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ez-moi" sheetId="1" state="visible" r:id="rId3"/>
    <sheet name="Indicateurs" sheetId="2" state="visible" r:id="rId4"/>
    <sheet name="Top 10" sheetId="3" state="visible" r:id="rId5"/>
    <sheet name="Pires périodes" sheetId="4" state="visible" r:id="rId6"/>
    <sheet name="Journal" sheetId="5" state="visible" r:id="rId7"/>
    <sheet name="Paramètres" sheetId="6" state="visible" r:id="rId8"/>
  </sheets>
  <definedNames>
    <definedName function="false" hidden="false" name="Debut" vbProcedure="false">Paramètres!$B$18</definedName>
    <definedName function="false" hidden="false" name="FenetreInterm" vbProcedure="false">Paramètres!$B$7</definedName>
    <definedName function="false" hidden="false" name="Fin" vbProcedure="false">Paramètres!$B$19</definedName>
    <definedName function="false" hidden="false" name="Jours" vbProcedure="false">Paramètres!$B$20</definedName>
    <definedName function="false" hidden="false" name="NbInterm" vbProcedure="false">Paramètres!$B$8</definedName>
    <definedName function="false" hidden="false" name="NbPostes" vbProcedure="false">Paramètres!$B$6</definedName>
    <definedName function="false" hidden="false" name="PrioBasse" vbProcedure="false">Paramètres!$B$15</definedName>
    <definedName function="false" hidden="false" name="PrioHaute" vbProcedure="false">Paramètres!$B$13</definedName>
    <definedName function="false" hidden="false" name="PrioMoyenne" vbProcedure="false">Paramètres!$B$14</definedName>
    <definedName function="false" hidden="false" name="SeuilAvalanche" vbProcedure="false">Paramètres!$B$11</definedName>
    <definedName function="false" hidden="false" name="SeuilFigee" vbProcedure="false">Paramètres!$B$10</definedName>
    <definedName function="false" hidden="false" name="SeuilFugitive" vbProcedure="false">Paramètres!$B$9</definedName>
    <definedName function="false" hidden="false" name="SeuilHeure" vbProcedure="false">Paramètres!$B$12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Colonnes A à F : collez ici votre journal (une ligne par alarme). Colonnes G à U : calculées, ne pas modifier.</t>
        </r>
      </text>
    </comment>
  </commentList>
</comments>
</file>

<file path=xl/sharedStrings.xml><?xml version="1.0" encoding="utf-8"?>
<sst xmlns="http://schemas.openxmlformats.org/spreadsheetml/2006/main" count="5495" uniqueCount="220">
  <si>
    <t xml:space="preserve">Calculateur d'indicateurs d'alarmes</t>
  </si>
  <si>
    <t xml:space="preserve">alarm-rationalization-field-guide · outil libre sous licence CC BY 4.0 · Julien Sisavath (juliensisavath.com)</t>
  </si>
  <si>
    <t xml:space="preserve">À quoi sert ce classeur : mesurer la charge d'alarmes d'un poste opérateur à partir d'un export de journal d'alarmes, et la comparer aux valeurs de référence publiées pour ISA-18.2 / IEC 62682 et EEMUA 191. En 15 minutes, vous savez si votre système d'alarmes aide vos opérateurs ou s'il les noie.</t>
  </si>
  <si>
    <t xml:space="preserve">Mode d'emploi</t>
  </si>
  <si>
    <t xml:space="preserve">1. Exportez le journal d'alarmes de votre supervision (SCADA, GTC, IHM d'automate) sur 1 à 4 semaines d'exploitation normale.</t>
  </si>
  <si>
    <t xml:space="preserve">2. Mettez-le au format « une ligne par alarme » : horodatage d'activation, horodatage de retour (vide si l'alarme est encore active), tag, description, priorité, zone. Voir methodology/02-collecte-journal.md si votre export sépare activation, acquittement et retour.</t>
  </si>
  <si>
    <t xml:space="preserve">3. Onglet Journal : effacez les données d'exemple dans les colonnes A à F uniquement, puis collez les vôtres à partir de la ligne 2. Ne modifiez pas les colonnes G à U (calculées).</t>
  </si>
  <si>
    <t xml:space="preserve">4. Vérifiez que les dates sont reconnues comme des dates (alignées à droite). Format conseillé : AAAA-MM-JJ hh:mm:ss.</t>
  </si>
  <si>
    <t xml:space="preserve">5. Onglet Paramètres : indiquez le nombre de postes opérateur et vos libellés de priorité. La période est déduite du journal si vous laissez les dates vides.</t>
  </si>
  <si>
    <t xml:space="preserve">6. Lisez les onglets Indicateurs, Top 10 et Pires périodes. Les colonnes « Cible » et « Limite » de l'onglet Indicateurs sont modifiables.</t>
  </si>
  <si>
    <t xml:space="preserve">Code couleur</t>
  </si>
  <si>
    <t xml:space="preserve">Texte bleu sur fond jaune clair : cellules à saisir ou à ajuster. Texte noir : formules. Texte vert : valeurs reprises d'un autre onglet.</t>
  </si>
  <si>
    <t xml:space="preserve">Définitions utilisées</t>
  </si>
  <si>
    <t xml:space="preserve">Avalanche : fenêtre fixe de 10 minutes contenant plus de 10 alarmes (seuil réglable). Les fenêtres sont alignées sur le début de la période. C'est une approximation : les normes décrivent une avalanche par un début et une fin, ce qui donne des résultats proches mais pas identiques.</t>
  </si>
  <si>
    <t xml:space="preserve">Alarme intermittente (chattering) : au moins 3 activations du même tag en 60 secondes (réglable).</t>
  </si>
  <si>
    <t xml:space="preserve">Alarme fugitive (fleeting) : alarme revenue à la normale en moins de 5 secondes (réglable), trop vite pour qu'un opérateur agisse.</t>
  </si>
  <si>
    <t xml:space="preserve">Alarme figée (stale) : alarme restée active plus de 24 heures (réglable).</t>
  </si>
  <si>
    <t xml:space="preserve">Top 10 : les dix tags qui génèrent le plus d'activations sur la période.</t>
  </si>
  <si>
    <t xml:space="preserve">Limites à connaître</t>
  </si>
  <si>
    <t xml:space="preserve">Capacité préparée : 10 000 alarmes. Au-delà, sélectionnez la ligne 10 001 (colonnes G à U) et recopiez-la vers le bas.</t>
  </si>
  <si>
    <t xml:space="preserve">Plusieurs postes opérateur : les moyennes sont divisées par le nombre de postes, en supposant une charge égale. Pour une analyse fine, faites un fichier par poste.</t>
  </si>
  <si>
    <t xml:space="preserve">Le journal doit contenir uniquement les alarmes annoncées à l'opérateur, pas les événements, messages d'information ou changements d'état.</t>
  </si>
  <si>
    <t xml:space="preserve">Les cibles proposées sont des valeurs de référence indicatives, largement publiées. Les seuils « Limite » marqués d'un astérisque sont un choix de l'auteur. La philosophie d'alarme de votre site fixe vos propres cibles. IEC 62682, ISA-18.2 et EEMUA 191 sont des documents payants : référez-vous à l'édition officielle.</t>
  </si>
  <si>
    <t xml:space="preserve">Cet outil mesure, il ne rationalise pas. Les chiffres disent où regarder ; la rationalisation (cause, conséquence, action opérateur, délai de réponse, priorité) se fait alarme par alarme avec l'exploitation. Voir methodology/04-rationalisation.md.</t>
  </si>
  <si>
    <t xml:space="preserve">Données d'exemple</t>
  </si>
  <si>
    <t xml:space="preserve">Le journal pré-chargé est entièrement fictif : 7 jours d'alarmes d'une laiterie imaginaire, LactoDémo SA. Aucune donnée réelle. L'analyse commentée se trouve dans examples/analyse-site-fictif.md.</t>
  </si>
  <si>
    <t xml:space="preserve">Indicateurs de performance du système d'alarmes</t>
  </si>
  <si>
    <t xml:space="preserve">Indicateur</t>
  </si>
  <si>
    <t xml:space="preserve">Valeur</t>
  </si>
  <si>
    <t xml:space="preserve">Cible</t>
  </si>
  <si>
    <t xml:space="preserve">Limite</t>
  </si>
  <si>
    <t xml:space="preserve">Statut</t>
  </si>
  <si>
    <t xml:space="preserve">Référence et lecture</t>
  </si>
  <si>
    <t xml:space="preserve">Alarmes annoncées sur la période</t>
  </si>
  <si>
    <t xml:space="preserve">Activations dans la période. Base de tous les ratios.</t>
  </si>
  <si>
    <t xml:space="preserve">Tags distincts ayant alarmé</t>
  </si>
  <si>
    <t xml:space="preserve">Nombre de points différents.</t>
  </si>
  <si>
    <t xml:space="preserve">Moyenne d'alarmes par jour et par poste</t>
  </si>
  <si>
    <t xml:space="preserve">ISA-18.2 : env. 150/jour très probablement acceptable, env. 300/jour maximum gérable.</t>
  </si>
  <si>
    <t xml:space="preserve">Moyenne d'alarmes par heure et par poste</t>
  </si>
  <si>
    <t xml:space="preserve">ISA-18.2 : env. 6/h acceptable, env. 12/h maximum gérable.</t>
  </si>
  <si>
    <t xml:space="preserve">Moyenne d'alarmes par 10 minutes et par poste</t>
  </si>
  <si>
    <t xml:space="preserve">ISA-18.2 et EEMUA 191 : env. 1 alarme par 10 min en régime établi.</t>
  </si>
  <si>
    <t xml:space="preserve">Maximum d'alarmes dans une fenêtre de 10 minutes</t>
  </si>
  <si>
    <t xml:space="preserve">ISA-18.2 : 10 ou moins. Au-delà, l'opérateur ne peut plus traiter chaque alarme. Voir onglet Pires périodes.</t>
  </si>
  <si>
    <t xml:space="preserve">Part des fenêtres de 10 min en avalanche</t>
  </si>
  <si>
    <t xml:space="preserve">ISA-18.2 : moins de 1 % du temps en avalanche (approximation par fenêtres fixes).</t>
  </si>
  <si>
    <t xml:space="preserve">Part des heures avec plus de 30 alarmes</t>
  </si>
  <si>
    <t xml:space="preserve">ISA-18.2 : moins de 1 % des heures.</t>
  </si>
  <si>
    <t xml:space="preserve">Part des activations dues au top 10</t>
  </si>
  <si>
    <t xml:space="preserve">ISA-18.2 : 1 à 5 % au maximum, avec plan d'action. Sur un petit système (moins d'une centaine de tags), ce ratio reste élevé par construction : regardez surtout le volume du top 10.</t>
  </si>
  <si>
    <t xml:space="preserve">Tags intermittents (chattering)</t>
  </si>
  <si>
    <t xml:space="preserve">Cible : aucun, plan d'action pour chacun. Correction typique : bande morte ou temporisation.</t>
  </si>
  <si>
    <t xml:space="preserve">Tags fugitifs (fleeting)</t>
  </si>
  <si>
    <t xml:space="preserve">Cible : aucun. Retour en moins de 5 s, impossible d'agir.</t>
  </si>
  <si>
    <t xml:space="preserve">Tags figés (actifs plus de 24 h)</t>
  </si>
  <si>
    <t xml:space="preserve">ISA-18.2 : moins de 5 par jour, avec plan d'action pour chacun. Cible 0 = choix de l'auteur*.</t>
  </si>
  <si>
    <t xml:space="preserve">Part des alarmes en priorité haute</t>
  </si>
  <si>
    <t xml:space="preserve">Répartition de référence env. 80 % basse / 15 % moyenne / 5 % haute. Limite = choix de l'auteur*.</t>
  </si>
  <si>
    <t xml:space="preserve">Part des alarmes en priorité moyenne</t>
  </si>
  <si>
    <t xml:space="preserve">Idem. Limite = choix de l'auteur*.</t>
  </si>
  <si>
    <t xml:space="preserve">Part des alarmes en priorité basse</t>
  </si>
  <si>
    <t xml:space="preserve">Idem, ici c'est un minimum. Limite = choix de l'auteur*.</t>
  </si>
  <si>
    <t xml:space="preserve">Activations d'alarmes intermittentes</t>
  </si>
  <si>
    <t xml:space="preserve">Information : volume généré par les répétitions rapprochées.</t>
  </si>
  <si>
    <t xml:space="preserve">Alarmes encore actives en fin de période</t>
  </si>
  <si>
    <t xml:space="preserve">Information : alarmes permanentes à l'écran à la fin de l'export.</t>
  </si>
  <si>
    <t xml:space="preserve">Valeurs de référence indicatives, telles que publiées pour ISA-18.2 / IEC 62682 et EEMUA 191. * Seuils intermédiaires choisis par l'auteur, à remplacer par ceux de la philosophie d'alarme du site. Les cellules Cible et Limite sont modifiables.</t>
  </si>
  <si>
    <t xml:space="preserve">Alarmes par jour (par poste)</t>
  </si>
  <si>
    <t xml:space="preserve">Jour</t>
  </si>
  <si>
    <t xml:space="preserve">Alarmes</t>
  </si>
  <si>
    <t xml:space="preserve">Top 10 des alarmes les plus fréquentes</t>
  </si>
  <si>
    <t xml:space="preserve">Les dix tags qui génèrent le plus d'activations sur la période. C'est presque toujours ici que se trouve le gain le plus rapide.</t>
  </si>
  <si>
    <t xml:space="preserve">Rang</t>
  </si>
  <si>
    <t xml:space="preserve">Tag</t>
  </si>
  <si>
    <t xml:space="preserve">Description</t>
  </si>
  <si>
    <t xml:space="preserve">Priorité</t>
  </si>
  <si>
    <t xml:space="preserve">Zone</t>
  </si>
  <si>
    <t xml:space="preserve">Occurrences</t>
  </si>
  <si>
    <t xml:space="preserve">% du total</t>
  </si>
  <si>
    <t xml:space="preserve">% cumulé</t>
  </si>
  <si>
    <t xml:space="preserve">Intermittente</t>
  </si>
  <si>
    <t xml:space="preserve">Fugitive</t>
  </si>
  <si>
    <t xml:space="preserve">Figée</t>
  </si>
  <si>
    <t xml:space="preserve">Piste de traitement (saisie libre)</t>
  </si>
  <si>
    <t xml:space="preserve">clé</t>
  </si>
  <si>
    <t xml:space="preserve">Total top 10</t>
  </si>
  <si>
    <t xml:space="preserve">Lecture : « Oui » en Intermittente ou Fugitive pointe d'abord vers un réglage (bande morte, temporisation). « Oui » en Figée pointe vers un capteur défaillant ou une alarme qui n'en est pas une. Une alarme sans action opérateur possible n'est pas une alarme : c'est un événement.</t>
  </si>
  <si>
    <t xml:space="preserve">Les 15 fenêtres de 10 minutes les plus chargées</t>
  </si>
  <si>
    <t xml:space="preserve">Une avalanche se lit à partir de sa première alarme : c'est souvent l'événement déclencheur (perte d'utilité, arrêt, coupure). Journal trié par date requis pour cette colonne.</t>
  </si>
  <si>
    <t xml:space="preserve">Début de fenêtre</t>
  </si>
  <si>
    <t xml:space="preserve">Fin de fenêtre</t>
  </si>
  <si>
    <t xml:space="preserve">Avalanche</t>
  </si>
  <si>
    <t xml:space="preserve">Première alarme de la fenêtre</t>
  </si>
  <si>
    <t xml:space="preserve">horodatage_activation</t>
  </si>
  <si>
    <t xml:space="preserve">horodatage_retour</t>
  </si>
  <si>
    <t xml:space="preserve">tag</t>
  </si>
  <si>
    <t xml:space="preserve">description</t>
  </si>
  <si>
    <t xml:space="preserve">priorite</t>
  </si>
  <si>
    <t xml:space="preserve">zone</t>
  </si>
  <si>
    <t xml:space="preserve">dans_periode</t>
  </si>
  <si>
    <t xml:space="preserve">fenetre_10min</t>
  </si>
  <si>
    <t xml:space="preserve">fenetre_heure</t>
  </si>
  <si>
    <t xml:space="preserve">duree_s</t>
  </si>
  <si>
    <t xml:space="preserve">intermittente</t>
  </si>
  <si>
    <t xml:space="preserve">fugitive</t>
  </si>
  <si>
    <t xml:space="preserve">figee</t>
  </si>
  <si>
    <t xml:space="preserve">nb_dans_fenetre_10min</t>
  </si>
  <si>
    <t xml:space="preserve">nb_dans_heure</t>
  </si>
  <si>
    <t xml:space="preserve">cle_occurrences_tag</t>
  </si>
  <si>
    <t xml:space="preserve">tag_intermittent</t>
  </si>
  <si>
    <t xml:space="preserve">tag_fige</t>
  </si>
  <si>
    <t xml:space="preserve">tag_fugitif</t>
  </si>
  <si>
    <t xml:space="preserve">cle_fenetre</t>
  </si>
  <si>
    <t xml:space="preserve">active_fin_periode</t>
  </si>
  <si>
    <t xml:space="preserve">FR02_TT01_H</t>
  </si>
  <si>
    <t xml:space="preserve">Chambre froide 2 - température haute</t>
  </si>
  <si>
    <t xml:space="preserve">Haute</t>
  </si>
  <si>
    <t xml:space="preserve">Froid</t>
  </si>
  <si>
    <t xml:space="preserve">AIR_DP01_H</t>
  </si>
  <si>
    <t xml:space="preserve">Air comprimé - filtre colmaté</t>
  </si>
  <si>
    <t xml:space="preserve">Basse</t>
  </si>
  <si>
    <t xml:space="preserve">Utilités</t>
  </si>
  <si>
    <t xml:space="preserve">TK03_LSH</t>
  </si>
  <si>
    <t xml:space="preserve">Tank lait cru 3 - niveau très haut</t>
  </si>
  <si>
    <t xml:space="preserve">Réception</t>
  </si>
  <si>
    <t xml:space="preserve">NEP_CT01_L</t>
  </si>
  <si>
    <t xml:space="preserve">NEP - conductivité soude basse</t>
  </si>
  <si>
    <t xml:space="preserve">Moyenne</t>
  </si>
  <si>
    <t xml:space="preserve">NEP</t>
  </si>
  <si>
    <t xml:space="preserve">NEP_FT01_L</t>
  </si>
  <si>
    <t xml:space="preserve">NEP - débit retour bas</t>
  </si>
  <si>
    <t xml:space="preserve">NEP_TT02_L</t>
  </si>
  <si>
    <t xml:space="preserve">NEP - température retour basse</t>
  </si>
  <si>
    <t xml:space="preserve">TK01_LSH</t>
  </si>
  <si>
    <t xml:space="preserve">Tank lait cru 1 - niveau très haut</t>
  </si>
  <si>
    <t xml:space="preserve">REC_FT01_DEV</t>
  </si>
  <si>
    <t xml:space="preserve">Réception - écart débitmètre / bon de livraison</t>
  </si>
  <si>
    <t xml:space="preserve">FR01_PORTE</t>
  </si>
  <si>
    <t xml:space="preserve">Chambre froide 1 - porte ouverte &gt; 5 min</t>
  </si>
  <si>
    <t xml:space="preserve">AIR_PT01_L</t>
  </si>
  <si>
    <t xml:space="preserve">Air comprimé - pression réseau basse</t>
  </si>
  <si>
    <t xml:space="preserve">CND_ST04_ARR</t>
  </si>
  <si>
    <t xml:space="preserve">Conditionneuse 4 - machine à l'arrêt</t>
  </si>
  <si>
    <t xml:space="preserve">Conditionnement</t>
  </si>
  <si>
    <t xml:space="preserve">CND_ST02_ARR</t>
  </si>
  <si>
    <t xml:space="preserve">Conditionneuse 2 - machine à l'arrêt</t>
  </si>
  <si>
    <t xml:space="preserve">REC_PMP01_DEF</t>
  </si>
  <si>
    <t xml:space="preserve">Réception - défaut pompe de dépotage</t>
  </si>
  <si>
    <t xml:space="preserve">FR01_TT01_H</t>
  </si>
  <si>
    <t xml:space="preserve">Chambre froide 1 - température haute</t>
  </si>
  <si>
    <t xml:space="preserve">CND_ST04_DEF</t>
  </si>
  <si>
    <t xml:space="preserve">Conditionneuse 4 - défaut film</t>
  </si>
  <si>
    <t xml:space="preserve">CND_ST01_ARR</t>
  </si>
  <si>
    <t xml:space="preserve">Conditionneuse 1 - machine à l'arrêt</t>
  </si>
  <si>
    <t xml:space="preserve">STEP_LT01_H</t>
  </si>
  <si>
    <t xml:space="preserve">STEP - niveau bassin tampon haut</t>
  </si>
  <si>
    <t xml:space="preserve">STEP</t>
  </si>
  <si>
    <t xml:space="preserve">EGL_TT01_H</t>
  </si>
  <si>
    <t xml:space="preserve">Eau glacée - température départ haute</t>
  </si>
  <si>
    <t xml:space="preserve">HVAC_CND_HR</t>
  </si>
  <si>
    <t xml:space="preserve">Salle de conditionnement - humidité haute</t>
  </si>
  <si>
    <t xml:space="preserve">NEP_TT03_L</t>
  </si>
  <si>
    <t xml:space="preserve">NEP - température départ basse</t>
  </si>
  <si>
    <t xml:space="preserve">SUP_COM_PLC05</t>
  </si>
  <si>
    <t xml:space="preserve">Supervision - perte communication automate 5</t>
  </si>
  <si>
    <t xml:space="preserve">Supervision</t>
  </si>
  <si>
    <t xml:space="preserve">PAS_TT05_TRANS</t>
  </si>
  <si>
    <t xml:space="preserve">Pasteurisateur - défaut transmetteur TT05</t>
  </si>
  <si>
    <t xml:space="preserve">Pasteurisation</t>
  </si>
  <si>
    <t xml:space="preserve">STEP_AT01_L</t>
  </si>
  <si>
    <t xml:space="preserve">STEP - pH effluent bas</t>
  </si>
  <si>
    <t xml:space="preserve">CHD_TRIP</t>
  </si>
  <si>
    <t xml:space="preserve">Chaudière vapeur - déclenchement brûleur</t>
  </si>
  <si>
    <t xml:space="preserve">CHD_PT02_L</t>
  </si>
  <si>
    <t xml:space="preserve">Chaudière vapeur - pression vapeur basse</t>
  </si>
  <si>
    <t xml:space="preserve">PAS_TT05_L</t>
  </si>
  <si>
    <t xml:space="preserve">Pasteurisateur - température chambrage basse</t>
  </si>
  <si>
    <t xml:space="preserve">PAS_FV01_DEV</t>
  </si>
  <si>
    <t xml:space="preserve">Pasteurisateur - vanne de dérivation en position retour</t>
  </si>
  <si>
    <t xml:space="preserve">PAS_PDT01_L</t>
  </si>
  <si>
    <t xml:space="preserve">Pasteurisateur - différentiel de pression régénération bas</t>
  </si>
  <si>
    <t xml:space="preserve">SUP_COM_PLC03</t>
  </si>
  <si>
    <t xml:space="preserve">Supervision - perte communication automate 3</t>
  </si>
  <si>
    <t xml:space="preserve">HVAC_CND_DP</t>
  </si>
  <si>
    <t xml:space="preserve">Salle de conditionnement - surpression basse</t>
  </si>
  <si>
    <t xml:space="preserve">ELEC_RES_DEF</t>
  </si>
  <si>
    <t xml:space="preserve">Alimentation réseau - défaut phase</t>
  </si>
  <si>
    <t xml:space="preserve">ELEC_UPS_BAT</t>
  </si>
  <si>
    <t xml:space="preserve">Onduleur supervision - fonctionnement sur batterie</t>
  </si>
  <si>
    <t xml:space="preserve">EGL_CMP01_DEF</t>
  </si>
  <si>
    <t xml:space="preserve">Groupe froid 1 - défaut compresseur</t>
  </si>
  <si>
    <t xml:space="preserve">Paramètres de l'analyse</t>
  </si>
  <si>
    <t xml:space="preserve">Saisir uniquement les cellules sur fond jaune.</t>
  </si>
  <si>
    <t xml:space="preserve">Début de période (optionnel)</t>
  </si>
  <si>
    <t xml:space="preserve">Vide = jour de la première alarme, 00:00.</t>
  </si>
  <si>
    <t xml:space="preserve">Fin de période (optionnel)</t>
  </si>
  <si>
    <t xml:space="preserve">Vide = lendemain de la dernière alarme, 00:00. Borne exclue.</t>
  </si>
  <si>
    <t xml:space="preserve">Nombre de postes opérateur</t>
  </si>
  <si>
    <t xml:space="preserve">Les moyennes sont exprimées par poste.</t>
  </si>
  <si>
    <t xml:space="preserve">Fenêtre d'intermittence (secondes)</t>
  </si>
  <si>
    <t xml:space="preserve">Chattering : nombre d'activations du même tag dans cette fenêtre.</t>
  </si>
  <si>
    <t xml:space="preserve">Activations pour qualifier l'intermittence</t>
  </si>
  <si>
    <t xml:space="preserve">Valeur courante : 3 activations en 60 s.</t>
  </si>
  <si>
    <t xml:space="preserve">Seuil d'alarme fugitive (secondes)</t>
  </si>
  <si>
    <t xml:space="preserve">Retour à la normale plus rapide que ce seuil.</t>
  </si>
  <si>
    <t xml:space="preserve">Seuil d'alarme figée (heures)</t>
  </si>
  <si>
    <t xml:space="preserve">Active plus longtemps que ce seuil.</t>
  </si>
  <si>
    <t xml:space="preserve">Seuil d'avalanche (alarmes par 10 min)</t>
  </si>
  <si>
    <t xml:space="preserve">Valeur de référence ISA-18.2 / EEMUA 191 : plus de 10 alarmes en 10 minutes.</t>
  </si>
  <si>
    <t xml:space="preserve">Seuil d'heure chargée (alarmes par heure)</t>
  </si>
  <si>
    <t xml:space="preserve">Indicateur ISA-18.2 : part des heures contenant plus de 30 alarmes.</t>
  </si>
  <si>
    <t xml:space="preserve">Libellé priorité haute</t>
  </si>
  <si>
    <t xml:space="preserve">Tel qu'il apparaît dans la colonne E du journal.</t>
  </si>
  <si>
    <t xml:space="preserve">Libellé priorité moyenne</t>
  </si>
  <si>
    <t xml:space="preserve">Libellé priorité basse</t>
  </si>
  <si>
    <t xml:space="preserve">Valeurs effectives (calculées)</t>
  </si>
  <si>
    <t xml:space="preserve">Début de période retenu</t>
  </si>
  <si>
    <t xml:space="preserve">Fin de période retenue</t>
  </si>
  <si>
    <t xml:space="preserve">Durée analysée (jours)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</si>
</sst>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"/>
    <numFmt numFmtId="167" formatCode="0.00"/>
    <numFmt numFmtId="168" formatCode="0"/>
    <numFmt numFmtId="169" formatCode="0.0%"/>
    <numFmt numFmtId="170" formatCode="ddd\ yyyy\-mm\-dd"/>
    <numFmt numFmtId="171" formatCode="0.000"/>
    <numFmt numFmtId="172" formatCode="ddd\ yyyy\-mm\-dd\ hh:mm"/>
    <numFmt numFmtId="173" formatCode="hh:mm"/>
    <numFmt numFmtId="174" formatCode="yyyy\-mm\-dd\ hh:mm:ss"/>
    <numFmt numFmtId="175" formatCode="General"/>
    <numFmt numFmtId="176" formatCode="yyyy\-mm\-dd\ hh:mm"/>
    <numFmt numFmtId="177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35.0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3" t="s">
        <v>4</v>
      </c>
    </row>
    <row r="8" customFormat="false" ht="23.8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23.8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12</v>
      </c>
    </row>
    <row r="18" customFormat="false" ht="35.0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3" t="s">
        <v>19</v>
      </c>
    </row>
    <row r="26" customFormat="false" ht="23.85" hidden="false" customHeight="false" outlineLevel="0" collapsed="false">
      <c r="B26" s="3" t="s">
        <v>20</v>
      </c>
    </row>
    <row r="27" customFormat="false" ht="23.85" hidden="false" customHeight="false" outlineLevel="0" collapsed="false">
      <c r="B27" s="3" t="s">
        <v>21</v>
      </c>
    </row>
    <row r="28" customFormat="false" ht="35.05" hidden="false" customHeight="false" outlineLevel="0" collapsed="false">
      <c r="B28" s="3" t="s">
        <v>22</v>
      </c>
    </row>
    <row r="29" customFormat="false" ht="23.85" hidden="false" customHeight="false" outlineLevel="0" collapsed="false">
      <c r="B29" s="3" t="s">
        <v>23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4" t="s">
        <v>24</v>
      </c>
    </row>
    <row r="32" customFormat="false" ht="23.85" hidden="false" customHeight="false" outlineLevel="0" collapsed="false">
      <c r="B32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6" min="6" style="0" width="7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tr">
        <f aca="false">"Période analysée : du "&amp;TEXT(Debut,"yyyy-mm-dd hh:mm")&amp;" au "&amp;TEXT(Fin,"yyyy-mm-dd hh:mm")&amp;" ("&amp;TEXT(Jours,"0.0")&amp;" jours), "&amp;NbPostes&amp;" poste(s) opérateur"</f>
        <v>Période analysée : du 2026-03-02 00:00 au 2026-03-09 00:00 (7.0 jours), 1 poste(s) opérateur</v>
      </c>
    </row>
    <row r="4" customFormat="false" ht="15" hidden="false" customHeight="false" outlineLevel="0" collapsed="false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</row>
    <row r="5" customFormat="false" ht="27.75" hidden="false" customHeight="true" outlineLevel="0" collapsed="false">
      <c r="A5" s="6" t="s">
        <v>33</v>
      </c>
      <c r="B5" s="7" t="n">
        <f aca="false">COUNTIF(Journal!$G:$G,1)</f>
        <v>1336</v>
      </c>
      <c r="C5" s="8"/>
      <c r="D5" s="8"/>
      <c r="E5" s="9"/>
      <c r="F5" s="6" t="s">
        <v>34</v>
      </c>
    </row>
    <row r="6" customFormat="false" ht="27.75" hidden="false" customHeight="true" outlineLevel="0" collapsed="false">
      <c r="A6" s="6" t="s">
        <v>35</v>
      </c>
      <c r="B6" s="7" t="n">
        <f aca="false">COUNT(Journal!$P:$P)</f>
        <v>33</v>
      </c>
      <c r="C6" s="8"/>
      <c r="D6" s="8"/>
      <c r="E6" s="9"/>
      <c r="F6" s="6" t="s">
        <v>36</v>
      </c>
    </row>
    <row r="7" customFormat="false" ht="27.75" hidden="false" customHeight="true" outlineLevel="0" collapsed="false">
      <c r="A7" s="6" t="s">
        <v>37</v>
      </c>
      <c r="B7" s="7" t="n">
        <f aca="false">IF(Jours&gt;0,B5/Jours/NbPostes,"")</f>
        <v>190.857142857143</v>
      </c>
      <c r="C7" s="10" t="n">
        <v>150</v>
      </c>
      <c r="D7" s="10" t="n">
        <v>300</v>
      </c>
      <c r="E7" s="9" t="str">
        <f aca="false">IF(B7="","",IF(B7&lt;=C7,"Conforme",IF(B7&lt;=D7,"À surveiller","Hors cible")))</f>
        <v>À surveiller</v>
      </c>
      <c r="F7" s="6" t="s">
        <v>38</v>
      </c>
    </row>
    <row r="8" customFormat="false" ht="27.75" hidden="false" customHeight="true" outlineLevel="0" collapsed="false">
      <c r="A8" s="6" t="s">
        <v>39</v>
      </c>
      <c r="B8" s="11" t="n">
        <f aca="false">IF(Jours&gt;0,B5/(Jours*24)/NbPostes,"")</f>
        <v>7.95238095238095</v>
      </c>
      <c r="C8" s="12" t="n">
        <v>6</v>
      </c>
      <c r="D8" s="12" t="n">
        <v>12</v>
      </c>
      <c r="E8" s="9" t="str">
        <f aca="false">IF(B8="","",IF(B8&lt;=C8,"Conforme",IF(B8&lt;=D8,"À surveiller","Hors cible")))</f>
        <v>À surveiller</v>
      </c>
      <c r="F8" s="6" t="s">
        <v>40</v>
      </c>
    </row>
    <row r="9" customFormat="false" ht="27.75" hidden="false" customHeight="true" outlineLevel="0" collapsed="false">
      <c r="A9" s="6" t="s">
        <v>41</v>
      </c>
      <c r="B9" s="13" t="n">
        <f aca="false">IF(Jours&gt;0,B5/(Jours*144)/NbPostes,"")</f>
        <v>1.32539682539683</v>
      </c>
      <c r="C9" s="14" t="n">
        <v>1</v>
      </c>
      <c r="D9" s="14" t="n">
        <v>2</v>
      </c>
      <c r="E9" s="9" t="str">
        <f aca="false">IF(B9="","",IF(B9&lt;=C9,"Conforme",IF(B9&lt;=D9,"À surveiller","Hors cible")))</f>
        <v>À surveiller</v>
      </c>
      <c r="F9" s="6" t="s">
        <v>42</v>
      </c>
    </row>
    <row r="10" customFormat="false" ht="27.75" hidden="false" customHeight="true" outlineLevel="0" collapsed="false">
      <c r="A10" s="6" t="s">
        <v>43</v>
      </c>
      <c r="B10" s="15" t="n">
        <f aca="false">MAX(Journal!$N:$N)</f>
        <v>44</v>
      </c>
      <c r="C10" s="16" t="n">
        <v>10</v>
      </c>
      <c r="D10" s="16" t="n">
        <v>10</v>
      </c>
      <c r="E10" s="9" t="str">
        <f aca="false">IF(B10="","",IF(B10&lt;=C10,"Conforme",IF(B10&lt;=D10,"À surveiller","Hors cible")))</f>
        <v>Hors cible</v>
      </c>
      <c r="F10" s="6" t="s">
        <v>44</v>
      </c>
    </row>
    <row r="11" customFormat="false" ht="27.75" hidden="false" customHeight="true" outlineLevel="0" collapsed="false">
      <c r="A11" s="6" t="s">
        <v>45</v>
      </c>
      <c r="B11" s="17" t="n">
        <f aca="false">IF(Jours&gt;0,COUNTIF(Journal!$N:$N,"&gt;"&amp;SeuilAvalanche)/(Jours*144),"")</f>
        <v>0.0119047619047619</v>
      </c>
      <c r="C11" s="18" t="n">
        <v>0.01</v>
      </c>
      <c r="D11" s="18" t="n">
        <v>0.01</v>
      </c>
      <c r="E11" s="9" t="str">
        <f aca="false">IF(B11="","",IF(B11&lt;=C11,"Conforme",IF(B11&lt;=D11,"À surveiller","Hors cible")))</f>
        <v>Hors cible</v>
      </c>
      <c r="F11" s="6" t="s">
        <v>46</v>
      </c>
    </row>
    <row r="12" customFormat="false" ht="27.75" hidden="false" customHeight="true" outlineLevel="0" collapsed="false">
      <c r="A12" s="6" t="s">
        <v>47</v>
      </c>
      <c r="B12" s="17" t="n">
        <f aca="false">IF(Jours&gt;0,COUNTIF(Journal!$O:$O,"&gt;"&amp;SeuilHeure)/(Jours*24),"")</f>
        <v>0.0119047619047619</v>
      </c>
      <c r="C12" s="18" t="n">
        <v>0.01</v>
      </c>
      <c r="D12" s="18" t="n">
        <v>0.01</v>
      </c>
      <c r="E12" s="9" t="str">
        <f aca="false">IF(B12="","",IF(B12&lt;=C12,"Conforme",IF(B12&lt;=D12,"À surveiller","Hors cible")))</f>
        <v>Hors cible</v>
      </c>
      <c r="F12" s="6" t="s">
        <v>48</v>
      </c>
    </row>
    <row r="13" customFormat="false" ht="27.75" hidden="false" customHeight="true" outlineLevel="0" collapsed="false">
      <c r="A13" s="6" t="s">
        <v>49</v>
      </c>
      <c r="B13" s="17" t="n">
        <f aca="false">IF(B5=0,"",'Top 10'!F16/B5)</f>
        <v>0.870508982035928</v>
      </c>
      <c r="C13" s="18" t="n">
        <v>0.05</v>
      </c>
      <c r="D13" s="18" t="n">
        <v>0.05</v>
      </c>
      <c r="E13" s="9" t="str">
        <f aca="false">IF(B13="","",IF(B13&lt;=C13,"Conforme",IF(B13&lt;=D13,"À surveiller","Hors cible")))</f>
        <v>Hors cible</v>
      </c>
      <c r="F13" s="6" t="s">
        <v>50</v>
      </c>
    </row>
    <row r="14" customFormat="false" ht="27.75" hidden="false" customHeight="true" outlineLevel="0" collapsed="false">
      <c r="A14" s="6" t="s">
        <v>51</v>
      </c>
      <c r="B14" s="15" t="n">
        <f aca="false">SUM(Journal!$Q:$Q)</f>
        <v>6</v>
      </c>
      <c r="C14" s="16" t="n">
        <v>0</v>
      </c>
      <c r="D14" s="16" t="n">
        <v>0</v>
      </c>
      <c r="E14" s="9" t="str">
        <f aca="false">IF(B14="","",IF(B14&lt;=C14,"Conforme",IF(B14&lt;=D14,"À surveiller","Hors cible")))</f>
        <v>Hors cible</v>
      </c>
      <c r="F14" s="6" t="s">
        <v>52</v>
      </c>
    </row>
    <row r="15" customFormat="false" ht="27.75" hidden="false" customHeight="true" outlineLevel="0" collapsed="false">
      <c r="A15" s="6" t="s">
        <v>53</v>
      </c>
      <c r="B15" s="15" t="n">
        <f aca="false">SUM(Journal!$S:$S)</f>
        <v>7</v>
      </c>
      <c r="C15" s="16" t="n">
        <v>0</v>
      </c>
      <c r="D15" s="16" t="n">
        <v>0</v>
      </c>
      <c r="E15" s="9" t="str">
        <f aca="false">IF(B15="","",IF(B15&lt;=C15,"Conforme",IF(B15&lt;=D15,"À surveiller","Hors cible")))</f>
        <v>Hors cible</v>
      </c>
      <c r="F15" s="6" t="s">
        <v>54</v>
      </c>
    </row>
    <row r="16" customFormat="false" ht="27.75" hidden="false" customHeight="true" outlineLevel="0" collapsed="false">
      <c r="A16" s="6" t="s">
        <v>55</v>
      </c>
      <c r="B16" s="15" t="n">
        <f aca="false">SUM(Journal!$R:$R)</f>
        <v>2</v>
      </c>
      <c r="C16" s="16" t="n">
        <v>0</v>
      </c>
      <c r="D16" s="16" t="n">
        <v>4</v>
      </c>
      <c r="E16" s="9" t="str">
        <f aca="false">IF(B16="","",IF(B16&lt;=C16,"Conforme",IF(B16&lt;=D16,"À surveiller","Hors cible")))</f>
        <v>À surveiller</v>
      </c>
      <c r="F16" s="6" t="s">
        <v>56</v>
      </c>
    </row>
    <row r="17" customFormat="false" ht="27.75" hidden="false" customHeight="true" outlineLevel="0" collapsed="false">
      <c r="A17" s="6" t="s">
        <v>57</v>
      </c>
      <c r="B17" s="17" t="n">
        <f aca="false">IF(B5=0,"",COUNTIFS(Journal!$G:$G,1,Journal!$E:$E,PrioHaute)/B5)</f>
        <v>0.359281437125749</v>
      </c>
      <c r="C17" s="18" t="n">
        <v>0.05</v>
      </c>
      <c r="D17" s="18" t="n">
        <v>0.1</v>
      </c>
      <c r="E17" s="9" t="str">
        <f aca="false">IF(B17="","",IF(B17&lt;=C17,"Conforme",IF(B17&lt;=D17,"À surveiller","Hors cible")))</f>
        <v>Hors cible</v>
      </c>
      <c r="F17" s="6" t="s">
        <v>58</v>
      </c>
    </row>
    <row r="18" customFormat="false" ht="27.75" hidden="false" customHeight="true" outlineLevel="0" collapsed="false">
      <c r="A18" s="6" t="s">
        <v>59</v>
      </c>
      <c r="B18" s="17" t="n">
        <f aca="false">IF(B5=0,"",COUNTIFS(Journal!$G:$G,1,Journal!$E:$E,PrioMoyenne)/B5)</f>
        <v>0.282185628742515</v>
      </c>
      <c r="C18" s="18" t="n">
        <v>0.15</v>
      </c>
      <c r="D18" s="18" t="n">
        <v>0.25</v>
      </c>
      <c r="E18" s="9" t="str">
        <f aca="false">IF(B18="","",IF(B18&lt;=C18,"Conforme",IF(B18&lt;=D18,"À surveiller","Hors cible")))</f>
        <v>Hors cible</v>
      </c>
      <c r="F18" s="6" t="s">
        <v>60</v>
      </c>
    </row>
    <row r="19" customFormat="false" ht="27.75" hidden="false" customHeight="true" outlineLevel="0" collapsed="false">
      <c r="A19" s="6" t="s">
        <v>61</v>
      </c>
      <c r="B19" s="17" t="n">
        <f aca="false">IF(B5=0,"",COUNTIFS(Journal!$G:$G,1,Journal!$E:$E,PrioBasse)/B5)</f>
        <v>0.358532934131737</v>
      </c>
      <c r="C19" s="18" t="n">
        <v>0.8</v>
      </c>
      <c r="D19" s="18" t="n">
        <v>0.7</v>
      </c>
      <c r="E19" s="9" t="str">
        <f aca="false">IF(B19="","",IF(B19&gt;=C19,"Conforme",IF(B19&gt;=D19,"À surveiller","Hors cible")))</f>
        <v>Hors cible</v>
      </c>
      <c r="F19" s="6" t="s">
        <v>62</v>
      </c>
    </row>
    <row r="20" customFormat="false" ht="27.75" hidden="false" customHeight="true" outlineLevel="0" collapsed="false">
      <c r="A20" s="6" t="s">
        <v>63</v>
      </c>
      <c r="B20" s="7" t="n">
        <f aca="false">SUM(Journal!$K:$K)</f>
        <v>416</v>
      </c>
      <c r="C20" s="8"/>
      <c r="D20" s="8"/>
      <c r="E20" s="9"/>
      <c r="F20" s="6" t="s">
        <v>64</v>
      </c>
    </row>
    <row r="21" customFormat="false" ht="27.75" hidden="false" customHeight="true" outlineLevel="0" collapsed="false">
      <c r="A21" s="6" t="s">
        <v>65</v>
      </c>
      <c r="B21" s="15" t="n">
        <f aca="false">SUM(Journal!$U:$U)</f>
        <v>1</v>
      </c>
      <c r="C21" s="8"/>
      <c r="D21" s="8"/>
      <c r="E21" s="9"/>
      <c r="F21" s="6" t="s">
        <v>66</v>
      </c>
    </row>
    <row r="23" customFormat="false" ht="15" hidden="false" customHeight="true" outlineLevel="0" collapsed="false">
      <c r="A23" s="19" t="s">
        <v>67</v>
      </c>
      <c r="B23" s="19"/>
      <c r="C23" s="19"/>
      <c r="D23" s="19"/>
      <c r="E23" s="19"/>
      <c r="F23" s="19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</row>
    <row r="26" customFormat="false" ht="15" hidden="false" customHeight="false" outlineLevel="0" collapsed="false">
      <c r="A26" s="4" t="s">
        <v>68</v>
      </c>
    </row>
    <row r="27" customFormat="false" ht="15" hidden="false" customHeight="false" outlineLevel="0" collapsed="false">
      <c r="A27" s="20" t="s">
        <v>69</v>
      </c>
      <c r="B27" s="20" t="s">
        <v>70</v>
      </c>
      <c r="C27" s="20" t="s">
        <v>31</v>
      </c>
    </row>
    <row r="28" customFormat="false" ht="15" hidden="false" customHeight="false" outlineLevel="0" collapsed="false">
      <c r="A28" s="21" t="n">
        <f aca="false">IF(Debut+0&lt;Fin,Debut+0,"")</f>
        <v>46083</v>
      </c>
      <c r="B28" s="22" t="n">
        <f aca="false">IF(A28="","",COUNTIFS(Journal!$G:$G,1,Journal!$A:$A,"&gt;="&amp;A28,Journal!$A:$A,"&lt;"&amp;(A28+1))/NbPostes)</f>
        <v>213</v>
      </c>
      <c r="C28" s="23" t="str">
        <f aca="false">IF(B28="","",IF(B28&lt;=$C$7,"Conforme",IF(B28&lt;=$D$7,"À surveiller","Hors cible")))</f>
        <v>À surveiller</v>
      </c>
    </row>
    <row r="29" customFormat="false" ht="15" hidden="false" customHeight="false" outlineLevel="0" collapsed="false">
      <c r="A29" s="21" t="n">
        <f aca="false">IF(Debut+1&lt;Fin,Debut+1,"")</f>
        <v>46084</v>
      </c>
      <c r="B29" s="22" t="n">
        <f aca="false">IF(A29="","",COUNTIFS(Journal!$G:$G,1,Journal!$A:$A,"&gt;="&amp;A29,Journal!$A:$A,"&lt;"&amp;(A29+1))/NbPostes)</f>
        <v>187</v>
      </c>
      <c r="C29" s="23" t="str">
        <f aca="false">IF(B29="","",IF(B29&lt;=$C$7,"Conforme",IF(B29&lt;=$D$7,"À surveiller","Hors cible")))</f>
        <v>À surveiller</v>
      </c>
    </row>
    <row r="30" customFormat="false" ht="15" hidden="false" customHeight="false" outlineLevel="0" collapsed="false">
      <c r="A30" s="21" t="n">
        <f aca="false">IF(Debut+2&lt;Fin,Debut+2,"")</f>
        <v>46085</v>
      </c>
      <c r="B30" s="22" t="n">
        <f aca="false">IF(A30="","",COUNTIFS(Journal!$G:$G,1,Journal!$A:$A,"&gt;="&amp;A30,Journal!$A:$A,"&lt;"&amp;(A30+1))/NbPostes)</f>
        <v>260</v>
      </c>
      <c r="C30" s="23" t="str">
        <f aca="false">IF(B30="","",IF(B30&lt;=$C$7,"Conforme",IF(B30&lt;=$D$7,"À surveiller","Hors cible")))</f>
        <v>À surveiller</v>
      </c>
    </row>
    <row r="31" customFormat="false" ht="15" hidden="false" customHeight="false" outlineLevel="0" collapsed="false">
      <c r="A31" s="21" t="n">
        <f aca="false">IF(Debut+3&lt;Fin,Debut+3,"")</f>
        <v>46086</v>
      </c>
      <c r="B31" s="22" t="n">
        <f aca="false">IF(A31="","",COUNTIFS(Journal!$G:$G,1,Journal!$A:$A,"&gt;="&amp;A31,Journal!$A:$A,"&lt;"&amp;(A31+1))/NbPostes)</f>
        <v>173</v>
      </c>
      <c r="C31" s="23" t="str">
        <f aca="false">IF(B31="","",IF(B31&lt;=$C$7,"Conforme",IF(B31&lt;=$D$7,"À surveiller","Hors cible")))</f>
        <v>À surveiller</v>
      </c>
    </row>
    <row r="32" customFormat="false" ht="15" hidden="false" customHeight="false" outlineLevel="0" collapsed="false">
      <c r="A32" s="21" t="n">
        <f aca="false">IF(Debut+4&lt;Fin,Debut+4,"")</f>
        <v>46087</v>
      </c>
      <c r="B32" s="22" t="n">
        <f aca="false">IF(A32="","",COUNTIFS(Journal!$G:$G,1,Journal!$A:$A,"&gt;="&amp;A32,Journal!$A:$A,"&lt;"&amp;(A32+1))/NbPostes)</f>
        <v>188</v>
      </c>
      <c r="C32" s="23" t="str">
        <f aca="false">IF(B32="","",IF(B32&lt;=$C$7,"Conforme",IF(B32&lt;=$D$7,"À surveiller","Hors cible")))</f>
        <v>À surveiller</v>
      </c>
    </row>
    <row r="33" customFormat="false" ht="15" hidden="false" customHeight="false" outlineLevel="0" collapsed="false">
      <c r="A33" s="21" t="n">
        <f aca="false">IF(Debut+5&lt;Fin,Debut+5,"")</f>
        <v>46088</v>
      </c>
      <c r="B33" s="22" t="n">
        <f aca="false">IF(A33="","",COUNTIFS(Journal!$G:$G,1,Journal!$A:$A,"&gt;="&amp;A33,Journal!$A:$A,"&lt;"&amp;(A33+1))/NbPostes)</f>
        <v>250</v>
      </c>
      <c r="C33" s="23" t="str">
        <f aca="false">IF(B33="","",IF(B33&lt;=$C$7,"Conforme",IF(B33&lt;=$D$7,"À surveiller","Hors cible")))</f>
        <v>À surveiller</v>
      </c>
    </row>
    <row r="34" customFormat="false" ht="15" hidden="false" customHeight="false" outlineLevel="0" collapsed="false">
      <c r="A34" s="21" t="n">
        <f aca="false">IF(Debut+6&lt;Fin,Debut+6,"")</f>
        <v>46089</v>
      </c>
      <c r="B34" s="22" t="n">
        <f aca="false">IF(A34="","",COUNTIFS(Journal!$G:$G,1,Journal!$A:$A,"&gt;="&amp;A34,Journal!$A:$A,"&lt;"&amp;(A34+1))/NbPostes)</f>
        <v>65</v>
      </c>
      <c r="C34" s="23" t="str">
        <f aca="false">IF(B34="","",IF(B34&lt;=$C$7,"Conforme",IF(B34&lt;=$D$7,"À surveiller","Hors cible")))</f>
        <v>Conforme</v>
      </c>
    </row>
    <row r="35" customFormat="false" ht="15" hidden="false" customHeight="false" outlineLevel="0" collapsed="false">
      <c r="A35" s="21" t="str">
        <f aca="false">IF(Debut+7&lt;Fin,Debut+7,"")</f>
        <v/>
      </c>
      <c r="B35" s="22" t="str">
        <f aca="false">IF(A35="","",COUNTIFS(Journal!$G:$G,1,Journal!$A:$A,"&gt;="&amp;A35,Journal!$A:$A,"&lt;"&amp;(A35+1))/NbPostes)</f>
        <v/>
      </c>
      <c r="C35" s="23" t="str">
        <f aca="false">IF(B35="","",IF(B35&lt;=$C$7,"Conforme",IF(B35&lt;=$D$7,"À surveiller","Hors cible")))</f>
        <v/>
      </c>
    </row>
    <row r="36" customFormat="false" ht="15" hidden="false" customHeight="false" outlineLevel="0" collapsed="false">
      <c r="A36" s="21" t="str">
        <f aca="false">IF(Debut+8&lt;Fin,Debut+8,"")</f>
        <v/>
      </c>
      <c r="B36" s="22" t="str">
        <f aca="false">IF(A36="","",COUNTIFS(Journal!$G:$G,1,Journal!$A:$A,"&gt;="&amp;A36,Journal!$A:$A,"&lt;"&amp;(A36+1))/NbPostes)</f>
        <v/>
      </c>
      <c r="C36" s="23" t="str">
        <f aca="false">IF(B36="","",IF(B36&lt;=$C$7,"Conforme",IF(B36&lt;=$D$7,"À surveiller","Hors cible")))</f>
        <v/>
      </c>
    </row>
    <row r="37" customFormat="false" ht="15" hidden="false" customHeight="false" outlineLevel="0" collapsed="false">
      <c r="A37" s="21" t="str">
        <f aca="false">IF(Debut+9&lt;Fin,Debut+9,"")</f>
        <v/>
      </c>
      <c r="B37" s="22" t="str">
        <f aca="false">IF(A37="","",COUNTIFS(Journal!$G:$G,1,Journal!$A:$A,"&gt;="&amp;A37,Journal!$A:$A,"&lt;"&amp;(A37+1))/NbPostes)</f>
        <v/>
      </c>
      <c r="C37" s="23" t="str">
        <f aca="false">IF(B37="","",IF(B37&lt;=$C$7,"Conforme",IF(B37&lt;=$D$7,"À surveiller","Hors cible")))</f>
        <v/>
      </c>
    </row>
    <row r="38" customFormat="false" ht="15" hidden="false" customHeight="false" outlineLevel="0" collapsed="false">
      <c r="A38" s="21" t="str">
        <f aca="false">IF(Debut+10&lt;Fin,Debut+10,"")</f>
        <v/>
      </c>
      <c r="B38" s="22" t="str">
        <f aca="false">IF(A38="","",COUNTIFS(Journal!$G:$G,1,Journal!$A:$A,"&gt;="&amp;A38,Journal!$A:$A,"&lt;"&amp;(A38+1))/NbPostes)</f>
        <v/>
      </c>
      <c r="C38" s="23" t="str">
        <f aca="false">IF(B38="","",IF(B38&lt;=$C$7,"Conforme",IF(B38&lt;=$D$7,"À surveiller","Hors cible")))</f>
        <v/>
      </c>
    </row>
    <row r="39" customFormat="false" ht="15" hidden="false" customHeight="false" outlineLevel="0" collapsed="false">
      <c r="A39" s="21" t="str">
        <f aca="false">IF(Debut+11&lt;Fin,Debut+11,"")</f>
        <v/>
      </c>
      <c r="B39" s="22" t="str">
        <f aca="false">IF(A39="","",COUNTIFS(Journal!$G:$G,1,Journal!$A:$A,"&gt;="&amp;A39,Journal!$A:$A,"&lt;"&amp;(A39+1))/NbPostes)</f>
        <v/>
      </c>
      <c r="C39" s="23" t="str">
        <f aca="false">IF(B39="","",IF(B39&lt;=$C$7,"Conforme",IF(B39&lt;=$D$7,"À surveiller","Hors cible")))</f>
        <v/>
      </c>
    </row>
    <row r="40" customFormat="false" ht="15" hidden="false" customHeight="false" outlineLevel="0" collapsed="false">
      <c r="A40" s="21" t="str">
        <f aca="false">IF(Debut+12&lt;Fin,Debut+12,"")</f>
        <v/>
      </c>
      <c r="B40" s="22" t="str">
        <f aca="false">IF(A40="","",COUNTIFS(Journal!$G:$G,1,Journal!$A:$A,"&gt;="&amp;A40,Journal!$A:$A,"&lt;"&amp;(A40+1))/NbPostes)</f>
        <v/>
      </c>
      <c r="C40" s="23" t="str">
        <f aca="false">IF(B40="","",IF(B40&lt;=$C$7,"Conforme",IF(B40&lt;=$D$7,"À surveiller","Hors cible")))</f>
        <v/>
      </c>
    </row>
    <row r="41" customFormat="false" ht="15" hidden="false" customHeight="false" outlineLevel="0" collapsed="false">
      <c r="A41" s="21" t="str">
        <f aca="false">IF(Debut+13&lt;Fin,Debut+13,"")</f>
        <v/>
      </c>
      <c r="B41" s="22" t="str">
        <f aca="false">IF(A41="","",COUNTIFS(Journal!$G:$G,1,Journal!$A:$A,"&gt;="&amp;A41,Journal!$A:$A,"&lt;"&amp;(A41+1))/NbPostes)</f>
        <v/>
      </c>
      <c r="C41" s="23" t="str">
        <f aca="false">IF(B41="","",IF(B41&lt;=$C$7,"Conforme",IF(B41&lt;=$D$7,"À surveiller","Hors cible")))</f>
        <v/>
      </c>
    </row>
    <row r="42" customFormat="false" ht="15" hidden="false" customHeight="false" outlineLevel="0" collapsed="false">
      <c r="A42" s="21" t="str">
        <f aca="false">IF(Debut+14&lt;Fin,Debut+14,"")</f>
        <v/>
      </c>
      <c r="B42" s="22" t="str">
        <f aca="false">IF(A42="","",COUNTIFS(Journal!$G:$G,1,Journal!$A:$A,"&gt;="&amp;A42,Journal!$A:$A,"&lt;"&amp;(A42+1))/NbPostes)</f>
        <v/>
      </c>
      <c r="C42" s="23" t="str">
        <f aca="false">IF(B42="","",IF(B42&lt;=$C$7,"Conforme",IF(B42&lt;=$D$7,"À surveiller","Hors cible")))</f>
        <v/>
      </c>
    </row>
    <row r="43" customFormat="false" ht="15" hidden="false" customHeight="false" outlineLevel="0" collapsed="false">
      <c r="A43" s="21" t="str">
        <f aca="false">IF(Debut+15&lt;Fin,Debut+15,"")</f>
        <v/>
      </c>
      <c r="B43" s="22" t="str">
        <f aca="false">IF(A43="","",COUNTIFS(Journal!$G:$G,1,Journal!$A:$A,"&gt;="&amp;A43,Journal!$A:$A,"&lt;"&amp;(A43+1))/NbPostes)</f>
        <v/>
      </c>
      <c r="C43" s="23" t="str">
        <f aca="false">IF(B43="","",IF(B43&lt;=$C$7,"Conforme",IF(B43&lt;=$D$7,"À surveiller","Hors cible")))</f>
        <v/>
      </c>
    </row>
    <row r="44" customFormat="false" ht="15" hidden="false" customHeight="false" outlineLevel="0" collapsed="false">
      <c r="A44" s="21" t="str">
        <f aca="false">IF(Debut+16&lt;Fin,Debut+16,"")</f>
        <v/>
      </c>
      <c r="B44" s="22" t="str">
        <f aca="false">IF(A44="","",COUNTIFS(Journal!$G:$G,1,Journal!$A:$A,"&gt;="&amp;A44,Journal!$A:$A,"&lt;"&amp;(A44+1))/NbPostes)</f>
        <v/>
      </c>
      <c r="C44" s="23" t="str">
        <f aca="false">IF(B44="","",IF(B44&lt;=$C$7,"Conforme",IF(B44&lt;=$D$7,"À surveiller","Hors cible")))</f>
        <v/>
      </c>
    </row>
    <row r="45" customFormat="false" ht="15" hidden="false" customHeight="false" outlineLevel="0" collapsed="false">
      <c r="A45" s="21" t="str">
        <f aca="false">IF(Debut+17&lt;Fin,Debut+17,"")</f>
        <v/>
      </c>
      <c r="B45" s="22" t="str">
        <f aca="false">IF(A45="","",COUNTIFS(Journal!$G:$G,1,Journal!$A:$A,"&gt;="&amp;A45,Journal!$A:$A,"&lt;"&amp;(A45+1))/NbPostes)</f>
        <v/>
      </c>
      <c r="C45" s="23" t="str">
        <f aca="false">IF(B45="","",IF(B45&lt;=$C$7,"Conforme",IF(B45&lt;=$D$7,"À surveiller","Hors cible")))</f>
        <v/>
      </c>
    </row>
    <row r="46" customFormat="false" ht="15" hidden="false" customHeight="false" outlineLevel="0" collapsed="false">
      <c r="A46" s="21" t="str">
        <f aca="false">IF(Debut+18&lt;Fin,Debut+18,"")</f>
        <v/>
      </c>
      <c r="B46" s="22" t="str">
        <f aca="false">IF(A46="","",COUNTIFS(Journal!$G:$G,1,Journal!$A:$A,"&gt;="&amp;A46,Journal!$A:$A,"&lt;"&amp;(A46+1))/NbPostes)</f>
        <v/>
      </c>
      <c r="C46" s="23" t="str">
        <f aca="false">IF(B46="","",IF(B46&lt;=$C$7,"Conforme",IF(B46&lt;=$D$7,"À surveiller","Hors cible")))</f>
        <v/>
      </c>
    </row>
    <row r="47" customFormat="false" ht="15" hidden="false" customHeight="false" outlineLevel="0" collapsed="false">
      <c r="A47" s="21" t="str">
        <f aca="false">IF(Debut+19&lt;Fin,Debut+19,"")</f>
        <v/>
      </c>
      <c r="B47" s="22" t="str">
        <f aca="false">IF(A47="","",COUNTIFS(Journal!$G:$G,1,Journal!$A:$A,"&gt;="&amp;A47,Journal!$A:$A,"&lt;"&amp;(A47+1))/NbPostes)</f>
        <v/>
      </c>
      <c r="C47" s="23" t="str">
        <f aca="false">IF(B47="","",IF(B47&lt;=$C$7,"Conforme",IF(B47&lt;=$D$7,"À surveiller","Hors cible")))</f>
        <v/>
      </c>
    </row>
    <row r="48" customFormat="false" ht="15" hidden="false" customHeight="false" outlineLevel="0" collapsed="false">
      <c r="A48" s="21" t="str">
        <f aca="false">IF(Debut+20&lt;Fin,Debut+20,"")</f>
        <v/>
      </c>
      <c r="B48" s="22" t="str">
        <f aca="false">IF(A48="","",COUNTIFS(Journal!$G:$G,1,Journal!$A:$A,"&gt;="&amp;A48,Journal!$A:$A,"&lt;"&amp;(A48+1))/NbPostes)</f>
        <v/>
      </c>
      <c r="C48" s="23" t="str">
        <f aca="false">IF(B48="","",IF(B48&lt;=$C$7,"Conforme",IF(B48&lt;=$D$7,"À surveiller","Hors cible")))</f>
        <v/>
      </c>
    </row>
    <row r="49" customFormat="false" ht="15" hidden="false" customHeight="false" outlineLevel="0" collapsed="false">
      <c r="A49" s="21" t="str">
        <f aca="false">IF(Debut+21&lt;Fin,Debut+21,"")</f>
        <v/>
      </c>
      <c r="B49" s="22" t="str">
        <f aca="false">IF(A49="","",COUNTIFS(Journal!$G:$G,1,Journal!$A:$A,"&gt;="&amp;A49,Journal!$A:$A,"&lt;"&amp;(A49+1))/NbPostes)</f>
        <v/>
      </c>
      <c r="C49" s="23" t="str">
        <f aca="false">IF(B49="","",IF(B49&lt;=$C$7,"Conforme",IF(B49&lt;=$D$7,"À surveiller","Hors cible")))</f>
        <v/>
      </c>
    </row>
    <row r="50" customFormat="false" ht="15" hidden="false" customHeight="false" outlineLevel="0" collapsed="false">
      <c r="A50" s="21" t="str">
        <f aca="false">IF(Debut+22&lt;Fin,Debut+22,"")</f>
        <v/>
      </c>
      <c r="B50" s="22" t="str">
        <f aca="false">IF(A50="","",COUNTIFS(Journal!$G:$G,1,Journal!$A:$A,"&gt;="&amp;A50,Journal!$A:$A,"&lt;"&amp;(A50+1))/NbPostes)</f>
        <v/>
      </c>
      <c r="C50" s="23" t="str">
        <f aca="false">IF(B50="","",IF(B50&lt;=$C$7,"Conforme",IF(B50&lt;=$D$7,"À surveiller","Hors cible")))</f>
        <v/>
      </c>
    </row>
    <row r="51" customFormat="false" ht="15" hidden="false" customHeight="false" outlineLevel="0" collapsed="false">
      <c r="A51" s="21" t="str">
        <f aca="false">IF(Debut+23&lt;Fin,Debut+23,"")</f>
        <v/>
      </c>
      <c r="B51" s="22" t="str">
        <f aca="false">IF(A51="","",COUNTIFS(Journal!$G:$G,1,Journal!$A:$A,"&gt;="&amp;A51,Journal!$A:$A,"&lt;"&amp;(A51+1))/NbPostes)</f>
        <v/>
      </c>
      <c r="C51" s="23" t="str">
        <f aca="false">IF(B51="","",IF(B51&lt;=$C$7,"Conforme",IF(B51&lt;=$D$7,"À surveiller","Hors cible")))</f>
        <v/>
      </c>
    </row>
    <row r="52" customFormat="false" ht="15" hidden="false" customHeight="false" outlineLevel="0" collapsed="false">
      <c r="A52" s="21" t="str">
        <f aca="false">IF(Debut+24&lt;Fin,Debut+24,"")</f>
        <v/>
      </c>
      <c r="B52" s="22" t="str">
        <f aca="false">IF(A52="","",COUNTIFS(Journal!$G:$G,1,Journal!$A:$A,"&gt;="&amp;A52,Journal!$A:$A,"&lt;"&amp;(A52+1))/NbPostes)</f>
        <v/>
      </c>
      <c r="C52" s="23" t="str">
        <f aca="false">IF(B52="","",IF(B52&lt;=$C$7,"Conforme",IF(B52&lt;=$D$7,"À surveiller","Hors cible")))</f>
        <v/>
      </c>
    </row>
    <row r="53" customFormat="false" ht="15" hidden="false" customHeight="false" outlineLevel="0" collapsed="false">
      <c r="A53" s="21" t="str">
        <f aca="false">IF(Debut+25&lt;Fin,Debut+25,"")</f>
        <v/>
      </c>
      <c r="B53" s="22" t="str">
        <f aca="false">IF(A53="","",COUNTIFS(Journal!$G:$G,1,Journal!$A:$A,"&gt;="&amp;A53,Journal!$A:$A,"&lt;"&amp;(A53+1))/NbPostes)</f>
        <v/>
      </c>
      <c r="C53" s="23" t="str">
        <f aca="false">IF(B53="","",IF(B53&lt;=$C$7,"Conforme",IF(B53&lt;=$D$7,"À surveiller","Hors cible")))</f>
        <v/>
      </c>
    </row>
    <row r="54" customFormat="false" ht="15" hidden="false" customHeight="false" outlineLevel="0" collapsed="false">
      <c r="A54" s="21" t="str">
        <f aca="false">IF(Debut+26&lt;Fin,Debut+26,"")</f>
        <v/>
      </c>
      <c r="B54" s="22" t="str">
        <f aca="false">IF(A54="","",COUNTIFS(Journal!$G:$G,1,Journal!$A:$A,"&gt;="&amp;A54,Journal!$A:$A,"&lt;"&amp;(A54+1))/NbPostes)</f>
        <v/>
      </c>
      <c r="C54" s="23" t="str">
        <f aca="false">IF(B54="","",IF(B54&lt;=$C$7,"Conforme",IF(B54&lt;=$D$7,"À surveiller","Hors cible")))</f>
        <v/>
      </c>
    </row>
    <row r="55" customFormat="false" ht="15" hidden="false" customHeight="false" outlineLevel="0" collapsed="false">
      <c r="A55" s="21" t="str">
        <f aca="false">IF(Debut+27&lt;Fin,Debut+27,"")</f>
        <v/>
      </c>
      <c r="B55" s="22" t="str">
        <f aca="false">IF(A55="","",COUNTIFS(Journal!$G:$G,1,Journal!$A:$A,"&gt;="&amp;A55,Journal!$A:$A,"&lt;"&amp;(A55+1))/NbPostes)</f>
        <v/>
      </c>
      <c r="C55" s="23" t="str">
        <f aca="false">IF(B55="","",IF(B55&lt;=$C$7,"Conforme",IF(B55&lt;=$D$7,"À surveiller","Hors cible")))</f>
        <v/>
      </c>
    </row>
    <row r="56" customFormat="false" ht="15" hidden="false" customHeight="false" outlineLevel="0" collapsed="false">
      <c r="A56" s="21" t="str">
        <f aca="false">IF(Debut+28&lt;Fin,Debut+28,"")</f>
        <v/>
      </c>
      <c r="B56" s="22" t="str">
        <f aca="false">IF(A56="","",COUNTIFS(Journal!$G:$G,1,Journal!$A:$A,"&gt;="&amp;A56,Journal!$A:$A,"&lt;"&amp;(A56+1))/NbPostes)</f>
        <v/>
      </c>
      <c r="C56" s="23" t="str">
        <f aca="false">IF(B56="","",IF(B56&lt;=$C$7,"Conforme",IF(B56&lt;=$D$7,"À surveiller","Hors cible")))</f>
        <v/>
      </c>
    </row>
    <row r="57" customFormat="false" ht="15" hidden="false" customHeight="false" outlineLevel="0" collapsed="false">
      <c r="A57" s="21" t="str">
        <f aca="false">IF(Debut+29&lt;Fin,Debut+29,"")</f>
        <v/>
      </c>
      <c r="B57" s="22" t="str">
        <f aca="false">IF(A57="","",COUNTIFS(Journal!$G:$G,1,Journal!$A:$A,"&gt;="&amp;A57,Journal!$A:$A,"&lt;"&amp;(A57+1))/NbPostes)</f>
        <v/>
      </c>
      <c r="C57" s="23" t="str">
        <f aca="false">IF(B57="","",IF(B57&lt;=$C$7,"Conforme",IF(B57&lt;=$D$7,"À surveiller","Hors cible")))</f>
        <v/>
      </c>
    </row>
    <row r="58" customFormat="false" ht="15" hidden="false" customHeight="false" outlineLevel="0" collapsed="false">
      <c r="A58" s="21" t="str">
        <f aca="false">IF(Debut+30&lt;Fin,Debut+30,"")</f>
        <v/>
      </c>
      <c r="B58" s="22" t="str">
        <f aca="false">IF(A58="","",COUNTIFS(Journal!$G:$G,1,Journal!$A:$A,"&gt;="&amp;A58,Journal!$A:$A,"&lt;"&amp;(A58+1))/NbPostes)</f>
        <v/>
      </c>
      <c r="C58" s="23" t="str">
        <f aca="false">IF(B58="","",IF(B58&lt;=$C$7,"Conforme",IF(B58&lt;=$D$7,"À surveiller","Hors cible")))</f>
        <v/>
      </c>
    </row>
  </sheetData>
  <mergeCells count="1">
    <mergeCell ref="A23:F24"/>
  </mergeCells>
  <conditionalFormatting sqref="E5:E21">
    <cfRule type="cellIs" priority="2" operator="equal" aboveAverage="0" equalAverage="0" bottom="0" percent="0" rank="0" text="" dxfId="0">
      <formula>"Conforme"</formula>
    </cfRule>
    <cfRule type="cellIs" priority="3" operator="equal" aboveAverage="0" equalAverage="0" bottom="0" percent="0" rank="0" text="" dxfId="1">
      <formula>"À surveiller"</formula>
    </cfRule>
    <cfRule type="cellIs" priority="4" operator="equal" aboveAverage="0" equalAverage="0" bottom="0" percent="0" rank="0" text="" dxfId="2">
      <formula>"Hors cible"</formula>
    </cfRule>
  </conditionalFormatting>
  <conditionalFormatting sqref="B28:B58">
    <cfRule type="dataBar" priority="5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{7ADAB5AC-ED4D-4359-8B6C-17F03E3DD7CB}</x14:id>
        </ext>
      </extLst>
    </cfRule>
  </conditionalFormatting>
  <conditionalFormatting sqref="C28:C58">
    <cfRule type="cellIs" priority="6" operator="equal" aboveAverage="0" equalAverage="0" bottom="0" percent="0" rank="0" text="" dxfId="0">
      <formula>"Conforme"</formula>
    </cfRule>
    <cfRule type="cellIs" priority="7" operator="equal" aboveAverage="0" equalAverage="0" bottom="0" percent="0" rank="0" text="" dxfId="1">
      <formula>"À surveiller"</formula>
    </cfRule>
    <cfRule type="cellIs" priority="8" operator="equal" aboveAverage="0" equalAverage="0" bottom="0" percent="0" rank="0" text="" dxfId="2">
      <formula>"Hors cible"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DAB5AC-ED4D-4359-8B6C-17F03E3DD7CB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B28:B58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45"/>
    <col collapsed="false" customWidth="true" hidden="false" outlineLevel="0" max="13" min="13" style="0" width="8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24" t="s">
        <v>73</v>
      </c>
      <c r="B4" s="24" t="s">
        <v>74</v>
      </c>
      <c r="C4" s="24" t="s">
        <v>75</v>
      </c>
      <c r="D4" s="24" t="s">
        <v>76</v>
      </c>
      <c r="E4" s="24" t="s">
        <v>77</v>
      </c>
      <c r="F4" s="24" t="s">
        <v>78</v>
      </c>
      <c r="G4" s="24" t="s">
        <v>79</v>
      </c>
      <c r="H4" s="24" t="s">
        <v>80</v>
      </c>
      <c r="I4" s="24" t="s">
        <v>81</v>
      </c>
      <c r="J4" s="24" t="s">
        <v>82</v>
      </c>
      <c r="K4" s="24" t="s">
        <v>83</v>
      </c>
      <c r="L4" s="24" t="s">
        <v>84</v>
      </c>
      <c r="M4" s="24" t="s">
        <v>85</v>
      </c>
    </row>
    <row r="5" customFormat="false" ht="15" hidden="false" customHeight="false" outlineLevel="0" collapsed="false">
      <c r="A5" s="23" t="n">
        <v>1</v>
      </c>
      <c r="B5" s="25" t="str">
        <f aca="false">IF(M5="","",INDEX(Journal!$C:$C,MATCH(M5,Journal!$P:$P,0)))</f>
        <v>FR02_TT01_H</v>
      </c>
      <c r="C5" s="25" t="str">
        <f aca="false">IF(M5="","",INDEX(Journal!$D:$D,MATCH(M5,Journal!$P:$P,0)))</f>
        <v>Chambre froide 2 - température haute</v>
      </c>
      <c r="D5" s="25" t="str">
        <f aca="false">IF(M5="","",INDEX(Journal!$E:$E,MATCH(M5,Journal!$P:$P,0)))</f>
        <v>Haute</v>
      </c>
      <c r="E5" s="25" t="str">
        <f aca="false">IF(M5="","",INDEX(Journal!$F:$F,MATCH(M5,Journal!$P:$P,0)))</f>
        <v>Froid</v>
      </c>
      <c r="F5" s="23" t="n">
        <f aca="false">IF(M5="","",INT(M5))</f>
        <v>431</v>
      </c>
      <c r="G5" s="26" t="n">
        <f aca="false">IF(F5="","",F5/Indicateurs!$B$5)</f>
        <v>0.322604790419162</v>
      </c>
      <c r="H5" s="26" t="n">
        <f aca="false">IF(F5="","",SUM($F$5:F5)/Indicateurs!$B$5)</f>
        <v>0.322604790419162</v>
      </c>
      <c r="I5" s="23" t="str">
        <f aca="false">IF(B5="","",IF(COUNTIFS(Journal!$C:$C,B5,Journal!$K:$K,1)&gt;0,"Oui","Non"))</f>
        <v>Oui</v>
      </c>
      <c r="J5" s="23" t="str">
        <f aca="false">IF(B5="","",IF(COUNTIFS(Journal!$C:$C,B5,Journal!$L:$L,1)&gt;0,"Oui","Non"))</f>
        <v>Oui</v>
      </c>
      <c r="K5" s="23" t="str">
        <f aca="false">IF(B5="","",IF(COUNTIFS(Journal!$C:$C,B5,Journal!$M:$M,1)&gt;0,"Oui","Non"))</f>
        <v>Non</v>
      </c>
      <c r="L5" s="27"/>
      <c r="M5" s="28" t="n">
        <f aca="false">IFERROR(LARGE(Journal!$P:$P,A5),"")</f>
        <v>431.0000002</v>
      </c>
    </row>
    <row r="6" customFormat="false" ht="15" hidden="false" customHeight="false" outlineLevel="0" collapsed="false">
      <c r="A6" s="23" t="n">
        <v>2</v>
      </c>
      <c r="B6" s="25" t="str">
        <f aca="false">IF(M6="","",INDEX(Journal!$C:$C,MATCH(M6,Journal!$P:$P,0)))</f>
        <v>AIR_PT01_L</v>
      </c>
      <c r="C6" s="25" t="str">
        <f aca="false">IF(M6="","",INDEX(Journal!$D:$D,MATCH(M6,Journal!$P:$P,0)))</f>
        <v>Air comprimé - pression réseau basse</v>
      </c>
      <c r="D6" s="25" t="str">
        <f aca="false">IF(M6="","",INDEX(Journal!$E:$E,MATCH(M6,Journal!$P:$P,0)))</f>
        <v>Moyenne</v>
      </c>
      <c r="E6" s="25" t="str">
        <f aca="false">IF(M6="","",INDEX(Journal!$F:$F,MATCH(M6,Journal!$P:$P,0)))</f>
        <v>Utilités</v>
      </c>
      <c r="F6" s="23" t="n">
        <f aca="false">IF(M6="","",INT(M6))</f>
        <v>178</v>
      </c>
      <c r="G6" s="26" t="n">
        <f aca="false">IF(F6="","",F6/Indicateurs!$B$5)</f>
        <v>0.133233532934132</v>
      </c>
      <c r="H6" s="26" t="n">
        <f aca="false">IF(F6="","",SUM($F$5:F6)/Indicateurs!$B$5)</f>
        <v>0.455838323353293</v>
      </c>
      <c r="I6" s="23" t="str">
        <f aca="false">IF(B6="","",IF(COUNTIFS(Journal!$C:$C,B6,Journal!$K:$K,1)&gt;0,"Oui","Non"))</f>
        <v>Oui</v>
      </c>
      <c r="J6" s="23" t="str">
        <f aca="false">IF(B6="","",IF(COUNTIFS(Journal!$C:$C,B6,Journal!$L:$L,1)&gt;0,"Oui","Non"))</f>
        <v>Oui</v>
      </c>
      <c r="K6" s="23" t="str">
        <f aca="false">IF(B6="","",IF(COUNTIFS(Journal!$C:$C,B6,Journal!$M:$M,1)&gt;0,"Oui","Non"))</f>
        <v>Non</v>
      </c>
      <c r="L6" s="27"/>
      <c r="M6" s="28" t="n">
        <f aca="false">IFERROR(LARGE(Journal!$P:$P,A6),"")</f>
        <v>178.0000048</v>
      </c>
    </row>
    <row r="7" customFormat="false" ht="15" hidden="false" customHeight="false" outlineLevel="0" collapsed="false">
      <c r="A7" s="23" t="n">
        <v>3</v>
      </c>
      <c r="B7" s="25" t="str">
        <f aca="false">IF(M7="","",INDEX(Journal!$C:$C,MATCH(M7,Journal!$P:$P,0)))</f>
        <v>CND_ST04_ARR</v>
      </c>
      <c r="C7" s="25" t="str">
        <f aca="false">IF(M7="","",INDEX(Journal!$D:$D,MATCH(M7,Journal!$P:$P,0)))</f>
        <v>Conditionneuse 4 - machine à l'arrêt</v>
      </c>
      <c r="D7" s="25" t="str">
        <f aca="false">IF(M7="","",INDEX(Journal!$E:$E,MATCH(M7,Journal!$P:$P,0)))</f>
        <v>Basse</v>
      </c>
      <c r="E7" s="25" t="str">
        <f aca="false">IF(M7="","",INDEX(Journal!$F:$F,MATCH(M7,Journal!$P:$P,0)))</f>
        <v>Conditionnement</v>
      </c>
      <c r="F7" s="23" t="n">
        <f aca="false">IF(M7="","",INT(M7))</f>
        <v>162</v>
      </c>
      <c r="G7" s="26" t="n">
        <f aca="false">IF(F7="","",F7/Indicateurs!$B$5)</f>
        <v>0.12125748502994</v>
      </c>
      <c r="H7" s="26" t="n">
        <f aca="false">IF(F7="","",SUM($F$5:F7)/Indicateurs!$B$5)</f>
        <v>0.577095808383234</v>
      </c>
      <c r="I7" s="23" t="str">
        <f aca="false">IF(B7="","",IF(COUNTIFS(Journal!$C:$C,B7,Journal!$K:$K,1)&gt;0,"Oui","Non"))</f>
        <v>Non</v>
      </c>
      <c r="J7" s="23" t="str">
        <f aca="false">IF(B7="","",IF(COUNTIFS(Journal!$C:$C,B7,Journal!$L:$L,1)&gt;0,"Oui","Non"))</f>
        <v>Non</v>
      </c>
      <c r="K7" s="23" t="str">
        <f aca="false">IF(B7="","",IF(COUNTIFS(Journal!$C:$C,B7,Journal!$M:$M,1)&gt;0,"Oui","Non"))</f>
        <v>Non</v>
      </c>
      <c r="L7" s="27"/>
      <c r="M7" s="28" t="n">
        <f aca="false">IFERROR(LARGE(Journal!$P:$P,A7),"")</f>
        <v>162.0000054</v>
      </c>
    </row>
    <row r="8" customFormat="false" ht="15" hidden="false" customHeight="false" outlineLevel="0" collapsed="false">
      <c r="A8" s="23" t="n">
        <v>4</v>
      </c>
      <c r="B8" s="25" t="str">
        <f aca="false">IF(M8="","",INDEX(Journal!$C:$C,MATCH(M8,Journal!$P:$P,0)))</f>
        <v>CND_ST02_ARR</v>
      </c>
      <c r="C8" s="25" t="str">
        <f aca="false">IF(M8="","",INDEX(Journal!$D:$D,MATCH(M8,Journal!$P:$P,0)))</f>
        <v>Conditionneuse 2 - machine à l'arrêt</v>
      </c>
      <c r="D8" s="25" t="str">
        <f aca="false">IF(M8="","",INDEX(Journal!$E:$E,MATCH(M8,Journal!$P:$P,0)))</f>
        <v>Basse</v>
      </c>
      <c r="E8" s="25" t="str">
        <f aca="false">IF(M8="","",INDEX(Journal!$F:$F,MATCH(M8,Journal!$P:$P,0)))</f>
        <v>Conditionnement</v>
      </c>
      <c r="F8" s="23" t="n">
        <f aca="false">IF(M8="","",INT(M8))</f>
        <v>92</v>
      </c>
      <c r="G8" s="26" t="n">
        <f aca="false">IF(F8="","",F8/Indicateurs!$B$5)</f>
        <v>0.0688622754491018</v>
      </c>
      <c r="H8" s="26" t="n">
        <f aca="false">IF(F8="","",SUM($F$5:F8)/Indicateurs!$B$5)</f>
        <v>0.645958083832335</v>
      </c>
      <c r="I8" s="23" t="str">
        <f aca="false">IF(B8="","",IF(COUNTIFS(Journal!$C:$C,B8,Journal!$K:$K,1)&gt;0,"Oui","Non"))</f>
        <v>Non</v>
      </c>
      <c r="J8" s="23" t="str">
        <f aca="false">IF(B8="","",IF(COUNTIFS(Journal!$C:$C,B8,Journal!$L:$L,1)&gt;0,"Oui","Non"))</f>
        <v>Non</v>
      </c>
      <c r="K8" s="23" t="str">
        <f aca="false">IF(B8="","",IF(COUNTIFS(Journal!$C:$C,B8,Journal!$M:$M,1)&gt;0,"Oui","Non"))</f>
        <v>Non</v>
      </c>
      <c r="L8" s="27"/>
      <c r="M8" s="28" t="n">
        <f aca="false">IFERROR(LARGE(Journal!$P:$P,A8),"")</f>
        <v>92.0000056</v>
      </c>
    </row>
    <row r="9" customFormat="false" ht="15" hidden="false" customHeight="false" outlineLevel="0" collapsed="false">
      <c r="A9" s="23" t="n">
        <v>5</v>
      </c>
      <c r="B9" s="25" t="str">
        <f aca="false">IF(M9="","",INDEX(Journal!$C:$C,MATCH(M9,Journal!$P:$P,0)))</f>
        <v>FR01_PORTE</v>
      </c>
      <c r="C9" s="25" t="str">
        <f aca="false">IF(M9="","",INDEX(Journal!$D:$D,MATCH(M9,Journal!$P:$P,0)))</f>
        <v>Chambre froide 1 - porte ouverte &gt; 5 min</v>
      </c>
      <c r="D9" s="25" t="str">
        <f aca="false">IF(M9="","",INDEX(Journal!$E:$E,MATCH(M9,Journal!$P:$P,0)))</f>
        <v>Moyenne</v>
      </c>
      <c r="E9" s="25" t="str">
        <f aca="false">IF(M9="","",INDEX(Journal!$F:$F,MATCH(M9,Journal!$P:$P,0)))</f>
        <v>Froid</v>
      </c>
      <c r="F9" s="23" t="n">
        <f aca="false">IF(M9="","",INT(M9))</f>
        <v>73</v>
      </c>
      <c r="G9" s="26" t="n">
        <f aca="false">IF(F9="","",F9/Indicateurs!$B$5)</f>
        <v>0.0546407185628743</v>
      </c>
      <c r="H9" s="26" t="n">
        <f aca="false">IF(F9="","",SUM($F$5:F9)/Indicateurs!$B$5)</f>
        <v>0.70059880239521</v>
      </c>
      <c r="I9" s="23" t="str">
        <f aca="false">IF(B9="","",IF(COUNTIFS(Journal!$C:$C,B9,Journal!$K:$K,1)&gt;0,"Oui","Non"))</f>
        <v>Non</v>
      </c>
      <c r="J9" s="23" t="str">
        <f aca="false">IF(B9="","",IF(COUNTIFS(Journal!$C:$C,B9,Journal!$L:$L,1)&gt;0,"Oui","Non"))</f>
        <v>Non</v>
      </c>
      <c r="K9" s="23" t="str">
        <f aca="false">IF(B9="","",IF(COUNTIFS(Journal!$C:$C,B9,Journal!$M:$M,1)&gt;0,"Oui","Non"))</f>
        <v>Non</v>
      </c>
      <c r="L9" s="27"/>
      <c r="M9" s="28" t="n">
        <f aca="false">IFERROR(LARGE(Journal!$P:$P,A9),"")</f>
        <v>73.0000047</v>
      </c>
    </row>
    <row r="10" customFormat="false" ht="15" hidden="false" customHeight="false" outlineLevel="0" collapsed="false">
      <c r="A10" s="23" t="n">
        <v>6</v>
      </c>
      <c r="B10" s="25" t="str">
        <f aca="false">IF(M10="","",INDEX(Journal!$C:$C,MATCH(M10,Journal!$P:$P,0)))</f>
        <v>NEP_TT02_L</v>
      </c>
      <c r="C10" s="25" t="str">
        <f aca="false">IF(M10="","",INDEX(Journal!$D:$D,MATCH(M10,Journal!$P:$P,0)))</f>
        <v>NEP - température retour basse</v>
      </c>
      <c r="D10" s="25" t="str">
        <f aca="false">IF(M10="","",INDEX(Journal!$E:$E,MATCH(M10,Journal!$P:$P,0)))</f>
        <v>Basse</v>
      </c>
      <c r="E10" s="25" t="str">
        <f aca="false">IF(M10="","",INDEX(Journal!$F:$F,MATCH(M10,Journal!$P:$P,0)))</f>
        <v>NEP</v>
      </c>
      <c r="F10" s="23" t="n">
        <f aca="false">IF(M10="","",INT(M10))</f>
        <v>55</v>
      </c>
      <c r="G10" s="26" t="n">
        <f aca="false">IF(F10="","",F10/Indicateurs!$B$5)</f>
        <v>0.0411676646706587</v>
      </c>
      <c r="H10" s="26" t="n">
        <f aca="false">IF(F10="","",SUM($F$5:F10)/Indicateurs!$B$5)</f>
        <v>0.741766467065868</v>
      </c>
      <c r="I10" s="23" t="str">
        <f aca="false">IF(B10="","",IF(COUNTIFS(Journal!$C:$C,B10,Journal!$K:$K,1)&gt;0,"Oui","Non"))</f>
        <v>Oui</v>
      </c>
      <c r="J10" s="23" t="str">
        <f aca="false">IF(B10="","",IF(COUNTIFS(Journal!$C:$C,B10,Journal!$L:$L,1)&gt;0,"Oui","Non"))</f>
        <v>Oui</v>
      </c>
      <c r="K10" s="23" t="str">
        <f aca="false">IF(B10="","",IF(COUNTIFS(Journal!$C:$C,B10,Journal!$M:$M,1)&gt;0,"Oui","Non"))</f>
        <v>Non</v>
      </c>
      <c r="L10" s="27"/>
      <c r="M10" s="28" t="n">
        <f aca="false">IFERROR(LARGE(Journal!$P:$P,A10),"")</f>
        <v>55.0000041</v>
      </c>
    </row>
    <row r="11" customFormat="false" ht="15" hidden="false" customHeight="false" outlineLevel="0" collapsed="false">
      <c r="A11" s="23" t="n">
        <v>7</v>
      </c>
      <c r="B11" s="25" t="str">
        <f aca="false">IF(M11="","",INDEX(Journal!$C:$C,MATCH(M11,Journal!$P:$P,0)))</f>
        <v>CND_ST01_ARR</v>
      </c>
      <c r="C11" s="25" t="str">
        <f aca="false">IF(M11="","",INDEX(Journal!$D:$D,MATCH(M11,Journal!$P:$P,0)))</f>
        <v>Conditionneuse 1 - machine à l'arrêt</v>
      </c>
      <c r="D11" s="25" t="str">
        <f aca="false">IF(M11="","",INDEX(Journal!$E:$E,MATCH(M11,Journal!$P:$P,0)))</f>
        <v>Basse</v>
      </c>
      <c r="E11" s="25" t="str">
        <f aca="false">IF(M11="","",INDEX(Journal!$F:$F,MATCH(M11,Journal!$P:$P,0)))</f>
        <v>Conditionnement</v>
      </c>
      <c r="F11" s="23" t="n">
        <f aca="false">IF(M11="","",INT(M11))</f>
        <v>54</v>
      </c>
      <c r="G11" s="26" t="n">
        <f aca="false">IF(F11="","",F11/Indicateurs!$B$5)</f>
        <v>0.0404191616766467</v>
      </c>
      <c r="H11" s="26" t="n">
        <f aca="false">IF(F11="","",SUM($F$5:F11)/Indicateurs!$B$5)</f>
        <v>0.782185628742515</v>
      </c>
      <c r="I11" s="23" t="str">
        <f aca="false">IF(B11="","",IF(COUNTIFS(Journal!$C:$C,B11,Journal!$K:$K,1)&gt;0,"Oui","Non"))</f>
        <v>Non</v>
      </c>
      <c r="J11" s="23" t="str">
        <f aca="false">IF(B11="","",IF(COUNTIFS(Journal!$C:$C,B11,Journal!$L:$L,1)&gt;0,"Oui","Non"))</f>
        <v>Non</v>
      </c>
      <c r="K11" s="23" t="str">
        <f aca="false">IF(B11="","",IF(COUNTIFS(Journal!$C:$C,B11,Journal!$M:$M,1)&gt;0,"Oui","Non"))</f>
        <v>Non</v>
      </c>
      <c r="L11" s="27"/>
      <c r="M11" s="28" t="n">
        <f aca="false">IFERROR(LARGE(Journal!$P:$P,A11),"")</f>
        <v>54.0000084</v>
      </c>
    </row>
    <row r="12" customFormat="false" ht="15" hidden="false" customHeight="false" outlineLevel="0" collapsed="false">
      <c r="A12" s="23" t="n">
        <v>8</v>
      </c>
      <c r="B12" s="25" t="str">
        <f aca="false">IF(M12="","",INDEX(Journal!$C:$C,MATCH(M12,Journal!$P:$P,0)))</f>
        <v>REC_FT01_DEV</v>
      </c>
      <c r="C12" s="25" t="str">
        <f aca="false">IF(M12="","",INDEX(Journal!$D:$D,MATCH(M12,Journal!$P:$P,0)))</f>
        <v>Réception - écart débitmètre / bon de livraison</v>
      </c>
      <c r="D12" s="25" t="str">
        <f aca="false">IF(M12="","",INDEX(Journal!$E:$E,MATCH(M12,Journal!$P:$P,0)))</f>
        <v>Basse</v>
      </c>
      <c r="E12" s="25" t="str">
        <f aca="false">IF(M12="","",INDEX(Journal!$F:$F,MATCH(M12,Journal!$P:$P,0)))</f>
        <v>Réception</v>
      </c>
      <c r="F12" s="23" t="n">
        <f aca="false">IF(M12="","",INT(M12))</f>
        <v>52</v>
      </c>
      <c r="G12" s="26" t="n">
        <f aca="false">IF(F12="","",F12/Indicateurs!$B$5)</f>
        <v>0.0389221556886228</v>
      </c>
      <c r="H12" s="26" t="n">
        <f aca="false">IF(F12="","",SUM($F$5:F12)/Indicateurs!$B$5)</f>
        <v>0.821107784431138</v>
      </c>
      <c r="I12" s="23" t="str">
        <f aca="false">IF(B12="","",IF(COUNTIFS(Journal!$C:$C,B12,Journal!$K:$K,1)&gt;0,"Oui","Non"))</f>
        <v>Non</v>
      </c>
      <c r="J12" s="23" t="str">
        <f aca="false">IF(B12="","",IF(COUNTIFS(Journal!$C:$C,B12,Journal!$L:$L,1)&gt;0,"Oui","Non"))</f>
        <v>Non</v>
      </c>
      <c r="K12" s="23" t="str">
        <f aca="false">IF(B12="","",IF(COUNTIFS(Journal!$C:$C,B12,Journal!$M:$M,1)&gt;0,"Oui","Non"))</f>
        <v>Non</v>
      </c>
      <c r="L12" s="27"/>
      <c r="M12" s="28" t="n">
        <f aca="false">IFERROR(LARGE(Journal!$P:$P,A12),"")</f>
        <v>52.0000046</v>
      </c>
    </row>
    <row r="13" customFormat="false" ht="15" hidden="false" customHeight="false" outlineLevel="0" collapsed="false">
      <c r="A13" s="23" t="n">
        <v>9</v>
      </c>
      <c r="B13" s="25" t="str">
        <f aca="false">IF(M13="","",INDEX(Journal!$C:$C,MATCH(M13,Journal!$P:$P,0)))</f>
        <v>NEP_CT01_L</v>
      </c>
      <c r="C13" s="25" t="str">
        <f aca="false">IF(M13="","",INDEX(Journal!$D:$D,MATCH(M13,Journal!$P:$P,0)))</f>
        <v>NEP - conductivité soude basse</v>
      </c>
      <c r="D13" s="25" t="str">
        <f aca="false">IF(M13="","",INDEX(Journal!$E:$E,MATCH(M13,Journal!$P:$P,0)))</f>
        <v>Moyenne</v>
      </c>
      <c r="E13" s="25" t="str">
        <f aca="false">IF(M13="","",INDEX(Journal!$F:$F,MATCH(M13,Journal!$P:$P,0)))</f>
        <v>NEP</v>
      </c>
      <c r="F13" s="23" t="n">
        <f aca="false">IF(M13="","",INT(M13))</f>
        <v>39</v>
      </c>
      <c r="G13" s="26" t="n">
        <f aca="false">IF(F13="","",F13/Indicateurs!$B$5)</f>
        <v>0.0291916167664671</v>
      </c>
      <c r="H13" s="26" t="n">
        <f aca="false">IF(F13="","",SUM($F$5:F13)/Indicateurs!$B$5)</f>
        <v>0.850299401197605</v>
      </c>
      <c r="I13" s="23" t="str">
        <f aca="false">IF(B13="","",IF(COUNTIFS(Journal!$C:$C,B13,Journal!$K:$K,1)&gt;0,"Oui","Non"))</f>
        <v>Non</v>
      </c>
      <c r="J13" s="23" t="str">
        <f aca="false">IF(B13="","",IF(COUNTIFS(Journal!$C:$C,B13,Journal!$L:$L,1)&gt;0,"Oui","Non"))</f>
        <v>Non</v>
      </c>
      <c r="K13" s="23" t="str">
        <f aca="false">IF(B13="","",IF(COUNTIFS(Journal!$C:$C,B13,Journal!$M:$M,1)&gt;0,"Oui","Non"))</f>
        <v>Non</v>
      </c>
      <c r="L13" s="27"/>
      <c r="M13" s="28" t="n">
        <f aca="false">IFERROR(LARGE(Journal!$P:$P,A13),"")</f>
        <v>39.0000039</v>
      </c>
    </row>
    <row r="14" customFormat="false" ht="15" hidden="false" customHeight="false" outlineLevel="0" collapsed="false">
      <c r="A14" s="23" t="n">
        <v>10</v>
      </c>
      <c r="B14" s="25" t="str">
        <f aca="false">IF(M14="","",INDEX(Journal!$C:$C,MATCH(M14,Journal!$P:$P,0)))</f>
        <v>CND_ST04_DEF</v>
      </c>
      <c r="C14" s="25" t="str">
        <f aca="false">IF(M14="","",INDEX(Journal!$D:$D,MATCH(M14,Journal!$P:$P,0)))</f>
        <v>Conditionneuse 4 - défaut film</v>
      </c>
      <c r="D14" s="25" t="str">
        <f aca="false">IF(M14="","",INDEX(Journal!$E:$E,MATCH(M14,Journal!$P:$P,0)))</f>
        <v>Moyenne</v>
      </c>
      <c r="E14" s="25" t="str">
        <f aca="false">IF(M14="","",INDEX(Journal!$F:$F,MATCH(M14,Journal!$P:$P,0)))</f>
        <v>Conditionnement</v>
      </c>
      <c r="F14" s="23" t="n">
        <f aca="false">IF(M14="","",INT(M14))</f>
        <v>27</v>
      </c>
      <c r="G14" s="26" t="n">
        <f aca="false">IF(F14="","",F14/Indicateurs!$B$5)</f>
        <v>0.0202095808383234</v>
      </c>
      <c r="H14" s="26" t="n">
        <f aca="false">IF(F14="","",SUM($F$5:F14)/Indicateurs!$B$5)</f>
        <v>0.870508982035928</v>
      </c>
      <c r="I14" s="23" t="str">
        <f aca="false">IF(B14="","",IF(COUNTIFS(Journal!$C:$C,B14,Journal!$K:$K,1)&gt;0,"Oui","Non"))</f>
        <v>Non</v>
      </c>
      <c r="J14" s="23" t="str">
        <f aca="false">IF(B14="","",IF(COUNTIFS(Journal!$C:$C,B14,Journal!$L:$L,1)&gt;0,"Oui","Non"))</f>
        <v>Non</v>
      </c>
      <c r="K14" s="23" t="str">
        <f aca="false">IF(B14="","",IF(COUNTIFS(Journal!$C:$C,B14,Journal!$M:$M,1)&gt;0,"Oui","Non"))</f>
        <v>Non</v>
      </c>
      <c r="L14" s="27"/>
      <c r="M14" s="28" t="n">
        <f aca="false">IFERROR(LARGE(Journal!$P:$P,A14),"")</f>
        <v>27.0000069</v>
      </c>
    </row>
    <row r="16" customFormat="false" ht="15" hidden="false" customHeight="false" outlineLevel="0" collapsed="false">
      <c r="A16" s="29" t="s">
        <v>86</v>
      </c>
      <c r="F16" s="29" t="n">
        <f aca="false">SUM(F5:F14)</f>
        <v>1163</v>
      </c>
      <c r="G16" s="30" t="n">
        <f aca="false">IF(Indicateurs!$B$5=0,"",F16/Indicateurs!$B$5)</f>
        <v>0.870508982035928</v>
      </c>
    </row>
    <row r="18" customFormat="false" ht="15" hidden="false" customHeight="true" outlineLevel="0" collapsed="false">
      <c r="A18" s="19" t="s">
        <v>87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</sheetData>
  <mergeCells count="1">
    <mergeCell ref="A18:L19"/>
  </mergeCells>
  <conditionalFormatting sqref="I5:K5">
    <cfRule type="cellIs" priority="2" operator="equal" aboveAverage="0" equalAverage="0" bottom="0" percent="0" rank="0" text="" dxfId="3">
      <formula>"Oui"</formula>
    </cfRule>
  </conditionalFormatting>
  <conditionalFormatting sqref="I6:K6">
    <cfRule type="cellIs" priority="3" operator="equal" aboveAverage="0" equalAverage="0" bottom="0" percent="0" rank="0" text="" dxfId="3">
      <formula>"Oui"</formula>
    </cfRule>
  </conditionalFormatting>
  <conditionalFormatting sqref="I7:K7">
    <cfRule type="cellIs" priority="4" operator="equal" aboveAverage="0" equalAverage="0" bottom="0" percent="0" rank="0" text="" dxfId="3">
      <formula>"Oui"</formula>
    </cfRule>
  </conditionalFormatting>
  <conditionalFormatting sqref="I8:K8">
    <cfRule type="cellIs" priority="5" operator="equal" aboveAverage="0" equalAverage="0" bottom="0" percent="0" rank="0" text="" dxfId="3">
      <formula>"Oui"</formula>
    </cfRule>
  </conditionalFormatting>
  <conditionalFormatting sqref="I9:K9">
    <cfRule type="cellIs" priority="6" operator="equal" aboveAverage="0" equalAverage="0" bottom="0" percent="0" rank="0" text="" dxfId="3">
      <formula>"Oui"</formula>
    </cfRule>
  </conditionalFormatting>
  <conditionalFormatting sqref="I10:K10">
    <cfRule type="cellIs" priority="7" operator="equal" aboveAverage="0" equalAverage="0" bottom="0" percent="0" rank="0" text="" dxfId="3">
      <formula>"Oui"</formula>
    </cfRule>
  </conditionalFormatting>
  <conditionalFormatting sqref="I11:K11">
    <cfRule type="cellIs" priority="8" operator="equal" aboveAverage="0" equalAverage="0" bottom="0" percent="0" rank="0" text="" dxfId="3">
      <formula>"Oui"</formula>
    </cfRule>
  </conditionalFormatting>
  <conditionalFormatting sqref="I12:K12">
    <cfRule type="cellIs" priority="9" operator="equal" aboveAverage="0" equalAverage="0" bottom="0" percent="0" rank="0" text="" dxfId="3">
      <formula>"Oui"</formula>
    </cfRule>
  </conditionalFormatting>
  <conditionalFormatting sqref="I13:K13">
    <cfRule type="cellIs" priority="10" operator="equal" aboveAverage="0" equalAverage="0" bottom="0" percent="0" rank="0" text="" dxfId="3">
      <formula>"Oui"</formula>
    </cfRule>
  </conditionalFormatting>
  <conditionalFormatting sqref="I14:K14">
    <cfRule type="cellIs" priority="11" operator="equal" aboveAverage="0" equalAverage="0" bottom="0" percent="0" rank="0" text="" dxfId="3">
      <formula>"Oui"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5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15" hidden="false" customHeight="false" outlineLevel="0" collapsed="false">
      <c r="A4" s="5" t="s">
        <v>73</v>
      </c>
      <c r="B4" s="5" t="s">
        <v>90</v>
      </c>
      <c r="C4" s="5" t="s">
        <v>91</v>
      </c>
      <c r="D4" s="5" t="s">
        <v>70</v>
      </c>
      <c r="E4" s="5" t="s">
        <v>92</v>
      </c>
      <c r="F4" s="5" t="s">
        <v>93</v>
      </c>
      <c r="G4" s="5" t="s">
        <v>75</v>
      </c>
      <c r="H4" s="5" t="s">
        <v>85</v>
      </c>
    </row>
    <row r="5" customFormat="false" ht="15" hidden="false" customHeight="false" outlineLevel="0" collapsed="false">
      <c r="A5" s="23" t="n">
        <v>1</v>
      </c>
      <c r="B5" s="31" t="n">
        <f aca="false">IF(H5="","",Debut+INDEX(Journal!$H:$H,MATCH(H5,Journal!$T:$T,0))/144)</f>
        <v>46085.4513888889</v>
      </c>
      <c r="C5" s="32" t="n">
        <f aca="false">IF(B5="","",B5+1/144)</f>
        <v>46085.4583333333</v>
      </c>
      <c r="D5" s="23" t="n">
        <f aca="false">IF(H5="","",INT(H5))</f>
        <v>44</v>
      </c>
      <c r="E5" s="23" t="str">
        <f aca="false">IF(D5="","",IF(D5&gt;SeuilAvalanche,"Oui","Non"))</f>
        <v>Oui</v>
      </c>
      <c r="F5" s="25" t="str">
        <f aca="false">IF(H5="","",INDEX(Journal!$C:$C,MATCH(H5,Journal!$T:$T,0)))</f>
        <v>PAS_TT05_TRANS</v>
      </c>
      <c r="G5" s="25" t="str">
        <f aca="false">IF(H5="","",INDEX(Journal!$D:$D,MATCH(H5,Journal!$T:$T,0)))</f>
        <v>Pasteurisateur - défaut transmetteur TT05</v>
      </c>
      <c r="H5" s="28" t="n">
        <f aca="false">IFERROR(LARGE(Journal!$T:$T,A5),"")</f>
        <v>44.000051</v>
      </c>
    </row>
    <row r="6" customFormat="false" ht="15" hidden="false" customHeight="false" outlineLevel="0" collapsed="false">
      <c r="A6" s="23" t="n">
        <v>2</v>
      </c>
      <c r="B6" s="31" t="n">
        <f aca="false">IF(H6="","",Debut+INDEX(Journal!$H:$H,MATCH(H6,Journal!$T:$T,0))/144)</f>
        <v>46088.25</v>
      </c>
      <c r="C6" s="32" t="n">
        <f aca="false">IF(B6="","",B6+1/144)</f>
        <v>46088.2569444444</v>
      </c>
      <c r="D6" s="23" t="n">
        <f aca="false">IF(H6="","",INT(H6))</f>
        <v>35</v>
      </c>
      <c r="E6" s="23" t="str">
        <f aca="false">IF(D6="","",IF(D6&gt;SeuilAvalanche,"Oui","Non"))</f>
        <v>Oui</v>
      </c>
      <c r="F6" s="25" t="str">
        <f aca="false">IF(H6="","",INDEX(Journal!$C:$C,MATCH(H6,Journal!$T:$T,0)))</f>
        <v>ELEC_RES_DEF</v>
      </c>
      <c r="G6" s="25" t="str">
        <f aca="false">IF(H6="","",INDEX(Journal!$D:$D,MATCH(H6,Journal!$T:$T,0)))</f>
        <v>Alimentation réseau - défaut phase</v>
      </c>
      <c r="H6" s="28" t="n">
        <f aca="false">IFERROR(LARGE(Journal!$T:$T,A6),"")</f>
        <v>35.0001047</v>
      </c>
    </row>
    <row r="7" customFormat="false" ht="15" hidden="false" customHeight="false" outlineLevel="0" collapsed="false">
      <c r="A7" s="23" t="n">
        <v>3</v>
      </c>
      <c r="B7" s="31" t="n">
        <f aca="false">IF(H7="","",Debut+INDEX(Journal!$H:$H,MATCH(H7,Journal!$T:$T,0))/144)</f>
        <v>46085.4444444444</v>
      </c>
      <c r="C7" s="32" t="n">
        <f aca="false">IF(B7="","",B7+1/144)</f>
        <v>46085.4513888889</v>
      </c>
      <c r="D7" s="23" t="n">
        <f aca="false">IF(H7="","",INT(H7))</f>
        <v>16</v>
      </c>
      <c r="E7" s="23" t="str">
        <f aca="false">IF(D7="","",IF(D7&gt;SeuilAvalanche,"Oui","Non"))</f>
        <v>Oui</v>
      </c>
      <c r="F7" s="25" t="str">
        <f aca="false">IF(H7="","",INDEX(Journal!$C:$C,MATCH(H7,Journal!$T:$T,0)))</f>
        <v>AIR_DP01_H</v>
      </c>
      <c r="G7" s="25" t="str">
        <f aca="false">IF(H7="","",INDEX(Journal!$D:$D,MATCH(H7,Journal!$T:$T,0)))</f>
        <v>Air comprimé - filtre colmaté</v>
      </c>
      <c r="H7" s="28" t="n">
        <f aca="false">IFERROR(LARGE(Journal!$T:$T,A7),"")</f>
        <v>16.0000494</v>
      </c>
    </row>
    <row r="8" customFormat="false" ht="15" hidden="false" customHeight="false" outlineLevel="0" collapsed="false">
      <c r="A8" s="23" t="n">
        <v>4</v>
      </c>
      <c r="B8" s="31" t="n">
        <f aca="false">IF(H8="","",Debut+INDEX(Journal!$H:$H,MATCH(H8,Journal!$T:$T,0))/144)</f>
        <v>46084.5833333333</v>
      </c>
      <c r="C8" s="32" t="n">
        <f aca="false">IF(B8="","",B8+1/144)</f>
        <v>46084.5902777778</v>
      </c>
      <c r="D8" s="23" t="n">
        <f aca="false">IF(H8="","",INT(H8))</f>
        <v>13</v>
      </c>
      <c r="E8" s="23" t="str">
        <f aca="false">IF(D8="","",IF(D8&gt;SeuilAvalanche,"Oui","Non"))</f>
        <v>Oui</v>
      </c>
      <c r="F8" s="25" t="str">
        <f aca="false">IF(H8="","",INDEX(Journal!$C:$C,MATCH(H8,Journal!$T:$T,0)))</f>
        <v>FR02_TT01_H</v>
      </c>
      <c r="G8" s="25" t="str">
        <f aca="false">IF(H8="","",INDEX(Journal!$D:$D,MATCH(H8,Journal!$T:$T,0)))</f>
        <v>Chambre froide 2 - température haute</v>
      </c>
      <c r="H8" s="28" t="n">
        <f aca="false">IFERROR(LARGE(Journal!$T:$T,A8),"")</f>
        <v>13.0000344</v>
      </c>
    </row>
    <row r="9" customFormat="false" ht="15" hidden="false" customHeight="false" outlineLevel="0" collapsed="false">
      <c r="A9" s="23" t="n">
        <v>5</v>
      </c>
      <c r="B9" s="31" t="n">
        <f aca="false">IF(H9="","",Debut+INDEX(Journal!$H:$H,MATCH(H9,Journal!$T:$T,0))/144)</f>
        <v>46083.1319444444</v>
      </c>
      <c r="C9" s="32" t="n">
        <f aca="false">IF(B9="","",B9+1/144)</f>
        <v>46083.1388888889</v>
      </c>
      <c r="D9" s="23" t="n">
        <f aca="false">IF(H9="","",INT(H9))</f>
        <v>13</v>
      </c>
      <c r="E9" s="23" t="str">
        <f aca="false">IF(D9="","",IF(D9&gt;SeuilAvalanche,"Oui","Non"))</f>
        <v>Oui</v>
      </c>
      <c r="F9" s="25" t="str">
        <f aca="false">IF(H9="","",INDEX(Journal!$C:$C,MATCH(H9,Journal!$T:$T,0)))</f>
        <v>FR02_TT01_H</v>
      </c>
      <c r="G9" s="25" t="str">
        <f aca="false">IF(H9="","",INDEX(Journal!$D:$D,MATCH(H9,Journal!$T:$T,0)))</f>
        <v>Chambre froide 2 - température haute</v>
      </c>
      <c r="H9" s="28" t="n">
        <f aca="false">IFERROR(LARGE(Journal!$T:$T,A9),"")</f>
        <v>13.0000014</v>
      </c>
    </row>
    <row r="10" customFormat="false" ht="15" hidden="false" customHeight="false" outlineLevel="0" collapsed="false">
      <c r="A10" s="23" t="n">
        <v>6</v>
      </c>
      <c r="B10" s="31" t="n">
        <f aca="false">IF(H10="","",Debut+INDEX(Journal!$H:$H,MATCH(H10,Journal!$T:$T,0))/144)</f>
        <v>46088.8194444444</v>
      </c>
      <c r="C10" s="32" t="n">
        <f aca="false">IF(B10="","",B10+1/144)</f>
        <v>46088.8263888889</v>
      </c>
      <c r="D10" s="23" t="n">
        <f aca="false">IF(H10="","",INT(H10))</f>
        <v>12</v>
      </c>
      <c r="E10" s="23" t="str">
        <f aca="false">IF(D10="","",IF(D10&gt;SeuilAvalanche,"Oui","Non"))</f>
        <v>Oui</v>
      </c>
      <c r="F10" s="25" t="str">
        <f aca="false">IF(H10="","",INDEX(Journal!$C:$C,MATCH(H10,Journal!$T:$T,0)))</f>
        <v>CND_ST01_ARR</v>
      </c>
      <c r="G10" s="25" t="str">
        <f aca="false">IF(H10="","",INDEX(Journal!$D:$D,MATCH(H10,Journal!$T:$T,0)))</f>
        <v>Conditionneuse 1 - machine à l'arrêt</v>
      </c>
      <c r="H10" s="28" t="n">
        <f aca="false">IFERROR(LARGE(Journal!$T:$T,A10),"")</f>
        <v>12.0001239</v>
      </c>
    </row>
    <row r="11" customFormat="false" ht="15" hidden="false" customHeight="false" outlineLevel="0" collapsed="false">
      <c r="A11" s="23" t="n">
        <v>7</v>
      </c>
      <c r="B11" s="31" t="n">
        <f aca="false">IF(H11="","",Debut+INDEX(Journal!$H:$H,MATCH(H11,Journal!$T:$T,0))/144)</f>
        <v>46087.5694444444</v>
      </c>
      <c r="C11" s="32" t="n">
        <f aca="false">IF(B11="","",B11+1/144)</f>
        <v>46087.5763888889</v>
      </c>
      <c r="D11" s="23" t="n">
        <f aca="false">IF(H11="","",INT(H11))</f>
        <v>12</v>
      </c>
      <c r="E11" s="23" t="str">
        <f aca="false">IF(D11="","",IF(D11&gt;SeuilAvalanche,"Oui","Non"))</f>
        <v>Oui</v>
      </c>
      <c r="F11" s="25" t="str">
        <f aca="false">IF(H11="","",INDEX(Journal!$C:$C,MATCH(H11,Journal!$T:$T,0)))</f>
        <v>FR02_TT01_H</v>
      </c>
      <c r="G11" s="25" t="str">
        <f aca="false">IF(H11="","",INDEX(Journal!$D:$D,MATCH(H11,Journal!$T:$T,0)))</f>
        <v>Chambre froide 2 - température haute</v>
      </c>
      <c r="H11" s="28" t="n">
        <f aca="false">IFERROR(LARGE(Journal!$T:$T,A11),"")</f>
        <v>12.0000929</v>
      </c>
    </row>
    <row r="12" customFormat="false" ht="15" hidden="false" customHeight="false" outlineLevel="0" collapsed="false">
      <c r="A12" s="23" t="n">
        <v>8</v>
      </c>
      <c r="B12" s="31" t="n">
        <f aca="false">IF(H12="","",Debut+INDEX(Journal!$H:$H,MATCH(H12,Journal!$T:$T,0))/144)</f>
        <v>46085.4791666667</v>
      </c>
      <c r="C12" s="32" t="n">
        <f aca="false">IF(B12="","",B12+1/144)</f>
        <v>46085.4861111111</v>
      </c>
      <c r="D12" s="23" t="n">
        <f aca="false">IF(H12="","",INT(H12))</f>
        <v>12</v>
      </c>
      <c r="E12" s="23" t="str">
        <f aca="false">IF(D12="","",IF(D12&gt;SeuilAvalanche,"Oui","Non"))</f>
        <v>Oui</v>
      </c>
      <c r="F12" s="25" t="str">
        <f aca="false">IF(H12="","",INDEX(Journal!$C:$C,MATCH(H12,Journal!$T:$T,0)))</f>
        <v>AIR_PT01_L</v>
      </c>
      <c r="G12" s="25" t="str">
        <f aca="false">IF(H12="","",INDEX(Journal!$D:$D,MATCH(H12,Journal!$T:$T,0)))</f>
        <v>Air comprimé - pression réseau basse</v>
      </c>
      <c r="H12" s="28" t="n">
        <f aca="false">IFERROR(LARGE(Journal!$T:$T,A12),"")</f>
        <v>12.0000563</v>
      </c>
    </row>
    <row r="13" customFormat="false" ht="15" hidden="false" customHeight="false" outlineLevel="0" collapsed="false">
      <c r="A13" s="23" t="n">
        <v>9</v>
      </c>
      <c r="B13" s="31" t="n">
        <f aca="false">IF(H13="","",Debut+INDEX(Journal!$H:$H,MATCH(H13,Journal!$T:$T,0))/144)</f>
        <v>46088.3611111111</v>
      </c>
      <c r="C13" s="32" t="n">
        <f aca="false">IF(B13="","",B13+1/144)</f>
        <v>46088.3680555556</v>
      </c>
      <c r="D13" s="23" t="n">
        <f aca="false">IF(H13="","",INT(H13))</f>
        <v>11</v>
      </c>
      <c r="E13" s="23" t="str">
        <f aca="false">IF(D13="","",IF(D13&gt;SeuilAvalanche,"Oui","Non"))</f>
        <v>Oui</v>
      </c>
      <c r="F13" s="25" t="str">
        <f aca="false">IF(H13="","",INDEX(Journal!$C:$C,MATCH(H13,Journal!$T:$T,0)))</f>
        <v>REC_FT01_DEV</v>
      </c>
      <c r="G13" s="25" t="str">
        <f aca="false">IF(H13="","",INDEX(Journal!$D:$D,MATCH(H13,Journal!$T:$T,0)))</f>
        <v>Réception - écart débitmètre / bon de livraison</v>
      </c>
      <c r="H13" s="28" t="n">
        <f aca="false">IFERROR(LARGE(Journal!$T:$T,A13),"")</f>
        <v>11.0001111</v>
      </c>
    </row>
    <row r="14" customFormat="false" ht="15" hidden="false" customHeight="false" outlineLevel="0" collapsed="false">
      <c r="A14" s="23" t="n">
        <v>10</v>
      </c>
      <c r="B14" s="31" t="n">
        <f aca="false">IF(H14="","",Debut+INDEX(Journal!$H:$H,MATCH(H14,Journal!$T:$T,0))/144)</f>
        <v>46084.5347222222</v>
      </c>
      <c r="C14" s="32" t="n">
        <f aca="false">IF(B14="","",B14+1/144)</f>
        <v>46084.5416666667</v>
      </c>
      <c r="D14" s="23" t="n">
        <f aca="false">IF(H14="","",INT(H14))</f>
        <v>11</v>
      </c>
      <c r="E14" s="23" t="str">
        <f aca="false">IF(D14="","",IF(D14&gt;SeuilAvalanche,"Oui","Non"))</f>
        <v>Oui</v>
      </c>
      <c r="F14" s="25" t="str">
        <f aca="false">IF(H14="","",INDEX(Journal!$C:$C,MATCH(H14,Journal!$T:$T,0)))</f>
        <v>CND_ST01_ARR</v>
      </c>
      <c r="G14" s="25" t="str">
        <f aca="false">IF(H14="","",INDEX(Journal!$D:$D,MATCH(H14,Journal!$T:$T,0)))</f>
        <v>Conditionneuse 1 - machine à l'arrêt</v>
      </c>
      <c r="H14" s="28" t="n">
        <f aca="false">IFERROR(LARGE(Journal!$T:$T,A14),"")</f>
        <v>11.0000316</v>
      </c>
    </row>
    <row r="15" customFormat="false" ht="15" hidden="false" customHeight="false" outlineLevel="0" collapsed="false">
      <c r="A15" s="23" t="n">
        <v>11</v>
      </c>
      <c r="B15" s="31" t="n">
        <f aca="false">IF(H15="","",Debut+INDEX(Journal!$H:$H,MATCH(H15,Journal!$T:$T,0))/144)</f>
        <v>46084.4583333333</v>
      </c>
      <c r="C15" s="32" t="n">
        <f aca="false">IF(B15="","",B15+1/144)</f>
        <v>46084.4652777778</v>
      </c>
      <c r="D15" s="23" t="n">
        <f aca="false">IF(H15="","",INT(H15))</f>
        <v>11</v>
      </c>
      <c r="E15" s="23" t="str">
        <f aca="false">IF(D15="","",IF(D15&gt;SeuilAvalanche,"Oui","Non"))</f>
        <v>Oui</v>
      </c>
      <c r="F15" s="25" t="str">
        <f aca="false">IF(H15="","",INDEX(Journal!$C:$C,MATCH(H15,Journal!$T:$T,0)))</f>
        <v>FR01_PORTE</v>
      </c>
      <c r="G15" s="25" t="str">
        <f aca="false">IF(H15="","",INDEX(Journal!$D:$D,MATCH(H15,Journal!$T:$T,0)))</f>
        <v>Chambre froide 1 - porte ouverte &gt; 5 min</v>
      </c>
      <c r="H15" s="28" t="n">
        <f aca="false">IFERROR(LARGE(Journal!$T:$T,A15),"")</f>
        <v>11.0000298</v>
      </c>
    </row>
    <row r="16" customFormat="false" ht="15" hidden="false" customHeight="false" outlineLevel="0" collapsed="false">
      <c r="A16" s="23" t="n">
        <v>12</v>
      </c>
      <c r="B16" s="31" t="n">
        <f aca="false">IF(H16="","",Debut+INDEX(Journal!$H:$H,MATCH(H16,Journal!$T:$T,0))/144)</f>
        <v>46084.3888888889</v>
      </c>
      <c r="C16" s="32" t="n">
        <f aca="false">IF(B16="","",B16+1/144)</f>
        <v>46084.3958333333</v>
      </c>
      <c r="D16" s="23" t="n">
        <f aca="false">IF(H16="","",INT(H16))</f>
        <v>11</v>
      </c>
      <c r="E16" s="23" t="str">
        <f aca="false">IF(D16="","",IF(D16&gt;SeuilAvalanche,"Oui","Non"))</f>
        <v>Oui</v>
      </c>
      <c r="F16" s="25" t="str">
        <f aca="false">IF(H16="","",INDEX(Journal!$C:$C,MATCH(H16,Journal!$T:$T,0)))</f>
        <v>FR01_PORTE</v>
      </c>
      <c r="G16" s="25" t="str">
        <f aca="false">IF(H16="","",INDEX(Journal!$D:$D,MATCH(H16,Journal!$T:$T,0)))</f>
        <v>Chambre froide 1 - porte ouverte &gt; 5 min</v>
      </c>
      <c r="H16" s="28" t="n">
        <f aca="false">IFERROR(LARGE(Journal!$T:$T,A16),"")</f>
        <v>11.0000261</v>
      </c>
    </row>
    <row r="17" customFormat="false" ht="15" hidden="false" customHeight="false" outlineLevel="0" collapsed="false">
      <c r="A17" s="23" t="n">
        <v>13</v>
      </c>
      <c r="B17" s="31" t="n">
        <f aca="false">IF(H17="","",Debut+INDEX(Journal!$H:$H,MATCH(H17,Journal!$T:$T,0))/144)</f>
        <v>46088.6458333333</v>
      </c>
      <c r="C17" s="32" t="n">
        <f aca="false">IF(B17="","",B17+1/144)</f>
        <v>46088.6527777778</v>
      </c>
      <c r="D17" s="23" t="n">
        <f aca="false">IF(H17="","",INT(H17))</f>
        <v>10</v>
      </c>
      <c r="E17" s="23" t="str">
        <f aca="false">IF(D17="","",IF(D17&gt;SeuilAvalanche,"Oui","Non"))</f>
        <v>Non</v>
      </c>
      <c r="F17" s="25" t="str">
        <f aca="false">IF(H17="","",INDEX(Journal!$C:$C,MATCH(H17,Journal!$T:$T,0)))</f>
        <v>FR02_TT01_H</v>
      </c>
      <c r="G17" s="25" t="str">
        <f aca="false">IF(H17="","",INDEX(Journal!$D:$D,MATCH(H17,Journal!$T:$T,0)))</f>
        <v>Chambre froide 2 - température haute</v>
      </c>
      <c r="H17" s="28" t="n">
        <f aca="false">IFERROR(LARGE(Journal!$T:$T,A17),"")</f>
        <v>10.0001203</v>
      </c>
    </row>
    <row r="18" customFormat="false" ht="15" hidden="false" customHeight="false" outlineLevel="0" collapsed="false">
      <c r="A18" s="23" t="n">
        <v>14</v>
      </c>
      <c r="B18" s="31" t="n">
        <f aca="false">IF(H18="","",Debut+INDEX(Journal!$H:$H,MATCH(H18,Journal!$T:$T,0))/144)</f>
        <v>46088.4166666667</v>
      </c>
      <c r="C18" s="32" t="n">
        <f aca="false">IF(B18="","",B18+1/144)</f>
        <v>46088.4236111111</v>
      </c>
      <c r="D18" s="23" t="n">
        <f aca="false">IF(H18="","",INT(H18))</f>
        <v>10</v>
      </c>
      <c r="E18" s="23" t="str">
        <f aca="false">IF(D18="","",IF(D18&gt;SeuilAvalanche,"Oui","Non"))</f>
        <v>Non</v>
      </c>
      <c r="F18" s="25" t="str">
        <f aca="false">IF(H18="","",INDEX(Journal!$C:$C,MATCH(H18,Journal!$T:$T,0)))</f>
        <v>CND_ST04_ARR</v>
      </c>
      <c r="G18" s="25" t="str">
        <f aca="false">IF(H18="","",INDEX(Journal!$D:$D,MATCH(H18,Journal!$T:$T,0)))</f>
        <v>Conditionneuse 4 - machine à l'arrêt</v>
      </c>
      <c r="H18" s="28" t="n">
        <f aca="false">IFERROR(LARGE(Journal!$T:$T,A18),"")</f>
        <v>10.0001134</v>
      </c>
    </row>
    <row r="19" customFormat="false" ht="15" hidden="false" customHeight="false" outlineLevel="0" collapsed="false">
      <c r="A19" s="23" t="n">
        <v>15</v>
      </c>
      <c r="B19" s="31" t="n">
        <f aca="false">IF(H19="","",Debut+INDEX(Journal!$H:$H,MATCH(H19,Journal!$T:$T,0))/144)</f>
        <v>46087.6527777778</v>
      </c>
      <c r="C19" s="32" t="n">
        <f aca="false">IF(B19="","",B19+1/144)</f>
        <v>46087.6597222222</v>
      </c>
      <c r="D19" s="23" t="n">
        <f aca="false">IF(H19="","",INT(H19))</f>
        <v>10</v>
      </c>
      <c r="E19" s="23" t="str">
        <f aca="false">IF(D19="","",IF(D19&gt;SeuilAvalanche,"Oui","Non"))</f>
        <v>Non</v>
      </c>
      <c r="F19" s="25" t="str">
        <f aca="false">IF(H19="","",INDEX(Journal!$C:$C,MATCH(H19,Journal!$T:$T,0)))</f>
        <v>FR02_TT01_H</v>
      </c>
      <c r="G19" s="25" t="str">
        <f aca="false">IF(H19="","",INDEX(Journal!$D:$D,MATCH(H19,Journal!$T:$T,0)))</f>
        <v>Chambre froide 2 - température haute</v>
      </c>
      <c r="H19" s="28" t="n">
        <f aca="false">IFERROR(LARGE(Journal!$T:$T,A19),"")</f>
        <v>10.0000964</v>
      </c>
    </row>
  </sheetData>
  <conditionalFormatting sqref="E5:E19">
    <cfRule type="cellIs" priority="2" operator="equal" aboveAverage="0" equalAverage="0" bottom="0" percent="0" rank="0" text="" dxfId="2">
      <formula>"Oui"</formula>
    </cfRule>
  </conditionalFormatting>
  <conditionalFormatting sqref="D5:D19">
    <cfRule type="dataBar" priority="3">
      <dataBar showValue="1" minLength="10" maxLength="90">
        <cfvo type="num" val="0"/>
        <cfvo type="max" val="0"/>
        <color rgb="FFED7D31"/>
      </dataBar>
      <extLst>
        <ext xmlns:x14="http://schemas.microsoft.com/office/spreadsheetml/2009/9/main" uri="{B025F937-C7B1-47D3-B67F-A62EFF666E3E}">
          <x14:id>{3A8520E0-BF59-4797-B7A2-28A687BFF2F0}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8520E0-BF59-4797-B7A2-28A687BFF2F0}">
            <x14:dataBar minLength="10" maxLength="90" axisPosition="none" gradient="true">
              <x14:cfvo type="num">
                <xm:f>0</xm:f>
              </x14:cfvo>
              <x14:cfvo type="max"/>
              <x14:negativeFillColor rgb="FFED7D31"/>
              <x14:axisColor rgb="FF000000"/>
            </x14:dataBar>
          </x14:cfRule>
          <xm:sqref>D5:D19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21" min="7" style="0" width="11"/>
  </cols>
  <sheetData>
    <row r="1" customFormat="false" ht="30" hidden="false" customHeight="true" outlineLevel="0" collapsed="false">
      <c r="A1" s="33" t="s">
        <v>94</v>
      </c>
      <c r="B1" s="33" t="s">
        <v>95</v>
      </c>
      <c r="C1" s="33" t="s">
        <v>96</v>
      </c>
      <c r="D1" s="33" t="s">
        <v>97</v>
      </c>
      <c r="E1" s="33" t="s">
        <v>98</v>
      </c>
      <c r="F1" s="33" t="s">
        <v>99</v>
      </c>
      <c r="G1" s="34" t="s">
        <v>100</v>
      </c>
      <c r="H1" s="34" t="s">
        <v>101</v>
      </c>
      <c r="I1" s="34" t="s">
        <v>102</v>
      </c>
      <c r="J1" s="34" t="s">
        <v>103</v>
      </c>
      <c r="K1" s="34" t="s">
        <v>104</v>
      </c>
      <c r="L1" s="34" t="s">
        <v>105</v>
      </c>
      <c r="M1" s="34" t="s">
        <v>106</v>
      </c>
      <c r="N1" s="34" t="s">
        <v>107</v>
      </c>
      <c r="O1" s="34" t="s">
        <v>108</v>
      </c>
      <c r="P1" s="34" t="s">
        <v>109</v>
      </c>
      <c r="Q1" s="34" t="s">
        <v>110</v>
      </c>
      <c r="R1" s="34" t="s">
        <v>111</v>
      </c>
      <c r="S1" s="34" t="s">
        <v>112</v>
      </c>
      <c r="T1" s="34" t="s">
        <v>113</v>
      </c>
      <c r="U1" s="34" t="s">
        <v>114</v>
      </c>
    </row>
    <row r="2" customFormat="false" ht="15" hidden="false" customHeight="false" outlineLevel="0" collapsed="false">
      <c r="A2" s="35" t="n">
        <v>46083.0809259259</v>
      </c>
      <c r="B2" s="35" t="n">
        <v>46083.081087963</v>
      </c>
      <c r="C2" s="36" t="s">
        <v>115</v>
      </c>
      <c r="D2" s="36" t="s">
        <v>116</v>
      </c>
      <c r="E2" s="36" t="s">
        <v>117</v>
      </c>
      <c r="F2" s="36" t="s">
        <v>118</v>
      </c>
      <c r="G2" s="36" t="n">
        <f aca="false">IF(A2="","",IF(AND(A2&gt;=Debut,A2&lt;Fin),1,0))</f>
        <v>1</v>
      </c>
      <c r="H2" s="36" t="n">
        <f aca="false">IF(G2=1,INT(ROUND((A2-Debut)*86400,0)/600),"")</f>
        <v>11</v>
      </c>
      <c r="I2" s="36" t="n">
        <f aca="false">IF(G2=1,INT(ROUND((A2-Debut)*86400,0)/3600),"")</f>
        <v>1</v>
      </c>
      <c r="J2" s="36" t="n">
        <f aca="false">IF(OR(A2="",B2=""),"",ROUND((B2-A2)*86400,0))</f>
        <v>14</v>
      </c>
      <c r="K2" s="37" t="n">
        <f aca="false">IF(G2=1,IF(COUNTIFS($C:$C,C2,$G:$G,1,$A:$A,"&gt;="&amp;(A2-FenetreInterm/86400),$A:$A,"&lt;="&amp;A2)&gt;=NbInterm,1,0),"")</f>
        <v>0</v>
      </c>
      <c r="L2" s="37" t="n">
        <f aca="false">IF(G2=1,IF(B2="",0,IF(J2&lt;SeuilFugitive,1,0)),"")</f>
        <v>0</v>
      </c>
      <c r="M2" s="37" t="n">
        <f aca="false">IF(G2=1,IF(B2="",IF((Fin-A2)*24&gt;SeuilFigee,1,0),IF(J2&gt;SeuilFigee*3600,1,0)),"")</f>
        <v>0</v>
      </c>
      <c r="N2" s="36" t="n">
        <f aca="false">IF(G2=1,IF(COUNTIF(H$2:H2,H2)=1,COUNTIF($H:$H,H2),""),"")</f>
        <v>4</v>
      </c>
      <c r="O2" s="36" t="n">
        <f aca="false">IF(G2=1,IF(COUNTIF(I$2:I2,I2)=1,COUNTIF($I:$I,I2),""),"")</f>
        <v>4</v>
      </c>
      <c r="P2" s="38" t="n">
        <f aca="false">IF(G2=1,IF(COUNTIFS(C$2:C2,C2,G$2:G2,1)=1,COUNTIFS($C:$C,C2,$G:$G,1)+ROW()/10000000,""),"")</f>
        <v>431.0000002</v>
      </c>
      <c r="Q2" s="0" t="str">
        <f aca="false">IF(K2=1,IF(COUNTIFS(C$2:C2,C2,K$2:K2,1)=1,1,0),"")</f>
        <v/>
      </c>
      <c r="R2" s="0" t="str">
        <f aca="false">IF(M2=1,IF(COUNTIFS(C$2:C2,C2,M$2:M2,1)=1,1,0),"")</f>
        <v/>
      </c>
      <c r="S2" s="0" t="str">
        <f aca="false">IF(L2=1,IF(COUNTIFS(C$2:C2,C2,L$2:L2,1)=1,1,0),"")</f>
        <v/>
      </c>
      <c r="T2" s="38" t="n">
        <f aca="false">IF(N2="","",N2+ROW()/10000000)</f>
        <v>4.0000002</v>
      </c>
      <c r="U2" s="36" t="n">
        <f aca="false">IF(G2=1,IF(B2="",1,0),"")</f>
        <v>0</v>
      </c>
    </row>
    <row r="3" customFormat="false" ht="15" hidden="false" customHeight="false" outlineLevel="0" collapsed="false">
      <c r="A3" s="35" t="n">
        <v>46083.081099537</v>
      </c>
      <c r="B3" s="35" t="n">
        <v>46083.0813078704</v>
      </c>
      <c r="C3" s="36" t="s">
        <v>115</v>
      </c>
      <c r="D3" s="36" t="s">
        <v>116</v>
      </c>
      <c r="E3" s="36" t="s">
        <v>117</v>
      </c>
      <c r="F3" s="36" t="s">
        <v>118</v>
      </c>
      <c r="G3" s="36" t="n">
        <f aca="false">IF(A3="","",IF(AND(A3&gt;=Debut,A3&lt;Fin),1,0))</f>
        <v>1</v>
      </c>
      <c r="H3" s="36" t="n">
        <f aca="false">IF(G3=1,INT(ROUND((A3-Debut)*86400,0)/600),"")</f>
        <v>11</v>
      </c>
      <c r="I3" s="36" t="n">
        <f aca="false">IF(G3=1,INT(ROUND((A3-Debut)*86400,0)/3600),"")</f>
        <v>1</v>
      </c>
      <c r="J3" s="36" t="n">
        <f aca="false">IF(OR(A3="",B3=""),"",ROUND((B3-A3)*86400,0))</f>
        <v>18</v>
      </c>
      <c r="K3" s="37" t="n">
        <f aca="false">IF(G3=1,IF(COUNTIFS($C:$C,C3,$G:$G,1,$A:$A,"&gt;="&amp;(A3-FenetreInterm/86400),$A:$A,"&lt;="&amp;A3)&gt;=NbInterm,1,0),"")</f>
        <v>0</v>
      </c>
      <c r="L3" s="37" t="n">
        <f aca="false">IF(G3=1,IF(B3="",0,IF(J3&lt;SeuilFugitive,1,0)),"")</f>
        <v>0</v>
      </c>
      <c r="M3" s="37" t="n">
        <f aca="false">IF(G3=1,IF(B3="",IF((Fin-A3)*24&gt;SeuilFigee,1,0),IF(J3&gt;SeuilFigee*3600,1,0)),"")</f>
        <v>0</v>
      </c>
      <c r="N3" s="0" t="str">
        <f aca="false">IF(G3=1,IF(COUNTIF(H$2:H3,H3)=1,COUNTIF($H:$H,H3),""),"")</f>
        <v/>
      </c>
      <c r="O3" s="0" t="str">
        <f aca="false">IF(G3=1,IF(COUNTIF(I$2:I3,I3)=1,COUNTIF($I:$I,I3),""),"")</f>
        <v/>
      </c>
      <c r="P3" s="38" t="str">
        <f aca="false">IF(G3=1,IF(COUNTIFS(C$2:C3,C3,G$2:G3,1)=1,COUNTIFS($C:$C,C3,$G:$G,1)+ROW()/10000000,""),"")</f>
        <v/>
      </c>
      <c r="Q3" s="0" t="str">
        <f aca="false">IF(K3=1,IF(COUNTIFS(C$2:C3,C3,K$2:K3,1)=1,1,0),"")</f>
        <v/>
      </c>
      <c r="R3" s="0" t="str">
        <f aca="false">IF(M3=1,IF(COUNTIFS(C$2:C3,C3,M$2:M3,1)=1,1,0),"")</f>
        <v/>
      </c>
      <c r="S3" s="0" t="str">
        <f aca="false">IF(L3=1,IF(COUNTIFS(C$2:C3,C3,L$2:L3,1)=1,1,0),"")</f>
        <v/>
      </c>
      <c r="T3" s="38" t="str">
        <f aca="false">IF(N3="","",N3+ROW()/10000000)</f>
        <v/>
      </c>
      <c r="U3" s="36" t="n">
        <f aca="false">IF(G3=1,IF(B3="",1,0),"")</f>
        <v>0</v>
      </c>
    </row>
    <row r="4" customFormat="false" ht="15" hidden="false" customHeight="false" outlineLevel="0" collapsed="false">
      <c r="A4" s="35" t="n">
        <v>46083.0813078704</v>
      </c>
      <c r="B4" s="35" t="n">
        <v>46083.0814236111</v>
      </c>
      <c r="C4" s="36" t="s">
        <v>115</v>
      </c>
      <c r="D4" s="36" t="s">
        <v>116</v>
      </c>
      <c r="E4" s="36" t="s">
        <v>117</v>
      </c>
      <c r="F4" s="36" t="s">
        <v>118</v>
      </c>
      <c r="G4" s="36" t="n">
        <f aca="false">IF(A4="","",IF(AND(A4&gt;=Debut,A4&lt;Fin),1,0))</f>
        <v>1</v>
      </c>
      <c r="H4" s="36" t="n">
        <f aca="false">IF(G4=1,INT(ROUND((A4-Debut)*86400,0)/600),"")</f>
        <v>11</v>
      </c>
      <c r="I4" s="36" t="n">
        <f aca="false">IF(G4=1,INT(ROUND((A4-Debut)*86400,0)/3600),"")</f>
        <v>1</v>
      </c>
      <c r="J4" s="36" t="n">
        <f aca="false">IF(OR(A4="",B4=""),"",ROUND((B4-A4)*86400,0))</f>
        <v>10</v>
      </c>
      <c r="K4" s="37" t="n">
        <f aca="false">IF(G4=1,IF(COUNTIFS($C:$C,C4,$G:$G,1,$A:$A,"&gt;="&amp;(A4-FenetreInterm/86400),$A:$A,"&lt;="&amp;A4)&gt;=NbInterm,1,0),"")</f>
        <v>1</v>
      </c>
      <c r="L4" s="37" t="n">
        <f aca="false">IF(G4=1,IF(B4="",0,IF(J4&lt;SeuilFugitive,1,0)),"")</f>
        <v>0</v>
      </c>
      <c r="M4" s="37" t="n">
        <f aca="false">IF(G4=1,IF(B4="",IF((Fin-A4)*24&gt;SeuilFigee,1,0),IF(J4&gt;SeuilFigee*3600,1,0)),"")</f>
        <v>0</v>
      </c>
      <c r="N4" s="0" t="str">
        <f aca="false">IF(G4=1,IF(COUNTIF(H$2:H4,H4)=1,COUNTIF($H:$H,H4),""),"")</f>
        <v/>
      </c>
      <c r="O4" s="0" t="str">
        <f aca="false">IF(G4=1,IF(COUNTIF(I$2:I4,I4)=1,COUNTIF($I:$I,I4),""),"")</f>
        <v/>
      </c>
      <c r="P4" s="38" t="str">
        <f aca="false">IF(G4=1,IF(COUNTIFS(C$2:C4,C4,G$2:G4,1)=1,COUNTIFS($C:$C,C4,$G:$G,1)+ROW()/10000000,""),"")</f>
        <v/>
      </c>
      <c r="Q4" s="36" t="n">
        <f aca="false">IF(K4=1,IF(COUNTIFS(C$2:C4,C4,K$2:K4,1)=1,1,0),"")</f>
        <v>1</v>
      </c>
      <c r="R4" s="0" t="str">
        <f aca="false">IF(M4=1,IF(COUNTIFS(C$2:C4,C4,M$2:M4,1)=1,1,0),"")</f>
        <v/>
      </c>
      <c r="S4" s="0" t="str">
        <f aca="false">IF(L4=1,IF(COUNTIFS(C$2:C4,C4,L$2:L4,1)=1,1,0),"")</f>
        <v/>
      </c>
      <c r="T4" s="38" t="str">
        <f aca="false">IF(N4="","",N4+ROW()/10000000)</f>
        <v/>
      </c>
      <c r="U4" s="36" t="n">
        <f aca="false">IF(G4=1,IF(B4="",1,0),"")</f>
        <v>0</v>
      </c>
    </row>
    <row r="5" customFormat="false" ht="15" hidden="false" customHeight="false" outlineLevel="0" collapsed="false">
      <c r="A5" s="35" t="n">
        <v>46083.081400463</v>
      </c>
      <c r="B5" s="35" t="n">
        <v>46083.0815393519</v>
      </c>
      <c r="C5" s="36" t="s">
        <v>115</v>
      </c>
      <c r="D5" s="36" t="s">
        <v>116</v>
      </c>
      <c r="E5" s="36" t="s">
        <v>117</v>
      </c>
      <c r="F5" s="36" t="s">
        <v>118</v>
      </c>
      <c r="G5" s="36" t="n">
        <f aca="false">IF(A5="","",IF(AND(A5&gt;=Debut,A5&lt;Fin),1,0))</f>
        <v>1</v>
      </c>
      <c r="H5" s="36" t="n">
        <f aca="false">IF(G5=1,INT(ROUND((A5-Debut)*86400,0)/600),"")</f>
        <v>11</v>
      </c>
      <c r="I5" s="36" t="n">
        <f aca="false">IF(G5=1,INT(ROUND((A5-Debut)*86400,0)/3600),"")</f>
        <v>1</v>
      </c>
      <c r="J5" s="36" t="n">
        <f aca="false">IF(OR(A5="",B5=""),"",ROUND((B5-A5)*86400,0))</f>
        <v>12</v>
      </c>
      <c r="K5" s="37" t="n">
        <f aca="false">IF(G5=1,IF(COUNTIFS($C:$C,C5,$G:$G,1,$A:$A,"&gt;="&amp;(A5-FenetreInterm/86400),$A:$A,"&lt;="&amp;A5)&gt;=NbInterm,1,0),"")</f>
        <v>1</v>
      </c>
      <c r="L5" s="37" t="n">
        <f aca="false">IF(G5=1,IF(B5="",0,IF(J5&lt;SeuilFugitive,1,0)),"")</f>
        <v>0</v>
      </c>
      <c r="M5" s="37" t="n">
        <f aca="false">IF(G5=1,IF(B5="",IF((Fin-A5)*24&gt;SeuilFigee,1,0),IF(J5&gt;SeuilFigee*3600,1,0)),"")</f>
        <v>0</v>
      </c>
      <c r="N5" s="0" t="str">
        <f aca="false">IF(G5=1,IF(COUNTIF(H$2:H5,H5)=1,COUNTIF($H:$H,H5),""),"")</f>
        <v/>
      </c>
      <c r="O5" s="0" t="str">
        <f aca="false">IF(G5=1,IF(COUNTIF(I$2:I5,I5)=1,COUNTIF($I:$I,I5),""),"")</f>
        <v/>
      </c>
      <c r="P5" s="38" t="str">
        <f aca="false">IF(G5=1,IF(COUNTIFS(C$2:C5,C5,G$2:G5,1)=1,COUNTIFS($C:$C,C5,$G:$G,1)+ROW()/10000000,""),"")</f>
        <v/>
      </c>
      <c r="Q5" s="36" t="n">
        <f aca="false">IF(K5=1,IF(COUNTIFS(C$2:C5,C5,K$2:K5,1)=1,1,0),"")</f>
        <v>0</v>
      </c>
      <c r="R5" s="0" t="str">
        <f aca="false">IF(M5=1,IF(COUNTIFS(C$2:C5,C5,M$2:M5,1)=1,1,0),"")</f>
        <v/>
      </c>
      <c r="S5" s="0" t="str">
        <f aca="false">IF(L5=1,IF(COUNTIFS(C$2:C5,C5,L$2:L5,1)=1,1,0),"")</f>
        <v/>
      </c>
      <c r="T5" s="38" t="str">
        <f aca="false">IF(N5="","",N5+ROW()/10000000)</f>
        <v/>
      </c>
      <c r="U5" s="36" t="n">
        <f aca="false">IF(G5=1,IF(B5="",1,0),"")</f>
        <v>0</v>
      </c>
    </row>
    <row r="6" customFormat="false" ht="15" hidden="false" customHeight="false" outlineLevel="0" collapsed="false">
      <c r="A6" s="35" t="n">
        <v>46083.0882638889</v>
      </c>
      <c r="B6" s="35" t="n">
        <v>46083.0885069444</v>
      </c>
      <c r="C6" s="36" t="s">
        <v>115</v>
      </c>
      <c r="D6" s="36" t="s">
        <v>116</v>
      </c>
      <c r="E6" s="36" t="s">
        <v>117</v>
      </c>
      <c r="F6" s="36" t="s">
        <v>118</v>
      </c>
      <c r="G6" s="36" t="n">
        <f aca="false">IF(A6="","",IF(AND(A6&gt;=Debut,A6&lt;Fin),1,0))</f>
        <v>1</v>
      </c>
      <c r="H6" s="36" t="n">
        <f aca="false">IF(G6=1,INT(ROUND((A6-Debut)*86400,0)/600),"")</f>
        <v>12</v>
      </c>
      <c r="I6" s="36" t="n">
        <f aca="false">IF(G6=1,INT(ROUND((A6-Debut)*86400,0)/3600),"")</f>
        <v>2</v>
      </c>
      <c r="J6" s="36" t="n">
        <f aca="false">IF(OR(A6="",B6=""),"",ROUND((B6-A6)*86400,0))</f>
        <v>21</v>
      </c>
      <c r="K6" s="37" t="n">
        <f aca="false">IF(G6=1,IF(COUNTIFS($C:$C,C6,$G:$G,1,$A:$A,"&gt;="&amp;(A6-FenetreInterm/86400),$A:$A,"&lt;="&amp;A6)&gt;=NbInterm,1,0),"")</f>
        <v>0</v>
      </c>
      <c r="L6" s="37" t="n">
        <f aca="false">IF(G6=1,IF(B6="",0,IF(J6&lt;SeuilFugitive,1,0)),"")</f>
        <v>0</v>
      </c>
      <c r="M6" s="37" t="n">
        <f aca="false">IF(G6=1,IF(B6="",IF((Fin-A6)*24&gt;SeuilFigee,1,0),IF(J6&gt;SeuilFigee*3600,1,0)),"")</f>
        <v>0</v>
      </c>
      <c r="N6" s="36" t="n">
        <f aca="false">IF(G6=1,IF(COUNTIF(H$2:H6,H6)=1,COUNTIF($H:$H,H6),""),"")</f>
        <v>4</v>
      </c>
      <c r="O6" s="36" t="n">
        <f aca="false">IF(G6=1,IF(COUNTIF(I$2:I6,I6)=1,COUNTIF($I:$I,I6),""),"")</f>
        <v>8</v>
      </c>
      <c r="P6" s="38" t="str">
        <f aca="false">IF(G6=1,IF(COUNTIFS(C$2:C6,C6,G$2:G6,1)=1,COUNTIFS($C:$C,C6,$G:$G,1)+ROW()/10000000,""),"")</f>
        <v/>
      </c>
      <c r="Q6" s="0" t="str">
        <f aca="false">IF(K6=1,IF(COUNTIFS(C$2:C6,C6,K$2:K6,1)=1,1,0),"")</f>
        <v/>
      </c>
      <c r="R6" s="0" t="str">
        <f aca="false">IF(M6=1,IF(COUNTIFS(C$2:C6,C6,M$2:M6,1)=1,1,0),"")</f>
        <v/>
      </c>
      <c r="S6" s="0" t="str">
        <f aca="false">IF(L6=1,IF(COUNTIFS(C$2:C6,C6,L$2:L6,1)=1,1,0),"")</f>
        <v/>
      </c>
      <c r="T6" s="38" t="n">
        <f aca="false">IF(N6="","",N6+ROW()/10000000)</f>
        <v>4.0000006</v>
      </c>
      <c r="U6" s="36" t="n">
        <f aca="false">IF(G6=1,IF(B6="",1,0),"")</f>
        <v>0</v>
      </c>
    </row>
    <row r="7" customFormat="false" ht="15" hidden="false" customHeight="false" outlineLevel="0" collapsed="false">
      <c r="A7" s="35" t="n">
        <v>46083.0884027778</v>
      </c>
      <c r="B7" s="35" t="n">
        <v>46083.0886574074</v>
      </c>
      <c r="C7" s="36" t="s">
        <v>115</v>
      </c>
      <c r="D7" s="36" t="s">
        <v>116</v>
      </c>
      <c r="E7" s="36" t="s">
        <v>117</v>
      </c>
      <c r="F7" s="36" t="s">
        <v>118</v>
      </c>
      <c r="G7" s="36" t="n">
        <f aca="false">IF(A7="","",IF(AND(A7&gt;=Debut,A7&lt;Fin),1,0))</f>
        <v>1</v>
      </c>
      <c r="H7" s="36" t="n">
        <f aca="false">IF(G7=1,INT(ROUND((A7-Debut)*86400,0)/600),"")</f>
        <v>12</v>
      </c>
      <c r="I7" s="36" t="n">
        <f aca="false">IF(G7=1,INT(ROUND((A7-Debut)*86400,0)/3600),"")</f>
        <v>2</v>
      </c>
      <c r="J7" s="36" t="n">
        <f aca="false">IF(OR(A7="",B7=""),"",ROUND((B7-A7)*86400,0))</f>
        <v>22</v>
      </c>
      <c r="K7" s="37" t="n">
        <f aca="false">IF(G7=1,IF(COUNTIFS($C:$C,C7,$G:$G,1,$A:$A,"&gt;="&amp;(A7-FenetreInterm/86400),$A:$A,"&lt;="&amp;A7)&gt;=NbInterm,1,0),"")</f>
        <v>0</v>
      </c>
      <c r="L7" s="37" t="n">
        <f aca="false">IF(G7=1,IF(B7="",0,IF(J7&lt;SeuilFugitive,1,0)),"")</f>
        <v>0</v>
      </c>
      <c r="M7" s="37" t="n">
        <f aca="false">IF(G7=1,IF(B7="",IF((Fin-A7)*24&gt;SeuilFigee,1,0),IF(J7&gt;SeuilFigee*3600,1,0)),"")</f>
        <v>0</v>
      </c>
      <c r="N7" s="0" t="str">
        <f aca="false">IF(G7=1,IF(COUNTIF(H$2:H7,H7)=1,COUNTIF($H:$H,H7),""),"")</f>
        <v/>
      </c>
      <c r="O7" s="0" t="str">
        <f aca="false">IF(G7=1,IF(COUNTIF(I$2:I7,I7)=1,COUNTIF($I:$I,I7),""),"")</f>
        <v/>
      </c>
      <c r="P7" s="38" t="str">
        <f aca="false">IF(G7=1,IF(COUNTIFS(C$2:C7,C7,G$2:G7,1)=1,COUNTIFS($C:$C,C7,$G:$G,1)+ROW()/10000000,""),"")</f>
        <v/>
      </c>
      <c r="Q7" s="0" t="str">
        <f aca="false">IF(K7=1,IF(COUNTIFS(C$2:C7,C7,K$2:K7,1)=1,1,0),"")</f>
        <v/>
      </c>
      <c r="R7" s="0" t="str">
        <f aca="false">IF(M7=1,IF(COUNTIFS(C$2:C7,C7,M$2:M7,1)=1,1,0),"")</f>
        <v/>
      </c>
      <c r="S7" s="0" t="str">
        <f aca="false">IF(L7=1,IF(COUNTIFS(C$2:C7,C7,L$2:L7,1)=1,1,0),"")</f>
        <v/>
      </c>
      <c r="T7" s="38" t="str">
        <f aca="false">IF(N7="","",N7+ROW()/10000000)</f>
        <v/>
      </c>
      <c r="U7" s="36" t="n">
        <f aca="false">IF(G7=1,IF(B7="",1,0),"")</f>
        <v>0</v>
      </c>
    </row>
    <row r="8" customFormat="false" ht="15" hidden="false" customHeight="false" outlineLevel="0" collapsed="false">
      <c r="A8" s="35" t="n">
        <v>46083.0886226852</v>
      </c>
      <c r="B8" s="35" t="n">
        <v>46083.0888541667</v>
      </c>
      <c r="C8" s="36" t="s">
        <v>115</v>
      </c>
      <c r="D8" s="36" t="s">
        <v>116</v>
      </c>
      <c r="E8" s="36" t="s">
        <v>117</v>
      </c>
      <c r="F8" s="36" t="s">
        <v>118</v>
      </c>
      <c r="G8" s="36" t="n">
        <f aca="false">IF(A8="","",IF(AND(A8&gt;=Debut,A8&lt;Fin),1,0))</f>
        <v>1</v>
      </c>
      <c r="H8" s="36" t="n">
        <f aca="false">IF(G8=1,INT(ROUND((A8-Debut)*86400,0)/600),"")</f>
        <v>12</v>
      </c>
      <c r="I8" s="36" t="n">
        <f aca="false">IF(G8=1,INT(ROUND((A8-Debut)*86400,0)/3600),"")</f>
        <v>2</v>
      </c>
      <c r="J8" s="36" t="n">
        <f aca="false">IF(OR(A8="",B8=""),"",ROUND((B8-A8)*86400,0))</f>
        <v>20</v>
      </c>
      <c r="K8" s="37" t="n">
        <f aca="false">IF(G8=1,IF(COUNTIFS($C:$C,C8,$G:$G,1,$A:$A,"&gt;="&amp;(A8-FenetreInterm/86400),$A:$A,"&lt;="&amp;A8)&gt;=NbInterm,1,0),"")</f>
        <v>1</v>
      </c>
      <c r="L8" s="37" t="n">
        <f aca="false">IF(G8=1,IF(B8="",0,IF(J8&lt;SeuilFugitive,1,0)),"")</f>
        <v>0</v>
      </c>
      <c r="M8" s="37" t="n">
        <f aca="false">IF(G8=1,IF(B8="",IF((Fin-A8)*24&gt;SeuilFigee,1,0),IF(J8&gt;SeuilFigee*3600,1,0)),"")</f>
        <v>0</v>
      </c>
      <c r="N8" s="0" t="str">
        <f aca="false">IF(G8=1,IF(COUNTIF(H$2:H8,H8)=1,COUNTIF($H:$H,H8),""),"")</f>
        <v/>
      </c>
      <c r="O8" s="0" t="str">
        <f aca="false">IF(G8=1,IF(COUNTIF(I$2:I8,I8)=1,COUNTIF($I:$I,I8),""),"")</f>
        <v/>
      </c>
      <c r="P8" s="38" t="str">
        <f aca="false">IF(G8=1,IF(COUNTIFS(C$2:C8,C8,G$2:G8,1)=1,COUNTIFS($C:$C,C8,$G:$G,1)+ROW()/10000000,""),"")</f>
        <v/>
      </c>
      <c r="Q8" s="36" t="n">
        <f aca="false">IF(K8=1,IF(COUNTIFS(C$2:C8,C8,K$2:K8,1)=1,1,0),"")</f>
        <v>0</v>
      </c>
      <c r="R8" s="0" t="str">
        <f aca="false">IF(M8=1,IF(COUNTIFS(C$2:C8,C8,M$2:M8,1)=1,1,0),"")</f>
        <v/>
      </c>
      <c r="S8" s="0" t="str">
        <f aca="false">IF(L8=1,IF(COUNTIFS(C$2:C8,C8,L$2:L8,1)=1,1,0),"")</f>
        <v/>
      </c>
      <c r="T8" s="38" t="str">
        <f aca="false">IF(N8="","",N8+ROW()/10000000)</f>
        <v/>
      </c>
      <c r="U8" s="36" t="n">
        <f aca="false">IF(G8=1,IF(B8="",1,0),"")</f>
        <v>0</v>
      </c>
    </row>
    <row r="9" customFormat="false" ht="15" hidden="false" customHeight="false" outlineLevel="0" collapsed="false">
      <c r="A9" s="35" t="n">
        <v>46083.08875</v>
      </c>
      <c r="B9" s="35" t="n">
        <v>46083.0888888889</v>
      </c>
      <c r="C9" s="36" t="s">
        <v>115</v>
      </c>
      <c r="D9" s="36" t="s">
        <v>116</v>
      </c>
      <c r="E9" s="36" t="s">
        <v>117</v>
      </c>
      <c r="F9" s="36" t="s">
        <v>118</v>
      </c>
      <c r="G9" s="36" t="n">
        <f aca="false">IF(A9="","",IF(AND(A9&gt;=Debut,A9&lt;Fin),1,0))</f>
        <v>1</v>
      </c>
      <c r="H9" s="36" t="n">
        <f aca="false">IF(G9=1,INT(ROUND((A9-Debut)*86400,0)/600),"")</f>
        <v>12</v>
      </c>
      <c r="I9" s="36" t="n">
        <f aca="false">IF(G9=1,INT(ROUND((A9-Debut)*86400,0)/3600),"")</f>
        <v>2</v>
      </c>
      <c r="J9" s="36" t="n">
        <f aca="false">IF(OR(A9="",B9=""),"",ROUND((B9-A9)*86400,0))</f>
        <v>12</v>
      </c>
      <c r="K9" s="37" t="n">
        <f aca="false">IF(G9=1,IF(COUNTIFS($C:$C,C9,$G:$G,1,$A:$A,"&gt;="&amp;(A9-FenetreInterm/86400),$A:$A,"&lt;="&amp;A9)&gt;=NbInterm,1,0),"")</f>
        <v>1</v>
      </c>
      <c r="L9" s="37" t="n">
        <f aca="false">IF(G9=1,IF(B9="",0,IF(J9&lt;SeuilFugitive,1,0)),"")</f>
        <v>0</v>
      </c>
      <c r="M9" s="37" t="n">
        <f aca="false">IF(G9=1,IF(B9="",IF((Fin-A9)*24&gt;SeuilFigee,1,0),IF(J9&gt;SeuilFigee*3600,1,0)),"")</f>
        <v>0</v>
      </c>
      <c r="N9" s="0" t="str">
        <f aca="false">IF(G9=1,IF(COUNTIF(H$2:H9,H9)=1,COUNTIF($H:$H,H9),""),"")</f>
        <v/>
      </c>
      <c r="O9" s="0" t="str">
        <f aca="false">IF(G9=1,IF(COUNTIF(I$2:I9,I9)=1,COUNTIF($I:$I,I9),""),"")</f>
        <v/>
      </c>
      <c r="P9" s="38" t="str">
        <f aca="false">IF(G9=1,IF(COUNTIFS(C$2:C9,C9,G$2:G9,1)=1,COUNTIFS($C:$C,C9,$G:$G,1)+ROW()/10000000,""),"")</f>
        <v/>
      </c>
      <c r="Q9" s="36" t="n">
        <f aca="false">IF(K9=1,IF(COUNTIFS(C$2:C9,C9,K$2:K9,1)=1,1,0),"")</f>
        <v>0</v>
      </c>
      <c r="R9" s="0" t="str">
        <f aca="false">IF(M9=1,IF(COUNTIFS(C$2:C9,C9,M$2:M9,1)=1,1,0),"")</f>
        <v/>
      </c>
      <c r="S9" s="0" t="str">
        <f aca="false">IF(L9=1,IF(COUNTIFS(C$2:C9,C9,L$2:L9,1)=1,1,0),"")</f>
        <v/>
      </c>
      <c r="T9" s="38" t="str">
        <f aca="false">IF(N9="","",N9+ROW()/10000000)</f>
        <v/>
      </c>
      <c r="U9" s="36" t="n">
        <f aca="false">IF(G9=1,IF(B9="",1,0),"")</f>
        <v>0</v>
      </c>
    </row>
    <row r="10" customFormat="false" ht="15" hidden="false" customHeight="false" outlineLevel="0" collapsed="false">
      <c r="A10" s="35" t="n">
        <v>46083.104849537</v>
      </c>
      <c r="B10" s="35" t="n">
        <v>46083.1050347222</v>
      </c>
      <c r="C10" s="36" t="s">
        <v>115</v>
      </c>
      <c r="D10" s="36" t="s">
        <v>116</v>
      </c>
      <c r="E10" s="36" t="s">
        <v>117</v>
      </c>
      <c r="F10" s="36" t="s">
        <v>118</v>
      </c>
      <c r="G10" s="36" t="n">
        <f aca="false">IF(A10="","",IF(AND(A10&gt;=Debut,A10&lt;Fin),1,0))</f>
        <v>1</v>
      </c>
      <c r="H10" s="36" t="n">
        <f aca="false">IF(G10=1,INT(ROUND((A10-Debut)*86400,0)/600),"")</f>
        <v>15</v>
      </c>
      <c r="I10" s="36" t="n">
        <f aca="false">IF(G10=1,INT(ROUND((A10-Debut)*86400,0)/3600),"")</f>
        <v>2</v>
      </c>
      <c r="J10" s="36" t="n">
        <f aca="false">IF(OR(A10="",B10=""),"",ROUND((B10-A10)*86400,0))</f>
        <v>16</v>
      </c>
      <c r="K10" s="37" t="n">
        <f aca="false">IF(G10=1,IF(COUNTIFS($C:$C,C10,$G:$G,1,$A:$A,"&gt;="&amp;(A10-FenetreInterm/86400),$A:$A,"&lt;="&amp;A10)&gt;=NbInterm,1,0),"")</f>
        <v>0</v>
      </c>
      <c r="L10" s="37" t="n">
        <f aca="false">IF(G10=1,IF(B10="",0,IF(J10&lt;SeuilFugitive,1,0)),"")</f>
        <v>0</v>
      </c>
      <c r="M10" s="37" t="n">
        <f aca="false">IF(G10=1,IF(B10="",IF((Fin-A10)*24&gt;SeuilFigee,1,0),IF(J10&gt;SeuilFigee*3600,1,0)),"")</f>
        <v>0</v>
      </c>
      <c r="N10" s="36" t="n">
        <f aca="false">IF(G10=1,IF(COUNTIF(H$2:H10,H10)=1,COUNTIF($H:$H,H10),""),"")</f>
        <v>3</v>
      </c>
      <c r="O10" s="0" t="str">
        <f aca="false">IF(G10=1,IF(COUNTIF(I$2:I10,I10)=1,COUNTIF($I:$I,I10),""),"")</f>
        <v/>
      </c>
      <c r="P10" s="38" t="str">
        <f aca="false">IF(G10=1,IF(COUNTIFS(C$2:C10,C10,G$2:G10,1)=1,COUNTIFS($C:$C,C10,$G:$G,1)+ROW()/10000000,""),"")</f>
        <v/>
      </c>
      <c r="Q10" s="0" t="str">
        <f aca="false">IF(K10=1,IF(COUNTIFS(C$2:C10,C10,K$2:K10,1)=1,1,0),"")</f>
        <v/>
      </c>
      <c r="R10" s="0" t="str">
        <f aca="false">IF(M10=1,IF(COUNTIFS(C$2:C10,C10,M$2:M10,1)=1,1,0),"")</f>
        <v/>
      </c>
      <c r="S10" s="0" t="str">
        <f aca="false">IF(L10=1,IF(COUNTIFS(C$2:C10,C10,L$2:L10,1)=1,1,0),"")</f>
        <v/>
      </c>
      <c r="T10" s="38" t="n">
        <f aca="false">IF(N10="","",N10+ROW()/10000000)</f>
        <v>3.000001</v>
      </c>
      <c r="U10" s="36" t="n">
        <f aca="false">IF(G10=1,IF(B10="",1,0),"")</f>
        <v>0</v>
      </c>
    </row>
    <row r="11" customFormat="false" ht="15" hidden="false" customHeight="false" outlineLevel="0" collapsed="false">
      <c r="A11" s="35" t="n">
        <v>46083.1050115741</v>
      </c>
      <c r="B11" s="35" t="n">
        <v>46083.1051736111</v>
      </c>
      <c r="C11" s="36" t="s">
        <v>115</v>
      </c>
      <c r="D11" s="36" t="s">
        <v>116</v>
      </c>
      <c r="E11" s="36" t="s">
        <v>117</v>
      </c>
      <c r="F11" s="36" t="s">
        <v>118</v>
      </c>
      <c r="G11" s="36" t="n">
        <f aca="false">IF(A11="","",IF(AND(A11&gt;=Debut,A11&lt;Fin),1,0))</f>
        <v>1</v>
      </c>
      <c r="H11" s="36" t="n">
        <f aca="false">IF(G11=1,INT(ROUND((A11-Debut)*86400,0)/600),"")</f>
        <v>15</v>
      </c>
      <c r="I11" s="36" t="n">
        <f aca="false">IF(G11=1,INT(ROUND((A11-Debut)*86400,0)/3600),"")</f>
        <v>2</v>
      </c>
      <c r="J11" s="36" t="n">
        <f aca="false">IF(OR(A11="",B11=""),"",ROUND((B11-A11)*86400,0))</f>
        <v>14</v>
      </c>
      <c r="K11" s="37" t="n">
        <f aca="false">IF(G11=1,IF(COUNTIFS($C:$C,C11,$G:$G,1,$A:$A,"&gt;="&amp;(A11-FenetreInterm/86400),$A:$A,"&lt;="&amp;A11)&gt;=NbInterm,1,0),"")</f>
        <v>0</v>
      </c>
      <c r="L11" s="37" t="n">
        <f aca="false">IF(G11=1,IF(B11="",0,IF(J11&lt;SeuilFugitive,1,0)),"")</f>
        <v>0</v>
      </c>
      <c r="M11" s="37" t="n">
        <f aca="false">IF(G11=1,IF(B11="",IF((Fin-A11)*24&gt;SeuilFigee,1,0),IF(J11&gt;SeuilFigee*3600,1,0)),"")</f>
        <v>0</v>
      </c>
      <c r="N11" s="0" t="str">
        <f aca="false">IF(G11=1,IF(COUNTIF(H$2:H11,H11)=1,COUNTIF($H:$H,H11),""),"")</f>
        <v/>
      </c>
      <c r="O11" s="0" t="str">
        <f aca="false">IF(G11=1,IF(COUNTIF(I$2:I11,I11)=1,COUNTIF($I:$I,I11),""),"")</f>
        <v/>
      </c>
      <c r="P11" s="38" t="str">
        <f aca="false">IF(G11=1,IF(COUNTIFS(C$2:C11,C11,G$2:G11,1)=1,COUNTIFS($C:$C,C11,$G:$G,1)+ROW()/10000000,""),"")</f>
        <v/>
      </c>
      <c r="Q11" s="0" t="str">
        <f aca="false">IF(K11=1,IF(COUNTIFS(C$2:C11,C11,K$2:K11,1)=1,1,0),"")</f>
        <v/>
      </c>
      <c r="R11" s="0" t="str">
        <f aca="false">IF(M11=1,IF(COUNTIFS(C$2:C11,C11,M$2:M11,1)=1,1,0),"")</f>
        <v/>
      </c>
      <c r="S11" s="0" t="str">
        <f aca="false">IF(L11=1,IF(COUNTIFS(C$2:C11,C11,L$2:L11,1)=1,1,0),"")</f>
        <v/>
      </c>
      <c r="T11" s="38" t="str">
        <f aca="false">IF(N11="","",N11+ROW()/10000000)</f>
        <v/>
      </c>
      <c r="U11" s="36" t="n">
        <f aca="false">IF(G11=1,IF(B11="",1,0),"")</f>
        <v>0</v>
      </c>
    </row>
    <row r="12" customFormat="false" ht="15" hidden="false" customHeight="false" outlineLevel="0" collapsed="false">
      <c r="A12" s="35" t="n">
        <v>46083.1051736111</v>
      </c>
      <c r="B12" s="35" t="n">
        <v>46083.1052777778</v>
      </c>
      <c r="C12" s="36" t="s">
        <v>115</v>
      </c>
      <c r="D12" s="36" t="s">
        <v>116</v>
      </c>
      <c r="E12" s="36" t="s">
        <v>117</v>
      </c>
      <c r="F12" s="36" t="s">
        <v>118</v>
      </c>
      <c r="G12" s="36" t="n">
        <f aca="false">IF(A12="","",IF(AND(A12&gt;=Debut,A12&lt;Fin),1,0))</f>
        <v>1</v>
      </c>
      <c r="H12" s="36" t="n">
        <f aca="false">IF(G12=1,INT(ROUND((A12-Debut)*86400,0)/600),"")</f>
        <v>15</v>
      </c>
      <c r="I12" s="36" t="n">
        <f aca="false">IF(G12=1,INT(ROUND((A12-Debut)*86400,0)/3600),"")</f>
        <v>2</v>
      </c>
      <c r="J12" s="36" t="n">
        <f aca="false">IF(OR(A12="",B12=""),"",ROUND((B12-A12)*86400,0))</f>
        <v>9</v>
      </c>
      <c r="K12" s="37" t="n">
        <f aca="false">IF(G12=1,IF(COUNTIFS($C:$C,C12,$G:$G,1,$A:$A,"&gt;="&amp;(A12-FenetreInterm/86400),$A:$A,"&lt;="&amp;A12)&gt;=NbInterm,1,0),"")</f>
        <v>1</v>
      </c>
      <c r="L12" s="37" t="n">
        <f aca="false">IF(G12=1,IF(B12="",0,IF(J12&lt;SeuilFugitive,1,0)),"")</f>
        <v>0</v>
      </c>
      <c r="M12" s="37" t="n">
        <f aca="false">IF(G12=1,IF(B12="",IF((Fin-A12)*24&gt;SeuilFigee,1,0),IF(J12&gt;SeuilFigee*3600,1,0)),"")</f>
        <v>0</v>
      </c>
      <c r="N12" s="0" t="str">
        <f aca="false">IF(G12=1,IF(COUNTIF(H$2:H12,H12)=1,COUNTIF($H:$H,H12),""),"")</f>
        <v/>
      </c>
      <c r="O12" s="0" t="str">
        <f aca="false">IF(G12=1,IF(COUNTIF(I$2:I12,I12)=1,COUNTIF($I:$I,I12),""),"")</f>
        <v/>
      </c>
      <c r="P12" s="38" t="str">
        <f aca="false">IF(G12=1,IF(COUNTIFS(C$2:C12,C12,G$2:G12,1)=1,COUNTIFS($C:$C,C12,$G:$G,1)+ROW()/10000000,""),"")</f>
        <v/>
      </c>
      <c r="Q12" s="36" t="n">
        <f aca="false">IF(K12=1,IF(COUNTIFS(C$2:C12,C12,K$2:K12,1)=1,1,0),"")</f>
        <v>0</v>
      </c>
      <c r="R12" s="0" t="str">
        <f aca="false">IF(M12=1,IF(COUNTIFS(C$2:C12,C12,M$2:M12,1)=1,1,0),"")</f>
        <v/>
      </c>
      <c r="S12" s="0" t="str">
        <f aca="false">IF(L12=1,IF(COUNTIFS(C$2:C12,C12,L$2:L12,1)=1,1,0),"")</f>
        <v/>
      </c>
      <c r="T12" s="38" t="str">
        <f aca="false">IF(N12="","",N12+ROW()/10000000)</f>
        <v/>
      </c>
      <c r="U12" s="36" t="n">
        <f aca="false">IF(G12=1,IF(B12="",1,0),"")</f>
        <v>0</v>
      </c>
    </row>
    <row r="13" customFormat="false" ht="15" hidden="false" customHeight="false" outlineLevel="0" collapsed="false">
      <c r="A13" s="35" t="n">
        <v>46083.1124884259</v>
      </c>
      <c r="B13" s="35" t="n">
        <v>46083.1618865741</v>
      </c>
      <c r="C13" s="36" t="s">
        <v>119</v>
      </c>
      <c r="D13" s="36" t="s">
        <v>120</v>
      </c>
      <c r="E13" s="36" t="s">
        <v>121</v>
      </c>
      <c r="F13" s="36" t="s">
        <v>122</v>
      </c>
      <c r="G13" s="36" t="n">
        <f aca="false">IF(A13="","",IF(AND(A13&gt;=Debut,A13&lt;Fin),1,0))</f>
        <v>1</v>
      </c>
      <c r="H13" s="36" t="n">
        <f aca="false">IF(G13=1,INT(ROUND((A13-Debut)*86400,0)/600),"")</f>
        <v>16</v>
      </c>
      <c r="I13" s="36" t="n">
        <f aca="false">IF(G13=1,INT(ROUND((A13-Debut)*86400,0)/3600),"")</f>
        <v>2</v>
      </c>
      <c r="J13" s="36" t="n">
        <f aca="false">IF(OR(A13="",B13=""),"",ROUND((B13-A13)*86400,0))</f>
        <v>4268</v>
      </c>
      <c r="K13" s="37" t="n">
        <f aca="false">IF(G13=1,IF(COUNTIFS($C:$C,C13,$G:$G,1,$A:$A,"&gt;="&amp;(A13-FenetreInterm/86400),$A:$A,"&lt;="&amp;A13)&gt;=NbInterm,1,0),"")</f>
        <v>0</v>
      </c>
      <c r="L13" s="37" t="n">
        <f aca="false">IF(G13=1,IF(B13="",0,IF(J13&lt;SeuilFugitive,1,0)),"")</f>
        <v>0</v>
      </c>
      <c r="M13" s="37" t="n">
        <f aca="false">IF(G13=1,IF(B13="",IF((Fin-A13)*24&gt;SeuilFigee,1,0),IF(J13&gt;SeuilFigee*3600,1,0)),"")</f>
        <v>0</v>
      </c>
      <c r="N13" s="36" t="n">
        <f aca="false">IF(G13=1,IF(COUNTIF(H$2:H13,H13)=1,COUNTIF($H:$H,H13),""),"")</f>
        <v>1</v>
      </c>
      <c r="O13" s="0" t="str">
        <f aca="false">IF(G13=1,IF(COUNTIF(I$2:I13,I13)=1,COUNTIF($I:$I,I13),""),"")</f>
        <v/>
      </c>
      <c r="P13" s="38" t="n">
        <f aca="false">IF(G13=1,IF(COUNTIFS(C$2:C13,C13,G$2:G13,1)=1,COUNTIFS($C:$C,C13,$G:$G,1)+ROW()/10000000,""),"")</f>
        <v>16.0000013</v>
      </c>
      <c r="Q13" s="0" t="str">
        <f aca="false">IF(K13=1,IF(COUNTIFS(C$2:C13,C13,K$2:K13,1)=1,1,0),"")</f>
        <v/>
      </c>
      <c r="R13" s="0" t="str">
        <f aca="false">IF(M13=1,IF(COUNTIFS(C$2:C13,C13,M$2:M13,1)=1,1,0),"")</f>
        <v/>
      </c>
      <c r="S13" s="0" t="str">
        <f aca="false">IF(L13=1,IF(COUNTIFS(C$2:C13,C13,L$2:L13,1)=1,1,0),"")</f>
        <v/>
      </c>
      <c r="T13" s="38" t="n">
        <f aca="false">IF(N13="","",N13+ROW()/10000000)</f>
        <v>1.0000013</v>
      </c>
      <c r="U13" s="36" t="n">
        <f aca="false">IF(G13=1,IF(B13="",1,0),"")</f>
        <v>0</v>
      </c>
    </row>
    <row r="14" customFormat="false" ht="15" hidden="false" customHeight="false" outlineLevel="0" collapsed="false">
      <c r="A14" s="35" t="n">
        <v>46083.1332175926</v>
      </c>
      <c r="B14" s="35" t="n">
        <v>46083.1332638889</v>
      </c>
      <c r="C14" s="36" t="s">
        <v>115</v>
      </c>
      <c r="D14" s="36" t="s">
        <v>116</v>
      </c>
      <c r="E14" s="36" t="s">
        <v>117</v>
      </c>
      <c r="F14" s="36" t="s">
        <v>118</v>
      </c>
      <c r="G14" s="36" t="n">
        <f aca="false">IF(A14="","",IF(AND(A14&gt;=Debut,A14&lt;Fin),1,0))</f>
        <v>1</v>
      </c>
      <c r="H14" s="36" t="n">
        <f aca="false">IF(G14=1,INT(ROUND((A14-Debut)*86400,0)/600),"")</f>
        <v>19</v>
      </c>
      <c r="I14" s="36" t="n">
        <f aca="false">IF(G14=1,INT(ROUND((A14-Debut)*86400,0)/3600),"")</f>
        <v>3</v>
      </c>
      <c r="J14" s="36" t="n">
        <f aca="false">IF(OR(A14="",B14=""),"",ROUND((B14-A14)*86400,0))</f>
        <v>4</v>
      </c>
      <c r="K14" s="37" t="n">
        <f aca="false">IF(G14=1,IF(COUNTIFS($C:$C,C14,$G:$G,1,$A:$A,"&gt;="&amp;(A14-FenetreInterm/86400),$A:$A,"&lt;="&amp;A14)&gt;=NbInterm,1,0),"")</f>
        <v>0</v>
      </c>
      <c r="L14" s="37" t="n">
        <f aca="false">IF(G14=1,IF(B14="",0,IF(J14&lt;SeuilFugitive,1,0)),"")</f>
        <v>1</v>
      </c>
      <c r="M14" s="37" t="n">
        <f aca="false">IF(G14=1,IF(B14="",IF((Fin-A14)*24&gt;SeuilFigee,1,0),IF(J14&gt;SeuilFigee*3600,1,0)),"")</f>
        <v>0</v>
      </c>
      <c r="N14" s="36" t="n">
        <f aca="false">IF(G14=1,IF(COUNTIF(H$2:H14,H14)=1,COUNTIF($H:$H,H14),""),"")</f>
        <v>13</v>
      </c>
      <c r="O14" s="36" t="n">
        <f aca="false">IF(G14=1,IF(COUNTIF(I$2:I14,I14)=1,COUNTIF($I:$I,I14),""),"")</f>
        <v>20</v>
      </c>
      <c r="P14" s="38" t="str">
        <f aca="false">IF(G14=1,IF(COUNTIFS(C$2:C14,C14,G$2:G14,1)=1,COUNTIFS($C:$C,C14,$G:$G,1)+ROW()/10000000,""),"")</f>
        <v/>
      </c>
      <c r="Q14" s="0" t="str">
        <f aca="false">IF(K14=1,IF(COUNTIFS(C$2:C14,C14,K$2:K14,1)=1,1,0),"")</f>
        <v/>
      </c>
      <c r="R14" s="0" t="str">
        <f aca="false">IF(M14=1,IF(COUNTIFS(C$2:C14,C14,M$2:M14,1)=1,1,0),"")</f>
        <v/>
      </c>
      <c r="S14" s="36" t="n">
        <f aca="false">IF(L14=1,IF(COUNTIFS(C$2:C14,C14,L$2:L14,1)=1,1,0),"")</f>
        <v>1</v>
      </c>
      <c r="T14" s="38" t="n">
        <f aca="false">IF(N14="","",N14+ROW()/10000000)</f>
        <v>13.0000014</v>
      </c>
      <c r="U14" s="36" t="n">
        <f aca="false">IF(G14=1,IF(B14="",1,0),"")</f>
        <v>0</v>
      </c>
    </row>
    <row r="15" customFormat="false" ht="15" hidden="false" customHeight="false" outlineLevel="0" collapsed="false">
      <c r="A15" s="35" t="n">
        <v>46083.1333796296</v>
      </c>
      <c r="B15" s="35" t="n">
        <v>46083.133599537</v>
      </c>
      <c r="C15" s="36" t="s">
        <v>115</v>
      </c>
      <c r="D15" s="36" t="s">
        <v>116</v>
      </c>
      <c r="E15" s="36" t="s">
        <v>117</v>
      </c>
      <c r="F15" s="36" t="s">
        <v>118</v>
      </c>
      <c r="G15" s="36" t="n">
        <f aca="false">IF(A15="","",IF(AND(A15&gt;=Debut,A15&lt;Fin),1,0))</f>
        <v>1</v>
      </c>
      <c r="H15" s="36" t="n">
        <f aca="false">IF(G15=1,INT(ROUND((A15-Debut)*86400,0)/600),"")</f>
        <v>19</v>
      </c>
      <c r="I15" s="36" t="n">
        <f aca="false">IF(G15=1,INT(ROUND((A15-Debut)*86400,0)/3600),"")</f>
        <v>3</v>
      </c>
      <c r="J15" s="36" t="n">
        <f aca="false">IF(OR(A15="",B15=""),"",ROUND((B15-A15)*86400,0))</f>
        <v>19</v>
      </c>
      <c r="K15" s="37" t="n">
        <f aca="false">IF(G15=1,IF(COUNTIFS($C:$C,C15,$G:$G,1,$A:$A,"&gt;="&amp;(A15-FenetreInterm/86400),$A:$A,"&lt;="&amp;A15)&gt;=NbInterm,1,0),"")</f>
        <v>0</v>
      </c>
      <c r="L15" s="37" t="n">
        <f aca="false">IF(G15=1,IF(B15="",0,IF(J15&lt;SeuilFugitive,1,0)),"")</f>
        <v>0</v>
      </c>
      <c r="M15" s="37" t="n">
        <f aca="false">IF(G15=1,IF(B15="",IF((Fin-A15)*24&gt;SeuilFigee,1,0),IF(J15&gt;SeuilFigee*3600,1,0)),"")</f>
        <v>0</v>
      </c>
      <c r="N15" s="0" t="str">
        <f aca="false">IF(G15=1,IF(COUNTIF(H$2:H15,H15)=1,COUNTIF($H:$H,H15),""),"")</f>
        <v/>
      </c>
      <c r="O15" s="0" t="str">
        <f aca="false">IF(G15=1,IF(COUNTIF(I$2:I15,I15)=1,COUNTIF($I:$I,I15),""),"")</f>
        <v/>
      </c>
      <c r="P15" s="38" t="str">
        <f aca="false">IF(G15=1,IF(COUNTIFS(C$2:C15,C15,G$2:G15,1)=1,COUNTIFS($C:$C,C15,$G:$G,1)+ROW()/10000000,""),"")</f>
        <v/>
      </c>
      <c r="Q15" s="0" t="str">
        <f aca="false">IF(K15=1,IF(COUNTIFS(C$2:C15,C15,K$2:K15,1)=1,1,0),"")</f>
        <v/>
      </c>
      <c r="R15" s="0" t="str">
        <f aca="false">IF(M15=1,IF(COUNTIFS(C$2:C15,C15,M$2:M15,1)=1,1,0),"")</f>
        <v/>
      </c>
      <c r="S15" s="0" t="str">
        <f aca="false">IF(L15=1,IF(COUNTIFS(C$2:C15,C15,L$2:L15,1)=1,1,0),"")</f>
        <v/>
      </c>
      <c r="T15" s="38" t="str">
        <f aca="false">IF(N15="","",N15+ROW()/10000000)</f>
        <v/>
      </c>
      <c r="U15" s="36" t="n">
        <f aca="false">IF(G15=1,IF(B15="",1,0),"")</f>
        <v>0</v>
      </c>
    </row>
    <row r="16" customFormat="false" ht="15" hidden="false" customHeight="false" outlineLevel="0" collapsed="false">
      <c r="A16" s="35" t="n">
        <v>46083.1335185185</v>
      </c>
      <c r="B16" s="35" t="n">
        <v>46083.1336342593</v>
      </c>
      <c r="C16" s="36" t="s">
        <v>115</v>
      </c>
      <c r="D16" s="36" t="s">
        <v>116</v>
      </c>
      <c r="E16" s="36" t="s">
        <v>117</v>
      </c>
      <c r="F16" s="36" t="s">
        <v>118</v>
      </c>
      <c r="G16" s="36" t="n">
        <f aca="false">IF(A16="","",IF(AND(A16&gt;=Debut,A16&lt;Fin),1,0))</f>
        <v>1</v>
      </c>
      <c r="H16" s="36" t="n">
        <f aca="false">IF(G16=1,INT(ROUND((A16-Debut)*86400,0)/600),"")</f>
        <v>19</v>
      </c>
      <c r="I16" s="36" t="n">
        <f aca="false">IF(G16=1,INT(ROUND((A16-Debut)*86400,0)/3600),"")</f>
        <v>3</v>
      </c>
      <c r="J16" s="36" t="n">
        <f aca="false">IF(OR(A16="",B16=""),"",ROUND((B16-A16)*86400,0))</f>
        <v>10</v>
      </c>
      <c r="K16" s="37" t="n">
        <f aca="false">IF(G16=1,IF(COUNTIFS($C:$C,C16,$G:$G,1,$A:$A,"&gt;="&amp;(A16-FenetreInterm/86400),$A:$A,"&lt;="&amp;A16)&gt;=NbInterm,1,0),"")</f>
        <v>1</v>
      </c>
      <c r="L16" s="37" t="n">
        <f aca="false">IF(G16=1,IF(B16="",0,IF(J16&lt;SeuilFugitive,1,0)),"")</f>
        <v>0</v>
      </c>
      <c r="M16" s="37" t="n">
        <f aca="false">IF(G16=1,IF(B16="",IF((Fin-A16)*24&gt;SeuilFigee,1,0),IF(J16&gt;SeuilFigee*3600,1,0)),"")</f>
        <v>0</v>
      </c>
      <c r="N16" s="0" t="str">
        <f aca="false">IF(G16=1,IF(COUNTIF(H$2:H16,H16)=1,COUNTIF($H:$H,H16),""),"")</f>
        <v/>
      </c>
      <c r="O16" s="0" t="str">
        <f aca="false">IF(G16=1,IF(COUNTIF(I$2:I16,I16)=1,COUNTIF($I:$I,I16),""),"")</f>
        <v/>
      </c>
      <c r="P16" s="38" t="str">
        <f aca="false">IF(G16=1,IF(COUNTIFS(C$2:C16,C16,G$2:G16,1)=1,COUNTIFS($C:$C,C16,$G:$G,1)+ROW()/10000000,""),"")</f>
        <v/>
      </c>
      <c r="Q16" s="36" t="n">
        <f aca="false">IF(K16=1,IF(COUNTIFS(C$2:C16,C16,K$2:K16,1)=1,1,0),"")</f>
        <v>0</v>
      </c>
      <c r="R16" s="0" t="str">
        <f aca="false">IF(M16=1,IF(COUNTIFS(C$2:C16,C16,M$2:M16,1)=1,1,0),"")</f>
        <v/>
      </c>
      <c r="S16" s="0" t="str">
        <f aca="false">IF(L16=1,IF(COUNTIFS(C$2:C16,C16,L$2:L16,1)=1,1,0),"")</f>
        <v/>
      </c>
      <c r="T16" s="38" t="str">
        <f aca="false">IF(N16="","",N16+ROW()/10000000)</f>
        <v/>
      </c>
      <c r="U16" s="36" t="n">
        <f aca="false">IF(G16=1,IF(B16="",1,0),"")</f>
        <v>0</v>
      </c>
    </row>
    <row r="17" customFormat="false" ht="15" hidden="false" customHeight="false" outlineLevel="0" collapsed="false">
      <c r="A17" s="35" t="n">
        <v>46083.1336458333</v>
      </c>
      <c r="B17" s="35" t="n">
        <v>46083.1337731482</v>
      </c>
      <c r="C17" s="36" t="s">
        <v>115</v>
      </c>
      <c r="D17" s="36" t="s">
        <v>116</v>
      </c>
      <c r="E17" s="36" t="s">
        <v>117</v>
      </c>
      <c r="F17" s="36" t="s">
        <v>118</v>
      </c>
      <c r="G17" s="36" t="n">
        <f aca="false">IF(A17="","",IF(AND(A17&gt;=Debut,A17&lt;Fin),1,0))</f>
        <v>1</v>
      </c>
      <c r="H17" s="36" t="n">
        <f aca="false">IF(G17=1,INT(ROUND((A17-Debut)*86400,0)/600),"")</f>
        <v>19</v>
      </c>
      <c r="I17" s="36" t="n">
        <f aca="false">IF(G17=1,INT(ROUND((A17-Debut)*86400,0)/3600),"")</f>
        <v>3</v>
      </c>
      <c r="J17" s="36" t="n">
        <f aca="false">IF(OR(A17="",B17=""),"",ROUND((B17-A17)*86400,0))</f>
        <v>11</v>
      </c>
      <c r="K17" s="37" t="n">
        <f aca="false">IF(G17=1,IF(COUNTIFS($C:$C,C17,$G:$G,1,$A:$A,"&gt;="&amp;(A17-FenetreInterm/86400),$A:$A,"&lt;="&amp;A17)&gt;=NbInterm,1,0),"")</f>
        <v>1</v>
      </c>
      <c r="L17" s="37" t="n">
        <f aca="false">IF(G17=1,IF(B17="",0,IF(J17&lt;SeuilFugitive,1,0)),"")</f>
        <v>0</v>
      </c>
      <c r="M17" s="37" t="n">
        <f aca="false">IF(G17=1,IF(B17="",IF((Fin-A17)*24&gt;SeuilFigee,1,0),IF(J17&gt;SeuilFigee*3600,1,0)),"")</f>
        <v>0</v>
      </c>
      <c r="N17" s="0" t="str">
        <f aca="false">IF(G17=1,IF(COUNTIF(H$2:H17,H17)=1,COUNTIF($H:$H,H17),""),"")</f>
        <v/>
      </c>
      <c r="O17" s="0" t="str">
        <f aca="false">IF(G17=1,IF(COUNTIF(I$2:I17,I17)=1,COUNTIF($I:$I,I17),""),"")</f>
        <v/>
      </c>
      <c r="P17" s="38" t="str">
        <f aca="false">IF(G17=1,IF(COUNTIFS(C$2:C17,C17,G$2:G17,1)=1,COUNTIFS($C:$C,C17,$G:$G,1)+ROW()/10000000,""),"")</f>
        <v/>
      </c>
      <c r="Q17" s="36" t="n">
        <f aca="false">IF(K17=1,IF(COUNTIFS(C$2:C17,C17,K$2:K17,1)=1,1,0),"")</f>
        <v>0</v>
      </c>
      <c r="R17" s="0" t="str">
        <f aca="false">IF(M17=1,IF(COUNTIFS(C$2:C17,C17,M$2:M17,1)=1,1,0),"")</f>
        <v/>
      </c>
      <c r="S17" s="0" t="str">
        <f aca="false">IF(L17=1,IF(COUNTIFS(C$2:C17,C17,L$2:L17,1)=1,1,0),"")</f>
        <v/>
      </c>
      <c r="T17" s="38" t="str">
        <f aca="false">IF(N17="","",N17+ROW()/10000000)</f>
        <v/>
      </c>
      <c r="U17" s="36" t="n">
        <f aca="false">IF(G17=1,IF(B17="",1,0),"")</f>
        <v>0</v>
      </c>
    </row>
    <row r="18" customFormat="false" ht="15" hidden="false" customHeight="false" outlineLevel="0" collapsed="false">
      <c r="A18" s="35" t="n">
        <v>46083.1338078704</v>
      </c>
      <c r="B18" s="35"/>
      <c r="C18" s="36" t="s">
        <v>123</v>
      </c>
      <c r="D18" s="36" t="s">
        <v>124</v>
      </c>
      <c r="E18" s="36" t="s">
        <v>117</v>
      </c>
      <c r="F18" s="36" t="s">
        <v>125</v>
      </c>
      <c r="G18" s="36" t="n">
        <f aca="false">IF(A18="","",IF(AND(A18&gt;=Debut,A18&lt;Fin),1,0))</f>
        <v>1</v>
      </c>
      <c r="H18" s="36" t="n">
        <f aca="false">IF(G18=1,INT(ROUND((A18-Debut)*86400,0)/600),"")</f>
        <v>19</v>
      </c>
      <c r="I18" s="36" t="n">
        <f aca="false">IF(G18=1,INT(ROUND((A18-Debut)*86400,0)/3600),"")</f>
        <v>3</v>
      </c>
      <c r="J18" s="0" t="str">
        <f aca="false">IF(OR(A18="",B18=""),"",ROUND((B18-A18)*86400,0))</f>
        <v/>
      </c>
      <c r="K18" s="37" t="n">
        <f aca="false">IF(G18=1,IF(COUNTIFS($C:$C,C18,$G:$G,1,$A:$A,"&gt;="&amp;(A18-FenetreInterm/86400),$A:$A,"&lt;="&amp;A18)&gt;=NbInterm,1,0),"")</f>
        <v>0</v>
      </c>
      <c r="L18" s="37" t="n">
        <f aca="false">IF(G18=1,IF(B18="",0,IF(J18&lt;SeuilFugitive,1,0)),"")</f>
        <v>0</v>
      </c>
      <c r="M18" s="37" t="n">
        <f aca="false">IF(G18=1,IF(B18="",IF((Fin-A18)*24&gt;SeuilFigee,1,0),IF(J18&gt;SeuilFigee*3600,1,0)),"")</f>
        <v>1</v>
      </c>
      <c r="N18" s="0" t="str">
        <f aca="false">IF(G18=1,IF(COUNTIF(H$2:H18,H18)=1,COUNTIF($H:$H,H18),""),"")</f>
        <v/>
      </c>
      <c r="O18" s="0" t="str">
        <f aca="false">IF(G18=1,IF(COUNTIF(I$2:I18,I18)=1,COUNTIF($I:$I,I18),""),"")</f>
        <v/>
      </c>
      <c r="P18" s="38" t="n">
        <f aca="false">IF(G18=1,IF(COUNTIFS(C$2:C18,C18,G$2:G18,1)=1,COUNTIFS($C:$C,C18,$G:$G,1)+ROW()/10000000,""),"")</f>
        <v>1.0000018</v>
      </c>
      <c r="Q18" s="0" t="str">
        <f aca="false">IF(K18=1,IF(COUNTIFS(C$2:C18,C18,K$2:K18,1)=1,1,0),"")</f>
        <v/>
      </c>
      <c r="R18" s="36" t="n">
        <f aca="false">IF(M18=1,IF(COUNTIFS(C$2:C18,C18,M$2:M18,1)=1,1,0),"")</f>
        <v>1</v>
      </c>
      <c r="S18" s="0" t="str">
        <f aca="false">IF(L18=1,IF(COUNTIFS(C$2:C18,C18,L$2:L18,1)=1,1,0),"")</f>
        <v/>
      </c>
      <c r="T18" s="38" t="str">
        <f aca="false">IF(N18="","",N18+ROW()/10000000)</f>
        <v/>
      </c>
      <c r="U18" s="36" t="n">
        <f aca="false">IF(G18=1,IF(B18="",1,0),"")</f>
        <v>1</v>
      </c>
    </row>
    <row r="19" customFormat="false" ht="15" hidden="false" customHeight="false" outlineLevel="0" collapsed="false">
      <c r="A19" s="35" t="n">
        <v>46083.1338657407</v>
      </c>
      <c r="B19" s="35" t="n">
        <v>46083.1340856482</v>
      </c>
      <c r="C19" s="36" t="s">
        <v>115</v>
      </c>
      <c r="D19" s="36" t="s">
        <v>116</v>
      </c>
      <c r="E19" s="36" t="s">
        <v>117</v>
      </c>
      <c r="F19" s="36" t="s">
        <v>118</v>
      </c>
      <c r="G19" s="36" t="n">
        <f aca="false">IF(A19="","",IF(AND(A19&gt;=Debut,A19&lt;Fin),1,0))</f>
        <v>1</v>
      </c>
      <c r="H19" s="36" t="n">
        <f aca="false">IF(G19=1,INT(ROUND((A19-Debut)*86400,0)/600),"")</f>
        <v>19</v>
      </c>
      <c r="I19" s="36" t="n">
        <f aca="false">IF(G19=1,INT(ROUND((A19-Debut)*86400,0)/3600),"")</f>
        <v>3</v>
      </c>
      <c r="J19" s="36" t="n">
        <f aca="false">IF(OR(A19="",B19=""),"",ROUND((B19-A19)*86400,0))</f>
        <v>19</v>
      </c>
      <c r="K19" s="37" t="n">
        <f aca="false">IF(G19=1,IF(COUNTIFS($C:$C,C19,$G:$G,1,$A:$A,"&gt;="&amp;(A19-FenetreInterm/86400),$A:$A,"&lt;="&amp;A19)&gt;=NbInterm,1,0),"")</f>
        <v>1</v>
      </c>
      <c r="L19" s="37" t="n">
        <f aca="false">IF(G19=1,IF(B19="",0,IF(J19&lt;SeuilFugitive,1,0)),"")</f>
        <v>0</v>
      </c>
      <c r="M19" s="37" t="n">
        <f aca="false">IF(G19=1,IF(B19="",IF((Fin-A19)*24&gt;SeuilFigee,1,0),IF(J19&gt;SeuilFigee*3600,1,0)),"")</f>
        <v>0</v>
      </c>
      <c r="N19" s="0" t="str">
        <f aca="false">IF(G19=1,IF(COUNTIF(H$2:H19,H19)=1,COUNTIF($H:$H,H19),""),"")</f>
        <v/>
      </c>
      <c r="O19" s="0" t="str">
        <f aca="false">IF(G19=1,IF(COUNTIF(I$2:I19,I19)=1,COUNTIF($I:$I,I19),""),"")</f>
        <v/>
      </c>
      <c r="P19" s="38" t="str">
        <f aca="false">IF(G19=1,IF(COUNTIFS(C$2:C19,C19,G$2:G19,1)=1,COUNTIFS($C:$C,C19,$G:$G,1)+ROW()/10000000,""),"")</f>
        <v/>
      </c>
      <c r="Q19" s="36" t="n">
        <f aca="false">IF(K19=1,IF(COUNTIFS(C$2:C19,C19,K$2:K19,1)=1,1,0),"")</f>
        <v>0</v>
      </c>
      <c r="R19" s="0" t="str">
        <f aca="false">IF(M19=1,IF(COUNTIFS(C$2:C19,C19,M$2:M19,1)=1,1,0),"")</f>
        <v/>
      </c>
      <c r="S19" s="0" t="str">
        <f aca="false">IF(L19=1,IF(COUNTIFS(C$2:C19,C19,L$2:L19,1)=1,1,0),"")</f>
        <v/>
      </c>
      <c r="T19" s="38" t="str">
        <f aca="false">IF(N19="","",N19+ROW()/10000000)</f>
        <v/>
      </c>
      <c r="U19" s="36" t="n">
        <f aca="false">IF(G19=1,IF(B19="",1,0),"")</f>
        <v>0</v>
      </c>
    </row>
    <row r="20" customFormat="false" ht="15" hidden="false" customHeight="false" outlineLevel="0" collapsed="false">
      <c r="A20" s="35" t="n">
        <v>46083.1339930556</v>
      </c>
      <c r="B20" s="35" t="n">
        <v>46083.1340625</v>
      </c>
      <c r="C20" s="36" t="s">
        <v>115</v>
      </c>
      <c r="D20" s="36" t="s">
        <v>116</v>
      </c>
      <c r="E20" s="36" t="s">
        <v>117</v>
      </c>
      <c r="F20" s="36" t="s">
        <v>118</v>
      </c>
      <c r="G20" s="36" t="n">
        <f aca="false">IF(A20="","",IF(AND(A20&gt;=Debut,A20&lt;Fin),1,0))</f>
        <v>1</v>
      </c>
      <c r="H20" s="36" t="n">
        <f aca="false">IF(G20=1,INT(ROUND((A20-Debut)*86400,0)/600),"")</f>
        <v>19</v>
      </c>
      <c r="I20" s="36" t="n">
        <f aca="false">IF(G20=1,INT(ROUND((A20-Debut)*86400,0)/3600),"")</f>
        <v>3</v>
      </c>
      <c r="J20" s="36" t="n">
        <f aca="false">IF(OR(A20="",B20=""),"",ROUND((B20-A20)*86400,0))</f>
        <v>6</v>
      </c>
      <c r="K20" s="37" t="n">
        <f aca="false">IF(G20=1,IF(COUNTIFS($C:$C,C20,$G:$G,1,$A:$A,"&gt;="&amp;(A20-FenetreInterm/86400),$A:$A,"&lt;="&amp;A20)&gt;=NbInterm,1,0),"")</f>
        <v>1</v>
      </c>
      <c r="L20" s="37" t="n">
        <f aca="false">IF(G20=1,IF(B20="",0,IF(J20&lt;SeuilFugitive,1,0)),"")</f>
        <v>0</v>
      </c>
      <c r="M20" s="37" t="n">
        <f aca="false">IF(G20=1,IF(B20="",IF((Fin-A20)*24&gt;SeuilFigee,1,0),IF(J20&gt;SeuilFigee*3600,1,0)),"")</f>
        <v>0</v>
      </c>
      <c r="N20" s="0" t="str">
        <f aca="false">IF(G20=1,IF(COUNTIF(H$2:H20,H20)=1,COUNTIF($H:$H,H20),""),"")</f>
        <v/>
      </c>
      <c r="O20" s="0" t="str">
        <f aca="false">IF(G20=1,IF(COUNTIF(I$2:I20,I20)=1,COUNTIF($I:$I,I20),""),"")</f>
        <v/>
      </c>
      <c r="P20" s="38" t="str">
        <f aca="false">IF(G20=1,IF(COUNTIFS(C$2:C20,C20,G$2:G20,1)=1,COUNTIFS($C:$C,C20,$G:$G,1)+ROW()/10000000,""),"")</f>
        <v/>
      </c>
      <c r="Q20" s="36" t="n">
        <f aca="false">IF(K20=1,IF(COUNTIFS(C$2:C20,C20,K$2:K20,1)=1,1,0),"")</f>
        <v>0</v>
      </c>
      <c r="R20" s="0" t="str">
        <f aca="false">IF(M20=1,IF(COUNTIFS(C$2:C20,C20,M$2:M20,1)=1,1,0),"")</f>
        <v/>
      </c>
      <c r="S20" s="0" t="str">
        <f aca="false">IF(L20=1,IF(COUNTIFS(C$2:C20,C20,L$2:L20,1)=1,1,0),"")</f>
        <v/>
      </c>
      <c r="T20" s="38" t="str">
        <f aca="false">IF(N20="","",N20+ROW()/10000000)</f>
        <v/>
      </c>
      <c r="U20" s="36" t="n">
        <f aca="false">IF(G20=1,IF(B20="",1,0),"")</f>
        <v>0</v>
      </c>
    </row>
    <row r="21" customFormat="false" ht="15" hidden="false" customHeight="false" outlineLevel="0" collapsed="false">
      <c r="A21" s="35" t="n">
        <v>46083.1341782407</v>
      </c>
      <c r="B21" s="35" t="n">
        <v>46083.1344212963</v>
      </c>
      <c r="C21" s="36" t="s">
        <v>115</v>
      </c>
      <c r="D21" s="36" t="s">
        <v>116</v>
      </c>
      <c r="E21" s="36" t="s">
        <v>117</v>
      </c>
      <c r="F21" s="36" t="s">
        <v>118</v>
      </c>
      <c r="G21" s="36" t="n">
        <f aca="false">IF(A21="","",IF(AND(A21&gt;=Debut,A21&lt;Fin),1,0))</f>
        <v>1</v>
      </c>
      <c r="H21" s="36" t="n">
        <f aca="false">IF(G21=1,INT(ROUND((A21-Debut)*86400,0)/600),"")</f>
        <v>19</v>
      </c>
      <c r="I21" s="36" t="n">
        <f aca="false">IF(G21=1,INT(ROUND((A21-Debut)*86400,0)/3600),"")</f>
        <v>3</v>
      </c>
      <c r="J21" s="36" t="n">
        <f aca="false">IF(OR(A21="",B21=""),"",ROUND((B21-A21)*86400,0))</f>
        <v>21</v>
      </c>
      <c r="K21" s="37" t="n">
        <f aca="false">IF(G21=1,IF(COUNTIFS($C:$C,C21,$G:$G,1,$A:$A,"&gt;="&amp;(A21-FenetreInterm/86400),$A:$A,"&lt;="&amp;A21)&gt;=NbInterm,1,0),"")</f>
        <v>1</v>
      </c>
      <c r="L21" s="37" t="n">
        <f aca="false">IF(G21=1,IF(B21="",0,IF(J21&lt;SeuilFugitive,1,0)),"")</f>
        <v>0</v>
      </c>
      <c r="M21" s="37" t="n">
        <f aca="false">IF(G21=1,IF(B21="",IF((Fin-A21)*24&gt;SeuilFigee,1,0),IF(J21&gt;SeuilFigee*3600,1,0)),"")</f>
        <v>0</v>
      </c>
      <c r="N21" s="0" t="str">
        <f aca="false">IF(G21=1,IF(COUNTIF(H$2:H21,H21)=1,COUNTIF($H:$H,H21),""),"")</f>
        <v/>
      </c>
      <c r="O21" s="0" t="str">
        <f aca="false">IF(G21=1,IF(COUNTIF(I$2:I21,I21)=1,COUNTIF($I:$I,I21),""),"")</f>
        <v/>
      </c>
      <c r="P21" s="38" t="str">
        <f aca="false">IF(G21=1,IF(COUNTIFS(C$2:C21,C21,G$2:G21,1)=1,COUNTIFS($C:$C,C21,$G:$G,1)+ROW()/10000000,""),"")</f>
        <v/>
      </c>
      <c r="Q21" s="36" t="n">
        <f aca="false">IF(K21=1,IF(COUNTIFS(C$2:C21,C21,K$2:K21,1)=1,1,0),"")</f>
        <v>0</v>
      </c>
      <c r="R21" s="0" t="str">
        <f aca="false">IF(M21=1,IF(COUNTIFS(C$2:C21,C21,M$2:M21,1)=1,1,0),"")</f>
        <v/>
      </c>
      <c r="S21" s="0" t="str">
        <f aca="false">IF(L21=1,IF(COUNTIFS(C$2:C21,C21,L$2:L21,1)=1,1,0),"")</f>
        <v/>
      </c>
      <c r="T21" s="38" t="str">
        <f aca="false">IF(N21="","",N21+ROW()/10000000)</f>
        <v/>
      </c>
      <c r="U21" s="36" t="n">
        <f aca="false">IF(G21=1,IF(B21="",1,0),"")</f>
        <v>0</v>
      </c>
    </row>
    <row r="22" customFormat="false" ht="15" hidden="false" customHeight="false" outlineLevel="0" collapsed="false">
      <c r="A22" s="35" t="n">
        <v>46083.1342708333</v>
      </c>
      <c r="B22" s="35" t="n">
        <v>46083.1344791667</v>
      </c>
      <c r="C22" s="36" t="s">
        <v>115</v>
      </c>
      <c r="D22" s="36" t="s">
        <v>116</v>
      </c>
      <c r="E22" s="36" t="s">
        <v>117</v>
      </c>
      <c r="F22" s="36" t="s">
        <v>118</v>
      </c>
      <c r="G22" s="36" t="n">
        <f aca="false">IF(A22="","",IF(AND(A22&gt;=Debut,A22&lt;Fin),1,0))</f>
        <v>1</v>
      </c>
      <c r="H22" s="36" t="n">
        <f aca="false">IF(G22=1,INT(ROUND((A22-Debut)*86400,0)/600),"")</f>
        <v>19</v>
      </c>
      <c r="I22" s="36" t="n">
        <f aca="false">IF(G22=1,INT(ROUND((A22-Debut)*86400,0)/3600),"")</f>
        <v>3</v>
      </c>
      <c r="J22" s="36" t="n">
        <f aca="false">IF(OR(A22="",B22=""),"",ROUND((B22-A22)*86400,0))</f>
        <v>18</v>
      </c>
      <c r="K22" s="37" t="n">
        <f aca="false">IF(G22=1,IF(COUNTIFS($C:$C,C22,$G:$G,1,$A:$A,"&gt;="&amp;(A22-FenetreInterm/86400),$A:$A,"&lt;="&amp;A22)&gt;=NbInterm,1,0),"")</f>
        <v>1</v>
      </c>
      <c r="L22" s="37" t="n">
        <f aca="false">IF(G22=1,IF(B22="",0,IF(J22&lt;SeuilFugitive,1,0)),"")</f>
        <v>0</v>
      </c>
      <c r="M22" s="37" t="n">
        <f aca="false">IF(G22=1,IF(B22="",IF((Fin-A22)*24&gt;SeuilFigee,1,0),IF(J22&gt;SeuilFigee*3600,1,0)),"")</f>
        <v>0</v>
      </c>
      <c r="N22" s="0" t="str">
        <f aca="false">IF(G22=1,IF(COUNTIF(H$2:H22,H22)=1,COUNTIF($H:$H,H22),""),"")</f>
        <v/>
      </c>
      <c r="O22" s="0" t="str">
        <f aca="false">IF(G22=1,IF(COUNTIF(I$2:I22,I22)=1,COUNTIF($I:$I,I22),""),"")</f>
        <v/>
      </c>
      <c r="P22" s="38" t="str">
        <f aca="false">IF(G22=1,IF(COUNTIFS(C$2:C22,C22,G$2:G22,1)=1,COUNTIFS($C:$C,C22,$G:$G,1)+ROW()/10000000,""),"")</f>
        <v/>
      </c>
      <c r="Q22" s="36" t="n">
        <f aca="false">IF(K22=1,IF(COUNTIFS(C$2:C22,C22,K$2:K22,1)=1,1,0),"")</f>
        <v>0</v>
      </c>
      <c r="R22" s="0" t="str">
        <f aca="false">IF(M22=1,IF(COUNTIFS(C$2:C22,C22,M$2:M22,1)=1,1,0),"")</f>
        <v/>
      </c>
      <c r="S22" s="0" t="str">
        <f aca="false">IF(L22=1,IF(COUNTIFS(C$2:C22,C22,L$2:L22,1)=1,1,0),"")</f>
        <v/>
      </c>
      <c r="T22" s="38" t="str">
        <f aca="false">IF(N22="","",N22+ROW()/10000000)</f>
        <v/>
      </c>
      <c r="U22" s="36" t="n">
        <f aca="false">IF(G22=1,IF(B22="",1,0),"")</f>
        <v>0</v>
      </c>
    </row>
    <row r="23" customFormat="false" ht="15" hidden="false" customHeight="false" outlineLevel="0" collapsed="false">
      <c r="A23" s="35" t="n">
        <v>46083.1380555556</v>
      </c>
      <c r="B23" s="35" t="n">
        <v>46083.1383217593</v>
      </c>
      <c r="C23" s="36" t="s">
        <v>115</v>
      </c>
      <c r="D23" s="36" t="s">
        <v>116</v>
      </c>
      <c r="E23" s="36" t="s">
        <v>117</v>
      </c>
      <c r="F23" s="36" t="s">
        <v>118</v>
      </c>
      <c r="G23" s="36" t="n">
        <f aca="false">IF(A23="","",IF(AND(A23&gt;=Debut,A23&lt;Fin),1,0))</f>
        <v>1</v>
      </c>
      <c r="H23" s="36" t="n">
        <f aca="false">IF(G23=1,INT(ROUND((A23-Debut)*86400,0)/600),"")</f>
        <v>19</v>
      </c>
      <c r="I23" s="36" t="n">
        <f aca="false">IF(G23=1,INT(ROUND((A23-Debut)*86400,0)/3600),"")</f>
        <v>3</v>
      </c>
      <c r="J23" s="36" t="n">
        <f aca="false">IF(OR(A23="",B23=""),"",ROUND((B23-A23)*86400,0))</f>
        <v>23</v>
      </c>
      <c r="K23" s="37" t="n">
        <f aca="false">IF(G23=1,IF(COUNTIFS($C:$C,C23,$G:$G,1,$A:$A,"&gt;="&amp;(A23-FenetreInterm/86400),$A:$A,"&lt;="&amp;A23)&gt;=NbInterm,1,0),"")</f>
        <v>0</v>
      </c>
      <c r="L23" s="37" t="n">
        <f aca="false">IF(G23=1,IF(B23="",0,IF(J23&lt;SeuilFugitive,1,0)),"")</f>
        <v>0</v>
      </c>
      <c r="M23" s="37" t="n">
        <f aca="false">IF(G23=1,IF(B23="",IF((Fin-A23)*24&gt;SeuilFigee,1,0),IF(J23&gt;SeuilFigee*3600,1,0)),"")</f>
        <v>0</v>
      </c>
      <c r="N23" s="0" t="str">
        <f aca="false">IF(G23=1,IF(COUNTIF(H$2:H23,H23)=1,COUNTIF($H:$H,H23),""),"")</f>
        <v/>
      </c>
      <c r="O23" s="0" t="str">
        <f aca="false">IF(G23=1,IF(COUNTIF(I$2:I23,I23)=1,COUNTIF($I:$I,I23),""),"")</f>
        <v/>
      </c>
      <c r="P23" s="38" t="str">
        <f aca="false">IF(G23=1,IF(COUNTIFS(C$2:C23,C23,G$2:G23,1)=1,COUNTIFS($C:$C,C23,$G:$G,1)+ROW()/10000000,""),"")</f>
        <v/>
      </c>
      <c r="Q23" s="0" t="str">
        <f aca="false">IF(K23=1,IF(COUNTIFS(C$2:C23,C23,K$2:K23,1)=1,1,0),"")</f>
        <v/>
      </c>
      <c r="R23" s="0" t="str">
        <f aca="false">IF(M23=1,IF(COUNTIFS(C$2:C23,C23,M$2:M23,1)=1,1,0),"")</f>
        <v/>
      </c>
      <c r="S23" s="0" t="str">
        <f aca="false">IF(L23=1,IF(COUNTIFS(C$2:C23,C23,L$2:L23,1)=1,1,0),"")</f>
        <v/>
      </c>
      <c r="T23" s="38" t="str">
        <f aca="false">IF(N23="","",N23+ROW()/10000000)</f>
        <v/>
      </c>
      <c r="U23" s="36" t="n">
        <f aca="false">IF(G23=1,IF(B23="",1,0),"")</f>
        <v>0</v>
      </c>
    </row>
    <row r="24" customFormat="false" ht="15" hidden="false" customHeight="false" outlineLevel="0" collapsed="false">
      <c r="A24" s="35" t="n">
        <v>46083.138275463</v>
      </c>
      <c r="B24" s="35" t="n">
        <v>46083.1383333333</v>
      </c>
      <c r="C24" s="36" t="s">
        <v>115</v>
      </c>
      <c r="D24" s="36" t="s">
        <v>116</v>
      </c>
      <c r="E24" s="36" t="s">
        <v>117</v>
      </c>
      <c r="F24" s="36" t="s">
        <v>118</v>
      </c>
      <c r="G24" s="36" t="n">
        <f aca="false">IF(A24="","",IF(AND(A24&gt;=Debut,A24&lt;Fin),1,0))</f>
        <v>1</v>
      </c>
      <c r="H24" s="36" t="n">
        <f aca="false">IF(G24=1,INT(ROUND((A24-Debut)*86400,0)/600),"")</f>
        <v>19</v>
      </c>
      <c r="I24" s="36" t="n">
        <f aca="false">IF(G24=1,INT(ROUND((A24-Debut)*86400,0)/3600),"")</f>
        <v>3</v>
      </c>
      <c r="J24" s="36" t="n">
        <f aca="false">IF(OR(A24="",B24=""),"",ROUND((B24-A24)*86400,0))</f>
        <v>5</v>
      </c>
      <c r="K24" s="37" t="n">
        <f aca="false">IF(G24=1,IF(COUNTIFS($C:$C,C24,$G:$G,1,$A:$A,"&gt;="&amp;(A24-FenetreInterm/86400),$A:$A,"&lt;="&amp;A24)&gt;=NbInterm,1,0),"")</f>
        <v>0</v>
      </c>
      <c r="L24" s="37" t="n">
        <f aca="false">IF(G24=1,IF(B24="",0,IF(J24&lt;SeuilFugitive,1,0)),"")</f>
        <v>0</v>
      </c>
      <c r="M24" s="37" t="n">
        <f aca="false">IF(G24=1,IF(B24="",IF((Fin-A24)*24&gt;SeuilFigee,1,0),IF(J24&gt;SeuilFigee*3600,1,0)),"")</f>
        <v>0</v>
      </c>
      <c r="N24" s="0" t="str">
        <f aca="false">IF(G24=1,IF(COUNTIF(H$2:H24,H24)=1,COUNTIF($H:$H,H24),""),"")</f>
        <v/>
      </c>
      <c r="O24" s="0" t="str">
        <f aca="false">IF(G24=1,IF(COUNTIF(I$2:I24,I24)=1,COUNTIF($I:$I,I24),""),"")</f>
        <v/>
      </c>
      <c r="P24" s="38" t="str">
        <f aca="false">IF(G24=1,IF(COUNTIFS(C$2:C24,C24,G$2:G24,1)=1,COUNTIFS($C:$C,C24,$G:$G,1)+ROW()/10000000,""),"")</f>
        <v/>
      </c>
      <c r="Q24" s="0" t="str">
        <f aca="false">IF(K24=1,IF(COUNTIFS(C$2:C24,C24,K$2:K24,1)=1,1,0),"")</f>
        <v/>
      </c>
      <c r="R24" s="0" t="str">
        <f aca="false">IF(M24=1,IF(COUNTIFS(C$2:C24,C24,M$2:M24,1)=1,1,0),"")</f>
        <v/>
      </c>
      <c r="S24" s="0" t="str">
        <f aca="false">IF(L24=1,IF(COUNTIFS(C$2:C24,C24,L$2:L24,1)=1,1,0),"")</f>
        <v/>
      </c>
      <c r="T24" s="38" t="str">
        <f aca="false">IF(N24="","",N24+ROW()/10000000)</f>
        <v/>
      </c>
      <c r="U24" s="36" t="n">
        <f aca="false">IF(G24=1,IF(B24="",1,0),"")</f>
        <v>0</v>
      </c>
    </row>
    <row r="25" customFormat="false" ht="15" hidden="false" customHeight="false" outlineLevel="0" collapsed="false">
      <c r="A25" s="35" t="n">
        <v>46083.1384490741</v>
      </c>
      <c r="B25" s="35" t="n">
        <v>46083.1385416667</v>
      </c>
      <c r="C25" s="36" t="s">
        <v>115</v>
      </c>
      <c r="D25" s="36" t="s">
        <v>116</v>
      </c>
      <c r="E25" s="36" t="s">
        <v>117</v>
      </c>
      <c r="F25" s="36" t="s">
        <v>118</v>
      </c>
      <c r="G25" s="36" t="n">
        <f aca="false">IF(A25="","",IF(AND(A25&gt;=Debut,A25&lt;Fin),1,0))</f>
        <v>1</v>
      </c>
      <c r="H25" s="36" t="n">
        <f aca="false">IF(G25=1,INT(ROUND((A25-Debut)*86400,0)/600),"")</f>
        <v>19</v>
      </c>
      <c r="I25" s="36" t="n">
        <f aca="false">IF(G25=1,INT(ROUND((A25-Debut)*86400,0)/3600),"")</f>
        <v>3</v>
      </c>
      <c r="J25" s="36" t="n">
        <f aca="false">IF(OR(A25="",B25=""),"",ROUND((B25-A25)*86400,0))</f>
        <v>8</v>
      </c>
      <c r="K25" s="37" t="n">
        <f aca="false">IF(G25=1,IF(COUNTIFS($C:$C,C25,$G:$G,1,$A:$A,"&gt;="&amp;(A25-FenetreInterm/86400),$A:$A,"&lt;="&amp;A25)&gt;=NbInterm,1,0),"")</f>
        <v>1</v>
      </c>
      <c r="L25" s="37" t="n">
        <f aca="false">IF(G25=1,IF(B25="",0,IF(J25&lt;SeuilFugitive,1,0)),"")</f>
        <v>0</v>
      </c>
      <c r="M25" s="37" t="n">
        <f aca="false">IF(G25=1,IF(B25="",IF((Fin-A25)*24&gt;SeuilFigee,1,0),IF(J25&gt;SeuilFigee*3600,1,0)),"")</f>
        <v>0</v>
      </c>
      <c r="N25" s="0" t="str">
        <f aca="false">IF(G25=1,IF(COUNTIF(H$2:H25,H25)=1,COUNTIF($H:$H,H25),""),"")</f>
        <v/>
      </c>
      <c r="O25" s="0" t="str">
        <f aca="false">IF(G25=1,IF(COUNTIF(I$2:I25,I25)=1,COUNTIF($I:$I,I25),""),"")</f>
        <v/>
      </c>
      <c r="P25" s="38" t="str">
        <f aca="false">IF(G25=1,IF(COUNTIFS(C$2:C25,C25,G$2:G25,1)=1,COUNTIFS($C:$C,C25,$G:$G,1)+ROW()/10000000,""),"")</f>
        <v/>
      </c>
      <c r="Q25" s="36" t="n">
        <f aca="false">IF(K25=1,IF(COUNTIFS(C$2:C25,C25,K$2:K25,1)=1,1,0),"")</f>
        <v>0</v>
      </c>
      <c r="R25" s="0" t="str">
        <f aca="false">IF(M25=1,IF(COUNTIFS(C$2:C25,C25,M$2:M25,1)=1,1,0),"")</f>
        <v/>
      </c>
      <c r="S25" s="0" t="str">
        <f aca="false">IF(L25=1,IF(COUNTIFS(C$2:C25,C25,L$2:L25,1)=1,1,0),"")</f>
        <v/>
      </c>
      <c r="T25" s="38" t="str">
        <f aca="false">IF(N25="","",N25+ROW()/10000000)</f>
        <v/>
      </c>
      <c r="U25" s="36" t="n">
        <f aca="false">IF(G25=1,IF(B25="",1,0),"")</f>
        <v>0</v>
      </c>
    </row>
    <row r="26" customFormat="false" ht="15" hidden="false" customHeight="false" outlineLevel="0" collapsed="false">
      <c r="A26" s="35" t="n">
        <v>46083.138587963</v>
      </c>
      <c r="B26" s="35" t="n">
        <v>46083.1386689815</v>
      </c>
      <c r="C26" s="36" t="s">
        <v>115</v>
      </c>
      <c r="D26" s="36" t="s">
        <v>116</v>
      </c>
      <c r="E26" s="36" t="s">
        <v>117</v>
      </c>
      <c r="F26" s="36" t="s">
        <v>118</v>
      </c>
      <c r="G26" s="36" t="n">
        <f aca="false">IF(A26="","",IF(AND(A26&gt;=Debut,A26&lt;Fin),1,0))</f>
        <v>1</v>
      </c>
      <c r="H26" s="36" t="n">
        <f aca="false">IF(G26=1,INT(ROUND((A26-Debut)*86400,0)/600),"")</f>
        <v>19</v>
      </c>
      <c r="I26" s="36" t="n">
        <f aca="false">IF(G26=1,INT(ROUND((A26-Debut)*86400,0)/3600),"")</f>
        <v>3</v>
      </c>
      <c r="J26" s="36" t="n">
        <f aca="false">IF(OR(A26="",B26=""),"",ROUND((B26-A26)*86400,0))</f>
        <v>7</v>
      </c>
      <c r="K26" s="37" t="n">
        <f aca="false">IF(G26=1,IF(COUNTIFS($C:$C,C26,$G:$G,1,$A:$A,"&gt;="&amp;(A26-FenetreInterm/86400),$A:$A,"&lt;="&amp;A26)&gt;=NbInterm,1,0),"")</f>
        <v>1</v>
      </c>
      <c r="L26" s="37" t="n">
        <f aca="false">IF(G26=1,IF(B26="",0,IF(J26&lt;SeuilFugitive,1,0)),"")</f>
        <v>0</v>
      </c>
      <c r="M26" s="37" t="n">
        <f aca="false">IF(G26=1,IF(B26="",IF((Fin-A26)*24&gt;SeuilFigee,1,0),IF(J26&gt;SeuilFigee*3600,1,0)),"")</f>
        <v>0</v>
      </c>
      <c r="N26" s="0" t="str">
        <f aca="false">IF(G26=1,IF(COUNTIF(H$2:H26,H26)=1,COUNTIF($H:$H,H26),""),"")</f>
        <v/>
      </c>
      <c r="O26" s="0" t="str">
        <f aca="false">IF(G26=1,IF(COUNTIF(I$2:I26,I26)=1,COUNTIF($I:$I,I26),""),"")</f>
        <v/>
      </c>
      <c r="P26" s="38" t="str">
        <f aca="false">IF(G26=1,IF(COUNTIFS(C$2:C26,C26,G$2:G26,1)=1,COUNTIFS($C:$C,C26,$G:$G,1)+ROW()/10000000,""),"")</f>
        <v/>
      </c>
      <c r="Q26" s="36" t="n">
        <f aca="false">IF(K26=1,IF(COUNTIFS(C$2:C26,C26,K$2:K26,1)=1,1,0),"")</f>
        <v>0</v>
      </c>
      <c r="R26" s="0" t="str">
        <f aca="false">IF(M26=1,IF(COUNTIFS(C$2:C26,C26,M$2:M26,1)=1,1,0),"")</f>
        <v/>
      </c>
      <c r="S26" s="0" t="str">
        <f aca="false">IF(L26=1,IF(COUNTIFS(C$2:C26,C26,L$2:L26,1)=1,1,0),"")</f>
        <v/>
      </c>
      <c r="T26" s="38" t="str">
        <f aca="false">IF(N26="","",N26+ROW()/10000000)</f>
        <v/>
      </c>
      <c r="U26" s="36" t="n">
        <f aca="false">IF(G26=1,IF(B26="",1,0),"")</f>
        <v>0</v>
      </c>
    </row>
    <row r="27" customFormat="false" ht="15" hidden="false" customHeight="false" outlineLevel="0" collapsed="false">
      <c r="A27" s="35" t="n">
        <v>46083.1545949074</v>
      </c>
      <c r="B27" s="35" t="n">
        <v>46083.1547453704</v>
      </c>
      <c r="C27" s="36" t="s">
        <v>115</v>
      </c>
      <c r="D27" s="36" t="s">
        <v>116</v>
      </c>
      <c r="E27" s="36" t="s">
        <v>117</v>
      </c>
      <c r="F27" s="36" t="s">
        <v>118</v>
      </c>
      <c r="G27" s="36" t="n">
        <f aca="false">IF(A27="","",IF(AND(A27&gt;=Debut,A27&lt;Fin),1,0))</f>
        <v>1</v>
      </c>
      <c r="H27" s="36" t="n">
        <f aca="false">IF(G27=1,INT(ROUND((A27-Debut)*86400,0)/600),"")</f>
        <v>22</v>
      </c>
      <c r="I27" s="36" t="n">
        <f aca="false">IF(G27=1,INT(ROUND((A27-Debut)*86400,0)/3600),"")</f>
        <v>3</v>
      </c>
      <c r="J27" s="36" t="n">
        <f aca="false">IF(OR(A27="",B27=""),"",ROUND((B27-A27)*86400,0))</f>
        <v>13</v>
      </c>
      <c r="K27" s="37" t="n">
        <f aca="false">IF(G27=1,IF(COUNTIFS($C:$C,C27,$G:$G,1,$A:$A,"&gt;="&amp;(A27-FenetreInterm/86400),$A:$A,"&lt;="&amp;A27)&gt;=NbInterm,1,0),"")</f>
        <v>0</v>
      </c>
      <c r="L27" s="37" t="n">
        <f aca="false">IF(G27=1,IF(B27="",0,IF(J27&lt;SeuilFugitive,1,0)),"")</f>
        <v>0</v>
      </c>
      <c r="M27" s="37" t="n">
        <f aca="false">IF(G27=1,IF(B27="",IF((Fin-A27)*24&gt;SeuilFigee,1,0),IF(J27&gt;SeuilFigee*3600,1,0)),"")</f>
        <v>0</v>
      </c>
      <c r="N27" s="36" t="n">
        <f aca="false">IF(G27=1,IF(COUNTIF(H$2:H27,H27)=1,COUNTIF($H:$H,H27),""),"")</f>
        <v>7</v>
      </c>
      <c r="O27" s="0" t="str">
        <f aca="false">IF(G27=1,IF(COUNTIF(I$2:I27,I27)=1,COUNTIF($I:$I,I27),""),"")</f>
        <v/>
      </c>
      <c r="P27" s="38" t="str">
        <f aca="false">IF(G27=1,IF(COUNTIFS(C$2:C27,C27,G$2:G27,1)=1,COUNTIFS($C:$C,C27,$G:$G,1)+ROW()/10000000,""),"")</f>
        <v/>
      </c>
      <c r="Q27" s="0" t="str">
        <f aca="false">IF(K27=1,IF(COUNTIFS(C$2:C27,C27,K$2:K27,1)=1,1,0),"")</f>
        <v/>
      </c>
      <c r="R27" s="0" t="str">
        <f aca="false">IF(M27=1,IF(COUNTIFS(C$2:C27,C27,M$2:M27,1)=1,1,0),"")</f>
        <v/>
      </c>
      <c r="S27" s="0" t="str">
        <f aca="false">IF(L27=1,IF(COUNTIFS(C$2:C27,C27,L$2:L27,1)=1,1,0),"")</f>
        <v/>
      </c>
      <c r="T27" s="38" t="n">
        <f aca="false">IF(N27="","",N27+ROW()/10000000)</f>
        <v>7.0000027</v>
      </c>
      <c r="U27" s="36" t="n">
        <f aca="false">IF(G27=1,IF(B27="",1,0),"")</f>
        <v>0</v>
      </c>
    </row>
    <row r="28" customFormat="false" ht="15" hidden="false" customHeight="false" outlineLevel="0" collapsed="false">
      <c r="A28" s="35" t="n">
        <v>46083.1547685185</v>
      </c>
      <c r="B28" s="35" t="n">
        <v>46083.1549652778</v>
      </c>
      <c r="C28" s="36" t="s">
        <v>115</v>
      </c>
      <c r="D28" s="36" t="s">
        <v>116</v>
      </c>
      <c r="E28" s="36" t="s">
        <v>117</v>
      </c>
      <c r="F28" s="36" t="s">
        <v>118</v>
      </c>
      <c r="G28" s="36" t="n">
        <f aca="false">IF(A28="","",IF(AND(A28&gt;=Debut,A28&lt;Fin),1,0))</f>
        <v>1</v>
      </c>
      <c r="H28" s="36" t="n">
        <f aca="false">IF(G28=1,INT(ROUND((A28-Debut)*86400,0)/600),"")</f>
        <v>22</v>
      </c>
      <c r="I28" s="36" t="n">
        <f aca="false">IF(G28=1,INT(ROUND((A28-Debut)*86400,0)/3600),"")</f>
        <v>3</v>
      </c>
      <c r="J28" s="36" t="n">
        <f aca="false">IF(OR(A28="",B28=""),"",ROUND((B28-A28)*86400,0))</f>
        <v>17</v>
      </c>
      <c r="K28" s="37" t="n">
        <f aca="false">IF(G28=1,IF(COUNTIFS($C:$C,C28,$G:$G,1,$A:$A,"&gt;="&amp;(A28-FenetreInterm/86400),$A:$A,"&lt;="&amp;A28)&gt;=NbInterm,1,0),"")</f>
        <v>0</v>
      </c>
      <c r="L28" s="37" t="n">
        <f aca="false">IF(G28=1,IF(B28="",0,IF(J28&lt;SeuilFugitive,1,0)),"")</f>
        <v>0</v>
      </c>
      <c r="M28" s="37" t="n">
        <f aca="false">IF(G28=1,IF(B28="",IF((Fin-A28)*24&gt;SeuilFigee,1,0),IF(J28&gt;SeuilFigee*3600,1,0)),"")</f>
        <v>0</v>
      </c>
      <c r="N28" s="0" t="str">
        <f aca="false">IF(G28=1,IF(COUNTIF(H$2:H28,H28)=1,COUNTIF($H:$H,H28),""),"")</f>
        <v/>
      </c>
      <c r="O28" s="0" t="str">
        <f aca="false">IF(G28=1,IF(COUNTIF(I$2:I28,I28)=1,COUNTIF($I:$I,I28),""),"")</f>
        <v/>
      </c>
      <c r="P28" s="38" t="str">
        <f aca="false">IF(G28=1,IF(COUNTIFS(C$2:C28,C28,G$2:G28,1)=1,COUNTIFS($C:$C,C28,$G:$G,1)+ROW()/10000000,""),"")</f>
        <v/>
      </c>
      <c r="Q28" s="0" t="str">
        <f aca="false">IF(K28=1,IF(COUNTIFS(C$2:C28,C28,K$2:K28,1)=1,1,0),"")</f>
        <v/>
      </c>
      <c r="R28" s="0" t="str">
        <f aca="false">IF(M28=1,IF(COUNTIFS(C$2:C28,C28,M$2:M28,1)=1,1,0),"")</f>
        <v/>
      </c>
      <c r="S28" s="0" t="str">
        <f aca="false">IF(L28=1,IF(COUNTIFS(C$2:C28,C28,L$2:L28,1)=1,1,0),"")</f>
        <v/>
      </c>
      <c r="T28" s="38" t="str">
        <f aca="false">IF(N28="","",N28+ROW()/10000000)</f>
        <v/>
      </c>
      <c r="U28" s="36" t="n">
        <f aca="false">IF(G28=1,IF(B28="",1,0),"")</f>
        <v>0</v>
      </c>
    </row>
    <row r="29" customFormat="false" ht="15" hidden="false" customHeight="false" outlineLevel="0" collapsed="false">
      <c r="A29" s="35" t="n">
        <v>46083.1549074074</v>
      </c>
      <c r="B29" s="35" t="n">
        <v>46083.1551851852</v>
      </c>
      <c r="C29" s="36" t="s">
        <v>115</v>
      </c>
      <c r="D29" s="36" t="s">
        <v>116</v>
      </c>
      <c r="E29" s="36" t="s">
        <v>117</v>
      </c>
      <c r="F29" s="36" t="s">
        <v>118</v>
      </c>
      <c r="G29" s="36" t="n">
        <f aca="false">IF(A29="","",IF(AND(A29&gt;=Debut,A29&lt;Fin),1,0))</f>
        <v>1</v>
      </c>
      <c r="H29" s="36" t="n">
        <f aca="false">IF(G29=1,INT(ROUND((A29-Debut)*86400,0)/600),"")</f>
        <v>22</v>
      </c>
      <c r="I29" s="36" t="n">
        <f aca="false">IF(G29=1,INT(ROUND((A29-Debut)*86400,0)/3600),"")</f>
        <v>3</v>
      </c>
      <c r="J29" s="36" t="n">
        <f aca="false">IF(OR(A29="",B29=""),"",ROUND((B29-A29)*86400,0))</f>
        <v>24</v>
      </c>
      <c r="K29" s="37" t="n">
        <f aca="false">IF(G29=1,IF(COUNTIFS($C:$C,C29,$G:$G,1,$A:$A,"&gt;="&amp;(A29-FenetreInterm/86400),$A:$A,"&lt;="&amp;A29)&gt;=NbInterm,1,0),"")</f>
        <v>1</v>
      </c>
      <c r="L29" s="37" t="n">
        <f aca="false">IF(G29=1,IF(B29="",0,IF(J29&lt;SeuilFugitive,1,0)),"")</f>
        <v>0</v>
      </c>
      <c r="M29" s="37" t="n">
        <f aca="false">IF(G29=1,IF(B29="",IF((Fin-A29)*24&gt;SeuilFigee,1,0),IF(J29&gt;SeuilFigee*3600,1,0)),"")</f>
        <v>0</v>
      </c>
      <c r="N29" s="0" t="str">
        <f aca="false">IF(G29=1,IF(COUNTIF(H$2:H29,H29)=1,COUNTIF($H:$H,H29),""),"")</f>
        <v/>
      </c>
      <c r="O29" s="0" t="str">
        <f aca="false">IF(G29=1,IF(COUNTIF(I$2:I29,I29)=1,COUNTIF($I:$I,I29),""),"")</f>
        <v/>
      </c>
      <c r="P29" s="38" t="str">
        <f aca="false">IF(G29=1,IF(COUNTIFS(C$2:C29,C29,G$2:G29,1)=1,COUNTIFS($C:$C,C29,$G:$G,1)+ROW()/10000000,""),"")</f>
        <v/>
      </c>
      <c r="Q29" s="36" t="n">
        <f aca="false">IF(K29=1,IF(COUNTIFS(C$2:C29,C29,K$2:K29,1)=1,1,0),"")</f>
        <v>0</v>
      </c>
      <c r="R29" s="0" t="str">
        <f aca="false">IF(M29=1,IF(COUNTIFS(C$2:C29,C29,M$2:M29,1)=1,1,0),"")</f>
        <v/>
      </c>
      <c r="S29" s="0" t="str">
        <f aca="false">IF(L29=1,IF(COUNTIFS(C$2:C29,C29,L$2:L29,1)=1,1,0),"")</f>
        <v/>
      </c>
      <c r="T29" s="38" t="str">
        <f aca="false">IF(N29="","",N29+ROW()/10000000)</f>
        <v/>
      </c>
      <c r="U29" s="36" t="n">
        <f aca="false">IF(G29=1,IF(B29="",1,0),"")</f>
        <v>0</v>
      </c>
    </row>
    <row r="30" customFormat="false" ht="15" hidden="false" customHeight="false" outlineLevel="0" collapsed="false">
      <c r="A30" s="35" t="n">
        <v>46083.1550578704</v>
      </c>
      <c r="B30" s="35" t="n">
        <v>46083.155150463</v>
      </c>
      <c r="C30" s="36" t="s">
        <v>115</v>
      </c>
      <c r="D30" s="36" t="s">
        <v>116</v>
      </c>
      <c r="E30" s="36" t="s">
        <v>117</v>
      </c>
      <c r="F30" s="36" t="s">
        <v>118</v>
      </c>
      <c r="G30" s="36" t="n">
        <f aca="false">IF(A30="","",IF(AND(A30&gt;=Debut,A30&lt;Fin),1,0))</f>
        <v>1</v>
      </c>
      <c r="H30" s="36" t="n">
        <f aca="false">IF(G30=1,INT(ROUND((A30-Debut)*86400,0)/600),"")</f>
        <v>22</v>
      </c>
      <c r="I30" s="36" t="n">
        <f aca="false">IF(G30=1,INT(ROUND((A30-Debut)*86400,0)/3600),"")</f>
        <v>3</v>
      </c>
      <c r="J30" s="36" t="n">
        <f aca="false">IF(OR(A30="",B30=""),"",ROUND((B30-A30)*86400,0))</f>
        <v>8</v>
      </c>
      <c r="K30" s="37" t="n">
        <f aca="false">IF(G30=1,IF(COUNTIFS($C:$C,C30,$G:$G,1,$A:$A,"&gt;="&amp;(A30-FenetreInterm/86400),$A:$A,"&lt;="&amp;A30)&gt;=NbInterm,1,0),"")</f>
        <v>1</v>
      </c>
      <c r="L30" s="37" t="n">
        <f aca="false">IF(G30=1,IF(B30="",0,IF(J30&lt;SeuilFugitive,1,0)),"")</f>
        <v>0</v>
      </c>
      <c r="M30" s="37" t="n">
        <f aca="false">IF(G30=1,IF(B30="",IF((Fin-A30)*24&gt;SeuilFigee,1,0),IF(J30&gt;SeuilFigee*3600,1,0)),"")</f>
        <v>0</v>
      </c>
      <c r="N30" s="0" t="str">
        <f aca="false">IF(G30=1,IF(COUNTIF(H$2:H30,H30)=1,COUNTIF($H:$H,H30),""),"")</f>
        <v/>
      </c>
      <c r="O30" s="0" t="str">
        <f aca="false">IF(G30=1,IF(COUNTIF(I$2:I30,I30)=1,COUNTIF($I:$I,I30),""),"")</f>
        <v/>
      </c>
      <c r="P30" s="38" t="str">
        <f aca="false">IF(G30=1,IF(COUNTIFS(C$2:C30,C30,G$2:G30,1)=1,COUNTIFS($C:$C,C30,$G:$G,1)+ROW()/10000000,""),"")</f>
        <v/>
      </c>
      <c r="Q30" s="36" t="n">
        <f aca="false">IF(K30=1,IF(COUNTIFS(C$2:C30,C30,K$2:K30,1)=1,1,0),"")</f>
        <v>0</v>
      </c>
      <c r="R30" s="0" t="str">
        <f aca="false">IF(M30=1,IF(COUNTIFS(C$2:C30,C30,M$2:M30,1)=1,1,0),"")</f>
        <v/>
      </c>
      <c r="S30" s="0" t="str">
        <f aca="false">IF(L30=1,IF(COUNTIFS(C$2:C30,C30,L$2:L30,1)=1,1,0),"")</f>
        <v/>
      </c>
      <c r="T30" s="38" t="str">
        <f aca="false">IF(N30="","",N30+ROW()/10000000)</f>
        <v/>
      </c>
      <c r="U30" s="36" t="n">
        <f aca="false">IF(G30=1,IF(B30="",1,0),"")</f>
        <v>0</v>
      </c>
    </row>
    <row r="31" customFormat="false" ht="15" hidden="false" customHeight="false" outlineLevel="0" collapsed="false">
      <c r="A31" s="35" t="n">
        <v>46083.1551851852</v>
      </c>
      <c r="B31" s="35" t="n">
        <v>46083.1552662037</v>
      </c>
      <c r="C31" s="36" t="s">
        <v>115</v>
      </c>
      <c r="D31" s="36" t="s">
        <v>116</v>
      </c>
      <c r="E31" s="36" t="s">
        <v>117</v>
      </c>
      <c r="F31" s="36" t="s">
        <v>118</v>
      </c>
      <c r="G31" s="36" t="n">
        <f aca="false">IF(A31="","",IF(AND(A31&gt;=Debut,A31&lt;Fin),1,0))</f>
        <v>1</v>
      </c>
      <c r="H31" s="36" t="n">
        <f aca="false">IF(G31=1,INT(ROUND((A31-Debut)*86400,0)/600),"")</f>
        <v>22</v>
      </c>
      <c r="I31" s="36" t="n">
        <f aca="false">IF(G31=1,INT(ROUND((A31-Debut)*86400,0)/3600),"")</f>
        <v>3</v>
      </c>
      <c r="J31" s="36" t="n">
        <f aca="false">IF(OR(A31="",B31=""),"",ROUND((B31-A31)*86400,0))</f>
        <v>7</v>
      </c>
      <c r="K31" s="37" t="n">
        <f aca="false">IF(G31=1,IF(COUNTIFS($C:$C,C31,$G:$G,1,$A:$A,"&gt;="&amp;(A31-FenetreInterm/86400),$A:$A,"&lt;="&amp;A31)&gt;=NbInterm,1,0),"")</f>
        <v>1</v>
      </c>
      <c r="L31" s="37" t="n">
        <f aca="false">IF(G31=1,IF(B31="",0,IF(J31&lt;SeuilFugitive,1,0)),"")</f>
        <v>0</v>
      </c>
      <c r="M31" s="37" t="n">
        <f aca="false">IF(G31=1,IF(B31="",IF((Fin-A31)*24&gt;SeuilFigee,1,0),IF(J31&gt;SeuilFigee*3600,1,0)),"")</f>
        <v>0</v>
      </c>
      <c r="N31" s="0" t="str">
        <f aca="false">IF(G31=1,IF(COUNTIF(H$2:H31,H31)=1,COUNTIF($H:$H,H31),""),"")</f>
        <v/>
      </c>
      <c r="O31" s="0" t="str">
        <f aca="false">IF(G31=1,IF(COUNTIF(I$2:I31,I31)=1,COUNTIF($I:$I,I31),""),"")</f>
        <v/>
      </c>
      <c r="P31" s="38" t="str">
        <f aca="false">IF(G31=1,IF(COUNTIFS(C$2:C31,C31,G$2:G31,1)=1,COUNTIFS($C:$C,C31,$G:$G,1)+ROW()/10000000,""),"")</f>
        <v/>
      </c>
      <c r="Q31" s="36" t="n">
        <f aca="false">IF(K31=1,IF(COUNTIFS(C$2:C31,C31,K$2:K31,1)=1,1,0),"")</f>
        <v>0</v>
      </c>
      <c r="R31" s="0" t="str">
        <f aca="false">IF(M31=1,IF(COUNTIFS(C$2:C31,C31,M$2:M31,1)=1,1,0),"")</f>
        <v/>
      </c>
      <c r="S31" s="0" t="str">
        <f aca="false">IF(L31=1,IF(COUNTIFS(C$2:C31,C31,L$2:L31,1)=1,1,0),"")</f>
        <v/>
      </c>
      <c r="T31" s="38" t="str">
        <f aca="false">IF(N31="","",N31+ROW()/10000000)</f>
        <v/>
      </c>
      <c r="U31" s="36" t="n">
        <f aca="false">IF(G31=1,IF(B31="",1,0),"")</f>
        <v>0</v>
      </c>
    </row>
    <row r="32" customFormat="false" ht="15" hidden="false" customHeight="false" outlineLevel="0" collapsed="false">
      <c r="A32" s="35" t="n">
        <v>46083.1554398148</v>
      </c>
      <c r="B32" s="35" t="n">
        <v>46083.1556944445</v>
      </c>
      <c r="C32" s="36" t="s">
        <v>115</v>
      </c>
      <c r="D32" s="36" t="s">
        <v>116</v>
      </c>
      <c r="E32" s="36" t="s">
        <v>117</v>
      </c>
      <c r="F32" s="36" t="s">
        <v>118</v>
      </c>
      <c r="G32" s="36" t="n">
        <f aca="false">IF(A32="","",IF(AND(A32&gt;=Debut,A32&lt;Fin),1,0))</f>
        <v>1</v>
      </c>
      <c r="H32" s="36" t="n">
        <f aca="false">IF(G32=1,INT(ROUND((A32-Debut)*86400,0)/600),"")</f>
        <v>22</v>
      </c>
      <c r="I32" s="36" t="n">
        <f aca="false">IF(G32=1,INT(ROUND((A32-Debut)*86400,0)/3600),"")</f>
        <v>3</v>
      </c>
      <c r="J32" s="36" t="n">
        <f aca="false">IF(OR(A32="",B32=""),"",ROUND((B32-A32)*86400,0))</f>
        <v>22</v>
      </c>
      <c r="K32" s="37" t="n">
        <f aca="false">IF(G32=1,IF(COUNTIFS($C:$C,C32,$G:$G,1,$A:$A,"&gt;="&amp;(A32-FenetreInterm/86400),$A:$A,"&lt;="&amp;A32)&gt;=NbInterm,1,0),"")</f>
        <v>1</v>
      </c>
      <c r="L32" s="37" t="n">
        <f aca="false">IF(G32=1,IF(B32="",0,IF(J32&lt;SeuilFugitive,1,0)),"")</f>
        <v>0</v>
      </c>
      <c r="M32" s="37" t="n">
        <f aca="false">IF(G32=1,IF(B32="",IF((Fin-A32)*24&gt;SeuilFigee,1,0),IF(J32&gt;SeuilFigee*3600,1,0)),"")</f>
        <v>0</v>
      </c>
      <c r="N32" s="0" t="str">
        <f aca="false">IF(G32=1,IF(COUNTIF(H$2:H32,H32)=1,COUNTIF($H:$H,H32),""),"")</f>
        <v/>
      </c>
      <c r="O32" s="0" t="str">
        <f aca="false">IF(G32=1,IF(COUNTIF(I$2:I32,I32)=1,COUNTIF($I:$I,I32),""),"")</f>
        <v/>
      </c>
      <c r="P32" s="38" t="str">
        <f aca="false">IF(G32=1,IF(COUNTIFS(C$2:C32,C32,G$2:G32,1)=1,COUNTIFS($C:$C,C32,$G:$G,1)+ROW()/10000000,""),"")</f>
        <v/>
      </c>
      <c r="Q32" s="36" t="n">
        <f aca="false">IF(K32=1,IF(COUNTIFS(C$2:C32,C32,K$2:K32,1)=1,1,0),"")</f>
        <v>0</v>
      </c>
      <c r="R32" s="0" t="str">
        <f aca="false">IF(M32=1,IF(COUNTIFS(C$2:C32,C32,M$2:M32,1)=1,1,0),"")</f>
        <v/>
      </c>
      <c r="S32" s="0" t="str">
        <f aca="false">IF(L32=1,IF(COUNTIFS(C$2:C32,C32,L$2:L32,1)=1,1,0),"")</f>
        <v/>
      </c>
      <c r="T32" s="38" t="str">
        <f aca="false">IF(N32="","",N32+ROW()/10000000)</f>
        <v/>
      </c>
      <c r="U32" s="36" t="n">
        <f aca="false">IF(G32=1,IF(B32="",1,0),"")</f>
        <v>0</v>
      </c>
    </row>
    <row r="33" customFormat="false" ht="15" hidden="false" customHeight="false" outlineLevel="0" collapsed="false">
      <c r="A33" s="35" t="n">
        <v>46083.1556018519</v>
      </c>
      <c r="B33" s="35" t="n">
        <v>46083.1558333333</v>
      </c>
      <c r="C33" s="36" t="s">
        <v>115</v>
      </c>
      <c r="D33" s="36" t="s">
        <v>116</v>
      </c>
      <c r="E33" s="36" t="s">
        <v>117</v>
      </c>
      <c r="F33" s="36" t="s">
        <v>118</v>
      </c>
      <c r="G33" s="36" t="n">
        <f aca="false">IF(A33="","",IF(AND(A33&gt;=Debut,A33&lt;Fin),1,0))</f>
        <v>1</v>
      </c>
      <c r="H33" s="36" t="n">
        <f aca="false">IF(G33=1,INT(ROUND((A33-Debut)*86400,0)/600),"")</f>
        <v>22</v>
      </c>
      <c r="I33" s="36" t="n">
        <f aca="false">IF(G33=1,INT(ROUND((A33-Debut)*86400,0)/3600),"")</f>
        <v>3</v>
      </c>
      <c r="J33" s="36" t="n">
        <f aca="false">IF(OR(A33="",B33=""),"",ROUND((B33-A33)*86400,0))</f>
        <v>20</v>
      </c>
      <c r="K33" s="37" t="n">
        <f aca="false">IF(G33=1,IF(COUNTIFS($C:$C,C33,$G:$G,1,$A:$A,"&gt;="&amp;(A33-FenetreInterm/86400),$A:$A,"&lt;="&amp;A33)&gt;=NbInterm,1,0),"")</f>
        <v>1</v>
      </c>
      <c r="L33" s="37" t="n">
        <f aca="false">IF(G33=1,IF(B33="",0,IF(J33&lt;SeuilFugitive,1,0)),"")</f>
        <v>0</v>
      </c>
      <c r="M33" s="37" t="n">
        <f aca="false">IF(G33=1,IF(B33="",IF((Fin-A33)*24&gt;SeuilFigee,1,0),IF(J33&gt;SeuilFigee*3600,1,0)),"")</f>
        <v>0</v>
      </c>
      <c r="N33" s="0" t="str">
        <f aca="false">IF(G33=1,IF(COUNTIF(H$2:H33,H33)=1,COUNTIF($H:$H,H33),""),"")</f>
        <v/>
      </c>
      <c r="O33" s="0" t="str">
        <f aca="false">IF(G33=1,IF(COUNTIF(I$2:I33,I33)=1,COUNTIF($I:$I,I33),""),"")</f>
        <v/>
      </c>
      <c r="P33" s="38" t="str">
        <f aca="false">IF(G33=1,IF(COUNTIFS(C$2:C33,C33,G$2:G33,1)=1,COUNTIFS($C:$C,C33,$G:$G,1)+ROW()/10000000,""),"")</f>
        <v/>
      </c>
      <c r="Q33" s="36" t="n">
        <f aca="false">IF(K33=1,IF(COUNTIFS(C$2:C33,C33,K$2:K33,1)=1,1,0),"")</f>
        <v>0</v>
      </c>
      <c r="R33" s="0" t="str">
        <f aca="false">IF(M33=1,IF(COUNTIFS(C$2:C33,C33,M$2:M33,1)=1,1,0),"")</f>
        <v/>
      </c>
      <c r="S33" s="0" t="str">
        <f aca="false">IF(L33=1,IF(COUNTIFS(C$2:C33,C33,L$2:L33,1)=1,1,0),"")</f>
        <v/>
      </c>
      <c r="T33" s="38" t="str">
        <f aca="false">IF(N33="","",N33+ROW()/10000000)</f>
        <v/>
      </c>
      <c r="U33" s="36" t="n">
        <f aca="false">IF(G33=1,IF(B33="",1,0),"")</f>
        <v>0</v>
      </c>
    </row>
    <row r="34" customFormat="false" ht="15" hidden="false" customHeight="false" outlineLevel="0" collapsed="false">
      <c r="A34" s="35" t="n">
        <v>46083.1741087963</v>
      </c>
      <c r="B34" s="35" t="n">
        <v>46083.1742013889</v>
      </c>
      <c r="C34" s="36" t="s">
        <v>115</v>
      </c>
      <c r="D34" s="36" t="s">
        <v>116</v>
      </c>
      <c r="E34" s="36" t="s">
        <v>117</v>
      </c>
      <c r="F34" s="36" t="s">
        <v>118</v>
      </c>
      <c r="G34" s="36" t="n">
        <f aca="false">IF(A34="","",IF(AND(A34&gt;=Debut,A34&lt;Fin),1,0))</f>
        <v>1</v>
      </c>
      <c r="H34" s="36" t="n">
        <f aca="false">IF(G34=1,INT(ROUND((A34-Debut)*86400,0)/600),"")</f>
        <v>25</v>
      </c>
      <c r="I34" s="36" t="n">
        <f aca="false">IF(G34=1,INT(ROUND((A34-Debut)*86400,0)/3600),"")</f>
        <v>4</v>
      </c>
      <c r="J34" s="36" t="n">
        <f aca="false">IF(OR(A34="",B34=""),"",ROUND((B34-A34)*86400,0))</f>
        <v>8</v>
      </c>
      <c r="K34" s="37" t="n">
        <f aca="false">IF(G34=1,IF(COUNTIFS($C:$C,C34,$G:$G,1,$A:$A,"&gt;="&amp;(A34-FenetreInterm/86400),$A:$A,"&lt;="&amp;A34)&gt;=NbInterm,1,0),"")</f>
        <v>0</v>
      </c>
      <c r="L34" s="37" t="n">
        <f aca="false">IF(G34=1,IF(B34="",0,IF(J34&lt;SeuilFugitive,1,0)),"")</f>
        <v>0</v>
      </c>
      <c r="M34" s="37" t="n">
        <f aca="false">IF(G34=1,IF(B34="",IF((Fin-A34)*24&gt;SeuilFigee,1,0),IF(J34&gt;SeuilFigee*3600,1,0)),"")</f>
        <v>0</v>
      </c>
      <c r="N34" s="36" t="n">
        <f aca="false">IF(G34=1,IF(COUNTIF(H$2:H34,H34)=1,COUNTIF($H:$H,H34),""),"")</f>
        <v>5</v>
      </c>
      <c r="O34" s="36" t="n">
        <f aca="false">IF(G34=1,IF(COUNTIF(I$2:I34,I34)=1,COUNTIF($I:$I,I34),""),"")</f>
        <v>10</v>
      </c>
      <c r="P34" s="38" t="str">
        <f aca="false">IF(G34=1,IF(COUNTIFS(C$2:C34,C34,G$2:G34,1)=1,COUNTIFS($C:$C,C34,$G:$G,1)+ROW()/10000000,""),"")</f>
        <v/>
      </c>
      <c r="Q34" s="0" t="str">
        <f aca="false">IF(K34=1,IF(COUNTIFS(C$2:C34,C34,K$2:K34,1)=1,1,0),"")</f>
        <v/>
      </c>
      <c r="R34" s="0" t="str">
        <f aca="false">IF(M34=1,IF(COUNTIFS(C$2:C34,C34,M$2:M34,1)=1,1,0),"")</f>
        <v/>
      </c>
      <c r="S34" s="0" t="str">
        <f aca="false">IF(L34=1,IF(COUNTIFS(C$2:C34,C34,L$2:L34,1)=1,1,0),"")</f>
        <v/>
      </c>
      <c r="T34" s="38" t="n">
        <f aca="false">IF(N34="","",N34+ROW()/10000000)</f>
        <v>5.0000034</v>
      </c>
      <c r="U34" s="36" t="n">
        <f aca="false">IF(G34=1,IF(B34="",1,0),"")</f>
        <v>0</v>
      </c>
    </row>
    <row r="35" customFormat="false" ht="15" hidden="false" customHeight="false" outlineLevel="0" collapsed="false">
      <c r="A35" s="35" t="n">
        <v>46083.174224537</v>
      </c>
      <c r="B35" s="35" t="n">
        <v>46083.1744212963</v>
      </c>
      <c r="C35" s="36" t="s">
        <v>115</v>
      </c>
      <c r="D35" s="36" t="s">
        <v>116</v>
      </c>
      <c r="E35" s="36" t="s">
        <v>117</v>
      </c>
      <c r="F35" s="36" t="s">
        <v>118</v>
      </c>
      <c r="G35" s="36" t="n">
        <f aca="false">IF(A35="","",IF(AND(A35&gt;=Debut,A35&lt;Fin),1,0))</f>
        <v>1</v>
      </c>
      <c r="H35" s="36" t="n">
        <f aca="false">IF(G35=1,INT(ROUND((A35-Debut)*86400,0)/600),"")</f>
        <v>25</v>
      </c>
      <c r="I35" s="36" t="n">
        <f aca="false">IF(G35=1,INT(ROUND((A35-Debut)*86400,0)/3600),"")</f>
        <v>4</v>
      </c>
      <c r="J35" s="36" t="n">
        <f aca="false">IF(OR(A35="",B35=""),"",ROUND((B35-A35)*86400,0))</f>
        <v>17</v>
      </c>
      <c r="K35" s="37" t="n">
        <f aca="false">IF(G35=1,IF(COUNTIFS($C:$C,C35,$G:$G,1,$A:$A,"&gt;="&amp;(A35-FenetreInterm/86400),$A:$A,"&lt;="&amp;A35)&gt;=NbInterm,1,0),"")</f>
        <v>0</v>
      </c>
      <c r="L35" s="37" t="n">
        <f aca="false">IF(G35=1,IF(B35="",0,IF(J35&lt;SeuilFugitive,1,0)),"")</f>
        <v>0</v>
      </c>
      <c r="M35" s="37" t="n">
        <f aca="false">IF(G35=1,IF(B35="",IF((Fin-A35)*24&gt;SeuilFigee,1,0),IF(J35&gt;SeuilFigee*3600,1,0)),"")</f>
        <v>0</v>
      </c>
      <c r="N35" s="0" t="str">
        <f aca="false">IF(G35=1,IF(COUNTIF(H$2:H35,H35)=1,COUNTIF($H:$H,H35),""),"")</f>
        <v/>
      </c>
      <c r="O35" s="0" t="str">
        <f aca="false">IF(G35=1,IF(COUNTIF(I$2:I35,I35)=1,COUNTIF($I:$I,I35),""),"")</f>
        <v/>
      </c>
      <c r="P35" s="38" t="str">
        <f aca="false">IF(G35=1,IF(COUNTIFS(C$2:C35,C35,G$2:G35,1)=1,COUNTIFS($C:$C,C35,$G:$G,1)+ROW()/10000000,""),"")</f>
        <v/>
      </c>
      <c r="Q35" s="0" t="str">
        <f aca="false">IF(K35=1,IF(COUNTIFS(C$2:C35,C35,K$2:K35,1)=1,1,0),"")</f>
        <v/>
      </c>
      <c r="R35" s="0" t="str">
        <f aca="false">IF(M35=1,IF(COUNTIFS(C$2:C35,C35,M$2:M35,1)=1,1,0),"")</f>
        <v/>
      </c>
      <c r="S35" s="0" t="str">
        <f aca="false">IF(L35=1,IF(COUNTIFS(C$2:C35,C35,L$2:L35,1)=1,1,0),"")</f>
        <v/>
      </c>
      <c r="T35" s="38" t="str">
        <f aca="false">IF(N35="","",N35+ROW()/10000000)</f>
        <v/>
      </c>
      <c r="U35" s="36" t="n">
        <f aca="false">IF(G35=1,IF(B35="",1,0),"")</f>
        <v>0</v>
      </c>
    </row>
    <row r="36" customFormat="false" ht="15" hidden="false" customHeight="false" outlineLevel="0" collapsed="false">
      <c r="A36" s="35" t="n">
        <v>46083.174375</v>
      </c>
      <c r="B36" s="35" t="n">
        <v>46083.1744907407</v>
      </c>
      <c r="C36" s="36" t="s">
        <v>115</v>
      </c>
      <c r="D36" s="36" t="s">
        <v>116</v>
      </c>
      <c r="E36" s="36" t="s">
        <v>117</v>
      </c>
      <c r="F36" s="36" t="s">
        <v>118</v>
      </c>
      <c r="G36" s="36" t="n">
        <f aca="false">IF(A36="","",IF(AND(A36&gt;=Debut,A36&lt;Fin),1,0))</f>
        <v>1</v>
      </c>
      <c r="H36" s="36" t="n">
        <f aca="false">IF(G36=1,INT(ROUND((A36-Debut)*86400,0)/600),"")</f>
        <v>25</v>
      </c>
      <c r="I36" s="36" t="n">
        <f aca="false">IF(G36=1,INT(ROUND((A36-Debut)*86400,0)/3600),"")</f>
        <v>4</v>
      </c>
      <c r="J36" s="36" t="n">
        <f aca="false">IF(OR(A36="",B36=""),"",ROUND((B36-A36)*86400,0))</f>
        <v>10</v>
      </c>
      <c r="K36" s="37" t="n">
        <f aca="false">IF(G36=1,IF(COUNTIFS($C:$C,C36,$G:$G,1,$A:$A,"&gt;="&amp;(A36-FenetreInterm/86400),$A:$A,"&lt;="&amp;A36)&gt;=NbInterm,1,0),"")</f>
        <v>1</v>
      </c>
      <c r="L36" s="37" t="n">
        <f aca="false">IF(G36=1,IF(B36="",0,IF(J36&lt;SeuilFugitive,1,0)),"")</f>
        <v>0</v>
      </c>
      <c r="M36" s="37" t="n">
        <f aca="false">IF(G36=1,IF(B36="",IF((Fin-A36)*24&gt;SeuilFigee,1,0),IF(J36&gt;SeuilFigee*3600,1,0)),"")</f>
        <v>0</v>
      </c>
      <c r="N36" s="0" t="str">
        <f aca="false">IF(G36=1,IF(COUNTIF(H$2:H36,H36)=1,COUNTIF($H:$H,H36),""),"")</f>
        <v/>
      </c>
      <c r="O36" s="0" t="str">
        <f aca="false">IF(G36=1,IF(COUNTIF(I$2:I36,I36)=1,COUNTIF($I:$I,I36),""),"")</f>
        <v/>
      </c>
      <c r="P36" s="38" t="str">
        <f aca="false">IF(G36=1,IF(COUNTIFS(C$2:C36,C36,G$2:G36,1)=1,COUNTIFS($C:$C,C36,$G:$G,1)+ROW()/10000000,""),"")</f>
        <v/>
      </c>
      <c r="Q36" s="36" t="n">
        <f aca="false">IF(K36=1,IF(COUNTIFS(C$2:C36,C36,K$2:K36,1)=1,1,0),"")</f>
        <v>0</v>
      </c>
      <c r="R36" s="0" t="str">
        <f aca="false">IF(M36=1,IF(COUNTIFS(C$2:C36,C36,M$2:M36,1)=1,1,0),"")</f>
        <v/>
      </c>
      <c r="S36" s="0" t="str">
        <f aca="false">IF(L36=1,IF(COUNTIFS(C$2:C36,C36,L$2:L36,1)=1,1,0),"")</f>
        <v/>
      </c>
      <c r="T36" s="38" t="str">
        <f aca="false">IF(N36="","",N36+ROW()/10000000)</f>
        <v/>
      </c>
      <c r="U36" s="36" t="n">
        <f aca="false">IF(G36=1,IF(B36="",1,0),"")</f>
        <v>0</v>
      </c>
    </row>
    <row r="37" customFormat="false" ht="15" hidden="false" customHeight="false" outlineLevel="0" collapsed="false">
      <c r="A37" s="35" t="n">
        <v>46083.1745833333</v>
      </c>
      <c r="B37" s="35" t="n">
        <v>46083.1746412037</v>
      </c>
      <c r="C37" s="36" t="s">
        <v>115</v>
      </c>
      <c r="D37" s="36" t="s">
        <v>116</v>
      </c>
      <c r="E37" s="36" t="s">
        <v>117</v>
      </c>
      <c r="F37" s="36" t="s">
        <v>118</v>
      </c>
      <c r="G37" s="36" t="n">
        <f aca="false">IF(A37="","",IF(AND(A37&gt;=Debut,A37&lt;Fin),1,0))</f>
        <v>1</v>
      </c>
      <c r="H37" s="36" t="n">
        <f aca="false">IF(G37=1,INT(ROUND((A37-Debut)*86400,0)/600),"")</f>
        <v>25</v>
      </c>
      <c r="I37" s="36" t="n">
        <f aca="false">IF(G37=1,INT(ROUND((A37-Debut)*86400,0)/3600),"")</f>
        <v>4</v>
      </c>
      <c r="J37" s="36" t="n">
        <f aca="false">IF(OR(A37="",B37=""),"",ROUND((B37-A37)*86400,0))</f>
        <v>5</v>
      </c>
      <c r="K37" s="37" t="n">
        <f aca="false">IF(G37=1,IF(COUNTIFS($C:$C,C37,$G:$G,1,$A:$A,"&gt;="&amp;(A37-FenetreInterm/86400),$A:$A,"&lt;="&amp;A37)&gt;=NbInterm,1,0),"")</f>
        <v>1</v>
      </c>
      <c r="L37" s="37" t="n">
        <f aca="false">IF(G37=1,IF(B37="",0,IF(J37&lt;SeuilFugitive,1,0)),"")</f>
        <v>0</v>
      </c>
      <c r="M37" s="37" t="n">
        <f aca="false">IF(G37=1,IF(B37="",IF((Fin-A37)*24&gt;SeuilFigee,1,0),IF(J37&gt;SeuilFigee*3600,1,0)),"")</f>
        <v>0</v>
      </c>
      <c r="N37" s="0" t="str">
        <f aca="false">IF(G37=1,IF(COUNTIF(H$2:H37,H37)=1,COUNTIF($H:$H,H37),""),"")</f>
        <v/>
      </c>
      <c r="O37" s="0" t="str">
        <f aca="false">IF(G37=1,IF(COUNTIF(I$2:I37,I37)=1,COUNTIF($I:$I,I37),""),"")</f>
        <v/>
      </c>
      <c r="P37" s="38" t="str">
        <f aca="false">IF(G37=1,IF(COUNTIFS(C$2:C37,C37,G$2:G37,1)=1,COUNTIFS($C:$C,C37,$G:$G,1)+ROW()/10000000,""),"")</f>
        <v/>
      </c>
      <c r="Q37" s="36" t="n">
        <f aca="false">IF(K37=1,IF(COUNTIFS(C$2:C37,C37,K$2:K37,1)=1,1,0),"")</f>
        <v>0</v>
      </c>
      <c r="R37" s="0" t="str">
        <f aca="false">IF(M37=1,IF(COUNTIFS(C$2:C37,C37,M$2:M37,1)=1,1,0),"")</f>
        <v/>
      </c>
      <c r="S37" s="0" t="str">
        <f aca="false">IF(L37=1,IF(COUNTIFS(C$2:C37,C37,L$2:L37,1)=1,1,0),"")</f>
        <v/>
      </c>
      <c r="T37" s="38" t="str">
        <f aca="false">IF(N37="","",N37+ROW()/10000000)</f>
        <v/>
      </c>
      <c r="U37" s="36" t="n">
        <f aca="false">IF(G37=1,IF(B37="",1,0),"")</f>
        <v>0</v>
      </c>
    </row>
    <row r="38" customFormat="false" ht="15" hidden="false" customHeight="false" outlineLevel="0" collapsed="false">
      <c r="A38" s="35" t="n">
        <v>46083.1746759259</v>
      </c>
      <c r="B38" s="35" t="n">
        <v>46083.1748726852</v>
      </c>
      <c r="C38" s="36" t="s">
        <v>115</v>
      </c>
      <c r="D38" s="36" t="s">
        <v>116</v>
      </c>
      <c r="E38" s="36" t="s">
        <v>117</v>
      </c>
      <c r="F38" s="36" t="s">
        <v>118</v>
      </c>
      <c r="G38" s="36" t="n">
        <f aca="false">IF(A38="","",IF(AND(A38&gt;=Debut,A38&lt;Fin),1,0))</f>
        <v>1</v>
      </c>
      <c r="H38" s="36" t="n">
        <f aca="false">IF(G38=1,INT(ROUND((A38-Debut)*86400,0)/600),"")</f>
        <v>25</v>
      </c>
      <c r="I38" s="36" t="n">
        <f aca="false">IF(G38=1,INT(ROUND((A38-Debut)*86400,0)/3600),"")</f>
        <v>4</v>
      </c>
      <c r="J38" s="36" t="n">
        <f aca="false">IF(OR(A38="",B38=""),"",ROUND((B38-A38)*86400,0))</f>
        <v>17</v>
      </c>
      <c r="K38" s="37" t="n">
        <f aca="false">IF(G38=1,IF(COUNTIFS($C:$C,C38,$G:$G,1,$A:$A,"&gt;="&amp;(A38-FenetreInterm/86400),$A:$A,"&lt;="&amp;A38)&gt;=NbInterm,1,0),"")</f>
        <v>1</v>
      </c>
      <c r="L38" s="37" t="n">
        <f aca="false">IF(G38=1,IF(B38="",0,IF(J38&lt;SeuilFugitive,1,0)),"")</f>
        <v>0</v>
      </c>
      <c r="M38" s="37" t="n">
        <f aca="false">IF(G38=1,IF(B38="",IF((Fin-A38)*24&gt;SeuilFigee,1,0),IF(J38&gt;SeuilFigee*3600,1,0)),"")</f>
        <v>0</v>
      </c>
      <c r="N38" s="0" t="str">
        <f aca="false">IF(G38=1,IF(COUNTIF(H$2:H38,H38)=1,COUNTIF($H:$H,H38),""),"")</f>
        <v/>
      </c>
      <c r="O38" s="0" t="str">
        <f aca="false">IF(G38=1,IF(COUNTIF(I$2:I38,I38)=1,COUNTIF($I:$I,I38),""),"")</f>
        <v/>
      </c>
      <c r="P38" s="38" t="str">
        <f aca="false">IF(G38=1,IF(COUNTIFS(C$2:C38,C38,G$2:G38,1)=1,COUNTIFS($C:$C,C38,$G:$G,1)+ROW()/10000000,""),"")</f>
        <v/>
      </c>
      <c r="Q38" s="36" t="n">
        <f aca="false">IF(K38=1,IF(COUNTIFS(C$2:C38,C38,K$2:K38,1)=1,1,0),"")</f>
        <v>0</v>
      </c>
      <c r="R38" s="0" t="str">
        <f aca="false">IF(M38=1,IF(COUNTIFS(C$2:C38,C38,M$2:M38,1)=1,1,0),"")</f>
        <v/>
      </c>
      <c r="S38" s="0" t="str">
        <f aca="false">IF(L38=1,IF(COUNTIFS(C$2:C38,C38,L$2:L38,1)=1,1,0),"")</f>
        <v/>
      </c>
      <c r="T38" s="38" t="str">
        <f aca="false">IF(N38="","",N38+ROW()/10000000)</f>
        <v/>
      </c>
      <c r="U38" s="36" t="n">
        <f aca="false">IF(G38=1,IF(B38="",1,0),"")</f>
        <v>0</v>
      </c>
    </row>
    <row r="39" customFormat="false" ht="15" hidden="false" customHeight="false" outlineLevel="0" collapsed="false">
      <c r="A39" s="35" t="n">
        <v>46083.202037037</v>
      </c>
      <c r="B39" s="35" t="n">
        <v>46083.203599537</v>
      </c>
      <c r="C39" s="36" t="s">
        <v>126</v>
      </c>
      <c r="D39" s="36" t="s">
        <v>127</v>
      </c>
      <c r="E39" s="36" t="s">
        <v>128</v>
      </c>
      <c r="F39" s="36" t="s">
        <v>129</v>
      </c>
      <c r="G39" s="36" t="n">
        <f aca="false">IF(A39="","",IF(AND(A39&gt;=Debut,A39&lt;Fin),1,0))</f>
        <v>1</v>
      </c>
      <c r="H39" s="36" t="n">
        <f aca="false">IF(G39=1,INT(ROUND((A39-Debut)*86400,0)/600),"")</f>
        <v>29</v>
      </c>
      <c r="I39" s="36" t="n">
        <f aca="false">IF(G39=1,INT(ROUND((A39-Debut)*86400,0)/3600),"")</f>
        <v>4</v>
      </c>
      <c r="J39" s="36" t="n">
        <f aca="false">IF(OR(A39="",B39=""),"",ROUND((B39-A39)*86400,0))</f>
        <v>135</v>
      </c>
      <c r="K39" s="37" t="n">
        <f aca="false">IF(G39=1,IF(COUNTIFS($C:$C,C39,$G:$G,1,$A:$A,"&gt;="&amp;(A39-FenetreInterm/86400),$A:$A,"&lt;="&amp;A39)&gt;=NbInterm,1,0),"")</f>
        <v>0</v>
      </c>
      <c r="L39" s="37" t="n">
        <f aca="false">IF(G39=1,IF(B39="",0,IF(J39&lt;SeuilFugitive,1,0)),"")</f>
        <v>0</v>
      </c>
      <c r="M39" s="37" t="n">
        <f aca="false">IF(G39=1,IF(B39="",IF((Fin-A39)*24&gt;SeuilFigee,1,0),IF(J39&gt;SeuilFigee*3600,1,0)),"")</f>
        <v>0</v>
      </c>
      <c r="N39" s="36" t="n">
        <f aca="false">IF(G39=1,IF(COUNTIF(H$2:H39,H39)=1,COUNTIF($H:$H,H39),""),"")</f>
        <v>5</v>
      </c>
      <c r="O39" s="0" t="str">
        <f aca="false">IF(G39=1,IF(COUNTIF(I$2:I39,I39)=1,COUNTIF($I:$I,I39),""),"")</f>
        <v/>
      </c>
      <c r="P39" s="38" t="n">
        <f aca="false">IF(G39=1,IF(COUNTIFS(C$2:C39,C39,G$2:G39,1)=1,COUNTIFS($C:$C,C39,$G:$G,1)+ROW()/10000000,""),"")</f>
        <v>39.0000039</v>
      </c>
      <c r="Q39" s="0" t="str">
        <f aca="false">IF(K39=1,IF(COUNTIFS(C$2:C39,C39,K$2:K39,1)=1,1,0),"")</f>
        <v/>
      </c>
      <c r="R39" s="0" t="str">
        <f aca="false">IF(M39=1,IF(COUNTIFS(C$2:C39,C39,M$2:M39,1)=1,1,0),"")</f>
        <v/>
      </c>
      <c r="S39" s="0" t="str">
        <f aca="false">IF(L39=1,IF(COUNTIFS(C$2:C39,C39,L$2:L39,1)=1,1,0),"")</f>
        <v/>
      </c>
      <c r="T39" s="38" t="n">
        <f aca="false">IF(N39="","",N39+ROW()/10000000)</f>
        <v>5.0000039</v>
      </c>
      <c r="U39" s="36" t="n">
        <f aca="false">IF(G39=1,IF(B39="",1,0),"")</f>
        <v>0</v>
      </c>
    </row>
    <row r="40" customFormat="false" ht="15" hidden="false" customHeight="false" outlineLevel="0" collapsed="false">
      <c r="A40" s="35" t="n">
        <v>46083.2021643519</v>
      </c>
      <c r="B40" s="35" t="n">
        <v>46083.202650463</v>
      </c>
      <c r="C40" s="36" t="s">
        <v>130</v>
      </c>
      <c r="D40" s="36" t="s">
        <v>131</v>
      </c>
      <c r="E40" s="36" t="s">
        <v>121</v>
      </c>
      <c r="F40" s="36" t="s">
        <v>129</v>
      </c>
      <c r="G40" s="36" t="n">
        <f aca="false">IF(A40="","",IF(AND(A40&gt;=Debut,A40&lt;Fin),1,0))</f>
        <v>1</v>
      </c>
      <c r="H40" s="36" t="n">
        <f aca="false">IF(G40=1,INT(ROUND((A40-Debut)*86400,0)/600),"")</f>
        <v>29</v>
      </c>
      <c r="I40" s="36" t="n">
        <f aca="false">IF(G40=1,INT(ROUND((A40-Debut)*86400,0)/3600),"")</f>
        <v>4</v>
      </c>
      <c r="J40" s="36" t="n">
        <f aca="false">IF(OR(A40="",B40=""),"",ROUND((B40-A40)*86400,0))</f>
        <v>42</v>
      </c>
      <c r="K40" s="37" t="n">
        <f aca="false">IF(G40=1,IF(COUNTIFS($C:$C,C40,$G:$G,1,$A:$A,"&gt;="&amp;(A40-FenetreInterm/86400),$A:$A,"&lt;="&amp;A40)&gt;=NbInterm,1,0),"")</f>
        <v>0</v>
      </c>
      <c r="L40" s="37" t="n">
        <f aca="false">IF(G40=1,IF(B40="",0,IF(J40&lt;SeuilFugitive,1,0)),"")</f>
        <v>0</v>
      </c>
      <c r="M40" s="37" t="n">
        <f aca="false">IF(G40=1,IF(B40="",IF((Fin-A40)*24&gt;SeuilFigee,1,0),IF(J40&gt;SeuilFigee*3600,1,0)),"")</f>
        <v>0</v>
      </c>
      <c r="N40" s="0" t="str">
        <f aca="false">IF(G40=1,IF(COUNTIF(H$2:H40,H40)=1,COUNTIF($H:$H,H40),""),"")</f>
        <v/>
      </c>
      <c r="O40" s="0" t="str">
        <f aca="false">IF(G40=1,IF(COUNTIF(I$2:I40,I40)=1,COUNTIF($I:$I,I40),""),"")</f>
        <v/>
      </c>
      <c r="P40" s="38" t="n">
        <f aca="false">IF(G40=1,IF(COUNTIFS(C$2:C40,C40,G$2:G40,1)=1,COUNTIFS($C:$C,C40,$G:$G,1)+ROW()/10000000,""),"")</f>
        <v>26.000004</v>
      </c>
      <c r="Q40" s="0" t="str">
        <f aca="false">IF(K40=1,IF(COUNTIFS(C$2:C40,C40,K$2:K40,1)=1,1,0),"")</f>
        <v/>
      </c>
      <c r="R40" s="0" t="str">
        <f aca="false">IF(M40=1,IF(COUNTIFS(C$2:C40,C40,M$2:M40,1)=1,1,0),"")</f>
        <v/>
      </c>
      <c r="S40" s="0" t="str">
        <f aca="false">IF(L40=1,IF(COUNTIFS(C$2:C40,C40,L$2:L40,1)=1,1,0),"")</f>
        <v/>
      </c>
      <c r="T40" s="38" t="str">
        <f aca="false">IF(N40="","",N40+ROW()/10000000)</f>
        <v/>
      </c>
      <c r="U40" s="36" t="n">
        <f aca="false">IF(G40=1,IF(B40="",1,0),"")</f>
        <v>0</v>
      </c>
    </row>
    <row r="41" customFormat="false" ht="15" hidden="false" customHeight="false" outlineLevel="0" collapsed="false">
      <c r="A41" s="35" t="n">
        <v>46083.2035416667</v>
      </c>
      <c r="B41" s="35" t="n">
        <v>46083.2035763889</v>
      </c>
      <c r="C41" s="36" t="s">
        <v>132</v>
      </c>
      <c r="D41" s="36" t="s">
        <v>133</v>
      </c>
      <c r="E41" s="36" t="s">
        <v>121</v>
      </c>
      <c r="F41" s="36" t="s">
        <v>129</v>
      </c>
      <c r="G41" s="36" t="n">
        <f aca="false">IF(A41="","",IF(AND(A41&gt;=Debut,A41&lt;Fin),1,0))</f>
        <v>1</v>
      </c>
      <c r="H41" s="36" t="n">
        <f aca="false">IF(G41=1,INT(ROUND((A41-Debut)*86400,0)/600),"")</f>
        <v>29</v>
      </c>
      <c r="I41" s="36" t="n">
        <f aca="false">IF(G41=1,INT(ROUND((A41-Debut)*86400,0)/3600),"")</f>
        <v>4</v>
      </c>
      <c r="J41" s="36" t="n">
        <f aca="false">IF(OR(A41="",B41=""),"",ROUND((B41-A41)*86400,0))</f>
        <v>3</v>
      </c>
      <c r="K41" s="37" t="n">
        <f aca="false">IF(G41=1,IF(COUNTIFS($C:$C,C41,$G:$G,1,$A:$A,"&gt;="&amp;(A41-FenetreInterm/86400),$A:$A,"&lt;="&amp;A41)&gt;=NbInterm,1,0),"")</f>
        <v>0</v>
      </c>
      <c r="L41" s="37" t="n">
        <f aca="false">IF(G41=1,IF(B41="",0,IF(J41&lt;SeuilFugitive,1,0)),"")</f>
        <v>1</v>
      </c>
      <c r="M41" s="37" t="n">
        <f aca="false">IF(G41=1,IF(B41="",IF((Fin-A41)*24&gt;SeuilFigee,1,0),IF(J41&gt;SeuilFigee*3600,1,0)),"")</f>
        <v>0</v>
      </c>
      <c r="N41" s="0" t="str">
        <f aca="false">IF(G41=1,IF(COUNTIF(H$2:H41,H41)=1,COUNTIF($H:$H,H41),""),"")</f>
        <v/>
      </c>
      <c r="O41" s="0" t="str">
        <f aca="false">IF(G41=1,IF(COUNTIF(I$2:I41,I41)=1,COUNTIF($I:$I,I41),""),"")</f>
        <v/>
      </c>
      <c r="P41" s="38" t="n">
        <f aca="false">IF(G41=1,IF(COUNTIFS(C$2:C41,C41,G$2:G41,1)=1,COUNTIFS($C:$C,C41,$G:$G,1)+ROW()/10000000,""),"")</f>
        <v>55.0000041</v>
      </c>
      <c r="Q41" s="0" t="str">
        <f aca="false">IF(K41=1,IF(COUNTIFS(C$2:C41,C41,K$2:K41,1)=1,1,0),"")</f>
        <v/>
      </c>
      <c r="R41" s="0" t="str">
        <f aca="false">IF(M41=1,IF(COUNTIFS(C$2:C41,C41,M$2:M41,1)=1,1,0),"")</f>
        <v/>
      </c>
      <c r="S41" s="36" t="n">
        <f aca="false">IF(L41=1,IF(COUNTIFS(C$2:C41,C41,L$2:L41,1)=1,1,0),"")</f>
        <v>1</v>
      </c>
      <c r="T41" s="38" t="str">
        <f aca="false">IF(N41="","",N41+ROW()/10000000)</f>
        <v/>
      </c>
      <c r="U41" s="36" t="n">
        <f aca="false">IF(G41=1,IF(B41="",1,0),"")</f>
        <v>0</v>
      </c>
    </row>
    <row r="42" customFormat="false" ht="15" hidden="false" customHeight="false" outlineLevel="0" collapsed="false">
      <c r="A42" s="35" t="n">
        <v>46083.2041203704</v>
      </c>
      <c r="B42" s="35" t="n">
        <v>46083.2041319445</v>
      </c>
      <c r="C42" s="36" t="s">
        <v>132</v>
      </c>
      <c r="D42" s="36" t="s">
        <v>133</v>
      </c>
      <c r="E42" s="36" t="s">
        <v>121</v>
      </c>
      <c r="F42" s="36" t="s">
        <v>129</v>
      </c>
      <c r="G42" s="36" t="n">
        <f aca="false">IF(A42="","",IF(AND(A42&gt;=Debut,A42&lt;Fin),1,0))</f>
        <v>1</v>
      </c>
      <c r="H42" s="36" t="n">
        <f aca="false">IF(G42=1,INT(ROUND((A42-Debut)*86400,0)/600),"")</f>
        <v>29</v>
      </c>
      <c r="I42" s="36" t="n">
        <f aca="false">IF(G42=1,INT(ROUND((A42-Debut)*86400,0)/3600),"")</f>
        <v>4</v>
      </c>
      <c r="J42" s="36" t="n">
        <f aca="false">IF(OR(A42="",B42=""),"",ROUND((B42-A42)*86400,0))</f>
        <v>1</v>
      </c>
      <c r="K42" s="37" t="n">
        <f aca="false">IF(G42=1,IF(COUNTIFS($C:$C,C42,$G:$G,1,$A:$A,"&gt;="&amp;(A42-FenetreInterm/86400),$A:$A,"&lt;="&amp;A42)&gt;=NbInterm,1,0),"")</f>
        <v>0</v>
      </c>
      <c r="L42" s="37" t="n">
        <f aca="false">IF(G42=1,IF(B42="",0,IF(J42&lt;SeuilFugitive,1,0)),"")</f>
        <v>1</v>
      </c>
      <c r="M42" s="37" t="n">
        <f aca="false">IF(G42=1,IF(B42="",IF((Fin-A42)*24&gt;SeuilFigee,1,0),IF(J42&gt;SeuilFigee*3600,1,0)),"")</f>
        <v>0</v>
      </c>
      <c r="N42" s="0" t="str">
        <f aca="false">IF(G42=1,IF(COUNTIF(H$2:H42,H42)=1,COUNTIF($H:$H,H42),""),"")</f>
        <v/>
      </c>
      <c r="O42" s="0" t="str">
        <f aca="false">IF(G42=1,IF(COUNTIF(I$2:I42,I42)=1,COUNTIF($I:$I,I42),""),"")</f>
        <v/>
      </c>
      <c r="P42" s="38" t="str">
        <f aca="false">IF(G42=1,IF(COUNTIFS(C$2:C42,C42,G$2:G42,1)=1,COUNTIFS($C:$C,C42,$G:$G,1)+ROW()/10000000,""),"")</f>
        <v/>
      </c>
      <c r="Q42" s="0" t="str">
        <f aca="false">IF(K42=1,IF(COUNTIFS(C$2:C42,C42,K$2:K42,1)=1,1,0),"")</f>
        <v/>
      </c>
      <c r="R42" s="0" t="str">
        <f aca="false">IF(M42=1,IF(COUNTIFS(C$2:C42,C42,M$2:M42,1)=1,1,0),"")</f>
        <v/>
      </c>
      <c r="S42" s="36" t="n">
        <f aca="false">IF(L42=1,IF(COUNTIFS(C$2:C42,C42,L$2:L42,1)=1,1,0),"")</f>
        <v>0</v>
      </c>
      <c r="T42" s="38" t="str">
        <f aca="false">IF(N42="","",N42+ROW()/10000000)</f>
        <v/>
      </c>
      <c r="U42" s="36" t="n">
        <f aca="false">IF(G42=1,IF(B42="",1,0),"")</f>
        <v>0</v>
      </c>
    </row>
    <row r="43" customFormat="false" ht="15" hidden="false" customHeight="false" outlineLevel="0" collapsed="false">
      <c r="A43" s="35" t="n">
        <v>46083.2047800926</v>
      </c>
      <c r="B43" s="35" t="n">
        <v>46083.2062962963</v>
      </c>
      <c r="C43" s="36" t="s">
        <v>126</v>
      </c>
      <c r="D43" s="36" t="s">
        <v>127</v>
      </c>
      <c r="E43" s="36" t="s">
        <v>128</v>
      </c>
      <c r="F43" s="36" t="s">
        <v>129</v>
      </c>
      <c r="G43" s="36" t="n">
        <f aca="false">IF(A43="","",IF(AND(A43&gt;=Debut,A43&lt;Fin),1,0))</f>
        <v>1</v>
      </c>
      <c r="H43" s="36" t="n">
        <f aca="false">IF(G43=1,INT(ROUND((A43-Debut)*86400,0)/600),"")</f>
        <v>29</v>
      </c>
      <c r="I43" s="36" t="n">
        <f aca="false">IF(G43=1,INT(ROUND((A43-Debut)*86400,0)/3600),"")</f>
        <v>4</v>
      </c>
      <c r="J43" s="36" t="n">
        <f aca="false">IF(OR(A43="",B43=""),"",ROUND((B43-A43)*86400,0))</f>
        <v>131</v>
      </c>
      <c r="K43" s="37" t="n">
        <f aca="false">IF(G43=1,IF(COUNTIFS($C:$C,C43,$G:$G,1,$A:$A,"&gt;="&amp;(A43-FenetreInterm/86400),$A:$A,"&lt;="&amp;A43)&gt;=NbInterm,1,0),"")</f>
        <v>0</v>
      </c>
      <c r="L43" s="37" t="n">
        <f aca="false">IF(G43=1,IF(B43="",0,IF(J43&lt;SeuilFugitive,1,0)),"")</f>
        <v>0</v>
      </c>
      <c r="M43" s="37" t="n">
        <f aca="false">IF(G43=1,IF(B43="",IF((Fin-A43)*24&gt;SeuilFigee,1,0),IF(J43&gt;SeuilFigee*3600,1,0)),"")</f>
        <v>0</v>
      </c>
      <c r="N43" s="0" t="str">
        <f aca="false">IF(G43=1,IF(COUNTIF(H$2:H43,H43)=1,COUNTIF($H:$H,H43),""),"")</f>
        <v/>
      </c>
      <c r="O43" s="0" t="str">
        <f aca="false">IF(G43=1,IF(COUNTIF(I$2:I43,I43)=1,COUNTIF($I:$I,I43),""),"")</f>
        <v/>
      </c>
      <c r="P43" s="38" t="str">
        <f aca="false">IF(G43=1,IF(COUNTIFS(C$2:C43,C43,G$2:G43,1)=1,COUNTIFS($C:$C,C43,$G:$G,1)+ROW()/10000000,""),"")</f>
        <v/>
      </c>
      <c r="Q43" s="0" t="str">
        <f aca="false">IF(K43=1,IF(COUNTIFS(C$2:C43,C43,K$2:K43,1)=1,1,0),"")</f>
        <v/>
      </c>
      <c r="R43" s="0" t="str">
        <f aca="false">IF(M43=1,IF(COUNTIFS(C$2:C43,C43,M$2:M43,1)=1,1,0),"")</f>
        <v/>
      </c>
      <c r="S43" s="0" t="str">
        <f aca="false">IF(L43=1,IF(COUNTIFS(C$2:C43,C43,L$2:L43,1)=1,1,0),"")</f>
        <v/>
      </c>
      <c r="T43" s="38" t="str">
        <f aca="false">IF(N43="","",N43+ROW()/10000000)</f>
        <v/>
      </c>
      <c r="U43" s="36" t="n">
        <f aca="false">IF(G43=1,IF(B43="",1,0),"")</f>
        <v>0</v>
      </c>
    </row>
    <row r="44" customFormat="false" ht="15" hidden="false" customHeight="false" outlineLevel="0" collapsed="false">
      <c r="A44" s="35" t="n">
        <v>46083.2100810185</v>
      </c>
      <c r="B44" s="35" t="n">
        <v>46083.2761574074</v>
      </c>
      <c r="C44" s="36" t="s">
        <v>119</v>
      </c>
      <c r="D44" s="36" t="s">
        <v>120</v>
      </c>
      <c r="E44" s="36" t="s">
        <v>121</v>
      </c>
      <c r="F44" s="36" t="s">
        <v>122</v>
      </c>
      <c r="G44" s="36" t="n">
        <f aca="false">IF(A44="","",IF(AND(A44&gt;=Debut,A44&lt;Fin),1,0))</f>
        <v>1</v>
      </c>
      <c r="H44" s="36" t="n">
        <f aca="false">IF(G44=1,INT(ROUND((A44-Debut)*86400,0)/600),"")</f>
        <v>30</v>
      </c>
      <c r="I44" s="36" t="n">
        <f aca="false">IF(G44=1,INT(ROUND((A44-Debut)*86400,0)/3600),"")</f>
        <v>5</v>
      </c>
      <c r="J44" s="36" t="n">
        <f aca="false">IF(OR(A44="",B44=""),"",ROUND((B44-A44)*86400,0))</f>
        <v>5709</v>
      </c>
      <c r="K44" s="37" t="n">
        <f aca="false">IF(G44=1,IF(COUNTIFS($C:$C,C44,$G:$G,1,$A:$A,"&gt;="&amp;(A44-FenetreInterm/86400),$A:$A,"&lt;="&amp;A44)&gt;=NbInterm,1,0),"")</f>
        <v>0</v>
      </c>
      <c r="L44" s="37" t="n">
        <f aca="false">IF(G44=1,IF(B44="",0,IF(J44&lt;SeuilFugitive,1,0)),"")</f>
        <v>0</v>
      </c>
      <c r="M44" s="37" t="n">
        <f aca="false">IF(G44=1,IF(B44="",IF((Fin-A44)*24&gt;SeuilFigee,1,0),IF(J44&gt;SeuilFigee*3600,1,0)),"")</f>
        <v>0</v>
      </c>
      <c r="N44" s="36" t="n">
        <f aca="false">IF(G44=1,IF(COUNTIF(H$2:H44,H44)=1,COUNTIF($H:$H,H44),""),"")</f>
        <v>1</v>
      </c>
      <c r="O44" s="36" t="n">
        <f aca="false">IF(G44=1,IF(COUNTIF(I$2:I44,I44)=1,COUNTIF($I:$I,I44),""),"")</f>
        <v>4</v>
      </c>
      <c r="P44" s="38" t="str">
        <f aca="false">IF(G44=1,IF(COUNTIFS(C$2:C44,C44,G$2:G44,1)=1,COUNTIFS($C:$C,C44,$G:$G,1)+ROW()/10000000,""),"")</f>
        <v/>
      </c>
      <c r="Q44" s="0" t="str">
        <f aca="false">IF(K44=1,IF(COUNTIFS(C$2:C44,C44,K$2:K44,1)=1,1,0),"")</f>
        <v/>
      </c>
      <c r="R44" s="0" t="str">
        <f aca="false">IF(M44=1,IF(COUNTIFS(C$2:C44,C44,M$2:M44,1)=1,1,0),"")</f>
        <v/>
      </c>
      <c r="S44" s="0" t="str">
        <f aca="false">IF(L44=1,IF(COUNTIFS(C$2:C44,C44,L$2:L44,1)=1,1,0),"")</f>
        <v/>
      </c>
      <c r="T44" s="38" t="n">
        <f aca="false">IF(N44="","",N44+ROW()/10000000)</f>
        <v>1.0000044</v>
      </c>
      <c r="U44" s="36" t="n">
        <f aca="false">IF(G44=1,IF(B44="",1,0),"")</f>
        <v>0</v>
      </c>
    </row>
    <row r="45" customFormat="false" ht="15" hidden="false" customHeight="false" outlineLevel="0" collapsed="false">
      <c r="A45" s="35" t="n">
        <v>46083.2203472222</v>
      </c>
      <c r="B45" s="35" t="n">
        <v>46083.2222916667</v>
      </c>
      <c r="C45" s="36" t="s">
        <v>134</v>
      </c>
      <c r="D45" s="36" t="s">
        <v>135</v>
      </c>
      <c r="E45" s="36" t="s">
        <v>117</v>
      </c>
      <c r="F45" s="36" t="s">
        <v>125</v>
      </c>
      <c r="G45" s="36" t="n">
        <f aca="false">IF(A45="","",IF(AND(A45&gt;=Debut,A45&lt;Fin),1,0))</f>
        <v>1</v>
      </c>
      <c r="H45" s="36" t="n">
        <f aca="false">IF(G45=1,INT(ROUND((A45-Debut)*86400,0)/600),"")</f>
        <v>31</v>
      </c>
      <c r="I45" s="36" t="n">
        <f aca="false">IF(G45=1,INT(ROUND((A45-Debut)*86400,0)/3600),"")</f>
        <v>5</v>
      </c>
      <c r="J45" s="36" t="n">
        <f aca="false">IF(OR(A45="",B45=""),"",ROUND((B45-A45)*86400,0))</f>
        <v>168</v>
      </c>
      <c r="K45" s="37" t="n">
        <f aca="false">IF(G45=1,IF(COUNTIFS($C:$C,C45,$G:$G,1,$A:$A,"&gt;="&amp;(A45-FenetreInterm/86400),$A:$A,"&lt;="&amp;A45)&gt;=NbInterm,1,0),"")</f>
        <v>0</v>
      </c>
      <c r="L45" s="37" t="n">
        <f aca="false">IF(G45=1,IF(B45="",0,IF(J45&lt;SeuilFugitive,1,0)),"")</f>
        <v>0</v>
      </c>
      <c r="M45" s="37" t="n">
        <f aca="false">IF(G45=1,IF(B45="",IF((Fin-A45)*24&gt;SeuilFigee,1,0),IF(J45&gt;SeuilFigee*3600,1,0)),"")</f>
        <v>0</v>
      </c>
      <c r="N45" s="36" t="n">
        <f aca="false">IF(G45=1,IF(COUNTIF(H$2:H45,H45)=1,COUNTIF($H:$H,H45),""),"")</f>
        <v>1</v>
      </c>
      <c r="O45" s="0" t="str">
        <f aca="false">IF(G45=1,IF(COUNTIF(I$2:I45,I45)=1,COUNTIF($I:$I,I45),""),"")</f>
        <v/>
      </c>
      <c r="P45" s="38" t="n">
        <f aca="false">IF(G45=1,IF(COUNTIFS(C$2:C45,C45,G$2:G45,1)=1,COUNTIFS($C:$C,C45,$G:$G,1)+ROW()/10000000,""),"")</f>
        <v>2.0000045</v>
      </c>
      <c r="Q45" s="0" t="str">
        <f aca="false">IF(K45=1,IF(COUNTIFS(C$2:C45,C45,K$2:K45,1)=1,1,0),"")</f>
        <v/>
      </c>
      <c r="R45" s="0" t="str">
        <f aca="false">IF(M45=1,IF(COUNTIFS(C$2:C45,C45,M$2:M45,1)=1,1,0),"")</f>
        <v/>
      </c>
      <c r="S45" s="0" t="str">
        <f aca="false">IF(L45=1,IF(COUNTIFS(C$2:C45,C45,L$2:L45,1)=1,1,0),"")</f>
        <v/>
      </c>
      <c r="T45" s="38" t="n">
        <f aca="false">IF(N45="","",N45+ROW()/10000000)</f>
        <v>1.0000045</v>
      </c>
      <c r="U45" s="36" t="n">
        <f aca="false">IF(G45=1,IF(B45="",1,0),"")</f>
        <v>0</v>
      </c>
    </row>
    <row r="46" customFormat="false" ht="15" hidden="false" customHeight="false" outlineLevel="0" collapsed="false">
      <c r="A46" s="35" t="n">
        <v>46083.2380555556</v>
      </c>
      <c r="B46" s="35" t="n">
        <v>46083.2403009259</v>
      </c>
      <c r="C46" s="36" t="s">
        <v>136</v>
      </c>
      <c r="D46" s="36" t="s">
        <v>137</v>
      </c>
      <c r="E46" s="36" t="s">
        <v>121</v>
      </c>
      <c r="F46" s="36" t="s">
        <v>125</v>
      </c>
      <c r="G46" s="36" t="n">
        <f aca="false">IF(A46="","",IF(AND(A46&gt;=Debut,A46&lt;Fin),1,0))</f>
        <v>1</v>
      </c>
      <c r="H46" s="36" t="n">
        <f aca="false">IF(G46=1,INT(ROUND((A46-Debut)*86400,0)/600),"")</f>
        <v>34</v>
      </c>
      <c r="I46" s="36" t="n">
        <f aca="false">IF(G46=1,INT(ROUND((A46-Debut)*86400,0)/3600),"")</f>
        <v>5</v>
      </c>
      <c r="J46" s="36" t="n">
        <f aca="false">IF(OR(A46="",B46=""),"",ROUND((B46-A46)*86400,0))</f>
        <v>194</v>
      </c>
      <c r="K46" s="37" t="n">
        <f aca="false">IF(G46=1,IF(COUNTIFS($C:$C,C46,$G:$G,1,$A:$A,"&gt;="&amp;(A46-FenetreInterm/86400),$A:$A,"&lt;="&amp;A46)&gt;=NbInterm,1,0),"")</f>
        <v>0</v>
      </c>
      <c r="L46" s="37" t="n">
        <f aca="false">IF(G46=1,IF(B46="",0,IF(J46&lt;SeuilFugitive,1,0)),"")</f>
        <v>0</v>
      </c>
      <c r="M46" s="37" t="n">
        <f aca="false">IF(G46=1,IF(B46="",IF((Fin-A46)*24&gt;SeuilFigee,1,0),IF(J46&gt;SeuilFigee*3600,1,0)),"")</f>
        <v>0</v>
      </c>
      <c r="N46" s="36" t="n">
        <f aca="false">IF(G46=1,IF(COUNTIF(H$2:H46,H46)=1,COUNTIF($H:$H,H46),""),"")</f>
        <v>1</v>
      </c>
      <c r="O46" s="0" t="str">
        <f aca="false">IF(G46=1,IF(COUNTIF(I$2:I46,I46)=1,COUNTIF($I:$I,I46),""),"")</f>
        <v/>
      </c>
      <c r="P46" s="38" t="n">
        <f aca="false">IF(G46=1,IF(COUNTIFS(C$2:C46,C46,G$2:G46,1)=1,COUNTIFS($C:$C,C46,$G:$G,1)+ROW()/10000000,""),"")</f>
        <v>52.0000046</v>
      </c>
      <c r="Q46" s="0" t="str">
        <f aca="false">IF(K46=1,IF(COUNTIFS(C$2:C46,C46,K$2:K46,1)=1,1,0),"")</f>
        <v/>
      </c>
      <c r="R46" s="0" t="str">
        <f aca="false">IF(M46=1,IF(COUNTIFS(C$2:C46,C46,M$2:M46,1)=1,1,0),"")</f>
        <v/>
      </c>
      <c r="S46" s="0" t="str">
        <f aca="false">IF(L46=1,IF(COUNTIFS(C$2:C46,C46,L$2:L46,1)=1,1,0),"")</f>
        <v/>
      </c>
      <c r="T46" s="38" t="n">
        <f aca="false">IF(N46="","",N46+ROW()/10000000)</f>
        <v>1.0000046</v>
      </c>
      <c r="U46" s="36" t="n">
        <f aca="false">IF(G46=1,IF(B46="",1,0),"")</f>
        <v>0</v>
      </c>
    </row>
    <row r="47" customFormat="false" ht="15" hidden="false" customHeight="false" outlineLevel="0" collapsed="false">
      <c r="A47" s="35" t="n">
        <v>46083.2440162037</v>
      </c>
      <c r="B47" s="35" t="n">
        <v>46083.2447337963</v>
      </c>
      <c r="C47" s="36" t="s">
        <v>138</v>
      </c>
      <c r="D47" s="36" t="s">
        <v>139</v>
      </c>
      <c r="E47" s="36" t="s">
        <v>128</v>
      </c>
      <c r="F47" s="36" t="s">
        <v>118</v>
      </c>
      <c r="G47" s="36" t="n">
        <f aca="false">IF(A47="","",IF(AND(A47&gt;=Debut,A47&lt;Fin),1,0))</f>
        <v>1</v>
      </c>
      <c r="H47" s="36" t="n">
        <f aca="false">IF(G47=1,INT(ROUND((A47-Debut)*86400,0)/600),"")</f>
        <v>35</v>
      </c>
      <c r="I47" s="36" t="n">
        <f aca="false">IF(G47=1,INT(ROUND((A47-Debut)*86400,0)/3600),"")</f>
        <v>5</v>
      </c>
      <c r="J47" s="36" t="n">
        <f aca="false">IF(OR(A47="",B47=""),"",ROUND((B47-A47)*86400,0))</f>
        <v>62</v>
      </c>
      <c r="K47" s="37" t="n">
        <f aca="false">IF(G47=1,IF(COUNTIFS($C:$C,C47,$G:$G,1,$A:$A,"&gt;="&amp;(A47-FenetreInterm/86400),$A:$A,"&lt;="&amp;A47)&gt;=NbInterm,1,0),"")</f>
        <v>0</v>
      </c>
      <c r="L47" s="37" t="n">
        <f aca="false">IF(G47=1,IF(B47="",0,IF(J47&lt;SeuilFugitive,1,0)),"")</f>
        <v>0</v>
      </c>
      <c r="M47" s="37" t="n">
        <f aca="false">IF(G47=1,IF(B47="",IF((Fin-A47)*24&gt;SeuilFigee,1,0),IF(J47&gt;SeuilFigee*3600,1,0)),"")</f>
        <v>0</v>
      </c>
      <c r="N47" s="36" t="n">
        <f aca="false">IF(G47=1,IF(COUNTIF(H$2:H47,H47)=1,COUNTIF($H:$H,H47),""),"")</f>
        <v>1</v>
      </c>
      <c r="O47" s="0" t="str">
        <f aca="false">IF(G47=1,IF(COUNTIF(I$2:I47,I47)=1,COUNTIF($I:$I,I47),""),"")</f>
        <v/>
      </c>
      <c r="P47" s="38" t="n">
        <f aca="false">IF(G47=1,IF(COUNTIFS(C$2:C47,C47,G$2:G47,1)=1,COUNTIFS($C:$C,C47,$G:$G,1)+ROW()/10000000,""),"")</f>
        <v>73.0000047</v>
      </c>
      <c r="Q47" s="0" t="str">
        <f aca="false">IF(K47=1,IF(COUNTIFS(C$2:C47,C47,K$2:K47,1)=1,1,0),"")</f>
        <v/>
      </c>
      <c r="R47" s="0" t="str">
        <f aca="false">IF(M47=1,IF(COUNTIFS(C$2:C47,C47,M$2:M47,1)=1,1,0),"")</f>
        <v/>
      </c>
      <c r="S47" s="0" t="str">
        <f aca="false">IF(L47=1,IF(COUNTIFS(C$2:C47,C47,L$2:L47,1)=1,1,0),"")</f>
        <v/>
      </c>
      <c r="T47" s="38" t="n">
        <f aca="false">IF(N47="","",N47+ROW()/10000000)</f>
        <v>1.0000047</v>
      </c>
      <c r="U47" s="36" t="n">
        <f aca="false">IF(G47=1,IF(B47="",1,0),"")</f>
        <v>0</v>
      </c>
    </row>
    <row r="48" customFormat="false" ht="15" hidden="false" customHeight="false" outlineLevel="0" collapsed="false">
      <c r="A48" s="35" t="n">
        <v>46083.2521296296</v>
      </c>
      <c r="B48" s="35" t="n">
        <v>46083.2522222222</v>
      </c>
      <c r="C48" s="36" t="s">
        <v>140</v>
      </c>
      <c r="D48" s="36" t="s">
        <v>141</v>
      </c>
      <c r="E48" s="36" t="s">
        <v>128</v>
      </c>
      <c r="F48" s="36" t="s">
        <v>122</v>
      </c>
      <c r="G48" s="36" t="n">
        <f aca="false">IF(A48="","",IF(AND(A48&gt;=Debut,A48&lt;Fin),1,0))</f>
        <v>1</v>
      </c>
      <c r="H48" s="36" t="n">
        <f aca="false">IF(G48=1,INT(ROUND((A48-Debut)*86400,0)/600),"")</f>
        <v>36</v>
      </c>
      <c r="I48" s="36" t="n">
        <f aca="false">IF(G48=1,INT(ROUND((A48-Debut)*86400,0)/3600),"")</f>
        <v>6</v>
      </c>
      <c r="J48" s="36" t="n">
        <f aca="false">IF(OR(A48="",B48=""),"",ROUND((B48-A48)*86400,0))</f>
        <v>8</v>
      </c>
      <c r="K48" s="37" t="n">
        <f aca="false">IF(G48=1,IF(COUNTIFS($C:$C,C48,$G:$G,1,$A:$A,"&gt;="&amp;(A48-FenetreInterm/86400),$A:$A,"&lt;="&amp;A48)&gt;=NbInterm,1,0),"")</f>
        <v>0</v>
      </c>
      <c r="L48" s="37" t="n">
        <f aca="false">IF(G48=1,IF(B48="",0,IF(J48&lt;SeuilFugitive,1,0)),"")</f>
        <v>0</v>
      </c>
      <c r="M48" s="37" t="n">
        <f aca="false">IF(G48=1,IF(B48="",IF((Fin-A48)*24&gt;SeuilFigee,1,0),IF(J48&gt;SeuilFigee*3600,1,0)),"")</f>
        <v>0</v>
      </c>
      <c r="N48" s="36" t="n">
        <f aca="false">IF(G48=1,IF(COUNTIF(H$2:H48,H48)=1,COUNTIF($H:$H,H48),""),"")</f>
        <v>7</v>
      </c>
      <c r="O48" s="36" t="n">
        <f aca="false">IF(G48=1,IF(COUNTIF(I$2:I48,I48)=1,COUNTIF($I:$I,I48),""),"")</f>
        <v>20</v>
      </c>
      <c r="P48" s="38" t="n">
        <f aca="false">IF(G48=1,IF(COUNTIFS(C$2:C48,C48,G$2:G48,1)=1,COUNTIFS($C:$C,C48,$G:$G,1)+ROW()/10000000,""),"")</f>
        <v>178.0000048</v>
      </c>
      <c r="Q48" s="0" t="str">
        <f aca="false">IF(K48=1,IF(COUNTIFS(C$2:C48,C48,K$2:K48,1)=1,1,0),"")</f>
        <v/>
      </c>
      <c r="R48" s="0" t="str">
        <f aca="false">IF(M48=1,IF(COUNTIFS(C$2:C48,C48,M$2:M48,1)=1,1,0),"")</f>
        <v/>
      </c>
      <c r="S48" s="0" t="str">
        <f aca="false">IF(L48=1,IF(COUNTIFS(C$2:C48,C48,L$2:L48,1)=1,1,0),"")</f>
        <v/>
      </c>
      <c r="T48" s="38" t="n">
        <f aca="false">IF(N48="","",N48+ROW()/10000000)</f>
        <v>7.0000048</v>
      </c>
      <c r="U48" s="36" t="n">
        <f aca="false">IF(G48=1,IF(B48="",1,0),"")</f>
        <v>0</v>
      </c>
    </row>
    <row r="49" customFormat="false" ht="15" hidden="false" customHeight="false" outlineLevel="0" collapsed="false">
      <c r="A49" s="35" t="n">
        <v>46083.2524074074</v>
      </c>
      <c r="B49" s="35" t="n">
        <v>46083.2525347222</v>
      </c>
      <c r="C49" s="36" t="s">
        <v>140</v>
      </c>
      <c r="D49" s="36" t="s">
        <v>141</v>
      </c>
      <c r="E49" s="36" t="s">
        <v>128</v>
      </c>
      <c r="F49" s="36" t="s">
        <v>122</v>
      </c>
      <c r="G49" s="36" t="n">
        <f aca="false">IF(A49="","",IF(AND(A49&gt;=Debut,A49&lt;Fin),1,0))</f>
        <v>1</v>
      </c>
      <c r="H49" s="36" t="n">
        <f aca="false">IF(G49=1,INT(ROUND((A49-Debut)*86400,0)/600),"")</f>
        <v>36</v>
      </c>
      <c r="I49" s="36" t="n">
        <f aca="false">IF(G49=1,INT(ROUND((A49-Debut)*86400,0)/3600),"")</f>
        <v>6</v>
      </c>
      <c r="J49" s="36" t="n">
        <f aca="false">IF(OR(A49="",B49=""),"",ROUND((B49-A49)*86400,0))</f>
        <v>11</v>
      </c>
      <c r="K49" s="37" t="n">
        <f aca="false">IF(G49=1,IF(COUNTIFS($C:$C,C49,$G:$G,1,$A:$A,"&gt;="&amp;(A49-FenetreInterm/86400),$A:$A,"&lt;="&amp;A49)&gt;=NbInterm,1,0),"")</f>
        <v>0</v>
      </c>
      <c r="L49" s="37" t="n">
        <f aca="false">IF(G49=1,IF(B49="",0,IF(J49&lt;SeuilFugitive,1,0)),"")</f>
        <v>0</v>
      </c>
      <c r="M49" s="37" t="n">
        <f aca="false">IF(G49=1,IF(B49="",IF((Fin-A49)*24&gt;SeuilFigee,1,0),IF(J49&gt;SeuilFigee*3600,1,0)),"")</f>
        <v>0</v>
      </c>
      <c r="N49" s="0" t="str">
        <f aca="false">IF(G49=1,IF(COUNTIF(H$2:H49,H49)=1,COUNTIF($H:$H,H49),""),"")</f>
        <v/>
      </c>
      <c r="O49" s="0" t="str">
        <f aca="false">IF(G49=1,IF(COUNTIF(I$2:I49,I49)=1,COUNTIF($I:$I,I49),""),"")</f>
        <v/>
      </c>
      <c r="P49" s="38" t="str">
        <f aca="false">IF(G49=1,IF(COUNTIFS(C$2:C49,C49,G$2:G49,1)=1,COUNTIFS($C:$C,C49,$G:$G,1)+ROW()/10000000,""),"")</f>
        <v/>
      </c>
      <c r="Q49" s="0" t="str">
        <f aca="false">IF(K49=1,IF(COUNTIFS(C$2:C49,C49,K$2:K49,1)=1,1,0),"")</f>
        <v/>
      </c>
      <c r="R49" s="0" t="str">
        <f aca="false">IF(M49=1,IF(COUNTIFS(C$2:C49,C49,M$2:M49,1)=1,1,0),"")</f>
        <v/>
      </c>
      <c r="S49" s="0" t="str">
        <f aca="false">IF(L49=1,IF(COUNTIFS(C$2:C49,C49,L$2:L49,1)=1,1,0),"")</f>
        <v/>
      </c>
      <c r="T49" s="38" t="str">
        <f aca="false">IF(N49="","",N49+ROW()/10000000)</f>
        <v/>
      </c>
      <c r="U49" s="36" t="n">
        <f aca="false">IF(G49=1,IF(B49="",1,0),"")</f>
        <v>0</v>
      </c>
    </row>
    <row r="50" customFormat="false" ht="15" hidden="false" customHeight="false" outlineLevel="0" collapsed="false">
      <c r="A50" s="35" t="n">
        <v>46083.2525694444</v>
      </c>
      <c r="B50" s="35" t="n">
        <v>46083.252650463</v>
      </c>
      <c r="C50" s="36" t="s">
        <v>140</v>
      </c>
      <c r="D50" s="36" t="s">
        <v>141</v>
      </c>
      <c r="E50" s="36" t="s">
        <v>128</v>
      </c>
      <c r="F50" s="36" t="s">
        <v>122</v>
      </c>
      <c r="G50" s="36" t="n">
        <f aca="false">IF(A50="","",IF(AND(A50&gt;=Debut,A50&lt;Fin),1,0))</f>
        <v>1</v>
      </c>
      <c r="H50" s="36" t="n">
        <f aca="false">IF(G50=1,INT(ROUND((A50-Debut)*86400,0)/600),"")</f>
        <v>36</v>
      </c>
      <c r="I50" s="36" t="n">
        <f aca="false">IF(G50=1,INT(ROUND((A50-Debut)*86400,0)/3600),"")</f>
        <v>6</v>
      </c>
      <c r="J50" s="36" t="n">
        <f aca="false">IF(OR(A50="",B50=""),"",ROUND((B50-A50)*86400,0))</f>
        <v>7</v>
      </c>
      <c r="K50" s="37" t="n">
        <f aca="false">IF(G50=1,IF(COUNTIFS($C:$C,C50,$G:$G,1,$A:$A,"&gt;="&amp;(A50-FenetreInterm/86400),$A:$A,"&lt;="&amp;A50)&gt;=NbInterm,1,0),"")</f>
        <v>1</v>
      </c>
      <c r="L50" s="37" t="n">
        <f aca="false">IF(G50=1,IF(B50="",0,IF(J50&lt;SeuilFugitive,1,0)),"")</f>
        <v>0</v>
      </c>
      <c r="M50" s="37" t="n">
        <f aca="false">IF(G50=1,IF(B50="",IF((Fin-A50)*24&gt;SeuilFigee,1,0),IF(J50&gt;SeuilFigee*3600,1,0)),"")</f>
        <v>0</v>
      </c>
      <c r="N50" s="0" t="str">
        <f aca="false">IF(G50=1,IF(COUNTIF(H$2:H50,H50)=1,COUNTIF($H:$H,H50),""),"")</f>
        <v/>
      </c>
      <c r="O50" s="0" t="str">
        <f aca="false">IF(G50=1,IF(COUNTIF(I$2:I50,I50)=1,COUNTIF($I:$I,I50),""),"")</f>
        <v/>
      </c>
      <c r="P50" s="38" t="str">
        <f aca="false">IF(G50=1,IF(COUNTIFS(C$2:C50,C50,G$2:G50,1)=1,COUNTIFS($C:$C,C50,$G:$G,1)+ROW()/10000000,""),"")</f>
        <v/>
      </c>
      <c r="Q50" s="36" t="n">
        <f aca="false">IF(K50=1,IF(COUNTIFS(C$2:C50,C50,K$2:K50,1)=1,1,0),"")</f>
        <v>1</v>
      </c>
      <c r="R50" s="0" t="str">
        <f aca="false">IF(M50=1,IF(COUNTIFS(C$2:C50,C50,M$2:M50,1)=1,1,0),"")</f>
        <v/>
      </c>
      <c r="S50" s="0" t="str">
        <f aca="false">IF(L50=1,IF(COUNTIFS(C$2:C50,C50,L$2:L50,1)=1,1,0),"")</f>
        <v/>
      </c>
      <c r="T50" s="38" t="str">
        <f aca="false">IF(N50="","",N50+ROW()/10000000)</f>
        <v/>
      </c>
      <c r="U50" s="36" t="n">
        <f aca="false">IF(G50=1,IF(B50="",1,0),"")</f>
        <v>0</v>
      </c>
    </row>
    <row r="51" customFormat="false" ht="15" hidden="false" customHeight="false" outlineLevel="0" collapsed="false">
      <c r="A51" s="35" t="n">
        <v>46083.2526851852</v>
      </c>
      <c r="B51" s="35" t="n">
        <v>46083.2528009259</v>
      </c>
      <c r="C51" s="36" t="s">
        <v>140</v>
      </c>
      <c r="D51" s="36" t="s">
        <v>141</v>
      </c>
      <c r="E51" s="36" t="s">
        <v>128</v>
      </c>
      <c r="F51" s="36" t="s">
        <v>122</v>
      </c>
      <c r="G51" s="36" t="n">
        <f aca="false">IF(A51="","",IF(AND(A51&gt;=Debut,A51&lt;Fin),1,0))</f>
        <v>1</v>
      </c>
      <c r="H51" s="36" t="n">
        <f aca="false">IF(G51=1,INT(ROUND((A51-Debut)*86400,0)/600),"")</f>
        <v>36</v>
      </c>
      <c r="I51" s="36" t="n">
        <f aca="false">IF(G51=1,INT(ROUND((A51-Debut)*86400,0)/3600),"")</f>
        <v>6</v>
      </c>
      <c r="J51" s="36" t="n">
        <f aca="false">IF(OR(A51="",B51=""),"",ROUND((B51-A51)*86400,0))</f>
        <v>10</v>
      </c>
      <c r="K51" s="37" t="n">
        <f aca="false">IF(G51=1,IF(COUNTIFS($C:$C,C51,$G:$G,1,$A:$A,"&gt;="&amp;(A51-FenetreInterm/86400),$A:$A,"&lt;="&amp;A51)&gt;=NbInterm,1,0),"")</f>
        <v>1</v>
      </c>
      <c r="L51" s="37" t="n">
        <f aca="false">IF(G51=1,IF(B51="",0,IF(J51&lt;SeuilFugitive,1,0)),"")</f>
        <v>0</v>
      </c>
      <c r="M51" s="37" t="n">
        <f aca="false">IF(G51=1,IF(B51="",IF((Fin-A51)*24&gt;SeuilFigee,1,0),IF(J51&gt;SeuilFigee*3600,1,0)),"")</f>
        <v>0</v>
      </c>
      <c r="N51" s="0" t="str">
        <f aca="false">IF(G51=1,IF(COUNTIF(H$2:H51,H51)=1,COUNTIF($H:$H,H51),""),"")</f>
        <v/>
      </c>
      <c r="O51" s="0" t="str">
        <f aca="false">IF(G51=1,IF(COUNTIF(I$2:I51,I51)=1,COUNTIF($I:$I,I51),""),"")</f>
        <v/>
      </c>
      <c r="P51" s="38" t="str">
        <f aca="false">IF(G51=1,IF(COUNTIFS(C$2:C51,C51,G$2:G51,1)=1,COUNTIFS($C:$C,C51,$G:$G,1)+ROW()/10000000,""),"")</f>
        <v/>
      </c>
      <c r="Q51" s="36" t="n">
        <f aca="false">IF(K51=1,IF(COUNTIFS(C$2:C51,C51,K$2:K51,1)=1,1,0),"")</f>
        <v>0</v>
      </c>
      <c r="R51" s="0" t="str">
        <f aca="false">IF(M51=1,IF(COUNTIFS(C$2:C51,C51,M$2:M51,1)=1,1,0),"")</f>
        <v/>
      </c>
      <c r="S51" s="0" t="str">
        <f aca="false">IF(L51=1,IF(COUNTIFS(C$2:C51,C51,L$2:L51,1)=1,1,0),"")</f>
        <v/>
      </c>
      <c r="T51" s="38" t="str">
        <f aca="false">IF(N51="","",N51+ROW()/10000000)</f>
        <v/>
      </c>
      <c r="U51" s="36" t="n">
        <f aca="false">IF(G51=1,IF(B51="",1,0),"")</f>
        <v>0</v>
      </c>
    </row>
    <row r="52" customFormat="false" ht="15" hidden="false" customHeight="false" outlineLevel="0" collapsed="false">
      <c r="A52" s="35" t="n">
        <v>46083.2529282407</v>
      </c>
      <c r="B52" s="35" t="n">
        <v>46083.2530208333</v>
      </c>
      <c r="C52" s="36" t="s">
        <v>140</v>
      </c>
      <c r="D52" s="36" t="s">
        <v>141</v>
      </c>
      <c r="E52" s="36" t="s">
        <v>128</v>
      </c>
      <c r="F52" s="36" t="s">
        <v>122</v>
      </c>
      <c r="G52" s="36" t="n">
        <f aca="false">IF(A52="","",IF(AND(A52&gt;=Debut,A52&lt;Fin),1,0))</f>
        <v>1</v>
      </c>
      <c r="H52" s="36" t="n">
        <f aca="false">IF(G52=1,INT(ROUND((A52-Debut)*86400,0)/600),"")</f>
        <v>36</v>
      </c>
      <c r="I52" s="36" t="n">
        <f aca="false">IF(G52=1,INT(ROUND((A52-Debut)*86400,0)/3600),"")</f>
        <v>6</v>
      </c>
      <c r="J52" s="36" t="n">
        <f aca="false">IF(OR(A52="",B52=""),"",ROUND((B52-A52)*86400,0))</f>
        <v>8</v>
      </c>
      <c r="K52" s="37" t="n">
        <f aca="false">IF(G52=1,IF(COUNTIFS($C:$C,C52,$G:$G,1,$A:$A,"&gt;="&amp;(A52-FenetreInterm/86400),$A:$A,"&lt;="&amp;A52)&gt;=NbInterm,1,0),"")</f>
        <v>1</v>
      </c>
      <c r="L52" s="37" t="n">
        <f aca="false">IF(G52=1,IF(B52="",0,IF(J52&lt;SeuilFugitive,1,0)),"")</f>
        <v>0</v>
      </c>
      <c r="M52" s="37" t="n">
        <f aca="false">IF(G52=1,IF(B52="",IF((Fin-A52)*24&gt;SeuilFigee,1,0),IF(J52&gt;SeuilFigee*3600,1,0)),"")</f>
        <v>0</v>
      </c>
      <c r="N52" s="0" t="str">
        <f aca="false">IF(G52=1,IF(COUNTIF(H$2:H52,H52)=1,COUNTIF($H:$H,H52),""),"")</f>
        <v/>
      </c>
      <c r="O52" s="0" t="str">
        <f aca="false">IF(G52=1,IF(COUNTIF(I$2:I52,I52)=1,COUNTIF($I:$I,I52),""),"")</f>
        <v/>
      </c>
      <c r="P52" s="38" t="str">
        <f aca="false">IF(G52=1,IF(COUNTIFS(C$2:C52,C52,G$2:G52,1)=1,COUNTIFS($C:$C,C52,$G:$G,1)+ROW()/10000000,""),"")</f>
        <v/>
      </c>
      <c r="Q52" s="36" t="n">
        <f aca="false">IF(K52=1,IF(COUNTIFS(C$2:C52,C52,K$2:K52,1)=1,1,0),"")</f>
        <v>0</v>
      </c>
      <c r="R52" s="0" t="str">
        <f aca="false">IF(M52=1,IF(COUNTIFS(C$2:C52,C52,M$2:M52,1)=1,1,0),"")</f>
        <v/>
      </c>
      <c r="S52" s="0" t="str">
        <f aca="false">IF(L52=1,IF(COUNTIFS(C$2:C52,C52,L$2:L52,1)=1,1,0),"")</f>
        <v/>
      </c>
      <c r="T52" s="38" t="str">
        <f aca="false">IF(N52="","",N52+ROW()/10000000)</f>
        <v/>
      </c>
      <c r="U52" s="36" t="n">
        <f aca="false">IF(G52=1,IF(B52="",1,0),"")</f>
        <v>0</v>
      </c>
    </row>
    <row r="53" customFormat="false" ht="15" hidden="false" customHeight="false" outlineLevel="0" collapsed="false">
      <c r="A53" s="35" t="n">
        <v>46083.2531481482</v>
      </c>
      <c r="B53" s="35" t="n">
        <v>46083.2532407407</v>
      </c>
      <c r="C53" s="36" t="s">
        <v>140</v>
      </c>
      <c r="D53" s="36" t="s">
        <v>141</v>
      </c>
      <c r="E53" s="36" t="s">
        <v>128</v>
      </c>
      <c r="F53" s="36" t="s">
        <v>122</v>
      </c>
      <c r="G53" s="36" t="n">
        <f aca="false">IF(A53="","",IF(AND(A53&gt;=Debut,A53&lt;Fin),1,0))</f>
        <v>1</v>
      </c>
      <c r="H53" s="36" t="n">
        <f aca="false">IF(G53=1,INT(ROUND((A53-Debut)*86400,0)/600),"")</f>
        <v>36</v>
      </c>
      <c r="I53" s="36" t="n">
        <f aca="false">IF(G53=1,INT(ROUND((A53-Debut)*86400,0)/3600),"")</f>
        <v>6</v>
      </c>
      <c r="J53" s="36" t="n">
        <f aca="false">IF(OR(A53="",B53=""),"",ROUND((B53-A53)*86400,0))</f>
        <v>8</v>
      </c>
      <c r="K53" s="37" t="n">
        <f aca="false">IF(G53=1,IF(COUNTIFS($C:$C,C53,$G:$G,1,$A:$A,"&gt;="&amp;(A53-FenetreInterm/86400),$A:$A,"&lt;="&amp;A53)&gt;=NbInterm,1,0),"")</f>
        <v>1</v>
      </c>
      <c r="L53" s="37" t="n">
        <f aca="false">IF(G53=1,IF(B53="",0,IF(J53&lt;SeuilFugitive,1,0)),"")</f>
        <v>0</v>
      </c>
      <c r="M53" s="37" t="n">
        <f aca="false">IF(G53=1,IF(B53="",IF((Fin-A53)*24&gt;SeuilFigee,1,0),IF(J53&gt;SeuilFigee*3600,1,0)),"")</f>
        <v>0</v>
      </c>
      <c r="N53" s="0" t="str">
        <f aca="false">IF(G53=1,IF(COUNTIF(H$2:H53,H53)=1,COUNTIF($H:$H,H53),""),"")</f>
        <v/>
      </c>
      <c r="O53" s="0" t="str">
        <f aca="false">IF(G53=1,IF(COUNTIF(I$2:I53,I53)=1,COUNTIF($I:$I,I53),""),"")</f>
        <v/>
      </c>
      <c r="P53" s="38" t="str">
        <f aca="false">IF(G53=1,IF(COUNTIFS(C$2:C53,C53,G$2:G53,1)=1,COUNTIFS($C:$C,C53,$G:$G,1)+ROW()/10000000,""),"")</f>
        <v/>
      </c>
      <c r="Q53" s="36" t="n">
        <f aca="false">IF(K53=1,IF(COUNTIFS(C$2:C53,C53,K$2:K53,1)=1,1,0),"")</f>
        <v>0</v>
      </c>
      <c r="R53" s="0" t="str">
        <f aca="false">IF(M53=1,IF(COUNTIFS(C$2:C53,C53,M$2:M53,1)=1,1,0),"")</f>
        <v/>
      </c>
      <c r="S53" s="0" t="str">
        <f aca="false">IF(L53=1,IF(COUNTIFS(C$2:C53,C53,L$2:L53,1)=1,1,0),"")</f>
        <v/>
      </c>
      <c r="T53" s="38" t="str">
        <f aca="false">IF(N53="","",N53+ROW()/10000000)</f>
        <v/>
      </c>
      <c r="U53" s="36" t="n">
        <f aca="false">IF(G53=1,IF(B53="",1,0),"")</f>
        <v>0</v>
      </c>
    </row>
    <row r="54" customFormat="false" ht="15" hidden="false" customHeight="false" outlineLevel="0" collapsed="false">
      <c r="A54" s="35" t="n">
        <v>46083.2542361111</v>
      </c>
      <c r="B54" s="35" t="n">
        <v>46083.2554513889</v>
      </c>
      <c r="C54" s="36" t="s">
        <v>142</v>
      </c>
      <c r="D54" s="36" t="s">
        <v>143</v>
      </c>
      <c r="E54" s="36" t="s">
        <v>121</v>
      </c>
      <c r="F54" s="36" t="s">
        <v>144</v>
      </c>
      <c r="G54" s="36" t="n">
        <f aca="false">IF(A54="","",IF(AND(A54&gt;=Debut,A54&lt;Fin),1,0))</f>
        <v>1</v>
      </c>
      <c r="H54" s="36" t="n">
        <f aca="false">IF(G54=1,INT(ROUND((A54-Debut)*86400,0)/600),"")</f>
        <v>36</v>
      </c>
      <c r="I54" s="36" t="n">
        <f aca="false">IF(G54=1,INT(ROUND((A54-Debut)*86400,0)/3600),"")</f>
        <v>6</v>
      </c>
      <c r="J54" s="36" t="n">
        <f aca="false">IF(OR(A54="",B54=""),"",ROUND((B54-A54)*86400,0))</f>
        <v>105</v>
      </c>
      <c r="K54" s="37" t="n">
        <f aca="false">IF(G54=1,IF(COUNTIFS($C:$C,C54,$G:$G,1,$A:$A,"&gt;="&amp;(A54-FenetreInterm/86400),$A:$A,"&lt;="&amp;A54)&gt;=NbInterm,1,0),"")</f>
        <v>0</v>
      </c>
      <c r="L54" s="37" t="n">
        <f aca="false">IF(G54=1,IF(B54="",0,IF(J54&lt;SeuilFugitive,1,0)),"")</f>
        <v>0</v>
      </c>
      <c r="M54" s="37" t="n">
        <f aca="false">IF(G54=1,IF(B54="",IF((Fin-A54)*24&gt;SeuilFigee,1,0),IF(J54&gt;SeuilFigee*3600,1,0)),"")</f>
        <v>0</v>
      </c>
      <c r="N54" s="0" t="str">
        <f aca="false">IF(G54=1,IF(COUNTIF(H$2:H54,H54)=1,COUNTIF($H:$H,H54),""),"")</f>
        <v/>
      </c>
      <c r="O54" s="0" t="str">
        <f aca="false">IF(G54=1,IF(COUNTIF(I$2:I54,I54)=1,COUNTIF($I:$I,I54),""),"")</f>
        <v/>
      </c>
      <c r="P54" s="38" t="n">
        <f aca="false">IF(G54=1,IF(COUNTIFS(C$2:C54,C54,G$2:G54,1)=1,COUNTIFS($C:$C,C54,$G:$G,1)+ROW()/10000000,""),"")</f>
        <v>162.0000054</v>
      </c>
      <c r="Q54" s="0" t="str">
        <f aca="false">IF(K54=1,IF(COUNTIFS(C$2:C54,C54,K$2:K54,1)=1,1,0),"")</f>
        <v/>
      </c>
      <c r="R54" s="0" t="str">
        <f aca="false">IF(M54=1,IF(COUNTIFS(C$2:C54,C54,M$2:M54,1)=1,1,0),"")</f>
        <v/>
      </c>
      <c r="S54" s="0" t="str">
        <f aca="false">IF(L54=1,IF(COUNTIFS(C$2:C54,C54,L$2:L54,1)=1,1,0),"")</f>
        <v/>
      </c>
      <c r="T54" s="38" t="str">
        <f aca="false">IF(N54="","",N54+ROW()/10000000)</f>
        <v/>
      </c>
      <c r="U54" s="36" t="n">
        <f aca="false">IF(G54=1,IF(B54="",1,0),"")</f>
        <v>0</v>
      </c>
    </row>
    <row r="55" customFormat="false" ht="15" hidden="false" customHeight="false" outlineLevel="0" collapsed="false">
      <c r="A55" s="35" t="n">
        <v>46083.260775463</v>
      </c>
      <c r="B55" s="35" t="n">
        <v>46083.2634375</v>
      </c>
      <c r="C55" s="36" t="s">
        <v>136</v>
      </c>
      <c r="D55" s="36" t="s">
        <v>137</v>
      </c>
      <c r="E55" s="36" t="s">
        <v>121</v>
      </c>
      <c r="F55" s="36" t="s">
        <v>125</v>
      </c>
      <c r="G55" s="36" t="n">
        <f aca="false">IF(A55="","",IF(AND(A55&gt;=Debut,A55&lt;Fin),1,0))</f>
        <v>1</v>
      </c>
      <c r="H55" s="36" t="n">
        <f aca="false">IF(G55=1,INT(ROUND((A55-Debut)*86400,0)/600),"")</f>
        <v>37</v>
      </c>
      <c r="I55" s="36" t="n">
        <f aca="false">IF(G55=1,INT(ROUND((A55-Debut)*86400,0)/3600),"")</f>
        <v>6</v>
      </c>
      <c r="J55" s="36" t="n">
        <f aca="false">IF(OR(A55="",B55=""),"",ROUND((B55-A55)*86400,0))</f>
        <v>230</v>
      </c>
      <c r="K55" s="37" t="n">
        <f aca="false">IF(G55=1,IF(COUNTIFS($C:$C,C55,$G:$G,1,$A:$A,"&gt;="&amp;(A55-FenetreInterm/86400),$A:$A,"&lt;="&amp;A55)&gt;=NbInterm,1,0),"")</f>
        <v>0</v>
      </c>
      <c r="L55" s="37" t="n">
        <f aca="false">IF(G55=1,IF(B55="",0,IF(J55&lt;SeuilFugitive,1,0)),"")</f>
        <v>0</v>
      </c>
      <c r="M55" s="37" t="n">
        <f aca="false">IF(G55=1,IF(B55="",IF((Fin-A55)*24&gt;SeuilFigee,1,0),IF(J55&gt;SeuilFigee*3600,1,0)),"")</f>
        <v>0</v>
      </c>
      <c r="N55" s="36" t="n">
        <f aca="false">IF(G55=1,IF(COUNTIF(H$2:H55,H55)=1,COUNTIF($H:$H,H55),""),"")</f>
        <v>2</v>
      </c>
      <c r="O55" s="0" t="str">
        <f aca="false">IF(G55=1,IF(COUNTIF(I$2:I55,I55)=1,COUNTIF($I:$I,I55),""),"")</f>
        <v/>
      </c>
      <c r="P55" s="38" t="str">
        <f aca="false">IF(G55=1,IF(COUNTIFS(C$2:C55,C55,G$2:G55,1)=1,COUNTIFS($C:$C,C55,$G:$G,1)+ROW()/10000000,""),"")</f>
        <v/>
      </c>
      <c r="Q55" s="0" t="str">
        <f aca="false">IF(K55=1,IF(COUNTIFS(C$2:C55,C55,K$2:K55,1)=1,1,0),"")</f>
        <v/>
      </c>
      <c r="R55" s="0" t="str">
        <f aca="false">IF(M55=1,IF(COUNTIFS(C$2:C55,C55,M$2:M55,1)=1,1,0),"")</f>
        <v/>
      </c>
      <c r="S55" s="0" t="str">
        <f aca="false">IF(L55=1,IF(COUNTIFS(C$2:C55,C55,L$2:L55,1)=1,1,0),"")</f>
        <v/>
      </c>
      <c r="T55" s="38" t="n">
        <f aca="false">IF(N55="","",N55+ROW()/10000000)</f>
        <v>2.0000055</v>
      </c>
      <c r="U55" s="36" t="n">
        <f aca="false">IF(G55=1,IF(B55="",1,0),"")</f>
        <v>0</v>
      </c>
    </row>
    <row r="56" customFormat="false" ht="15" hidden="false" customHeight="false" outlineLevel="0" collapsed="false">
      <c r="A56" s="35" t="n">
        <v>46083.2613541667</v>
      </c>
      <c r="B56" s="35" t="n">
        <v>46083.2652199074</v>
      </c>
      <c r="C56" s="36" t="s">
        <v>145</v>
      </c>
      <c r="D56" s="36" t="s">
        <v>146</v>
      </c>
      <c r="E56" s="36" t="s">
        <v>121</v>
      </c>
      <c r="F56" s="36" t="s">
        <v>144</v>
      </c>
      <c r="G56" s="36" t="n">
        <f aca="false">IF(A56="","",IF(AND(A56&gt;=Debut,A56&lt;Fin),1,0))</f>
        <v>1</v>
      </c>
      <c r="H56" s="36" t="n">
        <f aca="false">IF(G56=1,INT(ROUND((A56-Debut)*86400,0)/600),"")</f>
        <v>37</v>
      </c>
      <c r="I56" s="36" t="n">
        <f aca="false">IF(G56=1,INT(ROUND((A56-Debut)*86400,0)/3600),"")</f>
        <v>6</v>
      </c>
      <c r="J56" s="36" t="n">
        <f aca="false">IF(OR(A56="",B56=""),"",ROUND((B56-A56)*86400,0))</f>
        <v>334</v>
      </c>
      <c r="K56" s="37" t="n">
        <f aca="false">IF(G56=1,IF(COUNTIFS($C:$C,C56,$G:$G,1,$A:$A,"&gt;="&amp;(A56-FenetreInterm/86400),$A:$A,"&lt;="&amp;A56)&gt;=NbInterm,1,0),"")</f>
        <v>0</v>
      </c>
      <c r="L56" s="37" t="n">
        <f aca="false">IF(G56=1,IF(B56="",0,IF(J56&lt;SeuilFugitive,1,0)),"")</f>
        <v>0</v>
      </c>
      <c r="M56" s="37" t="n">
        <f aca="false">IF(G56=1,IF(B56="",IF((Fin-A56)*24&gt;SeuilFigee,1,0),IF(J56&gt;SeuilFigee*3600,1,0)),"")</f>
        <v>0</v>
      </c>
      <c r="N56" s="0" t="str">
        <f aca="false">IF(G56=1,IF(COUNTIF(H$2:H56,H56)=1,COUNTIF($H:$H,H56),""),"")</f>
        <v/>
      </c>
      <c r="O56" s="0" t="str">
        <f aca="false">IF(G56=1,IF(COUNTIF(I$2:I56,I56)=1,COUNTIF($I:$I,I56),""),"")</f>
        <v/>
      </c>
      <c r="P56" s="38" t="n">
        <f aca="false">IF(G56=1,IF(COUNTIFS(C$2:C56,C56,G$2:G56,1)=1,COUNTIFS($C:$C,C56,$G:$G,1)+ROW()/10000000,""),"")</f>
        <v>92.0000056</v>
      </c>
      <c r="Q56" s="0" t="str">
        <f aca="false">IF(K56=1,IF(COUNTIFS(C$2:C56,C56,K$2:K56,1)=1,1,0),"")</f>
        <v/>
      </c>
      <c r="R56" s="0" t="str">
        <f aca="false">IF(M56=1,IF(COUNTIFS(C$2:C56,C56,M$2:M56,1)=1,1,0),"")</f>
        <v/>
      </c>
      <c r="S56" s="0" t="str">
        <f aca="false">IF(L56=1,IF(COUNTIFS(C$2:C56,C56,L$2:L56,1)=1,1,0),"")</f>
        <v/>
      </c>
      <c r="T56" s="38" t="str">
        <f aca="false">IF(N56="","",N56+ROW()/10000000)</f>
        <v/>
      </c>
      <c r="U56" s="36" t="n">
        <f aca="false">IF(G56=1,IF(B56="",1,0),"")</f>
        <v>0</v>
      </c>
    </row>
    <row r="57" customFormat="false" ht="15" hidden="false" customHeight="false" outlineLevel="0" collapsed="false">
      <c r="A57" s="35" t="n">
        <v>46083.2653703704</v>
      </c>
      <c r="B57" s="35" t="n">
        <v>46083.266712963</v>
      </c>
      <c r="C57" s="36" t="s">
        <v>138</v>
      </c>
      <c r="D57" s="36" t="s">
        <v>139</v>
      </c>
      <c r="E57" s="36" t="s">
        <v>128</v>
      </c>
      <c r="F57" s="36" t="s">
        <v>118</v>
      </c>
      <c r="G57" s="36" t="n">
        <f aca="false">IF(A57="","",IF(AND(A57&gt;=Debut,A57&lt;Fin),1,0))</f>
        <v>1</v>
      </c>
      <c r="H57" s="36" t="n">
        <f aca="false">IF(G57=1,INT(ROUND((A57-Debut)*86400,0)/600),"")</f>
        <v>38</v>
      </c>
      <c r="I57" s="36" t="n">
        <f aca="false">IF(G57=1,INT(ROUND((A57-Debut)*86400,0)/3600),"")</f>
        <v>6</v>
      </c>
      <c r="J57" s="36" t="n">
        <f aca="false">IF(OR(A57="",B57=""),"",ROUND((B57-A57)*86400,0))</f>
        <v>116</v>
      </c>
      <c r="K57" s="37" t="n">
        <f aca="false">IF(G57=1,IF(COUNTIFS($C:$C,C57,$G:$G,1,$A:$A,"&gt;="&amp;(A57-FenetreInterm/86400),$A:$A,"&lt;="&amp;A57)&gt;=NbInterm,1,0),"")</f>
        <v>0</v>
      </c>
      <c r="L57" s="37" t="n">
        <f aca="false">IF(G57=1,IF(B57="",0,IF(J57&lt;SeuilFugitive,1,0)),"")</f>
        <v>0</v>
      </c>
      <c r="M57" s="37" t="n">
        <f aca="false">IF(G57=1,IF(B57="",IF((Fin-A57)*24&gt;SeuilFigee,1,0),IF(J57&gt;SeuilFigee*3600,1,0)),"")</f>
        <v>0</v>
      </c>
      <c r="N57" s="36" t="n">
        <f aca="false">IF(G57=1,IF(COUNTIF(H$2:H57,H57)=1,COUNTIF($H:$H,H57),""),"")</f>
        <v>2</v>
      </c>
      <c r="O57" s="0" t="str">
        <f aca="false">IF(G57=1,IF(COUNTIF(I$2:I57,I57)=1,COUNTIF($I:$I,I57),""),"")</f>
        <v/>
      </c>
      <c r="P57" s="38" t="str">
        <f aca="false">IF(G57=1,IF(COUNTIFS(C$2:C57,C57,G$2:G57,1)=1,COUNTIFS($C:$C,C57,$G:$G,1)+ROW()/10000000,""),"")</f>
        <v/>
      </c>
      <c r="Q57" s="0" t="str">
        <f aca="false">IF(K57=1,IF(COUNTIFS(C$2:C57,C57,K$2:K57,1)=1,1,0),"")</f>
        <v/>
      </c>
      <c r="R57" s="0" t="str">
        <f aca="false">IF(M57=1,IF(COUNTIFS(C$2:C57,C57,M$2:M57,1)=1,1,0),"")</f>
        <v/>
      </c>
      <c r="S57" s="0" t="str">
        <f aca="false">IF(L57=1,IF(COUNTIFS(C$2:C57,C57,L$2:L57,1)=1,1,0),"")</f>
        <v/>
      </c>
      <c r="T57" s="38" t="n">
        <f aca="false">IF(N57="","",N57+ROW()/10000000)</f>
        <v>2.0000057</v>
      </c>
      <c r="U57" s="36" t="n">
        <f aca="false">IF(G57=1,IF(B57="",1,0),"")</f>
        <v>0</v>
      </c>
    </row>
    <row r="58" customFormat="false" ht="15" hidden="false" customHeight="false" outlineLevel="0" collapsed="false">
      <c r="A58" s="35" t="n">
        <v>46083.2664467593</v>
      </c>
      <c r="B58" s="35" t="n">
        <v>46083.2762152778</v>
      </c>
      <c r="C58" s="36" t="s">
        <v>147</v>
      </c>
      <c r="D58" s="36" t="s">
        <v>148</v>
      </c>
      <c r="E58" s="36" t="s">
        <v>128</v>
      </c>
      <c r="F58" s="36" t="s">
        <v>125</v>
      </c>
      <c r="G58" s="36" t="n">
        <f aca="false">IF(A58="","",IF(AND(A58&gt;=Debut,A58&lt;Fin),1,0))</f>
        <v>1</v>
      </c>
      <c r="H58" s="36" t="n">
        <f aca="false">IF(G58=1,INT(ROUND((A58-Debut)*86400,0)/600),"")</f>
        <v>38</v>
      </c>
      <c r="I58" s="36" t="n">
        <f aca="false">IF(G58=1,INT(ROUND((A58-Debut)*86400,0)/3600),"")</f>
        <v>6</v>
      </c>
      <c r="J58" s="36" t="n">
        <f aca="false">IF(OR(A58="",B58=""),"",ROUND((B58-A58)*86400,0))</f>
        <v>844</v>
      </c>
      <c r="K58" s="37" t="n">
        <f aca="false">IF(G58=1,IF(COUNTIFS($C:$C,C58,$G:$G,1,$A:$A,"&gt;="&amp;(A58-FenetreInterm/86400),$A:$A,"&lt;="&amp;A58)&gt;=NbInterm,1,0),"")</f>
        <v>0</v>
      </c>
      <c r="L58" s="37" t="n">
        <f aca="false">IF(G58=1,IF(B58="",0,IF(J58&lt;SeuilFugitive,1,0)),"")</f>
        <v>0</v>
      </c>
      <c r="M58" s="37" t="n">
        <f aca="false">IF(G58=1,IF(B58="",IF((Fin-A58)*24&gt;SeuilFigee,1,0),IF(J58&gt;SeuilFigee*3600,1,0)),"")</f>
        <v>0</v>
      </c>
      <c r="N58" s="0" t="str">
        <f aca="false">IF(G58=1,IF(COUNTIF(H$2:H58,H58)=1,COUNTIF($H:$H,H58),""),"")</f>
        <v/>
      </c>
      <c r="O58" s="0" t="str">
        <f aca="false">IF(G58=1,IF(COUNTIF(I$2:I58,I58)=1,COUNTIF($I:$I,I58),""),"")</f>
        <v/>
      </c>
      <c r="P58" s="38" t="n">
        <f aca="false">IF(G58=1,IF(COUNTIFS(C$2:C58,C58,G$2:G58,1)=1,COUNTIFS($C:$C,C58,$G:$G,1)+ROW()/10000000,""),"")</f>
        <v>4.0000058</v>
      </c>
      <c r="Q58" s="0" t="str">
        <f aca="false">IF(K58=1,IF(COUNTIFS(C$2:C58,C58,K$2:K58,1)=1,1,0),"")</f>
        <v/>
      </c>
      <c r="R58" s="0" t="str">
        <f aca="false">IF(M58=1,IF(COUNTIFS(C$2:C58,C58,M$2:M58,1)=1,1,0),"")</f>
        <v/>
      </c>
      <c r="S58" s="0" t="str">
        <f aca="false">IF(L58=1,IF(COUNTIFS(C$2:C58,C58,L$2:L58,1)=1,1,0),"")</f>
        <v/>
      </c>
      <c r="T58" s="38" t="str">
        <f aca="false">IF(N58="","",N58+ROW()/10000000)</f>
        <v/>
      </c>
      <c r="U58" s="36" t="n">
        <f aca="false">IF(G58=1,IF(B58="",1,0),"")</f>
        <v>0</v>
      </c>
    </row>
    <row r="59" customFormat="false" ht="15" hidden="false" customHeight="false" outlineLevel="0" collapsed="false">
      <c r="A59" s="35" t="n">
        <v>46083.2721412037</v>
      </c>
      <c r="B59" s="35" t="n">
        <v>46083.2812384259</v>
      </c>
      <c r="C59" s="36" t="s">
        <v>142</v>
      </c>
      <c r="D59" s="36" t="s">
        <v>143</v>
      </c>
      <c r="E59" s="36" t="s">
        <v>121</v>
      </c>
      <c r="F59" s="36" t="s">
        <v>144</v>
      </c>
      <c r="G59" s="36" t="n">
        <f aca="false">IF(A59="","",IF(AND(A59&gt;=Debut,A59&lt;Fin),1,0))</f>
        <v>1</v>
      </c>
      <c r="H59" s="36" t="n">
        <f aca="false">IF(G59=1,INT(ROUND((A59-Debut)*86400,0)/600),"")</f>
        <v>39</v>
      </c>
      <c r="I59" s="36" t="n">
        <f aca="false">IF(G59=1,INT(ROUND((A59-Debut)*86400,0)/3600),"")</f>
        <v>6</v>
      </c>
      <c r="J59" s="36" t="n">
        <f aca="false">IF(OR(A59="",B59=""),"",ROUND((B59-A59)*86400,0))</f>
        <v>786</v>
      </c>
      <c r="K59" s="37" t="n">
        <f aca="false">IF(G59=1,IF(COUNTIFS($C:$C,C59,$G:$G,1,$A:$A,"&gt;="&amp;(A59-FenetreInterm/86400),$A:$A,"&lt;="&amp;A59)&gt;=NbInterm,1,0),"")</f>
        <v>0</v>
      </c>
      <c r="L59" s="37" t="n">
        <f aca="false">IF(G59=1,IF(B59="",0,IF(J59&lt;SeuilFugitive,1,0)),"")</f>
        <v>0</v>
      </c>
      <c r="M59" s="37" t="n">
        <f aca="false">IF(G59=1,IF(B59="",IF((Fin-A59)*24&gt;SeuilFigee,1,0),IF(J59&gt;SeuilFigee*3600,1,0)),"")</f>
        <v>0</v>
      </c>
      <c r="N59" s="36" t="n">
        <f aca="false">IF(G59=1,IF(COUNTIF(H$2:H59,H59)=1,COUNTIF($H:$H,H59),""),"")</f>
        <v>4</v>
      </c>
      <c r="O59" s="0" t="str">
        <f aca="false">IF(G59=1,IF(COUNTIF(I$2:I59,I59)=1,COUNTIF($I:$I,I59),""),"")</f>
        <v/>
      </c>
      <c r="P59" s="38" t="str">
        <f aca="false">IF(G59=1,IF(COUNTIFS(C$2:C59,C59,G$2:G59,1)=1,COUNTIFS($C:$C,C59,$G:$G,1)+ROW()/10000000,""),"")</f>
        <v/>
      </c>
      <c r="Q59" s="0" t="str">
        <f aca="false">IF(K59=1,IF(COUNTIFS(C$2:C59,C59,K$2:K59,1)=1,1,0),"")</f>
        <v/>
      </c>
      <c r="R59" s="0" t="str">
        <f aca="false">IF(M59=1,IF(COUNTIFS(C$2:C59,C59,M$2:M59,1)=1,1,0),"")</f>
        <v/>
      </c>
      <c r="S59" s="0" t="str">
        <f aca="false">IF(L59=1,IF(COUNTIFS(C$2:C59,C59,L$2:L59,1)=1,1,0),"")</f>
        <v/>
      </c>
      <c r="T59" s="38" t="n">
        <f aca="false">IF(N59="","",N59+ROW()/10000000)</f>
        <v>4.0000059</v>
      </c>
      <c r="U59" s="36" t="n">
        <f aca="false">IF(G59=1,IF(B59="",1,0),"")</f>
        <v>0</v>
      </c>
    </row>
    <row r="60" customFormat="false" ht="15" hidden="false" customHeight="false" outlineLevel="0" collapsed="false">
      <c r="A60" s="35" t="n">
        <v>46083.2772916667</v>
      </c>
      <c r="B60" s="35" t="n">
        <v>46083.2773842593</v>
      </c>
      <c r="C60" s="36" t="s">
        <v>140</v>
      </c>
      <c r="D60" s="36" t="s">
        <v>141</v>
      </c>
      <c r="E60" s="36" t="s">
        <v>128</v>
      </c>
      <c r="F60" s="36" t="s">
        <v>122</v>
      </c>
      <c r="G60" s="36" t="n">
        <f aca="false">IF(A60="","",IF(AND(A60&gt;=Debut,A60&lt;Fin),1,0))</f>
        <v>1</v>
      </c>
      <c r="H60" s="36" t="n">
        <f aca="false">IF(G60=1,INT(ROUND((A60-Debut)*86400,0)/600),"")</f>
        <v>39</v>
      </c>
      <c r="I60" s="36" t="n">
        <f aca="false">IF(G60=1,INT(ROUND((A60-Debut)*86400,0)/3600),"")</f>
        <v>6</v>
      </c>
      <c r="J60" s="36" t="n">
        <f aca="false">IF(OR(A60="",B60=""),"",ROUND((B60-A60)*86400,0))</f>
        <v>8</v>
      </c>
      <c r="K60" s="37" t="n">
        <f aca="false">IF(G60=1,IF(COUNTIFS($C:$C,C60,$G:$G,1,$A:$A,"&gt;="&amp;(A60-FenetreInterm/86400),$A:$A,"&lt;="&amp;A60)&gt;=NbInterm,1,0),"")</f>
        <v>0</v>
      </c>
      <c r="L60" s="37" t="n">
        <f aca="false">IF(G60=1,IF(B60="",0,IF(J60&lt;SeuilFugitive,1,0)),"")</f>
        <v>0</v>
      </c>
      <c r="M60" s="37" t="n">
        <f aca="false">IF(G60=1,IF(B60="",IF((Fin-A60)*24&gt;SeuilFigee,1,0),IF(J60&gt;SeuilFigee*3600,1,0)),"")</f>
        <v>0</v>
      </c>
      <c r="N60" s="0" t="str">
        <f aca="false">IF(G60=1,IF(COUNTIF(H$2:H60,H60)=1,COUNTIF($H:$H,H60),""),"")</f>
        <v/>
      </c>
      <c r="O60" s="0" t="str">
        <f aca="false">IF(G60=1,IF(COUNTIF(I$2:I60,I60)=1,COUNTIF($I:$I,I60),""),"")</f>
        <v/>
      </c>
      <c r="P60" s="38" t="str">
        <f aca="false">IF(G60=1,IF(COUNTIFS(C$2:C60,C60,G$2:G60,1)=1,COUNTIFS($C:$C,C60,$G:$G,1)+ROW()/10000000,""),"")</f>
        <v/>
      </c>
      <c r="Q60" s="0" t="str">
        <f aca="false">IF(K60=1,IF(COUNTIFS(C$2:C60,C60,K$2:K60,1)=1,1,0),"")</f>
        <v/>
      </c>
      <c r="R60" s="0" t="str">
        <f aca="false">IF(M60=1,IF(COUNTIFS(C$2:C60,C60,M$2:M60,1)=1,1,0),"")</f>
        <v/>
      </c>
      <c r="S60" s="0" t="str">
        <f aca="false">IF(L60=1,IF(COUNTIFS(C$2:C60,C60,L$2:L60,1)=1,1,0),"")</f>
        <v/>
      </c>
      <c r="T60" s="38" t="str">
        <f aca="false">IF(N60="","",N60+ROW()/10000000)</f>
        <v/>
      </c>
      <c r="U60" s="36" t="n">
        <f aca="false">IF(G60=1,IF(B60="",1,0),"")</f>
        <v>0</v>
      </c>
    </row>
    <row r="61" customFormat="false" ht="15" hidden="false" customHeight="false" outlineLevel="0" collapsed="false">
      <c r="A61" s="35" t="n">
        <v>46083.2774074074</v>
      </c>
      <c r="B61" s="35" t="n">
        <v>46083.2774884259</v>
      </c>
      <c r="C61" s="36" t="s">
        <v>140</v>
      </c>
      <c r="D61" s="36" t="s">
        <v>141</v>
      </c>
      <c r="E61" s="36" t="s">
        <v>128</v>
      </c>
      <c r="F61" s="36" t="s">
        <v>122</v>
      </c>
      <c r="G61" s="36" t="n">
        <f aca="false">IF(A61="","",IF(AND(A61&gt;=Debut,A61&lt;Fin),1,0))</f>
        <v>1</v>
      </c>
      <c r="H61" s="36" t="n">
        <f aca="false">IF(G61=1,INT(ROUND((A61-Debut)*86400,0)/600),"")</f>
        <v>39</v>
      </c>
      <c r="I61" s="36" t="n">
        <f aca="false">IF(G61=1,INT(ROUND((A61-Debut)*86400,0)/3600),"")</f>
        <v>6</v>
      </c>
      <c r="J61" s="36" t="n">
        <f aca="false">IF(OR(A61="",B61=""),"",ROUND((B61-A61)*86400,0))</f>
        <v>7</v>
      </c>
      <c r="K61" s="37" t="n">
        <f aca="false">IF(G61=1,IF(COUNTIFS($C:$C,C61,$G:$G,1,$A:$A,"&gt;="&amp;(A61-FenetreInterm/86400),$A:$A,"&lt;="&amp;A61)&gt;=NbInterm,1,0),"")</f>
        <v>0</v>
      </c>
      <c r="L61" s="37" t="n">
        <f aca="false">IF(G61=1,IF(B61="",0,IF(J61&lt;SeuilFugitive,1,0)),"")</f>
        <v>0</v>
      </c>
      <c r="M61" s="37" t="n">
        <f aca="false">IF(G61=1,IF(B61="",IF((Fin-A61)*24&gt;SeuilFigee,1,0),IF(J61&gt;SeuilFigee*3600,1,0)),"")</f>
        <v>0</v>
      </c>
      <c r="N61" s="0" t="str">
        <f aca="false">IF(G61=1,IF(COUNTIF(H$2:H61,H61)=1,COUNTIF($H:$H,H61),""),"")</f>
        <v/>
      </c>
      <c r="O61" s="0" t="str">
        <f aca="false">IF(G61=1,IF(COUNTIF(I$2:I61,I61)=1,COUNTIF($I:$I,I61),""),"")</f>
        <v/>
      </c>
      <c r="P61" s="38" t="str">
        <f aca="false">IF(G61=1,IF(COUNTIFS(C$2:C61,C61,G$2:G61,1)=1,COUNTIFS($C:$C,C61,$G:$G,1)+ROW()/10000000,""),"")</f>
        <v/>
      </c>
      <c r="Q61" s="0" t="str">
        <f aca="false">IF(K61=1,IF(COUNTIFS(C$2:C61,C61,K$2:K61,1)=1,1,0),"")</f>
        <v/>
      </c>
      <c r="R61" s="0" t="str">
        <f aca="false">IF(M61=1,IF(COUNTIFS(C$2:C61,C61,M$2:M61,1)=1,1,0),"")</f>
        <v/>
      </c>
      <c r="S61" s="0" t="str">
        <f aca="false">IF(L61=1,IF(COUNTIFS(C$2:C61,C61,L$2:L61,1)=1,1,0),"")</f>
        <v/>
      </c>
      <c r="T61" s="38" t="str">
        <f aca="false">IF(N61="","",N61+ROW()/10000000)</f>
        <v/>
      </c>
      <c r="U61" s="36" t="n">
        <f aca="false">IF(G61=1,IF(B61="",1,0),"")</f>
        <v>0</v>
      </c>
    </row>
    <row r="62" customFormat="false" ht="15" hidden="false" customHeight="false" outlineLevel="0" collapsed="false">
      <c r="A62" s="35" t="n">
        <v>46083.2776388889</v>
      </c>
      <c r="B62" s="35" t="n">
        <v>46083.2777777778</v>
      </c>
      <c r="C62" s="36" t="s">
        <v>140</v>
      </c>
      <c r="D62" s="36" t="s">
        <v>141</v>
      </c>
      <c r="E62" s="36" t="s">
        <v>128</v>
      </c>
      <c r="F62" s="36" t="s">
        <v>122</v>
      </c>
      <c r="G62" s="36" t="n">
        <f aca="false">IF(A62="","",IF(AND(A62&gt;=Debut,A62&lt;Fin),1,0))</f>
        <v>1</v>
      </c>
      <c r="H62" s="36" t="n">
        <f aca="false">IF(G62=1,INT(ROUND((A62-Debut)*86400,0)/600),"")</f>
        <v>39</v>
      </c>
      <c r="I62" s="36" t="n">
        <f aca="false">IF(G62=1,INT(ROUND((A62-Debut)*86400,0)/3600),"")</f>
        <v>6</v>
      </c>
      <c r="J62" s="36" t="n">
        <f aca="false">IF(OR(A62="",B62=""),"",ROUND((B62-A62)*86400,0))</f>
        <v>12</v>
      </c>
      <c r="K62" s="37" t="n">
        <f aca="false">IF(G62=1,IF(COUNTIFS($C:$C,C62,$G:$G,1,$A:$A,"&gt;="&amp;(A62-FenetreInterm/86400),$A:$A,"&lt;="&amp;A62)&gt;=NbInterm,1,0),"")</f>
        <v>1</v>
      </c>
      <c r="L62" s="37" t="n">
        <f aca="false">IF(G62=1,IF(B62="",0,IF(J62&lt;SeuilFugitive,1,0)),"")</f>
        <v>0</v>
      </c>
      <c r="M62" s="37" t="n">
        <f aca="false">IF(G62=1,IF(B62="",IF((Fin-A62)*24&gt;SeuilFigee,1,0),IF(J62&gt;SeuilFigee*3600,1,0)),"")</f>
        <v>0</v>
      </c>
      <c r="N62" s="0" t="str">
        <f aca="false">IF(G62=1,IF(COUNTIF(H$2:H62,H62)=1,COUNTIF($H:$H,H62),""),"")</f>
        <v/>
      </c>
      <c r="O62" s="0" t="str">
        <f aca="false">IF(G62=1,IF(COUNTIF(I$2:I62,I62)=1,COUNTIF($I:$I,I62),""),"")</f>
        <v/>
      </c>
      <c r="P62" s="38" t="str">
        <f aca="false">IF(G62=1,IF(COUNTIFS(C$2:C62,C62,G$2:G62,1)=1,COUNTIFS($C:$C,C62,$G:$G,1)+ROW()/10000000,""),"")</f>
        <v/>
      </c>
      <c r="Q62" s="36" t="n">
        <f aca="false">IF(K62=1,IF(COUNTIFS(C$2:C62,C62,K$2:K62,1)=1,1,0),"")</f>
        <v>0</v>
      </c>
      <c r="R62" s="0" t="str">
        <f aca="false">IF(M62=1,IF(COUNTIFS(C$2:C62,C62,M$2:M62,1)=1,1,0),"")</f>
        <v/>
      </c>
      <c r="S62" s="0" t="str">
        <f aca="false">IF(L62=1,IF(COUNTIFS(C$2:C62,C62,L$2:L62,1)=1,1,0),"")</f>
        <v/>
      </c>
      <c r="T62" s="38" t="str">
        <f aca="false">IF(N62="","",N62+ROW()/10000000)</f>
        <v/>
      </c>
      <c r="U62" s="36" t="n">
        <f aca="false">IF(G62=1,IF(B62="",1,0),"")</f>
        <v>0</v>
      </c>
    </row>
    <row r="63" customFormat="false" ht="15" hidden="false" customHeight="false" outlineLevel="0" collapsed="false">
      <c r="A63" s="35" t="n">
        <v>46083.2778125</v>
      </c>
      <c r="B63" s="35" t="n">
        <v>46083.2778703704</v>
      </c>
      <c r="C63" s="36" t="s">
        <v>140</v>
      </c>
      <c r="D63" s="36" t="s">
        <v>141</v>
      </c>
      <c r="E63" s="36" t="s">
        <v>128</v>
      </c>
      <c r="F63" s="36" t="s">
        <v>122</v>
      </c>
      <c r="G63" s="36" t="n">
        <f aca="false">IF(A63="","",IF(AND(A63&gt;=Debut,A63&lt;Fin),1,0))</f>
        <v>1</v>
      </c>
      <c r="H63" s="36" t="n">
        <f aca="false">IF(G63=1,INT(ROUND((A63-Debut)*86400,0)/600),"")</f>
        <v>40</v>
      </c>
      <c r="I63" s="36" t="n">
        <f aca="false">IF(G63=1,INT(ROUND((A63-Debut)*86400,0)/3600),"")</f>
        <v>6</v>
      </c>
      <c r="J63" s="36" t="n">
        <f aca="false">IF(OR(A63="",B63=""),"",ROUND((B63-A63)*86400,0))</f>
        <v>5</v>
      </c>
      <c r="K63" s="37" t="n">
        <f aca="false">IF(G63=1,IF(COUNTIFS($C:$C,C63,$G:$G,1,$A:$A,"&gt;="&amp;(A63-FenetreInterm/86400),$A:$A,"&lt;="&amp;A63)&gt;=NbInterm,1,0),"")</f>
        <v>1</v>
      </c>
      <c r="L63" s="37" t="n">
        <f aca="false">IF(G63=1,IF(B63="",0,IF(J63&lt;SeuilFugitive,1,0)),"")</f>
        <v>0</v>
      </c>
      <c r="M63" s="37" t="n">
        <f aca="false">IF(G63=1,IF(B63="",IF((Fin-A63)*24&gt;SeuilFigee,1,0),IF(J63&gt;SeuilFigee*3600,1,0)),"")</f>
        <v>0</v>
      </c>
      <c r="N63" s="36" t="n">
        <f aca="false">IF(G63=1,IF(COUNTIF(H$2:H63,H63)=1,COUNTIF($H:$H,H63),""),"")</f>
        <v>2</v>
      </c>
      <c r="O63" s="0" t="str">
        <f aca="false">IF(G63=1,IF(COUNTIF(I$2:I63,I63)=1,COUNTIF($I:$I,I63),""),"")</f>
        <v/>
      </c>
      <c r="P63" s="38" t="str">
        <f aca="false">IF(G63=1,IF(COUNTIFS(C$2:C63,C63,G$2:G63,1)=1,COUNTIFS($C:$C,C63,$G:$G,1)+ROW()/10000000,""),"")</f>
        <v/>
      </c>
      <c r="Q63" s="36" t="n">
        <f aca="false">IF(K63=1,IF(COUNTIFS(C$2:C63,C63,K$2:K63,1)=1,1,0),"")</f>
        <v>0</v>
      </c>
      <c r="R63" s="0" t="str">
        <f aca="false">IF(M63=1,IF(COUNTIFS(C$2:C63,C63,M$2:M63,1)=1,1,0),"")</f>
        <v/>
      </c>
      <c r="S63" s="0" t="str">
        <f aca="false">IF(L63=1,IF(COUNTIFS(C$2:C63,C63,L$2:L63,1)=1,1,0),"")</f>
        <v/>
      </c>
      <c r="T63" s="38" t="n">
        <f aca="false">IF(N63="","",N63+ROW()/10000000)</f>
        <v>2.0000063</v>
      </c>
      <c r="U63" s="36" t="n">
        <f aca="false">IF(G63=1,IF(B63="",1,0),"")</f>
        <v>0</v>
      </c>
    </row>
    <row r="64" customFormat="false" ht="15" hidden="false" customHeight="false" outlineLevel="0" collapsed="false">
      <c r="A64" s="35" t="n">
        <v>46083.2831944445</v>
      </c>
      <c r="B64" s="35" t="n">
        <v>46083.2852546296</v>
      </c>
      <c r="C64" s="36" t="s">
        <v>142</v>
      </c>
      <c r="D64" s="36" t="s">
        <v>143</v>
      </c>
      <c r="E64" s="36" t="s">
        <v>121</v>
      </c>
      <c r="F64" s="36" t="s">
        <v>144</v>
      </c>
      <c r="G64" s="36" t="n">
        <f aca="false">IF(A64="","",IF(AND(A64&gt;=Debut,A64&lt;Fin),1,0))</f>
        <v>1</v>
      </c>
      <c r="H64" s="36" t="n">
        <f aca="false">IF(G64=1,INT(ROUND((A64-Debut)*86400,0)/600),"")</f>
        <v>40</v>
      </c>
      <c r="I64" s="36" t="n">
        <f aca="false">IF(G64=1,INT(ROUND((A64-Debut)*86400,0)/3600),"")</f>
        <v>6</v>
      </c>
      <c r="J64" s="36" t="n">
        <f aca="false">IF(OR(A64="",B64=""),"",ROUND((B64-A64)*86400,0))</f>
        <v>178</v>
      </c>
      <c r="K64" s="37" t="n">
        <f aca="false">IF(G64=1,IF(COUNTIFS($C:$C,C64,$G:$G,1,$A:$A,"&gt;="&amp;(A64-FenetreInterm/86400),$A:$A,"&lt;="&amp;A64)&gt;=NbInterm,1,0),"")</f>
        <v>0</v>
      </c>
      <c r="L64" s="37" t="n">
        <f aca="false">IF(G64=1,IF(B64="",0,IF(J64&lt;SeuilFugitive,1,0)),"")</f>
        <v>0</v>
      </c>
      <c r="M64" s="37" t="n">
        <f aca="false">IF(G64=1,IF(B64="",IF((Fin-A64)*24&gt;SeuilFigee,1,0),IF(J64&gt;SeuilFigee*3600,1,0)),"")</f>
        <v>0</v>
      </c>
      <c r="N64" s="0" t="str">
        <f aca="false">IF(G64=1,IF(COUNTIF(H$2:H64,H64)=1,COUNTIF($H:$H,H64),""),"")</f>
        <v/>
      </c>
      <c r="O64" s="0" t="str">
        <f aca="false">IF(G64=1,IF(COUNTIF(I$2:I64,I64)=1,COUNTIF($I:$I,I64),""),"")</f>
        <v/>
      </c>
      <c r="P64" s="38" t="str">
        <f aca="false">IF(G64=1,IF(COUNTIFS(C$2:C64,C64,G$2:G64,1)=1,COUNTIFS($C:$C,C64,$G:$G,1)+ROW()/10000000,""),"")</f>
        <v/>
      </c>
      <c r="Q64" s="0" t="str">
        <f aca="false">IF(K64=1,IF(COUNTIFS(C$2:C64,C64,K$2:K64,1)=1,1,0),"")</f>
        <v/>
      </c>
      <c r="R64" s="0" t="str">
        <f aca="false">IF(M64=1,IF(COUNTIFS(C$2:C64,C64,M$2:M64,1)=1,1,0),"")</f>
        <v/>
      </c>
      <c r="S64" s="0" t="str">
        <f aca="false">IF(L64=1,IF(COUNTIFS(C$2:C64,C64,L$2:L64,1)=1,1,0),"")</f>
        <v/>
      </c>
      <c r="T64" s="38" t="str">
        <f aca="false">IF(N64="","",N64+ROW()/10000000)</f>
        <v/>
      </c>
      <c r="U64" s="36" t="n">
        <f aca="false">IF(G64=1,IF(B64="",1,0),"")</f>
        <v>0</v>
      </c>
    </row>
    <row r="65" customFormat="false" ht="15" hidden="false" customHeight="false" outlineLevel="0" collapsed="false">
      <c r="A65" s="35" t="n">
        <v>46083.2876273148</v>
      </c>
      <c r="B65" s="35" t="n">
        <v>46083.2885763889</v>
      </c>
      <c r="C65" s="36" t="s">
        <v>138</v>
      </c>
      <c r="D65" s="36" t="s">
        <v>139</v>
      </c>
      <c r="E65" s="36" t="s">
        <v>128</v>
      </c>
      <c r="F65" s="36" t="s">
        <v>118</v>
      </c>
      <c r="G65" s="36" t="n">
        <f aca="false">IF(A65="","",IF(AND(A65&gt;=Debut,A65&lt;Fin),1,0))</f>
        <v>1</v>
      </c>
      <c r="H65" s="36" t="n">
        <f aca="false">IF(G65=1,INT(ROUND((A65-Debut)*86400,0)/600),"")</f>
        <v>41</v>
      </c>
      <c r="I65" s="36" t="n">
        <f aca="false">IF(G65=1,INT(ROUND((A65-Debut)*86400,0)/3600),"")</f>
        <v>6</v>
      </c>
      <c r="J65" s="36" t="n">
        <f aca="false">IF(OR(A65="",B65=""),"",ROUND((B65-A65)*86400,0))</f>
        <v>82</v>
      </c>
      <c r="K65" s="37" t="n">
        <f aca="false">IF(G65=1,IF(COUNTIFS($C:$C,C65,$G:$G,1,$A:$A,"&gt;="&amp;(A65-FenetreInterm/86400),$A:$A,"&lt;="&amp;A65)&gt;=NbInterm,1,0),"")</f>
        <v>0</v>
      </c>
      <c r="L65" s="37" t="n">
        <f aca="false">IF(G65=1,IF(B65="",0,IF(J65&lt;SeuilFugitive,1,0)),"")</f>
        <v>0</v>
      </c>
      <c r="M65" s="37" t="n">
        <f aca="false">IF(G65=1,IF(B65="",IF((Fin-A65)*24&gt;SeuilFigee,1,0),IF(J65&gt;SeuilFigee*3600,1,0)),"")</f>
        <v>0</v>
      </c>
      <c r="N65" s="36" t="n">
        <f aca="false">IF(G65=1,IF(COUNTIF(H$2:H65,H65)=1,COUNTIF($H:$H,H65),""),"")</f>
        <v>3</v>
      </c>
      <c r="O65" s="0" t="str">
        <f aca="false">IF(G65=1,IF(COUNTIF(I$2:I65,I65)=1,COUNTIF($I:$I,I65),""),"")</f>
        <v/>
      </c>
      <c r="P65" s="38" t="str">
        <f aca="false">IF(G65=1,IF(COUNTIFS(C$2:C65,C65,G$2:G65,1)=1,COUNTIFS($C:$C,C65,$G:$G,1)+ROW()/10000000,""),"")</f>
        <v/>
      </c>
      <c r="Q65" s="0" t="str">
        <f aca="false">IF(K65=1,IF(COUNTIFS(C$2:C65,C65,K$2:K65,1)=1,1,0),"")</f>
        <v/>
      </c>
      <c r="R65" s="0" t="str">
        <f aca="false">IF(M65=1,IF(COUNTIFS(C$2:C65,C65,M$2:M65,1)=1,1,0),"")</f>
        <v/>
      </c>
      <c r="S65" s="0" t="str">
        <f aca="false">IF(L65=1,IF(COUNTIFS(C$2:C65,C65,L$2:L65,1)=1,1,0),"")</f>
        <v/>
      </c>
      <c r="T65" s="38" t="n">
        <f aca="false">IF(N65="","",N65+ROW()/10000000)</f>
        <v>3.0000065</v>
      </c>
      <c r="U65" s="36" t="n">
        <f aca="false">IF(G65=1,IF(B65="",1,0),"")</f>
        <v>0</v>
      </c>
    </row>
    <row r="66" customFormat="false" ht="15" hidden="false" customHeight="false" outlineLevel="0" collapsed="false">
      <c r="A66" s="35" t="n">
        <v>46083.2881365741</v>
      </c>
      <c r="B66" s="35" t="n">
        <v>46083.2977199074</v>
      </c>
      <c r="C66" s="36" t="s">
        <v>149</v>
      </c>
      <c r="D66" s="36" t="s">
        <v>150</v>
      </c>
      <c r="E66" s="36" t="s">
        <v>117</v>
      </c>
      <c r="F66" s="36" t="s">
        <v>118</v>
      </c>
      <c r="G66" s="36" t="n">
        <f aca="false">IF(A66="","",IF(AND(A66&gt;=Debut,A66&lt;Fin),1,0))</f>
        <v>1</v>
      </c>
      <c r="H66" s="36" t="n">
        <f aca="false">IF(G66=1,INT(ROUND((A66-Debut)*86400,0)/600),"")</f>
        <v>41</v>
      </c>
      <c r="I66" s="36" t="n">
        <f aca="false">IF(G66=1,INT(ROUND((A66-Debut)*86400,0)/3600),"")</f>
        <v>6</v>
      </c>
      <c r="J66" s="36" t="n">
        <f aca="false">IF(OR(A66="",B66=""),"",ROUND((B66-A66)*86400,0))</f>
        <v>828</v>
      </c>
      <c r="K66" s="37" t="n">
        <f aca="false">IF(G66=1,IF(COUNTIFS($C:$C,C66,$G:$G,1,$A:$A,"&gt;="&amp;(A66-FenetreInterm/86400),$A:$A,"&lt;="&amp;A66)&gt;=NbInterm,1,0),"")</f>
        <v>0</v>
      </c>
      <c r="L66" s="37" t="n">
        <f aca="false">IF(G66=1,IF(B66="",0,IF(J66&lt;SeuilFugitive,1,0)),"")</f>
        <v>0</v>
      </c>
      <c r="M66" s="37" t="n">
        <f aca="false">IF(G66=1,IF(B66="",IF((Fin-A66)*24&gt;SeuilFigee,1,0),IF(J66&gt;SeuilFigee*3600,1,0)),"")</f>
        <v>0</v>
      </c>
      <c r="N66" s="0" t="str">
        <f aca="false">IF(G66=1,IF(COUNTIF(H$2:H66,H66)=1,COUNTIF($H:$H,H66),""),"")</f>
        <v/>
      </c>
      <c r="O66" s="0" t="str">
        <f aca="false">IF(G66=1,IF(COUNTIF(I$2:I66,I66)=1,COUNTIF($I:$I,I66),""),"")</f>
        <v/>
      </c>
      <c r="P66" s="38" t="n">
        <f aca="false">IF(G66=1,IF(COUNTIFS(C$2:C66,C66,G$2:G66,1)=1,COUNTIFS($C:$C,C66,$G:$G,1)+ROW()/10000000,""),"")</f>
        <v>9.0000066</v>
      </c>
      <c r="Q66" s="0" t="str">
        <f aca="false">IF(K66=1,IF(COUNTIFS(C$2:C66,C66,K$2:K66,1)=1,1,0),"")</f>
        <v/>
      </c>
      <c r="R66" s="0" t="str">
        <f aca="false">IF(M66=1,IF(COUNTIFS(C$2:C66,C66,M$2:M66,1)=1,1,0),"")</f>
        <v/>
      </c>
      <c r="S66" s="0" t="str">
        <f aca="false">IF(L66=1,IF(COUNTIFS(C$2:C66,C66,L$2:L66,1)=1,1,0),"")</f>
        <v/>
      </c>
      <c r="T66" s="38" t="str">
        <f aca="false">IF(N66="","",N66+ROW()/10000000)</f>
        <v/>
      </c>
      <c r="U66" s="36" t="n">
        <f aca="false">IF(G66=1,IF(B66="",1,0),"")</f>
        <v>0</v>
      </c>
    </row>
    <row r="67" customFormat="false" ht="15" hidden="false" customHeight="false" outlineLevel="0" collapsed="false">
      <c r="A67" s="35" t="n">
        <v>46083.288275463</v>
      </c>
      <c r="B67" s="35" t="n">
        <v>46083.2899652778</v>
      </c>
      <c r="C67" s="36" t="s">
        <v>142</v>
      </c>
      <c r="D67" s="36" t="s">
        <v>143</v>
      </c>
      <c r="E67" s="36" t="s">
        <v>121</v>
      </c>
      <c r="F67" s="36" t="s">
        <v>144</v>
      </c>
      <c r="G67" s="36" t="n">
        <f aca="false">IF(A67="","",IF(AND(A67&gt;=Debut,A67&lt;Fin),1,0))</f>
        <v>1</v>
      </c>
      <c r="H67" s="36" t="n">
        <f aca="false">IF(G67=1,INT(ROUND((A67-Debut)*86400,0)/600),"")</f>
        <v>41</v>
      </c>
      <c r="I67" s="36" t="n">
        <f aca="false">IF(G67=1,INT(ROUND((A67-Debut)*86400,0)/3600),"")</f>
        <v>6</v>
      </c>
      <c r="J67" s="36" t="n">
        <f aca="false">IF(OR(A67="",B67=""),"",ROUND((B67-A67)*86400,0))</f>
        <v>146</v>
      </c>
      <c r="K67" s="37" t="n">
        <f aca="false">IF(G67=1,IF(COUNTIFS($C:$C,C67,$G:$G,1,$A:$A,"&gt;="&amp;(A67-FenetreInterm/86400),$A:$A,"&lt;="&amp;A67)&gt;=NbInterm,1,0),"")</f>
        <v>0</v>
      </c>
      <c r="L67" s="37" t="n">
        <f aca="false">IF(G67=1,IF(B67="",0,IF(J67&lt;SeuilFugitive,1,0)),"")</f>
        <v>0</v>
      </c>
      <c r="M67" s="37" t="n">
        <f aca="false">IF(G67=1,IF(B67="",IF((Fin-A67)*24&gt;SeuilFigee,1,0),IF(J67&gt;SeuilFigee*3600,1,0)),"")</f>
        <v>0</v>
      </c>
      <c r="N67" s="0" t="str">
        <f aca="false">IF(G67=1,IF(COUNTIF(H$2:H67,H67)=1,COUNTIF($H:$H,H67),""),"")</f>
        <v/>
      </c>
      <c r="O67" s="0" t="str">
        <f aca="false">IF(G67=1,IF(COUNTIF(I$2:I67,I67)=1,COUNTIF($I:$I,I67),""),"")</f>
        <v/>
      </c>
      <c r="P67" s="38" t="str">
        <f aca="false">IF(G67=1,IF(COUNTIFS(C$2:C67,C67,G$2:G67,1)=1,COUNTIFS($C:$C,C67,$G:$G,1)+ROW()/10000000,""),"")</f>
        <v/>
      </c>
      <c r="Q67" s="0" t="str">
        <f aca="false">IF(K67=1,IF(COUNTIFS(C$2:C67,C67,K$2:K67,1)=1,1,0),"")</f>
        <v/>
      </c>
      <c r="R67" s="0" t="str">
        <f aca="false">IF(M67=1,IF(COUNTIFS(C$2:C67,C67,M$2:M67,1)=1,1,0),"")</f>
        <v/>
      </c>
      <c r="S67" s="0" t="str">
        <f aca="false">IF(L67=1,IF(COUNTIFS(C$2:C67,C67,L$2:L67,1)=1,1,0),"")</f>
        <v/>
      </c>
      <c r="T67" s="38" t="str">
        <f aca="false">IF(N67="","",N67+ROW()/10000000)</f>
        <v/>
      </c>
      <c r="U67" s="36" t="n">
        <f aca="false">IF(G67=1,IF(B67="",1,0),"")</f>
        <v>0</v>
      </c>
    </row>
    <row r="68" customFormat="false" ht="15" hidden="false" customHeight="false" outlineLevel="0" collapsed="false">
      <c r="A68" s="35" t="n">
        <v>46083.3091087963</v>
      </c>
      <c r="B68" s="35" t="n">
        <v>46083.3166435185</v>
      </c>
      <c r="C68" s="36" t="s">
        <v>145</v>
      </c>
      <c r="D68" s="36" t="s">
        <v>146</v>
      </c>
      <c r="E68" s="36" t="s">
        <v>121</v>
      </c>
      <c r="F68" s="36" t="s">
        <v>144</v>
      </c>
      <c r="G68" s="36" t="n">
        <f aca="false">IF(A68="","",IF(AND(A68&gt;=Debut,A68&lt;Fin),1,0))</f>
        <v>1</v>
      </c>
      <c r="H68" s="36" t="n">
        <f aca="false">IF(G68=1,INT(ROUND((A68-Debut)*86400,0)/600),"")</f>
        <v>44</v>
      </c>
      <c r="I68" s="36" t="n">
        <f aca="false">IF(G68=1,INT(ROUND((A68-Debut)*86400,0)/3600),"")</f>
        <v>7</v>
      </c>
      <c r="J68" s="36" t="n">
        <f aca="false">IF(OR(A68="",B68=""),"",ROUND((B68-A68)*86400,0))</f>
        <v>651</v>
      </c>
      <c r="K68" s="37" t="n">
        <f aca="false">IF(G68=1,IF(COUNTIFS($C:$C,C68,$G:$G,1,$A:$A,"&gt;="&amp;(A68-FenetreInterm/86400),$A:$A,"&lt;="&amp;A68)&gt;=NbInterm,1,0),"")</f>
        <v>0</v>
      </c>
      <c r="L68" s="37" t="n">
        <f aca="false">IF(G68=1,IF(B68="",0,IF(J68&lt;SeuilFugitive,1,0)),"")</f>
        <v>0</v>
      </c>
      <c r="M68" s="37" t="n">
        <f aca="false">IF(G68=1,IF(B68="",IF((Fin-A68)*24&gt;SeuilFigee,1,0),IF(J68&gt;SeuilFigee*3600,1,0)),"")</f>
        <v>0</v>
      </c>
      <c r="N68" s="36" t="n">
        <f aca="false">IF(G68=1,IF(COUNTIF(H$2:H68,H68)=1,COUNTIF($H:$H,H68),""),"")</f>
        <v>1</v>
      </c>
      <c r="O68" s="36" t="n">
        <f aca="false">IF(G68=1,IF(COUNTIF(I$2:I68,I68)=1,COUNTIF($I:$I,I68),""),"")</f>
        <v>4</v>
      </c>
      <c r="P68" s="38" t="str">
        <f aca="false">IF(G68=1,IF(COUNTIFS(C$2:C68,C68,G$2:G68,1)=1,COUNTIFS($C:$C,C68,$G:$G,1)+ROW()/10000000,""),"")</f>
        <v/>
      </c>
      <c r="Q68" s="0" t="str">
        <f aca="false">IF(K68=1,IF(COUNTIFS(C$2:C68,C68,K$2:K68,1)=1,1,0),"")</f>
        <v/>
      </c>
      <c r="R68" s="0" t="str">
        <f aca="false">IF(M68=1,IF(COUNTIFS(C$2:C68,C68,M$2:M68,1)=1,1,0),"")</f>
        <v/>
      </c>
      <c r="S68" s="0" t="str">
        <f aca="false">IF(L68=1,IF(COUNTIFS(C$2:C68,C68,L$2:L68,1)=1,1,0),"")</f>
        <v/>
      </c>
      <c r="T68" s="38" t="n">
        <f aca="false">IF(N68="","",N68+ROW()/10000000)</f>
        <v>1.0000068</v>
      </c>
      <c r="U68" s="36" t="n">
        <f aca="false">IF(G68=1,IF(B68="",1,0),"")</f>
        <v>0</v>
      </c>
    </row>
    <row r="69" customFormat="false" ht="15" hidden="false" customHeight="false" outlineLevel="0" collapsed="false">
      <c r="A69" s="35" t="n">
        <v>46083.326087963</v>
      </c>
      <c r="B69" s="35" t="n">
        <v>46083.330625</v>
      </c>
      <c r="C69" s="36" t="s">
        <v>151</v>
      </c>
      <c r="D69" s="36" t="s">
        <v>152</v>
      </c>
      <c r="E69" s="36" t="s">
        <v>128</v>
      </c>
      <c r="F69" s="36" t="s">
        <v>144</v>
      </c>
      <c r="G69" s="36" t="n">
        <f aca="false">IF(A69="","",IF(AND(A69&gt;=Debut,A69&lt;Fin),1,0))</f>
        <v>1</v>
      </c>
      <c r="H69" s="36" t="n">
        <f aca="false">IF(G69=1,INT(ROUND((A69-Debut)*86400,0)/600),"")</f>
        <v>46</v>
      </c>
      <c r="I69" s="36" t="n">
        <f aca="false">IF(G69=1,INT(ROUND((A69-Debut)*86400,0)/3600),"")</f>
        <v>7</v>
      </c>
      <c r="J69" s="36" t="n">
        <f aca="false">IF(OR(A69="",B69=""),"",ROUND((B69-A69)*86400,0))</f>
        <v>392</v>
      </c>
      <c r="K69" s="37" t="n">
        <f aca="false">IF(G69=1,IF(COUNTIFS($C:$C,C69,$G:$G,1,$A:$A,"&gt;="&amp;(A69-FenetreInterm/86400),$A:$A,"&lt;="&amp;A69)&gt;=NbInterm,1,0),"")</f>
        <v>0</v>
      </c>
      <c r="L69" s="37" t="n">
        <f aca="false">IF(G69=1,IF(B69="",0,IF(J69&lt;SeuilFugitive,1,0)),"")</f>
        <v>0</v>
      </c>
      <c r="M69" s="37" t="n">
        <f aca="false">IF(G69=1,IF(B69="",IF((Fin-A69)*24&gt;SeuilFigee,1,0),IF(J69&gt;SeuilFigee*3600,1,0)),"")</f>
        <v>0</v>
      </c>
      <c r="N69" s="36" t="n">
        <f aca="false">IF(G69=1,IF(COUNTIF(H$2:H69,H69)=1,COUNTIF($H:$H,H69),""),"")</f>
        <v>1</v>
      </c>
      <c r="O69" s="0" t="str">
        <f aca="false">IF(G69=1,IF(COUNTIF(I$2:I69,I69)=1,COUNTIF($I:$I,I69),""),"")</f>
        <v/>
      </c>
      <c r="P69" s="38" t="n">
        <f aca="false">IF(G69=1,IF(COUNTIFS(C$2:C69,C69,G$2:G69,1)=1,COUNTIFS($C:$C,C69,$G:$G,1)+ROW()/10000000,""),"")</f>
        <v>27.0000069</v>
      </c>
      <c r="Q69" s="0" t="str">
        <f aca="false">IF(K69=1,IF(COUNTIFS(C$2:C69,C69,K$2:K69,1)=1,1,0),"")</f>
        <v/>
      </c>
      <c r="R69" s="0" t="str">
        <f aca="false">IF(M69=1,IF(COUNTIFS(C$2:C69,C69,M$2:M69,1)=1,1,0),"")</f>
        <v/>
      </c>
      <c r="S69" s="0" t="str">
        <f aca="false">IF(L69=1,IF(COUNTIFS(C$2:C69,C69,L$2:L69,1)=1,1,0),"")</f>
        <v/>
      </c>
      <c r="T69" s="38" t="n">
        <f aca="false">IF(N69="","",N69+ROW()/10000000)</f>
        <v>1.0000069</v>
      </c>
      <c r="U69" s="36" t="n">
        <f aca="false">IF(G69=1,IF(B69="",1,0),"")</f>
        <v>0</v>
      </c>
    </row>
    <row r="70" customFormat="false" ht="15" hidden="false" customHeight="false" outlineLevel="0" collapsed="false">
      <c r="A70" s="35" t="n">
        <v>46083.3267361111</v>
      </c>
      <c r="B70" s="35" t="n">
        <v>46083.3307523148</v>
      </c>
      <c r="C70" s="36" t="s">
        <v>138</v>
      </c>
      <c r="D70" s="36" t="s">
        <v>139</v>
      </c>
      <c r="E70" s="36" t="s">
        <v>128</v>
      </c>
      <c r="F70" s="36" t="s">
        <v>118</v>
      </c>
      <c r="G70" s="36" t="n">
        <f aca="false">IF(A70="","",IF(AND(A70&gt;=Debut,A70&lt;Fin),1,0))</f>
        <v>1</v>
      </c>
      <c r="H70" s="36" t="n">
        <f aca="false">IF(G70=1,INT(ROUND((A70-Debut)*86400,0)/600),"")</f>
        <v>47</v>
      </c>
      <c r="I70" s="36" t="n">
        <f aca="false">IF(G70=1,INT(ROUND((A70-Debut)*86400,0)/3600),"")</f>
        <v>7</v>
      </c>
      <c r="J70" s="36" t="n">
        <f aca="false">IF(OR(A70="",B70=""),"",ROUND((B70-A70)*86400,0))</f>
        <v>347</v>
      </c>
      <c r="K70" s="37" t="n">
        <f aca="false">IF(G70=1,IF(COUNTIFS($C:$C,C70,$G:$G,1,$A:$A,"&gt;="&amp;(A70-FenetreInterm/86400),$A:$A,"&lt;="&amp;A70)&gt;=NbInterm,1,0),"")</f>
        <v>0</v>
      </c>
      <c r="L70" s="37" t="n">
        <f aca="false">IF(G70=1,IF(B70="",0,IF(J70&lt;SeuilFugitive,1,0)),"")</f>
        <v>0</v>
      </c>
      <c r="M70" s="37" t="n">
        <f aca="false">IF(G70=1,IF(B70="",IF((Fin-A70)*24&gt;SeuilFigee,1,0),IF(J70&gt;SeuilFigee*3600,1,0)),"")</f>
        <v>0</v>
      </c>
      <c r="N70" s="36" t="n">
        <f aca="false">IF(G70=1,IF(COUNTIF(H$2:H70,H70)=1,COUNTIF($H:$H,H70),""),"")</f>
        <v>2</v>
      </c>
      <c r="O70" s="0" t="str">
        <f aca="false">IF(G70=1,IF(COUNTIF(I$2:I70,I70)=1,COUNTIF($I:$I,I70),""),"")</f>
        <v/>
      </c>
      <c r="P70" s="38" t="str">
        <f aca="false">IF(G70=1,IF(COUNTIFS(C$2:C70,C70,G$2:G70,1)=1,COUNTIFS($C:$C,C70,$G:$G,1)+ROW()/10000000,""),"")</f>
        <v/>
      </c>
      <c r="Q70" s="0" t="str">
        <f aca="false">IF(K70=1,IF(COUNTIFS(C$2:C70,C70,K$2:K70,1)=1,1,0),"")</f>
        <v/>
      </c>
      <c r="R70" s="0" t="str">
        <f aca="false">IF(M70=1,IF(COUNTIFS(C$2:C70,C70,M$2:M70,1)=1,1,0),"")</f>
        <v/>
      </c>
      <c r="S70" s="0" t="str">
        <f aca="false">IF(L70=1,IF(COUNTIFS(C$2:C70,C70,L$2:L70,1)=1,1,0),"")</f>
        <v/>
      </c>
      <c r="T70" s="38" t="n">
        <f aca="false">IF(N70="","",N70+ROW()/10000000)</f>
        <v>2.000007</v>
      </c>
      <c r="U70" s="36" t="n">
        <f aca="false">IF(G70=1,IF(B70="",1,0),"")</f>
        <v>0</v>
      </c>
    </row>
    <row r="71" customFormat="false" ht="15" hidden="false" customHeight="false" outlineLevel="0" collapsed="false">
      <c r="A71" s="35" t="n">
        <v>46083.328912037</v>
      </c>
      <c r="B71" s="35" t="n">
        <v>46083.3308912037</v>
      </c>
      <c r="C71" s="36" t="s">
        <v>142</v>
      </c>
      <c r="D71" s="36" t="s">
        <v>143</v>
      </c>
      <c r="E71" s="36" t="s">
        <v>121</v>
      </c>
      <c r="F71" s="36" t="s">
        <v>144</v>
      </c>
      <c r="G71" s="36" t="n">
        <f aca="false">IF(A71="","",IF(AND(A71&gt;=Debut,A71&lt;Fin),1,0))</f>
        <v>1</v>
      </c>
      <c r="H71" s="36" t="n">
        <f aca="false">IF(G71=1,INT(ROUND((A71-Debut)*86400,0)/600),"")</f>
        <v>47</v>
      </c>
      <c r="I71" s="36" t="n">
        <f aca="false">IF(G71=1,INT(ROUND((A71-Debut)*86400,0)/3600),"")</f>
        <v>7</v>
      </c>
      <c r="J71" s="36" t="n">
        <f aca="false">IF(OR(A71="",B71=""),"",ROUND((B71-A71)*86400,0))</f>
        <v>171</v>
      </c>
      <c r="K71" s="37" t="n">
        <f aca="false">IF(G71=1,IF(COUNTIFS($C:$C,C71,$G:$G,1,$A:$A,"&gt;="&amp;(A71-FenetreInterm/86400),$A:$A,"&lt;="&amp;A71)&gt;=NbInterm,1,0),"")</f>
        <v>0</v>
      </c>
      <c r="L71" s="37" t="n">
        <f aca="false">IF(G71=1,IF(B71="",0,IF(J71&lt;SeuilFugitive,1,0)),"")</f>
        <v>0</v>
      </c>
      <c r="M71" s="37" t="n">
        <f aca="false">IF(G71=1,IF(B71="",IF((Fin-A71)*24&gt;SeuilFigee,1,0),IF(J71&gt;SeuilFigee*3600,1,0)),"")</f>
        <v>0</v>
      </c>
      <c r="N71" s="0" t="str">
        <f aca="false">IF(G71=1,IF(COUNTIF(H$2:H71,H71)=1,COUNTIF($H:$H,H71),""),"")</f>
        <v/>
      </c>
      <c r="O71" s="0" t="str">
        <f aca="false">IF(G71=1,IF(COUNTIF(I$2:I71,I71)=1,COUNTIF($I:$I,I71),""),"")</f>
        <v/>
      </c>
      <c r="P71" s="38" t="str">
        <f aca="false">IF(G71=1,IF(COUNTIFS(C$2:C71,C71,G$2:G71,1)=1,COUNTIFS($C:$C,C71,$G:$G,1)+ROW()/10000000,""),"")</f>
        <v/>
      </c>
      <c r="Q71" s="0" t="str">
        <f aca="false">IF(K71=1,IF(COUNTIFS(C$2:C71,C71,K$2:K71,1)=1,1,0),"")</f>
        <v/>
      </c>
      <c r="R71" s="0" t="str">
        <f aca="false">IF(M71=1,IF(COUNTIFS(C$2:C71,C71,M$2:M71,1)=1,1,0),"")</f>
        <v/>
      </c>
      <c r="S71" s="0" t="str">
        <f aca="false">IF(L71=1,IF(COUNTIFS(C$2:C71,C71,L$2:L71,1)=1,1,0),"")</f>
        <v/>
      </c>
      <c r="T71" s="38" t="str">
        <f aca="false">IF(N71="","",N71+ROW()/10000000)</f>
        <v/>
      </c>
      <c r="U71" s="36" t="n">
        <f aca="false">IF(G71=1,IF(B71="",1,0),"")</f>
        <v>0</v>
      </c>
    </row>
    <row r="72" customFormat="false" ht="15" hidden="false" customHeight="false" outlineLevel="0" collapsed="false">
      <c r="A72" s="35" t="n">
        <v>46083.3371412037</v>
      </c>
      <c r="B72" s="35" t="n">
        <v>46083.3430787037</v>
      </c>
      <c r="C72" s="36" t="s">
        <v>142</v>
      </c>
      <c r="D72" s="36" t="s">
        <v>143</v>
      </c>
      <c r="E72" s="36" t="s">
        <v>121</v>
      </c>
      <c r="F72" s="36" t="s">
        <v>144</v>
      </c>
      <c r="G72" s="36" t="n">
        <f aca="false">IF(A72="","",IF(AND(A72&gt;=Debut,A72&lt;Fin),1,0))</f>
        <v>1</v>
      </c>
      <c r="H72" s="36" t="n">
        <f aca="false">IF(G72=1,INT(ROUND((A72-Debut)*86400,0)/600),"")</f>
        <v>48</v>
      </c>
      <c r="I72" s="36" t="n">
        <f aca="false">IF(G72=1,INT(ROUND((A72-Debut)*86400,0)/3600),"")</f>
        <v>8</v>
      </c>
      <c r="J72" s="36" t="n">
        <f aca="false">IF(OR(A72="",B72=""),"",ROUND((B72-A72)*86400,0))</f>
        <v>513</v>
      </c>
      <c r="K72" s="37" t="n">
        <f aca="false">IF(G72=1,IF(COUNTIFS($C:$C,C72,$G:$G,1,$A:$A,"&gt;="&amp;(A72-FenetreInterm/86400),$A:$A,"&lt;="&amp;A72)&gt;=NbInterm,1,0),"")</f>
        <v>0</v>
      </c>
      <c r="L72" s="37" t="n">
        <f aca="false">IF(G72=1,IF(B72="",0,IF(J72&lt;SeuilFugitive,1,0)),"")</f>
        <v>0</v>
      </c>
      <c r="M72" s="37" t="n">
        <f aca="false">IF(G72=1,IF(B72="",IF((Fin-A72)*24&gt;SeuilFigee,1,0),IF(J72&gt;SeuilFigee*3600,1,0)),"")</f>
        <v>0</v>
      </c>
      <c r="N72" s="36" t="n">
        <f aca="false">IF(G72=1,IF(COUNTIF(H$2:H72,H72)=1,COUNTIF($H:$H,H72),""),"")</f>
        <v>2</v>
      </c>
      <c r="O72" s="36" t="n">
        <f aca="false">IF(G72=1,IF(COUNTIF(I$2:I72,I72)=1,COUNTIF($I:$I,I72),""),"")</f>
        <v>18</v>
      </c>
      <c r="P72" s="38" t="str">
        <f aca="false">IF(G72=1,IF(COUNTIFS(C$2:C72,C72,G$2:G72,1)=1,COUNTIFS($C:$C,C72,$G:$G,1)+ROW()/10000000,""),"")</f>
        <v/>
      </c>
      <c r="Q72" s="0" t="str">
        <f aca="false">IF(K72=1,IF(COUNTIFS(C$2:C72,C72,K$2:K72,1)=1,1,0),"")</f>
        <v/>
      </c>
      <c r="R72" s="0" t="str">
        <f aca="false">IF(M72=1,IF(COUNTIFS(C$2:C72,C72,M$2:M72,1)=1,1,0),"")</f>
        <v/>
      </c>
      <c r="S72" s="0" t="str">
        <f aca="false">IF(L72=1,IF(COUNTIFS(C$2:C72,C72,L$2:L72,1)=1,1,0),"")</f>
        <v/>
      </c>
      <c r="T72" s="38" t="n">
        <f aca="false">IF(N72="","",N72+ROW()/10000000)</f>
        <v>2.0000072</v>
      </c>
      <c r="U72" s="36" t="n">
        <f aca="false">IF(G72=1,IF(B72="",1,0),"")</f>
        <v>0</v>
      </c>
    </row>
    <row r="73" customFormat="false" ht="15" hidden="false" customHeight="false" outlineLevel="0" collapsed="false">
      <c r="A73" s="35" t="n">
        <v>46083.3382291667</v>
      </c>
      <c r="B73" s="35" t="n">
        <v>46083.3430787037</v>
      </c>
      <c r="C73" s="36" t="s">
        <v>142</v>
      </c>
      <c r="D73" s="36" t="s">
        <v>143</v>
      </c>
      <c r="E73" s="36" t="s">
        <v>121</v>
      </c>
      <c r="F73" s="36" t="s">
        <v>144</v>
      </c>
      <c r="G73" s="36" t="n">
        <f aca="false">IF(A73="","",IF(AND(A73&gt;=Debut,A73&lt;Fin),1,0))</f>
        <v>1</v>
      </c>
      <c r="H73" s="36" t="n">
        <f aca="false">IF(G73=1,INT(ROUND((A73-Debut)*86400,0)/600),"")</f>
        <v>48</v>
      </c>
      <c r="I73" s="36" t="n">
        <f aca="false">IF(G73=1,INT(ROUND((A73-Debut)*86400,0)/3600),"")</f>
        <v>8</v>
      </c>
      <c r="J73" s="36" t="n">
        <f aca="false">IF(OR(A73="",B73=""),"",ROUND((B73-A73)*86400,0))</f>
        <v>419</v>
      </c>
      <c r="K73" s="37" t="n">
        <f aca="false">IF(G73=1,IF(COUNTIFS($C:$C,C73,$G:$G,1,$A:$A,"&gt;="&amp;(A73-FenetreInterm/86400),$A:$A,"&lt;="&amp;A73)&gt;=NbInterm,1,0),"")</f>
        <v>0</v>
      </c>
      <c r="L73" s="37" t="n">
        <f aca="false">IF(G73=1,IF(B73="",0,IF(J73&lt;SeuilFugitive,1,0)),"")</f>
        <v>0</v>
      </c>
      <c r="M73" s="37" t="n">
        <f aca="false">IF(G73=1,IF(B73="",IF((Fin-A73)*24&gt;SeuilFigee,1,0),IF(J73&gt;SeuilFigee*3600,1,0)),"")</f>
        <v>0</v>
      </c>
      <c r="N73" s="0" t="str">
        <f aca="false">IF(G73=1,IF(COUNTIF(H$2:H73,H73)=1,COUNTIF($H:$H,H73),""),"")</f>
        <v/>
      </c>
      <c r="O73" s="0" t="str">
        <f aca="false">IF(G73=1,IF(COUNTIF(I$2:I73,I73)=1,COUNTIF($I:$I,I73),""),"")</f>
        <v/>
      </c>
      <c r="P73" s="38" t="str">
        <f aca="false">IF(G73=1,IF(COUNTIFS(C$2:C73,C73,G$2:G73,1)=1,COUNTIFS($C:$C,C73,$G:$G,1)+ROW()/10000000,""),"")</f>
        <v/>
      </c>
      <c r="Q73" s="0" t="str">
        <f aca="false">IF(K73=1,IF(COUNTIFS(C$2:C73,C73,K$2:K73,1)=1,1,0),"")</f>
        <v/>
      </c>
      <c r="R73" s="0" t="str">
        <f aca="false">IF(M73=1,IF(COUNTIFS(C$2:C73,C73,M$2:M73,1)=1,1,0),"")</f>
        <v/>
      </c>
      <c r="S73" s="0" t="str">
        <f aca="false">IF(L73=1,IF(COUNTIFS(C$2:C73,C73,L$2:L73,1)=1,1,0),"")</f>
        <v/>
      </c>
      <c r="T73" s="38" t="str">
        <f aca="false">IF(N73="","",N73+ROW()/10000000)</f>
        <v/>
      </c>
      <c r="U73" s="36" t="n">
        <f aca="false">IF(G73=1,IF(B73="",1,0),"")</f>
        <v>0</v>
      </c>
    </row>
    <row r="74" customFormat="false" ht="15" hidden="false" customHeight="false" outlineLevel="0" collapsed="false">
      <c r="A74" s="35" t="n">
        <v>46083.3427314815</v>
      </c>
      <c r="B74" s="35" t="n">
        <v>46083.3430555556</v>
      </c>
      <c r="C74" s="36" t="s">
        <v>136</v>
      </c>
      <c r="D74" s="36" t="s">
        <v>137</v>
      </c>
      <c r="E74" s="36" t="s">
        <v>121</v>
      </c>
      <c r="F74" s="36" t="s">
        <v>125</v>
      </c>
      <c r="G74" s="36" t="n">
        <f aca="false">IF(A74="","",IF(AND(A74&gt;=Debut,A74&lt;Fin),1,0))</f>
        <v>1</v>
      </c>
      <c r="H74" s="36" t="n">
        <f aca="false">IF(G74=1,INT(ROUND((A74-Debut)*86400,0)/600),"")</f>
        <v>49</v>
      </c>
      <c r="I74" s="36" t="n">
        <f aca="false">IF(G74=1,INT(ROUND((A74-Debut)*86400,0)/3600),"")</f>
        <v>8</v>
      </c>
      <c r="J74" s="36" t="n">
        <f aca="false">IF(OR(A74="",B74=""),"",ROUND((B74-A74)*86400,0))</f>
        <v>28</v>
      </c>
      <c r="K74" s="37" t="n">
        <f aca="false">IF(G74=1,IF(COUNTIFS($C:$C,C74,$G:$G,1,$A:$A,"&gt;="&amp;(A74-FenetreInterm/86400),$A:$A,"&lt;="&amp;A74)&gt;=NbInterm,1,0),"")</f>
        <v>0</v>
      </c>
      <c r="L74" s="37" t="n">
        <f aca="false">IF(G74=1,IF(B74="",0,IF(J74&lt;SeuilFugitive,1,0)),"")</f>
        <v>0</v>
      </c>
      <c r="M74" s="37" t="n">
        <f aca="false">IF(G74=1,IF(B74="",IF((Fin-A74)*24&gt;SeuilFigee,1,0),IF(J74&gt;SeuilFigee*3600,1,0)),"")</f>
        <v>0</v>
      </c>
      <c r="N74" s="36" t="n">
        <f aca="false">IF(G74=1,IF(COUNTIF(H$2:H74,H74)=1,COUNTIF($H:$H,H74),""),"")</f>
        <v>5</v>
      </c>
      <c r="O74" s="0" t="str">
        <f aca="false">IF(G74=1,IF(COUNTIF(I$2:I74,I74)=1,COUNTIF($I:$I,I74),""),"")</f>
        <v/>
      </c>
      <c r="P74" s="38" t="str">
        <f aca="false">IF(G74=1,IF(COUNTIFS(C$2:C74,C74,G$2:G74,1)=1,COUNTIFS($C:$C,C74,$G:$G,1)+ROW()/10000000,""),"")</f>
        <v/>
      </c>
      <c r="Q74" s="0" t="str">
        <f aca="false">IF(K74=1,IF(COUNTIFS(C$2:C74,C74,K$2:K74,1)=1,1,0),"")</f>
        <v/>
      </c>
      <c r="R74" s="0" t="str">
        <f aca="false">IF(M74=1,IF(COUNTIFS(C$2:C74,C74,M$2:M74,1)=1,1,0),"")</f>
        <v/>
      </c>
      <c r="S74" s="0" t="str">
        <f aca="false">IF(L74=1,IF(COUNTIFS(C$2:C74,C74,L$2:L74,1)=1,1,0),"")</f>
        <v/>
      </c>
      <c r="T74" s="38" t="n">
        <f aca="false">IF(N74="","",N74+ROW()/10000000)</f>
        <v>5.0000074</v>
      </c>
      <c r="U74" s="36" t="n">
        <f aca="false">IF(G74=1,IF(B74="",1,0),"")</f>
        <v>0</v>
      </c>
    </row>
    <row r="75" customFormat="false" ht="15" hidden="false" customHeight="false" outlineLevel="0" collapsed="false">
      <c r="A75" s="35" t="n">
        <v>46083.3465856482</v>
      </c>
      <c r="B75" s="35" t="n">
        <v>46083.3466666667</v>
      </c>
      <c r="C75" s="36" t="s">
        <v>140</v>
      </c>
      <c r="D75" s="36" t="s">
        <v>141</v>
      </c>
      <c r="E75" s="36" t="s">
        <v>128</v>
      </c>
      <c r="F75" s="36" t="s">
        <v>122</v>
      </c>
      <c r="G75" s="36" t="n">
        <f aca="false">IF(A75="","",IF(AND(A75&gt;=Debut,A75&lt;Fin),1,0))</f>
        <v>1</v>
      </c>
      <c r="H75" s="36" t="n">
        <f aca="false">IF(G75=1,INT(ROUND((A75-Debut)*86400,0)/600),"")</f>
        <v>49</v>
      </c>
      <c r="I75" s="36" t="n">
        <f aca="false">IF(G75=1,INT(ROUND((A75-Debut)*86400,0)/3600),"")</f>
        <v>8</v>
      </c>
      <c r="J75" s="36" t="n">
        <f aca="false">IF(OR(A75="",B75=""),"",ROUND((B75-A75)*86400,0))</f>
        <v>7</v>
      </c>
      <c r="K75" s="37" t="n">
        <f aca="false">IF(G75=1,IF(COUNTIFS($C:$C,C75,$G:$G,1,$A:$A,"&gt;="&amp;(A75-FenetreInterm/86400),$A:$A,"&lt;="&amp;A75)&gt;=NbInterm,1,0),"")</f>
        <v>0</v>
      </c>
      <c r="L75" s="37" t="n">
        <f aca="false">IF(G75=1,IF(B75="",0,IF(J75&lt;SeuilFugitive,1,0)),"")</f>
        <v>0</v>
      </c>
      <c r="M75" s="37" t="n">
        <f aca="false">IF(G75=1,IF(B75="",IF((Fin-A75)*24&gt;SeuilFigee,1,0),IF(J75&gt;SeuilFigee*3600,1,0)),"")</f>
        <v>0</v>
      </c>
      <c r="N75" s="0" t="str">
        <f aca="false">IF(G75=1,IF(COUNTIF(H$2:H75,H75)=1,COUNTIF($H:$H,H75),""),"")</f>
        <v/>
      </c>
      <c r="O75" s="0" t="str">
        <f aca="false">IF(G75=1,IF(COUNTIF(I$2:I75,I75)=1,COUNTIF($I:$I,I75),""),"")</f>
        <v/>
      </c>
      <c r="P75" s="38" t="str">
        <f aca="false">IF(G75=1,IF(COUNTIFS(C$2:C75,C75,G$2:G75,1)=1,COUNTIFS($C:$C,C75,$G:$G,1)+ROW()/10000000,""),"")</f>
        <v/>
      </c>
      <c r="Q75" s="0" t="str">
        <f aca="false">IF(K75=1,IF(COUNTIFS(C$2:C75,C75,K$2:K75,1)=1,1,0),"")</f>
        <v/>
      </c>
      <c r="R75" s="0" t="str">
        <f aca="false">IF(M75=1,IF(COUNTIFS(C$2:C75,C75,M$2:M75,1)=1,1,0),"")</f>
        <v/>
      </c>
      <c r="S75" s="0" t="str">
        <f aca="false">IF(L75=1,IF(COUNTIFS(C$2:C75,C75,L$2:L75,1)=1,1,0),"")</f>
        <v/>
      </c>
      <c r="T75" s="38" t="str">
        <f aca="false">IF(N75="","",N75+ROW()/10000000)</f>
        <v/>
      </c>
      <c r="U75" s="36" t="n">
        <f aca="false">IF(G75=1,IF(B75="",1,0),"")</f>
        <v>0</v>
      </c>
    </row>
    <row r="76" customFormat="false" ht="15" hidden="false" customHeight="false" outlineLevel="0" collapsed="false">
      <c r="A76" s="35" t="n">
        <v>46083.346724537</v>
      </c>
      <c r="B76" s="35" t="n">
        <v>46083.3467824074</v>
      </c>
      <c r="C76" s="36" t="s">
        <v>140</v>
      </c>
      <c r="D76" s="36" t="s">
        <v>141</v>
      </c>
      <c r="E76" s="36" t="s">
        <v>128</v>
      </c>
      <c r="F76" s="36" t="s">
        <v>122</v>
      </c>
      <c r="G76" s="36" t="n">
        <f aca="false">IF(A76="","",IF(AND(A76&gt;=Debut,A76&lt;Fin),1,0))</f>
        <v>1</v>
      </c>
      <c r="H76" s="36" t="n">
        <f aca="false">IF(G76=1,INT(ROUND((A76-Debut)*86400,0)/600),"")</f>
        <v>49</v>
      </c>
      <c r="I76" s="36" t="n">
        <f aca="false">IF(G76=1,INT(ROUND((A76-Debut)*86400,0)/3600),"")</f>
        <v>8</v>
      </c>
      <c r="J76" s="36" t="n">
        <f aca="false">IF(OR(A76="",B76=""),"",ROUND((B76-A76)*86400,0))</f>
        <v>5</v>
      </c>
      <c r="K76" s="37" t="n">
        <f aca="false">IF(G76=1,IF(COUNTIFS($C:$C,C76,$G:$G,1,$A:$A,"&gt;="&amp;(A76-FenetreInterm/86400),$A:$A,"&lt;="&amp;A76)&gt;=NbInterm,1,0),"")</f>
        <v>0</v>
      </c>
      <c r="L76" s="37" t="n">
        <f aca="false">IF(G76=1,IF(B76="",0,IF(J76&lt;SeuilFugitive,1,0)),"")</f>
        <v>0</v>
      </c>
      <c r="M76" s="37" t="n">
        <f aca="false">IF(G76=1,IF(B76="",IF((Fin-A76)*24&gt;SeuilFigee,1,0),IF(J76&gt;SeuilFigee*3600,1,0)),"")</f>
        <v>0</v>
      </c>
      <c r="N76" s="0" t="str">
        <f aca="false">IF(G76=1,IF(COUNTIF(H$2:H76,H76)=1,COUNTIF($H:$H,H76),""),"")</f>
        <v/>
      </c>
      <c r="O76" s="0" t="str">
        <f aca="false">IF(G76=1,IF(COUNTIF(I$2:I76,I76)=1,COUNTIF($I:$I,I76),""),"")</f>
        <v/>
      </c>
      <c r="P76" s="38" t="str">
        <f aca="false">IF(G76=1,IF(COUNTIFS(C$2:C76,C76,G$2:G76,1)=1,COUNTIFS($C:$C,C76,$G:$G,1)+ROW()/10000000,""),"")</f>
        <v/>
      </c>
      <c r="Q76" s="0" t="str">
        <f aca="false">IF(K76=1,IF(COUNTIFS(C$2:C76,C76,K$2:K76,1)=1,1,0),"")</f>
        <v/>
      </c>
      <c r="R76" s="0" t="str">
        <f aca="false">IF(M76=1,IF(COUNTIFS(C$2:C76,C76,M$2:M76,1)=1,1,0),"")</f>
        <v/>
      </c>
      <c r="S76" s="0" t="str">
        <f aca="false">IF(L76=1,IF(COUNTIFS(C$2:C76,C76,L$2:L76,1)=1,1,0),"")</f>
        <v/>
      </c>
      <c r="T76" s="38" t="str">
        <f aca="false">IF(N76="","",N76+ROW()/10000000)</f>
        <v/>
      </c>
      <c r="U76" s="36" t="n">
        <f aca="false">IF(G76=1,IF(B76="",1,0),"")</f>
        <v>0</v>
      </c>
    </row>
    <row r="77" customFormat="false" ht="15" hidden="false" customHeight="false" outlineLevel="0" collapsed="false">
      <c r="A77" s="35" t="n">
        <v>46083.3469328704</v>
      </c>
      <c r="B77" s="35" t="n">
        <v>46083.3470601852</v>
      </c>
      <c r="C77" s="36" t="s">
        <v>140</v>
      </c>
      <c r="D77" s="36" t="s">
        <v>141</v>
      </c>
      <c r="E77" s="36" t="s">
        <v>128</v>
      </c>
      <c r="F77" s="36" t="s">
        <v>122</v>
      </c>
      <c r="G77" s="36" t="n">
        <f aca="false">IF(A77="","",IF(AND(A77&gt;=Debut,A77&lt;Fin),1,0))</f>
        <v>1</v>
      </c>
      <c r="H77" s="36" t="n">
        <f aca="false">IF(G77=1,INT(ROUND((A77-Debut)*86400,0)/600),"")</f>
        <v>49</v>
      </c>
      <c r="I77" s="36" t="n">
        <f aca="false">IF(G77=1,INT(ROUND((A77-Debut)*86400,0)/3600),"")</f>
        <v>8</v>
      </c>
      <c r="J77" s="36" t="n">
        <f aca="false">IF(OR(A77="",B77=""),"",ROUND((B77-A77)*86400,0))</f>
        <v>11</v>
      </c>
      <c r="K77" s="37" t="n">
        <f aca="false">IF(G77=1,IF(COUNTIFS($C:$C,C77,$G:$G,1,$A:$A,"&gt;="&amp;(A77-FenetreInterm/86400),$A:$A,"&lt;="&amp;A77)&gt;=NbInterm,1,0),"")</f>
        <v>1</v>
      </c>
      <c r="L77" s="37" t="n">
        <f aca="false">IF(G77=1,IF(B77="",0,IF(J77&lt;SeuilFugitive,1,0)),"")</f>
        <v>0</v>
      </c>
      <c r="M77" s="37" t="n">
        <f aca="false">IF(G77=1,IF(B77="",IF((Fin-A77)*24&gt;SeuilFigee,1,0),IF(J77&gt;SeuilFigee*3600,1,0)),"")</f>
        <v>0</v>
      </c>
      <c r="N77" s="0" t="str">
        <f aca="false">IF(G77=1,IF(COUNTIF(H$2:H77,H77)=1,COUNTIF($H:$H,H77),""),"")</f>
        <v/>
      </c>
      <c r="O77" s="0" t="str">
        <f aca="false">IF(G77=1,IF(COUNTIF(I$2:I77,I77)=1,COUNTIF($I:$I,I77),""),"")</f>
        <v/>
      </c>
      <c r="P77" s="38" t="str">
        <f aca="false">IF(G77=1,IF(COUNTIFS(C$2:C77,C77,G$2:G77,1)=1,COUNTIFS($C:$C,C77,$G:$G,1)+ROW()/10000000,""),"")</f>
        <v/>
      </c>
      <c r="Q77" s="36" t="n">
        <f aca="false">IF(K77=1,IF(COUNTIFS(C$2:C77,C77,K$2:K77,1)=1,1,0),"")</f>
        <v>0</v>
      </c>
      <c r="R77" s="0" t="str">
        <f aca="false">IF(M77=1,IF(COUNTIFS(C$2:C77,C77,M$2:M77,1)=1,1,0),"")</f>
        <v/>
      </c>
      <c r="S77" s="0" t="str">
        <f aca="false">IF(L77=1,IF(COUNTIFS(C$2:C77,C77,L$2:L77,1)=1,1,0),"")</f>
        <v/>
      </c>
      <c r="T77" s="38" t="str">
        <f aca="false">IF(N77="","",N77+ROW()/10000000)</f>
        <v/>
      </c>
      <c r="U77" s="36" t="n">
        <f aca="false">IF(G77=1,IF(B77="",1,0),"")</f>
        <v>0</v>
      </c>
    </row>
    <row r="78" customFormat="false" ht="15" hidden="false" customHeight="false" outlineLevel="0" collapsed="false">
      <c r="A78" s="35" t="n">
        <v>46083.3470833333</v>
      </c>
      <c r="B78" s="35" t="n">
        <v>46083.3471875</v>
      </c>
      <c r="C78" s="36" t="s">
        <v>140</v>
      </c>
      <c r="D78" s="36" t="s">
        <v>141</v>
      </c>
      <c r="E78" s="36" t="s">
        <v>128</v>
      </c>
      <c r="F78" s="36" t="s">
        <v>122</v>
      </c>
      <c r="G78" s="36" t="n">
        <f aca="false">IF(A78="","",IF(AND(A78&gt;=Debut,A78&lt;Fin),1,0))</f>
        <v>1</v>
      </c>
      <c r="H78" s="36" t="n">
        <f aca="false">IF(G78=1,INT(ROUND((A78-Debut)*86400,0)/600),"")</f>
        <v>49</v>
      </c>
      <c r="I78" s="36" t="n">
        <f aca="false">IF(G78=1,INT(ROUND((A78-Debut)*86400,0)/3600),"")</f>
        <v>8</v>
      </c>
      <c r="J78" s="36" t="n">
        <f aca="false">IF(OR(A78="",B78=""),"",ROUND((B78-A78)*86400,0))</f>
        <v>9</v>
      </c>
      <c r="K78" s="37" t="n">
        <f aca="false">IF(G78=1,IF(COUNTIFS($C:$C,C78,$G:$G,1,$A:$A,"&gt;="&amp;(A78-FenetreInterm/86400),$A:$A,"&lt;="&amp;A78)&gt;=NbInterm,1,0),"")</f>
        <v>1</v>
      </c>
      <c r="L78" s="37" t="n">
        <f aca="false">IF(G78=1,IF(B78="",0,IF(J78&lt;SeuilFugitive,1,0)),"")</f>
        <v>0</v>
      </c>
      <c r="M78" s="37" t="n">
        <f aca="false">IF(G78=1,IF(B78="",IF((Fin-A78)*24&gt;SeuilFigee,1,0),IF(J78&gt;SeuilFigee*3600,1,0)),"")</f>
        <v>0</v>
      </c>
      <c r="N78" s="0" t="str">
        <f aca="false">IF(G78=1,IF(COUNTIF(H$2:H78,H78)=1,COUNTIF($H:$H,H78),""),"")</f>
        <v/>
      </c>
      <c r="O78" s="0" t="str">
        <f aca="false">IF(G78=1,IF(COUNTIF(I$2:I78,I78)=1,COUNTIF($I:$I,I78),""),"")</f>
        <v/>
      </c>
      <c r="P78" s="38" t="str">
        <f aca="false">IF(G78=1,IF(COUNTIFS(C$2:C78,C78,G$2:G78,1)=1,COUNTIFS($C:$C,C78,$G:$G,1)+ROW()/10000000,""),"")</f>
        <v/>
      </c>
      <c r="Q78" s="36" t="n">
        <f aca="false">IF(K78=1,IF(COUNTIFS(C$2:C78,C78,K$2:K78,1)=1,1,0),"")</f>
        <v>0</v>
      </c>
      <c r="R78" s="0" t="str">
        <f aca="false">IF(M78=1,IF(COUNTIFS(C$2:C78,C78,M$2:M78,1)=1,1,0),"")</f>
        <v/>
      </c>
      <c r="S78" s="0" t="str">
        <f aca="false">IF(L78=1,IF(COUNTIFS(C$2:C78,C78,L$2:L78,1)=1,1,0),"")</f>
        <v/>
      </c>
      <c r="T78" s="38" t="str">
        <f aca="false">IF(N78="","",N78+ROW()/10000000)</f>
        <v/>
      </c>
      <c r="U78" s="36" t="n">
        <f aca="false">IF(G78=1,IF(B78="",1,0),"")</f>
        <v>0</v>
      </c>
    </row>
    <row r="79" customFormat="false" ht="15" hidden="false" customHeight="false" outlineLevel="0" collapsed="false">
      <c r="A79" s="35" t="n">
        <v>46083.3473032407</v>
      </c>
      <c r="B79" s="35" t="n">
        <v>46083.3474305556</v>
      </c>
      <c r="C79" s="36" t="s">
        <v>140</v>
      </c>
      <c r="D79" s="36" t="s">
        <v>141</v>
      </c>
      <c r="E79" s="36" t="s">
        <v>128</v>
      </c>
      <c r="F79" s="36" t="s">
        <v>122</v>
      </c>
      <c r="G79" s="36" t="n">
        <f aca="false">IF(A79="","",IF(AND(A79&gt;=Debut,A79&lt;Fin),1,0))</f>
        <v>1</v>
      </c>
      <c r="H79" s="36" t="n">
        <f aca="false">IF(G79=1,INT(ROUND((A79-Debut)*86400,0)/600),"")</f>
        <v>50</v>
      </c>
      <c r="I79" s="36" t="n">
        <f aca="false">IF(G79=1,INT(ROUND((A79-Debut)*86400,0)/3600),"")</f>
        <v>8</v>
      </c>
      <c r="J79" s="36" t="n">
        <f aca="false">IF(OR(A79="",B79=""),"",ROUND((B79-A79)*86400,0))</f>
        <v>11</v>
      </c>
      <c r="K79" s="37" t="n">
        <f aca="false">IF(G79=1,IF(COUNTIFS($C:$C,C79,$G:$G,1,$A:$A,"&gt;="&amp;(A79-FenetreInterm/86400),$A:$A,"&lt;="&amp;A79)&gt;=NbInterm,1,0),"")</f>
        <v>1</v>
      </c>
      <c r="L79" s="37" t="n">
        <f aca="false">IF(G79=1,IF(B79="",0,IF(J79&lt;SeuilFugitive,1,0)),"")</f>
        <v>0</v>
      </c>
      <c r="M79" s="37" t="n">
        <f aca="false">IF(G79=1,IF(B79="",IF((Fin-A79)*24&gt;SeuilFigee,1,0),IF(J79&gt;SeuilFigee*3600,1,0)),"")</f>
        <v>0</v>
      </c>
      <c r="N79" s="36" t="n">
        <f aca="false">IF(G79=1,IF(COUNTIF(H$2:H79,H79)=1,COUNTIF($H:$H,H79),""),"")</f>
        <v>7</v>
      </c>
      <c r="O79" s="0" t="str">
        <f aca="false">IF(G79=1,IF(COUNTIF(I$2:I79,I79)=1,COUNTIF($I:$I,I79),""),"")</f>
        <v/>
      </c>
      <c r="P79" s="38" t="str">
        <f aca="false">IF(G79=1,IF(COUNTIFS(C$2:C79,C79,G$2:G79,1)=1,COUNTIFS($C:$C,C79,$G:$G,1)+ROW()/10000000,""),"")</f>
        <v/>
      </c>
      <c r="Q79" s="36" t="n">
        <f aca="false">IF(K79=1,IF(COUNTIFS(C$2:C79,C79,K$2:K79,1)=1,1,0),"")</f>
        <v>0</v>
      </c>
      <c r="R79" s="0" t="str">
        <f aca="false">IF(M79=1,IF(COUNTIFS(C$2:C79,C79,M$2:M79,1)=1,1,0),"")</f>
        <v/>
      </c>
      <c r="S79" s="0" t="str">
        <f aca="false">IF(L79=1,IF(COUNTIFS(C$2:C79,C79,L$2:L79,1)=1,1,0),"")</f>
        <v/>
      </c>
      <c r="T79" s="38" t="n">
        <f aca="false">IF(N79="","",N79+ROW()/10000000)</f>
        <v>7.0000079</v>
      </c>
      <c r="U79" s="36" t="n">
        <f aca="false">IF(G79=1,IF(B79="",1,0),"")</f>
        <v>0</v>
      </c>
    </row>
    <row r="80" customFormat="false" ht="15" hidden="false" customHeight="false" outlineLevel="0" collapsed="false">
      <c r="A80" s="35" t="n">
        <v>46083.3473148148</v>
      </c>
      <c r="B80" s="35" t="n">
        <v>46083.347349537</v>
      </c>
      <c r="C80" s="36" t="s">
        <v>140</v>
      </c>
      <c r="D80" s="36" t="s">
        <v>141</v>
      </c>
      <c r="E80" s="36" t="s">
        <v>128</v>
      </c>
      <c r="F80" s="36" t="s">
        <v>122</v>
      </c>
      <c r="G80" s="36" t="n">
        <f aca="false">IF(A80="","",IF(AND(A80&gt;=Debut,A80&lt;Fin),1,0))</f>
        <v>1</v>
      </c>
      <c r="H80" s="36" t="n">
        <f aca="false">IF(G80=1,INT(ROUND((A80-Debut)*86400,0)/600),"")</f>
        <v>50</v>
      </c>
      <c r="I80" s="36" t="n">
        <f aca="false">IF(G80=1,INT(ROUND((A80-Debut)*86400,0)/3600),"")</f>
        <v>8</v>
      </c>
      <c r="J80" s="36" t="n">
        <f aca="false">IF(OR(A80="",B80=""),"",ROUND((B80-A80)*86400,0))</f>
        <v>3</v>
      </c>
      <c r="K80" s="37" t="n">
        <f aca="false">IF(G80=1,IF(COUNTIFS($C:$C,C80,$G:$G,1,$A:$A,"&gt;="&amp;(A80-FenetreInterm/86400),$A:$A,"&lt;="&amp;A80)&gt;=NbInterm,1,0),"")</f>
        <v>1</v>
      </c>
      <c r="L80" s="37" t="n">
        <f aca="false">IF(G80=1,IF(B80="",0,IF(J80&lt;SeuilFugitive,1,0)),"")</f>
        <v>1</v>
      </c>
      <c r="M80" s="37" t="n">
        <f aca="false">IF(G80=1,IF(B80="",IF((Fin-A80)*24&gt;SeuilFigee,1,0),IF(J80&gt;SeuilFigee*3600,1,0)),"")</f>
        <v>0</v>
      </c>
      <c r="N80" s="0" t="str">
        <f aca="false">IF(G80=1,IF(COUNTIF(H$2:H80,H80)=1,COUNTIF($H:$H,H80),""),"")</f>
        <v/>
      </c>
      <c r="O80" s="0" t="str">
        <f aca="false">IF(G80=1,IF(COUNTIF(I$2:I80,I80)=1,COUNTIF($I:$I,I80),""),"")</f>
        <v/>
      </c>
      <c r="P80" s="38" t="str">
        <f aca="false">IF(G80=1,IF(COUNTIFS(C$2:C80,C80,G$2:G80,1)=1,COUNTIFS($C:$C,C80,$G:$G,1)+ROW()/10000000,""),"")</f>
        <v/>
      </c>
      <c r="Q80" s="36" t="n">
        <f aca="false">IF(K80=1,IF(COUNTIFS(C$2:C80,C80,K$2:K80,1)=1,1,0),"")</f>
        <v>0</v>
      </c>
      <c r="R80" s="0" t="str">
        <f aca="false">IF(M80=1,IF(COUNTIFS(C$2:C80,C80,M$2:M80,1)=1,1,0),"")</f>
        <v/>
      </c>
      <c r="S80" s="36" t="n">
        <f aca="false">IF(L80=1,IF(COUNTIFS(C$2:C80,C80,L$2:L80,1)=1,1,0),"")</f>
        <v>1</v>
      </c>
      <c r="T80" s="38" t="str">
        <f aca="false">IF(N80="","",N80+ROW()/10000000)</f>
        <v/>
      </c>
      <c r="U80" s="36" t="n">
        <f aca="false">IF(G80=1,IF(B80="",1,0),"")</f>
        <v>0</v>
      </c>
    </row>
    <row r="81" customFormat="false" ht="15" hidden="false" customHeight="false" outlineLevel="0" collapsed="false">
      <c r="A81" s="35" t="n">
        <v>46083.3475810185</v>
      </c>
      <c r="B81" s="35" t="n">
        <v>46083.3476157407</v>
      </c>
      <c r="C81" s="36" t="s">
        <v>140</v>
      </c>
      <c r="D81" s="36" t="s">
        <v>141</v>
      </c>
      <c r="E81" s="36" t="s">
        <v>128</v>
      </c>
      <c r="F81" s="36" t="s">
        <v>122</v>
      </c>
      <c r="G81" s="36" t="n">
        <f aca="false">IF(A81="","",IF(AND(A81&gt;=Debut,A81&lt;Fin),1,0))</f>
        <v>1</v>
      </c>
      <c r="H81" s="36" t="n">
        <f aca="false">IF(G81=1,INT(ROUND((A81-Debut)*86400,0)/600),"")</f>
        <v>50</v>
      </c>
      <c r="I81" s="36" t="n">
        <f aca="false">IF(G81=1,INT(ROUND((A81-Debut)*86400,0)/3600),"")</f>
        <v>8</v>
      </c>
      <c r="J81" s="36" t="n">
        <f aca="false">IF(OR(A81="",B81=""),"",ROUND((B81-A81)*86400,0))</f>
        <v>3</v>
      </c>
      <c r="K81" s="37" t="n">
        <f aca="false">IF(G81=1,IF(COUNTIFS($C:$C,C81,$G:$G,1,$A:$A,"&gt;="&amp;(A81-FenetreInterm/86400),$A:$A,"&lt;="&amp;A81)&gt;=NbInterm,1,0),"")</f>
        <v>1</v>
      </c>
      <c r="L81" s="37" t="n">
        <f aca="false">IF(G81=1,IF(B81="",0,IF(J81&lt;SeuilFugitive,1,0)),"")</f>
        <v>1</v>
      </c>
      <c r="M81" s="37" t="n">
        <f aca="false">IF(G81=1,IF(B81="",IF((Fin-A81)*24&gt;SeuilFigee,1,0),IF(J81&gt;SeuilFigee*3600,1,0)),"")</f>
        <v>0</v>
      </c>
      <c r="N81" s="0" t="str">
        <f aca="false">IF(G81=1,IF(COUNTIF(H$2:H81,H81)=1,COUNTIF($H:$H,H81),""),"")</f>
        <v/>
      </c>
      <c r="O81" s="0" t="str">
        <f aca="false">IF(G81=1,IF(COUNTIF(I$2:I81,I81)=1,COUNTIF($I:$I,I81),""),"")</f>
        <v/>
      </c>
      <c r="P81" s="38" t="str">
        <f aca="false">IF(G81=1,IF(COUNTIFS(C$2:C81,C81,G$2:G81,1)=1,COUNTIFS($C:$C,C81,$G:$G,1)+ROW()/10000000,""),"")</f>
        <v/>
      </c>
      <c r="Q81" s="36" t="n">
        <f aca="false">IF(K81=1,IF(COUNTIFS(C$2:C81,C81,K$2:K81,1)=1,1,0),"")</f>
        <v>0</v>
      </c>
      <c r="R81" s="0" t="str">
        <f aca="false">IF(M81=1,IF(COUNTIFS(C$2:C81,C81,M$2:M81,1)=1,1,0),"")</f>
        <v/>
      </c>
      <c r="S81" s="36" t="n">
        <f aca="false">IF(L81=1,IF(COUNTIFS(C$2:C81,C81,L$2:L81,1)=1,1,0),"")</f>
        <v>0</v>
      </c>
      <c r="T81" s="38" t="str">
        <f aca="false">IF(N81="","",N81+ROW()/10000000)</f>
        <v/>
      </c>
      <c r="U81" s="36" t="n">
        <f aca="false">IF(G81=1,IF(B81="",1,0),"")</f>
        <v>0</v>
      </c>
    </row>
    <row r="82" customFormat="false" ht="15" hidden="false" customHeight="false" outlineLevel="0" collapsed="false">
      <c r="A82" s="35" t="n">
        <v>46083.3477662037</v>
      </c>
      <c r="B82" s="35" t="n">
        <v>46083.3478009259</v>
      </c>
      <c r="C82" s="36" t="s">
        <v>140</v>
      </c>
      <c r="D82" s="36" t="s">
        <v>141</v>
      </c>
      <c r="E82" s="36" t="s">
        <v>128</v>
      </c>
      <c r="F82" s="36" t="s">
        <v>122</v>
      </c>
      <c r="G82" s="36" t="n">
        <f aca="false">IF(A82="","",IF(AND(A82&gt;=Debut,A82&lt;Fin),1,0))</f>
        <v>1</v>
      </c>
      <c r="H82" s="36" t="n">
        <f aca="false">IF(G82=1,INT(ROUND((A82-Debut)*86400,0)/600),"")</f>
        <v>50</v>
      </c>
      <c r="I82" s="36" t="n">
        <f aca="false">IF(G82=1,INT(ROUND((A82-Debut)*86400,0)/3600),"")</f>
        <v>8</v>
      </c>
      <c r="J82" s="36" t="n">
        <f aca="false">IF(OR(A82="",B82=""),"",ROUND((B82-A82)*86400,0))</f>
        <v>3</v>
      </c>
      <c r="K82" s="37" t="n">
        <f aca="false">IF(G82=1,IF(COUNTIFS($C:$C,C82,$G:$G,1,$A:$A,"&gt;="&amp;(A82-FenetreInterm/86400),$A:$A,"&lt;="&amp;A82)&gt;=NbInterm,1,0),"")</f>
        <v>1</v>
      </c>
      <c r="L82" s="37" t="n">
        <f aca="false">IF(G82=1,IF(B82="",0,IF(J82&lt;SeuilFugitive,1,0)),"")</f>
        <v>1</v>
      </c>
      <c r="M82" s="37" t="n">
        <f aca="false">IF(G82=1,IF(B82="",IF((Fin-A82)*24&gt;SeuilFigee,1,0),IF(J82&gt;SeuilFigee*3600,1,0)),"")</f>
        <v>0</v>
      </c>
      <c r="N82" s="0" t="str">
        <f aca="false">IF(G82=1,IF(COUNTIF(H$2:H82,H82)=1,COUNTIF($H:$H,H82),""),"")</f>
        <v/>
      </c>
      <c r="O82" s="0" t="str">
        <f aca="false">IF(G82=1,IF(COUNTIF(I$2:I82,I82)=1,COUNTIF($I:$I,I82),""),"")</f>
        <v/>
      </c>
      <c r="P82" s="38" t="str">
        <f aca="false">IF(G82=1,IF(COUNTIFS(C$2:C82,C82,G$2:G82,1)=1,COUNTIFS($C:$C,C82,$G:$G,1)+ROW()/10000000,""),"")</f>
        <v/>
      </c>
      <c r="Q82" s="36" t="n">
        <f aca="false">IF(K82=1,IF(COUNTIFS(C$2:C82,C82,K$2:K82,1)=1,1,0),"")</f>
        <v>0</v>
      </c>
      <c r="R82" s="0" t="str">
        <f aca="false">IF(M82=1,IF(COUNTIFS(C$2:C82,C82,M$2:M82,1)=1,1,0),"")</f>
        <v/>
      </c>
      <c r="S82" s="36" t="n">
        <f aca="false">IF(L82=1,IF(COUNTIFS(C$2:C82,C82,L$2:L82,1)=1,1,0),"")</f>
        <v>0</v>
      </c>
      <c r="T82" s="38" t="str">
        <f aca="false">IF(N82="","",N82+ROW()/10000000)</f>
        <v/>
      </c>
      <c r="U82" s="36" t="n">
        <f aca="false">IF(G82=1,IF(B82="",1,0),"")</f>
        <v>0</v>
      </c>
    </row>
    <row r="83" customFormat="false" ht="15" hidden="false" customHeight="false" outlineLevel="0" collapsed="false">
      <c r="A83" s="35" t="n">
        <v>46083.3505439815</v>
      </c>
      <c r="B83" s="35" t="n">
        <v>46083.3516666667</v>
      </c>
      <c r="C83" s="36" t="s">
        <v>145</v>
      </c>
      <c r="D83" s="36" t="s">
        <v>146</v>
      </c>
      <c r="E83" s="36" t="s">
        <v>121</v>
      </c>
      <c r="F83" s="36" t="s">
        <v>144</v>
      </c>
      <c r="G83" s="36" t="n">
        <f aca="false">IF(A83="","",IF(AND(A83&gt;=Debut,A83&lt;Fin),1,0))</f>
        <v>1</v>
      </c>
      <c r="H83" s="36" t="n">
        <f aca="false">IF(G83=1,INT(ROUND((A83-Debut)*86400,0)/600),"")</f>
        <v>50</v>
      </c>
      <c r="I83" s="36" t="n">
        <f aca="false">IF(G83=1,INT(ROUND((A83-Debut)*86400,0)/3600),"")</f>
        <v>8</v>
      </c>
      <c r="J83" s="36" t="n">
        <f aca="false">IF(OR(A83="",B83=""),"",ROUND((B83-A83)*86400,0))</f>
        <v>97</v>
      </c>
      <c r="K83" s="37" t="n">
        <f aca="false">IF(G83=1,IF(COUNTIFS($C:$C,C83,$G:$G,1,$A:$A,"&gt;="&amp;(A83-FenetreInterm/86400),$A:$A,"&lt;="&amp;A83)&gt;=NbInterm,1,0),"")</f>
        <v>0</v>
      </c>
      <c r="L83" s="37" t="n">
        <f aca="false">IF(G83=1,IF(B83="",0,IF(J83&lt;SeuilFugitive,1,0)),"")</f>
        <v>0</v>
      </c>
      <c r="M83" s="37" t="n">
        <f aca="false">IF(G83=1,IF(B83="",IF((Fin-A83)*24&gt;SeuilFigee,1,0),IF(J83&gt;SeuilFigee*3600,1,0)),"")</f>
        <v>0</v>
      </c>
      <c r="N83" s="0" t="str">
        <f aca="false">IF(G83=1,IF(COUNTIF(H$2:H83,H83)=1,COUNTIF($H:$H,H83),""),"")</f>
        <v/>
      </c>
      <c r="O83" s="0" t="str">
        <f aca="false">IF(G83=1,IF(COUNTIF(I$2:I83,I83)=1,COUNTIF($I:$I,I83),""),"")</f>
        <v/>
      </c>
      <c r="P83" s="38" t="str">
        <f aca="false">IF(G83=1,IF(COUNTIFS(C$2:C83,C83,G$2:G83,1)=1,COUNTIFS($C:$C,C83,$G:$G,1)+ROW()/10000000,""),"")</f>
        <v/>
      </c>
      <c r="Q83" s="0" t="str">
        <f aca="false">IF(K83=1,IF(COUNTIFS(C$2:C83,C83,K$2:K83,1)=1,1,0),"")</f>
        <v/>
      </c>
      <c r="R83" s="0" t="str">
        <f aca="false">IF(M83=1,IF(COUNTIFS(C$2:C83,C83,M$2:M83,1)=1,1,0),"")</f>
        <v/>
      </c>
      <c r="S83" s="0" t="str">
        <f aca="false">IF(L83=1,IF(COUNTIFS(C$2:C83,C83,L$2:L83,1)=1,1,0),"")</f>
        <v/>
      </c>
      <c r="T83" s="38" t="str">
        <f aca="false">IF(N83="","",N83+ROW()/10000000)</f>
        <v/>
      </c>
      <c r="U83" s="36" t="n">
        <f aca="false">IF(G83=1,IF(B83="",1,0),"")</f>
        <v>0</v>
      </c>
    </row>
    <row r="84" customFormat="false" ht="15" hidden="false" customHeight="false" outlineLevel="0" collapsed="false">
      <c r="A84" s="35" t="n">
        <v>46083.3509490741</v>
      </c>
      <c r="B84" s="35" t="n">
        <v>46083.3575925926</v>
      </c>
      <c r="C84" s="36" t="s">
        <v>153</v>
      </c>
      <c r="D84" s="36" t="s">
        <v>154</v>
      </c>
      <c r="E84" s="36" t="s">
        <v>121</v>
      </c>
      <c r="F84" s="36" t="s">
        <v>144</v>
      </c>
      <c r="G84" s="36" t="n">
        <f aca="false">IF(A84="","",IF(AND(A84&gt;=Debut,A84&lt;Fin),1,0))</f>
        <v>1</v>
      </c>
      <c r="H84" s="36" t="n">
        <f aca="false">IF(G84=1,INT(ROUND((A84-Debut)*86400,0)/600),"")</f>
        <v>50</v>
      </c>
      <c r="I84" s="36" t="n">
        <f aca="false">IF(G84=1,INT(ROUND((A84-Debut)*86400,0)/3600),"")</f>
        <v>8</v>
      </c>
      <c r="J84" s="36" t="n">
        <f aca="false">IF(OR(A84="",B84=""),"",ROUND((B84-A84)*86400,0))</f>
        <v>574</v>
      </c>
      <c r="K84" s="37" t="n">
        <f aca="false">IF(G84=1,IF(COUNTIFS($C:$C,C84,$G:$G,1,$A:$A,"&gt;="&amp;(A84-FenetreInterm/86400),$A:$A,"&lt;="&amp;A84)&gt;=NbInterm,1,0),"")</f>
        <v>0</v>
      </c>
      <c r="L84" s="37" t="n">
        <f aca="false">IF(G84=1,IF(B84="",0,IF(J84&lt;SeuilFugitive,1,0)),"")</f>
        <v>0</v>
      </c>
      <c r="M84" s="37" t="n">
        <f aca="false">IF(G84=1,IF(B84="",IF((Fin-A84)*24&gt;SeuilFigee,1,0),IF(J84&gt;SeuilFigee*3600,1,0)),"")</f>
        <v>0</v>
      </c>
      <c r="N84" s="0" t="str">
        <f aca="false">IF(G84=1,IF(COUNTIF(H$2:H84,H84)=1,COUNTIF($H:$H,H84),""),"")</f>
        <v/>
      </c>
      <c r="O84" s="0" t="str">
        <f aca="false">IF(G84=1,IF(COUNTIF(I$2:I84,I84)=1,COUNTIF($I:$I,I84),""),"")</f>
        <v/>
      </c>
      <c r="P84" s="38" t="n">
        <f aca="false">IF(G84=1,IF(COUNTIFS(C$2:C84,C84,G$2:G84,1)=1,COUNTIFS($C:$C,C84,$G:$G,1)+ROW()/10000000,""),"")</f>
        <v>54.0000084</v>
      </c>
      <c r="Q84" s="0" t="str">
        <f aca="false">IF(K84=1,IF(COUNTIFS(C$2:C84,C84,K$2:K84,1)=1,1,0),"")</f>
        <v/>
      </c>
      <c r="R84" s="0" t="str">
        <f aca="false">IF(M84=1,IF(COUNTIFS(C$2:C84,C84,M$2:M84,1)=1,1,0),"")</f>
        <v/>
      </c>
      <c r="S84" s="0" t="str">
        <f aca="false">IF(L84=1,IF(COUNTIFS(C$2:C84,C84,L$2:L84,1)=1,1,0),"")</f>
        <v/>
      </c>
      <c r="T84" s="38" t="str">
        <f aca="false">IF(N84="","",N84+ROW()/10000000)</f>
        <v/>
      </c>
      <c r="U84" s="36" t="n">
        <f aca="false">IF(G84=1,IF(B84="",1,0),"")</f>
        <v>0</v>
      </c>
    </row>
    <row r="85" customFormat="false" ht="15" hidden="false" customHeight="false" outlineLevel="0" collapsed="false">
      <c r="A85" s="35" t="n">
        <v>46083.3511805556</v>
      </c>
      <c r="B85" s="35" t="n">
        <v>46083.3590393519</v>
      </c>
      <c r="C85" s="36" t="s">
        <v>155</v>
      </c>
      <c r="D85" s="36" t="s">
        <v>156</v>
      </c>
      <c r="E85" s="36" t="s">
        <v>128</v>
      </c>
      <c r="F85" s="36" t="s">
        <v>157</v>
      </c>
      <c r="G85" s="36" t="n">
        <f aca="false">IF(A85="","",IF(AND(A85&gt;=Debut,A85&lt;Fin),1,0))</f>
        <v>1</v>
      </c>
      <c r="H85" s="36" t="n">
        <f aca="false">IF(G85=1,INT(ROUND((A85-Debut)*86400,0)/600),"")</f>
        <v>50</v>
      </c>
      <c r="I85" s="36" t="n">
        <f aca="false">IF(G85=1,INT(ROUND((A85-Debut)*86400,0)/3600),"")</f>
        <v>8</v>
      </c>
      <c r="J85" s="36" t="n">
        <f aca="false">IF(OR(A85="",B85=""),"",ROUND((B85-A85)*86400,0))</f>
        <v>679</v>
      </c>
      <c r="K85" s="37" t="n">
        <f aca="false">IF(G85=1,IF(COUNTIFS($C:$C,C85,$G:$G,1,$A:$A,"&gt;="&amp;(A85-FenetreInterm/86400),$A:$A,"&lt;="&amp;A85)&gt;=NbInterm,1,0),"")</f>
        <v>0</v>
      </c>
      <c r="L85" s="37" t="n">
        <f aca="false">IF(G85=1,IF(B85="",0,IF(J85&lt;SeuilFugitive,1,0)),"")</f>
        <v>0</v>
      </c>
      <c r="M85" s="37" t="n">
        <f aca="false">IF(G85=1,IF(B85="",IF((Fin-A85)*24&gt;SeuilFigee,1,0),IF(J85&gt;SeuilFigee*3600,1,0)),"")</f>
        <v>0</v>
      </c>
      <c r="N85" s="0" t="str">
        <f aca="false">IF(G85=1,IF(COUNTIF(H$2:H85,H85)=1,COUNTIF($H:$H,H85),""),"")</f>
        <v/>
      </c>
      <c r="O85" s="0" t="str">
        <f aca="false">IF(G85=1,IF(COUNTIF(I$2:I85,I85)=1,COUNTIF($I:$I,I85),""),"")</f>
        <v/>
      </c>
      <c r="P85" s="38" t="n">
        <f aca="false">IF(G85=1,IF(COUNTIFS(C$2:C85,C85,G$2:G85,1)=1,COUNTIFS($C:$C,C85,$G:$G,1)+ROW()/10000000,""),"")</f>
        <v>5.0000085</v>
      </c>
      <c r="Q85" s="0" t="str">
        <f aca="false">IF(K85=1,IF(COUNTIFS(C$2:C85,C85,K$2:K85,1)=1,1,0),"")</f>
        <v/>
      </c>
      <c r="R85" s="0" t="str">
        <f aca="false">IF(M85=1,IF(COUNTIFS(C$2:C85,C85,M$2:M85,1)=1,1,0),"")</f>
        <v/>
      </c>
      <c r="S85" s="0" t="str">
        <f aca="false">IF(L85=1,IF(COUNTIFS(C$2:C85,C85,L$2:L85,1)=1,1,0),"")</f>
        <v/>
      </c>
      <c r="T85" s="38" t="str">
        <f aca="false">IF(N85="","",N85+ROW()/10000000)</f>
        <v/>
      </c>
      <c r="U85" s="36" t="n">
        <f aca="false">IF(G85=1,IF(B85="",1,0),"")</f>
        <v>0</v>
      </c>
    </row>
    <row r="86" customFormat="false" ht="15" hidden="false" customHeight="false" outlineLevel="0" collapsed="false">
      <c r="A86" s="35" t="n">
        <v>46083.3600462963</v>
      </c>
      <c r="B86" s="35" t="n">
        <v>46083.3687384259</v>
      </c>
      <c r="C86" s="36" t="s">
        <v>149</v>
      </c>
      <c r="D86" s="36" t="s">
        <v>150</v>
      </c>
      <c r="E86" s="36" t="s">
        <v>117</v>
      </c>
      <c r="F86" s="36" t="s">
        <v>118</v>
      </c>
      <c r="G86" s="36" t="n">
        <f aca="false">IF(A86="","",IF(AND(A86&gt;=Debut,A86&lt;Fin),1,0))</f>
        <v>1</v>
      </c>
      <c r="H86" s="36" t="n">
        <f aca="false">IF(G86=1,INT(ROUND((A86-Debut)*86400,0)/600),"")</f>
        <v>51</v>
      </c>
      <c r="I86" s="36" t="n">
        <f aca="false">IF(G86=1,INT(ROUND((A86-Debut)*86400,0)/3600),"")</f>
        <v>8</v>
      </c>
      <c r="J86" s="36" t="n">
        <f aca="false">IF(OR(A86="",B86=""),"",ROUND((B86-A86)*86400,0))</f>
        <v>751</v>
      </c>
      <c r="K86" s="37" t="n">
        <f aca="false">IF(G86=1,IF(COUNTIFS($C:$C,C86,$G:$G,1,$A:$A,"&gt;="&amp;(A86-FenetreInterm/86400),$A:$A,"&lt;="&amp;A86)&gt;=NbInterm,1,0),"")</f>
        <v>0</v>
      </c>
      <c r="L86" s="37" t="n">
        <f aca="false">IF(G86=1,IF(B86="",0,IF(J86&lt;SeuilFugitive,1,0)),"")</f>
        <v>0</v>
      </c>
      <c r="M86" s="37" t="n">
        <f aca="false">IF(G86=1,IF(B86="",IF((Fin-A86)*24&gt;SeuilFigee,1,0),IF(J86&gt;SeuilFigee*3600,1,0)),"")</f>
        <v>0</v>
      </c>
      <c r="N86" s="36" t="n">
        <f aca="false">IF(G86=1,IF(COUNTIF(H$2:H86,H86)=1,COUNTIF($H:$H,H86),""),"")</f>
        <v>1</v>
      </c>
      <c r="O86" s="0" t="str">
        <f aca="false">IF(G86=1,IF(COUNTIF(I$2:I86,I86)=1,COUNTIF($I:$I,I86),""),"")</f>
        <v/>
      </c>
      <c r="P86" s="38" t="str">
        <f aca="false">IF(G86=1,IF(COUNTIFS(C$2:C86,C86,G$2:G86,1)=1,COUNTIFS($C:$C,C86,$G:$G,1)+ROW()/10000000,""),"")</f>
        <v/>
      </c>
      <c r="Q86" s="0" t="str">
        <f aca="false">IF(K86=1,IF(COUNTIFS(C$2:C86,C86,K$2:K86,1)=1,1,0),"")</f>
        <v/>
      </c>
      <c r="R86" s="0" t="str">
        <f aca="false">IF(M86=1,IF(COUNTIFS(C$2:C86,C86,M$2:M86,1)=1,1,0),"")</f>
        <v/>
      </c>
      <c r="S86" s="0" t="str">
        <f aca="false">IF(L86=1,IF(COUNTIFS(C$2:C86,C86,L$2:L86,1)=1,1,0),"")</f>
        <v/>
      </c>
      <c r="T86" s="38" t="n">
        <f aca="false">IF(N86="","",N86+ROW()/10000000)</f>
        <v>1.0000086</v>
      </c>
      <c r="U86" s="36" t="n">
        <f aca="false">IF(G86=1,IF(B86="",1,0),"")</f>
        <v>0</v>
      </c>
    </row>
    <row r="87" customFormat="false" ht="15" hidden="false" customHeight="false" outlineLevel="0" collapsed="false">
      <c r="A87" s="35" t="n">
        <v>46083.3631597222</v>
      </c>
      <c r="B87" s="35" t="n">
        <v>46083.3733912037</v>
      </c>
      <c r="C87" s="36" t="s">
        <v>145</v>
      </c>
      <c r="D87" s="36" t="s">
        <v>146</v>
      </c>
      <c r="E87" s="36" t="s">
        <v>121</v>
      </c>
      <c r="F87" s="36" t="s">
        <v>144</v>
      </c>
      <c r="G87" s="36" t="n">
        <f aca="false">IF(A87="","",IF(AND(A87&gt;=Debut,A87&lt;Fin),1,0))</f>
        <v>1</v>
      </c>
      <c r="H87" s="36" t="n">
        <f aca="false">IF(G87=1,INT(ROUND((A87-Debut)*86400,0)/600),"")</f>
        <v>52</v>
      </c>
      <c r="I87" s="36" t="n">
        <f aca="false">IF(G87=1,INT(ROUND((A87-Debut)*86400,0)/3600),"")</f>
        <v>8</v>
      </c>
      <c r="J87" s="36" t="n">
        <f aca="false">IF(OR(A87="",B87=""),"",ROUND((B87-A87)*86400,0))</f>
        <v>884</v>
      </c>
      <c r="K87" s="37" t="n">
        <f aca="false">IF(G87=1,IF(COUNTIFS($C:$C,C87,$G:$G,1,$A:$A,"&gt;="&amp;(A87-FenetreInterm/86400),$A:$A,"&lt;="&amp;A87)&gt;=NbInterm,1,0),"")</f>
        <v>0</v>
      </c>
      <c r="L87" s="37" t="n">
        <f aca="false">IF(G87=1,IF(B87="",0,IF(J87&lt;SeuilFugitive,1,0)),"")</f>
        <v>0</v>
      </c>
      <c r="M87" s="37" t="n">
        <f aca="false">IF(G87=1,IF(B87="",IF((Fin-A87)*24&gt;SeuilFigee,1,0),IF(J87&gt;SeuilFigee*3600,1,0)),"")</f>
        <v>0</v>
      </c>
      <c r="N87" s="36" t="n">
        <f aca="false">IF(G87=1,IF(COUNTIF(H$2:H87,H87)=1,COUNTIF($H:$H,H87),""),"")</f>
        <v>2</v>
      </c>
      <c r="O87" s="0" t="str">
        <f aca="false">IF(G87=1,IF(COUNTIF(I$2:I87,I87)=1,COUNTIF($I:$I,I87),""),"")</f>
        <v/>
      </c>
      <c r="P87" s="38" t="str">
        <f aca="false">IF(G87=1,IF(COUNTIFS(C$2:C87,C87,G$2:G87,1)=1,COUNTIFS($C:$C,C87,$G:$G,1)+ROW()/10000000,""),"")</f>
        <v/>
      </c>
      <c r="Q87" s="0" t="str">
        <f aca="false">IF(K87=1,IF(COUNTIFS(C$2:C87,C87,K$2:K87,1)=1,1,0),"")</f>
        <v/>
      </c>
      <c r="R87" s="0" t="str">
        <f aca="false">IF(M87=1,IF(COUNTIFS(C$2:C87,C87,M$2:M87,1)=1,1,0),"")</f>
        <v/>
      </c>
      <c r="S87" s="0" t="str">
        <f aca="false">IF(L87=1,IF(COUNTIFS(C$2:C87,C87,L$2:L87,1)=1,1,0),"")</f>
        <v/>
      </c>
      <c r="T87" s="38" t="n">
        <f aca="false">IF(N87="","",N87+ROW()/10000000)</f>
        <v>2.0000087</v>
      </c>
      <c r="U87" s="36" t="n">
        <f aca="false">IF(G87=1,IF(B87="",1,0),"")</f>
        <v>0</v>
      </c>
    </row>
    <row r="88" customFormat="false" ht="15" hidden="false" customHeight="false" outlineLevel="0" collapsed="false">
      <c r="A88" s="35" t="n">
        <v>46083.3636458333</v>
      </c>
      <c r="B88" s="35" t="n">
        <v>46083.3657175926</v>
      </c>
      <c r="C88" s="36" t="s">
        <v>136</v>
      </c>
      <c r="D88" s="36" t="s">
        <v>137</v>
      </c>
      <c r="E88" s="36" t="s">
        <v>121</v>
      </c>
      <c r="F88" s="36" t="s">
        <v>125</v>
      </c>
      <c r="G88" s="36" t="n">
        <f aca="false">IF(A88="","",IF(AND(A88&gt;=Debut,A88&lt;Fin),1,0))</f>
        <v>1</v>
      </c>
      <c r="H88" s="36" t="n">
        <f aca="false">IF(G88=1,INT(ROUND((A88-Debut)*86400,0)/600),"")</f>
        <v>52</v>
      </c>
      <c r="I88" s="36" t="n">
        <f aca="false">IF(G88=1,INT(ROUND((A88-Debut)*86400,0)/3600),"")</f>
        <v>8</v>
      </c>
      <c r="J88" s="36" t="n">
        <f aca="false">IF(OR(A88="",B88=""),"",ROUND((B88-A88)*86400,0))</f>
        <v>179</v>
      </c>
      <c r="K88" s="37" t="n">
        <f aca="false">IF(G88=1,IF(COUNTIFS($C:$C,C88,$G:$G,1,$A:$A,"&gt;="&amp;(A88-FenetreInterm/86400),$A:$A,"&lt;="&amp;A88)&gt;=NbInterm,1,0),"")</f>
        <v>0</v>
      </c>
      <c r="L88" s="37" t="n">
        <f aca="false">IF(G88=1,IF(B88="",0,IF(J88&lt;SeuilFugitive,1,0)),"")</f>
        <v>0</v>
      </c>
      <c r="M88" s="37" t="n">
        <f aca="false">IF(G88=1,IF(B88="",IF((Fin-A88)*24&gt;SeuilFigee,1,0),IF(J88&gt;SeuilFigee*3600,1,0)),"")</f>
        <v>0</v>
      </c>
      <c r="N88" s="0" t="str">
        <f aca="false">IF(G88=1,IF(COUNTIF(H$2:H88,H88)=1,COUNTIF($H:$H,H88),""),"")</f>
        <v/>
      </c>
      <c r="O88" s="0" t="str">
        <f aca="false">IF(G88=1,IF(COUNTIF(I$2:I88,I88)=1,COUNTIF($I:$I,I88),""),"")</f>
        <v/>
      </c>
      <c r="P88" s="38" t="str">
        <f aca="false">IF(G88=1,IF(COUNTIFS(C$2:C88,C88,G$2:G88,1)=1,COUNTIFS($C:$C,C88,$G:$G,1)+ROW()/10000000,""),"")</f>
        <v/>
      </c>
      <c r="Q88" s="0" t="str">
        <f aca="false">IF(K88=1,IF(COUNTIFS(C$2:C88,C88,K$2:K88,1)=1,1,0),"")</f>
        <v/>
      </c>
      <c r="R88" s="0" t="str">
        <f aca="false">IF(M88=1,IF(COUNTIFS(C$2:C88,C88,M$2:M88,1)=1,1,0),"")</f>
        <v/>
      </c>
      <c r="S88" s="0" t="str">
        <f aca="false">IF(L88=1,IF(COUNTIFS(C$2:C88,C88,L$2:L88,1)=1,1,0),"")</f>
        <v/>
      </c>
      <c r="T88" s="38" t="str">
        <f aca="false">IF(N88="","",N88+ROW()/10000000)</f>
        <v/>
      </c>
      <c r="U88" s="36" t="n">
        <f aca="false">IF(G88=1,IF(B88="",1,0),"")</f>
        <v>0</v>
      </c>
    </row>
    <row r="89" customFormat="false" ht="15" hidden="false" customHeight="false" outlineLevel="0" collapsed="false">
      <c r="A89" s="35" t="n">
        <v>46083.3713888889</v>
      </c>
      <c r="B89" s="35" t="n">
        <v>46083.3725231482</v>
      </c>
      <c r="C89" s="36" t="s">
        <v>136</v>
      </c>
      <c r="D89" s="36" t="s">
        <v>137</v>
      </c>
      <c r="E89" s="36" t="s">
        <v>121</v>
      </c>
      <c r="F89" s="36" t="s">
        <v>125</v>
      </c>
      <c r="G89" s="36" t="n">
        <f aca="false">IF(A89="","",IF(AND(A89&gt;=Debut,A89&lt;Fin),1,0))</f>
        <v>1</v>
      </c>
      <c r="H89" s="36" t="n">
        <f aca="false">IF(G89=1,INT(ROUND((A89-Debut)*86400,0)/600),"")</f>
        <v>53</v>
      </c>
      <c r="I89" s="36" t="n">
        <f aca="false">IF(G89=1,INT(ROUND((A89-Debut)*86400,0)/3600),"")</f>
        <v>8</v>
      </c>
      <c r="J89" s="36" t="n">
        <f aca="false">IF(OR(A89="",B89=""),"",ROUND((B89-A89)*86400,0))</f>
        <v>98</v>
      </c>
      <c r="K89" s="37" t="n">
        <f aca="false">IF(G89=1,IF(COUNTIFS($C:$C,C89,$G:$G,1,$A:$A,"&gt;="&amp;(A89-FenetreInterm/86400),$A:$A,"&lt;="&amp;A89)&gt;=NbInterm,1,0),"")</f>
        <v>0</v>
      </c>
      <c r="L89" s="37" t="n">
        <f aca="false">IF(G89=1,IF(B89="",0,IF(J89&lt;SeuilFugitive,1,0)),"")</f>
        <v>0</v>
      </c>
      <c r="M89" s="37" t="n">
        <f aca="false">IF(G89=1,IF(B89="",IF((Fin-A89)*24&gt;SeuilFigee,1,0),IF(J89&gt;SeuilFigee*3600,1,0)),"")</f>
        <v>0</v>
      </c>
      <c r="N89" s="36" t="n">
        <f aca="false">IF(G89=1,IF(COUNTIF(H$2:H89,H89)=1,COUNTIF($H:$H,H89),""),"")</f>
        <v>1</v>
      </c>
      <c r="O89" s="0" t="str">
        <f aca="false">IF(G89=1,IF(COUNTIF(I$2:I89,I89)=1,COUNTIF($I:$I,I89),""),"")</f>
        <v/>
      </c>
      <c r="P89" s="38" t="str">
        <f aca="false">IF(G89=1,IF(COUNTIFS(C$2:C89,C89,G$2:G89,1)=1,COUNTIFS($C:$C,C89,$G:$G,1)+ROW()/10000000,""),"")</f>
        <v/>
      </c>
      <c r="Q89" s="0" t="str">
        <f aca="false">IF(K89=1,IF(COUNTIFS(C$2:C89,C89,K$2:K89,1)=1,1,0),"")</f>
        <v/>
      </c>
      <c r="R89" s="0" t="str">
        <f aca="false">IF(M89=1,IF(COUNTIFS(C$2:C89,C89,M$2:M89,1)=1,1,0),"")</f>
        <v/>
      </c>
      <c r="S89" s="0" t="str">
        <f aca="false">IF(L89=1,IF(COUNTIFS(C$2:C89,C89,L$2:L89,1)=1,1,0),"")</f>
        <v/>
      </c>
      <c r="T89" s="38" t="n">
        <f aca="false">IF(N89="","",N89+ROW()/10000000)</f>
        <v>1.0000089</v>
      </c>
      <c r="U89" s="36" t="n">
        <f aca="false">IF(G89=1,IF(B89="",1,0),"")</f>
        <v>0</v>
      </c>
    </row>
    <row r="90" customFormat="false" ht="15" hidden="false" customHeight="false" outlineLevel="0" collapsed="false">
      <c r="A90" s="35" t="n">
        <v>46083.376724537</v>
      </c>
      <c r="B90" s="35" t="n">
        <v>46083.3797685185</v>
      </c>
      <c r="C90" s="36" t="s">
        <v>136</v>
      </c>
      <c r="D90" s="36" t="s">
        <v>137</v>
      </c>
      <c r="E90" s="36" t="s">
        <v>121</v>
      </c>
      <c r="F90" s="36" t="s">
        <v>125</v>
      </c>
      <c r="G90" s="36" t="n">
        <f aca="false">IF(A90="","",IF(AND(A90&gt;=Debut,A90&lt;Fin),1,0))</f>
        <v>1</v>
      </c>
      <c r="H90" s="36" t="n">
        <f aca="false">IF(G90=1,INT(ROUND((A90-Debut)*86400,0)/600),"")</f>
        <v>54</v>
      </c>
      <c r="I90" s="36" t="n">
        <f aca="false">IF(G90=1,INT(ROUND((A90-Debut)*86400,0)/3600),"")</f>
        <v>9</v>
      </c>
      <c r="J90" s="36" t="n">
        <f aca="false">IF(OR(A90="",B90=""),"",ROUND((B90-A90)*86400,0))</f>
        <v>263</v>
      </c>
      <c r="K90" s="37" t="n">
        <f aca="false">IF(G90=1,IF(COUNTIFS($C:$C,C90,$G:$G,1,$A:$A,"&gt;="&amp;(A90-FenetreInterm/86400),$A:$A,"&lt;="&amp;A90)&gt;=NbInterm,1,0),"")</f>
        <v>0</v>
      </c>
      <c r="L90" s="37" t="n">
        <f aca="false">IF(G90=1,IF(B90="",0,IF(J90&lt;SeuilFugitive,1,0)),"")</f>
        <v>0</v>
      </c>
      <c r="M90" s="37" t="n">
        <f aca="false">IF(G90=1,IF(B90="",IF((Fin-A90)*24&gt;SeuilFigee,1,0),IF(J90&gt;SeuilFigee*3600,1,0)),"")</f>
        <v>0</v>
      </c>
      <c r="N90" s="36" t="n">
        <f aca="false">IF(G90=1,IF(COUNTIF(H$2:H90,H90)=1,COUNTIF($H:$H,H90),""),"")</f>
        <v>1</v>
      </c>
      <c r="O90" s="36" t="n">
        <f aca="false">IF(G90=1,IF(COUNTIF(I$2:I90,I90)=1,COUNTIF($I:$I,I90),""),"")</f>
        <v>10</v>
      </c>
      <c r="P90" s="38" t="str">
        <f aca="false">IF(G90=1,IF(COUNTIFS(C$2:C90,C90,G$2:G90,1)=1,COUNTIFS($C:$C,C90,$G:$G,1)+ROW()/10000000,""),"")</f>
        <v/>
      </c>
      <c r="Q90" s="0" t="str">
        <f aca="false">IF(K90=1,IF(COUNTIFS(C$2:C90,C90,K$2:K90,1)=1,1,0),"")</f>
        <v/>
      </c>
      <c r="R90" s="0" t="str">
        <f aca="false">IF(M90=1,IF(COUNTIFS(C$2:C90,C90,M$2:M90,1)=1,1,0),"")</f>
        <v/>
      </c>
      <c r="S90" s="0" t="str">
        <f aca="false">IF(L90=1,IF(COUNTIFS(C$2:C90,C90,L$2:L90,1)=1,1,0),"")</f>
        <v/>
      </c>
      <c r="T90" s="38" t="n">
        <f aca="false">IF(N90="","",N90+ROW()/10000000)</f>
        <v>1.000009</v>
      </c>
      <c r="U90" s="36" t="n">
        <f aca="false">IF(G90=1,IF(B90="",1,0),"")</f>
        <v>0</v>
      </c>
    </row>
    <row r="91" customFormat="false" ht="15" hidden="false" customHeight="false" outlineLevel="0" collapsed="false">
      <c r="A91" s="35" t="n">
        <v>46083.3819560185</v>
      </c>
      <c r="B91" s="35" t="n">
        <v>46083.3902083333</v>
      </c>
      <c r="C91" s="36" t="s">
        <v>153</v>
      </c>
      <c r="D91" s="36" t="s">
        <v>154</v>
      </c>
      <c r="E91" s="36" t="s">
        <v>121</v>
      </c>
      <c r="F91" s="36" t="s">
        <v>144</v>
      </c>
      <c r="G91" s="36" t="n">
        <f aca="false">IF(A91="","",IF(AND(A91&gt;=Debut,A91&lt;Fin),1,0))</f>
        <v>1</v>
      </c>
      <c r="H91" s="36" t="n">
        <f aca="false">IF(G91=1,INT(ROUND((A91-Debut)*86400,0)/600),"")</f>
        <v>55</v>
      </c>
      <c r="I91" s="36" t="n">
        <f aca="false">IF(G91=1,INT(ROUND((A91-Debut)*86400,0)/3600),"")</f>
        <v>9</v>
      </c>
      <c r="J91" s="36" t="n">
        <f aca="false">IF(OR(A91="",B91=""),"",ROUND((B91-A91)*86400,0))</f>
        <v>713</v>
      </c>
      <c r="K91" s="37" t="n">
        <f aca="false">IF(G91=1,IF(COUNTIFS($C:$C,C91,$G:$G,1,$A:$A,"&gt;="&amp;(A91-FenetreInterm/86400),$A:$A,"&lt;="&amp;A91)&gt;=NbInterm,1,0),"")</f>
        <v>0</v>
      </c>
      <c r="L91" s="37" t="n">
        <f aca="false">IF(G91=1,IF(B91="",0,IF(J91&lt;SeuilFugitive,1,0)),"")</f>
        <v>0</v>
      </c>
      <c r="M91" s="37" t="n">
        <f aca="false">IF(G91=1,IF(B91="",IF((Fin-A91)*24&gt;SeuilFigee,1,0),IF(J91&gt;SeuilFigee*3600,1,0)),"")</f>
        <v>0</v>
      </c>
      <c r="N91" s="36" t="n">
        <f aca="false">IF(G91=1,IF(COUNTIF(H$2:H91,H91)=1,COUNTIF($H:$H,H91),""),"")</f>
        <v>1</v>
      </c>
      <c r="O91" s="0" t="str">
        <f aca="false">IF(G91=1,IF(COUNTIF(I$2:I91,I91)=1,COUNTIF($I:$I,I91),""),"")</f>
        <v/>
      </c>
      <c r="P91" s="38" t="str">
        <f aca="false">IF(G91=1,IF(COUNTIFS(C$2:C91,C91,G$2:G91,1)=1,COUNTIFS($C:$C,C91,$G:$G,1)+ROW()/10000000,""),"")</f>
        <v/>
      </c>
      <c r="Q91" s="0" t="str">
        <f aca="false">IF(K91=1,IF(COUNTIFS(C$2:C91,C91,K$2:K91,1)=1,1,0),"")</f>
        <v/>
      </c>
      <c r="R91" s="0" t="str">
        <f aca="false">IF(M91=1,IF(COUNTIFS(C$2:C91,C91,M$2:M91,1)=1,1,0),"")</f>
        <v/>
      </c>
      <c r="S91" s="0" t="str">
        <f aca="false">IF(L91=1,IF(COUNTIFS(C$2:C91,C91,L$2:L91,1)=1,1,0),"")</f>
        <v/>
      </c>
      <c r="T91" s="38" t="n">
        <f aca="false">IF(N91="","",N91+ROW()/10000000)</f>
        <v>1.0000091</v>
      </c>
      <c r="U91" s="36" t="n">
        <f aca="false">IF(G91=1,IF(B91="",1,0),"")</f>
        <v>0</v>
      </c>
    </row>
    <row r="92" customFormat="false" ht="15" hidden="false" customHeight="false" outlineLevel="0" collapsed="false">
      <c r="A92" s="35" t="n">
        <v>46083.3903703704</v>
      </c>
      <c r="B92" s="35" t="n">
        <v>46083.3995717593</v>
      </c>
      <c r="C92" s="36" t="s">
        <v>153</v>
      </c>
      <c r="D92" s="36" t="s">
        <v>154</v>
      </c>
      <c r="E92" s="36" t="s">
        <v>121</v>
      </c>
      <c r="F92" s="36" t="s">
        <v>144</v>
      </c>
      <c r="G92" s="36" t="n">
        <f aca="false">IF(A92="","",IF(AND(A92&gt;=Debut,A92&lt;Fin),1,0))</f>
        <v>1</v>
      </c>
      <c r="H92" s="36" t="n">
        <f aca="false">IF(G92=1,INT(ROUND((A92-Debut)*86400,0)/600),"")</f>
        <v>56</v>
      </c>
      <c r="I92" s="36" t="n">
        <f aca="false">IF(G92=1,INT(ROUND((A92-Debut)*86400,0)/3600),"")</f>
        <v>9</v>
      </c>
      <c r="J92" s="36" t="n">
        <f aca="false">IF(OR(A92="",B92=""),"",ROUND((B92-A92)*86400,0))</f>
        <v>795</v>
      </c>
      <c r="K92" s="37" t="n">
        <f aca="false">IF(G92=1,IF(COUNTIFS($C:$C,C92,$G:$G,1,$A:$A,"&gt;="&amp;(A92-FenetreInterm/86400),$A:$A,"&lt;="&amp;A92)&gt;=NbInterm,1,0),"")</f>
        <v>0</v>
      </c>
      <c r="L92" s="37" t="n">
        <f aca="false">IF(G92=1,IF(B92="",0,IF(J92&lt;SeuilFugitive,1,0)),"")</f>
        <v>0</v>
      </c>
      <c r="M92" s="37" t="n">
        <f aca="false">IF(G92=1,IF(B92="",IF((Fin-A92)*24&gt;SeuilFigee,1,0),IF(J92&gt;SeuilFigee*3600,1,0)),"")</f>
        <v>0</v>
      </c>
      <c r="N92" s="36" t="n">
        <f aca="false">IF(G92=1,IF(COUNTIF(H$2:H92,H92)=1,COUNTIF($H:$H,H92),""),"")</f>
        <v>3</v>
      </c>
      <c r="O92" s="0" t="str">
        <f aca="false">IF(G92=1,IF(COUNTIF(I$2:I92,I92)=1,COUNTIF($I:$I,I92),""),"")</f>
        <v/>
      </c>
      <c r="P92" s="38" t="str">
        <f aca="false">IF(G92=1,IF(COUNTIFS(C$2:C92,C92,G$2:G92,1)=1,COUNTIFS($C:$C,C92,$G:$G,1)+ROW()/10000000,""),"")</f>
        <v/>
      </c>
      <c r="Q92" s="0" t="str">
        <f aca="false">IF(K92=1,IF(COUNTIFS(C$2:C92,C92,K$2:K92,1)=1,1,0),"")</f>
        <v/>
      </c>
      <c r="R92" s="0" t="str">
        <f aca="false">IF(M92=1,IF(COUNTIFS(C$2:C92,C92,M$2:M92,1)=1,1,0),"")</f>
        <v/>
      </c>
      <c r="S92" s="0" t="str">
        <f aca="false">IF(L92=1,IF(COUNTIFS(C$2:C92,C92,L$2:L92,1)=1,1,0),"")</f>
        <v/>
      </c>
      <c r="T92" s="38" t="n">
        <f aca="false">IF(N92="","",N92+ROW()/10000000)</f>
        <v>3.0000092</v>
      </c>
      <c r="U92" s="36" t="n">
        <f aca="false">IF(G92=1,IF(B92="",1,0),"")</f>
        <v>0</v>
      </c>
    </row>
    <row r="93" customFormat="false" ht="15" hidden="false" customHeight="false" outlineLevel="0" collapsed="false">
      <c r="A93" s="35" t="n">
        <v>46083.3908680556</v>
      </c>
      <c r="B93" s="35" t="n">
        <v>46083.3968287037</v>
      </c>
      <c r="C93" s="36" t="s">
        <v>153</v>
      </c>
      <c r="D93" s="36" t="s">
        <v>154</v>
      </c>
      <c r="E93" s="36" t="s">
        <v>121</v>
      </c>
      <c r="F93" s="36" t="s">
        <v>144</v>
      </c>
      <c r="G93" s="36" t="n">
        <f aca="false">IF(A93="","",IF(AND(A93&gt;=Debut,A93&lt;Fin),1,0))</f>
        <v>1</v>
      </c>
      <c r="H93" s="36" t="n">
        <f aca="false">IF(G93=1,INT(ROUND((A93-Debut)*86400,0)/600),"")</f>
        <v>56</v>
      </c>
      <c r="I93" s="36" t="n">
        <f aca="false">IF(G93=1,INT(ROUND((A93-Debut)*86400,0)/3600),"")</f>
        <v>9</v>
      </c>
      <c r="J93" s="36" t="n">
        <f aca="false">IF(OR(A93="",B93=""),"",ROUND((B93-A93)*86400,0))</f>
        <v>515</v>
      </c>
      <c r="K93" s="37" t="n">
        <f aca="false">IF(G93=1,IF(COUNTIFS($C:$C,C93,$G:$G,1,$A:$A,"&gt;="&amp;(A93-FenetreInterm/86400),$A:$A,"&lt;="&amp;A93)&gt;=NbInterm,1,0),"")</f>
        <v>0</v>
      </c>
      <c r="L93" s="37" t="n">
        <f aca="false">IF(G93=1,IF(B93="",0,IF(J93&lt;SeuilFugitive,1,0)),"")</f>
        <v>0</v>
      </c>
      <c r="M93" s="37" t="n">
        <f aca="false">IF(G93=1,IF(B93="",IF((Fin-A93)*24&gt;SeuilFigee,1,0),IF(J93&gt;SeuilFigee*3600,1,0)),"")</f>
        <v>0</v>
      </c>
      <c r="N93" s="0" t="str">
        <f aca="false">IF(G93=1,IF(COUNTIF(H$2:H93,H93)=1,COUNTIF($H:$H,H93),""),"")</f>
        <v/>
      </c>
      <c r="O93" s="0" t="str">
        <f aca="false">IF(G93=1,IF(COUNTIF(I$2:I93,I93)=1,COUNTIF($I:$I,I93),""),"")</f>
        <v/>
      </c>
      <c r="P93" s="38" t="str">
        <f aca="false">IF(G93=1,IF(COUNTIFS(C$2:C93,C93,G$2:G93,1)=1,COUNTIFS($C:$C,C93,$G:$G,1)+ROW()/10000000,""),"")</f>
        <v/>
      </c>
      <c r="Q93" s="0" t="str">
        <f aca="false">IF(K93=1,IF(COUNTIFS(C$2:C93,C93,K$2:K93,1)=1,1,0),"")</f>
        <v/>
      </c>
      <c r="R93" s="0" t="str">
        <f aca="false">IF(M93=1,IF(COUNTIFS(C$2:C93,C93,M$2:M93,1)=1,1,0),"")</f>
        <v/>
      </c>
      <c r="S93" s="0" t="str">
        <f aca="false">IF(L93=1,IF(COUNTIFS(C$2:C93,C93,L$2:L93,1)=1,1,0),"")</f>
        <v/>
      </c>
      <c r="T93" s="38" t="str">
        <f aca="false">IF(N93="","",N93+ROW()/10000000)</f>
        <v/>
      </c>
      <c r="U93" s="36" t="n">
        <f aca="false">IF(G93=1,IF(B93="",1,0),"")</f>
        <v>0</v>
      </c>
    </row>
    <row r="94" customFormat="false" ht="15" hidden="false" customHeight="false" outlineLevel="0" collapsed="false">
      <c r="A94" s="35" t="n">
        <v>46083.3940046296</v>
      </c>
      <c r="B94" s="35" t="n">
        <v>46083.3985763889</v>
      </c>
      <c r="C94" s="36" t="s">
        <v>142</v>
      </c>
      <c r="D94" s="36" t="s">
        <v>143</v>
      </c>
      <c r="E94" s="36" t="s">
        <v>121</v>
      </c>
      <c r="F94" s="36" t="s">
        <v>144</v>
      </c>
      <c r="G94" s="36" t="n">
        <f aca="false">IF(A94="","",IF(AND(A94&gt;=Debut,A94&lt;Fin),1,0))</f>
        <v>1</v>
      </c>
      <c r="H94" s="36" t="n">
        <f aca="false">IF(G94=1,INT(ROUND((A94-Debut)*86400,0)/600),"")</f>
        <v>56</v>
      </c>
      <c r="I94" s="36" t="n">
        <f aca="false">IF(G94=1,INT(ROUND((A94-Debut)*86400,0)/3600),"")</f>
        <v>9</v>
      </c>
      <c r="J94" s="36" t="n">
        <f aca="false">IF(OR(A94="",B94=""),"",ROUND((B94-A94)*86400,0))</f>
        <v>395</v>
      </c>
      <c r="K94" s="37" t="n">
        <f aca="false">IF(G94=1,IF(COUNTIFS($C:$C,C94,$G:$G,1,$A:$A,"&gt;="&amp;(A94-FenetreInterm/86400),$A:$A,"&lt;="&amp;A94)&gt;=NbInterm,1,0),"")</f>
        <v>0</v>
      </c>
      <c r="L94" s="37" t="n">
        <f aca="false">IF(G94=1,IF(B94="",0,IF(J94&lt;SeuilFugitive,1,0)),"")</f>
        <v>0</v>
      </c>
      <c r="M94" s="37" t="n">
        <f aca="false">IF(G94=1,IF(B94="",IF((Fin-A94)*24&gt;SeuilFigee,1,0),IF(J94&gt;SeuilFigee*3600,1,0)),"")</f>
        <v>0</v>
      </c>
      <c r="N94" s="0" t="str">
        <f aca="false">IF(G94=1,IF(COUNTIF(H$2:H94,H94)=1,COUNTIF($H:$H,H94),""),"")</f>
        <v/>
      </c>
      <c r="O94" s="0" t="str">
        <f aca="false">IF(G94=1,IF(COUNTIF(I$2:I94,I94)=1,COUNTIF($I:$I,I94),""),"")</f>
        <v/>
      </c>
      <c r="P94" s="38" t="str">
        <f aca="false">IF(G94=1,IF(COUNTIFS(C$2:C94,C94,G$2:G94,1)=1,COUNTIFS($C:$C,C94,$G:$G,1)+ROW()/10000000,""),"")</f>
        <v/>
      </c>
      <c r="Q94" s="0" t="str">
        <f aca="false">IF(K94=1,IF(COUNTIFS(C$2:C94,C94,K$2:K94,1)=1,1,0),"")</f>
        <v/>
      </c>
      <c r="R94" s="0" t="str">
        <f aca="false">IF(M94=1,IF(COUNTIFS(C$2:C94,C94,M$2:M94,1)=1,1,0),"")</f>
        <v/>
      </c>
      <c r="S94" s="0" t="str">
        <f aca="false">IF(L94=1,IF(COUNTIFS(C$2:C94,C94,L$2:L94,1)=1,1,0),"")</f>
        <v/>
      </c>
      <c r="T94" s="38" t="str">
        <f aca="false">IF(N94="","",N94+ROW()/10000000)</f>
        <v/>
      </c>
      <c r="U94" s="36" t="n">
        <f aca="false">IF(G94=1,IF(B94="",1,0),"")</f>
        <v>0</v>
      </c>
    </row>
    <row r="95" customFormat="false" ht="15" hidden="false" customHeight="false" outlineLevel="0" collapsed="false">
      <c r="A95" s="35" t="n">
        <v>46083.3996527778</v>
      </c>
      <c r="B95" s="35" t="n">
        <v>46083.4024074074</v>
      </c>
      <c r="C95" s="36" t="s">
        <v>142</v>
      </c>
      <c r="D95" s="36" t="s">
        <v>143</v>
      </c>
      <c r="E95" s="36" t="s">
        <v>121</v>
      </c>
      <c r="F95" s="36" t="s">
        <v>144</v>
      </c>
      <c r="G95" s="36" t="n">
        <f aca="false">IF(A95="","",IF(AND(A95&gt;=Debut,A95&lt;Fin),1,0))</f>
        <v>1</v>
      </c>
      <c r="H95" s="36" t="n">
        <f aca="false">IF(G95=1,INT(ROUND((A95-Debut)*86400,0)/600),"")</f>
        <v>57</v>
      </c>
      <c r="I95" s="36" t="n">
        <f aca="false">IF(G95=1,INT(ROUND((A95-Debut)*86400,0)/3600),"")</f>
        <v>9</v>
      </c>
      <c r="J95" s="36" t="n">
        <f aca="false">IF(OR(A95="",B95=""),"",ROUND((B95-A95)*86400,0))</f>
        <v>238</v>
      </c>
      <c r="K95" s="37" t="n">
        <f aca="false">IF(G95=1,IF(COUNTIFS($C:$C,C95,$G:$G,1,$A:$A,"&gt;="&amp;(A95-FenetreInterm/86400),$A:$A,"&lt;="&amp;A95)&gt;=NbInterm,1,0),"")</f>
        <v>0</v>
      </c>
      <c r="L95" s="37" t="n">
        <f aca="false">IF(G95=1,IF(B95="",0,IF(J95&lt;SeuilFugitive,1,0)),"")</f>
        <v>0</v>
      </c>
      <c r="M95" s="37" t="n">
        <f aca="false">IF(G95=1,IF(B95="",IF((Fin-A95)*24&gt;SeuilFigee,1,0),IF(J95&gt;SeuilFigee*3600,1,0)),"")</f>
        <v>0</v>
      </c>
      <c r="N95" s="36" t="n">
        <f aca="false">IF(G95=1,IF(COUNTIF(H$2:H95,H95)=1,COUNTIF($H:$H,H95),""),"")</f>
        <v>1</v>
      </c>
      <c r="O95" s="0" t="str">
        <f aca="false">IF(G95=1,IF(COUNTIF(I$2:I95,I95)=1,COUNTIF($I:$I,I95),""),"")</f>
        <v/>
      </c>
      <c r="P95" s="38" t="str">
        <f aca="false">IF(G95=1,IF(COUNTIFS(C$2:C95,C95,G$2:G95,1)=1,COUNTIFS($C:$C,C95,$G:$G,1)+ROW()/10000000,""),"")</f>
        <v/>
      </c>
      <c r="Q95" s="0" t="str">
        <f aca="false">IF(K95=1,IF(COUNTIFS(C$2:C95,C95,K$2:K95,1)=1,1,0),"")</f>
        <v/>
      </c>
      <c r="R95" s="0" t="str">
        <f aca="false">IF(M95=1,IF(COUNTIFS(C$2:C95,C95,M$2:M95,1)=1,1,0),"")</f>
        <v/>
      </c>
      <c r="S95" s="0" t="str">
        <f aca="false">IF(L95=1,IF(COUNTIFS(C$2:C95,C95,L$2:L95,1)=1,1,0),"")</f>
        <v/>
      </c>
      <c r="T95" s="38" t="n">
        <f aca="false">IF(N95="","",N95+ROW()/10000000)</f>
        <v>1.0000095</v>
      </c>
      <c r="U95" s="36" t="n">
        <f aca="false">IF(G95=1,IF(B95="",1,0),"")</f>
        <v>0</v>
      </c>
    </row>
    <row r="96" customFormat="false" ht="15" hidden="false" customHeight="false" outlineLevel="0" collapsed="false">
      <c r="A96" s="35" t="n">
        <v>46083.4053819445</v>
      </c>
      <c r="B96" s="35" t="n">
        <v>46083.4063657407</v>
      </c>
      <c r="C96" s="36" t="s">
        <v>142</v>
      </c>
      <c r="D96" s="36" t="s">
        <v>143</v>
      </c>
      <c r="E96" s="36" t="s">
        <v>121</v>
      </c>
      <c r="F96" s="36" t="s">
        <v>144</v>
      </c>
      <c r="G96" s="36" t="n">
        <f aca="false">IF(A96="","",IF(AND(A96&gt;=Debut,A96&lt;Fin),1,0))</f>
        <v>1</v>
      </c>
      <c r="H96" s="36" t="n">
        <f aca="false">IF(G96=1,INT(ROUND((A96-Debut)*86400,0)/600),"")</f>
        <v>58</v>
      </c>
      <c r="I96" s="36" t="n">
        <f aca="false">IF(G96=1,INT(ROUND((A96-Debut)*86400,0)/3600),"")</f>
        <v>9</v>
      </c>
      <c r="J96" s="36" t="n">
        <f aca="false">IF(OR(A96="",B96=""),"",ROUND((B96-A96)*86400,0))</f>
        <v>85</v>
      </c>
      <c r="K96" s="37" t="n">
        <f aca="false">IF(G96=1,IF(COUNTIFS($C:$C,C96,$G:$G,1,$A:$A,"&gt;="&amp;(A96-FenetreInterm/86400),$A:$A,"&lt;="&amp;A96)&gt;=NbInterm,1,0),"")</f>
        <v>0</v>
      </c>
      <c r="L96" s="37" t="n">
        <f aca="false">IF(G96=1,IF(B96="",0,IF(J96&lt;SeuilFugitive,1,0)),"")</f>
        <v>0</v>
      </c>
      <c r="M96" s="37" t="n">
        <f aca="false">IF(G96=1,IF(B96="",IF((Fin-A96)*24&gt;SeuilFigee,1,0),IF(J96&gt;SeuilFigee*3600,1,0)),"")</f>
        <v>0</v>
      </c>
      <c r="N96" s="36" t="n">
        <f aca="false">IF(G96=1,IF(COUNTIF(H$2:H96,H96)=1,COUNTIF($H:$H,H96),""),"")</f>
        <v>2</v>
      </c>
      <c r="O96" s="0" t="str">
        <f aca="false">IF(G96=1,IF(COUNTIF(I$2:I96,I96)=1,COUNTIF($I:$I,I96),""),"")</f>
        <v/>
      </c>
      <c r="P96" s="38" t="str">
        <f aca="false">IF(G96=1,IF(COUNTIFS(C$2:C96,C96,G$2:G96,1)=1,COUNTIFS($C:$C,C96,$G:$G,1)+ROW()/10000000,""),"")</f>
        <v/>
      </c>
      <c r="Q96" s="0" t="str">
        <f aca="false">IF(K96=1,IF(COUNTIFS(C$2:C96,C96,K$2:K96,1)=1,1,0),"")</f>
        <v/>
      </c>
      <c r="R96" s="0" t="str">
        <f aca="false">IF(M96=1,IF(COUNTIFS(C$2:C96,C96,M$2:M96,1)=1,1,0),"")</f>
        <v/>
      </c>
      <c r="S96" s="0" t="str">
        <f aca="false">IF(L96=1,IF(COUNTIFS(C$2:C96,C96,L$2:L96,1)=1,1,0),"")</f>
        <v/>
      </c>
      <c r="T96" s="38" t="n">
        <f aca="false">IF(N96="","",N96+ROW()/10000000)</f>
        <v>2.0000096</v>
      </c>
      <c r="U96" s="36" t="n">
        <f aca="false">IF(G96=1,IF(B96="",1,0),"")</f>
        <v>0</v>
      </c>
    </row>
    <row r="97" customFormat="false" ht="15" hidden="false" customHeight="false" outlineLevel="0" collapsed="false">
      <c r="A97" s="35" t="n">
        <v>46083.4087037037</v>
      </c>
      <c r="B97" s="35" t="n">
        <v>46083.4109722222</v>
      </c>
      <c r="C97" s="36" t="s">
        <v>142</v>
      </c>
      <c r="D97" s="36" t="s">
        <v>143</v>
      </c>
      <c r="E97" s="36" t="s">
        <v>121</v>
      </c>
      <c r="F97" s="36" t="s">
        <v>144</v>
      </c>
      <c r="G97" s="36" t="n">
        <f aca="false">IF(A97="","",IF(AND(A97&gt;=Debut,A97&lt;Fin),1,0))</f>
        <v>1</v>
      </c>
      <c r="H97" s="36" t="n">
        <f aca="false">IF(G97=1,INT(ROUND((A97-Debut)*86400,0)/600),"")</f>
        <v>58</v>
      </c>
      <c r="I97" s="36" t="n">
        <f aca="false">IF(G97=1,INT(ROUND((A97-Debut)*86400,0)/3600),"")</f>
        <v>9</v>
      </c>
      <c r="J97" s="36" t="n">
        <f aca="false">IF(OR(A97="",B97=""),"",ROUND((B97-A97)*86400,0))</f>
        <v>196</v>
      </c>
      <c r="K97" s="37" t="n">
        <f aca="false">IF(G97=1,IF(COUNTIFS($C:$C,C97,$G:$G,1,$A:$A,"&gt;="&amp;(A97-FenetreInterm/86400),$A:$A,"&lt;="&amp;A97)&gt;=NbInterm,1,0),"")</f>
        <v>0</v>
      </c>
      <c r="L97" s="37" t="n">
        <f aca="false">IF(G97=1,IF(B97="",0,IF(J97&lt;SeuilFugitive,1,0)),"")</f>
        <v>0</v>
      </c>
      <c r="M97" s="37" t="n">
        <f aca="false">IF(G97=1,IF(B97="",IF((Fin-A97)*24&gt;SeuilFigee,1,0),IF(J97&gt;SeuilFigee*3600,1,0)),"")</f>
        <v>0</v>
      </c>
      <c r="N97" s="0" t="str">
        <f aca="false">IF(G97=1,IF(COUNTIF(H$2:H97,H97)=1,COUNTIF($H:$H,H97),""),"")</f>
        <v/>
      </c>
      <c r="O97" s="0" t="str">
        <f aca="false">IF(G97=1,IF(COUNTIF(I$2:I97,I97)=1,COUNTIF($I:$I,I97),""),"")</f>
        <v/>
      </c>
      <c r="P97" s="38" t="str">
        <f aca="false">IF(G97=1,IF(COUNTIFS(C$2:C97,C97,G$2:G97,1)=1,COUNTIFS($C:$C,C97,$G:$G,1)+ROW()/10000000,""),"")</f>
        <v/>
      </c>
      <c r="Q97" s="0" t="str">
        <f aca="false">IF(K97=1,IF(COUNTIFS(C$2:C97,C97,K$2:K97,1)=1,1,0),"")</f>
        <v/>
      </c>
      <c r="R97" s="0" t="str">
        <f aca="false">IF(M97=1,IF(COUNTIFS(C$2:C97,C97,M$2:M97,1)=1,1,0),"")</f>
        <v/>
      </c>
      <c r="S97" s="0" t="str">
        <f aca="false">IF(L97=1,IF(COUNTIFS(C$2:C97,C97,L$2:L97,1)=1,1,0),"")</f>
        <v/>
      </c>
      <c r="T97" s="38" t="str">
        <f aca="false">IF(N97="","",N97+ROW()/10000000)</f>
        <v/>
      </c>
      <c r="U97" s="36" t="n">
        <f aca="false">IF(G97=1,IF(B97="",1,0),"")</f>
        <v>0</v>
      </c>
    </row>
    <row r="98" customFormat="false" ht="15" hidden="false" customHeight="false" outlineLevel="0" collapsed="false">
      <c r="A98" s="35" t="n">
        <v>46083.4106134259</v>
      </c>
      <c r="B98" s="35" t="n">
        <v>46083.4138888889</v>
      </c>
      <c r="C98" s="36" t="s">
        <v>136</v>
      </c>
      <c r="D98" s="36" t="s">
        <v>137</v>
      </c>
      <c r="E98" s="36" t="s">
        <v>121</v>
      </c>
      <c r="F98" s="36" t="s">
        <v>125</v>
      </c>
      <c r="G98" s="36" t="n">
        <f aca="false">IF(A98="","",IF(AND(A98&gt;=Debut,A98&lt;Fin),1,0))</f>
        <v>1</v>
      </c>
      <c r="H98" s="36" t="n">
        <f aca="false">IF(G98=1,INT(ROUND((A98-Debut)*86400,0)/600),"")</f>
        <v>59</v>
      </c>
      <c r="I98" s="36" t="n">
        <f aca="false">IF(G98=1,INT(ROUND((A98-Debut)*86400,0)/3600),"")</f>
        <v>9</v>
      </c>
      <c r="J98" s="36" t="n">
        <f aca="false">IF(OR(A98="",B98=""),"",ROUND((B98-A98)*86400,0))</f>
        <v>283</v>
      </c>
      <c r="K98" s="37" t="n">
        <f aca="false">IF(G98=1,IF(COUNTIFS($C:$C,C98,$G:$G,1,$A:$A,"&gt;="&amp;(A98-FenetreInterm/86400),$A:$A,"&lt;="&amp;A98)&gt;=NbInterm,1,0),"")</f>
        <v>0</v>
      </c>
      <c r="L98" s="37" t="n">
        <f aca="false">IF(G98=1,IF(B98="",0,IF(J98&lt;SeuilFugitive,1,0)),"")</f>
        <v>0</v>
      </c>
      <c r="M98" s="37" t="n">
        <f aca="false">IF(G98=1,IF(B98="",IF((Fin-A98)*24&gt;SeuilFigee,1,0),IF(J98&gt;SeuilFigee*3600,1,0)),"")</f>
        <v>0</v>
      </c>
      <c r="N98" s="36" t="n">
        <f aca="false">IF(G98=1,IF(COUNTIF(H$2:H98,H98)=1,COUNTIF($H:$H,H98),""),"")</f>
        <v>2</v>
      </c>
      <c r="O98" s="0" t="str">
        <f aca="false">IF(G98=1,IF(COUNTIF(I$2:I98,I98)=1,COUNTIF($I:$I,I98),""),"")</f>
        <v/>
      </c>
      <c r="P98" s="38" t="str">
        <f aca="false">IF(G98=1,IF(COUNTIFS(C$2:C98,C98,G$2:G98,1)=1,COUNTIFS($C:$C,C98,$G:$G,1)+ROW()/10000000,""),"")</f>
        <v/>
      </c>
      <c r="Q98" s="0" t="str">
        <f aca="false">IF(K98=1,IF(COUNTIFS(C$2:C98,C98,K$2:K98,1)=1,1,0),"")</f>
        <v/>
      </c>
      <c r="R98" s="0" t="str">
        <f aca="false">IF(M98=1,IF(COUNTIFS(C$2:C98,C98,M$2:M98,1)=1,1,0),"")</f>
        <v/>
      </c>
      <c r="S98" s="0" t="str">
        <f aca="false">IF(L98=1,IF(COUNTIFS(C$2:C98,C98,L$2:L98,1)=1,1,0),"")</f>
        <v/>
      </c>
      <c r="T98" s="38" t="n">
        <f aca="false">IF(N98="","",N98+ROW()/10000000)</f>
        <v>2.0000098</v>
      </c>
      <c r="U98" s="36" t="n">
        <f aca="false">IF(G98=1,IF(B98="",1,0),"")</f>
        <v>0</v>
      </c>
    </row>
    <row r="99" customFormat="false" ht="15" hidden="false" customHeight="false" outlineLevel="0" collapsed="false">
      <c r="A99" s="35" t="n">
        <v>46083.4156944445</v>
      </c>
      <c r="B99" s="35" t="n">
        <v>46083.4166666667</v>
      </c>
      <c r="C99" s="36" t="s">
        <v>136</v>
      </c>
      <c r="D99" s="36" t="s">
        <v>137</v>
      </c>
      <c r="E99" s="36" t="s">
        <v>121</v>
      </c>
      <c r="F99" s="36" t="s">
        <v>125</v>
      </c>
      <c r="G99" s="36" t="n">
        <f aca="false">IF(A99="","",IF(AND(A99&gt;=Debut,A99&lt;Fin),1,0))</f>
        <v>1</v>
      </c>
      <c r="H99" s="36" t="n">
        <f aca="false">IF(G99=1,INT(ROUND((A99-Debut)*86400,0)/600),"")</f>
        <v>59</v>
      </c>
      <c r="I99" s="36" t="n">
        <f aca="false">IF(G99=1,INT(ROUND((A99-Debut)*86400,0)/3600),"")</f>
        <v>9</v>
      </c>
      <c r="J99" s="36" t="n">
        <f aca="false">IF(OR(A99="",B99=""),"",ROUND((B99-A99)*86400,0))</f>
        <v>84</v>
      </c>
      <c r="K99" s="37" t="n">
        <f aca="false">IF(G99=1,IF(COUNTIFS($C:$C,C99,$G:$G,1,$A:$A,"&gt;="&amp;(A99-FenetreInterm/86400),$A:$A,"&lt;="&amp;A99)&gt;=NbInterm,1,0),"")</f>
        <v>0</v>
      </c>
      <c r="L99" s="37" t="n">
        <f aca="false">IF(G99=1,IF(B99="",0,IF(J99&lt;SeuilFugitive,1,0)),"")</f>
        <v>0</v>
      </c>
      <c r="M99" s="37" t="n">
        <f aca="false">IF(G99=1,IF(B99="",IF((Fin-A99)*24&gt;SeuilFigee,1,0),IF(J99&gt;SeuilFigee*3600,1,0)),"")</f>
        <v>0</v>
      </c>
      <c r="N99" s="0" t="str">
        <f aca="false">IF(G99=1,IF(COUNTIF(H$2:H99,H99)=1,COUNTIF($H:$H,H99),""),"")</f>
        <v/>
      </c>
      <c r="O99" s="0" t="str">
        <f aca="false">IF(G99=1,IF(COUNTIF(I$2:I99,I99)=1,COUNTIF($I:$I,I99),""),"")</f>
        <v/>
      </c>
      <c r="P99" s="38" t="str">
        <f aca="false">IF(G99=1,IF(COUNTIFS(C$2:C99,C99,G$2:G99,1)=1,COUNTIFS($C:$C,C99,$G:$G,1)+ROW()/10000000,""),"")</f>
        <v/>
      </c>
      <c r="Q99" s="0" t="str">
        <f aca="false">IF(K99=1,IF(COUNTIFS(C$2:C99,C99,K$2:K99,1)=1,1,0),"")</f>
        <v/>
      </c>
      <c r="R99" s="0" t="str">
        <f aca="false">IF(M99=1,IF(COUNTIFS(C$2:C99,C99,M$2:M99,1)=1,1,0),"")</f>
        <v/>
      </c>
      <c r="S99" s="0" t="str">
        <f aca="false">IF(L99=1,IF(COUNTIFS(C$2:C99,C99,L$2:L99,1)=1,1,0),"")</f>
        <v/>
      </c>
      <c r="T99" s="38" t="str">
        <f aca="false">IF(N99="","",N99+ROW()/10000000)</f>
        <v/>
      </c>
      <c r="U99" s="36" t="n">
        <f aca="false">IF(G99=1,IF(B99="",1,0),"")</f>
        <v>0</v>
      </c>
    </row>
    <row r="100" customFormat="false" ht="15" hidden="false" customHeight="false" outlineLevel="0" collapsed="false">
      <c r="A100" s="35" t="n">
        <v>46083.4207407407</v>
      </c>
      <c r="B100" s="35" t="n">
        <v>46083.4217013889</v>
      </c>
      <c r="C100" s="36" t="s">
        <v>138</v>
      </c>
      <c r="D100" s="36" t="s">
        <v>139</v>
      </c>
      <c r="E100" s="36" t="s">
        <v>128</v>
      </c>
      <c r="F100" s="36" t="s">
        <v>118</v>
      </c>
      <c r="G100" s="36" t="n">
        <f aca="false">IF(A100="","",IF(AND(A100&gt;=Debut,A100&lt;Fin),1,0))</f>
        <v>1</v>
      </c>
      <c r="H100" s="36" t="n">
        <f aca="false">IF(G100=1,INT(ROUND((A100-Debut)*86400,0)/600),"")</f>
        <v>60</v>
      </c>
      <c r="I100" s="36" t="n">
        <f aca="false">IF(G100=1,INT(ROUND((A100-Debut)*86400,0)/3600),"")</f>
        <v>10</v>
      </c>
      <c r="J100" s="36" t="n">
        <f aca="false">IF(OR(A100="",B100=""),"",ROUND((B100-A100)*86400,0))</f>
        <v>83</v>
      </c>
      <c r="K100" s="37" t="n">
        <f aca="false">IF(G100=1,IF(COUNTIFS($C:$C,C100,$G:$G,1,$A:$A,"&gt;="&amp;(A100-FenetreInterm/86400),$A:$A,"&lt;="&amp;A100)&gt;=NbInterm,1,0),"")</f>
        <v>0</v>
      </c>
      <c r="L100" s="37" t="n">
        <f aca="false">IF(G100=1,IF(B100="",0,IF(J100&lt;SeuilFugitive,1,0)),"")</f>
        <v>0</v>
      </c>
      <c r="M100" s="37" t="n">
        <f aca="false">IF(G100=1,IF(B100="",IF((Fin-A100)*24&gt;SeuilFigee,1,0),IF(J100&gt;SeuilFigee*3600,1,0)),"")</f>
        <v>0</v>
      </c>
      <c r="N100" s="36" t="n">
        <f aca="false">IF(G100=1,IF(COUNTIF(H$2:H100,H100)=1,COUNTIF($H:$H,H100),""),"")</f>
        <v>3</v>
      </c>
      <c r="O100" s="36" t="n">
        <f aca="false">IF(G100=1,IF(COUNTIF(I$2:I100,I100)=1,COUNTIF($I:$I,I100),""),"")</f>
        <v>19</v>
      </c>
      <c r="P100" s="38" t="str">
        <f aca="false">IF(G100=1,IF(COUNTIFS(C$2:C100,C100,G$2:G100,1)=1,COUNTIFS($C:$C,C100,$G:$G,1)+ROW()/10000000,""),"")</f>
        <v/>
      </c>
      <c r="Q100" s="0" t="str">
        <f aca="false">IF(K100=1,IF(COUNTIFS(C$2:C100,C100,K$2:K100,1)=1,1,0),"")</f>
        <v/>
      </c>
      <c r="R100" s="0" t="str">
        <f aca="false">IF(M100=1,IF(COUNTIFS(C$2:C100,C100,M$2:M100,1)=1,1,0),"")</f>
        <v/>
      </c>
      <c r="S100" s="0" t="str">
        <f aca="false">IF(L100=1,IF(COUNTIFS(C$2:C100,C100,L$2:L100,1)=1,1,0),"")</f>
        <v/>
      </c>
      <c r="T100" s="38" t="n">
        <f aca="false">IF(N100="","",N100+ROW()/10000000)</f>
        <v>3.00001</v>
      </c>
      <c r="U100" s="36" t="n">
        <f aca="false">IF(G100=1,IF(B100="",1,0),"")</f>
        <v>0</v>
      </c>
    </row>
    <row r="101" customFormat="false" ht="15" hidden="false" customHeight="false" outlineLevel="0" collapsed="false">
      <c r="A101" s="35" t="n">
        <v>46083.4207986111</v>
      </c>
      <c r="B101" s="35" t="n">
        <v>46083.4253703704</v>
      </c>
      <c r="C101" s="36" t="s">
        <v>145</v>
      </c>
      <c r="D101" s="36" t="s">
        <v>146</v>
      </c>
      <c r="E101" s="36" t="s">
        <v>121</v>
      </c>
      <c r="F101" s="36" t="s">
        <v>144</v>
      </c>
      <c r="G101" s="36" t="n">
        <f aca="false">IF(A101="","",IF(AND(A101&gt;=Debut,A101&lt;Fin),1,0))</f>
        <v>1</v>
      </c>
      <c r="H101" s="36" t="n">
        <f aca="false">IF(G101=1,INT(ROUND((A101-Debut)*86400,0)/600),"")</f>
        <v>60</v>
      </c>
      <c r="I101" s="36" t="n">
        <f aca="false">IF(G101=1,INT(ROUND((A101-Debut)*86400,0)/3600),"")</f>
        <v>10</v>
      </c>
      <c r="J101" s="36" t="n">
        <f aca="false">IF(OR(A101="",B101=""),"",ROUND((B101-A101)*86400,0))</f>
        <v>395</v>
      </c>
      <c r="K101" s="37" t="n">
        <f aca="false">IF(G101=1,IF(COUNTIFS($C:$C,C101,$G:$G,1,$A:$A,"&gt;="&amp;(A101-FenetreInterm/86400),$A:$A,"&lt;="&amp;A101)&gt;=NbInterm,1,0),"")</f>
        <v>0</v>
      </c>
      <c r="L101" s="37" t="n">
        <f aca="false">IF(G101=1,IF(B101="",0,IF(J101&lt;SeuilFugitive,1,0)),"")</f>
        <v>0</v>
      </c>
      <c r="M101" s="37" t="n">
        <f aca="false">IF(G101=1,IF(B101="",IF((Fin-A101)*24&gt;SeuilFigee,1,0),IF(J101&gt;SeuilFigee*3600,1,0)),"")</f>
        <v>0</v>
      </c>
      <c r="N101" s="0" t="str">
        <f aca="false">IF(G101=1,IF(COUNTIF(H$2:H101,H101)=1,COUNTIF($H:$H,H101),""),"")</f>
        <v/>
      </c>
      <c r="O101" s="0" t="str">
        <f aca="false">IF(G101=1,IF(COUNTIF(I$2:I101,I101)=1,COUNTIF($I:$I,I101),""),"")</f>
        <v/>
      </c>
      <c r="P101" s="38" t="str">
        <f aca="false">IF(G101=1,IF(COUNTIFS(C$2:C101,C101,G$2:G101,1)=1,COUNTIFS($C:$C,C101,$G:$G,1)+ROW()/10000000,""),"")</f>
        <v/>
      </c>
      <c r="Q101" s="0" t="str">
        <f aca="false">IF(K101=1,IF(COUNTIFS(C$2:C101,C101,K$2:K101,1)=1,1,0),"")</f>
        <v/>
      </c>
      <c r="R101" s="0" t="str">
        <f aca="false">IF(M101=1,IF(COUNTIFS(C$2:C101,C101,M$2:M101,1)=1,1,0),"")</f>
        <v/>
      </c>
      <c r="S101" s="0" t="str">
        <f aca="false">IF(L101=1,IF(COUNTIFS(C$2:C101,C101,L$2:L101,1)=1,1,0),"")</f>
        <v/>
      </c>
      <c r="T101" s="38" t="str">
        <f aca="false">IF(N101="","",N101+ROW()/10000000)</f>
        <v/>
      </c>
      <c r="U101" s="36" t="n">
        <f aca="false">IF(G101=1,IF(B101="",1,0),"")</f>
        <v>0</v>
      </c>
    </row>
    <row r="102" customFormat="false" ht="15" hidden="false" customHeight="false" outlineLevel="0" collapsed="false">
      <c r="A102" s="35" t="n">
        <v>46083.4216203704</v>
      </c>
      <c r="B102" s="35" t="n">
        <v>46083.4289814815</v>
      </c>
      <c r="C102" s="36" t="s">
        <v>142</v>
      </c>
      <c r="D102" s="36" t="s">
        <v>143</v>
      </c>
      <c r="E102" s="36" t="s">
        <v>121</v>
      </c>
      <c r="F102" s="36" t="s">
        <v>144</v>
      </c>
      <c r="G102" s="36" t="n">
        <f aca="false">IF(A102="","",IF(AND(A102&gt;=Debut,A102&lt;Fin),1,0))</f>
        <v>1</v>
      </c>
      <c r="H102" s="36" t="n">
        <f aca="false">IF(G102=1,INT(ROUND((A102-Debut)*86400,0)/600),"")</f>
        <v>60</v>
      </c>
      <c r="I102" s="36" t="n">
        <f aca="false">IF(G102=1,INT(ROUND((A102-Debut)*86400,0)/3600),"")</f>
        <v>10</v>
      </c>
      <c r="J102" s="36" t="n">
        <f aca="false">IF(OR(A102="",B102=""),"",ROUND((B102-A102)*86400,0))</f>
        <v>636</v>
      </c>
      <c r="K102" s="37" t="n">
        <f aca="false">IF(G102=1,IF(COUNTIFS($C:$C,C102,$G:$G,1,$A:$A,"&gt;="&amp;(A102-FenetreInterm/86400),$A:$A,"&lt;="&amp;A102)&gt;=NbInterm,1,0),"")</f>
        <v>0</v>
      </c>
      <c r="L102" s="37" t="n">
        <f aca="false">IF(G102=1,IF(B102="",0,IF(J102&lt;SeuilFugitive,1,0)),"")</f>
        <v>0</v>
      </c>
      <c r="M102" s="37" t="n">
        <f aca="false">IF(G102=1,IF(B102="",IF((Fin-A102)*24&gt;SeuilFigee,1,0),IF(J102&gt;SeuilFigee*3600,1,0)),"")</f>
        <v>0</v>
      </c>
      <c r="N102" s="0" t="str">
        <f aca="false">IF(G102=1,IF(COUNTIF(H$2:H102,H102)=1,COUNTIF($H:$H,H102),""),"")</f>
        <v/>
      </c>
      <c r="O102" s="0" t="str">
        <f aca="false">IF(G102=1,IF(COUNTIF(I$2:I102,I102)=1,COUNTIF($I:$I,I102),""),"")</f>
        <v/>
      </c>
      <c r="P102" s="38" t="str">
        <f aca="false">IF(G102=1,IF(COUNTIFS(C$2:C102,C102,G$2:G102,1)=1,COUNTIFS($C:$C,C102,$G:$G,1)+ROW()/10000000,""),"")</f>
        <v/>
      </c>
      <c r="Q102" s="0" t="str">
        <f aca="false">IF(K102=1,IF(COUNTIFS(C$2:C102,C102,K$2:K102,1)=1,1,0),"")</f>
        <v/>
      </c>
      <c r="R102" s="0" t="str">
        <f aca="false">IF(M102=1,IF(COUNTIFS(C$2:C102,C102,M$2:M102,1)=1,1,0),"")</f>
        <v/>
      </c>
      <c r="S102" s="0" t="str">
        <f aca="false">IF(L102=1,IF(COUNTIFS(C$2:C102,C102,L$2:L102,1)=1,1,0),"")</f>
        <v/>
      </c>
      <c r="T102" s="38" t="str">
        <f aca="false">IF(N102="","",N102+ROW()/10000000)</f>
        <v/>
      </c>
      <c r="U102" s="36" t="n">
        <f aca="false">IF(G102=1,IF(B102="",1,0),"")</f>
        <v>0</v>
      </c>
    </row>
    <row r="103" customFormat="false" ht="15" hidden="false" customHeight="false" outlineLevel="0" collapsed="false">
      <c r="A103" s="35" t="n">
        <v>46083.4290162037</v>
      </c>
      <c r="B103" s="35" t="n">
        <v>46083.4334490741</v>
      </c>
      <c r="C103" s="36" t="s">
        <v>138</v>
      </c>
      <c r="D103" s="36" t="s">
        <v>139</v>
      </c>
      <c r="E103" s="36" t="s">
        <v>128</v>
      </c>
      <c r="F103" s="36" t="s">
        <v>118</v>
      </c>
      <c r="G103" s="36" t="n">
        <f aca="false">IF(A103="","",IF(AND(A103&gt;=Debut,A103&lt;Fin),1,0))</f>
        <v>1</v>
      </c>
      <c r="H103" s="36" t="n">
        <f aca="false">IF(G103=1,INT(ROUND((A103-Debut)*86400,0)/600),"")</f>
        <v>61</v>
      </c>
      <c r="I103" s="36" t="n">
        <f aca="false">IF(G103=1,INT(ROUND((A103-Debut)*86400,0)/3600),"")</f>
        <v>10</v>
      </c>
      <c r="J103" s="36" t="n">
        <f aca="false">IF(OR(A103="",B103=""),"",ROUND((B103-A103)*86400,0))</f>
        <v>383</v>
      </c>
      <c r="K103" s="37" t="n">
        <f aca="false">IF(G103=1,IF(COUNTIFS($C:$C,C103,$G:$G,1,$A:$A,"&gt;="&amp;(A103-FenetreInterm/86400),$A:$A,"&lt;="&amp;A103)&gt;=NbInterm,1,0),"")</f>
        <v>0</v>
      </c>
      <c r="L103" s="37" t="n">
        <f aca="false">IF(G103=1,IF(B103="",0,IF(J103&lt;SeuilFugitive,1,0)),"")</f>
        <v>0</v>
      </c>
      <c r="M103" s="37" t="n">
        <f aca="false">IF(G103=1,IF(B103="",IF((Fin-A103)*24&gt;SeuilFigee,1,0),IF(J103&gt;SeuilFigee*3600,1,0)),"")</f>
        <v>0</v>
      </c>
      <c r="N103" s="36" t="n">
        <f aca="false">IF(G103=1,IF(COUNTIF(H$2:H103,H103)=1,COUNTIF($H:$H,H103),""),"")</f>
        <v>2</v>
      </c>
      <c r="O103" s="0" t="str">
        <f aca="false">IF(G103=1,IF(COUNTIF(I$2:I103,I103)=1,COUNTIF($I:$I,I103),""),"")</f>
        <v/>
      </c>
      <c r="P103" s="38" t="str">
        <f aca="false">IF(G103=1,IF(COUNTIFS(C$2:C103,C103,G$2:G103,1)=1,COUNTIFS($C:$C,C103,$G:$G,1)+ROW()/10000000,""),"")</f>
        <v/>
      </c>
      <c r="Q103" s="0" t="str">
        <f aca="false">IF(K103=1,IF(COUNTIFS(C$2:C103,C103,K$2:K103,1)=1,1,0),"")</f>
        <v/>
      </c>
      <c r="R103" s="0" t="str">
        <f aca="false">IF(M103=1,IF(COUNTIFS(C$2:C103,C103,M$2:M103,1)=1,1,0),"")</f>
        <v/>
      </c>
      <c r="S103" s="0" t="str">
        <f aca="false">IF(L103=1,IF(COUNTIFS(C$2:C103,C103,L$2:L103,1)=1,1,0),"")</f>
        <v/>
      </c>
      <c r="T103" s="38" t="n">
        <f aca="false">IF(N103="","",N103+ROW()/10000000)</f>
        <v>2.0000103</v>
      </c>
      <c r="U103" s="36" t="n">
        <f aca="false">IF(G103=1,IF(B103="",1,0),"")</f>
        <v>0</v>
      </c>
    </row>
    <row r="104" customFormat="false" ht="15" hidden="false" customHeight="false" outlineLevel="0" collapsed="false">
      <c r="A104" s="35" t="n">
        <v>46083.4293055556</v>
      </c>
      <c r="B104" s="35" t="n">
        <v>46083.4378009259</v>
      </c>
      <c r="C104" s="36" t="s">
        <v>142</v>
      </c>
      <c r="D104" s="36" t="s">
        <v>143</v>
      </c>
      <c r="E104" s="36" t="s">
        <v>121</v>
      </c>
      <c r="F104" s="36" t="s">
        <v>144</v>
      </c>
      <c r="G104" s="36" t="n">
        <f aca="false">IF(A104="","",IF(AND(A104&gt;=Debut,A104&lt;Fin),1,0))</f>
        <v>1</v>
      </c>
      <c r="H104" s="36" t="n">
        <f aca="false">IF(G104=1,INT(ROUND((A104-Debut)*86400,0)/600),"")</f>
        <v>61</v>
      </c>
      <c r="I104" s="36" t="n">
        <f aca="false">IF(G104=1,INT(ROUND((A104-Debut)*86400,0)/3600),"")</f>
        <v>10</v>
      </c>
      <c r="J104" s="36" t="n">
        <f aca="false">IF(OR(A104="",B104=""),"",ROUND((B104-A104)*86400,0))</f>
        <v>734</v>
      </c>
      <c r="K104" s="37" t="n">
        <f aca="false">IF(G104=1,IF(COUNTIFS($C:$C,C104,$G:$G,1,$A:$A,"&gt;="&amp;(A104-FenetreInterm/86400),$A:$A,"&lt;="&amp;A104)&gt;=NbInterm,1,0),"")</f>
        <v>0</v>
      </c>
      <c r="L104" s="37" t="n">
        <f aca="false">IF(G104=1,IF(B104="",0,IF(J104&lt;SeuilFugitive,1,0)),"")</f>
        <v>0</v>
      </c>
      <c r="M104" s="37" t="n">
        <f aca="false">IF(G104=1,IF(B104="",IF((Fin-A104)*24&gt;SeuilFigee,1,0),IF(J104&gt;SeuilFigee*3600,1,0)),"")</f>
        <v>0</v>
      </c>
      <c r="N104" s="0" t="str">
        <f aca="false">IF(G104=1,IF(COUNTIF(H$2:H104,H104)=1,COUNTIF($H:$H,H104),""),"")</f>
        <v/>
      </c>
      <c r="O104" s="0" t="str">
        <f aca="false">IF(G104=1,IF(COUNTIF(I$2:I104,I104)=1,COUNTIF($I:$I,I104),""),"")</f>
        <v/>
      </c>
      <c r="P104" s="38" t="str">
        <f aca="false">IF(G104=1,IF(COUNTIFS(C$2:C104,C104,G$2:G104,1)=1,COUNTIFS($C:$C,C104,$G:$G,1)+ROW()/10000000,""),"")</f>
        <v/>
      </c>
      <c r="Q104" s="0" t="str">
        <f aca="false">IF(K104=1,IF(COUNTIFS(C$2:C104,C104,K$2:K104,1)=1,1,0),"")</f>
        <v/>
      </c>
      <c r="R104" s="0" t="str">
        <f aca="false">IF(M104=1,IF(COUNTIFS(C$2:C104,C104,M$2:M104,1)=1,1,0),"")</f>
        <v/>
      </c>
      <c r="S104" s="0" t="str">
        <f aca="false">IF(L104=1,IF(COUNTIFS(C$2:C104,C104,L$2:L104,1)=1,1,0),"")</f>
        <v/>
      </c>
      <c r="T104" s="38" t="str">
        <f aca="false">IF(N104="","",N104+ROW()/10000000)</f>
        <v/>
      </c>
      <c r="U104" s="36" t="n">
        <f aca="false">IF(G104=1,IF(B104="",1,0),"")</f>
        <v>0</v>
      </c>
    </row>
    <row r="105" customFormat="false" ht="15" hidden="false" customHeight="false" outlineLevel="0" collapsed="false">
      <c r="A105" s="35" t="n">
        <v>46083.4369675926</v>
      </c>
      <c r="B105" s="35" t="n">
        <v>46083.4561342593</v>
      </c>
      <c r="C105" s="36" t="s">
        <v>158</v>
      </c>
      <c r="D105" s="36" t="s">
        <v>159</v>
      </c>
      <c r="E105" s="36" t="s">
        <v>128</v>
      </c>
      <c r="F105" s="36" t="s">
        <v>122</v>
      </c>
      <c r="G105" s="36" t="n">
        <f aca="false">IF(A105="","",IF(AND(A105&gt;=Debut,A105&lt;Fin),1,0))</f>
        <v>1</v>
      </c>
      <c r="H105" s="36" t="n">
        <f aca="false">IF(G105=1,INT(ROUND((A105-Debut)*86400,0)/600),"")</f>
        <v>62</v>
      </c>
      <c r="I105" s="36" t="n">
        <f aca="false">IF(G105=1,INT(ROUND((A105-Debut)*86400,0)/3600),"")</f>
        <v>10</v>
      </c>
      <c r="J105" s="36" t="n">
        <f aca="false">IF(OR(A105="",B105=""),"",ROUND((B105-A105)*86400,0))</f>
        <v>1656</v>
      </c>
      <c r="K105" s="37" t="n">
        <f aca="false">IF(G105=1,IF(COUNTIFS($C:$C,C105,$G:$G,1,$A:$A,"&gt;="&amp;(A105-FenetreInterm/86400),$A:$A,"&lt;="&amp;A105)&gt;=NbInterm,1,0),"")</f>
        <v>0</v>
      </c>
      <c r="L105" s="37" t="n">
        <f aca="false">IF(G105=1,IF(B105="",0,IF(J105&lt;SeuilFugitive,1,0)),"")</f>
        <v>0</v>
      </c>
      <c r="M105" s="37" t="n">
        <f aca="false">IF(G105=1,IF(B105="",IF((Fin-A105)*24&gt;SeuilFigee,1,0),IF(J105&gt;SeuilFigee*3600,1,0)),"")</f>
        <v>0</v>
      </c>
      <c r="N105" s="36" t="n">
        <f aca="false">IF(G105=1,IF(COUNTIF(H$2:H105,H105)=1,COUNTIF($H:$H,H105),""),"")</f>
        <v>1</v>
      </c>
      <c r="O105" s="0" t="str">
        <f aca="false">IF(G105=1,IF(COUNTIF(I$2:I105,I105)=1,COUNTIF($I:$I,I105),""),"")</f>
        <v/>
      </c>
      <c r="P105" s="38" t="n">
        <f aca="false">IF(G105=1,IF(COUNTIFS(C$2:C105,C105,G$2:G105,1)=1,COUNTIFS($C:$C,C105,$G:$G,1)+ROW()/10000000,""),"")</f>
        <v>16.0000105</v>
      </c>
      <c r="Q105" s="0" t="str">
        <f aca="false">IF(K105=1,IF(COUNTIFS(C$2:C105,C105,K$2:K105,1)=1,1,0),"")</f>
        <v/>
      </c>
      <c r="R105" s="0" t="str">
        <f aca="false">IF(M105=1,IF(COUNTIFS(C$2:C105,C105,M$2:M105,1)=1,1,0),"")</f>
        <v/>
      </c>
      <c r="S105" s="0" t="str">
        <f aca="false">IF(L105=1,IF(COUNTIFS(C$2:C105,C105,L$2:L105,1)=1,1,0),"")</f>
        <v/>
      </c>
      <c r="T105" s="38" t="n">
        <f aca="false">IF(N105="","",N105+ROW()/10000000)</f>
        <v>1.0000105</v>
      </c>
      <c r="U105" s="36" t="n">
        <f aca="false">IF(G105=1,IF(B105="",1,0),"")</f>
        <v>0</v>
      </c>
    </row>
    <row r="106" customFormat="false" ht="15" hidden="false" customHeight="false" outlineLevel="0" collapsed="false">
      <c r="A106" s="35" t="n">
        <v>46083.4403472222</v>
      </c>
      <c r="B106" s="35" t="n">
        <v>46083.448599537</v>
      </c>
      <c r="C106" s="36" t="s">
        <v>153</v>
      </c>
      <c r="D106" s="36" t="s">
        <v>154</v>
      </c>
      <c r="E106" s="36" t="s">
        <v>121</v>
      </c>
      <c r="F106" s="36" t="s">
        <v>144</v>
      </c>
      <c r="G106" s="36" t="n">
        <f aca="false">IF(A106="","",IF(AND(A106&gt;=Debut,A106&lt;Fin),1,0))</f>
        <v>1</v>
      </c>
      <c r="H106" s="36" t="n">
        <f aca="false">IF(G106=1,INT(ROUND((A106-Debut)*86400,0)/600),"")</f>
        <v>63</v>
      </c>
      <c r="I106" s="36" t="n">
        <f aca="false">IF(G106=1,INT(ROUND((A106-Debut)*86400,0)/3600),"")</f>
        <v>10</v>
      </c>
      <c r="J106" s="36" t="n">
        <f aca="false">IF(OR(A106="",B106=""),"",ROUND((B106-A106)*86400,0))</f>
        <v>713</v>
      </c>
      <c r="K106" s="37" t="n">
        <f aca="false">IF(G106=1,IF(COUNTIFS($C:$C,C106,$G:$G,1,$A:$A,"&gt;="&amp;(A106-FenetreInterm/86400),$A:$A,"&lt;="&amp;A106)&gt;=NbInterm,1,0),"")</f>
        <v>0</v>
      </c>
      <c r="L106" s="37" t="n">
        <f aca="false">IF(G106=1,IF(B106="",0,IF(J106&lt;SeuilFugitive,1,0)),"")</f>
        <v>0</v>
      </c>
      <c r="M106" s="37" t="n">
        <f aca="false">IF(G106=1,IF(B106="",IF((Fin-A106)*24&gt;SeuilFigee,1,0),IF(J106&gt;SeuilFigee*3600,1,0)),"")</f>
        <v>0</v>
      </c>
      <c r="N106" s="36" t="n">
        <f aca="false">IF(G106=1,IF(COUNTIF(H$2:H106,H106)=1,COUNTIF($H:$H,H106),""),"")</f>
        <v>4</v>
      </c>
      <c r="O106" s="0" t="str">
        <f aca="false">IF(G106=1,IF(COUNTIF(I$2:I106,I106)=1,COUNTIF($I:$I,I106),""),"")</f>
        <v/>
      </c>
      <c r="P106" s="38" t="str">
        <f aca="false">IF(G106=1,IF(COUNTIFS(C$2:C106,C106,G$2:G106,1)=1,COUNTIFS($C:$C,C106,$G:$G,1)+ROW()/10000000,""),"")</f>
        <v/>
      </c>
      <c r="Q106" s="0" t="str">
        <f aca="false">IF(K106=1,IF(COUNTIFS(C$2:C106,C106,K$2:K106,1)=1,1,0),"")</f>
        <v/>
      </c>
      <c r="R106" s="0" t="str">
        <f aca="false">IF(M106=1,IF(COUNTIFS(C$2:C106,C106,M$2:M106,1)=1,1,0),"")</f>
        <v/>
      </c>
      <c r="S106" s="0" t="str">
        <f aca="false">IF(L106=1,IF(COUNTIFS(C$2:C106,C106,L$2:L106,1)=1,1,0),"")</f>
        <v/>
      </c>
      <c r="T106" s="38" t="n">
        <f aca="false">IF(N106="","",N106+ROW()/10000000)</f>
        <v>4.0000106</v>
      </c>
      <c r="U106" s="36" t="n">
        <f aca="false">IF(G106=1,IF(B106="",1,0),"")</f>
        <v>0</v>
      </c>
    </row>
    <row r="107" customFormat="false" ht="15" hidden="false" customHeight="false" outlineLevel="0" collapsed="false">
      <c r="A107" s="35" t="n">
        <v>46083.4440509259</v>
      </c>
      <c r="B107" s="35" t="n">
        <v>46083.4591898148</v>
      </c>
      <c r="C107" s="36" t="s">
        <v>155</v>
      </c>
      <c r="D107" s="36" t="s">
        <v>156</v>
      </c>
      <c r="E107" s="36" t="s">
        <v>128</v>
      </c>
      <c r="F107" s="36" t="s">
        <v>157</v>
      </c>
      <c r="G107" s="36" t="n">
        <f aca="false">IF(A107="","",IF(AND(A107&gt;=Debut,A107&lt;Fin),1,0))</f>
        <v>1</v>
      </c>
      <c r="H107" s="36" t="n">
        <f aca="false">IF(G107=1,INT(ROUND((A107-Debut)*86400,0)/600),"")</f>
        <v>63</v>
      </c>
      <c r="I107" s="36" t="n">
        <f aca="false">IF(G107=1,INT(ROUND((A107-Debut)*86400,0)/3600),"")</f>
        <v>10</v>
      </c>
      <c r="J107" s="36" t="n">
        <f aca="false">IF(OR(A107="",B107=""),"",ROUND((B107-A107)*86400,0))</f>
        <v>1308</v>
      </c>
      <c r="K107" s="37" t="n">
        <f aca="false">IF(G107=1,IF(COUNTIFS($C:$C,C107,$G:$G,1,$A:$A,"&gt;="&amp;(A107-FenetreInterm/86400),$A:$A,"&lt;="&amp;A107)&gt;=NbInterm,1,0),"")</f>
        <v>0</v>
      </c>
      <c r="L107" s="37" t="n">
        <f aca="false">IF(G107=1,IF(B107="",0,IF(J107&lt;SeuilFugitive,1,0)),"")</f>
        <v>0</v>
      </c>
      <c r="M107" s="37" t="n">
        <f aca="false">IF(G107=1,IF(B107="",IF((Fin-A107)*24&gt;SeuilFigee,1,0),IF(J107&gt;SeuilFigee*3600,1,0)),"")</f>
        <v>0</v>
      </c>
      <c r="N107" s="0" t="str">
        <f aca="false">IF(G107=1,IF(COUNTIF(H$2:H107,H107)=1,COUNTIF($H:$H,H107),""),"")</f>
        <v/>
      </c>
      <c r="O107" s="0" t="str">
        <f aca="false">IF(G107=1,IF(COUNTIF(I$2:I107,I107)=1,COUNTIF($I:$I,I107),""),"")</f>
        <v/>
      </c>
      <c r="P107" s="38" t="str">
        <f aca="false">IF(G107=1,IF(COUNTIFS(C$2:C107,C107,G$2:G107,1)=1,COUNTIFS($C:$C,C107,$G:$G,1)+ROW()/10000000,""),"")</f>
        <v/>
      </c>
      <c r="Q107" s="0" t="str">
        <f aca="false">IF(K107=1,IF(COUNTIFS(C$2:C107,C107,K$2:K107,1)=1,1,0),"")</f>
        <v/>
      </c>
      <c r="R107" s="0" t="str">
        <f aca="false">IF(M107=1,IF(COUNTIFS(C$2:C107,C107,M$2:M107,1)=1,1,0),"")</f>
        <v/>
      </c>
      <c r="S107" s="0" t="str">
        <f aca="false">IF(L107=1,IF(COUNTIFS(C$2:C107,C107,L$2:L107,1)=1,1,0),"")</f>
        <v/>
      </c>
      <c r="T107" s="38" t="str">
        <f aca="false">IF(N107="","",N107+ROW()/10000000)</f>
        <v/>
      </c>
      <c r="U107" s="36" t="n">
        <f aca="false">IF(G107=1,IF(B107="",1,0),"")</f>
        <v>0</v>
      </c>
    </row>
    <row r="108" customFormat="false" ht="15" hidden="false" customHeight="false" outlineLevel="0" collapsed="false">
      <c r="A108" s="35" t="n">
        <v>46083.4442939815</v>
      </c>
      <c r="B108" s="35" t="n">
        <v>46083.4444097222</v>
      </c>
      <c r="C108" s="36" t="s">
        <v>115</v>
      </c>
      <c r="D108" s="36" t="s">
        <v>116</v>
      </c>
      <c r="E108" s="36" t="s">
        <v>117</v>
      </c>
      <c r="F108" s="36" t="s">
        <v>118</v>
      </c>
      <c r="G108" s="36" t="n">
        <f aca="false">IF(A108="","",IF(AND(A108&gt;=Debut,A108&lt;Fin),1,0))</f>
        <v>1</v>
      </c>
      <c r="H108" s="36" t="n">
        <f aca="false">IF(G108=1,INT(ROUND((A108-Debut)*86400,0)/600),"")</f>
        <v>63</v>
      </c>
      <c r="I108" s="36" t="n">
        <f aca="false">IF(G108=1,INT(ROUND((A108-Debut)*86400,0)/3600),"")</f>
        <v>10</v>
      </c>
      <c r="J108" s="36" t="n">
        <f aca="false">IF(OR(A108="",B108=""),"",ROUND((B108-A108)*86400,0))</f>
        <v>10</v>
      </c>
      <c r="K108" s="37" t="n">
        <f aca="false">IF(G108=1,IF(COUNTIFS($C:$C,C108,$G:$G,1,$A:$A,"&gt;="&amp;(A108-FenetreInterm/86400),$A:$A,"&lt;="&amp;A108)&gt;=NbInterm,1,0),"")</f>
        <v>0</v>
      </c>
      <c r="L108" s="37" t="n">
        <f aca="false">IF(G108=1,IF(B108="",0,IF(J108&lt;SeuilFugitive,1,0)),"")</f>
        <v>0</v>
      </c>
      <c r="M108" s="37" t="n">
        <f aca="false">IF(G108=1,IF(B108="",IF((Fin-A108)*24&gt;SeuilFigee,1,0),IF(J108&gt;SeuilFigee*3600,1,0)),"")</f>
        <v>0</v>
      </c>
      <c r="N108" s="0" t="str">
        <f aca="false">IF(G108=1,IF(COUNTIF(H$2:H108,H108)=1,COUNTIF($H:$H,H108),""),"")</f>
        <v/>
      </c>
      <c r="O108" s="0" t="str">
        <f aca="false">IF(G108=1,IF(COUNTIF(I$2:I108,I108)=1,COUNTIF($I:$I,I108),""),"")</f>
        <v/>
      </c>
      <c r="P108" s="38" t="str">
        <f aca="false">IF(G108=1,IF(COUNTIFS(C$2:C108,C108,G$2:G108,1)=1,COUNTIFS($C:$C,C108,$G:$G,1)+ROW()/10000000,""),"")</f>
        <v/>
      </c>
      <c r="Q108" s="0" t="str">
        <f aca="false">IF(K108=1,IF(COUNTIFS(C$2:C108,C108,K$2:K108,1)=1,1,0),"")</f>
        <v/>
      </c>
      <c r="R108" s="0" t="str">
        <f aca="false">IF(M108=1,IF(COUNTIFS(C$2:C108,C108,M$2:M108,1)=1,1,0),"")</f>
        <v/>
      </c>
      <c r="S108" s="0" t="str">
        <f aca="false">IF(L108=1,IF(COUNTIFS(C$2:C108,C108,L$2:L108,1)=1,1,0),"")</f>
        <v/>
      </c>
      <c r="T108" s="38" t="str">
        <f aca="false">IF(N108="","",N108+ROW()/10000000)</f>
        <v/>
      </c>
      <c r="U108" s="36" t="n">
        <f aca="false">IF(G108=1,IF(B108="",1,0),"")</f>
        <v>0</v>
      </c>
    </row>
    <row r="109" customFormat="false" ht="15" hidden="false" customHeight="false" outlineLevel="0" collapsed="false">
      <c r="A109" s="35" t="n">
        <v>46083.4444328704</v>
      </c>
      <c r="B109" s="35" t="n">
        <v>46083.4445717593</v>
      </c>
      <c r="C109" s="36" t="s">
        <v>115</v>
      </c>
      <c r="D109" s="36" t="s">
        <v>116</v>
      </c>
      <c r="E109" s="36" t="s">
        <v>117</v>
      </c>
      <c r="F109" s="36" t="s">
        <v>118</v>
      </c>
      <c r="G109" s="36" t="n">
        <f aca="false">IF(A109="","",IF(AND(A109&gt;=Debut,A109&lt;Fin),1,0))</f>
        <v>1</v>
      </c>
      <c r="H109" s="36" t="n">
        <f aca="false">IF(G109=1,INT(ROUND((A109-Debut)*86400,0)/600),"")</f>
        <v>63</v>
      </c>
      <c r="I109" s="36" t="n">
        <f aca="false">IF(G109=1,INT(ROUND((A109-Debut)*86400,0)/3600),"")</f>
        <v>10</v>
      </c>
      <c r="J109" s="36" t="n">
        <f aca="false">IF(OR(A109="",B109=""),"",ROUND((B109-A109)*86400,0))</f>
        <v>12</v>
      </c>
      <c r="K109" s="37" t="n">
        <f aca="false">IF(G109=1,IF(COUNTIFS($C:$C,C109,$G:$G,1,$A:$A,"&gt;="&amp;(A109-FenetreInterm/86400),$A:$A,"&lt;="&amp;A109)&gt;=NbInterm,1,0),"")</f>
        <v>0</v>
      </c>
      <c r="L109" s="37" t="n">
        <f aca="false">IF(G109=1,IF(B109="",0,IF(J109&lt;SeuilFugitive,1,0)),"")</f>
        <v>0</v>
      </c>
      <c r="M109" s="37" t="n">
        <f aca="false">IF(G109=1,IF(B109="",IF((Fin-A109)*24&gt;SeuilFigee,1,0),IF(J109&gt;SeuilFigee*3600,1,0)),"")</f>
        <v>0</v>
      </c>
      <c r="N109" s="0" t="str">
        <f aca="false">IF(G109=1,IF(COUNTIF(H$2:H109,H109)=1,COUNTIF($H:$H,H109),""),"")</f>
        <v/>
      </c>
      <c r="O109" s="0" t="str">
        <f aca="false">IF(G109=1,IF(COUNTIF(I$2:I109,I109)=1,COUNTIF($I:$I,I109),""),"")</f>
        <v/>
      </c>
      <c r="P109" s="38" t="str">
        <f aca="false">IF(G109=1,IF(COUNTIFS(C$2:C109,C109,G$2:G109,1)=1,COUNTIFS($C:$C,C109,$G:$G,1)+ROW()/10000000,""),"")</f>
        <v/>
      </c>
      <c r="Q109" s="0" t="str">
        <f aca="false">IF(K109=1,IF(COUNTIFS(C$2:C109,C109,K$2:K109,1)=1,1,0),"")</f>
        <v/>
      </c>
      <c r="R109" s="0" t="str">
        <f aca="false">IF(M109=1,IF(COUNTIFS(C$2:C109,C109,M$2:M109,1)=1,1,0),"")</f>
        <v/>
      </c>
      <c r="S109" s="0" t="str">
        <f aca="false">IF(L109=1,IF(COUNTIFS(C$2:C109,C109,L$2:L109,1)=1,1,0),"")</f>
        <v/>
      </c>
      <c r="T109" s="38" t="str">
        <f aca="false">IF(N109="","",N109+ROW()/10000000)</f>
        <v/>
      </c>
      <c r="U109" s="36" t="n">
        <f aca="false">IF(G109=1,IF(B109="",1,0),"")</f>
        <v>0</v>
      </c>
    </row>
    <row r="110" customFormat="false" ht="15" hidden="false" customHeight="false" outlineLevel="0" collapsed="false">
      <c r="A110" s="35" t="n">
        <v>46083.4446412037</v>
      </c>
      <c r="B110" s="35" t="n">
        <v>46083.4446990741</v>
      </c>
      <c r="C110" s="36" t="s">
        <v>115</v>
      </c>
      <c r="D110" s="36" t="s">
        <v>116</v>
      </c>
      <c r="E110" s="36" t="s">
        <v>117</v>
      </c>
      <c r="F110" s="36" t="s">
        <v>118</v>
      </c>
      <c r="G110" s="36" t="n">
        <f aca="false">IF(A110="","",IF(AND(A110&gt;=Debut,A110&lt;Fin),1,0))</f>
        <v>1</v>
      </c>
      <c r="H110" s="36" t="n">
        <f aca="false">IF(G110=1,INT(ROUND((A110-Debut)*86400,0)/600),"")</f>
        <v>64</v>
      </c>
      <c r="I110" s="36" t="n">
        <f aca="false">IF(G110=1,INT(ROUND((A110-Debut)*86400,0)/3600),"")</f>
        <v>10</v>
      </c>
      <c r="J110" s="36" t="n">
        <f aca="false">IF(OR(A110="",B110=""),"",ROUND((B110-A110)*86400,0))</f>
        <v>5</v>
      </c>
      <c r="K110" s="37" t="n">
        <f aca="false">IF(G110=1,IF(COUNTIFS($C:$C,C110,$G:$G,1,$A:$A,"&gt;="&amp;(A110-FenetreInterm/86400),$A:$A,"&lt;="&amp;A110)&gt;=NbInterm,1,0),"")</f>
        <v>1</v>
      </c>
      <c r="L110" s="37" t="n">
        <f aca="false">IF(G110=1,IF(B110="",0,IF(J110&lt;SeuilFugitive,1,0)),"")</f>
        <v>0</v>
      </c>
      <c r="M110" s="37" t="n">
        <f aca="false">IF(G110=1,IF(B110="",IF((Fin-A110)*24&gt;SeuilFigee,1,0),IF(J110&gt;SeuilFigee*3600,1,0)),"")</f>
        <v>0</v>
      </c>
      <c r="N110" s="36" t="n">
        <f aca="false">IF(G110=1,IF(COUNTIF(H$2:H110,H110)=1,COUNTIF($H:$H,H110),""),"")</f>
        <v>8</v>
      </c>
      <c r="O110" s="0" t="str">
        <f aca="false">IF(G110=1,IF(COUNTIF(I$2:I110,I110)=1,COUNTIF($I:$I,I110),""),"")</f>
        <v/>
      </c>
      <c r="P110" s="38" t="str">
        <f aca="false">IF(G110=1,IF(COUNTIFS(C$2:C110,C110,G$2:G110,1)=1,COUNTIFS($C:$C,C110,$G:$G,1)+ROW()/10000000,""),"")</f>
        <v/>
      </c>
      <c r="Q110" s="36" t="n">
        <f aca="false">IF(K110=1,IF(COUNTIFS(C$2:C110,C110,K$2:K110,1)=1,1,0),"")</f>
        <v>0</v>
      </c>
      <c r="R110" s="0" t="str">
        <f aca="false">IF(M110=1,IF(COUNTIFS(C$2:C110,C110,M$2:M110,1)=1,1,0),"")</f>
        <v/>
      </c>
      <c r="S110" s="0" t="str">
        <f aca="false">IF(L110=1,IF(COUNTIFS(C$2:C110,C110,L$2:L110,1)=1,1,0),"")</f>
        <v/>
      </c>
      <c r="T110" s="38" t="n">
        <f aca="false">IF(N110="","",N110+ROW()/10000000)</f>
        <v>8.000011</v>
      </c>
      <c r="U110" s="36" t="n">
        <f aca="false">IF(G110=1,IF(B110="",1,0),"")</f>
        <v>0</v>
      </c>
    </row>
    <row r="111" customFormat="false" ht="15" hidden="false" customHeight="false" outlineLevel="0" collapsed="false">
      <c r="A111" s="35" t="n">
        <v>46083.4448726852</v>
      </c>
      <c r="B111" s="35" t="n">
        <v>46083.4450115741</v>
      </c>
      <c r="C111" s="36" t="s">
        <v>115</v>
      </c>
      <c r="D111" s="36" t="s">
        <v>116</v>
      </c>
      <c r="E111" s="36" t="s">
        <v>117</v>
      </c>
      <c r="F111" s="36" t="s">
        <v>118</v>
      </c>
      <c r="G111" s="36" t="n">
        <f aca="false">IF(A111="","",IF(AND(A111&gt;=Debut,A111&lt;Fin),1,0))</f>
        <v>1</v>
      </c>
      <c r="H111" s="36" t="n">
        <f aca="false">IF(G111=1,INT(ROUND((A111-Debut)*86400,0)/600),"")</f>
        <v>64</v>
      </c>
      <c r="I111" s="36" t="n">
        <f aca="false">IF(G111=1,INT(ROUND((A111-Debut)*86400,0)/3600),"")</f>
        <v>10</v>
      </c>
      <c r="J111" s="36" t="n">
        <f aca="false">IF(OR(A111="",B111=""),"",ROUND((B111-A111)*86400,0))</f>
        <v>12</v>
      </c>
      <c r="K111" s="37" t="n">
        <f aca="false">IF(G111=1,IF(COUNTIFS($C:$C,C111,$G:$G,1,$A:$A,"&gt;="&amp;(A111-FenetreInterm/86400),$A:$A,"&lt;="&amp;A111)&gt;=NbInterm,1,0),"")</f>
        <v>1</v>
      </c>
      <c r="L111" s="37" t="n">
        <f aca="false">IF(G111=1,IF(B111="",0,IF(J111&lt;SeuilFugitive,1,0)),"")</f>
        <v>0</v>
      </c>
      <c r="M111" s="37" t="n">
        <f aca="false">IF(G111=1,IF(B111="",IF((Fin-A111)*24&gt;SeuilFigee,1,0),IF(J111&gt;SeuilFigee*3600,1,0)),"")</f>
        <v>0</v>
      </c>
      <c r="N111" s="0" t="str">
        <f aca="false">IF(G111=1,IF(COUNTIF(H$2:H111,H111)=1,COUNTIF($H:$H,H111),""),"")</f>
        <v/>
      </c>
      <c r="O111" s="0" t="str">
        <f aca="false">IF(G111=1,IF(COUNTIF(I$2:I111,I111)=1,COUNTIF($I:$I,I111),""),"")</f>
        <v/>
      </c>
      <c r="P111" s="38" t="str">
        <f aca="false">IF(G111=1,IF(COUNTIFS(C$2:C111,C111,G$2:G111,1)=1,COUNTIFS($C:$C,C111,$G:$G,1)+ROW()/10000000,""),"")</f>
        <v/>
      </c>
      <c r="Q111" s="36" t="n">
        <f aca="false">IF(K111=1,IF(COUNTIFS(C$2:C111,C111,K$2:K111,1)=1,1,0),"")</f>
        <v>0</v>
      </c>
      <c r="R111" s="0" t="str">
        <f aca="false">IF(M111=1,IF(COUNTIFS(C$2:C111,C111,M$2:M111,1)=1,1,0),"")</f>
        <v/>
      </c>
      <c r="S111" s="0" t="str">
        <f aca="false">IF(L111=1,IF(COUNTIFS(C$2:C111,C111,L$2:L111,1)=1,1,0),"")</f>
        <v/>
      </c>
      <c r="T111" s="38" t="str">
        <f aca="false">IF(N111="","",N111+ROW()/10000000)</f>
        <v/>
      </c>
      <c r="U111" s="36" t="n">
        <f aca="false">IF(G111=1,IF(B111="",1,0),"")</f>
        <v>0</v>
      </c>
    </row>
    <row r="112" customFormat="false" ht="15" hidden="false" customHeight="false" outlineLevel="0" collapsed="false">
      <c r="A112" s="35" t="n">
        <v>46083.4451041667</v>
      </c>
      <c r="B112" s="35" t="n">
        <v>46083.4452314815</v>
      </c>
      <c r="C112" s="36" t="s">
        <v>115</v>
      </c>
      <c r="D112" s="36" t="s">
        <v>116</v>
      </c>
      <c r="E112" s="36" t="s">
        <v>117</v>
      </c>
      <c r="F112" s="36" t="s">
        <v>118</v>
      </c>
      <c r="G112" s="36" t="n">
        <f aca="false">IF(A112="","",IF(AND(A112&gt;=Debut,A112&lt;Fin),1,0))</f>
        <v>1</v>
      </c>
      <c r="H112" s="36" t="n">
        <f aca="false">IF(G112=1,INT(ROUND((A112-Debut)*86400,0)/600),"")</f>
        <v>64</v>
      </c>
      <c r="I112" s="36" t="n">
        <f aca="false">IF(G112=1,INT(ROUND((A112-Debut)*86400,0)/3600),"")</f>
        <v>10</v>
      </c>
      <c r="J112" s="36" t="n">
        <f aca="false">IF(OR(A112="",B112=""),"",ROUND((B112-A112)*86400,0))</f>
        <v>11</v>
      </c>
      <c r="K112" s="37" t="n">
        <f aca="false">IF(G112=1,IF(COUNTIFS($C:$C,C112,$G:$G,1,$A:$A,"&gt;="&amp;(A112-FenetreInterm/86400),$A:$A,"&lt;="&amp;A112)&gt;=NbInterm,1,0),"")</f>
        <v>1</v>
      </c>
      <c r="L112" s="37" t="n">
        <f aca="false">IF(G112=1,IF(B112="",0,IF(J112&lt;SeuilFugitive,1,0)),"")</f>
        <v>0</v>
      </c>
      <c r="M112" s="37" t="n">
        <f aca="false">IF(G112=1,IF(B112="",IF((Fin-A112)*24&gt;SeuilFigee,1,0),IF(J112&gt;SeuilFigee*3600,1,0)),"")</f>
        <v>0</v>
      </c>
      <c r="N112" s="0" t="str">
        <f aca="false">IF(G112=1,IF(COUNTIF(H$2:H112,H112)=1,COUNTIF($H:$H,H112),""),"")</f>
        <v/>
      </c>
      <c r="O112" s="0" t="str">
        <f aca="false">IF(G112=1,IF(COUNTIF(I$2:I112,I112)=1,COUNTIF($I:$I,I112),""),"")</f>
        <v/>
      </c>
      <c r="P112" s="38" t="str">
        <f aca="false">IF(G112=1,IF(COUNTIFS(C$2:C112,C112,G$2:G112,1)=1,COUNTIFS($C:$C,C112,$G:$G,1)+ROW()/10000000,""),"")</f>
        <v/>
      </c>
      <c r="Q112" s="36" t="n">
        <f aca="false">IF(K112=1,IF(COUNTIFS(C$2:C112,C112,K$2:K112,1)=1,1,0),"")</f>
        <v>0</v>
      </c>
      <c r="R112" s="0" t="str">
        <f aca="false">IF(M112=1,IF(COUNTIFS(C$2:C112,C112,M$2:M112,1)=1,1,0),"")</f>
        <v/>
      </c>
      <c r="S112" s="0" t="str">
        <f aca="false">IF(L112=1,IF(COUNTIFS(C$2:C112,C112,L$2:L112,1)=1,1,0),"")</f>
        <v/>
      </c>
      <c r="T112" s="38" t="str">
        <f aca="false">IF(N112="","",N112+ROW()/10000000)</f>
        <v/>
      </c>
      <c r="U112" s="36" t="n">
        <f aca="false">IF(G112=1,IF(B112="",1,0),"")</f>
        <v>0</v>
      </c>
    </row>
    <row r="113" customFormat="false" ht="15" hidden="false" customHeight="false" outlineLevel="0" collapsed="false">
      <c r="A113" s="35" t="n">
        <v>46083.4452430556</v>
      </c>
      <c r="B113" s="35" t="n">
        <v>46083.4453935185</v>
      </c>
      <c r="C113" s="36" t="s">
        <v>115</v>
      </c>
      <c r="D113" s="36" t="s">
        <v>116</v>
      </c>
      <c r="E113" s="36" t="s">
        <v>117</v>
      </c>
      <c r="F113" s="36" t="s">
        <v>118</v>
      </c>
      <c r="G113" s="36" t="n">
        <f aca="false">IF(A113="","",IF(AND(A113&gt;=Debut,A113&lt;Fin),1,0))</f>
        <v>1</v>
      </c>
      <c r="H113" s="36" t="n">
        <f aca="false">IF(G113=1,INT(ROUND((A113-Debut)*86400,0)/600),"")</f>
        <v>64</v>
      </c>
      <c r="I113" s="36" t="n">
        <f aca="false">IF(G113=1,INT(ROUND((A113-Debut)*86400,0)/3600),"")</f>
        <v>10</v>
      </c>
      <c r="J113" s="36" t="n">
        <f aca="false">IF(OR(A113="",B113=""),"",ROUND((B113-A113)*86400,0))</f>
        <v>13</v>
      </c>
      <c r="K113" s="37" t="n">
        <f aca="false">IF(G113=1,IF(COUNTIFS($C:$C,C113,$G:$G,1,$A:$A,"&gt;="&amp;(A113-FenetreInterm/86400),$A:$A,"&lt;="&amp;A113)&gt;=NbInterm,1,0),"")</f>
        <v>1</v>
      </c>
      <c r="L113" s="37" t="n">
        <f aca="false">IF(G113=1,IF(B113="",0,IF(J113&lt;SeuilFugitive,1,0)),"")</f>
        <v>0</v>
      </c>
      <c r="M113" s="37" t="n">
        <f aca="false">IF(G113=1,IF(B113="",IF((Fin-A113)*24&gt;SeuilFigee,1,0),IF(J113&gt;SeuilFigee*3600,1,0)),"")</f>
        <v>0</v>
      </c>
      <c r="N113" s="0" t="str">
        <f aca="false">IF(G113=1,IF(COUNTIF(H$2:H113,H113)=1,COUNTIF($H:$H,H113),""),"")</f>
        <v/>
      </c>
      <c r="O113" s="0" t="str">
        <f aca="false">IF(G113=1,IF(COUNTIF(I$2:I113,I113)=1,COUNTIF($I:$I,I113),""),"")</f>
        <v/>
      </c>
      <c r="P113" s="38" t="str">
        <f aca="false">IF(G113=1,IF(COUNTIFS(C$2:C113,C113,G$2:G113,1)=1,COUNTIFS($C:$C,C113,$G:$G,1)+ROW()/10000000,""),"")</f>
        <v/>
      </c>
      <c r="Q113" s="36" t="n">
        <f aca="false">IF(K113=1,IF(COUNTIFS(C$2:C113,C113,K$2:K113,1)=1,1,0),"")</f>
        <v>0</v>
      </c>
      <c r="R113" s="0" t="str">
        <f aca="false">IF(M113=1,IF(COUNTIFS(C$2:C113,C113,M$2:M113,1)=1,1,0),"")</f>
        <v/>
      </c>
      <c r="S113" s="0" t="str">
        <f aca="false">IF(L113=1,IF(COUNTIFS(C$2:C113,C113,L$2:L113,1)=1,1,0),"")</f>
        <v/>
      </c>
      <c r="T113" s="38" t="str">
        <f aca="false">IF(N113="","",N113+ROW()/10000000)</f>
        <v/>
      </c>
      <c r="U113" s="36" t="n">
        <f aca="false">IF(G113=1,IF(B113="",1,0),"")</f>
        <v>0</v>
      </c>
    </row>
    <row r="114" customFormat="false" ht="15" hidden="false" customHeight="false" outlineLevel="0" collapsed="false">
      <c r="A114" s="35" t="n">
        <v>46083.4453472222</v>
      </c>
      <c r="B114" s="35" t="n">
        <v>46083.4455092593</v>
      </c>
      <c r="C114" s="36" t="s">
        <v>115</v>
      </c>
      <c r="D114" s="36" t="s">
        <v>116</v>
      </c>
      <c r="E114" s="36" t="s">
        <v>117</v>
      </c>
      <c r="F114" s="36" t="s">
        <v>118</v>
      </c>
      <c r="G114" s="36" t="n">
        <f aca="false">IF(A114="","",IF(AND(A114&gt;=Debut,A114&lt;Fin),1,0))</f>
        <v>1</v>
      </c>
      <c r="H114" s="36" t="n">
        <f aca="false">IF(G114=1,INT(ROUND((A114-Debut)*86400,0)/600),"")</f>
        <v>64</v>
      </c>
      <c r="I114" s="36" t="n">
        <f aca="false">IF(G114=1,INT(ROUND((A114-Debut)*86400,0)/3600),"")</f>
        <v>10</v>
      </c>
      <c r="J114" s="36" t="n">
        <f aca="false">IF(OR(A114="",B114=""),"",ROUND((B114-A114)*86400,0))</f>
        <v>14</v>
      </c>
      <c r="K114" s="37" t="n">
        <f aca="false">IF(G114=1,IF(COUNTIFS($C:$C,C114,$G:$G,1,$A:$A,"&gt;="&amp;(A114-FenetreInterm/86400),$A:$A,"&lt;="&amp;A114)&gt;=NbInterm,1,0),"")</f>
        <v>1</v>
      </c>
      <c r="L114" s="37" t="n">
        <f aca="false">IF(G114=1,IF(B114="",0,IF(J114&lt;SeuilFugitive,1,0)),"")</f>
        <v>0</v>
      </c>
      <c r="M114" s="37" t="n">
        <f aca="false">IF(G114=1,IF(B114="",IF((Fin-A114)*24&gt;SeuilFigee,1,0),IF(J114&gt;SeuilFigee*3600,1,0)),"")</f>
        <v>0</v>
      </c>
      <c r="N114" s="0" t="str">
        <f aca="false">IF(G114=1,IF(COUNTIF(H$2:H114,H114)=1,COUNTIF($H:$H,H114),""),"")</f>
        <v/>
      </c>
      <c r="O114" s="0" t="str">
        <f aca="false">IF(G114=1,IF(COUNTIF(I$2:I114,I114)=1,COUNTIF($I:$I,I114),""),"")</f>
        <v/>
      </c>
      <c r="P114" s="38" t="str">
        <f aca="false">IF(G114=1,IF(COUNTIFS(C$2:C114,C114,G$2:G114,1)=1,COUNTIFS($C:$C,C114,$G:$G,1)+ROW()/10000000,""),"")</f>
        <v/>
      </c>
      <c r="Q114" s="36" t="n">
        <f aca="false">IF(K114=1,IF(COUNTIFS(C$2:C114,C114,K$2:K114,1)=1,1,0),"")</f>
        <v>0</v>
      </c>
      <c r="R114" s="0" t="str">
        <f aca="false">IF(M114=1,IF(COUNTIFS(C$2:C114,C114,M$2:M114,1)=1,1,0),"")</f>
        <v/>
      </c>
      <c r="S114" s="0" t="str">
        <f aca="false">IF(L114=1,IF(COUNTIFS(C$2:C114,C114,L$2:L114,1)=1,1,0),"")</f>
        <v/>
      </c>
      <c r="T114" s="38" t="str">
        <f aca="false">IF(N114="","",N114+ROW()/10000000)</f>
        <v/>
      </c>
      <c r="U114" s="36" t="n">
        <f aca="false">IF(G114=1,IF(B114="",1,0),"")</f>
        <v>0</v>
      </c>
    </row>
    <row r="115" customFormat="false" ht="15" hidden="false" customHeight="false" outlineLevel="0" collapsed="false">
      <c r="A115" s="35" t="n">
        <v>46083.4453935185</v>
      </c>
      <c r="B115" s="35" t="n">
        <v>46083.4481712963</v>
      </c>
      <c r="C115" s="36" t="s">
        <v>138</v>
      </c>
      <c r="D115" s="36" t="s">
        <v>139</v>
      </c>
      <c r="E115" s="36" t="s">
        <v>128</v>
      </c>
      <c r="F115" s="36" t="s">
        <v>118</v>
      </c>
      <c r="G115" s="36" t="n">
        <f aca="false">IF(A115="","",IF(AND(A115&gt;=Debut,A115&lt;Fin),1,0))</f>
        <v>1</v>
      </c>
      <c r="H115" s="36" t="n">
        <f aca="false">IF(G115=1,INT(ROUND((A115-Debut)*86400,0)/600),"")</f>
        <v>64</v>
      </c>
      <c r="I115" s="36" t="n">
        <f aca="false">IF(G115=1,INT(ROUND((A115-Debut)*86400,0)/3600),"")</f>
        <v>10</v>
      </c>
      <c r="J115" s="36" t="n">
        <f aca="false">IF(OR(A115="",B115=""),"",ROUND((B115-A115)*86400,0))</f>
        <v>240</v>
      </c>
      <c r="K115" s="37" t="n">
        <f aca="false">IF(G115=1,IF(COUNTIFS($C:$C,C115,$G:$G,1,$A:$A,"&gt;="&amp;(A115-FenetreInterm/86400),$A:$A,"&lt;="&amp;A115)&gt;=NbInterm,1,0),"")</f>
        <v>0</v>
      </c>
      <c r="L115" s="37" t="n">
        <f aca="false">IF(G115=1,IF(B115="",0,IF(J115&lt;SeuilFugitive,1,0)),"")</f>
        <v>0</v>
      </c>
      <c r="M115" s="37" t="n">
        <f aca="false">IF(G115=1,IF(B115="",IF((Fin-A115)*24&gt;SeuilFigee,1,0),IF(J115&gt;SeuilFigee*3600,1,0)),"")</f>
        <v>0</v>
      </c>
      <c r="N115" s="0" t="str">
        <f aca="false">IF(G115=1,IF(COUNTIF(H$2:H115,H115)=1,COUNTIF($H:$H,H115),""),"")</f>
        <v/>
      </c>
      <c r="O115" s="0" t="str">
        <f aca="false">IF(G115=1,IF(COUNTIF(I$2:I115,I115)=1,COUNTIF($I:$I,I115),""),"")</f>
        <v/>
      </c>
      <c r="P115" s="38" t="str">
        <f aca="false">IF(G115=1,IF(COUNTIFS(C$2:C115,C115,G$2:G115,1)=1,COUNTIFS($C:$C,C115,$G:$G,1)+ROW()/10000000,""),"")</f>
        <v/>
      </c>
      <c r="Q115" s="0" t="str">
        <f aca="false">IF(K115=1,IF(COUNTIFS(C$2:C115,C115,K$2:K115,1)=1,1,0),"")</f>
        <v/>
      </c>
      <c r="R115" s="0" t="str">
        <f aca="false">IF(M115=1,IF(COUNTIFS(C$2:C115,C115,M$2:M115,1)=1,1,0),"")</f>
        <v/>
      </c>
      <c r="S115" s="0" t="str">
        <f aca="false">IF(L115=1,IF(COUNTIFS(C$2:C115,C115,L$2:L115,1)=1,1,0),"")</f>
        <v/>
      </c>
      <c r="T115" s="38" t="str">
        <f aca="false">IF(N115="","",N115+ROW()/10000000)</f>
        <v/>
      </c>
      <c r="U115" s="36" t="n">
        <f aca="false">IF(G115=1,IF(B115="",1,0),"")</f>
        <v>0</v>
      </c>
    </row>
    <row r="116" customFormat="false" ht="15" hidden="false" customHeight="false" outlineLevel="0" collapsed="false">
      <c r="A116" s="35" t="n">
        <v>46083.4456018519</v>
      </c>
      <c r="B116" s="35" t="n">
        <v>46083.4456597222</v>
      </c>
      <c r="C116" s="36" t="s">
        <v>115</v>
      </c>
      <c r="D116" s="36" t="s">
        <v>116</v>
      </c>
      <c r="E116" s="36" t="s">
        <v>117</v>
      </c>
      <c r="F116" s="36" t="s">
        <v>118</v>
      </c>
      <c r="G116" s="36" t="n">
        <f aca="false">IF(A116="","",IF(AND(A116&gt;=Debut,A116&lt;Fin),1,0))</f>
        <v>1</v>
      </c>
      <c r="H116" s="36" t="n">
        <f aca="false">IF(G116=1,INT(ROUND((A116-Debut)*86400,0)/600),"")</f>
        <v>64</v>
      </c>
      <c r="I116" s="36" t="n">
        <f aca="false">IF(G116=1,INT(ROUND((A116-Debut)*86400,0)/3600),"")</f>
        <v>10</v>
      </c>
      <c r="J116" s="36" t="n">
        <f aca="false">IF(OR(A116="",B116=""),"",ROUND((B116-A116)*86400,0))</f>
        <v>5</v>
      </c>
      <c r="K116" s="37" t="n">
        <f aca="false">IF(G116=1,IF(COUNTIFS($C:$C,C116,$G:$G,1,$A:$A,"&gt;="&amp;(A116-FenetreInterm/86400),$A:$A,"&lt;="&amp;A116)&gt;=NbInterm,1,0),"")</f>
        <v>1</v>
      </c>
      <c r="L116" s="37" t="n">
        <f aca="false">IF(G116=1,IF(B116="",0,IF(J116&lt;SeuilFugitive,1,0)),"")</f>
        <v>0</v>
      </c>
      <c r="M116" s="37" t="n">
        <f aca="false">IF(G116=1,IF(B116="",IF((Fin-A116)*24&gt;SeuilFigee,1,0),IF(J116&gt;SeuilFigee*3600,1,0)),"")</f>
        <v>0</v>
      </c>
      <c r="N116" s="0" t="str">
        <f aca="false">IF(G116=1,IF(COUNTIF(H$2:H116,H116)=1,COUNTIF($H:$H,H116),""),"")</f>
        <v/>
      </c>
      <c r="O116" s="0" t="str">
        <f aca="false">IF(G116=1,IF(COUNTIF(I$2:I116,I116)=1,COUNTIF($I:$I,I116),""),"")</f>
        <v/>
      </c>
      <c r="P116" s="38" t="str">
        <f aca="false">IF(G116=1,IF(COUNTIFS(C$2:C116,C116,G$2:G116,1)=1,COUNTIFS($C:$C,C116,$G:$G,1)+ROW()/10000000,""),"")</f>
        <v/>
      </c>
      <c r="Q116" s="36" t="n">
        <f aca="false">IF(K116=1,IF(COUNTIFS(C$2:C116,C116,K$2:K116,1)=1,1,0),"")</f>
        <v>0</v>
      </c>
      <c r="R116" s="0" t="str">
        <f aca="false">IF(M116=1,IF(COUNTIFS(C$2:C116,C116,M$2:M116,1)=1,1,0),"")</f>
        <v/>
      </c>
      <c r="S116" s="0" t="str">
        <f aca="false">IF(L116=1,IF(COUNTIFS(C$2:C116,C116,L$2:L116,1)=1,1,0),"")</f>
        <v/>
      </c>
      <c r="T116" s="38" t="str">
        <f aca="false">IF(N116="","",N116+ROW()/10000000)</f>
        <v/>
      </c>
      <c r="U116" s="36" t="n">
        <f aca="false">IF(G116=1,IF(B116="",1,0),"")</f>
        <v>0</v>
      </c>
    </row>
    <row r="117" customFormat="false" ht="15" hidden="false" customHeight="false" outlineLevel="0" collapsed="false">
      <c r="A117" s="35" t="n">
        <v>46083.4458101852</v>
      </c>
      <c r="B117" s="35" t="n">
        <v>46083.4460532407</v>
      </c>
      <c r="C117" s="36" t="s">
        <v>115</v>
      </c>
      <c r="D117" s="36" t="s">
        <v>116</v>
      </c>
      <c r="E117" s="36" t="s">
        <v>117</v>
      </c>
      <c r="F117" s="36" t="s">
        <v>118</v>
      </c>
      <c r="G117" s="36" t="n">
        <f aca="false">IF(A117="","",IF(AND(A117&gt;=Debut,A117&lt;Fin),1,0))</f>
        <v>1</v>
      </c>
      <c r="H117" s="36" t="n">
        <f aca="false">IF(G117=1,INT(ROUND((A117-Debut)*86400,0)/600),"")</f>
        <v>64</v>
      </c>
      <c r="I117" s="36" t="n">
        <f aca="false">IF(G117=1,INT(ROUND((A117-Debut)*86400,0)/3600),"")</f>
        <v>10</v>
      </c>
      <c r="J117" s="36" t="n">
        <f aca="false">IF(OR(A117="",B117=""),"",ROUND((B117-A117)*86400,0))</f>
        <v>21</v>
      </c>
      <c r="K117" s="37" t="n">
        <f aca="false">IF(G117=1,IF(COUNTIFS($C:$C,C117,$G:$G,1,$A:$A,"&gt;="&amp;(A117-FenetreInterm/86400),$A:$A,"&lt;="&amp;A117)&gt;=NbInterm,1,0),"")</f>
        <v>1</v>
      </c>
      <c r="L117" s="37" t="n">
        <f aca="false">IF(G117=1,IF(B117="",0,IF(J117&lt;SeuilFugitive,1,0)),"")</f>
        <v>0</v>
      </c>
      <c r="M117" s="37" t="n">
        <f aca="false">IF(G117=1,IF(B117="",IF((Fin-A117)*24&gt;SeuilFigee,1,0),IF(J117&gt;SeuilFigee*3600,1,0)),"")</f>
        <v>0</v>
      </c>
      <c r="N117" s="0" t="str">
        <f aca="false">IF(G117=1,IF(COUNTIF(H$2:H117,H117)=1,COUNTIF($H:$H,H117),""),"")</f>
        <v/>
      </c>
      <c r="O117" s="0" t="str">
        <f aca="false">IF(G117=1,IF(COUNTIF(I$2:I117,I117)=1,COUNTIF($I:$I,I117),""),"")</f>
        <v/>
      </c>
      <c r="P117" s="38" t="str">
        <f aca="false">IF(G117=1,IF(COUNTIFS(C$2:C117,C117,G$2:G117,1)=1,COUNTIFS($C:$C,C117,$G:$G,1)+ROW()/10000000,""),"")</f>
        <v/>
      </c>
      <c r="Q117" s="36" t="n">
        <f aca="false">IF(K117=1,IF(COUNTIFS(C$2:C117,C117,K$2:K117,1)=1,1,0),"")</f>
        <v>0</v>
      </c>
      <c r="R117" s="0" t="str">
        <f aca="false">IF(M117=1,IF(COUNTIFS(C$2:C117,C117,M$2:M117,1)=1,1,0),"")</f>
        <v/>
      </c>
      <c r="S117" s="0" t="str">
        <f aca="false">IF(L117=1,IF(COUNTIFS(C$2:C117,C117,L$2:L117,1)=1,1,0),"")</f>
        <v/>
      </c>
      <c r="T117" s="38" t="str">
        <f aca="false">IF(N117="","",N117+ROW()/10000000)</f>
        <v/>
      </c>
      <c r="U117" s="36" t="n">
        <f aca="false">IF(G117=1,IF(B117="",1,0),"")</f>
        <v>0</v>
      </c>
    </row>
    <row r="118" customFormat="false" ht="15" hidden="false" customHeight="false" outlineLevel="0" collapsed="false">
      <c r="A118" s="35" t="n">
        <v>46083.4525578704</v>
      </c>
      <c r="B118" s="35" t="n">
        <v>46083.4589814815</v>
      </c>
      <c r="C118" s="36" t="s">
        <v>151</v>
      </c>
      <c r="D118" s="36" t="s">
        <v>152</v>
      </c>
      <c r="E118" s="36" t="s">
        <v>128</v>
      </c>
      <c r="F118" s="36" t="s">
        <v>144</v>
      </c>
      <c r="G118" s="36" t="n">
        <f aca="false">IF(A118="","",IF(AND(A118&gt;=Debut,A118&lt;Fin),1,0))</f>
        <v>1</v>
      </c>
      <c r="H118" s="36" t="n">
        <f aca="false">IF(G118=1,INT(ROUND((A118-Debut)*86400,0)/600),"")</f>
        <v>65</v>
      </c>
      <c r="I118" s="36" t="n">
        <f aca="false">IF(G118=1,INT(ROUND((A118-Debut)*86400,0)/3600),"")</f>
        <v>10</v>
      </c>
      <c r="J118" s="36" t="n">
        <f aca="false">IF(OR(A118="",B118=""),"",ROUND((B118-A118)*86400,0))</f>
        <v>555</v>
      </c>
      <c r="K118" s="37" t="n">
        <f aca="false">IF(G118=1,IF(COUNTIFS($C:$C,C118,$G:$G,1,$A:$A,"&gt;="&amp;(A118-FenetreInterm/86400),$A:$A,"&lt;="&amp;A118)&gt;=NbInterm,1,0),"")</f>
        <v>0</v>
      </c>
      <c r="L118" s="37" t="n">
        <f aca="false">IF(G118=1,IF(B118="",0,IF(J118&lt;SeuilFugitive,1,0)),"")</f>
        <v>0</v>
      </c>
      <c r="M118" s="37" t="n">
        <f aca="false">IF(G118=1,IF(B118="",IF((Fin-A118)*24&gt;SeuilFigee,1,0),IF(J118&gt;SeuilFigee*3600,1,0)),"")</f>
        <v>0</v>
      </c>
      <c r="N118" s="36" t="n">
        <f aca="false">IF(G118=1,IF(COUNTIF(H$2:H118,H118)=1,COUNTIF($H:$H,H118),""),"")</f>
        <v>1</v>
      </c>
      <c r="O118" s="0" t="str">
        <f aca="false">IF(G118=1,IF(COUNTIF(I$2:I118,I118)=1,COUNTIF($I:$I,I118),""),"")</f>
        <v/>
      </c>
      <c r="P118" s="38" t="str">
        <f aca="false">IF(G118=1,IF(COUNTIFS(C$2:C118,C118,G$2:G118,1)=1,COUNTIFS($C:$C,C118,$G:$G,1)+ROW()/10000000,""),"")</f>
        <v/>
      </c>
      <c r="Q118" s="0" t="str">
        <f aca="false">IF(K118=1,IF(COUNTIFS(C$2:C118,C118,K$2:K118,1)=1,1,0),"")</f>
        <v/>
      </c>
      <c r="R118" s="0" t="str">
        <f aca="false">IF(M118=1,IF(COUNTIFS(C$2:C118,C118,M$2:M118,1)=1,1,0),"")</f>
        <v/>
      </c>
      <c r="S118" s="0" t="str">
        <f aca="false">IF(L118=1,IF(COUNTIFS(C$2:C118,C118,L$2:L118,1)=1,1,0),"")</f>
        <v/>
      </c>
      <c r="T118" s="38" t="n">
        <f aca="false">IF(N118="","",N118+ROW()/10000000)</f>
        <v>1.0000118</v>
      </c>
      <c r="U118" s="36" t="n">
        <f aca="false">IF(G118=1,IF(B118="",1,0),"")</f>
        <v>0</v>
      </c>
    </row>
    <row r="119" customFormat="false" ht="15" hidden="false" customHeight="false" outlineLevel="0" collapsed="false">
      <c r="A119" s="35" t="n">
        <v>46083.4713541667</v>
      </c>
      <c r="B119" s="35" t="n">
        <v>46083.4726157407</v>
      </c>
      <c r="C119" s="36" t="s">
        <v>138</v>
      </c>
      <c r="D119" s="36" t="s">
        <v>139</v>
      </c>
      <c r="E119" s="36" t="s">
        <v>128</v>
      </c>
      <c r="F119" s="36" t="s">
        <v>118</v>
      </c>
      <c r="G119" s="36" t="n">
        <f aca="false">IF(A119="","",IF(AND(A119&gt;=Debut,A119&lt;Fin),1,0))</f>
        <v>1</v>
      </c>
      <c r="H119" s="36" t="n">
        <f aca="false">IF(G119=1,INT(ROUND((A119-Debut)*86400,0)/600),"")</f>
        <v>67</v>
      </c>
      <c r="I119" s="36" t="n">
        <f aca="false">IF(G119=1,INT(ROUND((A119-Debut)*86400,0)/3600),"")</f>
        <v>11</v>
      </c>
      <c r="J119" s="36" t="n">
        <f aca="false">IF(OR(A119="",B119=""),"",ROUND((B119-A119)*86400,0))</f>
        <v>109</v>
      </c>
      <c r="K119" s="37" t="n">
        <f aca="false">IF(G119=1,IF(COUNTIFS($C:$C,C119,$G:$G,1,$A:$A,"&gt;="&amp;(A119-FenetreInterm/86400),$A:$A,"&lt;="&amp;A119)&gt;=NbInterm,1,0),"")</f>
        <v>0</v>
      </c>
      <c r="L119" s="37" t="n">
        <f aca="false">IF(G119=1,IF(B119="",0,IF(J119&lt;SeuilFugitive,1,0)),"")</f>
        <v>0</v>
      </c>
      <c r="M119" s="37" t="n">
        <f aca="false">IF(G119=1,IF(B119="",IF((Fin-A119)*24&gt;SeuilFigee,1,0),IF(J119&gt;SeuilFigee*3600,1,0)),"")</f>
        <v>0</v>
      </c>
      <c r="N119" s="36" t="n">
        <f aca="false">IF(G119=1,IF(COUNTIF(H$2:H119,H119)=1,COUNTIF($H:$H,H119),""),"")</f>
        <v>1</v>
      </c>
      <c r="O119" s="36" t="n">
        <f aca="false">IF(G119=1,IF(COUNTIF(I$2:I119,I119)=1,COUNTIF($I:$I,I119),""),"")</f>
        <v>4</v>
      </c>
      <c r="P119" s="38" t="str">
        <f aca="false">IF(G119=1,IF(COUNTIFS(C$2:C119,C119,G$2:G119,1)=1,COUNTIFS($C:$C,C119,$G:$G,1)+ROW()/10000000,""),"")</f>
        <v/>
      </c>
      <c r="Q119" s="0" t="str">
        <f aca="false">IF(K119=1,IF(COUNTIFS(C$2:C119,C119,K$2:K119,1)=1,1,0),"")</f>
        <v/>
      </c>
      <c r="R119" s="0" t="str">
        <f aca="false">IF(M119=1,IF(COUNTIFS(C$2:C119,C119,M$2:M119,1)=1,1,0),"")</f>
        <v/>
      </c>
      <c r="S119" s="0" t="str">
        <f aca="false">IF(L119=1,IF(COUNTIFS(C$2:C119,C119,L$2:L119,1)=1,1,0),"")</f>
        <v/>
      </c>
      <c r="T119" s="38" t="n">
        <f aca="false">IF(N119="","",N119+ROW()/10000000)</f>
        <v>1.0000119</v>
      </c>
      <c r="U119" s="36" t="n">
        <f aca="false">IF(G119=1,IF(B119="",1,0),"")</f>
        <v>0</v>
      </c>
    </row>
    <row r="120" customFormat="false" ht="15" hidden="false" customHeight="false" outlineLevel="0" collapsed="false">
      <c r="A120" s="35" t="n">
        <v>46083.4815046296</v>
      </c>
      <c r="B120" s="35" t="n">
        <v>46083.4841782407</v>
      </c>
      <c r="C120" s="36" t="s">
        <v>145</v>
      </c>
      <c r="D120" s="36" t="s">
        <v>146</v>
      </c>
      <c r="E120" s="36" t="s">
        <v>121</v>
      </c>
      <c r="F120" s="36" t="s">
        <v>144</v>
      </c>
      <c r="G120" s="36" t="n">
        <f aca="false">IF(A120="","",IF(AND(A120&gt;=Debut,A120&lt;Fin),1,0))</f>
        <v>1</v>
      </c>
      <c r="H120" s="36" t="n">
        <f aca="false">IF(G120=1,INT(ROUND((A120-Debut)*86400,0)/600),"")</f>
        <v>69</v>
      </c>
      <c r="I120" s="36" t="n">
        <f aca="false">IF(G120=1,INT(ROUND((A120-Debut)*86400,0)/3600),"")</f>
        <v>11</v>
      </c>
      <c r="J120" s="36" t="n">
        <f aca="false">IF(OR(A120="",B120=""),"",ROUND((B120-A120)*86400,0))</f>
        <v>231</v>
      </c>
      <c r="K120" s="37" t="n">
        <f aca="false">IF(G120=1,IF(COUNTIFS($C:$C,C120,$G:$G,1,$A:$A,"&gt;="&amp;(A120-FenetreInterm/86400),$A:$A,"&lt;="&amp;A120)&gt;=NbInterm,1,0),"")</f>
        <v>0</v>
      </c>
      <c r="L120" s="37" t="n">
        <f aca="false">IF(G120=1,IF(B120="",0,IF(J120&lt;SeuilFugitive,1,0)),"")</f>
        <v>0</v>
      </c>
      <c r="M120" s="37" t="n">
        <f aca="false">IF(G120=1,IF(B120="",IF((Fin-A120)*24&gt;SeuilFigee,1,0),IF(J120&gt;SeuilFigee*3600,1,0)),"")</f>
        <v>0</v>
      </c>
      <c r="N120" s="36" t="n">
        <f aca="false">IF(G120=1,IF(COUNTIF(H$2:H120,H120)=1,COUNTIF($H:$H,H120),""),"")</f>
        <v>2</v>
      </c>
      <c r="O120" s="0" t="str">
        <f aca="false">IF(G120=1,IF(COUNTIF(I$2:I120,I120)=1,COUNTIF($I:$I,I120),""),"")</f>
        <v/>
      </c>
      <c r="P120" s="38" t="str">
        <f aca="false">IF(G120=1,IF(COUNTIFS(C$2:C120,C120,G$2:G120,1)=1,COUNTIFS($C:$C,C120,$G:$G,1)+ROW()/10000000,""),"")</f>
        <v/>
      </c>
      <c r="Q120" s="0" t="str">
        <f aca="false">IF(K120=1,IF(COUNTIFS(C$2:C120,C120,K$2:K120,1)=1,1,0),"")</f>
        <v/>
      </c>
      <c r="R120" s="0" t="str">
        <f aca="false">IF(M120=1,IF(COUNTIFS(C$2:C120,C120,M$2:M120,1)=1,1,0),"")</f>
        <v/>
      </c>
      <c r="S120" s="0" t="str">
        <f aca="false">IF(L120=1,IF(COUNTIFS(C$2:C120,C120,L$2:L120,1)=1,1,0),"")</f>
        <v/>
      </c>
      <c r="T120" s="38" t="n">
        <f aca="false">IF(N120="","",N120+ROW()/10000000)</f>
        <v>2.000012</v>
      </c>
      <c r="U120" s="36" t="n">
        <f aca="false">IF(G120=1,IF(B120="",1,0),"")</f>
        <v>0</v>
      </c>
    </row>
    <row r="121" customFormat="false" ht="15" hidden="false" customHeight="false" outlineLevel="0" collapsed="false">
      <c r="A121" s="35" t="n">
        <v>46083.4858449074</v>
      </c>
      <c r="B121" s="35" t="n">
        <v>46083.4926388889</v>
      </c>
      <c r="C121" s="36" t="s">
        <v>142</v>
      </c>
      <c r="D121" s="36" t="s">
        <v>143</v>
      </c>
      <c r="E121" s="36" t="s">
        <v>121</v>
      </c>
      <c r="F121" s="36" t="s">
        <v>144</v>
      </c>
      <c r="G121" s="36" t="n">
        <f aca="false">IF(A121="","",IF(AND(A121&gt;=Debut,A121&lt;Fin),1,0))</f>
        <v>1</v>
      </c>
      <c r="H121" s="36" t="n">
        <f aca="false">IF(G121=1,INT(ROUND((A121-Debut)*86400,0)/600),"")</f>
        <v>69</v>
      </c>
      <c r="I121" s="36" t="n">
        <f aca="false">IF(G121=1,INT(ROUND((A121-Debut)*86400,0)/3600),"")</f>
        <v>11</v>
      </c>
      <c r="J121" s="36" t="n">
        <f aca="false">IF(OR(A121="",B121=""),"",ROUND((B121-A121)*86400,0))</f>
        <v>587</v>
      </c>
      <c r="K121" s="37" t="n">
        <f aca="false">IF(G121=1,IF(COUNTIFS($C:$C,C121,$G:$G,1,$A:$A,"&gt;="&amp;(A121-FenetreInterm/86400),$A:$A,"&lt;="&amp;A121)&gt;=NbInterm,1,0),"")</f>
        <v>0</v>
      </c>
      <c r="L121" s="37" t="n">
        <f aca="false">IF(G121=1,IF(B121="",0,IF(J121&lt;SeuilFugitive,1,0)),"")</f>
        <v>0</v>
      </c>
      <c r="M121" s="37" t="n">
        <f aca="false">IF(G121=1,IF(B121="",IF((Fin-A121)*24&gt;SeuilFigee,1,0),IF(J121&gt;SeuilFigee*3600,1,0)),"")</f>
        <v>0</v>
      </c>
      <c r="N121" s="0" t="str">
        <f aca="false">IF(G121=1,IF(COUNTIF(H$2:H121,H121)=1,COUNTIF($H:$H,H121),""),"")</f>
        <v/>
      </c>
      <c r="O121" s="0" t="str">
        <f aca="false">IF(G121=1,IF(COUNTIF(I$2:I121,I121)=1,COUNTIF($I:$I,I121),""),"")</f>
        <v/>
      </c>
      <c r="P121" s="38" t="str">
        <f aca="false">IF(G121=1,IF(COUNTIFS(C$2:C121,C121,G$2:G121,1)=1,COUNTIFS($C:$C,C121,$G:$G,1)+ROW()/10000000,""),"")</f>
        <v/>
      </c>
      <c r="Q121" s="0" t="str">
        <f aca="false">IF(K121=1,IF(COUNTIFS(C$2:C121,C121,K$2:K121,1)=1,1,0),"")</f>
        <v/>
      </c>
      <c r="R121" s="0" t="str">
        <f aca="false">IF(M121=1,IF(COUNTIFS(C$2:C121,C121,M$2:M121,1)=1,1,0),"")</f>
        <v/>
      </c>
      <c r="S121" s="0" t="str">
        <f aca="false">IF(L121=1,IF(COUNTIFS(C$2:C121,C121,L$2:L121,1)=1,1,0),"")</f>
        <v/>
      </c>
      <c r="T121" s="38" t="str">
        <f aca="false">IF(N121="","",N121+ROW()/10000000)</f>
        <v/>
      </c>
      <c r="U121" s="36" t="n">
        <f aca="false">IF(G121=1,IF(B121="",1,0),"")</f>
        <v>0</v>
      </c>
    </row>
    <row r="122" customFormat="false" ht="15" hidden="false" customHeight="false" outlineLevel="0" collapsed="false">
      <c r="A122" s="35" t="n">
        <v>46083.4939236111</v>
      </c>
      <c r="B122" s="35" t="n">
        <v>46083.4945023148</v>
      </c>
      <c r="C122" s="36" t="s">
        <v>136</v>
      </c>
      <c r="D122" s="36" t="s">
        <v>137</v>
      </c>
      <c r="E122" s="36" t="s">
        <v>121</v>
      </c>
      <c r="F122" s="36" t="s">
        <v>125</v>
      </c>
      <c r="G122" s="36" t="n">
        <f aca="false">IF(A122="","",IF(AND(A122&gt;=Debut,A122&lt;Fin),1,0))</f>
        <v>1</v>
      </c>
      <c r="H122" s="36" t="n">
        <f aca="false">IF(G122=1,INT(ROUND((A122-Debut)*86400,0)/600),"")</f>
        <v>71</v>
      </c>
      <c r="I122" s="36" t="n">
        <f aca="false">IF(G122=1,INT(ROUND((A122-Debut)*86400,0)/3600),"")</f>
        <v>11</v>
      </c>
      <c r="J122" s="36" t="n">
        <f aca="false">IF(OR(A122="",B122=""),"",ROUND((B122-A122)*86400,0))</f>
        <v>50</v>
      </c>
      <c r="K122" s="37" t="n">
        <f aca="false">IF(G122=1,IF(COUNTIFS($C:$C,C122,$G:$G,1,$A:$A,"&gt;="&amp;(A122-FenetreInterm/86400),$A:$A,"&lt;="&amp;A122)&gt;=NbInterm,1,0),"")</f>
        <v>0</v>
      </c>
      <c r="L122" s="37" t="n">
        <f aca="false">IF(G122=1,IF(B122="",0,IF(J122&lt;SeuilFugitive,1,0)),"")</f>
        <v>0</v>
      </c>
      <c r="M122" s="37" t="n">
        <f aca="false">IF(G122=1,IF(B122="",IF((Fin-A122)*24&gt;SeuilFigee,1,0),IF(J122&gt;SeuilFigee*3600,1,0)),"")</f>
        <v>0</v>
      </c>
      <c r="N122" s="36" t="n">
        <f aca="false">IF(G122=1,IF(COUNTIF(H$2:H122,H122)=1,COUNTIF($H:$H,H122),""),"")</f>
        <v>1</v>
      </c>
      <c r="O122" s="0" t="str">
        <f aca="false">IF(G122=1,IF(COUNTIF(I$2:I122,I122)=1,COUNTIF($I:$I,I122),""),"")</f>
        <v/>
      </c>
      <c r="P122" s="38" t="str">
        <f aca="false">IF(G122=1,IF(COUNTIFS(C$2:C122,C122,G$2:G122,1)=1,COUNTIFS($C:$C,C122,$G:$G,1)+ROW()/10000000,""),"")</f>
        <v/>
      </c>
      <c r="Q122" s="0" t="str">
        <f aca="false">IF(K122=1,IF(COUNTIFS(C$2:C122,C122,K$2:K122,1)=1,1,0),"")</f>
        <v/>
      </c>
      <c r="R122" s="0" t="str">
        <f aca="false">IF(M122=1,IF(COUNTIFS(C$2:C122,C122,M$2:M122,1)=1,1,0),"")</f>
        <v/>
      </c>
      <c r="S122" s="0" t="str">
        <f aca="false">IF(L122=1,IF(COUNTIFS(C$2:C122,C122,L$2:L122,1)=1,1,0),"")</f>
        <v/>
      </c>
      <c r="T122" s="38" t="n">
        <f aca="false">IF(N122="","",N122+ROW()/10000000)</f>
        <v>1.0000122</v>
      </c>
      <c r="U122" s="36" t="n">
        <f aca="false">IF(G122=1,IF(B122="",1,0),"")</f>
        <v>0</v>
      </c>
    </row>
    <row r="123" customFormat="false" ht="15" hidden="false" customHeight="false" outlineLevel="0" collapsed="false">
      <c r="A123" s="35" t="n">
        <v>46083.504212963</v>
      </c>
      <c r="B123" s="35" t="n">
        <v>46083.5080555556</v>
      </c>
      <c r="C123" s="36" t="s">
        <v>138</v>
      </c>
      <c r="D123" s="36" t="s">
        <v>139</v>
      </c>
      <c r="E123" s="36" t="s">
        <v>128</v>
      </c>
      <c r="F123" s="36" t="s">
        <v>118</v>
      </c>
      <c r="G123" s="36" t="n">
        <f aca="false">IF(A123="","",IF(AND(A123&gt;=Debut,A123&lt;Fin),1,0))</f>
        <v>1</v>
      </c>
      <c r="H123" s="36" t="n">
        <f aca="false">IF(G123=1,INT(ROUND((A123-Debut)*86400,0)/600),"")</f>
        <v>72</v>
      </c>
      <c r="I123" s="36" t="n">
        <f aca="false">IF(G123=1,INT(ROUND((A123-Debut)*86400,0)/3600),"")</f>
        <v>12</v>
      </c>
      <c r="J123" s="36" t="n">
        <f aca="false">IF(OR(A123="",B123=""),"",ROUND((B123-A123)*86400,0))</f>
        <v>332</v>
      </c>
      <c r="K123" s="37" t="n">
        <f aca="false">IF(G123=1,IF(COUNTIFS($C:$C,C123,$G:$G,1,$A:$A,"&gt;="&amp;(A123-FenetreInterm/86400),$A:$A,"&lt;="&amp;A123)&gt;=NbInterm,1,0),"")</f>
        <v>0</v>
      </c>
      <c r="L123" s="37" t="n">
        <f aca="false">IF(G123=1,IF(B123="",0,IF(J123&lt;SeuilFugitive,1,0)),"")</f>
        <v>0</v>
      </c>
      <c r="M123" s="37" t="n">
        <f aca="false">IF(G123=1,IF(B123="",IF((Fin-A123)*24&gt;SeuilFigee,1,0),IF(J123&gt;SeuilFigee*3600,1,0)),"")</f>
        <v>0</v>
      </c>
      <c r="N123" s="36" t="n">
        <f aca="false">IF(G123=1,IF(COUNTIF(H$2:H123,H123)=1,COUNTIF($H:$H,H123),""),"")</f>
        <v>2</v>
      </c>
      <c r="O123" s="36" t="n">
        <f aca="false">IF(G123=1,IF(COUNTIF(I$2:I123,I123)=1,COUNTIF($I:$I,I123),""),"")</f>
        <v>15</v>
      </c>
      <c r="P123" s="38" t="str">
        <f aca="false">IF(G123=1,IF(COUNTIFS(C$2:C123,C123,G$2:G123,1)=1,COUNTIFS($C:$C,C123,$G:$G,1)+ROW()/10000000,""),"")</f>
        <v/>
      </c>
      <c r="Q123" s="0" t="str">
        <f aca="false">IF(K123=1,IF(COUNTIFS(C$2:C123,C123,K$2:K123,1)=1,1,0),"")</f>
        <v/>
      </c>
      <c r="R123" s="0" t="str">
        <f aca="false">IF(M123=1,IF(COUNTIFS(C$2:C123,C123,M$2:M123,1)=1,1,0),"")</f>
        <v/>
      </c>
      <c r="S123" s="0" t="str">
        <f aca="false">IF(L123=1,IF(COUNTIFS(C$2:C123,C123,L$2:L123,1)=1,1,0),"")</f>
        <v/>
      </c>
      <c r="T123" s="38" t="n">
        <f aca="false">IF(N123="","",N123+ROW()/10000000)</f>
        <v>2.0000123</v>
      </c>
      <c r="U123" s="36" t="n">
        <f aca="false">IF(G123=1,IF(B123="",1,0),"")</f>
        <v>0</v>
      </c>
    </row>
    <row r="124" customFormat="false" ht="15" hidden="false" customHeight="false" outlineLevel="0" collapsed="false">
      <c r="A124" s="35" t="n">
        <v>46083.5048148148</v>
      </c>
      <c r="B124" s="35" t="n">
        <v>46083.5110069444</v>
      </c>
      <c r="C124" s="36" t="s">
        <v>153</v>
      </c>
      <c r="D124" s="36" t="s">
        <v>154</v>
      </c>
      <c r="E124" s="36" t="s">
        <v>121</v>
      </c>
      <c r="F124" s="36" t="s">
        <v>144</v>
      </c>
      <c r="G124" s="36" t="n">
        <f aca="false">IF(A124="","",IF(AND(A124&gt;=Debut,A124&lt;Fin),1,0))</f>
        <v>1</v>
      </c>
      <c r="H124" s="36" t="n">
        <f aca="false">IF(G124=1,INT(ROUND((A124-Debut)*86400,0)/600),"")</f>
        <v>72</v>
      </c>
      <c r="I124" s="36" t="n">
        <f aca="false">IF(G124=1,INT(ROUND((A124-Debut)*86400,0)/3600),"")</f>
        <v>12</v>
      </c>
      <c r="J124" s="36" t="n">
        <f aca="false">IF(OR(A124="",B124=""),"",ROUND((B124-A124)*86400,0))</f>
        <v>535</v>
      </c>
      <c r="K124" s="37" t="n">
        <f aca="false">IF(G124=1,IF(COUNTIFS($C:$C,C124,$G:$G,1,$A:$A,"&gt;="&amp;(A124-FenetreInterm/86400),$A:$A,"&lt;="&amp;A124)&gt;=NbInterm,1,0),"")</f>
        <v>0</v>
      </c>
      <c r="L124" s="37" t="n">
        <f aca="false">IF(G124=1,IF(B124="",0,IF(J124&lt;SeuilFugitive,1,0)),"")</f>
        <v>0</v>
      </c>
      <c r="M124" s="37" t="n">
        <f aca="false">IF(G124=1,IF(B124="",IF((Fin-A124)*24&gt;SeuilFigee,1,0),IF(J124&gt;SeuilFigee*3600,1,0)),"")</f>
        <v>0</v>
      </c>
      <c r="N124" s="0" t="str">
        <f aca="false">IF(G124=1,IF(COUNTIF(H$2:H124,H124)=1,COUNTIF($H:$H,H124),""),"")</f>
        <v/>
      </c>
      <c r="O124" s="0" t="str">
        <f aca="false">IF(G124=1,IF(COUNTIF(I$2:I124,I124)=1,COUNTIF($I:$I,I124),""),"")</f>
        <v/>
      </c>
      <c r="P124" s="38" t="str">
        <f aca="false">IF(G124=1,IF(COUNTIFS(C$2:C124,C124,G$2:G124,1)=1,COUNTIFS($C:$C,C124,$G:$G,1)+ROW()/10000000,""),"")</f>
        <v/>
      </c>
      <c r="Q124" s="0" t="str">
        <f aca="false">IF(K124=1,IF(COUNTIFS(C$2:C124,C124,K$2:K124,1)=1,1,0),"")</f>
        <v/>
      </c>
      <c r="R124" s="0" t="str">
        <f aca="false">IF(M124=1,IF(COUNTIFS(C$2:C124,C124,M$2:M124,1)=1,1,0),"")</f>
        <v/>
      </c>
      <c r="S124" s="0" t="str">
        <f aca="false">IF(L124=1,IF(COUNTIFS(C$2:C124,C124,L$2:L124,1)=1,1,0),"")</f>
        <v/>
      </c>
      <c r="T124" s="38" t="str">
        <f aca="false">IF(N124="","",N124+ROW()/10000000)</f>
        <v/>
      </c>
      <c r="U124" s="36" t="n">
        <f aca="false">IF(G124=1,IF(B124="",1,0),"")</f>
        <v>0</v>
      </c>
    </row>
    <row r="125" customFormat="false" ht="15" hidden="false" customHeight="false" outlineLevel="0" collapsed="false">
      <c r="A125" s="35" t="n">
        <v>46083.5216550926</v>
      </c>
      <c r="B125" s="35" t="n">
        <v>46083.5236111111</v>
      </c>
      <c r="C125" s="36" t="s">
        <v>142</v>
      </c>
      <c r="D125" s="36" t="s">
        <v>143</v>
      </c>
      <c r="E125" s="36" t="s">
        <v>121</v>
      </c>
      <c r="F125" s="36" t="s">
        <v>144</v>
      </c>
      <c r="G125" s="36" t="n">
        <f aca="false">IF(A125="","",IF(AND(A125&gt;=Debut,A125&lt;Fin),1,0))</f>
        <v>1</v>
      </c>
      <c r="H125" s="36" t="n">
        <f aca="false">IF(G125=1,INT(ROUND((A125-Debut)*86400,0)/600),"")</f>
        <v>75</v>
      </c>
      <c r="I125" s="36" t="n">
        <f aca="false">IF(G125=1,INT(ROUND((A125-Debut)*86400,0)/3600),"")</f>
        <v>12</v>
      </c>
      <c r="J125" s="36" t="n">
        <f aca="false">IF(OR(A125="",B125=""),"",ROUND((B125-A125)*86400,0))</f>
        <v>169</v>
      </c>
      <c r="K125" s="37" t="n">
        <f aca="false">IF(G125=1,IF(COUNTIFS($C:$C,C125,$G:$G,1,$A:$A,"&gt;="&amp;(A125-FenetreInterm/86400),$A:$A,"&lt;="&amp;A125)&gt;=NbInterm,1,0),"")</f>
        <v>0</v>
      </c>
      <c r="L125" s="37" t="n">
        <f aca="false">IF(G125=1,IF(B125="",0,IF(J125&lt;SeuilFugitive,1,0)),"")</f>
        <v>0</v>
      </c>
      <c r="M125" s="37" t="n">
        <f aca="false">IF(G125=1,IF(B125="",IF((Fin-A125)*24&gt;SeuilFigee,1,0),IF(J125&gt;SeuilFigee*3600,1,0)),"")</f>
        <v>0</v>
      </c>
      <c r="N125" s="36" t="n">
        <f aca="false">IF(G125=1,IF(COUNTIF(H$2:H125,H125)=1,COUNTIF($H:$H,H125),""),"")</f>
        <v>10</v>
      </c>
      <c r="O125" s="0" t="str">
        <f aca="false">IF(G125=1,IF(COUNTIF(I$2:I125,I125)=1,COUNTIF($I:$I,I125),""),"")</f>
        <v/>
      </c>
      <c r="P125" s="38" t="str">
        <f aca="false">IF(G125=1,IF(COUNTIFS(C$2:C125,C125,G$2:G125,1)=1,COUNTIFS($C:$C,C125,$G:$G,1)+ROW()/10000000,""),"")</f>
        <v/>
      </c>
      <c r="Q125" s="0" t="str">
        <f aca="false">IF(K125=1,IF(COUNTIFS(C$2:C125,C125,K$2:K125,1)=1,1,0),"")</f>
        <v/>
      </c>
      <c r="R125" s="0" t="str">
        <f aca="false">IF(M125=1,IF(COUNTIFS(C$2:C125,C125,M$2:M125,1)=1,1,0),"")</f>
        <v/>
      </c>
      <c r="S125" s="0" t="str">
        <f aca="false">IF(L125=1,IF(COUNTIFS(C$2:C125,C125,L$2:L125,1)=1,1,0),"")</f>
        <v/>
      </c>
      <c r="T125" s="38" t="n">
        <f aca="false">IF(N125="","",N125+ROW()/10000000)</f>
        <v>10.0000125</v>
      </c>
      <c r="U125" s="36" t="n">
        <f aca="false">IF(G125=1,IF(B125="",1,0),"")</f>
        <v>0</v>
      </c>
    </row>
    <row r="126" customFormat="false" ht="15" hidden="false" customHeight="false" outlineLevel="0" collapsed="false">
      <c r="A126" s="35" t="n">
        <v>46083.5231481482</v>
      </c>
      <c r="B126" s="35" t="n">
        <v>46083.5232986111</v>
      </c>
      <c r="C126" s="36" t="s">
        <v>115</v>
      </c>
      <c r="D126" s="36" t="s">
        <v>116</v>
      </c>
      <c r="E126" s="36" t="s">
        <v>117</v>
      </c>
      <c r="F126" s="36" t="s">
        <v>118</v>
      </c>
      <c r="G126" s="36" t="n">
        <f aca="false">IF(A126="","",IF(AND(A126&gt;=Debut,A126&lt;Fin),1,0))</f>
        <v>1</v>
      </c>
      <c r="H126" s="36" t="n">
        <f aca="false">IF(G126=1,INT(ROUND((A126-Debut)*86400,0)/600),"")</f>
        <v>75</v>
      </c>
      <c r="I126" s="36" t="n">
        <f aca="false">IF(G126=1,INT(ROUND((A126-Debut)*86400,0)/3600),"")</f>
        <v>12</v>
      </c>
      <c r="J126" s="36" t="n">
        <f aca="false">IF(OR(A126="",B126=""),"",ROUND((B126-A126)*86400,0))</f>
        <v>13</v>
      </c>
      <c r="K126" s="37" t="n">
        <f aca="false">IF(G126=1,IF(COUNTIFS($C:$C,C126,$G:$G,1,$A:$A,"&gt;="&amp;(A126-FenetreInterm/86400),$A:$A,"&lt;="&amp;A126)&gt;=NbInterm,1,0),"")</f>
        <v>0</v>
      </c>
      <c r="L126" s="37" t="n">
        <f aca="false">IF(G126=1,IF(B126="",0,IF(J126&lt;SeuilFugitive,1,0)),"")</f>
        <v>0</v>
      </c>
      <c r="M126" s="37" t="n">
        <f aca="false">IF(G126=1,IF(B126="",IF((Fin-A126)*24&gt;SeuilFigee,1,0),IF(J126&gt;SeuilFigee*3600,1,0)),"")</f>
        <v>0</v>
      </c>
      <c r="N126" s="0" t="str">
        <f aca="false">IF(G126=1,IF(COUNTIF(H$2:H126,H126)=1,COUNTIF($H:$H,H126),""),"")</f>
        <v/>
      </c>
      <c r="O126" s="0" t="str">
        <f aca="false">IF(G126=1,IF(COUNTIF(I$2:I126,I126)=1,COUNTIF($I:$I,I126),""),"")</f>
        <v/>
      </c>
      <c r="P126" s="38" t="str">
        <f aca="false">IF(G126=1,IF(COUNTIFS(C$2:C126,C126,G$2:G126,1)=1,COUNTIFS($C:$C,C126,$G:$G,1)+ROW()/10000000,""),"")</f>
        <v/>
      </c>
      <c r="Q126" s="0" t="str">
        <f aca="false">IF(K126=1,IF(COUNTIFS(C$2:C126,C126,K$2:K126,1)=1,1,0),"")</f>
        <v/>
      </c>
      <c r="R126" s="0" t="str">
        <f aca="false">IF(M126=1,IF(COUNTIFS(C$2:C126,C126,M$2:M126,1)=1,1,0),"")</f>
        <v/>
      </c>
      <c r="S126" s="0" t="str">
        <f aca="false">IF(L126=1,IF(COUNTIFS(C$2:C126,C126,L$2:L126,1)=1,1,0),"")</f>
        <v/>
      </c>
      <c r="T126" s="38" t="str">
        <f aca="false">IF(N126="","",N126+ROW()/10000000)</f>
        <v/>
      </c>
      <c r="U126" s="36" t="n">
        <f aca="false">IF(G126=1,IF(B126="",1,0),"")</f>
        <v>0</v>
      </c>
    </row>
    <row r="127" customFormat="false" ht="15" hidden="false" customHeight="false" outlineLevel="0" collapsed="false">
      <c r="A127" s="35" t="n">
        <v>46083.5232986111</v>
      </c>
      <c r="B127" s="35" t="n">
        <v>46083.5235300926</v>
      </c>
      <c r="C127" s="36" t="s">
        <v>115</v>
      </c>
      <c r="D127" s="36" t="s">
        <v>116</v>
      </c>
      <c r="E127" s="36" t="s">
        <v>117</v>
      </c>
      <c r="F127" s="36" t="s">
        <v>118</v>
      </c>
      <c r="G127" s="36" t="n">
        <f aca="false">IF(A127="","",IF(AND(A127&gt;=Debut,A127&lt;Fin),1,0))</f>
        <v>1</v>
      </c>
      <c r="H127" s="36" t="n">
        <f aca="false">IF(G127=1,INT(ROUND((A127-Debut)*86400,0)/600),"")</f>
        <v>75</v>
      </c>
      <c r="I127" s="36" t="n">
        <f aca="false">IF(G127=1,INT(ROUND((A127-Debut)*86400,0)/3600),"")</f>
        <v>12</v>
      </c>
      <c r="J127" s="36" t="n">
        <f aca="false">IF(OR(A127="",B127=""),"",ROUND((B127-A127)*86400,0))</f>
        <v>20</v>
      </c>
      <c r="K127" s="37" t="n">
        <f aca="false">IF(G127=1,IF(COUNTIFS($C:$C,C127,$G:$G,1,$A:$A,"&gt;="&amp;(A127-FenetreInterm/86400),$A:$A,"&lt;="&amp;A127)&gt;=NbInterm,1,0),"")</f>
        <v>0</v>
      </c>
      <c r="L127" s="37" t="n">
        <f aca="false">IF(G127=1,IF(B127="",0,IF(J127&lt;SeuilFugitive,1,0)),"")</f>
        <v>0</v>
      </c>
      <c r="M127" s="37" t="n">
        <f aca="false">IF(G127=1,IF(B127="",IF((Fin-A127)*24&gt;SeuilFigee,1,0),IF(J127&gt;SeuilFigee*3600,1,0)),"")</f>
        <v>0</v>
      </c>
      <c r="N127" s="0" t="str">
        <f aca="false">IF(G127=1,IF(COUNTIF(H$2:H127,H127)=1,COUNTIF($H:$H,H127),""),"")</f>
        <v/>
      </c>
      <c r="O127" s="0" t="str">
        <f aca="false">IF(G127=1,IF(COUNTIF(I$2:I127,I127)=1,COUNTIF($I:$I,I127),""),"")</f>
        <v/>
      </c>
      <c r="P127" s="38" t="str">
        <f aca="false">IF(G127=1,IF(COUNTIFS(C$2:C127,C127,G$2:G127,1)=1,COUNTIFS($C:$C,C127,$G:$G,1)+ROW()/10000000,""),"")</f>
        <v/>
      </c>
      <c r="Q127" s="0" t="str">
        <f aca="false">IF(K127=1,IF(COUNTIFS(C$2:C127,C127,K$2:K127,1)=1,1,0),"")</f>
        <v/>
      </c>
      <c r="R127" s="0" t="str">
        <f aca="false">IF(M127=1,IF(COUNTIFS(C$2:C127,C127,M$2:M127,1)=1,1,0),"")</f>
        <v/>
      </c>
      <c r="S127" s="0" t="str">
        <f aca="false">IF(L127=1,IF(COUNTIFS(C$2:C127,C127,L$2:L127,1)=1,1,0),"")</f>
        <v/>
      </c>
      <c r="T127" s="38" t="str">
        <f aca="false">IF(N127="","",N127+ROW()/10000000)</f>
        <v/>
      </c>
      <c r="U127" s="36" t="n">
        <f aca="false">IF(G127=1,IF(B127="",1,0),"")</f>
        <v>0</v>
      </c>
    </row>
    <row r="128" customFormat="false" ht="15" hidden="false" customHeight="false" outlineLevel="0" collapsed="false">
      <c r="A128" s="35" t="n">
        <v>46083.5234027778</v>
      </c>
      <c r="B128" s="35" t="n">
        <v>46083.5235300926</v>
      </c>
      <c r="C128" s="36" t="s">
        <v>115</v>
      </c>
      <c r="D128" s="36" t="s">
        <v>116</v>
      </c>
      <c r="E128" s="36" t="s">
        <v>117</v>
      </c>
      <c r="F128" s="36" t="s">
        <v>118</v>
      </c>
      <c r="G128" s="36" t="n">
        <f aca="false">IF(A128="","",IF(AND(A128&gt;=Debut,A128&lt;Fin),1,0))</f>
        <v>1</v>
      </c>
      <c r="H128" s="36" t="n">
        <f aca="false">IF(G128=1,INT(ROUND((A128-Debut)*86400,0)/600),"")</f>
        <v>75</v>
      </c>
      <c r="I128" s="36" t="n">
        <f aca="false">IF(G128=1,INT(ROUND((A128-Debut)*86400,0)/3600),"")</f>
        <v>12</v>
      </c>
      <c r="J128" s="36" t="n">
        <f aca="false">IF(OR(A128="",B128=""),"",ROUND((B128-A128)*86400,0))</f>
        <v>11</v>
      </c>
      <c r="K128" s="37" t="n">
        <f aca="false">IF(G128=1,IF(COUNTIFS($C:$C,C128,$G:$G,1,$A:$A,"&gt;="&amp;(A128-FenetreInterm/86400),$A:$A,"&lt;="&amp;A128)&gt;=NbInterm,1,0),"")</f>
        <v>1</v>
      </c>
      <c r="L128" s="37" t="n">
        <f aca="false">IF(G128=1,IF(B128="",0,IF(J128&lt;SeuilFugitive,1,0)),"")</f>
        <v>0</v>
      </c>
      <c r="M128" s="37" t="n">
        <f aca="false">IF(G128=1,IF(B128="",IF((Fin-A128)*24&gt;SeuilFigee,1,0),IF(J128&gt;SeuilFigee*3600,1,0)),"")</f>
        <v>0</v>
      </c>
      <c r="N128" s="0" t="str">
        <f aca="false">IF(G128=1,IF(COUNTIF(H$2:H128,H128)=1,COUNTIF($H:$H,H128),""),"")</f>
        <v/>
      </c>
      <c r="O128" s="0" t="str">
        <f aca="false">IF(G128=1,IF(COUNTIF(I$2:I128,I128)=1,COUNTIF($I:$I,I128),""),"")</f>
        <v/>
      </c>
      <c r="P128" s="38" t="str">
        <f aca="false">IF(G128=1,IF(COUNTIFS(C$2:C128,C128,G$2:G128,1)=1,COUNTIFS($C:$C,C128,$G:$G,1)+ROW()/10000000,""),"")</f>
        <v/>
      </c>
      <c r="Q128" s="36" t="n">
        <f aca="false">IF(K128=1,IF(COUNTIFS(C$2:C128,C128,K$2:K128,1)=1,1,0),"")</f>
        <v>0</v>
      </c>
      <c r="R128" s="0" t="str">
        <f aca="false">IF(M128=1,IF(COUNTIFS(C$2:C128,C128,M$2:M128,1)=1,1,0),"")</f>
        <v/>
      </c>
      <c r="S128" s="0" t="str">
        <f aca="false">IF(L128=1,IF(COUNTIFS(C$2:C128,C128,L$2:L128,1)=1,1,0),"")</f>
        <v/>
      </c>
      <c r="T128" s="38" t="str">
        <f aca="false">IF(N128="","",N128+ROW()/10000000)</f>
        <v/>
      </c>
      <c r="U128" s="36" t="n">
        <f aca="false">IF(G128=1,IF(B128="",1,0),"")</f>
        <v>0</v>
      </c>
    </row>
    <row r="129" customFormat="false" ht="15" hidden="false" customHeight="false" outlineLevel="0" collapsed="false">
      <c r="A129" s="35" t="n">
        <v>46083.5235416667</v>
      </c>
      <c r="B129" s="35" t="n">
        <v>46083.5238310185</v>
      </c>
      <c r="C129" s="36" t="s">
        <v>115</v>
      </c>
      <c r="D129" s="36" t="s">
        <v>116</v>
      </c>
      <c r="E129" s="36" t="s">
        <v>117</v>
      </c>
      <c r="F129" s="36" t="s">
        <v>118</v>
      </c>
      <c r="G129" s="36" t="n">
        <f aca="false">IF(A129="","",IF(AND(A129&gt;=Debut,A129&lt;Fin),1,0))</f>
        <v>1</v>
      </c>
      <c r="H129" s="36" t="n">
        <f aca="false">IF(G129=1,INT(ROUND((A129-Debut)*86400,0)/600),"")</f>
        <v>75</v>
      </c>
      <c r="I129" s="36" t="n">
        <f aca="false">IF(G129=1,INT(ROUND((A129-Debut)*86400,0)/3600),"")</f>
        <v>12</v>
      </c>
      <c r="J129" s="36" t="n">
        <f aca="false">IF(OR(A129="",B129=""),"",ROUND((B129-A129)*86400,0))</f>
        <v>25</v>
      </c>
      <c r="K129" s="37" t="n">
        <f aca="false">IF(G129=1,IF(COUNTIFS($C:$C,C129,$G:$G,1,$A:$A,"&gt;="&amp;(A129-FenetreInterm/86400),$A:$A,"&lt;="&amp;A129)&gt;=NbInterm,1,0),"")</f>
        <v>1</v>
      </c>
      <c r="L129" s="37" t="n">
        <f aca="false">IF(G129=1,IF(B129="",0,IF(J129&lt;SeuilFugitive,1,0)),"")</f>
        <v>0</v>
      </c>
      <c r="M129" s="37" t="n">
        <f aca="false">IF(G129=1,IF(B129="",IF((Fin-A129)*24&gt;SeuilFigee,1,0),IF(J129&gt;SeuilFigee*3600,1,0)),"")</f>
        <v>0</v>
      </c>
      <c r="N129" s="0" t="str">
        <f aca="false">IF(G129=1,IF(COUNTIF(H$2:H129,H129)=1,COUNTIF($H:$H,H129),""),"")</f>
        <v/>
      </c>
      <c r="O129" s="0" t="str">
        <f aca="false">IF(G129=1,IF(COUNTIF(I$2:I129,I129)=1,COUNTIF($I:$I,I129),""),"")</f>
        <v/>
      </c>
      <c r="P129" s="38" t="str">
        <f aca="false">IF(G129=1,IF(COUNTIFS(C$2:C129,C129,G$2:G129,1)=1,COUNTIFS($C:$C,C129,$G:$G,1)+ROW()/10000000,""),"")</f>
        <v/>
      </c>
      <c r="Q129" s="36" t="n">
        <f aca="false">IF(K129=1,IF(COUNTIFS(C$2:C129,C129,K$2:K129,1)=1,1,0),"")</f>
        <v>0</v>
      </c>
      <c r="R129" s="0" t="str">
        <f aca="false">IF(M129=1,IF(COUNTIFS(C$2:C129,C129,M$2:M129,1)=1,1,0),"")</f>
        <v/>
      </c>
      <c r="S129" s="0" t="str">
        <f aca="false">IF(L129=1,IF(COUNTIFS(C$2:C129,C129,L$2:L129,1)=1,1,0),"")</f>
        <v/>
      </c>
      <c r="T129" s="38" t="str">
        <f aca="false">IF(N129="","",N129+ROW()/10000000)</f>
        <v/>
      </c>
      <c r="U129" s="36" t="n">
        <f aca="false">IF(G129=1,IF(B129="",1,0),"")</f>
        <v>0</v>
      </c>
    </row>
    <row r="130" customFormat="false" ht="15" hidden="false" customHeight="false" outlineLevel="0" collapsed="false">
      <c r="A130" s="35" t="n">
        <v>46083.5236458333</v>
      </c>
      <c r="B130" s="35" t="n">
        <v>46083.5237152778</v>
      </c>
      <c r="C130" s="36" t="s">
        <v>115</v>
      </c>
      <c r="D130" s="36" t="s">
        <v>116</v>
      </c>
      <c r="E130" s="36" t="s">
        <v>117</v>
      </c>
      <c r="F130" s="36" t="s">
        <v>118</v>
      </c>
      <c r="G130" s="36" t="n">
        <f aca="false">IF(A130="","",IF(AND(A130&gt;=Debut,A130&lt;Fin),1,0))</f>
        <v>1</v>
      </c>
      <c r="H130" s="36" t="n">
        <f aca="false">IF(G130=1,INT(ROUND((A130-Debut)*86400,0)/600),"")</f>
        <v>75</v>
      </c>
      <c r="I130" s="36" t="n">
        <f aca="false">IF(G130=1,INT(ROUND((A130-Debut)*86400,0)/3600),"")</f>
        <v>12</v>
      </c>
      <c r="J130" s="36" t="n">
        <f aca="false">IF(OR(A130="",B130=""),"",ROUND((B130-A130)*86400,0))</f>
        <v>6</v>
      </c>
      <c r="K130" s="37" t="n">
        <f aca="false">IF(G130=1,IF(COUNTIFS($C:$C,C130,$G:$G,1,$A:$A,"&gt;="&amp;(A130-FenetreInterm/86400),$A:$A,"&lt;="&amp;A130)&gt;=NbInterm,1,0),"")</f>
        <v>1</v>
      </c>
      <c r="L130" s="37" t="n">
        <f aca="false">IF(G130=1,IF(B130="",0,IF(J130&lt;SeuilFugitive,1,0)),"")</f>
        <v>0</v>
      </c>
      <c r="M130" s="37" t="n">
        <f aca="false">IF(G130=1,IF(B130="",IF((Fin-A130)*24&gt;SeuilFigee,1,0),IF(J130&gt;SeuilFigee*3600,1,0)),"")</f>
        <v>0</v>
      </c>
      <c r="N130" s="0" t="str">
        <f aca="false">IF(G130=1,IF(COUNTIF(H$2:H130,H130)=1,COUNTIF($H:$H,H130),""),"")</f>
        <v/>
      </c>
      <c r="O130" s="0" t="str">
        <f aca="false">IF(G130=1,IF(COUNTIF(I$2:I130,I130)=1,COUNTIF($I:$I,I130),""),"")</f>
        <v/>
      </c>
      <c r="P130" s="38" t="str">
        <f aca="false">IF(G130=1,IF(COUNTIFS(C$2:C130,C130,G$2:G130,1)=1,COUNTIFS($C:$C,C130,$G:$G,1)+ROW()/10000000,""),"")</f>
        <v/>
      </c>
      <c r="Q130" s="36" t="n">
        <f aca="false">IF(K130=1,IF(COUNTIFS(C$2:C130,C130,K$2:K130,1)=1,1,0),"")</f>
        <v>0</v>
      </c>
      <c r="R130" s="0" t="str">
        <f aca="false">IF(M130=1,IF(COUNTIFS(C$2:C130,C130,M$2:M130,1)=1,1,0),"")</f>
        <v/>
      </c>
      <c r="S130" s="0" t="str">
        <f aca="false">IF(L130=1,IF(COUNTIFS(C$2:C130,C130,L$2:L130,1)=1,1,0),"")</f>
        <v/>
      </c>
      <c r="T130" s="38" t="str">
        <f aca="false">IF(N130="","",N130+ROW()/10000000)</f>
        <v/>
      </c>
      <c r="U130" s="36" t="n">
        <f aca="false">IF(G130=1,IF(B130="",1,0),"")</f>
        <v>0</v>
      </c>
    </row>
    <row r="131" customFormat="false" ht="15" hidden="false" customHeight="false" outlineLevel="0" collapsed="false">
      <c r="A131" s="35" t="n">
        <v>46083.5238078704</v>
      </c>
      <c r="B131" s="35" t="n">
        <v>46083.5238773148</v>
      </c>
      <c r="C131" s="36" t="s">
        <v>115</v>
      </c>
      <c r="D131" s="36" t="s">
        <v>116</v>
      </c>
      <c r="E131" s="36" t="s">
        <v>117</v>
      </c>
      <c r="F131" s="36" t="s">
        <v>118</v>
      </c>
      <c r="G131" s="36" t="n">
        <f aca="false">IF(A131="","",IF(AND(A131&gt;=Debut,A131&lt;Fin),1,0))</f>
        <v>1</v>
      </c>
      <c r="H131" s="36" t="n">
        <f aca="false">IF(G131=1,INT(ROUND((A131-Debut)*86400,0)/600),"")</f>
        <v>75</v>
      </c>
      <c r="I131" s="36" t="n">
        <f aca="false">IF(G131=1,INT(ROUND((A131-Debut)*86400,0)/3600),"")</f>
        <v>12</v>
      </c>
      <c r="J131" s="36" t="n">
        <f aca="false">IF(OR(A131="",B131=""),"",ROUND((B131-A131)*86400,0))</f>
        <v>6</v>
      </c>
      <c r="K131" s="37" t="n">
        <f aca="false">IF(G131=1,IF(COUNTIFS($C:$C,C131,$G:$G,1,$A:$A,"&gt;="&amp;(A131-FenetreInterm/86400),$A:$A,"&lt;="&amp;A131)&gt;=NbInterm,1,0),"")</f>
        <v>1</v>
      </c>
      <c r="L131" s="37" t="n">
        <f aca="false">IF(G131=1,IF(B131="",0,IF(J131&lt;SeuilFugitive,1,0)),"")</f>
        <v>0</v>
      </c>
      <c r="M131" s="37" t="n">
        <f aca="false">IF(G131=1,IF(B131="",IF((Fin-A131)*24&gt;SeuilFigee,1,0),IF(J131&gt;SeuilFigee*3600,1,0)),"")</f>
        <v>0</v>
      </c>
      <c r="N131" s="0" t="str">
        <f aca="false">IF(G131=1,IF(COUNTIF(H$2:H131,H131)=1,COUNTIF($H:$H,H131),""),"")</f>
        <v/>
      </c>
      <c r="O131" s="0" t="str">
        <f aca="false">IF(G131=1,IF(COUNTIF(I$2:I131,I131)=1,COUNTIF($I:$I,I131),""),"")</f>
        <v/>
      </c>
      <c r="P131" s="38" t="str">
        <f aca="false">IF(G131=1,IF(COUNTIFS(C$2:C131,C131,G$2:G131,1)=1,COUNTIFS($C:$C,C131,$G:$G,1)+ROW()/10000000,""),"")</f>
        <v/>
      </c>
      <c r="Q131" s="36" t="n">
        <f aca="false">IF(K131=1,IF(COUNTIFS(C$2:C131,C131,K$2:K131,1)=1,1,0),"")</f>
        <v>0</v>
      </c>
      <c r="R131" s="0" t="str">
        <f aca="false">IF(M131=1,IF(COUNTIFS(C$2:C131,C131,M$2:M131,1)=1,1,0),"")</f>
        <v/>
      </c>
      <c r="S131" s="0" t="str">
        <f aca="false">IF(L131=1,IF(COUNTIFS(C$2:C131,C131,L$2:L131,1)=1,1,0),"")</f>
        <v/>
      </c>
      <c r="T131" s="38" t="str">
        <f aca="false">IF(N131="","",N131+ROW()/10000000)</f>
        <v/>
      </c>
      <c r="U131" s="36" t="n">
        <f aca="false">IF(G131=1,IF(B131="",1,0),"")</f>
        <v>0</v>
      </c>
    </row>
    <row r="132" customFormat="false" ht="15" hidden="false" customHeight="false" outlineLevel="0" collapsed="false">
      <c r="A132" s="35" t="n">
        <v>46083.5239236111</v>
      </c>
      <c r="B132" s="35" t="n">
        <v>46083.5241203704</v>
      </c>
      <c r="C132" s="36" t="s">
        <v>115</v>
      </c>
      <c r="D132" s="36" t="s">
        <v>116</v>
      </c>
      <c r="E132" s="36" t="s">
        <v>117</v>
      </c>
      <c r="F132" s="36" t="s">
        <v>118</v>
      </c>
      <c r="G132" s="36" t="n">
        <f aca="false">IF(A132="","",IF(AND(A132&gt;=Debut,A132&lt;Fin),1,0))</f>
        <v>1</v>
      </c>
      <c r="H132" s="36" t="n">
        <f aca="false">IF(G132=1,INT(ROUND((A132-Debut)*86400,0)/600),"")</f>
        <v>75</v>
      </c>
      <c r="I132" s="36" t="n">
        <f aca="false">IF(G132=1,INT(ROUND((A132-Debut)*86400,0)/3600),"")</f>
        <v>12</v>
      </c>
      <c r="J132" s="36" t="n">
        <f aca="false">IF(OR(A132="",B132=""),"",ROUND((B132-A132)*86400,0))</f>
        <v>17</v>
      </c>
      <c r="K132" s="37" t="n">
        <f aca="false">IF(G132=1,IF(COUNTIFS($C:$C,C132,$G:$G,1,$A:$A,"&gt;="&amp;(A132-FenetreInterm/86400),$A:$A,"&lt;="&amp;A132)&gt;=NbInterm,1,0),"")</f>
        <v>1</v>
      </c>
      <c r="L132" s="37" t="n">
        <f aca="false">IF(G132=1,IF(B132="",0,IF(J132&lt;SeuilFugitive,1,0)),"")</f>
        <v>0</v>
      </c>
      <c r="M132" s="37" t="n">
        <f aca="false">IF(G132=1,IF(B132="",IF((Fin-A132)*24&gt;SeuilFigee,1,0),IF(J132&gt;SeuilFigee*3600,1,0)),"")</f>
        <v>0</v>
      </c>
      <c r="N132" s="0" t="str">
        <f aca="false">IF(G132=1,IF(COUNTIF(H$2:H132,H132)=1,COUNTIF($H:$H,H132),""),"")</f>
        <v/>
      </c>
      <c r="O132" s="0" t="str">
        <f aca="false">IF(G132=1,IF(COUNTIF(I$2:I132,I132)=1,COUNTIF($I:$I,I132),""),"")</f>
        <v/>
      </c>
      <c r="P132" s="38" t="str">
        <f aca="false">IF(G132=1,IF(COUNTIFS(C$2:C132,C132,G$2:G132,1)=1,COUNTIFS($C:$C,C132,$G:$G,1)+ROW()/10000000,""),"")</f>
        <v/>
      </c>
      <c r="Q132" s="36" t="n">
        <f aca="false">IF(K132=1,IF(COUNTIFS(C$2:C132,C132,K$2:K132,1)=1,1,0),"")</f>
        <v>0</v>
      </c>
      <c r="R132" s="0" t="str">
        <f aca="false">IF(M132=1,IF(COUNTIFS(C$2:C132,C132,M$2:M132,1)=1,1,0),"")</f>
        <v/>
      </c>
      <c r="S132" s="0" t="str">
        <f aca="false">IF(L132=1,IF(COUNTIFS(C$2:C132,C132,L$2:L132,1)=1,1,0),"")</f>
        <v/>
      </c>
      <c r="T132" s="38" t="str">
        <f aca="false">IF(N132="","",N132+ROW()/10000000)</f>
        <v/>
      </c>
      <c r="U132" s="36" t="n">
        <f aca="false">IF(G132=1,IF(B132="",1,0),"")</f>
        <v>0</v>
      </c>
    </row>
    <row r="133" customFormat="false" ht="15" hidden="false" customHeight="false" outlineLevel="0" collapsed="false">
      <c r="A133" s="35" t="n">
        <v>46083.5241203704</v>
      </c>
      <c r="B133" s="35" t="n">
        <v>46083.524224537</v>
      </c>
      <c r="C133" s="36" t="s">
        <v>115</v>
      </c>
      <c r="D133" s="36" t="s">
        <v>116</v>
      </c>
      <c r="E133" s="36" t="s">
        <v>117</v>
      </c>
      <c r="F133" s="36" t="s">
        <v>118</v>
      </c>
      <c r="G133" s="36" t="n">
        <f aca="false">IF(A133="","",IF(AND(A133&gt;=Debut,A133&lt;Fin),1,0))</f>
        <v>1</v>
      </c>
      <c r="H133" s="36" t="n">
        <f aca="false">IF(G133=1,INT(ROUND((A133-Debut)*86400,0)/600),"")</f>
        <v>75</v>
      </c>
      <c r="I133" s="36" t="n">
        <f aca="false">IF(G133=1,INT(ROUND((A133-Debut)*86400,0)/3600),"")</f>
        <v>12</v>
      </c>
      <c r="J133" s="36" t="n">
        <f aca="false">IF(OR(A133="",B133=""),"",ROUND((B133-A133)*86400,0))</f>
        <v>9</v>
      </c>
      <c r="K133" s="37" t="n">
        <f aca="false">IF(G133=1,IF(COUNTIFS($C:$C,C133,$G:$G,1,$A:$A,"&gt;="&amp;(A133-FenetreInterm/86400),$A:$A,"&lt;="&amp;A133)&gt;=NbInterm,1,0),"")</f>
        <v>1</v>
      </c>
      <c r="L133" s="37" t="n">
        <f aca="false">IF(G133=1,IF(B133="",0,IF(J133&lt;SeuilFugitive,1,0)),"")</f>
        <v>0</v>
      </c>
      <c r="M133" s="37" t="n">
        <f aca="false">IF(G133=1,IF(B133="",IF((Fin-A133)*24&gt;SeuilFigee,1,0),IF(J133&gt;SeuilFigee*3600,1,0)),"")</f>
        <v>0</v>
      </c>
      <c r="N133" s="0" t="str">
        <f aca="false">IF(G133=1,IF(COUNTIF(H$2:H133,H133)=1,COUNTIF($H:$H,H133),""),"")</f>
        <v/>
      </c>
      <c r="O133" s="0" t="str">
        <f aca="false">IF(G133=1,IF(COUNTIF(I$2:I133,I133)=1,COUNTIF($I:$I,I133),""),"")</f>
        <v/>
      </c>
      <c r="P133" s="38" t="str">
        <f aca="false">IF(G133=1,IF(COUNTIFS(C$2:C133,C133,G$2:G133,1)=1,COUNTIFS($C:$C,C133,$G:$G,1)+ROW()/10000000,""),"")</f>
        <v/>
      </c>
      <c r="Q133" s="36" t="n">
        <f aca="false">IF(K133=1,IF(COUNTIFS(C$2:C133,C133,K$2:K133,1)=1,1,0),"")</f>
        <v>0</v>
      </c>
      <c r="R133" s="0" t="str">
        <f aca="false">IF(M133=1,IF(COUNTIFS(C$2:C133,C133,M$2:M133,1)=1,1,0),"")</f>
        <v/>
      </c>
      <c r="S133" s="0" t="str">
        <f aca="false">IF(L133=1,IF(COUNTIFS(C$2:C133,C133,L$2:L133,1)=1,1,0),"")</f>
        <v/>
      </c>
      <c r="T133" s="38" t="str">
        <f aca="false">IF(N133="","",N133+ROW()/10000000)</f>
        <v/>
      </c>
      <c r="U133" s="36" t="n">
        <f aca="false">IF(G133=1,IF(B133="",1,0),"")</f>
        <v>0</v>
      </c>
    </row>
    <row r="134" customFormat="false" ht="15" hidden="false" customHeight="false" outlineLevel="0" collapsed="false">
      <c r="A134" s="35" t="n">
        <v>46083.5244097222</v>
      </c>
      <c r="B134" s="35" t="n">
        <v>46083.5357291667</v>
      </c>
      <c r="C134" s="36" t="s">
        <v>149</v>
      </c>
      <c r="D134" s="36" t="s">
        <v>150</v>
      </c>
      <c r="E134" s="36" t="s">
        <v>117</v>
      </c>
      <c r="F134" s="36" t="s">
        <v>118</v>
      </c>
      <c r="G134" s="36" t="n">
        <f aca="false">IF(A134="","",IF(AND(A134&gt;=Debut,A134&lt;Fin),1,0))</f>
        <v>1</v>
      </c>
      <c r="H134" s="36" t="n">
        <f aca="false">IF(G134=1,INT(ROUND((A134-Debut)*86400,0)/600),"")</f>
        <v>75</v>
      </c>
      <c r="I134" s="36" t="n">
        <f aca="false">IF(G134=1,INT(ROUND((A134-Debut)*86400,0)/3600),"")</f>
        <v>12</v>
      </c>
      <c r="J134" s="36" t="n">
        <f aca="false">IF(OR(A134="",B134=""),"",ROUND((B134-A134)*86400,0))</f>
        <v>978</v>
      </c>
      <c r="K134" s="37" t="n">
        <f aca="false">IF(G134=1,IF(COUNTIFS($C:$C,C134,$G:$G,1,$A:$A,"&gt;="&amp;(A134-FenetreInterm/86400),$A:$A,"&lt;="&amp;A134)&gt;=NbInterm,1,0),"")</f>
        <v>0</v>
      </c>
      <c r="L134" s="37" t="n">
        <f aca="false">IF(G134=1,IF(B134="",0,IF(J134&lt;SeuilFugitive,1,0)),"")</f>
        <v>0</v>
      </c>
      <c r="M134" s="37" t="n">
        <f aca="false">IF(G134=1,IF(B134="",IF((Fin-A134)*24&gt;SeuilFigee,1,0),IF(J134&gt;SeuilFigee*3600,1,0)),"")</f>
        <v>0</v>
      </c>
      <c r="N134" s="0" t="str">
        <f aca="false">IF(G134=1,IF(COUNTIF(H$2:H134,H134)=1,COUNTIF($H:$H,H134),""),"")</f>
        <v/>
      </c>
      <c r="O134" s="0" t="str">
        <f aca="false">IF(G134=1,IF(COUNTIF(I$2:I134,I134)=1,COUNTIF($I:$I,I134),""),"")</f>
        <v/>
      </c>
      <c r="P134" s="38" t="str">
        <f aca="false">IF(G134=1,IF(COUNTIFS(C$2:C134,C134,G$2:G134,1)=1,COUNTIFS($C:$C,C134,$G:$G,1)+ROW()/10000000,""),"")</f>
        <v/>
      </c>
      <c r="Q134" s="0" t="str">
        <f aca="false">IF(K134=1,IF(COUNTIFS(C$2:C134,C134,K$2:K134,1)=1,1,0),"")</f>
        <v/>
      </c>
      <c r="R134" s="0" t="str">
        <f aca="false">IF(M134=1,IF(COUNTIFS(C$2:C134,C134,M$2:M134,1)=1,1,0),"")</f>
        <v/>
      </c>
      <c r="S134" s="0" t="str">
        <f aca="false">IF(L134=1,IF(COUNTIFS(C$2:C134,C134,L$2:L134,1)=1,1,0),"")</f>
        <v/>
      </c>
      <c r="T134" s="38" t="str">
        <f aca="false">IF(N134="","",N134+ROW()/10000000)</f>
        <v/>
      </c>
      <c r="U134" s="36" t="n">
        <f aca="false">IF(G134=1,IF(B134="",1,0),"")</f>
        <v>0</v>
      </c>
    </row>
    <row r="135" customFormat="false" ht="15" hidden="false" customHeight="false" outlineLevel="0" collapsed="false">
      <c r="A135" s="35" t="n">
        <v>46083.5324421296</v>
      </c>
      <c r="B135" s="35" t="n">
        <v>46083.5401967593</v>
      </c>
      <c r="C135" s="36" t="s">
        <v>142</v>
      </c>
      <c r="D135" s="36" t="s">
        <v>143</v>
      </c>
      <c r="E135" s="36" t="s">
        <v>121</v>
      </c>
      <c r="F135" s="36" t="s">
        <v>144</v>
      </c>
      <c r="G135" s="36" t="n">
        <f aca="false">IF(A135="","",IF(AND(A135&gt;=Debut,A135&lt;Fin),1,0))</f>
        <v>1</v>
      </c>
      <c r="H135" s="36" t="n">
        <f aca="false">IF(G135=1,INT(ROUND((A135-Debut)*86400,0)/600),"")</f>
        <v>76</v>
      </c>
      <c r="I135" s="36" t="n">
        <f aca="false">IF(G135=1,INT(ROUND((A135-Debut)*86400,0)/3600),"")</f>
        <v>12</v>
      </c>
      <c r="J135" s="36" t="n">
        <f aca="false">IF(OR(A135="",B135=""),"",ROUND((B135-A135)*86400,0))</f>
        <v>670</v>
      </c>
      <c r="K135" s="37" t="n">
        <f aca="false">IF(G135=1,IF(COUNTIFS($C:$C,C135,$G:$G,1,$A:$A,"&gt;="&amp;(A135-FenetreInterm/86400),$A:$A,"&lt;="&amp;A135)&gt;=NbInterm,1,0),"")</f>
        <v>0</v>
      </c>
      <c r="L135" s="37" t="n">
        <f aca="false">IF(G135=1,IF(B135="",0,IF(J135&lt;SeuilFugitive,1,0)),"")</f>
        <v>0</v>
      </c>
      <c r="M135" s="37" t="n">
        <f aca="false">IF(G135=1,IF(B135="",IF((Fin-A135)*24&gt;SeuilFigee,1,0),IF(J135&gt;SeuilFigee*3600,1,0)),"")</f>
        <v>0</v>
      </c>
      <c r="N135" s="36" t="n">
        <f aca="false">IF(G135=1,IF(COUNTIF(H$2:H135,H135)=1,COUNTIF($H:$H,H135),""),"")</f>
        <v>2</v>
      </c>
      <c r="O135" s="0" t="str">
        <f aca="false">IF(G135=1,IF(COUNTIF(I$2:I135,I135)=1,COUNTIF($I:$I,I135),""),"")</f>
        <v/>
      </c>
      <c r="P135" s="38" t="str">
        <f aca="false">IF(G135=1,IF(COUNTIFS(C$2:C135,C135,G$2:G135,1)=1,COUNTIFS($C:$C,C135,$G:$G,1)+ROW()/10000000,""),"")</f>
        <v/>
      </c>
      <c r="Q135" s="0" t="str">
        <f aca="false">IF(K135=1,IF(COUNTIFS(C$2:C135,C135,K$2:K135,1)=1,1,0),"")</f>
        <v/>
      </c>
      <c r="R135" s="0" t="str">
        <f aca="false">IF(M135=1,IF(COUNTIFS(C$2:C135,C135,M$2:M135,1)=1,1,0),"")</f>
        <v/>
      </c>
      <c r="S135" s="0" t="str">
        <f aca="false">IF(L135=1,IF(COUNTIFS(C$2:C135,C135,L$2:L135,1)=1,1,0),"")</f>
        <v/>
      </c>
      <c r="T135" s="38" t="n">
        <f aca="false">IF(N135="","",N135+ROW()/10000000)</f>
        <v>2.0000135</v>
      </c>
      <c r="U135" s="36" t="n">
        <f aca="false">IF(G135=1,IF(B135="",1,0),"")</f>
        <v>0</v>
      </c>
    </row>
    <row r="136" customFormat="false" ht="15" hidden="false" customHeight="false" outlineLevel="0" collapsed="false">
      <c r="A136" s="35" t="n">
        <v>46083.5341666667</v>
      </c>
      <c r="B136" s="35" t="n">
        <v>46083.5366319444</v>
      </c>
      <c r="C136" s="36" t="s">
        <v>138</v>
      </c>
      <c r="D136" s="36" t="s">
        <v>139</v>
      </c>
      <c r="E136" s="36" t="s">
        <v>128</v>
      </c>
      <c r="F136" s="36" t="s">
        <v>118</v>
      </c>
      <c r="G136" s="36" t="n">
        <f aca="false">IF(A136="","",IF(AND(A136&gt;=Debut,A136&lt;Fin),1,0))</f>
        <v>1</v>
      </c>
      <c r="H136" s="36" t="n">
        <f aca="false">IF(G136=1,INT(ROUND((A136-Debut)*86400,0)/600),"")</f>
        <v>76</v>
      </c>
      <c r="I136" s="36" t="n">
        <f aca="false">IF(G136=1,INT(ROUND((A136-Debut)*86400,0)/3600),"")</f>
        <v>12</v>
      </c>
      <c r="J136" s="36" t="n">
        <f aca="false">IF(OR(A136="",B136=""),"",ROUND((B136-A136)*86400,0))</f>
        <v>213</v>
      </c>
      <c r="K136" s="37" t="n">
        <f aca="false">IF(G136=1,IF(COUNTIFS($C:$C,C136,$G:$G,1,$A:$A,"&gt;="&amp;(A136-FenetreInterm/86400),$A:$A,"&lt;="&amp;A136)&gt;=NbInterm,1,0),"")</f>
        <v>0</v>
      </c>
      <c r="L136" s="37" t="n">
        <f aca="false">IF(G136=1,IF(B136="",0,IF(J136&lt;SeuilFugitive,1,0)),"")</f>
        <v>0</v>
      </c>
      <c r="M136" s="37" t="n">
        <f aca="false">IF(G136=1,IF(B136="",IF((Fin-A136)*24&gt;SeuilFigee,1,0),IF(J136&gt;SeuilFigee*3600,1,0)),"")</f>
        <v>0</v>
      </c>
      <c r="N136" s="0" t="str">
        <f aca="false">IF(G136=1,IF(COUNTIF(H$2:H136,H136)=1,COUNTIF($H:$H,H136),""),"")</f>
        <v/>
      </c>
      <c r="O136" s="0" t="str">
        <f aca="false">IF(G136=1,IF(COUNTIF(I$2:I136,I136)=1,COUNTIF($I:$I,I136),""),"")</f>
        <v/>
      </c>
      <c r="P136" s="38" t="str">
        <f aca="false">IF(G136=1,IF(COUNTIFS(C$2:C136,C136,G$2:G136,1)=1,COUNTIFS($C:$C,C136,$G:$G,1)+ROW()/10000000,""),"")</f>
        <v/>
      </c>
      <c r="Q136" s="0" t="str">
        <f aca="false">IF(K136=1,IF(COUNTIFS(C$2:C136,C136,K$2:K136,1)=1,1,0),"")</f>
        <v/>
      </c>
      <c r="R136" s="0" t="str">
        <f aca="false">IF(M136=1,IF(COUNTIFS(C$2:C136,C136,M$2:M136,1)=1,1,0),"")</f>
        <v/>
      </c>
      <c r="S136" s="0" t="str">
        <f aca="false">IF(L136=1,IF(COUNTIFS(C$2:C136,C136,L$2:L136,1)=1,1,0),"")</f>
        <v/>
      </c>
      <c r="T136" s="38" t="str">
        <f aca="false">IF(N136="","",N136+ROW()/10000000)</f>
        <v/>
      </c>
      <c r="U136" s="36" t="n">
        <f aca="false">IF(G136=1,IF(B136="",1,0),"")</f>
        <v>0</v>
      </c>
    </row>
    <row r="137" customFormat="false" ht="15" hidden="false" customHeight="false" outlineLevel="0" collapsed="false">
      <c r="A137" s="35" t="n">
        <v>46083.5393055556</v>
      </c>
      <c r="B137" s="35" t="n">
        <v>46083.5442708333</v>
      </c>
      <c r="C137" s="36" t="s">
        <v>145</v>
      </c>
      <c r="D137" s="36" t="s">
        <v>146</v>
      </c>
      <c r="E137" s="36" t="s">
        <v>121</v>
      </c>
      <c r="F137" s="36" t="s">
        <v>144</v>
      </c>
      <c r="G137" s="36" t="n">
        <f aca="false">IF(A137="","",IF(AND(A137&gt;=Debut,A137&lt;Fin),1,0))</f>
        <v>1</v>
      </c>
      <c r="H137" s="36" t="n">
        <f aca="false">IF(G137=1,INT(ROUND((A137-Debut)*86400,0)/600),"")</f>
        <v>77</v>
      </c>
      <c r="I137" s="36" t="n">
        <f aca="false">IF(G137=1,INT(ROUND((A137-Debut)*86400,0)/3600),"")</f>
        <v>12</v>
      </c>
      <c r="J137" s="36" t="n">
        <f aca="false">IF(OR(A137="",B137=""),"",ROUND((B137-A137)*86400,0))</f>
        <v>429</v>
      </c>
      <c r="K137" s="37" t="n">
        <f aca="false">IF(G137=1,IF(COUNTIFS($C:$C,C137,$G:$G,1,$A:$A,"&gt;="&amp;(A137-FenetreInterm/86400),$A:$A,"&lt;="&amp;A137)&gt;=NbInterm,1,0),"")</f>
        <v>0</v>
      </c>
      <c r="L137" s="37" t="n">
        <f aca="false">IF(G137=1,IF(B137="",0,IF(J137&lt;SeuilFugitive,1,0)),"")</f>
        <v>0</v>
      </c>
      <c r="M137" s="37" t="n">
        <f aca="false">IF(G137=1,IF(B137="",IF((Fin-A137)*24&gt;SeuilFigee,1,0),IF(J137&gt;SeuilFigee*3600,1,0)),"")</f>
        <v>0</v>
      </c>
      <c r="N137" s="36" t="n">
        <f aca="false">IF(G137=1,IF(COUNTIF(H$2:H137,H137)=1,COUNTIF($H:$H,H137),""),"")</f>
        <v>1</v>
      </c>
      <c r="O137" s="0" t="str">
        <f aca="false">IF(G137=1,IF(COUNTIF(I$2:I137,I137)=1,COUNTIF($I:$I,I137),""),"")</f>
        <v/>
      </c>
      <c r="P137" s="38" t="str">
        <f aca="false">IF(G137=1,IF(COUNTIFS(C$2:C137,C137,G$2:G137,1)=1,COUNTIFS($C:$C,C137,$G:$G,1)+ROW()/10000000,""),"")</f>
        <v/>
      </c>
      <c r="Q137" s="0" t="str">
        <f aca="false">IF(K137=1,IF(COUNTIFS(C$2:C137,C137,K$2:K137,1)=1,1,0),"")</f>
        <v/>
      </c>
      <c r="R137" s="0" t="str">
        <f aca="false">IF(M137=1,IF(COUNTIFS(C$2:C137,C137,M$2:M137,1)=1,1,0),"")</f>
        <v/>
      </c>
      <c r="S137" s="0" t="str">
        <f aca="false">IF(L137=1,IF(COUNTIFS(C$2:C137,C137,L$2:L137,1)=1,1,0),"")</f>
        <v/>
      </c>
      <c r="T137" s="38" t="n">
        <f aca="false">IF(N137="","",N137+ROW()/10000000)</f>
        <v>1.0000137</v>
      </c>
      <c r="U137" s="36" t="n">
        <f aca="false">IF(G137=1,IF(B137="",1,0),"")</f>
        <v>0</v>
      </c>
    </row>
    <row r="138" customFormat="false" ht="15" hidden="false" customHeight="false" outlineLevel="0" collapsed="false">
      <c r="A138" s="35" t="n">
        <v>46083.5481828704</v>
      </c>
      <c r="B138" s="35" t="n">
        <v>46083.5633333333</v>
      </c>
      <c r="C138" s="36" t="s">
        <v>158</v>
      </c>
      <c r="D138" s="36" t="s">
        <v>159</v>
      </c>
      <c r="E138" s="36" t="s">
        <v>128</v>
      </c>
      <c r="F138" s="36" t="s">
        <v>122</v>
      </c>
      <c r="G138" s="36" t="n">
        <f aca="false">IF(A138="","",IF(AND(A138&gt;=Debut,A138&lt;Fin),1,0))</f>
        <v>1</v>
      </c>
      <c r="H138" s="36" t="n">
        <f aca="false">IF(G138=1,INT(ROUND((A138-Debut)*86400,0)/600),"")</f>
        <v>78</v>
      </c>
      <c r="I138" s="36" t="n">
        <f aca="false">IF(G138=1,INT(ROUND((A138-Debut)*86400,0)/3600),"")</f>
        <v>13</v>
      </c>
      <c r="J138" s="36" t="n">
        <f aca="false">IF(OR(A138="",B138=""),"",ROUND((B138-A138)*86400,0))</f>
        <v>1309</v>
      </c>
      <c r="K138" s="37" t="n">
        <f aca="false">IF(G138=1,IF(COUNTIFS($C:$C,C138,$G:$G,1,$A:$A,"&gt;="&amp;(A138-FenetreInterm/86400),$A:$A,"&lt;="&amp;A138)&gt;=NbInterm,1,0),"")</f>
        <v>0</v>
      </c>
      <c r="L138" s="37" t="n">
        <f aca="false">IF(G138=1,IF(B138="",0,IF(J138&lt;SeuilFugitive,1,0)),"")</f>
        <v>0</v>
      </c>
      <c r="M138" s="37" t="n">
        <f aca="false">IF(G138=1,IF(B138="",IF((Fin-A138)*24&gt;SeuilFigee,1,0),IF(J138&gt;SeuilFigee*3600,1,0)),"")</f>
        <v>0</v>
      </c>
      <c r="N138" s="36" t="n">
        <f aca="false">IF(G138=1,IF(COUNTIF(H$2:H138,H138)=1,COUNTIF($H:$H,H138),""),"")</f>
        <v>1</v>
      </c>
      <c r="O138" s="36" t="n">
        <f aca="false">IF(G138=1,IF(COUNTIF(I$2:I138,I138)=1,COUNTIF($I:$I,I138),""),"")</f>
        <v>10</v>
      </c>
      <c r="P138" s="38" t="str">
        <f aca="false">IF(G138=1,IF(COUNTIFS(C$2:C138,C138,G$2:G138,1)=1,COUNTIFS($C:$C,C138,$G:$G,1)+ROW()/10000000,""),"")</f>
        <v/>
      </c>
      <c r="Q138" s="0" t="str">
        <f aca="false">IF(K138=1,IF(COUNTIFS(C$2:C138,C138,K$2:K138,1)=1,1,0),"")</f>
        <v/>
      </c>
      <c r="R138" s="0" t="str">
        <f aca="false">IF(M138=1,IF(COUNTIFS(C$2:C138,C138,M$2:M138,1)=1,1,0),"")</f>
        <v/>
      </c>
      <c r="S138" s="0" t="str">
        <f aca="false">IF(L138=1,IF(COUNTIFS(C$2:C138,C138,L$2:L138,1)=1,1,0),"")</f>
        <v/>
      </c>
      <c r="T138" s="38" t="n">
        <f aca="false">IF(N138="","",N138+ROW()/10000000)</f>
        <v>1.0000138</v>
      </c>
      <c r="U138" s="36" t="n">
        <f aca="false">IF(G138=1,IF(B138="",1,0),"")</f>
        <v>0</v>
      </c>
    </row>
    <row r="139" customFormat="false" ht="15" hidden="false" customHeight="false" outlineLevel="0" collapsed="false">
      <c r="A139" s="35" t="n">
        <v>46083.5515740741</v>
      </c>
      <c r="B139" s="35" t="n">
        <v>46083.5535185185</v>
      </c>
      <c r="C139" s="36" t="s">
        <v>151</v>
      </c>
      <c r="D139" s="36" t="s">
        <v>152</v>
      </c>
      <c r="E139" s="36" t="s">
        <v>128</v>
      </c>
      <c r="F139" s="36" t="s">
        <v>144</v>
      </c>
      <c r="G139" s="36" t="n">
        <f aca="false">IF(A139="","",IF(AND(A139&gt;=Debut,A139&lt;Fin),1,0))</f>
        <v>1</v>
      </c>
      <c r="H139" s="36" t="n">
        <f aca="false">IF(G139=1,INT(ROUND((A139-Debut)*86400,0)/600),"")</f>
        <v>79</v>
      </c>
      <c r="I139" s="36" t="n">
        <f aca="false">IF(G139=1,INT(ROUND((A139-Debut)*86400,0)/3600),"")</f>
        <v>13</v>
      </c>
      <c r="J139" s="36" t="n">
        <f aca="false">IF(OR(A139="",B139=""),"",ROUND((B139-A139)*86400,0))</f>
        <v>168</v>
      </c>
      <c r="K139" s="37" t="n">
        <f aca="false">IF(G139=1,IF(COUNTIFS($C:$C,C139,$G:$G,1,$A:$A,"&gt;="&amp;(A139-FenetreInterm/86400),$A:$A,"&lt;="&amp;A139)&gt;=NbInterm,1,0),"")</f>
        <v>0</v>
      </c>
      <c r="L139" s="37" t="n">
        <f aca="false">IF(G139=1,IF(B139="",0,IF(J139&lt;SeuilFugitive,1,0)),"")</f>
        <v>0</v>
      </c>
      <c r="M139" s="37" t="n">
        <f aca="false">IF(G139=1,IF(B139="",IF((Fin-A139)*24&gt;SeuilFigee,1,0),IF(J139&gt;SeuilFigee*3600,1,0)),"")</f>
        <v>0</v>
      </c>
      <c r="N139" s="36" t="n">
        <f aca="false">IF(G139=1,IF(COUNTIF(H$2:H139,H139)=1,COUNTIF($H:$H,H139),""),"")</f>
        <v>1</v>
      </c>
      <c r="O139" s="0" t="str">
        <f aca="false">IF(G139=1,IF(COUNTIF(I$2:I139,I139)=1,COUNTIF($I:$I,I139),""),"")</f>
        <v/>
      </c>
      <c r="P139" s="38" t="str">
        <f aca="false">IF(G139=1,IF(COUNTIFS(C$2:C139,C139,G$2:G139,1)=1,COUNTIFS($C:$C,C139,$G:$G,1)+ROW()/10000000,""),"")</f>
        <v/>
      </c>
      <c r="Q139" s="0" t="str">
        <f aca="false">IF(K139=1,IF(COUNTIFS(C$2:C139,C139,K$2:K139,1)=1,1,0),"")</f>
        <v/>
      </c>
      <c r="R139" s="0" t="str">
        <f aca="false">IF(M139=1,IF(COUNTIFS(C$2:C139,C139,M$2:M139,1)=1,1,0),"")</f>
        <v/>
      </c>
      <c r="S139" s="0" t="str">
        <f aca="false">IF(L139=1,IF(COUNTIFS(C$2:C139,C139,L$2:L139,1)=1,1,0),"")</f>
        <v/>
      </c>
      <c r="T139" s="38" t="n">
        <f aca="false">IF(N139="","",N139+ROW()/10000000)</f>
        <v>1.0000139</v>
      </c>
      <c r="U139" s="36" t="n">
        <f aca="false">IF(G139=1,IF(B139="",1,0),"")</f>
        <v>0</v>
      </c>
    </row>
    <row r="140" customFormat="false" ht="15" hidden="false" customHeight="false" outlineLevel="0" collapsed="false">
      <c r="A140" s="35" t="n">
        <v>46083.5590046296</v>
      </c>
      <c r="B140" s="35" t="n">
        <v>46083.5598726852</v>
      </c>
      <c r="C140" s="36" t="s">
        <v>130</v>
      </c>
      <c r="D140" s="36" t="s">
        <v>131</v>
      </c>
      <c r="E140" s="36" t="s">
        <v>121</v>
      </c>
      <c r="F140" s="36" t="s">
        <v>129</v>
      </c>
      <c r="G140" s="36" t="n">
        <f aca="false">IF(A140="","",IF(AND(A140&gt;=Debut,A140&lt;Fin),1,0))</f>
        <v>1</v>
      </c>
      <c r="H140" s="36" t="n">
        <f aca="false">IF(G140=1,INT(ROUND((A140-Debut)*86400,0)/600),"")</f>
        <v>80</v>
      </c>
      <c r="I140" s="36" t="n">
        <f aca="false">IF(G140=1,INT(ROUND((A140-Debut)*86400,0)/3600),"")</f>
        <v>13</v>
      </c>
      <c r="J140" s="36" t="n">
        <f aca="false">IF(OR(A140="",B140=""),"",ROUND((B140-A140)*86400,0))</f>
        <v>75</v>
      </c>
      <c r="K140" s="37" t="n">
        <f aca="false">IF(G140=1,IF(COUNTIFS($C:$C,C140,$G:$G,1,$A:$A,"&gt;="&amp;(A140-FenetreInterm/86400),$A:$A,"&lt;="&amp;A140)&gt;=NbInterm,1,0),"")</f>
        <v>0</v>
      </c>
      <c r="L140" s="37" t="n">
        <f aca="false">IF(G140=1,IF(B140="",0,IF(J140&lt;SeuilFugitive,1,0)),"")</f>
        <v>0</v>
      </c>
      <c r="M140" s="37" t="n">
        <f aca="false">IF(G140=1,IF(B140="",IF((Fin-A140)*24&gt;SeuilFigee,1,0),IF(J140&gt;SeuilFigee*3600,1,0)),"")</f>
        <v>0</v>
      </c>
      <c r="N140" s="36" t="n">
        <f aca="false">IF(G140=1,IF(COUNTIF(H$2:H140,H140)=1,COUNTIF($H:$H,H140),""),"")</f>
        <v>7</v>
      </c>
      <c r="O140" s="0" t="str">
        <f aca="false">IF(G140=1,IF(COUNTIF(I$2:I140,I140)=1,COUNTIF($I:$I,I140),""),"")</f>
        <v/>
      </c>
      <c r="P140" s="38" t="str">
        <f aca="false">IF(G140=1,IF(COUNTIFS(C$2:C140,C140,G$2:G140,1)=1,COUNTIFS($C:$C,C140,$G:$G,1)+ROW()/10000000,""),"")</f>
        <v/>
      </c>
      <c r="Q140" s="0" t="str">
        <f aca="false">IF(K140=1,IF(COUNTIFS(C$2:C140,C140,K$2:K140,1)=1,1,0),"")</f>
        <v/>
      </c>
      <c r="R140" s="0" t="str">
        <f aca="false">IF(M140=1,IF(COUNTIFS(C$2:C140,C140,M$2:M140,1)=1,1,0),"")</f>
        <v/>
      </c>
      <c r="S140" s="0" t="str">
        <f aca="false">IF(L140=1,IF(COUNTIFS(C$2:C140,C140,L$2:L140,1)=1,1,0),"")</f>
        <v/>
      </c>
      <c r="T140" s="38" t="n">
        <f aca="false">IF(N140="","",N140+ROW()/10000000)</f>
        <v>7.000014</v>
      </c>
      <c r="U140" s="36" t="n">
        <f aca="false">IF(G140=1,IF(B140="",1,0),"")</f>
        <v>0</v>
      </c>
    </row>
    <row r="141" customFormat="false" ht="15" hidden="false" customHeight="false" outlineLevel="0" collapsed="false">
      <c r="A141" s="35" t="n">
        <v>46083.5591666667</v>
      </c>
      <c r="B141" s="35" t="n">
        <v>46083.5621296296</v>
      </c>
      <c r="C141" s="36" t="s">
        <v>126</v>
      </c>
      <c r="D141" s="36" t="s">
        <v>127</v>
      </c>
      <c r="E141" s="36" t="s">
        <v>128</v>
      </c>
      <c r="F141" s="36" t="s">
        <v>129</v>
      </c>
      <c r="G141" s="36" t="n">
        <f aca="false">IF(A141="","",IF(AND(A141&gt;=Debut,A141&lt;Fin),1,0))</f>
        <v>1</v>
      </c>
      <c r="H141" s="36" t="n">
        <f aca="false">IF(G141=1,INT(ROUND((A141-Debut)*86400,0)/600),"")</f>
        <v>80</v>
      </c>
      <c r="I141" s="36" t="n">
        <f aca="false">IF(G141=1,INT(ROUND((A141-Debut)*86400,0)/3600),"")</f>
        <v>13</v>
      </c>
      <c r="J141" s="36" t="n">
        <f aca="false">IF(OR(A141="",B141=""),"",ROUND((B141-A141)*86400,0))</f>
        <v>256</v>
      </c>
      <c r="K141" s="37" t="n">
        <f aca="false">IF(G141=1,IF(COUNTIFS($C:$C,C141,$G:$G,1,$A:$A,"&gt;="&amp;(A141-FenetreInterm/86400),$A:$A,"&lt;="&amp;A141)&gt;=NbInterm,1,0),"")</f>
        <v>0</v>
      </c>
      <c r="L141" s="37" t="n">
        <f aca="false">IF(G141=1,IF(B141="",0,IF(J141&lt;SeuilFugitive,1,0)),"")</f>
        <v>0</v>
      </c>
      <c r="M141" s="37" t="n">
        <f aca="false">IF(G141=1,IF(B141="",IF((Fin-A141)*24&gt;SeuilFigee,1,0),IF(J141&gt;SeuilFigee*3600,1,0)),"")</f>
        <v>0</v>
      </c>
      <c r="N141" s="0" t="str">
        <f aca="false">IF(G141=1,IF(COUNTIF(H$2:H141,H141)=1,COUNTIF($H:$H,H141),""),"")</f>
        <v/>
      </c>
      <c r="O141" s="0" t="str">
        <f aca="false">IF(G141=1,IF(COUNTIF(I$2:I141,I141)=1,COUNTIF($I:$I,I141),""),"")</f>
        <v/>
      </c>
      <c r="P141" s="38" t="str">
        <f aca="false">IF(G141=1,IF(COUNTIFS(C$2:C141,C141,G$2:G141,1)=1,COUNTIFS($C:$C,C141,$G:$G,1)+ROW()/10000000,""),"")</f>
        <v/>
      </c>
      <c r="Q141" s="0" t="str">
        <f aca="false">IF(K141=1,IF(COUNTIFS(C$2:C141,C141,K$2:K141,1)=1,1,0),"")</f>
        <v/>
      </c>
      <c r="R141" s="0" t="str">
        <f aca="false">IF(M141=1,IF(COUNTIFS(C$2:C141,C141,M$2:M141,1)=1,1,0),"")</f>
        <v/>
      </c>
      <c r="S141" s="0" t="str">
        <f aca="false">IF(L141=1,IF(COUNTIFS(C$2:C141,C141,L$2:L141,1)=1,1,0),"")</f>
        <v/>
      </c>
      <c r="T141" s="38" t="str">
        <f aca="false">IF(N141="","",N141+ROW()/10000000)</f>
        <v/>
      </c>
      <c r="U141" s="36" t="n">
        <f aca="false">IF(G141=1,IF(B141="",1,0),"")</f>
        <v>0</v>
      </c>
    </row>
    <row r="142" customFormat="false" ht="15" hidden="false" customHeight="false" outlineLevel="0" collapsed="false">
      <c r="A142" s="35" t="n">
        <v>46083.5597106482</v>
      </c>
      <c r="B142" s="35" t="n">
        <v>46083.5597337963</v>
      </c>
      <c r="C142" s="36" t="s">
        <v>132</v>
      </c>
      <c r="D142" s="36" t="s">
        <v>133</v>
      </c>
      <c r="E142" s="36" t="s">
        <v>121</v>
      </c>
      <c r="F142" s="36" t="s">
        <v>129</v>
      </c>
      <c r="G142" s="36" t="n">
        <f aca="false">IF(A142="","",IF(AND(A142&gt;=Debut,A142&lt;Fin),1,0))</f>
        <v>1</v>
      </c>
      <c r="H142" s="36" t="n">
        <f aca="false">IF(G142=1,INT(ROUND((A142-Debut)*86400,0)/600),"")</f>
        <v>80</v>
      </c>
      <c r="I142" s="36" t="n">
        <f aca="false">IF(G142=1,INT(ROUND((A142-Debut)*86400,0)/3600),"")</f>
        <v>13</v>
      </c>
      <c r="J142" s="36" t="n">
        <f aca="false">IF(OR(A142="",B142=""),"",ROUND((B142-A142)*86400,0))</f>
        <v>2</v>
      </c>
      <c r="K142" s="37" t="n">
        <f aca="false">IF(G142=1,IF(COUNTIFS($C:$C,C142,$G:$G,1,$A:$A,"&gt;="&amp;(A142-FenetreInterm/86400),$A:$A,"&lt;="&amp;A142)&gt;=NbInterm,1,0),"")</f>
        <v>0</v>
      </c>
      <c r="L142" s="37" t="n">
        <f aca="false">IF(G142=1,IF(B142="",0,IF(J142&lt;SeuilFugitive,1,0)),"")</f>
        <v>1</v>
      </c>
      <c r="M142" s="37" t="n">
        <f aca="false">IF(G142=1,IF(B142="",IF((Fin-A142)*24&gt;SeuilFigee,1,0),IF(J142&gt;SeuilFigee*3600,1,0)),"")</f>
        <v>0</v>
      </c>
      <c r="N142" s="0" t="str">
        <f aca="false">IF(G142=1,IF(COUNTIF(H$2:H142,H142)=1,COUNTIF($H:$H,H142),""),"")</f>
        <v/>
      </c>
      <c r="O142" s="0" t="str">
        <f aca="false">IF(G142=1,IF(COUNTIF(I$2:I142,I142)=1,COUNTIF($I:$I,I142),""),"")</f>
        <v/>
      </c>
      <c r="P142" s="38" t="str">
        <f aca="false">IF(G142=1,IF(COUNTIFS(C$2:C142,C142,G$2:G142,1)=1,COUNTIFS($C:$C,C142,$G:$G,1)+ROW()/10000000,""),"")</f>
        <v/>
      </c>
      <c r="Q142" s="0" t="str">
        <f aca="false">IF(K142=1,IF(COUNTIFS(C$2:C142,C142,K$2:K142,1)=1,1,0),"")</f>
        <v/>
      </c>
      <c r="R142" s="0" t="str">
        <f aca="false">IF(M142=1,IF(COUNTIFS(C$2:C142,C142,M$2:M142,1)=1,1,0),"")</f>
        <v/>
      </c>
      <c r="S142" s="36" t="n">
        <f aca="false">IF(L142=1,IF(COUNTIFS(C$2:C142,C142,L$2:L142,1)=1,1,0),"")</f>
        <v>0</v>
      </c>
      <c r="T142" s="38" t="str">
        <f aca="false">IF(N142="","",N142+ROW()/10000000)</f>
        <v/>
      </c>
      <c r="U142" s="36" t="n">
        <f aca="false">IF(G142=1,IF(B142="",1,0),"")</f>
        <v>0</v>
      </c>
    </row>
    <row r="143" customFormat="false" ht="15" hidden="false" customHeight="false" outlineLevel="0" collapsed="false">
      <c r="A143" s="35" t="n">
        <v>46083.559837963</v>
      </c>
      <c r="B143" s="35" t="n">
        <v>46083.5641435185</v>
      </c>
      <c r="C143" s="36" t="s">
        <v>126</v>
      </c>
      <c r="D143" s="36" t="s">
        <v>127</v>
      </c>
      <c r="E143" s="36" t="s">
        <v>128</v>
      </c>
      <c r="F143" s="36" t="s">
        <v>129</v>
      </c>
      <c r="G143" s="36" t="n">
        <f aca="false">IF(A143="","",IF(AND(A143&gt;=Debut,A143&lt;Fin),1,0))</f>
        <v>1</v>
      </c>
      <c r="H143" s="36" t="n">
        <f aca="false">IF(G143=1,INT(ROUND((A143-Debut)*86400,0)/600),"")</f>
        <v>80</v>
      </c>
      <c r="I143" s="36" t="n">
        <f aca="false">IF(G143=1,INT(ROUND((A143-Debut)*86400,0)/3600),"")</f>
        <v>13</v>
      </c>
      <c r="J143" s="36" t="n">
        <f aca="false">IF(OR(A143="",B143=""),"",ROUND((B143-A143)*86400,0))</f>
        <v>372</v>
      </c>
      <c r="K143" s="37" t="n">
        <f aca="false">IF(G143=1,IF(COUNTIFS($C:$C,C143,$G:$G,1,$A:$A,"&gt;="&amp;(A143-FenetreInterm/86400),$A:$A,"&lt;="&amp;A143)&gt;=NbInterm,1,0),"")</f>
        <v>0</v>
      </c>
      <c r="L143" s="37" t="n">
        <f aca="false">IF(G143=1,IF(B143="",0,IF(J143&lt;SeuilFugitive,1,0)),"")</f>
        <v>0</v>
      </c>
      <c r="M143" s="37" t="n">
        <f aca="false">IF(G143=1,IF(B143="",IF((Fin-A143)*24&gt;SeuilFigee,1,0),IF(J143&gt;SeuilFigee*3600,1,0)),"")</f>
        <v>0</v>
      </c>
      <c r="N143" s="0" t="str">
        <f aca="false">IF(G143=1,IF(COUNTIF(H$2:H143,H143)=1,COUNTIF($H:$H,H143),""),"")</f>
        <v/>
      </c>
      <c r="O143" s="0" t="str">
        <f aca="false">IF(G143=1,IF(COUNTIF(I$2:I143,I143)=1,COUNTIF($I:$I,I143),""),"")</f>
        <v/>
      </c>
      <c r="P143" s="38" t="str">
        <f aca="false">IF(G143=1,IF(COUNTIFS(C$2:C143,C143,G$2:G143,1)=1,COUNTIFS($C:$C,C143,$G:$G,1)+ROW()/10000000,""),"")</f>
        <v/>
      </c>
      <c r="Q143" s="0" t="str">
        <f aca="false">IF(K143=1,IF(COUNTIFS(C$2:C143,C143,K$2:K143,1)=1,1,0),"")</f>
        <v/>
      </c>
      <c r="R143" s="0" t="str">
        <f aca="false">IF(M143=1,IF(COUNTIFS(C$2:C143,C143,M$2:M143,1)=1,1,0),"")</f>
        <v/>
      </c>
      <c r="S143" s="0" t="str">
        <f aca="false">IF(L143=1,IF(COUNTIFS(C$2:C143,C143,L$2:L143,1)=1,1,0),"")</f>
        <v/>
      </c>
      <c r="T143" s="38" t="str">
        <f aca="false">IF(N143="","",N143+ROW()/10000000)</f>
        <v/>
      </c>
      <c r="U143" s="36" t="n">
        <f aca="false">IF(G143=1,IF(B143="",1,0),"")</f>
        <v>0</v>
      </c>
    </row>
    <row r="144" customFormat="false" ht="15" hidden="false" customHeight="false" outlineLevel="0" collapsed="false">
      <c r="A144" s="35" t="n">
        <v>46083.5606712963</v>
      </c>
      <c r="B144" s="35" t="n">
        <v>46083.5645601852</v>
      </c>
      <c r="C144" s="36" t="s">
        <v>126</v>
      </c>
      <c r="D144" s="36" t="s">
        <v>127</v>
      </c>
      <c r="E144" s="36" t="s">
        <v>128</v>
      </c>
      <c r="F144" s="36" t="s">
        <v>129</v>
      </c>
      <c r="G144" s="36" t="n">
        <f aca="false">IF(A144="","",IF(AND(A144&gt;=Debut,A144&lt;Fin),1,0))</f>
        <v>1</v>
      </c>
      <c r="H144" s="36" t="n">
        <f aca="false">IF(G144=1,INT(ROUND((A144-Debut)*86400,0)/600),"")</f>
        <v>80</v>
      </c>
      <c r="I144" s="36" t="n">
        <f aca="false">IF(G144=1,INT(ROUND((A144-Debut)*86400,0)/3600),"")</f>
        <v>13</v>
      </c>
      <c r="J144" s="36" t="n">
        <f aca="false">IF(OR(A144="",B144=""),"",ROUND((B144-A144)*86400,0))</f>
        <v>336</v>
      </c>
      <c r="K144" s="37" t="n">
        <f aca="false">IF(G144=1,IF(COUNTIFS($C:$C,C144,$G:$G,1,$A:$A,"&gt;="&amp;(A144-FenetreInterm/86400),$A:$A,"&lt;="&amp;A144)&gt;=NbInterm,1,0),"")</f>
        <v>0</v>
      </c>
      <c r="L144" s="37" t="n">
        <f aca="false">IF(G144=1,IF(B144="",0,IF(J144&lt;SeuilFugitive,1,0)),"")</f>
        <v>0</v>
      </c>
      <c r="M144" s="37" t="n">
        <f aca="false">IF(G144=1,IF(B144="",IF((Fin-A144)*24&gt;SeuilFigee,1,0),IF(J144&gt;SeuilFigee*3600,1,0)),"")</f>
        <v>0</v>
      </c>
      <c r="N144" s="0" t="str">
        <f aca="false">IF(G144=1,IF(COUNTIF(H$2:H144,H144)=1,COUNTIF($H:$H,H144),""),"")</f>
        <v/>
      </c>
      <c r="O144" s="0" t="str">
        <f aca="false">IF(G144=1,IF(COUNTIF(I$2:I144,I144)=1,COUNTIF($I:$I,I144),""),"")</f>
        <v/>
      </c>
      <c r="P144" s="38" t="str">
        <f aca="false">IF(G144=1,IF(COUNTIFS(C$2:C144,C144,G$2:G144,1)=1,COUNTIFS($C:$C,C144,$G:$G,1)+ROW()/10000000,""),"")</f>
        <v/>
      </c>
      <c r="Q144" s="0" t="str">
        <f aca="false">IF(K144=1,IF(COUNTIFS(C$2:C144,C144,K$2:K144,1)=1,1,0),"")</f>
        <v/>
      </c>
      <c r="R144" s="0" t="str">
        <f aca="false">IF(M144=1,IF(COUNTIFS(C$2:C144,C144,M$2:M144,1)=1,1,0),"")</f>
        <v/>
      </c>
      <c r="S144" s="0" t="str">
        <f aca="false">IF(L144=1,IF(COUNTIFS(C$2:C144,C144,L$2:L144,1)=1,1,0),"")</f>
        <v/>
      </c>
      <c r="T144" s="38" t="str">
        <f aca="false">IF(N144="","",N144+ROW()/10000000)</f>
        <v/>
      </c>
      <c r="U144" s="36" t="n">
        <f aca="false">IF(G144=1,IF(B144="",1,0),"")</f>
        <v>0</v>
      </c>
    </row>
    <row r="145" customFormat="false" ht="15" hidden="false" customHeight="false" outlineLevel="0" collapsed="false">
      <c r="A145" s="35" t="n">
        <v>46083.5610648148</v>
      </c>
      <c r="B145" s="35" t="n">
        <v>46083.561099537</v>
      </c>
      <c r="C145" s="36" t="s">
        <v>132</v>
      </c>
      <c r="D145" s="36" t="s">
        <v>133</v>
      </c>
      <c r="E145" s="36" t="s">
        <v>121</v>
      </c>
      <c r="F145" s="36" t="s">
        <v>129</v>
      </c>
      <c r="G145" s="36" t="n">
        <f aca="false">IF(A145="","",IF(AND(A145&gt;=Debut,A145&lt;Fin),1,0))</f>
        <v>1</v>
      </c>
      <c r="H145" s="36" t="n">
        <f aca="false">IF(G145=1,INT(ROUND((A145-Debut)*86400,0)/600),"")</f>
        <v>80</v>
      </c>
      <c r="I145" s="36" t="n">
        <f aca="false">IF(G145=1,INT(ROUND((A145-Debut)*86400,0)/3600),"")</f>
        <v>13</v>
      </c>
      <c r="J145" s="36" t="n">
        <f aca="false">IF(OR(A145="",B145=""),"",ROUND((B145-A145)*86400,0))</f>
        <v>3</v>
      </c>
      <c r="K145" s="37" t="n">
        <f aca="false">IF(G145=1,IF(COUNTIFS($C:$C,C145,$G:$G,1,$A:$A,"&gt;="&amp;(A145-FenetreInterm/86400),$A:$A,"&lt;="&amp;A145)&gt;=NbInterm,1,0),"")</f>
        <v>0</v>
      </c>
      <c r="L145" s="37" t="n">
        <f aca="false">IF(G145=1,IF(B145="",0,IF(J145&lt;SeuilFugitive,1,0)),"")</f>
        <v>1</v>
      </c>
      <c r="M145" s="37" t="n">
        <f aca="false">IF(G145=1,IF(B145="",IF((Fin-A145)*24&gt;SeuilFigee,1,0),IF(J145&gt;SeuilFigee*3600,1,0)),"")</f>
        <v>0</v>
      </c>
      <c r="N145" s="0" t="str">
        <f aca="false">IF(G145=1,IF(COUNTIF(H$2:H145,H145)=1,COUNTIF($H:$H,H145),""),"")</f>
        <v/>
      </c>
      <c r="O145" s="0" t="str">
        <f aca="false">IF(G145=1,IF(COUNTIF(I$2:I145,I145)=1,COUNTIF($I:$I,I145),""),"")</f>
        <v/>
      </c>
      <c r="P145" s="38" t="str">
        <f aca="false">IF(G145=1,IF(COUNTIFS(C$2:C145,C145,G$2:G145,1)=1,COUNTIFS($C:$C,C145,$G:$G,1)+ROW()/10000000,""),"")</f>
        <v/>
      </c>
      <c r="Q145" s="0" t="str">
        <f aca="false">IF(K145=1,IF(COUNTIFS(C$2:C145,C145,K$2:K145,1)=1,1,0),"")</f>
        <v/>
      </c>
      <c r="R145" s="0" t="str">
        <f aca="false">IF(M145=1,IF(COUNTIFS(C$2:C145,C145,M$2:M145,1)=1,1,0),"")</f>
        <v/>
      </c>
      <c r="S145" s="36" t="n">
        <f aca="false">IF(L145=1,IF(COUNTIFS(C$2:C145,C145,L$2:L145,1)=1,1,0),"")</f>
        <v>0</v>
      </c>
      <c r="T145" s="38" t="str">
        <f aca="false">IF(N145="","",N145+ROW()/10000000)</f>
        <v/>
      </c>
      <c r="U145" s="36" t="n">
        <f aca="false">IF(G145=1,IF(B145="",1,0),"")</f>
        <v>0</v>
      </c>
    </row>
    <row r="146" customFormat="false" ht="15" hidden="false" customHeight="false" outlineLevel="0" collapsed="false">
      <c r="A146" s="35" t="n">
        <v>46083.5620833333</v>
      </c>
      <c r="B146" s="35" t="n">
        <v>46083.5710763889</v>
      </c>
      <c r="C146" s="36" t="s">
        <v>145</v>
      </c>
      <c r="D146" s="36" t="s">
        <v>146</v>
      </c>
      <c r="E146" s="36" t="s">
        <v>121</v>
      </c>
      <c r="F146" s="36" t="s">
        <v>144</v>
      </c>
      <c r="G146" s="36" t="n">
        <f aca="false">IF(A146="","",IF(AND(A146&gt;=Debut,A146&lt;Fin),1,0))</f>
        <v>1</v>
      </c>
      <c r="H146" s="36" t="n">
        <f aca="false">IF(G146=1,INT(ROUND((A146-Debut)*86400,0)/600),"")</f>
        <v>80</v>
      </c>
      <c r="I146" s="36" t="n">
        <f aca="false">IF(G146=1,INT(ROUND((A146-Debut)*86400,0)/3600),"")</f>
        <v>13</v>
      </c>
      <c r="J146" s="36" t="n">
        <f aca="false">IF(OR(A146="",B146=""),"",ROUND((B146-A146)*86400,0))</f>
        <v>777</v>
      </c>
      <c r="K146" s="37" t="n">
        <f aca="false">IF(G146=1,IF(COUNTIFS($C:$C,C146,$G:$G,1,$A:$A,"&gt;="&amp;(A146-FenetreInterm/86400),$A:$A,"&lt;="&amp;A146)&gt;=NbInterm,1,0),"")</f>
        <v>0</v>
      </c>
      <c r="L146" s="37" t="n">
        <f aca="false">IF(G146=1,IF(B146="",0,IF(J146&lt;SeuilFugitive,1,0)),"")</f>
        <v>0</v>
      </c>
      <c r="M146" s="37" t="n">
        <f aca="false">IF(G146=1,IF(B146="",IF((Fin-A146)*24&gt;SeuilFigee,1,0),IF(J146&gt;SeuilFigee*3600,1,0)),"")</f>
        <v>0</v>
      </c>
      <c r="N146" s="0" t="str">
        <f aca="false">IF(G146=1,IF(COUNTIF(H$2:H146,H146)=1,COUNTIF($H:$H,H146),""),"")</f>
        <v/>
      </c>
      <c r="O146" s="0" t="str">
        <f aca="false">IF(G146=1,IF(COUNTIF(I$2:I146,I146)=1,COUNTIF($I:$I,I146),""),"")</f>
        <v/>
      </c>
      <c r="P146" s="38" t="str">
        <f aca="false">IF(G146=1,IF(COUNTIFS(C$2:C146,C146,G$2:G146,1)=1,COUNTIFS($C:$C,C146,$G:$G,1)+ROW()/10000000,""),"")</f>
        <v/>
      </c>
      <c r="Q146" s="0" t="str">
        <f aca="false">IF(K146=1,IF(COUNTIFS(C$2:C146,C146,K$2:K146,1)=1,1,0),"")</f>
        <v/>
      </c>
      <c r="R146" s="0" t="str">
        <f aca="false">IF(M146=1,IF(COUNTIFS(C$2:C146,C146,M$2:M146,1)=1,1,0),"")</f>
        <v/>
      </c>
      <c r="S146" s="0" t="str">
        <f aca="false">IF(L146=1,IF(COUNTIFS(C$2:C146,C146,L$2:L146,1)=1,1,0),"")</f>
        <v/>
      </c>
      <c r="T146" s="38" t="str">
        <f aca="false">IF(N146="","",N146+ROW()/10000000)</f>
        <v/>
      </c>
      <c r="U146" s="36" t="n">
        <f aca="false">IF(G146=1,IF(B146="",1,0),"")</f>
        <v>0</v>
      </c>
    </row>
    <row r="147" customFormat="false" ht="15" hidden="false" customHeight="false" outlineLevel="0" collapsed="false">
      <c r="A147" s="35" t="n">
        <v>46083.5672685185</v>
      </c>
      <c r="B147" s="35" t="n">
        <v>46083.567962963</v>
      </c>
      <c r="C147" s="36" t="s">
        <v>138</v>
      </c>
      <c r="D147" s="36" t="s">
        <v>139</v>
      </c>
      <c r="E147" s="36" t="s">
        <v>128</v>
      </c>
      <c r="F147" s="36" t="s">
        <v>118</v>
      </c>
      <c r="G147" s="36" t="n">
        <f aca="false">IF(A147="","",IF(AND(A147&gt;=Debut,A147&lt;Fin),1,0))</f>
        <v>1</v>
      </c>
      <c r="H147" s="36" t="n">
        <f aca="false">IF(G147=1,INT(ROUND((A147-Debut)*86400,0)/600),"")</f>
        <v>81</v>
      </c>
      <c r="I147" s="36" t="n">
        <f aca="false">IF(G147=1,INT(ROUND((A147-Debut)*86400,0)/3600),"")</f>
        <v>13</v>
      </c>
      <c r="J147" s="36" t="n">
        <f aca="false">IF(OR(A147="",B147=""),"",ROUND((B147-A147)*86400,0))</f>
        <v>60</v>
      </c>
      <c r="K147" s="37" t="n">
        <f aca="false">IF(G147=1,IF(COUNTIFS($C:$C,C147,$G:$G,1,$A:$A,"&gt;="&amp;(A147-FenetreInterm/86400),$A:$A,"&lt;="&amp;A147)&gt;=NbInterm,1,0),"")</f>
        <v>0</v>
      </c>
      <c r="L147" s="37" t="n">
        <f aca="false">IF(G147=1,IF(B147="",0,IF(J147&lt;SeuilFugitive,1,0)),"")</f>
        <v>0</v>
      </c>
      <c r="M147" s="37" t="n">
        <f aca="false">IF(G147=1,IF(B147="",IF((Fin-A147)*24&gt;SeuilFigee,1,0),IF(J147&gt;SeuilFigee*3600,1,0)),"")</f>
        <v>0</v>
      </c>
      <c r="N147" s="36" t="n">
        <f aca="false">IF(G147=1,IF(COUNTIF(H$2:H147,H147)=1,COUNTIF($H:$H,H147),""),"")</f>
        <v>1</v>
      </c>
      <c r="O147" s="0" t="str">
        <f aca="false">IF(G147=1,IF(COUNTIF(I$2:I147,I147)=1,COUNTIF($I:$I,I147),""),"")</f>
        <v/>
      </c>
      <c r="P147" s="38" t="str">
        <f aca="false">IF(G147=1,IF(COUNTIFS(C$2:C147,C147,G$2:G147,1)=1,COUNTIFS($C:$C,C147,$G:$G,1)+ROW()/10000000,""),"")</f>
        <v/>
      </c>
      <c r="Q147" s="0" t="str">
        <f aca="false">IF(K147=1,IF(COUNTIFS(C$2:C147,C147,K$2:K147,1)=1,1,0),"")</f>
        <v/>
      </c>
      <c r="R147" s="0" t="str">
        <f aca="false">IF(M147=1,IF(COUNTIFS(C$2:C147,C147,M$2:M147,1)=1,1,0),"")</f>
        <v/>
      </c>
      <c r="S147" s="0" t="str">
        <f aca="false">IF(L147=1,IF(COUNTIFS(C$2:C147,C147,L$2:L147,1)=1,1,0),"")</f>
        <v/>
      </c>
      <c r="T147" s="38" t="n">
        <f aca="false">IF(N147="","",N147+ROW()/10000000)</f>
        <v>1.0000147</v>
      </c>
      <c r="U147" s="36" t="n">
        <f aca="false">IF(G147=1,IF(B147="",1,0),"")</f>
        <v>0</v>
      </c>
    </row>
    <row r="148" customFormat="false" ht="15" hidden="false" customHeight="false" outlineLevel="0" collapsed="false">
      <c r="A148" s="35" t="n">
        <v>46083.5840277778</v>
      </c>
      <c r="B148" s="35" t="n">
        <v>46083.5916087963</v>
      </c>
      <c r="C148" s="36" t="s">
        <v>160</v>
      </c>
      <c r="D148" s="36" t="s">
        <v>161</v>
      </c>
      <c r="E148" s="36" t="s">
        <v>121</v>
      </c>
      <c r="F148" s="36" t="s">
        <v>144</v>
      </c>
      <c r="G148" s="36" t="n">
        <f aca="false">IF(A148="","",IF(AND(A148&gt;=Debut,A148&lt;Fin),1,0))</f>
        <v>1</v>
      </c>
      <c r="H148" s="36" t="n">
        <f aca="false">IF(G148=1,INT(ROUND((A148-Debut)*86400,0)/600),"")</f>
        <v>84</v>
      </c>
      <c r="I148" s="36" t="n">
        <f aca="false">IF(G148=1,INT(ROUND((A148-Debut)*86400,0)/3600),"")</f>
        <v>14</v>
      </c>
      <c r="J148" s="36" t="n">
        <f aca="false">IF(OR(A148="",B148=""),"",ROUND((B148-A148)*86400,0))</f>
        <v>655</v>
      </c>
      <c r="K148" s="37" t="n">
        <f aca="false">IF(G148=1,IF(COUNTIFS($C:$C,C148,$G:$G,1,$A:$A,"&gt;="&amp;(A148-FenetreInterm/86400),$A:$A,"&lt;="&amp;A148)&gt;=NbInterm,1,0),"")</f>
        <v>0</v>
      </c>
      <c r="L148" s="37" t="n">
        <f aca="false">IF(G148=1,IF(B148="",0,IF(J148&lt;SeuilFugitive,1,0)),"")</f>
        <v>0</v>
      </c>
      <c r="M148" s="37" t="n">
        <f aca="false">IF(G148=1,IF(B148="",IF((Fin-A148)*24&gt;SeuilFigee,1,0),IF(J148&gt;SeuilFigee*3600,1,0)),"")</f>
        <v>0</v>
      </c>
      <c r="N148" s="36" t="n">
        <f aca="false">IF(G148=1,IF(COUNTIF(H$2:H148,H148)=1,COUNTIF($H:$H,H148),""),"")</f>
        <v>1</v>
      </c>
      <c r="O148" s="36" t="n">
        <f aca="false">IF(G148=1,IF(COUNTIF(I$2:I148,I148)=1,COUNTIF($I:$I,I148),""),"")</f>
        <v>7</v>
      </c>
      <c r="P148" s="38" t="n">
        <f aca="false">IF(G148=1,IF(COUNTIFS(C$2:C148,C148,G$2:G148,1)=1,COUNTIFS($C:$C,C148,$G:$G,1)+ROW()/10000000,""),"")</f>
        <v>22.0000148</v>
      </c>
      <c r="Q148" s="0" t="str">
        <f aca="false">IF(K148=1,IF(COUNTIFS(C$2:C148,C148,K$2:K148,1)=1,1,0),"")</f>
        <v/>
      </c>
      <c r="R148" s="0" t="str">
        <f aca="false">IF(M148=1,IF(COUNTIFS(C$2:C148,C148,M$2:M148,1)=1,1,0),"")</f>
        <v/>
      </c>
      <c r="S148" s="0" t="str">
        <f aca="false">IF(L148=1,IF(COUNTIFS(C$2:C148,C148,L$2:L148,1)=1,1,0),"")</f>
        <v/>
      </c>
      <c r="T148" s="38" t="n">
        <f aca="false">IF(N148="","",N148+ROW()/10000000)</f>
        <v>1.0000148</v>
      </c>
      <c r="U148" s="36" t="n">
        <f aca="false">IF(G148=1,IF(B148="",1,0),"")</f>
        <v>0</v>
      </c>
    </row>
    <row r="149" customFormat="false" ht="15" hidden="false" customHeight="false" outlineLevel="0" collapsed="false">
      <c r="A149" s="35" t="n">
        <v>46083.5918518519</v>
      </c>
      <c r="B149" s="35" t="n">
        <v>46083.5939236111</v>
      </c>
      <c r="C149" s="36" t="s">
        <v>145</v>
      </c>
      <c r="D149" s="36" t="s">
        <v>146</v>
      </c>
      <c r="E149" s="36" t="s">
        <v>121</v>
      </c>
      <c r="F149" s="36" t="s">
        <v>144</v>
      </c>
      <c r="G149" s="36" t="n">
        <f aca="false">IF(A149="","",IF(AND(A149&gt;=Debut,A149&lt;Fin),1,0))</f>
        <v>1</v>
      </c>
      <c r="H149" s="36" t="n">
        <f aca="false">IF(G149=1,INT(ROUND((A149-Debut)*86400,0)/600),"")</f>
        <v>85</v>
      </c>
      <c r="I149" s="36" t="n">
        <f aca="false">IF(G149=1,INT(ROUND((A149-Debut)*86400,0)/3600),"")</f>
        <v>14</v>
      </c>
      <c r="J149" s="36" t="n">
        <f aca="false">IF(OR(A149="",B149=""),"",ROUND((B149-A149)*86400,0))</f>
        <v>179</v>
      </c>
      <c r="K149" s="37" t="n">
        <f aca="false">IF(G149=1,IF(COUNTIFS($C:$C,C149,$G:$G,1,$A:$A,"&gt;="&amp;(A149-FenetreInterm/86400),$A:$A,"&lt;="&amp;A149)&gt;=NbInterm,1,0),"")</f>
        <v>0</v>
      </c>
      <c r="L149" s="37" t="n">
        <f aca="false">IF(G149=1,IF(B149="",0,IF(J149&lt;SeuilFugitive,1,0)),"")</f>
        <v>0</v>
      </c>
      <c r="M149" s="37" t="n">
        <f aca="false">IF(G149=1,IF(B149="",IF((Fin-A149)*24&gt;SeuilFigee,1,0),IF(J149&gt;SeuilFigee*3600,1,0)),"")</f>
        <v>0</v>
      </c>
      <c r="N149" s="36" t="n">
        <f aca="false">IF(G149=1,IF(COUNTIF(H$2:H149,H149)=1,COUNTIF($H:$H,H149),""),"")</f>
        <v>1</v>
      </c>
      <c r="O149" s="0" t="str">
        <f aca="false">IF(G149=1,IF(COUNTIF(I$2:I149,I149)=1,COUNTIF($I:$I,I149),""),"")</f>
        <v/>
      </c>
      <c r="P149" s="38" t="str">
        <f aca="false">IF(G149=1,IF(COUNTIFS(C$2:C149,C149,G$2:G149,1)=1,COUNTIFS($C:$C,C149,$G:$G,1)+ROW()/10000000,""),"")</f>
        <v/>
      </c>
      <c r="Q149" s="0" t="str">
        <f aca="false">IF(K149=1,IF(COUNTIFS(C$2:C149,C149,K$2:K149,1)=1,1,0),"")</f>
        <v/>
      </c>
      <c r="R149" s="0" t="str">
        <f aca="false">IF(M149=1,IF(COUNTIFS(C$2:C149,C149,M$2:M149,1)=1,1,0),"")</f>
        <v/>
      </c>
      <c r="S149" s="0" t="str">
        <f aca="false">IF(L149=1,IF(COUNTIFS(C$2:C149,C149,L$2:L149,1)=1,1,0),"")</f>
        <v/>
      </c>
      <c r="T149" s="38" t="n">
        <f aca="false">IF(N149="","",N149+ROW()/10000000)</f>
        <v>1.0000149</v>
      </c>
      <c r="U149" s="36" t="n">
        <f aca="false">IF(G149=1,IF(B149="",1,0),"")</f>
        <v>0</v>
      </c>
    </row>
    <row r="150" customFormat="false" ht="15" hidden="false" customHeight="false" outlineLevel="0" collapsed="false">
      <c r="A150" s="35" t="n">
        <v>46083.6017824074</v>
      </c>
      <c r="B150" s="35" t="n">
        <v>46083.6102546296</v>
      </c>
      <c r="C150" s="36" t="s">
        <v>145</v>
      </c>
      <c r="D150" s="36" t="s">
        <v>146</v>
      </c>
      <c r="E150" s="36" t="s">
        <v>121</v>
      </c>
      <c r="F150" s="36" t="s">
        <v>144</v>
      </c>
      <c r="G150" s="36" t="n">
        <f aca="false">IF(A150="","",IF(AND(A150&gt;=Debut,A150&lt;Fin),1,0))</f>
        <v>1</v>
      </c>
      <c r="H150" s="36" t="n">
        <f aca="false">IF(G150=1,INT(ROUND((A150-Debut)*86400,0)/600),"")</f>
        <v>86</v>
      </c>
      <c r="I150" s="36" t="n">
        <f aca="false">IF(G150=1,INT(ROUND((A150-Debut)*86400,0)/3600),"")</f>
        <v>14</v>
      </c>
      <c r="J150" s="36" t="n">
        <f aca="false">IF(OR(A150="",B150=""),"",ROUND((B150-A150)*86400,0))</f>
        <v>732</v>
      </c>
      <c r="K150" s="37" t="n">
        <f aca="false">IF(G150=1,IF(COUNTIFS($C:$C,C150,$G:$G,1,$A:$A,"&gt;="&amp;(A150-FenetreInterm/86400),$A:$A,"&lt;="&amp;A150)&gt;=NbInterm,1,0),"")</f>
        <v>0</v>
      </c>
      <c r="L150" s="37" t="n">
        <f aca="false">IF(G150=1,IF(B150="",0,IF(J150&lt;SeuilFugitive,1,0)),"")</f>
        <v>0</v>
      </c>
      <c r="M150" s="37" t="n">
        <f aca="false">IF(G150=1,IF(B150="",IF((Fin-A150)*24&gt;SeuilFigee,1,0),IF(J150&gt;SeuilFigee*3600,1,0)),"")</f>
        <v>0</v>
      </c>
      <c r="N150" s="36" t="n">
        <f aca="false">IF(G150=1,IF(COUNTIF(H$2:H150,H150)=1,COUNTIF($H:$H,H150),""),"")</f>
        <v>2</v>
      </c>
      <c r="O150" s="0" t="str">
        <f aca="false">IF(G150=1,IF(COUNTIF(I$2:I150,I150)=1,COUNTIF($I:$I,I150),""),"")</f>
        <v/>
      </c>
      <c r="P150" s="38" t="str">
        <f aca="false">IF(G150=1,IF(COUNTIFS(C$2:C150,C150,G$2:G150,1)=1,COUNTIFS($C:$C,C150,$G:$G,1)+ROW()/10000000,""),"")</f>
        <v/>
      </c>
      <c r="Q150" s="0" t="str">
        <f aca="false">IF(K150=1,IF(COUNTIFS(C$2:C150,C150,K$2:K150,1)=1,1,0),"")</f>
        <v/>
      </c>
      <c r="R150" s="0" t="str">
        <f aca="false">IF(M150=1,IF(COUNTIFS(C$2:C150,C150,M$2:M150,1)=1,1,0),"")</f>
        <v/>
      </c>
      <c r="S150" s="0" t="str">
        <f aca="false">IF(L150=1,IF(COUNTIFS(C$2:C150,C150,L$2:L150,1)=1,1,0),"")</f>
        <v/>
      </c>
      <c r="T150" s="38" t="n">
        <f aca="false">IF(N150="","",N150+ROW()/10000000)</f>
        <v>2.000015</v>
      </c>
      <c r="U150" s="36" t="n">
        <f aca="false">IF(G150=1,IF(B150="",1,0),"")</f>
        <v>0</v>
      </c>
    </row>
    <row r="151" customFormat="false" ht="15" hidden="false" customHeight="false" outlineLevel="0" collapsed="false">
      <c r="A151" s="35" t="n">
        <v>46083.6030092593</v>
      </c>
      <c r="B151" s="35" t="n">
        <v>46083.6069560185</v>
      </c>
      <c r="C151" s="36" t="s">
        <v>145</v>
      </c>
      <c r="D151" s="36" t="s">
        <v>146</v>
      </c>
      <c r="E151" s="36" t="s">
        <v>121</v>
      </c>
      <c r="F151" s="36" t="s">
        <v>144</v>
      </c>
      <c r="G151" s="36" t="n">
        <f aca="false">IF(A151="","",IF(AND(A151&gt;=Debut,A151&lt;Fin),1,0))</f>
        <v>1</v>
      </c>
      <c r="H151" s="36" t="n">
        <f aca="false">IF(G151=1,INT(ROUND((A151-Debut)*86400,0)/600),"")</f>
        <v>86</v>
      </c>
      <c r="I151" s="36" t="n">
        <f aca="false">IF(G151=1,INT(ROUND((A151-Debut)*86400,0)/3600),"")</f>
        <v>14</v>
      </c>
      <c r="J151" s="36" t="n">
        <f aca="false">IF(OR(A151="",B151=""),"",ROUND((B151-A151)*86400,0))</f>
        <v>341</v>
      </c>
      <c r="K151" s="37" t="n">
        <f aca="false">IF(G151=1,IF(COUNTIFS($C:$C,C151,$G:$G,1,$A:$A,"&gt;="&amp;(A151-FenetreInterm/86400),$A:$A,"&lt;="&amp;A151)&gt;=NbInterm,1,0),"")</f>
        <v>0</v>
      </c>
      <c r="L151" s="37" t="n">
        <f aca="false">IF(G151=1,IF(B151="",0,IF(J151&lt;SeuilFugitive,1,0)),"")</f>
        <v>0</v>
      </c>
      <c r="M151" s="37" t="n">
        <f aca="false">IF(G151=1,IF(B151="",IF((Fin-A151)*24&gt;SeuilFigee,1,0),IF(J151&gt;SeuilFigee*3600,1,0)),"")</f>
        <v>0</v>
      </c>
      <c r="N151" s="0" t="str">
        <f aca="false">IF(G151=1,IF(COUNTIF(H$2:H151,H151)=1,COUNTIF($H:$H,H151),""),"")</f>
        <v/>
      </c>
      <c r="O151" s="0" t="str">
        <f aca="false">IF(G151=1,IF(COUNTIF(I$2:I151,I151)=1,COUNTIF($I:$I,I151),""),"")</f>
        <v/>
      </c>
      <c r="P151" s="38" t="str">
        <f aca="false">IF(G151=1,IF(COUNTIFS(C$2:C151,C151,G$2:G151,1)=1,COUNTIFS($C:$C,C151,$G:$G,1)+ROW()/10000000,""),"")</f>
        <v/>
      </c>
      <c r="Q151" s="0" t="str">
        <f aca="false">IF(K151=1,IF(COUNTIFS(C$2:C151,C151,K$2:K151,1)=1,1,0),"")</f>
        <v/>
      </c>
      <c r="R151" s="0" t="str">
        <f aca="false">IF(M151=1,IF(COUNTIFS(C$2:C151,C151,M$2:M151,1)=1,1,0),"")</f>
        <v/>
      </c>
      <c r="S151" s="0" t="str">
        <f aca="false">IF(L151=1,IF(COUNTIFS(C$2:C151,C151,L$2:L151,1)=1,1,0),"")</f>
        <v/>
      </c>
      <c r="T151" s="38" t="str">
        <f aca="false">IF(N151="","",N151+ROW()/10000000)</f>
        <v/>
      </c>
      <c r="U151" s="36" t="n">
        <f aca="false">IF(G151=1,IF(B151="",1,0),"")</f>
        <v>0</v>
      </c>
    </row>
    <row r="152" customFormat="false" ht="15" hidden="false" customHeight="false" outlineLevel="0" collapsed="false">
      <c r="A152" s="35" t="n">
        <v>46083.6092013889</v>
      </c>
      <c r="B152" s="35" t="n">
        <v>46083.6125810185</v>
      </c>
      <c r="C152" s="36" t="s">
        <v>153</v>
      </c>
      <c r="D152" s="36" t="s">
        <v>154</v>
      </c>
      <c r="E152" s="36" t="s">
        <v>121</v>
      </c>
      <c r="F152" s="36" t="s">
        <v>144</v>
      </c>
      <c r="G152" s="36" t="n">
        <f aca="false">IF(A152="","",IF(AND(A152&gt;=Debut,A152&lt;Fin),1,0))</f>
        <v>1</v>
      </c>
      <c r="H152" s="36" t="n">
        <f aca="false">IF(G152=1,INT(ROUND((A152-Debut)*86400,0)/600),"")</f>
        <v>87</v>
      </c>
      <c r="I152" s="36" t="n">
        <f aca="false">IF(G152=1,INT(ROUND((A152-Debut)*86400,0)/3600),"")</f>
        <v>14</v>
      </c>
      <c r="J152" s="36" t="n">
        <f aca="false">IF(OR(A152="",B152=""),"",ROUND((B152-A152)*86400,0))</f>
        <v>292</v>
      </c>
      <c r="K152" s="37" t="n">
        <f aca="false">IF(G152=1,IF(COUNTIFS($C:$C,C152,$G:$G,1,$A:$A,"&gt;="&amp;(A152-FenetreInterm/86400),$A:$A,"&lt;="&amp;A152)&gt;=NbInterm,1,0),"")</f>
        <v>0</v>
      </c>
      <c r="L152" s="37" t="n">
        <f aca="false">IF(G152=1,IF(B152="",0,IF(J152&lt;SeuilFugitive,1,0)),"")</f>
        <v>0</v>
      </c>
      <c r="M152" s="37" t="n">
        <f aca="false">IF(G152=1,IF(B152="",IF((Fin-A152)*24&gt;SeuilFigee,1,0),IF(J152&gt;SeuilFigee*3600,1,0)),"")</f>
        <v>0</v>
      </c>
      <c r="N152" s="36" t="n">
        <f aca="false">IF(G152=1,IF(COUNTIF(H$2:H152,H152)=1,COUNTIF($H:$H,H152),""),"")</f>
        <v>2</v>
      </c>
      <c r="O152" s="0" t="str">
        <f aca="false">IF(G152=1,IF(COUNTIF(I$2:I152,I152)=1,COUNTIF($I:$I,I152),""),"")</f>
        <v/>
      </c>
      <c r="P152" s="38" t="str">
        <f aca="false">IF(G152=1,IF(COUNTIFS(C$2:C152,C152,G$2:G152,1)=1,COUNTIFS($C:$C,C152,$G:$G,1)+ROW()/10000000,""),"")</f>
        <v/>
      </c>
      <c r="Q152" s="0" t="str">
        <f aca="false">IF(K152=1,IF(COUNTIFS(C$2:C152,C152,K$2:K152,1)=1,1,0),"")</f>
        <v/>
      </c>
      <c r="R152" s="0" t="str">
        <f aca="false">IF(M152=1,IF(COUNTIFS(C$2:C152,C152,M$2:M152,1)=1,1,0),"")</f>
        <v/>
      </c>
      <c r="S152" s="0" t="str">
        <f aca="false">IF(L152=1,IF(COUNTIFS(C$2:C152,C152,L$2:L152,1)=1,1,0),"")</f>
        <v/>
      </c>
      <c r="T152" s="38" t="n">
        <f aca="false">IF(N152="","",N152+ROW()/10000000)</f>
        <v>2.0000152</v>
      </c>
      <c r="U152" s="36" t="n">
        <f aca="false">IF(G152=1,IF(B152="",1,0),"")</f>
        <v>0</v>
      </c>
    </row>
    <row r="153" customFormat="false" ht="15" hidden="false" customHeight="false" outlineLevel="0" collapsed="false">
      <c r="A153" s="35" t="n">
        <v>46083.6096296296</v>
      </c>
      <c r="B153" s="35" t="n">
        <v>46083.6135185185</v>
      </c>
      <c r="C153" s="36" t="s">
        <v>138</v>
      </c>
      <c r="D153" s="36" t="s">
        <v>139</v>
      </c>
      <c r="E153" s="36" t="s">
        <v>128</v>
      </c>
      <c r="F153" s="36" t="s">
        <v>118</v>
      </c>
      <c r="G153" s="36" t="n">
        <f aca="false">IF(A153="","",IF(AND(A153&gt;=Debut,A153&lt;Fin),1,0))</f>
        <v>1</v>
      </c>
      <c r="H153" s="36" t="n">
        <f aca="false">IF(G153=1,INT(ROUND((A153-Debut)*86400,0)/600),"")</f>
        <v>87</v>
      </c>
      <c r="I153" s="36" t="n">
        <f aca="false">IF(G153=1,INT(ROUND((A153-Debut)*86400,0)/3600),"")</f>
        <v>14</v>
      </c>
      <c r="J153" s="36" t="n">
        <f aca="false">IF(OR(A153="",B153=""),"",ROUND((B153-A153)*86400,0))</f>
        <v>336</v>
      </c>
      <c r="K153" s="37" t="n">
        <f aca="false">IF(G153=1,IF(COUNTIFS($C:$C,C153,$G:$G,1,$A:$A,"&gt;="&amp;(A153-FenetreInterm/86400),$A:$A,"&lt;="&amp;A153)&gt;=NbInterm,1,0),"")</f>
        <v>0</v>
      </c>
      <c r="L153" s="37" t="n">
        <f aca="false">IF(G153=1,IF(B153="",0,IF(J153&lt;SeuilFugitive,1,0)),"")</f>
        <v>0</v>
      </c>
      <c r="M153" s="37" t="n">
        <f aca="false">IF(G153=1,IF(B153="",IF((Fin-A153)*24&gt;SeuilFigee,1,0),IF(J153&gt;SeuilFigee*3600,1,0)),"")</f>
        <v>0</v>
      </c>
      <c r="N153" s="0" t="str">
        <f aca="false">IF(G153=1,IF(COUNTIF(H$2:H153,H153)=1,COUNTIF($H:$H,H153),""),"")</f>
        <v/>
      </c>
      <c r="O153" s="0" t="str">
        <f aca="false">IF(G153=1,IF(COUNTIF(I$2:I153,I153)=1,COUNTIF($I:$I,I153),""),"")</f>
        <v/>
      </c>
      <c r="P153" s="38" t="str">
        <f aca="false">IF(G153=1,IF(COUNTIFS(C$2:C153,C153,G$2:G153,1)=1,COUNTIFS($C:$C,C153,$G:$G,1)+ROW()/10000000,""),"")</f>
        <v/>
      </c>
      <c r="Q153" s="0" t="str">
        <f aca="false">IF(K153=1,IF(COUNTIFS(C$2:C153,C153,K$2:K153,1)=1,1,0),"")</f>
        <v/>
      </c>
      <c r="R153" s="0" t="str">
        <f aca="false">IF(M153=1,IF(COUNTIFS(C$2:C153,C153,M$2:M153,1)=1,1,0),"")</f>
        <v/>
      </c>
      <c r="S153" s="0" t="str">
        <f aca="false">IF(L153=1,IF(COUNTIFS(C$2:C153,C153,L$2:L153,1)=1,1,0),"")</f>
        <v/>
      </c>
      <c r="T153" s="38" t="str">
        <f aca="false">IF(N153="","",N153+ROW()/10000000)</f>
        <v/>
      </c>
      <c r="U153" s="36" t="n">
        <f aca="false">IF(G153=1,IF(B153="",1,0),"")</f>
        <v>0</v>
      </c>
    </row>
    <row r="154" customFormat="false" ht="15" hidden="false" customHeight="false" outlineLevel="0" collapsed="false">
      <c r="A154" s="35" t="n">
        <v>46083.6155902778</v>
      </c>
      <c r="B154" s="35" t="n">
        <v>46083.6263310185</v>
      </c>
      <c r="C154" s="36" t="s">
        <v>160</v>
      </c>
      <c r="D154" s="36" t="s">
        <v>161</v>
      </c>
      <c r="E154" s="36" t="s">
        <v>121</v>
      </c>
      <c r="F154" s="36" t="s">
        <v>144</v>
      </c>
      <c r="G154" s="36" t="n">
        <f aca="false">IF(A154="","",IF(AND(A154&gt;=Debut,A154&lt;Fin),1,0))</f>
        <v>1</v>
      </c>
      <c r="H154" s="36" t="n">
        <f aca="false">IF(G154=1,INT(ROUND((A154-Debut)*86400,0)/600),"")</f>
        <v>88</v>
      </c>
      <c r="I154" s="36" t="n">
        <f aca="false">IF(G154=1,INT(ROUND((A154-Debut)*86400,0)/3600),"")</f>
        <v>14</v>
      </c>
      <c r="J154" s="36" t="n">
        <f aca="false">IF(OR(A154="",B154=""),"",ROUND((B154-A154)*86400,0))</f>
        <v>928</v>
      </c>
      <c r="K154" s="37" t="n">
        <f aca="false">IF(G154=1,IF(COUNTIFS($C:$C,C154,$G:$G,1,$A:$A,"&gt;="&amp;(A154-FenetreInterm/86400),$A:$A,"&lt;="&amp;A154)&gt;=NbInterm,1,0),"")</f>
        <v>0</v>
      </c>
      <c r="L154" s="37" t="n">
        <f aca="false">IF(G154=1,IF(B154="",0,IF(J154&lt;SeuilFugitive,1,0)),"")</f>
        <v>0</v>
      </c>
      <c r="M154" s="37" t="n">
        <f aca="false">IF(G154=1,IF(B154="",IF((Fin-A154)*24&gt;SeuilFigee,1,0),IF(J154&gt;SeuilFigee*3600,1,0)),"")</f>
        <v>0</v>
      </c>
      <c r="N154" s="36" t="n">
        <f aca="false">IF(G154=1,IF(COUNTIF(H$2:H154,H154)=1,COUNTIF($H:$H,H154),""),"")</f>
        <v>1</v>
      </c>
      <c r="O154" s="0" t="str">
        <f aca="false">IF(G154=1,IF(COUNTIF(I$2:I154,I154)=1,COUNTIF($I:$I,I154),""),"")</f>
        <v/>
      </c>
      <c r="P154" s="38" t="str">
        <f aca="false">IF(G154=1,IF(COUNTIFS(C$2:C154,C154,G$2:G154,1)=1,COUNTIFS($C:$C,C154,$G:$G,1)+ROW()/10000000,""),"")</f>
        <v/>
      </c>
      <c r="Q154" s="0" t="str">
        <f aca="false">IF(K154=1,IF(COUNTIFS(C$2:C154,C154,K$2:K154,1)=1,1,0),"")</f>
        <v/>
      </c>
      <c r="R154" s="0" t="str">
        <f aca="false">IF(M154=1,IF(COUNTIFS(C$2:C154,C154,M$2:M154,1)=1,1,0),"")</f>
        <v/>
      </c>
      <c r="S154" s="0" t="str">
        <f aca="false">IF(L154=1,IF(COUNTIFS(C$2:C154,C154,L$2:L154,1)=1,1,0),"")</f>
        <v/>
      </c>
      <c r="T154" s="38" t="n">
        <f aca="false">IF(N154="","",N154+ROW()/10000000)</f>
        <v>1.0000154</v>
      </c>
      <c r="U154" s="36" t="n">
        <f aca="false">IF(G154=1,IF(B154="",1,0),"")</f>
        <v>0</v>
      </c>
    </row>
    <row r="155" customFormat="false" ht="15" hidden="false" customHeight="false" outlineLevel="0" collapsed="false">
      <c r="A155" s="35" t="n">
        <v>46083.6298148148</v>
      </c>
      <c r="B155" s="35" t="n">
        <v>46083.6384143519</v>
      </c>
      <c r="C155" s="36" t="s">
        <v>142</v>
      </c>
      <c r="D155" s="36" t="s">
        <v>143</v>
      </c>
      <c r="E155" s="36" t="s">
        <v>121</v>
      </c>
      <c r="F155" s="36" t="s">
        <v>144</v>
      </c>
      <c r="G155" s="36" t="n">
        <f aca="false">IF(A155="","",IF(AND(A155&gt;=Debut,A155&lt;Fin),1,0))</f>
        <v>1</v>
      </c>
      <c r="H155" s="36" t="n">
        <f aca="false">IF(G155=1,INT(ROUND((A155-Debut)*86400,0)/600),"")</f>
        <v>90</v>
      </c>
      <c r="I155" s="36" t="n">
        <f aca="false">IF(G155=1,INT(ROUND((A155-Debut)*86400,0)/3600),"")</f>
        <v>15</v>
      </c>
      <c r="J155" s="36" t="n">
        <f aca="false">IF(OR(A155="",B155=""),"",ROUND((B155-A155)*86400,0))</f>
        <v>743</v>
      </c>
      <c r="K155" s="37" t="n">
        <f aca="false">IF(G155=1,IF(COUNTIFS($C:$C,C155,$G:$G,1,$A:$A,"&gt;="&amp;(A155-FenetreInterm/86400),$A:$A,"&lt;="&amp;A155)&gt;=NbInterm,1,0),"")</f>
        <v>0</v>
      </c>
      <c r="L155" s="37" t="n">
        <f aca="false">IF(G155=1,IF(B155="",0,IF(J155&lt;SeuilFugitive,1,0)),"")</f>
        <v>0</v>
      </c>
      <c r="M155" s="37" t="n">
        <f aca="false">IF(G155=1,IF(B155="",IF((Fin-A155)*24&gt;SeuilFigee,1,0),IF(J155&gt;SeuilFigee*3600,1,0)),"")</f>
        <v>0</v>
      </c>
      <c r="N155" s="36" t="n">
        <f aca="false">IF(G155=1,IF(COUNTIF(H$2:H155,H155)=1,COUNTIF($H:$H,H155),""),"")</f>
        <v>1</v>
      </c>
      <c r="O155" s="36" t="n">
        <f aca="false">IF(G155=1,IF(COUNTIF(I$2:I155,I155)=1,COUNTIF($I:$I,I155),""),"")</f>
        <v>6</v>
      </c>
      <c r="P155" s="38" t="str">
        <f aca="false">IF(G155=1,IF(COUNTIFS(C$2:C155,C155,G$2:G155,1)=1,COUNTIFS($C:$C,C155,$G:$G,1)+ROW()/10000000,""),"")</f>
        <v/>
      </c>
      <c r="Q155" s="0" t="str">
        <f aca="false">IF(K155=1,IF(COUNTIFS(C$2:C155,C155,K$2:K155,1)=1,1,0),"")</f>
        <v/>
      </c>
      <c r="R155" s="0" t="str">
        <f aca="false">IF(M155=1,IF(COUNTIFS(C$2:C155,C155,M$2:M155,1)=1,1,0),"")</f>
        <v/>
      </c>
      <c r="S155" s="0" t="str">
        <f aca="false">IF(L155=1,IF(COUNTIFS(C$2:C155,C155,L$2:L155,1)=1,1,0),"")</f>
        <v/>
      </c>
      <c r="T155" s="38" t="n">
        <f aca="false">IF(N155="","",N155+ROW()/10000000)</f>
        <v>1.0000155</v>
      </c>
      <c r="U155" s="36" t="n">
        <f aca="false">IF(G155=1,IF(B155="",1,0),"")</f>
        <v>0</v>
      </c>
    </row>
    <row r="156" customFormat="false" ht="15" hidden="false" customHeight="false" outlineLevel="0" collapsed="false">
      <c r="A156" s="35" t="n">
        <v>46083.6400810185</v>
      </c>
      <c r="B156" s="35" t="n">
        <v>46083.6440046296</v>
      </c>
      <c r="C156" s="36" t="s">
        <v>138</v>
      </c>
      <c r="D156" s="36" t="s">
        <v>139</v>
      </c>
      <c r="E156" s="36" t="s">
        <v>128</v>
      </c>
      <c r="F156" s="36" t="s">
        <v>118</v>
      </c>
      <c r="G156" s="36" t="n">
        <f aca="false">IF(A156="","",IF(AND(A156&gt;=Debut,A156&lt;Fin),1,0))</f>
        <v>1</v>
      </c>
      <c r="H156" s="36" t="n">
        <f aca="false">IF(G156=1,INT(ROUND((A156-Debut)*86400,0)/600),"")</f>
        <v>92</v>
      </c>
      <c r="I156" s="36" t="n">
        <f aca="false">IF(G156=1,INT(ROUND((A156-Debut)*86400,0)/3600),"")</f>
        <v>15</v>
      </c>
      <c r="J156" s="36" t="n">
        <f aca="false">IF(OR(A156="",B156=""),"",ROUND((B156-A156)*86400,0))</f>
        <v>339</v>
      </c>
      <c r="K156" s="37" t="n">
        <f aca="false">IF(G156=1,IF(COUNTIFS($C:$C,C156,$G:$G,1,$A:$A,"&gt;="&amp;(A156-FenetreInterm/86400),$A:$A,"&lt;="&amp;A156)&gt;=NbInterm,1,0),"")</f>
        <v>0</v>
      </c>
      <c r="L156" s="37" t="n">
        <f aca="false">IF(G156=1,IF(B156="",0,IF(J156&lt;SeuilFugitive,1,0)),"")</f>
        <v>0</v>
      </c>
      <c r="M156" s="37" t="n">
        <f aca="false">IF(G156=1,IF(B156="",IF((Fin-A156)*24&gt;SeuilFigee,1,0),IF(J156&gt;SeuilFigee*3600,1,0)),"")</f>
        <v>0</v>
      </c>
      <c r="N156" s="36" t="n">
        <f aca="false">IF(G156=1,IF(COUNTIF(H$2:H156,H156)=1,COUNTIF($H:$H,H156),""),"")</f>
        <v>2</v>
      </c>
      <c r="O156" s="0" t="str">
        <f aca="false">IF(G156=1,IF(COUNTIF(I$2:I156,I156)=1,COUNTIF($I:$I,I156),""),"")</f>
        <v/>
      </c>
      <c r="P156" s="38" t="str">
        <f aca="false">IF(G156=1,IF(COUNTIFS(C$2:C156,C156,G$2:G156,1)=1,COUNTIFS($C:$C,C156,$G:$G,1)+ROW()/10000000,""),"")</f>
        <v/>
      </c>
      <c r="Q156" s="0" t="str">
        <f aca="false">IF(K156=1,IF(COUNTIFS(C$2:C156,C156,K$2:K156,1)=1,1,0),"")</f>
        <v/>
      </c>
      <c r="R156" s="0" t="str">
        <f aca="false">IF(M156=1,IF(COUNTIFS(C$2:C156,C156,M$2:M156,1)=1,1,0),"")</f>
        <v/>
      </c>
      <c r="S156" s="0" t="str">
        <f aca="false">IF(L156=1,IF(COUNTIFS(C$2:C156,C156,L$2:L156,1)=1,1,0),"")</f>
        <v/>
      </c>
      <c r="T156" s="38" t="n">
        <f aca="false">IF(N156="","",N156+ROW()/10000000)</f>
        <v>2.0000156</v>
      </c>
      <c r="U156" s="36" t="n">
        <f aca="false">IF(G156=1,IF(B156="",1,0),"")</f>
        <v>0</v>
      </c>
    </row>
    <row r="157" customFormat="false" ht="15" hidden="false" customHeight="false" outlineLevel="0" collapsed="false">
      <c r="A157" s="35" t="n">
        <v>46083.6453587963</v>
      </c>
      <c r="B157" s="35" t="n">
        <v>46083.6510416667</v>
      </c>
      <c r="C157" s="36" t="s">
        <v>151</v>
      </c>
      <c r="D157" s="36" t="s">
        <v>152</v>
      </c>
      <c r="E157" s="36" t="s">
        <v>128</v>
      </c>
      <c r="F157" s="36" t="s">
        <v>144</v>
      </c>
      <c r="G157" s="36" t="n">
        <f aca="false">IF(A157="","",IF(AND(A157&gt;=Debut,A157&lt;Fin),1,0))</f>
        <v>1</v>
      </c>
      <c r="H157" s="36" t="n">
        <f aca="false">IF(G157=1,INT(ROUND((A157-Debut)*86400,0)/600),"")</f>
        <v>92</v>
      </c>
      <c r="I157" s="36" t="n">
        <f aca="false">IF(G157=1,INT(ROUND((A157-Debut)*86400,0)/3600),"")</f>
        <v>15</v>
      </c>
      <c r="J157" s="36" t="n">
        <f aca="false">IF(OR(A157="",B157=""),"",ROUND((B157-A157)*86400,0))</f>
        <v>491</v>
      </c>
      <c r="K157" s="37" t="n">
        <f aca="false">IF(G157=1,IF(COUNTIFS($C:$C,C157,$G:$G,1,$A:$A,"&gt;="&amp;(A157-FenetreInterm/86400),$A:$A,"&lt;="&amp;A157)&gt;=NbInterm,1,0),"")</f>
        <v>0</v>
      </c>
      <c r="L157" s="37" t="n">
        <f aca="false">IF(G157=1,IF(B157="",0,IF(J157&lt;SeuilFugitive,1,0)),"")</f>
        <v>0</v>
      </c>
      <c r="M157" s="37" t="n">
        <f aca="false">IF(G157=1,IF(B157="",IF((Fin-A157)*24&gt;SeuilFigee,1,0),IF(J157&gt;SeuilFigee*3600,1,0)),"")</f>
        <v>0</v>
      </c>
      <c r="N157" s="0" t="str">
        <f aca="false">IF(G157=1,IF(COUNTIF(H$2:H157,H157)=1,COUNTIF($H:$H,H157),""),"")</f>
        <v/>
      </c>
      <c r="O157" s="0" t="str">
        <f aca="false">IF(G157=1,IF(COUNTIF(I$2:I157,I157)=1,COUNTIF($I:$I,I157),""),"")</f>
        <v/>
      </c>
      <c r="P157" s="38" t="str">
        <f aca="false">IF(G157=1,IF(COUNTIFS(C$2:C157,C157,G$2:G157,1)=1,COUNTIFS($C:$C,C157,$G:$G,1)+ROW()/10000000,""),"")</f>
        <v/>
      </c>
      <c r="Q157" s="0" t="str">
        <f aca="false">IF(K157=1,IF(COUNTIFS(C$2:C157,C157,K$2:K157,1)=1,1,0),"")</f>
        <v/>
      </c>
      <c r="R157" s="0" t="str">
        <f aca="false">IF(M157=1,IF(COUNTIFS(C$2:C157,C157,M$2:M157,1)=1,1,0),"")</f>
        <v/>
      </c>
      <c r="S157" s="0" t="str">
        <f aca="false">IF(L157=1,IF(COUNTIFS(C$2:C157,C157,L$2:L157,1)=1,1,0),"")</f>
        <v/>
      </c>
      <c r="T157" s="38" t="str">
        <f aca="false">IF(N157="","",N157+ROW()/10000000)</f>
        <v/>
      </c>
      <c r="U157" s="36" t="n">
        <f aca="false">IF(G157=1,IF(B157="",1,0),"")</f>
        <v>0</v>
      </c>
    </row>
    <row r="158" customFormat="false" ht="15" hidden="false" customHeight="false" outlineLevel="0" collapsed="false">
      <c r="A158" s="35" t="n">
        <v>46083.6527893519</v>
      </c>
      <c r="B158" s="35" t="n">
        <v>46083.6618518519</v>
      </c>
      <c r="C158" s="36" t="s">
        <v>160</v>
      </c>
      <c r="D158" s="36" t="s">
        <v>161</v>
      </c>
      <c r="E158" s="36" t="s">
        <v>121</v>
      </c>
      <c r="F158" s="36" t="s">
        <v>144</v>
      </c>
      <c r="G158" s="36" t="n">
        <f aca="false">IF(A158="","",IF(AND(A158&gt;=Debut,A158&lt;Fin),1,0))</f>
        <v>1</v>
      </c>
      <c r="H158" s="36" t="n">
        <f aca="false">IF(G158=1,INT(ROUND((A158-Debut)*86400,0)/600),"")</f>
        <v>94</v>
      </c>
      <c r="I158" s="36" t="n">
        <f aca="false">IF(G158=1,INT(ROUND((A158-Debut)*86400,0)/3600),"")</f>
        <v>15</v>
      </c>
      <c r="J158" s="36" t="n">
        <f aca="false">IF(OR(A158="",B158=""),"",ROUND((B158-A158)*86400,0))</f>
        <v>783</v>
      </c>
      <c r="K158" s="37" t="n">
        <f aca="false">IF(G158=1,IF(COUNTIFS($C:$C,C158,$G:$G,1,$A:$A,"&gt;="&amp;(A158-FenetreInterm/86400),$A:$A,"&lt;="&amp;A158)&gt;=NbInterm,1,0),"")</f>
        <v>0</v>
      </c>
      <c r="L158" s="37" t="n">
        <f aca="false">IF(G158=1,IF(B158="",0,IF(J158&lt;SeuilFugitive,1,0)),"")</f>
        <v>0</v>
      </c>
      <c r="M158" s="37" t="n">
        <f aca="false">IF(G158=1,IF(B158="",IF((Fin-A158)*24&gt;SeuilFigee,1,0),IF(J158&gt;SeuilFigee*3600,1,0)),"")</f>
        <v>0</v>
      </c>
      <c r="N158" s="36" t="n">
        <f aca="false">IF(G158=1,IF(COUNTIF(H$2:H158,H158)=1,COUNTIF($H:$H,H158),""),"")</f>
        <v>3</v>
      </c>
      <c r="O158" s="0" t="str">
        <f aca="false">IF(G158=1,IF(COUNTIF(I$2:I158,I158)=1,COUNTIF($I:$I,I158),""),"")</f>
        <v/>
      </c>
      <c r="P158" s="38" t="str">
        <f aca="false">IF(G158=1,IF(COUNTIFS(C$2:C158,C158,G$2:G158,1)=1,COUNTIFS($C:$C,C158,$G:$G,1)+ROW()/10000000,""),"")</f>
        <v/>
      </c>
      <c r="Q158" s="0" t="str">
        <f aca="false">IF(K158=1,IF(COUNTIFS(C$2:C158,C158,K$2:K158,1)=1,1,0),"")</f>
        <v/>
      </c>
      <c r="R158" s="0" t="str">
        <f aca="false">IF(M158=1,IF(COUNTIFS(C$2:C158,C158,M$2:M158,1)=1,1,0),"")</f>
        <v/>
      </c>
      <c r="S158" s="0" t="str">
        <f aca="false">IF(L158=1,IF(COUNTIFS(C$2:C158,C158,L$2:L158,1)=1,1,0),"")</f>
        <v/>
      </c>
      <c r="T158" s="38" t="n">
        <f aca="false">IF(N158="","",N158+ROW()/10000000)</f>
        <v>3.0000158</v>
      </c>
      <c r="U158" s="36" t="n">
        <f aca="false">IF(G158=1,IF(B158="",1,0),"")</f>
        <v>0</v>
      </c>
    </row>
    <row r="159" customFormat="false" ht="15" hidden="false" customHeight="false" outlineLevel="0" collapsed="false">
      <c r="A159" s="35" t="n">
        <v>46083.6548958333</v>
      </c>
      <c r="B159" s="35" t="n">
        <v>46083.659525463</v>
      </c>
      <c r="C159" s="36" t="s">
        <v>142</v>
      </c>
      <c r="D159" s="36" t="s">
        <v>143</v>
      </c>
      <c r="E159" s="36" t="s">
        <v>121</v>
      </c>
      <c r="F159" s="36" t="s">
        <v>144</v>
      </c>
      <c r="G159" s="36" t="n">
        <f aca="false">IF(A159="","",IF(AND(A159&gt;=Debut,A159&lt;Fin),1,0))</f>
        <v>1</v>
      </c>
      <c r="H159" s="36" t="n">
        <f aca="false">IF(G159=1,INT(ROUND((A159-Debut)*86400,0)/600),"")</f>
        <v>94</v>
      </c>
      <c r="I159" s="36" t="n">
        <f aca="false">IF(G159=1,INT(ROUND((A159-Debut)*86400,0)/3600),"")</f>
        <v>15</v>
      </c>
      <c r="J159" s="36" t="n">
        <f aca="false">IF(OR(A159="",B159=""),"",ROUND((B159-A159)*86400,0))</f>
        <v>400</v>
      </c>
      <c r="K159" s="37" t="n">
        <f aca="false">IF(G159=1,IF(COUNTIFS($C:$C,C159,$G:$G,1,$A:$A,"&gt;="&amp;(A159-FenetreInterm/86400),$A:$A,"&lt;="&amp;A159)&gt;=NbInterm,1,0),"")</f>
        <v>0</v>
      </c>
      <c r="L159" s="37" t="n">
        <f aca="false">IF(G159=1,IF(B159="",0,IF(J159&lt;SeuilFugitive,1,0)),"")</f>
        <v>0</v>
      </c>
      <c r="M159" s="37" t="n">
        <f aca="false">IF(G159=1,IF(B159="",IF((Fin-A159)*24&gt;SeuilFigee,1,0),IF(J159&gt;SeuilFigee*3600,1,0)),"")</f>
        <v>0</v>
      </c>
      <c r="N159" s="0" t="str">
        <f aca="false">IF(G159=1,IF(COUNTIF(H$2:H159,H159)=1,COUNTIF($H:$H,H159),""),"")</f>
        <v/>
      </c>
      <c r="O159" s="0" t="str">
        <f aca="false">IF(G159=1,IF(COUNTIF(I$2:I159,I159)=1,COUNTIF($I:$I,I159),""),"")</f>
        <v/>
      </c>
      <c r="P159" s="38" t="str">
        <f aca="false">IF(G159=1,IF(COUNTIFS(C$2:C159,C159,G$2:G159,1)=1,COUNTIFS($C:$C,C159,$G:$G,1)+ROW()/10000000,""),"")</f>
        <v/>
      </c>
      <c r="Q159" s="0" t="str">
        <f aca="false">IF(K159=1,IF(COUNTIFS(C$2:C159,C159,K$2:K159,1)=1,1,0),"")</f>
        <v/>
      </c>
      <c r="R159" s="0" t="str">
        <f aca="false">IF(M159=1,IF(COUNTIFS(C$2:C159,C159,M$2:M159,1)=1,1,0),"")</f>
        <v/>
      </c>
      <c r="S159" s="0" t="str">
        <f aca="false">IF(L159=1,IF(COUNTIFS(C$2:C159,C159,L$2:L159,1)=1,1,0),"")</f>
        <v/>
      </c>
      <c r="T159" s="38" t="str">
        <f aca="false">IF(N159="","",N159+ROW()/10000000)</f>
        <v/>
      </c>
      <c r="U159" s="36" t="n">
        <f aca="false">IF(G159=1,IF(B159="",1,0),"")</f>
        <v>0</v>
      </c>
    </row>
    <row r="160" customFormat="false" ht="15" hidden="false" customHeight="false" outlineLevel="0" collapsed="false">
      <c r="A160" s="35" t="n">
        <v>46083.6570833333</v>
      </c>
      <c r="B160" s="35" t="n">
        <v>46083.6594675926</v>
      </c>
      <c r="C160" s="36" t="s">
        <v>151</v>
      </c>
      <c r="D160" s="36" t="s">
        <v>152</v>
      </c>
      <c r="E160" s="36" t="s">
        <v>128</v>
      </c>
      <c r="F160" s="36" t="s">
        <v>144</v>
      </c>
      <c r="G160" s="36" t="n">
        <f aca="false">IF(A160="","",IF(AND(A160&gt;=Debut,A160&lt;Fin),1,0))</f>
        <v>1</v>
      </c>
      <c r="H160" s="36" t="n">
        <f aca="false">IF(G160=1,INT(ROUND((A160-Debut)*86400,0)/600),"")</f>
        <v>94</v>
      </c>
      <c r="I160" s="36" t="n">
        <f aca="false">IF(G160=1,INT(ROUND((A160-Debut)*86400,0)/3600),"")</f>
        <v>15</v>
      </c>
      <c r="J160" s="36" t="n">
        <f aca="false">IF(OR(A160="",B160=""),"",ROUND((B160-A160)*86400,0))</f>
        <v>206</v>
      </c>
      <c r="K160" s="37" t="n">
        <f aca="false">IF(G160=1,IF(COUNTIFS($C:$C,C160,$G:$G,1,$A:$A,"&gt;="&amp;(A160-FenetreInterm/86400),$A:$A,"&lt;="&amp;A160)&gt;=NbInterm,1,0),"")</f>
        <v>0</v>
      </c>
      <c r="L160" s="37" t="n">
        <f aca="false">IF(G160=1,IF(B160="",0,IF(J160&lt;SeuilFugitive,1,0)),"")</f>
        <v>0</v>
      </c>
      <c r="M160" s="37" t="n">
        <f aca="false">IF(G160=1,IF(B160="",IF((Fin-A160)*24&gt;SeuilFigee,1,0),IF(J160&gt;SeuilFigee*3600,1,0)),"")</f>
        <v>0</v>
      </c>
      <c r="N160" s="0" t="str">
        <f aca="false">IF(G160=1,IF(COUNTIF(H$2:H160,H160)=1,COUNTIF($H:$H,H160),""),"")</f>
        <v/>
      </c>
      <c r="O160" s="0" t="str">
        <f aca="false">IF(G160=1,IF(COUNTIF(I$2:I160,I160)=1,COUNTIF($I:$I,I160),""),"")</f>
        <v/>
      </c>
      <c r="P160" s="38" t="str">
        <f aca="false">IF(G160=1,IF(COUNTIFS(C$2:C160,C160,G$2:G160,1)=1,COUNTIFS($C:$C,C160,$G:$G,1)+ROW()/10000000,""),"")</f>
        <v/>
      </c>
      <c r="Q160" s="0" t="str">
        <f aca="false">IF(K160=1,IF(COUNTIFS(C$2:C160,C160,K$2:K160,1)=1,1,0),"")</f>
        <v/>
      </c>
      <c r="R160" s="0" t="str">
        <f aca="false">IF(M160=1,IF(COUNTIFS(C$2:C160,C160,M$2:M160,1)=1,1,0),"")</f>
        <v/>
      </c>
      <c r="S160" s="0" t="str">
        <f aca="false">IF(L160=1,IF(COUNTIFS(C$2:C160,C160,L$2:L160,1)=1,1,0),"")</f>
        <v/>
      </c>
      <c r="T160" s="38" t="str">
        <f aca="false">IF(N160="","",N160+ROW()/10000000)</f>
        <v/>
      </c>
      <c r="U160" s="36" t="n">
        <f aca="false">IF(G160=1,IF(B160="",1,0),"")</f>
        <v>0</v>
      </c>
    </row>
    <row r="161" customFormat="false" ht="15" hidden="false" customHeight="false" outlineLevel="0" collapsed="false">
      <c r="A161" s="35" t="n">
        <v>46083.6729976852</v>
      </c>
      <c r="B161" s="35" t="n">
        <v>46083.6763310185</v>
      </c>
      <c r="C161" s="36" t="s">
        <v>138</v>
      </c>
      <c r="D161" s="36" t="s">
        <v>139</v>
      </c>
      <c r="E161" s="36" t="s">
        <v>128</v>
      </c>
      <c r="F161" s="36" t="s">
        <v>118</v>
      </c>
      <c r="G161" s="36" t="n">
        <f aca="false">IF(A161="","",IF(AND(A161&gt;=Debut,A161&lt;Fin),1,0))</f>
        <v>1</v>
      </c>
      <c r="H161" s="36" t="n">
        <f aca="false">IF(G161=1,INT(ROUND((A161-Debut)*86400,0)/600),"")</f>
        <v>96</v>
      </c>
      <c r="I161" s="36" t="n">
        <f aca="false">IF(G161=1,INT(ROUND((A161-Debut)*86400,0)/3600),"")</f>
        <v>16</v>
      </c>
      <c r="J161" s="36" t="n">
        <f aca="false">IF(OR(A161="",B161=""),"",ROUND((B161-A161)*86400,0))</f>
        <v>288</v>
      </c>
      <c r="K161" s="37" t="n">
        <f aca="false">IF(G161=1,IF(COUNTIFS($C:$C,C161,$G:$G,1,$A:$A,"&gt;="&amp;(A161-FenetreInterm/86400),$A:$A,"&lt;="&amp;A161)&gt;=NbInterm,1,0),"")</f>
        <v>0</v>
      </c>
      <c r="L161" s="37" t="n">
        <f aca="false">IF(G161=1,IF(B161="",0,IF(J161&lt;SeuilFugitive,1,0)),"")</f>
        <v>0</v>
      </c>
      <c r="M161" s="37" t="n">
        <f aca="false">IF(G161=1,IF(B161="",IF((Fin-A161)*24&gt;SeuilFigee,1,0),IF(J161&gt;SeuilFigee*3600,1,0)),"")</f>
        <v>0</v>
      </c>
      <c r="N161" s="36" t="n">
        <f aca="false">IF(G161=1,IF(COUNTIF(H$2:H161,H161)=1,COUNTIF($H:$H,H161),""),"")</f>
        <v>1</v>
      </c>
      <c r="O161" s="36" t="n">
        <f aca="false">IF(G161=1,IF(COUNTIF(I$2:I161,I161)=1,COUNTIF($I:$I,I161),""),"")</f>
        <v>10</v>
      </c>
      <c r="P161" s="38" t="str">
        <f aca="false">IF(G161=1,IF(COUNTIFS(C$2:C161,C161,G$2:G161,1)=1,COUNTIFS($C:$C,C161,$G:$G,1)+ROW()/10000000,""),"")</f>
        <v/>
      </c>
      <c r="Q161" s="0" t="str">
        <f aca="false">IF(K161=1,IF(COUNTIFS(C$2:C161,C161,K$2:K161,1)=1,1,0),"")</f>
        <v/>
      </c>
      <c r="R161" s="0" t="str">
        <f aca="false">IF(M161=1,IF(COUNTIFS(C$2:C161,C161,M$2:M161,1)=1,1,0),"")</f>
        <v/>
      </c>
      <c r="S161" s="0" t="str">
        <f aca="false">IF(L161=1,IF(COUNTIFS(C$2:C161,C161,L$2:L161,1)=1,1,0),"")</f>
        <v/>
      </c>
      <c r="T161" s="38" t="n">
        <f aca="false">IF(N161="","",N161+ROW()/10000000)</f>
        <v>1.0000161</v>
      </c>
      <c r="U161" s="36" t="n">
        <f aca="false">IF(G161=1,IF(B161="",1,0),"")</f>
        <v>0</v>
      </c>
    </row>
    <row r="162" customFormat="false" ht="15" hidden="false" customHeight="false" outlineLevel="0" collapsed="false">
      <c r="A162" s="35" t="n">
        <v>46083.6744444444</v>
      </c>
      <c r="B162" s="35" t="n">
        <v>46083.6845023148</v>
      </c>
      <c r="C162" s="36" t="s">
        <v>142</v>
      </c>
      <c r="D162" s="36" t="s">
        <v>143</v>
      </c>
      <c r="E162" s="36" t="s">
        <v>121</v>
      </c>
      <c r="F162" s="36" t="s">
        <v>144</v>
      </c>
      <c r="G162" s="36" t="n">
        <f aca="false">IF(A162="","",IF(AND(A162&gt;=Debut,A162&lt;Fin),1,0))</f>
        <v>1</v>
      </c>
      <c r="H162" s="36" t="n">
        <f aca="false">IF(G162=1,INT(ROUND((A162-Debut)*86400,0)/600),"")</f>
        <v>97</v>
      </c>
      <c r="I162" s="36" t="n">
        <f aca="false">IF(G162=1,INT(ROUND((A162-Debut)*86400,0)/3600),"")</f>
        <v>16</v>
      </c>
      <c r="J162" s="36" t="n">
        <f aca="false">IF(OR(A162="",B162=""),"",ROUND((B162-A162)*86400,0))</f>
        <v>869</v>
      </c>
      <c r="K162" s="37" t="n">
        <f aca="false">IF(G162=1,IF(COUNTIFS($C:$C,C162,$G:$G,1,$A:$A,"&gt;="&amp;(A162-FenetreInterm/86400),$A:$A,"&lt;="&amp;A162)&gt;=NbInterm,1,0),"")</f>
        <v>0</v>
      </c>
      <c r="L162" s="37" t="n">
        <f aca="false">IF(G162=1,IF(B162="",0,IF(J162&lt;SeuilFugitive,1,0)),"")</f>
        <v>0</v>
      </c>
      <c r="M162" s="37" t="n">
        <f aca="false">IF(G162=1,IF(B162="",IF((Fin-A162)*24&gt;SeuilFigee,1,0),IF(J162&gt;SeuilFigee*3600,1,0)),"")</f>
        <v>0</v>
      </c>
      <c r="N162" s="36" t="n">
        <f aca="false">IF(G162=1,IF(COUNTIF(H$2:H162,H162)=1,COUNTIF($H:$H,H162),""),"")</f>
        <v>1</v>
      </c>
      <c r="O162" s="0" t="str">
        <f aca="false">IF(G162=1,IF(COUNTIF(I$2:I162,I162)=1,COUNTIF($I:$I,I162),""),"")</f>
        <v/>
      </c>
      <c r="P162" s="38" t="str">
        <f aca="false">IF(G162=1,IF(COUNTIFS(C$2:C162,C162,G$2:G162,1)=1,COUNTIFS($C:$C,C162,$G:$G,1)+ROW()/10000000,""),"")</f>
        <v/>
      </c>
      <c r="Q162" s="0" t="str">
        <f aca="false">IF(K162=1,IF(COUNTIFS(C$2:C162,C162,K$2:K162,1)=1,1,0),"")</f>
        <v/>
      </c>
      <c r="R162" s="0" t="str">
        <f aca="false">IF(M162=1,IF(COUNTIFS(C$2:C162,C162,M$2:M162,1)=1,1,0),"")</f>
        <v/>
      </c>
      <c r="S162" s="0" t="str">
        <f aca="false">IF(L162=1,IF(COUNTIFS(C$2:C162,C162,L$2:L162,1)=1,1,0),"")</f>
        <v/>
      </c>
      <c r="T162" s="38" t="n">
        <f aca="false">IF(N162="","",N162+ROW()/10000000)</f>
        <v>1.0000162</v>
      </c>
      <c r="U162" s="36" t="n">
        <f aca="false">IF(G162=1,IF(B162="",1,0),"")</f>
        <v>0</v>
      </c>
    </row>
    <row r="163" customFormat="false" ht="15" hidden="false" customHeight="false" outlineLevel="0" collapsed="false">
      <c r="A163" s="35" t="n">
        <v>46083.6815509259</v>
      </c>
      <c r="B163" s="35" t="n">
        <v>46083.6871064815</v>
      </c>
      <c r="C163" s="36" t="s">
        <v>145</v>
      </c>
      <c r="D163" s="36" t="s">
        <v>146</v>
      </c>
      <c r="E163" s="36" t="s">
        <v>121</v>
      </c>
      <c r="F163" s="36" t="s">
        <v>144</v>
      </c>
      <c r="G163" s="36" t="n">
        <f aca="false">IF(A163="","",IF(AND(A163&gt;=Debut,A163&lt;Fin),1,0))</f>
        <v>1</v>
      </c>
      <c r="H163" s="36" t="n">
        <f aca="false">IF(G163=1,INT(ROUND((A163-Debut)*86400,0)/600),"")</f>
        <v>98</v>
      </c>
      <c r="I163" s="36" t="n">
        <f aca="false">IF(G163=1,INT(ROUND((A163-Debut)*86400,0)/3600),"")</f>
        <v>16</v>
      </c>
      <c r="J163" s="36" t="n">
        <f aca="false">IF(OR(A163="",B163=""),"",ROUND((B163-A163)*86400,0))</f>
        <v>480</v>
      </c>
      <c r="K163" s="37" t="n">
        <f aca="false">IF(G163=1,IF(COUNTIFS($C:$C,C163,$G:$G,1,$A:$A,"&gt;="&amp;(A163-FenetreInterm/86400),$A:$A,"&lt;="&amp;A163)&gt;=NbInterm,1,0),"")</f>
        <v>0</v>
      </c>
      <c r="L163" s="37" t="n">
        <f aca="false">IF(G163=1,IF(B163="",0,IF(J163&lt;SeuilFugitive,1,0)),"")</f>
        <v>0</v>
      </c>
      <c r="M163" s="37" t="n">
        <f aca="false">IF(G163=1,IF(B163="",IF((Fin-A163)*24&gt;SeuilFigee,1,0),IF(J163&gt;SeuilFigee*3600,1,0)),"")</f>
        <v>0</v>
      </c>
      <c r="N163" s="36" t="n">
        <f aca="false">IF(G163=1,IF(COUNTIF(H$2:H163,H163)=1,COUNTIF($H:$H,H163),""),"")</f>
        <v>4</v>
      </c>
      <c r="O163" s="0" t="str">
        <f aca="false">IF(G163=1,IF(COUNTIF(I$2:I163,I163)=1,COUNTIF($I:$I,I163),""),"")</f>
        <v/>
      </c>
      <c r="P163" s="38" t="str">
        <f aca="false">IF(G163=1,IF(COUNTIFS(C$2:C163,C163,G$2:G163,1)=1,COUNTIFS($C:$C,C163,$G:$G,1)+ROW()/10000000,""),"")</f>
        <v/>
      </c>
      <c r="Q163" s="0" t="str">
        <f aca="false">IF(K163=1,IF(COUNTIFS(C$2:C163,C163,K$2:K163,1)=1,1,0),"")</f>
        <v/>
      </c>
      <c r="R163" s="0" t="str">
        <f aca="false">IF(M163=1,IF(COUNTIFS(C$2:C163,C163,M$2:M163,1)=1,1,0),"")</f>
        <v/>
      </c>
      <c r="S163" s="0" t="str">
        <f aca="false">IF(L163=1,IF(COUNTIFS(C$2:C163,C163,L$2:L163,1)=1,1,0),"")</f>
        <v/>
      </c>
      <c r="T163" s="38" t="n">
        <f aca="false">IF(N163="","",N163+ROW()/10000000)</f>
        <v>4.0000163</v>
      </c>
      <c r="U163" s="36" t="n">
        <f aca="false">IF(G163=1,IF(B163="",1,0),"")</f>
        <v>0</v>
      </c>
    </row>
    <row r="164" customFormat="false" ht="15" hidden="false" customHeight="false" outlineLevel="0" collapsed="false">
      <c r="A164" s="35" t="n">
        <v>46083.6823842593</v>
      </c>
      <c r="B164" s="35" t="n">
        <v>46083.692662037</v>
      </c>
      <c r="C164" s="36" t="s">
        <v>145</v>
      </c>
      <c r="D164" s="36" t="s">
        <v>146</v>
      </c>
      <c r="E164" s="36" t="s">
        <v>121</v>
      </c>
      <c r="F164" s="36" t="s">
        <v>144</v>
      </c>
      <c r="G164" s="36" t="n">
        <f aca="false">IF(A164="","",IF(AND(A164&gt;=Debut,A164&lt;Fin),1,0))</f>
        <v>1</v>
      </c>
      <c r="H164" s="36" t="n">
        <f aca="false">IF(G164=1,INT(ROUND((A164-Debut)*86400,0)/600),"")</f>
        <v>98</v>
      </c>
      <c r="I164" s="36" t="n">
        <f aca="false">IF(G164=1,INT(ROUND((A164-Debut)*86400,0)/3600),"")</f>
        <v>16</v>
      </c>
      <c r="J164" s="36" t="n">
        <f aca="false">IF(OR(A164="",B164=""),"",ROUND((B164-A164)*86400,0))</f>
        <v>888</v>
      </c>
      <c r="K164" s="37" t="n">
        <f aca="false">IF(G164=1,IF(COUNTIFS($C:$C,C164,$G:$G,1,$A:$A,"&gt;="&amp;(A164-FenetreInterm/86400),$A:$A,"&lt;="&amp;A164)&gt;=NbInterm,1,0),"")</f>
        <v>0</v>
      </c>
      <c r="L164" s="37" t="n">
        <f aca="false">IF(G164=1,IF(B164="",0,IF(J164&lt;SeuilFugitive,1,0)),"")</f>
        <v>0</v>
      </c>
      <c r="M164" s="37" t="n">
        <f aca="false">IF(G164=1,IF(B164="",IF((Fin-A164)*24&gt;SeuilFigee,1,0),IF(J164&gt;SeuilFigee*3600,1,0)),"")</f>
        <v>0</v>
      </c>
      <c r="N164" s="0" t="str">
        <f aca="false">IF(G164=1,IF(COUNTIF(H$2:H164,H164)=1,COUNTIF($H:$H,H164),""),"")</f>
        <v/>
      </c>
      <c r="O164" s="0" t="str">
        <f aca="false">IF(G164=1,IF(COUNTIF(I$2:I164,I164)=1,COUNTIF($I:$I,I164),""),"")</f>
        <v/>
      </c>
      <c r="P164" s="38" t="str">
        <f aca="false">IF(G164=1,IF(COUNTIFS(C$2:C164,C164,G$2:G164,1)=1,COUNTIFS($C:$C,C164,$G:$G,1)+ROW()/10000000,""),"")</f>
        <v/>
      </c>
      <c r="Q164" s="0" t="str">
        <f aca="false">IF(K164=1,IF(COUNTIFS(C$2:C164,C164,K$2:K164,1)=1,1,0),"")</f>
        <v/>
      </c>
      <c r="R164" s="0" t="str">
        <f aca="false">IF(M164=1,IF(COUNTIFS(C$2:C164,C164,M$2:M164,1)=1,1,0),"")</f>
        <v/>
      </c>
      <c r="S164" s="0" t="str">
        <f aca="false">IF(L164=1,IF(COUNTIFS(C$2:C164,C164,L$2:L164,1)=1,1,0),"")</f>
        <v/>
      </c>
      <c r="T164" s="38" t="str">
        <f aca="false">IF(N164="","",N164+ROW()/10000000)</f>
        <v/>
      </c>
      <c r="U164" s="36" t="n">
        <f aca="false">IF(G164=1,IF(B164="",1,0),"")</f>
        <v>0</v>
      </c>
    </row>
    <row r="165" customFormat="false" ht="15" hidden="false" customHeight="false" outlineLevel="0" collapsed="false">
      <c r="A165" s="35" t="n">
        <v>46083.685150463</v>
      </c>
      <c r="B165" s="35" t="n">
        <v>46083.6890856482</v>
      </c>
      <c r="C165" s="36" t="s">
        <v>138</v>
      </c>
      <c r="D165" s="36" t="s">
        <v>139</v>
      </c>
      <c r="E165" s="36" t="s">
        <v>128</v>
      </c>
      <c r="F165" s="36" t="s">
        <v>118</v>
      </c>
      <c r="G165" s="36" t="n">
        <f aca="false">IF(A165="","",IF(AND(A165&gt;=Debut,A165&lt;Fin),1,0))</f>
        <v>1</v>
      </c>
      <c r="H165" s="36" t="n">
        <f aca="false">IF(G165=1,INT(ROUND((A165-Debut)*86400,0)/600),"")</f>
        <v>98</v>
      </c>
      <c r="I165" s="36" t="n">
        <f aca="false">IF(G165=1,INT(ROUND((A165-Debut)*86400,0)/3600),"")</f>
        <v>16</v>
      </c>
      <c r="J165" s="36" t="n">
        <f aca="false">IF(OR(A165="",B165=""),"",ROUND((B165-A165)*86400,0))</f>
        <v>340</v>
      </c>
      <c r="K165" s="37" t="n">
        <f aca="false">IF(G165=1,IF(COUNTIFS($C:$C,C165,$G:$G,1,$A:$A,"&gt;="&amp;(A165-FenetreInterm/86400),$A:$A,"&lt;="&amp;A165)&gt;=NbInterm,1,0),"")</f>
        <v>0</v>
      </c>
      <c r="L165" s="37" t="n">
        <f aca="false">IF(G165=1,IF(B165="",0,IF(J165&lt;SeuilFugitive,1,0)),"")</f>
        <v>0</v>
      </c>
      <c r="M165" s="37" t="n">
        <f aca="false">IF(G165=1,IF(B165="",IF((Fin-A165)*24&gt;SeuilFigee,1,0),IF(J165&gt;SeuilFigee*3600,1,0)),"")</f>
        <v>0</v>
      </c>
      <c r="N165" s="0" t="str">
        <f aca="false">IF(G165=1,IF(COUNTIF(H$2:H165,H165)=1,COUNTIF($H:$H,H165),""),"")</f>
        <v/>
      </c>
      <c r="O165" s="0" t="str">
        <f aca="false">IF(G165=1,IF(COUNTIF(I$2:I165,I165)=1,COUNTIF($I:$I,I165),""),"")</f>
        <v/>
      </c>
      <c r="P165" s="38" t="str">
        <f aca="false">IF(G165=1,IF(COUNTIFS(C$2:C165,C165,G$2:G165,1)=1,COUNTIFS($C:$C,C165,$G:$G,1)+ROW()/10000000,""),"")</f>
        <v/>
      </c>
      <c r="Q165" s="0" t="str">
        <f aca="false">IF(K165=1,IF(COUNTIFS(C$2:C165,C165,K$2:K165,1)=1,1,0),"")</f>
        <v/>
      </c>
      <c r="R165" s="0" t="str">
        <f aca="false">IF(M165=1,IF(COUNTIFS(C$2:C165,C165,M$2:M165,1)=1,1,0),"")</f>
        <v/>
      </c>
      <c r="S165" s="0" t="str">
        <f aca="false">IF(L165=1,IF(COUNTIFS(C$2:C165,C165,L$2:L165,1)=1,1,0),"")</f>
        <v/>
      </c>
      <c r="T165" s="38" t="str">
        <f aca="false">IF(N165="","",N165+ROW()/10000000)</f>
        <v/>
      </c>
      <c r="U165" s="36" t="n">
        <f aca="false">IF(G165=1,IF(B165="",1,0),"")</f>
        <v>0</v>
      </c>
    </row>
    <row r="166" customFormat="false" ht="15" hidden="false" customHeight="false" outlineLevel="0" collapsed="false">
      <c r="A166" s="35" t="n">
        <v>46083.6859375</v>
      </c>
      <c r="B166" s="35" t="n">
        <v>46083.6935532407</v>
      </c>
      <c r="C166" s="36" t="s">
        <v>142</v>
      </c>
      <c r="D166" s="36" t="s">
        <v>143</v>
      </c>
      <c r="E166" s="36" t="s">
        <v>121</v>
      </c>
      <c r="F166" s="36" t="s">
        <v>144</v>
      </c>
      <c r="G166" s="36" t="n">
        <f aca="false">IF(A166="","",IF(AND(A166&gt;=Debut,A166&lt;Fin),1,0))</f>
        <v>1</v>
      </c>
      <c r="H166" s="36" t="n">
        <f aca="false">IF(G166=1,INT(ROUND((A166-Debut)*86400,0)/600),"")</f>
        <v>98</v>
      </c>
      <c r="I166" s="36" t="n">
        <f aca="false">IF(G166=1,INT(ROUND((A166-Debut)*86400,0)/3600),"")</f>
        <v>16</v>
      </c>
      <c r="J166" s="36" t="n">
        <f aca="false">IF(OR(A166="",B166=""),"",ROUND((B166-A166)*86400,0))</f>
        <v>658</v>
      </c>
      <c r="K166" s="37" t="n">
        <f aca="false">IF(G166=1,IF(COUNTIFS($C:$C,C166,$G:$G,1,$A:$A,"&gt;="&amp;(A166-FenetreInterm/86400),$A:$A,"&lt;="&amp;A166)&gt;=NbInterm,1,0),"")</f>
        <v>0</v>
      </c>
      <c r="L166" s="37" t="n">
        <f aca="false">IF(G166=1,IF(B166="",0,IF(J166&lt;SeuilFugitive,1,0)),"")</f>
        <v>0</v>
      </c>
      <c r="M166" s="37" t="n">
        <f aca="false">IF(G166=1,IF(B166="",IF((Fin-A166)*24&gt;SeuilFigee,1,0),IF(J166&gt;SeuilFigee*3600,1,0)),"")</f>
        <v>0</v>
      </c>
      <c r="N166" s="0" t="str">
        <f aca="false">IF(G166=1,IF(COUNTIF(H$2:H166,H166)=1,COUNTIF($H:$H,H166),""),"")</f>
        <v/>
      </c>
      <c r="O166" s="0" t="str">
        <f aca="false">IF(G166=1,IF(COUNTIF(I$2:I166,I166)=1,COUNTIF($I:$I,I166),""),"")</f>
        <v/>
      </c>
      <c r="P166" s="38" t="str">
        <f aca="false">IF(G166=1,IF(COUNTIFS(C$2:C166,C166,G$2:G166,1)=1,COUNTIFS($C:$C,C166,$G:$G,1)+ROW()/10000000,""),"")</f>
        <v/>
      </c>
      <c r="Q166" s="0" t="str">
        <f aca="false">IF(K166=1,IF(COUNTIFS(C$2:C166,C166,K$2:K166,1)=1,1,0),"")</f>
        <v/>
      </c>
      <c r="R166" s="0" t="str">
        <f aca="false">IF(M166=1,IF(COUNTIFS(C$2:C166,C166,M$2:M166,1)=1,1,0),"")</f>
        <v/>
      </c>
      <c r="S166" s="0" t="str">
        <f aca="false">IF(L166=1,IF(COUNTIFS(C$2:C166,C166,L$2:L166,1)=1,1,0),"")</f>
        <v/>
      </c>
      <c r="T166" s="38" t="str">
        <f aca="false">IF(N166="","",N166+ROW()/10000000)</f>
        <v/>
      </c>
      <c r="U166" s="36" t="n">
        <f aca="false">IF(G166=1,IF(B166="",1,0),"")</f>
        <v>0</v>
      </c>
    </row>
    <row r="167" customFormat="false" ht="15" hidden="false" customHeight="false" outlineLevel="0" collapsed="false">
      <c r="A167" s="35" t="n">
        <v>46083.6953587963</v>
      </c>
      <c r="B167" s="35" t="n">
        <v>46083.7000578704</v>
      </c>
      <c r="C167" s="36" t="s">
        <v>142</v>
      </c>
      <c r="D167" s="36" t="s">
        <v>143</v>
      </c>
      <c r="E167" s="36" t="s">
        <v>121</v>
      </c>
      <c r="F167" s="36" t="s">
        <v>144</v>
      </c>
      <c r="G167" s="36" t="n">
        <f aca="false">IF(A167="","",IF(AND(A167&gt;=Debut,A167&lt;Fin),1,0))</f>
        <v>1</v>
      </c>
      <c r="H167" s="36" t="n">
        <f aca="false">IF(G167=1,INT(ROUND((A167-Debut)*86400,0)/600),"")</f>
        <v>100</v>
      </c>
      <c r="I167" s="36" t="n">
        <f aca="false">IF(G167=1,INT(ROUND((A167-Debut)*86400,0)/3600),"")</f>
        <v>16</v>
      </c>
      <c r="J167" s="36" t="n">
        <f aca="false">IF(OR(A167="",B167=""),"",ROUND((B167-A167)*86400,0))</f>
        <v>406</v>
      </c>
      <c r="K167" s="37" t="n">
        <f aca="false">IF(G167=1,IF(COUNTIFS($C:$C,C167,$G:$G,1,$A:$A,"&gt;="&amp;(A167-FenetreInterm/86400),$A:$A,"&lt;="&amp;A167)&gt;=NbInterm,1,0),"")</f>
        <v>0</v>
      </c>
      <c r="L167" s="37" t="n">
        <f aca="false">IF(G167=1,IF(B167="",0,IF(J167&lt;SeuilFugitive,1,0)),"")</f>
        <v>0</v>
      </c>
      <c r="M167" s="37" t="n">
        <f aca="false">IF(G167=1,IF(B167="",IF((Fin-A167)*24&gt;SeuilFigee,1,0),IF(J167&gt;SeuilFigee*3600,1,0)),"")</f>
        <v>0</v>
      </c>
      <c r="N167" s="36" t="n">
        <f aca="false">IF(G167=1,IF(COUNTIF(H$2:H167,H167)=1,COUNTIF($H:$H,H167),""),"")</f>
        <v>1</v>
      </c>
      <c r="O167" s="0" t="str">
        <f aca="false">IF(G167=1,IF(COUNTIF(I$2:I167,I167)=1,COUNTIF($I:$I,I167),""),"")</f>
        <v/>
      </c>
      <c r="P167" s="38" t="str">
        <f aca="false">IF(G167=1,IF(COUNTIFS(C$2:C167,C167,G$2:G167,1)=1,COUNTIFS($C:$C,C167,$G:$G,1)+ROW()/10000000,""),"")</f>
        <v/>
      </c>
      <c r="Q167" s="0" t="str">
        <f aca="false">IF(K167=1,IF(COUNTIFS(C$2:C167,C167,K$2:K167,1)=1,1,0),"")</f>
        <v/>
      </c>
      <c r="R167" s="0" t="str">
        <f aca="false">IF(M167=1,IF(COUNTIFS(C$2:C167,C167,M$2:M167,1)=1,1,0),"")</f>
        <v/>
      </c>
      <c r="S167" s="0" t="str">
        <f aca="false">IF(L167=1,IF(COUNTIFS(C$2:C167,C167,L$2:L167,1)=1,1,0),"")</f>
        <v/>
      </c>
      <c r="T167" s="38" t="n">
        <f aca="false">IF(N167="","",N167+ROW()/10000000)</f>
        <v>1.0000167</v>
      </c>
      <c r="U167" s="36" t="n">
        <f aca="false">IF(G167=1,IF(B167="",1,0),"")</f>
        <v>0</v>
      </c>
    </row>
    <row r="168" customFormat="false" ht="15" hidden="false" customHeight="false" outlineLevel="0" collapsed="false">
      <c r="A168" s="35" t="n">
        <v>46083.7055208333</v>
      </c>
      <c r="B168" s="35" t="n">
        <v>46083.715625</v>
      </c>
      <c r="C168" s="36" t="s">
        <v>158</v>
      </c>
      <c r="D168" s="36" t="s">
        <v>159</v>
      </c>
      <c r="E168" s="36" t="s">
        <v>128</v>
      </c>
      <c r="F168" s="36" t="s">
        <v>122</v>
      </c>
      <c r="G168" s="36" t="n">
        <f aca="false">IF(A168="","",IF(AND(A168&gt;=Debut,A168&lt;Fin),1,0))</f>
        <v>1</v>
      </c>
      <c r="H168" s="36" t="n">
        <f aca="false">IF(G168=1,INT(ROUND((A168-Debut)*86400,0)/600),"")</f>
        <v>101</v>
      </c>
      <c r="I168" s="36" t="n">
        <f aca="false">IF(G168=1,INT(ROUND((A168-Debut)*86400,0)/3600),"")</f>
        <v>16</v>
      </c>
      <c r="J168" s="36" t="n">
        <f aca="false">IF(OR(A168="",B168=""),"",ROUND((B168-A168)*86400,0))</f>
        <v>873</v>
      </c>
      <c r="K168" s="37" t="n">
        <f aca="false">IF(G168=1,IF(COUNTIFS($C:$C,C168,$G:$G,1,$A:$A,"&gt;="&amp;(A168-FenetreInterm/86400),$A:$A,"&lt;="&amp;A168)&gt;=NbInterm,1,0),"")</f>
        <v>0</v>
      </c>
      <c r="L168" s="37" t="n">
        <f aca="false">IF(G168=1,IF(B168="",0,IF(J168&lt;SeuilFugitive,1,0)),"")</f>
        <v>0</v>
      </c>
      <c r="M168" s="37" t="n">
        <f aca="false">IF(G168=1,IF(B168="",IF((Fin-A168)*24&gt;SeuilFigee,1,0),IF(J168&gt;SeuilFigee*3600,1,0)),"")</f>
        <v>0</v>
      </c>
      <c r="N168" s="36" t="n">
        <f aca="false">IF(G168=1,IF(COUNTIF(H$2:H168,H168)=1,COUNTIF($H:$H,H168),""),"")</f>
        <v>3</v>
      </c>
      <c r="O168" s="0" t="str">
        <f aca="false">IF(G168=1,IF(COUNTIF(I$2:I168,I168)=1,COUNTIF($I:$I,I168),""),"")</f>
        <v/>
      </c>
      <c r="P168" s="38" t="str">
        <f aca="false">IF(G168=1,IF(COUNTIFS(C$2:C168,C168,G$2:G168,1)=1,COUNTIFS($C:$C,C168,$G:$G,1)+ROW()/10000000,""),"")</f>
        <v/>
      </c>
      <c r="Q168" s="0" t="str">
        <f aca="false">IF(K168=1,IF(COUNTIFS(C$2:C168,C168,K$2:K168,1)=1,1,0),"")</f>
        <v/>
      </c>
      <c r="R168" s="0" t="str">
        <f aca="false">IF(M168=1,IF(COUNTIFS(C$2:C168,C168,M$2:M168,1)=1,1,0),"")</f>
        <v/>
      </c>
      <c r="S168" s="0" t="str">
        <f aca="false">IF(L168=1,IF(COUNTIFS(C$2:C168,C168,L$2:L168,1)=1,1,0),"")</f>
        <v/>
      </c>
      <c r="T168" s="38" t="n">
        <f aca="false">IF(N168="","",N168+ROW()/10000000)</f>
        <v>3.0000168</v>
      </c>
      <c r="U168" s="36" t="n">
        <f aca="false">IF(G168=1,IF(B168="",1,0),"")</f>
        <v>0</v>
      </c>
    </row>
    <row r="169" customFormat="false" ht="15" hidden="false" customHeight="false" outlineLevel="0" collapsed="false">
      <c r="A169" s="35" t="n">
        <v>46083.7065393519</v>
      </c>
      <c r="B169" s="35" t="n">
        <v>46083.712662037</v>
      </c>
      <c r="C169" s="36" t="s">
        <v>142</v>
      </c>
      <c r="D169" s="36" t="s">
        <v>143</v>
      </c>
      <c r="E169" s="36" t="s">
        <v>121</v>
      </c>
      <c r="F169" s="36" t="s">
        <v>144</v>
      </c>
      <c r="G169" s="36" t="n">
        <f aca="false">IF(A169="","",IF(AND(A169&gt;=Debut,A169&lt;Fin),1,0))</f>
        <v>1</v>
      </c>
      <c r="H169" s="36" t="n">
        <f aca="false">IF(G169=1,INT(ROUND((A169-Debut)*86400,0)/600),"")</f>
        <v>101</v>
      </c>
      <c r="I169" s="36" t="n">
        <f aca="false">IF(G169=1,INT(ROUND((A169-Debut)*86400,0)/3600),"")</f>
        <v>16</v>
      </c>
      <c r="J169" s="36" t="n">
        <f aca="false">IF(OR(A169="",B169=""),"",ROUND((B169-A169)*86400,0))</f>
        <v>529</v>
      </c>
      <c r="K169" s="37" t="n">
        <f aca="false">IF(G169=1,IF(COUNTIFS($C:$C,C169,$G:$G,1,$A:$A,"&gt;="&amp;(A169-FenetreInterm/86400),$A:$A,"&lt;="&amp;A169)&gt;=NbInterm,1,0),"")</f>
        <v>0</v>
      </c>
      <c r="L169" s="37" t="n">
        <f aca="false">IF(G169=1,IF(B169="",0,IF(J169&lt;SeuilFugitive,1,0)),"")</f>
        <v>0</v>
      </c>
      <c r="M169" s="37" t="n">
        <f aca="false">IF(G169=1,IF(B169="",IF((Fin-A169)*24&gt;SeuilFigee,1,0),IF(J169&gt;SeuilFigee*3600,1,0)),"")</f>
        <v>0</v>
      </c>
      <c r="N169" s="0" t="str">
        <f aca="false">IF(G169=1,IF(COUNTIF(H$2:H169,H169)=1,COUNTIF($H:$H,H169),""),"")</f>
        <v/>
      </c>
      <c r="O169" s="0" t="str">
        <f aca="false">IF(G169=1,IF(COUNTIF(I$2:I169,I169)=1,COUNTIF($I:$I,I169),""),"")</f>
        <v/>
      </c>
      <c r="P169" s="38" t="str">
        <f aca="false">IF(G169=1,IF(COUNTIFS(C$2:C169,C169,G$2:G169,1)=1,COUNTIFS($C:$C,C169,$G:$G,1)+ROW()/10000000,""),"")</f>
        <v/>
      </c>
      <c r="Q169" s="0" t="str">
        <f aca="false">IF(K169=1,IF(COUNTIFS(C$2:C169,C169,K$2:K169,1)=1,1,0),"")</f>
        <v/>
      </c>
      <c r="R169" s="0" t="str">
        <f aca="false">IF(M169=1,IF(COUNTIFS(C$2:C169,C169,M$2:M169,1)=1,1,0),"")</f>
        <v/>
      </c>
      <c r="S169" s="0" t="str">
        <f aca="false">IF(L169=1,IF(COUNTIFS(C$2:C169,C169,L$2:L169,1)=1,1,0),"")</f>
        <v/>
      </c>
      <c r="T169" s="38" t="str">
        <f aca="false">IF(N169="","",N169+ROW()/10000000)</f>
        <v/>
      </c>
      <c r="U169" s="36" t="n">
        <f aca="false">IF(G169=1,IF(B169="",1,0),"")</f>
        <v>0</v>
      </c>
    </row>
    <row r="170" customFormat="false" ht="15" hidden="false" customHeight="false" outlineLevel="0" collapsed="false">
      <c r="A170" s="35" t="n">
        <v>46083.7071296296</v>
      </c>
      <c r="B170" s="35" t="n">
        <v>46083.711400463</v>
      </c>
      <c r="C170" s="36" t="s">
        <v>142</v>
      </c>
      <c r="D170" s="36" t="s">
        <v>143</v>
      </c>
      <c r="E170" s="36" t="s">
        <v>121</v>
      </c>
      <c r="F170" s="36" t="s">
        <v>144</v>
      </c>
      <c r="G170" s="36" t="n">
        <f aca="false">IF(A170="","",IF(AND(A170&gt;=Debut,A170&lt;Fin),1,0))</f>
        <v>1</v>
      </c>
      <c r="H170" s="36" t="n">
        <f aca="false">IF(G170=1,INT(ROUND((A170-Debut)*86400,0)/600),"")</f>
        <v>101</v>
      </c>
      <c r="I170" s="36" t="n">
        <f aca="false">IF(G170=1,INT(ROUND((A170-Debut)*86400,0)/3600),"")</f>
        <v>16</v>
      </c>
      <c r="J170" s="36" t="n">
        <f aca="false">IF(OR(A170="",B170=""),"",ROUND((B170-A170)*86400,0))</f>
        <v>369</v>
      </c>
      <c r="K170" s="37" t="n">
        <f aca="false">IF(G170=1,IF(COUNTIFS($C:$C,C170,$G:$G,1,$A:$A,"&gt;="&amp;(A170-FenetreInterm/86400),$A:$A,"&lt;="&amp;A170)&gt;=NbInterm,1,0),"")</f>
        <v>0</v>
      </c>
      <c r="L170" s="37" t="n">
        <f aca="false">IF(G170=1,IF(B170="",0,IF(J170&lt;SeuilFugitive,1,0)),"")</f>
        <v>0</v>
      </c>
      <c r="M170" s="37" t="n">
        <f aca="false">IF(G170=1,IF(B170="",IF((Fin-A170)*24&gt;SeuilFigee,1,0),IF(J170&gt;SeuilFigee*3600,1,0)),"")</f>
        <v>0</v>
      </c>
      <c r="N170" s="0" t="str">
        <f aca="false">IF(G170=1,IF(COUNTIF(H$2:H170,H170)=1,COUNTIF($H:$H,H170),""),"")</f>
        <v/>
      </c>
      <c r="O170" s="0" t="str">
        <f aca="false">IF(G170=1,IF(COUNTIF(I$2:I170,I170)=1,COUNTIF($I:$I,I170),""),"")</f>
        <v/>
      </c>
      <c r="P170" s="38" t="str">
        <f aca="false">IF(G170=1,IF(COUNTIFS(C$2:C170,C170,G$2:G170,1)=1,COUNTIFS($C:$C,C170,$G:$G,1)+ROW()/10000000,""),"")</f>
        <v/>
      </c>
      <c r="Q170" s="0" t="str">
        <f aca="false">IF(K170=1,IF(COUNTIFS(C$2:C170,C170,K$2:K170,1)=1,1,0),"")</f>
        <v/>
      </c>
      <c r="R170" s="0" t="str">
        <f aca="false">IF(M170=1,IF(COUNTIFS(C$2:C170,C170,M$2:M170,1)=1,1,0),"")</f>
        <v/>
      </c>
      <c r="S170" s="0" t="str">
        <f aca="false">IF(L170=1,IF(COUNTIFS(C$2:C170,C170,L$2:L170,1)=1,1,0),"")</f>
        <v/>
      </c>
      <c r="T170" s="38" t="str">
        <f aca="false">IF(N170="","",N170+ROW()/10000000)</f>
        <v/>
      </c>
      <c r="U170" s="36" t="n">
        <f aca="false">IF(G170=1,IF(B170="",1,0),"")</f>
        <v>0</v>
      </c>
    </row>
    <row r="171" customFormat="false" ht="15" hidden="false" customHeight="false" outlineLevel="0" collapsed="false">
      <c r="A171" s="35" t="n">
        <v>46083.7113657407</v>
      </c>
      <c r="B171" s="35" t="n">
        <v>46083.7134837963</v>
      </c>
      <c r="C171" s="36" t="s">
        <v>142</v>
      </c>
      <c r="D171" s="36" t="s">
        <v>143</v>
      </c>
      <c r="E171" s="36" t="s">
        <v>121</v>
      </c>
      <c r="F171" s="36" t="s">
        <v>144</v>
      </c>
      <c r="G171" s="36" t="n">
        <f aca="false">IF(A171="","",IF(AND(A171&gt;=Debut,A171&lt;Fin),1,0))</f>
        <v>1</v>
      </c>
      <c r="H171" s="36" t="n">
        <f aca="false">IF(G171=1,INT(ROUND((A171-Debut)*86400,0)/600),"")</f>
        <v>102</v>
      </c>
      <c r="I171" s="36" t="n">
        <f aca="false">IF(G171=1,INT(ROUND((A171-Debut)*86400,0)/3600),"")</f>
        <v>17</v>
      </c>
      <c r="J171" s="36" t="n">
        <f aca="false">IF(OR(A171="",B171=""),"",ROUND((B171-A171)*86400,0))</f>
        <v>183</v>
      </c>
      <c r="K171" s="37" t="n">
        <f aca="false">IF(G171=1,IF(COUNTIFS($C:$C,C171,$G:$G,1,$A:$A,"&gt;="&amp;(A171-FenetreInterm/86400),$A:$A,"&lt;="&amp;A171)&gt;=NbInterm,1,0),"")</f>
        <v>0</v>
      </c>
      <c r="L171" s="37" t="n">
        <f aca="false">IF(G171=1,IF(B171="",0,IF(J171&lt;SeuilFugitive,1,0)),"")</f>
        <v>0</v>
      </c>
      <c r="M171" s="37" t="n">
        <f aca="false">IF(G171=1,IF(B171="",IF((Fin-A171)*24&gt;SeuilFigee,1,0),IF(J171&gt;SeuilFigee*3600,1,0)),"")</f>
        <v>0</v>
      </c>
      <c r="N171" s="36" t="n">
        <f aca="false">IF(G171=1,IF(COUNTIF(H$2:H171,H171)=1,COUNTIF($H:$H,H171),""),"")</f>
        <v>1</v>
      </c>
      <c r="O171" s="36" t="n">
        <f aca="false">IF(G171=1,IF(COUNTIF(I$2:I171,I171)=1,COUNTIF($I:$I,I171),""),"")</f>
        <v>6</v>
      </c>
      <c r="P171" s="38" t="str">
        <f aca="false">IF(G171=1,IF(COUNTIFS(C$2:C171,C171,G$2:G171,1)=1,COUNTIFS($C:$C,C171,$G:$G,1)+ROW()/10000000,""),"")</f>
        <v/>
      </c>
      <c r="Q171" s="0" t="str">
        <f aca="false">IF(K171=1,IF(COUNTIFS(C$2:C171,C171,K$2:K171,1)=1,1,0),"")</f>
        <v/>
      </c>
      <c r="R171" s="0" t="str">
        <f aca="false">IF(M171=1,IF(COUNTIFS(C$2:C171,C171,M$2:M171,1)=1,1,0),"")</f>
        <v/>
      </c>
      <c r="S171" s="0" t="str">
        <f aca="false">IF(L171=1,IF(COUNTIFS(C$2:C171,C171,L$2:L171,1)=1,1,0),"")</f>
        <v/>
      </c>
      <c r="T171" s="38" t="n">
        <f aca="false">IF(N171="","",N171+ROW()/10000000)</f>
        <v>1.0000171</v>
      </c>
      <c r="U171" s="36" t="n">
        <f aca="false">IF(G171=1,IF(B171="",1,0),"")</f>
        <v>0</v>
      </c>
    </row>
    <row r="172" customFormat="false" ht="15" hidden="false" customHeight="false" outlineLevel="0" collapsed="false">
      <c r="A172" s="35" t="n">
        <v>46083.7165740741</v>
      </c>
      <c r="B172" s="35" t="n">
        <v>46083.7214351852</v>
      </c>
      <c r="C172" s="36" t="s">
        <v>142</v>
      </c>
      <c r="D172" s="36" t="s">
        <v>143</v>
      </c>
      <c r="E172" s="36" t="s">
        <v>121</v>
      </c>
      <c r="F172" s="36" t="s">
        <v>144</v>
      </c>
      <c r="G172" s="36" t="n">
        <f aca="false">IF(A172="","",IF(AND(A172&gt;=Debut,A172&lt;Fin),1,0))</f>
        <v>1</v>
      </c>
      <c r="H172" s="36" t="n">
        <f aca="false">IF(G172=1,INT(ROUND((A172-Debut)*86400,0)/600),"")</f>
        <v>103</v>
      </c>
      <c r="I172" s="36" t="n">
        <f aca="false">IF(G172=1,INT(ROUND((A172-Debut)*86400,0)/3600),"")</f>
        <v>17</v>
      </c>
      <c r="J172" s="36" t="n">
        <f aca="false">IF(OR(A172="",B172=""),"",ROUND((B172-A172)*86400,0))</f>
        <v>420</v>
      </c>
      <c r="K172" s="37" t="n">
        <f aca="false">IF(G172=1,IF(COUNTIFS($C:$C,C172,$G:$G,1,$A:$A,"&gt;="&amp;(A172-FenetreInterm/86400),$A:$A,"&lt;="&amp;A172)&gt;=NbInterm,1,0),"")</f>
        <v>0</v>
      </c>
      <c r="L172" s="37" t="n">
        <f aca="false">IF(G172=1,IF(B172="",0,IF(J172&lt;SeuilFugitive,1,0)),"")</f>
        <v>0</v>
      </c>
      <c r="M172" s="37" t="n">
        <f aca="false">IF(G172=1,IF(B172="",IF((Fin-A172)*24&gt;SeuilFigee,1,0),IF(J172&gt;SeuilFigee*3600,1,0)),"")</f>
        <v>0</v>
      </c>
      <c r="N172" s="36" t="n">
        <f aca="false">IF(G172=1,IF(COUNTIF(H$2:H172,H172)=1,COUNTIF($H:$H,H172),""),"")</f>
        <v>2</v>
      </c>
      <c r="O172" s="0" t="str">
        <f aca="false">IF(G172=1,IF(COUNTIF(I$2:I172,I172)=1,COUNTIF($I:$I,I172),""),"")</f>
        <v/>
      </c>
      <c r="P172" s="38" t="str">
        <f aca="false">IF(G172=1,IF(COUNTIFS(C$2:C172,C172,G$2:G172,1)=1,COUNTIFS($C:$C,C172,$G:$G,1)+ROW()/10000000,""),"")</f>
        <v/>
      </c>
      <c r="Q172" s="0" t="str">
        <f aca="false">IF(K172=1,IF(COUNTIFS(C$2:C172,C172,K$2:K172,1)=1,1,0),"")</f>
        <v/>
      </c>
      <c r="R172" s="0" t="str">
        <f aca="false">IF(M172=1,IF(COUNTIFS(C$2:C172,C172,M$2:M172,1)=1,1,0),"")</f>
        <v/>
      </c>
      <c r="S172" s="0" t="str">
        <f aca="false">IF(L172=1,IF(COUNTIFS(C$2:C172,C172,L$2:L172,1)=1,1,0),"")</f>
        <v/>
      </c>
      <c r="T172" s="38" t="n">
        <f aca="false">IF(N172="","",N172+ROW()/10000000)</f>
        <v>2.0000172</v>
      </c>
      <c r="U172" s="36" t="n">
        <f aca="false">IF(G172=1,IF(B172="",1,0),"")</f>
        <v>0</v>
      </c>
    </row>
    <row r="173" customFormat="false" ht="15" hidden="false" customHeight="false" outlineLevel="0" collapsed="false">
      <c r="A173" s="35" t="n">
        <v>46083.7199074074</v>
      </c>
      <c r="B173" s="35" t="n">
        <v>46083.7295717593</v>
      </c>
      <c r="C173" s="36" t="s">
        <v>145</v>
      </c>
      <c r="D173" s="36" t="s">
        <v>146</v>
      </c>
      <c r="E173" s="36" t="s">
        <v>121</v>
      </c>
      <c r="F173" s="36" t="s">
        <v>144</v>
      </c>
      <c r="G173" s="36" t="n">
        <f aca="false">IF(A173="","",IF(AND(A173&gt;=Debut,A173&lt;Fin),1,0))</f>
        <v>1</v>
      </c>
      <c r="H173" s="36" t="n">
        <f aca="false">IF(G173=1,INT(ROUND((A173-Debut)*86400,0)/600),"")</f>
        <v>103</v>
      </c>
      <c r="I173" s="36" t="n">
        <f aca="false">IF(G173=1,INT(ROUND((A173-Debut)*86400,0)/3600),"")</f>
        <v>17</v>
      </c>
      <c r="J173" s="36" t="n">
        <f aca="false">IF(OR(A173="",B173=""),"",ROUND((B173-A173)*86400,0))</f>
        <v>835</v>
      </c>
      <c r="K173" s="37" t="n">
        <f aca="false">IF(G173=1,IF(COUNTIFS($C:$C,C173,$G:$G,1,$A:$A,"&gt;="&amp;(A173-FenetreInterm/86400),$A:$A,"&lt;="&amp;A173)&gt;=NbInterm,1,0),"")</f>
        <v>0</v>
      </c>
      <c r="L173" s="37" t="n">
        <f aca="false">IF(G173=1,IF(B173="",0,IF(J173&lt;SeuilFugitive,1,0)),"")</f>
        <v>0</v>
      </c>
      <c r="M173" s="37" t="n">
        <f aca="false">IF(G173=1,IF(B173="",IF((Fin-A173)*24&gt;SeuilFigee,1,0),IF(J173&gt;SeuilFigee*3600,1,0)),"")</f>
        <v>0</v>
      </c>
      <c r="N173" s="0" t="str">
        <f aca="false">IF(G173=1,IF(COUNTIF(H$2:H173,H173)=1,COUNTIF($H:$H,H173),""),"")</f>
        <v/>
      </c>
      <c r="O173" s="0" t="str">
        <f aca="false">IF(G173=1,IF(COUNTIF(I$2:I173,I173)=1,COUNTIF($I:$I,I173),""),"")</f>
        <v/>
      </c>
      <c r="P173" s="38" t="str">
        <f aca="false">IF(G173=1,IF(COUNTIFS(C$2:C173,C173,G$2:G173,1)=1,COUNTIFS($C:$C,C173,$G:$G,1)+ROW()/10000000,""),"")</f>
        <v/>
      </c>
      <c r="Q173" s="0" t="str">
        <f aca="false">IF(K173=1,IF(COUNTIFS(C$2:C173,C173,K$2:K173,1)=1,1,0),"")</f>
        <v/>
      </c>
      <c r="R173" s="0" t="str">
        <f aca="false">IF(M173=1,IF(COUNTIFS(C$2:C173,C173,M$2:M173,1)=1,1,0),"")</f>
        <v/>
      </c>
      <c r="S173" s="0" t="str">
        <f aca="false">IF(L173=1,IF(COUNTIFS(C$2:C173,C173,L$2:L173,1)=1,1,0),"")</f>
        <v/>
      </c>
      <c r="T173" s="38" t="str">
        <f aca="false">IF(N173="","",N173+ROW()/10000000)</f>
        <v/>
      </c>
      <c r="U173" s="36" t="n">
        <f aca="false">IF(G173=1,IF(B173="",1,0),"")</f>
        <v>0</v>
      </c>
    </row>
    <row r="174" customFormat="false" ht="15" hidden="false" customHeight="false" outlineLevel="0" collapsed="false">
      <c r="A174" s="35" t="n">
        <v>46083.7331481482</v>
      </c>
      <c r="B174" s="35" t="n">
        <v>46083.7376967593</v>
      </c>
      <c r="C174" s="36" t="s">
        <v>142</v>
      </c>
      <c r="D174" s="36" t="s">
        <v>143</v>
      </c>
      <c r="E174" s="36" t="s">
        <v>121</v>
      </c>
      <c r="F174" s="36" t="s">
        <v>144</v>
      </c>
      <c r="G174" s="36" t="n">
        <f aca="false">IF(A174="","",IF(AND(A174&gt;=Debut,A174&lt;Fin),1,0))</f>
        <v>1</v>
      </c>
      <c r="H174" s="36" t="n">
        <f aca="false">IF(G174=1,INT(ROUND((A174-Debut)*86400,0)/600),"")</f>
        <v>105</v>
      </c>
      <c r="I174" s="36" t="n">
        <f aca="false">IF(G174=1,INT(ROUND((A174-Debut)*86400,0)/3600),"")</f>
        <v>17</v>
      </c>
      <c r="J174" s="36" t="n">
        <f aca="false">IF(OR(A174="",B174=""),"",ROUND((B174-A174)*86400,0))</f>
        <v>393</v>
      </c>
      <c r="K174" s="37" t="n">
        <f aca="false">IF(G174=1,IF(COUNTIFS($C:$C,C174,$G:$G,1,$A:$A,"&gt;="&amp;(A174-FenetreInterm/86400),$A:$A,"&lt;="&amp;A174)&gt;=NbInterm,1,0),"")</f>
        <v>0</v>
      </c>
      <c r="L174" s="37" t="n">
        <f aca="false">IF(G174=1,IF(B174="",0,IF(J174&lt;SeuilFugitive,1,0)),"")</f>
        <v>0</v>
      </c>
      <c r="M174" s="37" t="n">
        <f aca="false">IF(G174=1,IF(B174="",IF((Fin-A174)*24&gt;SeuilFigee,1,0),IF(J174&gt;SeuilFigee*3600,1,0)),"")</f>
        <v>0</v>
      </c>
      <c r="N174" s="36" t="n">
        <f aca="false">IF(G174=1,IF(COUNTIF(H$2:H174,H174)=1,COUNTIF($H:$H,H174),""),"")</f>
        <v>1</v>
      </c>
      <c r="O174" s="0" t="str">
        <f aca="false">IF(G174=1,IF(COUNTIF(I$2:I174,I174)=1,COUNTIF($I:$I,I174),""),"")</f>
        <v/>
      </c>
      <c r="P174" s="38" t="str">
        <f aca="false">IF(G174=1,IF(COUNTIFS(C$2:C174,C174,G$2:G174,1)=1,COUNTIFS($C:$C,C174,$G:$G,1)+ROW()/10000000,""),"")</f>
        <v/>
      </c>
      <c r="Q174" s="0" t="str">
        <f aca="false">IF(K174=1,IF(COUNTIFS(C$2:C174,C174,K$2:K174,1)=1,1,0),"")</f>
        <v/>
      </c>
      <c r="R174" s="0" t="str">
        <f aca="false">IF(M174=1,IF(COUNTIFS(C$2:C174,C174,M$2:M174,1)=1,1,0),"")</f>
        <v/>
      </c>
      <c r="S174" s="0" t="str">
        <f aca="false">IF(L174=1,IF(COUNTIFS(C$2:C174,C174,L$2:L174,1)=1,1,0),"")</f>
        <v/>
      </c>
      <c r="T174" s="38" t="n">
        <f aca="false">IF(N174="","",N174+ROW()/10000000)</f>
        <v>1.0000174</v>
      </c>
      <c r="U174" s="36" t="n">
        <f aca="false">IF(G174=1,IF(B174="",1,0),"")</f>
        <v>0</v>
      </c>
    </row>
    <row r="175" customFormat="false" ht="15" hidden="false" customHeight="false" outlineLevel="0" collapsed="false">
      <c r="A175" s="35" t="n">
        <v>46083.7378356482</v>
      </c>
      <c r="B175" s="35" t="n">
        <v>46083.745775463</v>
      </c>
      <c r="C175" s="36" t="s">
        <v>142</v>
      </c>
      <c r="D175" s="36" t="s">
        <v>143</v>
      </c>
      <c r="E175" s="36" t="s">
        <v>121</v>
      </c>
      <c r="F175" s="36" t="s">
        <v>144</v>
      </c>
      <c r="G175" s="36" t="n">
        <f aca="false">IF(A175="","",IF(AND(A175&gt;=Debut,A175&lt;Fin),1,0))</f>
        <v>1</v>
      </c>
      <c r="H175" s="36" t="n">
        <f aca="false">IF(G175=1,INT(ROUND((A175-Debut)*86400,0)/600),"")</f>
        <v>106</v>
      </c>
      <c r="I175" s="36" t="n">
        <f aca="false">IF(G175=1,INT(ROUND((A175-Debut)*86400,0)/3600),"")</f>
        <v>17</v>
      </c>
      <c r="J175" s="36" t="n">
        <f aca="false">IF(OR(A175="",B175=""),"",ROUND((B175-A175)*86400,0))</f>
        <v>686</v>
      </c>
      <c r="K175" s="37" t="n">
        <f aca="false">IF(G175=1,IF(COUNTIFS($C:$C,C175,$G:$G,1,$A:$A,"&gt;="&amp;(A175-FenetreInterm/86400),$A:$A,"&lt;="&amp;A175)&gt;=NbInterm,1,0),"")</f>
        <v>0</v>
      </c>
      <c r="L175" s="37" t="n">
        <f aca="false">IF(G175=1,IF(B175="",0,IF(J175&lt;SeuilFugitive,1,0)),"")</f>
        <v>0</v>
      </c>
      <c r="M175" s="37" t="n">
        <f aca="false">IF(G175=1,IF(B175="",IF((Fin-A175)*24&gt;SeuilFigee,1,0),IF(J175&gt;SeuilFigee*3600,1,0)),"")</f>
        <v>0</v>
      </c>
      <c r="N175" s="36" t="n">
        <f aca="false">IF(G175=1,IF(COUNTIF(H$2:H175,H175)=1,COUNTIF($H:$H,H175),""),"")</f>
        <v>2</v>
      </c>
      <c r="O175" s="0" t="str">
        <f aca="false">IF(G175=1,IF(COUNTIF(I$2:I175,I175)=1,COUNTIF($I:$I,I175),""),"")</f>
        <v/>
      </c>
      <c r="P175" s="38" t="str">
        <f aca="false">IF(G175=1,IF(COUNTIFS(C$2:C175,C175,G$2:G175,1)=1,COUNTIFS($C:$C,C175,$G:$G,1)+ROW()/10000000,""),"")</f>
        <v/>
      </c>
      <c r="Q175" s="0" t="str">
        <f aca="false">IF(K175=1,IF(COUNTIFS(C$2:C175,C175,K$2:K175,1)=1,1,0),"")</f>
        <v/>
      </c>
      <c r="R175" s="0" t="str">
        <f aca="false">IF(M175=1,IF(COUNTIFS(C$2:C175,C175,M$2:M175,1)=1,1,0),"")</f>
        <v/>
      </c>
      <c r="S175" s="0" t="str">
        <f aca="false">IF(L175=1,IF(COUNTIFS(C$2:C175,C175,L$2:L175,1)=1,1,0),"")</f>
        <v/>
      </c>
      <c r="T175" s="38" t="n">
        <f aca="false">IF(N175="","",N175+ROW()/10000000)</f>
        <v>2.0000175</v>
      </c>
      <c r="U175" s="36" t="n">
        <f aca="false">IF(G175=1,IF(B175="",1,0),"")</f>
        <v>0</v>
      </c>
    </row>
    <row r="176" customFormat="false" ht="15" hidden="false" customHeight="false" outlineLevel="0" collapsed="false">
      <c r="A176" s="35" t="n">
        <v>46083.7399768519</v>
      </c>
      <c r="B176" s="35" t="n">
        <v>46083.7425578704</v>
      </c>
      <c r="C176" s="36" t="s">
        <v>145</v>
      </c>
      <c r="D176" s="36" t="s">
        <v>146</v>
      </c>
      <c r="E176" s="36" t="s">
        <v>121</v>
      </c>
      <c r="F176" s="36" t="s">
        <v>144</v>
      </c>
      <c r="G176" s="36" t="n">
        <f aca="false">IF(A176="","",IF(AND(A176&gt;=Debut,A176&lt;Fin),1,0))</f>
        <v>1</v>
      </c>
      <c r="H176" s="36" t="n">
        <f aca="false">IF(G176=1,INT(ROUND((A176-Debut)*86400,0)/600),"")</f>
        <v>106</v>
      </c>
      <c r="I176" s="36" t="n">
        <f aca="false">IF(G176=1,INT(ROUND((A176-Debut)*86400,0)/3600),"")</f>
        <v>17</v>
      </c>
      <c r="J176" s="36" t="n">
        <f aca="false">IF(OR(A176="",B176=""),"",ROUND((B176-A176)*86400,0))</f>
        <v>223</v>
      </c>
      <c r="K176" s="37" t="n">
        <f aca="false">IF(G176=1,IF(COUNTIFS($C:$C,C176,$G:$G,1,$A:$A,"&gt;="&amp;(A176-FenetreInterm/86400),$A:$A,"&lt;="&amp;A176)&gt;=NbInterm,1,0),"")</f>
        <v>0</v>
      </c>
      <c r="L176" s="37" t="n">
        <f aca="false">IF(G176=1,IF(B176="",0,IF(J176&lt;SeuilFugitive,1,0)),"")</f>
        <v>0</v>
      </c>
      <c r="M176" s="37" t="n">
        <f aca="false">IF(G176=1,IF(B176="",IF((Fin-A176)*24&gt;SeuilFigee,1,0),IF(J176&gt;SeuilFigee*3600,1,0)),"")</f>
        <v>0</v>
      </c>
      <c r="N176" s="0" t="str">
        <f aca="false">IF(G176=1,IF(COUNTIF(H$2:H176,H176)=1,COUNTIF($H:$H,H176),""),"")</f>
        <v/>
      </c>
      <c r="O176" s="0" t="str">
        <f aca="false">IF(G176=1,IF(COUNTIF(I$2:I176,I176)=1,COUNTIF($I:$I,I176),""),"")</f>
        <v/>
      </c>
      <c r="P176" s="38" t="str">
        <f aca="false">IF(G176=1,IF(COUNTIFS(C$2:C176,C176,G$2:G176,1)=1,COUNTIFS($C:$C,C176,$G:$G,1)+ROW()/10000000,""),"")</f>
        <v/>
      </c>
      <c r="Q176" s="0" t="str">
        <f aca="false">IF(K176=1,IF(COUNTIFS(C$2:C176,C176,K$2:K176,1)=1,1,0),"")</f>
        <v/>
      </c>
      <c r="R176" s="0" t="str">
        <f aca="false">IF(M176=1,IF(COUNTIFS(C$2:C176,C176,M$2:M176,1)=1,1,0),"")</f>
        <v/>
      </c>
      <c r="S176" s="0" t="str">
        <f aca="false">IF(L176=1,IF(COUNTIFS(C$2:C176,C176,L$2:L176,1)=1,1,0),"")</f>
        <v/>
      </c>
      <c r="T176" s="38" t="str">
        <f aca="false">IF(N176="","",N176+ROW()/10000000)</f>
        <v/>
      </c>
      <c r="U176" s="36" t="n">
        <f aca="false">IF(G176=1,IF(B176="",1,0),"")</f>
        <v>0</v>
      </c>
    </row>
    <row r="177" customFormat="false" ht="15" hidden="false" customHeight="false" outlineLevel="0" collapsed="false">
      <c r="A177" s="35" t="n">
        <v>46083.7595023148</v>
      </c>
      <c r="B177" s="35" t="n">
        <v>46083.7665046296</v>
      </c>
      <c r="C177" s="36" t="s">
        <v>153</v>
      </c>
      <c r="D177" s="36" t="s">
        <v>154</v>
      </c>
      <c r="E177" s="36" t="s">
        <v>121</v>
      </c>
      <c r="F177" s="36" t="s">
        <v>144</v>
      </c>
      <c r="G177" s="36" t="n">
        <f aca="false">IF(A177="","",IF(AND(A177&gt;=Debut,A177&lt;Fin),1,0))</f>
        <v>1</v>
      </c>
      <c r="H177" s="36" t="n">
        <f aca="false">IF(G177=1,INT(ROUND((A177-Debut)*86400,0)/600),"")</f>
        <v>109</v>
      </c>
      <c r="I177" s="36" t="n">
        <f aca="false">IF(G177=1,INT(ROUND((A177-Debut)*86400,0)/3600),"")</f>
        <v>18</v>
      </c>
      <c r="J177" s="36" t="n">
        <f aca="false">IF(OR(A177="",B177=""),"",ROUND((B177-A177)*86400,0))</f>
        <v>605</v>
      </c>
      <c r="K177" s="37" t="n">
        <f aca="false">IF(G177=1,IF(COUNTIFS($C:$C,C177,$G:$G,1,$A:$A,"&gt;="&amp;(A177-FenetreInterm/86400),$A:$A,"&lt;="&amp;A177)&gt;=NbInterm,1,0),"")</f>
        <v>0</v>
      </c>
      <c r="L177" s="37" t="n">
        <f aca="false">IF(G177=1,IF(B177="",0,IF(J177&lt;SeuilFugitive,1,0)),"")</f>
        <v>0</v>
      </c>
      <c r="M177" s="37" t="n">
        <f aca="false">IF(G177=1,IF(B177="",IF((Fin-A177)*24&gt;SeuilFigee,1,0),IF(J177&gt;SeuilFigee*3600,1,0)),"")</f>
        <v>0</v>
      </c>
      <c r="N177" s="36" t="n">
        <f aca="false">IF(G177=1,IF(COUNTIF(H$2:H177,H177)=1,COUNTIF($H:$H,H177),""),"")</f>
        <v>2</v>
      </c>
      <c r="O177" s="36" t="n">
        <f aca="false">IF(G177=1,IF(COUNTIF(I$2:I177,I177)=1,COUNTIF($I:$I,I177),""),"")</f>
        <v>3</v>
      </c>
      <c r="P177" s="38" t="str">
        <f aca="false">IF(G177=1,IF(COUNTIFS(C$2:C177,C177,G$2:G177,1)=1,COUNTIFS($C:$C,C177,$G:$G,1)+ROW()/10000000,""),"")</f>
        <v/>
      </c>
      <c r="Q177" s="0" t="str">
        <f aca="false">IF(K177=1,IF(COUNTIFS(C$2:C177,C177,K$2:K177,1)=1,1,0),"")</f>
        <v/>
      </c>
      <c r="R177" s="0" t="str">
        <f aca="false">IF(M177=1,IF(COUNTIFS(C$2:C177,C177,M$2:M177,1)=1,1,0),"")</f>
        <v/>
      </c>
      <c r="S177" s="0" t="str">
        <f aca="false">IF(L177=1,IF(COUNTIFS(C$2:C177,C177,L$2:L177,1)=1,1,0),"")</f>
        <v/>
      </c>
      <c r="T177" s="38" t="n">
        <f aca="false">IF(N177="","",N177+ROW()/10000000)</f>
        <v>2.0000177</v>
      </c>
      <c r="U177" s="36" t="n">
        <f aca="false">IF(G177=1,IF(B177="",1,0),"")</f>
        <v>0</v>
      </c>
    </row>
    <row r="178" customFormat="false" ht="15" hidden="false" customHeight="false" outlineLevel="0" collapsed="false">
      <c r="A178" s="35" t="n">
        <v>46083.7637037037</v>
      </c>
      <c r="B178" s="35" t="n">
        <v>46083.77</v>
      </c>
      <c r="C178" s="36" t="s">
        <v>142</v>
      </c>
      <c r="D178" s="36" t="s">
        <v>143</v>
      </c>
      <c r="E178" s="36" t="s">
        <v>121</v>
      </c>
      <c r="F178" s="36" t="s">
        <v>144</v>
      </c>
      <c r="G178" s="36" t="n">
        <f aca="false">IF(A178="","",IF(AND(A178&gt;=Debut,A178&lt;Fin),1,0))</f>
        <v>1</v>
      </c>
      <c r="H178" s="36" t="n">
        <f aca="false">IF(G178=1,INT(ROUND((A178-Debut)*86400,0)/600),"")</f>
        <v>109</v>
      </c>
      <c r="I178" s="36" t="n">
        <f aca="false">IF(G178=1,INT(ROUND((A178-Debut)*86400,0)/3600),"")</f>
        <v>18</v>
      </c>
      <c r="J178" s="36" t="n">
        <f aca="false">IF(OR(A178="",B178=""),"",ROUND((B178-A178)*86400,0))</f>
        <v>544</v>
      </c>
      <c r="K178" s="37" t="n">
        <f aca="false">IF(G178=1,IF(COUNTIFS($C:$C,C178,$G:$G,1,$A:$A,"&gt;="&amp;(A178-FenetreInterm/86400),$A:$A,"&lt;="&amp;A178)&gt;=NbInterm,1,0),"")</f>
        <v>0</v>
      </c>
      <c r="L178" s="37" t="n">
        <f aca="false">IF(G178=1,IF(B178="",0,IF(J178&lt;SeuilFugitive,1,0)),"")</f>
        <v>0</v>
      </c>
      <c r="M178" s="37" t="n">
        <f aca="false">IF(G178=1,IF(B178="",IF((Fin-A178)*24&gt;SeuilFigee,1,0),IF(J178&gt;SeuilFigee*3600,1,0)),"")</f>
        <v>0</v>
      </c>
      <c r="N178" s="0" t="str">
        <f aca="false">IF(G178=1,IF(COUNTIF(H$2:H178,H178)=1,COUNTIF($H:$H,H178),""),"")</f>
        <v/>
      </c>
      <c r="O178" s="0" t="str">
        <f aca="false">IF(G178=1,IF(COUNTIF(I$2:I178,I178)=1,COUNTIF($I:$I,I178),""),"")</f>
        <v/>
      </c>
      <c r="P178" s="38" t="str">
        <f aca="false">IF(G178=1,IF(COUNTIFS(C$2:C178,C178,G$2:G178,1)=1,COUNTIFS($C:$C,C178,$G:$G,1)+ROW()/10000000,""),"")</f>
        <v/>
      </c>
      <c r="Q178" s="0" t="str">
        <f aca="false">IF(K178=1,IF(COUNTIFS(C$2:C178,C178,K$2:K178,1)=1,1,0),"")</f>
        <v/>
      </c>
      <c r="R178" s="0" t="str">
        <f aca="false">IF(M178=1,IF(COUNTIFS(C$2:C178,C178,M$2:M178,1)=1,1,0),"")</f>
        <v/>
      </c>
      <c r="S178" s="0" t="str">
        <f aca="false">IF(L178=1,IF(COUNTIFS(C$2:C178,C178,L$2:L178,1)=1,1,0),"")</f>
        <v/>
      </c>
      <c r="T178" s="38" t="str">
        <f aca="false">IF(N178="","",N178+ROW()/10000000)</f>
        <v/>
      </c>
      <c r="U178" s="36" t="n">
        <f aca="false">IF(G178=1,IF(B178="",1,0),"")</f>
        <v>0</v>
      </c>
    </row>
    <row r="179" customFormat="false" ht="15" hidden="false" customHeight="false" outlineLevel="0" collapsed="false">
      <c r="A179" s="35" t="n">
        <v>46083.7884606482</v>
      </c>
      <c r="B179" s="35" t="n">
        <v>46083.791724537</v>
      </c>
      <c r="C179" s="36" t="s">
        <v>145</v>
      </c>
      <c r="D179" s="36" t="s">
        <v>146</v>
      </c>
      <c r="E179" s="36" t="s">
        <v>121</v>
      </c>
      <c r="F179" s="36" t="s">
        <v>144</v>
      </c>
      <c r="G179" s="36" t="n">
        <f aca="false">IF(A179="","",IF(AND(A179&gt;=Debut,A179&lt;Fin),1,0))</f>
        <v>1</v>
      </c>
      <c r="H179" s="36" t="n">
        <f aca="false">IF(G179=1,INT(ROUND((A179-Debut)*86400,0)/600),"")</f>
        <v>113</v>
      </c>
      <c r="I179" s="36" t="n">
        <f aca="false">IF(G179=1,INT(ROUND((A179-Debut)*86400,0)/3600),"")</f>
        <v>18</v>
      </c>
      <c r="J179" s="36" t="n">
        <f aca="false">IF(OR(A179="",B179=""),"",ROUND((B179-A179)*86400,0))</f>
        <v>282</v>
      </c>
      <c r="K179" s="37" t="n">
        <f aca="false">IF(G179=1,IF(COUNTIFS($C:$C,C179,$G:$G,1,$A:$A,"&gt;="&amp;(A179-FenetreInterm/86400),$A:$A,"&lt;="&amp;A179)&gt;=NbInterm,1,0),"")</f>
        <v>0</v>
      </c>
      <c r="L179" s="37" t="n">
        <f aca="false">IF(G179=1,IF(B179="",0,IF(J179&lt;SeuilFugitive,1,0)),"")</f>
        <v>0</v>
      </c>
      <c r="M179" s="37" t="n">
        <f aca="false">IF(G179=1,IF(B179="",IF((Fin-A179)*24&gt;SeuilFigee,1,0),IF(J179&gt;SeuilFigee*3600,1,0)),"")</f>
        <v>0</v>
      </c>
      <c r="N179" s="36" t="n">
        <f aca="false">IF(G179=1,IF(COUNTIF(H$2:H179,H179)=1,COUNTIF($H:$H,H179),""),"")</f>
        <v>1</v>
      </c>
      <c r="O179" s="0" t="str">
        <f aca="false">IF(G179=1,IF(COUNTIF(I$2:I179,I179)=1,COUNTIF($I:$I,I179),""),"")</f>
        <v/>
      </c>
      <c r="P179" s="38" t="str">
        <f aca="false">IF(G179=1,IF(COUNTIFS(C$2:C179,C179,G$2:G179,1)=1,COUNTIFS($C:$C,C179,$G:$G,1)+ROW()/10000000,""),"")</f>
        <v/>
      </c>
      <c r="Q179" s="0" t="str">
        <f aca="false">IF(K179=1,IF(COUNTIFS(C$2:C179,C179,K$2:K179,1)=1,1,0),"")</f>
        <v/>
      </c>
      <c r="R179" s="0" t="str">
        <f aca="false">IF(M179=1,IF(COUNTIFS(C$2:C179,C179,M$2:M179,1)=1,1,0),"")</f>
        <v/>
      </c>
      <c r="S179" s="0" t="str">
        <f aca="false">IF(L179=1,IF(COUNTIFS(C$2:C179,C179,L$2:L179,1)=1,1,0),"")</f>
        <v/>
      </c>
      <c r="T179" s="38" t="n">
        <f aca="false">IF(N179="","",N179+ROW()/10000000)</f>
        <v>1.0000179</v>
      </c>
      <c r="U179" s="36" t="n">
        <f aca="false">IF(G179=1,IF(B179="",1,0),"")</f>
        <v>0</v>
      </c>
    </row>
    <row r="180" customFormat="false" ht="15" hidden="false" customHeight="false" outlineLevel="0" collapsed="false">
      <c r="A180" s="35" t="n">
        <v>46083.805150463</v>
      </c>
      <c r="B180" s="35" t="n">
        <v>46083.8103125</v>
      </c>
      <c r="C180" s="36" t="s">
        <v>142</v>
      </c>
      <c r="D180" s="36" t="s">
        <v>143</v>
      </c>
      <c r="E180" s="36" t="s">
        <v>121</v>
      </c>
      <c r="F180" s="36" t="s">
        <v>144</v>
      </c>
      <c r="G180" s="36" t="n">
        <f aca="false">IF(A180="","",IF(AND(A180&gt;=Debut,A180&lt;Fin),1,0))</f>
        <v>1</v>
      </c>
      <c r="H180" s="36" t="n">
        <f aca="false">IF(G180=1,INT(ROUND((A180-Debut)*86400,0)/600),"")</f>
        <v>115</v>
      </c>
      <c r="I180" s="36" t="n">
        <f aca="false">IF(G180=1,INT(ROUND((A180-Debut)*86400,0)/3600),"")</f>
        <v>19</v>
      </c>
      <c r="J180" s="36" t="n">
        <f aca="false">IF(OR(A180="",B180=""),"",ROUND((B180-A180)*86400,0))</f>
        <v>446</v>
      </c>
      <c r="K180" s="37" t="n">
        <f aca="false">IF(G180=1,IF(COUNTIFS($C:$C,C180,$G:$G,1,$A:$A,"&gt;="&amp;(A180-FenetreInterm/86400),$A:$A,"&lt;="&amp;A180)&gt;=NbInterm,1,0),"")</f>
        <v>0</v>
      </c>
      <c r="L180" s="37" t="n">
        <f aca="false">IF(G180=1,IF(B180="",0,IF(J180&lt;SeuilFugitive,1,0)),"")</f>
        <v>0</v>
      </c>
      <c r="M180" s="37" t="n">
        <f aca="false">IF(G180=1,IF(B180="",IF((Fin-A180)*24&gt;SeuilFigee,1,0),IF(J180&gt;SeuilFigee*3600,1,0)),"")</f>
        <v>0</v>
      </c>
      <c r="N180" s="36" t="n">
        <f aca="false">IF(G180=1,IF(COUNTIF(H$2:H180,H180)=1,COUNTIF($H:$H,H180),""),"")</f>
        <v>1</v>
      </c>
      <c r="O180" s="36" t="n">
        <f aca="false">IF(G180=1,IF(COUNTIF(I$2:I180,I180)=1,COUNTIF($I:$I,I180),""),"")</f>
        <v>4</v>
      </c>
      <c r="P180" s="38" t="str">
        <f aca="false">IF(G180=1,IF(COUNTIFS(C$2:C180,C180,G$2:G180,1)=1,COUNTIFS($C:$C,C180,$G:$G,1)+ROW()/10000000,""),"")</f>
        <v/>
      </c>
      <c r="Q180" s="0" t="str">
        <f aca="false">IF(K180=1,IF(COUNTIFS(C$2:C180,C180,K$2:K180,1)=1,1,0),"")</f>
        <v/>
      </c>
      <c r="R180" s="0" t="str">
        <f aca="false">IF(M180=1,IF(COUNTIFS(C$2:C180,C180,M$2:M180,1)=1,1,0),"")</f>
        <v/>
      </c>
      <c r="S180" s="0" t="str">
        <f aca="false">IF(L180=1,IF(COUNTIFS(C$2:C180,C180,L$2:L180,1)=1,1,0),"")</f>
        <v/>
      </c>
      <c r="T180" s="38" t="n">
        <f aca="false">IF(N180="","",N180+ROW()/10000000)</f>
        <v>1.000018</v>
      </c>
      <c r="U180" s="36" t="n">
        <f aca="false">IF(G180=1,IF(B180="",1,0),"")</f>
        <v>0</v>
      </c>
    </row>
    <row r="181" customFormat="false" ht="15" hidden="false" customHeight="false" outlineLevel="0" collapsed="false">
      <c r="A181" s="35" t="n">
        <v>46083.8095833333</v>
      </c>
      <c r="B181" s="35" t="n">
        <v>46083.8147222222</v>
      </c>
      <c r="C181" s="36" t="s">
        <v>142</v>
      </c>
      <c r="D181" s="36" t="s">
        <v>143</v>
      </c>
      <c r="E181" s="36" t="s">
        <v>121</v>
      </c>
      <c r="F181" s="36" t="s">
        <v>144</v>
      </c>
      <c r="G181" s="36" t="n">
        <f aca="false">IF(A181="","",IF(AND(A181&gt;=Debut,A181&lt;Fin),1,0))</f>
        <v>1</v>
      </c>
      <c r="H181" s="36" t="n">
        <f aca="false">IF(G181=1,INT(ROUND((A181-Debut)*86400,0)/600),"")</f>
        <v>116</v>
      </c>
      <c r="I181" s="36" t="n">
        <f aca="false">IF(G181=1,INT(ROUND((A181-Debut)*86400,0)/3600),"")</f>
        <v>19</v>
      </c>
      <c r="J181" s="36" t="n">
        <f aca="false">IF(OR(A181="",B181=""),"",ROUND((B181-A181)*86400,0))</f>
        <v>444</v>
      </c>
      <c r="K181" s="37" t="n">
        <f aca="false">IF(G181=1,IF(COUNTIFS($C:$C,C181,$G:$G,1,$A:$A,"&gt;="&amp;(A181-FenetreInterm/86400),$A:$A,"&lt;="&amp;A181)&gt;=NbInterm,1,0),"")</f>
        <v>0</v>
      </c>
      <c r="L181" s="37" t="n">
        <f aca="false">IF(G181=1,IF(B181="",0,IF(J181&lt;SeuilFugitive,1,0)),"")</f>
        <v>0</v>
      </c>
      <c r="M181" s="37" t="n">
        <f aca="false">IF(G181=1,IF(B181="",IF((Fin-A181)*24&gt;SeuilFigee,1,0),IF(J181&gt;SeuilFigee*3600,1,0)),"")</f>
        <v>0</v>
      </c>
      <c r="N181" s="36" t="n">
        <f aca="false">IF(G181=1,IF(COUNTIF(H$2:H181,H181)=1,COUNTIF($H:$H,H181),""),"")</f>
        <v>1</v>
      </c>
      <c r="O181" s="0" t="str">
        <f aca="false">IF(G181=1,IF(COUNTIF(I$2:I181,I181)=1,COUNTIF($I:$I,I181),""),"")</f>
        <v/>
      </c>
      <c r="P181" s="38" t="str">
        <f aca="false">IF(G181=1,IF(COUNTIFS(C$2:C181,C181,G$2:G181,1)=1,COUNTIFS($C:$C,C181,$G:$G,1)+ROW()/10000000,""),"")</f>
        <v/>
      </c>
      <c r="Q181" s="0" t="str">
        <f aca="false">IF(K181=1,IF(COUNTIFS(C$2:C181,C181,K$2:K181,1)=1,1,0),"")</f>
        <v/>
      </c>
      <c r="R181" s="0" t="str">
        <f aca="false">IF(M181=1,IF(COUNTIFS(C$2:C181,C181,M$2:M181,1)=1,1,0),"")</f>
        <v/>
      </c>
      <c r="S181" s="0" t="str">
        <f aca="false">IF(L181=1,IF(COUNTIFS(C$2:C181,C181,L$2:L181,1)=1,1,0),"")</f>
        <v/>
      </c>
      <c r="T181" s="38" t="n">
        <f aca="false">IF(N181="","",N181+ROW()/10000000)</f>
        <v>1.0000181</v>
      </c>
      <c r="U181" s="36" t="n">
        <f aca="false">IF(G181=1,IF(B181="",1,0),"")</f>
        <v>0</v>
      </c>
    </row>
    <row r="182" customFormat="false" ht="15" hidden="false" customHeight="false" outlineLevel="0" collapsed="false">
      <c r="A182" s="35" t="n">
        <v>46083.8128356482</v>
      </c>
      <c r="B182" s="35" t="n">
        <v>46083.8193865741</v>
      </c>
      <c r="C182" s="36" t="s">
        <v>151</v>
      </c>
      <c r="D182" s="36" t="s">
        <v>152</v>
      </c>
      <c r="E182" s="36" t="s">
        <v>128</v>
      </c>
      <c r="F182" s="36" t="s">
        <v>144</v>
      </c>
      <c r="G182" s="36" t="n">
        <f aca="false">IF(A182="","",IF(AND(A182&gt;=Debut,A182&lt;Fin),1,0))</f>
        <v>1</v>
      </c>
      <c r="H182" s="36" t="n">
        <f aca="false">IF(G182=1,INT(ROUND((A182-Debut)*86400,0)/600),"")</f>
        <v>117</v>
      </c>
      <c r="I182" s="36" t="n">
        <f aca="false">IF(G182=1,INT(ROUND((A182-Debut)*86400,0)/3600),"")</f>
        <v>19</v>
      </c>
      <c r="J182" s="36" t="n">
        <f aca="false">IF(OR(A182="",B182=""),"",ROUND((B182-A182)*86400,0))</f>
        <v>566</v>
      </c>
      <c r="K182" s="37" t="n">
        <f aca="false">IF(G182=1,IF(COUNTIFS($C:$C,C182,$G:$G,1,$A:$A,"&gt;="&amp;(A182-FenetreInterm/86400),$A:$A,"&lt;="&amp;A182)&gt;=NbInterm,1,0),"")</f>
        <v>0</v>
      </c>
      <c r="L182" s="37" t="n">
        <f aca="false">IF(G182=1,IF(B182="",0,IF(J182&lt;SeuilFugitive,1,0)),"")</f>
        <v>0</v>
      </c>
      <c r="M182" s="37" t="n">
        <f aca="false">IF(G182=1,IF(B182="",IF((Fin-A182)*24&gt;SeuilFigee,1,0),IF(J182&gt;SeuilFigee*3600,1,0)),"")</f>
        <v>0</v>
      </c>
      <c r="N182" s="36" t="n">
        <f aca="false">IF(G182=1,IF(COUNTIF(H$2:H182,H182)=1,COUNTIF($H:$H,H182),""),"")</f>
        <v>1</v>
      </c>
      <c r="O182" s="0" t="str">
        <f aca="false">IF(G182=1,IF(COUNTIF(I$2:I182,I182)=1,COUNTIF($I:$I,I182),""),"")</f>
        <v/>
      </c>
      <c r="P182" s="38" t="str">
        <f aca="false">IF(G182=1,IF(COUNTIFS(C$2:C182,C182,G$2:G182,1)=1,COUNTIFS($C:$C,C182,$G:$G,1)+ROW()/10000000,""),"")</f>
        <v/>
      </c>
      <c r="Q182" s="0" t="str">
        <f aca="false">IF(K182=1,IF(COUNTIFS(C$2:C182,C182,K$2:K182,1)=1,1,0),"")</f>
        <v/>
      </c>
      <c r="R182" s="0" t="str">
        <f aca="false">IF(M182=1,IF(COUNTIFS(C$2:C182,C182,M$2:M182,1)=1,1,0),"")</f>
        <v/>
      </c>
      <c r="S182" s="0" t="str">
        <f aca="false">IF(L182=1,IF(COUNTIFS(C$2:C182,C182,L$2:L182,1)=1,1,0),"")</f>
        <v/>
      </c>
      <c r="T182" s="38" t="n">
        <f aca="false">IF(N182="","",N182+ROW()/10000000)</f>
        <v>1.0000182</v>
      </c>
      <c r="U182" s="36" t="n">
        <f aca="false">IF(G182=1,IF(B182="",1,0),"")</f>
        <v>0</v>
      </c>
    </row>
    <row r="183" customFormat="false" ht="15" hidden="false" customHeight="false" outlineLevel="0" collapsed="false">
      <c r="A183" s="35" t="n">
        <v>46083.8296412037</v>
      </c>
      <c r="B183" s="35" t="n">
        <v>46083.8325925926</v>
      </c>
      <c r="C183" s="36" t="s">
        <v>142</v>
      </c>
      <c r="D183" s="36" t="s">
        <v>143</v>
      </c>
      <c r="E183" s="36" t="s">
        <v>121</v>
      </c>
      <c r="F183" s="36" t="s">
        <v>144</v>
      </c>
      <c r="G183" s="36" t="n">
        <f aca="false">IF(A183="","",IF(AND(A183&gt;=Debut,A183&lt;Fin),1,0))</f>
        <v>1</v>
      </c>
      <c r="H183" s="36" t="n">
        <f aca="false">IF(G183=1,INT(ROUND((A183-Debut)*86400,0)/600),"")</f>
        <v>119</v>
      </c>
      <c r="I183" s="36" t="n">
        <f aca="false">IF(G183=1,INT(ROUND((A183-Debut)*86400,0)/3600),"")</f>
        <v>19</v>
      </c>
      <c r="J183" s="36" t="n">
        <f aca="false">IF(OR(A183="",B183=""),"",ROUND((B183-A183)*86400,0))</f>
        <v>255</v>
      </c>
      <c r="K183" s="37" t="n">
        <f aca="false">IF(G183=1,IF(COUNTIFS($C:$C,C183,$G:$G,1,$A:$A,"&gt;="&amp;(A183-FenetreInterm/86400),$A:$A,"&lt;="&amp;A183)&gt;=NbInterm,1,0),"")</f>
        <v>0</v>
      </c>
      <c r="L183" s="37" t="n">
        <f aca="false">IF(G183=1,IF(B183="",0,IF(J183&lt;SeuilFugitive,1,0)),"")</f>
        <v>0</v>
      </c>
      <c r="M183" s="37" t="n">
        <f aca="false">IF(G183=1,IF(B183="",IF((Fin-A183)*24&gt;SeuilFigee,1,0),IF(J183&gt;SeuilFigee*3600,1,0)),"")</f>
        <v>0</v>
      </c>
      <c r="N183" s="36" t="n">
        <f aca="false">IF(G183=1,IF(COUNTIF(H$2:H183,H183)=1,COUNTIF($H:$H,H183),""),"")</f>
        <v>1</v>
      </c>
      <c r="O183" s="0" t="str">
        <f aca="false">IF(G183=1,IF(COUNTIF(I$2:I183,I183)=1,COUNTIF($I:$I,I183),""),"")</f>
        <v/>
      </c>
      <c r="P183" s="38" t="str">
        <f aca="false">IF(G183=1,IF(COUNTIFS(C$2:C183,C183,G$2:G183,1)=1,COUNTIFS($C:$C,C183,$G:$G,1)+ROW()/10000000,""),"")</f>
        <v/>
      </c>
      <c r="Q183" s="0" t="str">
        <f aca="false">IF(K183=1,IF(COUNTIFS(C$2:C183,C183,K$2:K183,1)=1,1,0),"")</f>
        <v/>
      </c>
      <c r="R183" s="0" t="str">
        <f aca="false">IF(M183=1,IF(COUNTIFS(C$2:C183,C183,M$2:M183,1)=1,1,0),"")</f>
        <v/>
      </c>
      <c r="S183" s="0" t="str">
        <f aca="false">IF(L183=1,IF(COUNTIFS(C$2:C183,C183,L$2:L183,1)=1,1,0),"")</f>
        <v/>
      </c>
      <c r="T183" s="38" t="n">
        <f aca="false">IF(N183="","",N183+ROW()/10000000)</f>
        <v>1.0000183</v>
      </c>
      <c r="U183" s="36" t="n">
        <f aca="false">IF(G183=1,IF(B183="",1,0),"")</f>
        <v>0</v>
      </c>
    </row>
    <row r="184" customFormat="false" ht="15" hidden="false" customHeight="false" outlineLevel="0" collapsed="false">
      <c r="A184" s="35" t="n">
        <v>46083.8390972222</v>
      </c>
      <c r="B184" s="35" t="n">
        <v>46083.9157291667</v>
      </c>
      <c r="C184" s="36" t="s">
        <v>119</v>
      </c>
      <c r="D184" s="36" t="s">
        <v>120</v>
      </c>
      <c r="E184" s="36" t="s">
        <v>121</v>
      </c>
      <c r="F184" s="36" t="s">
        <v>122</v>
      </c>
      <c r="G184" s="36" t="n">
        <f aca="false">IF(A184="","",IF(AND(A184&gt;=Debut,A184&lt;Fin),1,0))</f>
        <v>1</v>
      </c>
      <c r="H184" s="36" t="n">
        <f aca="false">IF(G184=1,INT(ROUND((A184-Debut)*86400,0)/600),"")</f>
        <v>120</v>
      </c>
      <c r="I184" s="36" t="n">
        <f aca="false">IF(G184=1,INT(ROUND((A184-Debut)*86400,0)/3600),"")</f>
        <v>20</v>
      </c>
      <c r="J184" s="36" t="n">
        <f aca="false">IF(OR(A184="",B184=""),"",ROUND((B184-A184)*86400,0))</f>
        <v>6621</v>
      </c>
      <c r="K184" s="37" t="n">
        <f aca="false">IF(G184=1,IF(COUNTIFS($C:$C,C184,$G:$G,1,$A:$A,"&gt;="&amp;(A184-FenetreInterm/86400),$A:$A,"&lt;="&amp;A184)&gt;=NbInterm,1,0),"")</f>
        <v>0</v>
      </c>
      <c r="L184" s="37" t="n">
        <f aca="false">IF(G184=1,IF(B184="",0,IF(J184&lt;SeuilFugitive,1,0)),"")</f>
        <v>0</v>
      </c>
      <c r="M184" s="37" t="n">
        <f aca="false">IF(G184=1,IF(B184="",IF((Fin-A184)*24&gt;SeuilFigee,1,0),IF(J184&gt;SeuilFigee*3600,1,0)),"")</f>
        <v>0</v>
      </c>
      <c r="N184" s="36" t="n">
        <f aca="false">IF(G184=1,IF(COUNTIF(H$2:H184,H184)=1,COUNTIF($H:$H,H184),""),"")</f>
        <v>1</v>
      </c>
      <c r="O184" s="36" t="n">
        <f aca="false">IF(G184=1,IF(COUNTIF(I$2:I184,I184)=1,COUNTIF($I:$I,I184),""),"")</f>
        <v>10</v>
      </c>
      <c r="P184" s="38" t="str">
        <f aca="false">IF(G184=1,IF(COUNTIFS(C$2:C184,C184,G$2:G184,1)=1,COUNTIFS($C:$C,C184,$G:$G,1)+ROW()/10000000,""),"")</f>
        <v/>
      </c>
      <c r="Q184" s="0" t="str">
        <f aca="false">IF(K184=1,IF(COUNTIFS(C$2:C184,C184,K$2:K184,1)=1,1,0),"")</f>
        <v/>
      </c>
      <c r="R184" s="0" t="str">
        <f aca="false">IF(M184=1,IF(COUNTIFS(C$2:C184,C184,M$2:M184,1)=1,1,0),"")</f>
        <v/>
      </c>
      <c r="S184" s="0" t="str">
        <f aca="false">IF(L184=1,IF(COUNTIFS(C$2:C184,C184,L$2:L184,1)=1,1,0),"")</f>
        <v/>
      </c>
      <c r="T184" s="38" t="n">
        <f aca="false">IF(N184="","",N184+ROW()/10000000)</f>
        <v>1.0000184</v>
      </c>
      <c r="U184" s="36" t="n">
        <f aca="false">IF(G184=1,IF(B184="",1,0),"")</f>
        <v>0</v>
      </c>
    </row>
    <row r="185" customFormat="false" ht="15" hidden="false" customHeight="false" outlineLevel="0" collapsed="false">
      <c r="A185" s="35" t="n">
        <v>46083.8474652778</v>
      </c>
      <c r="B185" s="35" t="n">
        <v>46083.8475810185</v>
      </c>
      <c r="C185" s="36" t="s">
        <v>140</v>
      </c>
      <c r="D185" s="36" t="s">
        <v>141</v>
      </c>
      <c r="E185" s="36" t="s">
        <v>128</v>
      </c>
      <c r="F185" s="36" t="s">
        <v>122</v>
      </c>
      <c r="G185" s="36" t="n">
        <f aca="false">IF(A185="","",IF(AND(A185&gt;=Debut,A185&lt;Fin),1,0))</f>
        <v>1</v>
      </c>
      <c r="H185" s="36" t="n">
        <f aca="false">IF(G185=1,INT(ROUND((A185-Debut)*86400,0)/600),"")</f>
        <v>122</v>
      </c>
      <c r="I185" s="36" t="n">
        <f aca="false">IF(G185=1,INT(ROUND((A185-Debut)*86400,0)/3600),"")</f>
        <v>20</v>
      </c>
      <c r="J185" s="36" t="n">
        <f aca="false">IF(OR(A185="",B185=""),"",ROUND((B185-A185)*86400,0))</f>
        <v>10</v>
      </c>
      <c r="K185" s="37" t="n">
        <f aca="false">IF(G185=1,IF(COUNTIFS($C:$C,C185,$G:$G,1,$A:$A,"&gt;="&amp;(A185-FenetreInterm/86400),$A:$A,"&lt;="&amp;A185)&gt;=NbInterm,1,0),"")</f>
        <v>0</v>
      </c>
      <c r="L185" s="37" t="n">
        <f aca="false">IF(G185=1,IF(B185="",0,IF(J185&lt;SeuilFugitive,1,0)),"")</f>
        <v>0</v>
      </c>
      <c r="M185" s="37" t="n">
        <f aca="false">IF(G185=1,IF(B185="",IF((Fin-A185)*24&gt;SeuilFigee,1,0),IF(J185&gt;SeuilFigee*3600,1,0)),"")</f>
        <v>0</v>
      </c>
      <c r="N185" s="36" t="n">
        <f aca="false">IF(G185=1,IF(COUNTIF(H$2:H185,H185)=1,COUNTIF($H:$H,H185),""),"")</f>
        <v>6</v>
      </c>
      <c r="O185" s="0" t="str">
        <f aca="false">IF(G185=1,IF(COUNTIF(I$2:I185,I185)=1,COUNTIF($I:$I,I185),""),"")</f>
        <v/>
      </c>
      <c r="P185" s="38" t="str">
        <f aca="false">IF(G185=1,IF(COUNTIFS(C$2:C185,C185,G$2:G185,1)=1,COUNTIFS($C:$C,C185,$G:$G,1)+ROW()/10000000,""),"")</f>
        <v/>
      </c>
      <c r="Q185" s="0" t="str">
        <f aca="false">IF(K185=1,IF(COUNTIFS(C$2:C185,C185,K$2:K185,1)=1,1,0),"")</f>
        <v/>
      </c>
      <c r="R185" s="0" t="str">
        <f aca="false">IF(M185=1,IF(COUNTIFS(C$2:C185,C185,M$2:M185,1)=1,1,0),"")</f>
        <v/>
      </c>
      <c r="S185" s="0" t="str">
        <f aca="false">IF(L185=1,IF(COUNTIFS(C$2:C185,C185,L$2:L185,1)=1,1,0),"")</f>
        <v/>
      </c>
      <c r="T185" s="38" t="n">
        <f aca="false">IF(N185="","",N185+ROW()/10000000)</f>
        <v>6.0000185</v>
      </c>
      <c r="U185" s="36" t="n">
        <f aca="false">IF(G185=1,IF(B185="",1,0),"")</f>
        <v>0</v>
      </c>
    </row>
    <row r="186" customFormat="false" ht="15" hidden="false" customHeight="false" outlineLevel="0" collapsed="false">
      <c r="A186" s="35" t="n">
        <v>46083.8476851852</v>
      </c>
      <c r="B186" s="35" t="n">
        <v>46083.8477662037</v>
      </c>
      <c r="C186" s="36" t="s">
        <v>140</v>
      </c>
      <c r="D186" s="36" t="s">
        <v>141</v>
      </c>
      <c r="E186" s="36" t="s">
        <v>128</v>
      </c>
      <c r="F186" s="36" t="s">
        <v>122</v>
      </c>
      <c r="G186" s="36" t="n">
        <f aca="false">IF(A186="","",IF(AND(A186&gt;=Debut,A186&lt;Fin),1,0))</f>
        <v>1</v>
      </c>
      <c r="H186" s="36" t="n">
        <f aca="false">IF(G186=1,INT(ROUND((A186-Debut)*86400,0)/600),"")</f>
        <v>122</v>
      </c>
      <c r="I186" s="36" t="n">
        <f aca="false">IF(G186=1,INT(ROUND((A186-Debut)*86400,0)/3600),"")</f>
        <v>20</v>
      </c>
      <c r="J186" s="36" t="n">
        <f aca="false">IF(OR(A186="",B186=""),"",ROUND((B186-A186)*86400,0))</f>
        <v>7</v>
      </c>
      <c r="K186" s="37" t="n">
        <f aca="false">IF(G186=1,IF(COUNTIFS($C:$C,C186,$G:$G,1,$A:$A,"&gt;="&amp;(A186-FenetreInterm/86400),$A:$A,"&lt;="&amp;A186)&gt;=NbInterm,1,0),"")</f>
        <v>0</v>
      </c>
      <c r="L186" s="37" t="n">
        <f aca="false">IF(G186=1,IF(B186="",0,IF(J186&lt;SeuilFugitive,1,0)),"")</f>
        <v>0</v>
      </c>
      <c r="M186" s="37" t="n">
        <f aca="false">IF(G186=1,IF(B186="",IF((Fin-A186)*24&gt;SeuilFigee,1,0),IF(J186&gt;SeuilFigee*3600,1,0)),"")</f>
        <v>0</v>
      </c>
      <c r="N186" s="0" t="str">
        <f aca="false">IF(G186=1,IF(COUNTIF(H$2:H186,H186)=1,COUNTIF($H:$H,H186),""),"")</f>
        <v/>
      </c>
      <c r="O186" s="0" t="str">
        <f aca="false">IF(G186=1,IF(COUNTIF(I$2:I186,I186)=1,COUNTIF($I:$I,I186),""),"")</f>
        <v/>
      </c>
      <c r="P186" s="38" t="str">
        <f aca="false">IF(G186=1,IF(COUNTIFS(C$2:C186,C186,G$2:G186,1)=1,COUNTIFS($C:$C,C186,$G:$G,1)+ROW()/10000000,""),"")</f>
        <v/>
      </c>
      <c r="Q186" s="0" t="str">
        <f aca="false">IF(K186=1,IF(COUNTIFS(C$2:C186,C186,K$2:K186,1)=1,1,0),"")</f>
        <v/>
      </c>
      <c r="R186" s="0" t="str">
        <f aca="false">IF(M186=1,IF(COUNTIFS(C$2:C186,C186,M$2:M186,1)=1,1,0),"")</f>
        <v/>
      </c>
      <c r="S186" s="0" t="str">
        <f aca="false">IF(L186=1,IF(COUNTIFS(C$2:C186,C186,L$2:L186,1)=1,1,0),"")</f>
        <v/>
      </c>
      <c r="T186" s="38" t="str">
        <f aca="false">IF(N186="","",N186+ROW()/10000000)</f>
        <v/>
      </c>
      <c r="U186" s="36" t="n">
        <f aca="false">IF(G186=1,IF(B186="",1,0),"")</f>
        <v>0</v>
      </c>
    </row>
    <row r="187" customFormat="false" ht="15" hidden="false" customHeight="false" outlineLevel="0" collapsed="false">
      <c r="A187" s="35" t="n">
        <v>46083.8478240741</v>
      </c>
      <c r="B187" s="35" t="n">
        <v>46083.8479166667</v>
      </c>
      <c r="C187" s="36" t="s">
        <v>140</v>
      </c>
      <c r="D187" s="36" t="s">
        <v>141</v>
      </c>
      <c r="E187" s="36" t="s">
        <v>128</v>
      </c>
      <c r="F187" s="36" t="s">
        <v>122</v>
      </c>
      <c r="G187" s="36" t="n">
        <f aca="false">IF(A187="","",IF(AND(A187&gt;=Debut,A187&lt;Fin),1,0))</f>
        <v>1</v>
      </c>
      <c r="H187" s="36" t="n">
        <f aca="false">IF(G187=1,INT(ROUND((A187-Debut)*86400,0)/600),"")</f>
        <v>122</v>
      </c>
      <c r="I187" s="36" t="n">
        <f aca="false">IF(G187=1,INT(ROUND((A187-Debut)*86400,0)/3600),"")</f>
        <v>20</v>
      </c>
      <c r="J187" s="36" t="n">
        <f aca="false">IF(OR(A187="",B187=""),"",ROUND((B187-A187)*86400,0))</f>
        <v>8</v>
      </c>
      <c r="K187" s="37" t="n">
        <f aca="false">IF(G187=1,IF(COUNTIFS($C:$C,C187,$G:$G,1,$A:$A,"&gt;="&amp;(A187-FenetreInterm/86400),$A:$A,"&lt;="&amp;A187)&gt;=NbInterm,1,0),"")</f>
        <v>1</v>
      </c>
      <c r="L187" s="37" t="n">
        <f aca="false">IF(G187=1,IF(B187="",0,IF(J187&lt;SeuilFugitive,1,0)),"")</f>
        <v>0</v>
      </c>
      <c r="M187" s="37" t="n">
        <f aca="false">IF(G187=1,IF(B187="",IF((Fin-A187)*24&gt;SeuilFigee,1,0),IF(J187&gt;SeuilFigee*3600,1,0)),"")</f>
        <v>0</v>
      </c>
      <c r="N187" s="0" t="str">
        <f aca="false">IF(G187=1,IF(COUNTIF(H$2:H187,H187)=1,COUNTIF($H:$H,H187),""),"")</f>
        <v/>
      </c>
      <c r="O187" s="0" t="str">
        <f aca="false">IF(G187=1,IF(COUNTIF(I$2:I187,I187)=1,COUNTIF($I:$I,I187),""),"")</f>
        <v/>
      </c>
      <c r="P187" s="38" t="str">
        <f aca="false">IF(G187=1,IF(COUNTIFS(C$2:C187,C187,G$2:G187,1)=1,COUNTIFS($C:$C,C187,$G:$G,1)+ROW()/10000000,""),"")</f>
        <v/>
      </c>
      <c r="Q187" s="36" t="n">
        <f aca="false">IF(K187=1,IF(COUNTIFS(C$2:C187,C187,K$2:K187,1)=1,1,0),"")</f>
        <v>0</v>
      </c>
      <c r="R187" s="0" t="str">
        <f aca="false">IF(M187=1,IF(COUNTIFS(C$2:C187,C187,M$2:M187,1)=1,1,0),"")</f>
        <v/>
      </c>
      <c r="S187" s="0" t="str">
        <f aca="false">IF(L187=1,IF(COUNTIFS(C$2:C187,C187,L$2:L187,1)=1,1,0),"")</f>
        <v/>
      </c>
      <c r="T187" s="38" t="str">
        <f aca="false">IF(N187="","",N187+ROW()/10000000)</f>
        <v/>
      </c>
      <c r="U187" s="36" t="n">
        <f aca="false">IF(G187=1,IF(B187="",1,0),"")</f>
        <v>0</v>
      </c>
    </row>
    <row r="188" customFormat="false" ht="15" hidden="false" customHeight="false" outlineLevel="0" collapsed="false">
      <c r="A188" s="35" t="n">
        <v>46083.8534606482</v>
      </c>
      <c r="B188" s="35" t="n">
        <v>46083.8535069445</v>
      </c>
      <c r="C188" s="36" t="s">
        <v>140</v>
      </c>
      <c r="D188" s="36" t="s">
        <v>141</v>
      </c>
      <c r="E188" s="36" t="s">
        <v>128</v>
      </c>
      <c r="F188" s="36" t="s">
        <v>122</v>
      </c>
      <c r="G188" s="36" t="n">
        <f aca="false">IF(A188="","",IF(AND(A188&gt;=Debut,A188&lt;Fin),1,0))</f>
        <v>1</v>
      </c>
      <c r="H188" s="36" t="n">
        <f aca="false">IF(G188=1,INT(ROUND((A188-Debut)*86400,0)/600),"")</f>
        <v>122</v>
      </c>
      <c r="I188" s="36" t="n">
        <f aca="false">IF(G188=1,INT(ROUND((A188-Debut)*86400,0)/3600),"")</f>
        <v>20</v>
      </c>
      <c r="J188" s="36" t="n">
        <f aca="false">IF(OR(A188="",B188=""),"",ROUND((B188-A188)*86400,0))</f>
        <v>4</v>
      </c>
      <c r="K188" s="37" t="n">
        <f aca="false">IF(G188=1,IF(COUNTIFS($C:$C,C188,$G:$G,1,$A:$A,"&gt;="&amp;(A188-FenetreInterm/86400),$A:$A,"&lt;="&amp;A188)&gt;=NbInterm,1,0),"")</f>
        <v>0</v>
      </c>
      <c r="L188" s="37" t="n">
        <f aca="false">IF(G188=1,IF(B188="",0,IF(J188&lt;SeuilFugitive,1,0)),"")</f>
        <v>1</v>
      </c>
      <c r="M188" s="37" t="n">
        <f aca="false">IF(G188=1,IF(B188="",IF((Fin-A188)*24&gt;SeuilFigee,1,0),IF(J188&gt;SeuilFigee*3600,1,0)),"")</f>
        <v>0</v>
      </c>
      <c r="N188" s="0" t="str">
        <f aca="false">IF(G188=1,IF(COUNTIF(H$2:H188,H188)=1,COUNTIF($H:$H,H188),""),"")</f>
        <v/>
      </c>
      <c r="O188" s="0" t="str">
        <f aca="false">IF(G188=1,IF(COUNTIF(I$2:I188,I188)=1,COUNTIF($I:$I,I188),""),"")</f>
        <v/>
      </c>
      <c r="P188" s="38" t="str">
        <f aca="false">IF(G188=1,IF(COUNTIFS(C$2:C188,C188,G$2:G188,1)=1,COUNTIFS($C:$C,C188,$G:$G,1)+ROW()/10000000,""),"")</f>
        <v/>
      </c>
      <c r="Q188" s="0" t="str">
        <f aca="false">IF(K188=1,IF(COUNTIFS(C$2:C188,C188,K$2:K188,1)=1,1,0),"")</f>
        <v/>
      </c>
      <c r="R188" s="0" t="str">
        <f aca="false">IF(M188=1,IF(COUNTIFS(C$2:C188,C188,M$2:M188,1)=1,1,0),"")</f>
        <v/>
      </c>
      <c r="S188" s="36" t="n">
        <f aca="false">IF(L188=1,IF(COUNTIFS(C$2:C188,C188,L$2:L188,1)=1,1,0),"")</f>
        <v>0</v>
      </c>
      <c r="T188" s="38" t="str">
        <f aca="false">IF(N188="","",N188+ROW()/10000000)</f>
        <v/>
      </c>
      <c r="U188" s="36" t="n">
        <f aca="false">IF(G188=1,IF(B188="",1,0),"")</f>
        <v>0</v>
      </c>
    </row>
    <row r="189" customFormat="false" ht="15" hidden="false" customHeight="false" outlineLevel="0" collapsed="false">
      <c r="A189" s="35" t="n">
        <v>46083.8536458333</v>
      </c>
      <c r="B189" s="35" t="n">
        <v>46083.8537731482</v>
      </c>
      <c r="C189" s="36" t="s">
        <v>140</v>
      </c>
      <c r="D189" s="36" t="s">
        <v>141</v>
      </c>
      <c r="E189" s="36" t="s">
        <v>128</v>
      </c>
      <c r="F189" s="36" t="s">
        <v>122</v>
      </c>
      <c r="G189" s="36" t="n">
        <f aca="false">IF(A189="","",IF(AND(A189&gt;=Debut,A189&lt;Fin),1,0))</f>
        <v>1</v>
      </c>
      <c r="H189" s="36" t="n">
        <f aca="false">IF(G189=1,INT(ROUND((A189-Debut)*86400,0)/600),"")</f>
        <v>122</v>
      </c>
      <c r="I189" s="36" t="n">
        <f aca="false">IF(G189=1,INT(ROUND((A189-Debut)*86400,0)/3600),"")</f>
        <v>20</v>
      </c>
      <c r="J189" s="36" t="n">
        <f aca="false">IF(OR(A189="",B189=""),"",ROUND((B189-A189)*86400,0))</f>
        <v>11</v>
      </c>
      <c r="K189" s="37" t="n">
        <f aca="false">IF(G189=1,IF(COUNTIFS($C:$C,C189,$G:$G,1,$A:$A,"&gt;="&amp;(A189-FenetreInterm/86400),$A:$A,"&lt;="&amp;A189)&gt;=NbInterm,1,0),"")</f>
        <v>0</v>
      </c>
      <c r="L189" s="37" t="n">
        <f aca="false">IF(G189=1,IF(B189="",0,IF(J189&lt;SeuilFugitive,1,0)),"")</f>
        <v>0</v>
      </c>
      <c r="M189" s="37" t="n">
        <f aca="false">IF(G189=1,IF(B189="",IF((Fin-A189)*24&gt;SeuilFigee,1,0),IF(J189&gt;SeuilFigee*3600,1,0)),"")</f>
        <v>0</v>
      </c>
      <c r="N189" s="0" t="str">
        <f aca="false">IF(G189=1,IF(COUNTIF(H$2:H189,H189)=1,COUNTIF($H:$H,H189),""),"")</f>
        <v/>
      </c>
      <c r="O189" s="0" t="str">
        <f aca="false">IF(G189=1,IF(COUNTIF(I$2:I189,I189)=1,COUNTIF($I:$I,I189),""),"")</f>
        <v/>
      </c>
      <c r="P189" s="38" t="str">
        <f aca="false">IF(G189=1,IF(COUNTIFS(C$2:C189,C189,G$2:G189,1)=1,COUNTIFS($C:$C,C189,$G:$G,1)+ROW()/10000000,""),"")</f>
        <v/>
      </c>
      <c r="Q189" s="0" t="str">
        <f aca="false">IF(K189=1,IF(COUNTIFS(C$2:C189,C189,K$2:K189,1)=1,1,0),"")</f>
        <v/>
      </c>
      <c r="R189" s="0" t="str">
        <f aca="false">IF(M189=1,IF(COUNTIFS(C$2:C189,C189,M$2:M189,1)=1,1,0),"")</f>
        <v/>
      </c>
      <c r="S189" s="0" t="str">
        <f aca="false">IF(L189=1,IF(COUNTIFS(C$2:C189,C189,L$2:L189,1)=1,1,0),"")</f>
        <v/>
      </c>
      <c r="T189" s="38" t="str">
        <f aca="false">IF(N189="","",N189+ROW()/10000000)</f>
        <v/>
      </c>
      <c r="U189" s="36" t="n">
        <f aca="false">IF(G189=1,IF(B189="",1,0),"")</f>
        <v>0</v>
      </c>
    </row>
    <row r="190" customFormat="false" ht="15" hidden="false" customHeight="false" outlineLevel="0" collapsed="false">
      <c r="A190" s="35" t="n">
        <v>46083.8539236111</v>
      </c>
      <c r="B190" s="35" t="n">
        <v>46083.8539699074</v>
      </c>
      <c r="C190" s="36" t="s">
        <v>140</v>
      </c>
      <c r="D190" s="36" t="s">
        <v>141</v>
      </c>
      <c r="E190" s="36" t="s">
        <v>128</v>
      </c>
      <c r="F190" s="36" t="s">
        <v>122</v>
      </c>
      <c r="G190" s="36" t="n">
        <f aca="false">IF(A190="","",IF(AND(A190&gt;=Debut,A190&lt;Fin),1,0))</f>
        <v>1</v>
      </c>
      <c r="H190" s="36" t="n">
        <f aca="false">IF(G190=1,INT(ROUND((A190-Debut)*86400,0)/600),"")</f>
        <v>122</v>
      </c>
      <c r="I190" s="36" t="n">
        <f aca="false">IF(G190=1,INT(ROUND((A190-Debut)*86400,0)/3600),"")</f>
        <v>20</v>
      </c>
      <c r="J190" s="36" t="n">
        <f aca="false">IF(OR(A190="",B190=""),"",ROUND((B190-A190)*86400,0))</f>
        <v>4</v>
      </c>
      <c r="K190" s="37" t="n">
        <f aca="false">IF(G190=1,IF(COUNTIFS($C:$C,C190,$G:$G,1,$A:$A,"&gt;="&amp;(A190-FenetreInterm/86400),$A:$A,"&lt;="&amp;A190)&gt;=NbInterm,1,0),"")</f>
        <v>1</v>
      </c>
      <c r="L190" s="37" t="n">
        <f aca="false">IF(G190=1,IF(B190="",0,IF(J190&lt;SeuilFugitive,1,0)),"")</f>
        <v>1</v>
      </c>
      <c r="M190" s="37" t="n">
        <f aca="false">IF(G190=1,IF(B190="",IF((Fin-A190)*24&gt;SeuilFigee,1,0),IF(J190&gt;SeuilFigee*3600,1,0)),"")</f>
        <v>0</v>
      </c>
      <c r="N190" s="0" t="str">
        <f aca="false">IF(G190=1,IF(COUNTIF(H$2:H190,H190)=1,COUNTIF($H:$H,H190),""),"")</f>
        <v/>
      </c>
      <c r="O190" s="0" t="str">
        <f aca="false">IF(G190=1,IF(COUNTIF(I$2:I190,I190)=1,COUNTIF($I:$I,I190),""),"")</f>
        <v/>
      </c>
      <c r="P190" s="38" t="str">
        <f aca="false">IF(G190=1,IF(COUNTIFS(C$2:C190,C190,G$2:G190,1)=1,COUNTIFS($C:$C,C190,$G:$G,1)+ROW()/10000000,""),"")</f>
        <v/>
      </c>
      <c r="Q190" s="36" t="n">
        <f aca="false">IF(K190=1,IF(COUNTIFS(C$2:C190,C190,K$2:K190,1)=1,1,0),"")</f>
        <v>0</v>
      </c>
      <c r="R190" s="0" t="str">
        <f aca="false">IF(M190=1,IF(COUNTIFS(C$2:C190,C190,M$2:M190,1)=1,1,0),"")</f>
        <v/>
      </c>
      <c r="S190" s="36" t="n">
        <f aca="false">IF(L190=1,IF(COUNTIFS(C$2:C190,C190,L$2:L190,1)=1,1,0),"")</f>
        <v>0</v>
      </c>
      <c r="T190" s="38" t="str">
        <f aca="false">IF(N190="","",N190+ROW()/10000000)</f>
        <v/>
      </c>
      <c r="U190" s="36" t="n">
        <f aca="false">IF(G190=1,IF(B190="",1,0),"")</f>
        <v>0</v>
      </c>
    </row>
    <row r="191" customFormat="false" ht="15" hidden="false" customHeight="false" outlineLevel="0" collapsed="false">
      <c r="A191" s="35" t="n">
        <v>46083.8541782407</v>
      </c>
      <c r="B191" s="35" t="n">
        <v>46083.8542592593</v>
      </c>
      <c r="C191" s="36" t="s">
        <v>140</v>
      </c>
      <c r="D191" s="36" t="s">
        <v>141</v>
      </c>
      <c r="E191" s="36" t="s">
        <v>128</v>
      </c>
      <c r="F191" s="36" t="s">
        <v>122</v>
      </c>
      <c r="G191" s="36" t="n">
        <f aca="false">IF(A191="","",IF(AND(A191&gt;=Debut,A191&lt;Fin),1,0))</f>
        <v>1</v>
      </c>
      <c r="H191" s="36" t="n">
        <f aca="false">IF(G191=1,INT(ROUND((A191-Debut)*86400,0)/600),"")</f>
        <v>123</v>
      </c>
      <c r="I191" s="36" t="n">
        <f aca="false">IF(G191=1,INT(ROUND((A191-Debut)*86400,0)/3600),"")</f>
        <v>20</v>
      </c>
      <c r="J191" s="36" t="n">
        <f aca="false">IF(OR(A191="",B191=""),"",ROUND((B191-A191)*86400,0))</f>
        <v>7</v>
      </c>
      <c r="K191" s="37" t="n">
        <f aca="false">IF(G191=1,IF(COUNTIFS($C:$C,C191,$G:$G,1,$A:$A,"&gt;="&amp;(A191-FenetreInterm/86400),$A:$A,"&lt;="&amp;A191)&gt;=NbInterm,1,0),"")</f>
        <v>1</v>
      </c>
      <c r="L191" s="37" t="n">
        <f aca="false">IF(G191=1,IF(B191="",0,IF(J191&lt;SeuilFugitive,1,0)),"")</f>
        <v>0</v>
      </c>
      <c r="M191" s="37" t="n">
        <f aca="false">IF(G191=1,IF(B191="",IF((Fin-A191)*24&gt;SeuilFigee,1,0),IF(J191&gt;SeuilFigee*3600,1,0)),"")</f>
        <v>0</v>
      </c>
      <c r="N191" s="36" t="n">
        <f aca="false">IF(G191=1,IF(COUNTIF(H$2:H191,H191)=1,COUNTIF($H:$H,H191),""),"")</f>
        <v>3</v>
      </c>
      <c r="O191" s="0" t="str">
        <f aca="false">IF(G191=1,IF(COUNTIF(I$2:I191,I191)=1,COUNTIF($I:$I,I191),""),"")</f>
        <v/>
      </c>
      <c r="P191" s="38" t="str">
        <f aca="false">IF(G191=1,IF(COUNTIFS(C$2:C191,C191,G$2:G191,1)=1,COUNTIFS($C:$C,C191,$G:$G,1)+ROW()/10000000,""),"")</f>
        <v/>
      </c>
      <c r="Q191" s="36" t="n">
        <f aca="false">IF(K191=1,IF(COUNTIFS(C$2:C191,C191,K$2:K191,1)=1,1,0),"")</f>
        <v>0</v>
      </c>
      <c r="R191" s="0" t="str">
        <f aca="false">IF(M191=1,IF(COUNTIFS(C$2:C191,C191,M$2:M191,1)=1,1,0),"")</f>
        <v/>
      </c>
      <c r="S191" s="0" t="str">
        <f aca="false">IF(L191=1,IF(COUNTIFS(C$2:C191,C191,L$2:L191,1)=1,1,0),"")</f>
        <v/>
      </c>
      <c r="T191" s="38" t="n">
        <f aca="false">IF(N191="","",N191+ROW()/10000000)</f>
        <v>3.0000191</v>
      </c>
      <c r="U191" s="36" t="n">
        <f aca="false">IF(G191=1,IF(B191="",1,0),"")</f>
        <v>0</v>
      </c>
    </row>
    <row r="192" customFormat="false" ht="15" hidden="false" customHeight="false" outlineLevel="0" collapsed="false">
      <c r="A192" s="35" t="n">
        <v>46083.8543518519</v>
      </c>
      <c r="B192" s="35" t="n">
        <v>46083.8544907407</v>
      </c>
      <c r="C192" s="36" t="s">
        <v>140</v>
      </c>
      <c r="D192" s="36" t="s">
        <v>141</v>
      </c>
      <c r="E192" s="36" t="s">
        <v>128</v>
      </c>
      <c r="F192" s="36" t="s">
        <v>122</v>
      </c>
      <c r="G192" s="36" t="n">
        <f aca="false">IF(A192="","",IF(AND(A192&gt;=Debut,A192&lt;Fin),1,0))</f>
        <v>1</v>
      </c>
      <c r="H192" s="36" t="n">
        <f aca="false">IF(G192=1,INT(ROUND((A192-Debut)*86400,0)/600),"")</f>
        <v>123</v>
      </c>
      <c r="I192" s="36" t="n">
        <f aca="false">IF(G192=1,INT(ROUND((A192-Debut)*86400,0)/3600),"")</f>
        <v>20</v>
      </c>
      <c r="J192" s="36" t="n">
        <f aca="false">IF(OR(A192="",B192=""),"",ROUND((B192-A192)*86400,0))</f>
        <v>12</v>
      </c>
      <c r="K192" s="37" t="n">
        <f aca="false">IF(G192=1,IF(COUNTIFS($C:$C,C192,$G:$G,1,$A:$A,"&gt;="&amp;(A192-FenetreInterm/86400),$A:$A,"&lt;="&amp;A192)&gt;=NbInterm,1,0),"")</f>
        <v>1</v>
      </c>
      <c r="L192" s="37" t="n">
        <f aca="false">IF(G192=1,IF(B192="",0,IF(J192&lt;SeuilFugitive,1,0)),"")</f>
        <v>0</v>
      </c>
      <c r="M192" s="37" t="n">
        <f aca="false">IF(G192=1,IF(B192="",IF((Fin-A192)*24&gt;SeuilFigee,1,0),IF(J192&gt;SeuilFigee*3600,1,0)),"")</f>
        <v>0</v>
      </c>
      <c r="N192" s="0" t="str">
        <f aca="false">IF(G192=1,IF(COUNTIF(H$2:H192,H192)=1,COUNTIF($H:$H,H192),""),"")</f>
        <v/>
      </c>
      <c r="O192" s="0" t="str">
        <f aca="false">IF(G192=1,IF(COUNTIF(I$2:I192,I192)=1,COUNTIF($I:$I,I192),""),"")</f>
        <v/>
      </c>
      <c r="P192" s="38" t="str">
        <f aca="false">IF(G192=1,IF(COUNTIFS(C$2:C192,C192,G$2:G192,1)=1,COUNTIFS($C:$C,C192,$G:$G,1)+ROW()/10000000,""),"")</f>
        <v/>
      </c>
      <c r="Q192" s="36" t="n">
        <f aca="false">IF(K192=1,IF(COUNTIFS(C$2:C192,C192,K$2:K192,1)=1,1,0),"")</f>
        <v>0</v>
      </c>
      <c r="R192" s="0" t="str">
        <f aca="false">IF(M192=1,IF(COUNTIFS(C$2:C192,C192,M$2:M192,1)=1,1,0),"")</f>
        <v/>
      </c>
      <c r="S192" s="0" t="str">
        <f aca="false">IF(L192=1,IF(COUNTIFS(C$2:C192,C192,L$2:L192,1)=1,1,0),"")</f>
        <v/>
      </c>
      <c r="T192" s="38" t="str">
        <f aca="false">IF(N192="","",N192+ROW()/10000000)</f>
        <v/>
      </c>
      <c r="U192" s="36" t="n">
        <f aca="false">IF(G192=1,IF(B192="",1,0),"")</f>
        <v>0</v>
      </c>
    </row>
    <row r="193" customFormat="false" ht="15" hidden="false" customHeight="false" outlineLevel="0" collapsed="false">
      <c r="A193" s="35" t="n">
        <v>46083.8545833333</v>
      </c>
      <c r="B193" s="35" t="n">
        <v>46083.8546643519</v>
      </c>
      <c r="C193" s="36" t="s">
        <v>140</v>
      </c>
      <c r="D193" s="36" t="s">
        <v>141</v>
      </c>
      <c r="E193" s="36" t="s">
        <v>128</v>
      </c>
      <c r="F193" s="36" t="s">
        <v>122</v>
      </c>
      <c r="G193" s="36" t="n">
        <f aca="false">IF(A193="","",IF(AND(A193&gt;=Debut,A193&lt;Fin),1,0))</f>
        <v>1</v>
      </c>
      <c r="H193" s="36" t="n">
        <f aca="false">IF(G193=1,INT(ROUND((A193-Debut)*86400,0)/600),"")</f>
        <v>123</v>
      </c>
      <c r="I193" s="36" t="n">
        <f aca="false">IF(G193=1,INT(ROUND((A193-Debut)*86400,0)/3600),"")</f>
        <v>20</v>
      </c>
      <c r="J193" s="36" t="n">
        <f aca="false">IF(OR(A193="",B193=""),"",ROUND((B193-A193)*86400,0))</f>
        <v>7</v>
      </c>
      <c r="K193" s="37" t="n">
        <f aca="false">IF(G193=1,IF(COUNTIFS($C:$C,C193,$G:$G,1,$A:$A,"&gt;="&amp;(A193-FenetreInterm/86400),$A:$A,"&lt;="&amp;A193)&gt;=NbInterm,1,0),"")</f>
        <v>1</v>
      </c>
      <c r="L193" s="37" t="n">
        <f aca="false">IF(G193=1,IF(B193="",0,IF(J193&lt;SeuilFugitive,1,0)),"")</f>
        <v>0</v>
      </c>
      <c r="M193" s="37" t="n">
        <f aca="false">IF(G193=1,IF(B193="",IF((Fin-A193)*24&gt;SeuilFigee,1,0),IF(J193&gt;SeuilFigee*3600,1,0)),"")</f>
        <v>0</v>
      </c>
      <c r="N193" s="0" t="str">
        <f aca="false">IF(G193=1,IF(COUNTIF(H$2:H193,H193)=1,COUNTIF($H:$H,H193),""),"")</f>
        <v/>
      </c>
      <c r="O193" s="0" t="str">
        <f aca="false">IF(G193=1,IF(COUNTIF(I$2:I193,I193)=1,COUNTIF($I:$I,I193),""),"")</f>
        <v/>
      </c>
      <c r="P193" s="38" t="str">
        <f aca="false">IF(G193=1,IF(COUNTIFS(C$2:C193,C193,G$2:G193,1)=1,COUNTIFS($C:$C,C193,$G:$G,1)+ROW()/10000000,""),"")</f>
        <v/>
      </c>
      <c r="Q193" s="36" t="n">
        <f aca="false">IF(K193=1,IF(COUNTIFS(C$2:C193,C193,K$2:K193,1)=1,1,0),"")</f>
        <v>0</v>
      </c>
      <c r="R193" s="0" t="str">
        <f aca="false">IF(M193=1,IF(COUNTIFS(C$2:C193,C193,M$2:M193,1)=1,1,0),"")</f>
        <v/>
      </c>
      <c r="S193" s="0" t="str">
        <f aca="false">IF(L193=1,IF(COUNTIFS(C$2:C193,C193,L$2:L193,1)=1,1,0),"")</f>
        <v/>
      </c>
      <c r="T193" s="38" t="str">
        <f aca="false">IF(N193="","",N193+ROW()/10000000)</f>
        <v/>
      </c>
      <c r="U193" s="36" t="n">
        <f aca="false">IF(G193=1,IF(B193="",1,0),"")</f>
        <v>0</v>
      </c>
    </row>
    <row r="194" customFormat="false" ht="15" hidden="false" customHeight="false" outlineLevel="0" collapsed="false">
      <c r="A194" s="35" t="n">
        <v>46083.8757986111</v>
      </c>
      <c r="B194" s="35" t="n">
        <v>46083.8796875</v>
      </c>
      <c r="C194" s="36" t="s">
        <v>145</v>
      </c>
      <c r="D194" s="36" t="s">
        <v>146</v>
      </c>
      <c r="E194" s="36" t="s">
        <v>121</v>
      </c>
      <c r="F194" s="36" t="s">
        <v>144</v>
      </c>
      <c r="G194" s="36" t="n">
        <f aca="false">IF(A194="","",IF(AND(A194&gt;=Debut,A194&lt;Fin),1,0))</f>
        <v>1</v>
      </c>
      <c r="H194" s="36" t="n">
        <f aca="false">IF(G194=1,INT(ROUND((A194-Debut)*86400,0)/600),"")</f>
        <v>126</v>
      </c>
      <c r="I194" s="36" t="n">
        <f aca="false">IF(G194=1,INT(ROUND((A194-Debut)*86400,0)/3600),"")</f>
        <v>21</v>
      </c>
      <c r="J194" s="36" t="n">
        <f aca="false">IF(OR(A194="",B194=""),"",ROUND((B194-A194)*86400,0))</f>
        <v>336</v>
      </c>
      <c r="K194" s="37" t="n">
        <f aca="false">IF(G194=1,IF(COUNTIFS($C:$C,C194,$G:$G,1,$A:$A,"&gt;="&amp;(A194-FenetreInterm/86400),$A:$A,"&lt;="&amp;A194)&gt;=NbInterm,1,0),"")</f>
        <v>0</v>
      </c>
      <c r="L194" s="37" t="n">
        <f aca="false">IF(G194=1,IF(B194="",0,IF(J194&lt;SeuilFugitive,1,0)),"")</f>
        <v>0</v>
      </c>
      <c r="M194" s="37" t="n">
        <f aca="false">IF(G194=1,IF(B194="",IF((Fin-A194)*24&gt;SeuilFigee,1,0),IF(J194&gt;SeuilFigee*3600,1,0)),"")</f>
        <v>0</v>
      </c>
      <c r="N194" s="36" t="n">
        <f aca="false">IF(G194=1,IF(COUNTIF(H$2:H194,H194)=1,COUNTIF($H:$H,H194),""),"")</f>
        <v>1</v>
      </c>
      <c r="O194" s="36" t="n">
        <f aca="false">IF(G194=1,IF(COUNTIF(I$2:I194,I194)=1,COUNTIF($I:$I,I194),""),"")</f>
        <v>13</v>
      </c>
      <c r="P194" s="38" t="str">
        <f aca="false">IF(G194=1,IF(COUNTIFS(C$2:C194,C194,G$2:G194,1)=1,COUNTIFS($C:$C,C194,$G:$G,1)+ROW()/10000000,""),"")</f>
        <v/>
      </c>
      <c r="Q194" s="0" t="str">
        <f aca="false">IF(K194=1,IF(COUNTIFS(C$2:C194,C194,K$2:K194,1)=1,1,0),"")</f>
        <v/>
      </c>
      <c r="R194" s="0" t="str">
        <f aca="false">IF(M194=1,IF(COUNTIFS(C$2:C194,C194,M$2:M194,1)=1,1,0),"")</f>
        <v/>
      </c>
      <c r="S194" s="0" t="str">
        <f aca="false">IF(L194=1,IF(COUNTIFS(C$2:C194,C194,L$2:L194,1)=1,1,0),"")</f>
        <v/>
      </c>
      <c r="T194" s="38" t="n">
        <f aca="false">IF(N194="","",N194+ROW()/10000000)</f>
        <v>1.0000194</v>
      </c>
      <c r="U194" s="36" t="n">
        <f aca="false">IF(G194=1,IF(B194="",1,0),"")</f>
        <v>0</v>
      </c>
    </row>
    <row r="195" customFormat="false" ht="15" hidden="false" customHeight="false" outlineLevel="0" collapsed="false">
      <c r="A195" s="35" t="n">
        <v>46083.8833796296</v>
      </c>
      <c r="B195" s="35" t="n">
        <v>46083.8836342593</v>
      </c>
      <c r="C195" s="36" t="s">
        <v>115</v>
      </c>
      <c r="D195" s="36" t="s">
        <v>116</v>
      </c>
      <c r="E195" s="36" t="s">
        <v>117</v>
      </c>
      <c r="F195" s="36" t="s">
        <v>118</v>
      </c>
      <c r="G195" s="36" t="n">
        <f aca="false">IF(A195="","",IF(AND(A195&gt;=Debut,A195&lt;Fin),1,0))</f>
        <v>1</v>
      </c>
      <c r="H195" s="36" t="n">
        <f aca="false">IF(G195=1,INT(ROUND((A195-Debut)*86400,0)/600),"")</f>
        <v>127</v>
      </c>
      <c r="I195" s="36" t="n">
        <f aca="false">IF(G195=1,INT(ROUND((A195-Debut)*86400,0)/3600),"")</f>
        <v>21</v>
      </c>
      <c r="J195" s="36" t="n">
        <f aca="false">IF(OR(A195="",B195=""),"",ROUND((B195-A195)*86400,0))</f>
        <v>22</v>
      </c>
      <c r="K195" s="37" t="n">
        <f aca="false">IF(G195=1,IF(COUNTIFS($C:$C,C195,$G:$G,1,$A:$A,"&gt;="&amp;(A195-FenetreInterm/86400),$A:$A,"&lt;="&amp;A195)&gt;=NbInterm,1,0),"")</f>
        <v>0</v>
      </c>
      <c r="L195" s="37" t="n">
        <f aca="false">IF(G195=1,IF(B195="",0,IF(J195&lt;SeuilFugitive,1,0)),"")</f>
        <v>0</v>
      </c>
      <c r="M195" s="37" t="n">
        <f aca="false">IF(G195=1,IF(B195="",IF((Fin-A195)*24&gt;SeuilFigee,1,0),IF(J195&gt;SeuilFigee*3600,1,0)),"")</f>
        <v>0</v>
      </c>
      <c r="N195" s="36" t="n">
        <f aca="false">IF(G195=1,IF(COUNTIF(H$2:H195,H195)=1,COUNTIF($H:$H,H195),""),"")</f>
        <v>3</v>
      </c>
      <c r="O195" s="0" t="str">
        <f aca="false">IF(G195=1,IF(COUNTIF(I$2:I195,I195)=1,COUNTIF($I:$I,I195),""),"")</f>
        <v/>
      </c>
      <c r="P195" s="38" t="str">
        <f aca="false">IF(G195=1,IF(COUNTIFS(C$2:C195,C195,G$2:G195,1)=1,COUNTIFS($C:$C,C195,$G:$G,1)+ROW()/10000000,""),"")</f>
        <v/>
      </c>
      <c r="Q195" s="0" t="str">
        <f aca="false">IF(K195=1,IF(COUNTIFS(C$2:C195,C195,K$2:K195,1)=1,1,0),"")</f>
        <v/>
      </c>
      <c r="R195" s="0" t="str">
        <f aca="false">IF(M195=1,IF(COUNTIFS(C$2:C195,C195,M$2:M195,1)=1,1,0),"")</f>
        <v/>
      </c>
      <c r="S195" s="0" t="str">
        <f aca="false">IF(L195=1,IF(COUNTIFS(C$2:C195,C195,L$2:L195,1)=1,1,0),"")</f>
        <v/>
      </c>
      <c r="T195" s="38" t="n">
        <f aca="false">IF(N195="","",N195+ROW()/10000000)</f>
        <v>3.0000195</v>
      </c>
      <c r="U195" s="36" t="n">
        <f aca="false">IF(G195=1,IF(B195="",1,0),"")</f>
        <v>0</v>
      </c>
    </row>
    <row r="196" customFormat="false" ht="15" hidden="false" customHeight="false" outlineLevel="0" collapsed="false">
      <c r="A196" s="35" t="n">
        <v>46083.883587963</v>
      </c>
      <c r="B196" s="35" t="n">
        <v>46083.8838425926</v>
      </c>
      <c r="C196" s="36" t="s">
        <v>115</v>
      </c>
      <c r="D196" s="36" t="s">
        <v>116</v>
      </c>
      <c r="E196" s="36" t="s">
        <v>117</v>
      </c>
      <c r="F196" s="36" t="s">
        <v>118</v>
      </c>
      <c r="G196" s="36" t="n">
        <f aca="false">IF(A196="","",IF(AND(A196&gt;=Debut,A196&lt;Fin),1,0))</f>
        <v>1</v>
      </c>
      <c r="H196" s="36" t="n">
        <f aca="false">IF(G196=1,INT(ROUND((A196-Debut)*86400,0)/600),"")</f>
        <v>127</v>
      </c>
      <c r="I196" s="36" t="n">
        <f aca="false">IF(G196=1,INT(ROUND((A196-Debut)*86400,0)/3600),"")</f>
        <v>21</v>
      </c>
      <c r="J196" s="36" t="n">
        <f aca="false">IF(OR(A196="",B196=""),"",ROUND((B196-A196)*86400,0))</f>
        <v>22</v>
      </c>
      <c r="K196" s="37" t="n">
        <f aca="false">IF(G196=1,IF(COUNTIFS($C:$C,C196,$G:$G,1,$A:$A,"&gt;="&amp;(A196-FenetreInterm/86400),$A:$A,"&lt;="&amp;A196)&gt;=NbInterm,1,0),"")</f>
        <v>0</v>
      </c>
      <c r="L196" s="37" t="n">
        <f aca="false">IF(G196=1,IF(B196="",0,IF(J196&lt;SeuilFugitive,1,0)),"")</f>
        <v>0</v>
      </c>
      <c r="M196" s="37" t="n">
        <f aca="false">IF(G196=1,IF(B196="",IF((Fin-A196)*24&gt;SeuilFigee,1,0),IF(J196&gt;SeuilFigee*3600,1,0)),"")</f>
        <v>0</v>
      </c>
      <c r="N196" s="0" t="str">
        <f aca="false">IF(G196=1,IF(COUNTIF(H$2:H196,H196)=1,COUNTIF($H:$H,H196),""),"")</f>
        <v/>
      </c>
      <c r="O196" s="0" t="str">
        <f aca="false">IF(G196=1,IF(COUNTIF(I$2:I196,I196)=1,COUNTIF($I:$I,I196),""),"")</f>
        <v/>
      </c>
      <c r="P196" s="38" t="str">
        <f aca="false">IF(G196=1,IF(COUNTIFS(C$2:C196,C196,G$2:G196,1)=1,COUNTIFS($C:$C,C196,$G:$G,1)+ROW()/10000000,""),"")</f>
        <v/>
      </c>
      <c r="Q196" s="0" t="str">
        <f aca="false">IF(K196=1,IF(COUNTIFS(C$2:C196,C196,K$2:K196,1)=1,1,0),"")</f>
        <v/>
      </c>
      <c r="R196" s="0" t="str">
        <f aca="false">IF(M196=1,IF(COUNTIFS(C$2:C196,C196,M$2:M196,1)=1,1,0),"")</f>
        <v/>
      </c>
      <c r="S196" s="0" t="str">
        <f aca="false">IF(L196=1,IF(COUNTIFS(C$2:C196,C196,L$2:L196,1)=1,1,0),"")</f>
        <v/>
      </c>
      <c r="T196" s="38" t="str">
        <f aca="false">IF(N196="","",N196+ROW()/10000000)</f>
        <v/>
      </c>
      <c r="U196" s="36" t="n">
        <f aca="false">IF(G196=1,IF(B196="",1,0),"")</f>
        <v>0</v>
      </c>
    </row>
    <row r="197" customFormat="false" ht="15" hidden="false" customHeight="false" outlineLevel="0" collapsed="false">
      <c r="A197" s="35" t="n">
        <v>46083.8837731482</v>
      </c>
      <c r="B197" s="35" t="n">
        <v>46083.8839930556</v>
      </c>
      <c r="C197" s="36" t="s">
        <v>115</v>
      </c>
      <c r="D197" s="36" t="s">
        <v>116</v>
      </c>
      <c r="E197" s="36" t="s">
        <v>117</v>
      </c>
      <c r="F197" s="36" t="s">
        <v>118</v>
      </c>
      <c r="G197" s="36" t="n">
        <f aca="false">IF(A197="","",IF(AND(A197&gt;=Debut,A197&lt;Fin),1,0))</f>
        <v>1</v>
      </c>
      <c r="H197" s="36" t="n">
        <f aca="false">IF(G197=1,INT(ROUND((A197-Debut)*86400,0)/600),"")</f>
        <v>127</v>
      </c>
      <c r="I197" s="36" t="n">
        <f aca="false">IF(G197=1,INT(ROUND((A197-Debut)*86400,0)/3600),"")</f>
        <v>21</v>
      </c>
      <c r="J197" s="36" t="n">
        <f aca="false">IF(OR(A197="",B197=""),"",ROUND((B197-A197)*86400,0))</f>
        <v>19</v>
      </c>
      <c r="K197" s="37" t="n">
        <f aca="false">IF(G197=1,IF(COUNTIFS($C:$C,C197,$G:$G,1,$A:$A,"&gt;="&amp;(A197-FenetreInterm/86400),$A:$A,"&lt;="&amp;A197)&gt;=NbInterm,1,0),"")</f>
        <v>1</v>
      </c>
      <c r="L197" s="37" t="n">
        <f aca="false">IF(G197=1,IF(B197="",0,IF(J197&lt;SeuilFugitive,1,0)),"")</f>
        <v>0</v>
      </c>
      <c r="M197" s="37" t="n">
        <f aca="false">IF(G197=1,IF(B197="",IF((Fin-A197)*24&gt;SeuilFigee,1,0),IF(J197&gt;SeuilFigee*3600,1,0)),"")</f>
        <v>0</v>
      </c>
      <c r="N197" s="0" t="str">
        <f aca="false">IF(G197=1,IF(COUNTIF(H$2:H197,H197)=1,COUNTIF($H:$H,H197),""),"")</f>
        <v/>
      </c>
      <c r="O197" s="0" t="str">
        <f aca="false">IF(G197=1,IF(COUNTIF(I$2:I197,I197)=1,COUNTIF($I:$I,I197),""),"")</f>
        <v/>
      </c>
      <c r="P197" s="38" t="str">
        <f aca="false">IF(G197=1,IF(COUNTIFS(C$2:C197,C197,G$2:G197,1)=1,COUNTIFS($C:$C,C197,$G:$G,1)+ROW()/10000000,""),"")</f>
        <v/>
      </c>
      <c r="Q197" s="36" t="n">
        <f aca="false">IF(K197=1,IF(COUNTIFS(C$2:C197,C197,K$2:K197,1)=1,1,0),"")</f>
        <v>0</v>
      </c>
      <c r="R197" s="0" t="str">
        <f aca="false">IF(M197=1,IF(COUNTIFS(C$2:C197,C197,M$2:M197,1)=1,1,0),"")</f>
        <v/>
      </c>
      <c r="S197" s="0" t="str">
        <f aca="false">IF(L197=1,IF(COUNTIFS(C$2:C197,C197,L$2:L197,1)=1,1,0),"")</f>
        <v/>
      </c>
      <c r="T197" s="38" t="str">
        <f aca="false">IF(N197="","",N197+ROW()/10000000)</f>
        <v/>
      </c>
      <c r="U197" s="36" t="n">
        <f aca="false">IF(G197=1,IF(B197="",1,0),"")</f>
        <v>0</v>
      </c>
    </row>
    <row r="198" customFormat="false" ht="15" hidden="false" customHeight="false" outlineLevel="0" collapsed="false">
      <c r="A198" s="35" t="n">
        <v>46083.9095717593</v>
      </c>
      <c r="B198" s="35" t="n">
        <v>46083.9096296296</v>
      </c>
      <c r="C198" s="36" t="s">
        <v>115</v>
      </c>
      <c r="D198" s="36" t="s">
        <v>116</v>
      </c>
      <c r="E198" s="36" t="s">
        <v>117</v>
      </c>
      <c r="F198" s="36" t="s">
        <v>118</v>
      </c>
      <c r="G198" s="36" t="n">
        <f aca="false">IF(A198="","",IF(AND(A198&gt;=Debut,A198&lt;Fin),1,0))</f>
        <v>1</v>
      </c>
      <c r="H198" s="36" t="n">
        <f aca="false">IF(G198=1,INT(ROUND((A198-Debut)*86400,0)/600),"")</f>
        <v>130</v>
      </c>
      <c r="I198" s="36" t="n">
        <f aca="false">IF(G198=1,INT(ROUND((A198-Debut)*86400,0)/3600),"")</f>
        <v>21</v>
      </c>
      <c r="J198" s="36" t="n">
        <f aca="false">IF(OR(A198="",B198=""),"",ROUND((B198-A198)*86400,0))</f>
        <v>5</v>
      </c>
      <c r="K198" s="37" t="n">
        <f aca="false">IF(G198=1,IF(COUNTIFS($C:$C,C198,$G:$G,1,$A:$A,"&gt;="&amp;(A198-FenetreInterm/86400),$A:$A,"&lt;="&amp;A198)&gt;=NbInterm,1,0),"")</f>
        <v>0</v>
      </c>
      <c r="L198" s="37" t="n">
        <f aca="false">IF(G198=1,IF(B198="",0,IF(J198&lt;SeuilFugitive,1,0)),"")</f>
        <v>0</v>
      </c>
      <c r="M198" s="37" t="n">
        <f aca="false">IF(G198=1,IF(B198="",IF((Fin-A198)*24&gt;SeuilFigee,1,0),IF(J198&gt;SeuilFigee*3600,1,0)),"")</f>
        <v>0</v>
      </c>
      <c r="N198" s="36" t="n">
        <f aca="false">IF(G198=1,IF(COUNTIF(H$2:H198,H198)=1,COUNTIF($H:$H,H198),""),"")</f>
        <v>2</v>
      </c>
      <c r="O198" s="0" t="str">
        <f aca="false">IF(G198=1,IF(COUNTIF(I$2:I198,I198)=1,COUNTIF($I:$I,I198),""),"")</f>
        <v/>
      </c>
      <c r="P198" s="38" t="str">
        <f aca="false">IF(G198=1,IF(COUNTIFS(C$2:C198,C198,G$2:G198,1)=1,COUNTIFS($C:$C,C198,$G:$G,1)+ROW()/10000000,""),"")</f>
        <v/>
      </c>
      <c r="Q198" s="0" t="str">
        <f aca="false">IF(K198=1,IF(COUNTIFS(C$2:C198,C198,K$2:K198,1)=1,1,0),"")</f>
        <v/>
      </c>
      <c r="R198" s="0" t="str">
        <f aca="false">IF(M198=1,IF(COUNTIFS(C$2:C198,C198,M$2:M198,1)=1,1,0),"")</f>
        <v/>
      </c>
      <c r="S198" s="0" t="str">
        <f aca="false">IF(L198=1,IF(COUNTIFS(C$2:C198,C198,L$2:L198,1)=1,1,0),"")</f>
        <v/>
      </c>
      <c r="T198" s="38" t="n">
        <f aca="false">IF(N198="","",N198+ROW()/10000000)</f>
        <v>2.0000198</v>
      </c>
      <c r="U198" s="36" t="n">
        <f aca="false">IF(G198=1,IF(B198="",1,0),"")</f>
        <v>0</v>
      </c>
    </row>
    <row r="199" customFormat="false" ht="15" hidden="false" customHeight="false" outlineLevel="0" collapsed="false">
      <c r="A199" s="35" t="n">
        <v>46083.9097106482</v>
      </c>
      <c r="B199" s="35" t="n">
        <v>46083.9098726852</v>
      </c>
      <c r="C199" s="36" t="s">
        <v>115</v>
      </c>
      <c r="D199" s="36" t="s">
        <v>116</v>
      </c>
      <c r="E199" s="36" t="s">
        <v>117</v>
      </c>
      <c r="F199" s="36" t="s">
        <v>118</v>
      </c>
      <c r="G199" s="36" t="n">
        <f aca="false">IF(A199="","",IF(AND(A199&gt;=Debut,A199&lt;Fin),1,0))</f>
        <v>1</v>
      </c>
      <c r="H199" s="36" t="n">
        <f aca="false">IF(G199=1,INT(ROUND((A199-Debut)*86400,0)/600),"")</f>
        <v>130</v>
      </c>
      <c r="I199" s="36" t="n">
        <f aca="false">IF(G199=1,INT(ROUND((A199-Debut)*86400,0)/3600),"")</f>
        <v>21</v>
      </c>
      <c r="J199" s="36" t="n">
        <f aca="false">IF(OR(A199="",B199=""),"",ROUND((B199-A199)*86400,0))</f>
        <v>14</v>
      </c>
      <c r="K199" s="37" t="n">
        <f aca="false">IF(G199=1,IF(COUNTIFS($C:$C,C199,$G:$G,1,$A:$A,"&gt;="&amp;(A199-FenetreInterm/86400),$A:$A,"&lt;="&amp;A199)&gt;=NbInterm,1,0),"")</f>
        <v>0</v>
      </c>
      <c r="L199" s="37" t="n">
        <f aca="false">IF(G199=1,IF(B199="",0,IF(J199&lt;SeuilFugitive,1,0)),"")</f>
        <v>0</v>
      </c>
      <c r="M199" s="37" t="n">
        <f aca="false">IF(G199=1,IF(B199="",IF((Fin-A199)*24&gt;SeuilFigee,1,0),IF(J199&gt;SeuilFigee*3600,1,0)),"")</f>
        <v>0</v>
      </c>
      <c r="N199" s="0" t="str">
        <f aca="false">IF(G199=1,IF(COUNTIF(H$2:H199,H199)=1,COUNTIF($H:$H,H199),""),"")</f>
        <v/>
      </c>
      <c r="O199" s="0" t="str">
        <f aca="false">IF(G199=1,IF(COUNTIF(I$2:I199,I199)=1,COUNTIF($I:$I,I199),""),"")</f>
        <v/>
      </c>
      <c r="P199" s="38" t="str">
        <f aca="false">IF(G199=1,IF(COUNTIFS(C$2:C199,C199,G$2:G199,1)=1,COUNTIFS($C:$C,C199,$G:$G,1)+ROW()/10000000,""),"")</f>
        <v/>
      </c>
      <c r="Q199" s="0" t="str">
        <f aca="false">IF(K199=1,IF(COUNTIFS(C$2:C199,C199,K$2:K199,1)=1,1,0),"")</f>
        <v/>
      </c>
      <c r="R199" s="0" t="str">
        <f aca="false">IF(M199=1,IF(COUNTIFS(C$2:C199,C199,M$2:M199,1)=1,1,0),"")</f>
        <v/>
      </c>
      <c r="S199" s="0" t="str">
        <f aca="false">IF(L199=1,IF(COUNTIFS(C$2:C199,C199,L$2:L199,1)=1,1,0),"")</f>
        <v/>
      </c>
      <c r="T199" s="38" t="str">
        <f aca="false">IF(N199="","",N199+ROW()/10000000)</f>
        <v/>
      </c>
      <c r="U199" s="36" t="n">
        <f aca="false">IF(G199=1,IF(B199="",1,0),"")</f>
        <v>0</v>
      </c>
    </row>
    <row r="200" customFormat="false" ht="15" hidden="false" customHeight="false" outlineLevel="0" collapsed="false">
      <c r="A200" s="35" t="n">
        <v>46083.9099305556</v>
      </c>
      <c r="B200" s="35" t="n">
        <v>46083.9100347222</v>
      </c>
      <c r="C200" s="36" t="s">
        <v>115</v>
      </c>
      <c r="D200" s="36" t="s">
        <v>116</v>
      </c>
      <c r="E200" s="36" t="s">
        <v>117</v>
      </c>
      <c r="F200" s="36" t="s">
        <v>118</v>
      </c>
      <c r="G200" s="36" t="n">
        <f aca="false">IF(A200="","",IF(AND(A200&gt;=Debut,A200&lt;Fin),1,0))</f>
        <v>1</v>
      </c>
      <c r="H200" s="36" t="n">
        <f aca="false">IF(G200=1,INT(ROUND((A200-Debut)*86400,0)/600),"")</f>
        <v>131</v>
      </c>
      <c r="I200" s="36" t="n">
        <f aca="false">IF(G200=1,INT(ROUND((A200-Debut)*86400,0)/3600),"")</f>
        <v>21</v>
      </c>
      <c r="J200" s="36" t="n">
        <f aca="false">IF(OR(A200="",B200=""),"",ROUND((B200-A200)*86400,0))</f>
        <v>9</v>
      </c>
      <c r="K200" s="37" t="n">
        <f aca="false">IF(G200=1,IF(COUNTIFS($C:$C,C200,$G:$G,1,$A:$A,"&gt;="&amp;(A200-FenetreInterm/86400),$A:$A,"&lt;="&amp;A200)&gt;=NbInterm,1,0),"")</f>
        <v>1</v>
      </c>
      <c r="L200" s="37" t="n">
        <f aca="false">IF(G200=1,IF(B200="",0,IF(J200&lt;SeuilFugitive,1,0)),"")</f>
        <v>0</v>
      </c>
      <c r="M200" s="37" t="n">
        <f aca="false">IF(G200=1,IF(B200="",IF((Fin-A200)*24&gt;SeuilFigee,1,0),IF(J200&gt;SeuilFigee*3600,1,0)),"")</f>
        <v>0</v>
      </c>
      <c r="N200" s="36" t="n">
        <f aca="false">IF(G200=1,IF(COUNTIF(H$2:H200,H200)=1,COUNTIF($H:$H,H200),""),"")</f>
        <v>7</v>
      </c>
      <c r="O200" s="0" t="str">
        <f aca="false">IF(G200=1,IF(COUNTIF(I$2:I200,I200)=1,COUNTIF($I:$I,I200),""),"")</f>
        <v/>
      </c>
      <c r="P200" s="38" t="str">
        <f aca="false">IF(G200=1,IF(COUNTIFS(C$2:C200,C200,G$2:G200,1)=1,COUNTIFS($C:$C,C200,$G:$G,1)+ROW()/10000000,""),"")</f>
        <v/>
      </c>
      <c r="Q200" s="36" t="n">
        <f aca="false">IF(K200=1,IF(COUNTIFS(C$2:C200,C200,K$2:K200,1)=1,1,0),"")</f>
        <v>0</v>
      </c>
      <c r="R200" s="0" t="str">
        <f aca="false">IF(M200=1,IF(COUNTIFS(C$2:C200,C200,M$2:M200,1)=1,1,0),"")</f>
        <v/>
      </c>
      <c r="S200" s="0" t="str">
        <f aca="false">IF(L200=1,IF(COUNTIFS(C$2:C200,C200,L$2:L200,1)=1,1,0),"")</f>
        <v/>
      </c>
      <c r="T200" s="38" t="n">
        <f aca="false">IF(N200="","",N200+ROW()/10000000)</f>
        <v>7.00002</v>
      </c>
      <c r="U200" s="36" t="n">
        <f aca="false">IF(G200=1,IF(B200="",1,0),"")</f>
        <v>0</v>
      </c>
    </row>
    <row r="201" customFormat="false" ht="15" hidden="false" customHeight="false" outlineLevel="0" collapsed="false">
      <c r="A201" s="35" t="n">
        <v>46083.9100462963</v>
      </c>
      <c r="B201" s="35" t="n">
        <v>46083.9103125</v>
      </c>
      <c r="C201" s="36" t="s">
        <v>115</v>
      </c>
      <c r="D201" s="36" t="s">
        <v>116</v>
      </c>
      <c r="E201" s="36" t="s">
        <v>117</v>
      </c>
      <c r="F201" s="36" t="s">
        <v>118</v>
      </c>
      <c r="G201" s="36" t="n">
        <f aca="false">IF(A201="","",IF(AND(A201&gt;=Debut,A201&lt;Fin),1,0))</f>
        <v>1</v>
      </c>
      <c r="H201" s="36" t="n">
        <f aca="false">IF(G201=1,INT(ROUND((A201-Debut)*86400,0)/600),"")</f>
        <v>131</v>
      </c>
      <c r="I201" s="36" t="n">
        <f aca="false">IF(G201=1,INT(ROUND((A201-Debut)*86400,0)/3600),"")</f>
        <v>21</v>
      </c>
      <c r="J201" s="36" t="n">
        <f aca="false">IF(OR(A201="",B201=""),"",ROUND((B201-A201)*86400,0))</f>
        <v>23</v>
      </c>
      <c r="K201" s="37" t="n">
        <f aca="false">IF(G201=1,IF(COUNTIFS($C:$C,C201,$G:$G,1,$A:$A,"&gt;="&amp;(A201-FenetreInterm/86400),$A:$A,"&lt;="&amp;A201)&gt;=NbInterm,1,0),"")</f>
        <v>1</v>
      </c>
      <c r="L201" s="37" t="n">
        <f aca="false">IF(G201=1,IF(B201="",0,IF(J201&lt;SeuilFugitive,1,0)),"")</f>
        <v>0</v>
      </c>
      <c r="M201" s="37" t="n">
        <f aca="false">IF(G201=1,IF(B201="",IF((Fin-A201)*24&gt;SeuilFigee,1,0),IF(J201&gt;SeuilFigee*3600,1,0)),"")</f>
        <v>0</v>
      </c>
      <c r="N201" s="0" t="str">
        <f aca="false">IF(G201=1,IF(COUNTIF(H$2:H201,H201)=1,COUNTIF($H:$H,H201),""),"")</f>
        <v/>
      </c>
      <c r="O201" s="0" t="str">
        <f aca="false">IF(G201=1,IF(COUNTIF(I$2:I201,I201)=1,COUNTIF($I:$I,I201),""),"")</f>
        <v/>
      </c>
      <c r="P201" s="38" t="str">
        <f aca="false">IF(G201=1,IF(COUNTIFS(C$2:C201,C201,G$2:G201,1)=1,COUNTIFS($C:$C,C201,$G:$G,1)+ROW()/10000000,""),"")</f>
        <v/>
      </c>
      <c r="Q201" s="36" t="n">
        <f aca="false">IF(K201=1,IF(COUNTIFS(C$2:C201,C201,K$2:K201,1)=1,1,0),"")</f>
        <v>0</v>
      </c>
      <c r="R201" s="0" t="str">
        <f aca="false">IF(M201=1,IF(COUNTIFS(C$2:C201,C201,M$2:M201,1)=1,1,0),"")</f>
        <v/>
      </c>
      <c r="S201" s="0" t="str">
        <f aca="false">IF(L201=1,IF(COUNTIFS(C$2:C201,C201,L$2:L201,1)=1,1,0),"")</f>
        <v/>
      </c>
      <c r="T201" s="38" t="str">
        <f aca="false">IF(N201="","",N201+ROW()/10000000)</f>
        <v/>
      </c>
      <c r="U201" s="36" t="n">
        <f aca="false">IF(G201=1,IF(B201="",1,0),"")</f>
        <v>0</v>
      </c>
    </row>
    <row r="202" customFormat="false" ht="15" hidden="false" customHeight="false" outlineLevel="0" collapsed="false">
      <c r="A202" s="35" t="n">
        <v>46083.9103009259</v>
      </c>
      <c r="B202" s="35" t="n">
        <v>46083.9105324074</v>
      </c>
      <c r="C202" s="36" t="s">
        <v>115</v>
      </c>
      <c r="D202" s="36" t="s">
        <v>116</v>
      </c>
      <c r="E202" s="36" t="s">
        <v>117</v>
      </c>
      <c r="F202" s="36" t="s">
        <v>118</v>
      </c>
      <c r="G202" s="36" t="n">
        <f aca="false">IF(A202="","",IF(AND(A202&gt;=Debut,A202&lt;Fin),1,0))</f>
        <v>1</v>
      </c>
      <c r="H202" s="36" t="n">
        <f aca="false">IF(G202=1,INT(ROUND((A202-Debut)*86400,0)/600),"")</f>
        <v>131</v>
      </c>
      <c r="I202" s="36" t="n">
        <f aca="false">IF(G202=1,INT(ROUND((A202-Debut)*86400,0)/3600),"")</f>
        <v>21</v>
      </c>
      <c r="J202" s="36" t="n">
        <f aca="false">IF(OR(A202="",B202=""),"",ROUND((B202-A202)*86400,0))</f>
        <v>20</v>
      </c>
      <c r="K202" s="37" t="n">
        <f aca="false">IF(G202=1,IF(COUNTIFS($C:$C,C202,$G:$G,1,$A:$A,"&gt;="&amp;(A202-FenetreInterm/86400),$A:$A,"&lt;="&amp;A202)&gt;=NbInterm,1,0),"")</f>
        <v>1</v>
      </c>
      <c r="L202" s="37" t="n">
        <f aca="false">IF(G202=1,IF(B202="",0,IF(J202&lt;SeuilFugitive,1,0)),"")</f>
        <v>0</v>
      </c>
      <c r="M202" s="37" t="n">
        <f aca="false">IF(G202=1,IF(B202="",IF((Fin-A202)*24&gt;SeuilFigee,1,0),IF(J202&gt;SeuilFigee*3600,1,0)),"")</f>
        <v>0</v>
      </c>
      <c r="N202" s="0" t="str">
        <f aca="false">IF(G202=1,IF(COUNTIF(H$2:H202,H202)=1,COUNTIF($H:$H,H202),""),"")</f>
        <v/>
      </c>
      <c r="O202" s="0" t="str">
        <f aca="false">IF(G202=1,IF(COUNTIF(I$2:I202,I202)=1,COUNTIF($I:$I,I202),""),"")</f>
        <v/>
      </c>
      <c r="P202" s="38" t="str">
        <f aca="false">IF(G202=1,IF(COUNTIFS(C$2:C202,C202,G$2:G202,1)=1,COUNTIFS($C:$C,C202,$G:$G,1)+ROW()/10000000,""),"")</f>
        <v/>
      </c>
      <c r="Q202" s="36" t="n">
        <f aca="false">IF(K202=1,IF(COUNTIFS(C$2:C202,C202,K$2:K202,1)=1,1,0),"")</f>
        <v>0</v>
      </c>
      <c r="R202" s="0" t="str">
        <f aca="false">IF(M202=1,IF(COUNTIFS(C$2:C202,C202,M$2:M202,1)=1,1,0),"")</f>
        <v/>
      </c>
      <c r="S202" s="0" t="str">
        <f aca="false">IF(L202=1,IF(COUNTIFS(C$2:C202,C202,L$2:L202,1)=1,1,0),"")</f>
        <v/>
      </c>
      <c r="T202" s="38" t="str">
        <f aca="false">IF(N202="","",N202+ROW()/10000000)</f>
        <v/>
      </c>
      <c r="U202" s="36" t="n">
        <f aca="false">IF(G202=1,IF(B202="",1,0),"")</f>
        <v>0</v>
      </c>
    </row>
    <row r="203" customFormat="false" ht="15" hidden="false" customHeight="false" outlineLevel="0" collapsed="false">
      <c r="A203" s="35" t="n">
        <v>46083.9104398148</v>
      </c>
      <c r="B203" s="35" t="n">
        <v>46083.9105439815</v>
      </c>
      <c r="C203" s="36" t="s">
        <v>115</v>
      </c>
      <c r="D203" s="36" t="s">
        <v>116</v>
      </c>
      <c r="E203" s="36" t="s">
        <v>117</v>
      </c>
      <c r="F203" s="36" t="s">
        <v>118</v>
      </c>
      <c r="G203" s="36" t="n">
        <f aca="false">IF(A203="","",IF(AND(A203&gt;=Debut,A203&lt;Fin),1,0))</f>
        <v>1</v>
      </c>
      <c r="H203" s="36" t="n">
        <f aca="false">IF(G203=1,INT(ROUND((A203-Debut)*86400,0)/600),"")</f>
        <v>131</v>
      </c>
      <c r="I203" s="36" t="n">
        <f aca="false">IF(G203=1,INT(ROUND((A203-Debut)*86400,0)/3600),"")</f>
        <v>21</v>
      </c>
      <c r="J203" s="36" t="n">
        <f aca="false">IF(OR(A203="",B203=""),"",ROUND((B203-A203)*86400,0))</f>
        <v>9</v>
      </c>
      <c r="K203" s="37" t="n">
        <f aca="false">IF(G203=1,IF(COUNTIFS($C:$C,C203,$G:$G,1,$A:$A,"&gt;="&amp;(A203-FenetreInterm/86400),$A:$A,"&lt;="&amp;A203)&gt;=NbInterm,1,0),"")</f>
        <v>1</v>
      </c>
      <c r="L203" s="37" t="n">
        <f aca="false">IF(G203=1,IF(B203="",0,IF(J203&lt;SeuilFugitive,1,0)),"")</f>
        <v>0</v>
      </c>
      <c r="M203" s="37" t="n">
        <f aca="false">IF(G203=1,IF(B203="",IF((Fin-A203)*24&gt;SeuilFigee,1,0),IF(J203&gt;SeuilFigee*3600,1,0)),"")</f>
        <v>0</v>
      </c>
      <c r="N203" s="0" t="str">
        <f aca="false">IF(G203=1,IF(COUNTIF(H$2:H203,H203)=1,COUNTIF($H:$H,H203),""),"")</f>
        <v/>
      </c>
      <c r="O203" s="0" t="str">
        <f aca="false">IF(G203=1,IF(COUNTIF(I$2:I203,I203)=1,COUNTIF($I:$I,I203),""),"")</f>
        <v/>
      </c>
      <c r="P203" s="38" t="str">
        <f aca="false">IF(G203=1,IF(COUNTIFS(C$2:C203,C203,G$2:G203,1)=1,COUNTIFS($C:$C,C203,$G:$G,1)+ROW()/10000000,""),"")</f>
        <v/>
      </c>
      <c r="Q203" s="36" t="n">
        <f aca="false">IF(K203=1,IF(COUNTIFS(C$2:C203,C203,K$2:K203,1)=1,1,0),"")</f>
        <v>0</v>
      </c>
      <c r="R203" s="0" t="str">
        <f aca="false">IF(M203=1,IF(COUNTIFS(C$2:C203,C203,M$2:M203,1)=1,1,0),"")</f>
        <v/>
      </c>
      <c r="S203" s="0" t="str">
        <f aca="false">IF(L203=1,IF(COUNTIFS(C$2:C203,C203,L$2:L203,1)=1,1,0),"")</f>
        <v/>
      </c>
      <c r="T203" s="38" t="str">
        <f aca="false">IF(N203="","",N203+ROW()/10000000)</f>
        <v/>
      </c>
      <c r="U203" s="36" t="n">
        <f aca="false">IF(G203=1,IF(B203="",1,0),"")</f>
        <v>0</v>
      </c>
    </row>
    <row r="204" customFormat="false" ht="15" hidden="false" customHeight="false" outlineLevel="0" collapsed="false">
      <c r="A204" s="35" t="n">
        <v>46083.9106597222</v>
      </c>
      <c r="B204" s="35" t="n">
        <v>46083.9108101852</v>
      </c>
      <c r="C204" s="36" t="s">
        <v>115</v>
      </c>
      <c r="D204" s="36" t="s">
        <v>116</v>
      </c>
      <c r="E204" s="36" t="s">
        <v>117</v>
      </c>
      <c r="F204" s="36" t="s">
        <v>118</v>
      </c>
      <c r="G204" s="36" t="n">
        <f aca="false">IF(A204="","",IF(AND(A204&gt;=Debut,A204&lt;Fin),1,0))</f>
        <v>1</v>
      </c>
      <c r="H204" s="36" t="n">
        <f aca="false">IF(G204=1,INT(ROUND((A204-Debut)*86400,0)/600),"")</f>
        <v>131</v>
      </c>
      <c r="I204" s="36" t="n">
        <f aca="false">IF(G204=1,INT(ROUND((A204-Debut)*86400,0)/3600),"")</f>
        <v>21</v>
      </c>
      <c r="J204" s="36" t="n">
        <f aca="false">IF(OR(A204="",B204=""),"",ROUND((B204-A204)*86400,0))</f>
        <v>13</v>
      </c>
      <c r="K204" s="37" t="n">
        <f aca="false">IF(G204=1,IF(COUNTIFS($C:$C,C204,$G:$G,1,$A:$A,"&gt;="&amp;(A204-FenetreInterm/86400),$A:$A,"&lt;="&amp;A204)&gt;=NbInterm,1,0),"")</f>
        <v>1</v>
      </c>
      <c r="L204" s="37" t="n">
        <f aca="false">IF(G204=1,IF(B204="",0,IF(J204&lt;SeuilFugitive,1,0)),"")</f>
        <v>0</v>
      </c>
      <c r="M204" s="37" t="n">
        <f aca="false">IF(G204=1,IF(B204="",IF((Fin-A204)*24&gt;SeuilFigee,1,0),IF(J204&gt;SeuilFigee*3600,1,0)),"")</f>
        <v>0</v>
      </c>
      <c r="N204" s="0" t="str">
        <f aca="false">IF(G204=1,IF(COUNTIF(H$2:H204,H204)=1,COUNTIF($H:$H,H204),""),"")</f>
        <v/>
      </c>
      <c r="O204" s="0" t="str">
        <f aca="false">IF(G204=1,IF(COUNTIF(I$2:I204,I204)=1,COUNTIF($I:$I,I204),""),"")</f>
        <v/>
      </c>
      <c r="P204" s="38" t="str">
        <f aca="false">IF(G204=1,IF(COUNTIFS(C$2:C204,C204,G$2:G204,1)=1,COUNTIFS($C:$C,C204,$G:$G,1)+ROW()/10000000,""),"")</f>
        <v/>
      </c>
      <c r="Q204" s="36" t="n">
        <f aca="false">IF(K204=1,IF(COUNTIFS(C$2:C204,C204,K$2:K204,1)=1,1,0),"")</f>
        <v>0</v>
      </c>
      <c r="R204" s="0" t="str">
        <f aca="false">IF(M204=1,IF(COUNTIFS(C$2:C204,C204,M$2:M204,1)=1,1,0),"")</f>
        <v/>
      </c>
      <c r="S204" s="0" t="str">
        <f aca="false">IF(L204=1,IF(COUNTIFS(C$2:C204,C204,L$2:L204,1)=1,1,0),"")</f>
        <v/>
      </c>
      <c r="T204" s="38" t="str">
        <f aca="false">IF(N204="","",N204+ROW()/10000000)</f>
        <v/>
      </c>
      <c r="U204" s="36" t="n">
        <f aca="false">IF(G204=1,IF(B204="",1,0),"")</f>
        <v>0</v>
      </c>
    </row>
    <row r="205" customFormat="false" ht="15" hidden="false" customHeight="false" outlineLevel="0" collapsed="false">
      <c r="A205" s="35" t="n">
        <v>46083.9108564815</v>
      </c>
      <c r="B205" s="35" t="n">
        <v>46083.9111342593</v>
      </c>
      <c r="C205" s="36" t="s">
        <v>115</v>
      </c>
      <c r="D205" s="36" t="s">
        <v>116</v>
      </c>
      <c r="E205" s="36" t="s">
        <v>117</v>
      </c>
      <c r="F205" s="36" t="s">
        <v>118</v>
      </c>
      <c r="G205" s="36" t="n">
        <f aca="false">IF(A205="","",IF(AND(A205&gt;=Debut,A205&lt;Fin),1,0))</f>
        <v>1</v>
      </c>
      <c r="H205" s="36" t="n">
        <f aca="false">IF(G205=1,INT(ROUND((A205-Debut)*86400,0)/600),"")</f>
        <v>131</v>
      </c>
      <c r="I205" s="36" t="n">
        <f aca="false">IF(G205=1,INT(ROUND((A205-Debut)*86400,0)/3600),"")</f>
        <v>21</v>
      </c>
      <c r="J205" s="36" t="n">
        <f aca="false">IF(OR(A205="",B205=""),"",ROUND((B205-A205)*86400,0))</f>
        <v>24</v>
      </c>
      <c r="K205" s="37" t="n">
        <f aca="false">IF(G205=1,IF(COUNTIFS($C:$C,C205,$G:$G,1,$A:$A,"&gt;="&amp;(A205-FenetreInterm/86400),$A:$A,"&lt;="&amp;A205)&gt;=NbInterm,1,0),"")</f>
        <v>1</v>
      </c>
      <c r="L205" s="37" t="n">
        <f aca="false">IF(G205=1,IF(B205="",0,IF(J205&lt;SeuilFugitive,1,0)),"")</f>
        <v>0</v>
      </c>
      <c r="M205" s="37" t="n">
        <f aca="false">IF(G205=1,IF(B205="",IF((Fin-A205)*24&gt;SeuilFigee,1,0),IF(J205&gt;SeuilFigee*3600,1,0)),"")</f>
        <v>0</v>
      </c>
      <c r="N205" s="0" t="str">
        <f aca="false">IF(G205=1,IF(COUNTIF(H$2:H205,H205)=1,COUNTIF($H:$H,H205),""),"")</f>
        <v/>
      </c>
      <c r="O205" s="0" t="str">
        <f aca="false">IF(G205=1,IF(COUNTIF(I$2:I205,I205)=1,COUNTIF($I:$I,I205),""),"")</f>
        <v/>
      </c>
      <c r="P205" s="38" t="str">
        <f aca="false">IF(G205=1,IF(COUNTIFS(C$2:C205,C205,G$2:G205,1)=1,COUNTIFS($C:$C,C205,$G:$G,1)+ROW()/10000000,""),"")</f>
        <v/>
      </c>
      <c r="Q205" s="36" t="n">
        <f aca="false">IF(K205=1,IF(COUNTIFS(C$2:C205,C205,K$2:K205,1)=1,1,0),"")</f>
        <v>0</v>
      </c>
      <c r="R205" s="0" t="str">
        <f aca="false">IF(M205=1,IF(COUNTIFS(C$2:C205,C205,M$2:M205,1)=1,1,0),"")</f>
        <v/>
      </c>
      <c r="S205" s="0" t="str">
        <f aca="false">IF(L205=1,IF(COUNTIFS(C$2:C205,C205,L$2:L205,1)=1,1,0),"")</f>
        <v/>
      </c>
      <c r="T205" s="38" t="str">
        <f aca="false">IF(N205="","",N205+ROW()/10000000)</f>
        <v/>
      </c>
      <c r="U205" s="36" t="n">
        <f aca="false">IF(G205=1,IF(B205="",1,0),"")</f>
        <v>0</v>
      </c>
    </row>
    <row r="206" customFormat="false" ht="15" hidden="false" customHeight="false" outlineLevel="0" collapsed="false">
      <c r="A206" s="35" t="n">
        <v>46083.9111111111</v>
      </c>
      <c r="B206" s="35" t="n">
        <v>46083.9112847222</v>
      </c>
      <c r="C206" s="36" t="s">
        <v>115</v>
      </c>
      <c r="D206" s="36" t="s">
        <v>116</v>
      </c>
      <c r="E206" s="36" t="s">
        <v>117</v>
      </c>
      <c r="F206" s="36" t="s">
        <v>118</v>
      </c>
      <c r="G206" s="36" t="n">
        <f aca="false">IF(A206="","",IF(AND(A206&gt;=Debut,A206&lt;Fin),1,0))</f>
        <v>1</v>
      </c>
      <c r="H206" s="36" t="n">
        <f aca="false">IF(G206=1,INT(ROUND((A206-Debut)*86400,0)/600),"")</f>
        <v>131</v>
      </c>
      <c r="I206" s="36" t="n">
        <f aca="false">IF(G206=1,INT(ROUND((A206-Debut)*86400,0)/3600),"")</f>
        <v>21</v>
      </c>
      <c r="J206" s="36" t="n">
        <f aca="false">IF(OR(A206="",B206=""),"",ROUND((B206-A206)*86400,0))</f>
        <v>15</v>
      </c>
      <c r="K206" s="37" t="n">
        <f aca="false">IF(G206=1,IF(COUNTIFS($C:$C,C206,$G:$G,1,$A:$A,"&gt;="&amp;(A206-FenetreInterm/86400),$A:$A,"&lt;="&amp;A206)&gt;=NbInterm,1,0),"")</f>
        <v>1</v>
      </c>
      <c r="L206" s="37" t="n">
        <f aca="false">IF(G206=1,IF(B206="",0,IF(J206&lt;SeuilFugitive,1,0)),"")</f>
        <v>0</v>
      </c>
      <c r="M206" s="37" t="n">
        <f aca="false">IF(G206=1,IF(B206="",IF((Fin-A206)*24&gt;SeuilFigee,1,0),IF(J206&gt;SeuilFigee*3600,1,0)),"")</f>
        <v>0</v>
      </c>
      <c r="N206" s="0" t="str">
        <f aca="false">IF(G206=1,IF(COUNTIF(H$2:H206,H206)=1,COUNTIF($H:$H,H206),""),"")</f>
        <v/>
      </c>
      <c r="O206" s="0" t="str">
        <f aca="false">IF(G206=1,IF(COUNTIF(I$2:I206,I206)=1,COUNTIF($I:$I,I206),""),"")</f>
        <v/>
      </c>
      <c r="P206" s="38" t="str">
        <f aca="false">IF(G206=1,IF(COUNTIFS(C$2:C206,C206,G$2:G206,1)=1,COUNTIFS($C:$C,C206,$G:$G,1)+ROW()/10000000,""),"")</f>
        <v/>
      </c>
      <c r="Q206" s="36" t="n">
        <f aca="false">IF(K206=1,IF(COUNTIFS(C$2:C206,C206,K$2:K206,1)=1,1,0),"")</f>
        <v>0</v>
      </c>
      <c r="R206" s="0" t="str">
        <f aca="false">IF(M206=1,IF(COUNTIFS(C$2:C206,C206,M$2:M206,1)=1,1,0),"")</f>
        <v/>
      </c>
      <c r="S206" s="0" t="str">
        <f aca="false">IF(L206=1,IF(COUNTIFS(C$2:C206,C206,L$2:L206,1)=1,1,0),"")</f>
        <v/>
      </c>
      <c r="T206" s="38" t="str">
        <f aca="false">IF(N206="","",N206+ROW()/10000000)</f>
        <v/>
      </c>
      <c r="U206" s="36" t="n">
        <f aca="false">IF(G206=1,IF(B206="",1,0),"")</f>
        <v>0</v>
      </c>
    </row>
    <row r="207" customFormat="false" ht="15" hidden="false" customHeight="false" outlineLevel="0" collapsed="false">
      <c r="A207" s="35" t="n">
        <v>46083.9310416667</v>
      </c>
      <c r="B207" s="35" t="n">
        <v>46083.9316898148</v>
      </c>
      <c r="C207" s="36" t="s">
        <v>130</v>
      </c>
      <c r="D207" s="36" t="s">
        <v>131</v>
      </c>
      <c r="E207" s="36" t="s">
        <v>121</v>
      </c>
      <c r="F207" s="36" t="s">
        <v>129</v>
      </c>
      <c r="G207" s="36" t="n">
        <f aca="false">IF(A207="","",IF(AND(A207&gt;=Debut,A207&lt;Fin),1,0))</f>
        <v>1</v>
      </c>
      <c r="H207" s="36" t="n">
        <f aca="false">IF(G207=1,INT(ROUND((A207-Debut)*86400,0)/600),"")</f>
        <v>134</v>
      </c>
      <c r="I207" s="36" t="n">
        <f aca="false">IF(G207=1,INT(ROUND((A207-Debut)*86400,0)/3600),"")</f>
        <v>22</v>
      </c>
      <c r="J207" s="36" t="n">
        <f aca="false">IF(OR(A207="",B207=""),"",ROUND((B207-A207)*86400,0))</f>
        <v>56</v>
      </c>
      <c r="K207" s="37" t="n">
        <f aca="false">IF(G207=1,IF(COUNTIFS($C:$C,C207,$G:$G,1,$A:$A,"&gt;="&amp;(A207-FenetreInterm/86400),$A:$A,"&lt;="&amp;A207)&gt;=NbInterm,1,0),"")</f>
        <v>0</v>
      </c>
      <c r="L207" s="37" t="n">
        <f aca="false">IF(G207=1,IF(B207="",0,IF(J207&lt;SeuilFugitive,1,0)),"")</f>
        <v>0</v>
      </c>
      <c r="M207" s="37" t="n">
        <f aca="false">IF(G207=1,IF(B207="",IF((Fin-A207)*24&gt;SeuilFigee,1,0),IF(J207&gt;SeuilFigee*3600,1,0)),"")</f>
        <v>0</v>
      </c>
      <c r="N207" s="36" t="n">
        <f aca="false">IF(G207=1,IF(COUNTIF(H$2:H207,H207)=1,COUNTIF($H:$H,H207),""),"")</f>
        <v>8</v>
      </c>
      <c r="O207" s="36" t="n">
        <f aca="false">IF(G207=1,IF(COUNTIF(I$2:I207,I207)=1,COUNTIF($I:$I,I207),""),"")</f>
        <v>8</v>
      </c>
      <c r="P207" s="38" t="str">
        <f aca="false">IF(G207=1,IF(COUNTIFS(C$2:C207,C207,G$2:G207,1)=1,COUNTIFS($C:$C,C207,$G:$G,1)+ROW()/10000000,""),"")</f>
        <v/>
      </c>
      <c r="Q207" s="0" t="str">
        <f aca="false">IF(K207=1,IF(COUNTIFS(C$2:C207,C207,K$2:K207,1)=1,1,0),"")</f>
        <v/>
      </c>
      <c r="R207" s="0" t="str">
        <f aca="false">IF(M207=1,IF(COUNTIFS(C$2:C207,C207,M$2:M207,1)=1,1,0),"")</f>
        <v/>
      </c>
      <c r="S207" s="0" t="str">
        <f aca="false">IF(L207=1,IF(COUNTIFS(C$2:C207,C207,L$2:L207,1)=1,1,0),"")</f>
        <v/>
      </c>
      <c r="T207" s="38" t="n">
        <f aca="false">IF(N207="","",N207+ROW()/10000000)</f>
        <v>8.0000207</v>
      </c>
      <c r="U207" s="36" t="n">
        <f aca="false">IF(G207=1,IF(B207="",1,0),"")</f>
        <v>0</v>
      </c>
    </row>
    <row r="208" customFormat="false" ht="15" hidden="false" customHeight="false" outlineLevel="0" collapsed="false">
      <c r="A208" s="35" t="n">
        <v>46083.9310416667</v>
      </c>
      <c r="B208" s="35" t="n">
        <v>46083.9310763889</v>
      </c>
      <c r="C208" s="36" t="s">
        <v>132</v>
      </c>
      <c r="D208" s="36" t="s">
        <v>133</v>
      </c>
      <c r="E208" s="36" t="s">
        <v>121</v>
      </c>
      <c r="F208" s="36" t="s">
        <v>129</v>
      </c>
      <c r="G208" s="36" t="n">
        <f aca="false">IF(A208="","",IF(AND(A208&gt;=Debut,A208&lt;Fin),1,0))</f>
        <v>1</v>
      </c>
      <c r="H208" s="36" t="n">
        <f aca="false">IF(G208=1,INT(ROUND((A208-Debut)*86400,0)/600),"")</f>
        <v>134</v>
      </c>
      <c r="I208" s="36" t="n">
        <f aca="false">IF(G208=1,INT(ROUND((A208-Debut)*86400,0)/3600),"")</f>
        <v>22</v>
      </c>
      <c r="J208" s="36" t="n">
        <f aca="false">IF(OR(A208="",B208=""),"",ROUND((B208-A208)*86400,0))</f>
        <v>3</v>
      </c>
      <c r="K208" s="37" t="n">
        <f aca="false">IF(G208=1,IF(COUNTIFS($C:$C,C208,$G:$G,1,$A:$A,"&gt;="&amp;(A208-FenetreInterm/86400),$A:$A,"&lt;="&amp;A208)&gt;=NbInterm,1,0),"")</f>
        <v>0</v>
      </c>
      <c r="L208" s="37" t="n">
        <f aca="false">IF(G208=1,IF(B208="",0,IF(J208&lt;SeuilFugitive,1,0)),"")</f>
        <v>1</v>
      </c>
      <c r="M208" s="37" t="n">
        <f aca="false">IF(G208=1,IF(B208="",IF((Fin-A208)*24&gt;SeuilFigee,1,0),IF(J208&gt;SeuilFigee*3600,1,0)),"")</f>
        <v>0</v>
      </c>
      <c r="N208" s="0" t="str">
        <f aca="false">IF(G208=1,IF(COUNTIF(H$2:H208,H208)=1,COUNTIF($H:$H,H208),""),"")</f>
        <v/>
      </c>
      <c r="O208" s="0" t="str">
        <f aca="false">IF(G208=1,IF(COUNTIF(I$2:I208,I208)=1,COUNTIF($I:$I,I208),""),"")</f>
        <v/>
      </c>
      <c r="P208" s="38" t="str">
        <f aca="false">IF(G208=1,IF(COUNTIFS(C$2:C208,C208,G$2:G208,1)=1,COUNTIFS($C:$C,C208,$G:$G,1)+ROW()/10000000,""),"")</f>
        <v/>
      </c>
      <c r="Q208" s="0" t="str">
        <f aca="false">IF(K208=1,IF(COUNTIFS(C$2:C208,C208,K$2:K208,1)=1,1,0),"")</f>
        <v/>
      </c>
      <c r="R208" s="0" t="str">
        <f aca="false">IF(M208=1,IF(COUNTIFS(C$2:C208,C208,M$2:M208,1)=1,1,0),"")</f>
        <v/>
      </c>
      <c r="S208" s="36" t="n">
        <f aca="false">IF(L208=1,IF(COUNTIFS(C$2:C208,C208,L$2:L208,1)=1,1,0),"")</f>
        <v>0</v>
      </c>
      <c r="T208" s="38" t="str">
        <f aca="false">IF(N208="","",N208+ROW()/10000000)</f>
        <v/>
      </c>
      <c r="U208" s="36" t="n">
        <f aca="false">IF(G208=1,IF(B208="",1,0),"")</f>
        <v>0</v>
      </c>
    </row>
    <row r="209" customFormat="false" ht="15" hidden="false" customHeight="false" outlineLevel="0" collapsed="false">
      <c r="A209" s="35" t="n">
        <v>46083.9321759259</v>
      </c>
      <c r="B209" s="35" t="n">
        <v>46083.933275463</v>
      </c>
      <c r="C209" s="36" t="s">
        <v>126</v>
      </c>
      <c r="D209" s="36" t="s">
        <v>127</v>
      </c>
      <c r="E209" s="36" t="s">
        <v>128</v>
      </c>
      <c r="F209" s="36" t="s">
        <v>129</v>
      </c>
      <c r="G209" s="36" t="n">
        <f aca="false">IF(A209="","",IF(AND(A209&gt;=Debut,A209&lt;Fin),1,0))</f>
        <v>1</v>
      </c>
      <c r="H209" s="36" t="n">
        <f aca="false">IF(G209=1,INT(ROUND((A209-Debut)*86400,0)/600),"")</f>
        <v>134</v>
      </c>
      <c r="I209" s="36" t="n">
        <f aca="false">IF(G209=1,INT(ROUND((A209-Debut)*86400,0)/3600),"")</f>
        <v>22</v>
      </c>
      <c r="J209" s="36" t="n">
        <f aca="false">IF(OR(A209="",B209=""),"",ROUND((B209-A209)*86400,0))</f>
        <v>95</v>
      </c>
      <c r="K209" s="37" t="n">
        <f aca="false">IF(G209=1,IF(COUNTIFS($C:$C,C209,$G:$G,1,$A:$A,"&gt;="&amp;(A209-FenetreInterm/86400),$A:$A,"&lt;="&amp;A209)&gt;=NbInterm,1,0),"")</f>
        <v>0</v>
      </c>
      <c r="L209" s="37" t="n">
        <f aca="false">IF(G209=1,IF(B209="",0,IF(J209&lt;SeuilFugitive,1,0)),"")</f>
        <v>0</v>
      </c>
      <c r="M209" s="37" t="n">
        <f aca="false">IF(G209=1,IF(B209="",IF((Fin-A209)*24&gt;SeuilFigee,1,0),IF(J209&gt;SeuilFigee*3600,1,0)),"")</f>
        <v>0</v>
      </c>
      <c r="N209" s="0" t="str">
        <f aca="false">IF(G209=1,IF(COUNTIF(H$2:H209,H209)=1,COUNTIF($H:$H,H209),""),"")</f>
        <v/>
      </c>
      <c r="O209" s="0" t="str">
        <f aca="false">IF(G209=1,IF(COUNTIF(I$2:I209,I209)=1,COUNTIF($I:$I,I209),""),"")</f>
        <v/>
      </c>
      <c r="P209" s="38" t="str">
        <f aca="false">IF(G209=1,IF(COUNTIFS(C$2:C209,C209,G$2:G209,1)=1,COUNTIFS($C:$C,C209,$G:$G,1)+ROW()/10000000,""),"")</f>
        <v/>
      </c>
      <c r="Q209" s="0" t="str">
        <f aca="false">IF(K209=1,IF(COUNTIFS(C$2:C209,C209,K$2:K209,1)=1,1,0),"")</f>
        <v/>
      </c>
      <c r="R209" s="0" t="str">
        <f aca="false">IF(M209=1,IF(COUNTIFS(C$2:C209,C209,M$2:M209,1)=1,1,0),"")</f>
        <v/>
      </c>
      <c r="S209" s="0" t="str">
        <f aca="false">IF(L209=1,IF(COUNTIFS(C$2:C209,C209,L$2:L209,1)=1,1,0),"")</f>
        <v/>
      </c>
      <c r="T209" s="38" t="str">
        <f aca="false">IF(N209="","",N209+ROW()/10000000)</f>
        <v/>
      </c>
      <c r="U209" s="36" t="n">
        <f aca="false">IF(G209=1,IF(B209="",1,0),"")</f>
        <v>0</v>
      </c>
    </row>
    <row r="210" customFormat="false" ht="15" hidden="false" customHeight="false" outlineLevel="0" collapsed="false">
      <c r="A210" s="35" t="n">
        <v>46083.9326041667</v>
      </c>
      <c r="B210" s="35" t="n">
        <v>46083.9338773148</v>
      </c>
      <c r="C210" s="36" t="s">
        <v>162</v>
      </c>
      <c r="D210" s="36" t="s">
        <v>163</v>
      </c>
      <c r="E210" s="36" t="s">
        <v>128</v>
      </c>
      <c r="F210" s="36" t="s">
        <v>129</v>
      </c>
      <c r="G210" s="36" t="n">
        <f aca="false">IF(A210="","",IF(AND(A210&gt;=Debut,A210&lt;Fin),1,0))</f>
        <v>1</v>
      </c>
      <c r="H210" s="36" t="n">
        <f aca="false">IF(G210=1,INT(ROUND((A210-Debut)*86400,0)/600),"")</f>
        <v>134</v>
      </c>
      <c r="I210" s="36" t="n">
        <f aca="false">IF(G210=1,INT(ROUND((A210-Debut)*86400,0)/3600),"")</f>
        <v>22</v>
      </c>
      <c r="J210" s="36" t="n">
        <f aca="false">IF(OR(A210="",B210=""),"",ROUND((B210-A210)*86400,0))</f>
        <v>110</v>
      </c>
      <c r="K210" s="37" t="n">
        <f aca="false">IF(G210=1,IF(COUNTIFS($C:$C,C210,$G:$G,1,$A:$A,"&gt;="&amp;(A210-FenetreInterm/86400),$A:$A,"&lt;="&amp;A210)&gt;=NbInterm,1,0),"")</f>
        <v>0</v>
      </c>
      <c r="L210" s="37" t="n">
        <f aca="false">IF(G210=1,IF(B210="",0,IF(J210&lt;SeuilFugitive,1,0)),"")</f>
        <v>0</v>
      </c>
      <c r="M210" s="37" t="n">
        <f aca="false">IF(G210=1,IF(B210="",IF((Fin-A210)*24&gt;SeuilFigee,1,0),IF(J210&gt;SeuilFigee*3600,1,0)),"")</f>
        <v>0</v>
      </c>
      <c r="N210" s="0" t="str">
        <f aca="false">IF(G210=1,IF(COUNTIF(H$2:H210,H210)=1,COUNTIF($H:$H,H210),""),"")</f>
        <v/>
      </c>
      <c r="O210" s="0" t="str">
        <f aca="false">IF(G210=1,IF(COUNTIF(I$2:I210,I210)=1,COUNTIF($I:$I,I210),""),"")</f>
        <v/>
      </c>
      <c r="P210" s="38" t="n">
        <f aca="false">IF(G210=1,IF(COUNTIFS(C$2:C210,C210,G$2:G210,1)=1,COUNTIFS($C:$C,C210,$G:$G,1)+ROW()/10000000,""),"")</f>
        <v>9.000021</v>
      </c>
      <c r="Q210" s="0" t="str">
        <f aca="false">IF(K210=1,IF(COUNTIFS(C$2:C210,C210,K$2:K210,1)=1,1,0),"")</f>
        <v/>
      </c>
      <c r="R210" s="0" t="str">
        <f aca="false">IF(M210=1,IF(COUNTIFS(C$2:C210,C210,M$2:M210,1)=1,1,0),"")</f>
        <v/>
      </c>
      <c r="S210" s="0" t="str">
        <f aca="false">IF(L210=1,IF(COUNTIFS(C$2:C210,C210,L$2:L210,1)=1,1,0),"")</f>
        <v/>
      </c>
      <c r="T210" s="38" t="str">
        <f aca="false">IF(N210="","",N210+ROW()/10000000)</f>
        <v/>
      </c>
      <c r="U210" s="36" t="n">
        <f aca="false">IF(G210=1,IF(B210="",1,0),"")</f>
        <v>0</v>
      </c>
    </row>
    <row r="211" customFormat="false" ht="15" hidden="false" customHeight="false" outlineLevel="0" collapsed="false">
      <c r="A211" s="35" t="n">
        <v>46083.9328240741</v>
      </c>
      <c r="B211" s="35" t="n">
        <v>46083.9336342593</v>
      </c>
      <c r="C211" s="36" t="s">
        <v>126</v>
      </c>
      <c r="D211" s="36" t="s">
        <v>127</v>
      </c>
      <c r="E211" s="36" t="s">
        <v>128</v>
      </c>
      <c r="F211" s="36" t="s">
        <v>129</v>
      </c>
      <c r="G211" s="36" t="n">
        <f aca="false">IF(A211="","",IF(AND(A211&gt;=Debut,A211&lt;Fin),1,0))</f>
        <v>1</v>
      </c>
      <c r="H211" s="36" t="n">
        <f aca="false">IF(G211=1,INT(ROUND((A211-Debut)*86400,0)/600),"")</f>
        <v>134</v>
      </c>
      <c r="I211" s="36" t="n">
        <f aca="false">IF(G211=1,INT(ROUND((A211-Debut)*86400,0)/3600),"")</f>
        <v>22</v>
      </c>
      <c r="J211" s="36" t="n">
        <f aca="false">IF(OR(A211="",B211=""),"",ROUND((B211-A211)*86400,0))</f>
        <v>70</v>
      </c>
      <c r="K211" s="37" t="n">
        <f aca="false">IF(G211=1,IF(COUNTIFS($C:$C,C211,$G:$G,1,$A:$A,"&gt;="&amp;(A211-FenetreInterm/86400),$A:$A,"&lt;="&amp;A211)&gt;=NbInterm,1,0),"")</f>
        <v>0</v>
      </c>
      <c r="L211" s="37" t="n">
        <f aca="false">IF(G211=1,IF(B211="",0,IF(J211&lt;SeuilFugitive,1,0)),"")</f>
        <v>0</v>
      </c>
      <c r="M211" s="37" t="n">
        <f aca="false">IF(G211=1,IF(B211="",IF((Fin-A211)*24&gt;SeuilFigee,1,0),IF(J211&gt;SeuilFigee*3600,1,0)),"")</f>
        <v>0</v>
      </c>
      <c r="N211" s="0" t="str">
        <f aca="false">IF(G211=1,IF(COUNTIF(H$2:H211,H211)=1,COUNTIF($H:$H,H211),""),"")</f>
        <v/>
      </c>
      <c r="O211" s="0" t="str">
        <f aca="false">IF(G211=1,IF(COUNTIF(I$2:I211,I211)=1,COUNTIF($I:$I,I211),""),"")</f>
        <v/>
      </c>
      <c r="P211" s="38" t="str">
        <f aca="false">IF(G211=1,IF(COUNTIFS(C$2:C211,C211,G$2:G211,1)=1,COUNTIFS($C:$C,C211,$G:$G,1)+ROW()/10000000,""),"")</f>
        <v/>
      </c>
      <c r="Q211" s="0" t="str">
        <f aca="false">IF(K211=1,IF(COUNTIFS(C$2:C211,C211,K$2:K211,1)=1,1,0),"")</f>
        <v/>
      </c>
      <c r="R211" s="0" t="str">
        <f aca="false">IF(M211=1,IF(COUNTIFS(C$2:C211,C211,M$2:M211,1)=1,1,0),"")</f>
        <v/>
      </c>
      <c r="S211" s="0" t="str">
        <f aca="false">IF(L211=1,IF(COUNTIFS(C$2:C211,C211,L$2:L211,1)=1,1,0),"")</f>
        <v/>
      </c>
      <c r="T211" s="38" t="str">
        <f aca="false">IF(N211="","",N211+ROW()/10000000)</f>
        <v/>
      </c>
      <c r="U211" s="36" t="n">
        <f aca="false">IF(G211=1,IF(B211="",1,0),"")</f>
        <v>0</v>
      </c>
    </row>
    <row r="212" customFormat="false" ht="15" hidden="false" customHeight="false" outlineLevel="0" collapsed="false">
      <c r="A212" s="35" t="n">
        <v>46083.9330671296</v>
      </c>
      <c r="B212" s="35" t="n">
        <v>46083.9330787037</v>
      </c>
      <c r="C212" s="36" t="s">
        <v>132</v>
      </c>
      <c r="D212" s="36" t="s">
        <v>133</v>
      </c>
      <c r="E212" s="36" t="s">
        <v>121</v>
      </c>
      <c r="F212" s="36" t="s">
        <v>129</v>
      </c>
      <c r="G212" s="36" t="n">
        <f aca="false">IF(A212="","",IF(AND(A212&gt;=Debut,A212&lt;Fin),1,0))</f>
        <v>1</v>
      </c>
      <c r="H212" s="36" t="n">
        <f aca="false">IF(G212=1,INT(ROUND((A212-Debut)*86400,0)/600),"")</f>
        <v>134</v>
      </c>
      <c r="I212" s="36" t="n">
        <f aca="false">IF(G212=1,INT(ROUND((A212-Debut)*86400,0)/3600),"")</f>
        <v>22</v>
      </c>
      <c r="J212" s="36" t="n">
        <f aca="false">IF(OR(A212="",B212=""),"",ROUND((B212-A212)*86400,0))</f>
        <v>1</v>
      </c>
      <c r="K212" s="37" t="n">
        <f aca="false">IF(G212=1,IF(COUNTIFS($C:$C,C212,$G:$G,1,$A:$A,"&gt;="&amp;(A212-FenetreInterm/86400),$A:$A,"&lt;="&amp;A212)&gt;=NbInterm,1,0),"")</f>
        <v>0</v>
      </c>
      <c r="L212" s="37" t="n">
        <f aca="false">IF(G212=1,IF(B212="",0,IF(J212&lt;SeuilFugitive,1,0)),"")</f>
        <v>1</v>
      </c>
      <c r="M212" s="37" t="n">
        <f aca="false">IF(G212=1,IF(B212="",IF((Fin-A212)*24&gt;SeuilFigee,1,0),IF(J212&gt;SeuilFigee*3600,1,0)),"")</f>
        <v>0</v>
      </c>
      <c r="N212" s="0" t="str">
        <f aca="false">IF(G212=1,IF(COUNTIF(H$2:H212,H212)=1,COUNTIF($H:$H,H212),""),"")</f>
        <v/>
      </c>
      <c r="O212" s="0" t="str">
        <f aca="false">IF(G212=1,IF(COUNTIF(I$2:I212,I212)=1,COUNTIF($I:$I,I212),""),"")</f>
        <v/>
      </c>
      <c r="P212" s="38" t="str">
        <f aca="false">IF(G212=1,IF(COUNTIFS(C$2:C212,C212,G$2:G212,1)=1,COUNTIFS($C:$C,C212,$G:$G,1)+ROW()/10000000,""),"")</f>
        <v/>
      </c>
      <c r="Q212" s="0" t="str">
        <f aca="false">IF(K212=1,IF(COUNTIFS(C$2:C212,C212,K$2:K212,1)=1,1,0),"")</f>
        <v/>
      </c>
      <c r="R212" s="0" t="str">
        <f aca="false">IF(M212=1,IF(COUNTIFS(C$2:C212,C212,M$2:M212,1)=1,1,0),"")</f>
        <v/>
      </c>
      <c r="S212" s="36" t="n">
        <f aca="false">IF(L212=1,IF(COUNTIFS(C$2:C212,C212,L$2:L212,1)=1,1,0),"")</f>
        <v>0</v>
      </c>
      <c r="T212" s="38" t="str">
        <f aca="false">IF(N212="","",N212+ROW()/10000000)</f>
        <v/>
      </c>
      <c r="U212" s="36" t="n">
        <f aca="false">IF(G212=1,IF(B212="",1,0),"")</f>
        <v>0</v>
      </c>
    </row>
    <row r="213" customFormat="false" ht="15" hidden="false" customHeight="false" outlineLevel="0" collapsed="false">
      <c r="A213" s="35" t="n">
        <v>46083.933287037</v>
      </c>
      <c r="B213" s="35" t="n">
        <v>46083.9333101852</v>
      </c>
      <c r="C213" s="36" t="s">
        <v>132</v>
      </c>
      <c r="D213" s="36" t="s">
        <v>133</v>
      </c>
      <c r="E213" s="36" t="s">
        <v>121</v>
      </c>
      <c r="F213" s="36" t="s">
        <v>129</v>
      </c>
      <c r="G213" s="36" t="n">
        <f aca="false">IF(A213="","",IF(AND(A213&gt;=Debut,A213&lt;Fin),1,0))</f>
        <v>1</v>
      </c>
      <c r="H213" s="36" t="n">
        <f aca="false">IF(G213=1,INT(ROUND((A213-Debut)*86400,0)/600),"")</f>
        <v>134</v>
      </c>
      <c r="I213" s="36" t="n">
        <f aca="false">IF(G213=1,INT(ROUND((A213-Debut)*86400,0)/3600),"")</f>
        <v>22</v>
      </c>
      <c r="J213" s="36" t="n">
        <f aca="false">IF(OR(A213="",B213=""),"",ROUND((B213-A213)*86400,0))</f>
        <v>2</v>
      </c>
      <c r="K213" s="37" t="n">
        <f aca="false">IF(G213=1,IF(COUNTIFS($C:$C,C213,$G:$G,1,$A:$A,"&gt;="&amp;(A213-FenetreInterm/86400),$A:$A,"&lt;="&amp;A213)&gt;=NbInterm,1,0),"")</f>
        <v>0</v>
      </c>
      <c r="L213" s="37" t="n">
        <f aca="false">IF(G213=1,IF(B213="",0,IF(J213&lt;SeuilFugitive,1,0)),"")</f>
        <v>1</v>
      </c>
      <c r="M213" s="37" t="n">
        <f aca="false">IF(G213=1,IF(B213="",IF((Fin-A213)*24&gt;SeuilFigee,1,0),IF(J213&gt;SeuilFigee*3600,1,0)),"")</f>
        <v>0</v>
      </c>
      <c r="N213" s="0" t="str">
        <f aca="false">IF(G213=1,IF(COUNTIF(H$2:H213,H213)=1,COUNTIF($H:$H,H213),""),"")</f>
        <v/>
      </c>
      <c r="O213" s="0" t="str">
        <f aca="false">IF(G213=1,IF(COUNTIF(I$2:I213,I213)=1,COUNTIF($I:$I,I213),""),"")</f>
        <v/>
      </c>
      <c r="P213" s="38" t="str">
        <f aca="false">IF(G213=1,IF(COUNTIFS(C$2:C213,C213,G$2:G213,1)=1,COUNTIFS($C:$C,C213,$G:$G,1)+ROW()/10000000,""),"")</f>
        <v/>
      </c>
      <c r="Q213" s="0" t="str">
        <f aca="false">IF(K213=1,IF(COUNTIFS(C$2:C213,C213,K$2:K213,1)=1,1,0),"")</f>
        <v/>
      </c>
      <c r="R213" s="0" t="str">
        <f aca="false">IF(M213=1,IF(COUNTIFS(C$2:C213,C213,M$2:M213,1)=1,1,0),"")</f>
        <v/>
      </c>
      <c r="S213" s="36" t="n">
        <f aca="false">IF(L213=1,IF(COUNTIFS(C$2:C213,C213,L$2:L213,1)=1,1,0),"")</f>
        <v>0</v>
      </c>
      <c r="T213" s="38" t="str">
        <f aca="false">IF(N213="","",N213+ROW()/10000000)</f>
        <v/>
      </c>
      <c r="U213" s="36" t="n">
        <f aca="false">IF(G213=1,IF(B213="",1,0),"")</f>
        <v>0</v>
      </c>
    </row>
    <row r="214" customFormat="false" ht="15" hidden="false" customHeight="false" outlineLevel="0" collapsed="false">
      <c r="A214" s="35" t="n">
        <v>46083.9335300926</v>
      </c>
      <c r="B214" s="35" t="n">
        <v>46083.9335416667</v>
      </c>
      <c r="C214" s="36" t="s">
        <v>132</v>
      </c>
      <c r="D214" s="36" t="s">
        <v>133</v>
      </c>
      <c r="E214" s="36" t="s">
        <v>121</v>
      </c>
      <c r="F214" s="36" t="s">
        <v>129</v>
      </c>
      <c r="G214" s="36" t="n">
        <f aca="false">IF(A214="","",IF(AND(A214&gt;=Debut,A214&lt;Fin),1,0))</f>
        <v>1</v>
      </c>
      <c r="H214" s="36" t="n">
        <f aca="false">IF(G214=1,INT(ROUND((A214-Debut)*86400,0)/600),"")</f>
        <v>134</v>
      </c>
      <c r="I214" s="36" t="n">
        <f aca="false">IF(G214=1,INT(ROUND((A214-Debut)*86400,0)/3600),"")</f>
        <v>22</v>
      </c>
      <c r="J214" s="36" t="n">
        <f aca="false">IF(OR(A214="",B214=""),"",ROUND((B214-A214)*86400,0))</f>
        <v>1</v>
      </c>
      <c r="K214" s="37" t="n">
        <f aca="false">IF(G214=1,IF(COUNTIFS($C:$C,C214,$G:$G,1,$A:$A,"&gt;="&amp;(A214-FenetreInterm/86400),$A:$A,"&lt;="&amp;A214)&gt;=NbInterm,1,0),"")</f>
        <v>1</v>
      </c>
      <c r="L214" s="37" t="n">
        <f aca="false">IF(G214=1,IF(B214="",0,IF(J214&lt;SeuilFugitive,1,0)),"")</f>
        <v>1</v>
      </c>
      <c r="M214" s="37" t="n">
        <f aca="false">IF(G214=1,IF(B214="",IF((Fin-A214)*24&gt;SeuilFigee,1,0),IF(J214&gt;SeuilFigee*3600,1,0)),"")</f>
        <v>0</v>
      </c>
      <c r="N214" s="0" t="str">
        <f aca="false">IF(G214=1,IF(COUNTIF(H$2:H214,H214)=1,COUNTIF($H:$H,H214),""),"")</f>
        <v/>
      </c>
      <c r="O214" s="0" t="str">
        <f aca="false">IF(G214=1,IF(COUNTIF(I$2:I214,I214)=1,COUNTIF($I:$I,I214),""),"")</f>
        <v/>
      </c>
      <c r="P214" s="38" t="str">
        <f aca="false">IF(G214=1,IF(COUNTIFS(C$2:C214,C214,G$2:G214,1)=1,COUNTIFS($C:$C,C214,$G:$G,1)+ROW()/10000000,""),"")</f>
        <v/>
      </c>
      <c r="Q214" s="36" t="n">
        <f aca="false">IF(K214=1,IF(COUNTIFS(C$2:C214,C214,K$2:K214,1)=1,1,0),"")</f>
        <v>1</v>
      </c>
      <c r="R214" s="0" t="str">
        <f aca="false">IF(M214=1,IF(COUNTIFS(C$2:C214,C214,M$2:M214,1)=1,1,0),"")</f>
        <v/>
      </c>
      <c r="S214" s="36" t="n">
        <f aca="false">IF(L214=1,IF(COUNTIFS(C$2:C214,C214,L$2:L214,1)=1,1,0),"")</f>
        <v>0</v>
      </c>
      <c r="T214" s="38" t="str">
        <f aca="false">IF(N214="","",N214+ROW()/10000000)</f>
        <v/>
      </c>
      <c r="U214" s="36" t="n">
        <f aca="false">IF(G214=1,IF(B214="",1,0),"")</f>
        <v>0</v>
      </c>
    </row>
    <row r="215" customFormat="false" ht="15" hidden="false" customHeight="false" outlineLevel="0" collapsed="false">
      <c r="A215" s="35" t="n">
        <v>46084.0257175926</v>
      </c>
      <c r="B215" s="35" t="n">
        <v>46084.0258101852</v>
      </c>
      <c r="C215" s="36" t="s">
        <v>115</v>
      </c>
      <c r="D215" s="36" t="s">
        <v>116</v>
      </c>
      <c r="E215" s="36" t="s">
        <v>117</v>
      </c>
      <c r="F215" s="36" t="s">
        <v>118</v>
      </c>
      <c r="G215" s="36" t="n">
        <f aca="false">IF(A215="","",IF(AND(A215&gt;=Debut,A215&lt;Fin),1,0))</f>
        <v>1</v>
      </c>
      <c r="H215" s="36" t="n">
        <f aca="false">IF(G215=1,INT(ROUND((A215-Debut)*86400,0)/600),"")</f>
        <v>147</v>
      </c>
      <c r="I215" s="36" t="n">
        <f aca="false">IF(G215=1,INT(ROUND((A215-Debut)*86400,0)/3600),"")</f>
        <v>24</v>
      </c>
      <c r="J215" s="36" t="n">
        <f aca="false">IF(OR(A215="",B215=""),"",ROUND((B215-A215)*86400,0))</f>
        <v>8</v>
      </c>
      <c r="K215" s="37" t="n">
        <f aca="false">IF(G215=1,IF(COUNTIFS($C:$C,C215,$G:$G,1,$A:$A,"&gt;="&amp;(A215-FenetreInterm/86400),$A:$A,"&lt;="&amp;A215)&gt;=NbInterm,1,0),"")</f>
        <v>0</v>
      </c>
      <c r="L215" s="37" t="n">
        <f aca="false">IF(G215=1,IF(B215="",0,IF(J215&lt;SeuilFugitive,1,0)),"")</f>
        <v>0</v>
      </c>
      <c r="M215" s="37" t="n">
        <f aca="false">IF(G215=1,IF(B215="",IF((Fin-A215)*24&gt;SeuilFigee,1,0),IF(J215&gt;SeuilFigee*3600,1,0)),"")</f>
        <v>0</v>
      </c>
      <c r="N215" s="36" t="n">
        <f aca="false">IF(G215=1,IF(COUNTIF(H$2:H215,H215)=1,COUNTIF($H:$H,H215),""),"")</f>
        <v>5</v>
      </c>
      <c r="O215" s="36" t="n">
        <f aca="false">IF(G215=1,IF(COUNTIF(I$2:I215,I215)=1,COUNTIF($I:$I,I215),""),"")</f>
        <v>5</v>
      </c>
      <c r="P215" s="38" t="str">
        <f aca="false">IF(G215=1,IF(COUNTIFS(C$2:C215,C215,G$2:G215,1)=1,COUNTIFS($C:$C,C215,$G:$G,1)+ROW()/10000000,""),"")</f>
        <v/>
      </c>
      <c r="Q215" s="0" t="str">
        <f aca="false">IF(K215=1,IF(COUNTIFS(C$2:C215,C215,K$2:K215,1)=1,1,0),"")</f>
        <v/>
      </c>
      <c r="R215" s="0" t="str">
        <f aca="false">IF(M215=1,IF(COUNTIFS(C$2:C215,C215,M$2:M215,1)=1,1,0),"")</f>
        <v/>
      </c>
      <c r="S215" s="0" t="str">
        <f aca="false">IF(L215=1,IF(COUNTIFS(C$2:C215,C215,L$2:L215,1)=1,1,0),"")</f>
        <v/>
      </c>
      <c r="T215" s="38" t="n">
        <f aca="false">IF(N215="","",N215+ROW()/10000000)</f>
        <v>5.0000215</v>
      </c>
      <c r="U215" s="36" t="n">
        <f aca="false">IF(G215=1,IF(B215="",1,0),"")</f>
        <v>0</v>
      </c>
    </row>
    <row r="216" customFormat="false" ht="15" hidden="false" customHeight="false" outlineLevel="0" collapsed="false">
      <c r="A216" s="35" t="n">
        <v>46084.0258564815</v>
      </c>
      <c r="B216" s="35" t="n">
        <v>46084.026087963</v>
      </c>
      <c r="C216" s="36" t="s">
        <v>115</v>
      </c>
      <c r="D216" s="36" t="s">
        <v>116</v>
      </c>
      <c r="E216" s="36" t="s">
        <v>117</v>
      </c>
      <c r="F216" s="36" t="s">
        <v>118</v>
      </c>
      <c r="G216" s="36" t="n">
        <f aca="false">IF(A216="","",IF(AND(A216&gt;=Debut,A216&lt;Fin),1,0))</f>
        <v>1</v>
      </c>
      <c r="H216" s="36" t="n">
        <f aca="false">IF(G216=1,INT(ROUND((A216-Debut)*86400,0)/600),"")</f>
        <v>147</v>
      </c>
      <c r="I216" s="36" t="n">
        <f aca="false">IF(G216=1,INT(ROUND((A216-Debut)*86400,0)/3600),"")</f>
        <v>24</v>
      </c>
      <c r="J216" s="36" t="n">
        <f aca="false">IF(OR(A216="",B216=""),"",ROUND((B216-A216)*86400,0))</f>
        <v>20</v>
      </c>
      <c r="K216" s="37" t="n">
        <f aca="false">IF(G216=1,IF(COUNTIFS($C:$C,C216,$G:$G,1,$A:$A,"&gt;="&amp;(A216-FenetreInterm/86400),$A:$A,"&lt;="&amp;A216)&gt;=NbInterm,1,0),"")</f>
        <v>0</v>
      </c>
      <c r="L216" s="37" t="n">
        <f aca="false">IF(G216=1,IF(B216="",0,IF(J216&lt;SeuilFugitive,1,0)),"")</f>
        <v>0</v>
      </c>
      <c r="M216" s="37" t="n">
        <f aca="false">IF(G216=1,IF(B216="",IF((Fin-A216)*24&gt;SeuilFigee,1,0),IF(J216&gt;SeuilFigee*3600,1,0)),"")</f>
        <v>0</v>
      </c>
      <c r="N216" s="0" t="str">
        <f aca="false">IF(G216=1,IF(COUNTIF(H$2:H216,H216)=1,COUNTIF($H:$H,H216),""),"")</f>
        <v/>
      </c>
      <c r="O216" s="0" t="str">
        <f aca="false">IF(G216=1,IF(COUNTIF(I$2:I216,I216)=1,COUNTIF($I:$I,I216),""),"")</f>
        <v/>
      </c>
      <c r="P216" s="38" t="str">
        <f aca="false">IF(G216=1,IF(COUNTIFS(C$2:C216,C216,G$2:G216,1)=1,COUNTIFS($C:$C,C216,$G:$G,1)+ROW()/10000000,""),"")</f>
        <v/>
      </c>
      <c r="Q216" s="0" t="str">
        <f aca="false">IF(K216=1,IF(COUNTIFS(C$2:C216,C216,K$2:K216,1)=1,1,0),"")</f>
        <v/>
      </c>
      <c r="R216" s="0" t="str">
        <f aca="false">IF(M216=1,IF(COUNTIFS(C$2:C216,C216,M$2:M216,1)=1,1,0),"")</f>
        <v/>
      </c>
      <c r="S216" s="0" t="str">
        <f aca="false">IF(L216=1,IF(COUNTIFS(C$2:C216,C216,L$2:L216,1)=1,1,0),"")</f>
        <v/>
      </c>
      <c r="T216" s="38" t="str">
        <f aca="false">IF(N216="","",N216+ROW()/10000000)</f>
        <v/>
      </c>
      <c r="U216" s="36" t="n">
        <f aca="false">IF(G216=1,IF(B216="",1,0),"")</f>
        <v>0</v>
      </c>
    </row>
    <row r="217" customFormat="false" ht="15" hidden="false" customHeight="false" outlineLevel="0" collapsed="false">
      <c r="A217" s="35" t="n">
        <v>46084.026087963</v>
      </c>
      <c r="B217" s="35" t="n">
        <v>46084.0261805556</v>
      </c>
      <c r="C217" s="36" t="s">
        <v>115</v>
      </c>
      <c r="D217" s="36" t="s">
        <v>116</v>
      </c>
      <c r="E217" s="36" t="s">
        <v>117</v>
      </c>
      <c r="F217" s="36" t="s">
        <v>118</v>
      </c>
      <c r="G217" s="36" t="n">
        <f aca="false">IF(A217="","",IF(AND(A217&gt;=Debut,A217&lt;Fin),1,0))</f>
        <v>1</v>
      </c>
      <c r="H217" s="36" t="n">
        <f aca="false">IF(G217=1,INT(ROUND((A217-Debut)*86400,0)/600),"")</f>
        <v>147</v>
      </c>
      <c r="I217" s="36" t="n">
        <f aca="false">IF(G217=1,INT(ROUND((A217-Debut)*86400,0)/3600),"")</f>
        <v>24</v>
      </c>
      <c r="J217" s="36" t="n">
        <f aca="false">IF(OR(A217="",B217=""),"",ROUND((B217-A217)*86400,0))</f>
        <v>8</v>
      </c>
      <c r="K217" s="37" t="n">
        <f aca="false">IF(G217=1,IF(COUNTIFS($C:$C,C217,$G:$G,1,$A:$A,"&gt;="&amp;(A217-FenetreInterm/86400),$A:$A,"&lt;="&amp;A217)&gt;=NbInterm,1,0),"")</f>
        <v>1</v>
      </c>
      <c r="L217" s="37" t="n">
        <f aca="false">IF(G217=1,IF(B217="",0,IF(J217&lt;SeuilFugitive,1,0)),"")</f>
        <v>0</v>
      </c>
      <c r="M217" s="37" t="n">
        <f aca="false">IF(G217=1,IF(B217="",IF((Fin-A217)*24&gt;SeuilFigee,1,0),IF(J217&gt;SeuilFigee*3600,1,0)),"")</f>
        <v>0</v>
      </c>
      <c r="N217" s="0" t="str">
        <f aca="false">IF(G217=1,IF(COUNTIF(H$2:H217,H217)=1,COUNTIF($H:$H,H217),""),"")</f>
        <v/>
      </c>
      <c r="O217" s="0" t="str">
        <f aca="false">IF(G217=1,IF(COUNTIF(I$2:I217,I217)=1,COUNTIF($I:$I,I217),""),"")</f>
        <v/>
      </c>
      <c r="P217" s="38" t="str">
        <f aca="false">IF(G217=1,IF(COUNTIFS(C$2:C217,C217,G$2:G217,1)=1,COUNTIFS($C:$C,C217,$G:$G,1)+ROW()/10000000,""),"")</f>
        <v/>
      </c>
      <c r="Q217" s="36" t="n">
        <f aca="false">IF(K217=1,IF(COUNTIFS(C$2:C217,C217,K$2:K217,1)=1,1,0),"")</f>
        <v>0</v>
      </c>
      <c r="R217" s="0" t="str">
        <f aca="false">IF(M217=1,IF(COUNTIFS(C$2:C217,C217,M$2:M217,1)=1,1,0),"")</f>
        <v/>
      </c>
      <c r="S217" s="0" t="str">
        <f aca="false">IF(L217=1,IF(COUNTIFS(C$2:C217,C217,L$2:L217,1)=1,1,0),"")</f>
        <v/>
      </c>
      <c r="T217" s="38" t="str">
        <f aca="false">IF(N217="","",N217+ROW()/10000000)</f>
        <v/>
      </c>
      <c r="U217" s="36" t="n">
        <f aca="false">IF(G217=1,IF(B217="",1,0),"")</f>
        <v>0</v>
      </c>
    </row>
    <row r="218" customFormat="false" ht="15" hidden="false" customHeight="false" outlineLevel="0" collapsed="false">
      <c r="A218" s="35" t="n">
        <v>46084.0262152778</v>
      </c>
      <c r="B218" s="35" t="n">
        <v>46084.0264467593</v>
      </c>
      <c r="C218" s="36" t="s">
        <v>115</v>
      </c>
      <c r="D218" s="36" t="s">
        <v>116</v>
      </c>
      <c r="E218" s="36" t="s">
        <v>117</v>
      </c>
      <c r="F218" s="36" t="s">
        <v>118</v>
      </c>
      <c r="G218" s="36" t="n">
        <f aca="false">IF(A218="","",IF(AND(A218&gt;=Debut,A218&lt;Fin),1,0))</f>
        <v>1</v>
      </c>
      <c r="H218" s="36" t="n">
        <f aca="false">IF(G218=1,INT(ROUND((A218-Debut)*86400,0)/600),"")</f>
        <v>147</v>
      </c>
      <c r="I218" s="36" t="n">
        <f aca="false">IF(G218=1,INT(ROUND((A218-Debut)*86400,0)/3600),"")</f>
        <v>24</v>
      </c>
      <c r="J218" s="36" t="n">
        <f aca="false">IF(OR(A218="",B218=""),"",ROUND((B218-A218)*86400,0))</f>
        <v>20</v>
      </c>
      <c r="K218" s="37" t="n">
        <f aca="false">IF(G218=1,IF(COUNTIFS($C:$C,C218,$G:$G,1,$A:$A,"&gt;="&amp;(A218-FenetreInterm/86400),$A:$A,"&lt;="&amp;A218)&gt;=NbInterm,1,0),"")</f>
        <v>1</v>
      </c>
      <c r="L218" s="37" t="n">
        <f aca="false">IF(G218=1,IF(B218="",0,IF(J218&lt;SeuilFugitive,1,0)),"")</f>
        <v>0</v>
      </c>
      <c r="M218" s="37" t="n">
        <f aca="false">IF(G218=1,IF(B218="",IF((Fin-A218)*24&gt;SeuilFigee,1,0),IF(J218&gt;SeuilFigee*3600,1,0)),"")</f>
        <v>0</v>
      </c>
      <c r="N218" s="0" t="str">
        <f aca="false">IF(G218=1,IF(COUNTIF(H$2:H218,H218)=1,COUNTIF($H:$H,H218),""),"")</f>
        <v/>
      </c>
      <c r="O218" s="0" t="str">
        <f aca="false">IF(G218=1,IF(COUNTIF(I$2:I218,I218)=1,COUNTIF($I:$I,I218),""),"")</f>
        <v/>
      </c>
      <c r="P218" s="38" t="str">
        <f aca="false">IF(G218=1,IF(COUNTIFS(C$2:C218,C218,G$2:G218,1)=1,COUNTIFS($C:$C,C218,$G:$G,1)+ROW()/10000000,""),"")</f>
        <v/>
      </c>
      <c r="Q218" s="36" t="n">
        <f aca="false">IF(K218=1,IF(COUNTIFS(C$2:C218,C218,K$2:K218,1)=1,1,0),"")</f>
        <v>0</v>
      </c>
      <c r="R218" s="0" t="str">
        <f aca="false">IF(M218=1,IF(COUNTIFS(C$2:C218,C218,M$2:M218,1)=1,1,0),"")</f>
        <v/>
      </c>
      <c r="S218" s="0" t="str">
        <f aca="false">IF(L218=1,IF(COUNTIFS(C$2:C218,C218,L$2:L218,1)=1,1,0),"")</f>
        <v/>
      </c>
      <c r="T218" s="38" t="str">
        <f aca="false">IF(N218="","",N218+ROW()/10000000)</f>
        <v/>
      </c>
      <c r="U218" s="36" t="n">
        <f aca="false">IF(G218=1,IF(B218="",1,0),"")</f>
        <v>0</v>
      </c>
    </row>
    <row r="219" customFormat="false" ht="15" hidden="false" customHeight="false" outlineLevel="0" collapsed="false">
      <c r="A219" s="35" t="n">
        <v>46084.026412037</v>
      </c>
      <c r="B219" s="35" t="n">
        <v>46084.0266319444</v>
      </c>
      <c r="C219" s="36" t="s">
        <v>115</v>
      </c>
      <c r="D219" s="36" t="s">
        <v>116</v>
      </c>
      <c r="E219" s="36" t="s">
        <v>117</v>
      </c>
      <c r="F219" s="36" t="s">
        <v>118</v>
      </c>
      <c r="G219" s="36" t="n">
        <f aca="false">IF(A219="","",IF(AND(A219&gt;=Debut,A219&lt;Fin),1,0))</f>
        <v>1</v>
      </c>
      <c r="H219" s="36" t="n">
        <f aca="false">IF(G219=1,INT(ROUND((A219-Debut)*86400,0)/600),"")</f>
        <v>147</v>
      </c>
      <c r="I219" s="36" t="n">
        <f aca="false">IF(G219=1,INT(ROUND((A219-Debut)*86400,0)/3600),"")</f>
        <v>24</v>
      </c>
      <c r="J219" s="36" t="n">
        <f aca="false">IF(OR(A219="",B219=""),"",ROUND((B219-A219)*86400,0))</f>
        <v>19</v>
      </c>
      <c r="K219" s="37" t="n">
        <f aca="false">IF(G219=1,IF(COUNTIFS($C:$C,C219,$G:$G,1,$A:$A,"&gt;="&amp;(A219-FenetreInterm/86400),$A:$A,"&lt;="&amp;A219)&gt;=NbInterm,1,0),"")</f>
        <v>1</v>
      </c>
      <c r="L219" s="37" t="n">
        <f aca="false">IF(G219=1,IF(B219="",0,IF(J219&lt;SeuilFugitive,1,0)),"")</f>
        <v>0</v>
      </c>
      <c r="M219" s="37" t="n">
        <f aca="false">IF(G219=1,IF(B219="",IF((Fin-A219)*24&gt;SeuilFigee,1,0),IF(J219&gt;SeuilFigee*3600,1,0)),"")</f>
        <v>0</v>
      </c>
      <c r="N219" s="0" t="str">
        <f aca="false">IF(G219=1,IF(COUNTIF(H$2:H219,H219)=1,COUNTIF($H:$H,H219),""),"")</f>
        <v/>
      </c>
      <c r="O219" s="0" t="str">
        <f aca="false">IF(G219=1,IF(COUNTIF(I$2:I219,I219)=1,COUNTIF($I:$I,I219),""),"")</f>
        <v/>
      </c>
      <c r="P219" s="38" t="str">
        <f aca="false">IF(G219=1,IF(COUNTIFS(C$2:C219,C219,G$2:G219,1)=1,COUNTIFS($C:$C,C219,$G:$G,1)+ROW()/10000000,""),"")</f>
        <v/>
      </c>
      <c r="Q219" s="36" t="n">
        <f aca="false">IF(K219=1,IF(COUNTIFS(C$2:C219,C219,K$2:K219,1)=1,1,0),"")</f>
        <v>0</v>
      </c>
      <c r="R219" s="0" t="str">
        <f aca="false">IF(M219=1,IF(COUNTIFS(C$2:C219,C219,M$2:M219,1)=1,1,0),"")</f>
        <v/>
      </c>
      <c r="S219" s="0" t="str">
        <f aca="false">IF(L219=1,IF(COUNTIFS(C$2:C219,C219,L$2:L219,1)=1,1,0),"")</f>
        <v/>
      </c>
      <c r="T219" s="38" t="str">
        <f aca="false">IF(N219="","",N219+ROW()/10000000)</f>
        <v/>
      </c>
      <c r="U219" s="36" t="n">
        <f aca="false">IF(G219=1,IF(B219="",1,0),"")</f>
        <v>0</v>
      </c>
    </row>
    <row r="220" customFormat="false" ht="15" hidden="false" customHeight="false" outlineLevel="0" collapsed="false">
      <c r="A220" s="35" t="n">
        <v>46084.1405324074</v>
      </c>
      <c r="B220" s="35" t="n">
        <v>46084.1406481482</v>
      </c>
      <c r="C220" s="36" t="s">
        <v>164</v>
      </c>
      <c r="D220" s="36" t="s">
        <v>165</v>
      </c>
      <c r="E220" s="36" t="s">
        <v>117</v>
      </c>
      <c r="F220" s="36" t="s">
        <v>166</v>
      </c>
      <c r="G220" s="36" t="n">
        <f aca="false">IF(A220="","",IF(AND(A220&gt;=Debut,A220&lt;Fin),1,0))</f>
        <v>1</v>
      </c>
      <c r="H220" s="36" t="n">
        <f aca="false">IF(G220=1,INT(ROUND((A220-Debut)*86400,0)/600),"")</f>
        <v>164</v>
      </c>
      <c r="I220" s="36" t="n">
        <f aca="false">IF(G220=1,INT(ROUND((A220-Debut)*86400,0)/3600),"")</f>
        <v>27</v>
      </c>
      <c r="J220" s="36" t="n">
        <f aca="false">IF(OR(A220="",B220=""),"",ROUND((B220-A220)*86400,0))</f>
        <v>10</v>
      </c>
      <c r="K220" s="37" t="n">
        <f aca="false">IF(G220=1,IF(COUNTIFS($C:$C,C220,$G:$G,1,$A:$A,"&gt;="&amp;(A220-FenetreInterm/86400),$A:$A,"&lt;="&amp;A220)&gt;=NbInterm,1,0),"")</f>
        <v>0</v>
      </c>
      <c r="L220" s="37" t="n">
        <f aca="false">IF(G220=1,IF(B220="",0,IF(J220&lt;SeuilFugitive,1,0)),"")</f>
        <v>0</v>
      </c>
      <c r="M220" s="37" t="n">
        <f aca="false">IF(G220=1,IF(B220="",IF((Fin-A220)*24&gt;SeuilFigee,1,0),IF(J220&gt;SeuilFigee*3600,1,0)),"")</f>
        <v>0</v>
      </c>
      <c r="N220" s="36" t="n">
        <f aca="false">IF(G220=1,IF(COUNTIF(H$2:H220,H220)=1,COUNTIF($H:$H,H220),""),"")</f>
        <v>1</v>
      </c>
      <c r="O220" s="36" t="n">
        <f aca="false">IF(G220=1,IF(COUNTIF(I$2:I220,I220)=1,COUNTIF($I:$I,I220),""),"")</f>
        <v>1</v>
      </c>
      <c r="P220" s="38" t="n">
        <f aca="false">IF(G220=1,IF(COUNTIFS(C$2:C220,C220,G$2:G220,1)=1,COUNTIFS($C:$C,C220,$G:$G,1)+ROW()/10000000,""),"")</f>
        <v>11.000022</v>
      </c>
      <c r="Q220" s="0" t="str">
        <f aca="false">IF(K220=1,IF(COUNTIFS(C$2:C220,C220,K$2:K220,1)=1,1,0),"")</f>
        <v/>
      </c>
      <c r="R220" s="0" t="str">
        <f aca="false">IF(M220=1,IF(COUNTIFS(C$2:C220,C220,M$2:M220,1)=1,1,0),"")</f>
        <v/>
      </c>
      <c r="S220" s="0" t="str">
        <f aca="false">IF(L220=1,IF(COUNTIFS(C$2:C220,C220,L$2:L220,1)=1,1,0),"")</f>
        <v/>
      </c>
      <c r="T220" s="38" t="n">
        <f aca="false">IF(N220="","",N220+ROW()/10000000)</f>
        <v>1.000022</v>
      </c>
      <c r="U220" s="36" t="n">
        <f aca="false">IF(G220=1,IF(B220="",1,0),"")</f>
        <v>0</v>
      </c>
    </row>
    <row r="221" customFormat="false" ht="15" hidden="false" customHeight="false" outlineLevel="0" collapsed="false">
      <c r="A221" s="35" t="n">
        <v>46084.1707175926</v>
      </c>
      <c r="B221" s="35" t="n">
        <v>46084.1726736111</v>
      </c>
      <c r="C221" s="36" t="s">
        <v>136</v>
      </c>
      <c r="D221" s="36" t="s">
        <v>137</v>
      </c>
      <c r="E221" s="36" t="s">
        <v>121</v>
      </c>
      <c r="F221" s="36" t="s">
        <v>125</v>
      </c>
      <c r="G221" s="36" t="n">
        <f aca="false">IF(A221="","",IF(AND(A221&gt;=Debut,A221&lt;Fin),1,0))</f>
        <v>1</v>
      </c>
      <c r="H221" s="36" t="n">
        <f aca="false">IF(G221=1,INT(ROUND((A221-Debut)*86400,0)/600),"")</f>
        <v>168</v>
      </c>
      <c r="I221" s="36" t="n">
        <f aca="false">IF(G221=1,INT(ROUND((A221-Debut)*86400,0)/3600),"")</f>
        <v>28</v>
      </c>
      <c r="J221" s="36" t="n">
        <f aca="false">IF(OR(A221="",B221=""),"",ROUND((B221-A221)*86400,0))</f>
        <v>169</v>
      </c>
      <c r="K221" s="37" t="n">
        <f aca="false">IF(G221=1,IF(COUNTIFS($C:$C,C221,$G:$G,1,$A:$A,"&gt;="&amp;(A221-FenetreInterm/86400),$A:$A,"&lt;="&amp;A221)&gt;=NbInterm,1,0),"")</f>
        <v>0</v>
      </c>
      <c r="L221" s="37" t="n">
        <f aca="false">IF(G221=1,IF(B221="",0,IF(J221&lt;SeuilFugitive,1,0)),"")</f>
        <v>0</v>
      </c>
      <c r="M221" s="37" t="n">
        <f aca="false">IF(G221=1,IF(B221="",IF((Fin-A221)*24&gt;SeuilFigee,1,0),IF(J221&gt;SeuilFigee*3600,1,0)),"")</f>
        <v>0</v>
      </c>
      <c r="N221" s="36" t="n">
        <f aca="false">IF(G221=1,IF(COUNTIF(H$2:H221,H221)=1,COUNTIF($H:$H,H221),""),"")</f>
        <v>1</v>
      </c>
      <c r="O221" s="36" t="n">
        <f aca="false">IF(G221=1,IF(COUNTIF(I$2:I221,I221)=1,COUNTIF($I:$I,I221),""),"")</f>
        <v>1</v>
      </c>
      <c r="P221" s="38" t="str">
        <f aca="false">IF(G221=1,IF(COUNTIFS(C$2:C221,C221,G$2:G221,1)=1,COUNTIFS($C:$C,C221,$G:$G,1)+ROW()/10000000,""),"")</f>
        <v/>
      </c>
      <c r="Q221" s="0" t="str">
        <f aca="false">IF(K221=1,IF(COUNTIFS(C$2:C221,C221,K$2:K221,1)=1,1,0),"")</f>
        <v/>
      </c>
      <c r="R221" s="0" t="str">
        <f aca="false">IF(M221=1,IF(COUNTIFS(C$2:C221,C221,M$2:M221,1)=1,1,0),"")</f>
        <v/>
      </c>
      <c r="S221" s="0" t="str">
        <f aca="false">IF(L221=1,IF(COUNTIFS(C$2:C221,C221,L$2:L221,1)=1,1,0),"")</f>
        <v/>
      </c>
      <c r="T221" s="38" t="n">
        <f aca="false">IF(N221="","",N221+ROW()/10000000)</f>
        <v>1.0000221</v>
      </c>
      <c r="U221" s="36" t="n">
        <f aca="false">IF(G221=1,IF(B221="",1,0),"")</f>
        <v>0</v>
      </c>
    </row>
    <row r="222" customFormat="false" ht="15" hidden="false" customHeight="false" outlineLevel="0" collapsed="false">
      <c r="A222" s="35" t="n">
        <v>46084.2125694445</v>
      </c>
      <c r="B222" s="35" t="n">
        <v>46084.2165972222</v>
      </c>
      <c r="C222" s="36" t="s">
        <v>126</v>
      </c>
      <c r="D222" s="36" t="s">
        <v>127</v>
      </c>
      <c r="E222" s="36" t="s">
        <v>128</v>
      </c>
      <c r="F222" s="36" t="s">
        <v>129</v>
      </c>
      <c r="G222" s="36" t="n">
        <f aca="false">IF(A222="","",IF(AND(A222&gt;=Debut,A222&lt;Fin),1,0))</f>
        <v>1</v>
      </c>
      <c r="H222" s="36" t="n">
        <f aca="false">IF(G222=1,INT(ROUND((A222-Debut)*86400,0)/600),"")</f>
        <v>174</v>
      </c>
      <c r="I222" s="36" t="n">
        <f aca="false">IF(G222=1,INT(ROUND((A222-Debut)*86400,0)/3600),"")</f>
        <v>29</v>
      </c>
      <c r="J222" s="36" t="n">
        <f aca="false">IF(OR(A222="",B222=""),"",ROUND((B222-A222)*86400,0))</f>
        <v>348</v>
      </c>
      <c r="K222" s="37" t="n">
        <f aca="false">IF(G222=1,IF(COUNTIFS($C:$C,C222,$G:$G,1,$A:$A,"&gt;="&amp;(A222-FenetreInterm/86400),$A:$A,"&lt;="&amp;A222)&gt;=NbInterm,1,0),"")</f>
        <v>0</v>
      </c>
      <c r="L222" s="37" t="n">
        <f aca="false">IF(G222=1,IF(B222="",0,IF(J222&lt;SeuilFugitive,1,0)),"")</f>
        <v>0</v>
      </c>
      <c r="M222" s="37" t="n">
        <f aca="false">IF(G222=1,IF(B222="",IF((Fin-A222)*24&gt;SeuilFigee,1,0),IF(J222&gt;SeuilFigee*3600,1,0)),"")</f>
        <v>0</v>
      </c>
      <c r="N222" s="36" t="n">
        <f aca="false">IF(G222=1,IF(COUNTIF(H$2:H222,H222)=1,COUNTIF($H:$H,H222),""),"")</f>
        <v>6</v>
      </c>
      <c r="O222" s="36" t="n">
        <f aca="false">IF(G222=1,IF(COUNTIF(I$2:I222,I222)=1,COUNTIF($I:$I,I222),""),"")</f>
        <v>8</v>
      </c>
      <c r="P222" s="38" t="str">
        <f aca="false">IF(G222=1,IF(COUNTIFS(C$2:C222,C222,G$2:G222,1)=1,COUNTIFS($C:$C,C222,$G:$G,1)+ROW()/10000000,""),"")</f>
        <v/>
      </c>
      <c r="Q222" s="0" t="str">
        <f aca="false">IF(K222=1,IF(COUNTIFS(C$2:C222,C222,K$2:K222,1)=1,1,0),"")</f>
        <v/>
      </c>
      <c r="R222" s="0" t="str">
        <f aca="false">IF(M222=1,IF(COUNTIFS(C$2:C222,C222,M$2:M222,1)=1,1,0),"")</f>
        <v/>
      </c>
      <c r="S222" s="0" t="str">
        <f aca="false">IF(L222=1,IF(COUNTIFS(C$2:C222,C222,L$2:L222,1)=1,1,0),"")</f>
        <v/>
      </c>
      <c r="T222" s="38" t="n">
        <f aca="false">IF(N222="","",N222+ROW()/10000000)</f>
        <v>6.0000222</v>
      </c>
      <c r="U222" s="36" t="n">
        <f aca="false">IF(G222=1,IF(B222="",1,0),"")</f>
        <v>0</v>
      </c>
    </row>
    <row r="223" customFormat="false" ht="15" hidden="false" customHeight="false" outlineLevel="0" collapsed="false">
      <c r="A223" s="35" t="n">
        <v>46084.2127777778</v>
      </c>
      <c r="B223" s="35" t="n">
        <v>46084.2131828704</v>
      </c>
      <c r="C223" s="36" t="s">
        <v>130</v>
      </c>
      <c r="D223" s="36" t="s">
        <v>131</v>
      </c>
      <c r="E223" s="36" t="s">
        <v>121</v>
      </c>
      <c r="F223" s="36" t="s">
        <v>129</v>
      </c>
      <c r="G223" s="36" t="n">
        <f aca="false">IF(A223="","",IF(AND(A223&gt;=Debut,A223&lt;Fin),1,0))</f>
        <v>1</v>
      </c>
      <c r="H223" s="36" t="n">
        <f aca="false">IF(G223=1,INT(ROUND((A223-Debut)*86400,0)/600),"")</f>
        <v>174</v>
      </c>
      <c r="I223" s="36" t="n">
        <f aca="false">IF(G223=1,INT(ROUND((A223-Debut)*86400,0)/3600),"")</f>
        <v>29</v>
      </c>
      <c r="J223" s="36" t="n">
        <f aca="false">IF(OR(A223="",B223=""),"",ROUND((B223-A223)*86400,0))</f>
        <v>35</v>
      </c>
      <c r="K223" s="37" t="n">
        <f aca="false">IF(G223=1,IF(COUNTIFS($C:$C,C223,$G:$G,1,$A:$A,"&gt;="&amp;(A223-FenetreInterm/86400),$A:$A,"&lt;="&amp;A223)&gt;=NbInterm,1,0),"")</f>
        <v>0</v>
      </c>
      <c r="L223" s="37" t="n">
        <f aca="false">IF(G223=1,IF(B223="",0,IF(J223&lt;SeuilFugitive,1,0)),"")</f>
        <v>0</v>
      </c>
      <c r="M223" s="37" t="n">
        <f aca="false">IF(G223=1,IF(B223="",IF((Fin-A223)*24&gt;SeuilFigee,1,0),IF(J223&gt;SeuilFigee*3600,1,0)),"")</f>
        <v>0</v>
      </c>
      <c r="N223" s="0" t="str">
        <f aca="false">IF(G223=1,IF(COUNTIF(H$2:H223,H223)=1,COUNTIF($H:$H,H223),""),"")</f>
        <v/>
      </c>
      <c r="O223" s="0" t="str">
        <f aca="false">IF(G223=1,IF(COUNTIF(I$2:I223,I223)=1,COUNTIF($I:$I,I223),""),"")</f>
        <v/>
      </c>
      <c r="P223" s="38" t="str">
        <f aca="false">IF(G223=1,IF(COUNTIFS(C$2:C223,C223,G$2:G223,1)=1,COUNTIFS($C:$C,C223,$G:$G,1)+ROW()/10000000,""),"")</f>
        <v/>
      </c>
      <c r="Q223" s="0" t="str">
        <f aca="false">IF(K223=1,IF(COUNTIFS(C$2:C223,C223,K$2:K223,1)=1,1,0),"")</f>
        <v/>
      </c>
      <c r="R223" s="0" t="str">
        <f aca="false">IF(M223=1,IF(COUNTIFS(C$2:C223,C223,M$2:M223,1)=1,1,0),"")</f>
        <v/>
      </c>
      <c r="S223" s="0" t="str">
        <f aca="false">IF(L223=1,IF(COUNTIFS(C$2:C223,C223,L$2:L223,1)=1,1,0),"")</f>
        <v/>
      </c>
      <c r="T223" s="38" t="str">
        <f aca="false">IF(N223="","",N223+ROW()/10000000)</f>
        <v/>
      </c>
      <c r="U223" s="36" t="n">
        <f aca="false">IF(G223=1,IF(B223="",1,0),"")</f>
        <v>0</v>
      </c>
    </row>
    <row r="224" customFormat="false" ht="15" hidden="false" customHeight="false" outlineLevel="0" collapsed="false">
      <c r="A224" s="35" t="n">
        <v>46084.2130092593</v>
      </c>
      <c r="B224" s="35" t="n">
        <v>46084.2130555556</v>
      </c>
      <c r="C224" s="36" t="s">
        <v>132</v>
      </c>
      <c r="D224" s="36" t="s">
        <v>133</v>
      </c>
      <c r="E224" s="36" t="s">
        <v>121</v>
      </c>
      <c r="F224" s="36" t="s">
        <v>129</v>
      </c>
      <c r="G224" s="36" t="n">
        <f aca="false">IF(A224="","",IF(AND(A224&gt;=Debut,A224&lt;Fin),1,0))</f>
        <v>1</v>
      </c>
      <c r="H224" s="36" t="n">
        <f aca="false">IF(G224=1,INT(ROUND((A224-Debut)*86400,0)/600),"")</f>
        <v>174</v>
      </c>
      <c r="I224" s="36" t="n">
        <f aca="false">IF(G224=1,INT(ROUND((A224-Debut)*86400,0)/3600),"")</f>
        <v>29</v>
      </c>
      <c r="J224" s="36" t="n">
        <f aca="false">IF(OR(A224="",B224=""),"",ROUND((B224-A224)*86400,0))</f>
        <v>4</v>
      </c>
      <c r="K224" s="37" t="n">
        <f aca="false">IF(G224=1,IF(COUNTIFS($C:$C,C224,$G:$G,1,$A:$A,"&gt;="&amp;(A224-FenetreInterm/86400),$A:$A,"&lt;="&amp;A224)&gt;=NbInterm,1,0),"")</f>
        <v>0</v>
      </c>
      <c r="L224" s="37" t="n">
        <f aca="false">IF(G224=1,IF(B224="",0,IF(J224&lt;SeuilFugitive,1,0)),"")</f>
        <v>1</v>
      </c>
      <c r="M224" s="37" t="n">
        <f aca="false">IF(G224=1,IF(B224="",IF((Fin-A224)*24&gt;SeuilFigee,1,0),IF(J224&gt;SeuilFigee*3600,1,0)),"")</f>
        <v>0</v>
      </c>
      <c r="N224" s="0" t="str">
        <f aca="false">IF(G224=1,IF(COUNTIF(H$2:H224,H224)=1,COUNTIF($H:$H,H224),""),"")</f>
        <v/>
      </c>
      <c r="O224" s="0" t="str">
        <f aca="false">IF(G224=1,IF(COUNTIF(I$2:I224,I224)=1,COUNTIF($I:$I,I224),""),"")</f>
        <v/>
      </c>
      <c r="P224" s="38" t="str">
        <f aca="false">IF(G224=1,IF(COUNTIFS(C$2:C224,C224,G$2:G224,1)=1,COUNTIFS($C:$C,C224,$G:$G,1)+ROW()/10000000,""),"")</f>
        <v/>
      </c>
      <c r="Q224" s="0" t="str">
        <f aca="false">IF(K224=1,IF(COUNTIFS(C$2:C224,C224,K$2:K224,1)=1,1,0),"")</f>
        <v/>
      </c>
      <c r="R224" s="0" t="str">
        <f aca="false">IF(M224=1,IF(COUNTIFS(C$2:C224,C224,M$2:M224,1)=1,1,0),"")</f>
        <v/>
      </c>
      <c r="S224" s="36" t="n">
        <f aca="false">IF(L224=1,IF(COUNTIFS(C$2:C224,C224,L$2:L224,1)=1,1,0),"")</f>
        <v>0</v>
      </c>
      <c r="T224" s="38" t="str">
        <f aca="false">IF(N224="","",N224+ROW()/10000000)</f>
        <v/>
      </c>
      <c r="U224" s="36" t="n">
        <f aca="false">IF(G224=1,IF(B224="",1,0),"")</f>
        <v>0</v>
      </c>
    </row>
    <row r="225" customFormat="false" ht="15" hidden="false" customHeight="false" outlineLevel="0" collapsed="false">
      <c r="A225" s="35" t="n">
        <v>46084.213125</v>
      </c>
      <c r="B225" s="35" t="n">
        <v>46084.214224537</v>
      </c>
      <c r="C225" s="36" t="s">
        <v>126</v>
      </c>
      <c r="D225" s="36" t="s">
        <v>127</v>
      </c>
      <c r="E225" s="36" t="s">
        <v>128</v>
      </c>
      <c r="F225" s="36" t="s">
        <v>129</v>
      </c>
      <c r="G225" s="36" t="n">
        <f aca="false">IF(A225="","",IF(AND(A225&gt;=Debut,A225&lt;Fin),1,0))</f>
        <v>1</v>
      </c>
      <c r="H225" s="36" t="n">
        <f aca="false">IF(G225=1,INT(ROUND((A225-Debut)*86400,0)/600),"")</f>
        <v>174</v>
      </c>
      <c r="I225" s="36" t="n">
        <f aca="false">IF(G225=1,INT(ROUND((A225-Debut)*86400,0)/3600),"")</f>
        <v>29</v>
      </c>
      <c r="J225" s="36" t="n">
        <f aca="false">IF(OR(A225="",B225=""),"",ROUND((B225-A225)*86400,0))</f>
        <v>95</v>
      </c>
      <c r="K225" s="37" t="n">
        <f aca="false">IF(G225=1,IF(COUNTIFS($C:$C,C225,$G:$G,1,$A:$A,"&gt;="&amp;(A225-FenetreInterm/86400),$A:$A,"&lt;="&amp;A225)&gt;=NbInterm,1,0),"")</f>
        <v>0</v>
      </c>
      <c r="L225" s="37" t="n">
        <f aca="false">IF(G225=1,IF(B225="",0,IF(J225&lt;SeuilFugitive,1,0)),"")</f>
        <v>0</v>
      </c>
      <c r="M225" s="37" t="n">
        <f aca="false">IF(G225=1,IF(B225="",IF((Fin-A225)*24&gt;SeuilFigee,1,0),IF(J225&gt;SeuilFigee*3600,1,0)),"")</f>
        <v>0</v>
      </c>
      <c r="N225" s="0" t="str">
        <f aca="false">IF(G225=1,IF(COUNTIF(H$2:H225,H225)=1,COUNTIF($H:$H,H225),""),"")</f>
        <v/>
      </c>
      <c r="O225" s="0" t="str">
        <f aca="false">IF(G225=1,IF(COUNTIF(I$2:I225,I225)=1,COUNTIF($I:$I,I225),""),"")</f>
        <v/>
      </c>
      <c r="P225" s="38" t="str">
        <f aca="false">IF(G225=1,IF(COUNTIFS(C$2:C225,C225,G$2:G225,1)=1,COUNTIFS($C:$C,C225,$G:$G,1)+ROW()/10000000,""),"")</f>
        <v/>
      </c>
      <c r="Q225" s="0" t="str">
        <f aca="false">IF(K225=1,IF(COUNTIFS(C$2:C225,C225,K$2:K225,1)=1,1,0),"")</f>
        <v/>
      </c>
      <c r="R225" s="0" t="str">
        <f aca="false">IF(M225=1,IF(COUNTIFS(C$2:C225,C225,M$2:M225,1)=1,1,0),"")</f>
        <v/>
      </c>
      <c r="S225" s="0" t="str">
        <f aca="false">IF(L225=1,IF(COUNTIFS(C$2:C225,C225,L$2:L225,1)=1,1,0),"")</f>
        <v/>
      </c>
      <c r="T225" s="38" t="str">
        <f aca="false">IF(N225="","",N225+ROW()/10000000)</f>
        <v/>
      </c>
      <c r="U225" s="36" t="n">
        <f aca="false">IF(G225=1,IF(B225="",1,0),"")</f>
        <v>0</v>
      </c>
    </row>
    <row r="226" customFormat="false" ht="15" hidden="false" customHeight="false" outlineLevel="0" collapsed="false">
      <c r="A226" s="35" t="n">
        <v>46084.2140393519</v>
      </c>
      <c r="B226" s="35" t="n">
        <v>46084.2140740741</v>
      </c>
      <c r="C226" s="36" t="s">
        <v>132</v>
      </c>
      <c r="D226" s="36" t="s">
        <v>133</v>
      </c>
      <c r="E226" s="36" t="s">
        <v>121</v>
      </c>
      <c r="F226" s="36" t="s">
        <v>129</v>
      </c>
      <c r="G226" s="36" t="n">
        <f aca="false">IF(A226="","",IF(AND(A226&gt;=Debut,A226&lt;Fin),1,0))</f>
        <v>1</v>
      </c>
      <c r="H226" s="36" t="n">
        <f aca="false">IF(G226=1,INT(ROUND((A226-Debut)*86400,0)/600),"")</f>
        <v>174</v>
      </c>
      <c r="I226" s="36" t="n">
        <f aca="false">IF(G226=1,INT(ROUND((A226-Debut)*86400,0)/3600),"")</f>
        <v>29</v>
      </c>
      <c r="J226" s="36" t="n">
        <f aca="false">IF(OR(A226="",B226=""),"",ROUND((B226-A226)*86400,0))</f>
        <v>3</v>
      </c>
      <c r="K226" s="37" t="n">
        <f aca="false">IF(G226=1,IF(COUNTIFS($C:$C,C226,$G:$G,1,$A:$A,"&gt;="&amp;(A226-FenetreInterm/86400),$A:$A,"&lt;="&amp;A226)&gt;=NbInterm,1,0),"")</f>
        <v>0</v>
      </c>
      <c r="L226" s="37" t="n">
        <f aca="false">IF(G226=1,IF(B226="",0,IF(J226&lt;SeuilFugitive,1,0)),"")</f>
        <v>1</v>
      </c>
      <c r="M226" s="37" t="n">
        <f aca="false">IF(G226=1,IF(B226="",IF((Fin-A226)*24&gt;SeuilFigee,1,0),IF(J226&gt;SeuilFigee*3600,1,0)),"")</f>
        <v>0</v>
      </c>
      <c r="N226" s="0" t="str">
        <f aca="false">IF(G226=1,IF(COUNTIF(H$2:H226,H226)=1,COUNTIF($H:$H,H226),""),"")</f>
        <v/>
      </c>
      <c r="O226" s="0" t="str">
        <f aca="false">IF(G226=1,IF(COUNTIF(I$2:I226,I226)=1,COUNTIF($I:$I,I226),""),"")</f>
        <v/>
      </c>
      <c r="P226" s="38" t="str">
        <f aca="false">IF(G226=1,IF(COUNTIFS(C$2:C226,C226,G$2:G226,1)=1,COUNTIFS($C:$C,C226,$G:$G,1)+ROW()/10000000,""),"")</f>
        <v/>
      </c>
      <c r="Q226" s="0" t="str">
        <f aca="false">IF(K226=1,IF(COUNTIFS(C$2:C226,C226,K$2:K226,1)=1,1,0),"")</f>
        <v/>
      </c>
      <c r="R226" s="0" t="str">
        <f aca="false">IF(M226=1,IF(COUNTIFS(C$2:C226,C226,M$2:M226,1)=1,1,0),"")</f>
        <v/>
      </c>
      <c r="S226" s="36" t="n">
        <f aca="false">IF(L226=1,IF(COUNTIFS(C$2:C226,C226,L$2:L226,1)=1,1,0),"")</f>
        <v>0</v>
      </c>
      <c r="T226" s="38" t="str">
        <f aca="false">IF(N226="","",N226+ROW()/10000000)</f>
        <v/>
      </c>
      <c r="U226" s="36" t="n">
        <f aca="false">IF(G226=1,IF(B226="",1,0),"")</f>
        <v>0</v>
      </c>
    </row>
    <row r="227" customFormat="false" ht="15" hidden="false" customHeight="false" outlineLevel="0" collapsed="false">
      <c r="A227" s="35" t="n">
        <v>46084.2143518519</v>
      </c>
      <c r="B227" s="35" t="n">
        <v>46084.2143865741</v>
      </c>
      <c r="C227" s="36" t="s">
        <v>132</v>
      </c>
      <c r="D227" s="36" t="s">
        <v>133</v>
      </c>
      <c r="E227" s="36" t="s">
        <v>121</v>
      </c>
      <c r="F227" s="36" t="s">
        <v>129</v>
      </c>
      <c r="G227" s="36" t="n">
        <f aca="false">IF(A227="","",IF(AND(A227&gt;=Debut,A227&lt;Fin),1,0))</f>
        <v>1</v>
      </c>
      <c r="H227" s="36" t="n">
        <f aca="false">IF(G227=1,INT(ROUND((A227-Debut)*86400,0)/600),"")</f>
        <v>174</v>
      </c>
      <c r="I227" s="36" t="n">
        <f aca="false">IF(G227=1,INT(ROUND((A227-Debut)*86400,0)/3600),"")</f>
        <v>29</v>
      </c>
      <c r="J227" s="36" t="n">
        <f aca="false">IF(OR(A227="",B227=""),"",ROUND((B227-A227)*86400,0))</f>
        <v>3</v>
      </c>
      <c r="K227" s="37" t="n">
        <f aca="false">IF(G227=1,IF(COUNTIFS($C:$C,C227,$G:$G,1,$A:$A,"&gt;="&amp;(A227-FenetreInterm/86400),$A:$A,"&lt;="&amp;A227)&gt;=NbInterm,1,0),"")</f>
        <v>0</v>
      </c>
      <c r="L227" s="37" t="n">
        <f aca="false">IF(G227=1,IF(B227="",0,IF(J227&lt;SeuilFugitive,1,0)),"")</f>
        <v>1</v>
      </c>
      <c r="M227" s="37" t="n">
        <f aca="false">IF(G227=1,IF(B227="",IF((Fin-A227)*24&gt;SeuilFigee,1,0),IF(J227&gt;SeuilFigee*3600,1,0)),"")</f>
        <v>0</v>
      </c>
      <c r="N227" s="0" t="str">
        <f aca="false">IF(G227=1,IF(COUNTIF(H$2:H227,H227)=1,COUNTIF($H:$H,H227),""),"")</f>
        <v/>
      </c>
      <c r="O227" s="0" t="str">
        <f aca="false">IF(G227=1,IF(COUNTIF(I$2:I227,I227)=1,COUNTIF($I:$I,I227),""),"")</f>
        <v/>
      </c>
      <c r="P227" s="38" t="str">
        <f aca="false">IF(G227=1,IF(COUNTIFS(C$2:C227,C227,G$2:G227,1)=1,COUNTIFS($C:$C,C227,$G:$G,1)+ROW()/10000000,""),"")</f>
        <v/>
      </c>
      <c r="Q227" s="0" t="str">
        <f aca="false">IF(K227=1,IF(COUNTIFS(C$2:C227,C227,K$2:K227,1)=1,1,0),"")</f>
        <v/>
      </c>
      <c r="R227" s="0" t="str">
        <f aca="false">IF(M227=1,IF(COUNTIFS(C$2:C227,C227,M$2:M227,1)=1,1,0),"")</f>
        <v/>
      </c>
      <c r="S227" s="36" t="n">
        <f aca="false">IF(L227=1,IF(COUNTIFS(C$2:C227,C227,L$2:L227,1)=1,1,0),"")</f>
        <v>0</v>
      </c>
      <c r="T227" s="38" t="str">
        <f aca="false">IF(N227="","",N227+ROW()/10000000)</f>
        <v/>
      </c>
      <c r="U227" s="36" t="n">
        <f aca="false">IF(G227=1,IF(B227="",1,0),"")</f>
        <v>0</v>
      </c>
    </row>
    <row r="228" customFormat="false" ht="15" hidden="false" customHeight="false" outlineLevel="0" collapsed="false">
      <c r="A228" s="35" t="n">
        <v>46084.2372337963</v>
      </c>
      <c r="B228" s="35" t="n">
        <v>46084.241099537</v>
      </c>
      <c r="C228" s="36" t="s">
        <v>138</v>
      </c>
      <c r="D228" s="36" t="s">
        <v>139</v>
      </c>
      <c r="E228" s="36" t="s">
        <v>128</v>
      </c>
      <c r="F228" s="36" t="s">
        <v>118</v>
      </c>
      <c r="G228" s="36" t="n">
        <f aca="false">IF(A228="","",IF(AND(A228&gt;=Debut,A228&lt;Fin),1,0))</f>
        <v>1</v>
      </c>
      <c r="H228" s="36" t="n">
        <f aca="false">IF(G228=1,INT(ROUND((A228-Debut)*86400,0)/600),"")</f>
        <v>178</v>
      </c>
      <c r="I228" s="36" t="n">
        <f aca="false">IF(G228=1,INT(ROUND((A228-Debut)*86400,0)/3600),"")</f>
        <v>29</v>
      </c>
      <c r="J228" s="36" t="n">
        <f aca="false">IF(OR(A228="",B228=""),"",ROUND((B228-A228)*86400,0))</f>
        <v>334</v>
      </c>
      <c r="K228" s="37" t="n">
        <f aca="false">IF(G228=1,IF(COUNTIFS($C:$C,C228,$G:$G,1,$A:$A,"&gt;="&amp;(A228-FenetreInterm/86400),$A:$A,"&lt;="&amp;A228)&gt;=NbInterm,1,0),"")</f>
        <v>0</v>
      </c>
      <c r="L228" s="37" t="n">
        <f aca="false">IF(G228=1,IF(B228="",0,IF(J228&lt;SeuilFugitive,1,0)),"")</f>
        <v>0</v>
      </c>
      <c r="M228" s="37" t="n">
        <f aca="false">IF(G228=1,IF(B228="",IF((Fin-A228)*24&gt;SeuilFigee,1,0),IF(J228&gt;SeuilFigee*3600,1,0)),"")</f>
        <v>0</v>
      </c>
      <c r="N228" s="36" t="n">
        <f aca="false">IF(G228=1,IF(COUNTIF(H$2:H228,H228)=1,COUNTIF($H:$H,H228),""),"")</f>
        <v>2</v>
      </c>
      <c r="O228" s="0" t="str">
        <f aca="false">IF(G228=1,IF(COUNTIF(I$2:I228,I228)=1,COUNTIF($I:$I,I228),""),"")</f>
        <v/>
      </c>
      <c r="P228" s="38" t="str">
        <f aca="false">IF(G228=1,IF(COUNTIFS(C$2:C228,C228,G$2:G228,1)=1,COUNTIFS($C:$C,C228,$G:$G,1)+ROW()/10000000,""),"")</f>
        <v/>
      </c>
      <c r="Q228" s="0" t="str">
        <f aca="false">IF(K228=1,IF(COUNTIFS(C$2:C228,C228,K$2:K228,1)=1,1,0),"")</f>
        <v/>
      </c>
      <c r="R228" s="0" t="str">
        <f aca="false">IF(M228=1,IF(COUNTIFS(C$2:C228,C228,M$2:M228,1)=1,1,0),"")</f>
        <v/>
      </c>
      <c r="S228" s="0" t="str">
        <f aca="false">IF(L228=1,IF(COUNTIFS(C$2:C228,C228,L$2:L228,1)=1,1,0),"")</f>
        <v/>
      </c>
      <c r="T228" s="38" t="n">
        <f aca="false">IF(N228="","",N228+ROW()/10000000)</f>
        <v>2.0000228</v>
      </c>
      <c r="U228" s="36" t="n">
        <f aca="false">IF(G228=1,IF(B228="",1,0),"")</f>
        <v>0</v>
      </c>
    </row>
    <row r="229" customFormat="false" ht="15" hidden="false" customHeight="false" outlineLevel="0" collapsed="false">
      <c r="A229" s="35" t="n">
        <v>46084.2415277778</v>
      </c>
      <c r="B229" s="35" t="n">
        <v>46084.2503009259</v>
      </c>
      <c r="C229" s="36" t="s">
        <v>145</v>
      </c>
      <c r="D229" s="36" t="s">
        <v>146</v>
      </c>
      <c r="E229" s="36" t="s">
        <v>121</v>
      </c>
      <c r="F229" s="36" t="s">
        <v>144</v>
      </c>
      <c r="G229" s="36" t="n">
        <f aca="false">IF(A229="","",IF(AND(A229&gt;=Debut,A229&lt;Fin),1,0))</f>
        <v>1</v>
      </c>
      <c r="H229" s="36" t="n">
        <f aca="false">IF(G229=1,INT(ROUND((A229-Debut)*86400,0)/600),"")</f>
        <v>178</v>
      </c>
      <c r="I229" s="36" t="n">
        <f aca="false">IF(G229=1,INT(ROUND((A229-Debut)*86400,0)/3600),"")</f>
        <v>29</v>
      </c>
      <c r="J229" s="36" t="n">
        <f aca="false">IF(OR(A229="",B229=""),"",ROUND((B229-A229)*86400,0))</f>
        <v>758</v>
      </c>
      <c r="K229" s="37" t="n">
        <f aca="false">IF(G229=1,IF(COUNTIFS($C:$C,C229,$G:$G,1,$A:$A,"&gt;="&amp;(A229-FenetreInterm/86400),$A:$A,"&lt;="&amp;A229)&gt;=NbInterm,1,0),"")</f>
        <v>0</v>
      </c>
      <c r="L229" s="37" t="n">
        <f aca="false">IF(G229=1,IF(B229="",0,IF(J229&lt;SeuilFugitive,1,0)),"")</f>
        <v>0</v>
      </c>
      <c r="M229" s="37" t="n">
        <f aca="false">IF(G229=1,IF(B229="",IF((Fin-A229)*24&gt;SeuilFigee,1,0),IF(J229&gt;SeuilFigee*3600,1,0)),"")</f>
        <v>0</v>
      </c>
      <c r="N229" s="0" t="str">
        <f aca="false">IF(G229=1,IF(COUNTIF(H$2:H229,H229)=1,COUNTIF($H:$H,H229),""),"")</f>
        <v/>
      </c>
      <c r="O229" s="0" t="str">
        <f aca="false">IF(G229=1,IF(COUNTIF(I$2:I229,I229)=1,COUNTIF($I:$I,I229),""),"")</f>
        <v/>
      </c>
      <c r="P229" s="38" t="str">
        <f aca="false">IF(G229=1,IF(COUNTIFS(C$2:C229,C229,G$2:G229,1)=1,COUNTIFS($C:$C,C229,$G:$G,1)+ROW()/10000000,""),"")</f>
        <v/>
      </c>
      <c r="Q229" s="0" t="str">
        <f aca="false">IF(K229=1,IF(COUNTIFS(C$2:C229,C229,K$2:K229,1)=1,1,0),"")</f>
        <v/>
      </c>
      <c r="R229" s="0" t="str">
        <f aca="false">IF(M229=1,IF(COUNTIFS(C$2:C229,C229,M$2:M229,1)=1,1,0),"")</f>
        <v/>
      </c>
      <c r="S229" s="0" t="str">
        <f aca="false">IF(L229=1,IF(COUNTIFS(C$2:C229,C229,L$2:L229,1)=1,1,0),"")</f>
        <v/>
      </c>
      <c r="T229" s="38" t="str">
        <f aca="false">IF(N229="","",N229+ROW()/10000000)</f>
        <v/>
      </c>
      <c r="U229" s="36" t="n">
        <f aca="false">IF(G229=1,IF(B229="",1,0),"")</f>
        <v>0</v>
      </c>
    </row>
    <row r="230" customFormat="false" ht="15" hidden="false" customHeight="false" outlineLevel="0" collapsed="false">
      <c r="A230" s="35" t="n">
        <v>46084.2516319445</v>
      </c>
      <c r="B230" s="35" t="n">
        <v>46084.2584375</v>
      </c>
      <c r="C230" s="36" t="s">
        <v>153</v>
      </c>
      <c r="D230" s="36" t="s">
        <v>154</v>
      </c>
      <c r="E230" s="36" t="s">
        <v>121</v>
      </c>
      <c r="F230" s="36" t="s">
        <v>144</v>
      </c>
      <c r="G230" s="36" t="n">
        <f aca="false">IF(A230="","",IF(AND(A230&gt;=Debut,A230&lt;Fin),1,0))</f>
        <v>1</v>
      </c>
      <c r="H230" s="36" t="n">
        <f aca="false">IF(G230=1,INT(ROUND((A230-Debut)*86400,0)/600),"")</f>
        <v>180</v>
      </c>
      <c r="I230" s="36" t="n">
        <f aca="false">IF(G230=1,INT(ROUND((A230-Debut)*86400,0)/3600),"")</f>
        <v>30</v>
      </c>
      <c r="J230" s="36" t="n">
        <f aca="false">IF(OR(A230="",B230=""),"",ROUND((B230-A230)*86400,0))</f>
        <v>588</v>
      </c>
      <c r="K230" s="37" t="n">
        <f aca="false">IF(G230=1,IF(COUNTIFS($C:$C,C230,$G:$G,1,$A:$A,"&gt;="&amp;(A230-FenetreInterm/86400),$A:$A,"&lt;="&amp;A230)&gt;=NbInterm,1,0),"")</f>
        <v>0</v>
      </c>
      <c r="L230" s="37" t="n">
        <f aca="false">IF(G230=1,IF(B230="",0,IF(J230&lt;SeuilFugitive,1,0)),"")</f>
        <v>0</v>
      </c>
      <c r="M230" s="37" t="n">
        <f aca="false">IF(G230=1,IF(B230="",IF((Fin-A230)*24&gt;SeuilFigee,1,0),IF(J230&gt;SeuilFigee*3600,1,0)),"")</f>
        <v>0</v>
      </c>
      <c r="N230" s="36" t="n">
        <f aca="false">IF(G230=1,IF(COUNTIF(H$2:H230,H230)=1,COUNTIF($H:$H,H230),""),"")</f>
        <v>2</v>
      </c>
      <c r="O230" s="36" t="n">
        <f aca="false">IF(G230=1,IF(COUNTIF(I$2:I230,I230)=1,COUNTIF($I:$I,I230),""),"")</f>
        <v>4</v>
      </c>
      <c r="P230" s="38" t="str">
        <f aca="false">IF(G230=1,IF(COUNTIFS(C$2:C230,C230,G$2:G230,1)=1,COUNTIFS($C:$C,C230,$G:$G,1)+ROW()/10000000,""),"")</f>
        <v/>
      </c>
      <c r="Q230" s="0" t="str">
        <f aca="false">IF(K230=1,IF(COUNTIFS(C$2:C230,C230,K$2:K230,1)=1,1,0),"")</f>
        <v/>
      </c>
      <c r="R230" s="0" t="str">
        <f aca="false">IF(M230=1,IF(COUNTIFS(C$2:C230,C230,M$2:M230,1)=1,1,0),"")</f>
        <v/>
      </c>
      <c r="S230" s="0" t="str">
        <f aca="false">IF(L230=1,IF(COUNTIFS(C$2:C230,C230,L$2:L230,1)=1,1,0),"")</f>
        <v/>
      </c>
      <c r="T230" s="38" t="n">
        <f aca="false">IF(N230="","",N230+ROW()/10000000)</f>
        <v>2.000023</v>
      </c>
      <c r="U230" s="36" t="n">
        <f aca="false">IF(G230=1,IF(B230="",1,0),"")</f>
        <v>0</v>
      </c>
    </row>
    <row r="231" customFormat="false" ht="15" hidden="false" customHeight="false" outlineLevel="0" collapsed="false">
      <c r="A231" s="35" t="n">
        <v>46084.2562268519</v>
      </c>
      <c r="B231" s="35" t="n">
        <v>46084.2587152778</v>
      </c>
      <c r="C231" s="36" t="s">
        <v>142</v>
      </c>
      <c r="D231" s="36" t="s">
        <v>143</v>
      </c>
      <c r="E231" s="36" t="s">
        <v>121</v>
      </c>
      <c r="F231" s="36" t="s">
        <v>144</v>
      </c>
      <c r="G231" s="36" t="n">
        <f aca="false">IF(A231="","",IF(AND(A231&gt;=Debut,A231&lt;Fin),1,0))</f>
        <v>1</v>
      </c>
      <c r="H231" s="36" t="n">
        <f aca="false">IF(G231=1,INT(ROUND((A231-Debut)*86400,0)/600),"")</f>
        <v>180</v>
      </c>
      <c r="I231" s="36" t="n">
        <f aca="false">IF(G231=1,INT(ROUND((A231-Debut)*86400,0)/3600),"")</f>
        <v>30</v>
      </c>
      <c r="J231" s="36" t="n">
        <f aca="false">IF(OR(A231="",B231=""),"",ROUND((B231-A231)*86400,0))</f>
        <v>215</v>
      </c>
      <c r="K231" s="37" t="n">
        <f aca="false">IF(G231=1,IF(COUNTIFS($C:$C,C231,$G:$G,1,$A:$A,"&gt;="&amp;(A231-FenetreInterm/86400),$A:$A,"&lt;="&amp;A231)&gt;=NbInterm,1,0),"")</f>
        <v>0</v>
      </c>
      <c r="L231" s="37" t="n">
        <f aca="false">IF(G231=1,IF(B231="",0,IF(J231&lt;SeuilFugitive,1,0)),"")</f>
        <v>0</v>
      </c>
      <c r="M231" s="37" t="n">
        <f aca="false">IF(G231=1,IF(B231="",IF((Fin-A231)*24&gt;SeuilFigee,1,0),IF(J231&gt;SeuilFigee*3600,1,0)),"")</f>
        <v>0</v>
      </c>
      <c r="N231" s="0" t="str">
        <f aca="false">IF(G231=1,IF(COUNTIF(H$2:H231,H231)=1,COUNTIF($H:$H,H231),""),"")</f>
        <v/>
      </c>
      <c r="O231" s="0" t="str">
        <f aca="false">IF(G231=1,IF(COUNTIF(I$2:I231,I231)=1,COUNTIF($I:$I,I231),""),"")</f>
        <v/>
      </c>
      <c r="P231" s="38" t="str">
        <f aca="false">IF(G231=1,IF(COUNTIFS(C$2:C231,C231,G$2:G231,1)=1,COUNTIFS($C:$C,C231,$G:$G,1)+ROW()/10000000,""),"")</f>
        <v/>
      </c>
      <c r="Q231" s="0" t="str">
        <f aca="false">IF(K231=1,IF(COUNTIFS(C$2:C231,C231,K$2:K231,1)=1,1,0),"")</f>
        <v/>
      </c>
      <c r="R231" s="0" t="str">
        <f aca="false">IF(M231=1,IF(COUNTIFS(C$2:C231,C231,M$2:M231,1)=1,1,0),"")</f>
        <v/>
      </c>
      <c r="S231" s="0" t="str">
        <f aca="false">IF(L231=1,IF(COUNTIFS(C$2:C231,C231,L$2:L231,1)=1,1,0),"")</f>
        <v/>
      </c>
      <c r="T231" s="38" t="str">
        <f aca="false">IF(N231="","",N231+ROW()/10000000)</f>
        <v/>
      </c>
      <c r="U231" s="36" t="n">
        <f aca="false">IF(G231=1,IF(B231="",1,0),"")</f>
        <v>0</v>
      </c>
    </row>
    <row r="232" customFormat="false" ht="15" hidden="false" customHeight="false" outlineLevel="0" collapsed="false">
      <c r="A232" s="35" t="n">
        <v>46084.2873958333</v>
      </c>
      <c r="B232" s="35" t="n">
        <v>46084.2881365741</v>
      </c>
      <c r="C232" s="36" t="s">
        <v>153</v>
      </c>
      <c r="D232" s="36" t="s">
        <v>154</v>
      </c>
      <c r="E232" s="36" t="s">
        <v>121</v>
      </c>
      <c r="F232" s="36" t="s">
        <v>144</v>
      </c>
      <c r="G232" s="36" t="n">
        <f aca="false">IF(A232="","",IF(AND(A232&gt;=Debut,A232&lt;Fin),1,0))</f>
        <v>1</v>
      </c>
      <c r="H232" s="36" t="n">
        <f aca="false">IF(G232=1,INT(ROUND((A232-Debut)*86400,0)/600),"")</f>
        <v>185</v>
      </c>
      <c r="I232" s="36" t="n">
        <f aca="false">IF(G232=1,INT(ROUND((A232-Debut)*86400,0)/3600),"")</f>
        <v>30</v>
      </c>
      <c r="J232" s="36" t="n">
        <f aca="false">IF(OR(A232="",B232=""),"",ROUND((B232-A232)*86400,0))</f>
        <v>64</v>
      </c>
      <c r="K232" s="37" t="n">
        <f aca="false">IF(G232=1,IF(COUNTIFS($C:$C,C232,$G:$G,1,$A:$A,"&gt;="&amp;(A232-FenetreInterm/86400),$A:$A,"&lt;="&amp;A232)&gt;=NbInterm,1,0),"")</f>
        <v>0</v>
      </c>
      <c r="L232" s="37" t="n">
        <f aca="false">IF(G232=1,IF(B232="",0,IF(J232&lt;SeuilFugitive,1,0)),"")</f>
        <v>0</v>
      </c>
      <c r="M232" s="37" t="n">
        <f aca="false">IF(G232=1,IF(B232="",IF((Fin-A232)*24&gt;SeuilFigee,1,0),IF(J232&gt;SeuilFigee*3600,1,0)),"")</f>
        <v>0</v>
      </c>
      <c r="N232" s="36" t="n">
        <f aca="false">IF(G232=1,IF(COUNTIF(H$2:H232,H232)=1,COUNTIF($H:$H,H232),""),"")</f>
        <v>2</v>
      </c>
      <c r="O232" s="0" t="str">
        <f aca="false">IF(G232=1,IF(COUNTIF(I$2:I232,I232)=1,COUNTIF($I:$I,I232),""),"")</f>
        <v/>
      </c>
      <c r="P232" s="38" t="str">
        <f aca="false">IF(G232=1,IF(COUNTIFS(C$2:C232,C232,G$2:G232,1)=1,COUNTIFS($C:$C,C232,$G:$G,1)+ROW()/10000000,""),"")</f>
        <v/>
      </c>
      <c r="Q232" s="0" t="str">
        <f aca="false">IF(K232=1,IF(COUNTIFS(C$2:C232,C232,K$2:K232,1)=1,1,0),"")</f>
        <v/>
      </c>
      <c r="R232" s="0" t="str">
        <f aca="false">IF(M232=1,IF(COUNTIFS(C$2:C232,C232,M$2:M232,1)=1,1,0),"")</f>
        <v/>
      </c>
      <c r="S232" s="0" t="str">
        <f aca="false">IF(L232=1,IF(COUNTIFS(C$2:C232,C232,L$2:L232,1)=1,1,0),"")</f>
        <v/>
      </c>
      <c r="T232" s="38" t="n">
        <f aca="false">IF(N232="","",N232+ROW()/10000000)</f>
        <v>2.0000232</v>
      </c>
      <c r="U232" s="36" t="n">
        <f aca="false">IF(G232=1,IF(B232="",1,0),"")</f>
        <v>0</v>
      </c>
    </row>
    <row r="233" customFormat="false" ht="15" hidden="false" customHeight="false" outlineLevel="0" collapsed="false">
      <c r="A233" s="35" t="n">
        <v>46084.2904050926</v>
      </c>
      <c r="B233" s="35" t="n">
        <v>46084.2906134259</v>
      </c>
      <c r="C233" s="36" t="s">
        <v>167</v>
      </c>
      <c r="D233" s="36" t="s">
        <v>168</v>
      </c>
      <c r="E233" s="36" t="s">
        <v>128</v>
      </c>
      <c r="F233" s="36" t="s">
        <v>169</v>
      </c>
      <c r="G233" s="36" t="n">
        <f aca="false">IF(A233="","",IF(AND(A233&gt;=Debut,A233&lt;Fin),1,0))</f>
        <v>1</v>
      </c>
      <c r="H233" s="36" t="n">
        <f aca="false">IF(G233=1,INT(ROUND((A233-Debut)*86400,0)/600),"")</f>
        <v>185</v>
      </c>
      <c r="I233" s="36" t="n">
        <f aca="false">IF(G233=1,INT(ROUND((A233-Debut)*86400,0)/3600),"")</f>
        <v>30</v>
      </c>
      <c r="J233" s="36" t="n">
        <f aca="false">IF(OR(A233="",B233=""),"",ROUND((B233-A233)*86400,0))</f>
        <v>18</v>
      </c>
      <c r="K233" s="37" t="n">
        <f aca="false">IF(G233=1,IF(COUNTIFS($C:$C,C233,$G:$G,1,$A:$A,"&gt;="&amp;(A233-FenetreInterm/86400),$A:$A,"&lt;="&amp;A233)&gt;=NbInterm,1,0),"")</f>
        <v>0</v>
      </c>
      <c r="L233" s="37" t="n">
        <f aca="false">IF(G233=1,IF(B233="",0,IF(J233&lt;SeuilFugitive,1,0)),"")</f>
        <v>0</v>
      </c>
      <c r="M233" s="37" t="n">
        <f aca="false">IF(G233=1,IF(B233="",IF((Fin-A233)*24&gt;SeuilFigee,1,0),IF(J233&gt;SeuilFigee*3600,1,0)),"")</f>
        <v>0</v>
      </c>
      <c r="N233" s="0" t="str">
        <f aca="false">IF(G233=1,IF(COUNTIF(H$2:H233,H233)=1,COUNTIF($H:$H,H233),""),"")</f>
        <v/>
      </c>
      <c r="O233" s="0" t="str">
        <f aca="false">IF(G233=1,IF(COUNTIF(I$2:I233,I233)=1,COUNTIF($I:$I,I233),""),"")</f>
        <v/>
      </c>
      <c r="P233" s="38" t="n">
        <f aca="false">IF(G233=1,IF(COUNTIFS(C$2:C233,C233,G$2:G233,1)=1,COUNTIFS($C:$C,C233,$G:$G,1)+ROW()/10000000,""),"")</f>
        <v>21.0000233</v>
      </c>
      <c r="Q233" s="0" t="str">
        <f aca="false">IF(K233=1,IF(COUNTIFS(C$2:C233,C233,K$2:K233,1)=1,1,0),"")</f>
        <v/>
      </c>
      <c r="R233" s="0" t="str">
        <f aca="false">IF(M233=1,IF(COUNTIFS(C$2:C233,C233,M$2:M233,1)=1,1,0),"")</f>
        <v/>
      </c>
      <c r="S233" s="0" t="str">
        <f aca="false">IF(L233=1,IF(COUNTIFS(C$2:C233,C233,L$2:L233,1)=1,1,0),"")</f>
        <v/>
      </c>
      <c r="T233" s="38" t="str">
        <f aca="false">IF(N233="","",N233+ROW()/10000000)</f>
        <v/>
      </c>
      <c r="U233" s="36" t="n">
        <f aca="false">IF(G233=1,IF(B233="",1,0),"")</f>
        <v>0</v>
      </c>
    </row>
    <row r="234" customFormat="false" ht="15" hidden="false" customHeight="false" outlineLevel="0" collapsed="false">
      <c r="A234" s="35" t="n">
        <v>46084.2956712963</v>
      </c>
      <c r="B234" s="35" t="n">
        <v>46084.2998611111</v>
      </c>
      <c r="C234" s="36" t="s">
        <v>142</v>
      </c>
      <c r="D234" s="36" t="s">
        <v>143</v>
      </c>
      <c r="E234" s="36" t="s">
        <v>121</v>
      </c>
      <c r="F234" s="36" t="s">
        <v>144</v>
      </c>
      <c r="G234" s="36" t="n">
        <f aca="false">IF(A234="","",IF(AND(A234&gt;=Debut,A234&lt;Fin),1,0))</f>
        <v>1</v>
      </c>
      <c r="H234" s="36" t="n">
        <f aca="false">IF(G234=1,INT(ROUND((A234-Debut)*86400,0)/600),"")</f>
        <v>186</v>
      </c>
      <c r="I234" s="36" t="n">
        <f aca="false">IF(G234=1,INT(ROUND((A234-Debut)*86400,0)/3600),"")</f>
        <v>31</v>
      </c>
      <c r="J234" s="36" t="n">
        <f aca="false">IF(OR(A234="",B234=""),"",ROUND((B234-A234)*86400,0))</f>
        <v>362</v>
      </c>
      <c r="K234" s="37" t="n">
        <f aca="false">IF(G234=1,IF(COUNTIFS($C:$C,C234,$G:$G,1,$A:$A,"&gt;="&amp;(A234-FenetreInterm/86400),$A:$A,"&lt;="&amp;A234)&gt;=NbInterm,1,0),"")</f>
        <v>0</v>
      </c>
      <c r="L234" s="37" t="n">
        <f aca="false">IF(G234=1,IF(B234="",0,IF(J234&lt;SeuilFugitive,1,0)),"")</f>
        <v>0</v>
      </c>
      <c r="M234" s="37" t="n">
        <f aca="false">IF(G234=1,IF(B234="",IF((Fin-A234)*24&gt;SeuilFigee,1,0),IF(J234&gt;SeuilFigee*3600,1,0)),"")</f>
        <v>0</v>
      </c>
      <c r="N234" s="36" t="n">
        <f aca="false">IF(G234=1,IF(COUNTIF(H$2:H234,H234)=1,COUNTIF($H:$H,H234),""),"")</f>
        <v>1</v>
      </c>
      <c r="O234" s="36" t="n">
        <f aca="false">IF(G234=1,IF(COUNTIF(I$2:I234,I234)=1,COUNTIF($I:$I,I234),""),"")</f>
        <v>17</v>
      </c>
      <c r="P234" s="38" t="str">
        <f aca="false">IF(G234=1,IF(COUNTIFS(C$2:C234,C234,G$2:G234,1)=1,COUNTIFS($C:$C,C234,$G:$G,1)+ROW()/10000000,""),"")</f>
        <v/>
      </c>
      <c r="Q234" s="0" t="str">
        <f aca="false">IF(K234=1,IF(COUNTIFS(C$2:C234,C234,K$2:K234,1)=1,1,0),"")</f>
        <v/>
      </c>
      <c r="R234" s="0" t="str">
        <f aca="false">IF(M234=1,IF(COUNTIFS(C$2:C234,C234,M$2:M234,1)=1,1,0),"")</f>
        <v/>
      </c>
      <c r="S234" s="0" t="str">
        <f aca="false">IF(L234=1,IF(COUNTIFS(C$2:C234,C234,L$2:L234,1)=1,1,0),"")</f>
        <v/>
      </c>
      <c r="T234" s="38" t="n">
        <f aca="false">IF(N234="","",N234+ROW()/10000000)</f>
        <v>1.0000234</v>
      </c>
      <c r="U234" s="36" t="n">
        <f aca="false">IF(G234=1,IF(B234="",1,0),"")</f>
        <v>0</v>
      </c>
    </row>
    <row r="235" customFormat="false" ht="15" hidden="false" customHeight="false" outlineLevel="0" collapsed="false">
      <c r="A235" s="35" t="n">
        <v>46084.3121296296</v>
      </c>
      <c r="B235" s="35" t="n">
        <v>46084.3138657407</v>
      </c>
      <c r="C235" s="36" t="s">
        <v>138</v>
      </c>
      <c r="D235" s="36" t="s">
        <v>139</v>
      </c>
      <c r="E235" s="36" t="s">
        <v>128</v>
      </c>
      <c r="F235" s="36" t="s">
        <v>118</v>
      </c>
      <c r="G235" s="36" t="n">
        <f aca="false">IF(A235="","",IF(AND(A235&gt;=Debut,A235&lt;Fin),1,0))</f>
        <v>1</v>
      </c>
      <c r="H235" s="36" t="n">
        <f aca="false">IF(G235=1,INT(ROUND((A235-Debut)*86400,0)/600),"")</f>
        <v>188</v>
      </c>
      <c r="I235" s="36" t="n">
        <f aca="false">IF(G235=1,INT(ROUND((A235-Debut)*86400,0)/3600),"")</f>
        <v>31</v>
      </c>
      <c r="J235" s="36" t="n">
        <f aca="false">IF(OR(A235="",B235=""),"",ROUND((B235-A235)*86400,0))</f>
        <v>150</v>
      </c>
      <c r="K235" s="37" t="n">
        <f aca="false">IF(G235=1,IF(COUNTIFS($C:$C,C235,$G:$G,1,$A:$A,"&gt;="&amp;(A235-FenetreInterm/86400),$A:$A,"&lt;="&amp;A235)&gt;=NbInterm,1,0),"")</f>
        <v>0</v>
      </c>
      <c r="L235" s="37" t="n">
        <f aca="false">IF(G235=1,IF(B235="",0,IF(J235&lt;SeuilFugitive,1,0)),"")</f>
        <v>0</v>
      </c>
      <c r="M235" s="37" t="n">
        <f aca="false">IF(G235=1,IF(B235="",IF((Fin-A235)*24&gt;SeuilFigee,1,0),IF(J235&gt;SeuilFigee*3600,1,0)),"")</f>
        <v>0</v>
      </c>
      <c r="N235" s="36" t="n">
        <f aca="false">IF(G235=1,IF(COUNTIF(H$2:H235,H235)=1,COUNTIF($H:$H,H235),""),"")</f>
        <v>1</v>
      </c>
      <c r="O235" s="0" t="str">
        <f aca="false">IF(G235=1,IF(COUNTIF(I$2:I235,I235)=1,COUNTIF($I:$I,I235),""),"")</f>
        <v/>
      </c>
      <c r="P235" s="38" t="str">
        <f aca="false">IF(G235=1,IF(COUNTIFS(C$2:C235,C235,G$2:G235,1)=1,COUNTIFS($C:$C,C235,$G:$G,1)+ROW()/10000000,""),"")</f>
        <v/>
      </c>
      <c r="Q235" s="0" t="str">
        <f aca="false">IF(K235=1,IF(COUNTIFS(C$2:C235,C235,K$2:K235,1)=1,1,0),"")</f>
        <v/>
      </c>
      <c r="R235" s="0" t="str">
        <f aca="false">IF(M235=1,IF(COUNTIFS(C$2:C235,C235,M$2:M235,1)=1,1,0),"")</f>
        <v/>
      </c>
      <c r="S235" s="0" t="str">
        <f aca="false">IF(L235=1,IF(COUNTIFS(C$2:C235,C235,L$2:L235,1)=1,1,0),"")</f>
        <v/>
      </c>
      <c r="T235" s="38" t="n">
        <f aca="false">IF(N235="","",N235+ROW()/10000000)</f>
        <v>1.0000235</v>
      </c>
      <c r="U235" s="36" t="n">
        <f aca="false">IF(G235=1,IF(B235="",1,0),"")</f>
        <v>0</v>
      </c>
    </row>
    <row r="236" customFormat="false" ht="15" hidden="false" customHeight="false" outlineLevel="0" collapsed="false">
      <c r="A236" s="35" t="n">
        <v>46084.3131481482</v>
      </c>
      <c r="B236" s="35" t="n">
        <v>46084.3197569445</v>
      </c>
      <c r="C236" s="36" t="s">
        <v>142</v>
      </c>
      <c r="D236" s="36" t="s">
        <v>143</v>
      </c>
      <c r="E236" s="36" t="s">
        <v>121</v>
      </c>
      <c r="F236" s="36" t="s">
        <v>144</v>
      </c>
      <c r="G236" s="36" t="n">
        <f aca="false">IF(A236="","",IF(AND(A236&gt;=Debut,A236&lt;Fin),1,0))</f>
        <v>1</v>
      </c>
      <c r="H236" s="36" t="n">
        <f aca="false">IF(G236=1,INT(ROUND((A236-Debut)*86400,0)/600),"")</f>
        <v>189</v>
      </c>
      <c r="I236" s="36" t="n">
        <f aca="false">IF(G236=1,INT(ROUND((A236-Debut)*86400,0)/3600),"")</f>
        <v>31</v>
      </c>
      <c r="J236" s="36" t="n">
        <f aca="false">IF(OR(A236="",B236=""),"",ROUND((B236-A236)*86400,0))</f>
        <v>571</v>
      </c>
      <c r="K236" s="37" t="n">
        <f aca="false">IF(G236=1,IF(COUNTIFS($C:$C,C236,$G:$G,1,$A:$A,"&gt;="&amp;(A236-FenetreInterm/86400),$A:$A,"&lt;="&amp;A236)&gt;=NbInterm,1,0),"")</f>
        <v>0</v>
      </c>
      <c r="L236" s="37" t="n">
        <f aca="false">IF(G236=1,IF(B236="",0,IF(J236&lt;SeuilFugitive,1,0)),"")</f>
        <v>0</v>
      </c>
      <c r="M236" s="37" t="n">
        <f aca="false">IF(G236=1,IF(B236="",IF((Fin-A236)*24&gt;SeuilFigee,1,0),IF(J236&gt;SeuilFigee*3600,1,0)),"")</f>
        <v>0</v>
      </c>
      <c r="N236" s="36" t="n">
        <f aca="false">IF(G236=1,IF(COUNTIF(H$2:H236,H236)=1,COUNTIF($H:$H,H236),""),"")</f>
        <v>4</v>
      </c>
      <c r="O236" s="0" t="str">
        <f aca="false">IF(G236=1,IF(COUNTIF(I$2:I236,I236)=1,COUNTIF($I:$I,I236),""),"")</f>
        <v/>
      </c>
      <c r="P236" s="38" t="str">
        <f aca="false">IF(G236=1,IF(COUNTIFS(C$2:C236,C236,G$2:G236,1)=1,COUNTIFS($C:$C,C236,$G:$G,1)+ROW()/10000000,""),"")</f>
        <v/>
      </c>
      <c r="Q236" s="0" t="str">
        <f aca="false">IF(K236=1,IF(COUNTIFS(C$2:C236,C236,K$2:K236,1)=1,1,0),"")</f>
        <v/>
      </c>
      <c r="R236" s="0" t="str">
        <f aca="false">IF(M236=1,IF(COUNTIFS(C$2:C236,C236,M$2:M236,1)=1,1,0),"")</f>
        <v/>
      </c>
      <c r="S236" s="0" t="str">
        <f aca="false">IF(L236=1,IF(COUNTIFS(C$2:C236,C236,L$2:L236,1)=1,1,0),"")</f>
        <v/>
      </c>
      <c r="T236" s="38" t="n">
        <f aca="false">IF(N236="","",N236+ROW()/10000000)</f>
        <v>4.0000236</v>
      </c>
      <c r="U236" s="36" t="n">
        <f aca="false">IF(G236=1,IF(B236="",1,0),"")</f>
        <v>0</v>
      </c>
    </row>
    <row r="237" customFormat="false" ht="15" hidden="false" customHeight="false" outlineLevel="0" collapsed="false">
      <c r="A237" s="35" t="n">
        <v>46084.3143981482</v>
      </c>
      <c r="B237" s="35" t="n">
        <v>46084.3182060185</v>
      </c>
      <c r="C237" s="36" t="s">
        <v>142</v>
      </c>
      <c r="D237" s="36" t="s">
        <v>143</v>
      </c>
      <c r="E237" s="36" t="s">
        <v>121</v>
      </c>
      <c r="F237" s="36" t="s">
        <v>144</v>
      </c>
      <c r="G237" s="36" t="n">
        <f aca="false">IF(A237="","",IF(AND(A237&gt;=Debut,A237&lt;Fin),1,0))</f>
        <v>1</v>
      </c>
      <c r="H237" s="36" t="n">
        <f aca="false">IF(G237=1,INT(ROUND((A237-Debut)*86400,0)/600),"")</f>
        <v>189</v>
      </c>
      <c r="I237" s="36" t="n">
        <f aca="false">IF(G237=1,INT(ROUND((A237-Debut)*86400,0)/3600),"")</f>
        <v>31</v>
      </c>
      <c r="J237" s="36" t="n">
        <f aca="false">IF(OR(A237="",B237=""),"",ROUND((B237-A237)*86400,0))</f>
        <v>329</v>
      </c>
      <c r="K237" s="37" t="n">
        <f aca="false">IF(G237=1,IF(COUNTIFS($C:$C,C237,$G:$G,1,$A:$A,"&gt;="&amp;(A237-FenetreInterm/86400),$A:$A,"&lt;="&amp;A237)&gt;=NbInterm,1,0),"")</f>
        <v>0</v>
      </c>
      <c r="L237" s="37" t="n">
        <f aca="false">IF(G237=1,IF(B237="",0,IF(J237&lt;SeuilFugitive,1,0)),"")</f>
        <v>0</v>
      </c>
      <c r="M237" s="37" t="n">
        <f aca="false">IF(G237=1,IF(B237="",IF((Fin-A237)*24&gt;SeuilFigee,1,0),IF(J237&gt;SeuilFigee*3600,1,0)),"")</f>
        <v>0</v>
      </c>
      <c r="N237" s="0" t="str">
        <f aca="false">IF(G237=1,IF(COUNTIF(H$2:H237,H237)=1,COUNTIF($H:$H,H237),""),"")</f>
        <v/>
      </c>
      <c r="O237" s="0" t="str">
        <f aca="false">IF(G237=1,IF(COUNTIF(I$2:I237,I237)=1,COUNTIF($I:$I,I237),""),"")</f>
        <v/>
      </c>
      <c r="P237" s="38" t="str">
        <f aca="false">IF(G237=1,IF(COUNTIFS(C$2:C237,C237,G$2:G237,1)=1,COUNTIFS($C:$C,C237,$G:$G,1)+ROW()/10000000,""),"")</f>
        <v/>
      </c>
      <c r="Q237" s="0" t="str">
        <f aca="false">IF(K237=1,IF(COUNTIFS(C$2:C237,C237,K$2:K237,1)=1,1,0),"")</f>
        <v/>
      </c>
      <c r="R237" s="0" t="str">
        <f aca="false">IF(M237=1,IF(COUNTIFS(C$2:C237,C237,M$2:M237,1)=1,1,0),"")</f>
        <v/>
      </c>
      <c r="S237" s="0" t="str">
        <f aca="false">IF(L237=1,IF(COUNTIFS(C$2:C237,C237,L$2:L237,1)=1,1,0),"")</f>
        <v/>
      </c>
      <c r="T237" s="38" t="str">
        <f aca="false">IF(N237="","",N237+ROW()/10000000)</f>
        <v/>
      </c>
      <c r="U237" s="36" t="n">
        <f aca="false">IF(G237=1,IF(B237="",1,0),"")</f>
        <v>0</v>
      </c>
    </row>
    <row r="238" customFormat="false" ht="15" hidden="false" customHeight="false" outlineLevel="0" collapsed="false">
      <c r="A238" s="35" t="n">
        <v>46084.316099537</v>
      </c>
      <c r="B238" s="35" t="n">
        <v>46084.3255324074</v>
      </c>
      <c r="C238" s="36" t="s">
        <v>153</v>
      </c>
      <c r="D238" s="36" t="s">
        <v>154</v>
      </c>
      <c r="E238" s="36" t="s">
        <v>121</v>
      </c>
      <c r="F238" s="36" t="s">
        <v>144</v>
      </c>
      <c r="G238" s="36" t="n">
        <f aca="false">IF(A238="","",IF(AND(A238&gt;=Debut,A238&lt;Fin),1,0))</f>
        <v>1</v>
      </c>
      <c r="H238" s="36" t="n">
        <f aca="false">IF(G238=1,INT(ROUND((A238-Debut)*86400,0)/600),"")</f>
        <v>189</v>
      </c>
      <c r="I238" s="36" t="n">
        <f aca="false">IF(G238=1,INT(ROUND((A238-Debut)*86400,0)/3600),"")</f>
        <v>31</v>
      </c>
      <c r="J238" s="36" t="n">
        <f aca="false">IF(OR(A238="",B238=""),"",ROUND((B238-A238)*86400,0))</f>
        <v>815</v>
      </c>
      <c r="K238" s="37" t="n">
        <f aca="false">IF(G238=1,IF(COUNTIFS($C:$C,C238,$G:$G,1,$A:$A,"&gt;="&amp;(A238-FenetreInterm/86400),$A:$A,"&lt;="&amp;A238)&gt;=NbInterm,1,0),"")</f>
        <v>0</v>
      </c>
      <c r="L238" s="37" t="n">
        <f aca="false">IF(G238=1,IF(B238="",0,IF(J238&lt;SeuilFugitive,1,0)),"")</f>
        <v>0</v>
      </c>
      <c r="M238" s="37" t="n">
        <f aca="false">IF(G238=1,IF(B238="",IF((Fin-A238)*24&gt;SeuilFigee,1,0),IF(J238&gt;SeuilFigee*3600,1,0)),"")</f>
        <v>0</v>
      </c>
      <c r="N238" s="0" t="str">
        <f aca="false">IF(G238=1,IF(COUNTIF(H$2:H238,H238)=1,COUNTIF($H:$H,H238),""),"")</f>
        <v/>
      </c>
      <c r="O238" s="0" t="str">
        <f aca="false">IF(G238=1,IF(COUNTIF(I$2:I238,I238)=1,COUNTIF($I:$I,I238),""),"")</f>
        <v/>
      </c>
      <c r="P238" s="38" t="str">
        <f aca="false">IF(G238=1,IF(COUNTIFS(C$2:C238,C238,G$2:G238,1)=1,COUNTIFS($C:$C,C238,$G:$G,1)+ROW()/10000000,""),"")</f>
        <v/>
      </c>
      <c r="Q238" s="0" t="str">
        <f aca="false">IF(K238=1,IF(COUNTIFS(C$2:C238,C238,K$2:K238,1)=1,1,0),"")</f>
        <v/>
      </c>
      <c r="R238" s="0" t="str">
        <f aca="false">IF(M238=1,IF(COUNTIFS(C$2:C238,C238,M$2:M238,1)=1,1,0),"")</f>
        <v/>
      </c>
      <c r="S238" s="0" t="str">
        <f aca="false">IF(L238=1,IF(COUNTIFS(C$2:C238,C238,L$2:L238,1)=1,1,0),"")</f>
        <v/>
      </c>
      <c r="T238" s="38" t="str">
        <f aca="false">IF(N238="","",N238+ROW()/10000000)</f>
        <v/>
      </c>
      <c r="U238" s="36" t="n">
        <f aca="false">IF(G238=1,IF(B238="",1,0),"")</f>
        <v>0</v>
      </c>
    </row>
    <row r="239" customFormat="false" ht="15" hidden="false" customHeight="false" outlineLevel="0" collapsed="false">
      <c r="A239" s="35" t="n">
        <v>46084.3192361111</v>
      </c>
      <c r="B239" s="35" t="n">
        <v>46084.3193055556</v>
      </c>
      <c r="C239" s="36" t="s">
        <v>140</v>
      </c>
      <c r="D239" s="36" t="s">
        <v>141</v>
      </c>
      <c r="E239" s="36" t="s">
        <v>128</v>
      </c>
      <c r="F239" s="36" t="s">
        <v>122</v>
      </c>
      <c r="G239" s="36" t="n">
        <f aca="false">IF(A239="","",IF(AND(A239&gt;=Debut,A239&lt;Fin),1,0))</f>
        <v>1</v>
      </c>
      <c r="H239" s="36" t="n">
        <f aca="false">IF(G239=1,INT(ROUND((A239-Debut)*86400,0)/600),"")</f>
        <v>189</v>
      </c>
      <c r="I239" s="36" t="n">
        <f aca="false">IF(G239=1,INT(ROUND((A239-Debut)*86400,0)/3600),"")</f>
        <v>31</v>
      </c>
      <c r="J239" s="36" t="n">
        <f aca="false">IF(OR(A239="",B239=""),"",ROUND((B239-A239)*86400,0))</f>
        <v>6</v>
      </c>
      <c r="K239" s="37" t="n">
        <f aca="false">IF(G239=1,IF(COUNTIFS($C:$C,C239,$G:$G,1,$A:$A,"&gt;="&amp;(A239-FenetreInterm/86400),$A:$A,"&lt;="&amp;A239)&gt;=NbInterm,1,0),"")</f>
        <v>0</v>
      </c>
      <c r="L239" s="37" t="n">
        <f aca="false">IF(G239=1,IF(B239="",0,IF(J239&lt;SeuilFugitive,1,0)),"")</f>
        <v>0</v>
      </c>
      <c r="M239" s="37" t="n">
        <f aca="false">IF(G239=1,IF(B239="",IF((Fin-A239)*24&gt;SeuilFigee,1,0),IF(J239&gt;SeuilFigee*3600,1,0)),"")</f>
        <v>0</v>
      </c>
      <c r="N239" s="0" t="str">
        <f aca="false">IF(G239=1,IF(COUNTIF(H$2:H239,H239)=1,COUNTIF($H:$H,H239),""),"")</f>
        <v/>
      </c>
      <c r="O239" s="0" t="str">
        <f aca="false">IF(G239=1,IF(COUNTIF(I$2:I239,I239)=1,COUNTIF($I:$I,I239),""),"")</f>
        <v/>
      </c>
      <c r="P239" s="38" t="str">
        <f aca="false">IF(G239=1,IF(COUNTIFS(C$2:C239,C239,G$2:G239,1)=1,COUNTIFS($C:$C,C239,$G:$G,1)+ROW()/10000000,""),"")</f>
        <v/>
      </c>
      <c r="Q239" s="0" t="str">
        <f aca="false">IF(K239=1,IF(COUNTIFS(C$2:C239,C239,K$2:K239,1)=1,1,0),"")</f>
        <v/>
      </c>
      <c r="R239" s="0" t="str">
        <f aca="false">IF(M239=1,IF(COUNTIFS(C$2:C239,C239,M$2:M239,1)=1,1,0),"")</f>
        <v/>
      </c>
      <c r="S239" s="0" t="str">
        <f aca="false">IF(L239=1,IF(COUNTIFS(C$2:C239,C239,L$2:L239,1)=1,1,0),"")</f>
        <v/>
      </c>
      <c r="T239" s="38" t="str">
        <f aca="false">IF(N239="","",N239+ROW()/10000000)</f>
        <v/>
      </c>
      <c r="U239" s="36" t="n">
        <f aca="false">IF(G239=1,IF(B239="",1,0),"")</f>
        <v>0</v>
      </c>
    </row>
    <row r="240" customFormat="false" ht="15" hidden="false" customHeight="false" outlineLevel="0" collapsed="false">
      <c r="A240" s="35" t="n">
        <v>46084.3194560185</v>
      </c>
      <c r="B240" s="35" t="n">
        <v>46084.3195717593</v>
      </c>
      <c r="C240" s="36" t="s">
        <v>140</v>
      </c>
      <c r="D240" s="36" t="s">
        <v>141</v>
      </c>
      <c r="E240" s="36" t="s">
        <v>128</v>
      </c>
      <c r="F240" s="36" t="s">
        <v>122</v>
      </c>
      <c r="G240" s="36" t="n">
        <f aca="false">IF(A240="","",IF(AND(A240&gt;=Debut,A240&lt;Fin),1,0))</f>
        <v>1</v>
      </c>
      <c r="H240" s="36" t="n">
        <f aca="false">IF(G240=1,INT(ROUND((A240-Debut)*86400,0)/600),"")</f>
        <v>190</v>
      </c>
      <c r="I240" s="36" t="n">
        <f aca="false">IF(G240=1,INT(ROUND((A240-Debut)*86400,0)/3600),"")</f>
        <v>31</v>
      </c>
      <c r="J240" s="36" t="n">
        <f aca="false">IF(OR(A240="",B240=""),"",ROUND((B240-A240)*86400,0))</f>
        <v>10</v>
      </c>
      <c r="K240" s="37" t="n">
        <f aca="false">IF(G240=1,IF(COUNTIFS($C:$C,C240,$G:$G,1,$A:$A,"&gt;="&amp;(A240-FenetreInterm/86400),$A:$A,"&lt;="&amp;A240)&gt;=NbInterm,1,0),"")</f>
        <v>0</v>
      </c>
      <c r="L240" s="37" t="n">
        <f aca="false">IF(G240=1,IF(B240="",0,IF(J240&lt;SeuilFugitive,1,0)),"")</f>
        <v>0</v>
      </c>
      <c r="M240" s="37" t="n">
        <f aca="false">IF(G240=1,IF(B240="",IF((Fin-A240)*24&gt;SeuilFigee,1,0),IF(J240&gt;SeuilFigee*3600,1,0)),"")</f>
        <v>0</v>
      </c>
      <c r="N240" s="36" t="n">
        <f aca="false">IF(G240=1,IF(COUNTIF(H$2:H240,H240)=1,COUNTIF($H:$H,H240),""),"")</f>
        <v>9</v>
      </c>
      <c r="O240" s="0" t="str">
        <f aca="false">IF(G240=1,IF(COUNTIF(I$2:I240,I240)=1,COUNTIF($I:$I,I240),""),"")</f>
        <v/>
      </c>
      <c r="P240" s="38" t="str">
        <f aca="false">IF(G240=1,IF(COUNTIFS(C$2:C240,C240,G$2:G240,1)=1,COUNTIFS($C:$C,C240,$G:$G,1)+ROW()/10000000,""),"")</f>
        <v/>
      </c>
      <c r="Q240" s="0" t="str">
        <f aca="false">IF(K240=1,IF(COUNTIFS(C$2:C240,C240,K$2:K240,1)=1,1,0),"")</f>
        <v/>
      </c>
      <c r="R240" s="0" t="str">
        <f aca="false">IF(M240=1,IF(COUNTIFS(C$2:C240,C240,M$2:M240,1)=1,1,0),"")</f>
        <v/>
      </c>
      <c r="S240" s="0" t="str">
        <f aca="false">IF(L240=1,IF(COUNTIFS(C$2:C240,C240,L$2:L240,1)=1,1,0),"")</f>
        <v/>
      </c>
      <c r="T240" s="38" t="n">
        <f aca="false">IF(N240="","",N240+ROW()/10000000)</f>
        <v>9.000024</v>
      </c>
      <c r="U240" s="36" t="n">
        <f aca="false">IF(G240=1,IF(B240="",1,0),"")</f>
        <v>0</v>
      </c>
    </row>
    <row r="241" customFormat="false" ht="15" hidden="false" customHeight="false" outlineLevel="0" collapsed="false">
      <c r="A241" s="35" t="n">
        <v>46084.3196296296</v>
      </c>
      <c r="B241" s="35" t="n">
        <v>46084.3197222222</v>
      </c>
      <c r="C241" s="36" t="s">
        <v>140</v>
      </c>
      <c r="D241" s="36" t="s">
        <v>141</v>
      </c>
      <c r="E241" s="36" t="s">
        <v>128</v>
      </c>
      <c r="F241" s="36" t="s">
        <v>122</v>
      </c>
      <c r="G241" s="36" t="n">
        <f aca="false">IF(A241="","",IF(AND(A241&gt;=Debut,A241&lt;Fin),1,0))</f>
        <v>1</v>
      </c>
      <c r="H241" s="36" t="n">
        <f aca="false">IF(G241=1,INT(ROUND((A241-Debut)*86400,0)/600),"")</f>
        <v>190</v>
      </c>
      <c r="I241" s="36" t="n">
        <f aca="false">IF(G241=1,INT(ROUND((A241-Debut)*86400,0)/3600),"")</f>
        <v>31</v>
      </c>
      <c r="J241" s="36" t="n">
        <f aca="false">IF(OR(A241="",B241=""),"",ROUND((B241-A241)*86400,0))</f>
        <v>8</v>
      </c>
      <c r="K241" s="37" t="n">
        <f aca="false">IF(G241=1,IF(COUNTIFS($C:$C,C241,$G:$G,1,$A:$A,"&gt;="&amp;(A241-FenetreInterm/86400),$A:$A,"&lt;="&amp;A241)&gt;=NbInterm,1,0),"")</f>
        <v>1</v>
      </c>
      <c r="L241" s="37" t="n">
        <f aca="false">IF(G241=1,IF(B241="",0,IF(J241&lt;SeuilFugitive,1,0)),"")</f>
        <v>0</v>
      </c>
      <c r="M241" s="37" t="n">
        <f aca="false">IF(G241=1,IF(B241="",IF((Fin-A241)*24&gt;SeuilFigee,1,0),IF(J241&gt;SeuilFigee*3600,1,0)),"")</f>
        <v>0</v>
      </c>
      <c r="N241" s="0" t="str">
        <f aca="false">IF(G241=1,IF(COUNTIF(H$2:H241,H241)=1,COUNTIF($H:$H,H241),""),"")</f>
        <v/>
      </c>
      <c r="O241" s="0" t="str">
        <f aca="false">IF(G241=1,IF(COUNTIF(I$2:I241,I241)=1,COUNTIF($I:$I,I241),""),"")</f>
        <v/>
      </c>
      <c r="P241" s="38" t="str">
        <f aca="false">IF(G241=1,IF(COUNTIFS(C$2:C241,C241,G$2:G241,1)=1,COUNTIFS($C:$C,C241,$G:$G,1)+ROW()/10000000,""),"")</f>
        <v/>
      </c>
      <c r="Q241" s="36" t="n">
        <f aca="false">IF(K241=1,IF(COUNTIFS(C$2:C241,C241,K$2:K241,1)=1,1,0),"")</f>
        <v>0</v>
      </c>
      <c r="R241" s="0" t="str">
        <f aca="false">IF(M241=1,IF(COUNTIFS(C$2:C241,C241,M$2:M241,1)=1,1,0),"")</f>
        <v/>
      </c>
      <c r="S241" s="0" t="str">
        <f aca="false">IF(L241=1,IF(COUNTIFS(C$2:C241,C241,L$2:L241,1)=1,1,0),"")</f>
        <v/>
      </c>
      <c r="T241" s="38" t="str">
        <f aca="false">IF(N241="","",N241+ROW()/10000000)</f>
        <v/>
      </c>
      <c r="U241" s="36" t="n">
        <f aca="false">IF(G241=1,IF(B241="",1,0),"")</f>
        <v>0</v>
      </c>
    </row>
    <row r="242" customFormat="false" ht="15" hidden="false" customHeight="false" outlineLevel="0" collapsed="false">
      <c r="A242" s="35" t="n">
        <v>46084.3197800926</v>
      </c>
      <c r="B242" s="35" t="n">
        <v>46084.319837963</v>
      </c>
      <c r="C242" s="36" t="s">
        <v>140</v>
      </c>
      <c r="D242" s="36" t="s">
        <v>141</v>
      </c>
      <c r="E242" s="36" t="s">
        <v>128</v>
      </c>
      <c r="F242" s="36" t="s">
        <v>122</v>
      </c>
      <c r="G242" s="36" t="n">
        <f aca="false">IF(A242="","",IF(AND(A242&gt;=Debut,A242&lt;Fin),1,0))</f>
        <v>1</v>
      </c>
      <c r="H242" s="36" t="n">
        <f aca="false">IF(G242=1,INT(ROUND((A242-Debut)*86400,0)/600),"")</f>
        <v>190</v>
      </c>
      <c r="I242" s="36" t="n">
        <f aca="false">IF(G242=1,INT(ROUND((A242-Debut)*86400,0)/3600),"")</f>
        <v>31</v>
      </c>
      <c r="J242" s="36" t="n">
        <f aca="false">IF(OR(A242="",B242=""),"",ROUND((B242-A242)*86400,0))</f>
        <v>5</v>
      </c>
      <c r="K242" s="37" t="n">
        <f aca="false">IF(G242=1,IF(COUNTIFS($C:$C,C242,$G:$G,1,$A:$A,"&gt;="&amp;(A242-FenetreInterm/86400),$A:$A,"&lt;="&amp;A242)&gt;=NbInterm,1,0),"")</f>
        <v>1</v>
      </c>
      <c r="L242" s="37" t="n">
        <f aca="false">IF(G242=1,IF(B242="",0,IF(J242&lt;SeuilFugitive,1,0)),"")</f>
        <v>0</v>
      </c>
      <c r="M242" s="37" t="n">
        <f aca="false">IF(G242=1,IF(B242="",IF((Fin-A242)*24&gt;SeuilFigee,1,0),IF(J242&gt;SeuilFigee*3600,1,0)),"")</f>
        <v>0</v>
      </c>
      <c r="N242" s="0" t="str">
        <f aca="false">IF(G242=1,IF(COUNTIF(H$2:H242,H242)=1,COUNTIF($H:$H,H242),""),"")</f>
        <v/>
      </c>
      <c r="O242" s="0" t="str">
        <f aca="false">IF(G242=1,IF(COUNTIF(I$2:I242,I242)=1,COUNTIF($I:$I,I242),""),"")</f>
        <v/>
      </c>
      <c r="P242" s="38" t="str">
        <f aca="false">IF(G242=1,IF(COUNTIFS(C$2:C242,C242,G$2:G242,1)=1,COUNTIFS($C:$C,C242,$G:$G,1)+ROW()/10000000,""),"")</f>
        <v/>
      </c>
      <c r="Q242" s="36" t="n">
        <f aca="false">IF(K242=1,IF(COUNTIFS(C$2:C242,C242,K$2:K242,1)=1,1,0),"")</f>
        <v>0</v>
      </c>
      <c r="R242" s="0" t="str">
        <f aca="false">IF(M242=1,IF(COUNTIFS(C$2:C242,C242,M$2:M242,1)=1,1,0),"")</f>
        <v/>
      </c>
      <c r="S242" s="0" t="str">
        <f aca="false">IF(L242=1,IF(COUNTIFS(C$2:C242,C242,L$2:L242,1)=1,1,0),"")</f>
        <v/>
      </c>
      <c r="T242" s="38" t="str">
        <f aca="false">IF(N242="","",N242+ROW()/10000000)</f>
        <v/>
      </c>
      <c r="U242" s="36" t="n">
        <f aca="false">IF(G242=1,IF(B242="",1,0),"")</f>
        <v>0</v>
      </c>
    </row>
    <row r="243" customFormat="false" ht="15" hidden="false" customHeight="false" outlineLevel="0" collapsed="false">
      <c r="A243" s="35" t="n">
        <v>46084.3200347222</v>
      </c>
      <c r="B243" s="35" t="n">
        <v>46084.3200810185</v>
      </c>
      <c r="C243" s="36" t="s">
        <v>140</v>
      </c>
      <c r="D243" s="36" t="s">
        <v>141</v>
      </c>
      <c r="E243" s="36" t="s">
        <v>128</v>
      </c>
      <c r="F243" s="36" t="s">
        <v>122</v>
      </c>
      <c r="G243" s="36" t="n">
        <f aca="false">IF(A243="","",IF(AND(A243&gt;=Debut,A243&lt;Fin),1,0))</f>
        <v>1</v>
      </c>
      <c r="H243" s="36" t="n">
        <f aca="false">IF(G243=1,INT(ROUND((A243-Debut)*86400,0)/600),"")</f>
        <v>190</v>
      </c>
      <c r="I243" s="36" t="n">
        <f aca="false">IF(G243=1,INT(ROUND((A243-Debut)*86400,0)/3600),"")</f>
        <v>31</v>
      </c>
      <c r="J243" s="36" t="n">
        <f aca="false">IF(OR(A243="",B243=""),"",ROUND((B243-A243)*86400,0))</f>
        <v>4</v>
      </c>
      <c r="K243" s="37" t="n">
        <f aca="false">IF(G243=1,IF(COUNTIFS($C:$C,C243,$G:$G,1,$A:$A,"&gt;="&amp;(A243-FenetreInterm/86400),$A:$A,"&lt;="&amp;A243)&gt;=NbInterm,1,0),"")</f>
        <v>1</v>
      </c>
      <c r="L243" s="37" t="n">
        <f aca="false">IF(G243=1,IF(B243="",0,IF(J243&lt;SeuilFugitive,1,0)),"")</f>
        <v>1</v>
      </c>
      <c r="M243" s="37" t="n">
        <f aca="false">IF(G243=1,IF(B243="",IF((Fin-A243)*24&gt;SeuilFigee,1,0),IF(J243&gt;SeuilFigee*3600,1,0)),"")</f>
        <v>0</v>
      </c>
      <c r="N243" s="0" t="str">
        <f aca="false">IF(G243=1,IF(COUNTIF(H$2:H243,H243)=1,COUNTIF($H:$H,H243),""),"")</f>
        <v/>
      </c>
      <c r="O243" s="0" t="str">
        <f aca="false">IF(G243=1,IF(COUNTIF(I$2:I243,I243)=1,COUNTIF($I:$I,I243),""),"")</f>
        <v/>
      </c>
      <c r="P243" s="38" t="str">
        <f aca="false">IF(G243=1,IF(COUNTIFS(C$2:C243,C243,G$2:G243,1)=1,COUNTIFS($C:$C,C243,$G:$G,1)+ROW()/10000000,""),"")</f>
        <v/>
      </c>
      <c r="Q243" s="36" t="n">
        <f aca="false">IF(K243=1,IF(COUNTIFS(C$2:C243,C243,K$2:K243,1)=1,1,0),"")</f>
        <v>0</v>
      </c>
      <c r="R243" s="0" t="str">
        <f aca="false">IF(M243=1,IF(COUNTIFS(C$2:C243,C243,M$2:M243,1)=1,1,0),"")</f>
        <v/>
      </c>
      <c r="S243" s="36" t="n">
        <f aca="false">IF(L243=1,IF(COUNTIFS(C$2:C243,C243,L$2:L243,1)=1,1,0),"")</f>
        <v>0</v>
      </c>
      <c r="T243" s="38" t="str">
        <f aca="false">IF(N243="","",N243+ROW()/10000000)</f>
        <v/>
      </c>
      <c r="U243" s="36" t="n">
        <f aca="false">IF(G243=1,IF(B243="",1,0),"")</f>
        <v>0</v>
      </c>
    </row>
    <row r="244" customFormat="false" ht="15" hidden="false" customHeight="false" outlineLevel="0" collapsed="false">
      <c r="A244" s="35" t="n">
        <v>46084.320150463</v>
      </c>
      <c r="B244" s="35" t="n">
        <v>46084.3202893519</v>
      </c>
      <c r="C244" s="36" t="s">
        <v>140</v>
      </c>
      <c r="D244" s="36" t="s">
        <v>141</v>
      </c>
      <c r="E244" s="36" t="s">
        <v>128</v>
      </c>
      <c r="F244" s="36" t="s">
        <v>122</v>
      </c>
      <c r="G244" s="36" t="n">
        <f aca="false">IF(A244="","",IF(AND(A244&gt;=Debut,A244&lt;Fin),1,0))</f>
        <v>1</v>
      </c>
      <c r="H244" s="36" t="n">
        <f aca="false">IF(G244=1,INT(ROUND((A244-Debut)*86400,0)/600),"")</f>
        <v>190</v>
      </c>
      <c r="I244" s="36" t="n">
        <f aca="false">IF(G244=1,INT(ROUND((A244-Debut)*86400,0)/3600),"")</f>
        <v>31</v>
      </c>
      <c r="J244" s="36" t="n">
        <f aca="false">IF(OR(A244="",B244=""),"",ROUND((B244-A244)*86400,0))</f>
        <v>12</v>
      </c>
      <c r="K244" s="37" t="n">
        <f aca="false">IF(G244=1,IF(COUNTIFS($C:$C,C244,$G:$G,1,$A:$A,"&gt;="&amp;(A244-FenetreInterm/86400),$A:$A,"&lt;="&amp;A244)&gt;=NbInterm,1,0),"")</f>
        <v>1</v>
      </c>
      <c r="L244" s="37" t="n">
        <f aca="false">IF(G244=1,IF(B244="",0,IF(J244&lt;SeuilFugitive,1,0)),"")</f>
        <v>0</v>
      </c>
      <c r="M244" s="37" t="n">
        <f aca="false">IF(G244=1,IF(B244="",IF((Fin-A244)*24&gt;SeuilFigee,1,0),IF(J244&gt;SeuilFigee*3600,1,0)),"")</f>
        <v>0</v>
      </c>
      <c r="N244" s="0" t="str">
        <f aca="false">IF(G244=1,IF(COUNTIF(H$2:H244,H244)=1,COUNTIF($H:$H,H244),""),"")</f>
        <v/>
      </c>
      <c r="O244" s="0" t="str">
        <f aca="false">IF(G244=1,IF(COUNTIF(I$2:I244,I244)=1,COUNTIF($I:$I,I244),""),"")</f>
        <v/>
      </c>
      <c r="P244" s="38" t="str">
        <f aca="false">IF(G244=1,IF(COUNTIFS(C$2:C244,C244,G$2:G244,1)=1,COUNTIFS($C:$C,C244,$G:$G,1)+ROW()/10000000,""),"")</f>
        <v/>
      </c>
      <c r="Q244" s="36" t="n">
        <f aca="false">IF(K244=1,IF(COUNTIFS(C$2:C244,C244,K$2:K244,1)=1,1,0),"")</f>
        <v>0</v>
      </c>
      <c r="R244" s="0" t="str">
        <f aca="false">IF(M244=1,IF(COUNTIFS(C$2:C244,C244,M$2:M244,1)=1,1,0),"")</f>
        <v/>
      </c>
      <c r="S244" s="0" t="str">
        <f aca="false">IF(L244=1,IF(COUNTIFS(C$2:C244,C244,L$2:L244,1)=1,1,0),"")</f>
        <v/>
      </c>
      <c r="T244" s="38" t="str">
        <f aca="false">IF(N244="","",N244+ROW()/10000000)</f>
        <v/>
      </c>
      <c r="U244" s="36" t="n">
        <f aca="false">IF(G244=1,IF(B244="",1,0),"")</f>
        <v>0</v>
      </c>
    </row>
    <row r="245" customFormat="false" ht="15" hidden="false" customHeight="false" outlineLevel="0" collapsed="false">
      <c r="A245" s="35" t="n">
        <v>46084.3226967593</v>
      </c>
      <c r="B245" s="35" t="n">
        <v>46084.3244444444</v>
      </c>
      <c r="C245" s="36" t="s">
        <v>136</v>
      </c>
      <c r="D245" s="36" t="s">
        <v>137</v>
      </c>
      <c r="E245" s="36" t="s">
        <v>121</v>
      </c>
      <c r="F245" s="36" t="s">
        <v>125</v>
      </c>
      <c r="G245" s="36" t="n">
        <f aca="false">IF(A245="","",IF(AND(A245&gt;=Debut,A245&lt;Fin),1,0))</f>
        <v>1</v>
      </c>
      <c r="H245" s="36" t="n">
        <f aca="false">IF(G245=1,INT(ROUND((A245-Debut)*86400,0)/600),"")</f>
        <v>190</v>
      </c>
      <c r="I245" s="36" t="n">
        <f aca="false">IF(G245=1,INT(ROUND((A245-Debut)*86400,0)/3600),"")</f>
        <v>31</v>
      </c>
      <c r="J245" s="36" t="n">
        <f aca="false">IF(OR(A245="",B245=""),"",ROUND((B245-A245)*86400,0))</f>
        <v>151</v>
      </c>
      <c r="K245" s="37" t="n">
        <f aca="false">IF(G245=1,IF(COUNTIFS($C:$C,C245,$G:$G,1,$A:$A,"&gt;="&amp;(A245-FenetreInterm/86400),$A:$A,"&lt;="&amp;A245)&gt;=NbInterm,1,0),"")</f>
        <v>0</v>
      </c>
      <c r="L245" s="37" t="n">
        <f aca="false">IF(G245=1,IF(B245="",0,IF(J245&lt;SeuilFugitive,1,0)),"")</f>
        <v>0</v>
      </c>
      <c r="M245" s="37" t="n">
        <f aca="false">IF(G245=1,IF(B245="",IF((Fin-A245)*24&gt;SeuilFigee,1,0),IF(J245&gt;SeuilFigee*3600,1,0)),"")</f>
        <v>0</v>
      </c>
      <c r="N245" s="0" t="str">
        <f aca="false">IF(G245=1,IF(COUNTIF(H$2:H245,H245)=1,COUNTIF($H:$H,H245),""),"")</f>
        <v/>
      </c>
      <c r="O245" s="0" t="str">
        <f aca="false">IF(G245=1,IF(COUNTIF(I$2:I245,I245)=1,COUNTIF($I:$I,I245),""),"")</f>
        <v/>
      </c>
      <c r="P245" s="38" t="str">
        <f aca="false">IF(G245=1,IF(COUNTIFS(C$2:C245,C245,G$2:G245,1)=1,COUNTIFS($C:$C,C245,$G:$G,1)+ROW()/10000000,""),"")</f>
        <v/>
      </c>
      <c r="Q245" s="0" t="str">
        <f aca="false">IF(K245=1,IF(COUNTIFS(C$2:C245,C245,K$2:K245,1)=1,1,0),"")</f>
        <v/>
      </c>
      <c r="R245" s="0" t="str">
        <f aca="false">IF(M245=1,IF(COUNTIFS(C$2:C245,C245,M$2:M245,1)=1,1,0),"")</f>
        <v/>
      </c>
      <c r="S245" s="0" t="str">
        <f aca="false">IF(L245=1,IF(COUNTIFS(C$2:C245,C245,L$2:L245,1)=1,1,0),"")</f>
        <v/>
      </c>
      <c r="T245" s="38" t="str">
        <f aca="false">IF(N245="","",N245+ROW()/10000000)</f>
        <v/>
      </c>
      <c r="U245" s="36" t="n">
        <f aca="false">IF(G245=1,IF(B245="",1,0),"")</f>
        <v>0</v>
      </c>
    </row>
    <row r="246" customFormat="false" ht="15" hidden="false" customHeight="false" outlineLevel="0" collapsed="false">
      <c r="A246" s="35" t="n">
        <v>46084.3238194444</v>
      </c>
      <c r="B246" s="35" t="n">
        <v>46084.3241087963</v>
      </c>
      <c r="C246" s="36" t="s">
        <v>115</v>
      </c>
      <c r="D246" s="36" t="s">
        <v>116</v>
      </c>
      <c r="E246" s="36" t="s">
        <v>117</v>
      </c>
      <c r="F246" s="36" t="s">
        <v>118</v>
      </c>
      <c r="G246" s="36" t="n">
        <f aca="false">IF(A246="","",IF(AND(A246&gt;=Debut,A246&lt;Fin),1,0))</f>
        <v>1</v>
      </c>
      <c r="H246" s="36" t="n">
        <f aca="false">IF(G246=1,INT(ROUND((A246-Debut)*86400,0)/600),"")</f>
        <v>190</v>
      </c>
      <c r="I246" s="36" t="n">
        <f aca="false">IF(G246=1,INT(ROUND((A246-Debut)*86400,0)/3600),"")</f>
        <v>31</v>
      </c>
      <c r="J246" s="36" t="n">
        <f aca="false">IF(OR(A246="",B246=""),"",ROUND((B246-A246)*86400,0))</f>
        <v>25</v>
      </c>
      <c r="K246" s="37" t="n">
        <f aca="false">IF(G246=1,IF(COUNTIFS($C:$C,C246,$G:$G,1,$A:$A,"&gt;="&amp;(A246-FenetreInterm/86400),$A:$A,"&lt;="&amp;A246)&gt;=NbInterm,1,0),"")</f>
        <v>0</v>
      </c>
      <c r="L246" s="37" t="n">
        <f aca="false">IF(G246=1,IF(B246="",0,IF(J246&lt;SeuilFugitive,1,0)),"")</f>
        <v>0</v>
      </c>
      <c r="M246" s="37" t="n">
        <f aca="false">IF(G246=1,IF(B246="",IF((Fin-A246)*24&gt;SeuilFigee,1,0),IF(J246&gt;SeuilFigee*3600,1,0)),"")</f>
        <v>0</v>
      </c>
      <c r="N246" s="0" t="str">
        <f aca="false">IF(G246=1,IF(COUNTIF(H$2:H246,H246)=1,COUNTIF($H:$H,H246),""),"")</f>
        <v/>
      </c>
      <c r="O246" s="0" t="str">
        <f aca="false">IF(G246=1,IF(COUNTIF(I$2:I246,I246)=1,COUNTIF($I:$I,I246),""),"")</f>
        <v/>
      </c>
      <c r="P246" s="38" t="str">
        <f aca="false">IF(G246=1,IF(COUNTIFS(C$2:C246,C246,G$2:G246,1)=1,COUNTIFS($C:$C,C246,$G:$G,1)+ROW()/10000000,""),"")</f>
        <v/>
      </c>
      <c r="Q246" s="0" t="str">
        <f aca="false">IF(K246=1,IF(COUNTIFS(C$2:C246,C246,K$2:K246,1)=1,1,0),"")</f>
        <v/>
      </c>
      <c r="R246" s="0" t="str">
        <f aca="false">IF(M246=1,IF(COUNTIFS(C$2:C246,C246,M$2:M246,1)=1,1,0),"")</f>
        <v/>
      </c>
      <c r="S246" s="0" t="str">
        <f aca="false">IF(L246=1,IF(COUNTIFS(C$2:C246,C246,L$2:L246,1)=1,1,0),"")</f>
        <v/>
      </c>
      <c r="T246" s="38" t="str">
        <f aca="false">IF(N246="","",N246+ROW()/10000000)</f>
        <v/>
      </c>
      <c r="U246" s="36" t="n">
        <f aca="false">IF(G246=1,IF(B246="",1,0),"")</f>
        <v>0</v>
      </c>
    </row>
    <row r="247" customFormat="false" ht="15" hidden="false" customHeight="false" outlineLevel="0" collapsed="false">
      <c r="A247" s="35" t="n">
        <v>46084.3240277778</v>
      </c>
      <c r="B247" s="35" t="n">
        <v>46084.3243171296</v>
      </c>
      <c r="C247" s="36" t="s">
        <v>115</v>
      </c>
      <c r="D247" s="36" t="s">
        <v>116</v>
      </c>
      <c r="E247" s="36" t="s">
        <v>117</v>
      </c>
      <c r="F247" s="36" t="s">
        <v>118</v>
      </c>
      <c r="G247" s="36" t="n">
        <f aca="false">IF(A247="","",IF(AND(A247&gt;=Debut,A247&lt;Fin),1,0))</f>
        <v>1</v>
      </c>
      <c r="H247" s="36" t="n">
        <f aca="false">IF(G247=1,INT(ROUND((A247-Debut)*86400,0)/600),"")</f>
        <v>190</v>
      </c>
      <c r="I247" s="36" t="n">
        <f aca="false">IF(G247=1,INT(ROUND((A247-Debut)*86400,0)/3600),"")</f>
        <v>31</v>
      </c>
      <c r="J247" s="36" t="n">
        <f aca="false">IF(OR(A247="",B247=""),"",ROUND((B247-A247)*86400,0))</f>
        <v>25</v>
      </c>
      <c r="K247" s="37" t="n">
        <f aca="false">IF(G247=1,IF(COUNTIFS($C:$C,C247,$G:$G,1,$A:$A,"&gt;="&amp;(A247-FenetreInterm/86400),$A:$A,"&lt;="&amp;A247)&gt;=NbInterm,1,0),"")</f>
        <v>0</v>
      </c>
      <c r="L247" s="37" t="n">
        <f aca="false">IF(G247=1,IF(B247="",0,IF(J247&lt;SeuilFugitive,1,0)),"")</f>
        <v>0</v>
      </c>
      <c r="M247" s="37" t="n">
        <f aca="false">IF(G247=1,IF(B247="",IF((Fin-A247)*24&gt;SeuilFigee,1,0),IF(J247&gt;SeuilFigee*3600,1,0)),"")</f>
        <v>0</v>
      </c>
      <c r="N247" s="0" t="str">
        <f aca="false">IF(G247=1,IF(COUNTIF(H$2:H247,H247)=1,COUNTIF($H:$H,H247),""),"")</f>
        <v/>
      </c>
      <c r="O247" s="0" t="str">
        <f aca="false">IF(G247=1,IF(COUNTIF(I$2:I247,I247)=1,COUNTIF($I:$I,I247),""),"")</f>
        <v/>
      </c>
      <c r="P247" s="38" t="str">
        <f aca="false">IF(G247=1,IF(COUNTIFS(C$2:C247,C247,G$2:G247,1)=1,COUNTIFS($C:$C,C247,$G:$G,1)+ROW()/10000000,""),"")</f>
        <v/>
      </c>
      <c r="Q247" s="0" t="str">
        <f aca="false">IF(K247=1,IF(COUNTIFS(C$2:C247,C247,K$2:K247,1)=1,1,0),"")</f>
        <v/>
      </c>
      <c r="R247" s="0" t="str">
        <f aca="false">IF(M247=1,IF(COUNTIFS(C$2:C247,C247,M$2:M247,1)=1,1,0),"")</f>
        <v/>
      </c>
      <c r="S247" s="0" t="str">
        <f aca="false">IF(L247=1,IF(COUNTIFS(C$2:C247,C247,L$2:L247,1)=1,1,0),"")</f>
        <v/>
      </c>
      <c r="T247" s="38" t="str">
        <f aca="false">IF(N247="","",N247+ROW()/10000000)</f>
        <v/>
      </c>
      <c r="U247" s="36" t="n">
        <f aca="false">IF(G247=1,IF(B247="",1,0),"")</f>
        <v>0</v>
      </c>
    </row>
    <row r="248" customFormat="false" ht="15" hidden="false" customHeight="false" outlineLevel="0" collapsed="false">
      <c r="A248" s="35" t="n">
        <v>46084.3241898148</v>
      </c>
      <c r="B248" s="35" t="n">
        <v>46084.3244212963</v>
      </c>
      <c r="C248" s="36" t="s">
        <v>115</v>
      </c>
      <c r="D248" s="36" t="s">
        <v>116</v>
      </c>
      <c r="E248" s="36" t="s">
        <v>117</v>
      </c>
      <c r="F248" s="36" t="s">
        <v>118</v>
      </c>
      <c r="G248" s="36" t="n">
        <f aca="false">IF(A248="","",IF(AND(A248&gt;=Debut,A248&lt;Fin),1,0))</f>
        <v>1</v>
      </c>
      <c r="H248" s="36" t="n">
        <f aca="false">IF(G248=1,INT(ROUND((A248-Debut)*86400,0)/600),"")</f>
        <v>190</v>
      </c>
      <c r="I248" s="36" t="n">
        <f aca="false">IF(G248=1,INT(ROUND((A248-Debut)*86400,0)/3600),"")</f>
        <v>31</v>
      </c>
      <c r="J248" s="36" t="n">
        <f aca="false">IF(OR(A248="",B248=""),"",ROUND((B248-A248)*86400,0))</f>
        <v>20</v>
      </c>
      <c r="K248" s="37" t="n">
        <f aca="false">IF(G248=1,IF(COUNTIFS($C:$C,C248,$G:$G,1,$A:$A,"&gt;="&amp;(A248-FenetreInterm/86400),$A:$A,"&lt;="&amp;A248)&gt;=NbInterm,1,0),"")</f>
        <v>1</v>
      </c>
      <c r="L248" s="37" t="n">
        <f aca="false">IF(G248=1,IF(B248="",0,IF(J248&lt;SeuilFugitive,1,0)),"")</f>
        <v>0</v>
      </c>
      <c r="M248" s="37" t="n">
        <f aca="false">IF(G248=1,IF(B248="",IF((Fin-A248)*24&gt;SeuilFigee,1,0),IF(J248&gt;SeuilFigee*3600,1,0)),"")</f>
        <v>0</v>
      </c>
      <c r="N248" s="0" t="str">
        <f aca="false">IF(G248=1,IF(COUNTIF(H$2:H248,H248)=1,COUNTIF($H:$H,H248),""),"")</f>
        <v/>
      </c>
      <c r="O248" s="0" t="str">
        <f aca="false">IF(G248=1,IF(COUNTIF(I$2:I248,I248)=1,COUNTIF($I:$I,I248),""),"")</f>
        <v/>
      </c>
      <c r="P248" s="38" t="str">
        <f aca="false">IF(G248=1,IF(COUNTIFS(C$2:C248,C248,G$2:G248,1)=1,COUNTIFS($C:$C,C248,$G:$G,1)+ROW()/10000000,""),"")</f>
        <v/>
      </c>
      <c r="Q248" s="36" t="n">
        <f aca="false">IF(K248=1,IF(COUNTIFS(C$2:C248,C248,K$2:K248,1)=1,1,0),"")</f>
        <v>0</v>
      </c>
      <c r="R248" s="0" t="str">
        <f aca="false">IF(M248=1,IF(COUNTIFS(C$2:C248,C248,M$2:M248,1)=1,1,0),"")</f>
        <v/>
      </c>
      <c r="S248" s="0" t="str">
        <f aca="false">IF(L248=1,IF(COUNTIFS(C$2:C248,C248,L$2:L248,1)=1,1,0),"")</f>
        <v/>
      </c>
      <c r="T248" s="38" t="str">
        <f aca="false">IF(N248="","",N248+ROW()/10000000)</f>
        <v/>
      </c>
      <c r="U248" s="36" t="n">
        <f aca="false">IF(G248=1,IF(B248="",1,0),"")</f>
        <v>0</v>
      </c>
    </row>
    <row r="249" customFormat="false" ht="15" hidden="false" customHeight="false" outlineLevel="0" collapsed="false">
      <c r="A249" s="35" t="n">
        <v>46084.3309953704</v>
      </c>
      <c r="B249" s="35" t="n">
        <v>46084.3341435185</v>
      </c>
      <c r="C249" s="36" t="s">
        <v>136</v>
      </c>
      <c r="D249" s="36" t="s">
        <v>137</v>
      </c>
      <c r="E249" s="36" t="s">
        <v>121</v>
      </c>
      <c r="F249" s="36" t="s">
        <v>125</v>
      </c>
      <c r="G249" s="36" t="n">
        <f aca="false">IF(A249="","",IF(AND(A249&gt;=Debut,A249&lt;Fin),1,0))</f>
        <v>1</v>
      </c>
      <c r="H249" s="36" t="n">
        <f aca="false">IF(G249=1,INT(ROUND((A249-Debut)*86400,0)/600),"")</f>
        <v>191</v>
      </c>
      <c r="I249" s="36" t="n">
        <f aca="false">IF(G249=1,INT(ROUND((A249-Debut)*86400,0)/3600),"")</f>
        <v>31</v>
      </c>
      <c r="J249" s="36" t="n">
        <f aca="false">IF(OR(A249="",B249=""),"",ROUND((B249-A249)*86400,0))</f>
        <v>272</v>
      </c>
      <c r="K249" s="37" t="n">
        <f aca="false">IF(G249=1,IF(COUNTIFS($C:$C,C249,$G:$G,1,$A:$A,"&gt;="&amp;(A249-FenetreInterm/86400),$A:$A,"&lt;="&amp;A249)&gt;=NbInterm,1,0),"")</f>
        <v>0</v>
      </c>
      <c r="L249" s="37" t="n">
        <f aca="false">IF(G249=1,IF(B249="",0,IF(J249&lt;SeuilFugitive,1,0)),"")</f>
        <v>0</v>
      </c>
      <c r="M249" s="37" t="n">
        <f aca="false">IF(G249=1,IF(B249="",IF((Fin-A249)*24&gt;SeuilFigee,1,0),IF(J249&gt;SeuilFigee*3600,1,0)),"")</f>
        <v>0</v>
      </c>
      <c r="N249" s="36" t="n">
        <f aca="false">IF(G249=1,IF(COUNTIF(H$2:H249,H249)=1,COUNTIF($H:$H,H249),""),"")</f>
        <v>2</v>
      </c>
      <c r="O249" s="0" t="str">
        <f aca="false">IF(G249=1,IF(COUNTIF(I$2:I249,I249)=1,COUNTIF($I:$I,I249),""),"")</f>
        <v/>
      </c>
      <c r="P249" s="38" t="str">
        <f aca="false">IF(G249=1,IF(COUNTIFS(C$2:C249,C249,G$2:G249,1)=1,COUNTIFS($C:$C,C249,$G:$G,1)+ROW()/10000000,""),"")</f>
        <v/>
      </c>
      <c r="Q249" s="0" t="str">
        <f aca="false">IF(K249=1,IF(COUNTIFS(C$2:C249,C249,K$2:K249,1)=1,1,0),"")</f>
        <v/>
      </c>
      <c r="R249" s="0" t="str">
        <f aca="false">IF(M249=1,IF(COUNTIFS(C$2:C249,C249,M$2:M249,1)=1,1,0),"")</f>
        <v/>
      </c>
      <c r="S249" s="0" t="str">
        <f aca="false">IF(L249=1,IF(COUNTIFS(C$2:C249,C249,L$2:L249,1)=1,1,0),"")</f>
        <v/>
      </c>
      <c r="T249" s="38" t="n">
        <f aca="false">IF(N249="","",N249+ROW()/10000000)</f>
        <v>2.0000249</v>
      </c>
      <c r="U249" s="36" t="n">
        <f aca="false">IF(G249=1,IF(B249="",1,0),"")</f>
        <v>0</v>
      </c>
    </row>
    <row r="250" customFormat="false" ht="15" hidden="false" customHeight="false" outlineLevel="0" collapsed="false">
      <c r="A250" s="35" t="n">
        <v>46084.3332407407</v>
      </c>
      <c r="B250" s="35" t="n">
        <v>46084.3357060185</v>
      </c>
      <c r="C250" s="36" t="s">
        <v>145</v>
      </c>
      <c r="D250" s="36" t="s">
        <v>146</v>
      </c>
      <c r="E250" s="36" t="s">
        <v>121</v>
      </c>
      <c r="F250" s="36" t="s">
        <v>144</v>
      </c>
      <c r="G250" s="36" t="n">
        <f aca="false">IF(A250="","",IF(AND(A250&gt;=Debut,A250&lt;Fin),1,0))</f>
        <v>1</v>
      </c>
      <c r="H250" s="36" t="n">
        <f aca="false">IF(G250=1,INT(ROUND((A250-Debut)*86400,0)/600),"")</f>
        <v>191</v>
      </c>
      <c r="I250" s="36" t="n">
        <f aca="false">IF(G250=1,INT(ROUND((A250-Debut)*86400,0)/3600),"")</f>
        <v>31</v>
      </c>
      <c r="J250" s="36" t="n">
        <f aca="false">IF(OR(A250="",B250=""),"",ROUND((B250-A250)*86400,0))</f>
        <v>213</v>
      </c>
      <c r="K250" s="37" t="n">
        <f aca="false">IF(G250=1,IF(COUNTIFS($C:$C,C250,$G:$G,1,$A:$A,"&gt;="&amp;(A250-FenetreInterm/86400),$A:$A,"&lt;="&amp;A250)&gt;=NbInterm,1,0),"")</f>
        <v>0</v>
      </c>
      <c r="L250" s="37" t="n">
        <f aca="false">IF(G250=1,IF(B250="",0,IF(J250&lt;SeuilFugitive,1,0)),"")</f>
        <v>0</v>
      </c>
      <c r="M250" s="37" t="n">
        <f aca="false">IF(G250=1,IF(B250="",IF((Fin-A250)*24&gt;SeuilFigee,1,0),IF(J250&gt;SeuilFigee*3600,1,0)),"")</f>
        <v>0</v>
      </c>
      <c r="N250" s="0" t="str">
        <f aca="false">IF(G250=1,IF(COUNTIF(H$2:H250,H250)=1,COUNTIF($H:$H,H250),""),"")</f>
        <v/>
      </c>
      <c r="O250" s="0" t="str">
        <f aca="false">IF(G250=1,IF(COUNTIF(I$2:I250,I250)=1,COUNTIF($I:$I,I250),""),"")</f>
        <v/>
      </c>
      <c r="P250" s="38" t="str">
        <f aca="false">IF(G250=1,IF(COUNTIFS(C$2:C250,C250,G$2:G250,1)=1,COUNTIFS($C:$C,C250,$G:$G,1)+ROW()/10000000,""),"")</f>
        <v/>
      </c>
      <c r="Q250" s="0" t="str">
        <f aca="false">IF(K250=1,IF(COUNTIFS(C$2:C250,C250,K$2:K250,1)=1,1,0),"")</f>
        <v/>
      </c>
      <c r="R250" s="0" t="str">
        <f aca="false">IF(M250=1,IF(COUNTIFS(C$2:C250,C250,M$2:M250,1)=1,1,0),"")</f>
        <v/>
      </c>
      <c r="S250" s="0" t="str">
        <f aca="false">IF(L250=1,IF(COUNTIFS(C$2:C250,C250,L$2:L250,1)=1,1,0),"")</f>
        <v/>
      </c>
      <c r="T250" s="38" t="str">
        <f aca="false">IF(N250="","",N250+ROW()/10000000)</f>
        <v/>
      </c>
      <c r="U250" s="36" t="n">
        <f aca="false">IF(G250=1,IF(B250="",1,0),"")</f>
        <v>0</v>
      </c>
    </row>
    <row r="251" customFormat="false" ht="15" hidden="false" customHeight="false" outlineLevel="0" collapsed="false">
      <c r="A251" s="35" t="n">
        <v>46084.3347685185</v>
      </c>
      <c r="B251" s="35" t="n">
        <v>46084.3437384259</v>
      </c>
      <c r="C251" s="36" t="s">
        <v>145</v>
      </c>
      <c r="D251" s="36" t="s">
        <v>146</v>
      </c>
      <c r="E251" s="36" t="s">
        <v>121</v>
      </c>
      <c r="F251" s="36" t="s">
        <v>144</v>
      </c>
      <c r="G251" s="36" t="n">
        <f aca="false">IF(A251="","",IF(AND(A251&gt;=Debut,A251&lt;Fin),1,0))</f>
        <v>1</v>
      </c>
      <c r="H251" s="36" t="n">
        <f aca="false">IF(G251=1,INT(ROUND((A251-Debut)*86400,0)/600),"")</f>
        <v>192</v>
      </c>
      <c r="I251" s="36" t="n">
        <f aca="false">IF(G251=1,INT(ROUND((A251-Debut)*86400,0)/3600),"")</f>
        <v>32</v>
      </c>
      <c r="J251" s="36" t="n">
        <f aca="false">IF(OR(A251="",B251=""),"",ROUND((B251-A251)*86400,0))</f>
        <v>775</v>
      </c>
      <c r="K251" s="37" t="n">
        <f aca="false">IF(G251=1,IF(COUNTIFS($C:$C,C251,$G:$G,1,$A:$A,"&gt;="&amp;(A251-FenetreInterm/86400),$A:$A,"&lt;="&amp;A251)&gt;=NbInterm,1,0),"")</f>
        <v>0</v>
      </c>
      <c r="L251" s="37" t="n">
        <f aca="false">IF(G251=1,IF(B251="",0,IF(J251&lt;SeuilFugitive,1,0)),"")</f>
        <v>0</v>
      </c>
      <c r="M251" s="37" t="n">
        <f aca="false">IF(G251=1,IF(B251="",IF((Fin-A251)*24&gt;SeuilFigee,1,0),IF(J251&gt;SeuilFigee*3600,1,0)),"")</f>
        <v>0</v>
      </c>
      <c r="N251" s="36" t="n">
        <f aca="false">IF(G251=1,IF(COUNTIF(H$2:H251,H251)=1,COUNTIF($H:$H,H251),""),"")</f>
        <v>1</v>
      </c>
      <c r="O251" s="36" t="n">
        <f aca="false">IF(G251=1,IF(COUNTIF(I$2:I251,I251)=1,COUNTIF($I:$I,I251),""),"")</f>
        <v>10</v>
      </c>
      <c r="P251" s="38" t="str">
        <f aca="false">IF(G251=1,IF(COUNTIFS(C$2:C251,C251,G$2:G251,1)=1,COUNTIFS($C:$C,C251,$G:$G,1)+ROW()/10000000,""),"")</f>
        <v/>
      </c>
      <c r="Q251" s="0" t="str">
        <f aca="false">IF(K251=1,IF(COUNTIFS(C$2:C251,C251,K$2:K251,1)=1,1,0),"")</f>
        <v/>
      </c>
      <c r="R251" s="0" t="str">
        <f aca="false">IF(M251=1,IF(COUNTIFS(C$2:C251,C251,M$2:M251,1)=1,1,0),"")</f>
        <v/>
      </c>
      <c r="S251" s="0" t="str">
        <f aca="false">IF(L251=1,IF(COUNTIFS(C$2:C251,C251,L$2:L251,1)=1,1,0),"")</f>
        <v/>
      </c>
      <c r="T251" s="38" t="n">
        <f aca="false">IF(N251="","",N251+ROW()/10000000)</f>
        <v>1.0000251</v>
      </c>
      <c r="U251" s="36" t="n">
        <f aca="false">IF(G251=1,IF(B251="",1,0),"")</f>
        <v>0</v>
      </c>
    </row>
    <row r="252" customFormat="false" ht="15" hidden="false" customHeight="false" outlineLevel="0" collapsed="false">
      <c r="A252" s="35" t="n">
        <v>46084.3447222222</v>
      </c>
      <c r="B252" s="35" t="n">
        <v>46084.3453009259</v>
      </c>
      <c r="C252" s="36" t="s">
        <v>136</v>
      </c>
      <c r="D252" s="36" t="s">
        <v>137</v>
      </c>
      <c r="E252" s="36" t="s">
        <v>121</v>
      </c>
      <c r="F252" s="36" t="s">
        <v>125</v>
      </c>
      <c r="G252" s="36" t="n">
        <f aca="false">IF(A252="","",IF(AND(A252&gt;=Debut,A252&lt;Fin),1,0))</f>
        <v>1</v>
      </c>
      <c r="H252" s="36" t="n">
        <f aca="false">IF(G252=1,INT(ROUND((A252-Debut)*86400,0)/600),"")</f>
        <v>193</v>
      </c>
      <c r="I252" s="36" t="n">
        <f aca="false">IF(G252=1,INT(ROUND((A252-Debut)*86400,0)/3600),"")</f>
        <v>32</v>
      </c>
      <c r="J252" s="36" t="n">
        <f aca="false">IF(OR(A252="",B252=""),"",ROUND((B252-A252)*86400,0))</f>
        <v>50</v>
      </c>
      <c r="K252" s="37" t="n">
        <f aca="false">IF(G252=1,IF(COUNTIFS($C:$C,C252,$G:$G,1,$A:$A,"&gt;="&amp;(A252-FenetreInterm/86400),$A:$A,"&lt;="&amp;A252)&gt;=NbInterm,1,0),"")</f>
        <v>0</v>
      </c>
      <c r="L252" s="37" t="n">
        <f aca="false">IF(G252=1,IF(B252="",0,IF(J252&lt;SeuilFugitive,1,0)),"")</f>
        <v>0</v>
      </c>
      <c r="M252" s="37" t="n">
        <f aca="false">IF(G252=1,IF(B252="",IF((Fin-A252)*24&gt;SeuilFigee,1,0),IF(J252&gt;SeuilFigee*3600,1,0)),"")</f>
        <v>0</v>
      </c>
      <c r="N252" s="36" t="n">
        <f aca="false">IF(G252=1,IF(COUNTIF(H$2:H252,H252)=1,COUNTIF($H:$H,H252),""),"")</f>
        <v>1</v>
      </c>
      <c r="O252" s="0" t="str">
        <f aca="false">IF(G252=1,IF(COUNTIF(I$2:I252,I252)=1,COUNTIF($I:$I,I252),""),"")</f>
        <v/>
      </c>
      <c r="P252" s="38" t="str">
        <f aca="false">IF(G252=1,IF(COUNTIFS(C$2:C252,C252,G$2:G252,1)=1,COUNTIFS($C:$C,C252,$G:$G,1)+ROW()/10000000,""),"")</f>
        <v/>
      </c>
      <c r="Q252" s="0" t="str">
        <f aca="false">IF(K252=1,IF(COUNTIFS(C$2:C252,C252,K$2:K252,1)=1,1,0),"")</f>
        <v/>
      </c>
      <c r="R252" s="0" t="str">
        <f aca="false">IF(M252=1,IF(COUNTIFS(C$2:C252,C252,M$2:M252,1)=1,1,0),"")</f>
        <v/>
      </c>
      <c r="S252" s="0" t="str">
        <f aca="false">IF(L252=1,IF(COUNTIFS(C$2:C252,C252,L$2:L252,1)=1,1,0),"")</f>
        <v/>
      </c>
      <c r="T252" s="38" t="n">
        <f aca="false">IF(N252="","",N252+ROW()/10000000)</f>
        <v>1.0000252</v>
      </c>
      <c r="U252" s="36" t="n">
        <f aca="false">IF(G252=1,IF(B252="",1,0),"")</f>
        <v>0</v>
      </c>
    </row>
    <row r="253" customFormat="false" ht="15" hidden="false" customHeight="false" outlineLevel="0" collapsed="false">
      <c r="A253" s="35" t="n">
        <v>46084.3528703704</v>
      </c>
      <c r="B253" s="35" t="n">
        <v>46084.3552199074</v>
      </c>
      <c r="C253" s="36" t="s">
        <v>142</v>
      </c>
      <c r="D253" s="36" t="s">
        <v>143</v>
      </c>
      <c r="E253" s="36" t="s">
        <v>121</v>
      </c>
      <c r="F253" s="36" t="s">
        <v>144</v>
      </c>
      <c r="G253" s="36" t="n">
        <f aca="false">IF(A253="","",IF(AND(A253&gt;=Debut,A253&lt;Fin),1,0))</f>
        <v>1</v>
      </c>
      <c r="H253" s="36" t="n">
        <f aca="false">IF(G253=1,INT(ROUND((A253-Debut)*86400,0)/600),"")</f>
        <v>194</v>
      </c>
      <c r="I253" s="36" t="n">
        <f aca="false">IF(G253=1,INT(ROUND((A253-Debut)*86400,0)/3600),"")</f>
        <v>32</v>
      </c>
      <c r="J253" s="36" t="n">
        <f aca="false">IF(OR(A253="",B253=""),"",ROUND((B253-A253)*86400,0))</f>
        <v>203</v>
      </c>
      <c r="K253" s="37" t="n">
        <f aca="false">IF(G253=1,IF(COUNTIFS($C:$C,C253,$G:$G,1,$A:$A,"&gt;="&amp;(A253-FenetreInterm/86400),$A:$A,"&lt;="&amp;A253)&gt;=NbInterm,1,0),"")</f>
        <v>0</v>
      </c>
      <c r="L253" s="37" t="n">
        <f aca="false">IF(G253=1,IF(B253="",0,IF(J253&lt;SeuilFugitive,1,0)),"")</f>
        <v>0</v>
      </c>
      <c r="M253" s="37" t="n">
        <f aca="false">IF(G253=1,IF(B253="",IF((Fin-A253)*24&gt;SeuilFigee,1,0),IF(J253&gt;SeuilFigee*3600,1,0)),"")</f>
        <v>0</v>
      </c>
      <c r="N253" s="36" t="n">
        <f aca="false">IF(G253=1,IF(COUNTIF(H$2:H253,H253)=1,COUNTIF($H:$H,H253),""),"")</f>
        <v>1</v>
      </c>
      <c r="O253" s="0" t="str">
        <f aca="false">IF(G253=1,IF(COUNTIF(I$2:I253,I253)=1,COUNTIF($I:$I,I253),""),"")</f>
        <v/>
      </c>
      <c r="P253" s="38" t="str">
        <f aca="false">IF(G253=1,IF(COUNTIFS(C$2:C253,C253,G$2:G253,1)=1,COUNTIFS($C:$C,C253,$G:$G,1)+ROW()/10000000,""),"")</f>
        <v/>
      </c>
      <c r="Q253" s="0" t="str">
        <f aca="false">IF(K253=1,IF(COUNTIFS(C$2:C253,C253,K$2:K253,1)=1,1,0),"")</f>
        <v/>
      </c>
      <c r="R253" s="0" t="str">
        <f aca="false">IF(M253=1,IF(COUNTIFS(C$2:C253,C253,M$2:M253,1)=1,1,0),"")</f>
        <v/>
      </c>
      <c r="S253" s="0" t="str">
        <f aca="false">IF(L253=1,IF(COUNTIFS(C$2:C253,C253,L$2:L253,1)=1,1,0),"")</f>
        <v/>
      </c>
      <c r="T253" s="38" t="n">
        <f aca="false">IF(N253="","",N253+ROW()/10000000)</f>
        <v>1.0000253</v>
      </c>
      <c r="U253" s="36" t="n">
        <f aca="false">IF(G253=1,IF(B253="",1,0),"")</f>
        <v>0</v>
      </c>
    </row>
    <row r="254" customFormat="false" ht="15" hidden="false" customHeight="false" outlineLevel="0" collapsed="false">
      <c r="A254" s="35" t="n">
        <v>46084.3569675926</v>
      </c>
      <c r="B254" s="35" t="n">
        <v>46084.3570138889</v>
      </c>
      <c r="C254" s="36" t="s">
        <v>115</v>
      </c>
      <c r="D254" s="36" t="s">
        <v>116</v>
      </c>
      <c r="E254" s="36" t="s">
        <v>117</v>
      </c>
      <c r="F254" s="36" t="s">
        <v>118</v>
      </c>
      <c r="G254" s="36" t="n">
        <f aca="false">IF(A254="","",IF(AND(A254&gt;=Debut,A254&lt;Fin),1,0))</f>
        <v>1</v>
      </c>
      <c r="H254" s="36" t="n">
        <f aca="false">IF(G254=1,INT(ROUND((A254-Debut)*86400,0)/600),"")</f>
        <v>195</v>
      </c>
      <c r="I254" s="36" t="n">
        <f aca="false">IF(G254=1,INT(ROUND((A254-Debut)*86400,0)/3600),"")</f>
        <v>32</v>
      </c>
      <c r="J254" s="36" t="n">
        <f aca="false">IF(OR(A254="",B254=""),"",ROUND((B254-A254)*86400,0))</f>
        <v>4</v>
      </c>
      <c r="K254" s="37" t="n">
        <f aca="false">IF(G254=1,IF(COUNTIFS($C:$C,C254,$G:$G,1,$A:$A,"&gt;="&amp;(A254-FenetreInterm/86400),$A:$A,"&lt;="&amp;A254)&gt;=NbInterm,1,0),"")</f>
        <v>0</v>
      </c>
      <c r="L254" s="37" t="n">
        <f aca="false">IF(G254=1,IF(B254="",0,IF(J254&lt;SeuilFugitive,1,0)),"")</f>
        <v>1</v>
      </c>
      <c r="M254" s="37" t="n">
        <f aca="false">IF(G254=1,IF(B254="",IF((Fin-A254)*24&gt;SeuilFigee,1,0),IF(J254&gt;SeuilFigee*3600,1,0)),"")</f>
        <v>0</v>
      </c>
      <c r="N254" s="36" t="n">
        <f aca="false">IF(G254=1,IF(COUNTIF(H$2:H254,H254)=1,COUNTIF($H:$H,H254),""),"")</f>
        <v>6</v>
      </c>
      <c r="O254" s="0" t="str">
        <f aca="false">IF(G254=1,IF(COUNTIF(I$2:I254,I254)=1,COUNTIF($I:$I,I254),""),"")</f>
        <v/>
      </c>
      <c r="P254" s="38" t="str">
        <f aca="false">IF(G254=1,IF(COUNTIFS(C$2:C254,C254,G$2:G254,1)=1,COUNTIFS($C:$C,C254,$G:$G,1)+ROW()/10000000,""),"")</f>
        <v/>
      </c>
      <c r="Q254" s="0" t="str">
        <f aca="false">IF(K254=1,IF(COUNTIFS(C$2:C254,C254,K$2:K254,1)=1,1,0),"")</f>
        <v/>
      </c>
      <c r="R254" s="0" t="str">
        <f aca="false">IF(M254=1,IF(COUNTIFS(C$2:C254,C254,M$2:M254,1)=1,1,0),"")</f>
        <v/>
      </c>
      <c r="S254" s="36" t="n">
        <f aca="false">IF(L254=1,IF(COUNTIFS(C$2:C254,C254,L$2:L254,1)=1,1,0),"")</f>
        <v>0</v>
      </c>
      <c r="T254" s="38" t="n">
        <f aca="false">IF(N254="","",N254+ROW()/10000000)</f>
        <v>6.0000254</v>
      </c>
      <c r="U254" s="36" t="n">
        <f aca="false">IF(G254=1,IF(B254="",1,0),"")</f>
        <v>0</v>
      </c>
    </row>
    <row r="255" customFormat="false" ht="15" hidden="false" customHeight="false" outlineLevel="0" collapsed="false">
      <c r="A255" s="35" t="n">
        <v>46084.3571180556</v>
      </c>
      <c r="B255" s="35" t="n">
        <v>46084.3571759259</v>
      </c>
      <c r="C255" s="36" t="s">
        <v>115</v>
      </c>
      <c r="D255" s="36" t="s">
        <v>116</v>
      </c>
      <c r="E255" s="36" t="s">
        <v>117</v>
      </c>
      <c r="F255" s="36" t="s">
        <v>118</v>
      </c>
      <c r="G255" s="36" t="n">
        <f aca="false">IF(A255="","",IF(AND(A255&gt;=Debut,A255&lt;Fin),1,0))</f>
        <v>1</v>
      </c>
      <c r="H255" s="36" t="n">
        <f aca="false">IF(G255=1,INT(ROUND((A255-Debut)*86400,0)/600),"")</f>
        <v>195</v>
      </c>
      <c r="I255" s="36" t="n">
        <f aca="false">IF(G255=1,INT(ROUND((A255-Debut)*86400,0)/3600),"")</f>
        <v>32</v>
      </c>
      <c r="J255" s="36" t="n">
        <f aca="false">IF(OR(A255="",B255=""),"",ROUND((B255-A255)*86400,0))</f>
        <v>5</v>
      </c>
      <c r="K255" s="37" t="n">
        <f aca="false">IF(G255=1,IF(COUNTIFS($C:$C,C255,$G:$G,1,$A:$A,"&gt;="&amp;(A255-FenetreInterm/86400),$A:$A,"&lt;="&amp;A255)&gt;=NbInterm,1,0),"")</f>
        <v>0</v>
      </c>
      <c r="L255" s="37" t="n">
        <f aca="false">IF(G255=1,IF(B255="",0,IF(J255&lt;SeuilFugitive,1,0)),"")</f>
        <v>0</v>
      </c>
      <c r="M255" s="37" t="n">
        <f aca="false">IF(G255=1,IF(B255="",IF((Fin-A255)*24&gt;SeuilFigee,1,0),IF(J255&gt;SeuilFigee*3600,1,0)),"")</f>
        <v>0</v>
      </c>
      <c r="N255" s="0" t="str">
        <f aca="false">IF(G255=1,IF(COUNTIF(H$2:H255,H255)=1,COUNTIF($H:$H,H255),""),"")</f>
        <v/>
      </c>
      <c r="O255" s="0" t="str">
        <f aca="false">IF(G255=1,IF(COUNTIF(I$2:I255,I255)=1,COUNTIF($I:$I,I255),""),"")</f>
        <v/>
      </c>
      <c r="P255" s="38" t="str">
        <f aca="false">IF(G255=1,IF(COUNTIFS(C$2:C255,C255,G$2:G255,1)=1,COUNTIFS($C:$C,C255,$G:$G,1)+ROW()/10000000,""),"")</f>
        <v/>
      </c>
      <c r="Q255" s="0" t="str">
        <f aca="false">IF(K255=1,IF(COUNTIFS(C$2:C255,C255,K$2:K255,1)=1,1,0),"")</f>
        <v/>
      </c>
      <c r="R255" s="0" t="str">
        <f aca="false">IF(M255=1,IF(COUNTIFS(C$2:C255,C255,M$2:M255,1)=1,1,0),"")</f>
        <v/>
      </c>
      <c r="S255" s="0" t="str">
        <f aca="false">IF(L255=1,IF(COUNTIFS(C$2:C255,C255,L$2:L255,1)=1,1,0),"")</f>
        <v/>
      </c>
      <c r="T255" s="38" t="str">
        <f aca="false">IF(N255="","",N255+ROW()/10000000)</f>
        <v/>
      </c>
      <c r="U255" s="36" t="n">
        <f aca="false">IF(G255=1,IF(B255="",1,0),"")</f>
        <v>0</v>
      </c>
    </row>
    <row r="256" customFormat="false" ht="15" hidden="false" customHeight="false" outlineLevel="0" collapsed="false">
      <c r="A256" s="35" t="n">
        <v>46084.3572106482</v>
      </c>
      <c r="B256" s="35" t="n">
        <v>46084.3573263889</v>
      </c>
      <c r="C256" s="36" t="s">
        <v>115</v>
      </c>
      <c r="D256" s="36" t="s">
        <v>116</v>
      </c>
      <c r="E256" s="36" t="s">
        <v>117</v>
      </c>
      <c r="F256" s="36" t="s">
        <v>118</v>
      </c>
      <c r="G256" s="36" t="n">
        <f aca="false">IF(A256="","",IF(AND(A256&gt;=Debut,A256&lt;Fin),1,0))</f>
        <v>1</v>
      </c>
      <c r="H256" s="36" t="n">
        <f aca="false">IF(G256=1,INT(ROUND((A256-Debut)*86400,0)/600),"")</f>
        <v>195</v>
      </c>
      <c r="I256" s="36" t="n">
        <f aca="false">IF(G256=1,INT(ROUND((A256-Debut)*86400,0)/3600),"")</f>
        <v>32</v>
      </c>
      <c r="J256" s="36" t="n">
        <f aca="false">IF(OR(A256="",B256=""),"",ROUND((B256-A256)*86400,0))</f>
        <v>10</v>
      </c>
      <c r="K256" s="37" t="n">
        <f aca="false">IF(G256=1,IF(COUNTIFS($C:$C,C256,$G:$G,1,$A:$A,"&gt;="&amp;(A256-FenetreInterm/86400),$A:$A,"&lt;="&amp;A256)&gt;=NbInterm,1,0),"")</f>
        <v>1</v>
      </c>
      <c r="L256" s="37" t="n">
        <f aca="false">IF(G256=1,IF(B256="",0,IF(J256&lt;SeuilFugitive,1,0)),"")</f>
        <v>0</v>
      </c>
      <c r="M256" s="37" t="n">
        <f aca="false">IF(G256=1,IF(B256="",IF((Fin-A256)*24&gt;SeuilFigee,1,0),IF(J256&gt;SeuilFigee*3600,1,0)),"")</f>
        <v>0</v>
      </c>
      <c r="N256" s="0" t="str">
        <f aca="false">IF(G256=1,IF(COUNTIF(H$2:H256,H256)=1,COUNTIF($H:$H,H256),""),"")</f>
        <v/>
      </c>
      <c r="O256" s="0" t="str">
        <f aca="false">IF(G256=1,IF(COUNTIF(I$2:I256,I256)=1,COUNTIF($I:$I,I256),""),"")</f>
        <v/>
      </c>
      <c r="P256" s="38" t="str">
        <f aca="false">IF(G256=1,IF(COUNTIFS(C$2:C256,C256,G$2:G256,1)=1,COUNTIFS($C:$C,C256,$G:$G,1)+ROW()/10000000,""),"")</f>
        <v/>
      </c>
      <c r="Q256" s="36" t="n">
        <f aca="false">IF(K256=1,IF(COUNTIFS(C$2:C256,C256,K$2:K256,1)=1,1,0),"")</f>
        <v>0</v>
      </c>
      <c r="R256" s="0" t="str">
        <f aca="false">IF(M256=1,IF(COUNTIFS(C$2:C256,C256,M$2:M256,1)=1,1,0),"")</f>
        <v/>
      </c>
      <c r="S256" s="0" t="str">
        <f aca="false">IF(L256=1,IF(COUNTIFS(C$2:C256,C256,L$2:L256,1)=1,1,0),"")</f>
        <v/>
      </c>
      <c r="T256" s="38" t="str">
        <f aca="false">IF(N256="","",N256+ROW()/10000000)</f>
        <v/>
      </c>
      <c r="U256" s="36" t="n">
        <f aca="false">IF(G256=1,IF(B256="",1,0),"")</f>
        <v>0</v>
      </c>
    </row>
    <row r="257" customFormat="false" ht="15" hidden="false" customHeight="false" outlineLevel="0" collapsed="false">
      <c r="A257" s="35" t="n">
        <v>46084.3573611111</v>
      </c>
      <c r="B257" s="35" t="n">
        <v>46084.3575810185</v>
      </c>
      <c r="C257" s="36" t="s">
        <v>115</v>
      </c>
      <c r="D257" s="36" t="s">
        <v>116</v>
      </c>
      <c r="E257" s="36" t="s">
        <v>117</v>
      </c>
      <c r="F257" s="36" t="s">
        <v>118</v>
      </c>
      <c r="G257" s="36" t="n">
        <f aca="false">IF(A257="","",IF(AND(A257&gt;=Debut,A257&lt;Fin),1,0))</f>
        <v>1</v>
      </c>
      <c r="H257" s="36" t="n">
        <f aca="false">IF(G257=1,INT(ROUND((A257-Debut)*86400,0)/600),"")</f>
        <v>195</v>
      </c>
      <c r="I257" s="36" t="n">
        <f aca="false">IF(G257=1,INT(ROUND((A257-Debut)*86400,0)/3600),"")</f>
        <v>32</v>
      </c>
      <c r="J257" s="36" t="n">
        <f aca="false">IF(OR(A257="",B257=""),"",ROUND((B257-A257)*86400,0))</f>
        <v>19</v>
      </c>
      <c r="K257" s="37" t="n">
        <f aca="false">IF(G257=1,IF(COUNTIFS($C:$C,C257,$G:$G,1,$A:$A,"&gt;="&amp;(A257-FenetreInterm/86400),$A:$A,"&lt;="&amp;A257)&gt;=NbInterm,1,0),"")</f>
        <v>1</v>
      </c>
      <c r="L257" s="37" t="n">
        <f aca="false">IF(G257=1,IF(B257="",0,IF(J257&lt;SeuilFugitive,1,0)),"")</f>
        <v>0</v>
      </c>
      <c r="M257" s="37" t="n">
        <f aca="false">IF(G257=1,IF(B257="",IF((Fin-A257)*24&gt;SeuilFigee,1,0),IF(J257&gt;SeuilFigee*3600,1,0)),"")</f>
        <v>0</v>
      </c>
      <c r="N257" s="0" t="str">
        <f aca="false">IF(G257=1,IF(COUNTIF(H$2:H257,H257)=1,COUNTIF($H:$H,H257),""),"")</f>
        <v/>
      </c>
      <c r="O257" s="0" t="str">
        <f aca="false">IF(G257=1,IF(COUNTIF(I$2:I257,I257)=1,COUNTIF($I:$I,I257),""),"")</f>
        <v/>
      </c>
      <c r="P257" s="38" t="str">
        <f aca="false">IF(G257=1,IF(COUNTIFS(C$2:C257,C257,G$2:G257,1)=1,COUNTIFS($C:$C,C257,$G:$G,1)+ROW()/10000000,""),"")</f>
        <v/>
      </c>
      <c r="Q257" s="36" t="n">
        <f aca="false">IF(K257=1,IF(COUNTIFS(C$2:C257,C257,K$2:K257,1)=1,1,0),"")</f>
        <v>0</v>
      </c>
      <c r="R257" s="0" t="str">
        <f aca="false">IF(M257=1,IF(COUNTIFS(C$2:C257,C257,M$2:M257,1)=1,1,0),"")</f>
        <v/>
      </c>
      <c r="S257" s="0" t="str">
        <f aca="false">IF(L257=1,IF(COUNTIFS(C$2:C257,C257,L$2:L257,1)=1,1,0),"")</f>
        <v/>
      </c>
      <c r="T257" s="38" t="str">
        <f aca="false">IF(N257="","",N257+ROW()/10000000)</f>
        <v/>
      </c>
      <c r="U257" s="36" t="n">
        <f aca="false">IF(G257=1,IF(B257="",1,0),"")</f>
        <v>0</v>
      </c>
    </row>
    <row r="258" customFormat="false" ht="15" hidden="false" customHeight="false" outlineLevel="0" collapsed="false">
      <c r="A258" s="35" t="n">
        <v>46084.3574768519</v>
      </c>
      <c r="B258" s="35" t="n">
        <v>46084.3577430556</v>
      </c>
      <c r="C258" s="36" t="s">
        <v>115</v>
      </c>
      <c r="D258" s="36" t="s">
        <v>116</v>
      </c>
      <c r="E258" s="36" t="s">
        <v>117</v>
      </c>
      <c r="F258" s="36" t="s">
        <v>118</v>
      </c>
      <c r="G258" s="36" t="n">
        <f aca="false">IF(A258="","",IF(AND(A258&gt;=Debut,A258&lt;Fin),1,0))</f>
        <v>1</v>
      </c>
      <c r="H258" s="36" t="n">
        <f aca="false">IF(G258=1,INT(ROUND((A258-Debut)*86400,0)/600),"")</f>
        <v>195</v>
      </c>
      <c r="I258" s="36" t="n">
        <f aca="false">IF(G258=1,INT(ROUND((A258-Debut)*86400,0)/3600),"")</f>
        <v>32</v>
      </c>
      <c r="J258" s="36" t="n">
        <f aca="false">IF(OR(A258="",B258=""),"",ROUND((B258-A258)*86400,0))</f>
        <v>23</v>
      </c>
      <c r="K258" s="37" t="n">
        <f aca="false">IF(G258=1,IF(COUNTIFS($C:$C,C258,$G:$G,1,$A:$A,"&gt;="&amp;(A258-FenetreInterm/86400),$A:$A,"&lt;="&amp;A258)&gt;=NbInterm,1,0),"")</f>
        <v>1</v>
      </c>
      <c r="L258" s="37" t="n">
        <f aca="false">IF(G258=1,IF(B258="",0,IF(J258&lt;SeuilFugitive,1,0)),"")</f>
        <v>0</v>
      </c>
      <c r="M258" s="37" t="n">
        <f aca="false">IF(G258=1,IF(B258="",IF((Fin-A258)*24&gt;SeuilFigee,1,0),IF(J258&gt;SeuilFigee*3600,1,0)),"")</f>
        <v>0</v>
      </c>
      <c r="N258" s="0" t="str">
        <f aca="false">IF(G258=1,IF(COUNTIF(H$2:H258,H258)=1,COUNTIF($H:$H,H258),""),"")</f>
        <v/>
      </c>
      <c r="O258" s="0" t="str">
        <f aca="false">IF(G258=1,IF(COUNTIF(I$2:I258,I258)=1,COUNTIF($I:$I,I258),""),"")</f>
        <v/>
      </c>
      <c r="P258" s="38" t="str">
        <f aca="false">IF(G258=1,IF(COUNTIFS(C$2:C258,C258,G$2:G258,1)=1,COUNTIFS($C:$C,C258,$G:$G,1)+ROW()/10000000,""),"")</f>
        <v/>
      </c>
      <c r="Q258" s="36" t="n">
        <f aca="false">IF(K258=1,IF(COUNTIFS(C$2:C258,C258,K$2:K258,1)=1,1,0),"")</f>
        <v>0</v>
      </c>
      <c r="R258" s="0" t="str">
        <f aca="false">IF(M258=1,IF(COUNTIFS(C$2:C258,C258,M$2:M258,1)=1,1,0),"")</f>
        <v/>
      </c>
      <c r="S258" s="0" t="str">
        <f aca="false">IF(L258=1,IF(COUNTIFS(C$2:C258,C258,L$2:L258,1)=1,1,0),"")</f>
        <v/>
      </c>
      <c r="T258" s="38" t="str">
        <f aca="false">IF(N258="","",N258+ROW()/10000000)</f>
        <v/>
      </c>
      <c r="U258" s="36" t="n">
        <f aca="false">IF(G258=1,IF(B258="",1,0),"")</f>
        <v>0</v>
      </c>
    </row>
    <row r="259" customFormat="false" ht="15" hidden="false" customHeight="false" outlineLevel="0" collapsed="false">
      <c r="A259" s="35" t="n">
        <v>46084.3575810185</v>
      </c>
      <c r="B259" s="35" t="n">
        <v>46084.3576388889</v>
      </c>
      <c r="C259" s="36" t="s">
        <v>115</v>
      </c>
      <c r="D259" s="36" t="s">
        <v>116</v>
      </c>
      <c r="E259" s="36" t="s">
        <v>117</v>
      </c>
      <c r="F259" s="36" t="s">
        <v>118</v>
      </c>
      <c r="G259" s="36" t="n">
        <f aca="false">IF(A259="","",IF(AND(A259&gt;=Debut,A259&lt;Fin),1,0))</f>
        <v>1</v>
      </c>
      <c r="H259" s="36" t="n">
        <f aca="false">IF(G259=1,INT(ROUND((A259-Debut)*86400,0)/600),"")</f>
        <v>195</v>
      </c>
      <c r="I259" s="36" t="n">
        <f aca="false">IF(G259=1,INT(ROUND((A259-Debut)*86400,0)/3600),"")</f>
        <v>32</v>
      </c>
      <c r="J259" s="36" t="n">
        <f aca="false">IF(OR(A259="",B259=""),"",ROUND((B259-A259)*86400,0))</f>
        <v>5</v>
      </c>
      <c r="K259" s="37" t="n">
        <f aca="false">IF(G259=1,IF(COUNTIFS($C:$C,C259,$G:$G,1,$A:$A,"&gt;="&amp;(A259-FenetreInterm/86400),$A:$A,"&lt;="&amp;A259)&gt;=NbInterm,1,0),"")</f>
        <v>1</v>
      </c>
      <c r="L259" s="37" t="n">
        <f aca="false">IF(G259=1,IF(B259="",0,IF(J259&lt;SeuilFugitive,1,0)),"")</f>
        <v>0</v>
      </c>
      <c r="M259" s="37" t="n">
        <f aca="false">IF(G259=1,IF(B259="",IF((Fin-A259)*24&gt;SeuilFigee,1,0),IF(J259&gt;SeuilFigee*3600,1,0)),"")</f>
        <v>0</v>
      </c>
      <c r="N259" s="0" t="str">
        <f aca="false">IF(G259=1,IF(COUNTIF(H$2:H259,H259)=1,COUNTIF($H:$H,H259),""),"")</f>
        <v/>
      </c>
      <c r="O259" s="0" t="str">
        <f aca="false">IF(G259=1,IF(COUNTIF(I$2:I259,I259)=1,COUNTIF($I:$I,I259),""),"")</f>
        <v/>
      </c>
      <c r="P259" s="38" t="str">
        <f aca="false">IF(G259=1,IF(COUNTIFS(C$2:C259,C259,G$2:G259,1)=1,COUNTIFS($C:$C,C259,$G:$G,1)+ROW()/10000000,""),"")</f>
        <v/>
      </c>
      <c r="Q259" s="36" t="n">
        <f aca="false">IF(K259=1,IF(COUNTIFS(C$2:C259,C259,K$2:K259,1)=1,1,0),"")</f>
        <v>0</v>
      </c>
      <c r="R259" s="0" t="str">
        <f aca="false">IF(M259=1,IF(COUNTIFS(C$2:C259,C259,M$2:M259,1)=1,1,0),"")</f>
        <v/>
      </c>
      <c r="S259" s="0" t="str">
        <f aca="false">IF(L259=1,IF(COUNTIFS(C$2:C259,C259,L$2:L259,1)=1,1,0),"")</f>
        <v/>
      </c>
      <c r="T259" s="38" t="str">
        <f aca="false">IF(N259="","",N259+ROW()/10000000)</f>
        <v/>
      </c>
      <c r="U259" s="36" t="n">
        <f aca="false">IF(G259=1,IF(B259="",1,0),"")</f>
        <v>0</v>
      </c>
    </row>
    <row r="260" customFormat="false" ht="15" hidden="false" customHeight="false" outlineLevel="0" collapsed="false">
      <c r="A260" s="35" t="n">
        <v>46084.3681597222</v>
      </c>
      <c r="B260" s="35" t="n">
        <v>46084.3726967593</v>
      </c>
      <c r="C260" s="36" t="s">
        <v>145</v>
      </c>
      <c r="D260" s="36" t="s">
        <v>146</v>
      </c>
      <c r="E260" s="36" t="s">
        <v>121</v>
      </c>
      <c r="F260" s="36" t="s">
        <v>144</v>
      </c>
      <c r="G260" s="36" t="n">
        <f aca="false">IF(A260="","",IF(AND(A260&gt;=Debut,A260&lt;Fin),1,0))</f>
        <v>1</v>
      </c>
      <c r="H260" s="36" t="n">
        <f aca="false">IF(G260=1,INT(ROUND((A260-Debut)*86400,0)/600),"")</f>
        <v>197</v>
      </c>
      <c r="I260" s="36" t="n">
        <f aca="false">IF(G260=1,INT(ROUND((A260-Debut)*86400,0)/3600),"")</f>
        <v>32</v>
      </c>
      <c r="J260" s="36" t="n">
        <f aca="false">IF(OR(A260="",B260=""),"",ROUND((B260-A260)*86400,0))</f>
        <v>392</v>
      </c>
      <c r="K260" s="37" t="n">
        <f aca="false">IF(G260=1,IF(COUNTIFS($C:$C,C260,$G:$G,1,$A:$A,"&gt;="&amp;(A260-FenetreInterm/86400),$A:$A,"&lt;="&amp;A260)&gt;=NbInterm,1,0),"")</f>
        <v>0</v>
      </c>
      <c r="L260" s="37" t="n">
        <f aca="false">IF(G260=1,IF(B260="",0,IF(J260&lt;SeuilFugitive,1,0)),"")</f>
        <v>0</v>
      </c>
      <c r="M260" s="37" t="n">
        <f aca="false">IF(G260=1,IF(B260="",IF((Fin-A260)*24&gt;SeuilFigee,1,0),IF(J260&gt;SeuilFigee*3600,1,0)),"")</f>
        <v>0</v>
      </c>
      <c r="N260" s="36" t="n">
        <f aca="false">IF(G260=1,IF(COUNTIF(H$2:H260,H260)=1,COUNTIF($H:$H,H260),""),"")</f>
        <v>1</v>
      </c>
      <c r="O260" s="0" t="str">
        <f aca="false">IF(G260=1,IF(COUNTIF(I$2:I260,I260)=1,COUNTIF($I:$I,I260),""),"")</f>
        <v/>
      </c>
      <c r="P260" s="38" t="str">
        <f aca="false">IF(G260=1,IF(COUNTIFS(C$2:C260,C260,G$2:G260,1)=1,COUNTIFS($C:$C,C260,$G:$G,1)+ROW()/10000000,""),"")</f>
        <v/>
      </c>
      <c r="Q260" s="0" t="str">
        <f aca="false">IF(K260=1,IF(COUNTIFS(C$2:C260,C260,K$2:K260,1)=1,1,0),"")</f>
        <v/>
      </c>
      <c r="R260" s="0" t="str">
        <f aca="false">IF(M260=1,IF(COUNTIFS(C$2:C260,C260,M$2:M260,1)=1,1,0),"")</f>
        <v/>
      </c>
      <c r="S260" s="0" t="str">
        <f aca="false">IF(L260=1,IF(COUNTIFS(C$2:C260,C260,L$2:L260,1)=1,1,0),"")</f>
        <v/>
      </c>
      <c r="T260" s="38" t="n">
        <f aca="false">IF(N260="","",N260+ROW()/10000000)</f>
        <v>1.000026</v>
      </c>
      <c r="U260" s="36" t="n">
        <f aca="false">IF(G260=1,IF(B260="",1,0),"")</f>
        <v>0</v>
      </c>
    </row>
    <row r="261" customFormat="false" ht="15" hidden="false" customHeight="false" outlineLevel="0" collapsed="false">
      <c r="A261" s="35" t="n">
        <v>46084.3892824074</v>
      </c>
      <c r="B261" s="35" t="n">
        <v>46084.3902083333</v>
      </c>
      <c r="C261" s="36" t="s">
        <v>138</v>
      </c>
      <c r="D261" s="36" t="s">
        <v>139</v>
      </c>
      <c r="E261" s="36" t="s">
        <v>128</v>
      </c>
      <c r="F261" s="36" t="s">
        <v>118</v>
      </c>
      <c r="G261" s="36" t="n">
        <f aca="false">IF(A261="","",IF(AND(A261&gt;=Debut,A261&lt;Fin),1,0))</f>
        <v>1</v>
      </c>
      <c r="H261" s="36" t="n">
        <f aca="false">IF(G261=1,INT(ROUND((A261-Debut)*86400,0)/600),"")</f>
        <v>200</v>
      </c>
      <c r="I261" s="36" t="n">
        <f aca="false">IF(G261=1,INT(ROUND((A261-Debut)*86400,0)/3600),"")</f>
        <v>33</v>
      </c>
      <c r="J261" s="36" t="n">
        <f aca="false">IF(OR(A261="",B261=""),"",ROUND((B261-A261)*86400,0))</f>
        <v>80</v>
      </c>
      <c r="K261" s="37" t="n">
        <f aca="false">IF(G261=1,IF(COUNTIFS($C:$C,C261,$G:$G,1,$A:$A,"&gt;="&amp;(A261-FenetreInterm/86400),$A:$A,"&lt;="&amp;A261)&gt;=NbInterm,1,0),"")</f>
        <v>0</v>
      </c>
      <c r="L261" s="37" t="n">
        <f aca="false">IF(G261=1,IF(B261="",0,IF(J261&lt;SeuilFugitive,1,0)),"")</f>
        <v>0</v>
      </c>
      <c r="M261" s="37" t="n">
        <f aca="false">IF(G261=1,IF(B261="",IF((Fin-A261)*24&gt;SeuilFigee,1,0),IF(J261&gt;SeuilFigee*3600,1,0)),"")</f>
        <v>0</v>
      </c>
      <c r="N261" s="36" t="n">
        <f aca="false">IF(G261=1,IF(COUNTIF(H$2:H261,H261)=1,COUNTIF($H:$H,H261),""),"")</f>
        <v>11</v>
      </c>
      <c r="O261" s="36" t="n">
        <f aca="false">IF(G261=1,IF(COUNTIF(I$2:I261,I261)=1,COUNTIF($I:$I,I261),""),"")</f>
        <v>22</v>
      </c>
      <c r="P261" s="38" t="str">
        <f aca="false">IF(G261=1,IF(COUNTIFS(C$2:C261,C261,G$2:G261,1)=1,COUNTIFS($C:$C,C261,$G:$G,1)+ROW()/10000000,""),"")</f>
        <v/>
      </c>
      <c r="Q261" s="0" t="str">
        <f aca="false">IF(K261=1,IF(COUNTIFS(C$2:C261,C261,K$2:K261,1)=1,1,0),"")</f>
        <v/>
      </c>
      <c r="R261" s="0" t="str">
        <f aca="false">IF(M261=1,IF(COUNTIFS(C$2:C261,C261,M$2:M261,1)=1,1,0),"")</f>
        <v/>
      </c>
      <c r="S261" s="0" t="str">
        <f aca="false">IF(L261=1,IF(COUNTIFS(C$2:C261,C261,L$2:L261,1)=1,1,0),"")</f>
        <v/>
      </c>
      <c r="T261" s="38" t="n">
        <f aca="false">IF(N261="","",N261+ROW()/10000000)</f>
        <v>11.0000261</v>
      </c>
      <c r="U261" s="36" t="n">
        <f aca="false">IF(G261=1,IF(B261="",1,0),"")</f>
        <v>0</v>
      </c>
    </row>
    <row r="262" customFormat="false" ht="15" hidden="false" customHeight="false" outlineLevel="0" collapsed="false">
      <c r="A262" s="35" t="n">
        <v>46084.3923611111</v>
      </c>
      <c r="B262" s="35" t="n">
        <v>46084.3924421296</v>
      </c>
      <c r="C262" s="36" t="s">
        <v>115</v>
      </c>
      <c r="D262" s="36" t="s">
        <v>116</v>
      </c>
      <c r="E262" s="36" t="s">
        <v>117</v>
      </c>
      <c r="F262" s="36" t="s">
        <v>118</v>
      </c>
      <c r="G262" s="36" t="n">
        <f aca="false">IF(A262="","",IF(AND(A262&gt;=Debut,A262&lt;Fin),1,0))</f>
        <v>1</v>
      </c>
      <c r="H262" s="36" t="n">
        <f aca="false">IF(G262=1,INT(ROUND((A262-Debut)*86400,0)/600),"")</f>
        <v>200</v>
      </c>
      <c r="I262" s="36" t="n">
        <f aca="false">IF(G262=1,INT(ROUND((A262-Debut)*86400,0)/3600),"")</f>
        <v>33</v>
      </c>
      <c r="J262" s="36" t="n">
        <f aca="false">IF(OR(A262="",B262=""),"",ROUND((B262-A262)*86400,0))</f>
        <v>7</v>
      </c>
      <c r="K262" s="37" t="n">
        <f aca="false">IF(G262=1,IF(COUNTIFS($C:$C,C262,$G:$G,1,$A:$A,"&gt;="&amp;(A262-FenetreInterm/86400),$A:$A,"&lt;="&amp;A262)&gt;=NbInterm,1,0),"")</f>
        <v>0</v>
      </c>
      <c r="L262" s="37" t="n">
        <f aca="false">IF(G262=1,IF(B262="",0,IF(J262&lt;SeuilFugitive,1,0)),"")</f>
        <v>0</v>
      </c>
      <c r="M262" s="37" t="n">
        <f aca="false">IF(G262=1,IF(B262="",IF((Fin-A262)*24&gt;SeuilFigee,1,0),IF(J262&gt;SeuilFigee*3600,1,0)),"")</f>
        <v>0</v>
      </c>
      <c r="N262" s="0" t="str">
        <f aca="false">IF(G262=1,IF(COUNTIF(H$2:H262,H262)=1,COUNTIF($H:$H,H262),""),"")</f>
        <v/>
      </c>
      <c r="O262" s="0" t="str">
        <f aca="false">IF(G262=1,IF(COUNTIF(I$2:I262,I262)=1,COUNTIF($I:$I,I262),""),"")</f>
        <v/>
      </c>
      <c r="P262" s="38" t="str">
        <f aca="false">IF(G262=1,IF(COUNTIFS(C$2:C262,C262,G$2:G262,1)=1,COUNTIFS($C:$C,C262,$G:$G,1)+ROW()/10000000,""),"")</f>
        <v/>
      </c>
      <c r="Q262" s="0" t="str">
        <f aca="false">IF(K262=1,IF(COUNTIFS(C$2:C262,C262,K$2:K262,1)=1,1,0),"")</f>
        <v/>
      </c>
      <c r="R262" s="0" t="str">
        <f aca="false">IF(M262=1,IF(COUNTIFS(C$2:C262,C262,M$2:M262,1)=1,1,0),"")</f>
        <v/>
      </c>
      <c r="S262" s="0" t="str">
        <f aca="false">IF(L262=1,IF(COUNTIFS(C$2:C262,C262,L$2:L262,1)=1,1,0),"")</f>
        <v/>
      </c>
      <c r="T262" s="38" t="str">
        <f aca="false">IF(N262="","",N262+ROW()/10000000)</f>
        <v/>
      </c>
      <c r="U262" s="36" t="n">
        <f aca="false">IF(G262=1,IF(B262="",1,0),"")</f>
        <v>0</v>
      </c>
    </row>
    <row r="263" customFormat="false" ht="15" hidden="false" customHeight="false" outlineLevel="0" collapsed="false">
      <c r="A263" s="35" t="n">
        <v>46084.3925231482</v>
      </c>
      <c r="B263" s="35" t="n">
        <v>46084.392650463</v>
      </c>
      <c r="C263" s="36" t="s">
        <v>115</v>
      </c>
      <c r="D263" s="36" t="s">
        <v>116</v>
      </c>
      <c r="E263" s="36" t="s">
        <v>117</v>
      </c>
      <c r="F263" s="36" t="s">
        <v>118</v>
      </c>
      <c r="G263" s="36" t="n">
        <f aca="false">IF(A263="","",IF(AND(A263&gt;=Debut,A263&lt;Fin),1,0))</f>
        <v>1</v>
      </c>
      <c r="H263" s="36" t="n">
        <f aca="false">IF(G263=1,INT(ROUND((A263-Debut)*86400,0)/600),"")</f>
        <v>200</v>
      </c>
      <c r="I263" s="36" t="n">
        <f aca="false">IF(G263=1,INT(ROUND((A263-Debut)*86400,0)/3600),"")</f>
        <v>33</v>
      </c>
      <c r="J263" s="36" t="n">
        <f aca="false">IF(OR(A263="",B263=""),"",ROUND((B263-A263)*86400,0))</f>
        <v>11</v>
      </c>
      <c r="K263" s="37" t="n">
        <f aca="false">IF(G263=1,IF(COUNTIFS($C:$C,C263,$G:$G,1,$A:$A,"&gt;="&amp;(A263-FenetreInterm/86400),$A:$A,"&lt;="&amp;A263)&gt;=NbInterm,1,0),"")</f>
        <v>0</v>
      </c>
      <c r="L263" s="37" t="n">
        <f aca="false">IF(G263=1,IF(B263="",0,IF(J263&lt;SeuilFugitive,1,0)),"")</f>
        <v>0</v>
      </c>
      <c r="M263" s="37" t="n">
        <f aca="false">IF(G263=1,IF(B263="",IF((Fin-A263)*24&gt;SeuilFigee,1,0),IF(J263&gt;SeuilFigee*3600,1,0)),"")</f>
        <v>0</v>
      </c>
      <c r="N263" s="0" t="str">
        <f aca="false">IF(G263=1,IF(COUNTIF(H$2:H263,H263)=1,COUNTIF($H:$H,H263),""),"")</f>
        <v/>
      </c>
      <c r="O263" s="0" t="str">
        <f aca="false">IF(G263=1,IF(COUNTIF(I$2:I263,I263)=1,COUNTIF($I:$I,I263),""),"")</f>
        <v/>
      </c>
      <c r="P263" s="38" t="str">
        <f aca="false">IF(G263=1,IF(COUNTIFS(C$2:C263,C263,G$2:G263,1)=1,COUNTIFS($C:$C,C263,$G:$G,1)+ROW()/10000000,""),"")</f>
        <v/>
      </c>
      <c r="Q263" s="0" t="str">
        <f aca="false">IF(K263=1,IF(COUNTIFS(C$2:C263,C263,K$2:K263,1)=1,1,0),"")</f>
        <v/>
      </c>
      <c r="R263" s="0" t="str">
        <f aca="false">IF(M263=1,IF(COUNTIFS(C$2:C263,C263,M$2:M263,1)=1,1,0),"")</f>
        <v/>
      </c>
      <c r="S263" s="0" t="str">
        <f aca="false">IF(L263=1,IF(COUNTIFS(C$2:C263,C263,L$2:L263,1)=1,1,0),"")</f>
        <v/>
      </c>
      <c r="T263" s="38" t="str">
        <f aca="false">IF(N263="","",N263+ROW()/10000000)</f>
        <v/>
      </c>
      <c r="U263" s="36" t="n">
        <f aca="false">IF(G263=1,IF(B263="",1,0),"")</f>
        <v>0</v>
      </c>
    </row>
    <row r="264" customFormat="false" ht="15" hidden="false" customHeight="false" outlineLevel="0" collapsed="false">
      <c r="A264" s="35" t="n">
        <v>46084.392662037</v>
      </c>
      <c r="B264" s="35" t="n">
        <v>46084.3929282407</v>
      </c>
      <c r="C264" s="36" t="s">
        <v>115</v>
      </c>
      <c r="D264" s="36" t="s">
        <v>116</v>
      </c>
      <c r="E264" s="36" t="s">
        <v>117</v>
      </c>
      <c r="F264" s="36" t="s">
        <v>118</v>
      </c>
      <c r="G264" s="36" t="n">
        <f aca="false">IF(A264="","",IF(AND(A264&gt;=Debut,A264&lt;Fin),1,0))</f>
        <v>1</v>
      </c>
      <c r="H264" s="36" t="n">
        <f aca="false">IF(G264=1,INT(ROUND((A264-Debut)*86400,0)/600),"")</f>
        <v>200</v>
      </c>
      <c r="I264" s="36" t="n">
        <f aca="false">IF(G264=1,INT(ROUND((A264-Debut)*86400,0)/3600),"")</f>
        <v>33</v>
      </c>
      <c r="J264" s="36" t="n">
        <f aca="false">IF(OR(A264="",B264=""),"",ROUND((B264-A264)*86400,0))</f>
        <v>23</v>
      </c>
      <c r="K264" s="37" t="n">
        <f aca="false">IF(G264=1,IF(COUNTIFS($C:$C,C264,$G:$G,1,$A:$A,"&gt;="&amp;(A264-FenetreInterm/86400),$A:$A,"&lt;="&amp;A264)&gt;=NbInterm,1,0),"")</f>
        <v>1</v>
      </c>
      <c r="L264" s="37" t="n">
        <f aca="false">IF(G264=1,IF(B264="",0,IF(J264&lt;SeuilFugitive,1,0)),"")</f>
        <v>0</v>
      </c>
      <c r="M264" s="37" t="n">
        <f aca="false">IF(G264=1,IF(B264="",IF((Fin-A264)*24&gt;SeuilFigee,1,0),IF(J264&gt;SeuilFigee*3600,1,0)),"")</f>
        <v>0</v>
      </c>
      <c r="N264" s="0" t="str">
        <f aca="false">IF(G264=1,IF(COUNTIF(H$2:H264,H264)=1,COUNTIF($H:$H,H264),""),"")</f>
        <v/>
      </c>
      <c r="O264" s="0" t="str">
        <f aca="false">IF(G264=1,IF(COUNTIF(I$2:I264,I264)=1,COUNTIF($I:$I,I264),""),"")</f>
        <v/>
      </c>
      <c r="P264" s="38" t="str">
        <f aca="false">IF(G264=1,IF(COUNTIFS(C$2:C264,C264,G$2:G264,1)=1,COUNTIFS($C:$C,C264,$G:$G,1)+ROW()/10000000,""),"")</f>
        <v/>
      </c>
      <c r="Q264" s="36" t="n">
        <f aca="false">IF(K264=1,IF(COUNTIFS(C$2:C264,C264,K$2:K264,1)=1,1,0),"")</f>
        <v>0</v>
      </c>
      <c r="R264" s="0" t="str">
        <f aca="false">IF(M264=1,IF(COUNTIFS(C$2:C264,C264,M$2:M264,1)=1,1,0),"")</f>
        <v/>
      </c>
      <c r="S264" s="0" t="str">
        <f aca="false">IF(L264=1,IF(COUNTIFS(C$2:C264,C264,L$2:L264,1)=1,1,0),"")</f>
        <v/>
      </c>
      <c r="T264" s="38" t="str">
        <f aca="false">IF(N264="","",N264+ROW()/10000000)</f>
        <v/>
      </c>
      <c r="U264" s="36" t="n">
        <f aca="false">IF(G264=1,IF(B264="",1,0),"")</f>
        <v>0</v>
      </c>
    </row>
    <row r="265" customFormat="false" ht="15" hidden="false" customHeight="false" outlineLevel="0" collapsed="false">
      <c r="A265" s="35" t="n">
        <v>46084.3928356482</v>
      </c>
      <c r="B265" s="35" t="n">
        <v>46084.3929050926</v>
      </c>
      <c r="C265" s="36" t="s">
        <v>115</v>
      </c>
      <c r="D265" s="36" t="s">
        <v>116</v>
      </c>
      <c r="E265" s="36" t="s">
        <v>117</v>
      </c>
      <c r="F265" s="36" t="s">
        <v>118</v>
      </c>
      <c r="G265" s="36" t="n">
        <f aca="false">IF(A265="","",IF(AND(A265&gt;=Debut,A265&lt;Fin),1,0))</f>
        <v>1</v>
      </c>
      <c r="H265" s="36" t="n">
        <f aca="false">IF(G265=1,INT(ROUND((A265-Debut)*86400,0)/600),"")</f>
        <v>200</v>
      </c>
      <c r="I265" s="36" t="n">
        <f aca="false">IF(G265=1,INT(ROUND((A265-Debut)*86400,0)/3600),"")</f>
        <v>33</v>
      </c>
      <c r="J265" s="36" t="n">
        <f aca="false">IF(OR(A265="",B265=""),"",ROUND((B265-A265)*86400,0))</f>
        <v>6</v>
      </c>
      <c r="K265" s="37" t="n">
        <f aca="false">IF(G265=1,IF(COUNTIFS($C:$C,C265,$G:$G,1,$A:$A,"&gt;="&amp;(A265-FenetreInterm/86400),$A:$A,"&lt;="&amp;A265)&gt;=NbInterm,1,0),"")</f>
        <v>1</v>
      </c>
      <c r="L265" s="37" t="n">
        <f aca="false">IF(G265=1,IF(B265="",0,IF(J265&lt;SeuilFugitive,1,0)),"")</f>
        <v>0</v>
      </c>
      <c r="M265" s="37" t="n">
        <f aca="false">IF(G265=1,IF(B265="",IF((Fin-A265)*24&gt;SeuilFigee,1,0),IF(J265&gt;SeuilFigee*3600,1,0)),"")</f>
        <v>0</v>
      </c>
      <c r="N265" s="0" t="str">
        <f aca="false">IF(G265=1,IF(COUNTIF(H$2:H265,H265)=1,COUNTIF($H:$H,H265),""),"")</f>
        <v/>
      </c>
      <c r="O265" s="0" t="str">
        <f aca="false">IF(G265=1,IF(COUNTIF(I$2:I265,I265)=1,COUNTIF($I:$I,I265),""),"")</f>
        <v/>
      </c>
      <c r="P265" s="38" t="str">
        <f aca="false">IF(G265=1,IF(COUNTIFS(C$2:C265,C265,G$2:G265,1)=1,COUNTIFS($C:$C,C265,$G:$G,1)+ROW()/10000000,""),"")</f>
        <v/>
      </c>
      <c r="Q265" s="36" t="n">
        <f aca="false">IF(K265=1,IF(COUNTIFS(C$2:C265,C265,K$2:K265,1)=1,1,0),"")</f>
        <v>0</v>
      </c>
      <c r="R265" s="0" t="str">
        <f aca="false">IF(M265=1,IF(COUNTIFS(C$2:C265,C265,M$2:M265,1)=1,1,0),"")</f>
        <v/>
      </c>
      <c r="S265" s="0" t="str">
        <f aca="false">IF(L265=1,IF(COUNTIFS(C$2:C265,C265,L$2:L265,1)=1,1,0),"")</f>
        <v/>
      </c>
      <c r="T265" s="38" t="str">
        <f aca="false">IF(N265="","",N265+ROW()/10000000)</f>
        <v/>
      </c>
      <c r="U265" s="36" t="n">
        <f aca="false">IF(G265=1,IF(B265="",1,0),"")</f>
        <v>0</v>
      </c>
    </row>
    <row r="266" customFormat="false" ht="15" hidden="false" customHeight="false" outlineLevel="0" collapsed="false">
      <c r="A266" s="35" t="n">
        <v>46084.3929976852</v>
      </c>
      <c r="B266" s="35" t="n">
        <v>46084.3932523148</v>
      </c>
      <c r="C266" s="36" t="s">
        <v>115</v>
      </c>
      <c r="D266" s="36" t="s">
        <v>116</v>
      </c>
      <c r="E266" s="36" t="s">
        <v>117</v>
      </c>
      <c r="F266" s="36" t="s">
        <v>118</v>
      </c>
      <c r="G266" s="36" t="n">
        <f aca="false">IF(A266="","",IF(AND(A266&gt;=Debut,A266&lt;Fin),1,0))</f>
        <v>1</v>
      </c>
      <c r="H266" s="36" t="n">
        <f aca="false">IF(G266=1,INT(ROUND((A266-Debut)*86400,0)/600),"")</f>
        <v>200</v>
      </c>
      <c r="I266" s="36" t="n">
        <f aca="false">IF(G266=1,INT(ROUND((A266-Debut)*86400,0)/3600),"")</f>
        <v>33</v>
      </c>
      <c r="J266" s="36" t="n">
        <f aca="false">IF(OR(A266="",B266=""),"",ROUND((B266-A266)*86400,0))</f>
        <v>22</v>
      </c>
      <c r="K266" s="37" t="n">
        <f aca="false">IF(G266=1,IF(COUNTIFS($C:$C,C266,$G:$G,1,$A:$A,"&gt;="&amp;(A266-FenetreInterm/86400),$A:$A,"&lt;="&amp;A266)&gt;=NbInterm,1,0),"")</f>
        <v>1</v>
      </c>
      <c r="L266" s="37" t="n">
        <f aca="false">IF(G266=1,IF(B266="",0,IF(J266&lt;SeuilFugitive,1,0)),"")</f>
        <v>0</v>
      </c>
      <c r="M266" s="37" t="n">
        <f aca="false">IF(G266=1,IF(B266="",IF((Fin-A266)*24&gt;SeuilFigee,1,0),IF(J266&gt;SeuilFigee*3600,1,0)),"")</f>
        <v>0</v>
      </c>
      <c r="N266" s="0" t="str">
        <f aca="false">IF(G266=1,IF(COUNTIF(H$2:H266,H266)=1,COUNTIF($H:$H,H266),""),"")</f>
        <v/>
      </c>
      <c r="O266" s="0" t="str">
        <f aca="false">IF(G266=1,IF(COUNTIF(I$2:I266,I266)=1,COUNTIF($I:$I,I266),""),"")</f>
        <v/>
      </c>
      <c r="P266" s="38" t="str">
        <f aca="false">IF(G266=1,IF(COUNTIFS(C$2:C266,C266,G$2:G266,1)=1,COUNTIFS($C:$C,C266,$G:$G,1)+ROW()/10000000,""),"")</f>
        <v/>
      </c>
      <c r="Q266" s="36" t="n">
        <f aca="false">IF(K266=1,IF(COUNTIFS(C$2:C266,C266,K$2:K266,1)=1,1,0),"")</f>
        <v>0</v>
      </c>
      <c r="R266" s="0" t="str">
        <f aca="false">IF(M266=1,IF(COUNTIFS(C$2:C266,C266,M$2:M266,1)=1,1,0),"")</f>
        <v/>
      </c>
      <c r="S266" s="0" t="str">
        <f aca="false">IF(L266=1,IF(COUNTIFS(C$2:C266,C266,L$2:L266,1)=1,1,0),"")</f>
        <v/>
      </c>
      <c r="T266" s="38" t="str">
        <f aca="false">IF(N266="","",N266+ROW()/10000000)</f>
        <v/>
      </c>
      <c r="U266" s="36" t="n">
        <f aca="false">IF(G266=1,IF(B266="",1,0),"")</f>
        <v>0</v>
      </c>
    </row>
    <row r="267" customFormat="false" ht="15" hidden="false" customHeight="false" outlineLevel="0" collapsed="false">
      <c r="A267" s="35" t="n">
        <v>46084.3931597222</v>
      </c>
      <c r="B267" s="35" t="n">
        <v>46084.3932638889</v>
      </c>
      <c r="C267" s="36" t="s">
        <v>115</v>
      </c>
      <c r="D267" s="36" t="s">
        <v>116</v>
      </c>
      <c r="E267" s="36" t="s">
        <v>117</v>
      </c>
      <c r="F267" s="36" t="s">
        <v>118</v>
      </c>
      <c r="G267" s="36" t="n">
        <f aca="false">IF(A267="","",IF(AND(A267&gt;=Debut,A267&lt;Fin),1,0))</f>
        <v>1</v>
      </c>
      <c r="H267" s="36" t="n">
        <f aca="false">IF(G267=1,INT(ROUND((A267-Debut)*86400,0)/600),"")</f>
        <v>200</v>
      </c>
      <c r="I267" s="36" t="n">
        <f aca="false">IF(G267=1,INT(ROUND((A267-Debut)*86400,0)/3600),"")</f>
        <v>33</v>
      </c>
      <c r="J267" s="36" t="n">
        <f aca="false">IF(OR(A267="",B267=""),"",ROUND((B267-A267)*86400,0))</f>
        <v>9</v>
      </c>
      <c r="K267" s="37" t="n">
        <f aca="false">IF(G267=1,IF(COUNTIFS($C:$C,C267,$G:$G,1,$A:$A,"&gt;="&amp;(A267-FenetreInterm/86400),$A:$A,"&lt;="&amp;A267)&gt;=NbInterm,1,0),"")</f>
        <v>1</v>
      </c>
      <c r="L267" s="37" t="n">
        <f aca="false">IF(G267=1,IF(B267="",0,IF(J267&lt;SeuilFugitive,1,0)),"")</f>
        <v>0</v>
      </c>
      <c r="M267" s="37" t="n">
        <f aca="false">IF(G267=1,IF(B267="",IF((Fin-A267)*24&gt;SeuilFigee,1,0),IF(J267&gt;SeuilFigee*3600,1,0)),"")</f>
        <v>0</v>
      </c>
      <c r="N267" s="0" t="str">
        <f aca="false">IF(G267=1,IF(COUNTIF(H$2:H267,H267)=1,COUNTIF($H:$H,H267),""),"")</f>
        <v/>
      </c>
      <c r="O267" s="0" t="str">
        <f aca="false">IF(G267=1,IF(COUNTIF(I$2:I267,I267)=1,COUNTIF($I:$I,I267),""),"")</f>
        <v/>
      </c>
      <c r="P267" s="38" t="str">
        <f aca="false">IF(G267=1,IF(COUNTIFS(C$2:C267,C267,G$2:G267,1)=1,COUNTIFS($C:$C,C267,$G:$G,1)+ROW()/10000000,""),"")</f>
        <v/>
      </c>
      <c r="Q267" s="36" t="n">
        <f aca="false">IF(K267=1,IF(COUNTIFS(C$2:C267,C267,K$2:K267,1)=1,1,0),"")</f>
        <v>0</v>
      </c>
      <c r="R267" s="0" t="str">
        <f aca="false">IF(M267=1,IF(COUNTIFS(C$2:C267,C267,M$2:M267,1)=1,1,0),"")</f>
        <v/>
      </c>
      <c r="S267" s="0" t="str">
        <f aca="false">IF(L267=1,IF(COUNTIFS(C$2:C267,C267,L$2:L267,1)=1,1,0),"")</f>
        <v/>
      </c>
      <c r="T267" s="38" t="str">
        <f aca="false">IF(N267="","",N267+ROW()/10000000)</f>
        <v/>
      </c>
      <c r="U267" s="36" t="n">
        <f aca="false">IF(G267=1,IF(B267="",1,0),"")</f>
        <v>0</v>
      </c>
    </row>
    <row r="268" customFormat="false" ht="15" hidden="false" customHeight="false" outlineLevel="0" collapsed="false">
      <c r="A268" s="35" t="n">
        <v>46084.3933564815</v>
      </c>
      <c r="B268" s="35" t="n">
        <v>46084.3936111111</v>
      </c>
      <c r="C268" s="36" t="s">
        <v>115</v>
      </c>
      <c r="D268" s="36" t="s">
        <v>116</v>
      </c>
      <c r="E268" s="36" t="s">
        <v>117</v>
      </c>
      <c r="F268" s="36" t="s">
        <v>118</v>
      </c>
      <c r="G268" s="36" t="n">
        <f aca="false">IF(A268="","",IF(AND(A268&gt;=Debut,A268&lt;Fin),1,0))</f>
        <v>1</v>
      </c>
      <c r="H268" s="36" t="n">
        <f aca="false">IF(G268=1,INT(ROUND((A268-Debut)*86400,0)/600),"")</f>
        <v>200</v>
      </c>
      <c r="I268" s="36" t="n">
        <f aca="false">IF(G268=1,INT(ROUND((A268-Debut)*86400,0)/3600),"")</f>
        <v>33</v>
      </c>
      <c r="J268" s="36" t="n">
        <f aca="false">IF(OR(A268="",B268=""),"",ROUND((B268-A268)*86400,0))</f>
        <v>22</v>
      </c>
      <c r="K268" s="37" t="n">
        <f aca="false">IF(G268=1,IF(COUNTIFS($C:$C,C268,$G:$G,1,$A:$A,"&gt;="&amp;(A268-FenetreInterm/86400),$A:$A,"&lt;="&amp;A268)&gt;=NbInterm,1,0),"")</f>
        <v>1</v>
      </c>
      <c r="L268" s="37" t="n">
        <f aca="false">IF(G268=1,IF(B268="",0,IF(J268&lt;SeuilFugitive,1,0)),"")</f>
        <v>0</v>
      </c>
      <c r="M268" s="37" t="n">
        <f aca="false">IF(G268=1,IF(B268="",IF((Fin-A268)*24&gt;SeuilFigee,1,0),IF(J268&gt;SeuilFigee*3600,1,0)),"")</f>
        <v>0</v>
      </c>
      <c r="N268" s="0" t="str">
        <f aca="false">IF(G268=1,IF(COUNTIF(H$2:H268,H268)=1,COUNTIF($H:$H,H268),""),"")</f>
        <v/>
      </c>
      <c r="O268" s="0" t="str">
        <f aca="false">IF(G268=1,IF(COUNTIF(I$2:I268,I268)=1,COUNTIF($I:$I,I268),""),"")</f>
        <v/>
      </c>
      <c r="P268" s="38" t="str">
        <f aca="false">IF(G268=1,IF(COUNTIFS(C$2:C268,C268,G$2:G268,1)=1,COUNTIFS($C:$C,C268,$G:$G,1)+ROW()/10000000,""),"")</f>
        <v/>
      </c>
      <c r="Q268" s="36" t="n">
        <f aca="false">IF(K268=1,IF(COUNTIFS(C$2:C268,C268,K$2:K268,1)=1,1,0),"")</f>
        <v>0</v>
      </c>
      <c r="R268" s="0" t="str">
        <f aca="false">IF(M268=1,IF(COUNTIFS(C$2:C268,C268,M$2:M268,1)=1,1,0),"")</f>
        <v/>
      </c>
      <c r="S268" s="0" t="str">
        <f aca="false">IF(L268=1,IF(COUNTIFS(C$2:C268,C268,L$2:L268,1)=1,1,0),"")</f>
        <v/>
      </c>
      <c r="T268" s="38" t="str">
        <f aca="false">IF(N268="","",N268+ROW()/10000000)</f>
        <v/>
      </c>
      <c r="U268" s="36" t="n">
        <f aca="false">IF(G268=1,IF(B268="",1,0),"")</f>
        <v>0</v>
      </c>
    </row>
    <row r="269" customFormat="false" ht="15" hidden="false" customHeight="false" outlineLevel="0" collapsed="false">
      <c r="A269" s="35" t="n">
        <v>46084.3935648148</v>
      </c>
      <c r="B269" s="35" t="n">
        <v>46084.3937152778</v>
      </c>
      <c r="C269" s="36" t="s">
        <v>115</v>
      </c>
      <c r="D269" s="36" t="s">
        <v>116</v>
      </c>
      <c r="E269" s="36" t="s">
        <v>117</v>
      </c>
      <c r="F269" s="36" t="s">
        <v>118</v>
      </c>
      <c r="G269" s="36" t="n">
        <f aca="false">IF(A269="","",IF(AND(A269&gt;=Debut,A269&lt;Fin),1,0))</f>
        <v>1</v>
      </c>
      <c r="H269" s="36" t="n">
        <f aca="false">IF(G269=1,INT(ROUND((A269-Debut)*86400,0)/600),"")</f>
        <v>200</v>
      </c>
      <c r="I269" s="36" t="n">
        <f aca="false">IF(G269=1,INT(ROUND((A269-Debut)*86400,0)/3600),"")</f>
        <v>33</v>
      </c>
      <c r="J269" s="36" t="n">
        <f aca="false">IF(OR(A269="",B269=""),"",ROUND((B269-A269)*86400,0))</f>
        <v>13</v>
      </c>
      <c r="K269" s="37" t="n">
        <f aca="false">IF(G269=1,IF(COUNTIFS($C:$C,C269,$G:$G,1,$A:$A,"&gt;="&amp;(A269-FenetreInterm/86400),$A:$A,"&lt;="&amp;A269)&gt;=NbInterm,1,0),"")</f>
        <v>1</v>
      </c>
      <c r="L269" s="37" t="n">
        <f aca="false">IF(G269=1,IF(B269="",0,IF(J269&lt;SeuilFugitive,1,0)),"")</f>
        <v>0</v>
      </c>
      <c r="M269" s="37" t="n">
        <f aca="false">IF(G269=1,IF(B269="",IF((Fin-A269)*24&gt;SeuilFigee,1,0),IF(J269&gt;SeuilFigee*3600,1,0)),"")</f>
        <v>0</v>
      </c>
      <c r="N269" s="0" t="str">
        <f aca="false">IF(G269=1,IF(COUNTIF(H$2:H269,H269)=1,COUNTIF($H:$H,H269),""),"")</f>
        <v/>
      </c>
      <c r="O269" s="0" t="str">
        <f aca="false">IF(G269=1,IF(COUNTIF(I$2:I269,I269)=1,COUNTIF($I:$I,I269),""),"")</f>
        <v/>
      </c>
      <c r="P269" s="38" t="str">
        <f aca="false">IF(G269=1,IF(COUNTIFS(C$2:C269,C269,G$2:G269,1)=1,COUNTIFS($C:$C,C269,$G:$G,1)+ROW()/10000000,""),"")</f>
        <v/>
      </c>
      <c r="Q269" s="36" t="n">
        <f aca="false">IF(K269=1,IF(COUNTIFS(C$2:C269,C269,K$2:K269,1)=1,1,0),"")</f>
        <v>0</v>
      </c>
      <c r="R269" s="0" t="str">
        <f aca="false">IF(M269=1,IF(COUNTIFS(C$2:C269,C269,M$2:M269,1)=1,1,0),"")</f>
        <v/>
      </c>
      <c r="S269" s="0" t="str">
        <f aca="false">IF(L269=1,IF(COUNTIFS(C$2:C269,C269,L$2:L269,1)=1,1,0),"")</f>
        <v/>
      </c>
      <c r="T269" s="38" t="str">
        <f aca="false">IF(N269="","",N269+ROW()/10000000)</f>
        <v/>
      </c>
      <c r="U269" s="36" t="n">
        <f aca="false">IF(G269=1,IF(B269="",1,0),"")</f>
        <v>0</v>
      </c>
    </row>
    <row r="270" customFormat="false" ht="15" hidden="false" customHeight="false" outlineLevel="0" collapsed="false">
      <c r="A270" s="35" t="n">
        <v>46084.3938194444</v>
      </c>
      <c r="B270" s="35" t="n">
        <v>46084.3940625</v>
      </c>
      <c r="C270" s="36" t="s">
        <v>115</v>
      </c>
      <c r="D270" s="36" t="s">
        <v>116</v>
      </c>
      <c r="E270" s="36" t="s">
        <v>117</v>
      </c>
      <c r="F270" s="36" t="s">
        <v>118</v>
      </c>
      <c r="G270" s="36" t="n">
        <f aca="false">IF(A270="","",IF(AND(A270&gt;=Debut,A270&lt;Fin),1,0))</f>
        <v>1</v>
      </c>
      <c r="H270" s="36" t="n">
        <f aca="false">IF(G270=1,INT(ROUND((A270-Debut)*86400,0)/600),"")</f>
        <v>200</v>
      </c>
      <c r="I270" s="36" t="n">
        <f aca="false">IF(G270=1,INT(ROUND((A270-Debut)*86400,0)/3600),"")</f>
        <v>33</v>
      </c>
      <c r="J270" s="36" t="n">
        <f aca="false">IF(OR(A270="",B270=""),"",ROUND((B270-A270)*86400,0))</f>
        <v>21</v>
      </c>
      <c r="K270" s="37" t="n">
        <f aca="false">IF(G270=1,IF(COUNTIFS($C:$C,C270,$G:$G,1,$A:$A,"&gt;="&amp;(A270-FenetreInterm/86400),$A:$A,"&lt;="&amp;A270)&gt;=NbInterm,1,0),"")</f>
        <v>1</v>
      </c>
      <c r="L270" s="37" t="n">
        <f aca="false">IF(G270=1,IF(B270="",0,IF(J270&lt;SeuilFugitive,1,0)),"")</f>
        <v>0</v>
      </c>
      <c r="M270" s="37" t="n">
        <f aca="false">IF(G270=1,IF(B270="",IF((Fin-A270)*24&gt;SeuilFigee,1,0),IF(J270&gt;SeuilFigee*3600,1,0)),"")</f>
        <v>0</v>
      </c>
      <c r="N270" s="0" t="str">
        <f aca="false">IF(G270=1,IF(COUNTIF(H$2:H270,H270)=1,COUNTIF($H:$H,H270),""),"")</f>
        <v/>
      </c>
      <c r="O270" s="0" t="str">
        <f aca="false">IF(G270=1,IF(COUNTIF(I$2:I270,I270)=1,COUNTIF($I:$I,I270),""),"")</f>
        <v/>
      </c>
      <c r="P270" s="38" t="str">
        <f aca="false">IF(G270=1,IF(COUNTIFS(C$2:C270,C270,G$2:G270,1)=1,COUNTIFS($C:$C,C270,$G:$G,1)+ROW()/10000000,""),"")</f>
        <v/>
      </c>
      <c r="Q270" s="36" t="n">
        <f aca="false">IF(K270=1,IF(COUNTIFS(C$2:C270,C270,K$2:K270,1)=1,1,0),"")</f>
        <v>0</v>
      </c>
      <c r="R270" s="0" t="str">
        <f aca="false">IF(M270=1,IF(COUNTIFS(C$2:C270,C270,M$2:M270,1)=1,1,0),"")</f>
        <v/>
      </c>
      <c r="S270" s="0" t="str">
        <f aca="false">IF(L270=1,IF(COUNTIFS(C$2:C270,C270,L$2:L270,1)=1,1,0),"")</f>
        <v/>
      </c>
      <c r="T270" s="38" t="str">
        <f aca="false">IF(N270="","",N270+ROW()/10000000)</f>
        <v/>
      </c>
      <c r="U270" s="36" t="n">
        <f aca="false">IF(G270=1,IF(B270="",1,0),"")</f>
        <v>0</v>
      </c>
    </row>
    <row r="271" customFormat="false" ht="15" hidden="false" customHeight="false" outlineLevel="0" collapsed="false">
      <c r="A271" s="35" t="n">
        <v>46084.3946064815</v>
      </c>
      <c r="B271" s="35" t="n">
        <v>46084.4139930556</v>
      </c>
      <c r="C271" s="36" t="s">
        <v>160</v>
      </c>
      <c r="D271" s="36" t="s">
        <v>161</v>
      </c>
      <c r="E271" s="36" t="s">
        <v>121</v>
      </c>
      <c r="F271" s="36" t="s">
        <v>144</v>
      </c>
      <c r="G271" s="36" t="n">
        <f aca="false">IF(A271="","",IF(AND(A271&gt;=Debut,A271&lt;Fin),1,0))</f>
        <v>1</v>
      </c>
      <c r="H271" s="36" t="n">
        <f aca="false">IF(G271=1,INT(ROUND((A271-Debut)*86400,0)/600),"")</f>
        <v>200</v>
      </c>
      <c r="I271" s="36" t="n">
        <f aca="false">IF(G271=1,INT(ROUND((A271-Debut)*86400,0)/3600),"")</f>
        <v>33</v>
      </c>
      <c r="J271" s="36" t="n">
        <f aca="false">IF(OR(A271="",B271=""),"",ROUND((B271-A271)*86400,0))</f>
        <v>1675</v>
      </c>
      <c r="K271" s="37" t="n">
        <f aca="false">IF(G271=1,IF(COUNTIFS($C:$C,C271,$G:$G,1,$A:$A,"&gt;="&amp;(A271-FenetreInterm/86400),$A:$A,"&lt;="&amp;A271)&gt;=NbInterm,1,0),"")</f>
        <v>0</v>
      </c>
      <c r="L271" s="37" t="n">
        <f aca="false">IF(G271=1,IF(B271="",0,IF(J271&lt;SeuilFugitive,1,0)),"")</f>
        <v>0</v>
      </c>
      <c r="M271" s="37" t="n">
        <f aca="false">IF(G271=1,IF(B271="",IF((Fin-A271)*24&gt;SeuilFigee,1,0),IF(J271&gt;SeuilFigee*3600,1,0)),"")</f>
        <v>0</v>
      </c>
      <c r="N271" s="0" t="str">
        <f aca="false">IF(G271=1,IF(COUNTIF(H$2:H271,H271)=1,COUNTIF($H:$H,H271),""),"")</f>
        <v/>
      </c>
      <c r="O271" s="0" t="str">
        <f aca="false">IF(G271=1,IF(COUNTIF(I$2:I271,I271)=1,COUNTIF($I:$I,I271),""),"")</f>
        <v/>
      </c>
      <c r="P271" s="38" t="str">
        <f aca="false">IF(G271=1,IF(COUNTIFS(C$2:C271,C271,G$2:G271,1)=1,COUNTIFS($C:$C,C271,$G:$G,1)+ROW()/10000000,""),"")</f>
        <v/>
      </c>
      <c r="Q271" s="0" t="str">
        <f aca="false">IF(K271=1,IF(COUNTIFS(C$2:C271,C271,K$2:K271,1)=1,1,0),"")</f>
        <v/>
      </c>
      <c r="R271" s="0" t="str">
        <f aca="false">IF(M271=1,IF(COUNTIFS(C$2:C271,C271,M$2:M271,1)=1,1,0),"")</f>
        <v/>
      </c>
      <c r="S271" s="0" t="str">
        <f aca="false">IF(L271=1,IF(COUNTIFS(C$2:C271,C271,L$2:L271,1)=1,1,0),"")</f>
        <v/>
      </c>
      <c r="T271" s="38" t="str">
        <f aca="false">IF(N271="","",N271+ROW()/10000000)</f>
        <v/>
      </c>
      <c r="U271" s="36" t="n">
        <f aca="false">IF(G271=1,IF(B271="",1,0),"")</f>
        <v>0</v>
      </c>
    </row>
    <row r="272" customFormat="false" ht="15" hidden="false" customHeight="false" outlineLevel="0" collapsed="false">
      <c r="A272" s="35" t="n">
        <v>46084.4014583333</v>
      </c>
      <c r="B272" s="35" t="n">
        <v>46084.4052893519</v>
      </c>
      <c r="C272" s="36" t="s">
        <v>142</v>
      </c>
      <c r="D272" s="36" t="s">
        <v>143</v>
      </c>
      <c r="E272" s="36" t="s">
        <v>121</v>
      </c>
      <c r="F272" s="36" t="s">
        <v>144</v>
      </c>
      <c r="G272" s="36" t="n">
        <f aca="false">IF(A272="","",IF(AND(A272&gt;=Debut,A272&lt;Fin),1,0))</f>
        <v>1</v>
      </c>
      <c r="H272" s="36" t="n">
        <f aca="false">IF(G272=1,INT(ROUND((A272-Debut)*86400,0)/600),"")</f>
        <v>201</v>
      </c>
      <c r="I272" s="36" t="n">
        <f aca="false">IF(G272=1,INT(ROUND((A272-Debut)*86400,0)/3600),"")</f>
        <v>33</v>
      </c>
      <c r="J272" s="36" t="n">
        <f aca="false">IF(OR(A272="",B272=""),"",ROUND((B272-A272)*86400,0))</f>
        <v>331</v>
      </c>
      <c r="K272" s="37" t="n">
        <f aca="false">IF(G272=1,IF(COUNTIFS($C:$C,C272,$G:$G,1,$A:$A,"&gt;="&amp;(A272-FenetreInterm/86400),$A:$A,"&lt;="&amp;A272)&gt;=NbInterm,1,0),"")</f>
        <v>0</v>
      </c>
      <c r="L272" s="37" t="n">
        <f aca="false">IF(G272=1,IF(B272="",0,IF(J272&lt;SeuilFugitive,1,0)),"")</f>
        <v>0</v>
      </c>
      <c r="M272" s="37" t="n">
        <f aca="false">IF(G272=1,IF(B272="",IF((Fin-A272)*24&gt;SeuilFigee,1,0),IF(J272&gt;SeuilFigee*3600,1,0)),"")</f>
        <v>0</v>
      </c>
      <c r="N272" s="36" t="n">
        <f aca="false">IF(G272=1,IF(COUNTIF(H$2:H272,H272)=1,COUNTIF($H:$H,H272),""),"")</f>
        <v>1</v>
      </c>
      <c r="O272" s="0" t="str">
        <f aca="false">IF(G272=1,IF(COUNTIF(I$2:I272,I272)=1,COUNTIF($I:$I,I272),""),"")</f>
        <v/>
      </c>
      <c r="P272" s="38" t="str">
        <f aca="false">IF(G272=1,IF(COUNTIFS(C$2:C272,C272,G$2:G272,1)=1,COUNTIFS($C:$C,C272,$G:$G,1)+ROW()/10000000,""),"")</f>
        <v/>
      </c>
      <c r="Q272" s="0" t="str">
        <f aca="false">IF(K272=1,IF(COUNTIFS(C$2:C272,C272,K$2:K272,1)=1,1,0),"")</f>
        <v/>
      </c>
      <c r="R272" s="0" t="str">
        <f aca="false">IF(M272=1,IF(COUNTIFS(C$2:C272,C272,M$2:M272,1)=1,1,0),"")</f>
        <v/>
      </c>
      <c r="S272" s="0" t="str">
        <f aca="false">IF(L272=1,IF(COUNTIFS(C$2:C272,C272,L$2:L272,1)=1,1,0),"")</f>
        <v/>
      </c>
      <c r="T272" s="38" t="n">
        <f aca="false">IF(N272="","",N272+ROW()/10000000)</f>
        <v>1.0000272</v>
      </c>
      <c r="U272" s="36" t="n">
        <f aca="false">IF(G272=1,IF(B272="",1,0),"")</f>
        <v>0</v>
      </c>
    </row>
    <row r="273" customFormat="false" ht="15" hidden="false" customHeight="false" outlineLevel="0" collapsed="false">
      <c r="A273" s="35" t="n">
        <v>46084.4053240741</v>
      </c>
      <c r="B273" s="35" t="n">
        <v>46084.4053819445</v>
      </c>
      <c r="C273" s="36" t="s">
        <v>140</v>
      </c>
      <c r="D273" s="36" t="s">
        <v>141</v>
      </c>
      <c r="E273" s="36" t="s">
        <v>128</v>
      </c>
      <c r="F273" s="36" t="s">
        <v>122</v>
      </c>
      <c r="G273" s="36" t="n">
        <f aca="false">IF(A273="","",IF(AND(A273&gt;=Debut,A273&lt;Fin),1,0))</f>
        <v>1</v>
      </c>
      <c r="H273" s="36" t="n">
        <f aca="false">IF(G273=1,INT(ROUND((A273-Debut)*86400,0)/600),"")</f>
        <v>202</v>
      </c>
      <c r="I273" s="36" t="n">
        <f aca="false">IF(G273=1,INT(ROUND((A273-Debut)*86400,0)/3600),"")</f>
        <v>33</v>
      </c>
      <c r="J273" s="36" t="n">
        <f aca="false">IF(OR(A273="",B273=""),"",ROUND((B273-A273)*86400,0))</f>
        <v>5</v>
      </c>
      <c r="K273" s="37" t="n">
        <f aca="false">IF(G273=1,IF(COUNTIFS($C:$C,C273,$G:$G,1,$A:$A,"&gt;="&amp;(A273-FenetreInterm/86400),$A:$A,"&lt;="&amp;A273)&gt;=NbInterm,1,0),"")</f>
        <v>0</v>
      </c>
      <c r="L273" s="37" t="n">
        <f aca="false">IF(G273=1,IF(B273="",0,IF(J273&lt;SeuilFugitive,1,0)),"")</f>
        <v>0</v>
      </c>
      <c r="M273" s="37" t="n">
        <f aca="false">IF(G273=1,IF(B273="",IF((Fin-A273)*24&gt;SeuilFigee,1,0),IF(J273&gt;SeuilFigee*3600,1,0)),"")</f>
        <v>0</v>
      </c>
      <c r="N273" s="36" t="n">
        <f aca="false">IF(G273=1,IF(COUNTIF(H$2:H273,H273)=1,COUNTIF($H:$H,H273),""),"")</f>
        <v>6</v>
      </c>
      <c r="O273" s="0" t="str">
        <f aca="false">IF(G273=1,IF(COUNTIF(I$2:I273,I273)=1,COUNTIF($I:$I,I273),""),"")</f>
        <v/>
      </c>
      <c r="P273" s="38" t="str">
        <f aca="false">IF(G273=1,IF(COUNTIFS(C$2:C273,C273,G$2:G273,1)=1,COUNTIFS($C:$C,C273,$G:$G,1)+ROW()/10000000,""),"")</f>
        <v/>
      </c>
      <c r="Q273" s="0" t="str">
        <f aca="false">IF(K273=1,IF(COUNTIFS(C$2:C273,C273,K$2:K273,1)=1,1,0),"")</f>
        <v/>
      </c>
      <c r="R273" s="0" t="str">
        <f aca="false">IF(M273=1,IF(COUNTIFS(C$2:C273,C273,M$2:M273,1)=1,1,0),"")</f>
        <v/>
      </c>
      <c r="S273" s="0" t="str">
        <f aca="false">IF(L273=1,IF(COUNTIFS(C$2:C273,C273,L$2:L273,1)=1,1,0),"")</f>
        <v/>
      </c>
      <c r="T273" s="38" t="n">
        <f aca="false">IF(N273="","",N273+ROW()/10000000)</f>
        <v>6.0000273</v>
      </c>
      <c r="U273" s="36" t="n">
        <f aca="false">IF(G273=1,IF(B273="",1,0),"")</f>
        <v>0</v>
      </c>
    </row>
    <row r="274" customFormat="false" ht="15" hidden="false" customHeight="false" outlineLevel="0" collapsed="false">
      <c r="A274" s="35" t="n">
        <v>46084.4056134259</v>
      </c>
      <c r="B274" s="35" t="n">
        <v>46084.4057060185</v>
      </c>
      <c r="C274" s="36" t="s">
        <v>140</v>
      </c>
      <c r="D274" s="36" t="s">
        <v>141</v>
      </c>
      <c r="E274" s="36" t="s">
        <v>128</v>
      </c>
      <c r="F274" s="36" t="s">
        <v>122</v>
      </c>
      <c r="G274" s="36" t="n">
        <f aca="false">IF(A274="","",IF(AND(A274&gt;=Debut,A274&lt;Fin),1,0))</f>
        <v>1</v>
      </c>
      <c r="H274" s="36" t="n">
        <f aca="false">IF(G274=1,INT(ROUND((A274-Debut)*86400,0)/600),"")</f>
        <v>202</v>
      </c>
      <c r="I274" s="36" t="n">
        <f aca="false">IF(G274=1,INT(ROUND((A274-Debut)*86400,0)/3600),"")</f>
        <v>33</v>
      </c>
      <c r="J274" s="36" t="n">
        <f aca="false">IF(OR(A274="",B274=""),"",ROUND((B274-A274)*86400,0))</f>
        <v>8</v>
      </c>
      <c r="K274" s="37" t="n">
        <f aca="false">IF(G274=1,IF(COUNTIFS($C:$C,C274,$G:$G,1,$A:$A,"&gt;="&amp;(A274-FenetreInterm/86400),$A:$A,"&lt;="&amp;A274)&gt;=NbInterm,1,0),"")</f>
        <v>0</v>
      </c>
      <c r="L274" s="37" t="n">
        <f aca="false">IF(G274=1,IF(B274="",0,IF(J274&lt;SeuilFugitive,1,0)),"")</f>
        <v>0</v>
      </c>
      <c r="M274" s="37" t="n">
        <f aca="false">IF(G274=1,IF(B274="",IF((Fin-A274)*24&gt;SeuilFigee,1,0),IF(J274&gt;SeuilFigee*3600,1,0)),"")</f>
        <v>0</v>
      </c>
      <c r="N274" s="0" t="str">
        <f aca="false">IF(G274=1,IF(COUNTIF(H$2:H274,H274)=1,COUNTIF($H:$H,H274),""),"")</f>
        <v/>
      </c>
      <c r="O274" s="0" t="str">
        <f aca="false">IF(G274=1,IF(COUNTIF(I$2:I274,I274)=1,COUNTIF($I:$I,I274),""),"")</f>
        <v/>
      </c>
      <c r="P274" s="38" t="str">
        <f aca="false">IF(G274=1,IF(COUNTIFS(C$2:C274,C274,G$2:G274,1)=1,COUNTIFS($C:$C,C274,$G:$G,1)+ROW()/10000000,""),"")</f>
        <v/>
      </c>
      <c r="Q274" s="0" t="str">
        <f aca="false">IF(K274=1,IF(COUNTIFS(C$2:C274,C274,K$2:K274,1)=1,1,0),"")</f>
        <v/>
      </c>
      <c r="R274" s="0" t="str">
        <f aca="false">IF(M274=1,IF(COUNTIFS(C$2:C274,C274,M$2:M274,1)=1,1,0),"")</f>
        <v/>
      </c>
      <c r="S274" s="0" t="str">
        <f aca="false">IF(L274=1,IF(COUNTIFS(C$2:C274,C274,L$2:L274,1)=1,1,0),"")</f>
        <v/>
      </c>
      <c r="T274" s="38" t="str">
        <f aca="false">IF(N274="","",N274+ROW()/10000000)</f>
        <v/>
      </c>
      <c r="U274" s="36" t="n">
        <f aca="false">IF(G274=1,IF(B274="",1,0),"")</f>
        <v>0</v>
      </c>
    </row>
    <row r="275" customFormat="false" ht="15" hidden="false" customHeight="false" outlineLevel="0" collapsed="false">
      <c r="A275" s="35" t="n">
        <v>46084.4057523148</v>
      </c>
      <c r="B275" s="35" t="n">
        <v>46084.4058912037</v>
      </c>
      <c r="C275" s="36" t="s">
        <v>140</v>
      </c>
      <c r="D275" s="36" t="s">
        <v>141</v>
      </c>
      <c r="E275" s="36" t="s">
        <v>128</v>
      </c>
      <c r="F275" s="36" t="s">
        <v>122</v>
      </c>
      <c r="G275" s="36" t="n">
        <f aca="false">IF(A275="","",IF(AND(A275&gt;=Debut,A275&lt;Fin),1,0))</f>
        <v>1</v>
      </c>
      <c r="H275" s="36" t="n">
        <f aca="false">IF(G275=1,INT(ROUND((A275-Debut)*86400,0)/600),"")</f>
        <v>202</v>
      </c>
      <c r="I275" s="36" t="n">
        <f aca="false">IF(G275=1,INT(ROUND((A275-Debut)*86400,0)/3600),"")</f>
        <v>33</v>
      </c>
      <c r="J275" s="36" t="n">
        <f aca="false">IF(OR(A275="",B275=""),"",ROUND((B275-A275)*86400,0))</f>
        <v>12</v>
      </c>
      <c r="K275" s="37" t="n">
        <f aca="false">IF(G275=1,IF(COUNTIFS($C:$C,C275,$G:$G,1,$A:$A,"&gt;="&amp;(A275-FenetreInterm/86400),$A:$A,"&lt;="&amp;A275)&gt;=NbInterm,1,0),"")</f>
        <v>1</v>
      </c>
      <c r="L275" s="37" t="n">
        <f aca="false">IF(G275=1,IF(B275="",0,IF(J275&lt;SeuilFugitive,1,0)),"")</f>
        <v>0</v>
      </c>
      <c r="M275" s="37" t="n">
        <f aca="false">IF(G275=1,IF(B275="",IF((Fin-A275)*24&gt;SeuilFigee,1,0),IF(J275&gt;SeuilFigee*3600,1,0)),"")</f>
        <v>0</v>
      </c>
      <c r="N275" s="0" t="str">
        <f aca="false">IF(G275=1,IF(COUNTIF(H$2:H275,H275)=1,COUNTIF($H:$H,H275),""),"")</f>
        <v/>
      </c>
      <c r="O275" s="0" t="str">
        <f aca="false">IF(G275=1,IF(COUNTIF(I$2:I275,I275)=1,COUNTIF($I:$I,I275),""),"")</f>
        <v/>
      </c>
      <c r="P275" s="38" t="str">
        <f aca="false">IF(G275=1,IF(COUNTIFS(C$2:C275,C275,G$2:G275,1)=1,COUNTIFS($C:$C,C275,$G:$G,1)+ROW()/10000000,""),"")</f>
        <v/>
      </c>
      <c r="Q275" s="36" t="n">
        <f aca="false">IF(K275=1,IF(COUNTIFS(C$2:C275,C275,K$2:K275,1)=1,1,0),"")</f>
        <v>0</v>
      </c>
      <c r="R275" s="0" t="str">
        <f aca="false">IF(M275=1,IF(COUNTIFS(C$2:C275,C275,M$2:M275,1)=1,1,0),"")</f>
        <v/>
      </c>
      <c r="S275" s="0" t="str">
        <f aca="false">IF(L275=1,IF(COUNTIFS(C$2:C275,C275,L$2:L275,1)=1,1,0),"")</f>
        <v/>
      </c>
      <c r="T275" s="38" t="str">
        <f aca="false">IF(N275="","",N275+ROW()/10000000)</f>
        <v/>
      </c>
      <c r="U275" s="36" t="n">
        <f aca="false">IF(G275=1,IF(B275="",1,0),"")</f>
        <v>0</v>
      </c>
    </row>
    <row r="276" customFormat="false" ht="15" hidden="false" customHeight="false" outlineLevel="0" collapsed="false">
      <c r="A276" s="35" t="n">
        <v>46084.4059143519</v>
      </c>
      <c r="B276" s="35" t="n">
        <v>46084.4060416667</v>
      </c>
      <c r="C276" s="36" t="s">
        <v>140</v>
      </c>
      <c r="D276" s="36" t="s">
        <v>141</v>
      </c>
      <c r="E276" s="36" t="s">
        <v>128</v>
      </c>
      <c r="F276" s="36" t="s">
        <v>122</v>
      </c>
      <c r="G276" s="36" t="n">
        <f aca="false">IF(A276="","",IF(AND(A276&gt;=Debut,A276&lt;Fin),1,0))</f>
        <v>1</v>
      </c>
      <c r="H276" s="36" t="n">
        <f aca="false">IF(G276=1,INT(ROUND((A276-Debut)*86400,0)/600),"")</f>
        <v>202</v>
      </c>
      <c r="I276" s="36" t="n">
        <f aca="false">IF(G276=1,INT(ROUND((A276-Debut)*86400,0)/3600),"")</f>
        <v>33</v>
      </c>
      <c r="J276" s="36" t="n">
        <f aca="false">IF(OR(A276="",B276=""),"",ROUND((B276-A276)*86400,0))</f>
        <v>11</v>
      </c>
      <c r="K276" s="37" t="n">
        <f aca="false">IF(G276=1,IF(COUNTIFS($C:$C,C276,$G:$G,1,$A:$A,"&gt;="&amp;(A276-FenetreInterm/86400),$A:$A,"&lt;="&amp;A276)&gt;=NbInterm,1,0),"")</f>
        <v>1</v>
      </c>
      <c r="L276" s="37" t="n">
        <f aca="false">IF(G276=1,IF(B276="",0,IF(J276&lt;SeuilFugitive,1,0)),"")</f>
        <v>0</v>
      </c>
      <c r="M276" s="37" t="n">
        <f aca="false">IF(G276=1,IF(B276="",IF((Fin-A276)*24&gt;SeuilFigee,1,0),IF(J276&gt;SeuilFigee*3600,1,0)),"")</f>
        <v>0</v>
      </c>
      <c r="N276" s="0" t="str">
        <f aca="false">IF(G276=1,IF(COUNTIF(H$2:H276,H276)=1,COUNTIF($H:$H,H276),""),"")</f>
        <v/>
      </c>
      <c r="O276" s="0" t="str">
        <f aca="false">IF(G276=1,IF(COUNTIF(I$2:I276,I276)=1,COUNTIF($I:$I,I276),""),"")</f>
        <v/>
      </c>
      <c r="P276" s="38" t="str">
        <f aca="false">IF(G276=1,IF(COUNTIFS(C$2:C276,C276,G$2:G276,1)=1,COUNTIFS($C:$C,C276,$G:$G,1)+ROW()/10000000,""),"")</f>
        <v/>
      </c>
      <c r="Q276" s="36" t="n">
        <f aca="false">IF(K276=1,IF(COUNTIFS(C$2:C276,C276,K$2:K276,1)=1,1,0),"")</f>
        <v>0</v>
      </c>
      <c r="R276" s="0" t="str">
        <f aca="false">IF(M276=1,IF(COUNTIFS(C$2:C276,C276,M$2:M276,1)=1,1,0),"")</f>
        <v/>
      </c>
      <c r="S276" s="0" t="str">
        <f aca="false">IF(L276=1,IF(COUNTIFS(C$2:C276,C276,L$2:L276,1)=1,1,0),"")</f>
        <v/>
      </c>
      <c r="T276" s="38" t="str">
        <f aca="false">IF(N276="","",N276+ROW()/10000000)</f>
        <v/>
      </c>
      <c r="U276" s="36" t="n">
        <f aca="false">IF(G276=1,IF(B276="",1,0),"")</f>
        <v>0</v>
      </c>
    </row>
    <row r="277" customFormat="false" ht="15" hidden="false" customHeight="false" outlineLevel="0" collapsed="false">
      <c r="A277" s="35" t="n">
        <v>46084.4061921296</v>
      </c>
      <c r="B277" s="35" t="n">
        <v>46084.4062384259</v>
      </c>
      <c r="C277" s="36" t="s">
        <v>140</v>
      </c>
      <c r="D277" s="36" t="s">
        <v>141</v>
      </c>
      <c r="E277" s="36" t="s">
        <v>128</v>
      </c>
      <c r="F277" s="36" t="s">
        <v>122</v>
      </c>
      <c r="G277" s="36" t="n">
        <f aca="false">IF(A277="","",IF(AND(A277&gt;=Debut,A277&lt;Fin),1,0))</f>
        <v>1</v>
      </c>
      <c r="H277" s="36" t="n">
        <f aca="false">IF(G277=1,INT(ROUND((A277-Debut)*86400,0)/600),"")</f>
        <v>202</v>
      </c>
      <c r="I277" s="36" t="n">
        <f aca="false">IF(G277=1,INT(ROUND((A277-Debut)*86400,0)/3600),"")</f>
        <v>33</v>
      </c>
      <c r="J277" s="36" t="n">
        <f aca="false">IF(OR(A277="",B277=""),"",ROUND((B277-A277)*86400,0))</f>
        <v>4</v>
      </c>
      <c r="K277" s="37" t="n">
        <f aca="false">IF(G277=1,IF(COUNTIFS($C:$C,C277,$G:$G,1,$A:$A,"&gt;="&amp;(A277-FenetreInterm/86400),$A:$A,"&lt;="&amp;A277)&gt;=NbInterm,1,0),"")</f>
        <v>1</v>
      </c>
      <c r="L277" s="37" t="n">
        <f aca="false">IF(G277=1,IF(B277="",0,IF(J277&lt;SeuilFugitive,1,0)),"")</f>
        <v>1</v>
      </c>
      <c r="M277" s="37" t="n">
        <f aca="false">IF(G277=1,IF(B277="",IF((Fin-A277)*24&gt;SeuilFigee,1,0),IF(J277&gt;SeuilFigee*3600,1,0)),"")</f>
        <v>0</v>
      </c>
      <c r="N277" s="0" t="str">
        <f aca="false">IF(G277=1,IF(COUNTIF(H$2:H277,H277)=1,COUNTIF($H:$H,H277),""),"")</f>
        <v/>
      </c>
      <c r="O277" s="0" t="str">
        <f aca="false">IF(G277=1,IF(COUNTIF(I$2:I277,I277)=1,COUNTIF($I:$I,I277),""),"")</f>
        <v/>
      </c>
      <c r="P277" s="38" t="str">
        <f aca="false">IF(G277=1,IF(COUNTIFS(C$2:C277,C277,G$2:G277,1)=1,COUNTIFS($C:$C,C277,$G:$G,1)+ROW()/10000000,""),"")</f>
        <v/>
      </c>
      <c r="Q277" s="36" t="n">
        <f aca="false">IF(K277=1,IF(COUNTIFS(C$2:C277,C277,K$2:K277,1)=1,1,0),"")</f>
        <v>0</v>
      </c>
      <c r="R277" s="0" t="str">
        <f aca="false">IF(M277=1,IF(COUNTIFS(C$2:C277,C277,M$2:M277,1)=1,1,0),"")</f>
        <v/>
      </c>
      <c r="S277" s="36" t="n">
        <f aca="false">IF(L277=1,IF(COUNTIFS(C$2:C277,C277,L$2:L277,1)=1,1,0),"")</f>
        <v>0</v>
      </c>
      <c r="T277" s="38" t="str">
        <f aca="false">IF(N277="","",N277+ROW()/10000000)</f>
        <v/>
      </c>
      <c r="U277" s="36" t="n">
        <f aca="false">IF(G277=1,IF(B277="",1,0),"")</f>
        <v>0</v>
      </c>
    </row>
    <row r="278" customFormat="false" ht="15" hidden="false" customHeight="false" outlineLevel="0" collapsed="false">
      <c r="A278" s="35" t="n">
        <v>46084.4071527778</v>
      </c>
      <c r="B278" s="35" t="n">
        <v>46084.4097685185</v>
      </c>
      <c r="C278" s="36" t="s">
        <v>136</v>
      </c>
      <c r="D278" s="36" t="s">
        <v>137</v>
      </c>
      <c r="E278" s="36" t="s">
        <v>121</v>
      </c>
      <c r="F278" s="36" t="s">
        <v>125</v>
      </c>
      <c r="G278" s="36" t="n">
        <f aca="false">IF(A278="","",IF(AND(A278&gt;=Debut,A278&lt;Fin),1,0))</f>
        <v>1</v>
      </c>
      <c r="H278" s="36" t="n">
        <f aca="false">IF(G278=1,INT(ROUND((A278-Debut)*86400,0)/600),"")</f>
        <v>202</v>
      </c>
      <c r="I278" s="36" t="n">
        <f aca="false">IF(G278=1,INT(ROUND((A278-Debut)*86400,0)/3600),"")</f>
        <v>33</v>
      </c>
      <c r="J278" s="36" t="n">
        <f aca="false">IF(OR(A278="",B278=""),"",ROUND((B278-A278)*86400,0))</f>
        <v>226</v>
      </c>
      <c r="K278" s="37" t="n">
        <f aca="false">IF(G278=1,IF(COUNTIFS($C:$C,C278,$G:$G,1,$A:$A,"&gt;="&amp;(A278-FenetreInterm/86400),$A:$A,"&lt;="&amp;A278)&gt;=NbInterm,1,0),"")</f>
        <v>0</v>
      </c>
      <c r="L278" s="37" t="n">
        <f aca="false">IF(G278=1,IF(B278="",0,IF(J278&lt;SeuilFugitive,1,0)),"")</f>
        <v>0</v>
      </c>
      <c r="M278" s="37" t="n">
        <f aca="false">IF(G278=1,IF(B278="",IF((Fin-A278)*24&gt;SeuilFigee,1,0),IF(J278&gt;SeuilFigee*3600,1,0)),"")</f>
        <v>0</v>
      </c>
      <c r="N278" s="0" t="str">
        <f aca="false">IF(G278=1,IF(COUNTIF(H$2:H278,H278)=1,COUNTIF($H:$H,H278),""),"")</f>
        <v/>
      </c>
      <c r="O278" s="0" t="str">
        <f aca="false">IF(G278=1,IF(COUNTIF(I$2:I278,I278)=1,COUNTIF($I:$I,I278),""),"")</f>
        <v/>
      </c>
      <c r="P278" s="38" t="str">
        <f aca="false">IF(G278=1,IF(COUNTIFS(C$2:C278,C278,G$2:G278,1)=1,COUNTIFS($C:$C,C278,$G:$G,1)+ROW()/10000000,""),"")</f>
        <v/>
      </c>
      <c r="Q278" s="0" t="str">
        <f aca="false">IF(K278=1,IF(COUNTIFS(C$2:C278,C278,K$2:K278,1)=1,1,0),"")</f>
        <v/>
      </c>
      <c r="R278" s="0" t="str">
        <f aca="false">IF(M278=1,IF(COUNTIFS(C$2:C278,C278,M$2:M278,1)=1,1,0),"")</f>
        <v/>
      </c>
      <c r="S278" s="0" t="str">
        <f aca="false">IF(L278=1,IF(COUNTIFS(C$2:C278,C278,L$2:L278,1)=1,1,0),"")</f>
        <v/>
      </c>
      <c r="T278" s="38" t="str">
        <f aca="false">IF(N278="","",N278+ROW()/10000000)</f>
        <v/>
      </c>
      <c r="U278" s="36" t="n">
        <f aca="false">IF(G278=1,IF(B278="",1,0),"")</f>
        <v>0</v>
      </c>
    </row>
    <row r="279" customFormat="false" ht="15" hidden="false" customHeight="false" outlineLevel="0" collapsed="false">
      <c r="A279" s="35" t="n">
        <v>46084.4126967593</v>
      </c>
      <c r="B279" s="35" t="n">
        <v>46084.4176851852</v>
      </c>
      <c r="C279" s="36" t="s">
        <v>142</v>
      </c>
      <c r="D279" s="36" t="s">
        <v>143</v>
      </c>
      <c r="E279" s="36" t="s">
        <v>121</v>
      </c>
      <c r="F279" s="36" t="s">
        <v>144</v>
      </c>
      <c r="G279" s="36" t="n">
        <f aca="false">IF(A279="","",IF(AND(A279&gt;=Debut,A279&lt;Fin),1,0))</f>
        <v>1</v>
      </c>
      <c r="H279" s="36" t="n">
        <f aca="false">IF(G279=1,INT(ROUND((A279-Debut)*86400,0)/600),"")</f>
        <v>203</v>
      </c>
      <c r="I279" s="36" t="n">
        <f aca="false">IF(G279=1,INT(ROUND((A279-Debut)*86400,0)/3600),"")</f>
        <v>33</v>
      </c>
      <c r="J279" s="36" t="n">
        <f aca="false">IF(OR(A279="",B279=""),"",ROUND((B279-A279)*86400,0))</f>
        <v>431</v>
      </c>
      <c r="K279" s="37" t="n">
        <f aca="false">IF(G279=1,IF(COUNTIFS($C:$C,C279,$G:$G,1,$A:$A,"&gt;="&amp;(A279-FenetreInterm/86400),$A:$A,"&lt;="&amp;A279)&gt;=NbInterm,1,0),"")</f>
        <v>0</v>
      </c>
      <c r="L279" s="37" t="n">
        <f aca="false">IF(G279=1,IF(B279="",0,IF(J279&lt;SeuilFugitive,1,0)),"")</f>
        <v>0</v>
      </c>
      <c r="M279" s="37" t="n">
        <f aca="false">IF(G279=1,IF(B279="",IF((Fin-A279)*24&gt;SeuilFigee,1,0),IF(J279&gt;SeuilFigee*3600,1,0)),"")</f>
        <v>0</v>
      </c>
      <c r="N279" s="36" t="n">
        <f aca="false">IF(G279=1,IF(COUNTIF(H$2:H279,H279)=1,COUNTIF($H:$H,H279),""),"")</f>
        <v>4</v>
      </c>
      <c r="O279" s="0" t="str">
        <f aca="false">IF(G279=1,IF(COUNTIF(I$2:I279,I279)=1,COUNTIF($I:$I,I279),""),"")</f>
        <v/>
      </c>
      <c r="P279" s="38" t="str">
        <f aca="false">IF(G279=1,IF(COUNTIFS(C$2:C279,C279,G$2:G279,1)=1,COUNTIFS($C:$C,C279,$G:$G,1)+ROW()/10000000,""),"")</f>
        <v/>
      </c>
      <c r="Q279" s="0" t="str">
        <f aca="false">IF(K279=1,IF(COUNTIFS(C$2:C279,C279,K$2:K279,1)=1,1,0),"")</f>
        <v/>
      </c>
      <c r="R279" s="0" t="str">
        <f aca="false">IF(M279=1,IF(COUNTIFS(C$2:C279,C279,M$2:M279,1)=1,1,0),"")</f>
        <v/>
      </c>
      <c r="S279" s="0" t="str">
        <f aca="false">IF(L279=1,IF(COUNTIFS(C$2:C279,C279,L$2:L279,1)=1,1,0),"")</f>
        <v/>
      </c>
      <c r="T279" s="38" t="n">
        <f aca="false">IF(N279="","",N279+ROW()/10000000)</f>
        <v>4.0000279</v>
      </c>
      <c r="U279" s="36" t="n">
        <f aca="false">IF(G279=1,IF(B279="",1,0),"")</f>
        <v>0</v>
      </c>
    </row>
    <row r="280" customFormat="false" ht="15" hidden="false" customHeight="false" outlineLevel="0" collapsed="false">
      <c r="A280" s="35" t="n">
        <v>46084.4132291667</v>
      </c>
      <c r="B280" s="35" t="n">
        <v>46084.4175</v>
      </c>
      <c r="C280" s="36" t="s">
        <v>138</v>
      </c>
      <c r="D280" s="36" t="s">
        <v>139</v>
      </c>
      <c r="E280" s="36" t="s">
        <v>128</v>
      </c>
      <c r="F280" s="36" t="s">
        <v>118</v>
      </c>
      <c r="G280" s="36" t="n">
        <f aca="false">IF(A280="","",IF(AND(A280&gt;=Debut,A280&lt;Fin),1,0))</f>
        <v>1</v>
      </c>
      <c r="H280" s="36" t="n">
        <f aca="false">IF(G280=1,INT(ROUND((A280-Debut)*86400,0)/600),"")</f>
        <v>203</v>
      </c>
      <c r="I280" s="36" t="n">
        <f aca="false">IF(G280=1,INT(ROUND((A280-Debut)*86400,0)/3600),"")</f>
        <v>33</v>
      </c>
      <c r="J280" s="36" t="n">
        <f aca="false">IF(OR(A280="",B280=""),"",ROUND((B280-A280)*86400,0))</f>
        <v>369</v>
      </c>
      <c r="K280" s="37" t="n">
        <f aca="false">IF(G280=1,IF(COUNTIFS($C:$C,C280,$G:$G,1,$A:$A,"&gt;="&amp;(A280-FenetreInterm/86400),$A:$A,"&lt;="&amp;A280)&gt;=NbInterm,1,0),"")</f>
        <v>0</v>
      </c>
      <c r="L280" s="37" t="n">
        <f aca="false">IF(G280=1,IF(B280="",0,IF(J280&lt;SeuilFugitive,1,0)),"")</f>
        <v>0</v>
      </c>
      <c r="M280" s="37" t="n">
        <f aca="false">IF(G280=1,IF(B280="",IF((Fin-A280)*24&gt;SeuilFigee,1,0),IF(J280&gt;SeuilFigee*3600,1,0)),"")</f>
        <v>0</v>
      </c>
      <c r="N280" s="0" t="str">
        <f aca="false">IF(G280=1,IF(COUNTIF(H$2:H280,H280)=1,COUNTIF($H:$H,H280),""),"")</f>
        <v/>
      </c>
      <c r="O280" s="0" t="str">
        <f aca="false">IF(G280=1,IF(COUNTIF(I$2:I280,I280)=1,COUNTIF($I:$I,I280),""),"")</f>
        <v/>
      </c>
      <c r="P280" s="38" t="str">
        <f aca="false">IF(G280=1,IF(COUNTIFS(C$2:C280,C280,G$2:G280,1)=1,COUNTIFS($C:$C,C280,$G:$G,1)+ROW()/10000000,""),"")</f>
        <v/>
      </c>
      <c r="Q280" s="0" t="str">
        <f aca="false">IF(K280=1,IF(COUNTIFS(C$2:C280,C280,K$2:K280,1)=1,1,0),"")</f>
        <v/>
      </c>
      <c r="R280" s="0" t="str">
        <f aca="false">IF(M280=1,IF(COUNTIFS(C$2:C280,C280,M$2:M280,1)=1,1,0),"")</f>
        <v/>
      </c>
      <c r="S280" s="0" t="str">
        <f aca="false">IF(L280=1,IF(COUNTIFS(C$2:C280,C280,L$2:L280,1)=1,1,0),"")</f>
        <v/>
      </c>
      <c r="T280" s="38" t="str">
        <f aca="false">IF(N280="","",N280+ROW()/10000000)</f>
        <v/>
      </c>
      <c r="U280" s="36" t="n">
        <f aca="false">IF(G280=1,IF(B280="",1,0),"")</f>
        <v>0</v>
      </c>
    </row>
    <row r="281" customFormat="false" ht="15" hidden="false" customHeight="false" outlineLevel="0" collapsed="false">
      <c r="A281" s="35" t="n">
        <v>46084.4134722222</v>
      </c>
      <c r="B281" s="35" t="n">
        <v>46084.4196875</v>
      </c>
      <c r="C281" s="36" t="s">
        <v>151</v>
      </c>
      <c r="D281" s="36" t="s">
        <v>152</v>
      </c>
      <c r="E281" s="36" t="s">
        <v>128</v>
      </c>
      <c r="F281" s="36" t="s">
        <v>144</v>
      </c>
      <c r="G281" s="36" t="n">
        <f aca="false">IF(A281="","",IF(AND(A281&gt;=Debut,A281&lt;Fin),1,0))</f>
        <v>1</v>
      </c>
      <c r="H281" s="36" t="n">
        <f aca="false">IF(G281=1,INT(ROUND((A281-Debut)*86400,0)/600),"")</f>
        <v>203</v>
      </c>
      <c r="I281" s="36" t="n">
        <f aca="false">IF(G281=1,INT(ROUND((A281-Debut)*86400,0)/3600),"")</f>
        <v>33</v>
      </c>
      <c r="J281" s="36" t="n">
        <f aca="false">IF(OR(A281="",B281=""),"",ROUND((B281-A281)*86400,0))</f>
        <v>537</v>
      </c>
      <c r="K281" s="37" t="n">
        <f aca="false">IF(G281=1,IF(COUNTIFS($C:$C,C281,$G:$G,1,$A:$A,"&gt;="&amp;(A281-FenetreInterm/86400),$A:$A,"&lt;="&amp;A281)&gt;=NbInterm,1,0),"")</f>
        <v>0</v>
      </c>
      <c r="L281" s="37" t="n">
        <f aca="false">IF(G281=1,IF(B281="",0,IF(J281&lt;SeuilFugitive,1,0)),"")</f>
        <v>0</v>
      </c>
      <c r="M281" s="37" t="n">
        <f aca="false">IF(G281=1,IF(B281="",IF((Fin-A281)*24&gt;SeuilFigee,1,0),IF(J281&gt;SeuilFigee*3600,1,0)),"")</f>
        <v>0</v>
      </c>
      <c r="N281" s="0" t="str">
        <f aca="false">IF(G281=1,IF(COUNTIF(H$2:H281,H281)=1,COUNTIF($H:$H,H281),""),"")</f>
        <v/>
      </c>
      <c r="O281" s="0" t="str">
        <f aca="false">IF(G281=1,IF(COUNTIF(I$2:I281,I281)=1,COUNTIF($I:$I,I281),""),"")</f>
        <v/>
      </c>
      <c r="P281" s="38" t="str">
        <f aca="false">IF(G281=1,IF(COUNTIFS(C$2:C281,C281,G$2:G281,1)=1,COUNTIFS($C:$C,C281,$G:$G,1)+ROW()/10000000,""),"")</f>
        <v/>
      </c>
      <c r="Q281" s="0" t="str">
        <f aca="false">IF(K281=1,IF(COUNTIFS(C$2:C281,C281,K$2:K281,1)=1,1,0),"")</f>
        <v/>
      </c>
      <c r="R281" s="0" t="str">
        <f aca="false">IF(M281=1,IF(COUNTIFS(C$2:C281,C281,M$2:M281,1)=1,1,0),"")</f>
        <v/>
      </c>
      <c r="S281" s="0" t="str">
        <f aca="false">IF(L281=1,IF(COUNTIFS(C$2:C281,C281,L$2:L281,1)=1,1,0),"")</f>
        <v/>
      </c>
      <c r="T281" s="38" t="str">
        <f aca="false">IF(N281="","",N281+ROW()/10000000)</f>
        <v/>
      </c>
      <c r="U281" s="36" t="n">
        <f aca="false">IF(G281=1,IF(B281="",1,0),"")</f>
        <v>0</v>
      </c>
    </row>
    <row r="282" customFormat="false" ht="15" hidden="false" customHeight="false" outlineLevel="0" collapsed="false">
      <c r="A282" s="35" t="n">
        <v>46084.4161342593</v>
      </c>
      <c r="B282" s="35" t="n">
        <v>46084.4239583333</v>
      </c>
      <c r="C282" s="36" t="s">
        <v>145</v>
      </c>
      <c r="D282" s="36" t="s">
        <v>146</v>
      </c>
      <c r="E282" s="36" t="s">
        <v>121</v>
      </c>
      <c r="F282" s="36" t="s">
        <v>144</v>
      </c>
      <c r="G282" s="36" t="n">
        <f aca="false">IF(A282="","",IF(AND(A282&gt;=Debut,A282&lt;Fin),1,0))</f>
        <v>1</v>
      </c>
      <c r="H282" s="36" t="n">
        <f aca="false">IF(G282=1,INT(ROUND((A282-Debut)*86400,0)/600),"")</f>
        <v>203</v>
      </c>
      <c r="I282" s="36" t="n">
        <f aca="false">IF(G282=1,INT(ROUND((A282-Debut)*86400,0)/3600),"")</f>
        <v>33</v>
      </c>
      <c r="J282" s="36" t="n">
        <f aca="false">IF(OR(A282="",B282=""),"",ROUND((B282-A282)*86400,0))</f>
        <v>676</v>
      </c>
      <c r="K282" s="37" t="n">
        <f aca="false">IF(G282=1,IF(COUNTIFS($C:$C,C282,$G:$G,1,$A:$A,"&gt;="&amp;(A282-FenetreInterm/86400),$A:$A,"&lt;="&amp;A282)&gt;=NbInterm,1,0),"")</f>
        <v>0</v>
      </c>
      <c r="L282" s="37" t="n">
        <f aca="false">IF(G282=1,IF(B282="",0,IF(J282&lt;SeuilFugitive,1,0)),"")</f>
        <v>0</v>
      </c>
      <c r="M282" s="37" t="n">
        <f aca="false">IF(G282=1,IF(B282="",IF((Fin-A282)*24&gt;SeuilFigee,1,0),IF(J282&gt;SeuilFigee*3600,1,0)),"")</f>
        <v>0</v>
      </c>
      <c r="N282" s="0" t="str">
        <f aca="false">IF(G282=1,IF(COUNTIF(H$2:H282,H282)=1,COUNTIF($H:$H,H282),""),"")</f>
        <v/>
      </c>
      <c r="O282" s="0" t="str">
        <f aca="false">IF(G282=1,IF(COUNTIF(I$2:I282,I282)=1,COUNTIF($I:$I,I282),""),"")</f>
        <v/>
      </c>
      <c r="P282" s="38" t="str">
        <f aca="false">IF(G282=1,IF(COUNTIFS(C$2:C282,C282,G$2:G282,1)=1,COUNTIFS($C:$C,C282,$G:$G,1)+ROW()/10000000,""),"")</f>
        <v/>
      </c>
      <c r="Q282" s="0" t="str">
        <f aca="false">IF(K282=1,IF(COUNTIFS(C$2:C282,C282,K$2:K282,1)=1,1,0),"")</f>
        <v/>
      </c>
      <c r="R282" s="0" t="str">
        <f aca="false">IF(M282=1,IF(COUNTIFS(C$2:C282,C282,M$2:M282,1)=1,1,0),"")</f>
        <v/>
      </c>
      <c r="S282" s="0" t="str">
        <f aca="false">IF(L282=1,IF(COUNTIFS(C$2:C282,C282,L$2:L282,1)=1,1,0),"")</f>
        <v/>
      </c>
      <c r="T282" s="38" t="str">
        <f aca="false">IF(N282="","",N282+ROW()/10000000)</f>
        <v/>
      </c>
      <c r="U282" s="36" t="n">
        <f aca="false">IF(G282=1,IF(B282="",1,0),"")</f>
        <v>0</v>
      </c>
    </row>
    <row r="283" customFormat="false" ht="15" hidden="false" customHeight="false" outlineLevel="0" collapsed="false">
      <c r="A283" s="35" t="n">
        <v>46084.4170949074</v>
      </c>
      <c r="B283" s="35" t="n">
        <v>46084.4173842593</v>
      </c>
      <c r="C283" s="36" t="s">
        <v>115</v>
      </c>
      <c r="D283" s="36" t="s">
        <v>116</v>
      </c>
      <c r="E283" s="36" t="s">
        <v>117</v>
      </c>
      <c r="F283" s="36" t="s">
        <v>118</v>
      </c>
      <c r="G283" s="36" t="n">
        <f aca="false">IF(A283="","",IF(AND(A283&gt;=Debut,A283&lt;Fin),1,0))</f>
        <v>1</v>
      </c>
      <c r="H283" s="36" t="n">
        <f aca="false">IF(G283=1,INT(ROUND((A283-Debut)*86400,0)/600),"")</f>
        <v>204</v>
      </c>
      <c r="I283" s="36" t="n">
        <f aca="false">IF(G283=1,INT(ROUND((A283-Debut)*86400,0)/3600),"")</f>
        <v>34</v>
      </c>
      <c r="J283" s="36" t="n">
        <f aca="false">IF(OR(A283="",B283=""),"",ROUND((B283-A283)*86400,0))</f>
        <v>25</v>
      </c>
      <c r="K283" s="37" t="n">
        <f aca="false">IF(G283=1,IF(COUNTIFS($C:$C,C283,$G:$G,1,$A:$A,"&gt;="&amp;(A283-FenetreInterm/86400),$A:$A,"&lt;="&amp;A283)&gt;=NbInterm,1,0),"")</f>
        <v>0</v>
      </c>
      <c r="L283" s="37" t="n">
        <f aca="false">IF(G283=1,IF(B283="",0,IF(J283&lt;SeuilFugitive,1,0)),"")</f>
        <v>0</v>
      </c>
      <c r="M283" s="37" t="n">
        <f aca="false">IF(G283=1,IF(B283="",IF((Fin-A283)*24&gt;SeuilFigee,1,0),IF(J283&gt;SeuilFigee*3600,1,0)),"")</f>
        <v>0</v>
      </c>
      <c r="N283" s="36" t="n">
        <f aca="false">IF(G283=1,IF(COUNTIF(H$2:H283,H283)=1,COUNTIF($H:$H,H283),""),"")</f>
        <v>9</v>
      </c>
      <c r="O283" s="36" t="n">
        <f aca="false">IF(G283=1,IF(COUNTIF(I$2:I283,I283)=1,COUNTIF($I:$I,I283),""),"")</f>
        <v>15</v>
      </c>
      <c r="P283" s="38" t="str">
        <f aca="false">IF(G283=1,IF(COUNTIFS(C$2:C283,C283,G$2:G283,1)=1,COUNTIFS($C:$C,C283,$G:$G,1)+ROW()/10000000,""),"")</f>
        <v/>
      </c>
      <c r="Q283" s="0" t="str">
        <f aca="false">IF(K283=1,IF(COUNTIFS(C$2:C283,C283,K$2:K283,1)=1,1,0),"")</f>
        <v/>
      </c>
      <c r="R283" s="0" t="str">
        <f aca="false">IF(M283=1,IF(COUNTIFS(C$2:C283,C283,M$2:M283,1)=1,1,0),"")</f>
        <v/>
      </c>
      <c r="S283" s="0" t="str">
        <f aca="false">IF(L283=1,IF(COUNTIFS(C$2:C283,C283,L$2:L283,1)=1,1,0),"")</f>
        <v/>
      </c>
      <c r="T283" s="38" t="n">
        <f aca="false">IF(N283="","",N283+ROW()/10000000)</f>
        <v>9.0000283</v>
      </c>
      <c r="U283" s="36" t="n">
        <f aca="false">IF(G283=1,IF(B283="",1,0),"")</f>
        <v>0</v>
      </c>
    </row>
    <row r="284" customFormat="false" ht="15" hidden="false" customHeight="false" outlineLevel="0" collapsed="false">
      <c r="A284" s="35" t="n">
        <v>46084.4172685185</v>
      </c>
      <c r="B284" s="35" t="n">
        <v>46084.4174768519</v>
      </c>
      <c r="C284" s="36" t="s">
        <v>115</v>
      </c>
      <c r="D284" s="36" t="s">
        <v>116</v>
      </c>
      <c r="E284" s="36" t="s">
        <v>117</v>
      </c>
      <c r="F284" s="36" t="s">
        <v>118</v>
      </c>
      <c r="G284" s="36" t="n">
        <f aca="false">IF(A284="","",IF(AND(A284&gt;=Debut,A284&lt;Fin),1,0))</f>
        <v>1</v>
      </c>
      <c r="H284" s="36" t="n">
        <f aca="false">IF(G284=1,INT(ROUND((A284-Debut)*86400,0)/600),"")</f>
        <v>204</v>
      </c>
      <c r="I284" s="36" t="n">
        <f aca="false">IF(G284=1,INT(ROUND((A284-Debut)*86400,0)/3600),"")</f>
        <v>34</v>
      </c>
      <c r="J284" s="36" t="n">
        <f aca="false">IF(OR(A284="",B284=""),"",ROUND((B284-A284)*86400,0))</f>
        <v>18</v>
      </c>
      <c r="K284" s="37" t="n">
        <f aca="false">IF(G284=1,IF(COUNTIFS($C:$C,C284,$G:$G,1,$A:$A,"&gt;="&amp;(A284-FenetreInterm/86400),$A:$A,"&lt;="&amp;A284)&gt;=NbInterm,1,0),"")</f>
        <v>0</v>
      </c>
      <c r="L284" s="37" t="n">
        <f aca="false">IF(G284=1,IF(B284="",0,IF(J284&lt;SeuilFugitive,1,0)),"")</f>
        <v>0</v>
      </c>
      <c r="M284" s="37" t="n">
        <f aca="false">IF(G284=1,IF(B284="",IF((Fin-A284)*24&gt;SeuilFigee,1,0),IF(J284&gt;SeuilFigee*3600,1,0)),"")</f>
        <v>0</v>
      </c>
      <c r="N284" s="0" t="str">
        <f aca="false">IF(G284=1,IF(COUNTIF(H$2:H284,H284)=1,COUNTIF($H:$H,H284),""),"")</f>
        <v/>
      </c>
      <c r="O284" s="0" t="str">
        <f aca="false">IF(G284=1,IF(COUNTIF(I$2:I284,I284)=1,COUNTIF($I:$I,I284),""),"")</f>
        <v/>
      </c>
      <c r="P284" s="38" t="str">
        <f aca="false">IF(G284=1,IF(COUNTIFS(C$2:C284,C284,G$2:G284,1)=1,COUNTIFS($C:$C,C284,$G:$G,1)+ROW()/10000000,""),"")</f>
        <v/>
      </c>
      <c r="Q284" s="0" t="str">
        <f aca="false">IF(K284=1,IF(COUNTIFS(C$2:C284,C284,K$2:K284,1)=1,1,0),"")</f>
        <v/>
      </c>
      <c r="R284" s="0" t="str">
        <f aca="false">IF(M284=1,IF(COUNTIFS(C$2:C284,C284,M$2:M284,1)=1,1,0),"")</f>
        <v/>
      </c>
      <c r="S284" s="0" t="str">
        <f aca="false">IF(L284=1,IF(COUNTIFS(C$2:C284,C284,L$2:L284,1)=1,1,0),"")</f>
        <v/>
      </c>
      <c r="T284" s="38" t="str">
        <f aca="false">IF(N284="","",N284+ROW()/10000000)</f>
        <v/>
      </c>
      <c r="U284" s="36" t="n">
        <f aca="false">IF(G284=1,IF(B284="",1,0),"")</f>
        <v>0</v>
      </c>
    </row>
    <row r="285" customFormat="false" ht="15" hidden="false" customHeight="false" outlineLevel="0" collapsed="false">
      <c r="A285" s="35" t="n">
        <v>46084.4174652778</v>
      </c>
      <c r="B285" s="35" t="n">
        <v>46084.4176041667</v>
      </c>
      <c r="C285" s="36" t="s">
        <v>115</v>
      </c>
      <c r="D285" s="36" t="s">
        <v>116</v>
      </c>
      <c r="E285" s="36" t="s">
        <v>117</v>
      </c>
      <c r="F285" s="36" t="s">
        <v>118</v>
      </c>
      <c r="G285" s="36" t="n">
        <f aca="false">IF(A285="","",IF(AND(A285&gt;=Debut,A285&lt;Fin),1,0))</f>
        <v>1</v>
      </c>
      <c r="H285" s="36" t="n">
        <f aca="false">IF(G285=1,INT(ROUND((A285-Debut)*86400,0)/600),"")</f>
        <v>204</v>
      </c>
      <c r="I285" s="36" t="n">
        <f aca="false">IF(G285=1,INT(ROUND((A285-Debut)*86400,0)/3600),"")</f>
        <v>34</v>
      </c>
      <c r="J285" s="36" t="n">
        <f aca="false">IF(OR(A285="",B285=""),"",ROUND((B285-A285)*86400,0))</f>
        <v>12</v>
      </c>
      <c r="K285" s="37" t="n">
        <f aca="false">IF(G285=1,IF(COUNTIFS($C:$C,C285,$G:$G,1,$A:$A,"&gt;="&amp;(A285-FenetreInterm/86400),$A:$A,"&lt;="&amp;A285)&gt;=NbInterm,1,0),"")</f>
        <v>1</v>
      </c>
      <c r="L285" s="37" t="n">
        <f aca="false">IF(G285=1,IF(B285="",0,IF(J285&lt;SeuilFugitive,1,0)),"")</f>
        <v>0</v>
      </c>
      <c r="M285" s="37" t="n">
        <f aca="false">IF(G285=1,IF(B285="",IF((Fin-A285)*24&gt;SeuilFigee,1,0),IF(J285&gt;SeuilFigee*3600,1,0)),"")</f>
        <v>0</v>
      </c>
      <c r="N285" s="0" t="str">
        <f aca="false">IF(G285=1,IF(COUNTIF(H$2:H285,H285)=1,COUNTIF($H:$H,H285),""),"")</f>
        <v/>
      </c>
      <c r="O285" s="0" t="str">
        <f aca="false">IF(G285=1,IF(COUNTIF(I$2:I285,I285)=1,COUNTIF($I:$I,I285),""),"")</f>
        <v/>
      </c>
      <c r="P285" s="38" t="str">
        <f aca="false">IF(G285=1,IF(COUNTIFS(C$2:C285,C285,G$2:G285,1)=1,COUNTIFS($C:$C,C285,$G:$G,1)+ROW()/10000000,""),"")</f>
        <v/>
      </c>
      <c r="Q285" s="36" t="n">
        <f aca="false">IF(K285=1,IF(COUNTIFS(C$2:C285,C285,K$2:K285,1)=1,1,0),"")</f>
        <v>0</v>
      </c>
      <c r="R285" s="0" t="str">
        <f aca="false">IF(M285=1,IF(COUNTIFS(C$2:C285,C285,M$2:M285,1)=1,1,0),"")</f>
        <v/>
      </c>
      <c r="S285" s="0" t="str">
        <f aca="false">IF(L285=1,IF(COUNTIFS(C$2:C285,C285,L$2:L285,1)=1,1,0),"")</f>
        <v/>
      </c>
      <c r="T285" s="38" t="str">
        <f aca="false">IF(N285="","",N285+ROW()/10000000)</f>
        <v/>
      </c>
      <c r="U285" s="36" t="n">
        <f aca="false">IF(G285=1,IF(B285="",1,0),"")</f>
        <v>0</v>
      </c>
    </row>
    <row r="286" customFormat="false" ht="15" hidden="false" customHeight="false" outlineLevel="0" collapsed="false">
      <c r="A286" s="35" t="n">
        <v>46084.417650463</v>
      </c>
      <c r="B286" s="35" t="n">
        <v>46084.4177430556</v>
      </c>
      <c r="C286" s="36" t="s">
        <v>115</v>
      </c>
      <c r="D286" s="36" t="s">
        <v>116</v>
      </c>
      <c r="E286" s="36" t="s">
        <v>117</v>
      </c>
      <c r="F286" s="36" t="s">
        <v>118</v>
      </c>
      <c r="G286" s="36" t="n">
        <f aca="false">IF(A286="","",IF(AND(A286&gt;=Debut,A286&lt;Fin),1,0))</f>
        <v>1</v>
      </c>
      <c r="H286" s="36" t="n">
        <f aca="false">IF(G286=1,INT(ROUND((A286-Debut)*86400,0)/600),"")</f>
        <v>204</v>
      </c>
      <c r="I286" s="36" t="n">
        <f aca="false">IF(G286=1,INT(ROUND((A286-Debut)*86400,0)/3600),"")</f>
        <v>34</v>
      </c>
      <c r="J286" s="36" t="n">
        <f aca="false">IF(OR(A286="",B286=""),"",ROUND((B286-A286)*86400,0))</f>
        <v>8</v>
      </c>
      <c r="K286" s="37" t="n">
        <f aca="false">IF(G286=1,IF(COUNTIFS($C:$C,C286,$G:$G,1,$A:$A,"&gt;="&amp;(A286-FenetreInterm/86400),$A:$A,"&lt;="&amp;A286)&gt;=NbInterm,1,0),"")</f>
        <v>1</v>
      </c>
      <c r="L286" s="37" t="n">
        <f aca="false">IF(G286=1,IF(B286="",0,IF(J286&lt;SeuilFugitive,1,0)),"")</f>
        <v>0</v>
      </c>
      <c r="M286" s="37" t="n">
        <f aca="false">IF(G286=1,IF(B286="",IF((Fin-A286)*24&gt;SeuilFigee,1,0),IF(J286&gt;SeuilFigee*3600,1,0)),"")</f>
        <v>0</v>
      </c>
      <c r="N286" s="0" t="str">
        <f aca="false">IF(G286=1,IF(COUNTIF(H$2:H286,H286)=1,COUNTIF($H:$H,H286),""),"")</f>
        <v/>
      </c>
      <c r="O286" s="0" t="str">
        <f aca="false">IF(G286=1,IF(COUNTIF(I$2:I286,I286)=1,COUNTIF($I:$I,I286),""),"")</f>
        <v/>
      </c>
      <c r="P286" s="38" t="str">
        <f aca="false">IF(G286=1,IF(COUNTIFS(C$2:C286,C286,G$2:G286,1)=1,COUNTIFS($C:$C,C286,$G:$G,1)+ROW()/10000000,""),"")</f>
        <v/>
      </c>
      <c r="Q286" s="36" t="n">
        <f aca="false">IF(K286=1,IF(COUNTIFS(C$2:C286,C286,K$2:K286,1)=1,1,0),"")</f>
        <v>0</v>
      </c>
      <c r="R286" s="0" t="str">
        <f aca="false">IF(M286=1,IF(COUNTIFS(C$2:C286,C286,M$2:M286,1)=1,1,0),"")</f>
        <v/>
      </c>
      <c r="S286" s="0" t="str">
        <f aca="false">IF(L286=1,IF(COUNTIFS(C$2:C286,C286,L$2:L286,1)=1,1,0),"")</f>
        <v/>
      </c>
      <c r="T286" s="38" t="str">
        <f aca="false">IF(N286="","",N286+ROW()/10000000)</f>
        <v/>
      </c>
      <c r="U286" s="36" t="n">
        <f aca="false">IF(G286=1,IF(B286="",1,0),"")</f>
        <v>0</v>
      </c>
    </row>
    <row r="287" customFormat="false" ht="15" hidden="false" customHeight="false" outlineLevel="0" collapsed="false">
      <c r="A287" s="35" t="n">
        <v>46084.4178356482</v>
      </c>
      <c r="B287" s="35" t="n">
        <v>46084.4180787037</v>
      </c>
      <c r="C287" s="36" t="s">
        <v>115</v>
      </c>
      <c r="D287" s="36" t="s">
        <v>116</v>
      </c>
      <c r="E287" s="36" t="s">
        <v>117</v>
      </c>
      <c r="F287" s="36" t="s">
        <v>118</v>
      </c>
      <c r="G287" s="36" t="n">
        <f aca="false">IF(A287="","",IF(AND(A287&gt;=Debut,A287&lt;Fin),1,0))</f>
        <v>1</v>
      </c>
      <c r="H287" s="36" t="n">
        <f aca="false">IF(G287=1,INT(ROUND((A287-Debut)*86400,0)/600),"")</f>
        <v>204</v>
      </c>
      <c r="I287" s="36" t="n">
        <f aca="false">IF(G287=1,INT(ROUND((A287-Debut)*86400,0)/3600),"")</f>
        <v>34</v>
      </c>
      <c r="J287" s="36" t="n">
        <f aca="false">IF(OR(A287="",B287=""),"",ROUND((B287-A287)*86400,0))</f>
        <v>21</v>
      </c>
      <c r="K287" s="37" t="n">
        <f aca="false">IF(G287=1,IF(COUNTIFS($C:$C,C287,$G:$G,1,$A:$A,"&gt;="&amp;(A287-FenetreInterm/86400),$A:$A,"&lt;="&amp;A287)&gt;=NbInterm,1,0),"")</f>
        <v>1</v>
      </c>
      <c r="L287" s="37" t="n">
        <f aca="false">IF(G287=1,IF(B287="",0,IF(J287&lt;SeuilFugitive,1,0)),"")</f>
        <v>0</v>
      </c>
      <c r="M287" s="37" t="n">
        <f aca="false">IF(G287=1,IF(B287="",IF((Fin-A287)*24&gt;SeuilFigee,1,0),IF(J287&gt;SeuilFigee*3600,1,0)),"")</f>
        <v>0</v>
      </c>
      <c r="N287" s="0" t="str">
        <f aca="false">IF(G287=1,IF(COUNTIF(H$2:H287,H287)=1,COUNTIF($H:$H,H287),""),"")</f>
        <v/>
      </c>
      <c r="O287" s="0" t="str">
        <f aca="false">IF(G287=1,IF(COUNTIF(I$2:I287,I287)=1,COUNTIF($I:$I,I287),""),"")</f>
        <v/>
      </c>
      <c r="P287" s="38" t="str">
        <f aca="false">IF(G287=1,IF(COUNTIFS(C$2:C287,C287,G$2:G287,1)=1,COUNTIFS($C:$C,C287,$G:$G,1)+ROW()/10000000,""),"")</f>
        <v/>
      </c>
      <c r="Q287" s="36" t="n">
        <f aca="false">IF(K287=1,IF(COUNTIFS(C$2:C287,C287,K$2:K287,1)=1,1,0),"")</f>
        <v>0</v>
      </c>
      <c r="R287" s="0" t="str">
        <f aca="false">IF(M287=1,IF(COUNTIFS(C$2:C287,C287,M$2:M287,1)=1,1,0),"")</f>
        <v/>
      </c>
      <c r="S287" s="0" t="str">
        <f aca="false">IF(L287=1,IF(COUNTIFS(C$2:C287,C287,L$2:L287,1)=1,1,0),"")</f>
        <v/>
      </c>
      <c r="T287" s="38" t="str">
        <f aca="false">IF(N287="","",N287+ROW()/10000000)</f>
        <v/>
      </c>
      <c r="U287" s="36" t="n">
        <f aca="false">IF(G287=1,IF(B287="",1,0),"")</f>
        <v>0</v>
      </c>
    </row>
    <row r="288" customFormat="false" ht="15" hidden="false" customHeight="false" outlineLevel="0" collapsed="false">
      <c r="A288" s="35" t="n">
        <v>46084.4180092593</v>
      </c>
      <c r="B288" s="35" t="n">
        <v>46084.4182523148</v>
      </c>
      <c r="C288" s="36" t="s">
        <v>115</v>
      </c>
      <c r="D288" s="36" t="s">
        <v>116</v>
      </c>
      <c r="E288" s="36" t="s">
        <v>117</v>
      </c>
      <c r="F288" s="36" t="s">
        <v>118</v>
      </c>
      <c r="G288" s="36" t="n">
        <f aca="false">IF(A288="","",IF(AND(A288&gt;=Debut,A288&lt;Fin),1,0))</f>
        <v>1</v>
      </c>
      <c r="H288" s="36" t="n">
        <f aca="false">IF(G288=1,INT(ROUND((A288-Debut)*86400,0)/600),"")</f>
        <v>204</v>
      </c>
      <c r="I288" s="36" t="n">
        <f aca="false">IF(G288=1,INT(ROUND((A288-Debut)*86400,0)/3600),"")</f>
        <v>34</v>
      </c>
      <c r="J288" s="36" t="n">
        <f aca="false">IF(OR(A288="",B288=""),"",ROUND((B288-A288)*86400,0))</f>
        <v>21</v>
      </c>
      <c r="K288" s="37" t="n">
        <f aca="false">IF(G288=1,IF(COUNTIFS($C:$C,C288,$G:$G,1,$A:$A,"&gt;="&amp;(A288-FenetreInterm/86400),$A:$A,"&lt;="&amp;A288)&gt;=NbInterm,1,0),"")</f>
        <v>1</v>
      </c>
      <c r="L288" s="37" t="n">
        <f aca="false">IF(G288=1,IF(B288="",0,IF(J288&lt;SeuilFugitive,1,0)),"")</f>
        <v>0</v>
      </c>
      <c r="M288" s="37" t="n">
        <f aca="false">IF(G288=1,IF(B288="",IF((Fin-A288)*24&gt;SeuilFigee,1,0),IF(J288&gt;SeuilFigee*3600,1,0)),"")</f>
        <v>0</v>
      </c>
      <c r="N288" s="0" t="str">
        <f aca="false">IF(G288=1,IF(COUNTIF(H$2:H288,H288)=1,COUNTIF($H:$H,H288),""),"")</f>
        <v/>
      </c>
      <c r="O288" s="0" t="str">
        <f aca="false">IF(G288=1,IF(COUNTIF(I$2:I288,I288)=1,COUNTIF($I:$I,I288),""),"")</f>
        <v/>
      </c>
      <c r="P288" s="38" t="str">
        <f aca="false">IF(G288=1,IF(COUNTIFS(C$2:C288,C288,G$2:G288,1)=1,COUNTIFS($C:$C,C288,$G:$G,1)+ROW()/10000000,""),"")</f>
        <v/>
      </c>
      <c r="Q288" s="36" t="n">
        <f aca="false">IF(K288=1,IF(COUNTIFS(C$2:C288,C288,K$2:K288,1)=1,1,0),"")</f>
        <v>0</v>
      </c>
      <c r="R288" s="0" t="str">
        <f aca="false">IF(M288=1,IF(COUNTIFS(C$2:C288,C288,M$2:M288,1)=1,1,0),"")</f>
        <v/>
      </c>
      <c r="S288" s="0" t="str">
        <f aca="false">IF(L288=1,IF(COUNTIFS(C$2:C288,C288,L$2:L288,1)=1,1,0),"")</f>
        <v/>
      </c>
      <c r="T288" s="38" t="str">
        <f aca="false">IF(N288="","",N288+ROW()/10000000)</f>
        <v/>
      </c>
      <c r="U288" s="36" t="n">
        <f aca="false">IF(G288=1,IF(B288="",1,0),"")</f>
        <v>0</v>
      </c>
    </row>
    <row r="289" customFormat="false" ht="15" hidden="false" customHeight="false" outlineLevel="0" collapsed="false">
      <c r="A289" s="35" t="n">
        <v>46084.4181134259</v>
      </c>
      <c r="B289" s="35" t="n">
        <v>46084.4182638889</v>
      </c>
      <c r="C289" s="36" t="s">
        <v>115</v>
      </c>
      <c r="D289" s="36" t="s">
        <v>116</v>
      </c>
      <c r="E289" s="36" t="s">
        <v>117</v>
      </c>
      <c r="F289" s="36" t="s">
        <v>118</v>
      </c>
      <c r="G289" s="36" t="n">
        <f aca="false">IF(A289="","",IF(AND(A289&gt;=Debut,A289&lt;Fin),1,0))</f>
        <v>1</v>
      </c>
      <c r="H289" s="36" t="n">
        <f aca="false">IF(G289=1,INT(ROUND((A289-Debut)*86400,0)/600),"")</f>
        <v>204</v>
      </c>
      <c r="I289" s="36" t="n">
        <f aca="false">IF(G289=1,INT(ROUND((A289-Debut)*86400,0)/3600),"")</f>
        <v>34</v>
      </c>
      <c r="J289" s="36" t="n">
        <f aca="false">IF(OR(A289="",B289=""),"",ROUND((B289-A289)*86400,0))</f>
        <v>13</v>
      </c>
      <c r="K289" s="37" t="n">
        <f aca="false">IF(G289=1,IF(COUNTIFS($C:$C,C289,$G:$G,1,$A:$A,"&gt;="&amp;(A289-FenetreInterm/86400),$A:$A,"&lt;="&amp;A289)&gt;=NbInterm,1,0),"")</f>
        <v>1</v>
      </c>
      <c r="L289" s="37" t="n">
        <f aca="false">IF(G289=1,IF(B289="",0,IF(J289&lt;SeuilFugitive,1,0)),"")</f>
        <v>0</v>
      </c>
      <c r="M289" s="37" t="n">
        <f aca="false">IF(G289=1,IF(B289="",IF((Fin-A289)*24&gt;SeuilFigee,1,0),IF(J289&gt;SeuilFigee*3600,1,0)),"")</f>
        <v>0</v>
      </c>
      <c r="N289" s="0" t="str">
        <f aca="false">IF(G289=1,IF(COUNTIF(H$2:H289,H289)=1,COUNTIF($H:$H,H289),""),"")</f>
        <v/>
      </c>
      <c r="O289" s="0" t="str">
        <f aca="false">IF(G289=1,IF(COUNTIF(I$2:I289,I289)=1,COUNTIF($I:$I,I289),""),"")</f>
        <v/>
      </c>
      <c r="P289" s="38" t="str">
        <f aca="false">IF(G289=1,IF(COUNTIFS(C$2:C289,C289,G$2:G289,1)=1,COUNTIFS($C:$C,C289,$G:$G,1)+ROW()/10000000,""),"")</f>
        <v/>
      </c>
      <c r="Q289" s="36" t="n">
        <f aca="false">IF(K289=1,IF(COUNTIFS(C$2:C289,C289,K$2:K289,1)=1,1,0),"")</f>
        <v>0</v>
      </c>
      <c r="R289" s="0" t="str">
        <f aca="false">IF(M289=1,IF(COUNTIFS(C$2:C289,C289,M$2:M289,1)=1,1,0),"")</f>
        <v/>
      </c>
      <c r="S289" s="0" t="str">
        <f aca="false">IF(L289=1,IF(COUNTIFS(C$2:C289,C289,L$2:L289,1)=1,1,0),"")</f>
        <v/>
      </c>
      <c r="T289" s="38" t="str">
        <f aca="false">IF(N289="","",N289+ROW()/10000000)</f>
        <v/>
      </c>
      <c r="U289" s="36" t="n">
        <f aca="false">IF(G289=1,IF(B289="",1,0),"")</f>
        <v>0</v>
      </c>
    </row>
    <row r="290" customFormat="false" ht="15" hidden="false" customHeight="false" outlineLevel="0" collapsed="false">
      <c r="A290" s="35" t="n">
        <v>46084.418287037</v>
      </c>
      <c r="B290" s="35" t="n">
        <v>46084.4185648148</v>
      </c>
      <c r="C290" s="36" t="s">
        <v>115</v>
      </c>
      <c r="D290" s="36" t="s">
        <v>116</v>
      </c>
      <c r="E290" s="36" t="s">
        <v>117</v>
      </c>
      <c r="F290" s="36" t="s">
        <v>118</v>
      </c>
      <c r="G290" s="36" t="n">
        <f aca="false">IF(A290="","",IF(AND(A290&gt;=Debut,A290&lt;Fin),1,0))</f>
        <v>1</v>
      </c>
      <c r="H290" s="36" t="n">
        <f aca="false">IF(G290=1,INT(ROUND((A290-Debut)*86400,0)/600),"")</f>
        <v>204</v>
      </c>
      <c r="I290" s="36" t="n">
        <f aca="false">IF(G290=1,INT(ROUND((A290-Debut)*86400,0)/3600),"")</f>
        <v>34</v>
      </c>
      <c r="J290" s="36" t="n">
        <f aca="false">IF(OR(A290="",B290=""),"",ROUND((B290-A290)*86400,0))</f>
        <v>24</v>
      </c>
      <c r="K290" s="37" t="n">
        <f aca="false">IF(G290=1,IF(COUNTIFS($C:$C,C290,$G:$G,1,$A:$A,"&gt;="&amp;(A290-FenetreInterm/86400),$A:$A,"&lt;="&amp;A290)&gt;=NbInterm,1,0),"")</f>
        <v>1</v>
      </c>
      <c r="L290" s="37" t="n">
        <f aca="false">IF(G290=1,IF(B290="",0,IF(J290&lt;SeuilFugitive,1,0)),"")</f>
        <v>0</v>
      </c>
      <c r="M290" s="37" t="n">
        <f aca="false">IF(G290=1,IF(B290="",IF((Fin-A290)*24&gt;SeuilFigee,1,0),IF(J290&gt;SeuilFigee*3600,1,0)),"")</f>
        <v>0</v>
      </c>
      <c r="N290" s="0" t="str">
        <f aca="false">IF(G290=1,IF(COUNTIF(H$2:H290,H290)=1,COUNTIF($H:$H,H290),""),"")</f>
        <v/>
      </c>
      <c r="O290" s="0" t="str">
        <f aca="false">IF(G290=1,IF(COUNTIF(I$2:I290,I290)=1,COUNTIF($I:$I,I290),""),"")</f>
        <v/>
      </c>
      <c r="P290" s="38" t="str">
        <f aca="false">IF(G290=1,IF(COUNTIFS(C$2:C290,C290,G$2:G290,1)=1,COUNTIFS($C:$C,C290,$G:$G,1)+ROW()/10000000,""),"")</f>
        <v/>
      </c>
      <c r="Q290" s="36" t="n">
        <f aca="false">IF(K290=1,IF(COUNTIFS(C$2:C290,C290,K$2:K290,1)=1,1,0),"")</f>
        <v>0</v>
      </c>
      <c r="R290" s="0" t="str">
        <f aca="false">IF(M290=1,IF(COUNTIFS(C$2:C290,C290,M$2:M290,1)=1,1,0),"")</f>
        <v/>
      </c>
      <c r="S290" s="0" t="str">
        <f aca="false">IF(L290=1,IF(COUNTIFS(C$2:C290,C290,L$2:L290,1)=1,1,0),"")</f>
        <v/>
      </c>
      <c r="T290" s="38" t="str">
        <f aca="false">IF(N290="","",N290+ROW()/10000000)</f>
        <v/>
      </c>
      <c r="U290" s="36" t="n">
        <f aca="false">IF(G290=1,IF(B290="",1,0),"")</f>
        <v>0</v>
      </c>
    </row>
    <row r="291" customFormat="false" ht="15" hidden="false" customHeight="false" outlineLevel="0" collapsed="false">
      <c r="A291" s="35" t="n">
        <v>46084.4184375</v>
      </c>
      <c r="B291" s="35" t="n">
        <v>46084.4261226852</v>
      </c>
      <c r="C291" s="36" t="s">
        <v>145</v>
      </c>
      <c r="D291" s="36" t="s">
        <v>146</v>
      </c>
      <c r="E291" s="36" t="s">
        <v>121</v>
      </c>
      <c r="F291" s="36" t="s">
        <v>144</v>
      </c>
      <c r="G291" s="36" t="n">
        <f aca="false">IF(A291="","",IF(AND(A291&gt;=Debut,A291&lt;Fin),1,0))</f>
        <v>1</v>
      </c>
      <c r="H291" s="36" t="n">
        <f aca="false">IF(G291=1,INT(ROUND((A291-Debut)*86400,0)/600),"")</f>
        <v>204</v>
      </c>
      <c r="I291" s="36" t="n">
        <f aca="false">IF(G291=1,INT(ROUND((A291-Debut)*86400,0)/3600),"")</f>
        <v>34</v>
      </c>
      <c r="J291" s="36" t="n">
        <f aca="false">IF(OR(A291="",B291=""),"",ROUND((B291-A291)*86400,0))</f>
        <v>664</v>
      </c>
      <c r="K291" s="37" t="n">
        <f aca="false">IF(G291=1,IF(COUNTIFS($C:$C,C291,$G:$G,1,$A:$A,"&gt;="&amp;(A291-FenetreInterm/86400),$A:$A,"&lt;="&amp;A291)&gt;=NbInterm,1,0),"")</f>
        <v>0</v>
      </c>
      <c r="L291" s="37" t="n">
        <f aca="false">IF(G291=1,IF(B291="",0,IF(J291&lt;SeuilFugitive,1,0)),"")</f>
        <v>0</v>
      </c>
      <c r="M291" s="37" t="n">
        <f aca="false">IF(G291=1,IF(B291="",IF((Fin-A291)*24&gt;SeuilFigee,1,0),IF(J291&gt;SeuilFigee*3600,1,0)),"")</f>
        <v>0</v>
      </c>
      <c r="N291" s="0" t="str">
        <f aca="false">IF(G291=1,IF(COUNTIF(H$2:H291,H291)=1,COUNTIF($H:$H,H291),""),"")</f>
        <v/>
      </c>
      <c r="O291" s="0" t="str">
        <f aca="false">IF(G291=1,IF(COUNTIF(I$2:I291,I291)=1,COUNTIF($I:$I,I291),""),"")</f>
        <v/>
      </c>
      <c r="P291" s="38" t="str">
        <f aca="false">IF(G291=1,IF(COUNTIFS(C$2:C291,C291,G$2:G291,1)=1,COUNTIFS($C:$C,C291,$G:$G,1)+ROW()/10000000,""),"")</f>
        <v/>
      </c>
      <c r="Q291" s="0" t="str">
        <f aca="false">IF(K291=1,IF(COUNTIFS(C$2:C291,C291,K$2:K291,1)=1,1,0),"")</f>
        <v/>
      </c>
      <c r="R291" s="0" t="str">
        <f aca="false">IF(M291=1,IF(COUNTIFS(C$2:C291,C291,M$2:M291,1)=1,1,0),"")</f>
        <v/>
      </c>
      <c r="S291" s="0" t="str">
        <f aca="false">IF(L291=1,IF(COUNTIFS(C$2:C291,C291,L$2:L291,1)=1,1,0),"")</f>
        <v/>
      </c>
      <c r="T291" s="38" t="str">
        <f aca="false">IF(N291="","",N291+ROW()/10000000)</f>
        <v/>
      </c>
      <c r="U291" s="36" t="n">
        <f aca="false">IF(G291=1,IF(B291="",1,0),"")</f>
        <v>0</v>
      </c>
    </row>
    <row r="292" customFormat="false" ht="15" hidden="false" customHeight="false" outlineLevel="0" collapsed="false">
      <c r="A292" s="35" t="n">
        <v>46084.4309143519</v>
      </c>
      <c r="B292" s="35" t="n">
        <v>46084.4411921296</v>
      </c>
      <c r="C292" s="36" t="s">
        <v>142</v>
      </c>
      <c r="D292" s="36" t="s">
        <v>143</v>
      </c>
      <c r="E292" s="36" t="s">
        <v>121</v>
      </c>
      <c r="F292" s="36" t="s">
        <v>144</v>
      </c>
      <c r="G292" s="36" t="n">
        <f aca="false">IF(A292="","",IF(AND(A292&gt;=Debut,A292&lt;Fin),1,0))</f>
        <v>1</v>
      </c>
      <c r="H292" s="36" t="n">
        <f aca="false">IF(G292=1,INT(ROUND((A292-Debut)*86400,0)/600),"")</f>
        <v>206</v>
      </c>
      <c r="I292" s="36" t="n">
        <f aca="false">IF(G292=1,INT(ROUND((A292-Debut)*86400,0)/3600),"")</f>
        <v>34</v>
      </c>
      <c r="J292" s="36" t="n">
        <f aca="false">IF(OR(A292="",B292=""),"",ROUND((B292-A292)*86400,0))</f>
        <v>888</v>
      </c>
      <c r="K292" s="37" t="n">
        <f aca="false">IF(G292=1,IF(COUNTIFS($C:$C,C292,$G:$G,1,$A:$A,"&gt;="&amp;(A292-FenetreInterm/86400),$A:$A,"&lt;="&amp;A292)&gt;=NbInterm,1,0),"")</f>
        <v>0</v>
      </c>
      <c r="L292" s="37" t="n">
        <f aca="false">IF(G292=1,IF(B292="",0,IF(J292&lt;SeuilFugitive,1,0)),"")</f>
        <v>0</v>
      </c>
      <c r="M292" s="37" t="n">
        <f aca="false">IF(G292=1,IF(B292="",IF((Fin-A292)*24&gt;SeuilFigee,1,0),IF(J292&gt;SeuilFigee*3600,1,0)),"")</f>
        <v>0</v>
      </c>
      <c r="N292" s="36" t="n">
        <f aca="false">IF(G292=1,IF(COUNTIF(H$2:H292,H292)=1,COUNTIF($H:$H,H292),""),"")</f>
        <v>2</v>
      </c>
      <c r="O292" s="0" t="str">
        <f aca="false">IF(G292=1,IF(COUNTIF(I$2:I292,I292)=1,COUNTIF($I:$I,I292),""),"")</f>
        <v/>
      </c>
      <c r="P292" s="38" t="str">
        <f aca="false">IF(G292=1,IF(COUNTIFS(C$2:C292,C292,G$2:G292,1)=1,COUNTIFS($C:$C,C292,$G:$G,1)+ROW()/10000000,""),"")</f>
        <v/>
      </c>
      <c r="Q292" s="0" t="str">
        <f aca="false">IF(K292=1,IF(COUNTIFS(C$2:C292,C292,K$2:K292,1)=1,1,0),"")</f>
        <v/>
      </c>
      <c r="R292" s="0" t="str">
        <f aca="false">IF(M292=1,IF(COUNTIFS(C$2:C292,C292,M$2:M292,1)=1,1,0),"")</f>
        <v/>
      </c>
      <c r="S292" s="0" t="str">
        <f aca="false">IF(L292=1,IF(COUNTIFS(C$2:C292,C292,L$2:L292,1)=1,1,0),"")</f>
        <v/>
      </c>
      <c r="T292" s="38" t="n">
        <f aca="false">IF(N292="","",N292+ROW()/10000000)</f>
        <v>2.0000292</v>
      </c>
      <c r="U292" s="36" t="n">
        <f aca="false">IF(G292=1,IF(B292="",1,0),"")</f>
        <v>0</v>
      </c>
    </row>
    <row r="293" customFormat="false" ht="15" hidden="false" customHeight="false" outlineLevel="0" collapsed="false">
      <c r="A293" s="35" t="n">
        <v>46084.4328356482</v>
      </c>
      <c r="B293" s="35" t="n">
        <v>46084.4368518519</v>
      </c>
      <c r="C293" s="36" t="s">
        <v>142</v>
      </c>
      <c r="D293" s="36" t="s">
        <v>143</v>
      </c>
      <c r="E293" s="36" t="s">
        <v>121</v>
      </c>
      <c r="F293" s="36" t="s">
        <v>144</v>
      </c>
      <c r="G293" s="36" t="n">
        <f aca="false">IF(A293="","",IF(AND(A293&gt;=Debut,A293&lt;Fin),1,0))</f>
        <v>1</v>
      </c>
      <c r="H293" s="36" t="n">
        <f aca="false">IF(G293=1,INT(ROUND((A293-Debut)*86400,0)/600),"")</f>
        <v>206</v>
      </c>
      <c r="I293" s="36" t="n">
        <f aca="false">IF(G293=1,INT(ROUND((A293-Debut)*86400,0)/3600),"")</f>
        <v>34</v>
      </c>
      <c r="J293" s="36" t="n">
        <f aca="false">IF(OR(A293="",B293=""),"",ROUND((B293-A293)*86400,0))</f>
        <v>347</v>
      </c>
      <c r="K293" s="37" t="n">
        <f aca="false">IF(G293=1,IF(COUNTIFS($C:$C,C293,$G:$G,1,$A:$A,"&gt;="&amp;(A293-FenetreInterm/86400),$A:$A,"&lt;="&amp;A293)&gt;=NbInterm,1,0),"")</f>
        <v>0</v>
      </c>
      <c r="L293" s="37" t="n">
        <f aca="false">IF(G293=1,IF(B293="",0,IF(J293&lt;SeuilFugitive,1,0)),"")</f>
        <v>0</v>
      </c>
      <c r="M293" s="37" t="n">
        <f aca="false">IF(G293=1,IF(B293="",IF((Fin-A293)*24&gt;SeuilFigee,1,0),IF(J293&gt;SeuilFigee*3600,1,0)),"")</f>
        <v>0</v>
      </c>
      <c r="N293" s="0" t="str">
        <f aca="false">IF(G293=1,IF(COUNTIF(H$2:H293,H293)=1,COUNTIF($H:$H,H293),""),"")</f>
        <v/>
      </c>
      <c r="O293" s="0" t="str">
        <f aca="false">IF(G293=1,IF(COUNTIF(I$2:I293,I293)=1,COUNTIF($I:$I,I293),""),"")</f>
        <v/>
      </c>
      <c r="P293" s="38" t="str">
        <f aca="false">IF(G293=1,IF(COUNTIFS(C$2:C293,C293,G$2:G293,1)=1,COUNTIFS($C:$C,C293,$G:$G,1)+ROW()/10000000,""),"")</f>
        <v/>
      </c>
      <c r="Q293" s="0" t="str">
        <f aca="false">IF(K293=1,IF(COUNTIFS(C$2:C293,C293,K$2:K293,1)=1,1,0),"")</f>
        <v/>
      </c>
      <c r="R293" s="0" t="str">
        <f aca="false">IF(M293=1,IF(COUNTIFS(C$2:C293,C293,M$2:M293,1)=1,1,0),"")</f>
        <v/>
      </c>
      <c r="S293" s="0" t="str">
        <f aca="false">IF(L293=1,IF(COUNTIFS(C$2:C293,C293,L$2:L293,1)=1,1,0),"")</f>
        <v/>
      </c>
      <c r="T293" s="38" t="str">
        <f aca="false">IF(N293="","",N293+ROW()/10000000)</f>
        <v/>
      </c>
      <c r="U293" s="36" t="n">
        <f aca="false">IF(G293=1,IF(B293="",1,0),"")</f>
        <v>0</v>
      </c>
    </row>
    <row r="294" customFormat="false" ht="15" hidden="false" customHeight="false" outlineLevel="0" collapsed="false">
      <c r="A294" s="35" t="n">
        <v>46084.4401273148</v>
      </c>
      <c r="B294" s="35" t="n">
        <v>46084.4447685185</v>
      </c>
      <c r="C294" s="36" t="s">
        <v>153</v>
      </c>
      <c r="D294" s="36" t="s">
        <v>154</v>
      </c>
      <c r="E294" s="36" t="s">
        <v>121</v>
      </c>
      <c r="F294" s="36" t="s">
        <v>144</v>
      </c>
      <c r="G294" s="36" t="n">
        <f aca="false">IF(A294="","",IF(AND(A294&gt;=Debut,A294&lt;Fin),1,0))</f>
        <v>1</v>
      </c>
      <c r="H294" s="36" t="n">
        <f aca="false">IF(G294=1,INT(ROUND((A294-Debut)*86400,0)/600),"")</f>
        <v>207</v>
      </c>
      <c r="I294" s="36" t="n">
        <f aca="false">IF(G294=1,INT(ROUND((A294-Debut)*86400,0)/3600),"")</f>
        <v>34</v>
      </c>
      <c r="J294" s="36" t="n">
        <f aca="false">IF(OR(A294="",B294=""),"",ROUND((B294-A294)*86400,0))</f>
        <v>401</v>
      </c>
      <c r="K294" s="37" t="n">
        <f aca="false">IF(G294=1,IF(COUNTIFS($C:$C,C294,$G:$G,1,$A:$A,"&gt;="&amp;(A294-FenetreInterm/86400),$A:$A,"&lt;="&amp;A294)&gt;=NbInterm,1,0),"")</f>
        <v>0</v>
      </c>
      <c r="L294" s="37" t="n">
        <f aca="false">IF(G294=1,IF(B294="",0,IF(J294&lt;SeuilFugitive,1,0)),"")</f>
        <v>0</v>
      </c>
      <c r="M294" s="37" t="n">
        <f aca="false">IF(G294=1,IF(B294="",IF((Fin-A294)*24&gt;SeuilFigee,1,0),IF(J294&gt;SeuilFigee*3600,1,0)),"")</f>
        <v>0</v>
      </c>
      <c r="N294" s="36" t="n">
        <f aca="false">IF(G294=1,IF(COUNTIF(H$2:H294,H294)=1,COUNTIF($H:$H,H294),""),"")</f>
        <v>1</v>
      </c>
      <c r="O294" s="0" t="str">
        <f aca="false">IF(G294=1,IF(COUNTIF(I$2:I294,I294)=1,COUNTIF($I:$I,I294),""),"")</f>
        <v/>
      </c>
      <c r="P294" s="38" t="str">
        <f aca="false">IF(G294=1,IF(COUNTIFS(C$2:C294,C294,G$2:G294,1)=1,COUNTIFS($C:$C,C294,$G:$G,1)+ROW()/10000000,""),"")</f>
        <v/>
      </c>
      <c r="Q294" s="0" t="str">
        <f aca="false">IF(K294=1,IF(COUNTIFS(C$2:C294,C294,K$2:K294,1)=1,1,0),"")</f>
        <v/>
      </c>
      <c r="R294" s="0" t="str">
        <f aca="false">IF(M294=1,IF(COUNTIFS(C$2:C294,C294,M$2:M294,1)=1,1,0),"")</f>
        <v/>
      </c>
      <c r="S294" s="0" t="str">
        <f aca="false">IF(L294=1,IF(COUNTIFS(C$2:C294,C294,L$2:L294,1)=1,1,0),"")</f>
        <v/>
      </c>
      <c r="T294" s="38" t="n">
        <f aca="false">IF(N294="","",N294+ROW()/10000000)</f>
        <v>1.0000294</v>
      </c>
      <c r="U294" s="36" t="n">
        <f aca="false">IF(G294=1,IF(B294="",1,0),"")</f>
        <v>0</v>
      </c>
    </row>
    <row r="295" customFormat="false" ht="15" hidden="false" customHeight="false" outlineLevel="0" collapsed="false">
      <c r="A295" s="35" t="n">
        <v>46084.4461226852</v>
      </c>
      <c r="B295" s="35" t="n">
        <v>46084.4487847222</v>
      </c>
      <c r="C295" s="36" t="s">
        <v>136</v>
      </c>
      <c r="D295" s="36" t="s">
        <v>137</v>
      </c>
      <c r="E295" s="36" t="s">
        <v>121</v>
      </c>
      <c r="F295" s="36" t="s">
        <v>125</v>
      </c>
      <c r="G295" s="36" t="n">
        <f aca="false">IF(A295="","",IF(AND(A295&gt;=Debut,A295&lt;Fin),1,0))</f>
        <v>1</v>
      </c>
      <c r="H295" s="36" t="n">
        <f aca="false">IF(G295=1,INT(ROUND((A295-Debut)*86400,0)/600),"")</f>
        <v>208</v>
      </c>
      <c r="I295" s="36" t="n">
        <f aca="false">IF(G295=1,INT(ROUND((A295-Debut)*86400,0)/3600),"")</f>
        <v>34</v>
      </c>
      <c r="J295" s="36" t="n">
        <f aca="false">IF(OR(A295="",B295=""),"",ROUND((B295-A295)*86400,0))</f>
        <v>230</v>
      </c>
      <c r="K295" s="37" t="n">
        <f aca="false">IF(G295=1,IF(COUNTIFS($C:$C,C295,$G:$G,1,$A:$A,"&gt;="&amp;(A295-FenetreInterm/86400),$A:$A,"&lt;="&amp;A295)&gt;=NbInterm,1,0),"")</f>
        <v>0</v>
      </c>
      <c r="L295" s="37" t="n">
        <f aca="false">IF(G295=1,IF(B295="",0,IF(J295&lt;SeuilFugitive,1,0)),"")</f>
        <v>0</v>
      </c>
      <c r="M295" s="37" t="n">
        <f aca="false">IF(G295=1,IF(B295="",IF((Fin-A295)*24&gt;SeuilFigee,1,0),IF(J295&gt;SeuilFigee*3600,1,0)),"")</f>
        <v>0</v>
      </c>
      <c r="N295" s="36" t="n">
        <f aca="false">IF(G295=1,IF(COUNTIF(H$2:H295,H295)=1,COUNTIF($H:$H,H295),""),"")</f>
        <v>3</v>
      </c>
      <c r="O295" s="0" t="str">
        <f aca="false">IF(G295=1,IF(COUNTIF(I$2:I295,I295)=1,COUNTIF($I:$I,I295),""),"")</f>
        <v/>
      </c>
      <c r="P295" s="38" t="str">
        <f aca="false">IF(G295=1,IF(COUNTIFS(C$2:C295,C295,G$2:G295,1)=1,COUNTIFS($C:$C,C295,$G:$G,1)+ROW()/10000000,""),"")</f>
        <v/>
      </c>
      <c r="Q295" s="0" t="str">
        <f aca="false">IF(K295=1,IF(COUNTIFS(C$2:C295,C295,K$2:K295,1)=1,1,0),"")</f>
        <v/>
      </c>
      <c r="R295" s="0" t="str">
        <f aca="false">IF(M295=1,IF(COUNTIFS(C$2:C295,C295,M$2:M295,1)=1,1,0),"")</f>
        <v/>
      </c>
      <c r="S295" s="0" t="str">
        <f aca="false">IF(L295=1,IF(COUNTIFS(C$2:C295,C295,L$2:L295,1)=1,1,0),"")</f>
        <v/>
      </c>
      <c r="T295" s="38" t="n">
        <f aca="false">IF(N295="","",N295+ROW()/10000000)</f>
        <v>3.0000295</v>
      </c>
      <c r="U295" s="36" t="n">
        <f aca="false">IF(G295=1,IF(B295="",1,0),"")</f>
        <v>0</v>
      </c>
    </row>
    <row r="296" customFormat="false" ht="15" hidden="false" customHeight="false" outlineLevel="0" collapsed="false">
      <c r="A296" s="35" t="n">
        <v>46084.4480671296</v>
      </c>
      <c r="B296" s="35" t="n">
        <v>46084.4528587963</v>
      </c>
      <c r="C296" s="36" t="s">
        <v>158</v>
      </c>
      <c r="D296" s="36" t="s">
        <v>159</v>
      </c>
      <c r="E296" s="36" t="s">
        <v>128</v>
      </c>
      <c r="F296" s="36" t="s">
        <v>122</v>
      </c>
      <c r="G296" s="36" t="n">
        <f aca="false">IF(A296="","",IF(AND(A296&gt;=Debut,A296&lt;Fin),1,0))</f>
        <v>1</v>
      </c>
      <c r="H296" s="36" t="n">
        <f aca="false">IF(G296=1,INT(ROUND((A296-Debut)*86400,0)/600),"")</f>
        <v>208</v>
      </c>
      <c r="I296" s="36" t="n">
        <f aca="false">IF(G296=1,INT(ROUND((A296-Debut)*86400,0)/3600),"")</f>
        <v>34</v>
      </c>
      <c r="J296" s="36" t="n">
        <f aca="false">IF(OR(A296="",B296=""),"",ROUND((B296-A296)*86400,0))</f>
        <v>414</v>
      </c>
      <c r="K296" s="37" t="n">
        <f aca="false">IF(G296=1,IF(COUNTIFS($C:$C,C296,$G:$G,1,$A:$A,"&gt;="&amp;(A296-FenetreInterm/86400),$A:$A,"&lt;="&amp;A296)&gt;=NbInterm,1,0),"")</f>
        <v>0</v>
      </c>
      <c r="L296" s="37" t="n">
        <f aca="false">IF(G296=1,IF(B296="",0,IF(J296&lt;SeuilFugitive,1,0)),"")</f>
        <v>0</v>
      </c>
      <c r="M296" s="37" t="n">
        <f aca="false">IF(G296=1,IF(B296="",IF((Fin-A296)*24&gt;SeuilFigee,1,0),IF(J296&gt;SeuilFigee*3600,1,0)),"")</f>
        <v>0</v>
      </c>
      <c r="N296" s="0" t="str">
        <f aca="false">IF(G296=1,IF(COUNTIF(H$2:H296,H296)=1,COUNTIF($H:$H,H296),""),"")</f>
        <v/>
      </c>
      <c r="O296" s="0" t="str">
        <f aca="false">IF(G296=1,IF(COUNTIF(I$2:I296,I296)=1,COUNTIF($I:$I,I296),""),"")</f>
        <v/>
      </c>
      <c r="P296" s="38" t="str">
        <f aca="false">IF(G296=1,IF(COUNTIFS(C$2:C296,C296,G$2:G296,1)=1,COUNTIFS($C:$C,C296,$G:$G,1)+ROW()/10000000,""),"")</f>
        <v/>
      </c>
      <c r="Q296" s="0" t="str">
        <f aca="false">IF(K296=1,IF(COUNTIFS(C$2:C296,C296,K$2:K296,1)=1,1,0),"")</f>
        <v/>
      </c>
      <c r="R296" s="0" t="str">
        <f aca="false">IF(M296=1,IF(COUNTIFS(C$2:C296,C296,M$2:M296,1)=1,1,0),"")</f>
        <v/>
      </c>
      <c r="S296" s="0" t="str">
        <f aca="false">IF(L296=1,IF(COUNTIFS(C$2:C296,C296,L$2:L296,1)=1,1,0),"")</f>
        <v/>
      </c>
      <c r="T296" s="38" t="str">
        <f aca="false">IF(N296="","",N296+ROW()/10000000)</f>
        <v/>
      </c>
      <c r="U296" s="36" t="n">
        <f aca="false">IF(G296=1,IF(B296="",1,0),"")</f>
        <v>0</v>
      </c>
    </row>
    <row r="297" customFormat="false" ht="15" hidden="false" customHeight="false" outlineLevel="0" collapsed="false">
      <c r="A297" s="35" t="n">
        <v>46084.4492708333</v>
      </c>
      <c r="B297" s="35" t="n">
        <v>46084.4525231482</v>
      </c>
      <c r="C297" s="36" t="s">
        <v>136</v>
      </c>
      <c r="D297" s="36" t="s">
        <v>137</v>
      </c>
      <c r="E297" s="36" t="s">
        <v>121</v>
      </c>
      <c r="F297" s="36" t="s">
        <v>125</v>
      </c>
      <c r="G297" s="36" t="n">
        <f aca="false">IF(A297="","",IF(AND(A297&gt;=Debut,A297&lt;Fin),1,0))</f>
        <v>1</v>
      </c>
      <c r="H297" s="36" t="n">
        <f aca="false">IF(G297=1,INT(ROUND((A297-Debut)*86400,0)/600),"")</f>
        <v>208</v>
      </c>
      <c r="I297" s="36" t="n">
        <f aca="false">IF(G297=1,INT(ROUND((A297-Debut)*86400,0)/3600),"")</f>
        <v>34</v>
      </c>
      <c r="J297" s="36" t="n">
        <f aca="false">IF(OR(A297="",B297=""),"",ROUND((B297-A297)*86400,0))</f>
        <v>281</v>
      </c>
      <c r="K297" s="37" t="n">
        <f aca="false">IF(G297=1,IF(COUNTIFS($C:$C,C297,$G:$G,1,$A:$A,"&gt;="&amp;(A297-FenetreInterm/86400),$A:$A,"&lt;="&amp;A297)&gt;=NbInterm,1,0),"")</f>
        <v>0</v>
      </c>
      <c r="L297" s="37" t="n">
        <f aca="false">IF(G297=1,IF(B297="",0,IF(J297&lt;SeuilFugitive,1,0)),"")</f>
        <v>0</v>
      </c>
      <c r="M297" s="37" t="n">
        <f aca="false">IF(G297=1,IF(B297="",IF((Fin-A297)*24&gt;SeuilFigee,1,0),IF(J297&gt;SeuilFigee*3600,1,0)),"")</f>
        <v>0</v>
      </c>
      <c r="N297" s="0" t="str">
        <f aca="false">IF(G297=1,IF(COUNTIF(H$2:H297,H297)=1,COUNTIF($H:$H,H297),""),"")</f>
        <v/>
      </c>
      <c r="O297" s="0" t="str">
        <f aca="false">IF(G297=1,IF(COUNTIF(I$2:I297,I297)=1,COUNTIF($I:$I,I297),""),"")</f>
        <v/>
      </c>
      <c r="P297" s="38" t="str">
        <f aca="false">IF(G297=1,IF(COUNTIFS(C$2:C297,C297,G$2:G297,1)=1,COUNTIFS($C:$C,C297,$G:$G,1)+ROW()/10000000,""),"")</f>
        <v/>
      </c>
      <c r="Q297" s="0" t="str">
        <f aca="false">IF(K297=1,IF(COUNTIFS(C$2:C297,C297,K$2:K297,1)=1,1,0),"")</f>
        <v/>
      </c>
      <c r="R297" s="0" t="str">
        <f aca="false">IF(M297=1,IF(COUNTIFS(C$2:C297,C297,M$2:M297,1)=1,1,0),"")</f>
        <v/>
      </c>
      <c r="S297" s="0" t="str">
        <f aca="false">IF(L297=1,IF(COUNTIFS(C$2:C297,C297,L$2:L297,1)=1,1,0),"")</f>
        <v/>
      </c>
      <c r="T297" s="38" t="str">
        <f aca="false">IF(N297="","",N297+ROW()/10000000)</f>
        <v/>
      </c>
      <c r="U297" s="36" t="n">
        <f aca="false">IF(G297=1,IF(B297="",1,0),"")</f>
        <v>0</v>
      </c>
    </row>
    <row r="298" customFormat="false" ht="15" hidden="false" customHeight="false" outlineLevel="0" collapsed="false">
      <c r="A298" s="35" t="n">
        <v>46084.4586921296</v>
      </c>
      <c r="B298" s="35" t="n">
        <v>46084.4611342593</v>
      </c>
      <c r="C298" s="36" t="s">
        <v>138</v>
      </c>
      <c r="D298" s="36" t="s">
        <v>139</v>
      </c>
      <c r="E298" s="36" t="s">
        <v>128</v>
      </c>
      <c r="F298" s="36" t="s">
        <v>118</v>
      </c>
      <c r="G298" s="36" t="n">
        <f aca="false">IF(A298="","",IF(AND(A298&gt;=Debut,A298&lt;Fin),1,0))</f>
        <v>1</v>
      </c>
      <c r="H298" s="36" t="n">
        <f aca="false">IF(G298=1,INT(ROUND((A298-Debut)*86400,0)/600),"")</f>
        <v>210</v>
      </c>
      <c r="I298" s="36" t="n">
        <f aca="false">IF(G298=1,INT(ROUND((A298-Debut)*86400,0)/3600),"")</f>
        <v>35</v>
      </c>
      <c r="J298" s="36" t="n">
        <f aca="false">IF(OR(A298="",B298=""),"",ROUND((B298-A298)*86400,0))</f>
        <v>211</v>
      </c>
      <c r="K298" s="37" t="n">
        <f aca="false">IF(G298=1,IF(COUNTIFS($C:$C,C298,$G:$G,1,$A:$A,"&gt;="&amp;(A298-FenetreInterm/86400),$A:$A,"&lt;="&amp;A298)&gt;=NbInterm,1,0),"")</f>
        <v>0</v>
      </c>
      <c r="L298" s="37" t="n">
        <f aca="false">IF(G298=1,IF(B298="",0,IF(J298&lt;SeuilFugitive,1,0)),"")</f>
        <v>0</v>
      </c>
      <c r="M298" s="37" t="n">
        <f aca="false">IF(G298=1,IF(B298="",IF((Fin-A298)*24&gt;SeuilFigee,1,0),IF(J298&gt;SeuilFigee*3600,1,0)),"")</f>
        <v>0</v>
      </c>
      <c r="N298" s="36" t="n">
        <f aca="false">IF(G298=1,IF(COUNTIF(H$2:H298,H298)=1,COUNTIF($H:$H,H298),""),"")</f>
        <v>11</v>
      </c>
      <c r="O298" s="36" t="n">
        <f aca="false">IF(G298=1,IF(COUNTIF(I$2:I298,I298)=1,COUNTIF($I:$I,I298),""),"")</f>
        <v>15</v>
      </c>
      <c r="P298" s="38" t="str">
        <f aca="false">IF(G298=1,IF(COUNTIFS(C$2:C298,C298,G$2:G298,1)=1,COUNTIFS($C:$C,C298,$G:$G,1)+ROW()/10000000,""),"")</f>
        <v/>
      </c>
      <c r="Q298" s="0" t="str">
        <f aca="false">IF(K298=1,IF(COUNTIFS(C$2:C298,C298,K$2:K298,1)=1,1,0),"")</f>
        <v/>
      </c>
      <c r="R298" s="0" t="str">
        <f aca="false">IF(M298=1,IF(COUNTIFS(C$2:C298,C298,M$2:M298,1)=1,1,0),"")</f>
        <v/>
      </c>
      <c r="S298" s="0" t="str">
        <f aca="false">IF(L298=1,IF(COUNTIFS(C$2:C298,C298,L$2:L298,1)=1,1,0),"")</f>
        <v/>
      </c>
      <c r="T298" s="38" t="n">
        <f aca="false">IF(N298="","",N298+ROW()/10000000)</f>
        <v>11.0000298</v>
      </c>
      <c r="U298" s="36" t="n">
        <f aca="false">IF(G298=1,IF(B298="",1,0),"")</f>
        <v>0</v>
      </c>
    </row>
    <row r="299" customFormat="false" ht="15" hidden="false" customHeight="false" outlineLevel="0" collapsed="false">
      <c r="A299" s="35" t="n">
        <v>46084.4610185185</v>
      </c>
      <c r="B299" s="35" t="n">
        <v>46084.4611805556</v>
      </c>
      <c r="C299" s="36" t="s">
        <v>115</v>
      </c>
      <c r="D299" s="36" t="s">
        <v>116</v>
      </c>
      <c r="E299" s="36" t="s">
        <v>117</v>
      </c>
      <c r="F299" s="36" t="s">
        <v>118</v>
      </c>
      <c r="G299" s="36" t="n">
        <f aca="false">IF(A299="","",IF(AND(A299&gt;=Debut,A299&lt;Fin),1,0))</f>
        <v>1</v>
      </c>
      <c r="H299" s="36" t="n">
        <f aca="false">IF(G299=1,INT(ROUND((A299-Debut)*86400,0)/600),"")</f>
        <v>210</v>
      </c>
      <c r="I299" s="36" t="n">
        <f aca="false">IF(G299=1,INT(ROUND((A299-Debut)*86400,0)/3600),"")</f>
        <v>35</v>
      </c>
      <c r="J299" s="36" t="n">
        <f aca="false">IF(OR(A299="",B299=""),"",ROUND((B299-A299)*86400,0))</f>
        <v>14</v>
      </c>
      <c r="K299" s="37" t="n">
        <f aca="false">IF(G299=1,IF(COUNTIFS($C:$C,C299,$G:$G,1,$A:$A,"&gt;="&amp;(A299-FenetreInterm/86400),$A:$A,"&lt;="&amp;A299)&gt;=NbInterm,1,0),"")</f>
        <v>0</v>
      </c>
      <c r="L299" s="37" t="n">
        <f aca="false">IF(G299=1,IF(B299="",0,IF(J299&lt;SeuilFugitive,1,0)),"")</f>
        <v>0</v>
      </c>
      <c r="M299" s="37" t="n">
        <f aca="false">IF(G299=1,IF(B299="",IF((Fin-A299)*24&gt;SeuilFigee,1,0),IF(J299&gt;SeuilFigee*3600,1,0)),"")</f>
        <v>0</v>
      </c>
      <c r="N299" s="0" t="str">
        <f aca="false">IF(G299=1,IF(COUNTIF(H$2:H299,H299)=1,COUNTIF($H:$H,H299),""),"")</f>
        <v/>
      </c>
      <c r="O299" s="0" t="str">
        <f aca="false">IF(G299=1,IF(COUNTIF(I$2:I299,I299)=1,COUNTIF($I:$I,I299),""),"")</f>
        <v/>
      </c>
      <c r="P299" s="38" t="str">
        <f aca="false">IF(G299=1,IF(COUNTIFS(C$2:C299,C299,G$2:G299,1)=1,COUNTIFS($C:$C,C299,$G:$G,1)+ROW()/10000000,""),"")</f>
        <v/>
      </c>
      <c r="Q299" s="0" t="str">
        <f aca="false">IF(K299=1,IF(COUNTIFS(C$2:C299,C299,K$2:K299,1)=1,1,0),"")</f>
        <v/>
      </c>
      <c r="R299" s="0" t="str">
        <f aca="false">IF(M299=1,IF(COUNTIFS(C$2:C299,C299,M$2:M299,1)=1,1,0),"")</f>
        <v/>
      </c>
      <c r="S299" s="0" t="str">
        <f aca="false">IF(L299=1,IF(COUNTIFS(C$2:C299,C299,L$2:L299,1)=1,1,0),"")</f>
        <v/>
      </c>
      <c r="T299" s="38" t="str">
        <f aca="false">IF(N299="","",N299+ROW()/10000000)</f>
        <v/>
      </c>
      <c r="U299" s="36" t="n">
        <f aca="false">IF(G299=1,IF(B299="",1,0),"")</f>
        <v>0</v>
      </c>
    </row>
    <row r="300" customFormat="false" ht="15" hidden="false" customHeight="false" outlineLevel="0" collapsed="false">
      <c r="A300" s="35" t="n">
        <v>46084.4611921296</v>
      </c>
      <c r="B300" s="35" t="n">
        <v>46084.4612847222</v>
      </c>
      <c r="C300" s="36" t="s">
        <v>115</v>
      </c>
      <c r="D300" s="36" t="s">
        <v>116</v>
      </c>
      <c r="E300" s="36" t="s">
        <v>117</v>
      </c>
      <c r="F300" s="36" t="s">
        <v>118</v>
      </c>
      <c r="G300" s="36" t="n">
        <f aca="false">IF(A300="","",IF(AND(A300&gt;=Debut,A300&lt;Fin),1,0))</f>
        <v>1</v>
      </c>
      <c r="H300" s="36" t="n">
        <f aca="false">IF(G300=1,INT(ROUND((A300-Debut)*86400,0)/600),"")</f>
        <v>210</v>
      </c>
      <c r="I300" s="36" t="n">
        <f aca="false">IF(G300=1,INT(ROUND((A300-Debut)*86400,0)/3600),"")</f>
        <v>35</v>
      </c>
      <c r="J300" s="36" t="n">
        <f aca="false">IF(OR(A300="",B300=""),"",ROUND((B300-A300)*86400,0))</f>
        <v>8</v>
      </c>
      <c r="K300" s="37" t="n">
        <f aca="false">IF(G300=1,IF(COUNTIFS($C:$C,C300,$G:$G,1,$A:$A,"&gt;="&amp;(A300-FenetreInterm/86400),$A:$A,"&lt;="&amp;A300)&gt;=NbInterm,1,0),"")</f>
        <v>0</v>
      </c>
      <c r="L300" s="37" t="n">
        <f aca="false">IF(G300=1,IF(B300="",0,IF(J300&lt;SeuilFugitive,1,0)),"")</f>
        <v>0</v>
      </c>
      <c r="M300" s="37" t="n">
        <f aca="false">IF(G300=1,IF(B300="",IF((Fin-A300)*24&gt;SeuilFigee,1,0),IF(J300&gt;SeuilFigee*3600,1,0)),"")</f>
        <v>0</v>
      </c>
      <c r="N300" s="0" t="str">
        <f aca="false">IF(G300=1,IF(COUNTIF(H$2:H300,H300)=1,COUNTIF($H:$H,H300),""),"")</f>
        <v/>
      </c>
      <c r="O300" s="0" t="str">
        <f aca="false">IF(G300=1,IF(COUNTIF(I$2:I300,I300)=1,COUNTIF($I:$I,I300),""),"")</f>
        <v/>
      </c>
      <c r="P300" s="38" t="str">
        <f aca="false">IF(G300=1,IF(COUNTIFS(C$2:C300,C300,G$2:G300,1)=1,COUNTIFS($C:$C,C300,$G:$G,1)+ROW()/10000000,""),"")</f>
        <v/>
      </c>
      <c r="Q300" s="0" t="str">
        <f aca="false">IF(K300=1,IF(COUNTIFS(C$2:C300,C300,K$2:K300,1)=1,1,0),"")</f>
        <v/>
      </c>
      <c r="R300" s="0" t="str">
        <f aca="false">IF(M300=1,IF(COUNTIFS(C$2:C300,C300,M$2:M300,1)=1,1,0),"")</f>
        <v/>
      </c>
      <c r="S300" s="0" t="str">
        <f aca="false">IF(L300=1,IF(COUNTIFS(C$2:C300,C300,L$2:L300,1)=1,1,0),"")</f>
        <v/>
      </c>
      <c r="T300" s="38" t="str">
        <f aca="false">IF(N300="","",N300+ROW()/10000000)</f>
        <v/>
      </c>
      <c r="U300" s="36" t="n">
        <f aca="false">IF(G300=1,IF(B300="",1,0),"")</f>
        <v>0</v>
      </c>
    </row>
    <row r="301" customFormat="false" ht="15" hidden="false" customHeight="false" outlineLevel="0" collapsed="false">
      <c r="A301" s="35" t="n">
        <v>46084.4613425926</v>
      </c>
      <c r="B301" s="35" t="n">
        <v>46084.4615046296</v>
      </c>
      <c r="C301" s="36" t="s">
        <v>115</v>
      </c>
      <c r="D301" s="36" t="s">
        <v>116</v>
      </c>
      <c r="E301" s="36" t="s">
        <v>117</v>
      </c>
      <c r="F301" s="36" t="s">
        <v>118</v>
      </c>
      <c r="G301" s="36" t="n">
        <f aca="false">IF(A301="","",IF(AND(A301&gt;=Debut,A301&lt;Fin),1,0))</f>
        <v>1</v>
      </c>
      <c r="H301" s="36" t="n">
        <f aca="false">IF(G301=1,INT(ROUND((A301-Debut)*86400,0)/600),"")</f>
        <v>210</v>
      </c>
      <c r="I301" s="36" t="n">
        <f aca="false">IF(G301=1,INT(ROUND((A301-Debut)*86400,0)/3600),"")</f>
        <v>35</v>
      </c>
      <c r="J301" s="36" t="n">
        <f aca="false">IF(OR(A301="",B301=""),"",ROUND((B301-A301)*86400,0))</f>
        <v>14</v>
      </c>
      <c r="K301" s="37" t="n">
        <f aca="false">IF(G301=1,IF(COUNTIFS($C:$C,C301,$G:$G,1,$A:$A,"&gt;="&amp;(A301-FenetreInterm/86400),$A:$A,"&lt;="&amp;A301)&gt;=NbInterm,1,0),"")</f>
        <v>1</v>
      </c>
      <c r="L301" s="37" t="n">
        <f aca="false">IF(G301=1,IF(B301="",0,IF(J301&lt;SeuilFugitive,1,0)),"")</f>
        <v>0</v>
      </c>
      <c r="M301" s="37" t="n">
        <f aca="false">IF(G301=1,IF(B301="",IF((Fin-A301)*24&gt;SeuilFigee,1,0),IF(J301&gt;SeuilFigee*3600,1,0)),"")</f>
        <v>0</v>
      </c>
      <c r="N301" s="0" t="str">
        <f aca="false">IF(G301=1,IF(COUNTIF(H$2:H301,H301)=1,COUNTIF($H:$H,H301),""),"")</f>
        <v/>
      </c>
      <c r="O301" s="0" t="str">
        <f aca="false">IF(G301=1,IF(COUNTIF(I$2:I301,I301)=1,COUNTIF($I:$I,I301),""),"")</f>
        <v/>
      </c>
      <c r="P301" s="38" t="str">
        <f aca="false">IF(G301=1,IF(COUNTIFS(C$2:C301,C301,G$2:G301,1)=1,COUNTIFS($C:$C,C301,$G:$G,1)+ROW()/10000000,""),"")</f>
        <v/>
      </c>
      <c r="Q301" s="36" t="n">
        <f aca="false">IF(K301=1,IF(COUNTIFS(C$2:C301,C301,K$2:K301,1)=1,1,0),"")</f>
        <v>0</v>
      </c>
      <c r="R301" s="0" t="str">
        <f aca="false">IF(M301=1,IF(COUNTIFS(C$2:C301,C301,M$2:M301,1)=1,1,0),"")</f>
        <v/>
      </c>
      <c r="S301" s="0" t="str">
        <f aca="false">IF(L301=1,IF(COUNTIFS(C$2:C301,C301,L$2:L301,1)=1,1,0),"")</f>
        <v/>
      </c>
      <c r="T301" s="38" t="str">
        <f aca="false">IF(N301="","",N301+ROW()/10000000)</f>
        <v/>
      </c>
      <c r="U301" s="36" t="n">
        <f aca="false">IF(G301=1,IF(B301="",1,0),"")</f>
        <v>0</v>
      </c>
    </row>
    <row r="302" customFormat="false" ht="15" hidden="false" customHeight="false" outlineLevel="0" collapsed="false">
      <c r="A302" s="35" t="n">
        <v>46084.4615393519</v>
      </c>
      <c r="B302" s="35" t="n">
        <v>46084.4616319445</v>
      </c>
      <c r="C302" s="36" t="s">
        <v>115</v>
      </c>
      <c r="D302" s="36" t="s">
        <v>116</v>
      </c>
      <c r="E302" s="36" t="s">
        <v>117</v>
      </c>
      <c r="F302" s="36" t="s">
        <v>118</v>
      </c>
      <c r="G302" s="36" t="n">
        <f aca="false">IF(A302="","",IF(AND(A302&gt;=Debut,A302&lt;Fin),1,0))</f>
        <v>1</v>
      </c>
      <c r="H302" s="36" t="n">
        <f aca="false">IF(G302=1,INT(ROUND((A302-Debut)*86400,0)/600),"")</f>
        <v>210</v>
      </c>
      <c r="I302" s="36" t="n">
        <f aca="false">IF(G302=1,INT(ROUND((A302-Debut)*86400,0)/3600),"")</f>
        <v>35</v>
      </c>
      <c r="J302" s="36" t="n">
        <f aca="false">IF(OR(A302="",B302=""),"",ROUND((B302-A302)*86400,0))</f>
        <v>8</v>
      </c>
      <c r="K302" s="37" t="n">
        <f aca="false">IF(G302=1,IF(COUNTIFS($C:$C,C302,$G:$G,1,$A:$A,"&gt;="&amp;(A302-FenetreInterm/86400),$A:$A,"&lt;="&amp;A302)&gt;=NbInterm,1,0),"")</f>
        <v>1</v>
      </c>
      <c r="L302" s="37" t="n">
        <f aca="false">IF(G302=1,IF(B302="",0,IF(J302&lt;SeuilFugitive,1,0)),"")</f>
        <v>0</v>
      </c>
      <c r="M302" s="37" t="n">
        <f aca="false">IF(G302=1,IF(B302="",IF((Fin-A302)*24&gt;SeuilFigee,1,0),IF(J302&gt;SeuilFigee*3600,1,0)),"")</f>
        <v>0</v>
      </c>
      <c r="N302" s="0" t="str">
        <f aca="false">IF(G302=1,IF(COUNTIF(H$2:H302,H302)=1,COUNTIF($H:$H,H302),""),"")</f>
        <v/>
      </c>
      <c r="O302" s="0" t="str">
        <f aca="false">IF(G302=1,IF(COUNTIF(I$2:I302,I302)=1,COUNTIF($I:$I,I302),""),"")</f>
        <v/>
      </c>
      <c r="P302" s="38" t="str">
        <f aca="false">IF(G302=1,IF(COUNTIFS(C$2:C302,C302,G$2:G302,1)=1,COUNTIFS($C:$C,C302,$G:$G,1)+ROW()/10000000,""),"")</f>
        <v/>
      </c>
      <c r="Q302" s="36" t="n">
        <f aca="false">IF(K302=1,IF(COUNTIFS(C$2:C302,C302,K$2:K302,1)=1,1,0),"")</f>
        <v>0</v>
      </c>
      <c r="R302" s="0" t="str">
        <f aca="false">IF(M302=1,IF(COUNTIFS(C$2:C302,C302,M$2:M302,1)=1,1,0),"")</f>
        <v/>
      </c>
      <c r="S302" s="0" t="str">
        <f aca="false">IF(L302=1,IF(COUNTIFS(C$2:C302,C302,L$2:L302,1)=1,1,0),"")</f>
        <v/>
      </c>
      <c r="T302" s="38" t="str">
        <f aca="false">IF(N302="","",N302+ROW()/10000000)</f>
        <v/>
      </c>
      <c r="U302" s="36" t="n">
        <f aca="false">IF(G302=1,IF(B302="",1,0),"")</f>
        <v>0</v>
      </c>
    </row>
    <row r="303" customFormat="false" ht="15" hidden="false" customHeight="false" outlineLevel="0" collapsed="false">
      <c r="A303" s="35" t="n">
        <v>46084.4616782407</v>
      </c>
      <c r="B303" s="35" t="n">
        <v>46084.4618055556</v>
      </c>
      <c r="C303" s="36" t="s">
        <v>115</v>
      </c>
      <c r="D303" s="36" t="s">
        <v>116</v>
      </c>
      <c r="E303" s="36" t="s">
        <v>117</v>
      </c>
      <c r="F303" s="36" t="s">
        <v>118</v>
      </c>
      <c r="G303" s="36" t="n">
        <f aca="false">IF(A303="","",IF(AND(A303&gt;=Debut,A303&lt;Fin),1,0))</f>
        <v>1</v>
      </c>
      <c r="H303" s="36" t="n">
        <f aca="false">IF(G303=1,INT(ROUND((A303-Debut)*86400,0)/600),"")</f>
        <v>210</v>
      </c>
      <c r="I303" s="36" t="n">
        <f aca="false">IF(G303=1,INT(ROUND((A303-Debut)*86400,0)/3600),"")</f>
        <v>35</v>
      </c>
      <c r="J303" s="36" t="n">
        <f aca="false">IF(OR(A303="",B303=""),"",ROUND((B303-A303)*86400,0))</f>
        <v>11</v>
      </c>
      <c r="K303" s="37" t="n">
        <f aca="false">IF(G303=1,IF(COUNTIFS($C:$C,C303,$G:$G,1,$A:$A,"&gt;="&amp;(A303-FenetreInterm/86400),$A:$A,"&lt;="&amp;A303)&gt;=NbInterm,1,0),"")</f>
        <v>1</v>
      </c>
      <c r="L303" s="37" t="n">
        <f aca="false">IF(G303=1,IF(B303="",0,IF(J303&lt;SeuilFugitive,1,0)),"")</f>
        <v>0</v>
      </c>
      <c r="M303" s="37" t="n">
        <f aca="false">IF(G303=1,IF(B303="",IF((Fin-A303)*24&gt;SeuilFigee,1,0),IF(J303&gt;SeuilFigee*3600,1,0)),"")</f>
        <v>0</v>
      </c>
      <c r="N303" s="0" t="str">
        <f aca="false">IF(G303=1,IF(COUNTIF(H$2:H303,H303)=1,COUNTIF($H:$H,H303),""),"")</f>
        <v/>
      </c>
      <c r="O303" s="0" t="str">
        <f aca="false">IF(G303=1,IF(COUNTIF(I$2:I303,I303)=1,COUNTIF($I:$I,I303),""),"")</f>
        <v/>
      </c>
      <c r="P303" s="38" t="str">
        <f aca="false">IF(G303=1,IF(COUNTIFS(C$2:C303,C303,G$2:G303,1)=1,COUNTIFS($C:$C,C303,$G:$G,1)+ROW()/10000000,""),"")</f>
        <v/>
      </c>
      <c r="Q303" s="36" t="n">
        <f aca="false">IF(K303=1,IF(COUNTIFS(C$2:C303,C303,K$2:K303,1)=1,1,0),"")</f>
        <v>0</v>
      </c>
      <c r="R303" s="0" t="str">
        <f aca="false">IF(M303=1,IF(COUNTIFS(C$2:C303,C303,M$2:M303,1)=1,1,0),"")</f>
        <v/>
      </c>
      <c r="S303" s="0" t="str">
        <f aca="false">IF(L303=1,IF(COUNTIFS(C$2:C303,C303,L$2:L303,1)=1,1,0),"")</f>
        <v/>
      </c>
      <c r="T303" s="38" t="str">
        <f aca="false">IF(N303="","",N303+ROW()/10000000)</f>
        <v/>
      </c>
      <c r="U303" s="36" t="n">
        <f aca="false">IF(G303=1,IF(B303="",1,0),"")</f>
        <v>0</v>
      </c>
    </row>
    <row r="304" customFormat="false" ht="15" hidden="false" customHeight="false" outlineLevel="0" collapsed="false">
      <c r="A304" s="35" t="n">
        <v>46084.4635069444</v>
      </c>
      <c r="B304" s="35" t="n">
        <v>46084.4635763889</v>
      </c>
      <c r="C304" s="36" t="s">
        <v>140</v>
      </c>
      <c r="D304" s="36" t="s">
        <v>141</v>
      </c>
      <c r="E304" s="36" t="s">
        <v>128</v>
      </c>
      <c r="F304" s="36" t="s">
        <v>122</v>
      </c>
      <c r="G304" s="36" t="n">
        <f aca="false">IF(A304="","",IF(AND(A304&gt;=Debut,A304&lt;Fin),1,0))</f>
        <v>1</v>
      </c>
      <c r="H304" s="36" t="n">
        <f aca="false">IF(G304=1,INT(ROUND((A304-Debut)*86400,0)/600),"")</f>
        <v>210</v>
      </c>
      <c r="I304" s="36" t="n">
        <f aca="false">IF(G304=1,INT(ROUND((A304-Debut)*86400,0)/3600),"")</f>
        <v>35</v>
      </c>
      <c r="J304" s="36" t="n">
        <f aca="false">IF(OR(A304="",B304=""),"",ROUND((B304-A304)*86400,0))</f>
        <v>6</v>
      </c>
      <c r="K304" s="37" t="n">
        <f aca="false">IF(G304=1,IF(COUNTIFS($C:$C,C304,$G:$G,1,$A:$A,"&gt;="&amp;(A304-FenetreInterm/86400),$A:$A,"&lt;="&amp;A304)&gt;=NbInterm,1,0),"")</f>
        <v>0</v>
      </c>
      <c r="L304" s="37" t="n">
        <f aca="false">IF(G304=1,IF(B304="",0,IF(J304&lt;SeuilFugitive,1,0)),"")</f>
        <v>0</v>
      </c>
      <c r="M304" s="37" t="n">
        <f aca="false">IF(G304=1,IF(B304="",IF((Fin-A304)*24&gt;SeuilFigee,1,0),IF(J304&gt;SeuilFigee*3600,1,0)),"")</f>
        <v>0</v>
      </c>
      <c r="N304" s="0" t="str">
        <f aca="false">IF(G304=1,IF(COUNTIF(H$2:H304,H304)=1,COUNTIF($H:$H,H304),""),"")</f>
        <v/>
      </c>
      <c r="O304" s="0" t="str">
        <f aca="false">IF(G304=1,IF(COUNTIF(I$2:I304,I304)=1,COUNTIF($I:$I,I304),""),"")</f>
        <v/>
      </c>
      <c r="P304" s="38" t="str">
        <f aca="false">IF(G304=1,IF(COUNTIFS(C$2:C304,C304,G$2:G304,1)=1,COUNTIFS($C:$C,C304,$G:$G,1)+ROW()/10000000,""),"")</f>
        <v/>
      </c>
      <c r="Q304" s="0" t="str">
        <f aca="false">IF(K304=1,IF(COUNTIFS(C$2:C304,C304,K$2:K304,1)=1,1,0),"")</f>
        <v/>
      </c>
      <c r="R304" s="0" t="str">
        <f aca="false">IF(M304=1,IF(COUNTIFS(C$2:C304,C304,M$2:M304,1)=1,1,0),"")</f>
        <v/>
      </c>
      <c r="S304" s="0" t="str">
        <f aca="false">IF(L304=1,IF(COUNTIFS(C$2:C304,C304,L$2:L304,1)=1,1,0),"")</f>
        <v/>
      </c>
      <c r="T304" s="38" t="str">
        <f aca="false">IF(N304="","",N304+ROW()/10000000)</f>
        <v/>
      </c>
      <c r="U304" s="36" t="n">
        <f aca="false">IF(G304=1,IF(B304="",1,0),"")</f>
        <v>0</v>
      </c>
    </row>
    <row r="305" customFormat="false" ht="15" hidden="false" customHeight="false" outlineLevel="0" collapsed="false">
      <c r="A305" s="35" t="n">
        <v>46084.4636458333</v>
      </c>
      <c r="B305" s="35" t="n">
        <v>46084.4637731482</v>
      </c>
      <c r="C305" s="36" t="s">
        <v>140</v>
      </c>
      <c r="D305" s="36" t="s">
        <v>141</v>
      </c>
      <c r="E305" s="36" t="s">
        <v>128</v>
      </c>
      <c r="F305" s="36" t="s">
        <v>122</v>
      </c>
      <c r="G305" s="36" t="n">
        <f aca="false">IF(A305="","",IF(AND(A305&gt;=Debut,A305&lt;Fin),1,0))</f>
        <v>1</v>
      </c>
      <c r="H305" s="36" t="n">
        <f aca="false">IF(G305=1,INT(ROUND((A305-Debut)*86400,0)/600),"")</f>
        <v>210</v>
      </c>
      <c r="I305" s="36" t="n">
        <f aca="false">IF(G305=1,INT(ROUND((A305-Debut)*86400,0)/3600),"")</f>
        <v>35</v>
      </c>
      <c r="J305" s="36" t="n">
        <f aca="false">IF(OR(A305="",B305=""),"",ROUND((B305-A305)*86400,0))</f>
        <v>11</v>
      </c>
      <c r="K305" s="37" t="n">
        <f aca="false">IF(G305=1,IF(COUNTIFS($C:$C,C305,$G:$G,1,$A:$A,"&gt;="&amp;(A305-FenetreInterm/86400),$A:$A,"&lt;="&amp;A305)&gt;=NbInterm,1,0),"")</f>
        <v>0</v>
      </c>
      <c r="L305" s="37" t="n">
        <f aca="false">IF(G305=1,IF(B305="",0,IF(J305&lt;SeuilFugitive,1,0)),"")</f>
        <v>0</v>
      </c>
      <c r="M305" s="37" t="n">
        <f aca="false">IF(G305=1,IF(B305="",IF((Fin-A305)*24&gt;SeuilFigee,1,0),IF(J305&gt;SeuilFigee*3600,1,0)),"")</f>
        <v>0</v>
      </c>
      <c r="N305" s="0" t="str">
        <f aca="false">IF(G305=1,IF(COUNTIF(H$2:H305,H305)=1,COUNTIF($H:$H,H305),""),"")</f>
        <v/>
      </c>
      <c r="O305" s="0" t="str">
        <f aca="false">IF(G305=1,IF(COUNTIF(I$2:I305,I305)=1,COUNTIF($I:$I,I305),""),"")</f>
        <v/>
      </c>
      <c r="P305" s="38" t="str">
        <f aca="false">IF(G305=1,IF(COUNTIFS(C$2:C305,C305,G$2:G305,1)=1,COUNTIFS($C:$C,C305,$G:$G,1)+ROW()/10000000,""),"")</f>
        <v/>
      </c>
      <c r="Q305" s="0" t="str">
        <f aca="false">IF(K305=1,IF(COUNTIFS(C$2:C305,C305,K$2:K305,1)=1,1,0),"")</f>
        <v/>
      </c>
      <c r="R305" s="0" t="str">
        <f aca="false">IF(M305=1,IF(COUNTIFS(C$2:C305,C305,M$2:M305,1)=1,1,0),"")</f>
        <v/>
      </c>
      <c r="S305" s="0" t="str">
        <f aca="false">IF(L305=1,IF(COUNTIFS(C$2:C305,C305,L$2:L305,1)=1,1,0),"")</f>
        <v/>
      </c>
      <c r="T305" s="38" t="str">
        <f aca="false">IF(N305="","",N305+ROW()/10000000)</f>
        <v/>
      </c>
      <c r="U305" s="36" t="n">
        <f aca="false">IF(G305=1,IF(B305="",1,0),"")</f>
        <v>0</v>
      </c>
    </row>
    <row r="306" customFormat="false" ht="15" hidden="false" customHeight="false" outlineLevel="0" collapsed="false">
      <c r="A306" s="35" t="n">
        <v>46084.4639351852</v>
      </c>
      <c r="B306" s="35" t="n">
        <v>46084.4640740741</v>
      </c>
      <c r="C306" s="36" t="s">
        <v>140</v>
      </c>
      <c r="D306" s="36" t="s">
        <v>141</v>
      </c>
      <c r="E306" s="36" t="s">
        <v>128</v>
      </c>
      <c r="F306" s="36" t="s">
        <v>122</v>
      </c>
      <c r="G306" s="36" t="n">
        <f aca="false">IF(A306="","",IF(AND(A306&gt;=Debut,A306&lt;Fin),1,0))</f>
        <v>1</v>
      </c>
      <c r="H306" s="36" t="n">
        <f aca="false">IF(G306=1,INT(ROUND((A306-Debut)*86400,0)/600),"")</f>
        <v>210</v>
      </c>
      <c r="I306" s="36" t="n">
        <f aca="false">IF(G306=1,INT(ROUND((A306-Debut)*86400,0)/3600),"")</f>
        <v>35</v>
      </c>
      <c r="J306" s="36" t="n">
        <f aca="false">IF(OR(A306="",B306=""),"",ROUND((B306-A306)*86400,0))</f>
        <v>12</v>
      </c>
      <c r="K306" s="37" t="n">
        <f aca="false">IF(G306=1,IF(COUNTIFS($C:$C,C306,$G:$G,1,$A:$A,"&gt;="&amp;(A306-FenetreInterm/86400),$A:$A,"&lt;="&amp;A306)&gt;=NbInterm,1,0),"")</f>
        <v>1</v>
      </c>
      <c r="L306" s="37" t="n">
        <f aca="false">IF(G306=1,IF(B306="",0,IF(J306&lt;SeuilFugitive,1,0)),"")</f>
        <v>0</v>
      </c>
      <c r="M306" s="37" t="n">
        <f aca="false">IF(G306=1,IF(B306="",IF((Fin-A306)*24&gt;SeuilFigee,1,0),IF(J306&gt;SeuilFigee*3600,1,0)),"")</f>
        <v>0</v>
      </c>
      <c r="N306" s="0" t="str">
        <f aca="false">IF(G306=1,IF(COUNTIF(H$2:H306,H306)=1,COUNTIF($H:$H,H306),""),"")</f>
        <v/>
      </c>
      <c r="O306" s="0" t="str">
        <f aca="false">IF(G306=1,IF(COUNTIF(I$2:I306,I306)=1,COUNTIF($I:$I,I306),""),"")</f>
        <v/>
      </c>
      <c r="P306" s="38" t="str">
        <f aca="false">IF(G306=1,IF(COUNTIFS(C$2:C306,C306,G$2:G306,1)=1,COUNTIFS($C:$C,C306,$G:$G,1)+ROW()/10000000,""),"")</f>
        <v/>
      </c>
      <c r="Q306" s="36" t="n">
        <f aca="false">IF(K306=1,IF(COUNTIFS(C$2:C306,C306,K$2:K306,1)=1,1,0),"")</f>
        <v>0</v>
      </c>
      <c r="R306" s="0" t="str">
        <f aca="false">IF(M306=1,IF(COUNTIFS(C$2:C306,C306,M$2:M306,1)=1,1,0),"")</f>
        <v/>
      </c>
      <c r="S306" s="0" t="str">
        <f aca="false">IF(L306=1,IF(COUNTIFS(C$2:C306,C306,L$2:L306,1)=1,1,0),"")</f>
        <v/>
      </c>
      <c r="T306" s="38" t="str">
        <f aca="false">IF(N306="","",N306+ROW()/10000000)</f>
        <v/>
      </c>
      <c r="U306" s="36" t="n">
        <f aca="false">IF(G306=1,IF(B306="",1,0),"")</f>
        <v>0</v>
      </c>
    </row>
    <row r="307" customFormat="false" ht="15" hidden="false" customHeight="false" outlineLevel="0" collapsed="false">
      <c r="A307" s="35" t="n">
        <v>46084.4641087963</v>
      </c>
      <c r="B307" s="35" t="n">
        <v>46084.4642361111</v>
      </c>
      <c r="C307" s="36" t="s">
        <v>140</v>
      </c>
      <c r="D307" s="36" t="s">
        <v>141</v>
      </c>
      <c r="E307" s="36" t="s">
        <v>128</v>
      </c>
      <c r="F307" s="36" t="s">
        <v>122</v>
      </c>
      <c r="G307" s="36" t="n">
        <f aca="false">IF(A307="","",IF(AND(A307&gt;=Debut,A307&lt;Fin),1,0))</f>
        <v>1</v>
      </c>
      <c r="H307" s="36" t="n">
        <f aca="false">IF(G307=1,INT(ROUND((A307-Debut)*86400,0)/600),"")</f>
        <v>210</v>
      </c>
      <c r="I307" s="36" t="n">
        <f aca="false">IF(G307=1,INT(ROUND((A307-Debut)*86400,0)/3600),"")</f>
        <v>35</v>
      </c>
      <c r="J307" s="36" t="n">
        <f aca="false">IF(OR(A307="",B307=""),"",ROUND((B307-A307)*86400,0))</f>
        <v>11</v>
      </c>
      <c r="K307" s="37" t="n">
        <f aca="false">IF(G307=1,IF(COUNTIFS($C:$C,C307,$G:$G,1,$A:$A,"&gt;="&amp;(A307-FenetreInterm/86400),$A:$A,"&lt;="&amp;A307)&gt;=NbInterm,1,0),"")</f>
        <v>1</v>
      </c>
      <c r="L307" s="37" t="n">
        <f aca="false">IF(G307=1,IF(B307="",0,IF(J307&lt;SeuilFugitive,1,0)),"")</f>
        <v>0</v>
      </c>
      <c r="M307" s="37" t="n">
        <f aca="false">IF(G307=1,IF(B307="",IF((Fin-A307)*24&gt;SeuilFigee,1,0),IF(J307&gt;SeuilFigee*3600,1,0)),"")</f>
        <v>0</v>
      </c>
      <c r="N307" s="0" t="str">
        <f aca="false">IF(G307=1,IF(COUNTIF(H$2:H307,H307)=1,COUNTIF($H:$H,H307),""),"")</f>
        <v/>
      </c>
      <c r="O307" s="0" t="str">
        <f aca="false">IF(G307=1,IF(COUNTIF(I$2:I307,I307)=1,COUNTIF($I:$I,I307),""),"")</f>
        <v/>
      </c>
      <c r="P307" s="38" t="str">
        <f aca="false">IF(G307=1,IF(COUNTIFS(C$2:C307,C307,G$2:G307,1)=1,COUNTIFS($C:$C,C307,$G:$G,1)+ROW()/10000000,""),"")</f>
        <v/>
      </c>
      <c r="Q307" s="36" t="n">
        <f aca="false">IF(K307=1,IF(COUNTIFS(C$2:C307,C307,K$2:K307,1)=1,1,0),"")</f>
        <v>0</v>
      </c>
      <c r="R307" s="0" t="str">
        <f aca="false">IF(M307=1,IF(COUNTIFS(C$2:C307,C307,M$2:M307,1)=1,1,0),"")</f>
        <v/>
      </c>
      <c r="S307" s="0" t="str">
        <f aca="false">IF(L307=1,IF(COUNTIFS(C$2:C307,C307,L$2:L307,1)=1,1,0),"")</f>
        <v/>
      </c>
      <c r="T307" s="38" t="str">
        <f aca="false">IF(N307="","",N307+ROW()/10000000)</f>
        <v/>
      </c>
      <c r="U307" s="36" t="n">
        <f aca="false">IF(G307=1,IF(B307="",1,0),"")</f>
        <v>0</v>
      </c>
    </row>
    <row r="308" customFormat="false" ht="15" hidden="false" customHeight="false" outlineLevel="0" collapsed="false">
      <c r="A308" s="35" t="n">
        <v>46084.4643634259</v>
      </c>
      <c r="B308" s="35" t="n">
        <v>46084.4644328704</v>
      </c>
      <c r="C308" s="36" t="s">
        <v>140</v>
      </c>
      <c r="D308" s="36" t="s">
        <v>141</v>
      </c>
      <c r="E308" s="36" t="s">
        <v>128</v>
      </c>
      <c r="F308" s="36" t="s">
        <v>122</v>
      </c>
      <c r="G308" s="36" t="n">
        <f aca="false">IF(A308="","",IF(AND(A308&gt;=Debut,A308&lt;Fin),1,0))</f>
        <v>1</v>
      </c>
      <c r="H308" s="36" t="n">
        <f aca="false">IF(G308=1,INT(ROUND((A308-Debut)*86400,0)/600),"")</f>
        <v>210</v>
      </c>
      <c r="I308" s="36" t="n">
        <f aca="false">IF(G308=1,INT(ROUND((A308-Debut)*86400,0)/3600),"")</f>
        <v>35</v>
      </c>
      <c r="J308" s="36" t="n">
        <f aca="false">IF(OR(A308="",B308=""),"",ROUND((B308-A308)*86400,0))</f>
        <v>6</v>
      </c>
      <c r="K308" s="37" t="n">
        <f aca="false">IF(G308=1,IF(COUNTIFS($C:$C,C308,$G:$G,1,$A:$A,"&gt;="&amp;(A308-FenetreInterm/86400),$A:$A,"&lt;="&amp;A308)&gt;=NbInterm,1,0),"")</f>
        <v>1</v>
      </c>
      <c r="L308" s="37" t="n">
        <f aca="false">IF(G308=1,IF(B308="",0,IF(J308&lt;SeuilFugitive,1,0)),"")</f>
        <v>0</v>
      </c>
      <c r="M308" s="37" t="n">
        <f aca="false">IF(G308=1,IF(B308="",IF((Fin-A308)*24&gt;SeuilFigee,1,0),IF(J308&gt;SeuilFigee*3600,1,0)),"")</f>
        <v>0</v>
      </c>
      <c r="N308" s="0" t="str">
        <f aca="false">IF(G308=1,IF(COUNTIF(H$2:H308,H308)=1,COUNTIF($H:$H,H308),""),"")</f>
        <v/>
      </c>
      <c r="O308" s="0" t="str">
        <f aca="false">IF(G308=1,IF(COUNTIF(I$2:I308,I308)=1,COUNTIF($I:$I,I308),""),"")</f>
        <v/>
      </c>
      <c r="P308" s="38" t="str">
        <f aca="false">IF(G308=1,IF(COUNTIFS(C$2:C308,C308,G$2:G308,1)=1,COUNTIFS($C:$C,C308,$G:$G,1)+ROW()/10000000,""),"")</f>
        <v/>
      </c>
      <c r="Q308" s="36" t="n">
        <f aca="false">IF(K308=1,IF(COUNTIFS(C$2:C308,C308,K$2:K308,1)=1,1,0),"")</f>
        <v>0</v>
      </c>
      <c r="R308" s="0" t="str">
        <f aca="false">IF(M308=1,IF(COUNTIFS(C$2:C308,C308,M$2:M308,1)=1,1,0),"")</f>
        <v/>
      </c>
      <c r="S308" s="0" t="str">
        <f aca="false">IF(L308=1,IF(COUNTIFS(C$2:C308,C308,L$2:L308,1)=1,1,0),"")</f>
        <v/>
      </c>
      <c r="T308" s="38" t="str">
        <f aca="false">IF(N308="","",N308+ROW()/10000000)</f>
        <v/>
      </c>
      <c r="U308" s="36" t="n">
        <f aca="false">IF(G308=1,IF(B308="",1,0),"")</f>
        <v>0</v>
      </c>
    </row>
    <row r="309" customFormat="false" ht="15" hidden="false" customHeight="false" outlineLevel="0" collapsed="false">
      <c r="A309" s="35" t="n">
        <v>46084.4663657407</v>
      </c>
      <c r="B309" s="35" t="n">
        <v>46084.4667476852</v>
      </c>
      <c r="C309" s="36" t="s">
        <v>138</v>
      </c>
      <c r="D309" s="36" t="s">
        <v>139</v>
      </c>
      <c r="E309" s="36" t="s">
        <v>128</v>
      </c>
      <c r="F309" s="36" t="s">
        <v>118</v>
      </c>
      <c r="G309" s="36" t="n">
        <f aca="false">IF(A309="","",IF(AND(A309&gt;=Debut,A309&lt;Fin),1,0))</f>
        <v>1</v>
      </c>
      <c r="H309" s="36" t="n">
        <f aca="false">IF(G309=1,INT(ROUND((A309-Debut)*86400,0)/600),"")</f>
        <v>211</v>
      </c>
      <c r="I309" s="36" t="n">
        <f aca="false">IF(G309=1,INT(ROUND((A309-Debut)*86400,0)/3600),"")</f>
        <v>35</v>
      </c>
      <c r="J309" s="36" t="n">
        <f aca="false">IF(OR(A309="",B309=""),"",ROUND((B309-A309)*86400,0))</f>
        <v>33</v>
      </c>
      <c r="K309" s="37" t="n">
        <f aca="false">IF(G309=1,IF(COUNTIFS($C:$C,C309,$G:$G,1,$A:$A,"&gt;="&amp;(A309-FenetreInterm/86400),$A:$A,"&lt;="&amp;A309)&gt;=NbInterm,1,0),"")</f>
        <v>0</v>
      </c>
      <c r="L309" s="37" t="n">
        <f aca="false">IF(G309=1,IF(B309="",0,IF(J309&lt;SeuilFugitive,1,0)),"")</f>
        <v>0</v>
      </c>
      <c r="M309" s="37" t="n">
        <f aca="false">IF(G309=1,IF(B309="",IF((Fin-A309)*24&gt;SeuilFigee,1,0),IF(J309&gt;SeuilFigee*3600,1,0)),"")</f>
        <v>0</v>
      </c>
      <c r="N309" s="36" t="n">
        <f aca="false">IF(G309=1,IF(COUNTIF(H$2:H309,H309)=1,COUNTIF($H:$H,H309),""),"")</f>
        <v>1</v>
      </c>
      <c r="O309" s="0" t="str">
        <f aca="false">IF(G309=1,IF(COUNTIF(I$2:I309,I309)=1,COUNTIF($I:$I,I309),""),"")</f>
        <v/>
      </c>
      <c r="P309" s="38" t="str">
        <f aca="false">IF(G309=1,IF(COUNTIFS(C$2:C309,C309,G$2:G309,1)=1,COUNTIFS($C:$C,C309,$G:$G,1)+ROW()/10000000,""),"")</f>
        <v/>
      </c>
      <c r="Q309" s="0" t="str">
        <f aca="false">IF(K309=1,IF(COUNTIFS(C$2:C309,C309,K$2:K309,1)=1,1,0),"")</f>
        <v/>
      </c>
      <c r="R309" s="0" t="str">
        <f aca="false">IF(M309=1,IF(COUNTIFS(C$2:C309,C309,M$2:M309,1)=1,1,0),"")</f>
        <v/>
      </c>
      <c r="S309" s="0" t="str">
        <f aca="false">IF(L309=1,IF(COUNTIFS(C$2:C309,C309,L$2:L309,1)=1,1,0),"")</f>
        <v/>
      </c>
      <c r="T309" s="38" t="n">
        <f aca="false">IF(N309="","",N309+ROW()/10000000)</f>
        <v>1.0000309</v>
      </c>
      <c r="U309" s="36" t="n">
        <f aca="false">IF(G309=1,IF(B309="",1,0),"")</f>
        <v>0</v>
      </c>
    </row>
    <row r="310" customFormat="false" ht="15" hidden="false" customHeight="false" outlineLevel="0" collapsed="false">
      <c r="A310" s="35" t="n">
        <v>46084.4800925926</v>
      </c>
      <c r="B310" s="35" t="n">
        <v>46084.4812268519</v>
      </c>
      <c r="C310" s="36" t="s">
        <v>138</v>
      </c>
      <c r="D310" s="36" t="s">
        <v>139</v>
      </c>
      <c r="E310" s="36" t="s">
        <v>128</v>
      </c>
      <c r="F310" s="36" t="s">
        <v>118</v>
      </c>
      <c r="G310" s="36" t="n">
        <f aca="false">IF(A310="","",IF(AND(A310&gt;=Debut,A310&lt;Fin),1,0))</f>
        <v>1</v>
      </c>
      <c r="H310" s="36" t="n">
        <f aca="false">IF(G310=1,INT(ROUND((A310-Debut)*86400,0)/600),"")</f>
        <v>213</v>
      </c>
      <c r="I310" s="36" t="n">
        <f aca="false">IF(G310=1,INT(ROUND((A310-Debut)*86400,0)/3600),"")</f>
        <v>35</v>
      </c>
      <c r="J310" s="36" t="n">
        <f aca="false">IF(OR(A310="",B310=""),"",ROUND((B310-A310)*86400,0))</f>
        <v>98</v>
      </c>
      <c r="K310" s="37" t="n">
        <f aca="false">IF(G310=1,IF(COUNTIFS($C:$C,C310,$G:$G,1,$A:$A,"&gt;="&amp;(A310-FenetreInterm/86400),$A:$A,"&lt;="&amp;A310)&gt;=NbInterm,1,0),"")</f>
        <v>0</v>
      </c>
      <c r="L310" s="37" t="n">
        <f aca="false">IF(G310=1,IF(B310="",0,IF(J310&lt;SeuilFugitive,1,0)),"")</f>
        <v>0</v>
      </c>
      <c r="M310" s="37" t="n">
        <f aca="false">IF(G310=1,IF(B310="",IF((Fin-A310)*24&gt;SeuilFigee,1,0),IF(J310&gt;SeuilFigee*3600,1,0)),"")</f>
        <v>0</v>
      </c>
      <c r="N310" s="36" t="n">
        <f aca="false">IF(G310=1,IF(COUNTIF(H$2:H310,H310)=1,COUNTIF($H:$H,H310),""),"")</f>
        <v>2</v>
      </c>
      <c r="O310" s="0" t="str">
        <f aca="false">IF(G310=1,IF(COUNTIF(I$2:I310,I310)=1,COUNTIF($I:$I,I310),""),"")</f>
        <v/>
      </c>
      <c r="P310" s="38" t="str">
        <f aca="false">IF(G310=1,IF(COUNTIFS(C$2:C310,C310,G$2:G310,1)=1,COUNTIFS($C:$C,C310,$G:$G,1)+ROW()/10000000,""),"")</f>
        <v/>
      </c>
      <c r="Q310" s="0" t="str">
        <f aca="false">IF(K310=1,IF(COUNTIFS(C$2:C310,C310,K$2:K310,1)=1,1,0),"")</f>
        <v/>
      </c>
      <c r="R310" s="0" t="str">
        <f aca="false">IF(M310=1,IF(COUNTIFS(C$2:C310,C310,M$2:M310,1)=1,1,0),"")</f>
        <v/>
      </c>
      <c r="S310" s="0" t="str">
        <f aca="false">IF(L310=1,IF(COUNTIFS(C$2:C310,C310,L$2:L310,1)=1,1,0),"")</f>
        <v/>
      </c>
      <c r="T310" s="38" t="n">
        <f aca="false">IF(N310="","",N310+ROW()/10000000)</f>
        <v>2.000031</v>
      </c>
      <c r="U310" s="36" t="n">
        <f aca="false">IF(G310=1,IF(B310="",1,0),"")</f>
        <v>0</v>
      </c>
    </row>
    <row r="311" customFormat="false" ht="15" hidden="false" customHeight="false" outlineLevel="0" collapsed="false">
      <c r="A311" s="35" t="n">
        <v>46084.4820023148</v>
      </c>
      <c r="B311" s="35" t="n">
        <v>46084.484849537</v>
      </c>
      <c r="C311" s="36" t="s">
        <v>138</v>
      </c>
      <c r="D311" s="36" t="s">
        <v>139</v>
      </c>
      <c r="E311" s="36" t="s">
        <v>128</v>
      </c>
      <c r="F311" s="36" t="s">
        <v>118</v>
      </c>
      <c r="G311" s="36" t="n">
        <f aca="false">IF(A311="","",IF(AND(A311&gt;=Debut,A311&lt;Fin),1,0))</f>
        <v>1</v>
      </c>
      <c r="H311" s="36" t="n">
        <f aca="false">IF(G311=1,INT(ROUND((A311-Debut)*86400,0)/600),"")</f>
        <v>213</v>
      </c>
      <c r="I311" s="36" t="n">
        <f aca="false">IF(G311=1,INT(ROUND((A311-Debut)*86400,0)/3600),"")</f>
        <v>35</v>
      </c>
      <c r="J311" s="36" t="n">
        <f aca="false">IF(OR(A311="",B311=""),"",ROUND((B311-A311)*86400,0))</f>
        <v>246</v>
      </c>
      <c r="K311" s="37" t="n">
        <f aca="false">IF(G311=1,IF(COUNTIFS($C:$C,C311,$G:$G,1,$A:$A,"&gt;="&amp;(A311-FenetreInterm/86400),$A:$A,"&lt;="&amp;A311)&gt;=NbInterm,1,0),"")</f>
        <v>0</v>
      </c>
      <c r="L311" s="37" t="n">
        <f aca="false">IF(G311=1,IF(B311="",0,IF(J311&lt;SeuilFugitive,1,0)),"")</f>
        <v>0</v>
      </c>
      <c r="M311" s="37" t="n">
        <f aca="false">IF(G311=1,IF(B311="",IF((Fin-A311)*24&gt;SeuilFigee,1,0),IF(J311&gt;SeuilFigee*3600,1,0)),"")</f>
        <v>0</v>
      </c>
      <c r="N311" s="0" t="str">
        <f aca="false">IF(G311=1,IF(COUNTIF(H$2:H311,H311)=1,COUNTIF($H:$H,H311),""),"")</f>
        <v/>
      </c>
      <c r="O311" s="0" t="str">
        <f aca="false">IF(G311=1,IF(COUNTIF(I$2:I311,I311)=1,COUNTIF($I:$I,I311),""),"")</f>
        <v/>
      </c>
      <c r="P311" s="38" t="str">
        <f aca="false">IF(G311=1,IF(COUNTIFS(C$2:C311,C311,G$2:G311,1)=1,COUNTIFS($C:$C,C311,$G:$G,1)+ROW()/10000000,""),"")</f>
        <v/>
      </c>
      <c r="Q311" s="0" t="str">
        <f aca="false">IF(K311=1,IF(COUNTIFS(C$2:C311,C311,K$2:K311,1)=1,1,0),"")</f>
        <v/>
      </c>
      <c r="R311" s="0" t="str">
        <f aca="false">IF(M311=1,IF(COUNTIFS(C$2:C311,C311,M$2:M311,1)=1,1,0),"")</f>
        <v/>
      </c>
      <c r="S311" s="0" t="str">
        <f aca="false">IF(L311=1,IF(COUNTIFS(C$2:C311,C311,L$2:L311,1)=1,1,0),"")</f>
        <v/>
      </c>
      <c r="T311" s="38" t="str">
        <f aca="false">IF(N311="","",N311+ROW()/10000000)</f>
        <v/>
      </c>
      <c r="U311" s="36" t="n">
        <f aca="false">IF(G311=1,IF(B311="",1,0),"")</f>
        <v>0</v>
      </c>
    </row>
    <row r="312" customFormat="false" ht="15" hidden="false" customHeight="false" outlineLevel="0" collapsed="false">
      <c r="A312" s="35" t="n">
        <v>46084.4998611111</v>
      </c>
      <c r="B312" s="35" t="n">
        <v>46084.5014699074</v>
      </c>
      <c r="C312" s="36" t="s">
        <v>136</v>
      </c>
      <c r="D312" s="36" t="s">
        <v>137</v>
      </c>
      <c r="E312" s="36" t="s">
        <v>121</v>
      </c>
      <c r="F312" s="36" t="s">
        <v>125</v>
      </c>
      <c r="G312" s="36" t="n">
        <f aca="false">IF(A312="","",IF(AND(A312&gt;=Debut,A312&lt;Fin),1,0))</f>
        <v>1</v>
      </c>
      <c r="H312" s="36" t="n">
        <f aca="false">IF(G312=1,INT(ROUND((A312-Debut)*86400,0)/600),"")</f>
        <v>215</v>
      </c>
      <c r="I312" s="36" t="n">
        <f aca="false">IF(G312=1,INT(ROUND((A312-Debut)*86400,0)/3600),"")</f>
        <v>35</v>
      </c>
      <c r="J312" s="36" t="n">
        <f aca="false">IF(OR(A312="",B312=""),"",ROUND((B312-A312)*86400,0))</f>
        <v>139</v>
      </c>
      <c r="K312" s="37" t="n">
        <f aca="false">IF(G312=1,IF(COUNTIFS($C:$C,C312,$G:$G,1,$A:$A,"&gt;="&amp;(A312-FenetreInterm/86400),$A:$A,"&lt;="&amp;A312)&gt;=NbInterm,1,0),"")</f>
        <v>0</v>
      </c>
      <c r="L312" s="37" t="n">
        <f aca="false">IF(G312=1,IF(B312="",0,IF(J312&lt;SeuilFugitive,1,0)),"")</f>
        <v>0</v>
      </c>
      <c r="M312" s="37" t="n">
        <f aca="false">IF(G312=1,IF(B312="",IF((Fin-A312)*24&gt;SeuilFigee,1,0),IF(J312&gt;SeuilFigee*3600,1,0)),"")</f>
        <v>0</v>
      </c>
      <c r="N312" s="36" t="n">
        <f aca="false">IF(G312=1,IF(COUNTIF(H$2:H312,H312)=1,COUNTIF($H:$H,H312),""),"")</f>
        <v>1</v>
      </c>
      <c r="O312" s="0" t="str">
        <f aca="false">IF(G312=1,IF(COUNTIF(I$2:I312,I312)=1,COUNTIF($I:$I,I312),""),"")</f>
        <v/>
      </c>
      <c r="P312" s="38" t="str">
        <f aca="false">IF(G312=1,IF(COUNTIFS(C$2:C312,C312,G$2:G312,1)=1,COUNTIFS($C:$C,C312,$G:$G,1)+ROW()/10000000,""),"")</f>
        <v/>
      </c>
      <c r="Q312" s="0" t="str">
        <f aca="false">IF(K312=1,IF(COUNTIFS(C$2:C312,C312,K$2:K312,1)=1,1,0),"")</f>
        <v/>
      </c>
      <c r="R312" s="0" t="str">
        <f aca="false">IF(M312=1,IF(COUNTIFS(C$2:C312,C312,M$2:M312,1)=1,1,0),"")</f>
        <v/>
      </c>
      <c r="S312" s="0" t="str">
        <f aca="false">IF(L312=1,IF(COUNTIFS(C$2:C312,C312,L$2:L312,1)=1,1,0),"")</f>
        <v/>
      </c>
      <c r="T312" s="38" t="n">
        <f aca="false">IF(N312="","",N312+ROW()/10000000)</f>
        <v>1.0000312</v>
      </c>
      <c r="U312" s="36" t="n">
        <f aca="false">IF(G312=1,IF(B312="",1,0),"")</f>
        <v>0</v>
      </c>
    </row>
    <row r="313" customFormat="false" ht="15" hidden="false" customHeight="false" outlineLevel="0" collapsed="false">
      <c r="A313" s="35" t="n">
        <v>46084.5210648148</v>
      </c>
      <c r="B313" s="35" t="n">
        <v>46084.5273148148</v>
      </c>
      <c r="C313" s="36" t="s">
        <v>151</v>
      </c>
      <c r="D313" s="36" t="s">
        <v>152</v>
      </c>
      <c r="E313" s="36" t="s">
        <v>128</v>
      </c>
      <c r="F313" s="36" t="s">
        <v>144</v>
      </c>
      <c r="G313" s="36" t="n">
        <f aca="false">IF(A313="","",IF(AND(A313&gt;=Debut,A313&lt;Fin),1,0))</f>
        <v>1</v>
      </c>
      <c r="H313" s="36" t="n">
        <f aca="false">IF(G313=1,INT(ROUND((A313-Debut)*86400,0)/600),"")</f>
        <v>219</v>
      </c>
      <c r="I313" s="36" t="n">
        <f aca="false">IF(G313=1,INT(ROUND((A313-Debut)*86400,0)/3600),"")</f>
        <v>36</v>
      </c>
      <c r="J313" s="36" t="n">
        <f aca="false">IF(OR(A313="",B313=""),"",ROUND((B313-A313)*86400,0))</f>
        <v>540</v>
      </c>
      <c r="K313" s="37" t="n">
        <f aca="false">IF(G313=1,IF(COUNTIFS($C:$C,C313,$G:$G,1,$A:$A,"&gt;="&amp;(A313-FenetreInterm/86400),$A:$A,"&lt;="&amp;A313)&gt;=NbInterm,1,0),"")</f>
        <v>0</v>
      </c>
      <c r="L313" s="37" t="n">
        <f aca="false">IF(G313=1,IF(B313="",0,IF(J313&lt;SeuilFugitive,1,0)),"")</f>
        <v>0</v>
      </c>
      <c r="M313" s="37" t="n">
        <f aca="false">IF(G313=1,IF(B313="",IF((Fin-A313)*24&gt;SeuilFigee,1,0),IF(J313&gt;SeuilFigee*3600,1,0)),"")</f>
        <v>0</v>
      </c>
      <c r="N313" s="36" t="n">
        <f aca="false">IF(G313=1,IF(COUNTIF(H$2:H313,H313)=1,COUNTIF($H:$H,H313),""),"")</f>
        <v>1</v>
      </c>
      <c r="O313" s="36" t="n">
        <f aca="false">IF(G313=1,IF(COUNTIF(I$2:I313,I313)=1,COUNTIF($I:$I,I313),""),"")</f>
        <v>14</v>
      </c>
      <c r="P313" s="38" t="str">
        <f aca="false">IF(G313=1,IF(COUNTIFS(C$2:C313,C313,G$2:G313,1)=1,COUNTIFS($C:$C,C313,$G:$G,1)+ROW()/10000000,""),"")</f>
        <v/>
      </c>
      <c r="Q313" s="0" t="str">
        <f aca="false">IF(K313=1,IF(COUNTIFS(C$2:C313,C313,K$2:K313,1)=1,1,0),"")</f>
        <v/>
      </c>
      <c r="R313" s="0" t="str">
        <f aca="false">IF(M313=1,IF(COUNTIFS(C$2:C313,C313,M$2:M313,1)=1,1,0),"")</f>
        <v/>
      </c>
      <c r="S313" s="0" t="str">
        <f aca="false">IF(L313=1,IF(COUNTIFS(C$2:C313,C313,L$2:L313,1)=1,1,0),"")</f>
        <v/>
      </c>
      <c r="T313" s="38" t="n">
        <f aca="false">IF(N313="","",N313+ROW()/10000000)</f>
        <v>1.0000313</v>
      </c>
      <c r="U313" s="36" t="n">
        <f aca="false">IF(G313=1,IF(B313="",1,0),"")</f>
        <v>0</v>
      </c>
    </row>
    <row r="314" customFormat="false" ht="15" hidden="false" customHeight="false" outlineLevel="0" collapsed="false">
      <c r="A314" s="35" t="n">
        <v>46084.5302893519</v>
      </c>
      <c r="B314" s="35" t="n">
        <v>46084.5376851852</v>
      </c>
      <c r="C314" s="36" t="s">
        <v>142</v>
      </c>
      <c r="D314" s="36" t="s">
        <v>143</v>
      </c>
      <c r="E314" s="36" t="s">
        <v>121</v>
      </c>
      <c r="F314" s="36" t="s">
        <v>144</v>
      </c>
      <c r="G314" s="36" t="n">
        <f aca="false">IF(A314="","",IF(AND(A314&gt;=Debut,A314&lt;Fin),1,0))</f>
        <v>1</v>
      </c>
      <c r="H314" s="36" t="n">
        <f aca="false">IF(G314=1,INT(ROUND((A314-Debut)*86400,0)/600),"")</f>
        <v>220</v>
      </c>
      <c r="I314" s="36" t="n">
        <f aca="false">IF(G314=1,INT(ROUND((A314-Debut)*86400,0)/3600),"")</f>
        <v>36</v>
      </c>
      <c r="J314" s="36" t="n">
        <f aca="false">IF(OR(A314="",B314=""),"",ROUND((B314-A314)*86400,0))</f>
        <v>639</v>
      </c>
      <c r="K314" s="37" t="n">
        <f aca="false">IF(G314=1,IF(COUNTIFS($C:$C,C314,$G:$G,1,$A:$A,"&gt;="&amp;(A314-FenetreInterm/86400),$A:$A,"&lt;="&amp;A314)&gt;=NbInterm,1,0),"")</f>
        <v>0</v>
      </c>
      <c r="L314" s="37" t="n">
        <f aca="false">IF(G314=1,IF(B314="",0,IF(J314&lt;SeuilFugitive,1,0)),"")</f>
        <v>0</v>
      </c>
      <c r="M314" s="37" t="n">
        <f aca="false">IF(G314=1,IF(B314="",IF((Fin-A314)*24&gt;SeuilFigee,1,0),IF(J314&gt;SeuilFigee*3600,1,0)),"")</f>
        <v>0</v>
      </c>
      <c r="N314" s="36" t="n">
        <f aca="false">IF(G314=1,IF(COUNTIF(H$2:H314,H314)=1,COUNTIF($H:$H,H314),""),"")</f>
        <v>2</v>
      </c>
      <c r="O314" s="0" t="str">
        <f aca="false">IF(G314=1,IF(COUNTIF(I$2:I314,I314)=1,COUNTIF($I:$I,I314),""),"")</f>
        <v/>
      </c>
      <c r="P314" s="38" t="str">
        <f aca="false">IF(G314=1,IF(COUNTIFS(C$2:C314,C314,G$2:G314,1)=1,COUNTIFS($C:$C,C314,$G:$G,1)+ROW()/10000000,""),"")</f>
        <v/>
      </c>
      <c r="Q314" s="0" t="str">
        <f aca="false">IF(K314=1,IF(COUNTIFS(C$2:C314,C314,K$2:K314,1)=1,1,0),"")</f>
        <v/>
      </c>
      <c r="R314" s="0" t="str">
        <f aca="false">IF(M314=1,IF(COUNTIFS(C$2:C314,C314,M$2:M314,1)=1,1,0),"")</f>
        <v/>
      </c>
      <c r="S314" s="0" t="str">
        <f aca="false">IF(L314=1,IF(COUNTIFS(C$2:C314,C314,L$2:L314,1)=1,1,0),"")</f>
        <v/>
      </c>
      <c r="T314" s="38" t="n">
        <f aca="false">IF(N314="","",N314+ROW()/10000000)</f>
        <v>2.0000314</v>
      </c>
      <c r="U314" s="36" t="n">
        <f aca="false">IF(G314=1,IF(B314="",1,0),"")</f>
        <v>0</v>
      </c>
    </row>
    <row r="315" customFormat="false" ht="15" hidden="false" customHeight="false" outlineLevel="0" collapsed="false">
      <c r="A315" s="35" t="n">
        <v>46084.5319560185</v>
      </c>
      <c r="B315" s="35" t="n">
        <v>46084.5366435185</v>
      </c>
      <c r="C315" s="36" t="s">
        <v>142</v>
      </c>
      <c r="D315" s="36" t="s">
        <v>143</v>
      </c>
      <c r="E315" s="36" t="s">
        <v>121</v>
      </c>
      <c r="F315" s="36" t="s">
        <v>144</v>
      </c>
      <c r="G315" s="36" t="n">
        <f aca="false">IF(A315="","",IF(AND(A315&gt;=Debut,A315&lt;Fin),1,0))</f>
        <v>1</v>
      </c>
      <c r="H315" s="36" t="n">
        <f aca="false">IF(G315=1,INT(ROUND((A315-Debut)*86400,0)/600),"")</f>
        <v>220</v>
      </c>
      <c r="I315" s="36" t="n">
        <f aca="false">IF(G315=1,INT(ROUND((A315-Debut)*86400,0)/3600),"")</f>
        <v>36</v>
      </c>
      <c r="J315" s="36" t="n">
        <f aca="false">IF(OR(A315="",B315=""),"",ROUND((B315-A315)*86400,0))</f>
        <v>405</v>
      </c>
      <c r="K315" s="37" t="n">
        <f aca="false">IF(G315=1,IF(COUNTIFS($C:$C,C315,$G:$G,1,$A:$A,"&gt;="&amp;(A315-FenetreInterm/86400),$A:$A,"&lt;="&amp;A315)&gt;=NbInterm,1,0),"")</f>
        <v>0</v>
      </c>
      <c r="L315" s="37" t="n">
        <f aca="false">IF(G315=1,IF(B315="",0,IF(J315&lt;SeuilFugitive,1,0)),"")</f>
        <v>0</v>
      </c>
      <c r="M315" s="37" t="n">
        <f aca="false">IF(G315=1,IF(B315="",IF((Fin-A315)*24&gt;SeuilFigee,1,0),IF(J315&gt;SeuilFigee*3600,1,0)),"")</f>
        <v>0</v>
      </c>
      <c r="N315" s="0" t="str">
        <f aca="false">IF(G315=1,IF(COUNTIF(H$2:H315,H315)=1,COUNTIF($H:$H,H315),""),"")</f>
        <v/>
      </c>
      <c r="O315" s="0" t="str">
        <f aca="false">IF(G315=1,IF(COUNTIF(I$2:I315,I315)=1,COUNTIF($I:$I,I315),""),"")</f>
        <v/>
      </c>
      <c r="P315" s="38" t="str">
        <f aca="false">IF(G315=1,IF(COUNTIFS(C$2:C315,C315,G$2:G315,1)=1,COUNTIFS($C:$C,C315,$G:$G,1)+ROW()/10000000,""),"")</f>
        <v/>
      </c>
      <c r="Q315" s="0" t="str">
        <f aca="false">IF(K315=1,IF(COUNTIFS(C$2:C315,C315,K$2:K315,1)=1,1,0),"")</f>
        <v/>
      </c>
      <c r="R315" s="0" t="str">
        <f aca="false">IF(M315=1,IF(COUNTIFS(C$2:C315,C315,M$2:M315,1)=1,1,0),"")</f>
        <v/>
      </c>
      <c r="S315" s="0" t="str">
        <f aca="false">IF(L315=1,IF(COUNTIFS(C$2:C315,C315,L$2:L315,1)=1,1,0),"")</f>
        <v/>
      </c>
      <c r="T315" s="38" t="str">
        <f aca="false">IF(N315="","",N315+ROW()/10000000)</f>
        <v/>
      </c>
      <c r="U315" s="36" t="n">
        <f aca="false">IF(G315=1,IF(B315="",1,0),"")</f>
        <v>0</v>
      </c>
    </row>
    <row r="316" customFormat="false" ht="15" hidden="false" customHeight="false" outlineLevel="0" collapsed="false">
      <c r="A316" s="35" t="n">
        <v>46084.5349537037</v>
      </c>
      <c r="B316" s="35" t="n">
        <v>46084.5363657407</v>
      </c>
      <c r="C316" s="36" t="s">
        <v>153</v>
      </c>
      <c r="D316" s="36" t="s">
        <v>154</v>
      </c>
      <c r="E316" s="36" t="s">
        <v>121</v>
      </c>
      <c r="F316" s="36" t="s">
        <v>144</v>
      </c>
      <c r="G316" s="36" t="n">
        <f aca="false">IF(A316="","",IF(AND(A316&gt;=Debut,A316&lt;Fin),1,0))</f>
        <v>1</v>
      </c>
      <c r="H316" s="36" t="n">
        <f aca="false">IF(G316=1,INT(ROUND((A316-Debut)*86400,0)/600),"")</f>
        <v>221</v>
      </c>
      <c r="I316" s="36" t="n">
        <f aca="false">IF(G316=1,INT(ROUND((A316-Debut)*86400,0)/3600),"")</f>
        <v>36</v>
      </c>
      <c r="J316" s="36" t="n">
        <f aca="false">IF(OR(A316="",B316=""),"",ROUND((B316-A316)*86400,0))</f>
        <v>122</v>
      </c>
      <c r="K316" s="37" t="n">
        <f aca="false">IF(G316=1,IF(COUNTIFS($C:$C,C316,$G:$G,1,$A:$A,"&gt;="&amp;(A316-FenetreInterm/86400),$A:$A,"&lt;="&amp;A316)&gt;=NbInterm,1,0),"")</f>
        <v>0</v>
      </c>
      <c r="L316" s="37" t="n">
        <f aca="false">IF(G316=1,IF(B316="",0,IF(J316&lt;SeuilFugitive,1,0)),"")</f>
        <v>0</v>
      </c>
      <c r="M316" s="37" t="n">
        <f aca="false">IF(G316=1,IF(B316="",IF((Fin-A316)*24&gt;SeuilFigee,1,0),IF(J316&gt;SeuilFigee*3600,1,0)),"")</f>
        <v>0</v>
      </c>
      <c r="N316" s="36" t="n">
        <f aca="false">IF(G316=1,IF(COUNTIF(H$2:H316,H316)=1,COUNTIF($H:$H,H316),""),"")</f>
        <v>11</v>
      </c>
      <c r="O316" s="0" t="str">
        <f aca="false">IF(G316=1,IF(COUNTIF(I$2:I316,I316)=1,COUNTIF($I:$I,I316),""),"")</f>
        <v/>
      </c>
      <c r="P316" s="38" t="str">
        <f aca="false">IF(G316=1,IF(COUNTIFS(C$2:C316,C316,G$2:G316,1)=1,COUNTIFS($C:$C,C316,$G:$G,1)+ROW()/10000000,""),"")</f>
        <v/>
      </c>
      <c r="Q316" s="0" t="str">
        <f aca="false">IF(K316=1,IF(COUNTIFS(C$2:C316,C316,K$2:K316,1)=1,1,0),"")</f>
        <v/>
      </c>
      <c r="R316" s="0" t="str">
        <f aca="false">IF(M316=1,IF(COUNTIFS(C$2:C316,C316,M$2:M316,1)=1,1,0),"")</f>
        <v/>
      </c>
      <c r="S316" s="0" t="str">
        <f aca="false">IF(L316=1,IF(COUNTIFS(C$2:C316,C316,L$2:L316,1)=1,1,0),"")</f>
        <v/>
      </c>
      <c r="T316" s="38" t="n">
        <f aca="false">IF(N316="","",N316+ROW()/10000000)</f>
        <v>11.0000316</v>
      </c>
      <c r="U316" s="36" t="n">
        <f aca="false">IF(G316=1,IF(B316="",1,0),"")</f>
        <v>0</v>
      </c>
    </row>
    <row r="317" customFormat="false" ht="15" hidden="false" customHeight="false" outlineLevel="0" collapsed="false">
      <c r="A317" s="35" t="n">
        <v>46084.5365856482</v>
      </c>
      <c r="B317" s="35" t="n">
        <v>46084.5383680556</v>
      </c>
      <c r="C317" s="36" t="s">
        <v>153</v>
      </c>
      <c r="D317" s="36" t="s">
        <v>154</v>
      </c>
      <c r="E317" s="36" t="s">
        <v>121</v>
      </c>
      <c r="F317" s="36" t="s">
        <v>144</v>
      </c>
      <c r="G317" s="36" t="n">
        <f aca="false">IF(A317="","",IF(AND(A317&gt;=Debut,A317&lt;Fin),1,0))</f>
        <v>1</v>
      </c>
      <c r="H317" s="36" t="n">
        <f aca="false">IF(G317=1,INT(ROUND((A317-Debut)*86400,0)/600),"")</f>
        <v>221</v>
      </c>
      <c r="I317" s="36" t="n">
        <f aca="false">IF(G317=1,INT(ROUND((A317-Debut)*86400,0)/3600),"")</f>
        <v>36</v>
      </c>
      <c r="J317" s="36" t="n">
        <f aca="false">IF(OR(A317="",B317=""),"",ROUND((B317-A317)*86400,0))</f>
        <v>154</v>
      </c>
      <c r="K317" s="37" t="n">
        <f aca="false">IF(G317=1,IF(COUNTIFS($C:$C,C317,$G:$G,1,$A:$A,"&gt;="&amp;(A317-FenetreInterm/86400),$A:$A,"&lt;="&amp;A317)&gt;=NbInterm,1,0),"")</f>
        <v>0</v>
      </c>
      <c r="L317" s="37" t="n">
        <f aca="false">IF(G317=1,IF(B317="",0,IF(J317&lt;SeuilFugitive,1,0)),"")</f>
        <v>0</v>
      </c>
      <c r="M317" s="37" t="n">
        <f aca="false">IF(G317=1,IF(B317="",IF((Fin-A317)*24&gt;SeuilFigee,1,0),IF(J317&gt;SeuilFigee*3600,1,0)),"")</f>
        <v>0</v>
      </c>
      <c r="N317" s="0" t="str">
        <f aca="false">IF(G317=1,IF(COUNTIF(H$2:H317,H317)=1,COUNTIF($H:$H,H317),""),"")</f>
        <v/>
      </c>
      <c r="O317" s="0" t="str">
        <f aca="false">IF(G317=1,IF(COUNTIF(I$2:I317,I317)=1,COUNTIF($I:$I,I317),""),"")</f>
        <v/>
      </c>
      <c r="P317" s="38" t="str">
        <f aca="false">IF(G317=1,IF(COUNTIFS(C$2:C317,C317,G$2:G317,1)=1,COUNTIFS($C:$C,C317,$G:$G,1)+ROW()/10000000,""),"")</f>
        <v/>
      </c>
      <c r="Q317" s="0" t="str">
        <f aca="false">IF(K317=1,IF(COUNTIFS(C$2:C317,C317,K$2:K317,1)=1,1,0),"")</f>
        <v/>
      </c>
      <c r="R317" s="0" t="str">
        <f aca="false">IF(M317=1,IF(COUNTIFS(C$2:C317,C317,M$2:M317,1)=1,1,0),"")</f>
        <v/>
      </c>
      <c r="S317" s="0" t="str">
        <f aca="false">IF(L317=1,IF(COUNTIFS(C$2:C317,C317,L$2:L317,1)=1,1,0),"")</f>
        <v/>
      </c>
      <c r="T317" s="38" t="str">
        <f aca="false">IF(N317="","",N317+ROW()/10000000)</f>
        <v/>
      </c>
      <c r="U317" s="36" t="n">
        <f aca="false">IF(G317=1,IF(B317="",1,0),"")</f>
        <v>0</v>
      </c>
    </row>
    <row r="318" customFormat="false" ht="15" hidden="false" customHeight="false" outlineLevel="0" collapsed="false">
      <c r="A318" s="35" t="n">
        <v>46084.5403472222</v>
      </c>
      <c r="B318" s="35" t="n">
        <v>46084.5405208333</v>
      </c>
      <c r="C318" s="36" t="s">
        <v>115</v>
      </c>
      <c r="D318" s="36" t="s">
        <v>116</v>
      </c>
      <c r="E318" s="36" t="s">
        <v>117</v>
      </c>
      <c r="F318" s="36" t="s">
        <v>118</v>
      </c>
      <c r="G318" s="36" t="n">
        <f aca="false">IF(A318="","",IF(AND(A318&gt;=Debut,A318&lt;Fin),1,0))</f>
        <v>1</v>
      </c>
      <c r="H318" s="36" t="n">
        <f aca="false">IF(G318=1,INT(ROUND((A318-Debut)*86400,0)/600),"")</f>
        <v>221</v>
      </c>
      <c r="I318" s="36" t="n">
        <f aca="false">IF(G318=1,INT(ROUND((A318-Debut)*86400,0)/3600),"")</f>
        <v>36</v>
      </c>
      <c r="J318" s="36" t="n">
        <f aca="false">IF(OR(A318="",B318=""),"",ROUND((B318-A318)*86400,0))</f>
        <v>15</v>
      </c>
      <c r="K318" s="37" t="n">
        <f aca="false">IF(G318=1,IF(COUNTIFS($C:$C,C318,$G:$G,1,$A:$A,"&gt;="&amp;(A318-FenetreInterm/86400),$A:$A,"&lt;="&amp;A318)&gt;=NbInterm,1,0),"")</f>
        <v>0</v>
      </c>
      <c r="L318" s="37" t="n">
        <f aca="false">IF(G318=1,IF(B318="",0,IF(J318&lt;SeuilFugitive,1,0)),"")</f>
        <v>0</v>
      </c>
      <c r="M318" s="37" t="n">
        <f aca="false">IF(G318=1,IF(B318="",IF((Fin-A318)*24&gt;SeuilFigee,1,0),IF(J318&gt;SeuilFigee*3600,1,0)),"")</f>
        <v>0</v>
      </c>
      <c r="N318" s="0" t="str">
        <f aca="false">IF(G318=1,IF(COUNTIF(H$2:H318,H318)=1,COUNTIF($H:$H,H318),""),"")</f>
        <v/>
      </c>
      <c r="O318" s="0" t="str">
        <f aca="false">IF(G318=1,IF(COUNTIF(I$2:I318,I318)=1,COUNTIF($I:$I,I318),""),"")</f>
        <v/>
      </c>
      <c r="P318" s="38" t="str">
        <f aca="false">IF(G318=1,IF(COUNTIFS(C$2:C318,C318,G$2:G318,1)=1,COUNTIFS($C:$C,C318,$G:$G,1)+ROW()/10000000,""),"")</f>
        <v/>
      </c>
      <c r="Q318" s="0" t="str">
        <f aca="false">IF(K318=1,IF(COUNTIFS(C$2:C318,C318,K$2:K318,1)=1,1,0),"")</f>
        <v/>
      </c>
      <c r="R318" s="0" t="str">
        <f aca="false">IF(M318=1,IF(COUNTIFS(C$2:C318,C318,M$2:M318,1)=1,1,0),"")</f>
        <v/>
      </c>
      <c r="S318" s="0" t="str">
        <f aca="false">IF(L318=1,IF(COUNTIFS(C$2:C318,C318,L$2:L318,1)=1,1,0),"")</f>
        <v/>
      </c>
      <c r="T318" s="38" t="str">
        <f aca="false">IF(N318="","",N318+ROW()/10000000)</f>
        <v/>
      </c>
      <c r="U318" s="36" t="n">
        <f aca="false">IF(G318=1,IF(B318="",1,0),"")</f>
        <v>0</v>
      </c>
    </row>
    <row r="319" customFormat="false" ht="15" hidden="false" customHeight="false" outlineLevel="0" collapsed="false">
      <c r="A319" s="35" t="n">
        <v>46084.5404861111</v>
      </c>
      <c r="B319" s="35" t="n">
        <v>46084.5407175926</v>
      </c>
      <c r="C319" s="36" t="s">
        <v>115</v>
      </c>
      <c r="D319" s="36" t="s">
        <v>116</v>
      </c>
      <c r="E319" s="36" t="s">
        <v>117</v>
      </c>
      <c r="F319" s="36" t="s">
        <v>118</v>
      </c>
      <c r="G319" s="36" t="n">
        <f aca="false">IF(A319="","",IF(AND(A319&gt;=Debut,A319&lt;Fin),1,0))</f>
        <v>1</v>
      </c>
      <c r="H319" s="36" t="n">
        <f aca="false">IF(G319=1,INT(ROUND((A319-Debut)*86400,0)/600),"")</f>
        <v>221</v>
      </c>
      <c r="I319" s="36" t="n">
        <f aca="false">IF(G319=1,INT(ROUND((A319-Debut)*86400,0)/3600),"")</f>
        <v>36</v>
      </c>
      <c r="J319" s="36" t="n">
        <f aca="false">IF(OR(A319="",B319=""),"",ROUND((B319-A319)*86400,0))</f>
        <v>20</v>
      </c>
      <c r="K319" s="37" t="n">
        <f aca="false">IF(G319=1,IF(COUNTIFS($C:$C,C319,$G:$G,1,$A:$A,"&gt;="&amp;(A319-FenetreInterm/86400),$A:$A,"&lt;="&amp;A319)&gt;=NbInterm,1,0),"")</f>
        <v>0</v>
      </c>
      <c r="L319" s="37" t="n">
        <f aca="false">IF(G319=1,IF(B319="",0,IF(J319&lt;SeuilFugitive,1,0)),"")</f>
        <v>0</v>
      </c>
      <c r="M319" s="37" t="n">
        <f aca="false">IF(G319=1,IF(B319="",IF((Fin-A319)*24&gt;SeuilFigee,1,0),IF(J319&gt;SeuilFigee*3600,1,0)),"")</f>
        <v>0</v>
      </c>
      <c r="N319" s="0" t="str">
        <f aca="false">IF(G319=1,IF(COUNTIF(H$2:H319,H319)=1,COUNTIF($H:$H,H319),""),"")</f>
        <v/>
      </c>
      <c r="O319" s="0" t="str">
        <f aca="false">IF(G319=1,IF(COUNTIF(I$2:I319,I319)=1,COUNTIF($I:$I,I319),""),"")</f>
        <v/>
      </c>
      <c r="P319" s="38" t="str">
        <f aca="false">IF(G319=1,IF(COUNTIFS(C$2:C319,C319,G$2:G319,1)=1,COUNTIFS($C:$C,C319,$G:$G,1)+ROW()/10000000,""),"")</f>
        <v/>
      </c>
      <c r="Q319" s="0" t="str">
        <f aca="false">IF(K319=1,IF(COUNTIFS(C$2:C319,C319,K$2:K319,1)=1,1,0),"")</f>
        <v/>
      </c>
      <c r="R319" s="0" t="str">
        <f aca="false">IF(M319=1,IF(COUNTIFS(C$2:C319,C319,M$2:M319,1)=1,1,0),"")</f>
        <v/>
      </c>
      <c r="S319" s="0" t="str">
        <f aca="false">IF(L319=1,IF(COUNTIFS(C$2:C319,C319,L$2:L319,1)=1,1,0),"")</f>
        <v/>
      </c>
      <c r="T319" s="38" t="str">
        <f aca="false">IF(N319="","",N319+ROW()/10000000)</f>
        <v/>
      </c>
      <c r="U319" s="36" t="n">
        <f aca="false">IF(G319=1,IF(B319="",1,0),"")</f>
        <v>0</v>
      </c>
    </row>
    <row r="320" customFormat="false" ht="15" hidden="false" customHeight="false" outlineLevel="0" collapsed="false">
      <c r="A320" s="35" t="n">
        <v>46084.5406018519</v>
      </c>
      <c r="B320" s="35" t="n">
        <v>46084.540787037</v>
      </c>
      <c r="C320" s="36" t="s">
        <v>115</v>
      </c>
      <c r="D320" s="36" t="s">
        <v>116</v>
      </c>
      <c r="E320" s="36" t="s">
        <v>117</v>
      </c>
      <c r="F320" s="36" t="s">
        <v>118</v>
      </c>
      <c r="G320" s="36" t="n">
        <f aca="false">IF(A320="","",IF(AND(A320&gt;=Debut,A320&lt;Fin),1,0))</f>
        <v>1</v>
      </c>
      <c r="H320" s="36" t="n">
        <f aca="false">IF(G320=1,INT(ROUND((A320-Debut)*86400,0)/600),"")</f>
        <v>221</v>
      </c>
      <c r="I320" s="36" t="n">
        <f aca="false">IF(G320=1,INT(ROUND((A320-Debut)*86400,0)/3600),"")</f>
        <v>36</v>
      </c>
      <c r="J320" s="36" t="n">
        <f aca="false">IF(OR(A320="",B320=""),"",ROUND((B320-A320)*86400,0))</f>
        <v>16</v>
      </c>
      <c r="K320" s="37" t="n">
        <f aca="false">IF(G320=1,IF(COUNTIFS($C:$C,C320,$G:$G,1,$A:$A,"&gt;="&amp;(A320-FenetreInterm/86400),$A:$A,"&lt;="&amp;A320)&gt;=NbInterm,1,0),"")</f>
        <v>1</v>
      </c>
      <c r="L320" s="37" t="n">
        <f aca="false">IF(G320=1,IF(B320="",0,IF(J320&lt;SeuilFugitive,1,0)),"")</f>
        <v>0</v>
      </c>
      <c r="M320" s="37" t="n">
        <f aca="false">IF(G320=1,IF(B320="",IF((Fin-A320)*24&gt;SeuilFigee,1,0),IF(J320&gt;SeuilFigee*3600,1,0)),"")</f>
        <v>0</v>
      </c>
      <c r="N320" s="0" t="str">
        <f aca="false">IF(G320=1,IF(COUNTIF(H$2:H320,H320)=1,COUNTIF($H:$H,H320),""),"")</f>
        <v/>
      </c>
      <c r="O320" s="0" t="str">
        <f aca="false">IF(G320=1,IF(COUNTIF(I$2:I320,I320)=1,COUNTIF($I:$I,I320),""),"")</f>
        <v/>
      </c>
      <c r="P320" s="38" t="str">
        <f aca="false">IF(G320=1,IF(COUNTIFS(C$2:C320,C320,G$2:G320,1)=1,COUNTIFS($C:$C,C320,$G:$G,1)+ROW()/10000000,""),"")</f>
        <v/>
      </c>
      <c r="Q320" s="36" t="n">
        <f aca="false">IF(K320=1,IF(COUNTIFS(C$2:C320,C320,K$2:K320,1)=1,1,0),"")</f>
        <v>0</v>
      </c>
      <c r="R320" s="0" t="str">
        <f aca="false">IF(M320=1,IF(COUNTIFS(C$2:C320,C320,M$2:M320,1)=1,1,0),"")</f>
        <v/>
      </c>
      <c r="S320" s="0" t="str">
        <f aca="false">IF(L320=1,IF(COUNTIFS(C$2:C320,C320,L$2:L320,1)=1,1,0),"")</f>
        <v/>
      </c>
      <c r="T320" s="38" t="str">
        <f aca="false">IF(N320="","",N320+ROW()/10000000)</f>
        <v/>
      </c>
      <c r="U320" s="36" t="n">
        <f aca="false">IF(G320=1,IF(B320="",1,0),"")</f>
        <v>0</v>
      </c>
    </row>
    <row r="321" customFormat="false" ht="15" hidden="false" customHeight="false" outlineLevel="0" collapsed="false">
      <c r="A321" s="35" t="n">
        <v>46084.540775463</v>
      </c>
      <c r="B321" s="35" t="n">
        <v>46084.5408680556</v>
      </c>
      <c r="C321" s="36" t="s">
        <v>115</v>
      </c>
      <c r="D321" s="36" t="s">
        <v>116</v>
      </c>
      <c r="E321" s="36" t="s">
        <v>117</v>
      </c>
      <c r="F321" s="36" t="s">
        <v>118</v>
      </c>
      <c r="G321" s="36" t="n">
        <f aca="false">IF(A321="","",IF(AND(A321&gt;=Debut,A321&lt;Fin),1,0))</f>
        <v>1</v>
      </c>
      <c r="H321" s="36" t="n">
        <f aca="false">IF(G321=1,INT(ROUND((A321-Debut)*86400,0)/600),"")</f>
        <v>221</v>
      </c>
      <c r="I321" s="36" t="n">
        <f aca="false">IF(G321=1,INT(ROUND((A321-Debut)*86400,0)/3600),"")</f>
        <v>36</v>
      </c>
      <c r="J321" s="36" t="n">
        <f aca="false">IF(OR(A321="",B321=""),"",ROUND((B321-A321)*86400,0))</f>
        <v>8</v>
      </c>
      <c r="K321" s="37" t="n">
        <f aca="false">IF(G321=1,IF(COUNTIFS($C:$C,C321,$G:$G,1,$A:$A,"&gt;="&amp;(A321-FenetreInterm/86400),$A:$A,"&lt;="&amp;A321)&gt;=NbInterm,1,0),"")</f>
        <v>1</v>
      </c>
      <c r="L321" s="37" t="n">
        <f aca="false">IF(G321=1,IF(B321="",0,IF(J321&lt;SeuilFugitive,1,0)),"")</f>
        <v>0</v>
      </c>
      <c r="M321" s="37" t="n">
        <f aca="false">IF(G321=1,IF(B321="",IF((Fin-A321)*24&gt;SeuilFigee,1,0),IF(J321&gt;SeuilFigee*3600,1,0)),"")</f>
        <v>0</v>
      </c>
      <c r="N321" s="0" t="str">
        <f aca="false">IF(G321=1,IF(COUNTIF(H$2:H321,H321)=1,COUNTIF($H:$H,H321),""),"")</f>
        <v/>
      </c>
      <c r="O321" s="0" t="str">
        <f aca="false">IF(G321=1,IF(COUNTIF(I$2:I321,I321)=1,COUNTIF($I:$I,I321),""),"")</f>
        <v/>
      </c>
      <c r="P321" s="38" t="str">
        <f aca="false">IF(G321=1,IF(COUNTIFS(C$2:C321,C321,G$2:G321,1)=1,COUNTIFS($C:$C,C321,$G:$G,1)+ROW()/10000000,""),"")</f>
        <v/>
      </c>
      <c r="Q321" s="36" t="n">
        <f aca="false">IF(K321=1,IF(COUNTIFS(C$2:C321,C321,K$2:K321,1)=1,1,0),"")</f>
        <v>0</v>
      </c>
      <c r="R321" s="0" t="str">
        <f aca="false">IF(M321=1,IF(COUNTIFS(C$2:C321,C321,M$2:M321,1)=1,1,0),"")</f>
        <v/>
      </c>
      <c r="S321" s="0" t="str">
        <f aca="false">IF(L321=1,IF(COUNTIFS(C$2:C321,C321,L$2:L321,1)=1,1,0),"")</f>
        <v/>
      </c>
      <c r="T321" s="38" t="str">
        <f aca="false">IF(N321="","",N321+ROW()/10000000)</f>
        <v/>
      </c>
      <c r="U321" s="36" t="n">
        <f aca="false">IF(G321=1,IF(B321="",1,0),"")</f>
        <v>0</v>
      </c>
    </row>
    <row r="322" customFormat="false" ht="15" hidden="false" customHeight="false" outlineLevel="0" collapsed="false">
      <c r="A322" s="35" t="n">
        <v>46084.5410185185</v>
      </c>
      <c r="B322" s="35" t="n">
        <v>46084.5411574074</v>
      </c>
      <c r="C322" s="36" t="s">
        <v>115</v>
      </c>
      <c r="D322" s="36" t="s">
        <v>116</v>
      </c>
      <c r="E322" s="36" t="s">
        <v>117</v>
      </c>
      <c r="F322" s="36" t="s">
        <v>118</v>
      </c>
      <c r="G322" s="36" t="n">
        <f aca="false">IF(A322="","",IF(AND(A322&gt;=Debut,A322&lt;Fin),1,0))</f>
        <v>1</v>
      </c>
      <c r="H322" s="36" t="n">
        <f aca="false">IF(G322=1,INT(ROUND((A322-Debut)*86400,0)/600),"")</f>
        <v>221</v>
      </c>
      <c r="I322" s="36" t="n">
        <f aca="false">IF(G322=1,INT(ROUND((A322-Debut)*86400,0)/3600),"")</f>
        <v>36</v>
      </c>
      <c r="J322" s="36" t="n">
        <f aca="false">IF(OR(A322="",B322=""),"",ROUND((B322-A322)*86400,0))</f>
        <v>12</v>
      </c>
      <c r="K322" s="37" t="n">
        <f aca="false">IF(G322=1,IF(COUNTIFS($C:$C,C322,$G:$G,1,$A:$A,"&gt;="&amp;(A322-FenetreInterm/86400),$A:$A,"&lt;="&amp;A322)&gt;=NbInterm,1,0),"")</f>
        <v>1</v>
      </c>
      <c r="L322" s="37" t="n">
        <f aca="false">IF(G322=1,IF(B322="",0,IF(J322&lt;SeuilFugitive,1,0)),"")</f>
        <v>0</v>
      </c>
      <c r="M322" s="37" t="n">
        <f aca="false">IF(G322=1,IF(B322="",IF((Fin-A322)*24&gt;SeuilFigee,1,0),IF(J322&gt;SeuilFigee*3600,1,0)),"")</f>
        <v>0</v>
      </c>
      <c r="N322" s="0" t="str">
        <f aca="false">IF(G322=1,IF(COUNTIF(H$2:H322,H322)=1,COUNTIF($H:$H,H322),""),"")</f>
        <v/>
      </c>
      <c r="O322" s="0" t="str">
        <f aca="false">IF(G322=1,IF(COUNTIF(I$2:I322,I322)=1,COUNTIF($I:$I,I322),""),"")</f>
        <v/>
      </c>
      <c r="P322" s="38" t="str">
        <f aca="false">IF(G322=1,IF(COUNTIFS(C$2:C322,C322,G$2:G322,1)=1,COUNTIFS($C:$C,C322,$G:$G,1)+ROW()/10000000,""),"")</f>
        <v/>
      </c>
      <c r="Q322" s="36" t="n">
        <f aca="false">IF(K322=1,IF(COUNTIFS(C$2:C322,C322,K$2:K322,1)=1,1,0),"")</f>
        <v>0</v>
      </c>
      <c r="R322" s="0" t="str">
        <f aca="false">IF(M322=1,IF(COUNTIFS(C$2:C322,C322,M$2:M322,1)=1,1,0),"")</f>
        <v/>
      </c>
      <c r="S322" s="0" t="str">
        <f aca="false">IF(L322=1,IF(COUNTIFS(C$2:C322,C322,L$2:L322,1)=1,1,0),"")</f>
        <v/>
      </c>
      <c r="T322" s="38" t="str">
        <f aca="false">IF(N322="","",N322+ROW()/10000000)</f>
        <v/>
      </c>
      <c r="U322" s="36" t="n">
        <f aca="false">IF(G322=1,IF(B322="",1,0),"")</f>
        <v>0</v>
      </c>
    </row>
    <row r="323" customFormat="false" ht="15" hidden="false" customHeight="false" outlineLevel="0" collapsed="false">
      <c r="A323" s="35" t="n">
        <v>46084.5412731482</v>
      </c>
      <c r="B323" s="35" t="n">
        <v>46084.5415162037</v>
      </c>
      <c r="C323" s="36" t="s">
        <v>115</v>
      </c>
      <c r="D323" s="36" t="s">
        <v>116</v>
      </c>
      <c r="E323" s="36" t="s">
        <v>117</v>
      </c>
      <c r="F323" s="36" t="s">
        <v>118</v>
      </c>
      <c r="G323" s="36" t="n">
        <f aca="false">IF(A323="","",IF(AND(A323&gt;=Debut,A323&lt;Fin),1,0))</f>
        <v>1</v>
      </c>
      <c r="H323" s="36" t="n">
        <f aca="false">IF(G323=1,INT(ROUND((A323-Debut)*86400,0)/600),"")</f>
        <v>221</v>
      </c>
      <c r="I323" s="36" t="n">
        <f aca="false">IF(G323=1,INT(ROUND((A323-Debut)*86400,0)/3600),"")</f>
        <v>36</v>
      </c>
      <c r="J323" s="36" t="n">
        <f aca="false">IF(OR(A323="",B323=""),"",ROUND((B323-A323)*86400,0))</f>
        <v>21</v>
      </c>
      <c r="K323" s="37" t="n">
        <f aca="false">IF(G323=1,IF(COUNTIFS($C:$C,C323,$G:$G,1,$A:$A,"&gt;="&amp;(A323-FenetreInterm/86400),$A:$A,"&lt;="&amp;A323)&gt;=NbInterm,1,0),"")</f>
        <v>1</v>
      </c>
      <c r="L323" s="37" t="n">
        <f aca="false">IF(G323=1,IF(B323="",0,IF(J323&lt;SeuilFugitive,1,0)),"")</f>
        <v>0</v>
      </c>
      <c r="M323" s="37" t="n">
        <f aca="false">IF(G323=1,IF(B323="",IF((Fin-A323)*24&gt;SeuilFigee,1,0),IF(J323&gt;SeuilFigee*3600,1,0)),"")</f>
        <v>0</v>
      </c>
      <c r="N323" s="0" t="str">
        <f aca="false">IF(G323=1,IF(COUNTIF(H$2:H323,H323)=1,COUNTIF($H:$H,H323),""),"")</f>
        <v/>
      </c>
      <c r="O323" s="0" t="str">
        <f aca="false">IF(G323=1,IF(COUNTIF(I$2:I323,I323)=1,COUNTIF($I:$I,I323),""),"")</f>
        <v/>
      </c>
      <c r="P323" s="38" t="str">
        <f aca="false">IF(G323=1,IF(COUNTIFS(C$2:C323,C323,G$2:G323,1)=1,COUNTIFS($C:$C,C323,$G:$G,1)+ROW()/10000000,""),"")</f>
        <v/>
      </c>
      <c r="Q323" s="36" t="n">
        <f aca="false">IF(K323=1,IF(COUNTIFS(C$2:C323,C323,K$2:K323,1)=1,1,0),"")</f>
        <v>0</v>
      </c>
      <c r="R323" s="0" t="str">
        <f aca="false">IF(M323=1,IF(COUNTIFS(C$2:C323,C323,M$2:M323,1)=1,1,0),"")</f>
        <v/>
      </c>
      <c r="S323" s="0" t="str">
        <f aca="false">IF(L323=1,IF(COUNTIFS(C$2:C323,C323,L$2:L323,1)=1,1,0),"")</f>
        <v/>
      </c>
      <c r="T323" s="38" t="str">
        <f aca="false">IF(N323="","",N323+ROW()/10000000)</f>
        <v/>
      </c>
      <c r="U323" s="36" t="n">
        <f aca="false">IF(G323=1,IF(B323="",1,0),"")</f>
        <v>0</v>
      </c>
    </row>
    <row r="324" customFormat="false" ht="15" hidden="false" customHeight="false" outlineLevel="0" collapsed="false">
      <c r="A324" s="35" t="n">
        <v>46084.5413888889</v>
      </c>
      <c r="B324" s="35" t="n">
        <v>46084.5415393519</v>
      </c>
      <c r="C324" s="36" t="s">
        <v>115</v>
      </c>
      <c r="D324" s="36" t="s">
        <v>116</v>
      </c>
      <c r="E324" s="36" t="s">
        <v>117</v>
      </c>
      <c r="F324" s="36" t="s">
        <v>118</v>
      </c>
      <c r="G324" s="36" t="n">
        <f aca="false">IF(A324="","",IF(AND(A324&gt;=Debut,A324&lt;Fin),1,0))</f>
        <v>1</v>
      </c>
      <c r="H324" s="36" t="n">
        <f aca="false">IF(G324=1,INT(ROUND((A324-Debut)*86400,0)/600),"")</f>
        <v>221</v>
      </c>
      <c r="I324" s="36" t="n">
        <f aca="false">IF(G324=1,INT(ROUND((A324-Debut)*86400,0)/3600),"")</f>
        <v>36</v>
      </c>
      <c r="J324" s="36" t="n">
        <f aca="false">IF(OR(A324="",B324=""),"",ROUND((B324-A324)*86400,0))</f>
        <v>13</v>
      </c>
      <c r="K324" s="37" t="n">
        <f aca="false">IF(G324=1,IF(COUNTIFS($C:$C,C324,$G:$G,1,$A:$A,"&gt;="&amp;(A324-FenetreInterm/86400),$A:$A,"&lt;="&amp;A324)&gt;=NbInterm,1,0),"")</f>
        <v>1</v>
      </c>
      <c r="L324" s="37" t="n">
        <f aca="false">IF(G324=1,IF(B324="",0,IF(J324&lt;SeuilFugitive,1,0)),"")</f>
        <v>0</v>
      </c>
      <c r="M324" s="37" t="n">
        <f aca="false">IF(G324=1,IF(B324="",IF((Fin-A324)*24&gt;SeuilFigee,1,0),IF(J324&gt;SeuilFigee*3600,1,0)),"")</f>
        <v>0</v>
      </c>
      <c r="N324" s="0" t="str">
        <f aca="false">IF(G324=1,IF(COUNTIF(H$2:H324,H324)=1,COUNTIF($H:$H,H324),""),"")</f>
        <v/>
      </c>
      <c r="O324" s="0" t="str">
        <f aca="false">IF(G324=1,IF(COUNTIF(I$2:I324,I324)=1,COUNTIF($I:$I,I324),""),"")</f>
        <v/>
      </c>
      <c r="P324" s="38" t="str">
        <f aca="false">IF(G324=1,IF(COUNTIFS(C$2:C324,C324,G$2:G324,1)=1,COUNTIFS($C:$C,C324,$G:$G,1)+ROW()/10000000,""),"")</f>
        <v/>
      </c>
      <c r="Q324" s="36" t="n">
        <f aca="false">IF(K324=1,IF(COUNTIFS(C$2:C324,C324,K$2:K324,1)=1,1,0),"")</f>
        <v>0</v>
      </c>
      <c r="R324" s="0" t="str">
        <f aca="false">IF(M324=1,IF(COUNTIFS(C$2:C324,C324,M$2:M324,1)=1,1,0),"")</f>
        <v/>
      </c>
      <c r="S324" s="0" t="str">
        <f aca="false">IF(L324=1,IF(COUNTIFS(C$2:C324,C324,L$2:L324,1)=1,1,0),"")</f>
        <v/>
      </c>
      <c r="T324" s="38" t="str">
        <f aca="false">IF(N324="","",N324+ROW()/10000000)</f>
        <v/>
      </c>
      <c r="U324" s="36" t="n">
        <f aca="false">IF(G324=1,IF(B324="",1,0),"")</f>
        <v>0</v>
      </c>
    </row>
    <row r="325" customFormat="false" ht="15" hidden="false" customHeight="false" outlineLevel="0" collapsed="false">
      <c r="A325" s="35" t="n">
        <v>46084.5415046296</v>
      </c>
      <c r="B325" s="35" t="n">
        <v>46084.5416666667</v>
      </c>
      <c r="C325" s="36" t="s">
        <v>115</v>
      </c>
      <c r="D325" s="36" t="s">
        <v>116</v>
      </c>
      <c r="E325" s="36" t="s">
        <v>117</v>
      </c>
      <c r="F325" s="36" t="s">
        <v>118</v>
      </c>
      <c r="G325" s="36" t="n">
        <f aca="false">IF(A325="","",IF(AND(A325&gt;=Debut,A325&lt;Fin),1,0))</f>
        <v>1</v>
      </c>
      <c r="H325" s="36" t="n">
        <f aca="false">IF(G325=1,INT(ROUND((A325-Debut)*86400,0)/600),"")</f>
        <v>221</v>
      </c>
      <c r="I325" s="36" t="n">
        <f aca="false">IF(G325=1,INT(ROUND((A325-Debut)*86400,0)/3600),"")</f>
        <v>36</v>
      </c>
      <c r="J325" s="36" t="n">
        <f aca="false">IF(OR(A325="",B325=""),"",ROUND((B325-A325)*86400,0))</f>
        <v>14</v>
      </c>
      <c r="K325" s="37" t="n">
        <f aca="false">IF(G325=1,IF(COUNTIFS($C:$C,C325,$G:$G,1,$A:$A,"&gt;="&amp;(A325-FenetreInterm/86400),$A:$A,"&lt;="&amp;A325)&gt;=NbInterm,1,0),"")</f>
        <v>1</v>
      </c>
      <c r="L325" s="37" t="n">
        <f aca="false">IF(G325=1,IF(B325="",0,IF(J325&lt;SeuilFugitive,1,0)),"")</f>
        <v>0</v>
      </c>
      <c r="M325" s="37" t="n">
        <f aca="false">IF(G325=1,IF(B325="",IF((Fin-A325)*24&gt;SeuilFigee,1,0),IF(J325&gt;SeuilFigee*3600,1,0)),"")</f>
        <v>0</v>
      </c>
      <c r="N325" s="0" t="str">
        <f aca="false">IF(G325=1,IF(COUNTIF(H$2:H325,H325)=1,COUNTIF($H:$H,H325),""),"")</f>
        <v/>
      </c>
      <c r="O325" s="0" t="str">
        <f aca="false">IF(G325=1,IF(COUNTIF(I$2:I325,I325)=1,COUNTIF($I:$I,I325),""),"")</f>
        <v/>
      </c>
      <c r="P325" s="38" t="str">
        <f aca="false">IF(G325=1,IF(COUNTIFS(C$2:C325,C325,G$2:G325,1)=1,COUNTIFS($C:$C,C325,$G:$G,1)+ROW()/10000000,""),"")</f>
        <v/>
      </c>
      <c r="Q325" s="36" t="n">
        <f aca="false">IF(K325=1,IF(COUNTIFS(C$2:C325,C325,K$2:K325,1)=1,1,0),"")</f>
        <v>0</v>
      </c>
      <c r="R325" s="0" t="str">
        <f aca="false">IF(M325=1,IF(COUNTIFS(C$2:C325,C325,M$2:M325,1)=1,1,0),"")</f>
        <v/>
      </c>
      <c r="S325" s="0" t="str">
        <f aca="false">IF(L325=1,IF(COUNTIFS(C$2:C325,C325,L$2:L325,1)=1,1,0),"")</f>
        <v/>
      </c>
      <c r="T325" s="38" t="str">
        <f aca="false">IF(N325="","",N325+ROW()/10000000)</f>
        <v/>
      </c>
      <c r="U325" s="36" t="n">
        <f aca="false">IF(G325=1,IF(B325="",1,0),"")</f>
        <v>0</v>
      </c>
    </row>
    <row r="326" customFormat="false" ht="15" hidden="false" customHeight="false" outlineLevel="0" collapsed="false">
      <c r="A326" s="35" t="n">
        <v>46084.5416087963</v>
      </c>
      <c r="B326" s="35" t="n">
        <v>46084.5418518519</v>
      </c>
      <c r="C326" s="36" t="s">
        <v>115</v>
      </c>
      <c r="D326" s="36" t="s">
        <v>116</v>
      </c>
      <c r="E326" s="36" t="s">
        <v>117</v>
      </c>
      <c r="F326" s="36" t="s">
        <v>118</v>
      </c>
      <c r="G326" s="36" t="n">
        <f aca="false">IF(A326="","",IF(AND(A326&gt;=Debut,A326&lt;Fin),1,0))</f>
        <v>1</v>
      </c>
      <c r="H326" s="36" t="n">
        <f aca="false">IF(G326=1,INT(ROUND((A326-Debut)*86400,0)/600),"")</f>
        <v>221</v>
      </c>
      <c r="I326" s="36" t="n">
        <f aca="false">IF(G326=1,INT(ROUND((A326-Debut)*86400,0)/3600),"")</f>
        <v>36</v>
      </c>
      <c r="J326" s="36" t="n">
        <f aca="false">IF(OR(A326="",B326=""),"",ROUND((B326-A326)*86400,0))</f>
        <v>21</v>
      </c>
      <c r="K326" s="37" t="n">
        <f aca="false">IF(G326=1,IF(COUNTIFS($C:$C,C326,$G:$G,1,$A:$A,"&gt;="&amp;(A326-FenetreInterm/86400),$A:$A,"&lt;="&amp;A326)&gt;=NbInterm,1,0),"")</f>
        <v>1</v>
      </c>
      <c r="L326" s="37" t="n">
        <f aca="false">IF(G326=1,IF(B326="",0,IF(J326&lt;SeuilFugitive,1,0)),"")</f>
        <v>0</v>
      </c>
      <c r="M326" s="37" t="n">
        <f aca="false">IF(G326=1,IF(B326="",IF((Fin-A326)*24&gt;SeuilFigee,1,0),IF(J326&gt;SeuilFigee*3600,1,0)),"")</f>
        <v>0</v>
      </c>
      <c r="N326" s="0" t="str">
        <f aca="false">IF(G326=1,IF(COUNTIF(H$2:H326,H326)=1,COUNTIF($H:$H,H326),""),"")</f>
        <v/>
      </c>
      <c r="O326" s="0" t="str">
        <f aca="false">IF(G326=1,IF(COUNTIF(I$2:I326,I326)=1,COUNTIF($I:$I,I326),""),"")</f>
        <v/>
      </c>
      <c r="P326" s="38" t="str">
        <f aca="false">IF(G326=1,IF(COUNTIFS(C$2:C326,C326,G$2:G326,1)=1,COUNTIFS($C:$C,C326,$G:$G,1)+ROW()/10000000,""),"")</f>
        <v/>
      </c>
      <c r="Q326" s="36" t="n">
        <f aca="false">IF(K326=1,IF(COUNTIFS(C$2:C326,C326,K$2:K326,1)=1,1,0),"")</f>
        <v>0</v>
      </c>
      <c r="R326" s="0" t="str">
        <f aca="false">IF(M326=1,IF(COUNTIFS(C$2:C326,C326,M$2:M326,1)=1,1,0),"")</f>
        <v/>
      </c>
      <c r="S326" s="0" t="str">
        <f aca="false">IF(L326=1,IF(COUNTIFS(C$2:C326,C326,L$2:L326,1)=1,1,0),"")</f>
        <v/>
      </c>
      <c r="T326" s="38" t="str">
        <f aca="false">IF(N326="","",N326+ROW()/10000000)</f>
        <v/>
      </c>
      <c r="U326" s="36" t="n">
        <f aca="false">IF(G326=1,IF(B326="",1,0),"")</f>
        <v>0</v>
      </c>
    </row>
    <row r="327" customFormat="false" ht="15" hidden="false" customHeight="false" outlineLevel="0" collapsed="false">
      <c r="A327" s="35" t="n">
        <v>46084.5421990741</v>
      </c>
      <c r="B327" s="35" t="n">
        <v>46084.5469560185</v>
      </c>
      <c r="C327" s="36" t="s">
        <v>145</v>
      </c>
      <c r="D327" s="36" t="s">
        <v>146</v>
      </c>
      <c r="E327" s="36" t="s">
        <v>121</v>
      </c>
      <c r="F327" s="36" t="s">
        <v>144</v>
      </c>
      <c r="G327" s="36" t="n">
        <f aca="false">IF(A327="","",IF(AND(A327&gt;=Debut,A327&lt;Fin),1,0))</f>
        <v>1</v>
      </c>
      <c r="H327" s="36" t="n">
        <f aca="false">IF(G327=1,INT(ROUND((A327-Debut)*86400,0)/600),"")</f>
        <v>222</v>
      </c>
      <c r="I327" s="36" t="n">
        <f aca="false">IF(G327=1,INT(ROUND((A327-Debut)*86400,0)/3600),"")</f>
        <v>37</v>
      </c>
      <c r="J327" s="36" t="n">
        <f aca="false">IF(OR(A327="",B327=""),"",ROUND((B327-A327)*86400,0))</f>
        <v>411</v>
      </c>
      <c r="K327" s="37" t="n">
        <f aca="false">IF(G327=1,IF(COUNTIFS($C:$C,C327,$G:$G,1,$A:$A,"&gt;="&amp;(A327-FenetreInterm/86400),$A:$A,"&lt;="&amp;A327)&gt;=NbInterm,1,0),"")</f>
        <v>0</v>
      </c>
      <c r="L327" s="37" t="n">
        <f aca="false">IF(G327=1,IF(B327="",0,IF(J327&lt;SeuilFugitive,1,0)),"")</f>
        <v>0</v>
      </c>
      <c r="M327" s="37" t="n">
        <f aca="false">IF(G327=1,IF(B327="",IF((Fin-A327)*24&gt;SeuilFigee,1,0),IF(J327&gt;SeuilFigee*3600,1,0)),"")</f>
        <v>0</v>
      </c>
      <c r="N327" s="36" t="n">
        <f aca="false">IF(G327=1,IF(COUNTIF(H$2:H327,H327)=1,COUNTIF($H:$H,H327),""),"")</f>
        <v>2</v>
      </c>
      <c r="O327" s="36" t="n">
        <f aca="false">IF(G327=1,IF(COUNTIF(I$2:I327,I327)=1,COUNTIF($I:$I,I327),""),"")</f>
        <v>17</v>
      </c>
      <c r="P327" s="38" t="str">
        <f aca="false">IF(G327=1,IF(COUNTIFS(C$2:C327,C327,G$2:G327,1)=1,COUNTIFS($C:$C,C327,$G:$G,1)+ROW()/10000000,""),"")</f>
        <v/>
      </c>
      <c r="Q327" s="0" t="str">
        <f aca="false">IF(K327=1,IF(COUNTIFS(C$2:C327,C327,K$2:K327,1)=1,1,0),"")</f>
        <v/>
      </c>
      <c r="R327" s="0" t="str">
        <f aca="false">IF(M327=1,IF(COUNTIFS(C$2:C327,C327,M$2:M327,1)=1,1,0),"")</f>
        <v/>
      </c>
      <c r="S327" s="0" t="str">
        <f aca="false">IF(L327=1,IF(COUNTIFS(C$2:C327,C327,L$2:L327,1)=1,1,0),"")</f>
        <v/>
      </c>
      <c r="T327" s="38" t="n">
        <f aca="false">IF(N327="","",N327+ROW()/10000000)</f>
        <v>2.0000327</v>
      </c>
      <c r="U327" s="36" t="n">
        <f aca="false">IF(G327=1,IF(B327="",1,0),"")</f>
        <v>0</v>
      </c>
    </row>
    <row r="328" customFormat="false" ht="15" hidden="false" customHeight="false" outlineLevel="0" collapsed="false">
      <c r="A328" s="35" t="n">
        <v>46084.5485532407</v>
      </c>
      <c r="B328" s="35" t="n">
        <v>46084.5505787037</v>
      </c>
      <c r="C328" s="36" t="s">
        <v>142</v>
      </c>
      <c r="D328" s="36" t="s">
        <v>143</v>
      </c>
      <c r="E328" s="36" t="s">
        <v>121</v>
      </c>
      <c r="F328" s="36" t="s">
        <v>144</v>
      </c>
      <c r="G328" s="36" t="n">
        <f aca="false">IF(A328="","",IF(AND(A328&gt;=Debut,A328&lt;Fin),1,0))</f>
        <v>1</v>
      </c>
      <c r="H328" s="36" t="n">
        <f aca="false">IF(G328=1,INT(ROUND((A328-Debut)*86400,0)/600),"")</f>
        <v>222</v>
      </c>
      <c r="I328" s="36" t="n">
        <f aca="false">IF(G328=1,INT(ROUND((A328-Debut)*86400,0)/3600),"")</f>
        <v>37</v>
      </c>
      <c r="J328" s="36" t="n">
        <f aca="false">IF(OR(A328="",B328=""),"",ROUND((B328-A328)*86400,0))</f>
        <v>175</v>
      </c>
      <c r="K328" s="37" t="n">
        <f aca="false">IF(G328=1,IF(COUNTIFS($C:$C,C328,$G:$G,1,$A:$A,"&gt;="&amp;(A328-FenetreInterm/86400),$A:$A,"&lt;="&amp;A328)&gt;=NbInterm,1,0),"")</f>
        <v>0</v>
      </c>
      <c r="L328" s="37" t="n">
        <f aca="false">IF(G328=1,IF(B328="",0,IF(J328&lt;SeuilFugitive,1,0)),"")</f>
        <v>0</v>
      </c>
      <c r="M328" s="37" t="n">
        <f aca="false">IF(G328=1,IF(B328="",IF((Fin-A328)*24&gt;SeuilFigee,1,0),IF(J328&gt;SeuilFigee*3600,1,0)),"")</f>
        <v>0</v>
      </c>
      <c r="N328" s="0" t="str">
        <f aca="false">IF(G328=1,IF(COUNTIF(H$2:H328,H328)=1,COUNTIF($H:$H,H328),""),"")</f>
        <v/>
      </c>
      <c r="O328" s="0" t="str">
        <f aca="false">IF(G328=1,IF(COUNTIF(I$2:I328,I328)=1,COUNTIF($I:$I,I328),""),"")</f>
        <v/>
      </c>
      <c r="P328" s="38" t="str">
        <f aca="false">IF(G328=1,IF(COUNTIFS(C$2:C328,C328,G$2:G328,1)=1,COUNTIFS($C:$C,C328,$G:$G,1)+ROW()/10000000,""),"")</f>
        <v/>
      </c>
      <c r="Q328" s="0" t="str">
        <f aca="false">IF(K328=1,IF(COUNTIFS(C$2:C328,C328,K$2:K328,1)=1,1,0),"")</f>
        <v/>
      </c>
      <c r="R328" s="0" t="str">
        <f aca="false">IF(M328=1,IF(COUNTIFS(C$2:C328,C328,M$2:M328,1)=1,1,0),"")</f>
        <v/>
      </c>
      <c r="S328" s="0" t="str">
        <f aca="false">IF(L328=1,IF(COUNTIFS(C$2:C328,C328,L$2:L328,1)=1,1,0),"")</f>
        <v/>
      </c>
      <c r="T328" s="38" t="str">
        <f aca="false">IF(N328="","",N328+ROW()/10000000)</f>
        <v/>
      </c>
      <c r="U328" s="36" t="n">
        <f aca="false">IF(G328=1,IF(B328="",1,0),"")</f>
        <v>0</v>
      </c>
    </row>
    <row r="329" customFormat="false" ht="15" hidden="false" customHeight="false" outlineLevel="0" collapsed="false">
      <c r="A329" s="35" t="n">
        <v>46084.5508564815</v>
      </c>
      <c r="B329" s="35" t="n">
        <v>46084.5583912037</v>
      </c>
      <c r="C329" s="36" t="s">
        <v>160</v>
      </c>
      <c r="D329" s="36" t="s">
        <v>161</v>
      </c>
      <c r="E329" s="36" t="s">
        <v>121</v>
      </c>
      <c r="F329" s="36" t="s">
        <v>144</v>
      </c>
      <c r="G329" s="36" t="n">
        <f aca="false">IF(A329="","",IF(AND(A329&gt;=Debut,A329&lt;Fin),1,0))</f>
        <v>1</v>
      </c>
      <c r="H329" s="36" t="n">
        <f aca="false">IF(G329=1,INT(ROUND((A329-Debut)*86400,0)/600),"")</f>
        <v>223</v>
      </c>
      <c r="I329" s="36" t="n">
        <f aca="false">IF(G329=1,INT(ROUND((A329-Debut)*86400,0)/3600),"")</f>
        <v>37</v>
      </c>
      <c r="J329" s="36" t="n">
        <f aca="false">IF(OR(A329="",B329=""),"",ROUND((B329-A329)*86400,0))</f>
        <v>651</v>
      </c>
      <c r="K329" s="37" t="n">
        <f aca="false">IF(G329=1,IF(COUNTIFS($C:$C,C329,$G:$G,1,$A:$A,"&gt;="&amp;(A329-FenetreInterm/86400),$A:$A,"&lt;="&amp;A329)&gt;=NbInterm,1,0),"")</f>
        <v>0</v>
      </c>
      <c r="L329" s="37" t="n">
        <f aca="false">IF(G329=1,IF(B329="",0,IF(J329&lt;SeuilFugitive,1,0)),"")</f>
        <v>0</v>
      </c>
      <c r="M329" s="37" t="n">
        <f aca="false">IF(G329=1,IF(B329="",IF((Fin-A329)*24&gt;SeuilFigee,1,0),IF(J329&gt;SeuilFigee*3600,1,0)),"")</f>
        <v>0</v>
      </c>
      <c r="N329" s="36" t="n">
        <f aca="false">IF(G329=1,IF(COUNTIF(H$2:H329,H329)=1,COUNTIF($H:$H,H329),""),"")</f>
        <v>2</v>
      </c>
      <c r="O329" s="0" t="str">
        <f aca="false">IF(G329=1,IF(COUNTIF(I$2:I329,I329)=1,COUNTIF($I:$I,I329),""),"")</f>
        <v/>
      </c>
      <c r="P329" s="38" t="str">
        <f aca="false">IF(G329=1,IF(COUNTIFS(C$2:C329,C329,G$2:G329,1)=1,COUNTIFS($C:$C,C329,$G:$G,1)+ROW()/10000000,""),"")</f>
        <v/>
      </c>
      <c r="Q329" s="0" t="str">
        <f aca="false">IF(K329=1,IF(COUNTIFS(C$2:C329,C329,K$2:K329,1)=1,1,0),"")</f>
        <v/>
      </c>
      <c r="R329" s="0" t="str">
        <f aca="false">IF(M329=1,IF(COUNTIFS(C$2:C329,C329,M$2:M329,1)=1,1,0),"")</f>
        <v/>
      </c>
      <c r="S329" s="0" t="str">
        <f aca="false">IF(L329=1,IF(COUNTIFS(C$2:C329,C329,L$2:L329,1)=1,1,0),"")</f>
        <v/>
      </c>
      <c r="T329" s="38" t="n">
        <f aca="false">IF(N329="","",N329+ROW()/10000000)</f>
        <v>2.0000329</v>
      </c>
      <c r="U329" s="36" t="n">
        <f aca="false">IF(G329=1,IF(B329="",1,0),"")</f>
        <v>0</v>
      </c>
    </row>
    <row r="330" customFormat="false" ht="15" hidden="false" customHeight="false" outlineLevel="0" collapsed="false">
      <c r="A330" s="35" t="n">
        <v>46084.5515046296</v>
      </c>
      <c r="B330" s="35" t="n">
        <v>46084.5541203704</v>
      </c>
      <c r="C330" s="36" t="s">
        <v>145</v>
      </c>
      <c r="D330" s="36" t="s">
        <v>146</v>
      </c>
      <c r="E330" s="36" t="s">
        <v>121</v>
      </c>
      <c r="F330" s="36" t="s">
        <v>144</v>
      </c>
      <c r="G330" s="36" t="n">
        <f aca="false">IF(A330="","",IF(AND(A330&gt;=Debut,A330&lt;Fin),1,0))</f>
        <v>1</v>
      </c>
      <c r="H330" s="36" t="n">
        <f aca="false">IF(G330=1,INT(ROUND((A330-Debut)*86400,0)/600),"")</f>
        <v>223</v>
      </c>
      <c r="I330" s="36" t="n">
        <f aca="false">IF(G330=1,INT(ROUND((A330-Debut)*86400,0)/3600),"")</f>
        <v>37</v>
      </c>
      <c r="J330" s="36" t="n">
        <f aca="false">IF(OR(A330="",B330=""),"",ROUND((B330-A330)*86400,0))</f>
        <v>226</v>
      </c>
      <c r="K330" s="37" t="n">
        <f aca="false">IF(G330=1,IF(COUNTIFS($C:$C,C330,$G:$G,1,$A:$A,"&gt;="&amp;(A330-FenetreInterm/86400),$A:$A,"&lt;="&amp;A330)&gt;=NbInterm,1,0),"")</f>
        <v>0</v>
      </c>
      <c r="L330" s="37" t="n">
        <f aca="false">IF(G330=1,IF(B330="",0,IF(J330&lt;SeuilFugitive,1,0)),"")</f>
        <v>0</v>
      </c>
      <c r="M330" s="37" t="n">
        <f aca="false">IF(G330=1,IF(B330="",IF((Fin-A330)*24&gt;SeuilFigee,1,0),IF(J330&gt;SeuilFigee*3600,1,0)),"")</f>
        <v>0</v>
      </c>
      <c r="N330" s="0" t="str">
        <f aca="false">IF(G330=1,IF(COUNTIF(H$2:H330,H330)=1,COUNTIF($H:$H,H330),""),"")</f>
        <v/>
      </c>
      <c r="O330" s="0" t="str">
        <f aca="false">IF(G330=1,IF(COUNTIF(I$2:I330,I330)=1,COUNTIF($I:$I,I330),""),"")</f>
        <v/>
      </c>
      <c r="P330" s="38" t="str">
        <f aca="false">IF(G330=1,IF(COUNTIFS(C$2:C330,C330,G$2:G330,1)=1,COUNTIFS($C:$C,C330,$G:$G,1)+ROW()/10000000,""),"")</f>
        <v/>
      </c>
      <c r="Q330" s="0" t="str">
        <f aca="false">IF(K330=1,IF(COUNTIFS(C$2:C330,C330,K$2:K330,1)=1,1,0),"")</f>
        <v/>
      </c>
      <c r="R330" s="0" t="str">
        <f aca="false">IF(M330=1,IF(COUNTIFS(C$2:C330,C330,M$2:M330,1)=1,1,0),"")</f>
        <v/>
      </c>
      <c r="S330" s="0" t="str">
        <f aca="false">IF(L330=1,IF(COUNTIFS(C$2:C330,C330,L$2:L330,1)=1,1,0),"")</f>
        <v/>
      </c>
      <c r="T330" s="38" t="str">
        <f aca="false">IF(N330="","",N330+ROW()/10000000)</f>
        <v/>
      </c>
      <c r="U330" s="36" t="n">
        <f aca="false">IF(G330=1,IF(B330="",1,0),"")</f>
        <v>0</v>
      </c>
    </row>
    <row r="331" customFormat="false" ht="15" hidden="false" customHeight="false" outlineLevel="0" collapsed="false">
      <c r="A331" s="35" t="n">
        <v>46084.5582175926</v>
      </c>
      <c r="B331" s="35" t="n">
        <v>46084.5621875</v>
      </c>
      <c r="C331" s="36" t="s">
        <v>138</v>
      </c>
      <c r="D331" s="36" t="s">
        <v>139</v>
      </c>
      <c r="E331" s="36" t="s">
        <v>128</v>
      </c>
      <c r="F331" s="36" t="s">
        <v>118</v>
      </c>
      <c r="G331" s="36" t="n">
        <f aca="false">IF(A331="","",IF(AND(A331&gt;=Debut,A331&lt;Fin),1,0))</f>
        <v>1</v>
      </c>
      <c r="H331" s="36" t="n">
        <f aca="false">IF(G331=1,INT(ROUND((A331-Debut)*86400,0)/600),"")</f>
        <v>224</v>
      </c>
      <c r="I331" s="36" t="n">
        <f aca="false">IF(G331=1,INT(ROUND((A331-Debut)*86400,0)/3600),"")</f>
        <v>37</v>
      </c>
      <c r="J331" s="36" t="n">
        <f aca="false">IF(OR(A331="",B331=""),"",ROUND((B331-A331)*86400,0))</f>
        <v>343</v>
      </c>
      <c r="K331" s="37" t="n">
        <f aca="false">IF(G331=1,IF(COUNTIFS($C:$C,C331,$G:$G,1,$A:$A,"&gt;="&amp;(A331-FenetreInterm/86400),$A:$A,"&lt;="&amp;A331)&gt;=NbInterm,1,0),"")</f>
        <v>0</v>
      </c>
      <c r="L331" s="37" t="n">
        <f aca="false">IF(G331=1,IF(B331="",0,IF(J331&lt;SeuilFugitive,1,0)),"")</f>
        <v>0</v>
      </c>
      <c r="M331" s="37" t="n">
        <f aca="false">IF(G331=1,IF(B331="",IF((Fin-A331)*24&gt;SeuilFigee,1,0),IF(J331&gt;SeuilFigee*3600,1,0)),"")</f>
        <v>0</v>
      </c>
      <c r="N331" s="36" t="n">
        <f aca="false">IF(G331=1,IF(COUNTIF(H$2:H331,H331)=1,COUNTIF($H:$H,H331),""),"")</f>
        <v>1</v>
      </c>
      <c r="O331" s="0" t="str">
        <f aca="false">IF(G331=1,IF(COUNTIF(I$2:I331,I331)=1,COUNTIF($I:$I,I331),""),"")</f>
        <v/>
      </c>
      <c r="P331" s="38" t="str">
        <f aca="false">IF(G331=1,IF(COUNTIFS(C$2:C331,C331,G$2:G331,1)=1,COUNTIFS($C:$C,C331,$G:$G,1)+ROW()/10000000,""),"")</f>
        <v/>
      </c>
      <c r="Q331" s="0" t="str">
        <f aca="false">IF(K331=1,IF(COUNTIFS(C$2:C331,C331,K$2:K331,1)=1,1,0),"")</f>
        <v/>
      </c>
      <c r="R331" s="0" t="str">
        <f aca="false">IF(M331=1,IF(COUNTIFS(C$2:C331,C331,M$2:M331,1)=1,1,0),"")</f>
        <v/>
      </c>
      <c r="S331" s="0" t="str">
        <f aca="false">IF(L331=1,IF(COUNTIFS(C$2:C331,C331,L$2:L331,1)=1,1,0),"")</f>
        <v/>
      </c>
      <c r="T331" s="38" t="n">
        <f aca="false">IF(N331="","",N331+ROW()/10000000)</f>
        <v>1.0000331</v>
      </c>
      <c r="U331" s="36" t="n">
        <f aca="false">IF(G331=1,IF(B331="",1,0),"")</f>
        <v>0</v>
      </c>
    </row>
    <row r="332" customFormat="false" ht="15" hidden="false" customHeight="false" outlineLevel="0" collapsed="false">
      <c r="A332" s="35" t="n">
        <v>46084.5629282407</v>
      </c>
      <c r="B332" s="35" t="n">
        <v>46084.5631365741</v>
      </c>
      <c r="C332" s="36" t="s">
        <v>130</v>
      </c>
      <c r="D332" s="36" t="s">
        <v>131</v>
      </c>
      <c r="E332" s="36" t="s">
        <v>121</v>
      </c>
      <c r="F332" s="36" t="s">
        <v>129</v>
      </c>
      <c r="G332" s="36" t="n">
        <f aca="false">IF(A332="","",IF(AND(A332&gt;=Debut,A332&lt;Fin),1,0))</f>
        <v>1</v>
      </c>
      <c r="H332" s="36" t="n">
        <f aca="false">IF(G332=1,INT(ROUND((A332-Debut)*86400,0)/600),"")</f>
        <v>225</v>
      </c>
      <c r="I332" s="36" t="n">
        <f aca="false">IF(G332=1,INT(ROUND((A332-Debut)*86400,0)/3600),"")</f>
        <v>37</v>
      </c>
      <c r="J332" s="36" t="n">
        <f aca="false">IF(OR(A332="",B332=""),"",ROUND((B332-A332)*86400,0))</f>
        <v>18</v>
      </c>
      <c r="K332" s="37" t="n">
        <f aca="false">IF(G332=1,IF(COUNTIFS($C:$C,C332,$G:$G,1,$A:$A,"&gt;="&amp;(A332-FenetreInterm/86400),$A:$A,"&lt;="&amp;A332)&gt;=NbInterm,1,0),"")</f>
        <v>0</v>
      </c>
      <c r="L332" s="37" t="n">
        <f aca="false">IF(G332=1,IF(B332="",0,IF(J332&lt;SeuilFugitive,1,0)),"")</f>
        <v>0</v>
      </c>
      <c r="M332" s="37" t="n">
        <f aca="false">IF(G332=1,IF(B332="",IF((Fin-A332)*24&gt;SeuilFigee,1,0),IF(J332&gt;SeuilFigee*3600,1,0)),"")</f>
        <v>0</v>
      </c>
      <c r="N332" s="36" t="n">
        <f aca="false">IF(G332=1,IF(COUNTIF(H$2:H332,H332)=1,COUNTIF($H:$H,H332),""),"")</f>
        <v>5</v>
      </c>
      <c r="O332" s="0" t="str">
        <f aca="false">IF(G332=1,IF(COUNTIF(I$2:I332,I332)=1,COUNTIF($I:$I,I332),""),"")</f>
        <v/>
      </c>
      <c r="P332" s="38" t="str">
        <f aca="false">IF(G332=1,IF(COUNTIFS(C$2:C332,C332,G$2:G332,1)=1,COUNTIFS($C:$C,C332,$G:$G,1)+ROW()/10000000,""),"")</f>
        <v/>
      </c>
      <c r="Q332" s="0" t="str">
        <f aca="false">IF(K332=1,IF(COUNTIFS(C$2:C332,C332,K$2:K332,1)=1,1,0),"")</f>
        <v/>
      </c>
      <c r="R332" s="0" t="str">
        <f aca="false">IF(M332=1,IF(COUNTIFS(C$2:C332,C332,M$2:M332,1)=1,1,0),"")</f>
        <v/>
      </c>
      <c r="S332" s="0" t="str">
        <f aca="false">IF(L332=1,IF(COUNTIFS(C$2:C332,C332,L$2:L332,1)=1,1,0),"")</f>
        <v/>
      </c>
      <c r="T332" s="38" t="n">
        <f aca="false">IF(N332="","",N332+ROW()/10000000)</f>
        <v>5.0000332</v>
      </c>
      <c r="U332" s="36" t="n">
        <f aca="false">IF(G332=1,IF(B332="",1,0),"")</f>
        <v>0</v>
      </c>
    </row>
    <row r="333" customFormat="false" ht="15" hidden="false" customHeight="false" outlineLevel="0" collapsed="false">
      <c r="A333" s="35" t="n">
        <v>46084.5630208333</v>
      </c>
      <c r="B333" s="35" t="n">
        <v>46084.5657060185</v>
      </c>
      <c r="C333" s="36" t="s">
        <v>126</v>
      </c>
      <c r="D333" s="36" t="s">
        <v>127</v>
      </c>
      <c r="E333" s="36" t="s">
        <v>128</v>
      </c>
      <c r="F333" s="36" t="s">
        <v>129</v>
      </c>
      <c r="G333" s="36" t="n">
        <f aca="false">IF(A333="","",IF(AND(A333&gt;=Debut,A333&lt;Fin),1,0))</f>
        <v>1</v>
      </c>
      <c r="H333" s="36" t="n">
        <f aca="false">IF(G333=1,INT(ROUND((A333-Debut)*86400,0)/600),"")</f>
        <v>225</v>
      </c>
      <c r="I333" s="36" t="n">
        <f aca="false">IF(G333=1,INT(ROUND((A333-Debut)*86400,0)/3600),"")</f>
        <v>37</v>
      </c>
      <c r="J333" s="36" t="n">
        <f aca="false">IF(OR(A333="",B333=""),"",ROUND((B333-A333)*86400,0))</f>
        <v>232</v>
      </c>
      <c r="K333" s="37" t="n">
        <f aca="false">IF(G333=1,IF(COUNTIFS($C:$C,C333,$G:$G,1,$A:$A,"&gt;="&amp;(A333-FenetreInterm/86400),$A:$A,"&lt;="&amp;A333)&gt;=NbInterm,1,0),"")</f>
        <v>0</v>
      </c>
      <c r="L333" s="37" t="n">
        <f aca="false">IF(G333=1,IF(B333="",0,IF(J333&lt;SeuilFugitive,1,0)),"")</f>
        <v>0</v>
      </c>
      <c r="M333" s="37" t="n">
        <f aca="false">IF(G333=1,IF(B333="",IF((Fin-A333)*24&gt;SeuilFigee,1,0),IF(J333&gt;SeuilFigee*3600,1,0)),"")</f>
        <v>0</v>
      </c>
      <c r="N333" s="0" t="str">
        <f aca="false">IF(G333=1,IF(COUNTIF(H$2:H333,H333)=1,COUNTIF($H:$H,H333),""),"")</f>
        <v/>
      </c>
      <c r="O333" s="0" t="str">
        <f aca="false">IF(G333=1,IF(COUNTIF(I$2:I333,I333)=1,COUNTIF($I:$I,I333),""),"")</f>
        <v/>
      </c>
      <c r="P333" s="38" t="str">
        <f aca="false">IF(G333=1,IF(COUNTIFS(C$2:C333,C333,G$2:G333,1)=1,COUNTIFS($C:$C,C333,$G:$G,1)+ROW()/10000000,""),"")</f>
        <v/>
      </c>
      <c r="Q333" s="0" t="str">
        <f aca="false">IF(K333=1,IF(COUNTIFS(C$2:C333,C333,K$2:K333,1)=1,1,0),"")</f>
        <v/>
      </c>
      <c r="R333" s="0" t="str">
        <f aca="false">IF(M333=1,IF(COUNTIFS(C$2:C333,C333,M$2:M333,1)=1,1,0),"")</f>
        <v/>
      </c>
      <c r="S333" s="0" t="str">
        <f aca="false">IF(L333=1,IF(COUNTIFS(C$2:C333,C333,L$2:L333,1)=1,1,0),"")</f>
        <v/>
      </c>
      <c r="T333" s="38" t="str">
        <f aca="false">IF(N333="","",N333+ROW()/10000000)</f>
        <v/>
      </c>
      <c r="U333" s="36" t="n">
        <f aca="false">IF(G333=1,IF(B333="",1,0),"")</f>
        <v>0</v>
      </c>
    </row>
    <row r="334" customFormat="false" ht="15" hidden="false" customHeight="false" outlineLevel="0" collapsed="false">
      <c r="A334" s="35" t="n">
        <v>46084.5634490741</v>
      </c>
      <c r="B334" s="35" t="n">
        <v>46084.5634837963</v>
      </c>
      <c r="C334" s="36" t="s">
        <v>132</v>
      </c>
      <c r="D334" s="36" t="s">
        <v>133</v>
      </c>
      <c r="E334" s="36" t="s">
        <v>121</v>
      </c>
      <c r="F334" s="36" t="s">
        <v>129</v>
      </c>
      <c r="G334" s="36" t="n">
        <f aca="false">IF(A334="","",IF(AND(A334&gt;=Debut,A334&lt;Fin),1,0))</f>
        <v>1</v>
      </c>
      <c r="H334" s="36" t="n">
        <f aca="false">IF(G334=1,INT(ROUND((A334-Debut)*86400,0)/600),"")</f>
        <v>225</v>
      </c>
      <c r="I334" s="36" t="n">
        <f aca="false">IF(G334=1,INT(ROUND((A334-Debut)*86400,0)/3600),"")</f>
        <v>37</v>
      </c>
      <c r="J334" s="36" t="n">
        <f aca="false">IF(OR(A334="",B334=""),"",ROUND((B334-A334)*86400,0))</f>
        <v>3</v>
      </c>
      <c r="K334" s="37" t="n">
        <f aca="false">IF(G334=1,IF(COUNTIFS($C:$C,C334,$G:$G,1,$A:$A,"&gt;="&amp;(A334-FenetreInterm/86400),$A:$A,"&lt;="&amp;A334)&gt;=NbInterm,1,0),"")</f>
        <v>0</v>
      </c>
      <c r="L334" s="37" t="n">
        <f aca="false">IF(G334=1,IF(B334="",0,IF(J334&lt;SeuilFugitive,1,0)),"")</f>
        <v>1</v>
      </c>
      <c r="M334" s="37" t="n">
        <f aca="false">IF(G334=1,IF(B334="",IF((Fin-A334)*24&gt;SeuilFigee,1,0),IF(J334&gt;SeuilFigee*3600,1,0)),"")</f>
        <v>0</v>
      </c>
      <c r="N334" s="0" t="str">
        <f aca="false">IF(G334=1,IF(COUNTIF(H$2:H334,H334)=1,COUNTIF($H:$H,H334),""),"")</f>
        <v/>
      </c>
      <c r="O334" s="0" t="str">
        <f aca="false">IF(G334=1,IF(COUNTIF(I$2:I334,I334)=1,COUNTIF($I:$I,I334),""),"")</f>
        <v/>
      </c>
      <c r="P334" s="38" t="str">
        <f aca="false">IF(G334=1,IF(COUNTIFS(C$2:C334,C334,G$2:G334,1)=1,COUNTIFS($C:$C,C334,$G:$G,1)+ROW()/10000000,""),"")</f>
        <v/>
      </c>
      <c r="Q334" s="0" t="str">
        <f aca="false">IF(K334=1,IF(COUNTIFS(C$2:C334,C334,K$2:K334,1)=1,1,0),"")</f>
        <v/>
      </c>
      <c r="R334" s="0" t="str">
        <f aca="false">IF(M334=1,IF(COUNTIFS(C$2:C334,C334,M$2:M334,1)=1,1,0),"")</f>
        <v/>
      </c>
      <c r="S334" s="36" t="n">
        <f aca="false">IF(L334=1,IF(COUNTIFS(C$2:C334,C334,L$2:L334,1)=1,1,0),"")</f>
        <v>0</v>
      </c>
      <c r="T334" s="38" t="str">
        <f aca="false">IF(N334="","",N334+ROW()/10000000)</f>
        <v/>
      </c>
      <c r="U334" s="36" t="n">
        <f aca="false">IF(G334=1,IF(B334="",1,0),"")</f>
        <v>0</v>
      </c>
    </row>
    <row r="335" customFormat="false" ht="15" hidden="false" customHeight="false" outlineLevel="0" collapsed="false">
      <c r="A335" s="35" t="n">
        <v>46084.5639351852</v>
      </c>
      <c r="B335" s="35" t="n">
        <v>46084.5653125</v>
      </c>
      <c r="C335" s="36" t="s">
        <v>126</v>
      </c>
      <c r="D335" s="36" t="s">
        <v>127</v>
      </c>
      <c r="E335" s="36" t="s">
        <v>128</v>
      </c>
      <c r="F335" s="36" t="s">
        <v>129</v>
      </c>
      <c r="G335" s="36" t="n">
        <f aca="false">IF(A335="","",IF(AND(A335&gt;=Debut,A335&lt;Fin),1,0))</f>
        <v>1</v>
      </c>
      <c r="H335" s="36" t="n">
        <f aca="false">IF(G335=1,INT(ROUND((A335-Debut)*86400,0)/600),"")</f>
        <v>225</v>
      </c>
      <c r="I335" s="36" t="n">
        <f aca="false">IF(G335=1,INT(ROUND((A335-Debut)*86400,0)/3600),"")</f>
        <v>37</v>
      </c>
      <c r="J335" s="36" t="n">
        <f aca="false">IF(OR(A335="",B335=""),"",ROUND((B335-A335)*86400,0))</f>
        <v>119</v>
      </c>
      <c r="K335" s="37" t="n">
        <f aca="false">IF(G335=1,IF(COUNTIFS($C:$C,C335,$G:$G,1,$A:$A,"&gt;="&amp;(A335-FenetreInterm/86400),$A:$A,"&lt;="&amp;A335)&gt;=NbInterm,1,0),"")</f>
        <v>0</v>
      </c>
      <c r="L335" s="37" t="n">
        <f aca="false">IF(G335=1,IF(B335="",0,IF(J335&lt;SeuilFugitive,1,0)),"")</f>
        <v>0</v>
      </c>
      <c r="M335" s="37" t="n">
        <f aca="false">IF(G335=1,IF(B335="",IF((Fin-A335)*24&gt;SeuilFigee,1,0),IF(J335&gt;SeuilFigee*3600,1,0)),"")</f>
        <v>0</v>
      </c>
      <c r="N335" s="0" t="str">
        <f aca="false">IF(G335=1,IF(COUNTIF(H$2:H335,H335)=1,COUNTIF($H:$H,H335),""),"")</f>
        <v/>
      </c>
      <c r="O335" s="0" t="str">
        <f aca="false">IF(G335=1,IF(COUNTIF(I$2:I335,I335)=1,COUNTIF($I:$I,I335),""),"")</f>
        <v/>
      </c>
      <c r="P335" s="38" t="str">
        <f aca="false">IF(G335=1,IF(COUNTIFS(C$2:C335,C335,G$2:G335,1)=1,COUNTIFS($C:$C,C335,$G:$G,1)+ROW()/10000000,""),"")</f>
        <v/>
      </c>
      <c r="Q335" s="0" t="str">
        <f aca="false">IF(K335=1,IF(COUNTIFS(C$2:C335,C335,K$2:K335,1)=1,1,0),"")</f>
        <v/>
      </c>
      <c r="R335" s="0" t="str">
        <f aca="false">IF(M335=1,IF(COUNTIFS(C$2:C335,C335,M$2:M335,1)=1,1,0),"")</f>
        <v/>
      </c>
      <c r="S335" s="0" t="str">
        <f aca="false">IF(L335=1,IF(COUNTIFS(C$2:C335,C335,L$2:L335,1)=1,1,0),"")</f>
        <v/>
      </c>
      <c r="T335" s="38" t="str">
        <f aca="false">IF(N335="","",N335+ROW()/10000000)</f>
        <v/>
      </c>
      <c r="U335" s="36" t="n">
        <f aca="false">IF(G335=1,IF(B335="",1,0),"")</f>
        <v>0</v>
      </c>
    </row>
    <row r="336" customFormat="false" ht="15" hidden="false" customHeight="false" outlineLevel="0" collapsed="false">
      <c r="A336" s="35" t="n">
        <v>46084.565</v>
      </c>
      <c r="B336" s="35" t="n">
        <v>46084.5650231482</v>
      </c>
      <c r="C336" s="36" t="s">
        <v>132</v>
      </c>
      <c r="D336" s="36" t="s">
        <v>133</v>
      </c>
      <c r="E336" s="36" t="s">
        <v>121</v>
      </c>
      <c r="F336" s="36" t="s">
        <v>129</v>
      </c>
      <c r="G336" s="36" t="n">
        <f aca="false">IF(A336="","",IF(AND(A336&gt;=Debut,A336&lt;Fin),1,0))</f>
        <v>1</v>
      </c>
      <c r="H336" s="36" t="n">
        <f aca="false">IF(G336=1,INT(ROUND((A336-Debut)*86400,0)/600),"")</f>
        <v>225</v>
      </c>
      <c r="I336" s="36" t="n">
        <f aca="false">IF(G336=1,INT(ROUND((A336-Debut)*86400,0)/3600),"")</f>
        <v>37</v>
      </c>
      <c r="J336" s="36" t="n">
        <f aca="false">IF(OR(A336="",B336=""),"",ROUND((B336-A336)*86400,0))</f>
        <v>2</v>
      </c>
      <c r="K336" s="37" t="n">
        <f aca="false">IF(G336=1,IF(COUNTIFS($C:$C,C336,$G:$G,1,$A:$A,"&gt;="&amp;(A336-FenetreInterm/86400),$A:$A,"&lt;="&amp;A336)&gt;=NbInterm,1,0),"")</f>
        <v>0</v>
      </c>
      <c r="L336" s="37" t="n">
        <f aca="false">IF(G336=1,IF(B336="",0,IF(J336&lt;SeuilFugitive,1,0)),"")</f>
        <v>1</v>
      </c>
      <c r="M336" s="37" t="n">
        <f aca="false">IF(G336=1,IF(B336="",IF((Fin-A336)*24&gt;SeuilFigee,1,0),IF(J336&gt;SeuilFigee*3600,1,0)),"")</f>
        <v>0</v>
      </c>
      <c r="N336" s="0" t="str">
        <f aca="false">IF(G336=1,IF(COUNTIF(H$2:H336,H336)=1,COUNTIF($H:$H,H336),""),"")</f>
        <v/>
      </c>
      <c r="O336" s="0" t="str">
        <f aca="false">IF(G336=1,IF(COUNTIF(I$2:I336,I336)=1,COUNTIF($I:$I,I336),""),"")</f>
        <v/>
      </c>
      <c r="P336" s="38" t="str">
        <f aca="false">IF(G336=1,IF(COUNTIFS(C$2:C336,C336,G$2:G336,1)=1,COUNTIFS($C:$C,C336,$G:$G,1)+ROW()/10000000,""),"")</f>
        <v/>
      </c>
      <c r="Q336" s="0" t="str">
        <f aca="false">IF(K336=1,IF(COUNTIFS(C$2:C336,C336,K$2:K336,1)=1,1,0),"")</f>
        <v/>
      </c>
      <c r="R336" s="0" t="str">
        <f aca="false">IF(M336=1,IF(COUNTIFS(C$2:C336,C336,M$2:M336,1)=1,1,0),"")</f>
        <v/>
      </c>
      <c r="S336" s="36" t="n">
        <f aca="false">IF(L336=1,IF(COUNTIFS(C$2:C336,C336,L$2:L336,1)=1,1,0),"")</f>
        <v>0</v>
      </c>
      <c r="T336" s="38" t="str">
        <f aca="false">IF(N336="","",N336+ROW()/10000000)</f>
        <v/>
      </c>
      <c r="U336" s="36" t="n">
        <f aca="false">IF(G336=1,IF(B336="",1,0),"")</f>
        <v>0</v>
      </c>
    </row>
    <row r="337" customFormat="false" ht="15" hidden="false" customHeight="false" outlineLevel="0" collapsed="false">
      <c r="A337" s="35" t="n">
        <v>46084.5709143519</v>
      </c>
      <c r="B337" s="35" t="n">
        <v>46084.5735300926</v>
      </c>
      <c r="C337" s="36" t="s">
        <v>142</v>
      </c>
      <c r="D337" s="36" t="s">
        <v>143</v>
      </c>
      <c r="E337" s="36" t="s">
        <v>121</v>
      </c>
      <c r="F337" s="36" t="s">
        <v>144</v>
      </c>
      <c r="G337" s="36" t="n">
        <f aca="false">IF(A337="","",IF(AND(A337&gt;=Debut,A337&lt;Fin),1,0))</f>
        <v>1</v>
      </c>
      <c r="H337" s="36" t="n">
        <f aca="false">IF(G337=1,INT(ROUND((A337-Debut)*86400,0)/600),"")</f>
        <v>226</v>
      </c>
      <c r="I337" s="36" t="n">
        <f aca="false">IF(G337=1,INT(ROUND((A337-Debut)*86400,0)/3600),"")</f>
        <v>37</v>
      </c>
      <c r="J337" s="36" t="n">
        <f aca="false">IF(OR(A337="",B337=""),"",ROUND((B337-A337)*86400,0))</f>
        <v>226</v>
      </c>
      <c r="K337" s="37" t="n">
        <f aca="false">IF(G337=1,IF(COUNTIFS($C:$C,C337,$G:$G,1,$A:$A,"&gt;="&amp;(A337-FenetreInterm/86400),$A:$A,"&lt;="&amp;A337)&gt;=NbInterm,1,0),"")</f>
        <v>0</v>
      </c>
      <c r="L337" s="37" t="n">
        <f aca="false">IF(G337=1,IF(B337="",0,IF(J337&lt;SeuilFugitive,1,0)),"")</f>
        <v>0</v>
      </c>
      <c r="M337" s="37" t="n">
        <f aca="false">IF(G337=1,IF(B337="",IF((Fin-A337)*24&gt;SeuilFigee,1,0),IF(J337&gt;SeuilFigee*3600,1,0)),"")</f>
        <v>0</v>
      </c>
      <c r="N337" s="36" t="n">
        <f aca="false">IF(G337=1,IF(COUNTIF(H$2:H337,H337)=1,COUNTIF($H:$H,H337),""),"")</f>
        <v>1</v>
      </c>
      <c r="O337" s="0" t="str">
        <f aca="false">IF(G337=1,IF(COUNTIF(I$2:I337,I337)=1,COUNTIF($I:$I,I337),""),"")</f>
        <v/>
      </c>
      <c r="P337" s="38" t="str">
        <f aca="false">IF(G337=1,IF(COUNTIFS(C$2:C337,C337,G$2:G337,1)=1,COUNTIFS($C:$C,C337,$G:$G,1)+ROW()/10000000,""),"")</f>
        <v/>
      </c>
      <c r="Q337" s="0" t="str">
        <f aca="false">IF(K337=1,IF(COUNTIFS(C$2:C337,C337,K$2:K337,1)=1,1,0),"")</f>
        <v/>
      </c>
      <c r="R337" s="0" t="str">
        <f aca="false">IF(M337=1,IF(COUNTIFS(C$2:C337,C337,M$2:M337,1)=1,1,0),"")</f>
        <v/>
      </c>
      <c r="S337" s="0" t="str">
        <f aca="false">IF(L337=1,IF(COUNTIFS(C$2:C337,C337,L$2:L337,1)=1,1,0),"")</f>
        <v/>
      </c>
      <c r="T337" s="38" t="n">
        <f aca="false">IF(N337="","",N337+ROW()/10000000)</f>
        <v>1.0000337</v>
      </c>
      <c r="U337" s="36" t="n">
        <f aca="false">IF(G337=1,IF(B337="",1,0),"")</f>
        <v>0</v>
      </c>
    </row>
    <row r="338" customFormat="false" ht="15" hidden="false" customHeight="false" outlineLevel="0" collapsed="false">
      <c r="A338" s="35" t="n">
        <v>46084.5795949074</v>
      </c>
      <c r="B338" s="35" t="n">
        <v>46084.5796412037</v>
      </c>
      <c r="C338" s="36" t="s">
        <v>140</v>
      </c>
      <c r="D338" s="36" t="s">
        <v>141</v>
      </c>
      <c r="E338" s="36" t="s">
        <v>128</v>
      </c>
      <c r="F338" s="36" t="s">
        <v>122</v>
      </c>
      <c r="G338" s="36" t="n">
        <f aca="false">IF(A338="","",IF(AND(A338&gt;=Debut,A338&lt;Fin),1,0))</f>
        <v>1</v>
      </c>
      <c r="H338" s="36" t="n">
        <f aca="false">IF(G338=1,INT(ROUND((A338-Debut)*86400,0)/600),"")</f>
        <v>227</v>
      </c>
      <c r="I338" s="36" t="n">
        <f aca="false">IF(G338=1,INT(ROUND((A338-Debut)*86400,0)/3600),"")</f>
        <v>37</v>
      </c>
      <c r="J338" s="36" t="n">
        <f aca="false">IF(OR(A338="",B338=""),"",ROUND((B338-A338)*86400,0))</f>
        <v>4</v>
      </c>
      <c r="K338" s="37" t="n">
        <f aca="false">IF(G338=1,IF(COUNTIFS($C:$C,C338,$G:$G,1,$A:$A,"&gt;="&amp;(A338-FenetreInterm/86400),$A:$A,"&lt;="&amp;A338)&gt;=NbInterm,1,0),"")</f>
        <v>0</v>
      </c>
      <c r="L338" s="37" t="n">
        <f aca="false">IF(G338=1,IF(B338="",0,IF(J338&lt;SeuilFugitive,1,0)),"")</f>
        <v>1</v>
      </c>
      <c r="M338" s="37" t="n">
        <f aca="false">IF(G338=1,IF(B338="",IF((Fin-A338)*24&gt;SeuilFigee,1,0),IF(J338&gt;SeuilFigee*3600,1,0)),"")</f>
        <v>0</v>
      </c>
      <c r="N338" s="36" t="n">
        <f aca="false">IF(G338=1,IF(COUNTIF(H$2:H338,H338)=1,COUNTIF($H:$H,H338),""),"")</f>
        <v>6</v>
      </c>
      <c r="O338" s="0" t="str">
        <f aca="false">IF(G338=1,IF(COUNTIF(I$2:I338,I338)=1,COUNTIF($I:$I,I338),""),"")</f>
        <v/>
      </c>
      <c r="P338" s="38" t="str">
        <f aca="false">IF(G338=1,IF(COUNTIFS(C$2:C338,C338,G$2:G338,1)=1,COUNTIFS($C:$C,C338,$G:$G,1)+ROW()/10000000,""),"")</f>
        <v/>
      </c>
      <c r="Q338" s="0" t="str">
        <f aca="false">IF(K338=1,IF(COUNTIFS(C$2:C338,C338,K$2:K338,1)=1,1,0),"")</f>
        <v/>
      </c>
      <c r="R338" s="0" t="str">
        <f aca="false">IF(M338=1,IF(COUNTIFS(C$2:C338,C338,M$2:M338,1)=1,1,0),"")</f>
        <v/>
      </c>
      <c r="S338" s="36" t="n">
        <f aca="false">IF(L338=1,IF(COUNTIFS(C$2:C338,C338,L$2:L338,1)=1,1,0),"")</f>
        <v>0</v>
      </c>
      <c r="T338" s="38" t="n">
        <f aca="false">IF(N338="","",N338+ROW()/10000000)</f>
        <v>6.0000338</v>
      </c>
      <c r="U338" s="36" t="n">
        <f aca="false">IF(G338=1,IF(B338="",1,0),"")</f>
        <v>0</v>
      </c>
    </row>
    <row r="339" customFormat="false" ht="15" hidden="false" customHeight="false" outlineLevel="0" collapsed="false">
      <c r="A339" s="35" t="n">
        <v>46084.5797222222</v>
      </c>
      <c r="B339" s="35" t="n">
        <v>46084.5797800926</v>
      </c>
      <c r="C339" s="36" t="s">
        <v>140</v>
      </c>
      <c r="D339" s="36" t="s">
        <v>141</v>
      </c>
      <c r="E339" s="36" t="s">
        <v>128</v>
      </c>
      <c r="F339" s="36" t="s">
        <v>122</v>
      </c>
      <c r="G339" s="36" t="n">
        <f aca="false">IF(A339="","",IF(AND(A339&gt;=Debut,A339&lt;Fin),1,0))</f>
        <v>1</v>
      </c>
      <c r="H339" s="36" t="n">
        <f aca="false">IF(G339=1,INT(ROUND((A339-Debut)*86400,0)/600),"")</f>
        <v>227</v>
      </c>
      <c r="I339" s="36" t="n">
        <f aca="false">IF(G339=1,INT(ROUND((A339-Debut)*86400,0)/3600),"")</f>
        <v>37</v>
      </c>
      <c r="J339" s="36" t="n">
        <f aca="false">IF(OR(A339="",B339=""),"",ROUND((B339-A339)*86400,0))</f>
        <v>5</v>
      </c>
      <c r="K339" s="37" t="n">
        <f aca="false">IF(G339=1,IF(COUNTIFS($C:$C,C339,$G:$G,1,$A:$A,"&gt;="&amp;(A339-FenetreInterm/86400),$A:$A,"&lt;="&amp;A339)&gt;=NbInterm,1,0),"")</f>
        <v>0</v>
      </c>
      <c r="L339" s="37" t="n">
        <f aca="false">IF(G339=1,IF(B339="",0,IF(J339&lt;SeuilFugitive,1,0)),"")</f>
        <v>0</v>
      </c>
      <c r="M339" s="37" t="n">
        <f aca="false">IF(G339=1,IF(B339="",IF((Fin-A339)*24&gt;SeuilFigee,1,0),IF(J339&gt;SeuilFigee*3600,1,0)),"")</f>
        <v>0</v>
      </c>
      <c r="N339" s="0" t="str">
        <f aca="false">IF(G339=1,IF(COUNTIF(H$2:H339,H339)=1,COUNTIF($H:$H,H339),""),"")</f>
        <v/>
      </c>
      <c r="O339" s="0" t="str">
        <f aca="false">IF(G339=1,IF(COUNTIF(I$2:I339,I339)=1,COUNTIF($I:$I,I339),""),"")</f>
        <v/>
      </c>
      <c r="P339" s="38" t="str">
        <f aca="false">IF(G339=1,IF(COUNTIFS(C$2:C339,C339,G$2:G339,1)=1,COUNTIFS($C:$C,C339,$G:$G,1)+ROW()/10000000,""),"")</f>
        <v/>
      </c>
      <c r="Q339" s="0" t="str">
        <f aca="false">IF(K339=1,IF(COUNTIFS(C$2:C339,C339,K$2:K339,1)=1,1,0),"")</f>
        <v/>
      </c>
      <c r="R339" s="0" t="str">
        <f aca="false">IF(M339=1,IF(COUNTIFS(C$2:C339,C339,M$2:M339,1)=1,1,0),"")</f>
        <v/>
      </c>
      <c r="S339" s="0" t="str">
        <f aca="false">IF(L339=1,IF(COUNTIFS(C$2:C339,C339,L$2:L339,1)=1,1,0),"")</f>
        <v/>
      </c>
      <c r="T339" s="38" t="str">
        <f aca="false">IF(N339="","",N339+ROW()/10000000)</f>
        <v/>
      </c>
      <c r="U339" s="36" t="n">
        <f aca="false">IF(G339=1,IF(B339="",1,0),"")</f>
        <v>0</v>
      </c>
    </row>
    <row r="340" customFormat="false" ht="15" hidden="false" customHeight="false" outlineLevel="0" collapsed="false">
      <c r="A340" s="35" t="n">
        <v>46084.5799421296</v>
      </c>
      <c r="B340" s="35" t="n">
        <v>46084.5799768519</v>
      </c>
      <c r="C340" s="36" t="s">
        <v>140</v>
      </c>
      <c r="D340" s="36" t="s">
        <v>141</v>
      </c>
      <c r="E340" s="36" t="s">
        <v>128</v>
      </c>
      <c r="F340" s="36" t="s">
        <v>122</v>
      </c>
      <c r="G340" s="36" t="n">
        <f aca="false">IF(A340="","",IF(AND(A340&gt;=Debut,A340&lt;Fin),1,0))</f>
        <v>1</v>
      </c>
      <c r="H340" s="36" t="n">
        <f aca="false">IF(G340=1,INT(ROUND((A340-Debut)*86400,0)/600),"")</f>
        <v>227</v>
      </c>
      <c r="I340" s="36" t="n">
        <f aca="false">IF(G340=1,INT(ROUND((A340-Debut)*86400,0)/3600),"")</f>
        <v>37</v>
      </c>
      <c r="J340" s="36" t="n">
        <f aca="false">IF(OR(A340="",B340=""),"",ROUND((B340-A340)*86400,0))</f>
        <v>3</v>
      </c>
      <c r="K340" s="37" t="n">
        <f aca="false">IF(G340=1,IF(COUNTIFS($C:$C,C340,$G:$G,1,$A:$A,"&gt;="&amp;(A340-FenetreInterm/86400),$A:$A,"&lt;="&amp;A340)&gt;=NbInterm,1,0),"")</f>
        <v>1</v>
      </c>
      <c r="L340" s="37" t="n">
        <f aca="false">IF(G340=1,IF(B340="",0,IF(J340&lt;SeuilFugitive,1,0)),"")</f>
        <v>1</v>
      </c>
      <c r="M340" s="37" t="n">
        <f aca="false">IF(G340=1,IF(B340="",IF((Fin-A340)*24&gt;SeuilFigee,1,0),IF(J340&gt;SeuilFigee*3600,1,0)),"")</f>
        <v>0</v>
      </c>
      <c r="N340" s="0" t="str">
        <f aca="false">IF(G340=1,IF(COUNTIF(H$2:H340,H340)=1,COUNTIF($H:$H,H340),""),"")</f>
        <v/>
      </c>
      <c r="O340" s="0" t="str">
        <f aca="false">IF(G340=1,IF(COUNTIF(I$2:I340,I340)=1,COUNTIF($I:$I,I340),""),"")</f>
        <v/>
      </c>
      <c r="P340" s="38" t="str">
        <f aca="false">IF(G340=1,IF(COUNTIFS(C$2:C340,C340,G$2:G340,1)=1,COUNTIFS($C:$C,C340,$G:$G,1)+ROW()/10000000,""),"")</f>
        <v/>
      </c>
      <c r="Q340" s="36" t="n">
        <f aca="false">IF(K340=1,IF(COUNTIFS(C$2:C340,C340,K$2:K340,1)=1,1,0),"")</f>
        <v>0</v>
      </c>
      <c r="R340" s="0" t="str">
        <f aca="false">IF(M340=1,IF(COUNTIFS(C$2:C340,C340,M$2:M340,1)=1,1,0),"")</f>
        <v/>
      </c>
      <c r="S340" s="36" t="n">
        <f aca="false">IF(L340=1,IF(COUNTIFS(C$2:C340,C340,L$2:L340,1)=1,1,0),"")</f>
        <v>0</v>
      </c>
      <c r="T340" s="38" t="str">
        <f aca="false">IF(N340="","",N340+ROW()/10000000)</f>
        <v/>
      </c>
      <c r="U340" s="36" t="n">
        <f aca="false">IF(G340=1,IF(B340="",1,0),"")</f>
        <v>0</v>
      </c>
    </row>
    <row r="341" customFormat="false" ht="15" hidden="false" customHeight="false" outlineLevel="0" collapsed="false">
      <c r="A341" s="35" t="n">
        <v>46084.5801736111</v>
      </c>
      <c r="B341" s="35" t="n">
        <v>46084.5802199074</v>
      </c>
      <c r="C341" s="36" t="s">
        <v>140</v>
      </c>
      <c r="D341" s="36" t="s">
        <v>141</v>
      </c>
      <c r="E341" s="36" t="s">
        <v>128</v>
      </c>
      <c r="F341" s="36" t="s">
        <v>122</v>
      </c>
      <c r="G341" s="36" t="n">
        <f aca="false">IF(A341="","",IF(AND(A341&gt;=Debut,A341&lt;Fin),1,0))</f>
        <v>1</v>
      </c>
      <c r="H341" s="36" t="n">
        <f aca="false">IF(G341=1,INT(ROUND((A341-Debut)*86400,0)/600),"")</f>
        <v>227</v>
      </c>
      <c r="I341" s="36" t="n">
        <f aca="false">IF(G341=1,INT(ROUND((A341-Debut)*86400,0)/3600),"")</f>
        <v>37</v>
      </c>
      <c r="J341" s="36" t="n">
        <f aca="false">IF(OR(A341="",B341=""),"",ROUND((B341-A341)*86400,0))</f>
        <v>4</v>
      </c>
      <c r="K341" s="37" t="n">
        <f aca="false">IF(G341=1,IF(COUNTIFS($C:$C,C341,$G:$G,1,$A:$A,"&gt;="&amp;(A341-FenetreInterm/86400),$A:$A,"&lt;="&amp;A341)&gt;=NbInterm,1,0),"")</f>
        <v>1</v>
      </c>
      <c r="L341" s="37" t="n">
        <f aca="false">IF(G341=1,IF(B341="",0,IF(J341&lt;SeuilFugitive,1,0)),"")</f>
        <v>1</v>
      </c>
      <c r="M341" s="37" t="n">
        <f aca="false">IF(G341=1,IF(B341="",IF((Fin-A341)*24&gt;SeuilFigee,1,0),IF(J341&gt;SeuilFigee*3600,1,0)),"")</f>
        <v>0</v>
      </c>
      <c r="N341" s="0" t="str">
        <f aca="false">IF(G341=1,IF(COUNTIF(H$2:H341,H341)=1,COUNTIF($H:$H,H341),""),"")</f>
        <v/>
      </c>
      <c r="O341" s="0" t="str">
        <f aca="false">IF(G341=1,IF(COUNTIF(I$2:I341,I341)=1,COUNTIF($I:$I,I341),""),"")</f>
        <v/>
      </c>
      <c r="P341" s="38" t="str">
        <f aca="false">IF(G341=1,IF(COUNTIFS(C$2:C341,C341,G$2:G341,1)=1,COUNTIFS($C:$C,C341,$G:$G,1)+ROW()/10000000,""),"")</f>
        <v/>
      </c>
      <c r="Q341" s="36" t="n">
        <f aca="false">IF(K341=1,IF(COUNTIFS(C$2:C341,C341,K$2:K341,1)=1,1,0),"")</f>
        <v>0</v>
      </c>
      <c r="R341" s="0" t="str">
        <f aca="false">IF(M341=1,IF(COUNTIFS(C$2:C341,C341,M$2:M341,1)=1,1,0),"")</f>
        <v/>
      </c>
      <c r="S341" s="36" t="n">
        <f aca="false">IF(L341=1,IF(COUNTIFS(C$2:C341,C341,L$2:L341,1)=1,1,0),"")</f>
        <v>0</v>
      </c>
      <c r="T341" s="38" t="str">
        <f aca="false">IF(N341="","",N341+ROW()/10000000)</f>
        <v/>
      </c>
      <c r="U341" s="36" t="n">
        <f aca="false">IF(G341=1,IF(B341="",1,0),"")</f>
        <v>0</v>
      </c>
    </row>
    <row r="342" customFormat="false" ht="15" hidden="false" customHeight="false" outlineLevel="0" collapsed="false">
      <c r="A342" s="35" t="n">
        <v>46084.5803125</v>
      </c>
      <c r="B342" s="35" t="n">
        <v>46084.5804282407</v>
      </c>
      <c r="C342" s="36" t="s">
        <v>140</v>
      </c>
      <c r="D342" s="36" t="s">
        <v>141</v>
      </c>
      <c r="E342" s="36" t="s">
        <v>128</v>
      </c>
      <c r="F342" s="36" t="s">
        <v>122</v>
      </c>
      <c r="G342" s="36" t="n">
        <f aca="false">IF(A342="","",IF(AND(A342&gt;=Debut,A342&lt;Fin),1,0))</f>
        <v>1</v>
      </c>
      <c r="H342" s="36" t="n">
        <f aca="false">IF(G342=1,INT(ROUND((A342-Debut)*86400,0)/600),"")</f>
        <v>227</v>
      </c>
      <c r="I342" s="36" t="n">
        <f aca="false">IF(G342=1,INT(ROUND((A342-Debut)*86400,0)/3600),"")</f>
        <v>37</v>
      </c>
      <c r="J342" s="36" t="n">
        <f aca="false">IF(OR(A342="",B342=""),"",ROUND((B342-A342)*86400,0))</f>
        <v>10</v>
      </c>
      <c r="K342" s="37" t="n">
        <f aca="false">IF(G342=1,IF(COUNTIFS($C:$C,C342,$G:$G,1,$A:$A,"&gt;="&amp;(A342-FenetreInterm/86400),$A:$A,"&lt;="&amp;A342)&gt;=NbInterm,1,0),"")</f>
        <v>1</v>
      </c>
      <c r="L342" s="37" t="n">
        <f aca="false">IF(G342=1,IF(B342="",0,IF(J342&lt;SeuilFugitive,1,0)),"")</f>
        <v>0</v>
      </c>
      <c r="M342" s="37" t="n">
        <f aca="false">IF(G342=1,IF(B342="",IF((Fin-A342)*24&gt;SeuilFigee,1,0),IF(J342&gt;SeuilFigee*3600,1,0)),"")</f>
        <v>0</v>
      </c>
      <c r="N342" s="0" t="str">
        <f aca="false">IF(G342=1,IF(COUNTIF(H$2:H342,H342)=1,COUNTIF($H:$H,H342),""),"")</f>
        <v/>
      </c>
      <c r="O342" s="0" t="str">
        <f aca="false">IF(G342=1,IF(COUNTIF(I$2:I342,I342)=1,COUNTIF($I:$I,I342),""),"")</f>
        <v/>
      </c>
      <c r="P342" s="38" t="str">
        <f aca="false">IF(G342=1,IF(COUNTIFS(C$2:C342,C342,G$2:G342,1)=1,COUNTIFS($C:$C,C342,$G:$G,1)+ROW()/10000000,""),"")</f>
        <v/>
      </c>
      <c r="Q342" s="36" t="n">
        <f aca="false">IF(K342=1,IF(COUNTIFS(C$2:C342,C342,K$2:K342,1)=1,1,0),"")</f>
        <v>0</v>
      </c>
      <c r="R342" s="0" t="str">
        <f aca="false">IF(M342=1,IF(COUNTIFS(C$2:C342,C342,M$2:M342,1)=1,1,0),"")</f>
        <v/>
      </c>
      <c r="S342" s="0" t="str">
        <f aca="false">IF(L342=1,IF(COUNTIFS(C$2:C342,C342,L$2:L342,1)=1,1,0),"")</f>
        <v/>
      </c>
      <c r="T342" s="38" t="str">
        <f aca="false">IF(N342="","",N342+ROW()/10000000)</f>
        <v/>
      </c>
      <c r="U342" s="36" t="n">
        <f aca="false">IF(G342=1,IF(B342="",1,0),"")</f>
        <v>0</v>
      </c>
    </row>
    <row r="343" customFormat="false" ht="15" hidden="false" customHeight="false" outlineLevel="0" collapsed="false">
      <c r="A343" s="35" t="n">
        <v>46084.5804976852</v>
      </c>
      <c r="B343" s="35" t="n">
        <v>46084.5805439815</v>
      </c>
      <c r="C343" s="36" t="s">
        <v>140</v>
      </c>
      <c r="D343" s="36" t="s">
        <v>141</v>
      </c>
      <c r="E343" s="36" t="s">
        <v>128</v>
      </c>
      <c r="F343" s="36" t="s">
        <v>122</v>
      </c>
      <c r="G343" s="36" t="n">
        <f aca="false">IF(A343="","",IF(AND(A343&gt;=Debut,A343&lt;Fin),1,0))</f>
        <v>1</v>
      </c>
      <c r="H343" s="36" t="n">
        <f aca="false">IF(G343=1,INT(ROUND((A343-Debut)*86400,0)/600),"")</f>
        <v>227</v>
      </c>
      <c r="I343" s="36" t="n">
        <f aca="false">IF(G343=1,INT(ROUND((A343-Debut)*86400,0)/3600),"")</f>
        <v>37</v>
      </c>
      <c r="J343" s="36" t="n">
        <f aca="false">IF(OR(A343="",B343=""),"",ROUND((B343-A343)*86400,0))</f>
        <v>4</v>
      </c>
      <c r="K343" s="37" t="n">
        <f aca="false">IF(G343=1,IF(COUNTIFS($C:$C,C343,$G:$G,1,$A:$A,"&gt;="&amp;(A343-FenetreInterm/86400),$A:$A,"&lt;="&amp;A343)&gt;=NbInterm,1,0),"")</f>
        <v>1</v>
      </c>
      <c r="L343" s="37" t="n">
        <f aca="false">IF(G343=1,IF(B343="",0,IF(J343&lt;SeuilFugitive,1,0)),"")</f>
        <v>1</v>
      </c>
      <c r="M343" s="37" t="n">
        <f aca="false">IF(G343=1,IF(B343="",IF((Fin-A343)*24&gt;SeuilFigee,1,0),IF(J343&gt;SeuilFigee*3600,1,0)),"")</f>
        <v>0</v>
      </c>
      <c r="N343" s="0" t="str">
        <f aca="false">IF(G343=1,IF(COUNTIF(H$2:H343,H343)=1,COUNTIF($H:$H,H343),""),"")</f>
        <v/>
      </c>
      <c r="O343" s="0" t="str">
        <f aca="false">IF(G343=1,IF(COUNTIF(I$2:I343,I343)=1,COUNTIF($I:$I,I343),""),"")</f>
        <v/>
      </c>
      <c r="P343" s="38" t="str">
        <f aca="false">IF(G343=1,IF(COUNTIFS(C$2:C343,C343,G$2:G343,1)=1,COUNTIFS($C:$C,C343,$G:$G,1)+ROW()/10000000,""),"")</f>
        <v/>
      </c>
      <c r="Q343" s="36" t="n">
        <f aca="false">IF(K343=1,IF(COUNTIFS(C$2:C343,C343,K$2:K343,1)=1,1,0),"")</f>
        <v>0</v>
      </c>
      <c r="R343" s="0" t="str">
        <f aca="false">IF(M343=1,IF(COUNTIFS(C$2:C343,C343,M$2:M343,1)=1,1,0),"")</f>
        <v/>
      </c>
      <c r="S343" s="36" t="n">
        <f aca="false">IF(L343=1,IF(COUNTIFS(C$2:C343,C343,L$2:L343,1)=1,1,0),"")</f>
        <v>0</v>
      </c>
      <c r="T343" s="38" t="str">
        <f aca="false">IF(N343="","",N343+ROW()/10000000)</f>
        <v/>
      </c>
      <c r="U343" s="36" t="n">
        <f aca="false">IF(G343=1,IF(B343="",1,0),"")</f>
        <v>0</v>
      </c>
    </row>
    <row r="344" customFormat="false" ht="15" hidden="false" customHeight="false" outlineLevel="0" collapsed="false">
      <c r="A344" s="35" t="n">
        <v>46084.5863773148</v>
      </c>
      <c r="B344" s="35" t="n">
        <v>46084.5865393519</v>
      </c>
      <c r="C344" s="36" t="s">
        <v>115</v>
      </c>
      <c r="D344" s="36" t="s">
        <v>116</v>
      </c>
      <c r="E344" s="36" t="s">
        <v>117</v>
      </c>
      <c r="F344" s="36" t="s">
        <v>118</v>
      </c>
      <c r="G344" s="36" t="n">
        <f aca="false">IF(A344="","",IF(AND(A344&gt;=Debut,A344&lt;Fin),1,0))</f>
        <v>1</v>
      </c>
      <c r="H344" s="36" t="n">
        <f aca="false">IF(G344=1,INT(ROUND((A344-Debut)*86400,0)/600),"")</f>
        <v>228</v>
      </c>
      <c r="I344" s="36" t="n">
        <f aca="false">IF(G344=1,INT(ROUND((A344-Debut)*86400,0)/3600),"")</f>
        <v>38</v>
      </c>
      <c r="J344" s="36" t="n">
        <f aca="false">IF(OR(A344="",B344=""),"",ROUND((B344-A344)*86400,0))</f>
        <v>14</v>
      </c>
      <c r="K344" s="37" t="n">
        <f aca="false">IF(G344=1,IF(COUNTIFS($C:$C,C344,$G:$G,1,$A:$A,"&gt;="&amp;(A344-FenetreInterm/86400),$A:$A,"&lt;="&amp;A344)&gt;=NbInterm,1,0),"")</f>
        <v>0</v>
      </c>
      <c r="L344" s="37" t="n">
        <f aca="false">IF(G344=1,IF(B344="",0,IF(J344&lt;SeuilFugitive,1,0)),"")</f>
        <v>0</v>
      </c>
      <c r="M344" s="37" t="n">
        <f aca="false">IF(G344=1,IF(B344="",IF((Fin-A344)*24&gt;SeuilFigee,1,0),IF(J344&gt;SeuilFigee*3600,1,0)),"")</f>
        <v>0</v>
      </c>
      <c r="N344" s="36" t="n">
        <f aca="false">IF(G344=1,IF(COUNTIF(H$2:H344,H344)=1,COUNTIF($H:$H,H344),""),"")</f>
        <v>13</v>
      </c>
      <c r="O344" s="36" t="n">
        <f aca="false">IF(G344=1,IF(COUNTIF(I$2:I344,I344)=1,COUNTIF($I:$I,I344),""),"")</f>
        <v>20</v>
      </c>
      <c r="P344" s="38" t="str">
        <f aca="false">IF(G344=1,IF(COUNTIFS(C$2:C344,C344,G$2:G344,1)=1,COUNTIFS($C:$C,C344,$G:$G,1)+ROW()/10000000,""),"")</f>
        <v/>
      </c>
      <c r="Q344" s="0" t="str">
        <f aca="false">IF(K344=1,IF(COUNTIFS(C$2:C344,C344,K$2:K344,1)=1,1,0),"")</f>
        <v/>
      </c>
      <c r="R344" s="0" t="str">
        <f aca="false">IF(M344=1,IF(COUNTIFS(C$2:C344,C344,M$2:M344,1)=1,1,0),"")</f>
        <v/>
      </c>
      <c r="S344" s="0" t="str">
        <f aca="false">IF(L344=1,IF(COUNTIFS(C$2:C344,C344,L$2:L344,1)=1,1,0),"")</f>
        <v/>
      </c>
      <c r="T344" s="38" t="n">
        <f aca="false">IF(N344="","",N344+ROW()/10000000)</f>
        <v>13.0000344</v>
      </c>
      <c r="U344" s="36" t="n">
        <f aca="false">IF(G344=1,IF(B344="",1,0),"")</f>
        <v>0</v>
      </c>
    </row>
    <row r="345" customFormat="false" ht="15" hidden="false" customHeight="false" outlineLevel="0" collapsed="false">
      <c r="A345" s="35" t="n">
        <v>46084.5865625</v>
      </c>
      <c r="B345" s="35" t="n">
        <v>46084.5868287037</v>
      </c>
      <c r="C345" s="36" t="s">
        <v>115</v>
      </c>
      <c r="D345" s="36" t="s">
        <v>116</v>
      </c>
      <c r="E345" s="36" t="s">
        <v>117</v>
      </c>
      <c r="F345" s="36" t="s">
        <v>118</v>
      </c>
      <c r="G345" s="36" t="n">
        <f aca="false">IF(A345="","",IF(AND(A345&gt;=Debut,A345&lt;Fin),1,0))</f>
        <v>1</v>
      </c>
      <c r="H345" s="36" t="n">
        <f aca="false">IF(G345=1,INT(ROUND((A345-Debut)*86400,0)/600),"")</f>
        <v>228</v>
      </c>
      <c r="I345" s="36" t="n">
        <f aca="false">IF(G345=1,INT(ROUND((A345-Debut)*86400,0)/3600),"")</f>
        <v>38</v>
      </c>
      <c r="J345" s="36" t="n">
        <f aca="false">IF(OR(A345="",B345=""),"",ROUND((B345-A345)*86400,0))</f>
        <v>23</v>
      </c>
      <c r="K345" s="37" t="n">
        <f aca="false">IF(G345=1,IF(COUNTIFS($C:$C,C345,$G:$G,1,$A:$A,"&gt;="&amp;(A345-FenetreInterm/86400),$A:$A,"&lt;="&amp;A345)&gt;=NbInterm,1,0),"")</f>
        <v>0</v>
      </c>
      <c r="L345" s="37" t="n">
        <f aca="false">IF(G345=1,IF(B345="",0,IF(J345&lt;SeuilFugitive,1,0)),"")</f>
        <v>0</v>
      </c>
      <c r="M345" s="37" t="n">
        <f aca="false">IF(G345=1,IF(B345="",IF((Fin-A345)*24&gt;SeuilFigee,1,0),IF(J345&gt;SeuilFigee*3600,1,0)),"")</f>
        <v>0</v>
      </c>
      <c r="N345" s="0" t="str">
        <f aca="false">IF(G345=1,IF(COUNTIF(H$2:H345,H345)=1,COUNTIF($H:$H,H345),""),"")</f>
        <v/>
      </c>
      <c r="O345" s="0" t="str">
        <f aca="false">IF(G345=1,IF(COUNTIF(I$2:I345,I345)=1,COUNTIF($I:$I,I345),""),"")</f>
        <v/>
      </c>
      <c r="P345" s="38" t="str">
        <f aca="false">IF(G345=1,IF(COUNTIFS(C$2:C345,C345,G$2:G345,1)=1,COUNTIFS($C:$C,C345,$G:$G,1)+ROW()/10000000,""),"")</f>
        <v/>
      </c>
      <c r="Q345" s="0" t="str">
        <f aca="false">IF(K345=1,IF(COUNTIFS(C$2:C345,C345,K$2:K345,1)=1,1,0),"")</f>
        <v/>
      </c>
      <c r="R345" s="0" t="str">
        <f aca="false">IF(M345=1,IF(COUNTIFS(C$2:C345,C345,M$2:M345,1)=1,1,0),"")</f>
        <v/>
      </c>
      <c r="S345" s="0" t="str">
        <f aca="false">IF(L345=1,IF(COUNTIFS(C$2:C345,C345,L$2:L345,1)=1,1,0),"")</f>
        <v/>
      </c>
      <c r="T345" s="38" t="str">
        <f aca="false">IF(N345="","",N345+ROW()/10000000)</f>
        <v/>
      </c>
      <c r="U345" s="36" t="n">
        <f aca="false">IF(G345=1,IF(B345="",1,0),"")</f>
        <v>0</v>
      </c>
    </row>
    <row r="346" customFormat="false" ht="15" hidden="false" customHeight="false" outlineLevel="0" collapsed="false">
      <c r="A346" s="35" t="n">
        <v>46084.586724537</v>
      </c>
      <c r="B346" s="35" t="n">
        <v>46084.5869328704</v>
      </c>
      <c r="C346" s="36" t="s">
        <v>115</v>
      </c>
      <c r="D346" s="36" t="s">
        <v>116</v>
      </c>
      <c r="E346" s="36" t="s">
        <v>117</v>
      </c>
      <c r="F346" s="36" t="s">
        <v>118</v>
      </c>
      <c r="G346" s="36" t="n">
        <f aca="false">IF(A346="","",IF(AND(A346&gt;=Debut,A346&lt;Fin),1,0))</f>
        <v>1</v>
      </c>
      <c r="H346" s="36" t="n">
        <f aca="false">IF(G346=1,INT(ROUND((A346-Debut)*86400,0)/600),"")</f>
        <v>228</v>
      </c>
      <c r="I346" s="36" t="n">
        <f aca="false">IF(G346=1,INT(ROUND((A346-Debut)*86400,0)/3600),"")</f>
        <v>38</v>
      </c>
      <c r="J346" s="36" t="n">
        <f aca="false">IF(OR(A346="",B346=""),"",ROUND((B346-A346)*86400,0))</f>
        <v>18</v>
      </c>
      <c r="K346" s="37" t="n">
        <f aca="false">IF(G346=1,IF(COUNTIFS($C:$C,C346,$G:$G,1,$A:$A,"&gt;="&amp;(A346-FenetreInterm/86400),$A:$A,"&lt;="&amp;A346)&gt;=NbInterm,1,0),"")</f>
        <v>1</v>
      </c>
      <c r="L346" s="37" t="n">
        <f aca="false">IF(G346=1,IF(B346="",0,IF(J346&lt;SeuilFugitive,1,0)),"")</f>
        <v>0</v>
      </c>
      <c r="M346" s="37" t="n">
        <f aca="false">IF(G346=1,IF(B346="",IF((Fin-A346)*24&gt;SeuilFigee,1,0),IF(J346&gt;SeuilFigee*3600,1,0)),"")</f>
        <v>0</v>
      </c>
      <c r="N346" s="0" t="str">
        <f aca="false">IF(G346=1,IF(COUNTIF(H$2:H346,H346)=1,COUNTIF($H:$H,H346),""),"")</f>
        <v/>
      </c>
      <c r="O346" s="0" t="str">
        <f aca="false">IF(G346=1,IF(COUNTIF(I$2:I346,I346)=1,COUNTIF($I:$I,I346),""),"")</f>
        <v/>
      </c>
      <c r="P346" s="38" t="str">
        <f aca="false">IF(G346=1,IF(COUNTIFS(C$2:C346,C346,G$2:G346,1)=1,COUNTIFS($C:$C,C346,$G:$G,1)+ROW()/10000000,""),"")</f>
        <v/>
      </c>
      <c r="Q346" s="36" t="n">
        <f aca="false">IF(K346=1,IF(COUNTIFS(C$2:C346,C346,K$2:K346,1)=1,1,0),"")</f>
        <v>0</v>
      </c>
      <c r="R346" s="0" t="str">
        <f aca="false">IF(M346=1,IF(COUNTIFS(C$2:C346,C346,M$2:M346,1)=1,1,0),"")</f>
        <v/>
      </c>
      <c r="S346" s="0" t="str">
        <f aca="false">IF(L346=1,IF(COUNTIFS(C$2:C346,C346,L$2:L346,1)=1,1,0),"")</f>
        <v/>
      </c>
      <c r="T346" s="38" t="str">
        <f aca="false">IF(N346="","",N346+ROW()/10000000)</f>
        <v/>
      </c>
      <c r="U346" s="36" t="n">
        <f aca="false">IF(G346=1,IF(B346="",1,0),"")</f>
        <v>0</v>
      </c>
    </row>
    <row r="347" customFormat="false" ht="15" hidden="false" customHeight="false" outlineLevel="0" collapsed="false">
      <c r="A347" s="35" t="n">
        <v>46084.5868865741</v>
      </c>
      <c r="B347" s="35" t="n">
        <v>46084.5870138889</v>
      </c>
      <c r="C347" s="36" t="s">
        <v>115</v>
      </c>
      <c r="D347" s="36" t="s">
        <v>116</v>
      </c>
      <c r="E347" s="36" t="s">
        <v>117</v>
      </c>
      <c r="F347" s="36" t="s">
        <v>118</v>
      </c>
      <c r="G347" s="36" t="n">
        <f aca="false">IF(A347="","",IF(AND(A347&gt;=Debut,A347&lt;Fin),1,0))</f>
        <v>1</v>
      </c>
      <c r="H347" s="36" t="n">
        <f aca="false">IF(G347=1,INT(ROUND((A347-Debut)*86400,0)/600),"")</f>
        <v>228</v>
      </c>
      <c r="I347" s="36" t="n">
        <f aca="false">IF(G347=1,INT(ROUND((A347-Debut)*86400,0)/3600),"")</f>
        <v>38</v>
      </c>
      <c r="J347" s="36" t="n">
        <f aca="false">IF(OR(A347="",B347=""),"",ROUND((B347-A347)*86400,0))</f>
        <v>11</v>
      </c>
      <c r="K347" s="37" t="n">
        <f aca="false">IF(G347=1,IF(COUNTIFS($C:$C,C347,$G:$G,1,$A:$A,"&gt;="&amp;(A347-FenetreInterm/86400),$A:$A,"&lt;="&amp;A347)&gt;=NbInterm,1,0),"")</f>
        <v>1</v>
      </c>
      <c r="L347" s="37" t="n">
        <f aca="false">IF(G347=1,IF(B347="",0,IF(J347&lt;SeuilFugitive,1,0)),"")</f>
        <v>0</v>
      </c>
      <c r="M347" s="37" t="n">
        <f aca="false">IF(G347=1,IF(B347="",IF((Fin-A347)*24&gt;SeuilFigee,1,0),IF(J347&gt;SeuilFigee*3600,1,0)),"")</f>
        <v>0</v>
      </c>
      <c r="N347" s="0" t="str">
        <f aca="false">IF(G347=1,IF(COUNTIF(H$2:H347,H347)=1,COUNTIF($H:$H,H347),""),"")</f>
        <v/>
      </c>
      <c r="O347" s="0" t="str">
        <f aca="false">IF(G347=1,IF(COUNTIF(I$2:I347,I347)=1,COUNTIF($I:$I,I347),""),"")</f>
        <v/>
      </c>
      <c r="P347" s="38" t="str">
        <f aca="false">IF(G347=1,IF(COUNTIFS(C$2:C347,C347,G$2:G347,1)=1,COUNTIFS($C:$C,C347,$G:$G,1)+ROW()/10000000,""),"")</f>
        <v/>
      </c>
      <c r="Q347" s="36" t="n">
        <f aca="false">IF(K347=1,IF(COUNTIFS(C$2:C347,C347,K$2:K347,1)=1,1,0),"")</f>
        <v>0</v>
      </c>
      <c r="R347" s="0" t="str">
        <f aca="false">IF(M347=1,IF(COUNTIFS(C$2:C347,C347,M$2:M347,1)=1,1,0),"")</f>
        <v/>
      </c>
      <c r="S347" s="0" t="str">
        <f aca="false">IF(L347=1,IF(COUNTIFS(C$2:C347,C347,L$2:L347,1)=1,1,0),"")</f>
        <v/>
      </c>
      <c r="T347" s="38" t="str">
        <f aca="false">IF(N347="","",N347+ROW()/10000000)</f>
        <v/>
      </c>
      <c r="U347" s="36" t="n">
        <f aca="false">IF(G347=1,IF(B347="",1,0),"")</f>
        <v>0</v>
      </c>
    </row>
    <row r="348" customFormat="false" ht="15" hidden="false" customHeight="false" outlineLevel="0" collapsed="false">
      <c r="A348" s="35" t="n">
        <v>46084.5870486111</v>
      </c>
      <c r="B348" s="35" t="n">
        <v>46084.5873263889</v>
      </c>
      <c r="C348" s="36" t="s">
        <v>115</v>
      </c>
      <c r="D348" s="36" t="s">
        <v>116</v>
      </c>
      <c r="E348" s="36" t="s">
        <v>117</v>
      </c>
      <c r="F348" s="36" t="s">
        <v>118</v>
      </c>
      <c r="G348" s="36" t="n">
        <f aca="false">IF(A348="","",IF(AND(A348&gt;=Debut,A348&lt;Fin),1,0))</f>
        <v>1</v>
      </c>
      <c r="H348" s="36" t="n">
        <f aca="false">IF(G348=1,INT(ROUND((A348-Debut)*86400,0)/600),"")</f>
        <v>228</v>
      </c>
      <c r="I348" s="36" t="n">
        <f aca="false">IF(G348=1,INT(ROUND((A348-Debut)*86400,0)/3600),"")</f>
        <v>38</v>
      </c>
      <c r="J348" s="36" t="n">
        <f aca="false">IF(OR(A348="",B348=""),"",ROUND((B348-A348)*86400,0))</f>
        <v>24</v>
      </c>
      <c r="K348" s="37" t="n">
        <f aca="false">IF(G348=1,IF(COUNTIFS($C:$C,C348,$G:$G,1,$A:$A,"&gt;="&amp;(A348-FenetreInterm/86400),$A:$A,"&lt;="&amp;A348)&gt;=NbInterm,1,0),"")</f>
        <v>1</v>
      </c>
      <c r="L348" s="37" t="n">
        <f aca="false">IF(G348=1,IF(B348="",0,IF(J348&lt;SeuilFugitive,1,0)),"")</f>
        <v>0</v>
      </c>
      <c r="M348" s="37" t="n">
        <f aca="false">IF(G348=1,IF(B348="",IF((Fin-A348)*24&gt;SeuilFigee,1,0),IF(J348&gt;SeuilFigee*3600,1,0)),"")</f>
        <v>0</v>
      </c>
      <c r="N348" s="0" t="str">
        <f aca="false">IF(G348=1,IF(COUNTIF(H$2:H348,H348)=1,COUNTIF($H:$H,H348),""),"")</f>
        <v/>
      </c>
      <c r="O348" s="0" t="str">
        <f aca="false">IF(G348=1,IF(COUNTIF(I$2:I348,I348)=1,COUNTIF($I:$I,I348),""),"")</f>
        <v/>
      </c>
      <c r="P348" s="38" t="str">
        <f aca="false">IF(G348=1,IF(COUNTIFS(C$2:C348,C348,G$2:G348,1)=1,COUNTIFS($C:$C,C348,$G:$G,1)+ROW()/10000000,""),"")</f>
        <v/>
      </c>
      <c r="Q348" s="36" t="n">
        <f aca="false">IF(K348=1,IF(COUNTIFS(C$2:C348,C348,K$2:K348,1)=1,1,0),"")</f>
        <v>0</v>
      </c>
      <c r="R348" s="0" t="str">
        <f aca="false">IF(M348=1,IF(COUNTIFS(C$2:C348,C348,M$2:M348,1)=1,1,0),"")</f>
        <v/>
      </c>
      <c r="S348" s="0" t="str">
        <f aca="false">IF(L348=1,IF(COUNTIFS(C$2:C348,C348,L$2:L348,1)=1,1,0),"")</f>
        <v/>
      </c>
      <c r="T348" s="38" t="str">
        <f aca="false">IF(N348="","",N348+ROW()/10000000)</f>
        <v/>
      </c>
      <c r="U348" s="36" t="n">
        <f aca="false">IF(G348=1,IF(B348="",1,0),"")</f>
        <v>0</v>
      </c>
    </row>
    <row r="349" customFormat="false" ht="15" hidden="false" customHeight="false" outlineLevel="0" collapsed="false">
      <c r="A349" s="35" t="n">
        <v>46084.5871759259</v>
      </c>
      <c r="B349" s="35" t="n">
        <v>46084.587349537</v>
      </c>
      <c r="C349" s="36" t="s">
        <v>115</v>
      </c>
      <c r="D349" s="36" t="s">
        <v>116</v>
      </c>
      <c r="E349" s="36" t="s">
        <v>117</v>
      </c>
      <c r="F349" s="36" t="s">
        <v>118</v>
      </c>
      <c r="G349" s="36" t="n">
        <f aca="false">IF(A349="","",IF(AND(A349&gt;=Debut,A349&lt;Fin),1,0))</f>
        <v>1</v>
      </c>
      <c r="H349" s="36" t="n">
        <f aca="false">IF(G349=1,INT(ROUND((A349-Debut)*86400,0)/600),"")</f>
        <v>228</v>
      </c>
      <c r="I349" s="36" t="n">
        <f aca="false">IF(G349=1,INT(ROUND((A349-Debut)*86400,0)/3600),"")</f>
        <v>38</v>
      </c>
      <c r="J349" s="36" t="n">
        <f aca="false">IF(OR(A349="",B349=""),"",ROUND((B349-A349)*86400,0))</f>
        <v>15</v>
      </c>
      <c r="K349" s="37" t="n">
        <f aca="false">IF(G349=1,IF(COUNTIFS($C:$C,C349,$G:$G,1,$A:$A,"&gt;="&amp;(A349-FenetreInterm/86400),$A:$A,"&lt;="&amp;A349)&gt;=NbInterm,1,0),"")</f>
        <v>1</v>
      </c>
      <c r="L349" s="37" t="n">
        <f aca="false">IF(G349=1,IF(B349="",0,IF(J349&lt;SeuilFugitive,1,0)),"")</f>
        <v>0</v>
      </c>
      <c r="M349" s="37" t="n">
        <f aca="false">IF(G349=1,IF(B349="",IF((Fin-A349)*24&gt;SeuilFigee,1,0),IF(J349&gt;SeuilFigee*3600,1,0)),"")</f>
        <v>0</v>
      </c>
      <c r="N349" s="0" t="str">
        <f aca="false">IF(G349=1,IF(COUNTIF(H$2:H349,H349)=1,COUNTIF($H:$H,H349),""),"")</f>
        <v/>
      </c>
      <c r="O349" s="0" t="str">
        <f aca="false">IF(G349=1,IF(COUNTIF(I$2:I349,I349)=1,COUNTIF($I:$I,I349),""),"")</f>
        <v/>
      </c>
      <c r="P349" s="38" t="str">
        <f aca="false">IF(G349=1,IF(COUNTIFS(C$2:C349,C349,G$2:G349,1)=1,COUNTIFS($C:$C,C349,$G:$G,1)+ROW()/10000000,""),"")</f>
        <v/>
      </c>
      <c r="Q349" s="36" t="n">
        <f aca="false">IF(K349=1,IF(COUNTIFS(C$2:C349,C349,K$2:K349,1)=1,1,0),"")</f>
        <v>0</v>
      </c>
      <c r="R349" s="0" t="str">
        <f aca="false">IF(M349=1,IF(COUNTIFS(C$2:C349,C349,M$2:M349,1)=1,1,0),"")</f>
        <v/>
      </c>
      <c r="S349" s="0" t="str">
        <f aca="false">IF(L349=1,IF(COUNTIFS(C$2:C349,C349,L$2:L349,1)=1,1,0),"")</f>
        <v/>
      </c>
      <c r="T349" s="38" t="str">
        <f aca="false">IF(N349="","",N349+ROW()/10000000)</f>
        <v/>
      </c>
      <c r="U349" s="36" t="n">
        <f aca="false">IF(G349=1,IF(B349="",1,0),"")</f>
        <v>0</v>
      </c>
    </row>
    <row r="350" customFormat="false" ht="15" hidden="false" customHeight="false" outlineLevel="0" collapsed="false">
      <c r="A350" s="35" t="n">
        <v>46084.5884722222</v>
      </c>
      <c r="B350" s="35" t="n">
        <v>46084.5886111111</v>
      </c>
      <c r="C350" s="36" t="s">
        <v>140</v>
      </c>
      <c r="D350" s="36" t="s">
        <v>141</v>
      </c>
      <c r="E350" s="36" t="s">
        <v>128</v>
      </c>
      <c r="F350" s="36" t="s">
        <v>122</v>
      </c>
      <c r="G350" s="36" t="n">
        <f aca="false">IF(A350="","",IF(AND(A350&gt;=Debut,A350&lt;Fin),1,0))</f>
        <v>1</v>
      </c>
      <c r="H350" s="36" t="n">
        <f aca="false">IF(G350=1,INT(ROUND((A350-Debut)*86400,0)/600),"")</f>
        <v>228</v>
      </c>
      <c r="I350" s="36" t="n">
        <f aca="false">IF(G350=1,INT(ROUND((A350-Debut)*86400,0)/3600),"")</f>
        <v>38</v>
      </c>
      <c r="J350" s="36" t="n">
        <f aca="false">IF(OR(A350="",B350=""),"",ROUND((B350-A350)*86400,0))</f>
        <v>12</v>
      </c>
      <c r="K350" s="37" t="n">
        <f aca="false">IF(G350=1,IF(COUNTIFS($C:$C,C350,$G:$G,1,$A:$A,"&gt;="&amp;(A350-FenetreInterm/86400),$A:$A,"&lt;="&amp;A350)&gt;=NbInterm,1,0),"")</f>
        <v>0</v>
      </c>
      <c r="L350" s="37" t="n">
        <f aca="false">IF(G350=1,IF(B350="",0,IF(J350&lt;SeuilFugitive,1,0)),"")</f>
        <v>0</v>
      </c>
      <c r="M350" s="37" t="n">
        <f aca="false">IF(G350=1,IF(B350="",IF((Fin-A350)*24&gt;SeuilFigee,1,0),IF(J350&gt;SeuilFigee*3600,1,0)),"")</f>
        <v>0</v>
      </c>
      <c r="N350" s="0" t="str">
        <f aca="false">IF(G350=1,IF(COUNTIF(H$2:H350,H350)=1,COUNTIF($H:$H,H350),""),"")</f>
        <v/>
      </c>
      <c r="O350" s="0" t="str">
        <f aca="false">IF(G350=1,IF(COUNTIF(I$2:I350,I350)=1,COUNTIF($I:$I,I350),""),"")</f>
        <v/>
      </c>
      <c r="P350" s="38" t="str">
        <f aca="false">IF(G350=1,IF(COUNTIFS(C$2:C350,C350,G$2:G350,1)=1,COUNTIFS($C:$C,C350,$G:$G,1)+ROW()/10000000,""),"")</f>
        <v/>
      </c>
      <c r="Q350" s="0" t="str">
        <f aca="false">IF(K350=1,IF(COUNTIFS(C$2:C350,C350,K$2:K350,1)=1,1,0),"")</f>
        <v/>
      </c>
      <c r="R350" s="0" t="str">
        <f aca="false">IF(M350=1,IF(COUNTIFS(C$2:C350,C350,M$2:M350,1)=1,1,0),"")</f>
        <v/>
      </c>
      <c r="S350" s="0" t="str">
        <f aca="false">IF(L350=1,IF(COUNTIFS(C$2:C350,C350,L$2:L350,1)=1,1,0),"")</f>
        <v/>
      </c>
      <c r="T350" s="38" t="str">
        <f aca="false">IF(N350="","",N350+ROW()/10000000)</f>
        <v/>
      </c>
      <c r="U350" s="36" t="n">
        <f aca="false">IF(G350=1,IF(B350="",1,0),"")</f>
        <v>0</v>
      </c>
    </row>
    <row r="351" customFormat="false" ht="15" hidden="false" customHeight="false" outlineLevel="0" collapsed="false">
      <c r="A351" s="35" t="n">
        <v>46084.5887268519</v>
      </c>
      <c r="B351" s="35" t="n">
        <v>46084.5888310185</v>
      </c>
      <c r="C351" s="36" t="s">
        <v>140</v>
      </c>
      <c r="D351" s="36" t="s">
        <v>141</v>
      </c>
      <c r="E351" s="36" t="s">
        <v>128</v>
      </c>
      <c r="F351" s="36" t="s">
        <v>122</v>
      </c>
      <c r="G351" s="36" t="n">
        <f aca="false">IF(A351="","",IF(AND(A351&gt;=Debut,A351&lt;Fin),1,0))</f>
        <v>1</v>
      </c>
      <c r="H351" s="36" t="n">
        <f aca="false">IF(G351=1,INT(ROUND((A351-Debut)*86400,0)/600),"")</f>
        <v>228</v>
      </c>
      <c r="I351" s="36" t="n">
        <f aca="false">IF(G351=1,INT(ROUND((A351-Debut)*86400,0)/3600),"")</f>
        <v>38</v>
      </c>
      <c r="J351" s="36" t="n">
        <f aca="false">IF(OR(A351="",B351=""),"",ROUND((B351-A351)*86400,0))</f>
        <v>9</v>
      </c>
      <c r="K351" s="37" t="n">
        <f aca="false">IF(G351=1,IF(COUNTIFS($C:$C,C351,$G:$G,1,$A:$A,"&gt;="&amp;(A351-FenetreInterm/86400),$A:$A,"&lt;="&amp;A351)&gt;=NbInterm,1,0),"")</f>
        <v>0</v>
      </c>
      <c r="L351" s="37" t="n">
        <f aca="false">IF(G351=1,IF(B351="",0,IF(J351&lt;SeuilFugitive,1,0)),"")</f>
        <v>0</v>
      </c>
      <c r="M351" s="37" t="n">
        <f aca="false">IF(G351=1,IF(B351="",IF((Fin-A351)*24&gt;SeuilFigee,1,0),IF(J351&gt;SeuilFigee*3600,1,0)),"")</f>
        <v>0</v>
      </c>
      <c r="N351" s="0" t="str">
        <f aca="false">IF(G351=1,IF(COUNTIF(H$2:H351,H351)=1,COUNTIF($H:$H,H351),""),"")</f>
        <v/>
      </c>
      <c r="O351" s="0" t="str">
        <f aca="false">IF(G351=1,IF(COUNTIF(I$2:I351,I351)=1,COUNTIF($I:$I,I351),""),"")</f>
        <v/>
      </c>
      <c r="P351" s="38" t="str">
        <f aca="false">IF(G351=1,IF(COUNTIFS(C$2:C351,C351,G$2:G351,1)=1,COUNTIFS($C:$C,C351,$G:$G,1)+ROW()/10000000,""),"")</f>
        <v/>
      </c>
      <c r="Q351" s="0" t="str">
        <f aca="false">IF(K351=1,IF(COUNTIFS(C$2:C351,C351,K$2:K351,1)=1,1,0),"")</f>
        <v/>
      </c>
      <c r="R351" s="0" t="str">
        <f aca="false">IF(M351=1,IF(COUNTIFS(C$2:C351,C351,M$2:M351,1)=1,1,0),"")</f>
        <v/>
      </c>
      <c r="S351" s="0" t="str">
        <f aca="false">IF(L351=1,IF(COUNTIFS(C$2:C351,C351,L$2:L351,1)=1,1,0),"")</f>
        <v/>
      </c>
      <c r="T351" s="38" t="str">
        <f aca="false">IF(N351="","",N351+ROW()/10000000)</f>
        <v/>
      </c>
      <c r="U351" s="36" t="n">
        <f aca="false">IF(G351=1,IF(B351="",1,0),"")</f>
        <v>0</v>
      </c>
    </row>
    <row r="352" customFormat="false" ht="15" hidden="false" customHeight="false" outlineLevel="0" collapsed="false">
      <c r="A352" s="35" t="n">
        <v>46084.5888888889</v>
      </c>
      <c r="B352" s="35" t="n">
        <v>46084.5889236111</v>
      </c>
      <c r="C352" s="36" t="s">
        <v>140</v>
      </c>
      <c r="D352" s="36" t="s">
        <v>141</v>
      </c>
      <c r="E352" s="36" t="s">
        <v>128</v>
      </c>
      <c r="F352" s="36" t="s">
        <v>122</v>
      </c>
      <c r="G352" s="36" t="n">
        <f aca="false">IF(A352="","",IF(AND(A352&gt;=Debut,A352&lt;Fin),1,0))</f>
        <v>1</v>
      </c>
      <c r="H352" s="36" t="n">
        <f aca="false">IF(G352=1,INT(ROUND((A352-Debut)*86400,0)/600),"")</f>
        <v>228</v>
      </c>
      <c r="I352" s="36" t="n">
        <f aca="false">IF(G352=1,INT(ROUND((A352-Debut)*86400,0)/3600),"")</f>
        <v>38</v>
      </c>
      <c r="J352" s="36" t="n">
        <f aca="false">IF(OR(A352="",B352=""),"",ROUND((B352-A352)*86400,0))</f>
        <v>3</v>
      </c>
      <c r="K352" s="37" t="n">
        <f aca="false">IF(G352=1,IF(COUNTIFS($C:$C,C352,$G:$G,1,$A:$A,"&gt;="&amp;(A352-FenetreInterm/86400),$A:$A,"&lt;="&amp;A352)&gt;=NbInterm,1,0),"")</f>
        <v>1</v>
      </c>
      <c r="L352" s="37" t="n">
        <f aca="false">IF(G352=1,IF(B352="",0,IF(J352&lt;SeuilFugitive,1,0)),"")</f>
        <v>1</v>
      </c>
      <c r="M352" s="37" t="n">
        <f aca="false">IF(G352=1,IF(B352="",IF((Fin-A352)*24&gt;SeuilFigee,1,0),IF(J352&gt;SeuilFigee*3600,1,0)),"")</f>
        <v>0</v>
      </c>
      <c r="N352" s="0" t="str">
        <f aca="false">IF(G352=1,IF(COUNTIF(H$2:H352,H352)=1,COUNTIF($H:$H,H352),""),"")</f>
        <v/>
      </c>
      <c r="O352" s="0" t="str">
        <f aca="false">IF(G352=1,IF(COUNTIF(I$2:I352,I352)=1,COUNTIF($I:$I,I352),""),"")</f>
        <v/>
      </c>
      <c r="P352" s="38" t="str">
        <f aca="false">IF(G352=1,IF(COUNTIFS(C$2:C352,C352,G$2:G352,1)=1,COUNTIFS($C:$C,C352,$G:$G,1)+ROW()/10000000,""),"")</f>
        <v/>
      </c>
      <c r="Q352" s="36" t="n">
        <f aca="false">IF(K352=1,IF(COUNTIFS(C$2:C352,C352,K$2:K352,1)=1,1,0),"")</f>
        <v>0</v>
      </c>
      <c r="R352" s="0" t="str">
        <f aca="false">IF(M352=1,IF(COUNTIFS(C$2:C352,C352,M$2:M352,1)=1,1,0),"")</f>
        <v/>
      </c>
      <c r="S352" s="36" t="n">
        <f aca="false">IF(L352=1,IF(COUNTIFS(C$2:C352,C352,L$2:L352,1)=1,1,0),"")</f>
        <v>0</v>
      </c>
      <c r="T352" s="38" t="str">
        <f aca="false">IF(N352="","",N352+ROW()/10000000)</f>
        <v/>
      </c>
      <c r="U352" s="36" t="n">
        <f aca="false">IF(G352=1,IF(B352="",1,0),"")</f>
        <v>0</v>
      </c>
    </row>
    <row r="353" customFormat="false" ht="15" hidden="false" customHeight="false" outlineLevel="0" collapsed="false">
      <c r="A353" s="35" t="n">
        <v>46084.5890856482</v>
      </c>
      <c r="B353" s="35" t="n">
        <v>46084.5891782407</v>
      </c>
      <c r="C353" s="36" t="s">
        <v>140</v>
      </c>
      <c r="D353" s="36" t="s">
        <v>141</v>
      </c>
      <c r="E353" s="36" t="s">
        <v>128</v>
      </c>
      <c r="F353" s="36" t="s">
        <v>122</v>
      </c>
      <c r="G353" s="36" t="n">
        <f aca="false">IF(A353="","",IF(AND(A353&gt;=Debut,A353&lt;Fin),1,0))</f>
        <v>1</v>
      </c>
      <c r="H353" s="36" t="n">
        <f aca="false">IF(G353=1,INT(ROUND((A353-Debut)*86400,0)/600),"")</f>
        <v>228</v>
      </c>
      <c r="I353" s="36" t="n">
        <f aca="false">IF(G353=1,INT(ROUND((A353-Debut)*86400,0)/3600),"")</f>
        <v>38</v>
      </c>
      <c r="J353" s="36" t="n">
        <f aca="false">IF(OR(A353="",B353=""),"",ROUND((B353-A353)*86400,0))</f>
        <v>8</v>
      </c>
      <c r="K353" s="37" t="n">
        <f aca="false">IF(G353=1,IF(COUNTIFS($C:$C,C353,$G:$G,1,$A:$A,"&gt;="&amp;(A353-FenetreInterm/86400),$A:$A,"&lt;="&amp;A353)&gt;=NbInterm,1,0),"")</f>
        <v>1</v>
      </c>
      <c r="L353" s="37" t="n">
        <f aca="false">IF(G353=1,IF(B353="",0,IF(J353&lt;SeuilFugitive,1,0)),"")</f>
        <v>0</v>
      </c>
      <c r="M353" s="37" t="n">
        <f aca="false">IF(G353=1,IF(B353="",IF((Fin-A353)*24&gt;SeuilFigee,1,0),IF(J353&gt;SeuilFigee*3600,1,0)),"")</f>
        <v>0</v>
      </c>
      <c r="N353" s="0" t="str">
        <f aca="false">IF(G353=1,IF(COUNTIF(H$2:H353,H353)=1,COUNTIF($H:$H,H353),""),"")</f>
        <v/>
      </c>
      <c r="O353" s="0" t="str">
        <f aca="false">IF(G353=1,IF(COUNTIF(I$2:I353,I353)=1,COUNTIF($I:$I,I353),""),"")</f>
        <v/>
      </c>
      <c r="P353" s="38" t="str">
        <f aca="false">IF(G353=1,IF(COUNTIFS(C$2:C353,C353,G$2:G353,1)=1,COUNTIFS($C:$C,C353,$G:$G,1)+ROW()/10000000,""),"")</f>
        <v/>
      </c>
      <c r="Q353" s="36" t="n">
        <f aca="false">IF(K353=1,IF(COUNTIFS(C$2:C353,C353,K$2:K353,1)=1,1,0),"")</f>
        <v>0</v>
      </c>
      <c r="R353" s="0" t="str">
        <f aca="false">IF(M353=1,IF(COUNTIFS(C$2:C353,C353,M$2:M353,1)=1,1,0),"")</f>
        <v/>
      </c>
      <c r="S353" s="0" t="str">
        <f aca="false">IF(L353=1,IF(COUNTIFS(C$2:C353,C353,L$2:L353,1)=1,1,0),"")</f>
        <v/>
      </c>
      <c r="T353" s="38" t="str">
        <f aca="false">IF(N353="","",N353+ROW()/10000000)</f>
        <v/>
      </c>
      <c r="U353" s="36" t="n">
        <f aca="false">IF(G353=1,IF(B353="",1,0),"")</f>
        <v>0</v>
      </c>
    </row>
    <row r="354" customFormat="false" ht="15" hidden="false" customHeight="false" outlineLevel="0" collapsed="false">
      <c r="A354" s="35" t="n">
        <v>46084.5893518519</v>
      </c>
      <c r="B354" s="35" t="n">
        <v>46084.5894212963</v>
      </c>
      <c r="C354" s="36" t="s">
        <v>140</v>
      </c>
      <c r="D354" s="36" t="s">
        <v>141</v>
      </c>
      <c r="E354" s="36" t="s">
        <v>128</v>
      </c>
      <c r="F354" s="36" t="s">
        <v>122</v>
      </c>
      <c r="G354" s="36" t="n">
        <f aca="false">IF(A354="","",IF(AND(A354&gt;=Debut,A354&lt;Fin),1,0))</f>
        <v>1</v>
      </c>
      <c r="H354" s="36" t="n">
        <f aca="false">IF(G354=1,INT(ROUND((A354-Debut)*86400,0)/600),"")</f>
        <v>228</v>
      </c>
      <c r="I354" s="36" t="n">
        <f aca="false">IF(G354=1,INT(ROUND((A354-Debut)*86400,0)/3600),"")</f>
        <v>38</v>
      </c>
      <c r="J354" s="36" t="n">
        <f aca="false">IF(OR(A354="",B354=""),"",ROUND((B354-A354)*86400,0))</f>
        <v>6</v>
      </c>
      <c r="K354" s="37" t="n">
        <f aca="false">IF(G354=1,IF(COUNTIFS($C:$C,C354,$G:$G,1,$A:$A,"&gt;="&amp;(A354-FenetreInterm/86400),$A:$A,"&lt;="&amp;A354)&gt;=NbInterm,1,0),"")</f>
        <v>1</v>
      </c>
      <c r="L354" s="37" t="n">
        <f aca="false">IF(G354=1,IF(B354="",0,IF(J354&lt;SeuilFugitive,1,0)),"")</f>
        <v>0</v>
      </c>
      <c r="M354" s="37" t="n">
        <f aca="false">IF(G354=1,IF(B354="",IF((Fin-A354)*24&gt;SeuilFigee,1,0),IF(J354&gt;SeuilFigee*3600,1,0)),"")</f>
        <v>0</v>
      </c>
      <c r="N354" s="0" t="str">
        <f aca="false">IF(G354=1,IF(COUNTIF(H$2:H354,H354)=1,COUNTIF($H:$H,H354),""),"")</f>
        <v/>
      </c>
      <c r="O354" s="0" t="str">
        <f aca="false">IF(G354=1,IF(COUNTIF(I$2:I354,I354)=1,COUNTIF($I:$I,I354),""),"")</f>
        <v/>
      </c>
      <c r="P354" s="38" t="str">
        <f aca="false">IF(G354=1,IF(COUNTIFS(C$2:C354,C354,G$2:G354,1)=1,COUNTIFS($C:$C,C354,$G:$G,1)+ROW()/10000000,""),"")</f>
        <v/>
      </c>
      <c r="Q354" s="36" t="n">
        <f aca="false">IF(K354=1,IF(COUNTIFS(C$2:C354,C354,K$2:K354,1)=1,1,0),"")</f>
        <v>0</v>
      </c>
      <c r="R354" s="0" t="str">
        <f aca="false">IF(M354=1,IF(COUNTIFS(C$2:C354,C354,M$2:M354,1)=1,1,0),"")</f>
        <v/>
      </c>
      <c r="S354" s="0" t="str">
        <f aca="false">IF(L354=1,IF(COUNTIFS(C$2:C354,C354,L$2:L354,1)=1,1,0),"")</f>
        <v/>
      </c>
      <c r="T354" s="38" t="str">
        <f aca="false">IF(N354="","",N354+ROW()/10000000)</f>
        <v/>
      </c>
      <c r="U354" s="36" t="n">
        <f aca="false">IF(G354=1,IF(B354="",1,0),"")</f>
        <v>0</v>
      </c>
    </row>
    <row r="355" customFormat="false" ht="15" hidden="false" customHeight="false" outlineLevel="0" collapsed="false">
      <c r="A355" s="35" t="n">
        <v>46084.5895023148</v>
      </c>
      <c r="B355" s="35" t="n">
        <v>46084.5895601852</v>
      </c>
      <c r="C355" s="36" t="s">
        <v>140</v>
      </c>
      <c r="D355" s="36" t="s">
        <v>141</v>
      </c>
      <c r="E355" s="36" t="s">
        <v>128</v>
      </c>
      <c r="F355" s="36" t="s">
        <v>122</v>
      </c>
      <c r="G355" s="36" t="n">
        <f aca="false">IF(A355="","",IF(AND(A355&gt;=Debut,A355&lt;Fin),1,0))</f>
        <v>1</v>
      </c>
      <c r="H355" s="36" t="n">
        <f aca="false">IF(G355=1,INT(ROUND((A355-Debut)*86400,0)/600),"")</f>
        <v>228</v>
      </c>
      <c r="I355" s="36" t="n">
        <f aca="false">IF(G355=1,INT(ROUND((A355-Debut)*86400,0)/3600),"")</f>
        <v>38</v>
      </c>
      <c r="J355" s="36" t="n">
        <f aca="false">IF(OR(A355="",B355=""),"",ROUND((B355-A355)*86400,0))</f>
        <v>5</v>
      </c>
      <c r="K355" s="37" t="n">
        <f aca="false">IF(G355=1,IF(COUNTIFS($C:$C,C355,$G:$G,1,$A:$A,"&gt;="&amp;(A355-FenetreInterm/86400),$A:$A,"&lt;="&amp;A355)&gt;=NbInterm,1,0),"")</f>
        <v>1</v>
      </c>
      <c r="L355" s="37" t="n">
        <f aca="false">IF(G355=1,IF(B355="",0,IF(J355&lt;SeuilFugitive,1,0)),"")</f>
        <v>0</v>
      </c>
      <c r="M355" s="37" t="n">
        <f aca="false">IF(G355=1,IF(B355="",IF((Fin-A355)*24&gt;SeuilFigee,1,0),IF(J355&gt;SeuilFigee*3600,1,0)),"")</f>
        <v>0</v>
      </c>
      <c r="N355" s="0" t="str">
        <f aca="false">IF(G355=1,IF(COUNTIF(H$2:H355,H355)=1,COUNTIF($H:$H,H355),""),"")</f>
        <v/>
      </c>
      <c r="O355" s="0" t="str">
        <f aca="false">IF(G355=1,IF(COUNTIF(I$2:I355,I355)=1,COUNTIF($I:$I,I355),""),"")</f>
        <v/>
      </c>
      <c r="P355" s="38" t="str">
        <f aca="false">IF(G355=1,IF(COUNTIFS(C$2:C355,C355,G$2:G355,1)=1,COUNTIFS($C:$C,C355,$G:$G,1)+ROW()/10000000,""),"")</f>
        <v/>
      </c>
      <c r="Q355" s="36" t="n">
        <f aca="false">IF(K355=1,IF(COUNTIFS(C$2:C355,C355,K$2:K355,1)=1,1,0),"")</f>
        <v>0</v>
      </c>
      <c r="R355" s="0" t="str">
        <f aca="false">IF(M355=1,IF(COUNTIFS(C$2:C355,C355,M$2:M355,1)=1,1,0),"")</f>
        <v/>
      </c>
      <c r="S355" s="0" t="str">
        <f aca="false">IF(L355=1,IF(COUNTIFS(C$2:C355,C355,L$2:L355,1)=1,1,0),"")</f>
        <v/>
      </c>
      <c r="T355" s="38" t="str">
        <f aca="false">IF(N355="","",N355+ROW()/10000000)</f>
        <v/>
      </c>
      <c r="U355" s="36" t="n">
        <f aca="false">IF(G355=1,IF(B355="",1,0),"")</f>
        <v>0</v>
      </c>
    </row>
    <row r="356" customFormat="false" ht="15" hidden="false" customHeight="false" outlineLevel="0" collapsed="false">
      <c r="A356" s="35" t="n">
        <v>46084.589849537</v>
      </c>
      <c r="B356" s="35" t="n">
        <v>46084.5951388889</v>
      </c>
      <c r="C356" s="36" t="s">
        <v>142</v>
      </c>
      <c r="D356" s="36" t="s">
        <v>143</v>
      </c>
      <c r="E356" s="36" t="s">
        <v>121</v>
      </c>
      <c r="F356" s="36" t="s">
        <v>144</v>
      </c>
      <c r="G356" s="36" t="n">
        <f aca="false">IF(A356="","",IF(AND(A356&gt;=Debut,A356&lt;Fin),1,0))</f>
        <v>1</v>
      </c>
      <c r="H356" s="36" t="n">
        <f aca="false">IF(G356=1,INT(ROUND((A356-Debut)*86400,0)/600),"")</f>
        <v>228</v>
      </c>
      <c r="I356" s="36" t="n">
        <f aca="false">IF(G356=1,INT(ROUND((A356-Debut)*86400,0)/3600),"")</f>
        <v>38</v>
      </c>
      <c r="J356" s="36" t="n">
        <f aca="false">IF(OR(A356="",B356=""),"",ROUND((B356-A356)*86400,0))</f>
        <v>457</v>
      </c>
      <c r="K356" s="37" t="n">
        <f aca="false">IF(G356=1,IF(COUNTIFS($C:$C,C356,$G:$G,1,$A:$A,"&gt;="&amp;(A356-FenetreInterm/86400),$A:$A,"&lt;="&amp;A356)&gt;=NbInterm,1,0),"")</f>
        <v>0</v>
      </c>
      <c r="L356" s="37" t="n">
        <f aca="false">IF(G356=1,IF(B356="",0,IF(J356&lt;SeuilFugitive,1,0)),"")</f>
        <v>0</v>
      </c>
      <c r="M356" s="37" t="n">
        <f aca="false">IF(G356=1,IF(B356="",IF((Fin-A356)*24&gt;SeuilFigee,1,0),IF(J356&gt;SeuilFigee*3600,1,0)),"")</f>
        <v>0</v>
      </c>
      <c r="N356" s="0" t="str">
        <f aca="false">IF(G356=1,IF(COUNTIF(H$2:H356,H356)=1,COUNTIF($H:$H,H356),""),"")</f>
        <v/>
      </c>
      <c r="O356" s="0" t="str">
        <f aca="false">IF(G356=1,IF(COUNTIF(I$2:I356,I356)=1,COUNTIF($I:$I,I356),""),"")</f>
        <v/>
      </c>
      <c r="P356" s="38" t="str">
        <f aca="false">IF(G356=1,IF(COUNTIFS(C$2:C356,C356,G$2:G356,1)=1,COUNTIFS($C:$C,C356,$G:$G,1)+ROW()/10000000,""),"")</f>
        <v/>
      </c>
      <c r="Q356" s="0" t="str">
        <f aca="false">IF(K356=1,IF(COUNTIFS(C$2:C356,C356,K$2:K356,1)=1,1,0),"")</f>
        <v/>
      </c>
      <c r="R356" s="0" t="str">
        <f aca="false">IF(M356=1,IF(COUNTIFS(C$2:C356,C356,M$2:M356,1)=1,1,0),"")</f>
        <v/>
      </c>
      <c r="S356" s="0" t="str">
        <f aca="false">IF(L356=1,IF(COUNTIFS(C$2:C356,C356,L$2:L356,1)=1,1,0),"")</f>
        <v/>
      </c>
      <c r="T356" s="38" t="str">
        <f aca="false">IF(N356="","",N356+ROW()/10000000)</f>
        <v/>
      </c>
      <c r="U356" s="36" t="n">
        <f aca="false">IF(G356=1,IF(B356="",1,0),"")</f>
        <v>0</v>
      </c>
    </row>
    <row r="357" customFormat="false" ht="15" hidden="false" customHeight="false" outlineLevel="0" collapsed="false">
      <c r="A357" s="35" t="n">
        <v>46084.5925115741</v>
      </c>
      <c r="B357" s="35" t="n">
        <v>46084.5925810185</v>
      </c>
      <c r="C357" s="36" t="s">
        <v>115</v>
      </c>
      <c r="D357" s="36" t="s">
        <v>116</v>
      </c>
      <c r="E357" s="36" t="s">
        <v>117</v>
      </c>
      <c r="F357" s="36" t="s">
        <v>118</v>
      </c>
      <c r="G357" s="36" t="n">
        <f aca="false">IF(A357="","",IF(AND(A357&gt;=Debut,A357&lt;Fin),1,0))</f>
        <v>1</v>
      </c>
      <c r="H357" s="36" t="n">
        <f aca="false">IF(G357=1,INT(ROUND((A357-Debut)*86400,0)/600),"")</f>
        <v>229</v>
      </c>
      <c r="I357" s="36" t="n">
        <f aca="false">IF(G357=1,INT(ROUND((A357-Debut)*86400,0)/3600),"")</f>
        <v>38</v>
      </c>
      <c r="J357" s="36" t="n">
        <f aca="false">IF(OR(A357="",B357=""),"",ROUND((B357-A357)*86400,0))</f>
        <v>6</v>
      </c>
      <c r="K357" s="37" t="n">
        <f aca="false">IF(G357=1,IF(COUNTIFS($C:$C,C357,$G:$G,1,$A:$A,"&gt;="&amp;(A357-FenetreInterm/86400),$A:$A,"&lt;="&amp;A357)&gt;=NbInterm,1,0),"")</f>
        <v>0</v>
      </c>
      <c r="L357" s="37" t="n">
        <f aca="false">IF(G357=1,IF(B357="",0,IF(J357&lt;SeuilFugitive,1,0)),"")</f>
        <v>0</v>
      </c>
      <c r="M357" s="37" t="n">
        <f aca="false">IF(G357=1,IF(B357="",IF((Fin-A357)*24&gt;SeuilFigee,1,0),IF(J357&gt;SeuilFigee*3600,1,0)),"")</f>
        <v>0</v>
      </c>
      <c r="N357" s="36" t="n">
        <f aca="false">IF(G357=1,IF(COUNTIF(H$2:H357,H357)=1,COUNTIF($H:$H,H357),""),"")</f>
        <v>6</v>
      </c>
      <c r="O357" s="0" t="str">
        <f aca="false">IF(G357=1,IF(COUNTIF(I$2:I357,I357)=1,COUNTIF($I:$I,I357),""),"")</f>
        <v/>
      </c>
      <c r="P357" s="38" t="str">
        <f aca="false">IF(G357=1,IF(COUNTIFS(C$2:C357,C357,G$2:G357,1)=1,COUNTIFS($C:$C,C357,$G:$G,1)+ROW()/10000000,""),"")</f>
        <v/>
      </c>
      <c r="Q357" s="0" t="str">
        <f aca="false">IF(K357=1,IF(COUNTIFS(C$2:C357,C357,K$2:K357,1)=1,1,0),"")</f>
        <v/>
      </c>
      <c r="R357" s="0" t="str">
        <f aca="false">IF(M357=1,IF(COUNTIFS(C$2:C357,C357,M$2:M357,1)=1,1,0),"")</f>
        <v/>
      </c>
      <c r="S357" s="0" t="str">
        <f aca="false">IF(L357=1,IF(COUNTIFS(C$2:C357,C357,L$2:L357,1)=1,1,0),"")</f>
        <v/>
      </c>
      <c r="T357" s="38" t="n">
        <f aca="false">IF(N357="","",N357+ROW()/10000000)</f>
        <v>6.0000357</v>
      </c>
      <c r="U357" s="36" t="n">
        <f aca="false">IF(G357=1,IF(B357="",1,0),"")</f>
        <v>0</v>
      </c>
    </row>
    <row r="358" customFormat="false" ht="15" hidden="false" customHeight="false" outlineLevel="0" collapsed="false">
      <c r="A358" s="35" t="n">
        <v>46084.5926273148</v>
      </c>
      <c r="B358" s="35" t="n">
        <v>46084.5928125</v>
      </c>
      <c r="C358" s="36" t="s">
        <v>115</v>
      </c>
      <c r="D358" s="36" t="s">
        <v>116</v>
      </c>
      <c r="E358" s="36" t="s">
        <v>117</v>
      </c>
      <c r="F358" s="36" t="s">
        <v>118</v>
      </c>
      <c r="G358" s="36" t="n">
        <f aca="false">IF(A358="","",IF(AND(A358&gt;=Debut,A358&lt;Fin),1,0))</f>
        <v>1</v>
      </c>
      <c r="H358" s="36" t="n">
        <f aca="false">IF(G358=1,INT(ROUND((A358-Debut)*86400,0)/600),"")</f>
        <v>229</v>
      </c>
      <c r="I358" s="36" t="n">
        <f aca="false">IF(G358=1,INT(ROUND((A358-Debut)*86400,0)/3600),"")</f>
        <v>38</v>
      </c>
      <c r="J358" s="36" t="n">
        <f aca="false">IF(OR(A358="",B358=""),"",ROUND((B358-A358)*86400,0))</f>
        <v>16</v>
      </c>
      <c r="K358" s="37" t="n">
        <f aca="false">IF(G358=1,IF(COUNTIFS($C:$C,C358,$G:$G,1,$A:$A,"&gt;="&amp;(A358-FenetreInterm/86400),$A:$A,"&lt;="&amp;A358)&gt;=NbInterm,1,0),"")</f>
        <v>0</v>
      </c>
      <c r="L358" s="37" t="n">
        <f aca="false">IF(G358=1,IF(B358="",0,IF(J358&lt;SeuilFugitive,1,0)),"")</f>
        <v>0</v>
      </c>
      <c r="M358" s="37" t="n">
        <f aca="false">IF(G358=1,IF(B358="",IF((Fin-A358)*24&gt;SeuilFigee,1,0),IF(J358&gt;SeuilFigee*3600,1,0)),"")</f>
        <v>0</v>
      </c>
      <c r="N358" s="0" t="str">
        <f aca="false">IF(G358=1,IF(COUNTIF(H$2:H358,H358)=1,COUNTIF($H:$H,H358),""),"")</f>
        <v/>
      </c>
      <c r="O358" s="0" t="str">
        <f aca="false">IF(G358=1,IF(COUNTIF(I$2:I358,I358)=1,COUNTIF($I:$I,I358),""),"")</f>
        <v/>
      </c>
      <c r="P358" s="38" t="str">
        <f aca="false">IF(G358=1,IF(COUNTIFS(C$2:C358,C358,G$2:G358,1)=1,COUNTIFS($C:$C,C358,$G:$G,1)+ROW()/10000000,""),"")</f>
        <v/>
      </c>
      <c r="Q358" s="0" t="str">
        <f aca="false">IF(K358=1,IF(COUNTIFS(C$2:C358,C358,K$2:K358,1)=1,1,0),"")</f>
        <v/>
      </c>
      <c r="R358" s="0" t="str">
        <f aca="false">IF(M358=1,IF(COUNTIFS(C$2:C358,C358,M$2:M358,1)=1,1,0),"")</f>
        <v/>
      </c>
      <c r="S358" s="0" t="str">
        <f aca="false">IF(L358=1,IF(COUNTIFS(C$2:C358,C358,L$2:L358,1)=1,1,0),"")</f>
        <v/>
      </c>
      <c r="T358" s="38" t="str">
        <f aca="false">IF(N358="","",N358+ROW()/10000000)</f>
        <v/>
      </c>
      <c r="U358" s="36" t="n">
        <f aca="false">IF(G358=1,IF(B358="",1,0),"")</f>
        <v>0</v>
      </c>
    </row>
    <row r="359" customFormat="false" ht="15" hidden="false" customHeight="false" outlineLevel="0" collapsed="false">
      <c r="A359" s="35" t="n">
        <v>46084.5927430556</v>
      </c>
      <c r="B359" s="35" t="n">
        <v>46084.5928009259</v>
      </c>
      <c r="C359" s="36" t="s">
        <v>115</v>
      </c>
      <c r="D359" s="36" t="s">
        <v>116</v>
      </c>
      <c r="E359" s="36" t="s">
        <v>117</v>
      </c>
      <c r="F359" s="36" t="s">
        <v>118</v>
      </c>
      <c r="G359" s="36" t="n">
        <f aca="false">IF(A359="","",IF(AND(A359&gt;=Debut,A359&lt;Fin),1,0))</f>
        <v>1</v>
      </c>
      <c r="H359" s="36" t="n">
        <f aca="false">IF(G359=1,INT(ROUND((A359-Debut)*86400,0)/600),"")</f>
        <v>229</v>
      </c>
      <c r="I359" s="36" t="n">
        <f aca="false">IF(G359=1,INT(ROUND((A359-Debut)*86400,0)/3600),"")</f>
        <v>38</v>
      </c>
      <c r="J359" s="36" t="n">
        <f aca="false">IF(OR(A359="",B359=""),"",ROUND((B359-A359)*86400,0))</f>
        <v>5</v>
      </c>
      <c r="K359" s="37" t="n">
        <f aca="false">IF(G359=1,IF(COUNTIFS($C:$C,C359,$G:$G,1,$A:$A,"&gt;="&amp;(A359-FenetreInterm/86400),$A:$A,"&lt;="&amp;A359)&gt;=NbInterm,1,0),"")</f>
        <v>1</v>
      </c>
      <c r="L359" s="37" t="n">
        <f aca="false">IF(G359=1,IF(B359="",0,IF(J359&lt;SeuilFugitive,1,0)),"")</f>
        <v>0</v>
      </c>
      <c r="M359" s="37" t="n">
        <f aca="false">IF(G359=1,IF(B359="",IF((Fin-A359)*24&gt;SeuilFigee,1,0),IF(J359&gt;SeuilFigee*3600,1,0)),"")</f>
        <v>0</v>
      </c>
      <c r="N359" s="0" t="str">
        <f aca="false">IF(G359=1,IF(COUNTIF(H$2:H359,H359)=1,COUNTIF($H:$H,H359),""),"")</f>
        <v/>
      </c>
      <c r="O359" s="0" t="str">
        <f aca="false">IF(G359=1,IF(COUNTIF(I$2:I359,I359)=1,COUNTIF($I:$I,I359),""),"")</f>
        <v/>
      </c>
      <c r="P359" s="38" t="str">
        <f aca="false">IF(G359=1,IF(COUNTIFS(C$2:C359,C359,G$2:G359,1)=1,COUNTIFS($C:$C,C359,$G:$G,1)+ROW()/10000000,""),"")</f>
        <v/>
      </c>
      <c r="Q359" s="36" t="n">
        <f aca="false">IF(K359=1,IF(COUNTIFS(C$2:C359,C359,K$2:K359,1)=1,1,0),"")</f>
        <v>0</v>
      </c>
      <c r="R359" s="0" t="str">
        <f aca="false">IF(M359=1,IF(COUNTIFS(C$2:C359,C359,M$2:M359,1)=1,1,0),"")</f>
        <v/>
      </c>
      <c r="S359" s="0" t="str">
        <f aca="false">IF(L359=1,IF(COUNTIFS(C$2:C359,C359,L$2:L359,1)=1,1,0),"")</f>
        <v/>
      </c>
      <c r="T359" s="38" t="str">
        <f aca="false">IF(N359="","",N359+ROW()/10000000)</f>
        <v/>
      </c>
      <c r="U359" s="36" t="n">
        <f aca="false">IF(G359=1,IF(B359="",1,0),"")</f>
        <v>0</v>
      </c>
    </row>
    <row r="360" customFormat="false" ht="15" hidden="false" customHeight="false" outlineLevel="0" collapsed="false">
      <c r="A360" s="35" t="n">
        <v>46084.5929398148</v>
      </c>
      <c r="B360" s="35" t="n">
        <v>46084.5931134259</v>
      </c>
      <c r="C360" s="36" t="s">
        <v>115</v>
      </c>
      <c r="D360" s="36" t="s">
        <v>116</v>
      </c>
      <c r="E360" s="36" t="s">
        <v>117</v>
      </c>
      <c r="F360" s="36" t="s">
        <v>118</v>
      </c>
      <c r="G360" s="36" t="n">
        <f aca="false">IF(A360="","",IF(AND(A360&gt;=Debut,A360&lt;Fin),1,0))</f>
        <v>1</v>
      </c>
      <c r="H360" s="36" t="n">
        <f aca="false">IF(G360=1,INT(ROUND((A360-Debut)*86400,0)/600),"")</f>
        <v>229</v>
      </c>
      <c r="I360" s="36" t="n">
        <f aca="false">IF(G360=1,INT(ROUND((A360-Debut)*86400,0)/3600),"")</f>
        <v>38</v>
      </c>
      <c r="J360" s="36" t="n">
        <f aca="false">IF(OR(A360="",B360=""),"",ROUND((B360-A360)*86400,0))</f>
        <v>15</v>
      </c>
      <c r="K360" s="37" t="n">
        <f aca="false">IF(G360=1,IF(COUNTIFS($C:$C,C360,$G:$G,1,$A:$A,"&gt;="&amp;(A360-FenetreInterm/86400),$A:$A,"&lt;="&amp;A360)&gt;=NbInterm,1,0),"")</f>
        <v>1</v>
      </c>
      <c r="L360" s="37" t="n">
        <f aca="false">IF(G360=1,IF(B360="",0,IF(J360&lt;SeuilFugitive,1,0)),"")</f>
        <v>0</v>
      </c>
      <c r="M360" s="37" t="n">
        <f aca="false">IF(G360=1,IF(B360="",IF((Fin-A360)*24&gt;SeuilFigee,1,0),IF(J360&gt;SeuilFigee*3600,1,0)),"")</f>
        <v>0</v>
      </c>
      <c r="N360" s="0" t="str">
        <f aca="false">IF(G360=1,IF(COUNTIF(H$2:H360,H360)=1,COUNTIF($H:$H,H360),""),"")</f>
        <v/>
      </c>
      <c r="O360" s="0" t="str">
        <f aca="false">IF(G360=1,IF(COUNTIF(I$2:I360,I360)=1,COUNTIF($I:$I,I360),""),"")</f>
        <v/>
      </c>
      <c r="P360" s="38" t="str">
        <f aca="false">IF(G360=1,IF(COUNTIFS(C$2:C360,C360,G$2:G360,1)=1,COUNTIFS($C:$C,C360,$G:$G,1)+ROW()/10000000,""),"")</f>
        <v/>
      </c>
      <c r="Q360" s="36" t="n">
        <f aca="false">IF(K360=1,IF(COUNTIFS(C$2:C360,C360,K$2:K360,1)=1,1,0),"")</f>
        <v>0</v>
      </c>
      <c r="R360" s="0" t="str">
        <f aca="false">IF(M360=1,IF(COUNTIFS(C$2:C360,C360,M$2:M360,1)=1,1,0),"")</f>
        <v/>
      </c>
      <c r="S360" s="0" t="str">
        <f aca="false">IF(L360=1,IF(COUNTIFS(C$2:C360,C360,L$2:L360,1)=1,1,0),"")</f>
        <v/>
      </c>
      <c r="T360" s="38" t="str">
        <f aca="false">IF(N360="","",N360+ROW()/10000000)</f>
        <v/>
      </c>
      <c r="U360" s="36" t="n">
        <f aca="false">IF(G360=1,IF(B360="",1,0),"")</f>
        <v>0</v>
      </c>
    </row>
    <row r="361" customFormat="false" ht="15" hidden="false" customHeight="false" outlineLevel="0" collapsed="false">
      <c r="A361" s="35" t="n">
        <v>46084.5931712963</v>
      </c>
      <c r="B361" s="35" t="n">
        <v>46084.5933680556</v>
      </c>
      <c r="C361" s="36" t="s">
        <v>115</v>
      </c>
      <c r="D361" s="36" t="s">
        <v>116</v>
      </c>
      <c r="E361" s="36" t="s">
        <v>117</v>
      </c>
      <c r="F361" s="36" t="s">
        <v>118</v>
      </c>
      <c r="G361" s="36" t="n">
        <f aca="false">IF(A361="","",IF(AND(A361&gt;=Debut,A361&lt;Fin),1,0))</f>
        <v>1</v>
      </c>
      <c r="H361" s="36" t="n">
        <f aca="false">IF(G361=1,INT(ROUND((A361-Debut)*86400,0)/600),"")</f>
        <v>229</v>
      </c>
      <c r="I361" s="36" t="n">
        <f aca="false">IF(G361=1,INT(ROUND((A361-Debut)*86400,0)/3600),"")</f>
        <v>38</v>
      </c>
      <c r="J361" s="36" t="n">
        <f aca="false">IF(OR(A361="",B361=""),"",ROUND((B361-A361)*86400,0))</f>
        <v>17</v>
      </c>
      <c r="K361" s="37" t="n">
        <f aca="false">IF(G361=1,IF(COUNTIFS($C:$C,C361,$G:$G,1,$A:$A,"&gt;="&amp;(A361-FenetreInterm/86400),$A:$A,"&lt;="&amp;A361)&gt;=NbInterm,1,0),"")</f>
        <v>1</v>
      </c>
      <c r="L361" s="37" t="n">
        <f aca="false">IF(G361=1,IF(B361="",0,IF(J361&lt;SeuilFugitive,1,0)),"")</f>
        <v>0</v>
      </c>
      <c r="M361" s="37" t="n">
        <f aca="false">IF(G361=1,IF(B361="",IF((Fin-A361)*24&gt;SeuilFigee,1,0),IF(J361&gt;SeuilFigee*3600,1,0)),"")</f>
        <v>0</v>
      </c>
      <c r="N361" s="0" t="str">
        <f aca="false">IF(G361=1,IF(COUNTIF(H$2:H361,H361)=1,COUNTIF($H:$H,H361),""),"")</f>
        <v/>
      </c>
      <c r="O361" s="0" t="str">
        <f aca="false">IF(G361=1,IF(COUNTIF(I$2:I361,I361)=1,COUNTIF($I:$I,I361),""),"")</f>
        <v/>
      </c>
      <c r="P361" s="38" t="str">
        <f aca="false">IF(G361=1,IF(COUNTIFS(C$2:C361,C361,G$2:G361,1)=1,COUNTIFS($C:$C,C361,$G:$G,1)+ROW()/10000000,""),"")</f>
        <v/>
      </c>
      <c r="Q361" s="36" t="n">
        <f aca="false">IF(K361=1,IF(COUNTIFS(C$2:C361,C361,K$2:K361,1)=1,1,0),"")</f>
        <v>0</v>
      </c>
      <c r="R361" s="0" t="str">
        <f aca="false">IF(M361=1,IF(COUNTIFS(C$2:C361,C361,M$2:M361,1)=1,1,0),"")</f>
        <v/>
      </c>
      <c r="S361" s="0" t="str">
        <f aca="false">IF(L361=1,IF(COUNTIFS(C$2:C361,C361,L$2:L361,1)=1,1,0),"")</f>
        <v/>
      </c>
      <c r="T361" s="38" t="str">
        <f aca="false">IF(N361="","",N361+ROW()/10000000)</f>
        <v/>
      </c>
      <c r="U361" s="36" t="n">
        <f aca="false">IF(G361=1,IF(B361="",1,0),"")</f>
        <v>0</v>
      </c>
    </row>
    <row r="362" customFormat="false" ht="15" hidden="false" customHeight="false" outlineLevel="0" collapsed="false">
      <c r="A362" s="35" t="n">
        <v>46084.5970601852</v>
      </c>
      <c r="B362" s="35" t="n">
        <v>46084.6020601852</v>
      </c>
      <c r="C362" s="36" t="s">
        <v>145</v>
      </c>
      <c r="D362" s="36" t="s">
        <v>146</v>
      </c>
      <c r="E362" s="36" t="s">
        <v>121</v>
      </c>
      <c r="F362" s="36" t="s">
        <v>144</v>
      </c>
      <c r="G362" s="36" t="n">
        <f aca="false">IF(A362="","",IF(AND(A362&gt;=Debut,A362&lt;Fin),1,0))</f>
        <v>1</v>
      </c>
      <c r="H362" s="36" t="n">
        <f aca="false">IF(G362=1,INT(ROUND((A362-Debut)*86400,0)/600),"")</f>
        <v>229</v>
      </c>
      <c r="I362" s="36" t="n">
        <f aca="false">IF(G362=1,INT(ROUND((A362-Debut)*86400,0)/3600),"")</f>
        <v>38</v>
      </c>
      <c r="J362" s="36" t="n">
        <f aca="false">IF(OR(A362="",B362=""),"",ROUND((B362-A362)*86400,0))</f>
        <v>432</v>
      </c>
      <c r="K362" s="37" t="n">
        <f aca="false">IF(G362=1,IF(COUNTIFS($C:$C,C362,$G:$G,1,$A:$A,"&gt;="&amp;(A362-FenetreInterm/86400),$A:$A,"&lt;="&amp;A362)&gt;=NbInterm,1,0),"")</f>
        <v>0</v>
      </c>
      <c r="L362" s="37" t="n">
        <f aca="false">IF(G362=1,IF(B362="",0,IF(J362&lt;SeuilFugitive,1,0)),"")</f>
        <v>0</v>
      </c>
      <c r="M362" s="37" t="n">
        <f aca="false">IF(G362=1,IF(B362="",IF((Fin-A362)*24&gt;SeuilFigee,1,0),IF(J362&gt;SeuilFigee*3600,1,0)),"")</f>
        <v>0</v>
      </c>
      <c r="N362" s="0" t="str">
        <f aca="false">IF(G362=1,IF(COUNTIF(H$2:H362,H362)=1,COUNTIF($H:$H,H362),""),"")</f>
        <v/>
      </c>
      <c r="O362" s="0" t="str">
        <f aca="false">IF(G362=1,IF(COUNTIF(I$2:I362,I362)=1,COUNTIF($I:$I,I362),""),"")</f>
        <v/>
      </c>
      <c r="P362" s="38" t="str">
        <f aca="false">IF(G362=1,IF(COUNTIFS(C$2:C362,C362,G$2:G362,1)=1,COUNTIFS($C:$C,C362,$G:$G,1)+ROW()/10000000,""),"")</f>
        <v/>
      </c>
      <c r="Q362" s="0" t="str">
        <f aca="false">IF(K362=1,IF(COUNTIFS(C$2:C362,C362,K$2:K362,1)=1,1,0),"")</f>
        <v/>
      </c>
      <c r="R362" s="0" t="str">
        <f aca="false">IF(M362=1,IF(COUNTIFS(C$2:C362,C362,M$2:M362,1)=1,1,0),"")</f>
        <v/>
      </c>
      <c r="S362" s="0" t="str">
        <f aca="false">IF(L362=1,IF(COUNTIFS(C$2:C362,C362,L$2:L362,1)=1,1,0),"")</f>
        <v/>
      </c>
      <c r="T362" s="38" t="str">
        <f aca="false">IF(N362="","",N362+ROW()/10000000)</f>
        <v/>
      </c>
      <c r="U362" s="36" t="n">
        <f aca="false">IF(G362=1,IF(B362="",1,0),"")</f>
        <v>0</v>
      </c>
    </row>
    <row r="363" customFormat="false" ht="15" hidden="false" customHeight="false" outlineLevel="0" collapsed="false">
      <c r="A363" s="35" t="n">
        <v>46084.6247106482</v>
      </c>
      <c r="B363" s="35" t="n">
        <v>46084.632037037</v>
      </c>
      <c r="C363" s="36" t="s">
        <v>153</v>
      </c>
      <c r="D363" s="36" t="s">
        <v>154</v>
      </c>
      <c r="E363" s="36" t="s">
        <v>121</v>
      </c>
      <c r="F363" s="36" t="s">
        <v>144</v>
      </c>
      <c r="G363" s="36" t="n">
        <f aca="false">IF(A363="","",IF(AND(A363&gt;=Debut,A363&lt;Fin),1,0))</f>
        <v>1</v>
      </c>
      <c r="H363" s="36" t="n">
        <f aca="false">IF(G363=1,INT(ROUND((A363-Debut)*86400,0)/600),"")</f>
        <v>233</v>
      </c>
      <c r="I363" s="36" t="n">
        <f aca="false">IF(G363=1,INT(ROUND((A363-Debut)*86400,0)/3600),"")</f>
        <v>38</v>
      </c>
      <c r="J363" s="36" t="n">
        <f aca="false">IF(OR(A363="",B363=""),"",ROUND((B363-A363)*86400,0))</f>
        <v>633</v>
      </c>
      <c r="K363" s="37" t="n">
        <f aca="false">IF(G363=1,IF(COUNTIFS($C:$C,C363,$G:$G,1,$A:$A,"&gt;="&amp;(A363-FenetreInterm/86400),$A:$A,"&lt;="&amp;A363)&gt;=NbInterm,1,0),"")</f>
        <v>0</v>
      </c>
      <c r="L363" s="37" t="n">
        <f aca="false">IF(G363=1,IF(B363="",0,IF(J363&lt;SeuilFugitive,1,0)),"")</f>
        <v>0</v>
      </c>
      <c r="M363" s="37" t="n">
        <f aca="false">IF(G363=1,IF(B363="",IF((Fin-A363)*24&gt;SeuilFigee,1,0),IF(J363&gt;SeuilFigee*3600,1,0)),"")</f>
        <v>0</v>
      </c>
      <c r="N363" s="36" t="n">
        <f aca="false">IF(G363=1,IF(COUNTIF(H$2:H363,H363)=1,COUNTIF($H:$H,H363),""),"")</f>
        <v>1</v>
      </c>
      <c r="O363" s="0" t="str">
        <f aca="false">IF(G363=1,IF(COUNTIF(I$2:I363,I363)=1,COUNTIF($I:$I,I363),""),"")</f>
        <v/>
      </c>
      <c r="P363" s="38" t="str">
        <f aca="false">IF(G363=1,IF(COUNTIFS(C$2:C363,C363,G$2:G363,1)=1,COUNTIFS($C:$C,C363,$G:$G,1)+ROW()/10000000,""),"")</f>
        <v/>
      </c>
      <c r="Q363" s="0" t="str">
        <f aca="false">IF(K363=1,IF(COUNTIFS(C$2:C363,C363,K$2:K363,1)=1,1,0),"")</f>
        <v/>
      </c>
      <c r="R363" s="0" t="str">
        <f aca="false">IF(M363=1,IF(COUNTIFS(C$2:C363,C363,M$2:M363,1)=1,1,0),"")</f>
        <v/>
      </c>
      <c r="S363" s="0" t="str">
        <f aca="false">IF(L363=1,IF(COUNTIFS(C$2:C363,C363,L$2:L363,1)=1,1,0),"")</f>
        <v/>
      </c>
      <c r="T363" s="38" t="n">
        <f aca="false">IF(N363="","",N363+ROW()/10000000)</f>
        <v>1.0000363</v>
      </c>
      <c r="U363" s="36" t="n">
        <f aca="false">IF(G363=1,IF(B363="",1,0),"")</f>
        <v>0</v>
      </c>
    </row>
    <row r="364" customFormat="false" ht="15" hidden="false" customHeight="false" outlineLevel="0" collapsed="false">
      <c r="A364" s="35" t="n">
        <v>46084.643287037</v>
      </c>
      <c r="B364" s="35" t="n">
        <v>46084.6526736111</v>
      </c>
      <c r="C364" s="36" t="s">
        <v>142</v>
      </c>
      <c r="D364" s="36" t="s">
        <v>143</v>
      </c>
      <c r="E364" s="36" t="s">
        <v>121</v>
      </c>
      <c r="F364" s="36" t="s">
        <v>144</v>
      </c>
      <c r="G364" s="36" t="n">
        <f aca="false">IF(A364="","",IF(AND(A364&gt;=Debut,A364&lt;Fin),1,0))</f>
        <v>1</v>
      </c>
      <c r="H364" s="36" t="n">
        <f aca="false">IF(G364=1,INT(ROUND((A364-Debut)*86400,0)/600),"")</f>
        <v>236</v>
      </c>
      <c r="I364" s="36" t="n">
        <f aca="false">IF(G364=1,INT(ROUND((A364-Debut)*86400,0)/3600),"")</f>
        <v>39</v>
      </c>
      <c r="J364" s="36" t="n">
        <f aca="false">IF(OR(A364="",B364=""),"",ROUND((B364-A364)*86400,0))</f>
        <v>811</v>
      </c>
      <c r="K364" s="37" t="n">
        <f aca="false">IF(G364=1,IF(COUNTIFS($C:$C,C364,$G:$G,1,$A:$A,"&gt;="&amp;(A364-FenetreInterm/86400),$A:$A,"&lt;="&amp;A364)&gt;=NbInterm,1,0),"")</f>
        <v>0</v>
      </c>
      <c r="L364" s="37" t="n">
        <f aca="false">IF(G364=1,IF(B364="",0,IF(J364&lt;SeuilFugitive,1,0)),"")</f>
        <v>0</v>
      </c>
      <c r="M364" s="37" t="n">
        <f aca="false">IF(G364=1,IF(B364="",IF((Fin-A364)*24&gt;SeuilFigee,1,0),IF(J364&gt;SeuilFigee*3600,1,0)),"")</f>
        <v>0</v>
      </c>
      <c r="N364" s="36" t="n">
        <f aca="false">IF(G364=1,IF(COUNTIF(H$2:H364,H364)=1,COUNTIF($H:$H,H364),""),"")</f>
        <v>3</v>
      </c>
      <c r="O364" s="36" t="n">
        <f aca="false">IF(G364=1,IF(COUNTIF(I$2:I364,I364)=1,COUNTIF($I:$I,I364),""),"")</f>
        <v>5</v>
      </c>
      <c r="P364" s="38" t="str">
        <f aca="false">IF(G364=1,IF(COUNTIFS(C$2:C364,C364,G$2:G364,1)=1,COUNTIFS($C:$C,C364,$G:$G,1)+ROW()/10000000,""),"")</f>
        <v/>
      </c>
      <c r="Q364" s="0" t="str">
        <f aca="false">IF(K364=1,IF(COUNTIFS(C$2:C364,C364,K$2:K364,1)=1,1,0),"")</f>
        <v/>
      </c>
      <c r="R364" s="0" t="str">
        <f aca="false">IF(M364=1,IF(COUNTIFS(C$2:C364,C364,M$2:M364,1)=1,1,0),"")</f>
        <v/>
      </c>
      <c r="S364" s="0" t="str">
        <f aca="false">IF(L364=1,IF(COUNTIFS(C$2:C364,C364,L$2:L364,1)=1,1,0),"")</f>
        <v/>
      </c>
      <c r="T364" s="38" t="n">
        <f aca="false">IF(N364="","",N364+ROW()/10000000)</f>
        <v>3.0000364</v>
      </c>
      <c r="U364" s="36" t="n">
        <f aca="false">IF(G364=1,IF(B364="",1,0),"")</f>
        <v>0</v>
      </c>
    </row>
    <row r="365" customFormat="false" ht="15" hidden="false" customHeight="false" outlineLevel="0" collapsed="false">
      <c r="A365" s="35" t="n">
        <v>46084.6437384259</v>
      </c>
      <c r="B365" s="35" t="n">
        <v>46084.6991782407</v>
      </c>
      <c r="C365" s="36" t="s">
        <v>119</v>
      </c>
      <c r="D365" s="36" t="s">
        <v>120</v>
      </c>
      <c r="E365" s="36" t="s">
        <v>121</v>
      </c>
      <c r="F365" s="36" t="s">
        <v>122</v>
      </c>
      <c r="G365" s="36" t="n">
        <f aca="false">IF(A365="","",IF(AND(A365&gt;=Debut,A365&lt;Fin),1,0))</f>
        <v>1</v>
      </c>
      <c r="H365" s="36" t="n">
        <f aca="false">IF(G365=1,INT(ROUND((A365-Debut)*86400,0)/600),"")</f>
        <v>236</v>
      </c>
      <c r="I365" s="36" t="n">
        <f aca="false">IF(G365=1,INT(ROUND((A365-Debut)*86400,0)/3600),"")</f>
        <v>39</v>
      </c>
      <c r="J365" s="36" t="n">
        <f aca="false">IF(OR(A365="",B365=""),"",ROUND((B365-A365)*86400,0))</f>
        <v>4790</v>
      </c>
      <c r="K365" s="37" t="n">
        <f aca="false">IF(G365=1,IF(COUNTIFS($C:$C,C365,$G:$G,1,$A:$A,"&gt;="&amp;(A365-FenetreInterm/86400),$A:$A,"&lt;="&amp;A365)&gt;=NbInterm,1,0),"")</f>
        <v>0</v>
      </c>
      <c r="L365" s="37" t="n">
        <f aca="false">IF(G365=1,IF(B365="",0,IF(J365&lt;SeuilFugitive,1,0)),"")</f>
        <v>0</v>
      </c>
      <c r="M365" s="37" t="n">
        <f aca="false">IF(G365=1,IF(B365="",IF((Fin-A365)*24&gt;SeuilFigee,1,0),IF(J365&gt;SeuilFigee*3600,1,0)),"")</f>
        <v>0</v>
      </c>
      <c r="N365" s="0" t="str">
        <f aca="false">IF(G365=1,IF(COUNTIF(H$2:H365,H365)=1,COUNTIF($H:$H,H365),""),"")</f>
        <v/>
      </c>
      <c r="O365" s="0" t="str">
        <f aca="false">IF(G365=1,IF(COUNTIF(I$2:I365,I365)=1,COUNTIF($I:$I,I365),""),"")</f>
        <v/>
      </c>
      <c r="P365" s="38" t="str">
        <f aca="false">IF(G365=1,IF(COUNTIFS(C$2:C365,C365,G$2:G365,1)=1,COUNTIFS($C:$C,C365,$G:$G,1)+ROW()/10000000,""),"")</f>
        <v/>
      </c>
      <c r="Q365" s="0" t="str">
        <f aca="false">IF(K365=1,IF(COUNTIFS(C$2:C365,C365,K$2:K365,1)=1,1,0),"")</f>
        <v/>
      </c>
      <c r="R365" s="0" t="str">
        <f aca="false">IF(M365=1,IF(COUNTIFS(C$2:C365,C365,M$2:M365,1)=1,1,0),"")</f>
        <v/>
      </c>
      <c r="S365" s="0" t="str">
        <f aca="false">IF(L365=1,IF(COUNTIFS(C$2:C365,C365,L$2:L365,1)=1,1,0),"")</f>
        <v/>
      </c>
      <c r="T365" s="38" t="str">
        <f aca="false">IF(N365="","",N365+ROW()/10000000)</f>
        <v/>
      </c>
      <c r="U365" s="36" t="n">
        <f aca="false">IF(G365=1,IF(B365="",1,0),"")</f>
        <v>0</v>
      </c>
    </row>
    <row r="366" customFormat="false" ht="15" hidden="false" customHeight="false" outlineLevel="0" collapsed="false">
      <c r="A366" s="35" t="n">
        <v>46084.6449305556</v>
      </c>
      <c r="B366" s="35" t="n">
        <v>46084.6485185185</v>
      </c>
      <c r="C366" s="36" t="s">
        <v>151</v>
      </c>
      <c r="D366" s="36" t="s">
        <v>152</v>
      </c>
      <c r="E366" s="36" t="s">
        <v>128</v>
      </c>
      <c r="F366" s="36" t="s">
        <v>144</v>
      </c>
      <c r="G366" s="36" t="n">
        <f aca="false">IF(A366="","",IF(AND(A366&gt;=Debut,A366&lt;Fin),1,0))</f>
        <v>1</v>
      </c>
      <c r="H366" s="36" t="n">
        <f aca="false">IF(G366=1,INT(ROUND((A366-Debut)*86400,0)/600),"")</f>
        <v>236</v>
      </c>
      <c r="I366" s="36" t="n">
        <f aca="false">IF(G366=1,INT(ROUND((A366-Debut)*86400,0)/3600),"")</f>
        <v>39</v>
      </c>
      <c r="J366" s="36" t="n">
        <f aca="false">IF(OR(A366="",B366=""),"",ROUND((B366-A366)*86400,0))</f>
        <v>310</v>
      </c>
      <c r="K366" s="37" t="n">
        <f aca="false">IF(G366=1,IF(COUNTIFS($C:$C,C366,$G:$G,1,$A:$A,"&gt;="&amp;(A366-FenetreInterm/86400),$A:$A,"&lt;="&amp;A366)&gt;=NbInterm,1,0),"")</f>
        <v>0</v>
      </c>
      <c r="L366" s="37" t="n">
        <f aca="false">IF(G366=1,IF(B366="",0,IF(J366&lt;SeuilFugitive,1,0)),"")</f>
        <v>0</v>
      </c>
      <c r="M366" s="37" t="n">
        <f aca="false">IF(G366=1,IF(B366="",IF((Fin-A366)*24&gt;SeuilFigee,1,0),IF(J366&gt;SeuilFigee*3600,1,0)),"")</f>
        <v>0</v>
      </c>
      <c r="N366" s="0" t="str">
        <f aca="false">IF(G366=1,IF(COUNTIF(H$2:H366,H366)=1,COUNTIF($H:$H,H366),""),"")</f>
        <v/>
      </c>
      <c r="O366" s="0" t="str">
        <f aca="false">IF(G366=1,IF(COUNTIF(I$2:I366,I366)=1,COUNTIF($I:$I,I366),""),"")</f>
        <v/>
      </c>
      <c r="P366" s="38" t="str">
        <f aca="false">IF(G366=1,IF(COUNTIFS(C$2:C366,C366,G$2:G366,1)=1,COUNTIFS($C:$C,C366,$G:$G,1)+ROW()/10000000,""),"")</f>
        <v/>
      </c>
      <c r="Q366" s="0" t="str">
        <f aca="false">IF(K366=1,IF(COUNTIFS(C$2:C366,C366,K$2:K366,1)=1,1,0),"")</f>
        <v/>
      </c>
      <c r="R366" s="0" t="str">
        <f aca="false">IF(M366=1,IF(COUNTIFS(C$2:C366,C366,M$2:M366,1)=1,1,0),"")</f>
        <v/>
      </c>
      <c r="S366" s="0" t="str">
        <f aca="false">IF(L366=1,IF(COUNTIFS(C$2:C366,C366,L$2:L366,1)=1,1,0),"")</f>
        <v/>
      </c>
      <c r="T366" s="38" t="str">
        <f aca="false">IF(N366="","",N366+ROW()/10000000)</f>
        <v/>
      </c>
      <c r="U366" s="36" t="n">
        <f aca="false">IF(G366=1,IF(B366="",1,0),"")</f>
        <v>0</v>
      </c>
    </row>
    <row r="367" customFormat="false" ht="15" hidden="false" customHeight="false" outlineLevel="0" collapsed="false">
      <c r="A367" s="35" t="n">
        <v>46084.6569212963</v>
      </c>
      <c r="B367" s="35" t="n">
        <v>46084.6579282407</v>
      </c>
      <c r="C367" s="36" t="s">
        <v>138</v>
      </c>
      <c r="D367" s="36" t="s">
        <v>139</v>
      </c>
      <c r="E367" s="36" t="s">
        <v>128</v>
      </c>
      <c r="F367" s="36" t="s">
        <v>118</v>
      </c>
      <c r="G367" s="36" t="n">
        <f aca="false">IF(A367="","",IF(AND(A367&gt;=Debut,A367&lt;Fin),1,0))</f>
        <v>1</v>
      </c>
      <c r="H367" s="36" t="n">
        <f aca="false">IF(G367=1,INT(ROUND((A367-Debut)*86400,0)/600),"")</f>
        <v>238</v>
      </c>
      <c r="I367" s="36" t="n">
        <f aca="false">IF(G367=1,INT(ROUND((A367-Debut)*86400,0)/3600),"")</f>
        <v>39</v>
      </c>
      <c r="J367" s="36" t="n">
        <f aca="false">IF(OR(A367="",B367=""),"",ROUND((B367-A367)*86400,0))</f>
        <v>87</v>
      </c>
      <c r="K367" s="37" t="n">
        <f aca="false">IF(G367=1,IF(COUNTIFS($C:$C,C367,$G:$G,1,$A:$A,"&gt;="&amp;(A367-FenetreInterm/86400),$A:$A,"&lt;="&amp;A367)&gt;=NbInterm,1,0),"")</f>
        <v>0</v>
      </c>
      <c r="L367" s="37" t="n">
        <f aca="false">IF(G367=1,IF(B367="",0,IF(J367&lt;SeuilFugitive,1,0)),"")</f>
        <v>0</v>
      </c>
      <c r="M367" s="37" t="n">
        <f aca="false">IF(G367=1,IF(B367="",IF((Fin-A367)*24&gt;SeuilFigee,1,0),IF(J367&gt;SeuilFigee*3600,1,0)),"")</f>
        <v>0</v>
      </c>
      <c r="N367" s="36" t="n">
        <f aca="false">IF(G367=1,IF(COUNTIF(H$2:H367,H367)=1,COUNTIF($H:$H,H367),""),"")</f>
        <v>2</v>
      </c>
      <c r="O367" s="0" t="str">
        <f aca="false">IF(G367=1,IF(COUNTIF(I$2:I367,I367)=1,COUNTIF($I:$I,I367),""),"")</f>
        <v/>
      </c>
      <c r="P367" s="38" t="str">
        <f aca="false">IF(G367=1,IF(COUNTIFS(C$2:C367,C367,G$2:G367,1)=1,COUNTIFS($C:$C,C367,$G:$G,1)+ROW()/10000000,""),"")</f>
        <v/>
      </c>
      <c r="Q367" s="0" t="str">
        <f aca="false">IF(K367=1,IF(COUNTIFS(C$2:C367,C367,K$2:K367,1)=1,1,0),"")</f>
        <v/>
      </c>
      <c r="R367" s="0" t="str">
        <f aca="false">IF(M367=1,IF(COUNTIFS(C$2:C367,C367,M$2:M367,1)=1,1,0),"")</f>
        <v/>
      </c>
      <c r="S367" s="0" t="str">
        <f aca="false">IF(L367=1,IF(COUNTIFS(C$2:C367,C367,L$2:L367,1)=1,1,0),"")</f>
        <v/>
      </c>
      <c r="T367" s="38" t="n">
        <f aca="false">IF(N367="","",N367+ROW()/10000000)</f>
        <v>2.0000367</v>
      </c>
      <c r="U367" s="36" t="n">
        <f aca="false">IF(G367=1,IF(B367="",1,0),"")</f>
        <v>0</v>
      </c>
    </row>
    <row r="368" customFormat="false" ht="15" hidden="false" customHeight="false" outlineLevel="0" collapsed="false">
      <c r="A368" s="35" t="n">
        <v>46084.6580208333</v>
      </c>
      <c r="B368" s="35" t="n">
        <v>46084.6659375</v>
      </c>
      <c r="C368" s="36" t="s">
        <v>142</v>
      </c>
      <c r="D368" s="36" t="s">
        <v>143</v>
      </c>
      <c r="E368" s="36" t="s">
        <v>121</v>
      </c>
      <c r="F368" s="36" t="s">
        <v>144</v>
      </c>
      <c r="G368" s="36" t="n">
        <f aca="false">IF(A368="","",IF(AND(A368&gt;=Debut,A368&lt;Fin),1,0))</f>
        <v>1</v>
      </c>
      <c r="H368" s="36" t="n">
        <f aca="false">IF(G368=1,INT(ROUND((A368-Debut)*86400,0)/600),"")</f>
        <v>238</v>
      </c>
      <c r="I368" s="36" t="n">
        <f aca="false">IF(G368=1,INT(ROUND((A368-Debut)*86400,0)/3600),"")</f>
        <v>39</v>
      </c>
      <c r="J368" s="36" t="n">
        <f aca="false">IF(OR(A368="",B368=""),"",ROUND((B368-A368)*86400,0))</f>
        <v>684</v>
      </c>
      <c r="K368" s="37" t="n">
        <f aca="false">IF(G368=1,IF(COUNTIFS($C:$C,C368,$G:$G,1,$A:$A,"&gt;="&amp;(A368-FenetreInterm/86400),$A:$A,"&lt;="&amp;A368)&gt;=NbInterm,1,0),"")</f>
        <v>0</v>
      </c>
      <c r="L368" s="37" t="n">
        <f aca="false">IF(G368=1,IF(B368="",0,IF(J368&lt;SeuilFugitive,1,0)),"")</f>
        <v>0</v>
      </c>
      <c r="M368" s="37" t="n">
        <f aca="false">IF(G368=1,IF(B368="",IF((Fin-A368)*24&gt;SeuilFigee,1,0),IF(J368&gt;SeuilFigee*3600,1,0)),"")</f>
        <v>0</v>
      </c>
      <c r="N368" s="0" t="str">
        <f aca="false">IF(G368=1,IF(COUNTIF(H$2:H368,H368)=1,COUNTIF($H:$H,H368),""),"")</f>
        <v/>
      </c>
      <c r="O368" s="0" t="str">
        <f aca="false">IF(G368=1,IF(COUNTIF(I$2:I368,I368)=1,COUNTIF($I:$I,I368),""),"")</f>
        <v/>
      </c>
      <c r="P368" s="38" t="str">
        <f aca="false">IF(G368=1,IF(COUNTIFS(C$2:C368,C368,G$2:G368,1)=1,COUNTIFS($C:$C,C368,$G:$G,1)+ROW()/10000000,""),"")</f>
        <v/>
      </c>
      <c r="Q368" s="0" t="str">
        <f aca="false">IF(K368=1,IF(COUNTIFS(C$2:C368,C368,K$2:K368,1)=1,1,0),"")</f>
        <v/>
      </c>
      <c r="R368" s="0" t="str">
        <f aca="false">IF(M368=1,IF(COUNTIFS(C$2:C368,C368,M$2:M368,1)=1,1,0),"")</f>
        <v/>
      </c>
      <c r="S368" s="0" t="str">
        <f aca="false">IF(L368=1,IF(COUNTIFS(C$2:C368,C368,L$2:L368,1)=1,1,0),"")</f>
        <v/>
      </c>
      <c r="T368" s="38" t="str">
        <f aca="false">IF(N368="","",N368+ROW()/10000000)</f>
        <v/>
      </c>
      <c r="U368" s="36" t="n">
        <f aca="false">IF(G368=1,IF(B368="",1,0),"")</f>
        <v>0</v>
      </c>
    </row>
    <row r="369" customFormat="false" ht="15" hidden="false" customHeight="false" outlineLevel="0" collapsed="false">
      <c r="A369" s="35" t="n">
        <v>46084.6735069445</v>
      </c>
      <c r="B369" s="35" t="n">
        <v>46084.6737847222</v>
      </c>
      <c r="C369" s="36" t="s">
        <v>167</v>
      </c>
      <c r="D369" s="36" t="s">
        <v>168</v>
      </c>
      <c r="E369" s="36" t="s">
        <v>128</v>
      </c>
      <c r="F369" s="36" t="s">
        <v>169</v>
      </c>
      <c r="G369" s="36" t="n">
        <f aca="false">IF(A369="","",IF(AND(A369&gt;=Debut,A369&lt;Fin),1,0))</f>
        <v>1</v>
      </c>
      <c r="H369" s="36" t="n">
        <f aca="false">IF(G369=1,INT(ROUND((A369-Debut)*86400,0)/600),"")</f>
        <v>240</v>
      </c>
      <c r="I369" s="36" t="n">
        <f aca="false">IF(G369=1,INT(ROUND((A369-Debut)*86400,0)/3600),"")</f>
        <v>40</v>
      </c>
      <c r="J369" s="36" t="n">
        <f aca="false">IF(OR(A369="",B369=""),"",ROUND((B369-A369)*86400,0))</f>
        <v>24</v>
      </c>
      <c r="K369" s="37" t="n">
        <f aca="false">IF(G369=1,IF(COUNTIFS($C:$C,C369,$G:$G,1,$A:$A,"&gt;="&amp;(A369-FenetreInterm/86400),$A:$A,"&lt;="&amp;A369)&gt;=NbInterm,1,0),"")</f>
        <v>0</v>
      </c>
      <c r="L369" s="37" t="n">
        <f aca="false">IF(G369=1,IF(B369="",0,IF(J369&lt;SeuilFugitive,1,0)),"")</f>
        <v>0</v>
      </c>
      <c r="M369" s="37" t="n">
        <f aca="false">IF(G369=1,IF(B369="",IF((Fin-A369)*24&gt;SeuilFigee,1,0),IF(J369&gt;SeuilFigee*3600,1,0)),"")</f>
        <v>0</v>
      </c>
      <c r="N369" s="36" t="n">
        <f aca="false">IF(G369=1,IF(COUNTIF(H$2:H369,H369)=1,COUNTIF($H:$H,H369),""),"")</f>
        <v>1</v>
      </c>
      <c r="O369" s="36" t="n">
        <f aca="false">IF(G369=1,IF(COUNTIF(I$2:I369,I369)=1,COUNTIF($I:$I,I369),""),"")</f>
        <v>5</v>
      </c>
      <c r="P369" s="38" t="str">
        <f aca="false">IF(G369=1,IF(COUNTIFS(C$2:C369,C369,G$2:G369,1)=1,COUNTIFS($C:$C,C369,$G:$G,1)+ROW()/10000000,""),"")</f>
        <v/>
      </c>
      <c r="Q369" s="0" t="str">
        <f aca="false">IF(K369=1,IF(COUNTIFS(C$2:C369,C369,K$2:K369,1)=1,1,0),"")</f>
        <v/>
      </c>
      <c r="R369" s="0" t="str">
        <f aca="false">IF(M369=1,IF(COUNTIFS(C$2:C369,C369,M$2:M369,1)=1,1,0),"")</f>
        <v/>
      </c>
      <c r="S369" s="0" t="str">
        <f aca="false">IF(L369=1,IF(COUNTIFS(C$2:C369,C369,L$2:L369,1)=1,1,0),"")</f>
        <v/>
      </c>
      <c r="T369" s="38" t="n">
        <f aca="false">IF(N369="","",N369+ROW()/10000000)</f>
        <v>1.0000369</v>
      </c>
      <c r="U369" s="36" t="n">
        <f aca="false">IF(G369=1,IF(B369="",1,0),"")</f>
        <v>0</v>
      </c>
    </row>
    <row r="370" customFormat="false" ht="15" hidden="false" customHeight="false" outlineLevel="0" collapsed="false">
      <c r="A370" s="35" t="n">
        <v>46084.6788078704</v>
      </c>
      <c r="B370" s="35" t="n">
        <v>46084.6840277778</v>
      </c>
      <c r="C370" s="36" t="s">
        <v>149</v>
      </c>
      <c r="D370" s="36" t="s">
        <v>150</v>
      </c>
      <c r="E370" s="36" t="s">
        <v>117</v>
      </c>
      <c r="F370" s="36" t="s">
        <v>118</v>
      </c>
      <c r="G370" s="36" t="n">
        <f aca="false">IF(A370="","",IF(AND(A370&gt;=Debut,A370&lt;Fin),1,0))</f>
        <v>1</v>
      </c>
      <c r="H370" s="36" t="n">
        <f aca="false">IF(G370=1,INT(ROUND((A370-Debut)*86400,0)/600),"")</f>
        <v>241</v>
      </c>
      <c r="I370" s="36" t="n">
        <f aca="false">IF(G370=1,INT(ROUND((A370-Debut)*86400,0)/3600),"")</f>
        <v>40</v>
      </c>
      <c r="J370" s="36" t="n">
        <f aca="false">IF(OR(A370="",B370=""),"",ROUND((B370-A370)*86400,0))</f>
        <v>451</v>
      </c>
      <c r="K370" s="37" t="n">
        <f aca="false">IF(G370=1,IF(COUNTIFS($C:$C,C370,$G:$G,1,$A:$A,"&gt;="&amp;(A370-FenetreInterm/86400),$A:$A,"&lt;="&amp;A370)&gt;=NbInterm,1,0),"")</f>
        <v>0</v>
      </c>
      <c r="L370" s="37" t="n">
        <f aca="false">IF(G370=1,IF(B370="",0,IF(J370&lt;SeuilFugitive,1,0)),"")</f>
        <v>0</v>
      </c>
      <c r="M370" s="37" t="n">
        <f aca="false">IF(G370=1,IF(B370="",IF((Fin-A370)*24&gt;SeuilFigee,1,0),IF(J370&gt;SeuilFigee*3600,1,0)),"")</f>
        <v>0</v>
      </c>
      <c r="N370" s="36" t="n">
        <f aca="false">IF(G370=1,IF(COUNTIF(H$2:H370,H370)=1,COUNTIF($H:$H,H370),""),"")</f>
        <v>1</v>
      </c>
      <c r="O370" s="0" t="str">
        <f aca="false">IF(G370=1,IF(COUNTIF(I$2:I370,I370)=1,COUNTIF($I:$I,I370),""),"")</f>
        <v/>
      </c>
      <c r="P370" s="38" t="str">
        <f aca="false">IF(G370=1,IF(COUNTIFS(C$2:C370,C370,G$2:G370,1)=1,COUNTIFS($C:$C,C370,$G:$G,1)+ROW()/10000000,""),"")</f>
        <v/>
      </c>
      <c r="Q370" s="0" t="str">
        <f aca="false">IF(K370=1,IF(COUNTIFS(C$2:C370,C370,K$2:K370,1)=1,1,0),"")</f>
        <v/>
      </c>
      <c r="R370" s="0" t="str">
        <f aca="false">IF(M370=1,IF(COUNTIFS(C$2:C370,C370,M$2:M370,1)=1,1,0),"")</f>
        <v/>
      </c>
      <c r="S370" s="0" t="str">
        <f aca="false">IF(L370=1,IF(COUNTIFS(C$2:C370,C370,L$2:L370,1)=1,1,0),"")</f>
        <v/>
      </c>
      <c r="T370" s="38" t="n">
        <f aca="false">IF(N370="","",N370+ROW()/10000000)</f>
        <v>1.000037</v>
      </c>
      <c r="U370" s="36" t="n">
        <f aca="false">IF(G370=1,IF(B370="",1,0),"")</f>
        <v>0</v>
      </c>
    </row>
    <row r="371" customFormat="false" ht="15" hidden="false" customHeight="false" outlineLevel="0" collapsed="false">
      <c r="A371" s="35" t="n">
        <v>46084.6969907407</v>
      </c>
      <c r="B371" s="35" t="n">
        <v>46084.7062847222</v>
      </c>
      <c r="C371" s="36" t="s">
        <v>142</v>
      </c>
      <c r="D371" s="36" t="s">
        <v>143</v>
      </c>
      <c r="E371" s="36" t="s">
        <v>121</v>
      </c>
      <c r="F371" s="36" t="s">
        <v>144</v>
      </c>
      <c r="G371" s="36" t="n">
        <f aca="false">IF(A371="","",IF(AND(A371&gt;=Debut,A371&lt;Fin),1,0))</f>
        <v>1</v>
      </c>
      <c r="H371" s="36" t="n">
        <f aca="false">IF(G371=1,INT(ROUND((A371-Debut)*86400,0)/600),"")</f>
        <v>244</v>
      </c>
      <c r="I371" s="36" t="n">
        <f aca="false">IF(G371=1,INT(ROUND((A371-Debut)*86400,0)/3600),"")</f>
        <v>40</v>
      </c>
      <c r="J371" s="36" t="n">
        <f aca="false">IF(OR(A371="",B371=""),"",ROUND((B371-A371)*86400,0))</f>
        <v>803</v>
      </c>
      <c r="K371" s="37" t="n">
        <f aca="false">IF(G371=1,IF(COUNTIFS($C:$C,C371,$G:$G,1,$A:$A,"&gt;="&amp;(A371-FenetreInterm/86400),$A:$A,"&lt;="&amp;A371)&gt;=NbInterm,1,0),"")</f>
        <v>0</v>
      </c>
      <c r="L371" s="37" t="n">
        <f aca="false">IF(G371=1,IF(B371="",0,IF(J371&lt;SeuilFugitive,1,0)),"")</f>
        <v>0</v>
      </c>
      <c r="M371" s="37" t="n">
        <f aca="false">IF(G371=1,IF(B371="",IF((Fin-A371)*24&gt;SeuilFigee,1,0),IF(J371&gt;SeuilFigee*3600,1,0)),"")</f>
        <v>0</v>
      </c>
      <c r="N371" s="36" t="n">
        <f aca="false">IF(G371=1,IF(COUNTIF(H$2:H371,H371)=1,COUNTIF($H:$H,H371),""),"")</f>
        <v>1</v>
      </c>
      <c r="O371" s="0" t="str">
        <f aca="false">IF(G371=1,IF(COUNTIF(I$2:I371,I371)=1,COUNTIF($I:$I,I371),""),"")</f>
        <v/>
      </c>
      <c r="P371" s="38" t="str">
        <f aca="false">IF(G371=1,IF(COUNTIFS(C$2:C371,C371,G$2:G371,1)=1,COUNTIFS($C:$C,C371,$G:$G,1)+ROW()/10000000,""),"")</f>
        <v/>
      </c>
      <c r="Q371" s="0" t="str">
        <f aca="false">IF(K371=1,IF(COUNTIFS(C$2:C371,C371,K$2:K371,1)=1,1,0),"")</f>
        <v/>
      </c>
      <c r="R371" s="0" t="str">
        <f aca="false">IF(M371=1,IF(COUNTIFS(C$2:C371,C371,M$2:M371,1)=1,1,0),"")</f>
        <v/>
      </c>
      <c r="S371" s="0" t="str">
        <f aca="false">IF(L371=1,IF(COUNTIFS(C$2:C371,C371,L$2:L371,1)=1,1,0),"")</f>
        <v/>
      </c>
      <c r="T371" s="38" t="n">
        <f aca="false">IF(N371="","",N371+ROW()/10000000)</f>
        <v>1.0000371</v>
      </c>
      <c r="U371" s="36" t="n">
        <f aca="false">IF(G371=1,IF(B371="",1,0),"")</f>
        <v>0</v>
      </c>
    </row>
    <row r="372" customFormat="false" ht="15" hidden="false" customHeight="false" outlineLevel="0" collapsed="false">
      <c r="A372" s="35" t="n">
        <v>46084.7027546296</v>
      </c>
      <c r="B372" s="35" t="n">
        <v>46084.7128819445</v>
      </c>
      <c r="C372" s="36" t="s">
        <v>145</v>
      </c>
      <c r="D372" s="36" t="s">
        <v>146</v>
      </c>
      <c r="E372" s="36" t="s">
        <v>121</v>
      </c>
      <c r="F372" s="36" t="s">
        <v>144</v>
      </c>
      <c r="G372" s="36" t="n">
        <f aca="false">IF(A372="","",IF(AND(A372&gt;=Debut,A372&lt;Fin),1,0))</f>
        <v>1</v>
      </c>
      <c r="H372" s="36" t="n">
        <f aca="false">IF(G372=1,INT(ROUND((A372-Debut)*86400,0)/600),"")</f>
        <v>245</v>
      </c>
      <c r="I372" s="36" t="n">
        <f aca="false">IF(G372=1,INT(ROUND((A372-Debut)*86400,0)/3600),"")</f>
        <v>40</v>
      </c>
      <c r="J372" s="36" t="n">
        <f aca="false">IF(OR(A372="",B372=""),"",ROUND((B372-A372)*86400,0))</f>
        <v>875</v>
      </c>
      <c r="K372" s="37" t="n">
        <f aca="false">IF(G372=1,IF(COUNTIFS($C:$C,C372,$G:$G,1,$A:$A,"&gt;="&amp;(A372-FenetreInterm/86400),$A:$A,"&lt;="&amp;A372)&gt;=NbInterm,1,0),"")</f>
        <v>0</v>
      </c>
      <c r="L372" s="37" t="n">
        <f aca="false">IF(G372=1,IF(B372="",0,IF(J372&lt;SeuilFugitive,1,0)),"")</f>
        <v>0</v>
      </c>
      <c r="M372" s="37" t="n">
        <f aca="false">IF(G372=1,IF(B372="",IF((Fin-A372)*24&gt;SeuilFigee,1,0),IF(J372&gt;SeuilFigee*3600,1,0)),"")</f>
        <v>0</v>
      </c>
      <c r="N372" s="36" t="n">
        <f aca="false">IF(G372=1,IF(COUNTIF(H$2:H372,H372)=1,COUNTIF($H:$H,H372),""),"")</f>
        <v>2</v>
      </c>
      <c r="O372" s="0" t="str">
        <f aca="false">IF(G372=1,IF(COUNTIF(I$2:I372,I372)=1,COUNTIF($I:$I,I372),""),"")</f>
        <v/>
      </c>
      <c r="P372" s="38" t="str">
        <f aca="false">IF(G372=1,IF(COUNTIFS(C$2:C372,C372,G$2:G372,1)=1,COUNTIFS($C:$C,C372,$G:$G,1)+ROW()/10000000,""),"")</f>
        <v/>
      </c>
      <c r="Q372" s="0" t="str">
        <f aca="false">IF(K372=1,IF(COUNTIFS(C$2:C372,C372,K$2:K372,1)=1,1,0),"")</f>
        <v/>
      </c>
      <c r="R372" s="0" t="str">
        <f aca="false">IF(M372=1,IF(COUNTIFS(C$2:C372,C372,M$2:M372,1)=1,1,0),"")</f>
        <v/>
      </c>
      <c r="S372" s="0" t="str">
        <f aca="false">IF(L372=1,IF(COUNTIFS(C$2:C372,C372,L$2:L372,1)=1,1,0),"")</f>
        <v/>
      </c>
      <c r="T372" s="38" t="n">
        <f aca="false">IF(N372="","",N372+ROW()/10000000)</f>
        <v>2.0000372</v>
      </c>
      <c r="U372" s="36" t="n">
        <f aca="false">IF(G372=1,IF(B372="",1,0),"")</f>
        <v>0</v>
      </c>
    </row>
    <row r="373" customFormat="false" ht="15" hidden="false" customHeight="false" outlineLevel="0" collapsed="false">
      <c r="A373" s="35" t="n">
        <v>46084.7046180556</v>
      </c>
      <c r="B373" s="35" t="n">
        <v>46084.7066435185</v>
      </c>
      <c r="C373" s="36" t="s">
        <v>138</v>
      </c>
      <c r="D373" s="36" t="s">
        <v>139</v>
      </c>
      <c r="E373" s="36" t="s">
        <v>128</v>
      </c>
      <c r="F373" s="36" t="s">
        <v>118</v>
      </c>
      <c r="G373" s="36" t="n">
        <f aca="false">IF(A373="","",IF(AND(A373&gt;=Debut,A373&lt;Fin),1,0))</f>
        <v>1</v>
      </c>
      <c r="H373" s="36" t="n">
        <f aca="false">IF(G373=1,INT(ROUND((A373-Debut)*86400,0)/600),"")</f>
        <v>245</v>
      </c>
      <c r="I373" s="36" t="n">
        <f aca="false">IF(G373=1,INT(ROUND((A373-Debut)*86400,0)/3600),"")</f>
        <v>40</v>
      </c>
      <c r="J373" s="36" t="n">
        <f aca="false">IF(OR(A373="",B373=""),"",ROUND((B373-A373)*86400,0))</f>
        <v>175</v>
      </c>
      <c r="K373" s="37" t="n">
        <f aca="false">IF(G373=1,IF(COUNTIFS($C:$C,C373,$G:$G,1,$A:$A,"&gt;="&amp;(A373-FenetreInterm/86400),$A:$A,"&lt;="&amp;A373)&gt;=NbInterm,1,0),"")</f>
        <v>0</v>
      </c>
      <c r="L373" s="37" t="n">
        <f aca="false">IF(G373=1,IF(B373="",0,IF(J373&lt;SeuilFugitive,1,0)),"")</f>
        <v>0</v>
      </c>
      <c r="M373" s="37" t="n">
        <f aca="false">IF(G373=1,IF(B373="",IF((Fin-A373)*24&gt;SeuilFigee,1,0),IF(J373&gt;SeuilFigee*3600,1,0)),"")</f>
        <v>0</v>
      </c>
      <c r="N373" s="0" t="str">
        <f aca="false">IF(G373=1,IF(COUNTIF(H$2:H373,H373)=1,COUNTIF($H:$H,H373),""),"")</f>
        <v/>
      </c>
      <c r="O373" s="0" t="str">
        <f aca="false">IF(G373=1,IF(COUNTIF(I$2:I373,I373)=1,COUNTIF($I:$I,I373),""),"")</f>
        <v/>
      </c>
      <c r="P373" s="38" t="str">
        <f aca="false">IF(G373=1,IF(COUNTIFS(C$2:C373,C373,G$2:G373,1)=1,COUNTIFS($C:$C,C373,$G:$G,1)+ROW()/10000000,""),"")</f>
        <v/>
      </c>
      <c r="Q373" s="0" t="str">
        <f aca="false">IF(K373=1,IF(COUNTIFS(C$2:C373,C373,K$2:K373,1)=1,1,0),"")</f>
        <v/>
      </c>
      <c r="R373" s="0" t="str">
        <f aca="false">IF(M373=1,IF(COUNTIFS(C$2:C373,C373,M$2:M373,1)=1,1,0),"")</f>
        <v/>
      </c>
      <c r="S373" s="0" t="str">
        <f aca="false">IF(L373=1,IF(COUNTIFS(C$2:C373,C373,L$2:L373,1)=1,1,0),"")</f>
        <v/>
      </c>
      <c r="T373" s="38" t="str">
        <f aca="false">IF(N373="","",N373+ROW()/10000000)</f>
        <v/>
      </c>
      <c r="U373" s="36" t="n">
        <f aca="false">IF(G373=1,IF(B373="",1,0),"")</f>
        <v>0</v>
      </c>
    </row>
    <row r="374" customFormat="false" ht="15" hidden="false" customHeight="false" outlineLevel="0" collapsed="false">
      <c r="A374" s="35" t="n">
        <v>46084.7156134259</v>
      </c>
      <c r="B374" s="35" t="n">
        <v>46084.7192708333</v>
      </c>
      <c r="C374" s="36" t="s">
        <v>145</v>
      </c>
      <c r="D374" s="36" t="s">
        <v>146</v>
      </c>
      <c r="E374" s="36" t="s">
        <v>121</v>
      </c>
      <c r="F374" s="36" t="s">
        <v>144</v>
      </c>
      <c r="G374" s="36" t="n">
        <f aca="false">IF(A374="","",IF(AND(A374&gt;=Debut,A374&lt;Fin),1,0))</f>
        <v>1</v>
      </c>
      <c r="H374" s="36" t="n">
        <f aca="false">IF(G374=1,INT(ROUND((A374-Debut)*86400,0)/600),"")</f>
        <v>247</v>
      </c>
      <c r="I374" s="36" t="n">
        <f aca="false">IF(G374=1,INT(ROUND((A374-Debut)*86400,0)/3600),"")</f>
        <v>41</v>
      </c>
      <c r="J374" s="36" t="n">
        <f aca="false">IF(OR(A374="",B374=""),"",ROUND((B374-A374)*86400,0))</f>
        <v>316</v>
      </c>
      <c r="K374" s="37" t="n">
        <f aca="false">IF(G374=1,IF(COUNTIFS($C:$C,C374,$G:$G,1,$A:$A,"&gt;="&amp;(A374-FenetreInterm/86400),$A:$A,"&lt;="&amp;A374)&gt;=NbInterm,1,0),"")</f>
        <v>0</v>
      </c>
      <c r="L374" s="37" t="n">
        <f aca="false">IF(G374=1,IF(B374="",0,IF(J374&lt;SeuilFugitive,1,0)),"")</f>
        <v>0</v>
      </c>
      <c r="M374" s="37" t="n">
        <f aca="false">IF(G374=1,IF(B374="",IF((Fin-A374)*24&gt;SeuilFigee,1,0),IF(J374&gt;SeuilFigee*3600,1,0)),"")</f>
        <v>0</v>
      </c>
      <c r="N374" s="36" t="n">
        <f aca="false">IF(G374=1,IF(COUNTIF(H$2:H374,H374)=1,COUNTIF($H:$H,H374),""),"")</f>
        <v>1</v>
      </c>
      <c r="O374" s="36" t="n">
        <f aca="false">IF(G374=1,IF(COUNTIF(I$2:I374,I374)=1,COUNTIF($I:$I,I374),""),"")</f>
        <v>5</v>
      </c>
      <c r="P374" s="38" t="str">
        <f aca="false">IF(G374=1,IF(COUNTIFS(C$2:C374,C374,G$2:G374,1)=1,COUNTIFS($C:$C,C374,$G:$G,1)+ROW()/10000000,""),"")</f>
        <v/>
      </c>
      <c r="Q374" s="0" t="str">
        <f aca="false">IF(K374=1,IF(COUNTIFS(C$2:C374,C374,K$2:K374,1)=1,1,0),"")</f>
        <v/>
      </c>
      <c r="R374" s="0" t="str">
        <f aca="false">IF(M374=1,IF(COUNTIFS(C$2:C374,C374,M$2:M374,1)=1,1,0),"")</f>
        <v/>
      </c>
      <c r="S374" s="0" t="str">
        <f aca="false">IF(L374=1,IF(COUNTIFS(C$2:C374,C374,L$2:L374,1)=1,1,0),"")</f>
        <v/>
      </c>
      <c r="T374" s="38" t="n">
        <f aca="false">IF(N374="","",N374+ROW()/10000000)</f>
        <v>1.0000374</v>
      </c>
      <c r="U374" s="36" t="n">
        <f aca="false">IF(G374=1,IF(B374="",1,0),"")</f>
        <v>0</v>
      </c>
    </row>
    <row r="375" customFormat="false" ht="15" hidden="false" customHeight="false" outlineLevel="0" collapsed="false">
      <c r="A375" s="35" t="n">
        <v>46084.7224421296</v>
      </c>
      <c r="B375" s="35" t="n">
        <v>46084.7261458333</v>
      </c>
      <c r="C375" s="36" t="s">
        <v>158</v>
      </c>
      <c r="D375" s="36" t="s">
        <v>159</v>
      </c>
      <c r="E375" s="36" t="s">
        <v>128</v>
      </c>
      <c r="F375" s="36" t="s">
        <v>122</v>
      </c>
      <c r="G375" s="36" t="n">
        <f aca="false">IF(A375="","",IF(AND(A375&gt;=Debut,A375&lt;Fin),1,0))</f>
        <v>1</v>
      </c>
      <c r="H375" s="36" t="n">
        <f aca="false">IF(G375=1,INT(ROUND((A375-Debut)*86400,0)/600),"")</f>
        <v>248</v>
      </c>
      <c r="I375" s="36" t="n">
        <f aca="false">IF(G375=1,INT(ROUND((A375-Debut)*86400,0)/3600),"")</f>
        <v>41</v>
      </c>
      <c r="J375" s="36" t="n">
        <f aca="false">IF(OR(A375="",B375=""),"",ROUND((B375-A375)*86400,0))</f>
        <v>320</v>
      </c>
      <c r="K375" s="37" t="n">
        <f aca="false">IF(G375=1,IF(COUNTIFS($C:$C,C375,$G:$G,1,$A:$A,"&gt;="&amp;(A375-FenetreInterm/86400),$A:$A,"&lt;="&amp;A375)&gt;=NbInterm,1,0),"")</f>
        <v>0</v>
      </c>
      <c r="L375" s="37" t="n">
        <f aca="false">IF(G375=1,IF(B375="",0,IF(J375&lt;SeuilFugitive,1,0)),"")</f>
        <v>0</v>
      </c>
      <c r="M375" s="37" t="n">
        <f aca="false">IF(G375=1,IF(B375="",IF((Fin-A375)*24&gt;SeuilFigee,1,0),IF(J375&gt;SeuilFigee*3600,1,0)),"")</f>
        <v>0</v>
      </c>
      <c r="N375" s="36" t="n">
        <f aca="false">IF(G375=1,IF(COUNTIF(H$2:H375,H375)=1,COUNTIF($H:$H,H375),""),"")</f>
        <v>2</v>
      </c>
      <c r="O375" s="0" t="str">
        <f aca="false">IF(G375=1,IF(COUNTIF(I$2:I375,I375)=1,COUNTIF($I:$I,I375),""),"")</f>
        <v/>
      </c>
      <c r="P375" s="38" t="str">
        <f aca="false">IF(G375=1,IF(COUNTIFS(C$2:C375,C375,G$2:G375,1)=1,COUNTIFS($C:$C,C375,$G:$G,1)+ROW()/10000000,""),"")</f>
        <v/>
      </c>
      <c r="Q375" s="0" t="str">
        <f aca="false">IF(K375=1,IF(COUNTIFS(C$2:C375,C375,K$2:K375,1)=1,1,0),"")</f>
        <v/>
      </c>
      <c r="R375" s="0" t="str">
        <f aca="false">IF(M375=1,IF(COUNTIFS(C$2:C375,C375,M$2:M375,1)=1,1,0),"")</f>
        <v/>
      </c>
      <c r="S375" s="0" t="str">
        <f aca="false">IF(L375=1,IF(COUNTIFS(C$2:C375,C375,L$2:L375,1)=1,1,0),"")</f>
        <v/>
      </c>
      <c r="T375" s="38" t="n">
        <f aca="false">IF(N375="","",N375+ROW()/10000000)</f>
        <v>2.0000375</v>
      </c>
      <c r="U375" s="36" t="n">
        <f aca="false">IF(G375=1,IF(B375="",1,0),"")</f>
        <v>0</v>
      </c>
    </row>
    <row r="376" customFormat="false" ht="15" hidden="false" customHeight="false" outlineLevel="0" collapsed="false">
      <c r="A376" s="35" t="n">
        <v>46084.7251273148</v>
      </c>
      <c r="B376" s="35" t="n">
        <v>46084.7294097222</v>
      </c>
      <c r="C376" s="36" t="s">
        <v>138</v>
      </c>
      <c r="D376" s="36" t="s">
        <v>139</v>
      </c>
      <c r="E376" s="36" t="s">
        <v>128</v>
      </c>
      <c r="F376" s="36" t="s">
        <v>118</v>
      </c>
      <c r="G376" s="36" t="n">
        <f aca="false">IF(A376="","",IF(AND(A376&gt;=Debut,A376&lt;Fin),1,0))</f>
        <v>1</v>
      </c>
      <c r="H376" s="36" t="n">
        <f aca="false">IF(G376=1,INT(ROUND((A376-Debut)*86400,0)/600),"")</f>
        <v>248</v>
      </c>
      <c r="I376" s="36" t="n">
        <f aca="false">IF(G376=1,INT(ROUND((A376-Debut)*86400,0)/3600),"")</f>
        <v>41</v>
      </c>
      <c r="J376" s="36" t="n">
        <f aca="false">IF(OR(A376="",B376=""),"",ROUND((B376-A376)*86400,0))</f>
        <v>370</v>
      </c>
      <c r="K376" s="37" t="n">
        <f aca="false">IF(G376=1,IF(COUNTIFS($C:$C,C376,$G:$G,1,$A:$A,"&gt;="&amp;(A376-FenetreInterm/86400),$A:$A,"&lt;="&amp;A376)&gt;=NbInterm,1,0),"")</f>
        <v>0</v>
      </c>
      <c r="L376" s="37" t="n">
        <f aca="false">IF(G376=1,IF(B376="",0,IF(J376&lt;SeuilFugitive,1,0)),"")</f>
        <v>0</v>
      </c>
      <c r="M376" s="37" t="n">
        <f aca="false">IF(G376=1,IF(B376="",IF((Fin-A376)*24&gt;SeuilFigee,1,0),IF(J376&gt;SeuilFigee*3600,1,0)),"")</f>
        <v>0</v>
      </c>
      <c r="N376" s="0" t="str">
        <f aca="false">IF(G376=1,IF(COUNTIF(H$2:H376,H376)=1,COUNTIF($H:$H,H376),""),"")</f>
        <v/>
      </c>
      <c r="O376" s="0" t="str">
        <f aca="false">IF(G376=1,IF(COUNTIF(I$2:I376,I376)=1,COUNTIF($I:$I,I376),""),"")</f>
        <v/>
      </c>
      <c r="P376" s="38" t="str">
        <f aca="false">IF(G376=1,IF(COUNTIFS(C$2:C376,C376,G$2:G376,1)=1,COUNTIFS($C:$C,C376,$G:$G,1)+ROW()/10000000,""),"")</f>
        <v/>
      </c>
      <c r="Q376" s="0" t="str">
        <f aca="false">IF(K376=1,IF(COUNTIFS(C$2:C376,C376,K$2:K376,1)=1,1,0),"")</f>
        <v/>
      </c>
      <c r="R376" s="0" t="str">
        <f aca="false">IF(M376=1,IF(COUNTIFS(C$2:C376,C376,M$2:M376,1)=1,1,0),"")</f>
        <v/>
      </c>
      <c r="S376" s="0" t="str">
        <f aca="false">IF(L376=1,IF(COUNTIFS(C$2:C376,C376,L$2:L376,1)=1,1,0),"")</f>
        <v/>
      </c>
      <c r="T376" s="38" t="str">
        <f aca="false">IF(N376="","",N376+ROW()/10000000)</f>
        <v/>
      </c>
      <c r="U376" s="36" t="n">
        <f aca="false">IF(G376=1,IF(B376="",1,0),"")</f>
        <v>0</v>
      </c>
    </row>
    <row r="377" customFormat="false" ht="15" hidden="false" customHeight="false" outlineLevel="0" collapsed="false">
      <c r="A377" s="35" t="n">
        <v>46084.7298842593</v>
      </c>
      <c r="B377" s="35" t="n">
        <v>46084.7315625</v>
      </c>
      <c r="C377" s="36" t="s">
        <v>138</v>
      </c>
      <c r="D377" s="36" t="s">
        <v>139</v>
      </c>
      <c r="E377" s="36" t="s">
        <v>128</v>
      </c>
      <c r="F377" s="36" t="s">
        <v>118</v>
      </c>
      <c r="G377" s="36" t="n">
        <f aca="false">IF(A377="","",IF(AND(A377&gt;=Debut,A377&lt;Fin),1,0))</f>
        <v>1</v>
      </c>
      <c r="H377" s="36" t="n">
        <f aca="false">IF(G377=1,INT(ROUND((A377-Debut)*86400,0)/600),"")</f>
        <v>249</v>
      </c>
      <c r="I377" s="36" t="n">
        <f aca="false">IF(G377=1,INT(ROUND((A377-Debut)*86400,0)/3600),"")</f>
        <v>41</v>
      </c>
      <c r="J377" s="36" t="n">
        <f aca="false">IF(OR(A377="",B377=""),"",ROUND((B377-A377)*86400,0))</f>
        <v>145</v>
      </c>
      <c r="K377" s="37" t="n">
        <f aca="false">IF(G377=1,IF(COUNTIFS($C:$C,C377,$G:$G,1,$A:$A,"&gt;="&amp;(A377-FenetreInterm/86400),$A:$A,"&lt;="&amp;A377)&gt;=NbInterm,1,0),"")</f>
        <v>0</v>
      </c>
      <c r="L377" s="37" t="n">
        <f aca="false">IF(G377=1,IF(B377="",0,IF(J377&lt;SeuilFugitive,1,0)),"")</f>
        <v>0</v>
      </c>
      <c r="M377" s="37" t="n">
        <f aca="false">IF(G377=1,IF(B377="",IF((Fin-A377)*24&gt;SeuilFigee,1,0),IF(J377&gt;SeuilFigee*3600,1,0)),"")</f>
        <v>0</v>
      </c>
      <c r="N377" s="36" t="n">
        <f aca="false">IF(G377=1,IF(COUNTIF(H$2:H377,H377)=1,COUNTIF($H:$H,H377),""),"")</f>
        <v>2</v>
      </c>
      <c r="O377" s="0" t="str">
        <f aca="false">IF(G377=1,IF(COUNTIF(I$2:I377,I377)=1,COUNTIF($I:$I,I377),""),"")</f>
        <v/>
      </c>
      <c r="P377" s="38" t="str">
        <f aca="false">IF(G377=1,IF(COUNTIFS(C$2:C377,C377,G$2:G377,1)=1,COUNTIFS($C:$C,C377,$G:$G,1)+ROW()/10000000,""),"")</f>
        <v/>
      </c>
      <c r="Q377" s="0" t="str">
        <f aca="false">IF(K377=1,IF(COUNTIFS(C$2:C377,C377,K$2:K377,1)=1,1,0),"")</f>
        <v/>
      </c>
      <c r="R377" s="0" t="str">
        <f aca="false">IF(M377=1,IF(COUNTIFS(C$2:C377,C377,M$2:M377,1)=1,1,0),"")</f>
        <v/>
      </c>
      <c r="S377" s="0" t="str">
        <f aca="false">IF(L377=1,IF(COUNTIFS(C$2:C377,C377,L$2:L377,1)=1,1,0),"")</f>
        <v/>
      </c>
      <c r="T377" s="38" t="n">
        <f aca="false">IF(N377="","",N377+ROW()/10000000)</f>
        <v>2.0000377</v>
      </c>
      <c r="U377" s="36" t="n">
        <f aca="false">IF(G377=1,IF(B377="",1,0),"")</f>
        <v>0</v>
      </c>
    </row>
    <row r="378" customFormat="false" ht="15" hidden="false" customHeight="false" outlineLevel="0" collapsed="false">
      <c r="A378" s="35" t="n">
        <v>46084.7310648148</v>
      </c>
      <c r="B378" s="35" t="n">
        <v>46084.7331134259</v>
      </c>
      <c r="C378" s="36" t="s">
        <v>138</v>
      </c>
      <c r="D378" s="36" t="s">
        <v>139</v>
      </c>
      <c r="E378" s="36" t="s">
        <v>128</v>
      </c>
      <c r="F378" s="36" t="s">
        <v>118</v>
      </c>
      <c r="G378" s="36" t="n">
        <f aca="false">IF(A378="","",IF(AND(A378&gt;=Debut,A378&lt;Fin),1,0))</f>
        <v>1</v>
      </c>
      <c r="H378" s="36" t="n">
        <f aca="false">IF(G378=1,INT(ROUND((A378-Debut)*86400,0)/600),"")</f>
        <v>249</v>
      </c>
      <c r="I378" s="36" t="n">
        <f aca="false">IF(G378=1,INT(ROUND((A378-Debut)*86400,0)/3600),"")</f>
        <v>41</v>
      </c>
      <c r="J378" s="36" t="n">
        <f aca="false">IF(OR(A378="",B378=""),"",ROUND((B378-A378)*86400,0))</f>
        <v>177</v>
      </c>
      <c r="K378" s="37" t="n">
        <f aca="false">IF(G378=1,IF(COUNTIFS($C:$C,C378,$G:$G,1,$A:$A,"&gt;="&amp;(A378-FenetreInterm/86400),$A:$A,"&lt;="&amp;A378)&gt;=NbInterm,1,0),"")</f>
        <v>0</v>
      </c>
      <c r="L378" s="37" t="n">
        <f aca="false">IF(G378=1,IF(B378="",0,IF(J378&lt;SeuilFugitive,1,0)),"")</f>
        <v>0</v>
      </c>
      <c r="M378" s="37" t="n">
        <f aca="false">IF(G378=1,IF(B378="",IF((Fin-A378)*24&gt;SeuilFigee,1,0),IF(J378&gt;SeuilFigee*3600,1,0)),"")</f>
        <v>0</v>
      </c>
      <c r="N378" s="0" t="str">
        <f aca="false">IF(G378=1,IF(COUNTIF(H$2:H378,H378)=1,COUNTIF($H:$H,H378),""),"")</f>
        <v/>
      </c>
      <c r="O378" s="0" t="str">
        <f aca="false">IF(G378=1,IF(COUNTIF(I$2:I378,I378)=1,COUNTIF($I:$I,I378),""),"")</f>
        <v/>
      </c>
      <c r="P378" s="38" t="str">
        <f aca="false">IF(G378=1,IF(COUNTIFS(C$2:C378,C378,G$2:G378,1)=1,COUNTIFS($C:$C,C378,$G:$G,1)+ROW()/10000000,""),"")</f>
        <v/>
      </c>
      <c r="Q378" s="0" t="str">
        <f aca="false">IF(K378=1,IF(COUNTIFS(C$2:C378,C378,K$2:K378,1)=1,1,0),"")</f>
        <v/>
      </c>
      <c r="R378" s="0" t="str">
        <f aca="false">IF(M378=1,IF(COUNTIFS(C$2:C378,C378,M$2:M378,1)=1,1,0),"")</f>
        <v/>
      </c>
      <c r="S378" s="0" t="str">
        <f aca="false">IF(L378=1,IF(COUNTIFS(C$2:C378,C378,L$2:L378,1)=1,1,0),"")</f>
        <v/>
      </c>
      <c r="T378" s="38" t="str">
        <f aca="false">IF(N378="","",N378+ROW()/10000000)</f>
        <v/>
      </c>
      <c r="U378" s="36" t="n">
        <f aca="false">IF(G378=1,IF(B378="",1,0),"")</f>
        <v>0</v>
      </c>
    </row>
    <row r="379" customFormat="false" ht="15" hidden="false" customHeight="false" outlineLevel="0" collapsed="false">
      <c r="A379" s="35" t="n">
        <v>46084.7535069444</v>
      </c>
      <c r="B379" s="35" t="n">
        <v>46084.7598032407</v>
      </c>
      <c r="C379" s="36" t="s">
        <v>153</v>
      </c>
      <c r="D379" s="36" t="s">
        <v>154</v>
      </c>
      <c r="E379" s="36" t="s">
        <v>121</v>
      </c>
      <c r="F379" s="36" t="s">
        <v>144</v>
      </c>
      <c r="G379" s="36" t="n">
        <f aca="false">IF(A379="","",IF(AND(A379&gt;=Debut,A379&lt;Fin),1,0))</f>
        <v>1</v>
      </c>
      <c r="H379" s="36" t="n">
        <f aca="false">IF(G379=1,INT(ROUND((A379-Debut)*86400,0)/600),"")</f>
        <v>252</v>
      </c>
      <c r="I379" s="36" t="n">
        <f aca="false">IF(G379=1,INT(ROUND((A379-Debut)*86400,0)/3600),"")</f>
        <v>42</v>
      </c>
      <c r="J379" s="36" t="n">
        <f aca="false">IF(OR(A379="",B379=""),"",ROUND((B379-A379)*86400,0))</f>
        <v>544</v>
      </c>
      <c r="K379" s="37" t="n">
        <f aca="false">IF(G379=1,IF(COUNTIFS($C:$C,C379,$G:$G,1,$A:$A,"&gt;="&amp;(A379-FenetreInterm/86400),$A:$A,"&lt;="&amp;A379)&gt;=NbInterm,1,0),"")</f>
        <v>0</v>
      </c>
      <c r="L379" s="37" t="n">
        <f aca="false">IF(G379=1,IF(B379="",0,IF(J379&lt;SeuilFugitive,1,0)),"")</f>
        <v>0</v>
      </c>
      <c r="M379" s="37" t="n">
        <f aca="false">IF(G379=1,IF(B379="",IF((Fin-A379)*24&gt;SeuilFigee,1,0),IF(J379&gt;SeuilFigee*3600,1,0)),"")</f>
        <v>0</v>
      </c>
      <c r="N379" s="36" t="n">
        <f aca="false">IF(G379=1,IF(COUNTIF(H$2:H379,H379)=1,COUNTIF($H:$H,H379),""),"")</f>
        <v>1</v>
      </c>
      <c r="O379" s="36" t="n">
        <f aca="false">IF(G379=1,IF(COUNTIF(I$2:I379,I379)=1,COUNTIF($I:$I,I379),""),"")</f>
        <v>10</v>
      </c>
      <c r="P379" s="38" t="str">
        <f aca="false">IF(G379=1,IF(COUNTIFS(C$2:C379,C379,G$2:G379,1)=1,COUNTIFS($C:$C,C379,$G:$G,1)+ROW()/10000000,""),"")</f>
        <v/>
      </c>
      <c r="Q379" s="0" t="str">
        <f aca="false">IF(K379=1,IF(COUNTIFS(C$2:C379,C379,K$2:K379,1)=1,1,0),"")</f>
        <v/>
      </c>
      <c r="R379" s="0" t="str">
        <f aca="false">IF(M379=1,IF(COUNTIFS(C$2:C379,C379,M$2:M379,1)=1,1,0),"")</f>
        <v/>
      </c>
      <c r="S379" s="0" t="str">
        <f aca="false">IF(L379=1,IF(COUNTIFS(C$2:C379,C379,L$2:L379,1)=1,1,0),"")</f>
        <v/>
      </c>
      <c r="T379" s="38" t="n">
        <f aca="false">IF(N379="","",N379+ROW()/10000000)</f>
        <v>1.0000379</v>
      </c>
      <c r="U379" s="36" t="n">
        <f aca="false">IF(G379=1,IF(B379="",1,0),"")</f>
        <v>0</v>
      </c>
    </row>
    <row r="380" customFormat="false" ht="15" hidden="false" customHeight="false" outlineLevel="0" collapsed="false">
      <c r="A380" s="35" t="n">
        <v>46084.7612731482</v>
      </c>
      <c r="B380" s="35" t="n">
        <v>46084.7613657407</v>
      </c>
      <c r="C380" s="36" t="s">
        <v>140</v>
      </c>
      <c r="D380" s="36" t="s">
        <v>141</v>
      </c>
      <c r="E380" s="36" t="s">
        <v>128</v>
      </c>
      <c r="F380" s="36" t="s">
        <v>122</v>
      </c>
      <c r="G380" s="36" t="n">
        <f aca="false">IF(A380="","",IF(AND(A380&gt;=Debut,A380&lt;Fin),1,0))</f>
        <v>1</v>
      </c>
      <c r="H380" s="36" t="n">
        <f aca="false">IF(G380=1,INT(ROUND((A380-Debut)*86400,0)/600),"")</f>
        <v>253</v>
      </c>
      <c r="I380" s="36" t="n">
        <f aca="false">IF(G380=1,INT(ROUND((A380-Debut)*86400,0)/3600),"")</f>
        <v>42</v>
      </c>
      <c r="J380" s="36" t="n">
        <f aca="false">IF(OR(A380="",B380=""),"",ROUND((B380-A380)*86400,0))</f>
        <v>8</v>
      </c>
      <c r="K380" s="37" t="n">
        <f aca="false">IF(G380=1,IF(COUNTIFS($C:$C,C380,$G:$G,1,$A:$A,"&gt;="&amp;(A380-FenetreInterm/86400),$A:$A,"&lt;="&amp;A380)&gt;=NbInterm,1,0),"")</f>
        <v>0</v>
      </c>
      <c r="L380" s="37" t="n">
        <f aca="false">IF(G380=1,IF(B380="",0,IF(J380&lt;SeuilFugitive,1,0)),"")</f>
        <v>0</v>
      </c>
      <c r="M380" s="37" t="n">
        <f aca="false">IF(G380=1,IF(B380="",IF((Fin-A380)*24&gt;SeuilFigee,1,0),IF(J380&gt;SeuilFigee*3600,1,0)),"")</f>
        <v>0</v>
      </c>
      <c r="N380" s="36" t="n">
        <f aca="false">IF(G380=1,IF(COUNTIF(H$2:H380,H380)=1,COUNTIF($H:$H,H380),""),"")</f>
        <v>6</v>
      </c>
      <c r="O380" s="0" t="str">
        <f aca="false">IF(G380=1,IF(COUNTIF(I$2:I380,I380)=1,COUNTIF($I:$I,I380),""),"")</f>
        <v/>
      </c>
      <c r="P380" s="38" t="str">
        <f aca="false">IF(G380=1,IF(COUNTIFS(C$2:C380,C380,G$2:G380,1)=1,COUNTIFS($C:$C,C380,$G:$G,1)+ROW()/10000000,""),"")</f>
        <v/>
      </c>
      <c r="Q380" s="0" t="str">
        <f aca="false">IF(K380=1,IF(COUNTIFS(C$2:C380,C380,K$2:K380,1)=1,1,0),"")</f>
        <v/>
      </c>
      <c r="R380" s="0" t="str">
        <f aca="false">IF(M380=1,IF(COUNTIFS(C$2:C380,C380,M$2:M380,1)=1,1,0),"")</f>
        <v/>
      </c>
      <c r="S380" s="0" t="str">
        <f aca="false">IF(L380=1,IF(COUNTIFS(C$2:C380,C380,L$2:L380,1)=1,1,0),"")</f>
        <v/>
      </c>
      <c r="T380" s="38" t="n">
        <f aca="false">IF(N380="","",N380+ROW()/10000000)</f>
        <v>6.000038</v>
      </c>
      <c r="U380" s="36" t="n">
        <f aca="false">IF(G380=1,IF(B380="",1,0),"")</f>
        <v>0</v>
      </c>
    </row>
    <row r="381" customFormat="false" ht="15" hidden="false" customHeight="false" outlineLevel="0" collapsed="false">
      <c r="A381" s="35" t="n">
        <v>46084.7614351852</v>
      </c>
      <c r="B381" s="35" t="n">
        <v>46084.7615393519</v>
      </c>
      <c r="C381" s="36" t="s">
        <v>140</v>
      </c>
      <c r="D381" s="36" t="s">
        <v>141</v>
      </c>
      <c r="E381" s="36" t="s">
        <v>128</v>
      </c>
      <c r="F381" s="36" t="s">
        <v>122</v>
      </c>
      <c r="G381" s="36" t="n">
        <f aca="false">IF(A381="","",IF(AND(A381&gt;=Debut,A381&lt;Fin),1,0))</f>
        <v>1</v>
      </c>
      <c r="H381" s="36" t="n">
        <f aca="false">IF(G381=1,INT(ROUND((A381-Debut)*86400,0)/600),"")</f>
        <v>253</v>
      </c>
      <c r="I381" s="36" t="n">
        <f aca="false">IF(G381=1,INT(ROUND((A381-Debut)*86400,0)/3600),"")</f>
        <v>42</v>
      </c>
      <c r="J381" s="36" t="n">
        <f aca="false">IF(OR(A381="",B381=""),"",ROUND((B381-A381)*86400,0))</f>
        <v>9</v>
      </c>
      <c r="K381" s="37" t="n">
        <f aca="false">IF(G381=1,IF(COUNTIFS($C:$C,C381,$G:$G,1,$A:$A,"&gt;="&amp;(A381-FenetreInterm/86400),$A:$A,"&lt;="&amp;A381)&gt;=NbInterm,1,0),"")</f>
        <v>0</v>
      </c>
      <c r="L381" s="37" t="n">
        <f aca="false">IF(G381=1,IF(B381="",0,IF(J381&lt;SeuilFugitive,1,0)),"")</f>
        <v>0</v>
      </c>
      <c r="M381" s="37" t="n">
        <f aca="false">IF(G381=1,IF(B381="",IF((Fin-A381)*24&gt;SeuilFigee,1,0),IF(J381&gt;SeuilFigee*3600,1,0)),"")</f>
        <v>0</v>
      </c>
      <c r="N381" s="0" t="str">
        <f aca="false">IF(G381=1,IF(COUNTIF(H$2:H381,H381)=1,COUNTIF($H:$H,H381),""),"")</f>
        <v/>
      </c>
      <c r="O381" s="0" t="str">
        <f aca="false">IF(G381=1,IF(COUNTIF(I$2:I381,I381)=1,COUNTIF($I:$I,I381),""),"")</f>
        <v/>
      </c>
      <c r="P381" s="38" t="str">
        <f aca="false">IF(G381=1,IF(COUNTIFS(C$2:C381,C381,G$2:G381,1)=1,COUNTIFS($C:$C,C381,$G:$G,1)+ROW()/10000000,""),"")</f>
        <v/>
      </c>
      <c r="Q381" s="0" t="str">
        <f aca="false">IF(K381=1,IF(COUNTIFS(C$2:C381,C381,K$2:K381,1)=1,1,0),"")</f>
        <v/>
      </c>
      <c r="R381" s="0" t="str">
        <f aca="false">IF(M381=1,IF(COUNTIFS(C$2:C381,C381,M$2:M381,1)=1,1,0),"")</f>
        <v/>
      </c>
      <c r="S381" s="0" t="str">
        <f aca="false">IF(L381=1,IF(COUNTIFS(C$2:C381,C381,L$2:L381,1)=1,1,0),"")</f>
        <v/>
      </c>
      <c r="T381" s="38" t="str">
        <f aca="false">IF(N381="","",N381+ROW()/10000000)</f>
        <v/>
      </c>
      <c r="U381" s="36" t="n">
        <f aca="false">IF(G381=1,IF(B381="",1,0),"")</f>
        <v>0</v>
      </c>
    </row>
    <row r="382" customFormat="false" ht="15" hidden="false" customHeight="false" outlineLevel="0" collapsed="false">
      <c r="A382" s="35" t="n">
        <v>46084.7616550926</v>
      </c>
      <c r="B382" s="35" t="n">
        <v>46084.7617476852</v>
      </c>
      <c r="C382" s="36" t="s">
        <v>140</v>
      </c>
      <c r="D382" s="36" t="s">
        <v>141</v>
      </c>
      <c r="E382" s="36" t="s">
        <v>128</v>
      </c>
      <c r="F382" s="36" t="s">
        <v>122</v>
      </c>
      <c r="G382" s="36" t="n">
        <f aca="false">IF(A382="","",IF(AND(A382&gt;=Debut,A382&lt;Fin),1,0))</f>
        <v>1</v>
      </c>
      <c r="H382" s="36" t="n">
        <f aca="false">IF(G382=1,INT(ROUND((A382-Debut)*86400,0)/600),"")</f>
        <v>253</v>
      </c>
      <c r="I382" s="36" t="n">
        <f aca="false">IF(G382=1,INT(ROUND((A382-Debut)*86400,0)/3600),"")</f>
        <v>42</v>
      </c>
      <c r="J382" s="36" t="n">
        <f aca="false">IF(OR(A382="",B382=""),"",ROUND((B382-A382)*86400,0))</f>
        <v>8</v>
      </c>
      <c r="K382" s="37" t="n">
        <f aca="false">IF(G382=1,IF(COUNTIFS($C:$C,C382,$G:$G,1,$A:$A,"&gt;="&amp;(A382-FenetreInterm/86400),$A:$A,"&lt;="&amp;A382)&gt;=NbInterm,1,0),"")</f>
        <v>1</v>
      </c>
      <c r="L382" s="37" t="n">
        <f aca="false">IF(G382=1,IF(B382="",0,IF(J382&lt;SeuilFugitive,1,0)),"")</f>
        <v>0</v>
      </c>
      <c r="M382" s="37" t="n">
        <f aca="false">IF(G382=1,IF(B382="",IF((Fin-A382)*24&gt;SeuilFigee,1,0),IF(J382&gt;SeuilFigee*3600,1,0)),"")</f>
        <v>0</v>
      </c>
      <c r="N382" s="0" t="str">
        <f aca="false">IF(G382=1,IF(COUNTIF(H$2:H382,H382)=1,COUNTIF($H:$H,H382),""),"")</f>
        <v/>
      </c>
      <c r="O382" s="0" t="str">
        <f aca="false">IF(G382=1,IF(COUNTIF(I$2:I382,I382)=1,COUNTIF($I:$I,I382),""),"")</f>
        <v/>
      </c>
      <c r="P382" s="38" t="str">
        <f aca="false">IF(G382=1,IF(COUNTIFS(C$2:C382,C382,G$2:G382,1)=1,COUNTIFS($C:$C,C382,$G:$G,1)+ROW()/10000000,""),"")</f>
        <v/>
      </c>
      <c r="Q382" s="36" t="n">
        <f aca="false">IF(K382=1,IF(COUNTIFS(C$2:C382,C382,K$2:K382,1)=1,1,0),"")</f>
        <v>0</v>
      </c>
      <c r="R382" s="0" t="str">
        <f aca="false">IF(M382=1,IF(COUNTIFS(C$2:C382,C382,M$2:M382,1)=1,1,0),"")</f>
        <v/>
      </c>
      <c r="S382" s="0" t="str">
        <f aca="false">IF(L382=1,IF(COUNTIFS(C$2:C382,C382,L$2:L382,1)=1,1,0),"")</f>
        <v/>
      </c>
      <c r="T382" s="38" t="str">
        <f aca="false">IF(N382="","",N382+ROW()/10000000)</f>
        <v/>
      </c>
      <c r="U382" s="36" t="n">
        <f aca="false">IF(G382=1,IF(B382="",1,0),"")</f>
        <v>0</v>
      </c>
    </row>
    <row r="383" customFormat="false" ht="15" hidden="false" customHeight="false" outlineLevel="0" collapsed="false">
      <c r="A383" s="35" t="n">
        <v>46084.7619212963</v>
      </c>
      <c r="B383" s="35" t="n">
        <v>46084.7619791667</v>
      </c>
      <c r="C383" s="36" t="s">
        <v>140</v>
      </c>
      <c r="D383" s="36" t="s">
        <v>141</v>
      </c>
      <c r="E383" s="36" t="s">
        <v>128</v>
      </c>
      <c r="F383" s="36" t="s">
        <v>122</v>
      </c>
      <c r="G383" s="36" t="n">
        <f aca="false">IF(A383="","",IF(AND(A383&gt;=Debut,A383&lt;Fin),1,0))</f>
        <v>1</v>
      </c>
      <c r="H383" s="36" t="n">
        <f aca="false">IF(G383=1,INT(ROUND((A383-Debut)*86400,0)/600),"")</f>
        <v>253</v>
      </c>
      <c r="I383" s="36" t="n">
        <f aca="false">IF(G383=1,INT(ROUND((A383-Debut)*86400,0)/3600),"")</f>
        <v>42</v>
      </c>
      <c r="J383" s="36" t="n">
        <f aca="false">IF(OR(A383="",B383=""),"",ROUND((B383-A383)*86400,0))</f>
        <v>5</v>
      </c>
      <c r="K383" s="37" t="n">
        <f aca="false">IF(G383=1,IF(COUNTIFS($C:$C,C383,$G:$G,1,$A:$A,"&gt;="&amp;(A383-FenetreInterm/86400),$A:$A,"&lt;="&amp;A383)&gt;=NbInterm,1,0),"")</f>
        <v>1</v>
      </c>
      <c r="L383" s="37" t="n">
        <f aca="false">IF(G383=1,IF(B383="",0,IF(J383&lt;SeuilFugitive,1,0)),"")</f>
        <v>0</v>
      </c>
      <c r="M383" s="37" t="n">
        <f aca="false">IF(G383=1,IF(B383="",IF((Fin-A383)*24&gt;SeuilFigee,1,0),IF(J383&gt;SeuilFigee*3600,1,0)),"")</f>
        <v>0</v>
      </c>
      <c r="N383" s="0" t="str">
        <f aca="false">IF(G383=1,IF(COUNTIF(H$2:H383,H383)=1,COUNTIF($H:$H,H383),""),"")</f>
        <v/>
      </c>
      <c r="O383" s="0" t="str">
        <f aca="false">IF(G383=1,IF(COUNTIF(I$2:I383,I383)=1,COUNTIF($I:$I,I383),""),"")</f>
        <v/>
      </c>
      <c r="P383" s="38" t="str">
        <f aca="false">IF(G383=1,IF(COUNTIFS(C$2:C383,C383,G$2:G383,1)=1,COUNTIFS($C:$C,C383,$G:$G,1)+ROW()/10000000,""),"")</f>
        <v/>
      </c>
      <c r="Q383" s="36" t="n">
        <f aca="false">IF(K383=1,IF(COUNTIFS(C$2:C383,C383,K$2:K383,1)=1,1,0),"")</f>
        <v>0</v>
      </c>
      <c r="R383" s="0" t="str">
        <f aca="false">IF(M383=1,IF(COUNTIFS(C$2:C383,C383,M$2:M383,1)=1,1,0),"")</f>
        <v/>
      </c>
      <c r="S383" s="0" t="str">
        <f aca="false">IF(L383=1,IF(COUNTIFS(C$2:C383,C383,L$2:L383,1)=1,1,0),"")</f>
        <v/>
      </c>
      <c r="T383" s="38" t="str">
        <f aca="false">IF(N383="","",N383+ROW()/10000000)</f>
        <v/>
      </c>
      <c r="U383" s="36" t="n">
        <f aca="false">IF(G383=1,IF(B383="",1,0),"")</f>
        <v>0</v>
      </c>
    </row>
    <row r="384" customFormat="false" ht="15" hidden="false" customHeight="false" outlineLevel="0" collapsed="false">
      <c r="A384" s="35" t="n">
        <v>46084.7621643519</v>
      </c>
      <c r="B384" s="35" t="n">
        <v>46084.7622222222</v>
      </c>
      <c r="C384" s="36" t="s">
        <v>140</v>
      </c>
      <c r="D384" s="36" t="s">
        <v>141</v>
      </c>
      <c r="E384" s="36" t="s">
        <v>128</v>
      </c>
      <c r="F384" s="36" t="s">
        <v>122</v>
      </c>
      <c r="G384" s="36" t="n">
        <f aca="false">IF(A384="","",IF(AND(A384&gt;=Debut,A384&lt;Fin),1,0))</f>
        <v>1</v>
      </c>
      <c r="H384" s="36" t="n">
        <f aca="false">IF(G384=1,INT(ROUND((A384-Debut)*86400,0)/600),"")</f>
        <v>253</v>
      </c>
      <c r="I384" s="36" t="n">
        <f aca="false">IF(G384=1,INT(ROUND((A384-Debut)*86400,0)/3600),"")</f>
        <v>42</v>
      </c>
      <c r="J384" s="36" t="n">
        <f aca="false">IF(OR(A384="",B384=""),"",ROUND((B384-A384)*86400,0))</f>
        <v>5</v>
      </c>
      <c r="K384" s="37" t="n">
        <f aca="false">IF(G384=1,IF(COUNTIFS($C:$C,C384,$G:$G,1,$A:$A,"&gt;="&amp;(A384-FenetreInterm/86400),$A:$A,"&lt;="&amp;A384)&gt;=NbInterm,1,0),"")</f>
        <v>1</v>
      </c>
      <c r="L384" s="37" t="n">
        <f aca="false">IF(G384=1,IF(B384="",0,IF(J384&lt;SeuilFugitive,1,0)),"")</f>
        <v>0</v>
      </c>
      <c r="M384" s="37" t="n">
        <f aca="false">IF(G384=1,IF(B384="",IF((Fin-A384)*24&gt;SeuilFigee,1,0),IF(J384&gt;SeuilFigee*3600,1,0)),"")</f>
        <v>0</v>
      </c>
      <c r="N384" s="0" t="str">
        <f aca="false">IF(G384=1,IF(COUNTIF(H$2:H384,H384)=1,COUNTIF($H:$H,H384),""),"")</f>
        <v/>
      </c>
      <c r="O384" s="0" t="str">
        <f aca="false">IF(G384=1,IF(COUNTIF(I$2:I384,I384)=1,COUNTIF($I:$I,I384),""),"")</f>
        <v/>
      </c>
      <c r="P384" s="38" t="str">
        <f aca="false">IF(G384=1,IF(COUNTIFS(C$2:C384,C384,G$2:G384,1)=1,COUNTIFS($C:$C,C384,$G:$G,1)+ROW()/10000000,""),"")</f>
        <v/>
      </c>
      <c r="Q384" s="36" t="n">
        <f aca="false">IF(K384=1,IF(COUNTIFS(C$2:C384,C384,K$2:K384,1)=1,1,0),"")</f>
        <v>0</v>
      </c>
      <c r="R384" s="0" t="str">
        <f aca="false">IF(M384=1,IF(COUNTIFS(C$2:C384,C384,M$2:M384,1)=1,1,0),"")</f>
        <v/>
      </c>
      <c r="S384" s="0" t="str">
        <f aca="false">IF(L384=1,IF(COUNTIFS(C$2:C384,C384,L$2:L384,1)=1,1,0),"")</f>
        <v/>
      </c>
      <c r="T384" s="38" t="str">
        <f aca="false">IF(N384="","",N384+ROW()/10000000)</f>
        <v/>
      </c>
      <c r="U384" s="36" t="n">
        <f aca="false">IF(G384=1,IF(B384="",1,0),"")</f>
        <v>0</v>
      </c>
    </row>
    <row r="385" customFormat="false" ht="15" hidden="false" customHeight="false" outlineLevel="0" collapsed="false">
      <c r="A385" s="35" t="n">
        <v>46084.7623032407</v>
      </c>
      <c r="B385" s="35" t="n">
        <v>46084.7624305556</v>
      </c>
      <c r="C385" s="36" t="s">
        <v>140</v>
      </c>
      <c r="D385" s="36" t="s">
        <v>141</v>
      </c>
      <c r="E385" s="36" t="s">
        <v>128</v>
      </c>
      <c r="F385" s="36" t="s">
        <v>122</v>
      </c>
      <c r="G385" s="36" t="n">
        <f aca="false">IF(A385="","",IF(AND(A385&gt;=Debut,A385&lt;Fin),1,0))</f>
        <v>1</v>
      </c>
      <c r="H385" s="36" t="n">
        <f aca="false">IF(G385=1,INT(ROUND((A385-Debut)*86400,0)/600),"")</f>
        <v>253</v>
      </c>
      <c r="I385" s="36" t="n">
        <f aca="false">IF(G385=1,INT(ROUND((A385-Debut)*86400,0)/3600),"")</f>
        <v>42</v>
      </c>
      <c r="J385" s="36" t="n">
        <f aca="false">IF(OR(A385="",B385=""),"",ROUND((B385-A385)*86400,0))</f>
        <v>11</v>
      </c>
      <c r="K385" s="37" t="n">
        <f aca="false">IF(G385=1,IF(COUNTIFS($C:$C,C385,$G:$G,1,$A:$A,"&gt;="&amp;(A385-FenetreInterm/86400),$A:$A,"&lt;="&amp;A385)&gt;=NbInterm,1,0),"")</f>
        <v>1</v>
      </c>
      <c r="L385" s="37" t="n">
        <f aca="false">IF(G385=1,IF(B385="",0,IF(J385&lt;SeuilFugitive,1,0)),"")</f>
        <v>0</v>
      </c>
      <c r="M385" s="37" t="n">
        <f aca="false">IF(G385=1,IF(B385="",IF((Fin-A385)*24&gt;SeuilFigee,1,0),IF(J385&gt;SeuilFigee*3600,1,0)),"")</f>
        <v>0</v>
      </c>
      <c r="N385" s="0" t="str">
        <f aca="false">IF(G385=1,IF(COUNTIF(H$2:H385,H385)=1,COUNTIF($H:$H,H385),""),"")</f>
        <v/>
      </c>
      <c r="O385" s="0" t="str">
        <f aca="false">IF(G385=1,IF(COUNTIF(I$2:I385,I385)=1,COUNTIF($I:$I,I385),""),"")</f>
        <v/>
      </c>
      <c r="P385" s="38" t="str">
        <f aca="false">IF(G385=1,IF(COUNTIFS(C$2:C385,C385,G$2:G385,1)=1,COUNTIFS($C:$C,C385,$G:$G,1)+ROW()/10000000,""),"")</f>
        <v/>
      </c>
      <c r="Q385" s="36" t="n">
        <f aca="false">IF(K385=1,IF(COUNTIFS(C$2:C385,C385,K$2:K385,1)=1,1,0),"")</f>
        <v>0</v>
      </c>
      <c r="R385" s="0" t="str">
        <f aca="false">IF(M385=1,IF(COUNTIFS(C$2:C385,C385,M$2:M385,1)=1,1,0),"")</f>
        <v/>
      </c>
      <c r="S385" s="0" t="str">
        <f aca="false">IF(L385=1,IF(COUNTIFS(C$2:C385,C385,L$2:L385,1)=1,1,0),"")</f>
        <v/>
      </c>
      <c r="T385" s="38" t="str">
        <f aca="false">IF(N385="","",N385+ROW()/10000000)</f>
        <v/>
      </c>
      <c r="U385" s="36" t="n">
        <f aca="false">IF(G385=1,IF(B385="",1,0),"")</f>
        <v>0</v>
      </c>
    </row>
    <row r="386" customFormat="false" ht="15" hidden="false" customHeight="false" outlineLevel="0" collapsed="false">
      <c r="A386" s="35" t="n">
        <v>46084.7824652778</v>
      </c>
      <c r="B386" s="35" t="n">
        <v>46084.7921990741</v>
      </c>
      <c r="C386" s="36" t="s">
        <v>142</v>
      </c>
      <c r="D386" s="36" t="s">
        <v>143</v>
      </c>
      <c r="E386" s="36" t="s">
        <v>121</v>
      </c>
      <c r="F386" s="36" t="s">
        <v>144</v>
      </c>
      <c r="G386" s="36" t="n">
        <f aca="false">IF(A386="","",IF(AND(A386&gt;=Debut,A386&lt;Fin),1,0))</f>
        <v>1</v>
      </c>
      <c r="H386" s="36" t="n">
        <f aca="false">IF(G386=1,INT(ROUND((A386-Debut)*86400,0)/600),"")</f>
        <v>256</v>
      </c>
      <c r="I386" s="36" t="n">
        <f aca="false">IF(G386=1,INT(ROUND((A386-Debut)*86400,0)/3600),"")</f>
        <v>42</v>
      </c>
      <c r="J386" s="36" t="n">
        <f aca="false">IF(OR(A386="",B386=""),"",ROUND((B386-A386)*86400,0))</f>
        <v>841</v>
      </c>
      <c r="K386" s="37" t="n">
        <f aca="false">IF(G386=1,IF(COUNTIFS($C:$C,C386,$G:$G,1,$A:$A,"&gt;="&amp;(A386-FenetreInterm/86400),$A:$A,"&lt;="&amp;A386)&gt;=NbInterm,1,0),"")</f>
        <v>0</v>
      </c>
      <c r="L386" s="37" t="n">
        <f aca="false">IF(G386=1,IF(B386="",0,IF(J386&lt;SeuilFugitive,1,0)),"")</f>
        <v>0</v>
      </c>
      <c r="M386" s="37" t="n">
        <f aca="false">IF(G386=1,IF(B386="",IF((Fin-A386)*24&gt;SeuilFigee,1,0),IF(J386&gt;SeuilFigee*3600,1,0)),"")</f>
        <v>0</v>
      </c>
      <c r="N386" s="36" t="n">
        <f aca="false">IF(G386=1,IF(COUNTIF(H$2:H386,H386)=1,COUNTIF($H:$H,H386),""),"")</f>
        <v>1</v>
      </c>
      <c r="O386" s="0" t="str">
        <f aca="false">IF(G386=1,IF(COUNTIF(I$2:I386,I386)=1,COUNTIF($I:$I,I386),""),"")</f>
        <v/>
      </c>
      <c r="P386" s="38" t="str">
        <f aca="false">IF(G386=1,IF(COUNTIFS(C$2:C386,C386,G$2:G386,1)=1,COUNTIFS($C:$C,C386,$G:$G,1)+ROW()/10000000,""),"")</f>
        <v/>
      </c>
      <c r="Q386" s="0" t="str">
        <f aca="false">IF(K386=1,IF(COUNTIFS(C$2:C386,C386,K$2:K386,1)=1,1,0),"")</f>
        <v/>
      </c>
      <c r="R386" s="0" t="str">
        <f aca="false">IF(M386=1,IF(COUNTIFS(C$2:C386,C386,M$2:M386,1)=1,1,0),"")</f>
        <v/>
      </c>
      <c r="S386" s="0" t="str">
        <f aca="false">IF(L386=1,IF(COUNTIFS(C$2:C386,C386,L$2:L386,1)=1,1,0),"")</f>
        <v/>
      </c>
      <c r="T386" s="38" t="n">
        <f aca="false">IF(N386="","",N386+ROW()/10000000)</f>
        <v>1.0000386</v>
      </c>
      <c r="U386" s="36" t="n">
        <f aca="false">IF(G386=1,IF(B386="",1,0),"")</f>
        <v>0</v>
      </c>
    </row>
    <row r="387" customFormat="false" ht="15" hidden="false" customHeight="false" outlineLevel="0" collapsed="false">
      <c r="A387" s="35" t="n">
        <v>46084.7854861111</v>
      </c>
      <c r="B387" s="35" t="n">
        <v>46084.7896296296</v>
      </c>
      <c r="C387" s="36" t="s">
        <v>145</v>
      </c>
      <c r="D387" s="36" t="s">
        <v>146</v>
      </c>
      <c r="E387" s="36" t="s">
        <v>121</v>
      </c>
      <c r="F387" s="36" t="s">
        <v>144</v>
      </c>
      <c r="G387" s="36" t="n">
        <f aca="false">IF(A387="","",IF(AND(A387&gt;=Debut,A387&lt;Fin),1,0))</f>
        <v>1</v>
      </c>
      <c r="H387" s="36" t="n">
        <f aca="false">IF(G387=1,INT(ROUND((A387-Debut)*86400,0)/600),"")</f>
        <v>257</v>
      </c>
      <c r="I387" s="36" t="n">
        <f aca="false">IF(G387=1,INT(ROUND((A387-Debut)*86400,0)/3600),"")</f>
        <v>42</v>
      </c>
      <c r="J387" s="36" t="n">
        <f aca="false">IF(OR(A387="",B387=""),"",ROUND((B387-A387)*86400,0))</f>
        <v>358</v>
      </c>
      <c r="K387" s="37" t="n">
        <f aca="false">IF(G387=1,IF(COUNTIFS($C:$C,C387,$G:$G,1,$A:$A,"&gt;="&amp;(A387-FenetreInterm/86400),$A:$A,"&lt;="&amp;A387)&gt;=NbInterm,1,0),"")</f>
        <v>0</v>
      </c>
      <c r="L387" s="37" t="n">
        <f aca="false">IF(G387=1,IF(B387="",0,IF(J387&lt;SeuilFugitive,1,0)),"")</f>
        <v>0</v>
      </c>
      <c r="M387" s="37" t="n">
        <f aca="false">IF(G387=1,IF(B387="",IF((Fin-A387)*24&gt;SeuilFigee,1,0),IF(J387&gt;SeuilFigee*3600,1,0)),"")</f>
        <v>0</v>
      </c>
      <c r="N387" s="36" t="n">
        <f aca="false">IF(G387=1,IF(COUNTIF(H$2:H387,H387)=1,COUNTIF($H:$H,H387),""),"")</f>
        <v>2</v>
      </c>
      <c r="O387" s="0" t="str">
        <f aca="false">IF(G387=1,IF(COUNTIF(I$2:I387,I387)=1,COUNTIF($I:$I,I387),""),"")</f>
        <v/>
      </c>
      <c r="P387" s="38" t="str">
        <f aca="false">IF(G387=1,IF(COUNTIFS(C$2:C387,C387,G$2:G387,1)=1,COUNTIFS($C:$C,C387,$G:$G,1)+ROW()/10000000,""),"")</f>
        <v/>
      </c>
      <c r="Q387" s="0" t="str">
        <f aca="false">IF(K387=1,IF(COUNTIFS(C$2:C387,C387,K$2:K387,1)=1,1,0),"")</f>
        <v/>
      </c>
      <c r="R387" s="0" t="str">
        <f aca="false">IF(M387=1,IF(COUNTIFS(C$2:C387,C387,M$2:M387,1)=1,1,0),"")</f>
        <v/>
      </c>
      <c r="S387" s="0" t="str">
        <f aca="false">IF(L387=1,IF(COUNTIFS(C$2:C387,C387,L$2:L387,1)=1,1,0),"")</f>
        <v/>
      </c>
      <c r="T387" s="38" t="n">
        <f aca="false">IF(N387="","",N387+ROW()/10000000)</f>
        <v>2.0000387</v>
      </c>
      <c r="U387" s="36" t="n">
        <f aca="false">IF(G387=1,IF(B387="",1,0),"")</f>
        <v>0</v>
      </c>
    </row>
    <row r="388" customFormat="false" ht="15" hidden="false" customHeight="false" outlineLevel="0" collapsed="false">
      <c r="A388" s="35" t="n">
        <v>46084.789212963</v>
      </c>
      <c r="B388" s="35" t="n">
        <v>46084.7971527778</v>
      </c>
      <c r="C388" s="36" t="s">
        <v>153</v>
      </c>
      <c r="D388" s="36" t="s">
        <v>154</v>
      </c>
      <c r="E388" s="36" t="s">
        <v>121</v>
      </c>
      <c r="F388" s="36" t="s">
        <v>144</v>
      </c>
      <c r="G388" s="36" t="n">
        <f aca="false">IF(A388="","",IF(AND(A388&gt;=Debut,A388&lt;Fin),1,0))</f>
        <v>1</v>
      </c>
      <c r="H388" s="36" t="n">
        <f aca="false">IF(G388=1,INT(ROUND((A388-Debut)*86400,0)/600),"")</f>
        <v>257</v>
      </c>
      <c r="I388" s="36" t="n">
        <f aca="false">IF(G388=1,INT(ROUND((A388-Debut)*86400,0)/3600),"")</f>
        <v>42</v>
      </c>
      <c r="J388" s="36" t="n">
        <f aca="false">IF(OR(A388="",B388=""),"",ROUND((B388-A388)*86400,0))</f>
        <v>686</v>
      </c>
      <c r="K388" s="37" t="n">
        <f aca="false">IF(G388=1,IF(COUNTIFS($C:$C,C388,$G:$G,1,$A:$A,"&gt;="&amp;(A388-FenetreInterm/86400),$A:$A,"&lt;="&amp;A388)&gt;=NbInterm,1,0),"")</f>
        <v>0</v>
      </c>
      <c r="L388" s="37" t="n">
        <f aca="false">IF(G388=1,IF(B388="",0,IF(J388&lt;SeuilFugitive,1,0)),"")</f>
        <v>0</v>
      </c>
      <c r="M388" s="37" t="n">
        <f aca="false">IF(G388=1,IF(B388="",IF((Fin-A388)*24&gt;SeuilFigee,1,0),IF(J388&gt;SeuilFigee*3600,1,0)),"")</f>
        <v>0</v>
      </c>
      <c r="N388" s="0" t="str">
        <f aca="false">IF(G388=1,IF(COUNTIF(H$2:H388,H388)=1,COUNTIF($H:$H,H388),""),"")</f>
        <v/>
      </c>
      <c r="O388" s="0" t="str">
        <f aca="false">IF(G388=1,IF(COUNTIF(I$2:I388,I388)=1,COUNTIF($I:$I,I388),""),"")</f>
        <v/>
      </c>
      <c r="P388" s="38" t="str">
        <f aca="false">IF(G388=1,IF(COUNTIFS(C$2:C388,C388,G$2:G388,1)=1,COUNTIFS($C:$C,C388,$G:$G,1)+ROW()/10000000,""),"")</f>
        <v/>
      </c>
      <c r="Q388" s="0" t="str">
        <f aca="false">IF(K388=1,IF(COUNTIFS(C$2:C388,C388,K$2:K388,1)=1,1,0),"")</f>
        <v/>
      </c>
      <c r="R388" s="0" t="str">
        <f aca="false">IF(M388=1,IF(COUNTIFS(C$2:C388,C388,M$2:M388,1)=1,1,0),"")</f>
        <v/>
      </c>
      <c r="S388" s="0" t="str">
        <f aca="false">IF(L388=1,IF(COUNTIFS(C$2:C388,C388,L$2:L388,1)=1,1,0),"")</f>
        <v/>
      </c>
      <c r="T388" s="38" t="str">
        <f aca="false">IF(N388="","",N388+ROW()/10000000)</f>
        <v/>
      </c>
      <c r="U388" s="36" t="n">
        <f aca="false">IF(G388=1,IF(B388="",1,0),"")</f>
        <v>0</v>
      </c>
    </row>
    <row r="389" customFormat="false" ht="15" hidden="false" customHeight="false" outlineLevel="0" collapsed="false">
      <c r="A389" s="35" t="n">
        <v>46084.8041319445</v>
      </c>
      <c r="B389" s="35" t="n">
        <v>46084.8129398148</v>
      </c>
      <c r="C389" s="36" t="s">
        <v>142</v>
      </c>
      <c r="D389" s="36" t="s">
        <v>143</v>
      </c>
      <c r="E389" s="36" t="s">
        <v>121</v>
      </c>
      <c r="F389" s="36" t="s">
        <v>144</v>
      </c>
      <c r="G389" s="36" t="n">
        <f aca="false">IF(A389="","",IF(AND(A389&gt;=Debut,A389&lt;Fin),1,0))</f>
        <v>1</v>
      </c>
      <c r="H389" s="36" t="n">
        <f aca="false">IF(G389=1,INT(ROUND((A389-Debut)*86400,0)/600),"")</f>
        <v>259</v>
      </c>
      <c r="I389" s="36" t="n">
        <f aca="false">IF(G389=1,INT(ROUND((A389-Debut)*86400,0)/3600),"")</f>
        <v>43</v>
      </c>
      <c r="J389" s="36" t="n">
        <f aca="false">IF(OR(A389="",B389=""),"",ROUND((B389-A389)*86400,0))</f>
        <v>761</v>
      </c>
      <c r="K389" s="37" t="n">
        <f aca="false">IF(G389=1,IF(COUNTIFS($C:$C,C389,$G:$G,1,$A:$A,"&gt;="&amp;(A389-FenetreInterm/86400),$A:$A,"&lt;="&amp;A389)&gt;=NbInterm,1,0),"")</f>
        <v>0</v>
      </c>
      <c r="L389" s="37" t="n">
        <f aca="false">IF(G389=1,IF(B389="",0,IF(J389&lt;SeuilFugitive,1,0)),"")</f>
        <v>0</v>
      </c>
      <c r="M389" s="37" t="n">
        <f aca="false">IF(G389=1,IF(B389="",IF((Fin-A389)*24&gt;SeuilFigee,1,0),IF(J389&gt;SeuilFigee*3600,1,0)),"")</f>
        <v>0</v>
      </c>
      <c r="N389" s="36" t="n">
        <f aca="false">IF(G389=1,IF(COUNTIF(H$2:H389,H389)=1,COUNTIF($H:$H,H389),""),"")</f>
        <v>1</v>
      </c>
      <c r="O389" s="36" t="n">
        <f aca="false">IF(G389=1,IF(COUNTIF(I$2:I389,I389)=1,COUNTIF($I:$I,I389),""),"")</f>
        <v>2</v>
      </c>
      <c r="P389" s="38" t="str">
        <f aca="false">IF(G389=1,IF(COUNTIFS(C$2:C389,C389,G$2:G389,1)=1,COUNTIFS($C:$C,C389,$G:$G,1)+ROW()/10000000,""),"")</f>
        <v/>
      </c>
      <c r="Q389" s="0" t="str">
        <f aca="false">IF(K389=1,IF(COUNTIFS(C$2:C389,C389,K$2:K389,1)=1,1,0),"")</f>
        <v/>
      </c>
      <c r="R389" s="0" t="str">
        <f aca="false">IF(M389=1,IF(COUNTIFS(C$2:C389,C389,M$2:M389,1)=1,1,0),"")</f>
        <v/>
      </c>
      <c r="S389" s="0" t="str">
        <f aca="false">IF(L389=1,IF(COUNTIFS(C$2:C389,C389,L$2:L389,1)=1,1,0),"")</f>
        <v/>
      </c>
      <c r="T389" s="38" t="n">
        <f aca="false">IF(N389="","",N389+ROW()/10000000)</f>
        <v>1.0000389</v>
      </c>
      <c r="U389" s="36" t="n">
        <f aca="false">IF(G389=1,IF(B389="",1,0),"")</f>
        <v>0</v>
      </c>
    </row>
    <row r="390" customFormat="false" ht="15" hidden="false" customHeight="false" outlineLevel="0" collapsed="false">
      <c r="A390" s="35" t="n">
        <v>46084.8290277778</v>
      </c>
      <c r="B390" s="35" t="n">
        <v>46084.8335532407</v>
      </c>
      <c r="C390" s="36" t="s">
        <v>145</v>
      </c>
      <c r="D390" s="36" t="s">
        <v>146</v>
      </c>
      <c r="E390" s="36" t="s">
        <v>121</v>
      </c>
      <c r="F390" s="36" t="s">
        <v>144</v>
      </c>
      <c r="G390" s="36" t="n">
        <f aca="false">IF(A390="","",IF(AND(A390&gt;=Debut,A390&lt;Fin),1,0))</f>
        <v>1</v>
      </c>
      <c r="H390" s="36" t="n">
        <f aca="false">IF(G390=1,INT(ROUND((A390-Debut)*86400,0)/600),"")</f>
        <v>263</v>
      </c>
      <c r="I390" s="36" t="n">
        <f aca="false">IF(G390=1,INT(ROUND((A390-Debut)*86400,0)/3600),"")</f>
        <v>43</v>
      </c>
      <c r="J390" s="36" t="n">
        <f aca="false">IF(OR(A390="",B390=""),"",ROUND((B390-A390)*86400,0))</f>
        <v>391</v>
      </c>
      <c r="K390" s="37" t="n">
        <f aca="false">IF(G390=1,IF(COUNTIFS($C:$C,C390,$G:$G,1,$A:$A,"&gt;="&amp;(A390-FenetreInterm/86400),$A:$A,"&lt;="&amp;A390)&gt;=NbInterm,1,0),"")</f>
        <v>0</v>
      </c>
      <c r="L390" s="37" t="n">
        <f aca="false">IF(G390=1,IF(B390="",0,IF(J390&lt;SeuilFugitive,1,0)),"")</f>
        <v>0</v>
      </c>
      <c r="M390" s="37" t="n">
        <f aca="false">IF(G390=1,IF(B390="",IF((Fin-A390)*24&gt;SeuilFigee,1,0),IF(J390&gt;SeuilFigee*3600,1,0)),"")</f>
        <v>0</v>
      </c>
      <c r="N390" s="36" t="n">
        <f aca="false">IF(G390=1,IF(COUNTIF(H$2:H390,H390)=1,COUNTIF($H:$H,H390),""),"")</f>
        <v>1</v>
      </c>
      <c r="O390" s="0" t="str">
        <f aca="false">IF(G390=1,IF(COUNTIF(I$2:I390,I390)=1,COUNTIF($I:$I,I390),""),"")</f>
        <v/>
      </c>
      <c r="P390" s="38" t="str">
        <f aca="false">IF(G390=1,IF(COUNTIFS(C$2:C390,C390,G$2:G390,1)=1,COUNTIFS($C:$C,C390,$G:$G,1)+ROW()/10000000,""),"")</f>
        <v/>
      </c>
      <c r="Q390" s="0" t="str">
        <f aca="false">IF(K390=1,IF(COUNTIFS(C$2:C390,C390,K$2:K390,1)=1,1,0),"")</f>
        <v/>
      </c>
      <c r="R390" s="0" t="str">
        <f aca="false">IF(M390=1,IF(COUNTIFS(C$2:C390,C390,M$2:M390,1)=1,1,0),"")</f>
        <v/>
      </c>
      <c r="S390" s="0" t="str">
        <f aca="false">IF(L390=1,IF(COUNTIFS(C$2:C390,C390,L$2:L390,1)=1,1,0),"")</f>
        <v/>
      </c>
      <c r="T390" s="38" t="n">
        <f aca="false">IF(N390="","",N390+ROW()/10000000)</f>
        <v>1.000039</v>
      </c>
      <c r="U390" s="36" t="n">
        <f aca="false">IF(G390=1,IF(B390="",1,0),"")</f>
        <v>0</v>
      </c>
    </row>
    <row r="391" customFormat="false" ht="15" hidden="false" customHeight="false" outlineLevel="0" collapsed="false">
      <c r="A391" s="35" t="n">
        <v>46084.8346759259</v>
      </c>
      <c r="B391" s="35" t="n">
        <v>46084.8434259259</v>
      </c>
      <c r="C391" s="36" t="s">
        <v>145</v>
      </c>
      <c r="D391" s="36" t="s">
        <v>146</v>
      </c>
      <c r="E391" s="36" t="s">
        <v>121</v>
      </c>
      <c r="F391" s="36" t="s">
        <v>144</v>
      </c>
      <c r="G391" s="36" t="n">
        <f aca="false">IF(A391="","",IF(AND(A391&gt;=Debut,A391&lt;Fin),1,0))</f>
        <v>1</v>
      </c>
      <c r="H391" s="36" t="n">
        <f aca="false">IF(G391=1,INT(ROUND((A391-Debut)*86400,0)/600),"")</f>
        <v>264</v>
      </c>
      <c r="I391" s="36" t="n">
        <f aca="false">IF(G391=1,INT(ROUND((A391-Debut)*86400,0)/3600),"")</f>
        <v>44</v>
      </c>
      <c r="J391" s="36" t="n">
        <f aca="false">IF(OR(A391="",B391=""),"",ROUND((B391-A391)*86400,0))</f>
        <v>756</v>
      </c>
      <c r="K391" s="37" t="n">
        <f aca="false">IF(G391=1,IF(COUNTIFS($C:$C,C391,$G:$G,1,$A:$A,"&gt;="&amp;(A391-FenetreInterm/86400),$A:$A,"&lt;="&amp;A391)&gt;=NbInterm,1,0),"")</f>
        <v>0</v>
      </c>
      <c r="L391" s="37" t="n">
        <f aca="false">IF(G391=1,IF(B391="",0,IF(J391&lt;SeuilFugitive,1,0)),"")</f>
        <v>0</v>
      </c>
      <c r="M391" s="37" t="n">
        <f aca="false">IF(G391=1,IF(B391="",IF((Fin-A391)*24&gt;SeuilFigee,1,0),IF(J391&gt;SeuilFigee*3600,1,0)),"")</f>
        <v>0</v>
      </c>
      <c r="N391" s="36" t="n">
        <f aca="false">IF(G391=1,IF(COUNTIF(H$2:H391,H391)=1,COUNTIF($H:$H,H391),""),"")</f>
        <v>1</v>
      </c>
      <c r="O391" s="36" t="n">
        <f aca="false">IF(G391=1,IF(COUNTIF(I$2:I391,I391)=1,COUNTIF($I:$I,I391),""),"")</f>
        <v>4</v>
      </c>
      <c r="P391" s="38" t="str">
        <f aca="false">IF(G391=1,IF(COUNTIFS(C$2:C391,C391,G$2:G391,1)=1,COUNTIFS($C:$C,C391,$G:$G,1)+ROW()/10000000,""),"")</f>
        <v/>
      </c>
      <c r="Q391" s="0" t="str">
        <f aca="false">IF(K391=1,IF(COUNTIFS(C$2:C391,C391,K$2:K391,1)=1,1,0),"")</f>
        <v/>
      </c>
      <c r="R391" s="0" t="str">
        <f aca="false">IF(M391=1,IF(COUNTIFS(C$2:C391,C391,M$2:M391,1)=1,1,0),"")</f>
        <v/>
      </c>
      <c r="S391" s="0" t="str">
        <f aca="false">IF(L391=1,IF(COUNTIFS(C$2:C391,C391,L$2:L391,1)=1,1,0),"")</f>
        <v/>
      </c>
      <c r="T391" s="38" t="n">
        <f aca="false">IF(N391="","",N391+ROW()/10000000)</f>
        <v>1.0000391</v>
      </c>
      <c r="U391" s="36" t="n">
        <f aca="false">IF(G391=1,IF(B391="",1,0),"")</f>
        <v>0</v>
      </c>
    </row>
    <row r="392" customFormat="false" ht="15" hidden="false" customHeight="false" outlineLevel="0" collapsed="false">
      <c r="A392" s="35" t="n">
        <v>46084.8411805556</v>
      </c>
      <c r="B392" s="35" t="n">
        <v>46084.8472222222</v>
      </c>
      <c r="C392" s="36" t="s">
        <v>145</v>
      </c>
      <c r="D392" s="36" t="s">
        <v>146</v>
      </c>
      <c r="E392" s="36" t="s">
        <v>121</v>
      </c>
      <c r="F392" s="36" t="s">
        <v>144</v>
      </c>
      <c r="G392" s="36" t="n">
        <f aca="false">IF(A392="","",IF(AND(A392&gt;=Debut,A392&lt;Fin),1,0))</f>
        <v>1</v>
      </c>
      <c r="H392" s="36" t="n">
        <f aca="false">IF(G392=1,INT(ROUND((A392-Debut)*86400,0)/600),"")</f>
        <v>265</v>
      </c>
      <c r="I392" s="36" t="n">
        <f aca="false">IF(G392=1,INT(ROUND((A392-Debut)*86400,0)/3600),"")</f>
        <v>44</v>
      </c>
      <c r="J392" s="36" t="n">
        <f aca="false">IF(OR(A392="",B392=""),"",ROUND((B392-A392)*86400,0))</f>
        <v>522</v>
      </c>
      <c r="K392" s="37" t="n">
        <f aca="false">IF(G392=1,IF(COUNTIFS($C:$C,C392,$G:$G,1,$A:$A,"&gt;="&amp;(A392-FenetreInterm/86400),$A:$A,"&lt;="&amp;A392)&gt;=NbInterm,1,0),"")</f>
        <v>0</v>
      </c>
      <c r="L392" s="37" t="n">
        <f aca="false">IF(G392=1,IF(B392="",0,IF(J392&lt;SeuilFugitive,1,0)),"")</f>
        <v>0</v>
      </c>
      <c r="M392" s="37" t="n">
        <f aca="false">IF(G392=1,IF(B392="",IF((Fin-A392)*24&gt;SeuilFigee,1,0),IF(J392&gt;SeuilFigee*3600,1,0)),"")</f>
        <v>0</v>
      </c>
      <c r="N392" s="36" t="n">
        <f aca="false">IF(G392=1,IF(COUNTIF(H$2:H392,H392)=1,COUNTIF($H:$H,H392),""),"")</f>
        <v>1</v>
      </c>
      <c r="O392" s="0" t="str">
        <f aca="false">IF(G392=1,IF(COUNTIF(I$2:I392,I392)=1,COUNTIF($I:$I,I392),""),"")</f>
        <v/>
      </c>
      <c r="P392" s="38" t="str">
        <f aca="false">IF(G392=1,IF(COUNTIFS(C$2:C392,C392,G$2:G392,1)=1,COUNTIFS($C:$C,C392,$G:$G,1)+ROW()/10000000,""),"")</f>
        <v/>
      </c>
      <c r="Q392" s="0" t="str">
        <f aca="false">IF(K392=1,IF(COUNTIFS(C$2:C392,C392,K$2:K392,1)=1,1,0),"")</f>
        <v/>
      </c>
      <c r="R392" s="0" t="str">
        <f aca="false">IF(M392=1,IF(COUNTIFS(C$2:C392,C392,M$2:M392,1)=1,1,0),"")</f>
        <v/>
      </c>
      <c r="S392" s="0" t="str">
        <f aca="false">IF(L392=1,IF(COUNTIFS(C$2:C392,C392,L$2:L392,1)=1,1,0),"")</f>
        <v/>
      </c>
      <c r="T392" s="38" t="n">
        <f aca="false">IF(N392="","",N392+ROW()/10000000)</f>
        <v>1.0000392</v>
      </c>
      <c r="U392" s="36" t="n">
        <f aca="false">IF(G392=1,IF(B392="",1,0),"")</f>
        <v>0</v>
      </c>
    </row>
    <row r="393" customFormat="false" ht="15" hidden="false" customHeight="false" outlineLevel="0" collapsed="false">
      <c r="A393" s="35" t="n">
        <v>46084.8672800926</v>
      </c>
      <c r="B393" s="35" t="n">
        <v>46084.8688657407</v>
      </c>
      <c r="C393" s="36" t="s">
        <v>142</v>
      </c>
      <c r="D393" s="36" t="s">
        <v>143</v>
      </c>
      <c r="E393" s="36" t="s">
        <v>121</v>
      </c>
      <c r="F393" s="36" t="s">
        <v>144</v>
      </c>
      <c r="G393" s="36" t="n">
        <f aca="false">IF(A393="","",IF(AND(A393&gt;=Debut,A393&lt;Fin),1,0))</f>
        <v>1</v>
      </c>
      <c r="H393" s="36" t="n">
        <f aca="false">IF(G393=1,INT(ROUND((A393-Debut)*86400,0)/600),"")</f>
        <v>268</v>
      </c>
      <c r="I393" s="36" t="n">
        <f aca="false">IF(G393=1,INT(ROUND((A393-Debut)*86400,0)/3600),"")</f>
        <v>44</v>
      </c>
      <c r="J393" s="36" t="n">
        <f aca="false">IF(OR(A393="",B393=""),"",ROUND((B393-A393)*86400,0))</f>
        <v>137</v>
      </c>
      <c r="K393" s="37" t="n">
        <f aca="false">IF(G393=1,IF(COUNTIFS($C:$C,C393,$G:$G,1,$A:$A,"&gt;="&amp;(A393-FenetreInterm/86400),$A:$A,"&lt;="&amp;A393)&gt;=NbInterm,1,0),"")</f>
        <v>0</v>
      </c>
      <c r="L393" s="37" t="n">
        <f aca="false">IF(G393=1,IF(B393="",0,IF(J393&lt;SeuilFugitive,1,0)),"")</f>
        <v>0</v>
      </c>
      <c r="M393" s="37" t="n">
        <f aca="false">IF(G393=1,IF(B393="",IF((Fin-A393)*24&gt;SeuilFigee,1,0),IF(J393&gt;SeuilFigee*3600,1,0)),"")</f>
        <v>0</v>
      </c>
      <c r="N393" s="36" t="n">
        <f aca="false">IF(G393=1,IF(COUNTIF(H$2:H393,H393)=1,COUNTIF($H:$H,H393),""),"")</f>
        <v>1</v>
      </c>
      <c r="O393" s="0" t="str">
        <f aca="false">IF(G393=1,IF(COUNTIF(I$2:I393,I393)=1,COUNTIF($I:$I,I393),""),"")</f>
        <v/>
      </c>
      <c r="P393" s="38" t="str">
        <f aca="false">IF(G393=1,IF(COUNTIFS(C$2:C393,C393,G$2:G393,1)=1,COUNTIFS($C:$C,C393,$G:$G,1)+ROW()/10000000,""),"")</f>
        <v/>
      </c>
      <c r="Q393" s="0" t="str">
        <f aca="false">IF(K393=1,IF(COUNTIFS(C$2:C393,C393,K$2:K393,1)=1,1,0),"")</f>
        <v/>
      </c>
      <c r="R393" s="0" t="str">
        <f aca="false">IF(M393=1,IF(COUNTIFS(C$2:C393,C393,M$2:M393,1)=1,1,0),"")</f>
        <v/>
      </c>
      <c r="S393" s="0" t="str">
        <f aca="false">IF(L393=1,IF(COUNTIFS(C$2:C393,C393,L$2:L393,1)=1,1,0),"")</f>
        <v/>
      </c>
      <c r="T393" s="38" t="n">
        <f aca="false">IF(N393="","",N393+ROW()/10000000)</f>
        <v>1.0000393</v>
      </c>
      <c r="U393" s="36" t="n">
        <f aca="false">IF(G393=1,IF(B393="",1,0),"")</f>
        <v>0</v>
      </c>
    </row>
    <row r="394" customFormat="false" ht="15" hidden="false" customHeight="false" outlineLevel="0" collapsed="false">
      <c r="A394" s="35" t="n">
        <v>46084.873287037</v>
      </c>
      <c r="B394" s="35" t="n">
        <v>46084.8745486111</v>
      </c>
      <c r="C394" s="36" t="s">
        <v>142</v>
      </c>
      <c r="D394" s="36" t="s">
        <v>143</v>
      </c>
      <c r="E394" s="36" t="s">
        <v>121</v>
      </c>
      <c r="F394" s="36" t="s">
        <v>144</v>
      </c>
      <c r="G394" s="36" t="n">
        <f aca="false">IF(A394="","",IF(AND(A394&gt;=Debut,A394&lt;Fin),1,0))</f>
        <v>1</v>
      </c>
      <c r="H394" s="36" t="n">
        <f aca="false">IF(G394=1,INT(ROUND((A394-Debut)*86400,0)/600),"")</f>
        <v>269</v>
      </c>
      <c r="I394" s="36" t="n">
        <f aca="false">IF(G394=1,INT(ROUND((A394-Debut)*86400,0)/3600),"")</f>
        <v>44</v>
      </c>
      <c r="J394" s="36" t="n">
        <f aca="false">IF(OR(A394="",B394=""),"",ROUND((B394-A394)*86400,0))</f>
        <v>109</v>
      </c>
      <c r="K394" s="37" t="n">
        <f aca="false">IF(G394=1,IF(COUNTIFS($C:$C,C394,$G:$G,1,$A:$A,"&gt;="&amp;(A394-FenetreInterm/86400),$A:$A,"&lt;="&amp;A394)&gt;=NbInterm,1,0),"")</f>
        <v>0</v>
      </c>
      <c r="L394" s="37" t="n">
        <f aca="false">IF(G394=1,IF(B394="",0,IF(J394&lt;SeuilFugitive,1,0)),"")</f>
        <v>0</v>
      </c>
      <c r="M394" s="37" t="n">
        <f aca="false">IF(G394=1,IF(B394="",IF((Fin-A394)*24&gt;SeuilFigee,1,0),IF(J394&gt;SeuilFigee*3600,1,0)),"")</f>
        <v>0</v>
      </c>
      <c r="N394" s="36" t="n">
        <f aca="false">IF(G394=1,IF(COUNTIF(H$2:H394,H394)=1,COUNTIF($H:$H,H394),""),"")</f>
        <v>1</v>
      </c>
      <c r="O394" s="0" t="str">
        <f aca="false">IF(G394=1,IF(COUNTIF(I$2:I394,I394)=1,COUNTIF($I:$I,I394),""),"")</f>
        <v/>
      </c>
      <c r="P394" s="38" t="str">
        <f aca="false">IF(G394=1,IF(COUNTIFS(C$2:C394,C394,G$2:G394,1)=1,COUNTIFS($C:$C,C394,$G:$G,1)+ROW()/10000000,""),"")</f>
        <v/>
      </c>
      <c r="Q394" s="0" t="str">
        <f aca="false">IF(K394=1,IF(COUNTIFS(C$2:C394,C394,K$2:K394,1)=1,1,0),"")</f>
        <v/>
      </c>
      <c r="R394" s="0" t="str">
        <f aca="false">IF(M394=1,IF(COUNTIFS(C$2:C394,C394,M$2:M394,1)=1,1,0),"")</f>
        <v/>
      </c>
      <c r="S394" s="0" t="str">
        <f aca="false">IF(L394=1,IF(COUNTIFS(C$2:C394,C394,L$2:L394,1)=1,1,0),"")</f>
        <v/>
      </c>
      <c r="T394" s="38" t="n">
        <f aca="false">IF(N394="","",N394+ROW()/10000000)</f>
        <v>1.0000394</v>
      </c>
      <c r="U394" s="36" t="n">
        <f aca="false">IF(G394=1,IF(B394="",1,0),"")</f>
        <v>0</v>
      </c>
    </row>
    <row r="395" customFormat="false" ht="15" hidden="false" customHeight="false" outlineLevel="0" collapsed="false">
      <c r="A395" s="35" t="n">
        <v>46084.8818171296</v>
      </c>
      <c r="B395" s="35" t="n">
        <v>46084.8830902778</v>
      </c>
      <c r="C395" s="36" t="s">
        <v>142</v>
      </c>
      <c r="D395" s="36" t="s">
        <v>143</v>
      </c>
      <c r="E395" s="36" t="s">
        <v>121</v>
      </c>
      <c r="F395" s="36" t="s">
        <v>144</v>
      </c>
      <c r="G395" s="36" t="n">
        <f aca="false">IF(A395="","",IF(AND(A395&gt;=Debut,A395&lt;Fin),1,0))</f>
        <v>1</v>
      </c>
      <c r="H395" s="36" t="n">
        <f aca="false">IF(G395=1,INT(ROUND((A395-Debut)*86400,0)/600),"")</f>
        <v>270</v>
      </c>
      <c r="I395" s="36" t="n">
        <f aca="false">IF(G395=1,INT(ROUND((A395-Debut)*86400,0)/3600),"")</f>
        <v>45</v>
      </c>
      <c r="J395" s="36" t="n">
        <f aca="false">IF(OR(A395="",B395=""),"",ROUND((B395-A395)*86400,0))</f>
        <v>110</v>
      </c>
      <c r="K395" s="37" t="n">
        <f aca="false">IF(G395=1,IF(COUNTIFS($C:$C,C395,$G:$G,1,$A:$A,"&gt;="&amp;(A395-FenetreInterm/86400),$A:$A,"&lt;="&amp;A395)&gt;=NbInterm,1,0),"")</f>
        <v>0</v>
      </c>
      <c r="L395" s="37" t="n">
        <f aca="false">IF(G395=1,IF(B395="",0,IF(J395&lt;SeuilFugitive,1,0)),"")</f>
        <v>0</v>
      </c>
      <c r="M395" s="37" t="n">
        <f aca="false">IF(G395=1,IF(B395="",IF((Fin-A395)*24&gt;SeuilFigee,1,0),IF(J395&gt;SeuilFigee*3600,1,0)),"")</f>
        <v>0</v>
      </c>
      <c r="N395" s="36" t="n">
        <f aca="false">IF(G395=1,IF(COUNTIF(H$2:H395,H395)=1,COUNTIF($H:$H,H395),""),"")</f>
        <v>1</v>
      </c>
      <c r="O395" s="36" t="n">
        <f aca="false">IF(G395=1,IF(COUNTIF(I$2:I395,I395)=1,COUNTIF($I:$I,I395),""),"")</f>
        <v>2</v>
      </c>
      <c r="P395" s="38" t="str">
        <f aca="false">IF(G395=1,IF(COUNTIFS(C$2:C395,C395,G$2:G395,1)=1,COUNTIFS($C:$C,C395,$G:$G,1)+ROW()/10000000,""),"")</f>
        <v/>
      </c>
      <c r="Q395" s="0" t="str">
        <f aca="false">IF(K395=1,IF(COUNTIFS(C$2:C395,C395,K$2:K395,1)=1,1,0),"")</f>
        <v/>
      </c>
      <c r="R395" s="0" t="str">
        <f aca="false">IF(M395=1,IF(COUNTIFS(C$2:C395,C395,M$2:M395,1)=1,1,0),"")</f>
        <v/>
      </c>
      <c r="S395" s="0" t="str">
        <f aca="false">IF(L395=1,IF(COUNTIFS(C$2:C395,C395,L$2:L395,1)=1,1,0),"")</f>
        <v/>
      </c>
      <c r="T395" s="38" t="n">
        <f aca="false">IF(N395="","",N395+ROW()/10000000)</f>
        <v>1.0000395</v>
      </c>
      <c r="U395" s="36" t="n">
        <f aca="false">IF(G395=1,IF(B395="",1,0),"")</f>
        <v>0</v>
      </c>
    </row>
    <row r="396" customFormat="false" ht="15" hidden="false" customHeight="false" outlineLevel="0" collapsed="false">
      <c r="A396" s="35" t="n">
        <v>46084.8838657407</v>
      </c>
      <c r="B396" s="35" t="n">
        <v>46084.8913773148</v>
      </c>
      <c r="C396" s="36" t="s">
        <v>153</v>
      </c>
      <c r="D396" s="36" t="s">
        <v>154</v>
      </c>
      <c r="E396" s="36" t="s">
        <v>121</v>
      </c>
      <c r="F396" s="36" t="s">
        <v>144</v>
      </c>
      <c r="G396" s="36" t="n">
        <f aca="false">IF(A396="","",IF(AND(A396&gt;=Debut,A396&lt;Fin),1,0))</f>
        <v>1</v>
      </c>
      <c r="H396" s="36" t="n">
        <f aca="false">IF(G396=1,INT(ROUND((A396-Debut)*86400,0)/600),"")</f>
        <v>271</v>
      </c>
      <c r="I396" s="36" t="n">
        <f aca="false">IF(G396=1,INT(ROUND((A396-Debut)*86400,0)/3600),"")</f>
        <v>45</v>
      </c>
      <c r="J396" s="36" t="n">
        <f aca="false">IF(OR(A396="",B396=""),"",ROUND((B396-A396)*86400,0))</f>
        <v>649</v>
      </c>
      <c r="K396" s="37" t="n">
        <f aca="false">IF(G396=1,IF(COUNTIFS($C:$C,C396,$G:$G,1,$A:$A,"&gt;="&amp;(A396-FenetreInterm/86400),$A:$A,"&lt;="&amp;A396)&gt;=NbInterm,1,0),"")</f>
        <v>0</v>
      </c>
      <c r="L396" s="37" t="n">
        <f aca="false">IF(G396=1,IF(B396="",0,IF(J396&lt;SeuilFugitive,1,0)),"")</f>
        <v>0</v>
      </c>
      <c r="M396" s="37" t="n">
        <f aca="false">IF(G396=1,IF(B396="",IF((Fin-A396)*24&gt;SeuilFigee,1,0),IF(J396&gt;SeuilFigee*3600,1,0)),"")</f>
        <v>0</v>
      </c>
      <c r="N396" s="36" t="n">
        <f aca="false">IF(G396=1,IF(COUNTIF(H$2:H396,H396)=1,COUNTIF($H:$H,H396),""),"")</f>
        <v>1</v>
      </c>
      <c r="O396" s="0" t="str">
        <f aca="false">IF(G396=1,IF(COUNTIF(I$2:I396,I396)=1,COUNTIF($I:$I,I396),""),"")</f>
        <v/>
      </c>
      <c r="P396" s="38" t="str">
        <f aca="false">IF(G396=1,IF(COUNTIFS(C$2:C396,C396,G$2:G396,1)=1,COUNTIFS($C:$C,C396,$G:$G,1)+ROW()/10000000,""),"")</f>
        <v/>
      </c>
      <c r="Q396" s="0" t="str">
        <f aca="false">IF(K396=1,IF(COUNTIFS(C$2:C396,C396,K$2:K396,1)=1,1,0),"")</f>
        <v/>
      </c>
      <c r="R396" s="0" t="str">
        <f aca="false">IF(M396=1,IF(COUNTIFS(C$2:C396,C396,M$2:M396,1)=1,1,0),"")</f>
        <v/>
      </c>
      <c r="S396" s="0" t="str">
        <f aca="false">IF(L396=1,IF(COUNTIFS(C$2:C396,C396,L$2:L396,1)=1,1,0),"")</f>
        <v/>
      </c>
      <c r="T396" s="38" t="n">
        <f aca="false">IF(N396="","",N396+ROW()/10000000)</f>
        <v>1.0000396</v>
      </c>
      <c r="U396" s="36" t="n">
        <f aca="false">IF(G396=1,IF(B396="",1,0),"")</f>
        <v>0</v>
      </c>
    </row>
    <row r="397" customFormat="false" ht="15" hidden="false" customHeight="false" outlineLevel="0" collapsed="false">
      <c r="A397" s="35" t="n">
        <v>46084.9242708333</v>
      </c>
      <c r="B397" s="35" t="n">
        <v>46084.9242939815</v>
      </c>
      <c r="C397" s="36" t="s">
        <v>132</v>
      </c>
      <c r="D397" s="36" t="s">
        <v>133</v>
      </c>
      <c r="E397" s="36" t="s">
        <v>121</v>
      </c>
      <c r="F397" s="36" t="s">
        <v>129</v>
      </c>
      <c r="G397" s="36" t="n">
        <f aca="false">IF(A397="","",IF(AND(A397&gt;=Debut,A397&lt;Fin),1,0))</f>
        <v>1</v>
      </c>
      <c r="H397" s="36" t="n">
        <f aca="false">IF(G397=1,INT(ROUND((A397-Debut)*86400,0)/600),"")</f>
        <v>277</v>
      </c>
      <c r="I397" s="36" t="n">
        <f aca="false">IF(G397=1,INT(ROUND((A397-Debut)*86400,0)/3600),"")</f>
        <v>46</v>
      </c>
      <c r="J397" s="36" t="n">
        <f aca="false">IF(OR(A397="",B397=""),"",ROUND((B397-A397)*86400,0))</f>
        <v>2</v>
      </c>
      <c r="K397" s="37" t="n">
        <f aca="false">IF(G397=1,IF(COUNTIFS($C:$C,C397,$G:$G,1,$A:$A,"&gt;="&amp;(A397-FenetreInterm/86400),$A:$A,"&lt;="&amp;A397)&gt;=NbInterm,1,0),"")</f>
        <v>0</v>
      </c>
      <c r="L397" s="37" t="n">
        <f aca="false">IF(G397=1,IF(B397="",0,IF(J397&lt;SeuilFugitive,1,0)),"")</f>
        <v>1</v>
      </c>
      <c r="M397" s="37" t="n">
        <f aca="false">IF(G397=1,IF(B397="",IF((Fin-A397)*24&gt;SeuilFigee,1,0),IF(J397&gt;SeuilFigee*3600,1,0)),"")</f>
        <v>0</v>
      </c>
      <c r="N397" s="36" t="n">
        <f aca="false">IF(G397=1,IF(COUNTIF(H$2:H397,H397)=1,COUNTIF($H:$H,H397),""),"")</f>
        <v>5</v>
      </c>
      <c r="O397" s="36" t="n">
        <f aca="false">IF(G397=1,IF(COUNTIF(I$2:I397,I397)=1,COUNTIF($I:$I,I397),""),"")</f>
        <v>5</v>
      </c>
      <c r="P397" s="38" t="str">
        <f aca="false">IF(G397=1,IF(COUNTIFS(C$2:C397,C397,G$2:G397,1)=1,COUNTIFS($C:$C,C397,$G:$G,1)+ROW()/10000000,""),"")</f>
        <v/>
      </c>
      <c r="Q397" s="0" t="str">
        <f aca="false">IF(K397=1,IF(COUNTIFS(C$2:C397,C397,K$2:K397,1)=1,1,0),"")</f>
        <v/>
      </c>
      <c r="R397" s="0" t="str">
        <f aca="false">IF(M397=1,IF(COUNTIFS(C$2:C397,C397,M$2:M397,1)=1,1,0),"")</f>
        <v/>
      </c>
      <c r="S397" s="36" t="n">
        <f aca="false">IF(L397=1,IF(COUNTIFS(C$2:C397,C397,L$2:L397,1)=1,1,0),"")</f>
        <v>0</v>
      </c>
      <c r="T397" s="38" t="n">
        <f aca="false">IF(N397="","",N397+ROW()/10000000)</f>
        <v>5.0000397</v>
      </c>
      <c r="U397" s="36" t="n">
        <f aca="false">IF(G397=1,IF(B397="",1,0),"")</f>
        <v>0</v>
      </c>
    </row>
    <row r="398" customFormat="false" ht="15" hidden="false" customHeight="false" outlineLevel="0" collapsed="false">
      <c r="A398" s="35" t="n">
        <v>46084.9246064815</v>
      </c>
      <c r="B398" s="35" t="n">
        <v>46084.9256597222</v>
      </c>
      <c r="C398" s="36" t="s">
        <v>126</v>
      </c>
      <c r="D398" s="36" t="s">
        <v>127</v>
      </c>
      <c r="E398" s="36" t="s">
        <v>128</v>
      </c>
      <c r="F398" s="36" t="s">
        <v>129</v>
      </c>
      <c r="G398" s="36" t="n">
        <f aca="false">IF(A398="","",IF(AND(A398&gt;=Debut,A398&lt;Fin),1,0))</f>
        <v>1</v>
      </c>
      <c r="H398" s="36" t="n">
        <f aca="false">IF(G398=1,INT(ROUND((A398-Debut)*86400,0)/600),"")</f>
        <v>277</v>
      </c>
      <c r="I398" s="36" t="n">
        <f aca="false">IF(G398=1,INT(ROUND((A398-Debut)*86400,0)/3600),"")</f>
        <v>46</v>
      </c>
      <c r="J398" s="36" t="n">
        <f aca="false">IF(OR(A398="",B398=""),"",ROUND((B398-A398)*86400,0))</f>
        <v>91</v>
      </c>
      <c r="K398" s="37" t="n">
        <f aca="false">IF(G398=1,IF(COUNTIFS($C:$C,C398,$G:$G,1,$A:$A,"&gt;="&amp;(A398-FenetreInterm/86400),$A:$A,"&lt;="&amp;A398)&gt;=NbInterm,1,0),"")</f>
        <v>0</v>
      </c>
      <c r="L398" s="37" t="n">
        <f aca="false">IF(G398=1,IF(B398="",0,IF(J398&lt;SeuilFugitive,1,0)),"")</f>
        <v>0</v>
      </c>
      <c r="M398" s="37" t="n">
        <f aca="false">IF(G398=1,IF(B398="",IF((Fin-A398)*24&gt;SeuilFigee,1,0),IF(J398&gt;SeuilFigee*3600,1,0)),"")</f>
        <v>0</v>
      </c>
      <c r="N398" s="0" t="str">
        <f aca="false">IF(G398=1,IF(COUNTIF(H$2:H398,H398)=1,COUNTIF($H:$H,H398),""),"")</f>
        <v/>
      </c>
      <c r="O398" s="0" t="str">
        <f aca="false">IF(G398=1,IF(COUNTIF(I$2:I398,I398)=1,COUNTIF($I:$I,I398),""),"")</f>
        <v/>
      </c>
      <c r="P398" s="38" t="str">
        <f aca="false">IF(G398=1,IF(COUNTIFS(C$2:C398,C398,G$2:G398,1)=1,COUNTIFS($C:$C,C398,$G:$G,1)+ROW()/10000000,""),"")</f>
        <v/>
      </c>
      <c r="Q398" s="0" t="str">
        <f aca="false">IF(K398=1,IF(COUNTIFS(C$2:C398,C398,K$2:K398,1)=1,1,0),"")</f>
        <v/>
      </c>
      <c r="R398" s="0" t="str">
        <f aca="false">IF(M398=1,IF(COUNTIFS(C$2:C398,C398,M$2:M398,1)=1,1,0),"")</f>
        <v/>
      </c>
      <c r="S398" s="0" t="str">
        <f aca="false">IF(L398=1,IF(COUNTIFS(C$2:C398,C398,L$2:L398,1)=1,1,0),"")</f>
        <v/>
      </c>
      <c r="T398" s="38" t="str">
        <f aca="false">IF(N398="","",N398+ROW()/10000000)</f>
        <v/>
      </c>
      <c r="U398" s="36" t="n">
        <f aca="false">IF(G398=1,IF(B398="",1,0),"")</f>
        <v>0</v>
      </c>
    </row>
    <row r="399" customFormat="false" ht="15" hidden="false" customHeight="false" outlineLevel="0" collapsed="false">
      <c r="A399" s="35" t="n">
        <v>46084.9251041667</v>
      </c>
      <c r="B399" s="35" t="n">
        <v>46084.9251273148</v>
      </c>
      <c r="C399" s="36" t="s">
        <v>132</v>
      </c>
      <c r="D399" s="36" t="s">
        <v>133</v>
      </c>
      <c r="E399" s="36" t="s">
        <v>121</v>
      </c>
      <c r="F399" s="36" t="s">
        <v>129</v>
      </c>
      <c r="G399" s="36" t="n">
        <f aca="false">IF(A399="","",IF(AND(A399&gt;=Debut,A399&lt;Fin),1,0))</f>
        <v>1</v>
      </c>
      <c r="H399" s="36" t="n">
        <f aca="false">IF(G399=1,INT(ROUND((A399-Debut)*86400,0)/600),"")</f>
        <v>277</v>
      </c>
      <c r="I399" s="36" t="n">
        <f aca="false">IF(G399=1,INT(ROUND((A399-Debut)*86400,0)/3600),"")</f>
        <v>46</v>
      </c>
      <c r="J399" s="36" t="n">
        <f aca="false">IF(OR(A399="",B399=""),"",ROUND((B399-A399)*86400,0))</f>
        <v>2</v>
      </c>
      <c r="K399" s="37" t="n">
        <f aca="false">IF(G399=1,IF(COUNTIFS($C:$C,C399,$G:$G,1,$A:$A,"&gt;="&amp;(A399-FenetreInterm/86400),$A:$A,"&lt;="&amp;A399)&gt;=NbInterm,1,0),"")</f>
        <v>0</v>
      </c>
      <c r="L399" s="37" t="n">
        <f aca="false">IF(G399=1,IF(B399="",0,IF(J399&lt;SeuilFugitive,1,0)),"")</f>
        <v>1</v>
      </c>
      <c r="M399" s="37" t="n">
        <f aca="false">IF(G399=1,IF(B399="",IF((Fin-A399)*24&gt;SeuilFigee,1,0),IF(J399&gt;SeuilFigee*3600,1,0)),"")</f>
        <v>0</v>
      </c>
      <c r="N399" s="0" t="str">
        <f aca="false">IF(G399=1,IF(COUNTIF(H$2:H399,H399)=1,COUNTIF($H:$H,H399),""),"")</f>
        <v/>
      </c>
      <c r="O399" s="0" t="str">
        <f aca="false">IF(G399=1,IF(COUNTIF(I$2:I399,I399)=1,COUNTIF($I:$I,I399),""),"")</f>
        <v/>
      </c>
      <c r="P399" s="38" t="str">
        <f aca="false">IF(G399=1,IF(COUNTIFS(C$2:C399,C399,G$2:G399,1)=1,COUNTIFS($C:$C,C399,$G:$G,1)+ROW()/10000000,""),"")</f>
        <v/>
      </c>
      <c r="Q399" s="0" t="str">
        <f aca="false">IF(K399=1,IF(COUNTIFS(C$2:C399,C399,K$2:K399,1)=1,1,0),"")</f>
        <v/>
      </c>
      <c r="R399" s="0" t="str">
        <f aca="false">IF(M399=1,IF(COUNTIFS(C$2:C399,C399,M$2:M399,1)=1,1,0),"")</f>
        <v/>
      </c>
      <c r="S399" s="36" t="n">
        <f aca="false">IF(L399=1,IF(COUNTIFS(C$2:C399,C399,L$2:L399,1)=1,1,0),"")</f>
        <v>0</v>
      </c>
      <c r="T399" s="38" t="str">
        <f aca="false">IF(N399="","",N399+ROW()/10000000)</f>
        <v/>
      </c>
      <c r="U399" s="36" t="n">
        <f aca="false">IF(G399=1,IF(B399="",1,0),"")</f>
        <v>0</v>
      </c>
    </row>
    <row r="400" customFormat="false" ht="15" hidden="false" customHeight="false" outlineLevel="0" collapsed="false">
      <c r="A400" s="35" t="n">
        <v>46084.9258101852</v>
      </c>
      <c r="B400" s="35" t="n">
        <v>46084.9264930556</v>
      </c>
      <c r="C400" s="36" t="s">
        <v>130</v>
      </c>
      <c r="D400" s="36" t="s">
        <v>131</v>
      </c>
      <c r="E400" s="36" t="s">
        <v>121</v>
      </c>
      <c r="F400" s="36" t="s">
        <v>129</v>
      </c>
      <c r="G400" s="36" t="n">
        <f aca="false">IF(A400="","",IF(AND(A400&gt;=Debut,A400&lt;Fin),1,0))</f>
        <v>1</v>
      </c>
      <c r="H400" s="36" t="n">
        <f aca="false">IF(G400=1,INT(ROUND((A400-Debut)*86400,0)/600),"")</f>
        <v>277</v>
      </c>
      <c r="I400" s="36" t="n">
        <f aca="false">IF(G400=1,INT(ROUND((A400-Debut)*86400,0)/3600),"")</f>
        <v>46</v>
      </c>
      <c r="J400" s="36" t="n">
        <f aca="false">IF(OR(A400="",B400=""),"",ROUND((B400-A400)*86400,0))</f>
        <v>59</v>
      </c>
      <c r="K400" s="37" t="n">
        <f aca="false">IF(G400=1,IF(COUNTIFS($C:$C,C400,$G:$G,1,$A:$A,"&gt;="&amp;(A400-FenetreInterm/86400),$A:$A,"&lt;="&amp;A400)&gt;=NbInterm,1,0),"")</f>
        <v>0</v>
      </c>
      <c r="L400" s="37" t="n">
        <f aca="false">IF(G400=1,IF(B400="",0,IF(J400&lt;SeuilFugitive,1,0)),"")</f>
        <v>0</v>
      </c>
      <c r="M400" s="37" t="n">
        <f aca="false">IF(G400=1,IF(B400="",IF((Fin-A400)*24&gt;SeuilFigee,1,0),IF(J400&gt;SeuilFigee*3600,1,0)),"")</f>
        <v>0</v>
      </c>
      <c r="N400" s="0" t="str">
        <f aca="false">IF(G400=1,IF(COUNTIF(H$2:H400,H400)=1,COUNTIF($H:$H,H400),""),"")</f>
        <v/>
      </c>
      <c r="O400" s="0" t="str">
        <f aca="false">IF(G400=1,IF(COUNTIF(I$2:I400,I400)=1,COUNTIF($I:$I,I400),""),"")</f>
        <v/>
      </c>
      <c r="P400" s="38" t="str">
        <f aca="false">IF(G400=1,IF(COUNTIFS(C$2:C400,C400,G$2:G400,1)=1,COUNTIFS($C:$C,C400,$G:$G,1)+ROW()/10000000,""),"")</f>
        <v/>
      </c>
      <c r="Q400" s="0" t="str">
        <f aca="false">IF(K400=1,IF(COUNTIFS(C$2:C400,C400,K$2:K400,1)=1,1,0),"")</f>
        <v/>
      </c>
      <c r="R400" s="0" t="str">
        <f aca="false">IF(M400=1,IF(COUNTIFS(C$2:C400,C400,M$2:M400,1)=1,1,0),"")</f>
        <v/>
      </c>
      <c r="S400" s="0" t="str">
        <f aca="false">IF(L400=1,IF(COUNTIFS(C$2:C400,C400,L$2:L400,1)=1,1,0),"")</f>
        <v/>
      </c>
      <c r="T400" s="38" t="str">
        <f aca="false">IF(N400="","",N400+ROW()/10000000)</f>
        <v/>
      </c>
      <c r="U400" s="36" t="n">
        <f aca="false">IF(G400=1,IF(B400="",1,0),"")</f>
        <v>0</v>
      </c>
    </row>
    <row r="401" customFormat="false" ht="15" hidden="false" customHeight="false" outlineLevel="0" collapsed="false">
      <c r="A401" s="35" t="n">
        <v>46084.9269444444</v>
      </c>
      <c r="B401" s="35" t="n">
        <v>46084.9291435185</v>
      </c>
      <c r="C401" s="36" t="s">
        <v>126</v>
      </c>
      <c r="D401" s="36" t="s">
        <v>127</v>
      </c>
      <c r="E401" s="36" t="s">
        <v>128</v>
      </c>
      <c r="F401" s="36" t="s">
        <v>129</v>
      </c>
      <c r="G401" s="36" t="n">
        <f aca="false">IF(A401="","",IF(AND(A401&gt;=Debut,A401&lt;Fin),1,0))</f>
        <v>1</v>
      </c>
      <c r="H401" s="36" t="n">
        <f aca="false">IF(G401=1,INT(ROUND((A401-Debut)*86400,0)/600),"")</f>
        <v>277</v>
      </c>
      <c r="I401" s="36" t="n">
        <f aca="false">IF(G401=1,INT(ROUND((A401-Debut)*86400,0)/3600),"")</f>
        <v>46</v>
      </c>
      <c r="J401" s="36" t="n">
        <f aca="false">IF(OR(A401="",B401=""),"",ROUND((B401-A401)*86400,0))</f>
        <v>190</v>
      </c>
      <c r="K401" s="37" t="n">
        <f aca="false">IF(G401=1,IF(COUNTIFS($C:$C,C401,$G:$G,1,$A:$A,"&gt;="&amp;(A401-FenetreInterm/86400),$A:$A,"&lt;="&amp;A401)&gt;=NbInterm,1,0),"")</f>
        <v>0</v>
      </c>
      <c r="L401" s="37" t="n">
        <f aca="false">IF(G401=1,IF(B401="",0,IF(J401&lt;SeuilFugitive,1,0)),"")</f>
        <v>0</v>
      </c>
      <c r="M401" s="37" t="n">
        <f aca="false">IF(G401=1,IF(B401="",IF((Fin-A401)*24&gt;SeuilFigee,1,0),IF(J401&gt;SeuilFigee*3600,1,0)),"")</f>
        <v>0</v>
      </c>
      <c r="N401" s="0" t="str">
        <f aca="false">IF(G401=1,IF(COUNTIF(H$2:H401,H401)=1,COUNTIF($H:$H,H401),""),"")</f>
        <v/>
      </c>
      <c r="O401" s="0" t="str">
        <f aca="false">IF(G401=1,IF(COUNTIF(I$2:I401,I401)=1,COUNTIF($I:$I,I401),""),"")</f>
        <v/>
      </c>
      <c r="P401" s="38" t="str">
        <f aca="false">IF(G401=1,IF(COUNTIFS(C$2:C401,C401,G$2:G401,1)=1,COUNTIFS($C:$C,C401,$G:$G,1)+ROW()/10000000,""),"")</f>
        <v/>
      </c>
      <c r="Q401" s="0" t="str">
        <f aca="false">IF(K401=1,IF(COUNTIFS(C$2:C401,C401,K$2:K401,1)=1,1,0),"")</f>
        <v/>
      </c>
      <c r="R401" s="0" t="str">
        <f aca="false">IF(M401=1,IF(COUNTIFS(C$2:C401,C401,M$2:M401,1)=1,1,0),"")</f>
        <v/>
      </c>
      <c r="S401" s="0" t="str">
        <f aca="false">IF(L401=1,IF(COUNTIFS(C$2:C401,C401,L$2:L401,1)=1,1,0),"")</f>
        <v/>
      </c>
      <c r="T401" s="38" t="str">
        <f aca="false">IF(N401="","",N401+ROW()/10000000)</f>
        <v/>
      </c>
      <c r="U401" s="36" t="n">
        <f aca="false">IF(G401=1,IF(B401="",1,0),"")</f>
        <v>0</v>
      </c>
    </row>
    <row r="402" customFormat="false" ht="15" hidden="false" customHeight="false" outlineLevel="0" collapsed="false">
      <c r="A402" s="35" t="n">
        <v>46085.0711574074</v>
      </c>
      <c r="B402" s="35" t="n">
        <v>46085.0714236111</v>
      </c>
      <c r="C402" s="36" t="s">
        <v>115</v>
      </c>
      <c r="D402" s="36" t="s">
        <v>116</v>
      </c>
      <c r="E402" s="36" t="s">
        <v>117</v>
      </c>
      <c r="F402" s="36" t="s">
        <v>118</v>
      </c>
      <c r="G402" s="36" t="n">
        <f aca="false">IF(A402="","",IF(AND(A402&gt;=Debut,A402&lt;Fin),1,0))</f>
        <v>1</v>
      </c>
      <c r="H402" s="36" t="n">
        <f aca="false">IF(G402=1,INT(ROUND((A402-Debut)*86400,0)/600),"")</f>
        <v>298</v>
      </c>
      <c r="I402" s="36" t="n">
        <f aca="false">IF(G402=1,INT(ROUND((A402-Debut)*86400,0)/3600),"")</f>
        <v>49</v>
      </c>
      <c r="J402" s="36" t="n">
        <f aca="false">IF(OR(A402="",B402=""),"",ROUND((B402-A402)*86400,0))</f>
        <v>23</v>
      </c>
      <c r="K402" s="37" t="n">
        <f aca="false">IF(G402=1,IF(COUNTIFS($C:$C,C402,$G:$G,1,$A:$A,"&gt;="&amp;(A402-FenetreInterm/86400),$A:$A,"&lt;="&amp;A402)&gt;=NbInterm,1,0),"")</f>
        <v>0</v>
      </c>
      <c r="L402" s="37" t="n">
        <f aca="false">IF(G402=1,IF(B402="",0,IF(J402&lt;SeuilFugitive,1,0)),"")</f>
        <v>0</v>
      </c>
      <c r="M402" s="37" t="n">
        <f aca="false">IF(G402=1,IF(B402="",IF((Fin-A402)*24&gt;SeuilFigee,1,0),IF(J402&gt;SeuilFigee*3600,1,0)),"")</f>
        <v>0</v>
      </c>
      <c r="N402" s="36" t="n">
        <f aca="false">IF(G402=1,IF(COUNTIF(H$2:H402,H402)=1,COUNTIF($H:$H,H402),""),"")</f>
        <v>4</v>
      </c>
      <c r="O402" s="36" t="n">
        <f aca="false">IF(G402=1,IF(COUNTIF(I$2:I402,I402)=1,COUNTIF($I:$I,I402),""),"")</f>
        <v>4</v>
      </c>
      <c r="P402" s="38" t="str">
        <f aca="false">IF(G402=1,IF(COUNTIFS(C$2:C402,C402,G$2:G402,1)=1,COUNTIFS($C:$C,C402,$G:$G,1)+ROW()/10000000,""),"")</f>
        <v/>
      </c>
      <c r="Q402" s="0" t="str">
        <f aca="false">IF(K402=1,IF(COUNTIFS(C$2:C402,C402,K$2:K402,1)=1,1,0),"")</f>
        <v/>
      </c>
      <c r="R402" s="0" t="str">
        <f aca="false">IF(M402=1,IF(COUNTIFS(C$2:C402,C402,M$2:M402,1)=1,1,0),"")</f>
        <v/>
      </c>
      <c r="S402" s="0" t="str">
        <f aca="false">IF(L402=1,IF(COUNTIFS(C$2:C402,C402,L$2:L402,1)=1,1,0),"")</f>
        <v/>
      </c>
      <c r="T402" s="38" t="n">
        <f aca="false">IF(N402="","",N402+ROW()/10000000)</f>
        <v>4.0000402</v>
      </c>
      <c r="U402" s="36" t="n">
        <f aca="false">IF(G402=1,IF(B402="",1,0),"")</f>
        <v>0</v>
      </c>
    </row>
    <row r="403" customFormat="false" ht="15" hidden="false" customHeight="false" outlineLevel="0" collapsed="false">
      <c r="A403" s="35" t="n">
        <v>46085.0713657407</v>
      </c>
      <c r="B403" s="35" t="n">
        <v>46085.0716550926</v>
      </c>
      <c r="C403" s="36" t="s">
        <v>115</v>
      </c>
      <c r="D403" s="36" t="s">
        <v>116</v>
      </c>
      <c r="E403" s="36" t="s">
        <v>117</v>
      </c>
      <c r="F403" s="36" t="s">
        <v>118</v>
      </c>
      <c r="G403" s="36" t="n">
        <f aca="false">IF(A403="","",IF(AND(A403&gt;=Debut,A403&lt;Fin),1,0))</f>
        <v>1</v>
      </c>
      <c r="H403" s="36" t="n">
        <f aca="false">IF(G403=1,INT(ROUND((A403-Debut)*86400,0)/600),"")</f>
        <v>298</v>
      </c>
      <c r="I403" s="36" t="n">
        <f aca="false">IF(G403=1,INT(ROUND((A403-Debut)*86400,0)/3600),"")</f>
        <v>49</v>
      </c>
      <c r="J403" s="36" t="n">
        <f aca="false">IF(OR(A403="",B403=""),"",ROUND((B403-A403)*86400,0))</f>
        <v>25</v>
      </c>
      <c r="K403" s="37" t="n">
        <f aca="false">IF(G403=1,IF(COUNTIFS($C:$C,C403,$G:$G,1,$A:$A,"&gt;="&amp;(A403-FenetreInterm/86400),$A:$A,"&lt;="&amp;A403)&gt;=NbInterm,1,0),"")</f>
        <v>0</v>
      </c>
      <c r="L403" s="37" t="n">
        <f aca="false">IF(G403=1,IF(B403="",0,IF(J403&lt;SeuilFugitive,1,0)),"")</f>
        <v>0</v>
      </c>
      <c r="M403" s="37" t="n">
        <f aca="false">IF(G403=1,IF(B403="",IF((Fin-A403)*24&gt;SeuilFigee,1,0),IF(J403&gt;SeuilFigee*3600,1,0)),"")</f>
        <v>0</v>
      </c>
      <c r="N403" s="0" t="str">
        <f aca="false">IF(G403=1,IF(COUNTIF(H$2:H403,H403)=1,COUNTIF($H:$H,H403),""),"")</f>
        <v/>
      </c>
      <c r="O403" s="0" t="str">
        <f aca="false">IF(G403=1,IF(COUNTIF(I$2:I403,I403)=1,COUNTIF($I:$I,I403),""),"")</f>
        <v/>
      </c>
      <c r="P403" s="38" t="str">
        <f aca="false">IF(G403=1,IF(COUNTIFS(C$2:C403,C403,G$2:G403,1)=1,COUNTIFS($C:$C,C403,$G:$G,1)+ROW()/10000000,""),"")</f>
        <v/>
      </c>
      <c r="Q403" s="0" t="str">
        <f aca="false">IF(K403=1,IF(COUNTIFS(C$2:C403,C403,K$2:K403,1)=1,1,0),"")</f>
        <v/>
      </c>
      <c r="R403" s="0" t="str">
        <f aca="false">IF(M403=1,IF(COUNTIFS(C$2:C403,C403,M$2:M403,1)=1,1,0),"")</f>
        <v/>
      </c>
      <c r="S403" s="0" t="str">
        <f aca="false">IF(L403=1,IF(COUNTIFS(C$2:C403,C403,L$2:L403,1)=1,1,0),"")</f>
        <v/>
      </c>
      <c r="T403" s="38" t="str">
        <f aca="false">IF(N403="","",N403+ROW()/10000000)</f>
        <v/>
      </c>
      <c r="U403" s="36" t="n">
        <f aca="false">IF(G403=1,IF(B403="",1,0),"")</f>
        <v>0</v>
      </c>
    </row>
    <row r="404" customFormat="false" ht="15" hidden="false" customHeight="false" outlineLevel="0" collapsed="false">
      <c r="A404" s="35" t="n">
        <v>46085.0715162037</v>
      </c>
      <c r="B404" s="35" t="n">
        <v>46085.0716435185</v>
      </c>
      <c r="C404" s="36" t="s">
        <v>115</v>
      </c>
      <c r="D404" s="36" t="s">
        <v>116</v>
      </c>
      <c r="E404" s="36" t="s">
        <v>117</v>
      </c>
      <c r="F404" s="36" t="s">
        <v>118</v>
      </c>
      <c r="G404" s="36" t="n">
        <f aca="false">IF(A404="","",IF(AND(A404&gt;=Debut,A404&lt;Fin),1,0))</f>
        <v>1</v>
      </c>
      <c r="H404" s="36" t="n">
        <f aca="false">IF(G404=1,INT(ROUND((A404-Debut)*86400,0)/600),"")</f>
        <v>298</v>
      </c>
      <c r="I404" s="36" t="n">
        <f aca="false">IF(G404=1,INT(ROUND((A404-Debut)*86400,0)/3600),"")</f>
        <v>49</v>
      </c>
      <c r="J404" s="36" t="n">
        <f aca="false">IF(OR(A404="",B404=""),"",ROUND((B404-A404)*86400,0))</f>
        <v>11</v>
      </c>
      <c r="K404" s="37" t="n">
        <f aca="false">IF(G404=1,IF(COUNTIFS($C:$C,C404,$G:$G,1,$A:$A,"&gt;="&amp;(A404-FenetreInterm/86400),$A:$A,"&lt;="&amp;A404)&gt;=NbInterm,1,0),"")</f>
        <v>1</v>
      </c>
      <c r="L404" s="37" t="n">
        <f aca="false">IF(G404=1,IF(B404="",0,IF(J404&lt;SeuilFugitive,1,0)),"")</f>
        <v>0</v>
      </c>
      <c r="M404" s="37" t="n">
        <f aca="false">IF(G404=1,IF(B404="",IF((Fin-A404)*24&gt;SeuilFigee,1,0),IF(J404&gt;SeuilFigee*3600,1,0)),"")</f>
        <v>0</v>
      </c>
      <c r="N404" s="0" t="str">
        <f aca="false">IF(G404=1,IF(COUNTIF(H$2:H404,H404)=1,COUNTIF($H:$H,H404),""),"")</f>
        <v/>
      </c>
      <c r="O404" s="0" t="str">
        <f aca="false">IF(G404=1,IF(COUNTIF(I$2:I404,I404)=1,COUNTIF($I:$I,I404),""),"")</f>
        <v/>
      </c>
      <c r="P404" s="38" t="str">
        <f aca="false">IF(G404=1,IF(COUNTIFS(C$2:C404,C404,G$2:G404,1)=1,COUNTIFS($C:$C,C404,$G:$G,1)+ROW()/10000000,""),"")</f>
        <v/>
      </c>
      <c r="Q404" s="36" t="n">
        <f aca="false">IF(K404=1,IF(COUNTIFS(C$2:C404,C404,K$2:K404,1)=1,1,0),"")</f>
        <v>0</v>
      </c>
      <c r="R404" s="0" t="str">
        <f aca="false">IF(M404=1,IF(COUNTIFS(C$2:C404,C404,M$2:M404,1)=1,1,0),"")</f>
        <v/>
      </c>
      <c r="S404" s="0" t="str">
        <f aca="false">IF(L404=1,IF(COUNTIFS(C$2:C404,C404,L$2:L404,1)=1,1,0),"")</f>
        <v/>
      </c>
      <c r="T404" s="38" t="str">
        <f aca="false">IF(N404="","",N404+ROW()/10000000)</f>
        <v/>
      </c>
      <c r="U404" s="36" t="n">
        <f aca="false">IF(G404=1,IF(B404="",1,0),"")</f>
        <v>0</v>
      </c>
    </row>
    <row r="405" customFormat="false" ht="15" hidden="false" customHeight="false" outlineLevel="0" collapsed="false">
      <c r="A405" s="35" t="n">
        <v>46085.0716898148</v>
      </c>
      <c r="B405" s="35" t="n">
        <v>46085.0718055556</v>
      </c>
      <c r="C405" s="36" t="s">
        <v>115</v>
      </c>
      <c r="D405" s="36" t="s">
        <v>116</v>
      </c>
      <c r="E405" s="36" t="s">
        <v>117</v>
      </c>
      <c r="F405" s="36" t="s">
        <v>118</v>
      </c>
      <c r="G405" s="36" t="n">
        <f aca="false">IF(A405="","",IF(AND(A405&gt;=Debut,A405&lt;Fin),1,0))</f>
        <v>1</v>
      </c>
      <c r="H405" s="36" t="n">
        <f aca="false">IF(G405=1,INT(ROUND((A405-Debut)*86400,0)/600),"")</f>
        <v>298</v>
      </c>
      <c r="I405" s="36" t="n">
        <f aca="false">IF(G405=1,INT(ROUND((A405-Debut)*86400,0)/3600),"")</f>
        <v>49</v>
      </c>
      <c r="J405" s="36" t="n">
        <f aca="false">IF(OR(A405="",B405=""),"",ROUND((B405-A405)*86400,0))</f>
        <v>10</v>
      </c>
      <c r="K405" s="37" t="n">
        <f aca="false">IF(G405=1,IF(COUNTIFS($C:$C,C405,$G:$G,1,$A:$A,"&gt;="&amp;(A405-FenetreInterm/86400),$A:$A,"&lt;="&amp;A405)&gt;=NbInterm,1,0),"")</f>
        <v>1</v>
      </c>
      <c r="L405" s="37" t="n">
        <f aca="false">IF(G405=1,IF(B405="",0,IF(J405&lt;SeuilFugitive,1,0)),"")</f>
        <v>0</v>
      </c>
      <c r="M405" s="37" t="n">
        <f aca="false">IF(G405=1,IF(B405="",IF((Fin-A405)*24&gt;SeuilFigee,1,0),IF(J405&gt;SeuilFigee*3600,1,0)),"")</f>
        <v>0</v>
      </c>
      <c r="N405" s="0" t="str">
        <f aca="false">IF(G405=1,IF(COUNTIF(H$2:H405,H405)=1,COUNTIF($H:$H,H405),""),"")</f>
        <v/>
      </c>
      <c r="O405" s="0" t="str">
        <f aca="false">IF(G405=1,IF(COUNTIF(I$2:I405,I405)=1,COUNTIF($I:$I,I405),""),"")</f>
        <v/>
      </c>
      <c r="P405" s="38" t="str">
        <f aca="false">IF(G405=1,IF(COUNTIFS(C$2:C405,C405,G$2:G405,1)=1,COUNTIFS($C:$C,C405,$G:$G,1)+ROW()/10000000,""),"")</f>
        <v/>
      </c>
      <c r="Q405" s="36" t="n">
        <f aca="false">IF(K405=1,IF(COUNTIFS(C$2:C405,C405,K$2:K405,1)=1,1,0),"")</f>
        <v>0</v>
      </c>
      <c r="R405" s="0" t="str">
        <f aca="false">IF(M405=1,IF(COUNTIFS(C$2:C405,C405,M$2:M405,1)=1,1,0),"")</f>
        <v/>
      </c>
      <c r="S405" s="0" t="str">
        <f aca="false">IF(L405=1,IF(COUNTIFS(C$2:C405,C405,L$2:L405,1)=1,1,0),"")</f>
        <v/>
      </c>
      <c r="T405" s="38" t="str">
        <f aca="false">IF(N405="","",N405+ROW()/10000000)</f>
        <v/>
      </c>
      <c r="U405" s="36" t="n">
        <f aca="false">IF(G405=1,IF(B405="",1,0),"")</f>
        <v>0</v>
      </c>
    </row>
    <row r="406" customFormat="false" ht="15" hidden="false" customHeight="false" outlineLevel="0" collapsed="false">
      <c r="A406" s="35" t="n">
        <v>46085.1293634259</v>
      </c>
      <c r="B406" s="35" t="n">
        <v>46085.1294907407</v>
      </c>
      <c r="C406" s="36" t="s">
        <v>115</v>
      </c>
      <c r="D406" s="36" t="s">
        <v>116</v>
      </c>
      <c r="E406" s="36" t="s">
        <v>117</v>
      </c>
      <c r="F406" s="36" t="s">
        <v>118</v>
      </c>
      <c r="G406" s="36" t="n">
        <f aca="false">IF(A406="","",IF(AND(A406&gt;=Debut,A406&lt;Fin),1,0))</f>
        <v>1</v>
      </c>
      <c r="H406" s="36" t="n">
        <f aca="false">IF(G406=1,INT(ROUND((A406-Debut)*86400,0)/600),"")</f>
        <v>306</v>
      </c>
      <c r="I406" s="36" t="n">
        <f aca="false">IF(G406=1,INT(ROUND((A406-Debut)*86400,0)/3600),"")</f>
        <v>51</v>
      </c>
      <c r="J406" s="36" t="n">
        <f aca="false">IF(OR(A406="",B406=""),"",ROUND((B406-A406)*86400,0))</f>
        <v>11</v>
      </c>
      <c r="K406" s="37" t="n">
        <f aca="false">IF(G406=1,IF(COUNTIFS($C:$C,C406,$G:$G,1,$A:$A,"&gt;="&amp;(A406-FenetreInterm/86400),$A:$A,"&lt;="&amp;A406)&gt;=NbInterm,1,0),"")</f>
        <v>0</v>
      </c>
      <c r="L406" s="37" t="n">
        <f aca="false">IF(G406=1,IF(B406="",0,IF(J406&lt;SeuilFugitive,1,0)),"")</f>
        <v>0</v>
      </c>
      <c r="M406" s="37" t="n">
        <f aca="false">IF(G406=1,IF(B406="",IF((Fin-A406)*24&gt;SeuilFigee,1,0),IF(J406&gt;SeuilFigee*3600,1,0)),"")</f>
        <v>0</v>
      </c>
      <c r="N406" s="36" t="n">
        <f aca="false">IF(G406=1,IF(COUNTIF(H$2:H406,H406)=1,COUNTIF($H:$H,H406),""),"")</f>
        <v>5</v>
      </c>
      <c r="O406" s="36" t="n">
        <f aca="false">IF(G406=1,IF(COUNTIF(I$2:I406,I406)=1,COUNTIF($I:$I,I406),""),"")</f>
        <v>5</v>
      </c>
      <c r="P406" s="38" t="str">
        <f aca="false">IF(G406=1,IF(COUNTIFS(C$2:C406,C406,G$2:G406,1)=1,COUNTIFS($C:$C,C406,$G:$G,1)+ROW()/10000000,""),"")</f>
        <v/>
      </c>
      <c r="Q406" s="0" t="str">
        <f aca="false">IF(K406=1,IF(COUNTIFS(C$2:C406,C406,K$2:K406,1)=1,1,0),"")</f>
        <v/>
      </c>
      <c r="R406" s="0" t="str">
        <f aca="false">IF(M406=1,IF(COUNTIFS(C$2:C406,C406,M$2:M406,1)=1,1,0),"")</f>
        <v/>
      </c>
      <c r="S406" s="0" t="str">
        <f aca="false">IF(L406=1,IF(COUNTIFS(C$2:C406,C406,L$2:L406,1)=1,1,0),"")</f>
        <v/>
      </c>
      <c r="T406" s="38" t="n">
        <f aca="false">IF(N406="","",N406+ROW()/10000000)</f>
        <v>5.0000406</v>
      </c>
      <c r="U406" s="36" t="n">
        <f aca="false">IF(G406=1,IF(B406="",1,0),"")</f>
        <v>0</v>
      </c>
    </row>
    <row r="407" customFormat="false" ht="15" hidden="false" customHeight="false" outlineLevel="0" collapsed="false">
      <c r="A407" s="35" t="n">
        <v>46085.1294907407</v>
      </c>
      <c r="B407" s="35" t="n">
        <v>46085.1296180556</v>
      </c>
      <c r="C407" s="36" t="s">
        <v>115</v>
      </c>
      <c r="D407" s="36" t="s">
        <v>116</v>
      </c>
      <c r="E407" s="36" t="s">
        <v>117</v>
      </c>
      <c r="F407" s="36" t="s">
        <v>118</v>
      </c>
      <c r="G407" s="36" t="n">
        <f aca="false">IF(A407="","",IF(AND(A407&gt;=Debut,A407&lt;Fin),1,0))</f>
        <v>1</v>
      </c>
      <c r="H407" s="36" t="n">
        <f aca="false">IF(G407=1,INT(ROUND((A407-Debut)*86400,0)/600),"")</f>
        <v>306</v>
      </c>
      <c r="I407" s="36" t="n">
        <f aca="false">IF(G407=1,INT(ROUND((A407-Debut)*86400,0)/3600),"")</f>
        <v>51</v>
      </c>
      <c r="J407" s="36" t="n">
        <f aca="false">IF(OR(A407="",B407=""),"",ROUND((B407-A407)*86400,0))</f>
        <v>11</v>
      </c>
      <c r="K407" s="37" t="n">
        <f aca="false">IF(G407=1,IF(COUNTIFS($C:$C,C407,$G:$G,1,$A:$A,"&gt;="&amp;(A407-FenetreInterm/86400),$A:$A,"&lt;="&amp;A407)&gt;=NbInterm,1,0),"")</f>
        <v>0</v>
      </c>
      <c r="L407" s="37" t="n">
        <f aca="false">IF(G407=1,IF(B407="",0,IF(J407&lt;SeuilFugitive,1,0)),"")</f>
        <v>0</v>
      </c>
      <c r="M407" s="37" t="n">
        <f aca="false">IF(G407=1,IF(B407="",IF((Fin-A407)*24&gt;SeuilFigee,1,0),IF(J407&gt;SeuilFigee*3600,1,0)),"")</f>
        <v>0</v>
      </c>
      <c r="N407" s="0" t="str">
        <f aca="false">IF(G407=1,IF(COUNTIF(H$2:H407,H407)=1,COUNTIF($H:$H,H407),""),"")</f>
        <v/>
      </c>
      <c r="O407" s="0" t="str">
        <f aca="false">IF(G407=1,IF(COUNTIF(I$2:I407,I407)=1,COUNTIF($I:$I,I407),""),"")</f>
        <v/>
      </c>
      <c r="P407" s="38" t="str">
        <f aca="false">IF(G407=1,IF(COUNTIFS(C$2:C407,C407,G$2:G407,1)=1,COUNTIFS($C:$C,C407,$G:$G,1)+ROW()/10000000,""),"")</f>
        <v/>
      </c>
      <c r="Q407" s="0" t="str">
        <f aca="false">IF(K407=1,IF(COUNTIFS(C$2:C407,C407,K$2:K407,1)=1,1,0),"")</f>
        <v/>
      </c>
      <c r="R407" s="0" t="str">
        <f aca="false">IF(M407=1,IF(COUNTIFS(C$2:C407,C407,M$2:M407,1)=1,1,0),"")</f>
        <v/>
      </c>
      <c r="S407" s="0" t="str">
        <f aca="false">IF(L407=1,IF(COUNTIFS(C$2:C407,C407,L$2:L407,1)=1,1,0),"")</f>
        <v/>
      </c>
      <c r="T407" s="38" t="str">
        <f aca="false">IF(N407="","",N407+ROW()/10000000)</f>
        <v/>
      </c>
      <c r="U407" s="36" t="n">
        <f aca="false">IF(G407=1,IF(B407="",1,0),"")</f>
        <v>0</v>
      </c>
    </row>
    <row r="408" customFormat="false" ht="15" hidden="false" customHeight="false" outlineLevel="0" collapsed="false">
      <c r="A408" s="35" t="n">
        <v>46085.1296412037</v>
      </c>
      <c r="B408" s="35" t="n">
        <v>46085.1297916667</v>
      </c>
      <c r="C408" s="36" t="s">
        <v>115</v>
      </c>
      <c r="D408" s="36" t="s">
        <v>116</v>
      </c>
      <c r="E408" s="36" t="s">
        <v>117</v>
      </c>
      <c r="F408" s="36" t="s">
        <v>118</v>
      </c>
      <c r="G408" s="36" t="n">
        <f aca="false">IF(A408="","",IF(AND(A408&gt;=Debut,A408&lt;Fin),1,0))</f>
        <v>1</v>
      </c>
      <c r="H408" s="36" t="n">
        <f aca="false">IF(G408=1,INT(ROUND((A408-Debut)*86400,0)/600),"")</f>
        <v>306</v>
      </c>
      <c r="I408" s="36" t="n">
        <f aca="false">IF(G408=1,INT(ROUND((A408-Debut)*86400,0)/3600),"")</f>
        <v>51</v>
      </c>
      <c r="J408" s="36" t="n">
        <f aca="false">IF(OR(A408="",B408=""),"",ROUND((B408-A408)*86400,0))</f>
        <v>13</v>
      </c>
      <c r="K408" s="37" t="n">
        <f aca="false">IF(G408=1,IF(COUNTIFS($C:$C,C408,$G:$G,1,$A:$A,"&gt;="&amp;(A408-FenetreInterm/86400),$A:$A,"&lt;="&amp;A408)&gt;=NbInterm,1,0),"")</f>
        <v>1</v>
      </c>
      <c r="L408" s="37" t="n">
        <f aca="false">IF(G408=1,IF(B408="",0,IF(J408&lt;SeuilFugitive,1,0)),"")</f>
        <v>0</v>
      </c>
      <c r="M408" s="37" t="n">
        <f aca="false">IF(G408=1,IF(B408="",IF((Fin-A408)*24&gt;SeuilFigee,1,0),IF(J408&gt;SeuilFigee*3600,1,0)),"")</f>
        <v>0</v>
      </c>
      <c r="N408" s="0" t="str">
        <f aca="false">IF(G408=1,IF(COUNTIF(H$2:H408,H408)=1,COUNTIF($H:$H,H408),""),"")</f>
        <v/>
      </c>
      <c r="O408" s="0" t="str">
        <f aca="false">IF(G408=1,IF(COUNTIF(I$2:I408,I408)=1,COUNTIF($I:$I,I408),""),"")</f>
        <v/>
      </c>
      <c r="P408" s="38" t="str">
        <f aca="false">IF(G408=1,IF(COUNTIFS(C$2:C408,C408,G$2:G408,1)=1,COUNTIFS($C:$C,C408,$G:$G,1)+ROW()/10000000,""),"")</f>
        <v/>
      </c>
      <c r="Q408" s="36" t="n">
        <f aca="false">IF(K408=1,IF(COUNTIFS(C$2:C408,C408,K$2:K408,1)=1,1,0),"")</f>
        <v>0</v>
      </c>
      <c r="R408" s="0" t="str">
        <f aca="false">IF(M408=1,IF(COUNTIFS(C$2:C408,C408,M$2:M408,1)=1,1,0),"")</f>
        <v/>
      </c>
      <c r="S408" s="0" t="str">
        <f aca="false">IF(L408=1,IF(COUNTIFS(C$2:C408,C408,L$2:L408,1)=1,1,0),"")</f>
        <v/>
      </c>
      <c r="T408" s="38" t="str">
        <f aca="false">IF(N408="","",N408+ROW()/10000000)</f>
        <v/>
      </c>
      <c r="U408" s="36" t="n">
        <f aca="false">IF(G408=1,IF(B408="",1,0),"")</f>
        <v>0</v>
      </c>
    </row>
    <row r="409" customFormat="false" ht="15" hidden="false" customHeight="false" outlineLevel="0" collapsed="false">
      <c r="A409" s="35" t="n">
        <v>46085.1298726852</v>
      </c>
      <c r="B409" s="35" t="n">
        <v>46085.1300810185</v>
      </c>
      <c r="C409" s="36" t="s">
        <v>115</v>
      </c>
      <c r="D409" s="36" t="s">
        <v>116</v>
      </c>
      <c r="E409" s="36" t="s">
        <v>117</v>
      </c>
      <c r="F409" s="36" t="s">
        <v>118</v>
      </c>
      <c r="G409" s="36" t="n">
        <f aca="false">IF(A409="","",IF(AND(A409&gt;=Debut,A409&lt;Fin),1,0))</f>
        <v>1</v>
      </c>
      <c r="H409" s="36" t="n">
        <f aca="false">IF(G409=1,INT(ROUND((A409-Debut)*86400,0)/600),"")</f>
        <v>306</v>
      </c>
      <c r="I409" s="36" t="n">
        <f aca="false">IF(G409=1,INT(ROUND((A409-Debut)*86400,0)/3600),"")</f>
        <v>51</v>
      </c>
      <c r="J409" s="36" t="n">
        <f aca="false">IF(OR(A409="",B409=""),"",ROUND((B409-A409)*86400,0))</f>
        <v>18</v>
      </c>
      <c r="K409" s="37" t="n">
        <f aca="false">IF(G409=1,IF(COUNTIFS($C:$C,C409,$G:$G,1,$A:$A,"&gt;="&amp;(A409-FenetreInterm/86400),$A:$A,"&lt;="&amp;A409)&gt;=NbInterm,1,0),"")</f>
        <v>1</v>
      </c>
      <c r="L409" s="37" t="n">
        <f aca="false">IF(G409=1,IF(B409="",0,IF(J409&lt;SeuilFugitive,1,0)),"")</f>
        <v>0</v>
      </c>
      <c r="M409" s="37" t="n">
        <f aca="false">IF(G409=1,IF(B409="",IF((Fin-A409)*24&gt;SeuilFigee,1,0),IF(J409&gt;SeuilFigee*3600,1,0)),"")</f>
        <v>0</v>
      </c>
      <c r="N409" s="0" t="str">
        <f aca="false">IF(G409=1,IF(COUNTIF(H$2:H409,H409)=1,COUNTIF($H:$H,H409),""),"")</f>
        <v/>
      </c>
      <c r="O409" s="0" t="str">
        <f aca="false">IF(G409=1,IF(COUNTIF(I$2:I409,I409)=1,COUNTIF($I:$I,I409),""),"")</f>
        <v/>
      </c>
      <c r="P409" s="38" t="str">
        <f aca="false">IF(G409=1,IF(COUNTIFS(C$2:C409,C409,G$2:G409,1)=1,COUNTIFS($C:$C,C409,$G:$G,1)+ROW()/10000000,""),"")</f>
        <v/>
      </c>
      <c r="Q409" s="36" t="n">
        <f aca="false">IF(K409=1,IF(COUNTIFS(C$2:C409,C409,K$2:K409,1)=1,1,0),"")</f>
        <v>0</v>
      </c>
      <c r="R409" s="0" t="str">
        <f aca="false">IF(M409=1,IF(COUNTIFS(C$2:C409,C409,M$2:M409,1)=1,1,0),"")</f>
        <v/>
      </c>
      <c r="S409" s="0" t="str">
        <f aca="false">IF(L409=1,IF(COUNTIFS(C$2:C409,C409,L$2:L409,1)=1,1,0),"")</f>
        <v/>
      </c>
      <c r="T409" s="38" t="str">
        <f aca="false">IF(N409="","",N409+ROW()/10000000)</f>
        <v/>
      </c>
      <c r="U409" s="36" t="n">
        <f aca="false">IF(G409=1,IF(B409="",1,0),"")</f>
        <v>0</v>
      </c>
    </row>
    <row r="410" customFormat="false" ht="15" hidden="false" customHeight="false" outlineLevel="0" collapsed="false">
      <c r="A410" s="35" t="n">
        <v>46085.1301041667</v>
      </c>
      <c r="B410" s="35" t="n">
        <v>46085.1302546296</v>
      </c>
      <c r="C410" s="36" t="s">
        <v>115</v>
      </c>
      <c r="D410" s="36" t="s">
        <v>116</v>
      </c>
      <c r="E410" s="36" t="s">
        <v>117</v>
      </c>
      <c r="F410" s="36" t="s">
        <v>118</v>
      </c>
      <c r="G410" s="36" t="n">
        <f aca="false">IF(A410="","",IF(AND(A410&gt;=Debut,A410&lt;Fin),1,0))</f>
        <v>1</v>
      </c>
      <c r="H410" s="36" t="n">
        <f aca="false">IF(G410=1,INT(ROUND((A410-Debut)*86400,0)/600),"")</f>
        <v>306</v>
      </c>
      <c r="I410" s="36" t="n">
        <f aca="false">IF(G410=1,INT(ROUND((A410-Debut)*86400,0)/3600),"")</f>
        <v>51</v>
      </c>
      <c r="J410" s="36" t="n">
        <f aca="false">IF(OR(A410="",B410=""),"",ROUND((B410-A410)*86400,0))</f>
        <v>13</v>
      </c>
      <c r="K410" s="37" t="n">
        <f aca="false">IF(G410=1,IF(COUNTIFS($C:$C,C410,$G:$G,1,$A:$A,"&gt;="&amp;(A410-FenetreInterm/86400),$A:$A,"&lt;="&amp;A410)&gt;=NbInterm,1,0),"")</f>
        <v>1</v>
      </c>
      <c r="L410" s="37" t="n">
        <f aca="false">IF(G410=1,IF(B410="",0,IF(J410&lt;SeuilFugitive,1,0)),"")</f>
        <v>0</v>
      </c>
      <c r="M410" s="37" t="n">
        <f aca="false">IF(G410=1,IF(B410="",IF((Fin-A410)*24&gt;SeuilFigee,1,0),IF(J410&gt;SeuilFigee*3600,1,0)),"")</f>
        <v>0</v>
      </c>
      <c r="N410" s="0" t="str">
        <f aca="false">IF(G410=1,IF(COUNTIF(H$2:H410,H410)=1,COUNTIF($H:$H,H410),""),"")</f>
        <v/>
      </c>
      <c r="O410" s="0" t="str">
        <f aca="false">IF(G410=1,IF(COUNTIF(I$2:I410,I410)=1,COUNTIF($I:$I,I410),""),"")</f>
        <v/>
      </c>
      <c r="P410" s="38" t="str">
        <f aca="false">IF(G410=1,IF(COUNTIFS(C$2:C410,C410,G$2:G410,1)=1,COUNTIFS($C:$C,C410,$G:$G,1)+ROW()/10000000,""),"")</f>
        <v/>
      </c>
      <c r="Q410" s="36" t="n">
        <f aca="false">IF(K410=1,IF(COUNTIFS(C$2:C410,C410,K$2:K410,1)=1,1,0),"")</f>
        <v>0</v>
      </c>
      <c r="R410" s="0" t="str">
        <f aca="false">IF(M410=1,IF(COUNTIFS(C$2:C410,C410,M$2:M410,1)=1,1,0),"")</f>
        <v/>
      </c>
      <c r="S410" s="0" t="str">
        <f aca="false">IF(L410=1,IF(COUNTIFS(C$2:C410,C410,L$2:L410,1)=1,1,0),"")</f>
        <v/>
      </c>
      <c r="T410" s="38" t="str">
        <f aca="false">IF(N410="","",N410+ROW()/10000000)</f>
        <v/>
      </c>
      <c r="U410" s="36" t="n">
        <f aca="false">IF(G410=1,IF(B410="",1,0),"")</f>
        <v>0</v>
      </c>
    </row>
    <row r="411" customFormat="false" ht="15" hidden="false" customHeight="false" outlineLevel="0" collapsed="false">
      <c r="A411" s="35" t="n">
        <v>46085.1868171296</v>
      </c>
      <c r="B411" s="35" t="n">
        <v>46085.1888888889</v>
      </c>
      <c r="C411" s="36" t="s">
        <v>136</v>
      </c>
      <c r="D411" s="36" t="s">
        <v>137</v>
      </c>
      <c r="E411" s="36" t="s">
        <v>121</v>
      </c>
      <c r="F411" s="36" t="s">
        <v>125</v>
      </c>
      <c r="G411" s="36" t="n">
        <f aca="false">IF(A411="","",IF(AND(A411&gt;=Debut,A411&lt;Fin),1,0))</f>
        <v>1</v>
      </c>
      <c r="H411" s="36" t="n">
        <f aca="false">IF(G411=1,INT(ROUND((A411-Debut)*86400,0)/600),"")</f>
        <v>314</v>
      </c>
      <c r="I411" s="36" t="n">
        <f aca="false">IF(G411=1,INT(ROUND((A411-Debut)*86400,0)/3600),"")</f>
        <v>52</v>
      </c>
      <c r="J411" s="36" t="n">
        <f aca="false">IF(OR(A411="",B411=""),"",ROUND((B411-A411)*86400,0))</f>
        <v>179</v>
      </c>
      <c r="K411" s="37" t="n">
        <f aca="false">IF(G411=1,IF(COUNTIFS($C:$C,C411,$G:$G,1,$A:$A,"&gt;="&amp;(A411-FenetreInterm/86400),$A:$A,"&lt;="&amp;A411)&gt;=NbInterm,1,0),"")</f>
        <v>0</v>
      </c>
      <c r="L411" s="37" t="n">
        <f aca="false">IF(G411=1,IF(B411="",0,IF(J411&lt;SeuilFugitive,1,0)),"")</f>
        <v>0</v>
      </c>
      <c r="M411" s="37" t="n">
        <f aca="false">IF(G411=1,IF(B411="",IF((Fin-A411)*24&gt;SeuilFigee,1,0),IF(J411&gt;SeuilFigee*3600,1,0)),"")</f>
        <v>0</v>
      </c>
      <c r="N411" s="36" t="n">
        <f aca="false">IF(G411=1,IF(COUNTIF(H$2:H411,H411)=1,COUNTIF($H:$H,H411),""),"")</f>
        <v>1</v>
      </c>
      <c r="O411" s="36" t="n">
        <f aca="false">IF(G411=1,IF(COUNTIF(I$2:I411,I411)=1,COUNTIF($I:$I,I411),""),"")</f>
        <v>3</v>
      </c>
      <c r="P411" s="38" t="str">
        <f aca="false">IF(G411=1,IF(COUNTIFS(C$2:C411,C411,G$2:G411,1)=1,COUNTIFS($C:$C,C411,$G:$G,1)+ROW()/10000000,""),"")</f>
        <v/>
      </c>
      <c r="Q411" s="0" t="str">
        <f aca="false">IF(K411=1,IF(COUNTIFS(C$2:C411,C411,K$2:K411,1)=1,1,0),"")</f>
        <v/>
      </c>
      <c r="R411" s="0" t="str">
        <f aca="false">IF(M411=1,IF(COUNTIFS(C$2:C411,C411,M$2:M411,1)=1,1,0),"")</f>
        <v/>
      </c>
      <c r="S411" s="0" t="str">
        <f aca="false">IF(L411=1,IF(COUNTIFS(C$2:C411,C411,L$2:L411,1)=1,1,0),"")</f>
        <v/>
      </c>
      <c r="T411" s="38" t="n">
        <f aca="false">IF(N411="","",N411+ROW()/10000000)</f>
        <v>1.0000411</v>
      </c>
      <c r="U411" s="36" t="n">
        <f aca="false">IF(G411=1,IF(B411="",1,0),"")</f>
        <v>0</v>
      </c>
    </row>
    <row r="412" customFormat="false" ht="15" hidden="false" customHeight="false" outlineLevel="0" collapsed="false">
      <c r="A412" s="35" t="n">
        <v>46085.1875810185</v>
      </c>
      <c r="B412" s="35" t="n">
        <v>46085.1886921296</v>
      </c>
      <c r="C412" s="36" t="s">
        <v>136</v>
      </c>
      <c r="D412" s="36" t="s">
        <v>137</v>
      </c>
      <c r="E412" s="36" t="s">
        <v>121</v>
      </c>
      <c r="F412" s="36" t="s">
        <v>125</v>
      </c>
      <c r="G412" s="36" t="n">
        <f aca="false">IF(A412="","",IF(AND(A412&gt;=Debut,A412&lt;Fin),1,0))</f>
        <v>1</v>
      </c>
      <c r="H412" s="36" t="n">
        <f aca="false">IF(G412=1,INT(ROUND((A412-Debut)*86400,0)/600),"")</f>
        <v>315</v>
      </c>
      <c r="I412" s="36" t="n">
        <f aca="false">IF(G412=1,INT(ROUND((A412-Debut)*86400,0)/3600),"")</f>
        <v>52</v>
      </c>
      <c r="J412" s="36" t="n">
        <f aca="false">IF(OR(A412="",B412=""),"",ROUND((B412-A412)*86400,0))</f>
        <v>96</v>
      </c>
      <c r="K412" s="37" t="n">
        <f aca="false">IF(G412=1,IF(COUNTIFS($C:$C,C412,$G:$G,1,$A:$A,"&gt;="&amp;(A412-FenetreInterm/86400),$A:$A,"&lt;="&amp;A412)&gt;=NbInterm,1,0),"")</f>
        <v>0</v>
      </c>
      <c r="L412" s="37" t="n">
        <f aca="false">IF(G412=1,IF(B412="",0,IF(J412&lt;SeuilFugitive,1,0)),"")</f>
        <v>0</v>
      </c>
      <c r="M412" s="37" t="n">
        <f aca="false">IF(G412=1,IF(B412="",IF((Fin-A412)*24&gt;SeuilFigee,1,0),IF(J412&gt;SeuilFigee*3600,1,0)),"")</f>
        <v>0</v>
      </c>
      <c r="N412" s="36" t="n">
        <f aca="false">IF(G412=1,IF(COUNTIF(H$2:H412,H412)=1,COUNTIF($H:$H,H412),""),"")</f>
        <v>2</v>
      </c>
      <c r="O412" s="0" t="str">
        <f aca="false">IF(G412=1,IF(COUNTIF(I$2:I412,I412)=1,COUNTIF($I:$I,I412),""),"")</f>
        <v/>
      </c>
      <c r="P412" s="38" t="str">
        <f aca="false">IF(G412=1,IF(COUNTIFS(C$2:C412,C412,G$2:G412,1)=1,COUNTIFS($C:$C,C412,$G:$G,1)+ROW()/10000000,""),"")</f>
        <v/>
      </c>
      <c r="Q412" s="0" t="str">
        <f aca="false">IF(K412=1,IF(COUNTIFS(C$2:C412,C412,K$2:K412,1)=1,1,0),"")</f>
        <v/>
      </c>
      <c r="R412" s="0" t="str">
        <f aca="false">IF(M412=1,IF(COUNTIFS(C$2:C412,C412,M$2:M412,1)=1,1,0),"")</f>
        <v/>
      </c>
      <c r="S412" s="0" t="str">
        <f aca="false">IF(L412=1,IF(COUNTIFS(C$2:C412,C412,L$2:L412,1)=1,1,0),"")</f>
        <v/>
      </c>
      <c r="T412" s="38" t="n">
        <f aca="false">IF(N412="","",N412+ROW()/10000000)</f>
        <v>2.0000412</v>
      </c>
      <c r="U412" s="36" t="n">
        <f aca="false">IF(G412=1,IF(B412="",1,0),"")</f>
        <v>0</v>
      </c>
    </row>
    <row r="413" customFormat="false" ht="15" hidden="false" customHeight="false" outlineLevel="0" collapsed="false">
      <c r="A413" s="35" t="n">
        <v>46085.1917824074</v>
      </c>
      <c r="B413" s="35" t="n">
        <v>46085.1942476852</v>
      </c>
      <c r="C413" s="36" t="s">
        <v>136</v>
      </c>
      <c r="D413" s="36" t="s">
        <v>137</v>
      </c>
      <c r="E413" s="36" t="s">
        <v>121</v>
      </c>
      <c r="F413" s="36" t="s">
        <v>125</v>
      </c>
      <c r="G413" s="36" t="n">
        <f aca="false">IF(A413="","",IF(AND(A413&gt;=Debut,A413&lt;Fin),1,0))</f>
        <v>1</v>
      </c>
      <c r="H413" s="36" t="n">
        <f aca="false">IF(G413=1,INT(ROUND((A413-Debut)*86400,0)/600),"")</f>
        <v>315</v>
      </c>
      <c r="I413" s="36" t="n">
        <f aca="false">IF(G413=1,INT(ROUND((A413-Debut)*86400,0)/3600),"")</f>
        <v>52</v>
      </c>
      <c r="J413" s="36" t="n">
        <f aca="false">IF(OR(A413="",B413=""),"",ROUND((B413-A413)*86400,0))</f>
        <v>213</v>
      </c>
      <c r="K413" s="37" t="n">
        <f aca="false">IF(G413=1,IF(COUNTIFS($C:$C,C413,$G:$G,1,$A:$A,"&gt;="&amp;(A413-FenetreInterm/86400),$A:$A,"&lt;="&amp;A413)&gt;=NbInterm,1,0),"")</f>
        <v>0</v>
      </c>
      <c r="L413" s="37" t="n">
        <f aca="false">IF(G413=1,IF(B413="",0,IF(J413&lt;SeuilFugitive,1,0)),"")</f>
        <v>0</v>
      </c>
      <c r="M413" s="37" t="n">
        <f aca="false">IF(G413=1,IF(B413="",IF((Fin-A413)*24&gt;SeuilFigee,1,0),IF(J413&gt;SeuilFigee*3600,1,0)),"")</f>
        <v>0</v>
      </c>
      <c r="N413" s="0" t="str">
        <f aca="false">IF(G413=1,IF(COUNTIF(H$2:H413,H413)=1,COUNTIF($H:$H,H413),""),"")</f>
        <v/>
      </c>
      <c r="O413" s="0" t="str">
        <f aca="false">IF(G413=1,IF(COUNTIF(I$2:I413,I413)=1,COUNTIF($I:$I,I413),""),"")</f>
        <v/>
      </c>
      <c r="P413" s="38" t="str">
        <f aca="false">IF(G413=1,IF(COUNTIFS(C$2:C413,C413,G$2:G413,1)=1,COUNTIFS($C:$C,C413,$G:$G,1)+ROW()/10000000,""),"")</f>
        <v/>
      </c>
      <c r="Q413" s="0" t="str">
        <f aca="false">IF(K413=1,IF(COUNTIFS(C$2:C413,C413,K$2:K413,1)=1,1,0),"")</f>
        <v/>
      </c>
      <c r="R413" s="0" t="str">
        <f aca="false">IF(M413=1,IF(COUNTIFS(C$2:C413,C413,M$2:M413,1)=1,1,0),"")</f>
        <v/>
      </c>
      <c r="S413" s="0" t="str">
        <f aca="false">IF(L413=1,IF(COUNTIFS(C$2:C413,C413,L$2:L413,1)=1,1,0),"")</f>
        <v/>
      </c>
      <c r="T413" s="38" t="str">
        <f aca="false">IF(N413="","",N413+ROW()/10000000)</f>
        <v/>
      </c>
      <c r="U413" s="36" t="n">
        <f aca="false">IF(G413=1,IF(B413="",1,0),"")</f>
        <v>0</v>
      </c>
    </row>
    <row r="414" customFormat="false" ht="15" hidden="false" customHeight="false" outlineLevel="0" collapsed="false">
      <c r="A414" s="35" t="n">
        <v>46085.2094212963</v>
      </c>
      <c r="B414" s="35" t="n">
        <v>46085.2095486111</v>
      </c>
      <c r="C414" s="36" t="s">
        <v>115</v>
      </c>
      <c r="D414" s="36" t="s">
        <v>116</v>
      </c>
      <c r="E414" s="36" t="s">
        <v>117</v>
      </c>
      <c r="F414" s="36" t="s">
        <v>118</v>
      </c>
      <c r="G414" s="36" t="n">
        <f aca="false">IF(A414="","",IF(AND(A414&gt;=Debut,A414&lt;Fin),1,0))</f>
        <v>1</v>
      </c>
      <c r="H414" s="36" t="n">
        <f aca="false">IF(G414=1,INT(ROUND((A414-Debut)*86400,0)/600),"")</f>
        <v>318</v>
      </c>
      <c r="I414" s="36" t="n">
        <f aca="false">IF(G414=1,INT(ROUND((A414-Debut)*86400,0)/3600),"")</f>
        <v>53</v>
      </c>
      <c r="J414" s="36" t="n">
        <f aca="false">IF(OR(A414="",B414=""),"",ROUND((B414-A414)*86400,0))</f>
        <v>11</v>
      </c>
      <c r="K414" s="37" t="n">
        <f aca="false">IF(G414=1,IF(COUNTIFS($C:$C,C414,$G:$G,1,$A:$A,"&gt;="&amp;(A414-FenetreInterm/86400),$A:$A,"&lt;="&amp;A414)&gt;=NbInterm,1,0),"")</f>
        <v>0</v>
      </c>
      <c r="L414" s="37" t="n">
        <f aca="false">IF(G414=1,IF(B414="",0,IF(J414&lt;SeuilFugitive,1,0)),"")</f>
        <v>0</v>
      </c>
      <c r="M414" s="37" t="n">
        <f aca="false">IF(G414=1,IF(B414="",IF((Fin-A414)*24&gt;SeuilFigee,1,0),IF(J414&gt;SeuilFigee*3600,1,0)),"")</f>
        <v>0</v>
      </c>
      <c r="N414" s="36" t="n">
        <f aca="false">IF(G414=1,IF(COUNTIF(H$2:H414,H414)=1,COUNTIF($H:$H,H414),""),"")</f>
        <v>8</v>
      </c>
      <c r="O414" s="36" t="n">
        <f aca="false">IF(G414=1,IF(COUNTIF(I$2:I414,I414)=1,COUNTIF($I:$I,I414),""),"")</f>
        <v>21</v>
      </c>
      <c r="P414" s="38" t="str">
        <f aca="false">IF(G414=1,IF(COUNTIFS(C$2:C414,C414,G$2:G414,1)=1,COUNTIFS($C:$C,C414,$G:$G,1)+ROW()/10000000,""),"")</f>
        <v/>
      </c>
      <c r="Q414" s="0" t="str">
        <f aca="false">IF(K414=1,IF(COUNTIFS(C$2:C414,C414,K$2:K414,1)=1,1,0),"")</f>
        <v/>
      </c>
      <c r="R414" s="0" t="str">
        <f aca="false">IF(M414=1,IF(COUNTIFS(C$2:C414,C414,M$2:M414,1)=1,1,0),"")</f>
        <v/>
      </c>
      <c r="S414" s="0" t="str">
        <f aca="false">IF(L414=1,IF(COUNTIFS(C$2:C414,C414,L$2:L414,1)=1,1,0),"")</f>
        <v/>
      </c>
      <c r="T414" s="38" t="n">
        <f aca="false">IF(N414="","",N414+ROW()/10000000)</f>
        <v>8.0000414</v>
      </c>
      <c r="U414" s="36" t="n">
        <f aca="false">IF(G414=1,IF(B414="",1,0),"")</f>
        <v>0</v>
      </c>
    </row>
    <row r="415" customFormat="false" ht="15" hidden="false" customHeight="false" outlineLevel="0" collapsed="false">
      <c r="A415" s="35" t="n">
        <v>46085.2095601852</v>
      </c>
      <c r="B415" s="35" t="n">
        <v>46085.2096759259</v>
      </c>
      <c r="C415" s="36" t="s">
        <v>115</v>
      </c>
      <c r="D415" s="36" t="s">
        <v>116</v>
      </c>
      <c r="E415" s="36" t="s">
        <v>117</v>
      </c>
      <c r="F415" s="36" t="s">
        <v>118</v>
      </c>
      <c r="G415" s="36" t="n">
        <f aca="false">IF(A415="","",IF(AND(A415&gt;=Debut,A415&lt;Fin),1,0))</f>
        <v>1</v>
      </c>
      <c r="H415" s="36" t="n">
        <f aca="false">IF(G415=1,INT(ROUND((A415-Debut)*86400,0)/600),"")</f>
        <v>318</v>
      </c>
      <c r="I415" s="36" t="n">
        <f aca="false">IF(G415=1,INT(ROUND((A415-Debut)*86400,0)/3600),"")</f>
        <v>53</v>
      </c>
      <c r="J415" s="36" t="n">
        <f aca="false">IF(OR(A415="",B415=""),"",ROUND((B415-A415)*86400,0))</f>
        <v>10</v>
      </c>
      <c r="K415" s="37" t="n">
        <f aca="false">IF(G415=1,IF(COUNTIFS($C:$C,C415,$G:$G,1,$A:$A,"&gt;="&amp;(A415-FenetreInterm/86400),$A:$A,"&lt;="&amp;A415)&gt;=NbInterm,1,0),"")</f>
        <v>0</v>
      </c>
      <c r="L415" s="37" t="n">
        <f aca="false">IF(G415=1,IF(B415="",0,IF(J415&lt;SeuilFugitive,1,0)),"")</f>
        <v>0</v>
      </c>
      <c r="M415" s="37" t="n">
        <f aca="false">IF(G415=1,IF(B415="",IF((Fin-A415)*24&gt;SeuilFigee,1,0),IF(J415&gt;SeuilFigee*3600,1,0)),"")</f>
        <v>0</v>
      </c>
      <c r="N415" s="0" t="str">
        <f aca="false">IF(G415=1,IF(COUNTIF(H$2:H415,H415)=1,COUNTIF($H:$H,H415),""),"")</f>
        <v/>
      </c>
      <c r="O415" s="0" t="str">
        <f aca="false">IF(G415=1,IF(COUNTIF(I$2:I415,I415)=1,COUNTIF($I:$I,I415),""),"")</f>
        <v/>
      </c>
      <c r="P415" s="38" t="str">
        <f aca="false">IF(G415=1,IF(COUNTIFS(C$2:C415,C415,G$2:G415,1)=1,COUNTIFS($C:$C,C415,$G:$G,1)+ROW()/10000000,""),"")</f>
        <v/>
      </c>
      <c r="Q415" s="0" t="str">
        <f aca="false">IF(K415=1,IF(COUNTIFS(C$2:C415,C415,K$2:K415,1)=1,1,0),"")</f>
        <v/>
      </c>
      <c r="R415" s="0" t="str">
        <f aca="false">IF(M415=1,IF(COUNTIFS(C$2:C415,C415,M$2:M415,1)=1,1,0),"")</f>
        <v/>
      </c>
      <c r="S415" s="0" t="str">
        <f aca="false">IF(L415=1,IF(COUNTIFS(C$2:C415,C415,L$2:L415,1)=1,1,0),"")</f>
        <v/>
      </c>
      <c r="T415" s="38" t="str">
        <f aca="false">IF(N415="","",N415+ROW()/10000000)</f>
        <v/>
      </c>
      <c r="U415" s="36" t="n">
        <f aca="false">IF(G415=1,IF(B415="",1,0),"")</f>
        <v>0</v>
      </c>
    </row>
    <row r="416" customFormat="false" ht="15" hidden="false" customHeight="false" outlineLevel="0" collapsed="false">
      <c r="A416" s="35" t="n">
        <v>46085.2097916667</v>
      </c>
      <c r="B416" s="35" t="n">
        <v>46085.2099074074</v>
      </c>
      <c r="C416" s="36" t="s">
        <v>115</v>
      </c>
      <c r="D416" s="36" t="s">
        <v>116</v>
      </c>
      <c r="E416" s="36" t="s">
        <v>117</v>
      </c>
      <c r="F416" s="36" t="s">
        <v>118</v>
      </c>
      <c r="G416" s="36" t="n">
        <f aca="false">IF(A416="","",IF(AND(A416&gt;=Debut,A416&lt;Fin),1,0))</f>
        <v>1</v>
      </c>
      <c r="H416" s="36" t="n">
        <f aca="false">IF(G416=1,INT(ROUND((A416-Debut)*86400,0)/600),"")</f>
        <v>318</v>
      </c>
      <c r="I416" s="36" t="n">
        <f aca="false">IF(G416=1,INT(ROUND((A416-Debut)*86400,0)/3600),"")</f>
        <v>53</v>
      </c>
      <c r="J416" s="36" t="n">
        <f aca="false">IF(OR(A416="",B416=""),"",ROUND((B416-A416)*86400,0))</f>
        <v>10</v>
      </c>
      <c r="K416" s="37" t="n">
        <f aca="false">IF(G416=1,IF(COUNTIFS($C:$C,C416,$G:$G,1,$A:$A,"&gt;="&amp;(A416-FenetreInterm/86400),$A:$A,"&lt;="&amp;A416)&gt;=NbInterm,1,0),"")</f>
        <v>1</v>
      </c>
      <c r="L416" s="37" t="n">
        <f aca="false">IF(G416=1,IF(B416="",0,IF(J416&lt;SeuilFugitive,1,0)),"")</f>
        <v>0</v>
      </c>
      <c r="M416" s="37" t="n">
        <f aca="false">IF(G416=1,IF(B416="",IF((Fin-A416)*24&gt;SeuilFigee,1,0),IF(J416&gt;SeuilFigee*3600,1,0)),"")</f>
        <v>0</v>
      </c>
      <c r="N416" s="0" t="str">
        <f aca="false">IF(G416=1,IF(COUNTIF(H$2:H416,H416)=1,COUNTIF($H:$H,H416),""),"")</f>
        <v/>
      </c>
      <c r="O416" s="0" t="str">
        <f aca="false">IF(G416=1,IF(COUNTIF(I$2:I416,I416)=1,COUNTIF($I:$I,I416),""),"")</f>
        <v/>
      </c>
      <c r="P416" s="38" t="str">
        <f aca="false">IF(G416=1,IF(COUNTIFS(C$2:C416,C416,G$2:G416,1)=1,COUNTIFS($C:$C,C416,$G:$G,1)+ROW()/10000000,""),"")</f>
        <v/>
      </c>
      <c r="Q416" s="36" t="n">
        <f aca="false">IF(K416=1,IF(COUNTIFS(C$2:C416,C416,K$2:K416,1)=1,1,0),"")</f>
        <v>0</v>
      </c>
      <c r="R416" s="0" t="str">
        <f aca="false">IF(M416=1,IF(COUNTIFS(C$2:C416,C416,M$2:M416,1)=1,1,0),"")</f>
        <v/>
      </c>
      <c r="S416" s="0" t="str">
        <f aca="false">IF(L416=1,IF(COUNTIFS(C$2:C416,C416,L$2:L416,1)=1,1,0),"")</f>
        <v/>
      </c>
      <c r="T416" s="38" t="str">
        <f aca="false">IF(N416="","",N416+ROW()/10000000)</f>
        <v/>
      </c>
      <c r="U416" s="36" t="n">
        <f aca="false">IF(G416=1,IF(B416="",1,0),"")</f>
        <v>0</v>
      </c>
    </row>
    <row r="417" customFormat="false" ht="15" hidden="false" customHeight="false" outlineLevel="0" collapsed="false">
      <c r="A417" s="35" t="n">
        <v>46085.2100115741</v>
      </c>
      <c r="B417" s="35" t="n">
        <v>46085.2100694445</v>
      </c>
      <c r="C417" s="36" t="s">
        <v>115</v>
      </c>
      <c r="D417" s="36" t="s">
        <v>116</v>
      </c>
      <c r="E417" s="36" t="s">
        <v>117</v>
      </c>
      <c r="F417" s="36" t="s">
        <v>118</v>
      </c>
      <c r="G417" s="36" t="n">
        <f aca="false">IF(A417="","",IF(AND(A417&gt;=Debut,A417&lt;Fin),1,0))</f>
        <v>1</v>
      </c>
      <c r="H417" s="36" t="n">
        <f aca="false">IF(G417=1,INT(ROUND((A417-Debut)*86400,0)/600),"")</f>
        <v>318</v>
      </c>
      <c r="I417" s="36" t="n">
        <f aca="false">IF(G417=1,INT(ROUND((A417-Debut)*86400,0)/3600),"")</f>
        <v>53</v>
      </c>
      <c r="J417" s="36" t="n">
        <f aca="false">IF(OR(A417="",B417=""),"",ROUND((B417-A417)*86400,0))</f>
        <v>5</v>
      </c>
      <c r="K417" s="37" t="n">
        <f aca="false">IF(G417=1,IF(COUNTIFS($C:$C,C417,$G:$G,1,$A:$A,"&gt;="&amp;(A417-FenetreInterm/86400),$A:$A,"&lt;="&amp;A417)&gt;=NbInterm,1,0),"")</f>
        <v>1</v>
      </c>
      <c r="L417" s="37" t="n">
        <f aca="false">IF(G417=1,IF(B417="",0,IF(J417&lt;SeuilFugitive,1,0)),"")</f>
        <v>0</v>
      </c>
      <c r="M417" s="37" t="n">
        <f aca="false">IF(G417=1,IF(B417="",IF((Fin-A417)*24&gt;SeuilFigee,1,0),IF(J417&gt;SeuilFigee*3600,1,0)),"")</f>
        <v>0</v>
      </c>
      <c r="N417" s="0" t="str">
        <f aca="false">IF(G417=1,IF(COUNTIF(H$2:H417,H417)=1,COUNTIF($H:$H,H417),""),"")</f>
        <v/>
      </c>
      <c r="O417" s="0" t="str">
        <f aca="false">IF(G417=1,IF(COUNTIF(I$2:I417,I417)=1,COUNTIF($I:$I,I417),""),"")</f>
        <v/>
      </c>
      <c r="P417" s="38" t="str">
        <f aca="false">IF(G417=1,IF(COUNTIFS(C$2:C417,C417,G$2:G417,1)=1,COUNTIFS($C:$C,C417,$G:$G,1)+ROW()/10000000,""),"")</f>
        <v/>
      </c>
      <c r="Q417" s="36" t="n">
        <f aca="false">IF(K417=1,IF(COUNTIFS(C$2:C417,C417,K$2:K417,1)=1,1,0),"")</f>
        <v>0</v>
      </c>
      <c r="R417" s="0" t="str">
        <f aca="false">IF(M417=1,IF(COUNTIFS(C$2:C417,C417,M$2:M417,1)=1,1,0),"")</f>
        <v/>
      </c>
      <c r="S417" s="0" t="str">
        <f aca="false">IF(L417=1,IF(COUNTIFS(C$2:C417,C417,L$2:L417,1)=1,1,0),"")</f>
        <v/>
      </c>
      <c r="T417" s="38" t="str">
        <f aca="false">IF(N417="","",N417+ROW()/10000000)</f>
        <v/>
      </c>
      <c r="U417" s="36" t="n">
        <f aca="false">IF(G417=1,IF(B417="",1,0),"")</f>
        <v>0</v>
      </c>
    </row>
    <row r="418" customFormat="false" ht="15" hidden="false" customHeight="false" outlineLevel="0" collapsed="false">
      <c r="A418" s="35" t="n">
        <v>46085.2102314815</v>
      </c>
      <c r="B418" s="35" t="n">
        <v>46085.2104050926</v>
      </c>
      <c r="C418" s="36" t="s">
        <v>115</v>
      </c>
      <c r="D418" s="36" t="s">
        <v>116</v>
      </c>
      <c r="E418" s="36" t="s">
        <v>117</v>
      </c>
      <c r="F418" s="36" t="s">
        <v>118</v>
      </c>
      <c r="G418" s="36" t="n">
        <f aca="false">IF(A418="","",IF(AND(A418&gt;=Debut,A418&lt;Fin),1,0))</f>
        <v>1</v>
      </c>
      <c r="H418" s="36" t="n">
        <f aca="false">IF(G418=1,INT(ROUND((A418-Debut)*86400,0)/600),"")</f>
        <v>318</v>
      </c>
      <c r="I418" s="36" t="n">
        <f aca="false">IF(G418=1,INT(ROUND((A418-Debut)*86400,0)/3600),"")</f>
        <v>53</v>
      </c>
      <c r="J418" s="36" t="n">
        <f aca="false">IF(OR(A418="",B418=""),"",ROUND((B418-A418)*86400,0))</f>
        <v>15</v>
      </c>
      <c r="K418" s="37" t="n">
        <f aca="false">IF(G418=1,IF(COUNTIFS($C:$C,C418,$G:$G,1,$A:$A,"&gt;="&amp;(A418-FenetreInterm/86400),$A:$A,"&lt;="&amp;A418)&gt;=NbInterm,1,0),"")</f>
        <v>1</v>
      </c>
      <c r="L418" s="37" t="n">
        <f aca="false">IF(G418=1,IF(B418="",0,IF(J418&lt;SeuilFugitive,1,0)),"")</f>
        <v>0</v>
      </c>
      <c r="M418" s="37" t="n">
        <f aca="false">IF(G418=1,IF(B418="",IF((Fin-A418)*24&gt;SeuilFigee,1,0),IF(J418&gt;SeuilFigee*3600,1,0)),"")</f>
        <v>0</v>
      </c>
      <c r="N418" s="0" t="str">
        <f aca="false">IF(G418=1,IF(COUNTIF(H$2:H418,H418)=1,COUNTIF($H:$H,H418),""),"")</f>
        <v/>
      </c>
      <c r="O418" s="0" t="str">
        <f aca="false">IF(G418=1,IF(COUNTIF(I$2:I418,I418)=1,COUNTIF($I:$I,I418),""),"")</f>
        <v/>
      </c>
      <c r="P418" s="38" t="str">
        <f aca="false">IF(G418=1,IF(COUNTIFS(C$2:C418,C418,G$2:G418,1)=1,COUNTIFS($C:$C,C418,$G:$G,1)+ROW()/10000000,""),"")</f>
        <v/>
      </c>
      <c r="Q418" s="36" t="n">
        <f aca="false">IF(K418=1,IF(COUNTIFS(C$2:C418,C418,K$2:K418,1)=1,1,0),"")</f>
        <v>0</v>
      </c>
      <c r="R418" s="0" t="str">
        <f aca="false">IF(M418=1,IF(COUNTIFS(C$2:C418,C418,M$2:M418,1)=1,1,0),"")</f>
        <v/>
      </c>
      <c r="S418" s="0" t="str">
        <f aca="false">IF(L418=1,IF(COUNTIFS(C$2:C418,C418,L$2:L418,1)=1,1,0),"")</f>
        <v/>
      </c>
      <c r="T418" s="38" t="str">
        <f aca="false">IF(N418="","",N418+ROW()/10000000)</f>
        <v/>
      </c>
      <c r="U418" s="36" t="n">
        <f aca="false">IF(G418=1,IF(B418="",1,0),"")</f>
        <v>0</v>
      </c>
    </row>
    <row r="419" customFormat="false" ht="15" hidden="false" customHeight="false" outlineLevel="0" collapsed="false">
      <c r="A419" s="35" t="n">
        <v>46085.2103356482</v>
      </c>
      <c r="B419" s="35" t="n">
        <v>46085.2104513889</v>
      </c>
      <c r="C419" s="36" t="s">
        <v>115</v>
      </c>
      <c r="D419" s="36" t="s">
        <v>116</v>
      </c>
      <c r="E419" s="36" t="s">
        <v>117</v>
      </c>
      <c r="F419" s="36" t="s">
        <v>118</v>
      </c>
      <c r="G419" s="36" t="n">
        <f aca="false">IF(A419="","",IF(AND(A419&gt;=Debut,A419&lt;Fin),1,0))</f>
        <v>1</v>
      </c>
      <c r="H419" s="36" t="n">
        <f aca="false">IF(G419=1,INT(ROUND((A419-Debut)*86400,0)/600),"")</f>
        <v>318</v>
      </c>
      <c r="I419" s="36" t="n">
        <f aca="false">IF(G419=1,INT(ROUND((A419-Debut)*86400,0)/3600),"")</f>
        <v>53</v>
      </c>
      <c r="J419" s="36" t="n">
        <f aca="false">IF(OR(A419="",B419=""),"",ROUND((B419-A419)*86400,0))</f>
        <v>10</v>
      </c>
      <c r="K419" s="37" t="n">
        <f aca="false">IF(G419=1,IF(COUNTIFS($C:$C,C419,$G:$G,1,$A:$A,"&gt;="&amp;(A419-FenetreInterm/86400),$A:$A,"&lt;="&amp;A419)&gt;=NbInterm,1,0),"")</f>
        <v>1</v>
      </c>
      <c r="L419" s="37" t="n">
        <f aca="false">IF(G419=1,IF(B419="",0,IF(J419&lt;SeuilFugitive,1,0)),"")</f>
        <v>0</v>
      </c>
      <c r="M419" s="37" t="n">
        <f aca="false">IF(G419=1,IF(B419="",IF((Fin-A419)*24&gt;SeuilFigee,1,0),IF(J419&gt;SeuilFigee*3600,1,0)),"")</f>
        <v>0</v>
      </c>
      <c r="N419" s="0" t="str">
        <f aca="false">IF(G419=1,IF(COUNTIF(H$2:H419,H419)=1,COUNTIF($H:$H,H419),""),"")</f>
        <v/>
      </c>
      <c r="O419" s="0" t="str">
        <f aca="false">IF(G419=1,IF(COUNTIF(I$2:I419,I419)=1,COUNTIF($I:$I,I419),""),"")</f>
        <v/>
      </c>
      <c r="P419" s="38" t="str">
        <f aca="false">IF(G419=1,IF(COUNTIFS(C$2:C419,C419,G$2:G419,1)=1,COUNTIFS($C:$C,C419,$G:$G,1)+ROW()/10000000,""),"")</f>
        <v/>
      </c>
      <c r="Q419" s="36" t="n">
        <f aca="false">IF(K419=1,IF(COUNTIFS(C$2:C419,C419,K$2:K419,1)=1,1,0),"")</f>
        <v>0</v>
      </c>
      <c r="R419" s="0" t="str">
        <f aca="false">IF(M419=1,IF(COUNTIFS(C$2:C419,C419,M$2:M419,1)=1,1,0),"")</f>
        <v/>
      </c>
      <c r="S419" s="0" t="str">
        <f aca="false">IF(L419=1,IF(COUNTIFS(C$2:C419,C419,L$2:L419,1)=1,1,0),"")</f>
        <v/>
      </c>
      <c r="T419" s="38" t="str">
        <f aca="false">IF(N419="","",N419+ROW()/10000000)</f>
        <v/>
      </c>
      <c r="U419" s="36" t="n">
        <f aca="false">IF(G419=1,IF(B419="",1,0),"")</f>
        <v>0</v>
      </c>
    </row>
    <row r="420" customFormat="false" ht="15" hidden="false" customHeight="false" outlineLevel="0" collapsed="false">
      <c r="A420" s="35" t="n">
        <v>46085.2105092593</v>
      </c>
      <c r="B420" s="35" t="n">
        <v>46085.2107638889</v>
      </c>
      <c r="C420" s="36" t="s">
        <v>115</v>
      </c>
      <c r="D420" s="36" t="s">
        <v>116</v>
      </c>
      <c r="E420" s="36" t="s">
        <v>117</v>
      </c>
      <c r="F420" s="36" t="s">
        <v>118</v>
      </c>
      <c r="G420" s="36" t="n">
        <f aca="false">IF(A420="","",IF(AND(A420&gt;=Debut,A420&lt;Fin),1,0))</f>
        <v>1</v>
      </c>
      <c r="H420" s="36" t="n">
        <f aca="false">IF(G420=1,INT(ROUND((A420-Debut)*86400,0)/600),"")</f>
        <v>318</v>
      </c>
      <c r="I420" s="36" t="n">
        <f aca="false">IF(G420=1,INT(ROUND((A420-Debut)*86400,0)/3600),"")</f>
        <v>53</v>
      </c>
      <c r="J420" s="36" t="n">
        <f aca="false">IF(OR(A420="",B420=""),"",ROUND((B420-A420)*86400,0))</f>
        <v>22</v>
      </c>
      <c r="K420" s="37" t="n">
        <f aca="false">IF(G420=1,IF(COUNTIFS($C:$C,C420,$G:$G,1,$A:$A,"&gt;="&amp;(A420-FenetreInterm/86400),$A:$A,"&lt;="&amp;A420)&gt;=NbInterm,1,0),"")</f>
        <v>1</v>
      </c>
      <c r="L420" s="37" t="n">
        <f aca="false">IF(G420=1,IF(B420="",0,IF(J420&lt;SeuilFugitive,1,0)),"")</f>
        <v>0</v>
      </c>
      <c r="M420" s="37" t="n">
        <f aca="false">IF(G420=1,IF(B420="",IF((Fin-A420)*24&gt;SeuilFigee,1,0),IF(J420&gt;SeuilFigee*3600,1,0)),"")</f>
        <v>0</v>
      </c>
      <c r="N420" s="0" t="str">
        <f aca="false">IF(G420=1,IF(COUNTIF(H$2:H420,H420)=1,COUNTIF($H:$H,H420),""),"")</f>
        <v/>
      </c>
      <c r="O420" s="0" t="str">
        <f aca="false">IF(G420=1,IF(COUNTIF(I$2:I420,I420)=1,COUNTIF($I:$I,I420),""),"")</f>
        <v/>
      </c>
      <c r="P420" s="38" t="str">
        <f aca="false">IF(G420=1,IF(COUNTIFS(C$2:C420,C420,G$2:G420,1)=1,COUNTIFS($C:$C,C420,$G:$G,1)+ROW()/10000000,""),"")</f>
        <v/>
      </c>
      <c r="Q420" s="36" t="n">
        <f aca="false">IF(K420=1,IF(COUNTIFS(C$2:C420,C420,K$2:K420,1)=1,1,0),"")</f>
        <v>0</v>
      </c>
      <c r="R420" s="0" t="str">
        <f aca="false">IF(M420=1,IF(COUNTIFS(C$2:C420,C420,M$2:M420,1)=1,1,0),"")</f>
        <v/>
      </c>
      <c r="S420" s="0" t="str">
        <f aca="false">IF(L420=1,IF(COUNTIFS(C$2:C420,C420,L$2:L420,1)=1,1,0),"")</f>
        <v/>
      </c>
      <c r="T420" s="38" t="str">
        <f aca="false">IF(N420="","",N420+ROW()/10000000)</f>
        <v/>
      </c>
      <c r="U420" s="36" t="n">
        <f aca="false">IF(G420=1,IF(B420="",1,0),"")</f>
        <v>0</v>
      </c>
    </row>
    <row r="421" customFormat="false" ht="15" hidden="false" customHeight="false" outlineLevel="0" collapsed="false">
      <c r="A421" s="35" t="n">
        <v>46085.2151273148</v>
      </c>
      <c r="B421" s="35" t="n">
        <v>46085.2160185185</v>
      </c>
      <c r="C421" s="36" t="s">
        <v>130</v>
      </c>
      <c r="D421" s="36" t="s">
        <v>131</v>
      </c>
      <c r="E421" s="36" t="s">
        <v>121</v>
      </c>
      <c r="F421" s="36" t="s">
        <v>129</v>
      </c>
      <c r="G421" s="36" t="n">
        <f aca="false">IF(A421="","",IF(AND(A421&gt;=Debut,A421&lt;Fin),1,0))</f>
        <v>1</v>
      </c>
      <c r="H421" s="36" t="n">
        <f aca="false">IF(G421=1,INT(ROUND((A421-Debut)*86400,0)/600),"")</f>
        <v>318</v>
      </c>
      <c r="I421" s="36" t="n">
        <f aca="false">IF(G421=1,INT(ROUND((A421-Debut)*86400,0)/3600),"")</f>
        <v>53</v>
      </c>
      <c r="J421" s="36" t="n">
        <f aca="false">IF(OR(A421="",B421=""),"",ROUND((B421-A421)*86400,0))</f>
        <v>77</v>
      </c>
      <c r="K421" s="37" t="n">
        <f aca="false">IF(G421=1,IF(COUNTIFS($C:$C,C421,$G:$G,1,$A:$A,"&gt;="&amp;(A421-FenetreInterm/86400),$A:$A,"&lt;="&amp;A421)&gt;=NbInterm,1,0),"")</f>
        <v>0</v>
      </c>
      <c r="L421" s="37" t="n">
        <f aca="false">IF(G421=1,IF(B421="",0,IF(J421&lt;SeuilFugitive,1,0)),"")</f>
        <v>0</v>
      </c>
      <c r="M421" s="37" t="n">
        <f aca="false">IF(G421=1,IF(B421="",IF((Fin-A421)*24&gt;SeuilFigee,1,0),IF(J421&gt;SeuilFigee*3600,1,0)),"")</f>
        <v>0</v>
      </c>
      <c r="N421" s="0" t="str">
        <f aca="false">IF(G421=1,IF(COUNTIF(H$2:H421,H421)=1,COUNTIF($H:$H,H421),""),"")</f>
        <v/>
      </c>
      <c r="O421" s="0" t="str">
        <f aca="false">IF(G421=1,IF(COUNTIF(I$2:I421,I421)=1,COUNTIF($I:$I,I421),""),"")</f>
        <v/>
      </c>
      <c r="P421" s="38" t="str">
        <f aca="false">IF(G421=1,IF(COUNTIFS(C$2:C421,C421,G$2:G421,1)=1,COUNTIFS($C:$C,C421,$G:$G,1)+ROW()/10000000,""),"")</f>
        <v/>
      </c>
      <c r="Q421" s="0" t="str">
        <f aca="false">IF(K421=1,IF(COUNTIFS(C$2:C421,C421,K$2:K421,1)=1,1,0),"")</f>
        <v/>
      </c>
      <c r="R421" s="0" t="str">
        <f aca="false">IF(M421=1,IF(COUNTIFS(C$2:C421,C421,M$2:M421,1)=1,1,0),"")</f>
        <v/>
      </c>
      <c r="S421" s="0" t="str">
        <f aca="false">IF(L421=1,IF(COUNTIFS(C$2:C421,C421,L$2:L421,1)=1,1,0),"")</f>
        <v/>
      </c>
      <c r="T421" s="38" t="str">
        <f aca="false">IF(N421="","",N421+ROW()/10000000)</f>
        <v/>
      </c>
      <c r="U421" s="36" t="n">
        <f aca="false">IF(G421=1,IF(B421="",1,0),"")</f>
        <v>0</v>
      </c>
    </row>
    <row r="422" customFormat="false" ht="15" hidden="false" customHeight="false" outlineLevel="0" collapsed="false">
      <c r="A422" s="35" t="n">
        <v>46085.2153472222</v>
      </c>
      <c r="B422" s="35" t="n">
        <v>46085.2153819444</v>
      </c>
      <c r="C422" s="36" t="s">
        <v>132</v>
      </c>
      <c r="D422" s="36" t="s">
        <v>133</v>
      </c>
      <c r="E422" s="36" t="s">
        <v>121</v>
      </c>
      <c r="F422" s="36" t="s">
        <v>129</v>
      </c>
      <c r="G422" s="36" t="n">
        <f aca="false">IF(A422="","",IF(AND(A422&gt;=Debut,A422&lt;Fin),1,0))</f>
        <v>1</v>
      </c>
      <c r="H422" s="36" t="n">
        <f aca="false">IF(G422=1,INT(ROUND((A422-Debut)*86400,0)/600),"")</f>
        <v>319</v>
      </c>
      <c r="I422" s="36" t="n">
        <f aca="false">IF(G422=1,INT(ROUND((A422-Debut)*86400,0)/3600),"")</f>
        <v>53</v>
      </c>
      <c r="J422" s="36" t="n">
        <f aca="false">IF(OR(A422="",B422=""),"",ROUND((B422-A422)*86400,0))</f>
        <v>3</v>
      </c>
      <c r="K422" s="37" t="n">
        <f aca="false">IF(G422=1,IF(COUNTIFS($C:$C,C422,$G:$G,1,$A:$A,"&gt;="&amp;(A422-FenetreInterm/86400),$A:$A,"&lt;="&amp;A422)&gt;=NbInterm,1,0),"")</f>
        <v>0</v>
      </c>
      <c r="L422" s="37" t="n">
        <f aca="false">IF(G422=1,IF(B422="",0,IF(J422&lt;SeuilFugitive,1,0)),"")</f>
        <v>1</v>
      </c>
      <c r="M422" s="37" t="n">
        <f aca="false">IF(G422=1,IF(B422="",IF((Fin-A422)*24&gt;SeuilFigee,1,0),IF(J422&gt;SeuilFigee*3600,1,0)),"")</f>
        <v>0</v>
      </c>
      <c r="N422" s="36" t="n">
        <f aca="false">IF(G422=1,IF(COUNTIF(H$2:H422,H422)=1,COUNTIF($H:$H,H422),""),"")</f>
        <v>7</v>
      </c>
      <c r="O422" s="0" t="str">
        <f aca="false">IF(G422=1,IF(COUNTIF(I$2:I422,I422)=1,COUNTIF($I:$I,I422),""),"")</f>
        <v/>
      </c>
      <c r="P422" s="38" t="str">
        <f aca="false">IF(G422=1,IF(COUNTIFS(C$2:C422,C422,G$2:G422,1)=1,COUNTIFS($C:$C,C422,$G:$G,1)+ROW()/10000000,""),"")</f>
        <v/>
      </c>
      <c r="Q422" s="0" t="str">
        <f aca="false">IF(K422=1,IF(COUNTIFS(C$2:C422,C422,K$2:K422,1)=1,1,0),"")</f>
        <v/>
      </c>
      <c r="R422" s="0" t="str">
        <f aca="false">IF(M422=1,IF(COUNTIFS(C$2:C422,C422,M$2:M422,1)=1,1,0),"")</f>
        <v/>
      </c>
      <c r="S422" s="36" t="n">
        <f aca="false">IF(L422=1,IF(COUNTIFS(C$2:C422,C422,L$2:L422,1)=1,1,0),"")</f>
        <v>0</v>
      </c>
      <c r="T422" s="38" t="n">
        <f aca="false">IF(N422="","",N422+ROW()/10000000)</f>
        <v>7.0000422</v>
      </c>
      <c r="U422" s="36" t="n">
        <f aca="false">IF(G422=1,IF(B422="",1,0),"")</f>
        <v>0</v>
      </c>
    </row>
    <row r="423" customFormat="false" ht="15" hidden="false" customHeight="false" outlineLevel="0" collapsed="false">
      <c r="A423" s="35" t="n">
        <v>46085.2155787037</v>
      </c>
      <c r="B423" s="35" t="n">
        <v>46085.2194907407</v>
      </c>
      <c r="C423" s="36" t="s">
        <v>126</v>
      </c>
      <c r="D423" s="36" t="s">
        <v>127</v>
      </c>
      <c r="E423" s="36" t="s">
        <v>128</v>
      </c>
      <c r="F423" s="36" t="s">
        <v>129</v>
      </c>
      <c r="G423" s="36" t="n">
        <f aca="false">IF(A423="","",IF(AND(A423&gt;=Debut,A423&lt;Fin),1,0))</f>
        <v>1</v>
      </c>
      <c r="H423" s="36" t="n">
        <f aca="false">IF(G423=1,INT(ROUND((A423-Debut)*86400,0)/600),"")</f>
        <v>319</v>
      </c>
      <c r="I423" s="36" t="n">
        <f aca="false">IF(G423=1,INT(ROUND((A423-Debut)*86400,0)/3600),"")</f>
        <v>53</v>
      </c>
      <c r="J423" s="36" t="n">
        <f aca="false">IF(OR(A423="",B423=""),"",ROUND((B423-A423)*86400,0))</f>
        <v>338</v>
      </c>
      <c r="K423" s="37" t="n">
        <f aca="false">IF(G423=1,IF(COUNTIFS($C:$C,C423,$G:$G,1,$A:$A,"&gt;="&amp;(A423-FenetreInterm/86400),$A:$A,"&lt;="&amp;A423)&gt;=NbInterm,1,0),"")</f>
        <v>0</v>
      </c>
      <c r="L423" s="37" t="n">
        <f aca="false">IF(G423=1,IF(B423="",0,IF(J423&lt;SeuilFugitive,1,0)),"")</f>
        <v>0</v>
      </c>
      <c r="M423" s="37" t="n">
        <f aca="false">IF(G423=1,IF(B423="",IF((Fin-A423)*24&gt;SeuilFigee,1,0),IF(J423&gt;SeuilFigee*3600,1,0)),"")</f>
        <v>0</v>
      </c>
      <c r="N423" s="0" t="str">
        <f aca="false">IF(G423=1,IF(COUNTIF(H$2:H423,H423)=1,COUNTIF($H:$H,H423),""),"")</f>
        <v/>
      </c>
      <c r="O423" s="0" t="str">
        <f aca="false">IF(G423=1,IF(COUNTIF(I$2:I423,I423)=1,COUNTIF($I:$I,I423),""),"")</f>
        <v/>
      </c>
      <c r="P423" s="38" t="str">
        <f aca="false">IF(G423=1,IF(COUNTIFS(C$2:C423,C423,G$2:G423,1)=1,COUNTIFS($C:$C,C423,$G:$G,1)+ROW()/10000000,""),"")</f>
        <v/>
      </c>
      <c r="Q423" s="0" t="str">
        <f aca="false">IF(K423=1,IF(COUNTIFS(C$2:C423,C423,K$2:K423,1)=1,1,0),"")</f>
        <v/>
      </c>
      <c r="R423" s="0" t="str">
        <f aca="false">IF(M423=1,IF(COUNTIFS(C$2:C423,C423,M$2:M423,1)=1,1,0),"")</f>
        <v/>
      </c>
      <c r="S423" s="0" t="str">
        <f aca="false">IF(L423=1,IF(COUNTIFS(C$2:C423,C423,L$2:L423,1)=1,1,0),"")</f>
        <v/>
      </c>
      <c r="T423" s="38" t="str">
        <f aca="false">IF(N423="","",N423+ROW()/10000000)</f>
        <v/>
      </c>
      <c r="U423" s="36" t="n">
        <f aca="false">IF(G423=1,IF(B423="",1,0),"")</f>
        <v>0</v>
      </c>
    </row>
    <row r="424" customFormat="false" ht="15" hidden="false" customHeight="false" outlineLevel="0" collapsed="false">
      <c r="A424" s="35" t="n">
        <v>46085.2155902778</v>
      </c>
      <c r="B424" s="35" t="n">
        <v>46085.215625</v>
      </c>
      <c r="C424" s="36" t="s">
        <v>132</v>
      </c>
      <c r="D424" s="36" t="s">
        <v>133</v>
      </c>
      <c r="E424" s="36" t="s">
        <v>121</v>
      </c>
      <c r="F424" s="36" t="s">
        <v>129</v>
      </c>
      <c r="G424" s="36" t="n">
        <f aca="false">IF(A424="","",IF(AND(A424&gt;=Debut,A424&lt;Fin),1,0))</f>
        <v>1</v>
      </c>
      <c r="H424" s="36" t="n">
        <f aca="false">IF(G424=1,INT(ROUND((A424-Debut)*86400,0)/600),"")</f>
        <v>319</v>
      </c>
      <c r="I424" s="36" t="n">
        <f aca="false">IF(G424=1,INT(ROUND((A424-Debut)*86400,0)/3600),"")</f>
        <v>53</v>
      </c>
      <c r="J424" s="36" t="n">
        <f aca="false">IF(OR(A424="",B424=""),"",ROUND((B424-A424)*86400,0))</f>
        <v>3</v>
      </c>
      <c r="K424" s="37" t="n">
        <f aca="false">IF(G424=1,IF(COUNTIFS($C:$C,C424,$G:$G,1,$A:$A,"&gt;="&amp;(A424-FenetreInterm/86400),$A:$A,"&lt;="&amp;A424)&gt;=NbInterm,1,0),"")</f>
        <v>0</v>
      </c>
      <c r="L424" s="37" t="n">
        <f aca="false">IF(G424=1,IF(B424="",0,IF(J424&lt;SeuilFugitive,1,0)),"")</f>
        <v>1</v>
      </c>
      <c r="M424" s="37" t="n">
        <f aca="false">IF(G424=1,IF(B424="",IF((Fin-A424)*24&gt;SeuilFigee,1,0),IF(J424&gt;SeuilFigee*3600,1,0)),"")</f>
        <v>0</v>
      </c>
      <c r="N424" s="0" t="str">
        <f aca="false">IF(G424=1,IF(COUNTIF(H$2:H424,H424)=1,COUNTIF($H:$H,H424),""),"")</f>
        <v/>
      </c>
      <c r="O424" s="0" t="str">
        <f aca="false">IF(G424=1,IF(COUNTIF(I$2:I424,I424)=1,COUNTIF($I:$I,I424),""),"")</f>
        <v/>
      </c>
      <c r="P424" s="38" t="str">
        <f aca="false">IF(G424=1,IF(COUNTIFS(C$2:C424,C424,G$2:G424,1)=1,COUNTIFS($C:$C,C424,$G:$G,1)+ROW()/10000000,""),"")</f>
        <v/>
      </c>
      <c r="Q424" s="0" t="str">
        <f aca="false">IF(K424=1,IF(COUNTIFS(C$2:C424,C424,K$2:K424,1)=1,1,0),"")</f>
        <v/>
      </c>
      <c r="R424" s="0" t="str">
        <f aca="false">IF(M424=1,IF(COUNTIFS(C$2:C424,C424,M$2:M424,1)=1,1,0),"")</f>
        <v/>
      </c>
      <c r="S424" s="36" t="n">
        <f aca="false">IF(L424=1,IF(COUNTIFS(C$2:C424,C424,L$2:L424,1)=1,1,0),"")</f>
        <v>0</v>
      </c>
      <c r="T424" s="38" t="str">
        <f aca="false">IF(N424="","",N424+ROW()/10000000)</f>
        <v/>
      </c>
      <c r="U424" s="36" t="n">
        <f aca="false">IF(G424=1,IF(B424="",1,0),"")</f>
        <v>0</v>
      </c>
    </row>
    <row r="425" customFormat="false" ht="15" hidden="false" customHeight="false" outlineLevel="0" collapsed="false">
      <c r="A425" s="35" t="n">
        <v>46085.216724537</v>
      </c>
      <c r="B425" s="35" t="n">
        <v>46085.2207638889</v>
      </c>
      <c r="C425" s="36" t="s">
        <v>126</v>
      </c>
      <c r="D425" s="36" t="s">
        <v>127</v>
      </c>
      <c r="E425" s="36" t="s">
        <v>128</v>
      </c>
      <c r="F425" s="36" t="s">
        <v>129</v>
      </c>
      <c r="G425" s="36" t="n">
        <f aca="false">IF(A425="","",IF(AND(A425&gt;=Debut,A425&lt;Fin),1,0))</f>
        <v>1</v>
      </c>
      <c r="H425" s="36" t="n">
        <f aca="false">IF(G425=1,INT(ROUND((A425-Debut)*86400,0)/600),"")</f>
        <v>319</v>
      </c>
      <c r="I425" s="36" t="n">
        <f aca="false">IF(G425=1,INT(ROUND((A425-Debut)*86400,0)/3600),"")</f>
        <v>53</v>
      </c>
      <c r="J425" s="36" t="n">
        <f aca="false">IF(OR(A425="",B425=""),"",ROUND((B425-A425)*86400,0))</f>
        <v>349</v>
      </c>
      <c r="K425" s="37" t="n">
        <f aca="false">IF(G425=1,IF(COUNTIFS($C:$C,C425,$G:$G,1,$A:$A,"&gt;="&amp;(A425-FenetreInterm/86400),$A:$A,"&lt;="&amp;A425)&gt;=NbInterm,1,0),"")</f>
        <v>0</v>
      </c>
      <c r="L425" s="37" t="n">
        <f aca="false">IF(G425=1,IF(B425="",0,IF(J425&lt;SeuilFugitive,1,0)),"")</f>
        <v>0</v>
      </c>
      <c r="M425" s="37" t="n">
        <f aca="false">IF(G425=1,IF(B425="",IF((Fin-A425)*24&gt;SeuilFigee,1,0),IF(J425&gt;SeuilFigee*3600,1,0)),"")</f>
        <v>0</v>
      </c>
      <c r="N425" s="0" t="str">
        <f aca="false">IF(G425=1,IF(COUNTIF(H$2:H425,H425)=1,COUNTIF($H:$H,H425),""),"")</f>
        <v/>
      </c>
      <c r="O425" s="0" t="str">
        <f aca="false">IF(G425=1,IF(COUNTIF(I$2:I425,I425)=1,COUNTIF($I:$I,I425),""),"")</f>
        <v/>
      </c>
      <c r="P425" s="38" t="str">
        <f aca="false">IF(G425=1,IF(COUNTIFS(C$2:C425,C425,G$2:G425,1)=1,COUNTIFS($C:$C,C425,$G:$G,1)+ROW()/10000000,""),"")</f>
        <v/>
      </c>
      <c r="Q425" s="0" t="str">
        <f aca="false">IF(K425=1,IF(COUNTIFS(C$2:C425,C425,K$2:K425,1)=1,1,0),"")</f>
        <v/>
      </c>
      <c r="R425" s="0" t="str">
        <f aca="false">IF(M425=1,IF(COUNTIFS(C$2:C425,C425,M$2:M425,1)=1,1,0),"")</f>
        <v/>
      </c>
      <c r="S425" s="0" t="str">
        <f aca="false">IF(L425=1,IF(COUNTIFS(C$2:C425,C425,L$2:L425,1)=1,1,0),"")</f>
        <v/>
      </c>
      <c r="T425" s="38" t="str">
        <f aca="false">IF(N425="","",N425+ROW()/10000000)</f>
        <v/>
      </c>
      <c r="U425" s="36" t="n">
        <f aca="false">IF(G425=1,IF(B425="",1,0),"")</f>
        <v>0</v>
      </c>
    </row>
    <row r="426" customFormat="false" ht="15" hidden="false" customHeight="false" outlineLevel="0" collapsed="false">
      <c r="A426" s="35" t="n">
        <v>46085.2167708333</v>
      </c>
      <c r="B426" s="35" t="n">
        <v>46085.2167824074</v>
      </c>
      <c r="C426" s="36" t="s">
        <v>132</v>
      </c>
      <c r="D426" s="36" t="s">
        <v>133</v>
      </c>
      <c r="E426" s="36" t="s">
        <v>121</v>
      </c>
      <c r="F426" s="36" t="s">
        <v>129</v>
      </c>
      <c r="G426" s="36" t="n">
        <f aca="false">IF(A426="","",IF(AND(A426&gt;=Debut,A426&lt;Fin),1,0))</f>
        <v>1</v>
      </c>
      <c r="H426" s="36" t="n">
        <f aca="false">IF(G426=1,INT(ROUND((A426-Debut)*86400,0)/600),"")</f>
        <v>319</v>
      </c>
      <c r="I426" s="36" t="n">
        <f aca="false">IF(G426=1,INT(ROUND((A426-Debut)*86400,0)/3600),"")</f>
        <v>53</v>
      </c>
      <c r="J426" s="36" t="n">
        <f aca="false">IF(OR(A426="",B426=""),"",ROUND((B426-A426)*86400,0))</f>
        <v>1</v>
      </c>
      <c r="K426" s="37" t="n">
        <f aca="false">IF(G426=1,IF(COUNTIFS($C:$C,C426,$G:$G,1,$A:$A,"&gt;="&amp;(A426-FenetreInterm/86400),$A:$A,"&lt;="&amp;A426)&gt;=NbInterm,1,0),"")</f>
        <v>0</v>
      </c>
      <c r="L426" s="37" t="n">
        <f aca="false">IF(G426=1,IF(B426="",0,IF(J426&lt;SeuilFugitive,1,0)),"")</f>
        <v>1</v>
      </c>
      <c r="M426" s="37" t="n">
        <f aca="false">IF(G426=1,IF(B426="",IF((Fin-A426)*24&gt;SeuilFigee,1,0),IF(J426&gt;SeuilFigee*3600,1,0)),"")</f>
        <v>0</v>
      </c>
      <c r="N426" s="0" t="str">
        <f aca="false">IF(G426=1,IF(COUNTIF(H$2:H426,H426)=1,COUNTIF($H:$H,H426),""),"")</f>
        <v/>
      </c>
      <c r="O426" s="0" t="str">
        <f aca="false">IF(G426=1,IF(COUNTIF(I$2:I426,I426)=1,COUNTIF($I:$I,I426),""),"")</f>
        <v/>
      </c>
      <c r="P426" s="38" t="str">
        <f aca="false">IF(G426=1,IF(COUNTIFS(C$2:C426,C426,G$2:G426,1)=1,COUNTIFS($C:$C,C426,$G:$G,1)+ROW()/10000000,""),"")</f>
        <v/>
      </c>
      <c r="Q426" s="0" t="str">
        <f aca="false">IF(K426=1,IF(COUNTIFS(C$2:C426,C426,K$2:K426,1)=1,1,0),"")</f>
        <v/>
      </c>
      <c r="R426" s="0" t="str">
        <f aca="false">IF(M426=1,IF(COUNTIFS(C$2:C426,C426,M$2:M426,1)=1,1,0),"")</f>
        <v/>
      </c>
      <c r="S426" s="36" t="n">
        <f aca="false">IF(L426=1,IF(COUNTIFS(C$2:C426,C426,L$2:L426,1)=1,1,0),"")</f>
        <v>0</v>
      </c>
      <c r="T426" s="38" t="str">
        <f aca="false">IF(N426="","",N426+ROW()/10000000)</f>
        <v/>
      </c>
      <c r="U426" s="36" t="n">
        <f aca="false">IF(G426=1,IF(B426="",1,0),"")</f>
        <v>0</v>
      </c>
    </row>
    <row r="427" customFormat="false" ht="15" hidden="false" customHeight="false" outlineLevel="0" collapsed="false">
      <c r="A427" s="35" t="n">
        <v>46085.2168287037</v>
      </c>
      <c r="B427" s="35" t="n">
        <v>46085.2196990741</v>
      </c>
      <c r="C427" s="36" t="s">
        <v>162</v>
      </c>
      <c r="D427" s="36" t="s">
        <v>163</v>
      </c>
      <c r="E427" s="36" t="s">
        <v>128</v>
      </c>
      <c r="F427" s="36" t="s">
        <v>129</v>
      </c>
      <c r="G427" s="36" t="n">
        <f aca="false">IF(A427="","",IF(AND(A427&gt;=Debut,A427&lt;Fin),1,0))</f>
        <v>1</v>
      </c>
      <c r="H427" s="36" t="n">
        <f aca="false">IF(G427=1,INT(ROUND((A427-Debut)*86400,0)/600),"")</f>
        <v>319</v>
      </c>
      <c r="I427" s="36" t="n">
        <f aca="false">IF(G427=1,INT(ROUND((A427-Debut)*86400,0)/3600),"")</f>
        <v>53</v>
      </c>
      <c r="J427" s="36" t="n">
        <f aca="false">IF(OR(A427="",B427=""),"",ROUND((B427-A427)*86400,0))</f>
        <v>248</v>
      </c>
      <c r="K427" s="37" t="n">
        <f aca="false">IF(G427=1,IF(COUNTIFS($C:$C,C427,$G:$G,1,$A:$A,"&gt;="&amp;(A427-FenetreInterm/86400),$A:$A,"&lt;="&amp;A427)&gt;=NbInterm,1,0),"")</f>
        <v>0</v>
      </c>
      <c r="L427" s="37" t="n">
        <f aca="false">IF(G427=1,IF(B427="",0,IF(J427&lt;SeuilFugitive,1,0)),"")</f>
        <v>0</v>
      </c>
      <c r="M427" s="37" t="n">
        <f aca="false">IF(G427=1,IF(B427="",IF((Fin-A427)*24&gt;SeuilFigee,1,0),IF(J427&gt;SeuilFigee*3600,1,0)),"")</f>
        <v>0</v>
      </c>
      <c r="N427" s="0" t="str">
        <f aca="false">IF(G427=1,IF(COUNTIF(H$2:H427,H427)=1,COUNTIF($H:$H,H427),""),"")</f>
        <v/>
      </c>
      <c r="O427" s="0" t="str">
        <f aca="false">IF(G427=1,IF(COUNTIF(I$2:I427,I427)=1,COUNTIF($I:$I,I427),""),"")</f>
        <v/>
      </c>
      <c r="P427" s="38" t="str">
        <f aca="false">IF(G427=1,IF(COUNTIFS(C$2:C427,C427,G$2:G427,1)=1,COUNTIFS($C:$C,C427,$G:$G,1)+ROW()/10000000,""),"")</f>
        <v/>
      </c>
      <c r="Q427" s="0" t="str">
        <f aca="false">IF(K427=1,IF(COUNTIFS(C$2:C427,C427,K$2:K427,1)=1,1,0),"")</f>
        <v/>
      </c>
      <c r="R427" s="0" t="str">
        <f aca="false">IF(M427=1,IF(COUNTIFS(C$2:C427,C427,M$2:M427,1)=1,1,0),"")</f>
        <v/>
      </c>
      <c r="S427" s="0" t="str">
        <f aca="false">IF(L427=1,IF(COUNTIFS(C$2:C427,C427,L$2:L427,1)=1,1,0),"")</f>
        <v/>
      </c>
      <c r="T427" s="38" t="str">
        <f aca="false">IF(N427="","",N427+ROW()/10000000)</f>
        <v/>
      </c>
      <c r="U427" s="36" t="n">
        <f aca="false">IF(G427=1,IF(B427="",1,0),"")</f>
        <v>0</v>
      </c>
    </row>
    <row r="428" customFormat="false" ht="15" hidden="false" customHeight="false" outlineLevel="0" collapsed="false">
      <c r="A428" s="35" t="n">
        <v>46085.2171180556</v>
      </c>
      <c r="B428" s="35" t="n">
        <v>46085.2217013889</v>
      </c>
      <c r="C428" s="36" t="s">
        <v>126</v>
      </c>
      <c r="D428" s="36" t="s">
        <v>127</v>
      </c>
      <c r="E428" s="36" t="s">
        <v>128</v>
      </c>
      <c r="F428" s="36" t="s">
        <v>129</v>
      </c>
      <c r="G428" s="36" t="n">
        <f aca="false">IF(A428="","",IF(AND(A428&gt;=Debut,A428&lt;Fin),1,0))</f>
        <v>1</v>
      </c>
      <c r="H428" s="36" t="n">
        <f aca="false">IF(G428=1,INT(ROUND((A428-Debut)*86400,0)/600),"")</f>
        <v>319</v>
      </c>
      <c r="I428" s="36" t="n">
        <f aca="false">IF(G428=1,INT(ROUND((A428-Debut)*86400,0)/3600),"")</f>
        <v>53</v>
      </c>
      <c r="J428" s="36" t="n">
        <f aca="false">IF(OR(A428="",B428=""),"",ROUND((B428-A428)*86400,0))</f>
        <v>396</v>
      </c>
      <c r="K428" s="37" t="n">
        <f aca="false">IF(G428=1,IF(COUNTIFS($C:$C,C428,$G:$G,1,$A:$A,"&gt;="&amp;(A428-FenetreInterm/86400),$A:$A,"&lt;="&amp;A428)&gt;=NbInterm,1,0),"")</f>
        <v>0</v>
      </c>
      <c r="L428" s="37" t="n">
        <f aca="false">IF(G428=1,IF(B428="",0,IF(J428&lt;SeuilFugitive,1,0)),"")</f>
        <v>0</v>
      </c>
      <c r="M428" s="37" t="n">
        <f aca="false">IF(G428=1,IF(B428="",IF((Fin-A428)*24&gt;SeuilFigee,1,0),IF(J428&gt;SeuilFigee*3600,1,0)),"")</f>
        <v>0</v>
      </c>
      <c r="N428" s="0" t="str">
        <f aca="false">IF(G428=1,IF(COUNTIF(H$2:H428,H428)=1,COUNTIF($H:$H,H428),""),"")</f>
        <v/>
      </c>
      <c r="O428" s="0" t="str">
        <f aca="false">IF(G428=1,IF(COUNTIF(I$2:I428,I428)=1,COUNTIF($I:$I,I428),""),"")</f>
        <v/>
      </c>
      <c r="P428" s="38" t="str">
        <f aca="false">IF(G428=1,IF(COUNTIFS(C$2:C428,C428,G$2:G428,1)=1,COUNTIFS($C:$C,C428,$G:$G,1)+ROW()/10000000,""),"")</f>
        <v/>
      </c>
      <c r="Q428" s="0" t="str">
        <f aca="false">IF(K428=1,IF(COUNTIFS(C$2:C428,C428,K$2:K428,1)=1,1,0),"")</f>
        <v/>
      </c>
      <c r="R428" s="0" t="str">
        <f aca="false">IF(M428=1,IF(COUNTIFS(C$2:C428,C428,M$2:M428,1)=1,1,0),"")</f>
        <v/>
      </c>
      <c r="S428" s="0" t="str">
        <f aca="false">IF(L428=1,IF(COUNTIFS(C$2:C428,C428,L$2:L428,1)=1,1,0),"")</f>
        <v/>
      </c>
      <c r="T428" s="38" t="str">
        <f aca="false">IF(N428="","",N428+ROW()/10000000)</f>
        <v/>
      </c>
      <c r="U428" s="36" t="n">
        <f aca="false">IF(G428=1,IF(B428="",1,0),"")</f>
        <v>0</v>
      </c>
    </row>
    <row r="429" customFormat="false" ht="15" hidden="false" customHeight="false" outlineLevel="0" collapsed="false">
      <c r="A429" s="35" t="n">
        <v>46085.2231944444</v>
      </c>
      <c r="B429" s="35" t="n">
        <v>46085.2275578704</v>
      </c>
      <c r="C429" s="36" t="s">
        <v>138</v>
      </c>
      <c r="D429" s="36" t="s">
        <v>139</v>
      </c>
      <c r="E429" s="36" t="s">
        <v>128</v>
      </c>
      <c r="F429" s="36" t="s">
        <v>118</v>
      </c>
      <c r="G429" s="36" t="n">
        <f aca="false">IF(A429="","",IF(AND(A429&gt;=Debut,A429&lt;Fin),1,0))</f>
        <v>1</v>
      </c>
      <c r="H429" s="36" t="n">
        <f aca="false">IF(G429=1,INT(ROUND((A429-Debut)*86400,0)/600),"")</f>
        <v>320</v>
      </c>
      <c r="I429" s="36" t="n">
        <f aca="false">IF(G429=1,INT(ROUND((A429-Debut)*86400,0)/3600),"")</f>
        <v>53</v>
      </c>
      <c r="J429" s="36" t="n">
        <f aca="false">IF(OR(A429="",B429=""),"",ROUND((B429-A429)*86400,0))</f>
        <v>377</v>
      </c>
      <c r="K429" s="37" t="n">
        <f aca="false">IF(G429=1,IF(COUNTIFS($C:$C,C429,$G:$G,1,$A:$A,"&gt;="&amp;(A429-FenetreInterm/86400),$A:$A,"&lt;="&amp;A429)&gt;=NbInterm,1,0),"")</f>
        <v>0</v>
      </c>
      <c r="L429" s="37" t="n">
        <f aca="false">IF(G429=1,IF(B429="",0,IF(J429&lt;SeuilFugitive,1,0)),"")</f>
        <v>0</v>
      </c>
      <c r="M429" s="37" t="n">
        <f aca="false">IF(G429=1,IF(B429="",IF((Fin-A429)*24&gt;SeuilFigee,1,0),IF(J429&gt;SeuilFigee*3600,1,0)),"")</f>
        <v>0</v>
      </c>
      <c r="N429" s="36" t="n">
        <f aca="false">IF(G429=1,IF(COUNTIF(H$2:H429,H429)=1,COUNTIF($H:$H,H429),""),"")</f>
        <v>1</v>
      </c>
      <c r="O429" s="0" t="str">
        <f aca="false">IF(G429=1,IF(COUNTIF(I$2:I429,I429)=1,COUNTIF($I:$I,I429),""),"")</f>
        <v/>
      </c>
      <c r="P429" s="38" t="str">
        <f aca="false">IF(G429=1,IF(COUNTIFS(C$2:C429,C429,G$2:G429,1)=1,COUNTIFS($C:$C,C429,$G:$G,1)+ROW()/10000000,""),"")</f>
        <v/>
      </c>
      <c r="Q429" s="0" t="str">
        <f aca="false">IF(K429=1,IF(COUNTIFS(C$2:C429,C429,K$2:K429,1)=1,1,0),"")</f>
        <v/>
      </c>
      <c r="R429" s="0" t="str">
        <f aca="false">IF(M429=1,IF(COUNTIFS(C$2:C429,C429,M$2:M429,1)=1,1,0),"")</f>
        <v/>
      </c>
      <c r="S429" s="0" t="str">
        <f aca="false">IF(L429=1,IF(COUNTIFS(C$2:C429,C429,L$2:L429,1)=1,1,0),"")</f>
        <v/>
      </c>
      <c r="T429" s="38" t="n">
        <f aca="false">IF(N429="","",N429+ROW()/10000000)</f>
        <v>1.0000429</v>
      </c>
      <c r="U429" s="36" t="n">
        <f aca="false">IF(G429=1,IF(B429="",1,0),"")</f>
        <v>0</v>
      </c>
    </row>
    <row r="430" customFormat="false" ht="15" hidden="false" customHeight="false" outlineLevel="0" collapsed="false">
      <c r="A430" s="35" t="n">
        <v>46085.2294444444</v>
      </c>
      <c r="B430" s="35" t="n">
        <v>46085.2363425926</v>
      </c>
      <c r="C430" s="36" t="s">
        <v>153</v>
      </c>
      <c r="D430" s="36" t="s">
        <v>154</v>
      </c>
      <c r="E430" s="36" t="s">
        <v>121</v>
      </c>
      <c r="F430" s="36" t="s">
        <v>144</v>
      </c>
      <c r="G430" s="36" t="n">
        <f aca="false">IF(A430="","",IF(AND(A430&gt;=Debut,A430&lt;Fin),1,0))</f>
        <v>1</v>
      </c>
      <c r="H430" s="36" t="n">
        <f aca="false">IF(G430=1,INT(ROUND((A430-Debut)*86400,0)/600),"")</f>
        <v>321</v>
      </c>
      <c r="I430" s="36" t="n">
        <f aca="false">IF(G430=1,INT(ROUND((A430-Debut)*86400,0)/3600),"")</f>
        <v>53</v>
      </c>
      <c r="J430" s="36" t="n">
        <f aca="false">IF(OR(A430="",B430=""),"",ROUND((B430-A430)*86400,0))</f>
        <v>596</v>
      </c>
      <c r="K430" s="37" t="n">
        <f aca="false">IF(G430=1,IF(COUNTIFS($C:$C,C430,$G:$G,1,$A:$A,"&gt;="&amp;(A430-FenetreInterm/86400),$A:$A,"&lt;="&amp;A430)&gt;=NbInterm,1,0),"")</f>
        <v>0</v>
      </c>
      <c r="L430" s="37" t="n">
        <f aca="false">IF(G430=1,IF(B430="",0,IF(J430&lt;SeuilFugitive,1,0)),"")</f>
        <v>0</v>
      </c>
      <c r="M430" s="37" t="n">
        <f aca="false">IF(G430=1,IF(B430="",IF((Fin-A430)*24&gt;SeuilFigee,1,0),IF(J430&gt;SeuilFigee*3600,1,0)),"")</f>
        <v>0</v>
      </c>
      <c r="N430" s="36" t="n">
        <f aca="false">IF(G430=1,IF(COUNTIF(H$2:H430,H430)=1,COUNTIF($H:$H,H430),""),"")</f>
        <v>1</v>
      </c>
      <c r="O430" s="0" t="str">
        <f aca="false">IF(G430=1,IF(COUNTIF(I$2:I430,I430)=1,COUNTIF($I:$I,I430),""),"")</f>
        <v/>
      </c>
      <c r="P430" s="38" t="str">
        <f aca="false">IF(G430=1,IF(COUNTIFS(C$2:C430,C430,G$2:G430,1)=1,COUNTIFS($C:$C,C430,$G:$G,1)+ROW()/10000000,""),"")</f>
        <v/>
      </c>
      <c r="Q430" s="0" t="str">
        <f aca="false">IF(K430=1,IF(COUNTIFS(C$2:C430,C430,K$2:K430,1)=1,1,0),"")</f>
        <v/>
      </c>
      <c r="R430" s="0" t="str">
        <f aca="false">IF(M430=1,IF(COUNTIFS(C$2:C430,C430,M$2:M430,1)=1,1,0),"")</f>
        <v/>
      </c>
      <c r="S430" s="0" t="str">
        <f aca="false">IF(L430=1,IF(COUNTIFS(C$2:C430,C430,L$2:L430,1)=1,1,0),"")</f>
        <v/>
      </c>
      <c r="T430" s="38" t="n">
        <f aca="false">IF(N430="","",N430+ROW()/10000000)</f>
        <v>1.000043</v>
      </c>
      <c r="U430" s="36" t="n">
        <f aca="false">IF(G430=1,IF(B430="",1,0),"")</f>
        <v>0</v>
      </c>
    </row>
    <row r="431" customFormat="false" ht="15" hidden="false" customHeight="false" outlineLevel="0" collapsed="false">
      <c r="A431" s="35" t="n">
        <v>46085.2406712963</v>
      </c>
      <c r="B431" s="35" t="n">
        <v>46085.2474189815</v>
      </c>
      <c r="C431" s="36" t="s">
        <v>142</v>
      </c>
      <c r="D431" s="36" t="s">
        <v>143</v>
      </c>
      <c r="E431" s="36" t="s">
        <v>121</v>
      </c>
      <c r="F431" s="36" t="s">
        <v>144</v>
      </c>
      <c r="G431" s="36" t="n">
        <f aca="false">IF(A431="","",IF(AND(A431&gt;=Debut,A431&lt;Fin),1,0))</f>
        <v>1</v>
      </c>
      <c r="H431" s="36" t="n">
        <f aca="false">IF(G431=1,INT(ROUND((A431-Debut)*86400,0)/600),"")</f>
        <v>322</v>
      </c>
      <c r="I431" s="36" t="n">
        <f aca="false">IF(G431=1,INT(ROUND((A431-Debut)*86400,0)/3600),"")</f>
        <v>53</v>
      </c>
      <c r="J431" s="36" t="n">
        <f aca="false">IF(OR(A431="",B431=""),"",ROUND((B431-A431)*86400,0))</f>
        <v>583</v>
      </c>
      <c r="K431" s="37" t="n">
        <f aca="false">IF(G431=1,IF(COUNTIFS($C:$C,C431,$G:$G,1,$A:$A,"&gt;="&amp;(A431-FenetreInterm/86400),$A:$A,"&lt;="&amp;A431)&gt;=NbInterm,1,0),"")</f>
        <v>0</v>
      </c>
      <c r="L431" s="37" t="n">
        <f aca="false">IF(G431=1,IF(B431="",0,IF(J431&lt;SeuilFugitive,1,0)),"")</f>
        <v>0</v>
      </c>
      <c r="M431" s="37" t="n">
        <f aca="false">IF(G431=1,IF(B431="",IF((Fin-A431)*24&gt;SeuilFigee,1,0),IF(J431&gt;SeuilFigee*3600,1,0)),"")</f>
        <v>0</v>
      </c>
      <c r="N431" s="36" t="n">
        <f aca="false">IF(G431=1,IF(COUNTIF(H$2:H431,H431)=1,COUNTIF($H:$H,H431),""),"")</f>
        <v>2</v>
      </c>
      <c r="O431" s="0" t="str">
        <f aca="false">IF(G431=1,IF(COUNTIF(I$2:I431,I431)=1,COUNTIF($I:$I,I431),""),"")</f>
        <v/>
      </c>
      <c r="P431" s="38" t="str">
        <f aca="false">IF(G431=1,IF(COUNTIFS(C$2:C431,C431,G$2:G431,1)=1,COUNTIFS($C:$C,C431,$G:$G,1)+ROW()/10000000,""),"")</f>
        <v/>
      </c>
      <c r="Q431" s="0" t="str">
        <f aca="false">IF(K431=1,IF(COUNTIFS(C$2:C431,C431,K$2:K431,1)=1,1,0),"")</f>
        <v/>
      </c>
      <c r="R431" s="0" t="str">
        <f aca="false">IF(M431=1,IF(COUNTIFS(C$2:C431,C431,M$2:M431,1)=1,1,0),"")</f>
        <v/>
      </c>
      <c r="S431" s="0" t="str">
        <f aca="false">IF(L431=1,IF(COUNTIFS(C$2:C431,C431,L$2:L431,1)=1,1,0),"")</f>
        <v/>
      </c>
      <c r="T431" s="38" t="n">
        <f aca="false">IF(N431="","",N431+ROW()/10000000)</f>
        <v>2.0000431</v>
      </c>
      <c r="U431" s="36" t="n">
        <f aca="false">IF(G431=1,IF(B431="",1,0),"")</f>
        <v>0</v>
      </c>
    </row>
    <row r="432" customFormat="false" ht="15" hidden="false" customHeight="false" outlineLevel="0" collapsed="false">
      <c r="A432" s="35" t="n">
        <v>46085.2423842593</v>
      </c>
      <c r="B432" s="35" t="n">
        <v>46085.252025463</v>
      </c>
      <c r="C432" s="36" t="s">
        <v>142</v>
      </c>
      <c r="D432" s="36" t="s">
        <v>143</v>
      </c>
      <c r="E432" s="36" t="s">
        <v>121</v>
      </c>
      <c r="F432" s="36" t="s">
        <v>144</v>
      </c>
      <c r="G432" s="36" t="n">
        <f aca="false">IF(A432="","",IF(AND(A432&gt;=Debut,A432&lt;Fin),1,0))</f>
        <v>1</v>
      </c>
      <c r="H432" s="36" t="n">
        <f aca="false">IF(G432=1,INT(ROUND((A432-Debut)*86400,0)/600),"")</f>
        <v>322</v>
      </c>
      <c r="I432" s="36" t="n">
        <f aca="false">IF(G432=1,INT(ROUND((A432-Debut)*86400,0)/3600),"")</f>
        <v>53</v>
      </c>
      <c r="J432" s="36" t="n">
        <f aca="false">IF(OR(A432="",B432=""),"",ROUND((B432-A432)*86400,0))</f>
        <v>833</v>
      </c>
      <c r="K432" s="37" t="n">
        <f aca="false">IF(G432=1,IF(COUNTIFS($C:$C,C432,$G:$G,1,$A:$A,"&gt;="&amp;(A432-FenetreInterm/86400),$A:$A,"&lt;="&amp;A432)&gt;=NbInterm,1,0),"")</f>
        <v>0</v>
      </c>
      <c r="L432" s="37" t="n">
        <f aca="false">IF(G432=1,IF(B432="",0,IF(J432&lt;SeuilFugitive,1,0)),"")</f>
        <v>0</v>
      </c>
      <c r="M432" s="37" t="n">
        <f aca="false">IF(G432=1,IF(B432="",IF((Fin-A432)*24&gt;SeuilFigee,1,0),IF(J432&gt;SeuilFigee*3600,1,0)),"")</f>
        <v>0</v>
      </c>
      <c r="N432" s="0" t="str">
        <f aca="false">IF(G432=1,IF(COUNTIF(H$2:H432,H432)=1,COUNTIF($H:$H,H432),""),"")</f>
        <v/>
      </c>
      <c r="O432" s="0" t="str">
        <f aca="false">IF(G432=1,IF(COUNTIF(I$2:I432,I432)=1,COUNTIF($I:$I,I432),""),"")</f>
        <v/>
      </c>
      <c r="P432" s="38" t="str">
        <f aca="false">IF(G432=1,IF(COUNTIFS(C$2:C432,C432,G$2:G432,1)=1,COUNTIFS($C:$C,C432,$G:$G,1)+ROW()/10000000,""),"")</f>
        <v/>
      </c>
      <c r="Q432" s="0" t="str">
        <f aca="false">IF(K432=1,IF(COUNTIFS(C$2:C432,C432,K$2:K432,1)=1,1,0),"")</f>
        <v/>
      </c>
      <c r="R432" s="0" t="str">
        <f aca="false">IF(M432=1,IF(COUNTIFS(C$2:C432,C432,M$2:M432,1)=1,1,0),"")</f>
        <v/>
      </c>
      <c r="S432" s="0" t="str">
        <f aca="false">IF(L432=1,IF(COUNTIFS(C$2:C432,C432,L$2:L432,1)=1,1,0),"")</f>
        <v/>
      </c>
      <c r="T432" s="38" t="str">
        <f aca="false">IF(N432="","",N432+ROW()/10000000)</f>
        <v/>
      </c>
      <c r="U432" s="36" t="n">
        <f aca="false">IF(G432=1,IF(B432="",1,0),"")</f>
        <v>0</v>
      </c>
    </row>
    <row r="433" customFormat="false" ht="15" hidden="false" customHeight="false" outlineLevel="0" collapsed="false">
      <c r="A433" s="35" t="n">
        <v>46085.2465162037</v>
      </c>
      <c r="B433" s="35" t="n">
        <v>46085.2544444444</v>
      </c>
      <c r="C433" s="36" t="s">
        <v>145</v>
      </c>
      <c r="D433" s="36" t="s">
        <v>146</v>
      </c>
      <c r="E433" s="36" t="s">
        <v>121</v>
      </c>
      <c r="F433" s="36" t="s">
        <v>144</v>
      </c>
      <c r="G433" s="36" t="n">
        <f aca="false">IF(A433="","",IF(AND(A433&gt;=Debut,A433&lt;Fin),1,0))</f>
        <v>1</v>
      </c>
      <c r="H433" s="36" t="n">
        <f aca="false">IF(G433=1,INT(ROUND((A433-Debut)*86400,0)/600),"")</f>
        <v>323</v>
      </c>
      <c r="I433" s="36" t="n">
        <f aca="false">IF(G433=1,INT(ROUND((A433-Debut)*86400,0)/3600),"")</f>
        <v>53</v>
      </c>
      <c r="J433" s="36" t="n">
        <f aca="false">IF(OR(A433="",B433=""),"",ROUND((B433-A433)*86400,0))</f>
        <v>685</v>
      </c>
      <c r="K433" s="37" t="n">
        <f aca="false">IF(G433=1,IF(COUNTIFS($C:$C,C433,$G:$G,1,$A:$A,"&gt;="&amp;(A433-FenetreInterm/86400),$A:$A,"&lt;="&amp;A433)&gt;=NbInterm,1,0),"")</f>
        <v>0</v>
      </c>
      <c r="L433" s="37" t="n">
        <f aca="false">IF(G433=1,IF(B433="",0,IF(J433&lt;SeuilFugitive,1,0)),"")</f>
        <v>0</v>
      </c>
      <c r="M433" s="37" t="n">
        <f aca="false">IF(G433=1,IF(B433="",IF((Fin-A433)*24&gt;SeuilFigee,1,0),IF(J433&gt;SeuilFigee*3600,1,0)),"")</f>
        <v>0</v>
      </c>
      <c r="N433" s="36" t="n">
        <f aca="false">IF(G433=1,IF(COUNTIF(H$2:H433,H433)=1,COUNTIF($H:$H,H433),""),"")</f>
        <v>2</v>
      </c>
      <c r="O433" s="0" t="str">
        <f aca="false">IF(G433=1,IF(COUNTIF(I$2:I433,I433)=1,COUNTIF($I:$I,I433),""),"")</f>
        <v/>
      </c>
      <c r="P433" s="38" t="str">
        <f aca="false">IF(G433=1,IF(COUNTIFS(C$2:C433,C433,G$2:G433,1)=1,COUNTIFS($C:$C,C433,$G:$G,1)+ROW()/10000000,""),"")</f>
        <v/>
      </c>
      <c r="Q433" s="0" t="str">
        <f aca="false">IF(K433=1,IF(COUNTIFS(C$2:C433,C433,K$2:K433,1)=1,1,0),"")</f>
        <v/>
      </c>
      <c r="R433" s="0" t="str">
        <f aca="false">IF(M433=1,IF(COUNTIFS(C$2:C433,C433,M$2:M433,1)=1,1,0),"")</f>
        <v/>
      </c>
      <c r="S433" s="0" t="str">
        <f aca="false">IF(L433=1,IF(COUNTIFS(C$2:C433,C433,L$2:L433,1)=1,1,0),"")</f>
        <v/>
      </c>
      <c r="T433" s="38" t="n">
        <f aca="false">IF(N433="","",N433+ROW()/10000000)</f>
        <v>2.0000433</v>
      </c>
      <c r="U433" s="36" t="n">
        <f aca="false">IF(G433=1,IF(B433="",1,0),"")</f>
        <v>0</v>
      </c>
    </row>
    <row r="434" customFormat="false" ht="15" hidden="false" customHeight="false" outlineLevel="0" collapsed="false">
      <c r="A434" s="35" t="n">
        <v>46085.2498032407</v>
      </c>
      <c r="B434" s="35" t="n">
        <v>46085.2499074074</v>
      </c>
      <c r="C434" s="36" t="s">
        <v>164</v>
      </c>
      <c r="D434" s="36" t="s">
        <v>165</v>
      </c>
      <c r="E434" s="36" t="s">
        <v>117</v>
      </c>
      <c r="F434" s="36" t="s">
        <v>166</v>
      </c>
      <c r="G434" s="36" t="n">
        <f aca="false">IF(A434="","",IF(AND(A434&gt;=Debut,A434&lt;Fin),1,0))</f>
        <v>1</v>
      </c>
      <c r="H434" s="36" t="n">
        <f aca="false">IF(G434=1,INT(ROUND((A434-Debut)*86400,0)/600),"")</f>
        <v>323</v>
      </c>
      <c r="I434" s="36" t="n">
        <f aca="false">IF(G434=1,INT(ROUND((A434-Debut)*86400,0)/3600),"")</f>
        <v>53</v>
      </c>
      <c r="J434" s="36" t="n">
        <f aca="false">IF(OR(A434="",B434=""),"",ROUND((B434-A434)*86400,0))</f>
        <v>9</v>
      </c>
      <c r="K434" s="37" t="n">
        <f aca="false">IF(G434=1,IF(COUNTIFS($C:$C,C434,$G:$G,1,$A:$A,"&gt;="&amp;(A434-FenetreInterm/86400),$A:$A,"&lt;="&amp;A434)&gt;=NbInterm,1,0),"")</f>
        <v>0</v>
      </c>
      <c r="L434" s="37" t="n">
        <f aca="false">IF(G434=1,IF(B434="",0,IF(J434&lt;SeuilFugitive,1,0)),"")</f>
        <v>0</v>
      </c>
      <c r="M434" s="37" t="n">
        <f aca="false">IF(G434=1,IF(B434="",IF((Fin-A434)*24&gt;SeuilFigee,1,0),IF(J434&gt;SeuilFigee*3600,1,0)),"")</f>
        <v>0</v>
      </c>
      <c r="N434" s="0" t="str">
        <f aca="false">IF(G434=1,IF(COUNTIF(H$2:H434,H434)=1,COUNTIF($H:$H,H434),""),"")</f>
        <v/>
      </c>
      <c r="O434" s="0" t="str">
        <f aca="false">IF(G434=1,IF(COUNTIF(I$2:I434,I434)=1,COUNTIF($I:$I,I434),""),"")</f>
        <v/>
      </c>
      <c r="P434" s="38" t="str">
        <f aca="false">IF(G434=1,IF(COUNTIFS(C$2:C434,C434,G$2:G434,1)=1,COUNTIFS($C:$C,C434,$G:$G,1)+ROW()/10000000,""),"")</f>
        <v/>
      </c>
      <c r="Q434" s="0" t="str">
        <f aca="false">IF(K434=1,IF(COUNTIFS(C$2:C434,C434,K$2:K434,1)=1,1,0),"")</f>
        <v/>
      </c>
      <c r="R434" s="0" t="str">
        <f aca="false">IF(M434=1,IF(COUNTIFS(C$2:C434,C434,M$2:M434,1)=1,1,0),"")</f>
        <v/>
      </c>
      <c r="S434" s="0" t="str">
        <f aca="false">IF(L434=1,IF(COUNTIFS(C$2:C434,C434,L$2:L434,1)=1,1,0),"")</f>
        <v/>
      </c>
      <c r="T434" s="38" t="str">
        <f aca="false">IF(N434="","",N434+ROW()/10000000)</f>
        <v/>
      </c>
      <c r="U434" s="36" t="n">
        <f aca="false">IF(G434=1,IF(B434="",1,0),"")</f>
        <v>0</v>
      </c>
    </row>
    <row r="435" customFormat="false" ht="15" hidden="false" customHeight="false" outlineLevel="0" collapsed="false">
      <c r="A435" s="35" t="n">
        <v>46085.2605092593</v>
      </c>
      <c r="B435" s="35" t="n">
        <v>46085.2605787037</v>
      </c>
      <c r="C435" s="36" t="s">
        <v>115</v>
      </c>
      <c r="D435" s="36" t="s">
        <v>116</v>
      </c>
      <c r="E435" s="36" t="s">
        <v>117</v>
      </c>
      <c r="F435" s="36" t="s">
        <v>118</v>
      </c>
      <c r="G435" s="36" t="n">
        <f aca="false">IF(A435="","",IF(AND(A435&gt;=Debut,A435&lt;Fin),1,0))</f>
        <v>1</v>
      </c>
      <c r="H435" s="36" t="n">
        <f aca="false">IF(G435=1,INT(ROUND((A435-Debut)*86400,0)/600),"")</f>
        <v>325</v>
      </c>
      <c r="I435" s="36" t="n">
        <f aca="false">IF(G435=1,INT(ROUND((A435-Debut)*86400,0)/3600),"")</f>
        <v>54</v>
      </c>
      <c r="J435" s="36" t="n">
        <f aca="false">IF(OR(A435="",B435=""),"",ROUND((B435-A435)*86400,0))</f>
        <v>6</v>
      </c>
      <c r="K435" s="37" t="n">
        <f aca="false">IF(G435=1,IF(COUNTIFS($C:$C,C435,$G:$G,1,$A:$A,"&gt;="&amp;(A435-FenetreInterm/86400),$A:$A,"&lt;="&amp;A435)&gt;=NbInterm,1,0),"")</f>
        <v>0</v>
      </c>
      <c r="L435" s="37" t="n">
        <f aca="false">IF(G435=1,IF(B435="",0,IF(J435&lt;SeuilFugitive,1,0)),"")</f>
        <v>0</v>
      </c>
      <c r="M435" s="37" t="n">
        <f aca="false">IF(G435=1,IF(B435="",IF((Fin-A435)*24&gt;SeuilFigee,1,0),IF(J435&gt;SeuilFigee*3600,1,0)),"")</f>
        <v>0</v>
      </c>
      <c r="N435" s="36" t="n">
        <f aca="false">IF(G435=1,IF(COUNTIF(H$2:H435,H435)=1,COUNTIF($H:$H,H435),""),"")</f>
        <v>7</v>
      </c>
      <c r="O435" s="36" t="n">
        <f aca="false">IF(G435=1,IF(COUNTIF(I$2:I435,I435)=1,COUNTIF($I:$I,I435),""),"")</f>
        <v>15</v>
      </c>
      <c r="P435" s="38" t="str">
        <f aca="false">IF(G435=1,IF(COUNTIFS(C$2:C435,C435,G$2:G435,1)=1,COUNTIFS($C:$C,C435,$G:$G,1)+ROW()/10000000,""),"")</f>
        <v/>
      </c>
      <c r="Q435" s="0" t="str">
        <f aca="false">IF(K435=1,IF(COUNTIFS(C$2:C435,C435,K$2:K435,1)=1,1,0),"")</f>
        <v/>
      </c>
      <c r="R435" s="0" t="str">
        <f aca="false">IF(M435=1,IF(COUNTIFS(C$2:C435,C435,M$2:M435,1)=1,1,0),"")</f>
        <v/>
      </c>
      <c r="S435" s="0" t="str">
        <f aca="false">IF(L435=1,IF(COUNTIFS(C$2:C435,C435,L$2:L435,1)=1,1,0),"")</f>
        <v/>
      </c>
      <c r="T435" s="38" t="n">
        <f aca="false">IF(N435="","",N435+ROW()/10000000)</f>
        <v>7.0000435</v>
      </c>
      <c r="U435" s="36" t="n">
        <f aca="false">IF(G435=1,IF(B435="",1,0),"")</f>
        <v>0</v>
      </c>
    </row>
    <row r="436" customFormat="false" ht="15" hidden="false" customHeight="false" outlineLevel="0" collapsed="false">
      <c r="A436" s="35" t="n">
        <v>46085.2607060185</v>
      </c>
      <c r="B436" s="35" t="n">
        <v>46085.2608680556</v>
      </c>
      <c r="C436" s="36" t="s">
        <v>115</v>
      </c>
      <c r="D436" s="36" t="s">
        <v>116</v>
      </c>
      <c r="E436" s="36" t="s">
        <v>117</v>
      </c>
      <c r="F436" s="36" t="s">
        <v>118</v>
      </c>
      <c r="G436" s="36" t="n">
        <f aca="false">IF(A436="","",IF(AND(A436&gt;=Debut,A436&lt;Fin),1,0))</f>
        <v>1</v>
      </c>
      <c r="H436" s="36" t="n">
        <f aca="false">IF(G436=1,INT(ROUND((A436-Debut)*86400,0)/600),"")</f>
        <v>325</v>
      </c>
      <c r="I436" s="36" t="n">
        <f aca="false">IF(G436=1,INT(ROUND((A436-Debut)*86400,0)/3600),"")</f>
        <v>54</v>
      </c>
      <c r="J436" s="36" t="n">
        <f aca="false">IF(OR(A436="",B436=""),"",ROUND((B436-A436)*86400,0))</f>
        <v>14</v>
      </c>
      <c r="K436" s="37" t="n">
        <f aca="false">IF(G436=1,IF(COUNTIFS($C:$C,C436,$G:$G,1,$A:$A,"&gt;="&amp;(A436-FenetreInterm/86400),$A:$A,"&lt;="&amp;A436)&gt;=NbInterm,1,0),"")</f>
        <v>0</v>
      </c>
      <c r="L436" s="37" t="n">
        <f aca="false">IF(G436=1,IF(B436="",0,IF(J436&lt;SeuilFugitive,1,0)),"")</f>
        <v>0</v>
      </c>
      <c r="M436" s="37" t="n">
        <f aca="false">IF(G436=1,IF(B436="",IF((Fin-A436)*24&gt;SeuilFigee,1,0),IF(J436&gt;SeuilFigee*3600,1,0)),"")</f>
        <v>0</v>
      </c>
      <c r="N436" s="0" t="str">
        <f aca="false">IF(G436=1,IF(COUNTIF(H$2:H436,H436)=1,COUNTIF($H:$H,H436),""),"")</f>
        <v/>
      </c>
      <c r="O436" s="0" t="str">
        <f aca="false">IF(G436=1,IF(COUNTIF(I$2:I436,I436)=1,COUNTIF($I:$I,I436),""),"")</f>
        <v/>
      </c>
      <c r="P436" s="38" t="str">
        <f aca="false">IF(G436=1,IF(COUNTIFS(C$2:C436,C436,G$2:G436,1)=1,COUNTIFS($C:$C,C436,$G:$G,1)+ROW()/10000000,""),"")</f>
        <v/>
      </c>
      <c r="Q436" s="0" t="str">
        <f aca="false">IF(K436=1,IF(COUNTIFS(C$2:C436,C436,K$2:K436,1)=1,1,0),"")</f>
        <v/>
      </c>
      <c r="R436" s="0" t="str">
        <f aca="false">IF(M436=1,IF(COUNTIFS(C$2:C436,C436,M$2:M436,1)=1,1,0),"")</f>
        <v/>
      </c>
      <c r="S436" s="0" t="str">
        <f aca="false">IF(L436=1,IF(COUNTIFS(C$2:C436,C436,L$2:L436,1)=1,1,0),"")</f>
        <v/>
      </c>
      <c r="T436" s="38" t="str">
        <f aca="false">IF(N436="","",N436+ROW()/10000000)</f>
        <v/>
      </c>
      <c r="U436" s="36" t="n">
        <f aca="false">IF(G436=1,IF(B436="",1,0),"")</f>
        <v>0</v>
      </c>
    </row>
    <row r="437" customFormat="false" ht="15" hidden="false" customHeight="false" outlineLevel="0" collapsed="false">
      <c r="A437" s="35" t="n">
        <v>46085.2608217593</v>
      </c>
      <c r="B437" s="35" t="n">
        <v>46085.2610648148</v>
      </c>
      <c r="C437" s="36" t="s">
        <v>115</v>
      </c>
      <c r="D437" s="36" t="s">
        <v>116</v>
      </c>
      <c r="E437" s="36" t="s">
        <v>117</v>
      </c>
      <c r="F437" s="36" t="s">
        <v>118</v>
      </c>
      <c r="G437" s="36" t="n">
        <f aca="false">IF(A437="","",IF(AND(A437&gt;=Debut,A437&lt;Fin),1,0))</f>
        <v>1</v>
      </c>
      <c r="H437" s="36" t="n">
        <f aca="false">IF(G437=1,INT(ROUND((A437-Debut)*86400,0)/600),"")</f>
        <v>325</v>
      </c>
      <c r="I437" s="36" t="n">
        <f aca="false">IF(G437=1,INT(ROUND((A437-Debut)*86400,0)/3600),"")</f>
        <v>54</v>
      </c>
      <c r="J437" s="36" t="n">
        <f aca="false">IF(OR(A437="",B437=""),"",ROUND((B437-A437)*86400,0))</f>
        <v>21</v>
      </c>
      <c r="K437" s="37" t="n">
        <f aca="false">IF(G437=1,IF(COUNTIFS($C:$C,C437,$G:$G,1,$A:$A,"&gt;="&amp;(A437-FenetreInterm/86400),$A:$A,"&lt;="&amp;A437)&gt;=NbInterm,1,0),"")</f>
        <v>1</v>
      </c>
      <c r="L437" s="37" t="n">
        <f aca="false">IF(G437=1,IF(B437="",0,IF(J437&lt;SeuilFugitive,1,0)),"")</f>
        <v>0</v>
      </c>
      <c r="M437" s="37" t="n">
        <f aca="false">IF(G437=1,IF(B437="",IF((Fin-A437)*24&gt;SeuilFigee,1,0),IF(J437&gt;SeuilFigee*3600,1,0)),"")</f>
        <v>0</v>
      </c>
      <c r="N437" s="0" t="str">
        <f aca="false">IF(G437=1,IF(COUNTIF(H$2:H437,H437)=1,COUNTIF($H:$H,H437),""),"")</f>
        <v/>
      </c>
      <c r="O437" s="0" t="str">
        <f aca="false">IF(G437=1,IF(COUNTIF(I$2:I437,I437)=1,COUNTIF($I:$I,I437),""),"")</f>
        <v/>
      </c>
      <c r="P437" s="38" t="str">
        <f aca="false">IF(G437=1,IF(COUNTIFS(C$2:C437,C437,G$2:G437,1)=1,COUNTIFS($C:$C,C437,$G:$G,1)+ROW()/10000000,""),"")</f>
        <v/>
      </c>
      <c r="Q437" s="36" t="n">
        <f aca="false">IF(K437=1,IF(COUNTIFS(C$2:C437,C437,K$2:K437,1)=1,1,0),"")</f>
        <v>0</v>
      </c>
      <c r="R437" s="0" t="str">
        <f aca="false">IF(M437=1,IF(COUNTIFS(C$2:C437,C437,M$2:M437,1)=1,1,0),"")</f>
        <v/>
      </c>
      <c r="S437" s="0" t="str">
        <f aca="false">IF(L437=1,IF(COUNTIFS(C$2:C437,C437,L$2:L437,1)=1,1,0),"")</f>
        <v/>
      </c>
      <c r="T437" s="38" t="str">
        <f aca="false">IF(N437="","",N437+ROW()/10000000)</f>
        <v/>
      </c>
      <c r="U437" s="36" t="n">
        <f aca="false">IF(G437=1,IF(B437="",1,0),"")</f>
        <v>0</v>
      </c>
    </row>
    <row r="438" customFormat="false" ht="15" hidden="false" customHeight="false" outlineLevel="0" collapsed="false">
      <c r="A438" s="35" t="n">
        <v>46085.2610300926</v>
      </c>
      <c r="B438" s="35" t="n">
        <v>46085.2611458333</v>
      </c>
      <c r="C438" s="36" t="s">
        <v>115</v>
      </c>
      <c r="D438" s="36" t="s">
        <v>116</v>
      </c>
      <c r="E438" s="36" t="s">
        <v>117</v>
      </c>
      <c r="F438" s="36" t="s">
        <v>118</v>
      </c>
      <c r="G438" s="36" t="n">
        <f aca="false">IF(A438="","",IF(AND(A438&gt;=Debut,A438&lt;Fin),1,0))</f>
        <v>1</v>
      </c>
      <c r="H438" s="36" t="n">
        <f aca="false">IF(G438=1,INT(ROUND((A438-Debut)*86400,0)/600),"")</f>
        <v>325</v>
      </c>
      <c r="I438" s="36" t="n">
        <f aca="false">IF(G438=1,INT(ROUND((A438-Debut)*86400,0)/3600),"")</f>
        <v>54</v>
      </c>
      <c r="J438" s="36" t="n">
        <f aca="false">IF(OR(A438="",B438=""),"",ROUND((B438-A438)*86400,0))</f>
        <v>10</v>
      </c>
      <c r="K438" s="37" t="n">
        <f aca="false">IF(G438=1,IF(COUNTIFS($C:$C,C438,$G:$G,1,$A:$A,"&gt;="&amp;(A438-FenetreInterm/86400),$A:$A,"&lt;="&amp;A438)&gt;=NbInterm,1,0),"")</f>
        <v>1</v>
      </c>
      <c r="L438" s="37" t="n">
        <f aca="false">IF(G438=1,IF(B438="",0,IF(J438&lt;SeuilFugitive,1,0)),"")</f>
        <v>0</v>
      </c>
      <c r="M438" s="37" t="n">
        <f aca="false">IF(G438=1,IF(B438="",IF((Fin-A438)*24&gt;SeuilFigee,1,0),IF(J438&gt;SeuilFigee*3600,1,0)),"")</f>
        <v>0</v>
      </c>
      <c r="N438" s="0" t="str">
        <f aca="false">IF(G438=1,IF(COUNTIF(H$2:H438,H438)=1,COUNTIF($H:$H,H438),""),"")</f>
        <v/>
      </c>
      <c r="O438" s="0" t="str">
        <f aca="false">IF(G438=1,IF(COUNTIF(I$2:I438,I438)=1,COUNTIF($I:$I,I438),""),"")</f>
        <v/>
      </c>
      <c r="P438" s="38" t="str">
        <f aca="false">IF(G438=1,IF(COUNTIFS(C$2:C438,C438,G$2:G438,1)=1,COUNTIFS($C:$C,C438,$G:$G,1)+ROW()/10000000,""),"")</f>
        <v/>
      </c>
      <c r="Q438" s="36" t="n">
        <f aca="false">IF(K438=1,IF(COUNTIFS(C$2:C438,C438,K$2:K438,1)=1,1,0),"")</f>
        <v>0</v>
      </c>
      <c r="R438" s="0" t="str">
        <f aca="false">IF(M438=1,IF(COUNTIFS(C$2:C438,C438,M$2:M438,1)=1,1,0),"")</f>
        <v/>
      </c>
      <c r="S438" s="0" t="str">
        <f aca="false">IF(L438=1,IF(COUNTIFS(C$2:C438,C438,L$2:L438,1)=1,1,0),"")</f>
        <v/>
      </c>
      <c r="T438" s="38" t="str">
        <f aca="false">IF(N438="","",N438+ROW()/10000000)</f>
        <v/>
      </c>
      <c r="U438" s="36" t="n">
        <f aca="false">IF(G438=1,IF(B438="",1,0),"")</f>
        <v>0</v>
      </c>
    </row>
    <row r="439" customFormat="false" ht="15" hidden="false" customHeight="false" outlineLevel="0" collapsed="false">
      <c r="A439" s="35" t="n">
        <v>46085.2612847222</v>
      </c>
      <c r="B439" s="35" t="n">
        <v>46085.2613310185</v>
      </c>
      <c r="C439" s="36" t="s">
        <v>115</v>
      </c>
      <c r="D439" s="36" t="s">
        <v>116</v>
      </c>
      <c r="E439" s="36" t="s">
        <v>117</v>
      </c>
      <c r="F439" s="36" t="s">
        <v>118</v>
      </c>
      <c r="G439" s="36" t="n">
        <f aca="false">IF(A439="","",IF(AND(A439&gt;=Debut,A439&lt;Fin),1,0))</f>
        <v>1</v>
      </c>
      <c r="H439" s="36" t="n">
        <f aca="false">IF(G439=1,INT(ROUND((A439-Debut)*86400,0)/600),"")</f>
        <v>325</v>
      </c>
      <c r="I439" s="36" t="n">
        <f aca="false">IF(G439=1,INT(ROUND((A439-Debut)*86400,0)/3600),"")</f>
        <v>54</v>
      </c>
      <c r="J439" s="36" t="n">
        <f aca="false">IF(OR(A439="",B439=""),"",ROUND((B439-A439)*86400,0))</f>
        <v>4</v>
      </c>
      <c r="K439" s="37" t="n">
        <f aca="false">IF(G439=1,IF(COUNTIFS($C:$C,C439,$G:$G,1,$A:$A,"&gt;="&amp;(A439-FenetreInterm/86400),$A:$A,"&lt;="&amp;A439)&gt;=NbInterm,1,0),"")</f>
        <v>1</v>
      </c>
      <c r="L439" s="37" t="n">
        <f aca="false">IF(G439=1,IF(B439="",0,IF(J439&lt;SeuilFugitive,1,0)),"")</f>
        <v>1</v>
      </c>
      <c r="M439" s="37" t="n">
        <f aca="false">IF(G439=1,IF(B439="",IF((Fin-A439)*24&gt;SeuilFigee,1,0),IF(J439&gt;SeuilFigee*3600,1,0)),"")</f>
        <v>0</v>
      </c>
      <c r="N439" s="0" t="str">
        <f aca="false">IF(G439=1,IF(COUNTIF(H$2:H439,H439)=1,COUNTIF($H:$H,H439),""),"")</f>
        <v/>
      </c>
      <c r="O439" s="0" t="str">
        <f aca="false">IF(G439=1,IF(COUNTIF(I$2:I439,I439)=1,COUNTIF($I:$I,I439),""),"")</f>
        <v/>
      </c>
      <c r="P439" s="38" t="str">
        <f aca="false">IF(G439=1,IF(COUNTIFS(C$2:C439,C439,G$2:G439,1)=1,COUNTIFS($C:$C,C439,$G:$G,1)+ROW()/10000000,""),"")</f>
        <v/>
      </c>
      <c r="Q439" s="36" t="n">
        <f aca="false">IF(K439=1,IF(COUNTIFS(C$2:C439,C439,K$2:K439,1)=1,1,0),"")</f>
        <v>0</v>
      </c>
      <c r="R439" s="0" t="str">
        <f aca="false">IF(M439=1,IF(COUNTIFS(C$2:C439,C439,M$2:M439,1)=1,1,0),"")</f>
        <v/>
      </c>
      <c r="S439" s="36" t="n">
        <f aca="false">IF(L439=1,IF(COUNTIFS(C$2:C439,C439,L$2:L439,1)=1,1,0),"")</f>
        <v>0</v>
      </c>
      <c r="T439" s="38" t="str">
        <f aca="false">IF(N439="","",N439+ROW()/10000000)</f>
        <v/>
      </c>
      <c r="U439" s="36" t="n">
        <f aca="false">IF(G439=1,IF(B439="",1,0),"")</f>
        <v>0</v>
      </c>
    </row>
    <row r="440" customFormat="false" ht="15" hidden="false" customHeight="false" outlineLevel="0" collapsed="false">
      <c r="A440" s="35" t="n">
        <v>46085.2614699074</v>
      </c>
      <c r="B440" s="35" t="n">
        <v>46085.261724537</v>
      </c>
      <c r="C440" s="36" t="s">
        <v>115</v>
      </c>
      <c r="D440" s="36" t="s">
        <v>116</v>
      </c>
      <c r="E440" s="36" t="s">
        <v>117</v>
      </c>
      <c r="F440" s="36" t="s">
        <v>118</v>
      </c>
      <c r="G440" s="36" t="n">
        <f aca="false">IF(A440="","",IF(AND(A440&gt;=Debut,A440&lt;Fin),1,0))</f>
        <v>1</v>
      </c>
      <c r="H440" s="36" t="n">
        <f aca="false">IF(G440=1,INT(ROUND((A440-Debut)*86400,0)/600),"")</f>
        <v>325</v>
      </c>
      <c r="I440" s="36" t="n">
        <f aca="false">IF(G440=1,INT(ROUND((A440-Debut)*86400,0)/3600),"")</f>
        <v>54</v>
      </c>
      <c r="J440" s="36" t="n">
        <f aca="false">IF(OR(A440="",B440=""),"",ROUND((B440-A440)*86400,0))</f>
        <v>22</v>
      </c>
      <c r="K440" s="37" t="n">
        <f aca="false">IF(G440=1,IF(COUNTIFS($C:$C,C440,$G:$G,1,$A:$A,"&gt;="&amp;(A440-FenetreInterm/86400),$A:$A,"&lt;="&amp;A440)&gt;=NbInterm,1,0),"")</f>
        <v>1</v>
      </c>
      <c r="L440" s="37" t="n">
        <f aca="false">IF(G440=1,IF(B440="",0,IF(J440&lt;SeuilFugitive,1,0)),"")</f>
        <v>0</v>
      </c>
      <c r="M440" s="37" t="n">
        <f aca="false">IF(G440=1,IF(B440="",IF((Fin-A440)*24&gt;SeuilFigee,1,0),IF(J440&gt;SeuilFigee*3600,1,0)),"")</f>
        <v>0</v>
      </c>
      <c r="N440" s="0" t="str">
        <f aca="false">IF(G440=1,IF(COUNTIF(H$2:H440,H440)=1,COUNTIF($H:$H,H440),""),"")</f>
        <v/>
      </c>
      <c r="O440" s="0" t="str">
        <f aca="false">IF(G440=1,IF(COUNTIF(I$2:I440,I440)=1,COUNTIF($I:$I,I440),""),"")</f>
        <v/>
      </c>
      <c r="P440" s="38" t="str">
        <f aca="false">IF(G440=1,IF(COUNTIFS(C$2:C440,C440,G$2:G440,1)=1,COUNTIFS($C:$C,C440,$G:$G,1)+ROW()/10000000,""),"")</f>
        <v/>
      </c>
      <c r="Q440" s="36" t="n">
        <f aca="false">IF(K440=1,IF(COUNTIFS(C$2:C440,C440,K$2:K440,1)=1,1,0),"")</f>
        <v>0</v>
      </c>
      <c r="R440" s="0" t="str">
        <f aca="false">IF(M440=1,IF(COUNTIFS(C$2:C440,C440,M$2:M440,1)=1,1,0),"")</f>
        <v/>
      </c>
      <c r="S440" s="0" t="str">
        <f aca="false">IF(L440=1,IF(COUNTIFS(C$2:C440,C440,L$2:L440,1)=1,1,0),"")</f>
        <v/>
      </c>
      <c r="T440" s="38" t="str">
        <f aca="false">IF(N440="","",N440+ROW()/10000000)</f>
        <v/>
      </c>
      <c r="U440" s="36" t="n">
        <f aca="false">IF(G440=1,IF(B440="",1,0),"")</f>
        <v>0</v>
      </c>
    </row>
    <row r="441" customFormat="false" ht="15" hidden="false" customHeight="false" outlineLevel="0" collapsed="false">
      <c r="A441" s="35" t="n">
        <v>46085.2615972222</v>
      </c>
      <c r="B441" s="35" t="n">
        <v>46085.2616666667</v>
      </c>
      <c r="C441" s="36" t="s">
        <v>115</v>
      </c>
      <c r="D441" s="36" t="s">
        <v>116</v>
      </c>
      <c r="E441" s="36" t="s">
        <v>117</v>
      </c>
      <c r="F441" s="36" t="s">
        <v>118</v>
      </c>
      <c r="G441" s="36" t="n">
        <f aca="false">IF(A441="","",IF(AND(A441&gt;=Debut,A441&lt;Fin),1,0))</f>
        <v>1</v>
      </c>
      <c r="H441" s="36" t="n">
        <f aca="false">IF(G441=1,INT(ROUND((A441-Debut)*86400,0)/600),"")</f>
        <v>325</v>
      </c>
      <c r="I441" s="36" t="n">
        <f aca="false">IF(G441=1,INT(ROUND((A441-Debut)*86400,0)/3600),"")</f>
        <v>54</v>
      </c>
      <c r="J441" s="36" t="n">
        <f aca="false">IF(OR(A441="",B441=""),"",ROUND((B441-A441)*86400,0))</f>
        <v>6</v>
      </c>
      <c r="K441" s="37" t="n">
        <f aca="false">IF(G441=1,IF(COUNTIFS($C:$C,C441,$G:$G,1,$A:$A,"&gt;="&amp;(A441-FenetreInterm/86400),$A:$A,"&lt;="&amp;A441)&gt;=NbInterm,1,0),"")</f>
        <v>1</v>
      </c>
      <c r="L441" s="37" t="n">
        <f aca="false">IF(G441=1,IF(B441="",0,IF(J441&lt;SeuilFugitive,1,0)),"")</f>
        <v>0</v>
      </c>
      <c r="M441" s="37" t="n">
        <f aca="false">IF(G441=1,IF(B441="",IF((Fin-A441)*24&gt;SeuilFigee,1,0),IF(J441&gt;SeuilFigee*3600,1,0)),"")</f>
        <v>0</v>
      </c>
      <c r="N441" s="0" t="str">
        <f aca="false">IF(G441=1,IF(COUNTIF(H$2:H441,H441)=1,COUNTIF($H:$H,H441),""),"")</f>
        <v/>
      </c>
      <c r="O441" s="0" t="str">
        <f aca="false">IF(G441=1,IF(COUNTIF(I$2:I441,I441)=1,COUNTIF($I:$I,I441),""),"")</f>
        <v/>
      </c>
      <c r="P441" s="38" t="str">
        <f aca="false">IF(G441=1,IF(COUNTIFS(C$2:C441,C441,G$2:G441,1)=1,COUNTIFS($C:$C,C441,$G:$G,1)+ROW()/10000000,""),"")</f>
        <v/>
      </c>
      <c r="Q441" s="36" t="n">
        <f aca="false">IF(K441=1,IF(COUNTIFS(C$2:C441,C441,K$2:K441,1)=1,1,0),"")</f>
        <v>0</v>
      </c>
      <c r="R441" s="0" t="str">
        <f aca="false">IF(M441=1,IF(COUNTIFS(C$2:C441,C441,M$2:M441,1)=1,1,0),"")</f>
        <v/>
      </c>
      <c r="S441" s="0" t="str">
        <f aca="false">IF(L441=1,IF(COUNTIFS(C$2:C441,C441,L$2:L441,1)=1,1,0),"")</f>
        <v/>
      </c>
      <c r="T441" s="38" t="str">
        <f aca="false">IF(N441="","",N441+ROW()/10000000)</f>
        <v/>
      </c>
      <c r="U441" s="36" t="n">
        <f aca="false">IF(G441=1,IF(B441="",1,0),"")</f>
        <v>0</v>
      </c>
    </row>
    <row r="442" customFormat="false" ht="15" hidden="false" customHeight="false" outlineLevel="0" collapsed="false">
      <c r="A442" s="35" t="n">
        <v>46085.2664236111</v>
      </c>
      <c r="B442" s="35" t="n">
        <v>46085.2666203704</v>
      </c>
      <c r="C442" s="36" t="s">
        <v>115</v>
      </c>
      <c r="D442" s="36" t="s">
        <v>116</v>
      </c>
      <c r="E442" s="36" t="s">
        <v>117</v>
      </c>
      <c r="F442" s="36" t="s">
        <v>118</v>
      </c>
      <c r="G442" s="36" t="n">
        <f aca="false">IF(A442="","",IF(AND(A442&gt;=Debut,A442&lt;Fin),1,0))</f>
        <v>1</v>
      </c>
      <c r="H442" s="36" t="n">
        <f aca="false">IF(G442=1,INT(ROUND((A442-Debut)*86400,0)/600),"")</f>
        <v>326</v>
      </c>
      <c r="I442" s="36" t="n">
        <f aca="false">IF(G442=1,INT(ROUND((A442-Debut)*86400,0)/3600),"")</f>
        <v>54</v>
      </c>
      <c r="J442" s="36" t="n">
        <f aca="false">IF(OR(A442="",B442=""),"",ROUND((B442-A442)*86400,0))</f>
        <v>17</v>
      </c>
      <c r="K442" s="37" t="n">
        <f aca="false">IF(G442=1,IF(COUNTIFS($C:$C,C442,$G:$G,1,$A:$A,"&gt;="&amp;(A442-FenetreInterm/86400),$A:$A,"&lt;="&amp;A442)&gt;=NbInterm,1,0),"")</f>
        <v>0</v>
      </c>
      <c r="L442" s="37" t="n">
        <f aca="false">IF(G442=1,IF(B442="",0,IF(J442&lt;SeuilFugitive,1,0)),"")</f>
        <v>0</v>
      </c>
      <c r="M442" s="37" t="n">
        <f aca="false">IF(G442=1,IF(B442="",IF((Fin-A442)*24&gt;SeuilFigee,1,0),IF(J442&gt;SeuilFigee*3600,1,0)),"")</f>
        <v>0</v>
      </c>
      <c r="N442" s="36" t="n">
        <f aca="false">IF(G442=1,IF(COUNTIF(H$2:H442,H442)=1,COUNTIF($H:$H,H442),""),"")</f>
        <v>6</v>
      </c>
      <c r="O442" s="0" t="str">
        <f aca="false">IF(G442=1,IF(COUNTIF(I$2:I442,I442)=1,COUNTIF($I:$I,I442),""),"")</f>
        <v/>
      </c>
      <c r="P442" s="38" t="str">
        <f aca="false">IF(G442=1,IF(COUNTIFS(C$2:C442,C442,G$2:G442,1)=1,COUNTIFS($C:$C,C442,$G:$G,1)+ROW()/10000000,""),"")</f>
        <v/>
      </c>
      <c r="Q442" s="0" t="str">
        <f aca="false">IF(K442=1,IF(COUNTIFS(C$2:C442,C442,K$2:K442,1)=1,1,0),"")</f>
        <v/>
      </c>
      <c r="R442" s="0" t="str">
        <f aca="false">IF(M442=1,IF(COUNTIFS(C$2:C442,C442,M$2:M442,1)=1,1,0),"")</f>
        <v/>
      </c>
      <c r="S442" s="0" t="str">
        <f aca="false">IF(L442=1,IF(COUNTIFS(C$2:C442,C442,L$2:L442,1)=1,1,0),"")</f>
        <v/>
      </c>
      <c r="T442" s="38" t="n">
        <f aca="false">IF(N442="","",N442+ROW()/10000000)</f>
        <v>6.0000442</v>
      </c>
      <c r="U442" s="36" t="n">
        <f aca="false">IF(G442=1,IF(B442="",1,0),"")</f>
        <v>0</v>
      </c>
    </row>
    <row r="443" customFormat="false" ht="15" hidden="false" customHeight="false" outlineLevel="0" collapsed="false">
      <c r="A443" s="35" t="n">
        <v>46085.2665972222</v>
      </c>
      <c r="B443" s="35" t="n">
        <v>46085.2668171296</v>
      </c>
      <c r="C443" s="36" t="s">
        <v>115</v>
      </c>
      <c r="D443" s="36" t="s">
        <v>116</v>
      </c>
      <c r="E443" s="36" t="s">
        <v>117</v>
      </c>
      <c r="F443" s="36" t="s">
        <v>118</v>
      </c>
      <c r="G443" s="36" t="n">
        <f aca="false">IF(A443="","",IF(AND(A443&gt;=Debut,A443&lt;Fin),1,0))</f>
        <v>1</v>
      </c>
      <c r="H443" s="36" t="n">
        <f aca="false">IF(G443=1,INT(ROUND((A443-Debut)*86400,0)/600),"")</f>
        <v>326</v>
      </c>
      <c r="I443" s="36" t="n">
        <f aca="false">IF(G443=1,INT(ROUND((A443-Debut)*86400,0)/3600),"")</f>
        <v>54</v>
      </c>
      <c r="J443" s="36" t="n">
        <f aca="false">IF(OR(A443="",B443=""),"",ROUND((B443-A443)*86400,0))</f>
        <v>19</v>
      </c>
      <c r="K443" s="37" t="n">
        <f aca="false">IF(G443=1,IF(COUNTIFS($C:$C,C443,$G:$G,1,$A:$A,"&gt;="&amp;(A443-FenetreInterm/86400),$A:$A,"&lt;="&amp;A443)&gt;=NbInterm,1,0),"")</f>
        <v>0</v>
      </c>
      <c r="L443" s="37" t="n">
        <f aca="false">IF(G443=1,IF(B443="",0,IF(J443&lt;SeuilFugitive,1,0)),"")</f>
        <v>0</v>
      </c>
      <c r="M443" s="37" t="n">
        <f aca="false">IF(G443=1,IF(B443="",IF((Fin-A443)*24&gt;SeuilFigee,1,0),IF(J443&gt;SeuilFigee*3600,1,0)),"")</f>
        <v>0</v>
      </c>
      <c r="N443" s="0" t="str">
        <f aca="false">IF(G443=1,IF(COUNTIF(H$2:H443,H443)=1,COUNTIF($H:$H,H443),""),"")</f>
        <v/>
      </c>
      <c r="O443" s="0" t="str">
        <f aca="false">IF(G443=1,IF(COUNTIF(I$2:I443,I443)=1,COUNTIF($I:$I,I443),""),"")</f>
        <v/>
      </c>
      <c r="P443" s="38" t="str">
        <f aca="false">IF(G443=1,IF(COUNTIFS(C$2:C443,C443,G$2:G443,1)=1,COUNTIFS($C:$C,C443,$G:$G,1)+ROW()/10000000,""),"")</f>
        <v/>
      </c>
      <c r="Q443" s="0" t="str">
        <f aca="false">IF(K443=1,IF(COUNTIFS(C$2:C443,C443,K$2:K443,1)=1,1,0),"")</f>
        <v/>
      </c>
      <c r="R443" s="0" t="str">
        <f aca="false">IF(M443=1,IF(COUNTIFS(C$2:C443,C443,M$2:M443,1)=1,1,0),"")</f>
        <v/>
      </c>
      <c r="S443" s="0" t="str">
        <f aca="false">IF(L443=1,IF(COUNTIFS(C$2:C443,C443,L$2:L443,1)=1,1,0),"")</f>
        <v/>
      </c>
      <c r="T443" s="38" t="str">
        <f aca="false">IF(N443="","",N443+ROW()/10000000)</f>
        <v/>
      </c>
      <c r="U443" s="36" t="n">
        <f aca="false">IF(G443=1,IF(B443="",1,0),"")</f>
        <v>0</v>
      </c>
    </row>
    <row r="444" customFormat="false" ht="15" hidden="false" customHeight="false" outlineLevel="0" collapsed="false">
      <c r="A444" s="35" t="n">
        <v>46085.2667592593</v>
      </c>
      <c r="B444" s="35" t="n">
        <v>46085.2669328704</v>
      </c>
      <c r="C444" s="36" t="s">
        <v>115</v>
      </c>
      <c r="D444" s="36" t="s">
        <v>116</v>
      </c>
      <c r="E444" s="36" t="s">
        <v>117</v>
      </c>
      <c r="F444" s="36" t="s">
        <v>118</v>
      </c>
      <c r="G444" s="36" t="n">
        <f aca="false">IF(A444="","",IF(AND(A444&gt;=Debut,A444&lt;Fin),1,0))</f>
        <v>1</v>
      </c>
      <c r="H444" s="36" t="n">
        <f aca="false">IF(G444=1,INT(ROUND((A444-Debut)*86400,0)/600),"")</f>
        <v>326</v>
      </c>
      <c r="I444" s="36" t="n">
        <f aca="false">IF(G444=1,INT(ROUND((A444-Debut)*86400,0)/3600),"")</f>
        <v>54</v>
      </c>
      <c r="J444" s="36" t="n">
        <f aca="false">IF(OR(A444="",B444=""),"",ROUND((B444-A444)*86400,0))</f>
        <v>15</v>
      </c>
      <c r="K444" s="37" t="n">
        <f aca="false">IF(G444=1,IF(COUNTIFS($C:$C,C444,$G:$G,1,$A:$A,"&gt;="&amp;(A444-FenetreInterm/86400),$A:$A,"&lt;="&amp;A444)&gt;=NbInterm,1,0),"")</f>
        <v>1</v>
      </c>
      <c r="L444" s="37" t="n">
        <f aca="false">IF(G444=1,IF(B444="",0,IF(J444&lt;SeuilFugitive,1,0)),"")</f>
        <v>0</v>
      </c>
      <c r="M444" s="37" t="n">
        <f aca="false">IF(G444=1,IF(B444="",IF((Fin-A444)*24&gt;SeuilFigee,1,0),IF(J444&gt;SeuilFigee*3600,1,0)),"")</f>
        <v>0</v>
      </c>
      <c r="N444" s="0" t="str">
        <f aca="false">IF(G444=1,IF(COUNTIF(H$2:H444,H444)=1,COUNTIF($H:$H,H444),""),"")</f>
        <v/>
      </c>
      <c r="O444" s="0" t="str">
        <f aca="false">IF(G444=1,IF(COUNTIF(I$2:I444,I444)=1,COUNTIF($I:$I,I444),""),"")</f>
        <v/>
      </c>
      <c r="P444" s="38" t="str">
        <f aca="false">IF(G444=1,IF(COUNTIFS(C$2:C444,C444,G$2:G444,1)=1,COUNTIFS($C:$C,C444,$G:$G,1)+ROW()/10000000,""),"")</f>
        <v/>
      </c>
      <c r="Q444" s="36" t="n">
        <f aca="false">IF(K444=1,IF(COUNTIFS(C$2:C444,C444,K$2:K444,1)=1,1,0),"")</f>
        <v>0</v>
      </c>
      <c r="R444" s="0" t="str">
        <f aca="false">IF(M444=1,IF(COUNTIFS(C$2:C444,C444,M$2:M444,1)=1,1,0),"")</f>
        <v/>
      </c>
      <c r="S444" s="0" t="str">
        <f aca="false">IF(L444=1,IF(COUNTIFS(C$2:C444,C444,L$2:L444,1)=1,1,0),"")</f>
        <v/>
      </c>
      <c r="T444" s="38" t="str">
        <f aca="false">IF(N444="","",N444+ROW()/10000000)</f>
        <v/>
      </c>
      <c r="U444" s="36" t="n">
        <f aca="false">IF(G444=1,IF(B444="",1,0),"")</f>
        <v>0</v>
      </c>
    </row>
    <row r="445" customFormat="false" ht="15" hidden="false" customHeight="false" outlineLevel="0" collapsed="false">
      <c r="A445" s="35" t="n">
        <v>46085.2668865741</v>
      </c>
      <c r="B445" s="35" t="n">
        <v>46085.2671643519</v>
      </c>
      <c r="C445" s="36" t="s">
        <v>115</v>
      </c>
      <c r="D445" s="36" t="s">
        <v>116</v>
      </c>
      <c r="E445" s="36" t="s">
        <v>117</v>
      </c>
      <c r="F445" s="36" t="s">
        <v>118</v>
      </c>
      <c r="G445" s="36" t="n">
        <f aca="false">IF(A445="","",IF(AND(A445&gt;=Debut,A445&lt;Fin),1,0))</f>
        <v>1</v>
      </c>
      <c r="H445" s="36" t="n">
        <f aca="false">IF(G445=1,INT(ROUND((A445-Debut)*86400,0)/600),"")</f>
        <v>326</v>
      </c>
      <c r="I445" s="36" t="n">
        <f aca="false">IF(G445=1,INT(ROUND((A445-Debut)*86400,0)/3600),"")</f>
        <v>54</v>
      </c>
      <c r="J445" s="36" t="n">
        <f aca="false">IF(OR(A445="",B445=""),"",ROUND((B445-A445)*86400,0))</f>
        <v>24</v>
      </c>
      <c r="K445" s="37" t="n">
        <f aca="false">IF(G445=1,IF(COUNTIFS($C:$C,C445,$G:$G,1,$A:$A,"&gt;="&amp;(A445-FenetreInterm/86400),$A:$A,"&lt;="&amp;A445)&gt;=NbInterm,1,0),"")</f>
        <v>1</v>
      </c>
      <c r="L445" s="37" t="n">
        <f aca="false">IF(G445=1,IF(B445="",0,IF(J445&lt;SeuilFugitive,1,0)),"")</f>
        <v>0</v>
      </c>
      <c r="M445" s="37" t="n">
        <f aca="false">IF(G445=1,IF(B445="",IF((Fin-A445)*24&gt;SeuilFigee,1,0),IF(J445&gt;SeuilFigee*3600,1,0)),"")</f>
        <v>0</v>
      </c>
      <c r="N445" s="0" t="str">
        <f aca="false">IF(G445=1,IF(COUNTIF(H$2:H445,H445)=1,COUNTIF($H:$H,H445),""),"")</f>
        <v/>
      </c>
      <c r="O445" s="0" t="str">
        <f aca="false">IF(G445=1,IF(COUNTIF(I$2:I445,I445)=1,COUNTIF($I:$I,I445),""),"")</f>
        <v/>
      </c>
      <c r="P445" s="38" t="str">
        <f aca="false">IF(G445=1,IF(COUNTIFS(C$2:C445,C445,G$2:G445,1)=1,COUNTIFS($C:$C,C445,$G:$G,1)+ROW()/10000000,""),"")</f>
        <v/>
      </c>
      <c r="Q445" s="36" t="n">
        <f aca="false">IF(K445=1,IF(COUNTIFS(C$2:C445,C445,K$2:K445,1)=1,1,0),"")</f>
        <v>0</v>
      </c>
      <c r="R445" s="0" t="str">
        <f aca="false">IF(M445=1,IF(COUNTIFS(C$2:C445,C445,M$2:M445,1)=1,1,0),"")</f>
        <v/>
      </c>
      <c r="S445" s="0" t="str">
        <f aca="false">IF(L445=1,IF(COUNTIFS(C$2:C445,C445,L$2:L445,1)=1,1,0),"")</f>
        <v/>
      </c>
      <c r="T445" s="38" t="str">
        <f aca="false">IF(N445="","",N445+ROW()/10000000)</f>
        <v/>
      </c>
      <c r="U445" s="36" t="n">
        <f aca="false">IF(G445=1,IF(B445="",1,0),"")</f>
        <v>0</v>
      </c>
    </row>
    <row r="446" customFormat="false" ht="15" hidden="false" customHeight="false" outlineLevel="0" collapsed="false">
      <c r="A446" s="35" t="n">
        <v>46085.267037037</v>
      </c>
      <c r="B446" s="35" t="n">
        <v>46085.2670833333</v>
      </c>
      <c r="C446" s="36" t="s">
        <v>115</v>
      </c>
      <c r="D446" s="36" t="s">
        <v>116</v>
      </c>
      <c r="E446" s="36" t="s">
        <v>117</v>
      </c>
      <c r="F446" s="36" t="s">
        <v>118</v>
      </c>
      <c r="G446" s="36" t="n">
        <f aca="false">IF(A446="","",IF(AND(A446&gt;=Debut,A446&lt;Fin),1,0))</f>
        <v>1</v>
      </c>
      <c r="H446" s="36" t="n">
        <f aca="false">IF(G446=1,INT(ROUND((A446-Debut)*86400,0)/600),"")</f>
        <v>326</v>
      </c>
      <c r="I446" s="36" t="n">
        <f aca="false">IF(G446=1,INT(ROUND((A446-Debut)*86400,0)/3600),"")</f>
        <v>54</v>
      </c>
      <c r="J446" s="36" t="n">
        <f aca="false">IF(OR(A446="",B446=""),"",ROUND((B446-A446)*86400,0))</f>
        <v>4</v>
      </c>
      <c r="K446" s="37" t="n">
        <f aca="false">IF(G446=1,IF(COUNTIFS($C:$C,C446,$G:$G,1,$A:$A,"&gt;="&amp;(A446-FenetreInterm/86400),$A:$A,"&lt;="&amp;A446)&gt;=NbInterm,1,0),"")</f>
        <v>1</v>
      </c>
      <c r="L446" s="37" t="n">
        <f aca="false">IF(G446=1,IF(B446="",0,IF(J446&lt;SeuilFugitive,1,0)),"")</f>
        <v>1</v>
      </c>
      <c r="M446" s="37" t="n">
        <f aca="false">IF(G446=1,IF(B446="",IF((Fin-A446)*24&gt;SeuilFigee,1,0),IF(J446&gt;SeuilFigee*3600,1,0)),"")</f>
        <v>0</v>
      </c>
      <c r="N446" s="0" t="str">
        <f aca="false">IF(G446=1,IF(COUNTIF(H$2:H446,H446)=1,COUNTIF($H:$H,H446),""),"")</f>
        <v/>
      </c>
      <c r="O446" s="0" t="str">
        <f aca="false">IF(G446=1,IF(COUNTIF(I$2:I446,I446)=1,COUNTIF($I:$I,I446),""),"")</f>
        <v/>
      </c>
      <c r="P446" s="38" t="str">
        <f aca="false">IF(G446=1,IF(COUNTIFS(C$2:C446,C446,G$2:G446,1)=1,COUNTIFS($C:$C,C446,$G:$G,1)+ROW()/10000000,""),"")</f>
        <v/>
      </c>
      <c r="Q446" s="36" t="n">
        <f aca="false">IF(K446=1,IF(COUNTIFS(C$2:C446,C446,K$2:K446,1)=1,1,0),"")</f>
        <v>0</v>
      </c>
      <c r="R446" s="0" t="str">
        <f aca="false">IF(M446=1,IF(COUNTIFS(C$2:C446,C446,M$2:M446,1)=1,1,0),"")</f>
        <v/>
      </c>
      <c r="S446" s="36" t="n">
        <f aca="false">IF(L446=1,IF(COUNTIFS(C$2:C446,C446,L$2:L446,1)=1,1,0),"")</f>
        <v>0</v>
      </c>
      <c r="T446" s="38" t="str">
        <f aca="false">IF(N446="","",N446+ROW()/10000000)</f>
        <v/>
      </c>
      <c r="U446" s="36" t="n">
        <f aca="false">IF(G446=1,IF(B446="",1,0),"")</f>
        <v>0</v>
      </c>
    </row>
    <row r="447" customFormat="false" ht="15" hidden="false" customHeight="false" outlineLevel="0" collapsed="false">
      <c r="A447" s="35" t="n">
        <v>46085.2675578704</v>
      </c>
      <c r="B447" s="35" t="n">
        <v>46085.2694444444</v>
      </c>
      <c r="C447" s="36" t="s">
        <v>145</v>
      </c>
      <c r="D447" s="36" t="s">
        <v>146</v>
      </c>
      <c r="E447" s="36" t="s">
        <v>121</v>
      </c>
      <c r="F447" s="36" t="s">
        <v>144</v>
      </c>
      <c r="G447" s="36" t="n">
        <f aca="false">IF(A447="","",IF(AND(A447&gt;=Debut,A447&lt;Fin),1,0))</f>
        <v>1</v>
      </c>
      <c r="H447" s="36" t="n">
        <f aca="false">IF(G447=1,INT(ROUND((A447-Debut)*86400,0)/600),"")</f>
        <v>326</v>
      </c>
      <c r="I447" s="36" t="n">
        <f aca="false">IF(G447=1,INT(ROUND((A447-Debut)*86400,0)/3600),"")</f>
        <v>54</v>
      </c>
      <c r="J447" s="36" t="n">
        <f aca="false">IF(OR(A447="",B447=""),"",ROUND((B447-A447)*86400,0))</f>
        <v>163</v>
      </c>
      <c r="K447" s="37" t="n">
        <f aca="false">IF(G447=1,IF(COUNTIFS($C:$C,C447,$G:$G,1,$A:$A,"&gt;="&amp;(A447-FenetreInterm/86400),$A:$A,"&lt;="&amp;A447)&gt;=NbInterm,1,0),"")</f>
        <v>0</v>
      </c>
      <c r="L447" s="37" t="n">
        <f aca="false">IF(G447=1,IF(B447="",0,IF(J447&lt;SeuilFugitive,1,0)),"")</f>
        <v>0</v>
      </c>
      <c r="M447" s="37" t="n">
        <f aca="false">IF(G447=1,IF(B447="",IF((Fin-A447)*24&gt;SeuilFigee,1,0),IF(J447&gt;SeuilFigee*3600,1,0)),"")</f>
        <v>0</v>
      </c>
      <c r="N447" s="0" t="str">
        <f aca="false">IF(G447=1,IF(COUNTIF(H$2:H447,H447)=1,COUNTIF($H:$H,H447),""),"")</f>
        <v/>
      </c>
      <c r="O447" s="0" t="str">
        <f aca="false">IF(G447=1,IF(COUNTIF(I$2:I447,I447)=1,COUNTIF($I:$I,I447),""),"")</f>
        <v/>
      </c>
      <c r="P447" s="38" t="str">
        <f aca="false">IF(G447=1,IF(COUNTIFS(C$2:C447,C447,G$2:G447,1)=1,COUNTIFS($C:$C,C447,$G:$G,1)+ROW()/10000000,""),"")</f>
        <v/>
      </c>
      <c r="Q447" s="0" t="str">
        <f aca="false">IF(K447=1,IF(COUNTIFS(C$2:C447,C447,K$2:K447,1)=1,1,0),"")</f>
        <v/>
      </c>
      <c r="R447" s="0" t="str">
        <f aca="false">IF(M447=1,IF(COUNTIFS(C$2:C447,C447,M$2:M447,1)=1,1,0),"")</f>
        <v/>
      </c>
      <c r="S447" s="0" t="str">
        <f aca="false">IF(L447=1,IF(COUNTIFS(C$2:C447,C447,L$2:L447,1)=1,1,0),"")</f>
        <v/>
      </c>
      <c r="T447" s="38" t="str">
        <f aca="false">IF(N447="","",N447+ROW()/10000000)</f>
        <v/>
      </c>
      <c r="U447" s="36" t="n">
        <f aca="false">IF(G447=1,IF(B447="",1,0),"")</f>
        <v>0</v>
      </c>
    </row>
    <row r="448" customFormat="false" ht="15" hidden="false" customHeight="false" outlineLevel="0" collapsed="false">
      <c r="A448" s="35" t="n">
        <v>46085.2730555556</v>
      </c>
      <c r="B448" s="35" t="n">
        <v>46085.2753819445</v>
      </c>
      <c r="C448" s="36" t="s">
        <v>138</v>
      </c>
      <c r="D448" s="36" t="s">
        <v>139</v>
      </c>
      <c r="E448" s="36" t="s">
        <v>128</v>
      </c>
      <c r="F448" s="36" t="s">
        <v>118</v>
      </c>
      <c r="G448" s="36" t="n">
        <f aca="false">IF(A448="","",IF(AND(A448&gt;=Debut,A448&lt;Fin),1,0))</f>
        <v>1</v>
      </c>
      <c r="H448" s="36" t="n">
        <f aca="false">IF(G448=1,INT(ROUND((A448-Debut)*86400,0)/600),"")</f>
        <v>327</v>
      </c>
      <c r="I448" s="36" t="n">
        <f aca="false">IF(G448=1,INT(ROUND((A448-Debut)*86400,0)/3600),"")</f>
        <v>54</v>
      </c>
      <c r="J448" s="36" t="n">
        <f aca="false">IF(OR(A448="",B448=""),"",ROUND((B448-A448)*86400,0))</f>
        <v>201</v>
      </c>
      <c r="K448" s="37" t="n">
        <f aca="false">IF(G448=1,IF(COUNTIFS($C:$C,C448,$G:$G,1,$A:$A,"&gt;="&amp;(A448-FenetreInterm/86400),$A:$A,"&lt;="&amp;A448)&gt;=NbInterm,1,0),"")</f>
        <v>0</v>
      </c>
      <c r="L448" s="37" t="n">
        <f aca="false">IF(G448=1,IF(B448="",0,IF(J448&lt;SeuilFugitive,1,0)),"")</f>
        <v>0</v>
      </c>
      <c r="M448" s="37" t="n">
        <f aca="false">IF(G448=1,IF(B448="",IF((Fin-A448)*24&gt;SeuilFigee,1,0),IF(J448&gt;SeuilFigee*3600,1,0)),"")</f>
        <v>0</v>
      </c>
      <c r="N448" s="36" t="n">
        <f aca="false">IF(G448=1,IF(COUNTIF(H$2:H448,H448)=1,COUNTIF($H:$H,H448),""),"")</f>
        <v>1</v>
      </c>
      <c r="O448" s="0" t="str">
        <f aca="false">IF(G448=1,IF(COUNTIF(I$2:I448,I448)=1,COUNTIF($I:$I,I448),""),"")</f>
        <v/>
      </c>
      <c r="P448" s="38" t="str">
        <f aca="false">IF(G448=1,IF(COUNTIFS(C$2:C448,C448,G$2:G448,1)=1,COUNTIFS($C:$C,C448,$G:$G,1)+ROW()/10000000,""),"")</f>
        <v/>
      </c>
      <c r="Q448" s="0" t="str">
        <f aca="false">IF(K448=1,IF(COUNTIFS(C$2:C448,C448,K$2:K448,1)=1,1,0),"")</f>
        <v/>
      </c>
      <c r="R448" s="0" t="str">
        <f aca="false">IF(M448=1,IF(COUNTIFS(C$2:C448,C448,M$2:M448,1)=1,1,0),"")</f>
        <v/>
      </c>
      <c r="S448" s="0" t="str">
        <f aca="false">IF(L448=1,IF(COUNTIFS(C$2:C448,C448,L$2:L448,1)=1,1,0),"")</f>
        <v/>
      </c>
      <c r="T448" s="38" t="n">
        <f aca="false">IF(N448="","",N448+ROW()/10000000)</f>
        <v>1.0000448</v>
      </c>
      <c r="U448" s="36" t="n">
        <f aca="false">IF(G448=1,IF(B448="",1,0),"")</f>
        <v>0</v>
      </c>
    </row>
    <row r="449" customFormat="false" ht="15" hidden="false" customHeight="false" outlineLevel="0" collapsed="false">
      <c r="A449" s="35" t="n">
        <v>46085.2786689815</v>
      </c>
      <c r="B449" s="35" t="n">
        <v>46085.2825694445</v>
      </c>
      <c r="C449" s="36" t="s">
        <v>145</v>
      </c>
      <c r="D449" s="36" t="s">
        <v>146</v>
      </c>
      <c r="E449" s="36" t="s">
        <v>121</v>
      </c>
      <c r="F449" s="36" t="s">
        <v>144</v>
      </c>
      <c r="G449" s="36" t="n">
        <f aca="false">IF(A449="","",IF(AND(A449&gt;=Debut,A449&lt;Fin),1,0))</f>
        <v>1</v>
      </c>
      <c r="H449" s="36" t="n">
        <f aca="false">IF(G449=1,INT(ROUND((A449-Debut)*86400,0)/600),"")</f>
        <v>328</v>
      </c>
      <c r="I449" s="36" t="n">
        <f aca="false">IF(G449=1,INT(ROUND((A449-Debut)*86400,0)/3600),"")</f>
        <v>54</v>
      </c>
      <c r="J449" s="36" t="n">
        <f aca="false">IF(OR(A449="",B449=""),"",ROUND((B449-A449)*86400,0))</f>
        <v>337</v>
      </c>
      <c r="K449" s="37" t="n">
        <f aca="false">IF(G449=1,IF(COUNTIFS($C:$C,C449,$G:$G,1,$A:$A,"&gt;="&amp;(A449-FenetreInterm/86400),$A:$A,"&lt;="&amp;A449)&gt;=NbInterm,1,0),"")</f>
        <v>0</v>
      </c>
      <c r="L449" s="37" t="n">
        <f aca="false">IF(G449=1,IF(B449="",0,IF(J449&lt;SeuilFugitive,1,0)),"")</f>
        <v>0</v>
      </c>
      <c r="M449" s="37" t="n">
        <f aca="false">IF(G449=1,IF(B449="",IF((Fin-A449)*24&gt;SeuilFigee,1,0),IF(J449&gt;SeuilFigee*3600,1,0)),"")</f>
        <v>0</v>
      </c>
      <c r="N449" s="36" t="n">
        <f aca="false">IF(G449=1,IF(COUNTIF(H$2:H449,H449)=1,COUNTIF($H:$H,H449),""),"")</f>
        <v>1</v>
      </c>
      <c r="O449" s="0" t="str">
        <f aca="false">IF(G449=1,IF(COUNTIF(I$2:I449,I449)=1,COUNTIF($I:$I,I449),""),"")</f>
        <v/>
      </c>
      <c r="P449" s="38" t="str">
        <f aca="false">IF(G449=1,IF(COUNTIFS(C$2:C449,C449,G$2:G449,1)=1,COUNTIFS($C:$C,C449,$G:$G,1)+ROW()/10000000,""),"")</f>
        <v/>
      </c>
      <c r="Q449" s="0" t="str">
        <f aca="false">IF(K449=1,IF(COUNTIFS(C$2:C449,C449,K$2:K449,1)=1,1,0),"")</f>
        <v/>
      </c>
      <c r="R449" s="0" t="str">
        <f aca="false">IF(M449=1,IF(COUNTIFS(C$2:C449,C449,M$2:M449,1)=1,1,0),"")</f>
        <v/>
      </c>
      <c r="S449" s="0" t="str">
        <f aca="false">IF(L449=1,IF(COUNTIFS(C$2:C449,C449,L$2:L449,1)=1,1,0),"")</f>
        <v/>
      </c>
      <c r="T449" s="38" t="n">
        <f aca="false">IF(N449="","",N449+ROW()/10000000)</f>
        <v>1.0000449</v>
      </c>
      <c r="U449" s="36" t="n">
        <f aca="false">IF(G449=1,IF(B449="",1,0),"")</f>
        <v>0</v>
      </c>
    </row>
    <row r="450" customFormat="false" ht="15" hidden="false" customHeight="false" outlineLevel="0" collapsed="false">
      <c r="A450" s="35" t="n">
        <v>46085.2931365741</v>
      </c>
      <c r="B450" s="35" t="n">
        <v>46085.2943055556</v>
      </c>
      <c r="C450" s="36" t="s">
        <v>136</v>
      </c>
      <c r="D450" s="36" t="s">
        <v>137</v>
      </c>
      <c r="E450" s="36" t="s">
        <v>121</v>
      </c>
      <c r="F450" s="36" t="s">
        <v>125</v>
      </c>
      <c r="G450" s="36" t="n">
        <f aca="false">IF(A450="","",IF(AND(A450&gt;=Debut,A450&lt;Fin),1,0))</f>
        <v>1</v>
      </c>
      <c r="H450" s="36" t="n">
        <f aca="false">IF(G450=1,INT(ROUND((A450-Debut)*86400,0)/600),"")</f>
        <v>330</v>
      </c>
      <c r="I450" s="36" t="n">
        <f aca="false">IF(G450=1,INT(ROUND((A450-Debut)*86400,0)/3600),"")</f>
        <v>55</v>
      </c>
      <c r="J450" s="36" t="n">
        <f aca="false">IF(OR(A450="",B450=""),"",ROUND((B450-A450)*86400,0))</f>
        <v>101</v>
      </c>
      <c r="K450" s="37" t="n">
        <f aca="false">IF(G450=1,IF(COUNTIFS($C:$C,C450,$G:$G,1,$A:$A,"&gt;="&amp;(A450-FenetreInterm/86400),$A:$A,"&lt;="&amp;A450)&gt;=NbInterm,1,0),"")</f>
        <v>0</v>
      </c>
      <c r="L450" s="37" t="n">
        <f aca="false">IF(G450=1,IF(B450="",0,IF(J450&lt;SeuilFugitive,1,0)),"")</f>
        <v>0</v>
      </c>
      <c r="M450" s="37" t="n">
        <f aca="false">IF(G450=1,IF(B450="",IF((Fin-A450)*24&gt;SeuilFigee,1,0),IF(J450&gt;SeuilFigee*3600,1,0)),"")</f>
        <v>0</v>
      </c>
      <c r="N450" s="36" t="n">
        <f aca="false">IF(G450=1,IF(COUNTIF(H$2:H450,H450)=1,COUNTIF($H:$H,H450),""),"")</f>
        <v>4</v>
      </c>
      <c r="O450" s="36" t="n">
        <f aca="false">IF(G450=1,IF(COUNTIF(I$2:I450,I450)=1,COUNTIF($I:$I,I450),""),"")</f>
        <v>16</v>
      </c>
      <c r="P450" s="38" t="str">
        <f aca="false">IF(G450=1,IF(COUNTIFS(C$2:C450,C450,G$2:G450,1)=1,COUNTIFS($C:$C,C450,$G:$G,1)+ROW()/10000000,""),"")</f>
        <v/>
      </c>
      <c r="Q450" s="0" t="str">
        <f aca="false">IF(K450=1,IF(COUNTIFS(C$2:C450,C450,K$2:K450,1)=1,1,0),"")</f>
        <v/>
      </c>
      <c r="R450" s="0" t="str">
        <f aca="false">IF(M450=1,IF(COUNTIFS(C$2:C450,C450,M$2:M450,1)=1,1,0),"")</f>
        <v/>
      </c>
      <c r="S450" s="0" t="str">
        <f aca="false">IF(L450=1,IF(COUNTIFS(C$2:C450,C450,L$2:L450,1)=1,1,0),"")</f>
        <v/>
      </c>
      <c r="T450" s="38" t="n">
        <f aca="false">IF(N450="","",N450+ROW()/10000000)</f>
        <v>4.000045</v>
      </c>
      <c r="U450" s="36" t="n">
        <f aca="false">IF(G450=1,IF(B450="",1,0),"")</f>
        <v>0</v>
      </c>
    </row>
    <row r="451" customFormat="false" ht="15" hidden="false" customHeight="false" outlineLevel="0" collapsed="false">
      <c r="A451" s="35" t="n">
        <v>46085.2945601852</v>
      </c>
      <c r="B451" s="35" t="n">
        <v>46085.3009027778</v>
      </c>
      <c r="C451" s="36" t="s">
        <v>151</v>
      </c>
      <c r="D451" s="36" t="s">
        <v>152</v>
      </c>
      <c r="E451" s="36" t="s">
        <v>128</v>
      </c>
      <c r="F451" s="36" t="s">
        <v>144</v>
      </c>
      <c r="G451" s="36" t="n">
        <f aca="false">IF(A451="","",IF(AND(A451&gt;=Debut,A451&lt;Fin),1,0))</f>
        <v>1</v>
      </c>
      <c r="H451" s="36" t="n">
        <f aca="false">IF(G451=1,INT(ROUND((A451-Debut)*86400,0)/600),"")</f>
        <v>330</v>
      </c>
      <c r="I451" s="36" t="n">
        <f aca="false">IF(G451=1,INT(ROUND((A451-Debut)*86400,0)/3600),"")</f>
        <v>55</v>
      </c>
      <c r="J451" s="36" t="n">
        <f aca="false">IF(OR(A451="",B451=""),"",ROUND((B451-A451)*86400,0))</f>
        <v>548</v>
      </c>
      <c r="K451" s="37" t="n">
        <f aca="false">IF(G451=1,IF(COUNTIFS($C:$C,C451,$G:$G,1,$A:$A,"&gt;="&amp;(A451-FenetreInterm/86400),$A:$A,"&lt;="&amp;A451)&gt;=NbInterm,1,0),"")</f>
        <v>0</v>
      </c>
      <c r="L451" s="37" t="n">
        <f aca="false">IF(G451=1,IF(B451="",0,IF(J451&lt;SeuilFugitive,1,0)),"")</f>
        <v>0</v>
      </c>
      <c r="M451" s="37" t="n">
        <f aca="false">IF(G451=1,IF(B451="",IF((Fin-A451)*24&gt;SeuilFigee,1,0),IF(J451&gt;SeuilFigee*3600,1,0)),"")</f>
        <v>0</v>
      </c>
      <c r="N451" s="0" t="str">
        <f aca="false">IF(G451=1,IF(COUNTIF(H$2:H451,H451)=1,COUNTIF($H:$H,H451),""),"")</f>
        <v/>
      </c>
      <c r="O451" s="0" t="str">
        <f aca="false">IF(G451=1,IF(COUNTIF(I$2:I451,I451)=1,COUNTIF($I:$I,I451),""),"")</f>
        <v/>
      </c>
      <c r="P451" s="38" t="str">
        <f aca="false">IF(G451=1,IF(COUNTIFS(C$2:C451,C451,G$2:G451,1)=1,COUNTIFS($C:$C,C451,$G:$G,1)+ROW()/10000000,""),"")</f>
        <v/>
      </c>
      <c r="Q451" s="0" t="str">
        <f aca="false">IF(K451=1,IF(COUNTIFS(C$2:C451,C451,K$2:K451,1)=1,1,0),"")</f>
        <v/>
      </c>
      <c r="R451" s="0" t="str">
        <f aca="false">IF(M451=1,IF(COUNTIFS(C$2:C451,C451,M$2:M451,1)=1,1,0),"")</f>
        <v/>
      </c>
      <c r="S451" s="0" t="str">
        <f aca="false">IF(L451=1,IF(COUNTIFS(C$2:C451,C451,L$2:L451,1)=1,1,0),"")</f>
        <v/>
      </c>
      <c r="T451" s="38" t="str">
        <f aca="false">IF(N451="","",N451+ROW()/10000000)</f>
        <v/>
      </c>
      <c r="U451" s="36" t="n">
        <f aca="false">IF(G451=1,IF(B451="",1,0),"")</f>
        <v>0</v>
      </c>
    </row>
    <row r="452" customFormat="false" ht="15" hidden="false" customHeight="false" outlineLevel="0" collapsed="false">
      <c r="A452" s="35" t="n">
        <v>46085.2952430556</v>
      </c>
      <c r="B452" s="35" t="n">
        <v>46085.2976041667</v>
      </c>
      <c r="C452" s="36" t="s">
        <v>145</v>
      </c>
      <c r="D452" s="36" t="s">
        <v>146</v>
      </c>
      <c r="E452" s="36" t="s">
        <v>121</v>
      </c>
      <c r="F452" s="36" t="s">
        <v>144</v>
      </c>
      <c r="G452" s="36" t="n">
        <f aca="false">IF(A452="","",IF(AND(A452&gt;=Debut,A452&lt;Fin),1,0))</f>
        <v>1</v>
      </c>
      <c r="H452" s="36" t="n">
        <f aca="false">IF(G452=1,INT(ROUND((A452-Debut)*86400,0)/600),"")</f>
        <v>330</v>
      </c>
      <c r="I452" s="36" t="n">
        <f aca="false">IF(G452=1,INT(ROUND((A452-Debut)*86400,0)/3600),"")</f>
        <v>55</v>
      </c>
      <c r="J452" s="36" t="n">
        <f aca="false">IF(OR(A452="",B452=""),"",ROUND((B452-A452)*86400,0))</f>
        <v>204</v>
      </c>
      <c r="K452" s="37" t="n">
        <f aca="false">IF(G452=1,IF(COUNTIFS($C:$C,C452,$G:$G,1,$A:$A,"&gt;="&amp;(A452-FenetreInterm/86400),$A:$A,"&lt;="&amp;A452)&gt;=NbInterm,1,0),"")</f>
        <v>0</v>
      </c>
      <c r="L452" s="37" t="n">
        <f aca="false">IF(G452=1,IF(B452="",0,IF(J452&lt;SeuilFugitive,1,0)),"")</f>
        <v>0</v>
      </c>
      <c r="M452" s="37" t="n">
        <f aca="false">IF(G452=1,IF(B452="",IF((Fin-A452)*24&gt;SeuilFigee,1,0),IF(J452&gt;SeuilFigee*3600,1,0)),"")</f>
        <v>0</v>
      </c>
      <c r="N452" s="0" t="str">
        <f aca="false">IF(G452=1,IF(COUNTIF(H$2:H452,H452)=1,COUNTIF($H:$H,H452),""),"")</f>
        <v/>
      </c>
      <c r="O452" s="0" t="str">
        <f aca="false">IF(G452=1,IF(COUNTIF(I$2:I452,I452)=1,COUNTIF($I:$I,I452),""),"")</f>
        <v/>
      </c>
      <c r="P452" s="38" t="str">
        <f aca="false">IF(G452=1,IF(COUNTIFS(C$2:C452,C452,G$2:G452,1)=1,COUNTIFS($C:$C,C452,$G:$G,1)+ROW()/10000000,""),"")</f>
        <v/>
      </c>
      <c r="Q452" s="0" t="str">
        <f aca="false">IF(K452=1,IF(COUNTIFS(C$2:C452,C452,K$2:K452,1)=1,1,0),"")</f>
        <v/>
      </c>
      <c r="R452" s="0" t="str">
        <f aca="false">IF(M452=1,IF(COUNTIFS(C$2:C452,C452,M$2:M452,1)=1,1,0),"")</f>
        <v/>
      </c>
      <c r="S452" s="0" t="str">
        <f aca="false">IF(L452=1,IF(COUNTIFS(C$2:C452,C452,L$2:L452,1)=1,1,0),"")</f>
        <v/>
      </c>
      <c r="T452" s="38" t="str">
        <f aca="false">IF(N452="","",N452+ROW()/10000000)</f>
        <v/>
      </c>
      <c r="U452" s="36" t="n">
        <f aca="false">IF(G452=1,IF(B452="",1,0),"")</f>
        <v>0</v>
      </c>
    </row>
    <row r="453" customFormat="false" ht="15" hidden="false" customHeight="false" outlineLevel="0" collapsed="false">
      <c r="A453" s="35" t="n">
        <v>46085.2962962963</v>
      </c>
      <c r="B453" s="35" t="n">
        <v>46085.2987615741</v>
      </c>
      <c r="C453" s="36" t="s">
        <v>136</v>
      </c>
      <c r="D453" s="36" t="s">
        <v>137</v>
      </c>
      <c r="E453" s="36" t="s">
        <v>121</v>
      </c>
      <c r="F453" s="36" t="s">
        <v>125</v>
      </c>
      <c r="G453" s="36" t="n">
        <f aca="false">IF(A453="","",IF(AND(A453&gt;=Debut,A453&lt;Fin),1,0))</f>
        <v>1</v>
      </c>
      <c r="H453" s="36" t="n">
        <f aca="false">IF(G453=1,INT(ROUND((A453-Debut)*86400,0)/600),"")</f>
        <v>330</v>
      </c>
      <c r="I453" s="36" t="n">
        <f aca="false">IF(G453=1,INT(ROUND((A453-Debut)*86400,0)/3600),"")</f>
        <v>55</v>
      </c>
      <c r="J453" s="36" t="n">
        <f aca="false">IF(OR(A453="",B453=""),"",ROUND((B453-A453)*86400,0))</f>
        <v>213</v>
      </c>
      <c r="K453" s="37" t="n">
        <f aca="false">IF(G453=1,IF(COUNTIFS($C:$C,C453,$G:$G,1,$A:$A,"&gt;="&amp;(A453-FenetreInterm/86400),$A:$A,"&lt;="&amp;A453)&gt;=NbInterm,1,0),"")</f>
        <v>0</v>
      </c>
      <c r="L453" s="37" t="n">
        <f aca="false">IF(G453=1,IF(B453="",0,IF(J453&lt;SeuilFugitive,1,0)),"")</f>
        <v>0</v>
      </c>
      <c r="M453" s="37" t="n">
        <f aca="false">IF(G453=1,IF(B453="",IF((Fin-A453)*24&gt;SeuilFigee,1,0),IF(J453&gt;SeuilFigee*3600,1,0)),"")</f>
        <v>0</v>
      </c>
      <c r="N453" s="0" t="str">
        <f aca="false">IF(G453=1,IF(COUNTIF(H$2:H453,H453)=1,COUNTIF($H:$H,H453),""),"")</f>
        <v/>
      </c>
      <c r="O453" s="0" t="str">
        <f aca="false">IF(G453=1,IF(COUNTIF(I$2:I453,I453)=1,COUNTIF($I:$I,I453),""),"")</f>
        <v/>
      </c>
      <c r="P453" s="38" t="str">
        <f aca="false">IF(G453=1,IF(COUNTIFS(C$2:C453,C453,G$2:G453,1)=1,COUNTIFS($C:$C,C453,$G:$G,1)+ROW()/10000000,""),"")</f>
        <v/>
      </c>
      <c r="Q453" s="0" t="str">
        <f aca="false">IF(K453=1,IF(COUNTIFS(C$2:C453,C453,K$2:K453,1)=1,1,0),"")</f>
        <v/>
      </c>
      <c r="R453" s="0" t="str">
        <f aca="false">IF(M453=1,IF(COUNTIFS(C$2:C453,C453,M$2:M453,1)=1,1,0),"")</f>
        <v/>
      </c>
      <c r="S453" s="0" t="str">
        <f aca="false">IF(L453=1,IF(COUNTIFS(C$2:C453,C453,L$2:L453,1)=1,1,0),"")</f>
        <v/>
      </c>
      <c r="T453" s="38" t="str">
        <f aca="false">IF(N453="","",N453+ROW()/10000000)</f>
        <v/>
      </c>
      <c r="U453" s="36" t="n">
        <f aca="false">IF(G453=1,IF(B453="",1,0),"")</f>
        <v>0</v>
      </c>
    </row>
    <row r="454" customFormat="false" ht="15" hidden="false" customHeight="false" outlineLevel="0" collapsed="false">
      <c r="A454" s="35" t="n">
        <v>46085.3067013889</v>
      </c>
      <c r="B454" s="35" t="n">
        <v>46085.3110648148</v>
      </c>
      <c r="C454" s="36" t="s">
        <v>138</v>
      </c>
      <c r="D454" s="36" t="s">
        <v>139</v>
      </c>
      <c r="E454" s="36" t="s">
        <v>128</v>
      </c>
      <c r="F454" s="36" t="s">
        <v>118</v>
      </c>
      <c r="G454" s="36" t="n">
        <f aca="false">IF(A454="","",IF(AND(A454&gt;=Debut,A454&lt;Fin),1,0))</f>
        <v>1</v>
      </c>
      <c r="H454" s="36" t="n">
        <f aca="false">IF(G454=1,INT(ROUND((A454-Debut)*86400,0)/600),"")</f>
        <v>332</v>
      </c>
      <c r="I454" s="36" t="n">
        <f aca="false">IF(G454=1,INT(ROUND((A454-Debut)*86400,0)/3600),"")</f>
        <v>55</v>
      </c>
      <c r="J454" s="36" t="n">
        <f aca="false">IF(OR(A454="",B454=""),"",ROUND((B454-A454)*86400,0))</f>
        <v>377</v>
      </c>
      <c r="K454" s="37" t="n">
        <f aca="false">IF(G454=1,IF(COUNTIFS($C:$C,C454,$G:$G,1,$A:$A,"&gt;="&amp;(A454-FenetreInterm/86400),$A:$A,"&lt;="&amp;A454)&gt;=NbInterm,1,0),"")</f>
        <v>0</v>
      </c>
      <c r="L454" s="37" t="n">
        <f aca="false">IF(G454=1,IF(B454="",0,IF(J454&lt;SeuilFugitive,1,0)),"")</f>
        <v>0</v>
      </c>
      <c r="M454" s="37" t="n">
        <f aca="false">IF(G454=1,IF(B454="",IF((Fin-A454)*24&gt;SeuilFigee,1,0),IF(J454&gt;SeuilFigee*3600,1,0)),"")</f>
        <v>0</v>
      </c>
      <c r="N454" s="36" t="n">
        <f aca="false">IF(G454=1,IF(COUNTIF(H$2:H454,H454)=1,COUNTIF($H:$H,H454),""),"")</f>
        <v>4</v>
      </c>
      <c r="O454" s="0" t="str">
        <f aca="false">IF(G454=1,IF(COUNTIF(I$2:I454,I454)=1,COUNTIF($I:$I,I454),""),"")</f>
        <v/>
      </c>
      <c r="P454" s="38" t="str">
        <f aca="false">IF(G454=1,IF(COUNTIFS(C$2:C454,C454,G$2:G454,1)=1,COUNTIFS($C:$C,C454,$G:$G,1)+ROW()/10000000,""),"")</f>
        <v/>
      </c>
      <c r="Q454" s="0" t="str">
        <f aca="false">IF(K454=1,IF(COUNTIFS(C$2:C454,C454,K$2:K454,1)=1,1,0),"")</f>
        <v/>
      </c>
      <c r="R454" s="0" t="str">
        <f aca="false">IF(M454=1,IF(COUNTIFS(C$2:C454,C454,M$2:M454,1)=1,1,0),"")</f>
        <v/>
      </c>
      <c r="S454" s="0" t="str">
        <f aca="false">IF(L454=1,IF(COUNTIFS(C$2:C454,C454,L$2:L454,1)=1,1,0),"")</f>
        <v/>
      </c>
      <c r="T454" s="38" t="n">
        <f aca="false">IF(N454="","",N454+ROW()/10000000)</f>
        <v>4.0000454</v>
      </c>
      <c r="U454" s="36" t="n">
        <f aca="false">IF(G454=1,IF(B454="",1,0),"")</f>
        <v>0</v>
      </c>
    </row>
    <row r="455" customFormat="false" ht="15" hidden="false" customHeight="false" outlineLevel="0" collapsed="false">
      <c r="A455" s="35" t="n">
        <v>46085.3076736111</v>
      </c>
      <c r="B455" s="35" t="n">
        <v>46085.3135648148</v>
      </c>
      <c r="C455" s="36" t="s">
        <v>151</v>
      </c>
      <c r="D455" s="36" t="s">
        <v>152</v>
      </c>
      <c r="E455" s="36" t="s">
        <v>128</v>
      </c>
      <c r="F455" s="36" t="s">
        <v>144</v>
      </c>
      <c r="G455" s="36" t="n">
        <f aca="false">IF(A455="","",IF(AND(A455&gt;=Debut,A455&lt;Fin),1,0))</f>
        <v>1</v>
      </c>
      <c r="H455" s="36" t="n">
        <f aca="false">IF(G455=1,INT(ROUND((A455-Debut)*86400,0)/600),"")</f>
        <v>332</v>
      </c>
      <c r="I455" s="36" t="n">
        <f aca="false">IF(G455=1,INT(ROUND((A455-Debut)*86400,0)/3600),"")</f>
        <v>55</v>
      </c>
      <c r="J455" s="36" t="n">
        <f aca="false">IF(OR(A455="",B455=""),"",ROUND((B455-A455)*86400,0))</f>
        <v>509</v>
      </c>
      <c r="K455" s="37" t="n">
        <f aca="false">IF(G455=1,IF(COUNTIFS($C:$C,C455,$G:$G,1,$A:$A,"&gt;="&amp;(A455-FenetreInterm/86400),$A:$A,"&lt;="&amp;A455)&gt;=NbInterm,1,0),"")</f>
        <v>0</v>
      </c>
      <c r="L455" s="37" t="n">
        <f aca="false">IF(G455=1,IF(B455="",0,IF(J455&lt;SeuilFugitive,1,0)),"")</f>
        <v>0</v>
      </c>
      <c r="M455" s="37" t="n">
        <f aca="false">IF(G455=1,IF(B455="",IF((Fin-A455)*24&gt;SeuilFigee,1,0),IF(J455&gt;SeuilFigee*3600,1,0)),"")</f>
        <v>0</v>
      </c>
      <c r="N455" s="0" t="str">
        <f aca="false">IF(G455=1,IF(COUNTIF(H$2:H455,H455)=1,COUNTIF($H:$H,H455),""),"")</f>
        <v/>
      </c>
      <c r="O455" s="0" t="str">
        <f aca="false">IF(G455=1,IF(COUNTIF(I$2:I455,I455)=1,COUNTIF($I:$I,I455),""),"")</f>
        <v/>
      </c>
      <c r="P455" s="38" t="str">
        <f aca="false">IF(G455=1,IF(COUNTIFS(C$2:C455,C455,G$2:G455,1)=1,COUNTIFS($C:$C,C455,$G:$G,1)+ROW()/10000000,""),"")</f>
        <v/>
      </c>
      <c r="Q455" s="0" t="str">
        <f aca="false">IF(K455=1,IF(COUNTIFS(C$2:C455,C455,K$2:K455,1)=1,1,0),"")</f>
        <v/>
      </c>
      <c r="R455" s="0" t="str">
        <f aca="false">IF(M455=1,IF(COUNTIFS(C$2:C455,C455,M$2:M455,1)=1,1,0),"")</f>
        <v/>
      </c>
      <c r="S455" s="0" t="str">
        <f aca="false">IF(L455=1,IF(COUNTIFS(C$2:C455,C455,L$2:L455,1)=1,1,0),"")</f>
        <v/>
      </c>
      <c r="T455" s="38" t="str">
        <f aca="false">IF(N455="","",N455+ROW()/10000000)</f>
        <v/>
      </c>
      <c r="U455" s="36" t="n">
        <f aca="false">IF(G455=1,IF(B455="",1,0),"")</f>
        <v>0</v>
      </c>
    </row>
    <row r="456" customFormat="false" ht="15" hidden="false" customHeight="false" outlineLevel="0" collapsed="false">
      <c r="A456" s="35" t="n">
        <v>46085.3091435185</v>
      </c>
      <c r="B456" s="35" t="n">
        <v>46085.3122685185</v>
      </c>
      <c r="C456" s="36" t="s">
        <v>153</v>
      </c>
      <c r="D456" s="36" t="s">
        <v>154</v>
      </c>
      <c r="E456" s="36" t="s">
        <v>121</v>
      </c>
      <c r="F456" s="36" t="s">
        <v>144</v>
      </c>
      <c r="G456" s="36" t="n">
        <f aca="false">IF(A456="","",IF(AND(A456&gt;=Debut,A456&lt;Fin),1,0))</f>
        <v>1</v>
      </c>
      <c r="H456" s="36" t="n">
        <f aca="false">IF(G456=1,INT(ROUND((A456-Debut)*86400,0)/600),"")</f>
        <v>332</v>
      </c>
      <c r="I456" s="36" t="n">
        <f aca="false">IF(G456=1,INT(ROUND((A456-Debut)*86400,0)/3600),"")</f>
        <v>55</v>
      </c>
      <c r="J456" s="36" t="n">
        <f aca="false">IF(OR(A456="",B456=""),"",ROUND((B456-A456)*86400,0))</f>
        <v>270</v>
      </c>
      <c r="K456" s="37" t="n">
        <f aca="false">IF(G456=1,IF(COUNTIFS($C:$C,C456,$G:$G,1,$A:$A,"&gt;="&amp;(A456-FenetreInterm/86400),$A:$A,"&lt;="&amp;A456)&gt;=NbInterm,1,0),"")</f>
        <v>0</v>
      </c>
      <c r="L456" s="37" t="n">
        <f aca="false">IF(G456=1,IF(B456="",0,IF(J456&lt;SeuilFugitive,1,0)),"")</f>
        <v>0</v>
      </c>
      <c r="M456" s="37" t="n">
        <f aca="false">IF(G456=1,IF(B456="",IF((Fin-A456)*24&gt;SeuilFigee,1,0),IF(J456&gt;SeuilFigee*3600,1,0)),"")</f>
        <v>0</v>
      </c>
      <c r="N456" s="0" t="str">
        <f aca="false">IF(G456=1,IF(COUNTIF(H$2:H456,H456)=1,COUNTIF($H:$H,H456),""),"")</f>
        <v/>
      </c>
      <c r="O456" s="0" t="str">
        <f aca="false">IF(G456=1,IF(COUNTIF(I$2:I456,I456)=1,COUNTIF($I:$I,I456),""),"")</f>
        <v/>
      </c>
      <c r="P456" s="38" t="str">
        <f aca="false">IF(G456=1,IF(COUNTIFS(C$2:C456,C456,G$2:G456,1)=1,COUNTIFS($C:$C,C456,$G:$G,1)+ROW()/10000000,""),"")</f>
        <v/>
      </c>
      <c r="Q456" s="0" t="str">
        <f aca="false">IF(K456=1,IF(COUNTIFS(C$2:C456,C456,K$2:K456,1)=1,1,0),"")</f>
        <v/>
      </c>
      <c r="R456" s="0" t="str">
        <f aca="false">IF(M456=1,IF(COUNTIFS(C$2:C456,C456,M$2:M456,1)=1,1,0),"")</f>
        <v/>
      </c>
      <c r="S456" s="0" t="str">
        <f aca="false">IF(L456=1,IF(COUNTIFS(C$2:C456,C456,L$2:L456,1)=1,1,0),"")</f>
        <v/>
      </c>
      <c r="T456" s="38" t="str">
        <f aca="false">IF(N456="","",N456+ROW()/10000000)</f>
        <v/>
      </c>
      <c r="U456" s="36" t="n">
        <f aca="false">IF(G456=1,IF(B456="",1,0),"")</f>
        <v>0</v>
      </c>
    </row>
    <row r="457" customFormat="false" ht="15" hidden="false" customHeight="false" outlineLevel="0" collapsed="false">
      <c r="A457" s="35" t="n">
        <v>46085.3107060185</v>
      </c>
      <c r="B457" s="35" t="n">
        <v>46085.3186921296</v>
      </c>
      <c r="C457" s="36" t="s">
        <v>145</v>
      </c>
      <c r="D457" s="36" t="s">
        <v>146</v>
      </c>
      <c r="E457" s="36" t="s">
        <v>121</v>
      </c>
      <c r="F457" s="36" t="s">
        <v>144</v>
      </c>
      <c r="G457" s="36" t="n">
        <f aca="false">IF(A457="","",IF(AND(A457&gt;=Debut,A457&lt;Fin),1,0))</f>
        <v>1</v>
      </c>
      <c r="H457" s="36" t="n">
        <f aca="false">IF(G457=1,INT(ROUND((A457-Debut)*86400,0)/600),"")</f>
        <v>332</v>
      </c>
      <c r="I457" s="36" t="n">
        <f aca="false">IF(G457=1,INT(ROUND((A457-Debut)*86400,0)/3600),"")</f>
        <v>55</v>
      </c>
      <c r="J457" s="36" t="n">
        <f aca="false">IF(OR(A457="",B457=""),"",ROUND((B457-A457)*86400,0))</f>
        <v>690</v>
      </c>
      <c r="K457" s="37" t="n">
        <f aca="false">IF(G457=1,IF(COUNTIFS($C:$C,C457,$G:$G,1,$A:$A,"&gt;="&amp;(A457-FenetreInterm/86400),$A:$A,"&lt;="&amp;A457)&gt;=NbInterm,1,0),"")</f>
        <v>0</v>
      </c>
      <c r="L457" s="37" t="n">
        <f aca="false">IF(G457=1,IF(B457="",0,IF(J457&lt;SeuilFugitive,1,0)),"")</f>
        <v>0</v>
      </c>
      <c r="M457" s="37" t="n">
        <f aca="false">IF(G457=1,IF(B457="",IF((Fin-A457)*24&gt;SeuilFigee,1,0),IF(J457&gt;SeuilFigee*3600,1,0)),"")</f>
        <v>0</v>
      </c>
      <c r="N457" s="0" t="str">
        <f aca="false">IF(G457=1,IF(COUNTIF(H$2:H457,H457)=1,COUNTIF($H:$H,H457),""),"")</f>
        <v/>
      </c>
      <c r="O457" s="0" t="str">
        <f aca="false">IF(G457=1,IF(COUNTIF(I$2:I457,I457)=1,COUNTIF($I:$I,I457),""),"")</f>
        <v/>
      </c>
      <c r="P457" s="38" t="str">
        <f aca="false">IF(G457=1,IF(COUNTIFS(C$2:C457,C457,G$2:G457,1)=1,COUNTIFS($C:$C,C457,$G:$G,1)+ROW()/10000000,""),"")</f>
        <v/>
      </c>
      <c r="Q457" s="0" t="str">
        <f aca="false">IF(K457=1,IF(COUNTIFS(C$2:C457,C457,K$2:K457,1)=1,1,0),"")</f>
        <v/>
      </c>
      <c r="R457" s="0" t="str">
        <f aca="false">IF(M457=1,IF(COUNTIFS(C$2:C457,C457,M$2:M457,1)=1,1,0),"")</f>
        <v/>
      </c>
      <c r="S457" s="0" t="str">
        <f aca="false">IF(L457=1,IF(COUNTIFS(C$2:C457,C457,L$2:L457,1)=1,1,0),"")</f>
        <v/>
      </c>
      <c r="T457" s="38" t="str">
        <f aca="false">IF(N457="","",N457+ROW()/10000000)</f>
        <v/>
      </c>
      <c r="U457" s="36" t="n">
        <f aca="false">IF(G457=1,IF(B457="",1,0),"")</f>
        <v>0</v>
      </c>
    </row>
    <row r="458" customFormat="false" ht="15" hidden="false" customHeight="false" outlineLevel="0" collapsed="false">
      <c r="A458" s="35" t="n">
        <v>46085.3129166667</v>
      </c>
      <c r="B458" s="35" t="n">
        <v>46085.3130555556</v>
      </c>
      <c r="C458" s="36" t="s">
        <v>140</v>
      </c>
      <c r="D458" s="36" t="s">
        <v>141</v>
      </c>
      <c r="E458" s="36" t="s">
        <v>128</v>
      </c>
      <c r="F458" s="36" t="s">
        <v>122</v>
      </c>
      <c r="G458" s="36" t="n">
        <f aca="false">IF(A458="","",IF(AND(A458&gt;=Debut,A458&lt;Fin),1,0))</f>
        <v>1</v>
      </c>
      <c r="H458" s="36" t="n">
        <f aca="false">IF(G458=1,INT(ROUND((A458-Debut)*86400,0)/600),"")</f>
        <v>333</v>
      </c>
      <c r="I458" s="36" t="n">
        <f aca="false">IF(G458=1,INT(ROUND((A458-Debut)*86400,0)/3600),"")</f>
        <v>55</v>
      </c>
      <c r="J458" s="36" t="n">
        <f aca="false">IF(OR(A458="",B458=""),"",ROUND((B458-A458)*86400,0))</f>
        <v>12</v>
      </c>
      <c r="K458" s="37" t="n">
        <f aca="false">IF(G458=1,IF(COUNTIFS($C:$C,C458,$G:$G,1,$A:$A,"&gt;="&amp;(A458-FenetreInterm/86400),$A:$A,"&lt;="&amp;A458)&gt;=NbInterm,1,0),"")</f>
        <v>0</v>
      </c>
      <c r="L458" s="37" t="n">
        <f aca="false">IF(G458=1,IF(B458="",0,IF(J458&lt;SeuilFugitive,1,0)),"")</f>
        <v>0</v>
      </c>
      <c r="M458" s="37" t="n">
        <f aca="false">IF(G458=1,IF(B458="",IF((Fin-A458)*24&gt;SeuilFigee,1,0),IF(J458&gt;SeuilFigee*3600,1,0)),"")</f>
        <v>0</v>
      </c>
      <c r="N458" s="36" t="n">
        <f aca="false">IF(G458=1,IF(COUNTIF(H$2:H458,H458)=1,COUNTIF($H:$H,H458),""),"")</f>
        <v>7</v>
      </c>
      <c r="O458" s="0" t="str">
        <f aca="false">IF(G458=1,IF(COUNTIF(I$2:I458,I458)=1,COUNTIF($I:$I,I458),""),"")</f>
        <v/>
      </c>
      <c r="P458" s="38" t="str">
        <f aca="false">IF(G458=1,IF(COUNTIFS(C$2:C458,C458,G$2:G458,1)=1,COUNTIFS($C:$C,C458,$G:$G,1)+ROW()/10000000,""),"")</f>
        <v/>
      </c>
      <c r="Q458" s="0" t="str">
        <f aca="false">IF(K458=1,IF(COUNTIFS(C$2:C458,C458,K$2:K458,1)=1,1,0),"")</f>
        <v/>
      </c>
      <c r="R458" s="0" t="str">
        <f aca="false">IF(M458=1,IF(COUNTIFS(C$2:C458,C458,M$2:M458,1)=1,1,0),"")</f>
        <v/>
      </c>
      <c r="S458" s="0" t="str">
        <f aca="false">IF(L458=1,IF(COUNTIFS(C$2:C458,C458,L$2:L458,1)=1,1,0),"")</f>
        <v/>
      </c>
      <c r="T458" s="38" t="n">
        <f aca="false">IF(N458="","",N458+ROW()/10000000)</f>
        <v>7.0000458</v>
      </c>
      <c r="U458" s="36" t="n">
        <f aca="false">IF(G458=1,IF(B458="",1,0),"")</f>
        <v>0</v>
      </c>
    </row>
    <row r="459" customFormat="false" ht="15" hidden="false" customHeight="false" outlineLevel="0" collapsed="false">
      <c r="A459" s="35" t="n">
        <v>46085.3130671296</v>
      </c>
      <c r="B459" s="35" t="n">
        <v>46085.313125</v>
      </c>
      <c r="C459" s="36" t="s">
        <v>140</v>
      </c>
      <c r="D459" s="36" t="s">
        <v>141</v>
      </c>
      <c r="E459" s="36" t="s">
        <v>128</v>
      </c>
      <c r="F459" s="36" t="s">
        <v>122</v>
      </c>
      <c r="G459" s="36" t="n">
        <f aca="false">IF(A459="","",IF(AND(A459&gt;=Debut,A459&lt;Fin),1,0))</f>
        <v>1</v>
      </c>
      <c r="H459" s="36" t="n">
        <f aca="false">IF(G459=1,INT(ROUND((A459-Debut)*86400,0)/600),"")</f>
        <v>333</v>
      </c>
      <c r="I459" s="36" t="n">
        <f aca="false">IF(G459=1,INT(ROUND((A459-Debut)*86400,0)/3600),"")</f>
        <v>55</v>
      </c>
      <c r="J459" s="36" t="n">
        <f aca="false">IF(OR(A459="",B459=""),"",ROUND((B459-A459)*86400,0))</f>
        <v>5</v>
      </c>
      <c r="K459" s="37" t="n">
        <f aca="false">IF(G459=1,IF(COUNTIFS($C:$C,C459,$G:$G,1,$A:$A,"&gt;="&amp;(A459-FenetreInterm/86400),$A:$A,"&lt;="&amp;A459)&gt;=NbInterm,1,0),"")</f>
        <v>0</v>
      </c>
      <c r="L459" s="37" t="n">
        <f aca="false">IF(G459=1,IF(B459="",0,IF(J459&lt;SeuilFugitive,1,0)),"")</f>
        <v>0</v>
      </c>
      <c r="M459" s="37" t="n">
        <f aca="false">IF(G459=1,IF(B459="",IF((Fin-A459)*24&gt;SeuilFigee,1,0),IF(J459&gt;SeuilFigee*3600,1,0)),"")</f>
        <v>0</v>
      </c>
      <c r="N459" s="0" t="str">
        <f aca="false">IF(G459=1,IF(COUNTIF(H$2:H459,H459)=1,COUNTIF($H:$H,H459),""),"")</f>
        <v/>
      </c>
      <c r="O459" s="0" t="str">
        <f aca="false">IF(G459=1,IF(COUNTIF(I$2:I459,I459)=1,COUNTIF($I:$I,I459),""),"")</f>
        <v/>
      </c>
      <c r="P459" s="38" t="str">
        <f aca="false">IF(G459=1,IF(COUNTIFS(C$2:C459,C459,G$2:G459,1)=1,COUNTIFS($C:$C,C459,$G:$G,1)+ROW()/10000000,""),"")</f>
        <v/>
      </c>
      <c r="Q459" s="0" t="str">
        <f aca="false">IF(K459=1,IF(COUNTIFS(C$2:C459,C459,K$2:K459,1)=1,1,0),"")</f>
        <v/>
      </c>
      <c r="R459" s="0" t="str">
        <f aca="false">IF(M459=1,IF(COUNTIFS(C$2:C459,C459,M$2:M459,1)=1,1,0),"")</f>
        <v/>
      </c>
      <c r="S459" s="0" t="str">
        <f aca="false">IF(L459=1,IF(COUNTIFS(C$2:C459,C459,L$2:L459,1)=1,1,0),"")</f>
        <v/>
      </c>
      <c r="T459" s="38" t="str">
        <f aca="false">IF(N459="","",N459+ROW()/10000000)</f>
        <v/>
      </c>
      <c r="U459" s="36" t="n">
        <f aca="false">IF(G459=1,IF(B459="",1,0),"")</f>
        <v>0</v>
      </c>
    </row>
    <row r="460" customFormat="false" ht="15" hidden="false" customHeight="false" outlineLevel="0" collapsed="false">
      <c r="A460" s="35" t="n">
        <v>46085.3131944445</v>
      </c>
      <c r="B460" s="35" t="n">
        <v>46085.313287037</v>
      </c>
      <c r="C460" s="36" t="s">
        <v>140</v>
      </c>
      <c r="D460" s="36" t="s">
        <v>141</v>
      </c>
      <c r="E460" s="36" t="s">
        <v>128</v>
      </c>
      <c r="F460" s="36" t="s">
        <v>122</v>
      </c>
      <c r="G460" s="36" t="n">
        <f aca="false">IF(A460="","",IF(AND(A460&gt;=Debut,A460&lt;Fin),1,0))</f>
        <v>1</v>
      </c>
      <c r="H460" s="36" t="n">
        <f aca="false">IF(G460=1,INT(ROUND((A460-Debut)*86400,0)/600),"")</f>
        <v>333</v>
      </c>
      <c r="I460" s="36" t="n">
        <f aca="false">IF(G460=1,INT(ROUND((A460-Debut)*86400,0)/3600),"")</f>
        <v>55</v>
      </c>
      <c r="J460" s="36" t="n">
        <f aca="false">IF(OR(A460="",B460=""),"",ROUND((B460-A460)*86400,0))</f>
        <v>8</v>
      </c>
      <c r="K460" s="37" t="n">
        <f aca="false">IF(G460=1,IF(COUNTIFS($C:$C,C460,$G:$G,1,$A:$A,"&gt;="&amp;(A460-FenetreInterm/86400),$A:$A,"&lt;="&amp;A460)&gt;=NbInterm,1,0),"")</f>
        <v>1</v>
      </c>
      <c r="L460" s="37" t="n">
        <f aca="false">IF(G460=1,IF(B460="",0,IF(J460&lt;SeuilFugitive,1,0)),"")</f>
        <v>0</v>
      </c>
      <c r="M460" s="37" t="n">
        <f aca="false">IF(G460=1,IF(B460="",IF((Fin-A460)*24&gt;SeuilFigee,1,0),IF(J460&gt;SeuilFigee*3600,1,0)),"")</f>
        <v>0</v>
      </c>
      <c r="N460" s="0" t="str">
        <f aca="false">IF(G460=1,IF(COUNTIF(H$2:H460,H460)=1,COUNTIF($H:$H,H460),""),"")</f>
        <v/>
      </c>
      <c r="O460" s="0" t="str">
        <f aca="false">IF(G460=1,IF(COUNTIF(I$2:I460,I460)=1,COUNTIF($I:$I,I460),""),"")</f>
        <v/>
      </c>
      <c r="P460" s="38" t="str">
        <f aca="false">IF(G460=1,IF(COUNTIFS(C$2:C460,C460,G$2:G460,1)=1,COUNTIFS($C:$C,C460,$G:$G,1)+ROW()/10000000,""),"")</f>
        <v/>
      </c>
      <c r="Q460" s="36" t="n">
        <f aca="false">IF(K460=1,IF(COUNTIFS(C$2:C460,C460,K$2:K460,1)=1,1,0),"")</f>
        <v>0</v>
      </c>
      <c r="R460" s="0" t="str">
        <f aca="false">IF(M460=1,IF(COUNTIFS(C$2:C460,C460,M$2:M460,1)=1,1,0),"")</f>
        <v/>
      </c>
      <c r="S460" s="0" t="str">
        <f aca="false">IF(L460=1,IF(COUNTIFS(C$2:C460,C460,L$2:L460,1)=1,1,0),"")</f>
        <v/>
      </c>
      <c r="T460" s="38" t="str">
        <f aca="false">IF(N460="","",N460+ROW()/10000000)</f>
        <v/>
      </c>
      <c r="U460" s="36" t="n">
        <f aca="false">IF(G460=1,IF(B460="",1,0),"")</f>
        <v>0</v>
      </c>
    </row>
    <row r="461" customFormat="false" ht="15" hidden="false" customHeight="false" outlineLevel="0" collapsed="false">
      <c r="A461" s="35" t="n">
        <v>46085.3134606482</v>
      </c>
      <c r="B461" s="35" t="n">
        <v>46085.3135185185</v>
      </c>
      <c r="C461" s="36" t="s">
        <v>140</v>
      </c>
      <c r="D461" s="36" t="s">
        <v>141</v>
      </c>
      <c r="E461" s="36" t="s">
        <v>128</v>
      </c>
      <c r="F461" s="36" t="s">
        <v>122</v>
      </c>
      <c r="G461" s="36" t="n">
        <f aca="false">IF(A461="","",IF(AND(A461&gt;=Debut,A461&lt;Fin),1,0))</f>
        <v>1</v>
      </c>
      <c r="H461" s="36" t="n">
        <f aca="false">IF(G461=1,INT(ROUND((A461-Debut)*86400,0)/600),"")</f>
        <v>333</v>
      </c>
      <c r="I461" s="36" t="n">
        <f aca="false">IF(G461=1,INT(ROUND((A461-Debut)*86400,0)/3600),"")</f>
        <v>55</v>
      </c>
      <c r="J461" s="36" t="n">
        <f aca="false">IF(OR(A461="",B461=""),"",ROUND((B461-A461)*86400,0))</f>
        <v>5</v>
      </c>
      <c r="K461" s="37" t="n">
        <f aca="false">IF(G461=1,IF(COUNTIFS($C:$C,C461,$G:$G,1,$A:$A,"&gt;="&amp;(A461-FenetreInterm/86400),$A:$A,"&lt;="&amp;A461)&gt;=NbInterm,1,0),"")</f>
        <v>1</v>
      </c>
      <c r="L461" s="37" t="n">
        <f aca="false">IF(G461=1,IF(B461="",0,IF(J461&lt;SeuilFugitive,1,0)),"")</f>
        <v>0</v>
      </c>
      <c r="M461" s="37" t="n">
        <f aca="false">IF(G461=1,IF(B461="",IF((Fin-A461)*24&gt;SeuilFigee,1,0),IF(J461&gt;SeuilFigee*3600,1,0)),"")</f>
        <v>0</v>
      </c>
      <c r="N461" s="0" t="str">
        <f aca="false">IF(G461=1,IF(COUNTIF(H$2:H461,H461)=1,COUNTIF($H:$H,H461),""),"")</f>
        <v/>
      </c>
      <c r="O461" s="0" t="str">
        <f aca="false">IF(G461=1,IF(COUNTIF(I$2:I461,I461)=1,COUNTIF($I:$I,I461),""),"")</f>
        <v/>
      </c>
      <c r="P461" s="38" t="str">
        <f aca="false">IF(G461=1,IF(COUNTIFS(C$2:C461,C461,G$2:G461,1)=1,COUNTIFS($C:$C,C461,$G:$G,1)+ROW()/10000000,""),"")</f>
        <v/>
      </c>
      <c r="Q461" s="36" t="n">
        <f aca="false">IF(K461=1,IF(COUNTIFS(C$2:C461,C461,K$2:K461,1)=1,1,0),"")</f>
        <v>0</v>
      </c>
      <c r="R461" s="0" t="str">
        <f aca="false">IF(M461=1,IF(COUNTIFS(C$2:C461,C461,M$2:M461,1)=1,1,0),"")</f>
        <v/>
      </c>
      <c r="S461" s="0" t="str">
        <f aca="false">IF(L461=1,IF(COUNTIFS(C$2:C461,C461,L$2:L461,1)=1,1,0),"")</f>
        <v/>
      </c>
      <c r="T461" s="38" t="str">
        <f aca="false">IF(N461="","",N461+ROW()/10000000)</f>
        <v/>
      </c>
      <c r="U461" s="36" t="n">
        <f aca="false">IF(G461=1,IF(B461="",1,0),"")</f>
        <v>0</v>
      </c>
    </row>
    <row r="462" customFormat="false" ht="15" hidden="false" customHeight="false" outlineLevel="0" collapsed="false">
      <c r="A462" s="35" t="n">
        <v>46085.3136574074</v>
      </c>
      <c r="B462" s="35" t="n">
        <v>46085.3137268519</v>
      </c>
      <c r="C462" s="36" t="s">
        <v>140</v>
      </c>
      <c r="D462" s="36" t="s">
        <v>141</v>
      </c>
      <c r="E462" s="36" t="s">
        <v>128</v>
      </c>
      <c r="F462" s="36" t="s">
        <v>122</v>
      </c>
      <c r="G462" s="36" t="n">
        <f aca="false">IF(A462="","",IF(AND(A462&gt;=Debut,A462&lt;Fin),1,0))</f>
        <v>1</v>
      </c>
      <c r="H462" s="36" t="n">
        <f aca="false">IF(G462=1,INT(ROUND((A462-Debut)*86400,0)/600),"")</f>
        <v>333</v>
      </c>
      <c r="I462" s="36" t="n">
        <f aca="false">IF(G462=1,INT(ROUND((A462-Debut)*86400,0)/3600),"")</f>
        <v>55</v>
      </c>
      <c r="J462" s="36" t="n">
        <f aca="false">IF(OR(A462="",B462=""),"",ROUND((B462-A462)*86400,0))</f>
        <v>6</v>
      </c>
      <c r="K462" s="37" t="n">
        <f aca="false">IF(G462=1,IF(COUNTIFS($C:$C,C462,$G:$G,1,$A:$A,"&gt;="&amp;(A462-FenetreInterm/86400),$A:$A,"&lt;="&amp;A462)&gt;=NbInterm,1,0),"")</f>
        <v>1</v>
      </c>
      <c r="L462" s="37" t="n">
        <f aca="false">IF(G462=1,IF(B462="",0,IF(J462&lt;SeuilFugitive,1,0)),"")</f>
        <v>0</v>
      </c>
      <c r="M462" s="37" t="n">
        <f aca="false">IF(G462=1,IF(B462="",IF((Fin-A462)*24&gt;SeuilFigee,1,0),IF(J462&gt;SeuilFigee*3600,1,0)),"")</f>
        <v>0</v>
      </c>
      <c r="N462" s="0" t="str">
        <f aca="false">IF(G462=1,IF(COUNTIF(H$2:H462,H462)=1,COUNTIF($H:$H,H462),""),"")</f>
        <v/>
      </c>
      <c r="O462" s="0" t="str">
        <f aca="false">IF(G462=1,IF(COUNTIF(I$2:I462,I462)=1,COUNTIF($I:$I,I462),""),"")</f>
        <v/>
      </c>
      <c r="P462" s="38" t="str">
        <f aca="false">IF(G462=1,IF(COUNTIFS(C$2:C462,C462,G$2:G462,1)=1,COUNTIFS($C:$C,C462,$G:$G,1)+ROW()/10000000,""),"")</f>
        <v/>
      </c>
      <c r="Q462" s="36" t="n">
        <f aca="false">IF(K462=1,IF(COUNTIFS(C$2:C462,C462,K$2:K462,1)=1,1,0),"")</f>
        <v>0</v>
      </c>
      <c r="R462" s="0" t="str">
        <f aca="false">IF(M462=1,IF(COUNTIFS(C$2:C462,C462,M$2:M462,1)=1,1,0),"")</f>
        <v/>
      </c>
      <c r="S462" s="0" t="str">
        <f aca="false">IF(L462=1,IF(COUNTIFS(C$2:C462,C462,L$2:L462,1)=1,1,0),"")</f>
        <v/>
      </c>
      <c r="T462" s="38" t="str">
        <f aca="false">IF(N462="","",N462+ROW()/10000000)</f>
        <v/>
      </c>
      <c r="U462" s="36" t="n">
        <f aca="false">IF(G462=1,IF(B462="",1,0),"")</f>
        <v>0</v>
      </c>
    </row>
    <row r="463" customFormat="false" ht="15" hidden="false" customHeight="false" outlineLevel="0" collapsed="false">
      <c r="A463" s="35" t="n">
        <v>46085.3138194445</v>
      </c>
      <c r="B463" s="35" t="n">
        <v>46085.3138888889</v>
      </c>
      <c r="C463" s="36" t="s">
        <v>140</v>
      </c>
      <c r="D463" s="36" t="s">
        <v>141</v>
      </c>
      <c r="E463" s="36" t="s">
        <v>128</v>
      </c>
      <c r="F463" s="36" t="s">
        <v>122</v>
      </c>
      <c r="G463" s="36" t="n">
        <f aca="false">IF(A463="","",IF(AND(A463&gt;=Debut,A463&lt;Fin),1,0))</f>
        <v>1</v>
      </c>
      <c r="H463" s="36" t="n">
        <f aca="false">IF(G463=1,INT(ROUND((A463-Debut)*86400,0)/600),"")</f>
        <v>333</v>
      </c>
      <c r="I463" s="36" t="n">
        <f aca="false">IF(G463=1,INT(ROUND((A463-Debut)*86400,0)/3600),"")</f>
        <v>55</v>
      </c>
      <c r="J463" s="36" t="n">
        <f aca="false">IF(OR(A463="",B463=""),"",ROUND((B463-A463)*86400,0))</f>
        <v>6</v>
      </c>
      <c r="K463" s="37" t="n">
        <f aca="false">IF(G463=1,IF(COUNTIFS($C:$C,C463,$G:$G,1,$A:$A,"&gt;="&amp;(A463-FenetreInterm/86400),$A:$A,"&lt;="&amp;A463)&gt;=NbInterm,1,0),"")</f>
        <v>1</v>
      </c>
      <c r="L463" s="37" t="n">
        <f aca="false">IF(G463=1,IF(B463="",0,IF(J463&lt;SeuilFugitive,1,0)),"")</f>
        <v>0</v>
      </c>
      <c r="M463" s="37" t="n">
        <f aca="false">IF(G463=1,IF(B463="",IF((Fin-A463)*24&gt;SeuilFigee,1,0),IF(J463&gt;SeuilFigee*3600,1,0)),"")</f>
        <v>0</v>
      </c>
      <c r="N463" s="0" t="str">
        <f aca="false">IF(G463=1,IF(COUNTIF(H$2:H463,H463)=1,COUNTIF($H:$H,H463),""),"")</f>
        <v/>
      </c>
      <c r="O463" s="0" t="str">
        <f aca="false">IF(G463=1,IF(COUNTIF(I$2:I463,I463)=1,COUNTIF($I:$I,I463),""),"")</f>
        <v/>
      </c>
      <c r="P463" s="38" t="str">
        <f aca="false">IF(G463=1,IF(COUNTIFS(C$2:C463,C463,G$2:G463,1)=1,COUNTIFS($C:$C,C463,$G:$G,1)+ROW()/10000000,""),"")</f>
        <v/>
      </c>
      <c r="Q463" s="36" t="n">
        <f aca="false">IF(K463=1,IF(COUNTIFS(C$2:C463,C463,K$2:K463,1)=1,1,0),"")</f>
        <v>0</v>
      </c>
      <c r="R463" s="0" t="str">
        <f aca="false">IF(M463=1,IF(COUNTIFS(C$2:C463,C463,M$2:M463,1)=1,1,0),"")</f>
        <v/>
      </c>
      <c r="S463" s="0" t="str">
        <f aca="false">IF(L463=1,IF(COUNTIFS(C$2:C463,C463,L$2:L463,1)=1,1,0),"")</f>
        <v/>
      </c>
      <c r="T463" s="38" t="str">
        <f aca="false">IF(N463="","",N463+ROW()/10000000)</f>
        <v/>
      </c>
      <c r="U463" s="36" t="n">
        <f aca="false">IF(G463=1,IF(B463="",1,0),"")</f>
        <v>0</v>
      </c>
    </row>
    <row r="464" customFormat="false" ht="15" hidden="false" customHeight="false" outlineLevel="0" collapsed="false">
      <c r="A464" s="35" t="n">
        <v>46085.3154861111</v>
      </c>
      <c r="B464" s="35" t="n">
        <v>46085.3216087963</v>
      </c>
      <c r="C464" s="36" t="s">
        <v>145</v>
      </c>
      <c r="D464" s="36" t="s">
        <v>146</v>
      </c>
      <c r="E464" s="36" t="s">
        <v>121</v>
      </c>
      <c r="F464" s="36" t="s">
        <v>144</v>
      </c>
      <c r="G464" s="36" t="n">
        <f aca="false">IF(A464="","",IF(AND(A464&gt;=Debut,A464&lt;Fin),1,0))</f>
        <v>1</v>
      </c>
      <c r="H464" s="36" t="n">
        <f aca="false">IF(G464=1,INT(ROUND((A464-Debut)*86400,0)/600),"")</f>
        <v>333</v>
      </c>
      <c r="I464" s="36" t="n">
        <f aca="false">IF(G464=1,INT(ROUND((A464-Debut)*86400,0)/3600),"")</f>
        <v>55</v>
      </c>
      <c r="J464" s="36" t="n">
        <f aca="false">IF(OR(A464="",B464=""),"",ROUND((B464-A464)*86400,0))</f>
        <v>529</v>
      </c>
      <c r="K464" s="37" t="n">
        <f aca="false">IF(G464=1,IF(COUNTIFS($C:$C,C464,$G:$G,1,$A:$A,"&gt;="&amp;(A464-FenetreInterm/86400),$A:$A,"&lt;="&amp;A464)&gt;=NbInterm,1,0),"")</f>
        <v>0</v>
      </c>
      <c r="L464" s="37" t="n">
        <f aca="false">IF(G464=1,IF(B464="",0,IF(J464&lt;SeuilFugitive,1,0)),"")</f>
        <v>0</v>
      </c>
      <c r="M464" s="37" t="n">
        <f aca="false">IF(G464=1,IF(B464="",IF((Fin-A464)*24&gt;SeuilFigee,1,0),IF(J464&gt;SeuilFigee*3600,1,0)),"")</f>
        <v>0</v>
      </c>
      <c r="N464" s="0" t="str">
        <f aca="false">IF(G464=1,IF(COUNTIF(H$2:H464,H464)=1,COUNTIF($H:$H,H464),""),"")</f>
        <v/>
      </c>
      <c r="O464" s="0" t="str">
        <f aca="false">IF(G464=1,IF(COUNTIF(I$2:I464,I464)=1,COUNTIF($I:$I,I464),""),"")</f>
        <v/>
      </c>
      <c r="P464" s="38" t="str">
        <f aca="false">IF(G464=1,IF(COUNTIFS(C$2:C464,C464,G$2:G464,1)=1,COUNTIFS($C:$C,C464,$G:$G,1)+ROW()/10000000,""),"")</f>
        <v/>
      </c>
      <c r="Q464" s="0" t="str">
        <f aca="false">IF(K464=1,IF(COUNTIFS(C$2:C464,C464,K$2:K464,1)=1,1,0),"")</f>
        <v/>
      </c>
      <c r="R464" s="0" t="str">
        <f aca="false">IF(M464=1,IF(COUNTIFS(C$2:C464,C464,M$2:M464,1)=1,1,0),"")</f>
        <v/>
      </c>
      <c r="S464" s="0" t="str">
        <f aca="false">IF(L464=1,IF(COUNTIFS(C$2:C464,C464,L$2:L464,1)=1,1,0),"")</f>
        <v/>
      </c>
      <c r="T464" s="38" t="str">
        <f aca="false">IF(N464="","",N464+ROW()/10000000)</f>
        <v/>
      </c>
      <c r="U464" s="36" t="n">
        <f aca="false">IF(G464=1,IF(B464="",1,0),"")</f>
        <v>0</v>
      </c>
    </row>
    <row r="465" customFormat="false" ht="15" hidden="false" customHeight="false" outlineLevel="0" collapsed="false">
      <c r="A465" s="35" t="n">
        <v>46085.3237731482</v>
      </c>
      <c r="B465" s="35" t="n">
        <v>46085.3250810185</v>
      </c>
      <c r="C465" s="36" t="s">
        <v>136</v>
      </c>
      <c r="D465" s="36" t="s">
        <v>137</v>
      </c>
      <c r="E465" s="36" t="s">
        <v>121</v>
      </c>
      <c r="F465" s="36" t="s">
        <v>125</v>
      </c>
      <c r="G465" s="36" t="n">
        <f aca="false">IF(A465="","",IF(AND(A465&gt;=Debut,A465&lt;Fin),1,0))</f>
        <v>1</v>
      </c>
      <c r="H465" s="36" t="n">
        <f aca="false">IF(G465=1,INT(ROUND((A465-Debut)*86400,0)/600),"")</f>
        <v>334</v>
      </c>
      <c r="I465" s="36" t="n">
        <f aca="false">IF(G465=1,INT(ROUND((A465-Debut)*86400,0)/3600),"")</f>
        <v>55</v>
      </c>
      <c r="J465" s="36" t="n">
        <f aca="false">IF(OR(A465="",B465=""),"",ROUND((B465-A465)*86400,0))</f>
        <v>113</v>
      </c>
      <c r="K465" s="37" t="n">
        <f aca="false">IF(G465=1,IF(COUNTIFS($C:$C,C465,$G:$G,1,$A:$A,"&gt;="&amp;(A465-FenetreInterm/86400),$A:$A,"&lt;="&amp;A465)&gt;=NbInterm,1,0),"")</f>
        <v>0</v>
      </c>
      <c r="L465" s="37" t="n">
        <f aca="false">IF(G465=1,IF(B465="",0,IF(J465&lt;SeuilFugitive,1,0)),"")</f>
        <v>0</v>
      </c>
      <c r="M465" s="37" t="n">
        <f aca="false">IF(G465=1,IF(B465="",IF((Fin-A465)*24&gt;SeuilFigee,1,0),IF(J465&gt;SeuilFigee*3600,1,0)),"")</f>
        <v>0</v>
      </c>
      <c r="N465" s="36" t="n">
        <f aca="false">IF(G465=1,IF(COUNTIF(H$2:H465,H465)=1,COUNTIF($H:$H,H465),""),"")</f>
        <v>1</v>
      </c>
      <c r="O465" s="0" t="str">
        <f aca="false">IF(G465=1,IF(COUNTIF(I$2:I465,I465)=1,COUNTIF($I:$I,I465),""),"")</f>
        <v/>
      </c>
      <c r="P465" s="38" t="str">
        <f aca="false">IF(G465=1,IF(COUNTIFS(C$2:C465,C465,G$2:G465,1)=1,COUNTIFS($C:$C,C465,$G:$G,1)+ROW()/10000000,""),"")</f>
        <v/>
      </c>
      <c r="Q465" s="0" t="str">
        <f aca="false">IF(K465=1,IF(COUNTIFS(C$2:C465,C465,K$2:K465,1)=1,1,0),"")</f>
        <v/>
      </c>
      <c r="R465" s="0" t="str">
        <f aca="false">IF(M465=1,IF(COUNTIFS(C$2:C465,C465,M$2:M465,1)=1,1,0),"")</f>
        <v/>
      </c>
      <c r="S465" s="0" t="str">
        <f aca="false">IF(L465=1,IF(COUNTIFS(C$2:C465,C465,L$2:L465,1)=1,1,0),"")</f>
        <v/>
      </c>
      <c r="T465" s="38" t="n">
        <f aca="false">IF(N465="","",N465+ROW()/10000000)</f>
        <v>1.0000465</v>
      </c>
      <c r="U465" s="36" t="n">
        <f aca="false">IF(G465=1,IF(B465="",1,0),"")</f>
        <v>0</v>
      </c>
    </row>
    <row r="466" customFormat="false" ht="15" hidden="false" customHeight="false" outlineLevel="0" collapsed="false">
      <c r="A466" s="35" t="n">
        <v>46085.3440740741</v>
      </c>
      <c r="B466" s="35" t="n">
        <v>46085.3521643519</v>
      </c>
      <c r="C466" s="36" t="s">
        <v>153</v>
      </c>
      <c r="D466" s="36" t="s">
        <v>154</v>
      </c>
      <c r="E466" s="36" t="s">
        <v>121</v>
      </c>
      <c r="F466" s="36" t="s">
        <v>144</v>
      </c>
      <c r="G466" s="36" t="n">
        <f aca="false">IF(A466="","",IF(AND(A466&gt;=Debut,A466&lt;Fin),1,0))</f>
        <v>1</v>
      </c>
      <c r="H466" s="36" t="n">
        <f aca="false">IF(G466=1,INT(ROUND((A466-Debut)*86400,0)/600),"")</f>
        <v>337</v>
      </c>
      <c r="I466" s="36" t="n">
        <f aca="false">IF(G466=1,INT(ROUND((A466-Debut)*86400,0)/3600),"")</f>
        <v>56</v>
      </c>
      <c r="J466" s="36" t="n">
        <f aca="false">IF(OR(A466="",B466=""),"",ROUND((B466-A466)*86400,0))</f>
        <v>699</v>
      </c>
      <c r="K466" s="37" t="n">
        <f aca="false">IF(G466=1,IF(COUNTIFS($C:$C,C466,$G:$G,1,$A:$A,"&gt;="&amp;(A466-FenetreInterm/86400),$A:$A,"&lt;="&amp;A466)&gt;=NbInterm,1,0),"")</f>
        <v>0</v>
      </c>
      <c r="L466" s="37" t="n">
        <f aca="false">IF(G466=1,IF(B466="",0,IF(J466&lt;SeuilFugitive,1,0)),"")</f>
        <v>0</v>
      </c>
      <c r="M466" s="37" t="n">
        <f aca="false">IF(G466=1,IF(B466="",IF((Fin-A466)*24&gt;SeuilFigee,1,0),IF(J466&gt;SeuilFigee*3600,1,0)),"")</f>
        <v>0</v>
      </c>
      <c r="N466" s="36" t="n">
        <f aca="false">IF(G466=1,IF(COUNTIF(H$2:H466,H466)=1,COUNTIF($H:$H,H466),""),"")</f>
        <v>1</v>
      </c>
      <c r="O466" s="36" t="n">
        <f aca="false">IF(G466=1,IF(COUNTIF(I$2:I466,I466)=1,COUNTIF($I:$I,I466),""),"")</f>
        <v>3</v>
      </c>
      <c r="P466" s="38" t="str">
        <f aca="false">IF(G466=1,IF(COUNTIFS(C$2:C466,C466,G$2:G466,1)=1,COUNTIFS($C:$C,C466,$G:$G,1)+ROW()/10000000,""),"")</f>
        <v/>
      </c>
      <c r="Q466" s="0" t="str">
        <f aca="false">IF(K466=1,IF(COUNTIFS(C$2:C466,C466,K$2:K466,1)=1,1,0),"")</f>
        <v/>
      </c>
      <c r="R466" s="0" t="str">
        <f aca="false">IF(M466=1,IF(COUNTIFS(C$2:C466,C466,M$2:M466,1)=1,1,0),"")</f>
        <v/>
      </c>
      <c r="S466" s="0" t="str">
        <f aca="false">IF(L466=1,IF(COUNTIFS(C$2:C466,C466,L$2:L466,1)=1,1,0),"")</f>
        <v/>
      </c>
      <c r="T466" s="38" t="n">
        <f aca="false">IF(N466="","",N466+ROW()/10000000)</f>
        <v>1.0000466</v>
      </c>
      <c r="U466" s="36" t="n">
        <f aca="false">IF(G466=1,IF(B466="",1,0),"")</f>
        <v>0</v>
      </c>
    </row>
    <row r="467" customFormat="false" ht="15" hidden="false" customHeight="false" outlineLevel="0" collapsed="false">
      <c r="A467" s="35" t="n">
        <v>46085.3516782407</v>
      </c>
      <c r="B467" s="35" t="n">
        <v>46085.3560185185</v>
      </c>
      <c r="C467" s="36" t="s">
        <v>138</v>
      </c>
      <c r="D467" s="36" t="s">
        <v>139</v>
      </c>
      <c r="E467" s="36" t="s">
        <v>128</v>
      </c>
      <c r="F467" s="36" t="s">
        <v>118</v>
      </c>
      <c r="G467" s="36" t="n">
        <f aca="false">IF(A467="","",IF(AND(A467&gt;=Debut,A467&lt;Fin),1,0))</f>
        <v>1</v>
      </c>
      <c r="H467" s="36" t="n">
        <f aca="false">IF(G467=1,INT(ROUND((A467-Debut)*86400,0)/600),"")</f>
        <v>338</v>
      </c>
      <c r="I467" s="36" t="n">
        <f aca="false">IF(G467=1,INT(ROUND((A467-Debut)*86400,0)/3600),"")</f>
        <v>56</v>
      </c>
      <c r="J467" s="36" t="n">
        <f aca="false">IF(OR(A467="",B467=""),"",ROUND((B467-A467)*86400,0))</f>
        <v>375</v>
      </c>
      <c r="K467" s="37" t="n">
        <f aca="false">IF(G467=1,IF(COUNTIFS($C:$C,C467,$G:$G,1,$A:$A,"&gt;="&amp;(A467-FenetreInterm/86400),$A:$A,"&lt;="&amp;A467)&gt;=NbInterm,1,0),"")</f>
        <v>0</v>
      </c>
      <c r="L467" s="37" t="n">
        <f aca="false">IF(G467=1,IF(B467="",0,IF(J467&lt;SeuilFugitive,1,0)),"")</f>
        <v>0</v>
      </c>
      <c r="M467" s="37" t="n">
        <f aca="false">IF(G467=1,IF(B467="",IF((Fin-A467)*24&gt;SeuilFigee,1,0),IF(J467&gt;SeuilFigee*3600,1,0)),"")</f>
        <v>0</v>
      </c>
      <c r="N467" s="36" t="n">
        <f aca="false">IF(G467=1,IF(COUNTIF(H$2:H467,H467)=1,COUNTIF($H:$H,H467),""),"")</f>
        <v>1</v>
      </c>
      <c r="O467" s="0" t="str">
        <f aca="false">IF(G467=1,IF(COUNTIF(I$2:I467,I467)=1,COUNTIF($I:$I,I467),""),"")</f>
        <v/>
      </c>
      <c r="P467" s="38" t="str">
        <f aca="false">IF(G467=1,IF(COUNTIFS(C$2:C467,C467,G$2:G467,1)=1,COUNTIFS($C:$C,C467,$G:$G,1)+ROW()/10000000,""),"")</f>
        <v/>
      </c>
      <c r="Q467" s="0" t="str">
        <f aca="false">IF(K467=1,IF(COUNTIFS(C$2:C467,C467,K$2:K467,1)=1,1,0),"")</f>
        <v/>
      </c>
      <c r="R467" s="0" t="str">
        <f aca="false">IF(M467=1,IF(COUNTIFS(C$2:C467,C467,M$2:M467,1)=1,1,0),"")</f>
        <v/>
      </c>
      <c r="S467" s="0" t="str">
        <f aca="false">IF(L467=1,IF(COUNTIFS(C$2:C467,C467,L$2:L467,1)=1,1,0),"")</f>
        <v/>
      </c>
      <c r="T467" s="38" t="n">
        <f aca="false">IF(N467="","",N467+ROW()/10000000)</f>
        <v>1.0000467</v>
      </c>
      <c r="U467" s="36" t="n">
        <f aca="false">IF(G467=1,IF(B467="",1,0),"")</f>
        <v>0</v>
      </c>
    </row>
    <row r="468" customFormat="false" ht="15" hidden="false" customHeight="false" outlineLevel="0" collapsed="false">
      <c r="A468" s="35" t="n">
        <v>46085.3643287037</v>
      </c>
      <c r="B468" s="35" t="n">
        <v>46085.3699884259</v>
      </c>
      <c r="C468" s="36" t="s">
        <v>149</v>
      </c>
      <c r="D468" s="36" t="s">
        <v>150</v>
      </c>
      <c r="E468" s="36" t="s">
        <v>117</v>
      </c>
      <c r="F468" s="36" t="s">
        <v>118</v>
      </c>
      <c r="G468" s="36" t="n">
        <f aca="false">IF(A468="","",IF(AND(A468&gt;=Debut,A468&lt;Fin),1,0))</f>
        <v>1</v>
      </c>
      <c r="H468" s="36" t="n">
        <f aca="false">IF(G468=1,INT(ROUND((A468-Debut)*86400,0)/600),"")</f>
        <v>340</v>
      </c>
      <c r="I468" s="36" t="n">
        <f aca="false">IF(G468=1,INT(ROUND((A468-Debut)*86400,0)/3600),"")</f>
        <v>56</v>
      </c>
      <c r="J468" s="36" t="n">
        <f aca="false">IF(OR(A468="",B468=""),"",ROUND((B468-A468)*86400,0))</f>
        <v>489</v>
      </c>
      <c r="K468" s="37" t="n">
        <f aca="false">IF(G468=1,IF(COUNTIFS($C:$C,C468,$G:$G,1,$A:$A,"&gt;="&amp;(A468-FenetreInterm/86400),$A:$A,"&lt;="&amp;A468)&gt;=NbInterm,1,0),"")</f>
        <v>0</v>
      </c>
      <c r="L468" s="37" t="n">
        <f aca="false">IF(G468=1,IF(B468="",0,IF(J468&lt;SeuilFugitive,1,0)),"")</f>
        <v>0</v>
      </c>
      <c r="M468" s="37" t="n">
        <f aca="false">IF(G468=1,IF(B468="",IF((Fin-A468)*24&gt;SeuilFigee,1,0),IF(J468&gt;SeuilFigee*3600,1,0)),"")</f>
        <v>0</v>
      </c>
      <c r="N468" s="36" t="n">
        <f aca="false">IF(G468=1,IF(COUNTIF(H$2:H468,H468)=1,COUNTIF($H:$H,H468),""),"")</f>
        <v>1</v>
      </c>
      <c r="O468" s="0" t="str">
        <f aca="false">IF(G468=1,IF(COUNTIF(I$2:I468,I468)=1,COUNTIF($I:$I,I468),""),"")</f>
        <v/>
      </c>
      <c r="P468" s="38" t="str">
        <f aca="false">IF(G468=1,IF(COUNTIFS(C$2:C468,C468,G$2:G468,1)=1,COUNTIFS($C:$C,C468,$G:$G,1)+ROW()/10000000,""),"")</f>
        <v/>
      </c>
      <c r="Q468" s="0" t="str">
        <f aca="false">IF(K468=1,IF(COUNTIFS(C$2:C468,C468,K$2:K468,1)=1,1,0),"")</f>
        <v/>
      </c>
      <c r="R468" s="0" t="str">
        <f aca="false">IF(M468=1,IF(COUNTIFS(C$2:C468,C468,M$2:M468,1)=1,1,0),"")</f>
        <v/>
      </c>
      <c r="S468" s="0" t="str">
        <f aca="false">IF(L468=1,IF(COUNTIFS(C$2:C468,C468,L$2:L468,1)=1,1,0),"")</f>
        <v/>
      </c>
      <c r="T468" s="38" t="n">
        <f aca="false">IF(N468="","",N468+ROW()/10000000)</f>
        <v>1.0000468</v>
      </c>
      <c r="U468" s="36" t="n">
        <f aca="false">IF(G468=1,IF(B468="",1,0),"")</f>
        <v>0</v>
      </c>
    </row>
    <row r="469" customFormat="false" ht="15" hidden="false" customHeight="false" outlineLevel="0" collapsed="false">
      <c r="A469" s="35" t="n">
        <v>46085.3767476852</v>
      </c>
      <c r="B469" s="35" t="n">
        <v>46085.3800462963</v>
      </c>
      <c r="C469" s="36" t="s">
        <v>142</v>
      </c>
      <c r="D469" s="36" t="s">
        <v>143</v>
      </c>
      <c r="E469" s="36" t="s">
        <v>121</v>
      </c>
      <c r="F469" s="36" t="s">
        <v>144</v>
      </c>
      <c r="G469" s="36" t="n">
        <f aca="false">IF(A469="","",IF(AND(A469&gt;=Debut,A469&lt;Fin),1,0))</f>
        <v>1</v>
      </c>
      <c r="H469" s="36" t="n">
        <f aca="false">IF(G469=1,INT(ROUND((A469-Debut)*86400,0)/600),"")</f>
        <v>342</v>
      </c>
      <c r="I469" s="36" t="n">
        <f aca="false">IF(G469=1,INT(ROUND((A469-Debut)*86400,0)/3600),"")</f>
        <v>57</v>
      </c>
      <c r="J469" s="36" t="n">
        <f aca="false">IF(OR(A469="",B469=""),"",ROUND((B469-A469)*86400,0))</f>
        <v>285</v>
      </c>
      <c r="K469" s="37" t="n">
        <f aca="false">IF(G469=1,IF(COUNTIFS($C:$C,C469,$G:$G,1,$A:$A,"&gt;="&amp;(A469-FenetreInterm/86400),$A:$A,"&lt;="&amp;A469)&gt;=NbInterm,1,0),"")</f>
        <v>0</v>
      </c>
      <c r="L469" s="37" t="n">
        <f aca="false">IF(G469=1,IF(B469="",0,IF(J469&lt;SeuilFugitive,1,0)),"")</f>
        <v>0</v>
      </c>
      <c r="M469" s="37" t="n">
        <f aca="false">IF(G469=1,IF(B469="",IF((Fin-A469)*24&gt;SeuilFigee,1,0),IF(J469&gt;SeuilFigee*3600,1,0)),"")</f>
        <v>0</v>
      </c>
      <c r="N469" s="36" t="n">
        <f aca="false">IF(G469=1,IF(COUNTIF(H$2:H469,H469)=1,COUNTIF($H:$H,H469),""),"")</f>
        <v>1</v>
      </c>
      <c r="O469" s="36" t="n">
        <f aca="false">IF(G469=1,IF(COUNTIF(I$2:I469,I469)=1,COUNTIF($I:$I,I469),""),"")</f>
        <v>14</v>
      </c>
      <c r="P469" s="38" t="str">
        <f aca="false">IF(G469=1,IF(COUNTIFS(C$2:C469,C469,G$2:G469,1)=1,COUNTIFS($C:$C,C469,$G:$G,1)+ROW()/10000000,""),"")</f>
        <v/>
      </c>
      <c r="Q469" s="0" t="str">
        <f aca="false">IF(K469=1,IF(COUNTIFS(C$2:C469,C469,K$2:K469,1)=1,1,0),"")</f>
        <v/>
      </c>
      <c r="R469" s="0" t="str">
        <f aca="false">IF(M469=1,IF(COUNTIFS(C$2:C469,C469,M$2:M469,1)=1,1,0),"")</f>
        <v/>
      </c>
      <c r="S469" s="0" t="str">
        <f aca="false">IF(L469=1,IF(COUNTIFS(C$2:C469,C469,L$2:L469,1)=1,1,0),"")</f>
        <v/>
      </c>
      <c r="T469" s="38" t="n">
        <f aca="false">IF(N469="","",N469+ROW()/10000000)</f>
        <v>1.0000469</v>
      </c>
      <c r="U469" s="36" t="n">
        <f aca="false">IF(G469=1,IF(B469="",1,0),"")</f>
        <v>0</v>
      </c>
    </row>
    <row r="470" customFormat="false" ht="15" hidden="false" customHeight="false" outlineLevel="0" collapsed="false">
      <c r="A470" s="35" t="n">
        <v>46085.3824652778</v>
      </c>
      <c r="B470" s="35" t="n">
        <v>46085.3826967593</v>
      </c>
      <c r="C470" s="36" t="s">
        <v>115</v>
      </c>
      <c r="D470" s="36" t="s">
        <v>116</v>
      </c>
      <c r="E470" s="36" t="s">
        <v>117</v>
      </c>
      <c r="F470" s="36" t="s">
        <v>118</v>
      </c>
      <c r="G470" s="36" t="n">
        <f aca="false">IF(A470="","",IF(AND(A470&gt;=Debut,A470&lt;Fin),1,0))</f>
        <v>1</v>
      </c>
      <c r="H470" s="36" t="n">
        <f aca="false">IF(G470=1,INT(ROUND((A470-Debut)*86400,0)/600),"")</f>
        <v>343</v>
      </c>
      <c r="I470" s="36" t="n">
        <f aca="false">IF(G470=1,INT(ROUND((A470-Debut)*86400,0)/3600),"")</f>
        <v>57</v>
      </c>
      <c r="J470" s="36" t="n">
        <f aca="false">IF(OR(A470="",B470=""),"",ROUND((B470-A470)*86400,0))</f>
        <v>20</v>
      </c>
      <c r="K470" s="37" t="n">
        <f aca="false">IF(G470=1,IF(COUNTIFS($C:$C,C470,$G:$G,1,$A:$A,"&gt;="&amp;(A470-FenetreInterm/86400),$A:$A,"&lt;="&amp;A470)&gt;=NbInterm,1,0),"")</f>
        <v>0</v>
      </c>
      <c r="L470" s="37" t="n">
        <f aca="false">IF(G470=1,IF(B470="",0,IF(J470&lt;SeuilFugitive,1,0)),"")</f>
        <v>0</v>
      </c>
      <c r="M470" s="37" t="n">
        <f aca="false">IF(G470=1,IF(B470="",IF((Fin-A470)*24&gt;SeuilFigee,1,0),IF(J470&gt;SeuilFigee*3600,1,0)),"")</f>
        <v>0</v>
      </c>
      <c r="N470" s="36" t="n">
        <f aca="false">IF(G470=1,IF(COUNTIF(H$2:H470,H470)=1,COUNTIF($H:$H,H470),""),"")</f>
        <v>4</v>
      </c>
      <c r="O470" s="0" t="str">
        <f aca="false">IF(G470=1,IF(COUNTIF(I$2:I470,I470)=1,COUNTIF($I:$I,I470),""),"")</f>
        <v/>
      </c>
      <c r="P470" s="38" t="str">
        <f aca="false">IF(G470=1,IF(COUNTIFS(C$2:C470,C470,G$2:G470,1)=1,COUNTIFS($C:$C,C470,$G:$G,1)+ROW()/10000000,""),"")</f>
        <v/>
      </c>
      <c r="Q470" s="0" t="str">
        <f aca="false">IF(K470=1,IF(COUNTIFS(C$2:C470,C470,K$2:K470,1)=1,1,0),"")</f>
        <v/>
      </c>
      <c r="R470" s="0" t="str">
        <f aca="false">IF(M470=1,IF(COUNTIFS(C$2:C470,C470,M$2:M470,1)=1,1,0),"")</f>
        <v/>
      </c>
      <c r="S470" s="0" t="str">
        <f aca="false">IF(L470=1,IF(COUNTIFS(C$2:C470,C470,L$2:L470,1)=1,1,0),"")</f>
        <v/>
      </c>
      <c r="T470" s="38" t="n">
        <f aca="false">IF(N470="","",N470+ROW()/10000000)</f>
        <v>4.000047</v>
      </c>
      <c r="U470" s="36" t="n">
        <f aca="false">IF(G470=1,IF(B470="",1,0),"")</f>
        <v>0</v>
      </c>
    </row>
    <row r="471" customFormat="false" ht="15" hidden="false" customHeight="false" outlineLevel="0" collapsed="false">
      <c r="A471" s="35" t="n">
        <v>46085.3827199074</v>
      </c>
      <c r="B471" s="35" t="n">
        <v>46085.382962963</v>
      </c>
      <c r="C471" s="36" t="s">
        <v>115</v>
      </c>
      <c r="D471" s="36" t="s">
        <v>116</v>
      </c>
      <c r="E471" s="36" t="s">
        <v>117</v>
      </c>
      <c r="F471" s="36" t="s">
        <v>118</v>
      </c>
      <c r="G471" s="36" t="n">
        <f aca="false">IF(A471="","",IF(AND(A471&gt;=Debut,A471&lt;Fin),1,0))</f>
        <v>1</v>
      </c>
      <c r="H471" s="36" t="n">
        <f aca="false">IF(G471=1,INT(ROUND((A471-Debut)*86400,0)/600),"")</f>
        <v>343</v>
      </c>
      <c r="I471" s="36" t="n">
        <f aca="false">IF(G471=1,INT(ROUND((A471-Debut)*86400,0)/3600),"")</f>
        <v>57</v>
      </c>
      <c r="J471" s="36" t="n">
        <f aca="false">IF(OR(A471="",B471=""),"",ROUND((B471-A471)*86400,0))</f>
        <v>21</v>
      </c>
      <c r="K471" s="37" t="n">
        <f aca="false">IF(G471=1,IF(COUNTIFS($C:$C,C471,$G:$G,1,$A:$A,"&gt;="&amp;(A471-FenetreInterm/86400),$A:$A,"&lt;="&amp;A471)&gt;=NbInterm,1,0),"")</f>
        <v>0</v>
      </c>
      <c r="L471" s="37" t="n">
        <f aca="false">IF(G471=1,IF(B471="",0,IF(J471&lt;SeuilFugitive,1,0)),"")</f>
        <v>0</v>
      </c>
      <c r="M471" s="37" t="n">
        <f aca="false">IF(G471=1,IF(B471="",IF((Fin-A471)*24&gt;SeuilFigee,1,0),IF(J471&gt;SeuilFigee*3600,1,0)),"")</f>
        <v>0</v>
      </c>
      <c r="N471" s="0" t="str">
        <f aca="false">IF(G471=1,IF(COUNTIF(H$2:H471,H471)=1,COUNTIF($H:$H,H471),""),"")</f>
        <v/>
      </c>
      <c r="O471" s="0" t="str">
        <f aca="false">IF(G471=1,IF(COUNTIF(I$2:I471,I471)=1,COUNTIF($I:$I,I471),""),"")</f>
        <v/>
      </c>
      <c r="P471" s="38" t="str">
        <f aca="false">IF(G471=1,IF(COUNTIFS(C$2:C471,C471,G$2:G471,1)=1,COUNTIFS($C:$C,C471,$G:$G,1)+ROW()/10000000,""),"")</f>
        <v/>
      </c>
      <c r="Q471" s="0" t="str">
        <f aca="false">IF(K471=1,IF(COUNTIFS(C$2:C471,C471,K$2:K471,1)=1,1,0),"")</f>
        <v/>
      </c>
      <c r="R471" s="0" t="str">
        <f aca="false">IF(M471=1,IF(COUNTIFS(C$2:C471,C471,M$2:M471,1)=1,1,0),"")</f>
        <v/>
      </c>
      <c r="S471" s="0" t="str">
        <f aca="false">IF(L471=1,IF(COUNTIFS(C$2:C471,C471,L$2:L471,1)=1,1,0),"")</f>
        <v/>
      </c>
      <c r="T471" s="38" t="str">
        <f aca="false">IF(N471="","",N471+ROW()/10000000)</f>
        <v/>
      </c>
      <c r="U471" s="36" t="n">
        <f aca="false">IF(G471=1,IF(B471="",1,0),"")</f>
        <v>0</v>
      </c>
    </row>
    <row r="472" customFormat="false" ht="15" hidden="false" customHeight="false" outlineLevel="0" collapsed="false">
      <c r="A472" s="35" t="n">
        <v>46085.3828240741</v>
      </c>
      <c r="B472" s="35" t="n">
        <v>46085.3829050926</v>
      </c>
      <c r="C472" s="36" t="s">
        <v>115</v>
      </c>
      <c r="D472" s="36" t="s">
        <v>116</v>
      </c>
      <c r="E472" s="36" t="s">
        <v>117</v>
      </c>
      <c r="F472" s="36" t="s">
        <v>118</v>
      </c>
      <c r="G472" s="36" t="n">
        <f aca="false">IF(A472="","",IF(AND(A472&gt;=Debut,A472&lt;Fin),1,0))</f>
        <v>1</v>
      </c>
      <c r="H472" s="36" t="n">
        <f aca="false">IF(G472=1,INT(ROUND((A472-Debut)*86400,0)/600),"")</f>
        <v>343</v>
      </c>
      <c r="I472" s="36" t="n">
        <f aca="false">IF(G472=1,INT(ROUND((A472-Debut)*86400,0)/3600),"")</f>
        <v>57</v>
      </c>
      <c r="J472" s="36" t="n">
        <f aca="false">IF(OR(A472="",B472=""),"",ROUND((B472-A472)*86400,0))</f>
        <v>7</v>
      </c>
      <c r="K472" s="37" t="n">
        <f aca="false">IF(G472=1,IF(COUNTIFS($C:$C,C472,$G:$G,1,$A:$A,"&gt;="&amp;(A472-FenetreInterm/86400),$A:$A,"&lt;="&amp;A472)&gt;=NbInterm,1,0),"")</f>
        <v>1</v>
      </c>
      <c r="L472" s="37" t="n">
        <f aca="false">IF(G472=1,IF(B472="",0,IF(J472&lt;SeuilFugitive,1,0)),"")</f>
        <v>0</v>
      </c>
      <c r="M472" s="37" t="n">
        <f aca="false">IF(G472=1,IF(B472="",IF((Fin-A472)*24&gt;SeuilFigee,1,0),IF(J472&gt;SeuilFigee*3600,1,0)),"")</f>
        <v>0</v>
      </c>
      <c r="N472" s="0" t="str">
        <f aca="false">IF(G472=1,IF(COUNTIF(H$2:H472,H472)=1,COUNTIF($H:$H,H472),""),"")</f>
        <v/>
      </c>
      <c r="O472" s="0" t="str">
        <f aca="false">IF(G472=1,IF(COUNTIF(I$2:I472,I472)=1,COUNTIF($I:$I,I472),""),"")</f>
        <v/>
      </c>
      <c r="P472" s="38" t="str">
        <f aca="false">IF(G472=1,IF(COUNTIFS(C$2:C472,C472,G$2:G472,1)=1,COUNTIFS($C:$C,C472,$G:$G,1)+ROW()/10000000,""),"")</f>
        <v/>
      </c>
      <c r="Q472" s="36" t="n">
        <f aca="false">IF(K472=1,IF(COUNTIFS(C$2:C472,C472,K$2:K472,1)=1,1,0),"")</f>
        <v>0</v>
      </c>
      <c r="R472" s="0" t="str">
        <f aca="false">IF(M472=1,IF(COUNTIFS(C$2:C472,C472,M$2:M472,1)=1,1,0),"")</f>
        <v/>
      </c>
      <c r="S472" s="0" t="str">
        <f aca="false">IF(L472=1,IF(COUNTIFS(C$2:C472,C472,L$2:L472,1)=1,1,0),"")</f>
        <v/>
      </c>
      <c r="T472" s="38" t="str">
        <f aca="false">IF(N472="","",N472+ROW()/10000000)</f>
        <v/>
      </c>
      <c r="U472" s="36" t="n">
        <f aca="false">IF(G472=1,IF(B472="",1,0),"")</f>
        <v>0</v>
      </c>
    </row>
    <row r="473" customFormat="false" ht="15" hidden="false" customHeight="false" outlineLevel="0" collapsed="false">
      <c r="A473" s="35" t="n">
        <v>46085.3829282407</v>
      </c>
      <c r="B473" s="35" t="n">
        <v>46085.3831481482</v>
      </c>
      <c r="C473" s="36" t="s">
        <v>115</v>
      </c>
      <c r="D473" s="36" t="s">
        <v>116</v>
      </c>
      <c r="E473" s="36" t="s">
        <v>117</v>
      </c>
      <c r="F473" s="36" t="s">
        <v>118</v>
      </c>
      <c r="G473" s="36" t="n">
        <f aca="false">IF(A473="","",IF(AND(A473&gt;=Debut,A473&lt;Fin),1,0))</f>
        <v>1</v>
      </c>
      <c r="H473" s="36" t="n">
        <f aca="false">IF(G473=1,INT(ROUND((A473-Debut)*86400,0)/600),"")</f>
        <v>343</v>
      </c>
      <c r="I473" s="36" t="n">
        <f aca="false">IF(G473=1,INT(ROUND((A473-Debut)*86400,0)/3600),"")</f>
        <v>57</v>
      </c>
      <c r="J473" s="36" t="n">
        <f aca="false">IF(OR(A473="",B473=""),"",ROUND((B473-A473)*86400,0))</f>
        <v>19</v>
      </c>
      <c r="K473" s="37" t="n">
        <f aca="false">IF(G473=1,IF(COUNTIFS($C:$C,C473,$G:$G,1,$A:$A,"&gt;="&amp;(A473-FenetreInterm/86400),$A:$A,"&lt;="&amp;A473)&gt;=NbInterm,1,0),"")</f>
        <v>1</v>
      </c>
      <c r="L473" s="37" t="n">
        <f aca="false">IF(G473=1,IF(B473="",0,IF(J473&lt;SeuilFugitive,1,0)),"")</f>
        <v>0</v>
      </c>
      <c r="M473" s="37" t="n">
        <f aca="false">IF(G473=1,IF(B473="",IF((Fin-A473)*24&gt;SeuilFigee,1,0),IF(J473&gt;SeuilFigee*3600,1,0)),"")</f>
        <v>0</v>
      </c>
      <c r="N473" s="0" t="str">
        <f aca="false">IF(G473=1,IF(COUNTIF(H$2:H473,H473)=1,COUNTIF($H:$H,H473),""),"")</f>
        <v/>
      </c>
      <c r="O473" s="0" t="str">
        <f aca="false">IF(G473=1,IF(COUNTIF(I$2:I473,I473)=1,COUNTIF($I:$I,I473),""),"")</f>
        <v/>
      </c>
      <c r="P473" s="38" t="str">
        <f aca="false">IF(G473=1,IF(COUNTIFS(C$2:C473,C473,G$2:G473,1)=1,COUNTIFS($C:$C,C473,$G:$G,1)+ROW()/10000000,""),"")</f>
        <v/>
      </c>
      <c r="Q473" s="36" t="n">
        <f aca="false">IF(K473=1,IF(COUNTIFS(C$2:C473,C473,K$2:K473,1)=1,1,0),"")</f>
        <v>0</v>
      </c>
      <c r="R473" s="0" t="str">
        <f aca="false">IF(M473=1,IF(COUNTIFS(C$2:C473,C473,M$2:M473,1)=1,1,0),"")</f>
        <v/>
      </c>
      <c r="S473" s="0" t="str">
        <f aca="false">IF(L473=1,IF(COUNTIFS(C$2:C473,C473,L$2:L473,1)=1,1,0),"")</f>
        <v/>
      </c>
      <c r="T473" s="38" t="str">
        <f aca="false">IF(N473="","",N473+ROW()/10000000)</f>
        <v/>
      </c>
      <c r="U473" s="36" t="n">
        <f aca="false">IF(G473=1,IF(B473="",1,0),"")</f>
        <v>0</v>
      </c>
    </row>
    <row r="474" customFormat="false" ht="15" hidden="false" customHeight="false" outlineLevel="0" collapsed="false">
      <c r="A474" s="35" t="n">
        <v>46085.3946412037</v>
      </c>
      <c r="B474" s="35" t="n">
        <v>46085.3950694444</v>
      </c>
      <c r="C474" s="36" t="s">
        <v>136</v>
      </c>
      <c r="D474" s="36" t="s">
        <v>137</v>
      </c>
      <c r="E474" s="36" t="s">
        <v>121</v>
      </c>
      <c r="F474" s="36" t="s">
        <v>125</v>
      </c>
      <c r="G474" s="36" t="n">
        <f aca="false">IF(A474="","",IF(AND(A474&gt;=Debut,A474&lt;Fin),1,0))</f>
        <v>1</v>
      </c>
      <c r="H474" s="36" t="n">
        <f aca="false">IF(G474=1,INT(ROUND((A474-Debut)*86400,0)/600),"")</f>
        <v>344</v>
      </c>
      <c r="I474" s="36" t="n">
        <f aca="false">IF(G474=1,INT(ROUND((A474-Debut)*86400,0)/3600),"")</f>
        <v>57</v>
      </c>
      <c r="J474" s="36" t="n">
        <f aca="false">IF(OR(A474="",B474=""),"",ROUND((B474-A474)*86400,0))</f>
        <v>37</v>
      </c>
      <c r="K474" s="37" t="n">
        <f aca="false">IF(G474=1,IF(COUNTIFS($C:$C,C474,$G:$G,1,$A:$A,"&gt;="&amp;(A474-FenetreInterm/86400),$A:$A,"&lt;="&amp;A474)&gt;=NbInterm,1,0),"")</f>
        <v>0</v>
      </c>
      <c r="L474" s="37" t="n">
        <f aca="false">IF(G474=1,IF(B474="",0,IF(J474&lt;SeuilFugitive,1,0)),"")</f>
        <v>0</v>
      </c>
      <c r="M474" s="37" t="n">
        <f aca="false">IF(G474=1,IF(B474="",IF((Fin-A474)*24&gt;SeuilFigee,1,0),IF(J474&gt;SeuilFigee*3600,1,0)),"")</f>
        <v>0</v>
      </c>
      <c r="N474" s="36" t="n">
        <f aca="false">IF(G474=1,IF(COUNTIF(H$2:H474,H474)=1,COUNTIF($H:$H,H474),""),"")</f>
        <v>1</v>
      </c>
      <c r="O474" s="0" t="str">
        <f aca="false">IF(G474=1,IF(COUNTIF(I$2:I474,I474)=1,COUNTIF($I:$I,I474),""),"")</f>
        <v/>
      </c>
      <c r="P474" s="38" t="str">
        <f aca="false">IF(G474=1,IF(COUNTIFS(C$2:C474,C474,G$2:G474,1)=1,COUNTIFS($C:$C,C474,$G:$G,1)+ROW()/10000000,""),"")</f>
        <v/>
      </c>
      <c r="Q474" s="0" t="str">
        <f aca="false">IF(K474=1,IF(COUNTIFS(C$2:C474,C474,K$2:K474,1)=1,1,0),"")</f>
        <v/>
      </c>
      <c r="R474" s="0" t="str">
        <f aca="false">IF(M474=1,IF(COUNTIFS(C$2:C474,C474,M$2:M474,1)=1,1,0),"")</f>
        <v/>
      </c>
      <c r="S474" s="0" t="str">
        <f aca="false">IF(L474=1,IF(COUNTIFS(C$2:C474,C474,L$2:L474,1)=1,1,0),"")</f>
        <v/>
      </c>
      <c r="T474" s="38" t="n">
        <f aca="false">IF(N474="","",N474+ROW()/10000000)</f>
        <v>1.0000474</v>
      </c>
      <c r="U474" s="36" t="n">
        <f aca="false">IF(G474=1,IF(B474="",1,0),"")</f>
        <v>0</v>
      </c>
    </row>
    <row r="475" customFormat="false" ht="15" hidden="false" customHeight="false" outlineLevel="0" collapsed="false">
      <c r="A475" s="35" t="n">
        <v>46085.4028356482</v>
      </c>
      <c r="B475" s="35" t="n">
        <v>46087.885474537</v>
      </c>
      <c r="C475" s="36" t="s">
        <v>170</v>
      </c>
      <c r="D475" s="36" t="s">
        <v>171</v>
      </c>
      <c r="E475" s="36" t="s">
        <v>117</v>
      </c>
      <c r="F475" s="36" t="s">
        <v>157</v>
      </c>
      <c r="G475" s="36" t="n">
        <f aca="false">IF(A475="","",IF(AND(A475&gt;=Debut,A475&lt;Fin),1,0))</f>
        <v>1</v>
      </c>
      <c r="H475" s="36" t="n">
        <f aca="false">IF(G475=1,INT(ROUND((A475-Debut)*86400,0)/600),"")</f>
        <v>346</v>
      </c>
      <c r="I475" s="36" t="n">
        <f aca="false">IF(G475=1,INT(ROUND((A475-Debut)*86400,0)/3600),"")</f>
        <v>57</v>
      </c>
      <c r="J475" s="36" t="n">
        <f aca="false">IF(OR(A475="",B475=""),"",ROUND((B475-A475)*86400,0))</f>
        <v>214500</v>
      </c>
      <c r="K475" s="37" t="n">
        <f aca="false">IF(G475=1,IF(COUNTIFS($C:$C,C475,$G:$G,1,$A:$A,"&gt;="&amp;(A475-FenetreInterm/86400),$A:$A,"&lt;="&amp;A475)&gt;=NbInterm,1,0),"")</f>
        <v>0</v>
      </c>
      <c r="L475" s="37" t="n">
        <f aca="false">IF(G475=1,IF(B475="",0,IF(J475&lt;SeuilFugitive,1,0)),"")</f>
        <v>0</v>
      </c>
      <c r="M475" s="37" t="n">
        <f aca="false">IF(G475=1,IF(B475="",IF((Fin-A475)*24&gt;SeuilFigee,1,0),IF(J475&gt;SeuilFigee*3600,1,0)),"")</f>
        <v>1</v>
      </c>
      <c r="N475" s="36" t="n">
        <f aca="false">IF(G475=1,IF(COUNTIF(H$2:H475,H475)=1,COUNTIF($H:$H,H475),""),"")</f>
        <v>8</v>
      </c>
      <c r="O475" s="0" t="str">
        <f aca="false">IF(G475=1,IF(COUNTIF(I$2:I475,I475)=1,COUNTIF($I:$I,I475),""),"")</f>
        <v/>
      </c>
      <c r="P475" s="38" t="n">
        <f aca="false">IF(G475=1,IF(COUNTIFS(C$2:C475,C475,G$2:G475,1)=1,COUNTIFS($C:$C,C475,$G:$G,1)+ROW()/10000000,""),"")</f>
        <v>1.0000475</v>
      </c>
      <c r="Q475" s="0" t="str">
        <f aca="false">IF(K475=1,IF(COUNTIFS(C$2:C475,C475,K$2:K475,1)=1,1,0),"")</f>
        <v/>
      </c>
      <c r="R475" s="36" t="n">
        <f aca="false">IF(M475=1,IF(COUNTIFS(C$2:C475,C475,M$2:M475,1)=1,1,0),"")</f>
        <v>1</v>
      </c>
      <c r="S475" s="0" t="str">
        <f aca="false">IF(L475=1,IF(COUNTIFS(C$2:C475,C475,L$2:L475,1)=1,1,0),"")</f>
        <v/>
      </c>
      <c r="T475" s="38" t="n">
        <f aca="false">IF(N475="","",N475+ROW()/10000000)</f>
        <v>8.0000475</v>
      </c>
      <c r="U475" s="36" t="n">
        <f aca="false">IF(G475=1,IF(B475="",1,0),"")</f>
        <v>0</v>
      </c>
    </row>
    <row r="476" customFormat="false" ht="15" hidden="false" customHeight="false" outlineLevel="0" collapsed="false">
      <c r="A476" s="35" t="n">
        <v>46085.4054050926</v>
      </c>
      <c r="B476" s="35" t="n">
        <v>46085.4056134259</v>
      </c>
      <c r="C476" s="36" t="s">
        <v>115</v>
      </c>
      <c r="D476" s="36" t="s">
        <v>116</v>
      </c>
      <c r="E476" s="36" t="s">
        <v>117</v>
      </c>
      <c r="F476" s="36" t="s">
        <v>118</v>
      </c>
      <c r="G476" s="36" t="n">
        <f aca="false">IF(A476="","",IF(AND(A476&gt;=Debut,A476&lt;Fin),1,0))</f>
        <v>1</v>
      </c>
      <c r="H476" s="36" t="n">
        <f aca="false">IF(G476=1,INT(ROUND((A476-Debut)*86400,0)/600),"")</f>
        <v>346</v>
      </c>
      <c r="I476" s="36" t="n">
        <f aca="false">IF(G476=1,INT(ROUND((A476-Debut)*86400,0)/3600),"")</f>
        <v>57</v>
      </c>
      <c r="J476" s="36" t="n">
        <f aca="false">IF(OR(A476="",B476=""),"",ROUND((B476-A476)*86400,0))</f>
        <v>18</v>
      </c>
      <c r="K476" s="37" t="n">
        <f aca="false">IF(G476=1,IF(COUNTIFS($C:$C,C476,$G:$G,1,$A:$A,"&gt;="&amp;(A476-FenetreInterm/86400),$A:$A,"&lt;="&amp;A476)&gt;=NbInterm,1,0),"")</f>
        <v>0</v>
      </c>
      <c r="L476" s="37" t="n">
        <f aca="false">IF(G476=1,IF(B476="",0,IF(J476&lt;SeuilFugitive,1,0)),"")</f>
        <v>0</v>
      </c>
      <c r="M476" s="37" t="n">
        <f aca="false">IF(G476=1,IF(B476="",IF((Fin-A476)*24&gt;SeuilFigee,1,0),IF(J476&gt;SeuilFigee*3600,1,0)),"")</f>
        <v>0</v>
      </c>
      <c r="N476" s="0" t="str">
        <f aca="false">IF(G476=1,IF(COUNTIF(H$2:H476,H476)=1,COUNTIF($H:$H,H476),""),"")</f>
        <v/>
      </c>
      <c r="O476" s="0" t="str">
        <f aca="false">IF(G476=1,IF(COUNTIF(I$2:I476,I476)=1,COUNTIF($I:$I,I476),""),"")</f>
        <v/>
      </c>
      <c r="P476" s="38" t="str">
        <f aca="false">IF(G476=1,IF(COUNTIFS(C$2:C476,C476,G$2:G476,1)=1,COUNTIFS($C:$C,C476,$G:$G,1)+ROW()/10000000,""),"")</f>
        <v/>
      </c>
      <c r="Q476" s="0" t="str">
        <f aca="false">IF(K476=1,IF(COUNTIFS(C$2:C476,C476,K$2:K476,1)=1,1,0),"")</f>
        <v/>
      </c>
      <c r="R476" s="0" t="str">
        <f aca="false">IF(M476=1,IF(COUNTIFS(C$2:C476,C476,M$2:M476,1)=1,1,0),"")</f>
        <v/>
      </c>
      <c r="S476" s="0" t="str">
        <f aca="false">IF(L476=1,IF(COUNTIFS(C$2:C476,C476,L$2:L476,1)=1,1,0),"")</f>
        <v/>
      </c>
      <c r="T476" s="38" t="str">
        <f aca="false">IF(N476="","",N476+ROW()/10000000)</f>
        <v/>
      </c>
      <c r="U476" s="36" t="n">
        <f aca="false">IF(G476=1,IF(B476="",1,0),"")</f>
        <v>0</v>
      </c>
    </row>
    <row r="477" customFormat="false" ht="15" hidden="false" customHeight="false" outlineLevel="0" collapsed="false">
      <c r="A477" s="35" t="n">
        <v>46085.4055324074</v>
      </c>
      <c r="B477" s="35" t="n">
        <v>46085.4056365741</v>
      </c>
      <c r="C477" s="36" t="s">
        <v>115</v>
      </c>
      <c r="D477" s="36" t="s">
        <v>116</v>
      </c>
      <c r="E477" s="36" t="s">
        <v>117</v>
      </c>
      <c r="F477" s="36" t="s">
        <v>118</v>
      </c>
      <c r="G477" s="36" t="n">
        <f aca="false">IF(A477="","",IF(AND(A477&gt;=Debut,A477&lt;Fin),1,0))</f>
        <v>1</v>
      </c>
      <c r="H477" s="36" t="n">
        <f aca="false">IF(G477=1,INT(ROUND((A477-Debut)*86400,0)/600),"")</f>
        <v>346</v>
      </c>
      <c r="I477" s="36" t="n">
        <f aca="false">IF(G477=1,INT(ROUND((A477-Debut)*86400,0)/3600),"")</f>
        <v>57</v>
      </c>
      <c r="J477" s="36" t="n">
        <f aca="false">IF(OR(A477="",B477=""),"",ROUND((B477-A477)*86400,0))</f>
        <v>9</v>
      </c>
      <c r="K477" s="37" t="n">
        <f aca="false">IF(G477=1,IF(COUNTIFS($C:$C,C477,$G:$G,1,$A:$A,"&gt;="&amp;(A477-FenetreInterm/86400),$A:$A,"&lt;="&amp;A477)&gt;=NbInterm,1,0),"")</f>
        <v>0</v>
      </c>
      <c r="L477" s="37" t="n">
        <f aca="false">IF(G477=1,IF(B477="",0,IF(J477&lt;SeuilFugitive,1,0)),"")</f>
        <v>0</v>
      </c>
      <c r="M477" s="37" t="n">
        <f aca="false">IF(G477=1,IF(B477="",IF((Fin-A477)*24&gt;SeuilFigee,1,0),IF(J477&gt;SeuilFigee*3600,1,0)),"")</f>
        <v>0</v>
      </c>
      <c r="N477" s="0" t="str">
        <f aca="false">IF(G477=1,IF(COUNTIF(H$2:H477,H477)=1,COUNTIF($H:$H,H477),""),"")</f>
        <v/>
      </c>
      <c r="O477" s="0" t="str">
        <f aca="false">IF(G477=1,IF(COUNTIF(I$2:I477,I477)=1,COUNTIF($I:$I,I477),""),"")</f>
        <v/>
      </c>
      <c r="P477" s="38" t="str">
        <f aca="false">IF(G477=1,IF(COUNTIFS(C$2:C477,C477,G$2:G477,1)=1,COUNTIFS($C:$C,C477,$G:$G,1)+ROW()/10000000,""),"")</f>
        <v/>
      </c>
      <c r="Q477" s="0" t="str">
        <f aca="false">IF(K477=1,IF(COUNTIFS(C$2:C477,C477,K$2:K477,1)=1,1,0),"")</f>
        <v/>
      </c>
      <c r="R477" s="0" t="str">
        <f aca="false">IF(M477=1,IF(COUNTIFS(C$2:C477,C477,M$2:M477,1)=1,1,0),"")</f>
        <v/>
      </c>
      <c r="S477" s="0" t="str">
        <f aca="false">IF(L477=1,IF(COUNTIFS(C$2:C477,C477,L$2:L477,1)=1,1,0),"")</f>
        <v/>
      </c>
      <c r="T477" s="38" t="str">
        <f aca="false">IF(N477="","",N477+ROW()/10000000)</f>
        <v/>
      </c>
      <c r="U477" s="36" t="n">
        <f aca="false">IF(G477=1,IF(B477="",1,0),"")</f>
        <v>0</v>
      </c>
    </row>
    <row r="478" customFormat="false" ht="15" hidden="false" customHeight="false" outlineLevel="0" collapsed="false">
      <c r="A478" s="35" t="n">
        <v>46085.4056481482</v>
      </c>
      <c r="B478" s="35" t="n">
        <v>46085.4057060185</v>
      </c>
      <c r="C478" s="36" t="s">
        <v>115</v>
      </c>
      <c r="D478" s="36" t="s">
        <v>116</v>
      </c>
      <c r="E478" s="36" t="s">
        <v>117</v>
      </c>
      <c r="F478" s="36" t="s">
        <v>118</v>
      </c>
      <c r="G478" s="36" t="n">
        <f aca="false">IF(A478="","",IF(AND(A478&gt;=Debut,A478&lt;Fin),1,0))</f>
        <v>1</v>
      </c>
      <c r="H478" s="36" t="n">
        <f aca="false">IF(G478=1,INT(ROUND((A478-Debut)*86400,0)/600),"")</f>
        <v>346</v>
      </c>
      <c r="I478" s="36" t="n">
        <f aca="false">IF(G478=1,INT(ROUND((A478-Debut)*86400,0)/3600),"")</f>
        <v>57</v>
      </c>
      <c r="J478" s="36" t="n">
        <f aca="false">IF(OR(A478="",B478=""),"",ROUND((B478-A478)*86400,0))</f>
        <v>5</v>
      </c>
      <c r="K478" s="37" t="n">
        <f aca="false">IF(G478=1,IF(COUNTIFS($C:$C,C478,$G:$G,1,$A:$A,"&gt;="&amp;(A478-FenetreInterm/86400),$A:$A,"&lt;="&amp;A478)&gt;=NbInterm,1,0),"")</f>
        <v>1</v>
      </c>
      <c r="L478" s="37" t="n">
        <f aca="false">IF(G478=1,IF(B478="",0,IF(J478&lt;SeuilFugitive,1,0)),"")</f>
        <v>0</v>
      </c>
      <c r="M478" s="37" t="n">
        <f aca="false">IF(G478=1,IF(B478="",IF((Fin-A478)*24&gt;SeuilFigee,1,0),IF(J478&gt;SeuilFigee*3600,1,0)),"")</f>
        <v>0</v>
      </c>
      <c r="N478" s="0" t="str">
        <f aca="false">IF(G478=1,IF(COUNTIF(H$2:H478,H478)=1,COUNTIF($H:$H,H478),""),"")</f>
        <v/>
      </c>
      <c r="O478" s="0" t="str">
        <f aca="false">IF(G478=1,IF(COUNTIF(I$2:I478,I478)=1,COUNTIF($I:$I,I478),""),"")</f>
        <v/>
      </c>
      <c r="P478" s="38" t="str">
        <f aca="false">IF(G478=1,IF(COUNTIFS(C$2:C478,C478,G$2:G478,1)=1,COUNTIFS($C:$C,C478,$G:$G,1)+ROW()/10000000,""),"")</f>
        <v/>
      </c>
      <c r="Q478" s="36" t="n">
        <f aca="false">IF(K478=1,IF(COUNTIFS(C$2:C478,C478,K$2:K478,1)=1,1,0),"")</f>
        <v>0</v>
      </c>
      <c r="R478" s="0" t="str">
        <f aca="false">IF(M478=1,IF(COUNTIFS(C$2:C478,C478,M$2:M478,1)=1,1,0),"")</f>
        <v/>
      </c>
      <c r="S478" s="0" t="str">
        <f aca="false">IF(L478=1,IF(COUNTIFS(C$2:C478,C478,L$2:L478,1)=1,1,0),"")</f>
        <v/>
      </c>
      <c r="T478" s="38" t="str">
        <f aca="false">IF(N478="","",N478+ROW()/10000000)</f>
        <v/>
      </c>
      <c r="U478" s="36" t="n">
        <f aca="false">IF(G478=1,IF(B478="",1,0),"")</f>
        <v>0</v>
      </c>
    </row>
    <row r="479" customFormat="false" ht="15" hidden="false" customHeight="false" outlineLevel="0" collapsed="false">
      <c r="A479" s="35" t="n">
        <v>46085.405775463</v>
      </c>
      <c r="B479" s="35" t="n">
        <v>46085.4059953704</v>
      </c>
      <c r="C479" s="36" t="s">
        <v>115</v>
      </c>
      <c r="D479" s="36" t="s">
        <v>116</v>
      </c>
      <c r="E479" s="36" t="s">
        <v>117</v>
      </c>
      <c r="F479" s="36" t="s">
        <v>118</v>
      </c>
      <c r="G479" s="36" t="n">
        <f aca="false">IF(A479="","",IF(AND(A479&gt;=Debut,A479&lt;Fin),1,0))</f>
        <v>1</v>
      </c>
      <c r="H479" s="36" t="n">
        <f aca="false">IF(G479=1,INT(ROUND((A479-Debut)*86400,0)/600),"")</f>
        <v>346</v>
      </c>
      <c r="I479" s="36" t="n">
        <f aca="false">IF(G479=1,INT(ROUND((A479-Debut)*86400,0)/3600),"")</f>
        <v>57</v>
      </c>
      <c r="J479" s="36" t="n">
        <f aca="false">IF(OR(A479="",B479=""),"",ROUND((B479-A479)*86400,0))</f>
        <v>19</v>
      </c>
      <c r="K479" s="37" t="n">
        <f aca="false">IF(G479=1,IF(COUNTIFS($C:$C,C479,$G:$G,1,$A:$A,"&gt;="&amp;(A479-FenetreInterm/86400),$A:$A,"&lt;="&amp;A479)&gt;=NbInterm,1,0),"")</f>
        <v>1</v>
      </c>
      <c r="L479" s="37" t="n">
        <f aca="false">IF(G479=1,IF(B479="",0,IF(J479&lt;SeuilFugitive,1,0)),"")</f>
        <v>0</v>
      </c>
      <c r="M479" s="37" t="n">
        <f aca="false">IF(G479=1,IF(B479="",IF((Fin-A479)*24&gt;SeuilFigee,1,0),IF(J479&gt;SeuilFigee*3600,1,0)),"")</f>
        <v>0</v>
      </c>
      <c r="N479" s="0" t="str">
        <f aca="false">IF(G479=1,IF(COUNTIF(H$2:H479,H479)=1,COUNTIF($H:$H,H479),""),"")</f>
        <v/>
      </c>
      <c r="O479" s="0" t="str">
        <f aca="false">IF(G479=1,IF(COUNTIF(I$2:I479,I479)=1,COUNTIF($I:$I,I479),""),"")</f>
        <v/>
      </c>
      <c r="P479" s="38" t="str">
        <f aca="false">IF(G479=1,IF(COUNTIFS(C$2:C479,C479,G$2:G479,1)=1,COUNTIFS($C:$C,C479,$G:$G,1)+ROW()/10000000,""),"")</f>
        <v/>
      </c>
      <c r="Q479" s="36" t="n">
        <f aca="false">IF(K479=1,IF(COUNTIFS(C$2:C479,C479,K$2:K479,1)=1,1,0),"")</f>
        <v>0</v>
      </c>
      <c r="R479" s="0" t="str">
        <f aca="false">IF(M479=1,IF(COUNTIFS(C$2:C479,C479,M$2:M479,1)=1,1,0),"")</f>
        <v/>
      </c>
      <c r="S479" s="0" t="str">
        <f aca="false">IF(L479=1,IF(COUNTIFS(C$2:C479,C479,L$2:L479,1)=1,1,0),"")</f>
        <v/>
      </c>
      <c r="T479" s="38" t="str">
        <f aca="false">IF(N479="","",N479+ROW()/10000000)</f>
        <v/>
      </c>
      <c r="U479" s="36" t="n">
        <f aca="false">IF(G479=1,IF(B479="",1,0),"")</f>
        <v>0</v>
      </c>
    </row>
    <row r="480" customFormat="false" ht="15" hidden="false" customHeight="false" outlineLevel="0" collapsed="false">
      <c r="A480" s="35" t="n">
        <v>46085.4058680556</v>
      </c>
      <c r="B480" s="35" t="n">
        <v>46085.4061458333</v>
      </c>
      <c r="C480" s="36" t="s">
        <v>115</v>
      </c>
      <c r="D480" s="36" t="s">
        <v>116</v>
      </c>
      <c r="E480" s="36" t="s">
        <v>117</v>
      </c>
      <c r="F480" s="36" t="s">
        <v>118</v>
      </c>
      <c r="G480" s="36" t="n">
        <f aca="false">IF(A480="","",IF(AND(A480&gt;=Debut,A480&lt;Fin),1,0))</f>
        <v>1</v>
      </c>
      <c r="H480" s="36" t="n">
        <f aca="false">IF(G480=1,INT(ROUND((A480-Debut)*86400,0)/600),"")</f>
        <v>346</v>
      </c>
      <c r="I480" s="36" t="n">
        <f aca="false">IF(G480=1,INT(ROUND((A480-Debut)*86400,0)/3600),"")</f>
        <v>57</v>
      </c>
      <c r="J480" s="36" t="n">
        <f aca="false">IF(OR(A480="",B480=""),"",ROUND((B480-A480)*86400,0))</f>
        <v>24</v>
      </c>
      <c r="K480" s="37" t="n">
        <f aca="false">IF(G480=1,IF(COUNTIFS($C:$C,C480,$G:$G,1,$A:$A,"&gt;="&amp;(A480-FenetreInterm/86400),$A:$A,"&lt;="&amp;A480)&gt;=NbInterm,1,0),"")</f>
        <v>1</v>
      </c>
      <c r="L480" s="37" t="n">
        <f aca="false">IF(G480=1,IF(B480="",0,IF(J480&lt;SeuilFugitive,1,0)),"")</f>
        <v>0</v>
      </c>
      <c r="M480" s="37" t="n">
        <f aca="false">IF(G480=1,IF(B480="",IF((Fin-A480)*24&gt;SeuilFigee,1,0),IF(J480&gt;SeuilFigee*3600,1,0)),"")</f>
        <v>0</v>
      </c>
      <c r="N480" s="0" t="str">
        <f aca="false">IF(G480=1,IF(COUNTIF(H$2:H480,H480)=1,COUNTIF($H:$H,H480),""),"")</f>
        <v/>
      </c>
      <c r="O480" s="0" t="str">
        <f aca="false">IF(G480=1,IF(COUNTIF(I$2:I480,I480)=1,COUNTIF($I:$I,I480),""),"")</f>
        <v/>
      </c>
      <c r="P480" s="38" t="str">
        <f aca="false">IF(G480=1,IF(COUNTIFS(C$2:C480,C480,G$2:G480,1)=1,COUNTIFS($C:$C,C480,$G:$G,1)+ROW()/10000000,""),"")</f>
        <v/>
      </c>
      <c r="Q480" s="36" t="n">
        <f aca="false">IF(K480=1,IF(COUNTIFS(C$2:C480,C480,K$2:K480,1)=1,1,0),"")</f>
        <v>0</v>
      </c>
      <c r="R480" s="0" t="str">
        <f aca="false">IF(M480=1,IF(COUNTIFS(C$2:C480,C480,M$2:M480,1)=1,1,0),"")</f>
        <v/>
      </c>
      <c r="S480" s="0" t="str">
        <f aca="false">IF(L480=1,IF(COUNTIFS(C$2:C480,C480,L$2:L480,1)=1,1,0),"")</f>
        <v/>
      </c>
      <c r="T480" s="38" t="str">
        <f aca="false">IF(N480="","",N480+ROW()/10000000)</f>
        <v/>
      </c>
      <c r="U480" s="36" t="n">
        <f aca="false">IF(G480=1,IF(B480="",1,0),"")</f>
        <v>0</v>
      </c>
    </row>
    <row r="481" customFormat="false" ht="15" hidden="false" customHeight="false" outlineLevel="0" collapsed="false">
      <c r="A481" s="35" t="n">
        <v>46085.406099537</v>
      </c>
      <c r="B481" s="35" t="n">
        <v>46085.40625</v>
      </c>
      <c r="C481" s="36" t="s">
        <v>115</v>
      </c>
      <c r="D481" s="36" t="s">
        <v>116</v>
      </c>
      <c r="E481" s="36" t="s">
        <v>117</v>
      </c>
      <c r="F481" s="36" t="s">
        <v>118</v>
      </c>
      <c r="G481" s="36" t="n">
        <f aca="false">IF(A481="","",IF(AND(A481&gt;=Debut,A481&lt;Fin),1,0))</f>
        <v>1</v>
      </c>
      <c r="H481" s="36" t="n">
        <f aca="false">IF(G481=1,INT(ROUND((A481-Debut)*86400,0)/600),"")</f>
        <v>346</v>
      </c>
      <c r="I481" s="36" t="n">
        <f aca="false">IF(G481=1,INT(ROUND((A481-Debut)*86400,0)/3600),"")</f>
        <v>57</v>
      </c>
      <c r="J481" s="36" t="n">
        <f aca="false">IF(OR(A481="",B481=""),"",ROUND((B481-A481)*86400,0))</f>
        <v>13</v>
      </c>
      <c r="K481" s="37" t="n">
        <f aca="false">IF(G481=1,IF(COUNTIFS($C:$C,C481,$G:$G,1,$A:$A,"&gt;="&amp;(A481-FenetreInterm/86400),$A:$A,"&lt;="&amp;A481)&gt;=NbInterm,1,0),"")</f>
        <v>1</v>
      </c>
      <c r="L481" s="37" t="n">
        <f aca="false">IF(G481=1,IF(B481="",0,IF(J481&lt;SeuilFugitive,1,0)),"")</f>
        <v>0</v>
      </c>
      <c r="M481" s="37" t="n">
        <f aca="false">IF(G481=1,IF(B481="",IF((Fin-A481)*24&gt;SeuilFigee,1,0),IF(J481&gt;SeuilFigee*3600,1,0)),"")</f>
        <v>0</v>
      </c>
      <c r="N481" s="0" t="str">
        <f aca="false">IF(G481=1,IF(COUNTIF(H$2:H481,H481)=1,COUNTIF($H:$H,H481),""),"")</f>
        <v/>
      </c>
      <c r="O481" s="0" t="str">
        <f aca="false">IF(G481=1,IF(COUNTIF(I$2:I481,I481)=1,COUNTIF($I:$I,I481),""),"")</f>
        <v/>
      </c>
      <c r="P481" s="38" t="str">
        <f aca="false">IF(G481=1,IF(COUNTIFS(C$2:C481,C481,G$2:G481,1)=1,COUNTIFS($C:$C,C481,$G:$G,1)+ROW()/10000000,""),"")</f>
        <v/>
      </c>
      <c r="Q481" s="36" t="n">
        <f aca="false">IF(K481=1,IF(COUNTIFS(C$2:C481,C481,K$2:K481,1)=1,1,0),"")</f>
        <v>0</v>
      </c>
      <c r="R481" s="0" t="str">
        <f aca="false">IF(M481=1,IF(COUNTIFS(C$2:C481,C481,M$2:M481,1)=1,1,0),"")</f>
        <v/>
      </c>
      <c r="S481" s="0" t="str">
        <f aca="false">IF(L481=1,IF(COUNTIFS(C$2:C481,C481,L$2:L481,1)=1,1,0),"")</f>
        <v/>
      </c>
      <c r="T481" s="38" t="str">
        <f aca="false">IF(N481="","",N481+ROW()/10000000)</f>
        <v/>
      </c>
      <c r="U481" s="36" t="n">
        <f aca="false">IF(G481=1,IF(B481="",1,0),"")</f>
        <v>0</v>
      </c>
    </row>
    <row r="482" customFormat="false" ht="15" hidden="false" customHeight="false" outlineLevel="0" collapsed="false">
      <c r="A482" s="35" t="n">
        <v>46085.4063078704</v>
      </c>
      <c r="B482" s="35" t="n">
        <v>46085.4063657407</v>
      </c>
      <c r="C482" s="36" t="s">
        <v>115</v>
      </c>
      <c r="D482" s="36" t="s">
        <v>116</v>
      </c>
      <c r="E482" s="36" t="s">
        <v>117</v>
      </c>
      <c r="F482" s="36" t="s">
        <v>118</v>
      </c>
      <c r="G482" s="36" t="n">
        <f aca="false">IF(A482="","",IF(AND(A482&gt;=Debut,A482&lt;Fin),1,0))</f>
        <v>1</v>
      </c>
      <c r="H482" s="36" t="n">
        <f aca="false">IF(G482=1,INT(ROUND((A482-Debut)*86400,0)/600),"")</f>
        <v>346</v>
      </c>
      <c r="I482" s="36" t="n">
        <f aca="false">IF(G482=1,INT(ROUND((A482-Debut)*86400,0)/3600),"")</f>
        <v>57</v>
      </c>
      <c r="J482" s="36" t="n">
        <f aca="false">IF(OR(A482="",B482=""),"",ROUND((B482-A482)*86400,0))</f>
        <v>5</v>
      </c>
      <c r="K482" s="37" t="n">
        <f aca="false">IF(G482=1,IF(COUNTIFS($C:$C,C482,$G:$G,1,$A:$A,"&gt;="&amp;(A482-FenetreInterm/86400),$A:$A,"&lt;="&amp;A482)&gt;=NbInterm,1,0),"")</f>
        <v>1</v>
      </c>
      <c r="L482" s="37" t="n">
        <f aca="false">IF(G482=1,IF(B482="",0,IF(J482&lt;SeuilFugitive,1,0)),"")</f>
        <v>0</v>
      </c>
      <c r="M482" s="37" t="n">
        <f aca="false">IF(G482=1,IF(B482="",IF((Fin-A482)*24&gt;SeuilFigee,1,0),IF(J482&gt;SeuilFigee*3600,1,0)),"")</f>
        <v>0</v>
      </c>
      <c r="N482" s="0" t="str">
        <f aca="false">IF(G482=1,IF(COUNTIF(H$2:H482,H482)=1,COUNTIF($H:$H,H482),""),"")</f>
        <v/>
      </c>
      <c r="O482" s="0" t="str">
        <f aca="false">IF(G482=1,IF(COUNTIF(I$2:I482,I482)=1,COUNTIF($I:$I,I482),""),"")</f>
        <v/>
      </c>
      <c r="P482" s="38" t="str">
        <f aca="false">IF(G482=1,IF(COUNTIFS(C$2:C482,C482,G$2:G482,1)=1,COUNTIFS($C:$C,C482,$G:$G,1)+ROW()/10000000,""),"")</f>
        <v/>
      </c>
      <c r="Q482" s="36" t="n">
        <f aca="false">IF(K482=1,IF(COUNTIFS(C$2:C482,C482,K$2:K482,1)=1,1,0),"")</f>
        <v>0</v>
      </c>
      <c r="R482" s="0" t="str">
        <f aca="false">IF(M482=1,IF(COUNTIFS(C$2:C482,C482,M$2:M482,1)=1,1,0),"")</f>
        <v/>
      </c>
      <c r="S482" s="0" t="str">
        <f aca="false">IF(L482=1,IF(COUNTIFS(C$2:C482,C482,L$2:L482,1)=1,1,0),"")</f>
        <v/>
      </c>
      <c r="T482" s="38" t="str">
        <f aca="false">IF(N482="","",N482+ROW()/10000000)</f>
        <v/>
      </c>
      <c r="U482" s="36" t="n">
        <f aca="false">IF(G482=1,IF(B482="",1,0),"")</f>
        <v>0</v>
      </c>
    </row>
    <row r="483" customFormat="false" ht="15" hidden="false" customHeight="false" outlineLevel="0" collapsed="false">
      <c r="A483" s="35" t="n">
        <v>46085.4186342593</v>
      </c>
      <c r="B483" s="35" t="n">
        <v>46085.4187615741</v>
      </c>
      <c r="C483" s="36" t="s">
        <v>140</v>
      </c>
      <c r="D483" s="36" t="s">
        <v>141</v>
      </c>
      <c r="E483" s="36" t="s">
        <v>128</v>
      </c>
      <c r="F483" s="36" t="s">
        <v>122</v>
      </c>
      <c r="G483" s="36" t="n">
        <f aca="false">IF(A483="","",IF(AND(A483&gt;=Debut,A483&lt;Fin),1,0))</f>
        <v>1</v>
      </c>
      <c r="H483" s="36" t="n">
        <f aca="false">IF(G483=1,INT(ROUND((A483-Debut)*86400,0)/600),"")</f>
        <v>348</v>
      </c>
      <c r="I483" s="36" t="n">
        <f aca="false">IF(G483=1,INT(ROUND((A483-Debut)*86400,0)/3600),"")</f>
        <v>58</v>
      </c>
      <c r="J483" s="36" t="n">
        <f aca="false">IF(OR(A483="",B483=""),"",ROUND((B483-A483)*86400,0))</f>
        <v>11</v>
      </c>
      <c r="K483" s="37" t="n">
        <f aca="false">IF(G483=1,IF(COUNTIFS($C:$C,C483,$G:$G,1,$A:$A,"&gt;="&amp;(A483-FenetreInterm/86400),$A:$A,"&lt;="&amp;A483)&gt;=NbInterm,1,0),"")</f>
        <v>0</v>
      </c>
      <c r="L483" s="37" t="n">
        <f aca="false">IF(G483=1,IF(B483="",0,IF(J483&lt;SeuilFugitive,1,0)),"")</f>
        <v>0</v>
      </c>
      <c r="M483" s="37" t="n">
        <f aca="false">IF(G483=1,IF(B483="",IF((Fin-A483)*24&gt;SeuilFigee,1,0),IF(J483&gt;SeuilFigee*3600,1,0)),"")</f>
        <v>0</v>
      </c>
      <c r="N483" s="36" t="n">
        <f aca="false">IF(G483=1,IF(COUNTIF(H$2:H483,H483)=1,COUNTIF($H:$H,H483),""),"")</f>
        <v>5</v>
      </c>
      <c r="O483" s="36" t="n">
        <f aca="false">IF(G483=1,IF(COUNTIF(I$2:I483,I483)=1,COUNTIF($I:$I,I483),""),"")</f>
        <v>71</v>
      </c>
      <c r="P483" s="38" t="str">
        <f aca="false">IF(G483=1,IF(COUNTIFS(C$2:C483,C483,G$2:G483,1)=1,COUNTIFS($C:$C,C483,$G:$G,1)+ROW()/10000000,""),"")</f>
        <v/>
      </c>
      <c r="Q483" s="0" t="str">
        <f aca="false">IF(K483=1,IF(COUNTIFS(C$2:C483,C483,K$2:K483,1)=1,1,0),"")</f>
        <v/>
      </c>
      <c r="R483" s="0" t="str">
        <f aca="false">IF(M483=1,IF(COUNTIFS(C$2:C483,C483,M$2:M483,1)=1,1,0),"")</f>
        <v/>
      </c>
      <c r="S483" s="0" t="str">
        <f aca="false">IF(L483=1,IF(COUNTIFS(C$2:C483,C483,L$2:L483,1)=1,1,0),"")</f>
        <v/>
      </c>
      <c r="T483" s="38" t="n">
        <f aca="false">IF(N483="","",N483+ROW()/10000000)</f>
        <v>5.0000483</v>
      </c>
      <c r="U483" s="36" t="n">
        <f aca="false">IF(G483=1,IF(B483="",1,0),"")</f>
        <v>0</v>
      </c>
    </row>
    <row r="484" customFormat="false" ht="15" hidden="false" customHeight="false" outlineLevel="0" collapsed="false">
      <c r="A484" s="35" t="n">
        <v>46085.4188078704</v>
      </c>
      <c r="B484" s="35" t="n">
        <v>46085.4189236111</v>
      </c>
      <c r="C484" s="36" t="s">
        <v>140</v>
      </c>
      <c r="D484" s="36" t="s">
        <v>141</v>
      </c>
      <c r="E484" s="36" t="s">
        <v>128</v>
      </c>
      <c r="F484" s="36" t="s">
        <v>122</v>
      </c>
      <c r="G484" s="36" t="n">
        <f aca="false">IF(A484="","",IF(AND(A484&gt;=Debut,A484&lt;Fin),1,0))</f>
        <v>1</v>
      </c>
      <c r="H484" s="36" t="n">
        <f aca="false">IF(G484=1,INT(ROUND((A484-Debut)*86400,0)/600),"")</f>
        <v>348</v>
      </c>
      <c r="I484" s="36" t="n">
        <f aca="false">IF(G484=1,INT(ROUND((A484-Debut)*86400,0)/3600),"")</f>
        <v>58</v>
      </c>
      <c r="J484" s="36" t="n">
        <f aca="false">IF(OR(A484="",B484=""),"",ROUND((B484-A484)*86400,0))</f>
        <v>10</v>
      </c>
      <c r="K484" s="37" t="n">
        <f aca="false">IF(G484=1,IF(COUNTIFS($C:$C,C484,$G:$G,1,$A:$A,"&gt;="&amp;(A484-FenetreInterm/86400),$A:$A,"&lt;="&amp;A484)&gt;=NbInterm,1,0),"")</f>
        <v>0</v>
      </c>
      <c r="L484" s="37" t="n">
        <f aca="false">IF(G484=1,IF(B484="",0,IF(J484&lt;SeuilFugitive,1,0)),"")</f>
        <v>0</v>
      </c>
      <c r="M484" s="37" t="n">
        <f aca="false">IF(G484=1,IF(B484="",IF((Fin-A484)*24&gt;SeuilFigee,1,0),IF(J484&gt;SeuilFigee*3600,1,0)),"")</f>
        <v>0</v>
      </c>
      <c r="N484" s="0" t="str">
        <f aca="false">IF(G484=1,IF(COUNTIF(H$2:H484,H484)=1,COUNTIF($H:$H,H484),""),"")</f>
        <v/>
      </c>
      <c r="O484" s="0" t="str">
        <f aca="false">IF(G484=1,IF(COUNTIF(I$2:I484,I484)=1,COUNTIF($I:$I,I484),""),"")</f>
        <v/>
      </c>
      <c r="P484" s="38" t="str">
        <f aca="false">IF(G484=1,IF(COUNTIFS(C$2:C484,C484,G$2:G484,1)=1,COUNTIFS($C:$C,C484,$G:$G,1)+ROW()/10000000,""),"")</f>
        <v/>
      </c>
      <c r="Q484" s="0" t="str">
        <f aca="false">IF(K484=1,IF(COUNTIFS(C$2:C484,C484,K$2:K484,1)=1,1,0),"")</f>
        <v/>
      </c>
      <c r="R484" s="0" t="str">
        <f aca="false">IF(M484=1,IF(COUNTIFS(C$2:C484,C484,M$2:M484,1)=1,1,0),"")</f>
        <v/>
      </c>
      <c r="S484" s="0" t="str">
        <f aca="false">IF(L484=1,IF(COUNTIFS(C$2:C484,C484,L$2:L484,1)=1,1,0),"")</f>
        <v/>
      </c>
      <c r="T484" s="38" t="str">
        <f aca="false">IF(N484="","",N484+ROW()/10000000)</f>
        <v/>
      </c>
      <c r="U484" s="36" t="n">
        <f aca="false">IF(G484=1,IF(B484="",1,0),"")</f>
        <v>0</v>
      </c>
    </row>
    <row r="485" customFormat="false" ht="15" hidden="false" customHeight="false" outlineLevel="0" collapsed="false">
      <c r="A485" s="35" t="n">
        <v>46085.4190856482</v>
      </c>
      <c r="B485" s="35" t="n">
        <v>46085.4192013889</v>
      </c>
      <c r="C485" s="36" t="s">
        <v>140</v>
      </c>
      <c r="D485" s="36" t="s">
        <v>141</v>
      </c>
      <c r="E485" s="36" t="s">
        <v>128</v>
      </c>
      <c r="F485" s="36" t="s">
        <v>122</v>
      </c>
      <c r="G485" s="36" t="n">
        <f aca="false">IF(A485="","",IF(AND(A485&gt;=Debut,A485&lt;Fin),1,0))</f>
        <v>1</v>
      </c>
      <c r="H485" s="36" t="n">
        <f aca="false">IF(G485=1,INT(ROUND((A485-Debut)*86400,0)/600),"")</f>
        <v>348</v>
      </c>
      <c r="I485" s="36" t="n">
        <f aca="false">IF(G485=1,INT(ROUND((A485-Debut)*86400,0)/3600),"")</f>
        <v>58</v>
      </c>
      <c r="J485" s="36" t="n">
        <f aca="false">IF(OR(A485="",B485=""),"",ROUND((B485-A485)*86400,0))</f>
        <v>10</v>
      </c>
      <c r="K485" s="37" t="n">
        <f aca="false">IF(G485=1,IF(COUNTIFS($C:$C,C485,$G:$G,1,$A:$A,"&gt;="&amp;(A485-FenetreInterm/86400),$A:$A,"&lt;="&amp;A485)&gt;=NbInterm,1,0),"")</f>
        <v>1</v>
      </c>
      <c r="L485" s="37" t="n">
        <f aca="false">IF(G485=1,IF(B485="",0,IF(J485&lt;SeuilFugitive,1,0)),"")</f>
        <v>0</v>
      </c>
      <c r="M485" s="37" t="n">
        <f aca="false">IF(G485=1,IF(B485="",IF((Fin-A485)*24&gt;SeuilFigee,1,0),IF(J485&gt;SeuilFigee*3600,1,0)),"")</f>
        <v>0</v>
      </c>
      <c r="N485" s="0" t="str">
        <f aca="false">IF(G485=1,IF(COUNTIF(H$2:H485,H485)=1,COUNTIF($H:$H,H485),""),"")</f>
        <v/>
      </c>
      <c r="O485" s="0" t="str">
        <f aca="false">IF(G485=1,IF(COUNTIF(I$2:I485,I485)=1,COUNTIF($I:$I,I485),""),"")</f>
        <v/>
      </c>
      <c r="P485" s="38" t="str">
        <f aca="false">IF(G485=1,IF(COUNTIFS(C$2:C485,C485,G$2:G485,1)=1,COUNTIFS($C:$C,C485,$G:$G,1)+ROW()/10000000,""),"")</f>
        <v/>
      </c>
      <c r="Q485" s="36" t="n">
        <f aca="false">IF(K485=1,IF(COUNTIFS(C$2:C485,C485,K$2:K485,1)=1,1,0),"")</f>
        <v>0</v>
      </c>
      <c r="R485" s="0" t="str">
        <f aca="false">IF(M485=1,IF(COUNTIFS(C$2:C485,C485,M$2:M485,1)=1,1,0),"")</f>
        <v/>
      </c>
      <c r="S485" s="0" t="str">
        <f aca="false">IF(L485=1,IF(COUNTIFS(C$2:C485,C485,L$2:L485,1)=1,1,0),"")</f>
        <v/>
      </c>
      <c r="T485" s="38" t="str">
        <f aca="false">IF(N485="","",N485+ROW()/10000000)</f>
        <v/>
      </c>
      <c r="U485" s="36" t="n">
        <f aca="false">IF(G485=1,IF(B485="",1,0),"")</f>
        <v>0</v>
      </c>
    </row>
    <row r="486" customFormat="false" ht="15" hidden="false" customHeight="false" outlineLevel="0" collapsed="false">
      <c r="A486" s="35" t="n">
        <v>46085.419224537</v>
      </c>
      <c r="B486" s="35" t="n">
        <v>46085.4192824074</v>
      </c>
      <c r="C486" s="36" t="s">
        <v>140</v>
      </c>
      <c r="D486" s="36" t="s">
        <v>141</v>
      </c>
      <c r="E486" s="36" t="s">
        <v>128</v>
      </c>
      <c r="F486" s="36" t="s">
        <v>122</v>
      </c>
      <c r="G486" s="36" t="n">
        <f aca="false">IF(A486="","",IF(AND(A486&gt;=Debut,A486&lt;Fin),1,0))</f>
        <v>1</v>
      </c>
      <c r="H486" s="36" t="n">
        <f aca="false">IF(G486=1,INT(ROUND((A486-Debut)*86400,0)/600),"")</f>
        <v>348</v>
      </c>
      <c r="I486" s="36" t="n">
        <f aca="false">IF(G486=1,INT(ROUND((A486-Debut)*86400,0)/3600),"")</f>
        <v>58</v>
      </c>
      <c r="J486" s="36" t="n">
        <f aca="false">IF(OR(A486="",B486=""),"",ROUND((B486-A486)*86400,0))</f>
        <v>5</v>
      </c>
      <c r="K486" s="37" t="n">
        <f aca="false">IF(G486=1,IF(COUNTIFS($C:$C,C486,$G:$G,1,$A:$A,"&gt;="&amp;(A486-FenetreInterm/86400),$A:$A,"&lt;="&amp;A486)&gt;=NbInterm,1,0),"")</f>
        <v>1</v>
      </c>
      <c r="L486" s="37" t="n">
        <f aca="false">IF(G486=1,IF(B486="",0,IF(J486&lt;SeuilFugitive,1,0)),"")</f>
        <v>0</v>
      </c>
      <c r="M486" s="37" t="n">
        <f aca="false">IF(G486=1,IF(B486="",IF((Fin-A486)*24&gt;SeuilFigee,1,0),IF(J486&gt;SeuilFigee*3600,1,0)),"")</f>
        <v>0</v>
      </c>
      <c r="N486" s="0" t="str">
        <f aca="false">IF(G486=1,IF(COUNTIF(H$2:H486,H486)=1,COUNTIF($H:$H,H486),""),"")</f>
        <v/>
      </c>
      <c r="O486" s="0" t="str">
        <f aca="false">IF(G486=1,IF(COUNTIF(I$2:I486,I486)=1,COUNTIF($I:$I,I486),""),"")</f>
        <v/>
      </c>
      <c r="P486" s="38" t="str">
        <f aca="false">IF(G486=1,IF(COUNTIFS(C$2:C486,C486,G$2:G486,1)=1,COUNTIFS($C:$C,C486,$G:$G,1)+ROW()/10000000,""),"")</f>
        <v/>
      </c>
      <c r="Q486" s="36" t="n">
        <f aca="false">IF(K486=1,IF(COUNTIFS(C$2:C486,C486,K$2:K486,1)=1,1,0),"")</f>
        <v>0</v>
      </c>
      <c r="R486" s="0" t="str">
        <f aca="false">IF(M486=1,IF(COUNTIFS(C$2:C486,C486,M$2:M486,1)=1,1,0),"")</f>
        <v/>
      </c>
      <c r="S486" s="0" t="str">
        <f aca="false">IF(L486=1,IF(COUNTIFS(C$2:C486,C486,L$2:L486,1)=1,1,0),"")</f>
        <v/>
      </c>
      <c r="T486" s="38" t="str">
        <f aca="false">IF(N486="","",N486+ROW()/10000000)</f>
        <v/>
      </c>
      <c r="U486" s="36" t="n">
        <f aca="false">IF(G486=1,IF(B486="",1,0),"")</f>
        <v>0</v>
      </c>
    </row>
    <row r="487" customFormat="false" ht="15" hidden="false" customHeight="false" outlineLevel="0" collapsed="false">
      <c r="A487" s="35" t="n">
        <v>46085.4194560185</v>
      </c>
      <c r="B487" s="35" t="n">
        <v>46085.4195138889</v>
      </c>
      <c r="C487" s="36" t="s">
        <v>140</v>
      </c>
      <c r="D487" s="36" t="s">
        <v>141</v>
      </c>
      <c r="E487" s="36" t="s">
        <v>128</v>
      </c>
      <c r="F487" s="36" t="s">
        <v>122</v>
      </c>
      <c r="G487" s="36" t="n">
        <f aca="false">IF(A487="","",IF(AND(A487&gt;=Debut,A487&lt;Fin),1,0))</f>
        <v>1</v>
      </c>
      <c r="H487" s="36" t="n">
        <f aca="false">IF(G487=1,INT(ROUND((A487-Debut)*86400,0)/600),"")</f>
        <v>348</v>
      </c>
      <c r="I487" s="36" t="n">
        <f aca="false">IF(G487=1,INT(ROUND((A487-Debut)*86400,0)/3600),"")</f>
        <v>58</v>
      </c>
      <c r="J487" s="36" t="n">
        <f aca="false">IF(OR(A487="",B487=""),"",ROUND((B487-A487)*86400,0))</f>
        <v>5</v>
      </c>
      <c r="K487" s="37" t="n">
        <f aca="false">IF(G487=1,IF(COUNTIFS($C:$C,C487,$G:$G,1,$A:$A,"&gt;="&amp;(A487-FenetreInterm/86400),$A:$A,"&lt;="&amp;A487)&gt;=NbInterm,1,0),"")</f>
        <v>1</v>
      </c>
      <c r="L487" s="37" t="n">
        <f aca="false">IF(G487=1,IF(B487="",0,IF(J487&lt;SeuilFugitive,1,0)),"")</f>
        <v>0</v>
      </c>
      <c r="M487" s="37" t="n">
        <f aca="false">IF(G487=1,IF(B487="",IF((Fin-A487)*24&gt;SeuilFigee,1,0),IF(J487&gt;SeuilFigee*3600,1,0)),"")</f>
        <v>0</v>
      </c>
      <c r="N487" s="0" t="str">
        <f aca="false">IF(G487=1,IF(COUNTIF(H$2:H487,H487)=1,COUNTIF($H:$H,H487),""),"")</f>
        <v/>
      </c>
      <c r="O487" s="0" t="str">
        <f aca="false">IF(G487=1,IF(COUNTIF(I$2:I487,I487)=1,COUNTIF($I:$I,I487),""),"")</f>
        <v/>
      </c>
      <c r="P487" s="38" t="str">
        <f aca="false">IF(G487=1,IF(COUNTIFS(C$2:C487,C487,G$2:G487,1)=1,COUNTIFS($C:$C,C487,$G:$G,1)+ROW()/10000000,""),"")</f>
        <v/>
      </c>
      <c r="Q487" s="36" t="n">
        <f aca="false">IF(K487=1,IF(COUNTIFS(C$2:C487,C487,K$2:K487,1)=1,1,0),"")</f>
        <v>0</v>
      </c>
      <c r="R487" s="0" t="str">
        <f aca="false">IF(M487=1,IF(COUNTIFS(C$2:C487,C487,M$2:M487,1)=1,1,0),"")</f>
        <v/>
      </c>
      <c r="S487" s="0" t="str">
        <f aca="false">IF(L487=1,IF(COUNTIFS(C$2:C487,C487,L$2:L487,1)=1,1,0),"")</f>
        <v/>
      </c>
      <c r="T487" s="38" t="str">
        <f aca="false">IF(N487="","",N487+ROW()/10000000)</f>
        <v/>
      </c>
      <c r="U487" s="36" t="n">
        <f aca="false">IF(G487=1,IF(B487="",1,0),"")</f>
        <v>0</v>
      </c>
    </row>
    <row r="488" customFormat="false" ht="15" hidden="false" customHeight="false" outlineLevel="0" collapsed="false">
      <c r="A488" s="35" t="n">
        <v>46085.4239699074</v>
      </c>
      <c r="B488" s="35" t="n">
        <v>46085.4265625</v>
      </c>
      <c r="C488" s="36" t="s">
        <v>136</v>
      </c>
      <c r="D488" s="36" t="s">
        <v>137</v>
      </c>
      <c r="E488" s="36" t="s">
        <v>121</v>
      </c>
      <c r="F488" s="36" t="s">
        <v>125</v>
      </c>
      <c r="G488" s="36" t="n">
        <f aca="false">IF(A488="","",IF(AND(A488&gt;=Debut,A488&lt;Fin),1,0))</f>
        <v>1</v>
      </c>
      <c r="H488" s="36" t="n">
        <f aca="false">IF(G488=1,INT(ROUND((A488-Debut)*86400,0)/600),"")</f>
        <v>349</v>
      </c>
      <c r="I488" s="36" t="n">
        <f aca="false">IF(G488=1,INT(ROUND((A488-Debut)*86400,0)/3600),"")</f>
        <v>58</v>
      </c>
      <c r="J488" s="36" t="n">
        <f aca="false">IF(OR(A488="",B488=""),"",ROUND((B488-A488)*86400,0))</f>
        <v>224</v>
      </c>
      <c r="K488" s="37" t="n">
        <f aca="false">IF(G488=1,IF(COUNTIFS($C:$C,C488,$G:$G,1,$A:$A,"&gt;="&amp;(A488-FenetreInterm/86400),$A:$A,"&lt;="&amp;A488)&gt;=NbInterm,1,0),"")</f>
        <v>0</v>
      </c>
      <c r="L488" s="37" t="n">
        <f aca="false">IF(G488=1,IF(B488="",0,IF(J488&lt;SeuilFugitive,1,0)),"")</f>
        <v>0</v>
      </c>
      <c r="M488" s="37" t="n">
        <f aca="false">IF(G488=1,IF(B488="",IF((Fin-A488)*24&gt;SeuilFigee,1,0),IF(J488&gt;SeuilFigee*3600,1,0)),"")</f>
        <v>0</v>
      </c>
      <c r="N488" s="36" t="n">
        <f aca="false">IF(G488=1,IF(COUNTIF(H$2:H488,H488)=1,COUNTIF($H:$H,H488),""),"")</f>
        <v>3</v>
      </c>
      <c r="O488" s="0" t="str">
        <f aca="false">IF(G488=1,IF(COUNTIF(I$2:I488,I488)=1,COUNTIF($I:$I,I488),""),"")</f>
        <v/>
      </c>
      <c r="P488" s="38" t="str">
        <f aca="false">IF(G488=1,IF(COUNTIFS(C$2:C488,C488,G$2:G488,1)=1,COUNTIFS($C:$C,C488,$G:$G,1)+ROW()/10000000,""),"")</f>
        <v/>
      </c>
      <c r="Q488" s="0" t="str">
        <f aca="false">IF(K488=1,IF(COUNTIFS(C$2:C488,C488,K$2:K488,1)=1,1,0),"")</f>
        <v/>
      </c>
      <c r="R488" s="0" t="str">
        <f aca="false">IF(M488=1,IF(COUNTIFS(C$2:C488,C488,M$2:M488,1)=1,1,0),"")</f>
        <v/>
      </c>
      <c r="S488" s="0" t="str">
        <f aca="false">IF(L488=1,IF(COUNTIFS(C$2:C488,C488,L$2:L488,1)=1,1,0),"")</f>
        <v/>
      </c>
      <c r="T488" s="38" t="n">
        <f aca="false">IF(N488="","",N488+ROW()/10000000)</f>
        <v>3.0000488</v>
      </c>
      <c r="U488" s="36" t="n">
        <f aca="false">IF(G488=1,IF(B488="",1,0),"")</f>
        <v>0</v>
      </c>
    </row>
    <row r="489" customFormat="false" ht="15" hidden="false" customHeight="false" outlineLevel="0" collapsed="false">
      <c r="A489" s="35" t="n">
        <v>46085.4289930556</v>
      </c>
      <c r="B489" s="35" t="n">
        <v>46085.4301736111</v>
      </c>
      <c r="C489" s="36" t="s">
        <v>138</v>
      </c>
      <c r="D489" s="36" t="s">
        <v>139</v>
      </c>
      <c r="E489" s="36" t="s">
        <v>128</v>
      </c>
      <c r="F489" s="36" t="s">
        <v>118</v>
      </c>
      <c r="G489" s="36" t="n">
        <f aca="false">IF(A489="","",IF(AND(A489&gt;=Debut,A489&lt;Fin),1,0))</f>
        <v>1</v>
      </c>
      <c r="H489" s="36" t="n">
        <f aca="false">IF(G489=1,INT(ROUND((A489-Debut)*86400,0)/600),"")</f>
        <v>349</v>
      </c>
      <c r="I489" s="36" t="n">
        <f aca="false">IF(G489=1,INT(ROUND((A489-Debut)*86400,0)/3600),"")</f>
        <v>58</v>
      </c>
      <c r="J489" s="36" t="n">
        <f aca="false">IF(OR(A489="",B489=""),"",ROUND((B489-A489)*86400,0))</f>
        <v>102</v>
      </c>
      <c r="K489" s="37" t="n">
        <f aca="false">IF(G489=1,IF(COUNTIFS($C:$C,C489,$G:$G,1,$A:$A,"&gt;="&amp;(A489-FenetreInterm/86400),$A:$A,"&lt;="&amp;A489)&gt;=NbInterm,1,0),"")</f>
        <v>0</v>
      </c>
      <c r="L489" s="37" t="n">
        <f aca="false">IF(G489=1,IF(B489="",0,IF(J489&lt;SeuilFugitive,1,0)),"")</f>
        <v>0</v>
      </c>
      <c r="M489" s="37" t="n">
        <f aca="false">IF(G489=1,IF(B489="",IF((Fin-A489)*24&gt;SeuilFigee,1,0),IF(J489&gt;SeuilFigee*3600,1,0)),"")</f>
        <v>0</v>
      </c>
      <c r="N489" s="0" t="str">
        <f aca="false">IF(G489=1,IF(COUNTIF(H$2:H489,H489)=1,COUNTIF($H:$H,H489),""),"")</f>
        <v/>
      </c>
      <c r="O489" s="0" t="str">
        <f aca="false">IF(G489=1,IF(COUNTIF(I$2:I489,I489)=1,COUNTIF($I:$I,I489),""),"")</f>
        <v/>
      </c>
      <c r="P489" s="38" t="str">
        <f aca="false">IF(G489=1,IF(COUNTIFS(C$2:C489,C489,G$2:G489,1)=1,COUNTIFS($C:$C,C489,$G:$G,1)+ROW()/10000000,""),"")</f>
        <v/>
      </c>
      <c r="Q489" s="0" t="str">
        <f aca="false">IF(K489=1,IF(COUNTIFS(C$2:C489,C489,K$2:K489,1)=1,1,0),"")</f>
        <v/>
      </c>
      <c r="R489" s="0" t="str">
        <f aca="false">IF(M489=1,IF(COUNTIFS(C$2:C489,C489,M$2:M489,1)=1,1,0),"")</f>
        <v/>
      </c>
      <c r="S489" s="0" t="str">
        <f aca="false">IF(L489=1,IF(COUNTIFS(C$2:C489,C489,L$2:L489,1)=1,1,0),"")</f>
        <v/>
      </c>
      <c r="T489" s="38" t="str">
        <f aca="false">IF(N489="","",N489+ROW()/10000000)</f>
        <v/>
      </c>
      <c r="U489" s="36" t="n">
        <f aca="false">IF(G489=1,IF(B489="",1,0),"")</f>
        <v>0</v>
      </c>
    </row>
    <row r="490" customFormat="false" ht="15" hidden="false" customHeight="false" outlineLevel="0" collapsed="false">
      <c r="A490" s="35" t="n">
        <v>46085.4302083333</v>
      </c>
      <c r="B490" s="35" t="n">
        <v>46085.4343402778</v>
      </c>
      <c r="C490" s="36" t="s">
        <v>138</v>
      </c>
      <c r="D490" s="36" t="s">
        <v>139</v>
      </c>
      <c r="E490" s="36" t="s">
        <v>128</v>
      </c>
      <c r="F490" s="36" t="s">
        <v>118</v>
      </c>
      <c r="G490" s="36" t="n">
        <f aca="false">IF(A490="","",IF(AND(A490&gt;=Debut,A490&lt;Fin),1,0))</f>
        <v>1</v>
      </c>
      <c r="H490" s="36" t="n">
        <f aca="false">IF(G490=1,INT(ROUND((A490-Debut)*86400,0)/600),"")</f>
        <v>349</v>
      </c>
      <c r="I490" s="36" t="n">
        <f aca="false">IF(G490=1,INT(ROUND((A490-Debut)*86400,0)/3600),"")</f>
        <v>58</v>
      </c>
      <c r="J490" s="36" t="n">
        <f aca="false">IF(OR(A490="",B490=""),"",ROUND((B490-A490)*86400,0))</f>
        <v>357</v>
      </c>
      <c r="K490" s="37" t="n">
        <f aca="false">IF(G490=1,IF(COUNTIFS($C:$C,C490,$G:$G,1,$A:$A,"&gt;="&amp;(A490-FenetreInterm/86400),$A:$A,"&lt;="&amp;A490)&gt;=NbInterm,1,0),"")</f>
        <v>0</v>
      </c>
      <c r="L490" s="37" t="n">
        <f aca="false">IF(G490=1,IF(B490="",0,IF(J490&lt;SeuilFugitive,1,0)),"")</f>
        <v>0</v>
      </c>
      <c r="M490" s="37" t="n">
        <f aca="false">IF(G490=1,IF(B490="",IF((Fin-A490)*24&gt;SeuilFigee,1,0),IF(J490&gt;SeuilFigee*3600,1,0)),"")</f>
        <v>0</v>
      </c>
      <c r="N490" s="0" t="str">
        <f aca="false">IF(G490=1,IF(COUNTIF(H$2:H490,H490)=1,COUNTIF($H:$H,H490),""),"")</f>
        <v/>
      </c>
      <c r="O490" s="0" t="str">
        <f aca="false">IF(G490=1,IF(COUNTIF(I$2:I490,I490)=1,COUNTIF($I:$I,I490),""),"")</f>
        <v/>
      </c>
      <c r="P490" s="38" t="str">
        <f aca="false">IF(G490=1,IF(COUNTIFS(C$2:C490,C490,G$2:G490,1)=1,COUNTIFS($C:$C,C490,$G:$G,1)+ROW()/10000000,""),"")</f>
        <v/>
      </c>
      <c r="Q490" s="0" t="str">
        <f aca="false">IF(K490=1,IF(COUNTIFS(C$2:C490,C490,K$2:K490,1)=1,1,0),"")</f>
        <v/>
      </c>
      <c r="R490" s="0" t="str">
        <f aca="false">IF(M490=1,IF(COUNTIFS(C$2:C490,C490,M$2:M490,1)=1,1,0),"")</f>
        <v/>
      </c>
      <c r="S490" s="0" t="str">
        <f aca="false">IF(L490=1,IF(COUNTIFS(C$2:C490,C490,L$2:L490,1)=1,1,0),"")</f>
        <v/>
      </c>
      <c r="T490" s="38" t="str">
        <f aca="false">IF(N490="","",N490+ROW()/10000000)</f>
        <v/>
      </c>
      <c r="U490" s="36" t="n">
        <f aca="false">IF(G490=1,IF(B490="",1,0),"")</f>
        <v>0</v>
      </c>
    </row>
    <row r="491" customFormat="false" ht="15" hidden="false" customHeight="false" outlineLevel="0" collapsed="false">
      <c r="A491" s="35" t="n">
        <v>46085.4312847222</v>
      </c>
      <c r="B491" s="35" t="n">
        <v>46085.4321990741</v>
      </c>
      <c r="C491" s="36" t="s">
        <v>153</v>
      </c>
      <c r="D491" s="36" t="s">
        <v>154</v>
      </c>
      <c r="E491" s="36" t="s">
        <v>121</v>
      </c>
      <c r="F491" s="36" t="s">
        <v>144</v>
      </c>
      <c r="G491" s="36" t="n">
        <f aca="false">IF(A491="","",IF(AND(A491&gt;=Debut,A491&lt;Fin),1,0))</f>
        <v>1</v>
      </c>
      <c r="H491" s="36" t="n">
        <f aca="false">IF(G491=1,INT(ROUND((A491-Debut)*86400,0)/600),"")</f>
        <v>350</v>
      </c>
      <c r="I491" s="36" t="n">
        <f aca="false">IF(G491=1,INT(ROUND((A491-Debut)*86400,0)/3600),"")</f>
        <v>58</v>
      </c>
      <c r="J491" s="36" t="n">
        <f aca="false">IF(OR(A491="",B491=""),"",ROUND((B491-A491)*86400,0))</f>
        <v>79</v>
      </c>
      <c r="K491" s="37" t="n">
        <f aca="false">IF(G491=1,IF(COUNTIFS($C:$C,C491,$G:$G,1,$A:$A,"&gt;="&amp;(A491-FenetreInterm/86400),$A:$A,"&lt;="&amp;A491)&gt;=NbInterm,1,0),"")</f>
        <v>0</v>
      </c>
      <c r="L491" s="37" t="n">
        <f aca="false">IF(G491=1,IF(B491="",0,IF(J491&lt;SeuilFugitive,1,0)),"")</f>
        <v>0</v>
      </c>
      <c r="M491" s="37" t="n">
        <f aca="false">IF(G491=1,IF(B491="",IF((Fin-A491)*24&gt;SeuilFigee,1,0),IF(J491&gt;SeuilFigee*3600,1,0)),"")</f>
        <v>0</v>
      </c>
      <c r="N491" s="36" t="n">
        <f aca="false">IF(G491=1,IF(COUNTIF(H$2:H491,H491)=1,COUNTIF($H:$H,H491),""),"")</f>
        <v>1</v>
      </c>
      <c r="O491" s="0" t="str">
        <f aca="false">IF(G491=1,IF(COUNTIF(I$2:I491,I491)=1,COUNTIF($I:$I,I491),""),"")</f>
        <v/>
      </c>
      <c r="P491" s="38" t="str">
        <f aca="false">IF(G491=1,IF(COUNTIFS(C$2:C491,C491,G$2:G491,1)=1,COUNTIFS($C:$C,C491,$G:$G,1)+ROW()/10000000,""),"")</f>
        <v/>
      </c>
      <c r="Q491" s="0" t="str">
        <f aca="false">IF(K491=1,IF(COUNTIFS(C$2:C491,C491,K$2:K491,1)=1,1,0),"")</f>
        <v/>
      </c>
      <c r="R491" s="0" t="str">
        <f aca="false">IF(M491=1,IF(COUNTIFS(C$2:C491,C491,M$2:M491,1)=1,1,0),"")</f>
        <v/>
      </c>
      <c r="S491" s="0" t="str">
        <f aca="false">IF(L491=1,IF(COUNTIFS(C$2:C491,C491,L$2:L491,1)=1,1,0),"")</f>
        <v/>
      </c>
      <c r="T491" s="38" t="n">
        <f aca="false">IF(N491="","",N491+ROW()/10000000)</f>
        <v>1.0000491</v>
      </c>
      <c r="U491" s="36" t="n">
        <f aca="false">IF(G491=1,IF(B491="",1,0),"")</f>
        <v>0</v>
      </c>
    </row>
    <row r="492" customFormat="false" ht="15" hidden="false" customHeight="false" outlineLevel="0" collapsed="false">
      <c r="A492" s="35" t="n">
        <v>46085.4388888889</v>
      </c>
      <c r="B492" s="35" t="n">
        <v>46085.4429282407</v>
      </c>
      <c r="C492" s="36" t="s">
        <v>142</v>
      </c>
      <c r="D492" s="36" t="s">
        <v>143</v>
      </c>
      <c r="E492" s="36" t="s">
        <v>121</v>
      </c>
      <c r="F492" s="36" t="s">
        <v>144</v>
      </c>
      <c r="G492" s="36" t="n">
        <f aca="false">IF(A492="","",IF(AND(A492&gt;=Debut,A492&lt;Fin),1,0))</f>
        <v>1</v>
      </c>
      <c r="H492" s="36" t="n">
        <f aca="false">IF(G492=1,INT(ROUND((A492-Debut)*86400,0)/600),"")</f>
        <v>351</v>
      </c>
      <c r="I492" s="36" t="n">
        <f aca="false">IF(G492=1,INT(ROUND((A492-Debut)*86400,0)/3600),"")</f>
        <v>58</v>
      </c>
      <c r="J492" s="36" t="n">
        <f aca="false">IF(OR(A492="",B492=""),"",ROUND((B492-A492)*86400,0))</f>
        <v>349</v>
      </c>
      <c r="K492" s="37" t="n">
        <f aca="false">IF(G492=1,IF(COUNTIFS($C:$C,C492,$G:$G,1,$A:$A,"&gt;="&amp;(A492-FenetreInterm/86400),$A:$A,"&lt;="&amp;A492)&gt;=NbInterm,1,0),"")</f>
        <v>0</v>
      </c>
      <c r="L492" s="37" t="n">
        <f aca="false">IF(G492=1,IF(B492="",0,IF(J492&lt;SeuilFugitive,1,0)),"")</f>
        <v>0</v>
      </c>
      <c r="M492" s="37" t="n">
        <f aca="false">IF(G492=1,IF(B492="",IF((Fin-A492)*24&gt;SeuilFigee,1,0),IF(J492&gt;SeuilFigee*3600,1,0)),"")</f>
        <v>0</v>
      </c>
      <c r="N492" s="36" t="n">
        <f aca="false">IF(G492=1,IF(COUNTIF(H$2:H492,H492)=1,COUNTIF($H:$H,H492),""),"")</f>
        <v>2</v>
      </c>
      <c r="O492" s="0" t="str">
        <f aca="false">IF(G492=1,IF(COUNTIF(I$2:I492,I492)=1,COUNTIF($I:$I,I492),""),"")</f>
        <v/>
      </c>
      <c r="P492" s="38" t="str">
        <f aca="false">IF(G492=1,IF(COUNTIFS(C$2:C492,C492,G$2:G492,1)=1,COUNTIFS($C:$C,C492,$G:$G,1)+ROW()/10000000,""),"")</f>
        <v/>
      </c>
      <c r="Q492" s="0" t="str">
        <f aca="false">IF(K492=1,IF(COUNTIFS(C$2:C492,C492,K$2:K492,1)=1,1,0),"")</f>
        <v/>
      </c>
      <c r="R492" s="0" t="str">
        <f aca="false">IF(M492=1,IF(COUNTIFS(C$2:C492,C492,M$2:M492,1)=1,1,0),"")</f>
        <v/>
      </c>
      <c r="S492" s="0" t="str">
        <f aca="false">IF(L492=1,IF(COUNTIFS(C$2:C492,C492,L$2:L492,1)=1,1,0),"")</f>
        <v/>
      </c>
      <c r="T492" s="38" t="n">
        <f aca="false">IF(N492="","",N492+ROW()/10000000)</f>
        <v>2.0000492</v>
      </c>
      <c r="U492" s="36" t="n">
        <f aca="false">IF(G492=1,IF(B492="",1,0),"")</f>
        <v>0</v>
      </c>
    </row>
    <row r="493" customFormat="false" ht="15" hidden="false" customHeight="false" outlineLevel="0" collapsed="false">
      <c r="A493" s="35" t="n">
        <v>46085.440787037</v>
      </c>
      <c r="B493" s="35" t="n">
        <v>46085.4442013889</v>
      </c>
      <c r="C493" s="36" t="s">
        <v>138</v>
      </c>
      <c r="D493" s="36" t="s">
        <v>139</v>
      </c>
      <c r="E493" s="36" t="s">
        <v>128</v>
      </c>
      <c r="F493" s="36" t="s">
        <v>118</v>
      </c>
      <c r="G493" s="36" t="n">
        <f aca="false">IF(A493="","",IF(AND(A493&gt;=Debut,A493&lt;Fin),1,0))</f>
        <v>1</v>
      </c>
      <c r="H493" s="36" t="n">
        <f aca="false">IF(G493=1,INT(ROUND((A493-Debut)*86400,0)/600),"")</f>
        <v>351</v>
      </c>
      <c r="I493" s="36" t="n">
        <f aca="false">IF(G493=1,INT(ROUND((A493-Debut)*86400,0)/3600),"")</f>
        <v>58</v>
      </c>
      <c r="J493" s="36" t="n">
        <f aca="false">IF(OR(A493="",B493=""),"",ROUND((B493-A493)*86400,0))</f>
        <v>295</v>
      </c>
      <c r="K493" s="37" t="n">
        <f aca="false">IF(G493=1,IF(COUNTIFS($C:$C,C493,$G:$G,1,$A:$A,"&gt;="&amp;(A493-FenetreInterm/86400),$A:$A,"&lt;="&amp;A493)&gt;=NbInterm,1,0),"")</f>
        <v>0</v>
      </c>
      <c r="L493" s="37" t="n">
        <f aca="false">IF(G493=1,IF(B493="",0,IF(J493&lt;SeuilFugitive,1,0)),"")</f>
        <v>0</v>
      </c>
      <c r="M493" s="37" t="n">
        <f aca="false">IF(G493=1,IF(B493="",IF((Fin-A493)*24&gt;SeuilFigee,1,0),IF(J493&gt;SeuilFigee*3600,1,0)),"")</f>
        <v>0</v>
      </c>
      <c r="N493" s="0" t="str">
        <f aca="false">IF(G493=1,IF(COUNTIF(H$2:H493,H493)=1,COUNTIF($H:$H,H493),""),"")</f>
        <v/>
      </c>
      <c r="O493" s="0" t="str">
        <f aca="false">IF(G493=1,IF(COUNTIF(I$2:I493,I493)=1,COUNTIF($I:$I,I493),""),"")</f>
        <v/>
      </c>
      <c r="P493" s="38" t="str">
        <f aca="false">IF(G493=1,IF(COUNTIFS(C$2:C493,C493,G$2:G493,1)=1,COUNTIFS($C:$C,C493,$G:$G,1)+ROW()/10000000,""),"")</f>
        <v/>
      </c>
      <c r="Q493" s="0" t="str">
        <f aca="false">IF(K493=1,IF(COUNTIFS(C$2:C493,C493,K$2:K493,1)=1,1,0),"")</f>
        <v/>
      </c>
      <c r="R493" s="0" t="str">
        <f aca="false">IF(M493=1,IF(COUNTIFS(C$2:C493,C493,M$2:M493,1)=1,1,0),"")</f>
        <v/>
      </c>
      <c r="S493" s="0" t="str">
        <f aca="false">IF(L493=1,IF(COUNTIFS(C$2:C493,C493,L$2:L493,1)=1,1,0),"")</f>
        <v/>
      </c>
      <c r="T493" s="38" t="str">
        <f aca="false">IF(N493="","",N493+ROW()/10000000)</f>
        <v/>
      </c>
      <c r="U493" s="36" t="n">
        <f aca="false">IF(G493=1,IF(B493="",1,0),"")</f>
        <v>0</v>
      </c>
    </row>
    <row r="494" customFormat="false" ht="15" hidden="false" customHeight="false" outlineLevel="0" collapsed="false">
      <c r="A494" s="35" t="n">
        <v>46085.4468055556</v>
      </c>
      <c r="B494" s="35" t="n">
        <v>46085.5193171296</v>
      </c>
      <c r="C494" s="36" t="s">
        <v>119</v>
      </c>
      <c r="D494" s="36" t="s">
        <v>120</v>
      </c>
      <c r="E494" s="36" t="s">
        <v>121</v>
      </c>
      <c r="F494" s="36" t="s">
        <v>122</v>
      </c>
      <c r="G494" s="36" t="n">
        <f aca="false">IF(A494="","",IF(AND(A494&gt;=Debut,A494&lt;Fin),1,0))</f>
        <v>1</v>
      </c>
      <c r="H494" s="36" t="n">
        <f aca="false">IF(G494=1,INT(ROUND((A494-Debut)*86400,0)/600),"")</f>
        <v>352</v>
      </c>
      <c r="I494" s="36" t="n">
        <f aca="false">IF(G494=1,INT(ROUND((A494-Debut)*86400,0)/3600),"")</f>
        <v>58</v>
      </c>
      <c r="J494" s="36" t="n">
        <f aca="false">IF(OR(A494="",B494=""),"",ROUND((B494-A494)*86400,0))</f>
        <v>6265</v>
      </c>
      <c r="K494" s="37" t="n">
        <f aca="false">IF(G494=1,IF(COUNTIFS($C:$C,C494,$G:$G,1,$A:$A,"&gt;="&amp;(A494-FenetreInterm/86400),$A:$A,"&lt;="&amp;A494)&gt;=NbInterm,1,0),"")</f>
        <v>0</v>
      </c>
      <c r="L494" s="37" t="n">
        <f aca="false">IF(G494=1,IF(B494="",0,IF(J494&lt;SeuilFugitive,1,0)),"")</f>
        <v>0</v>
      </c>
      <c r="M494" s="37" t="n">
        <f aca="false">IF(G494=1,IF(B494="",IF((Fin-A494)*24&gt;SeuilFigee,1,0),IF(J494&gt;SeuilFigee*3600,1,0)),"")</f>
        <v>0</v>
      </c>
      <c r="N494" s="36" t="n">
        <f aca="false">IF(G494=1,IF(COUNTIF(H$2:H494,H494)=1,COUNTIF($H:$H,H494),""),"")</f>
        <v>16</v>
      </c>
      <c r="O494" s="0" t="str">
        <f aca="false">IF(G494=1,IF(COUNTIF(I$2:I494,I494)=1,COUNTIF($I:$I,I494),""),"")</f>
        <v/>
      </c>
      <c r="P494" s="38" t="str">
        <f aca="false">IF(G494=1,IF(COUNTIFS(C$2:C494,C494,G$2:G494,1)=1,COUNTIFS($C:$C,C494,$G:$G,1)+ROW()/10000000,""),"")</f>
        <v/>
      </c>
      <c r="Q494" s="0" t="str">
        <f aca="false">IF(K494=1,IF(COUNTIFS(C$2:C494,C494,K$2:K494,1)=1,1,0),"")</f>
        <v/>
      </c>
      <c r="R494" s="0" t="str">
        <f aca="false">IF(M494=1,IF(COUNTIFS(C$2:C494,C494,M$2:M494,1)=1,1,0),"")</f>
        <v/>
      </c>
      <c r="S494" s="0" t="str">
        <f aca="false">IF(L494=1,IF(COUNTIFS(C$2:C494,C494,L$2:L494,1)=1,1,0),"")</f>
        <v/>
      </c>
      <c r="T494" s="38" t="n">
        <f aca="false">IF(N494="","",N494+ROW()/10000000)</f>
        <v>16.0000494</v>
      </c>
      <c r="U494" s="36" t="n">
        <f aca="false">IF(G494=1,IF(B494="",1,0),"")</f>
        <v>0</v>
      </c>
    </row>
    <row r="495" customFormat="false" ht="15" hidden="false" customHeight="false" outlineLevel="0" collapsed="false">
      <c r="A495" s="35" t="n">
        <v>46085.4494444444</v>
      </c>
      <c r="B495" s="35" t="n">
        <v>46085.4772222222</v>
      </c>
      <c r="C495" s="36" t="s">
        <v>172</v>
      </c>
      <c r="D495" s="36" t="s">
        <v>173</v>
      </c>
      <c r="E495" s="36" t="s">
        <v>117</v>
      </c>
      <c r="F495" s="36" t="s">
        <v>122</v>
      </c>
      <c r="G495" s="36" t="n">
        <f aca="false">IF(A495="","",IF(AND(A495&gt;=Debut,A495&lt;Fin),1,0))</f>
        <v>1</v>
      </c>
      <c r="H495" s="36" t="n">
        <f aca="false">IF(G495=1,INT(ROUND((A495-Debut)*86400,0)/600),"")</f>
        <v>352</v>
      </c>
      <c r="I495" s="36" t="n">
        <f aca="false">IF(G495=1,INT(ROUND((A495-Debut)*86400,0)/3600),"")</f>
        <v>58</v>
      </c>
      <c r="J495" s="36" t="n">
        <f aca="false">IF(OR(A495="",B495=""),"",ROUND((B495-A495)*86400,0))</f>
        <v>2400</v>
      </c>
      <c r="K495" s="37" t="n">
        <f aca="false">IF(G495=1,IF(COUNTIFS($C:$C,C495,$G:$G,1,$A:$A,"&gt;="&amp;(A495-FenetreInterm/86400),$A:$A,"&lt;="&amp;A495)&gt;=NbInterm,1,0),"")</f>
        <v>0</v>
      </c>
      <c r="L495" s="37" t="n">
        <f aca="false">IF(G495=1,IF(B495="",0,IF(J495&lt;SeuilFugitive,1,0)),"")</f>
        <v>0</v>
      </c>
      <c r="M495" s="37" t="n">
        <f aca="false">IF(G495=1,IF(B495="",IF((Fin-A495)*24&gt;SeuilFigee,1,0),IF(J495&gt;SeuilFigee*3600,1,0)),"")</f>
        <v>0</v>
      </c>
      <c r="N495" s="0" t="str">
        <f aca="false">IF(G495=1,IF(COUNTIF(H$2:H495,H495)=1,COUNTIF($H:$H,H495),""),"")</f>
        <v/>
      </c>
      <c r="O495" s="0" t="str">
        <f aca="false">IF(G495=1,IF(COUNTIF(I$2:I495,I495)=1,COUNTIF($I:$I,I495),""),"")</f>
        <v/>
      </c>
      <c r="P495" s="38" t="n">
        <f aca="false">IF(G495=1,IF(COUNTIFS(C$2:C495,C495,G$2:G495,1)=1,COUNTIFS($C:$C,C495,$G:$G,1)+ROW()/10000000,""),"")</f>
        <v>1.0000495</v>
      </c>
      <c r="Q495" s="0" t="str">
        <f aca="false">IF(K495=1,IF(COUNTIFS(C$2:C495,C495,K$2:K495,1)=1,1,0),"")</f>
        <v/>
      </c>
      <c r="R495" s="0" t="str">
        <f aca="false">IF(M495=1,IF(COUNTIFS(C$2:C495,C495,M$2:M495,1)=1,1,0),"")</f>
        <v/>
      </c>
      <c r="S495" s="0" t="str">
        <f aca="false">IF(L495=1,IF(COUNTIFS(C$2:C495,C495,L$2:L495,1)=1,1,0),"")</f>
        <v/>
      </c>
      <c r="T495" s="38" t="str">
        <f aca="false">IF(N495="","",N495+ROW()/10000000)</f>
        <v/>
      </c>
      <c r="U495" s="36" t="n">
        <f aca="false">IF(G495=1,IF(B495="",1,0),"")</f>
        <v>0</v>
      </c>
    </row>
    <row r="496" customFormat="false" ht="15" hidden="false" customHeight="false" outlineLevel="0" collapsed="false">
      <c r="A496" s="35" t="n">
        <v>46085.4499074074</v>
      </c>
      <c r="B496" s="35" t="n">
        <v>46085.4765277778</v>
      </c>
      <c r="C496" s="36" t="s">
        <v>174</v>
      </c>
      <c r="D496" s="36" t="s">
        <v>175</v>
      </c>
      <c r="E496" s="36" t="s">
        <v>117</v>
      </c>
      <c r="F496" s="36" t="s">
        <v>122</v>
      </c>
      <c r="G496" s="36" t="n">
        <f aca="false">IF(A496="","",IF(AND(A496&gt;=Debut,A496&lt;Fin),1,0))</f>
        <v>1</v>
      </c>
      <c r="H496" s="36" t="n">
        <f aca="false">IF(G496=1,INT(ROUND((A496-Debut)*86400,0)/600),"")</f>
        <v>352</v>
      </c>
      <c r="I496" s="36" t="n">
        <f aca="false">IF(G496=1,INT(ROUND((A496-Debut)*86400,0)/3600),"")</f>
        <v>58</v>
      </c>
      <c r="J496" s="36" t="n">
        <f aca="false">IF(OR(A496="",B496=""),"",ROUND((B496-A496)*86400,0))</f>
        <v>2300</v>
      </c>
      <c r="K496" s="37" t="n">
        <f aca="false">IF(G496=1,IF(COUNTIFS($C:$C,C496,$G:$G,1,$A:$A,"&gt;="&amp;(A496-FenetreInterm/86400),$A:$A,"&lt;="&amp;A496)&gt;=NbInterm,1,0),"")</f>
        <v>0</v>
      </c>
      <c r="L496" s="37" t="n">
        <f aca="false">IF(G496=1,IF(B496="",0,IF(J496&lt;SeuilFugitive,1,0)),"")</f>
        <v>0</v>
      </c>
      <c r="M496" s="37" t="n">
        <f aca="false">IF(G496=1,IF(B496="",IF((Fin-A496)*24&gt;SeuilFigee,1,0),IF(J496&gt;SeuilFigee*3600,1,0)),"")</f>
        <v>0</v>
      </c>
      <c r="N496" s="0" t="str">
        <f aca="false">IF(G496=1,IF(COUNTIF(H$2:H496,H496)=1,COUNTIF($H:$H,H496),""),"")</f>
        <v/>
      </c>
      <c r="O496" s="0" t="str">
        <f aca="false">IF(G496=1,IF(COUNTIF(I$2:I496,I496)=1,COUNTIF($I:$I,I496),""),"")</f>
        <v/>
      </c>
      <c r="P496" s="38" t="n">
        <f aca="false">IF(G496=1,IF(COUNTIFS(C$2:C496,C496,G$2:G496,1)=1,COUNTIFS($C:$C,C496,$G:$G,1)+ROW()/10000000,""),"")</f>
        <v>1.0000496</v>
      </c>
      <c r="Q496" s="0" t="str">
        <f aca="false">IF(K496=1,IF(COUNTIFS(C$2:C496,C496,K$2:K496,1)=1,1,0),"")</f>
        <v/>
      </c>
      <c r="R496" s="0" t="str">
        <f aca="false">IF(M496=1,IF(COUNTIFS(C$2:C496,C496,M$2:M496,1)=1,1,0),"")</f>
        <v/>
      </c>
      <c r="S496" s="0" t="str">
        <f aca="false">IF(L496=1,IF(COUNTIFS(C$2:C496,C496,L$2:L496,1)=1,1,0),"")</f>
        <v/>
      </c>
      <c r="T496" s="38" t="str">
        <f aca="false">IF(N496="","",N496+ROW()/10000000)</f>
        <v/>
      </c>
      <c r="U496" s="36" t="n">
        <f aca="false">IF(G496=1,IF(B496="",1,0),"")</f>
        <v>0</v>
      </c>
    </row>
    <row r="497" customFormat="false" ht="15" hidden="false" customHeight="false" outlineLevel="0" collapsed="false">
      <c r="A497" s="35" t="n">
        <v>46085.4501388889</v>
      </c>
      <c r="B497" s="35" t="n">
        <v>46085.4502314815</v>
      </c>
      <c r="C497" s="36" t="s">
        <v>140</v>
      </c>
      <c r="D497" s="36" t="s">
        <v>141</v>
      </c>
      <c r="E497" s="36" t="s">
        <v>128</v>
      </c>
      <c r="F497" s="36" t="s">
        <v>122</v>
      </c>
      <c r="G497" s="36" t="n">
        <f aca="false">IF(A497="","",IF(AND(A497&gt;=Debut,A497&lt;Fin),1,0))</f>
        <v>1</v>
      </c>
      <c r="H497" s="36" t="n">
        <f aca="false">IF(G497=1,INT(ROUND((A497-Debut)*86400,0)/600),"")</f>
        <v>352</v>
      </c>
      <c r="I497" s="36" t="n">
        <f aca="false">IF(G497=1,INT(ROUND((A497-Debut)*86400,0)/3600),"")</f>
        <v>58</v>
      </c>
      <c r="J497" s="36" t="n">
        <f aca="false">IF(OR(A497="",B497=""),"",ROUND((B497-A497)*86400,0))</f>
        <v>8</v>
      </c>
      <c r="K497" s="37" t="n">
        <f aca="false">IF(G497=1,IF(COUNTIFS($C:$C,C497,$G:$G,1,$A:$A,"&gt;="&amp;(A497-FenetreInterm/86400),$A:$A,"&lt;="&amp;A497)&gt;=NbInterm,1,0),"")</f>
        <v>0</v>
      </c>
      <c r="L497" s="37" t="n">
        <f aca="false">IF(G497=1,IF(B497="",0,IF(J497&lt;SeuilFugitive,1,0)),"")</f>
        <v>0</v>
      </c>
      <c r="M497" s="37" t="n">
        <f aca="false">IF(G497=1,IF(B497="",IF((Fin-A497)*24&gt;SeuilFigee,1,0),IF(J497&gt;SeuilFigee*3600,1,0)),"")</f>
        <v>0</v>
      </c>
      <c r="N497" s="0" t="str">
        <f aca="false">IF(G497=1,IF(COUNTIF(H$2:H497,H497)=1,COUNTIF($H:$H,H497),""),"")</f>
        <v/>
      </c>
      <c r="O497" s="0" t="str">
        <f aca="false">IF(G497=1,IF(COUNTIF(I$2:I497,I497)=1,COUNTIF($I:$I,I497),""),"")</f>
        <v/>
      </c>
      <c r="P497" s="38" t="str">
        <f aca="false">IF(G497=1,IF(COUNTIFS(C$2:C497,C497,G$2:G497,1)=1,COUNTIFS($C:$C,C497,$G:$G,1)+ROW()/10000000,""),"")</f>
        <v/>
      </c>
      <c r="Q497" s="0" t="str">
        <f aca="false">IF(K497=1,IF(COUNTIFS(C$2:C497,C497,K$2:K497,1)=1,1,0),"")</f>
        <v/>
      </c>
      <c r="R497" s="0" t="str">
        <f aca="false">IF(M497=1,IF(COUNTIFS(C$2:C497,C497,M$2:M497,1)=1,1,0),"")</f>
        <v/>
      </c>
      <c r="S497" s="0" t="str">
        <f aca="false">IF(L497=1,IF(COUNTIFS(C$2:C497,C497,L$2:L497,1)=1,1,0),"")</f>
        <v/>
      </c>
      <c r="T497" s="38" t="str">
        <f aca="false">IF(N497="","",N497+ROW()/10000000)</f>
        <v/>
      </c>
      <c r="U497" s="36" t="n">
        <f aca="false">IF(G497=1,IF(B497="",1,0),"")</f>
        <v>0</v>
      </c>
    </row>
    <row r="498" customFormat="false" ht="15" hidden="false" customHeight="false" outlineLevel="0" collapsed="false">
      <c r="A498" s="35" t="n">
        <v>46085.4502546296</v>
      </c>
      <c r="B498" s="35" t="n">
        <v>46085.4676157407</v>
      </c>
      <c r="C498" s="36" t="s">
        <v>176</v>
      </c>
      <c r="D498" s="36" t="s">
        <v>177</v>
      </c>
      <c r="E498" s="36" t="s">
        <v>117</v>
      </c>
      <c r="F498" s="36" t="s">
        <v>169</v>
      </c>
      <c r="G498" s="36" t="n">
        <f aca="false">IF(A498="","",IF(AND(A498&gt;=Debut,A498&lt;Fin),1,0))</f>
        <v>1</v>
      </c>
      <c r="H498" s="36" t="n">
        <f aca="false">IF(G498=1,INT(ROUND((A498-Debut)*86400,0)/600),"")</f>
        <v>352</v>
      </c>
      <c r="I498" s="36" t="n">
        <f aca="false">IF(G498=1,INT(ROUND((A498-Debut)*86400,0)/3600),"")</f>
        <v>58</v>
      </c>
      <c r="J498" s="36" t="n">
        <f aca="false">IF(OR(A498="",B498=""),"",ROUND((B498-A498)*86400,0))</f>
        <v>1500</v>
      </c>
      <c r="K498" s="37" t="n">
        <f aca="false">IF(G498=1,IF(COUNTIFS($C:$C,C498,$G:$G,1,$A:$A,"&gt;="&amp;(A498-FenetreInterm/86400),$A:$A,"&lt;="&amp;A498)&gt;=NbInterm,1,0),"")</f>
        <v>0</v>
      </c>
      <c r="L498" s="37" t="n">
        <f aca="false">IF(G498=1,IF(B498="",0,IF(J498&lt;SeuilFugitive,1,0)),"")</f>
        <v>0</v>
      </c>
      <c r="M498" s="37" t="n">
        <f aca="false">IF(G498=1,IF(B498="",IF((Fin-A498)*24&gt;SeuilFigee,1,0),IF(J498&gt;SeuilFigee*3600,1,0)),"")</f>
        <v>0</v>
      </c>
      <c r="N498" s="0" t="str">
        <f aca="false">IF(G498=1,IF(COUNTIF(H$2:H498,H498)=1,COUNTIF($H:$H,H498),""),"")</f>
        <v/>
      </c>
      <c r="O498" s="0" t="str">
        <f aca="false">IF(G498=1,IF(COUNTIF(I$2:I498,I498)=1,COUNTIF($I:$I,I498),""),"")</f>
        <v/>
      </c>
      <c r="P498" s="38" t="n">
        <f aca="false">IF(G498=1,IF(COUNTIFS(C$2:C498,C498,G$2:G498,1)=1,COUNTIFS($C:$C,C498,$G:$G,1)+ROW()/10000000,""),"")</f>
        <v>4.0000498</v>
      </c>
      <c r="Q498" s="0" t="str">
        <f aca="false">IF(K498=1,IF(COUNTIFS(C$2:C498,C498,K$2:K498,1)=1,1,0),"")</f>
        <v/>
      </c>
      <c r="R498" s="0" t="str">
        <f aca="false">IF(M498=1,IF(COUNTIFS(C$2:C498,C498,M$2:M498,1)=1,1,0),"")</f>
        <v/>
      </c>
      <c r="S498" s="0" t="str">
        <f aca="false">IF(L498=1,IF(COUNTIFS(C$2:C498,C498,L$2:L498,1)=1,1,0),"")</f>
        <v/>
      </c>
      <c r="T498" s="38" t="str">
        <f aca="false">IF(N498="","",N498+ROW()/10000000)</f>
        <v/>
      </c>
      <c r="U498" s="36" t="n">
        <f aca="false">IF(G498=1,IF(B498="",1,0),"")</f>
        <v>0</v>
      </c>
    </row>
    <row r="499" customFormat="false" ht="15" hidden="false" customHeight="false" outlineLevel="0" collapsed="false">
      <c r="A499" s="35" t="n">
        <v>46085.4503009259</v>
      </c>
      <c r="B499" s="35" t="n">
        <v>46085.467662037</v>
      </c>
      <c r="C499" s="36" t="s">
        <v>178</v>
      </c>
      <c r="D499" s="36" t="s">
        <v>179</v>
      </c>
      <c r="E499" s="36" t="s">
        <v>117</v>
      </c>
      <c r="F499" s="36" t="s">
        <v>169</v>
      </c>
      <c r="G499" s="36" t="n">
        <f aca="false">IF(A499="","",IF(AND(A499&gt;=Debut,A499&lt;Fin),1,0))</f>
        <v>1</v>
      </c>
      <c r="H499" s="36" t="n">
        <f aca="false">IF(G499=1,INT(ROUND((A499-Debut)*86400,0)/600),"")</f>
        <v>352</v>
      </c>
      <c r="I499" s="36" t="n">
        <f aca="false">IF(G499=1,INT(ROUND((A499-Debut)*86400,0)/3600),"")</f>
        <v>58</v>
      </c>
      <c r="J499" s="36" t="n">
        <f aca="false">IF(OR(A499="",B499=""),"",ROUND((B499-A499)*86400,0))</f>
        <v>1500</v>
      </c>
      <c r="K499" s="37" t="n">
        <f aca="false">IF(G499=1,IF(COUNTIFS($C:$C,C499,$G:$G,1,$A:$A,"&gt;="&amp;(A499-FenetreInterm/86400),$A:$A,"&lt;="&amp;A499)&gt;=NbInterm,1,0),"")</f>
        <v>0</v>
      </c>
      <c r="L499" s="37" t="n">
        <f aca="false">IF(G499=1,IF(B499="",0,IF(J499&lt;SeuilFugitive,1,0)),"")</f>
        <v>0</v>
      </c>
      <c r="M499" s="37" t="n">
        <f aca="false">IF(G499=1,IF(B499="",IF((Fin-A499)*24&gt;SeuilFigee,1,0),IF(J499&gt;SeuilFigee*3600,1,0)),"")</f>
        <v>0</v>
      </c>
      <c r="N499" s="0" t="str">
        <f aca="false">IF(G499=1,IF(COUNTIF(H$2:H499,H499)=1,COUNTIF($H:$H,H499),""),"")</f>
        <v/>
      </c>
      <c r="O499" s="0" t="str">
        <f aca="false">IF(G499=1,IF(COUNTIF(I$2:I499,I499)=1,COUNTIF($I:$I,I499),""),"")</f>
        <v/>
      </c>
      <c r="P499" s="38" t="n">
        <f aca="false">IF(G499=1,IF(COUNTIFS(C$2:C499,C499,G$2:G499,1)=1,COUNTIFS($C:$C,C499,$G:$G,1)+ROW()/10000000,""),"")</f>
        <v>4.0000499</v>
      </c>
      <c r="Q499" s="0" t="str">
        <f aca="false">IF(K499=1,IF(COUNTIFS(C$2:C499,C499,K$2:K499,1)=1,1,0),"")</f>
        <v/>
      </c>
      <c r="R499" s="0" t="str">
        <f aca="false">IF(M499=1,IF(COUNTIFS(C$2:C499,C499,M$2:M499,1)=1,1,0),"")</f>
        <v/>
      </c>
      <c r="S499" s="0" t="str">
        <f aca="false">IF(L499=1,IF(COUNTIFS(C$2:C499,C499,L$2:L499,1)=1,1,0),"")</f>
        <v/>
      </c>
      <c r="T499" s="38" t="str">
        <f aca="false">IF(N499="","",N499+ROW()/10000000)</f>
        <v/>
      </c>
      <c r="U499" s="36" t="n">
        <f aca="false">IF(G499=1,IF(B499="",1,0),"")</f>
        <v>0</v>
      </c>
    </row>
    <row r="500" customFormat="false" ht="15" hidden="false" customHeight="false" outlineLevel="0" collapsed="false">
      <c r="A500" s="35" t="n">
        <v>46085.4504861111</v>
      </c>
      <c r="B500" s="35" t="n">
        <v>46085.4505671296</v>
      </c>
      <c r="C500" s="36" t="s">
        <v>167</v>
      </c>
      <c r="D500" s="36" t="s">
        <v>168</v>
      </c>
      <c r="E500" s="36" t="s">
        <v>128</v>
      </c>
      <c r="F500" s="36" t="s">
        <v>169</v>
      </c>
      <c r="G500" s="36" t="n">
        <f aca="false">IF(A500="","",IF(AND(A500&gt;=Debut,A500&lt;Fin),1,0))</f>
        <v>1</v>
      </c>
      <c r="H500" s="36" t="n">
        <f aca="false">IF(G500=1,INT(ROUND((A500-Debut)*86400,0)/600),"")</f>
        <v>352</v>
      </c>
      <c r="I500" s="36" t="n">
        <f aca="false">IF(G500=1,INT(ROUND((A500-Debut)*86400,0)/3600),"")</f>
        <v>58</v>
      </c>
      <c r="J500" s="36" t="n">
        <f aca="false">IF(OR(A500="",B500=""),"",ROUND((B500-A500)*86400,0))</f>
        <v>7</v>
      </c>
      <c r="K500" s="37" t="n">
        <f aca="false">IF(G500=1,IF(COUNTIFS($C:$C,C500,$G:$G,1,$A:$A,"&gt;="&amp;(A500-FenetreInterm/86400),$A:$A,"&lt;="&amp;A500)&gt;=NbInterm,1,0),"")</f>
        <v>0</v>
      </c>
      <c r="L500" s="37" t="n">
        <f aca="false">IF(G500=1,IF(B500="",0,IF(J500&lt;SeuilFugitive,1,0)),"")</f>
        <v>0</v>
      </c>
      <c r="M500" s="37" t="n">
        <f aca="false">IF(G500=1,IF(B500="",IF((Fin-A500)*24&gt;SeuilFigee,1,0),IF(J500&gt;SeuilFigee*3600,1,0)),"")</f>
        <v>0</v>
      </c>
      <c r="N500" s="0" t="str">
        <f aca="false">IF(G500=1,IF(COUNTIF(H$2:H500,H500)=1,COUNTIF($H:$H,H500),""),"")</f>
        <v/>
      </c>
      <c r="O500" s="0" t="str">
        <f aca="false">IF(G500=1,IF(COUNTIF(I$2:I500,I500)=1,COUNTIF($I:$I,I500),""),"")</f>
        <v/>
      </c>
      <c r="P500" s="38" t="str">
        <f aca="false">IF(G500=1,IF(COUNTIFS(C$2:C500,C500,G$2:G500,1)=1,COUNTIFS($C:$C,C500,$G:$G,1)+ROW()/10000000,""),"")</f>
        <v/>
      </c>
      <c r="Q500" s="0" t="str">
        <f aca="false">IF(K500=1,IF(COUNTIFS(C$2:C500,C500,K$2:K500,1)=1,1,0),"")</f>
        <v/>
      </c>
      <c r="R500" s="0" t="str">
        <f aca="false">IF(M500=1,IF(COUNTIFS(C$2:C500,C500,M$2:M500,1)=1,1,0),"")</f>
        <v/>
      </c>
      <c r="S500" s="0" t="str">
        <f aca="false">IF(L500=1,IF(COUNTIFS(C$2:C500,C500,L$2:L500,1)=1,1,0),"")</f>
        <v/>
      </c>
      <c r="T500" s="38" t="str">
        <f aca="false">IF(N500="","",N500+ROW()/10000000)</f>
        <v/>
      </c>
      <c r="U500" s="36" t="n">
        <f aca="false">IF(G500=1,IF(B500="",1,0),"")</f>
        <v>0</v>
      </c>
    </row>
    <row r="501" customFormat="false" ht="15" hidden="false" customHeight="false" outlineLevel="0" collapsed="false">
      <c r="A501" s="35" t="n">
        <v>46085.4505439815</v>
      </c>
      <c r="B501" s="35" t="n">
        <v>46085.4574884259</v>
      </c>
      <c r="C501" s="36" t="s">
        <v>180</v>
      </c>
      <c r="D501" s="36" t="s">
        <v>181</v>
      </c>
      <c r="E501" s="36" t="s">
        <v>117</v>
      </c>
      <c r="F501" s="36" t="s">
        <v>169</v>
      </c>
      <c r="G501" s="36" t="n">
        <f aca="false">IF(A501="","",IF(AND(A501&gt;=Debut,A501&lt;Fin),1,0))</f>
        <v>1</v>
      </c>
      <c r="H501" s="36" t="n">
        <f aca="false">IF(G501=1,INT(ROUND((A501-Debut)*86400,0)/600),"")</f>
        <v>352</v>
      </c>
      <c r="I501" s="36" t="n">
        <f aca="false">IF(G501=1,INT(ROUND((A501-Debut)*86400,0)/3600),"")</f>
        <v>58</v>
      </c>
      <c r="J501" s="36" t="n">
        <f aca="false">IF(OR(A501="",B501=""),"",ROUND((B501-A501)*86400,0))</f>
        <v>600</v>
      </c>
      <c r="K501" s="37" t="n">
        <f aca="false">IF(G501=1,IF(COUNTIFS($C:$C,C501,$G:$G,1,$A:$A,"&gt;="&amp;(A501-FenetreInterm/86400),$A:$A,"&lt;="&amp;A501)&gt;=NbInterm,1,0),"")</f>
        <v>0</v>
      </c>
      <c r="L501" s="37" t="n">
        <f aca="false">IF(G501=1,IF(B501="",0,IF(J501&lt;SeuilFugitive,1,0)),"")</f>
        <v>0</v>
      </c>
      <c r="M501" s="37" t="n">
        <f aca="false">IF(G501=1,IF(B501="",IF((Fin-A501)*24&gt;SeuilFigee,1,0),IF(J501&gt;SeuilFigee*3600,1,0)),"")</f>
        <v>0</v>
      </c>
      <c r="N501" s="0" t="str">
        <f aca="false">IF(G501=1,IF(COUNTIF(H$2:H501,H501)=1,COUNTIF($H:$H,H501),""),"")</f>
        <v/>
      </c>
      <c r="O501" s="0" t="str">
        <f aca="false">IF(G501=1,IF(COUNTIF(I$2:I501,I501)=1,COUNTIF($I:$I,I501),""),"")</f>
        <v/>
      </c>
      <c r="P501" s="38" t="n">
        <f aca="false">IF(G501=1,IF(COUNTIFS(C$2:C501,C501,G$2:G501,1)=1,COUNTIFS($C:$C,C501,$G:$G,1)+ROW()/10000000,""),"")</f>
        <v>1.0000501</v>
      </c>
      <c r="Q501" s="0" t="str">
        <f aca="false">IF(K501=1,IF(COUNTIFS(C$2:C501,C501,K$2:K501,1)=1,1,0),"")</f>
        <v/>
      </c>
      <c r="R501" s="0" t="str">
        <f aca="false">IF(M501=1,IF(COUNTIFS(C$2:C501,C501,M$2:M501,1)=1,1,0),"")</f>
        <v/>
      </c>
      <c r="S501" s="0" t="str">
        <f aca="false">IF(L501=1,IF(COUNTIFS(C$2:C501,C501,L$2:L501,1)=1,1,0),"")</f>
        <v/>
      </c>
      <c r="T501" s="38" t="str">
        <f aca="false">IF(N501="","",N501+ROW()/10000000)</f>
        <v/>
      </c>
      <c r="U501" s="36" t="n">
        <f aca="false">IF(G501=1,IF(B501="",1,0),"")</f>
        <v>0</v>
      </c>
    </row>
    <row r="502" customFormat="false" ht="15" hidden="false" customHeight="false" outlineLevel="0" collapsed="false">
      <c r="A502" s="35" t="n">
        <v>46085.4506018519</v>
      </c>
      <c r="B502" s="35" t="n">
        <v>46085.4507060185</v>
      </c>
      <c r="C502" s="36" t="s">
        <v>140</v>
      </c>
      <c r="D502" s="36" t="s">
        <v>141</v>
      </c>
      <c r="E502" s="36" t="s">
        <v>128</v>
      </c>
      <c r="F502" s="36" t="s">
        <v>122</v>
      </c>
      <c r="G502" s="36" t="n">
        <f aca="false">IF(A502="","",IF(AND(A502&gt;=Debut,A502&lt;Fin),1,0))</f>
        <v>1</v>
      </c>
      <c r="H502" s="36" t="n">
        <f aca="false">IF(G502=1,INT(ROUND((A502-Debut)*86400,0)/600),"")</f>
        <v>352</v>
      </c>
      <c r="I502" s="36" t="n">
        <f aca="false">IF(G502=1,INT(ROUND((A502-Debut)*86400,0)/3600),"")</f>
        <v>58</v>
      </c>
      <c r="J502" s="36" t="n">
        <f aca="false">IF(OR(A502="",B502=""),"",ROUND((B502-A502)*86400,0))</f>
        <v>9</v>
      </c>
      <c r="K502" s="37" t="n">
        <f aca="false">IF(G502=1,IF(COUNTIFS($C:$C,C502,$G:$G,1,$A:$A,"&gt;="&amp;(A502-FenetreInterm/86400),$A:$A,"&lt;="&amp;A502)&gt;=NbInterm,1,0),"")</f>
        <v>0</v>
      </c>
      <c r="L502" s="37" t="n">
        <f aca="false">IF(G502=1,IF(B502="",0,IF(J502&lt;SeuilFugitive,1,0)),"")</f>
        <v>0</v>
      </c>
      <c r="M502" s="37" t="n">
        <f aca="false">IF(G502=1,IF(B502="",IF((Fin-A502)*24&gt;SeuilFigee,1,0),IF(J502&gt;SeuilFigee*3600,1,0)),"")</f>
        <v>0</v>
      </c>
      <c r="N502" s="0" t="str">
        <f aca="false">IF(G502=1,IF(COUNTIF(H$2:H502,H502)=1,COUNTIF($H:$H,H502),""),"")</f>
        <v/>
      </c>
      <c r="O502" s="0" t="str">
        <f aca="false">IF(G502=1,IF(COUNTIF(I$2:I502,I502)=1,COUNTIF($I:$I,I502),""),"")</f>
        <v/>
      </c>
      <c r="P502" s="38" t="str">
        <f aca="false">IF(G502=1,IF(COUNTIFS(C$2:C502,C502,G$2:G502,1)=1,COUNTIFS($C:$C,C502,$G:$G,1)+ROW()/10000000,""),"")</f>
        <v/>
      </c>
      <c r="Q502" s="0" t="str">
        <f aca="false">IF(K502=1,IF(COUNTIFS(C$2:C502,C502,K$2:K502,1)=1,1,0),"")</f>
        <v/>
      </c>
      <c r="R502" s="0" t="str">
        <f aca="false">IF(M502=1,IF(COUNTIFS(C$2:C502,C502,M$2:M502,1)=1,1,0),"")</f>
        <v/>
      </c>
      <c r="S502" s="0" t="str">
        <f aca="false">IF(L502=1,IF(COUNTIFS(C$2:C502,C502,L$2:L502,1)=1,1,0),"")</f>
        <v/>
      </c>
      <c r="T502" s="38" t="str">
        <f aca="false">IF(N502="","",N502+ROW()/10000000)</f>
        <v/>
      </c>
      <c r="U502" s="36" t="n">
        <f aca="false">IF(G502=1,IF(B502="",1,0),"")</f>
        <v>0</v>
      </c>
    </row>
    <row r="503" customFormat="false" ht="15" hidden="false" customHeight="false" outlineLevel="0" collapsed="false">
      <c r="A503" s="35" t="n">
        <v>46085.4508101852</v>
      </c>
      <c r="B503" s="35" t="n">
        <v>46085.4508564815</v>
      </c>
      <c r="C503" s="36" t="s">
        <v>167</v>
      </c>
      <c r="D503" s="36" t="s">
        <v>168</v>
      </c>
      <c r="E503" s="36" t="s">
        <v>128</v>
      </c>
      <c r="F503" s="36" t="s">
        <v>169</v>
      </c>
      <c r="G503" s="36" t="n">
        <f aca="false">IF(A503="","",IF(AND(A503&gt;=Debut,A503&lt;Fin),1,0))</f>
        <v>1</v>
      </c>
      <c r="H503" s="36" t="n">
        <f aca="false">IF(G503=1,INT(ROUND((A503-Debut)*86400,0)/600),"")</f>
        <v>352</v>
      </c>
      <c r="I503" s="36" t="n">
        <f aca="false">IF(G503=1,INT(ROUND((A503-Debut)*86400,0)/3600),"")</f>
        <v>58</v>
      </c>
      <c r="J503" s="36" t="n">
        <f aca="false">IF(OR(A503="",B503=""),"",ROUND((B503-A503)*86400,0))</f>
        <v>4</v>
      </c>
      <c r="K503" s="37" t="n">
        <f aca="false">IF(G503=1,IF(COUNTIFS($C:$C,C503,$G:$G,1,$A:$A,"&gt;="&amp;(A503-FenetreInterm/86400),$A:$A,"&lt;="&amp;A503)&gt;=NbInterm,1,0),"")</f>
        <v>0</v>
      </c>
      <c r="L503" s="37" t="n">
        <f aca="false">IF(G503=1,IF(B503="",0,IF(J503&lt;SeuilFugitive,1,0)),"")</f>
        <v>1</v>
      </c>
      <c r="M503" s="37" t="n">
        <f aca="false">IF(G503=1,IF(B503="",IF((Fin-A503)*24&gt;SeuilFigee,1,0),IF(J503&gt;SeuilFigee*3600,1,0)),"")</f>
        <v>0</v>
      </c>
      <c r="N503" s="0" t="str">
        <f aca="false">IF(G503=1,IF(COUNTIF(H$2:H503,H503)=1,COUNTIF($H:$H,H503),""),"")</f>
        <v/>
      </c>
      <c r="O503" s="0" t="str">
        <f aca="false">IF(G503=1,IF(COUNTIF(I$2:I503,I503)=1,COUNTIF($I:$I,I503),""),"")</f>
        <v/>
      </c>
      <c r="P503" s="38" t="str">
        <f aca="false">IF(G503=1,IF(COUNTIFS(C$2:C503,C503,G$2:G503,1)=1,COUNTIFS($C:$C,C503,$G:$G,1)+ROW()/10000000,""),"")</f>
        <v/>
      </c>
      <c r="Q503" s="0" t="str">
        <f aca="false">IF(K503=1,IF(COUNTIFS(C$2:C503,C503,K$2:K503,1)=1,1,0),"")</f>
        <v/>
      </c>
      <c r="R503" s="0" t="str">
        <f aca="false">IF(M503=1,IF(COUNTIFS(C$2:C503,C503,M$2:M503,1)=1,1,0),"")</f>
        <v/>
      </c>
      <c r="S503" s="36" t="n">
        <f aca="false">IF(L503=1,IF(COUNTIFS(C$2:C503,C503,L$2:L503,1)=1,1,0),"")</f>
        <v>1</v>
      </c>
      <c r="T503" s="38" t="str">
        <f aca="false">IF(N503="","",N503+ROW()/10000000)</f>
        <v/>
      </c>
      <c r="U503" s="36" t="n">
        <f aca="false">IF(G503=1,IF(B503="",1,0),"")</f>
        <v>0</v>
      </c>
    </row>
    <row r="504" customFormat="false" ht="15" hidden="false" customHeight="false" outlineLevel="0" collapsed="false">
      <c r="A504" s="35" t="n">
        <v>46085.4508333333</v>
      </c>
      <c r="B504" s="35" t="n">
        <v>46085.4716666667</v>
      </c>
      <c r="C504" s="36" t="s">
        <v>162</v>
      </c>
      <c r="D504" s="36" t="s">
        <v>163</v>
      </c>
      <c r="E504" s="36" t="s">
        <v>128</v>
      </c>
      <c r="F504" s="36" t="s">
        <v>129</v>
      </c>
      <c r="G504" s="36" t="n">
        <f aca="false">IF(A504="","",IF(AND(A504&gt;=Debut,A504&lt;Fin),1,0))</f>
        <v>1</v>
      </c>
      <c r="H504" s="36" t="n">
        <f aca="false">IF(G504=1,INT(ROUND((A504-Debut)*86400,0)/600),"")</f>
        <v>352</v>
      </c>
      <c r="I504" s="36" t="n">
        <f aca="false">IF(G504=1,INT(ROUND((A504-Debut)*86400,0)/3600),"")</f>
        <v>58</v>
      </c>
      <c r="J504" s="36" t="n">
        <f aca="false">IF(OR(A504="",B504=""),"",ROUND((B504-A504)*86400,0))</f>
        <v>1800</v>
      </c>
      <c r="K504" s="37" t="n">
        <f aca="false">IF(G504=1,IF(COUNTIFS($C:$C,C504,$G:$G,1,$A:$A,"&gt;="&amp;(A504-FenetreInterm/86400),$A:$A,"&lt;="&amp;A504)&gt;=NbInterm,1,0),"")</f>
        <v>0</v>
      </c>
      <c r="L504" s="37" t="n">
        <f aca="false">IF(G504=1,IF(B504="",0,IF(J504&lt;SeuilFugitive,1,0)),"")</f>
        <v>0</v>
      </c>
      <c r="M504" s="37" t="n">
        <f aca="false">IF(G504=1,IF(B504="",IF((Fin-A504)*24&gt;SeuilFigee,1,0),IF(J504&gt;SeuilFigee*3600,1,0)),"")</f>
        <v>0</v>
      </c>
      <c r="N504" s="0" t="str">
        <f aca="false">IF(G504=1,IF(COUNTIF(H$2:H504,H504)=1,COUNTIF($H:$H,H504),""),"")</f>
        <v/>
      </c>
      <c r="O504" s="0" t="str">
        <f aca="false">IF(G504=1,IF(COUNTIF(I$2:I504,I504)=1,COUNTIF($I:$I,I504),""),"")</f>
        <v/>
      </c>
      <c r="P504" s="38" t="str">
        <f aca="false">IF(G504=1,IF(COUNTIFS(C$2:C504,C504,G$2:G504,1)=1,COUNTIFS($C:$C,C504,$G:$G,1)+ROW()/10000000,""),"")</f>
        <v/>
      </c>
      <c r="Q504" s="0" t="str">
        <f aca="false">IF(K504=1,IF(COUNTIFS(C$2:C504,C504,K$2:K504,1)=1,1,0),"")</f>
        <v/>
      </c>
      <c r="R504" s="0" t="str">
        <f aca="false">IF(M504=1,IF(COUNTIFS(C$2:C504,C504,M$2:M504,1)=1,1,0),"")</f>
        <v/>
      </c>
      <c r="S504" s="0" t="str">
        <f aca="false">IF(L504=1,IF(COUNTIFS(C$2:C504,C504,L$2:L504,1)=1,1,0),"")</f>
        <v/>
      </c>
      <c r="T504" s="38" t="str">
        <f aca="false">IF(N504="","",N504+ROW()/10000000)</f>
        <v/>
      </c>
      <c r="U504" s="36" t="n">
        <f aca="false">IF(G504=1,IF(B504="",1,0),"")</f>
        <v>0</v>
      </c>
    </row>
    <row r="505" customFormat="false" ht="15" hidden="false" customHeight="false" outlineLevel="0" collapsed="false">
      <c r="A505" s="35" t="n">
        <v>46085.4508912037</v>
      </c>
      <c r="B505" s="35" t="n">
        <v>46085.4613078704</v>
      </c>
      <c r="C505" s="36" t="s">
        <v>132</v>
      </c>
      <c r="D505" s="36" t="s">
        <v>133</v>
      </c>
      <c r="E505" s="36" t="s">
        <v>121</v>
      </c>
      <c r="F505" s="36" t="s">
        <v>129</v>
      </c>
      <c r="G505" s="36" t="n">
        <f aca="false">IF(A505="","",IF(AND(A505&gt;=Debut,A505&lt;Fin),1,0))</f>
        <v>1</v>
      </c>
      <c r="H505" s="36" t="n">
        <f aca="false">IF(G505=1,INT(ROUND((A505-Debut)*86400,0)/600),"")</f>
        <v>352</v>
      </c>
      <c r="I505" s="36" t="n">
        <f aca="false">IF(G505=1,INT(ROUND((A505-Debut)*86400,0)/3600),"")</f>
        <v>58</v>
      </c>
      <c r="J505" s="36" t="n">
        <f aca="false">IF(OR(A505="",B505=""),"",ROUND((B505-A505)*86400,0))</f>
        <v>900</v>
      </c>
      <c r="K505" s="37" t="n">
        <f aca="false">IF(G505=1,IF(COUNTIFS($C:$C,C505,$G:$G,1,$A:$A,"&gt;="&amp;(A505-FenetreInterm/86400),$A:$A,"&lt;="&amp;A505)&gt;=NbInterm,1,0),"")</f>
        <v>0</v>
      </c>
      <c r="L505" s="37" t="n">
        <f aca="false">IF(G505=1,IF(B505="",0,IF(J505&lt;SeuilFugitive,1,0)),"")</f>
        <v>0</v>
      </c>
      <c r="M505" s="37" t="n">
        <f aca="false">IF(G505=1,IF(B505="",IF((Fin-A505)*24&gt;SeuilFigee,1,0),IF(J505&gt;SeuilFigee*3600,1,0)),"")</f>
        <v>0</v>
      </c>
      <c r="N505" s="0" t="str">
        <f aca="false">IF(G505=1,IF(COUNTIF(H$2:H505,H505)=1,COUNTIF($H:$H,H505),""),"")</f>
        <v/>
      </c>
      <c r="O505" s="0" t="str">
        <f aca="false">IF(G505=1,IF(COUNTIF(I$2:I505,I505)=1,COUNTIF($I:$I,I505),""),"")</f>
        <v/>
      </c>
      <c r="P505" s="38" t="str">
        <f aca="false">IF(G505=1,IF(COUNTIFS(C$2:C505,C505,G$2:G505,1)=1,COUNTIFS($C:$C,C505,$G:$G,1)+ROW()/10000000,""),"")</f>
        <v/>
      </c>
      <c r="Q505" s="0" t="str">
        <f aca="false">IF(K505=1,IF(COUNTIFS(C$2:C505,C505,K$2:K505,1)=1,1,0),"")</f>
        <v/>
      </c>
      <c r="R505" s="0" t="str">
        <f aca="false">IF(M505=1,IF(COUNTIFS(C$2:C505,C505,M$2:M505,1)=1,1,0),"")</f>
        <v/>
      </c>
      <c r="S505" s="0" t="str">
        <f aca="false">IF(L505=1,IF(COUNTIFS(C$2:C505,C505,L$2:L505,1)=1,1,0),"")</f>
        <v/>
      </c>
      <c r="T505" s="38" t="str">
        <f aca="false">IF(N505="","",N505+ROW()/10000000)</f>
        <v/>
      </c>
      <c r="U505" s="36" t="n">
        <f aca="false">IF(G505=1,IF(B505="",1,0),"")</f>
        <v>0</v>
      </c>
    </row>
    <row r="506" customFormat="false" ht="15" hidden="false" customHeight="false" outlineLevel="0" collapsed="false">
      <c r="A506" s="35" t="n">
        <v>46085.4510648148</v>
      </c>
      <c r="B506" s="35" t="n">
        <v>46085.4511458333</v>
      </c>
      <c r="C506" s="36" t="s">
        <v>140</v>
      </c>
      <c r="D506" s="36" t="s">
        <v>141</v>
      </c>
      <c r="E506" s="36" t="s">
        <v>128</v>
      </c>
      <c r="F506" s="36" t="s">
        <v>122</v>
      </c>
      <c r="G506" s="36" t="n">
        <f aca="false">IF(A506="","",IF(AND(A506&gt;=Debut,A506&lt;Fin),1,0))</f>
        <v>1</v>
      </c>
      <c r="H506" s="36" t="n">
        <f aca="false">IF(G506=1,INT(ROUND((A506-Debut)*86400,0)/600),"")</f>
        <v>352</v>
      </c>
      <c r="I506" s="36" t="n">
        <f aca="false">IF(G506=1,INT(ROUND((A506-Debut)*86400,0)/3600),"")</f>
        <v>58</v>
      </c>
      <c r="J506" s="36" t="n">
        <f aca="false">IF(OR(A506="",B506=""),"",ROUND((B506-A506)*86400,0))</f>
        <v>7</v>
      </c>
      <c r="K506" s="37" t="n">
        <f aca="false">IF(G506=1,IF(COUNTIFS($C:$C,C506,$G:$G,1,$A:$A,"&gt;="&amp;(A506-FenetreInterm/86400),$A:$A,"&lt;="&amp;A506)&gt;=NbInterm,1,0),"")</f>
        <v>0</v>
      </c>
      <c r="L506" s="37" t="n">
        <f aca="false">IF(G506=1,IF(B506="",0,IF(J506&lt;SeuilFugitive,1,0)),"")</f>
        <v>0</v>
      </c>
      <c r="M506" s="37" t="n">
        <f aca="false">IF(G506=1,IF(B506="",IF((Fin-A506)*24&gt;SeuilFigee,1,0),IF(J506&gt;SeuilFigee*3600,1,0)),"")</f>
        <v>0</v>
      </c>
      <c r="N506" s="0" t="str">
        <f aca="false">IF(G506=1,IF(COUNTIF(H$2:H506,H506)=1,COUNTIF($H:$H,H506),""),"")</f>
        <v/>
      </c>
      <c r="O506" s="0" t="str">
        <f aca="false">IF(G506=1,IF(COUNTIF(I$2:I506,I506)=1,COUNTIF($I:$I,I506),""),"")</f>
        <v/>
      </c>
      <c r="P506" s="38" t="str">
        <f aca="false">IF(G506=1,IF(COUNTIFS(C$2:C506,C506,G$2:G506,1)=1,COUNTIFS($C:$C,C506,$G:$G,1)+ROW()/10000000,""),"")</f>
        <v/>
      </c>
      <c r="Q506" s="0" t="str">
        <f aca="false">IF(K506=1,IF(COUNTIFS(C$2:C506,C506,K$2:K506,1)=1,1,0),"")</f>
        <v/>
      </c>
      <c r="R506" s="0" t="str">
        <f aca="false">IF(M506=1,IF(COUNTIFS(C$2:C506,C506,M$2:M506,1)=1,1,0),"")</f>
        <v/>
      </c>
      <c r="S506" s="0" t="str">
        <f aca="false">IF(L506=1,IF(COUNTIFS(C$2:C506,C506,L$2:L506,1)=1,1,0),"")</f>
        <v/>
      </c>
      <c r="T506" s="38" t="str">
        <f aca="false">IF(N506="","",N506+ROW()/10000000)</f>
        <v/>
      </c>
      <c r="U506" s="36" t="n">
        <f aca="false">IF(G506=1,IF(B506="",1,0),"")</f>
        <v>0</v>
      </c>
    </row>
    <row r="507" customFormat="false" ht="15" hidden="false" customHeight="false" outlineLevel="0" collapsed="false">
      <c r="A507" s="35" t="n">
        <v>46085.4510648148</v>
      </c>
      <c r="B507" s="35" t="n">
        <v>46085.4511226852</v>
      </c>
      <c r="C507" s="36" t="s">
        <v>130</v>
      </c>
      <c r="D507" s="36" t="s">
        <v>131</v>
      </c>
      <c r="E507" s="36" t="s">
        <v>121</v>
      </c>
      <c r="F507" s="36" t="s">
        <v>129</v>
      </c>
      <c r="G507" s="36" t="n">
        <f aca="false">IF(A507="","",IF(AND(A507&gt;=Debut,A507&lt;Fin),1,0))</f>
        <v>1</v>
      </c>
      <c r="H507" s="36" t="n">
        <f aca="false">IF(G507=1,INT(ROUND((A507-Debut)*86400,0)/600),"")</f>
        <v>352</v>
      </c>
      <c r="I507" s="36" t="n">
        <f aca="false">IF(G507=1,INT(ROUND((A507-Debut)*86400,0)/3600),"")</f>
        <v>58</v>
      </c>
      <c r="J507" s="36" t="n">
        <f aca="false">IF(OR(A507="",B507=""),"",ROUND((B507-A507)*86400,0))</f>
        <v>5</v>
      </c>
      <c r="K507" s="37" t="n">
        <f aca="false">IF(G507=1,IF(COUNTIFS($C:$C,C507,$G:$G,1,$A:$A,"&gt;="&amp;(A507-FenetreInterm/86400),$A:$A,"&lt;="&amp;A507)&gt;=NbInterm,1,0),"")</f>
        <v>0</v>
      </c>
      <c r="L507" s="37" t="n">
        <f aca="false">IF(G507=1,IF(B507="",0,IF(J507&lt;SeuilFugitive,1,0)),"")</f>
        <v>0</v>
      </c>
      <c r="M507" s="37" t="n">
        <f aca="false">IF(G507=1,IF(B507="",IF((Fin-A507)*24&gt;SeuilFigee,1,0),IF(J507&gt;SeuilFigee*3600,1,0)),"")</f>
        <v>0</v>
      </c>
      <c r="N507" s="0" t="str">
        <f aca="false">IF(G507=1,IF(COUNTIF(H$2:H507,H507)=1,COUNTIF($H:$H,H507),""),"")</f>
        <v/>
      </c>
      <c r="O507" s="0" t="str">
        <f aca="false">IF(G507=1,IF(COUNTIF(I$2:I507,I507)=1,COUNTIF($I:$I,I507),""),"")</f>
        <v/>
      </c>
      <c r="P507" s="38" t="str">
        <f aca="false">IF(G507=1,IF(COUNTIFS(C$2:C507,C507,G$2:G507,1)=1,COUNTIFS($C:$C,C507,$G:$G,1)+ROW()/10000000,""),"")</f>
        <v/>
      </c>
      <c r="Q507" s="0" t="str">
        <f aca="false">IF(K507=1,IF(COUNTIFS(C$2:C507,C507,K$2:K507,1)=1,1,0),"")</f>
        <v/>
      </c>
      <c r="R507" s="0" t="str">
        <f aca="false">IF(M507=1,IF(COUNTIFS(C$2:C507,C507,M$2:M507,1)=1,1,0),"")</f>
        <v/>
      </c>
      <c r="S507" s="0" t="str">
        <f aca="false">IF(L507=1,IF(COUNTIFS(C$2:C507,C507,L$2:L507,1)=1,1,0),"")</f>
        <v/>
      </c>
      <c r="T507" s="38" t="str">
        <f aca="false">IF(N507="","",N507+ROW()/10000000)</f>
        <v/>
      </c>
      <c r="U507" s="36" t="n">
        <f aca="false">IF(G507=1,IF(B507="",1,0),"")</f>
        <v>0</v>
      </c>
    </row>
    <row r="508" customFormat="false" ht="15" hidden="false" customHeight="false" outlineLevel="0" collapsed="false">
      <c r="A508" s="35" t="n">
        <v>46085.4511342593</v>
      </c>
      <c r="B508" s="35" t="n">
        <v>46085.4512037037</v>
      </c>
      <c r="C508" s="36" t="s">
        <v>167</v>
      </c>
      <c r="D508" s="36" t="s">
        <v>168</v>
      </c>
      <c r="E508" s="36" t="s">
        <v>128</v>
      </c>
      <c r="F508" s="36" t="s">
        <v>169</v>
      </c>
      <c r="G508" s="36" t="n">
        <f aca="false">IF(A508="","",IF(AND(A508&gt;=Debut,A508&lt;Fin),1,0))</f>
        <v>1</v>
      </c>
      <c r="H508" s="36" t="n">
        <f aca="false">IF(G508=1,INT(ROUND((A508-Debut)*86400,0)/600),"")</f>
        <v>352</v>
      </c>
      <c r="I508" s="36" t="n">
        <f aca="false">IF(G508=1,INT(ROUND((A508-Debut)*86400,0)/3600),"")</f>
        <v>58</v>
      </c>
      <c r="J508" s="36" t="n">
        <f aca="false">IF(OR(A508="",B508=""),"",ROUND((B508-A508)*86400,0))</f>
        <v>6</v>
      </c>
      <c r="K508" s="37" t="n">
        <f aca="false">IF(G508=1,IF(COUNTIFS($C:$C,C508,$G:$G,1,$A:$A,"&gt;="&amp;(A508-FenetreInterm/86400),$A:$A,"&lt;="&amp;A508)&gt;=NbInterm,1,0),"")</f>
        <v>1</v>
      </c>
      <c r="L508" s="37" t="n">
        <f aca="false">IF(G508=1,IF(B508="",0,IF(J508&lt;SeuilFugitive,1,0)),"")</f>
        <v>0</v>
      </c>
      <c r="M508" s="37" t="n">
        <f aca="false">IF(G508=1,IF(B508="",IF((Fin-A508)*24&gt;SeuilFigee,1,0),IF(J508&gt;SeuilFigee*3600,1,0)),"")</f>
        <v>0</v>
      </c>
      <c r="N508" s="0" t="str">
        <f aca="false">IF(G508=1,IF(COUNTIF(H$2:H508,H508)=1,COUNTIF($H:$H,H508),""),"")</f>
        <v/>
      </c>
      <c r="O508" s="0" t="str">
        <f aca="false">IF(G508=1,IF(COUNTIF(I$2:I508,I508)=1,COUNTIF($I:$I,I508),""),"")</f>
        <v/>
      </c>
      <c r="P508" s="38" t="str">
        <f aca="false">IF(G508=1,IF(COUNTIFS(C$2:C508,C508,G$2:G508,1)=1,COUNTIFS($C:$C,C508,$G:$G,1)+ROW()/10000000,""),"")</f>
        <v/>
      </c>
      <c r="Q508" s="36" t="n">
        <f aca="false">IF(K508=1,IF(COUNTIFS(C$2:C508,C508,K$2:K508,1)=1,1,0),"")</f>
        <v>1</v>
      </c>
      <c r="R508" s="0" t="str">
        <f aca="false">IF(M508=1,IF(COUNTIFS(C$2:C508,C508,M$2:M508,1)=1,1,0),"")</f>
        <v/>
      </c>
      <c r="S508" s="0" t="str">
        <f aca="false">IF(L508=1,IF(COUNTIFS(C$2:C508,C508,L$2:L508,1)=1,1,0),"")</f>
        <v/>
      </c>
      <c r="T508" s="38" t="str">
        <f aca="false">IF(N508="","",N508+ROW()/10000000)</f>
        <v/>
      </c>
      <c r="U508" s="36" t="n">
        <f aca="false">IF(G508=1,IF(B508="",1,0),"")</f>
        <v>0</v>
      </c>
    </row>
    <row r="509" customFormat="false" ht="15" hidden="false" customHeight="false" outlineLevel="0" collapsed="false">
      <c r="A509" s="35" t="n">
        <v>46085.4511805556</v>
      </c>
      <c r="B509" s="35" t="n">
        <v>46085.4615972222</v>
      </c>
      <c r="C509" s="36" t="s">
        <v>126</v>
      </c>
      <c r="D509" s="36" t="s">
        <v>127</v>
      </c>
      <c r="E509" s="36" t="s">
        <v>128</v>
      </c>
      <c r="F509" s="36" t="s">
        <v>129</v>
      </c>
      <c r="G509" s="36" t="n">
        <f aca="false">IF(A509="","",IF(AND(A509&gt;=Debut,A509&lt;Fin),1,0))</f>
        <v>1</v>
      </c>
      <c r="H509" s="36" t="n">
        <f aca="false">IF(G509=1,INT(ROUND((A509-Debut)*86400,0)/600),"")</f>
        <v>352</v>
      </c>
      <c r="I509" s="36" t="n">
        <f aca="false">IF(G509=1,INT(ROUND((A509-Debut)*86400,0)/3600),"")</f>
        <v>58</v>
      </c>
      <c r="J509" s="36" t="n">
        <f aca="false">IF(OR(A509="",B509=""),"",ROUND((B509-A509)*86400,0))</f>
        <v>900</v>
      </c>
      <c r="K509" s="37" t="n">
        <f aca="false">IF(G509=1,IF(COUNTIFS($C:$C,C509,$G:$G,1,$A:$A,"&gt;="&amp;(A509-FenetreInterm/86400),$A:$A,"&lt;="&amp;A509)&gt;=NbInterm,1,0),"")</f>
        <v>0</v>
      </c>
      <c r="L509" s="37" t="n">
        <f aca="false">IF(G509=1,IF(B509="",0,IF(J509&lt;SeuilFugitive,1,0)),"")</f>
        <v>0</v>
      </c>
      <c r="M509" s="37" t="n">
        <f aca="false">IF(G509=1,IF(B509="",IF((Fin-A509)*24&gt;SeuilFigee,1,0),IF(J509&gt;SeuilFigee*3600,1,0)),"")</f>
        <v>0</v>
      </c>
      <c r="N509" s="0" t="str">
        <f aca="false">IF(G509=1,IF(COUNTIF(H$2:H509,H509)=1,COUNTIF($H:$H,H509),""),"")</f>
        <v/>
      </c>
      <c r="O509" s="0" t="str">
        <f aca="false">IF(G509=1,IF(COUNTIF(I$2:I509,I509)=1,COUNTIF($I:$I,I509),""),"")</f>
        <v/>
      </c>
      <c r="P509" s="38" t="str">
        <f aca="false">IF(G509=1,IF(COUNTIFS(C$2:C509,C509,G$2:G509,1)=1,COUNTIFS($C:$C,C509,$G:$G,1)+ROW()/10000000,""),"")</f>
        <v/>
      </c>
      <c r="Q509" s="0" t="str">
        <f aca="false">IF(K509=1,IF(COUNTIFS(C$2:C509,C509,K$2:K509,1)=1,1,0),"")</f>
        <v/>
      </c>
      <c r="R509" s="0" t="str">
        <f aca="false">IF(M509=1,IF(COUNTIFS(C$2:C509,C509,M$2:M509,1)=1,1,0),"")</f>
        <v/>
      </c>
      <c r="S509" s="0" t="str">
        <f aca="false">IF(L509=1,IF(COUNTIFS(C$2:C509,C509,L$2:L509,1)=1,1,0),"")</f>
        <v/>
      </c>
      <c r="T509" s="38" t="str">
        <f aca="false">IF(N509="","",N509+ROW()/10000000)</f>
        <v/>
      </c>
      <c r="U509" s="36" t="n">
        <f aca="false">IF(G509=1,IF(B509="",1,0),"")</f>
        <v>0</v>
      </c>
    </row>
    <row r="510" customFormat="false" ht="15" hidden="false" customHeight="false" outlineLevel="0" collapsed="false">
      <c r="A510" s="35" t="n">
        <v>46085.4514583333</v>
      </c>
      <c r="B510" s="35" t="n">
        <v>46085.4514930556</v>
      </c>
      <c r="C510" s="36" t="s">
        <v>167</v>
      </c>
      <c r="D510" s="36" t="s">
        <v>168</v>
      </c>
      <c r="E510" s="36" t="s">
        <v>128</v>
      </c>
      <c r="F510" s="36" t="s">
        <v>169</v>
      </c>
      <c r="G510" s="36" t="n">
        <f aca="false">IF(A510="","",IF(AND(A510&gt;=Debut,A510&lt;Fin),1,0))</f>
        <v>1</v>
      </c>
      <c r="H510" s="36" t="n">
        <f aca="false">IF(G510=1,INT(ROUND((A510-Debut)*86400,0)/600),"")</f>
        <v>353</v>
      </c>
      <c r="I510" s="36" t="n">
        <f aca="false">IF(G510=1,INT(ROUND((A510-Debut)*86400,0)/3600),"")</f>
        <v>58</v>
      </c>
      <c r="J510" s="36" t="n">
        <f aca="false">IF(OR(A510="",B510=""),"",ROUND((B510-A510)*86400,0))</f>
        <v>3</v>
      </c>
      <c r="K510" s="37" t="n">
        <f aca="false">IF(G510=1,IF(COUNTIFS($C:$C,C510,$G:$G,1,$A:$A,"&gt;="&amp;(A510-FenetreInterm/86400),$A:$A,"&lt;="&amp;A510)&gt;=NbInterm,1,0),"")</f>
        <v>1</v>
      </c>
      <c r="L510" s="37" t="n">
        <f aca="false">IF(G510=1,IF(B510="",0,IF(J510&lt;SeuilFugitive,1,0)),"")</f>
        <v>1</v>
      </c>
      <c r="M510" s="37" t="n">
        <f aca="false">IF(G510=1,IF(B510="",IF((Fin-A510)*24&gt;SeuilFigee,1,0),IF(J510&gt;SeuilFigee*3600,1,0)),"")</f>
        <v>0</v>
      </c>
      <c r="N510" s="36" t="n">
        <f aca="false">IF(G510=1,IF(COUNTIF(H$2:H510,H510)=1,COUNTIF($H:$H,H510),""),"")</f>
        <v>44</v>
      </c>
      <c r="O510" s="0" t="str">
        <f aca="false">IF(G510=1,IF(COUNTIF(I$2:I510,I510)=1,COUNTIF($I:$I,I510),""),"")</f>
        <v/>
      </c>
      <c r="P510" s="38" t="str">
        <f aca="false">IF(G510=1,IF(COUNTIFS(C$2:C510,C510,G$2:G510,1)=1,COUNTIFS($C:$C,C510,$G:$G,1)+ROW()/10000000,""),"")</f>
        <v/>
      </c>
      <c r="Q510" s="36" t="n">
        <f aca="false">IF(K510=1,IF(COUNTIFS(C$2:C510,C510,K$2:K510,1)=1,1,0),"")</f>
        <v>0</v>
      </c>
      <c r="R510" s="0" t="str">
        <f aca="false">IF(M510=1,IF(COUNTIFS(C$2:C510,C510,M$2:M510,1)=1,1,0),"")</f>
        <v/>
      </c>
      <c r="S510" s="36" t="n">
        <f aca="false">IF(L510=1,IF(COUNTIFS(C$2:C510,C510,L$2:L510,1)=1,1,0),"")</f>
        <v>0</v>
      </c>
      <c r="T510" s="38" t="n">
        <f aca="false">IF(N510="","",N510+ROW()/10000000)</f>
        <v>44.000051</v>
      </c>
      <c r="U510" s="36" t="n">
        <f aca="false">IF(G510=1,IF(B510="",1,0),"")</f>
        <v>0</v>
      </c>
    </row>
    <row r="511" customFormat="false" ht="15" hidden="false" customHeight="false" outlineLevel="0" collapsed="false">
      <c r="A511" s="35" t="n">
        <v>46085.4514699074</v>
      </c>
      <c r="B511" s="35" t="n">
        <v>46085.4515393519</v>
      </c>
      <c r="C511" s="36" t="s">
        <v>130</v>
      </c>
      <c r="D511" s="36" t="s">
        <v>131</v>
      </c>
      <c r="E511" s="36" t="s">
        <v>121</v>
      </c>
      <c r="F511" s="36" t="s">
        <v>129</v>
      </c>
      <c r="G511" s="36" t="n">
        <f aca="false">IF(A511="","",IF(AND(A511&gt;=Debut,A511&lt;Fin),1,0))</f>
        <v>1</v>
      </c>
      <c r="H511" s="36" t="n">
        <f aca="false">IF(G511=1,INT(ROUND((A511-Debut)*86400,0)/600),"")</f>
        <v>353</v>
      </c>
      <c r="I511" s="36" t="n">
        <f aca="false">IF(G511=1,INT(ROUND((A511-Debut)*86400,0)/3600),"")</f>
        <v>58</v>
      </c>
      <c r="J511" s="36" t="n">
        <f aca="false">IF(OR(A511="",B511=""),"",ROUND((B511-A511)*86400,0))</f>
        <v>6</v>
      </c>
      <c r="K511" s="37" t="n">
        <f aca="false">IF(G511=1,IF(COUNTIFS($C:$C,C511,$G:$G,1,$A:$A,"&gt;="&amp;(A511-FenetreInterm/86400),$A:$A,"&lt;="&amp;A511)&gt;=NbInterm,1,0),"")</f>
        <v>0</v>
      </c>
      <c r="L511" s="37" t="n">
        <f aca="false">IF(G511=1,IF(B511="",0,IF(J511&lt;SeuilFugitive,1,0)),"")</f>
        <v>0</v>
      </c>
      <c r="M511" s="37" t="n">
        <f aca="false">IF(G511=1,IF(B511="",IF((Fin-A511)*24&gt;SeuilFigee,1,0),IF(J511&gt;SeuilFigee*3600,1,0)),"")</f>
        <v>0</v>
      </c>
      <c r="N511" s="0" t="str">
        <f aca="false">IF(G511=1,IF(COUNTIF(H$2:H511,H511)=1,COUNTIF($H:$H,H511),""),"")</f>
        <v/>
      </c>
      <c r="O511" s="0" t="str">
        <f aca="false">IF(G511=1,IF(COUNTIF(I$2:I511,I511)=1,COUNTIF($I:$I,I511),""),"")</f>
        <v/>
      </c>
      <c r="P511" s="38" t="str">
        <f aca="false">IF(G511=1,IF(COUNTIFS(C$2:C511,C511,G$2:G511,1)=1,COUNTIFS($C:$C,C511,$G:$G,1)+ROW()/10000000,""),"")</f>
        <v/>
      </c>
      <c r="Q511" s="0" t="str">
        <f aca="false">IF(K511=1,IF(COUNTIFS(C$2:C511,C511,K$2:K511,1)=1,1,0),"")</f>
        <v/>
      </c>
      <c r="R511" s="0" t="str">
        <f aca="false">IF(M511=1,IF(COUNTIFS(C$2:C511,C511,M$2:M511,1)=1,1,0),"")</f>
        <v/>
      </c>
      <c r="S511" s="0" t="str">
        <f aca="false">IF(L511=1,IF(COUNTIFS(C$2:C511,C511,L$2:L511,1)=1,1,0),"")</f>
        <v/>
      </c>
      <c r="T511" s="38" t="str">
        <f aca="false">IF(N511="","",N511+ROW()/10000000)</f>
        <v/>
      </c>
      <c r="U511" s="36" t="n">
        <f aca="false">IF(G511=1,IF(B511="",1,0),"")</f>
        <v>0</v>
      </c>
    </row>
    <row r="512" customFormat="false" ht="15" hidden="false" customHeight="false" outlineLevel="0" collapsed="false">
      <c r="A512" s="35" t="n">
        <v>46085.4515277778</v>
      </c>
      <c r="B512" s="35" t="n">
        <v>46085.4516319444</v>
      </c>
      <c r="C512" s="36" t="s">
        <v>140</v>
      </c>
      <c r="D512" s="36" t="s">
        <v>141</v>
      </c>
      <c r="E512" s="36" t="s">
        <v>128</v>
      </c>
      <c r="F512" s="36" t="s">
        <v>122</v>
      </c>
      <c r="G512" s="36" t="n">
        <f aca="false">IF(A512="","",IF(AND(A512&gt;=Debut,A512&lt;Fin),1,0))</f>
        <v>1</v>
      </c>
      <c r="H512" s="36" t="n">
        <f aca="false">IF(G512=1,INT(ROUND((A512-Debut)*86400,0)/600),"")</f>
        <v>353</v>
      </c>
      <c r="I512" s="36" t="n">
        <f aca="false">IF(G512=1,INT(ROUND((A512-Debut)*86400,0)/3600),"")</f>
        <v>58</v>
      </c>
      <c r="J512" s="36" t="n">
        <f aca="false">IF(OR(A512="",B512=""),"",ROUND((B512-A512)*86400,0))</f>
        <v>9</v>
      </c>
      <c r="K512" s="37" t="n">
        <f aca="false">IF(G512=1,IF(COUNTIFS($C:$C,C512,$G:$G,1,$A:$A,"&gt;="&amp;(A512-FenetreInterm/86400),$A:$A,"&lt;="&amp;A512)&gt;=NbInterm,1,0),"")</f>
        <v>0</v>
      </c>
      <c r="L512" s="37" t="n">
        <f aca="false">IF(G512=1,IF(B512="",0,IF(J512&lt;SeuilFugitive,1,0)),"")</f>
        <v>0</v>
      </c>
      <c r="M512" s="37" t="n">
        <f aca="false">IF(G512=1,IF(B512="",IF((Fin-A512)*24&gt;SeuilFigee,1,0),IF(J512&gt;SeuilFigee*3600,1,0)),"")</f>
        <v>0</v>
      </c>
      <c r="N512" s="0" t="str">
        <f aca="false">IF(G512=1,IF(COUNTIF(H$2:H512,H512)=1,COUNTIF($H:$H,H512),""),"")</f>
        <v/>
      </c>
      <c r="O512" s="0" t="str">
        <f aca="false">IF(G512=1,IF(COUNTIF(I$2:I512,I512)=1,COUNTIF($I:$I,I512),""),"")</f>
        <v/>
      </c>
      <c r="P512" s="38" t="str">
        <f aca="false">IF(G512=1,IF(COUNTIFS(C$2:C512,C512,G$2:G512,1)=1,COUNTIFS($C:$C,C512,$G:$G,1)+ROW()/10000000,""),"")</f>
        <v/>
      </c>
      <c r="Q512" s="0" t="str">
        <f aca="false">IF(K512=1,IF(COUNTIFS(C$2:C512,C512,K$2:K512,1)=1,1,0),"")</f>
        <v/>
      </c>
      <c r="R512" s="0" t="str">
        <f aca="false">IF(M512=1,IF(COUNTIFS(C$2:C512,C512,M$2:M512,1)=1,1,0),"")</f>
        <v/>
      </c>
      <c r="S512" s="0" t="str">
        <f aca="false">IF(L512=1,IF(COUNTIFS(C$2:C512,C512,L$2:L512,1)=1,1,0),"")</f>
        <v/>
      </c>
      <c r="T512" s="38" t="str">
        <f aca="false">IF(N512="","",N512+ROW()/10000000)</f>
        <v/>
      </c>
      <c r="U512" s="36" t="n">
        <f aca="false">IF(G512=1,IF(B512="",1,0),"")</f>
        <v>0</v>
      </c>
    </row>
    <row r="513" customFormat="false" ht="15" hidden="false" customHeight="false" outlineLevel="0" collapsed="false">
      <c r="A513" s="35" t="n">
        <v>46085.4515277778</v>
      </c>
      <c r="B513" s="35" t="n">
        <v>46085.4712037037</v>
      </c>
      <c r="C513" s="36" t="s">
        <v>153</v>
      </c>
      <c r="D513" s="36" t="s">
        <v>154</v>
      </c>
      <c r="E513" s="36" t="s">
        <v>121</v>
      </c>
      <c r="F513" s="36" t="s">
        <v>144</v>
      </c>
      <c r="G513" s="36" t="n">
        <f aca="false">IF(A513="","",IF(AND(A513&gt;=Debut,A513&lt;Fin),1,0))</f>
        <v>1</v>
      </c>
      <c r="H513" s="36" t="n">
        <f aca="false">IF(G513=1,INT(ROUND((A513-Debut)*86400,0)/600),"")</f>
        <v>353</v>
      </c>
      <c r="I513" s="36" t="n">
        <f aca="false">IF(G513=1,INT(ROUND((A513-Debut)*86400,0)/3600),"")</f>
        <v>58</v>
      </c>
      <c r="J513" s="36" t="n">
        <f aca="false">IF(OR(A513="",B513=""),"",ROUND((B513-A513)*86400,0))</f>
        <v>1700</v>
      </c>
      <c r="K513" s="37" t="n">
        <f aca="false">IF(G513=1,IF(COUNTIFS($C:$C,C513,$G:$G,1,$A:$A,"&gt;="&amp;(A513-FenetreInterm/86400),$A:$A,"&lt;="&amp;A513)&gt;=NbInterm,1,0),"")</f>
        <v>0</v>
      </c>
      <c r="L513" s="37" t="n">
        <f aca="false">IF(G513=1,IF(B513="",0,IF(J513&lt;SeuilFugitive,1,0)),"")</f>
        <v>0</v>
      </c>
      <c r="M513" s="37" t="n">
        <f aca="false">IF(G513=1,IF(B513="",IF((Fin-A513)*24&gt;SeuilFigee,1,0),IF(J513&gt;SeuilFigee*3600,1,0)),"")</f>
        <v>0</v>
      </c>
      <c r="N513" s="0" t="str">
        <f aca="false">IF(G513=1,IF(COUNTIF(H$2:H513,H513)=1,COUNTIF($H:$H,H513),""),"")</f>
        <v/>
      </c>
      <c r="O513" s="0" t="str">
        <f aca="false">IF(G513=1,IF(COUNTIF(I$2:I513,I513)=1,COUNTIF($I:$I,I513),""),"")</f>
        <v/>
      </c>
      <c r="P513" s="38" t="str">
        <f aca="false">IF(G513=1,IF(COUNTIFS(C$2:C513,C513,G$2:G513,1)=1,COUNTIFS($C:$C,C513,$G:$G,1)+ROW()/10000000,""),"")</f>
        <v/>
      </c>
      <c r="Q513" s="0" t="str">
        <f aca="false">IF(K513=1,IF(COUNTIFS(C$2:C513,C513,K$2:K513,1)=1,1,0),"")</f>
        <v/>
      </c>
      <c r="R513" s="0" t="str">
        <f aca="false">IF(M513=1,IF(COUNTIFS(C$2:C513,C513,M$2:M513,1)=1,1,0),"")</f>
        <v/>
      </c>
      <c r="S513" s="0" t="str">
        <f aca="false">IF(L513=1,IF(COUNTIFS(C$2:C513,C513,L$2:L513,1)=1,1,0),"")</f>
        <v/>
      </c>
      <c r="T513" s="38" t="str">
        <f aca="false">IF(N513="","",N513+ROW()/10000000)</f>
        <v/>
      </c>
      <c r="U513" s="36" t="n">
        <f aca="false">IF(G513=1,IF(B513="",1,0),"")</f>
        <v>0</v>
      </c>
    </row>
    <row r="514" customFormat="false" ht="15" hidden="false" customHeight="false" outlineLevel="0" collapsed="false">
      <c r="A514" s="35" t="n">
        <v>46085.4517592593</v>
      </c>
      <c r="B514" s="35" t="n">
        <v>46085.4656481482</v>
      </c>
      <c r="C514" s="36" t="s">
        <v>158</v>
      </c>
      <c r="D514" s="36" t="s">
        <v>159</v>
      </c>
      <c r="E514" s="36" t="s">
        <v>128</v>
      </c>
      <c r="F514" s="36" t="s">
        <v>122</v>
      </c>
      <c r="G514" s="36" t="n">
        <f aca="false">IF(A514="","",IF(AND(A514&gt;=Debut,A514&lt;Fin),1,0))</f>
        <v>1</v>
      </c>
      <c r="H514" s="36" t="n">
        <f aca="false">IF(G514=1,INT(ROUND((A514-Debut)*86400,0)/600),"")</f>
        <v>353</v>
      </c>
      <c r="I514" s="36" t="n">
        <f aca="false">IF(G514=1,INT(ROUND((A514-Debut)*86400,0)/3600),"")</f>
        <v>58</v>
      </c>
      <c r="J514" s="36" t="n">
        <f aca="false">IF(OR(A514="",B514=""),"",ROUND((B514-A514)*86400,0))</f>
        <v>1200</v>
      </c>
      <c r="K514" s="37" t="n">
        <f aca="false">IF(G514=1,IF(COUNTIFS($C:$C,C514,$G:$G,1,$A:$A,"&gt;="&amp;(A514-FenetreInterm/86400),$A:$A,"&lt;="&amp;A514)&gt;=NbInterm,1,0),"")</f>
        <v>0</v>
      </c>
      <c r="L514" s="37" t="n">
        <f aca="false">IF(G514=1,IF(B514="",0,IF(J514&lt;SeuilFugitive,1,0)),"")</f>
        <v>0</v>
      </c>
      <c r="M514" s="37" t="n">
        <f aca="false">IF(G514=1,IF(B514="",IF((Fin-A514)*24&gt;SeuilFigee,1,0),IF(J514&gt;SeuilFigee*3600,1,0)),"")</f>
        <v>0</v>
      </c>
      <c r="N514" s="0" t="str">
        <f aca="false">IF(G514=1,IF(COUNTIF(H$2:H514,H514)=1,COUNTIF($H:$H,H514),""),"")</f>
        <v/>
      </c>
      <c r="O514" s="0" t="str">
        <f aca="false">IF(G514=1,IF(COUNTIF(I$2:I514,I514)=1,COUNTIF($I:$I,I514),""),"")</f>
        <v/>
      </c>
      <c r="P514" s="38" t="str">
        <f aca="false">IF(G514=1,IF(COUNTIFS(C$2:C514,C514,G$2:G514,1)=1,COUNTIFS($C:$C,C514,$G:$G,1)+ROW()/10000000,""),"")</f>
        <v/>
      </c>
      <c r="Q514" s="0" t="str">
        <f aca="false">IF(K514=1,IF(COUNTIFS(C$2:C514,C514,K$2:K514,1)=1,1,0),"")</f>
        <v/>
      </c>
      <c r="R514" s="0" t="str">
        <f aca="false">IF(M514=1,IF(COUNTIFS(C$2:C514,C514,M$2:M514,1)=1,1,0),"")</f>
        <v/>
      </c>
      <c r="S514" s="0" t="str">
        <f aca="false">IF(L514=1,IF(COUNTIFS(C$2:C514,C514,L$2:L514,1)=1,1,0),"")</f>
        <v/>
      </c>
      <c r="T514" s="38" t="str">
        <f aca="false">IF(N514="","",N514+ROW()/10000000)</f>
        <v/>
      </c>
      <c r="U514" s="36" t="n">
        <f aca="false">IF(G514=1,IF(B514="",1,0),"")</f>
        <v>0</v>
      </c>
    </row>
    <row r="515" customFormat="false" ht="15" hidden="false" customHeight="false" outlineLevel="0" collapsed="false">
      <c r="A515" s="35" t="n">
        <v>46085.4517824074</v>
      </c>
      <c r="B515" s="35" t="n">
        <v>46085.4518171296</v>
      </c>
      <c r="C515" s="36" t="s">
        <v>167</v>
      </c>
      <c r="D515" s="36" t="s">
        <v>168</v>
      </c>
      <c r="E515" s="36" t="s">
        <v>128</v>
      </c>
      <c r="F515" s="36" t="s">
        <v>169</v>
      </c>
      <c r="G515" s="36" t="n">
        <f aca="false">IF(A515="","",IF(AND(A515&gt;=Debut,A515&lt;Fin),1,0))</f>
        <v>1</v>
      </c>
      <c r="H515" s="36" t="n">
        <f aca="false">IF(G515=1,INT(ROUND((A515-Debut)*86400,0)/600),"")</f>
        <v>353</v>
      </c>
      <c r="I515" s="36" t="n">
        <f aca="false">IF(G515=1,INT(ROUND((A515-Debut)*86400,0)/3600),"")</f>
        <v>58</v>
      </c>
      <c r="J515" s="36" t="n">
        <f aca="false">IF(OR(A515="",B515=""),"",ROUND((B515-A515)*86400,0))</f>
        <v>3</v>
      </c>
      <c r="K515" s="37" t="n">
        <f aca="false">IF(G515=1,IF(COUNTIFS($C:$C,C515,$G:$G,1,$A:$A,"&gt;="&amp;(A515-FenetreInterm/86400),$A:$A,"&lt;="&amp;A515)&gt;=NbInterm,1,0),"")</f>
        <v>1</v>
      </c>
      <c r="L515" s="37" t="n">
        <f aca="false">IF(G515=1,IF(B515="",0,IF(J515&lt;SeuilFugitive,1,0)),"")</f>
        <v>1</v>
      </c>
      <c r="M515" s="37" t="n">
        <f aca="false">IF(G515=1,IF(B515="",IF((Fin-A515)*24&gt;SeuilFigee,1,0),IF(J515&gt;SeuilFigee*3600,1,0)),"")</f>
        <v>0</v>
      </c>
      <c r="N515" s="0" t="str">
        <f aca="false">IF(G515=1,IF(COUNTIF(H$2:H515,H515)=1,COUNTIF($H:$H,H515),""),"")</f>
        <v/>
      </c>
      <c r="O515" s="0" t="str">
        <f aca="false">IF(G515=1,IF(COUNTIF(I$2:I515,I515)=1,COUNTIF($I:$I,I515),""),"")</f>
        <v/>
      </c>
      <c r="P515" s="38" t="str">
        <f aca="false">IF(G515=1,IF(COUNTIFS(C$2:C515,C515,G$2:G515,1)=1,COUNTIFS($C:$C,C515,$G:$G,1)+ROW()/10000000,""),"")</f>
        <v/>
      </c>
      <c r="Q515" s="36" t="n">
        <f aca="false">IF(K515=1,IF(COUNTIFS(C$2:C515,C515,K$2:K515,1)=1,1,0),"")</f>
        <v>0</v>
      </c>
      <c r="R515" s="0" t="str">
        <f aca="false">IF(M515=1,IF(COUNTIFS(C$2:C515,C515,M$2:M515,1)=1,1,0),"")</f>
        <v/>
      </c>
      <c r="S515" s="36" t="n">
        <f aca="false">IF(L515=1,IF(COUNTIFS(C$2:C515,C515,L$2:L515,1)=1,1,0),"")</f>
        <v>0</v>
      </c>
      <c r="T515" s="38" t="str">
        <f aca="false">IF(N515="","",N515+ROW()/10000000)</f>
        <v/>
      </c>
      <c r="U515" s="36" t="n">
        <f aca="false">IF(G515=1,IF(B515="",1,0),"")</f>
        <v>0</v>
      </c>
    </row>
    <row r="516" customFormat="false" ht="15" hidden="false" customHeight="false" outlineLevel="0" collapsed="false">
      <c r="A516" s="35" t="n">
        <v>46085.4518171296</v>
      </c>
      <c r="B516" s="35" t="n">
        <v>46085.4714930556</v>
      </c>
      <c r="C516" s="36" t="s">
        <v>145</v>
      </c>
      <c r="D516" s="36" t="s">
        <v>146</v>
      </c>
      <c r="E516" s="36" t="s">
        <v>121</v>
      </c>
      <c r="F516" s="36" t="s">
        <v>144</v>
      </c>
      <c r="G516" s="36" t="n">
        <f aca="false">IF(A516="","",IF(AND(A516&gt;=Debut,A516&lt;Fin),1,0))</f>
        <v>1</v>
      </c>
      <c r="H516" s="36" t="n">
        <f aca="false">IF(G516=1,INT(ROUND((A516-Debut)*86400,0)/600),"")</f>
        <v>353</v>
      </c>
      <c r="I516" s="36" t="n">
        <f aca="false">IF(G516=1,INT(ROUND((A516-Debut)*86400,0)/3600),"")</f>
        <v>58</v>
      </c>
      <c r="J516" s="36" t="n">
        <f aca="false">IF(OR(A516="",B516=""),"",ROUND((B516-A516)*86400,0))</f>
        <v>1700</v>
      </c>
      <c r="K516" s="37" t="n">
        <f aca="false">IF(G516=1,IF(COUNTIFS($C:$C,C516,$G:$G,1,$A:$A,"&gt;="&amp;(A516-FenetreInterm/86400),$A:$A,"&lt;="&amp;A516)&gt;=NbInterm,1,0),"")</f>
        <v>0</v>
      </c>
      <c r="L516" s="37" t="n">
        <f aca="false">IF(G516=1,IF(B516="",0,IF(J516&lt;SeuilFugitive,1,0)),"")</f>
        <v>0</v>
      </c>
      <c r="M516" s="37" t="n">
        <f aca="false">IF(G516=1,IF(B516="",IF((Fin-A516)*24&gt;SeuilFigee,1,0),IF(J516&gt;SeuilFigee*3600,1,0)),"")</f>
        <v>0</v>
      </c>
      <c r="N516" s="0" t="str">
        <f aca="false">IF(G516=1,IF(COUNTIF(H$2:H516,H516)=1,COUNTIF($H:$H,H516),""),"")</f>
        <v/>
      </c>
      <c r="O516" s="0" t="str">
        <f aca="false">IF(G516=1,IF(COUNTIF(I$2:I516,I516)=1,COUNTIF($I:$I,I516),""),"")</f>
        <v/>
      </c>
      <c r="P516" s="38" t="str">
        <f aca="false">IF(G516=1,IF(COUNTIFS(C$2:C516,C516,G$2:G516,1)=1,COUNTIFS($C:$C,C516,$G:$G,1)+ROW()/10000000,""),"")</f>
        <v/>
      </c>
      <c r="Q516" s="0" t="str">
        <f aca="false">IF(K516=1,IF(COUNTIFS(C$2:C516,C516,K$2:K516,1)=1,1,0),"")</f>
        <v/>
      </c>
      <c r="R516" s="0" t="str">
        <f aca="false">IF(M516=1,IF(COUNTIFS(C$2:C516,C516,M$2:M516,1)=1,1,0),"")</f>
        <v/>
      </c>
      <c r="S516" s="0" t="str">
        <f aca="false">IF(L516=1,IF(COUNTIFS(C$2:C516,C516,L$2:L516,1)=1,1,0),"")</f>
        <v/>
      </c>
      <c r="T516" s="38" t="str">
        <f aca="false">IF(N516="","",N516+ROW()/10000000)</f>
        <v/>
      </c>
      <c r="U516" s="36" t="n">
        <f aca="false">IF(G516=1,IF(B516="",1,0),"")</f>
        <v>0</v>
      </c>
    </row>
    <row r="517" customFormat="false" ht="15" hidden="false" customHeight="false" outlineLevel="0" collapsed="false">
      <c r="A517" s="35" t="n">
        <v>46085.451875</v>
      </c>
      <c r="B517" s="35" t="n">
        <v>46085.4519791667</v>
      </c>
      <c r="C517" s="36" t="s">
        <v>130</v>
      </c>
      <c r="D517" s="36" t="s">
        <v>131</v>
      </c>
      <c r="E517" s="36" t="s">
        <v>121</v>
      </c>
      <c r="F517" s="36" t="s">
        <v>129</v>
      </c>
      <c r="G517" s="36" t="n">
        <f aca="false">IF(A517="","",IF(AND(A517&gt;=Debut,A517&lt;Fin),1,0))</f>
        <v>1</v>
      </c>
      <c r="H517" s="36" t="n">
        <f aca="false">IF(G517=1,INT(ROUND((A517-Debut)*86400,0)/600),"")</f>
        <v>353</v>
      </c>
      <c r="I517" s="36" t="n">
        <f aca="false">IF(G517=1,INT(ROUND((A517-Debut)*86400,0)/3600),"")</f>
        <v>58</v>
      </c>
      <c r="J517" s="36" t="n">
        <f aca="false">IF(OR(A517="",B517=""),"",ROUND((B517-A517)*86400,0))</f>
        <v>9</v>
      </c>
      <c r="K517" s="37" t="n">
        <f aca="false">IF(G517=1,IF(COUNTIFS($C:$C,C517,$G:$G,1,$A:$A,"&gt;="&amp;(A517-FenetreInterm/86400),$A:$A,"&lt;="&amp;A517)&gt;=NbInterm,1,0),"")</f>
        <v>0</v>
      </c>
      <c r="L517" s="37" t="n">
        <f aca="false">IF(G517=1,IF(B517="",0,IF(J517&lt;SeuilFugitive,1,0)),"")</f>
        <v>0</v>
      </c>
      <c r="M517" s="37" t="n">
        <f aca="false">IF(G517=1,IF(B517="",IF((Fin-A517)*24&gt;SeuilFigee,1,0),IF(J517&gt;SeuilFigee*3600,1,0)),"")</f>
        <v>0</v>
      </c>
      <c r="N517" s="0" t="str">
        <f aca="false">IF(G517=1,IF(COUNTIF(H$2:H517,H517)=1,COUNTIF($H:$H,H517),""),"")</f>
        <v/>
      </c>
      <c r="O517" s="0" t="str">
        <f aca="false">IF(G517=1,IF(COUNTIF(I$2:I517,I517)=1,COUNTIF($I:$I,I517),""),"")</f>
        <v/>
      </c>
      <c r="P517" s="38" t="str">
        <f aca="false">IF(G517=1,IF(COUNTIFS(C$2:C517,C517,G$2:G517,1)=1,COUNTIFS($C:$C,C517,$G:$G,1)+ROW()/10000000,""),"")</f>
        <v/>
      </c>
      <c r="Q517" s="0" t="str">
        <f aca="false">IF(K517=1,IF(COUNTIFS(C$2:C517,C517,K$2:K517,1)=1,1,0),"")</f>
        <v/>
      </c>
      <c r="R517" s="0" t="str">
        <f aca="false">IF(M517=1,IF(COUNTIFS(C$2:C517,C517,M$2:M517,1)=1,1,0),"")</f>
        <v/>
      </c>
      <c r="S517" s="0" t="str">
        <f aca="false">IF(L517=1,IF(COUNTIFS(C$2:C517,C517,L$2:L517,1)=1,1,0),"")</f>
        <v/>
      </c>
      <c r="T517" s="38" t="str">
        <f aca="false">IF(N517="","",N517+ROW()/10000000)</f>
        <v/>
      </c>
      <c r="U517" s="36" t="n">
        <f aca="false">IF(G517=1,IF(B517="",1,0),"")</f>
        <v>0</v>
      </c>
    </row>
    <row r="518" customFormat="false" ht="15" hidden="false" customHeight="false" outlineLevel="0" collapsed="false">
      <c r="A518" s="35" t="n">
        <v>46085.4519907407</v>
      </c>
      <c r="B518" s="35" t="n">
        <v>46085.4520717593</v>
      </c>
      <c r="C518" s="36" t="s">
        <v>140</v>
      </c>
      <c r="D518" s="36" t="s">
        <v>141</v>
      </c>
      <c r="E518" s="36" t="s">
        <v>128</v>
      </c>
      <c r="F518" s="36" t="s">
        <v>122</v>
      </c>
      <c r="G518" s="36" t="n">
        <f aca="false">IF(A518="","",IF(AND(A518&gt;=Debut,A518&lt;Fin),1,0))</f>
        <v>1</v>
      </c>
      <c r="H518" s="36" t="n">
        <f aca="false">IF(G518=1,INT(ROUND((A518-Debut)*86400,0)/600),"")</f>
        <v>353</v>
      </c>
      <c r="I518" s="36" t="n">
        <f aca="false">IF(G518=1,INT(ROUND((A518-Debut)*86400,0)/3600),"")</f>
        <v>58</v>
      </c>
      <c r="J518" s="36" t="n">
        <f aca="false">IF(OR(A518="",B518=""),"",ROUND((B518-A518)*86400,0))</f>
        <v>7</v>
      </c>
      <c r="K518" s="37" t="n">
        <f aca="false">IF(G518=1,IF(COUNTIFS($C:$C,C518,$G:$G,1,$A:$A,"&gt;="&amp;(A518-FenetreInterm/86400),$A:$A,"&lt;="&amp;A518)&gt;=NbInterm,1,0),"")</f>
        <v>0</v>
      </c>
      <c r="L518" s="37" t="n">
        <f aca="false">IF(G518=1,IF(B518="",0,IF(J518&lt;SeuilFugitive,1,0)),"")</f>
        <v>0</v>
      </c>
      <c r="M518" s="37" t="n">
        <f aca="false">IF(G518=1,IF(B518="",IF((Fin-A518)*24&gt;SeuilFigee,1,0),IF(J518&gt;SeuilFigee*3600,1,0)),"")</f>
        <v>0</v>
      </c>
      <c r="N518" s="0" t="str">
        <f aca="false">IF(G518=1,IF(COUNTIF(H$2:H518,H518)=1,COUNTIF($H:$H,H518),""),"")</f>
        <v/>
      </c>
      <c r="O518" s="0" t="str">
        <f aca="false">IF(G518=1,IF(COUNTIF(I$2:I518,I518)=1,COUNTIF($I:$I,I518),""),"")</f>
        <v/>
      </c>
      <c r="P518" s="38" t="str">
        <f aca="false">IF(G518=1,IF(COUNTIFS(C$2:C518,C518,G$2:G518,1)=1,COUNTIFS($C:$C,C518,$G:$G,1)+ROW()/10000000,""),"")</f>
        <v/>
      </c>
      <c r="Q518" s="0" t="str">
        <f aca="false">IF(K518=1,IF(COUNTIFS(C$2:C518,C518,K$2:K518,1)=1,1,0),"")</f>
        <v/>
      </c>
      <c r="R518" s="0" t="str">
        <f aca="false">IF(M518=1,IF(COUNTIFS(C$2:C518,C518,M$2:M518,1)=1,1,0),"")</f>
        <v/>
      </c>
      <c r="S518" s="0" t="str">
        <f aca="false">IF(L518=1,IF(COUNTIFS(C$2:C518,C518,L$2:L518,1)=1,1,0),"")</f>
        <v/>
      </c>
      <c r="T518" s="38" t="str">
        <f aca="false">IF(N518="","",N518+ROW()/10000000)</f>
        <v/>
      </c>
      <c r="U518" s="36" t="n">
        <f aca="false">IF(G518=1,IF(B518="",1,0),"")</f>
        <v>0</v>
      </c>
    </row>
    <row r="519" customFormat="false" ht="15" hidden="false" customHeight="false" outlineLevel="0" collapsed="false">
      <c r="A519" s="35" t="n">
        <v>46085.4521064815</v>
      </c>
      <c r="B519" s="35" t="n">
        <v>46085.4717824074</v>
      </c>
      <c r="C519" s="36" t="s">
        <v>142</v>
      </c>
      <c r="D519" s="36" t="s">
        <v>143</v>
      </c>
      <c r="E519" s="36" t="s">
        <v>121</v>
      </c>
      <c r="F519" s="36" t="s">
        <v>144</v>
      </c>
      <c r="G519" s="36" t="n">
        <f aca="false">IF(A519="","",IF(AND(A519&gt;=Debut,A519&lt;Fin),1,0))</f>
        <v>1</v>
      </c>
      <c r="H519" s="36" t="n">
        <f aca="false">IF(G519=1,INT(ROUND((A519-Debut)*86400,0)/600),"")</f>
        <v>353</v>
      </c>
      <c r="I519" s="36" t="n">
        <f aca="false">IF(G519=1,INT(ROUND((A519-Debut)*86400,0)/3600),"")</f>
        <v>58</v>
      </c>
      <c r="J519" s="36" t="n">
        <f aca="false">IF(OR(A519="",B519=""),"",ROUND((B519-A519)*86400,0))</f>
        <v>1700</v>
      </c>
      <c r="K519" s="37" t="n">
        <f aca="false">IF(G519=1,IF(COUNTIFS($C:$C,C519,$G:$G,1,$A:$A,"&gt;="&amp;(A519-FenetreInterm/86400),$A:$A,"&lt;="&amp;A519)&gt;=NbInterm,1,0),"")</f>
        <v>0</v>
      </c>
      <c r="L519" s="37" t="n">
        <f aca="false">IF(G519=1,IF(B519="",0,IF(J519&lt;SeuilFugitive,1,0)),"")</f>
        <v>0</v>
      </c>
      <c r="M519" s="37" t="n">
        <f aca="false">IF(G519=1,IF(B519="",IF((Fin-A519)*24&gt;SeuilFigee,1,0),IF(J519&gt;SeuilFigee*3600,1,0)),"")</f>
        <v>0</v>
      </c>
      <c r="N519" s="0" t="str">
        <f aca="false">IF(G519=1,IF(COUNTIF(H$2:H519,H519)=1,COUNTIF($H:$H,H519),""),"")</f>
        <v/>
      </c>
      <c r="O519" s="0" t="str">
        <f aca="false">IF(G519=1,IF(COUNTIF(I$2:I519,I519)=1,COUNTIF($I:$I,I519),""),"")</f>
        <v/>
      </c>
      <c r="P519" s="38" t="str">
        <f aca="false">IF(G519=1,IF(COUNTIFS(C$2:C519,C519,G$2:G519,1)=1,COUNTIFS($C:$C,C519,$G:$G,1)+ROW()/10000000,""),"")</f>
        <v/>
      </c>
      <c r="Q519" s="0" t="str">
        <f aca="false">IF(K519=1,IF(COUNTIFS(C$2:C519,C519,K$2:K519,1)=1,1,0),"")</f>
        <v/>
      </c>
      <c r="R519" s="0" t="str">
        <f aca="false">IF(M519=1,IF(COUNTIFS(C$2:C519,C519,M$2:M519,1)=1,1,0),"")</f>
        <v/>
      </c>
      <c r="S519" s="0" t="str">
        <f aca="false">IF(L519=1,IF(COUNTIFS(C$2:C519,C519,L$2:L519,1)=1,1,0),"")</f>
        <v/>
      </c>
      <c r="T519" s="38" t="str">
        <f aca="false">IF(N519="","",N519+ROW()/10000000)</f>
        <v/>
      </c>
      <c r="U519" s="36" t="n">
        <f aca="false">IF(G519=1,IF(B519="",1,0),"")</f>
        <v>0</v>
      </c>
    </row>
    <row r="520" customFormat="false" ht="15" hidden="false" customHeight="false" outlineLevel="0" collapsed="false">
      <c r="A520" s="35" t="n">
        <v>46085.4521064815</v>
      </c>
      <c r="B520" s="35" t="n">
        <v>46085.4521759259</v>
      </c>
      <c r="C520" s="36" t="s">
        <v>167</v>
      </c>
      <c r="D520" s="36" t="s">
        <v>168</v>
      </c>
      <c r="E520" s="36" t="s">
        <v>128</v>
      </c>
      <c r="F520" s="36" t="s">
        <v>169</v>
      </c>
      <c r="G520" s="36" t="n">
        <f aca="false">IF(A520="","",IF(AND(A520&gt;=Debut,A520&lt;Fin),1,0))</f>
        <v>1</v>
      </c>
      <c r="H520" s="36" t="n">
        <f aca="false">IF(G520=1,INT(ROUND((A520-Debut)*86400,0)/600),"")</f>
        <v>353</v>
      </c>
      <c r="I520" s="36" t="n">
        <f aca="false">IF(G520=1,INT(ROUND((A520-Debut)*86400,0)/3600),"")</f>
        <v>58</v>
      </c>
      <c r="J520" s="36" t="n">
        <f aca="false">IF(OR(A520="",B520=""),"",ROUND((B520-A520)*86400,0))</f>
        <v>6</v>
      </c>
      <c r="K520" s="37" t="n">
        <f aca="false">IF(G520=1,IF(COUNTIFS($C:$C,C520,$G:$G,1,$A:$A,"&gt;="&amp;(A520-FenetreInterm/86400),$A:$A,"&lt;="&amp;A520)&gt;=NbInterm,1,0),"")</f>
        <v>1</v>
      </c>
      <c r="L520" s="37" t="n">
        <f aca="false">IF(G520=1,IF(B520="",0,IF(J520&lt;SeuilFugitive,1,0)),"")</f>
        <v>0</v>
      </c>
      <c r="M520" s="37" t="n">
        <f aca="false">IF(G520=1,IF(B520="",IF((Fin-A520)*24&gt;SeuilFigee,1,0),IF(J520&gt;SeuilFigee*3600,1,0)),"")</f>
        <v>0</v>
      </c>
      <c r="N520" s="0" t="str">
        <f aca="false">IF(G520=1,IF(COUNTIF(H$2:H520,H520)=1,COUNTIF($H:$H,H520),""),"")</f>
        <v/>
      </c>
      <c r="O520" s="0" t="str">
        <f aca="false">IF(G520=1,IF(COUNTIF(I$2:I520,I520)=1,COUNTIF($I:$I,I520),""),"")</f>
        <v/>
      </c>
      <c r="P520" s="38" t="str">
        <f aca="false">IF(G520=1,IF(COUNTIFS(C$2:C520,C520,G$2:G520,1)=1,COUNTIFS($C:$C,C520,$G:$G,1)+ROW()/10000000,""),"")</f>
        <v/>
      </c>
      <c r="Q520" s="36" t="n">
        <f aca="false">IF(K520=1,IF(COUNTIFS(C$2:C520,C520,K$2:K520,1)=1,1,0),"")</f>
        <v>0</v>
      </c>
      <c r="R520" s="0" t="str">
        <f aca="false">IF(M520=1,IF(COUNTIFS(C$2:C520,C520,M$2:M520,1)=1,1,0),"")</f>
        <v/>
      </c>
      <c r="S520" s="0" t="str">
        <f aca="false">IF(L520=1,IF(COUNTIFS(C$2:C520,C520,L$2:L520,1)=1,1,0),"")</f>
        <v/>
      </c>
      <c r="T520" s="38" t="str">
        <f aca="false">IF(N520="","",N520+ROW()/10000000)</f>
        <v/>
      </c>
      <c r="U520" s="36" t="n">
        <f aca="false">IF(G520=1,IF(B520="",1,0),"")</f>
        <v>0</v>
      </c>
    </row>
    <row r="521" customFormat="false" ht="15" hidden="false" customHeight="false" outlineLevel="0" collapsed="false">
      <c r="A521" s="35" t="n">
        <v>46085.4522800926</v>
      </c>
      <c r="B521" s="35" t="n">
        <v>46085.4524305556</v>
      </c>
      <c r="C521" s="36" t="s">
        <v>130</v>
      </c>
      <c r="D521" s="36" t="s">
        <v>131</v>
      </c>
      <c r="E521" s="36" t="s">
        <v>121</v>
      </c>
      <c r="F521" s="36" t="s">
        <v>129</v>
      </c>
      <c r="G521" s="36" t="n">
        <f aca="false">IF(A521="","",IF(AND(A521&gt;=Debut,A521&lt;Fin),1,0))</f>
        <v>1</v>
      </c>
      <c r="H521" s="36" t="n">
        <f aca="false">IF(G521=1,INT(ROUND((A521-Debut)*86400,0)/600),"")</f>
        <v>353</v>
      </c>
      <c r="I521" s="36" t="n">
        <f aca="false">IF(G521=1,INT(ROUND((A521-Debut)*86400,0)/3600),"")</f>
        <v>58</v>
      </c>
      <c r="J521" s="36" t="n">
        <f aca="false">IF(OR(A521="",B521=""),"",ROUND((B521-A521)*86400,0))</f>
        <v>13</v>
      </c>
      <c r="K521" s="37" t="n">
        <f aca="false">IF(G521=1,IF(COUNTIFS($C:$C,C521,$G:$G,1,$A:$A,"&gt;="&amp;(A521-FenetreInterm/86400),$A:$A,"&lt;="&amp;A521)&gt;=NbInterm,1,0),"")</f>
        <v>0</v>
      </c>
      <c r="L521" s="37" t="n">
        <f aca="false">IF(G521=1,IF(B521="",0,IF(J521&lt;SeuilFugitive,1,0)),"")</f>
        <v>0</v>
      </c>
      <c r="M521" s="37" t="n">
        <f aca="false">IF(G521=1,IF(B521="",IF((Fin-A521)*24&gt;SeuilFigee,1,0),IF(J521&gt;SeuilFigee*3600,1,0)),"")</f>
        <v>0</v>
      </c>
      <c r="N521" s="0" t="str">
        <f aca="false">IF(G521=1,IF(COUNTIF(H$2:H521,H521)=1,COUNTIF($H:$H,H521),""),"")</f>
        <v/>
      </c>
      <c r="O521" s="0" t="str">
        <f aca="false">IF(G521=1,IF(COUNTIF(I$2:I521,I521)=1,COUNTIF($I:$I,I521),""),"")</f>
        <v/>
      </c>
      <c r="P521" s="38" t="str">
        <f aca="false">IF(G521=1,IF(COUNTIFS(C$2:C521,C521,G$2:G521,1)=1,COUNTIFS($C:$C,C521,$G:$G,1)+ROW()/10000000,""),"")</f>
        <v/>
      </c>
      <c r="Q521" s="0" t="str">
        <f aca="false">IF(K521=1,IF(COUNTIFS(C$2:C521,C521,K$2:K521,1)=1,1,0),"")</f>
        <v/>
      </c>
      <c r="R521" s="0" t="str">
        <f aca="false">IF(M521=1,IF(COUNTIFS(C$2:C521,C521,M$2:M521,1)=1,1,0),"")</f>
        <v/>
      </c>
      <c r="S521" s="0" t="str">
        <f aca="false">IF(L521=1,IF(COUNTIFS(C$2:C521,C521,L$2:L521,1)=1,1,0),"")</f>
        <v/>
      </c>
      <c r="T521" s="38" t="str">
        <f aca="false">IF(N521="","",N521+ROW()/10000000)</f>
        <v/>
      </c>
      <c r="U521" s="36" t="n">
        <f aca="false">IF(G521=1,IF(B521="",1,0),"")</f>
        <v>0</v>
      </c>
    </row>
    <row r="522" customFormat="false" ht="15" hidden="false" customHeight="false" outlineLevel="0" collapsed="false">
      <c r="A522" s="35" t="n">
        <v>46085.4524305556</v>
      </c>
      <c r="B522" s="35" t="n">
        <v>46085.4525</v>
      </c>
      <c r="C522" s="36" t="s">
        <v>167</v>
      </c>
      <c r="D522" s="36" t="s">
        <v>168</v>
      </c>
      <c r="E522" s="36" t="s">
        <v>128</v>
      </c>
      <c r="F522" s="36" t="s">
        <v>169</v>
      </c>
      <c r="G522" s="36" t="n">
        <f aca="false">IF(A522="","",IF(AND(A522&gt;=Debut,A522&lt;Fin),1,0))</f>
        <v>1</v>
      </c>
      <c r="H522" s="36" t="n">
        <f aca="false">IF(G522=1,INT(ROUND((A522-Debut)*86400,0)/600),"")</f>
        <v>353</v>
      </c>
      <c r="I522" s="36" t="n">
        <f aca="false">IF(G522=1,INT(ROUND((A522-Debut)*86400,0)/3600),"")</f>
        <v>58</v>
      </c>
      <c r="J522" s="36" t="n">
        <f aca="false">IF(OR(A522="",B522=""),"",ROUND((B522-A522)*86400,0))</f>
        <v>6</v>
      </c>
      <c r="K522" s="37" t="n">
        <f aca="false">IF(G522=1,IF(COUNTIFS($C:$C,C522,$G:$G,1,$A:$A,"&gt;="&amp;(A522-FenetreInterm/86400),$A:$A,"&lt;="&amp;A522)&gt;=NbInterm,1,0),"")</f>
        <v>1</v>
      </c>
      <c r="L522" s="37" t="n">
        <f aca="false">IF(G522=1,IF(B522="",0,IF(J522&lt;SeuilFugitive,1,0)),"")</f>
        <v>0</v>
      </c>
      <c r="M522" s="37" t="n">
        <f aca="false">IF(G522=1,IF(B522="",IF((Fin-A522)*24&gt;SeuilFigee,1,0),IF(J522&gt;SeuilFigee*3600,1,0)),"")</f>
        <v>0</v>
      </c>
      <c r="N522" s="0" t="str">
        <f aca="false">IF(G522=1,IF(COUNTIF(H$2:H522,H522)=1,COUNTIF($H:$H,H522),""),"")</f>
        <v/>
      </c>
      <c r="O522" s="0" t="str">
        <f aca="false">IF(G522=1,IF(COUNTIF(I$2:I522,I522)=1,COUNTIF($I:$I,I522),""),"")</f>
        <v/>
      </c>
      <c r="P522" s="38" t="str">
        <f aca="false">IF(G522=1,IF(COUNTIFS(C$2:C522,C522,G$2:G522,1)=1,COUNTIFS($C:$C,C522,$G:$G,1)+ROW()/10000000,""),"")</f>
        <v/>
      </c>
      <c r="Q522" s="36" t="n">
        <f aca="false">IF(K522=1,IF(COUNTIFS(C$2:C522,C522,K$2:K522,1)=1,1,0),"")</f>
        <v>0</v>
      </c>
      <c r="R522" s="0" t="str">
        <f aca="false">IF(M522=1,IF(COUNTIFS(C$2:C522,C522,M$2:M522,1)=1,1,0),"")</f>
        <v/>
      </c>
      <c r="S522" s="0" t="str">
        <f aca="false">IF(L522=1,IF(COUNTIFS(C$2:C522,C522,L$2:L522,1)=1,1,0),"")</f>
        <v/>
      </c>
      <c r="T522" s="38" t="str">
        <f aca="false">IF(N522="","",N522+ROW()/10000000)</f>
        <v/>
      </c>
      <c r="U522" s="36" t="n">
        <f aca="false">IF(G522=1,IF(B522="",1,0),"")</f>
        <v>0</v>
      </c>
    </row>
    <row r="523" customFormat="false" ht="15" hidden="false" customHeight="false" outlineLevel="0" collapsed="false">
      <c r="A523" s="35" t="n">
        <v>46085.4524537037</v>
      </c>
      <c r="B523" s="35" t="n">
        <v>46085.4525462963</v>
      </c>
      <c r="C523" s="36" t="s">
        <v>140</v>
      </c>
      <c r="D523" s="36" t="s">
        <v>141</v>
      </c>
      <c r="E523" s="36" t="s">
        <v>128</v>
      </c>
      <c r="F523" s="36" t="s">
        <v>122</v>
      </c>
      <c r="G523" s="36" t="n">
        <f aca="false">IF(A523="","",IF(AND(A523&gt;=Debut,A523&lt;Fin),1,0))</f>
        <v>1</v>
      </c>
      <c r="H523" s="36" t="n">
        <f aca="false">IF(G523=1,INT(ROUND((A523-Debut)*86400,0)/600),"")</f>
        <v>353</v>
      </c>
      <c r="I523" s="36" t="n">
        <f aca="false">IF(G523=1,INT(ROUND((A523-Debut)*86400,0)/3600),"")</f>
        <v>58</v>
      </c>
      <c r="J523" s="36" t="n">
        <f aca="false">IF(OR(A523="",B523=""),"",ROUND((B523-A523)*86400,0))</f>
        <v>8</v>
      </c>
      <c r="K523" s="37" t="n">
        <f aca="false">IF(G523=1,IF(COUNTIFS($C:$C,C523,$G:$G,1,$A:$A,"&gt;="&amp;(A523-FenetreInterm/86400),$A:$A,"&lt;="&amp;A523)&gt;=NbInterm,1,0),"")</f>
        <v>0</v>
      </c>
      <c r="L523" s="37" t="n">
        <f aca="false">IF(G523=1,IF(B523="",0,IF(J523&lt;SeuilFugitive,1,0)),"")</f>
        <v>0</v>
      </c>
      <c r="M523" s="37" t="n">
        <f aca="false">IF(G523=1,IF(B523="",IF((Fin-A523)*24&gt;SeuilFigee,1,0),IF(J523&gt;SeuilFigee*3600,1,0)),"")</f>
        <v>0</v>
      </c>
      <c r="N523" s="0" t="str">
        <f aca="false">IF(G523=1,IF(COUNTIF(H$2:H523,H523)=1,COUNTIF($H:$H,H523),""),"")</f>
        <v/>
      </c>
      <c r="O523" s="0" t="str">
        <f aca="false">IF(G523=1,IF(COUNTIF(I$2:I523,I523)=1,COUNTIF($I:$I,I523),""),"")</f>
        <v/>
      </c>
      <c r="P523" s="38" t="str">
        <f aca="false">IF(G523=1,IF(COUNTIFS(C$2:C523,C523,G$2:G523,1)=1,COUNTIFS($C:$C,C523,$G:$G,1)+ROW()/10000000,""),"")</f>
        <v/>
      </c>
      <c r="Q523" s="0" t="str">
        <f aca="false">IF(K523=1,IF(COUNTIFS(C$2:C523,C523,K$2:K523,1)=1,1,0),"")</f>
        <v/>
      </c>
      <c r="R523" s="0" t="str">
        <f aca="false">IF(M523=1,IF(COUNTIFS(C$2:C523,C523,M$2:M523,1)=1,1,0),"")</f>
        <v/>
      </c>
      <c r="S523" s="0" t="str">
        <f aca="false">IF(L523=1,IF(COUNTIFS(C$2:C523,C523,L$2:L523,1)=1,1,0),"")</f>
        <v/>
      </c>
      <c r="T523" s="38" t="str">
        <f aca="false">IF(N523="","",N523+ROW()/10000000)</f>
        <v/>
      </c>
      <c r="U523" s="36" t="n">
        <f aca="false">IF(G523=1,IF(B523="",1,0),"")</f>
        <v>0</v>
      </c>
    </row>
    <row r="524" customFormat="false" ht="15" hidden="false" customHeight="false" outlineLevel="0" collapsed="false">
      <c r="A524" s="35" t="n">
        <v>46085.4524537037</v>
      </c>
      <c r="B524" s="35" t="n">
        <v>46085.473287037</v>
      </c>
      <c r="C524" s="36" t="s">
        <v>160</v>
      </c>
      <c r="D524" s="36" t="s">
        <v>161</v>
      </c>
      <c r="E524" s="36" t="s">
        <v>121</v>
      </c>
      <c r="F524" s="36" t="s">
        <v>144</v>
      </c>
      <c r="G524" s="36" t="n">
        <f aca="false">IF(A524="","",IF(AND(A524&gt;=Debut,A524&lt;Fin),1,0))</f>
        <v>1</v>
      </c>
      <c r="H524" s="36" t="n">
        <f aca="false">IF(G524=1,INT(ROUND((A524-Debut)*86400,0)/600),"")</f>
        <v>353</v>
      </c>
      <c r="I524" s="36" t="n">
        <f aca="false">IF(G524=1,INT(ROUND((A524-Debut)*86400,0)/3600),"")</f>
        <v>58</v>
      </c>
      <c r="J524" s="36" t="n">
        <f aca="false">IF(OR(A524="",B524=""),"",ROUND((B524-A524)*86400,0))</f>
        <v>1800</v>
      </c>
      <c r="K524" s="37" t="n">
        <f aca="false">IF(G524=1,IF(COUNTIFS($C:$C,C524,$G:$G,1,$A:$A,"&gt;="&amp;(A524-FenetreInterm/86400),$A:$A,"&lt;="&amp;A524)&gt;=NbInterm,1,0),"")</f>
        <v>0</v>
      </c>
      <c r="L524" s="37" t="n">
        <f aca="false">IF(G524=1,IF(B524="",0,IF(J524&lt;SeuilFugitive,1,0)),"")</f>
        <v>0</v>
      </c>
      <c r="M524" s="37" t="n">
        <f aca="false">IF(G524=1,IF(B524="",IF((Fin-A524)*24&gt;SeuilFigee,1,0),IF(J524&gt;SeuilFigee*3600,1,0)),"")</f>
        <v>0</v>
      </c>
      <c r="N524" s="0" t="str">
        <f aca="false">IF(G524=1,IF(COUNTIF(H$2:H524,H524)=1,COUNTIF($H:$H,H524),""),"")</f>
        <v/>
      </c>
      <c r="O524" s="0" t="str">
        <f aca="false">IF(G524=1,IF(COUNTIF(I$2:I524,I524)=1,COUNTIF($I:$I,I524),""),"")</f>
        <v/>
      </c>
      <c r="P524" s="38" t="str">
        <f aca="false">IF(G524=1,IF(COUNTIFS(C$2:C524,C524,G$2:G524,1)=1,COUNTIFS($C:$C,C524,$G:$G,1)+ROW()/10000000,""),"")</f>
        <v/>
      </c>
      <c r="Q524" s="0" t="str">
        <f aca="false">IF(K524=1,IF(COUNTIFS(C$2:C524,C524,K$2:K524,1)=1,1,0),"")</f>
        <v/>
      </c>
      <c r="R524" s="0" t="str">
        <f aca="false">IF(M524=1,IF(COUNTIFS(C$2:C524,C524,M$2:M524,1)=1,1,0),"")</f>
        <v/>
      </c>
      <c r="S524" s="0" t="str">
        <f aca="false">IF(L524=1,IF(COUNTIFS(C$2:C524,C524,L$2:L524,1)=1,1,0),"")</f>
        <v/>
      </c>
      <c r="T524" s="38" t="str">
        <f aca="false">IF(N524="","",N524+ROW()/10000000)</f>
        <v/>
      </c>
      <c r="U524" s="36" t="n">
        <f aca="false">IF(G524=1,IF(B524="",1,0),"")</f>
        <v>0</v>
      </c>
    </row>
    <row r="525" customFormat="false" ht="15" hidden="false" customHeight="false" outlineLevel="0" collapsed="false">
      <c r="A525" s="35" t="n">
        <v>46085.4526851852</v>
      </c>
      <c r="B525" s="35" t="n">
        <v>46085.4527430556</v>
      </c>
      <c r="C525" s="36" t="s">
        <v>130</v>
      </c>
      <c r="D525" s="36" t="s">
        <v>131</v>
      </c>
      <c r="E525" s="36" t="s">
        <v>121</v>
      </c>
      <c r="F525" s="36" t="s">
        <v>129</v>
      </c>
      <c r="G525" s="36" t="n">
        <f aca="false">IF(A525="","",IF(AND(A525&gt;=Debut,A525&lt;Fin),1,0))</f>
        <v>1</v>
      </c>
      <c r="H525" s="36" t="n">
        <f aca="false">IF(G525=1,INT(ROUND((A525-Debut)*86400,0)/600),"")</f>
        <v>353</v>
      </c>
      <c r="I525" s="36" t="n">
        <f aca="false">IF(G525=1,INT(ROUND((A525-Debut)*86400,0)/3600),"")</f>
        <v>58</v>
      </c>
      <c r="J525" s="36" t="n">
        <f aca="false">IF(OR(A525="",B525=""),"",ROUND((B525-A525)*86400,0))</f>
        <v>5</v>
      </c>
      <c r="K525" s="37" t="n">
        <f aca="false">IF(G525=1,IF(COUNTIFS($C:$C,C525,$G:$G,1,$A:$A,"&gt;="&amp;(A525-FenetreInterm/86400),$A:$A,"&lt;="&amp;A525)&gt;=NbInterm,1,0),"")</f>
        <v>0</v>
      </c>
      <c r="L525" s="37" t="n">
        <f aca="false">IF(G525=1,IF(B525="",0,IF(J525&lt;SeuilFugitive,1,0)),"")</f>
        <v>0</v>
      </c>
      <c r="M525" s="37" t="n">
        <f aca="false">IF(G525=1,IF(B525="",IF((Fin-A525)*24&gt;SeuilFigee,1,0),IF(J525&gt;SeuilFigee*3600,1,0)),"")</f>
        <v>0</v>
      </c>
      <c r="N525" s="0" t="str">
        <f aca="false">IF(G525=1,IF(COUNTIF(H$2:H525,H525)=1,COUNTIF($H:$H,H525),""),"")</f>
        <v/>
      </c>
      <c r="O525" s="0" t="str">
        <f aca="false">IF(G525=1,IF(COUNTIF(I$2:I525,I525)=1,COUNTIF($I:$I,I525),""),"")</f>
        <v/>
      </c>
      <c r="P525" s="38" t="str">
        <f aca="false">IF(G525=1,IF(COUNTIFS(C$2:C525,C525,G$2:G525,1)=1,COUNTIFS($C:$C,C525,$G:$G,1)+ROW()/10000000,""),"")</f>
        <v/>
      </c>
      <c r="Q525" s="0" t="str">
        <f aca="false">IF(K525=1,IF(COUNTIFS(C$2:C525,C525,K$2:K525,1)=1,1,0),"")</f>
        <v/>
      </c>
      <c r="R525" s="0" t="str">
        <f aca="false">IF(M525=1,IF(COUNTIFS(C$2:C525,C525,M$2:M525,1)=1,1,0),"")</f>
        <v/>
      </c>
      <c r="S525" s="0" t="str">
        <f aca="false">IF(L525=1,IF(COUNTIFS(C$2:C525,C525,L$2:L525,1)=1,1,0),"")</f>
        <v/>
      </c>
      <c r="T525" s="38" t="str">
        <f aca="false">IF(N525="","",N525+ROW()/10000000)</f>
        <v/>
      </c>
      <c r="U525" s="36" t="n">
        <f aca="false">IF(G525=1,IF(B525="",1,0),"")</f>
        <v>0</v>
      </c>
    </row>
    <row r="526" customFormat="false" ht="15" hidden="false" customHeight="false" outlineLevel="0" collapsed="false">
      <c r="A526" s="35" t="n">
        <v>46085.4527546296</v>
      </c>
      <c r="B526" s="35" t="n">
        <v>46085.4528009259</v>
      </c>
      <c r="C526" s="36" t="s">
        <v>167</v>
      </c>
      <c r="D526" s="36" t="s">
        <v>168</v>
      </c>
      <c r="E526" s="36" t="s">
        <v>128</v>
      </c>
      <c r="F526" s="36" t="s">
        <v>169</v>
      </c>
      <c r="G526" s="36" t="n">
        <f aca="false">IF(A526="","",IF(AND(A526&gt;=Debut,A526&lt;Fin),1,0))</f>
        <v>1</v>
      </c>
      <c r="H526" s="36" t="n">
        <f aca="false">IF(G526=1,INT(ROUND((A526-Debut)*86400,0)/600),"")</f>
        <v>353</v>
      </c>
      <c r="I526" s="36" t="n">
        <f aca="false">IF(G526=1,INT(ROUND((A526-Debut)*86400,0)/3600),"")</f>
        <v>58</v>
      </c>
      <c r="J526" s="36" t="n">
        <f aca="false">IF(OR(A526="",B526=""),"",ROUND((B526-A526)*86400,0))</f>
        <v>4</v>
      </c>
      <c r="K526" s="37" t="n">
        <f aca="false">IF(G526=1,IF(COUNTIFS($C:$C,C526,$G:$G,1,$A:$A,"&gt;="&amp;(A526-FenetreInterm/86400),$A:$A,"&lt;="&amp;A526)&gt;=NbInterm,1,0),"")</f>
        <v>1</v>
      </c>
      <c r="L526" s="37" t="n">
        <f aca="false">IF(G526=1,IF(B526="",0,IF(J526&lt;SeuilFugitive,1,0)),"")</f>
        <v>1</v>
      </c>
      <c r="M526" s="37" t="n">
        <f aca="false">IF(G526=1,IF(B526="",IF((Fin-A526)*24&gt;SeuilFigee,1,0),IF(J526&gt;SeuilFigee*3600,1,0)),"")</f>
        <v>0</v>
      </c>
      <c r="N526" s="0" t="str">
        <f aca="false">IF(G526=1,IF(COUNTIF(H$2:H526,H526)=1,COUNTIF($H:$H,H526),""),"")</f>
        <v/>
      </c>
      <c r="O526" s="0" t="str">
        <f aca="false">IF(G526=1,IF(COUNTIF(I$2:I526,I526)=1,COUNTIF($I:$I,I526),""),"")</f>
        <v/>
      </c>
      <c r="P526" s="38" t="str">
        <f aca="false">IF(G526=1,IF(COUNTIFS(C$2:C526,C526,G$2:G526,1)=1,COUNTIFS($C:$C,C526,$G:$G,1)+ROW()/10000000,""),"")</f>
        <v/>
      </c>
      <c r="Q526" s="36" t="n">
        <f aca="false">IF(K526=1,IF(COUNTIFS(C$2:C526,C526,K$2:K526,1)=1,1,0),"")</f>
        <v>0</v>
      </c>
      <c r="R526" s="0" t="str">
        <f aca="false">IF(M526=1,IF(COUNTIFS(C$2:C526,C526,M$2:M526,1)=1,1,0),"")</f>
        <v/>
      </c>
      <c r="S526" s="36" t="n">
        <f aca="false">IF(L526=1,IF(COUNTIFS(C$2:C526,C526,L$2:L526,1)=1,1,0),"")</f>
        <v>0</v>
      </c>
      <c r="T526" s="38" t="str">
        <f aca="false">IF(N526="","",N526+ROW()/10000000)</f>
        <v/>
      </c>
      <c r="U526" s="36" t="n">
        <f aca="false">IF(G526=1,IF(B526="",1,0),"")</f>
        <v>0</v>
      </c>
    </row>
    <row r="527" customFormat="false" ht="15" hidden="false" customHeight="false" outlineLevel="0" collapsed="false">
      <c r="A527" s="35" t="n">
        <v>46085.4529166667</v>
      </c>
      <c r="B527" s="35" t="n">
        <v>46085.4529976852</v>
      </c>
      <c r="C527" s="36" t="s">
        <v>140</v>
      </c>
      <c r="D527" s="36" t="s">
        <v>141</v>
      </c>
      <c r="E527" s="36" t="s">
        <v>128</v>
      </c>
      <c r="F527" s="36" t="s">
        <v>122</v>
      </c>
      <c r="G527" s="36" t="n">
        <f aca="false">IF(A527="","",IF(AND(A527&gt;=Debut,A527&lt;Fin),1,0))</f>
        <v>1</v>
      </c>
      <c r="H527" s="36" t="n">
        <f aca="false">IF(G527=1,INT(ROUND((A527-Debut)*86400,0)/600),"")</f>
        <v>353</v>
      </c>
      <c r="I527" s="36" t="n">
        <f aca="false">IF(G527=1,INT(ROUND((A527-Debut)*86400,0)/3600),"")</f>
        <v>58</v>
      </c>
      <c r="J527" s="36" t="n">
        <f aca="false">IF(OR(A527="",B527=""),"",ROUND((B527-A527)*86400,0))</f>
        <v>7</v>
      </c>
      <c r="K527" s="37" t="n">
        <f aca="false">IF(G527=1,IF(COUNTIFS($C:$C,C527,$G:$G,1,$A:$A,"&gt;="&amp;(A527-FenetreInterm/86400),$A:$A,"&lt;="&amp;A527)&gt;=NbInterm,1,0),"")</f>
        <v>0</v>
      </c>
      <c r="L527" s="37" t="n">
        <f aca="false">IF(G527=1,IF(B527="",0,IF(J527&lt;SeuilFugitive,1,0)),"")</f>
        <v>0</v>
      </c>
      <c r="M527" s="37" t="n">
        <f aca="false">IF(G527=1,IF(B527="",IF((Fin-A527)*24&gt;SeuilFigee,1,0),IF(J527&gt;SeuilFigee*3600,1,0)),"")</f>
        <v>0</v>
      </c>
      <c r="N527" s="0" t="str">
        <f aca="false">IF(G527=1,IF(COUNTIF(H$2:H527,H527)=1,COUNTIF($H:$H,H527),""),"")</f>
        <v/>
      </c>
      <c r="O527" s="0" t="str">
        <f aca="false">IF(G527=1,IF(COUNTIF(I$2:I527,I527)=1,COUNTIF($I:$I,I527),""),"")</f>
        <v/>
      </c>
      <c r="P527" s="38" t="str">
        <f aca="false">IF(G527=1,IF(COUNTIFS(C$2:C527,C527,G$2:G527,1)=1,COUNTIFS($C:$C,C527,$G:$G,1)+ROW()/10000000,""),"")</f>
        <v/>
      </c>
      <c r="Q527" s="0" t="str">
        <f aca="false">IF(K527=1,IF(COUNTIFS(C$2:C527,C527,K$2:K527,1)=1,1,0),"")</f>
        <v/>
      </c>
      <c r="R527" s="0" t="str">
        <f aca="false">IF(M527=1,IF(COUNTIFS(C$2:C527,C527,M$2:M527,1)=1,1,0),"")</f>
        <v/>
      </c>
      <c r="S527" s="0" t="str">
        <f aca="false">IF(L527=1,IF(COUNTIFS(C$2:C527,C527,L$2:L527,1)=1,1,0),"")</f>
        <v/>
      </c>
      <c r="T527" s="38" t="str">
        <f aca="false">IF(N527="","",N527+ROW()/10000000)</f>
        <v/>
      </c>
      <c r="U527" s="36" t="n">
        <f aca="false">IF(G527=1,IF(B527="",1,0),"")</f>
        <v>0</v>
      </c>
    </row>
    <row r="528" customFormat="false" ht="15" hidden="false" customHeight="false" outlineLevel="0" collapsed="false">
      <c r="A528" s="35" t="n">
        <v>46085.4529166667</v>
      </c>
      <c r="B528" s="35" t="n">
        <v>46085.4530555556</v>
      </c>
      <c r="C528" s="36" t="s">
        <v>115</v>
      </c>
      <c r="D528" s="36" t="s">
        <v>116</v>
      </c>
      <c r="E528" s="36" t="s">
        <v>117</v>
      </c>
      <c r="F528" s="36" t="s">
        <v>118</v>
      </c>
      <c r="G528" s="36" t="n">
        <f aca="false">IF(A528="","",IF(AND(A528&gt;=Debut,A528&lt;Fin),1,0))</f>
        <v>1</v>
      </c>
      <c r="H528" s="36" t="n">
        <f aca="false">IF(G528=1,INT(ROUND((A528-Debut)*86400,0)/600),"")</f>
        <v>353</v>
      </c>
      <c r="I528" s="36" t="n">
        <f aca="false">IF(G528=1,INT(ROUND((A528-Debut)*86400,0)/3600),"")</f>
        <v>58</v>
      </c>
      <c r="J528" s="36" t="n">
        <f aca="false">IF(OR(A528="",B528=""),"",ROUND((B528-A528)*86400,0))</f>
        <v>12</v>
      </c>
      <c r="K528" s="37" t="n">
        <f aca="false">IF(G528=1,IF(COUNTIFS($C:$C,C528,$G:$G,1,$A:$A,"&gt;="&amp;(A528-FenetreInterm/86400),$A:$A,"&lt;="&amp;A528)&gt;=NbInterm,1,0),"")</f>
        <v>0</v>
      </c>
      <c r="L528" s="37" t="n">
        <f aca="false">IF(G528=1,IF(B528="",0,IF(J528&lt;SeuilFugitive,1,0)),"")</f>
        <v>0</v>
      </c>
      <c r="M528" s="37" t="n">
        <f aca="false">IF(G528=1,IF(B528="",IF((Fin-A528)*24&gt;SeuilFigee,1,0),IF(J528&gt;SeuilFigee*3600,1,0)),"")</f>
        <v>0</v>
      </c>
      <c r="N528" s="0" t="str">
        <f aca="false">IF(G528=1,IF(COUNTIF(H$2:H528,H528)=1,COUNTIF($H:$H,H528),""),"")</f>
        <v/>
      </c>
      <c r="O528" s="0" t="str">
        <f aca="false">IF(G528=1,IF(COUNTIF(I$2:I528,I528)=1,COUNTIF($I:$I,I528),""),"")</f>
        <v/>
      </c>
      <c r="P528" s="38" t="str">
        <f aca="false">IF(G528=1,IF(COUNTIFS(C$2:C528,C528,G$2:G528,1)=1,COUNTIFS($C:$C,C528,$G:$G,1)+ROW()/10000000,""),"")</f>
        <v/>
      </c>
      <c r="Q528" s="0" t="str">
        <f aca="false">IF(K528=1,IF(COUNTIFS(C$2:C528,C528,K$2:K528,1)=1,1,0),"")</f>
        <v/>
      </c>
      <c r="R528" s="0" t="str">
        <f aca="false">IF(M528=1,IF(COUNTIFS(C$2:C528,C528,M$2:M528,1)=1,1,0),"")</f>
        <v/>
      </c>
      <c r="S528" s="0" t="str">
        <f aca="false">IF(L528=1,IF(COUNTIFS(C$2:C528,C528,L$2:L528,1)=1,1,0),"")</f>
        <v/>
      </c>
      <c r="T528" s="38" t="str">
        <f aca="false">IF(N528="","",N528+ROW()/10000000)</f>
        <v/>
      </c>
      <c r="U528" s="36" t="n">
        <f aca="false">IF(G528=1,IF(B528="",1,0),"")</f>
        <v>0</v>
      </c>
    </row>
    <row r="529" customFormat="false" ht="15" hidden="false" customHeight="false" outlineLevel="0" collapsed="false">
      <c r="A529" s="35" t="n">
        <v>46085.4530787037</v>
      </c>
      <c r="B529" s="35" t="n">
        <v>46085.4531828704</v>
      </c>
      <c r="C529" s="36" t="s">
        <v>167</v>
      </c>
      <c r="D529" s="36" t="s">
        <v>168</v>
      </c>
      <c r="E529" s="36" t="s">
        <v>128</v>
      </c>
      <c r="F529" s="36" t="s">
        <v>169</v>
      </c>
      <c r="G529" s="36" t="n">
        <f aca="false">IF(A529="","",IF(AND(A529&gt;=Debut,A529&lt;Fin),1,0))</f>
        <v>1</v>
      </c>
      <c r="H529" s="36" t="n">
        <f aca="false">IF(G529=1,INT(ROUND((A529-Debut)*86400,0)/600),"")</f>
        <v>353</v>
      </c>
      <c r="I529" s="36" t="n">
        <f aca="false">IF(G529=1,INT(ROUND((A529-Debut)*86400,0)/3600),"")</f>
        <v>58</v>
      </c>
      <c r="J529" s="36" t="n">
        <f aca="false">IF(OR(A529="",B529=""),"",ROUND((B529-A529)*86400,0))</f>
        <v>9</v>
      </c>
      <c r="K529" s="37" t="n">
        <f aca="false">IF(G529=1,IF(COUNTIFS($C:$C,C529,$G:$G,1,$A:$A,"&gt;="&amp;(A529-FenetreInterm/86400),$A:$A,"&lt;="&amp;A529)&gt;=NbInterm,1,0),"")</f>
        <v>1</v>
      </c>
      <c r="L529" s="37" t="n">
        <f aca="false">IF(G529=1,IF(B529="",0,IF(J529&lt;SeuilFugitive,1,0)),"")</f>
        <v>0</v>
      </c>
      <c r="M529" s="37" t="n">
        <f aca="false">IF(G529=1,IF(B529="",IF((Fin-A529)*24&gt;SeuilFigee,1,0),IF(J529&gt;SeuilFigee*3600,1,0)),"")</f>
        <v>0</v>
      </c>
      <c r="N529" s="0" t="str">
        <f aca="false">IF(G529=1,IF(COUNTIF(H$2:H529,H529)=1,COUNTIF($H:$H,H529),""),"")</f>
        <v/>
      </c>
      <c r="O529" s="0" t="str">
        <f aca="false">IF(G529=1,IF(COUNTIF(I$2:I529,I529)=1,COUNTIF($I:$I,I529),""),"")</f>
        <v/>
      </c>
      <c r="P529" s="38" t="str">
        <f aca="false">IF(G529=1,IF(COUNTIFS(C$2:C529,C529,G$2:G529,1)=1,COUNTIFS($C:$C,C529,$G:$G,1)+ROW()/10000000,""),"")</f>
        <v/>
      </c>
      <c r="Q529" s="36" t="n">
        <f aca="false">IF(K529=1,IF(COUNTIFS(C$2:C529,C529,K$2:K529,1)=1,1,0),"")</f>
        <v>0</v>
      </c>
      <c r="R529" s="0" t="str">
        <f aca="false">IF(M529=1,IF(COUNTIFS(C$2:C529,C529,M$2:M529,1)=1,1,0),"")</f>
        <v/>
      </c>
      <c r="S529" s="0" t="str">
        <f aca="false">IF(L529=1,IF(COUNTIFS(C$2:C529,C529,L$2:L529,1)=1,1,0),"")</f>
        <v/>
      </c>
      <c r="T529" s="38" t="str">
        <f aca="false">IF(N529="","",N529+ROW()/10000000)</f>
        <v/>
      </c>
      <c r="U529" s="36" t="n">
        <f aca="false">IF(G529=1,IF(B529="",1,0),"")</f>
        <v>0</v>
      </c>
    </row>
    <row r="530" customFormat="false" ht="15" hidden="false" customHeight="false" outlineLevel="0" collapsed="false">
      <c r="A530" s="35" t="n">
        <v>46085.4530902778</v>
      </c>
      <c r="B530" s="35" t="n">
        <v>46085.4532291667</v>
      </c>
      <c r="C530" s="36" t="s">
        <v>130</v>
      </c>
      <c r="D530" s="36" t="s">
        <v>131</v>
      </c>
      <c r="E530" s="36" t="s">
        <v>121</v>
      </c>
      <c r="F530" s="36" t="s">
        <v>129</v>
      </c>
      <c r="G530" s="36" t="n">
        <f aca="false">IF(A530="","",IF(AND(A530&gt;=Debut,A530&lt;Fin),1,0))</f>
        <v>1</v>
      </c>
      <c r="H530" s="36" t="n">
        <f aca="false">IF(G530=1,INT(ROUND((A530-Debut)*86400,0)/600),"")</f>
        <v>353</v>
      </c>
      <c r="I530" s="36" t="n">
        <f aca="false">IF(G530=1,INT(ROUND((A530-Debut)*86400,0)/3600),"")</f>
        <v>58</v>
      </c>
      <c r="J530" s="36" t="n">
        <f aca="false">IF(OR(A530="",B530=""),"",ROUND((B530-A530)*86400,0))</f>
        <v>12</v>
      </c>
      <c r="K530" s="37" t="n">
        <f aca="false">IF(G530=1,IF(COUNTIFS($C:$C,C530,$G:$G,1,$A:$A,"&gt;="&amp;(A530-FenetreInterm/86400),$A:$A,"&lt;="&amp;A530)&gt;=NbInterm,1,0),"")</f>
        <v>0</v>
      </c>
      <c r="L530" s="37" t="n">
        <f aca="false">IF(G530=1,IF(B530="",0,IF(J530&lt;SeuilFugitive,1,0)),"")</f>
        <v>0</v>
      </c>
      <c r="M530" s="37" t="n">
        <f aca="false">IF(G530=1,IF(B530="",IF((Fin-A530)*24&gt;SeuilFigee,1,0),IF(J530&gt;SeuilFigee*3600,1,0)),"")</f>
        <v>0</v>
      </c>
      <c r="N530" s="0" t="str">
        <f aca="false">IF(G530=1,IF(COUNTIF(H$2:H530,H530)=1,COUNTIF($H:$H,H530),""),"")</f>
        <v/>
      </c>
      <c r="O530" s="0" t="str">
        <f aca="false">IF(G530=1,IF(COUNTIF(I$2:I530,I530)=1,COUNTIF($I:$I,I530),""),"")</f>
        <v/>
      </c>
      <c r="P530" s="38" t="str">
        <f aca="false">IF(G530=1,IF(COUNTIFS(C$2:C530,C530,G$2:G530,1)=1,COUNTIFS($C:$C,C530,$G:$G,1)+ROW()/10000000,""),"")</f>
        <v/>
      </c>
      <c r="Q530" s="0" t="str">
        <f aca="false">IF(K530=1,IF(COUNTIFS(C$2:C530,C530,K$2:K530,1)=1,1,0),"")</f>
        <v/>
      </c>
      <c r="R530" s="0" t="str">
        <f aca="false">IF(M530=1,IF(COUNTIFS(C$2:C530,C530,M$2:M530,1)=1,1,0),"")</f>
        <v/>
      </c>
      <c r="S530" s="0" t="str">
        <f aca="false">IF(L530=1,IF(COUNTIFS(C$2:C530,C530,L$2:L530,1)=1,1,0),"")</f>
        <v/>
      </c>
      <c r="T530" s="38" t="str">
        <f aca="false">IF(N530="","",N530+ROW()/10000000)</f>
        <v/>
      </c>
      <c r="U530" s="36" t="n">
        <f aca="false">IF(G530=1,IF(B530="",1,0),"")</f>
        <v>0</v>
      </c>
    </row>
    <row r="531" customFormat="false" ht="15" hidden="false" customHeight="false" outlineLevel="0" collapsed="false">
      <c r="A531" s="35" t="n">
        <v>46085.4532638889</v>
      </c>
      <c r="B531" s="35" t="n">
        <v>46085.4533564815</v>
      </c>
      <c r="C531" s="36" t="s">
        <v>115</v>
      </c>
      <c r="D531" s="36" t="s">
        <v>116</v>
      </c>
      <c r="E531" s="36" t="s">
        <v>117</v>
      </c>
      <c r="F531" s="36" t="s">
        <v>118</v>
      </c>
      <c r="G531" s="36" t="n">
        <f aca="false">IF(A531="","",IF(AND(A531&gt;=Debut,A531&lt;Fin),1,0))</f>
        <v>1</v>
      </c>
      <c r="H531" s="36" t="n">
        <f aca="false">IF(G531=1,INT(ROUND((A531-Debut)*86400,0)/600),"")</f>
        <v>353</v>
      </c>
      <c r="I531" s="36" t="n">
        <f aca="false">IF(G531=1,INT(ROUND((A531-Debut)*86400,0)/3600),"")</f>
        <v>58</v>
      </c>
      <c r="J531" s="36" t="n">
        <f aca="false">IF(OR(A531="",B531=""),"",ROUND((B531-A531)*86400,0))</f>
        <v>8</v>
      </c>
      <c r="K531" s="37" t="n">
        <f aca="false">IF(G531=1,IF(COUNTIFS($C:$C,C531,$G:$G,1,$A:$A,"&gt;="&amp;(A531-FenetreInterm/86400),$A:$A,"&lt;="&amp;A531)&gt;=NbInterm,1,0),"")</f>
        <v>0</v>
      </c>
      <c r="L531" s="37" t="n">
        <f aca="false">IF(G531=1,IF(B531="",0,IF(J531&lt;SeuilFugitive,1,0)),"")</f>
        <v>0</v>
      </c>
      <c r="M531" s="37" t="n">
        <f aca="false">IF(G531=1,IF(B531="",IF((Fin-A531)*24&gt;SeuilFigee,1,0),IF(J531&gt;SeuilFigee*3600,1,0)),"")</f>
        <v>0</v>
      </c>
      <c r="N531" s="0" t="str">
        <f aca="false">IF(G531=1,IF(COUNTIF(H$2:H531,H531)=1,COUNTIF($H:$H,H531),""),"")</f>
        <v/>
      </c>
      <c r="O531" s="0" t="str">
        <f aca="false">IF(G531=1,IF(COUNTIF(I$2:I531,I531)=1,COUNTIF($I:$I,I531),""),"")</f>
        <v/>
      </c>
      <c r="P531" s="38" t="str">
        <f aca="false">IF(G531=1,IF(COUNTIFS(C$2:C531,C531,G$2:G531,1)=1,COUNTIFS($C:$C,C531,$G:$G,1)+ROW()/10000000,""),"")</f>
        <v/>
      </c>
      <c r="Q531" s="0" t="str">
        <f aca="false">IF(K531=1,IF(COUNTIFS(C$2:C531,C531,K$2:K531,1)=1,1,0),"")</f>
        <v/>
      </c>
      <c r="R531" s="0" t="str">
        <f aca="false">IF(M531=1,IF(COUNTIFS(C$2:C531,C531,M$2:M531,1)=1,1,0),"")</f>
        <v/>
      </c>
      <c r="S531" s="0" t="str">
        <f aca="false">IF(L531=1,IF(COUNTIFS(C$2:C531,C531,L$2:L531,1)=1,1,0),"")</f>
        <v/>
      </c>
      <c r="T531" s="38" t="str">
        <f aca="false">IF(N531="","",N531+ROW()/10000000)</f>
        <v/>
      </c>
      <c r="U531" s="36" t="n">
        <f aca="false">IF(G531=1,IF(B531="",1,0),"")</f>
        <v>0</v>
      </c>
    </row>
    <row r="532" customFormat="false" ht="15" hidden="false" customHeight="false" outlineLevel="0" collapsed="false">
      <c r="A532" s="35" t="n">
        <v>46085.4532638889</v>
      </c>
      <c r="B532" s="35" t="n">
        <v>46085.4533564815</v>
      </c>
      <c r="C532" s="36" t="s">
        <v>182</v>
      </c>
      <c r="D532" s="36" t="s">
        <v>183</v>
      </c>
      <c r="E532" s="36" t="s">
        <v>117</v>
      </c>
      <c r="F532" s="36" t="s">
        <v>166</v>
      </c>
      <c r="G532" s="36" t="n">
        <f aca="false">IF(A532="","",IF(AND(A532&gt;=Debut,A532&lt;Fin),1,0))</f>
        <v>1</v>
      </c>
      <c r="H532" s="36" t="n">
        <f aca="false">IF(G532=1,INT(ROUND((A532-Debut)*86400,0)/600),"")</f>
        <v>353</v>
      </c>
      <c r="I532" s="36" t="n">
        <f aca="false">IF(G532=1,INT(ROUND((A532-Debut)*86400,0)/3600),"")</f>
        <v>58</v>
      </c>
      <c r="J532" s="36" t="n">
        <f aca="false">IF(OR(A532="",B532=""),"",ROUND((B532-A532)*86400,0))</f>
        <v>8</v>
      </c>
      <c r="K532" s="37" t="n">
        <f aca="false">IF(G532=1,IF(COUNTIFS($C:$C,C532,$G:$G,1,$A:$A,"&gt;="&amp;(A532-FenetreInterm/86400),$A:$A,"&lt;="&amp;A532)&gt;=NbInterm,1,0),"")</f>
        <v>0</v>
      </c>
      <c r="L532" s="37" t="n">
        <f aca="false">IF(G532=1,IF(B532="",0,IF(J532&lt;SeuilFugitive,1,0)),"")</f>
        <v>0</v>
      </c>
      <c r="M532" s="37" t="n">
        <f aca="false">IF(G532=1,IF(B532="",IF((Fin-A532)*24&gt;SeuilFigee,1,0),IF(J532&gt;SeuilFigee*3600,1,0)),"")</f>
        <v>0</v>
      </c>
      <c r="N532" s="0" t="str">
        <f aca="false">IF(G532=1,IF(COUNTIF(H$2:H532,H532)=1,COUNTIF($H:$H,H532),""),"")</f>
        <v/>
      </c>
      <c r="O532" s="0" t="str">
        <f aca="false">IF(G532=1,IF(COUNTIF(I$2:I532,I532)=1,COUNTIF($I:$I,I532),""),"")</f>
        <v/>
      </c>
      <c r="P532" s="38" t="n">
        <f aca="false">IF(G532=1,IF(COUNTIFS(C$2:C532,C532,G$2:G532,1)=1,COUNTIFS($C:$C,C532,$G:$G,1)+ROW()/10000000,""),"")</f>
        <v>11.0000532</v>
      </c>
      <c r="Q532" s="0" t="str">
        <f aca="false">IF(K532=1,IF(COUNTIFS(C$2:C532,C532,K$2:K532,1)=1,1,0),"")</f>
        <v/>
      </c>
      <c r="R532" s="0" t="str">
        <f aca="false">IF(M532=1,IF(COUNTIFS(C$2:C532,C532,M$2:M532,1)=1,1,0),"")</f>
        <v/>
      </c>
      <c r="S532" s="0" t="str">
        <f aca="false">IF(L532=1,IF(COUNTIFS(C$2:C532,C532,L$2:L532,1)=1,1,0),"")</f>
        <v/>
      </c>
      <c r="T532" s="38" t="str">
        <f aca="false">IF(N532="","",N532+ROW()/10000000)</f>
        <v/>
      </c>
      <c r="U532" s="36" t="n">
        <f aca="false">IF(G532=1,IF(B532="",1,0),"")</f>
        <v>0</v>
      </c>
    </row>
    <row r="533" customFormat="false" ht="15" hidden="false" customHeight="false" outlineLevel="0" collapsed="false">
      <c r="A533" s="35" t="n">
        <v>46085.4533796296</v>
      </c>
      <c r="B533" s="35" t="n">
        <v>46085.4534837963</v>
      </c>
      <c r="C533" s="36" t="s">
        <v>140</v>
      </c>
      <c r="D533" s="36" t="s">
        <v>141</v>
      </c>
      <c r="E533" s="36" t="s">
        <v>128</v>
      </c>
      <c r="F533" s="36" t="s">
        <v>122</v>
      </c>
      <c r="G533" s="36" t="n">
        <f aca="false">IF(A533="","",IF(AND(A533&gt;=Debut,A533&lt;Fin),1,0))</f>
        <v>1</v>
      </c>
      <c r="H533" s="36" t="n">
        <f aca="false">IF(G533=1,INT(ROUND((A533-Debut)*86400,0)/600),"")</f>
        <v>353</v>
      </c>
      <c r="I533" s="36" t="n">
        <f aca="false">IF(G533=1,INT(ROUND((A533-Debut)*86400,0)/3600),"")</f>
        <v>58</v>
      </c>
      <c r="J533" s="36" t="n">
        <f aca="false">IF(OR(A533="",B533=""),"",ROUND((B533-A533)*86400,0))</f>
        <v>9</v>
      </c>
      <c r="K533" s="37" t="n">
        <f aca="false">IF(G533=1,IF(COUNTIFS($C:$C,C533,$G:$G,1,$A:$A,"&gt;="&amp;(A533-FenetreInterm/86400),$A:$A,"&lt;="&amp;A533)&gt;=NbInterm,1,0),"")</f>
        <v>0</v>
      </c>
      <c r="L533" s="37" t="n">
        <f aca="false">IF(G533=1,IF(B533="",0,IF(J533&lt;SeuilFugitive,1,0)),"")</f>
        <v>0</v>
      </c>
      <c r="M533" s="37" t="n">
        <f aca="false">IF(G533=1,IF(B533="",IF((Fin-A533)*24&gt;SeuilFigee,1,0),IF(J533&gt;SeuilFigee*3600,1,0)),"")</f>
        <v>0</v>
      </c>
      <c r="N533" s="0" t="str">
        <f aca="false">IF(G533=1,IF(COUNTIF(H$2:H533,H533)=1,COUNTIF($H:$H,H533),""),"")</f>
        <v/>
      </c>
      <c r="O533" s="0" t="str">
        <f aca="false">IF(G533=1,IF(COUNTIF(I$2:I533,I533)=1,COUNTIF($I:$I,I533),""),"")</f>
        <v/>
      </c>
      <c r="P533" s="38" t="str">
        <f aca="false">IF(G533=1,IF(COUNTIFS(C$2:C533,C533,G$2:G533,1)=1,COUNTIFS($C:$C,C533,$G:$G,1)+ROW()/10000000,""),"")</f>
        <v/>
      </c>
      <c r="Q533" s="0" t="str">
        <f aca="false">IF(K533=1,IF(COUNTIFS(C$2:C533,C533,K$2:K533,1)=1,1,0),"")</f>
        <v/>
      </c>
      <c r="R533" s="0" t="str">
        <f aca="false">IF(M533=1,IF(COUNTIFS(C$2:C533,C533,M$2:M533,1)=1,1,0),"")</f>
        <v/>
      </c>
      <c r="S533" s="0" t="str">
        <f aca="false">IF(L533=1,IF(COUNTIFS(C$2:C533,C533,L$2:L533,1)=1,1,0),"")</f>
        <v/>
      </c>
      <c r="T533" s="38" t="str">
        <f aca="false">IF(N533="","",N533+ROW()/10000000)</f>
        <v/>
      </c>
      <c r="U533" s="36" t="n">
        <f aca="false">IF(G533=1,IF(B533="",1,0),"")</f>
        <v>0</v>
      </c>
    </row>
    <row r="534" customFormat="false" ht="15" hidden="false" customHeight="false" outlineLevel="0" collapsed="false">
      <c r="A534" s="35" t="n">
        <v>46085.4534027778</v>
      </c>
      <c r="B534" s="35" t="n">
        <v>46085.4534722222</v>
      </c>
      <c r="C534" s="36" t="s">
        <v>167</v>
      </c>
      <c r="D534" s="36" t="s">
        <v>168</v>
      </c>
      <c r="E534" s="36" t="s">
        <v>128</v>
      </c>
      <c r="F534" s="36" t="s">
        <v>169</v>
      </c>
      <c r="G534" s="36" t="n">
        <f aca="false">IF(A534="","",IF(AND(A534&gt;=Debut,A534&lt;Fin),1,0))</f>
        <v>1</v>
      </c>
      <c r="H534" s="36" t="n">
        <f aca="false">IF(G534=1,INT(ROUND((A534-Debut)*86400,0)/600),"")</f>
        <v>353</v>
      </c>
      <c r="I534" s="36" t="n">
        <f aca="false">IF(G534=1,INT(ROUND((A534-Debut)*86400,0)/3600),"")</f>
        <v>58</v>
      </c>
      <c r="J534" s="36" t="n">
        <f aca="false">IF(OR(A534="",B534=""),"",ROUND((B534-A534)*86400,0))</f>
        <v>6</v>
      </c>
      <c r="K534" s="37" t="n">
        <f aca="false">IF(G534=1,IF(COUNTIFS($C:$C,C534,$G:$G,1,$A:$A,"&gt;="&amp;(A534-FenetreInterm/86400),$A:$A,"&lt;="&amp;A534)&gt;=NbInterm,1,0),"")</f>
        <v>1</v>
      </c>
      <c r="L534" s="37" t="n">
        <f aca="false">IF(G534=1,IF(B534="",0,IF(J534&lt;SeuilFugitive,1,0)),"")</f>
        <v>0</v>
      </c>
      <c r="M534" s="37" t="n">
        <f aca="false">IF(G534=1,IF(B534="",IF((Fin-A534)*24&gt;SeuilFigee,1,0),IF(J534&gt;SeuilFigee*3600,1,0)),"")</f>
        <v>0</v>
      </c>
      <c r="N534" s="0" t="str">
        <f aca="false">IF(G534=1,IF(COUNTIF(H$2:H534,H534)=1,COUNTIF($H:$H,H534),""),"")</f>
        <v/>
      </c>
      <c r="O534" s="0" t="str">
        <f aca="false">IF(G534=1,IF(COUNTIF(I$2:I534,I534)=1,COUNTIF($I:$I,I534),""),"")</f>
        <v/>
      </c>
      <c r="P534" s="38" t="str">
        <f aca="false">IF(G534=1,IF(COUNTIFS(C$2:C534,C534,G$2:G534,1)=1,COUNTIFS($C:$C,C534,$G:$G,1)+ROW()/10000000,""),"")</f>
        <v/>
      </c>
      <c r="Q534" s="36" t="n">
        <f aca="false">IF(K534=1,IF(COUNTIFS(C$2:C534,C534,K$2:K534,1)=1,1,0),"")</f>
        <v>0</v>
      </c>
      <c r="R534" s="0" t="str">
        <f aca="false">IF(M534=1,IF(COUNTIFS(C$2:C534,C534,M$2:M534,1)=1,1,0),"")</f>
        <v/>
      </c>
      <c r="S534" s="0" t="str">
        <f aca="false">IF(L534=1,IF(COUNTIFS(C$2:C534,C534,L$2:L534,1)=1,1,0),"")</f>
        <v/>
      </c>
      <c r="T534" s="38" t="str">
        <f aca="false">IF(N534="","",N534+ROW()/10000000)</f>
        <v/>
      </c>
      <c r="U534" s="36" t="n">
        <f aca="false">IF(G534=1,IF(B534="",1,0),"")</f>
        <v>0</v>
      </c>
    </row>
    <row r="535" customFormat="false" ht="15" hidden="false" customHeight="false" outlineLevel="0" collapsed="false">
      <c r="A535" s="35" t="n">
        <v>46085.4534953704</v>
      </c>
      <c r="B535" s="35" t="n">
        <v>46085.4537037037</v>
      </c>
      <c r="C535" s="36" t="s">
        <v>130</v>
      </c>
      <c r="D535" s="36" t="s">
        <v>131</v>
      </c>
      <c r="E535" s="36" t="s">
        <v>121</v>
      </c>
      <c r="F535" s="36" t="s">
        <v>129</v>
      </c>
      <c r="G535" s="36" t="n">
        <f aca="false">IF(A535="","",IF(AND(A535&gt;=Debut,A535&lt;Fin),1,0))</f>
        <v>1</v>
      </c>
      <c r="H535" s="36" t="n">
        <f aca="false">IF(G535=1,INT(ROUND((A535-Debut)*86400,0)/600),"")</f>
        <v>353</v>
      </c>
      <c r="I535" s="36" t="n">
        <f aca="false">IF(G535=1,INT(ROUND((A535-Debut)*86400,0)/3600),"")</f>
        <v>58</v>
      </c>
      <c r="J535" s="36" t="n">
        <f aca="false">IF(OR(A535="",B535=""),"",ROUND((B535-A535)*86400,0))</f>
        <v>18</v>
      </c>
      <c r="K535" s="37" t="n">
        <f aca="false">IF(G535=1,IF(COUNTIFS($C:$C,C535,$G:$G,1,$A:$A,"&gt;="&amp;(A535-FenetreInterm/86400),$A:$A,"&lt;="&amp;A535)&gt;=NbInterm,1,0),"")</f>
        <v>0</v>
      </c>
      <c r="L535" s="37" t="n">
        <f aca="false">IF(G535=1,IF(B535="",0,IF(J535&lt;SeuilFugitive,1,0)),"")</f>
        <v>0</v>
      </c>
      <c r="M535" s="37" t="n">
        <f aca="false">IF(G535=1,IF(B535="",IF((Fin-A535)*24&gt;SeuilFigee,1,0),IF(J535&gt;SeuilFigee*3600,1,0)),"")</f>
        <v>0</v>
      </c>
      <c r="N535" s="0" t="str">
        <f aca="false">IF(G535=1,IF(COUNTIF(H$2:H535,H535)=1,COUNTIF($H:$H,H535),""),"")</f>
        <v/>
      </c>
      <c r="O535" s="0" t="str">
        <f aca="false">IF(G535=1,IF(COUNTIF(I$2:I535,I535)=1,COUNTIF($I:$I,I535),""),"")</f>
        <v/>
      </c>
      <c r="P535" s="38" t="str">
        <f aca="false">IF(G535=1,IF(COUNTIFS(C$2:C535,C535,G$2:G535,1)=1,COUNTIFS($C:$C,C535,$G:$G,1)+ROW()/10000000,""),"")</f>
        <v/>
      </c>
      <c r="Q535" s="0" t="str">
        <f aca="false">IF(K535=1,IF(COUNTIFS(C$2:C535,C535,K$2:K535,1)=1,1,0),"")</f>
        <v/>
      </c>
      <c r="R535" s="0" t="str">
        <f aca="false">IF(M535=1,IF(COUNTIFS(C$2:C535,C535,M$2:M535,1)=1,1,0),"")</f>
        <v/>
      </c>
      <c r="S535" s="0" t="str">
        <f aca="false">IF(L535=1,IF(COUNTIFS(C$2:C535,C535,L$2:L535,1)=1,1,0),"")</f>
        <v/>
      </c>
      <c r="T535" s="38" t="str">
        <f aca="false">IF(N535="","",N535+ROW()/10000000)</f>
        <v/>
      </c>
      <c r="U535" s="36" t="n">
        <f aca="false">IF(G535=1,IF(B535="",1,0),"")</f>
        <v>0</v>
      </c>
    </row>
    <row r="536" customFormat="false" ht="15" hidden="false" customHeight="false" outlineLevel="0" collapsed="false">
      <c r="A536" s="35" t="n">
        <v>46085.4536111111</v>
      </c>
      <c r="B536" s="35" t="n">
        <v>46085.4537152778</v>
      </c>
      <c r="C536" s="36" t="s">
        <v>115</v>
      </c>
      <c r="D536" s="36" t="s">
        <v>116</v>
      </c>
      <c r="E536" s="36" t="s">
        <v>117</v>
      </c>
      <c r="F536" s="36" t="s">
        <v>118</v>
      </c>
      <c r="G536" s="36" t="n">
        <f aca="false">IF(A536="","",IF(AND(A536&gt;=Debut,A536&lt;Fin),1,0))</f>
        <v>1</v>
      </c>
      <c r="H536" s="36" t="n">
        <f aca="false">IF(G536=1,INT(ROUND((A536-Debut)*86400,0)/600),"")</f>
        <v>353</v>
      </c>
      <c r="I536" s="36" t="n">
        <f aca="false">IF(G536=1,INT(ROUND((A536-Debut)*86400,0)/3600),"")</f>
        <v>58</v>
      </c>
      <c r="J536" s="36" t="n">
        <f aca="false">IF(OR(A536="",B536=""),"",ROUND((B536-A536)*86400,0))</f>
        <v>9</v>
      </c>
      <c r="K536" s="37" t="n">
        <f aca="false">IF(G536=1,IF(COUNTIFS($C:$C,C536,$G:$G,1,$A:$A,"&gt;="&amp;(A536-FenetreInterm/86400),$A:$A,"&lt;="&amp;A536)&gt;=NbInterm,1,0),"")</f>
        <v>1</v>
      </c>
      <c r="L536" s="37" t="n">
        <f aca="false">IF(G536=1,IF(B536="",0,IF(J536&lt;SeuilFugitive,1,0)),"")</f>
        <v>0</v>
      </c>
      <c r="M536" s="37" t="n">
        <f aca="false">IF(G536=1,IF(B536="",IF((Fin-A536)*24&gt;SeuilFigee,1,0),IF(J536&gt;SeuilFigee*3600,1,0)),"")</f>
        <v>0</v>
      </c>
      <c r="N536" s="0" t="str">
        <f aca="false">IF(G536=1,IF(COUNTIF(H$2:H536,H536)=1,COUNTIF($H:$H,H536),""),"")</f>
        <v/>
      </c>
      <c r="O536" s="0" t="str">
        <f aca="false">IF(G536=1,IF(COUNTIF(I$2:I536,I536)=1,COUNTIF($I:$I,I536),""),"")</f>
        <v/>
      </c>
      <c r="P536" s="38" t="str">
        <f aca="false">IF(G536=1,IF(COUNTIFS(C$2:C536,C536,G$2:G536,1)=1,COUNTIFS($C:$C,C536,$G:$G,1)+ROW()/10000000,""),"")</f>
        <v/>
      </c>
      <c r="Q536" s="36" t="n">
        <f aca="false">IF(K536=1,IF(COUNTIFS(C$2:C536,C536,K$2:K536,1)=1,1,0),"")</f>
        <v>0</v>
      </c>
      <c r="R536" s="0" t="str">
        <f aca="false">IF(M536=1,IF(COUNTIFS(C$2:C536,C536,M$2:M536,1)=1,1,0),"")</f>
        <v/>
      </c>
      <c r="S536" s="0" t="str">
        <f aca="false">IF(L536=1,IF(COUNTIFS(C$2:C536,C536,L$2:L536,1)=1,1,0),"")</f>
        <v/>
      </c>
      <c r="T536" s="38" t="str">
        <f aca="false">IF(N536="","",N536+ROW()/10000000)</f>
        <v/>
      </c>
      <c r="U536" s="36" t="n">
        <f aca="false">IF(G536=1,IF(B536="",1,0),"")</f>
        <v>0</v>
      </c>
    </row>
    <row r="537" customFormat="false" ht="15" hidden="false" customHeight="false" outlineLevel="0" collapsed="false">
      <c r="A537" s="35" t="n">
        <v>46085.4537268519</v>
      </c>
      <c r="B537" s="35" t="n">
        <v>46085.4537847222</v>
      </c>
      <c r="C537" s="36" t="s">
        <v>167</v>
      </c>
      <c r="D537" s="36" t="s">
        <v>168</v>
      </c>
      <c r="E537" s="36" t="s">
        <v>128</v>
      </c>
      <c r="F537" s="36" t="s">
        <v>169</v>
      </c>
      <c r="G537" s="36" t="n">
        <f aca="false">IF(A537="","",IF(AND(A537&gt;=Debut,A537&lt;Fin),1,0))</f>
        <v>1</v>
      </c>
      <c r="H537" s="36" t="n">
        <f aca="false">IF(G537=1,INT(ROUND((A537-Debut)*86400,0)/600),"")</f>
        <v>353</v>
      </c>
      <c r="I537" s="36" t="n">
        <f aca="false">IF(G537=1,INT(ROUND((A537-Debut)*86400,0)/3600),"")</f>
        <v>58</v>
      </c>
      <c r="J537" s="36" t="n">
        <f aca="false">IF(OR(A537="",B537=""),"",ROUND((B537-A537)*86400,0))</f>
        <v>5</v>
      </c>
      <c r="K537" s="37" t="n">
        <f aca="false">IF(G537=1,IF(COUNTIFS($C:$C,C537,$G:$G,1,$A:$A,"&gt;="&amp;(A537-FenetreInterm/86400),$A:$A,"&lt;="&amp;A537)&gt;=NbInterm,1,0),"")</f>
        <v>1</v>
      </c>
      <c r="L537" s="37" t="n">
        <f aca="false">IF(G537=1,IF(B537="",0,IF(J537&lt;SeuilFugitive,1,0)),"")</f>
        <v>0</v>
      </c>
      <c r="M537" s="37" t="n">
        <f aca="false">IF(G537=1,IF(B537="",IF((Fin-A537)*24&gt;SeuilFigee,1,0),IF(J537&gt;SeuilFigee*3600,1,0)),"")</f>
        <v>0</v>
      </c>
      <c r="N537" s="0" t="str">
        <f aca="false">IF(G537=1,IF(COUNTIF(H$2:H537,H537)=1,COUNTIF($H:$H,H537),""),"")</f>
        <v/>
      </c>
      <c r="O537" s="0" t="str">
        <f aca="false">IF(G537=1,IF(COUNTIF(I$2:I537,I537)=1,COUNTIF($I:$I,I537),""),"")</f>
        <v/>
      </c>
      <c r="P537" s="38" t="str">
        <f aca="false">IF(G537=1,IF(COUNTIFS(C$2:C537,C537,G$2:G537,1)=1,COUNTIFS($C:$C,C537,$G:$G,1)+ROW()/10000000,""),"")</f>
        <v/>
      </c>
      <c r="Q537" s="36" t="n">
        <f aca="false">IF(K537=1,IF(COUNTIFS(C$2:C537,C537,K$2:K537,1)=1,1,0),"")</f>
        <v>0</v>
      </c>
      <c r="R537" s="0" t="str">
        <f aca="false">IF(M537=1,IF(COUNTIFS(C$2:C537,C537,M$2:M537,1)=1,1,0),"")</f>
        <v/>
      </c>
      <c r="S537" s="0" t="str">
        <f aca="false">IF(L537=1,IF(COUNTIFS(C$2:C537,C537,L$2:L537,1)=1,1,0),"")</f>
        <v/>
      </c>
      <c r="T537" s="38" t="str">
        <f aca="false">IF(N537="","",N537+ROW()/10000000)</f>
        <v/>
      </c>
      <c r="U537" s="36" t="n">
        <f aca="false">IF(G537=1,IF(B537="",1,0),"")</f>
        <v>0</v>
      </c>
    </row>
    <row r="538" customFormat="false" ht="15" hidden="false" customHeight="false" outlineLevel="0" collapsed="false">
      <c r="A538" s="35" t="n">
        <v>46085.4537847222</v>
      </c>
      <c r="B538" s="35" t="n">
        <v>46085.4538310185</v>
      </c>
      <c r="C538" s="36" t="s">
        <v>182</v>
      </c>
      <c r="D538" s="36" t="s">
        <v>183</v>
      </c>
      <c r="E538" s="36" t="s">
        <v>117</v>
      </c>
      <c r="F538" s="36" t="s">
        <v>166</v>
      </c>
      <c r="G538" s="36" t="n">
        <f aca="false">IF(A538="","",IF(AND(A538&gt;=Debut,A538&lt;Fin),1,0))</f>
        <v>1</v>
      </c>
      <c r="H538" s="36" t="n">
        <f aca="false">IF(G538=1,INT(ROUND((A538-Debut)*86400,0)/600),"")</f>
        <v>353</v>
      </c>
      <c r="I538" s="36" t="n">
        <f aca="false">IF(G538=1,INT(ROUND((A538-Debut)*86400,0)/3600),"")</f>
        <v>58</v>
      </c>
      <c r="J538" s="36" t="n">
        <f aca="false">IF(OR(A538="",B538=""),"",ROUND((B538-A538)*86400,0))</f>
        <v>4</v>
      </c>
      <c r="K538" s="37" t="n">
        <f aca="false">IF(G538=1,IF(COUNTIFS($C:$C,C538,$G:$G,1,$A:$A,"&gt;="&amp;(A538-FenetreInterm/86400),$A:$A,"&lt;="&amp;A538)&gt;=NbInterm,1,0),"")</f>
        <v>0</v>
      </c>
      <c r="L538" s="37" t="n">
        <f aca="false">IF(G538=1,IF(B538="",0,IF(J538&lt;SeuilFugitive,1,0)),"")</f>
        <v>1</v>
      </c>
      <c r="M538" s="37" t="n">
        <f aca="false">IF(G538=1,IF(B538="",IF((Fin-A538)*24&gt;SeuilFigee,1,0),IF(J538&gt;SeuilFigee*3600,1,0)),"")</f>
        <v>0</v>
      </c>
      <c r="N538" s="0" t="str">
        <f aca="false">IF(G538=1,IF(COUNTIF(H$2:H538,H538)=1,COUNTIF($H:$H,H538),""),"")</f>
        <v/>
      </c>
      <c r="O538" s="0" t="str">
        <f aca="false">IF(G538=1,IF(COUNTIF(I$2:I538,I538)=1,COUNTIF($I:$I,I538),""),"")</f>
        <v/>
      </c>
      <c r="P538" s="38" t="str">
        <f aca="false">IF(G538=1,IF(COUNTIFS(C$2:C538,C538,G$2:G538,1)=1,COUNTIFS($C:$C,C538,$G:$G,1)+ROW()/10000000,""),"")</f>
        <v/>
      </c>
      <c r="Q538" s="0" t="str">
        <f aca="false">IF(K538=1,IF(COUNTIFS(C$2:C538,C538,K$2:K538,1)=1,1,0),"")</f>
        <v/>
      </c>
      <c r="R538" s="0" t="str">
        <f aca="false">IF(M538=1,IF(COUNTIFS(C$2:C538,C538,M$2:M538,1)=1,1,0),"")</f>
        <v/>
      </c>
      <c r="S538" s="36" t="n">
        <f aca="false">IF(L538=1,IF(COUNTIFS(C$2:C538,C538,L$2:L538,1)=1,1,0),"")</f>
        <v>1</v>
      </c>
      <c r="T538" s="38" t="str">
        <f aca="false">IF(N538="","",N538+ROW()/10000000)</f>
        <v/>
      </c>
      <c r="U538" s="36" t="n">
        <f aca="false">IF(G538=1,IF(B538="",1,0),"")</f>
        <v>0</v>
      </c>
    </row>
    <row r="539" customFormat="false" ht="15" hidden="false" customHeight="false" outlineLevel="0" collapsed="false">
      <c r="A539" s="35" t="n">
        <v>46085.453900463</v>
      </c>
      <c r="B539" s="35" t="n">
        <v>46085.4539814815</v>
      </c>
      <c r="C539" s="36" t="s">
        <v>130</v>
      </c>
      <c r="D539" s="36" t="s">
        <v>131</v>
      </c>
      <c r="E539" s="36" t="s">
        <v>121</v>
      </c>
      <c r="F539" s="36" t="s">
        <v>129</v>
      </c>
      <c r="G539" s="36" t="n">
        <f aca="false">IF(A539="","",IF(AND(A539&gt;=Debut,A539&lt;Fin),1,0))</f>
        <v>1</v>
      </c>
      <c r="H539" s="36" t="n">
        <f aca="false">IF(G539=1,INT(ROUND((A539-Debut)*86400,0)/600),"")</f>
        <v>353</v>
      </c>
      <c r="I539" s="36" t="n">
        <f aca="false">IF(G539=1,INT(ROUND((A539-Debut)*86400,0)/3600),"")</f>
        <v>58</v>
      </c>
      <c r="J539" s="36" t="n">
        <f aca="false">IF(OR(A539="",B539=""),"",ROUND((B539-A539)*86400,0))</f>
        <v>7</v>
      </c>
      <c r="K539" s="37" t="n">
        <f aca="false">IF(G539=1,IF(COUNTIFS($C:$C,C539,$G:$G,1,$A:$A,"&gt;="&amp;(A539-FenetreInterm/86400),$A:$A,"&lt;="&amp;A539)&gt;=NbInterm,1,0),"")</f>
        <v>0</v>
      </c>
      <c r="L539" s="37" t="n">
        <f aca="false">IF(G539=1,IF(B539="",0,IF(J539&lt;SeuilFugitive,1,0)),"")</f>
        <v>0</v>
      </c>
      <c r="M539" s="37" t="n">
        <f aca="false">IF(G539=1,IF(B539="",IF((Fin-A539)*24&gt;SeuilFigee,1,0),IF(J539&gt;SeuilFigee*3600,1,0)),"")</f>
        <v>0</v>
      </c>
      <c r="N539" s="0" t="str">
        <f aca="false">IF(G539=1,IF(COUNTIF(H$2:H539,H539)=1,COUNTIF($H:$H,H539),""),"")</f>
        <v/>
      </c>
      <c r="O539" s="0" t="str">
        <f aca="false">IF(G539=1,IF(COUNTIF(I$2:I539,I539)=1,COUNTIF($I:$I,I539),""),"")</f>
        <v/>
      </c>
      <c r="P539" s="38" t="str">
        <f aca="false">IF(G539=1,IF(COUNTIFS(C$2:C539,C539,G$2:G539,1)=1,COUNTIFS($C:$C,C539,$G:$G,1)+ROW()/10000000,""),"")</f>
        <v/>
      </c>
      <c r="Q539" s="0" t="str">
        <f aca="false">IF(K539=1,IF(COUNTIFS(C$2:C539,C539,K$2:K539,1)=1,1,0),"")</f>
        <v/>
      </c>
      <c r="R539" s="0" t="str">
        <f aca="false">IF(M539=1,IF(COUNTIFS(C$2:C539,C539,M$2:M539,1)=1,1,0),"")</f>
        <v/>
      </c>
      <c r="S539" s="0" t="str">
        <f aca="false">IF(L539=1,IF(COUNTIFS(C$2:C539,C539,L$2:L539,1)=1,1,0),"")</f>
        <v/>
      </c>
      <c r="T539" s="38" t="str">
        <f aca="false">IF(N539="","",N539+ROW()/10000000)</f>
        <v/>
      </c>
      <c r="U539" s="36" t="n">
        <f aca="false">IF(G539=1,IF(B539="",1,0),"")</f>
        <v>0</v>
      </c>
    </row>
    <row r="540" customFormat="false" ht="15" hidden="false" customHeight="false" outlineLevel="0" collapsed="false">
      <c r="A540" s="35" t="n">
        <v>46085.4539583333</v>
      </c>
      <c r="B540" s="35" t="n">
        <v>46085.4541782407</v>
      </c>
      <c r="C540" s="36" t="s">
        <v>115</v>
      </c>
      <c r="D540" s="36" t="s">
        <v>116</v>
      </c>
      <c r="E540" s="36" t="s">
        <v>117</v>
      </c>
      <c r="F540" s="36" t="s">
        <v>118</v>
      </c>
      <c r="G540" s="36" t="n">
        <f aca="false">IF(A540="","",IF(AND(A540&gt;=Debut,A540&lt;Fin),1,0))</f>
        <v>1</v>
      </c>
      <c r="H540" s="36" t="n">
        <f aca="false">IF(G540=1,INT(ROUND((A540-Debut)*86400,0)/600),"")</f>
        <v>353</v>
      </c>
      <c r="I540" s="36" t="n">
        <f aca="false">IF(G540=1,INT(ROUND((A540-Debut)*86400,0)/3600),"")</f>
        <v>58</v>
      </c>
      <c r="J540" s="36" t="n">
        <f aca="false">IF(OR(A540="",B540=""),"",ROUND((B540-A540)*86400,0))</f>
        <v>19</v>
      </c>
      <c r="K540" s="37" t="n">
        <f aca="false">IF(G540=1,IF(COUNTIFS($C:$C,C540,$G:$G,1,$A:$A,"&gt;="&amp;(A540-FenetreInterm/86400),$A:$A,"&lt;="&amp;A540)&gt;=NbInterm,1,0),"")</f>
        <v>1</v>
      </c>
      <c r="L540" s="37" t="n">
        <f aca="false">IF(G540=1,IF(B540="",0,IF(J540&lt;SeuilFugitive,1,0)),"")</f>
        <v>0</v>
      </c>
      <c r="M540" s="37" t="n">
        <f aca="false">IF(G540=1,IF(B540="",IF((Fin-A540)*24&gt;SeuilFigee,1,0),IF(J540&gt;SeuilFigee*3600,1,0)),"")</f>
        <v>0</v>
      </c>
      <c r="N540" s="0" t="str">
        <f aca="false">IF(G540=1,IF(COUNTIF(H$2:H540,H540)=1,COUNTIF($H:$H,H540),""),"")</f>
        <v/>
      </c>
      <c r="O540" s="0" t="str">
        <f aca="false">IF(G540=1,IF(COUNTIF(I$2:I540,I540)=1,COUNTIF($I:$I,I540),""),"")</f>
        <v/>
      </c>
      <c r="P540" s="38" t="str">
        <f aca="false">IF(G540=1,IF(COUNTIFS(C$2:C540,C540,G$2:G540,1)=1,COUNTIFS($C:$C,C540,$G:$G,1)+ROW()/10000000,""),"")</f>
        <v/>
      </c>
      <c r="Q540" s="36" t="n">
        <f aca="false">IF(K540=1,IF(COUNTIFS(C$2:C540,C540,K$2:K540,1)=1,1,0),"")</f>
        <v>0</v>
      </c>
      <c r="R540" s="0" t="str">
        <f aca="false">IF(M540=1,IF(COUNTIFS(C$2:C540,C540,M$2:M540,1)=1,1,0),"")</f>
        <v/>
      </c>
      <c r="S540" s="0" t="str">
        <f aca="false">IF(L540=1,IF(COUNTIFS(C$2:C540,C540,L$2:L540,1)=1,1,0),"")</f>
        <v/>
      </c>
      <c r="T540" s="38" t="str">
        <f aca="false">IF(N540="","",N540+ROW()/10000000)</f>
        <v/>
      </c>
      <c r="U540" s="36" t="n">
        <f aca="false">IF(G540=1,IF(B540="",1,0),"")</f>
        <v>0</v>
      </c>
    </row>
    <row r="541" customFormat="false" ht="15" hidden="false" customHeight="false" outlineLevel="0" collapsed="false">
      <c r="A541" s="35" t="n">
        <v>46085.4540509259</v>
      </c>
      <c r="B541" s="35" t="n">
        <v>46085.4541319445</v>
      </c>
      <c r="C541" s="36" t="s">
        <v>167</v>
      </c>
      <c r="D541" s="36" t="s">
        <v>168</v>
      </c>
      <c r="E541" s="36" t="s">
        <v>128</v>
      </c>
      <c r="F541" s="36" t="s">
        <v>169</v>
      </c>
      <c r="G541" s="36" t="n">
        <f aca="false">IF(A541="","",IF(AND(A541&gt;=Debut,A541&lt;Fin),1,0))</f>
        <v>1</v>
      </c>
      <c r="H541" s="36" t="n">
        <f aca="false">IF(G541=1,INT(ROUND((A541-Debut)*86400,0)/600),"")</f>
        <v>353</v>
      </c>
      <c r="I541" s="36" t="n">
        <f aca="false">IF(G541=1,INT(ROUND((A541-Debut)*86400,0)/3600),"")</f>
        <v>58</v>
      </c>
      <c r="J541" s="36" t="n">
        <f aca="false">IF(OR(A541="",B541=""),"",ROUND((B541-A541)*86400,0))</f>
        <v>7</v>
      </c>
      <c r="K541" s="37" t="n">
        <f aca="false">IF(G541=1,IF(COUNTIFS($C:$C,C541,$G:$G,1,$A:$A,"&gt;="&amp;(A541-FenetreInterm/86400),$A:$A,"&lt;="&amp;A541)&gt;=NbInterm,1,0),"")</f>
        <v>1</v>
      </c>
      <c r="L541" s="37" t="n">
        <f aca="false">IF(G541=1,IF(B541="",0,IF(J541&lt;SeuilFugitive,1,0)),"")</f>
        <v>0</v>
      </c>
      <c r="M541" s="37" t="n">
        <f aca="false">IF(G541=1,IF(B541="",IF((Fin-A541)*24&gt;SeuilFigee,1,0),IF(J541&gt;SeuilFigee*3600,1,0)),"")</f>
        <v>0</v>
      </c>
      <c r="N541" s="0" t="str">
        <f aca="false">IF(G541=1,IF(COUNTIF(H$2:H541,H541)=1,COUNTIF($H:$H,H541),""),"")</f>
        <v/>
      </c>
      <c r="O541" s="0" t="str">
        <f aca="false">IF(G541=1,IF(COUNTIF(I$2:I541,I541)=1,COUNTIF($I:$I,I541),""),"")</f>
        <v/>
      </c>
      <c r="P541" s="38" t="str">
        <f aca="false">IF(G541=1,IF(COUNTIFS(C$2:C541,C541,G$2:G541,1)=1,COUNTIFS($C:$C,C541,$G:$G,1)+ROW()/10000000,""),"")</f>
        <v/>
      </c>
      <c r="Q541" s="36" t="n">
        <f aca="false">IF(K541=1,IF(COUNTIFS(C$2:C541,C541,K$2:K541,1)=1,1,0),"")</f>
        <v>0</v>
      </c>
      <c r="R541" s="0" t="str">
        <f aca="false">IF(M541=1,IF(COUNTIFS(C$2:C541,C541,M$2:M541,1)=1,1,0),"")</f>
        <v/>
      </c>
      <c r="S541" s="0" t="str">
        <f aca="false">IF(L541=1,IF(COUNTIFS(C$2:C541,C541,L$2:L541,1)=1,1,0),"")</f>
        <v/>
      </c>
      <c r="T541" s="38" t="str">
        <f aca="false">IF(N541="","",N541+ROW()/10000000)</f>
        <v/>
      </c>
      <c r="U541" s="36" t="n">
        <f aca="false">IF(G541=1,IF(B541="",1,0),"")</f>
        <v>0</v>
      </c>
    </row>
    <row r="542" customFormat="false" ht="15" hidden="false" customHeight="false" outlineLevel="0" collapsed="false">
      <c r="A542" s="35" t="n">
        <v>46085.4543055556</v>
      </c>
      <c r="B542" s="35" t="n">
        <v>46085.4545023148</v>
      </c>
      <c r="C542" s="36" t="s">
        <v>115</v>
      </c>
      <c r="D542" s="36" t="s">
        <v>116</v>
      </c>
      <c r="E542" s="36" t="s">
        <v>117</v>
      </c>
      <c r="F542" s="36" t="s">
        <v>118</v>
      </c>
      <c r="G542" s="36" t="n">
        <f aca="false">IF(A542="","",IF(AND(A542&gt;=Debut,A542&lt;Fin),1,0))</f>
        <v>1</v>
      </c>
      <c r="H542" s="36" t="n">
        <f aca="false">IF(G542=1,INT(ROUND((A542-Debut)*86400,0)/600),"")</f>
        <v>353</v>
      </c>
      <c r="I542" s="36" t="n">
        <f aca="false">IF(G542=1,INT(ROUND((A542-Debut)*86400,0)/3600),"")</f>
        <v>58</v>
      </c>
      <c r="J542" s="36" t="n">
        <f aca="false">IF(OR(A542="",B542=""),"",ROUND((B542-A542)*86400,0))</f>
        <v>17</v>
      </c>
      <c r="K542" s="37" t="n">
        <f aca="false">IF(G542=1,IF(COUNTIFS($C:$C,C542,$G:$G,1,$A:$A,"&gt;="&amp;(A542-FenetreInterm/86400),$A:$A,"&lt;="&amp;A542)&gt;=NbInterm,1,0),"")</f>
        <v>1</v>
      </c>
      <c r="L542" s="37" t="n">
        <f aca="false">IF(G542=1,IF(B542="",0,IF(J542&lt;SeuilFugitive,1,0)),"")</f>
        <v>0</v>
      </c>
      <c r="M542" s="37" t="n">
        <f aca="false">IF(G542=1,IF(B542="",IF((Fin-A542)*24&gt;SeuilFigee,1,0),IF(J542&gt;SeuilFigee*3600,1,0)),"")</f>
        <v>0</v>
      </c>
      <c r="N542" s="0" t="str">
        <f aca="false">IF(G542=1,IF(COUNTIF(H$2:H542,H542)=1,COUNTIF($H:$H,H542),""),"")</f>
        <v/>
      </c>
      <c r="O542" s="0" t="str">
        <f aca="false">IF(G542=1,IF(COUNTIF(I$2:I542,I542)=1,COUNTIF($I:$I,I542),""),"")</f>
        <v/>
      </c>
      <c r="P542" s="38" t="str">
        <f aca="false">IF(G542=1,IF(COUNTIFS(C$2:C542,C542,G$2:G542,1)=1,COUNTIFS($C:$C,C542,$G:$G,1)+ROW()/10000000,""),"")</f>
        <v/>
      </c>
      <c r="Q542" s="36" t="n">
        <f aca="false">IF(K542=1,IF(COUNTIFS(C$2:C542,C542,K$2:K542,1)=1,1,0),"")</f>
        <v>0</v>
      </c>
      <c r="R542" s="0" t="str">
        <f aca="false">IF(M542=1,IF(COUNTIFS(C$2:C542,C542,M$2:M542,1)=1,1,0),"")</f>
        <v/>
      </c>
      <c r="S542" s="0" t="str">
        <f aca="false">IF(L542=1,IF(COUNTIFS(C$2:C542,C542,L$2:L542,1)=1,1,0),"")</f>
        <v/>
      </c>
      <c r="T542" s="38" t="str">
        <f aca="false">IF(N542="","",N542+ROW()/10000000)</f>
        <v/>
      </c>
      <c r="U542" s="36" t="n">
        <f aca="false">IF(G542=1,IF(B542="",1,0),"")</f>
        <v>0</v>
      </c>
    </row>
    <row r="543" customFormat="false" ht="15" hidden="false" customHeight="false" outlineLevel="0" collapsed="false">
      <c r="A543" s="35" t="n">
        <v>46085.4543055556</v>
      </c>
      <c r="B543" s="35" t="n">
        <v>46085.454375</v>
      </c>
      <c r="C543" s="36" t="s">
        <v>130</v>
      </c>
      <c r="D543" s="36" t="s">
        <v>131</v>
      </c>
      <c r="E543" s="36" t="s">
        <v>121</v>
      </c>
      <c r="F543" s="36" t="s">
        <v>129</v>
      </c>
      <c r="G543" s="36" t="n">
        <f aca="false">IF(A543="","",IF(AND(A543&gt;=Debut,A543&lt;Fin),1,0))</f>
        <v>1</v>
      </c>
      <c r="H543" s="36" t="n">
        <f aca="false">IF(G543=1,INT(ROUND((A543-Debut)*86400,0)/600),"")</f>
        <v>353</v>
      </c>
      <c r="I543" s="36" t="n">
        <f aca="false">IF(G543=1,INT(ROUND((A543-Debut)*86400,0)/3600),"")</f>
        <v>58</v>
      </c>
      <c r="J543" s="36" t="n">
        <f aca="false">IF(OR(A543="",B543=""),"",ROUND((B543-A543)*86400,0))</f>
        <v>6</v>
      </c>
      <c r="K543" s="37" t="n">
        <f aca="false">IF(G543=1,IF(COUNTIFS($C:$C,C543,$G:$G,1,$A:$A,"&gt;="&amp;(A543-FenetreInterm/86400),$A:$A,"&lt;="&amp;A543)&gt;=NbInterm,1,0),"")</f>
        <v>0</v>
      </c>
      <c r="L543" s="37" t="n">
        <f aca="false">IF(G543=1,IF(B543="",0,IF(J543&lt;SeuilFugitive,1,0)),"")</f>
        <v>0</v>
      </c>
      <c r="M543" s="37" t="n">
        <f aca="false">IF(G543=1,IF(B543="",IF((Fin-A543)*24&gt;SeuilFigee,1,0),IF(J543&gt;SeuilFigee*3600,1,0)),"")</f>
        <v>0</v>
      </c>
      <c r="N543" s="0" t="str">
        <f aca="false">IF(G543=1,IF(COUNTIF(H$2:H543,H543)=1,COUNTIF($H:$H,H543),""),"")</f>
        <v/>
      </c>
      <c r="O543" s="0" t="str">
        <f aca="false">IF(G543=1,IF(COUNTIF(I$2:I543,I543)=1,COUNTIF($I:$I,I543),""),"")</f>
        <v/>
      </c>
      <c r="P543" s="38" t="str">
        <f aca="false">IF(G543=1,IF(COUNTIFS(C$2:C543,C543,G$2:G543,1)=1,COUNTIFS($C:$C,C543,$G:$G,1)+ROW()/10000000,""),"")</f>
        <v/>
      </c>
      <c r="Q543" s="0" t="str">
        <f aca="false">IF(K543=1,IF(COUNTIFS(C$2:C543,C543,K$2:K543,1)=1,1,0),"")</f>
        <v/>
      </c>
      <c r="R543" s="0" t="str">
        <f aca="false">IF(M543=1,IF(COUNTIFS(C$2:C543,C543,M$2:M543,1)=1,1,0),"")</f>
        <v/>
      </c>
      <c r="S543" s="0" t="str">
        <f aca="false">IF(L543=1,IF(COUNTIFS(C$2:C543,C543,L$2:L543,1)=1,1,0),"")</f>
        <v/>
      </c>
      <c r="T543" s="38" t="str">
        <f aca="false">IF(N543="","",N543+ROW()/10000000)</f>
        <v/>
      </c>
      <c r="U543" s="36" t="n">
        <f aca="false">IF(G543=1,IF(B543="",1,0),"")</f>
        <v>0</v>
      </c>
    </row>
    <row r="544" customFormat="false" ht="15" hidden="false" customHeight="false" outlineLevel="0" collapsed="false">
      <c r="A544" s="35" t="n">
        <v>46085.4543055556</v>
      </c>
      <c r="B544" s="35" t="n">
        <v>46085.4543518519</v>
      </c>
      <c r="C544" s="36" t="s">
        <v>182</v>
      </c>
      <c r="D544" s="36" t="s">
        <v>183</v>
      </c>
      <c r="E544" s="36" t="s">
        <v>117</v>
      </c>
      <c r="F544" s="36" t="s">
        <v>166</v>
      </c>
      <c r="G544" s="36" t="n">
        <f aca="false">IF(A544="","",IF(AND(A544&gt;=Debut,A544&lt;Fin),1,0))</f>
        <v>1</v>
      </c>
      <c r="H544" s="36" t="n">
        <f aca="false">IF(G544=1,INT(ROUND((A544-Debut)*86400,0)/600),"")</f>
        <v>353</v>
      </c>
      <c r="I544" s="36" t="n">
        <f aca="false">IF(G544=1,INT(ROUND((A544-Debut)*86400,0)/3600),"")</f>
        <v>58</v>
      </c>
      <c r="J544" s="36" t="n">
        <f aca="false">IF(OR(A544="",B544=""),"",ROUND((B544-A544)*86400,0))</f>
        <v>4</v>
      </c>
      <c r="K544" s="37" t="n">
        <f aca="false">IF(G544=1,IF(COUNTIFS($C:$C,C544,$G:$G,1,$A:$A,"&gt;="&amp;(A544-FenetreInterm/86400),$A:$A,"&lt;="&amp;A544)&gt;=NbInterm,1,0),"")</f>
        <v>0</v>
      </c>
      <c r="L544" s="37" t="n">
        <f aca="false">IF(G544=1,IF(B544="",0,IF(J544&lt;SeuilFugitive,1,0)),"")</f>
        <v>1</v>
      </c>
      <c r="M544" s="37" t="n">
        <f aca="false">IF(G544=1,IF(B544="",IF((Fin-A544)*24&gt;SeuilFigee,1,0),IF(J544&gt;SeuilFigee*3600,1,0)),"")</f>
        <v>0</v>
      </c>
      <c r="N544" s="0" t="str">
        <f aca="false">IF(G544=1,IF(COUNTIF(H$2:H544,H544)=1,COUNTIF($H:$H,H544),""),"")</f>
        <v/>
      </c>
      <c r="O544" s="0" t="str">
        <f aca="false">IF(G544=1,IF(COUNTIF(I$2:I544,I544)=1,COUNTIF($I:$I,I544),""),"")</f>
        <v/>
      </c>
      <c r="P544" s="38" t="str">
        <f aca="false">IF(G544=1,IF(COUNTIFS(C$2:C544,C544,G$2:G544,1)=1,COUNTIFS($C:$C,C544,$G:$G,1)+ROW()/10000000,""),"")</f>
        <v/>
      </c>
      <c r="Q544" s="0" t="str">
        <f aca="false">IF(K544=1,IF(COUNTIFS(C$2:C544,C544,K$2:K544,1)=1,1,0),"")</f>
        <v/>
      </c>
      <c r="R544" s="0" t="str">
        <f aca="false">IF(M544=1,IF(COUNTIFS(C$2:C544,C544,M$2:M544,1)=1,1,0),"")</f>
        <v/>
      </c>
      <c r="S544" s="36" t="n">
        <f aca="false">IF(L544=1,IF(COUNTIFS(C$2:C544,C544,L$2:L544,1)=1,1,0),"")</f>
        <v>0</v>
      </c>
      <c r="T544" s="38" t="str">
        <f aca="false">IF(N544="","",N544+ROW()/10000000)</f>
        <v/>
      </c>
      <c r="U544" s="36" t="n">
        <f aca="false">IF(G544=1,IF(B544="",1,0),"")</f>
        <v>0</v>
      </c>
    </row>
    <row r="545" customFormat="false" ht="15" hidden="false" customHeight="false" outlineLevel="0" collapsed="false">
      <c r="A545" s="35" t="n">
        <v>46085.454375</v>
      </c>
      <c r="B545" s="35" t="n">
        <v>46085.4544560185</v>
      </c>
      <c r="C545" s="36" t="s">
        <v>167</v>
      </c>
      <c r="D545" s="36" t="s">
        <v>168</v>
      </c>
      <c r="E545" s="36" t="s">
        <v>128</v>
      </c>
      <c r="F545" s="36" t="s">
        <v>169</v>
      </c>
      <c r="G545" s="36" t="n">
        <f aca="false">IF(A545="","",IF(AND(A545&gt;=Debut,A545&lt;Fin),1,0))</f>
        <v>1</v>
      </c>
      <c r="H545" s="36" t="n">
        <f aca="false">IF(G545=1,INT(ROUND((A545-Debut)*86400,0)/600),"")</f>
        <v>353</v>
      </c>
      <c r="I545" s="36" t="n">
        <f aca="false">IF(G545=1,INT(ROUND((A545-Debut)*86400,0)/3600),"")</f>
        <v>58</v>
      </c>
      <c r="J545" s="36" t="n">
        <f aca="false">IF(OR(A545="",B545=""),"",ROUND((B545-A545)*86400,0))</f>
        <v>7</v>
      </c>
      <c r="K545" s="37" t="n">
        <f aca="false">IF(G545=1,IF(COUNTIFS($C:$C,C545,$G:$G,1,$A:$A,"&gt;="&amp;(A545-FenetreInterm/86400),$A:$A,"&lt;="&amp;A545)&gt;=NbInterm,1,0),"")</f>
        <v>1</v>
      </c>
      <c r="L545" s="37" t="n">
        <f aca="false">IF(G545=1,IF(B545="",0,IF(J545&lt;SeuilFugitive,1,0)),"")</f>
        <v>0</v>
      </c>
      <c r="M545" s="37" t="n">
        <f aca="false">IF(G545=1,IF(B545="",IF((Fin-A545)*24&gt;SeuilFigee,1,0),IF(J545&gt;SeuilFigee*3600,1,0)),"")</f>
        <v>0</v>
      </c>
      <c r="N545" s="0" t="str">
        <f aca="false">IF(G545=1,IF(COUNTIF(H$2:H545,H545)=1,COUNTIF($H:$H,H545),""),"")</f>
        <v/>
      </c>
      <c r="O545" s="0" t="str">
        <f aca="false">IF(G545=1,IF(COUNTIF(I$2:I545,I545)=1,COUNTIF($I:$I,I545),""),"")</f>
        <v/>
      </c>
      <c r="P545" s="38" t="str">
        <f aca="false">IF(G545=1,IF(COUNTIFS(C$2:C545,C545,G$2:G545,1)=1,COUNTIFS($C:$C,C545,$G:$G,1)+ROW()/10000000,""),"")</f>
        <v/>
      </c>
      <c r="Q545" s="36" t="n">
        <f aca="false">IF(K545=1,IF(COUNTIFS(C$2:C545,C545,K$2:K545,1)=1,1,0),"")</f>
        <v>0</v>
      </c>
      <c r="R545" s="0" t="str">
        <f aca="false">IF(M545=1,IF(COUNTIFS(C$2:C545,C545,M$2:M545,1)=1,1,0),"")</f>
        <v/>
      </c>
      <c r="S545" s="0" t="str">
        <f aca="false">IF(L545=1,IF(COUNTIFS(C$2:C545,C545,L$2:L545,1)=1,1,0),"")</f>
        <v/>
      </c>
      <c r="T545" s="38" t="str">
        <f aca="false">IF(N545="","",N545+ROW()/10000000)</f>
        <v/>
      </c>
      <c r="U545" s="36" t="n">
        <f aca="false">IF(G545=1,IF(B545="",1,0),"")</f>
        <v>0</v>
      </c>
    </row>
    <row r="546" customFormat="false" ht="15" hidden="false" customHeight="false" outlineLevel="0" collapsed="false">
      <c r="A546" s="35" t="n">
        <v>46085.4546527778</v>
      </c>
      <c r="B546" s="35" t="n">
        <v>46085.4547685185</v>
      </c>
      <c r="C546" s="36" t="s">
        <v>115</v>
      </c>
      <c r="D546" s="36" t="s">
        <v>116</v>
      </c>
      <c r="E546" s="36" t="s">
        <v>117</v>
      </c>
      <c r="F546" s="36" t="s">
        <v>118</v>
      </c>
      <c r="G546" s="36" t="n">
        <f aca="false">IF(A546="","",IF(AND(A546&gt;=Debut,A546&lt;Fin),1,0))</f>
        <v>1</v>
      </c>
      <c r="H546" s="36" t="n">
        <f aca="false">IF(G546=1,INT(ROUND((A546-Debut)*86400,0)/600),"")</f>
        <v>353</v>
      </c>
      <c r="I546" s="36" t="n">
        <f aca="false">IF(G546=1,INT(ROUND((A546-Debut)*86400,0)/3600),"")</f>
        <v>58</v>
      </c>
      <c r="J546" s="36" t="n">
        <f aca="false">IF(OR(A546="",B546=""),"",ROUND((B546-A546)*86400,0))</f>
        <v>10</v>
      </c>
      <c r="K546" s="37" t="n">
        <f aca="false">IF(G546=1,IF(COUNTIFS($C:$C,C546,$G:$G,1,$A:$A,"&gt;="&amp;(A546-FenetreInterm/86400),$A:$A,"&lt;="&amp;A546)&gt;=NbInterm,1,0),"")</f>
        <v>1</v>
      </c>
      <c r="L546" s="37" t="n">
        <f aca="false">IF(G546=1,IF(B546="",0,IF(J546&lt;SeuilFugitive,1,0)),"")</f>
        <v>0</v>
      </c>
      <c r="M546" s="37" t="n">
        <f aca="false">IF(G546=1,IF(B546="",IF((Fin-A546)*24&gt;SeuilFigee,1,0),IF(J546&gt;SeuilFigee*3600,1,0)),"")</f>
        <v>0</v>
      </c>
      <c r="N546" s="0" t="str">
        <f aca="false">IF(G546=1,IF(COUNTIF(H$2:H546,H546)=1,COUNTIF($H:$H,H546),""),"")</f>
        <v/>
      </c>
      <c r="O546" s="0" t="str">
        <f aca="false">IF(G546=1,IF(COUNTIF(I$2:I546,I546)=1,COUNTIF($I:$I,I546),""),"")</f>
        <v/>
      </c>
      <c r="P546" s="38" t="str">
        <f aca="false">IF(G546=1,IF(COUNTIFS(C$2:C546,C546,G$2:G546,1)=1,COUNTIFS($C:$C,C546,$G:$G,1)+ROW()/10000000,""),"")</f>
        <v/>
      </c>
      <c r="Q546" s="36" t="n">
        <f aca="false">IF(K546=1,IF(COUNTIFS(C$2:C546,C546,K$2:K546,1)=1,1,0),"")</f>
        <v>0</v>
      </c>
      <c r="R546" s="0" t="str">
        <f aca="false">IF(M546=1,IF(COUNTIFS(C$2:C546,C546,M$2:M546,1)=1,1,0),"")</f>
        <v/>
      </c>
      <c r="S546" s="0" t="str">
        <f aca="false">IF(L546=1,IF(COUNTIFS(C$2:C546,C546,L$2:L546,1)=1,1,0),"")</f>
        <v/>
      </c>
      <c r="T546" s="38" t="str">
        <f aca="false">IF(N546="","",N546+ROW()/10000000)</f>
        <v/>
      </c>
      <c r="U546" s="36" t="n">
        <f aca="false">IF(G546=1,IF(B546="",1,0),"")</f>
        <v>0</v>
      </c>
    </row>
    <row r="547" customFormat="false" ht="15" hidden="false" customHeight="false" outlineLevel="0" collapsed="false">
      <c r="A547" s="35" t="n">
        <v>46085.4546990741</v>
      </c>
      <c r="B547" s="35" t="n">
        <v>46085.4547569445</v>
      </c>
      <c r="C547" s="36" t="s">
        <v>167</v>
      </c>
      <c r="D547" s="36" t="s">
        <v>168</v>
      </c>
      <c r="E547" s="36" t="s">
        <v>128</v>
      </c>
      <c r="F547" s="36" t="s">
        <v>169</v>
      </c>
      <c r="G547" s="36" t="n">
        <f aca="false">IF(A547="","",IF(AND(A547&gt;=Debut,A547&lt;Fin),1,0))</f>
        <v>1</v>
      </c>
      <c r="H547" s="36" t="n">
        <f aca="false">IF(G547=1,INT(ROUND((A547-Debut)*86400,0)/600),"")</f>
        <v>353</v>
      </c>
      <c r="I547" s="36" t="n">
        <f aca="false">IF(G547=1,INT(ROUND((A547-Debut)*86400,0)/3600),"")</f>
        <v>58</v>
      </c>
      <c r="J547" s="36" t="n">
        <f aca="false">IF(OR(A547="",B547=""),"",ROUND((B547-A547)*86400,0))</f>
        <v>5</v>
      </c>
      <c r="K547" s="37" t="n">
        <f aca="false">IF(G547=1,IF(COUNTIFS($C:$C,C547,$G:$G,1,$A:$A,"&gt;="&amp;(A547-FenetreInterm/86400),$A:$A,"&lt;="&amp;A547)&gt;=NbInterm,1,0),"")</f>
        <v>1</v>
      </c>
      <c r="L547" s="37" t="n">
        <f aca="false">IF(G547=1,IF(B547="",0,IF(J547&lt;SeuilFugitive,1,0)),"")</f>
        <v>0</v>
      </c>
      <c r="M547" s="37" t="n">
        <f aca="false">IF(G547=1,IF(B547="",IF((Fin-A547)*24&gt;SeuilFigee,1,0),IF(J547&gt;SeuilFigee*3600,1,0)),"")</f>
        <v>0</v>
      </c>
      <c r="N547" s="0" t="str">
        <f aca="false">IF(G547=1,IF(COUNTIF(H$2:H547,H547)=1,COUNTIF($H:$H,H547),""),"")</f>
        <v/>
      </c>
      <c r="O547" s="0" t="str">
        <f aca="false">IF(G547=1,IF(COUNTIF(I$2:I547,I547)=1,COUNTIF($I:$I,I547),""),"")</f>
        <v/>
      </c>
      <c r="P547" s="38" t="str">
        <f aca="false">IF(G547=1,IF(COUNTIFS(C$2:C547,C547,G$2:G547,1)=1,COUNTIFS($C:$C,C547,$G:$G,1)+ROW()/10000000,""),"")</f>
        <v/>
      </c>
      <c r="Q547" s="36" t="n">
        <f aca="false">IF(K547=1,IF(COUNTIFS(C$2:C547,C547,K$2:K547,1)=1,1,0),"")</f>
        <v>0</v>
      </c>
      <c r="R547" s="0" t="str">
        <f aca="false">IF(M547=1,IF(COUNTIFS(C$2:C547,C547,M$2:M547,1)=1,1,0),"")</f>
        <v/>
      </c>
      <c r="S547" s="0" t="str">
        <f aca="false">IF(L547=1,IF(COUNTIFS(C$2:C547,C547,L$2:L547,1)=1,1,0),"")</f>
        <v/>
      </c>
      <c r="T547" s="38" t="str">
        <f aca="false">IF(N547="","",N547+ROW()/10000000)</f>
        <v/>
      </c>
      <c r="U547" s="36" t="n">
        <f aca="false">IF(G547=1,IF(B547="",1,0),"")</f>
        <v>0</v>
      </c>
    </row>
    <row r="548" customFormat="false" ht="15" hidden="false" customHeight="false" outlineLevel="0" collapsed="false">
      <c r="A548" s="35" t="n">
        <v>46085.4547106482</v>
      </c>
      <c r="B548" s="35" t="n">
        <v>46085.4549189815</v>
      </c>
      <c r="C548" s="36" t="s">
        <v>130</v>
      </c>
      <c r="D548" s="36" t="s">
        <v>131</v>
      </c>
      <c r="E548" s="36" t="s">
        <v>121</v>
      </c>
      <c r="F548" s="36" t="s">
        <v>129</v>
      </c>
      <c r="G548" s="36" t="n">
        <f aca="false">IF(A548="","",IF(AND(A548&gt;=Debut,A548&lt;Fin),1,0))</f>
        <v>1</v>
      </c>
      <c r="H548" s="36" t="n">
        <f aca="false">IF(G548=1,INT(ROUND((A548-Debut)*86400,0)/600),"")</f>
        <v>353</v>
      </c>
      <c r="I548" s="36" t="n">
        <f aca="false">IF(G548=1,INT(ROUND((A548-Debut)*86400,0)/3600),"")</f>
        <v>58</v>
      </c>
      <c r="J548" s="36" t="n">
        <f aca="false">IF(OR(A548="",B548=""),"",ROUND((B548-A548)*86400,0))</f>
        <v>18</v>
      </c>
      <c r="K548" s="37" t="n">
        <f aca="false">IF(G548=1,IF(COUNTIFS($C:$C,C548,$G:$G,1,$A:$A,"&gt;="&amp;(A548-FenetreInterm/86400),$A:$A,"&lt;="&amp;A548)&gt;=NbInterm,1,0),"")</f>
        <v>0</v>
      </c>
      <c r="L548" s="37" t="n">
        <f aca="false">IF(G548=1,IF(B548="",0,IF(J548&lt;SeuilFugitive,1,0)),"")</f>
        <v>0</v>
      </c>
      <c r="M548" s="37" t="n">
        <f aca="false">IF(G548=1,IF(B548="",IF((Fin-A548)*24&gt;SeuilFigee,1,0),IF(J548&gt;SeuilFigee*3600,1,0)),"")</f>
        <v>0</v>
      </c>
      <c r="N548" s="0" t="str">
        <f aca="false">IF(G548=1,IF(COUNTIF(H$2:H548,H548)=1,COUNTIF($H:$H,H548),""),"")</f>
        <v/>
      </c>
      <c r="O548" s="0" t="str">
        <f aca="false">IF(G548=1,IF(COUNTIF(I$2:I548,I548)=1,COUNTIF($I:$I,I548),""),"")</f>
        <v/>
      </c>
      <c r="P548" s="38" t="str">
        <f aca="false">IF(G548=1,IF(COUNTIFS(C$2:C548,C548,G$2:G548,1)=1,COUNTIFS($C:$C,C548,$G:$G,1)+ROW()/10000000,""),"")</f>
        <v/>
      </c>
      <c r="Q548" s="0" t="str">
        <f aca="false">IF(K548=1,IF(COUNTIFS(C$2:C548,C548,K$2:K548,1)=1,1,0),"")</f>
        <v/>
      </c>
      <c r="R548" s="0" t="str">
        <f aca="false">IF(M548=1,IF(COUNTIFS(C$2:C548,C548,M$2:M548,1)=1,1,0),"")</f>
        <v/>
      </c>
      <c r="S548" s="0" t="str">
        <f aca="false">IF(L548=1,IF(COUNTIFS(C$2:C548,C548,L$2:L548,1)=1,1,0),"")</f>
        <v/>
      </c>
      <c r="T548" s="38" t="str">
        <f aca="false">IF(N548="","",N548+ROW()/10000000)</f>
        <v/>
      </c>
      <c r="U548" s="36" t="n">
        <f aca="false">IF(G548=1,IF(B548="",1,0),"")</f>
        <v>0</v>
      </c>
    </row>
    <row r="549" customFormat="false" ht="15" hidden="false" customHeight="false" outlineLevel="0" collapsed="false">
      <c r="A549" s="35" t="n">
        <v>46085.4548263889</v>
      </c>
      <c r="B549" s="35" t="n">
        <v>46085.4548958333</v>
      </c>
      <c r="C549" s="36" t="s">
        <v>182</v>
      </c>
      <c r="D549" s="36" t="s">
        <v>183</v>
      </c>
      <c r="E549" s="36" t="s">
        <v>117</v>
      </c>
      <c r="F549" s="36" t="s">
        <v>166</v>
      </c>
      <c r="G549" s="36" t="n">
        <f aca="false">IF(A549="","",IF(AND(A549&gt;=Debut,A549&lt;Fin),1,0))</f>
        <v>1</v>
      </c>
      <c r="H549" s="36" t="n">
        <f aca="false">IF(G549=1,INT(ROUND((A549-Debut)*86400,0)/600),"")</f>
        <v>353</v>
      </c>
      <c r="I549" s="36" t="n">
        <f aca="false">IF(G549=1,INT(ROUND((A549-Debut)*86400,0)/3600),"")</f>
        <v>58</v>
      </c>
      <c r="J549" s="36" t="n">
        <f aca="false">IF(OR(A549="",B549=""),"",ROUND((B549-A549)*86400,0))</f>
        <v>6</v>
      </c>
      <c r="K549" s="37" t="n">
        <f aca="false">IF(G549=1,IF(COUNTIFS($C:$C,C549,$G:$G,1,$A:$A,"&gt;="&amp;(A549-FenetreInterm/86400),$A:$A,"&lt;="&amp;A549)&gt;=NbInterm,1,0),"")</f>
        <v>0</v>
      </c>
      <c r="L549" s="37" t="n">
        <f aca="false">IF(G549=1,IF(B549="",0,IF(J549&lt;SeuilFugitive,1,0)),"")</f>
        <v>0</v>
      </c>
      <c r="M549" s="37" t="n">
        <f aca="false">IF(G549=1,IF(B549="",IF((Fin-A549)*24&gt;SeuilFigee,1,0),IF(J549&gt;SeuilFigee*3600,1,0)),"")</f>
        <v>0</v>
      </c>
      <c r="N549" s="0" t="str">
        <f aca="false">IF(G549=1,IF(COUNTIF(H$2:H549,H549)=1,COUNTIF($H:$H,H549),""),"")</f>
        <v/>
      </c>
      <c r="O549" s="0" t="str">
        <f aca="false">IF(G549=1,IF(COUNTIF(I$2:I549,I549)=1,COUNTIF($I:$I,I549),""),"")</f>
        <v/>
      </c>
      <c r="P549" s="38" t="str">
        <f aca="false">IF(G549=1,IF(COUNTIFS(C$2:C549,C549,G$2:G549,1)=1,COUNTIFS($C:$C,C549,$G:$G,1)+ROW()/10000000,""),"")</f>
        <v/>
      </c>
      <c r="Q549" s="0" t="str">
        <f aca="false">IF(K549=1,IF(COUNTIFS(C$2:C549,C549,K$2:K549,1)=1,1,0),"")</f>
        <v/>
      </c>
      <c r="R549" s="0" t="str">
        <f aca="false">IF(M549=1,IF(COUNTIFS(C$2:C549,C549,M$2:M549,1)=1,1,0),"")</f>
        <v/>
      </c>
      <c r="S549" s="0" t="str">
        <f aca="false">IF(L549=1,IF(COUNTIFS(C$2:C549,C549,L$2:L549,1)=1,1,0),"")</f>
        <v/>
      </c>
      <c r="T549" s="38" t="str">
        <f aca="false">IF(N549="","",N549+ROW()/10000000)</f>
        <v/>
      </c>
      <c r="U549" s="36" t="n">
        <f aca="false">IF(G549=1,IF(B549="",1,0),"")</f>
        <v>0</v>
      </c>
    </row>
    <row r="550" customFormat="false" ht="15" hidden="false" customHeight="false" outlineLevel="0" collapsed="false">
      <c r="A550" s="35" t="n">
        <v>46085.455</v>
      </c>
      <c r="B550" s="35" t="n">
        <v>46085.4550925926</v>
      </c>
      <c r="C550" s="36" t="s">
        <v>115</v>
      </c>
      <c r="D550" s="36" t="s">
        <v>116</v>
      </c>
      <c r="E550" s="36" t="s">
        <v>117</v>
      </c>
      <c r="F550" s="36" t="s">
        <v>118</v>
      </c>
      <c r="G550" s="36" t="n">
        <f aca="false">IF(A550="","",IF(AND(A550&gt;=Debut,A550&lt;Fin),1,0))</f>
        <v>1</v>
      </c>
      <c r="H550" s="36" t="n">
        <f aca="false">IF(G550=1,INT(ROUND((A550-Debut)*86400,0)/600),"")</f>
        <v>353</v>
      </c>
      <c r="I550" s="36" t="n">
        <f aca="false">IF(G550=1,INT(ROUND((A550-Debut)*86400,0)/3600),"")</f>
        <v>58</v>
      </c>
      <c r="J550" s="36" t="n">
        <f aca="false">IF(OR(A550="",B550=""),"",ROUND((B550-A550)*86400,0))</f>
        <v>8</v>
      </c>
      <c r="K550" s="37" t="n">
        <f aca="false">IF(G550=1,IF(COUNTIFS($C:$C,C550,$G:$G,1,$A:$A,"&gt;="&amp;(A550-FenetreInterm/86400),$A:$A,"&lt;="&amp;A550)&gt;=NbInterm,1,0),"")</f>
        <v>1</v>
      </c>
      <c r="L550" s="37" t="n">
        <f aca="false">IF(G550=1,IF(B550="",0,IF(J550&lt;SeuilFugitive,1,0)),"")</f>
        <v>0</v>
      </c>
      <c r="M550" s="37" t="n">
        <f aca="false">IF(G550=1,IF(B550="",IF((Fin-A550)*24&gt;SeuilFigee,1,0),IF(J550&gt;SeuilFigee*3600,1,0)),"")</f>
        <v>0</v>
      </c>
      <c r="N550" s="0" t="str">
        <f aca="false">IF(G550=1,IF(COUNTIF(H$2:H550,H550)=1,COUNTIF($H:$H,H550),""),"")</f>
        <v/>
      </c>
      <c r="O550" s="0" t="str">
        <f aca="false">IF(G550=1,IF(COUNTIF(I$2:I550,I550)=1,COUNTIF($I:$I,I550),""),"")</f>
        <v/>
      </c>
      <c r="P550" s="38" t="str">
        <f aca="false">IF(G550=1,IF(COUNTIFS(C$2:C550,C550,G$2:G550,1)=1,COUNTIFS($C:$C,C550,$G:$G,1)+ROW()/10000000,""),"")</f>
        <v/>
      </c>
      <c r="Q550" s="36" t="n">
        <f aca="false">IF(K550=1,IF(COUNTIFS(C$2:C550,C550,K$2:K550,1)=1,1,0),"")</f>
        <v>0</v>
      </c>
      <c r="R550" s="0" t="str">
        <f aca="false">IF(M550=1,IF(COUNTIFS(C$2:C550,C550,M$2:M550,1)=1,1,0),"")</f>
        <v/>
      </c>
      <c r="S550" s="0" t="str">
        <f aca="false">IF(L550=1,IF(COUNTIFS(C$2:C550,C550,L$2:L550,1)=1,1,0),"")</f>
        <v/>
      </c>
      <c r="T550" s="38" t="str">
        <f aca="false">IF(N550="","",N550+ROW()/10000000)</f>
        <v/>
      </c>
      <c r="U550" s="36" t="n">
        <f aca="false">IF(G550=1,IF(B550="",1,0),"")</f>
        <v>0</v>
      </c>
    </row>
    <row r="551" customFormat="false" ht="15" hidden="false" customHeight="false" outlineLevel="0" collapsed="false">
      <c r="A551" s="35" t="n">
        <v>46085.4553472222</v>
      </c>
      <c r="B551" s="35" t="n">
        <v>46085.4555324074</v>
      </c>
      <c r="C551" s="36" t="s">
        <v>115</v>
      </c>
      <c r="D551" s="36" t="s">
        <v>116</v>
      </c>
      <c r="E551" s="36" t="s">
        <v>117</v>
      </c>
      <c r="F551" s="36" t="s">
        <v>118</v>
      </c>
      <c r="G551" s="36" t="n">
        <f aca="false">IF(A551="","",IF(AND(A551&gt;=Debut,A551&lt;Fin),1,0))</f>
        <v>1</v>
      </c>
      <c r="H551" s="36" t="n">
        <f aca="false">IF(G551=1,INT(ROUND((A551-Debut)*86400,0)/600),"")</f>
        <v>353</v>
      </c>
      <c r="I551" s="36" t="n">
        <f aca="false">IF(G551=1,INT(ROUND((A551-Debut)*86400,0)/3600),"")</f>
        <v>58</v>
      </c>
      <c r="J551" s="36" t="n">
        <f aca="false">IF(OR(A551="",B551=""),"",ROUND((B551-A551)*86400,0))</f>
        <v>16</v>
      </c>
      <c r="K551" s="37" t="n">
        <f aca="false">IF(G551=1,IF(COUNTIFS($C:$C,C551,$G:$G,1,$A:$A,"&gt;="&amp;(A551-FenetreInterm/86400),$A:$A,"&lt;="&amp;A551)&gt;=NbInterm,1,0),"")</f>
        <v>1</v>
      </c>
      <c r="L551" s="37" t="n">
        <f aca="false">IF(G551=1,IF(B551="",0,IF(J551&lt;SeuilFugitive,1,0)),"")</f>
        <v>0</v>
      </c>
      <c r="M551" s="37" t="n">
        <f aca="false">IF(G551=1,IF(B551="",IF((Fin-A551)*24&gt;SeuilFigee,1,0),IF(J551&gt;SeuilFigee*3600,1,0)),"")</f>
        <v>0</v>
      </c>
      <c r="N551" s="0" t="str">
        <f aca="false">IF(G551=1,IF(COUNTIF(H$2:H551,H551)=1,COUNTIF($H:$H,H551),""),"")</f>
        <v/>
      </c>
      <c r="O551" s="0" t="str">
        <f aca="false">IF(G551=1,IF(COUNTIF(I$2:I551,I551)=1,COUNTIF($I:$I,I551),""),"")</f>
        <v/>
      </c>
      <c r="P551" s="38" t="str">
        <f aca="false">IF(G551=1,IF(COUNTIFS(C$2:C551,C551,G$2:G551,1)=1,COUNTIFS($C:$C,C551,$G:$G,1)+ROW()/10000000,""),"")</f>
        <v/>
      </c>
      <c r="Q551" s="36" t="n">
        <f aca="false">IF(K551=1,IF(COUNTIFS(C$2:C551,C551,K$2:K551,1)=1,1,0),"")</f>
        <v>0</v>
      </c>
      <c r="R551" s="0" t="str">
        <f aca="false">IF(M551=1,IF(COUNTIFS(C$2:C551,C551,M$2:M551,1)=1,1,0),"")</f>
        <v/>
      </c>
      <c r="S551" s="0" t="str">
        <f aca="false">IF(L551=1,IF(COUNTIFS(C$2:C551,C551,L$2:L551,1)=1,1,0),"")</f>
        <v/>
      </c>
      <c r="T551" s="38" t="str">
        <f aca="false">IF(N551="","",N551+ROW()/10000000)</f>
        <v/>
      </c>
      <c r="U551" s="36" t="n">
        <f aca="false">IF(G551=1,IF(B551="",1,0),"")</f>
        <v>0</v>
      </c>
    </row>
    <row r="552" customFormat="false" ht="15" hidden="false" customHeight="false" outlineLevel="0" collapsed="false">
      <c r="A552" s="35" t="n">
        <v>46085.4553472222</v>
      </c>
      <c r="B552" s="35" t="n">
        <v>46085.4554166667</v>
      </c>
      <c r="C552" s="36" t="s">
        <v>182</v>
      </c>
      <c r="D552" s="36" t="s">
        <v>183</v>
      </c>
      <c r="E552" s="36" t="s">
        <v>117</v>
      </c>
      <c r="F552" s="36" t="s">
        <v>166</v>
      </c>
      <c r="G552" s="36" t="n">
        <f aca="false">IF(A552="","",IF(AND(A552&gt;=Debut,A552&lt;Fin),1,0))</f>
        <v>1</v>
      </c>
      <c r="H552" s="36" t="n">
        <f aca="false">IF(G552=1,INT(ROUND((A552-Debut)*86400,0)/600),"")</f>
        <v>353</v>
      </c>
      <c r="I552" s="36" t="n">
        <f aca="false">IF(G552=1,INT(ROUND((A552-Debut)*86400,0)/3600),"")</f>
        <v>58</v>
      </c>
      <c r="J552" s="36" t="n">
        <f aca="false">IF(OR(A552="",B552=""),"",ROUND((B552-A552)*86400,0))</f>
        <v>6</v>
      </c>
      <c r="K552" s="37" t="n">
        <f aca="false">IF(G552=1,IF(COUNTIFS($C:$C,C552,$G:$G,1,$A:$A,"&gt;="&amp;(A552-FenetreInterm/86400),$A:$A,"&lt;="&amp;A552)&gt;=NbInterm,1,0),"")</f>
        <v>0</v>
      </c>
      <c r="L552" s="37" t="n">
        <f aca="false">IF(G552=1,IF(B552="",0,IF(J552&lt;SeuilFugitive,1,0)),"")</f>
        <v>0</v>
      </c>
      <c r="M552" s="37" t="n">
        <f aca="false">IF(G552=1,IF(B552="",IF((Fin-A552)*24&gt;SeuilFigee,1,0),IF(J552&gt;SeuilFigee*3600,1,0)),"")</f>
        <v>0</v>
      </c>
      <c r="N552" s="0" t="str">
        <f aca="false">IF(G552=1,IF(COUNTIF(H$2:H552,H552)=1,COUNTIF($H:$H,H552),""),"")</f>
        <v/>
      </c>
      <c r="O552" s="0" t="str">
        <f aca="false">IF(G552=1,IF(COUNTIF(I$2:I552,I552)=1,COUNTIF($I:$I,I552),""),"")</f>
        <v/>
      </c>
      <c r="P552" s="38" t="str">
        <f aca="false">IF(G552=1,IF(COUNTIFS(C$2:C552,C552,G$2:G552,1)=1,COUNTIFS($C:$C,C552,$G:$G,1)+ROW()/10000000,""),"")</f>
        <v/>
      </c>
      <c r="Q552" s="0" t="str">
        <f aca="false">IF(K552=1,IF(COUNTIFS(C$2:C552,C552,K$2:K552,1)=1,1,0),"")</f>
        <v/>
      </c>
      <c r="R552" s="0" t="str">
        <f aca="false">IF(M552=1,IF(COUNTIFS(C$2:C552,C552,M$2:M552,1)=1,1,0),"")</f>
        <v/>
      </c>
      <c r="S552" s="0" t="str">
        <f aca="false">IF(L552=1,IF(COUNTIFS(C$2:C552,C552,L$2:L552,1)=1,1,0),"")</f>
        <v/>
      </c>
      <c r="T552" s="38" t="str">
        <f aca="false">IF(N552="","",N552+ROW()/10000000)</f>
        <v/>
      </c>
      <c r="U552" s="36" t="n">
        <f aca="false">IF(G552=1,IF(B552="",1,0),"")</f>
        <v>0</v>
      </c>
    </row>
    <row r="553" customFormat="false" ht="15" hidden="false" customHeight="false" outlineLevel="0" collapsed="false">
      <c r="A553" s="35" t="n">
        <v>46085.4556944444</v>
      </c>
      <c r="B553" s="35" t="n">
        <v>46085.455787037</v>
      </c>
      <c r="C553" s="36" t="s">
        <v>115</v>
      </c>
      <c r="D553" s="36" t="s">
        <v>116</v>
      </c>
      <c r="E553" s="36" t="s">
        <v>117</v>
      </c>
      <c r="F553" s="36" t="s">
        <v>118</v>
      </c>
      <c r="G553" s="36" t="n">
        <f aca="false">IF(A553="","",IF(AND(A553&gt;=Debut,A553&lt;Fin),1,0))</f>
        <v>1</v>
      </c>
      <c r="H553" s="36" t="n">
        <f aca="false">IF(G553=1,INT(ROUND((A553-Debut)*86400,0)/600),"")</f>
        <v>353</v>
      </c>
      <c r="I553" s="36" t="n">
        <f aca="false">IF(G553=1,INT(ROUND((A553-Debut)*86400,0)/3600),"")</f>
        <v>58</v>
      </c>
      <c r="J553" s="36" t="n">
        <f aca="false">IF(OR(A553="",B553=""),"",ROUND((B553-A553)*86400,0))</f>
        <v>8</v>
      </c>
      <c r="K553" s="37" t="n">
        <f aca="false">IF(G553=1,IF(COUNTIFS($C:$C,C553,$G:$G,1,$A:$A,"&gt;="&amp;(A553-FenetreInterm/86400),$A:$A,"&lt;="&amp;A553)&gt;=NbInterm,1,0),"")</f>
        <v>1</v>
      </c>
      <c r="L553" s="37" t="n">
        <f aca="false">IF(G553=1,IF(B553="",0,IF(J553&lt;SeuilFugitive,1,0)),"")</f>
        <v>0</v>
      </c>
      <c r="M553" s="37" t="n">
        <f aca="false">IF(G553=1,IF(B553="",IF((Fin-A553)*24&gt;SeuilFigee,1,0),IF(J553&gt;SeuilFigee*3600,1,0)),"")</f>
        <v>0</v>
      </c>
      <c r="N553" s="0" t="str">
        <f aca="false">IF(G553=1,IF(COUNTIF(H$2:H553,H553)=1,COUNTIF($H:$H,H553),""),"")</f>
        <v/>
      </c>
      <c r="O553" s="0" t="str">
        <f aca="false">IF(G553=1,IF(COUNTIF(I$2:I553,I553)=1,COUNTIF($I:$I,I553),""),"")</f>
        <v/>
      </c>
      <c r="P553" s="38" t="str">
        <f aca="false">IF(G553=1,IF(COUNTIFS(C$2:C553,C553,G$2:G553,1)=1,COUNTIFS($C:$C,C553,$G:$G,1)+ROW()/10000000,""),"")</f>
        <v/>
      </c>
      <c r="Q553" s="36" t="n">
        <f aca="false">IF(K553=1,IF(COUNTIFS(C$2:C553,C553,K$2:K553,1)=1,1,0),"")</f>
        <v>0</v>
      </c>
      <c r="R553" s="0" t="str">
        <f aca="false">IF(M553=1,IF(COUNTIFS(C$2:C553,C553,M$2:M553,1)=1,1,0),"")</f>
        <v/>
      </c>
      <c r="S553" s="0" t="str">
        <f aca="false">IF(L553=1,IF(COUNTIFS(C$2:C553,C553,L$2:L553,1)=1,1,0),"")</f>
        <v/>
      </c>
      <c r="T553" s="38" t="str">
        <f aca="false">IF(N553="","",N553+ROW()/10000000)</f>
        <v/>
      </c>
      <c r="U553" s="36" t="n">
        <f aca="false">IF(G553=1,IF(B553="",1,0),"")</f>
        <v>0</v>
      </c>
    </row>
    <row r="554" customFormat="false" ht="15" hidden="false" customHeight="false" outlineLevel="0" collapsed="false">
      <c r="A554" s="35" t="n">
        <v>46085.4686342593</v>
      </c>
      <c r="B554" s="35" t="n">
        <v>46085.4687962963</v>
      </c>
      <c r="C554" s="36" t="s">
        <v>115</v>
      </c>
      <c r="D554" s="36" t="s">
        <v>116</v>
      </c>
      <c r="E554" s="36" t="s">
        <v>117</v>
      </c>
      <c r="F554" s="36" t="s">
        <v>118</v>
      </c>
      <c r="G554" s="36" t="n">
        <f aca="false">IF(A554="","",IF(AND(A554&gt;=Debut,A554&lt;Fin),1,0))</f>
        <v>1</v>
      </c>
      <c r="H554" s="36" t="n">
        <f aca="false">IF(G554=1,INT(ROUND((A554-Debut)*86400,0)/600),"")</f>
        <v>355</v>
      </c>
      <c r="I554" s="36" t="n">
        <f aca="false">IF(G554=1,INT(ROUND((A554-Debut)*86400,0)/3600),"")</f>
        <v>59</v>
      </c>
      <c r="J554" s="36" t="n">
        <f aca="false">IF(OR(A554="",B554=""),"",ROUND((B554-A554)*86400,0))</f>
        <v>14</v>
      </c>
      <c r="K554" s="37" t="n">
        <f aca="false">IF(G554=1,IF(COUNTIFS($C:$C,C554,$G:$G,1,$A:$A,"&gt;="&amp;(A554-FenetreInterm/86400),$A:$A,"&lt;="&amp;A554)&gt;=NbInterm,1,0),"")</f>
        <v>0</v>
      </c>
      <c r="L554" s="37" t="n">
        <f aca="false">IF(G554=1,IF(B554="",0,IF(J554&lt;SeuilFugitive,1,0)),"")</f>
        <v>0</v>
      </c>
      <c r="M554" s="37" t="n">
        <f aca="false">IF(G554=1,IF(B554="",IF((Fin-A554)*24&gt;SeuilFigee,1,0),IF(J554&gt;SeuilFigee*3600,1,0)),"")</f>
        <v>0</v>
      </c>
      <c r="N554" s="36" t="n">
        <f aca="false">IF(G554=1,IF(COUNTIF(H$2:H554,H554)=1,COUNTIF($H:$H,H554),""),"")</f>
        <v>9</v>
      </c>
      <c r="O554" s="36" t="n">
        <f aca="false">IF(G554=1,IF(COUNTIF(I$2:I554,I554)=1,COUNTIF($I:$I,I554),""),"")</f>
        <v>28</v>
      </c>
      <c r="P554" s="38" t="str">
        <f aca="false">IF(G554=1,IF(COUNTIFS(C$2:C554,C554,G$2:G554,1)=1,COUNTIFS($C:$C,C554,$G:$G,1)+ROW()/10000000,""),"")</f>
        <v/>
      </c>
      <c r="Q554" s="0" t="str">
        <f aca="false">IF(K554=1,IF(COUNTIFS(C$2:C554,C554,K$2:K554,1)=1,1,0),"")</f>
        <v/>
      </c>
      <c r="R554" s="0" t="str">
        <f aca="false">IF(M554=1,IF(COUNTIFS(C$2:C554,C554,M$2:M554,1)=1,1,0),"")</f>
        <v/>
      </c>
      <c r="S554" s="0" t="str">
        <f aca="false">IF(L554=1,IF(COUNTIFS(C$2:C554,C554,L$2:L554,1)=1,1,0),"")</f>
        <v/>
      </c>
      <c r="T554" s="38" t="n">
        <f aca="false">IF(N554="","",N554+ROW()/10000000)</f>
        <v>9.0000554</v>
      </c>
      <c r="U554" s="36" t="n">
        <f aca="false">IF(G554=1,IF(B554="",1,0),"")</f>
        <v>0</v>
      </c>
    </row>
    <row r="555" customFormat="false" ht="15" hidden="false" customHeight="false" outlineLevel="0" collapsed="false">
      <c r="A555" s="35" t="n">
        <v>46085.4688194445</v>
      </c>
      <c r="B555" s="35" t="n">
        <v>46085.4690393519</v>
      </c>
      <c r="C555" s="36" t="s">
        <v>115</v>
      </c>
      <c r="D555" s="36" t="s">
        <v>116</v>
      </c>
      <c r="E555" s="36" t="s">
        <v>117</v>
      </c>
      <c r="F555" s="36" t="s">
        <v>118</v>
      </c>
      <c r="G555" s="36" t="n">
        <f aca="false">IF(A555="","",IF(AND(A555&gt;=Debut,A555&lt;Fin),1,0))</f>
        <v>1</v>
      </c>
      <c r="H555" s="36" t="n">
        <f aca="false">IF(G555=1,INT(ROUND((A555-Debut)*86400,0)/600),"")</f>
        <v>355</v>
      </c>
      <c r="I555" s="36" t="n">
        <f aca="false">IF(G555=1,INT(ROUND((A555-Debut)*86400,0)/3600),"")</f>
        <v>59</v>
      </c>
      <c r="J555" s="36" t="n">
        <f aca="false">IF(OR(A555="",B555=""),"",ROUND((B555-A555)*86400,0))</f>
        <v>19</v>
      </c>
      <c r="K555" s="37" t="n">
        <f aca="false">IF(G555=1,IF(COUNTIFS($C:$C,C555,$G:$G,1,$A:$A,"&gt;="&amp;(A555-FenetreInterm/86400),$A:$A,"&lt;="&amp;A555)&gt;=NbInterm,1,0),"")</f>
        <v>0</v>
      </c>
      <c r="L555" s="37" t="n">
        <f aca="false">IF(G555=1,IF(B555="",0,IF(J555&lt;SeuilFugitive,1,0)),"")</f>
        <v>0</v>
      </c>
      <c r="M555" s="37" t="n">
        <f aca="false">IF(G555=1,IF(B555="",IF((Fin-A555)*24&gt;SeuilFigee,1,0),IF(J555&gt;SeuilFigee*3600,1,0)),"")</f>
        <v>0</v>
      </c>
      <c r="N555" s="0" t="str">
        <f aca="false">IF(G555=1,IF(COUNTIF(H$2:H555,H555)=1,COUNTIF($H:$H,H555),""),"")</f>
        <v/>
      </c>
      <c r="O555" s="0" t="str">
        <f aca="false">IF(G555=1,IF(COUNTIF(I$2:I555,I555)=1,COUNTIF($I:$I,I555),""),"")</f>
        <v/>
      </c>
      <c r="P555" s="38" t="str">
        <f aca="false">IF(G555=1,IF(COUNTIFS(C$2:C555,C555,G$2:G555,1)=1,COUNTIFS($C:$C,C555,$G:$G,1)+ROW()/10000000,""),"")</f>
        <v/>
      </c>
      <c r="Q555" s="0" t="str">
        <f aca="false">IF(K555=1,IF(COUNTIFS(C$2:C555,C555,K$2:K555,1)=1,1,0),"")</f>
        <v/>
      </c>
      <c r="R555" s="0" t="str">
        <f aca="false">IF(M555=1,IF(COUNTIFS(C$2:C555,C555,M$2:M555,1)=1,1,0),"")</f>
        <v/>
      </c>
      <c r="S555" s="0" t="str">
        <f aca="false">IF(L555=1,IF(COUNTIFS(C$2:C555,C555,L$2:L555,1)=1,1,0),"")</f>
        <v/>
      </c>
      <c r="T555" s="38" t="str">
        <f aca="false">IF(N555="","",N555+ROW()/10000000)</f>
        <v/>
      </c>
      <c r="U555" s="36" t="n">
        <f aca="false">IF(G555=1,IF(B555="",1,0),"")</f>
        <v>0</v>
      </c>
    </row>
    <row r="556" customFormat="false" ht="15" hidden="false" customHeight="false" outlineLevel="0" collapsed="false">
      <c r="A556" s="35" t="n">
        <v>46085.4690509259</v>
      </c>
      <c r="B556" s="35" t="n">
        <v>46085.4692939815</v>
      </c>
      <c r="C556" s="36" t="s">
        <v>115</v>
      </c>
      <c r="D556" s="36" t="s">
        <v>116</v>
      </c>
      <c r="E556" s="36" t="s">
        <v>117</v>
      </c>
      <c r="F556" s="36" t="s">
        <v>118</v>
      </c>
      <c r="G556" s="36" t="n">
        <f aca="false">IF(A556="","",IF(AND(A556&gt;=Debut,A556&lt;Fin),1,0))</f>
        <v>1</v>
      </c>
      <c r="H556" s="36" t="n">
        <f aca="false">IF(G556=1,INT(ROUND((A556-Debut)*86400,0)/600),"")</f>
        <v>355</v>
      </c>
      <c r="I556" s="36" t="n">
        <f aca="false">IF(G556=1,INT(ROUND((A556-Debut)*86400,0)/3600),"")</f>
        <v>59</v>
      </c>
      <c r="J556" s="36" t="n">
        <f aca="false">IF(OR(A556="",B556=""),"",ROUND((B556-A556)*86400,0))</f>
        <v>21</v>
      </c>
      <c r="K556" s="37" t="n">
        <f aca="false">IF(G556=1,IF(COUNTIFS($C:$C,C556,$G:$G,1,$A:$A,"&gt;="&amp;(A556-FenetreInterm/86400),$A:$A,"&lt;="&amp;A556)&gt;=NbInterm,1,0),"")</f>
        <v>1</v>
      </c>
      <c r="L556" s="37" t="n">
        <f aca="false">IF(G556=1,IF(B556="",0,IF(J556&lt;SeuilFugitive,1,0)),"")</f>
        <v>0</v>
      </c>
      <c r="M556" s="37" t="n">
        <f aca="false">IF(G556=1,IF(B556="",IF((Fin-A556)*24&gt;SeuilFigee,1,0),IF(J556&gt;SeuilFigee*3600,1,0)),"")</f>
        <v>0</v>
      </c>
      <c r="N556" s="0" t="str">
        <f aca="false">IF(G556=1,IF(COUNTIF(H$2:H556,H556)=1,COUNTIF($H:$H,H556),""),"")</f>
        <v/>
      </c>
      <c r="O556" s="0" t="str">
        <f aca="false">IF(G556=1,IF(COUNTIF(I$2:I556,I556)=1,COUNTIF($I:$I,I556),""),"")</f>
        <v/>
      </c>
      <c r="P556" s="38" t="str">
        <f aca="false">IF(G556=1,IF(COUNTIFS(C$2:C556,C556,G$2:G556,1)=1,COUNTIFS($C:$C,C556,$G:$G,1)+ROW()/10000000,""),"")</f>
        <v/>
      </c>
      <c r="Q556" s="36" t="n">
        <f aca="false">IF(K556=1,IF(COUNTIFS(C$2:C556,C556,K$2:K556,1)=1,1,0),"")</f>
        <v>0</v>
      </c>
      <c r="R556" s="0" t="str">
        <f aca="false">IF(M556=1,IF(COUNTIFS(C$2:C556,C556,M$2:M556,1)=1,1,0),"")</f>
        <v/>
      </c>
      <c r="S556" s="0" t="str">
        <f aca="false">IF(L556=1,IF(COUNTIFS(C$2:C556,C556,L$2:L556,1)=1,1,0),"")</f>
        <v/>
      </c>
      <c r="T556" s="38" t="str">
        <f aca="false">IF(N556="","",N556+ROW()/10000000)</f>
        <v/>
      </c>
      <c r="U556" s="36" t="n">
        <f aca="false">IF(G556=1,IF(B556="",1,0),"")</f>
        <v>0</v>
      </c>
    </row>
    <row r="557" customFormat="false" ht="15" hidden="false" customHeight="false" outlineLevel="0" collapsed="false">
      <c r="A557" s="35" t="n">
        <v>46085.4692824074</v>
      </c>
      <c r="B557" s="35" t="n">
        <v>46085.469525463</v>
      </c>
      <c r="C557" s="36" t="s">
        <v>115</v>
      </c>
      <c r="D557" s="36" t="s">
        <v>116</v>
      </c>
      <c r="E557" s="36" t="s">
        <v>117</v>
      </c>
      <c r="F557" s="36" t="s">
        <v>118</v>
      </c>
      <c r="G557" s="36" t="n">
        <f aca="false">IF(A557="","",IF(AND(A557&gt;=Debut,A557&lt;Fin),1,0))</f>
        <v>1</v>
      </c>
      <c r="H557" s="36" t="n">
        <f aca="false">IF(G557=1,INT(ROUND((A557-Debut)*86400,0)/600),"")</f>
        <v>355</v>
      </c>
      <c r="I557" s="36" t="n">
        <f aca="false">IF(G557=1,INT(ROUND((A557-Debut)*86400,0)/3600),"")</f>
        <v>59</v>
      </c>
      <c r="J557" s="36" t="n">
        <f aca="false">IF(OR(A557="",B557=""),"",ROUND((B557-A557)*86400,0))</f>
        <v>21</v>
      </c>
      <c r="K557" s="37" t="n">
        <f aca="false">IF(G557=1,IF(COUNTIFS($C:$C,C557,$G:$G,1,$A:$A,"&gt;="&amp;(A557-FenetreInterm/86400),$A:$A,"&lt;="&amp;A557)&gt;=NbInterm,1,0),"")</f>
        <v>1</v>
      </c>
      <c r="L557" s="37" t="n">
        <f aca="false">IF(G557=1,IF(B557="",0,IF(J557&lt;SeuilFugitive,1,0)),"")</f>
        <v>0</v>
      </c>
      <c r="M557" s="37" t="n">
        <f aca="false">IF(G557=1,IF(B557="",IF((Fin-A557)*24&gt;SeuilFigee,1,0),IF(J557&gt;SeuilFigee*3600,1,0)),"")</f>
        <v>0</v>
      </c>
      <c r="N557" s="0" t="str">
        <f aca="false">IF(G557=1,IF(COUNTIF(H$2:H557,H557)=1,COUNTIF($H:$H,H557),""),"")</f>
        <v/>
      </c>
      <c r="O557" s="0" t="str">
        <f aca="false">IF(G557=1,IF(COUNTIF(I$2:I557,I557)=1,COUNTIF($I:$I,I557),""),"")</f>
        <v/>
      </c>
      <c r="P557" s="38" t="str">
        <f aca="false">IF(G557=1,IF(COUNTIFS(C$2:C557,C557,G$2:G557,1)=1,COUNTIFS($C:$C,C557,$G:$G,1)+ROW()/10000000,""),"")</f>
        <v/>
      </c>
      <c r="Q557" s="36" t="n">
        <f aca="false">IF(K557=1,IF(COUNTIFS(C$2:C557,C557,K$2:K557,1)=1,1,0),"")</f>
        <v>0</v>
      </c>
      <c r="R557" s="0" t="str">
        <f aca="false">IF(M557=1,IF(COUNTIFS(C$2:C557,C557,M$2:M557,1)=1,1,0),"")</f>
        <v/>
      </c>
      <c r="S557" s="0" t="str">
        <f aca="false">IF(L557=1,IF(COUNTIFS(C$2:C557,C557,L$2:L557,1)=1,1,0),"")</f>
        <v/>
      </c>
      <c r="T557" s="38" t="str">
        <f aca="false">IF(N557="","",N557+ROW()/10000000)</f>
        <v/>
      </c>
      <c r="U557" s="36" t="n">
        <f aca="false">IF(G557=1,IF(B557="",1,0),"")</f>
        <v>0</v>
      </c>
    </row>
    <row r="558" customFormat="false" ht="15" hidden="false" customHeight="false" outlineLevel="0" collapsed="false">
      <c r="A558" s="35" t="n">
        <v>46085.469537037</v>
      </c>
      <c r="B558" s="35" t="n">
        <v>46085.4695949074</v>
      </c>
      <c r="C558" s="36" t="s">
        <v>115</v>
      </c>
      <c r="D558" s="36" t="s">
        <v>116</v>
      </c>
      <c r="E558" s="36" t="s">
        <v>117</v>
      </c>
      <c r="F558" s="36" t="s">
        <v>118</v>
      </c>
      <c r="G558" s="36" t="n">
        <f aca="false">IF(A558="","",IF(AND(A558&gt;=Debut,A558&lt;Fin),1,0))</f>
        <v>1</v>
      </c>
      <c r="H558" s="36" t="n">
        <f aca="false">IF(G558=1,INT(ROUND((A558-Debut)*86400,0)/600),"")</f>
        <v>355</v>
      </c>
      <c r="I558" s="36" t="n">
        <f aca="false">IF(G558=1,INT(ROUND((A558-Debut)*86400,0)/3600),"")</f>
        <v>59</v>
      </c>
      <c r="J558" s="36" t="n">
        <f aca="false">IF(OR(A558="",B558=""),"",ROUND((B558-A558)*86400,0))</f>
        <v>5</v>
      </c>
      <c r="K558" s="37" t="n">
        <f aca="false">IF(G558=1,IF(COUNTIFS($C:$C,C558,$G:$G,1,$A:$A,"&gt;="&amp;(A558-FenetreInterm/86400),$A:$A,"&lt;="&amp;A558)&gt;=NbInterm,1,0),"")</f>
        <v>1</v>
      </c>
      <c r="L558" s="37" t="n">
        <f aca="false">IF(G558=1,IF(B558="",0,IF(J558&lt;SeuilFugitive,1,0)),"")</f>
        <v>0</v>
      </c>
      <c r="M558" s="37" t="n">
        <f aca="false">IF(G558=1,IF(B558="",IF((Fin-A558)*24&gt;SeuilFigee,1,0),IF(J558&gt;SeuilFigee*3600,1,0)),"")</f>
        <v>0</v>
      </c>
      <c r="N558" s="0" t="str">
        <f aca="false">IF(G558=1,IF(COUNTIF(H$2:H558,H558)=1,COUNTIF($H:$H,H558),""),"")</f>
        <v/>
      </c>
      <c r="O558" s="0" t="str">
        <f aca="false">IF(G558=1,IF(COUNTIF(I$2:I558,I558)=1,COUNTIF($I:$I,I558),""),"")</f>
        <v/>
      </c>
      <c r="P558" s="38" t="str">
        <f aca="false">IF(G558=1,IF(COUNTIFS(C$2:C558,C558,G$2:G558,1)=1,COUNTIFS($C:$C,C558,$G:$G,1)+ROW()/10000000,""),"")</f>
        <v/>
      </c>
      <c r="Q558" s="36" t="n">
        <f aca="false">IF(K558=1,IF(COUNTIFS(C$2:C558,C558,K$2:K558,1)=1,1,0),"")</f>
        <v>0</v>
      </c>
      <c r="R558" s="0" t="str">
        <f aca="false">IF(M558=1,IF(COUNTIFS(C$2:C558,C558,M$2:M558,1)=1,1,0),"")</f>
        <v/>
      </c>
      <c r="S558" s="0" t="str">
        <f aca="false">IF(L558=1,IF(COUNTIFS(C$2:C558,C558,L$2:L558,1)=1,1,0),"")</f>
        <v/>
      </c>
      <c r="T558" s="38" t="str">
        <f aca="false">IF(N558="","",N558+ROW()/10000000)</f>
        <v/>
      </c>
      <c r="U558" s="36" t="n">
        <f aca="false">IF(G558=1,IF(B558="",1,0),"")</f>
        <v>0</v>
      </c>
    </row>
    <row r="559" customFormat="false" ht="15" hidden="false" customHeight="false" outlineLevel="0" collapsed="false">
      <c r="A559" s="35" t="n">
        <v>46085.4696412037</v>
      </c>
      <c r="B559" s="35" t="n">
        <v>46085.4698148148</v>
      </c>
      <c r="C559" s="36" t="s">
        <v>115</v>
      </c>
      <c r="D559" s="36" t="s">
        <v>116</v>
      </c>
      <c r="E559" s="36" t="s">
        <v>117</v>
      </c>
      <c r="F559" s="36" t="s">
        <v>118</v>
      </c>
      <c r="G559" s="36" t="n">
        <f aca="false">IF(A559="","",IF(AND(A559&gt;=Debut,A559&lt;Fin),1,0))</f>
        <v>1</v>
      </c>
      <c r="H559" s="36" t="n">
        <f aca="false">IF(G559=1,INT(ROUND((A559-Debut)*86400,0)/600),"")</f>
        <v>355</v>
      </c>
      <c r="I559" s="36" t="n">
        <f aca="false">IF(G559=1,INT(ROUND((A559-Debut)*86400,0)/3600),"")</f>
        <v>59</v>
      </c>
      <c r="J559" s="36" t="n">
        <f aca="false">IF(OR(A559="",B559=""),"",ROUND((B559-A559)*86400,0))</f>
        <v>15</v>
      </c>
      <c r="K559" s="37" t="n">
        <f aca="false">IF(G559=1,IF(COUNTIFS($C:$C,C559,$G:$G,1,$A:$A,"&gt;="&amp;(A559-FenetreInterm/86400),$A:$A,"&lt;="&amp;A559)&gt;=NbInterm,1,0),"")</f>
        <v>1</v>
      </c>
      <c r="L559" s="37" t="n">
        <f aca="false">IF(G559=1,IF(B559="",0,IF(J559&lt;SeuilFugitive,1,0)),"")</f>
        <v>0</v>
      </c>
      <c r="M559" s="37" t="n">
        <f aca="false">IF(G559=1,IF(B559="",IF((Fin-A559)*24&gt;SeuilFigee,1,0),IF(J559&gt;SeuilFigee*3600,1,0)),"")</f>
        <v>0</v>
      </c>
      <c r="N559" s="0" t="str">
        <f aca="false">IF(G559=1,IF(COUNTIF(H$2:H559,H559)=1,COUNTIF($H:$H,H559),""),"")</f>
        <v/>
      </c>
      <c r="O559" s="0" t="str">
        <f aca="false">IF(G559=1,IF(COUNTIF(I$2:I559,I559)=1,COUNTIF($I:$I,I559),""),"")</f>
        <v/>
      </c>
      <c r="P559" s="38" t="str">
        <f aca="false">IF(G559=1,IF(COUNTIFS(C$2:C559,C559,G$2:G559,1)=1,COUNTIFS($C:$C,C559,$G:$G,1)+ROW()/10000000,""),"")</f>
        <v/>
      </c>
      <c r="Q559" s="36" t="n">
        <f aca="false">IF(K559=1,IF(COUNTIFS(C$2:C559,C559,K$2:K559,1)=1,1,0),"")</f>
        <v>0</v>
      </c>
      <c r="R559" s="0" t="str">
        <f aca="false">IF(M559=1,IF(COUNTIFS(C$2:C559,C559,M$2:M559,1)=1,1,0),"")</f>
        <v/>
      </c>
      <c r="S559" s="0" t="str">
        <f aca="false">IF(L559=1,IF(COUNTIFS(C$2:C559,C559,L$2:L559,1)=1,1,0),"")</f>
        <v/>
      </c>
      <c r="T559" s="38" t="str">
        <f aca="false">IF(N559="","",N559+ROW()/10000000)</f>
        <v/>
      </c>
      <c r="U559" s="36" t="n">
        <f aca="false">IF(G559=1,IF(B559="",1,0),"")</f>
        <v>0</v>
      </c>
    </row>
    <row r="560" customFormat="false" ht="15" hidden="false" customHeight="false" outlineLevel="0" collapsed="false">
      <c r="A560" s="35" t="n">
        <v>46085.4697453704</v>
      </c>
      <c r="B560" s="35" t="n">
        <v>46085.47</v>
      </c>
      <c r="C560" s="36" t="s">
        <v>115</v>
      </c>
      <c r="D560" s="36" t="s">
        <v>116</v>
      </c>
      <c r="E560" s="36" t="s">
        <v>117</v>
      </c>
      <c r="F560" s="36" t="s">
        <v>118</v>
      </c>
      <c r="G560" s="36" t="n">
        <f aca="false">IF(A560="","",IF(AND(A560&gt;=Debut,A560&lt;Fin),1,0))</f>
        <v>1</v>
      </c>
      <c r="H560" s="36" t="n">
        <f aca="false">IF(G560=1,INT(ROUND((A560-Debut)*86400,0)/600),"")</f>
        <v>355</v>
      </c>
      <c r="I560" s="36" t="n">
        <f aca="false">IF(G560=1,INT(ROUND((A560-Debut)*86400,0)/3600),"")</f>
        <v>59</v>
      </c>
      <c r="J560" s="36" t="n">
        <f aca="false">IF(OR(A560="",B560=""),"",ROUND((B560-A560)*86400,0))</f>
        <v>22</v>
      </c>
      <c r="K560" s="37" t="n">
        <f aca="false">IF(G560=1,IF(COUNTIFS($C:$C,C560,$G:$G,1,$A:$A,"&gt;="&amp;(A560-FenetreInterm/86400),$A:$A,"&lt;="&amp;A560)&gt;=NbInterm,1,0),"")</f>
        <v>1</v>
      </c>
      <c r="L560" s="37" t="n">
        <f aca="false">IF(G560=1,IF(B560="",0,IF(J560&lt;SeuilFugitive,1,0)),"")</f>
        <v>0</v>
      </c>
      <c r="M560" s="37" t="n">
        <f aca="false">IF(G560=1,IF(B560="",IF((Fin-A560)*24&gt;SeuilFigee,1,0),IF(J560&gt;SeuilFigee*3600,1,0)),"")</f>
        <v>0</v>
      </c>
      <c r="N560" s="0" t="str">
        <f aca="false">IF(G560=1,IF(COUNTIF(H$2:H560,H560)=1,COUNTIF($H:$H,H560),""),"")</f>
        <v/>
      </c>
      <c r="O560" s="0" t="str">
        <f aca="false">IF(G560=1,IF(COUNTIF(I$2:I560,I560)=1,COUNTIF($I:$I,I560),""),"")</f>
        <v/>
      </c>
      <c r="P560" s="38" t="str">
        <f aca="false">IF(G560=1,IF(COUNTIFS(C$2:C560,C560,G$2:G560,1)=1,COUNTIFS($C:$C,C560,$G:$G,1)+ROW()/10000000,""),"")</f>
        <v/>
      </c>
      <c r="Q560" s="36" t="n">
        <f aca="false">IF(K560=1,IF(COUNTIFS(C$2:C560,C560,K$2:K560,1)=1,1,0),"")</f>
        <v>0</v>
      </c>
      <c r="R560" s="0" t="str">
        <f aca="false">IF(M560=1,IF(COUNTIFS(C$2:C560,C560,M$2:M560,1)=1,1,0),"")</f>
        <v/>
      </c>
      <c r="S560" s="0" t="str">
        <f aca="false">IF(L560=1,IF(COUNTIFS(C$2:C560,C560,L$2:L560,1)=1,1,0),"")</f>
        <v/>
      </c>
      <c r="T560" s="38" t="str">
        <f aca="false">IF(N560="","",N560+ROW()/10000000)</f>
        <v/>
      </c>
      <c r="U560" s="36" t="n">
        <f aca="false">IF(G560=1,IF(B560="",1,0),"")</f>
        <v>0</v>
      </c>
    </row>
    <row r="561" customFormat="false" ht="15" hidden="false" customHeight="false" outlineLevel="0" collapsed="false">
      <c r="A561" s="35" t="n">
        <v>46085.4699421296</v>
      </c>
      <c r="B561" s="35" t="n">
        <v>46085.4702083333</v>
      </c>
      <c r="C561" s="36" t="s">
        <v>115</v>
      </c>
      <c r="D561" s="36" t="s">
        <v>116</v>
      </c>
      <c r="E561" s="36" t="s">
        <v>117</v>
      </c>
      <c r="F561" s="36" t="s">
        <v>118</v>
      </c>
      <c r="G561" s="36" t="n">
        <f aca="false">IF(A561="","",IF(AND(A561&gt;=Debut,A561&lt;Fin),1,0))</f>
        <v>1</v>
      </c>
      <c r="H561" s="36" t="n">
        <f aca="false">IF(G561=1,INT(ROUND((A561-Debut)*86400,0)/600),"")</f>
        <v>355</v>
      </c>
      <c r="I561" s="36" t="n">
        <f aca="false">IF(G561=1,INT(ROUND((A561-Debut)*86400,0)/3600),"")</f>
        <v>59</v>
      </c>
      <c r="J561" s="36" t="n">
        <f aca="false">IF(OR(A561="",B561=""),"",ROUND((B561-A561)*86400,0))</f>
        <v>23</v>
      </c>
      <c r="K561" s="37" t="n">
        <f aca="false">IF(G561=1,IF(COUNTIFS($C:$C,C561,$G:$G,1,$A:$A,"&gt;="&amp;(A561-FenetreInterm/86400),$A:$A,"&lt;="&amp;A561)&gt;=NbInterm,1,0),"")</f>
        <v>1</v>
      </c>
      <c r="L561" s="37" t="n">
        <f aca="false">IF(G561=1,IF(B561="",0,IF(J561&lt;SeuilFugitive,1,0)),"")</f>
        <v>0</v>
      </c>
      <c r="M561" s="37" t="n">
        <f aca="false">IF(G561=1,IF(B561="",IF((Fin-A561)*24&gt;SeuilFigee,1,0),IF(J561&gt;SeuilFigee*3600,1,0)),"")</f>
        <v>0</v>
      </c>
      <c r="N561" s="0" t="str">
        <f aca="false">IF(G561=1,IF(COUNTIF(H$2:H561,H561)=1,COUNTIF($H:$H,H561),""),"")</f>
        <v/>
      </c>
      <c r="O561" s="0" t="str">
        <f aca="false">IF(G561=1,IF(COUNTIF(I$2:I561,I561)=1,COUNTIF($I:$I,I561),""),"")</f>
        <v/>
      </c>
      <c r="P561" s="38" t="str">
        <f aca="false">IF(G561=1,IF(COUNTIFS(C$2:C561,C561,G$2:G561,1)=1,COUNTIFS($C:$C,C561,$G:$G,1)+ROW()/10000000,""),"")</f>
        <v/>
      </c>
      <c r="Q561" s="36" t="n">
        <f aca="false">IF(K561=1,IF(COUNTIFS(C$2:C561,C561,K$2:K561,1)=1,1,0),"")</f>
        <v>0</v>
      </c>
      <c r="R561" s="0" t="str">
        <f aca="false">IF(M561=1,IF(COUNTIFS(C$2:C561,C561,M$2:M561,1)=1,1,0),"")</f>
        <v/>
      </c>
      <c r="S561" s="0" t="str">
        <f aca="false">IF(L561=1,IF(COUNTIFS(C$2:C561,C561,L$2:L561,1)=1,1,0),"")</f>
        <v/>
      </c>
      <c r="T561" s="38" t="str">
        <f aca="false">IF(N561="","",N561+ROW()/10000000)</f>
        <v/>
      </c>
      <c r="U561" s="36" t="n">
        <f aca="false">IF(G561=1,IF(B561="",1,0),"")</f>
        <v>0</v>
      </c>
    </row>
    <row r="562" customFormat="false" ht="15" hidden="false" customHeight="false" outlineLevel="0" collapsed="false">
      <c r="A562" s="35" t="n">
        <v>46085.4701157407</v>
      </c>
      <c r="B562" s="35" t="n">
        <v>46085.4701851852</v>
      </c>
      <c r="C562" s="36" t="s">
        <v>115</v>
      </c>
      <c r="D562" s="36" t="s">
        <v>116</v>
      </c>
      <c r="E562" s="36" t="s">
        <v>117</v>
      </c>
      <c r="F562" s="36" t="s">
        <v>118</v>
      </c>
      <c r="G562" s="36" t="n">
        <f aca="false">IF(A562="","",IF(AND(A562&gt;=Debut,A562&lt;Fin),1,0))</f>
        <v>1</v>
      </c>
      <c r="H562" s="36" t="n">
        <f aca="false">IF(G562=1,INT(ROUND((A562-Debut)*86400,0)/600),"")</f>
        <v>355</v>
      </c>
      <c r="I562" s="36" t="n">
        <f aca="false">IF(G562=1,INT(ROUND((A562-Debut)*86400,0)/3600),"")</f>
        <v>59</v>
      </c>
      <c r="J562" s="36" t="n">
        <f aca="false">IF(OR(A562="",B562=""),"",ROUND((B562-A562)*86400,0))</f>
        <v>6</v>
      </c>
      <c r="K562" s="37" t="n">
        <f aca="false">IF(G562=1,IF(COUNTIFS($C:$C,C562,$G:$G,1,$A:$A,"&gt;="&amp;(A562-FenetreInterm/86400),$A:$A,"&lt;="&amp;A562)&gt;=NbInterm,1,0),"")</f>
        <v>1</v>
      </c>
      <c r="L562" s="37" t="n">
        <f aca="false">IF(G562=1,IF(B562="",0,IF(J562&lt;SeuilFugitive,1,0)),"")</f>
        <v>0</v>
      </c>
      <c r="M562" s="37" t="n">
        <f aca="false">IF(G562=1,IF(B562="",IF((Fin-A562)*24&gt;SeuilFigee,1,0),IF(J562&gt;SeuilFigee*3600,1,0)),"")</f>
        <v>0</v>
      </c>
      <c r="N562" s="0" t="str">
        <f aca="false">IF(G562=1,IF(COUNTIF(H$2:H562,H562)=1,COUNTIF($H:$H,H562),""),"")</f>
        <v/>
      </c>
      <c r="O562" s="0" t="str">
        <f aca="false">IF(G562=1,IF(COUNTIF(I$2:I562,I562)=1,COUNTIF($I:$I,I562),""),"")</f>
        <v/>
      </c>
      <c r="P562" s="38" t="str">
        <f aca="false">IF(G562=1,IF(COUNTIFS(C$2:C562,C562,G$2:G562,1)=1,COUNTIFS($C:$C,C562,$G:$G,1)+ROW()/10000000,""),"")</f>
        <v/>
      </c>
      <c r="Q562" s="36" t="n">
        <f aca="false">IF(K562=1,IF(COUNTIFS(C$2:C562,C562,K$2:K562,1)=1,1,0),"")</f>
        <v>0</v>
      </c>
      <c r="R562" s="0" t="str">
        <f aca="false">IF(M562=1,IF(COUNTIFS(C$2:C562,C562,M$2:M562,1)=1,1,0),"")</f>
        <v/>
      </c>
      <c r="S562" s="0" t="str">
        <f aca="false">IF(L562=1,IF(COUNTIFS(C$2:C562,C562,L$2:L562,1)=1,1,0),"")</f>
        <v/>
      </c>
      <c r="T562" s="38" t="str">
        <f aca="false">IF(N562="","",N562+ROW()/10000000)</f>
        <v/>
      </c>
      <c r="U562" s="36" t="n">
        <f aca="false">IF(G562=1,IF(B562="",1,0),"")</f>
        <v>0</v>
      </c>
    </row>
    <row r="563" customFormat="false" ht="15" hidden="false" customHeight="false" outlineLevel="0" collapsed="false">
      <c r="A563" s="35" t="n">
        <v>46085.4818518519</v>
      </c>
      <c r="B563" s="35" t="n">
        <v>46085.4819212963</v>
      </c>
      <c r="C563" s="36" t="s">
        <v>140</v>
      </c>
      <c r="D563" s="36" t="s">
        <v>141</v>
      </c>
      <c r="E563" s="36" t="s">
        <v>128</v>
      </c>
      <c r="F563" s="36" t="s">
        <v>122</v>
      </c>
      <c r="G563" s="36" t="n">
        <f aca="false">IF(A563="","",IF(AND(A563&gt;=Debut,A563&lt;Fin),1,0))</f>
        <v>1</v>
      </c>
      <c r="H563" s="36" t="n">
        <f aca="false">IF(G563=1,INT(ROUND((A563-Debut)*86400,0)/600),"")</f>
        <v>357</v>
      </c>
      <c r="I563" s="36" t="n">
        <f aca="false">IF(G563=1,INT(ROUND((A563-Debut)*86400,0)/3600),"")</f>
        <v>59</v>
      </c>
      <c r="J563" s="36" t="n">
        <f aca="false">IF(OR(A563="",B563=""),"",ROUND((B563-A563)*86400,0))</f>
        <v>6</v>
      </c>
      <c r="K563" s="37" t="n">
        <f aca="false">IF(G563=1,IF(COUNTIFS($C:$C,C563,$G:$G,1,$A:$A,"&gt;="&amp;(A563-FenetreInterm/86400),$A:$A,"&lt;="&amp;A563)&gt;=NbInterm,1,0),"")</f>
        <v>0</v>
      </c>
      <c r="L563" s="37" t="n">
        <f aca="false">IF(G563=1,IF(B563="",0,IF(J563&lt;SeuilFugitive,1,0)),"")</f>
        <v>0</v>
      </c>
      <c r="M563" s="37" t="n">
        <f aca="false">IF(G563=1,IF(B563="",IF((Fin-A563)*24&gt;SeuilFigee,1,0),IF(J563&gt;SeuilFigee*3600,1,0)),"")</f>
        <v>0</v>
      </c>
      <c r="N563" s="36" t="n">
        <f aca="false">IF(G563=1,IF(COUNTIF(H$2:H563,H563)=1,COUNTIF($H:$H,H563),""),"")</f>
        <v>12</v>
      </c>
      <c r="O563" s="0" t="str">
        <f aca="false">IF(G563=1,IF(COUNTIF(I$2:I563,I563)=1,COUNTIF($I:$I,I563),""),"")</f>
        <v/>
      </c>
      <c r="P563" s="38" t="str">
        <f aca="false">IF(G563=1,IF(COUNTIFS(C$2:C563,C563,G$2:G563,1)=1,COUNTIFS($C:$C,C563,$G:$G,1)+ROW()/10000000,""),"")</f>
        <v/>
      </c>
      <c r="Q563" s="0" t="str">
        <f aca="false">IF(K563=1,IF(COUNTIFS(C$2:C563,C563,K$2:K563,1)=1,1,0),"")</f>
        <v/>
      </c>
      <c r="R563" s="0" t="str">
        <f aca="false">IF(M563=1,IF(COUNTIFS(C$2:C563,C563,M$2:M563,1)=1,1,0),"")</f>
        <v/>
      </c>
      <c r="S563" s="0" t="str">
        <f aca="false">IF(L563=1,IF(COUNTIFS(C$2:C563,C563,L$2:L563,1)=1,1,0),"")</f>
        <v/>
      </c>
      <c r="T563" s="38" t="n">
        <f aca="false">IF(N563="","",N563+ROW()/10000000)</f>
        <v>12.0000563</v>
      </c>
      <c r="U563" s="36" t="n">
        <f aca="false">IF(G563=1,IF(B563="",1,0),"")</f>
        <v>0</v>
      </c>
    </row>
    <row r="564" customFormat="false" ht="15" hidden="false" customHeight="false" outlineLevel="0" collapsed="false">
      <c r="A564" s="35" t="n">
        <v>46085.4821064815</v>
      </c>
      <c r="B564" s="35" t="n">
        <v>46085.4821875</v>
      </c>
      <c r="C564" s="36" t="s">
        <v>140</v>
      </c>
      <c r="D564" s="36" t="s">
        <v>141</v>
      </c>
      <c r="E564" s="36" t="s">
        <v>128</v>
      </c>
      <c r="F564" s="36" t="s">
        <v>122</v>
      </c>
      <c r="G564" s="36" t="n">
        <f aca="false">IF(A564="","",IF(AND(A564&gt;=Debut,A564&lt;Fin),1,0))</f>
        <v>1</v>
      </c>
      <c r="H564" s="36" t="n">
        <f aca="false">IF(G564=1,INT(ROUND((A564-Debut)*86400,0)/600),"")</f>
        <v>357</v>
      </c>
      <c r="I564" s="36" t="n">
        <f aca="false">IF(G564=1,INT(ROUND((A564-Debut)*86400,0)/3600),"")</f>
        <v>59</v>
      </c>
      <c r="J564" s="36" t="n">
        <f aca="false">IF(OR(A564="",B564=""),"",ROUND((B564-A564)*86400,0))</f>
        <v>7</v>
      </c>
      <c r="K564" s="37" t="n">
        <f aca="false">IF(G564=1,IF(COUNTIFS($C:$C,C564,$G:$G,1,$A:$A,"&gt;="&amp;(A564-FenetreInterm/86400),$A:$A,"&lt;="&amp;A564)&gt;=NbInterm,1,0),"")</f>
        <v>0</v>
      </c>
      <c r="L564" s="37" t="n">
        <f aca="false">IF(G564=1,IF(B564="",0,IF(J564&lt;SeuilFugitive,1,0)),"")</f>
        <v>0</v>
      </c>
      <c r="M564" s="37" t="n">
        <f aca="false">IF(G564=1,IF(B564="",IF((Fin-A564)*24&gt;SeuilFigee,1,0),IF(J564&gt;SeuilFigee*3600,1,0)),"")</f>
        <v>0</v>
      </c>
      <c r="N564" s="0" t="str">
        <f aca="false">IF(G564=1,IF(COUNTIF(H$2:H564,H564)=1,COUNTIF($H:$H,H564),""),"")</f>
        <v/>
      </c>
      <c r="O564" s="0" t="str">
        <f aca="false">IF(G564=1,IF(COUNTIF(I$2:I564,I564)=1,COUNTIF($I:$I,I564),""),"")</f>
        <v/>
      </c>
      <c r="P564" s="38" t="str">
        <f aca="false">IF(G564=1,IF(COUNTIFS(C$2:C564,C564,G$2:G564,1)=1,COUNTIFS($C:$C,C564,$G:$G,1)+ROW()/10000000,""),"")</f>
        <v/>
      </c>
      <c r="Q564" s="0" t="str">
        <f aca="false">IF(K564=1,IF(COUNTIFS(C$2:C564,C564,K$2:K564,1)=1,1,0),"")</f>
        <v/>
      </c>
      <c r="R564" s="0" t="str">
        <f aca="false">IF(M564=1,IF(COUNTIFS(C$2:C564,C564,M$2:M564,1)=1,1,0),"")</f>
        <v/>
      </c>
      <c r="S564" s="0" t="str">
        <f aca="false">IF(L564=1,IF(COUNTIFS(C$2:C564,C564,L$2:L564,1)=1,1,0),"")</f>
        <v/>
      </c>
      <c r="T564" s="38" t="str">
        <f aca="false">IF(N564="","",N564+ROW()/10000000)</f>
        <v/>
      </c>
      <c r="U564" s="36" t="n">
        <f aca="false">IF(G564=1,IF(B564="",1,0),"")</f>
        <v>0</v>
      </c>
    </row>
    <row r="565" customFormat="false" ht="15" hidden="false" customHeight="false" outlineLevel="0" collapsed="false">
      <c r="A565" s="35" t="n">
        <v>46085.4822916667</v>
      </c>
      <c r="B565" s="35" t="n">
        <v>46085.4823958333</v>
      </c>
      <c r="C565" s="36" t="s">
        <v>140</v>
      </c>
      <c r="D565" s="36" t="s">
        <v>141</v>
      </c>
      <c r="E565" s="36" t="s">
        <v>128</v>
      </c>
      <c r="F565" s="36" t="s">
        <v>122</v>
      </c>
      <c r="G565" s="36" t="n">
        <f aca="false">IF(A565="","",IF(AND(A565&gt;=Debut,A565&lt;Fin),1,0))</f>
        <v>1</v>
      </c>
      <c r="H565" s="36" t="n">
        <f aca="false">IF(G565=1,INT(ROUND((A565-Debut)*86400,0)/600),"")</f>
        <v>357</v>
      </c>
      <c r="I565" s="36" t="n">
        <f aca="false">IF(G565=1,INT(ROUND((A565-Debut)*86400,0)/3600),"")</f>
        <v>59</v>
      </c>
      <c r="J565" s="36" t="n">
        <f aca="false">IF(OR(A565="",B565=""),"",ROUND((B565-A565)*86400,0))</f>
        <v>9</v>
      </c>
      <c r="K565" s="37" t="n">
        <f aca="false">IF(G565=1,IF(COUNTIFS($C:$C,C565,$G:$G,1,$A:$A,"&gt;="&amp;(A565-FenetreInterm/86400),$A:$A,"&lt;="&amp;A565)&gt;=NbInterm,1,0),"")</f>
        <v>1</v>
      </c>
      <c r="L565" s="37" t="n">
        <f aca="false">IF(G565=1,IF(B565="",0,IF(J565&lt;SeuilFugitive,1,0)),"")</f>
        <v>0</v>
      </c>
      <c r="M565" s="37" t="n">
        <f aca="false">IF(G565=1,IF(B565="",IF((Fin-A565)*24&gt;SeuilFigee,1,0),IF(J565&gt;SeuilFigee*3600,1,0)),"")</f>
        <v>0</v>
      </c>
      <c r="N565" s="0" t="str">
        <f aca="false">IF(G565=1,IF(COUNTIF(H$2:H565,H565)=1,COUNTIF($H:$H,H565),""),"")</f>
        <v/>
      </c>
      <c r="O565" s="0" t="str">
        <f aca="false">IF(G565=1,IF(COUNTIF(I$2:I565,I565)=1,COUNTIF($I:$I,I565),""),"")</f>
        <v/>
      </c>
      <c r="P565" s="38" t="str">
        <f aca="false">IF(G565=1,IF(COUNTIFS(C$2:C565,C565,G$2:G565,1)=1,COUNTIFS($C:$C,C565,$G:$G,1)+ROW()/10000000,""),"")</f>
        <v/>
      </c>
      <c r="Q565" s="36" t="n">
        <f aca="false">IF(K565=1,IF(COUNTIFS(C$2:C565,C565,K$2:K565,1)=1,1,0),"")</f>
        <v>0</v>
      </c>
      <c r="R565" s="0" t="str">
        <f aca="false">IF(M565=1,IF(COUNTIFS(C$2:C565,C565,M$2:M565,1)=1,1,0),"")</f>
        <v/>
      </c>
      <c r="S565" s="0" t="str">
        <f aca="false">IF(L565=1,IF(COUNTIFS(C$2:C565,C565,L$2:L565,1)=1,1,0),"")</f>
        <v/>
      </c>
      <c r="T565" s="38" t="str">
        <f aca="false">IF(N565="","",N565+ROW()/10000000)</f>
        <v/>
      </c>
      <c r="U565" s="36" t="n">
        <f aca="false">IF(G565=1,IF(B565="",1,0),"")</f>
        <v>0</v>
      </c>
    </row>
    <row r="566" customFormat="false" ht="15" hidden="false" customHeight="false" outlineLevel="0" collapsed="false">
      <c r="A566" s="35" t="n">
        <v>46085.4824074074</v>
      </c>
      <c r="B566" s="35" t="n">
        <v>46085.4825</v>
      </c>
      <c r="C566" s="36" t="s">
        <v>140</v>
      </c>
      <c r="D566" s="36" t="s">
        <v>141</v>
      </c>
      <c r="E566" s="36" t="s">
        <v>128</v>
      </c>
      <c r="F566" s="36" t="s">
        <v>122</v>
      </c>
      <c r="G566" s="36" t="n">
        <f aca="false">IF(A566="","",IF(AND(A566&gt;=Debut,A566&lt;Fin),1,0))</f>
        <v>1</v>
      </c>
      <c r="H566" s="36" t="n">
        <f aca="false">IF(G566=1,INT(ROUND((A566-Debut)*86400,0)/600),"")</f>
        <v>357</v>
      </c>
      <c r="I566" s="36" t="n">
        <f aca="false">IF(G566=1,INT(ROUND((A566-Debut)*86400,0)/3600),"")</f>
        <v>59</v>
      </c>
      <c r="J566" s="36" t="n">
        <f aca="false">IF(OR(A566="",B566=""),"",ROUND((B566-A566)*86400,0))</f>
        <v>8</v>
      </c>
      <c r="K566" s="37" t="n">
        <f aca="false">IF(G566=1,IF(COUNTIFS($C:$C,C566,$G:$G,1,$A:$A,"&gt;="&amp;(A566-FenetreInterm/86400),$A:$A,"&lt;="&amp;A566)&gt;=NbInterm,1,0),"")</f>
        <v>1</v>
      </c>
      <c r="L566" s="37" t="n">
        <f aca="false">IF(G566=1,IF(B566="",0,IF(J566&lt;SeuilFugitive,1,0)),"")</f>
        <v>0</v>
      </c>
      <c r="M566" s="37" t="n">
        <f aca="false">IF(G566=1,IF(B566="",IF((Fin-A566)*24&gt;SeuilFigee,1,0),IF(J566&gt;SeuilFigee*3600,1,0)),"")</f>
        <v>0</v>
      </c>
      <c r="N566" s="0" t="str">
        <f aca="false">IF(G566=1,IF(COUNTIF(H$2:H566,H566)=1,COUNTIF($H:$H,H566),""),"")</f>
        <v/>
      </c>
      <c r="O566" s="0" t="str">
        <f aca="false">IF(G566=1,IF(COUNTIF(I$2:I566,I566)=1,COUNTIF($I:$I,I566),""),"")</f>
        <v/>
      </c>
      <c r="P566" s="38" t="str">
        <f aca="false">IF(G566=1,IF(COUNTIFS(C$2:C566,C566,G$2:G566,1)=1,COUNTIFS($C:$C,C566,$G:$G,1)+ROW()/10000000,""),"")</f>
        <v/>
      </c>
      <c r="Q566" s="36" t="n">
        <f aca="false">IF(K566=1,IF(COUNTIFS(C$2:C566,C566,K$2:K566,1)=1,1,0),"")</f>
        <v>0</v>
      </c>
      <c r="R566" s="0" t="str">
        <f aca="false">IF(M566=1,IF(COUNTIFS(C$2:C566,C566,M$2:M566,1)=1,1,0),"")</f>
        <v/>
      </c>
      <c r="S566" s="0" t="str">
        <f aca="false">IF(L566=1,IF(COUNTIFS(C$2:C566,C566,L$2:L566,1)=1,1,0),"")</f>
        <v/>
      </c>
      <c r="T566" s="38" t="str">
        <f aca="false">IF(N566="","",N566+ROW()/10000000)</f>
        <v/>
      </c>
      <c r="U566" s="36" t="n">
        <f aca="false">IF(G566=1,IF(B566="",1,0),"")</f>
        <v>0</v>
      </c>
    </row>
    <row r="567" customFormat="false" ht="15" hidden="false" customHeight="false" outlineLevel="0" collapsed="false">
      <c r="A567" s="35" t="n">
        <v>46085.4825694444</v>
      </c>
      <c r="B567" s="35" t="n">
        <v>46085.4826736111</v>
      </c>
      <c r="C567" s="36" t="s">
        <v>140</v>
      </c>
      <c r="D567" s="36" t="s">
        <v>141</v>
      </c>
      <c r="E567" s="36" t="s">
        <v>128</v>
      </c>
      <c r="F567" s="36" t="s">
        <v>122</v>
      </c>
      <c r="G567" s="36" t="n">
        <f aca="false">IF(A567="","",IF(AND(A567&gt;=Debut,A567&lt;Fin),1,0))</f>
        <v>1</v>
      </c>
      <c r="H567" s="36" t="n">
        <f aca="false">IF(G567=1,INT(ROUND((A567-Debut)*86400,0)/600),"")</f>
        <v>357</v>
      </c>
      <c r="I567" s="36" t="n">
        <f aca="false">IF(G567=1,INT(ROUND((A567-Debut)*86400,0)/3600),"")</f>
        <v>59</v>
      </c>
      <c r="J567" s="36" t="n">
        <f aca="false">IF(OR(A567="",B567=""),"",ROUND((B567-A567)*86400,0))</f>
        <v>9</v>
      </c>
      <c r="K567" s="37" t="n">
        <f aca="false">IF(G567=1,IF(COUNTIFS($C:$C,C567,$G:$G,1,$A:$A,"&gt;="&amp;(A567-FenetreInterm/86400),$A:$A,"&lt;="&amp;A567)&gt;=NbInterm,1,0),"")</f>
        <v>1</v>
      </c>
      <c r="L567" s="37" t="n">
        <f aca="false">IF(G567=1,IF(B567="",0,IF(J567&lt;SeuilFugitive,1,0)),"")</f>
        <v>0</v>
      </c>
      <c r="M567" s="37" t="n">
        <f aca="false">IF(G567=1,IF(B567="",IF((Fin-A567)*24&gt;SeuilFigee,1,0),IF(J567&gt;SeuilFigee*3600,1,0)),"")</f>
        <v>0</v>
      </c>
      <c r="N567" s="0" t="str">
        <f aca="false">IF(G567=1,IF(COUNTIF(H$2:H567,H567)=1,COUNTIF($H:$H,H567),""),"")</f>
        <v/>
      </c>
      <c r="O567" s="0" t="str">
        <f aca="false">IF(G567=1,IF(COUNTIF(I$2:I567,I567)=1,COUNTIF($I:$I,I567),""),"")</f>
        <v/>
      </c>
      <c r="P567" s="38" t="str">
        <f aca="false">IF(G567=1,IF(COUNTIFS(C$2:C567,C567,G$2:G567,1)=1,COUNTIFS($C:$C,C567,$G:$G,1)+ROW()/10000000,""),"")</f>
        <v/>
      </c>
      <c r="Q567" s="36" t="n">
        <f aca="false">IF(K567=1,IF(COUNTIFS(C$2:C567,C567,K$2:K567,1)=1,1,0),"")</f>
        <v>0</v>
      </c>
      <c r="R567" s="0" t="str">
        <f aca="false">IF(M567=1,IF(COUNTIFS(C$2:C567,C567,M$2:M567,1)=1,1,0),"")</f>
        <v/>
      </c>
      <c r="S567" s="0" t="str">
        <f aca="false">IF(L567=1,IF(COUNTIFS(C$2:C567,C567,L$2:L567,1)=1,1,0),"")</f>
        <v/>
      </c>
      <c r="T567" s="38" t="str">
        <f aca="false">IF(N567="","",N567+ROW()/10000000)</f>
        <v/>
      </c>
      <c r="U567" s="36" t="n">
        <f aca="false">IF(G567=1,IF(B567="",1,0),"")</f>
        <v>0</v>
      </c>
    </row>
    <row r="568" customFormat="false" ht="15" hidden="false" customHeight="false" outlineLevel="0" collapsed="false">
      <c r="A568" s="35" t="n">
        <v>46085.4828240741</v>
      </c>
      <c r="B568" s="35" t="n">
        <v>46085.4828935185</v>
      </c>
      <c r="C568" s="36" t="s">
        <v>140</v>
      </c>
      <c r="D568" s="36" t="s">
        <v>141</v>
      </c>
      <c r="E568" s="36" t="s">
        <v>128</v>
      </c>
      <c r="F568" s="36" t="s">
        <v>122</v>
      </c>
      <c r="G568" s="36" t="n">
        <f aca="false">IF(A568="","",IF(AND(A568&gt;=Debut,A568&lt;Fin),1,0))</f>
        <v>1</v>
      </c>
      <c r="H568" s="36" t="n">
        <f aca="false">IF(G568=1,INT(ROUND((A568-Debut)*86400,0)/600),"")</f>
        <v>357</v>
      </c>
      <c r="I568" s="36" t="n">
        <f aca="false">IF(G568=1,INT(ROUND((A568-Debut)*86400,0)/3600),"")</f>
        <v>59</v>
      </c>
      <c r="J568" s="36" t="n">
        <f aca="false">IF(OR(A568="",B568=""),"",ROUND((B568-A568)*86400,0))</f>
        <v>6</v>
      </c>
      <c r="K568" s="37" t="n">
        <f aca="false">IF(G568=1,IF(COUNTIFS($C:$C,C568,$G:$G,1,$A:$A,"&gt;="&amp;(A568-FenetreInterm/86400),$A:$A,"&lt;="&amp;A568)&gt;=NbInterm,1,0),"")</f>
        <v>1</v>
      </c>
      <c r="L568" s="37" t="n">
        <f aca="false">IF(G568=1,IF(B568="",0,IF(J568&lt;SeuilFugitive,1,0)),"")</f>
        <v>0</v>
      </c>
      <c r="M568" s="37" t="n">
        <f aca="false">IF(G568=1,IF(B568="",IF((Fin-A568)*24&gt;SeuilFigee,1,0),IF(J568&gt;SeuilFigee*3600,1,0)),"")</f>
        <v>0</v>
      </c>
      <c r="N568" s="0" t="str">
        <f aca="false">IF(G568=1,IF(COUNTIF(H$2:H568,H568)=1,COUNTIF($H:$H,H568),""),"")</f>
        <v/>
      </c>
      <c r="O568" s="0" t="str">
        <f aca="false">IF(G568=1,IF(COUNTIF(I$2:I568,I568)=1,COUNTIF($I:$I,I568),""),"")</f>
        <v/>
      </c>
      <c r="P568" s="38" t="str">
        <f aca="false">IF(G568=1,IF(COUNTIFS(C$2:C568,C568,G$2:G568,1)=1,COUNTIFS($C:$C,C568,$G:$G,1)+ROW()/10000000,""),"")</f>
        <v/>
      </c>
      <c r="Q568" s="36" t="n">
        <f aca="false">IF(K568=1,IF(COUNTIFS(C$2:C568,C568,K$2:K568,1)=1,1,0),"")</f>
        <v>0</v>
      </c>
      <c r="R568" s="0" t="str">
        <f aca="false">IF(M568=1,IF(COUNTIFS(C$2:C568,C568,M$2:M568,1)=1,1,0),"")</f>
        <v/>
      </c>
      <c r="S568" s="0" t="str">
        <f aca="false">IF(L568=1,IF(COUNTIFS(C$2:C568,C568,L$2:L568,1)=1,1,0),"")</f>
        <v/>
      </c>
      <c r="T568" s="38" t="str">
        <f aca="false">IF(N568="","",N568+ROW()/10000000)</f>
        <v/>
      </c>
      <c r="U568" s="36" t="n">
        <f aca="false">IF(G568=1,IF(B568="",1,0),"")</f>
        <v>0</v>
      </c>
    </row>
    <row r="569" customFormat="false" ht="15" hidden="false" customHeight="false" outlineLevel="0" collapsed="false">
      <c r="A569" s="35" t="n">
        <v>46085.4847800926</v>
      </c>
      <c r="B569" s="35" t="n">
        <v>46085.4865046296</v>
      </c>
      <c r="C569" s="36" t="s">
        <v>142</v>
      </c>
      <c r="D569" s="36" t="s">
        <v>143</v>
      </c>
      <c r="E569" s="36" t="s">
        <v>121</v>
      </c>
      <c r="F569" s="36" t="s">
        <v>144</v>
      </c>
      <c r="G569" s="36" t="n">
        <f aca="false">IF(A569="","",IF(AND(A569&gt;=Debut,A569&lt;Fin),1,0))</f>
        <v>1</v>
      </c>
      <c r="H569" s="36" t="n">
        <f aca="false">IF(G569=1,INT(ROUND((A569-Debut)*86400,0)/600),"")</f>
        <v>357</v>
      </c>
      <c r="I569" s="36" t="n">
        <f aca="false">IF(G569=1,INT(ROUND((A569-Debut)*86400,0)/3600),"")</f>
        <v>59</v>
      </c>
      <c r="J569" s="36" t="n">
        <f aca="false">IF(OR(A569="",B569=""),"",ROUND((B569-A569)*86400,0))</f>
        <v>149</v>
      </c>
      <c r="K569" s="37" t="n">
        <f aca="false">IF(G569=1,IF(COUNTIFS($C:$C,C569,$G:$G,1,$A:$A,"&gt;="&amp;(A569-FenetreInterm/86400),$A:$A,"&lt;="&amp;A569)&gt;=NbInterm,1,0),"")</f>
        <v>0</v>
      </c>
      <c r="L569" s="37" t="n">
        <f aca="false">IF(G569=1,IF(B569="",0,IF(J569&lt;SeuilFugitive,1,0)),"")</f>
        <v>0</v>
      </c>
      <c r="M569" s="37" t="n">
        <f aca="false">IF(G569=1,IF(B569="",IF((Fin-A569)*24&gt;SeuilFigee,1,0),IF(J569&gt;SeuilFigee*3600,1,0)),"")</f>
        <v>0</v>
      </c>
      <c r="N569" s="0" t="str">
        <f aca="false">IF(G569=1,IF(COUNTIF(H$2:H569,H569)=1,COUNTIF($H:$H,H569),""),"")</f>
        <v/>
      </c>
      <c r="O569" s="0" t="str">
        <f aca="false">IF(G569=1,IF(COUNTIF(I$2:I569,I569)=1,COUNTIF($I:$I,I569),""),"")</f>
        <v/>
      </c>
      <c r="P569" s="38" t="str">
        <f aca="false">IF(G569=1,IF(COUNTIFS(C$2:C569,C569,G$2:G569,1)=1,COUNTIFS($C:$C,C569,$G:$G,1)+ROW()/10000000,""),"")</f>
        <v/>
      </c>
      <c r="Q569" s="0" t="str">
        <f aca="false">IF(K569=1,IF(COUNTIFS(C$2:C569,C569,K$2:K569,1)=1,1,0),"")</f>
        <v/>
      </c>
      <c r="R569" s="0" t="str">
        <f aca="false">IF(M569=1,IF(COUNTIFS(C$2:C569,C569,M$2:M569,1)=1,1,0),"")</f>
        <v/>
      </c>
      <c r="S569" s="0" t="str">
        <f aca="false">IF(L569=1,IF(COUNTIFS(C$2:C569,C569,L$2:L569,1)=1,1,0),"")</f>
        <v/>
      </c>
      <c r="T569" s="38" t="str">
        <f aca="false">IF(N569="","",N569+ROW()/10000000)</f>
        <v/>
      </c>
      <c r="U569" s="36" t="n">
        <f aca="false">IF(G569=1,IF(B569="",1,0),"")</f>
        <v>0</v>
      </c>
    </row>
    <row r="570" customFormat="false" ht="15" hidden="false" customHeight="false" outlineLevel="0" collapsed="false">
      <c r="A570" s="35" t="n">
        <v>46085.4853819445</v>
      </c>
      <c r="B570" s="35" t="n">
        <v>46085.4854282407</v>
      </c>
      <c r="C570" s="36" t="s">
        <v>140</v>
      </c>
      <c r="D570" s="36" t="s">
        <v>141</v>
      </c>
      <c r="E570" s="36" t="s">
        <v>128</v>
      </c>
      <c r="F570" s="36" t="s">
        <v>122</v>
      </c>
      <c r="G570" s="36" t="n">
        <f aca="false">IF(A570="","",IF(AND(A570&gt;=Debut,A570&lt;Fin),1,0))</f>
        <v>1</v>
      </c>
      <c r="H570" s="36" t="n">
        <f aca="false">IF(G570=1,INT(ROUND((A570-Debut)*86400,0)/600),"")</f>
        <v>357</v>
      </c>
      <c r="I570" s="36" t="n">
        <f aca="false">IF(G570=1,INT(ROUND((A570-Debut)*86400,0)/3600),"")</f>
        <v>59</v>
      </c>
      <c r="J570" s="36" t="n">
        <f aca="false">IF(OR(A570="",B570=""),"",ROUND((B570-A570)*86400,0))</f>
        <v>4</v>
      </c>
      <c r="K570" s="37" t="n">
        <f aca="false">IF(G570=1,IF(COUNTIFS($C:$C,C570,$G:$G,1,$A:$A,"&gt;="&amp;(A570-FenetreInterm/86400),$A:$A,"&lt;="&amp;A570)&gt;=NbInterm,1,0),"")</f>
        <v>0</v>
      </c>
      <c r="L570" s="37" t="n">
        <f aca="false">IF(G570=1,IF(B570="",0,IF(J570&lt;SeuilFugitive,1,0)),"")</f>
        <v>1</v>
      </c>
      <c r="M570" s="37" t="n">
        <f aca="false">IF(G570=1,IF(B570="",IF((Fin-A570)*24&gt;SeuilFigee,1,0),IF(J570&gt;SeuilFigee*3600,1,0)),"")</f>
        <v>0</v>
      </c>
      <c r="N570" s="0" t="str">
        <f aca="false">IF(G570=1,IF(COUNTIF(H$2:H570,H570)=1,COUNTIF($H:$H,H570),""),"")</f>
        <v/>
      </c>
      <c r="O570" s="0" t="str">
        <f aca="false">IF(G570=1,IF(COUNTIF(I$2:I570,I570)=1,COUNTIF($I:$I,I570),""),"")</f>
        <v/>
      </c>
      <c r="P570" s="38" t="str">
        <f aca="false">IF(G570=1,IF(COUNTIFS(C$2:C570,C570,G$2:G570,1)=1,COUNTIFS($C:$C,C570,$G:$G,1)+ROW()/10000000,""),"")</f>
        <v/>
      </c>
      <c r="Q570" s="0" t="str">
        <f aca="false">IF(K570=1,IF(COUNTIFS(C$2:C570,C570,K$2:K570,1)=1,1,0),"")</f>
        <v/>
      </c>
      <c r="R570" s="0" t="str">
        <f aca="false">IF(M570=1,IF(COUNTIFS(C$2:C570,C570,M$2:M570,1)=1,1,0),"")</f>
        <v/>
      </c>
      <c r="S570" s="36" t="n">
        <f aca="false">IF(L570=1,IF(COUNTIFS(C$2:C570,C570,L$2:L570,1)=1,1,0),"")</f>
        <v>0</v>
      </c>
      <c r="T570" s="38" t="str">
        <f aca="false">IF(N570="","",N570+ROW()/10000000)</f>
        <v/>
      </c>
      <c r="U570" s="36" t="n">
        <f aca="false">IF(G570=1,IF(B570="",1,0),"")</f>
        <v>0</v>
      </c>
    </row>
    <row r="571" customFormat="false" ht="15" hidden="false" customHeight="false" outlineLevel="0" collapsed="false">
      <c r="A571" s="35" t="n">
        <v>46085.4855324074</v>
      </c>
      <c r="B571" s="35" t="n">
        <v>46085.4910069444</v>
      </c>
      <c r="C571" s="36" t="s">
        <v>142</v>
      </c>
      <c r="D571" s="36" t="s">
        <v>143</v>
      </c>
      <c r="E571" s="36" t="s">
        <v>121</v>
      </c>
      <c r="F571" s="36" t="s">
        <v>144</v>
      </c>
      <c r="G571" s="36" t="n">
        <f aca="false">IF(A571="","",IF(AND(A571&gt;=Debut,A571&lt;Fin),1,0))</f>
        <v>1</v>
      </c>
      <c r="H571" s="36" t="n">
        <f aca="false">IF(G571=1,INT(ROUND((A571-Debut)*86400,0)/600),"")</f>
        <v>357</v>
      </c>
      <c r="I571" s="36" t="n">
        <f aca="false">IF(G571=1,INT(ROUND((A571-Debut)*86400,0)/3600),"")</f>
        <v>59</v>
      </c>
      <c r="J571" s="36" t="n">
        <f aca="false">IF(OR(A571="",B571=""),"",ROUND((B571-A571)*86400,0))</f>
        <v>473</v>
      </c>
      <c r="K571" s="37" t="n">
        <f aca="false">IF(G571=1,IF(COUNTIFS($C:$C,C571,$G:$G,1,$A:$A,"&gt;="&amp;(A571-FenetreInterm/86400),$A:$A,"&lt;="&amp;A571)&gt;=NbInterm,1,0),"")</f>
        <v>0</v>
      </c>
      <c r="L571" s="37" t="n">
        <f aca="false">IF(G571=1,IF(B571="",0,IF(J571&lt;SeuilFugitive,1,0)),"")</f>
        <v>0</v>
      </c>
      <c r="M571" s="37" t="n">
        <f aca="false">IF(G571=1,IF(B571="",IF((Fin-A571)*24&gt;SeuilFigee,1,0),IF(J571&gt;SeuilFigee*3600,1,0)),"")</f>
        <v>0</v>
      </c>
      <c r="N571" s="0" t="str">
        <f aca="false">IF(G571=1,IF(COUNTIF(H$2:H571,H571)=1,COUNTIF($H:$H,H571),""),"")</f>
        <v/>
      </c>
      <c r="O571" s="0" t="str">
        <f aca="false">IF(G571=1,IF(COUNTIF(I$2:I571,I571)=1,COUNTIF($I:$I,I571),""),"")</f>
        <v/>
      </c>
      <c r="P571" s="38" t="str">
        <f aca="false">IF(G571=1,IF(COUNTIFS(C$2:C571,C571,G$2:G571,1)=1,COUNTIFS($C:$C,C571,$G:$G,1)+ROW()/10000000,""),"")</f>
        <v/>
      </c>
      <c r="Q571" s="0" t="str">
        <f aca="false">IF(K571=1,IF(COUNTIFS(C$2:C571,C571,K$2:K571,1)=1,1,0),"")</f>
        <v/>
      </c>
      <c r="R571" s="0" t="str">
        <f aca="false">IF(M571=1,IF(COUNTIFS(C$2:C571,C571,M$2:M571,1)=1,1,0),"")</f>
        <v/>
      </c>
      <c r="S571" s="0" t="str">
        <f aca="false">IF(L571=1,IF(COUNTIFS(C$2:C571,C571,L$2:L571,1)=1,1,0),"")</f>
        <v/>
      </c>
      <c r="T571" s="38" t="str">
        <f aca="false">IF(N571="","",N571+ROW()/10000000)</f>
        <v/>
      </c>
      <c r="U571" s="36" t="n">
        <f aca="false">IF(G571=1,IF(B571="",1,0),"")</f>
        <v>0</v>
      </c>
    </row>
    <row r="572" customFormat="false" ht="15" hidden="false" customHeight="false" outlineLevel="0" collapsed="false">
      <c r="A572" s="35" t="n">
        <v>46085.485625</v>
      </c>
      <c r="B572" s="35" t="n">
        <v>46085.4856944445</v>
      </c>
      <c r="C572" s="36" t="s">
        <v>140</v>
      </c>
      <c r="D572" s="36" t="s">
        <v>141</v>
      </c>
      <c r="E572" s="36" t="s">
        <v>128</v>
      </c>
      <c r="F572" s="36" t="s">
        <v>122</v>
      </c>
      <c r="G572" s="36" t="n">
        <f aca="false">IF(A572="","",IF(AND(A572&gt;=Debut,A572&lt;Fin),1,0))</f>
        <v>1</v>
      </c>
      <c r="H572" s="36" t="n">
        <f aca="false">IF(G572=1,INT(ROUND((A572-Debut)*86400,0)/600),"")</f>
        <v>357</v>
      </c>
      <c r="I572" s="36" t="n">
        <f aca="false">IF(G572=1,INT(ROUND((A572-Debut)*86400,0)/3600),"")</f>
        <v>59</v>
      </c>
      <c r="J572" s="36" t="n">
        <f aca="false">IF(OR(A572="",B572=""),"",ROUND((B572-A572)*86400,0))</f>
        <v>6</v>
      </c>
      <c r="K572" s="37" t="n">
        <f aca="false">IF(G572=1,IF(COUNTIFS($C:$C,C572,$G:$G,1,$A:$A,"&gt;="&amp;(A572-FenetreInterm/86400),$A:$A,"&lt;="&amp;A572)&gt;=NbInterm,1,0),"")</f>
        <v>0</v>
      </c>
      <c r="L572" s="37" t="n">
        <f aca="false">IF(G572=1,IF(B572="",0,IF(J572&lt;SeuilFugitive,1,0)),"")</f>
        <v>0</v>
      </c>
      <c r="M572" s="37" t="n">
        <f aca="false">IF(G572=1,IF(B572="",IF((Fin-A572)*24&gt;SeuilFigee,1,0),IF(J572&gt;SeuilFigee*3600,1,0)),"")</f>
        <v>0</v>
      </c>
      <c r="N572" s="0" t="str">
        <f aca="false">IF(G572=1,IF(COUNTIF(H$2:H572,H572)=1,COUNTIF($H:$H,H572),""),"")</f>
        <v/>
      </c>
      <c r="O572" s="0" t="str">
        <f aca="false">IF(G572=1,IF(COUNTIF(I$2:I572,I572)=1,COUNTIF($I:$I,I572),""),"")</f>
        <v/>
      </c>
      <c r="P572" s="38" t="str">
        <f aca="false">IF(G572=1,IF(COUNTIFS(C$2:C572,C572,G$2:G572,1)=1,COUNTIFS($C:$C,C572,$G:$G,1)+ROW()/10000000,""),"")</f>
        <v/>
      </c>
      <c r="Q572" s="0" t="str">
        <f aca="false">IF(K572=1,IF(COUNTIFS(C$2:C572,C572,K$2:K572,1)=1,1,0),"")</f>
        <v/>
      </c>
      <c r="R572" s="0" t="str">
        <f aca="false">IF(M572=1,IF(COUNTIFS(C$2:C572,C572,M$2:M572,1)=1,1,0),"")</f>
        <v/>
      </c>
      <c r="S572" s="0" t="str">
        <f aca="false">IF(L572=1,IF(COUNTIFS(C$2:C572,C572,L$2:L572,1)=1,1,0),"")</f>
        <v/>
      </c>
      <c r="T572" s="38" t="str">
        <f aca="false">IF(N572="","",N572+ROW()/10000000)</f>
        <v/>
      </c>
      <c r="U572" s="36" t="n">
        <f aca="false">IF(G572=1,IF(B572="",1,0),"")</f>
        <v>0</v>
      </c>
    </row>
    <row r="573" customFormat="false" ht="15" hidden="false" customHeight="false" outlineLevel="0" collapsed="false">
      <c r="A573" s="35" t="n">
        <v>46085.4858101852</v>
      </c>
      <c r="B573" s="35" t="n">
        <v>46085.4859490741</v>
      </c>
      <c r="C573" s="36" t="s">
        <v>140</v>
      </c>
      <c r="D573" s="36" t="s">
        <v>141</v>
      </c>
      <c r="E573" s="36" t="s">
        <v>128</v>
      </c>
      <c r="F573" s="36" t="s">
        <v>122</v>
      </c>
      <c r="G573" s="36" t="n">
        <f aca="false">IF(A573="","",IF(AND(A573&gt;=Debut,A573&lt;Fin),1,0))</f>
        <v>1</v>
      </c>
      <c r="H573" s="36" t="n">
        <f aca="false">IF(G573=1,INT(ROUND((A573-Debut)*86400,0)/600),"")</f>
        <v>357</v>
      </c>
      <c r="I573" s="36" t="n">
        <f aca="false">IF(G573=1,INT(ROUND((A573-Debut)*86400,0)/3600),"")</f>
        <v>59</v>
      </c>
      <c r="J573" s="36" t="n">
        <f aca="false">IF(OR(A573="",B573=""),"",ROUND((B573-A573)*86400,0))</f>
        <v>12</v>
      </c>
      <c r="K573" s="37" t="n">
        <f aca="false">IF(G573=1,IF(COUNTIFS($C:$C,C573,$G:$G,1,$A:$A,"&gt;="&amp;(A573-FenetreInterm/86400),$A:$A,"&lt;="&amp;A573)&gt;=NbInterm,1,0),"")</f>
        <v>1</v>
      </c>
      <c r="L573" s="37" t="n">
        <f aca="false">IF(G573=1,IF(B573="",0,IF(J573&lt;SeuilFugitive,1,0)),"")</f>
        <v>0</v>
      </c>
      <c r="M573" s="37" t="n">
        <f aca="false">IF(G573=1,IF(B573="",IF((Fin-A573)*24&gt;SeuilFigee,1,0),IF(J573&gt;SeuilFigee*3600,1,0)),"")</f>
        <v>0</v>
      </c>
      <c r="N573" s="0" t="str">
        <f aca="false">IF(G573=1,IF(COUNTIF(H$2:H573,H573)=1,COUNTIF($H:$H,H573),""),"")</f>
        <v/>
      </c>
      <c r="O573" s="0" t="str">
        <f aca="false">IF(G573=1,IF(COUNTIF(I$2:I573,I573)=1,COUNTIF($I:$I,I573),""),"")</f>
        <v/>
      </c>
      <c r="P573" s="38" t="str">
        <f aca="false">IF(G573=1,IF(COUNTIFS(C$2:C573,C573,G$2:G573,1)=1,COUNTIFS($C:$C,C573,$G:$G,1)+ROW()/10000000,""),"")</f>
        <v/>
      </c>
      <c r="Q573" s="36" t="n">
        <f aca="false">IF(K573=1,IF(COUNTIFS(C$2:C573,C573,K$2:K573,1)=1,1,0),"")</f>
        <v>0</v>
      </c>
      <c r="R573" s="0" t="str">
        <f aca="false">IF(M573=1,IF(COUNTIFS(C$2:C573,C573,M$2:M573,1)=1,1,0),"")</f>
        <v/>
      </c>
      <c r="S573" s="0" t="str">
        <f aca="false">IF(L573=1,IF(COUNTIFS(C$2:C573,C573,L$2:L573,1)=1,1,0),"")</f>
        <v/>
      </c>
      <c r="T573" s="38" t="str">
        <f aca="false">IF(N573="","",N573+ROW()/10000000)</f>
        <v/>
      </c>
      <c r="U573" s="36" t="n">
        <f aca="false">IF(G573=1,IF(B573="",1,0),"")</f>
        <v>0</v>
      </c>
    </row>
    <row r="574" customFormat="false" ht="15" hidden="false" customHeight="false" outlineLevel="0" collapsed="false">
      <c r="A574" s="35" t="n">
        <v>46085.4859837963</v>
      </c>
      <c r="B574" s="35" t="n">
        <v>46085.486087963</v>
      </c>
      <c r="C574" s="36" t="s">
        <v>140</v>
      </c>
      <c r="D574" s="36" t="s">
        <v>141</v>
      </c>
      <c r="E574" s="36" t="s">
        <v>128</v>
      </c>
      <c r="F574" s="36" t="s">
        <v>122</v>
      </c>
      <c r="G574" s="36" t="n">
        <f aca="false">IF(A574="","",IF(AND(A574&gt;=Debut,A574&lt;Fin),1,0))</f>
        <v>1</v>
      </c>
      <c r="H574" s="36" t="n">
        <f aca="false">IF(G574=1,INT(ROUND((A574-Debut)*86400,0)/600),"")</f>
        <v>357</v>
      </c>
      <c r="I574" s="36" t="n">
        <f aca="false">IF(G574=1,INT(ROUND((A574-Debut)*86400,0)/3600),"")</f>
        <v>59</v>
      </c>
      <c r="J574" s="36" t="n">
        <f aca="false">IF(OR(A574="",B574=""),"",ROUND((B574-A574)*86400,0))</f>
        <v>9</v>
      </c>
      <c r="K574" s="37" t="n">
        <f aca="false">IF(G574=1,IF(COUNTIFS($C:$C,C574,$G:$G,1,$A:$A,"&gt;="&amp;(A574-FenetreInterm/86400),$A:$A,"&lt;="&amp;A574)&gt;=NbInterm,1,0),"")</f>
        <v>1</v>
      </c>
      <c r="L574" s="37" t="n">
        <f aca="false">IF(G574=1,IF(B574="",0,IF(J574&lt;SeuilFugitive,1,0)),"")</f>
        <v>0</v>
      </c>
      <c r="M574" s="37" t="n">
        <f aca="false">IF(G574=1,IF(B574="",IF((Fin-A574)*24&gt;SeuilFigee,1,0),IF(J574&gt;SeuilFigee*3600,1,0)),"")</f>
        <v>0</v>
      </c>
      <c r="N574" s="0" t="str">
        <f aca="false">IF(G574=1,IF(COUNTIF(H$2:H574,H574)=1,COUNTIF($H:$H,H574),""),"")</f>
        <v/>
      </c>
      <c r="O574" s="0" t="str">
        <f aca="false">IF(G574=1,IF(COUNTIF(I$2:I574,I574)=1,COUNTIF($I:$I,I574),""),"")</f>
        <v/>
      </c>
      <c r="P574" s="38" t="str">
        <f aca="false">IF(G574=1,IF(COUNTIFS(C$2:C574,C574,G$2:G574,1)=1,COUNTIFS($C:$C,C574,$G:$G,1)+ROW()/10000000,""),"")</f>
        <v/>
      </c>
      <c r="Q574" s="36" t="n">
        <f aca="false">IF(K574=1,IF(COUNTIFS(C$2:C574,C574,K$2:K574,1)=1,1,0),"")</f>
        <v>0</v>
      </c>
      <c r="R574" s="0" t="str">
        <f aca="false">IF(M574=1,IF(COUNTIFS(C$2:C574,C574,M$2:M574,1)=1,1,0),"")</f>
        <v/>
      </c>
      <c r="S574" s="0" t="str">
        <f aca="false">IF(L574=1,IF(COUNTIFS(C$2:C574,C574,L$2:L574,1)=1,1,0),"")</f>
        <v/>
      </c>
      <c r="T574" s="38" t="str">
        <f aca="false">IF(N574="","",N574+ROW()/10000000)</f>
        <v/>
      </c>
      <c r="U574" s="36" t="n">
        <f aca="false">IF(G574=1,IF(B574="",1,0),"")</f>
        <v>0</v>
      </c>
    </row>
    <row r="575" customFormat="false" ht="15" hidden="false" customHeight="false" outlineLevel="0" collapsed="false">
      <c r="A575" s="35" t="n">
        <v>46085.4862268519</v>
      </c>
      <c r="B575" s="35" t="n">
        <v>46085.4862847222</v>
      </c>
      <c r="C575" s="36" t="s">
        <v>140</v>
      </c>
      <c r="D575" s="36" t="s">
        <v>141</v>
      </c>
      <c r="E575" s="36" t="s">
        <v>128</v>
      </c>
      <c r="F575" s="36" t="s">
        <v>122</v>
      </c>
      <c r="G575" s="36" t="n">
        <f aca="false">IF(A575="","",IF(AND(A575&gt;=Debut,A575&lt;Fin),1,0))</f>
        <v>1</v>
      </c>
      <c r="H575" s="36" t="n">
        <f aca="false">IF(G575=1,INT(ROUND((A575-Debut)*86400,0)/600),"")</f>
        <v>358</v>
      </c>
      <c r="I575" s="36" t="n">
        <f aca="false">IF(G575=1,INT(ROUND((A575-Debut)*86400,0)/3600),"")</f>
        <v>59</v>
      </c>
      <c r="J575" s="36" t="n">
        <f aca="false">IF(OR(A575="",B575=""),"",ROUND((B575-A575)*86400,0))</f>
        <v>5</v>
      </c>
      <c r="K575" s="37" t="n">
        <f aca="false">IF(G575=1,IF(COUNTIFS($C:$C,C575,$G:$G,1,$A:$A,"&gt;="&amp;(A575-FenetreInterm/86400),$A:$A,"&lt;="&amp;A575)&gt;=NbInterm,1,0),"")</f>
        <v>1</v>
      </c>
      <c r="L575" s="37" t="n">
        <f aca="false">IF(G575=1,IF(B575="",0,IF(J575&lt;SeuilFugitive,1,0)),"")</f>
        <v>0</v>
      </c>
      <c r="M575" s="37" t="n">
        <f aca="false">IF(G575=1,IF(B575="",IF((Fin-A575)*24&gt;SeuilFigee,1,0),IF(J575&gt;SeuilFigee*3600,1,0)),"")</f>
        <v>0</v>
      </c>
      <c r="N575" s="36" t="n">
        <f aca="false">IF(G575=1,IF(COUNTIF(H$2:H575,H575)=1,COUNTIF($H:$H,H575),""),"")</f>
        <v>5</v>
      </c>
      <c r="O575" s="0" t="str">
        <f aca="false">IF(G575=1,IF(COUNTIF(I$2:I575,I575)=1,COUNTIF($I:$I,I575),""),"")</f>
        <v/>
      </c>
      <c r="P575" s="38" t="str">
        <f aca="false">IF(G575=1,IF(COUNTIFS(C$2:C575,C575,G$2:G575,1)=1,COUNTIFS($C:$C,C575,$G:$G,1)+ROW()/10000000,""),"")</f>
        <v/>
      </c>
      <c r="Q575" s="36" t="n">
        <f aca="false">IF(K575=1,IF(COUNTIFS(C$2:C575,C575,K$2:K575,1)=1,1,0),"")</f>
        <v>0</v>
      </c>
      <c r="R575" s="0" t="str">
        <f aca="false">IF(M575=1,IF(COUNTIFS(C$2:C575,C575,M$2:M575,1)=1,1,0),"")</f>
        <v/>
      </c>
      <c r="S575" s="0" t="str">
        <f aca="false">IF(L575=1,IF(COUNTIFS(C$2:C575,C575,L$2:L575,1)=1,1,0),"")</f>
        <v/>
      </c>
      <c r="T575" s="38" t="n">
        <f aca="false">IF(N575="","",N575+ROW()/10000000)</f>
        <v>5.0000575</v>
      </c>
      <c r="U575" s="36" t="n">
        <f aca="false">IF(G575=1,IF(B575="",1,0),"")</f>
        <v>0</v>
      </c>
    </row>
    <row r="576" customFormat="false" ht="15" hidden="false" customHeight="false" outlineLevel="0" collapsed="false">
      <c r="A576" s="35" t="n">
        <v>46085.4863773148</v>
      </c>
      <c r="B576" s="35" t="n">
        <v>46085.4864699074</v>
      </c>
      <c r="C576" s="36" t="s">
        <v>140</v>
      </c>
      <c r="D576" s="36" t="s">
        <v>141</v>
      </c>
      <c r="E576" s="36" t="s">
        <v>128</v>
      </c>
      <c r="F576" s="36" t="s">
        <v>122</v>
      </c>
      <c r="G576" s="36" t="n">
        <f aca="false">IF(A576="","",IF(AND(A576&gt;=Debut,A576&lt;Fin),1,0))</f>
        <v>1</v>
      </c>
      <c r="H576" s="36" t="n">
        <f aca="false">IF(G576=1,INT(ROUND((A576-Debut)*86400,0)/600),"")</f>
        <v>358</v>
      </c>
      <c r="I576" s="36" t="n">
        <f aca="false">IF(G576=1,INT(ROUND((A576-Debut)*86400,0)/3600),"")</f>
        <v>59</v>
      </c>
      <c r="J576" s="36" t="n">
        <f aca="false">IF(OR(A576="",B576=""),"",ROUND((B576-A576)*86400,0))</f>
        <v>8</v>
      </c>
      <c r="K576" s="37" t="n">
        <f aca="false">IF(G576=1,IF(COUNTIFS($C:$C,C576,$G:$G,1,$A:$A,"&gt;="&amp;(A576-FenetreInterm/86400),$A:$A,"&lt;="&amp;A576)&gt;=NbInterm,1,0),"")</f>
        <v>1</v>
      </c>
      <c r="L576" s="37" t="n">
        <f aca="false">IF(G576=1,IF(B576="",0,IF(J576&lt;SeuilFugitive,1,0)),"")</f>
        <v>0</v>
      </c>
      <c r="M576" s="37" t="n">
        <f aca="false">IF(G576=1,IF(B576="",IF((Fin-A576)*24&gt;SeuilFigee,1,0),IF(J576&gt;SeuilFigee*3600,1,0)),"")</f>
        <v>0</v>
      </c>
      <c r="N576" s="0" t="str">
        <f aca="false">IF(G576=1,IF(COUNTIF(H$2:H576,H576)=1,COUNTIF($H:$H,H576),""),"")</f>
        <v/>
      </c>
      <c r="O576" s="0" t="str">
        <f aca="false">IF(G576=1,IF(COUNTIF(I$2:I576,I576)=1,COUNTIF($I:$I,I576),""),"")</f>
        <v/>
      </c>
      <c r="P576" s="38" t="str">
        <f aca="false">IF(G576=1,IF(COUNTIFS(C$2:C576,C576,G$2:G576,1)=1,COUNTIFS($C:$C,C576,$G:$G,1)+ROW()/10000000,""),"")</f>
        <v/>
      </c>
      <c r="Q576" s="36" t="n">
        <f aca="false">IF(K576=1,IF(COUNTIFS(C$2:C576,C576,K$2:K576,1)=1,1,0),"")</f>
        <v>0</v>
      </c>
      <c r="R576" s="0" t="str">
        <f aca="false">IF(M576=1,IF(COUNTIFS(C$2:C576,C576,M$2:M576,1)=1,1,0),"")</f>
        <v/>
      </c>
      <c r="S576" s="0" t="str">
        <f aca="false">IF(L576=1,IF(COUNTIFS(C$2:C576,C576,L$2:L576,1)=1,1,0),"")</f>
        <v/>
      </c>
      <c r="T576" s="38" t="str">
        <f aca="false">IF(N576="","",N576+ROW()/10000000)</f>
        <v/>
      </c>
      <c r="U576" s="36" t="n">
        <f aca="false">IF(G576=1,IF(B576="",1,0),"")</f>
        <v>0</v>
      </c>
    </row>
    <row r="577" customFormat="false" ht="15" hidden="false" customHeight="false" outlineLevel="0" collapsed="false">
      <c r="A577" s="35" t="n">
        <v>46085.4882638889</v>
      </c>
      <c r="B577" s="35" t="n">
        <v>46085.4950925926</v>
      </c>
      <c r="C577" s="36" t="s">
        <v>145</v>
      </c>
      <c r="D577" s="36" t="s">
        <v>146</v>
      </c>
      <c r="E577" s="36" t="s">
        <v>121</v>
      </c>
      <c r="F577" s="36" t="s">
        <v>144</v>
      </c>
      <c r="G577" s="36" t="n">
        <f aca="false">IF(A577="","",IF(AND(A577&gt;=Debut,A577&lt;Fin),1,0))</f>
        <v>1</v>
      </c>
      <c r="H577" s="36" t="n">
        <f aca="false">IF(G577=1,INT(ROUND((A577-Debut)*86400,0)/600),"")</f>
        <v>358</v>
      </c>
      <c r="I577" s="36" t="n">
        <f aca="false">IF(G577=1,INT(ROUND((A577-Debut)*86400,0)/3600),"")</f>
        <v>59</v>
      </c>
      <c r="J577" s="36" t="n">
        <f aca="false">IF(OR(A577="",B577=""),"",ROUND((B577-A577)*86400,0))</f>
        <v>590</v>
      </c>
      <c r="K577" s="37" t="n">
        <f aca="false">IF(G577=1,IF(COUNTIFS($C:$C,C577,$G:$G,1,$A:$A,"&gt;="&amp;(A577-FenetreInterm/86400),$A:$A,"&lt;="&amp;A577)&gt;=NbInterm,1,0),"")</f>
        <v>0</v>
      </c>
      <c r="L577" s="37" t="n">
        <f aca="false">IF(G577=1,IF(B577="",0,IF(J577&lt;SeuilFugitive,1,0)),"")</f>
        <v>0</v>
      </c>
      <c r="M577" s="37" t="n">
        <f aca="false">IF(G577=1,IF(B577="",IF((Fin-A577)*24&gt;SeuilFigee,1,0),IF(J577&gt;SeuilFigee*3600,1,0)),"")</f>
        <v>0</v>
      </c>
      <c r="N577" s="0" t="str">
        <f aca="false">IF(G577=1,IF(COUNTIF(H$2:H577,H577)=1,COUNTIF($H:$H,H577),""),"")</f>
        <v/>
      </c>
      <c r="O577" s="0" t="str">
        <f aca="false">IF(G577=1,IF(COUNTIF(I$2:I577,I577)=1,COUNTIF($I:$I,I577),""),"")</f>
        <v/>
      </c>
      <c r="P577" s="38" t="str">
        <f aca="false">IF(G577=1,IF(COUNTIFS(C$2:C577,C577,G$2:G577,1)=1,COUNTIFS($C:$C,C577,$G:$G,1)+ROW()/10000000,""),"")</f>
        <v/>
      </c>
      <c r="Q577" s="0" t="str">
        <f aca="false">IF(K577=1,IF(COUNTIFS(C$2:C577,C577,K$2:K577,1)=1,1,0),"")</f>
        <v/>
      </c>
      <c r="R577" s="0" t="str">
        <f aca="false">IF(M577=1,IF(COUNTIFS(C$2:C577,C577,M$2:M577,1)=1,1,0),"")</f>
        <v/>
      </c>
      <c r="S577" s="0" t="str">
        <f aca="false">IF(L577=1,IF(COUNTIFS(C$2:C577,C577,L$2:L577,1)=1,1,0),"")</f>
        <v/>
      </c>
      <c r="T577" s="38" t="str">
        <f aca="false">IF(N577="","",N577+ROW()/10000000)</f>
        <v/>
      </c>
      <c r="U577" s="36" t="n">
        <f aca="false">IF(G577=1,IF(B577="",1,0),"")</f>
        <v>0</v>
      </c>
    </row>
    <row r="578" customFormat="false" ht="15" hidden="false" customHeight="false" outlineLevel="0" collapsed="false">
      <c r="A578" s="35" t="n">
        <v>46085.4901388889</v>
      </c>
      <c r="B578" s="35" t="n">
        <v>46085.493275463</v>
      </c>
      <c r="C578" s="36" t="s">
        <v>138</v>
      </c>
      <c r="D578" s="36" t="s">
        <v>139</v>
      </c>
      <c r="E578" s="36" t="s">
        <v>128</v>
      </c>
      <c r="F578" s="36" t="s">
        <v>118</v>
      </c>
      <c r="G578" s="36" t="n">
        <f aca="false">IF(A578="","",IF(AND(A578&gt;=Debut,A578&lt;Fin),1,0))</f>
        <v>1</v>
      </c>
      <c r="H578" s="36" t="n">
        <f aca="false">IF(G578=1,INT(ROUND((A578-Debut)*86400,0)/600),"")</f>
        <v>358</v>
      </c>
      <c r="I578" s="36" t="n">
        <f aca="false">IF(G578=1,INT(ROUND((A578-Debut)*86400,0)/3600),"")</f>
        <v>59</v>
      </c>
      <c r="J578" s="36" t="n">
        <f aca="false">IF(OR(A578="",B578=""),"",ROUND((B578-A578)*86400,0))</f>
        <v>271</v>
      </c>
      <c r="K578" s="37" t="n">
        <f aca="false">IF(G578=1,IF(COUNTIFS($C:$C,C578,$G:$G,1,$A:$A,"&gt;="&amp;(A578-FenetreInterm/86400),$A:$A,"&lt;="&amp;A578)&gt;=NbInterm,1,0),"")</f>
        <v>0</v>
      </c>
      <c r="L578" s="37" t="n">
        <f aca="false">IF(G578=1,IF(B578="",0,IF(J578&lt;SeuilFugitive,1,0)),"")</f>
        <v>0</v>
      </c>
      <c r="M578" s="37" t="n">
        <f aca="false">IF(G578=1,IF(B578="",IF((Fin-A578)*24&gt;SeuilFigee,1,0),IF(J578&gt;SeuilFigee*3600,1,0)),"")</f>
        <v>0</v>
      </c>
      <c r="N578" s="0" t="str">
        <f aca="false">IF(G578=1,IF(COUNTIF(H$2:H578,H578)=1,COUNTIF($H:$H,H578),""),"")</f>
        <v/>
      </c>
      <c r="O578" s="0" t="str">
        <f aca="false">IF(G578=1,IF(COUNTIF(I$2:I578,I578)=1,COUNTIF($I:$I,I578),""),"")</f>
        <v/>
      </c>
      <c r="P578" s="38" t="str">
        <f aca="false">IF(G578=1,IF(COUNTIFS(C$2:C578,C578,G$2:G578,1)=1,COUNTIFS($C:$C,C578,$G:$G,1)+ROW()/10000000,""),"")</f>
        <v/>
      </c>
      <c r="Q578" s="0" t="str">
        <f aca="false">IF(K578=1,IF(COUNTIFS(C$2:C578,C578,K$2:K578,1)=1,1,0),"")</f>
        <v/>
      </c>
      <c r="R578" s="0" t="str">
        <f aca="false">IF(M578=1,IF(COUNTIFS(C$2:C578,C578,M$2:M578,1)=1,1,0),"")</f>
        <v/>
      </c>
      <c r="S578" s="0" t="str">
        <f aca="false">IF(L578=1,IF(COUNTIFS(C$2:C578,C578,L$2:L578,1)=1,1,0),"")</f>
        <v/>
      </c>
      <c r="T578" s="38" t="str">
        <f aca="false">IF(N578="","",N578+ROW()/10000000)</f>
        <v/>
      </c>
      <c r="U578" s="36" t="n">
        <f aca="false">IF(G578=1,IF(B578="",1,0),"")</f>
        <v>0</v>
      </c>
    </row>
    <row r="579" customFormat="false" ht="15" hidden="false" customHeight="false" outlineLevel="0" collapsed="false">
      <c r="A579" s="35" t="n">
        <v>46085.4924074074</v>
      </c>
      <c r="B579" s="35" t="n">
        <v>46085.4987731482</v>
      </c>
      <c r="C579" s="36" t="s">
        <v>151</v>
      </c>
      <c r="D579" s="36" t="s">
        <v>152</v>
      </c>
      <c r="E579" s="36" t="s">
        <v>128</v>
      </c>
      <c r="F579" s="36" t="s">
        <v>144</v>
      </c>
      <c r="G579" s="36" t="n">
        <f aca="false">IF(A579="","",IF(AND(A579&gt;=Debut,A579&lt;Fin),1,0))</f>
        <v>1</v>
      </c>
      <c r="H579" s="36" t="n">
        <f aca="false">IF(G579=1,INT(ROUND((A579-Debut)*86400,0)/600),"")</f>
        <v>358</v>
      </c>
      <c r="I579" s="36" t="n">
        <f aca="false">IF(G579=1,INT(ROUND((A579-Debut)*86400,0)/3600),"")</f>
        <v>59</v>
      </c>
      <c r="J579" s="36" t="n">
        <f aca="false">IF(OR(A579="",B579=""),"",ROUND((B579-A579)*86400,0))</f>
        <v>550</v>
      </c>
      <c r="K579" s="37" t="n">
        <f aca="false">IF(G579=1,IF(COUNTIFS($C:$C,C579,$G:$G,1,$A:$A,"&gt;="&amp;(A579-FenetreInterm/86400),$A:$A,"&lt;="&amp;A579)&gt;=NbInterm,1,0),"")</f>
        <v>0</v>
      </c>
      <c r="L579" s="37" t="n">
        <f aca="false">IF(G579=1,IF(B579="",0,IF(J579&lt;SeuilFugitive,1,0)),"")</f>
        <v>0</v>
      </c>
      <c r="M579" s="37" t="n">
        <f aca="false">IF(G579=1,IF(B579="",IF((Fin-A579)*24&gt;SeuilFigee,1,0),IF(J579&gt;SeuilFigee*3600,1,0)),"")</f>
        <v>0</v>
      </c>
      <c r="N579" s="0" t="str">
        <f aca="false">IF(G579=1,IF(COUNTIF(H$2:H579,H579)=1,COUNTIF($H:$H,H579),""),"")</f>
        <v/>
      </c>
      <c r="O579" s="0" t="str">
        <f aca="false">IF(G579=1,IF(COUNTIF(I$2:I579,I579)=1,COUNTIF($I:$I,I579),""),"")</f>
        <v/>
      </c>
      <c r="P579" s="38" t="str">
        <f aca="false">IF(G579=1,IF(COUNTIFS(C$2:C579,C579,G$2:G579,1)=1,COUNTIFS($C:$C,C579,$G:$G,1)+ROW()/10000000,""),"")</f>
        <v/>
      </c>
      <c r="Q579" s="0" t="str">
        <f aca="false">IF(K579=1,IF(COUNTIFS(C$2:C579,C579,K$2:K579,1)=1,1,0),"")</f>
        <v/>
      </c>
      <c r="R579" s="0" t="str">
        <f aca="false">IF(M579=1,IF(COUNTIFS(C$2:C579,C579,M$2:M579,1)=1,1,0),"")</f>
        <v/>
      </c>
      <c r="S579" s="0" t="str">
        <f aca="false">IF(L579=1,IF(COUNTIFS(C$2:C579,C579,L$2:L579,1)=1,1,0),"")</f>
        <v/>
      </c>
      <c r="T579" s="38" t="str">
        <f aca="false">IF(N579="","",N579+ROW()/10000000)</f>
        <v/>
      </c>
      <c r="U579" s="36" t="n">
        <f aca="false">IF(G579=1,IF(B579="",1,0),"")</f>
        <v>0</v>
      </c>
    </row>
    <row r="580" customFormat="false" ht="15" hidden="false" customHeight="false" outlineLevel="0" collapsed="false">
      <c r="A580" s="35" t="n">
        <v>46085.497974537</v>
      </c>
      <c r="B580" s="35" t="n">
        <v>46085.5075347222</v>
      </c>
      <c r="C580" s="36" t="s">
        <v>142</v>
      </c>
      <c r="D580" s="36" t="s">
        <v>143</v>
      </c>
      <c r="E580" s="36" t="s">
        <v>121</v>
      </c>
      <c r="F580" s="36" t="s">
        <v>144</v>
      </c>
      <c r="G580" s="36" t="n">
        <f aca="false">IF(A580="","",IF(AND(A580&gt;=Debut,A580&lt;Fin),1,0))</f>
        <v>1</v>
      </c>
      <c r="H580" s="36" t="n">
        <f aca="false">IF(G580=1,INT(ROUND((A580-Debut)*86400,0)/600),"")</f>
        <v>359</v>
      </c>
      <c r="I580" s="36" t="n">
        <f aca="false">IF(G580=1,INT(ROUND((A580-Debut)*86400,0)/3600),"")</f>
        <v>59</v>
      </c>
      <c r="J580" s="36" t="n">
        <f aca="false">IF(OR(A580="",B580=""),"",ROUND((B580-A580)*86400,0))</f>
        <v>826</v>
      </c>
      <c r="K580" s="37" t="n">
        <f aca="false">IF(G580=1,IF(COUNTIFS($C:$C,C580,$G:$G,1,$A:$A,"&gt;="&amp;(A580-FenetreInterm/86400),$A:$A,"&lt;="&amp;A580)&gt;=NbInterm,1,0),"")</f>
        <v>0</v>
      </c>
      <c r="L580" s="37" t="n">
        <f aca="false">IF(G580=1,IF(B580="",0,IF(J580&lt;SeuilFugitive,1,0)),"")</f>
        <v>0</v>
      </c>
      <c r="M580" s="37" t="n">
        <f aca="false">IF(G580=1,IF(B580="",IF((Fin-A580)*24&gt;SeuilFigee,1,0),IF(J580&gt;SeuilFigee*3600,1,0)),"")</f>
        <v>0</v>
      </c>
      <c r="N580" s="36" t="n">
        <f aca="false">IF(G580=1,IF(COUNTIF(H$2:H580,H580)=1,COUNTIF($H:$H,H580),""),"")</f>
        <v>2</v>
      </c>
      <c r="O580" s="0" t="str">
        <f aca="false">IF(G580=1,IF(COUNTIF(I$2:I580,I580)=1,COUNTIF($I:$I,I580),""),"")</f>
        <v/>
      </c>
      <c r="P580" s="38" t="str">
        <f aca="false">IF(G580=1,IF(COUNTIFS(C$2:C580,C580,G$2:G580,1)=1,COUNTIFS($C:$C,C580,$G:$G,1)+ROW()/10000000,""),"")</f>
        <v/>
      </c>
      <c r="Q580" s="0" t="str">
        <f aca="false">IF(K580=1,IF(COUNTIFS(C$2:C580,C580,K$2:K580,1)=1,1,0),"")</f>
        <v/>
      </c>
      <c r="R580" s="0" t="str">
        <f aca="false">IF(M580=1,IF(COUNTIFS(C$2:C580,C580,M$2:M580,1)=1,1,0),"")</f>
        <v/>
      </c>
      <c r="S580" s="0" t="str">
        <f aca="false">IF(L580=1,IF(COUNTIFS(C$2:C580,C580,L$2:L580,1)=1,1,0),"")</f>
        <v/>
      </c>
      <c r="T580" s="38" t="n">
        <f aca="false">IF(N580="","",N580+ROW()/10000000)</f>
        <v>2.000058</v>
      </c>
      <c r="U580" s="36" t="n">
        <f aca="false">IF(G580=1,IF(B580="",1,0),"")</f>
        <v>0</v>
      </c>
    </row>
    <row r="581" customFormat="false" ht="15" hidden="false" customHeight="false" outlineLevel="0" collapsed="false">
      <c r="A581" s="35" t="n">
        <v>46085.4986689815</v>
      </c>
      <c r="B581" s="35" t="n">
        <v>46085.5014236111</v>
      </c>
      <c r="C581" s="36" t="s">
        <v>153</v>
      </c>
      <c r="D581" s="36" t="s">
        <v>154</v>
      </c>
      <c r="E581" s="36" t="s">
        <v>121</v>
      </c>
      <c r="F581" s="36" t="s">
        <v>144</v>
      </c>
      <c r="G581" s="36" t="n">
        <f aca="false">IF(A581="","",IF(AND(A581&gt;=Debut,A581&lt;Fin),1,0))</f>
        <v>1</v>
      </c>
      <c r="H581" s="36" t="n">
        <f aca="false">IF(G581=1,INT(ROUND((A581-Debut)*86400,0)/600),"")</f>
        <v>359</v>
      </c>
      <c r="I581" s="36" t="n">
        <f aca="false">IF(G581=1,INT(ROUND((A581-Debut)*86400,0)/3600),"")</f>
        <v>59</v>
      </c>
      <c r="J581" s="36" t="n">
        <f aca="false">IF(OR(A581="",B581=""),"",ROUND((B581-A581)*86400,0))</f>
        <v>238</v>
      </c>
      <c r="K581" s="37" t="n">
        <f aca="false">IF(G581=1,IF(COUNTIFS($C:$C,C581,$G:$G,1,$A:$A,"&gt;="&amp;(A581-FenetreInterm/86400),$A:$A,"&lt;="&amp;A581)&gt;=NbInterm,1,0),"")</f>
        <v>0</v>
      </c>
      <c r="L581" s="37" t="n">
        <f aca="false">IF(G581=1,IF(B581="",0,IF(J581&lt;SeuilFugitive,1,0)),"")</f>
        <v>0</v>
      </c>
      <c r="M581" s="37" t="n">
        <f aca="false">IF(G581=1,IF(B581="",IF((Fin-A581)*24&gt;SeuilFigee,1,0),IF(J581&gt;SeuilFigee*3600,1,0)),"")</f>
        <v>0</v>
      </c>
      <c r="N581" s="0" t="str">
        <f aca="false">IF(G581=1,IF(COUNTIF(H$2:H581,H581)=1,COUNTIF($H:$H,H581),""),"")</f>
        <v/>
      </c>
      <c r="O581" s="0" t="str">
        <f aca="false">IF(G581=1,IF(COUNTIF(I$2:I581,I581)=1,COUNTIF($I:$I,I581),""),"")</f>
        <v/>
      </c>
      <c r="P581" s="38" t="str">
        <f aca="false">IF(G581=1,IF(COUNTIFS(C$2:C581,C581,G$2:G581,1)=1,COUNTIFS($C:$C,C581,$G:$G,1)+ROW()/10000000,""),"")</f>
        <v/>
      </c>
      <c r="Q581" s="0" t="str">
        <f aca="false">IF(K581=1,IF(COUNTIFS(C$2:C581,C581,K$2:K581,1)=1,1,0),"")</f>
        <v/>
      </c>
      <c r="R581" s="0" t="str">
        <f aca="false">IF(M581=1,IF(COUNTIFS(C$2:C581,C581,M$2:M581,1)=1,1,0),"")</f>
        <v/>
      </c>
      <c r="S581" s="0" t="str">
        <f aca="false">IF(L581=1,IF(COUNTIFS(C$2:C581,C581,L$2:L581,1)=1,1,0),"")</f>
        <v/>
      </c>
      <c r="T581" s="38" t="str">
        <f aca="false">IF(N581="","",N581+ROW()/10000000)</f>
        <v/>
      </c>
      <c r="U581" s="36" t="n">
        <f aca="false">IF(G581=1,IF(B581="",1,0),"")</f>
        <v>0</v>
      </c>
    </row>
    <row r="582" customFormat="false" ht="15" hidden="false" customHeight="false" outlineLevel="0" collapsed="false">
      <c r="A582" s="35" t="n">
        <v>46085.5129976852</v>
      </c>
      <c r="B582" s="35" t="n">
        <v>46085.5190046296</v>
      </c>
      <c r="C582" s="36" t="s">
        <v>145</v>
      </c>
      <c r="D582" s="36" t="s">
        <v>146</v>
      </c>
      <c r="E582" s="36" t="s">
        <v>121</v>
      </c>
      <c r="F582" s="36" t="s">
        <v>144</v>
      </c>
      <c r="G582" s="36" t="n">
        <f aca="false">IF(A582="","",IF(AND(A582&gt;=Debut,A582&lt;Fin),1,0))</f>
        <v>1</v>
      </c>
      <c r="H582" s="36" t="n">
        <f aca="false">IF(G582=1,INT(ROUND((A582-Debut)*86400,0)/600),"")</f>
        <v>361</v>
      </c>
      <c r="I582" s="36" t="n">
        <f aca="false">IF(G582=1,INT(ROUND((A582-Debut)*86400,0)/3600),"")</f>
        <v>60</v>
      </c>
      <c r="J582" s="36" t="n">
        <f aca="false">IF(OR(A582="",B582=""),"",ROUND((B582-A582)*86400,0))</f>
        <v>519</v>
      </c>
      <c r="K582" s="37" t="n">
        <f aca="false">IF(G582=1,IF(COUNTIFS($C:$C,C582,$G:$G,1,$A:$A,"&gt;="&amp;(A582-FenetreInterm/86400),$A:$A,"&lt;="&amp;A582)&gt;=NbInterm,1,0),"")</f>
        <v>0</v>
      </c>
      <c r="L582" s="37" t="n">
        <f aca="false">IF(G582=1,IF(B582="",0,IF(J582&lt;SeuilFugitive,1,0)),"")</f>
        <v>0</v>
      </c>
      <c r="M582" s="37" t="n">
        <f aca="false">IF(G582=1,IF(B582="",IF((Fin-A582)*24&gt;SeuilFigee,1,0),IF(J582&gt;SeuilFigee*3600,1,0)),"")</f>
        <v>0</v>
      </c>
      <c r="N582" s="36" t="n">
        <f aca="false">IF(G582=1,IF(COUNTIF(H$2:H582,H582)=1,COUNTIF($H:$H,H582),""),"")</f>
        <v>1</v>
      </c>
      <c r="O582" s="36" t="n">
        <f aca="false">IF(G582=1,IF(COUNTIF(I$2:I582,I582)=1,COUNTIF($I:$I,I582),""),"")</f>
        <v>9</v>
      </c>
      <c r="P582" s="38" t="str">
        <f aca="false">IF(G582=1,IF(COUNTIFS(C$2:C582,C582,G$2:G582,1)=1,COUNTIFS($C:$C,C582,$G:$G,1)+ROW()/10000000,""),"")</f>
        <v/>
      </c>
      <c r="Q582" s="0" t="str">
        <f aca="false">IF(K582=1,IF(COUNTIFS(C$2:C582,C582,K$2:K582,1)=1,1,0),"")</f>
        <v/>
      </c>
      <c r="R582" s="0" t="str">
        <f aca="false">IF(M582=1,IF(COUNTIFS(C$2:C582,C582,M$2:M582,1)=1,1,0),"")</f>
        <v/>
      </c>
      <c r="S582" s="0" t="str">
        <f aca="false">IF(L582=1,IF(COUNTIFS(C$2:C582,C582,L$2:L582,1)=1,1,0),"")</f>
        <v/>
      </c>
      <c r="T582" s="38" t="n">
        <f aca="false">IF(N582="","",N582+ROW()/10000000)</f>
        <v>1.0000582</v>
      </c>
      <c r="U582" s="36" t="n">
        <f aca="false">IF(G582=1,IF(B582="",1,0),"")</f>
        <v>0</v>
      </c>
    </row>
    <row r="583" customFormat="false" ht="15" hidden="false" customHeight="false" outlineLevel="0" collapsed="false">
      <c r="A583" s="35" t="n">
        <v>46085.5214236111</v>
      </c>
      <c r="B583" s="35" t="n">
        <v>46085.5228703704</v>
      </c>
      <c r="C583" s="36" t="s">
        <v>151</v>
      </c>
      <c r="D583" s="36" t="s">
        <v>152</v>
      </c>
      <c r="E583" s="36" t="s">
        <v>128</v>
      </c>
      <c r="F583" s="36" t="s">
        <v>144</v>
      </c>
      <c r="G583" s="36" t="n">
        <f aca="false">IF(A583="","",IF(AND(A583&gt;=Debut,A583&lt;Fin),1,0))</f>
        <v>1</v>
      </c>
      <c r="H583" s="36" t="n">
        <f aca="false">IF(G583=1,INT(ROUND((A583-Debut)*86400,0)/600),"")</f>
        <v>363</v>
      </c>
      <c r="I583" s="36" t="n">
        <f aca="false">IF(G583=1,INT(ROUND((A583-Debut)*86400,0)/3600),"")</f>
        <v>60</v>
      </c>
      <c r="J583" s="36" t="n">
        <f aca="false">IF(OR(A583="",B583=""),"",ROUND((B583-A583)*86400,0))</f>
        <v>125</v>
      </c>
      <c r="K583" s="37" t="n">
        <f aca="false">IF(G583=1,IF(COUNTIFS($C:$C,C583,$G:$G,1,$A:$A,"&gt;="&amp;(A583-FenetreInterm/86400),$A:$A,"&lt;="&amp;A583)&gt;=NbInterm,1,0),"")</f>
        <v>0</v>
      </c>
      <c r="L583" s="37" t="n">
        <f aca="false">IF(G583=1,IF(B583="",0,IF(J583&lt;SeuilFugitive,1,0)),"")</f>
        <v>0</v>
      </c>
      <c r="M583" s="37" t="n">
        <f aca="false">IF(G583=1,IF(B583="",IF((Fin-A583)*24&gt;SeuilFigee,1,0),IF(J583&gt;SeuilFigee*3600,1,0)),"")</f>
        <v>0</v>
      </c>
      <c r="N583" s="36" t="n">
        <f aca="false">IF(G583=1,IF(COUNTIF(H$2:H583,H583)=1,COUNTIF($H:$H,H583),""),"")</f>
        <v>2</v>
      </c>
      <c r="O583" s="0" t="str">
        <f aca="false">IF(G583=1,IF(COUNTIF(I$2:I583,I583)=1,COUNTIF($I:$I,I583),""),"")</f>
        <v/>
      </c>
      <c r="P583" s="38" t="str">
        <f aca="false">IF(G583=1,IF(COUNTIFS(C$2:C583,C583,G$2:G583,1)=1,COUNTIFS($C:$C,C583,$G:$G,1)+ROW()/10000000,""),"")</f>
        <v/>
      </c>
      <c r="Q583" s="0" t="str">
        <f aca="false">IF(K583=1,IF(COUNTIFS(C$2:C583,C583,K$2:K583,1)=1,1,0),"")</f>
        <v/>
      </c>
      <c r="R583" s="0" t="str">
        <f aca="false">IF(M583=1,IF(COUNTIFS(C$2:C583,C583,M$2:M583,1)=1,1,0),"")</f>
        <v/>
      </c>
      <c r="S583" s="0" t="str">
        <f aca="false">IF(L583=1,IF(COUNTIFS(C$2:C583,C583,L$2:L583,1)=1,1,0),"")</f>
        <v/>
      </c>
      <c r="T583" s="38" t="n">
        <f aca="false">IF(N583="","",N583+ROW()/10000000)</f>
        <v>2.0000583</v>
      </c>
      <c r="U583" s="36" t="n">
        <f aca="false">IF(G583=1,IF(B583="",1,0),"")</f>
        <v>0</v>
      </c>
    </row>
    <row r="584" customFormat="false" ht="15" hidden="false" customHeight="false" outlineLevel="0" collapsed="false">
      <c r="A584" s="35" t="n">
        <v>46085.5266319444</v>
      </c>
      <c r="B584" s="35" t="n">
        <v>46085.5296527778</v>
      </c>
      <c r="C584" s="36" t="s">
        <v>142</v>
      </c>
      <c r="D584" s="36" t="s">
        <v>143</v>
      </c>
      <c r="E584" s="36" t="s">
        <v>121</v>
      </c>
      <c r="F584" s="36" t="s">
        <v>144</v>
      </c>
      <c r="G584" s="36" t="n">
        <f aca="false">IF(A584="","",IF(AND(A584&gt;=Debut,A584&lt;Fin),1,0))</f>
        <v>1</v>
      </c>
      <c r="H584" s="36" t="n">
        <f aca="false">IF(G584=1,INT(ROUND((A584-Debut)*86400,0)/600),"")</f>
        <v>363</v>
      </c>
      <c r="I584" s="36" t="n">
        <f aca="false">IF(G584=1,INT(ROUND((A584-Debut)*86400,0)/3600),"")</f>
        <v>60</v>
      </c>
      <c r="J584" s="36" t="n">
        <f aca="false">IF(OR(A584="",B584=""),"",ROUND((B584-A584)*86400,0))</f>
        <v>261</v>
      </c>
      <c r="K584" s="37" t="n">
        <f aca="false">IF(G584=1,IF(COUNTIFS($C:$C,C584,$G:$G,1,$A:$A,"&gt;="&amp;(A584-FenetreInterm/86400),$A:$A,"&lt;="&amp;A584)&gt;=NbInterm,1,0),"")</f>
        <v>0</v>
      </c>
      <c r="L584" s="37" t="n">
        <f aca="false">IF(G584=1,IF(B584="",0,IF(J584&lt;SeuilFugitive,1,0)),"")</f>
        <v>0</v>
      </c>
      <c r="M584" s="37" t="n">
        <f aca="false">IF(G584=1,IF(B584="",IF((Fin-A584)*24&gt;SeuilFigee,1,0),IF(J584&gt;SeuilFigee*3600,1,0)),"")</f>
        <v>0</v>
      </c>
      <c r="N584" s="0" t="str">
        <f aca="false">IF(G584=1,IF(COUNTIF(H$2:H584,H584)=1,COUNTIF($H:$H,H584),""),"")</f>
        <v/>
      </c>
      <c r="O584" s="0" t="str">
        <f aca="false">IF(G584=1,IF(COUNTIF(I$2:I584,I584)=1,COUNTIF($I:$I,I584),""),"")</f>
        <v/>
      </c>
      <c r="P584" s="38" t="str">
        <f aca="false">IF(G584=1,IF(COUNTIFS(C$2:C584,C584,G$2:G584,1)=1,COUNTIFS($C:$C,C584,$G:$G,1)+ROW()/10000000,""),"")</f>
        <v/>
      </c>
      <c r="Q584" s="0" t="str">
        <f aca="false">IF(K584=1,IF(COUNTIFS(C$2:C584,C584,K$2:K584,1)=1,1,0),"")</f>
        <v/>
      </c>
      <c r="R584" s="0" t="str">
        <f aca="false">IF(M584=1,IF(COUNTIFS(C$2:C584,C584,M$2:M584,1)=1,1,0),"")</f>
        <v/>
      </c>
      <c r="S584" s="0" t="str">
        <f aca="false">IF(L584=1,IF(COUNTIFS(C$2:C584,C584,L$2:L584,1)=1,1,0),"")</f>
        <v/>
      </c>
      <c r="T584" s="38" t="str">
        <f aca="false">IF(N584="","",N584+ROW()/10000000)</f>
        <v/>
      </c>
      <c r="U584" s="36" t="n">
        <f aca="false">IF(G584=1,IF(B584="",1,0),"")</f>
        <v>0</v>
      </c>
    </row>
    <row r="585" customFormat="false" ht="15" hidden="false" customHeight="false" outlineLevel="0" collapsed="false">
      <c r="A585" s="35" t="n">
        <v>46085.5303125</v>
      </c>
      <c r="B585" s="35" t="n">
        <v>46085.5337962963</v>
      </c>
      <c r="C585" s="36" t="s">
        <v>145</v>
      </c>
      <c r="D585" s="36" t="s">
        <v>146</v>
      </c>
      <c r="E585" s="36" t="s">
        <v>121</v>
      </c>
      <c r="F585" s="36" t="s">
        <v>144</v>
      </c>
      <c r="G585" s="36" t="n">
        <f aca="false">IF(A585="","",IF(AND(A585&gt;=Debut,A585&lt;Fin),1,0))</f>
        <v>1</v>
      </c>
      <c r="H585" s="36" t="n">
        <f aca="false">IF(G585=1,INT(ROUND((A585-Debut)*86400,0)/600),"")</f>
        <v>364</v>
      </c>
      <c r="I585" s="36" t="n">
        <f aca="false">IF(G585=1,INT(ROUND((A585-Debut)*86400,0)/3600),"")</f>
        <v>60</v>
      </c>
      <c r="J585" s="36" t="n">
        <f aca="false">IF(OR(A585="",B585=""),"",ROUND((B585-A585)*86400,0))</f>
        <v>301</v>
      </c>
      <c r="K585" s="37" t="n">
        <f aca="false">IF(G585=1,IF(COUNTIFS($C:$C,C585,$G:$G,1,$A:$A,"&gt;="&amp;(A585-FenetreInterm/86400),$A:$A,"&lt;="&amp;A585)&gt;=NbInterm,1,0),"")</f>
        <v>0</v>
      </c>
      <c r="L585" s="37" t="n">
        <f aca="false">IF(G585=1,IF(B585="",0,IF(J585&lt;SeuilFugitive,1,0)),"")</f>
        <v>0</v>
      </c>
      <c r="M585" s="37" t="n">
        <f aca="false">IF(G585=1,IF(B585="",IF((Fin-A585)*24&gt;SeuilFigee,1,0),IF(J585&gt;SeuilFigee*3600,1,0)),"")</f>
        <v>0</v>
      </c>
      <c r="N585" s="36" t="n">
        <f aca="false">IF(G585=1,IF(COUNTIF(H$2:H585,H585)=1,COUNTIF($H:$H,H585),""),"")</f>
        <v>4</v>
      </c>
      <c r="O585" s="0" t="str">
        <f aca="false">IF(G585=1,IF(COUNTIF(I$2:I585,I585)=1,COUNTIF($I:$I,I585),""),"")</f>
        <v/>
      </c>
      <c r="P585" s="38" t="str">
        <f aca="false">IF(G585=1,IF(COUNTIFS(C$2:C585,C585,G$2:G585,1)=1,COUNTIFS($C:$C,C585,$G:$G,1)+ROW()/10000000,""),"")</f>
        <v/>
      </c>
      <c r="Q585" s="0" t="str">
        <f aca="false">IF(K585=1,IF(COUNTIFS(C$2:C585,C585,K$2:K585,1)=1,1,0),"")</f>
        <v/>
      </c>
      <c r="R585" s="0" t="str">
        <f aca="false">IF(M585=1,IF(COUNTIFS(C$2:C585,C585,M$2:M585,1)=1,1,0),"")</f>
        <v/>
      </c>
      <c r="S585" s="0" t="str">
        <f aca="false">IF(L585=1,IF(COUNTIFS(C$2:C585,C585,L$2:L585,1)=1,1,0),"")</f>
        <v/>
      </c>
      <c r="T585" s="38" t="n">
        <f aca="false">IF(N585="","",N585+ROW()/10000000)</f>
        <v>4.0000585</v>
      </c>
      <c r="U585" s="36" t="n">
        <f aca="false">IF(G585=1,IF(B585="",1,0),"")</f>
        <v>0</v>
      </c>
    </row>
    <row r="586" customFormat="false" ht="15" hidden="false" customHeight="false" outlineLevel="0" collapsed="false">
      <c r="A586" s="35" t="n">
        <v>46085.5343402778</v>
      </c>
      <c r="B586" s="35" t="n">
        <v>46085.5344328704</v>
      </c>
      <c r="C586" s="36" t="s">
        <v>140</v>
      </c>
      <c r="D586" s="36" t="s">
        <v>141</v>
      </c>
      <c r="E586" s="36" t="s">
        <v>128</v>
      </c>
      <c r="F586" s="36" t="s">
        <v>122</v>
      </c>
      <c r="G586" s="36" t="n">
        <f aca="false">IF(A586="","",IF(AND(A586&gt;=Debut,A586&lt;Fin),1,0))</f>
        <v>1</v>
      </c>
      <c r="H586" s="36" t="n">
        <f aca="false">IF(G586=1,INT(ROUND((A586-Debut)*86400,0)/600),"")</f>
        <v>364</v>
      </c>
      <c r="I586" s="36" t="n">
        <f aca="false">IF(G586=1,INT(ROUND((A586-Debut)*86400,0)/3600),"")</f>
        <v>60</v>
      </c>
      <c r="J586" s="36" t="n">
        <f aca="false">IF(OR(A586="",B586=""),"",ROUND((B586-A586)*86400,0))</f>
        <v>8</v>
      </c>
      <c r="K586" s="37" t="n">
        <f aca="false">IF(G586=1,IF(COUNTIFS($C:$C,C586,$G:$G,1,$A:$A,"&gt;="&amp;(A586-FenetreInterm/86400),$A:$A,"&lt;="&amp;A586)&gt;=NbInterm,1,0),"")</f>
        <v>0</v>
      </c>
      <c r="L586" s="37" t="n">
        <f aca="false">IF(G586=1,IF(B586="",0,IF(J586&lt;SeuilFugitive,1,0)),"")</f>
        <v>0</v>
      </c>
      <c r="M586" s="37" t="n">
        <f aca="false">IF(G586=1,IF(B586="",IF((Fin-A586)*24&gt;SeuilFigee,1,0),IF(J586&gt;SeuilFigee*3600,1,0)),"")</f>
        <v>0</v>
      </c>
      <c r="N586" s="0" t="str">
        <f aca="false">IF(G586=1,IF(COUNTIF(H$2:H586,H586)=1,COUNTIF($H:$H,H586),""),"")</f>
        <v/>
      </c>
      <c r="O586" s="0" t="str">
        <f aca="false">IF(G586=1,IF(COUNTIF(I$2:I586,I586)=1,COUNTIF($I:$I,I586),""),"")</f>
        <v/>
      </c>
      <c r="P586" s="38" t="str">
        <f aca="false">IF(G586=1,IF(COUNTIFS(C$2:C586,C586,G$2:G586,1)=1,COUNTIFS($C:$C,C586,$G:$G,1)+ROW()/10000000,""),"")</f>
        <v/>
      </c>
      <c r="Q586" s="0" t="str">
        <f aca="false">IF(K586=1,IF(COUNTIFS(C$2:C586,C586,K$2:K586,1)=1,1,0),"")</f>
        <v/>
      </c>
      <c r="R586" s="0" t="str">
        <f aca="false">IF(M586=1,IF(COUNTIFS(C$2:C586,C586,M$2:M586,1)=1,1,0),"")</f>
        <v/>
      </c>
      <c r="S586" s="0" t="str">
        <f aca="false">IF(L586=1,IF(COUNTIFS(C$2:C586,C586,L$2:L586,1)=1,1,0),"")</f>
        <v/>
      </c>
      <c r="T586" s="38" t="str">
        <f aca="false">IF(N586="","",N586+ROW()/10000000)</f>
        <v/>
      </c>
      <c r="U586" s="36" t="n">
        <f aca="false">IF(G586=1,IF(B586="",1,0),"")</f>
        <v>0</v>
      </c>
    </row>
    <row r="587" customFormat="false" ht="15" hidden="false" customHeight="false" outlineLevel="0" collapsed="false">
      <c r="A587" s="35" t="n">
        <v>46085.5344675926</v>
      </c>
      <c r="B587" s="35" t="n">
        <v>46085.5345601852</v>
      </c>
      <c r="C587" s="36" t="s">
        <v>140</v>
      </c>
      <c r="D587" s="36" t="s">
        <v>141</v>
      </c>
      <c r="E587" s="36" t="s">
        <v>128</v>
      </c>
      <c r="F587" s="36" t="s">
        <v>122</v>
      </c>
      <c r="G587" s="36" t="n">
        <f aca="false">IF(A587="","",IF(AND(A587&gt;=Debut,A587&lt;Fin),1,0))</f>
        <v>1</v>
      </c>
      <c r="H587" s="36" t="n">
        <f aca="false">IF(G587=1,INT(ROUND((A587-Debut)*86400,0)/600),"")</f>
        <v>364</v>
      </c>
      <c r="I587" s="36" t="n">
        <f aca="false">IF(G587=1,INT(ROUND((A587-Debut)*86400,0)/3600),"")</f>
        <v>60</v>
      </c>
      <c r="J587" s="36" t="n">
        <f aca="false">IF(OR(A587="",B587=""),"",ROUND((B587-A587)*86400,0))</f>
        <v>8</v>
      </c>
      <c r="K587" s="37" t="n">
        <f aca="false">IF(G587=1,IF(COUNTIFS($C:$C,C587,$G:$G,1,$A:$A,"&gt;="&amp;(A587-FenetreInterm/86400),$A:$A,"&lt;="&amp;A587)&gt;=NbInterm,1,0),"")</f>
        <v>0</v>
      </c>
      <c r="L587" s="37" t="n">
        <f aca="false">IF(G587=1,IF(B587="",0,IF(J587&lt;SeuilFugitive,1,0)),"")</f>
        <v>0</v>
      </c>
      <c r="M587" s="37" t="n">
        <f aca="false">IF(G587=1,IF(B587="",IF((Fin-A587)*24&gt;SeuilFigee,1,0),IF(J587&gt;SeuilFigee*3600,1,0)),"")</f>
        <v>0</v>
      </c>
      <c r="N587" s="0" t="str">
        <f aca="false">IF(G587=1,IF(COUNTIF(H$2:H587,H587)=1,COUNTIF($H:$H,H587),""),"")</f>
        <v/>
      </c>
      <c r="O587" s="0" t="str">
        <f aca="false">IF(G587=1,IF(COUNTIF(I$2:I587,I587)=1,COUNTIF($I:$I,I587),""),"")</f>
        <v/>
      </c>
      <c r="P587" s="38" t="str">
        <f aca="false">IF(G587=1,IF(COUNTIFS(C$2:C587,C587,G$2:G587,1)=1,COUNTIFS($C:$C,C587,$G:$G,1)+ROW()/10000000,""),"")</f>
        <v/>
      </c>
      <c r="Q587" s="0" t="str">
        <f aca="false">IF(K587=1,IF(COUNTIFS(C$2:C587,C587,K$2:K587,1)=1,1,0),"")</f>
        <v/>
      </c>
      <c r="R587" s="0" t="str">
        <f aca="false">IF(M587=1,IF(COUNTIFS(C$2:C587,C587,M$2:M587,1)=1,1,0),"")</f>
        <v/>
      </c>
      <c r="S587" s="0" t="str">
        <f aca="false">IF(L587=1,IF(COUNTIFS(C$2:C587,C587,L$2:L587,1)=1,1,0),"")</f>
        <v/>
      </c>
      <c r="T587" s="38" t="str">
        <f aca="false">IF(N587="","",N587+ROW()/10000000)</f>
        <v/>
      </c>
      <c r="U587" s="36" t="n">
        <f aca="false">IF(G587=1,IF(B587="",1,0),"")</f>
        <v>0</v>
      </c>
    </row>
    <row r="588" customFormat="false" ht="15" hidden="false" customHeight="false" outlineLevel="0" collapsed="false">
      <c r="A588" s="35" t="n">
        <v>46085.5346064815</v>
      </c>
      <c r="B588" s="35" t="n">
        <v>46085.5347222222</v>
      </c>
      <c r="C588" s="36" t="s">
        <v>140</v>
      </c>
      <c r="D588" s="36" t="s">
        <v>141</v>
      </c>
      <c r="E588" s="36" t="s">
        <v>128</v>
      </c>
      <c r="F588" s="36" t="s">
        <v>122</v>
      </c>
      <c r="G588" s="36" t="n">
        <f aca="false">IF(A588="","",IF(AND(A588&gt;=Debut,A588&lt;Fin),1,0))</f>
        <v>1</v>
      </c>
      <c r="H588" s="36" t="n">
        <f aca="false">IF(G588=1,INT(ROUND((A588-Debut)*86400,0)/600),"")</f>
        <v>364</v>
      </c>
      <c r="I588" s="36" t="n">
        <f aca="false">IF(G588=1,INT(ROUND((A588-Debut)*86400,0)/3600),"")</f>
        <v>60</v>
      </c>
      <c r="J588" s="36" t="n">
        <f aca="false">IF(OR(A588="",B588=""),"",ROUND((B588-A588)*86400,0))</f>
        <v>10</v>
      </c>
      <c r="K588" s="37" t="n">
        <f aca="false">IF(G588=1,IF(COUNTIFS($C:$C,C588,$G:$G,1,$A:$A,"&gt;="&amp;(A588-FenetreInterm/86400),$A:$A,"&lt;="&amp;A588)&gt;=NbInterm,1,0),"")</f>
        <v>1</v>
      </c>
      <c r="L588" s="37" t="n">
        <f aca="false">IF(G588=1,IF(B588="",0,IF(J588&lt;SeuilFugitive,1,0)),"")</f>
        <v>0</v>
      </c>
      <c r="M588" s="37" t="n">
        <f aca="false">IF(G588=1,IF(B588="",IF((Fin-A588)*24&gt;SeuilFigee,1,0),IF(J588&gt;SeuilFigee*3600,1,0)),"")</f>
        <v>0</v>
      </c>
      <c r="N588" s="0" t="str">
        <f aca="false">IF(G588=1,IF(COUNTIF(H$2:H588,H588)=1,COUNTIF($H:$H,H588),""),"")</f>
        <v/>
      </c>
      <c r="O588" s="0" t="str">
        <f aca="false">IF(G588=1,IF(COUNTIF(I$2:I588,I588)=1,COUNTIF($I:$I,I588),""),"")</f>
        <v/>
      </c>
      <c r="P588" s="38" t="str">
        <f aca="false">IF(G588=1,IF(COUNTIFS(C$2:C588,C588,G$2:G588,1)=1,COUNTIFS($C:$C,C588,$G:$G,1)+ROW()/10000000,""),"")</f>
        <v/>
      </c>
      <c r="Q588" s="36" t="n">
        <f aca="false">IF(K588=1,IF(COUNTIFS(C$2:C588,C588,K$2:K588,1)=1,1,0),"")</f>
        <v>0</v>
      </c>
      <c r="R588" s="0" t="str">
        <f aca="false">IF(M588=1,IF(COUNTIFS(C$2:C588,C588,M$2:M588,1)=1,1,0),"")</f>
        <v/>
      </c>
      <c r="S588" s="0" t="str">
        <f aca="false">IF(L588=1,IF(COUNTIFS(C$2:C588,C588,L$2:L588,1)=1,1,0),"")</f>
        <v/>
      </c>
      <c r="T588" s="38" t="str">
        <f aca="false">IF(N588="","",N588+ROW()/10000000)</f>
        <v/>
      </c>
      <c r="U588" s="36" t="n">
        <f aca="false">IF(G588=1,IF(B588="",1,0),"")</f>
        <v>0</v>
      </c>
    </row>
    <row r="589" customFormat="false" ht="15" hidden="false" customHeight="false" outlineLevel="0" collapsed="false">
      <c r="A589" s="35" t="n">
        <v>46085.5348842593</v>
      </c>
      <c r="B589" s="35" t="n">
        <v>46085.5350115741</v>
      </c>
      <c r="C589" s="36" t="s">
        <v>140</v>
      </c>
      <c r="D589" s="36" t="s">
        <v>141</v>
      </c>
      <c r="E589" s="36" t="s">
        <v>128</v>
      </c>
      <c r="F589" s="36" t="s">
        <v>122</v>
      </c>
      <c r="G589" s="36" t="n">
        <f aca="false">IF(A589="","",IF(AND(A589&gt;=Debut,A589&lt;Fin),1,0))</f>
        <v>1</v>
      </c>
      <c r="H589" s="36" t="n">
        <f aca="false">IF(G589=1,INT(ROUND((A589-Debut)*86400,0)/600),"")</f>
        <v>365</v>
      </c>
      <c r="I589" s="36" t="n">
        <f aca="false">IF(G589=1,INT(ROUND((A589-Debut)*86400,0)/3600),"")</f>
        <v>60</v>
      </c>
      <c r="J589" s="36" t="n">
        <f aca="false">IF(OR(A589="",B589=""),"",ROUND((B589-A589)*86400,0))</f>
        <v>11</v>
      </c>
      <c r="K589" s="37" t="n">
        <f aca="false">IF(G589=1,IF(COUNTIFS($C:$C,C589,$G:$G,1,$A:$A,"&gt;="&amp;(A589-FenetreInterm/86400),$A:$A,"&lt;="&amp;A589)&gt;=NbInterm,1,0),"")</f>
        <v>1</v>
      </c>
      <c r="L589" s="37" t="n">
        <f aca="false">IF(G589=1,IF(B589="",0,IF(J589&lt;SeuilFugitive,1,0)),"")</f>
        <v>0</v>
      </c>
      <c r="M589" s="37" t="n">
        <f aca="false">IF(G589=1,IF(B589="",IF((Fin-A589)*24&gt;SeuilFigee,1,0),IF(J589&gt;SeuilFigee*3600,1,0)),"")</f>
        <v>0</v>
      </c>
      <c r="N589" s="36" t="n">
        <f aca="false">IF(G589=1,IF(COUNTIF(H$2:H589,H589)=1,COUNTIF($H:$H,H589),""),"")</f>
        <v>2</v>
      </c>
      <c r="O589" s="0" t="str">
        <f aca="false">IF(G589=1,IF(COUNTIF(I$2:I589,I589)=1,COUNTIF($I:$I,I589),""),"")</f>
        <v/>
      </c>
      <c r="P589" s="38" t="str">
        <f aca="false">IF(G589=1,IF(COUNTIFS(C$2:C589,C589,G$2:G589,1)=1,COUNTIFS($C:$C,C589,$G:$G,1)+ROW()/10000000,""),"")</f>
        <v/>
      </c>
      <c r="Q589" s="36" t="n">
        <f aca="false">IF(K589=1,IF(COUNTIFS(C$2:C589,C589,K$2:K589,1)=1,1,0),"")</f>
        <v>0</v>
      </c>
      <c r="R589" s="0" t="str">
        <f aca="false">IF(M589=1,IF(COUNTIFS(C$2:C589,C589,M$2:M589,1)=1,1,0),"")</f>
        <v/>
      </c>
      <c r="S589" s="0" t="str">
        <f aca="false">IF(L589=1,IF(COUNTIFS(C$2:C589,C589,L$2:L589,1)=1,1,0),"")</f>
        <v/>
      </c>
      <c r="T589" s="38" t="n">
        <f aca="false">IF(N589="","",N589+ROW()/10000000)</f>
        <v>2.0000589</v>
      </c>
      <c r="U589" s="36" t="n">
        <f aca="false">IF(G589=1,IF(B589="",1,0),"")</f>
        <v>0</v>
      </c>
    </row>
    <row r="590" customFormat="false" ht="15" hidden="false" customHeight="false" outlineLevel="0" collapsed="false">
      <c r="A590" s="35" t="n">
        <v>46085.535162037</v>
      </c>
      <c r="B590" s="35" t="n">
        <v>46085.5352662037</v>
      </c>
      <c r="C590" s="36" t="s">
        <v>140</v>
      </c>
      <c r="D590" s="36" t="s">
        <v>141</v>
      </c>
      <c r="E590" s="36" t="s">
        <v>128</v>
      </c>
      <c r="F590" s="36" t="s">
        <v>122</v>
      </c>
      <c r="G590" s="36" t="n">
        <f aca="false">IF(A590="","",IF(AND(A590&gt;=Debut,A590&lt;Fin),1,0))</f>
        <v>1</v>
      </c>
      <c r="H590" s="36" t="n">
        <f aca="false">IF(G590=1,INT(ROUND((A590-Debut)*86400,0)/600),"")</f>
        <v>365</v>
      </c>
      <c r="I590" s="36" t="n">
        <f aca="false">IF(G590=1,INT(ROUND((A590-Debut)*86400,0)/3600),"")</f>
        <v>60</v>
      </c>
      <c r="J590" s="36" t="n">
        <f aca="false">IF(OR(A590="",B590=""),"",ROUND((B590-A590)*86400,0))</f>
        <v>9</v>
      </c>
      <c r="K590" s="37" t="n">
        <f aca="false">IF(G590=1,IF(COUNTIFS($C:$C,C590,$G:$G,1,$A:$A,"&gt;="&amp;(A590-FenetreInterm/86400),$A:$A,"&lt;="&amp;A590)&gt;=NbInterm,1,0),"")</f>
        <v>1</v>
      </c>
      <c r="L590" s="37" t="n">
        <f aca="false">IF(G590=1,IF(B590="",0,IF(J590&lt;SeuilFugitive,1,0)),"")</f>
        <v>0</v>
      </c>
      <c r="M590" s="37" t="n">
        <f aca="false">IF(G590=1,IF(B590="",IF((Fin-A590)*24&gt;SeuilFigee,1,0),IF(J590&gt;SeuilFigee*3600,1,0)),"")</f>
        <v>0</v>
      </c>
      <c r="N590" s="0" t="str">
        <f aca="false">IF(G590=1,IF(COUNTIF(H$2:H590,H590)=1,COUNTIF($H:$H,H590),""),"")</f>
        <v/>
      </c>
      <c r="O590" s="0" t="str">
        <f aca="false">IF(G590=1,IF(COUNTIF(I$2:I590,I590)=1,COUNTIF($I:$I,I590),""),"")</f>
        <v/>
      </c>
      <c r="P590" s="38" t="str">
        <f aca="false">IF(G590=1,IF(COUNTIFS(C$2:C590,C590,G$2:G590,1)=1,COUNTIFS($C:$C,C590,$G:$G,1)+ROW()/10000000,""),"")</f>
        <v/>
      </c>
      <c r="Q590" s="36" t="n">
        <f aca="false">IF(K590=1,IF(COUNTIFS(C$2:C590,C590,K$2:K590,1)=1,1,0),"")</f>
        <v>0</v>
      </c>
      <c r="R590" s="0" t="str">
        <f aca="false">IF(M590=1,IF(COUNTIFS(C$2:C590,C590,M$2:M590,1)=1,1,0),"")</f>
        <v/>
      </c>
      <c r="S590" s="0" t="str">
        <f aca="false">IF(L590=1,IF(COUNTIFS(C$2:C590,C590,L$2:L590,1)=1,1,0),"")</f>
        <v/>
      </c>
      <c r="T590" s="38" t="str">
        <f aca="false">IF(N590="","",N590+ROW()/10000000)</f>
        <v/>
      </c>
      <c r="U590" s="36" t="n">
        <f aca="false">IF(G590=1,IF(B590="",1,0),"")</f>
        <v>0</v>
      </c>
    </row>
    <row r="591" customFormat="false" ht="15" hidden="false" customHeight="false" outlineLevel="0" collapsed="false">
      <c r="A591" s="35" t="n">
        <v>46085.5479282407</v>
      </c>
      <c r="B591" s="35" t="n">
        <v>46085.5581365741</v>
      </c>
      <c r="C591" s="36" t="s">
        <v>145</v>
      </c>
      <c r="D591" s="36" t="s">
        <v>146</v>
      </c>
      <c r="E591" s="36" t="s">
        <v>121</v>
      </c>
      <c r="F591" s="36" t="s">
        <v>144</v>
      </c>
      <c r="G591" s="36" t="n">
        <f aca="false">IF(A591="","",IF(AND(A591&gt;=Debut,A591&lt;Fin),1,0))</f>
        <v>1</v>
      </c>
      <c r="H591" s="36" t="n">
        <f aca="false">IF(G591=1,INT(ROUND((A591-Debut)*86400,0)/600),"")</f>
        <v>366</v>
      </c>
      <c r="I591" s="36" t="n">
        <f aca="false">IF(G591=1,INT(ROUND((A591-Debut)*86400,0)/3600),"")</f>
        <v>61</v>
      </c>
      <c r="J591" s="36" t="n">
        <f aca="false">IF(OR(A591="",B591=""),"",ROUND((B591-A591)*86400,0))</f>
        <v>882</v>
      </c>
      <c r="K591" s="37" t="n">
        <f aca="false">IF(G591=1,IF(COUNTIFS($C:$C,C591,$G:$G,1,$A:$A,"&gt;="&amp;(A591-FenetreInterm/86400),$A:$A,"&lt;="&amp;A591)&gt;=NbInterm,1,0),"")</f>
        <v>0</v>
      </c>
      <c r="L591" s="37" t="n">
        <f aca="false">IF(G591=1,IF(B591="",0,IF(J591&lt;SeuilFugitive,1,0)),"")</f>
        <v>0</v>
      </c>
      <c r="M591" s="37" t="n">
        <f aca="false">IF(G591=1,IF(B591="",IF((Fin-A591)*24&gt;SeuilFigee,1,0),IF(J591&gt;SeuilFigee*3600,1,0)),"")</f>
        <v>0</v>
      </c>
      <c r="N591" s="36" t="n">
        <f aca="false">IF(G591=1,IF(COUNTIF(H$2:H591,H591)=1,COUNTIF($H:$H,H591),""),"")</f>
        <v>1</v>
      </c>
      <c r="O591" s="36" t="n">
        <f aca="false">IF(G591=1,IF(COUNTIF(I$2:I591,I591)=1,COUNTIF($I:$I,I591),""),"")</f>
        <v>17</v>
      </c>
      <c r="P591" s="38" t="str">
        <f aca="false">IF(G591=1,IF(COUNTIFS(C$2:C591,C591,G$2:G591,1)=1,COUNTIFS($C:$C,C591,$G:$G,1)+ROW()/10000000,""),"")</f>
        <v/>
      </c>
      <c r="Q591" s="0" t="str">
        <f aca="false">IF(K591=1,IF(COUNTIFS(C$2:C591,C591,K$2:K591,1)=1,1,0),"")</f>
        <v/>
      </c>
      <c r="R591" s="0" t="str">
        <f aca="false">IF(M591=1,IF(COUNTIFS(C$2:C591,C591,M$2:M591,1)=1,1,0),"")</f>
        <v/>
      </c>
      <c r="S591" s="0" t="str">
        <f aca="false">IF(L591=1,IF(COUNTIFS(C$2:C591,C591,L$2:L591,1)=1,1,0),"")</f>
        <v/>
      </c>
      <c r="T591" s="38" t="n">
        <f aca="false">IF(N591="","",N591+ROW()/10000000)</f>
        <v>1.0000591</v>
      </c>
      <c r="U591" s="36" t="n">
        <f aca="false">IF(G591=1,IF(B591="",1,0),"")</f>
        <v>0</v>
      </c>
    </row>
    <row r="592" customFormat="false" ht="15" hidden="false" customHeight="false" outlineLevel="0" collapsed="false">
      <c r="A592" s="35" t="n">
        <v>46085.5564351852</v>
      </c>
      <c r="B592" s="35" t="n">
        <v>46085.5564814815</v>
      </c>
      <c r="C592" s="36" t="s">
        <v>132</v>
      </c>
      <c r="D592" s="36" t="s">
        <v>133</v>
      </c>
      <c r="E592" s="36" t="s">
        <v>121</v>
      </c>
      <c r="F592" s="36" t="s">
        <v>129</v>
      </c>
      <c r="G592" s="36" t="n">
        <f aca="false">IF(A592="","",IF(AND(A592&gt;=Debut,A592&lt;Fin),1,0))</f>
        <v>1</v>
      </c>
      <c r="H592" s="36" t="n">
        <f aca="false">IF(G592=1,INT(ROUND((A592-Debut)*86400,0)/600),"")</f>
        <v>368</v>
      </c>
      <c r="I592" s="36" t="n">
        <f aca="false">IF(G592=1,INT(ROUND((A592-Debut)*86400,0)/3600),"")</f>
        <v>61</v>
      </c>
      <c r="J592" s="36" t="n">
        <f aca="false">IF(OR(A592="",B592=""),"",ROUND((B592-A592)*86400,0))</f>
        <v>4</v>
      </c>
      <c r="K592" s="37" t="n">
        <f aca="false">IF(G592=1,IF(COUNTIFS($C:$C,C592,$G:$G,1,$A:$A,"&gt;="&amp;(A592-FenetreInterm/86400),$A:$A,"&lt;="&amp;A592)&gt;=NbInterm,1,0),"")</f>
        <v>0</v>
      </c>
      <c r="L592" s="37" t="n">
        <f aca="false">IF(G592=1,IF(B592="",0,IF(J592&lt;SeuilFugitive,1,0)),"")</f>
        <v>1</v>
      </c>
      <c r="M592" s="37" t="n">
        <f aca="false">IF(G592=1,IF(B592="",IF((Fin-A592)*24&gt;SeuilFigee,1,0),IF(J592&gt;SeuilFigee*3600,1,0)),"")</f>
        <v>0</v>
      </c>
      <c r="N592" s="36" t="n">
        <f aca="false">IF(G592=1,IF(COUNTIF(H$2:H592,H592)=1,COUNTIF($H:$H,H592),""),"")</f>
        <v>7</v>
      </c>
      <c r="O592" s="0" t="str">
        <f aca="false">IF(G592=1,IF(COUNTIF(I$2:I592,I592)=1,COUNTIF($I:$I,I592),""),"")</f>
        <v/>
      </c>
      <c r="P592" s="38" t="str">
        <f aca="false">IF(G592=1,IF(COUNTIFS(C$2:C592,C592,G$2:G592,1)=1,COUNTIFS($C:$C,C592,$G:$G,1)+ROW()/10000000,""),"")</f>
        <v/>
      </c>
      <c r="Q592" s="0" t="str">
        <f aca="false">IF(K592=1,IF(COUNTIFS(C$2:C592,C592,K$2:K592,1)=1,1,0),"")</f>
        <v/>
      </c>
      <c r="R592" s="0" t="str">
        <f aca="false">IF(M592=1,IF(COUNTIFS(C$2:C592,C592,M$2:M592,1)=1,1,0),"")</f>
        <v/>
      </c>
      <c r="S592" s="36" t="n">
        <f aca="false">IF(L592=1,IF(COUNTIFS(C$2:C592,C592,L$2:L592,1)=1,1,0),"")</f>
        <v>0</v>
      </c>
      <c r="T592" s="38" t="n">
        <f aca="false">IF(N592="","",N592+ROW()/10000000)</f>
        <v>7.0000592</v>
      </c>
      <c r="U592" s="36" t="n">
        <f aca="false">IF(G592=1,IF(B592="",1,0),"")</f>
        <v>0</v>
      </c>
    </row>
    <row r="593" customFormat="false" ht="15" hidden="false" customHeight="false" outlineLevel="0" collapsed="false">
      <c r="A593" s="35" t="n">
        <v>46085.556875</v>
      </c>
      <c r="B593" s="35" t="n">
        <v>46085.5597337963</v>
      </c>
      <c r="C593" s="36" t="s">
        <v>126</v>
      </c>
      <c r="D593" s="36" t="s">
        <v>127</v>
      </c>
      <c r="E593" s="36" t="s">
        <v>128</v>
      </c>
      <c r="F593" s="36" t="s">
        <v>129</v>
      </c>
      <c r="G593" s="36" t="n">
        <f aca="false">IF(A593="","",IF(AND(A593&gt;=Debut,A593&lt;Fin),1,0))</f>
        <v>1</v>
      </c>
      <c r="H593" s="36" t="n">
        <f aca="false">IF(G593=1,INT(ROUND((A593-Debut)*86400,0)/600),"")</f>
        <v>368</v>
      </c>
      <c r="I593" s="36" t="n">
        <f aca="false">IF(G593=1,INT(ROUND((A593-Debut)*86400,0)/3600),"")</f>
        <v>61</v>
      </c>
      <c r="J593" s="36" t="n">
        <f aca="false">IF(OR(A593="",B593=""),"",ROUND((B593-A593)*86400,0))</f>
        <v>247</v>
      </c>
      <c r="K593" s="37" t="n">
        <f aca="false">IF(G593=1,IF(COUNTIFS($C:$C,C593,$G:$G,1,$A:$A,"&gt;="&amp;(A593-FenetreInterm/86400),$A:$A,"&lt;="&amp;A593)&gt;=NbInterm,1,0),"")</f>
        <v>0</v>
      </c>
      <c r="L593" s="37" t="n">
        <f aca="false">IF(G593=1,IF(B593="",0,IF(J593&lt;SeuilFugitive,1,0)),"")</f>
        <v>0</v>
      </c>
      <c r="M593" s="37" t="n">
        <f aca="false">IF(G593=1,IF(B593="",IF((Fin-A593)*24&gt;SeuilFigee,1,0),IF(J593&gt;SeuilFigee*3600,1,0)),"")</f>
        <v>0</v>
      </c>
      <c r="N593" s="0" t="str">
        <f aca="false">IF(G593=1,IF(COUNTIF(H$2:H593,H593)=1,COUNTIF($H:$H,H593),""),"")</f>
        <v/>
      </c>
      <c r="O593" s="0" t="str">
        <f aca="false">IF(G593=1,IF(COUNTIF(I$2:I593,I593)=1,COUNTIF($I:$I,I593),""),"")</f>
        <v/>
      </c>
      <c r="P593" s="38" t="str">
        <f aca="false">IF(G593=1,IF(COUNTIFS(C$2:C593,C593,G$2:G593,1)=1,COUNTIFS($C:$C,C593,$G:$G,1)+ROW()/10000000,""),"")</f>
        <v/>
      </c>
      <c r="Q593" s="0" t="str">
        <f aca="false">IF(K593=1,IF(COUNTIFS(C$2:C593,C593,K$2:K593,1)=1,1,0),"")</f>
        <v/>
      </c>
      <c r="R593" s="0" t="str">
        <f aca="false">IF(M593=1,IF(COUNTIFS(C$2:C593,C593,M$2:M593,1)=1,1,0),"")</f>
        <v/>
      </c>
      <c r="S593" s="0" t="str">
        <f aca="false">IF(L593=1,IF(COUNTIFS(C$2:C593,C593,L$2:L593,1)=1,1,0),"")</f>
        <v/>
      </c>
      <c r="T593" s="38" t="str">
        <f aca="false">IF(N593="","",N593+ROW()/10000000)</f>
        <v/>
      </c>
      <c r="U593" s="36" t="n">
        <f aca="false">IF(G593=1,IF(B593="",1,0),"")</f>
        <v>0</v>
      </c>
    </row>
    <row r="594" customFormat="false" ht="15" hidden="false" customHeight="false" outlineLevel="0" collapsed="false">
      <c r="A594" s="35" t="n">
        <v>46085.5578587963</v>
      </c>
      <c r="B594" s="35" t="n">
        <v>46085.5586342593</v>
      </c>
      <c r="C594" s="36" t="s">
        <v>130</v>
      </c>
      <c r="D594" s="36" t="s">
        <v>131</v>
      </c>
      <c r="E594" s="36" t="s">
        <v>121</v>
      </c>
      <c r="F594" s="36" t="s">
        <v>129</v>
      </c>
      <c r="G594" s="36" t="n">
        <f aca="false">IF(A594="","",IF(AND(A594&gt;=Debut,A594&lt;Fin),1,0))</f>
        <v>1</v>
      </c>
      <c r="H594" s="36" t="n">
        <f aca="false">IF(G594=1,INT(ROUND((A594-Debut)*86400,0)/600),"")</f>
        <v>368</v>
      </c>
      <c r="I594" s="36" t="n">
        <f aca="false">IF(G594=1,INT(ROUND((A594-Debut)*86400,0)/3600),"")</f>
        <v>61</v>
      </c>
      <c r="J594" s="36" t="n">
        <f aca="false">IF(OR(A594="",B594=""),"",ROUND((B594-A594)*86400,0))</f>
        <v>67</v>
      </c>
      <c r="K594" s="37" t="n">
        <f aca="false">IF(G594=1,IF(COUNTIFS($C:$C,C594,$G:$G,1,$A:$A,"&gt;="&amp;(A594-FenetreInterm/86400),$A:$A,"&lt;="&amp;A594)&gt;=NbInterm,1,0),"")</f>
        <v>0</v>
      </c>
      <c r="L594" s="37" t="n">
        <f aca="false">IF(G594=1,IF(B594="",0,IF(J594&lt;SeuilFugitive,1,0)),"")</f>
        <v>0</v>
      </c>
      <c r="M594" s="37" t="n">
        <f aca="false">IF(G594=1,IF(B594="",IF((Fin-A594)*24&gt;SeuilFigee,1,0),IF(J594&gt;SeuilFigee*3600,1,0)),"")</f>
        <v>0</v>
      </c>
      <c r="N594" s="0" t="str">
        <f aca="false">IF(G594=1,IF(COUNTIF(H$2:H594,H594)=1,COUNTIF($H:$H,H594),""),"")</f>
        <v/>
      </c>
      <c r="O594" s="0" t="str">
        <f aca="false">IF(G594=1,IF(COUNTIF(I$2:I594,I594)=1,COUNTIF($I:$I,I594),""),"")</f>
        <v/>
      </c>
      <c r="P594" s="38" t="str">
        <f aca="false">IF(G594=1,IF(COUNTIFS(C$2:C594,C594,G$2:G594,1)=1,COUNTIFS($C:$C,C594,$G:$G,1)+ROW()/10000000,""),"")</f>
        <v/>
      </c>
      <c r="Q594" s="0" t="str">
        <f aca="false">IF(K594=1,IF(COUNTIFS(C$2:C594,C594,K$2:K594,1)=1,1,0),"")</f>
        <v/>
      </c>
      <c r="R594" s="0" t="str">
        <f aca="false">IF(M594=1,IF(COUNTIFS(C$2:C594,C594,M$2:M594,1)=1,1,0),"")</f>
        <v/>
      </c>
      <c r="S594" s="0" t="str">
        <f aca="false">IF(L594=1,IF(COUNTIFS(C$2:C594,C594,L$2:L594,1)=1,1,0),"")</f>
        <v/>
      </c>
      <c r="T594" s="38" t="str">
        <f aca="false">IF(N594="","",N594+ROW()/10000000)</f>
        <v/>
      </c>
      <c r="U594" s="36" t="n">
        <f aca="false">IF(G594=1,IF(B594="",1,0),"")</f>
        <v>0</v>
      </c>
    </row>
    <row r="595" customFormat="false" ht="15" hidden="false" customHeight="false" outlineLevel="0" collapsed="false">
      <c r="A595" s="35" t="n">
        <v>46085.5580208333</v>
      </c>
      <c r="B595" s="35" t="n">
        <v>46085.5580671296</v>
      </c>
      <c r="C595" s="36" t="s">
        <v>132</v>
      </c>
      <c r="D595" s="36" t="s">
        <v>133</v>
      </c>
      <c r="E595" s="36" t="s">
        <v>121</v>
      </c>
      <c r="F595" s="36" t="s">
        <v>129</v>
      </c>
      <c r="G595" s="36" t="n">
        <f aca="false">IF(A595="","",IF(AND(A595&gt;=Debut,A595&lt;Fin),1,0))</f>
        <v>1</v>
      </c>
      <c r="H595" s="36" t="n">
        <f aca="false">IF(G595=1,INT(ROUND((A595-Debut)*86400,0)/600),"")</f>
        <v>368</v>
      </c>
      <c r="I595" s="36" t="n">
        <f aca="false">IF(G595=1,INT(ROUND((A595-Debut)*86400,0)/3600),"")</f>
        <v>61</v>
      </c>
      <c r="J595" s="36" t="n">
        <f aca="false">IF(OR(A595="",B595=""),"",ROUND((B595-A595)*86400,0))</f>
        <v>4</v>
      </c>
      <c r="K595" s="37" t="n">
        <f aca="false">IF(G595=1,IF(COUNTIFS($C:$C,C595,$G:$G,1,$A:$A,"&gt;="&amp;(A595-FenetreInterm/86400),$A:$A,"&lt;="&amp;A595)&gt;=NbInterm,1,0),"")</f>
        <v>0</v>
      </c>
      <c r="L595" s="37" t="n">
        <f aca="false">IF(G595=1,IF(B595="",0,IF(J595&lt;SeuilFugitive,1,0)),"")</f>
        <v>1</v>
      </c>
      <c r="M595" s="37" t="n">
        <f aca="false">IF(G595=1,IF(B595="",IF((Fin-A595)*24&gt;SeuilFigee,1,0),IF(J595&gt;SeuilFigee*3600,1,0)),"")</f>
        <v>0</v>
      </c>
      <c r="N595" s="0" t="str">
        <f aca="false">IF(G595=1,IF(COUNTIF(H$2:H595,H595)=1,COUNTIF($H:$H,H595),""),"")</f>
        <v/>
      </c>
      <c r="O595" s="0" t="str">
        <f aca="false">IF(G595=1,IF(COUNTIF(I$2:I595,I595)=1,COUNTIF($I:$I,I595),""),"")</f>
        <v/>
      </c>
      <c r="P595" s="38" t="str">
        <f aca="false">IF(G595=1,IF(COUNTIFS(C$2:C595,C595,G$2:G595,1)=1,COUNTIFS($C:$C,C595,$G:$G,1)+ROW()/10000000,""),"")</f>
        <v/>
      </c>
      <c r="Q595" s="0" t="str">
        <f aca="false">IF(K595=1,IF(COUNTIFS(C$2:C595,C595,K$2:K595,1)=1,1,0),"")</f>
        <v/>
      </c>
      <c r="R595" s="0" t="str">
        <f aca="false">IF(M595=1,IF(COUNTIFS(C$2:C595,C595,M$2:M595,1)=1,1,0),"")</f>
        <v/>
      </c>
      <c r="S595" s="36" t="n">
        <f aca="false">IF(L595=1,IF(COUNTIFS(C$2:C595,C595,L$2:L595,1)=1,1,0),"")</f>
        <v>0</v>
      </c>
      <c r="T595" s="38" t="str">
        <f aca="false">IF(N595="","",N595+ROW()/10000000)</f>
        <v/>
      </c>
      <c r="U595" s="36" t="n">
        <f aca="false">IF(G595=1,IF(B595="",1,0),"")</f>
        <v>0</v>
      </c>
    </row>
    <row r="596" customFormat="false" ht="15" hidden="false" customHeight="false" outlineLevel="0" collapsed="false">
      <c r="A596" s="35" t="n">
        <v>46085.5585648148</v>
      </c>
      <c r="B596" s="35" t="n">
        <v>46085.5586111111</v>
      </c>
      <c r="C596" s="36" t="s">
        <v>132</v>
      </c>
      <c r="D596" s="36" t="s">
        <v>133</v>
      </c>
      <c r="E596" s="36" t="s">
        <v>121</v>
      </c>
      <c r="F596" s="36" t="s">
        <v>129</v>
      </c>
      <c r="G596" s="36" t="n">
        <f aca="false">IF(A596="","",IF(AND(A596&gt;=Debut,A596&lt;Fin),1,0))</f>
        <v>1</v>
      </c>
      <c r="H596" s="36" t="n">
        <f aca="false">IF(G596=1,INT(ROUND((A596-Debut)*86400,0)/600),"")</f>
        <v>368</v>
      </c>
      <c r="I596" s="36" t="n">
        <f aca="false">IF(G596=1,INT(ROUND((A596-Debut)*86400,0)/3600),"")</f>
        <v>61</v>
      </c>
      <c r="J596" s="36" t="n">
        <f aca="false">IF(OR(A596="",B596=""),"",ROUND((B596-A596)*86400,0))</f>
        <v>4</v>
      </c>
      <c r="K596" s="37" t="n">
        <f aca="false">IF(G596=1,IF(COUNTIFS($C:$C,C596,$G:$G,1,$A:$A,"&gt;="&amp;(A596-FenetreInterm/86400),$A:$A,"&lt;="&amp;A596)&gt;=NbInterm,1,0),"")</f>
        <v>0</v>
      </c>
      <c r="L596" s="37" t="n">
        <f aca="false">IF(G596=1,IF(B596="",0,IF(J596&lt;SeuilFugitive,1,0)),"")</f>
        <v>1</v>
      </c>
      <c r="M596" s="37" t="n">
        <f aca="false">IF(G596=1,IF(B596="",IF((Fin-A596)*24&gt;SeuilFigee,1,0),IF(J596&gt;SeuilFigee*3600,1,0)),"")</f>
        <v>0</v>
      </c>
      <c r="N596" s="0" t="str">
        <f aca="false">IF(G596=1,IF(COUNTIF(H$2:H596,H596)=1,COUNTIF($H:$H,H596),""),"")</f>
        <v/>
      </c>
      <c r="O596" s="0" t="str">
        <f aca="false">IF(G596=1,IF(COUNTIF(I$2:I596,I596)=1,COUNTIF($I:$I,I596),""),"")</f>
        <v/>
      </c>
      <c r="P596" s="38" t="str">
        <f aca="false">IF(G596=1,IF(COUNTIFS(C$2:C596,C596,G$2:G596,1)=1,COUNTIFS($C:$C,C596,$G:$G,1)+ROW()/10000000,""),"")</f>
        <v/>
      </c>
      <c r="Q596" s="0" t="str">
        <f aca="false">IF(K596=1,IF(COUNTIFS(C$2:C596,C596,K$2:K596,1)=1,1,0),"")</f>
        <v/>
      </c>
      <c r="R596" s="0" t="str">
        <f aca="false">IF(M596=1,IF(COUNTIFS(C$2:C596,C596,M$2:M596,1)=1,1,0),"")</f>
        <v/>
      </c>
      <c r="S596" s="36" t="n">
        <f aca="false">IF(L596=1,IF(COUNTIFS(C$2:C596,C596,L$2:L596,1)=1,1,0),"")</f>
        <v>0</v>
      </c>
      <c r="T596" s="38" t="str">
        <f aca="false">IF(N596="","",N596+ROW()/10000000)</f>
        <v/>
      </c>
      <c r="U596" s="36" t="n">
        <f aca="false">IF(G596=1,IF(B596="",1,0),"")</f>
        <v>0</v>
      </c>
    </row>
    <row r="597" customFormat="false" ht="15" hidden="false" customHeight="false" outlineLevel="0" collapsed="false">
      <c r="A597" s="35" t="n">
        <v>46085.558912037</v>
      </c>
      <c r="B597" s="35" t="n">
        <v>46085.5589467593</v>
      </c>
      <c r="C597" s="36" t="s">
        <v>132</v>
      </c>
      <c r="D597" s="36" t="s">
        <v>133</v>
      </c>
      <c r="E597" s="36" t="s">
        <v>121</v>
      </c>
      <c r="F597" s="36" t="s">
        <v>129</v>
      </c>
      <c r="G597" s="36" t="n">
        <f aca="false">IF(A597="","",IF(AND(A597&gt;=Debut,A597&lt;Fin),1,0))</f>
        <v>1</v>
      </c>
      <c r="H597" s="36" t="n">
        <f aca="false">IF(G597=1,INT(ROUND((A597-Debut)*86400,0)/600),"")</f>
        <v>368</v>
      </c>
      <c r="I597" s="36" t="n">
        <f aca="false">IF(G597=1,INT(ROUND((A597-Debut)*86400,0)/3600),"")</f>
        <v>61</v>
      </c>
      <c r="J597" s="36" t="n">
        <f aca="false">IF(OR(A597="",B597=""),"",ROUND((B597-A597)*86400,0))</f>
        <v>3</v>
      </c>
      <c r="K597" s="37" t="n">
        <f aca="false">IF(G597=1,IF(COUNTIFS($C:$C,C597,$G:$G,1,$A:$A,"&gt;="&amp;(A597-FenetreInterm/86400),$A:$A,"&lt;="&amp;A597)&gt;=NbInterm,1,0),"")</f>
        <v>0</v>
      </c>
      <c r="L597" s="37" t="n">
        <f aca="false">IF(G597=1,IF(B597="",0,IF(J597&lt;SeuilFugitive,1,0)),"")</f>
        <v>1</v>
      </c>
      <c r="M597" s="37" t="n">
        <f aca="false">IF(G597=1,IF(B597="",IF((Fin-A597)*24&gt;SeuilFigee,1,0),IF(J597&gt;SeuilFigee*3600,1,0)),"")</f>
        <v>0</v>
      </c>
      <c r="N597" s="0" t="str">
        <f aca="false">IF(G597=1,IF(COUNTIF(H$2:H597,H597)=1,COUNTIF($H:$H,H597),""),"")</f>
        <v/>
      </c>
      <c r="O597" s="0" t="str">
        <f aca="false">IF(G597=1,IF(COUNTIF(I$2:I597,I597)=1,COUNTIF($I:$I,I597),""),"")</f>
        <v/>
      </c>
      <c r="P597" s="38" t="str">
        <f aca="false">IF(G597=1,IF(COUNTIFS(C$2:C597,C597,G$2:G597,1)=1,COUNTIFS($C:$C,C597,$G:$G,1)+ROW()/10000000,""),"")</f>
        <v/>
      </c>
      <c r="Q597" s="0" t="str">
        <f aca="false">IF(K597=1,IF(COUNTIFS(C$2:C597,C597,K$2:K597,1)=1,1,0),"")</f>
        <v/>
      </c>
      <c r="R597" s="0" t="str">
        <f aca="false">IF(M597=1,IF(COUNTIFS(C$2:C597,C597,M$2:M597,1)=1,1,0),"")</f>
        <v/>
      </c>
      <c r="S597" s="36" t="n">
        <f aca="false">IF(L597=1,IF(COUNTIFS(C$2:C597,C597,L$2:L597,1)=1,1,0),"")</f>
        <v>0</v>
      </c>
      <c r="T597" s="38" t="str">
        <f aca="false">IF(N597="","",N597+ROW()/10000000)</f>
        <v/>
      </c>
      <c r="U597" s="36" t="n">
        <f aca="false">IF(G597=1,IF(B597="",1,0),"")</f>
        <v>0</v>
      </c>
    </row>
    <row r="598" customFormat="false" ht="15" hidden="false" customHeight="false" outlineLevel="0" collapsed="false">
      <c r="A598" s="35" t="n">
        <v>46085.5606134259</v>
      </c>
      <c r="B598" s="35" t="n">
        <v>46085.5688310185</v>
      </c>
      <c r="C598" s="36" t="s">
        <v>153</v>
      </c>
      <c r="D598" s="36" t="s">
        <v>154</v>
      </c>
      <c r="E598" s="36" t="s">
        <v>121</v>
      </c>
      <c r="F598" s="36" t="s">
        <v>144</v>
      </c>
      <c r="G598" s="36" t="n">
        <f aca="false">IF(A598="","",IF(AND(A598&gt;=Debut,A598&lt;Fin),1,0))</f>
        <v>1</v>
      </c>
      <c r="H598" s="36" t="n">
        <f aca="false">IF(G598=1,INT(ROUND((A598-Debut)*86400,0)/600),"")</f>
        <v>368</v>
      </c>
      <c r="I598" s="36" t="n">
        <f aca="false">IF(G598=1,INT(ROUND((A598-Debut)*86400,0)/3600),"")</f>
        <v>61</v>
      </c>
      <c r="J598" s="36" t="n">
        <f aca="false">IF(OR(A598="",B598=""),"",ROUND((B598-A598)*86400,0))</f>
        <v>710</v>
      </c>
      <c r="K598" s="37" t="n">
        <f aca="false">IF(G598=1,IF(COUNTIFS($C:$C,C598,$G:$G,1,$A:$A,"&gt;="&amp;(A598-FenetreInterm/86400),$A:$A,"&lt;="&amp;A598)&gt;=NbInterm,1,0),"")</f>
        <v>0</v>
      </c>
      <c r="L598" s="37" t="n">
        <f aca="false">IF(G598=1,IF(B598="",0,IF(J598&lt;SeuilFugitive,1,0)),"")</f>
        <v>0</v>
      </c>
      <c r="M598" s="37" t="n">
        <f aca="false">IF(G598=1,IF(B598="",IF((Fin-A598)*24&gt;SeuilFigee,1,0),IF(J598&gt;SeuilFigee*3600,1,0)),"")</f>
        <v>0</v>
      </c>
      <c r="N598" s="0" t="str">
        <f aca="false">IF(G598=1,IF(COUNTIF(H$2:H598,H598)=1,COUNTIF($H:$H,H598),""),"")</f>
        <v/>
      </c>
      <c r="O598" s="0" t="str">
        <f aca="false">IF(G598=1,IF(COUNTIF(I$2:I598,I598)=1,COUNTIF($I:$I,I598),""),"")</f>
        <v/>
      </c>
      <c r="P598" s="38" t="str">
        <f aca="false">IF(G598=1,IF(COUNTIFS(C$2:C598,C598,G$2:G598,1)=1,COUNTIFS($C:$C,C598,$G:$G,1)+ROW()/10000000,""),"")</f>
        <v/>
      </c>
      <c r="Q598" s="0" t="str">
        <f aca="false">IF(K598=1,IF(COUNTIFS(C$2:C598,C598,K$2:K598,1)=1,1,0),"")</f>
        <v/>
      </c>
      <c r="R598" s="0" t="str">
        <f aca="false">IF(M598=1,IF(COUNTIFS(C$2:C598,C598,M$2:M598,1)=1,1,0),"")</f>
        <v/>
      </c>
      <c r="S598" s="0" t="str">
        <f aca="false">IF(L598=1,IF(COUNTIFS(C$2:C598,C598,L$2:L598,1)=1,1,0),"")</f>
        <v/>
      </c>
      <c r="T598" s="38" t="str">
        <f aca="false">IF(N598="","",N598+ROW()/10000000)</f>
        <v/>
      </c>
      <c r="U598" s="36" t="n">
        <f aca="false">IF(G598=1,IF(B598="",1,0),"")</f>
        <v>0</v>
      </c>
    </row>
    <row r="599" customFormat="false" ht="15" hidden="false" customHeight="false" outlineLevel="0" collapsed="false">
      <c r="A599" s="35" t="n">
        <v>46085.5696759259</v>
      </c>
      <c r="B599" s="35" t="n">
        <v>46085.5879282407</v>
      </c>
      <c r="C599" s="36" t="s">
        <v>158</v>
      </c>
      <c r="D599" s="36" t="s">
        <v>159</v>
      </c>
      <c r="E599" s="36" t="s">
        <v>128</v>
      </c>
      <c r="F599" s="36" t="s">
        <v>122</v>
      </c>
      <c r="G599" s="36" t="n">
        <f aca="false">IF(A599="","",IF(AND(A599&gt;=Debut,A599&lt;Fin),1,0))</f>
        <v>1</v>
      </c>
      <c r="H599" s="36" t="n">
        <f aca="false">IF(G599=1,INT(ROUND((A599-Debut)*86400,0)/600),"")</f>
        <v>370</v>
      </c>
      <c r="I599" s="36" t="n">
        <f aca="false">IF(G599=1,INT(ROUND((A599-Debut)*86400,0)/3600),"")</f>
        <v>61</v>
      </c>
      <c r="J599" s="36" t="n">
        <f aca="false">IF(OR(A599="",B599=""),"",ROUND((B599-A599)*86400,0))</f>
        <v>1577</v>
      </c>
      <c r="K599" s="37" t="n">
        <f aca="false">IF(G599=1,IF(COUNTIFS($C:$C,C599,$G:$G,1,$A:$A,"&gt;="&amp;(A599-FenetreInterm/86400),$A:$A,"&lt;="&amp;A599)&gt;=NbInterm,1,0),"")</f>
        <v>0</v>
      </c>
      <c r="L599" s="37" t="n">
        <f aca="false">IF(G599=1,IF(B599="",0,IF(J599&lt;SeuilFugitive,1,0)),"")</f>
        <v>0</v>
      </c>
      <c r="M599" s="37" t="n">
        <f aca="false">IF(G599=1,IF(B599="",IF((Fin-A599)*24&gt;SeuilFigee,1,0),IF(J599&gt;SeuilFigee*3600,1,0)),"")</f>
        <v>0</v>
      </c>
      <c r="N599" s="36" t="n">
        <f aca="false">IF(G599=1,IF(COUNTIF(H$2:H599,H599)=1,COUNTIF($H:$H,H599),""),"")</f>
        <v>9</v>
      </c>
      <c r="O599" s="0" t="str">
        <f aca="false">IF(G599=1,IF(COUNTIF(I$2:I599,I599)=1,COUNTIF($I:$I,I599),""),"")</f>
        <v/>
      </c>
      <c r="P599" s="38" t="str">
        <f aca="false">IF(G599=1,IF(COUNTIFS(C$2:C599,C599,G$2:G599,1)=1,COUNTIFS($C:$C,C599,$G:$G,1)+ROW()/10000000,""),"")</f>
        <v/>
      </c>
      <c r="Q599" s="0" t="str">
        <f aca="false">IF(K599=1,IF(COUNTIFS(C$2:C599,C599,K$2:K599,1)=1,1,0),"")</f>
        <v/>
      </c>
      <c r="R599" s="0" t="str">
        <f aca="false">IF(M599=1,IF(COUNTIFS(C$2:C599,C599,M$2:M599,1)=1,1,0),"")</f>
        <v/>
      </c>
      <c r="S599" s="0" t="str">
        <f aca="false">IF(L599=1,IF(COUNTIFS(C$2:C599,C599,L$2:L599,1)=1,1,0),"")</f>
        <v/>
      </c>
      <c r="T599" s="38" t="n">
        <f aca="false">IF(N599="","",N599+ROW()/10000000)</f>
        <v>9.0000599</v>
      </c>
      <c r="U599" s="36" t="n">
        <f aca="false">IF(G599=1,IF(B599="",1,0),"")</f>
        <v>0</v>
      </c>
    </row>
    <row r="600" customFormat="false" ht="15" hidden="false" customHeight="false" outlineLevel="0" collapsed="false">
      <c r="A600" s="35" t="n">
        <v>46085.5721759259</v>
      </c>
      <c r="B600" s="35" t="n">
        <v>46085.5722569445</v>
      </c>
      <c r="C600" s="36" t="s">
        <v>140</v>
      </c>
      <c r="D600" s="36" t="s">
        <v>141</v>
      </c>
      <c r="E600" s="36" t="s">
        <v>128</v>
      </c>
      <c r="F600" s="36" t="s">
        <v>122</v>
      </c>
      <c r="G600" s="36" t="n">
        <f aca="false">IF(A600="","",IF(AND(A600&gt;=Debut,A600&lt;Fin),1,0))</f>
        <v>1</v>
      </c>
      <c r="H600" s="36" t="n">
        <f aca="false">IF(G600=1,INT(ROUND((A600-Debut)*86400,0)/600),"")</f>
        <v>370</v>
      </c>
      <c r="I600" s="36" t="n">
        <f aca="false">IF(G600=1,INT(ROUND((A600-Debut)*86400,0)/3600),"")</f>
        <v>61</v>
      </c>
      <c r="J600" s="36" t="n">
        <f aca="false">IF(OR(A600="",B600=""),"",ROUND((B600-A600)*86400,0))</f>
        <v>7</v>
      </c>
      <c r="K600" s="37" t="n">
        <f aca="false">IF(G600=1,IF(COUNTIFS($C:$C,C600,$G:$G,1,$A:$A,"&gt;="&amp;(A600-FenetreInterm/86400),$A:$A,"&lt;="&amp;A600)&gt;=NbInterm,1,0),"")</f>
        <v>0</v>
      </c>
      <c r="L600" s="37" t="n">
        <f aca="false">IF(G600=1,IF(B600="",0,IF(J600&lt;SeuilFugitive,1,0)),"")</f>
        <v>0</v>
      </c>
      <c r="M600" s="37" t="n">
        <f aca="false">IF(G600=1,IF(B600="",IF((Fin-A600)*24&gt;SeuilFigee,1,0),IF(J600&gt;SeuilFigee*3600,1,0)),"")</f>
        <v>0</v>
      </c>
      <c r="N600" s="0" t="str">
        <f aca="false">IF(G600=1,IF(COUNTIF(H$2:H600,H600)=1,COUNTIF($H:$H,H600),""),"")</f>
        <v/>
      </c>
      <c r="O600" s="0" t="str">
        <f aca="false">IF(G600=1,IF(COUNTIF(I$2:I600,I600)=1,COUNTIF($I:$I,I600),""),"")</f>
        <v/>
      </c>
      <c r="P600" s="38" t="str">
        <f aca="false">IF(G600=1,IF(COUNTIFS(C$2:C600,C600,G$2:G600,1)=1,COUNTIFS($C:$C,C600,$G:$G,1)+ROW()/10000000,""),"")</f>
        <v/>
      </c>
      <c r="Q600" s="0" t="str">
        <f aca="false">IF(K600=1,IF(COUNTIFS(C$2:C600,C600,K$2:K600,1)=1,1,0),"")</f>
        <v/>
      </c>
      <c r="R600" s="0" t="str">
        <f aca="false">IF(M600=1,IF(COUNTIFS(C$2:C600,C600,M$2:M600,1)=1,1,0),"")</f>
        <v/>
      </c>
      <c r="S600" s="0" t="str">
        <f aca="false">IF(L600=1,IF(COUNTIFS(C$2:C600,C600,L$2:L600,1)=1,1,0),"")</f>
        <v/>
      </c>
      <c r="T600" s="38" t="str">
        <f aca="false">IF(N600="","",N600+ROW()/10000000)</f>
        <v/>
      </c>
      <c r="U600" s="36" t="n">
        <f aca="false">IF(G600=1,IF(B600="",1,0),"")</f>
        <v>0</v>
      </c>
    </row>
    <row r="601" customFormat="false" ht="15" hidden="false" customHeight="false" outlineLevel="0" collapsed="false">
      <c r="A601" s="35" t="n">
        <v>46085.5723611111</v>
      </c>
      <c r="B601" s="35" t="n">
        <v>46085.5858101852</v>
      </c>
      <c r="C601" s="36" t="s">
        <v>160</v>
      </c>
      <c r="D601" s="36" t="s">
        <v>161</v>
      </c>
      <c r="E601" s="36" t="s">
        <v>121</v>
      </c>
      <c r="F601" s="36" t="s">
        <v>144</v>
      </c>
      <c r="G601" s="36" t="n">
        <f aca="false">IF(A601="","",IF(AND(A601&gt;=Debut,A601&lt;Fin),1,0))</f>
        <v>1</v>
      </c>
      <c r="H601" s="36" t="n">
        <f aca="false">IF(G601=1,INT(ROUND((A601-Debut)*86400,0)/600),"")</f>
        <v>370</v>
      </c>
      <c r="I601" s="36" t="n">
        <f aca="false">IF(G601=1,INT(ROUND((A601-Debut)*86400,0)/3600),"")</f>
        <v>61</v>
      </c>
      <c r="J601" s="36" t="n">
        <f aca="false">IF(OR(A601="",B601=""),"",ROUND((B601-A601)*86400,0))</f>
        <v>1162</v>
      </c>
      <c r="K601" s="37" t="n">
        <f aca="false">IF(G601=1,IF(COUNTIFS($C:$C,C601,$G:$G,1,$A:$A,"&gt;="&amp;(A601-FenetreInterm/86400),$A:$A,"&lt;="&amp;A601)&gt;=NbInterm,1,0),"")</f>
        <v>0</v>
      </c>
      <c r="L601" s="37" t="n">
        <f aca="false">IF(G601=1,IF(B601="",0,IF(J601&lt;SeuilFugitive,1,0)),"")</f>
        <v>0</v>
      </c>
      <c r="M601" s="37" t="n">
        <f aca="false">IF(G601=1,IF(B601="",IF((Fin-A601)*24&gt;SeuilFigee,1,0),IF(J601&gt;SeuilFigee*3600,1,0)),"")</f>
        <v>0</v>
      </c>
      <c r="N601" s="0" t="str">
        <f aca="false">IF(G601=1,IF(COUNTIF(H$2:H601,H601)=1,COUNTIF($H:$H,H601),""),"")</f>
        <v/>
      </c>
      <c r="O601" s="0" t="str">
        <f aca="false">IF(G601=1,IF(COUNTIF(I$2:I601,I601)=1,COUNTIF($I:$I,I601),""),"")</f>
        <v/>
      </c>
      <c r="P601" s="38" t="str">
        <f aca="false">IF(G601=1,IF(COUNTIFS(C$2:C601,C601,G$2:G601,1)=1,COUNTIFS($C:$C,C601,$G:$G,1)+ROW()/10000000,""),"")</f>
        <v/>
      </c>
      <c r="Q601" s="0" t="str">
        <f aca="false">IF(K601=1,IF(COUNTIFS(C$2:C601,C601,K$2:K601,1)=1,1,0),"")</f>
        <v/>
      </c>
      <c r="R601" s="0" t="str">
        <f aca="false">IF(M601=1,IF(COUNTIFS(C$2:C601,C601,M$2:M601,1)=1,1,0),"")</f>
        <v/>
      </c>
      <c r="S601" s="0" t="str">
        <f aca="false">IF(L601=1,IF(COUNTIFS(C$2:C601,C601,L$2:L601,1)=1,1,0),"")</f>
        <v/>
      </c>
      <c r="T601" s="38" t="str">
        <f aca="false">IF(N601="","",N601+ROW()/10000000)</f>
        <v/>
      </c>
      <c r="U601" s="36" t="n">
        <f aca="false">IF(G601=1,IF(B601="",1,0),"")</f>
        <v>0</v>
      </c>
    </row>
    <row r="602" customFormat="false" ht="15" hidden="false" customHeight="false" outlineLevel="0" collapsed="false">
      <c r="A602" s="35" t="n">
        <v>46085.5724305556</v>
      </c>
      <c r="B602" s="35" t="n">
        <v>46085.5725</v>
      </c>
      <c r="C602" s="36" t="s">
        <v>140</v>
      </c>
      <c r="D602" s="36" t="s">
        <v>141</v>
      </c>
      <c r="E602" s="36" t="s">
        <v>128</v>
      </c>
      <c r="F602" s="36" t="s">
        <v>122</v>
      </c>
      <c r="G602" s="36" t="n">
        <f aca="false">IF(A602="","",IF(AND(A602&gt;=Debut,A602&lt;Fin),1,0))</f>
        <v>1</v>
      </c>
      <c r="H602" s="36" t="n">
        <f aca="false">IF(G602=1,INT(ROUND((A602-Debut)*86400,0)/600),"")</f>
        <v>370</v>
      </c>
      <c r="I602" s="36" t="n">
        <f aca="false">IF(G602=1,INT(ROUND((A602-Debut)*86400,0)/3600),"")</f>
        <v>61</v>
      </c>
      <c r="J602" s="36" t="n">
        <f aca="false">IF(OR(A602="",B602=""),"",ROUND((B602-A602)*86400,0))</f>
        <v>6</v>
      </c>
      <c r="K602" s="37" t="n">
        <f aca="false">IF(G602=1,IF(COUNTIFS($C:$C,C602,$G:$G,1,$A:$A,"&gt;="&amp;(A602-FenetreInterm/86400),$A:$A,"&lt;="&amp;A602)&gt;=NbInterm,1,0),"")</f>
        <v>0</v>
      </c>
      <c r="L602" s="37" t="n">
        <f aca="false">IF(G602=1,IF(B602="",0,IF(J602&lt;SeuilFugitive,1,0)),"")</f>
        <v>0</v>
      </c>
      <c r="M602" s="37" t="n">
        <f aca="false">IF(G602=1,IF(B602="",IF((Fin-A602)*24&gt;SeuilFigee,1,0),IF(J602&gt;SeuilFigee*3600,1,0)),"")</f>
        <v>0</v>
      </c>
      <c r="N602" s="0" t="str">
        <f aca="false">IF(G602=1,IF(COUNTIF(H$2:H602,H602)=1,COUNTIF($H:$H,H602),""),"")</f>
        <v/>
      </c>
      <c r="O602" s="0" t="str">
        <f aca="false">IF(G602=1,IF(COUNTIF(I$2:I602,I602)=1,COUNTIF($I:$I,I602),""),"")</f>
        <v/>
      </c>
      <c r="P602" s="38" t="str">
        <f aca="false">IF(G602=1,IF(COUNTIFS(C$2:C602,C602,G$2:G602,1)=1,COUNTIFS($C:$C,C602,$G:$G,1)+ROW()/10000000,""),"")</f>
        <v/>
      </c>
      <c r="Q602" s="0" t="str">
        <f aca="false">IF(K602=1,IF(COUNTIFS(C$2:C602,C602,K$2:K602,1)=1,1,0),"")</f>
        <v/>
      </c>
      <c r="R602" s="0" t="str">
        <f aca="false">IF(M602=1,IF(COUNTIFS(C$2:C602,C602,M$2:M602,1)=1,1,0),"")</f>
        <v/>
      </c>
      <c r="S602" s="0" t="str">
        <f aca="false">IF(L602=1,IF(COUNTIFS(C$2:C602,C602,L$2:L602,1)=1,1,0),"")</f>
        <v/>
      </c>
      <c r="T602" s="38" t="str">
        <f aca="false">IF(N602="","",N602+ROW()/10000000)</f>
        <v/>
      </c>
      <c r="U602" s="36" t="n">
        <f aca="false">IF(G602=1,IF(B602="",1,0),"")</f>
        <v>0</v>
      </c>
    </row>
    <row r="603" customFormat="false" ht="15" hidden="false" customHeight="false" outlineLevel="0" collapsed="false">
      <c r="A603" s="35" t="n">
        <v>46085.572650463</v>
      </c>
      <c r="B603" s="35" t="n">
        <v>46085.5726967593</v>
      </c>
      <c r="C603" s="36" t="s">
        <v>140</v>
      </c>
      <c r="D603" s="36" t="s">
        <v>141</v>
      </c>
      <c r="E603" s="36" t="s">
        <v>128</v>
      </c>
      <c r="F603" s="36" t="s">
        <v>122</v>
      </c>
      <c r="G603" s="36" t="n">
        <f aca="false">IF(A603="","",IF(AND(A603&gt;=Debut,A603&lt;Fin),1,0))</f>
        <v>1</v>
      </c>
      <c r="H603" s="36" t="n">
        <f aca="false">IF(G603=1,INT(ROUND((A603-Debut)*86400,0)/600),"")</f>
        <v>370</v>
      </c>
      <c r="I603" s="36" t="n">
        <f aca="false">IF(G603=1,INT(ROUND((A603-Debut)*86400,0)/3600),"")</f>
        <v>61</v>
      </c>
      <c r="J603" s="36" t="n">
        <f aca="false">IF(OR(A603="",B603=""),"",ROUND((B603-A603)*86400,0))</f>
        <v>4</v>
      </c>
      <c r="K603" s="37" t="n">
        <f aca="false">IF(G603=1,IF(COUNTIFS($C:$C,C603,$G:$G,1,$A:$A,"&gt;="&amp;(A603-FenetreInterm/86400),$A:$A,"&lt;="&amp;A603)&gt;=NbInterm,1,0),"")</f>
        <v>1</v>
      </c>
      <c r="L603" s="37" t="n">
        <f aca="false">IF(G603=1,IF(B603="",0,IF(J603&lt;SeuilFugitive,1,0)),"")</f>
        <v>1</v>
      </c>
      <c r="M603" s="37" t="n">
        <f aca="false">IF(G603=1,IF(B603="",IF((Fin-A603)*24&gt;SeuilFigee,1,0),IF(J603&gt;SeuilFigee*3600,1,0)),"")</f>
        <v>0</v>
      </c>
      <c r="N603" s="0" t="str">
        <f aca="false">IF(G603=1,IF(COUNTIF(H$2:H603,H603)=1,COUNTIF($H:$H,H603),""),"")</f>
        <v/>
      </c>
      <c r="O603" s="0" t="str">
        <f aca="false">IF(G603=1,IF(COUNTIF(I$2:I603,I603)=1,COUNTIF($I:$I,I603),""),"")</f>
        <v/>
      </c>
      <c r="P603" s="38" t="str">
        <f aca="false">IF(G603=1,IF(COUNTIFS(C$2:C603,C603,G$2:G603,1)=1,COUNTIFS($C:$C,C603,$G:$G,1)+ROW()/10000000,""),"")</f>
        <v/>
      </c>
      <c r="Q603" s="36" t="n">
        <f aca="false">IF(K603=1,IF(COUNTIFS(C$2:C603,C603,K$2:K603,1)=1,1,0),"")</f>
        <v>0</v>
      </c>
      <c r="R603" s="0" t="str">
        <f aca="false">IF(M603=1,IF(COUNTIFS(C$2:C603,C603,M$2:M603,1)=1,1,0),"")</f>
        <v/>
      </c>
      <c r="S603" s="36" t="n">
        <f aca="false">IF(L603=1,IF(COUNTIFS(C$2:C603,C603,L$2:L603,1)=1,1,0),"")</f>
        <v>0</v>
      </c>
      <c r="T603" s="38" t="str">
        <f aca="false">IF(N603="","",N603+ROW()/10000000)</f>
        <v/>
      </c>
      <c r="U603" s="36" t="n">
        <f aca="false">IF(G603=1,IF(B603="",1,0),"")</f>
        <v>0</v>
      </c>
    </row>
    <row r="604" customFormat="false" ht="15" hidden="false" customHeight="false" outlineLevel="0" collapsed="false">
      <c r="A604" s="35" t="n">
        <v>46085.5727777778</v>
      </c>
      <c r="B604" s="35" t="n">
        <v>46085.5728703704</v>
      </c>
      <c r="C604" s="36" t="s">
        <v>140</v>
      </c>
      <c r="D604" s="36" t="s">
        <v>141</v>
      </c>
      <c r="E604" s="36" t="s">
        <v>128</v>
      </c>
      <c r="F604" s="36" t="s">
        <v>122</v>
      </c>
      <c r="G604" s="36" t="n">
        <f aca="false">IF(A604="","",IF(AND(A604&gt;=Debut,A604&lt;Fin),1,0))</f>
        <v>1</v>
      </c>
      <c r="H604" s="36" t="n">
        <f aca="false">IF(G604=1,INT(ROUND((A604-Debut)*86400,0)/600),"")</f>
        <v>370</v>
      </c>
      <c r="I604" s="36" t="n">
        <f aca="false">IF(G604=1,INT(ROUND((A604-Debut)*86400,0)/3600),"")</f>
        <v>61</v>
      </c>
      <c r="J604" s="36" t="n">
        <f aca="false">IF(OR(A604="",B604=""),"",ROUND((B604-A604)*86400,0))</f>
        <v>8</v>
      </c>
      <c r="K604" s="37" t="n">
        <f aca="false">IF(G604=1,IF(COUNTIFS($C:$C,C604,$G:$G,1,$A:$A,"&gt;="&amp;(A604-FenetreInterm/86400),$A:$A,"&lt;="&amp;A604)&gt;=NbInterm,1,0),"")</f>
        <v>1</v>
      </c>
      <c r="L604" s="37" t="n">
        <f aca="false">IF(G604=1,IF(B604="",0,IF(J604&lt;SeuilFugitive,1,0)),"")</f>
        <v>0</v>
      </c>
      <c r="M604" s="37" t="n">
        <f aca="false">IF(G604=1,IF(B604="",IF((Fin-A604)*24&gt;SeuilFigee,1,0),IF(J604&gt;SeuilFigee*3600,1,0)),"")</f>
        <v>0</v>
      </c>
      <c r="N604" s="0" t="str">
        <f aca="false">IF(G604=1,IF(COUNTIF(H$2:H604,H604)=1,COUNTIF($H:$H,H604),""),"")</f>
        <v/>
      </c>
      <c r="O604" s="0" t="str">
        <f aca="false">IF(G604=1,IF(COUNTIF(I$2:I604,I604)=1,COUNTIF($I:$I,I604),""),"")</f>
        <v/>
      </c>
      <c r="P604" s="38" t="str">
        <f aca="false">IF(G604=1,IF(COUNTIFS(C$2:C604,C604,G$2:G604,1)=1,COUNTIFS($C:$C,C604,$G:$G,1)+ROW()/10000000,""),"")</f>
        <v/>
      </c>
      <c r="Q604" s="36" t="n">
        <f aca="false">IF(K604=1,IF(COUNTIFS(C$2:C604,C604,K$2:K604,1)=1,1,0),"")</f>
        <v>0</v>
      </c>
      <c r="R604" s="0" t="str">
        <f aca="false">IF(M604=1,IF(COUNTIFS(C$2:C604,C604,M$2:M604,1)=1,1,0),"")</f>
        <v/>
      </c>
      <c r="S604" s="0" t="str">
        <f aca="false">IF(L604=1,IF(COUNTIFS(C$2:C604,C604,L$2:L604,1)=1,1,0),"")</f>
        <v/>
      </c>
      <c r="T604" s="38" t="str">
        <f aca="false">IF(N604="","",N604+ROW()/10000000)</f>
        <v/>
      </c>
      <c r="U604" s="36" t="n">
        <f aca="false">IF(G604=1,IF(B604="",1,0),"")</f>
        <v>0</v>
      </c>
    </row>
    <row r="605" customFormat="false" ht="15" hidden="false" customHeight="false" outlineLevel="0" collapsed="false">
      <c r="A605" s="35" t="n">
        <v>46085.573912037</v>
      </c>
      <c r="B605" s="35" t="n">
        <v>46085.5739814815</v>
      </c>
      <c r="C605" s="36" t="s">
        <v>115</v>
      </c>
      <c r="D605" s="36" t="s">
        <v>116</v>
      </c>
      <c r="E605" s="36" t="s">
        <v>117</v>
      </c>
      <c r="F605" s="36" t="s">
        <v>118</v>
      </c>
      <c r="G605" s="36" t="n">
        <f aca="false">IF(A605="","",IF(AND(A605&gt;=Debut,A605&lt;Fin),1,0))</f>
        <v>1</v>
      </c>
      <c r="H605" s="36" t="n">
        <f aca="false">IF(G605=1,INT(ROUND((A605-Debut)*86400,0)/600),"")</f>
        <v>370</v>
      </c>
      <c r="I605" s="36" t="n">
        <f aca="false">IF(G605=1,INT(ROUND((A605-Debut)*86400,0)/3600),"")</f>
        <v>61</v>
      </c>
      <c r="J605" s="36" t="n">
        <f aca="false">IF(OR(A605="",B605=""),"",ROUND((B605-A605)*86400,0))</f>
        <v>6</v>
      </c>
      <c r="K605" s="37" t="n">
        <f aca="false">IF(G605=1,IF(COUNTIFS($C:$C,C605,$G:$G,1,$A:$A,"&gt;="&amp;(A605-FenetreInterm/86400),$A:$A,"&lt;="&amp;A605)&gt;=NbInterm,1,0),"")</f>
        <v>0</v>
      </c>
      <c r="L605" s="37" t="n">
        <f aca="false">IF(G605=1,IF(B605="",0,IF(J605&lt;SeuilFugitive,1,0)),"")</f>
        <v>0</v>
      </c>
      <c r="M605" s="37" t="n">
        <f aca="false">IF(G605=1,IF(B605="",IF((Fin-A605)*24&gt;SeuilFigee,1,0),IF(J605&gt;SeuilFigee*3600,1,0)),"")</f>
        <v>0</v>
      </c>
      <c r="N605" s="0" t="str">
        <f aca="false">IF(G605=1,IF(COUNTIF(H$2:H605,H605)=1,COUNTIF($H:$H,H605),""),"")</f>
        <v/>
      </c>
      <c r="O605" s="0" t="str">
        <f aca="false">IF(G605=1,IF(COUNTIF(I$2:I605,I605)=1,COUNTIF($I:$I,I605),""),"")</f>
        <v/>
      </c>
      <c r="P605" s="38" t="str">
        <f aca="false">IF(G605=1,IF(COUNTIFS(C$2:C605,C605,G$2:G605,1)=1,COUNTIFS($C:$C,C605,$G:$G,1)+ROW()/10000000,""),"")</f>
        <v/>
      </c>
      <c r="Q605" s="0" t="str">
        <f aca="false">IF(K605=1,IF(COUNTIFS(C$2:C605,C605,K$2:K605,1)=1,1,0),"")</f>
        <v/>
      </c>
      <c r="R605" s="0" t="str">
        <f aca="false">IF(M605=1,IF(COUNTIFS(C$2:C605,C605,M$2:M605,1)=1,1,0),"")</f>
        <v/>
      </c>
      <c r="S605" s="0" t="str">
        <f aca="false">IF(L605=1,IF(COUNTIFS(C$2:C605,C605,L$2:L605,1)=1,1,0),"")</f>
        <v/>
      </c>
      <c r="T605" s="38" t="str">
        <f aca="false">IF(N605="","",N605+ROW()/10000000)</f>
        <v/>
      </c>
      <c r="U605" s="36" t="n">
        <f aca="false">IF(G605=1,IF(B605="",1,0),"")</f>
        <v>0</v>
      </c>
    </row>
    <row r="606" customFormat="false" ht="15" hidden="false" customHeight="false" outlineLevel="0" collapsed="false">
      <c r="A606" s="35" t="n">
        <v>46085.5740393519</v>
      </c>
      <c r="B606" s="35" t="n">
        <v>46085.5741898148</v>
      </c>
      <c r="C606" s="36" t="s">
        <v>115</v>
      </c>
      <c r="D606" s="36" t="s">
        <v>116</v>
      </c>
      <c r="E606" s="36" t="s">
        <v>117</v>
      </c>
      <c r="F606" s="36" t="s">
        <v>118</v>
      </c>
      <c r="G606" s="36" t="n">
        <f aca="false">IF(A606="","",IF(AND(A606&gt;=Debut,A606&lt;Fin),1,0))</f>
        <v>1</v>
      </c>
      <c r="H606" s="36" t="n">
        <f aca="false">IF(G606=1,INT(ROUND((A606-Debut)*86400,0)/600),"")</f>
        <v>370</v>
      </c>
      <c r="I606" s="36" t="n">
        <f aca="false">IF(G606=1,INT(ROUND((A606-Debut)*86400,0)/3600),"")</f>
        <v>61</v>
      </c>
      <c r="J606" s="36" t="n">
        <f aca="false">IF(OR(A606="",B606=""),"",ROUND((B606-A606)*86400,0))</f>
        <v>13</v>
      </c>
      <c r="K606" s="37" t="n">
        <f aca="false">IF(G606=1,IF(COUNTIFS($C:$C,C606,$G:$G,1,$A:$A,"&gt;="&amp;(A606-FenetreInterm/86400),$A:$A,"&lt;="&amp;A606)&gt;=NbInterm,1,0),"")</f>
        <v>0</v>
      </c>
      <c r="L606" s="37" t="n">
        <f aca="false">IF(G606=1,IF(B606="",0,IF(J606&lt;SeuilFugitive,1,0)),"")</f>
        <v>0</v>
      </c>
      <c r="M606" s="37" t="n">
        <f aca="false">IF(G606=1,IF(B606="",IF((Fin-A606)*24&gt;SeuilFigee,1,0),IF(J606&gt;SeuilFigee*3600,1,0)),"")</f>
        <v>0</v>
      </c>
      <c r="N606" s="0" t="str">
        <f aca="false">IF(G606=1,IF(COUNTIF(H$2:H606,H606)=1,COUNTIF($H:$H,H606),""),"")</f>
        <v/>
      </c>
      <c r="O606" s="0" t="str">
        <f aca="false">IF(G606=1,IF(COUNTIF(I$2:I606,I606)=1,COUNTIF($I:$I,I606),""),"")</f>
        <v/>
      </c>
      <c r="P606" s="38" t="str">
        <f aca="false">IF(G606=1,IF(COUNTIFS(C$2:C606,C606,G$2:G606,1)=1,COUNTIFS($C:$C,C606,$G:$G,1)+ROW()/10000000,""),"")</f>
        <v/>
      </c>
      <c r="Q606" s="0" t="str">
        <f aca="false">IF(K606=1,IF(COUNTIFS(C$2:C606,C606,K$2:K606,1)=1,1,0),"")</f>
        <v/>
      </c>
      <c r="R606" s="0" t="str">
        <f aca="false">IF(M606=1,IF(COUNTIFS(C$2:C606,C606,M$2:M606,1)=1,1,0),"")</f>
        <v/>
      </c>
      <c r="S606" s="0" t="str">
        <f aca="false">IF(L606=1,IF(COUNTIFS(C$2:C606,C606,L$2:L606,1)=1,1,0),"")</f>
        <v/>
      </c>
      <c r="T606" s="38" t="str">
        <f aca="false">IF(N606="","",N606+ROW()/10000000)</f>
        <v/>
      </c>
      <c r="U606" s="36" t="n">
        <f aca="false">IF(G606=1,IF(B606="",1,0),"")</f>
        <v>0</v>
      </c>
    </row>
    <row r="607" customFormat="false" ht="15" hidden="false" customHeight="false" outlineLevel="0" collapsed="false">
      <c r="A607" s="35" t="n">
        <v>46085.5741782407</v>
      </c>
      <c r="B607" s="35" t="n">
        <v>46085.5743634259</v>
      </c>
      <c r="C607" s="36" t="s">
        <v>115</v>
      </c>
      <c r="D607" s="36" t="s">
        <v>116</v>
      </c>
      <c r="E607" s="36" t="s">
        <v>117</v>
      </c>
      <c r="F607" s="36" t="s">
        <v>118</v>
      </c>
      <c r="G607" s="36" t="n">
        <f aca="false">IF(A607="","",IF(AND(A607&gt;=Debut,A607&lt;Fin),1,0))</f>
        <v>1</v>
      </c>
      <c r="H607" s="36" t="n">
        <f aca="false">IF(G607=1,INT(ROUND((A607-Debut)*86400,0)/600),"")</f>
        <v>370</v>
      </c>
      <c r="I607" s="36" t="n">
        <f aca="false">IF(G607=1,INT(ROUND((A607-Debut)*86400,0)/3600),"")</f>
        <v>61</v>
      </c>
      <c r="J607" s="36" t="n">
        <f aca="false">IF(OR(A607="",B607=""),"",ROUND((B607-A607)*86400,0))</f>
        <v>16</v>
      </c>
      <c r="K607" s="37" t="n">
        <f aca="false">IF(G607=1,IF(COUNTIFS($C:$C,C607,$G:$G,1,$A:$A,"&gt;="&amp;(A607-FenetreInterm/86400),$A:$A,"&lt;="&amp;A607)&gt;=NbInterm,1,0),"")</f>
        <v>1</v>
      </c>
      <c r="L607" s="37" t="n">
        <f aca="false">IF(G607=1,IF(B607="",0,IF(J607&lt;SeuilFugitive,1,0)),"")</f>
        <v>0</v>
      </c>
      <c r="M607" s="37" t="n">
        <f aca="false">IF(G607=1,IF(B607="",IF((Fin-A607)*24&gt;SeuilFigee,1,0),IF(J607&gt;SeuilFigee*3600,1,0)),"")</f>
        <v>0</v>
      </c>
      <c r="N607" s="0" t="str">
        <f aca="false">IF(G607=1,IF(COUNTIF(H$2:H607,H607)=1,COUNTIF($H:$H,H607),""),"")</f>
        <v/>
      </c>
      <c r="O607" s="0" t="str">
        <f aca="false">IF(G607=1,IF(COUNTIF(I$2:I607,I607)=1,COUNTIF($I:$I,I607),""),"")</f>
        <v/>
      </c>
      <c r="P607" s="38" t="str">
        <f aca="false">IF(G607=1,IF(COUNTIFS(C$2:C607,C607,G$2:G607,1)=1,COUNTIFS($C:$C,C607,$G:$G,1)+ROW()/10000000,""),"")</f>
        <v/>
      </c>
      <c r="Q607" s="36" t="n">
        <f aca="false">IF(K607=1,IF(COUNTIFS(C$2:C607,C607,K$2:K607,1)=1,1,0),"")</f>
        <v>0</v>
      </c>
      <c r="R607" s="0" t="str">
        <f aca="false">IF(M607=1,IF(COUNTIFS(C$2:C607,C607,M$2:M607,1)=1,1,0),"")</f>
        <v/>
      </c>
      <c r="S607" s="0" t="str">
        <f aca="false">IF(L607=1,IF(COUNTIFS(C$2:C607,C607,L$2:L607,1)=1,1,0),"")</f>
        <v/>
      </c>
      <c r="T607" s="38" t="str">
        <f aca="false">IF(N607="","",N607+ROW()/10000000)</f>
        <v/>
      </c>
      <c r="U607" s="36" t="n">
        <f aca="false">IF(G607=1,IF(B607="",1,0),"")</f>
        <v>0</v>
      </c>
    </row>
    <row r="608" customFormat="false" ht="15" hidden="false" customHeight="false" outlineLevel="0" collapsed="false">
      <c r="A608" s="35" t="n">
        <v>46085.5893518519</v>
      </c>
      <c r="B608" s="35" t="n">
        <v>46085.5894212963</v>
      </c>
      <c r="C608" s="36" t="s">
        <v>140</v>
      </c>
      <c r="D608" s="36" t="s">
        <v>141</v>
      </c>
      <c r="E608" s="36" t="s">
        <v>128</v>
      </c>
      <c r="F608" s="36" t="s">
        <v>122</v>
      </c>
      <c r="G608" s="36" t="n">
        <f aca="false">IF(A608="","",IF(AND(A608&gt;=Debut,A608&lt;Fin),1,0))</f>
        <v>1</v>
      </c>
      <c r="H608" s="36" t="n">
        <f aca="false">IF(G608=1,INT(ROUND((A608-Debut)*86400,0)/600),"")</f>
        <v>372</v>
      </c>
      <c r="I608" s="36" t="n">
        <f aca="false">IF(G608=1,INT(ROUND((A608-Debut)*86400,0)/3600),"")</f>
        <v>62</v>
      </c>
      <c r="J608" s="36" t="n">
        <f aca="false">IF(OR(A608="",B608=""),"",ROUND((B608-A608)*86400,0))</f>
        <v>6</v>
      </c>
      <c r="K608" s="37" t="n">
        <f aca="false">IF(G608=1,IF(COUNTIFS($C:$C,C608,$G:$G,1,$A:$A,"&gt;="&amp;(A608-FenetreInterm/86400),$A:$A,"&lt;="&amp;A608)&gt;=NbInterm,1,0),"")</f>
        <v>0</v>
      </c>
      <c r="L608" s="37" t="n">
        <f aca="false">IF(G608=1,IF(B608="",0,IF(J608&lt;SeuilFugitive,1,0)),"")</f>
        <v>0</v>
      </c>
      <c r="M608" s="37" t="n">
        <f aca="false">IF(G608=1,IF(B608="",IF((Fin-A608)*24&gt;SeuilFigee,1,0),IF(J608&gt;SeuilFigee*3600,1,0)),"")</f>
        <v>0</v>
      </c>
      <c r="N608" s="36" t="n">
        <f aca="false">IF(G608=1,IF(COUNTIF(H$2:H608,H608)=1,COUNTIF($H:$H,H608),""),"")</f>
        <v>4</v>
      </c>
      <c r="O608" s="36" t="n">
        <f aca="false">IF(G608=1,IF(COUNTIF(I$2:I608,I608)=1,COUNTIF($I:$I,I608),""),"")</f>
        <v>10</v>
      </c>
      <c r="P608" s="38" t="str">
        <f aca="false">IF(G608=1,IF(COUNTIFS(C$2:C608,C608,G$2:G608,1)=1,COUNTIFS($C:$C,C608,$G:$G,1)+ROW()/10000000,""),"")</f>
        <v/>
      </c>
      <c r="Q608" s="0" t="str">
        <f aca="false">IF(K608=1,IF(COUNTIFS(C$2:C608,C608,K$2:K608,1)=1,1,0),"")</f>
        <v/>
      </c>
      <c r="R608" s="0" t="str">
        <f aca="false">IF(M608=1,IF(COUNTIFS(C$2:C608,C608,M$2:M608,1)=1,1,0),"")</f>
        <v/>
      </c>
      <c r="S608" s="0" t="str">
        <f aca="false">IF(L608=1,IF(COUNTIFS(C$2:C608,C608,L$2:L608,1)=1,1,0),"")</f>
        <v/>
      </c>
      <c r="T608" s="38" t="n">
        <f aca="false">IF(N608="","",N608+ROW()/10000000)</f>
        <v>4.0000608</v>
      </c>
      <c r="U608" s="36" t="n">
        <f aca="false">IF(G608=1,IF(B608="",1,0),"")</f>
        <v>0</v>
      </c>
    </row>
    <row r="609" customFormat="false" ht="15" hidden="false" customHeight="false" outlineLevel="0" collapsed="false">
      <c r="A609" s="35" t="n">
        <v>46085.5896412037</v>
      </c>
      <c r="B609" s="35" t="n">
        <v>46085.5896875</v>
      </c>
      <c r="C609" s="36" t="s">
        <v>140</v>
      </c>
      <c r="D609" s="36" t="s">
        <v>141</v>
      </c>
      <c r="E609" s="36" t="s">
        <v>128</v>
      </c>
      <c r="F609" s="36" t="s">
        <v>122</v>
      </c>
      <c r="G609" s="36" t="n">
        <f aca="false">IF(A609="","",IF(AND(A609&gt;=Debut,A609&lt;Fin),1,0))</f>
        <v>1</v>
      </c>
      <c r="H609" s="36" t="n">
        <f aca="false">IF(G609=1,INT(ROUND((A609-Debut)*86400,0)/600),"")</f>
        <v>372</v>
      </c>
      <c r="I609" s="36" t="n">
        <f aca="false">IF(G609=1,INT(ROUND((A609-Debut)*86400,0)/3600),"")</f>
        <v>62</v>
      </c>
      <c r="J609" s="36" t="n">
        <f aca="false">IF(OR(A609="",B609=""),"",ROUND((B609-A609)*86400,0))</f>
        <v>4</v>
      </c>
      <c r="K609" s="37" t="n">
        <f aca="false">IF(G609=1,IF(COUNTIFS($C:$C,C609,$G:$G,1,$A:$A,"&gt;="&amp;(A609-FenetreInterm/86400),$A:$A,"&lt;="&amp;A609)&gt;=NbInterm,1,0),"")</f>
        <v>0</v>
      </c>
      <c r="L609" s="37" t="n">
        <f aca="false">IF(G609=1,IF(B609="",0,IF(J609&lt;SeuilFugitive,1,0)),"")</f>
        <v>1</v>
      </c>
      <c r="M609" s="37" t="n">
        <f aca="false">IF(G609=1,IF(B609="",IF((Fin-A609)*24&gt;SeuilFigee,1,0),IF(J609&gt;SeuilFigee*3600,1,0)),"")</f>
        <v>0</v>
      </c>
      <c r="N609" s="0" t="str">
        <f aca="false">IF(G609=1,IF(COUNTIF(H$2:H609,H609)=1,COUNTIF($H:$H,H609),""),"")</f>
        <v/>
      </c>
      <c r="O609" s="0" t="str">
        <f aca="false">IF(G609=1,IF(COUNTIF(I$2:I609,I609)=1,COUNTIF($I:$I,I609),""),"")</f>
        <v/>
      </c>
      <c r="P609" s="38" t="str">
        <f aca="false">IF(G609=1,IF(COUNTIFS(C$2:C609,C609,G$2:G609,1)=1,COUNTIFS($C:$C,C609,$G:$G,1)+ROW()/10000000,""),"")</f>
        <v/>
      </c>
      <c r="Q609" s="0" t="str">
        <f aca="false">IF(K609=1,IF(COUNTIFS(C$2:C609,C609,K$2:K609,1)=1,1,0),"")</f>
        <v/>
      </c>
      <c r="R609" s="0" t="str">
        <f aca="false">IF(M609=1,IF(COUNTIFS(C$2:C609,C609,M$2:M609,1)=1,1,0),"")</f>
        <v/>
      </c>
      <c r="S609" s="36" t="n">
        <f aca="false">IF(L609=1,IF(COUNTIFS(C$2:C609,C609,L$2:L609,1)=1,1,0),"")</f>
        <v>0</v>
      </c>
      <c r="T609" s="38" t="str">
        <f aca="false">IF(N609="","",N609+ROW()/10000000)</f>
        <v/>
      </c>
      <c r="U609" s="36" t="n">
        <f aca="false">IF(G609=1,IF(B609="",1,0),"")</f>
        <v>0</v>
      </c>
    </row>
    <row r="610" customFormat="false" ht="15" hidden="false" customHeight="false" outlineLevel="0" collapsed="false">
      <c r="A610" s="35" t="n">
        <v>46085.5899074074</v>
      </c>
      <c r="B610" s="35" t="n">
        <v>46085.5899768519</v>
      </c>
      <c r="C610" s="36" t="s">
        <v>140</v>
      </c>
      <c r="D610" s="36" t="s">
        <v>141</v>
      </c>
      <c r="E610" s="36" t="s">
        <v>128</v>
      </c>
      <c r="F610" s="36" t="s">
        <v>122</v>
      </c>
      <c r="G610" s="36" t="n">
        <f aca="false">IF(A610="","",IF(AND(A610&gt;=Debut,A610&lt;Fin),1,0))</f>
        <v>1</v>
      </c>
      <c r="H610" s="36" t="n">
        <f aca="false">IF(G610=1,INT(ROUND((A610-Debut)*86400,0)/600),"")</f>
        <v>372</v>
      </c>
      <c r="I610" s="36" t="n">
        <f aca="false">IF(G610=1,INT(ROUND((A610-Debut)*86400,0)/3600),"")</f>
        <v>62</v>
      </c>
      <c r="J610" s="36" t="n">
        <f aca="false">IF(OR(A610="",B610=""),"",ROUND((B610-A610)*86400,0))</f>
        <v>6</v>
      </c>
      <c r="K610" s="37" t="n">
        <f aca="false">IF(G610=1,IF(COUNTIFS($C:$C,C610,$G:$G,1,$A:$A,"&gt;="&amp;(A610-FenetreInterm/86400),$A:$A,"&lt;="&amp;A610)&gt;=NbInterm,1,0),"")</f>
        <v>1</v>
      </c>
      <c r="L610" s="37" t="n">
        <f aca="false">IF(G610=1,IF(B610="",0,IF(J610&lt;SeuilFugitive,1,0)),"")</f>
        <v>0</v>
      </c>
      <c r="M610" s="37" t="n">
        <f aca="false">IF(G610=1,IF(B610="",IF((Fin-A610)*24&gt;SeuilFigee,1,0),IF(J610&gt;SeuilFigee*3600,1,0)),"")</f>
        <v>0</v>
      </c>
      <c r="N610" s="0" t="str">
        <f aca="false">IF(G610=1,IF(COUNTIF(H$2:H610,H610)=1,COUNTIF($H:$H,H610),""),"")</f>
        <v/>
      </c>
      <c r="O610" s="0" t="str">
        <f aca="false">IF(G610=1,IF(COUNTIF(I$2:I610,I610)=1,COUNTIF($I:$I,I610),""),"")</f>
        <v/>
      </c>
      <c r="P610" s="38" t="str">
        <f aca="false">IF(G610=1,IF(COUNTIFS(C$2:C610,C610,G$2:G610,1)=1,COUNTIFS($C:$C,C610,$G:$G,1)+ROW()/10000000,""),"")</f>
        <v/>
      </c>
      <c r="Q610" s="36" t="n">
        <f aca="false">IF(K610=1,IF(COUNTIFS(C$2:C610,C610,K$2:K610,1)=1,1,0),"")</f>
        <v>0</v>
      </c>
      <c r="R610" s="0" t="str">
        <f aca="false">IF(M610=1,IF(COUNTIFS(C$2:C610,C610,M$2:M610,1)=1,1,0),"")</f>
        <v/>
      </c>
      <c r="S610" s="0" t="str">
        <f aca="false">IF(L610=1,IF(COUNTIFS(C$2:C610,C610,L$2:L610,1)=1,1,0),"")</f>
        <v/>
      </c>
      <c r="T610" s="38" t="str">
        <f aca="false">IF(N610="","",N610+ROW()/10000000)</f>
        <v/>
      </c>
      <c r="U610" s="36" t="n">
        <f aca="false">IF(G610=1,IF(B610="",1,0),"")</f>
        <v>0</v>
      </c>
    </row>
    <row r="611" customFormat="false" ht="15" hidden="false" customHeight="false" outlineLevel="0" collapsed="false">
      <c r="A611" s="35" t="n">
        <v>46085.5900578704</v>
      </c>
      <c r="B611" s="35" t="n">
        <v>46085.5901736111</v>
      </c>
      <c r="C611" s="36" t="s">
        <v>140</v>
      </c>
      <c r="D611" s="36" t="s">
        <v>141</v>
      </c>
      <c r="E611" s="36" t="s">
        <v>128</v>
      </c>
      <c r="F611" s="36" t="s">
        <v>122</v>
      </c>
      <c r="G611" s="36" t="n">
        <f aca="false">IF(A611="","",IF(AND(A611&gt;=Debut,A611&lt;Fin),1,0))</f>
        <v>1</v>
      </c>
      <c r="H611" s="36" t="n">
        <f aca="false">IF(G611=1,INT(ROUND((A611-Debut)*86400,0)/600),"")</f>
        <v>372</v>
      </c>
      <c r="I611" s="36" t="n">
        <f aca="false">IF(G611=1,INT(ROUND((A611-Debut)*86400,0)/3600),"")</f>
        <v>62</v>
      </c>
      <c r="J611" s="36" t="n">
        <f aca="false">IF(OR(A611="",B611=""),"",ROUND((B611-A611)*86400,0))</f>
        <v>10</v>
      </c>
      <c r="K611" s="37" t="n">
        <f aca="false">IF(G611=1,IF(COUNTIFS($C:$C,C611,$G:$G,1,$A:$A,"&gt;="&amp;(A611-FenetreInterm/86400),$A:$A,"&lt;="&amp;A611)&gt;=NbInterm,1,0),"")</f>
        <v>1</v>
      </c>
      <c r="L611" s="37" t="n">
        <f aca="false">IF(G611=1,IF(B611="",0,IF(J611&lt;SeuilFugitive,1,0)),"")</f>
        <v>0</v>
      </c>
      <c r="M611" s="37" t="n">
        <f aca="false">IF(G611=1,IF(B611="",IF((Fin-A611)*24&gt;SeuilFigee,1,0),IF(J611&gt;SeuilFigee*3600,1,0)),"")</f>
        <v>0</v>
      </c>
      <c r="N611" s="0" t="str">
        <f aca="false">IF(G611=1,IF(COUNTIF(H$2:H611,H611)=1,COUNTIF($H:$H,H611),""),"")</f>
        <v/>
      </c>
      <c r="O611" s="0" t="str">
        <f aca="false">IF(G611=1,IF(COUNTIF(I$2:I611,I611)=1,COUNTIF($I:$I,I611),""),"")</f>
        <v/>
      </c>
      <c r="P611" s="38" t="str">
        <f aca="false">IF(G611=1,IF(COUNTIFS(C$2:C611,C611,G$2:G611,1)=1,COUNTIFS($C:$C,C611,$G:$G,1)+ROW()/10000000,""),"")</f>
        <v/>
      </c>
      <c r="Q611" s="36" t="n">
        <f aca="false">IF(K611=1,IF(COUNTIFS(C$2:C611,C611,K$2:K611,1)=1,1,0),"")</f>
        <v>0</v>
      </c>
      <c r="R611" s="0" t="str">
        <f aca="false">IF(M611=1,IF(COUNTIFS(C$2:C611,C611,M$2:M611,1)=1,1,0),"")</f>
        <v/>
      </c>
      <c r="S611" s="0" t="str">
        <f aca="false">IF(L611=1,IF(COUNTIFS(C$2:C611,C611,L$2:L611,1)=1,1,0),"")</f>
        <v/>
      </c>
      <c r="T611" s="38" t="str">
        <f aca="false">IF(N611="","",N611+ROW()/10000000)</f>
        <v/>
      </c>
      <c r="U611" s="36" t="n">
        <f aca="false">IF(G611=1,IF(B611="",1,0),"")</f>
        <v>0</v>
      </c>
    </row>
    <row r="612" customFormat="false" ht="15" hidden="false" customHeight="false" outlineLevel="0" collapsed="false">
      <c r="A612" s="35" t="n">
        <v>46085.5902893519</v>
      </c>
      <c r="B612" s="35" t="n">
        <v>46085.5903240741</v>
      </c>
      <c r="C612" s="36" t="s">
        <v>140</v>
      </c>
      <c r="D612" s="36" t="s">
        <v>141</v>
      </c>
      <c r="E612" s="36" t="s">
        <v>128</v>
      </c>
      <c r="F612" s="36" t="s">
        <v>122</v>
      </c>
      <c r="G612" s="36" t="n">
        <f aca="false">IF(A612="","",IF(AND(A612&gt;=Debut,A612&lt;Fin),1,0))</f>
        <v>1</v>
      </c>
      <c r="H612" s="36" t="n">
        <f aca="false">IF(G612=1,INT(ROUND((A612-Debut)*86400,0)/600),"")</f>
        <v>373</v>
      </c>
      <c r="I612" s="36" t="n">
        <f aca="false">IF(G612=1,INT(ROUND((A612-Debut)*86400,0)/3600),"")</f>
        <v>62</v>
      </c>
      <c r="J612" s="36" t="n">
        <f aca="false">IF(OR(A612="",B612=""),"",ROUND((B612-A612)*86400,0))</f>
        <v>3</v>
      </c>
      <c r="K612" s="37" t="n">
        <f aca="false">IF(G612=1,IF(COUNTIFS($C:$C,C612,$G:$G,1,$A:$A,"&gt;="&amp;(A612-FenetreInterm/86400),$A:$A,"&lt;="&amp;A612)&gt;=NbInterm,1,0),"")</f>
        <v>1</v>
      </c>
      <c r="L612" s="37" t="n">
        <f aca="false">IF(G612=1,IF(B612="",0,IF(J612&lt;SeuilFugitive,1,0)),"")</f>
        <v>1</v>
      </c>
      <c r="M612" s="37" t="n">
        <f aca="false">IF(G612=1,IF(B612="",IF((Fin-A612)*24&gt;SeuilFigee,1,0),IF(J612&gt;SeuilFigee*3600,1,0)),"")</f>
        <v>0</v>
      </c>
      <c r="N612" s="36" t="n">
        <f aca="false">IF(G612=1,IF(COUNTIF(H$2:H612,H612)=1,COUNTIF($H:$H,H612),""),"")</f>
        <v>2</v>
      </c>
      <c r="O612" s="0" t="str">
        <f aca="false">IF(G612=1,IF(COUNTIF(I$2:I612,I612)=1,COUNTIF($I:$I,I612),""),"")</f>
        <v/>
      </c>
      <c r="P612" s="38" t="str">
        <f aca="false">IF(G612=1,IF(COUNTIFS(C$2:C612,C612,G$2:G612,1)=1,COUNTIFS($C:$C,C612,$G:$G,1)+ROW()/10000000,""),"")</f>
        <v/>
      </c>
      <c r="Q612" s="36" t="n">
        <f aca="false">IF(K612=1,IF(COUNTIFS(C$2:C612,C612,K$2:K612,1)=1,1,0),"")</f>
        <v>0</v>
      </c>
      <c r="R612" s="0" t="str">
        <f aca="false">IF(M612=1,IF(COUNTIFS(C$2:C612,C612,M$2:M612,1)=1,1,0),"")</f>
        <v/>
      </c>
      <c r="S612" s="36" t="n">
        <f aca="false">IF(L612=1,IF(COUNTIFS(C$2:C612,C612,L$2:L612,1)=1,1,0),"")</f>
        <v>0</v>
      </c>
      <c r="T612" s="38" t="n">
        <f aca="false">IF(N612="","",N612+ROW()/10000000)</f>
        <v>2.0000612</v>
      </c>
      <c r="U612" s="36" t="n">
        <f aca="false">IF(G612=1,IF(B612="",1,0),"")</f>
        <v>0</v>
      </c>
    </row>
    <row r="613" customFormat="false" ht="15" hidden="false" customHeight="false" outlineLevel="0" collapsed="false">
      <c r="A613" s="35" t="n">
        <v>46085.5905324074</v>
      </c>
      <c r="B613" s="35" t="n">
        <v>46085.5905902778</v>
      </c>
      <c r="C613" s="36" t="s">
        <v>140</v>
      </c>
      <c r="D613" s="36" t="s">
        <v>141</v>
      </c>
      <c r="E613" s="36" t="s">
        <v>128</v>
      </c>
      <c r="F613" s="36" t="s">
        <v>122</v>
      </c>
      <c r="G613" s="36" t="n">
        <f aca="false">IF(A613="","",IF(AND(A613&gt;=Debut,A613&lt;Fin),1,0))</f>
        <v>1</v>
      </c>
      <c r="H613" s="36" t="n">
        <f aca="false">IF(G613=1,INT(ROUND((A613-Debut)*86400,0)/600),"")</f>
        <v>373</v>
      </c>
      <c r="I613" s="36" t="n">
        <f aca="false">IF(G613=1,INT(ROUND((A613-Debut)*86400,0)/3600),"")</f>
        <v>62</v>
      </c>
      <c r="J613" s="36" t="n">
        <f aca="false">IF(OR(A613="",B613=""),"",ROUND((B613-A613)*86400,0))</f>
        <v>5</v>
      </c>
      <c r="K613" s="37" t="n">
        <f aca="false">IF(G613=1,IF(COUNTIFS($C:$C,C613,$G:$G,1,$A:$A,"&gt;="&amp;(A613-FenetreInterm/86400),$A:$A,"&lt;="&amp;A613)&gt;=NbInterm,1,0),"")</f>
        <v>1</v>
      </c>
      <c r="L613" s="37" t="n">
        <f aca="false">IF(G613=1,IF(B613="",0,IF(J613&lt;SeuilFugitive,1,0)),"")</f>
        <v>0</v>
      </c>
      <c r="M613" s="37" t="n">
        <f aca="false">IF(G613=1,IF(B613="",IF((Fin-A613)*24&gt;SeuilFigee,1,0),IF(J613&gt;SeuilFigee*3600,1,0)),"")</f>
        <v>0</v>
      </c>
      <c r="N613" s="0" t="str">
        <f aca="false">IF(G613=1,IF(COUNTIF(H$2:H613,H613)=1,COUNTIF($H:$H,H613),""),"")</f>
        <v/>
      </c>
      <c r="O613" s="0" t="str">
        <f aca="false">IF(G613=1,IF(COUNTIF(I$2:I613,I613)=1,COUNTIF($I:$I,I613),""),"")</f>
        <v/>
      </c>
      <c r="P613" s="38" t="str">
        <f aca="false">IF(G613=1,IF(COUNTIFS(C$2:C613,C613,G$2:G613,1)=1,COUNTIFS($C:$C,C613,$G:$G,1)+ROW()/10000000,""),"")</f>
        <v/>
      </c>
      <c r="Q613" s="36" t="n">
        <f aca="false">IF(K613=1,IF(COUNTIFS(C$2:C613,C613,K$2:K613,1)=1,1,0),"")</f>
        <v>0</v>
      </c>
      <c r="R613" s="0" t="str">
        <f aca="false">IF(M613=1,IF(COUNTIFS(C$2:C613,C613,M$2:M613,1)=1,1,0),"")</f>
        <v/>
      </c>
      <c r="S613" s="0" t="str">
        <f aca="false">IF(L613=1,IF(COUNTIFS(C$2:C613,C613,L$2:L613,1)=1,1,0),"")</f>
        <v/>
      </c>
      <c r="T613" s="38" t="str">
        <f aca="false">IF(N613="","",N613+ROW()/10000000)</f>
        <v/>
      </c>
      <c r="U613" s="36" t="n">
        <f aca="false">IF(G613=1,IF(B613="",1,0),"")</f>
        <v>0</v>
      </c>
    </row>
    <row r="614" customFormat="false" ht="15" hidden="false" customHeight="false" outlineLevel="0" collapsed="false">
      <c r="A614" s="35" t="n">
        <v>46085.6040277778</v>
      </c>
      <c r="B614" s="35" t="n">
        <v>46085.6837731482</v>
      </c>
      <c r="C614" s="36" t="s">
        <v>119</v>
      </c>
      <c r="D614" s="36" t="s">
        <v>120</v>
      </c>
      <c r="E614" s="36" t="s">
        <v>121</v>
      </c>
      <c r="F614" s="36" t="s">
        <v>122</v>
      </c>
      <c r="G614" s="36" t="n">
        <f aca="false">IF(A614="","",IF(AND(A614&gt;=Debut,A614&lt;Fin),1,0))</f>
        <v>1</v>
      </c>
      <c r="H614" s="36" t="n">
        <f aca="false">IF(G614=1,INT(ROUND((A614-Debut)*86400,0)/600),"")</f>
        <v>374</v>
      </c>
      <c r="I614" s="36" t="n">
        <f aca="false">IF(G614=1,INT(ROUND((A614-Debut)*86400,0)/3600),"")</f>
        <v>62</v>
      </c>
      <c r="J614" s="36" t="n">
        <f aca="false">IF(OR(A614="",B614=""),"",ROUND((B614-A614)*86400,0))</f>
        <v>6890</v>
      </c>
      <c r="K614" s="37" t="n">
        <f aca="false">IF(G614=1,IF(COUNTIFS($C:$C,C614,$G:$G,1,$A:$A,"&gt;="&amp;(A614-FenetreInterm/86400),$A:$A,"&lt;="&amp;A614)&gt;=NbInterm,1,0),"")</f>
        <v>0</v>
      </c>
      <c r="L614" s="37" t="n">
        <f aca="false">IF(G614=1,IF(B614="",0,IF(J614&lt;SeuilFugitive,1,0)),"")</f>
        <v>0</v>
      </c>
      <c r="M614" s="37" t="n">
        <f aca="false">IF(G614=1,IF(B614="",IF((Fin-A614)*24&gt;SeuilFigee,1,0),IF(J614&gt;SeuilFigee*3600,1,0)),"")</f>
        <v>0</v>
      </c>
      <c r="N614" s="36" t="n">
        <f aca="false">IF(G614=1,IF(COUNTIF(H$2:H614,H614)=1,COUNTIF($H:$H,H614),""),"")</f>
        <v>1</v>
      </c>
      <c r="O614" s="0" t="str">
        <f aca="false">IF(G614=1,IF(COUNTIF(I$2:I614,I614)=1,COUNTIF($I:$I,I614),""),"")</f>
        <v/>
      </c>
      <c r="P614" s="38" t="str">
        <f aca="false">IF(G614=1,IF(COUNTIFS(C$2:C614,C614,G$2:G614,1)=1,COUNTIFS($C:$C,C614,$G:$G,1)+ROW()/10000000,""),"")</f>
        <v/>
      </c>
      <c r="Q614" s="0" t="str">
        <f aca="false">IF(K614=1,IF(COUNTIFS(C$2:C614,C614,K$2:K614,1)=1,1,0),"")</f>
        <v/>
      </c>
      <c r="R614" s="0" t="str">
        <f aca="false">IF(M614=1,IF(COUNTIFS(C$2:C614,C614,M$2:M614,1)=1,1,0),"")</f>
        <v/>
      </c>
      <c r="S614" s="0" t="str">
        <f aca="false">IF(L614=1,IF(COUNTIFS(C$2:C614,C614,L$2:L614,1)=1,1,0),"")</f>
        <v/>
      </c>
      <c r="T614" s="38" t="n">
        <f aca="false">IF(N614="","",N614+ROW()/10000000)</f>
        <v>1.0000614</v>
      </c>
      <c r="U614" s="36" t="n">
        <f aca="false">IF(G614=1,IF(B614="",1,0),"")</f>
        <v>0</v>
      </c>
    </row>
    <row r="615" customFormat="false" ht="15" hidden="false" customHeight="false" outlineLevel="0" collapsed="false">
      <c r="A615" s="35" t="n">
        <v>46085.6094675926</v>
      </c>
      <c r="B615" s="35" t="n">
        <v>46085.6222106482</v>
      </c>
      <c r="C615" s="36" t="s">
        <v>160</v>
      </c>
      <c r="D615" s="36" t="s">
        <v>161</v>
      </c>
      <c r="E615" s="36" t="s">
        <v>121</v>
      </c>
      <c r="F615" s="36" t="s">
        <v>144</v>
      </c>
      <c r="G615" s="36" t="n">
        <f aca="false">IF(A615="","",IF(AND(A615&gt;=Debut,A615&lt;Fin),1,0))</f>
        <v>1</v>
      </c>
      <c r="H615" s="36" t="n">
        <f aca="false">IF(G615=1,INT(ROUND((A615-Debut)*86400,0)/600),"")</f>
        <v>375</v>
      </c>
      <c r="I615" s="36" t="n">
        <f aca="false">IF(G615=1,INT(ROUND((A615-Debut)*86400,0)/3600),"")</f>
        <v>62</v>
      </c>
      <c r="J615" s="36" t="n">
        <f aca="false">IF(OR(A615="",B615=""),"",ROUND((B615-A615)*86400,0))</f>
        <v>1101</v>
      </c>
      <c r="K615" s="37" t="n">
        <f aca="false">IF(G615=1,IF(COUNTIFS($C:$C,C615,$G:$G,1,$A:$A,"&gt;="&amp;(A615-FenetreInterm/86400),$A:$A,"&lt;="&amp;A615)&gt;=NbInterm,1,0),"")</f>
        <v>0</v>
      </c>
      <c r="L615" s="37" t="n">
        <f aca="false">IF(G615=1,IF(B615="",0,IF(J615&lt;SeuilFugitive,1,0)),"")</f>
        <v>0</v>
      </c>
      <c r="M615" s="37" t="n">
        <f aca="false">IF(G615=1,IF(B615="",IF((Fin-A615)*24&gt;SeuilFigee,1,0),IF(J615&gt;SeuilFigee*3600,1,0)),"")</f>
        <v>0</v>
      </c>
      <c r="N615" s="36" t="n">
        <f aca="false">IF(G615=1,IF(COUNTIF(H$2:H615,H615)=1,COUNTIF($H:$H,H615),""),"")</f>
        <v>2</v>
      </c>
      <c r="O615" s="0" t="str">
        <f aca="false">IF(G615=1,IF(COUNTIF(I$2:I615,I615)=1,COUNTIF($I:$I,I615),""),"")</f>
        <v/>
      </c>
      <c r="P615" s="38" t="str">
        <f aca="false">IF(G615=1,IF(COUNTIFS(C$2:C615,C615,G$2:G615,1)=1,COUNTIFS($C:$C,C615,$G:$G,1)+ROW()/10000000,""),"")</f>
        <v/>
      </c>
      <c r="Q615" s="0" t="str">
        <f aca="false">IF(K615=1,IF(COUNTIFS(C$2:C615,C615,K$2:K615,1)=1,1,0),"")</f>
        <v/>
      </c>
      <c r="R615" s="0" t="str">
        <f aca="false">IF(M615=1,IF(COUNTIFS(C$2:C615,C615,M$2:M615,1)=1,1,0),"")</f>
        <v/>
      </c>
      <c r="S615" s="0" t="str">
        <f aca="false">IF(L615=1,IF(COUNTIFS(C$2:C615,C615,L$2:L615,1)=1,1,0),"")</f>
        <v/>
      </c>
      <c r="T615" s="38" t="n">
        <f aca="false">IF(N615="","",N615+ROW()/10000000)</f>
        <v>2.0000615</v>
      </c>
      <c r="U615" s="36" t="n">
        <f aca="false">IF(G615=1,IF(B615="",1,0),"")</f>
        <v>0</v>
      </c>
    </row>
    <row r="616" customFormat="false" ht="15" hidden="false" customHeight="false" outlineLevel="0" collapsed="false">
      <c r="A616" s="35" t="n">
        <v>46085.609525463</v>
      </c>
      <c r="B616" s="35" t="n">
        <v>46085.6141666667</v>
      </c>
      <c r="C616" s="36" t="s">
        <v>145</v>
      </c>
      <c r="D616" s="36" t="s">
        <v>146</v>
      </c>
      <c r="E616" s="36" t="s">
        <v>121</v>
      </c>
      <c r="F616" s="36" t="s">
        <v>144</v>
      </c>
      <c r="G616" s="36" t="n">
        <f aca="false">IF(A616="","",IF(AND(A616&gt;=Debut,A616&lt;Fin),1,0))</f>
        <v>1</v>
      </c>
      <c r="H616" s="36" t="n">
        <f aca="false">IF(G616=1,INT(ROUND((A616-Debut)*86400,0)/600),"")</f>
        <v>375</v>
      </c>
      <c r="I616" s="36" t="n">
        <f aca="false">IF(G616=1,INT(ROUND((A616-Debut)*86400,0)/3600),"")</f>
        <v>62</v>
      </c>
      <c r="J616" s="36" t="n">
        <f aca="false">IF(OR(A616="",B616=""),"",ROUND((B616-A616)*86400,0))</f>
        <v>401</v>
      </c>
      <c r="K616" s="37" t="n">
        <f aca="false">IF(G616=1,IF(COUNTIFS($C:$C,C616,$G:$G,1,$A:$A,"&gt;="&amp;(A616-FenetreInterm/86400),$A:$A,"&lt;="&amp;A616)&gt;=NbInterm,1,0),"")</f>
        <v>0</v>
      </c>
      <c r="L616" s="37" t="n">
        <f aca="false">IF(G616=1,IF(B616="",0,IF(J616&lt;SeuilFugitive,1,0)),"")</f>
        <v>0</v>
      </c>
      <c r="M616" s="37" t="n">
        <f aca="false">IF(G616=1,IF(B616="",IF((Fin-A616)*24&gt;SeuilFigee,1,0),IF(J616&gt;SeuilFigee*3600,1,0)),"")</f>
        <v>0</v>
      </c>
      <c r="N616" s="0" t="str">
        <f aca="false">IF(G616=1,IF(COUNTIF(H$2:H616,H616)=1,COUNTIF($H:$H,H616),""),"")</f>
        <v/>
      </c>
      <c r="O616" s="0" t="str">
        <f aca="false">IF(G616=1,IF(COUNTIF(I$2:I616,I616)=1,COUNTIF($I:$I,I616),""),"")</f>
        <v/>
      </c>
      <c r="P616" s="38" t="str">
        <f aca="false">IF(G616=1,IF(COUNTIFS(C$2:C616,C616,G$2:G616,1)=1,COUNTIFS($C:$C,C616,$G:$G,1)+ROW()/10000000,""),"")</f>
        <v/>
      </c>
      <c r="Q616" s="0" t="str">
        <f aca="false">IF(K616=1,IF(COUNTIFS(C$2:C616,C616,K$2:K616,1)=1,1,0),"")</f>
        <v/>
      </c>
      <c r="R616" s="0" t="str">
        <f aca="false">IF(M616=1,IF(COUNTIFS(C$2:C616,C616,M$2:M616,1)=1,1,0),"")</f>
        <v/>
      </c>
      <c r="S616" s="0" t="str">
        <f aca="false">IF(L616=1,IF(COUNTIFS(C$2:C616,C616,L$2:L616,1)=1,1,0),"")</f>
        <v/>
      </c>
      <c r="T616" s="38" t="str">
        <f aca="false">IF(N616="","",N616+ROW()/10000000)</f>
        <v/>
      </c>
      <c r="U616" s="36" t="n">
        <f aca="false">IF(G616=1,IF(B616="",1,0),"")</f>
        <v>0</v>
      </c>
    </row>
    <row r="617" customFormat="false" ht="15" hidden="false" customHeight="false" outlineLevel="0" collapsed="false">
      <c r="A617" s="35" t="n">
        <v>46085.6111805556</v>
      </c>
      <c r="B617" s="35" t="n">
        <v>46085.6154282407</v>
      </c>
      <c r="C617" s="36" t="s">
        <v>142</v>
      </c>
      <c r="D617" s="36" t="s">
        <v>143</v>
      </c>
      <c r="E617" s="36" t="s">
        <v>121</v>
      </c>
      <c r="F617" s="36" t="s">
        <v>144</v>
      </c>
      <c r="G617" s="36" t="n">
        <f aca="false">IF(A617="","",IF(AND(A617&gt;=Debut,A617&lt;Fin),1,0))</f>
        <v>1</v>
      </c>
      <c r="H617" s="36" t="n">
        <f aca="false">IF(G617=1,INT(ROUND((A617-Debut)*86400,0)/600),"")</f>
        <v>376</v>
      </c>
      <c r="I617" s="36" t="n">
        <f aca="false">IF(G617=1,INT(ROUND((A617-Debut)*86400,0)/3600),"")</f>
        <v>62</v>
      </c>
      <c r="J617" s="36" t="n">
        <f aca="false">IF(OR(A617="",B617=""),"",ROUND((B617-A617)*86400,0))</f>
        <v>367</v>
      </c>
      <c r="K617" s="37" t="n">
        <f aca="false">IF(G617=1,IF(COUNTIFS($C:$C,C617,$G:$G,1,$A:$A,"&gt;="&amp;(A617-FenetreInterm/86400),$A:$A,"&lt;="&amp;A617)&gt;=NbInterm,1,0),"")</f>
        <v>0</v>
      </c>
      <c r="L617" s="37" t="n">
        <f aca="false">IF(G617=1,IF(B617="",0,IF(J617&lt;SeuilFugitive,1,0)),"")</f>
        <v>0</v>
      </c>
      <c r="M617" s="37" t="n">
        <f aca="false">IF(G617=1,IF(B617="",IF((Fin-A617)*24&gt;SeuilFigee,1,0),IF(J617&gt;SeuilFigee*3600,1,0)),"")</f>
        <v>0</v>
      </c>
      <c r="N617" s="36" t="n">
        <f aca="false">IF(G617=1,IF(COUNTIF(H$2:H617,H617)=1,COUNTIF($H:$H,H617),""),"")</f>
        <v>1</v>
      </c>
      <c r="O617" s="0" t="str">
        <f aca="false">IF(G617=1,IF(COUNTIF(I$2:I617,I617)=1,COUNTIF($I:$I,I617),""),"")</f>
        <v/>
      </c>
      <c r="P617" s="38" t="str">
        <f aca="false">IF(G617=1,IF(COUNTIFS(C$2:C617,C617,G$2:G617,1)=1,COUNTIFS($C:$C,C617,$G:$G,1)+ROW()/10000000,""),"")</f>
        <v/>
      </c>
      <c r="Q617" s="0" t="str">
        <f aca="false">IF(K617=1,IF(COUNTIFS(C$2:C617,C617,K$2:K617,1)=1,1,0),"")</f>
        <v/>
      </c>
      <c r="R617" s="0" t="str">
        <f aca="false">IF(M617=1,IF(COUNTIFS(C$2:C617,C617,M$2:M617,1)=1,1,0),"")</f>
        <v/>
      </c>
      <c r="S617" s="0" t="str">
        <f aca="false">IF(L617=1,IF(COUNTIFS(C$2:C617,C617,L$2:L617,1)=1,1,0),"")</f>
        <v/>
      </c>
      <c r="T617" s="38" t="n">
        <f aca="false">IF(N617="","",N617+ROW()/10000000)</f>
        <v>1.0000617</v>
      </c>
      <c r="U617" s="36" t="n">
        <f aca="false">IF(G617=1,IF(B617="",1,0),"")</f>
        <v>0</v>
      </c>
    </row>
    <row r="618" customFormat="false" ht="15" hidden="false" customHeight="false" outlineLevel="0" collapsed="false">
      <c r="A618" s="35" t="n">
        <v>46085.6260300926</v>
      </c>
      <c r="B618" s="35" t="n">
        <v>46085.6461574074</v>
      </c>
      <c r="C618" s="36" t="s">
        <v>158</v>
      </c>
      <c r="D618" s="36" t="s">
        <v>159</v>
      </c>
      <c r="E618" s="36" t="s">
        <v>128</v>
      </c>
      <c r="F618" s="36" t="s">
        <v>122</v>
      </c>
      <c r="G618" s="36" t="n">
        <f aca="false">IF(A618="","",IF(AND(A618&gt;=Debut,A618&lt;Fin),1,0))</f>
        <v>1</v>
      </c>
      <c r="H618" s="36" t="n">
        <f aca="false">IF(G618=1,INT(ROUND((A618-Debut)*86400,0)/600),"")</f>
        <v>378</v>
      </c>
      <c r="I618" s="36" t="n">
        <f aca="false">IF(G618=1,INT(ROUND((A618-Debut)*86400,0)/3600),"")</f>
        <v>63</v>
      </c>
      <c r="J618" s="36" t="n">
        <f aca="false">IF(OR(A618="",B618=""),"",ROUND((B618-A618)*86400,0))</f>
        <v>1739</v>
      </c>
      <c r="K618" s="37" t="n">
        <f aca="false">IF(G618=1,IF(COUNTIFS($C:$C,C618,$G:$G,1,$A:$A,"&gt;="&amp;(A618-FenetreInterm/86400),$A:$A,"&lt;="&amp;A618)&gt;=NbInterm,1,0),"")</f>
        <v>0</v>
      </c>
      <c r="L618" s="37" t="n">
        <f aca="false">IF(G618=1,IF(B618="",0,IF(J618&lt;SeuilFugitive,1,0)),"")</f>
        <v>0</v>
      </c>
      <c r="M618" s="37" t="n">
        <f aca="false">IF(G618=1,IF(B618="",IF((Fin-A618)*24&gt;SeuilFigee,1,0),IF(J618&gt;SeuilFigee*3600,1,0)),"")</f>
        <v>0</v>
      </c>
      <c r="N618" s="36" t="n">
        <f aca="false">IF(G618=1,IF(COUNTIF(H$2:H618,H618)=1,COUNTIF($H:$H,H618),""),"")</f>
        <v>1</v>
      </c>
      <c r="O618" s="36" t="n">
        <f aca="false">IF(G618=1,IF(COUNTIF(I$2:I618,I618)=1,COUNTIF($I:$I,I618),""),"")</f>
        <v>6</v>
      </c>
      <c r="P618" s="38" t="str">
        <f aca="false">IF(G618=1,IF(COUNTIFS(C$2:C618,C618,G$2:G618,1)=1,COUNTIFS($C:$C,C618,$G:$G,1)+ROW()/10000000,""),"")</f>
        <v/>
      </c>
      <c r="Q618" s="0" t="str">
        <f aca="false">IF(K618=1,IF(COUNTIFS(C$2:C618,C618,K$2:K618,1)=1,1,0),"")</f>
        <v/>
      </c>
      <c r="R618" s="0" t="str">
        <f aca="false">IF(M618=1,IF(COUNTIFS(C$2:C618,C618,M$2:M618,1)=1,1,0),"")</f>
        <v/>
      </c>
      <c r="S618" s="0" t="str">
        <f aca="false">IF(L618=1,IF(COUNTIFS(C$2:C618,C618,L$2:L618,1)=1,1,0),"")</f>
        <v/>
      </c>
      <c r="T618" s="38" t="n">
        <f aca="false">IF(N618="","",N618+ROW()/10000000)</f>
        <v>1.0000618</v>
      </c>
      <c r="U618" s="36" t="n">
        <f aca="false">IF(G618=1,IF(B618="",1,0),"")</f>
        <v>0</v>
      </c>
    </row>
    <row r="619" customFormat="false" ht="15" hidden="false" customHeight="false" outlineLevel="0" collapsed="false">
      <c r="A619" s="35" t="n">
        <v>46085.6337268519</v>
      </c>
      <c r="B619" s="35" t="n">
        <v>46085.6424537037</v>
      </c>
      <c r="C619" s="36" t="s">
        <v>142</v>
      </c>
      <c r="D619" s="36" t="s">
        <v>143</v>
      </c>
      <c r="E619" s="36" t="s">
        <v>121</v>
      </c>
      <c r="F619" s="36" t="s">
        <v>144</v>
      </c>
      <c r="G619" s="36" t="n">
        <f aca="false">IF(A619="","",IF(AND(A619&gt;=Debut,A619&lt;Fin),1,0))</f>
        <v>1</v>
      </c>
      <c r="H619" s="36" t="n">
        <f aca="false">IF(G619=1,INT(ROUND((A619-Debut)*86400,0)/600),"")</f>
        <v>379</v>
      </c>
      <c r="I619" s="36" t="n">
        <f aca="false">IF(G619=1,INT(ROUND((A619-Debut)*86400,0)/3600),"")</f>
        <v>63</v>
      </c>
      <c r="J619" s="36" t="n">
        <f aca="false">IF(OR(A619="",B619=""),"",ROUND((B619-A619)*86400,0))</f>
        <v>754</v>
      </c>
      <c r="K619" s="37" t="n">
        <f aca="false">IF(G619=1,IF(COUNTIFS($C:$C,C619,$G:$G,1,$A:$A,"&gt;="&amp;(A619-FenetreInterm/86400),$A:$A,"&lt;="&amp;A619)&gt;=NbInterm,1,0),"")</f>
        <v>0</v>
      </c>
      <c r="L619" s="37" t="n">
        <f aca="false">IF(G619=1,IF(B619="",0,IF(J619&lt;SeuilFugitive,1,0)),"")</f>
        <v>0</v>
      </c>
      <c r="M619" s="37" t="n">
        <f aca="false">IF(G619=1,IF(B619="",IF((Fin-A619)*24&gt;SeuilFigee,1,0),IF(J619&gt;SeuilFigee*3600,1,0)),"")</f>
        <v>0</v>
      </c>
      <c r="N619" s="36" t="n">
        <f aca="false">IF(G619=1,IF(COUNTIF(H$2:H619,H619)=1,COUNTIF($H:$H,H619),""),"")</f>
        <v>1</v>
      </c>
      <c r="O619" s="0" t="str">
        <f aca="false">IF(G619=1,IF(COUNTIF(I$2:I619,I619)=1,COUNTIF($I:$I,I619),""),"")</f>
        <v/>
      </c>
      <c r="P619" s="38" t="str">
        <f aca="false">IF(G619=1,IF(COUNTIFS(C$2:C619,C619,G$2:G619,1)=1,COUNTIFS($C:$C,C619,$G:$G,1)+ROW()/10000000,""),"")</f>
        <v/>
      </c>
      <c r="Q619" s="0" t="str">
        <f aca="false">IF(K619=1,IF(COUNTIFS(C$2:C619,C619,K$2:K619,1)=1,1,0),"")</f>
        <v/>
      </c>
      <c r="R619" s="0" t="str">
        <f aca="false">IF(M619=1,IF(COUNTIFS(C$2:C619,C619,M$2:M619,1)=1,1,0),"")</f>
        <v/>
      </c>
      <c r="S619" s="0" t="str">
        <f aca="false">IF(L619=1,IF(COUNTIFS(C$2:C619,C619,L$2:L619,1)=1,1,0),"")</f>
        <v/>
      </c>
      <c r="T619" s="38" t="n">
        <f aca="false">IF(N619="","",N619+ROW()/10000000)</f>
        <v>1.0000619</v>
      </c>
      <c r="U619" s="36" t="n">
        <f aca="false">IF(G619=1,IF(B619="",1,0),"")</f>
        <v>0</v>
      </c>
    </row>
    <row r="620" customFormat="false" ht="15" hidden="false" customHeight="false" outlineLevel="0" collapsed="false">
      <c r="A620" s="35" t="n">
        <v>46085.6428472222</v>
      </c>
      <c r="B620" s="35" t="n">
        <v>46085.6504166667</v>
      </c>
      <c r="C620" s="36" t="s">
        <v>149</v>
      </c>
      <c r="D620" s="36" t="s">
        <v>150</v>
      </c>
      <c r="E620" s="36" t="s">
        <v>117</v>
      </c>
      <c r="F620" s="36" t="s">
        <v>118</v>
      </c>
      <c r="G620" s="36" t="n">
        <f aca="false">IF(A620="","",IF(AND(A620&gt;=Debut,A620&lt;Fin),1,0))</f>
        <v>1</v>
      </c>
      <c r="H620" s="36" t="n">
        <f aca="false">IF(G620=1,INT(ROUND((A620-Debut)*86400,0)/600),"")</f>
        <v>380</v>
      </c>
      <c r="I620" s="36" t="n">
        <f aca="false">IF(G620=1,INT(ROUND((A620-Debut)*86400,0)/3600),"")</f>
        <v>63</v>
      </c>
      <c r="J620" s="36" t="n">
        <f aca="false">IF(OR(A620="",B620=""),"",ROUND((B620-A620)*86400,0))</f>
        <v>654</v>
      </c>
      <c r="K620" s="37" t="n">
        <f aca="false">IF(G620=1,IF(COUNTIFS($C:$C,C620,$G:$G,1,$A:$A,"&gt;="&amp;(A620-FenetreInterm/86400),$A:$A,"&lt;="&amp;A620)&gt;=NbInterm,1,0),"")</f>
        <v>0</v>
      </c>
      <c r="L620" s="37" t="n">
        <f aca="false">IF(G620=1,IF(B620="",0,IF(J620&lt;SeuilFugitive,1,0)),"")</f>
        <v>0</v>
      </c>
      <c r="M620" s="37" t="n">
        <f aca="false">IF(G620=1,IF(B620="",IF((Fin-A620)*24&gt;SeuilFigee,1,0),IF(J620&gt;SeuilFigee*3600,1,0)),"")</f>
        <v>0</v>
      </c>
      <c r="N620" s="36" t="n">
        <f aca="false">IF(G620=1,IF(COUNTIF(H$2:H620,H620)=1,COUNTIF($H:$H,H620),""),"")</f>
        <v>2</v>
      </c>
      <c r="O620" s="0" t="str">
        <f aca="false">IF(G620=1,IF(COUNTIF(I$2:I620,I620)=1,COUNTIF($I:$I,I620),""),"")</f>
        <v/>
      </c>
      <c r="P620" s="38" t="str">
        <f aca="false">IF(G620=1,IF(COUNTIFS(C$2:C620,C620,G$2:G620,1)=1,COUNTIFS($C:$C,C620,$G:$G,1)+ROW()/10000000,""),"")</f>
        <v/>
      </c>
      <c r="Q620" s="0" t="str">
        <f aca="false">IF(K620=1,IF(COUNTIFS(C$2:C620,C620,K$2:K620,1)=1,1,0),"")</f>
        <v/>
      </c>
      <c r="R620" s="0" t="str">
        <f aca="false">IF(M620=1,IF(COUNTIFS(C$2:C620,C620,M$2:M620,1)=1,1,0),"")</f>
        <v/>
      </c>
      <c r="S620" s="0" t="str">
        <f aca="false">IF(L620=1,IF(COUNTIFS(C$2:C620,C620,L$2:L620,1)=1,1,0),"")</f>
        <v/>
      </c>
      <c r="T620" s="38" t="n">
        <f aca="false">IF(N620="","",N620+ROW()/10000000)</f>
        <v>2.000062</v>
      </c>
      <c r="U620" s="36" t="n">
        <f aca="false">IF(G620=1,IF(B620="",1,0),"")</f>
        <v>0</v>
      </c>
    </row>
    <row r="621" customFormat="false" ht="15" hidden="false" customHeight="false" outlineLevel="0" collapsed="false">
      <c r="A621" s="35" t="n">
        <v>46085.6449884259</v>
      </c>
      <c r="B621" s="35" t="n">
        <v>46085.6516435185</v>
      </c>
      <c r="C621" s="36" t="s">
        <v>142</v>
      </c>
      <c r="D621" s="36" t="s">
        <v>143</v>
      </c>
      <c r="E621" s="36" t="s">
        <v>121</v>
      </c>
      <c r="F621" s="36" t="s">
        <v>144</v>
      </c>
      <c r="G621" s="36" t="n">
        <f aca="false">IF(A621="","",IF(AND(A621&gt;=Debut,A621&lt;Fin),1,0))</f>
        <v>1</v>
      </c>
      <c r="H621" s="36" t="n">
        <f aca="false">IF(G621=1,INT(ROUND((A621-Debut)*86400,0)/600),"")</f>
        <v>380</v>
      </c>
      <c r="I621" s="36" t="n">
        <f aca="false">IF(G621=1,INT(ROUND((A621-Debut)*86400,0)/3600),"")</f>
        <v>63</v>
      </c>
      <c r="J621" s="36" t="n">
        <f aca="false">IF(OR(A621="",B621=""),"",ROUND((B621-A621)*86400,0))</f>
        <v>575</v>
      </c>
      <c r="K621" s="37" t="n">
        <f aca="false">IF(G621=1,IF(COUNTIFS($C:$C,C621,$G:$G,1,$A:$A,"&gt;="&amp;(A621-FenetreInterm/86400),$A:$A,"&lt;="&amp;A621)&gt;=NbInterm,1,0),"")</f>
        <v>0</v>
      </c>
      <c r="L621" s="37" t="n">
        <f aca="false">IF(G621=1,IF(B621="",0,IF(J621&lt;SeuilFugitive,1,0)),"")</f>
        <v>0</v>
      </c>
      <c r="M621" s="37" t="n">
        <f aca="false">IF(G621=1,IF(B621="",IF((Fin-A621)*24&gt;SeuilFigee,1,0),IF(J621&gt;SeuilFigee*3600,1,0)),"")</f>
        <v>0</v>
      </c>
      <c r="N621" s="0" t="str">
        <f aca="false">IF(G621=1,IF(COUNTIF(H$2:H621,H621)=1,COUNTIF($H:$H,H621),""),"")</f>
        <v/>
      </c>
      <c r="O621" s="0" t="str">
        <f aca="false">IF(G621=1,IF(COUNTIF(I$2:I621,I621)=1,COUNTIF($I:$I,I621),""),"")</f>
        <v/>
      </c>
      <c r="P621" s="38" t="str">
        <f aca="false">IF(G621=1,IF(COUNTIFS(C$2:C621,C621,G$2:G621,1)=1,COUNTIFS($C:$C,C621,$G:$G,1)+ROW()/10000000,""),"")</f>
        <v/>
      </c>
      <c r="Q621" s="0" t="str">
        <f aca="false">IF(K621=1,IF(COUNTIFS(C$2:C621,C621,K$2:K621,1)=1,1,0),"")</f>
        <v/>
      </c>
      <c r="R621" s="0" t="str">
        <f aca="false">IF(M621=1,IF(COUNTIFS(C$2:C621,C621,M$2:M621,1)=1,1,0),"")</f>
        <v/>
      </c>
      <c r="S621" s="0" t="str">
        <f aca="false">IF(L621=1,IF(COUNTIFS(C$2:C621,C621,L$2:L621,1)=1,1,0),"")</f>
        <v/>
      </c>
      <c r="T621" s="38" t="str">
        <f aca="false">IF(N621="","",N621+ROW()/10000000)</f>
        <v/>
      </c>
      <c r="U621" s="36" t="n">
        <f aca="false">IF(G621=1,IF(B621="",1,0),"")</f>
        <v>0</v>
      </c>
    </row>
    <row r="622" customFormat="false" ht="15" hidden="false" customHeight="false" outlineLevel="0" collapsed="false">
      <c r="A622" s="35" t="n">
        <v>46085.6459490741</v>
      </c>
      <c r="B622" s="35" t="n">
        <v>46085.6556597222</v>
      </c>
      <c r="C622" s="36" t="s">
        <v>142</v>
      </c>
      <c r="D622" s="36" t="s">
        <v>143</v>
      </c>
      <c r="E622" s="36" t="s">
        <v>121</v>
      </c>
      <c r="F622" s="36" t="s">
        <v>144</v>
      </c>
      <c r="G622" s="36" t="n">
        <f aca="false">IF(A622="","",IF(AND(A622&gt;=Debut,A622&lt;Fin),1,0))</f>
        <v>1</v>
      </c>
      <c r="H622" s="36" t="n">
        <f aca="false">IF(G622=1,INT(ROUND((A622-Debut)*86400,0)/600),"")</f>
        <v>381</v>
      </c>
      <c r="I622" s="36" t="n">
        <f aca="false">IF(G622=1,INT(ROUND((A622-Debut)*86400,0)/3600),"")</f>
        <v>63</v>
      </c>
      <c r="J622" s="36" t="n">
        <f aca="false">IF(OR(A622="",B622=""),"",ROUND((B622-A622)*86400,0))</f>
        <v>839</v>
      </c>
      <c r="K622" s="37" t="n">
        <f aca="false">IF(G622=1,IF(COUNTIFS($C:$C,C622,$G:$G,1,$A:$A,"&gt;="&amp;(A622-FenetreInterm/86400),$A:$A,"&lt;="&amp;A622)&gt;=NbInterm,1,0),"")</f>
        <v>0</v>
      </c>
      <c r="L622" s="37" t="n">
        <f aca="false">IF(G622=1,IF(B622="",0,IF(J622&lt;SeuilFugitive,1,0)),"")</f>
        <v>0</v>
      </c>
      <c r="M622" s="37" t="n">
        <f aca="false">IF(G622=1,IF(B622="",IF((Fin-A622)*24&gt;SeuilFigee,1,0),IF(J622&gt;SeuilFigee*3600,1,0)),"")</f>
        <v>0</v>
      </c>
      <c r="N622" s="36" t="n">
        <f aca="false">IF(G622=1,IF(COUNTIF(H$2:H622,H622)=1,COUNTIF($H:$H,H622),""),"")</f>
        <v>2</v>
      </c>
      <c r="O622" s="0" t="str">
        <f aca="false">IF(G622=1,IF(COUNTIF(I$2:I622,I622)=1,COUNTIF($I:$I,I622),""),"")</f>
        <v/>
      </c>
      <c r="P622" s="38" t="str">
        <f aca="false">IF(G622=1,IF(COUNTIFS(C$2:C622,C622,G$2:G622,1)=1,COUNTIFS($C:$C,C622,$G:$G,1)+ROW()/10000000,""),"")</f>
        <v/>
      </c>
      <c r="Q622" s="0" t="str">
        <f aca="false">IF(K622=1,IF(COUNTIFS(C$2:C622,C622,K$2:K622,1)=1,1,0),"")</f>
        <v/>
      </c>
      <c r="R622" s="0" t="str">
        <f aca="false">IF(M622=1,IF(COUNTIFS(C$2:C622,C622,M$2:M622,1)=1,1,0),"")</f>
        <v/>
      </c>
      <c r="S622" s="0" t="str">
        <f aca="false">IF(L622=1,IF(COUNTIFS(C$2:C622,C622,L$2:L622,1)=1,1,0),"")</f>
        <v/>
      </c>
      <c r="T622" s="38" t="n">
        <f aca="false">IF(N622="","",N622+ROW()/10000000)</f>
        <v>2.0000622</v>
      </c>
      <c r="U622" s="36" t="n">
        <f aca="false">IF(G622=1,IF(B622="",1,0),"")</f>
        <v>0</v>
      </c>
    </row>
    <row r="623" customFormat="false" ht="15" hidden="false" customHeight="false" outlineLevel="0" collapsed="false">
      <c r="A623" s="35" t="n">
        <v>46085.6507638889</v>
      </c>
      <c r="B623" s="35" t="n">
        <v>46085.6542013889</v>
      </c>
      <c r="C623" s="36" t="s">
        <v>151</v>
      </c>
      <c r="D623" s="36" t="s">
        <v>152</v>
      </c>
      <c r="E623" s="36" t="s">
        <v>128</v>
      </c>
      <c r="F623" s="36" t="s">
        <v>144</v>
      </c>
      <c r="G623" s="36" t="n">
        <f aca="false">IF(A623="","",IF(AND(A623&gt;=Debut,A623&lt;Fin),1,0))</f>
        <v>1</v>
      </c>
      <c r="H623" s="36" t="n">
        <f aca="false">IF(G623=1,INT(ROUND((A623-Debut)*86400,0)/600),"")</f>
        <v>381</v>
      </c>
      <c r="I623" s="36" t="n">
        <f aca="false">IF(G623=1,INT(ROUND((A623-Debut)*86400,0)/3600),"")</f>
        <v>63</v>
      </c>
      <c r="J623" s="36" t="n">
        <f aca="false">IF(OR(A623="",B623=""),"",ROUND((B623-A623)*86400,0))</f>
        <v>297</v>
      </c>
      <c r="K623" s="37" t="n">
        <f aca="false">IF(G623=1,IF(COUNTIFS($C:$C,C623,$G:$G,1,$A:$A,"&gt;="&amp;(A623-FenetreInterm/86400),$A:$A,"&lt;="&amp;A623)&gt;=NbInterm,1,0),"")</f>
        <v>0</v>
      </c>
      <c r="L623" s="37" t="n">
        <f aca="false">IF(G623=1,IF(B623="",0,IF(J623&lt;SeuilFugitive,1,0)),"")</f>
        <v>0</v>
      </c>
      <c r="M623" s="37" t="n">
        <f aca="false">IF(G623=1,IF(B623="",IF((Fin-A623)*24&gt;SeuilFigee,1,0),IF(J623&gt;SeuilFigee*3600,1,0)),"")</f>
        <v>0</v>
      </c>
      <c r="N623" s="0" t="str">
        <f aca="false">IF(G623=1,IF(COUNTIF(H$2:H623,H623)=1,COUNTIF($H:$H,H623),""),"")</f>
        <v/>
      </c>
      <c r="O623" s="0" t="str">
        <f aca="false">IF(G623=1,IF(COUNTIF(I$2:I623,I623)=1,COUNTIF($I:$I,I623),""),"")</f>
        <v/>
      </c>
      <c r="P623" s="38" t="str">
        <f aca="false">IF(G623=1,IF(COUNTIFS(C$2:C623,C623,G$2:G623,1)=1,COUNTIFS($C:$C,C623,$G:$G,1)+ROW()/10000000,""),"")</f>
        <v/>
      </c>
      <c r="Q623" s="0" t="str">
        <f aca="false">IF(K623=1,IF(COUNTIFS(C$2:C623,C623,K$2:K623,1)=1,1,0),"")</f>
        <v/>
      </c>
      <c r="R623" s="0" t="str">
        <f aca="false">IF(M623=1,IF(COUNTIFS(C$2:C623,C623,M$2:M623,1)=1,1,0),"")</f>
        <v/>
      </c>
      <c r="S623" s="0" t="str">
        <f aca="false">IF(L623=1,IF(COUNTIFS(C$2:C623,C623,L$2:L623,1)=1,1,0),"")</f>
        <v/>
      </c>
      <c r="T623" s="38" t="str">
        <f aca="false">IF(N623="","",N623+ROW()/10000000)</f>
        <v/>
      </c>
      <c r="U623" s="36" t="n">
        <f aca="false">IF(G623=1,IF(B623="",1,0),"")</f>
        <v>0</v>
      </c>
    </row>
    <row r="624" customFormat="false" ht="15" hidden="false" customHeight="false" outlineLevel="0" collapsed="false">
      <c r="A624" s="35" t="n">
        <v>46085.6758333333</v>
      </c>
      <c r="B624" s="35" t="n">
        <v>46085.7029282407</v>
      </c>
      <c r="C624" s="36" t="s">
        <v>160</v>
      </c>
      <c r="D624" s="36" t="s">
        <v>161</v>
      </c>
      <c r="E624" s="36" t="s">
        <v>121</v>
      </c>
      <c r="F624" s="36" t="s">
        <v>144</v>
      </c>
      <c r="G624" s="36" t="n">
        <f aca="false">IF(A624="","",IF(AND(A624&gt;=Debut,A624&lt;Fin),1,0))</f>
        <v>1</v>
      </c>
      <c r="H624" s="36" t="n">
        <f aca="false">IF(G624=1,INT(ROUND((A624-Debut)*86400,0)/600),"")</f>
        <v>385</v>
      </c>
      <c r="I624" s="36" t="n">
        <f aca="false">IF(G624=1,INT(ROUND((A624-Debut)*86400,0)/3600),"")</f>
        <v>64</v>
      </c>
      <c r="J624" s="36" t="n">
        <f aca="false">IF(OR(A624="",B624=""),"",ROUND((B624-A624)*86400,0))</f>
        <v>2341</v>
      </c>
      <c r="K624" s="37" t="n">
        <f aca="false">IF(G624=1,IF(COUNTIFS($C:$C,C624,$G:$G,1,$A:$A,"&gt;="&amp;(A624-FenetreInterm/86400),$A:$A,"&lt;="&amp;A624)&gt;=NbInterm,1,0),"")</f>
        <v>0</v>
      </c>
      <c r="L624" s="37" t="n">
        <f aca="false">IF(G624=1,IF(B624="",0,IF(J624&lt;SeuilFugitive,1,0)),"")</f>
        <v>0</v>
      </c>
      <c r="M624" s="37" t="n">
        <f aca="false">IF(G624=1,IF(B624="",IF((Fin-A624)*24&gt;SeuilFigee,1,0),IF(J624&gt;SeuilFigee*3600,1,0)),"")</f>
        <v>0</v>
      </c>
      <c r="N624" s="36" t="n">
        <f aca="false">IF(G624=1,IF(COUNTIF(H$2:H624,H624)=1,COUNTIF($H:$H,H624),""),"")</f>
        <v>2</v>
      </c>
      <c r="O624" s="36" t="n">
        <f aca="false">IF(G624=1,IF(COUNTIF(I$2:I624,I624)=1,COUNTIF($I:$I,I624),""),"")</f>
        <v>6</v>
      </c>
      <c r="P624" s="38" t="str">
        <f aca="false">IF(G624=1,IF(COUNTIFS(C$2:C624,C624,G$2:G624,1)=1,COUNTIFS($C:$C,C624,$G:$G,1)+ROW()/10000000,""),"")</f>
        <v/>
      </c>
      <c r="Q624" s="0" t="str">
        <f aca="false">IF(K624=1,IF(COUNTIFS(C$2:C624,C624,K$2:K624,1)=1,1,0),"")</f>
        <v/>
      </c>
      <c r="R624" s="0" t="str">
        <f aca="false">IF(M624=1,IF(COUNTIFS(C$2:C624,C624,M$2:M624,1)=1,1,0),"")</f>
        <v/>
      </c>
      <c r="S624" s="0" t="str">
        <f aca="false">IF(L624=1,IF(COUNTIFS(C$2:C624,C624,L$2:L624,1)=1,1,0),"")</f>
        <v/>
      </c>
      <c r="T624" s="38" t="n">
        <f aca="false">IF(N624="","",N624+ROW()/10000000)</f>
        <v>2.0000624</v>
      </c>
      <c r="U624" s="36" t="n">
        <f aca="false">IF(G624=1,IF(B624="",1,0),"")</f>
        <v>0</v>
      </c>
    </row>
    <row r="625" customFormat="false" ht="15" hidden="false" customHeight="false" outlineLevel="0" collapsed="false">
      <c r="A625" s="35" t="n">
        <v>46085.679375</v>
      </c>
      <c r="B625" s="35" t="n">
        <v>46085.6918634259</v>
      </c>
      <c r="C625" s="36" t="s">
        <v>158</v>
      </c>
      <c r="D625" s="36" t="s">
        <v>159</v>
      </c>
      <c r="E625" s="36" t="s">
        <v>128</v>
      </c>
      <c r="F625" s="36" t="s">
        <v>122</v>
      </c>
      <c r="G625" s="36" t="n">
        <f aca="false">IF(A625="","",IF(AND(A625&gt;=Debut,A625&lt;Fin),1,0))</f>
        <v>1</v>
      </c>
      <c r="H625" s="36" t="n">
        <f aca="false">IF(G625=1,INT(ROUND((A625-Debut)*86400,0)/600),"")</f>
        <v>385</v>
      </c>
      <c r="I625" s="36" t="n">
        <f aca="false">IF(G625=1,INT(ROUND((A625-Debut)*86400,0)/3600),"")</f>
        <v>64</v>
      </c>
      <c r="J625" s="36" t="n">
        <f aca="false">IF(OR(A625="",B625=""),"",ROUND((B625-A625)*86400,0))</f>
        <v>1079</v>
      </c>
      <c r="K625" s="37" t="n">
        <f aca="false">IF(G625=1,IF(COUNTIFS($C:$C,C625,$G:$G,1,$A:$A,"&gt;="&amp;(A625-FenetreInterm/86400),$A:$A,"&lt;="&amp;A625)&gt;=NbInterm,1,0),"")</f>
        <v>0</v>
      </c>
      <c r="L625" s="37" t="n">
        <f aca="false">IF(G625=1,IF(B625="",0,IF(J625&lt;SeuilFugitive,1,0)),"")</f>
        <v>0</v>
      </c>
      <c r="M625" s="37" t="n">
        <f aca="false">IF(G625=1,IF(B625="",IF((Fin-A625)*24&gt;SeuilFigee,1,0),IF(J625&gt;SeuilFigee*3600,1,0)),"")</f>
        <v>0</v>
      </c>
      <c r="N625" s="0" t="str">
        <f aca="false">IF(G625=1,IF(COUNTIF(H$2:H625,H625)=1,COUNTIF($H:$H,H625),""),"")</f>
        <v/>
      </c>
      <c r="O625" s="0" t="str">
        <f aca="false">IF(G625=1,IF(COUNTIF(I$2:I625,I625)=1,COUNTIF($I:$I,I625),""),"")</f>
        <v/>
      </c>
      <c r="P625" s="38" t="str">
        <f aca="false">IF(G625=1,IF(COUNTIFS(C$2:C625,C625,G$2:G625,1)=1,COUNTIFS($C:$C,C625,$G:$G,1)+ROW()/10000000,""),"")</f>
        <v/>
      </c>
      <c r="Q625" s="0" t="str">
        <f aca="false">IF(K625=1,IF(COUNTIFS(C$2:C625,C625,K$2:K625,1)=1,1,0),"")</f>
        <v/>
      </c>
      <c r="R625" s="0" t="str">
        <f aca="false">IF(M625=1,IF(COUNTIFS(C$2:C625,C625,M$2:M625,1)=1,1,0),"")</f>
        <v/>
      </c>
      <c r="S625" s="0" t="str">
        <f aca="false">IF(L625=1,IF(COUNTIFS(C$2:C625,C625,L$2:L625,1)=1,1,0),"")</f>
        <v/>
      </c>
      <c r="T625" s="38" t="str">
        <f aca="false">IF(N625="","",N625+ROW()/10000000)</f>
        <v/>
      </c>
      <c r="U625" s="36" t="n">
        <f aca="false">IF(G625=1,IF(B625="",1,0),"")</f>
        <v>0</v>
      </c>
    </row>
    <row r="626" customFormat="false" ht="15" hidden="false" customHeight="false" outlineLevel="0" collapsed="false">
      <c r="A626" s="35" t="n">
        <v>46085.6840856482</v>
      </c>
      <c r="B626" s="35" t="n">
        <v>46085.6866898148</v>
      </c>
      <c r="C626" s="36" t="s">
        <v>184</v>
      </c>
      <c r="D626" s="36" t="s">
        <v>185</v>
      </c>
      <c r="E626" s="36" t="s">
        <v>128</v>
      </c>
      <c r="F626" s="36" t="s">
        <v>144</v>
      </c>
      <c r="G626" s="36" t="n">
        <f aca="false">IF(A626="","",IF(AND(A626&gt;=Debut,A626&lt;Fin),1,0))</f>
        <v>1</v>
      </c>
      <c r="H626" s="36" t="n">
        <f aca="false">IF(G626=1,INT(ROUND((A626-Debut)*86400,0)/600),"")</f>
        <v>386</v>
      </c>
      <c r="I626" s="36" t="n">
        <f aca="false">IF(G626=1,INT(ROUND((A626-Debut)*86400,0)/3600),"")</f>
        <v>64</v>
      </c>
      <c r="J626" s="36" t="n">
        <f aca="false">IF(OR(A626="",B626=""),"",ROUND((B626-A626)*86400,0))</f>
        <v>225</v>
      </c>
      <c r="K626" s="37" t="n">
        <f aca="false">IF(G626=1,IF(COUNTIFS($C:$C,C626,$G:$G,1,$A:$A,"&gt;="&amp;(A626-FenetreInterm/86400),$A:$A,"&lt;="&amp;A626)&gt;=NbInterm,1,0),"")</f>
        <v>0</v>
      </c>
      <c r="L626" s="37" t="n">
        <f aca="false">IF(G626=1,IF(B626="",0,IF(J626&lt;SeuilFugitive,1,0)),"")</f>
        <v>0</v>
      </c>
      <c r="M626" s="37" t="n">
        <f aca="false">IF(G626=1,IF(B626="",IF((Fin-A626)*24&gt;SeuilFigee,1,0),IF(J626&gt;SeuilFigee*3600,1,0)),"")</f>
        <v>0</v>
      </c>
      <c r="N626" s="36" t="n">
        <f aca="false">IF(G626=1,IF(COUNTIF(H$2:H626,H626)=1,COUNTIF($H:$H,H626),""),"")</f>
        <v>1</v>
      </c>
      <c r="O626" s="0" t="str">
        <f aca="false">IF(G626=1,IF(COUNTIF(I$2:I626,I626)=1,COUNTIF($I:$I,I626),""),"")</f>
        <v/>
      </c>
      <c r="P626" s="38" t="n">
        <f aca="false">IF(G626=1,IF(COUNTIFS(C$2:C626,C626,G$2:G626,1)=1,COUNTIFS($C:$C,C626,$G:$G,1)+ROW()/10000000,""),"")</f>
        <v>5.0000626</v>
      </c>
      <c r="Q626" s="0" t="str">
        <f aca="false">IF(K626=1,IF(COUNTIFS(C$2:C626,C626,K$2:K626,1)=1,1,0),"")</f>
        <v/>
      </c>
      <c r="R626" s="0" t="str">
        <f aca="false">IF(M626=1,IF(COUNTIFS(C$2:C626,C626,M$2:M626,1)=1,1,0),"")</f>
        <v/>
      </c>
      <c r="S626" s="0" t="str">
        <f aca="false">IF(L626=1,IF(COUNTIFS(C$2:C626,C626,L$2:L626,1)=1,1,0),"")</f>
        <v/>
      </c>
      <c r="T626" s="38" t="n">
        <f aca="false">IF(N626="","",N626+ROW()/10000000)</f>
        <v>1.0000626</v>
      </c>
      <c r="U626" s="36" t="n">
        <f aca="false">IF(G626=1,IF(B626="",1,0),"")</f>
        <v>0</v>
      </c>
    </row>
    <row r="627" customFormat="false" ht="15" hidden="false" customHeight="false" outlineLevel="0" collapsed="false">
      <c r="A627" s="35" t="n">
        <v>46085.695150463</v>
      </c>
      <c r="B627" s="35" t="n">
        <v>46085.7009375</v>
      </c>
      <c r="C627" s="36" t="s">
        <v>145</v>
      </c>
      <c r="D627" s="36" t="s">
        <v>146</v>
      </c>
      <c r="E627" s="36" t="s">
        <v>121</v>
      </c>
      <c r="F627" s="36" t="s">
        <v>144</v>
      </c>
      <c r="G627" s="36" t="n">
        <f aca="false">IF(A627="","",IF(AND(A627&gt;=Debut,A627&lt;Fin),1,0))</f>
        <v>1</v>
      </c>
      <c r="H627" s="36" t="n">
        <f aca="false">IF(G627=1,INT(ROUND((A627-Debut)*86400,0)/600),"")</f>
        <v>388</v>
      </c>
      <c r="I627" s="36" t="n">
        <f aca="false">IF(G627=1,INT(ROUND((A627-Debut)*86400,0)/3600),"")</f>
        <v>64</v>
      </c>
      <c r="J627" s="36" t="n">
        <f aca="false">IF(OR(A627="",B627=""),"",ROUND((B627-A627)*86400,0))</f>
        <v>500</v>
      </c>
      <c r="K627" s="37" t="n">
        <f aca="false">IF(G627=1,IF(COUNTIFS($C:$C,C627,$G:$G,1,$A:$A,"&gt;="&amp;(A627-FenetreInterm/86400),$A:$A,"&lt;="&amp;A627)&gt;=NbInterm,1,0),"")</f>
        <v>0</v>
      </c>
      <c r="L627" s="37" t="n">
        <f aca="false">IF(G627=1,IF(B627="",0,IF(J627&lt;SeuilFugitive,1,0)),"")</f>
        <v>0</v>
      </c>
      <c r="M627" s="37" t="n">
        <f aca="false">IF(G627=1,IF(B627="",IF((Fin-A627)*24&gt;SeuilFigee,1,0),IF(J627&gt;SeuilFigee*3600,1,0)),"")</f>
        <v>0</v>
      </c>
      <c r="N627" s="36" t="n">
        <f aca="false">IF(G627=1,IF(COUNTIF(H$2:H627,H627)=1,COUNTIF($H:$H,H627),""),"")</f>
        <v>3</v>
      </c>
      <c r="O627" s="0" t="str">
        <f aca="false">IF(G627=1,IF(COUNTIF(I$2:I627,I627)=1,COUNTIF($I:$I,I627),""),"")</f>
        <v/>
      </c>
      <c r="P627" s="38" t="str">
        <f aca="false">IF(G627=1,IF(COUNTIFS(C$2:C627,C627,G$2:G627,1)=1,COUNTIFS($C:$C,C627,$G:$G,1)+ROW()/10000000,""),"")</f>
        <v/>
      </c>
      <c r="Q627" s="0" t="str">
        <f aca="false">IF(K627=1,IF(COUNTIFS(C$2:C627,C627,K$2:K627,1)=1,1,0),"")</f>
        <v/>
      </c>
      <c r="R627" s="0" t="str">
        <f aca="false">IF(M627=1,IF(COUNTIFS(C$2:C627,C627,M$2:M627,1)=1,1,0),"")</f>
        <v/>
      </c>
      <c r="S627" s="0" t="str">
        <f aca="false">IF(L627=1,IF(COUNTIFS(C$2:C627,C627,L$2:L627,1)=1,1,0),"")</f>
        <v/>
      </c>
      <c r="T627" s="38" t="n">
        <f aca="false">IF(N627="","",N627+ROW()/10000000)</f>
        <v>3.0000627</v>
      </c>
      <c r="U627" s="36" t="n">
        <f aca="false">IF(G627=1,IF(B627="",1,0),"")</f>
        <v>0</v>
      </c>
    </row>
    <row r="628" customFormat="false" ht="15" hidden="false" customHeight="false" outlineLevel="0" collapsed="false">
      <c r="A628" s="35" t="n">
        <v>46085.6951736111</v>
      </c>
      <c r="B628" s="35" t="n">
        <v>46085.7014351852</v>
      </c>
      <c r="C628" s="36" t="s">
        <v>153</v>
      </c>
      <c r="D628" s="36" t="s">
        <v>154</v>
      </c>
      <c r="E628" s="36" t="s">
        <v>121</v>
      </c>
      <c r="F628" s="36" t="s">
        <v>144</v>
      </c>
      <c r="G628" s="36" t="n">
        <f aca="false">IF(A628="","",IF(AND(A628&gt;=Debut,A628&lt;Fin),1,0))</f>
        <v>1</v>
      </c>
      <c r="H628" s="36" t="n">
        <f aca="false">IF(G628=1,INT(ROUND((A628-Debut)*86400,0)/600),"")</f>
        <v>388</v>
      </c>
      <c r="I628" s="36" t="n">
        <f aca="false">IF(G628=1,INT(ROUND((A628-Debut)*86400,0)/3600),"")</f>
        <v>64</v>
      </c>
      <c r="J628" s="36" t="n">
        <f aca="false">IF(OR(A628="",B628=""),"",ROUND((B628-A628)*86400,0))</f>
        <v>541</v>
      </c>
      <c r="K628" s="37" t="n">
        <f aca="false">IF(G628=1,IF(COUNTIFS($C:$C,C628,$G:$G,1,$A:$A,"&gt;="&amp;(A628-FenetreInterm/86400),$A:$A,"&lt;="&amp;A628)&gt;=NbInterm,1,0),"")</f>
        <v>0</v>
      </c>
      <c r="L628" s="37" t="n">
        <f aca="false">IF(G628=1,IF(B628="",0,IF(J628&lt;SeuilFugitive,1,0)),"")</f>
        <v>0</v>
      </c>
      <c r="M628" s="37" t="n">
        <f aca="false">IF(G628=1,IF(B628="",IF((Fin-A628)*24&gt;SeuilFigee,1,0),IF(J628&gt;SeuilFigee*3600,1,0)),"")</f>
        <v>0</v>
      </c>
      <c r="N628" s="0" t="str">
        <f aca="false">IF(G628=1,IF(COUNTIF(H$2:H628,H628)=1,COUNTIF($H:$H,H628),""),"")</f>
        <v/>
      </c>
      <c r="O628" s="0" t="str">
        <f aca="false">IF(G628=1,IF(COUNTIF(I$2:I628,I628)=1,COUNTIF($I:$I,I628),""),"")</f>
        <v/>
      </c>
      <c r="P628" s="38" t="str">
        <f aca="false">IF(G628=1,IF(COUNTIFS(C$2:C628,C628,G$2:G628,1)=1,COUNTIFS($C:$C,C628,$G:$G,1)+ROW()/10000000,""),"")</f>
        <v/>
      </c>
      <c r="Q628" s="0" t="str">
        <f aca="false">IF(K628=1,IF(COUNTIFS(C$2:C628,C628,K$2:K628,1)=1,1,0),"")</f>
        <v/>
      </c>
      <c r="R628" s="0" t="str">
        <f aca="false">IF(M628=1,IF(COUNTIFS(C$2:C628,C628,M$2:M628,1)=1,1,0),"")</f>
        <v/>
      </c>
      <c r="S628" s="0" t="str">
        <f aca="false">IF(L628=1,IF(COUNTIFS(C$2:C628,C628,L$2:L628,1)=1,1,0),"")</f>
        <v/>
      </c>
      <c r="T628" s="38" t="str">
        <f aca="false">IF(N628="","",N628+ROW()/10000000)</f>
        <v/>
      </c>
      <c r="U628" s="36" t="n">
        <f aca="false">IF(G628=1,IF(B628="",1,0),"")</f>
        <v>0</v>
      </c>
    </row>
    <row r="629" customFormat="false" ht="15" hidden="false" customHeight="false" outlineLevel="0" collapsed="false">
      <c r="A629" s="35" t="n">
        <v>46085.6984722222</v>
      </c>
      <c r="B629" s="35" t="n">
        <v>46085.7080902778</v>
      </c>
      <c r="C629" s="36" t="s">
        <v>155</v>
      </c>
      <c r="D629" s="36" t="s">
        <v>156</v>
      </c>
      <c r="E629" s="36" t="s">
        <v>128</v>
      </c>
      <c r="F629" s="36" t="s">
        <v>157</v>
      </c>
      <c r="G629" s="36" t="n">
        <f aca="false">IF(A629="","",IF(AND(A629&gt;=Debut,A629&lt;Fin),1,0))</f>
        <v>1</v>
      </c>
      <c r="H629" s="36" t="n">
        <f aca="false">IF(G629=1,INT(ROUND((A629-Debut)*86400,0)/600),"")</f>
        <v>388</v>
      </c>
      <c r="I629" s="36" t="n">
        <f aca="false">IF(G629=1,INT(ROUND((A629-Debut)*86400,0)/3600),"")</f>
        <v>64</v>
      </c>
      <c r="J629" s="36" t="n">
        <f aca="false">IF(OR(A629="",B629=""),"",ROUND((B629-A629)*86400,0))</f>
        <v>831</v>
      </c>
      <c r="K629" s="37" t="n">
        <f aca="false">IF(G629=1,IF(COUNTIFS($C:$C,C629,$G:$G,1,$A:$A,"&gt;="&amp;(A629-FenetreInterm/86400),$A:$A,"&lt;="&amp;A629)&gt;=NbInterm,1,0),"")</f>
        <v>0</v>
      </c>
      <c r="L629" s="37" t="n">
        <f aca="false">IF(G629=1,IF(B629="",0,IF(J629&lt;SeuilFugitive,1,0)),"")</f>
        <v>0</v>
      </c>
      <c r="M629" s="37" t="n">
        <f aca="false">IF(G629=1,IF(B629="",IF((Fin-A629)*24&gt;SeuilFigee,1,0),IF(J629&gt;SeuilFigee*3600,1,0)),"")</f>
        <v>0</v>
      </c>
      <c r="N629" s="0" t="str">
        <f aca="false">IF(G629=1,IF(COUNTIF(H$2:H629,H629)=1,COUNTIF($H:$H,H629),""),"")</f>
        <v/>
      </c>
      <c r="O629" s="0" t="str">
        <f aca="false">IF(G629=1,IF(COUNTIF(I$2:I629,I629)=1,COUNTIF($I:$I,I629),""),"")</f>
        <v/>
      </c>
      <c r="P629" s="38" t="str">
        <f aca="false">IF(G629=1,IF(COUNTIFS(C$2:C629,C629,G$2:G629,1)=1,COUNTIFS($C:$C,C629,$G:$G,1)+ROW()/10000000,""),"")</f>
        <v/>
      </c>
      <c r="Q629" s="0" t="str">
        <f aca="false">IF(K629=1,IF(COUNTIFS(C$2:C629,C629,K$2:K629,1)=1,1,0),"")</f>
        <v/>
      </c>
      <c r="R629" s="0" t="str">
        <f aca="false">IF(M629=1,IF(COUNTIFS(C$2:C629,C629,M$2:M629,1)=1,1,0),"")</f>
        <v/>
      </c>
      <c r="S629" s="0" t="str">
        <f aca="false">IF(L629=1,IF(COUNTIFS(C$2:C629,C629,L$2:L629,1)=1,1,0),"")</f>
        <v/>
      </c>
      <c r="T629" s="38" t="str">
        <f aca="false">IF(N629="","",N629+ROW()/10000000)</f>
        <v/>
      </c>
      <c r="U629" s="36" t="n">
        <f aca="false">IF(G629=1,IF(B629="",1,0),"")</f>
        <v>0</v>
      </c>
    </row>
    <row r="630" customFormat="false" ht="15" hidden="false" customHeight="false" outlineLevel="0" collapsed="false">
      <c r="A630" s="35" t="n">
        <v>46085.7190856482</v>
      </c>
      <c r="B630" s="35" t="n">
        <v>46085.7261574074</v>
      </c>
      <c r="C630" s="36" t="s">
        <v>142</v>
      </c>
      <c r="D630" s="36" t="s">
        <v>143</v>
      </c>
      <c r="E630" s="36" t="s">
        <v>121</v>
      </c>
      <c r="F630" s="36" t="s">
        <v>144</v>
      </c>
      <c r="G630" s="36" t="n">
        <f aca="false">IF(A630="","",IF(AND(A630&gt;=Debut,A630&lt;Fin),1,0))</f>
        <v>1</v>
      </c>
      <c r="H630" s="36" t="n">
        <f aca="false">IF(G630=1,INT(ROUND((A630-Debut)*86400,0)/600),"")</f>
        <v>391</v>
      </c>
      <c r="I630" s="36" t="n">
        <f aca="false">IF(G630=1,INT(ROUND((A630-Debut)*86400,0)/3600),"")</f>
        <v>65</v>
      </c>
      <c r="J630" s="36" t="n">
        <f aca="false">IF(OR(A630="",B630=""),"",ROUND((B630-A630)*86400,0))</f>
        <v>611</v>
      </c>
      <c r="K630" s="37" t="n">
        <f aca="false">IF(G630=1,IF(COUNTIFS($C:$C,C630,$G:$G,1,$A:$A,"&gt;="&amp;(A630-FenetreInterm/86400),$A:$A,"&lt;="&amp;A630)&gt;=NbInterm,1,0),"")</f>
        <v>0</v>
      </c>
      <c r="L630" s="37" t="n">
        <f aca="false">IF(G630=1,IF(B630="",0,IF(J630&lt;SeuilFugitive,1,0)),"")</f>
        <v>0</v>
      </c>
      <c r="M630" s="37" t="n">
        <f aca="false">IF(G630=1,IF(B630="",IF((Fin-A630)*24&gt;SeuilFigee,1,0),IF(J630&gt;SeuilFigee*3600,1,0)),"")</f>
        <v>0</v>
      </c>
      <c r="N630" s="36" t="n">
        <f aca="false">IF(G630=1,IF(COUNTIF(H$2:H630,H630)=1,COUNTIF($H:$H,H630),""),"")</f>
        <v>1</v>
      </c>
      <c r="O630" s="36" t="n">
        <f aca="false">IF(G630=1,IF(COUNTIF(I$2:I630,I630)=1,COUNTIF($I:$I,I630),""),"")</f>
        <v>5</v>
      </c>
      <c r="P630" s="38" t="str">
        <f aca="false">IF(G630=1,IF(COUNTIFS(C$2:C630,C630,G$2:G630,1)=1,COUNTIFS($C:$C,C630,$G:$G,1)+ROW()/10000000,""),"")</f>
        <v/>
      </c>
      <c r="Q630" s="0" t="str">
        <f aca="false">IF(K630=1,IF(COUNTIFS(C$2:C630,C630,K$2:K630,1)=1,1,0),"")</f>
        <v/>
      </c>
      <c r="R630" s="0" t="str">
        <f aca="false">IF(M630=1,IF(COUNTIFS(C$2:C630,C630,M$2:M630,1)=1,1,0),"")</f>
        <v/>
      </c>
      <c r="S630" s="0" t="str">
        <f aca="false">IF(L630=1,IF(COUNTIFS(C$2:C630,C630,L$2:L630,1)=1,1,0),"")</f>
        <v/>
      </c>
      <c r="T630" s="38" t="n">
        <f aca="false">IF(N630="","",N630+ROW()/10000000)</f>
        <v>1.000063</v>
      </c>
      <c r="U630" s="36" t="n">
        <f aca="false">IF(G630=1,IF(B630="",1,0),"")</f>
        <v>0</v>
      </c>
    </row>
    <row r="631" customFormat="false" ht="15" hidden="false" customHeight="false" outlineLevel="0" collapsed="false">
      <c r="A631" s="35" t="n">
        <v>46085.7227199074</v>
      </c>
      <c r="B631" s="35" t="n">
        <v>46085.7257523148</v>
      </c>
      <c r="C631" s="36" t="s">
        <v>138</v>
      </c>
      <c r="D631" s="36" t="s">
        <v>139</v>
      </c>
      <c r="E631" s="36" t="s">
        <v>128</v>
      </c>
      <c r="F631" s="36" t="s">
        <v>118</v>
      </c>
      <c r="G631" s="36" t="n">
        <f aca="false">IF(A631="","",IF(AND(A631&gt;=Debut,A631&lt;Fin),1,0))</f>
        <v>1</v>
      </c>
      <c r="H631" s="36" t="n">
        <f aca="false">IF(G631=1,INT(ROUND((A631-Debut)*86400,0)/600),"")</f>
        <v>392</v>
      </c>
      <c r="I631" s="36" t="n">
        <f aca="false">IF(G631=1,INT(ROUND((A631-Debut)*86400,0)/3600),"")</f>
        <v>65</v>
      </c>
      <c r="J631" s="36" t="n">
        <f aca="false">IF(OR(A631="",B631=""),"",ROUND((B631-A631)*86400,0))</f>
        <v>262</v>
      </c>
      <c r="K631" s="37" t="n">
        <f aca="false">IF(G631=1,IF(COUNTIFS($C:$C,C631,$G:$G,1,$A:$A,"&gt;="&amp;(A631-FenetreInterm/86400),$A:$A,"&lt;="&amp;A631)&gt;=NbInterm,1,0),"")</f>
        <v>0</v>
      </c>
      <c r="L631" s="37" t="n">
        <f aca="false">IF(G631=1,IF(B631="",0,IF(J631&lt;SeuilFugitive,1,0)),"")</f>
        <v>0</v>
      </c>
      <c r="M631" s="37" t="n">
        <f aca="false">IF(G631=1,IF(B631="",IF((Fin-A631)*24&gt;SeuilFigee,1,0),IF(J631&gt;SeuilFigee*3600,1,0)),"")</f>
        <v>0</v>
      </c>
      <c r="N631" s="36" t="n">
        <f aca="false">IF(G631=1,IF(COUNTIF(H$2:H631,H631)=1,COUNTIF($H:$H,H631),""),"")</f>
        <v>1</v>
      </c>
      <c r="O631" s="0" t="str">
        <f aca="false">IF(G631=1,IF(COUNTIF(I$2:I631,I631)=1,COUNTIF($I:$I,I631),""),"")</f>
        <v/>
      </c>
      <c r="P631" s="38" t="str">
        <f aca="false">IF(G631=1,IF(COUNTIFS(C$2:C631,C631,G$2:G631,1)=1,COUNTIFS($C:$C,C631,$G:$G,1)+ROW()/10000000,""),"")</f>
        <v/>
      </c>
      <c r="Q631" s="0" t="str">
        <f aca="false">IF(K631=1,IF(COUNTIFS(C$2:C631,C631,K$2:K631,1)=1,1,0),"")</f>
        <v/>
      </c>
      <c r="R631" s="0" t="str">
        <f aca="false">IF(M631=1,IF(COUNTIFS(C$2:C631,C631,M$2:M631,1)=1,1,0),"")</f>
        <v/>
      </c>
      <c r="S631" s="0" t="str">
        <f aca="false">IF(L631=1,IF(COUNTIFS(C$2:C631,C631,L$2:L631,1)=1,1,0),"")</f>
        <v/>
      </c>
      <c r="T631" s="38" t="n">
        <f aca="false">IF(N631="","",N631+ROW()/10000000)</f>
        <v>1.0000631</v>
      </c>
      <c r="U631" s="36" t="n">
        <f aca="false">IF(G631=1,IF(B631="",1,0),"")</f>
        <v>0</v>
      </c>
    </row>
    <row r="632" customFormat="false" ht="15" hidden="false" customHeight="false" outlineLevel="0" collapsed="false">
      <c r="A632" s="35" t="n">
        <v>46085.7342013889</v>
      </c>
      <c r="B632" s="35" t="n">
        <v>46085.7366435185</v>
      </c>
      <c r="C632" s="36" t="s">
        <v>145</v>
      </c>
      <c r="D632" s="36" t="s">
        <v>146</v>
      </c>
      <c r="E632" s="36" t="s">
        <v>121</v>
      </c>
      <c r="F632" s="36" t="s">
        <v>144</v>
      </c>
      <c r="G632" s="36" t="n">
        <f aca="false">IF(A632="","",IF(AND(A632&gt;=Debut,A632&lt;Fin),1,0))</f>
        <v>1</v>
      </c>
      <c r="H632" s="36" t="n">
        <f aca="false">IF(G632=1,INT(ROUND((A632-Debut)*86400,0)/600),"")</f>
        <v>393</v>
      </c>
      <c r="I632" s="36" t="n">
        <f aca="false">IF(G632=1,INT(ROUND((A632-Debut)*86400,0)/3600),"")</f>
        <v>65</v>
      </c>
      <c r="J632" s="36" t="n">
        <f aca="false">IF(OR(A632="",B632=""),"",ROUND((B632-A632)*86400,0))</f>
        <v>211</v>
      </c>
      <c r="K632" s="37" t="n">
        <f aca="false">IF(G632=1,IF(COUNTIFS($C:$C,C632,$G:$G,1,$A:$A,"&gt;="&amp;(A632-FenetreInterm/86400),$A:$A,"&lt;="&amp;A632)&gt;=NbInterm,1,0),"")</f>
        <v>0</v>
      </c>
      <c r="L632" s="37" t="n">
        <f aca="false">IF(G632=1,IF(B632="",0,IF(J632&lt;SeuilFugitive,1,0)),"")</f>
        <v>0</v>
      </c>
      <c r="M632" s="37" t="n">
        <f aca="false">IF(G632=1,IF(B632="",IF((Fin-A632)*24&gt;SeuilFigee,1,0),IF(J632&gt;SeuilFigee*3600,1,0)),"")</f>
        <v>0</v>
      </c>
      <c r="N632" s="36" t="n">
        <f aca="false">IF(G632=1,IF(COUNTIF(H$2:H632,H632)=1,COUNTIF($H:$H,H632),""),"")</f>
        <v>2</v>
      </c>
      <c r="O632" s="0" t="str">
        <f aca="false">IF(G632=1,IF(COUNTIF(I$2:I632,I632)=1,COUNTIF($I:$I,I632),""),"")</f>
        <v/>
      </c>
      <c r="P632" s="38" t="str">
        <f aca="false">IF(G632=1,IF(COUNTIFS(C$2:C632,C632,G$2:G632,1)=1,COUNTIFS($C:$C,C632,$G:$G,1)+ROW()/10000000,""),"")</f>
        <v/>
      </c>
      <c r="Q632" s="0" t="str">
        <f aca="false">IF(K632=1,IF(COUNTIFS(C$2:C632,C632,K$2:K632,1)=1,1,0),"")</f>
        <v/>
      </c>
      <c r="R632" s="0" t="str">
        <f aca="false">IF(M632=1,IF(COUNTIFS(C$2:C632,C632,M$2:M632,1)=1,1,0),"")</f>
        <v/>
      </c>
      <c r="S632" s="0" t="str">
        <f aca="false">IF(L632=1,IF(COUNTIFS(C$2:C632,C632,L$2:L632,1)=1,1,0),"")</f>
        <v/>
      </c>
      <c r="T632" s="38" t="n">
        <f aca="false">IF(N632="","",N632+ROW()/10000000)</f>
        <v>2.0000632</v>
      </c>
      <c r="U632" s="36" t="n">
        <f aca="false">IF(G632=1,IF(B632="",1,0),"")</f>
        <v>0</v>
      </c>
    </row>
    <row r="633" customFormat="false" ht="15" hidden="false" customHeight="false" outlineLevel="0" collapsed="false">
      <c r="A633" s="35" t="n">
        <v>46085.7350810185</v>
      </c>
      <c r="B633" s="35" t="n">
        <v>46085.7371412037</v>
      </c>
      <c r="C633" s="36" t="s">
        <v>138</v>
      </c>
      <c r="D633" s="36" t="s">
        <v>139</v>
      </c>
      <c r="E633" s="36" t="s">
        <v>128</v>
      </c>
      <c r="F633" s="36" t="s">
        <v>118</v>
      </c>
      <c r="G633" s="36" t="n">
        <f aca="false">IF(A633="","",IF(AND(A633&gt;=Debut,A633&lt;Fin),1,0))</f>
        <v>1</v>
      </c>
      <c r="H633" s="36" t="n">
        <f aca="false">IF(G633=1,INT(ROUND((A633-Debut)*86400,0)/600),"")</f>
        <v>393</v>
      </c>
      <c r="I633" s="36" t="n">
        <f aca="false">IF(G633=1,INT(ROUND((A633-Debut)*86400,0)/3600),"")</f>
        <v>65</v>
      </c>
      <c r="J633" s="36" t="n">
        <f aca="false">IF(OR(A633="",B633=""),"",ROUND((B633-A633)*86400,0))</f>
        <v>178</v>
      </c>
      <c r="K633" s="37" t="n">
        <f aca="false">IF(G633=1,IF(COUNTIFS($C:$C,C633,$G:$G,1,$A:$A,"&gt;="&amp;(A633-FenetreInterm/86400),$A:$A,"&lt;="&amp;A633)&gt;=NbInterm,1,0),"")</f>
        <v>0</v>
      </c>
      <c r="L633" s="37" t="n">
        <f aca="false">IF(G633=1,IF(B633="",0,IF(J633&lt;SeuilFugitive,1,0)),"")</f>
        <v>0</v>
      </c>
      <c r="M633" s="37" t="n">
        <f aca="false">IF(G633=1,IF(B633="",IF((Fin-A633)*24&gt;SeuilFigee,1,0),IF(J633&gt;SeuilFigee*3600,1,0)),"")</f>
        <v>0</v>
      </c>
      <c r="N633" s="0" t="str">
        <f aca="false">IF(G633=1,IF(COUNTIF(H$2:H633,H633)=1,COUNTIF($H:$H,H633),""),"")</f>
        <v/>
      </c>
      <c r="O633" s="0" t="str">
        <f aca="false">IF(G633=1,IF(COUNTIF(I$2:I633,I633)=1,COUNTIF($I:$I,I633),""),"")</f>
        <v/>
      </c>
      <c r="P633" s="38" t="str">
        <f aca="false">IF(G633=1,IF(COUNTIFS(C$2:C633,C633,G$2:G633,1)=1,COUNTIFS($C:$C,C633,$G:$G,1)+ROW()/10000000,""),"")</f>
        <v/>
      </c>
      <c r="Q633" s="0" t="str">
        <f aca="false">IF(K633=1,IF(COUNTIFS(C$2:C633,C633,K$2:K633,1)=1,1,0),"")</f>
        <v/>
      </c>
      <c r="R633" s="0" t="str">
        <f aca="false">IF(M633=1,IF(COUNTIFS(C$2:C633,C633,M$2:M633,1)=1,1,0),"")</f>
        <v/>
      </c>
      <c r="S633" s="0" t="str">
        <f aca="false">IF(L633=1,IF(COUNTIFS(C$2:C633,C633,L$2:L633,1)=1,1,0),"")</f>
        <v/>
      </c>
      <c r="T633" s="38" t="str">
        <f aca="false">IF(N633="","",N633+ROW()/10000000)</f>
        <v/>
      </c>
      <c r="U633" s="36" t="n">
        <f aca="false">IF(G633=1,IF(B633="",1,0),"")</f>
        <v>0</v>
      </c>
    </row>
    <row r="634" customFormat="false" ht="15" hidden="false" customHeight="false" outlineLevel="0" collapsed="false">
      <c r="A634" s="35" t="n">
        <v>46085.748599537</v>
      </c>
      <c r="B634" s="35" t="n">
        <v>46085.7552893519</v>
      </c>
      <c r="C634" s="36" t="s">
        <v>145</v>
      </c>
      <c r="D634" s="36" t="s">
        <v>146</v>
      </c>
      <c r="E634" s="36" t="s">
        <v>121</v>
      </c>
      <c r="F634" s="36" t="s">
        <v>144</v>
      </c>
      <c r="G634" s="36" t="n">
        <f aca="false">IF(A634="","",IF(AND(A634&gt;=Debut,A634&lt;Fin),1,0))</f>
        <v>1</v>
      </c>
      <c r="H634" s="36" t="n">
        <f aca="false">IF(G634=1,INT(ROUND((A634-Debut)*86400,0)/600),"")</f>
        <v>395</v>
      </c>
      <c r="I634" s="36" t="n">
        <f aca="false">IF(G634=1,INT(ROUND((A634-Debut)*86400,0)/3600),"")</f>
        <v>65</v>
      </c>
      <c r="J634" s="36" t="n">
        <f aca="false">IF(OR(A634="",B634=""),"",ROUND((B634-A634)*86400,0))</f>
        <v>578</v>
      </c>
      <c r="K634" s="37" t="n">
        <f aca="false">IF(G634=1,IF(COUNTIFS($C:$C,C634,$G:$G,1,$A:$A,"&gt;="&amp;(A634-FenetreInterm/86400),$A:$A,"&lt;="&amp;A634)&gt;=NbInterm,1,0),"")</f>
        <v>0</v>
      </c>
      <c r="L634" s="37" t="n">
        <f aca="false">IF(G634=1,IF(B634="",0,IF(J634&lt;SeuilFugitive,1,0)),"")</f>
        <v>0</v>
      </c>
      <c r="M634" s="37" t="n">
        <f aca="false">IF(G634=1,IF(B634="",IF((Fin-A634)*24&gt;SeuilFigee,1,0),IF(J634&gt;SeuilFigee*3600,1,0)),"")</f>
        <v>0</v>
      </c>
      <c r="N634" s="36" t="n">
        <f aca="false">IF(G634=1,IF(COUNTIF(H$2:H634,H634)=1,COUNTIF($H:$H,H634),""),"")</f>
        <v>1</v>
      </c>
      <c r="O634" s="0" t="str">
        <f aca="false">IF(G634=1,IF(COUNTIF(I$2:I634,I634)=1,COUNTIF($I:$I,I634),""),"")</f>
        <v/>
      </c>
      <c r="P634" s="38" t="str">
        <f aca="false">IF(G634=1,IF(COUNTIFS(C$2:C634,C634,G$2:G634,1)=1,COUNTIFS($C:$C,C634,$G:$G,1)+ROW()/10000000,""),"")</f>
        <v/>
      </c>
      <c r="Q634" s="0" t="str">
        <f aca="false">IF(K634=1,IF(COUNTIFS(C$2:C634,C634,K$2:K634,1)=1,1,0),"")</f>
        <v/>
      </c>
      <c r="R634" s="0" t="str">
        <f aca="false">IF(M634=1,IF(COUNTIFS(C$2:C634,C634,M$2:M634,1)=1,1,0),"")</f>
        <v/>
      </c>
      <c r="S634" s="0" t="str">
        <f aca="false">IF(L634=1,IF(COUNTIFS(C$2:C634,C634,L$2:L634,1)=1,1,0),"")</f>
        <v/>
      </c>
      <c r="T634" s="38" t="n">
        <f aca="false">IF(N634="","",N634+ROW()/10000000)</f>
        <v>1.0000634</v>
      </c>
      <c r="U634" s="36" t="n">
        <f aca="false">IF(G634=1,IF(B634="",1,0),"")</f>
        <v>0</v>
      </c>
    </row>
    <row r="635" customFormat="false" ht="15" hidden="false" customHeight="false" outlineLevel="0" collapsed="false">
      <c r="A635" s="35" t="n">
        <v>46085.7700810185</v>
      </c>
      <c r="B635" s="35" t="n">
        <v>46085.778287037</v>
      </c>
      <c r="C635" s="36" t="s">
        <v>142</v>
      </c>
      <c r="D635" s="36" t="s">
        <v>143</v>
      </c>
      <c r="E635" s="36" t="s">
        <v>121</v>
      </c>
      <c r="F635" s="36" t="s">
        <v>144</v>
      </c>
      <c r="G635" s="36" t="n">
        <f aca="false">IF(A635="","",IF(AND(A635&gt;=Debut,A635&lt;Fin),1,0))</f>
        <v>1</v>
      </c>
      <c r="H635" s="36" t="n">
        <f aca="false">IF(G635=1,INT(ROUND((A635-Debut)*86400,0)/600),"")</f>
        <v>398</v>
      </c>
      <c r="I635" s="36" t="n">
        <f aca="false">IF(G635=1,INT(ROUND((A635-Debut)*86400,0)/3600),"")</f>
        <v>66</v>
      </c>
      <c r="J635" s="36" t="n">
        <f aca="false">IF(OR(A635="",B635=""),"",ROUND((B635-A635)*86400,0))</f>
        <v>709</v>
      </c>
      <c r="K635" s="37" t="n">
        <f aca="false">IF(G635=1,IF(COUNTIFS($C:$C,C635,$G:$G,1,$A:$A,"&gt;="&amp;(A635-FenetreInterm/86400),$A:$A,"&lt;="&amp;A635)&gt;=NbInterm,1,0),"")</f>
        <v>0</v>
      </c>
      <c r="L635" s="37" t="n">
        <f aca="false">IF(G635=1,IF(B635="",0,IF(J635&lt;SeuilFugitive,1,0)),"")</f>
        <v>0</v>
      </c>
      <c r="M635" s="37" t="n">
        <f aca="false">IF(G635=1,IF(B635="",IF((Fin-A635)*24&gt;SeuilFigee,1,0),IF(J635&gt;SeuilFigee*3600,1,0)),"")</f>
        <v>0</v>
      </c>
      <c r="N635" s="36" t="n">
        <f aca="false">IF(G635=1,IF(COUNTIF(H$2:H635,H635)=1,COUNTIF($H:$H,H635),""),"")</f>
        <v>1</v>
      </c>
      <c r="O635" s="36" t="n">
        <f aca="false">IF(G635=1,IF(COUNTIF(I$2:I635,I635)=1,COUNTIF($I:$I,I635),""),"")</f>
        <v>3</v>
      </c>
      <c r="P635" s="38" t="str">
        <f aca="false">IF(G635=1,IF(COUNTIFS(C$2:C635,C635,G$2:G635,1)=1,COUNTIFS($C:$C,C635,$G:$G,1)+ROW()/10000000,""),"")</f>
        <v/>
      </c>
      <c r="Q635" s="0" t="str">
        <f aca="false">IF(K635=1,IF(COUNTIFS(C$2:C635,C635,K$2:K635,1)=1,1,0),"")</f>
        <v/>
      </c>
      <c r="R635" s="0" t="str">
        <f aca="false">IF(M635=1,IF(COUNTIFS(C$2:C635,C635,M$2:M635,1)=1,1,0),"")</f>
        <v/>
      </c>
      <c r="S635" s="0" t="str">
        <f aca="false">IF(L635=1,IF(COUNTIFS(C$2:C635,C635,L$2:L635,1)=1,1,0),"")</f>
        <v/>
      </c>
      <c r="T635" s="38" t="n">
        <f aca="false">IF(N635="","",N635+ROW()/10000000)</f>
        <v>1.0000635</v>
      </c>
      <c r="U635" s="36" t="n">
        <f aca="false">IF(G635=1,IF(B635="",1,0),"")</f>
        <v>0</v>
      </c>
    </row>
    <row r="636" customFormat="false" ht="15" hidden="false" customHeight="false" outlineLevel="0" collapsed="false">
      <c r="A636" s="35" t="n">
        <v>46085.7832407407</v>
      </c>
      <c r="B636" s="35" t="n">
        <v>46085.7910185185</v>
      </c>
      <c r="C636" s="36" t="s">
        <v>142</v>
      </c>
      <c r="D636" s="36" t="s">
        <v>143</v>
      </c>
      <c r="E636" s="36" t="s">
        <v>121</v>
      </c>
      <c r="F636" s="36" t="s">
        <v>144</v>
      </c>
      <c r="G636" s="36" t="n">
        <f aca="false">IF(A636="","",IF(AND(A636&gt;=Debut,A636&lt;Fin),1,0))</f>
        <v>1</v>
      </c>
      <c r="H636" s="36" t="n">
        <f aca="false">IF(G636=1,INT(ROUND((A636-Debut)*86400,0)/600),"")</f>
        <v>400</v>
      </c>
      <c r="I636" s="36" t="n">
        <f aca="false">IF(G636=1,INT(ROUND((A636-Debut)*86400,0)/3600),"")</f>
        <v>66</v>
      </c>
      <c r="J636" s="36" t="n">
        <f aca="false">IF(OR(A636="",B636=""),"",ROUND((B636-A636)*86400,0))</f>
        <v>672</v>
      </c>
      <c r="K636" s="37" t="n">
        <f aca="false">IF(G636=1,IF(COUNTIFS($C:$C,C636,$G:$G,1,$A:$A,"&gt;="&amp;(A636-FenetreInterm/86400),$A:$A,"&lt;="&amp;A636)&gt;=NbInterm,1,0),"")</f>
        <v>0</v>
      </c>
      <c r="L636" s="37" t="n">
        <f aca="false">IF(G636=1,IF(B636="",0,IF(J636&lt;SeuilFugitive,1,0)),"")</f>
        <v>0</v>
      </c>
      <c r="M636" s="37" t="n">
        <f aca="false">IF(G636=1,IF(B636="",IF((Fin-A636)*24&gt;SeuilFigee,1,0),IF(J636&gt;SeuilFigee*3600,1,0)),"")</f>
        <v>0</v>
      </c>
      <c r="N636" s="36" t="n">
        <f aca="false">IF(G636=1,IF(COUNTIF(H$2:H636,H636)=1,COUNTIF($H:$H,H636),""),"")</f>
        <v>1</v>
      </c>
      <c r="O636" s="0" t="str">
        <f aca="false">IF(G636=1,IF(COUNTIF(I$2:I636,I636)=1,COUNTIF($I:$I,I636),""),"")</f>
        <v/>
      </c>
      <c r="P636" s="38" t="str">
        <f aca="false">IF(G636=1,IF(COUNTIFS(C$2:C636,C636,G$2:G636,1)=1,COUNTIFS($C:$C,C636,$G:$G,1)+ROW()/10000000,""),"")</f>
        <v/>
      </c>
      <c r="Q636" s="0" t="str">
        <f aca="false">IF(K636=1,IF(COUNTIFS(C$2:C636,C636,K$2:K636,1)=1,1,0),"")</f>
        <v/>
      </c>
      <c r="R636" s="0" t="str">
        <f aca="false">IF(M636=1,IF(COUNTIFS(C$2:C636,C636,M$2:M636,1)=1,1,0),"")</f>
        <v/>
      </c>
      <c r="S636" s="0" t="str">
        <f aca="false">IF(L636=1,IF(COUNTIFS(C$2:C636,C636,L$2:L636,1)=1,1,0),"")</f>
        <v/>
      </c>
      <c r="T636" s="38" t="n">
        <f aca="false">IF(N636="","",N636+ROW()/10000000)</f>
        <v>1.0000636</v>
      </c>
      <c r="U636" s="36" t="n">
        <f aca="false">IF(G636=1,IF(B636="",1,0),"")</f>
        <v>0</v>
      </c>
    </row>
    <row r="637" customFormat="false" ht="15" hidden="false" customHeight="false" outlineLevel="0" collapsed="false">
      <c r="A637" s="35" t="n">
        <v>46085.7855671296</v>
      </c>
      <c r="B637" s="35" t="n">
        <v>46085.7880555556</v>
      </c>
      <c r="C637" s="36" t="s">
        <v>138</v>
      </c>
      <c r="D637" s="36" t="s">
        <v>139</v>
      </c>
      <c r="E637" s="36" t="s">
        <v>128</v>
      </c>
      <c r="F637" s="36" t="s">
        <v>118</v>
      </c>
      <c r="G637" s="36" t="n">
        <f aca="false">IF(A637="","",IF(AND(A637&gt;=Debut,A637&lt;Fin),1,0))</f>
        <v>1</v>
      </c>
      <c r="H637" s="36" t="n">
        <f aca="false">IF(G637=1,INT(ROUND((A637-Debut)*86400,0)/600),"")</f>
        <v>401</v>
      </c>
      <c r="I637" s="36" t="n">
        <f aca="false">IF(G637=1,INT(ROUND((A637-Debut)*86400,0)/3600),"")</f>
        <v>66</v>
      </c>
      <c r="J637" s="36" t="n">
        <f aca="false">IF(OR(A637="",B637=""),"",ROUND((B637-A637)*86400,0))</f>
        <v>215</v>
      </c>
      <c r="K637" s="37" t="n">
        <f aca="false">IF(G637=1,IF(COUNTIFS($C:$C,C637,$G:$G,1,$A:$A,"&gt;="&amp;(A637-FenetreInterm/86400),$A:$A,"&lt;="&amp;A637)&gt;=NbInterm,1,0),"")</f>
        <v>0</v>
      </c>
      <c r="L637" s="37" t="n">
        <f aca="false">IF(G637=1,IF(B637="",0,IF(J637&lt;SeuilFugitive,1,0)),"")</f>
        <v>0</v>
      </c>
      <c r="M637" s="37" t="n">
        <f aca="false">IF(G637=1,IF(B637="",IF((Fin-A637)*24&gt;SeuilFigee,1,0),IF(J637&gt;SeuilFigee*3600,1,0)),"")</f>
        <v>0</v>
      </c>
      <c r="N637" s="36" t="n">
        <f aca="false">IF(G637=1,IF(COUNTIF(H$2:H637,H637)=1,COUNTIF($H:$H,H637),""),"")</f>
        <v>1</v>
      </c>
      <c r="O637" s="0" t="str">
        <f aca="false">IF(G637=1,IF(COUNTIF(I$2:I637,I637)=1,COUNTIF($I:$I,I637),""),"")</f>
        <v/>
      </c>
      <c r="P637" s="38" t="str">
        <f aca="false">IF(G637=1,IF(COUNTIFS(C$2:C637,C637,G$2:G637,1)=1,COUNTIFS($C:$C,C637,$G:$G,1)+ROW()/10000000,""),"")</f>
        <v/>
      </c>
      <c r="Q637" s="0" t="str">
        <f aca="false">IF(K637=1,IF(COUNTIFS(C$2:C637,C637,K$2:K637,1)=1,1,0),"")</f>
        <v/>
      </c>
      <c r="R637" s="0" t="str">
        <f aca="false">IF(M637=1,IF(COUNTIFS(C$2:C637,C637,M$2:M637,1)=1,1,0),"")</f>
        <v/>
      </c>
      <c r="S637" s="0" t="str">
        <f aca="false">IF(L637=1,IF(COUNTIFS(C$2:C637,C637,L$2:L637,1)=1,1,0),"")</f>
        <v/>
      </c>
      <c r="T637" s="38" t="n">
        <f aca="false">IF(N637="","",N637+ROW()/10000000)</f>
        <v>1.0000637</v>
      </c>
      <c r="U637" s="36" t="n">
        <f aca="false">IF(G637=1,IF(B637="",1,0),"")</f>
        <v>0</v>
      </c>
    </row>
    <row r="638" customFormat="false" ht="15" hidden="false" customHeight="false" outlineLevel="0" collapsed="false">
      <c r="A638" s="35" t="n">
        <v>46085.7939699074</v>
      </c>
      <c r="B638" s="35" t="n">
        <v>46085.8189583333</v>
      </c>
      <c r="C638" s="36" t="s">
        <v>160</v>
      </c>
      <c r="D638" s="36" t="s">
        <v>161</v>
      </c>
      <c r="E638" s="36" t="s">
        <v>121</v>
      </c>
      <c r="F638" s="36" t="s">
        <v>144</v>
      </c>
      <c r="G638" s="36" t="n">
        <f aca="false">IF(A638="","",IF(AND(A638&gt;=Debut,A638&lt;Fin),1,0))</f>
        <v>1</v>
      </c>
      <c r="H638" s="36" t="n">
        <f aca="false">IF(G638=1,INT(ROUND((A638-Debut)*86400,0)/600),"")</f>
        <v>402</v>
      </c>
      <c r="I638" s="36" t="n">
        <f aca="false">IF(G638=1,INT(ROUND((A638-Debut)*86400,0)/3600),"")</f>
        <v>67</v>
      </c>
      <c r="J638" s="36" t="n">
        <f aca="false">IF(OR(A638="",B638=""),"",ROUND((B638-A638)*86400,0))</f>
        <v>2159</v>
      </c>
      <c r="K638" s="37" t="n">
        <f aca="false">IF(G638=1,IF(COUNTIFS($C:$C,C638,$G:$G,1,$A:$A,"&gt;="&amp;(A638-FenetreInterm/86400),$A:$A,"&lt;="&amp;A638)&gt;=NbInterm,1,0),"")</f>
        <v>0</v>
      </c>
      <c r="L638" s="37" t="n">
        <f aca="false">IF(G638=1,IF(B638="",0,IF(J638&lt;SeuilFugitive,1,0)),"")</f>
        <v>0</v>
      </c>
      <c r="M638" s="37" t="n">
        <f aca="false">IF(G638=1,IF(B638="",IF((Fin-A638)*24&gt;SeuilFigee,1,0),IF(J638&gt;SeuilFigee*3600,1,0)),"")</f>
        <v>0</v>
      </c>
      <c r="N638" s="36" t="n">
        <f aca="false">IF(G638=1,IF(COUNTIF(H$2:H638,H638)=1,COUNTIF($H:$H,H638),""),"")</f>
        <v>1</v>
      </c>
      <c r="O638" s="36" t="n">
        <f aca="false">IF(G638=1,IF(COUNTIF(I$2:I638,I638)=1,COUNTIF($I:$I,I638),""),"")</f>
        <v>4</v>
      </c>
      <c r="P638" s="38" t="str">
        <f aca="false">IF(G638=1,IF(COUNTIFS(C$2:C638,C638,G$2:G638,1)=1,COUNTIFS($C:$C,C638,$G:$G,1)+ROW()/10000000,""),"")</f>
        <v/>
      </c>
      <c r="Q638" s="0" t="str">
        <f aca="false">IF(K638=1,IF(COUNTIFS(C$2:C638,C638,K$2:K638,1)=1,1,0),"")</f>
        <v/>
      </c>
      <c r="R638" s="0" t="str">
        <f aca="false">IF(M638=1,IF(COUNTIFS(C$2:C638,C638,M$2:M638,1)=1,1,0),"")</f>
        <v/>
      </c>
      <c r="S638" s="0" t="str">
        <f aca="false">IF(L638=1,IF(COUNTIFS(C$2:C638,C638,L$2:L638,1)=1,1,0),"")</f>
        <v/>
      </c>
      <c r="T638" s="38" t="n">
        <f aca="false">IF(N638="","",N638+ROW()/10000000)</f>
        <v>1.0000638</v>
      </c>
      <c r="U638" s="36" t="n">
        <f aca="false">IF(G638=1,IF(B638="",1,0),"")</f>
        <v>0</v>
      </c>
    </row>
    <row r="639" customFormat="false" ht="15" hidden="false" customHeight="false" outlineLevel="0" collapsed="false">
      <c r="A639" s="35" t="n">
        <v>46085.8214699074</v>
      </c>
      <c r="B639" s="35" t="n">
        <v>46085.8268055556</v>
      </c>
      <c r="C639" s="36" t="s">
        <v>142</v>
      </c>
      <c r="D639" s="36" t="s">
        <v>143</v>
      </c>
      <c r="E639" s="36" t="s">
        <v>121</v>
      </c>
      <c r="F639" s="36" t="s">
        <v>144</v>
      </c>
      <c r="G639" s="36" t="n">
        <f aca="false">IF(A639="","",IF(AND(A639&gt;=Debut,A639&lt;Fin),1,0))</f>
        <v>1</v>
      </c>
      <c r="H639" s="36" t="n">
        <f aca="false">IF(G639=1,INT(ROUND((A639-Debut)*86400,0)/600),"")</f>
        <v>406</v>
      </c>
      <c r="I639" s="36" t="n">
        <f aca="false">IF(G639=1,INT(ROUND((A639-Debut)*86400,0)/3600),"")</f>
        <v>67</v>
      </c>
      <c r="J639" s="36" t="n">
        <f aca="false">IF(OR(A639="",B639=""),"",ROUND((B639-A639)*86400,0))</f>
        <v>461</v>
      </c>
      <c r="K639" s="37" t="n">
        <f aca="false">IF(G639=1,IF(COUNTIFS($C:$C,C639,$G:$G,1,$A:$A,"&gt;="&amp;(A639-FenetreInterm/86400),$A:$A,"&lt;="&amp;A639)&gt;=NbInterm,1,0),"")</f>
        <v>0</v>
      </c>
      <c r="L639" s="37" t="n">
        <f aca="false">IF(G639=1,IF(B639="",0,IF(J639&lt;SeuilFugitive,1,0)),"")</f>
        <v>0</v>
      </c>
      <c r="M639" s="37" t="n">
        <f aca="false">IF(G639=1,IF(B639="",IF((Fin-A639)*24&gt;SeuilFigee,1,0),IF(J639&gt;SeuilFigee*3600,1,0)),"")</f>
        <v>0</v>
      </c>
      <c r="N639" s="36" t="n">
        <f aca="false">IF(G639=1,IF(COUNTIF(H$2:H639,H639)=1,COUNTIF($H:$H,H639),""),"")</f>
        <v>2</v>
      </c>
      <c r="O639" s="0" t="str">
        <f aca="false">IF(G639=1,IF(COUNTIF(I$2:I639,I639)=1,COUNTIF($I:$I,I639),""),"")</f>
        <v/>
      </c>
      <c r="P639" s="38" t="str">
        <f aca="false">IF(G639=1,IF(COUNTIFS(C$2:C639,C639,G$2:G639,1)=1,COUNTIFS($C:$C,C639,$G:$G,1)+ROW()/10000000,""),"")</f>
        <v/>
      </c>
      <c r="Q639" s="0" t="str">
        <f aca="false">IF(K639=1,IF(COUNTIFS(C$2:C639,C639,K$2:K639,1)=1,1,0),"")</f>
        <v/>
      </c>
      <c r="R639" s="0" t="str">
        <f aca="false">IF(M639=1,IF(COUNTIFS(C$2:C639,C639,M$2:M639,1)=1,1,0),"")</f>
        <v/>
      </c>
      <c r="S639" s="0" t="str">
        <f aca="false">IF(L639=1,IF(COUNTIFS(C$2:C639,C639,L$2:L639,1)=1,1,0),"")</f>
        <v/>
      </c>
      <c r="T639" s="38" t="n">
        <f aca="false">IF(N639="","",N639+ROW()/10000000)</f>
        <v>2.0000639</v>
      </c>
      <c r="U639" s="36" t="n">
        <f aca="false">IF(G639=1,IF(B639="",1,0),"")</f>
        <v>0</v>
      </c>
    </row>
    <row r="640" customFormat="false" ht="15" hidden="false" customHeight="false" outlineLevel="0" collapsed="false">
      <c r="A640" s="35" t="n">
        <v>46085.8259490741</v>
      </c>
      <c r="B640" s="35" t="n">
        <v>46085.8352314815</v>
      </c>
      <c r="C640" s="36" t="s">
        <v>142</v>
      </c>
      <c r="D640" s="36" t="s">
        <v>143</v>
      </c>
      <c r="E640" s="36" t="s">
        <v>121</v>
      </c>
      <c r="F640" s="36" t="s">
        <v>144</v>
      </c>
      <c r="G640" s="36" t="n">
        <f aca="false">IF(A640="","",IF(AND(A640&gt;=Debut,A640&lt;Fin),1,0))</f>
        <v>1</v>
      </c>
      <c r="H640" s="36" t="n">
        <f aca="false">IF(G640=1,INT(ROUND((A640-Debut)*86400,0)/600),"")</f>
        <v>406</v>
      </c>
      <c r="I640" s="36" t="n">
        <f aca="false">IF(G640=1,INT(ROUND((A640-Debut)*86400,0)/3600),"")</f>
        <v>67</v>
      </c>
      <c r="J640" s="36" t="n">
        <f aca="false">IF(OR(A640="",B640=""),"",ROUND((B640-A640)*86400,0))</f>
        <v>802</v>
      </c>
      <c r="K640" s="37" t="n">
        <f aca="false">IF(G640=1,IF(COUNTIFS($C:$C,C640,$G:$G,1,$A:$A,"&gt;="&amp;(A640-FenetreInterm/86400),$A:$A,"&lt;="&amp;A640)&gt;=NbInterm,1,0),"")</f>
        <v>0</v>
      </c>
      <c r="L640" s="37" t="n">
        <f aca="false">IF(G640=1,IF(B640="",0,IF(J640&lt;SeuilFugitive,1,0)),"")</f>
        <v>0</v>
      </c>
      <c r="M640" s="37" t="n">
        <f aca="false">IF(G640=1,IF(B640="",IF((Fin-A640)*24&gt;SeuilFigee,1,0),IF(J640&gt;SeuilFigee*3600,1,0)),"")</f>
        <v>0</v>
      </c>
      <c r="N640" s="0" t="str">
        <f aca="false">IF(G640=1,IF(COUNTIF(H$2:H640,H640)=1,COUNTIF($H:$H,H640),""),"")</f>
        <v/>
      </c>
      <c r="O640" s="0" t="str">
        <f aca="false">IF(G640=1,IF(COUNTIF(I$2:I640,I640)=1,COUNTIF($I:$I,I640),""),"")</f>
        <v/>
      </c>
      <c r="P640" s="38" t="str">
        <f aca="false">IF(G640=1,IF(COUNTIFS(C$2:C640,C640,G$2:G640,1)=1,COUNTIFS($C:$C,C640,$G:$G,1)+ROW()/10000000,""),"")</f>
        <v/>
      </c>
      <c r="Q640" s="0" t="str">
        <f aca="false">IF(K640=1,IF(COUNTIFS(C$2:C640,C640,K$2:K640,1)=1,1,0),"")</f>
        <v/>
      </c>
      <c r="R640" s="0" t="str">
        <f aca="false">IF(M640=1,IF(COUNTIFS(C$2:C640,C640,M$2:M640,1)=1,1,0),"")</f>
        <v/>
      </c>
      <c r="S640" s="0" t="str">
        <f aca="false">IF(L640=1,IF(COUNTIFS(C$2:C640,C640,L$2:L640,1)=1,1,0),"")</f>
        <v/>
      </c>
      <c r="T640" s="38" t="str">
        <f aca="false">IF(N640="","",N640+ROW()/10000000)</f>
        <v/>
      </c>
      <c r="U640" s="36" t="n">
        <f aca="false">IF(G640=1,IF(B640="",1,0),"")</f>
        <v>0</v>
      </c>
    </row>
    <row r="641" customFormat="false" ht="15" hidden="false" customHeight="false" outlineLevel="0" collapsed="false">
      <c r="A641" s="35" t="n">
        <v>46085.8311689815</v>
      </c>
      <c r="B641" s="35" t="n">
        <v>46085.8392592593</v>
      </c>
      <c r="C641" s="36" t="s">
        <v>142</v>
      </c>
      <c r="D641" s="36" t="s">
        <v>143</v>
      </c>
      <c r="E641" s="36" t="s">
        <v>121</v>
      </c>
      <c r="F641" s="36" t="s">
        <v>144</v>
      </c>
      <c r="G641" s="36" t="n">
        <f aca="false">IF(A641="","",IF(AND(A641&gt;=Debut,A641&lt;Fin),1,0))</f>
        <v>1</v>
      </c>
      <c r="H641" s="36" t="n">
        <f aca="false">IF(G641=1,INT(ROUND((A641-Debut)*86400,0)/600),"")</f>
        <v>407</v>
      </c>
      <c r="I641" s="36" t="n">
        <f aca="false">IF(G641=1,INT(ROUND((A641-Debut)*86400,0)/3600),"")</f>
        <v>67</v>
      </c>
      <c r="J641" s="36" t="n">
        <f aca="false">IF(OR(A641="",B641=""),"",ROUND((B641-A641)*86400,0))</f>
        <v>699</v>
      </c>
      <c r="K641" s="37" t="n">
        <f aca="false">IF(G641=1,IF(COUNTIFS($C:$C,C641,$G:$G,1,$A:$A,"&gt;="&amp;(A641-FenetreInterm/86400),$A:$A,"&lt;="&amp;A641)&gt;=NbInterm,1,0),"")</f>
        <v>0</v>
      </c>
      <c r="L641" s="37" t="n">
        <f aca="false">IF(G641=1,IF(B641="",0,IF(J641&lt;SeuilFugitive,1,0)),"")</f>
        <v>0</v>
      </c>
      <c r="M641" s="37" t="n">
        <f aca="false">IF(G641=1,IF(B641="",IF((Fin-A641)*24&gt;SeuilFigee,1,0),IF(J641&gt;SeuilFigee*3600,1,0)),"")</f>
        <v>0</v>
      </c>
      <c r="N641" s="36" t="n">
        <f aca="false">IF(G641=1,IF(COUNTIF(H$2:H641,H641)=1,COUNTIF($H:$H,H641),""),"")</f>
        <v>1</v>
      </c>
      <c r="O641" s="0" t="str">
        <f aca="false">IF(G641=1,IF(COUNTIF(I$2:I641,I641)=1,COUNTIF($I:$I,I641),""),"")</f>
        <v/>
      </c>
      <c r="P641" s="38" t="str">
        <f aca="false">IF(G641=1,IF(COUNTIFS(C$2:C641,C641,G$2:G641,1)=1,COUNTIFS($C:$C,C641,$G:$G,1)+ROW()/10000000,""),"")</f>
        <v/>
      </c>
      <c r="Q641" s="0" t="str">
        <f aca="false">IF(K641=1,IF(COUNTIFS(C$2:C641,C641,K$2:K641,1)=1,1,0),"")</f>
        <v/>
      </c>
      <c r="R641" s="0" t="str">
        <f aca="false">IF(M641=1,IF(COUNTIFS(C$2:C641,C641,M$2:M641,1)=1,1,0),"")</f>
        <v/>
      </c>
      <c r="S641" s="0" t="str">
        <f aca="false">IF(L641=1,IF(COUNTIFS(C$2:C641,C641,L$2:L641,1)=1,1,0),"")</f>
        <v/>
      </c>
      <c r="T641" s="38" t="n">
        <f aca="false">IF(N641="","",N641+ROW()/10000000)</f>
        <v>1.0000641</v>
      </c>
      <c r="U641" s="36" t="n">
        <f aca="false">IF(G641=1,IF(B641="",1,0),"")</f>
        <v>0</v>
      </c>
    </row>
    <row r="642" customFormat="false" ht="15" hidden="false" customHeight="false" outlineLevel="0" collapsed="false">
      <c r="A642" s="35" t="n">
        <v>46085.84</v>
      </c>
      <c r="B642" s="35" t="n">
        <v>46085.8490972222</v>
      </c>
      <c r="C642" s="36" t="s">
        <v>153</v>
      </c>
      <c r="D642" s="36" t="s">
        <v>154</v>
      </c>
      <c r="E642" s="36" t="s">
        <v>121</v>
      </c>
      <c r="F642" s="36" t="s">
        <v>144</v>
      </c>
      <c r="G642" s="36" t="n">
        <f aca="false">IF(A642="","",IF(AND(A642&gt;=Debut,A642&lt;Fin),1,0))</f>
        <v>1</v>
      </c>
      <c r="H642" s="36" t="n">
        <f aca="false">IF(G642=1,INT(ROUND((A642-Debut)*86400,0)/600),"")</f>
        <v>408</v>
      </c>
      <c r="I642" s="36" t="n">
        <f aca="false">IF(G642=1,INT(ROUND((A642-Debut)*86400,0)/3600),"")</f>
        <v>68</v>
      </c>
      <c r="J642" s="36" t="n">
        <f aca="false">IF(OR(A642="",B642=""),"",ROUND((B642-A642)*86400,0))</f>
        <v>786</v>
      </c>
      <c r="K642" s="37" t="n">
        <f aca="false">IF(G642=1,IF(COUNTIFS($C:$C,C642,$G:$G,1,$A:$A,"&gt;="&amp;(A642-FenetreInterm/86400),$A:$A,"&lt;="&amp;A642)&gt;=NbInterm,1,0),"")</f>
        <v>0</v>
      </c>
      <c r="L642" s="37" t="n">
        <f aca="false">IF(G642=1,IF(B642="",0,IF(J642&lt;SeuilFugitive,1,0)),"")</f>
        <v>0</v>
      </c>
      <c r="M642" s="37" t="n">
        <f aca="false">IF(G642=1,IF(B642="",IF((Fin-A642)*24&gt;SeuilFigee,1,0),IF(J642&gt;SeuilFigee*3600,1,0)),"")</f>
        <v>0</v>
      </c>
      <c r="N642" s="36" t="n">
        <f aca="false">IF(G642=1,IF(COUNTIF(H$2:H642,H642)=1,COUNTIF($H:$H,H642),""),"")</f>
        <v>1</v>
      </c>
      <c r="O642" s="36" t="n">
        <f aca="false">IF(G642=1,IF(COUNTIF(I$2:I642,I642)=1,COUNTIF($I:$I,I642),""),"")</f>
        <v>12</v>
      </c>
      <c r="P642" s="38" t="str">
        <f aca="false">IF(G642=1,IF(COUNTIFS(C$2:C642,C642,G$2:G642,1)=1,COUNTIFS($C:$C,C642,$G:$G,1)+ROW()/10000000,""),"")</f>
        <v/>
      </c>
      <c r="Q642" s="0" t="str">
        <f aca="false">IF(K642=1,IF(COUNTIFS(C$2:C642,C642,K$2:K642,1)=1,1,0),"")</f>
        <v/>
      </c>
      <c r="R642" s="0" t="str">
        <f aca="false">IF(M642=1,IF(COUNTIFS(C$2:C642,C642,M$2:M642,1)=1,1,0),"")</f>
        <v/>
      </c>
      <c r="S642" s="0" t="str">
        <f aca="false">IF(L642=1,IF(COUNTIFS(C$2:C642,C642,L$2:L642,1)=1,1,0),"")</f>
        <v/>
      </c>
      <c r="T642" s="38" t="n">
        <f aca="false">IF(N642="","",N642+ROW()/10000000)</f>
        <v>1.0000642</v>
      </c>
      <c r="U642" s="36" t="n">
        <f aca="false">IF(G642=1,IF(B642="",1,0),"")</f>
        <v>0</v>
      </c>
    </row>
    <row r="643" customFormat="false" ht="15" hidden="false" customHeight="false" outlineLevel="0" collapsed="false">
      <c r="A643" s="35" t="n">
        <v>46085.8408217593</v>
      </c>
      <c r="B643" s="35" t="n">
        <v>46085.8471759259</v>
      </c>
      <c r="C643" s="36" t="s">
        <v>142</v>
      </c>
      <c r="D643" s="36" t="s">
        <v>143</v>
      </c>
      <c r="E643" s="36" t="s">
        <v>121</v>
      </c>
      <c r="F643" s="36" t="s">
        <v>144</v>
      </c>
      <c r="G643" s="36" t="n">
        <f aca="false">IF(A643="","",IF(AND(A643&gt;=Debut,A643&lt;Fin),1,0))</f>
        <v>1</v>
      </c>
      <c r="H643" s="36" t="n">
        <f aca="false">IF(G643=1,INT(ROUND((A643-Debut)*86400,0)/600),"")</f>
        <v>409</v>
      </c>
      <c r="I643" s="36" t="n">
        <f aca="false">IF(G643=1,INT(ROUND((A643-Debut)*86400,0)/3600),"")</f>
        <v>68</v>
      </c>
      <c r="J643" s="36" t="n">
        <f aca="false">IF(OR(A643="",B643=""),"",ROUND((B643-A643)*86400,0))</f>
        <v>549</v>
      </c>
      <c r="K643" s="37" t="n">
        <f aca="false">IF(G643=1,IF(COUNTIFS($C:$C,C643,$G:$G,1,$A:$A,"&gt;="&amp;(A643-FenetreInterm/86400),$A:$A,"&lt;="&amp;A643)&gt;=NbInterm,1,0),"")</f>
        <v>0</v>
      </c>
      <c r="L643" s="37" t="n">
        <f aca="false">IF(G643=1,IF(B643="",0,IF(J643&lt;SeuilFugitive,1,0)),"")</f>
        <v>0</v>
      </c>
      <c r="M643" s="37" t="n">
        <f aca="false">IF(G643=1,IF(B643="",IF((Fin-A643)*24&gt;SeuilFigee,1,0),IF(J643&gt;SeuilFigee*3600,1,0)),"")</f>
        <v>0</v>
      </c>
      <c r="N643" s="36" t="n">
        <f aca="false">IF(G643=1,IF(COUNTIF(H$2:H643,H643)=1,COUNTIF($H:$H,H643),""),"")</f>
        <v>4</v>
      </c>
      <c r="O643" s="0" t="str">
        <f aca="false">IF(G643=1,IF(COUNTIF(I$2:I643,I643)=1,COUNTIF($I:$I,I643),""),"")</f>
        <v/>
      </c>
      <c r="P643" s="38" t="str">
        <f aca="false">IF(G643=1,IF(COUNTIFS(C$2:C643,C643,G$2:G643,1)=1,COUNTIFS($C:$C,C643,$G:$G,1)+ROW()/10000000,""),"")</f>
        <v/>
      </c>
      <c r="Q643" s="0" t="str">
        <f aca="false">IF(K643=1,IF(COUNTIFS(C$2:C643,C643,K$2:K643,1)=1,1,0),"")</f>
        <v/>
      </c>
      <c r="R643" s="0" t="str">
        <f aca="false">IF(M643=1,IF(COUNTIFS(C$2:C643,C643,M$2:M643,1)=1,1,0),"")</f>
        <v/>
      </c>
      <c r="S643" s="0" t="str">
        <f aca="false">IF(L643=1,IF(COUNTIFS(C$2:C643,C643,L$2:L643,1)=1,1,0),"")</f>
        <v/>
      </c>
      <c r="T643" s="38" t="n">
        <f aca="false">IF(N643="","",N643+ROW()/10000000)</f>
        <v>4.0000643</v>
      </c>
      <c r="U643" s="36" t="n">
        <f aca="false">IF(G643=1,IF(B643="",1,0),"")</f>
        <v>0</v>
      </c>
    </row>
    <row r="644" customFormat="false" ht="15" hidden="false" customHeight="false" outlineLevel="0" collapsed="false">
      <c r="A644" s="35" t="n">
        <v>46085.844537037</v>
      </c>
      <c r="B644" s="35" t="n">
        <v>46085.8495717593</v>
      </c>
      <c r="C644" s="36" t="s">
        <v>145</v>
      </c>
      <c r="D644" s="36" t="s">
        <v>146</v>
      </c>
      <c r="E644" s="36" t="s">
        <v>121</v>
      </c>
      <c r="F644" s="36" t="s">
        <v>144</v>
      </c>
      <c r="G644" s="36" t="n">
        <f aca="false">IF(A644="","",IF(AND(A644&gt;=Debut,A644&lt;Fin),1,0))</f>
        <v>1</v>
      </c>
      <c r="H644" s="36" t="n">
        <f aca="false">IF(G644=1,INT(ROUND((A644-Debut)*86400,0)/600),"")</f>
        <v>409</v>
      </c>
      <c r="I644" s="36" t="n">
        <f aca="false">IF(G644=1,INT(ROUND((A644-Debut)*86400,0)/3600),"")</f>
        <v>68</v>
      </c>
      <c r="J644" s="36" t="n">
        <f aca="false">IF(OR(A644="",B644=""),"",ROUND((B644-A644)*86400,0))</f>
        <v>435</v>
      </c>
      <c r="K644" s="37" t="n">
        <f aca="false">IF(G644=1,IF(COUNTIFS($C:$C,C644,$G:$G,1,$A:$A,"&gt;="&amp;(A644-FenetreInterm/86400),$A:$A,"&lt;="&amp;A644)&gt;=NbInterm,1,0),"")</f>
        <v>0</v>
      </c>
      <c r="L644" s="37" t="n">
        <f aca="false">IF(G644=1,IF(B644="",0,IF(J644&lt;SeuilFugitive,1,0)),"")</f>
        <v>0</v>
      </c>
      <c r="M644" s="37" t="n">
        <f aca="false">IF(G644=1,IF(B644="",IF((Fin-A644)*24&gt;SeuilFigee,1,0),IF(J644&gt;SeuilFigee*3600,1,0)),"")</f>
        <v>0</v>
      </c>
      <c r="N644" s="0" t="str">
        <f aca="false">IF(G644=1,IF(COUNTIF(H$2:H644,H644)=1,COUNTIF($H:$H,H644),""),"")</f>
        <v/>
      </c>
      <c r="O644" s="0" t="str">
        <f aca="false">IF(G644=1,IF(COUNTIF(I$2:I644,I644)=1,COUNTIF($I:$I,I644),""),"")</f>
        <v/>
      </c>
      <c r="P644" s="38" t="str">
        <f aca="false">IF(G644=1,IF(COUNTIFS(C$2:C644,C644,G$2:G644,1)=1,COUNTIFS($C:$C,C644,$G:$G,1)+ROW()/10000000,""),"")</f>
        <v/>
      </c>
      <c r="Q644" s="0" t="str">
        <f aca="false">IF(K644=1,IF(COUNTIFS(C$2:C644,C644,K$2:K644,1)=1,1,0),"")</f>
        <v/>
      </c>
      <c r="R644" s="0" t="str">
        <f aca="false">IF(M644=1,IF(COUNTIFS(C$2:C644,C644,M$2:M644,1)=1,1,0),"")</f>
        <v/>
      </c>
      <c r="S644" s="0" t="str">
        <f aca="false">IF(L644=1,IF(COUNTIFS(C$2:C644,C644,L$2:L644,1)=1,1,0),"")</f>
        <v/>
      </c>
      <c r="T644" s="38" t="str">
        <f aca="false">IF(N644="","",N644+ROW()/10000000)</f>
        <v/>
      </c>
      <c r="U644" s="36" t="n">
        <f aca="false">IF(G644=1,IF(B644="",1,0),"")</f>
        <v>0</v>
      </c>
    </row>
    <row r="645" customFormat="false" ht="15" hidden="false" customHeight="false" outlineLevel="0" collapsed="false">
      <c r="A645" s="35" t="n">
        <v>46085.8448726852</v>
      </c>
      <c r="B645" s="35" t="n">
        <v>46085.8474537037</v>
      </c>
      <c r="C645" s="36" t="s">
        <v>145</v>
      </c>
      <c r="D645" s="36" t="s">
        <v>146</v>
      </c>
      <c r="E645" s="36" t="s">
        <v>121</v>
      </c>
      <c r="F645" s="36" t="s">
        <v>144</v>
      </c>
      <c r="G645" s="36" t="n">
        <f aca="false">IF(A645="","",IF(AND(A645&gt;=Debut,A645&lt;Fin),1,0))</f>
        <v>1</v>
      </c>
      <c r="H645" s="36" t="n">
        <f aca="false">IF(G645=1,INT(ROUND((A645-Debut)*86400,0)/600),"")</f>
        <v>409</v>
      </c>
      <c r="I645" s="36" t="n">
        <f aca="false">IF(G645=1,INT(ROUND((A645-Debut)*86400,0)/3600),"")</f>
        <v>68</v>
      </c>
      <c r="J645" s="36" t="n">
        <f aca="false">IF(OR(A645="",B645=""),"",ROUND((B645-A645)*86400,0))</f>
        <v>223</v>
      </c>
      <c r="K645" s="37" t="n">
        <f aca="false">IF(G645=1,IF(COUNTIFS($C:$C,C645,$G:$G,1,$A:$A,"&gt;="&amp;(A645-FenetreInterm/86400),$A:$A,"&lt;="&amp;A645)&gt;=NbInterm,1,0),"")</f>
        <v>0</v>
      </c>
      <c r="L645" s="37" t="n">
        <f aca="false">IF(G645=1,IF(B645="",0,IF(J645&lt;SeuilFugitive,1,0)),"")</f>
        <v>0</v>
      </c>
      <c r="M645" s="37" t="n">
        <f aca="false">IF(G645=1,IF(B645="",IF((Fin-A645)*24&gt;SeuilFigee,1,0),IF(J645&gt;SeuilFigee*3600,1,0)),"")</f>
        <v>0</v>
      </c>
      <c r="N645" s="0" t="str">
        <f aca="false">IF(G645=1,IF(COUNTIF(H$2:H645,H645)=1,COUNTIF($H:$H,H645),""),"")</f>
        <v/>
      </c>
      <c r="O645" s="0" t="str">
        <f aca="false">IF(G645=1,IF(COUNTIF(I$2:I645,I645)=1,COUNTIF($I:$I,I645),""),"")</f>
        <v/>
      </c>
      <c r="P645" s="38" t="str">
        <f aca="false">IF(G645=1,IF(COUNTIFS(C$2:C645,C645,G$2:G645,1)=1,COUNTIFS($C:$C,C645,$G:$G,1)+ROW()/10000000,""),"")</f>
        <v/>
      </c>
      <c r="Q645" s="0" t="str">
        <f aca="false">IF(K645=1,IF(COUNTIFS(C$2:C645,C645,K$2:K645,1)=1,1,0),"")</f>
        <v/>
      </c>
      <c r="R645" s="0" t="str">
        <f aca="false">IF(M645=1,IF(COUNTIFS(C$2:C645,C645,M$2:M645,1)=1,1,0),"")</f>
        <v/>
      </c>
      <c r="S645" s="0" t="str">
        <f aca="false">IF(L645=1,IF(COUNTIFS(C$2:C645,C645,L$2:L645,1)=1,1,0),"")</f>
        <v/>
      </c>
      <c r="T645" s="38" t="str">
        <f aca="false">IF(N645="","",N645+ROW()/10000000)</f>
        <v/>
      </c>
      <c r="U645" s="36" t="n">
        <f aca="false">IF(G645=1,IF(B645="",1,0),"")</f>
        <v>0</v>
      </c>
    </row>
    <row r="646" customFormat="false" ht="15" hidden="false" customHeight="false" outlineLevel="0" collapsed="false">
      <c r="A646" s="35" t="n">
        <v>46085.8456365741</v>
      </c>
      <c r="B646" s="35" t="n">
        <v>46085.8508217593</v>
      </c>
      <c r="C646" s="36" t="s">
        <v>142</v>
      </c>
      <c r="D646" s="36" t="s">
        <v>143</v>
      </c>
      <c r="E646" s="36" t="s">
        <v>121</v>
      </c>
      <c r="F646" s="36" t="s">
        <v>144</v>
      </c>
      <c r="G646" s="36" t="n">
        <f aca="false">IF(A646="","",IF(AND(A646&gt;=Debut,A646&lt;Fin),1,0))</f>
        <v>1</v>
      </c>
      <c r="H646" s="36" t="n">
        <f aca="false">IF(G646=1,INT(ROUND((A646-Debut)*86400,0)/600),"")</f>
        <v>409</v>
      </c>
      <c r="I646" s="36" t="n">
        <f aca="false">IF(G646=1,INT(ROUND((A646-Debut)*86400,0)/3600),"")</f>
        <v>68</v>
      </c>
      <c r="J646" s="36" t="n">
        <f aca="false">IF(OR(A646="",B646=""),"",ROUND((B646-A646)*86400,0))</f>
        <v>448</v>
      </c>
      <c r="K646" s="37" t="n">
        <f aca="false">IF(G646=1,IF(COUNTIFS($C:$C,C646,$G:$G,1,$A:$A,"&gt;="&amp;(A646-FenetreInterm/86400),$A:$A,"&lt;="&amp;A646)&gt;=NbInterm,1,0),"")</f>
        <v>0</v>
      </c>
      <c r="L646" s="37" t="n">
        <f aca="false">IF(G646=1,IF(B646="",0,IF(J646&lt;SeuilFugitive,1,0)),"")</f>
        <v>0</v>
      </c>
      <c r="M646" s="37" t="n">
        <f aca="false">IF(G646=1,IF(B646="",IF((Fin-A646)*24&gt;SeuilFigee,1,0),IF(J646&gt;SeuilFigee*3600,1,0)),"")</f>
        <v>0</v>
      </c>
      <c r="N646" s="0" t="str">
        <f aca="false">IF(G646=1,IF(COUNTIF(H$2:H646,H646)=1,COUNTIF($H:$H,H646),""),"")</f>
        <v/>
      </c>
      <c r="O646" s="0" t="str">
        <f aca="false">IF(G646=1,IF(COUNTIF(I$2:I646,I646)=1,COUNTIF($I:$I,I646),""),"")</f>
        <v/>
      </c>
      <c r="P646" s="38" t="str">
        <f aca="false">IF(G646=1,IF(COUNTIFS(C$2:C646,C646,G$2:G646,1)=1,COUNTIFS($C:$C,C646,$G:$G,1)+ROW()/10000000,""),"")</f>
        <v/>
      </c>
      <c r="Q646" s="0" t="str">
        <f aca="false">IF(K646=1,IF(COUNTIFS(C$2:C646,C646,K$2:K646,1)=1,1,0),"")</f>
        <v/>
      </c>
      <c r="R646" s="0" t="str">
        <f aca="false">IF(M646=1,IF(COUNTIFS(C$2:C646,C646,M$2:M646,1)=1,1,0),"")</f>
        <v/>
      </c>
      <c r="S646" s="0" t="str">
        <f aca="false">IF(L646=1,IF(COUNTIFS(C$2:C646,C646,L$2:L646,1)=1,1,0),"")</f>
        <v/>
      </c>
      <c r="T646" s="38" t="str">
        <f aca="false">IF(N646="","",N646+ROW()/10000000)</f>
        <v/>
      </c>
      <c r="U646" s="36" t="n">
        <f aca="false">IF(G646=1,IF(B646="",1,0),"")</f>
        <v>0</v>
      </c>
    </row>
    <row r="647" customFormat="false" ht="15" hidden="false" customHeight="false" outlineLevel="0" collapsed="false">
      <c r="A647" s="35" t="n">
        <v>46085.8545023148</v>
      </c>
      <c r="B647" s="35" t="n">
        <v>46085.8546412037</v>
      </c>
      <c r="C647" s="36" t="s">
        <v>115</v>
      </c>
      <c r="D647" s="36" t="s">
        <v>116</v>
      </c>
      <c r="E647" s="36" t="s">
        <v>117</v>
      </c>
      <c r="F647" s="36" t="s">
        <v>118</v>
      </c>
      <c r="G647" s="36" t="n">
        <f aca="false">IF(A647="","",IF(AND(A647&gt;=Debut,A647&lt;Fin),1,0))</f>
        <v>1</v>
      </c>
      <c r="H647" s="36" t="n">
        <f aca="false">IF(G647=1,INT(ROUND((A647-Debut)*86400,0)/600),"")</f>
        <v>411</v>
      </c>
      <c r="I647" s="36" t="n">
        <f aca="false">IF(G647=1,INT(ROUND((A647-Debut)*86400,0)/3600),"")</f>
        <v>68</v>
      </c>
      <c r="J647" s="36" t="n">
        <f aca="false">IF(OR(A647="",B647=""),"",ROUND((B647-A647)*86400,0))</f>
        <v>12</v>
      </c>
      <c r="K647" s="37" t="n">
        <f aca="false">IF(G647=1,IF(COUNTIFS($C:$C,C647,$G:$G,1,$A:$A,"&gt;="&amp;(A647-FenetreInterm/86400),$A:$A,"&lt;="&amp;A647)&gt;=NbInterm,1,0),"")</f>
        <v>0</v>
      </c>
      <c r="L647" s="37" t="n">
        <f aca="false">IF(G647=1,IF(B647="",0,IF(J647&lt;SeuilFugitive,1,0)),"")</f>
        <v>0</v>
      </c>
      <c r="M647" s="37" t="n">
        <f aca="false">IF(G647=1,IF(B647="",IF((Fin-A647)*24&gt;SeuilFigee,1,0),IF(J647&gt;SeuilFigee*3600,1,0)),"")</f>
        <v>0</v>
      </c>
      <c r="N647" s="36" t="n">
        <f aca="false">IF(G647=1,IF(COUNTIF(H$2:H647,H647)=1,COUNTIF($H:$H,H647),""),"")</f>
        <v>7</v>
      </c>
      <c r="O647" s="0" t="str">
        <f aca="false">IF(G647=1,IF(COUNTIF(I$2:I647,I647)=1,COUNTIF($I:$I,I647),""),"")</f>
        <v/>
      </c>
      <c r="P647" s="38" t="str">
        <f aca="false">IF(G647=1,IF(COUNTIFS(C$2:C647,C647,G$2:G647,1)=1,COUNTIFS($C:$C,C647,$G:$G,1)+ROW()/10000000,""),"")</f>
        <v/>
      </c>
      <c r="Q647" s="0" t="str">
        <f aca="false">IF(K647=1,IF(COUNTIFS(C$2:C647,C647,K$2:K647,1)=1,1,0),"")</f>
        <v/>
      </c>
      <c r="R647" s="0" t="str">
        <f aca="false">IF(M647=1,IF(COUNTIFS(C$2:C647,C647,M$2:M647,1)=1,1,0),"")</f>
        <v/>
      </c>
      <c r="S647" s="0" t="str">
        <f aca="false">IF(L647=1,IF(COUNTIFS(C$2:C647,C647,L$2:L647,1)=1,1,0),"")</f>
        <v/>
      </c>
      <c r="T647" s="38" t="n">
        <f aca="false">IF(N647="","",N647+ROW()/10000000)</f>
        <v>7.0000647</v>
      </c>
      <c r="U647" s="36" t="n">
        <f aca="false">IF(G647=1,IF(B647="",1,0),"")</f>
        <v>0</v>
      </c>
    </row>
    <row r="648" customFormat="false" ht="15" hidden="false" customHeight="false" outlineLevel="0" collapsed="false">
      <c r="A648" s="35" t="n">
        <v>46085.8546064815</v>
      </c>
      <c r="B648" s="35" t="n">
        <v>46085.8546875</v>
      </c>
      <c r="C648" s="36" t="s">
        <v>115</v>
      </c>
      <c r="D648" s="36" t="s">
        <v>116</v>
      </c>
      <c r="E648" s="36" t="s">
        <v>117</v>
      </c>
      <c r="F648" s="36" t="s">
        <v>118</v>
      </c>
      <c r="G648" s="36" t="n">
        <f aca="false">IF(A648="","",IF(AND(A648&gt;=Debut,A648&lt;Fin),1,0))</f>
        <v>1</v>
      </c>
      <c r="H648" s="36" t="n">
        <f aca="false">IF(G648=1,INT(ROUND((A648-Debut)*86400,0)/600),"")</f>
        <v>411</v>
      </c>
      <c r="I648" s="36" t="n">
        <f aca="false">IF(G648=1,INT(ROUND((A648-Debut)*86400,0)/3600),"")</f>
        <v>68</v>
      </c>
      <c r="J648" s="36" t="n">
        <f aca="false">IF(OR(A648="",B648=""),"",ROUND((B648-A648)*86400,0))</f>
        <v>7</v>
      </c>
      <c r="K648" s="37" t="n">
        <f aca="false">IF(G648=1,IF(COUNTIFS($C:$C,C648,$G:$G,1,$A:$A,"&gt;="&amp;(A648-FenetreInterm/86400),$A:$A,"&lt;="&amp;A648)&gt;=NbInterm,1,0),"")</f>
        <v>0</v>
      </c>
      <c r="L648" s="37" t="n">
        <f aca="false">IF(G648=1,IF(B648="",0,IF(J648&lt;SeuilFugitive,1,0)),"")</f>
        <v>0</v>
      </c>
      <c r="M648" s="37" t="n">
        <f aca="false">IF(G648=1,IF(B648="",IF((Fin-A648)*24&gt;SeuilFigee,1,0),IF(J648&gt;SeuilFigee*3600,1,0)),"")</f>
        <v>0</v>
      </c>
      <c r="N648" s="0" t="str">
        <f aca="false">IF(G648=1,IF(COUNTIF(H$2:H648,H648)=1,COUNTIF($H:$H,H648),""),"")</f>
        <v/>
      </c>
      <c r="O648" s="0" t="str">
        <f aca="false">IF(G648=1,IF(COUNTIF(I$2:I648,I648)=1,COUNTIF($I:$I,I648),""),"")</f>
        <v/>
      </c>
      <c r="P648" s="38" t="str">
        <f aca="false">IF(G648=1,IF(COUNTIFS(C$2:C648,C648,G$2:G648,1)=1,COUNTIFS($C:$C,C648,$G:$G,1)+ROW()/10000000,""),"")</f>
        <v/>
      </c>
      <c r="Q648" s="0" t="str">
        <f aca="false">IF(K648=1,IF(COUNTIFS(C$2:C648,C648,K$2:K648,1)=1,1,0),"")</f>
        <v/>
      </c>
      <c r="R648" s="0" t="str">
        <f aca="false">IF(M648=1,IF(COUNTIFS(C$2:C648,C648,M$2:M648,1)=1,1,0),"")</f>
        <v/>
      </c>
      <c r="S648" s="0" t="str">
        <f aca="false">IF(L648=1,IF(COUNTIFS(C$2:C648,C648,L$2:L648,1)=1,1,0),"")</f>
        <v/>
      </c>
      <c r="T648" s="38" t="str">
        <f aca="false">IF(N648="","",N648+ROW()/10000000)</f>
        <v/>
      </c>
      <c r="U648" s="36" t="n">
        <f aca="false">IF(G648=1,IF(B648="",1,0),"")</f>
        <v>0</v>
      </c>
    </row>
    <row r="649" customFormat="false" ht="15" hidden="false" customHeight="false" outlineLevel="0" collapsed="false">
      <c r="A649" s="35" t="n">
        <v>46085.8547106482</v>
      </c>
      <c r="B649" s="35" t="n">
        <v>46085.8548148148</v>
      </c>
      <c r="C649" s="36" t="s">
        <v>115</v>
      </c>
      <c r="D649" s="36" t="s">
        <v>116</v>
      </c>
      <c r="E649" s="36" t="s">
        <v>117</v>
      </c>
      <c r="F649" s="36" t="s">
        <v>118</v>
      </c>
      <c r="G649" s="36" t="n">
        <f aca="false">IF(A649="","",IF(AND(A649&gt;=Debut,A649&lt;Fin),1,0))</f>
        <v>1</v>
      </c>
      <c r="H649" s="36" t="n">
        <f aca="false">IF(G649=1,INT(ROUND((A649-Debut)*86400,0)/600),"")</f>
        <v>411</v>
      </c>
      <c r="I649" s="36" t="n">
        <f aca="false">IF(G649=1,INT(ROUND((A649-Debut)*86400,0)/3600),"")</f>
        <v>68</v>
      </c>
      <c r="J649" s="36" t="n">
        <f aca="false">IF(OR(A649="",B649=""),"",ROUND((B649-A649)*86400,0))</f>
        <v>9</v>
      </c>
      <c r="K649" s="37" t="n">
        <f aca="false">IF(G649=1,IF(COUNTIFS($C:$C,C649,$G:$G,1,$A:$A,"&gt;="&amp;(A649-FenetreInterm/86400),$A:$A,"&lt;="&amp;A649)&gt;=NbInterm,1,0),"")</f>
        <v>1</v>
      </c>
      <c r="L649" s="37" t="n">
        <f aca="false">IF(G649=1,IF(B649="",0,IF(J649&lt;SeuilFugitive,1,0)),"")</f>
        <v>0</v>
      </c>
      <c r="M649" s="37" t="n">
        <f aca="false">IF(G649=1,IF(B649="",IF((Fin-A649)*24&gt;SeuilFigee,1,0),IF(J649&gt;SeuilFigee*3600,1,0)),"")</f>
        <v>0</v>
      </c>
      <c r="N649" s="0" t="str">
        <f aca="false">IF(G649=1,IF(COUNTIF(H$2:H649,H649)=1,COUNTIF($H:$H,H649),""),"")</f>
        <v/>
      </c>
      <c r="O649" s="0" t="str">
        <f aca="false">IF(G649=1,IF(COUNTIF(I$2:I649,I649)=1,COUNTIF($I:$I,I649),""),"")</f>
        <v/>
      </c>
      <c r="P649" s="38" t="str">
        <f aca="false">IF(G649=1,IF(COUNTIFS(C$2:C649,C649,G$2:G649,1)=1,COUNTIFS($C:$C,C649,$G:$G,1)+ROW()/10000000,""),"")</f>
        <v/>
      </c>
      <c r="Q649" s="36" t="n">
        <f aca="false">IF(K649=1,IF(COUNTIFS(C$2:C649,C649,K$2:K649,1)=1,1,0),"")</f>
        <v>0</v>
      </c>
      <c r="R649" s="0" t="str">
        <f aca="false">IF(M649=1,IF(COUNTIFS(C$2:C649,C649,M$2:M649,1)=1,1,0),"")</f>
        <v/>
      </c>
      <c r="S649" s="0" t="str">
        <f aca="false">IF(L649=1,IF(COUNTIFS(C$2:C649,C649,L$2:L649,1)=1,1,0),"")</f>
        <v/>
      </c>
      <c r="T649" s="38" t="str">
        <f aca="false">IF(N649="","",N649+ROW()/10000000)</f>
        <v/>
      </c>
      <c r="U649" s="36" t="n">
        <f aca="false">IF(G649=1,IF(B649="",1,0),"")</f>
        <v>0</v>
      </c>
    </row>
    <row r="650" customFormat="false" ht="15" hidden="false" customHeight="false" outlineLevel="0" collapsed="false">
      <c r="A650" s="35" t="n">
        <v>46085.8549537037</v>
      </c>
      <c r="B650" s="35" t="n">
        <v>46085.8550231482</v>
      </c>
      <c r="C650" s="36" t="s">
        <v>115</v>
      </c>
      <c r="D650" s="36" t="s">
        <v>116</v>
      </c>
      <c r="E650" s="36" t="s">
        <v>117</v>
      </c>
      <c r="F650" s="36" t="s">
        <v>118</v>
      </c>
      <c r="G650" s="36" t="n">
        <f aca="false">IF(A650="","",IF(AND(A650&gt;=Debut,A650&lt;Fin),1,0))</f>
        <v>1</v>
      </c>
      <c r="H650" s="36" t="n">
        <f aca="false">IF(G650=1,INT(ROUND((A650-Debut)*86400,0)/600),"")</f>
        <v>411</v>
      </c>
      <c r="I650" s="36" t="n">
        <f aca="false">IF(G650=1,INT(ROUND((A650-Debut)*86400,0)/3600),"")</f>
        <v>68</v>
      </c>
      <c r="J650" s="36" t="n">
        <f aca="false">IF(OR(A650="",B650=""),"",ROUND((B650-A650)*86400,0))</f>
        <v>6</v>
      </c>
      <c r="K650" s="37" t="n">
        <f aca="false">IF(G650=1,IF(COUNTIFS($C:$C,C650,$G:$G,1,$A:$A,"&gt;="&amp;(A650-FenetreInterm/86400),$A:$A,"&lt;="&amp;A650)&gt;=NbInterm,1,0),"")</f>
        <v>1</v>
      </c>
      <c r="L650" s="37" t="n">
        <f aca="false">IF(G650=1,IF(B650="",0,IF(J650&lt;SeuilFugitive,1,0)),"")</f>
        <v>0</v>
      </c>
      <c r="M650" s="37" t="n">
        <f aca="false">IF(G650=1,IF(B650="",IF((Fin-A650)*24&gt;SeuilFigee,1,0),IF(J650&gt;SeuilFigee*3600,1,0)),"")</f>
        <v>0</v>
      </c>
      <c r="N650" s="0" t="str">
        <f aca="false">IF(G650=1,IF(COUNTIF(H$2:H650,H650)=1,COUNTIF($H:$H,H650),""),"")</f>
        <v/>
      </c>
      <c r="O650" s="0" t="str">
        <f aca="false">IF(G650=1,IF(COUNTIF(I$2:I650,I650)=1,COUNTIF($I:$I,I650),""),"")</f>
        <v/>
      </c>
      <c r="P650" s="38" t="str">
        <f aca="false">IF(G650=1,IF(COUNTIFS(C$2:C650,C650,G$2:G650,1)=1,COUNTIFS($C:$C,C650,$G:$G,1)+ROW()/10000000,""),"")</f>
        <v/>
      </c>
      <c r="Q650" s="36" t="n">
        <f aca="false">IF(K650=1,IF(COUNTIFS(C$2:C650,C650,K$2:K650,1)=1,1,0),"")</f>
        <v>0</v>
      </c>
      <c r="R650" s="0" t="str">
        <f aca="false">IF(M650=1,IF(COUNTIFS(C$2:C650,C650,M$2:M650,1)=1,1,0),"")</f>
        <v/>
      </c>
      <c r="S650" s="0" t="str">
        <f aca="false">IF(L650=1,IF(COUNTIFS(C$2:C650,C650,L$2:L650,1)=1,1,0),"")</f>
        <v/>
      </c>
      <c r="T650" s="38" t="str">
        <f aca="false">IF(N650="","",N650+ROW()/10000000)</f>
        <v/>
      </c>
      <c r="U650" s="36" t="n">
        <f aca="false">IF(G650=1,IF(B650="",1,0),"")</f>
        <v>0</v>
      </c>
    </row>
    <row r="651" customFormat="false" ht="15" hidden="false" customHeight="false" outlineLevel="0" collapsed="false">
      <c r="A651" s="35" t="n">
        <v>46085.8550810185</v>
      </c>
      <c r="B651" s="35" t="n">
        <v>46085.8552546296</v>
      </c>
      <c r="C651" s="36" t="s">
        <v>115</v>
      </c>
      <c r="D651" s="36" t="s">
        <v>116</v>
      </c>
      <c r="E651" s="36" t="s">
        <v>117</v>
      </c>
      <c r="F651" s="36" t="s">
        <v>118</v>
      </c>
      <c r="G651" s="36" t="n">
        <f aca="false">IF(A651="","",IF(AND(A651&gt;=Debut,A651&lt;Fin),1,0))</f>
        <v>1</v>
      </c>
      <c r="H651" s="36" t="n">
        <f aca="false">IF(G651=1,INT(ROUND((A651-Debut)*86400,0)/600),"")</f>
        <v>411</v>
      </c>
      <c r="I651" s="36" t="n">
        <f aca="false">IF(G651=1,INT(ROUND((A651-Debut)*86400,0)/3600),"")</f>
        <v>68</v>
      </c>
      <c r="J651" s="36" t="n">
        <f aca="false">IF(OR(A651="",B651=""),"",ROUND((B651-A651)*86400,0))</f>
        <v>15</v>
      </c>
      <c r="K651" s="37" t="n">
        <f aca="false">IF(G651=1,IF(COUNTIFS($C:$C,C651,$G:$G,1,$A:$A,"&gt;="&amp;(A651-FenetreInterm/86400),$A:$A,"&lt;="&amp;A651)&gt;=NbInterm,1,0),"")</f>
        <v>1</v>
      </c>
      <c r="L651" s="37" t="n">
        <f aca="false">IF(G651=1,IF(B651="",0,IF(J651&lt;SeuilFugitive,1,0)),"")</f>
        <v>0</v>
      </c>
      <c r="M651" s="37" t="n">
        <f aca="false">IF(G651=1,IF(B651="",IF((Fin-A651)*24&gt;SeuilFigee,1,0),IF(J651&gt;SeuilFigee*3600,1,0)),"")</f>
        <v>0</v>
      </c>
      <c r="N651" s="0" t="str">
        <f aca="false">IF(G651=1,IF(COUNTIF(H$2:H651,H651)=1,COUNTIF($H:$H,H651),""),"")</f>
        <v/>
      </c>
      <c r="O651" s="0" t="str">
        <f aca="false">IF(G651=1,IF(COUNTIF(I$2:I651,I651)=1,COUNTIF($I:$I,I651),""),"")</f>
        <v/>
      </c>
      <c r="P651" s="38" t="str">
        <f aca="false">IF(G651=1,IF(COUNTIFS(C$2:C651,C651,G$2:G651,1)=1,COUNTIFS($C:$C,C651,$G:$G,1)+ROW()/10000000,""),"")</f>
        <v/>
      </c>
      <c r="Q651" s="36" t="n">
        <f aca="false">IF(K651=1,IF(COUNTIFS(C$2:C651,C651,K$2:K651,1)=1,1,0),"")</f>
        <v>0</v>
      </c>
      <c r="R651" s="0" t="str">
        <f aca="false">IF(M651=1,IF(COUNTIFS(C$2:C651,C651,M$2:M651,1)=1,1,0),"")</f>
        <v/>
      </c>
      <c r="S651" s="0" t="str">
        <f aca="false">IF(L651=1,IF(COUNTIFS(C$2:C651,C651,L$2:L651,1)=1,1,0),"")</f>
        <v/>
      </c>
      <c r="T651" s="38" t="str">
        <f aca="false">IF(N651="","",N651+ROW()/10000000)</f>
        <v/>
      </c>
      <c r="U651" s="36" t="n">
        <f aca="false">IF(G651=1,IF(B651="",1,0),"")</f>
        <v>0</v>
      </c>
    </row>
    <row r="652" customFormat="false" ht="15" hidden="false" customHeight="false" outlineLevel="0" collapsed="false">
      <c r="A652" s="35" t="n">
        <v>46085.8552314815</v>
      </c>
      <c r="B652" s="35" t="n">
        <v>46085.8553472222</v>
      </c>
      <c r="C652" s="36" t="s">
        <v>115</v>
      </c>
      <c r="D652" s="36" t="s">
        <v>116</v>
      </c>
      <c r="E652" s="36" t="s">
        <v>117</v>
      </c>
      <c r="F652" s="36" t="s">
        <v>118</v>
      </c>
      <c r="G652" s="36" t="n">
        <f aca="false">IF(A652="","",IF(AND(A652&gt;=Debut,A652&lt;Fin),1,0))</f>
        <v>1</v>
      </c>
      <c r="H652" s="36" t="n">
        <f aca="false">IF(G652=1,INT(ROUND((A652-Debut)*86400,0)/600),"")</f>
        <v>411</v>
      </c>
      <c r="I652" s="36" t="n">
        <f aca="false">IF(G652=1,INT(ROUND((A652-Debut)*86400,0)/3600),"")</f>
        <v>68</v>
      </c>
      <c r="J652" s="36" t="n">
        <f aca="false">IF(OR(A652="",B652=""),"",ROUND((B652-A652)*86400,0))</f>
        <v>10</v>
      </c>
      <c r="K652" s="37" t="n">
        <f aca="false">IF(G652=1,IF(COUNTIFS($C:$C,C652,$G:$G,1,$A:$A,"&gt;="&amp;(A652-FenetreInterm/86400),$A:$A,"&lt;="&amp;A652)&gt;=NbInterm,1,0),"")</f>
        <v>1</v>
      </c>
      <c r="L652" s="37" t="n">
        <f aca="false">IF(G652=1,IF(B652="",0,IF(J652&lt;SeuilFugitive,1,0)),"")</f>
        <v>0</v>
      </c>
      <c r="M652" s="37" t="n">
        <f aca="false">IF(G652=1,IF(B652="",IF((Fin-A652)*24&gt;SeuilFigee,1,0),IF(J652&gt;SeuilFigee*3600,1,0)),"")</f>
        <v>0</v>
      </c>
      <c r="N652" s="0" t="str">
        <f aca="false">IF(G652=1,IF(COUNTIF(H$2:H652,H652)=1,COUNTIF($H:$H,H652),""),"")</f>
        <v/>
      </c>
      <c r="O652" s="0" t="str">
        <f aca="false">IF(G652=1,IF(COUNTIF(I$2:I652,I652)=1,COUNTIF($I:$I,I652),""),"")</f>
        <v/>
      </c>
      <c r="P652" s="38" t="str">
        <f aca="false">IF(G652=1,IF(COUNTIFS(C$2:C652,C652,G$2:G652,1)=1,COUNTIFS($C:$C,C652,$G:$G,1)+ROW()/10000000,""),"")</f>
        <v/>
      </c>
      <c r="Q652" s="36" t="n">
        <f aca="false">IF(K652=1,IF(COUNTIFS(C$2:C652,C652,K$2:K652,1)=1,1,0),"")</f>
        <v>0</v>
      </c>
      <c r="R652" s="0" t="str">
        <f aca="false">IF(M652=1,IF(COUNTIFS(C$2:C652,C652,M$2:M652,1)=1,1,0),"")</f>
        <v/>
      </c>
      <c r="S652" s="0" t="str">
        <f aca="false">IF(L652=1,IF(COUNTIFS(C$2:C652,C652,L$2:L652,1)=1,1,0),"")</f>
        <v/>
      </c>
      <c r="T652" s="38" t="str">
        <f aca="false">IF(N652="","",N652+ROW()/10000000)</f>
        <v/>
      </c>
      <c r="U652" s="36" t="n">
        <f aca="false">IF(G652=1,IF(B652="",1,0),"")</f>
        <v>0</v>
      </c>
    </row>
    <row r="653" customFormat="false" ht="15" hidden="false" customHeight="false" outlineLevel="0" collapsed="false">
      <c r="A653" s="35" t="n">
        <v>46085.8596412037</v>
      </c>
      <c r="B653" s="35" t="n">
        <v>46085.868287037</v>
      </c>
      <c r="C653" s="36" t="s">
        <v>142</v>
      </c>
      <c r="D653" s="36" t="s">
        <v>143</v>
      </c>
      <c r="E653" s="36" t="s">
        <v>121</v>
      </c>
      <c r="F653" s="36" t="s">
        <v>144</v>
      </c>
      <c r="G653" s="36" t="n">
        <f aca="false">IF(A653="","",IF(AND(A653&gt;=Debut,A653&lt;Fin),1,0))</f>
        <v>1</v>
      </c>
      <c r="H653" s="36" t="n">
        <f aca="false">IF(G653=1,INT(ROUND((A653-Debut)*86400,0)/600),"")</f>
        <v>411</v>
      </c>
      <c r="I653" s="36" t="n">
        <f aca="false">IF(G653=1,INT(ROUND((A653-Debut)*86400,0)/3600),"")</f>
        <v>68</v>
      </c>
      <c r="J653" s="36" t="n">
        <f aca="false">IF(OR(A653="",B653=""),"",ROUND((B653-A653)*86400,0))</f>
        <v>747</v>
      </c>
      <c r="K653" s="37" t="n">
        <f aca="false">IF(G653=1,IF(COUNTIFS($C:$C,C653,$G:$G,1,$A:$A,"&gt;="&amp;(A653-FenetreInterm/86400),$A:$A,"&lt;="&amp;A653)&gt;=NbInterm,1,0),"")</f>
        <v>0</v>
      </c>
      <c r="L653" s="37" t="n">
        <f aca="false">IF(G653=1,IF(B653="",0,IF(J653&lt;SeuilFugitive,1,0)),"")</f>
        <v>0</v>
      </c>
      <c r="M653" s="37" t="n">
        <f aca="false">IF(G653=1,IF(B653="",IF((Fin-A653)*24&gt;SeuilFigee,1,0),IF(J653&gt;SeuilFigee*3600,1,0)),"")</f>
        <v>0</v>
      </c>
      <c r="N653" s="0" t="str">
        <f aca="false">IF(G653=1,IF(COUNTIF(H$2:H653,H653)=1,COUNTIF($H:$H,H653),""),"")</f>
        <v/>
      </c>
      <c r="O653" s="0" t="str">
        <f aca="false">IF(G653=1,IF(COUNTIF(I$2:I653,I653)=1,COUNTIF($I:$I,I653),""),"")</f>
        <v/>
      </c>
      <c r="P653" s="38" t="str">
        <f aca="false">IF(G653=1,IF(COUNTIFS(C$2:C653,C653,G$2:G653,1)=1,COUNTIFS($C:$C,C653,$G:$G,1)+ROW()/10000000,""),"")</f>
        <v/>
      </c>
      <c r="Q653" s="0" t="str">
        <f aca="false">IF(K653=1,IF(COUNTIFS(C$2:C653,C653,K$2:K653,1)=1,1,0),"")</f>
        <v/>
      </c>
      <c r="R653" s="0" t="str">
        <f aca="false">IF(M653=1,IF(COUNTIFS(C$2:C653,C653,M$2:M653,1)=1,1,0),"")</f>
        <v/>
      </c>
      <c r="S653" s="0" t="str">
        <f aca="false">IF(L653=1,IF(COUNTIFS(C$2:C653,C653,L$2:L653,1)=1,1,0),"")</f>
        <v/>
      </c>
      <c r="T653" s="38" t="str">
        <f aca="false">IF(N653="","",N653+ROW()/10000000)</f>
        <v/>
      </c>
      <c r="U653" s="36" t="n">
        <f aca="false">IF(G653=1,IF(B653="",1,0),"")</f>
        <v>0</v>
      </c>
    </row>
    <row r="654" customFormat="false" ht="15" hidden="false" customHeight="false" outlineLevel="0" collapsed="false">
      <c r="A654" s="35" t="n">
        <v>46085.8833217593</v>
      </c>
      <c r="B654" s="35" t="n">
        <v>46085.8924189815</v>
      </c>
      <c r="C654" s="36" t="s">
        <v>142</v>
      </c>
      <c r="D654" s="36" t="s">
        <v>143</v>
      </c>
      <c r="E654" s="36" t="s">
        <v>121</v>
      </c>
      <c r="F654" s="36" t="s">
        <v>144</v>
      </c>
      <c r="G654" s="36" t="n">
        <f aca="false">IF(A654="","",IF(AND(A654&gt;=Debut,A654&lt;Fin),1,0))</f>
        <v>1</v>
      </c>
      <c r="H654" s="36" t="n">
        <f aca="false">IF(G654=1,INT(ROUND((A654-Debut)*86400,0)/600),"")</f>
        <v>415</v>
      </c>
      <c r="I654" s="36" t="n">
        <f aca="false">IF(G654=1,INT(ROUND((A654-Debut)*86400,0)/3600),"")</f>
        <v>69</v>
      </c>
      <c r="J654" s="36" t="n">
        <f aca="false">IF(OR(A654="",B654=""),"",ROUND((B654-A654)*86400,0))</f>
        <v>786</v>
      </c>
      <c r="K654" s="37" t="n">
        <f aca="false">IF(G654=1,IF(COUNTIFS($C:$C,C654,$G:$G,1,$A:$A,"&gt;="&amp;(A654-FenetreInterm/86400),$A:$A,"&lt;="&amp;A654)&gt;=NbInterm,1,0),"")</f>
        <v>0</v>
      </c>
      <c r="L654" s="37" t="n">
        <f aca="false">IF(G654=1,IF(B654="",0,IF(J654&lt;SeuilFugitive,1,0)),"")</f>
        <v>0</v>
      </c>
      <c r="M654" s="37" t="n">
        <f aca="false">IF(G654=1,IF(B654="",IF((Fin-A654)*24&gt;SeuilFigee,1,0),IF(J654&gt;SeuilFigee*3600,1,0)),"")</f>
        <v>0</v>
      </c>
      <c r="N654" s="36" t="n">
        <f aca="false">IF(G654=1,IF(COUNTIF(H$2:H654,H654)=1,COUNTIF($H:$H,H654),""),"")</f>
        <v>1</v>
      </c>
      <c r="O654" s="36" t="n">
        <f aca="false">IF(G654=1,IF(COUNTIF(I$2:I654,I654)=1,COUNTIF($I:$I,I654),""),"")</f>
        <v>1</v>
      </c>
      <c r="P654" s="38" t="str">
        <f aca="false">IF(G654=1,IF(COUNTIFS(C$2:C654,C654,G$2:G654,1)=1,COUNTIFS($C:$C,C654,$G:$G,1)+ROW()/10000000,""),"")</f>
        <v/>
      </c>
      <c r="Q654" s="0" t="str">
        <f aca="false">IF(K654=1,IF(COUNTIFS(C$2:C654,C654,K$2:K654,1)=1,1,0),"")</f>
        <v/>
      </c>
      <c r="R654" s="0" t="str">
        <f aca="false">IF(M654=1,IF(COUNTIFS(C$2:C654,C654,M$2:M654,1)=1,1,0),"")</f>
        <v/>
      </c>
      <c r="S654" s="0" t="str">
        <f aca="false">IF(L654=1,IF(COUNTIFS(C$2:C654,C654,L$2:L654,1)=1,1,0),"")</f>
        <v/>
      </c>
      <c r="T654" s="38" t="n">
        <f aca="false">IF(N654="","",N654+ROW()/10000000)</f>
        <v>1.0000654</v>
      </c>
      <c r="U654" s="36" t="n">
        <f aca="false">IF(G654=1,IF(B654="",1,0),"")</f>
        <v>0</v>
      </c>
    </row>
    <row r="655" customFormat="false" ht="15" hidden="false" customHeight="false" outlineLevel="0" collapsed="false">
      <c r="A655" s="35" t="n">
        <v>46085.9261574074</v>
      </c>
      <c r="B655" s="35" t="n">
        <v>46085.9261921296</v>
      </c>
      <c r="C655" s="36" t="s">
        <v>132</v>
      </c>
      <c r="D655" s="36" t="s">
        <v>133</v>
      </c>
      <c r="E655" s="36" t="s">
        <v>121</v>
      </c>
      <c r="F655" s="36" t="s">
        <v>129</v>
      </c>
      <c r="G655" s="36" t="n">
        <f aca="false">IF(A655="","",IF(AND(A655&gt;=Debut,A655&lt;Fin),1,0))</f>
        <v>1</v>
      </c>
      <c r="H655" s="36" t="n">
        <f aca="false">IF(G655=1,INT(ROUND((A655-Debut)*86400,0)/600),"")</f>
        <v>421</v>
      </c>
      <c r="I655" s="36" t="n">
        <f aca="false">IF(G655=1,INT(ROUND((A655-Debut)*86400,0)/3600),"")</f>
        <v>70</v>
      </c>
      <c r="J655" s="36" t="n">
        <f aca="false">IF(OR(A655="",B655=""),"",ROUND((B655-A655)*86400,0))</f>
        <v>3</v>
      </c>
      <c r="K655" s="37" t="n">
        <f aca="false">IF(G655=1,IF(COUNTIFS($C:$C,C655,$G:$G,1,$A:$A,"&gt;="&amp;(A655-FenetreInterm/86400),$A:$A,"&lt;="&amp;A655)&gt;=NbInterm,1,0),"")</f>
        <v>0</v>
      </c>
      <c r="L655" s="37" t="n">
        <f aca="false">IF(G655=1,IF(B655="",0,IF(J655&lt;SeuilFugitive,1,0)),"")</f>
        <v>1</v>
      </c>
      <c r="M655" s="37" t="n">
        <f aca="false">IF(G655=1,IF(B655="",IF((Fin-A655)*24&gt;SeuilFigee,1,0),IF(J655&gt;SeuilFigee*3600,1,0)),"")</f>
        <v>0</v>
      </c>
      <c r="N655" s="36" t="n">
        <f aca="false">IF(G655=1,IF(COUNTIF(H$2:H655,H655)=1,COUNTIF($H:$H,H655),""),"")</f>
        <v>3</v>
      </c>
      <c r="O655" s="36" t="n">
        <f aca="false">IF(G655=1,IF(COUNTIF(I$2:I655,I655)=1,COUNTIF($I:$I,I655),""),"")</f>
        <v>3</v>
      </c>
      <c r="P655" s="38" t="str">
        <f aca="false">IF(G655=1,IF(COUNTIFS(C$2:C655,C655,G$2:G655,1)=1,COUNTIFS($C:$C,C655,$G:$G,1)+ROW()/10000000,""),"")</f>
        <v/>
      </c>
      <c r="Q655" s="0" t="str">
        <f aca="false">IF(K655=1,IF(COUNTIFS(C$2:C655,C655,K$2:K655,1)=1,1,0),"")</f>
        <v/>
      </c>
      <c r="R655" s="0" t="str">
        <f aca="false">IF(M655=1,IF(COUNTIFS(C$2:C655,C655,M$2:M655,1)=1,1,0),"")</f>
        <v/>
      </c>
      <c r="S655" s="36" t="n">
        <f aca="false">IF(L655=1,IF(COUNTIFS(C$2:C655,C655,L$2:L655,1)=1,1,0),"")</f>
        <v>0</v>
      </c>
      <c r="T655" s="38" t="n">
        <f aca="false">IF(N655="","",N655+ROW()/10000000)</f>
        <v>3.0000655</v>
      </c>
      <c r="U655" s="36" t="n">
        <f aca="false">IF(G655=1,IF(B655="",1,0),"")</f>
        <v>0</v>
      </c>
    </row>
    <row r="656" customFormat="false" ht="15" hidden="false" customHeight="false" outlineLevel="0" collapsed="false">
      <c r="A656" s="35" t="n">
        <v>46085.9262384259</v>
      </c>
      <c r="B656" s="35" t="n">
        <v>46085.9262731482</v>
      </c>
      <c r="C656" s="36" t="s">
        <v>132</v>
      </c>
      <c r="D656" s="36" t="s">
        <v>133</v>
      </c>
      <c r="E656" s="36" t="s">
        <v>121</v>
      </c>
      <c r="F656" s="36" t="s">
        <v>129</v>
      </c>
      <c r="G656" s="36" t="n">
        <f aca="false">IF(A656="","",IF(AND(A656&gt;=Debut,A656&lt;Fin),1,0))</f>
        <v>1</v>
      </c>
      <c r="H656" s="36" t="n">
        <f aca="false">IF(G656=1,INT(ROUND((A656-Debut)*86400,0)/600),"")</f>
        <v>421</v>
      </c>
      <c r="I656" s="36" t="n">
        <f aca="false">IF(G656=1,INT(ROUND((A656-Debut)*86400,0)/3600),"")</f>
        <v>70</v>
      </c>
      <c r="J656" s="36" t="n">
        <f aca="false">IF(OR(A656="",B656=""),"",ROUND((B656-A656)*86400,0))</f>
        <v>3</v>
      </c>
      <c r="K656" s="37" t="n">
        <f aca="false">IF(G656=1,IF(COUNTIFS($C:$C,C656,$G:$G,1,$A:$A,"&gt;="&amp;(A656-FenetreInterm/86400),$A:$A,"&lt;="&amp;A656)&gt;=NbInterm,1,0),"")</f>
        <v>0</v>
      </c>
      <c r="L656" s="37" t="n">
        <f aca="false">IF(G656=1,IF(B656="",0,IF(J656&lt;SeuilFugitive,1,0)),"")</f>
        <v>1</v>
      </c>
      <c r="M656" s="37" t="n">
        <f aca="false">IF(G656=1,IF(B656="",IF((Fin-A656)*24&gt;SeuilFigee,1,0),IF(J656&gt;SeuilFigee*3600,1,0)),"")</f>
        <v>0</v>
      </c>
      <c r="N656" s="0" t="str">
        <f aca="false">IF(G656=1,IF(COUNTIF(H$2:H656,H656)=1,COUNTIF($H:$H,H656),""),"")</f>
        <v/>
      </c>
      <c r="O656" s="0" t="str">
        <f aca="false">IF(G656=1,IF(COUNTIF(I$2:I656,I656)=1,COUNTIF($I:$I,I656),""),"")</f>
        <v/>
      </c>
      <c r="P656" s="38" t="str">
        <f aca="false">IF(G656=1,IF(COUNTIFS(C$2:C656,C656,G$2:G656,1)=1,COUNTIFS($C:$C,C656,$G:$G,1)+ROW()/10000000,""),"")</f>
        <v/>
      </c>
      <c r="Q656" s="0" t="str">
        <f aca="false">IF(K656=1,IF(COUNTIFS(C$2:C656,C656,K$2:K656,1)=1,1,0),"")</f>
        <v/>
      </c>
      <c r="R656" s="0" t="str">
        <f aca="false">IF(M656=1,IF(COUNTIFS(C$2:C656,C656,M$2:M656,1)=1,1,0),"")</f>
        <v/>
      </c>
      <c r="S656" s="36" t="n">
        <f aca="false">IF(L656=1,IF(COUNTIFS(C$2:C656,C656,L$2:L656,1)=1,1,0),"")</f>
        <v>0</v>
      </c>
      <c r="T656" s="38" t="str">
        <f aca="false">IF(N656="","",N656+ROW()/10000000)</f>
        <v/>
      </c>
      <c r="U656" s="36" t="n">
        <f aca="false">IF(G656=1,IF(B656="",1,0),"")</f>
        <v>0</v>
      </c>
    </row>
    <row r="657" customFormat="false" ht="15" hidden="false" customHeight="false" outlineLevel="0" collapsed="false">
      <c r="A657" s="35" t="n">
        <v>46085.9273726852</v>
      </c>
      <c r="B657" s="35" t="n">
        <v>46085.9290509259</v>
      </c>
      <c r="C657" s="36" t="s">
        <v>126</v>
      </c>
      <c r="D657" s="36" t="s">
        <v>127</v>
      </c>
      <c r="E657" s="36" t="s">
        <v>128</v>
      </c>
      <c r="F657" s="36" t="s">
        <v>129</v>
      </c>
      <c r="G657" s="36" t="n">
        <f aca="false">IF(A657="","",IF(AND(A657&gt;=Debut,A657&lt;Fin),1,0))</f>
        <v>1</v>
      </c>
      <c r="H657" s="36" t="n">
        <f aca="false">IF(G657=1,INT(ROUND((A657-Debut)*86400,0)/600),"")</f>
        <v>421</v>
      </c>
      <c r="I657" s="36" t="n">
        <f aca="false">IF(G657=1,INT(ROUND((A657-Debut)*86400,0)/3600),"")</f>
        <v>70</v>
      </c>
      <c r="J657" s="36" t="n">
        <f aca="false">IF(OR(A657="",B657=""),"",ROUND((B657-A657)*86400,0))</f>
        <v>145</v>
      </c>
      <c r="K657" s="37" t="n">
        <f aca="false">IF(G657=1,IF(COUNTIFS($C:$C,C657,$G:$G,1,$A:$A,"&gt;="&amp;(A657-FenetreInterm/86400),$A:$A,"&lt;="&amp;A657)&gt;=NbInterm,1,0),"")</f>
        <v>0</v>
      </c>
      <c r="L657" s="37" t="n">
        <f aca="false">IF(G657=1,IF(B657="",0,IF(J657&lt;SeuilFugitive,1,0)),"")</f>
        <v>0</v>
      </c>
      <c r="M657" s="37" t="n">
        <f aca="false">IF(G657=1,IF(B657="",IF((Fin-A657)*24&gt;SeuilFigee,1,0),IF(J657&gt;SeuilFigee*3600,1,0)),"")</f>
        <v>0</v>
      </c>
      <c r="N657" s="0" t="str">
        <f aca="false">IF(G657=1,IF(COUNTIF(H$2:H657,H657)=1,COUNTIF($H:$H,H657),""),"")</f>
        <v/>
      </c>
      <c r="O657" s="0" t="str">
        <f aca="false">IF(G657=1,IF(COUNTIF(I$2:I657,I657)=1,COUNTIF($I:$I,I657),""),"")</f>
        <v/>
      </c>
      <c r="P657" s="38" t="str">
        <f aca="false">IF(G657=1,IF(COUNTIFS(C$2:C657,C657,G$2:G657,1)=1,COUNTIFS($C:$C,C657,$G:$G,1)+ROW()/10000000,""),"")</f>
        <v/>
      </c>
      <c r="Q657" s="0" t="str">
        <f aca="false">IF(K657=1,IF(COUNTIFS(C$2:C657,C657,K$2:K657,1)=1,1,0),"")</f>
        <v/>
      </c>
      <c r="R657" s="0" t="str">
        <f aca="false">IF(M657=1,IF(COUNTIFS(C$2:C657,C657,M$2:M657,1)=1,1,0),"")</f>
        <v/>
      </c>
      <c r="S657" s="0" t="str">
        <f aca="false">IF(L657=1,IF(COUNTIFS(C$2:C657,C657,L$2:L657,1)=1,1,0),"")</f>
        <v/>
      </c>
      <c r="T657" s="38" t="str">
        <f aca="false">IF(N657="","",N657+ROW()/10000000)</f>
        <v/>
      </c>
      <c r="U657" s="36" t="n">
        <f aca="false">IF(G657=1,IF(B657="",1,0),"")</f>
        <v>0</v>
      </c>
    </row>
    <row r="658" customFormat="false" ht="15" hidden="false" customHeight="false" outlineLevel="0" collapsed="false">
      <c r="A658" s="35" t="n">
        <v>46085.9969328704</v>
      </c>
      <c r="B658" s="35" t="n">
        <v>46085.9971759259</v>
      </c>
      <c r="C658" s="36" t="s">
        <v>115</v>
      </c>
      <c r="D658" s="36" t="s">
        <v>116</v>
      </c>
      <c r="E658" s="36" t="s">
        <v>117</v>
      </c>
      <c r="F658" s="36" t="s">
        <v>118</v>
      </c>
      <c r="G658" s="36" t="n">
        <f aca="false">IF(A658="","",IF(AND(A658&gt;=Debut,A658&lt;Fin),1,0))</f>
        <v>1</v>
      </c>
      <c r="H658" s="36" t="n">
        <f aca="false">IF(G658=1,INT(ROUND((A658-Debut)*86400,0)/600),"")</f>
        <v>431</v>
      </c>
      <c r="I658" s="36" t="n">
        <f aca="false">IF(G658=1,INT(ROUND((A658-Debut)*86400,0)/3600),"")</f>
        <v>71</v>
      </c>
      <c r="J658" s="36" t="n">
        <f aca="false">IF(OR(A658="",B658=""),"",ROUND((B658-A658)*86400,0))</f>
        <v>21</v>
      </c>
      <c r="K658" s="37" t="n">
        <f aca="false">IF(G658=1,IF(COUNTIFS($C:$C,C658,$G:$G,1,$A:$A,"&gt;="&amp;(A658-FenetreInterm/86400),$A:$A,"&lt;="&amp;A658)&gt;=NbInterm,1,0),"")</f>
        <v>0</v>
      </c>
      <c r="L658" s="37" t="n">
        <f aca="false">IF(G658=1,IF(B658="",0,IF(J658&lt;SeuilFugitive,1,0)),"")</f>
        <v>0</v>
      </c>
      <c r="M658" s="37" t="n">
        <f aca="false">IF(G658=1,IF(B658="",IF((Fin-A658)*24&gt;SeuilFigee,1,0),IF(J658&gt;SeuilFigee*3600,1,0)),"")</f>
        <v>0</v>
      </c>
      <c r="N658" s="36" t="n">
        <f aca="false">IF(G658=1,IF(COUNTIF(H$2:H658,H658)=1,COUNTIF($H:$H,H658),""),"")</f>
        <v>4</v>
      </c>
      <c r="O658" s="36" t="n">
        <f aca="false">IF(G658=1,IF(COUNTIF(I$2:I658,I658)=1,COUNTIF($I:$I,I658),""),"")</f>
        <v>4</v>
      </c>
      <c r="P658" s="38" t="str">
        <f aca="false">IF(G658=1,IF(COUNTIFS(C$2:C658,C658,G$2:G658,1)=1,COUNTIFS($C:$C,C658,$G:$G,1)+ROW()/10000000,""),"")</f>
        <v/>
      </c>
      <c r="Q658" s="0" t="str">
        <f aca="false">IF(K658=1,IF(COUNTIFS(C$2:C658,C658,K$2:K658,1)=1,1,0),"")</f>
        <v/>
      </c>
      <c r="R658" s="0" t="str">
        <f aca="false">IF(M658=1,IF(COUNTIFS(C$2:C658,C658,M$2:M658,1)=1,1,0),"")</f>
        <v/>
      </c>
      <c r="S658" s="0" t="str">
        <f aca="false">IF(L658=1,IF(COUNTIFS(C$2:C658,C658,L$2:L658,1)=1,1,0),"")</f>
        <v/>
      </c>
      <c r="T658" s="38" t="n">
        <f aca="false">IF(N658="","",N658+ROW()/10000000)</f>
        <v>4.0000658</v>
      </c>
      <c r="U658" s="36" t="n">
        <f aca="false">IF(G658=1,IF(B658="",1,0),"")</f>
        <v>0</v>
      </c>
    </row>
    <row r="659" customFormat="false" ht="15" hidden="false" customHeight="false" outlineLevel="0" collapsed="false">
      <c r="A659" s="35" t="n">
        <v>46085.997037037</v>
      </c>
      <c r="B659" s="35" t="n">
        <v>46085.9973148148</v>
      </c>
      <c r="C659" s="36" t="s">
        <v>115</v>
      </c>
      <c r="D659" s="36" t="s">
        <v>116</v>
      </c>
      <c r="E659" s="36" t="s">
        <v>117</v>
      </c>
      <c r="F659" s="36" t="s">
        <v>118</v>
      </c>
      <c r="G659" s="36" t="n">
        <f aca="false">IF(A659="","",IF(AND(A659&gt;=Debut,A659&lt;Fin),1,0))</f>
        <v>1</v>
      </c>
      <c r="H659" s="36" t="n">
        <f aca="false">IF(G659=1,INT(ROUND((A659-Debut)*86400,0)/600),"")</f>
        <v>431</v>
      </c>
      <c r="I659" s="36" t="n">
        <f aca="false">IF(G659=1,INT(ROUND((A659-Debut)*86400,0)/3600),"")</f>
        <v>71</v>
      </c>
      <c r="J659" s="36" t="n">
        <f aca="false">IF(OR(A659="",B659=""),"",ROUND((B659-A659)*86400,0))</f>
        <v>24</v>
      </c>
      <c r="K659" s="37" t="n">
        <f aca="false">IF(G659=1,IF(COUNTIFS($C:$C,C659,$G:$G,1,$A:$A,"&gt;="&amp;(A659-FenetreInterm/86400),$A:$A,"&lt;="&amp;A659)&gt;=NbInterm,1,0),"")</f>
        <v>0</v>
      </c>
      <c r="L659" s="37" t="n">
        <f aca="false">IF(G659=1,IF(B659="",0,IF(J659&lt;SeuilFugitive,1,0)),"")</f>
        <v>0</v>
      </c>
      <c r="M659" s="37" t="n">
        <f aca="false">IF(G659=1,IF(B659="",IF((Fin-A659)*24&gt;SeuilFigee,1,0),IF(J659&gt;SeuilFigee*3600,1,0)),"")</f>
        <v>0</v>
      </c>
      <c r="N659" s="0" t="str">
        <f aca="false">IF(G659=1,IF(COUNTIF(H$2:H659,H659)=1,COUNTIF($H:$H,H659),""),"")</f>
        <v/>
      </c>
      <c r="O659" s="0" t="str">
        <f aca="false">IF(G659=1,IF(COUNTIF(I$2:I659,I659)=1,COUNTIF($I:$I,I659),""),"")</f>
        <v/>
      </c>
      <c r="P659" s="38" t="str">
        <f aca="false">IF(G659=1,IF(COUNTIFS(C$2:C659,C659,G$2:G659,1)=1,COUNTIFS($C:$C,C659,$G:$G,1)+ROW()/10000000,""),"")</f>
        <v/>
      </c>
      <c r="Q659" s="0" t="str">
        <f aca="false">IF(K659=1,IF(COUNTIFS(C$2:C659,C659,K$2:K659,1)=1,1,0),"")</f>
        <v/>
      </c>
      <c r="R659" s="0" t="str">
        <f aca="false">IF(M659=1,IF(COUNTIFS(C$2:C659,C659,M$2:M659,1)=1,1,0),"")</f>
        <v/>
      </c>
      <c r="S659" s="0" t="str">
        <f aca="false">IF(L659=1,IF(COUNTIFS(C$2:C659,C659,L$2:L659,1)=1,1,0),"")</f>
        <v/>
      </c>
      <c r="T659" s="38" t="str">
        <f aca="false">IF(N659="","",N659+ROW()/10000000)</f>
        <v/>
      </c>
      <c r="U659" s="36" t="n">
        <f aca="false">IF(G659=1,IF(B659="",1,0),"")</f>
        <v>0</v>
      </c>
    </row>
    <row r="660" customFormat="false" ht="15" hidden="false" customHeight="false" outlineLevel="0" collapsed="false">
      <c r="A660" s="35" t="n">
        <v>46085.9971527778</v>
      </c>
      <c r="B660" s="35" t="n">
        <v>46085.9973611111</v>
      </c>
      <c r="C660" s="36" t="s">
        <v>115</v>
      </c>
      <c r="D660" s="36" t="s">
        <v>116</v>
      </c>
      <c r="E660" s="36" t="s">
        <v>117</v>
      </c>
      <c r="F660" s="36" t="s">
        <v>118</v>
      </c>
      <c r="G660" s="36" t="n">
        <f aca="false">IF(A660="","",IF(AND(A660&gt;=Debut,A660&lt;Fin),1,0))</f>
        <v>1</v>
      </c>
      <c r="H660" s="36" t="n">
        <f aca="false">IF(G660=1,INT(ROUND((A660-Debut)*86400,0)/600),"")</f>
        <v>431</v>
      </c>
      <c r="I660" s="36" t="n">
        <f aca="false">IF(G660=1,INT(ROUND((A660-Debut)*86400,0)/3600),"")</f>
        <v>71</v>
      </c>
      <c r="J660" s="36" t="n">
        <f aca="false">IF(OR(A660="",B660=""),"",ROUND((B660-A660)*86400,0))</f>
        <v>18</v>
      </c>
      <c r="K660" s="37" t="n">
        <f aca="false">IF(G660=1,IF(COUNTIFS($C:$C,C660,$G:$G,1,$A:$A,"&gt;="&amp;(A660-FenetreInterm/86400),$A:$A,"&lt;="&amp;A660)&gt;=NbInterm,1,0),"")</f>
        <v>1</v>
      </c>
      <c r="L660" s="37" t="n">
        <f aca="false">IF(G660=1,IF(B660="",0,IF(J660&lt;SeuilFugitive,1,0)),"")</f>
        <v>0</v>
      </c>
      <c r="M660" s="37" t="n">
        <f aca="false">IF(G660=1,IF(B660="",IF((Fin-A660)*24&gt;SeuilFigee,1,0),IF(J660&gt;SeuilFigee*3600,1,0)),"")</f>
        <v>0</v>
      </c>
      <c r="N660" s="0" t="str">
        <f aca="false">IF(G660=1,IF(COUNTIF(H$2:H660,H660)=1,COUNTIF($H:$H,H660),""),"")</f>
        <v/>
      </c>
      <c r="O660" s="0" t="str">
        <f aca="false">IF(G660=1,IF(COUNTIF(I$2:I660,I660)=1,COUNTIF($I:$I,I660),""),"")</f>
        <v/>
      </c>
      <c r="P660" s="38" t="str">
        <f aca="false">IF(G660=1,IF(COUNTIFS(C$2:C660,C660,G$2:G660,1)=1,COUNTIFS($C:$C,C660,$G:$G,1)+ROW()/10000000,""),"")</f>
        <v/>
      </c>
      <c r="Q660" s="36" t="n">
        <f aca="false">IF(K660=1,IF(COUNTIFS(C$2:C660,C660,K$2:K660,1)=1,1,0),"")</f>
        <v>0</v>
      </c>
      <c r="R660" s="0" t="str">
        <f aca="false">IF(M660=1,IF(COUNTIFS(C$2:C660,C660,M$2:M660,1)=1,1,0),"")</f>
        <v/>
      </c>
      <c r="S660" s="0" t="str">
        <f aca="false">IF(L660=1,IF(COUNTIFS(C$2:C660,C660,L$2:L660,1)=1,1,0),"")</f>
        <v/>
      </c>
      <c r="T660" s="38" t="str">
        <f aca="false">IF(N660="","",N660+ROW()/10000000)</f>
        <v/>
      </c>
      <c r="U660" s="36" t="n">
        <f aca="false">IF(G660=1,IF(B660="",1,0),"")</f>
        <v>0</v>
      </c>
    </row>
    <row r="661" customFormat="false" ht="15" hidden="false" customHeight="false" outlineLevel="0" collapsed="false">
      <c r="A661" s="35" t="n">
        <v>46085.9973958333</v>
      </c>
      <c r="B661" s="35" t="n">
        <v>46085.9975347222</v>
      </c>
      <c r="C661" s="36" t="s">
        <v>115</v>
      </c>
      <c r="D661" s="36" t="s">
        <v>116</v>
      </c>
      <c r="E661" s="36" t="s">
        <v>117</v>
      </c>
      <c r="F661" s="36" t="s">
        <v>118</v>
      </c>
      <c r="G661" s="36" t="n">
        <f aca="false">IF(A661="","",IF(AND(A661&gt;=Debut,A661&lt;Fin),1,0))</f>
        <v>1</v>
      </c>
      <c r="H661" s="36" t="n">
        <f aca="false">IF(G661=1,INT(ROUND((A661-Debut)*86400,0)/600),"")</f>
        <v>431</v>
      </c>
      <c r="I661" s="36" t="n">
        <f aca="false">IF(G661=1,INT(ROUND((A661-Debut)*86400,0)/3600),"")</f>
        <v>71</v>
      </c>
      <c r="J661" s="36" t="n">
        <f aca="false">IF(OR(A661="",B661=""),"",ROUND((B661-A661)*86400,0))</f>
        <v>12</v>
      </c>
      <c r="K661" s="37" t="n">
        <f aca="false">IF(G661=1,IF(COUNTIFS($C:$C,C661,$G:$G,1,$A:$A,"&gt;="&amp;(A661-FenetreInterm/86400),$A:$A,"&lt;="&amp;A661)&gt;=NbInterm,1,0),"")</f>
        <v>1</v>
      </c>
      <c r="L661" s="37" t="n">
        <f aca="false">IF(G661=1,IF(B661="",0,IF(J661&lt;SeuilFugitive,1,0)),"")</f>
        <v>0</v>
      </c>
      <c r="M661" s="37" t="n">
        <f aca="false">IF(G661=1,IF(B661="",IF((Fin-A661)*24&gt;SeuilFigee,1,0),IF(J661&gt;SeuilFigee*3600,1,0)),"")</f>
        <v>0</v>
      </c>
      <c r="N661" s="0" t="str">
        <f aca="false">IF(G661=1,IF(COUNTIF(H$2:H661,H661)=1,COUNTIF($H:$H,H661),""),"")</f>
        <v/>
      </c>
      <c r="O661" s="0" t="str">
        <f aca="false">IF(G661=1,IF(COUNTIF(I$2:I661,I661)=1,COUNTIF($I:$I,I661),""),"")</f>
        <v/>
      </c>
      <c r="P661" s="38" t="str">
        <f aca="false">IF(G661=1,IF(COUNTIFS(C$2:C661,C661,G$2:G661,1)=1,COUNTIFS($C:$C,C661,$G:$G,1)+ROW()/10000000,""),"")</f>
        <v/>
      </c>
      <c r="Q661" s="36" t="n">
        <f aca="false">IF(K661=1,IF(COUNTIFS(C$2:C661,C661,K$2:K661,1)=1,1,0),"")</f>
        <v>0</v>
      </c>
      <c r="R661" s="0" t="str">
        <f aca="false">IF(M661=1,IF(COUNTIFS(C$2:C661,C661,M$2:M661,1)=1,1,0),"")</f>
        <v/>
      </c>
      <c r="S661" s="0" t="str">
        <f aca="false">IF(L661=1,IF(COUNTIFS(C$2:C661,C661,L$2:L661,1)=1,1,0),"")</f>
        <v/>
      </c>
      <c r="T661" s="38" t="str">
        <f aca="false">IF(N661="","",N661+ROW()/10000000)</f>
        <v/>
      </c>
      <c r="U661" s="36" t="n">
        <f aca="false">IF(G661=1,IF(B661="",1,0),"")</f>
        <v>0</v>
      </c>
    </row>
    <row r="662" customFormat="false" ht="15" hidden="false" customHeight="false" outlineLevel="0" collapsed="false">
      <c r="A662" s="35" t="n">
        <v>46086.0528472222</v>
      </c>
      <c r="B662" s="35" t="n">
        <v>46086.0529513889</v>
      </c>
      <c r="C662" s="36" t="s">
        <v>115</v>
      </c>
      <c r="D662" s="36" t="s">
        <v>116</v>
      </c>
      <c r="E662" s="36" t="s">
        <v>117</v>
      </c>
      <c r="F662" s="36" t="s">
        <v>118</v>
      </c>
      <c r="G662" s="36" t="n">
        <f aca="false">IF(A662="","",IF(AND(A662&gt;=Debut,A662&lt;Fin),1,0))</f>
        <v>1</v>
      </c>
      <c r="H662" s="36" t="n">
        <f aca="false">IF(G662=1,INT(ROUND((A662-Debut)*86400,0)/600),"")</f>
        <v>439</v>
      </c>
      <c r="I662" s="36" t="n">
        <f aca="false">IF(G662=1,INT(ROUND((A662-Debut)*86400,0)/3600),"")</f>
        <v>73</v>
      </c>
      <c r="J662" s="36" t="n">
        <f aca="false">IF(OR(A662="",B662=""),"",ROUND((B662-A662)*86400,0))</f>
        <v>9</v>
      </c>
      <c r="K662" s="37" t="n">
        <f aca="false">IF(G662=1,IF(COUNTIFS($C:$C,C662,$G:$G,1,$A:$A,"&gt;="&amp;(A662-FenetreInterm/86400),$A:$A,"&lt;="&amp;A662)&gt;=NbInterm,1,0),"")</f>
        <v>0</v>
      </c>
      <c r="L662" s="37" t="n">
        <f aca="false">IF(G662=1,IF(B662="",0,IF(J662&lt;SeuilFugitive,1,0)),"")</f>
        <v>0</v>
      </c>
      <c r="M662" s="37" t="n">
        <f aca="false">IF(G662=1,IF(B662="",IF((Fin-A662)*24&gt;SeuilFigee,1,0),IF(J662&gt;SeuilFigee*3600,1,0)),"")</f>
        <v>0</v>
      </c>
      <c r="N662" s="36" t="n">
        <f aca="false">IF(G662=1,IF(COUNTIF(H$2:H662,H662)=1,COUNTIF($H:$H,H662),""),"")</f>
        <v>6</v>
      </c>
      <c r="O662" s="36" t="n">
        <f aca="false">IF(G662=1,IF(COUNTIF(I$2:I662,I662)=1,COUNTIF($I:$I,I662),""),"")</f>
        <v>6</v>
      </c>
      <c r="P662" s="38" t="str">
        <f aca="false">IF(G662=1,IF(COUNTIFS(C$2:C662,C662,G$2:G662,1)=1,COUNTIFS($C:$C,C662,$G:$G,1)+ROW()/10000000,""),"")</f>
        <v/>
      </c>
      <c r="Q662" s="0" t="str">
        <f aca="false">IF(K662=1,IF(COUNTIFS(C$2:C662,C662,K$2:K662,1)=1,1,0),"")</f>
        <v/>
      </c>
      <c r="R662" s="0" t="str">
        <f aca="false">IF(M662=1,IF(COUNTIFS(C$2:C662,C662,M$2:M662,1)=1,1,0),"")</f>
        <v/>
      </c>
      <c r="S662" s="0" t="str">
        <f aca="false">IF(L662=1,IF(COUNTIFS(C$2:C662,C662,L$2:L662,1)=1,1,0),"")</f>
        <v/>
      </c>
      <c r="T662" s="38" t="n">
        <f aca="false">IF(N662="","",N662+ROW()/10000000)</f>
        <v>6.0000662</v>
      </c>
      <c r="U662" s="36" t="n">
        <f aca="false">IF(G662=1,IF(B662="",1,0),"")</f>
        <v>0</v>
      </c>
    </row>
    <row r="663" customFormat="false" ht="15" hidden="false" customHeight="false" outlineLevel="0" collapsed="false">
      <c r="A663" s="35" t="n">
        <v>46086.0530787037</v>
      </c>
      <c r="B663" s="35" t="n">
        <v>46086.0532175926</v>
      </c>
      <c r="C663" s="36" t="s">
        <v>115</v>
      </c>
      <c r="D663" s="36" t="s">
        <v>116</v>
      </c>
      <c r="E663" s="36" t="s">
        <v>117</v>
      </c>
      <c r="F663" s="36" t="s">
        <v>118</v>
      </c>
      <c r="G663" s="36" t="n">
        <f aca="false">IF(A663="","",IF(AND(A663&gt;=Debut,A663&lt;Fin),1,0))</f>
        <v>1</v>
      </c>
      <c r="H663" s="36" t="n">
        <f aca="false">IF(G663=1,INT(ROUND((A663-Debut)*86400,0)/600),"")</f>
        <v>439</v>
      </c>
      <c r="I663" s="36" t="n">
        <f aca="false">IF(G663=1,INT(ROUND((A663-Debut)*86400,0)/3600),"")</f>
        <v>73</v>
      </c>
      <c r="J663" s="36" t="n">
        <f aca="false">IF(OR(A663="",B663=""),"",ROUND((B663-A663)*86400,0))</f>
        <v>12</v>
      </c>
      <c r="K663" s="37" t="n">
        <f aca="false">IF(G663=1,IF(COUNTIFS($C:$C,C663,$G:$G,1,$A:$A,"&gt;="&amp;(A663-FenetreInterm/86400),$A:$A,"&lt;="&amp;A663)&gt;=NbInterm,1,0),"")</f>
        <v>0</v>
      </c>
      <c r="L663" s="37" t="n">
        <f aca="false">IF(G663=1,IF(B663="",0,IF(J663&lt;SeuilFugitive,1,0)),"")</f>
        <v>0</v>
      </c>
      <c r="M663" s="37" t="n">
        <f aca="false">IF(G663=1,IF(B663="",IF((Fin-A663)*24&gt;SeuilFigee,1,0),IF(J663&gt;SeuilFigee*3600,1,0)),"")</f>
        <v>0</v>
      </c>
      <c r="N663" s="0" t="str">
        <f aca="false">IF(G663=1,IF(COUNTIF(H$2:H663,H663)=1,COUNTIF($H:$H,H663),""),"")</f>
        <v/>
      </c>
      <c r="O663" s="0" t="str">
        <f aca="false">IF(G663=1,IF(COUNTIF(I$2:I663,I663)=1,COUNTIF($I:$I,I663),""),"")</f>
        <v/>
      </c>
      <c r="P663" s="38" t="str">
        <f aca="false">IF(G663=1,IF(COUNTIFS(C$2:C663,C663,G$2:G663,1)=1,COUNTIFS($C:$C,C663,$G:$G,1)+ROW()/10000000,""),"")</f>
        <v/>
      </c>
      <c r="Q663" s="0" t="str">
        <f aca="false">IF(K663=1,IF(COUNTIFS(C$2:C663,C663,K$2:K663,1)=1,1,0),"")</f>
        <v/>
      </c>
      <c r="R663" s="0" t="str">
        <f aca="false">IF(M663=1,IF(COUNTIFS(C$2:C663,C663,M$2:M663,1)=1,1,0),"")</f>
        <v/>
      </c>
      <c r="S663" s="0" t="str">
        <f aca="false">IF(L663=1,IF(COUNTIFS(C$2:C663,C663,L$2:L663,1)=1,1,0),"")</f>
        <v/>
      </c>
      <c r="T663" s="38" t="str">
        <f aca="false">IF(N663="","",N663+ROW()/10000000)</f>
        <v/>
      </c>
      <c r="U663" s="36" t="n">
        <f aca="false">IF(G663=1,IF(B663="",1,0),"")</f>
        <v>0</v>
      </c>
    </row>
    <row r="664" customFormat="false" ht="15" hidden="false" customHeight="false" outlineLevel="0" collapsed="false">
      <c r="A664" s="35" t="n">
        <v>46086.0531712963</v>
      </c>
      <c r="B664" s="35" t="n">
        <v>46086.0533449074</v>
      </c>
      <c r="C664" s="36" t="s">
        <v>115</v>
      </c>
      <c r="D664" s="36" t="s">
        <v>116</v>
      </c>
      <c r="E664" s="36" t="s">
        <v>117</v>
      </c>
      <c r="F664" s="36" t="s">
        <v>118</v>
      </c>
      <c r="G664" s="36" t="n">
        <f aca="false">IF(A664="","",IF(AND(A664&gt;=Debut,A664&lt;Fin),1,0))</f>
        <v>1</v>
      </c>
      <c r="H664" s="36" t="n">
        <f aca="false">IF(G664=1,INT(ROUND((A664-Debut)*86400,0)/600),"")</f>
        <v>439</v>
      </c>
      <c r="I664" s="36" t="n">
        <f aca="false">IF(G664=1,INT(ROUND((A664-Debut)*86400,0)/3600),"")</f>
        <v>73</v>
      </c>
      <c r="J664" s="36" t="n">
        <f aca="false">IF(OR(A664="",B664=""),"",ROUND((B664-A664)*86400,0))</f>
        <v>15</v>
      </c>
      <c r="K664" s="37" t="n">
        <f aca="false">IF(G664=1,IF(COUNTIFS($C:$C,C664,$G:$G,1,$A:$A,"&gt;="&amp;(A664-FenetreInterm/86400),$A:$A,"&lt;="&amp;A664)&gt;=NbInterm,1,0),"")</f>
        <v>1</v>
      </c>
      <c r="L664" s="37" t="n">
        <f aca="false">IF(G664=1,IF(B664="",0,IF(J664&lt;SeuilFugitive,1,0)),"")</f>
        <v>0</v>
      </c>
      <c r="M664" s="37" t="n">
        <f aca="false">IF(G664=1,IF(B664="",IF((Fin-A664)*24&gt;SeuilFigee,1,0),IF(J664&gt;SeuilFigee*3600,1,0)),"")</f>
        <v>0</v>
      </c>
      <c r="N664" s="0" t="str">
        <f aca="false">IF(G664=1,IF(COUNTIF(H$2:H664,H664)=1,COUNTIF($H:$H,H664),""),"")</f>
        <v/>
      </c>
      <c r="O664" s="0" t="str">
        <f aca="false">IF(G664=1,IF(COUNTIF(I$2:I664,I664)=1,COUNTIF($I:$I,I664),""),"")</f>
        <v/>
      </c>
      <c r="P664" s="38" t="str">
        <f aca="false">IF(G664=1,IF(COUNTIFS(C$2:C664,C664,G$2:G664,1)=1,COUNTIFS($C:$C,C664,$G:$G,1)+ROW()/10000000,""),"")</f>
        <v/>
      </c>
      <c r="Q664" s="36" t="n">
        <f aca="false">IF(K664=1,IF(COUNTIFS(C$2:C664,C664,K$2:K664,1)=1,1,0),"")</f>
        <v>0</v>
      </c>
      <c r="R664" s="0" t="str">
        <f aca="false">IF(M664=1,IF(COUNTIFS(C$2:C664,C664,M$2:M664,1)=1,1,0),"")</f>
        <v/>
      </c>
      <c r="S664" s="0" t="str">
        <f aca="false">IF(L664=1,IF(COUNTIFS(C$2:C664,C664,L$2:L664,1)=1,1,0),"")</f>
        <v/>
      </c>
      <c r="T664" s="38" t="str">
        <f aca="false">IF(N664="","",N664+ROW()/10000000)</f>
        <v/>
      </c>
      <c r="U664" s="36" t="n">
        <f aca="false">IF(G664=1,IF(B664="",1,0),"")</f>
        <v>0</v>
      </c>
    </row>
    <row r="665" customFormat="false" ht="15" hidden="false" customHeight="false" outlineLevel="0" collapsed="false">
      <c r="A665" s="35" t="n">
        <v>46086.053287037</v>
      </c>
      <c r="B665" s="35" t="n">
        <v>46086.0535300926</v>
      </c>
      <c r="C665" s="36" t="s">
        <v>115</v>
      </c>
      <c r="D665" s="36" t="s">
        <v>116</v>
      </c>
      <c r="E665" s="36" t="s">
        <v>117</v>
      </c>
      <c r="F665" s="36" t="s">
        <v>118</v>
      </c>
      <c r="G665" s="36" t="n">
        <f aca="false">IF(A665="","",IF(AND(A665&gt;=Debut,A665&lt;Fin),1,0))</f>
        <v>1</v>
      </c>
      <c r="H665" s="36" t="n">
        <f aca="false">IF(G665=1,INT(ROUND((A665-Debut)*86400,0)/600),"")</f>
        <v>439</v>
      </c>
      <c r="I665" s="36" t="n">
        <f aca="false">IF(G665=1,INT(ROUND((A665-Debut)*86400,0)/3600),"")</f>
        <v>73</v>
      </c>
      <c r="J665" s="36" t="n">
        <f aca="false">IF(OR(A665="",B665=""),"",ROUND((B665-A665)*86400,0))</f>
        <v>21</v>
      </c>
      <c r="K665" s="37" t="n">
        <f aca="false">IF(G665=1,IF(COUNTIFS($C:$C,C665,$G:$G,1,$A:$A,"&gt;="&amp;(A665-FenetreInterm/86400),$A:$A,"&lt;="&amp;A665)&gt;=NbInterm,1,0),"")</f>
        <v>1</v>
      </c>
      <c r="L665" s="37" t="n">
        <f aca="false">IF(G665=1,IF(B665="",0,IF(J665&lt;SeuilFugitive,1,0)),"")</f>
        <v>0</v>
      </c>
      <c r="M665" s="37" t="n">
        <f aca="false">IF(G665=1,IF(B665="",IF((Fin-A665)*24&gt;SeuilFigee,1,0),IF(J665&gt;SeuilFigee*3600,1,0)),"")</f>
        <v>0</v>
      </c>
      <c r="N665" s="0" t="str">
        <f aca="false">IF(G665=1,IF(COUNTIF(H$2:H665,H665)=1,COUNTIF($H:$H,H665),""),"")</f>
        <v/>
      </c>
      <c r="O665" s="0" t="str">
        <f aca="false">IF(G665=1,IF(COUNTIF(I$2:I665,I665)=1,COUNTIF($I:$I,I665),""),"")</f>
        <v/>
      </c>
      <c r="P665" s="38" t="str">
        <f aca="false">IF(G665=1,IF(COUNTIFS(C$2:C665,C665,G$2:G665,1)=1,COUNTIFS($C:$C,C665,$G:$G,1)+ROW()/10000000,""),"")</f>
        <v/>
      </c>
      <c r="Q665" s="36" t="n">
        <f aca="false">IF(K665=1,IF(COUNTIFS(C$2:C665,C665,K$2:K665,1)=1,1,0),"")</f>
        <v>0</v>
      </c>
      <c r="R665" s="0" t="str">
        <f aca="false">IF(M665=1,IF(COUNTIFS(C$2:C665,C665,M$2:M665,1)=1,1,0),"")</f>
        <v/>
      </c>
      <c r="S665" s="0" t="str">
        <f aca="false">IF(L665=1,IF(COUNTIFS(C$2:C665,C665,L$2:L665,1)=1,1,0),"")</f>
        <v/>
      </c>
      <c r="T665" s="38" t="str">
        <f aca="false">IF(N665="","",N665+ROW()/10000000)</f>
        <v/>
      </c>
      <c r="U665" s="36" t="n">
        <f aca="false">IF(G665=1,IF(B665="",1,0),"")</f>
        <v>0</v>
      </c>
    </row>
    <row r="666" customFormat="false" ht="15" hidden="false" customHeight="false" outlineLevel="0" collapsed="false">
      <c r="A666" s="35" t="n">
        <v>46086.0533912037</v>
      </c>
      <c r="B666" s="35" t="n">
        <v>46086.053599537</v>
      </c>
      <c r="C666" s="36" t="s">
        <v>115</v>
      </c>
      <c r="D666" s="36" t="s">
        <v>116</v>
      </c>
      <c r="E666" s="36" t="s">
        <v>117</v>
      </c>
      <c r="F666" s="36" t="s">
        <v>118</v>
      </c>
      <c r="G666" s="36" t="n">
        <f aca="false">IF(A666="","",IF(AND(A666&gt;=Debut,A666&lt;Fin),1,0))</f>
        <v>1</v>
      </c>
      <c r="H666" s="36" t="n">
        <f aca="false">IF(G666=1,INT(ROUND((A666-Debut)*86400,0)/600),"")</f>
        <v>439</v>
      </c>
      <c r="I666" s="36" t="n">
        <f aca="false">IF(G666=1,INT(ROUND((A666-Debut)*86400,0)/3600),"")</f>
        <v>73</v>
      </c>
      <c r="J666" s="36" t="n">
        <f aca="false">IF(OR(A666="",B666=""),"",ROUND((B666-A666)*86400,0))</f>
        <v>18</v>
      </c>
      <c r="K666" s="37" t="n">
        <f aca="false">IF(G666=1,IF(COUNTIFS($C:$C,C666,$G:$G,1,$A:$A,"&gt;="&amp;(A666-FenetreInterm/86400),$A:$A,"&lt;="&amp;A666)&gt;=NbInterm,1,0),"")</f>
        <v>1</v>
      </c>
      <c r="L666" s="37" t="n">
        <f aca="false">IF(G666=1,IF(B666="",0,IF(J666&lt;SeuilFugitive,1,0)),"")</f>
        <v>0</v>
      </c>
      <c r="M666" s="37" t="n">
        <f aca="false">IF(G666=1,IF(B666="",IF((Fin-A666)*24&gt;SeuilFigee,1,0),IF(J666&gt;SeuilFigee*3600,1,0)),"")</f>
        <v>0</v>
      </c>
      <c r="N666" s="0" t="str">
        <f aca="false">IF(G666=1,IF(COUNTIF(H$2:H666,H666)=1,COUNTIF($H:$H,H666),""),"")</f>
        <v/>
      </c>
      <c r="O666" s="0" t="str">
        <f aca="false">IF(G666=1,IF(COUNTIF(I$2:I666,I666)=1,COUNTIF($I:$I,I666),""),"")</f>
        <v/>
      </c>
      <c r="P666" s="38" t="str">
        <f aca="false">IF(G666=1,IF(COUNTIFS(C$2:C666,C666,G$2:G666,1)=1,COUNTIFS($C:$C,C666,$G:$G,1)+ROW()/10000000,""),"")</f>
        <v/>
      </c>
      <c r="Q666" s="36" t="n">
        <f aca="false">IF(K666=1,IF(COUNTIFS(C$2:C666,C666,K$2:K666,1)=1,1,0),"")</f>
        <v>0</v>
      </c>
      <c r="R666" s="0" t="str">
        <f aca="false">IF(M666=1,IF(COUNTIFS(C$2:C666,C666,M$2:M666,1)=1,1,0),"")</f>
        <v/>
      </c>
      <c r="S666" s="0" t="str">
        <f aca="false">IF(L666=1,IF(COUNTIFS(C$2:C666,C666,L$2:L666,1)=1,1,0),"")</f>
        <v/>
      </c>
      <c r="T666" s="38" t="str">
        <f aca="false">IF(N666="","",N666+ROW()/10000000)</f>
        <v/>
      </c>
      <c r="U666" s="36" t="n">
        <f aca="false">IF(G666=1,IF(B666="",1,0),"")</f>
        <v>0</v>
      </c>
    </row>
    <row r="667" customFormat="false" ht="15" hidden="false" customHeight="false" outlineLevel="0" collapsed="false">
      <c r="A667" s="35" t="n">
        <v>46086.0535300926</v>
      </c>
      <c r="B667" s="35" t="n">
        <v>46086.0537847222</v>
      </c>
      <c r="C667" s="36" t="s">
        <v>115</v>
      </c>
      <c r="D667" s="36" t="s">
        <v>116</v>
      </c>
      <c r="E667" s="36" t="s">
        <v>117</v>
      </c>
      <c r="F667" s="36" t="s">
        <v>118</v>
      </c>
      <c r="G667" s="36" t="n">
        <f aca="false">IF(A667="","",IF(AND(A667&gt;=Debut,A667&lt;Fin),1,0))</f>
        <v>1</v>
      </c>
      <c r="H667" s="36" t="n">
        <f aca="false">IF(G667=1,INT(ROUND((A667-Debut)*86400,0)/600),"")</f>
        <v>439</v>
      </c>
      <c r="I667" s="36" t="n">
        <f aca="false">IF(G667=1,INT(ROUND((A667-Debut)*86400,0)/3600),"")</f>
        <v>73</v>
      </c>
      <c r="J667" s="36" t="n">
        <f aca="false">IF(OR(A667="",B667=""),"",ROUND((B667-A667)*86400,0))</f>
        <v>22</v>
      </c>
      <c r="K667" s="37" t="n">
        <f aca="false">IF(G667=1,IF(COUNTIFS($C:$C,C667,$G:$G,1,$A:$A,"&gt;="&amp;(A667-FenetreInterm/86400),$A:$A,"&lt;="&amp;A667)&gt;=NbInterm,1,0),"")</f>
        <v>1</v>
      </c>
      <c r="L667" s="37" t="n">
        <f aca="false">IF(G667=1,IF(B667="",0,IF(J667&lt;SeuilFugitive,1,0)),"")</f>
        <v>0</v>
      </c>
      <c r="M667" s="37" t="n">
        <f aca="false">IF(G667=1,IF(B667="",IF((Fin-A667)*24&gt;SeuilFigee,1,0),IF(J667&gt;SeuilFigee*3600,1,0)),"")</f>
        <v>0</v>
      </c>
      <c r="N667" s="0" t="str">
        <f aca="false">IF(G667=1,IF(COUNTIF(H$2:H667,H667)=1,COUNTIF($H:$H,H667),""),"")</f>
        <v/>
      </c>
      <c r="O667" s="0" t="str">
        <f aca="false">IF(G667=1,IF(COUNTIF(I$2:I667,I667)=1,COUNTIF($I:$I,I667),""),"")</f>
        <v/>
      </c>
      <c r="P667" s="38" t="str">
        <f aca="false">IF(G667=1,IF(COUNTIFS(C$2:C667,C667,G$2:G667,1)=1,COUNTIFS($C:$C,C667,$G:$G,1)+ROW()/10000000,""),"")</f>
        <v/>
      </c>
      <c r="Q667" s="36" t="n">
        <f aca="false">IF(K667=1,IF(COUNTIFS(C$2:C667,C667,K$2:K667,1)=1,1,0),"")</f>
        <v>0</v>
      </c>
      <c r="R667" s="0" t="str">
        <f aca="false">IF(M667=1,IF(COUNTIFS(C$2:C667,C667,M$2:M667,1)=1,1,0),"")</f>
        <v/>
      </c>
      <c r="S667" s="0" t="str">
        <f aca="false">IF(L667=1,IF(COUNTIFS(C$2:C667,C667,L$2:L667,1)=1,1,0),"")</f>
        <v/>
      </c>
      <c r="T667" s="38" t="str">
        <f aca="false">IF(N667="","",N667+ROW()/10000000)</f>
        <v/>
      </c>
      <c r="U667" s="36" t="n">
        <f aca="false">IF(G667=1,IF(B667="",1,0),"")</f>
        <v>0</v>
      </c>
    </row>
    <row r="668" customFormat="false" ht="15" hidden="false" customHeight="false" outlineLevel="0" collapsed="false">
      <c r="A668" s="35" t="n">
        <v>46086.1596875</v>
      </c>
      <c r="B668" s="35" t="n">
        <v>46086.1598032407</v>
      </c>
      <c r="C668" s="36" t="s">
        <v>164</v>
      </c>
      <c r="D668" s="36" t="s">
        <v>165</v>
      </c>
      <c r="E668" s="36" t="s">
        <v>117</v>
      </c>
      <c r="F668" s="36" t="s">
        <v>166</v>
      </c>
      <c r="G668" s="36" t="n">
        <f aca="false">IF(A668="","",IF(AND(A668&gt;=Debut,A668&lt;Fin),1,0))</f>
        <v>1</v>
      </c>
      <c r="H668" s="36" t="n">
        <f aca="false">IF(G668=1,INT(ROUND((A668-Debut)*86400,0)/600),"")</f>
        <v>454</v>
      </c>
      <c r="I668" s="36" t="n">
        <f aca="false">IF(G668=1,INT(ROUND((A668-Debut)*86400,0)/3600),"")</f>
        <v>75</v>
      </c>
      <c r="J668" s="36" t="n">
        <f aca="false">IF(OR(A668="",B668=""),"",ROUND((B668-A668)*86400,0))</f>
        <v>10</v>
      </c>
      <c r="K668" s="37" t="n">
        <f aca="false">IF(G668=1,IF(COUNTIFS($C:$C,C668,$G:$G,1,$A:$A,"&gt;="&amp;(A668-FenetreInterm/86400),$A:$A,"&lt;="&amp;A668)&gt;=NbInterm,1,0),"")</f>
        <v>0</v>
      </c>
      <c r="L668" s="37" t="n">
        <f aca="false">IF(G668=1,IF(B668="",0,IF(J668&lt;SeuilFugitive,1,0)),"")</f>
        <v>0</v>
      </c>
      <c r="M668" s="37" t="n">
        <f aca="false">IF(G668=1,IF(B668="",IF((Fin-A668)*24&gt;SeuilFigee,1,0),IF(J668&gt;SeuilFigee*3600,1,0)),"")</f>
        <v>0</v>
      </c>
      <c r="N668" s="36" t="n">
        <f aca="false">IF(G668=1,IF(COUNTIF(H$2:H668,H668)=1,COUNTIF($H:$H,H668),""),"")</f>
        <v>1</v>
      </c>
      <c r="O668" s="36" t="n">
        <f aca="false">IF(G668=1,IF(COUNTIF(I$2:I668,I668)=1,COUNTIF($I:$I,I668),""),"")</f>
        <v>1</v>
      </c>
      <c r="P668" s="38" t="str">
        <f aca="false">IF(G668=1,IF(COUNTIFS(C$2:C668,C668,G$2:G668,1)=1,COUNTIFS($C:$C,C668,$G:$G,1)+ROW()/10000000,""),"")</f>
        <v/>
      </c>
      <c r="Q668" s="0" t="str">
        <f aca="false">IF(K668=1,IF(COUNTIFS(C$2:C668,C668,K$2:K668,1)=1,1,0),"")</f>
        <v/>
      </c>
      <c r="R668" s="0" t="str">
        <f aca="false">IF(M668=1,IF(COUNTIFS(C$2:C668,C668,M$2:M668,1)=1,1,0),"")</f>
        <v/>
      </c>
      <c r="S668" s="0" t="str">
        <f aca="false">IF(L668=1,IF(COUNTIFS(C$2:C668,C668,L$2:L668,1)=1,1,0),"")</f>
        <v/>
      </c>
      <c r="T668" s="38" t="n">
        <f aca="false">IF(N668="","",N668+ROW()/10000000)</f>
        <v>1.0000668</v>
      </c>
      <c r="U668" s="36" t="n">
        <f aca="false">IF(G668=1,IF(B668="",1,0),"")</f>
        <v>0</v>
      </c>
    </row>
    <row r="669" customFormat="false" ht="15" hidden="false" customHeight="false" outlineLevel="0" collapsed="false">
      <c r="A669" s="35" t="n">
        <v>46086.1858564815</v>
      </c>
      <c r="B669" s="35" t="n">
        <v>46086.1875115741</v>
      </c>
      <c r="C669" s="36" t="s">
        <v>136</v>
      </c>
      <c r="D669" s="36" t="s">
        <v>137</v>
      </c>
      <c r="E669" s="36" t="s">
        <v>121</v>
      </c>
      <c r="F669" s="36" t="s">
        <v>125</v>
      </c>
      <c r="G669" s="36" t="n">
        <f aca="false">IF(A669="","",IF(AND(A669&gt;=Debut,A669&lt;Fin),1,0))</f>
        <v>1</v>
      </c>
      <c r="H669" s="36" t="n">
        <f aca="false">IF(G669=1,INT(ROUND((A669-Debut)*86400,0)/600),"")</f>
        <v>458</v>
      </c>
      <c r="I669" s="36" t="n">
        <f aca="false">IF(G669=1,INT(ROUND((A669-Debut)*86400,0)/3600),"")</f>
        <v>76</v>
      </c>
      <c r="J669" s="36" t="n">
        <f aca="false">IF(OR(A669="",B669=""),"",ROUND((B669-A669)*86400,0))</f>
        <v>143</v>
      </c>
      <c r="K669" s="37" t="n">
        <f aca="false">IF(G669=1,IF(COUNTIFS($C:$C,C669,$G:$G,1,$A:$A,"&gt;="&amp;(A669-FenetreInterm/86400),$A:$A,"&lt;="&amp;A669)&gt;=NbInterm,1,0),"")</f>
        <v>0</v>
      </c>
      <c r="L669" s="37" t="n">
        <f aca="false">IF(G669=1,IF(B669="",0,IF(J669&lt;SeuilFugitive,1,0)),"")</f>
        <v>0</v>
      </c>
      <c r="M669" s="37" t="n">
        <f aca="false">IF(G669=1,IF(B669="",IF((Fin-A669)*24&gt;SeuilFigee,1,0),IF(J669&gt;SeuilFigee*3600,1,0)),"")</f>
        <v>0</v>
      </c>
      <c r="N669" s="36" t="n">
        <f aca="false">IF(G669=1,IF(COUNTIF(H$2:H669,H669)=1,COUNTIF($H:$H,H669),""),"")</f>
        <v>1</v>
      </c>
      <c r="O669" s="36" t="n">
        <f aca="false">IF(G669=1,IF(COUNTIF(I$2:I669,I669)=1,COUNTIF($I:$I,I669),""),"")</f>
        <v>7</v>
      </c>
      <c r="P669" s="38" t="str">
        <f aca="false">IF(G669=1,IF(COUNTIFS(C$2:C669,C669,G$2:G669,1)=1,COUNTIFS($C:$C,C669,$G:$G,1)+ROW()/10000000,""),"")</f>
        <v/>
      </c>
      <c r="Q669" s="0" t="str">
        <f aca="false">IF(K669=1,IF(COUNTIFS(C$2:C669,C669,K$2:K669,1)=1,1,0),"")</f>
        <v/>
      </c>
      <c r="R669" s="0" t="str">
        <f aca="false">IF(M669=1,IF(COUNTIFS(C$2:C669,C669,M$2:M669,1)=1,1,0),"")</f>
        <v/>
      </c>
      <c r="S669" s="0" t="str">
        <f aca="false">IF(L669=1,IF(COUNTIFS(C$2:C669,C669,L$2:L669,1)=1,1,0),"")</f>
        <v/>
      </c>
      <c r="T669" s="38" t="n">
        <f aca="false">IF(N669="","",N669+ROW()/10000000)</f>
        <v>1.0000669</v>
      </c>
      <c r="U669" s="36" t="n">
        <f aca="false">IF(G669=1,IF(B669="",1,0),"")</f>
        <v>0</v>
      </c>
    </row>
    <row r="670" customFormat="false" ht="15" hidden="false" customHeight="false" outlineLevel="0" collapsed="false">
      <c r="A670" s="35" t="n">
        <v>46086.2055671296</v>
      </c>
      <c r="B670" s="35" t="n">
        <v>46086.2055787037</v>
      </c>
      <c r="C670" s="36" t="s">
        <v>132</v>
      </c>
      <c r="D670" s="36" t="s">
        <v>133</v>
      </c>
      <c r="E670" s="36" t="s">
        <v>121</v>
      </c>
      <c r="F670" s="36" t="s">
        <v>129</v>
      </c>
      <c r="G670" s="36" t="n">
        <f aca="false">IF(A670="","",IF(AND(A670&gt;=Debut,A670&lt;Fin),1,0))</f>
        <v>1</v>
      </c>
      <c r="H670" s="36" t="n">
        <f aca="false">IF(G670=1,INT(ROUND((A670-Debut)*86400,0)/600),"")</f>
        <v>461</v>
      </c>
      <c r="I670" s="36" t="n">
        <f aca="false">IF(G670=1,INT(ROUND((A670-Debut)*86400,0)/3600),"")</f>
        <v>76</v>
      </c>
      <c r="J670" s="36" t="n">
        <f aca="false">IF(OR(A670="",B670=""),"",ROUND((B670-A670)*86400,0))</f>
        <v>1</v>
      </c>
      <c r="K670" s="37" t="n">
        <f aca="false">IF(G670=1,IF(COUNTIFS($C:$C,C670,$G:$G,1,$A:$A,"&gt;="&amp;(A670-FenetreInterm/86400),$A:$A,"&lt;="&amp;A670)&gt;=NbInterm,1,0),"")</f>
        <v>0</v>
      </c>
      <c r="L670" s="37" t="n">
        <f aca="false">IF(G670=1,IF(B670="",0,IF(J670&lt;SeuilFugitive,1,0)),"")</f>
        <v>1</v>
      </c>
      <c r="M670" s="37" t="n">
        <f aca="false">IF(G670=1,IF(B670="",IF((Fin-A670)*24&gt;SeuilFigee,1,0),IF(J670&gt;SeuilFigee*3600,1,0)),"")</f>
        <v>0</v>
      </c>
      <c r="N670" s="36" t="n">
        <f aca="false">IF(G670=1,IF(COUNTIF(H$2:H670,H670)=1,COUNTIF($H:$H,H670),""),"")</f>
        <v>6</v>
      </c>
      <c r="O670" s="0" t="str">
        <f aca="false">IF(G670=1,IF(COUNTIF(I$2:I670,I670)=1,COUNTIF($I:$I,I670),""),"")</f>
        <v/>
      </c>
      <c r="P670" s="38" t="str">
        <f aca="false">IF(G670=1,IF(COUNTIFS(C$2:C670,C670,G$2:G670,1)=1,COUNTIFS($C:$C,C670,$G:$G,1)+ROW()/10000000,""),"")</f>
        <v/>
      </c>
      <c r="Q670" s="0" t="str">
        <f aca="false">IF(K670=1,IF(COUNTIFS(C$2:C670,C670,K$2:K670,1)=1,1,0),"")</f>
        <v/>
      </c>
      <c r="R670" s="0" t="str">
        <f aca="false">IF(M670=1,IF(COUNTIFS(C$2:C670,C670,M$2:M670,1)=1,1,0),"")</f>
        <v/>
      </c>
      <c r="S670" s="36" t="n">
        <f aca="false">IF(L670=1,IF(COUNTIFS(C$2:C670,C670,L$2:L670,1)=1,1,0),"")</f>
        <v>0</v>
      </c>
      <c r="T670" s="38" t="n">
        <f aca="false">IF(N670="","",N670+ROW()/10000000)</f>
        <v>6.000067</v>
      </c>
      <c r="U670" s="36" t="n">
        <f aca="false">IF(G670=1,IF(B670="",1,0),"")</f>
        <v>0</v>
      </c>
    </row>
    <row r="671" customFormat="false" ht="15" hidden="false" customHeight="false" outlineLevel="0" collapsed="false">
      <c r="A671" s="35" t="n">
        <v>46086.2056365741</v>
      </c>
      <c r="B671" s="35" t="n">
        <v>46086.2056597222</v>
      </c>
      <c r="C671" s="36" t="s">
        <v>132</v>
      </c>
      <c r="D671" s="36" t="s">
        <v>133</v>
      </c>
      <c r="E671" s="36" t="s">
        <v>121</v>
      </c>
      <c r="F671" s="36" t="s">
        <v>129</v>
      </c>
      <c r="G671" s="36" t="n">
        <f aca="false">IF(A671="","",IF(AND(A671&gt;=Debut,A671&lt;Fin),1,0))</f>
        <v>1</v>
      </c>
      <c r="H671" s="36" t="n">
        <f aca="false">IF(G671=1,INT(ROUND((A671-Debut)*86400,0)/600),"")</f>
        <v>461</v>
      </c>
      <c r="I671" s="36" t="n">
        <f aca="false">IF(G671=1,INT(ROUND((A671-Debut)*86400,0)/3600),"")</f>
        <v>76</v>
      </c>
      <c r="J671" s="36" t="n">
        <f aca="false">IF(OR(A671="",B671=""),"",ROUND((B671-A671)*86400,0))</f>
        <v>2</v>
      </c>
      <c r="K671" s="37" t="n">
        <f aca="false">IF(G671=1,IF(COUNTIFS($C:$C,C671,$G:$G,1,$A:$A,"&gt;="&amp;(A671-FenetreInterm/86400),$A:$A,"&lt;="&amp;A671)&gt;=NbInterm,1,0),"")</f>
        <v>0</v>
      </c>
      <c r="L671" s="37" t="n">
        <f aca="false">IF(G671=1,IF(B671="",0,IF(J671&lt;SeuilFugitive,1,0)),"")</f>
        <v>1</v>
      </c>
      <c r="M671" s="37" t="n">
        <f aca="false">IF(G671=1,IF(B671="",IF((Fin-A671)*24&gt;SeuilFigee,1,0),IF(J671&gt;SeuilFigee*3600,1,0)),"")</f>
        <v>0</v>
      </c>
      <c r="N671" s="0" t="str">
        <f aca="false">IF(G671=1,IF(COUNTIF(H$2:H671,H671)=1,COUNTIF($H:$H,H671),""),"")</f>
        <v/>
      </c>
      <c r="O671" s="0" t="str">
        <f aca="false">IF(G671=1,IF(COUNTIF(I$2:I671,I671)=1,COUNTIF($I:$I,I671),""),"")</f>
        <v/>
      </c>
      <c r="P671" s="38" t="str">
        <f aca="false">IF(G671=1,IF(COUNTIFS(C$2:C671,C671,G$2:G671,1)=1,COUNTIFS($C:$C,C671,$G:$G,1)+ROW()/10000000,""),"")</f>
        <v/>
      </c>
      <c r="Q671" s="0" t="str">
        <f aca="false">IF(K671=1,IF(COUNTIFS(C$2:C671,C671,K$2:K671,1)=1,1,0),"")</f>
        <v/>
      </c>
      <c r="R671" s="0" t="str">
        <f aca="false">IF(M671=1,IF(COUNTIFS(C$2:C671,C671,M$2:M671,1)=1,1,0),"")</f>
        <v/>
      </c>
      <c r="S671" s="36" t="n">
        <f aca="false">IF(L671=1,IF(COUNTIFS(C$2:C671,C671,L$2:L671,1)=1,1,0),"")</f>
        <v>0</v>
      </c>
      <c r="T671" s="38" t="str">
        <f aca="false">IF(N671="","",N671+ROW()/10000000)</f>
        <v/>
      </c>
      <c r="U671" s="36" t="n">
        <f aca="false">IF(G671=1,IF(B671="",1,0),"")</f>
        <v>0</v>
      </c>
    </row>
    <row r="672" customFormat="false" ht="15" hidden="false" customHeight="false" outlineLevel="0" collapsed="false">
      <c r="A672" s="35" t="n">
        <v>46086.2058101852</v>
      </c>
      <c r="B672" s="35" t="n">
        <v>46086.208900463</v>
      </c>
      <c r="C672" s="36" t="s">
        <v>126</v>
      </c>
      <c r="D672" s="36" t="s">
        <v>127</v>
      </c>
      <c r="E672" s="36" t="s">
        <v>128</v>
      </c>
      <c r="F672" s="36" t="s">
        <v>129</v>
      </c>
      <c r="G672" s="36" t="n">
        <f aca="false">IF(A672="","",IF(AND(A672&gt;=Debut,A672&lt;Fin),1,0))</f>
        <v>1</v>
      </c>
      <c r="H672" s="36" t="n">
        <f aca="false">IF(G672=1,INT(ROUND((A672-Debut)*86400,0)/600),"")</f>
        <v>461</v>
      </c>
      <c r="I672" s="36" t="n">
        <f aca="false">IF(G672=1,INT(ROUND((A672-Debut)*86400,0)/3600),"")</f>
        <v>76</v>
      </c>
      <c r="J672" s="36" t="n">
        <f aca="false">IF(OR(A672="",B672=""),"",ROUND((B672-A672)*86400,0))</f>
        <v>267</v>
      </c>
      <c r="K672" s="37" t="n">
        <f aca="false">IF(G672=1,IF(COUNTIFS($C:$C,C672,$G:$G,1,$A:$A,"&gt;="&amp;(A672-FenetreInterm/86400),$A:$A,"&lt;="&amp;A672)&gt;=NbInterm,1,0),"")</f>
        <v>0</v>
      </c>
      <c r="L672" s="37" t="n">
        <f aca="false">IF(G672=1,IF(B672="",0,IF(J672&lt;SeuilFugitive,1,0)),"")</f>
        <v>0</v>
      </c>
      <c r="M672" s="37" t="n">
        <f aca="false">IF(G672=1,IF(B672="",IF((Fin-A672)*24&gt;SeuilFigee,1,0),IF(J672&gt;SeuilFigee*3600,1,0)),"")</f>
        <v>0</v>
      </c>
      <c r="N672" s="0" t="str">
        <f aca="false">IF(G672=1,IF(COUNTIF(H$2:H672,H672)=1,COUNTIF($H:$H,H672),""),"")</f>
        <v/>
      </c>
      <c r="O672" s="0" t="str">
        <f aca="false">IF(G672=1,IF(COUNTIF(I$2:I672,I672)=1,COUNTIF($I:$I,I672),""),"")</f>
        <v/>
      </c>
      <c r="P672" s="38" t="str">
        <f aca="false">IF(G672=1,IF(COUNTIFS(C$2:C672,C672,G$2:G672,1)=1,COUNTIFS($C:$C,C672,$G:$G,1)+ROW()/10000000,""),"")</f>
        <v/>
      </c>
      <c r="Q672" s="0" t="str">
        <f aca="false">IF(K672=1,IF(COUNTIFS(C$2:C672,C672,K$2:K672,1)=1,1,0),"")</f>
        <v/>
      </c>
      <c r="R672" s="0" t="str">
        <f aca="false">IF(M672=1,IF(COUNTIFS(C$2:C672,C672,M$2:M672,1)=1,1,0),"")</f>
        <v/>
      </c>
      <c r="S672" s="0" t="str">
        <f aca="false">IF(L672=1,IF(COUNTIFS(C$2:C672,C672,L$2:L672,1)=1,1,0),"")</f>
        <v/>
      </c>
      <c r="T672" s="38" t="str">
        <f aca="false">IF(N672="","",N672+ROW()/10000000)</f>
        <v/>
      </c>
      <c r="U672" s="36" t="n">
        <f aca="false">IF(G672=1,IF(B672="",1,0),"")</f>
        <v>0</v>
      </c>
    </row>
    <row r="673" customFormat="false" ht="15" hidden="false" customHeight="false" outlineLevel="0" collapsed="false">
      <c r="A673" s="35" t="n">
        <v>46086.2060648148</v>
      </c>
      <c r="B673" s="35" t="n">
        <v>46086.2061111111</v>
      </c>
      <c r="C673" s="36" t="s">
        <v>132</v>
      </c>
      <c r="D673" s="36" t="s">
        <v>133</v>
      </c>
      <c r="E673" s="36" t="s">
        <v>121</v>
      </c>
      <c r="F673" s="36" t="s">
        <v>129</v>
      </c>
      <c r="G673" s="36" t="n">
        <f aca="false">IF(A673="","",IF(AND(A673&gt;=Debut,A673&lt;Fin),1,0))</f>
        <v>1</v>
      </c>
      <c r="H673" s="36" t="n">
        <f aca="false">IF(G673=1,INT(ROUND((A673-Debut)*86400,0)/600),"")</f>
        <v>461</v>
      </c>
      <c r="I673" s="36" t="n">
        <f aca="false">IF(G673=1,INT(ROUND((A673-Debut)*86400,0)/3600),"")</f>
        <v>76</v>
      </c>
      <c r="J673" s="36" t="n">
        <f aca="false">IF(OR(A673="",B673=""),"",ROUND((B673-A673)*86400,0))</f>
        <v>4</v>
      </c>
      <c r="K673" s="37" t="n">
        <f aca="false">IF(G673=1,IF(COUNTIFS($C:$C,C673,$G:$G,1,$A:$A,"&gt;="&amp;(A673-FenetreInterm/86400),$A:$A,"&lt;="&amp;A673)&gt;=NbInterm,1,0),"")</f>
        <v>1</v>
      </c>
      <c r="L673" s="37" t="n">
        <f aca="false">IF(G673=1,IF(B673="",0,IF(J673&lt;SeuilFugitive,1,0)),"")</f>
        <v>1</v>
      </c>
      <c r="M673" s="37" t="n">
        <f aca="false">IF(G673=1,IF(B673="",IF((Fin-A673)*24&gt;SeuilFigee,1,0),IF(J673&gt;SeuilFigee*3600,1,0)),"")</f>
        <v>0</v>
      </c>
      <c r="N673" s="0" t="str">
        <f aca="false">IF(G673=1,IF(COUNTIF(H$2:H673,H673)=1,COUNTIF($H:$H,H673),""),"")</f>
        <v/>
      </c>
      <c r="O673" s="0" t="str">
        <f aca="false">IF(G673=1,IF(COUNTIF(I$2:I673,I673)=1,COUNTIF($I:$I,I673),""),"")</f>
        <v/>
      </c>
      <c r="P673" s="38" t="str">
        <f aca="false">IF(G673=1,IF(COUNTIFS(C$2:C673,C673,G$2:G673,1)=1,COUNTIFS($C:$C,C673,$G:$G,1)+ROW()/10000000,""),"")</f>
        <v/>
      </c>
      <c r="Q673" s="36" t="n">
        <f aca="false">IF(K673=1,IF(COUNTIFS(C$2:C673,C673,K$2:K673,1)=1,1,0),"")</f>
        <v>0</v>
      </c>
      <c r="R673" s="0" t="str">
        <f aca="false">IF(M673=1,IF(COUNTIFS(C$2:C673,C673,M$2:M673,1)=1,1,0),"")</f>
        <v/>
      </c>
      <c r="S673" s="36" t="n">
        <f aca="false">IF(L673=1,IF(COUNTIFS(C$2:C673,C673,L$2:L673,1)=1,1,0),"")</f>
        <v>0</v>
      </c>
      <c r="T673" s="38" t="str">
        <f aca="false">IF(N673="","",N673+ROW()/10000000)</f>
        <v/>
      </c>
      <c r="U673" s="36" t="n">
        <f aca="false">IF(G673=1,IF(B673="",1,0),"")</f>
        <v>0</v>
      </c>
    </row>
    <row r="674" customFormat="false" ht="15" hidden="false" customHeight="false" outlineLevel="0" collapsed="false">
      <c r="A674" s="35" t="n">
        <v>46086.2071875</v>
      </c>
      <c r="B674" s="35" t="n">
        <v>46086.2076157407</v>
      </c>
      <c r="C674" s="36" t="s">
        <v>130</v>
      </c>
      <c r="D674" s="36" t="s">
        <v>131</v>
      </c>
      <c r="E674" s="36" t="s">
        <v>121</v>
      </c>
      <c r="F674" s="36" t="s">
        <v>129</v>
      </c>
      <c r="G674" s="36" t="n">
        <f aca="false">IF(A674="","",IF(AND(A674&gt;=Debut,A674&lt;Fin),1,0))</f>
        <v>1</v>
      </c>
      <c r="H674" s="36" t="n">
        <f aca="false">IF(G674=1,INT(ROUND((A674-Debut)*86400,0)/600),"")</f>
        <v>461</v>
      </c>
      <c r="I674" s="36" t="n">
        <f aca="false">IF(G674=1,INT(ROUND((A674-Debut)*86400,0)/3600),"")</f>
        <v>76</v>
      </c>
      <c r="J674" s="36" t="n">
        <f aca="false">IF(OR(A674="",B674=""),"",ROUND((B674-A674)*86400,0))</f>
        <v>37</v>
      </c>
      <c r="K674" s="37" t="n">
        <f aca="false">IF(G674=1,IF(COUNTIFS($C:$C,C674,$G:$G,1,$A:$A,"&gt;="&amp;(A674-FenetreInterm/86400),$A:$A,"&lt;="&amp;A674)&gt;=NbInterm,1,0),"")</f>
        <v>0</v>
      </c>
      <c r="L674" s="37" t="n">
        <f aca="false">IF(G674=1,IF(B674="",0,IF(J674&lt;SeuilFugitive,1,0)),"")</f>
        <v>0</v>
      </c>
      <c r="M674" s="37" t="n">
        <f aca="false">IF(G674=1,IF(B674="",IF((Fin-A674)*24&gt;SeuilFigee,1,0),IF(J674&gt;SeuilFigee*3600,1,0)),"")</f>
        <v>0</v>
      </c>
      <c r="N674" s="0" t="str">
        <f aca="false">IF(G674=1,IF(COUNTIF(H$2:H674,H674)=1,COUNTIF($H:$H,H674),""),"")</f>
        <v/>
      </c>
      <c r="O674" s="0" t="str">
        <f aca="false">IF(G674=1,IF(COUNTIF(I$2:I674,I674)=1,COUNTIF($I:$I,I674),""),"")</f>
        <v/>
      </c>
      <c r="P674" s="38" t="str">
        <f aca="false">IF(G674=1,IF(COUNTIFS(C$2:C674,C674,G$2:G674,1)=1,COUNTIFS($C:$C,C674,$G:$G,1)+ROW()/10000000,""),"")</f>
        <v/>
      </c>
      <c r="Q674" s="0" t="str">
        <f aca="false">IF(K674=1,IF(COUNTIFS(C$2:C674,C674,K$2:K674,1)=1,1,0),"")</f>
        <v/>
      </c>
      <c r="R674" s="0" t="str">
        <f aca="false">IF(M674=1,IF(COUNTIFS(C$2:C674,C674,M$2:M674,1)=1,1,0),"")</f>
        <v/>
      </c>
      <c r="S674" s="0" t="str">
        <f aca="false">IF(L674=1,IF(COUNTIFS(C$2:C674,C674,L$2:L674,1)=1,1,0),"")</f>
        <v/>
      </c>
      <c r="T674" s="38" t="str">
        <f aca="false">IF(N674="","",N674+ROW()/10000000)</f>
        <v/>
      </c>
      <c r="U674" s="36" t="n">
        <f aca="false">IF(G674=1,IF(B674="",1,0),"")</f>
        <v>0</v>
      </c>
    </row>
    <row r="675" customFormat="false" ht="15" hidden="false" customHeight="false" outlineLevel="0" collapsed="false">
      <c r="A675" s="35" t="n">
        <v>46086.2073263889</v>
      </c>
      <c r="B675" s="35" t="n">
        <v>46086.2091898148</v>
      </c>
      <c r="C675" s="36" t="s">
        <v>162</v>
      </c>
      <c r="D675" s="36" t="s">
        <v>163</v>
      </c>
      <c r="E675" s="36" t="s">
        <v>128</v>
      </c>
      <c r="F675" s="36" t="s">
        <v>129</v>
      </c>
      <c r="G675" s="36" t="n">
        <f aca="false">IF(A675="","",IF(AND(A675&gt;=Debut,A675&lt;Fin),1,0))</f>
        <v>1</v>
      </c>
      <c r="H675" s="36" t="n">
        <f aca="false">IF(G675=1,INT(ROUND((A675-Debut)*86400,0)/600),"")</f>
        <v>461</v>
      </c>
      <c r="I675" s="36" t="n">
        <f aca="false">IF(G675=1,INT(ROUND((A675-Debut)*86400,0)/3600),"")</f>
        <v>76</v>
      </c>
      <c r="J675" s="36" t="n">
        <f aca="false">IF(OR(A675="",B675=""),"",ROUND((B675-A675)*86400,0))</f>
        <v>161</v>
      </c>
      <c r="K675" s="37" t="n">
        <f aca="false">IF(G675=1,IF(COUNTIFS($C:$C,C675,$G:$G,1,$A:$A,"&gt;="&amp;(A675-FenetreInterm/86400),$A:$A,"&lt;="&amp;A675)&gt;=NbInterm,1,0),"")</f>
        <v>0</v>
      </c>
      <c r="L675" s="37" t="n">
        <f aca="false">IF(G675=1,IF(B675="",0,IF(J675&lt;SeuilFugitive,1,0)),"")</f>
        <v>0</v>
      </c>
      <c r="M675" s="37" t="n">
        <f aca="false">IF(G675=1,IF(B675="",IF((Fin-A675)*24&gt;SeuilFigee,1,0),IF(J675&gt;SeuilFigee*3600,1,0)),"")</f>
        <v>0</v>
      </c>
      <c r="N675" s="0" t="str">
        <f aca="false">IF(G675=1,IF(COUNTIF(H$2:H675,H675)=1,COUNTIF($H:$H,H675),""),"")</f>
        <v/>
      </c>
      <c r="O675" s="0" t="str">
        <f aca="false">IF(G675=1,IF(COUNTIF(I$2:I675,I675)=1,COUNTIF($I:$I,I675),""),"")</f>
        <v/>
      </c>
      <c r="P675" s="38" t="str">
        <f aca="false">IF(G675=1,IF(COUNTIFS(C$2:C675,C675,G$2:G675,1)=1,COUNTIFS($C:$C,C675,$G:$G,1)+ROW()/10000000,""),"")</f>
        <v/>
      </c>
      <c r="Q675" s="0" t="str">
        <f aca="false">IF(K675=1,IF(COUNTIFS(C$2:C675,C675,K$2:K675,1)=1,1,0),"")</f>
        <v/>
      </c>
      <c r="R675" s="0" t="str">
        <f aca="false">IF(M675=1,IF(COUNTIFS(C$2:C675,C675,M$2:M675,1)=1,1,0),"")</f>
        <v/>
      </c>
      <c r="S675" s="0" t="str">
        <f aca="false">IF(L675=1,IF(COUNTIFS(C$2:C675,C675,L$2:L675,1)=1,1,0),"")</f>
        <v/>
      </c>
      <c r="T675" s="38" t="str">
        <f aca="false">IF(N675="","",N675+ROW()/10000000)</f>
        <v/>
      </c>
      <c r="U675" s="36" t="n">
        <f aca="false">IF(G675=1,IF(B675="",1,0),"")</f>
        <v>0</v>
      </c>
    </row>
    <row r="676" customFormat="false" ht="15" hidden="false" customHeight="false" outlineLevel="0" collapsed="false">
      <c r="A676" s="35" t="n">
        <v>46086.2090972222</v>
      </c>
      <c r="B676" s="35" t="n">
        <v>46086.2119560185</v>
      </c>
      <c r="C676" s="36" t="s">
        <v>136</v>
      </c>
      <c r="D676" s="36" t="s">
        <v>137</v>
      </c>
      <c r="E676" s="36" t="s">
        <v>121</v>
      </c>
      <c r="F676" s="36" t="s">
        <v>125</v>
      </c>
      <c r="G676" s="36" t="n">
        <f aca="false">IF(A676="","",IF(AND(A676&gt;=Debut,A676&lt;Fin),1,0))</f>
        <v>1</v>
      </c>
      <c r="H676" s="36" t="n">
        <f aca="false">IF(G676=1,INT(ROUND((A676-Debut)*86400,0)/600),"")</f>
        <v>462</v>
      </c>
      <c r="I676" s="36" t="n">
        <f aca="false">IF(G676=1,INT(ROUND((A676-Debut)*86400,0)/3600),"")</f>
        <v>77</v>
      </c>
      <c r="J676" s="36" t="n">
        <f aca="false">IF(OR(A676="",B676=""),"",ROUND((B676-A676)*86400,0))</f>
        <v>247</v>
      </c>
      <c r="K676" s="37" t="n">
        <f aca="false">IF(G676=1,IF(COUNTIFS($C:$C,C676,$G:$G,1,$A:$A,"&gt;="&amp;(A676-FenetreInterm/86400),$A:$A,"&lt;="&amp;A676)&gt;=NbInterm,1,0),"")</f>
        <v>0</v>
      </c>
      <c r="L676" s="37" t="n">
        <f aca="false">IF(G676=1,IF(B676="",0,IF(J676&lt;SeuilFugitive,1,0)),"")</f>
        <v>0</v>
      </c>
      <c r="M676" s="37" t="n">
        <f aca="false">IF(G676=1,IF(B676="",IF((Fin-A676)*24&gt;SeuilFigee,1,0),IF(J676&gt;SeuilFigee*3600,1,0)),"")</f>
        <v>0</v>
      </c>
      <c r="N676" s="36" t="n">
        <f aca="false">IF(G676=1,IF(COUNTIF(H$2:H676,H676)=1,COUNTIF($H:$H,H676),""),"")</f>
        <v>1</v>
      </c>
      <c r="O676" s="36" t="n">
        <f aca="false">IF(G676=1,IF(COUNTIF(I$2:I676,I676)=1,COUNTIF($I:$I,I676),""),"")</f>
        <v>5</v>
      </c>
      <c r="P676" s="38" t="str">
        <f aca="false">IF(G676=1,IF(COUNTIFS(C$2:C676,C676,G$2:G676,1)=1,COUNTIFS($C:$C,C676,$G:$G,1)+ROW()/10000000,""),"")</f>
        <v/>
      </c>
      <c r="Q676" s="0" t="str">
        <f aca="false">IF(K676=1,IF(COUNTIFS(C$2:C676,C676,K$2:K676,1)=1,1,0),"")</f>
        <v/>
      </c>
      <c r="R676" s="0" t="str">
        <f aca="false">IF(M676=1,IF(COUNTIFS(C$2:C676,C676,M$2:M676,1)=1,1,0),"")</f>
        <v/>
      </c>
      <c r="S676" s="0" t="str">
        <f aca="false">IF(L676=1,IF(COUNTIFS(C$2:C676,C676,L$2:L676,1)=1,1,0),"")</f>
        <v/>
      </c>
      <c r="T676" s="38" t="n">
        <f aca="false">IF(N676="","",N676+ROW()/10000000)</f>
        <v>1.0000676</v>
      </c>
      <c r="U676" s="36" t="n">
        <f aca="false">IF(G676=1,IF(B676="",1,0),"")</f>
        <v>0</v>
      </c>
    </row>
    <row r="677" customFormat="false" ht="15" hidden="false" customHeight="false" outlineLevel="0" collapsed="false">
      <c r="A677" s="35" t="n">
        <v>46086.2173726852</v>
      </c>
      <c r="B677" s="35" t="n">
        <v>46086.2202314815</v>
      </c>
      <c r="C677" s="36" t="s">
        <v>136</v>
      </c>
      <c r="D677" s="36" t="s">
        <v>137</v>
      </c>
      <c r="E677" s="36" t="s">
        <v>121</v>
      </c>
      <c r="F677" s="36" t="s">
        <v>125</v>
      </c>
      <c r="G677" s="36" t="n">
        <f aca="false">IF(A677="","",IF(AND(A677&gt;=Debut,A677&lt;Fin),1,0))</f>
        <v>1</v>
      </c>
      <c r="H677" s="36" t="n">
        <f aca="false">IF(G677=1,INT(ROUND((A677-Debut)*86400,0)/600),"")</f>
        <v>463</v>
      </c>
      <c r="I677" s="36" t="n">
        <f aca="false">IF(G677=1,INT(ROUND((A677-Debut)*86400,0)/3600),"")</f>
        <v>77</v>
      </c>
      <c r="J677" s="36" t="n">
        <f aca="false">IF(OR(A677="",B677=""),"",ROUND((B677-A677)*86400,0))</f>
        <v>247</v>
      </c>
      <c r="K677" s="37" t="n">
        <f aca="false">IF(G677=1,IF(COUNTIFS($C:$C,C677,$G:$G,1,$A:$A,"&gt;="&amp;(A677-FenetreInterm/86400),$A:$A,"&lt;="&amp;A677)&gt;=NbInterm,1,0),"")</f>
        <v>0</v>
      </c>
      <c r="L677" s="37" t="n">
        <f aca="false">IF(G677=1,IF(B677="",0,IF(J677&lt;SeuilFugitive,1,0)),"")</f>
        <v>0</v>
      </c>
      <c r="M677" s="37" t="n">
        <f aca="false">IF(G677=1,IF(B677="",IF((Fin-A677)*24&gt;SeuilFigee,1,0),IF(J677&gt;SeuilFigee*3600,1,0)),"")</f>
        <v>0</v>
      </c>
      <c r="N677" s="36" t="n">
        <f aca="false">IF(G677=1,IF(COUNTIF(H$2:H677,H677)=1,COUNTIF($H:$H,H677),""),"")</f>
        <v>1</v>
      </c>
      <c r="O677" s="0" t="str">
        <f aca="false">IF(G677=1,IF(COUNTIF(I$2:I677,I677)=1,COUNTIF($I:$I,I677),""),"")</f>
        <v/>
      </c>
      <c r="P677" s="38" t="str">
        <f aca="false">IF(G677=1,IF(COUNTIFS(C$2:C677,C677,G$2:G677,1)=1,COUNTIFS($C:$C,C677,$G:$G,1)+ROW()/10000000,""),"")</f>
        <v/>
      </c>
      <c r="Q677" s="0" t="str">
        <f aca="false">IF(K677=1,IF(COUNTIFS(C$2:C677,C677,K$2:K677,1)=1,1,0),"")</f>
        <v/>
      </c>
      <c r="R677" s="0" t="str">
        <f aca="false">IF(M677=1,IF(COUNTIFS(C$2:C677,C677,M$2:M677,1)=1,1,0),"")</f>
        <v/>
      </c>
      <c r="S677" s="0" t="str">
        <f aca="false">IF(L677=1,IF(COUNTIFS(C$2:C677,C677,L$2:L677,1)=1,1,0),"")</f>
        <v/>
      </c>
      <c r="T677" s="38" t="n">
        <f aca="false">IF(N677="","",N677+ROW()/10000000)</f>
        <v>1.0000677</v>
      </c>
      <c r="U677" s="36" t="n">
        <f aca="false">IF(G677=1,IF(B677="",1,0),"")</f>
        <v>0</v>
      </c>
    </row>
    <row r="678" customFormat="false" ht="15" hidden="false" customHeight="false" outlineLevel="0" collapsed="false">
      <c r="A678" s="35" t="n">
        <v>46086.2247916667</v>
      </c>
      <c r="B678" s="35" t="n">
        <v>46086.2344212963</v>
      </c>
      <c r="C678" s="36" t="s">
        <v>147</v>
      </c>
      <c r="D678" s="36" t="s">
        <v>148</v>
      </c>
      <c r="E678" s="36" t="s">
        <v>128</v>
      </c>
      <c r="F678" s="36" t="s">
        <v>125</v>
      </c>
      <c r="G678" s="36" t="n">
        <f aca="false">IF(A678="","",IF(AND(A678&gt;=Debut,A678&lt;Fin),1,0))</f>
        <v>1</v>
      </c>
      <c r="H678" s="36" t="n">
        <f aca="false">IF(G678=1,INT(ROUND((A678-Debut)*86400,0)/600),"")</f>
        <v>464</v>
      </c>
      <c r="I678" s="36" t="n">
        <f aca="false">IF(G678=1,INT(ROUND((A678-Debut)*86400,0)/3600),"")</f>
        <v>77</v>
      </c>
      <c r="J678" s="36" t="n">
        <f aca="false">IF(OR(A678="",B678=""),"",ROUND((B678-A678)*86400,0))</f>
        <v>832</v>
      </c>
      <c r="K678" s="37" t="n">
        <f aca="false">IF(G678=1,IF(COUNTIFS($C:$C,C678,$G:$G,1,$A:$A,"&gt;="&amp;(A678-FenetreInterm/86400),$A:$A,"&lt;="&amp;A678)&gt;=NbInterm,1,0),"")</f>
        <v>0</v>
      </c>
      <c r="L678" s="37" t="n">
        <f aca="false">IF(G678=1,IF(B678="",0,IF(J678&lt;SeuilFugitive,1,0)),"")</f>
        <v>0</v>
      </c>
      <c r="M678" s="37" t="n">
        <f aca="false">IF(G678=1,IF(B678="",IF((Fin-A678)*24&gt;SeuilFigee,1,0),IF(J678&gt;SeuilFigee*3600,1,0)),"")</f>
        <v>0</v>
      </c>
      <c r="N678" s="36" t="n">
        <f aca="false">IF(G678=1,IF(COUNTIF(H$2:H678,H678)=1,COUNTIF($H:$H,H678),""),"")</f>
        <v>1</v>
      </c>
      <c r="O678" s="0" t="str">
        <f aca="false">IF(G678=1,IF(COUNTIF(I$2:I678,I678)=1,COUNTIF($I:$I,I678),""),"")</f>
        <v/>
      </c>
      <c r="P678" s="38" t="str">
        <f aca="false">IF(G678=1,IF(COUNTIFS(C$2:C678,C678,G$2:G678,1)=1,COUNTIFS($C:$C,C678,$G:$G,1)+ROW()/10000000,""),"")</f>
        <v/>
      </c>
      <c r="Q678" s="0" t="str">
        <f aca="false">IF(K678=1,IF(COUNTIFS(C$2:C678,C678,K$2:K678,1)=1,1,0),"")</f>
        <v/>
      </c>
      <c r="R678" s="0" t="str">
        <f aca="false">IF(M678=1,IF(COUNTIFS(C$2:C678,C678,M$2:M678,1)=1,1,0),"")</f>
        <v/>
      </c>
      <c r="S678" s="0" t="str">
        <f aca="false">IF(L678=1,IF(COUNTIFS(C$2:C678,C678,L$2:L678,1)=1,1,0),"")</f>
        <v/>
      </c>
      <c r="T678" s="38" t="n">
        <f aca="false">IF(N678="","",N678+ROW()/10000000)</f>
        <v>1.0000678</v>
      </c>
      <c r="U678" s="36" t="n">
        <f aca="false">IF(G678=1,IF(B678="",1,0),"")</f>
        <v>0</v>
      </c>
    </row>
    <row r="679" customFormat="false" ht="15" hidden="false" customHeight="false" outlineLevel="0" collapsed="false">
      <c r="A679" s="35" t="n">
        <v>46086.238900463</v>
      </c>
      <c r="B679" s="35" t="n">
        <v>46086.2483217593</v>
      </c>
      <c r="C679" s="36" t="s">
        <v>142</v>
      </c>
      <c r="D679" s="36" t="s">
        <v>143</v>
      </c>
      <c r="E679" s="36" t="s">
        <v>121</v>
      </c>
      <c r="F679" s="36" t="s">
        <v>144</v>
      </c>
      <c r="G679" s="36" t="n">
        <f aca="false">IF(A679="","",IF(AND(A679&gt;=Debut,A679&lt;Fin),1,0))</f>
        <v>1</v>
      </c>
      <c r="H679" s="36" t="n">
        <f aca="false">IF(G679=1,INT(ROUND((A679-Debut)*86400,0)/600),"")</f>
        <v>466</v>
      </c>
      <c r="I679" s="36" t="n">
        <f aca="false">IF(G679=1,INT(ROUND((A679-Debut)*86400,0)/3600),"")</f>
        <v>77</v>
      </c>
      <c r="J679" s="36" t="n">
        <f aca="false">IF(OR(A679="",B679=""),"",ROUND((B679-A679)*86400,0))</f>
        <v>814</v>
      </c>
      <c r="K679" s="37" t="n">
        <f aca="false">IF(G679=1,IF(COUNTIFS($C:$C,C679,$G:$G,1,$A:$A,"&gt;="&amp;(A679-FenetreInterm/86400),$A:$A,"&lt;="&amp;A679)&gt;=NbInterm,1,0),"")</f>
        <v>0</v>
      </c>
      <c r="L679" s="37" t="n">
        <f aca="false">IF(G679=1,IF(B679="",0,IF(J679&lt;SeuilFugitive,1,0)),"")</f>
        <v>0</v>
      </c>
      <c r="M679" s="37" t="n">
        <f aca="false">IF(G679=1,IF(B679="",IF((Fin-A679)*24&gt;SeuilFigee,1,0),IF(J679&gt;SeuilFigee*3600,1,0)),"")</f>
        <v>0</v>
      </c>
      <c r="N679" s="36" t="n">
        <f aca="false">IF(G679=1,IF(COUNTIF(H$2:H679,H679)=1,COUNTIF($H:$H,H679),""),"")</f>
        <v>1</v>
      </c>
      <c r="O679" s="0" t="str">
        <f aca="false">IF(G679=1,IF(COUNTIF(I$2:I679,I679)=1,COUNTIF($I:$I,I679),""),"")</f>
        <v/>
      </c>
      <c r="P679" s="38" t="str">
        <f aca="false">IF(G679=1,IF(COUNTIFS(C$2:C679,C679,G$2:G679,1)=1,COUNTIFS($C:$C,C679,$G:$G,1)+ROW()/10000000,""),"")</f>
        <v/>
      </c>
      <c r="Q679" s="0" t="str">
        <f aca="false">IF(K679=1,IF(COUNTIFS(C$2:C679,C679,K$2:K679,1)=1,1,0),"")</f>
        <v/>
      </c>
      <c r="R679" s="0" t="str">
        <f aca="false">IF(M679=1,IF(COUNTIFS(C$2:C679,C679,M$2:M679,1)=1,1,0),"")</f>
        <v/>
      </c>
      <c r="S679" s="0" t="str">
        <f aca="false">IF(L679=1,IF(COUNTIFS(C$2:C679,C679,L$2:L679,1)=1,1,0),"")</f>
        <v/>
      </c>
      <c r="T679" s="38" t="n">
        <f aca="false">IF(N679="","",N679+ROW()/10000000)</f>
        <v>1.0000679</v>
      </c>
      <c r="U679" s="36" t="n">
        <f aca="false">IF(G679=1,IF(B679="",1,0),"")</f>
        <v>0</v>
      </c>
    </row>
    <row r="680" customFormat="false" ht="15" hidden="false" customHeight="false" outlineLevel="0" collapsed="false">
      <c r="A680" s="35" t="n">
        <v>46086.2472800926</v>
      </c>
      <c r="B680" s="35" t="n">
        <v>46086.2502546296</v>
      </c>
      <c r="C680" s="36" t="s">
        <v>136</v>
      </c>
      <c r="D680" s="36" t="s">
        <v>137</v>
      </c>
      <c r="E680" s="36" t="s">
        <v>121</v>
      </c>
      <c r="F680" s="36" t="s">
        <v>125</v>
      </c>
      <c r="G680" s="36" t="n">
        <f aca="false">IF(A680="","",IF(AND(A680&gt;=Debut,A680&lt;Fin),1,0))</f>
        <v>1</v>
      </c>
      <c r="H680" s="36" t="n">
        <f aca="false">IF(G680=1,INT(ROUND((A680-Debut)*86400,0)/600),"")</f>
        <v>467</v>
      </c>
      <c r="I680" s="36" t="n">
        <f aca="false">IF(G680=1,INT(ROUND((A680-Debut)*86400,0)/3600),"")</f>
        <v>77</v>
      </c>
      <c r="J680" s="36" t="n">
        <f aca="false">IF(OR(A680="",B680=""),"",ROUND((B680-A680)*86400,0))</f>
        <v>257</v>
      </c>
      <c r="K680" s="37" t="n">
        <f aca="false">IF(G680=1,IF(COUNTIFS($C:$C,C680,$G:$G,1,$A:$A,"&gt;="&amp;(A680-FenetreInterm/86400),$A:$A,"&lt;="&amp;A680)&gt;=NbInterm,1,0),"")</f>
        <v>0</v>
      </c>
      <c r="L680" s="37" t="n">
        <f aca="false">IF(G680=1,IF(B680="",0,IF(J680&lt;SeuilFugitive,1,0)),"")</f>
        <v>0</v>
      </c>
      <c r="M680" s="37" t="n">
        <f aca="false">IF(G680=1,IF(B680="",IF((Fin-A680)*24&gt;SeuilFigee,1,0),IF(J680&gt;SeuilFigee*3600,1,0)),"")</f>
        <v>0</v>
      </c>
      <c r="N680" s="36" t="n">
        <f aca="false">IF(G680=1,IF(COUNTIF(H$2:H680,H680)=1,COUNTIF($H:$H,H680),""),"")</f>
        <v>1</v>
      </c>
      <c r="O680" s="0" t="str">
        <f aca="false">IF(G680=1,IF(COUNTIF(I$2:I680,I680)=1,COUNTIF($I:$I,I680),""),"")</f>
        <v/>
      </c>
      <c r="P680" s="38" t="str">
        <f aca="false">IF(G680=1,IF(COUNTIFS(C$2:C680,C680,G$2:G680,1)=1,COUNTIFS($C:$C,C680,$G:$G,1)+ROW()/10000000,""),"")</f>
        <v/>
      </c>
      <c r="Q680" s="0" t="str">
        <f aca="false">IF(K680=1,IF(COUNTIFS(C$2:C680,C680,K$2:K680,1)=1,1,0),"")</f>
        <v/>
      </c>
      <c r="R680" s="0" t="str">
        <f aca="false">IF(M680=1,IF(COUNTIFS(C$2:C680,C680,M$2:M680,1)=1,1,0),"")</f>
        <v/>
      </c>
      <c r="S680" s="0" t="str">
        <f aca="false">IF(L680=1,IF(COUNTIFS(C$2:C680,C680,L$2:L680,1)=1,1,0),"")</f>
        <v/>
      </c>
      <c r="T680" s="38" t="n">
        <f aca="false">IF(N680="","",N680+ROW()/10000000)</f>
        <v>1.000068</v>
      </c>
      <c r="U680" s="36" t="n">
        <f aca="false">IF(G680=1,IF(B680="",1,0),"")</f>
        <v>0</v>
      </c>
    </row>
    <row r="681" customFormat="false" ht="15" hidden="false" customHeight="false" outlineLevel="0" collapsed="false">
      <c r="A681" s="35" t="n">
        <v>46086.2502777778</v>
      </c>
      <c r="B681" s="35" t="n">
        <v>46086.2518981482</v>
      </c>
      <c r="C681" s="36" t="s">
        <v>136</v>
      </c>
      <c r="D681" s="36" t="s">
        <v>137</v>
      </c>
      <c r="E681" s="36" t="s">
        <v>121</v>
      </c>
      <c r="F681" s="36" t="s">
        <v>125</v>
      </c>
      <c r="G681" s="36" t="n">
        <f aca="false">IF(A681="","",IF(AND(A681&gt;=Debut,A681&lt;Fin),1,0))</f>
        <v>1</v>
      </c>
      <c r="H681" s="36" t="n">
        <f aca="false">IF(G681=1,INT(ROUND((A681-Debut)*86400,0)/600),"")</f>
        <v>468</v>
      </c>
      <c r="I681" s="36" t="n">
        <f aca="false">IF(G681=1,INT(ROUND((A681-Debut)*86400,0)/3600),"")</f>
        <v>78</v>
      </c>
      <c r="J681" s="36" t="n">
        <f aca="false">IF(OR(A681="",B681=""),"",ROUND((B681-A681)*86400,0))</f>
        <v>140</v>
      </c>
      <c r="K681" s="37" t="n">
        <f aca="false">IF(G681=1,IF(COUNTIFS($C:$C,C681,$G:$G,1,$A:$A,"&gt;="&amp;(A681-FenetreInterm/86400),$A:$A,"&lt;="&amp;A681)&gt;=NbInterm,1,0),"")</f>
        <v>0</v>
      </c>
      <c r="L681" s="37" t="n">
        <f aca="false">IF(G681=1,IF(B681="",0,IF(J681&lt;SeuilFugitive,1,0)),"")</f>
        <v>0</v>
      </c>
      <c r="M681" s="37" t="n">
        <f aca="false">IF(G681=1,IF(B681="",IF((Fin-A681)*24&gt;SeuilFigee,1,0),IF(J681&gt;SeuilFigee*3600,1,0)),"")</f>
        <v>0</v>
      </c>
      <c r="N681" s="36" t="n">
        <f aca="false">IF(G681=1,IF(COUNTIF(H$2:H681,H681)=1,COUNTIF($H:$H,H681),""),"")</f>
        <v>1</v>
      </c>
      <c r="O681" s="36" t="n">
        <f aca="false">IF(G681=1,IF(COUNTIF(I$2:I681,I681)=1,COUNTIF($I:$I,I681),""),"")</f>
        <v>8</v>
      </c>
      <c r="P681" s="38" t="str">
        <f aca="false">IF(G681=1,IF(COUNTIFS(C$2:C681,C681,G$2:G681,1)=1,COUNTIFS($C:$C,C681,$G:$G,1)+ROW()/10000000,""),"")</f>
        <v/>
      </c>
      <c r="Q681" s="0" t="str">
        <f aca="false">IF(K681=1,IF(COUNTIFS(C$2:C681,C681,K$2:K681,1)=1,1,0),"")</f>
        <v/>
      </c>
      <c r="R681" s="0" t="str">
        <f aca="false">IF(M681=1,IF(COUNTIFS(C$2:C681,C681,M$2:M681,1)=1,1,0),"")</f>
        <v/>
      </c>
      <c r="S681" s="0" t="str">
        <f aca="false">IF(L681=1,IF(COUNTIFS(C$2:C681,C681,L$2:L681,1)=1,1,0),"")</f>
        <v/>
      </c>
      <c r="T681" s="38" t="n">
        <f aca="false">IF(N681="","",N681+ROW()/10000000)</f>
        <v>1.0000681</v>
      </c>
      <c r="U681" s="36" t="n">
        <f aca="false">IF(G681=1,IF(B681="",1,0),"")</f>
        <v>0</v>
      </c>
    </row>
    <row r="682" customFormat="false" ht="15" hidden="false" customHeight="false" outlineLevel="0" collapsed="false">
      <c r="A682" s="35" t="n">
        <v>46086.2608796296</v>
      </c>
      <c r="B682" s="35" t="n">
        <v>46086.2623842593</v>
      </c>
      <c r="C682" s="36" t="s">
        <v>136</v>
      </c>
      <c r="D682" s="36" t="s">
        <v>137</v>
      </c>
      <c r="E682" s="36" t="s">
        <v>121</v>
      </c>
      <c r="F682" s="36" t="s">
        <v>125</v>
      </c>
      <c r="G682" s="36" t="n">
        <f aca="false">IF(A682="","",IF(AND(A682&gt;=Debut,A682&lt;Fin),1,0))</f>
        <v>1</v>
      </c>
      <c r="H682" s="36" t="n">
        <f aca="false">IF(G682=1,INT(ROUND((A682-Debut)*86400,0)/600),"")</f>
        <v>469</v>
      </c>
      <c r="I682" s="36" t="n">
        <f aca="false">IF(G682=1,INT(ROUND((A682-Debut)*86400,0)/3600),"")</f>
        <v>78</v>
      </c>
      <c r="J682" s="36" t="n">
        <f aca="false">IF(OR(A682="",B682=""),"",ROUND((B682-A682)*86400,0))</f>
        <v>130</v>
      </c>
      <c r="K682" s="37" t="n">
        <f aca="false">IF(G682=1,IF(COUNTIFS($C:$C,C682,$G:$G,1,$A:$A,"&gt;="&amp;(A682-FenetreInterm/86400),$A:$A,"&lt;="&amp;A682)&gt;=NbInterm,1,0),"")</f>
        <v>0</v>
      </c>
      <c r="L682" s="37" t="n">
        <f aca="false">IF(G682=1,IF(B682="",0,IF(J682&lt;SeuilFugitive,1,0)),"")</f>
        <v>0</v>
      </c>
      <c r="M682" s="37" t="n">
        <f aca="false">IF(G682=1,IF(B682="",IF((Fin-A682)*24&gt;SeuilFigee,1,0),IF(J682&gt;SeuilFigee*3600,1,0)),"")</f>
        <v>0</v>
      </c>
      <c r="N682" s="36" t="n">
        <f aca="false">IF(G682=1,IF(COUNTIF(H$2:H682,H682)=1,COUNTIF($H:$H,H682),""),"")</f>
        <v>1</v>
      </c>
      <c r="O682" s="0" t="str">
        <f aca="false">IF(G682=1,IF(COUNTIF(I$2:I682,I682)=1,COUNTIF($I:$I,I682),""),"")</f>
        <v/>
      </c>
      <c r="P682" s="38" t="str">
        <f aca="false">IF(G682=1,IF(COUNTIFS(C$2:C682,C682,G$2:G682,1)=1,COUNTIFS($C:$C,C682,$G:$G,1)+ROW()/10000000,""),"")</f>
        <v/>
      </c>
      <c r="Q682" s="0" t="str">
        <f aca="false">IF(K682=1,IF(COUNTIFS(C$2:C682,C682,K$2:K682,1)=1,1,0),"")</f>
        <v/>
      </c>
      <c r="R682" s="0" t="str">
        <f aca="false">IF(M682=1,IF(COUNTIFS(C$2:C682,C682,M$2:M682,1)=1,1,0),"")</f>
        <v/>
      </c>
      <c r="S682" s="0" t="str">
        <f aca="false">IF(L682=1,IF(COUNTIFS(C$2:C682,C682,L$2:L682,1)=1,1,0),"")</f>
        <v/>
      </c>
      <c r="T682" s="38" t="n">
        <f aca="false">IF(N682="","",N682+ROW()/10000000)</f>
        <v>1.0000682</v>
      </c>
      <c r="U682" s="36" t="n">
        <f aca="false">IF(G682=1,IF(B682="",1,0),"")</f>
        <v>0</v>
      </c>
    </row>
    <row r="683" customFormat="false" ht="15" hidden="false" customHeight="false" outlineLevel="0" collapsed="false">
      <c r="A683" s="35" t="n">
        <v>46086.2641319444</v>
      </c>
      <c r="B683" s="35" t="n">
        <v>46086.2663310185</v>
      </c>
      <c r="C683" s="36" t="s">
        <v>142</v>
      </c>
      <c r="D683" s="36" t="s">
        <v>143</v>
      </c>
      <c r="E683" s="36" t="s">
        <v>121</v>
      </c>
      <c r="F683" s="36" t="s">
        <v>144</v>
      </c>
      <c r="G683" s="36" t="n">
        <f aca="false">IF(A683="","",IF(AND(A683&gt;=Debut,A683&lt;Fin),1,0))</f>
        <v>1</v>
      </c>
      <c r="H683" s="36" t="n">
        <f aca="false">IF(G683=1,INT(ROUND((A683-Debut)*86400,0)/600),"")</f>
        <v>470</v>
      </c>
      <c r="I683" s="36" t="n">
        <f aca="false">IF(G683=1,INT(ROUND((A683-Debut)*86400,0)/3600),"")</f>
        <v>78</v>
      </c>
      <c r="J683" s="36" t="n">
        <f aca="false">IF(OR(A683="",B683=""),"",ROUND((B683-A683)*86400,0))</f>
        <v>190</v>
      </c>
      <c r="K683" s="37" t="n">
        <f aca="false">IF(G683=1,IF(COUNTIFS($C:$C,C683,$G:$G,1,$A:$A,"&gt;="&amp;(A683-FenetreInterm/86400),$A:$A,"&lt;="&amp;A683)&gt;=NbInterm,1,0),"")</f>
        <v>0</v>
      </c>
      <c r="L683" s="37" t="n">
        <f aca="false">IF(G683=1,IF(B683="",0,IF(J683&lt;SeuilFugitive,1,0)),"")</f>
        <v>0</v>
      </c>
      <c r="M683" s="37" t="n">
        <f aca="false">IF(G683=1,IF(B683="",IF((Fin-A683)*24&gt;SeuilFigee,1,0),IF(J683&gt;SeuilFigee*3600,1,0)),"")</f>
        <v>0</v>
      </c>
      <c r="N683" s="36" t="n">
        <f aca="false">IF(G683=1,IF(COUNTIF(H$2:H683,H683)=1,COUNTIF($H:$H,H683),""),"")</f>
        <v>5</v>
      </c>
      <c r="O683" s="0" t="str">
        <f aca="false">IF(G683=1,IF(COUNTIF(I$2:I683,I683)=1,COUNTIF($I:$I,I683),""),"")</f>
        <v/>
      </c>
      <c r="P683" s="38" t="str">
        <f aca="false">IF(G683=1,IF(COUNTIFS(C$2:C683,C683,G$2:G683,1)=1,COUNTIFS($C:$C,C683,$G:$G,1)+ROW()/10000000,""),"")</f>
        <v/>
      </c>
      <c r="Q683" s="0" t="str">
        <f aca="false">IF(K683=1,IF(COUNTIFS(C$2:C683,C683,K$2:K683,1)=1,1,0),"")</f>
        <v/>
      </c>
      <c r="R683" s="0" t="str">
        <f aca="false">IF(M683=1,IF(COUNTIFS(C$2:C683,C683,M$2:M683,1)=1,1,0),"")</f>
        <v/>
      </c>
      <c r="S683" s="0" t="str">
        <f aca="false">IF(L683=1,IF(COUNTIFS(C$2:C683,C683,L$2:L683,1)=1,1,0),"")</f>
        <v/>
      </c>
      <c r="T683" s="38" t="n">
        <f aca="false">IF(N683="","",N683+ROW()/10000000)</f>
        <v>5.0000683</v>
      </c>
      <c r="U683" s="36" t="n">
        <f aca="false">IF(G683=1,IF(B683="",1,0),"")</f>
        <v>0</v>
      </c>
    </row>
    <row r="684" customFormat="false" ht="15" hidden="false" customHeight="false" outlineLevel="0" collapsed="false">
      <c r="A684" s="35" t="n">
        <v>46086.2653703704</v>
      </c>
      <c r="B684" s="35" t="n">
        <v>46086.2673263889</v>
      </c>
      <c r="C684" s="36" t="s">
        <v>145</v>
      </c>
      <c r="D684" s="36" t="s">
        <v>146</v>
      </c>
      <c r="E684" s="36" t="s">
        <v>121</v>
      </c>
      <c r="F684" s="36" t="s">
        <v>144</v>
      </c>
      <c r="G684" s="36" t="n">
        <f aca="false">IF(A684="","",IF(AND(A684&gt;=Debut,A684&lt;Fin),1,0))</f>
        <v>1</v>
      </c>
      <c r="H684" s="36" t="n">
        <f aca="false">IF(G684=1,INT(ROUND((A684-Debut)*86400,0)/600),"")</f>
        <v>470</v>
      </c>
      <c r="I684" s="36" t="n">
        <f aca="false">IF(G684=1,INT(ROUND((A684-Debut)*86400,0)/3600),"")</f>
        <v>78</v>
      </c>
      <c r="J684" s="36" t="n">
        <f aca="false">IF(OR(A684="",B684=""),"",ROUND((B684-A684)*86400,0))</f>
        <v>169</v>
      </c>
      <c r="K684" s="37" t="n">
        <f aca="false">IF(G684=1,IF(COUNTIFS($C:$C,C684,$G:$G,1,$A:$A,"&gt;="&amp;(A684-FenetreInterm/86400),$A:$A,"&lt;="&amp;A684)&gt;=NbInterm,1,0),"")</f>
        <v>0</v>
      </c>
      <c r="L684" s="37" t="n">
        <f aca="false">IF(G684=1,IF(B684="",0,IF(J684&lt;SeuilFugitive,1,0)),"")</f>
        <v>0</v>
      </c>
      <c r="M684" s="37" t="n">
        <f aca="false">IF(G684=1,IF(B684="",IF((Fin-A684)*24&gt;SeuilFigee,1,0),IF(J684&gt;SeuilFigee*3600,1,0)),"")</f>
        <v>0</v>
      </c>
      <c r="N684" s="0" t="str">
        <f aca="false">IF(G684=1,IF(COUNTIF(H$2:H684,H684)=1,COUNTIF($H:$H,H684),""),"")</f>
        <v/>
      </c>
      <c r="O684" s="0" t="str">
        <f aca="false">IF(G684=1,IF(COUNTIF(I$2:I684,I684)=1,COUNTIF($I:$I,I684),""),"")</f>
        <v/>
      </c>
      <c r="P684" s="38" t="str">
        <f aca="false">IF(G684=1,IF(COUNTIFS(C$2:C684,C684,G$2:G684,1)=1,COUNTIFS($C:$C,C684,$G:$G,1)+ROW()/10000000,""),"")</f>
        <v/>
      </c>
      <c r="Q684" s="0" t="str">
        <f aca="false">IF(K684=1,IF(COUNTIFS(C$2:C684,C684,K$2:K684,1)=1,1,0),"")</f>
        <v/>
      </c>
      <c r="R684" s="0" t="str">
        <f aca="false">IF(M684=1,IF(COUNTIFS(C$2:C684,C684,M$2:M684,1)=1,1,0),"")</f>
        <v/>
      </c>
      <c r="S684" s="0" t="str">
        <f aca="false">IF(L684=1,IF(COUNTIFS(C$2:C684,C684,L$2:L684,1)=1,1,0),"")</f>
        <v/>
      </c>
      <c r="T684" s="38" t="str">
        <f aca="false">IF(N684="","",N684+ROW()/10000000)</f>
        <v/>
      </c>
      <c r="U684" s="36" t="n">
        <f aca="false">IF(G684=1,IF(B684="",1,0),"")</f>
        <v>0</v>
      </c>
    </row>
    <row r="685" customFormat="false" ht="15" hidden="false" customHeight="false" outlineLevel="0" collapsed="false">
      <c r="A685" s="35" t="n">
        <v>46086.2658217593</v>
      </c>
      <c r="B685" s="35" t="n">
        <v>46086.2680439815</v>
      </c>
      <c r="C685" s="36" t="s">
        <v>136</v>
      </c>
      <c r="D685" s="36" t="s">
        <v>137</v>
      </c>
      <c r="E685" s="36" t="s">
        <v>121</v>
      </c>
      <c r="F685" s="36" t="s">
        <v>125</v>
      </c>
      <c r="G685" s="36" t="n">
        <f aca="false">IF(A685="","",IF(AND(A685&gt;=Debut,A685&lt;Fin),1,0))</f>
        <v>1</v>
      </c>
      <c r="H685" s="36" t="n">
        <f aca="false">IF(G685=1,INT(ROUND((A685-Debut)*86400,0)/600),"")</f>
        <v>470</v>
      </c>
      <c r="I685" s="36" t="n">
        <f aca="false">IF(G685=1,INT(ROUND((A685-Debut)*86400,0)/3600),"")</f>
        <v>78</v>
      </c>
      <c r="J685" s="36" t="n">
        <f aca="false">IF(OR(A685="",B685=""),"",ROUND((B685-A685)*86400,0))</f>
        <v>192</v>
      </c>
      <c r="K685" s="37" t="n">
        <f aca="false">IF(G685=1,IF(COUNTIFS($C:$C,C685,$G:$G,1,$A:$A,"&gt;="&amp;(A685-FenetreInterm/86400),$A:$A,"&lt;="&amp;A685)&gt;=NbInterm,1,0),"")</f>
        <v>0</v>
      </c>
      <c r="L685" s="37" t="n">
        <f aca="false">IF(G685=1,IF(B685="",0,IF(J685&lt;SeuilFugitive,1,0)),"")</f>
        <v>0</v>
      </c>
      <c r="M685" s="37" t="n">
        <f aca="false">IF(G685=1,IF(B685="",IF((Fin-A685)*24&gt;SeuilFigee,1,0),IF(J685&gt;SeuilFigee*3600,1,0)),"")</f>
        <v>0</v>
      </c>
      <c r="N685" s="0" t="str">
        <f aca="false">IF(G685=1,IF(COUNTIF(H$2:H685,H685)=1,COUNTIF($H:$H,H685),""),"")</f>
        <v/>
      </c>
      <c r="O685" s="0" t="str">
        <f aca="false">IF(G685=1,IF(COUNTIF(I$2:I685,I685)=1,COUNTIF($I:$I,I685),""),"")</f>
        <v/>
      </c>
      <c r="P685" s="38" t="str">
        <f aca="false">IF(G685=1,IF(COUNTIFS(C$2:C685,C685,G$2:G685,1)=1,COUNTIFS($C:$C,C685,$G:$G,1)+ROW()/10000000,""),"")</f>
        <v/>
      </c>
      <c r="Q685" s="0" t="str">
        <f aca="false">IF(K685=1,IF(COUNTIFS(C$2:C685,C685,K$2:K685,1)=1,1,0),"")</f>
        <v/>
      </c>
      <c r="R685" s="0" t="str">
        <f aca="false">IF(M685=1,IF(COUNTIFS(C$2:C685,C685,M$2:M685,1)=1,1,0),"")</f>
        <v/>
      </c>
      <c r="S685" s="0" t="str">
        <f aca="false">IF(L685=1,IF(COUNTIFS(C$2:C685,C685,L$2:L685,1)=1,1,0),"")</f>
        <v/>
      </c>
      <c r="T685" s="38" t="str">
        <f aca="false">IF(N685="","",N685+ROW()/10000000)</f>
        <v/>
      </c>
      <c r="U685" s="36" t="n">
        <f aca="false">IF(G685=1,IF(B685="",1,0),"")</f>
        <v>0</v>
      </c>
    </row>
    <row r="686" customFormat="false" ht="15" hidden="false" customHeight="false" outlineLevel="0" collapsed="false">
      <c r="A686" s="35" t="n">
        <v>46086.2693171296</v>
      </c>
      <c r="B686" s="35" t="n">
        <v>46086.2732291667</v>
      </c>
      <c r="C686" s="36" t="s">
        <v>153</v>
      </c>
      <c r="D686" s="36" t="s">
        <v>154</v>
      </c>
      <c r="E686" s="36" t="s">
        <v>121</v>
      </c>
      <c r="F686" s="36" t="s">
        <v>144</v>
      </c>
      <c r="G686" s="36" t="n">
        <f aca="false">IF(A686="","",IF(AND(A686&gt;=Debut,A686&lt;Fin),1,0))</f>
        <v>1</v>
      </c>
      <c r="H686" s="36" t="n">
        <f aca="false">IF(G686=1,INT(ROUND((A686-Debut)*86400,0)/600),"")</f>
        <v>470</v>
      </c>
      <c r="I686" s="36" t="n">
        <f aca="false">IF(G686=1,INT(ROUND((A686-Debut)*86400,0)/3600),"")</f>
        <v>78</v>
      </c>
      <c r="J686" s="36" t="n">
        <f aca="false">IF(OR(A686="",B686=""),"",ROUND((B686-A686)*86400,0))</f>
        <v>338</v>
      </c>
      <c r="K686" s="37" t="n">
        <f aca="false">IF(G686=1,IF(COUNTIFS($C:$C,C686,$G:$G,1,$A:$A,"&gt;="&amp;(A686-FenetreInterm/86400),$A:$A,"&lt;="&amp;A686)&gt;=NbInterm,1,0),"")</f>
        <v>0</v>
      </c>
      <c r="L686" s="37" t="n">
        <f aca="false">IF(G686=1,IF(B686="",0,IF(J686&lt;SeuilFugitive,1,0)),"")</f>
        <v>0</v>
      </c>
      <c r="M686" s="37" t="n">
        <f aca="false">IF(G686=1,IF(B686="",IF((Fin-A686)*24&gt;SeuilFigee,1,0),IF(J686&gt;SeuilFigee*3600,1,0)),"")</f>
        <v>0</v>
      </c>
      <c r="N686" s="0" t="str">
        <f aca="false">IF(G686=1,IF(COUNTIF(H$2:H686,H686)=1,COUNTIF($H:$H,H686),""),"")</f>
        <v/>
      </c>
      <c r="O686" s="0" t="str">
        <f aca="false">IF(G686=1,IF(COUNTIF(I$2:I686,I686)=1,COUNTIF($I:$I,I686),""),"")</f>
        <v/>
      </c>
      <c r="P686" s="38" t="str">
        <f aca="false">IF(G686=1,IF(COUNTIFS(C$2:C686,C686,G$2:G686,1)=1,COUNTIFS($C:$C,C686,$G:$G,1)+ROW()/10000000,""),"")</f>
        <v/>
      </c>
      <c r="Q686" s="0" t="str">
        <f aca="false">IF(K686=1,IF(COUNTIFS(C$2:C686,C686,K$2:K686,1)=1,1,0),"")</f>
        <v/>
      </c>
      <c r="R686" s="0" t="str">
        <f aca="false">IF(M686=1,IF(COUNTIFS(C$2:C686,C686,M$2:M686,1)=1,1,0),"")</f>
        <v/>
      </c>
      <c r="S686" s="0" t="str">
        <f aca="false">IF(L686=1,IF(COUNTIFS(C$2:C686,C686,L$2:L686,1)=1,1,0),"")</f>
        <v/>
      </c>
      <c r="T686" s="38" t="str">
        <f aca="false">IF(N686="","",N686+ROW()/10000000)</f>
        <v/>
      </c>
      <c r="U686" s="36" t="n">
        <f aca="false">IF(G686=1,IF(B686="",1,0),"")</f>
        <v>0</v>
      </c>
    </row>
    <row r="687" customFormat="false" ht="15" hidden="false" customHeight="false" outlineLevel="0" collapsed="false">
      <c r="A687" s="35" t="n">
        <v>46086.2694097222</v>
      </c>
      <c r="B687" s="35" t="n">
        <v>46086.2738078704</v>
      </c>
      <c r="C687" s="36" t="s">
        <v>145</v>
      </c>
      <c r="D687" s="36" t="s">
        <v>146</v>
      </c>
      <c r="E687" s="36" t="s">
        <v>121</v>
      </c>
      <c r="F687" s="36" t="s">
        <v>144</v>
      </c>
      <c r="G687" s="36" t="n">
        <f aca="false">IF(A687="","",IF(AND(A687&gt;=Debut,A687&lt;Fin),1,0))</f>
        <v>1</v>
      </c>
      <c r="H687" s="36" t="n">
        <f aca="false">IF(G687=1,INT(ROUND((A687-Debut)*86400,0)/600),"")</f>
        <v>470</v>
      </c>
      <c r="I687" s="36" t="n">
        <f aca="false">IF(G687=1,INT(ROUND((A687-Debut)*86400,0)/3600),"")</f>
        <v>78</v>
      </c>
      <c r="J687" s="36" t="n">
        <f aca="false">IF(OR(A687="",B687=""),"",ROUND((B687-A687)*86400,0))</f>
        <v>380</v>
      </c>
      <c r="K687" s="37" t="n">
        <f aca="false">IF(G687=1,IF(COUNTIFS($C:$C,C687,$G:$G,1,$A:$A,"&gt;="&amp;(A687-FenetreInterm/86400),$A:$A,"&lt;="&amp;A687)&gt;=NbInterm,1,0),"")</f>
        <v>0</v>
      </c>
      <c r="L687" s="37" t="n">
        <f aca="false">IF(G687=1,IF(B687="",0,IF(J687&lt;SeuilFugitive,1,0)),"")</f>
        <v>0</v>
      </c>
      <c r="M687" s="37" t="n">
        <f aca="false">IF(G687=1,IF(B687="",IF((Fin-A687)*24&gt;SeuilFigee,1,0),IF(J687&gt;SeuilFigee*3600,1,0)),"")</f>
        <v>0</v>
      </c>
      <c r="N687" s="0" t="str">
        <f aca="false">IF(G687=1,IF(COUNTIF(H$2:H687,H687)=1,COUNTIF($H:$H,H687),""),"")</f>
        <v/>
      </c>
      <c r="O687" s="0" t="str">
        <f aca="false">IF(G687=1,IF(COUNTIF(I$2:I687,I687)=1,COUNTIF($I:$I,I687),""),"")</f>
        <v/>
      </c>
      <c r="P687" s="38" t="str">
        <f aca="false">IF(G687=1,IF(COUNTIFS(C$2:C687,C687,G$2:G687,1)=1,COUNTIFS($C:$C,C687,$G:$G,1)+ROW()/10000000,""),"")</f>
        <v/>
      </c>
      <c r="Q687" s="0" t="str">
        <f aca="false">IF(K687=1,IF(COUNTIFS(C$2:C687,C687,K$2:K687,1)=1,1,0),"")</f>
        <v/>
      </c>
      <c r="R687" s="0" t="str">
        <f aca="false">IF(M687=1,IF(COUNTIFS(C$2:C687,C687,M$2:M687,1)=1,1,0),"")</f>
        <v/>
      </c>
      <c r="S687" s="0" t="str">
        <f aca="false">IF(L687=1,IF(COUNTIFS(C$2:C687,C687,L$2:L687,1)=1,1,0),"")</f>
        <v/>
      </c>
      <c r="T687" s="38" t="str">
        <f aca="false">IF(N687="","",N687+ROW()/10000000)</f>
        <v/>
      </c>
      <c r="U687" s="36" t="n">
        <f aca="false">IF(G687=1,IF(B687="",1,0),"")</f>
        <v>0</v>
      </c>
    </row>
    <row r="688" customFormat="false" ht="15" hidden="false" customHeight="false" outlineLevel="0" collapsed="false">
      <c r="A688" s="35" t="n">
        <v>46086.2897337963</v>
      </c>
      <c r="B688" s="35" t="n">
        <v>46086.292037037</v>
      </c>
      <c r="C688" s="36" t="s">
        <v>138</v>
      </c>
      <c r="D688" s="36" t="s">
        <v>139</v>
      </c>
      <c r="E688" s="36" t="s">
        <v>128</v>
      </c>
      <c r="F688" s="36" t="s">
        <v>118</v>
      </c>
      <c r="G688" s="36" t="n">
        <f aca="false">IF(A688="","",IF(AND(A688&gt;=Debut,A688&lt;Fin),1,0))</f>
        <v>1</v>
      </c>
      <c r="H688" s="36" t="n">
        <f aca="false">IF(G688=1,INT(ROUND((A688-Debut)*86400,0)/600),"")</f>
        <v>473</v>
      </c>
      <c r="I688" s="36" t="n">
        <f aca="false">IF(G688=1,INT(ROUND((A688-Debut)*86400,0)/3600),"")</f>
        <v>78</v>
      </c>
      <c r="J688" s="36" t="n">
        <f aca="false">IF(OR(A688="",B688=""),"",ROUND((B688-A688)*86400,0))</f>
        <v>199</v>
      </c>
      <c r="K688" s="37" t="n">
        <f aca="false">IF(G688=1,IF(COUNTIFS($C:$C,C688,$G:$G,1,$A:$A,"&gt;="&amp;(A688-FenetreInterm/86400),$A:$A,"&lt;="&amp;A688)&gt;=NbInterm,1,0),"")</f>
        <v>0</v>
      </c>
      <c r="L688" s="37" t="n">
        <f aca="false">IF(G688=1,IF(B688="",0,IF(J688&lt;SeuilFugitive,1,0)),"")</f>
        <v>0</v>
      </c>
      <c r="M688" s="37" t="n">
        <f aca="false">IF(G688=1,IF(B688="",IF((Fin-A688)*24&gt;SeuilFigee,1,0),IF(J688&gt;SeuilFigee*3600,1,0)),"")</f>
        <v>0</v>
      </c>
      <c r="N688" s="36" t="n">
        <f aca="false">IF(G688=1,IF(COUNTIF(H$2:H688,H688)=1,COUNTIF($H:$H,H688),""),"")</f>
        <v>1</v>
      </c>
      <c r="O688" s="0" t="str">
        <f aca="false">IF(G688=1,IF(COUNTIF(I$2:I688,I688)=1,COUNTIF($I:$I,I688),""),"")</f>
        <v/>
      </c>
      <c r="P688" s="38" t="str">
        <f aca="false">IF(G688=1,IF(COUNTIFS(C$2:C688,C688,G$2:G688,1)=1,COUNTIFS($C:$C,C688,$G:$G,1)+ROW()/10000000,""),"")</f>
        <v/>
      </c>
      <c r="Q688" s="0" t="str">
        <f aca="false">IF(K688=1,IF(COUNTIFS(C$2:C688,C688,K$2:K688,1)=1,1,0),"")</f>
        <v/>
      </c>
      <c r="R688" s="0" t="str">
        <f aca="false">IF(M688=1,IF(COUNTIFS(C$2:C688,C688,M$2:M688,1)=1,1,0),"")</f>
        <v/>
      </c>
      <c r="S688" s="0" t="str">
        <f aca="false">IF(L688=1,IF(COUNTIFS(C$2:C688,C688,L$2:L688,1)=1,1,0),"")</f>
        <v/>
      </c>
      <c r="T688" s="38" t="n">
        <f aca="false">IF(N688="","",N688+ROW()/10000000)</f>
        <v>1.0000688</v>
      </c>
      <c r="U688" s="36" t="n">
        <f aca="false">IF(G688=1,IF(B688="",1,0),"")</f>
        <v>0</v>
      </c>
    </row>
    <row r="689" customFormat="false" ht="15" hidden="false" customHeight="false" outlineLevel="0" collapsed="false">
      <c r="A689" s="35" t="n">
        <v>46086.2919675926</v>
      </c>
      <c r="B689" s="35" t="n">
        <v>46086.2946064815</v>
      </c>
      <c r="C689" s="36" t="s">
        <v>138</v>
      </c>
      <c r="D689" s="36" t="s">
        <v>139</v>
      </c>
      <c r="E689" s="36" t="s">
        <v>128</v>
      </c>
      <c r="F689" s="36" t="s">
        <v>118</v>
      </c>
      <c r="G689" s="36" t="n">
        <f aca="false">IF(A689="","",IF(AND(A689&gt;=Debut,A689&lt;Fin),1,0))</f>
        <v>1</v>
      </c>
      <c r="H689" s="36" t="n">
        <f aca="false">IF(G689=1,INT(ROUND((A689-Debut)*86400,0)/600),"")</f>
        <v>474</v>
      </c>
      <c r="I689" s="36" t="n">
        <f aca="false">IF(G689=1,INT(ROUND((A689-Debut)*86400,0)/3600),"")</f>
        <v>79</v>
      </c>
      <c r="J689" s="36" t="n">
        <f aca="false">IF(OR(A689="",B689=""),"",ROUND((B689-A689)*86400,0))</f>
        <v>228</v>
      </c>
      <c r="K689" s="37" t="n">
        <f aca="false">IF(G689=1,IF(COUNTIFS($C:$C,C689,$G:$G,1,$A:$A,"&gt;="&amp;(A689-FenetreInterm/86400),$A:$A,"&lt;="&amp;A689)&gt;=NbInterm,1,0),"")</f>
        <v>0</v>
      </c>
      <c r="L689" s="37" t="n">
        <f aca="false">IF(G689=1,IF(B689="",0,IF(J689&lt;SeuilFugitive,1,0)),"")</f>
        <v>0</v>
      </c>
      <c r="M689" s="37" t="n">
        <f aca="false">IF(G689=1,IF(B689="",IF((Fin-A689)*24&gt;SeuilFigee,1,0),IF(J689&gt;SeuilFigee*3600,1,0)),"")</f>
        <v>0</v>
      </c>
      <c r="N689" s="36" t="n">
        <f aca="false">IF(G689=1,IF(COUNTIF(H$2:H689,H689)=1,COUNTIF($H:$H,H689),""),"")</f>
        <v>1</v>
      </c>
      <c r="O689" s="36" t="n">
        <f aca="false">IF(G689=1,IF(COUNTIF(I$2:I689,I689)=1,COUNTIF($I:$I,I689),""),"")</f>
        <v>11</v>
      </c>
      <c r="P689" s="38" t="str">
        <f aca="false">IF(G689=1,IF(COUNTIFS(C$2:C689,C689,G$2:G689,1)=1,COUNTIFS($C:$C,C689,$G:$G,1)+ROW()/10000000,""),"")</f>
        <v/>
      </c>
      <c r="Q689" s="0" t="str">
        <f aca="false">IF(K689=1,IF(COUNTIFS(C$2:C689,C689,K$2:K689,1)=1,1,0),"")</f>
        <v/>
      </c>
      <c r="R689" s="0" t="str">
        <f aca="false">IF(M689=1,IF(COUNTIFS(C$2:C689,C689,M$2:M689,1)=1,1,0),"")</f>
        <v/>
      </c>
      <c r="S689" s="0" t="str">
        <f aca="false">IF(L689=1,IF(COUNTIFS(C$2:C689,C689,L$2:L689,1)=1,1,0),"")</f>
        <v/>
      </c>
      <c r="T689" s="38" t="n">
        <f aca="false">IF(N689="","",N689+ROW()/10000000)</f>
        <v>1.0000689</v>
      </c>
      <c r="U689" s="36" t="n">
        <f aca="false">IF(G689=1,IF(B689="",1,0),"")</f>
        <v>0</v>
      </c>
    </row>
    <row r="690" customFormat="false" ht="15" hidden="false" customHeight="false" outlineLevel="0" collapsed="false">
      <c r="A690" s="35" t="n">
        <v>46086.2988888889</v>
      </c>
      <c r="B690" s="35" t="n">
        <v>46086.3030671296</v>
      </c>
      <c r="C690" s="36" t="s">
        <v>153</v>
      </c>
      <c r="D690" s="36" t="s">
        <v>154</v>
      </c>
      <c r="E690" s="36" t="s">
        <v>121</v>
      </c>
      <c r="F690" s="36" t="s">
        <v>144</v>
      </c>
      <c r="G690" s="36" t="n">
        <f aca="false">IF(A690="","",IF(AND(A690&gt;=Debut,A690&lt;Fin),1,0))</f>
        <v>1</v>
      </c>
      <c r="H690" s="36" t="n">
        <f aca="false">IF(G690=1,INT(ROUND((A690-Debut)*86400,0)/600),"")</f>
        <v>475</v>
      </c>
      <c r="I690" s="36" t="n">
        <f aca="false">IF(G690=1,INT(ROUND((A690-Debut)*86400,0)/3600),"")</f>
        <v>79</v>
      </c>
      <c r="J690" s="36" t="n">
        <f aca="false">IF(OR(A690="",B690=""),"",ROUND((B690-A690)*86400,0))</f>
        <v>361</v>
      </c>
      <c r="K690" s="37" t="n">
        <f aca="false">IF(G690=1,IF(COUNTIFS($C:$C,C690,$G:$G,1,$A:$A,"&gt;="&amp;(A690-FenetreInterm/86400),$A:$A,"&lt;="&amp;A690)&gt;=NbInterm,1,0),"")</f>
        <v>0</v>
      </c>
      <c r="L690" s="37" t="n">
        <f aca="false">IF(G690=1,IF(B690="",0,IF(J690&lt;SeuilFugitive,1,0)),"")</f>
        <v>0</v>
      </c>
      <c r="M690" s="37" t="n">
        <f aca="false">IF(G690=1,IF(B690="",IF((Fin-A690)*24&gt;SeuilFigee,1,0),IF(J690&gt;SeuilFigee*3600,1,0)),"")</f>
        <v>0</v>
      </c>
      <c r="N690" s="36" t="n">
        <f aca="false">IF(G690=1,IF(COUNTIF(H$2:H690,H690)=1,COUNTIF($H:$H,H690),""),"")</f>
        <v>1</v>
      </c>
      <c r="O690" s="0" t="str">
        <f aca="false">IF(G690=1,IF(COUNTIF(I$2:I690,I690)=1,COUNTIF($I:$I,I690),""),"")</f>
        <v/>
      </c>
      <c r="P690" s="38" t="str">
        <f aca="false">IF(G690=1,IF(COUNTIFS(C$2:C690,C690,G$2:G690,1)=1,COUNTIFS($C:$C,C690,$G:$G,1)+ROW()/10000000,""),"")</f>
        <v/>
      </c>
      <c r="Q690" s="0" t="str">
        <f aca="false">IF(K690=1,IF(COUNTIFS(C$2:C690,C690,K$2:K690,1)=1,1,0),"")</f>
        <v/>
      </c>
      <c r="R690" s="0" t="str">
        <f aca="false">IF(M690=1,IF(COUNTIFS(C$2:C690,C690,M$2:M690,1)=1,1,0),"")</f>
        <v/>
      </c>
      <c r="S690" s="0" t="str">
        <f aca="false">IF(L690=1,IF(COUNTIFS(C$2:C690,C690,L$2:L690,1)=1,1,0),"")</f>
        <v/>
      </c>
      <c r="T690" s="38" t="n">
        <f aca="false">IF(N690="","",N690+ROW()/10000000)</f>
        <v>1.000069</v>
      </c>
      <c r="U690" s="36" t="n">
        <f aca="false">IF(G690=1,IF(B690="",1,0),"")</f>
        <v>0</v>
      </c>
    </row>
    <row r="691" customFormat="false" ht="15" hidden="false" customHeight="false" outlineLevel="0" collapsed="false">
      <c r="A691" s="35" t="n">
        <v>46086.3165162037</v>
      </c>
      <c r="B691" s="35" t="n">
        <v>46086.3192939815</v>
      </c>
      <c r="C691" s="36" t="s">
        <v>136</v>
      </c>
      <c r="D691" s="36" t="s">
        <v>137</v>
      </c>
      <c r="E691" s="36" t="s">
        <v>121</v>
      </c>
      <c r="F691" s="36" t="s">
        <v>125</v>
      </c>
      <c r="G691" s="36" t="n">
        <f aca="false">IF(A691="","",IF(AND(A691&gt;=Debut,A691&lt;Fin),1,0))</f>
        <v>1</v>
      </c>
      <c r="H691" s="36" t="n">
        <f aca="false">IF(G691=1,INT(ROUND((A691-Debut)*86400,0)/600),"")</f>
        <v>477</v>
      </c>
      <c r="I691" s="36" t="n">
        <f aca="false">IF(G691=1,INT(ROUND((A691-Debut)*86400,0)/3600),"")</f>
        <v>79</v>
      </c>
      <c r="J691" s="36" t="n">
        <f aca="false">IF(OR(A691="",B691=""),"",ROUND((B691-A691)*86400,0))</f>
        <v>240</v>
      </c>
      <c r="K691" s="37" t="n">
        <f aca="false">IF(G691=1,IF(COUNTIFS($C:$C,C691,$G:$G,1,$A:$A,"&gt;="&amp;(A691-FenetreInterm/86400),$A:$A,"&lt;="&amp;A691)&gt;=NbInterm,1,0),"")</f>
        <v>0</v>
      </c>
      <c r="L691" s="37" t="n">
        <f aca="false">IF(G691=1,IF(B691="",0,IF(J691&lt;SeuilFugitive,1,0)),"")</f>
        <v>0</v>
      </c>
      <c r="M691" s="37" t="n">
        <f aca="false">IF(G691=1,IF(B691="",IF((Fin-A691)*24&gt;SeuilFigee,1,0),IF(J691&gt;SeuilFigee*3600,1,0)),"")</f>
        <v>0</v>
      </c>
      <c r="N691" s="36" t="n">
        <f aca="false">IF(G691=1,IF(COUNTIF(H$2:H691,H691)=1,COUNTIF($H:$H,H691),""),"")</f>
        <v>1</v>
      </c>
      <c r="O691" s="0" t="str">
        <f aca="false">IF(G691=1,IF(COUNTIF(I$2:I691,I691)=1,COUNTIF($I:$I,I691),""),"")</f>
        <v/>
      </c>
      <c r="P691" s="38" t="str">
        <f aca="false">IF(G691=1,IF(COUNTIFS(C$2:C691,C691,G$2:G691,1)=1,COUNTIFS($C:$C,C691,$G:$G,1)+ROW()/10000000,""),"")</f>
        <v/>
      </c>
      <c r="Q691" s="0" t="str">
        <f aca="false">IF(K691=1,IF(COUNTIFS(C$2:C691,C691,K$2:K691,1)=1,1,0),"")</f>
        <v/>
      </c>
      <c r="R691" s="0" t="str">
        <f aca="false">IF(M691=1,IF(COUNTIFS(C$2:C691,C691,M$2:M691,1)=1,1,0),"")</f>
        <v/>
      </c>
      <c r="S691" s="0" t="str">
        <f aca="false">IF(L691=1,IF(COUNTIFS(C$2:C691,C691,L$2:L691,1)=1,1,0),"")</f>
        <v/>
      </c>
      <c r="T691" s="38" t="n">
        <f aca="false">IF(N691="","",N691+ROW()/10000000)</f>
        <v>1.0000691</v>
      </c>
      <c r="U691" s="36" t="n">
        <f aca="false">IF(G691=1,IF(B691="",1,0),"")</f>
        <v>0</v>
      </c>
    </row>
    <row r="692" customFormat="false" ht="15" hidden="false" customHeight="false" outlineLevel="0" collapsed="false">
      <c r="A692" s="35" t="n">
        <v>46086.3244560185</v>
      </c>
      <c r="B692" s="35" t="n">
        <v>46086.3245138889</v>
      </c>
      <c r="C692" s="36" t="s">
        <v>140</v>
      </c>
      <c r="D692" s="36" t="s">
        <v>141</v>
      </c>
      <c r="E692" s="36" t="s">
        <v>128</v>
      </c>
      <c r="F692" s="36" t="s">
        <v>122</v>
      </c>
      <c r="G692" s="36" t="n">
        <f aca="false">IF(A692="","",IF(AND(A692&gt;=Debut,A692&lt;Fin),1,0))</f>
        <v>1</v>
      </c>
      <c r="H692" s="36" t="n">
        <f aca="false">IF(G692=1,INT(ROUND((A692-Debut)*86400,0)/600),"")</f>
        <v>478</v>
      </c>
      <c r="I692" s="36" t="n">
        <f aca="false">IF(G692=1,INT(ROUND((A692-Debut)*86400,0)/3600),"")</f>
        <v>79</v>
      </c>
      <c r="J692" s="36" t="n">
        <f aca="false">IF(OR(A692="",B692=""),"",ROUND((B692-A692)*86400,0))</f>
        <v>5</v>
      </c>
      <c r="K692" s="37" t="n">
        <f aca="false">IF(G692=1,IF(COUNTIFS($C:$C,C692,$G:$G,1,$A:$A,"&gt;="&amp;(A692-FenetreInterm/86400),$A:$A,"&lt;="&amp;A692)&gt;=NbInterm,1,0),"")</f>
        <v>0</v>
      </c>
      <c r="L692" s="37" t="n">
        <f aca="false">IF(G692=1,IF(B692="",0,IF(J692&lt;SeuilFugitive,1,0)),"")</f>
        <v>0</v>
      </c>
      <c r="M692" s="37" t="n">
        <f aca="false">IF(G692=1,IF(B692="",IF((Fin-A692)*24&gt;SeuilFigee,1,0),IF(J692&gt;SeuilFigee*3600,1,0)),"")</f>
        <v>0</v>
      </c>
      <c r="N692" s="36" t="n">
        <f aca="false">IF(G692=1,IF(COUNTIF(H$2:H692,H692)=1,COUNTIF($H:$H,H692),""),"")</f>
        <v>4</v>
      </c>
      <c r="O692" s="0" t="str">
        <f aca="false">IF(G692=1,IF(COUNTIF(I$2:I692,I692)=1,COUNTIF($I:$I,I692),""),"")</f>
        <v/>
      </c>
      <c r="P692" s="38" t="str">
        <f aca="false">IF(G692=1,IF(COUNTIFS(C$2:C692,C692,G$2:G692,1)=1,COUNTIFS($C:$C,C692,$G:$G,1)+ROW()/10000000,""),"")</f>
        <v/>
      </c>
      <c r="Q692" s="0" t="str">
        <f aca="false">IF(K692=1,IF(COUNTIFS(C$2:C692,C692,K$2:K692,1)=1,1,0),"")</f>
        <v/>
      </c>
      <c r="R692" s="0" t="str">
        <f aca="false">IF(M692=1,IF(COUNTIFS(C$2:C692,C692,M$2:M692,1)=1,1,0),"")</f>
        <v/>
      </c>
      <c r="S692" s="0" t="str">
        <f aca="false">IF(L692=1,IF(COUNTIFS(C$2:C692,C692,L$2:L692,1)=1,1,0),"")</f>
        <v/>
      </c>
      <c r="T692" s="38" t="n">
        <f aca="false">IF(N692="","",N692+ROW()/10000000)</f>
        <v>4.0000692</v>
      </c>
      <c r="U692" s="36" t="n">
        <f aca="false">IF(G692=1,IF(B692="",1,0),"")</f>
        <v>0</v>
      </c>
    </row>
    <row r="693" customFormat="false" ht="15" hidden="false" customHeight="false" outlineLevel="0" collapsed="false">
      <c r="A693" s="35" t="n">
        <v>46086.3246875</v>
      </c>
      <c r="B693" s="35" t="n">
        <v>46086.3247800926</v>
      </c>
      <c r="C693" s="36" t="s">
        <v>140</v>
      </c>
      <c r="D693" s="36" t="s">
        <v>141</v>
      </c>
      <c r="E693" s="36" t="s">
        <v>128</v>
      </c>
      <c r="F693" s="36" t="s">
        <v>122</v>
      </c>
      <c r="G693" s="36" t="n">
        <f aca="false">IF(A693="","",IF(AND(A693&gt;=Debut,A693&lt;Fin),1,0))</f>
        <v>1</v>
      </c>
      <c r="H693" s="36" t="n">
        <f aca="false">IF(G693=1,INT(ROUND((A693-Debut)*86400,0)/600),"")</f>
        <v>478</v>
      </c>
      <c r="I693" s="36" t="n">
        <f aca="false">IF(G693=1,INT(ROUND((A693-Debut)*86400,0)/3600),"")</f>
        <v>79</v>
      </c>
      <c r="J693" s="36" t="n">
        <f aca="false">IF(OR(A693="",B693=""),"",ROUND((B693-A693)*86400,0))</f>
        <v>8</v>
      </c>
      <c r="K693" s="37" t="n">
        <f aca="false">IF(G693=1,IF(COUNTIFS($C:$C,C693,$G:$G,1,$A:$A,"&gt;="&amp;(A693-FenetreInterm/86400),$A:$A,"&lt;="&amp;A693)&gt;=NbInterm,1,0),"")</f>
        <v>0</v>
      </c>
      <c r="L693" s="37" t="n">
        <f aca="false">IF(G693=1,IF(B693="",0,IF(J693&lt;SeuilFugitive,1,0)),"")</f>
        <v>0</v>
      </c>
      <c r="M693" s="37" t="n">
        <f aca="false">IF(G693=1,IF(B693="",IF((Fin-A693)*24&gt;SeuilFigee,1,0),IF(J693&gt;SeuilFigee*3600,1,0)),"")</f>
        <v>0</v>
      </c>
      <c r="N693" s="0" t="str">
        <f aca="false">IF(G693=1,IF(COUNTIF(H$2:H693,H693)=1,COUNTIF($H:$H,H693),""),"")</f>
        <v/>
      </c>
      <c r="O693" s="0" t="str">
        <f aca="false">IF(G693=1,IF(COUNTIF(I$2:I693,I693)=1,COUNTIF($I:$I,I693),""),"")</f>
        <v/>
      </c>
      <c r="P693" s="38" t="str">
        <f aca="false">IF(G693=1,IF(COUNTIFS(C$2:C693,C693,G$2:G693,1)=1,COUNTIFS($C:$C,C693,$G:$G,1)+ROW()/10000000,""),"")</f>
        <v/>
      </c>
      <c r="Q693" s="0" t="str">
        <f aca="false">IF(K693=1,IF(COUNTIFS(C$2:C693,C693,K$2:K693,1)=1,1,0),"")</f>
        <v/>
      </c>
      <c r="R693" s="0" t="str">
        <f aca="false">IF(M693=1,IF(COUNTIFS(C$2:C693,C693,M$2:M693,1)=1,1,0),"")</f>
        <v/>
      </c>
      <c r="S693" s="0" t="str">
        <f aca="false">IF(L693=1,IF(COUNTIFS(C$2:C693,C693,L$2:L693,1)=1,1,0),"")</f>
        <v/>
      </c>
      <c r="T693" s="38" t="str">
        <f aca="false">IF(N693="","",N693+ROW()/10000000)</f>
        <v/>
      </c>
      <c r="U693" s="36" t="n">
        <f aca="false">IF(G693=1,IF(B693="",1,0),"")</f>
        <v>0</v>
      </c>
    </row>
    <row r="694" customFormat="false" ht="15" hidden="false" customHeight="false" outlineLevel="0" collapsed="false">
      <c r="A694" s="35" t="n">
        <v>46086.3248842593</v>
      </c>
      <c r="B694" s="35" t="n">
        <v>46086.3249768519</v>
      </c>
      <c r="C694" s="36" t="s">
        <v>140</v>
      </c>
      <c r="D694" s="36" t="s">
        <v>141</v>
      </c>
      <c r="E694" s="36" t="s">
        <v>128</v>
      </c>
      <c r="F694" s="36" t="s">
        <v>122</v>
      </c>
      <c r="G694" s="36" t="n">
        <f aca="false">IF(A694="","",IF(AND(A694&gt;=Debut,A694&lt;Fin),1,0))</f>
        <v>1</v>
      </c>
      <c r="H694" s="36" t="n">
        <f aca="false">IF(G694=1,INT(ROUND((A694-Debut)*86400,0)/600),"")</f>
        <v>478</v>
      </c>
      <c r="I694" s="36" t="n">
        <f aca="false">IF(G694=1,INT(ROUND((A694-Debut)*86400,0)/3600),"")</f>
        <v>79</v>
      </c>
      <c r="J694" s="36" t="n">
        <f aca="false">IF(OR(A694="",B694=""),"",ROUND((B694-A694)*86400,0))</f>
        <v>8</v>
      </c>
      <c r="K694" s="37" t="n">
        <f aca="false">IF(G694=1,IF(COUNTIFS($C:$C,C694,$G:$G,1,$A:$A,"&gt;="&amp;(A694-FenetreInterm/86400),$A:$A,"&lt;="&amp;A694)&gt;=NbInterm,1,0),"")</f>
        <v>1</v>
      </c>
      <c r="L694" s="37" t="n">
        <f aca="false">IF(G694=1,IF(B694="",0,IF(J694&lt;SeuilFugitive,1,0)),"")</f>
        <v>0</v>
      </c>
      <c r="M694" s="37" t="n">
        <f aca="false">IF(G694=1,IF(B694="",IF((Fin-A694)*24&gt;SeuilFigee,1,0),IF(J694&gt;SeuilFigee*3600,1,0)),"")</f>
        <v>0</v>
      </c>
      <c r="N694" s="0" t="str">
        <f aca="false">IF(G694=1,IF(COUNTIF(H$2:H694,H694)=1,COUNTIF($H:$H,H694),""),"")</f>
        <v/>
      </c>
      <c r="O694" s="0" t="str">
        <f aca="false">IF(G694=1,IF(COUNTIF(I$2:I694,I694)=1,COUNTIF($I:$I,I694),""),"")</f>
        <v/>
      </c>
      <c r="P694" s="38" t="str">
        <f aca="false">IF(G694=1,IF(COUNTIFS(C$2:C694,C694,G$2:G694,1)=1,COUNTIFS($C:$C,C694,$G:$G,1)+ROW()/10000000,""),"")</f>
        <v/>
      </c>
      <c r="Q694" s="36" t="n">
        <f aca="false">IF(K694=1,IF(COUNTIFS(C$2:C694,C694,K$2:K694,1)=1,1,0),"")</f>
        <v>0</v>
      </c>
      <c r="R694" s="0" t="str">
        <f aca="false">IF(M694=1,IF(COUNTIFS(C$2:C694,C694,M$2:M694,1)=1,1,0),"")</f>
        <v/>
      </c>
      <c r="S694" s="0" t="str">
        <f aca="false">IF(L694=1,IF(COUNTIFS(C$2:C694,C694,L$2:L694,1)=1,1,0),"")</f>
        <v/>
      </c>
      <c r="T694" s="38" t="str">
        <f aca="false">IF(N694="","",N694+ROW()/10000000)</f>
        <v/>
      </c>
      <c r="U694" s="36" t="n">
        <f aca="false">IF(G694=1,IF(B694="",1,0),"")</f>
        <v>0</v>
      </c>
    </row>
    <row r="695" customFormat="false" ht="15" hidden="false" customHeight="false" outlineLevel="0" collapsed="false">
      <c r="A695" s="35" t="n">
        <v>46086.3250694444</v>
      </c>
      <c r="B695" s="35" t="n">
        <v>46086.3252083333</v>
      </c>
      <c r="C695" s="36" t="s">
        <v>140</v>
      </c>
      <c r="D695" s="36" t="s">
        <v>141</v>
      </c>
      <c r="E695" s="36" t="s">
        <v>128</v>
      </c>
      <c r="F695" s="36" t="s">
        <v>122</v>
      </c>
      <c r="G695" s="36" t="n">
        <f aca="false">IF(A695="","",IF(AND(A695&gt;=Debut,A695&lt;Fin),1,0))</f>
        <v>1</v>
      </c>
      <c r="H695" s="36" t="n">
        <f aca="false">IF(G695=1,INT(ROUND((A695-Debut)*86400,0)/600),"")</f>
        <v>478</v>
      </c>
      <c r="I695" s="36" t="n">
        <f aca="false">IF(G695=1,INT(ROUND((A695-Debut)*86400,0)/3600),"")</f>
        <v>79</v>
      </c>
      <c r="J695" s="36" t="n">
        <f aca="false">IF(OR(A695="",B695=""),"",ROUND((B695-A695)*86400,0))</f>
        <v>12</v>
      </c>
      <c r="K695" s="37" t="n">
        <f aca="false">IF(G695=1,IF(COUNTIFS($C:$C,C695,$G:$G,1,$A:$A,"&gt;="&amp;(A695-FenetreInterm/86400),$A:$A,"&lt;="&amp;A695)&gt;=NbInterm,1,0),"")</f>
        <v>1</v>
      </c>
      <c r="L695" s="37" t="n">
        <f aca="false">IF(G695=1,IF(B695="",0,IF(J695&lt;SeuilFugitive,1,0)),"")</f>
        <v>0</v>
      </c>
      <c r="M695" s="37" t="n">
        <f aca="false">IF(G695=1,IF(B695="",IF((Fin-A695)*24&gt;SeuilFigee,1,0),IF(J695&gt;SeuilFigee*3600,1,0)),"")</f>
        <v>0</v>
      </c>
      <c r="N695" s="0" t="str">
        <f aca="false">IF(G695=1,IF(COUNTIF(H$2:H695,H695)=1,COUNTIF($H:$H,H695),""),"")</f>
        <v/>
      </c>
      <c r="O695" s="0" t="str">
        <f aca="false">IF(G695=1,IF(COUNTIF(I$2:I695,I695)=1,COUNTIF($I:$I,I695),""),"")</f>
        <v/>
      </c>
      <c r="P695" s="38" t="str">
        <f aca="false">IF(G695=1,IF(COUNTIFS(C$2:C695,C695,G$2:G695,1)=1,COUNTIFS($C:$C,C695,$G:$G,1)+ROW()/10000000,""),"")</f>
        <v/>
      </c>
      <c r="Q695" s="36" t="n">
        <f aca="false">IF(K695=1,IF(COUNTIFS(C$2:C695,C695,K$2:K695,1)=1,1,0),"")</f>
        <v>0</v>
      </c>
      <c r="R695" s="0" t="str">
        <f aca="false">IF(M695=1,IF(COUNTIFS(C$2:C695,C695,M$2:M695,1)=1,1,0),"")</f>
        <v/>
      </c>
      <c r="S695" s="0" t="str">
        <f aca="false">IF(L695=1,IF(COUNTIFS(C$2:C695,C695,L$2:L695,1)=1,1,0),"")</f>
        <v/>
      </c>
      <c r="T695" s="38" t="str">
        <f aca="false">IF(N695="","",N695+ROW()/10000000)</f>
        <v/>
      </c>
      <c r="U695" s="36" t="n">
        <f aca="false">IF(G695=1,IF(B695="",1,0),"")</f>
        <v>0</v>
      </c>
    </row>
    <row r="696" customFormat="false" ht="15" hidden="false" customHeight="false" outlineLevel="0" collapsed="false">
      <c r="A696" s="35" t="n">
        <v>46086.3324421296</v>
      </c>
      <c r="B696" s="35" t="n">
        <v>46086.3325694444</v>
      </c>
      <c r="C696" s="36" t="s">
        <v>140</v>
      </c>
      <c r="D696" s="36" t="s">
        <v>141</v>
      </c>
      <c r="E696" s="36" t="s">
        <v>128</v>
      </c>
      <c r="F696" s="36" t="s">
        <v>122</v>
      </c>
      <c r="G696" s="36" t="n">
        <f aca="false">IF(A696="","",IF(AND(A696&gt;=Debut,A696&lt;Fin),1,0))</f>
        <v>1</v>
      </c>
      <c r="H696" s="36" t="n">
        <f aca="false">IF(G696=1,INT(ROUND((A696-Debut)*86400,0)/600),"")</f>
        <v>479</v>
      </c>
      <c r="I696" s="36" t="n">
        <f aca="false">IF(G696=1,INT(ROUND((A696-Debut)*86400,0)/3600),"")</f>
        <v>79</v>
      </c>
      <c r="J696" s="36" t="n">
        <f aca="false">IF(OR(A696="",B696=""),"",ROUND((B696-A696)*86400,0))</f>
        <v>11</v>
      </c>
      <c r="K696" s="37" t="n">
        <f aca="false">IF(G696=1,IF(COUNTIFS($C:$C,C696,$G:$G,1,$A:$A,"&gt;="&amp;(A696-FenetreInterm/86400),$A:$A,"&lt;="&amp;A696)&gt;=NbInterm,1,0),"")</f>
        <v>0</v>
      </c>
      <c r="L696" s="37" t="n">
        <f aca="false">IF(G696=1,IF(B696="",0,IF(J696&lt;SeuilFugitive,1,0)),"")</f>
        <v>0</v>
      </c>
      <c r="M696" s="37" t="n">
        <f aca="false">IF(G696=1,IF(B696="",IF((Fin-A696)*24&gt;SeuilFigee,1,0),IF(J696&gt;SeuilFigee*3600,1,0)),"")</f>
        <v>0</v>
      </c>
      <c r="N696" s="36" t="n">
        <f aca="false">IF(G696=1,IF(COUNTIF(H$2:H696,H696)=1,COUNTIF($H:$H,H696),""),"")</f>
        <v>4</v>
      </c>
      <c r="O696" s="0" t="str">
        <f aca="false">IF(G696=1,IF(COUNTIF(I$2:I696,I696)=1,COUNTIF($I:$I,I696),""),"")</f>
        <v/>
      </c>
      <c r="P696" s="38" t="str">
        <f aca="false">IF(G696=1,IF(COUNTIFS(C$2:C696,C696,G$2:G696,1)=1,COUNTIFS($C:$C,C696,$G:$G,1)+ROW()/10000000,""),"")</f>
        <v/>
      </c>
      <c r="Q696" s="0" t="str">
        <f aca="false">IF(K696=1,IF(COUNTIFS(C$2:C696,C696,K$2:K696,1)=1,1,0),"")</f>
        <v/>
      </c>
      <c r="R696" s="0" t="str">
        <f aca="false">IF(M696=1,IF(COUNTIFS(C$2:C696,C696,M$2:M696,1)=1,1,0),"")</f>
        <v/>
      </c>
      <c r="S696" s="0" t="str">
        <f aca="false">IF(L696=1,IF(COUNTIFS(C$2:C696,C696,L$2:L696,1)=1,1,0),"")</f>
        <v/>
      </c>
      <c r="T696" s="38" t="n">
        <f aca="false">IF(N696="","",N696+ROW()/10000000)</f>
        <v>4.0000696</v>
      </c>
      <c r="U696" s="36" t="n">
        <f aca="false">IF(G696=1,IF(B696="",1,0),"")</f>
        <v>0</v>
      </c>
    </row>
    <row r="697" customFormat="false" ht="15" hidden="false" customHeight="false" outlineLevel="0" collapsed="false">
      <c r="A697" s="35" t="n">
        <v>46086.3327083333</v>
      </c>
      <c r="B697" s="35" t="n">
        <v>46086.3328240741</v>
      </c>
      <c r="C697" s="36" t="s">
        <v>140</v>
      </c>
      <c r="D697" s="36" t="s">
        <v>141</v>
      </c>
      <c r="E697" s="36" t="s">
        <v>128</v>
      </c>
      <c r="F697" s="36" t="s">
        <v>122</v>
      </c>
      <c r="G697" s="36" t="n">
        <f aca="false">IF(A697="","",IF(AND(A697&gt;=Debut,A697&lt;Fin),1,0))</f>
        <v>1</v>
      </c>
      <c r="H697" s="36" t="n">
        <f aca="false">IF(G697=1,INT(ROUND((A697-Debut)*86400,0)/600),"")</f>
        <v>479</v>
      </c>
      <c r="I697" s="36" t="n">
        <f aca="false">IF(G697=1,INT(ROUND((A697-Debut)*86400,0)/3600),"")</f>
        <v>79</v>
      </c>
      <c r="J697" s="36" t="n">
        <f aca="false">IF(OR(A697="",B697=""),"",ROUND((B697-A697)*86400,0))</f>
        <v>10</v>
      </c>
      <c r="K697" s="37" t="n">
        <f aca="false">IF(G697=1,IF(COUNTIFS($C:$C,C697,$G:$G,1,$A:$A,"&gt;="&amp;(A697-FenetreInterm/86400),$A:$A,"&lt;="&amp;A697)&gt;=NbInterm,1,0),"")</f>
        <v>0</v>
      </c>
      <c r="L697" s="37" t="n">
        <f aca="false">IF(G697=1,IF(B697="",0,IF(J697&lt;SeuilFugitive,1,0)),"")</f>
        <v>0</v>
      </c>
      <c r="M697" s="37" t="n">
        <f aca="false">IF(G697=1,IF(B697="",IF((Fin-A697)*24&gt;SeuilFigee,1,0),IF(J697&gt;SeuilFigee*3600,1,0)),"")</f>
        <v>0</v>
      </c>
      <c r="N697" s="0" t="str">
        <f aca="false">IF(G697=1,IF(COUNTIF(H$2:H697,H697)=1,COUNTIF($H:$H,H697),""),"")</f>
        <v/>
      </c>
      <c r="O697" s="0" t="str">
        <f aca="false">IF(G697=1,IF(COUNTIF(I$2:I697,I697)=1,COUNTIF($I:$I,I697),""),"")</f>
        <v/>
      </c>
      <c r="P697" s="38" t="str">
        <f aca="false">IF(G697=1,IF(COUNTIFS(C$2:C697,C697,G$2:G697,1)=1,COUNTIFS($C:$C,C697,$G:$G,1)+ROW()/10000000,""),"")</f>
        <v/>
      </c>
      <c r="Q697" s="0" t="str">
        <f aca="false">IF(K697=1,IF(COUNTIFS(C$2:C697,C697,K$2:K697,1)=1,1,0),"")</f>
        <v/>
      </c>
      <c r="R697" s="0" t="str">
        <f aca="false">IF(M697=1,IF(COUNTIFS(C$2:C697,C697,M$2:M697,1)=1,1,0),"")</f>
        <v/>
      </c>
      <c r="S697" s="0" t="str">
        <f aca="false">IF(L697=1,IF(COUNTIFS(C$2:C697,C697,L$2:L697,1)=1,1,0),"")</f>
        <v/>
      </c>
      <c r="T697" s="38" t="str">
        <f aca="false">IF(N697="","",N697+ROW()/10000000)</f>
        <v/>
      </c>
      <c r="U697" s="36" t="n">
        <f aca="false">IF(G697=1,IF(B697="",1,0),"")</f>
        <v>0</v>
      </c>
    </row>
    <row r="698" customFormat="false" ht="15" hidden="false" customHeight="false" outlineLevel="0" collapsed="false">
      <c r="A698" s="35" t="n">
        <v>46086.3329513889</v>
      </c>
      <c r="B698" s="35" t="n">
        <v>46086.3330208333</v>
      </c>
      <c r="C698" s="36" t="s">
        <v>140</v>
      </c>
      <c r="D698" s="36" t="s">
        <v>141</v>
      </c>
      <c r="E698" s="36" t="s">
        <v>128</v>
      </c>
      <c r="F698" s="36" t="s">
        <v>122</v>
      </c>
      <c r="G698" s="36" t="n">
        <f aca="false">IF(A698="","",IF(AND(A698&gt;=Debut,A698&lt;Fin),1,0))</f>
        <v>1</v>
      </c>
      <c r="H698" s="36" t="n">
        <f aca="false">IF(G698=1,INT(ROUND((A698-Debut)*86400,0)/600),"")</f>
        <v>479</v>
      </c>
      <c r="I698" s="36" t="n">
        <f aca="false">IF(G698=1,INT(ROUND((A698-Debut)*86400,0)/3600),"")</f>
        <v>79</v>
      </c>
      <c r="J698" s="36" t="n">
        <f aca="false">IF(OR(A698="",B698=""),"",ROUND((B698-A698)*86400,0))</f>
        <v>6</v>
      </c>
      <c r="K698" s="37" t="n">
        <f aca="false">IF(G698=1,IF(COUNTIFS($C:$C,C698,$G:$G,1,$A:$A,"&gt;="&amp;(A698-FenetreInterm/86400),$A:$A,"&lt;="&amp;A698)&gt;=NbInterm,1,0),"")</f>
        <v>1</v>
      </c>
      <c r="L698" s="37" t="n">
        <f aca="false">IF(G698=1,IF(B698="",0,IF(J698&lt;SeuilFugitive,1,0)),"")</f>
        <v>0</v>
      </c>
      <c r="M698" s="37" t="n">
        <f aca="false">IF(G698=1,IF(B698="",IF((Fin-A698)*24&gt;SeuilFigee,1,0),IF(J698&gt;SeuilFigee*3600,1,0)),"")</f>
        <v>0</v>
      </c>
      <c r="N698" s="0" t="str">
        <f aca="false">IF(G698=1,IF(COUNTIF(H$2:H698,H698)=1,COUNTIF($H:$H,H698),""),"")</f>
        <v/>
      </c>
      <c r="O698" s="0" t="str">
        <f aca="false">IF(G698=1,IF(COUNTIF(I$2:I698,I698)=1,COUNTIF($I:$I,I698),""),"")</f>
        <v/>
      </c>
      <c r="P698" s="38" t="str">
        <f aca="false">IF(G698=1,IF(COUNTIFS(C$2:C698,C698,G$2:G698,1)=1,COUNTIFS($C:$C,C698,$G:$G,1)+ROW()/10000000,""),"")</f>
        <v/>
      </c>
      <c r="Q698" s="36" t="n">
        <f aca="false">IF(K698=1,IF(COUNTIFS(C$2:C698,C698,K$2:K698,1)=1,1,0),"")</f>
        <v>0</v>
      </c>
      <c r="R698" s="0" t="str">
        <f aca="false">IF(M698=1,IF(COUNTIFS(C$2:C698,C698,M$2:M698,1)=1,1,0),"")</f>
        <v/>
      </c>
      <c r="S698" s="0" t="str">
        <f aca="false">IF(L698=1,IF(COUNTIFS(C$2:C698,C698,L$2:L698,1)=1,1,0),"")</f>
        <v/>
      </c>
      <c r="T698" s="38" t="str">
        <f aca="false">IF(N698="","",N698+ROW()/10000000)</f>
        <v/>
      </c>
      <c r="U698" s="36" t="n">
        <f aca="false">IF(G698=1,IF(B698="",1,0),"")</f>
        <v>0</v>
      </c>
    </row>
    <row r="699" customFormat="false" ht="15" hidden="false" customHeight="false" outlineLevel="0" collapsed="false">
      <c r="A699" s="35" t="n">
        <v>46086.3332638889</v>
      </c>
      <c r="B699" s="35" t="n">
        <v>46086.3340393519</v>
      </c>
      <c r="C699" s="36" t="s">
        <v>136</v>
      </c>
      <c r="D699" s="36" t="s">
        <v>137</v>
      </c>
      <c r="E699" s="36" t="s">
        <v>121</v>
      </c>
      <c r="F699" s="36" t="s">
        <v>125</v>
      </c>
      <c r="G699" s="36" t="n">
        <f aca="false">IF(A699="","",IF(AND(A699&gt;=Debut,A699&lt;Fin),1,0))</f>
        <v>1</v>
      </c>
      <c r="H699" s="36" t="n">
        <f aca="false">IF(G699=1,INT(ROUND((A699-Debut)*86400,0)/600),"")</f>
        <v>479</v>
      </c>
      <c r="I699" s="36" t="n">
        <f aca="false">IF(G699=1,INT(ROUND((A699-Debut)*86400,0)/3600),"")</f>
        <v>79</v>
      </c>
      <c r="J699" s="36" t="n">
        <f aca="false">IF(OR(A699="",B699=""),"",ROUND((B699-A699)*86400,0))</f>
        <v>67</v>
      </c>
      <c r="K699" s="37" t="n">
        <f aca="false">IF(G699=1,IF(COUNTIFS($C:$C,C699,$G:$G,1,$A:$A,"&gt;="&amp;(A699-FenetreInterm/86400),$A:$A,"&lt;="&amp;A699)&gt;=NbInterm,1,0),"")</f>
        <v>0</v>
      </c>
      <c r="L699" s="37" t="n">
        <f aca="false">IF(G699=1,IF(B699="",0,IF(J699&lt;SeuilFugitive,1,0)),"")</f>
        <v>0</v>
      </c>
      <c r="M699" s="37" t="n">
        <f aca="false">IF(G699=1,IF(B699="",IF((Fin-A699)*24&gt;SeuilFigee,1,0),IF(J699&gt;SeuilFigee*3600,1,0)),"")</f>
        <v>0</v>
      </c>
      <c r="N699" s="0" t="str">
        <f aca="false">IF(G699=1,IF(COUNTIF(H$2:H699,H699)=1,COUNTIF($H:$H,H699),""),"")</f>
        <v/>
      </c>
      <c r="O699" s="0" t="str">
        <f aca="false">IF(G699=1,IF(COUNTIF(I$2:I699,I699)=1,COUNTIF($I:$I,I699),""),"")</f>
        <v/>
      </c>
      <c r="P699" s="38" t="str">
        <f aca="false">IF(G699=1,IF(COUNTIFS(C$2:C699,C699,G$2:G699,1)=1,COUNTIFS($C:$C,C699,$G:$G,1)+ROW()/10000000,""),"")</f>
        <v/>
      </c>
      <c r="Q699" s="0" t="str">
        <f aca="false">IF(K699=1,IF(COUNTIFS(C$2:C699,C699,K$2:K699,1)=1,1,0),"")</f>
        <v/>
      </c>
      <c r="R699" s="0" t="str">
        <f aca="false">IF(M699=1,IF(COUNTIFS(C$2:C699,C699,M$2:M699,1)=1,1,0),"")</f>
        <v/>
      </c>
      <c r="S699" s="0" t="str">
        <f aca="false">IF(L699=1,IF(COUNTIFS(C$2:C699,C699,L$2:L699,1)=1,1,0),"")</f>
        <v/>
      </c>
      <c r="T699" s="38" t="str">
        <f aca="false">IF(N699="","",N699+ROW()/10000000)</f>
        <v/>
      </c>
      <c r="U699" s="36" t="n">
        <f aca="false">IF(G699=1,IF(B699="",1,0),"")</f>
        <v>0</v>
      </c>
    </row>
    <row r="700" customFormat="false" ht="15" hidden="false" customHeight="false" outlineLevel="0" collapsed="false">
      <c r="A700" s="35" t="n">
        <v>46086.3360648148</v>
      </c>
      <c r="B700" s="35" t="n">
        <v>46086.3464351852</v>
      </c>
      <c r="C700" s="36" t="s">
        <v>153</v>
      </c>
      <c r="D700" s="36" t="s">
        <v>154</v>
      </c>
      <c r="E700" s="36" t="s">
        <v>121</v>
      </c>
      <c r="F700" s="36" t="s">
        <v>144</v>
      </c>
      <c r="G700" s="36" t="n">
        <f aca="false">IF(A700="","",IF(AND(A700&gt;=Debut,A700&lt;Fin),1,0))</f>
        <v>1</v>
      </c>
      <c r="H700" s="36" t="n">
        <f aca="false">IF(G700=1,INT(ROUND((A700-Debut)*86400,0)/600),"")</f>
        <v>480</v>
      </c>
      <c r="I700" s="36" t="n">
        <f aca="false">IF(G700=1,INT(ROUND((A700-Debut)*86400,0)/3600),"")</f>
        <v>80</v>
      </c>
      <c r="J700" s="36" t="n">
        <f aca="false">IF(OR(A700="",B700=""),"",ROUND((B700-A700)*86400,0))</f>
        <v>896</v>
      </c>
      <c r="K700" s="37" t="n">
        <f aca="false">IF(G700=1,IF(COUNTIFS($C:$C,C700,$G:$G,1,$A:$A,"&gt;="&amp;(A700-FenetreInterm/86400),$A:$A,"&lt;="&amp;A700)&gt;=NbInterm,1,0),"")</f>
        <v>0</v>
      </c>
      <c r="L700" s="37" t="n">
        <f aca="false">IF(G700=1,IF(B700="",0,IF(J700&lt;SeuilFugitive,1,0)),"")</f>
        <v>0</v>
      </c>
      <c r="M700" s="37" t="n">
        <f aca="false">IF(G700=1,IF(B700="",IF((Fin-A700)*24&gt;SeuilFigee,1,0),IF(J700&gt;SeuilFigee*3600,1,0)),"")</f>
        <v>0</v>
      </c>
      <c r="N700" s="36" t="n">
        <f aca="false">IF(G700=1,IF(COUNTIF(H$2:H700,H700)=1,COUNTIF($H:$H,H700),""),"")</f>
        <v>2</v>
      </c>
      <c r="O700" s="36" t="n">
        <f aca="false">IF(G700=1,IF(COUNTIF(I$2:I700,I700)=1,COUNTIF($I:$I,I700),""),"")</f>
        <v>5</v>
      </c>
      <c r="P700" s="38" t="str">
        <f aca="false">IF(G700=1,IF(COUNTIFS(C$2:C700,C700,G$2:G700,1)=1,COUNTIFS($C:$C,C700,$G:$G,1)+ROW()/10000000,""),"")</f>
        <v/>
      </c>
      <c r="Q700" s="0" t="str">
        <f aca="false">IF(K700=1,IF(COUNTIFS(C$2:C700,C700,K$2:K700,1)=1,1,0),"")</f>
        <v/>
      </c>
      <c r="R700" s="0" t="str">
        <f aca="false">IF(M700=1,IF(COUNTIFS(C$2:C700,C700,M$2:M700,1)=1,1,0),"")</f>
        <v/>
      </c>
      <c r="S700" s="0" t="str">
        <f aca="false">IF(L700=1,IF(COUNTIFS(C$2:C700,C700,L$2:L700,1)=1,1,0),"")</f>
        <v/>
      </c>
      <c r="T700" s="38" t="n">
        <f aca="false">IF(N700="","",N700+ROW()/10000000)</f>
        <v>2.00007</v>
      </c>
      <c r="U700" s="36" t="n">
        <f aca="false">IF(G700=1,IF(B700="",1,0),"")</f>
        <v>0</v>
      </c>
    </row>
    <row r="701" customFormat="false" ht="15" hidden="false" customHeight="false" outlineLevel="0" collapsed="false">
      <c r="A701" s="35" t="n">
        <v>46086.3396180556</v>
      </c>
      <c r="B701" s="35" t="n">
        <v>46086.342037037</v>
      </c>
      <c r="C701" s="36" t="s">
        <v>142</v>
      </c>
      <c r="D701" s="36" t="s">
        <v>143</v>
      </c>
      <c r="E701" s="36" t="s">
        <v>121</v>
      </c>
      <c r="F701" s="36" t="s">
        <v>144</v>
      </c>
      <c r="G701" s="36" t="n">
        <f aca="false">IF(A701="","",IF(AND(A701&gt;=Debut,A701&lt;Fin),1,0))</f>
        <v>1</v>
      </c>
      <c r="H701" s="36" t="n">
        <f aca="false">IF(G701=1,INT(ROUND((A701-Debut)*86400,0)/600),"")</f>
        <v>480</v>
      </c>
      <c r="I701" s="36" t="n">
        <f aca="false">IF(G701=1,INT(ROUND((A701-Debut)*86400,0)/3600),"")</f>
        <v>80</v>
      </c>
      <c r="J701" s="36" t="n">
        <f aca="false">IF(OR(A701="",B701=""),"",ROUND((B701-A701)*86400,0))</f>
        <v>209</v>
      </c>
      <c r="K701" s="37" t="n">
        <f aca="false">IF(G701=1,IF(COUNTIFS($C:$C,C701,$G:$G,1,$A:$A,"&gt;="&amp;(A701-FenetreInterm/86400),$A:$A,"&lt;="&amp;A701)&gt;=NbInterm,1,0),"")</f>
        <v>0</v>
      </c>
      <c r="L701" s="37" t="n">
        <f aca="false">IF(G701=1,IF(B701="",0,IF(J701&lt;SeuilFugitive,1,0)),"")</f>
        <v>0</v>
      </c>
      <c r="M701" s="37" t="n">
        <f aca="false">IF(G701=1,IF(B701="",IF((Fin-A701)*24&gt;SeuilFigee,1,0),IF(J701&gt;SeuilFigee*3600,1,0)),"")</f>
        <v>0</v>
      </c>
      <c r="N701" s="0" t="str">
        <f aca="false">IF(G701=1,IF(COUNTIF(H$2:H701,H701)=1,COUNTIF($H:$H,H701),""),"")</f>
        <v/>
      </c>
      <c r="O701" s="0" t="str">
        <f aca="false">IF(G701=1,IF(COUNTIF(I$2:I701,I701)=1,COUNTIF($I:$I,I701),""),"")</f>
        <v/>
      </c>
      <c r="P701" s="38" t="str">
        <f aca="false">IF(G701=1,IF(COUNTIFS(C$2:C701,C701,G$2:G701,1)=1,COUNTIFS($C:$C,C701,$G:$G,1)+ROW()/10000000,""),"")</f>
        <v/>
      </c>
      <c r="Q701" s="0" t="str">
        <f aca="false">IF(K701=1,IF(COUNTIFS(C$2:C701,C701,K$2:K701,1)=1,1,0),"")</f>
        <v/>
      </c>
      <c r="R701" s="0" t="str">
        <f aca="false">IF(M701=1,IF(COUNTIFS(C$2:C701,C701,M$2:M701,1)=1,1,0),"")</f>
        <v/>
      </c>
      <c r="S701" s="0" t="str">
        <f aca="false">IF(L701=1,IF(COUNTIFS(C$2:C701,C701,L$2:L701,1)=1,1,0),"")</f>
        <v/>
      </c>
      <c r="T701" s="38" t="str">
        <f aca="false">IF(N701="","",N701+ROW()/10000000)</f>
        <v/>
      </c>
      <c r="U701" s="36" t="n">
        <f aca="false">IF(G701=1,IF(B701="",1,0),"")</f>
        <v>0</v>
      </c>
    </row>
    <row r="702" customFormat="false" ht="15" hidden="false" customHeight="false" outlineLevel="0" collapsed="false">
      <c r="A702" s="35" t="n">
        <v>46086.3462847222</v>
      </c>
      <c r="B702" s="35" t="n">
        <v>46086.3523263889</v>
      </c>
      <c r="C702" s="36" t="s">
        <v>151</v>
      </c>
      <c r="D702" s="36" t="s">
        <v>152</v>
      </c>
      <c r="E702" s="36" t="s">
        <v>128</v>
      </c>
      <c r="F702" s="36" t="s">
        <v>144</v>
      </c>
      <c r="G702" s="36" t="n">
        <f aca="false">IF(A702="","",IF(AND(A702&gt;=Debut,A702&lt;Fin),1,0))</f>
        <v>1</v>
      </c>
      <c r="H702" s="36" t="n">
        <f aca="false">IF(G702=1,INT(ROUND((A702-Debut)*86400,0)/600),"")</f>
        <v>481</v>
      </c>
      <c r="I702" s="36" t="n">
        <f aca="false">IF(G702=1,INT(ROUND((A702-Debut)*86400,0)/3600),"")</f>
        <v>80</v>
      </c>
      <c r="J702" s="36" t="n">
        <f aca="false">IF(OR(A702="",B702=""),"",ROUND((B702-A702)*86400,0))</f>
        <v>522</v>
      </c>
      <c r="K702" s="37" t="n">
        <f aca="false">IF(G702=1,IF(COUNTIFS($C:$C,C702,$G:$G,1,$A:$A,"&gt;="&amp;(A702-FenetreInterm/86400),$A:$A,"&lt;="&amp;A702)&gt;=NbInterm,1,0),"")</f>
        <v>0</v>
      </c>
      <c r="L702" s="37" t="n">
        <f aca="false">IF(G702=1,IF(B702="",0,IF(J702&lt;SeuilFugitive,1,0)),"")</f>
        <v>0</v>
      </c>
      <c r="M702" s="37" t="n">
        <f aca="false">IF(G702=1,IF(B702="",IF((Fin-A702)*24&gt;SeuilFigee,1,0),IF(J702&gt;SeuilFigee*3600,1,0)),"")</f>
        <v>0</v>
      </c>
      <c r="N702" s="36" t="n">
        <f aca="false">IF(G702=1,IF(COUNTIF(H$2:H702,H702)=1,COUNTIF($H:$H,H702),""),"")</f>
        <v>2</v>
      </c>
      <c r="O702" s="0" t="str">
        <f aca="false">IF(G702=1,IF(COUNTIF(I$2:I702,I702)=1,COUNTIF($I:$I,I702),""),"")</f>
        <v/>
      </c>
      <c r="P702" s="38" t="str">
        <f aca="false">IF(G702=1,IF(COUNTIFS(C$2:C702,C702,G$2:G702,1)=1,COUNTIFS($C:$C,C702,$G:$G,1)+ROW()/10000000,""),"")</f>
        <v/>
      </c>
      <c r="Q702" s="0" t="str">
        <f aca="false">IF(K702=1,IF(COUNTIFS(C$2:C702,C702,K$2:K702,1)=1,1,0),"")</f>
        <v/>
      </c>
      <c r="R702" s="0" t="str">
        <f aca="false">IF(M702=1,IF(COUNTIFS(C$2:C702,C702,M$2:M702,1)=1,1,0),"")</f>
        <v/>
      </c>
      <c r="S702" s="0" t="str">
        <f aca="false">IF(L702=1,IF(COUNTIFS(C$2:C702,C702,L$2:L702,1)=1,1,0),"")</f>
        <v/>
      </c>
      <c r="T702" s="38" t="n">
        <f aca="false">IF(N702="","",N702+ROW()/10000000)</f>
        <v>2.0000702</v>
      </c>
      <c r="U702" s="36" t="n">
        <f aca="false">IF(G702=1,IF(B702="",1,0),"")</f>
        <v>0</v>
      </c>
    </row>
    <row r="703" customFormat="false" ht="15" hidden="false" customHeight="false" outlineLevel="0" collapsed="false">
      <c r="A703" s="35" t="n">
        <v>46086.3469444444</v>
      </c>
      <c r="B703" s="35" t="n">
        <v>46086.3533564815</v>
      </c>
      <c r="C703" s="36" t="s">
        <v>142</v>
      </c>
      <c r="D703" s="36" t="s">
        <v>143</v>
      </c>
      <c r="E703" s="36" t="s">
        <v>121</v>
      </c>
      <c r="F703" s="36" t="s">
        <v>144</v>
      </c>
      <c r="G703" s="36" t="n">
        <f aca="false">IF(A703="","",IF(AND(A703&gt;=Debut,A703&lt;Fin),1,0))</f>
        <v>1</v>
      </c>
      <c r="H703" s="36" t="n">
        <f aca="false">IF(G703=1,INT(ROUND((A703-Debut)*86400,0)/600),"")</f>
        <v>481</v>
      </c>
      <c r="I703" s="36" t="n">
        <f aca="false">IF(G703=1,INT(ROUND((A703-Debut)*86400,0)/3600),"")</f>
        <v>80</v>
      </c>
      <c r="J703" s="36" t="n">
        <f aca="false">IF(OR(A703="",B703=""),"",ROUND((B703-A703)*86400,0))</f>
        <v>554</v>
      </c>
      <c r="K703" s="37" t="n">
        <f aca="false">IF(G703=1,IF(COUNTIFS($C:$C,C703,$G:$G,1,$A:$A,"&gt;="&amp;(A703-FenetreInterm/86400),$A:$A,"&lt;="&amp;A703)&gt;=NbInterm,1,0),"")</f>
        <v>0</v>
      </c>
      <c r="L703" s="37" t="n">
        <f aca="false">IF(G703=1,IF(B703="",0,IF(J703&lt;SeuilFugitive,1,0)),"")</f>
        <v>0</v>
      </c>
      <c r="M703" s="37" t="n">
        <f aca="false">IF(G703=1,IF(B703="",IF((Fin-A703)*24&gt;SeuilFigee,1,0),IF(J703&gt;SeuilFigee*3600,1,0)),"")</f>
        <v>0</v>
      </c>
      <c r="N703" s="0" t="str">
        <f aca="false">IF(G703=1,IF(COUNTIF(H$2:H703,H703)=1,COUNTIF($H:$H,H703),""),"")</f>
        <v/>
      </c>
      <c r="O703" s="0" t="str">
        <f aca="false">IF(G703=1,IF(COUNTIF(I$2:I703,I703)=1,COUNTIF($I:$I,I703),""),"")</f>
        <v/>
      </c>
      <c r="P703" s="38" t="str">
        <f aca="false">IF(G703=1,IF(COUNTIFS(C$2:C703,C703,G$2:G703,1)=1,COUNTIFS($C:$C,C703,$G:$G,1)+ROW()/10000000,""),"")</f>
        <v/>
      </c>
      <c r="Q703" s="0" t="str">
        <f aca="false">IF(K703=1,IF(COUNTIFS(C$2:C703,C703,K$2:K703,1)=1,1,0),"")</f>
        <v/>
      </c>
      <c r="R703" s="0" t="str">
        <f aca="false">IF(M703=1,IF(COUNTIFS(C$2:C703,C703,M$2:M703,1)=1,1,0),"")</f>
        <v/>
      </c>
      <c r="S703" s="0" t="str">
        <f aca="false">IF(L703=1,IF(COUNTIFS(C$2:C703,C703,L$2:L703,1)=1,1,0),"")</f>
        <v/>
      </c>
      <c r="T703" s="38" t="str">
        <f aca="false">IF(N703="","",N703+ROW()/10000000)</f>
        <v/>
      </c>
      <c r="U703" s="36" t="n">
        <f aca="false">IF(G703=1,IF(B703="",1,0),"")</f>
        <v>0</v>
      </c>
    </row>
    <row r="704" customFormat="false" ht="15" hidden="false" customHeight="false" outlineLevel="0" collapsed="false">
      <c r="A704" s="35" t="n">
        <v>46086.3604976852</v>
      </c>
      <c r="B704" s="35" t="n">
        <v>46086.3643518519</v>
      </c>
      <c r="C704" s="36" t="s">
        <v>142</v>
      </c>
      <c r="D704" s="36" t="s">
        <v>143</v>
      </c>
      <c r="E704" s="36" t="s">
        <v>121</v>
      </c>
      <c r="F704" s="36" t="s">
        <v>144</v>
      </c>
      <c r="G704" s="36" t="n">
        <f aca="false">IF(A704="","",IF(AND(A704&gt;=Debut,A704&lt;Fin),1,0))</f>
        <v>1</v>
      </c>
      <c r="H704" s="36" t="n">
        <f aca="false">IF(G704=1,INT(ROUND((A704-Debut)*86400,0)/600),"")</f>
        <v>483</v>
      </c>
      <c r="I704" s="36" t="n">
        <f aca="false">IF(G704=1,INT(ROUND((A704-Debut)*86400,0)/3600),"")</f>
        <v>80</v>
      </c>
      <c r="J704" s="36" t="n">
        <f aca="false">IF(OR(A704="",B704=""),"",ROUND((B704-A704)*86400,0))</f>
        <v>333</v>
      </c>
      <c r="K704" s="37" t="n">
        <f aca="false">IF(G704=1,IF(COUNTIFS($C:$C,C704,$G:$G,1,$A:$A,"&gt;="&amp;(A704-FenetreInterm/86400),$A:$A,"&lt;="&amp;A704)&gt;=NbInterm,1,0),"")</f>
        <v>0</v>
      </c>
      <c r="L704" s="37" t="n">
        <f aca="false">IF(G704=1,IF(B704="",0,IF(J704&lt;SeuilFugitive,1,0)),"")</f>
        <v>0</v>
      </c>
      <c r="M704" s="37" t="n">
        <f aca="false">IF(G704=1,IF(B704="",IF((Fin-A704)*24&gt;SeuilFigee,1,0),IF(J704&gt;SeuilFigee*3600,1,0)),"")</f>
        <v>0</v>
      </c>
      <c r="N704" s="36" t="n">
        <f aca="false">IF(G704=1,IF(COUNTIF(H$2:H704,H704)=1,COUNTIF($H:$H,H704),""),"")</f>
        <v>1</v>
      </c>
      <c r="O704" s="0" t="str">
        <f aca="false">IF(G704=1,IF(COUNTIF(I$2:I704,I704)=1,COUNTIF($I:$I,I704),""),"")</f>
        <v/>
      </c>
      <c r="P704" s="38" t="str">
        <f aca="false">IF(G704=1,IF(COUNTIFS(C$2:C704,C704,G$2:G704,1)=1,COUNTIFS($C:$C,C704,$G:$G,1)+ROW()/10000000,""),"")</f>
        <v/>
      </c>
      <c r="Q704" s="0" t="str">
        <f aca="false">IF(K704=1,IF(COUNTIFS(C$2:C704,C704,K$2:K704,1)=1,1,0),"")</f>
        <v/>
      </c>
      <c r="R704" s="0" t="str">
        <f aca="false">IF(M704=1,IF(COUNTIFS(C$2:C704,C704,M$2:M704,1)=1,1,0),"")</f>
        <v/>
      </c>
      <c r="S704" s="0" t="str">
        <f aca="false">IF(L704=1,IF(COUNTIFS(C$2:C704,C704,L$2:L704,1)=1,1,0),"")</f>
        <v/>
      </c>
      <c r="T704" s="38" t="n">
        <f aca="false">IF(N704="","",N704+ROW()/10000000)</f>
        <v>1.0000704</v>
      </c>
      <c r="U704" s="36" t="n">
        <f aca="false">IF(G704=1,IF(B704="",1,0),"")</f>
        <v>0</v>
      </c>
    </row>
    <row r="705" customFormat="false" ht="15" hidden="false" customHeight="false" outlineLevel="0" collapsed="false">
      <c r="A705" s="35" t="n">
        <v>46086.3781944444</v>
      </c>
      <c r="B705" s="35" t="n">
        <v>46086.3830324074</v>
      </c>
      <c r="C705" s="36" t="s">
        <v>151</v>
      </c>
      <c r="D705" s="36" t="s">
        <v>152</v>
      </c>
      <c r="E705" s="36" t="s">
        <v>128</v>
      </c>
      <c r="F705" s="36" t="s">
        <v>144</v>
      </c>
      <c r="G705" s="36" t="n">
        <f aca="false">IF(A705="","",IF(AND(A705&gt;=Debut,A705&lt;Fin),1,0))</f>
        <v>1</v>
      </c>
      <c r="H705" s="36" t="n">
        <f aca="false">IF(G705=1,INT(ROUND((A705-Debut)*86400,0)/600),"")</f>
        <v>486</v>
      </c>
      <c r="I705" s="36" t="n">
        <f aca="false">IF(G705=1,INT(ROUND((A705-Debut)*86400,0)/3600),"")</f>
        <v>81</v>
      </c>
      <c r="J705" s="36" t="n">
        <f aca="false">IF(OR(A705="",B705=""),"",ROUND((B705-A705)*86400,0))</f>
        <v>418</v>
      </c>
      <c r="K705" s="37" t="n">
        <f aca="false">IF(G705=1,IF(COUNTIFS($C:$C,C705,$G:$G,1,$A:$A,"&gt;="&amp;(A705-FenetreInterm/86400),$A:$A,"&lt;="&amp;A705)&gt;=NbInterm,1,0),"")</f>
        <v>0</v>
      </c>
      <c r="L705" s="37" t="n">
        <f aca="false">IF(G705=1,IF(B705="",0,IF(J705&lt;SeuilFugitive,1,0)),"")</f>
        <v>0</v>
      </c>
      <c r="M705" s="37" t="n">
        <f aca="false">IF(G705=1,IF(B705="",IF((Fin-A705)*24&gt;SeuilFigee,1,0),IF(J705&gt;SeuilFigee*3600,1,0)),"")</f>
        <v>0</v>
      </c>
      <c r="N705" s="36" t="n">
        <f aca="false">IF(G705=1,IF(COUNTIF(H$2:H705,H705)=1,COUNTIF($H:$H,H705),""),"")</f>
        <v>1</v>
      </c>
      <c r="O705" s="36" t="n">
        <f aca="false">IF(G705=1,IF(COUNTIF(I$2:I705,I705)=1,COUNTIF($I:$I,I705),""),"")</f>
        <v>6</v>
      </c>
      <c r="P705" s="38" t="str">
        <f aca="false">IF(G705=1,IF(COUNTIFS(C$2:C705,C705,G$2:G705,1)=1,COUNTIFS($C:$C,C705,$G:$G,1)+ROW()/10000000,""),"")</f>
        <v/>
      </c>
      <c r="Q705" s="0" t="str">
        <f aca="false">IF(K705=1,IF(COUNTIFS(C$2:C705,C705,K$2:K705,1)=1,1,0),"")</f>
        <v/>
      </c>
      <c r="R705" s="0" t="str">
        <f aca="false">IF(M705=1,IF(COUNTIFS(C$2:C705,C705,M$2:M705,1)=1,1,0),"")</f>
        <v/>
      </c>
      <c r="S705" s="0" t="str">
        <f aca="false">IF(L705=1,IF(COUNTIFS(C$2:C705,C705,L$2:L705,1)=1,1,0),"")</f>
        <v/>
      </c>
      <c r="T705" s="38" t="n">
        <f aca="false">IF(N705="","",N705+ROW()/10000000)</f>
        <v>1.0000705</v>
      </c>
      <c r="U705" s="36" t="n">
        <f aca="false">IF(G705=1,IF(B705="",1,0),"")</f>
        <v>0</v>
      </c>
    </row>
    <row r="706" customFormat="false" ht="15" hidden="false" customHeight="false" outlineLevel="0" collapsed="false">
      <c r="A706" s="35" t="n">
        <v>46086.386712963</v>
      </c>
      <c r="B706" s="35" t="n">
        <v>46086.3924074074</v>
      </c>
      <c r="C706" s="36" t="s">
        <v>142</v>
      </c>
      <c r="D706" s="36" t="s">
        <v>143</v>
      </c>
      <c r="E706" s="36" t="s">
        <v>121</v>
      </c>
      <c r="F706" s="36" t="s">
        <v>144</v>
      </c>
      <c r="G706" s="36" t="n">
        <f aca="false">IF(A706="","",IF(AND(A706&gt;=Debut,A706&lt;Fin),1,0))</f>
        <v>1</v>
      </c>
      <c r="H706" s="36" t="n">
        <f aca="false">IF(G706=1,INT(ROUND((A706-Debut)*86400,0)/600),"")</f>
        <v>487</v>
      </c>
      <c r="I706" s="36" t="n">
        <f aca="false">IF(G706=1,INT(ROUND((A706-Debut)*86400,0)/3600),"")</f>
        <v>81</v>
      </c>
      <c r="J706" s="36" t="n">
        <f aca="false">IF(OR(A706="",B706=""),"",ROUND((B706-A706)*86400,0))</f>
        <v>492</v>
      </c>
      <c r="K706" s="37" t="n">
        <f aca="false">IF(G706=1,IF(COUNTIFS($C:$C,C706,$G:$G,1,$A:$A,"&gt;="&amp;(A706-FenetreInterm/86400),$A:$A,"&lt;="&amp;A706)&gt;=NbInterm,1,0),"")</f>
        <v>0</v>
      </c>
      <c r="L706" s="37" t="n">
        <f aca="false">IF(G706=1,IF(B706="",0,IF(J706&lt;SeuilFugitive,1,0)),"")</f>
        <v>0</v>
      </c>
      <c r="M706" s="37" t="n">
        <f aca="false">IF(G706=1,IF(B706="",IF((Fin-A706)*24&gt;SeuilFigee,1,0),IF(J706&gt;SeuilFigee*3600,1,0)),"")</f>
        <v>0</v>
      </c>
      <c r="N706" s="36" t="n">
        <f aca="false">IF(G706=1,IF(COUNTIF(H$2:H706,H706)=1,COUNTIF($H:$H,H706),""),"")</f>
        <v>1</v>
      </c>
      <c r="O706" s="0" t="str">
        <f aca="false">IF(G706=1,IF(COUNTIF(I$2:I706,I706)=1,COUNTIF($I:$I,I706),""),"")</f>
        <v/>
      </c>
      <c r="P706" s="38" t="str">
        <f aca="false">IF(G706=1,IF(COUNTIFS(C$2:C706,C706,G$2:G706,1)=1,COUNTIFS($C:$C,C706,$G:$G,1)+ROW()/10000000,""),"")</f>
        <v/>
      </c>
      <c r="Q706" s="0" t="str">
        <f aca="false">IF(K706=1,IF(COUNTIFS(C$2:C706,C706,K$2:K706,1)=1,1,0),"")</f>
        <v/>
      </c>
      <c r="R706" s="0" t="str">
        <f aca="false">IF(M706=1,IF(COUNTIFS(C$2:C706,C706,M$2:M706,1)=1,1,0),"")</f>
        <v/>
      </c>
      <c r="S706" s="0" t="str">
        <f aca="false">IF(L706=1,IF(COUNTIFS(C$2:C706,C706,L$2:L706,1)=1,1,0),"")</f>
        <v/>
      </c>
      <c r="T706" s="38" t="n">
        <f aca="false">IF(N706="","",N706+ROW()/10000000)</f>
        <v>1.0000706</v>
      </c>
      <c r="U706" s="36" t="n">
        <f aca="false">IF(G706=1,IF(B706="",1,0),"")</f>
        <v>0</v>
      </c>
    </row>
    <row r="707" customFormat="false" ht="15" hidden="false" customHeight="false" outlineLevel="0" collapsed="false">
      <c r="A707" s="35" t="n">
        <v>46086.399525463</v>
      </c>
      <c r="B707" s="35" t="n">
        <v>46086.4001736111</v>
      </c>
      <c r="C707" s="36" t="s">
        <v>136</v>
      </c>
      <c r="D707" s="36" t="s">
        <v>137</v>
      </c>
      <c r="E707" s="36" t="s">
        <v>121</v>
      </c>
      <c r="F707" s="36" t="s">
        <v>125</v>
      </c>
      <c r="G707" s="36" t="n">
        <f aca="false">IF(A707="","",IF(AND(A707&gt;=Debut,A707&lt;Fin),1,0))</f>
        <v>1</v>
      </c>
      <c r="H707" s="36" t="n">
        <f aca="false">IF(G707=1,INT(ROUND((A707-Debut)*86400,0)/600),"")</f>
        <v>489</v>
      </c>
      <c r="I707" s="36" t="n">
        <f aca="false">IF(G707=1,INT(ROUND((A707-Debut)*86400,0)/3600),"")</f>
        <v>81</v>
      </c>
      <c r="J707" s="36" t="n">
        <f aca="false">IF(OR(A707="",B707=""),"",ROUND((B707-A707)*86400,0))</f>
        <v>56</v>
      </c>
      <c r="K707" s="37" t="n">
        <f aca="false">IF(G707=1,IF(COUNTIFS($C:$C,C707,$G:$G,1,$A:$A,"&gt;="&amp;(A707-FenetreInterm/86400),$A:$A,"&lt;="&amp;A707)&gt;=NbInterm,1,0),"")</f>
        <v>0</v>
      </c>
      <c r="L707" s="37" t="n">
        <f aca="false">IF(G707=1,IF(B707="",0,IF(J707&lt;SeuilFugitive,1,0)),"")</f>
        <v>0</v>
      </c>
      <c r="M707" s="37" t="n">
        <f aca="false">IF(G707=1,IF(B707="",IF((Fin-A707)*24&gt;SeuilFigee,1,0),IF(J707&gt;SeuilFigee*3600,1,0)),"")</f>
        <v>0</v>
      </c>
      <c r="N707" s="36" t="n">
        <f aca="false">IF(G707=1,IF(COUNTIF(H$2:H707,H707)=1,COUNTIF($H:$H,H707),""),"")</f>
        <v>1</v>
      </c>
      <c r="O707" s="0" t="str">
        <f aca="false">IF(G707=1,IF(COUNTIF(I$2:I707,I707)=1,COUNTIF($I:$I,I707),""),"")</f>
        <v/>
      </c>
      <c r="P707" s="38" t="str">
        <f aca="false">IF(G707=1,IF(COUNTIFS(C$2:C707,C707,G$2:G707,1)=1,COUNTIFS($C:$C,C707,$G:$G,1)+ROW()/10000000,""),"")</f>
        <v/>
      </c>
      <c r="Q707" s="0" t="str">
        <f aca="false">IF(K707=1,IF(COUNTIFS(C$2:C707,C707,K$2:K707,1)=1,1,0),"")</f>
        <v/>
      </c>
      <c r="R707" s="0" t="str">
        <f aca="false">IF(M707=1,IF(COUNTIFS(C$2:C707,C707,M$2:M707,1)=1,1,0),"")</f>
        <v/>
      </c>
      <c r="S707" s="0" t="str">
        <f aca="false">IF(L707=1,IF(COUNTIFS(C$2:C707,C707,L$2:L707,1)=1,1,0),"")</f>
        <v/>
      </c>
      <c r="T707" s="38" t="n">
        <f aca="false">IF(N707="","",N707+ROW()/10000000)</f>
        <v>1.0000707</v>
      </c>
      <c r="U707" s="36" t="n">
        <f aca="false">IF(G707=1,IF(B707="",1,0),"")</f>
        <v>0</v>
      </c>
    </row>
    <row r="708" customFormat="false" ht="15" hidden="false" customHeight="false" outlineLevel="0" collapsed="false">
      <c r="A708" s="35" t="n">
        <v>46086.4125578704</v>
      </c>
      <c r="B708" s="35" t="n">
        <v>46086.4179976852</v>
      </c>
      <c r="C708" s="36" t="s">
        <v>153</v>
      </c>
      <c r="D708" s="36" t="s">
        <v>154</v>
      </c>
      <c r="E708" s="36" t="s">
        <v>121</v>
      </c>
      <c r="F708" s="36" t="s">
        <v>144</v>
      </c>
      <c r="G708" s="36" t="n">
        <f aca="false">IF(A708="","",IF(AND(A708&gt;=Debut,A708&lt;Fin),1,0))</f>
        <v>1</v>
      </c>
      <c r="H708" s="36" t="n">
        <f aca="false">IF(G708=1,INT(ROUND((A708-Debut)*86400,0)/600),"")</f>
        <v>491</v>
      </c>
      <c r="I708" s="36" t="n">
        <f aca="false">IF(G708=1,INT(ROUND((A708-Debut)*86400,0)/3600),"")</f>
        <v>81</v>
      </c>
      <c r="J708" s="36" t="n">
        <f aca="false">IF(OR(A708="",B708=""),"",ROUND((B708-A708)*86400,0))</f>
        <v>470</v>
      </c>
      <c r="K708" s="37" t="n">
        <f aca="false">IF(G708=1,IF(COUNTIFS($C:$C,C708,$G:$G,1,$A:$A,"&gt;="&amp;(A708-FenetreInterm/86400),$A:$A,"&lt;="&amp;A708)&gt;=NbInterm,1,0),"")</f>
        <v>0</v>
      </c>
      <c r="L708" s="37" t="n">
        <f aca="false">IF(G708=1,IF(B708="",0,IF(J708&lt;SeuilFugitive,1,0)),"")</f>
        <v>0</v>
      </c>
      <c r="M708" s="37" t="n">
        <f aca="false">IF(G708=1,IF(B708="",IF((Fin-A708)*24&gt;SeuilFigee,1,0),IF(J708&gt;SeuilFigee*3600,1,0)),"")</f>
        <v>0</v>
      </c>
      <c r="N708" s="36" t="n">
        <f aca="false">IF(G708=1,IF(COUNTIF(H$2:H708,H708)=1,COUNTIF($H:$H,H708),""),"")</f>
        <v>3</v>
      </c>
      <c r="O708" s="0" t="str">
        <f aca="false">IF(G708=1,IF(COUNTIF(I$2:I708,I708)=1,COUNTIF($I:$I,I708),""),"")</f>
        <v/>
      </c>
      <c r="P708" s="38" t="str">
        <f aca="false">IF(G708=1,IF(COUNTIFS(C$2:C708,C708,G$2:G708,1)=1,COUNTIFS($C:$C,C708,$G:$G,1)+ROW()/10000000,""),"")</f>
        <v/>
      </c>
      <c r="Q708" s="0" t="str">
        <f aca="false">IF(K708=1,IF(COUNTIFS(C$2:C708,C708,K$2:K708,1)=1,1,0),"")</f>
        <v/>
      </c>
      <c r="R708" s="0" t="str">
        <f aca="false">IF(M708=1,IF(COUNTIFS(C$2:C708,C708,M$2:M708,1)=1,1,0),"")</f>
        <v/>
      </c>
      <c r="S708" s="0" t="str">
        <f aca="false">IF(L708=1,IF(COUNTIFS(C$2:C708,C708,L$2:L708,1)=1,1,0),"")</f>
        <v/>
      </c>
      <c r="T708" s="38" t="n">
        <f aca="false">IF(N708="","",N708+ROW()/10000000)</f>
        <v>3.0000708</v>
      </c>
      <c r="U708" s="36" t="n">
        <f aca="false">IF(G708=1,IF(B708="",1,0),"")</f>
        <v>0</v>
      </c>
    </row>
    <row r="709" customFormat="false" ht="15" hidden="false" customHeight="false" outlineLevel="0" collapsed="false">
      <c r="A709" s="35" t="n">
        <v>46086.4142824074</v>
      </c>
      <c r="B709" s="35" t="n">
        <v>46086.4221759259</v>
      </c>
      <c r="C709" s="36" t="s">
        <v>153</v>
      </c>
      <c r="D709" s="36" t="s">
        <v>154</v>
      </c>
      <c r="E709" s="36" t="s">
        <v>121</v>
      </c>
      <c r="F709" s="36" t="s">
        <v>144</v>
      </c>
      <c r="G709" s="36" t="n">
        <f aca="false">IF(A709="","",IF(AND(A709&gt;=Debut,A709&lt;Fin),1,0))</f>
        <v>1</v>
      </c>
      <c r="H709" s="36" t="n">
        <f aca="false">IF(G709=1,INT(ROUND((A709-Debut)*86400,0)/600),"")</f>
        <v>491</v>
      </c>
      <c r="I709" s="36" t="n">
        <f aca="false">IF(G709=1,INT(ROUND((A709-Debut)*86400,0)/3600),"")</f>
        <v>81</v>
      </c>
      <c r="J709" s="36" t="n">
        <f aca="false">IF(OR(A709="",B709=""),"",ROUND((B709-A709)*86400,0))</f>
        <v>682</v>
      </c>
      <c r="K709" s="37" t="n">
        <f aca="false">IF(G709=1,IF(COUNTIFS($C:$C,C709,$G:$G,1,$A:$A,"&gt;="&amp;(A709-FenetreInterm/86400),$A:$A,"&lt;="&amp;A709)&gt;=NbInterm,1,0),"")</f>
        <v>0</v>
      </c>
      <c r="L709" s="37" t="n">
        <f aca="false">IF(G709=1,IF(B709="",0,IF(J709&lt;SeuilFugitive,1,0)),"")</f>
        <v>0</v>
      </c>
      <c r="M709" s="37" t="n">
        <f aca="false">IF(G709=1,IF(B709="",IF((Fin-A709)*24&gt;SeuilFigee,1,0),IF(J709&gt;SeuilFigee*3600,1,0)),"")</f>
        <v>0</v>
      </c>
      <c r="N709" s="0" t="str">
        <f aca="false">IF(G709=1,IF(COUNTIF(H$2:H709,H709)=1,COUNTIF($H:$H,H709),""),"")</f>
        <v/>
      </c>
      <c r="O709" s="0" t="str">
        <f aca="false">IF(G709=1,IF(COUNTIF(I$2:I709,I709)=1,COUNTIF($I:$I,I709),""),"")</f>
        <v/>
      </c>
      <c r="P709" s="38" t="str">
        <f aca="false">IF(G709=1,IF(COUNTIFS(C$2:C709,C709,G$2:G709,1)=1,COUNTIFS($C:$C,C709,$G:$G,1)+ROW()/10000000,""),"")</f>
        <v/>
      </c>
      <c r="Q709" s="0" t="str">
        <f aca="false">IF(K709=1,IF(COUNTIFS(C$2:C709,C709,K$2:K709,1)=1,1,0),"")</f>
        <v/>
      </c>
      <c r="R709" s="0" t="str">
        <f aca="false">IF(M709=1,IF(COUNTIFS(C$2:C709,C709,M$2:M709,1)=1,1,0),"")</f>
        <v/>
      </c>
      <c r="S709" s="0" t="str">
        <f aca="false">IF(L709=1,IF(COUNTIFS(C$2:C709,C709,L$2:L709,1)=1,1,0),"")</f>
        <v/>
      </c>
      <c r="T709" s="38" t="str">
        <f aca="false">IF(N709="","",N709+ROW()/10000000)</f>
        <v/>
      </c>
      <c r="U709" s="36" t="n">
        <f aca="false">IF(G709=1,IF(B709="",1,0),"")</f>
        <v>0</v>
      </c>
    </row>
    <row r="710" customFormat="false" ht="15" hidden="false" customHeight="false" outlineLevel="0" collapsed="false">
      <c r="A710" s="35" t="n">
        <v>46086.4146412037</v>
      </c>
      <c r="B710" s="35" t="n">
        <v>46086.4171412037</v>
      </c>
      <c r="C710" s="36" t="s">
        <v>136</v>
      </c>
      <c r="D710" s="36" t="s">
        <v>137</v>
      </c>
      <c r="E710" s="36" t="s">
        <v>121</v>
      </c>
      <c r="F710" s="36" t="s">
        <v>125</v>
      </c>
      <c r="G710" s="36" t="n">
        <f aca="false">IF(A710="","",IF(AND(A710&gt;=Debut,A710&lt;Fin),1,0))</f>
        <v>1</v>
      </c>
      <c r="H710" s="36" t="n">
        <f aca="false">IF(G710=1,INT(ROUND((A710-Debut)*86400,0)/600),"")</f>
        <v>491</v>
      </c>
      <c r="I710" s="36" t="n">
        <f aca="false">IF(G710=1,INT(ROUND((A710-Debut)*86400,0)/3600),"")</f>
        <v>81</v>
      </c>
      <c r="J710" s="36" t="n">
        <f aca="false">IF(OR(A710="",B710=""),"",ROUND((B710-A710)*86400,0))</f>
        <v>216</v>
      </c>
      <c r="K710" s="37" t="n">
        <f aca="false">IF(G710=1,IF(COUNTIFS($C:$C,C710,$G:$G,1,$A:$A,"&gt;="&amp;(A710-FenetreInterm/86400),$A:$A,"&lt;="&amp;A710)&gt;=NbInterm,1,0),"")</f>
        <v>0</v>
      </c>
      <c r="L710" s="37" t="n">
        <f aca="false">IF(G710=1,IF(B710="",0,IF(J710&lt;SeuilFugitive,1,0)),"")</f>
        <v>0</v>
      </c>
      <c r="M710" s="37" t="n">
        <f aca="false">IF(G710=1,IF(B710="",IF((Fin-A710)*24&gt;SeuilFigee,1,0),IF(J710&gt;SeuilFigee*3600,1,0)),"")</f>
        <v>0</v>
      </c>
      <c r="N710" s="0" t="str">
        <f aca="false">IF(G710=1,IF(COUNTIF(H$2:H710,H710)=1,COUNTIF($H:$H,H710),""),"")</f>
        <v/>
      </c>
      <c r="O710" s="0" t="str">
        <f aca="false">IF(G710=1,IF(COUNTIF(I$2:I710,I710)=1,COUNTIF($I:$I,I710),""),"")</f>
        <v/>
      </c>
      <c r="P710" s="38" t="str">
        <f aca="false">IF(G710=1,IF(COUNTIFS(C$2:C710,C710,G$2:G710,1)=1,COUNTIFS($C:$C,C710,$G:$G,1)+ROW()/10000000,""),"")</f>
        <v/>
      </c>
      <c r="Q710" s="0" t="str">
        <f aca="false">IF(K710=1,IF(COUNTIFS(C$2:C710,C710,K$2:K710,1)=1,1,0),"")</f>
        <v/>
      </c>
      <c r="R710" s="0" t="str">
        <f aca="false">IF(M710=1,IF(COUNTIFS(C$2:C710,C710,M$2:M710,1)=1,1,0),"")</f>
        <v/>
      </c>
      <c r="S710" s="0" t="str">
        <f aca="false">IF(L710=1,IF(COUNTIFS(C$2:C710,C710,L$2:L710,1)=1,1,0),"")</f>
        <v/>
      </c>
      <c r="T710" s="38" t="str">
        <f aca="false">IF(N710="","",N710+ROW()/10000000)</f>
        <v/>
      </c>
      <c r="U710" s="36" t="n">
        <f aca="false">IF(G710=1,IF(B710="",1,0),"")</f>
        <v>0</v>
      </c>
    </row>
    <row r="711" customFormat="false" ht="15" hidden="false" customHeight="false" outlineLevel="0" collapsed="false">
      <c r="A711" s="35" t="n">
        <v>46086.4194097222</v>
      </c>
      <c r="B711" s="35" t="n">
        <v>46086.4226388889</v>
      </c>
      <c r="C711" s="36" t="s">
        <v>145</v>
      </c>
      <c r="D711" s="36" t="s">
        <v>146</v>
      </c>
      <c r="E711" s="36" t="s">
        <v>121</v>
      </c>
      <c r="F711" s="36" t="s">
        <v>144</v>
      </c>
      <c r="G711" s="36" t="n">
        <f aca="false">IF(A711="","",IF(AND(A711&gt;=Debut,A711&lt;Fin),1,0))</f>
        <v>1</v>
      </c>
      <c r="H711" s="36" t="n">
        <f aca="false">IF(G711=1,INT(ROUND((A711-Debut)*86400,0)/600),"")</f>
        <v>492</v>
      </c>
      <c r="I711" s="36" t="n">
        <f aca="false">IF(G711=1,INT(ROUND((A711-Debut)*86400,0)/3600),"")</f>
        <v>82</v>
      </c>
      <c r="J711" s="36" t="n">
        <f aca="false">IF(OR(A711="",B711=""),"",ROUND((B711-A711)*86400,0))</f>
        <v>279</v>
      </c>
      <c r="K711" s="37" t="n">
        <f aca="false">IF(G711=1,IF(COUNTIFS($C:$C,C711,$G:$G,1,$A:$A,"&gt;="&amp;(A711-FenetreInterm/86400),$A:$A,"&lt;="&amp;A711)&gt;=NbInterm,1,0),"")</f>
        <v>0</v>
      </c>
      <c r="L711" s="37" t="n">
        <f aca="false">IF(G711=1,IF(B711="",0,IF(J711&lt;SeuilFugitive,1,0)),"")</f>
        <v>0</v>
      </c>
      <c r="M711" s="37" t="n">
        <f aca="false">IF(G711=1,IF(B711="",IF((Fin-A711)*24&gt;SeuilFigee,1,0),IF(J711&gt;SeuilFigee*3600,1,0)),"")</f>
        <v>0</v>
      </c>
      <c r="N711" s="36" t="n">
        <f aca="false">IF(G711=1,IF(COUNTIF(H$2:H711,H711)=1,COUNTIF($H:$H,H711),""),"")</f>
        <v>1</v>
      </c>
      <c r="O711" s="36" t="n">
        <f aca="false">IF(G711=1,IF(COUNTIF(I$2:I711,I711)=1,COUNTIF($I:$I,I711),""),"")</f>
        <v>22</v>
      </c>
      <c r="P711" s="38" t="str">
        <f aca="false">IF(G711=1,IF(COUNTIFS(C$2:C711,C711,G$2:G711,1)=1,COUNTIFS($C:$C,C711,$G:$G,1)+ROW()/10000000,""),"")</f>
        <v/>
      </c>
      <c r="Q711" s="0" t="str">
        <f aca="false">IF(K711=1,IF(COUNTIFS(C$2:C711,C711,K$2:K711,1)=1,1,0),"")</f>
        <v/>
      </c>
      <c r="R711" s="0" t="str">
        <f aca="false">IF(M711=1,IF(COUNTIFS(C$2:C711,C711,M$2:M711,1)=1,1,0),"")</f>
        <v/>
      </c>
      <c r="S711" s="0" t="str">
        <f aca="false">IF(L711=1,IF(COUNTIFS(C$2:C711,C711,L$2:L711,1)=1,1,0),"")</f>
        <v/>
      </c>
      <c r="T711" s="38" t="n">
        <f aca="false">IF(N711="","",N711+ROW()/10000000)</f>
        <v>1.0000711</v>
      </c>
      <c r="U711" s="36" t="n">
        <f aca="false">IF(G711=1,IF(B711="",1,0),"")</f>
        <v>0</v>
      </c>
    </row>
    <row r="712" customFormat="false" ht="15" hidden="false" customHeight="false" outlineLevel="0" collapsed="false">
      <c r="A712" s="35" t="n">
        <v>46086.4268287037</v>
      </c>
      <c r="B712" s="35" t="n">
        <v>46086.4269097222</v>
      </c>
      <c r="C712" s="36" t="s">
        <v>140</v>
      </c>
      <c r="D712" s="36" t="s">
        <v>141</v>
      </c>
      <c r="E712" s="36" t="s">
        <v>128</v>
      </c>
      <c r="F712" s="36" t="s">
        <v>122</v>
      </c>
      <c r="G712" s="36" t="n">
        <f aca="false">IF(A712="","",IF(AND(A712&gt;=Debut,A712&lt;Fin),1,0))</f>
        <v>1</v>
      </c>
      <c r="H712" s="36" t="n">
        <f aca="false">IF(G712=1,INT(ROUND((A712-Debut)*86400,0)/600),"")</f>
        <v>493</v>
      </c>
      <c r="I712" s="36" t="n">
        <f aca="false">IF(G712=1,INT(ROUND((A712-Debut)*86400,0)/3600),"")</f>
        <v>82</v>
      </c>
      <c r="J712" s="36" t="n">
        <f aca="false">IF(OR(A712="",B712=""),"",ROUND((B712-A712)*86400,0))</f>
        <v>7</v>
      </c>
      <c r="K712" s="37" t="n">
        <f aca="false">IF(G712=1,IF(COUNTIFS($C:$C,C712,$G:$G,1,$A:$A,"&gt;="&amp;(A712-FenetreInterm/86400),$A:$A,"&lt;="&amp;A712)&gt;=NbInterm,1,0),"")</f>
        <v>0</v>
      </c>
      <c r="L712" s="37" t="n">
        <f aca="false">IF(G712=1,IF(B712="",0,IF(J712&lt;SeuilFugitive,1,0)),"")</f>
        <v>0</v>
      </c>
      <c r="M712" s="37" t="n">
        <f aca="false">IF(G712=1,IF(B712="",IF((Fin-A712)*24&gt;SeuilFigee,1,0),IF(J712&gt;SeuilFigee*3600,1,0)),"")</f>
        <v>0</v>
      </c>
      <c r="N712" s="36" t="n">
        <f aca="false">IF(G712=1,IF(COUNTIF(H$2:H712,H712)=1,COUNTIF($H:$H,H712),""),"")</f>
        <v>4</v>
      </c>
      <c r="O712" s="0" t="str">
        <f aca="false">IF(G712=1,IF(COUNTIF(I$2:I712,I712)=1,COUNTIF($I:$I,I712),""),"")</f>
        <v/>
      </c>
      <c r="P712" s="38" t="str">
        <f aca="false">IF(G712=1,IF(COUNTIFS(C$2:C712,C712,G$2:G712,1)=1,COUNTIFS($C:$C,C712,$G:$G,1)+ROW()/10000000,""),"")</f>
        <v/>
      </c>
      <c r="Q712" s="0" t="str">
        <f aca="false">IF(K712=1,IF(COUNTIFS(C$2:C712,C712,K$2:K712,1)=1,1,0),"")</f>
        <v/>
      </c>
      <c r="R712" s="0" t="str">
        <f aca="false">IF(M712=1,IF(COUNTIFS(C$2:C712,C712,M$2:M712,1)=1,1,0),"")</f>
        <v/>
      </c>
      <c r="S712" s="0" t="str">
        <f aca="false">IF(L712=1,IF(COUNTIFS(C$2:C712,C712,L$2:L712,1)=1,1,0),"")</f>
        <v/>
      </c>
      <c r="T712" s="38" t="n">
        <f aca="false">IF(N712="","",N712+ROW()/10000000)</f>
        <v>4.0000712</v>
      </c>
      <c r="U712" s="36" t="n">
        <f aca="false">IF(G712=1,IF(B712="",1,0),"")</f>
        <v>0</v>
      </c>
    </row>
    <row r="713" customFormat="false" ht="15" hidden="false" customHeight="false" outlineLevel="0" collapsed="false">
      <c r="A713" s="35" t="n">
        <v>46086.427025463</v>
      </c>
      <c r="B713" s="35" t="n">
        <v>46086.4271527778</v>
      </c>
      <c r="C713" s="36" t="s">
        <v>140</v>
      </c>
      <c r="D713" s="36" t="s">
        <v>141</v>
      </c>
      <c r="E713" s="36" t="s">
        <v>128</v>
      </c>
      <c r="F713" s="36" t="s">
        <v>122</v>
      </c>
      <c r="G713" s="36" t="n">
        <f aca="false">IF(A713="","",IF(AND(A713&gt;=Debut,A713&lt;Fin),1,0))</f>
        <v>1</v>
      </c>
      <c r="H713" s="36" t="n">
        <f aca="false">IF(G713=1,INT(ROUND((A713-Debut)*86400,0)/600),"")</f>
        <v>493</v>
      </c>
      <c r="I713" s="36" t="n">
        <f aca="false">IF(G713=1,INT(ROUND((A713-Debut)*86400,0)/3600),"")</f>
        <v>82</v>
      </c>
      <c r="J713" s="36" t="n">
        <f aca="false">IF(OR(A713="",B713=""),"",ROUND((B713-A713)*86400,0))</f>
        <v>11</v>
      </c>
      <c r="K713" s="37" t="n">
        <f aca="false">IF(G713=1,IF(COUNTIFS($C:$C,C713,$G:$G,1,$A:$A,"&gt;="&amp;(A713-FenetreInterm/86400),$A:$A,"&lt;="&amp;A713)&gt;=NbInterm,1,0),"")</f>
        <v>0</v>
      </c>
      <c r="L713" s="37" t="n">
        <f aca="false">IF(G713=1,IF(B713="",0,IF(J713&lt;SeuilFugitive,1,0)),"")</f>
        <v>0</v>
      </c>
      <c r="M713" s="37" t="n">
        <f aca="false">IF(G713=1,IF(B713="",IF((Fin-A713)*24&gt;SeuilFigee,1,0),IF(J713&gt;SeuilFigee*3600,1,0)),"")</f>
        <v>0</v>
      </c>
      <c r="N713" s="0" t="str">
        <f aca="false">IF(G713=1,IF(COUNTIF(H$2:H713,H713)=1,COUNTIF($H:$H,H713),""),"")</f>
        <v/>
      </c>
      <c r="O713" s="0" t="str">
        <f aca="false">IF(G713=1,IF(COUNTIF(I$2:I713,I713)=1,COUNTIF($I:$I,I713),""),"")</f>
        <v/>
      </c>
      <c r="P713" s="38" t="str">
        <f aca="false">IF(G713=1,IF(COUNTIFS(C$2:C713,C713,G$2:G713,1)=1,COUNTIFS($C:$C,C713,$G:$G,1)+ROW()/10000000,""),"")</f>
        <v/>
      </c>
      <c r="Q713" s="0" t="str">
        <f aca="false">IF(K713=1,IF(COUNTIFS(C$2:C713,C713,K$2:K713,1)=1,1,0),"")</f>
        <v/>
      </c>
      <c r="R713" s="0" t="str">
        <f aca="false">IF(M713=1,IF(COUNTIFS(C$2:C713,C713,M$2:M713,1)=1,1,0),"")</f>
        <v/>
      </c>
      <c r="S713" s="0" t="str">
        <f aca="false">IF(L713=1,IF(COUNTIFS(C$2:C713,C713,L$2:L713,1)=1,1,0),"")</f>
        <v/>
      </c>
      <c r="T713" s="38" t="str">
        <f aca="false">IF(N713="","",N713+ROW()/10000000)</f>
        <v/>
      </c>
      <c r="U713" s="36" t="n">
        <f aca="false">IF(G713=1,IF(B713="",1,0),"")</f>
        <v>0</v>
      </c>
    </row>
    <row r="714" customFormat="false" ht="15" hidden="false" customHeight="false" outlineLevel="0" collapsed="false">
      <c r="A714" s="35" t="n">
        <v>46086.4272106482</v>
      </c>
      <c r="B714" s="35" t="n">
        <v>46086.4273263889</v>
      </c>
      <c r="C714" s="36" t="s">
        <v>140</v>
      </c>
      <c r="D714" s="36" t="s">
        <v>141</v>
      </c>
      <c r="E714" s="36" t="s">
        <v>128</v>
      </c>
      <c r="F714" s="36" t="s">
        <v>122</v>
      </c>
      <c r="G714" s="36" t="n">
        <f aca="false">IF(A714="","",IF(AND(A714&gt;=Debut,A714&lt;Fin),1,0))</f>
        <v>1</v>
      </c>
      <c r="H714" s="36" t="n">
        <f aca="false">IF(G714=1,INT(ROUND((A714-Debut)*86400,0)/600),"")</f>
        <v>493</v>
      </c>
      <c r="I714" s="36" t="n">
        <f aca="false">IF(G714=1,INT(ROUND((A714-Debut)*86400,0)/3600),"")</f>
        <v>82</v>
      </c>
      <c r="J714" s="36" t="n">
        <f aca="false">IF(OR(A714="",B714=""),"",ROUND((B714-A714)*86400,0))</f>
        <v>10</v>
      </c>
      <c r="K714" s="37" t="n">
        <f aca="false">IF(G714=1,IF(COUNTIFS($C:$C,C714,$G:$G,1,$A:$A,"&gt;="&amp;(A714-FenetreInterm/86400),$A:$A,"&lt;="&amp;A714)&gt;=NbInterm,1,0),"")</f>
        <v>1</v>
      </c>
      <c r="L714" s="37" t="n">
        <f aca="false">IF(G714=1,IF(B714="",0,IF(J714&lt;SeuilFugitive,1,0)),"")</f>
        <v>0</v>
      </c>
      <c r="M714" s="37" t="n">
        <f aca="false">IF(G714=1,IF(B714="",IF((Fin-A714)*24&gt;SeuilFigee,1,0),IF(J714&gt;SeuilFigee*3600,1,0)),"")</f>
        <v>0</v>
      </c>
      <c r="N714" s="0" t="str">
        <f aca="false">IF(G714=1,IF(COUNTIF(H$2:H714,H714)=1,COUNTIF($H:$H,H714),""),"")</f>
        <v/>
      </c>
      <c r="O714" s="0" t="str">
        <f aca="false">IF(G714=1,IF(COUNTIF(I$2:I714,I714)=1,COUNTIF($I:$I,I714),""),"")</f>
        <v/>
      </c>
      <c r="P714" s="38" t="str">
        <f aca="false">IF(G714=1,IF(COUNTIFS(C$2:C714,C714,G$2:G714,1)=1,COUNTIFS($C:$C,C714,$G:$G,1)+ROW()/10000000,""),"")</f>
        <v/>
      </c>
      <c r="Q714" s="36" t="n">
        <f aca="false">IF(K714=1,IF(COUNTIFS(C$2:C714,C714,K$2:K714,1)=1,1,0),"")</f>
        <v>0</v>
      </c>
      <c r="R714" s="0" t="str">
        <f aca="false">IF(M714=1,IF(COUNTIFS(C$2:C714,C714,M$2:M714,1)=1,1,0),"")</f>
        <v/>
      </c>
      <c r="S714" s="0" t="str">
        <f aca="false">IF(L714=1,IF(COUNTIFS(C$2:C714,C714,L$2:L714,1)=1,1,0),"")</f>
        <v/>
      </c>
      <c r="T714" s="38" t="str">
        <f aca="false">IF(N714="","",N714+ROW()/10000000)</f>
        <v/>
      </c>
      <c r="U714" s="36" t="n">
        <f aca="false">IF(G714=1,IF(B714="",1,0),"")</f>
        <v>0</v>
      </c>
    </row>
    <row r="715" customFormat="false" ht="15" hidden="false" customHeight="false" outlineLevel="0" collapsed="false">
      <c r="A715" s="35" t="n">
        <v>46086.4274652778</v>
      </c>
      <c r="B715" s="35" t="n">
        <v>46086.4275694444</v>
      </c>
      <c r="C715" s="36" t="s">
        <v>140</v>
      </c>
      <c r="D715" s="36" t="s">
        <v>141</v>
      </c>
      <c r="E715" s="36" t="s">
        <v>128</v>
      </c>
      <c r="F715" s="36" t="s">
        <v>122</v>
      </c>
      <c r="G715" s="36" t="n">
        <f aca="false">IF(A715="","",IF(AND(A715&gt;=Debut,A715&lt;Fin),1,0))</f>
        <v>1</v>
      </c>
      <c r="H715" s="36" t="n">
        <f aca="false">IF(G715=1,INT(ROUND((A715-Debut)*86400,0)/600),"")</f>
        <v>493</v>
      </c>
      <c r="I715" s="36" t="n">
        <f aca="false">IF(G715=1,INT(ROUND((A715-Debut)*86400,0)/3600),"")</f>
        <v>82</v>
      </c>
      <c r="J715" s="36" t="n">
        <f aca="false">IF(OR(A715="",B715=""),"",ROUND((B715-A715)*86400,0))</f>
        <v>9</v>
      </c>
      <c r="K715" s="37" t="n">
        <f aca="false">IF(G715=1,IF(COUNTIFS($C:$C,C715,$G:$G,1,$A:$A,"&gt;="&amp;(A715-FenetreInterm/86400),$A:$A,"&lt;="&amp;A715)&gt;=NbInterm,1,0),"")</f>
        <v>1</v>
      </c>
      <c r="L715" s="37" t="n">
        <f aca="false">IF(G715=1,IF(B715="",0,IF(J715&lt;SeuilFugitive,1,0)),"")</f>
        <v>0</v>
      </c>
      <c r="M715" s="37" t="n">
        <f aca="false">IF(G715=1,IF(B715="",IF((Fin-A715)*24&gt;SeuilFigee,1,0),IF(J715&gt;SeuilFigee*3600,1,0)),"")</f>
        <v>0</v>
      </c>
      <c r="N715" s="0" t="str">
        <f aca="false">IF(G715=1,IF(COUNTIF(H$2:H715,H715)=1,COUNTIF($H:$H,H715),""),"")</f>
        <v/>
      </c>
      <c r="O715" s="0" t="str">
        <f aca="false">IF(G715=1,IF(COUNTIF(I$2:I715,I715)=1,COUNTIF($I:$I,I715),""),"")</f>
        <v/>
      </c>
      <c r="P715" s="38" t="str">
        <f aca="false">IF(G715=1,IF(COUNTIFS(C$2:C715,C715,G$2:G715,1)=1,COUNTIFS($C:$C,C715,$G:$G,1)+ROW()/10000000,""),"")</f>
        <v/>
      </c>
      <c r="Q715" s="36" t="n">
        <f aca="false">IF(K715=1,IF(COUNTIFS(C$2:C715,C715,K$2:K715,1)=1,1,0),"")</f>
        <v>0</v>
      </c>
      <c r="R715" s="0" t="str">
        <f aca="false">IF(M715=1,IF(COUNTIFS(C$2:C715,C715,M$2:M715,1)=1,1,0),"")</f>
        <v/>
      </c>
      <c r="S715" s="0" t="str">
        <f aca="false">IF(L715=1,IF(COUNTIFS(C$2:C715,C715,L$2:L715,1)=1,1,0),"")</f>
        <v/>
      </c>
      <c r="T715" s="38" t="str">
        <f aca="false">IF(N715="","",N715+ROW()/10000000)</f>
        <v/>
      </c>
      <c r="U715" s="36" t="n">
        <f aca="false">IF(G715=1,IF(B715="",1,0),"")</f>
        <v>0</v>
      </c>
    </row>
    <row r="716" customFormat="false" ht="15" hidden="false" customHeight="false" outlineLevel="0" collapsed="false">
      <c r="A716" s="35" t="n">
        <v>46086.4323032407</v>
      </c>
      <c r="B716" s="35" t="n">
        <v>46086.442025463</v>
      </c>
      <c r="C716" s="36" t="s">
        <v>142</v>
      </c>
      <c r="D716" s="36" t="s">
        <v>143</v>
      </c>
      <c r="E716" s="36" t="s">
        <v>121</v>
      </c>
      <c r="F716" s="36" t="s">
        <v>144</v>
      </c>
      <c r="G716" s="36" t="n">
        <f aca="false">IF(A716="","",IF(AND(A716&gt;=Debut,A716&lt;Fin),1,0))</f>
        <v>1</v>
      </c>
      <c r="H716" s="36" t="n">
        <f aca="false">IF(G716=1,INT(ROUND((A716-Debut)*86400,0)/600),"")</f>
        <v>494</v>
      </c>
      <c r="I716" s="36" t="n">
        <f aca="false">IF(G716=1,INT(ROUND((A716-Debut)*86400,0)/3600),"")</f>
        <v>82</v>
      </c>
      <c r="J716" s="36" t="n">
        <f aca="false">IF(OR(A716="",B716=""),"",ROUND((B716-A716)*86400,0))</f>
        <v>840</v>
      </c>
      <c r="K716" s="37" t="n">
        <f aca="false">IF(G716=1,IF(COUNTIFS($C:$C,C716,$G:$G,1,$A:$A,"&gt;="&amp;(A716-FenetreInterm/86400),$A:$A,"&lt;="&amp;A716)&gt;=NbInterm,1,0),"")</f>
        <v>0</v>
      </c>
      <c r="L716" s="37" t="n">
        <f aca="false">IF(G716=1,IF(B716="",0,IF(J716&lt;SeuilFugitive,1,0)),"")</f>
        <v>0</v>
      </c>
      <c r="M716" s="37" t="n">
        <f aca="false">IF(G716=1,IF(B716="",IF((Fin-A716)*24&gt;SeuilFigee,1,0),IF(J716&gt;SeuilFigee*3600,1,0)),"")</f>
        <v>0</v>
      </c>
      <c r="N716" s="36" t="n">
        <f aca="false">IF(G716=1,IF(COUNTIF(H$2:H716,H716)=1,COUNTIF($H:$H,H716),""),"")</f>
        <v>2</v>
      </c>
      <c r="O716" s="0" t="str">
        <f aca="false">IF(G716=1,IF(COUNTIF(I$2:I716,I716)=1,COUNTIF($I:$I,I716),""),"")</f>
        <v/>
      </c>
      <c r="P716" s="38" t="str">
        <f aca="false">IF(G716=1,IF(COUNTIFS(C$2:C716,C716,G$2:G716,1)=1,COUNTIFS($C:$C,C716,$G:$G,1)+ROW()/10000000,""),"")</f>
        <v/>
      </c>
      <c r="Q716" s="0" t="str">
        <f aca="false">IF(K716=1,IF(COUNTIFS(C$2:C716,C716,K$2:K716,1)=1,1,0),"")</f>
        <v/>
      </c>
      <c r="R716" s="0" t="str">
        <f aca="false">IF(M716=1,IF(COUNTIFS(C$2:C716,C716,M$2:M716,1)=1,1,0),"")</f>
        <v/>
      </c>
      <c r="S716" s="0" t="str">
        <f aca="false">IF(L716=1,IF(COUNTIFS(C$2:C716,C716,L$2:L716,1)=1,1,0),"")</f>
        <v/>
      </c>
      <c r="T716" s="38" t="n">
        <f aca="false">IF(N716="","",N716+ROW()/10000000)</f>
        <v>2.0000716</v>
      </c>
      <c r="U716" s="36" t="n">
        <f aca="false">IF(G716=1,IF(B716="",1,0),"")</f>
        <v>0</v>
      </c>
    </row>
    <row r="717" customFormat="false" ht="15" hidden="false" customHeight="false" outlineLevel="0" collapsed="false">
      <c r="A717" s="35" t="n">
        <v>46086.4334722222</v>
      </c>
      <c r="B717" s="35" t="n">
        <v>46086.436412037</v>
      </c>
      <c r="C717" s="36" t="s">
        <v>153</v>
      </c>
      <c r="D717" s="36" t="s">
        <v>154</v>
      </c>
      <c r="E717" s="36" t="s">
        <v>121</v>
      </c>
      <c r="F717" s="36" t="s">
        <v>144</v>
      </c>
      <c r="G717" s="36" t="n">
        <f aca="false">IF(A717="","",IF(AND(A717&gt;=Debut,A717&lt;Fin),1,0))</f>
        <v>1</v>
      </c>
      <c r="H717" s="36" t="n">
        <f aca="false">IF(G717=1,INT(ROUND((A717-Debut)*86400,0)/600),"")</f>
        <v>494</v>
      </c>
      <c r="I717" s="36" t="n">
        <f aca="false">IF(G717=1,INT(ROUND((A717-Debut)*86400,0)/3600),"")</f>
        <v>82</v>
      </c>
      <c r="J717" s="36" t="n">
        <f aca="false">IF(OR(A717="",B717=""),"",ROUND((B717-A717)*86400,0))</f>
        <v>254</v>
      </c>
      <c r="K717" s="37" t="n">
        <f aca="false">IF(G717=1,IF(COUNTIFS($C:$C,C717,$G:$G,1,$A:$A,"&gt;="&amp;(A717-FenetreInterm/86400),$A:$A,"&lt;="&amp;A717)&gt;=NbInterm,1,0),"")</f>
        <v>0</v>
      </c>
      <c r="L717" s="37" t="n">
        <f aca="false">IF(G717=1,IF(B717="",0,IF(J717&lt;SeuilFugitive,1,0)),"")</f>
        <v>0</v>
      </c>
      <c r="M717" s="37" t="n">
        <f aca="false">IF(G717=1,IF(B717="",IF((Fin-A717)*24&gt;SeuilFigee,1,0),IF(J717&gt;SeuilFigee*3600,1,0)),"")</f>
        <v>0</v>
      </c>
      <c r="N717" s="0" t="str">
        <f aca="false">IF(G717=1,IF(COUNTIF(H$2:H717,H717)=1,COUNTIF($H:$H,H717),""),"")</f>
        <v/>
      </c>
      <c r="O717" s="0" t="str">
        <f aca="false">IF(G717=1,IF(COUNTIF(I$2:I717,I717)=1,COUNTIF($I:$I,I717),""),"")</f>
        <v/>
      </c>
      <c r="P717" s="38" t="str">
        <f aca="false">IF(G717=1,IF(COUNTIFS(C$2:C717,C717,G$2:G717,1)=1,COUNTIFS($C:$C,C717,$G:$G,1)+ROW()/10000000,""),"")</f>
        <v/>
      </c>
      <c r="Q717" s="0" t="str">
        <f aca="false">IF(K717=1,IF(COUNTIFS(C$2:C717,C717,K$2:K717,1)=1,1,0),"")</f>
        <v/>
      </c>
      <c r="R717" s="0" t="str">
        <f aca="false">IF(M717=1,IF(COUNTIFS(C$2:C717,C717,M$2:M717,1)=1,1,0),"")</f>
        <v/>
      </c>
      <c r="S717" s="0" t="str">
        <f aca="false">IF(L717=1,IF(COUNTIFS(C$2:C717,C717,L$2:L717,1)=1,1,0),"")</f>
        <v/>
      </c>
      <c r="T717" s="38" t="str">
        <f aca="false">IF(N717="","",N717+ROW()/10000000)</f>
        <v/>
      </c>
      <c r="U717" s="36" t="n">
        <f aca="false">IF(G717=1,IF(B717="",1,0),"")</f>
        <v>0</v>
      </c>
    </row>
    <row r="718" customFormat="false" ht="15" hidden="false" customHeight="false" outlineLevel="0" collapsed="false">
      <c r="A718" s="35" t="n">
        <v>46086.4391319445</v>
      </c>
      <c r="B718" s="35" t="n">
        <v>46086.4420833333</v>
      </c>
      <c r="C718" s="36" t="s">
        <v>138</v>
      </c>
      <c r="D718" s="36" t="s">
        <v>139</v>
      </c>
      <c r="E718" s="36" t="s">
        <v>128</v>
      </c>
      <c r="F718" s="36" t="s">
        <v>118</v>
      </c>
      <c r="G718" s="36" t="n">
        <f aca="false">IF(A718="","",IF(AND(A718&gt;=Debut,A718&lt;Fin),1,0))</f>
        <v>1</v>
      </c>
      <c r="H718" s="36" t="n">
        <f aca="false">IF(G718=1,INT(ROUND((A718-Debut)*86400,0)/600),"")</f>
        <v>495</v>
      </c>
      <c r="I718" s="36" t="n">
        <f aca="false">IF(G718=1,INT(ROUND((A718-Debut)*86400,0)/3600),"")</f>
        <v>82</v>
      </c>
      <c r="J718" s="36" t="n">
        <f aca="false">IF(OR(A718="",B718=""),"",ROUND((B718-A718)*86400,0))</f>
        <v>255</v>
      </c>
      <c r="K718" s="37" t="n">
        <f aca="false">IF(G718=1,IF(COUNTIFS($C:$C,C718,$G:$G,1,$A:$A,"&gt;="&amp;(A718-FenetreInterm/86400),$A:$A,"&lt;="&amp;A718)&gt;=NbInterm,1,0),"")</f>
        <v>0</v>
      </c>
      <c r="L718" s="37" t="n">
        <f aca="false">IF(G718=1,IF(B718="",0,IF(J718&lt;SeuilFugitive,1,0)),"")</f>
        <v>0</v>
      </c>
      <c r="M718" s="37" t="n">
        <f aca="false">IF(G718=1,IF(B718="",IF((Fin-A718)*24&gt;SeuilFigee,1,0),IF(J718&gt;SeuilFigee*3600,1,0)),"")</f>
        <v>0</v>
      </c>
      <c r="N718" s="36" t="n">
        <f aca="false">IF(G718=1,IF(COUNTIF(H$2:H718,H718)=1,COUNTIF($H:$H,H718),""),"")</f>
        <v>1</v>
      </c>
      <c r="O718" s="0" t="str">
        <f aca="false">IF(G718=1,IF(COUNTIF(I$2:I718,I718)=1,COUNTIF($I:$I,I718),""),"")</f>
        <v/>
      </c>
      <c r="P718" s="38" t="str">
        <f aca="false">IF(G718=1,IF(COUNTIFS(C$2:C718,C718,G$2:G718,1)=1,COUNTIFS($C:$C,C718,$G:$G,1)+ROW()/10000000,""),"")</f>
        <v/>
      </c>
      <c r="Q718" s="0" t="str">
        <f aca="false">IF(K718=1,IF(COUNTIFS(C$2:C718,C718,K$2:K718,1)=1,1,0),"")</f>
        <v/>
      </c>
      <c r="R718" s="0" t="str">
        <f aca="false">IF(M718=1,IF(COUNTIFS(C$2:C718,C718,M$2:M718,1)=1,1,0),"")</f>
        <v/>
      </c>
      <c r="S718" s="0" t="str">
        <f aca="false">IF(L718=1,IF(COUNTIFS(C$2:C718,C718,L$2:L718,1)=1,1,0),"")</f>
        <v/>
      </c>
      <c r="T718" s="38" t="n">
        <f aca="false">IF(N718="","",N718+ROW()/10000000)</f>
        <v>1.0000718</v>
      </c>
      <c r="U718" s="36" t="n">
        <f aca="false">IF(G718=1,IF(B718="",1,0),"")</f>
        <v>0</v>
      </c>
    </row>
    <row r="719" customFormat="false" ht="15" hidden="false" customHeight="false" outlineLevel="0" collapsed="false">
      <c r="A719" s="35" t="n">
        <v>46086.4444791667</v>
      </c>
      <c r="B719" s="35" t="n">
        <v>46086.4476388889</v>
      </c>
      <c r="C719" s="36" t="s">
        <v>142</v>
      </c>
      <c r="D719" s="36" t="s">
        <v>143</v>
      </c>
      <c r="E719" s="36" t="s">
        <v>121</v>
      </c>
      <c r="F719" s="36" t="s">
        <v>144</v>
      </c>
      <c r="G719" s="36" t="n">
        <f aca="false">IF(A719="","",IF(AND(A719&gt;=Debut,A719&lt;Fin),1,0))</f>
        <v>1</v>
      </c>
      <c r="H719" s="36" t="n">
        <f aca="false">IF(G719=1,INT(ROUND((A719-Debut)*86400,0)/600),"")</f>
        <v>496</v>
      </c>
      <c r="I719" s="36" t="n">
        <f aca="false">IF(G719=1,INT(ROUND((A719-Debut)*86400,0)/3600),"")</f>
        <v>82</v>
      </c>
      <c r="J719" s="36" t="n">
        <f aca="false">IF(OR(A719="",B719=""),"",ROUND((B719-A719)*86400,0))</f>
        <v>273</v>
      </c>
      <c r="K719" s="37" t="n">
        <f aca="false">IF(G719=1,IF(COUNTIFS($C:$C,C719,$G:$G,1,$A:$A,"&gt;="&amp;(A719-FenetreInterm/86400),$A:$A,"&lt;="&amp;A719)&gt;=NbInterm,1,0),"")</f>
        <v>0</v>
      </c>
      <c r="L719" s="37" t="n">
        <f aca="false">IF(G719=1,IF(B719="",0,IF(J719&lt;SeuilFugitive,1,0)),"")</f>
        <v>0</v>
      </c>
      <c r="M719" s="37" t="n">
        <f aca="false">IF(G719=1,IF(B719="",IF((Fin-A719)*24&gt;SeuilFigee,1,0),IF(J719&gt;SeuilFigee*3600,1,0)),"")</f>
        <v>0</v>
      </c>
      <c r="N719" s="36" t="n">
        <f aca="false">IF(G719=1,IF(COUNTIF(H$2:H719,H719)=1,COUNTIF($H:$H,H719),""),"")</f>
        <v>9</v>
      </c>
      <c r="O719" s="0" t="str">
        <f aca="false">IF(G719=1,IF(COUNTIF(I$2:I719,I719)=1,COUNTIF($I:$I,I719),""),"")</f>
        <v/>
      </c>
      <c r="P719" s="38" t="str">
        <f aca="false">IF(G719=1,IF(COUNTIFS(C$2:C719,C719,G$2:G719,1)=1,COUNTIFS($C:$C,C719,$G:$G,1)+ROW()/10000000,""),"")</f>
        <v/>
      </c>
      <c r="Q719" s="0" t="str">
        <f aca="false">IF(K719=1,IF(COUNTIFS(C$2:C719,C719,K$2:K719,1)=1,1,0),"")</f>
        <v/>
      </c>
      <c r="R719" s="0" t="str">
        <f aca="false">IF(M719=1,IF(COUNTIFS(C$2:C719,C719,M$2:M719,1)=1,1,0),"")</f>
        <v/>
      </c>
      <c r="S719" s="0" t="str">
        <f aca="false">IF(L719=1,IF(COUNTIFS(C$2:C719,C719,L$2:L719,1)=1,1,0),"")</f>
        <v/>
      </c>
      <c r="T719" s="38" t="n">
        <f aca="false">IF(N719="","",N719+ROW()/10000000)</f>
        <v>9.0000719</v>
      </c>
      <c r="U719" s="36" t="n">
        <f aca="false">IF(G719=1,IF(B719="",1,0),"")</f>
        <v>0</v>
      </c>
    </row>
    <row r="720" customFormat="false" ht="15" hidden="false" customHeight="false" outlineLevel="0" collapsed="false">
      <c r="A720" s="35" t="n">
        <v>46086.4469560185</v>
      </c>
      <c r="B720" s="35" t="n">
        <v>46086.4494675926</v>
      </c>
      <c r="C720" s="36" t="s">
        <v>151</v>
      </c>
      <c r="D720" s="36" t="s">
        <v>152</v>
      </c>
      <c r="E720" s="36" t="s">
        <v>128</v>
      </c>
      <c r="F720" s="36" t="s">
        <v>144</v>
      </c>
      <c r="G720" s="36" t="n">
        <f aca="false">IF(A720="","",IF(AND(A720&gt;=Debut,A720&lt;Fin),1,0))</f>
        <v>1</v>
      </c>
      <c r="H720" s="36" t="n">
        <f aca="false">IF(G720=1,INT(ROUND((A720-Debut)*86400,0)/600),"")</f>
        <v>496</v>
      </c>
      <c r="I720" s="36" t="n">
        <f aca="false">IF(G720=1,INT(ROUND((A720-Debut)*86400,0)/3600),"")</f>
        <v>82</v>
      </c>
      <c r="J720" s="36" t="n">
        <f aca="false">IF(OR(A720="",B720=""),"",ROUND((B720-A720)*86400,0))</f>
        <v>217</v>
      </c>
      <c r="K720" s="37" t="n">
        <f aca="false">IF(G720=1,IF(COUNTIFS($C:$C,C720,$G:$G,1,$A:$A,"&gt;="&amp;(A720-FenetreInterm/86400),$A:$A,"&lt;="&amp;A720)&gt;=NbInterm,1,0),"")</f>
        <v>0</v>
      </c>
      <c r="L720" s="37" t="n">
        <f aca="false">IF(G720=1,IF(B720="",0,IF(J720&lt;SeuilFugitive,1,0)),"")</f>
        <v>0</v>
      </c>
      <c r="M720" s="37" t="n">
        <f aca="false">IF(G720=1,IF(B720="",IF((Fin-A720)*24&gt;SeuilFigee,1,0),IF(J720&gt;SeuilFigee*3600,1,0)),"")</f>
        <v>0</v>
      </c>
      <c r="N720" s="0" t="str">
        <f aca="false">IF(G720=1,IF(COUNTIF(H$2:H720,H720)=1,COUNTIF($H:$H,H720),""),"")</f>
        <v/>
      </c>
      <c r="O720" s="0" t="str">
        <f aca="false">IF(G720=1,IF(COUNTIF(I$2:I720,I720)=1,COUNTIF($I:$I,I720),""),"")</f>
        <v/>
      </c>
      <c r="P720" s="38" t="str">
        <f aca="false">IF(G720=1,IF(COUNTIFS(C$2:C720,C720,G$2:G720,1)=1,COUNTIFS($C:$C,C720,$G:$G,1)+ROW()/10000000,""),"")</f>
        <v/>
      </c>
      <c r="Q720" s="0" t="str">
        <f aca="false">IF(K720=1,IF(COUNTIFS(C$2:C720,C720,K$2:K720,1)=1,1,0),"")</f>
        <v/>
      </c>
      <c r="R720" s="0" t="str">
        <f aca="false">IF(M720=1,IF(COUNTIFS(C$2:C720,C720,M$2:M720,1)=1,1,0),"")</f>
        <v/>
      </c>
      <c r="S720" s="0" t="str">
        <f aca="false">IF(L720=1,IF(COUNTIFS(C$2:C720,C720,L$2:L720,1)=1,1,0),"")</f>
        <v/>
      </c>
      <c r="T720" s="38" t="str">
        <f aca="false">IF(N720="","",N720+ROW()/10000000)</f>
        <v/>
      </c>
      <c r="U720" s="36" t="n">
        <f aca="false">IF(G720=1,IF(B720="",1,0),"")</f>
        <v>0</v>
      </c>
    </row>
    <row r="721" customFormat="false" ht="15" hidden="false" customHeight="false" outlineLevel="0" collapsed="false">
      <c r="A721" s="35" t="n">
        <v>46086.4473263889</v>
      </c>
      <c r="B721" s="35" t="n">
        <v>46086.4483912037</v>
      </c>
      <c r="C721" s="36" t="s">
        <v>142</v>
      </c>
      <c r="D721" s="36" t="s">
        <v>143</v>
      </c>
      <c r="E721" s="36" t="s">
        <v>121</v>
      </c>
      <c r="F721" s="36" t="s">
        <v>144</v>
      </c>
      <c r="G721" s="36" t="n">
        <f aca="false">IF(A721="","",IF(AND(A721&gt;=Debut,A721&lt;Fin),1,0))</f>
        <v>1</v>
      </c>
      <c r="H721" s="36" t="n">
        <f aca="false">IF(G721=1,INT(ROUND((A721-Debut)*86400,0)/600),"")</f>
        <v>496</v>
      </c>
      <c r="I721" s="36" t="n">
        <f aca="false">IF(G721=1,INT(ROUND((A721-Debut)*86400,0)/3600),"")</f>
        <v>82</v>
      </c>
      <c r="J721" s="36" t="n">
        <f aca="false">IF(OR(A721="",B721=""),"",ROUND((B721-A721)*86400,0))</f>
        <v>92</v>
      </c>
      <c r="K721" s="37" t="n">
        <f aca="false">IF(G721=1,IF(COUNTIFS($C:$C,C721,$G:$G,1,$A:$A,"&gt;="&amp;(A721-FenetreInterm/86400),$A:$A,"&lt;="&amp;A721)&gt;=NbInterm,1,0),"")</f>
        <v>0</v>
      </c>
      <c r="L721" s="37" t="n">
        <f aca="false">IF(G721=1,IF(B721="",0,IF(J721&lt;SeuilFugitive,1,0)),"")</f>
        <v>0</v>
      </c>
      <c r="M721" s="37" t="n">
        <f aca="false">IF(G721=1,IF(B721="",IF((Fin-A721)*24&gt;SeuilFigee,1,0),IF(J721&gt;SeuilFigee*3600,1,0)),"")</f>
        <v>0</v>
      </c>
      <c r="N721" s="0" t="str">
        <f aca="false">IF(G721=1,IF(COUNTIF(H$2:H721,H721)=1,COUNTIF($H:$H,H721),""),"")</f>
        <v/>
      </c>
      <c r="O721" s="0" t="str">
        <f aca="false">IF(G721=1,IF(COUNTIF(I$2:I721,I721)=1,COUNTIF($I:$I,I721),""),"")</f>
        <v/>
      </c>
      <c r="P721" s="38" t="str">
        <f aca="false">IF(G721=1,IF(COUNTIFS(C$2:C721,C721,G$2:G721,1)=1,COUNTIFS($C:$C,C721,$G:$G,1)+ROW()/10000000,""),"")</f>
        <v/>
      </c>
      <c r="Q721" s="0" t="str">
        <f aca="false">IF(K721=1,IF(COUNTIFS(C$2:C721,C721,K$2:K721,1)=1,1,0),"")</f>
        <v/>
      </c>
      <c r="R721" s="0" t="str">
        <f aca="false">IF(M721=1,IF(COUNTIFS(C$2:C721,C721,M$2:M721,1)=1,1,0),"")</f>
        <v/>
      </c>
      <c r="S721" s="0" t="str">
        <f aca="false">IF(L721=1,IF(COUNTIFS(C$2:C721,C721,L$2:L721,1)=1,1,0),"")</f>
        <v/>
      </c>
      <c r="T721" s="38" t="str">
        <f aca="false">IF(N721="","",N721+ROW()/10000000)</f>
        <v/>
      </c>
      <c r="U721" s="36" t="n">
        <f aca="false">IF(G721=1,IF(B721="",1,0),"")</f>
        <v>0</v>
      </c>
    </row>
    <row r="722" customFormat="false" ht="15" hidden="false" customHeight="false" outlineLevel="0" collapsed="false">
      <c r="A722" s="35" t="n">
        <v>46086.4503009259</v>
      </c>
      <c r="B722" s="35" t="n">
        <v>46086.4505439815</v>
      </c>
      <c r="C722" s="36" t="s">
        <v>115</v>
      </c>
      <c r="D722" s="36" t="s">
        <v>116</v>
      </c>
      <c r="E722" s="36" t="s">
        <v>117</v>
      </c>
      <c r="F722" s="36" t="s">
        <v>118</v>
      </c>
      <c r="G722" s="36" t="n">
        <f aca="false">IF(A722="","",IF(AND(A722&gt;=Debut,A722&lt;Fin),1,0))</f>
        <v>1</v>
      </c>
      <c r="H722" s="36" t="n">
        <f aca="false">IF(G722=1,INT(ROUND((A722-Debut)*86400,0)/600),"")</f>
        <v>496</v>
      </c>
      <c r="I722" s="36" t="n">
        <f aca="false">IF(G722=1,INT(ROUND((A722-Debut)*86400,0)/3600),"")</f>
        <v>82</v>
      </c>
      <c r="J722" s="36" t="n">
        <f aca="false">IF(OR(A722="",B722=""),"",ROUND((B722-A722)*86400,0))</f>
        <v>21</v>
      </c>
      <c r="K722" s="37" t="n">
        <f aca="false">IF(G722=1,IF(COUNTIFS($C:$C,C722,$G:$G,1,$A:$A,"&gt;="&amp;(A722-FenetreInterm/86400),$A:$A,"&lt;="&amp;A722)&gt;=NbInterm,1,0),"")</f>
        <v>0</v>
      </c>
      <c r="L722" s="37" t="n">
        <f aca="false">IF(G722=1,IF(B722="",0,IF(J722&lt;SeuilFugitive,1,0)),"")</f>
        <v>0</v>
      </c>
      <c r="M722" s="37" t="n">
        <f aca="false">IF(G722=1,IF(B722="",IF((Fin-A722)*24&gt;SeuilFigee,1,0),IF(J722&gt;SeuilFigee*3600,1,0)),"")</f>
        <v>0</v>
      </c>
      <c r="N722" s="0" t="str">
        <f aca="false">IF(G722=1,IF(COUNTIF(H$2:H722,H722)=1,COUNTIF($H:$H,H722),""),"")</f>
        <v/>
      </c>
      <c r="O722" s="0" t="str">
        <f aca="false">IF(G722=1,IF(COUNTIF(I$2:I722,I722)=1,COUNTIF($I:$I,I722),""),"")</f>
        <v/>
      </c>
      <c r="P722" s="38" t="str">
        <f aca="false">IF(G722=1,IF(COUNTIFS(C$2:C722,C722,G$2:G722,1)=1,COUNTIFS($C:$C,C722,$G:$G,1)+ROW()/10000000,""),"")</f>
        <v/>
      </c>
      <c r="Q722" s="0" t="str">
        <f aca="false">IF(K722=1,IF(COUNTIFS(C$2:C722,C722,K$2:K722,1)=1,1,0),"")</f>
        <v/>
      </c>
      <c r="R722" s="0" t="str">
        <f aca="false">IF(M722=1,IF(COUNTIFS(C$2:C722,C722,M$2:M722,1)=1,1,0),"")</f>
        <v/>
      </c>
      <c r="S722" s="0" t="str">
        <f aca="false">IF(L722=1,IF(COUNTIFS(C$2:C722,C722,L$2:L722,1)=1,1,0),"")</f>
        <v/>
      </c>
      <c r="T722" s="38" t="str">
        <f aca="false">IF(N722="","",N722+ROW()/10000000)</f>
        <v/>
      </c>
      <c r="U722" s="36" t="n">
        <f aca="false">IF(G722=1,IF(B722="",1,0),"")</f>
        <v>0</v>
      </c>
    </row>
    <row r="723" customFormat="false" ht="15" hidden="false" customHeight="false" outlineLevel="0" collapsed="false">
      <c r="A723" s="35" t="n">
        <v>46086.4504976852</v>
      </c>
      <c r="B723" s="35" t="n">
        <v>46086.450775463</v>
      </c>
      <c r="C723" s="36" t="s">
        <v>115</v>
      </c>
      <c r="D723" s="36" t="s">
        <v>116</v>
      </c>
      <c r="E723" s="36" t="s">
        <v>117</v>
      </c>
      <c r="F723" s="36" t="s">
        <v>118</v>
      </c>
      <c r="G723" s="36" t="n">
        <f aca="false">IF(A723="","",IF(AND(A723&gt;=Debut,A723&lt;Fin),1,0))</f>
        <v>1</v>
      </c>
      <c r="H723" s="36" t="n">
        <f aca="false">IF(G723=1,INT(ROUND((A723-Debut)*86400,0)/600),"")</f>
        <v>496</v>
      </c>
      <c r="I723" s="36" t="n">
        <f aca="false">IF(G723=1,INT(ROUND((A723-Debut)*86400,0)/3600),"")</f>
        <v>82</v>
      </c>
      <c r="J723" s="36" t="n">
        <f aca="false">IF(OR(A723="",B723=""),"",ROUND((B723-A723)*86400,0))</f>
        <v>24</v>
      </c>
      <c r="K723" s="37" t="n">
        <f aca="false">IF(G723=1,IF(COUNTIFS($C:$C,C723,$G:$G,1,$A:$A,"&gt;="&amp;(A723-FenetreInterm/86400),$A:$A,"&lt;="&amp;A723)&gt;=NbInterm,1,0),"")</f>
        <v>0</v>
      </c>
      <c r="L723" s="37" t="n">
        <f aca="false">IF(G723=1,IF(B723="",0,IF(J723&lt;SeuilFugitive,1,0)),"")</f>
        <v>0</v>
      </c>
      <c r="M723" s="37" t="n">
        <f aca="false">IF(G723=1,IF(B723="",IF((Fin-A723)*24&gt;SeuilFigee,1,0),IF(J723&gt;SeuilFigee*3600,1,0)),"")</f>
        <v>0</v>
      </c>
      <c r="N723" s="0" t="str">
        <f aca="false">IF(G723=1,IF(COUNTIF(H$2:H723,H723)=1,COUNTIF($H:$H,H723),""),"")</f>
        <v/>
      </c>
      <c r="O723" s="0" t="str">
        <f aca="false">IF(G723=1,IF(COUNTIF(I$2:I723,I723)=1,COUNTIF($I:$I,I723),""),"")</f>
        <v/>
      </c>
      <c r="P723" s="38" t="str">
        <f aca="false">IF(G723=1,IF(COUNTIFS(C$2:C723,C723,G$2:G723,1)=1,COUNTIFS($C:$C,C723,$G:$G,1)+ROW()/10000000,""),"")</f>
        <v/>
      </c>
      <c r="Q723" s="0" t="str">
        <f aca="false">IF(K723=1,IF(COUNTIFS(C$2:C723,C723,K$2:K723,1)=1,1,0),"")</f>
        <v/>
      </c>
      <c r="R723" s="0" t="str">
        <f aca="false">IF(M723=1,IF(COUNTIFS(C$2:C723,C723,M$2:M723,1)=1,1,0),"")</f>
        <v/>
      </c>
      <c r="S723" s="0" t="str">
        <f aca="false">IF(L723=1,IF(COUNTIFS(C$2:C723,C723,L$2:L723,1)=1,1,0),"")</f>
        <v/>
      </c>
      <c r="T723" s="38" t="str">
        <f aca="false">IF(N723="","",N723+ROW()/10000000)</f>
        <v/>
      </c>
      <c r="U723" s="36" t="n">
        <f aca="false">IF(G723=1,IF(B723="",1,0),"")</f>
        <v>0</v>
      </c>
    </row>
    <row r="724" customFormat="false" ht="15" hidden="false" customHeight="false" outlineLevel="0" collapsed="false">
      <c r="A724" s="35" t="n">
        <v>46086.4506944444</v>
      </c>
      <c r="B724" s="35" t="n">
        <v>46086.4509259259</v>
      </c>
      <c r="C724" s="36" t="s">
        <v>115</v>
      </c>
      <c r="D724" s="36" t="s">
        <v>116</v>
      </c>
      <c r="E724" s="36" t="s">
        <v>117</v>
      </c>
      <c r="F724" s="36" t="s">
        <v>118</v>
      </c>
      <c r="G724" s="36" t="n">
        <f aca="false">IF(A724="","",IF(AND(A724&gt;=Debut,A724&lt;Fin),1,0))</f>
        <v>1</v>
      </c>
      <c r="H724" s="36" t="n">
        <f aca="false">IF(G724=1,INT(ROUND((A724-Debut)*86400,0)/600),"")</f>
        <v>496</v>
      </c>
      <c r="I724" s="36" t="n">
        <f aca="false">IF(G724=1,INT(ROUND((A724-Debut)*86400,0)/3600),"")</f>
        <v>82</v>
      </c>
      <c r="J724" s="36" t="n">
        <f aca="false">IF(OR(A724="",B724=""),"",ROUND((B724-A724)*86400,0))</f>
        <v>20</v>
      </c>
      <c r="K724" s="37" t="n">
        <f aca="false">IF(G724=1,IF(COUNTIFS($C:$C,C724,$G:$G,1,$A:$A,"&gt;="&amp;(A724-FenetreInterm/86400),$A:$A,"&lt;="&amp;A724)&gt;=NbInterm,1,0),"")</f>
        <v>1</v>
      </c>
      <c r="L724" s="37" t="n">
        <f aca="false">IF(G724=1,IF(B724="",0,IF(J724&lt;SeuilFugitive,1,0)),"")</f>
        <v>0</v>
      </c>
      <c r="M724" s="37" t="n">
        <f aca="false">IF(G724=1,IF(B724="",IF((Fin-A724)*24&gt;SeuilFigee,1,0),IF(J724&gt;SeuilFigee*3600,1,0)),"")</f>
        <v>0</v>
      </c>
      <c r="N724" s="0" t="str">
        <f aca="false">IF(G724=1,IF(COUNTIF(H$2:H724,H724)=1,COUNTIF($H:$H,H724),""),"")</f>
        <v/>
      </c>
      <c r="O724" s="0" t="str">
        <f aca="false">IF(G724=1,IF(COUNTIF(I$2:I724,I724)=1,COUNTIF($I:$I,I724),""),"")</f>
        <v/>
      </c>
      <c r="P724" s="38" t="str">
        <f aca="false">IF(G724=1,IF(COUNTIFS(C$2:C724,C724,G$2:G724,1)=1,COUNTIFS($C:$C,C724,$G:$G,1)+ROW()/10000000,""),"")</f>
        <v/>
      </c>
      <c r="Q724" s="36" t="n">
        <f aca="false">IF(K724=1,IF(COUNTIFS(C$2:C724,C724,K$2:K724,1)=1,1,0),"")</f>
        <v>0</v>
      </c>
      <c r="R724" s="0" t="str">
        <f aca="false">IF(M724=1,IF(COUNTIFS(C$2:C724,C724,M$2:M724,1)=1,1,0),"")</f>
        <v/>
      </c>
      <c r="S724" s="0" t="str">
        <f aca="false">IF(L724=1,IF(COUNTIFS(C$2:C724,C724,L$2:L724,1)=1,1,0),"")</f>
        <v/>
      </c>
      <c r="T724" s="38" t="str">
        <f aca="false">IF(N724="","",N724+ROW()/10000000)</f>
        <v/>
      </c>
      <c r="U724" s="36" t="n">
        <f aca="false">IF(G724=1,IF(B724="",1,0),"")</f>
        <v>0</v>
      </c>
    </row>
    <row r="725" customFormat="false" ht="15" hidden="false" customHeight="false" outlineLevel="0" collapsed="false">
      <c r="A725" s="35" t="n">
        <v>46086.4508333333</v>
      </c>
      <c r="B725" s="35" t="n">
        <v>46086.4510763889</v>
      </c>
      <c r="C725" s="36" t="s">
        <v>115</v>
      </c>
      <c r="D725" s="36" t="s">
        <v>116</v>
      </c>
      <c r="E725" s="36" t="s">
        <v>117</v>
      </c>
      <c r="F725" s="36" t="s">
        <v>118</v>
      </c>
      <c r="G725" s="36" t="n">
        <f aca="false">IF(A725="","",IF(AND(A725&gt;=Debut,A725&lt;Fin),1,0))</f>
        <v>1</v>
      </c>
      <c r="H725" s="36" t="n">
        <f aca="false">IF(G725=1,INT(ROUND((A725-Debut)*86400,0)/600),"")</f>
        <v>496</v>
      </c>
      <c r="I725" s="36" t="n">
        <f aca="false">IF(G725=1,INT(ROUND((A725-Debut)*86400,0)/3600),"")</f>
        <v>82</v>
      </c>
      <c r="J725" s="36" t="n">
        <f aca="false">IF(OR(A725="",B725=""),"",ROUND((B725-A725)*86400,0))</f>
        <v>21</v>
      </c>
      <c r="K725" s="37" t="n">
        <f aca="false">IF(G725=1,IF(COUNTIFS($C:$C,C725,$G:$G,1,$A:$A,"&gt;="&amp;(A725-FenetreInterm/86400),$A:$A,"&lt;="&amp;A725)&gt;=NbInterm,1,0),"")</f>
        <v>1</v>
      </c>
      <c r="L725" s="37" t="n">
        <f aca="false">IF(G725=1,IF(B725="",0,IF(J725&lt;SeuilFugitive,1,0)),"")</f>
        <v>0</v>
      </c>
      <c r="M725" s="37" t="n">
        <f aca="false">IF(G725=1,IF(B725="",IF((Fin-A725)*24&gt;SeuilFigee,1,0),IF(J725&gt;SeuilFigee*3600,1,0)),"")</f>
        <v>0</v>
      </c>
      <c r="N725" s="0" t="str">
        <f aca="false">IF(G725=1,IF(COUNTIF(H$2:H725,H725)=1,COUNTIF($H:$H,H725),""),"")</f>
        <v/>
      </c>
      <c r="O725" s="0" t="str">
        <f aca="false">IF(G725=1,IF(COUNTIF(I$2:I725,I725)=1,COUNTIF($I:$I,I725),""),"")</f>
        <v/>
      </c>
      <c r="P725" s="38" t="str">
        <f aca="false">IF(G725=1,IF(COUNTIFS(C$2:C725,C725,G$2:G725,1)=1,COUNTIFS($C:$C,C725,$G:$G,1)+ROW()/10000000,""),"")</f>
        <v/>
      </c>
      <c r="Q725" s="36" t="n">
        <f aca="false">IF(K725=1,IF(COUNTIFS(C$2:C725,C725,K$2:K725,1)=1,1,0),"")</f>
        <v>0</v>
      </c>
      <c r="R725" s="0" t="str">
        <f aca="false">IF(M725=1,IF(COUNTIFS(C$2:C725,C725,M$2:M725,1)=1,1,0),"")</f>
        <v/>
      </c>
      <c r="S725" s="0" t="str">
        <f aca="false">IF(L725=1,IF(COUNTIFS(C$2:C725,C725,L$2:L725,1)=1,1,0),"")</f>
        <v/>
      </c>
      <c r="T725" s="38" t="str">
        <f aca="false">IF(N725="","",N725+ROW()/10000000)</f>
        <v/>
      </c>
      <c r="U725" s="36" t="n">
        <f aca="false">IF(G725=1,IF(B725="",1,0),"")</f>
        <v>0</v>
      </c>
    </row>
    <row r="726" customFormat="false" ht="15" hidden="false" customHeight="false" outlineLevel="0" collapsed="false">
      <c r="A726" s="35" t="n">
        <v>46086.4510532407</v>
      </c>
      <c r="B726" s="35" t="n">
        <v>46086.451099537</v>
      </c>
      <c r="C726" s="36" t="s">
        <v>115</v>
      </c>
      <c r="D726" s="36" t="s">
        <v>116</v>
      </c>
      <c r="E726" s="36" t="s">
        <v>117</v>
      </c>
      <c r="F726" s="36" t="s">
        <v>118</v>
      </c>
      <c r="G726" s="36" t="n">
        <f aca="false">IF(A726="","",IF(AND(A726&gt;=Debut,A726&lt;Fin),1,0))</f>
        <v>1</v>
      </c>
      <c r="H726" s="36" t="n">
        <f aca="false">IF(G726=1,INT(ROUND((A726-Debut)*86400,0)/600),"")</f>
        <v>496</v>
      </c>
      <c r="I726" s="36" t="n">
        <f aca="false">IF(G726=1,INT(ROUND((A726-Debut)*86400,0)/3600),"")</f>
        <v>82</v>
      </c>
      <c r="J726" s="36" t="n">
        <f aca="false">IF(OR(A726="",B726=""),"",ROUND((B726-A726)*86400,0))</f>
        <v>4</v>
      </c>
      <c r="K726" s="37" t="n">
        <f aca="false">IF(G726=1,IF(COUNTIFS($C:$C,C726,$G:$G,1,$A:$A,"&gt;="&amp;(A726-FenetreInterm/86400),$A:$A,"&lt;="&amp;A726)&gt;=NbInterm,1,0),"")</f>
        <v>1</v>
      </c>
      <c r="L726" s="37" t="n">
        <f aca="false">IF(G726=1,IF(B726="",0,IF(J726&lt;SeuilFugitive,1,0)),"")</f>
        <v>1</v>
      </c>
      <c r="M726" s="37" t="n">
        <f aca="false">IF(G726=1,IF(B726="",IF((Fin-A726)*24&gt;SeuilFigee,1,0),IF(J726&gt;SeuilFigee*3600,1,0)),"")</f>
        <v>0</v>
      </c>
      <c r="N726" s="0" t="str">
        <f aca="false">IF(G726=1,IF(COUNTIF(H$2:H726,H726)=1,COUNTIF($H:$H,H726),""),"")</f>
        <v/>
      </c>
      <c r="O726" s="0" t="str">
        <f aca="false">IF(G726=1,IF(COUNTIF(I$2:I726,I726)=1,COUNTIF($I:$I,I726),""),"")</f>
        <v/>
      </c>
      <c r="P726" s="38" t="str">
        <f aca="false">IF(G726=1,IF(COUNTIFS(C$2:C726,C726,G$2:G726,1)=1,COUNTIFS($C:$C,C726,$G:$G,1)+ROW()/10000000,""),"")</f>
        <v/>
      </c>
      <c r="Q726" s="36" t="n">
        <f aca="false">IF(K726=1,IF(COUNTIFS(C$2:C726,C726,K$2:K726,1)=1,1,0),"")</f>
        <v>0</v>
      </c>
      <c r="R726" s="0" t="str">
        <f aca="false">IF(M726=1,IF(COUNTIFS(C$2:C726,C726,M$2:M726,1)=1,1,0),"")</f>
        <v/>
      </c>
      <c r="S726" s="36" t="n">
        <f aca="false">IF(L726=1,IF(COUNTIFS(C$2:C726,C726,L$2:L726,1)=1,1,0),"")</f>
        <v>0</v>
      </c>
      <c r="T726" s="38" t="str">
        <f aca="false">IF(N726="","",N726+ROW()/10000000)</f>
        <v/>
      </c>
      <c r="U726" s="36" t="n">
        <f aca="false">IF(G726=1,IF(B726="",1,0),"")</f>
        <v>0</v>
      </c>
    </row>
    <row r="727" customFormat="false" ht="15" hidden="false" customHeight="false" outlineLevel="0" collapsed="false">
      <c r="A727" s="35" t="n">
        <v>46086.4513078704</v>
      </c>
      <c r="B727" s="35" t="n">
        <v>46086.4515046296</v>
      </c>
      <c r="C727" s="36" t="s">
        <v>115</v>
      </c>
      <c r="D727" s="36" t="s">
        <v>116</v>
      </c>
      <c r="E727" s="36" t="s">
        <v>117</v>
      </c>
      <c r="F727" s="36" t="s">
        <v>118</v>
      </c>
      <c r="G727" s="36" t="n">
        <f aca="false">IF(A727="","",IF(AND(A727&gt;=Debut,A727&lt;Fin),1,0))</f>
        <v>1</v>
      </c>
      <c r="H727" s="36" t="n">
        <f aca="false">IF(G727=1,INT(ROUND((A727-Debut)*86400,0)/600),"")</f>
        <v>496</v>
      </c>
      <c r="I727" s="36" t="n">
        <f aca="false">IF(G727=1,INT(ROUND((A727-Debut)*86400,0)/3600),"")</f>
        <v>82</v>
      </c>
      <c r="J727" s="36" t="n">
        <f aca="false">IF(OR(A727="",B727=""),"",ROUND((B727-A727)*86400,0))</f>
        <v>17</v>
      </c>
      <c r="K727" s="37" t="n">
        <f aca="false">IF(G727=1,IF(COUNTIFS($C:$C,C727,$G:$G,1,$A:$A,"&gt;="&amp;(A727-FenetreInterm/86400),$A:$A,"&lt;="&amp;A727)&gt;=NbInterm,1,0),"")</f>
        <v>1</v>
      </c>
      <c r="L727" s="37" t="n">
        <f aca="false">IF(G727=1,IF(B727="",0,IF(J727&lt;SeuilFugitive,1,0)),"")</f>
        <v>0</v>
      </c>
      <c r="M727" s="37" t="n">
        <f aca="false">IF(G727=1,IF(B727="",IF((Fin-A727)*24&gt;SeuilFigee,1,0),IF(J727&gt;SeuilFigee*3600,1,0)),"")</f>
        <v>0</v>
      </c>
      <c r="N727" s="0" t="str">
        <f aca="false">IF(G727=1,IF(COUNTIF(H$2:H727,H727)=1,COUNTIF($H:$H,H727),""),"")</f>
        <v/>
      </c>
      <c r="O727" s="0" t="str">
        <f aca="false">IF(G727=1,IF(COUNTIF(I$2:I727,I727)=1,COUNTIF($I:$I,I727),""),"")</f>
        <v/>
      </c>
      <c r="P727" s="38" t="str">
        <f aca="false">IF(G727=1,IF(COUNTIFS(C$2:C727,C727,G$2:G727,1)=1,COUNTIFS($C:$C,C727,$G:$G,1)+ROW()/10000000,""),"")</f>
        <v/>
      </c>
      <c r="Q727" s="36" t="n">
        <f aca="false">IF(K727=1,IF(COUNTIFS(C$2:C727,C727,K$2:K727,1)=1,1,0),"")</f>
        <v>0</v>
      </c>
      <c r="R727" s="0" t="str">
        <f aca="false">IF(M727=1,IF(COUNTIFS(C$2:C727,C727,M$2:M727,1)=1,1,0),"")</f>
        <v/>
      </c>
      <c r="S727" s="0" t="str">
        <f aca="false">IF(L727=1,IF(COUNTIFS(C$2:C727,C727,L$2:L727,1)=1,1,0),"")</f>
        <v/>
      </c>
      <c r="T727" s="38" t="str">
        <f aca="false">IF(N727="","",N727+ROW()/10000000)</f>
        <v/>
      </c>
      <c r="U727" s="36" t="n">
        <f aca="false">IF(G727=1,IF(B727="",1,0),"")</f>
        <v>0</v>
      </c>
    </row>
    <row r="728" customFormat="false" ht="15" hidden="false" customHeight="false" outlineLevel="0" collapsed="false">
      <c r="A728" s="35" t="n">
        <v>46086.4541898148</v>
      </c>
      <c r="B728" s="35" t="n">
        <v>46086.4542708333</v>
      </c>
      <c r="C728" s="36" t="s">
        <v>115</v>
      </c>
      <c r="D728" s="36" t="s">
        <v>116</v>
      </c>
      <c r="E728" s="36" t="s">
        <v>117</v>
      </c>
      <c r="F728" s="36" t="s">
        <v>118</v>
      </c>
      <c r="G728" s="36" t="n">
        <f aca="false">IF(A728="","",IF(AND(A728&gt;=Debut,A728&lt;Fin),1,0))</f>
        <v>1</v>
      </c>
      <c r="H728" s="36" t="n">
        <f aca="false">IF(G728=1,INT(ROUND((A728-Debut)*86400,0)/600),"")</f>
        <v>497</v>
      </c>
      <c r="I728" s="36" t="n">
        <f aca="false">IF(G728=1,INT(ROUND((A728-Debut)*86400,0)/3600),"")</f>
        <v>82</v>
      </c>
      <c r="J728" s="36" t="n">
        <f aca="false">IF(OR(A728="",B728=""),"",ROUND((B728-A728)*86400,0))</f>
        <v>7</v>
      </c>
      <c r="K728" s="37" t="n">
        <f aca="false">IF(G728=1,IF(COUNTIFS($C:$C,C728,$G:$G,1,$A:$A,"&gt;="&amp;(A728-FenetreInterm/86400),$A:$A,"&lt;="&amp;A728)&gt;=NbInterm,1,0),"")</f>
        <v>0</v>
      </c>
      <c r="L728" s="37" t="n">
        <f aca="false">IF(G728=1,IF(B728="",0,IF(J728&lt;SeuilFugitive,1,0)),"")</f>
        <v>0</v>
      </c>
      <c r="M728" s="37" t="n">
        <f aca="false">IF(G728=1,IF(B728="",IF((Fin-A728)*24&gt;SeuilFigee,1,0),IF(J728&gt;SeuilFigee*3600,1,0)),"")</f>
        <v>0</v>
      </c>
      <c r="N728" s="36" t="n">
        <f aca="false">IF(G728=1,IF(COUNTIF(H$2:H728,H728)=1,COUNTIF($H:$H,H728),""),"")</f>
        <v>5</v>
      </c>
      <c r="O728" s="0" t="str">
        <f aca="false">IF(G728=1,IF(COUNTIF(I$2:I728,I728)=1,COUNTIF($I:$I,I728),""),"")</f>
        <v/>
      </c>
      <c r="P728" s="38" t="str">
        <f aca="false">IF(G728=1,IF(COUNTIFS(C$2:C728,C728,G$2:G728,1)=1,COUNTIFS($C:$C,C728,$G:$G,1)+ROW()/10000000,""),"")</f>
        <v/>
      </c>
      <c r="Q728" s="0" t="str">
        <f aca="false">IF(K728=1,IF(COUNTIFS(C$2:C728,C728,K$2:K728,1)=1,1,0),"")</f>
        <v/>
      </c>
      <c r="R728" s="0" t="str">
        <f aca="false">IF(M728=1,IF(COUNTIFS(C$2:C728,C728,M$2:M728,1)=1,1,0),"")</f>
        <v/>
      </c>
      <c r="S728" s="0" t="str">
        <f aca="false">IF(L728=1,IF(COUNTIFS(C$2:C728,C728,L$2:L728,1)=1,1,0),"")</f>
        <v/>
      </c>
      <c r="T728" s="38" t="n">
        <f aca="false">IF(N728="","",N728+ROW()/10000000)</f>
        <v>5.0000728</v>
      </c>
      <c r="U728" s="36" t="n">
        <f aca="false">IF(G728=1,IF(B728="",1,0),"")</f>
        <v>0</v>
      </c>
    </row>
    <row r="729" customFormat="false" ht="15" hidden="false" customHeight="false" outlineLevel="0" collapsed="false">
      <c r="A729" s="35" t="n">
        <v>46086.4544097222</v>
      </c>
      <c r="B729" s="35" t="n">
        <v>46086.454525463</v>
      </c>
      <c r="C729" s="36" t="s">
        <v>115</v>
      </c>
      <c r="D729" s="36" t="s">
        <v>116</v>
      </c>
      <c r="E729" s="36" t="s">
        <v>117</v>
      </c>
      <c r="F729" s="36" t="s">
        <v>118</v>
      </c>
      <c r="G729" s="36" t="n">
        <f aca="false">IF(A729="","",IF(AND(A729&gt;=Debut,A729&lt;Fin),1,0))</f>
        <v>1</v>
      </c>
      <c r="H729" s="36" t="n">
        <f aca="false">IF(G729=1,INT(ROUND((A729-Debut)*86400,0)/600),"")</f>
        <v>497</v>
      </c>
      <c r="I729" s="36" t="n">
        <f aca="false">IF(G729=1,INT(ROUND((A729-Debut)*86400,0)/3600),"")</f>
        <v>82</v>
      </c>
      <c r="J729" s="36" t="n">
        <f aca="false">IF(OR(A729="",B729=""),"",ROUND((B729-A729)*86400,0))</f>
        <v>10</v>
      </c>
      <c r="K729" s="37" t="n">
        <f aca="false">IF(G729=1,IF(COUNTIFS($C:$C,C729,$G:$G,1,$A:$A,"&gt;="&amp;(A729-FenetreInterm/86400),$A:$A,"&lt;="&amp;A729)&gt;=NbInterm,1,0),"")</f>
        <v>0</v>
      </c>
      <c r="L729" s="37" t="n">
        <f aca="false">IF(G729=1,IF(B729="",0,IF(J729&lt;SeuilFugitive,1,0)),"")</f>
        <v>0</v>
      </c>
      <c r="M729" s="37" t="n">
        <f aca="false">IF(G729=1,IF(B729="",IF((Fin-A729)*24&gt;SeuilFigee,1,0),IF(J729&gt;SeuilFigee*3600,1,0)),"")</f>
        <v>0</v>
      </c>
      <c r="N729" s="0" t="str">
        <f aca="false">IF(G729=1,IF(COUNTIF(H$2:H729,H729)=1,COUNTIF($H:$H,H729),""),"")</f>
        <v/>
      </c>
      <c r="O729" s="0" t="str">
        <f aca="false">IF(G729=1,IF(COUNTIF(I$2:I729,I729)=1,COUNTIF($I:$I,I729),""),"")</f>
        <v/>
      </c>
      <c r="P729" s="38" t="str">
        <f aca="false">IF(G729=1,IF(COUNTIFS(C$2:C729,C729,G$2:G729,1)=1,COUNTIFS($C:$C,C729,$G:$G,1)+ROW()/10000000,""),"")</f>
        <v/>
      </c>
      <c r="Q729" s="0" t="str">
        <f aca="false">IF(K729=1,IF(COUNTIFS(C$2:C729,C729,K$2:K729,1)=1,1,0),"")</f>
        <v/>
      </c>
      <c r="R729" s="0" t="str">
        <f aca="false">IF(M729=1,IF(COUNTIFS(C$2:C729,C729,M$2:M729,1)=1,1,0),"")</f>
        <v/>
      </c>
      <c r="S729" s="0" t="str">
        <f aca="false">IF(L729=1,IF(COUNTIFS(C$2:C729,C729,L$2:L729,1)=1,1,0),"")</f>
        <v/>
      </c>
      <c r="T729" s="38" t="str">
        <f aca="false">IF(N729="","",N729+ROW()/10000000)</f>
        <v/>
      </c>
      <c r="U729" s="36" t="n">
        <f aca="false">IF(G729=1,IF(B729="",1,0),"")</f>
        <v>0</v>
      </c>
    </row>
    <row r="730" customFormat="false" ht="15" hidden="false" customHeight="false" outlineLevel="0" collapsed="false">
      <c r="A730" s="35" t="n">
        <v>46086.454525463</v>
      </c>
      <c r="B730" s="35" t="n">
        <v>46086.4546875</v>
      </c>
      <c r="C730" s="36" t="s">
        <v>115</v>
      </c>
      <c r="D730" s="36" t="s">
        <v>116</v>
      </c>
      <c r="E730" s="36" t="s">
        <v>117</v>
      </c>
      <c r="F730" s="36" t="s">
        <v>118</v>
      </c>
      <c r="G730" s="36" t="n">
        <f aca="false">IF(A730="","",IF(AND(A730&gt;=Debut,A730&lt;Fin),1,0))</f>
        <v>1</v>
      </c>
      <c r="H730" s="36" t="n">
        <f aca="false">IF(G730=1,INT(ROUND((A730-Debut)*86400,0)/600),"")</f>
        <v>497</v>
      </c>
      <c r="I730" s="36" t="n">
        <f aca="false">IF(G730=1,INT(ROUND((A730-Debut)*86400,0)/3600),"")</f>
        <v>82</v>
      </c>
      <c r="J730" s="36" t="n">
        <f aca="false">IF(OR(A730="",B730=""),"",ROUND((B730-A730)*86400,0))</f>
        <v>14</v>
      </c>
      <c r="K730" s="37" t="n">
        <f aca="false">IF(G730=1,IF(COUNTIFS($C:$C,C730,$G:$G,1,$A:$A,"&gt;="&amp;(A730-FenetreInterm/86400),$A:$A,"&lt;="&amp;A730)&gt;=NbInterm,1,0),"")</f>
        <v>1</v>
      </c>
      <c r="L730" s="37" t="n">
        <f aca="false">IF(G730=1,IF(B730="",0,IF(J730&lt;SeuilFugitive,1,0)),"")</f>
        <v>0</v>
      </c>
      <c r="M730" s="37" t="n">
        <f aca="false">IF(G730=1,IF(B730="",IF((Fin-A730)*24&gt;SeuilFigee,1,0),IF(J730&gt;SeuilFigee*3600,1,0)),"")</f>
        <v>0</v>
      </c>
      <c r="N730" s="0" t="str">
        <f aca="false">IF(G730=1,IF(COUNTIF(H$2:H730,H730)=1,COUNTIF($H:$H,H730),""),"")</f>
        <v/>
      </c>
      <c r="O730" s="0" t="str">
        <f aca="false">IF(G730=1,IF(COUNTIF(I$2:I730,I730)=1,COUNTIF($I:$I,I730),""),"")</f>
        <v/>
      </c>
      <c r="P730" s="38" t="str">
        <f aca="false">IF(G730=1,IF(COUNTIFS(C$2:C730,C730,G$2:G730,1)=1,COUNTIFS($C:$C,C730,$G:$G,1)+ROW()/10000000,""),"")</f>
        <v/>
      </c>
      <c r="Q730" s="36" t="n">
        <f aca="false">IF(K730=1,IF(COUNTIFS(C$2:C730,C730,K$2:K730,1)=1,1,0),"")</f>
        <v>0</v>
      </c>
      <c r="R730" s="0" t="str">
        <f aca="false">IF(M730=1,IF(COUNTIFS(C$2:C730,C730,M$2:M730,1)=1,1,0),"")</f>
        <v/>
      </c>
      <c r="S730" s="0" t="str">
        <f aca="false">IF(L730=1,IF(COUNTIFS(C$2:C730,C730,L$2:L730,1)=1,1,0),"")</f>
        <v/>
      </c>
      <c r="T730" s="38" t="str">
        <f aca="false">IF(N730="","",N730+ROW()/10000000)</f>
        <v/>
      </c>
      <c r="U730" s="36" t="n">
        <f aca="false">IF(G730=1,IF(B730="",1,0),"")</f>
        <v>0</v>
      </c>
    </row>
    <row r="731" customFormat="false" ht="15" hidden="false" customHeight="false" outlineLevel="0" collapsed="false">
      <c r="A731" s="35" t="n">
        <v>46086.4547800926</v>
      </c>
      <c r="B731" s="35" t="n">
        <v>46086.4549305556</v>
      </c>
      <c r="C731" s="36" t="s">
        <v>115</v>
      </c>
      <c r="D731" s="36" t="s">
        <v>116</v>
      </c>
      <c r="E731" s="36" t="s">
        <v>117</v>
      </c>
      <c r="F731" s="36" t="s">
        <v>118</v>
      </c>
      <c r="G731" s="36" t="n">
        <f aca="false">IF(A731="","",IF(AND(A731&gt;=Debut,A731&lt;Fin),1,0))</f>
        <v>1</v>
      </c>
      <c r="H731" s="36" t="n">
        <f aca="false">IF(G731=1,INT(ROUND((A731-Debut)*86400,0)/600),"")</f>
        <v>497</v>
      </c>
      <c r="I731" s="36" t="n">
        <f aca="false">IF(G731=1,INT(ROUND((A731-Debut)*86400,0)/3600),"")</f>
        <v>82</v>
      </c>
      <c r="J731" s="36" t="n">
        <f aca="false">IF(OR(A731="",B731=""),"",ROUND((B731-A731)*86400,0))</f>
        <v>13</v>
      </c>
      <c r="K731" s="37" t="n">
        <f aca="false">IF(G731=1,IF(COUNTIFS($C:$C,C731,$G:$G,1,$A:$A,"&gt;="&amp;(A731-FenetreInterm/86400),$A:$A,"&lt;="&amp;A731)&gt;=NbInterm,1,0),"")</f>
        <v>1</v>
      </c>
      <c r="L731" s="37" t="n">
        <f aca="false">IF(G731=1,IF(B731="",0,IF(J731&lt;SeuilFugitive,1,0)),"")</f>
        <v>0</v>
      </c>
      <c r="M731" s="37" t="n">
        <f aca="false">IF(G731=1,IF(B731="",IF((Fin-A731)*24&gt;SeuilFigee,1,0),IF(J731&gt;SeuilFigee*3600,1,0)),"")</f>
        <v>0</v>
      </c>
      <c r="N731" s="0" t="str">
        <f aca="false">IF(G731=1,IF(COUNTIF(H$2:H731,H731)=1,COUNTIF($H:$H,H731),""),"")</f>
        <v/>
      </c>
      <c r="O731" s="0" t="str">
        <f aca="false">IF(G731=1,IF(COUNTIF(I$2:I731,I731)=1,COUNTIF($I:$I,I731),""),"")</f>
        <v/>
      </c>
      <c r="P731" s="38" t="str">
        <f aca="false">IF(G731=1,IF(COUNTIFS(C$2:C731,C731,G$2:G731,1)=1,COUNTIFS($C:$C,C731,$G:$G,1)+ROW()/10000000,""),"")</f>
        <v/>
      </c>
      <c r="Q731" s="36" t="n">
        <f aca="false">IF(K731=1,IF(COUNTIFS(C$2:C731,C731,K$2:K731,1)=1,1,0),"")</f>
        <v>0</v>
      </c>
      <c r="R731" s="0" t="str">
        <f aca="false">IF(M731=1,IF(COUNTIFS(C$2:C731,C731,M$2:M731,1)=1,1,0),"")</f>
        <v/>
      </c>
      <c r="S731" s="0" t="str">
        <f aca="false">IF(L731=1,IF(COUNTIFS(C$2:C731,C731,L$2:L731,1)=1,1,0),"")</f>
        <v/>
      </c>
      <c r="T731" s="38" t="str">
        <f aca="false">IF(N731="","",N731+ROW()/10000000)</f>
        <v/>
      </c>
      <c r="U731" s="36" t="n">
        <f aca="false">IF(G731=1,IF(B731="",1,0),"")</f>
        <v>0</v>
      </c>
    </row>
    <row r="732" customFormat="false" ht="15" hidden="false" customHeight="false" outlineLevel="0" collapsed="false">
      <c r="A732" s="35" t="n">
        <v>46086.4564699074</v>
      </c>
      <c r="B732" s="35" t="n">
        <v>46086.4575</v>
      </c>
      <c r="C732" s="36" t="s">
        <v>142</v>
      </c>
      <c r="D732" s="36" t="s">
        <v>143</v>
      </c>
      <c r="E732" s="36" t="s">
        <v>121</v>
      </c>
      <c r="F732" s="36" t="s">
        <v>144</v>
      </c>
      <c r="G732" s="36" t="n">
        <f aca="false">IF(A732="","",IF(AND(A732&gt;=Debut,A732&lt;Fin),1,0))</f>
        <v>1</v>
      </c>
      <c r="H732" s="36" t="n">
        <f aca="false">IF(G732=1,INT(ROUND((A732-Debut)*86400,0)/600),"")</f>
        <v>497</v>
      </c>
      <c r="I732" s="36" t="n">
        <f aca="false">IF(G732=1,INT(ROUND((A732-Debut)*86400,0)/3600),"")</f>
        <v>82</v>
      </c>
      <c r="J732" s="36" t="n">
        <f aca="false">IF(OR(A732="",B732=""),"",ROUND((B732-A732)*86400,0))</f>
        <v>89</v>
      </c>
      <c r="K732" s="37" t="n">
        <f aca="false">IF(G732=1,IF(COUNTIFS($C:$C,C732,$G:$G,1,$A:$A,"&gt;="&amp;(A732-FenetreInterm/86400),$A:$A,"&lt;="&amp;A732)&gt;=NbInterm,1,0),"")</f>
        <v>0</v>
      </c>
      <c r="L732" s="37" t="n">
        <f aca="false">IF(G732=1,IF(B732="",0,IF(J732&lt;SeuilFugitive,1,0)),"")</f>
        <v>0</v>
      </c>
      <c r="M732" s="37" t="n">
        <f aca="false">IF(G732=1,IF(B732="",IF((Fin-A732)*24&gt;SeuilFigee,1,0),IF(J732&gt;SeuilFigee*3600,1,0)),"")</f>
        <v>0</v>
      </c>
      <c r="N732" s="0" t="str">
        <f aca="false">IF(G732=1,IF(COUNTIF(H$2:H732,H732)=1,COUNTIF($H:$H,H732),""),"")</f>
        <v/>
      </c>
      <c r="O732" s="0" t="str">
        <f aca="false">IF(G732=1,IF(COUNTIF(I$2:I732,I732)=1,COUNTIF($I:$I,I732),""),"")</f>
        <v/>
      </c>
      <c r="P732" s="38" t="str">
        <f aca="false">IF(G732=1,IF(COUNTIFS(C$2:C732,C732,G$2:G732,1)=1,COUNTIFS($C:$C,C732,$G:$G,1)+ROW()/10000000,""),"")</f>
        <v/>
      </c>
      <c r="Q732" s="0" t="str">
        <f aca="false">IF(K732=1,IF(COUNTIFS(C$2:C732,C732,K$2:K732,1)=1,1,0),"")</f>
        <v/>
      </c>
      <c r="R732" s="0" t="str">
        <f aca="false">IF(M732=1,IF(COUNTIFS(C$2:C732,C732,M$2:M732,1)=1,1,0),"")</f>
        <v/>
      </c>
      <c r="S732" s="0" t="str">
        <f aca="false">IF(L732=1,IF(COUNTIFS(C$2:C732,C732,L$2:L732,1)=1,1,0),"")</f>
        <v/>
      </c>
      <c r="T732" s="38" t="str">
        <f aca="false">IF(N732="","",N732+ROW()/10000000)</f>
        <v/>
      </c>
      <c r="U732" s="36" t="n">
        <f aca="false">IF(G732=1,IF(B732="",1,0),"")</f>
        <v>0</v>
      </c>
    </row>
    <row r="733" customFormat="false" ht="15" hidden="false" customHeight="false" outlineLevel="0" collapsed="false">
      <c r="A733" s="35" t="n">
        <v>46086.4615509259</v>
      </c>
      <c r="B733" s="35" t="n">
        <v>46086.4655092593</v>
      </c>
      <c r="C733" s="36" t="s">
        <v>138</v>
      </c>
      <c r="D733" s="36" t="s">
        <v>139</v>
      </c>
      <c r="E733" s="36" t="s">
        <v>128</v>
      </c>
      <c r="F733" s="36" t="s">
        <v>118</v>
      </c>
      <c r="G733" s="36" t="n">
        <f aca="false">IF(A733="","",IF(AND(A733&gt;=Debut,A733&lt;Fin),1,0))</f>
        <v>1</v>
      </c>
      <c r="H733" s="36" t="n">
        <f aca="false">IF(G733=1,INT(ROUND((A733-Debut)*86400,0)/600),"")</f>
        <v>498</v>
      </c>
      <c r="I733" s="36" t="n">
        <f aca="false">IF(G733=1,INT(ROUND((A733-Debut)*86400,0)/3600),"")</f>
        <v>83</v>
      </c>
      <c r="J733" s="36" t="n">
        <f aca="false">IF(OR(A733="",B733=""),"",ROUND((B733-A733)*86400,0))</f>
        <v>342</v>
      </c>
      <c r="K733" s="37" t="n">
        <f aca="false">IF(G733=1,IF(COUNTIFS($C:$C,C733,$G:$G,1,$A:$A,"&gt;="&amp;(A733-FenetreInterm/86400),$A:$A,"&lt;="&amp;A733)&gt;=NbInterm,1,0),"")</f>
        <v>0</v>
      </c>
      <c r="L733" s="37" t="n">
        <f aca="false">IF(G733=1,IF(B733="",0,IF(J733&lt;SeuilFugitive,1,0)),"")</f>
        <v>0</v>
      </c>
      <c r="M733" s="37" t="n">
        <f aca="false">IF(G733=1,IF(B733="",IF((Fin-A733)*24&gt;SeuilFigee,1,0),IF(J733&gt;SeuilFigee*3600,1,0)),"")</f>
        <v>0</v>
      </c>
      <c r="N733" s="36" t="n">
        <f aca="false">IF(G733=1,IF(COUNTIF(H$2:H733,H733)=1,COUNTIF($H:$H,H733),""),"")</f>
        <v>10</v>
      </c>
      <c r="O733" s="36" t="n">
        <f aca="false">IF(G733=1,IF(COUNTIF(I$2:I733,I733)=1,COUNTIF($I:$I,I733),""),"")</f>
        <v>17</v>
      </c>
      <c r="P733" s="38" t="str">
        <f aca="false">IF(G733=1,IF(COUNTIFS(C$2:C733,C733,G$2:G733,1)=1,COUNTIFS($C:$C,C733,$G:$G,1)+ROW()/10000000,""),"")</f>
        <v/>
      </c>
      <c r="Q733" s="0" t="str">
        <f aca="false">IF(K733=1,IF(COUNTIFS(C$2:C733,C733,K$2:K733,1)=1,1,0),"")</f>
        <v/>
      </c>
      <c r="R733" s="0" t="str">
        <f aca="false">IF(M733=1,IF(COUNTIFS(C$2:C733,C733,M$2:M733,1)=1,1,0),"")</f>
        <v/>
      </c>
      <c r="S733" s="0" t="str">
        <f aca="false">IF(L733=1,IF(COUNTIFS(C$2:C733,C733,L$2:L733,1)=1,1,0),"")</f>
        <v/>
      </c>
      <c r="T733" s="38" t="n">
        <f aca="false">IF(N733="","",N733+ROW()/10000000)</f>
        <v>10.0000733</v>
      </c>
      <c r="U733" s="36" t="n">
        <f aca="false">IF(G733=1,IF(B733="",1,0),"")</f>
        <v>0</v>
      </c>
    </row>
    <row r="734" customFormat="false" ht="15" hidden="false" customHeight="false" outlineLevel="0" collapsed="false">
      <c r="A734" s="35" t="n">
        <v>46086.4632175926</v>
      </c>
      <c r="B734" s="35" t="n">
        <v>46086.4633912037</v>
      </c>
      <c r="C734" s="36" t="s">
        <v>115</v>
      </c>
      <c r="D734" s="36" t="s">
        <v>116</v>
      </c>
      <c r="E734" s="36" t="s">
        <v>117</v>
      </c>
      <c r="F734" s="36" t="s">
        <v>118</v>
      </c>
      <c r="G734" s="36" t="n">
        <f aca="false">IF(A734="","",IF(AND(A734&gt;=Debut,A734&lt;Fin),1,0))</f>
        <v>1</v>
      </c>
      <c r="H734" s="36" t="n">
        <f aca="false">IF(G734=1,INT(ROUND((A734-Debut)*86400,0)/600),"")</f>
        <v>498</v>
      </c>
      <c r="I734" s="36" t="n">
        <f aca="false">IF(G734=1,INT(ROUND((A734-Debut)*86400,0)/3600),"")</f>
        <v>83</v>
      </c>
      <c r="J734" s="36" t="n">
        <f aca="false">IF(OR(A734="",B734=""),"",ROUND((B734-A734)*86400,0))</f>
        <v>15</v>
      </c>
      <c r="K734" s="37" t="n">
        <f aca="false">IF(G734=1,IF(COUNTIFS($C:$C,C734,$G:$G,1,$A:$A,"&gt;="&amp;(A734-FenetreInterm/86400),$A:$A,"&lt;="&amp;A734)&gt;=NbInterm,1,0),"")</f>
        <v>0</v>
      </c>
      <c r="L734" s="37" t="n">
        <f aca="false">IF(G734=1,IF(B734="",0,IF(J734&lt;SeuilFugitive,1,0)),"")</f>
        <v>0</v>
      </c>
      <c r="M734" s="37" t="n">
        <f aca="false">IF(G734=1,IF(B734="",IF((Fin-A734)*24&gt;SeuilFigee,1,0),IF(J734&gt;SeuilFigee*3600,1,0)),"")</f>
        <v>0</v>
      </c>
      <c r="N734" s="0" t="str">
        <f aca="false">IF(G734=1,IF(COUNTIF(H$2:H734,H734)=1,COUNTIF($H:$H,H734),""),"")</f>
        <v/>
      </c>
      <c r="O734" s="0" t="str">
        <f aca="false">IF(G734=1,IF(COUNTIF(I$2:I734,I734)=1,COUNTIF($I:$I,I734),""),"")</f>
        <v/>
      </c>
      <c r="P734" s="38" t="str">
        <f aca="false">IF(G734=1,IF(COUNTIFS(C$2:C734,C734,G$2:G734,1)=1,COUNTIFS($C:$C,C734,$G:$G,1)+ROW()/10000000,""),"")</f>
        <v/>
      </c>
      <c r="Q734" s="0" t="str">
        <f aca="false">IF(K734=1,IF(COUNTIFS(C$2:C734,C734,K$2:K734,1)=1,1,0),"")</f>
        <v/>
      </c>
      <c r="R734" s="0" t="str">
        <f aca="false">IF(M734=1,IF(COUNTIFS(C$2:C734,C734,M$2:M734,1)=1,1,0),"")</f>
        <v/>
      </c>
      <c r="S734" s="0" t="str">
        <f aca="false">IF(L734=1,IF(COUNTIFS(C$2:C734,C734,L$2:L734,1)=1,1,0),"")</f>
        <v/>
      </c>
      <c r="T734" s="38" t="str">
        <f aca="false">IF(N734="","",N734+ROW()/10000000)</f>
        <v/>
      </c>
      <c r="U734" s="36" t="n">
        <f aca="false">IF(G734=1,IF(B734="",1,0),"")</f>
        <v>0</v>
      </c>
    </row>
    <row r="735" customFormat="false" ht="15" hidden="false" customHeight="false" outlineLevel="0" collapsed="false">
      <c r="A735" s="35" t="n">
        <v>46086.4633912037</v>
      </c>
      <c r="B735" s="35" t="n">
        <v>46086.4634837963</v>
      </c>
      <c r="C735" s="36" t="s">
        <v>115</v>
      </c>
      <c r="D735" s="36" t="s">
        <v>116</v>
      </c>
      <c r="E735" s="36" t="s">
        <v>117</v>
      </c>
      <c r="F735" s="36" t="s">
        <v>118</v>
      </c>
      <c r="G735" s="36" t="n">
        <f aca="false">IF(A735="","",IF(AND(A735&gt;=Debut,A735&lt;Fin),1,0))</f>
        <v>1</v>
      </c>
      <c r="H735" s="36" t="n">
        <f aca="false">IF(G735=1,INT(ROUND((A735-Debut)*86400,0)/600),"")</f>
        <v>498</v>
      </c>
      <c r="I735" s="36" t="n">
        <f aca="false">IF(G735=1,INT(ROUND((A735-Debut)*86400,0)/3600),"")</f>
        <v>83</v>
      </c>
      <c r="J735" s="36" t="n">
        <f aca="false">IF(OR(A735="",B735=""),"",ROUND((B735-A735)*86400,0))</f>
        <v>8</v>
      </c>
      <c r="K735" s="37" t="n">
        <f aca="false">IF(G735=1,IF(COUNTIFS($C:$C,C735,$G:$G,1,$A:$A,"&gt;="&amp;(A735-FenetreInterm/86400),$A:$A,"&lt;="&amp;A735)&gt;=NbInterm,1,0),"")</f>
        <v>0</v>
      </c>
      <c r="L735" s="37" t="n">
        <f aca="false">IF(G735=1,IF(B735="",0,IF(J735&lt;SeuilFugitive,1,0)),"")</f>
        <v>0</v>
      </c>
      <c r="M735" s="37" t="n">
        <f aca="false">IF(G735=1,IF(B735="",IF((Fin-A735)*24&gt;SeuilFigee,1,0),IF(J735&gt;SeuilFigee*3600,1,0)),"")</f>
        <v>0</v>
      </c>
      <c r="N735" s="0" t="str">
        <f aca="false">IF(G735=1,IF(COUNTIF(H$2:H735,H735)=1,COUNTIF($H:$H,H735),""),"")</f>
        <v/>
      </c>
      <c r="O735" s="0" t="str">
        <f aca="false">IF(G735=1,IF(COUNTIF(I$2:I735,I735)=1,COUNTIF($I:$I,I735),""),"")</f>
        <v/>
      </c>
      <c r="P735" s="38" t="str">
        <f aca="false">IF(G735=1,IF(COUNTIFS(C$2:C735,C735,G$2:G735,1)=1,COUNTIFS($C:$C,C735,$G:$G,1)+ROW()/10000000,""),"")</f>
        <v/>
      </c>
      <c r="Q735" s="0" t="str">
        <f aca="false">IF(K735=1,IF(COUNTIFS(C$2:C735,C735,K$2:K735,1)=1,1,0),"")</f>
        <v/>
      </c>
      <c r="R735" s="0" t="str">
        <f aca="false">IF(M735=1,IF(COUNTIFS(C$2:C735,C735,M$2:M735,1)=1,1,0),"")</f>
        <v/>
      </c>
      <c r="S735" s="0" t="str">
        <f aca="false">IF(L735=1,IF(COUNTIFS(C$2:C735,C735,L$2:L735,1)=1,1,0),"")</f>
        <v/>
      </c>
      <c r="T735" s="38" t="str">
        <f aca="false">IF(N735="","",N735+ROW()/10000000)</f>
        <v/>
      </c>
      <c r="U735" s="36" t="n">
        <f aca="false">IF(G735=1,IF(B735="",1,0),"")</f>
        <v>0</v>
      </c>
    </row>
    <row r="736" customFormat="false" ht="15" hidden="false" customHeight="false" outlineLevel="0" collapsed="false">
      <c r="A736" s="35" t="n">
        <v>46086.4635069444</v>
      </c>
      <c r="B736" s="35" t="n">
        <v>46086.4637268519</v>
      </c>
      <c r="C736" s="36" t="s">
        <v>115</v>
      </c>
      <c r="D736" s="36" t="s">
        <v>116</v>
      </c>
      <c r="E736" s="36" t="s">
        <v>117</v>
      </c>
      <c r="F736" s="36" t="s">
        <v>118</v>
      </c>
      <c r="G736" s="36" t="n">
        <f aca="false">IF(A736="","",IF(AND(A736&gt;=Debut,A736&lt;Fin),1,0))</f>
        <v>1</v>
      </c>
      <c r="H736" s="36" t="n">
        <f aca="false">IF(G736=1,INT(ROUND((A736-Debut)*86400,0)/600),"")</f>
        <v>498</v>
      </c>
      <c r="I736" s="36" t="n">
        <f aca="false">IF(G736=1,INT(ROUND((A736-Debut)*86400,0)/3600),"")</f>
        <v>83</v>
      </c>
      <c r="J736" s="36" t="n">
        <f aca="false">IF(OR(A736="",B736=""),"",ROUND((B736-A736)*86400,0))</f>
        <v>19</v>
      </c>
      <c r="K736" s="37" t="n">
        <f aca="false">IF(G736=1,IF(COUNTIFS($C:$C,C736,$G:$G,1,$A:$A,"&gt;="&amp;(A736-FenetreInterm/86400),$A:$A,"&lt;="&amp;A736)&gt;=NbInterm,1,0),"")</f>
        <v>1</v>
      </c>
      <c r="L736" s="37" t="n">
        <f aca="false">IF(G736=1,IF(B736="",0,IF(J736&lt;SeuilFugitive,1,0)),"")</f>
        <v>0</v>
      </c>
      <c r="M736" s="37" t="n">
        <f aca="false">IF(G736=1,IF(B736="",IF((Fin-A736)*24&gt;SeuilFigee,1,0),IF(J736&gt;SeuilFigee*3600,1,0)),"")</f>
        <v>0</v>
      </c>
      <c r="N736" s="0" t="str">
        <f aca="false">IF(G736=1,IF(COUNTIF(H$2:H736,H736)=1,COUNTIF($H:$H,H736),""),"")</f>
        <v/>
      </c>
      <c r="O736" s="0" t="str">
        <f aca="false">IF(G736=1,IF(COUNTIF(I$2:I736,I736)=1,COUNTIF($I:$I,I736),""),"")</f>
        <v/>
      </c>
      <c r="P736" s="38" t="str">
        <f aca="false">IF(G736=1,IF(COUNTIFS(C$2:C736,C736,G$2:G736,1)=1,COUNTIFS($C:$C,C736,$G:$G,1)+ROW()/10000000,""),"")</f>
        <v/>
      </c>
      <c r="Q736" s="36" t="n">
        <f aca="false">IF(K736=1,IF(COUNTIFS(C$2:C736,C736,K$2:K736,1)=1,1,0),"")</f>
        <v>0</v>
      </c>
      <c r="R736" s="0" t="str">
        <f aca="false">IF(M736=1,IF(COUNTIFS(C$2:C736,C736,M$2:M736,1)=1,1,0),"")</f>
        <v/>
      </c>
      <c r="S736" s="0" t="str">
        <f aca="false">IF(L736=1,IF(COUNTIFS(C$2:C736,C736,L$2:L736,1)=1,1,0),"")</f>
        <v/>
      </c>
      <c r="T736" s="38" t="str">
        <f aca="false">IF(N736="","",N736+ROW()/10000000)</f>
        <v/>
      </c>
      <c r="U736" s="36" t="n">
        <f aca="false">IF(G736=1,IF(B736="",1,0),"")</f>
        <v>0</v>
      </c>
    </row>
    <row r="737" customFormat="false" ht="15" hidden="false" customHeight="false" outlineLevel="0" collapsed="false">
      <c r="A737" s="35" t="n">
        <v>46086.4636458333</v>
      </c>
      <c r="B737" s="35" t="n">
        <v>46086.4637731482</v>
      </c>
      <c r="C737" s="36" t="s">
        <v>115</v>
      </c>
      <c r="D737" s="36" t="s">
        <v>116</v>
      </c>
      <c r="E737" s="36" t="s">
        <v>117</v>
      </c>
      <c r="F737" s="36" t="s">
        <v>118</v>
      </c>
      <c r="G737" s="36" t="n">
        <f aca="false">IF(A737="","",IF(AND(A737&gt;=Debut,A737&lt;Fin),1,0))</f>
        <v>1</v>
      </c>
      <c r="H737" s="36" t="n">
        <f aca="false">IF(G737=1,INT(ROUND((A737-Debut)*86400,0)/600),"")</f>
        <v>498</v>
      </c>
      <c r="I737" s="36" t="n">
        <f aca="false">IF(G737=1,INT(ROUND((A737-Debut)*86400,0)/3600),"")</f>
        <v>83</v>
      </c>
      <c r="J737" s="36" t="n">
        <f aca="false">IF(OR(A737="",B737=""),"",ROUND((B737-A737)*86400,0))</f>
        <v>11</v>
      </c>
      <c r="K737" s="37" t="n">
        <f aca="false">IF(G737=1,IF(COUNTIFS($C:$C,C737,$G:$G,1,$A:$A,"&gt;="&amp;(A737-FenetreInterm/86400),$A:$A,"&lt;="&amp;A737)&gt;=NbInterm,1,0),"")</f>
        <v>1</v>
      </c>
      <c r="L737" s="37" t="n">
        <f aca="false">IF(G737=1,IF(B737="",0,IF(J737&lt;SeuilFugitive,1,0)),"")</f>
        <v>0</v>
      </c>
      <c r="M737" s="37" t="n">
        <f aca="false">IF(G737=1,IF(B737="",IF((Fin-A737)*24&gt;SeuilFigee,1,0),IF(J737&gt;SeuilFigee*3600,1,0)),"")</f>
        <v>0</v>
      </c>
      <c r="N737" s="0" t="str">
        <f aca="false">IF(G737=1,IF(COUNTIF(H$2:H737,H737)=1,COUNTIF($H:$H,H737),""),"")</f>
        <v/>
      </c>
      <c r="O737" s="0" t="str">
        <f aca="false">IF(G737=1,IF(COUNTIF(I$2:I737,I737)=1,COUNTIF($I:$I,I737),""),"")</f>
        <v/>
      </c>
      <c r="P737" s="38" t="str">
        <f aca="false">IF(G737=1,IF(COUNTIFS(C$2:C737,C737,G$2:G737,1)=1,COUNTIFS($C:$C,C737,$G:$G,1)+ROW()/10000000,""),"")</f>
        <v/>
      </c>
      <c r="Q737" s="36" t="n">
        <f aca="false">IF(K737=1,IF(COUNTIFS(C$2:C737,C737,K$2:K737,1)=1,1,0),"")</f>
        <v>0</v>
      </c>
      <c r="R737" s="0" t="str">
        <f aca="false">IF(M737=1,IF(COUNTIFS(C$2:C737,C737,M$2:M737,1)=1,1,0),"")</f>
        <v/>
      </c>
      <c r="S737" s="0" t="str">
        <f aca="false">IF(L737=1,IF(COUNTIFS(C$2:C737,C737,L$2:L737,1)=1,1,0),"")</f>
        <v/>
      </c>
      <c r="T737" s="38" t="str">
        <f aca="false">IF(N737="","",N737+ROW()/10000000)</f>
        <v/>
      </c>
      <c r="U737" s="36" t="n">
        <f aca="false">IF(G737=1,IF(B737="",1,0),"")</f>
        <v>0</v>
      </c>
    </row>
    <row r="738" customFormat="false" ht="15" hidden="false" customHeight="false" outlineLevel="0" collapsed="false">
      <c r="A738" s="35" t="n">
        <v>46086.4637615741</v>
      </c>
      <c r="B738" s="35" t="n">
        <v>46086.4639699074</v>
      </c>
      <c r="C738" s="36" t="s">
        <v>115</v>
      </c>
      <c r="D738" s="36" t="s">
        <v>116</v>
      </c>
      <c r="E738" s="36" t="s">
        <v>117</v>
      </c>
      <c r="F738" s="36" t="s">
        <v>118</v>
      </c>
      <c r="G738" s="36" t="n">
        <f aca="false">IF(A738="","",IF(AND(A738&gt;=Debut,A738&lt;Fin),1,0))</f>
        <v>1</v>
      </c>
      <c r="H738" s="36" t="n">
        <f aca="false">IF(G738=1,INT(ROUND((A738-Debut)*86400,0)/600),"")</f>
        <v>498</v>
      </c>
      <c r="I738" s="36" t="n">
        <f aca="false">IF(G738=1,INT(ROUND((A738-Debut)*86400,0)/3600),"")</f>
        <v>83</v>
      </c>
      <c r="J738" s="36" t="n">
        <f aca="false">IF(OR(A738="",B738=""),"",ROUND((B738-A738)*86400,0))</f>
        <v>18</v>
      </c>
      <c r="K738" s="37" t="n">
        <f aca="false">IF(G738=1,IF(COUNTIFS($C:$C,C738,$G:$G,1,$A:$A,"&gt;="&amp;(A738-FenetreInterm/86400),$A:$A,"&lt;="&amp;A738)&gt;=NbInterm,1,0),"")</f>
        <v>1</v>
      </c>
      <c r="L738" s="37" t="n">
        <f aca="false">IF(G738=1,IF(B738="",0,IF(J738&lt;SeuilFugitive,1,0)),"")</f>
        <v>0</v>
      </c>
      <c r="M738" s="37" t="n">
        <f aca="false">IF(G738=1,IF(B738="",IF((Fin-A738)*24&gt;SeuilFigee,1,0),IF(J738&gt;SeuilFigee*3600,1,0)),"")</f>
        <v>0</v>
      </c>
      <c r="N738" s="0" t="str">
        <f aca="false">IF(G738=1,IF(COUNTIF(H$2:H738,H738)=1,COUNTIF($H:$H,H738),""),"")</f>
        <v/>
      </c>
      <c r="O738" s="0" t="str">
        <f aca="false">IF(G738=1,IF(COUNTIF(I$2:I738,I738)=1,COUNTIF($I:$I,I738),""),"")</f>
        <v/>
      </c>
      <c r="P738" s="38" t="str">
        <f aca="false">IF(G738=1,IF(COUNTIFS(C$2:C738,C738,G$2:G738,1)=1,COUNTIFS($C:$C,C738,$G:$G,1)+ROW()/10000000,""),"")</f>
        <v/>
      </c>
      <c r="Q738" s="36" t="n">
        <f aca="false">IF(K738=1,IF(COUNTIFS(C$2:C738,C738,K$2:K738,1)=1,1,0),"")</f>
        <v>0</v>
      </c>
      <c r="R738" s="0" t="str">
        <f aca="false">IF(M738=1,IF(COUNTIFS(C$2:C738,C738,M$2:M738,1)=1,1,0),"")</f>
        <v/>
      </c>
      <c r="S738" s="0" t="str">
        <f aca="false">IF(L738=1,IF(COUNTIFS(C$2:C738,C738,L$2:L738,1)=1,1,0),"")</f>
        <v/>
      </c>
      <c r="T738" s="38" t="str">
        <f aca="false">IF(N738="","",N738+ROW()/10000000)</f>
        <v/>
      </c>
      <c r="U738" s="36" t="n">
        <f aca="false">IF(G738=1,IF(B738="",1,0),"")</f>
        <v>0</v>
      </c>
    </row>
    <row r="739" customFormat="false" ht="15" hidden="false" customHeight="false" outlineLevel="0" collapsed="false">
      <c r="A739" s="35" t="n">
        <v>46086.4639467593</v>
      </c>
      <c r="B739" s="35" t="n">
        <v>46086.4640277778</v>
      </c>
      <c r="C739" s="36" t="s">
        <v>115</v>
      </c>
      <c r="D739" s="36" t="s">
        <v>116</v>
      </c>
      <c r="E739" s="36" t="s">
        <v>117</v>
      </c>
      <c r="F739" s="36" t="s">
        <v>118</v>
      </c>
      <c r="G739" s="36" t="n">
        <f aca="false">IF(A739="","",IF(AND(A739&gt;=Debut,A739&lt;Fin),1,0))</f>
        <v>1</v>
      </c>
      <c r="H739" s="36" t="n">
        <f aca="false">IF(G739=1,INT(ROUND((A739-Debut)*86400,0)/600),"")</f>
        <v>498</v>
      </c>
      <c r="I739" s="36" t="n">
        <f aca="false">IF(G739=1,INT(ROUND((A739-Debut)*86400,0)/3600),"")</f>
        <v>83</v>
      </c>
      <c r="J739" s="36" t="n">
        <f aca="false">IF(OR(A739="",B739=""),"",ROUND((B739-A739)*86400,0))</f>
        <v>7</v>
      </c>
      <c r="K739" s="37" t="n">
        <f aca="false">IF(G739=1,IF(COUNTIFS($C:$C,C739,$G:$G,1,$A:$A,"&gt;="&amp;(A739-FenetreInterm/86400),$A:$A,"&lt;="&amp;A739)&gt;=NbInterm,1,0),"")</f>
        <v>1</v>
      </c>
      <c r="L739" s="37" t="n">
        <f aca="false">IF(G739=1,IF(B739="",0,IF(J739&lt;SeuilFugitive,1,0)),"")</f>
        <v>0</v>
      </c>
      <c r="M739" s="37" t="n">
        <f aca="false">IF(G739=1,IF(B739="",IF((Fin-A739)*24&gt;SeuilFigee,1,0),IF(J739&gt;SeuilFigee*3600,1,0)),"")</f>
        <v>0</v>
      </c>
      <c r="N739" s="0" t="str">
        <f aca="false">IF(G739=1,IF(COUNTIF(H$2:H739,H739)=1,COUNTIF($H:$H,H739),""),"")</f>
        <v/>
      </c>
      <c r="O739" s="0" t="str">
        <f aca="false">IF(G739=1,IF(COUNTIF(I$2:I739,I739)=1,COUNTIF($I:$I,I739),""),"")</f>
        <v/>
      </c>
      <c r="P739" s="38" t="str">
        <f aca="false">IF(G739=1,IF(COUNTIFS(C$2:C739,C739,G$2:G739,1)=1,COUNTIFS($C:$C,C739,$G:$G,1)+ROW()/10000000,""),"")</f>
        <v/>
      </c>
      <c r="Q739" s="36" t="n">
        <f aca="false">IF(K739=1,IF(COUNTIFS(C$2:C739,C739,K$2:K739,1)=1,1,0),"")</f>
        <v>0</v>
      </c>
      <c r="R739" s="0" t="str">
        <f aca="false">IF(M739=1,IF(COUNTIFS(C$2:C739,C739,M$2:M739,1)=1,1,0),"")</f>
        <v/>
      </c>
      <c r="S739" s="0" t="str">
        <f aca="false">IF(L739=1,IF(COUNTIFS(C$2:C739,C739,L$2:L739,1)=1,1,0),"")</f>
        <v/>
      </c>
      <c r="T739" s="38" t="str">
        <f aca="false">IF(N739="","",N739+ROW()/10000000)</f>
        <v/>
      </c>
      <c r="U739" s="36" t="n">
        <f aca="false">IF(G739=1,IF(B739="",1,0),"")</f>
        <v>0</v>
      </c>
    </row>
    <row r="740" customFormat="false" ht="15" hidden="false" customHeight="false" outlineLevel="0" collapsed="false">
      <c r="A740" s="35" t="n">
        <v>46086.4640740741</v>
      </c>
      <c r="B740" s="35" t="n">
        <v>46086.4642939815</v>
      </c>
      <c r="C740" s="36" t="s">
        <v>115</v>
      </c>
      <c r="D740" s="36" t="s">
        <v>116</v>
      </c>
      <c r="E740" s="36" t="s">
        <v>117</v>
      </c>
      <c r="F740" s="36" t="s">
        <v>118</v>
      </c>
      <c r="G740" s="36" t="n">
        <f aca="false">IF(A740="","",IF(AND(A740&gt;=Debut,A740&lt;Fin),1,0))</f>
        <v>1</v>
      </c>
      <c r="H740" s="36" t="n">
        <f aca="false">IF(G740=1,INT(ROUND((A740-Debut)*86400,0)/600),"")</f>
        <v>498</v>
      </c>
      <c r="I740" s="36" t="n">
        <f aca="false">IF(G740=1,INT(ROUND((A740-Debut)*86400,0)/3600),"")</f>
        <v>83</v>
      </c>
      <c r="J740" s="36" t="n">
        <f aca="false">IF(OR(A740="",B740=""),"",ROUND((B740-A740)*86400,0))</f>
        <v>19</v>
      </c>
      <c r="K740" s="37" t="n">
        <f aca="false">IF(G740=1,IF(COUNTIFS($C:$C,C740,$G:$G,1,$A:$A,"&gt;="&amp;(A740-FenetreInterm/86400),$A:$A,"&lt;="&amp;A740)&gt;=NbInterm,1,0),"")</f>
        <v>1</v>
      </c>
      <c r="L740" s="37" t="n">
        <f aca="false">IF(G740=1,IF(B740="",0,IF(J740&lt;SeuilFugitive,1,0)),"")</f>
        <v>0</v>
      </c>
      <c r="M740" s="37" t="n">
        <f aca="false">IF(G740=1,IF(B740="",IF((Fin-A740)*24&gt;SeuilFigee,1,0),IF(J740&gt;SeuilFigee*3600,1,0)),"")</f>
        <v>0</v>
      </c>
      <c r="N740" s="0" t="str">
        <f aca="false">IF(G740=1,IF(COUNTIF(H$2:H740,H740)=1,COUNTIF($H:$H,H740),""),"")</f>
        <v/>
      </c>
      <c r="O740" s="0" t="str">
        <f aca="false">IF(G740=1,IF(COUNTIF(I$2:I740,I740)=1,COUNTIF($I:$I,I740),""),"")</f>
        <v/>
      </c>
      <c r="P740" s="38" t="str">
        <f aca="false">IF(G740=1,IF(COUNTIFS(C$2:C740,C740,G$2:G740,1)=1,COUNTIFS($C:$C,C740,$G:$G,1)+ROW()/10000000,""),"")</f>
        <v/>
      </c>
      <c r="Q740" s="36" t="n">
        <f aca="false">IF(K740=1,IF(COUNTIFS(C$2:C740,C740,K$2:K740,1)=1,1,0),"")</f>
        <v>0</v>
      </c>
      <c r="R740" s="0" t="str">
        <f aca="false">IF(M740=1,IF(COUNTIFS(C$2:C740,C740,M$2:M740,1)=1,1,0),"")</f>
        <v/>
      </c>
      <c r="S740" s="0" t="str">
        <f aca="false">IF(L740=1,IF(COUNTIFS(C$2:C740,C740,L$2:L740,1)=1,1,0),"")</f>
        <v/>
      </c>
      <c r="T740" s="38" t="str">
        <f aca="false">IF(N740="","",N740+ROW()/10000000)</f>
        <v/>
      </c>
      <c r="U740" s="36" t="n">
        <f aca="false">IF(G740=1,IF(B740="",1,0),"")</f>
        <v>0</v>
      </c>
    </row>
    <row r="741" customFormat="false" ht="15" hidden="false" customHeight="false" outlineLevel="0" collapsed="false">
      <c r="A741" s="35" t="n">
        <v>46086.4642824074</v>
      </c>
      <c r="B741" s="35" t="n">
        <v>46086.4644328704</v>
      </c>
      <c r="C741" s="36" t="s">
        <v>115</v>
      </c>
      <c r="D741" s="36" t="s">
        <v>116</v>
      </c>
      <c r="E741" s="36" t="s">
        <v>117</v>
      </c>
      <c r="F741" s="36" t="s">
        <v>118</v>
      </c>
      <c r="G741" s="36" t="n">
        <f aca="false">IF(A741="","",IF(AND(A741&gt;=Debut,A741&lt;Fin),1,0))</f>
        <v>1</v>
      </c>
      <c r="H741" s="36" t="n">
        <f aca="false">IF(G741=1,INT(ROUND((A741-Debut)*86400,0)/600),"")</f>
        <v>498</v>
      </c>
      <c r="I741" s="36" t="n">
        <f aca="false">IF(G741=1,INT(ROUND((A741-Debut)*86400,0)/3600),"")</f>
        <v>83</v>
      </c>
      <c r="J741" s="36" t="n">
        <f aca="false">IF(OR(A741="",B741=""),"",ROUND((B741-A741)*86400,0))</f>
        <v>13</v>
      </c>
      <c r="K741" s="37" t="n">
        <f aca="false">IF(G741=1,IF(COUNTIFS($C:$C,C741,$G:$G,1,$A:$A,"&gt;="&amp;(A741-FenetreInterm/86400),$A:$A,"&lt;="&amp;A741)&gt;=NbInterm,1,0),"")</f>
        <v>1</v>
      </c>
      <c r="L741" s="37" t="n">
        <f aca="false">IF(G741=1,IF(B741="",0,IF(J741&lt;SeuilFugitive,1,0)),"")</f>
        <v>0</v>
      </c>
      <c r="M741" s="37" t="n">
        <f aca="false">IF(G741=1,IF(B741="",IF((Fin-A741)*24&gt;SeuilFigee,1,0),IF(J741&gt;SeuilFigee*3600,1,0)),"")</f>
        <v>0</v>
      </c>
      <c r="N741" s="0" t="str">
        <f aca="false">IF(G741=1,IF(COUNTIF(H$2:H741,H741)=1,COUNTIF($H:$H,H741),""),"")</f>
        <v/>
      </c>
      <c r="O741" s="0" t="str">
        <f aca="false">IF(G741=1,IF(COUNTIF(I$2:I741,I741)=1,COUNTIF($I:$I,I741),""),"")</f>
        <v/>
      </c>
      <c r="P741" s="38" t="str">
        <f aca="false">IF(G741=1,IF(COUNTIFS(C$2:C741,C741,G$2:G741,1)=1,COUNTIFS($C:$C,C741,$G:$G,1)+ROW()/10000000,""),"")</f>
        <v/>
      </c>
      <c r="Q741" s="36" t="n">
        <f aca="false">IF(K741=1,IF(COUNTIFS(C$2:C741,C741,K$2:K741,1)=1,1,0),"")</f>
        <v>0</v>
      </c>
      <c r="R741" s="0" t="str">
        <f aca="false">IF(M741=1,IF(COUNTIFS(C$2:C741,C741,M$2:M741,1)=1,1,0),"")</f>
        <v/>
      </c>
      <c r="S741" s="0" t="str">
        <f aca="false">IF(L741=1,IF(COUNTIFS(C$2:C741,C741,L$2:L741,1)=1,1,0),"")</f>
        <v/>
      </c>
      <c r="T741" s="38" t="str">
        <f aca="false">IF(N741="","",N741+ROW()/10000000)</f>
        <v/>
      </c>
      <c r="U741" s="36" t="n">
        <f aca="false">IF(G741=1,IF(B741="",1,0),"")</f>
        <v>0</v>
      </c>
    </row>
    <row r="742" customFormat="false" ht="15" hidden="false" customHeight="false" outlineLevel="0" collapsed="false">
      <c r="A742" s="35" t="n">
        <v>46086.4645138889</v>
      </c>
      <c r="B742" s="35" t="n">
        <v>46086.4645833333</v>
      </c>
      <c r="C742" s="36" t="s">
        <v>115</v>
      </c>
      <c r="D742" s="36" t="s">
        <v>116</v>
      </c>
      <c r="E742" s="36" t="s">
        <v>117</v>
      </c>
      <c r="F742" s="36" t="s">
        <v>118</v>
      </c>
      <c r="G742" s="36" t="n">
        <f aca="false">IF(A742="","",IF(AND(A742&gt;=Debut,A742&lt;Fin),1,0))</f>
        <v>1</v>
      </c>
      <c r="H742" s="36" t="n">
        <f aca="false">IF(G742=1,INT(ROUND((A742-Debut)*86400,0)/600),"")</f>
        <v>498</v>
      </c>
      <c r="I742" s="36" t="n">
        <f aca="false">IF(G742=1,INT(ROUND((A742-Debut)*86400,0)/3600),"")</f>
        <v>83</v>
      </c>
      <c r="J742" s="36" t="n">
        <f aca="false">IF(OR(A742="",B742=""),"",ROUND((B742-A742)*86400,0))</f>
        <v>6</v>
      </c>
      <c r="K742" s="37" t="n">
        <f aca="false">IF(G742=1,IF(COUNTIFS($C:$C,C742,$G:$G,1,$A:$A,"&gt;="&amp;(A742-FenetreInterm/86400),$A:$A,"&lt;="&amp;A742)&gt;=NbInterm,1,0),"")</f>
        <v>1</v>
      </c>
      <c r="L742" s="37" t="n">
        <f aca="false">IF(G742=1,IF(B742="",0,IF(J742&lt;SeuilFugitive,1,0)),"")</f>
        <v>0</v>
      </c>
      <c r="M742" s="37" t="n">
        <f aca="false">IF(G742=1,IF(B742="",IF((Fin-A742)*24&gt;SeuilFigee,1,0),IF(J742&gt;SeuilFigee*3600,1,0)),"")</f>
        <v>0</v>
      </c>
      <c r="N742" s="0" t="str">
        <f aca="false">IF(G742=1,IF(COUNTIF(H$2:H742,H742)=1,COUNTIF($H:$H,H742),""),"")</f>
        <v/>
      </c>
      <c r="O742" s="0" t="str">
        <f aca="false">IF(G742=1,IF(COUNTIF(I$2:I742,I742)=1,COUNTIF($I:$I,I742),""),"")</f>
        <v/>
      </c>
      <c r="P742" s="38" t="str">
        <f aca="false">IF(G742=1,IF(COUNTIFS(C$2:C742,C742,G$2:G742,1)=1,COUNTIFS($C:$C,C742,$G:$G,1)+ROW()/10000000,""),"")</f>
        <v/>
      </c>
      <c r="Q742" s="36" t="n">
        <f aca="false">IF(K742=1,IF(COUNTIFS(C$2:C742,C742,K$2:K742,1)=1,1,0),"")</f>
        <v>0</v>
      </c>
      <c r="R742" s="0" t="str">
        <f aca="false">IF(M742=1,IF(COUNTIFS(C$2:C742,C742,M$2:M742,1)=1,1,0),"")</f>
        <v/>
      </c>
      <c r="S742" s="0" t="str">
        <f aca="false">IF(L742=1,IF(COUNTIFS(C$2:C742,C742,L$2:L742,1)=1,1,0),"")</f>
        <v/>
      </c>
      <c r="T742" s="38" t="str">
        <f aca="false">IF(N742="","",N742+ROW()/10000000)</f>
        <v/>
      </c>
      <c r="U742" s="36" t="n">
        <f aca="false">IF(G742=1,IF(B742="",1,0),"")</f>
        <v>0</v>
      </c>
    </row>
    <row r="743" customFormat="false" ht="15" hidden="false" customHeight="false" outlineLevel="0" collapsed="false">
      <c r="A743" s="35" t="n">
        <v>46086.473587963</v>
      </c>
      <c r="B743" s="35" t="n">
        <v>46086.4736805556</v>
      </c>
      <c r="C743" s="36" t="s">
        <v>140</v>
      </c>
      <c r="D743" s="36" t="s">
        <v>141</v>
      </c>
      <c r="E743" s="36" t="s">
        <v>128</v>
      </c>
      <c r="F743" s="36" t="s">
        <v>122</v>
      </c>
      <c r="G743" s="36" t="n">
        <f aca="false">IF(A743="","",IF(AND(A743&gt;=Debut,A743&lt;Fin),1,0))</f>
        <v>1</v>
      </c>
      <c r="H743" s="36" t="n">
        <f aca="false">IF(G743=1,INT(ROUND((A743-Debut)*86400,0)/600),"")</f>
        <v>500</v>
      </c>
      <c r="I743" s="36" t="n">
        <f aca="false">IF(G743=1,INT(ROUND((A743-Debut)*86400,0)/3600),"")</f>
        <v>83</v>
      </c>
      <c r="J743" s="36" t="n">
        <f aca="false">IF(OR(A743="",B743=""),"",ROUND((B743-A743)*86400,0))</f>
        <v>8</v>
      </c>
      <c r="K743" s="37" t="n">
        <f aca="false">IF(G743=1,IF(COUNTIFS($C:$C,C743,$G:$G,1,$A:$A,"&gt;="&amp;(A743-FenetreInterm/86400),$A:$A,"&lt;="&amp;A743)&gt;=NbInterm,1,0),"")</f>
        <v>0</v>
      </c>
      <c r="L743" s="37" t="n">
        <f aca="false">IF(G743=1,IF(B743="",0,IF(J743&lt;SeuilFugitive,1,0)),"")</f>
        <v>0</v>
      </c>
      <c r="M743" s="37" t="n">
        <f aca="false">IF(G743=1,IF(B743="",IF((Fin-A743)*24&gt;SeuilFigee,1,0),IF(J743&gt;SeuilFigee*3600,1,0)),"")</f>
        <v>0</v>
      </c>
      <c r="N743" s="36" t="n">
        <f aca="false">IF(G743=1,IF(COUNTIF(H$2:H743,H743)=1,COUNTIF($H:$H,H743),""),"")</f>
        <v>5</v>
      </c>
      <c r="O743" s="0" t="str">
        <f aca="false">IF(G743=1,IF(COUNTIF(I$2:I743,I743)=1,COUNTIF($I:$I,I743),""),"")</f>
        <v/>
      </c>
      <c r="P743" s="38" t="str">
        <f aca="false">IF(G743=1,IF(COUNTIFS(C$2:C743,C743,G$2:G743,1)=1,COUNTIFS($C:$C,C743,$G:$G,1)+ROW()/10000000,""),"")</f>
        <v/>
      </c>
      <c r="Q743" s="0" t="str">
        <f aca="false">IF(K743=1,IF(COUNTIFS(C$2:C743,C743,K$2:K743,1)=1,1,0),"")</f>
        <v/>
      </c>
      <c r="R743" s="0" t="str">
        <f aca="false">IF(M743=1,IF(COUNTIFS(C$2:C743,C743,M$2:M743,1)=1,1,0),"")</f>
        <v/>
      </c>
      <c r="S743" s="0" t="str">
        <f aca="false">IF(L743=1,IF(COUNTIFS(C$2:C743,C743,L$2:L743,1)=1,1,0),"")</f>
        <v/>
      </c>
      <c r="T743" s="38" t="n">
        <f aca="false">IF(N743="","",N743+ROW()/10000000)</f>
        <v>5.0000743</v>
      </c>
      <c r="U743" s="36" t="n">
        <f aca="false">IF(G743=1,IF(B743="",1,0),"")</f>
        <v>0</v>
      </c>
    </row>
    <row r="744" customFormat="false" ht="15" hidden="false" customHeight="false" outlineLevel="0" collapsed="false">
      <c r="A744" s="35" t="n">
        <v>46086.4737847222</v>
      </c>
      <c r="B744" s="35" t="n">
        <v>46086.4738425926</v>
      </c>
      <c r="C744" s="36" t="s">
        <v>140</v>
      </c>
      <c r="D744" s="36" t="s">
        <v>141</v>
      </c>
      <c r="E744" s="36" t="s">
        <v>128</v>
      </c>
      <c r="F744" s="36" t="s">
        <v>122</v>
      </c>
      <c r="G744" s="36" t="n">
        <f aca="false">IF(A744="","",IF(AND(A744&gt;=Debut,A744&lt;Fin),1,0))</f>
        <v>1</v>
      </c>
      <c r="H744" s="36" t="n">
        <f aca="false">IF(G744=1,INT(ROUND((A744-Debut)*86400,0)/600),"")</f>
        <v>500</v>
      </c>
      <c r="I744" s="36" t="n">
        <f aca="false">IF(G744=1,INT(ROUND((A744-Debut)*86400,0)/3600),"")</f>
        <v>83</v>
      </c>
      <c r="J744" s="36" t="n">
        <f aca="false">IF(OR(A744="",B744=""),"",ROUND((B744-A744)*86400,0))</f>
        <v>5</v>
      </c>
      <c r="K744" s="37" t="n">
        <f aca="false">IF(G744=1,IF(COUNTIFS($C:$C,C744,$G:$G,1,$A:$A,"&gt;="&amp;(A744-FenetreInterm/86400),$A:$A,"&lt;="&amp;A744)&gt;=NbInterm,1,0),"")</f>
        <v>0</v>
      </c>
      <c r="L744" s="37" t="n">
        <f aca="false">IF(G744=1,IF(B744="",0,IF(J744&lt;SeuilFugitive,1,0)),"")</f>
        <v>0</v>
      </c>
      <c r="M744" s="37" t="n">
        <f aca="false">IF(G744=1,IF(B744="",IF((Fin-A744)*24&gt;SeuilFigee,1,0),IF(J744&gt;SeuilFigee*3600,1,0)),"")</f>
        <v>0</v>
      </c>
      <c r="N744" s="0" t="str">
        <f aca="false">IF(G744=1,IF(COUNTIF(H$2:H744,H744)=1,COUNTIF($H:$H,H744),""),"")</f>
        <v/>
      </c>
      <c r="O744" s="0" t="str">
        <f aca="false">IF(G744=1,IF(COUNTIF(I$2:I744,I744)=1,COUNTIF($I:$I,I744),""),"")</f>
        <v/>
      </c>
      <c r="P744" s="38" t="str">
        <f aca="false">IF(G744=1,IF(COUNTIFS(C$2:C744,C744,G$2:G744,1)=1,COUNTIFS($C:$C,C744,$G:$G,1)+ROW()/10000000,""),"")</f>
        <v/>
      </c>
      <c r="Q744" s="0" t="str">
        <f aca="false">IF(K744=1,IF(COUNTIFS(C$2:C744,C744,K$2:K744,1)=1,1,0),"")</f>
        <v/>
      </c>
      <c r="R744" s="0" t="str">
        <f aca="false">IF(M744=1,IF(COUNTIFS(C$2:C744,C744,M$2:M744,1)=1,1,0),"")</f>
        <v/>
      </c>
      <c r="S744" s="0" t="str">
        <f aca="false">IF(L744=1,IF(COUNTIFS(C$2:C744,C744,L$2:L744,1)=1,1,0),"")</f>
        <v/>
      </c>
      <c r="T744" s="38" t="str">
        <f aca="false">IF(N744="","",N744+ROW()/10000000)</f>
        <v/>
      </c>
      <c r="U744" s="36" t="n">
        <f aca="false">IF(G744=1,IF(B744="",1,0),"")</f>
        <v>0</v>
      </c>
    </row>
    <row r="745" customFormat="false" ht="15" hidden="false" customHeight="false" outlineLevel="0" collapsed="false">
      <c r="A745" s="35" t="n">
        <v>46086.4740625</v>
      </c>
      <c r="B745" s="35" t="n">
        <v>46086.4740972222</v>
      </c>
      <c r="C745" s="36" t="s">
        <v>140</v>
      </c>
      <c r="D745" s="36" t="s">
        <v>141</v>
      </c>
      <c r="E745" s="36" t="s">
        <v>128</v>
      </c>
      <c r="F745" s="36" t="s">
        <v>122</v>
      </c>
      <c r="G745" s="36" t="n">
        <f aca="false">IF(A745="","",IF(AND(A745&gt;=Debut,A745&lt;Fin),1,0))</f>
        <v>1</v>
      </c>
      <c r="H745" s="36" t="n">
        <f aca="false">IF(G745=1,INT(ROUND((A745-Debut)*86400,0)/600),"")</f>
        <v>500</v>
      </c>
      <c r="I745" s="36" t="n">
        <f aca="false">IF(G745=1,INT(ROUND((A745-Debut)*86400,0)/3600),"")</f>
        <v>83</v>
      </c>
      <c r="J745" s="36" t="n">
        <f aca="false">IF(OR(A745="",B745=""),"",ROUND((B745-A745)*86400,0))</f>
        <v>3</v>
      </c>
      <c r="K745" s="37" t="n">
        <f aca="false">IF(G745=1,IF(COUNTIFS($C:$C,C745,$G:$G,1,$A:$A,"&gt;="&amp;(A745-FenetreInterm/86400),$A:$A,"&lt;="&amp;A745)&gt;=NbInterm,1,0),"")</f>
        <v>1</v>
      </c>
      <c r="L745" s="37" t="n">
        <f aca="false">IF(G745=1,IF(B745="",0,IF(J745&lt;SeuilFugitive,1,0)),"")</f>
        <v>1</v>
      </c>
      <c r="M745" s="37" t="n">
        <f aca="false">IF(G745=1,IF(B745="",IF((Fin-A745)*24&gt;SeuilFigee,1,0),IF(J745&gt;SeuilFigee*3600,1,0)),"")</f>
        <v>0</v>
      </c>
      <c r="N745" s="0" t="str">
        <f aca="false">IF(G745=1,IF(COUNTIF(H$2:H745,H745)=1,COUNTIF($H:$H,H745),""),"")</f>
        <v/>
      </c>
      <c r="O745" s="0" t="str">
        <f aca="false">IF(G745=1,IF(COUNTIF(I$2:I745,I745)=1,COUNTIF($I:$I,I745),""),"")</f>
        <v/>
      </c>
      <c r="P745" s="38" t="str">
        <f aca="false">IF(G745=1,IF(COUNTIFS(C$2:C745,C745,G$2:G745,1)=1,COUNTIFS($C:$C,C745,$G:$G,1)+ROW()/10000000,""),"")</f>
        <v/>
      </c>
      <c r="Q745" s="36" t="n">
        <f aca="false">IF(K745=1,IF(COUNTIFS(C$2:C745,C745,K$2:K745,1)=1,1,0),"")</f>
        <v>0</v>
      </c>
      <c r="R745" s="0" t="str">
        <f aca="false">IF(M745=1,IF(COUNTIFS(C$2:C745,C745,M$2:M745,1)=1,1,0),"")</f>
        <v/>
      </c>
      <c r="S745" s="36" t="n">
        <f aca="false">IF(L745=1,IF(COUNTIFS(C$2:C745,C745,L$2:L745,1)=1,1,0),"")</f>
        <v>0</v>
      </c>
      <c r="T745" s="38" t="str">
        <f aca="false">IF(N745="","",N745+ROW()/10000000)</f>
        <v/>
      </c>
      <c r="U745" s="36" t="n">
        <f aca="false">IF(G745=1,IF(B745="",1,0),"")</f>
        <v>0</v>
      </c>
    </row>
    <row r="746" customFormat="false" ht="15" hidden="false" customHeight="false" outlineLevel="0" collapsed="false">
      <c r="A746" s="35" t="n">
        <v>46086.4746875</v>
      </c>
      <c r="B746" s="35" t="n">
        <v>46086.4824768519</v>
      </c>
      <c r="C746" s="36" t="s">
        <v>160</v>
      </c>
      <c r="D746" s="36" t="s">
        <v>161</v>
      </c>
      <c r="E746" s="36" t="s">
        <v>121</v>
      </c>
      <c r="F746" s="36" t="s">
        <v>144</v>
      </c>
      <c r="G746" s="36" t="n">
        <f aca="false">IF(A746="","",IF(AND(A746&gt;=Debut,A746&lt;Fin),1,0))</f>
        <v>1</v>
      </c>
      <c r="H746" s="36" t="n">
        <f aca="false">IF(G746=1,INT(ROUND((A746-Debut)*86400,0)/600),"")</f>
        <v>500</v>
      </c>
      <c r="I746" s="36" t="n">
        <f aca="false">IF(G746=1,INT(ROUND((A746-Debut)*86400,0)/3600),"")</f>
        <v>83</v>
      </c>
      <c r="J746" s="36" t="n">
        <f aca="false">IF(OR(A746="",B746=""),"",ROUND((B746-A746)*86400,0))</f>
        <v>673</v>
      </c>
      <c r="K746" s="37" t="n">
        <f aca="false">IF(G746=1,IF(COUNTIFS($C:$C,C746,$G:$G,1,$A:$A,"&gt;="&amp;(A746-FenetreInterm/86400),$A:$A,"&lt;="&amp;A746)&gt;=NbInterm,1,0),"")</f>
        <v>0</v>
      </c>
      <c r="L746" s="37" t="n">
        <f aca="false">IF(G746=1,IF(B746="",0,IF(J746&lt;SeuilFugitive,1,0)),"")</f>
        <v>0</v>
      </c>
      <c r="M746" s="37" t="n">
        <f aca="false">IF(G746=1,IF(B746="",IF((Fin-A746)*24&gt;SeuilFigee,1,0),IF(J746&gt;SeuilFigee*3600,1,0)),"")</f>
        <v>0</v>
      </c>
      <c r="N746" s="0" t="str">
        <f aca="false">IF(G746=1,IF(COUNTIF(H$2:H746,H746)=1,COUNTIF($H:$H,H746),""),"")</f>
        <v/>
      </c>
      <c r="O746" s="0" t="str">
        <f aca="false">IF(G746=1,IF(COUNTIF(I$2:I746,I746)=1,COUNTIF($I:$I,I746),""),"")</f>
        <v/>
      </c>
      <c r="P746" s="38" t="str">
        <f aca="false">IF(G746=1,IF(COUNTIFS(C$2:C746,C746,G$2:G746,1)=1,COUNTIFS($C:$C,C746,$G:$G,1)+ROW()/10000000,""),"")</f>
        <v/>
      </c>
      <c r="Q746" s="0" t="str">
        <f aca="false">IF(K746=1,IF(COUNTIFS(C$2:C746,C746,K$2:K746,1)=1,1,0),"")</f>
        <v/>
      </c>
      <c r="R746" s="0" t="str">
        <f aca="false">IF(M746=1,IF(COUNTIFS(C$2:C746,C746,M$2:M746,1)=1,1,0),"")</f>
        <v/>
      </c>
      <c r="S746" s="0" t="str">
        <f aca="false">IF(L746=1,IF(COUNTIFS(C$2:C746,C746,L$2:L746,1)=1,1,0),"")</f>
        <v/>
      </c>
      <c r="T746" s="38" t="str">
        <f aca="false">IF(N746="","",N746+ROW()/10000000)</f>
        <v/>
      </c>
      <c r="U746" s="36" t="n">
        <f aca="false">IF(G746=1,IF(B746="",1,0),"")</f>
        <v>0</v>
      </c>
    </row>
    <row r="747" customFormat="false" ht="15" hidden="false" customHeight="false" outlineLevel="0" collapsed="false">
      <c r="A747" s="35" t="n">
        <v>46086.4778819445</v>
      </c>
      <c r="B747" s="35" t="n">
        <v>46086.4784490741</v>
      </c>
      <c r="C747" s="36" t="s">
        <v>138</v>
      </c>
      <c r="D747" s="36" t="s">
        <v>139</v>
      </c>
      <c r="E747" s="36" t="s">
        <v>128</v>
      </c>
      <c r="F747" s="36" t="s">
        <v>118</v>
      </c>
      <c r="G747" s="36" t="n">
        <f aca="false">IF(A747="","",IF(AND(A747&gt;=Debut,A747&lt;Fin),1,0))</f>
        <v>1</v>
      </c>
      <c r="H747" s="36" t="n">
        <f aca="false">IF(G747=1,INT(ROUND((A747-Debut)*86400,0)/600),"")</f>
        <v>500</v>
      </c>
      <c r="I747" s="36" t="n">
        <f aca="false">IF(G747=1,INT(ROUND((A747-Debut)*86400,0)/3600),"")</f>
        <v>83</v>
      </c>
      <c r="J747" s="36" t="n">
        <f aca="false">IF(OR(A747="",B747=""),"",ROUND((B747-A747)*86400,0))</f>
        <v>49</v>
      </c>
      <c r="K747" s="37" t="n">
        <f aca="false">IF(G747=1,IF(COUNTIFS($C:$C,C747,$G:$G,1,$A:$A,"&gt;="&amp;(A747-FenetreInterm/86400),$A:$A,"&lt;="&amp;A747)&gt;=NbInterm,1,0),"")</f>
        <v>0</v>
      </c>
      <c r="L747" s="37" t="n">
        <f aca="false">IF(G747=1,IF(B747="",0,IF(J747&lt;SeuilFugitive,1,0)),"")</f>
        <v>0</v>
      </c>
      <c r="M747" s="37" t="n">
        <f aca="false">IF(G747=1,IF(B747="",IF((Fin-A747)*24&gt;SeuilFigee,1,0),IF(J747&gt;SeuilFigee*3600,1,0)),"")</f>
        <v>0</v>
      </c>
      <c r="N747" s="0" t="str">
        <f aca="false">IF(G747=1,IF(COUNTIF(H$2:H747,H747)=1,COUNTIF($H:$H,H747),""),"")</f>
        <v/>
      </c>
      <c r="O747" s="0" t="str">
        <f aca="false">IF(G747=1,IF(COUNTIF(I$2:I747,I747)=1,COUNTIF($I:$I,I747),""),"")</f>
        <v/>
      </c>
      <c r="P747" s="38" t="str">
        <f aca="false">IF(G747=1,IF(COUNTIFS(C$2:C747,C747,G$2:G747,1)=1,COUNTIFS($C:$C,C747,$G:$G,1)+ROW()/10000000,""),"")</f>
        <v/>
      </c>
      <c r="Q747" s="0" t="str">
        <f aca="false">IF(K747=1,IF(COUNTIFS(C$2:C747,C747,K$2:K747,1)=1,1,0),"")</f>
        <v/>
      </c>
      <c r="R747" s="0" t="str">
        <f aca="false">IF(M747=1,IF(COUNTIFS(C$2:C747,C747,M$2:M747,1)=1,1,0),"")</f>
        <v/>
      </c>
      <c r="S747" s="0" t="str">
        <f aca="false">IF(L747=1,IF(COUNTIFS(C$2:C747,C747,L$2:L747,1)=1,1,0),"")</f>
        <v/>
      </c>
      <c r="T747" s="38" t="str">
        <f aca="false">IF(N747="","",N747+ROW()/10000000)</f>
        <v/>
      </c>
      <c r="U747" s="36" t="n">
        <f aca="false">IF(G747=1,IF(B747="",1,0),"")</f>
        <v>0</v>
      </c>
    </row>
    <row r="748" customFormat="false" ht="15" hidden="false" customHeight="false" outlineLevel="0" collapsed="false">
      <c r="A748" s="35" t="n">
        <v>46086.4846064815</v>
      </c>
      <c r="B748" s="35" t="n">
        <v>46086.4857523148</v>
      </c>
      <c r="C748" s="36" t="s">
        <v>145</v>
      </c>
      <c r="D748" s="36" t="s">
        <v>146</v>
      </c>
      <c r="E748" s="36" t="s">
        <v>121</v>
      </c>
      <c r="F748" s="36" t="s">
        <v>144</v>
      </c>
      <c r="G748" s="36" t="n">
        <f aca="false">IF(A748="","",IF(AND(A748&gt;=Debut,A748&lt;Fin),1,0))</f>
        <v>1</v>
      </c>
      <c r="H748" s="36" t="n">
        <f aca="false">IF(G748=1,INT(ROUND((A748-Debut)*86400,0)/600),"")</f>
        <v>501</v>
      </c>
      <c r="I748" s="36" t="n">
        <f aca="false">IF(G748=1,INT(ROUND((A748-Debut)*86400,0)/3600),"")</f>
        <v>83</v>
      </c>
      <c r="J748" s="36" t="n">
        <f aca="false">IF(OR(A748="",B748=""),"",ROUND((B748-A748)*86400,0))</f>
        <v>99</v>
      </c>
      <c r="K748" s="37" t="n">
        <f aca="false">IF(G748=1,IF(COUNTIFS($C:$C,C748,$G:$G,1,$A:$A,"&gt;="&amp;(A748-FenetreInterm/86400),$A:$A,"&lt;="&amp;A748)&gt;=NbInterm,1,0),"")</f>
        <v>0</v>
      </c>
      <c r="L748" s="37" t="n">
        <f aca="false">IF(G748=1,IF(B748="",0,IF(J748&lt;SeuilFugitive,1,0)),"")</f>
        <v>0</v>
      </c>
      <c r="M748" s="37" t="n">
        <f aca="false">IF(G748=1,IF(B748="",IF((Fin-A748)*24&gt;SeuilFigee,1,0),IF(J748&gt;SeuilFigee*3600,1,0)),"")</f>
        <v>0</v>
      </c>
      <c r="N748" s="36" t="n">
        <f aca="false">IF(G748=1,IF(COUNTIF(H$2:H748,H748)=1,COUNTIF($H:$H,H748),""),"")</f>
        <v>1</v>
      </c>
      <c r="O748" s="0" t="str">
        <f aca="false">IF(G748=1,IF(COUNTIF(I$2:I748,I748)=1,COUNTIF($I:$I,I748),""),"")</f>
        <v/>
      </c>
      <c r="P748" s="38" t="str">
        <f aca="false">IF(G748=1,IF(COUNTIFS(C$2:C748,C748,G$2:G748,1)=1,COUNTIFS($C:$C,C748,$G:$G,1)+ROW()/10000000,""),"")</f>
        <v/>
      </c>
      <c r="Q748" s="0" t="str">
        <f aca="false">IF(K748=1,IF(COUNTIFS(C$2:C748,C748,K$2:K748,1)=1,1,0),"")</f>
        <v/>
      </c>
      <c r="R748" s="0" t="str">
        <f aca="false">IF(M748=1,IF(COUNTIFS(C$2:C748,C748,M$2:M748,1)=1,1,0),"")</f>
        <v/>
      </c>
      <c r="S748" s="0" t="str">
        <f aca="false">IF(L748=1,IF(COUNTIFS(C$2:C748,C748,L$2:L748,1)=1,1,0),"")</f>
        <v/>
      </c>
      <c r="T748" s="38" t="n">
        <f aca="false">IF(N748="","",N748+ROW()/10000000)</f>
        <v>1.0000748</v>
      </c>
      <c r="U748" s="36" t="n">
        <f aca="false">IF(G748=1,IF(B748="",1,0),"")</f>
        <v>0</v>
      </c>
    </row>
    <row r="749" customFormat="false" ht="15" hidden="false" customHeight="false" outlineLevel="0" collapsed="false">
      <c r="A749" s="35" t="n">
        <v>46086.4873032407</v>
      </c>
      <c r="B749" s="35" t="n">
        <v>46086.4986574074</v>
      </c>
      <c r="C749" s="36" t="s">
        <v>160</v>
      </c>
      <c r="D749" s="36" t="s">
        <v>161</v>
      </c>
      <c r="E749" s="36" t="s">
        <v>121</v>
      </c>
      <c r="F749" s="36" t="s">
        <v>144</v>
      </c>
      <c r="G749" s="36" t="n">
        <f aca="false">IF(A749="","",IF(AND(A749&gt;=Debut,A749&lt;Fin),1,0))</f>
        <v>1</v>
      </c>
      <c r="H749" s="36" t="n">
        <f aca="false">IF(G749=1,INT(ROUND((A749-Debut)*86400,0)/600),"")</f>
        <v>502</v>
      </c>
      <c r="I749" s="36" t="n">
        <f aca="false">IF(G749=1,INT(ROUND((A749-Debut)*86400,0)/3600),"")</f>
        <v>83</v>
      </c>
      <c r="J749" s="36" t="n">
        <f aca="false">IF(OR(A749="",B749=""),"",ROUND((B749-A749)*86400,0))</f>
        <v>981</v>
      </c>
      <c r="K749" s="37" t="n">
        <f aca="false">IF(G749=1,IF(COUNTIFS($C:$C,C749,$G:$G,1,$A:$A,"&gt;="&amp;(A749-FenetreInterm/86400),$A:$A,"&lt;="&amp;A749)&gt;=NbInterm,1,0),"")</f>
        <v>0</v>
      </c>
      <c r="L749" s="37" t="n">
        <f aca="false">IF(G749=1,IF(B749="",0,IF(J749&lt;SeuilFugitive,1,0)),"")</f>
        <v>0</v>
      </c>
      <c r="M749" s="37" t="n">
        <f aca="false">IF(G749=1,IF(B749="",IF((Fin-A749)*24&gt;SeuilFigee,1,0),IF(J749&gt;SeuilFigee*3600,1,0)),"")</f>
        <v>0</v>
      </c>
      <c r="N749" s="36" t="n">
        <f aca="false">IF(G749=1,IF(COUNTIF(H$2:H749,H749)=1,COUNTIF($H:$H,H749),""),"")</f>
        <v>1</v>
      </c>
      <c r="O749" s="0" t="str">
        <f aca="false">IF(G749=1,IF(COUNTIF(I$2:I749,I749)=1,COUNTIF($I:$I,I749),""),"")</f>
        <v/>
      </c>
      <c r="P749" s="38" t="str">
        <f aca="false">IF(G749=1,IF(COUNTIFS(C$2:C749,C749,G$2:G749,1)=1,COUNTIFS($C:$C,C749,$G:$G,1)+ROW()/10000000,""),"")</f>
        <v/>
      </c>
      <c r="Q749" s="0" t="str">
        <f aca="false">IF(K749=1,IF(COUNTIFS(C$2:C749,C749,K$2:K749,1)=1,1,0),"")</f>
        <v/>
      </c>
      <c r="R749" s="0" t="str">
        <f aca="false">IF(M749=1,IF(COUNTIFS(C$2:C749,C749,M$2:M749,1)=1,1,0),"")</f>
        <v/>
      </c>
      <c r="S749" s="0" t="str">
        <f aca="false">IF(L749=1,IF(COUNTIFS(C$2:C749,C749,L$2:L749,1)=1,1,0),"")</f>
        <v/>
      </c>
      <c r="T749" s="38" t="n">
        <f aca="false">IF(N749="","",N749+ROW()/10000000)</f>
        <v>1.0000749</v>
      </c>
      <c r="U749" s="36" t="n">
        <f aca="false">IF(G749=1,IF(B749="",1,0),"")</f>
        <v>0</v>
      </c>
    </row>
    <row r="750" customFormat="false" ht="15" hidden="false" customHeight="false" outlineLevel="0" collapsed="false">
      <c r="A750" s="35" t="n">
        <v>46086.5153240741</v>
      </c>
      <c r="B750" s="35" t="n">
        <v>46086.5186226852</v>
      </c>
      <c r="C750" s="36" t="s">
        <v>142</v>
      </c>
      <c r="D750" s="36" t="s">
        <v>143</v>
      </c>
      <c r="E750" s="36" t="s">
        <v>121</v>
      </c>
      <c r="F750" s="36" t="s">
        <v>144</v>
      </c>
      <c r="G750" s="36" t="n">
        <f aca="false">IF(A750="","",IF(AND(A750&gt;=Debut,A750&lt;Fin),1,0))</f>
        <v>1</v>
      </c>
      <c r="H750" s="36" t="n">
        <f aca="false">IF(G750=1,INT(ROUND((A750-Debut)*86400,0)/600),"")</f>
        <v>506</v>
      </c>
      <c r="I750" s="36" t="n">
        <f aca="false">IF(G750=1,INT(ROUND((A750-Debut)*86400,0)/3600),"")</f>
        <v>84</v>
      </c>
      <c r="J750" s="36" t="n">
        <f aca="false">IF(OR(A750="",B750=""),"",ROUND((B750-A750)*86400,0))</f>
        <v>285</v>
      </c>
      <c r="K750" s="37" t="n">
        <f aca="false">IF(G750=1,IF(COUNTIFS($C:$C,C750,$G:$G,1,$A:$A,"&gt;="&amp;(A750-FenetreInterm/86400),$A:$A,"&lt;="&amp;A750)&gt;=NbInterm,1,0),"")</f>
        <v>0</v>
      </c>
      <c r="L750" s="37" t="n">
        <f aca="false">IF(G750=1,IF(B750="",0,IF(J750&lt;SeuilFugitive,1,0)),"")</f>
        <v>0</v>
      </c>
      <c r="M750" s="37" t="n">
        <f aca="false">IF(G750=1,IF(B750="",IF((Fin-A750)*24&gt;SeuilFigee,1,0),IF(J750&gt;SeuilFigee*3600,1,0)),"")</f>
        <v>0</v>
      </c>
      <c r="N750" s="36" t="n">
        <f aca="false">IF(G750=1,IF(COUNTIF(H$2:H750,H750)=1,COUNTIF($H:$H,H750),""),"")</f>
        <v>2</v>
      </c>
      <c r="O750" s="36" t="n">
        <f aca="false">IF(G750=1,IF(COUNTIF(I$2:I750,I750)=1,COUNTIF($I:$I,I750),""),"")</f>
        <v>2</v>
      </c>
      <c r="P750" s="38" t="str">
        <f aca="false">IF(G750=1,IF(COUNTIFS(C$2:C750,C750,G$2:G750,1)=1,COUNTIFS($C:$C,C750,$G:$G,1)+ROW()/10000000,""),"")</f>
        <v/>
      </c>
      <c r="Q750" s="0" t="str">
        <f aca="false">IF(K750=1,IF(COUNTIFS(C$2:C750,C750,K$2:K750,1)=1,1,0),"")</f>
        <v/>
      </c>
      <c r="R750" s="0" t="str">
        <f aca="false">IF(M750=1,IF(COUNTIFS(C$2:C750,C750,M$2:M750,1)=1,1,0),"")</f>
        <v/>
      </c>
      <c r="S750" s="0" t="str">
        <f aca="false">IF(L750=1,IF(COUNTIFS(C$2:C750,C750,L$2:L750,1)=1,1,0),"")</f>
        <v/>
      </c>
      <c r="T750" s="38" t="n">
        <f aca="false">IF(N750="","",N750+ROW()/10000000)</f>
        <v>2.000075</v>
      </c>
      <c r="U750" s="36" t="n">
        <f aca="false">IF(G750=1,IF(B750="",1,0),"")</f>
        <v>0</v>
      </c>
    </row>
    <row r="751" customFormat="false" ht="15" hidden="false" customHeight="false" outlineLevel="0" collapsed="false">
      <c r="A751" s="35" t="n">
        <v>46086.5175231482</v>
      </c>
      <c r="B751" s="35" t="n">
        <v>46086.5250694445</v>
      </c>
      <c r="C751" s="36" t="s">
        <v>160</v>
      </c>
      <c r="D751" s="36" t="s">
        <v>161</v>
      </c>
      <c r="E751" s="36" t="s">
        <v>121</v>
      </c>
      <c r="F751" s="36" t="s">
        <v>144</v>
      </c>
      <c r="G751" s="36" t="n">
        <f aca="false">IF(A751="","",IF(AND(A751&gt;=Debut,A751&lt;Fin),1,0))</f>
        <v>1</v>
      </c>
      <c r="H751" s="36" t="n">
        <f aca="false">IF(G751=1,INT(ROUND((A751-Debut)*86400,0)/600),"")</f>
        <v>506</v>
      </c>
      <c r="I751" s="36" t="n">
        <f aca="false">IF(G751=1,INT(ROUND((A751-Debut)*86400,0)/3600),"")</f>
        <v>84</v>
      </c>
      <c r="J751" s="36" t="n">
        <f aca="false">IF(OR(A751="",B751=""),"",ROUND((B751-A751)*86400,0))</f>
        <v>652</v>
      </c>
      <c r="K751" s="37" t="n">
        <f aca="false">IF(G751=1,IF(COUNTIFS($C:$C,C751,$G:$G,1,$A:$A,"&gt;="&amp;(A751-FenetreInterm/86400),$A:$A,"&lt;="&amp;A751)&gt;=NbInterm,1,0),"")</f>
        <v>0</v>
      </c>
      <c r="L751" s="37" t="n">
        <f aca="false">IF(G751=1,IF(B751="",0,IF(J751&lt;SeuilFugitive,1,0)),"")</f>
        <v>0</v>
      </c>
      <c r="M751" s="37" t="n">
        <f aca="false">IF(G751=1,IF(B751="",IF((Fin-A751)*24&gt;SeuilFigee,1,0),IF(J751&gt;SeuilFigee*3600,1,0)),"")</f>
        <v>0</v>
      </c>
      <c r="N751" s="0" t="str">
        <f aca="false">IF(G751=1,IF(COUNTIF(H$2:H751,H751)=1,COUNTIF($H:$H,H751),""),"")</f>
        <v/>
      </c>
      <c r="O751" s="0" t="str">
        <f aca="false">IF(G751=1,IF(COUNTIF(I$2:I751,I751)=1,COUNTIF($I:$I,I751),""),"")</f>
        <v/>
      </c>
      <c r="P751" s="38" t="str">
        <f aca="false">IF(G751=1,IF(COUNTIFS(C$2:C751,C751,G$2:G751,1)=1,COUNTIFS($C:$C,C751,$G:$G,1)+ROW()/10000000,""),"")</f>
        <v/>
      </c>
      <c r="Q751" s="0" t="str">
        <f aca="false">IF(K751=1,IF(COUNTIFS(C$2:C751,C751,K$2:K751,1)=1,1,0),"")</f>
        <v/>
      </c>
      <c r="R751" s="0" t="str">
        <f aca="false">IF(M751=1,IF(COUNTIFS(C$2:C751,C751,M$2:M751,1)=1,1,0),"")</f>
        <v/>
      </c>
      <c r="S751" s="0" t="str">
        <f aca="false">IF(L751=1,IF(COUNTIFS(C$2:C751,C751,L$2:L751,1)=1,1,0),"")</f>
        <v/>
      </c>
      <c r="T751" s="38" t="str">
        <f aca="false">IF(N751="","",N751+ROW()/10000000)</f>
        <v/>
      </c>
      <c r="U751" s="36" t="n">
        <f aca="false">IF(G751=1,IF(B751="",1,0),"")</f>
        <v>0</v>
      </c>
    </row>
    <row r="752" customFormat="false" ht="15" hidden="false" customHeight="false" outlineLevel="0" collapsed="false">
      <c r="A752" s="35" t="n">
        <v>46086.5499189815</v>
      </c>
      <c r="B752" s="35" t="n">
        <v>46086.5599189815</v>
      </c>
      <c r="C752" s="36" t="s">
        <v>142</v>
      </c>
      <c r="D752" s="36" t="s">
        <v>143</v>
      </c>
      <c r="E752" s="36" t="s">
        <v>121</v>
      </c>
      <c r="F752" s="36" t="s">
        <v>144</v>
      </c>
      <c r="G752" s="36" t="n">
        <f aca="false">IF(A752="","",IF(AND(A752&gt;=Debut,A752&lt;Fin),1,0))</f>
        <v>1</v>
      </c>
      <c r="H752" s="36" t="n">
        <f aca="false">IF(G752=1,INT(ROUND((A752-Debut)*86400,0)/600),"")</f>
        <v>511</v>
      </c>
      <c r="I752" s="36" t="n">
        <f aca="false">IF(G752=1,INT(ROUND((A752-Debut)*86400,0)/3600),"")</f>
        <v>85</v>
      </c>
      <c r="J752" s="36" t="n">
        <f aca="false">IF(OR(A752="",B752=""),"",ROUND((B752-A752)*86400,0))</f>
        <v>864</v>
      </c>
      <c r="K752" s="37" t="n">
        <f aca="false">IF(G752=1,IF(COUNTIFS($C:$C,C752,$G:$G,1,$A:$A,"&gt;="&amp;(A752-FenetreInterm/86400),$A:$A,"&lt;="&amp;A752)&gt;=NbInterm,1,0),"")</f>
        <v>0</v>
      </c>
      <c r="L752" s="37" t="n">
        <f aca="false">IF(G752=1,IF(B752="",0,IF(J752&lt;SeuilFugitive,1,0)),"")</f>
        <v>0</v>
      </c>
      <c r="M752" s="37" t="n">
        <f aca="false">IF(G752=1,IF(B752="",IF((Fin-A752)*24&gt;SeuilFigee,1,0),IF(J752&gt;SeuilFigee*3600,1,0)),"")</f>
        <v>0</v>
      </c>
      <c r="N752" s="36" t="n">
        <f aca="false">IF(G752=1,IF(COUNTIF(H$2:H752,H752)=1,COUNTIF($H:$H,H752),""),"")</f>
        <v>1</v>
      </c>
      <c r="O752" s="36" t="n">
        <f aca="false">IF(G752=1,IF(COUNTIF(I$2:I752,I752)=1,COUNTIF($I:$I,I752),""),"")</f>
        <v>10</v>
      </c>
      <c r="P752" s="38" t="str">
        <f aca="false">IF(G752=1,IF(COUNTIFS(C$2:C752,C752,G$2:G752,1)=1,COUNTIFS($C:$C,C752,$G:$G,1)+ROW()/10000000,""),"")</f>
        <v/>
      </c>
      <c r="Q752" s="0" t="str">
        <f aca="false">IF(K752=1,IF(COUNTIFS(C$2:C752,C752,K$2:K752,1)=1,1,0),"")</f>
        <v/>
      </c>
      <c r="R752" s="0" t="str">
        <f aca="false">IF(M752=1,IF(COUNTIFS(C$2:C752,C752,M$2:M752,1)=1,1,0),"")</f>
        <v/>
      </c>
      <c r="S752" s="0" t="str">
        <f aca="false">IF(L752=1,IF(COUNTIFS(C$2:C752,C752,L$2:L752,1)=1,1,0),"")</f>
        <v/>
      </c>
      <c r="T752" s="38" t="n">
        <f aca="false">IF(N752="","",N752+ROW()/10000000)</f>
        <v>1.0000752</v>
      </c>
      <c r="U752" s="36" t="n">
        <f aca="false">IF(G752=1,IF(B752="",1,0),"")</f>
        <v>0</v>
      </c>
    </row>
    <row r="753" customFormat="false" ht="15" hidden="false" customHeight="false" outlineLevel="0" collapsed="false">
      <c r="A753" s="35" t="n">
        <v>46086.5591898148</v>
      </c>
      <c r="B753" s="35" t="n">
        <v>46086.5596759259</v>
      </c>
      <c r="C753" s="36" t="s">
        <v>176</v>
      </c>
      <c r="D753" s="36" t="s">
        <v>177</v>
      </c>
      <c r="E753" s="36" t="s">
        <v>117</v>
      </c>
      <c r="F753" s="36" t="s">
        <v>169</v>
      </c>
      <c r="G753" s="36" t="n">
        <f aca="false">IF(A753="","",IF(AND(A753&gt;=Debut,A753&lt;Fin),1,0))</f>
        <v>1</v>
      </c>
      <c r="H753" s="36" t="n">
        <f aca="false">IF(G753=1,INT(ROUND((A753-Debut)*86400,0)/600),"")</f>
        <v>512</v>
      </c>
      <c r="I753" s="36" t="n">
        <f aca="false">IF(G753=1,INT(ROUND((A753-Debut)*86400,0)/3600),"")</f>
        <v>85</v>
      </c>
      <c r="J753" s="36" t="n">
        <f aca="false">IF(OR(A753="",B753=""),"",ROUND((B753-A753)*86400,0))</f>
        <v>42</v>
      </c>
      <c r="K753" s="37" t="n">
        <f aca="false">IF(G753=1,IF(COUNTIFS($C:$C,C753,$G:$G,1,$A:$A,"&gt;="&amp;(A753-FenetreInterm/86400),$A:$A,"&lt;="&amp;A753)&gt;=NbInterm,1,0),"")</f>
        <v>0</v>
      </c>
      <c r="L753" s="37" t="n">
        <f aca="false">IF(G753=1,IF(B753="",0,IF(J753&lt;SeuilFugitive,1,0)),"")</f>
        <v>0</v>
      </c>
      <c r="M753" s="37" t="n">
        <f aca="false">IF(G753=1,IF(B753="",IF((Fin-A753)*24&gt;SeuilFigee,1,0),IF(J753&gt;SeuilFigee*3600,1,0)),"")</f>
        <v>0</v>
      </c>
      <c r="N753" s="36" t="n">
        <f aca="false">IF(G753=1,IF(COUNTIF(H$2:H753,H753)=1,COUNTIF($H:$H,H753),""),"")</f>
        <v>2</v>
      </c>
      <c r="O753" s="0" t="str">
        <f aca="false">IF(G753=1,IF(COUNTIF(I$2:I753,I753)=1,COUNTIF($I:$I,I753),""),"")</f>
        <v/>
      </c>
      <c r="P753" s="38" t="str">
        <f aca="false">IF(G753=1,IF(COUNTIFS(C$2:C753,C753,G$2:G753,1)=1,COUNTIFS($C:$C,C753,$G:$G,1)+ROW()/10000000,""),"")</f>
        <v/>
      </c>
      <c r="Q753" s="0" t="str">
        <f aca="false">IF(K753=1,IF(COUNTIFS(C$2:C753,C753,K$2:K753,1)=1,1,0),"")</f>
        <v/>
      </c>
      <c r="R753" s="0" t="str">
        <f aca="false">IF(M753=1,IF(COUNTIFS(C$2:C753,C753,M$2:M753,1)=1,1,0),"")</f>
        <v/>
      </c>
      <c r="S753" s="0" t="str">
        <f aca="false">IF(L753=1,IF(COUNTIFS(C$2:C753,C753,L$2:L753,1)=1,1,0),"")</f>
        <v/>
      </c>
      <c r="T753" s="38" t="n">
        <f aca="false">IF(N753="","",N753+ROW()/10000000)</f>
        <v>2.0000753</v>
      </c>
      <c r="U753" s="36" t="n">
        <f aca="false">IF(G753=1,IF(B753="",1,0),"")</f>
        <v>0</v>
      </c>
    </row>
    <row r="754" customFormat="false" ht="15" hidden="false" customHeight="false" outlineLevel="0" collapsed="false">
      <c r="A754" s="35" t="n">
        <v>46086.559224537</v>
      </c>
      <c r="B754" s="35" t="n">
        <v>46086.5602662037</v>
      </c>
      <c r="C754" s="36" t="s">
        <v>178</v>
      </c>
      <c r="D754" s="36" t="s">
        <v>179</v>
      </c>
      <c r="E754" s="36" t="s">
        <v>117</v>
      </c>
      <c r="F754" s="36" t="s">
        <v>169</v>
      </c>
      <c r="G754" s="36" t="n">
        <f aca="false">IF(A754="","",IF(AND(A754&gt;=Debut,A754&lt;Fin),1,0))</f>
        <v>1</v>
      </c>
      <c r="H754" s="36" t="n">
        <f aca="false">IF(G754=1,INT(ROUND((A754-Debut)*86400,0)/600),"")</f>
        <v>512</v>
      </c>
      <c r="I754" s="36" t="n">
        <f aca="false">IF(G754=1,INT(ROUND((A754-Debut)*86400,0)/3600),"")</f>
        <v>85</v>
      </c>
      <c r="J754" s="36" t="n">
        <f aca="false">IF(OR(A754="",B754=""),"",ROUND((B754-A754)*86400,0))</f>
        <v>90</v>
      </c>
      <c r="K754" s="37" t="n">
        <f aca="false">IF(G754=1,IF(COUNTIFS($C:$C,C754,$G:$G,1,$A:$A,"&gt;="&amp;(A754-FenetreInterm/86400),$A:$A,"&lt;="&amp;A754)&gt;=NbInterm,1,0),"")</f>
        <v>0</v>
      </c>
      <c r="L754" s="37" t="n">
        <f aca="false">IF(G754=1,IF(B754="",0,IF(J754&lt;SeuilFugitive,1,0)),"")</f>
        <v>0</v>
      </c>
      <c r="M754" s="37" t="n">
        <f aca="false">IF(G754=1,IF(B754="",IF((Fin-A754)*24&gt;SeuilFigee,1,0),IF(J754&gt;SeuilFigee*3600,1,0)),"")</f>
        <v>0</v>
      </c>
      <c r="N754" s="0" t="str">
        <f aca="false">IF(G754=1,IF(COUNTIF(H$2:H754,H754)=1,COUNTIF($H:$H,H754),""),"")</f>
        <v/>
      </c>
      <c r="O754" s="0" t="str">
        <f aca="false">IF(G754=1,IF(COUNTIF(I$2:I754,I754)=1,COUNTIF($I:$I,I754),""),"")</f>
        <v/>
      </c>
      <c r="P754" s="38" t="str">
        <f aca="false">IF(G754=1,IF(COUNTIFS(C$2:C754,C754,G$2:G754,1)=1,COUNTIFS($C:$C,C754,$G:$G,1)+ROW()/10000000,""),"")</f>
        <v/>
      </c>
      <c r="Q754" s="0" t="str">
        <f aca="false">IF(K754=1,IF(COUNTIFS(C$2:C754,C754,K$2:K754,1)=1,1,0),"")</f>
        <v/>
      </c>
      <c r="R754" s="0" t="str">
        <f aca="false">IF(M754=1,IF(COUNTIFS(C$2:C754,C754,M$2:M754,1)=1,1,0),"")</f>
        <v/>
      </c>
      <c r="S754" s="0" t="str">
        <f aca="false">IF(L754=1,IF(COUNTIFS(C$2:C754,C754,L$2:L754,1)=1,1,0),"")</f>
        <v/>
      </c>
      <c r="T754" s="38" t="str">
        <f aca="false">IF(N754="","",N754+ROW()/10000000)</f>
        <v/>
      </c>
      <c r="U754" s="36" t="n">
        <f aca="false">IF(G754=1,IF(B754="",1,0),"")</f>
        <v>0</v>
      </c>
    </row>
    <row r="755" customFormat="false" ht="15" hidden="false" customHeight="false" outlineLevel="0" collapsed="false">
      <c r="A755" s="35" t="n">
        <v>46086.567650463</v>
      </c>
      <c r="B755" s="35" t="n">
        <v>46086.5676851852</v>
      </c>
      <c r="C755" s="36" t="s">
        <v>132</v>
      </c>
      <c r="D755" s="36" t="s">
        <v>133</v>
      </c>
      <c r="E755" s="36" t="s">
        <v>121</v>
      </c>
      <c r="F755" s="36" t="s">
        <v>129</v>
      </c>
      <c r="G755" s="36" t="n">
        <f aca="false">IF(A755="","",IF(AND(A755&gt;=Debut,A755&lt;Fin),1,0))</f>
        <v>1</v>
      </c>
      <c r="H755" s="36" t="n">
        <f aca="false">IF(G755=1,INT(ROUND((A755-Debut)*86400,0)/600),"")</f>
        <v>513</v>
      </c>
      <c r="I755" s="36" t="n">
        <f aca="false">IF(G755=1,INT(ROUND((A755-Debut)*86400,0)/3600),"")</f>
        <v>85</v>
      </c>
      <c r="J755" s="36" t="n">
        <f aca="false">IF(OR(A755="",B755=""),"",ROUND((B755-A755)*86400,0))</f>
        <v>3</v>
      </c>
      <c r="K755" s="37" t="n">
        <f aca="false">IF(G755=1,IF(COUNTIFS($C:$C,C755,$G:$G,1,$A:$A,"&gt;="&amp;(A755-FenetreInterm/86400),$A:$A,"&lt;="&amp;A755)&gt;=NbInterm,1,0),"")</f>
        <v>0</v>
      </c>
      <c r="L755" s="37" t="n">
        <f aca="false">IF(G755=1,IF(B755="",0,IF(J755&lt;SeuilFugitive,1,0)),"")</f>
        <v>1</v>
      </c>
      <c r="M755" s="37" t="n">
        <f aca="false">IF(G755=1,IF(B755="",IF((Fin-A755)*24&gt;SeuilFigee,1,0),IF(J755&gt;SeuilFigee*3600,1,0)),"")</f>
        <v>0</v>
      </c>
      <c r="N755" s="36" t="n">
        <f aca="false">IF(G755=1,IF(COUNTIF(H$2:H755,H755)=1,COUNTIF($H:$H,H755),""),"")</f>
        <v>6</v>
      </c>
      <c r="O755" s="0" t="str">
        <f aca="false">IF(G755=1,IF(COUNTIF(I$2:I755,I755)=1,COUNTIF($I:$I,I755),""),"")</f>
        <v/>
      </c>
      <c r="P755" s="38" t="str">
        <f aca="false">IF(G755=1,IF(COUNTIFS(C$2:C755,C755,G$2:G755,1)=1,COUNTIFS($C:$C,C755,$G:$G,1)+ROW()/10000000,""),"")</f>
        <v/>
      </c>
      <c r="Q755" s="0" t="str">
        <f aca="false">IF(K755=1,IF(COUNTIFS(C$2:C755,C755,K$2:K755,1)=1,1,0),"")</f>
        <v/>
      </c>
      <c r="R755" s="0" t="str">
        <f aca="false">IF(M755=1,IF(COUNTIFS(C$2:C755,C755,M$2:M755,1)=1,1,0),"")</f>
        <v/>
      </c>
      <c r="S755" s="36" t="n">
        <f aca="false">IF(L755=1,IF(COUNTIFS(C$2:C755,C755,L$2:L755,1)=1,1,0),"")</f>
        <v>0</v>
      </c>
      <c r="T755" s="38" t="n">
        <f aca="false">IF(N755="","",N755+ROW()/10000000)</f>
        <v>6.0000755</v>
      </c>
      <c r="U755" s="36" t="n">
        <f aca="false">IF(G755=1,IF(B755="",1,0),"")</f>
        <v>0</v>
      </c>
    </row>
    <row r="756" customFormat="false" ht="15" hidden="false" customHeight="false" outlineLevel="0" collapsed="false">
      <c r="A756" s="35" t="n">
        <v>46086.5682523148</v>
      </c>
      <c r="B756" s="35" t="n">
        <v>46086.568287037</v>
      </c>
      <c r="C756" s="36" t="s">
        <v>132</v>
      </c>
      <c r="D756" s="36" t="s">
        <v>133</v>
      </c>
      <c r="E756" s="36" t="s">
        <v>121</v>
      </c>
      <c r="F756" s="36" t="s">
        <v>129</v>
      </c>
      <c r="G756" s="36" t="n">
        <f aca="false">IF(A756="","",IF(AND(A756&gt;=Debut,A756&lt;Fin),1,0))</f>
        <v>1</v>
      </c>
      <c r="H756" s="36" t="n">
        <f aca="false">IF(G756=1,INT(ROUND((A756-Debut)*86400,0)/600),"")</f>
        <v>513</v>
      </c>
      <c r="I756" s="36" t="n">
        <f aca="false">IF(G756=1,INT(ROUND((A756-Debut)*86400,0)/3600),"")</f>
        <v>85</v>
      </c>
      <c r="J756" s="36" t="n">
        <f aca="false">IF(OR(A756="",B756=""),"",ROUND((B756-A756)*86400,0))</f>
        <v>3</v>
      </c>
      <c r="K756" s="37" t="n">
        <f aca="false">IF(G756=1,IF(COUNTIFS($C:$C,C756,$G:$G,1,$A:$A,"&gt;="&amp;(A756-FenetreInterm/86400),$A:$A,"&lt;="&amp;A756)&gt;=NbInterm,1,0),"")</f>
        <v>0</v>
      </c>
      <c r="L756" s="37" t="n">
        <f aca="false">IF(G756=1,IF(B756="",0,IF(J756&lt;SeuilFugitive,1,0)),"")</f>
        <v>1</v>
      </c>
      <c r="M756" s="37" t="n">
        <f aca="false">IF(G756=1,IF(B756="",IF((Fin-A756)*24&gt;SeuilFigee,1,0),IF(J756&gt;SeuilFigee*3600,1,0)),"")</f>
        <v>0</v>
      </c>
      <c r="N756" s="0" t="str">
        <f aca="false">IF(G756=1,IF(COUNTIF(H$2:H756,H756)=1,COUNTIF($H:$H,H756),""),"")</f>
        <v/>
      </c>
      <c r="O756" s="0" t="str">
        <f aca="false">IF(G756=1,IF(COUNTIF(I$2:I756,I756)=1,COUNTIF($I:$I,I756),""),"")</f>
        <v/>
      </c>
      <c r="P756" s="38" t="str">
        <f aca="false">IF(G756=1,IF(COUNTIFS(C$2:C756,C756,G$2:G756,1)=1,COUNTIFS($C:$C,C756,$G:$G,1)+ROW()/10000000,""),"")</f>
        <v/>
      </c>
      <c r="Q756" s="0" t="str">
        <f aca="false">IF(K756=1,IF(COUNTIFS(C$2:C756,C756,K$2:K756,1)=1,1,0),"")</f>
        <v/>
      </c>
      <c r="R756" s="0" t="str">
        <f aca="false">IF(M756=1,IF(COUNTIFS(C$2:C756,C756,M$2:M756,1)=1,1,0),"")</f>
        <v/>
      </c>
      <c r="S756" s="36" t="n">
        <f aca="false">IF(L756=1,IF(COUNTIFS(C$2:C756,C756,L$2:L756,1)=1,1,0),"")</f>
        <v>0</v>
      </c>
      <c r="T756" s="38" t="str">
        <f aca="false">IF(N756="","",N756+ROW()/10000000)</f>
        <v/>
      </c>
      <c r="U756" s="36" t="n">
        <f aca="false">IF(G756=1,IF(B756="",1,0),"")</f>
        <v>0</v>
      </c>
    </row>
    <row r="757" customFormat="false" ht="15" hidden="false" customHeight="false" outlineLevel="0" collapsed="false">
      <c r="A757" s="35" t="n">
        <v>46086.5683101852</v>
      </c>
      <c r="B757" s="35" t="n">
        <v>46086.5683449074</v>
      </c>
      <c r="C757" s="36" t="s">
        <v>132</v>
      </c>
      <c r="D757" s="36" t="s">
        <v>133</v>
      </c>
      <c r="E757" s="36" t="s">
        <v>121</v>
      </c>
      <c r="F757" s="36" t="s">
        <v>129</v>
      </c>
      <c r="G757" s="36" t="n">
        <f aca="false">IF(A757="","",IF(AND(A757&gt;=Debut,A757&lt;Fin),1,0))</f>
        <v>1</v>
      </c>
      <c r="H757" s="36" t="n">
        <f aca="false">IF(G757=1,INT(ROUND((A757-Debut)*86400,0)/600),"")</f>
        <v>513</v>
      </c>
      <c r="I757" s="36" t="n">
        <f aca="false">IF(G757=1,INT(ROUND((A757-Debut)*86400,0)/3600),"")</f>
        <v>85</v>
      </c>
      <c r="J757" s="36" t="n">
        <f aca="false">IF(OR(A757="",B757=""),"",ROUND((B757-A757)*86400,0))</f>
        <v>3</v>
      </c>
      <c r="K757" s="37" t="n">
        <f aca="false">IF(G757=1,IF(COUNTIFS($C:$C,C757,$G:$G,1,$A:$A,"&gt;="&amp;(A757-FenetreInterm/86400),$A:$A,"&lt;="&amp;A757)&gt;=NbInterm,1,0),"")</f>
        <v>1</v>
      </c>
      <c r="L757" s="37" t="n">
        <f aca="false">IF(G757=1,IF(B757="",0,IF(J757&lt;SeuilFugitive,1,0)),"")</f>
        <v>1</v>
      </c>
      <c r="M757" s="37" t="n">
        <f aca="false">IF(G757=1,IF(B757="",IF((Fin-A757)*24&gt;SeuilFigee,1,0),IF(J757&gt;SeuilFigee*3600,1,0)),"")</f>
        <v>0</v>
      </c>
      <c r="N757" s="0" t="str">
        <f aca="false">IF(G757=1,IF(COUNTIF(H$2:H757,H757)=1,COUNTIF($H:$H,H757),""),"")</f>
        <v/>
      </c>
      <c r="O757" s="0" t="str">
        <f aca="false">IF(G757=1,IF(COUNTIF(I$2:I757,I757)=1,COUNTIF($I:$I,I757),""),"")</f>
        <v/>
      </c>
      <c r="P757" s="38" t="str">
        <f aca="false">IF(G757=1,IF(COUNTIFS(C$2:C757,C757,G$2:G757,1)=1,COUNTIFS($C:$C,C757,$G:$G,1)+ROW()/10000000,""),"")</f>
        <v/>
      </c>
      <c r="Q757" s="36" t="n">
        <f aca="false">IF(K757=1,IF(COUNTIFS(C$2:C757,C757,K$2:K757,1)=1,1,0),"")</f>
        <v>0</v>
      </c>
      <c r="R757" s="0" t="str">
        <f aca="false">IF(M757=1,IF(COUNTIFS(C$2:C757,C757,M$2:M757,1)=1,1,0),"")</f>
        <v/>
      </c>
      <c r="S757" s="36" t="n">
        <f aca="false">IF(L757=1,IF(COUNTIFS(C$2:C757,C757,L$2:L757,1)=1,1,0),"")</f>
        <v>0</v>
      </c>
      <c r="T757" s="38" t="str">
        <f aca="false">IF(N757="","",N757+ROW()/10000000)</f>
        <v/>
      </c>
      <c r="U757" s="36" t="n">
        <f aca="false">IF(G757=1,IF(B757="",1,0),"")</f>
        <v>0</v>
      </c>
    </row>
    <row r="758" customFormat="false" ht="15" hidden="false" customHeight="false" outlineLevel="0" collapsed="false">
      <c r="A758" s="35" t="n">
        <v>46086.5683564815</v>
      </c>
      <c r="B758" s="35" t="n">
        <v>46086.5703240741</v>
      </c>
      <c r="C758" s="36" t="s">
        <v>126</v>
      </c>
      <c r="D758" s="36" t="s">
        <v>127</v>
      </c>
      <c r="E758" s="36" t="s">
        <v>128</v>
      </c>
      <c r="F758" s="36" t="s">
        <v>129</v>
      </c>
      <c r="G758" s="36" t="n">
        <f aca="false">IF(A758="","",IF(AND(A758&gt;=Debut,A758&lt;Fin),1,0))</f>
        <v>1</v>
      </c>
      <c r="H758" s="36" t="n">
        <f aca="false">IF(G758=1,INT(ROUND((A758-Debut)*86400,0)/600),"")</f>
        <v>513</v>
      </c>
      <c r="I758" s="36" t="n">
        <f aca="false">IF(G758=1,INT(ROUND((A758-Debut)*86400,0)/3600),"")</f>
        <v>85</v>
      </c>
      <c r="J758" s="36" t="n">
        <f aca="false">IF(OR(A758="",B758=""),"",ROUND((B758-A758)*86400,0))</f>
        <v>170</v>
      </c>
      <c r="K758" s="37" t="n">
        <f aca="false">IF(G758=1,IF(COUNTIFS($C:$C,C758,$G:$G,1,$A:$A,"&gt;="&amp;(A758-FenetreInterm/86400),$A:$A,"&lt;="&amp;A758)&gt;=NbInterm,1,0),"")</f>
        <v>0</v>
      </c>
      <c r="L758" s="37" t="n">
        <f aca="false">IF(G758=1,IF(B758="",0,IF(J758&lt;SeuilFugitive,1,0)),"")</f>
        <v>0</v>
      </c>
      <c r="M758" s="37" t="n">
        <f aca="false">IF(G758=1,IF(B758="",IF((Fin-A758)*24&gt;SeuilFigee,1,0),IF(J758&gt;SeuilFigee*3600,1,0)),"")</f>
        <v>0</v>
      </c>
      <c r="N758" s="0" t="str">
        <f aca="false">IF(G758=1,IF(COUNTIF(H$2:H758,H758)=1,COUNTIF($H:$H,H758),""),"")</f>
        <v/>
      </c>
      <c r="O758" s="0" t="str">
        <f aca="false">IF(G758=1,IF(COUNTIF(I$2:I758,I758)=1,COUNTIF($I:$I,I758),""),"")</f>
        <v/>
      </c>
      <c r="P758" s="38" t="str">
        <f aca="false">IF(G758=1,IF(COUNTIFS(C$2:C758,C758,G$2:G758,1)=1,COUNTIFS($C:$C,C758,$G:$G,1)+ROW()/10000000,""),"")</f>
        <v/>
      </c>
      <c r="Q758" s="0" t="str">
        <f aca="false">IF(K758=1,IF(COUNTIFS(C$2:C758,C758,K$2:K758,1)=1,1,0),"")</f>
        <v/>
      </c>
      <c r="R758" s="0" t="str">
        <f aca="false">IF(M758=1,IF(COUNTIFS(C$2:C758,C758,M$2:M758,1)=1,1,0),"")</f>
        <v/>
      </c>
      <c r="S758" s="0" t="str">
        <f aca="false">IF(L758=1,IF(COUNTIFS(C$2:C758,C758,L$2:L758,1)=1,1,0),"")</f>
        <v/>
      </c>
      <c r="T758" s="38" t="str">
        <f aca="false">IF(N758="","",N758+ROW()/10000000)</f>
        <v/>
      </c>
      <c r="U758" s="36" t="n">
        <f aca="false">IF(G758=1,IF(B758="",1,0),"")</f>
        <v>0</v>
      </c>
    </row>
    <row r="759" customFormat="false" ht="15" hidden="false" customHeight="false" outlineLevel="0" collapsed="false">
      <c r="A759" s="35" t="n">
        <v>46086.5687384259</v>
      </c>
      <c r="B759" s="35" t="n">
        <v>46086.5687847222</v>
      </c>
      <c r="C759" s="36" t="s">
        <v>132</v>
      </c>
      <c r="D759" s="36" t="s">
        <v>133</v>
      </c>
      <c r="E759" s="36" t="s">
        <v>121</v>
      </c>
      <c r="F759" s="36" t="s">
        <v>129</v>
      </c>
      <c r="G759" s="36" t="n">
        <f aca="false">IF(A759="","",IF(AND(A759&gt;=Debut,A759&lt;Fin),1,0))</f>
        <v>1</v>
      </c>
      <c r="H759" s="36" t="n">
        <f aca="false">IF(G759=1,INT(ROUND((A759-Debut)*86400,0)/600),"")</f>
        <v>513</v>
      </c>
      <c r="I759" s="36" t="n">
        <f aca="false">IF(G759=1,INT(ROUND((A759-Debut)*86400,0)/3600),"")</f>
        <v>85</v>
      </c>
      <c r="J759" s="36" t="n">
        <f aca="false">IF(OR(A759="",B759=""),"",ROUND((B759-A759)*86400,0))</f>
        <v>4</v>
      </c>
      <c r="K759" s="37" t="n">
        <f aca="false">IF(G759=1,IF(COUNTIFS($C:$C,C759,$G:$G,1,$A:$A,"&gt;="&amp;(A759-FenetreInterm/86400),$A:$A,"&lt;="&amp;A759)&gt;=NbInterm,1,0),"")</f>
        <v>1</v>
      </c>
      <c r="L759" s="37" t="n">
        <f aca="false">IF(G759=1,IF(B759="",0,IF(J759&lt;SeuilFugitive,1,0)),"")</f>
        <v>1</v>
      </c>
      <c r="M759" s="37" t="n">
        <f aca="false">IF(G759=1,IF(B759="",IF((Fin-A759)*24&gt;SeuilFigee,1,0),IF(J759&gt;SeuilFigee*3600,1,0)),"")</f>
        <v>0</v>
      </c>
      <c r="N759" s="0" t="str">
        <f aca="false">IF(G759=1,IF(COUNTIF(H$2:H759,H759)=1,COUNTIF($H:$H,H759),""),"")</f>
        <v/>
      </c>
      <c r="O759" s="0" t="str">
        <f aca="false">IF(G759=1,IF(COUNTIF(I$2:I759,I759)=1,COUNTIF($I:$I,I759),""),"")</f>
        <v/>
      </c>
      <c r="P759" s="38" t="str">
        <f aca="false">IF(G759=1,IF(COUNTIFS(C$2:C759,C759,G$2:G759,1)=1,COUNTIFS($C:$C,C759,$G:$G,1)+ROW()/10000000,""),"")</f>
        <v/>
      </c>
      <c r="Q759" s="36" t="n">
        <f aca="false">IF(K759=1,IF(COUNTIFS(C$2:C759,C759,K$2:K759,1)=1,1,0),"")</f>
        <v>0</v>
      </c>
      <c r="R759" s="0" t="str">
        <f aca="false">IF(M759=1,IF(COUNTIFS(C$2:C759,C759,M$2:M759,1)=1,1,0),"")</f>
        <v/>
      </c>
      <c r="S759" s="36" t="n">
        <f aca="false">IF(L759=1,IF(COUNTIFS(C$2:C759,C759,L$2:L759,1)=1,1,0),"")</f>
        <v>0</v>
      </c>
      <c r="T759" s="38" t="str">
        <f aca="false">IF(N759="","",N759+ROW()/10000000)</f>
        <v/>
      </c>
      <c r="U759" s="36" t="n">
        <f aca="false">IF(G759=1,IF(B759="",1,0),"")</f>
        <v>0</v>
      </c>
    </row>
    <row r="760" customFormat="false" ht="15" hidden="false" customHeight="false" outlineLevel="0" collapsed="false">
      <c r="A760" s="35" t="n">
        <v>46086.5689467593</v>
      </c>
      <c r="B760" s="35" t="n">
        <v>46086.5696180556</v>
      </c>
      <c r="C760" s="36" t="s">
        <v>130</v>
      </c>
      <c r="D760" s="36" t="s">
        <v>131</v>
      </c>
      <c r="E760" s="36" t="s">
        <v>121</v>
      </c>
      <c r="F760" s="36" t="s">
        <v>129</v>
      </c>
      <c r="G760" s="36" t="n">
        <f aca="false">IF(A760="","",IF(AND(A760&gt;=Debut,A760&lt;Fin),1,0))</f>
        <v>1</v>
      </c>
      <c r="H760" s="36" t="n">
        <f aca="false">IF(G760=1,INT(ROUND((A760-Debut)*86400,0)/600),"")</f>
        <v>513</v>
      </c>
      <c r="I760" s="36" t="n">
        <f aca="false">IF(G760=1,INT(ROUND((A760-Debut)*86400,0)/3600),"")</f>
        <v>85</v>
      </c>
      <c r="J760" s="36" t="n">
        <f aca="false">IF(OR(A760="",B760=""),"",ROUND((B760-A760)*86400,0))</f>
        <v>58</v>
      </c>
      <c r="K760" s="37" t="n">
        <f aca="false">IF(G760=1,IF(COUNTIFS($C:$C,C760,$G:$G,1,$A:$A,"&gt;="&amp;(A760-FenetreInterm/86400),$A:$A,"&lt;="&amp;A760)&gt;=NbInterm,1,0),"")</f>
        <v>0</v>
      </c>
      <c r="L760" s="37" t="n">
        <f aca="false">IF(G760=1,IF(B760="",0,IF(J760&lt;SeuilFugitive,1,0)),"")</f>
        <v>0</v>
      </c>
      <c r="M760" s="37" t="n">
        <f aca="false">IF(G760=1,IF(B760="",IF((Fin-A760)*24&gt;SeuilFigee,1,0),IF(J760&gt;SeuilFigee*3600,1,0)),"")</f>
        <v>0</v>
      </c>
      <c r="N760" s="0" t="str">
        <f aca="false">IF(G760=1,IF(COUNTIF(H$2:H760,H760)=1,COUNTIF($H:$H,H760),""),"")</f>
        <v/>
      </c>
      <c r="O760" s="0" t="str">
        <f aca="false">IF(G760=1,IF(COUNTIF(I$2:I760,I760)=1,COUNTIF($I:$I,I760),""),"")</f>
        <v/>
      </c>
      <c r="P760" s="38" t="str">
        <f aca="false">IF(G760=1,IF(COUNTIFS(C$2:C760,C760,G$2:G760,1)=1,COUNTIFS($C:$C,C760,$G:$G,1)+ROW()/10000000,""),"")</f>
        <v/>
      </c>
      <c r="Q760" s="0" t="str">
        <f aca="false">IF(K760=1,IF(COUNTIFS(C$2:C760,C760,K$2:K760,1)=1,1,0),"")</f>
        <v/>
      </c>
      <c r="R760" s="0" t="str">
        <f aca="false">IF(M760=1,IF(COUNTIFS(C$2:C760,C760,M$2:M760,1)=1,1,0),"")</f>
        <v/>
      </c>
      <c r="S760" s="0" t="str">
        <f aca="false">IF(L760=1,IF(COUNTIFS(C$2:C760,C760,L$2:L760,1)=1,1,0),"")</f>
        <v/>
      </c>
      <c r="T760" s="38" t="str">
        <f aca="false">IF(N760="","",N760+ROW()/10000000)</f>
        <v/>
      </c>
      <c r="U760" s="36" t="n">
        <f aca="false">IF(G760=1,IF(B760="",1,0),"")</f>
        <v>0</v>
      </c>
    </row>
    <row r="761" customFormat="false" ht="15" hidden="false" customHeight="false" outlineLevel="0" collapsed="false">
      <c r="A761" s="35" t="n">
        <v>46086.5770023148</v>
      </c>
      <c r="B761" s="35" t="n">
        <v>46086.578587963</v>
      </c>
      <c r="C761" s="36" t="s">
        <v>151</v>
      </c>
      <c r="D761" s="36" t="s">
        <v>152</v>
      </c>
      <c r="E761" s="36" t="s">
        <v>128</v>
      </c>
      <c r="F761" s="36" t="s">
        <v>144</v>
      </c>
      <c r="G761" s="36" t="n">
        <f aca="false">IF(A761="","",IF(AND(A761&gt;=Debut,A761&lt;Fin),1,0))</f>
        <v>1</v>
      </c>
      <c r="H761" s="36" t="n">
        <f aca="false">IF(G761=1,INT(ROUND((A761-Debut)*86400,0)/600),"")</f>
        <v>515</v>
      </c>
      <c r="I761" s="36" t="n">
        <f aca="false">IF(G761=1,INT(ROUND((A761-Debut)*86400,0)/3600),"")</f>
        <v>85</v>
      </c>
      <c r="J761" s="36" t="n">
        <f aca="false">IF(OR(A761="",B761=""),"",ROUND((B761-A761)*86400,0))</f>
        <v>137</v>
      </c>
      <c r="K761" s="37" t="n">
        <f aca="false">IF(G761=1,IF(COUNTIFS($C:$C,C761,$G:$G,1,$A:$A,"&gt;="&amp;(A761-FenetreInterm/86400),$A:$A,"&lt;="&amp;A761)&gt;=NbInterm,1,0),"")</f>
        <v>0</v>
      </c>
      <c r="L761" s="37" t="n">
        <f aca="false">IF(G761=1,IF(B761="",0,IF(J761&lt;SeuilFugitive,1,0)),"")</f>
        <v>0</v>
      </c>
      <c r="M761" s="37" t="n">
        <f aca="false">IF(G761=1,IF(B761="",IF((Fin-A761)*24&gt;SeuilFigee,1,0),IF(J761&gt;SeuilFigee*3600,1,0)),"")</f>
        <v>0</v>
      </c>
      <c r="N761" s="36" t="n">
        <f aca="false">IF(G761=1,IF(COUNTIF(H$2:H761,H761)=1,COUNTIF($H:$H,H761),""),"")</f>
        <v>1</v>
      </c>
      <c r="O761" s="0" t="str">
        <f aca="false">IF(G761=1,IF(COUNTIF(I$2:I761,I761)=1,COUNTIF($I:$I,I761),""),"")</f>
        <v/>
      </c>
      <c r="P761" s="38" t="str">
        <f aca="false">IF(G761=1,IF(COUNTIFS(C$2:C761,C761,G$2:G761,1)=1,COUNTIFS($C:$C,C761,$G:$G,1)+ROW()/10000000,""),"")</f>
        <v/>
      </c>
      <c r="Q761" s="0" t="str">
        <f aca="false">IF(K761=1,IF(COUNTIFS(C$2:C761,C761,K$2:K761,1)=1,1,0),"")</f>
        <v/>
      </c>
      <c r="R761" s="0" t="str">
        <f aca="false">IF(M761=1,IF(COUNTIFS(C$2:C761,C761,M$2:M761,1)=1,1,0),"")</f>
        <v/>
      </c>
      <c r="S761" s="0" t="str">
        <f aca="false">IF(L761=1,IF(COUNTIFS(C$2:C761,C761,L$2:L761,1)=1,1,0),"")</f>
        <v/>
      </c>
      <c r="T761" s="38" t="n">
        <f aca="false">IF(N761="","",N761+ROW()/10000000)</f>
        <v>1.0000761</v>
      </c>
      <c r="U761" s="36" t="n">
        <f aca="false">IF(G761=1,IF(B761="",1,0),"")</f>
        <v>0</v>
      </c>
    </row>
    <row r="762" customFormat="false" ht="15" hidden="false" customHeight="false" outlineLevel="0" collapsed="false">
      <c r="A762" s="35" t="n">
        <v>46086.5857638889</v>
      </c>
      <c r="B762" s="35" t="n">
        <v>46086.5919560185</v>
      </c>
      <c r="C762" s="36" t="s">
        <v>151</v>
      </c>
      <c r="D762" s="36" t="s">
        <v>152</v>
      </c>
      <c r="E762" s="36" t="s">
        <v>128</v>
      </c>
      <c r="F762" s="36" t="s">
        <v>144</v>
      </c>
      <c r="G762" s="36" t="n">
        <f aca="false">IF(A762="","",IF(AND(A762&gt;=Debut,A762&lt;Fin),1,0))</f>
        <v>1</v>
      </c>
      <c r="H762" s="36" t="n">
        <f aca="false">IF(G762=1,INT(ROUND((A762-Debut)*86400,0)/600),"")</f>
        <v>516</v>
      </c>
      <c r="I762" s="36" t="n">
        <f aca="false">IF(G762=1,INT(ROUND((A762-Debut)*86400,0)/3600),"")</f>
        <v>86</v>
      </c>
      <c r="J762" s="36" t="n">
        <f aca="false">IF(OR(A762="",B762=""),"",ROUND((B762-A762)*86400,0))</f>
        <v>535</v>
      </c>
      <c r="K762" s="37" t="n">
        <f aca="false">IF(G762=1,IF(COUNTIFS($C:$C,C762,$G:$G,1,$A:$A,"&gt;="&amp;(A762-FenetreInterm/86400),$A:$A,"&lt;="&amp;A762)&gt;=NbInterm,1,0),"")</f>
        <v>0</v>
      </c>
      <c r="L762" s="37" t="n">
        <f aca="false">IF(G762=1,IF(B762="",0,IF(J762&lt;SeuilFugitive,1,0)),"")</f>
        <v>0</v>
      </c>
      <c r="M762" s="37" t="n">
        <f aca="false">IF(G762=1,IF(B762="",IF((Fin-A762)*24&gt;SeuilFigee,1,0),IF(J762&gt;SeuilFigee*3600,1,0)),"")</f>
        <v>0</v>
      </c>
      <c r="N762" s="36" t="n">
        <f aca="false">IF(G762=1,IF(COUNTIF(H$2:H762,H762)=1,COUNTIF($H:$H,H762),""),"")</f>
        <v>1</v>
      </c>
      <c r="O762" s="36" t="n">
        <f aca="false">IF(G762=1,IF(COUNTIF(I$2:I762,I762)=1,COUNTIF($I:$I,I762),""),"")</f>
        <v>16</v>
      </c>
      <c r="P762" s="38" t="str">
        <f aca="false">IF(G762=1,IF(COUNTIFS(C$2:C762,C762,G$2:G762,1)=1,COUNTIFS($C:$C,C762,$G:$G,1)+ROW()/10000000,""),"")</f>
        <v/>
      </c>
      <c r="Q762" s="0" t="str">
        <f aca="false">IF(K762=1,IF(COUNTIFS(C$2:C762,C762,K$2:K762,1)=1,1,0),"")</f>
        <v/>
      </c>
      <c r="R762" s="0" t="str">
        <f aca="false">IF(M762=1,IF(COUNTIFS(C$2:C762,C762,M$2:M762,1)=1,1,0),"")</f>
        <v/>
      </c>
      <c r="S762" s="0" t="str">
        <f aca="false">IF(L762=1,IF(COUNTIFS(C$2:C762,C762,L$2:L762,1)=1,1,0),"")</f>
        <v/>
      </c>
      <c r="T762" s="38" t="n">
        <f aca="false">IF(N762="","",N762+ROW()/10000000)</f>
        <v>1.0000762</v>
      </c>
      <c r="U762" s="36" t="n">
        <f aca="false">IF(G762=1,IF(B762="",1,0),"")</f>
        <v>0</v>
      </c>
    </row>
    <row r="763" customFormat="false" ht="15" hidden="false" customHeight="false" outlineLevel="0" collapsed="false">
      <c r="A763" s="35" t="n">
        <v>46086.5989583333</v>
      </c>
      <c r="B763" s="35" t="n">
        <v>46086.6022800926</v>
      </c>
      <c r="C763" s="36" t="s">
        <v>138</v>
      </c>
      <c r="D763" s="36" t="s">
        <v>139</v>
      </c>
      <c r="E763" s="36" t="s">
        <v>128</v>
      </c>
      <c r="F763" s="36" t="s">
        <v>118</v>
      </c>
      <c r="G763" s="36" t="n">
        <f aca="false">IF(A763="","",IF(AND(A763&gt;=Debut,A763&lt;Fin),1,0))</f>
        <v>1</v>
      </c>
      <c r="H763" s="36" t="n">
        <f aca="false">IF(G763=1,INT(ROUND((A763-Debut)*86400,0)/600),"")</f>
        <v>518</v>
      </c>
      <c r="I763" s="36" t="n">
        <f aca="false">IF(G763=1,INT(ROUND((A763-Debut)*86400,0)/3600),"")</f>
        <v>86</v>
      </c>
      <c r="J763" s="36" t="n">
        <f aca="false">IF(OR(A763="",B763=""),"",ROUND((B763-A763)*86400,0))</f>
        <v>287</v>
      </c>
      <c r="K763" s="37" t="n">
        <f aca="false">IF(G763=1,IF(COUNTIFS($C:$C,C763,$G:$G,1,$A:$A,"&gt;="&amp;(A763-FenetreInterm/86400),$A:$A,"&lt;="&amp;A763)&gt;=NbInterm,1,0),"")</f>
        <v>0</v>
      </c>
      <c r="L763" s="37" t="n">
        <f aca="false">IF(G763=1,IF(B763="",0,IF(J763&lt;SeuilFugitive,1,0)),"")</f>
        <v>0</v>
      </c>
      <c r="M763" s="37" t="n">
        <f aca="false">IF(G763=1,IF(B763="",IF((Fin-A763)*24&gt;SeuilFigee,1,0),IF(J763&gt;SeuilFigee*3600,1,0)),"")</f>
        <v>0</v>
      </c>
      <c r="N763" s="36" t="n">
        <f aca="false">IF(G763=1,IF(COUNTIF(H$2:H763,H763)=1,COUNTIF($H:$H,H763),""),"")</f>
        <v>2</v>
      </c>
      <c r="O763" s="0" t="str">
        <f aca="false">IF(G763=1,IF(COUNTIF(I$2:I763,I763)=1,COUNTIF($I:$I,I763),""),"")</f>
        <v/>
      </c>
      <c r="P763" s="38" t="str">
        <f aca="false">IF(G763=1,IF(COUNTIFS(C$2:C763,C763,G$2:G763,1)=1,COUNTIFS($C:$C,C763,$G:$G,1)+ROW()/10000000,""),"")</f>
        <v/>
      </c>
      <c r="Q763" s="0" t="str">
        <f aca="false">IF(K763=1,IF(COUNTIFS(C$2:C763,C763,K$2:K763,1)=1,1,0),"")</f>
        <v/>
      </c>
      <c r="R763" s="0" t="str">
        <f aca="false">IF(M763=1,IF(COUNTIFS(C$2:C763,C763,M$2:M763,1)=1,1,0),"")</f>
        <v/>
      </c>
      <c r="S763" s="0" t="str">
        <f aca="false">IF(L763=1,IF(COUNTIFS(C$2:C763,C763,L$2:L763,1)=1,1,0),"")</f>
        <v/>
      </c>
      <c r="T763" s="38" t="n">
        <f aca="false">IF(N763="","",N763+ROW()/10000000)</f>
        <v>2.0000763</v>
      </c>
      <c r="U763" s="36" t="n">
        <f aca="false">IF(G763=1,IF(B763="",1,0),"")</f>
        <v>0</v>
      </c>
    </row>
    <row r="764" customFormat="false" ht="15" hidden="false" customHeight="false" outlineLevel="0" collapsed="false">
      <c r="A764" s="35" t="n">
        <v>46086.6030092593</v>
      </c>
      <c r="B764" s="35" t="n">
        <v>46086.6125578704</v>
      </c>
      <c r="C764" s="36" t="s">
        <v>142</v>
      </c>
      <c r="D764" s="36" t="s">
        <v>143</v>
      </c>
      <c r="E764" s="36" t="s">
        <v>121</v>
      </c>
      <c r="F764" s="36" t="s">
        <v>144</v>
      </c>
      <c r="G764" s="36" t="n">
        <f aca="false">IF(A764="","",IF(AND(A764&gt;=Debut,A764&lt;Fin),1,0))</f>
        <v>1</v>
      </c>
      <c r="H764" s="36" t="n">
        <f aca="false">IF(G764=1,INT(ROUND((A764-Debut)*86400,0)/600),"")</f>
        <v>518</v>
      </c>
      <c r="I764" s="36" t="n">
        <f aca="false">IF(G764=1,INT(ROUND((A764-Debut)*86400,0)/3600),"")</f>
        <v>86</v>
      </c>
      <c r="J764" s="36" t="n">
        <f aca="false">IF(OR(A764="",B764=""),"",ROUND((B764-A764)*86400,0))</f>
        <v>825</v>
      </c>
      <c r="K764" s="37" t="n">
        <f aca="false">IF(G764=1,IF(COUNTIFS($C:$C,C764,$G:$G,1,$A:$A,"&gt;="&amp;(A764-FenetreInterm/86400),$A:$A,"&lt;="&amp;A764)&gt;=NbInterm,1,0),"")</f>
        <v>0</v>
      </c>
      <c r="L764" s="37" t="n">
        <f aca="false">IF(G764=1,IF(B764="",0,IF(J764&lt;SeuilFugitive,1,0)),"")</f>
        <v>0</v>
      </c>
      <c r="M764" s="37" t="n">
        <f aca="false">IF(G764=1,IF(B764="",IF((Fin-A764)*24&gt;SeuilFigee,1,0),IF(J764&gt;SeuilFigee*3600,1,0)),"")</f>
        <v>0</v>
      </c>
      <c r="N764" s="0" t="str">
        <f aca="false">IF(G764=1,IF(COUNTIF(H$2:H764,H764)=1,COUNTIF($H:$H,H764),""),"")</f>
        <v/>
      </c>
      <c r="O764" s="0" t="str">
        <f aca="false">IF(G764=1,IF(COUNTIF(I$2:I764,I764)=1,COUNTIF($I:$I,I764),""),"")</f>
        <v/>
      </c>
      <c r="P764" s="38" t="str">
        <f aca="false">IF(G764=1,IF(COUNTIFS(C$2:C764,C764,G$2:G764,1)=1,COUNTIFS($C:$C,C764,$G:$G,1)+ROW()/10000000,""),"")</f>
        <v/>
      </c>
      <c r="Q764" s="0" t="str">
        <f aca="false">IF(K764=1,IF(COUNTIFS(C$2:C764,C764,K$2:K764,1)=1,1,0),"")</f>
        <v/>
      </c>
      <c r="R764" s="0" t="str">
        <f aca="false">IF(M764=1,IF(COUNTIFS(C$2:C764,C764,M$2:M764,1)=1,1,0),"")</f>
        <v/>
      </c>
      <c r="S764" s="0" t="str">
        <f aca="false">IF(L764=1,IF(COUNTIFS(C$2:C764,C764,L$2:L764,1)=1,1,0),"")</f>
        <v/>
      </c>
      <c r="T764" s="38" t="str">
        <f aca="false">IF(N764="","",N764+ROW()/10000000)</f>
        <v/>
      </c>
      <c r="U764" s="36" t="n">
        <f aca="false">IF(G764=1,IF(B764="",1,0),"")</f>
        <v>0</v>
      </c>
    </row>
    <row r="765" customFormat="false" ht="15" hidden="false" customHeight="false" outlineLevel="0" collapsed="false">
      <c r="A765" s="35" t="n">
        <v>46086.6055439815</v>
      </c>
      <c r="B765" s="35" t="n">
        <v>46086.6073611111</v>
      </c>
      <c r="C765" s="36" t="s">
        <v>153</v>
      </c>
      <c r="D765" s="36" t="s">
        <v>154</v>
      </c>
      <c r="E765" s="36" t="s">
        <v>121</v>
      </c>
      <c r="F765" s="36" t="s">
        <v>144</v>
      </c>
      <c r="G765" s="36" t="n">
        <f aca="false">IF(A765="","",IF(AND(A765&gt;=Debut,A765&lt;Fin),1,0))</f>
        <v>1</v>
      </c>
      <c r="H765" s="36" t="n">
        <f aca="false">IF(G765=1,INT(ROUND((A765-Debut)*86400,0)/600),"")</f>
        <v>519</v>
      </c>
      <c r="I765" s="36" t="n">
        <f aca="false">IF(G765=1,INT(ROUND((A765-Debut)*86400,0)/3600),"")</f>
        <v>86</v>
      </c>
      <c r="J765" s="36" t="n">
        <f aca="false">IF(OR(A765="",B765=""),"",ROUND((B765-A765)*86400,0))</f>
        <v>157</v>
      </c>
      <c r="K765" s="37" t="n">
        <f aca="false">IF(G765=1,IF(COUNTIFS($C:$C,C765,$G:$G,1,$A:$A,"&gt;="&amp;(A765-FenetreInterm/86400),$A:$A,"&lt;="&amp;A765)&gt;=NbInterm,1,0),"")</f>
        <v>0</v>
      </c>
      <c r="L765" s="37" t="n">
        <f aca="false">IF(G765=1,IF(B765="",0,IF(J765&lt;SeuilFugitive,1,0)),"")</f>
        <v>0</v>
      </c>
      <c r="M765" s="37" t="n">
        <f aca="false">IF(G765=1,IF(B765="",IF((Fin-A765)*24&gt;SeuilFigee,1,0),IF(J765&gt;SeuilFigee*3600,1,0)),"")</f>
        <v>0</v>
      </c>
      <c r="N765" s="36" t="n">
        <f aca="false">IF(G765=1,IF(COUNTIF(H$2:H765,H765)=1,COUNTIF($H:$H,H765),""),"")</f>
        <v>5</v>
      </c>
      <c r="O765" s="0" t="str">
        <f aca="false">IF(G765=1,IF(COUNTIF(I$2:I765,I765)=1,COUNTIF($I:$I,I765),""),"")</f>
        <v/>
      </c>
      <c r="P765" s="38" t="str">
        <f aca="false">IF(G765=1,IF(COUNTIFS(C$2:C765,C765,G$2:G765,1)=1,COUNTIFS($C:$C,C765,$G:$G,1)+ROW()/10000000,""),"")</f>
        <v/>
      </c>
      <c r="Q765" s="0" t="str">
        <f aca="false">IF(K765=1,IF(COUNTIFS(C$2:C765,C765,K$2:K765,1)=1,1,0),"")</f>
        <v/>
      </c>
      <c r="R765" s="0" t="str">
        <f aca="false">IF(M765=1,IF(COUNTIFS(C$2:C765,C765,M$2:M765,1)=1,1,0),"")</f>
        <v/>
      </c>
      <c r="S765" s="0" t="str">
        <f aca="false">IF(L765=1,IF(COUNTIFS(C$2:C765,C765,L$2:L765,1)=1,1,0),"")</f>
        <v/>
      </c>
      <c r="T765" s="38" t="n">
        <f aca="false">IF(N765="","",N765+ROW()/10000000)</f>
        <v>5.0000765</v>
      </c>
      <c r="U765" s="36" t="n">
        <f aca="false">IF(G765=1,IF(B765="",1,0),"")</f>
        <v>0</v>
      </c>
    </row>
    <row r="766" customFormat="false" ht="15" hidden="false" customHeight="false" outlineLevel="0" collapsed="false">
      <c r="A766" s="35" t="n">
        <v>46086.6072800926</v>
      </c>
      <c r="B766" s="35" t="n">
        <v>46086.6075</v>
      </c>
      <c r="C766" s="36" t="s">
        <v>115</v>
      </c>
      <c r="D766" s="36" t="s">
        <v>116</v>
      </c>
      <c r="E766" s="36" t="s">
        <v>117</v>
      </c>
      <c r="F766" s="36" t="s">
        <v>118</v>
      </c>
      <c r="G766" s="36" t="n">
        <f aca="false">IF(A766="","",IF(AND(A766&gt;=Debut,A766&lt;Fin),1,0))</f>
        <v>1</v>
      </c>
      <c r="H766" s="36" t="n">
        <f aca="false">IF(G766=1,INT(ROUND((A766-Debut)*86400,0)/600),"")</f>
        <v>519</v>
      </c>
      <c r="I766" s="36" t="n">
        <f aca="false">IF(G766=1,INT(ROUND((A766-Debut)*86400,0)/3600),"")</f>
        <v>86</v>
      </c>
      <c r="J766" s="36" t="n">
        <f aca="false">IF(OR(A766="",B766=""),"",ROUND((B766-A766)*86400,0))</f>
        <v>19</v>
      </c>
      <c r="K766" s="37" t="n">
        <f aca="false">IF(G766=1,IF(COUNTIFS($C:$C,C766,$G:$G,1,$A:$A,"&gt;="&amp;(A766-FenetreInterm/86400),$A:$A,"&lt;="&amp;A766)&gt;=NbInterm,1,0),"")</f>
        <v>0</v>
      </c>
      <c r="L766" s="37" t="n">
        <f aca="false">IF(G766=1,IF(B766="",0,IF(J766&lt;SeuilFugitive,1,0)),"")</f>
        <v>0</v>
      </c>
      <c r="M766" s="37" t="n">
        <f aca="false">IF(G766=1,IF(B766="",IF((Fin-A766)*24&gt;SeuilFigee,1,0),IF(J766&gt;SeuilFigee*3600,1,0)),"")</f>
        <v>0</v>
      </c>
      <c r="N766" s="0" t="str">
        <f aca="false">IF(G766=1,IF(COUNTIF(H$2:H766,H766)=1,COUNTIF($H:$H,H766),""),"")</f>
        <v/>
      </c>
      <c r="O766" s="0" t="str">
        <f aca="false">IF(G766=1,IF(COUNTIF(I$2:I766,I766)=1,COUNTIF($I:$I,I766),""),"")</f>
        <v/>
      </c>
      <c r="P766" s="38" t="str">
        <f aca="false">IF(G766=1,IF(COUNTIFS(C$2:C766,C766,G$2:G766,1)=1,COUNTIFS($C:$C,C766,$G:$G,1)+ROW()/10000000,""),"")</f>
        <v/>
      </c>
      <c r="Q766" s="0" t="str">
        <f aca="false">IF(K766=1,IF(COUNTIFS(C$2:C766,C766,K$2:K766,1)=1,1,0),"")</f>
        <v/>
      </c>
      <c r="R766" s="0" t="str">
        <f aca="false">IF(M766=1,IF(COUNTIFS(C$2:C766,C766,M$2:M766,1)=1,1,0),"")</f>
        <v/>
      </c>
      <c r="S766" s="0" t="str">
        <f aca="false">IF(L766=1,IF(COUNTIFS(C$2:C766,C766,L$2:L766,1)=1,1,0),"")</f>
        <v/>
      </c>
      <c r="T766" s="38" t="str">
        <f aca="false">IF(N766="","",N766+ROW()/10000000)</f>
        <v/>
      </c>
      <c r="U766" s="36" t="n">
        <f aca="false">IF(G766=1,IF(B766="",1,0),"")</f>
        <v>0</v>
      </c>
    </row>
    <row r="767" customFormat="false" ht="15" hidden="false" customHeight="false" outlineLevel="0" collapsed="false">
      <c r="A767" s="35" t="n">
        <v>46086.6074768519</v>
      </c>
      <c r="B767" s="35" t="n">
        <v>46086.6075810185</v>
      </c>
      <c r="C767" s="36" t="s">
        <v>115</v>
      </c>
      <c r="D767" s="36" t="s">
        <v>116</v>
      </c>
      <c r="E767" s="36" t="s">
        <v>117</v>
      </c>
      <c r="F767" s="36" t="s">
        <v>118</v>
      </c>
      <c r="G767" s="36" t="n">
        <f aca="false">IF(A767="","",IF(AND(A767&gt;=Debut,A767&lt;Fin),1,0))</f>
        <v>1</v>
      </c>
      <c r="H767" s="36" t="n">
        <f aca="false">IF(G767=1,INT(ROUND((A767-Debut)*86400,0)/600),"")</f>
        <v>519</v>
      </c>
      <c r="I767" s="36" t="n">
        <f aca="false">IF(G767=1,INT(ROUND((A767-Debut)*86400,0)/3600),"")</f>
        <v>86</v>
      </c>
      <c r="J767" s="36" t="n">
        <f aca="false">IF(OR(A767="",B767=""),"",ROUND((B767-A767)*86400,0))</f>
        <v>9</v>
      </c>
      <c r="K767" s="37" t="n">
        <f aca="false">IF(G767=1,IF(COUNTIFS($C:$C,C767,$G:$G,1,$A:$A,"&gt;="&amp;(A767-FenetreInterm/86400),$A:$A,"&lt;="&amp;A767)&gt;=NbInterm,1,0),"")</f>
        <v>0</v>
      </c>
      <c r="L767" s="37" t="n">
        <f aca="false">IF(G767=1,IF(B767="",0,IF(J767&lt;SeuilFugitive,1,0)),"")</f>
        <v>0</v>
      </c>
      <c r="M767" s="37" t="n">
        <f aca="false">IF(G767=1,IF(B767="",IF((Fin-A767)*24&gt;SeuilFigee,1,0),IF(J767&gt;SeuilFigee*3600,1,0)),"")</f>
        <v>0</v>
      </c>
      <c r="N767" s="0" t="str">
        <f aca="false">IF(G767=1,IF(COUNTIF(H$2:H767,H767)=1,COUNTIF($H:$H,H767),""),"")</f>
        <v/>
      </c>
      <c r="O767" s="0" t="str">
        <f aca="false">IF(G767=1,IF(COUNTIF(I$2:I767,I767)=1,COUNTIF($I:$I,I767),""),"")</f>
        <v/>
      </c>
      <c r="P767" s="38" t="str">
        <f aca="false">IF(G767=1,IF(COUNTIFS(C$2:C767,C767,G$2:G767,1)=1,COUNTIFS($C:$C,C767,$G:$G,1)+ROW()/10000000,""),"")</f>
        <v/>
      </c>
      <c r="Q767" s="0" t="str">
        <f aca="false">IF(K767=1,IF(COUNTIFS(C$2:C767,C767,K$2:K767,1)=1,1,0),"")</f>
        <v/>
      </c>
      <c r="R767" s="0" t="str">
        <f aca="false">IF(M767=1,IF(COUNTIFS(C$2:C767,C767,M$2:M767,1)=1,1,0),"")</f>
        <v/>
      </c>
      <c r="S767" s="0" t="str">
        <f aca="false">IF(L767=1,IF(COUNTIFS(C$2:C767,C767,L$2:L767,1)=1,1,0),"")</f>
        <v/>
      </c>
      <c r="T767" s="38" t="str">
        <f aca="false">IF(N767="","",N767+ROW()/10000000)</f>
        <v/>
      </c>
      <c r="U767" s="36" t="n">
        <f aca="false">IF(G767=1,IF(B767="",1,0),"")</f>
        <v>0</v>
      </c>
    </row>
    <row r="768" customFormat="false" ht="15" hidden="false" customHeight="false" outlineLevel="0" collapsed="false">
      <c r="A768" s="35" t="n">
        <v>46086.6077199074</v>
      </c>
      <c r="B768" s="35" t="n">
        <v>46086.6078125</v>
      </c>
      <c r="C768" s="36" t="s">
        <v>115</v>
      </c>
      <c r="D768" s="36" t="s">
        <v>116</v>
      </c>
      <c r="E768" s="36" t="s">
        <v>117</v>
      </c>
      <c r="F768" s="36" t="s">
        <v>118</v>
      </c>
      <c r="G768" s="36" t="n">
        <f aca="false">IF(A768="","",IF(AND(A768&gt;=Debut,A768&lt;Fin),1,0))</f>
        <v>1</v>
      </c>
      <c r="H768" s="36" t="n">
        <f aca="false">IF(G768=1,INT(ROUND((A768-Debut)*86400,0)/600),"")</f>
        <v>519</v>
      </c>
      <c r="I768" s="36" t="n">
        <f aca="false">IF(G768=1,INT(ROUND((A768-Debut)*86400,0)/3600),"")</f>
        <v>86</v>
      </c>
      <c r="J768" s="36" t="n">
        <f aca="false">IF(OR(A768="",B768=""),"",ROUND((B768-A768)*86400,0))</f>
        <v>8</v>
      </c>
      <c r="K768" s="37" t="n">
        <f aca="false">IF(G768=1,IF(COUNTIFS($C:$C,C768,$G:$G,1,$A:$A,"&gt;="&amp;(A768-FenetreInterm/86400),$A:$A,"&lt;="&amp;A768)&gt;=NbInterm,1,0),"")</f>
        <v>1</v>
      </c>
      <c r="L768" s="37" t="n">
        <f aca="false">IF(G768=1,IF(B768="",0,IF(J768&lt;SeuilFugitive,1,0)),"")</f>
        <v>0</v>
      </c>
      <c r="M768" s="37" t="n">
        <f aca="false">IF(G768=1,IF(B768="",IF((Fin-A768)*24&gt;SeuilFigee,1,0),IF(J768&gt;SeuilFigee*3600,1,0)),"")</f>
        <v>0</v>
      </c>
      <c r="N768" s="0" t="str">
        <f aca="false">IF(G768=1,IF(COUNTIF(H$2:H768,H768)=1,COUNTIF($H:$H,H768),""),"")</f>
        <v/>
      </c>
      <c r="O768" s="0" t="str">
        <f aca="false">IF(G768=1,IF(COUNTIF(I$2:I768,I768)=1,COUNTIF($I:$I,I768),""),"")</f>
        <v/>
      </c>
      <c r="P768" s="38" t="str">
        <f aca="false">IF(G768=1,IF(COUNTIFS(C$2:C768,C768,G$2:G768,1)=1,COUNTIFS($C:$C,C768,$G:$G,1)+ROW()/10000000,""),"")</f>
        <v/>
      </c>
      <c r="Q768" s="36" t="n">
        <f aca="false">IF(K768=1,IF(COUNTIFS(C$2:C768,C768,K$2:K768,1)=1,1,0),"")</f>
        <v>0</v>
      </c>
      <c r="R768" s="0" t="str">
        <f aca="false">IF(M768=1,IF(COUNTIFS(C$2:C768,C768,M$2:M768,1)=1,1,0),"")</f>
        <v/>
      </c>
      <c r="S768" s="0" t="str">
        <f aca="false">IF(L768=1,IF(COUNTIFS(C$2:C768,C768,L$2:L768,1)=1,1,0),"")</f>
        <v/>
      </c>
      <c r="T768" s="38" t="str">
        <f aca="false">IF(N768="","",N768+ROW()/10000000)</f>
        <v/>
      </c>
      <c r="U768" s="36" t="n">
        <f aca="false">IF(G768=1,IF(B768="",1,0),"")</f>
        <v>0</v>
      </c>
    </row>
    <row r="769" customFormat="false" ht="15" hidden="false" customHeight="false" outlineLevel="0" collapsed="false">
      <c r="A769" s="35" t="n">
        <v>46086.6078935185</v>
      </c>
      <c r="B769" s="35" t="n">
        <v>46086.6081018519</v>
      </c>
      <c r="C769" s="36" t="s">
        <v>115</v>
      </c>
      <c r="D769" s="36" t="s">
        <v>116</v>
      </c>
      <c r="E769" s="36" t="s">
        <v>117</v>
      </c>
      <c r="F769" s="36" t="s">
        <v>118</v>
      </c>
      <c r="G769" s="36" t="n">
        <f aca="false">IF(A769="","",IF(AND(A769&gt;=Debut,A769&lt;Fin),1,0))</f>
        <v>1</v>
      </c>
      <c r="H769" s="36" t="n">
        <f aca="false">IF(G769=1,INT(ROUND((A769-Debut)*86400,0)/600),"")</f>
        <v>519</v>
      </c>
      <c r="I769" s="36" t="n">
        <f aca="false">IF(G769=1,INT(ROUND((A769-Debut)*86400,0)/3600),"")</f>
        <v>86</v>
      </c>
      <c r="J769" s="36" t="n">
        <f aca="false">IF(OR(A769="",B769=""),"",ROUND((B769-A769)*86400,0))</f>
        <v>18</v>
      </c>
      <c r="K769" s="37" t="n">
        <f aca="false">IF(G769=1,IF(COUNTIFS($C:$C,C769,$G:$G,1,$A:$A,"&gt;="&amp;(A769-FenetreInterm/86400),$A:$A,"&lt;="&amp;A769)&gt;=NbInterm,1,0),"")</f>
        <v>1</v>
      </c>
      <c r="L769" s="37" t="n">
        <f aca="false">IF(G769=1,IF(B769="",0,IF(J769&lt;SeuilFugitive,1,0)),"")</f>
        <v>0</v>
      </c>
      <c r="M769" s="37" t="n">
        <f aca="false">IF(G769=1,IF(B769="",IF((Fin-A769)*24&gt;SeuilFigee,1,0),IF(J769&gt;SeuilFigee*3600,1,0)),"")</f>
        <v>0</v>
      </c>
      <c r="N769" s="0" t="str">
        <f aca="false">IF(G769=1,IF(COUNTIF(H$2:H769,H769)=1,COUNTIF($H:$H,H769),""),"")</f>
        <v/>
      </c>
      <c r="O769" s="0" t="str">
        <f aca="false">IF(G769=1,IF(COUNTIF(I$2:I769,I769)=1,COUNTIF($I:$I,I769),""),"")</f>
        <v/>
      </c>
      <c r="P769" s="38" t="str">
        <f aca="false">IF(G769=1,IF(COUNTIFS(C$2:C769,C769,G$2:G769,1)=1,COUNTIFS($C:$C,C769,$G:$G,1)+ROW()/10000000,""),"")</f>
        <v/>
      </c>
      <c r="Q769" s="36" t="n">
        <f aca="false">IF(K769=1,IF(COUNTIFS(C$2:C769,C769,K$2:K769,1)=1,1,0),"")</f>
        <v>0</v>
      </c>
      <c r="R769" s="0" t="str">
        <f aca="false">IF(M769=1,IF(COUNTIFS(C$2:C769,C769,M$2:M769,1)=1,1,0),"")</f>
        <v/>
      </c>
      <c r="S769" s="0" t="str">
        <f aca="false">IF(L769=1,IF(COUNTIFS(C$2:C769,C769,L$2:L769,1)=1,1,0),"")</f>
        <v/>
      </c>
      <c r="T769" s="38" t="str">
        <f aca="false">IF(N769="","",N769+ROW()/10000000)</f>
        <v/>
      </c>
      <c r="U769" s="36" t="n">
        <f aca="false">IF(G769=1,IF(B769="",1,0),"")</f>
        <v>0</v>
      </c>
    </row>
    <row r="770" customFormat="false" ht="15" hidden="false" customHeight="false" outlineLevel="0" collapsed="false">
      <c r="A770" s="35" t="n">
        <v>46086.6235185185</v>
      </c>
      <c r="B770" s="35" t="n">
        <v>46086.6236226852</v>
      </c>
      <c r="C770" s="36" t="s">
        <v>115</v>
      </c>
      <c r="D770" s="36" t="s">
        <v>116</v>
      </c>
      <c r="E770" s="36" t="s">
        <v>117</v>
      </c>
      <c r="F770" s="36" t="s">
        <v>118</v>
      </c>
      <c r="G770" s="36" t="n">
        <f aca="false">IF(A770="","",IF(AND(A770&gt;=Debut,A770&lt;Fin),1,0))</f>
        <v>1</v>
      </c>
      <c r="H770" s="36" t="n">
        <f aca="false">IF(G770=1,INT(ROUND((A770-Debut)*86400,0)/600),"")</f>
        <v>521</v>
      </c>
      <c r="I770" s="36" t="n">
        <f aca="false">IF(G770=1,INT(ROUND((A770-Debut)*86400,0)/3600),"")</f>
        <v>86</v>
      </c>
      <c r="J770" s="36" t="n">
        <f aca="false">IF(OR(A770="",B770=""),"",ROUND((B770-A770)*86400,0))</f>
        <v>9</v>
      </c>
      <c r="K770" s="37" t="n">
        <f aca="false">IF(G770=1,IF(COUNTIFS($C:$C,C770,$G:$G,1,$A:$A,"&gt;="&amp;(A770-FenetreInterm/86400),$A:$A,"&lt;="&amp;A770)&gt;=NbInterm,1,0),"")</f>
        <v>0</v>
      </c>
      <c r="L770" s="37" t="n">
        <f aca="false">IF(G770=1,IF(B770="",0,IF(J770&lt;SeuilFugitive,1,0)),"")</f>
        <v>0</v>
      </c>
      <c r="M770" s="37" t="n">
        <f aca="false">IF(G770=1,IF(B770="",IF((Fin-A770)*24&gt;SeuilFigee,1,0),IF(J770&gt;SeuilFigee*3600,1,0)),"")</f>
        <v>0</v>
      </c>
      <c r="N770" s="36" t="n">
        <f aca="false">IF(G770=1,IF(COUNTIF(H$2:H770,H770)=1,COUNTIF($H:$H,H770),""),"")</f>
        <v>8</v>
      </c>
      <c r="O770" s="0" t="str">
        <f aca="false">IF(G770=1,IF(COUNTIF(I$2:I770,I770)=1,COUNTIF($I:$I,I770),""),"")</f>
        <v/>
      </c>
      <c r="P770" s="38" t="str">
        <f aca="false">IF(G770=1,IF(COUNTIFS(C$2:C770,C770,G$2:G770,1)=1,COUNTIFS($C:$C,C770,$G:$G,1)+ROW()/10000000,""),"")</f>
        <v/>
      </c>
      <c r="Q770" s="0" t="str">
        <f aca="false">IF(K770=1,IF(COUNTIFS(C$2:C770,C770,K$2:K770,1)=1,1,0),"")</f>
        <v/>
      </c>
      <c r="R770" s="0" t="str">
        <f aca="false">IF(M770=1,IF(COUNTIFS(C$2:C770,C770,M$2:M770,1)=1,1,0),"")</f>
        <v/>
      </c>
      <c r="S770" s="0" t="str">
        <f aca="false">IF(L770=1,IF(COUNTIFS(C$2:C770,C770,L$2:L770,1)=1,1,0),"")</f>
        <v/>
      </c>
      <c r="T770" s="38" t="n">
        <f aca="false">IF(N770="","",N770+ROW()/10000000)</f>
        <v>8.000077</v>
      </c>
      <c r="U770" s="36" t="n">
        <f aca="false">IF(G770=1,IF(B770="",1,0),"")</f>
        <v>0</v>
      </c>
    </row>
    <row r="771" customFormat="false" ht="15" hidden="false" customHeight="false" outlineLevel="0" collapsed="false">
      <c r="A771" s="35" t="n">
        <v>46086.6237731482</v>
      </c>
      <c r="B771" s="35" t="n">
        <v>46086.6238657407</v>
      </c>
      <c r="C771" s="36" t="s">
        <v>115</v>
      </c>
      <c r="D771" s="36" t="s">
        <v>116</v>
      </c>
      <c r="E771" s="36" t="s">
        <v>117</v>
      </c>
      <c r="F771" s="36" t="s">
        <v>118</v>
      </c>
      <c r="G771" s="36" t="n">
        <f aca="false">IF(A771="","",IF(AND(A771&gt;=Debut,A771&lt;Fin),1,0))</f>
        <v>1</v>
      </c>
      <c r="H771" s="36" t="n">
        <f aca="false">IF(G771=1,INT(ROUND((A771-Debut)*86400,0)/600),"")</f>
        <v>521</v>
      </c>
      <c r="I771" s="36" t="n">
        <f aca="false">IF(G771=1,INT(ROUND((A771-Debut)*86400,0)/3600),"")</f>
        <v>86</v>
      </c>
      <c r="J771" s="36" t="n">
        <f aca="false">IF(OR(A771="",B771=""),"",ROUND((B771-A771)*86400,0))</f>
        <v>8</v>
      </c>
      <c r="K771" s="37" t="n">
        <f aca="false">IF(G771=1,IF(COUNTIFS($C:$C,C771,$G:$G,1,$A:$A,"&gt;="&amp;(A771-FenetreInterm/86400),$A:$A,"&lt;="&amp;A771)&gt;=NbInterm,1,0),"")</f>
        <v>0</v>
      </c>
      <c r="L771" s="37" t="n">
        <f aca="false">IF(G771=1,IF(B771="",0,IF(J771&lt;SeuilFugitive,1,0)),"")</f>
        <v>0</v>
      </c>
      <c r="M771" s="37" t="n">
        <f aca="false">IF(G771=1,IF(B771="",IF((Fin-A771)*24&gt;SeuilFigee,1,0),IF(J771&gt;SeuilFigee*3600,1,0)),"")</f>
        <v>0</v>
      </c>
      <c r="N771" s="0" t="str">
        <f aca="false">IF(G771=1,IF(COUNTIF(H$2:H771,H771)=1,COUNTIF($H:$H,H771),""),"")</f>
        <v/>
      </c>
      <c r="O771" s="0" t="str">
        <f aca="false">IF(G771=1,IF(COUNTIF(I$2:I771,I771)=1,COUNTIF($I:$I,I771),""),"")</f>
        <v/>
      </c>
      <c r="P771" s="38" t="str">
        <f aca="false">IF(G771=1,IF(COUNTIFS(C$2:C771,C771,G$2:G771,1)=1,COUNTIFS($C:$C,C771,$G:$G,1)+ROW()/10000000,""),"")</f>
        <v/>
      </c>
      <c r="Q771" s="0" t="str">
        <f aca="false">IF(K771=1,IF(COUNTIFS(C$2:C771,C771,K$2:K771,1)=1,1,0),"")</f>
        <v/>
      </c>
      <c r="R771" s="0" t="str">
        <f aca="false">IF(M771=1,IF(COUNTIFS(C$2:C771,C771,M$2:M771,1)=1,1,0),"")</f>
        <v/>
      </c>
      <c r="S771" s="0" t="str">
        <f aca="false">IF(L771=1,IF(COUNTIFS(C$2:C771,C771,L$2:L771,1)=1,1,0),"")</f>
        <v/>
      </c>
      <c r="T771" s="38" t="str">
        <f aca="false">IF(N771="","",N771+ROW()/10000000)</f>
        <v/>
      </c>
      <c r="U771" s="36" t="n">
        <f aca="false">IF(G771=1,IF(B771="",1,0),"")</f>
        <v>0</v>
      </c>
    </row>
    <row r="772" customFormat="false" ht="15" hidden="false" customHeight="false" outlineLevel="0" collapsed="false">
      <c r="A772" s="35" t="n">
        <v>46086.6239699074</v>
      </c>
      <c r="B772" s="35" t="n">
        <v>46086.6240162037</v>
      </c>
      <c r="C772" s="36" t="s">
        <v>115</v>
      </c>
      <c r="D772" s="36" t="s">
        <v>116</v>
      </c>
      <c r="E772" s="36" t="s">
        <v>117</v>
      </c>
      <c r="F772" s="36" t="s">
        <v>118</v>
      </c>
      <c r="G772" s="36" t="n">
        <f aca="false">IF(A772="","",IF(AND(A772&gt;=Debut,A772&lt;Fin),1,0))</f>
        <v>1</v>
      </c>
      <c r="H772" s="36" t="n">
        <f aca="false">IF(G772=1,INT(ROUND((A772-Debut)*86400,0)/600),"")</f>
        <v>521</v>
      </c>
      <c r="I772" s="36" t="n">
        <f aca="false">IF(G772=1,INT(ROUND((A772-Debut)*86400,0)/3600),"")</f>
        <v>86</v>
      </c>
      <c r="J772" s="36" t="n">
        <f aca="false">IF(OR(A772="",B772=""),"",ROUND((B772-A772)*86400,0))</f>
        <v>4</v>
      </c>
      <c r="K772" s="37" t="n">
        <f aca="false">IF(G772=1,IF(COUNTIFS($C:$C,C772,$G:$G,1,$A:$A,"&gt;="&amp;(A772-FenetreInterm/86400),$A:$A,"&lt;="&amp;A772)&gt;=NbInterm,1,0),"")</f>
        <v>1</v>
      </c>
      <c r="L772" s="37" t="n">
        <f aca="false">IF(G772=1,IF(B772="",0,IF(J772&lt;SeuilFugitive,1,0)),"")</f>
        <v>1</v>
      </c>
      <c r="M772" s="37" t="n">
        <f aca="false">IF(G772=1,IF(B772="",IF((Fin-A772)*24&gt;SeuilFigee,1,0),IF(J772&gt;SeuilFigee*3600,1,0)),"")</f>
        <v>0</v>
      </c>
      <c r="N772" s="0" t="str">
        <f aca="false">IF(G772=1,IF(COUNTIF(H$2:H772,H772)=1,COUNTIF($H:$H,H772),""),"")</f>
        <v/>
      </c>
      <c r="O772" s="0" t="str">
        <f aca="false">IF(G772=1,IF(COUNTIF(I$2:I772,I772)=1,COUNTIF($I:$I,I772),""),"")</f>
        <v/>
      </c>
      <c r="P772" s="38" t="str">
        <f aca="false">IF(G772=1,IF(COUNTIFS(C$2:C772,C772,G$2:G772,1)=1,COUNTIFS($C:$C,C772,$G:$G,1)+ROW()/10000000,""),"")</f>
        <v/>
      </c>
      <c r="Q772" s="36" t="n">
        <f aca="false">IF(K772=1,IF(COUNTIFS(C$2:C772,C772,K$2:K772,1)=1,1,0),"")</f>
        <v>0</v>
      </c>
      <c r="R772" s="0" t="str">
        <f aca="false">IF(M772=1,IF(COUNTIFS(C$2:C772,C772,M$2:M772,1)=1,1,0),"")</f>
        <v/>
      </c>
      <c r="S772" s="36" t="n">
        <f aca="false">IF(L772=1,IF(COUNTIFS(C$2:C772,C772,L$2:L772,1)=1,1,0),"")</f>
        <v>0</v>
      </c>
      <c r="T772" s="38" t="str">
        <f aca="false">IF(N772="","",N772+ROW()/10000000)</f>
        <v/>
      </c>
      <c r="U772" s="36" t="n">
        <f aca="false">IF(G772=1,IF(B772="",1,0),"")</f>
        <v>0</v>
      </c>
    </row>
    <row r="773" customFormat="false" ht="15" hidden="false" customHeight="false" outlineLevel="0" collapsed="false">
      <c r="A773" s="35" t="n">
        <v>46086.6241203704</v>
      </c>
      <c r="B773" s="35" t="n">
        <v>46086.6242592593</v>
      </c>
      <c r="C773" s="36" t="s">
        <v>115</v>
      </c>
      <c r="D773" s="36" t="s">
        <v>116</v>
      </c>
      <c r="E773" s="36" t="s">
        <v>117</v>
      </c>
      <c r="F773" s="36" t="s">
        <v>118</v>
      </c>
      <c r="G773" s="36" t="n">
        <f aca="false">IF(A773="","",IF(AND(A773&gt;=Debut,A773&lt;Fin),1,0))</f>
        <v>1</v>
      </c>
      <c r="H773" s="36" t="n">
        <f aca="false">IF(G773=1,INT(ROUND((A773-Debut)*86400,0)/600),"")</f>
        <v>521</v>
      </c>
      <c r="I773" s="36" t="n">
        <f aca="false">IF(G773=1,INT(ROUND((A773-Debut)*86400,0)/3600),"")</f>
        <v>86</v>
      </c>
      <c r="J773" s="36" t="n">
        <f aca="false">IF(OR(A773="",B773=""),"",ROUND((B773-A773)*86400,0))</f>
        <v>12</v>
      </c>
      <c r="K773" s="37" t="n">
        <f aca="false">IF(G773=1,IF(COUNTIFS($C:$C,C773,$G:$G,1,$A:$A,"&gt;="&amp;(A773-FenetreInterm/86400),$A:$A,"&lt;="&amp;A773)&gt;=NbInterm,1,0),"")</f>
        <v>1</v>
      </c>
      <c r="L773" s="37" t="n">
        <f aca="false">IF(G773=1,IF(B773="",0,IF(J773&lt;SeuilFugitive,1,0)),"")</f>
        <v>0</v>
      </c>
      <c r="M773" s="37" t="n">
        <f aca="false">IF(G773=1,IF(B773="",IF((Fin-A773)*24&gt;SeuilFigee,1,0),IF(J773&gt;SeuilFigee*3600,1,0)),"")</f>
        <v>0</v>
      </c>
      <c r="N773" s="0" t="str">
        <f aca="false">IF(G773=1,IF(COUNTIF(H$2:H773,H773)=1,COUNTIF($H:$H,H773),""),"")</f>
        <v/>
      </c>
      <c r="O773" s="0" t="str">
        <f aca="false">IF(G773=1,IF(COUNTIF(I$2:I773,I773)=1,COUNTIF($I:$I,I773),""),"")</f>
        <v/>
      </c>
      <c r="P773" s="38" t="str">
        <f aca="false">IF(G773=1,IF(COUNTIFS(C$2:C773,C773,G$2:G773,1)=1,COUNTIFS($C:$C,C773,$G:$G,1)+ROW()/10000000,""),"")</f>
        <v/>
      </c>
      <c r="Q773" s="36" t="n">
        <f aca="false">IF(K773=1,IF(COUNTIFS(C$2:C773,C773,K$2:K773,1)=1,1,0),"")</f>
        <v>0</v>
      </c>
      <c r="R773" s="0" t="str">
        <f aca="false">IF(M773=1,IF(COUNTIFS(C$2:C773,C773,M$2:M773,1)=1,1,0),"")</f>
        <v/>
      </c>
      <c r="S773" s="0" t="str">
        <f aca="false">IF(L773=1,IF(COUNTIFS(C$2:C773,C773,L$2:L773,1)=1,1,0),"")</f>
        <v/>
      </c>
      <c r="T773" s="38" t="str">
        <f aca="false">IF(N773="","",N773+ROW()/10000000)</f>
        <v/>
      </c>
      <c r="U773" s="36" t="n">
        <f aca="false">IF(G773=1,IF(B773="",1,0),"")</f>
        <v>0</v>
      </c>
    </row>
    <row r="774" customFormat="false" ht="15" hidden="false" customHeight="false" outlineLevel="0" collapsed="false">
      <c r="A774" s="35" t="n">
        <v>46086.6243171296</v>
      </c>
      <c r="B774" s="35" t="n">
        <v>46086.6246064815</v>
      </c>
      <c r="C774" s="36" t="s">
        <v>115</v>
      </c>
      <c r="D774" s="36" t="s">
        <v>116</v>
      </c>
      <c r="E774" s="36" t="s">
        <v>117</v>
      </c>
      <c r="F774" s="36" t="s">
        <v>118</v>
      </c>
      <c r="G774" s="36" t="n">
        <f aca="false">IF(A774="","",IF(AND(A774&gt;=Debut,A774&lt;Fin),1,0))</f>
        <v>1</v>
      </c>
      <c r="H774" s="36" t="n">
        <f aca="false">IF(G774=1,INT(ROUND((A774-Debut)*86400,0)/600),"")</f>
        <v>521</v>
      </c>
      <c r="I774" s="36" t="n">
        <f aca="false">IF(G774=1,INT(ROUND((A774-Debut)*86400,0)/3600),"")</f>
        <v>86</v>
      </c>
      <c r="J774" s="36" t="n">
        <f aca="false">IF(OR(A774="",B774=""),"",ROUND((B774-A774)*86400,0))</f>
        <v>25</v>
      </c>
      <c r="K774" s="37" t="n">
        <f aca="false">IF(G774=1,IF(COUNTIFS($C:$C,C774,$G:$G,1,$A:$A,"&gt;="&amp;(A774-FenetreInterm/86400),$A:$A,"&lt;="&amp;A774)&gt;=NbInterm,1,0),"")</f>
        <v>1</v>
      </c>
      <c r="L774" s="37" t="n">
        <f aca="false">IF(G774=1,IF(B774="",0,IF(J774&lt;SeuilFugitive,1,0)),"")</f>
        <v>0</v>
      </c>
      <c r="M774" s="37" t="n">
        <f aca="false">IF(G774=1,IF(B774="",IF((Fin-A774)*24&gt;SeuilFigee,1,0),IF(J774&gt;SeuilFigee*3600,1,0)),"")</f>
        <v>0</v>
      </c>
      <c r="N774" s="0" t="str">
        <f aca="false">IF(G774=1,IF(COUNTIF(H$2:H774,H774)=1,COUNTIF($H:$H,H774),""),"")</f>
        <v/>
      </c>
      <c r="O774" s="0" t="str">
        <f aca="false">IF(G774=1,IF(COUNTIF(I$2:I774,I774)=1,COUNTIF($I:$I,I774),""),"")</f>
        <v/>
      </c>
      <c r="P774" s="38" t="str">
        <f aca="false">IF(G774=1,IF(COUNTIFS(C$2:C774,C774,G$2:G774,1)=1,COUNTIFS($C:$C,C774,$G:$G,1)+ROW()/10000000,""),"")</f>
        <v/>
      </c>
      <c r="Q774" s="36" t="n">
        <f aca="false">IF(K774=1,IF(COUNTIFS(C$2:C774,C774,K$2:K774,1)=1,1,0),"")</f>
        <v>0</v>
      </c>
      <c r="R774" s="0" t="str">
        <f aca="false">IF(M774=1,IF(COUNTIFS(C$2:C774,C774,M$2:M774,1)=1,1,0),"")</f>
        <v/>
      </c>
      <c r="S774" s="0" t="str">
        <f aca="false">IF(L774=1,IF(COUNTIFS(C$2:C774,C774,L$2:L774,1)=1,1,0),"")</f>
        <v/>
      </c>
      <c r="T774" s="38" t="str">
        <f aca="false">IF(N774="","",N774+ROW()/10000000)</f>
        <v/>
      </c>
      <c r="U774" s="36" t="n">
        <f aca="false">IF(G774=1,IF(B774="",1,0),"")</f>
        <v>0</v>
      </c>
    </row>
    <row r="775" customFormat="false" ht="15" hidden="false" customHeight="false" outlineLevel="0" collapsed="false">
      <c r="A775" s="35" t="n">
        <v>46086.624537037</v>
      </c>
      <c r="B775" s="35" t="n">
        <v>46086.6246412037</v>
      </c>
      <c r="C775" s="36" t="s">
        <v>115</v>
      </c>
      <c r="D775" s="36" t="s">
        <v>116</v>
      </c>
      <c r="E775" s="36" t="s">
        <v>117</v>
      </c>
      <c r="F775" s="36" t="s">
        <v>118</v>
      </c>
      <c r="G775" s="36" t="n">
        <f aca="false">IF(A775="","",IF(AND(A775&gt;=Debut,A775&lt;Fin),1,0))</f>
        <v>1</v>
      </c>
      <c r="H775" s="36" t="n">
        <f aca="false">IF(G775=1,INT(ROUND((A775-Debut)*86400,0)/600),"")</f>
        <v>521</v>
      </c>
      <c r="I775" s="36" t="n">
        <f aca="false">IF(G775=1,INT(ROUND((A775-Debut)*86400,0)/3600),"")</f>
        <v>86</v>
      </c>
      <c r="J775" s="36" t="n">
        <f aca="false">IF(OR(A775="",B775=""),"",ROUND((B775-A775)*86400,0))</f>
        <v>9</v>
      </c>
      <c r="K775" s="37" t="n">
        <f aca="false">IF(G775=1,IF(COUNTIFS($C:$C,C775,$G:$G,1,$A:$A,"&gt;="&amp;(A775-FenetreInterm/86400),$A:$A,"&lt;="&amp;A775)&gt;=NbInterm,1,0),"")</f>
        <v>1</v>
      </c>
      <c r="L775" s="37" t="n">
        <f aca="false">IF(G775=1,IF(B775="",0,IF(J775&lt;SeuilFugitive,1,0)),"")</f>
        <v>0</v>
      </c>
      <c r="M775" s="37" t="n">
        <f aca="false">IF(G775=1,IF(B775="",IF((Fin-A775)*24&gt;SeuilFigee,1,0),IF(J775&gt;SeuilFigee*3600,1,0)),"")</f>
        <v>0</v>
      </c>
      <c r="N775" s="0" t="str">
        <f aca="false">IF(G775=1,IF(COUNTIF(H$2:H775,H775)=1,COUNTIF($H:$H,H775),""),"")</f>
        <v/>
      </c>
      <c r="O775" s="0" t="str">
        <f aca="false">IF(G775=1,IF(COUNTIF(I$2:I775,I775)=1,COUNTIF($I:$I,I775),""),"")</f>
        <v/>
      </c>
      <c r="P775" s="38" t="str">
        <f aca="false">IF(G775=1,IF(COUNTIFS(C$2:C775,C775,G$2:G775,1)=1,COUNTIFS($C:$C,C775,$G:$G,1)+ROW()/10000000,""),"")</f>
        <v/>
      </c>
      <c r="Q775" s="36" t="n">
        <f aca="false">IF(K775=1,IF(COUNTIFS(C$2:C775,C775,K$2:K775,1)=1,1,0),"")</f>
        <v>0</v>
      </c>
      <c r="R775" s="0" t="str">
        <f aca="false">IF(M775=1,IF(COUNTIFS(C$2:C775,C775,M$2:M775,1)=1,1,0),"")</f>
        <v/>
      </c>
      <c r="S775" s="0" t="str">
        <f aca="false">IF(L775=1,IF(COUNTIFS(C$2:C775,C775,L$2:L775,1)=1,1,0),"")</f>
        <v/>
      </c>
      <c r="T775" s="38" t="str">
        <f aca="false">IF(N775="","",N775+ROW()/10000000)</f>
        <v/>
      </c>
      <c r="U775" s="36" t="n">
        <f aca="false">IF(G775=1,IF(B775="",1,0),"")</f>
        <v>0</v>
      </c>
    </row>
    <row r="776" customFormat="false" ht="15" hidden="false" customHeight="false" outlineLevel="0" collapsed="false">
      <c r="A776" s="35" t="n">
        <v>46086.6247685185</v>
      </c>
      <c r="B776" s="35" t="n">
        <v>46086.6250462963</v>
      </c>
      <c r="C776" s="36" t="s">
        <v>115</v>
      </c>
      <c r="D776" s="36" t="s">
        <v>116</v>
      </c>
      <c r="E776" s="36" t="s">
        <v>117</v>
      </c>
      <c r="F776" s="36" t="s">
        <v>118</v>
      </c>
      <c r="G776" s="36" t="n">
        <f aca="false">IF(A776="","",IF(AND(A776&gt;=Debut,A776&lt;Fin),1,0))</f>
        <v>1</v>
      </c>
      <c r="H776" s="36" t="n">
        <f aca="false">IF(G776=1,INT(ROUND((A776-Debut)*86400,0)/600),"")</f>
        <v>521</v>
      </c>
      <c r="I776" s="36" t="n">
        <f aca="false">IF(G776=1,INT(ROUND((A776-Debut)*86400,0)/3600),"")</f>
        <v>86</v>
      </c>
      <c r="J776" s="36" t="n">
        <f aca="false">IF(OR(A776="",B776=""),"",ROUND((B776-A776)*86400,0))</f>
        <v>24</v>
      </c>
      <c r="K776" s="37" t="n">
        <f aca="false">IF(G776=1,IF(COUNTIFS($C:$C,C776,$G:$G,1,$A:$A,"&gt;="&amp;(A776-FenetreInterm/86400),$A:$A,"&lt;="&amp;A776)&gt;=NbInterm,1,0),"")</f>
        <v>1</v>
      </c>
      <c r="L776" s="37" t="n">
        <f aca="false">IF(G776=1,IF(B776="",0,IF(J776&lt;SeuilFugitive,1,0)),"")</f>
        <v>0</v>
      </c>
      <c r="M776" s="37" t="n">
        <f aca="false">IF(G776=1,IF(B776="",IF((Fin-A776)*24&gt;SeuilFigee,1,0),IF(J776&gt;SeuilFigee*3600,1,0)),"")</f>
        <v>0</v>
      </c>
      <c r="N776" s="0" t="str">
        <f aca="false">IF(G776=1,IF(COUNTIF(H$2:H776,H776)=1,COUNTIF($H:$H,H776),""),"")</f>
        <v/>
      </c>
      <c r="O776" s="0" t="str">
        <f aca="false">IF(G776=1,IF(COUNTIF(I$2:I776,I776)=1,COUNTIF($I:$I,I776),""),"")</f>
        <v/>
      </c>
      <c r="P776" s="38" t="str">
        <f aca="false">IF(G776=1,IF(COUNTIFS(C$2:C776,C776,G$2:G776,1)=1,COUNTIFS($C:$C,C776,$G:$G,1)+ROW()/10000000,""),"")</f>
        <v/>
      </c>
      <c r="Q776" s="36" t="n">
        <f aca="false">IF(K776=1,IF(COUNTIFS(C$2:C776,C776,K$2:K776,1)=1,1,0),"")</f>
        <v>0</v>
      </c>
      <c r="R776" s="0" t="str">
        <f aca="false">IF(M776=1,IF(COUNTIFS(C$2:C776,C776,M$2:M776,1)=1,1,0),"")</f>
        <v/>
      </c>
      <c r="S776" s="0" t="str">
        <f aca="false">IF(L776=1,IF(COUNTIFS(C$2:C776,C776,L$2:L776,1)=1,1,0),"")</f>
        <v/>
      </c>
      <c r="T776" s="38" t="str">
        <f aca="false">IF(N776="","",N776+ROW()/10000000)</f>
        <v/>
      </c>
      <c r="U776" s="36" t="n">
        <f aca="false">IF(G776=1,IF(B776="",1,0),"")</f>
        <v>0</v>
      </c>
    </row>
    <row r="777" customFormat="false" ht="15" hidden="false" customHeight="false" outlineLevel="0" collapsed="false">
      <c r="A777" s="35" t="n">
        <v>46086.6248842593</v>
      </c>
      <c r="B777" s="35" t="n">
        <v>46086.6250231482</v>
      </c>
      <c r="C777" s="36" t="s">
        <v>115</v>
      </c>
      <c r="D777" s="36" t="s">
        <v>116</v>
      </c>
      <c r="E777" s="36" t="s">
        <v>117</v>
      </c>
      <c r="F777" s="36" t="s">
        <v>118</v>
      </c>
      <c r="G777" s="36" t="n">
        <f aca="false">IF(A777="","",IF(AND(A777&gt;=Debut,A777&lt;Fin),1,0))</f>
        <v>1</v>
      </c>
      <c r="H777" s="36" t="n">
        <f aca="false">IF(G777=1,INT(ROUND((A777-Debut)*86400,0)/600),"")</f>
        <v>521</v>
      </c>
      <c r="I777" s="36" t="n">
        <f aca="false">IF(G777=1,INT(ROUND((A777-Debut)*86400,0)/3600),"")</f>
        <v>86</v>
      </c>
      <c r="J777" s="36" t="n">
        <f aca="false">IF(OR(A777="",B777=""),"",ROUND((B777-A777)*86400,0))</f>
        <v>12</v>
      </c>
      <c r="K777" s="37" t="n">
        <f aca="false">IF(G777=1,IF(COUNTIFS($C:$C,C777,$G:$G,1,$A:$A,"&gt;="&amp;(A777-FenetreInterm/86400),$A:$A,"&lt;="&amp;A777)&gt;=NbInterm,1,0),"")</f>
        <v>1</v>
      </c>
      <c r="L777" s="37" t="n">
        <f aca="false">IF(G777=1,IF(B777="",0,IF(J777&lt;SeuilFugitive,1,0)),"")</f>
        <v>0</v>
      </c>
      <c r="M777" s="37" t="n">
        <f aca="false">IF(G777=1,IF(B777="",IF((Fin-A777)*24&gt;SeuilFigee,1,0),IF(J777&gt;SeuilFigee*3600,1,0)),"")</f>
        <v>0</v>
      </c>
      <c r="N777" s="0" t="str">
        <f aca="false">IF(G777=1,IF(COUNTIF(H$2:H777,H777)=1,COUNTIF($H:$H,H777),""),"")</f>
        <v/>
      </c>
      <c r="O777" s="0" t="str">
        <f aca="false">IF(G777=1,IF(COUNTIF(I$2:I777,I777)=1,COUNTIF($I:$I,I777),""),"")</f>
        <v/>
      </c>
      <c r="P777" s="38" t="str">
        <f aca="false">IF(G777=1,IF(COUNTIFS(C$2:C777,C777,G$2:G777,1)=1,COUNTIFS($C:$C,C777,$G:$G,1)+ROW()/10000000,""),"")</f>
        <v/>
      </c>
      <c r="Q777" s="36" t="n">
        <f aca="false">IF(K777=1,IF(COUNTIFS(C$2:C777,C777,K$2:K777,1)=1,1,0),"")</f>
        <v>0</v>
      </c>
      <c r="R777" s="0" t="str">
        <f aca="false">IF(M777=1,IF(COUNTIFS(C$2:C777,C777,M$2:M777,1)=1,1,0),"")</f>
        <v/>
      </c>
      <c r="S777" s="0" t="str">
        <f aca="false">IF(L777=1,IF(COUNTIFS(C$2:C777,C777,L$2:L777,1)=1,1,0),"")</f>
        <v/>
      </c>
      <c r="T777" s="38" t="str">
        <f aca="false">IF(N777="","",N777+ROW()/10000000)</f>
        <v/>
      </c>
      <c r="U777" s="36" t="n">
        <f aca="false">IF(G777=1,IF(B777="",1,0),"")</f>
        <v>0</v>
      </c>
    </row>
    <row r="778" customFormat="false" ht="15" hidden="false" customHeight="false" outlineLevel="0" collapsed="false">
      <c r="A778" s="35" t="n">
        <v>46086.6250694445</v>
      </c>
      <c r="B778" s="35" t="n">
        <v>46086.6251736111</v>
      </c>
      <c r="C778" s="36" t="s">
        <v>115</v>
      </c>
      <c r="D778" s="36" t="s">
        <v>116</v>
      </c>
      <c r="E778" s="36" t="s">
        <v>117</v>
      </c>
      <c r="F778" s="36" t="s">
        <v>118</v>
      </c>
      <c r="G778" s="36" t="n">
        <f aca="false">IF(A778="","",IF(AND(A778&gt;=Debut,A778&lt;Fin),1,0))</f>
        <v>1</v>
      </c>
      <c r="H778" s="36" t="n">
        <f aca="false">IF(G778=1,INT(ROUND((A778-Debut)*86400,0)/600),"")</f>
        <v>522</v>
      </c>
      <c r="I778" s="36" t="n">
        <f aca="false">IF(G778=1,INT(ROUND((A778-Debut)*86400,0)/3600),"")</f>
        <v>87</v>
      </c>
      <c r="J778" s="36" t="n">
        <f aca="false">IF(OR(A778="",B778=""),"",ROUND((B778-A778)*86400,0))</f>
        <v>9</v>
      </c>
      <c r="K778" s="37" t="n">
        <f aca="false">IF(G778=1,IF(COUNTIFS($C:$C,C778,$G:$G,1,$A:$A,"&gt;="&amp;(A778-FenetreInterm/86400),$A:$A,"&lt;="&amp;A778)&gt;=NbInterm,1,0),"")</f>
        <v>1</v>
      </c>
      <c r="L778" s="37" t="n">
        <f aca="false">IF(G778=1,IF(B778="",0,IF(J778&lt;SeuilFugitive,1,0)),"")</f>
        <v>0</v>
      </c>
      <c r="M778" s="37" t="n">
        <f aca="false">IF(G778=1,IF(B778="",IF((Fin-A778)*24&gt;SeuilFigee,1,0),IF(J778&gt;SeuilFigee*3600,1,0)),"")</f>
        <v>0</v>
      </c>
      <c r="N778" s="36" t="n">
        <f aca="false">IF(G778=1,IF(COUNTIF(H$2:H778,H778)=1,COUNTIF($H:$H,H778),""),"")</f>
        <v>3</v>
      </c>
      <c r="O778" s="36" t="n">
        <f aca="false">IF(G778=1,IF(COUNTIF(I$2:I778,I778)=1,COUNTIF($I:$I,I778),""),"")</f>
        <v>7</v>
      </c>
      <c r="P778" s="38" t="str">
        <f aca="false">IF(G778=1,IF(COUNTIFS(C$2:C778,C778,G$2:G778,1)=1,COUNTIFS($C:$C,C778,$G:$G,1)+ROW()/10000000,""),"")</f>
        <v/>
      </c>
      <c r="Q778" s="36" t="n">
        <f aca="false">IF(K778=1,IF(COUNTIFS(C$2:C778,C778,K$2:K778,1)=1,1,0),"")</f>
        <v>0</v>
      </c>
      <c r="R778" s="0" t="str">
        <f aca="false">IF(M778=1,IF(COUNTIFS(C$2:C778,C778,M$2:M778,1)=1,1,0),"")</f>
        <v/>
      </c>
      <c r="S778" s="0" t="str">
        <f aca="false">IF(L778=1,IF(COUNTIFS(C$2:C778,C778,L$2:L778,1)=1,1,0),"")</f>
        <v/>
      </c>
      <c r="T778" s="38" t="n">
        <f aca="false">IF(N778="","",N778+ROW()/10000000)</f>
        <v>3.0000778</v>
      </c>
      <c r="U778" s="36" t="n">
        <f aca="false">IF(G778=1,IF(B778="",1,0),"")</f>
        <v>0</v>
      </c>
    </row>
    <row r="779" customFormat="false" ht="15" hidden="false" customHeight="false" outlineLevel="0" collapsed="false">
      <c r="A779" s="35" t="n">
        <v>46086.6283796296</v>
      </c>
      <c r="B779" s="35" t="n">
        <v>46086.6302083333</v>
      </c>
      <c r="C779" s="36" t="s">
        <v>138</v>
      </c>
      <c r="D779" s="36" t="s">
        <v>139</v>
      </c>
      <c r="E779" s="36" t="s">
        <v>128</v>
      </c>
      <c r="F779" s="36" t="s">
        <v>118</v>
      </c>
      <c r="G779" s="36" t="n">
        <f aca="false">IF(A779="","",IF(AND(A779&gt;=Debut,A779&lt;Fin),1,0))</f>
        <v>1</v>
      </c>
      <c r="H779" s="36" t="n">
        <f aca="false">IF(G779=1,INT(ROUND((A779-Debut)*86400,0)/600),"")</f>
        <v>522</v>
      </c>
      <c r="I779" s="36" t="n">
        <f aca="false">IF(G779=1,INT(ROUND((A779-Debut)*86400,0)/3600),"")</f>
        <v>87</v>
      </c>
      <c r="J779" s="36" t="n">
        <f aca="false">IF(OR(A779="",B779=""),"",ROUND((B779-A779)*86400,0))</f>
        <v>158</v>
      </c>
      <c r="K779" s="37" t="n">
        <f aca="false">IF(G779=1,IF(COUNTIFS($C:$C,C779,$G:$G,1,$A:$A,"&gt;="&amp;(A779-FenetreInterm/86400),$A:$A,"&lt;="&amp;A779)&gt;=NbInterm,1,0),"")</f>
        <v>0</v>
      </c>
      <c r="L779" s="37" t="n">
        <f aca="false">IF(G779=1,IF(B779="",0,IF(J779&lt;SeuilFugitive,1,0)),"")</f>
        <v>0</v>
      </c>
      <c r="M779" s="37" t="n">
        <f aca="false">IF(G779=1,IF(B779="",IF((Fin-A779)*24&gt;SeuilFigee,1,0),IF(J779&gt;SeuilFigee*3600,1,0)),"")</f>
        <v>0</v>
      </c>
      <c r="N779" s="0" t="str">
        <f aca="false">IF(G779=1,IF(COUNTIF(H$2:H779,H779)=1,COUNTIF($H:$H,H779),""),"")</f>
        <v/>
      </c>
      <c r="O779" s="0" t="str">
        <f aca="false">IF(G779=1,IF(COUNTIF(I$2:I779,I779)=1,COUNTIF($I:$I,I779),""),"")</f>
        <v/>
      </c>
      <c r="P779" s="38" t="str">
        <f aca="false">IF(G779=1,IF(COUNTIFS(C$2:C779,C779,G$2:G779,1)=1,COUNTIFS($C:$C,C779,$G:$G,1)+ROW()/10000000,""),"")</f>
        <v/>
      </c>
      <c r="Q779" s="0" t="str">
        <f aca="false">IF(K779=1,IF(COUNTIFS(C$2:C779,C779,K$2:K779,1)=1,1,0),"")</f>
        <v/>
      </c>
      <c r="R779" s="0" t="str">
        <f aca="false">IF(M779=1,IF(COUNTIFS(C$2:C779,C779,M$2:M779,1)=1,1,0),"")</f>
        <v/>
      </c>
      <c r="S779" s="0" t="str">
        <f aca="false">IF(L779=1,IF(COUNTIFS(C$2:C779,C779,L$2:L779,1)=1,1,0),"")</f>
        <v/>
      </c>
      <c r="T779" s="38" t="str">
        <f aca="false">IF(N779="","",N779+ROW()/10000000)</f>
        <v/>
      </c>
      <c r="U779" s="36" t="n">
        <f aca="false">IF(G779=1,IF(B779="",1,0),"")</f>
        <v>0</v>
      </c>
    </row>
    <row r="780" customFormat="false" ht="15" hidden="false" customHeight="false" outlineLevel="0" collapsed="false">
      <c r="A780" s="35" t="n">
        <v>46086.6308564815</v>
      </c>
      <c r="B780" s="35" t="n">
        <v>46086.6328125</v>
      </c>
      <c r="C780" s="36" t="s">
        <v>138</v>
      </c>
      <c r="D780" s="36" t="s">
        <v>139</v>
      </c>
      <c r="E780" s="36" t="s">
        <v>128</v>
      </c>
      <c r="F780" s="36" t="s">
        <v>118</v>
      </c>
      <c r="G780" s="36" t="n">
        <f aca="false">IF(A780="","",IF(AND(A780&gt;=Debut,A780&lt;Fin),1,0))</f>
        <v>1</v>
      </c>
      <c r="H780" s="36" t="n">
        <f aca="false">IF(G780=1,INT(ROUND((A780-Debut)*86400,0)/600),"")</f>
        <v>522</v>
      </c>
      <c r="I780" s="36" t="n">
        <f aca="false">IF(G780=1,INT(ROUND((A780-Debut)*86400,0)/3600),"")</f>
        <v>87</v>
      </c>
      <c r="J780" s="36" t="n">
        <f aca="false">IF(OR(A780="",B780=""),"",ROUND((B780-A780)*86400,0))</f>
        <v>169</v>
      </c>
      <c r="K780" s="37" t="n">
        <f aca="false">IF(G780=1,IF(COUNTIFS($C:$C,C780,$G:$G,1,$A:$A,"&gt;="&amp;(A780-FenetreInterm/86400),$A:$A,"&lt;="&amp;A780)&gt;=NbInterm,1,0),"")</f>
        <v>0</v>
      </c>
      <c r="L780" s="37" t="n">
        <f aca="false">IF(G780=1,IF(B780="",0,IF(J780&lt;SeuilFugitive,1,0)),"")</f>
        <v>0</v>
      </c>
      <c r="M780" s="37" t="n">
        <f aca="false">IF(G780=1,IF(B780="",IF((Fin-A780)*24&gt;SeuilFigee,1,0),IF(J780&gt;SeuilFigee*3600,1,0)),"")</f>
        <v>0</v>
      </c>
      <c r="N780" s="0" t="str">
        <f aca="false">IF(G780=1,IF(COUNTIF(H$2:H780,H780)=1,COUNTIF($H:$H,H780),""),"")</f>
        <v/>
      </c>
      <c r="O780" s="0" t="str">
        <f aca="false">IF(G780=1,IF(COUNTIF(I$2:I780,I780)=1,COUNTIF($I:$I,I780),""),"")</f>
        <v/>
      </c>
      <c r="P780" s="38" t="str">
        <f aca="false">IF(G780=1,IF(COUNTIFS(C$2:C780,C780,G$2:G780,1)=1,COUNTIFS($C:$C,C780,$G:$G,1)+ROW()/10000000,""),"")</f>
        <v/>
      </c>
      <c r="Q780" s="0" t="str">
        <f aca="false">IF(K780=1,IF(COUNTIFS(C$2:C780,C780,K$2:K780,1)=1,1,0),"")</f>
        <v/>
      </c>
      <c r="R780" s="0" t="str">
        <f aca="false">IF(M780=1,IF(COUNTIFS(C$2:C780,C780,M$2:M780,1)=1,1,0),"")</f>
        <v/>
      </c>
      <c r="S780" s="0" t="str">
        <f aca="false">IF(L780=1,IF(COUNTIFS(C$2:C780,C780,L$2:L780,1)=1,1,0),"")</f>
        <v/>
      </c>
      <c r="T780" s="38" t="str">
        <f aca="false">IF(N780="","",N780+ROW()/10000000)</f>
        <v/>
      </c>
      <c r="U780" s="36" t="n">
        <f aca="false">IF(G780=1,IF(B780="",1,0),"")</f>
        <v>0</v>
      </c>
    </row>
    <row r="781" customFormat="false" ht="15" hidden="false" customHeight="false" outlineLevel="0" collapsed="false">
      <c r="A781" s="35" t="n">
        <v>46086.6488078704</v>
      </c>
      <c r="B781" s="35" t="n">
        <v>46086.6578240741</v>
      </c>
      <c r="C781" s="36" t="s">
        <v>142</v>
      </c>
      <c r="D781" s="36" t="s">
        <v>143</v>
      </c>
      <c r="E781" s="36" t="s">
        <v>121</v>
      </c>
      <c r="F781" s="36" t="s">
        <v>144</v>
      </c>
      <c r="G781" s="36" t="n">
        <f aca="false">IF(A781="","",IF(AND(A781&gt;=Debut,A781&lt;Fin),1,0))</f>
        <v>1</v>
      </c>
      <c r="H781" s="36" t="n">
        <f aca="false">IF(G781=1,INT(ROUND((A781-Debut)*86400,0)/600),"")</f>
        <v>525</v>
      </c>
      <c r="I781" s="36" t="n">
        <f aca="false">IF(G781=1,INT(ROUND((A781-Debut)*86400,0)/3600),"")</f>
        <v>87</v>
      </c>
      <c r="J781" s="36" t="n">
        <f aca="false">IF(OR(A781="",B781=""),"",ROUND((B781-A781)*86400,0))</f>
        <v>779</v>
      </c>
      <c r="K781" s="37" t="n">
        <f aca="false">IF(G781=1,IF(COUNTIFS($C:$C,C781,$G:$G,1,$A:$A,"&gt;="&amp;(A781-FenetreInterm/86400),$A:$A,"&lt;="&amp;A781)&gt;=NbInterm,1,0),"")</f>
        <v>0</v>
      </c>
      <c r="L781" s="37" t="n">
        <f aca="false">IF(G781=1,IF(B781="",0,IF(J781&lt;SeuilFugitive,1,0)),"")</f>
        <v>0</v>
      </c>
      <c r="M781" s="37" t="n">
        <f aca="false">IF(G781=1,IF(B781="",IF((Fin-A781)*24&gt;SeuilFigee,1,0),IF(J781&gt;SeuilFigee*3600,1,0)),"")</f>
        <v>0</v>
      </c>
      <c r="N781" s="36" t="n">
        <f aca="false">IF(G781=1,IF(COUNTIF(H$2:H781,H781)=1,COUNTIF($H:$H,H781),""),"")</f>
        <v>3</v>
      </c>
      <c r="O781" s="0" t="str">
        <f aca="false">IF(G781=1,IF(COUNTIF(I$2:I781,I781)=1,COUNTIF($I:$I,I781),""),"")</f>
        <v/>
      </c>
      <c r="P781" s="38" t="str">
        <f aca="false">IF(G781=1,IF(COUNTIFS(C$2:C781,C781,G$2:G781,1)=1,COUNTIFS($C:$C,C781,$G:$G,1)+ROW()/10000000,""),"")</f>
        <v/>
      </c>
      <c r="Q781" s="0" t="str">
        <f aca="false">IF(K781=1,IF(COUNTIFS(C$2:C781,C781,K$2:K781,1)=1,1,0),"")</f>
        <v/>
      </c>
      <c r="R781" s="0" t="str">
        <f aca="false">IF(M781=1,IF(COUNTIFS(C$2:C781,C781,M$2:M781,1)=1,1,0),"")</f>
        <v/>
      </c>
      <c r="S781" s="0" t="str">
        <f aca="false">IF(L781=1,IF(COUNTIFS(C$2:C781,C781,L$2:L781,1)=1,1,0),"")</f>
        <v/>
      </c>
      <c r="T781" s="38" t="n">
        <f aca="false">IF(N781="","",N781+ROW()/10000000)</f>
        <v>3.0000781</v>
      </c>
      <c r="U781" s="36" t="n">
        <f aca="false">IF(G781=1,IF(B781="",1,0),"")</f>
        <v>0</v>
      </c>
    </row>
    <row r="782" customFormat="false" ht="15" hidden="false" customHeight="false" outlineLevel="0" collapsed="false">
      <c r="A782" s="35" t="n">
        <v>46086.6494097222</v>
      </c>
      <c r="B782" s="35" t="n">
        <v>46086.6582060185</v>
      </c>
      <c r="C782" s="36" t="s">
        <v>145</v>
      </c>
      <c r="D782" s="36" t="s">
        <v>146</v>
      </c>
      <c r="E782" s="36" t="s">
        <v>121</v>
      </c>
      <c r="F782" s="36" t="s">
        <v>144</v>
      </c>
      <c r="G782" s="36" t="n">
        <f aca="false">IF(A782="","",IF(AND(A782&gt;=Debut,A782&lt;Fin),1,0))</f>
        <v>1</v>
      </c>
      <c r="H782" s="36" t="n">
        <f aca="false">IF(G782=1,INT(ROUND((A782-Debut)*86400,0)/600),"")</f>
        <v>525</v>
      </c>
      <c r="I782" s="36" t="n">
        <f aca="false">IF(G782=1,INT(ROUND((A782-Debut)*86400,0)/3600),"")</f>
        <v>87</v>
      </c>
      <c r="J782" s="36" t="n">
        <f aca="false">IF(OR(A782="",B782=""),"",ROUND((B782-A782)*86400,0))</f>
        <v>760</v>
      </c>
      <c r="K782" s="37" t="n">
        <f aca="false">IF(G782=1,IF(COUNTIFS($C:$C,C782,$G:$G,1,$A:$A,"&gt;="&amp;(A782-FenetreInterm/86400),$A:$A,"&lt;="&amp;A782)&gt;=NbInterm,1,0),"")</f>
        <v>0</v>
      </c>
      <c r="L782" s="37" t="n">
        <f aca="false">IF(G782=1,IF(B782="",0,IF(J782&lt;SeuilFugitive,1,0)),"")</f>
        <v>0</v>
      </c>
      <c r="M782" s="37" t="n">
        <f aca="false">IF(G782=1,IF(B782="",IF((Fin-A782)*24&gt;SeuilFigee,1,0),IF(J782&gt;SeuilFigee*3600,1,0)),"")</f>
        <v>0</v>
      </c>
      <c r="N782" s="0" t="str">
        <f aca="false">IF(G782=1,IF(COUNTIF(H$2:H782,H782)=1,COUNTIF($H:$H,H782),""),"")</f>
        <v/>
      </c>
      <c r="O782" s="0" t="str">
        <f aca="false">IF(G782=1,IF(COUNTIF(I$2:I782,I782)=1,COUNTIF($I:$I,I782),""),"")</f>
        <v/>
      </c>
      <c r="P782" s="38" t="str">
        <f aca="false">IF(G782=1,IF(COUNTIFS(C$2:C782,C782,G$2:G782,1)=1,COUNTIFS($C:$C,C782,$G:$G,1)+ROW()/10000000,""),"")</f>
        <v/>
      </c>
      <c r="Q782" s="0" t="str">
        <f aca="false">IF(K782=1,IF(COUNTIFS(C$2:C782,C782,K$2:K782,1)=1,1,0),"")</f>
        <v/>
      </c>
      <c r="R782" s="0" t="str">
        <f aca="false">IF(M782=1,IF(COUNTIFS(C$2:C782,C782,M$2:M782,1)=1,1,0),"")</f>
        <v/>
      </c>
      <c r="S782" s="0" t="str">
        <f aca="false">IF(L782=1,IF(COUNTIFS(C$2:C782,C782,L$2:L782,1)=1,1,0),"")</f>
        <v/>
      </c>
      <c r="T782" s="38" t="str">
        <f aca="false">IF(N782="","",N782+ROW()/10000000)</f>
        <v/>
      </c>
      <c r="U782" s="36" t="n">
        <f aca="false">IF(G782=1,IF(B782="",1,0),"")</f>
        <v>0</v>
      </c>
    </row>
    <row r="783" customFormat="false" ht="15" hidden="false" customHeight="false" outlineLevel="0" collapsed="false">
      <c r="A783" s="35" t="n">
        <v>46086.6501736111</v>
      </c>
      <c r="B783" s="35" t="n">
        <v>46086.6521296296</v>
      </c>
      <c r="C783" s="36" t="s">
        <v>138</v>
      </c>
      <c r="D783" s="36" t="s">
        <v>139</v>
      </c>
      <c r="E783" s="36" t="s">
        <v>128</v>
      </c>
      <c r="F783" s="36" t="s">
        <v>118</v>
      </c>
      <c r="G783" s="36" t="n">
        <f aca="false">IF(A783="","",IF(AND(A783&gt;=Debut,A783&lt;Fin),1,0))</f>
        <v>1</v>
      </c>
      <c r="H783" s="36" t="n">
        <f aca="false">IF(G783=1,INT(ROUND((A783-Debut)*86400,0)/600),"")</f>
        <v>525</v>
      </c>
      <c r="I783" s="36" t="n">
        <f aca="false">IF(G783=1,INT(ROUND((A783-Debut)*86400,0)/3600),"")</f>
        <v>87</v>
      </c>
      <c r="J783" s="36" t="n">
        <f aca="false">IF(OR(A783="",B783=""),"",ROUND((B783-A783)*86400,0))</f>
        <v>169</v>
      </c>
      <c r="K783" s="37" t="n">
        <f aca="false">IF(G783=1,IF(COUNTIFS($C:$C,C783,$G:$G,1,$A:$A,"&gt;="&amp;(A783-FenetreInterm/86400),$A:$A,"&lt;="&amp;A783)&gt;=NbInterm,1,0),"")</f>
        <v>0</v>
      </c>
      <c r="L783" s="37" t="n">
        <f aca="false">IF(G783=1,IF(B783="",0,IF(J783&lt;SeuilFugitive,1,0)),"")</f>
        <v>0</v>
      </c>
      <c r="M783" s="37" t="n">
        <f aca="false">IF(G783=1,IF(B783="",IF((Fin-A783)*24&gt;SeuilFigee,1,0),IF(J783&gt;SeuilFigee*3600,1,0)),"")</f>
        <v>0</v>
      </c>
      <c r="N783" s="0" t="str">
        <f aca="false">IF(G783=1,IF(COUNTIF(H$2:H783,H783)=1,COUNTIF($H:$H,H783),""),"")</f>
        <v/>
      </c>
      <c r="O783" s="0" t="str">
        <f aca="false">IF(G783=1,IF(COUNTIF(I$2:I783,I783)=1,COUNTIF($I:$I,I783),""),"")</f>
        <v/>
      </c>
      <c r="P783" s="38" t="str">
        <f aca="false">IF(G783=1,IF(COUNTIFS(C$2:C783,C783,G$2:G783,1)=1,COUNTIFS($C:$C,C783,$G:$G,1)+ROW()/10000000,""),"")</f>
        <v/>
      </c>
      <c r="Q783" s="0" t="str">
        <f aca="false">IF(K783=1,IF(COUNTIFS(C$2:C783,C783,K$2:K783,1)=1,1,0),"")</f>
        <v/>
      </c>
      <c r="R783" s="0" t="str">
        <f aca="false">IF(M783=1,IF(COUNTIFS(C$2:C783,C783,M$2:M783,1)=1,1,0),"")</f>
        <v/>
      </c>
      <c r="S783" s="0" t="str">
        <f aca="false">IF(L783=1,IF(COUNTIFS(C$2:C783,C783,L$2:L783,1)=1,1,0),"")</f>
        <v/>
      </c>
      <c r="T783" s="38" t="str">
        <f aca="false">IF(N783="","",N783+ROW()/10000000)</f>
        <v/>
      </c>
      <c r="U783" s="36" t="n">
        <f aca="false">IF(G783=1,IF(B783="",1,0),"")</f>
        <v>0</v>
      </c>
    </row>
    <row r="784" customFormat="false" ht="15" hidden="false" customHeight="false" outlineLevel="0" collapsed="false">
      <c r="A784" s="35" t="n">
        <v>46086.6637037037</v>
      </c>
      <c r="B784" s="35" t="n">
        <v>46086.6675347222</v>
      </c>
      <c r="C784" s="36" t="s">
        <v>138</v>
      </c>
      <c r="D784" s="36" t="s">
        <v>139</v>
      </c>
      <c r="E784" s="36" t="s">
        <v>128</v>
      </c>
      <c r="F784" s="36" t="s">
        <v>118</v>
      </c>
      <c r="G784" s="36" t="n">
        <f aca="false">IF(A784="","",IF(AND(A784&gt;=Debut,A784&lt;Fin),1,0))</f>
        <v>1</v>
      </c>
      <c r="H784" s="36" t="n">
        <f aca="false">IF(G784=1,INT(ROUND((A784-Debut)*86400,0)/600),"")</f>
        <v>527</v>
      </c>
      <c r="I784" s="36" t="n">
        <f aca="false">IF(G784=1,INT(ROUND((A784-Debut)*86400,0)/3600),"")</f>
        <v>87</v>
      </c>
      <c r="J784" s="36" t="n">
        <f aca="false">IF(OR(A784="",B784=""),"",ROUND((B784-A784)*86400,0))</f>
        <v>331</v>
      </c>
      <c r="K784" s="37" t="n">
        <f aca="false">IF(G784=1,IF(COUNTIFS($C:$C,C784,$G:$G,1,$A:$A,"&gt;="&amp;(A784-FenetreInterm/86400),$A:$A,"&lt;="&amp;A784)&gt;=NbInterm,1,0),"")</f>
        <v>0</v>
      </c>
      <c r="L784" s="37" t="n">
        <f aca="false">IF(G784=1,IF(B784="",0,IF(J784&lt;SeuilFugitive,1,0)),"")</f>
        <v>0</v>
      </c>
      <c r="M784" s="37" t="n">
        <f aca="false">IF(G784=1,IF(B784="",IF((Fin-A784)*24&gt;SeuilFigee,1,0),IF(J784&gt;SeuilFigee*3600,1,0)),"")</f>
        <v>0</v>
      </c>
      <c r="N784" s="36" t="n">
        <f aca="false">IF(G784=1,IF(COUNTIF(H$2:H784,H784)=1,COUNTIF($H:$H,H784),""),"")</f>
        <v>1</v>
      </c>
      <c r="O784" s="0" t="str">
        <f aca="false">IF(G784=1,IF(COUNTIF(I$2:I784,I784)=1,COUNTIF($I:$I,I784),""),"")</f>
        <v/>
      </c>
      <c r="P784" s="38" t="str">
        <f aca="false">IF(G784=1,IF(COUNTIFS(C$2:C784,C784,G$2:G784,1)=1,COUNTIFS($C:$C,C784,$G:$G,1)+ROW()/10000000,""),"")</f>
        <v/>
      </c>
      <c r="Q784" s="0" t="str">
        <f aca="false">IF(K784=1,IF(COUNTIFS(C$2:C784,C784,K$2:K784,1)=1,1,0),"")</f>
        <v/>
      </c>
      <c r="R784" s="0" t="str">
        <f aca="false">IF(M784=1,IF(COUNTIFS(C$2:C784,C784,M$2:M784,1)=1,1,0),"")</f>
        <v/>
      </c>
      <c r="S784" s="0" t="str">
        <f aca="false">IF(L784=1,IF(COUNTIFS(C$2:C784,C784,L$2:L784,1)=1,1,0),"")</f>
        <v/>
      </c>
      <c r="T784" s="38" t="n">
        <f aca="false">IF(N784="","",N784+ROW()/10000000)</f>
        <v>1.0000784</v>
      </c>
      <c r="U784" s="36" t="n">
        <f aca="false">IF(G784=1,IF(B784="",1,0),"")</f>
        <v>0</v>
      </c>
    </row>
    <row r="785" customFormat="false" ht="15" hidden="false" customHeight="false" outlineLevel="0" collapsed="false">
      <c r="A785" s="35" t="n">
        <v>46086.6743287037</v>
      </c>
      <c r="B785" s="35" t="n">
        <v>46086.7146759259</v>
      </c>
      <c r="C785" s="36" t="s">
        <v>155</v>
      </c>
      <c r="D785" s="36" t="s">
        <v>156</v>
      </c>
      <c r="E785" s="36" t="s">
        <v>128</v>
      </c>
      <c r="F785" s="36" t="s">
        <v>157</v>
      </c>
      <c r="G785" s="36" t="n">
        <f aca="false">IF(A785="","",IF(AND(A785&gt;=Debut,A785&lt;Fin),1,0))</f>
        <v>1</v>
      </c>
      <c r="H785" s="36" t="n">
        <f aca="false">IF(G785=1,INT(ROUND((A785-Debut)*86400,0)/600),"")</f>
        <v>529</v>
      </c>
      <c r="I785" s="36" t="n">
        <f aca="false">IF(G785=1,INT(ROUND((A785-Debut)*86400,0)/3600),"")</f>
        <v>88</v>
      </c>
      <c r="J785" s="36" t="n">
        <f aca="false">IF(OR(A785="",B785=""),"",ROUND((B785-A785)*86400,0))</f>
        <v>3486</v>
      </c>
      <c r="K785" s="37" t="n">
        <f aca="false">IF(G785=1,IF(COUNTIFS($C:$C,C785,$G:$G,1,$A:$A,"&gt;="&amp;(A785-FenetreInterm/86400),$A:$A,"&lt;="&amp;A785)&gt;=NbInterm,1,0),"")</f>
        <v>0</v>
      </c>
      <c r="L785" s="37" t="n">
        <f aca="false">IF(G785=1,IF(B785="",0,IF(J785&lt;SeuilFugitive,1,0)),"")</f>
        <v>0</v>
      </c>
      <c r="M785" s="37" t="n">
        <f aca="false">IF(G785=1,IF(B785="",IF((Fin-A785)*24&gt;SeuilFigee,1,0),IF(J785&gt;SeuilFigee*3600,1,0)),"")</f>
        <v>0</v>
      </c>
      <c r="N785" s="36" t="n">
        <f aca="false">IF(G785=1,IF(COUNTIF(H$2:H785,H785)=1,COUNTIF($H:$H,H785),""),"")</f>
        <v>2</v>
      </c>
      <c r="O785" s="36" t="n">
        <f aca="false">IF(G785=1,IF(COUNTIF(I$2:I785,I785)=1,COUNTIF($I:$I,I785),""),"")</f>
        <v>5</v>
      </c>
      <c r="P785" s="38" t="str">
        <f aca="false">IF(G785=1,IF(COUNTIFS(C$2:C785,C785,G$2:G785,1)=1,COUNTIFS($C:$C,C785,$G:$G,1)+ROW()/10000000,""),"")</f>
        <v/>
      </c>
      <c r="Q785" s="0" t="str">
        <f aca="false">IF(K785=1,IF(COUNTIFS(C$2:C785,C785,K$2:K785,1)=1,1,0),"")</f>
        <v/>
      </c>
      <c r="R785" s="0" t="str">
        <f aca="false">IF(M785=1,IF(COUNTIFS(C$2:C785,C785,M$2:M785,1)=1,1,0),"")</f>
        <v/>
      </c>
      <c r="S785" s="0" t="str">
        <f aca="false">IF(L785=1,IF(COUNTIFS(C$2:C785,C785,L$2:L785,1)=1,1,0),"")</f>
        <v/>
      </c>
      <c r="T785" s="38" t="n">
        <f aca="false">IF(N785="","",N785+ROW()/10000000)</f>
        <v>2.0000785</v>
      </c>
      <c r="U785" s="36" t="n">
        <f aca="false">IF(G785=1,IF(B785="",1,0),"")</f>
        <v>0</v>
      </c>
    </row>
    <row r="786" customFormat="false" ht="15" hidden="false" customHeight="false" outlineLevel="0" collapsed="false">
      <c r="A786" s="35" t="n">
        <v>46086.6779050926</v>
      </c>
      <c r="B786" s="35" t="n">
        <v>46086.6810185185</v>
      </c>
      <c r="C786" s="36" t="s">
        <v>145</v>
      </c>
      <c r="D786" s="36" t="s">
        <v>146</v>
      </c>
      <c r="E786" s="36" t="s">
        <v>121</v>
      </c>
      <c r="F786" s="36" t="s">
        <v>144</v>
      </c>
      <c r="G786" s="36" t="n">
        <f aca="false">IF(A786="","",IF(AND(A786&gt;=Debut,A786&lt;Fin),1,0))</f>
        <v>1</v>
      </c>
      <c r="H786" s="36" t="n">
        <f aca="false">IF(G786=1,INT(ROUND((A786-Debut)*86400,0)/600),"")</f>
        <v>529</v>
      </c>
      <c r="I786" s="36" t="n">
        <f aca="false">IF(G786=1,INT(ROUND((A786-Debut)*86400,0)/3600),"")</f>
        <v>88</v>
      </c>
      <c r="J786" s="36" t="n">
        <f aca="false">IF(OR(A786="",B786=""),"",ROUND((B786-A786)*86400,0))</f>
        <v>269</v>
      </c>
      <c r="K786" s="37" t="n">
        <f aca="false">IF(G786=1,IF(COUNTIFS($C:$C,C786,$G:$G,1,$A:$A,"&gt;="&amp;(A786-FenetreInterm/86400),$A:$A,"&lt;="&amp;A786)&gt;=NbInterm,1,0),"")</f>
        <v>0</v>
      </c>
      <c r="L786" s="37" t="n">
        <f aca="false">IF(G786=1,IF(B786="",0,IF(J786&lt;SeuilFugitive,1,0)),"")</f>
        <v>0</v>
      </c>
      <c r="M786" s="37" t="n">
        <f aca="false">IF(G786=1,IF(B786="",IF((Fin-A786)*24&gt;SeuilFigee,1,0),IF(J786&gt;SeuilFigee*3600,1,0)),"")</f>
        <v>0</v>
      </c>
      <c r="N786" s="0" t="str">
        <f aca="false">IF(G786=1,IF(COUNTIF(H$2:H786,H786)=1,COUNTIF($H:$H,H786),""),"")</f>
        <v/>
      </c>
      <c r="O786" s="0" t="str">
        <f aca="false">IF(G786=1,IF(COUNTIF(I$2:I786,I786)=1,COUNTIF($I:$I,I786),""),"")</f>
        <v/>
      </c>
      <c r="P786" s="38" t="str">
        <f aca="false">IF(G786=1,IF(COUNTIFS(C$2:C786,C786,G$2:G786,1)=1,COUNTIFS($C:$C,C786,$G:$G,1)+ROW()/10000000,""),"")</f>
        <v/>
      </c>
      <c r="Q786" s="0" t="str">
        <f aca="false">IF(K786=1,IF(COUNTIFS(C$2:C786,C786,K$2:K786,1)=1,1,0),"")</f>
        <v/>
      </c>
      <c r="R786" s="0" t="str">
        <f aca="false">IF(M786=1,IF(COUNTIFS(C$2:C786,C786,M$2:M786,1)=1,1,0),"")</f>
        <v/>
      </c>
      <c r="S786" s="0" t="str">
        <f aca="false">IF(L786=1,IF(COUNTIFS(C$2:C786,C786,L$2:L786,1)=1,1,0),"")</f>
        <v/>
      </c>
      <c r="T786" s="38" t="str">
        <f aca="false">IF(N786="","",N786+ROW()/10000000)</f>
        <v/>
      </c>
      <c r="U786" s="36" t="n">
        <f aca="false">IF(G786=1,IF(B786="",1,0),"")</f>
        <v>0</v>
      </c>
    </row>
    <row r="787" customFormat="false" ht="15" hidden="false" customHeight="false" outlineLevel="0" collapsed="false">
      <c r="A787" s="35" t="n">
        <v>46086.6881134259</v>
      </c>
      <c r="B787" s="35" t="n">
        <v>46086.6974652778</v>
      </c>
      <c r="C787" s="36" t="s">
        <v>142</v>
      </c>
      <c r="D787" s="36" t="s">
        <v>143</v>
      </c>
      <c r="E787" s="36" t="s">
        <v>121</v>
      </c>
      <c r="F787" s="36" t="s">
        <v>144</v>
      </c>
      <c r="G787" s="36" t="n">
        <f aca="false">IF(A787="","",IF(AND(A787&gt;=Debut,A787&lt;Fin),1,0))</f>
        <v>1</v>
      </c>
      <c r="H787" s="36" t="n">
        <f aca="false">IF(G787=1,INT(ROUND((A787-Debut)*86400,0)/600),"")</f>
        <v>531</v>
      </c>
      <c r="I787" s="36" t="n">
        <f aca="false">IF(G787=1,INT(ROUND((A787-Debut)*86400,0)/3600),"")</f>
        <v>88</v>
      </c>
      <c r="J787" s="36" t="n">
        <f aca="false">IF(OR(A787="",B787=""),"",ROUND((B787-A787)*86400,0))</f>
        <v>808</v>
      </c>
      <c r="K787" s="37" t="n">
        <f aca="false">IF(G787=1,IF(COUNTIFS($C:$C,C787,$G:$G,1,$A:$A,"&gt;="&amp;(A787-FenetreInterm/86400),$A:$A,"&lt;="&amp;A787)&gt;=NbInterm,1,0),"")</f>
        <v>0</v>
      </c>
      <c r="L787" s="37" t="n">
        <f aca="false">IF(G787=1,IF(B787="",0,IF(J787&lt;SeuilFugitive,1,0)),"")</f>
        <v>0</v>
      </c>
      <c r="M787" s="37" t="n">
        <f aca="false">IF(G787=1,IF(B787="",IF((Fin-A787)*24&gt;SeuilFigee,1,0),IF(J787&gt;SeuilFigee*3600,1,0)),"")</f>
        <v>0</v>
      </c>
      <c r="N787" s="36" t="n">
        <f aca="false">IF(G787=1,IF(COUNTIF(H$2:H787,H787)=1,COUNTIF($H:$H,H787),""),"")</f>
        <v>1</v>
      </c>
      <c r="O787" s="0" t="str">
        <f aca="false">IF(G787=1,IF(COUNTIF(I$2:I787,I787)=1,COUNTIF($I:$I,I787),""),"")</f>
        <v/>
      </c>
      <c r="P787" s="38" t="str">
        <f aca="false">IF(G787=1,IF(COUNTIFS(C$2:C787,C787,G$2:G787,1)=1,COUNTIFS($C:$C,C787,$G:$G,1)+ROW()/10000000,""),"")</f>
        <v/>
      </c>
      <c r="Q787" s="0" t="str">
        <f aca="false">IF(K787=1,IF(COUNTIFS(C$2:C787,C787,K$2:K787,1)=1,1,0),"")</f>
        <v/>
      </c>
      <c r="R787" s="0" t="str">
        <f aca="false">IF(M787=1,IF(COUNTIFS(C$2:C787,C787,M$2:M787,1)=1,1,0),"")</f>
        <v/>
      </c>
      <c r="S787" s="0" t="str">
        <f aca="false">IF(L787=1,IF(COUNTIFS(C$2:C787,C787,L$2:L787,1)=1,1,0),"")</f>
        <v/>
      </c>
      <c r="T787" s="38" t="n">
        <f aca="false">IF(N787="","",N787+ROW()/10000000)</f>
        <v>1.0000787</v>
      </c>
      <c r="U787" s="36" t="n">
        <f aca="false">IF(G787=1,IF(B787="",1,0),"")</f>
        <v>0</v>
      </c>
    </row>
    <row r="788" customFormat="false" ht="15" hidden="false" customHeight="false" outlineLevel="0" collapsed="false">
      <c r="A788" s="35" t="n">
        <v>46086.7062615741</v>
      </c>
      <c r="B788" s="35" t="n">
        <v>46086.7270717593</v>
      </c>
      <c r="C788" s="36" t="s">
        <v>158</v>
      </c>
      <c r="D788" s="36" t="s">
        <v>159</v>
      </c>
      <c r="E788" s="36" t="s">
        <v>128</v>
      </c>
      <c r="F788" s="36" t="s">
        <v>122</v>
      </c>
      <c r="G788" s="36" t="n">
        <f aca="false">IF(A788="","",IF(AND(A788&gt;=Debut,A788&lt;Fin),1,0))</f>
        <v>1</v>
      </c>
      <c r="H788" s="36" t="n">
        <f aca="false">IF(G788=1,INT(ROUND((A788-Debut)*86400,0)/600),"")</f>
        <v>533</v>
      </c>
      <c r="I788" s="36" t="n">
        <f aca="false">IF(G788=1,INT(ROUND((A788-Debut)*86400,0)/3600),"")</f>
        <v>88</v>
      </c>
      <c r="J788" s="36" t="n">
        <f aca="false">IF(OR(A788="",B788=""),"",ROUND((B788-A788)*86400,0))</f>
        <v>1798</v>
      </c>
      <c r="K788" s="37" t="n">
        <f aca="false">IF(G788=1,IF(COUNTIFS($C:$C,C788,$G:$G,1,$A:$A,"&gt;="&amp;(A788-FenetreInterm/86400),$A:$A,"&lt;="&amp;A788)&gt;=NbInterm,1,0),"")</f>
        <v>0</v>
      </c>
      <c r="L788" s="37" t="n">
        <f aca="false">IF(G788=1,IF(B788="",0,IF(J788&lt;SeuilFugitive,1,0)),"")</f>
        <v>0</v>
      </c>
      <c r="M788" s="37" t="n">
        <f aca="false">IF(G788=1,IF(B788="",IF((Fin-A788)*24&gt;SeuilFigee,1,0),IF(J788&gt;SeuilFigee*3600,1,0)),"")</f>
        <v>0</v>
      </c>
      <c r="N788" s="36" t="n">
        <f aca="false">IF(G788=1,IF(COUNTIF(H$2:H788,H788)=1,COUNTIF($H:$H,H788),""),"")</f>
        <v>2</v>
      </c>
      <c r="O788" s="0" t="str">
        <f aca="false">IF(G788=1,IF(COUNTIF(I$2:I788,I788)=1,COUNTIF($I:$I,I788),""),"")</f>
        <v/>
      </c>
      <c r="P788" s="38" t="str">
        <f aca="false">IF(G788=1,IF(COUNTIFS(C$2:C788,C788,G$2:G788,1)=1,COUNTIFS($C:$C,C788,$G:$G,1)+ROW()/10000000,""),"")</f>
        <v/>
      </c>
      <c r="Q788" s="0" t="str">
        <f aca="false">IF(K788=1,IF(COUNTIFS(C$2:C788,C788,K$2:K788,1)=1,1,0),"")</f>
        <v/>
      </c>
      <c r="R788" s="0" t="str">
        <f aca="false">IF(M788=1,IF(COUNTIFS(C$2:C788,C788,M$2:M788,1)=1,1,0),"")</f>
        <v/>
      </c>
      <c r="S788" s="0" t="str">
        <f aca="false">IF(L788=1,IF(COUNTIFS(C$2:C788,C788,L$2:L788,1)=1,1,0),"")</f>
        <v/>
      </c>
      <c r="T788" s="38" t="n">
        <f aca="false">IF(N788="","",N788+ROW()/10000000)</f>
        <v>2.0000788</v>
      </c>
      <c r="U788" s="36" t="n">
        <f aca="false">IF(G788=1,IF(B788="",1,0),"")</f>
        <v>0</v>
      </c>
    </row>
    <row r="789" customFormat="false" ht="15" hidden="false" customHeight="false" outlineLevel="0" collapsed="false">
      <c r="A789" s="35" t="n">
        <v>46086.7077662037</v>
      </c>
      <c r="B789" s="35" t="n">
        <v>46086.7092476852</v>
      </c>
      <c r="C789" s="36" t="s">
        <v>142</v>
      </c>
      <c r="D789" s="36" t="s">
        <v>143</v>
      </c>
      <c r="E789" s="36" t="s">
        <v>121</v>
      </c>
      <c r="F789" s="36" t="s">
        <v>144</v>
      </c>
      <c r="G789" s="36" t="n">
        <f aca="false">IF(A789="","",IF(AND(A789&gt;=Debut,A789&lt;Fin),1,0))</f>
        <v>1</v>
      </c>
      <c r="H789" s="36" t="n">
        <f aca="false">IF(G789=1,INT(ROUND((A789-Debut)*86400,0)/600),"")</f>
        <v>533</v>
      </c>
      <c r="I789" s="36" t="n">
        <f aca="false">IF(G789=1,INT(ROUND((A789-Debut)*86400,0)/3600),"")</f>
        <v>88</v>
      </c>
      <c r="J789" s="36" t="n">
        <f aca="false">IF(OR(A789="",B789=""),"",ROUND((B789-A789)*86400,0))</f>
        <v>128</v>
      </c>
      <c r="K789" s="37" t="n">
        <f aca="false">IF(G789=1,IF(COUNTIFS($C:$C,C789,$G:$G,1,$A:$A,"&gt;="&amp;(A789-FenetreInterm/86400),$A:$A,"&lt;="&amp;A789)&gt;=NbInterm,1,0),"")</f>
        <v>0</v>
      </c>
      <c r="L789" s="37" t="n">
        <f aca="false">IF(G789=1,IF(B789="",0,IF(J789&lt;SeuilFugitive,1,0)),"")</f>
        <v>0</v>
      </c>
      <c r="M789" s="37" t="n">
        <f aca="false">IF(G789=1,IF(B789="",IF((Fin-A789)*24&gt;SeuilFigee,1,0),IF(J789&gt;SeuilFigee*3600,1,0)),"")</f>
        <v>0</v>
      </c>
      <c r="N789" s="0" t="str">
        <f aca="false">IF(G789=1,IF(COUNTIF(H$2:H789,H789)=1,COUNTIF($H:$H,H789),""),"")</f>
        <v/>
      </c>
      <c r="O789" s="0" t="str">
        <f aca="false">IF(G789=1,IF(COUNTIF(I$2:I789,I789)=1,COUNTIF($I:$I,I789),""),"")</f>
        <v/>
      </c>
      <c r="P789" s="38" t="str">
        <f aca="false">IF(G789=1,IF(COUNTIFS(C$2:C789,C789,G$2:G789,1)=1,COUNTIFS($C:$C,C789,$G:$G,1)+ROW()/10000000,""),"")</f>
        <v/>
      </c>
      <c r="Q789" s="0" t="str">
        <f aca="false">IF(K789=1,IF(COUNTIFS(C$2:C789,C789,K$2:K789,1)=1,1,0),"")</f>
        <v/>
      </c>
      <c r="R789" s="0" t="str">
        <f aca="false">IF(M789=1,IF(COUNTIFS(C$2:C789,C789,M$2:M789,1)=1,1,0),"")</f>
        <v/>
      </c>
      <c r="S789" s="0" t="str">
        <f aca="false">IF(L789=1,IF(COUNTIFS(C$2:C789,C789,L$2:L789,1)=1,1,0),"")</f>
        <v/>
      </c>
      <c r="T789" s="38" t="str">
        <f aca="false">IF(N789="","",N789+ROW()/10000000)</f>
        <v/>
      </c>
      <c r="U789" s="36" t="n">
        <f aca="false">IF(G789=1,IF(B789="",1,0),"")</f>
        <v>0</v>
      </c>
    </row>
    <row r="790" customFormat="false" ht="15" hidden="false" customHeight="false" outlineLevel="0" collapsed="false">
      <c r="A790" s="35" t="n">
        <v>46086.7119097222</v>
      </c>
      <c r="B790" s="35" t="n">
        <v>46086.7201388889</v>
      </c>
      <c r="C790" s="36" t="s">
        <v>142</v>
      </c>
      <c r="D790" s="36" t="s">
        <v>143</v>
      </c>
      <c r="E790" s="36" t="s">
        <v>121</v>
      </c>
      <c r="F790" s="36" t="s">
        <v>144</v>
      </c>
      <c r="G790" s="36" t="n">
        <f aca="false">IF(A790="","",IF(AND(A790&gt;=Debut,A790&lt;Fin),1,0))</f>
        <v>1</v>
      </c>
      <c r="H790" s="36" t="n">
        <f aca="false">IF(G790=1,INT(ROUND((A790-Debut)*86400,0)/600),"")</f>
        <v>534</v>
      </c>
      <c r="I790" s="36" t="n">
        <f aca="false">IF(G790=1,INT(ROUND((A790-Debut)*86400,0)/3600),"")</f>
        <v>89</v>
      </c>
      <c r="J790" s="36" t="n">
        <f aca="false">IF(OR(A790="",B790=""),"",ROUND((B790-A790)*86400,0))</f>
        <v>711</v>
      </c>
      <c r="K790" s="37" t="n">
        <f aca="false">IF(G790=1,IF(COUNTIFS($C:$C,C790,$G:$G,1,$A:$A,"&gt;="&amp;(A790-FenetreInterm/86400),$A:$A,"&lt;="&amp;A790)&gt;=NbInterm,1,0),"")</f>
        <v>0</v>
      </c>
      <c r="L790" s="37" t="n">
        <f aca="false">IF(G790=1,IF(B790="",0,IF(J790&lt;SeuilFugitive,1,0)),"")</f>
        <v>0</v>
      </c>
      <c r="M790" s="37" t="n">
        <f aca="false">IF(G790=1,IF(B790="",IF((Fin-A790)*24&gt;SeuilFigee,1,0),IF(J790&gt;SeuilFigee*3600,1,0)),"")</f>
        <v>0</v>
      </c>
      <c r="N790" s="36" t="n">
        <f aca="false">IF(G790=1,IF(COUNTIF(H$2:H790,H790)=1,COUNTIF($H:$H,H790),""),"")</f>
        <v>4</v>
      </c>
      <c r="O790" s="36" t="n">
        <f aca="false">IF(G790=1,IF(COUNTIF(I$2:I790,I790)=1,COUNTIF($I:$I,I790),""),"")</f>
        <v>12</v>
      </c>
      <c r="P790" s="38" t="str">
        <f aca="false">IF(G790=1,IF(COUNTIFS(C$2:C790,C790,G$2:G790,1)=1,COUNTIFS($C:$C,C790,$G:$G,1)+ROW()/10000000,""),"")</f>
        <v/>
      </c>
      <c r="Q790" s="0" t="str">
        <f aca="false">IF(K790=1,IF(COUNTIFS(C$2:C790,C790,K$2:K790,1)=1,1,0),"")</f>
        <v/>
      </c>
      <c r="R790" s="0" t="str">
        <f aca="false">IF(M790=1,IF(COUNTIFS(C$2:C790,C790,M$2:M790,1)=1,1,0),"")</f>
        <v/>
      </c>
      <c r="S790" s="0" t="str">
        <f aca="false">IF(L790=1,IF(COUNTIFS(C$2:C790,C790,L$2:L790,1)=1,1,0),"")</f>
        <v/>
      </c>
      <c r="T790" s="38" t="n">
        <f aca="false">IF(N790="","",N790+ROW()/10000000)</f>
        <v>4.000079</v>
      </c>
      <c r="U790" s="36" t="n">
        <f aca="false">IF(G790=1,IF(B790="",1,0),"")</f>
        <v>0</v>
      </c>
    </row>
    <row r="791" customFormat="false" ht="15" hidden="false" customHeight="false" outlineLevel="0" collapsed="false">
      <c r="A791" s="35" t="n">
        <v>46086.7120717593</v>
      </c>
      <c r="B791" s="35" t="n">
        <v>46086.7726041667</v>
      </c>
      <c r="C791" s="36" t="s">
        <v>119</v>
      </c>
      <c r="D791" s="36" t="s">
        <v>120</v>
      </c>
      <c r="E791" s="36" t="s">
        <v>121</v>
      </c>
      <c r="F791" s="36" t="s">
        <v>122</v>
      </c>
      <c r="G791" s="36" t="n">
        <f aca="false">IF(A791="","",IF(AND(A791&gt;=Debut,A791&lt;Fin),1,0))</f>
        <v>1</v>
      </c>
      <c r="H791" s="36" t="n">
        <f aca="false">IF(G791=1,INT(ROUND((A791-Debut)*86400,0)/600),"")</f>
        <v>534</v>
      </c>
      <c r="I791" s="36" t="n">
        <f aca="false">IF(G791=1,INT(ROUND((A791-Debut)*86400,0)/3600),"")</f>
        <v>89</v>
      </c>
      <c r="J791" s="36" t="n">
        <f aca="false">IF(OR(A791="",B791=""),"",ROUND((B791-A791)*86400,0))</f>
        <v>5230</v>
      </c>
      <c r="K791" s="37" t="n">
        <f aca="false">IF(G791=1,IF(COUNTIFS($C:$C,C791,$G:$G,1,$A:$A,"&gt;="&amp;(A791-FenetreInterm/86400),$A:$A,"&lt;="&amp;A791)&gt;=NbInterm,1,0),"")</f>
        <v>0</v>
      </c>
      <c r="L791" s="37" t="n">
        <f aca="false">IF(G791=1,IF(B791="",0,IF(J791&lt;SeuilFugitive,1,0)),"")</f>
        <v>0</v>
      </c>
      <c r="M791" s="37" t="n">
        <f aca="false">IF(G791=1,IF(B791="",IF((Fin-A791)*24&gt;SeuilFigee,1,0),IF(J791&gt;SeuilFigee*3600,1,0)),"")</f>
        <v>0</v>
      </c>
      <c r="N791" s="0" t="str">
        <f aca="false">IF(G791=1,IF(COUNTIF(H$2:H791,H791)=1,COUNTIF($H:$H,H791),""),"")</f>
        <v/>
      </c>
      <c r="O791" s="0" t="str">
        <f aca="false">IF(G791=1,IF(COUNTIF(I$2:I791,I791)=1,COUNTIF($I:$I,I791),""),"")</f>
        <v/>
      </c>
      <c r="P791" s="38" t="str">
        <f aca="false">IF(G791=1,IF(COUNTIFS(C$2:C791,C791,G$2:G791,1)=1,COUNTIFS($C:$C,C791,$G:$G,1)+ROW()/10000000,""),"")</f>
        <v/>
      </c>
      <c r="Q791" s="0" t="str">
        <f aca="false">IF(K791=1,IF(COUNTIFS(C$2:C791,C791,K$2:K791,1)=1,1,0),"")</f>
        <v/>
      </c>
      <c r="R791" s="0" t="str">
        <f aca="false">IF(M791=1,IF(COUNTIFS(C$2:C791,C791,M$2:M791,1)=1,1,0),"")</f>
        <v/>
      </c>
      <c r="S791" s="0" t="str">
        <f aca="false">IF(L791=1,IF(COUNTIFS(C$2:C791,C791,L$2:L791,1)=1,1,0),"")</f>
        <v/>
      </c>
      <c r="T791" s="38" t="str">
        <f aca="false">IF(N791="","",N791+ROW()/10000000)</f>
        <v/>
      </c>
      <c r="U791" s="36" t="n">
        <f aca="false">IF(G791=1,IF(B791="",1,0),"")</f>
        <v>0</v>
      </c>
    </row>
    <row r="792" customFormat="false" ht="15" hidden="false" customHeight="false" outlineLevel="0" collapsed="false">
      <c r="A792" s="35" t="n">
        <v>46086.7122337963</v>
      </c>
      <c r="B792" s="35" t="n">
        <v>46086.7213657407</v>
      </c>
      <c r="C792" s="36" t="s">
        <v>145</v>
      </c>
      <c r="D792" s="36" t="s">
        <v>146</v>
      </c>
      <c r="E792" s="36" t="s">
        <v>121</v>
      </c>
      <c r="F792" s="36" t="s">
        <v>144</v>
      </c>
      <c r="G792" s="36" t="n">
        <f aca="false">IF(A792="","",IF(AND(A792&gt;=Debut,A792&lt;Fin),1,0))</f>
        <v>1</v>
      </c>
      <c r="H792" s="36" t="n">
        <f aca="false">IF(G792=1,INT(ROUND((A792-Debut)*86400,0)/600),"")</f>
        <v>534</v>
      </c>
      <c r="I792" s="36" t="n">
        <f aca="false">IF(G792=1,INT(ROUND((A792-Debut)*86400,0)/3600),"")</f>
        <v>89</v>
      </c>
      <c r="J792" s="36" t="n">
        <f aca="false">IF(OR(A792="",B792=""),"",ROUND((B792-A792)*86400,0))</f>
        <v>789</v>
      </c>
      <c r="K792" s="37" t="n">
        <f aca="false">IF(G792=1,IF(COUNTIFS($C:$C,C792,$G:$G,1,$A:$A,"&gt;="&amp;(A792-FenetreInterm/86400),$A:$A,"&lt;="&amp;A792)&gt;=NbInterm,1,0),"")</f>
        <v>0</v>
      </c>
      <c r="L792" s="37" t="n">
        <f aca="false">IF(G792=1,IF(B792="",0,IF(J792&lt;SeuilFugitive,1,0)),"")</f>
        <v>0</v>
      </c>
      <c r="M792" s="37" t="n">
        <f aca="false">IF(G792=1,IF(B792="",IF((Fin-A792)*24&gt;SeuilFigee,1,0),IF(J792&gt;SeuilFigee*3600,1,0)),"")</f>
        <v>0</v>
      </c>
      <c r="N792" s="0" t="str">
        <f aca="false">IF(G792=1,IF(COUNTIF(H$2:H792,H792)=1,COUNTIF($H:$H,H792),""),"")</f>
        <v/>
      </c>
      <c r="O792" s="0" t="str">
        <f aca="false">IF(G792=1,IF(COUNTIF(I$2:I792,I792)=1,COUNTIF($I:$I,I792),""),"")</f>
        <v/>
      </c>
      <c r="P792" s="38" t="str">
        <f aca="false">IF(G792=1,IF(COUNTIFS(C$2:C792,C792,G$2:G792,1)=1,COUNTIFS($C:$C,C792,$G:$G,1)+ROW()/10000000,""),"")</f>
        <v/>
      </c>
      <c r="Q792" s="0" t="str">
        <f aca="false">IF(K792=1,IF(COUNTIFS(C$2:C792,C792,K$2:K792,1)=1,1,0),"")</f>
        <v/>
      </c>
      <c r="R792" s="0" t="str">
        <f aca="false">IF(M792=1,IF(COUNTIFS(C$2:C792,C792,M$2:M792,1)=1,1,0),"")</f>
        <v/>
      </c>
      <c r="S792" s="0" t="str">
        <f aca="false">IF(L792=1,IF(COUNTIFS(C$2:C792,C792,L$2:L792,1)=1,1,0),"")</f>
        <v/>
      </c>
      <c r="T792" s="38" t="str">
        <f aca="false">IF(N792="","",N792+ROW()/10000000)</f>
        <v/>
      </c>
      <c r="U792" s="36" t="n">
        <f aca="false">IF(G792=1,IF(B792="",1,0),"")</f>
        <v>0</v>
      </c>
    </row>
    <row r="793" customFormat="false" ht="15" hidden="false" customHeight="false" outlineLevel="0" collapsed="false">
      <c r="A793" s="35" t="n">
        <v>46086.7126967593</v>
      </c>
      <c r="B793" s="35" t="n">
        <v>46086.7299884259</v>
      </c>
      <c r="C793" s="36" t="s">
        <v>158</v>
      </c>
      <c r="D793" s="36" t="s">
        <v>159</v>
      </c>
      <c r="E793" s="36" t="s">
        <v>128</v>
      </c>
      <c r="F793" s="36" t="s">
        <v>122</v>
      </c>
      <c r="G793" s="36" t="n">
        <f aca="false">IF(A793="","",IF(AND(A793&gt;=Debut,A793&lt;Fin),1,0))</f>
        <v>1</v>
      </c>
      <c r="H793" s="36" t="n">
        <f aca="false">IF(G793=1,INT(ROUND((A793-Debut)*86400,0)/600),"")</f>
        <v>534</v>
      </c>
      <c r="I793" s="36" t="n">
        <f aca="false">IF(G793=1,INT(ROUND((A793-Debut)*86400,0)/3600),"")</f>
        <v>89</v>
      </c>
      <c r="J793" s="36" t="n">
        <f aca="false">IF(OR(A793="",B793=""),"",ROUND((B793-A793)*86400,0))</f>
        <v>1494</v>
      </c>
      <c r="K793" s="37" t="n">
        <f aca="false">IF(G793=1,IF(COUNTIFS($C:$C,C793,$G:$G,1,$A:$A,"&gt;="&amp;(A793-FenetreInterm/86400),$A:$A,"&lt;="&amp;A793)&gt;=NbInterm,1,0),"")</f>
        <v>0</v>
      </c>
      <c r="L793" s="37" t="n">
        <f aca="false">IF(G793=1,IF(B793="",0,IF(J793&lt;SeuilFugitive,1,0)),"")</f>
        <v>0</v>
      </c>
      <c r="M793" s="37" t="n">
        <f aca="false">IF(G793=1,IF(B793="",IF((Fin-A793)*24&gt;SeuilFigee,1,0),IF(J793&gt;SeuilFigee*3600,1,0)),"")</f>
        <v>0</v>
      </c>
      <c r="N793" s="0" t="str">
        <f aca="false">IF(G793=1,IF(COUNTIF(H$2:H793,H793)=1,COUNTIF($H:$H,H793),""),"")</f>
        <v/>
      </c>
      <c r="O793" s="0" t="str">
        <f aca="false">IF(G793=1,IF(COUNTIF(I$2:I793,I793)=1,COUNTIF($I:$I,I793),""),"")</f>
        <v/>
      </c>
      <c r="P793" s="38" t="str">
        <f aca="false">IF(G793=1,IF(COUNTIFS(C$2:C793,C793,G$2:G793,1)=1,COUNTIFS($C:$C,C793,$G:$G,1)+ROW()/10000000,""),"")</f>
        <v/>
      </c>
      <c r="Q793" s="0" t="str">
        <f aca="false">IF(K793=1,IF(COUNTIFS(C$2:C793,C793,K$2:K793,1)=1,1,0),"")</f>
        <v/>
      </c>
      <c r="R793" s="0" t="str">
        <f aca="false">IF(M793=1,IF(COUNTIFS(C$2:C793,C793,M$2:M793,1)=1,1,0),"")</f>
        <v/>
      </c>
      <c r="S793" s="0" t="str">
        <f aca="false">IF(L793=1,IF(COUNTIFS(C$2:C793,C793,L$2:L793,1)=1,1,0),"")</f>
        <v/>
      </c>
      <c r="T793" s="38" t="str">
        <f aca="false">IF(N793="","",N793+ROW()/10000000)</f>
        <v/>
      </c>
      <c r="U793" s="36" t="n">
        <f aca="false">IF(G793=1,IF(B793="",1,0),"")</f>
        <v>0</v>
      </c>
    </row>
    <row r="794" customFormat="false" ht="15" hidden="false" customHeight="false" outlineLevel="0" collapsed="false">
      <c r="A794" s="35" t="n">
        <v>46086.7261226852</v>
      </c>
      <c r="B794" s="35" t="n">
        <v>46086.7261689815</v>
      </c>
      <c r="C794" s="36" t="s">
        <v>140</v>
      </c>
      <c r="D794" s="36" t="s">
        <v>141</v>
      </c>
      <c r="E794" s="36" t="s">
        <v>128</v>
      </c>
      <c r="F794" s="36" t="s">
        <v>122</v>
      </c>
      <c r="G794" s="36" t="n">
        <f aca="false">IF(A794="","",IF(AND(A794&gt;=Debut,A794&lt;Fin),1,0))</f>
        <v>1</v>
      </c>
      <c r="H794" s="36" t="n">
        <f aca="false">IF(G794=1,INT(ROUND((A794-Debut)*86400,0)/600),"")</f>
        <v>536</v>
      </c>
      <c r="I794" s="36" t="n">
        <f aca="false">IF(G794=1,INT(ROUND((A794-Debut)*86400,0)/3600),"")</f>
        <v>89</v>
      </c>
      <c r="J794" s="36" t="n">
        <f aca="false">IF(OR(A794="",B794=""),"",ROUND((B794-A794)*86400,0))</f>
        <v>4</v>
      </c>
      <c r="K794" s="37" t="n">
        <f aca="false">IF(G794=1,IF(COUNTIFS($C:$C,C794,$G:$G,1,$A:$A,"&gt;="&amp;(A794-FenetreInterm/86400),$A:$A,"&lt;="&amp;A794)&gt;=NbInterm,1,0),"")</f>
        <v>0</v>
      </c>
      <c r="L794" s="37" t="n">
        <f aca="false">IF(G794=1,IF(B794="",0,IF(J794&lt;SeuilFugitive,1,0)),"")</f>
        <v>1</v>
      </c>
      <c r="M794" s="37" t="n">
        <f aca="false">IF(G794=1,IF(B794="",IF((Fin-A794)*24&gt;SeuilFigee,1,0),IF(J794&gt;SeuilFigee*3600,1,0)),"")</f>
        <v>0</v>
      </c>
      <c r="N794" s="36" t="n">
        <f aca="false">IF(G794=1,IF(COUNTIF(H$2:H794,H794)=1,COUNTIF($H:$H,H794),""),"")</f>
        <v>6</v>
      </c>
      <c r="O794" s="0" t="str">
        <f aca="false">IF(G794=1,IF(COUNTIF(I$2:I794,I794)=1,COUNTIF($I:$I,I794),""),"")</f>
        <v/>
      </c>
      <c r="P794" s="38" t="str">
        <f aca="false">IF(G794=1,IF(COUNTIFS(C$2:C794,C794,G$2:G794,1)=1,COUNTIFS($C:$C,C794,$G:$G,1)+ROW()/10000000,""),"")</f>
        <v/>
      </c>
      <c r="Q794" s="0" t="str">
        <f aca="false">IF(K794=1,IF(COUNTIFS(C$2:C794,C794,K$2:K794,1)=1,1,0),"")</f>
        <v/>
      </c>
      <c r="R794" s="0" t="str">
        <f aca="false">IF(M794=1,IF(COUNTIFS(C$2:C794,C794,M$2:M794,1)=1,1,0),"")</f>
        <v/>
      </c>
      <c r="S794" s="36" t="n">
        <f aca="false">IF(L794=1,IF(COUNTIFS(C$2:C794,C794,L$2:L794,1)=1,1,0),"")</f>
        <v>0</v>
      </c>
      <c r="T794" s="38" t="n">
        <f aca="false">IF(N794="","",N794+ROW()/10000000)</f>
        <v>6.0000794</v>
      </c>
      <c r="U794" s="36" t="n">
        <f aca="false">IF(G794=1,IF(B794="",1,0),"")</f>
        <v>0</v>
      </c>
    </row>
    <row r="795" customFormat="false" ht="15" hidden="false" customHeight="false" outlineLevel="0" collapsed="false">
      <c r="A795" s="35" t="n">
        <v>46086.7262847222</v>
      </c>
      <c r="B795" s="35" t="n">
        <v>46086.7263425926</v>
      </c>
      <c r="C795" s="36" t="s">
        <v>140</v>
      </c>
      <c r="D795" s="36" t="s">
        <v>141</v>
      </c>
      <c r="E795" s="36" t="s">
        <v>128</v>
      </c>
      <c r="F795" s="36" t="s">
        <v>122</v>
      </c>
      <c r="G795" s="36" t="n">
        <f aca="false">IF(A795="","",IF(AND(A795&gt;=Debut,A795&lt;Fin),1,0))</f>
        <v>1</v>
      </c>
      <c r="H795" s="36" t="n">
        <f aca="false">IF(G795=1,INT(ROUND((A795-Debut)*86400,0)/600),"")</f>
        <v>536</v>
      </c>
      <c r="I795" s="36" t="n">
        <f aca="false">IF(G795=1,INT(ROUND((A795-Debut)*86400,0)/3600),"")</f>
        <v>89</v>
      </c>
      <c r="J795" s="36" t="n">
        <f aca="false">IF(OR(A795="",B795=""),"",ROUND((B795-A795)*86400,0))</f>
        <v>5</v>
      </c>
      <c r="K795" s="37" t="n">
        <f aca="false">IF(G795=1,IF(COUNTIFS($C:$C,C795,$G:$G,1,$A:$A,"&gt;="&amp;(A795-FenetreInterm/86400),$A:$A,"&lt;="&amp;A795)&gt;=NbInterm,1,0),"")</f>
        <v>0</v>
      </c>
      <c r="L795" s="37" t="n">
        <f aca="false">IF(G795=1,IF(B795="",0,IF(J795&lt;SeuilFugitive,1,0)),"")</f>
        <v>0</v>
      </c>
      <c r="M795" s="37" t="n">
        <f aca="false">IF(G795=1,IF(B795="",IF((Fin-A795)*24&gt;SeuilFigee,1,0),IF(J795&gt;SeuilFigee*3600,1,0)),"")</f>
        <v>0</v>
      </c>
      <c r="N795" s="0" t="str">
        <f aca="false">IF(G795=1,IF(COUNTIF(H$2:H795,H795)=1,COUNTIF($H:$H,H795),""),"")</f>
        <v/>
      </c>
      <c r="O795" s="0" t="str">
        <f aca="false">IF(G795=1,IF(COUNTIF(I$2:I795,I795)=1,COUNTIF($I:$I,I795),""),"")</f>
        <v/>
      </c>
      <c r="P795" s="38" t="str">
        <f aca="false">IF(G795=1,IF(COUNTIFS(C$2:C795,C795,G$2:G795,1)=1,COUNTIFS($C:$C,C795,$G:$G,1)+ROW()/10000000,""),"")</f>
        <v/>
      </c>
      <c r="Q795" s="0" t="str">
        <f aca="false">IF(K795=1,IF(COUNTIFS(C$2:C795,C795,K$2:K795,1)=1,1,0),"")</f>
        <v/>
      </c>
      <c r="R795" s="0" t="str">
        <f aca="false">IF(M795=1,IF(COUNTIFS(C$2:C795,C795,M$2:M795,1)=1,1,0),"")</f>
        <v/>
      </c>
      <c r="S795" s="0" t="str">
        <f aca="false">IF(L795=1,IF(COUNTIFS(C$2:C795,C795,L$2:L795,1)=1,1,0),"")</f>
        <v/>
      </c>
      <c r="T795" s="38" t="str">
        <f aca="false">IF(N795="","",N795+ROW()/10000000)</f>
        <v/>
      </c>
      <c r="U795" s="36" t="n">
        <f aca="false">IF(G795=1,IF(B795="",1,0),"")</f>
        <v>0</v>
      </c>
    </row>
    <row r="796" customFormat="false" ht="15" hidden="false" customHeight="false" outlineLevel="0" collapsed="false">
      <c r="A796" s="35" t="n">
        <v>46086.7264351852</v>
      </c>
      <c r="B796" s="35" t="n">
        <v>46086.7265393519</v>
      </c>
      <c r="C796" s="36" t="s">
        <v>140</v>
      </c>
      <c r="D796" s="36" t="s">
        <v>141</v>
      </c>
      <c r="E796" s="36" t="s">
        <v>128</v>
      </c>
      <c r="F796" s="36" t="s">
        <v>122</v>
      </c>
      <c r="G796" s="36" t="n">
        <f aca="false">IF(A796="","",IF(AND(A796&gt;=Debut,A796&lt;Fin),1,0))</f>
        <v>1</v>
      </c>
      <c r="H796" s="36" t="n">
        <f aca="false">IF(G796=1,INT(ROUND((A796-Debut)*86400,0)/600),"")</f>
        <v>536</v>
      </c>
      <c r="I796" s="36" t="n">
        <f aca="false">IF(G796=1,INT(ROUND((A796-Debut)*86400,0)/3600),"")</f>
        <v>89</v>
      </c>
      <c r="J796" s="36" t="n">
        <f aca="false">IF(OR(A796="",B796=""),"",ROUND((B796-A796)*86400,0))</f>
        <v>9</v>
      </c>
      <c r="K796" s="37" t="n">
        <f aca="false">IF(G796=1,IF(COUNTIFS($C:$C,C796,$G:$G,1,$A:$A,"&gt;="&amp;(A796-FenetreInterm/86400),$A:$A,"&lt;="&amp;A796)&gt;=NbInterm,1,0),"")</f>
        <v>1</v>
      </c>
      <c r="L796" s="37" t="n">
        <f aca="false">IF(G796=1,IF(B796="",0,IF(J796&lt;SeuilFugitive,1,0)),"")</f>
        <v>0</v>
      </c>
      <c r="M796" s="37" t="n">
        <f aca="false">IF(G796=1,IF(B796="",IF((Fin-A796)*24&gt;SeuilFigee,1,0),IF(J796&gt;SeuilFigee*3600,1,0)),"")</f>
        <v>0</v>
      </c>
      <c r="N796" s="0" t="str">
        <f aca="false">IF(G796=1,IF(COUNTIF(H$2:H796,H796)=1,COUNTIF($H:$H,H796),""),"")</f>
        <v/>
      </c>
      <c r="O796" s="0" t="str">
        <f aca="false">IF(G796=1,IF(COUNTIF(I$2:I796,I796)=1,COUNTIF($I:$I,I796),""),"")</f>
        <v/>
      </c>
      <c r="P796" s="38" t="str">
        <f aca="false">IF(G796=1,IF(COUNTIFS(C$2:C796,C796,G$2:G796,1)=1,COUNTIFS($C:$C,C796,$G:$G,1)+ROW()/10000000,""),"")</f>
        <v/>
      </c>
      <c r="Q796" s="36" t="n">
        <f aca="false">IF(K796=1,IF(COUNTIFS(C$2:C796,C796,K$2:K796,1)=1,1,0),"")</f>
        <v>0</v>
      </c>
      <c r="R796" s="0" t="str">
        <f aca="false">IF(M796=1,IF(COUNTIFS(C$2:C796,C796,M$2:M796,1)=1,1,0),"")</f>
        <v/>
      </c>
      <c r="S796" s="0" t="str">
        <f aca="false">IF(L796=1,IF(COUNTIFS(C$2:C796,C796,L$2:L796,1)=1,1,0),"")</f>
        <v/>
      </c>
      <c r="T796" s="38" t="str">
        <f aca="false">IF(N796="","",N796+ROW()/10000000)</f>
        <v/>
      </c>
      <c r="U796" s="36" t="n">
        <f aca="false">IF(G796=1,IF(B796="",1,0),"")</f>
        <v>0</v>
      </c>
    </row>
    <row r="797" customFormat="false" ht="15" hidden="false" customHeight="false" outlineLevel="0" collapsed="false">
      <c r="A797" s="35" t="n">
        <v>46086.7266898148</v>
      </c>
      <c r="B797" s="35" t="n">
        <v>46086.7267939815</v>
      </c>
      <c r="C797" s="36" t="s">
        <v>140</v>
      </c>
      <c r="D797" s="36" t="s">
        <v>141</v>
      </c>
      <c r="E797" s="36" t="s">
        <v>128</v>
      </c>
      <c r="F797" s="36" t="s">
        <v>122</v>
      </c>
      <c r="G797" s="36" t="n">
        <f aca="false">IF(A797="","",IF(AND(A797&gt;=Debut,A797&lt;Fin),1,0))</f>
        <v>1</v>
      </c>
      <c r="H797" s="36" t="n">
        <f aca="false">IF(G797=1,INT(ROUND((A797-Debut)*86400,0)/600),"")</f>
        <v>536</v>
      </c>
      <c r="I797" s="36" t="n">
        <f aca="false">IF(G797=1,INT(ROUND((A797-Debut)*86400,0)/3600),"")</f>
        <v>89</v>
      </c>
      <c r="J797" s="36" t="n">
        <f aca="false">IF(OR(A797="",B797=""),"",ROUND((B797-A797)*86400,0))</f>
        <v>9</v>
      </c>
      <c r="K797" s="37" t="n">
        <f aca="false">IF(G797=1,IF(COUNTIFS($C:$C,C797,$G:$G,1,$A:$A,"&gt;="&amp;(A797-FenetreInterm/86400),$A:$A,"&lt;="&amp;A797)&gt;=NbInterm,1,0),"")</f>
        <v>1</v>
      </c>
      <c r="L797" s="37" t="n">
        <f aca="false">IF(G797=1,IF(B797="",0,IF(J797&lt;SeuilFugitive,1,0)),"")</f>
        <v>0</v>
      </c>
      <c r="M797" s="37" t="n">
        <f aca="false">IF(G797=1,IF(B797="",IF((Fin-A797)*24&gt;SeuilFigee,1,0),IF(J797&gt;SeuilFigee*3600,1,0)),"")</f>
        <v>0</v>
      </c>
      <c r="N797" s="0" t="str">
        <f aca="false">IF(G797=1,IF(COUNTIF(H$2:H797,H797)=1,COUNTIF($H:$H,H797),""),"")</f>
        <v/>
      </c>
      <c r="O797" s="0" t="str">
        <f aca="false">IF(G797=1,IF(COUNTIF(I$2:I797,I797)=1,COUNTIF($I:$I,I797),""),"")</f>
        <v/>
      </c>
      <c r="P797" s="38" t="str">
        <f aca="false">IF(G797=1,IF(COUNTIFS(C$2:C797,C797,G$2:G797,1)=1,COUNTIFS($C:$C,C797,$G:$G,1)+ROW()/10000000,""),"")</f>
        <v/>
      </c>
      <c r="Q797" s="36" t="n">
        <f aca="false">IF(K797=1,IF(COUNTIFS(C$2:C797,C797,K$2:K797,1)=1,1,0),"")</f>
        <v>0</v>
      </c>
      <c r="R797" s="0" t="str">
        <f aca="false">IF(M797=1,IF(COUNTIFS(C$2:C797,C797,M$2:M797,1)=1,1,0),"")</f>
        <v/>
      </c>
      <c r="S797" s="0" t="str">
        <f aca="false">IF(L797=1,IF(COUNTIFS(C$2:C797,C797,L$2:L797,1)=1,1,0),"")</f>
        <v/>
      </c>
      <c r="T797" s="38" t="str">
        <f aca="false">IF(N797="","",N797+ROW()/10000000)</f>
        <v/>
      </c>
      <c r="U797" s="36" t="n">
        <f aca="false">IF(G797=1,IF(B797="",1,0),"")</f>
        <v>0</v>
      </c>
    </row>
    <row r="798" customFormat="false" ht="15" hidden="false" customHeight="false" outlineLevel="0" collapsed="false">
      <c r="A798" s="35" t="n">
        <v>46086.7268171296</v>
      </c>
      <c r="B798" s="35" t="n">
        <v>46086.7268981482</v>
      </c>
      <c r="C798" s="36" t="s">
        <v>140</v>
      </c>
      <c r="D798" s="36" t="s">
        <v>141</v>
      </c>
      <c r="E798" s="36" t="s">
        <v>128</v>
      </c>
      <c r="F798" s="36" t="s">
        <v>122</v>
      </c>
      <c r="G798" s="36" t="n">
        <f aca="false">IF(A798="","",IF(AND(A798&gt;=Debut,A798&lt;Fin),1,0))</f>
        <v>1</v>
      </c>
      <c r="H798" s="36" t="n">
        <f aca="false">IF(G798=1,INT(ROUND((A798-Debut)*86400,0)/600),"")</f>
        <v>536</v>
      </c>
      <c r="I798" s="36" t="n">
        <f aca="false">IF(G798=1,INT(ROUND((A798-Debut)*86400,0)/3600),"")</f>
        <v>89</v>
      </c>
      <c r="J798" s="36" t="n">
        <f aca="false">IF(OR(A798="",B798=""),"",ROUND((B798-A798)*86400,0))</f>
        <v>7</v>
      </c>
      <c r="K798" s="37" t="n">
        <f aca="false">IF(G798=1,IF(COUNTIFS($C:$C,C798,$G:$G,1,$A:$A,"&gt;="&amp;(A798-FenetreInterm/86400),$A:$A,"&lt;="&amp;A798)&gt;=NbInterm,1,0),"")</f>
        <v>1</v>
      </c>
      <c r="L798" s="37" t="n">
        <f aca="false">IF(G798=1,IF(B798="",0,IF(J798&lt;SeuilFugitive,1,0)),"")</f>
        <v>0</v>
      </c>
      <c r="M798" s="37" t="n">
        <f aca="false">IF(G798=1,IF(B798="",IF((Fin-A798)*24&gt;SeuilFigee,1,0),IF(J798&gt;SeuilFigee*3600,1,0)),"")</f>
        <v>0</v>
      </c>
      <c r="N798" s="0" t="str">
        <f aca="false">IF(G798=1,IF(COUNTIF(H$2:H798,H798)=1,COUNTIF($H:$H,H798),""),"")</f>
        <v/>
      </c>
      <c r="O798" s="0" t="str">
        <f aca="false">IF(G798=1,IF(COUNTIF(I$2:I798,I798)=1,COUNTIF($I:$I,I798),""),"")</f>
        <v/>
      </c>
      <c r="P798" s="38" t="str">
        <f aca="false">IF(G798=1,IF(COUNTIFS(C$2:C798,C798,G$2:G798,1)=1,COUNTIFS($C:$C,C798,$G:$G,1)+ROW()/10000000,""),"")</f>
        <v/>
      </c>
      <c r="Q798" s="36" t="n">
        <f aca="false">IF(K798=1,IF(COUNTIFS(C$2:C798,C798,K$2:K798,1)=1,1,0),"")</f>
        <v>0</v>
      </c>
      <c r="R798" s="0" t="str">
        <f aca="false">IF(M798=1,IF(COUNTIFS(C$2:C798,C798,M$2:M798,1)=1,1,0),"")</f>
        <v/>
      </c>
      <c r="S798" s="0" t="str">
        <f aca="false">IF(L798=1,IF(COUNTIFS(C$2:C798,C798,L$2:L798,1)=1,1,0),"")</f>
        <v/>
      </c>
      <c r="T798" s="38" t="str">
        <f aca="false">IF(N798="","",N798+ROW()/10000000)</f>
        <v/>
      </c>
      <c r="U798" s="36" t="n">
        <f aca="false">IF(G798=1,IF(B798="",1,0),"")</f>
        <v>0</v>
      </c>
    </row>
    <row r="799" customFormat="false" ht="15" hidden="false" customHeight="false" outlineLevel="0" collapsed="false">
      <c r="A799" s="35" t="n">
        <v>46086.7271064815</v>
      </c>
      <c r="B799" s="35" t="n">
        <v>46086.7272337963</v>
      </c>
      <c r="C799" s="36" t="s">
        <v>140</v>
      </c>
      <c r="D799" s="36" t="s">
        <v>141</v>
      </c>
      <c r="E799" s="36" t="s">
        <v>128</v>
      </c>
      <c r="F799" s="36" t="s">
        <v>122</v>
      </c>
      <c r="G799" s="36" t="n">
        <f aca="false">IF(A799="","",IF(AND(A799&gt;=Debut,A799&lt;Fin),1,0))</f>
        <v>1</v>
      </c>
      <c r="H799" s="36" t="n">
        <f aca="false">IF(G799=1,INT(ROUND((A799-Debut)*86400,0)/600),"")</f>
        <v>536</v>
      </c>
      <c r="I799" s="36" t="n">
        <f aca="false">IF(G799=1,INT(ROUND((A799-Debut)*86400,0)/3600),"")</f>
        <v>89</v>
      </c>
      <c r="J799" s="36" t="n">
        <f aca="false">IF(OR(A799="",B799=""),"",ROUND((B799-A799)*86400,0))</f>
        <v>11</v>
      </c>
      <c r="K799" s="37" t="n">
        <f aca="false">IF(G799=1,IF(COUNTIFS($C:$C,C799,$G:$G,1,$A:$A,"&gt;="&amp;(A799-FenetreInterm/86400),$A:$A,"&lt;="&amp;A799)&gt;=NbInterm,1,0),"")</f>
        <v>1</v>
      </c>
      <c r="L799" s="37" t="n">
        <f aca="false">IF(G799=1,IF(B799="",0,IF(J799&lt;SeuilFugitive,1,0)),"")</f>
        <v>0</v>
      </c>
      <c r="M799" s="37" t="n">
        <f aca="false">IF(G799=1,IF(B799="",IF((Fin-A799)*24&gt;SeuilFigee,1,0),IF(J799&gt;SeuilFigee*3600,1,0)),"")</f>
        <v>0</v>
      </c>
      <c r="N799" s="0" t="str">
        <f aca="false">IF(G799=1,IF(COUNTIF(H$2:H799,H799)=1,COUNTIF($H:$H,H799),""),"")</f>
        <v/>
      </c>
      <c r="O799" s="0" t="str">
        <f aca="false">IF(G799=1,IF(COUNTIF(I$2:I799,I799)=1,COUNTIF($I:$I,I799),""),"")</f>
        <v/>
      </c>
      <c r="P799" s="38" t="str">
        <f aca="false">IF(G799=1,IF(COUNTIFS(C$2:C799,C799,G$2:G799,1)=1,COUNTIFS($C:$C,C799,$G:$G,1)+ROW()/10000000,""),"")</f>
        <v/>
      </c>
      <c r="Q799" s="36" t="n">
        <f aca="false">IF(K799=1,IF(COUNTIFS(C$2:C799,C799,K$2:K799,1)=1,1,0),"")</f>
        <v>0</v>
      </c>
      <c r="R799" s="0" t="str">
        <f aca="false">IF(M799=1,IF(COUNTIFS(C$2:C799,C799,M$2:M799,1)=1,1,0),"")</f>
        <v/>
      </c>
      <c r="S799" s="0" t="str">
        <f aca="false">IF(L799=1,IF(COUNTIFS(C$2:C799,C799,L$2:L799,1)=1,1,0),"")</f>
        <v/>
      </c>
      <c r="T799" s="38" t="str">
        <f aca="false">IF(N799="","",N799+ROW()/10000000)</f>
        <v/>
      </c>
      <c r="U799" s="36" t="n">
        <f aca="false">IF(G799=1,IF(B799="",1,0),"")</f>
        <v>0</v>
      </c>
    </row>
    <row r="800" customFormat="false" ht="15" hidden="false" customHeight="false" outlineLevel="0" collapsed="false">
      <c r="A800" s="35" t="n">
        <v>46086.7428587963</v>
      </c>
      <c r="B800" s="35" t="n">
        <v>46086.7455671296</v>
      </c>
      <c r="C800" s="36" t="s">
        <v>142</v>
      </c>
      <c r="D800" s="36" t="s">
        <v>143</v>
      </c>
      <c r="E800" s="36" t="s">
        <v>121</v>
      </c>
      <c r="F800" s="36" t="s">
        <v>144</v>
      </c>
      <c r="G800" s="36" t="n">
        <f aca="false">IF(A800="","",IF(AND(A800&gt;=Debut,A800&lt;Fin),1,0))</f>
        <v>1</v>
      </c>
      <c r="H800" s="36" t="n">
        <f aca="false">IF(G800=1,INT(ROUND((A800-Debut)*86400,0)/600),"")</f>
        <v>538</v>
      </c>
      <c r="I800" s="36" t="n">
        <f aca="false">IF(G800=1,INT(ROUND((A800-Debut)*86400,0)/3600),"")</f>
        <v>89</v>
      </c>
      <c r="J800" s="36" t="n">
        <f aca="false">IF(OR(A800="",B800=""),"",ROUND((B800-A800)*86400,0))</f>
        <v>234</v>
      </c>
      <c r="K800" s="37" t="n">
        <f aca="false">IF(G800=1,IF(COUNTIFS($C:$C,C800,$G:$G,1,$A:$A,"&gt;="&amp;(A800-FenetreInterm/86400),$A:$A,"&lt;="&amp;A800)&gt;=NbInterm,1,0),"")</f>
        <v>0</v>
      </c>
      <c r="L800" s="37" t="n">
        <f aca="false">IF(G800=1,IF(B800="",0,IF(J800&lt;SeuilFugitive,1,0)),"")</f>
        <v>0</v>
      </c>
      <c r="M800" s="37" t="n">
        <f aca="false">IF(G800=1,IF(B800="",IF((Fin-A800)*24&gt;SeuilFigee,1,0),IF(J800&gt;SeuilFigee*3600,1,0)),"")</f>
        <v>0</v>
      </c>
      <c r="N800" s="36" t="n">
        <f aca="false">IF(G800=1,IF(COUNTIF(H$2:H800,H800)=1,COUNTIF($H:$H,H800),""),"")</f>
        <v>1</v>
      </c>
      <c r="O800" s="0" t="str">
        <f aca="false">IF(G800=1,IF(COUNTIF(I$2:I800,I800)=1,COUNTIF($I:$I,I800),""),"")</f>
        <v/>
      </c>
      <c r="P800" s="38" t="str">
        <f aca="false">IF(G800=1,IF(COUNTIFS(C$2:C800,C800,G$2:G800,1)=1,COUNTIFS($C:$C,C800,$G:$G,1)+ROW()/10000000,""),"")</f>
        <v/>
      </c>
      <c r="Q800" s="0" t="str">
        <f aca="false">IF(K800=1,IF(COUNTIFS(C$2:C800,C800,K$2:K800,1)=1,1,0),"")</f>
        <v/>
      </c>
      <c r="R800" s="0" t="str">
        <f aca="false">IF(M800=1,IF(COUNTIFS(C$2:C800,C800,M$2:M800,1)=1,1,0),"")</f>
        <v/>
      </c>
      <c r="S800" s="0" t="str">
        <f aca="false">IF(L800=1,IF(COUNTIFS(C$2:C800,C800,L$2:L800,1)=1,1,0),"")</f>
        <v/>
      </c>
      <c r="T800" s="38" t="n">
        <f aca="false">IF(N800="","",N800+ROW()/10000000)</f>
        <v>1.00008</v>
      </c>
      <c r="U800" s="36" t="n">
        <f aca="false">IF(G800=1,IF(B800="",1,0),"")</f>
        <v>0</v>
      </c>
    </row>
    <row r="801" customFormat="false" ht="15" hidden="false" customHeight="false" outlineLevel="0" collapsed="false">
      <c r="A801" s="35" t="n">
        <v>46086.7499537037</v>
      </c>
      <c r="B801" s="35" t="n">
        <v>46086.7532175926</v>
      </c>
      <c r="C801" s="36" t="s">
        <v>142</v>
      </c>
      <c r="D801" s="36" t="s">
        <v>143</v>
      </c>
      <c r="E801" s="36" t="s">
        <v>121</v>
      </c>
      <c r="F801" s="36" t="s">
        <v>144</v>
      </c>
      <c r="G801" s="36" t="n">
        <f aca="false">IF(A801="","",IF(AND(A801&gt;=Debut,A801&lt;Fin),1,0))</f>
        <v>1</v>
      </c>
      <c r="H801" s="36" t="n">
        <f aca="false">IF(G801=1,INT(ROUND((A801-Debut)*86400,0)/600),"")</f>
        <v>539</v>
      </c>
      <c r="I801" s="36" t="n">
        <f aca="false">IF(G801=1,INT(ROUND((A801-Debut)*86400,0)/3600),"")</f>
        <v>89</v>
      </c>
      <c r="J801" s="36" t="n">
        <f aca="false">IF(OR(A801="",B801=""),"",ROUND((B801-A801)*86400,0))</f>
        <v>282</v>
      </c>
      <c r="K801" s="37" t="n">
        <f aca="false">IF(G801=1,IF(COUNTIFS($C:$C,C801,$G:$G,1,$A:$A,"&gt;="&amp;(A801-FenetreInterm/86400),$A:$A,"&lt;="&amp;A801)&gt;=NbInterm,1,0),"")</f>
        <v>0</v>
      </c>
      <c r="L801" s="37" t="n">
        <f aca="false">IF(G801=1,IF(B801="",0,IF(J801&lt;SeuilFugitive,1,0)),"")</f>
        <v>0</v>
      </c>
      <c r="M801" s="37" t="n">
        <f aca="false">IF(G801=1,IF(B801="",IF((Fin-A801)*24&gt;SeuilFigee,1,0),IF(J801&gt;SeuilFigee*3600,1,0)),"")</f>
        <v>0</v>
      </c>
      <c r="N801" s="36" t="n">
        <f aca="false">IF(G801=1,IF(COUNTIF(H$2:H801,H801)=1,COUNTIF($H:$H,H801),""),"")</f>
        <v>1</v>
      </c>
      <c r="O801" s="0" t="str">
        <f aca="false">IF(G801=1,IF(COUNTIF(I$2:I801,I801)=1,COUNTIF($I:$I,I801),""),"")</f>
        <v/>
      </c>
      <c r="P801" s="38" t="str">
        <f aca="false">IF(G801=1,IF(COUNTIFS(C$2:C801,C801,G$2:G801,1)=1,COUNTIFS($C:$C,C801,$G:$G,1)+ROW()/10000000,""),"")</f>
        <v/>
      </c>
      <c r="Q801" s="0" t="str">
        <f aca="false">IF(K801=1,IF(COUNTIFS(C$2:C801,C801,K$2:K801,1)=1,1,0),"")</f>
        <v/>
      </c>
      <c r="R801" s="0" t="str">
        <f aca="false">IF(M801=1,IF(COUNTIFS(C$2:C801,C801,M$2:M801,1)=1,1,0),"")</f>
        <v/>
      </c>
      <c r="S801" s="0" t="str">
        <f aca="false">IF(L801=1,IF(COUNTIFS(C$2:C801,C801,L$2:L801,1)=1,1,0),"")</f>
        <v/>
      </c>
      <c r="T801" s="38" t="n">
        <f aca="false">IF(N801="","",N801+ROW()/10000000)</f>
        <v>1.0000801</v>
      </c>
      <c r="U801" s="36" t="n">
        <f aca="false">IF(G801=1,IF(B801="",1,0),"")</f>
        <v>0</v>
      </c>
    </row>
    <row r="802" customFormat="false" ht="15" hidden="false" customHeight="false" outlineLevel="0" collapsed="false">
      <c r="A802" s="35" t="n">
        <v>46086.7508333333</v>
      </c>
      <c r="B802" s="35" t="n">
        <v>46086.7534259259</v>
      </c>
      <c r="C802" s="36" t="s">
        <v>142</v>
      </c>
      <c r="D802" s="36" t="s">
        <v>143</v>
      </c>
      <c r="E802" s="36" t="s">
        <v>121</v>
      </c>
      <c r="F802" s="36" t="s">
        <v>144</v>
      </c>
      <c r="G802" s="36" t="n">
        <f aca="false">IF(A802="","",IF(AND(A802&gt;=Debut,A802&lt;Fin),1,0))</f>
        <v>1</v>
      </c>
      <c r="H802" s="36" t="n">
        <f aca="false">IF(G802=1,INT(ROUND((A802-Debut)*86400,0)/600),"")</f>
        <v>540</v>
      </c>
      <c r="I802" s="36" t="n">
        <f aca="false">IF(G802=1,INT(ROUND((A802-Debut)*86400,0)/3600),"")</f>
        <v>90</v>
      </c>
      <c r="J802" s="36" t="n">
        <f aca="false">IF(OR(A802="",B802=""),"",ROUND((B802-A802)*86400,0))</f>
        <v>224</v>
      </c>
      <c r="K802" s="37" t="n">
        <f aca="false">IF(G802=1,IF(COUNTIFS($C:$C,C802,$G:$G,1,$A:$A,"&gt;="&amp;(A802-FenetreInterm/86400),$A:$A,"&lt;="&amp;A802)&gt;=NbInterm,1,0),"")</f>
        <v>0</v>
      </c>
      <c r="L802" s="37" t="n">
        <f aca="false">IF(G802=1,IF(B802="",0,IF(J802&lt;SeuilFugitive,1,0)),"")</f>
        <v>0</v>
      </c>
      <c r="M802" s="37" t="n">
        <f aca="false">IF(G802=1,IF(B802="",IF((Fin-A802)*24&gt;SeuilFigee,1,0),IF(J802&gt;SeuilFigee*3600,1,0)),"")</f>
        <v>0</v>
      </c>
      <c r="N802" s="36" t="n">
        <f aca="false">IF(G802=1,IF(COUNTIF(H$2:H802,H802)=1,COUNTIF($H:$H,H802),""),"")</f>
        <v>1</v>
      </c>
      <c r="O802" s="36" t="n">
        <f aca="false">IF(G802=1,IF(COUNTIF(I$2:I802,I802)=1,COUNTIF($I:$I,I802),""),"")</f>
        <v>4</v>
      </c>
      <c r="P802" s="38" t="str">
        <f aca="false">IF(G802=1,IF(COUNTIFS(C$2:C802,C802,G$2:G802,1)=1,COUNTIFS($C:$C,C802,$G:$G,1)+ROW()/10000000,""),"")</f>
        <v/>
      </c>
      <c r="Q802" s="0" t="str">
        <f aca="false">IF(K802=1,IF(COUNTIFS(C$2:C802,C802,K$2:K802,1)=1,1,0),"")</f>
        <v/>
      </c>
      <c r="R802" s="0" t="str">
        <f aca="false">IF(M802=1,IF(COUNTIFS(C$2:C802,C802,M$2:M802,1)=1,1,0),"")</f>
        <v/>
      </c>
      <c r="S802" s="0" t="str">
        <f aca="false">IF(L802=1,IF(COUNTIFS(C$2:C802,C802,L$2:L802,1)=1,1,0),"")</f>
        <v/>
      </c>
      <c r="T802" s="38" t="n">
        <f aca="false">IF(N802="","",N802+ROW()/10000000)</f>
        <v>1.0000802</v>
      </c>
      <c r="U802" s="36" t="n">
        <f aca="false">IF(G802=1,IF(B802="",1,0),"")</f>
        <v>0</v>
      </c>
    </row>
    <row r="803" customFormat="false" ht="15" hidden="false" customHeight="false" outlineLevel="0" collapsed="false">
      <c r="A803" s="35" t="n">
        <v>46086.7681365741</v>
      </c>
      <c r="B803" s="35" t="n">
        <v>46086.7734837963</v>
      </c>
      <c r="C803" s="36" t="s">
        <v>151</v>
      </c>
      <c r="D803" s="36" t="s">
        <v>152</v>
      </c>
      <c r="E803" s="36" t="s">
        <v>128</v>
      </c>
      <c r="F803" s="36" t="s">
        <v>144</v>
      </c>
      <c r="G803" s="36" t="n">
        <f aca="false">IF(A803="","",IF(AND(A803&gt;=Debut,A803&lt;Fin),1,0))</f>
        <v>1</v>
      </c>
      <c r="H803" s="36" t="n">
        <f aca="false">IF(G803=1,INT(ROUND((A803-Debut)*86400,0)/600),"")</f>
        <v>542</v>
      </c>
      <c r="I803" s="36" t="n">
        <f aca="false">IF(G803=1,INT(ROUND((A803-Debut)*86400,0)/3600),"")</f>
        <v>90</v>
      </c>
      <c r="J803" s="36" t="n">
        <f aca="false">IF(OR(A803="",B803=""),"",ROUND((B803-A803)*86400,0))</f>
        <v>462</v>
      </c>
      <c r="K803" s="37" t="n">
        <f aca="false">IF(G803=1,IF(COUNTIFS($C:$C,C803,$G:$G,1,$A:$A,"&gt;="&amp;(A803-FenetreInterm/86400),$A:$A,"&lt;="&amp;A803)&gt;=NbInterm,1,0),"")</f>
        <v>0</v>
      </c>
      <c r="L803" s="37" t="n">
        <f aca="false">IF(G803=1,IF(B803="",0,IF(J803&lt;SeuilFugitive,1,0)),"")</f>
        <v>0</v>
      </c>
      <c r="M803" s="37" t="n">
        <f aca="false">IF(G803=1,IF(B803="",IF((Fin-A803)*24&gt;SeuilFigee,1,0),IF(J803&gt;SeuilFigee*3600,1,0)),"")</f>
        <v>0</v>
      </c>
      <c r="N803" s="36" t="n">
        <f aca="false">IF(G803=1,IF(COUNTIF(H$2:H803,H803)=1,COUNTIF($H:$H,H803),""),"")</f>
        <v>2</v>
      </c>
      <c r="O803" s="0" t="str">
        <f aca="false">IF(G803=1,IF(COUNTIF(I$2:I803,I803)=1,COUNTIF($I:$I,I803),""),"")</f>
        <v/>
      </c>
      <c r="P803" s="38" t="str">
        <f aca="false">IF(G803=1,IF(COUNTIFS(C$2:C803,C803,G$2:G803,1)=1,COUNTIFS($C:$C,C803,$G:$G,1)+ROW()/10000000,""),"")</f>
        <v/>
      </c>
      <c r="Q803" s="0" t="str">
        <f aca="false">IF(K803=1,IF(COUNTIFS(C$2:C803,C803,K$2:K803,1)=1,1,0),"")</f>
        <v/>
      </c>
      <c r="R803" s="0" t="str">
        <f aca="false">IF(M803=1,IF(COUNTIFS(C$2:C803,C803,M$2:M803,1)=1,1,0),"")</f>
        <v/>
      </c>
      <c r="S803" s="0" t="str">
        <f aca="false">IF(L803=1,IF(COUNTIFS(C$2:C803,C803,L$2:L803,1)=1,1,0),"")</f>
        <v/>
      </c>
      <c r="T803" s="38" t="n">
        <f aca="false">IF(N803="","",N803+ROW()/10000000)</f>
        <v>2.0000803</v>
      </c>
      <c r="U803" s="36" t="n">
        <f aca="false">IF(G803=1,IF(B803="",1,0),"")</f>
        <v>0</v>
      </c>
    </row>
    <row r="804" customFormat="false" ht="15" hidden="false" customHeight="false" outlineLevel="0" collapsed="false">
      <c r="A804" s="35" t="n">
        <v>46086.7704513889</v>
      </c>
      <c r="B804" s="35" t="n">
        <v>46086.7795023148</v>
      </c>
      <c r="C804" s="36" t="s">
        <v>149</v>
      </c>
      <c r="D804" s="36" t="s">
        <v>150</v>
      </c>
      <c r="E804" s="36" t="s">
        <v>117</v>
      </c>
      <c r="F804" s="36" t="s">
        <v>118</v>
      </c>
      <c r="G804" s="36" t="n">
        <f aca="false">IF(A804="","",IF(AND(A804&gt;=Debut,A804&lt;Fin),1,0))</f>
        <v>1</v>
      </c>
      <c r="H804" s="36" t="n">
        <f aca="false">IF(G804=1,INT(ROUND((A804-Debut)*86400,0)/600),"")</f>
        <v>542</v>
      </c>
      <c r="I804" s="36" t="n">
        <f aca="false">IF(G804=1,INT(ROUND((A804-Debut)*86400,0)/3600),"")</f>
        <v>90</v>
      </c>
      <c r="J804" s="36" t="n">
        <f aca="false">IF(OR(A804="",B804=""),"",ROUND((B804-A804)*86400,0))</f>
        <v>782</v>
      </c>
      <c r="K804" s="37" t="n">
        <f aca="false">IF(G804=1,IF(COUNTIFS($C:$C,C804,$G:$G,1,$A:$A,"&gt;="&amp;(A804-FenetreInterm/86400),$A:$A,"&lt;="&amp;A804)&gt;=NbInterm,1,0),"")</f>
        <v>0</v>
      </c>
      <c r="L804" s="37" t="n">
        <f aca="false">IF(G804=1,IF(B804="",0,IF(J804&lt;SeuilFugitive,1,0)),"")</f>
        <v>0</v>
      </c>
      <c r="M804" s="37" t="n">
        <f aca="false">IF(G804=1,IF(B804="",IF((Fin-A804)*24&gt;SeuilFigee,1,0),IF(J804&gt;SeuilFigee*3600,1,0)),"")</f>
        <v>0</v>
      </c>
      <c r="N804" s="0" t="str">
        <f aca="false">IF(G804=1,IF(COUNTIF(H$2:H804,H804)=1,COUNTIF($H:$H,H804),""),"")</f>
        <v/>
      </c>
      <c r="O804" s="0" t="str">
        <f aca="false">IF(G804=1,IF(COUNTIF(I$2:I804,I804)=1,COUNTIF($I:$I,I804),""),"")</f>
        <v/>
      </c>
      <c r="P804" s="38" t="str">
        <f aca="false">IF(G804=1,IF(COUNTIFS(C$2:C804,C804,G$2:G804,1)=1,COUNTIFS($C:$C,C804,$G:$G,1)+ROW()/10000000,""),"")</f>
        <v/>
      </c>
      <c r="Q804" s="0" t="str">
        <f aca="false">IF(K804=1,IF(COUNTIFS(C$2:C804,C804,K$2:K804,1)=1,1,0),"")</f>
        <v/>
      </c>
      <c r="R804" s="0" t="str">
        <f aca="false">IF(M804=1,IF(COUNTIFS(C$2:C804,C804,M$2:M804,1)=1,1,0),"")</f>
        <v/>
      </c>
      <c r="S804" s="0" t="str">
        <f aca="false">IF(L804=1,IF(COUNTIFS(C$2:C804,C804,L$2:L804,1)=1,1,0),"")</f>
        <v/>
      </c>
      <c r="T804" s="38" t="str">
        <f aca="false">IF(N804="","",N804+ROW()/10000000)</f>
        <v/>
      </c>
      <c r="U804" s="36" t="n">
        <f aca="false">IF(G804=1,IF(B804="",1,0),"")</f>
        <v>0</v>
      </c>
    </row>
    <row r="805" customFormat="false" ht="15" hidden="false" customHeight="false" outlineLevel="0" collapsed="false">
      <c r="A805" s="35" t="n">
        <v>46086.7789236111</v>
      </c>
      <c r="B805" s="35" t="n">
        <v>46086.7828587963</v>
      </c>
      <c r="C805" s="36" t="s">
        <v>145</v>
      </c>
      <c r="D805" s="36" t="s">
        <v>146</v>
      </c>
      <c r="E805" s="36" t="s">
        <v>121</v>
      </c>
      <c r="F805" s="36" t="s">
        <v>144</v>
      </c>
      <c r="G805" s="36" t="n">
        <f aca="false">IF(A805="","",IF(AND(A805&gt;=Debut,A805&lt;Fin),1,0))</f>
        <v>1</v>
      </c>
      <c r="H805" s="36" t="n">
        <f aca="false">IF(G805=1,INT(ROUND((A805-Debut)*86400,0)/600),"")</f>
        <v>544</v>
      </c>
      <c r="I805" s="36" t="n">
        <f aca="false">IF(G805=1,INT(ROUND((A805-Debut)*86400,0)/3600),"")</f>
        <v>90</v>
      </c>
      <c r="J805" s="36" t="n">
        <f aca="false">IF(OR(A805="",B805=""),"",ROUND((B805-A805)*86400,0))</f>
        <v>340</v>
      </c>
      <c r="K805" s="37" t="n">
        <f aca="false">IF(G805=1,IF(COUNTIFS($C:$C,C805,$G:$G,1,$A:$A,"&gt;="&amp;(A805-FenetreInterm/86400),$A:$A,"&lt;="&amp;A805)&gt;=NbInterm,1,0),"")</f>
        <v>0</v>
      </c>
      <c r="L805" s="37" t="n">
        <f aca="false">IF(G805=1,IF(B805="",0,IF(J805&lt;SeuilFugitive,1,0)),"")</f>
        <v>0</v>
      </c>
      <c r="M805" s="37" t="n">
        <f aca="false">IF(G805=1,IF(B805="",IF((Fin-A805)*24&gt;SeuilFigee,1,0),IF(J805&gt;SeuilFigee*3600,1,0)),"")</f>
        <v>0</v>
      </c>
      <c r="N805" s="36" t="n">
        <f aca="false">IF(G805=1,IF(COUNTIF(H$2:H805,H805)=1,COUNTIF($H:$H,H805),""),"")</f>
        <v>1</v>
      </c>
      <c r="O805" s="0" t="str">
        <f aca="false">IF(G805=1,IF(COUNTIF(I$2:I805,I805)=1,COUNTIF($I:$I,I805),""),"")</f>
        <v/>
      </c>
      <c r="P805" s="38" t="str">
        <f aca="false">IF(G805=1,IF(COUNTIFS(C$2:C805,C805,G$2:G805,1)=1,COUNTIFS($C:$C,C805,$G:$G,1)+ROW()/10000000,""),"")</f>
        <v/>
      </c>
      <c r="Q805" s="0" t="str">
        <f aca="false">IF(K805=1,IF(COUNTIFS(C$2:C805,C805,K$2:K805,1)=1,1,0),"")</f>
        <v/>
      </c>
      <c r="R805" s="0" t="str">
        <f aca="false">IF(M805=1,IF(COUNTIFS(C$2:C805,C805,M$2:M805,1)=1,1,0),"")</f>
        <v/>
      </c>
      <c r="S805" s="0" t="str">
        <f aca="false">IF(L805=1,IF(COUNTIFS(C$2:C805,C805,L$2:L805,1)=1,1,0),"")</f>
        <v/>
      </c>
      <c r="T805" s="38" t="n">
        <f aca="false">IF(N805="","",N805+ROW()/10000000)</f>
        <v>1.0000805</v>
      </c>
      <c r="U805" s="36" t="n">
        <f aca="false">IF(G805=1,IF(B805="",1,0),"")</f>
        <v>0</v>
      </c>
    </row>
    <row r="806" customFormat="false" ht="15" hidden="false" customHeight="false" outlineLevel="0" collapsed="false">
      <c r="A806" s="35" t="n">
        <v>46086.7962847222</v>
      </c>
      <c r="B806" s="35" t="n">
        <v>46086.8037962963</v>
      </c>
      <c r="C806" s="36" t="s">
        <v>142</v>
      </c>
      <c r="D806" s="36" t="s">
        <v>143</v>
      </c>
      <c r="E806" s="36" t="s">
        <v>121</v>
      </c>
      <c r="F806" s="36" t="s">
        <v>144</v>
      </c>
      <c r="G806" s="36" t="n">
        <f aca="false">IF(A806="","",IF(AND(A806&gt;=Debut,A806&lt;Fin),1,0))</f>
        <v>1</v>
      </c>
      <c r="H806" s="36" t="n">
        <f aca="false">IF(G806=1,INT(ROUND((A806-Debut)*86400,0)/600),"")</f>
        <v>546</v>
      </c>
      <c r="I806" s="36" t="n">
        <f aca="false">IF(G806=1,INT(ROUND((A806-Debut)*86400,0)/3600),"")</f>
        <v>91</v>
      </c>
      <c r="J806" s="36" t="n">
        <f aca="false">IF(OR(A806="",B806=""),"",ROUND((B806-A806)*86400,0))</f>
        <v>649</v>
      </c>
      <c r="K806" s="37" t="n">
        <f aca="false">IF(G806=1,IF(COUNTIFS($C:$C,C806,$G:$G,1,$A:$A,"&gt;="&amp;(A806-FenetreInterm/86400),$A:$A,"&lt;="&amp;A806)&gt;=NbInterm,1,0),"")</f>
        <v>0</v>
      </c>
      <c r="L806" s="37" t="n">
        <f aca="false">IF(G806=1,IF(B806="",0,IF(J806&lt;SeuilFugitive,1,0)),"")</f>
        <v>0</v>
      </c>
      <c r="M806" s="37" t="n">
        <f aca="false">IF(G806=1,IF(B806="",IF((Fin-A806)*24&gt;SeuilFigee,1,0),IF(J806&gt;SeuilFigee*3600,1,0)),"")</f>
        <v>0</v>
      </c>
      <c r="N806" s="36" t="n">
        <f aca="false">IF(G806=1,IF(COUNTIF(H$2:H806,H806)=1,COUNTIF($H:$H,H806),""),"")</f>
        <v>2</v>
      </c>
      <c r="O806" s="36" t="n">
        <f aca="false">IF(G806=1,IF(COUNTIF(I$2:I806,I806)=1,COUNTIF($I:$I,I806),""),"")</f>
        <v>4</v>
      </c>
      <c r="P806" s="38" t="str">
        <f aca="false">IF(G806=1,IF(COUNTIFS(C$2:C806,C806,G$2:G806,1)=1,COUNTIFS($C:$C,C806,$G:$G,1)+ROW()/10000000,""),"")</f>
        <v/>
      </c>
      <c r="Q806" s="0" t="str">
        <f aca="false">IF(K806=1,IF(COUNTIFS(C$2:C806,C806,K$2:K806,1)=1,1,0),"")</f>
        <v/>
      </c>
      <c r="R806" s="0" t="str">
        <f aca="false">IF(M806=1,IF(COUNTIFS(C$2:C806,C806,M$2:M806,1)=1,1,0),"")</f>
        <v/>
      </c>
      <c r="S806" s="0" t="str">
        <f aca="false">IF(L806=1,IF(COUNTIFS(C$2:C806,C806,L$2:L806,1)=1,1,0),"")</f>
        <v/>
      </c>
      <c r="T806" s="38" t="n">
        <f aca="false">IF(N806="","",N806+ROW()/10000000)</f>
        <v>2.0000806</v>
      </c>
      <c r="U806" s="36" t="n">
        <f aca="false">IF(G806=1,IF(B806="",1,0),"")</f>
        <v>0</v>
      </c>
    </row>
    <row r="807" customFormat="false" ht="15" hidden="false" customHeight="false" outlineLevel="0" collapsed="false">
      <c r="A807" s="35" t="n">
        <v>46086.7975347222</v>
      </c>
      <c r="B807" s="35" t="n">
        <v>46086.8005092593</v>
      </c>
      <c r="C807" s="36" t="s">
        <v>145</v>
      </c>
      <c r="D807" s="36" t="s">
        <v>146</v>
      </c>
      <c r="E807" s="36" t="s">
        <v>121</v>
      </c>
      <c r="F807" s="36" t="s">
        <v>144</v>
      </c>
      <c r="G807" s="36" t="n">
        <f aca="false">IF(A807="","",IF(AND(A807&gt;=Debut,A807&lt;Fin),1,0))</f>
        <v>1</v>
      </c>
      <c r="H807" s="36" t="n">
        <f aca="false">IF(G807=1,INT(ROUND((A807-Debut)*86400,0)/600),"")</f>
        <v>546</v>
      </c>
      <c r="I807" s="36" t="n">
        <f aca="false">IF(G807=1,INT(ROUND((A807-Debut)*86400,0)/3600),"")</f>
        <v>91</v>
      </c>
      <c r="J807" s="36" t="n">
        <f aca="false">IF(OR(A807="",B807=""),"",ROUND((B807-A807)*86400,0))</f>
        <v>257</v>
      </c>
      <c r="K807" s="37" t="n">
        <f aca="false">IF(G807=1,IF(COUNTIFS($C:$C,C807,$G:$G,1,$A:$A,"&gt;="&amp;(A807-FenetreInterm/86400),$A:$A,"&lt;="&amp;A807)&gt;=NbInterm,1,0),"")</f>
        <v>0</v>
      </c>
      <c r="L807" s="37" t="n">
        <f aca="false">IF(G807=1,IF(B807="",0,IF(J807&lt;SeuilFugitive,1,0)),"")</f>
        <v>0</v>
      </c>
      <c r="M807" s="37" t="n">
        <f aca="false">IF(G807=1,IF(B807="",IF((Fin-A807)*24&gt;SeuilFigee,1,0),IF(J807&gt;SeuilFigee*3600,1,0)),"")</f>
        <v>0</v>
      </c>
      <c r="N807" s="0" t="str">
        <f aca="false">IF(G807=1,IF(COUNTIF(H$2:H807,H807)=1,COUNTIF($H:$H,H807),""),"")</f>
        <v/>
      </c>
      <c r="O807" s="0" t="str">
        <f aca="false">IF(G807=1,IF(COUNTIF(I$2:I807,I807)=1,COUNTIF($I:$I,I807),""),"")</f>
        <v/>
      </c>
      <c r="P807" s="38" t="str">
        <f aca="false">IF(G807=1,IF(COUNTIFS(C$2:C807,C807,G$2:G807,1)=1,COUNTIFS($C:$C,C807,$G:$G,1)+ROW()/10000000,""),"")</f>
        <v/>
      </c>
      <c r="Q807" s="0" t="str">
        <f aca="false">IF(K807=1,IF(COUNTIFS(C$2:C807,C807,K$2:K807,1)=1,1,0),"")</f>
        <v/>
      </c>
      <c r="R807" s="0" t="str">
        <f aca="false">IF(M807=1,IF(COUNTIFS(C$2:C807,C807,M$2:M807,1)=1,1,0),"")</f>
        <v/>
      </c>
      <c r="S807" s="0" t="str">
        <f aca="false">IF(L807=1,IF(COUNTIFS(C$2:C807,C807,L$2:L807,1)=1,1,0),"")</f>
        <v/>
      </c>
      <c r="T807" s="38" t="str">
        <f aca="false">IF(N807="","",N807+ROW()/10000000)</f>
        <v/>
      </c>
      <c r="U807" s="36" t="n">
        <f aca="false">IF(G807=1,IF(B807="",1,0),"")</f>
        <v>0</v>
      </c>
    </row>
    <row r="808" customFormat="false" ht="15" hidden="false" customHeight="false" outlineLevel="0" collapsed="false">
      <c r="A808" s="35" t="n">
        <v>46086.8231365741</v>
      </c>
      <c r="B808" s="35" t="n">
        <v>46086.8259143519</v>
      </c>
      <c r="C808" s="36" t="s">
        <v>145</v>
      </c>
      <c r="D808" s="36" t="s">
        <v>146</v>
      </c>
      <c r="E808" s="36" t="s">
        <v>121</v>
      </c>
      <c r="F808" s="36" t="s">
        <v>144</v>
      </c>
      <c r="G808" s="36" t="n">
        <f aca="false">IF(A808="","",IF(AND(A808&gt;=Debut,A808&lt;Fin),1,0))</f>
        <v>1</v>
      </c>
      <c r="H808" s="36" t="n">
        <f aca="false">IF(G808=1,INT(ROUND((A808-Debut)*86400,0)/600),"")</f>
        <v>550</v>
      </c>
      <c r="I808" s="36" t="n">
        <f aca="false">IF(G808=1,INT(ROUND((A808-Debut)*86400,0)/3600),"")</f>
        <v>91</v>
      </c>
      <c r="J808" s="36" t="n">
        <f aca="false">IF(OR(A808="",B808=""),"",ROUND((B808-A808)*86400,0))</f>
        <v>240</v>
      </c>
      <c r="K808" s="37" t="n">
        <f aca="false">IF(G808=1,IF(COUNTIFS($C:$C,C808,$G:$G,1,$A:$A,"&gt;="&amp;(A808-FenetreInterm/86400),$A:$A,"&lt;="&amp;A808)&gt;=NbInterm,1,0),"")</f>
        <v>0</v>
      </c>
      <c r="L808" s="37" t="n">
        <f aca="false">IF(G808=1,IF(B808="",0,IF(J808&lt;SeuilFugitive,1,0)),"")</f>
        <v>0</v>
      </c>
      <c r="M808" s="37" t="n">
        <f aca="false">IF(G808=1,IF(B808="",IF((Fin-A808)*24&gt;SeuilFigee,1,0),IF(J808&gt;SeuilFigee*3600,1,0)),"")</f>
        <v>0</v>
      </c>
      <c r="N808" s="36" t="n">
        <f aca="false">IF(G808=1,IF(COUNTIF(H$2:H808,H808)=1,COUNTIF($H:$H,H808),""),"")</f>
        <v>1</v>
      </c>
      <c r="O808" s="0" t="str">
        <f aca="false">IF(G808=1,IF(COUNTIF(I$2:I808,I808)=1,COUNTIF($I:$I,I808),""),"")</f>
        <v/>
      </c>
      <c r="P808" s="38" t="str">
        <f aca="false">IF(G808=1,IF(COUNTIFS(C$2:C808,C808,G$2:G808,1)=1,COUNTIFS($C:$C,C808,$G:$G,1)+ROW()/10000000,""),"")</f>
        <v/>
      </c>
      <c r="Q808" s="0" t="str">
        <f aca="false">IF(K808=1,IF(COUNTIFS(C$2:C808,C808,K$2:K808,1)=1,1,0),"")</f>
        <v/>
      </c>
      <c r="R808" s="0" t="str">
        <f aca="false">IF(M808=1,IF(COUNTIFS(C$2:C808,C808,M$2:M808,1)=1,1,0),"")</f>
        <v/>
      </c>
      <c r="S808" s="0" t="str">
        <f aca="false">IF(L808=1,IF(COUNTIFS(C$2:C808,C808,L$2:L808,1)=1,1,0),"")</f>
        <v/>
      </c>
      <c r="T808" s="38" t="n">
        <f aca="false">IF(N808="","",N808+ROW()/10000000)</f>
        <v>1.0000808</v>
      </c>
      <c r="U808" s="36" t="n">
        <f aca="false">IF(G808=1,IF(B808="",1,0),"")</f>
        <v>0</v>
      </c>
    </row>
    <row r="809" customFormat="false" ht="15" hidden="false" customHeight="false" outlineLevel="0" collapsed="false">
      <c r="A809" s="35" t="n">
        <v>46086.8308912037</v>
      </c>
      <c r="B809" s="35" t="n">
        <v>46086.8384027778</v>
      </c>
      <c r="C809" s="36" t="s">
        <v>142</v>
      </c>
      <c r="D809" s="36" t="s">
        <v>143</v>
      </c>
      <c r="E809" s="36" t="s">
        <v>121</v>
      </c>
      <c r="F809" s="36" t="s">
        <v>144</v>
      </c>
      <c r="G809" s="36" t="n">
        <f aca="false">IF(A809="","",IF(AND(A809&gt;=Debut,A809&lt;Fin),1,0))</f>
        <v>1</v>
      </c>
      <c r="H809" s="36" t="n">
        <f aca="false">IF(G809=1,INT(ROUND((A809-Debut)*86400,0)/600),"")</f>
        <v>551</v>
      </c>
      <c r="I809" s="36" t="n">
        <f aca="false">IF(G809=1,INT(ROUND((A809-Debut)*86400,0)/3600),"")</f>
        <v>91</v>
      </c>
      <c r="J809" s="36" t="n">
        <f aca="false">IF(OR(A809="",B809=""),"",ROUND((B809-A809)*86400,0))</f>
        <v>649</v>
      </c>
      <c r="K809" s="37" t="n">
        <f aca="false">IF(G809=1,IF(COUNTIFS($C:$C,C809,$G:$G,1,$A:$A,"&gt;="&amp;(A809-FenetreInterm/86400),$A:$A,"&lt;="&amp;A809)&gt;=NbInterm,1,0),"")</f>
        <v>0</v>
      </c>
      <c r="L809" s="37" t="n">
        <f aca="false">IF(G809=1,IF(B809="",0,IF(J809&lt;SeuilFugitive,1,0)),"")</f>
        <v>0</v>
      </c>
      <c r="M809" s="37" t="n">
        <f aca="false">IF(G809=1,IF(B809="",IF((Fin-A809)*24&gt;SeuilFigee,1,0),IF(J809&gt;SeuilFigee*3600,1,0)),"")</f>
        <v>0</v>
      </c>
      <c r="N809" s="36" t="n">
        <f aca="false">IF(G809=1,IF(COUNTIF(H$2:H809,H809)=1,COUNTIF($H:$H,H809),""),"")</f>
        <v>1</v>
      </c>
      <c r="O809" s="0" t="str">
        <f aca="false">IF(G809=1,IF(COUNTIF(I$2:I809,I809)=1,COUNTIF($I:$I,I809),""),"")</f>
        <v/>
      </c>
      <c r="P809" s="38" t="str">
        <f aca="false">IF(G809=1,IF(COUNTIFS(C$2:C809,C809,G$2:G809,1)=1,COUNTIFS($C:$C,C809,$G:$G,1)+ROW()/10000000,""),"")</f>
        <v/>
      </c>
      <c r="Q809" s="0" t="str">
        <f aca="false">IF(K809=1,IF(COUNTIFS(C$2:C809,C809,K$2:K809,1)=1,1,0),"")</f>
        <v/>
      </c>
      <c r="R809" s="0" t="str">
        <f aca="false">IF(M809=1,IF(COUNTIFS(C$2:C809,C809,M$2:M809,1)=1,1,0),"")</f>
        <v/>
      </c>
      <c r="S809" s="0" t="str">
        <f aca="false">IF(L809=1,IF(COUNTIFS(C$2:C809,C809,L$2:L809,1)=1,1,0),"")</f>
        <v/>
      </c>
      <c r="T809" s="38" t="n">
        <f aca="false">IF(N809="","",N809+ROW()/10000000)</f>
        <v>1.0000809</v>
      </c>
      <c r="U809" s="36" t="n">
        <f aca="false">IF(G809=1,IF(B809="",1,0),"")</f>
        <v>0</v>
      </c>
    </row>
    <row r="810" customFormat="false" ht="15" hidden="false" customHeight="false" outlineLevel="0" collapsed="false">
      <c r="A810" s="35" t="n">
        <v>46086.8359259259</v>
      </c>
      <c r="B810" s="35" t="n">
        <v>46086.8425347222</v>
      </c>
      <c r="C810" s="36" t="s">
        <v>142</v>
      </c>
      <c r="D810" s="36" t="s">
        <v>143</v>
      </c>
      <c r="E810" s="36" t="s">
        <v>121</v>
      </c>
      <c r="F810" s="36" t="s">
        <v>144</v>
      </c>
      <c r="G810" s="36" t="n">
        <f aca="false">IF(A810="","",IF(AND(A810&gt;=Debut,A810&lt;Fin),1,0))</f>
        <v>1</v>
      </c>
      <c r="H810" s="36" t="n">
        <f aca="false">IF(G810=1,INT(ROUND((A810-Debut)*86400,0)/600),"")</f>
        <v>552</v>
      </c>
      <c r="I810" s="36" t="n">
        <f aca="false">IF(G810=1,INT(ROUND((A810-Debut)*86400,0)/3600),"")</f>
        <v>92</v>
      </c>
      <c r="J810" s="36" t="n">
        <f aca="false">IF(OR(A810="",B810=""),"",ROUND((B810-A810)*86400,0))</f>
        <v>571</v>
      </c>
      <c r="K810" s="37" t="n">
        <f aca="false">IF(G810=1,IF(COUNTIFS($C:$C,C810,$G:$G,1,$A:$A,"&gt;="&amp;(A810-FenetreInterm/86400),$A:$A,"&lt;="&amp;A810)&gt;=NbInterm,1,0),"")</f>
        <v>0</v>
      </c>
      <c r="L810" s="37" t="n">
        <f aca="false">IF(G810=1,IF(B810="",0,IF(J810&lt;SeuilFugitive,1,0)),"")</f>
        <v>0</v>
      </c>
      <c r="M810" s="37" t="n">
        <f aca="false">IF(G810=1,IF(B810="",IF((Fin-A810)*24&gt;SeuilFigee,1,0),IF(J810&gt;SeuilFigee*3600,1,0)),"")</f>
        <v>0</v>
      </c>
      <c r="N810" s="36" t="n">
        <f aca="false">IF(G810=1,IF(COUNTIF(H$2:H810,H810)=1,COUNTIF($H:$H,H810),""),"")</f>
        <v>1</v>
      </c>
      <c r="O810" s="36" t="n">
        <f aca="false">IF(G810=1,IF(COUNTIF(I$2:I810,I810)=1,COUNTIF($I:$I,I810),""),"")</f>
        <v>3</v>
      </c>
      <c r="P810" s="38" t="str">
        <f aca="false">IF(G810=1,IF(COUNTIFS(C$2:C810,C810,G$2:G810,1)=1,COUNTIFS($C:$C,C810,$G:$G,1)+ROW()/10000000,""),"")</f>
        <v/>
      </c>
      <c r="Q810" s="0" t="str">
        <f aca="false">IF(K810=1,IF(COUNTIFS(C$2:C810,C810,K$2:K810,1)=1,1,0),"")</f>
        <v/>
      </c>
      <c r="R810" s="0" t="str">
        <f aca="false">IF(M810=1,IF(COUNTIFS(C$2:C810,C810,M$2:M810,1)=1,1,0),"")</f>
        <v/>
      </c>
      <c r="S810" s="0" t="str">
        <f aca="false">IF(L810=1,IF(COUNTIFS(C$2:C810,C810,L$2:L810,1)=1,1,0),"")</f>
        <v/>
      </c>
      <c r="T810" s="38" t="n">
        <f aca="false">IF(N810="","",N810+ROW()/10000000)</f>
        <v>1.000081</v>
      </c>
      <c r="U810" s="36" t="n">
        <f aca="false">IF(G810=1,IF(B810="",1,0),"")</f>
        <v>0</v>
      </c>
    </row>
    <row r="811" customFormat="false" ht="15" hidden="false" customHeight="false" outlineLevel="0" collapsed="false">
      <c r="A811" s="35" t="n">
        <v>46086.846087963</v>
      </c>
      <c r="B811" s="35" t="n">
        <v>46086.8511574074</v>
      </c>
      <c r="C811" s="36" t="s">
        <v>142</v>
      </c>
      <c r="D811" s="36" t="s">
        <v>143</v>
      </c>
      <c r="E811" s="36" t="s">
        <v>121</v>
      </c>
      <c r="F811" s="36" t="s">
        <v>144</v>
      </c>
      <c r="G811" s="36" t="n">
        <f aca="false">IF(A811="","",IF(AND(A811&gt;=Debut,A811&lt;Fin),1,0))</f>
        <v>1</v>
      </c>
      <c r="H811" s="36" t="n">
        <f aca="false">IF(G811=1,INT(ROUND((A811-Debut)*86400,0)/600),"")</f>
        <v>553</v>
      </c>
      <c r="I811" s="36" t="n">
        <f aca="false">IF(G811=1,INT(ROUND((A811-Debut)*86400,0)/3600),"")</f>
        <v>92</v>
      </c>
      <c r="J811" s="36" t="n">
        <f aca="false">IF(OR(A811="",B811=""),"",ROUND((B811-A811)*86400,0))</f>
        <v>438</v>
      </c>
      <c r="K811" s="37" t="n">
        <f aca="false">IF(G811=1,IF(COUNTIFS($C:$C,C811,$G:$G,1,$A:$A,"&gt;="&amp;(A811-FenetreInterm/86400),$A:$A,"&lt;="&amp;A811)&gt;=NbInterm,1,0),"")</f>
        <v>0</v>
      </c>
      <c r="L811" s="37" t="n">
        <f aca="false">IF(G811=1,IF(B811="",0,IF(J811&lt;SeuilFugitive,1,0)),"")</f>
        <v>0</v>
      </c>
      <c r="M811" s="37" t="n">
        <f aca="false">IF(G811=1,IF(B811="",IF((Fin-A811)*24&gt;SeuilFigee,1,0),IF(J811&gt;SeuilFigee*3600,1,0)),"")</f>
        <v>0</v>
      </c>
      <c r="N811" s="36" t="n">
        <f aca="false">IF(G811=1,IF(COUNTIF(H$2:H811,H811)=1,COUNTIF($H:$H,H811),""),"")</f>
        <v>1</v>
      </c>
      <c r="O811" s="0" t="str">
        <f aca="false">IF(G811=1,IF(COUNTIF(I$2:I811,I811)=1,COUNTIF($I:$I,I811),""),"")</f>
        <v/>
      </c>
      <c r="P811" s="38" t="str">
        <f aca="false">IF(G811=1,IF(COUNTIFS(C$2:C811,C811,G$2:G811,1)=1,COUNTIFS($C:$C,C811,$G:$G,1)+ROW()/10000000,""),"")</f>
        <v/>
      </c>
      <c r="Q811" s="0" t="str">
        <f aca="false">IF(K811=1,IF(COUNTIFS(C$2:C811,C811,K$2:K811,1)=1,1,0),"")</f>
        <v/>
      </c>
      <c r="R811" s="0" t="str">
        <f aca="false">IF(M811=1,IF(COUNTIFS(C$2:C811,C811,M$2:M811,1)=1,1,0),"")</f>
        <v/>
      </c>
      <c r="S811" s="0" t="str">
        <f aca="false">IF(L811=1,IF(COUNTIFS(C$2:C811,C811,L$2:L811,1)=1,1,0),"")</f>
        <v/>
      </c>
      <c r="T811" s="38" t="n">
        <f aca="false">IF(N811="","",N811+ROW()/10000000)</f>
        <v>1.0000811</v>
      </c>
      <c r="U811" s="36" t="n">
        <f aca="false">IF(G811=1,IF(B811="",1,0),"")</f>
        <v>0</v>
      </c>
    </row>
    <row r="812" customFormat="false" ht="15" hidden="false" customHeight="false" outlineLevel="0" collapsed="false">
      <c r="A812" s="35" t="n">
        <v>46086.8709606482</v>
      </c>
      <c r="B812" s="35" t="n">
        <v>46086.8738657407</v>
      </c>
      <c r="C812" s="36" t="s">
        <v>153</v>
      </c>
      <c r="D812" s="36" t="s">
        <v>154</v>
      </c>
      <c r="E812" s="36" t="s">
        <v>121</v>
      </c>
      <c r="F812" s="36" t="s">
        <v>144</v>
      </c>
      <c r="G812" s="36" t="n">
        <f aca="false">IF(A812="","",IF(AND(A812&gt;=Debut,A812&lt;Fin),1,0))</f>
        <v>1</v>
      </c>
      <c r="H812" s="36" t="n">
        <f aca="false">IF(G812=1,INT(ROUND((A812-Debut)*86400,0)/600),"")</f>
        <v>557</v>
      </c>
      <c r="I812" s="36" t="n">
        <f aca="false">IF(G812=1,INT(ROUND((A812-Debut)*86400,0)/3600),"")</f>
        <v>92</v>
      </c>
      <c r="J812" s="36" t="n">
        <f aca="false">IF(OR(A812="",B812=""),"",ROUND((B812-A812)*86400,0))</f>
        <v>251</v>
      </c>
      <c r="K812" s="37" t="n">
        <f aca="false">IF(G812=1,IF(COUNTIFS($C:$C,C812,$G:$G,1,$A:$A,"&gt;="&amp;(A812-FenetreInterm/86400),$A:$A,"&lt;="&amp;A812)&gt;=NbInterm,1,0),"")</f>
        <v>0</v>
      </c>
      <c r="L812" s="37" t="n">
        <f aca="false">IF(G812=1,IF(B812="",0,IF(J812&lt;SeuilFugitive,1,0)),"")</f>
        <v>0</v>
      </c>
      <c r="M812" s="37" t="n">
        <f aca="false">IF(G812=1,IF(B812="",IF((Fin-A812)*24&gt;SeuilFigee,1,0),IF(J812&gt;SeuilFigee*3600,1,0)),"")</f>
        <v>0</v>
      </c>
      <c r="N812" s="36" t="n">
        <f aca="false">IF(G812=1,IF(COUNTIF(H$2:H812,H812)=1,COUNTIF($H:$H,H812),""),"")</f>
        <v>1</v>
      </c>
      <c r="O812" s="0" t="str">
        <f aca="false">IF(G812=1,IF(COUNTIF(I$2:I812,I812)=1,COUNTIF($I:$I,I812),""),"")</f>
        <v/>
      </c>
      <c r="P812" s="38" t="str">
        <f aca="false">IF(G812=1,IF(COUNTIFS(C$2:C812,C812,G$2:G812,1)=1,COUNTIFS($C:$C,C812,$G:$G,1)+ROW()/10000000,""),"")</f>
        <v/>
      </c>
      <c r="Q812" s="0" t="str">
        <f aca="false">IF(K812=1,IF(COUNTIFS(C$2:C812,C812,K$2:K812,1)=1,1,0),"")</f>
        <v/>
      </c>
      <c r="R812" s="0" t="str">
        <f aca="false">IF(M812=1,IF(COUNTIFS(C$2:C812,C812,M$2:M812,1)=1,1,0),"")</f>
        <v/>
      </c>
      <c r="S812" s="0" t="str">
        <f aca="false">IF(L812=1,IF(COUNTIFS(C$2:C812,C812,L$2:L812,1)=1,1,0),"")</f>
        <v/>
      </c>
      <c r="T812" s="38" t="n">
        <f aca="false">IF(N812="","",N812+ROW()/10000000)</f>
        <v>1.0000812</v>
      </c>
      <c r="U812" s="36" t="n">
        <f aca="false">IF(G812=1,IF(B812="",1,0),"")</f>
        <v>0</v>
      </c>
    </row>
    <row r="813" customFormat="false" ht="15" hidden="false" customHeight="false" outlineLevel="0" collapsed="false">
      <c r="A813" s="35" t="n">
        <v>46086.8873611111</v>
      </c>
      <c r="B813" s="35" t="n">
        <v>46086.8958912037</v>
      </c>
      <c r="C813" s="36" t="s">
        <v>145</v>
      </c>
      <c r="D813" s="36" t="s">
        <v>146</v>
      </c>
      <c r="E813" s="36" t="s">
        <v>121</v>
      </c>
      <c r="F813" s="36" t="s">
        <v>144</v>
      </c>
      <c r="G813" s="36" t="n">
        <f aca="false">IF(A813="","",IF(AND(A813&gt;=Debut,A813&lt;Fin),1,0))</f>
        <v>1</v>
      </c>
      <c r="H813" s="36" t="n">
        <f aca="false">IF(G813=1,INT(ROUND((A813-Debut)*86400,0)/600),"")</f>
        <v>559</v>
      </c>
      <c r="I813" s="36" t="n">
        <f aca="false">IF(G813=1,INT(ROUND((A813-Debut)*86400,0)/3600),"")</f>
        <v>93</v>
      </c>
      <c r="J813" s="36" t="n">
        <f aca="false">IF(OR(A813="",B813=""),"",ROUND((B813-A813)*86400,0))</f>
        <v>737</v>
      </c>
      <c r="K813" s="37" t="n">
        <f aca="false">IF(G813=1,IF(COUNTIFS($C:$C,C813,$G:$G,1,$A:$A,"&gt;="&amp;(A813-FenetreInterm/86400),$A:$A,"&lt;="&amp;A813)&gt;=NbInterm,1,0),"")</f>
        <v>0</v>
      </c>
      <c r="L813" s="37" t="n">
        <f aca="false">IF(G813=1,IF(B813="",0,IF(J813&lt;SeuilFugitive,1,0)),"")</f>
        <v>0</v>
      </c>
      <c r="M813" s="37" t="n">
        <f aca="false">IF(G813=1,IF(B813="",IF((Fin-A813)*24&gt;SeuilFigee,1,0),IF(J813&gt;SeuilFigee*3600,1,0)),"")</f>
        <v>0</v>
      </c>
      <c r="N813" s="36" t="n">
        <f aca="false">IF(G813=1,IF(COUNTIF(H$2:H813,H813)=1,COUNTIF($H:$H,H813),""),"")</f>
        <v>1</v>
      </c>
      <c r="O813" s="36" t="n">
        <f aca="false">IF(G813=1,IF(COUNTIF(I$2:I813,I813)=1,COUNTIF($I:$I,I813),""),"")</f>
        <v>3</v>
      </c>
      <c r="P813" s="38" t="str">
        <f aca="false">IF(G813=1,IF(COUNTIFS(C$2:C813,C813,G$2:G813,1)=1,COUNTIFS($C:$C,C813,$G:$G,1)+ROW()/10000000,""),"")</f>
        <v/>
      </c>
      <c r="Q813" s="0" t="str">
        <f aca="false">IF(K813=1,IF(COUNTIFS(C$2:C813,C813,K$2:K813,1)=1,1,0),"")</f>
        <v/>
      </c>
      <c r="R813" s="0" t="str">
        <f aca="false">IF(M813=1,IF(COUNTIFS(C$2:C813,C813,M$2:M813,1)=1,1,0),"")</f>
        <v/>
      </c>
      <c r="S813" s="0" t="str">
        <f aca="false">IF(L813=1,IF(COUNTIFS(C$2:C813,C813,L$2:L813,1)=1,1,0),"")</f>
        <v/>
      </c>
      <c r="T813" s="38" t="n">
        <f aca="false">IF(N813="","",N813+ROW()/10000000)</f>
        <v>1.0000813</v>
      </c>
      <c r="U813" s="36" t="n">
        <f aca="false">IF(G813=1,IF(B813="",1,0),"")</f>
        <v>0</v>
      </c>
    </row>
    <row r="814" customFormat="false" ht="15" hidden="false" customHeight="false" outlineLevel="0" collapsed="false">
      <c r="A814" s="35" t="n">
        <v>46086.8926388889</v>
      </c>
      <c r="B814" s="35" t="n">
        <v>46086.9027430556</v>
      </c>
      <c r="C814" s="36" t="s">
        <v>153</v>
      </c>
      <c r="D814" s="36" t="s">
        <v>154</v>
      </c>
      <c r="E814" s="36" t="s">
        <v>121</v>
      </c>
      <c r="F814" s="36" t="s">
        <v>144</v>
      </c>
      <c r="G814" s="36" t="n">
        <f aca="false">IF(A814="","",IF(AND(A814&gt;=Debut,A814&lt;Fin),1,0))</f>
        <v>1</v>
      </c>
      <c r="H814" s="36" t="n">
        <f aca="false">IF(G814=1,INT(ROUND((A814-Debut)*86400,0)/600),"")</f>
        <v>560</v>
      </c>
      <c r="I814" s="36" t="n">
        <f aca="false">IF(G814=1,INT(ROUND((A814-Debut)*86400,0)/3600),"")</f>
        <v>93</v>
      </c>
      <c r="J814" s="36" t="n">
        <f aca="false">IF(OR(A814="",B814=""),"",ROUND((B814-A814)*86400,0))</f>
        <v>873</v>
      </c>
      <c r="K814" s="37" t="n">
        <f aca="false">IF(G814=1,IF(COUNTIFS($C:$C,C814,$G:$G,1,$A:$A,"&gt;="&amp;(A814-FenetreInterm/86400),$A:$A,"&lt;="&amp;A814)&gt;=NbInterm,1,0),"")</f>
        <v>0</v>
      </c>
      <c r="L814" s="37" t="n">
        <f aca="false">IF(G814=1,IF(B814="",0,IF(J814&lt;SeuilFugitive,1,0)),"")</f>
        <v>0</v>
      </c>
      <c r="M814" s="37" t="n">
        <f aca="false">IF(G814=1,IF(B814="",IF((Fin-A814)*24&gt;SeuilFigee,1,0),IF(J814&gt;SeuilFigee*3600,1,0)),"")</f>
        <v>0</v>
      </c>
      <c r="N814" s="36" t="n">
        <f aca="false">IF(G814=1,IF(COUNTIF(H$2:H814,H814)=1,COUNTIF($H:$H,H814),""),"")</f>
        <v>2</v>
      </c>
      <c r="O814" s="0" t="str">
        <f aca="false">IF(G814=1,IF(COUNTIF(I$2:I814,I814)=1,COUNTIF($I:$I,I814),""),"")</f>
        <v/>
      </c>
      <c r="P814" s="38" t="str">
        <f aca="false">IF(G814=1,IF(COUNTIFS(C$2:C814,C814,G$2:G814,1)=1,COUNTIFS($C:$C,C814,$G:$G,1)+ROW()/10000000,""),"")</f>
        <v/>
      </c>
      <c r="Q814" s="0" t="str">
        <f aca="false">IF(K814=1,IF(COUNTIFS(C$2:C814,C814,K$2:K814,1)=1,1,0),"")</f>
        <v/>
      </c>
      <c r="R814" s="0" t="str">
        <f aca="false">IF(M814=1,IF(COUNTIFS(C$2:C814,C814,M$2:M814,1)=1,1,0),"")</f>
        <v/>
      </c>
      <c r="S814" s="0" t="str">
        <f aca="false">IF(L814=1,IF(COUNTIFS(C$2:C814,C814,L$2:L814,1)=1,1,0),"")</f>
        <v/>
      </c>
      <c r="T814" s="38" t="n">
        <f aca="false">IF(N814="","",N814+ROW()/10000000)</f>
        <v>2.0000814</v>
      </c>
      <c r="U814" s="36" t="n">
        <f aca="false">IF(G814=1,IF(B814="",1,0),"")</f>
        <v>0</v>
      </c>
    </row>
    <row r="815" customFormat="false" ht="15" hidden="false" customHeight="false" outlineLevel="0" collapsed="false">
      <c r="A815" s="35" t="n">
        <v>46086.8937962963</v>
      </c>
      <c r="B815" s="35" t="n">
        <v>46086.9026041667</v>
      </c>
      <c r="C815" s="36" t="s">
        <v>145</v>
      </c>
      <c r="D815" s="36" t="s">
        <v>146</v>
      </c>
      <c r="E815" s="36" t="s">
        <v>121</v>
      </c>
      <c r="F815" s="36" t="s">
        <v>144</v>
      </c>
      <c r="G815" s="36" t="n">
        <f aca="false">IF(A815="","",IF(AND(A815&gt;=Debut,A815&lt;Fin),1,0))</f>
        <v>1</v>
      </c>
      <c r="H815" s="36" t="n">
        <f aca="false">IF(G815=1,INT(ROUND((A815-Debut)*86400,0)/600),"")</f>
        <v>560</v>
      </c>
      <c r="I815" s="36" t="n">
        <f aca="false">IF(G815=1,INT(ROUND((A815-Debut)*86400,0)/3600),"")</f>
        <v>93</v>
      </c>
      <c r="J815" s="36" t="n">
        <f aca="false">IF(OR(A815="",B815=""),"",ROUND((B815-A815)*86400,0))</f>
        <v>761</v>
      </c>
      <c r="K815" s="37" t="n">
        <f aca="false">IF(G815=1,IF(COUNTIFS($C:$C,C815,$G:$G,1,$A:$A,"&gt;="&amp;(A815-FenetreInterm/86400),$A:$A,"&lt;="&amp;A815)&gt;=NbInterm,1,0),"")</f>
        <v>0</v>
      </c>
      <c r="L815" s="37" t="n">
        <f aca="false">IF(G815=1,IF(B815="",0,IF(J815&lt;SeuilFugitive,1,0)),"")</f>
        <v>0</v>
      </c>
      <c r="M815" s="37" t="n">
        <f aca="false">IF(G815=1,IF(B815="",IF((Fin-A815)*24&gt;SeuilFigee,1,0),IF(J815&gt;SeuilFigee*3600,1,0)),"")</f>
        <v>0</v>
      </c>
      <c r="N815" s="0" t="str">
        <f aca="false">IF(G815=1,IF(COUNTIF(H$2:H815,H815)=1,COUNTIF($H:$H,H815),""),"")</f>
        <v/>
      </c>
      <c r="O815" s="0" t="str">
        <f aca="false">IF(G815=1,IF(COUNTIF(I$2:I815,I815)=1,COUNTIF($I:$I,I815),""),"")</f>
        <v/>
      </c>
      <c r="P815" s="38" t="str">
        <f aca="false">IF(G815=1,IF(COUNTIFS(C$2:C815,C815,G$2:G815,1)=1,COUNTIFS($C:$C,C815,$G:$G,1)+ROW()/10000000,""),"")</f>
        <v/>
      </c>
      <c r="Q815" s="0" t="str">
        <f aca="false">IF(K815=1,IF(COUNTIFS(C$2:C815,C815,K$2:K815,1)=1,1,0),"")</f>
        <v/>
      </c>
      <c r="R815" s="0" t="str">
        <f aca="false">IF(M815=1,IF(COUNTIFS(C$2:C815,C815,M$2:M815,1)=1,1,0),"")</f>
        <v/>
      </c>
      <c r="S815" s="0" t="str">
        <f aca="false">IF(L815=1,IF(COUNTIFS(C$2:C815,C815,L$2:L815,1)=1,1,0),"")</f>
        <v/>
      </c>
      <c r="T815" s="38" t="str">
        <f aca="false">IF(N815="","",N815+ROW()/10000000)</f>
        <v/>
      </c>
      <c r="U815" s="36" t="n">
        <f aca="false">IF(G815=1,IF(B815="",1,0),"")</f>
        <v>0</v>
      </c>
    </row>
    <row r="816" customFormat="false" ht="15" hidden="false" customHeight="false" outlineLevel="0" collapsed="false">
      <c r="A816" s="35" t="n">
        <v>46086.9328819444</v>
      </c>
      <c r="B816" s="35" t="n">
        <v>46086.9329050926</v>
      </c>
      <c r="C816" s="36" t="s">
        <v>132</v>
      </c>
      <c r="D816" s="36" t="s">
        <v>133</v>
      </c>
      <c r="E816" s="36" t="s">
        <v>121</v>
      </c>
      <c r="F816" s="36" t="s">
        <v>129</v>
      </c>
      <c r="G816" s="36" t="n">
        <f aca="false">IF(A816="","",IF(AND(A816&gt;=Debut,A816&lt;Fin),1,0))</f>
        <v>1</v>
      </c>
      <c r="H816" s="36" t="n">
        <f aca="false">IF(G816=1,INT(ROUND((A816-Debut)*86400,0)/600),"")</f>
        <v>566</v>
      </c>
      <c r="I816" s="36" t="n">
        <f aca="false">IF(G816=1,INT(ROUND((A816-Debut)*86400,0)/3600),"")</f>
        <v>94</v>
      </c>
      <c r="J816" s="36" t="n">
        <f aca="false">IF(OR(A816="",B816=""),"",ROUND((B816-A816)*86400,0))</f>
        <v>2</v>
      </c>
      <c r="K816" s="37" t="n">
        <f aca="false">IF(G816=1,IF(COUNTIFS($C:$C,C816,$G:$G,1,$A:$A,"&gt;="&amp;(A816-FenetreInterm/86400),$A:$A,"&lt;="&amp;A816)&gt;=NbInterm,1,0),"")</f>
        <v>0</v>
      </c>
      <c r="L816" s="37" t="n">
        <f aca="false">IF(G816=1,IF(B816="",0,IF(J816&lt;SeuilFugitive,1,0)),"")</f>
        <v>1</v>
      </c>
      <c r="M816" s="37" t="n">
        <f aca="false">IF(G816=1,IF(B816="",IF((Fin-A816)*24&gt;SeuilFigee,1,0),IF(J816&gt;SeuilFigee*3600,1,0)),"")</f>
        <v>0</v>
      </c>
      <c r="N816" s="36" t="n">
        <f aca="false">IF(G816=1,IF(COUNTIF(H$2:H816,H816)=1,COUNTIF($H:$H,H816),""),"")</f>
        <v>4</v>
      </c>
      <c r="O816" s="36" t="n">
        <f aca="false">IF(G816=1,IF(COUNTIF(I$2:I816,I816)=1,COUNTIF($I:$I,I816),""),"")</f>
        <v>4</v>
      </c>
      <c r="P816" s="38" t="str">
        <f aca="false">IF(G816=1,IF(COUNTIFS(C$2:C816,C816,G$2:G816,1)=1,COUNTIFS($C:$C,C816,$G:$G,1)+ROW()/10000000,""),"")</f>
        <v/>
      </c>
      <c r="Q816" s="0" t="str">
        <f aca="false">IF(K816=1,IF(COUNTIFS(C$2:C816,C816,K$2:K816,1)=1,1,0),"")</f>
        <v/>
      </c>
      <c r="R816" s="0" t="str">
        <f aca="false">IF(M816=1,IF(COUNTIFS(C$2:C816,C816,M$2:M816,1)=1,1,0),"")</f>
        <v/>
      </c>
      <c r="S816" s="36" t="n">
        <f aca="false">IF(L816=1,IF(COUNTIFS(C$2:C816,C816,L$2:L816,1)=1,1,0),"")</f>
        <v>0</v>
      </c>
      <c r="T816" s="38" t="n">
        <f aca="false">IF(N816="","",N816+ROW()/10000000)</f>
        <v>4.0000816</v>
      </c>
      <c r="U816" s="36" t="n">
        <f aca="false">IF(G816=1,IF(B816="",1,0),"")</f>
        <v>0</v>
      </c>
    </row>
    <row r="817" customFormat="false" ht="15" hidden="false" customHeight="false" outlineLevel="0" collapsed="false">
      <c r="A817" s="35" t="n">
        <v>46086.9333101852</v>
      </c>
      <c r="B817" s="35" t="n">
        <v>46086.9374652778</v>
      </c>
      <c r="C817" s="36" t="s">
        <v>126</v>
      </c>
      <c r="D817" s="36" t="s">
        <v>127</v>
      </c>
      <c r="E817" s="36" t="s">
        <v>128</v>
      </c>
      <c r="F817" s="36" t="s">
        <v>129</v>
      </c>
      <c r="G817" s="36" t="n">
        <f aca="false">IF(A817="","",IF(AND(A817&gt;=Debut,A817&lt;Fin),1,0))</f>
        <v>1</v>
      </c>
      <c r="H817" s="36" t="n">
        <f aca="false">IF(G817=1,INT(ROUND((A817-Debut)*86400,0)/600),"")</f>
        <v>566</v>
      </c>
      <c r="I817" s="36" t="n">
        <f aca="false">IF(G817=1,INT(ROUND((A817-Debut)*86400,0)/3600),"")</f>
        <v>94</v>
      </c>
      <c r="J817" s="36" t="n">
        <f aca="false">IF(OR(A817="",B817=""),"",ROUND((B817-A817)*86400,0))</f>
        <v>359</v>
      </c>
      <c r="K817" s="37" t="n">
        <f aca="false">IF(G817=1,IF(COUNTIFS($C:$C,C817,$G:$G,1,$A:$A,"&gt;="&amp;(A817-FenetreInterm/86400),$A:$A,"&lt;="&amp;A817)&gt;=NbInterm,1,0),"")</f>
        <v>0</v>
      </c>
      <c r="L817" s="37" t="n">
        <f aca="false">IF(G817=1,IF(B817="",0,IF(J817&lt;SeuilFugitive,1,0)),"")</f>
        <v>0</v>
      </c>
      <c r="M817" s="37" t="n">
        <f aca="false">IF(G817=1,IF(B817="",IF((Fin-A817)*24&gt;SeuilFigee,1,0),IF(J817&gt;SeuilFigee*3600,1,0)),"")</f>
        <v>0</v>
      </c>
      <c r="N817" s="0" t="str">
        <f aca="false">IF(G817=1,IF(COUNTIF(H$2:H817,H817)=1,COUNTIF($H:$H,H817),""),"")</f>
        <v/>
      </c>
      <c r="O817" s="0" t="str">
        <f aca="false">IF(G817=1,IF(COUNTIF(I$2:I817,I817)=1,COUNTIF($I:$I,I817),""),"")</f>
        <v/>
      </c>
      <c r="P817" s="38" t="str">
        <f aca="false">IF(G817=1,IF(COUNTIFS(C$2:C817,C817,G$2:G817,1)=1,COUNTIFS($C:$C,C817,$G:$G,1)+ROW()/10000000,""),"")</f>
        <v/>
      </c>
      <c r="Q817" s="0" t="str">
        <f aca="false">IF(K817=1,IF(COUNTIFS(C$2:C817,C817,K$2:K817,1)=1,1,0),"")</f>
        <v/>
      </c>
      <c r="R817" s="0" t="str">
        <f aca="false">IF(M817=1,IF(COUNTIFS(C$2:C817,C817,M$2:M817,1)=1,1,0),"")</f>
        <v/>
      </c>
      <c r="S817" s="0" t="str">
        <f aca="false">IF(L817=1,IF(COUNTIFS(C$2:C817,C817,L$2:L817,1)=1,1,0),"")</f>
        <v/>
      </c>
      <c r="T817" s="38" t="str">
        <f aca="false">IF(N817="","",N817+ROW()/10000000)</f>
        <v/>
      </c>
      <c r="U817" s="36" t="n">
        <f aca="false">IF(G817=1,IF(B817="",1,0),"")</f>
        <v>0</v>
      </c>
    </row>
    <row r="818" customFormat="false" ht="15" hidden="false" customHeight="false" outlineLevel="0" collapsed="false">
      <c r="A818" s="35" t="n">
        <v>46086.9340856482</v>
      </c>
      <c r="B818" s="35" t="n">
        <v>46086.9341203704</v>
      </c>
      <c r="C818" s="36" t="s">
        <v>132</v>
      </c>
      <c r="D818" s="36" t="s">
        <v>133</v>
      </c>
      <c r="E818" s="36" t="s">
        <v>121</v>
      </c>
      <c r="F818" s="36" t="s">
        <v>129</v>
      </c>
      <c r="G818" s="36" t="n">
        <f aca="false">IF(A818="","",IF(AND(A818&gt;=Debut,A818&lt;Fin),1,0))</f>
        <v>1</v>
      </c>
      <c r="H818" s="36" t="n">
        <f aca="false">IF(G818=1,INT(ROUND((A818-Debut)*86400,0)/600),"")</f>
        <v>566</v>
      </c>
      <c r="I818" s="36" t="n">
        <f aca="false">IF(G818=1,INT(ROUND((A818-Debut)*86400,0)/3600),"")</f>
        <v>94</v>
      </c>
      <c r="J818" s="36" t="n">
        <f aca="false">IF(OR(A818="",B818=""),"",ROUND((B818-A818)*86400,0))</f>
        <v>3</v>
      </c>
      <c r="K818" s="37" t="n">
        <f aca="false">IF(G818=1,IF(COUNTIFS($C:$C,C818,$G:$G,1,$A:$A,"&gt;="&amp;(A818-FenetreInterm/86400),$A:$A,"&lt;="&amp;A818)&gt;=NbInterm,1,0),"")</f>
        <v>0</v>
      </c>
      <c r="L818" s="37" t="n">
        <f aca="false">IF(G818=1,IF(B818="",0,IF(J818&lt;SeuilFugitive,1,0)),"")</f>
        <v>1</v>
      </c>
      <c r="M818" s="37" t="n">
        <f aca="false">IF(G818=1,IF(B818="",IF((Fin-A818)*24&gt;SeuilFigee,1,0),IF(J818&gt;SeuilFigee*3600,1,0)),"")</f>
        <v>0</v>
      </c>
      <c r="N818" s="0" t="str">
        <f aca="false">IF(G818=1,IF(COUNTIF(H$2:H818,H818)=1,COUNTIF($H:$H,H818),""),"")</f>
        <v/>
      </c>
      <c r="O818" s="0" t="str">
        <f aca="false">IF(G818=1,IF(COUNTIF(I$2:I818,I818)=1,COUNTIF($I:$I,I818),""),"")</f>
        <v/>
      </c>
      <c r="P818" s="38" t="str">
        <f aca="false">IF(G818=1,IF(COUNTIFS(C$2:C818,C818,G$2:G818,1)=1,COUNTIFS($C:$C,C818,$G:$G,1)+ROW()/10000000,""),"")</f>
        <v/>
      </c>
      <c r="Q818" s="0" t="str">
        <f aca="false">IF(K818=1,IF(COUNTIFS(C$2:C818,C818,K$2:K818,1)=1,1,0),"")</f>
        <v/>
      </c>
      <c r="R818" s="0" t="str">
        <f aca="false">IF(M818=1,IF(COUNTIFS(C$2:C818,C818,M$2:M818,1)=1,1,0),"")</f>
        <v/>
      </c>
      <c r="S818" s="36" t="n">
        <f aca="false">IF(L818=1,IF(COUNTIFS(C$2:C818,C818,L$2:L818,1)=1,1,0),"")</f>
        <v>0</v>
      </c>
      <c r="T818" s="38" t="str">
        <f aca="false">IF(N818="","",N818+ROW()/10000000)</f>
        <v/>
      </c>
      <c r="U818" s="36" t="n">
        <f aca="false">IF(G818=1,IF(B818="",1,0),"")</f>
        <v>0</v>
      </c>
    </row>
    <row r="819" customFormat="false" ht="15" hidden="false" customHeight="false" outlineLevel="0" collapsed="false">
      <c r="A819" s="35" t="n">
        <v>46086.9347222222</v>
      </c>
      <c r="B819" s="35" t="n">
        <v>46086.9392824074</v>
      </c>
      <c r="C819" s="36" t="s">
        <v>126</v>
      </c>
      <c r="D819" s="36" t="s">
        <v>127</v>
      </c>
      <c r="E819" s="36" t="s">
        <v>128</v>
      </c>
      <c r="F819" s="36" t="s">
        <v>129</v>
      </c>
      <c r="G819" s="36" t="n">
        <f aca="false">IF(A819="","",IF(AND(A819&gt;=Debut,A819&lt;Fin),1,0))</f>
        <v>1</v>
      </c>
      <c r="H819" s="36" t="n">
        <f aca="false">IF(G819=1,INT(ROUND((A819-Debut)*86400,0)/600),"")</f>
        <v>566</v>
      </c>
      <c r="I819" s="36" t="n">
        <f aca="false">IF(G819=1,INT(ROUND((A819-Debut)*86400,0)/3600),"")</f>
        <v>94</v>
      </c>
      <c r="J819" s="36" t="n">
        <f aca="false">IF(OR(A819="",B819=""),"",ROUND((B819-A819)*86400,0))</f>
        <v>394</v>
      </c>
      <c r="K819" s="37" t="n">
        <f aca="false">IF(G819=1,IF(COUNTIFS($C:$C,C819,$G:$G,1,$A:$A,"&gt;="&amp;(A819-FenetreInterm/86400),$A:$A,"&lt;="&amp;A819)&gt;=NbInterm,1,0),"")</f>
        <v>0</v>
      </c>
      <c r="L819" s="37" t="n">
        <f aca="false">IF(G819=1,IF(B819="",0,IF(J819&lt;SeuilFugitive,1,0)),"")</f>
        <v>0</v>
      </c>
      <c r="M819" s="37" t="n">
        <f aca="false">IF(G819=1,IF(B819="",IF((Fin-A819)*24&gt;SeuilFigee,1,0),IF(J819&gt;SeuilFigee*3600,1,0)),"")</f>
        <v>0</v>
      </c>
      <c r="N819" s="0" t="str">
        <f aca="false">IF(G819=1,IF(COUNTIF(H$2:H819,H819)=1,COUNTIF($H:$H,H819),""),"")</f>
        <v/>
      </c>
      <c r="O819" s="0" t="str">
        <f aca="false">IF(G819=1,IF(COUNTIF(I$2:I819,I819)=1,COUNTIF($I:$I,I819),""),"")</f>
        <v/>
      </c>
      <c r="P819" s="38" t="str">
        <f aca="false">IF(G819=1,IF(COUNTIFS(C$2:C819,C819,G$2:G819,1)=1,COUNTIFS($C:$C,C819,$G:$G,1)+ROW()/10000000,""),"")</f>
        <v/>
      </c>
      <c r="Q819" s="0" t="str">
        <f aca="false">IF(K819=1,IF(COUNTIFS(C$2:C819,C819,K$2:K819,1)=1,1,0),"")</f>
        <v/>
      </c>
      <c r="R819" s="0" t="str">
        <f aca="false">IF(M819=1,IF(COUNTIFS(C$2:C819,C819,M$2:M819,1)=1,1,0),"")</f>
        <v/>
      </c>
      <c r="S819" s="0" t="str">
        <f aca="false">IF(L819=1,IF(COUNTIFS(C$2:C819,C819,L$2:L819,1)=1,1,0),"")</f>
        <v/>
      </c>
      <c r="T819" s="38" t="str">
        <f aca="false">IF(N819="","",N819+ROW()/10000000)</f>
        <v/>
      </c>
      <c r="U819" s="36" t="n">
        <f aca="false">IF(G819=1,IF(B819="",1,0),"")</f>
        <v>0</v>
      </c>
    </row>
    <row r="820" customFormat="false" ht="15" hidden="false" customHeight="false" outlineLevel="0" collapsed="false">
      <c r="A820" s="35" t="n">
        <v>46086.9620023148</v>
      </c>
      <c r="B820" s="35" t="n">
        <v>46086.9622222222</v>
      </c>
      <c r="C820" s="36" t="s">
        <v>115</v>
      </c>
      <c r="D820" s="36" t="s">
        <v>116</v>
      </c>
      <c r="E820" s="36" t="s">
        <v>117</v>
      </c>
      <c r="F820" s="36" t="s">
        <v>118</v>
      </c>
      <c r="G820" s="36" t="n">
        <f aca="false">IF(A820="","",IF(AND(A820&gt;=Debut,A820&lt;Fin),1,0))</f>
        <v>1</v>
      </c>
      <c r="H820" s="36" t="n">
        <f aca="false">IF(G820=1,INT(ROUND((A820-Debut)*86400,0)/600),"")</f>
        <v>570</v>
      </c>
      <c r="I820" s="36" t="n">
        <f aca="false">IF(G820=1,INT(ROUND((A820-Debut)*86400,0)/3600),"")</f>
        <v>95</v>
      </c>
      <c r="J820" s="36" t="n">
        <f aca="false">IF(OR(A820="",B820=""),"",ROUND((B820-A820)*86400,0))</f>
        <v>19</v>
      </c>
      <c r="K820" s="37" t="n">
        <f aca="false">IF(G820=1,IF(COUNTIFS($C:$C,C820,$G:$G,1,$A:$A,"&gt;="&amp;(A820-FenetreInterm/86400),$A:$A,"&lt;="&amp;A820)&gt;=NbInterm,1,0),"")</f>
        <v>0</v>
      </c>
      <c r="L820" s="37" t="n">
        <f aca="false">IF(G820=1,IF(B820="",0,IF(J820&lt;SeuilFugitive,1,0)),"")</f>
        <v>0</v>
      </c>
      <c r="M820" s="37" t="n">
        <f aca="false">IF(G820=1,IF(B820="",IF((Fin-A820)*24&gt;SeuilFigee,1,0),IF(J820&gt;SeuilFigee*3600,1,0)),"")</f>
        <v>0</v>
      </c>
      <c r="N820" s="36" t="n">
        <f aca="false">IF(G820=1,IF(COUNTIF(H$2:H820,H820)=1,COUNTIF($H:$H,H820),""),"")</f>
        <v>8</v>
      </c>
      <c r="O820" s="36" t="n">
        <f aca="false">IF(G820=1,IF(COUNTIF(I$2:I820,I820)=1,COUNTIF($I:$I,I820),""),"")</f>
        <v>15</v>
      </c>
      <c r="P820" s="38" t="str">
        <f aca="false">IF(G820=1,IF(COUNTIFS(C$2:C820,C820,G$2:G820,1)=1,COUNTIFS($C:$C,C820,$G:$G,1)+ROW()/10000000,""),"")</f>
        <v/>
      </c>
      <c r="Q820" s="0" t="str">
        <f aca="false">IF(K820=1,IF(COUNTIFS(C$2:C820,C820,K$2:K820,1)=1,1,0),"")</f>
        <v/>
      </c>
      <c r="R820" s="0" t="str">
        <f aca="false">IF(M820=1,IF(COUNTIFS(C$2:C820,C820,M$2:M820,1)=1,1,0),"")</f>
        <v/>
      </c>
      <c r="S820" s="0" t="str">
        <f aca="false">IF(L820=1,IF(COUNTIFS(C$2:C820,C820,L$2:L820,1)=1,1,0),"")</f>
        <v/>
      </c>
      <c r="T820" s="38" t="n">
        <f aca="false">IF(N820="","",N820+ROW()/10000000)</f>
        <v>8.000082</v>
      </c>
      <c r="U820" s="36" t="n">
        <f aca="false">IF(G820=1,IF(B820="",1,0),"")</f>
        <v>0</v>
      </c>
    </row>
    <row r="821" customFormat="false" ht="15" hidden="false" customHeight="false" outlineLevel="0" collapsed="false">
      <c r="A821" s="35" t="n">
        <v>46086.9622337963</v>
      </c>
      <c r="B821" s="35" t="n">
        <v>46086.9624652778</v>
      </c>
      <c r="C821" s="36" t="s">
        <v>115</v>
      </c>
      <c r="D821" s="36" t="s">
        <v>116</v>
      </c>
      <c r="E821" s="36" t="s">
        <v>117</v>
      </c>
      <c r="F821" s="36" t="s">
        <v>118</v>
      </c>
      <c r="G821" s="36" t="n">
        <f aca="false">IF(A821="","",IF(AND(A821&gt;=Debut,A821&lt;Fin),1,0))</f>
        <v>1</v>
      </c>
      <c r="H821" s="36" t="n">
        <f aca="false">IF(G821=1,INT(ROUND((A821-Debut)*86400,0)/600),"")</f>
        <v>570</v>
      </c>
      <c r="I821" s="36" t="n">
        <f aca="false">IF(G821=1,INT(ROUND((A821-Debut)*86400,0)/3600),"")</f>
        <v>95</v>
      </c>
      <c r="J821" s="36" t="n">
        <f aca="false">IF(OR(A821="",B821=""),"",ROUND((B821-A821)*86400,0))</f>
        <v>20</v>
      </c>
      <c r="K821" s="37" t="n">
        <f aca="false">IF(G821=1,IF(COUNTIFS($C:$C,C821,$G:$G,1,$A:$A,"&gt;="&amp;(A821-FenetreInterm/86400),$A:$A,"&lt;="&amp;A821)&gt;=NbInterm,1,0),"")</f>
        <v>0</v>
      </c>
      <c r="L821" s="37" t="n">
        <f aca="false">IF(G821=1,IF(B821="",0,IF(J821&lt;SeuilFugitive,1,0)),"")</f>
        <v>0</v>
      </c>
      <c r="M821" s="37" t="n">
        <f aca="false">IF(G821=1,IF(B821="",IF((Fin-A821)*24&gt;SeuilFigee,1,0),IF(J821&gt;SeuilFigee*3600,1,0)),"")</f>
        <v>0</v>
      </c>
      <c r="N821" s="0" t="str">
        <f aca="false">IF(G821=1,IF(COUNTIF(H$2:H821,H821)=1,COUNTIF($H:$H,H821),""),"")</f>
        <v/>
      </c>
      <c r="O821" s="0" t="str">
        <f aca="false">IF(G821=1,IF(COUNTIF(I$2:I821,I821)=1,COUNTIF($I:$I,I821),""),"")</f>
        <v/>
      </c>
      <c r="P821" s="38" t="str">
        <f aca="false">IF(G821=1,IF(COUNTIFS(C$2:C821,C821,G$2:G821,1)=1,COUNTIFS($C:$C,C821,$G:$G,1)+ROW()/10000000,""),"")</f>
        <v/>
      </c>
      <c r="Q821" s="0" t="str">
        <f aca="false">IF(K821=1,IF(COUNTIFS(C$2:C821,C821,K$2:K821,1)=1,1,0),"")</f>
        <v/>
      </c>
      <c r="R821" s="0" t="str">
        <f aca="false">IF(M821=1,IF(COUNTIFS(C$2:C821,C821,M$2:M821,1)=1,1,0),"")</f>
        <v/>
      </c>
      <c r="S821" s="0" t="str">
        <f aca="false">IF(L821=1,IF(COUNTIFS(C$2:C821,C821,L$2:L821,1)=1,1,0),"")</f>
        <v/>
      </c>
      <c r="T821" s="38" t="str">
        <f aca="false">IF(N821="","",N821+ROW()/10000000)</f>
        <v/>
      </c>
      <c r="U821" s="36" t="n">
        <f aca="false">IF(G821=1,IF(B821="",1,0),"")</f>
        <v>0</v>
      </c>
    </row>
    <row r="822" customFormat="false" ht="15" hidden="false" customHeight="false" outlineLevel="0" collapsed="false">
      <c r="A822" s="35" t="n">
        <v>46086.962337963</v>
      </c>
      <c r="B822" s="35" t="n">
        <v>46086.9624884259</v>
      </c>
      <c r="C822" s="36" t="s">
        <v>115</v>
      </c>
      <c r="D822" s="36" t="s">
        <v>116</v>
      </c>
      <c r="E822" s="36" t="s">
        <v>117</v>
      </c>
      <c r="F822" s="36" t="s">
        <v>118</v>
      </c>
      <c r="G822" s="36" t="n">
        <f aca="false">IF(A822="","",IF(AND(A822&gt;=Debut,A822&lt;Fin),1,0))</f>
        <v>1</v>
      </c>
      <c r="H822" s="36" t="n">
        <f aca="false">IF(G822=1,INT(ROUND((A822-Debut)*86400,0)/600),"")</f>
        <v>570</v>
      </c>
      <c r="I822" s="36" t="n">
        <f aca="false">IF(G822=1,INT(ROUND((A822-Debut)*86400,0)/3600),"")</f>
        <v>95</v>
      </c>
      <c r="J822" s="36" t="n">
        <f aca="false">IF(OR(A822="",B822=""),"",ROUND((B822-A822)*86400,0))</f>
        <v>13</v>
      </c>
      <c r="K822" s="37" t="n">
        <f aca="false">IF(G822=1,IF(COUNTIFS($C:$C,C822,$G:$G,1,$A:$A,"&gt;="&amp;(A822-FenetreInterm/86400),$A:$A,"&lt;="&amp;A822)&gt;=NbInterm,1,0),"")</f>
        <v>1</v>
      </c>
      <c r="L822" s="37" t="n">
        <f aca="false">IF(G822=1,IF(B822="",0,IF(J822&lt;SeuilFugitive,1,0)),"")</f>
        <v>0</v>
      </c>
      <c r="M822" s="37" t="n">
        <f aca="false">IF(G822=1,IF(B822="",IF((Fin-A822)*24&gt;SeuilFigee,1,0),IF(J822&gt;SeuilFigee*3600,1,0)),"")</f>
        <v>0</v>
      </c>
      <c r="N822" s="0" t="str">
        <f aca="false">IF(G822=1,IF(COUNTIF(H$2:H822,H822)=1,COUNTIF($H:$H,H822),""),"")</f>
        <v/>
      </c>
      <c r="O822" s="0" t="str">
        <f aca="false">IF(G822=1,IF(COUNTIF(I$2:I822,I822)=1,COUNTIF($I:$I,I822),""),"")</f>
        <v/>
      </c>
      <c r="P822" s="38" t="str">
        <f aca="false">IF(G822=1,IF(COUNTIFS(C$2:C822,C822,G$2:G822,1)=1,COUNTIFS($C:$C,C822,$G:$G,1)+ROW()/10000000,""),"")</f>
        <v/>
      </c>
      <c r="Q822" s="36" t="n">
        <f aca="false">IF(K822=1,IF(COUNTIFS(C$2:C822,C822,K$2:K822,1)=1,1,0),"")</f>
        <v>0</v>
      </c>
      <c r="R822" s="0" t="str">
        <f aca="false">IF(M822=1,IF(COUNTIFS(C$2:C822,C822,M$2:M822,1)=1,1,0),"")</f>
        <v/>
      </c>
      <c r="S822" s="0" t="str">
        <f aca="false">IF(L822=1,IF(COUNTIFS(C$2:C822,C822,L$2:L822,1)=1,1,0),"")</f>
        <v/>
      </c>
      <c r="T822" s="38" t="str">
        <f aca="false">IF(N822="","",N822+ROW()/10000000)</f>
        <v/>
      </c>
      <c r="U822" s="36" t="n">
        <f aca="false">IF(G822=1,IF(B822="",1,0),"")</f>
        <v>0</v>
      </c>
    </row>
    <row r="823" customFormat="false" ht="15" hidden="false" customHeight="false" outlineLevel="0" collapsed="false">
      <c r="A823" s="35" t="n">
        <v>46086.9625115741</v>
      </c>
      <c r="B823" s="35" t="n">
        <v>46086.9625694445</v>
      </c>
      <c r="C823" s="36" t="s">
        <v>115</v>
      </c>
      <c r="D823" s="36" t="s">
        <v>116</v>
      </c>
      <c r="E823" s="36" t="s">
        <v>117</v>
      </c>
      <c r="F823" s="36" t="s">
        <v>118</v>
      </c>
      <c r="G823" s="36" t="n">
        <f aca="false">IF(A823="","",IF(AND(A823&gt;=Debut,A823&lt;Fin),1,0))</f>
        <v>1</v>
      </c>
      <c r="H823" s="36" t="n">
        <f aca="false">IF(G823=1,INT(ROUND((A823-Debut)*86400,0)/600),"")</f>
        <v>570</v>
      </c>
      <c r="I823" s="36" t="n">
        <f aca="false">IF(G823=1,INT(ROUND((A823-Debut)*86400,0)/3600),"")</f>
        <v>95</v>
      </c>
      <c r="J823" s="36" t="n">
        <f aca="false">IF(OR(A823="",B823=""),"",ROUND((B823-A823)*86400,0))</f>
        <v>5</v>
      </c>
      <c r="K823" s="37" t="n">
        <f aca="false">IF(G823=1,IF(COUNTIFS($C:$C,C823,$G:$G,1,$A:$A,"&gt;="&amp;(A823-FenetreInterm/86400),$A:$A,"&lt;="&amp;A823)&gt;=NbInterm,1,0),"")</f>
        <v>1</v>
      </c>
      <c r="L823" s="37" t="n">
        <f aca="false">IF(G823=1,IF(B823="",0,IF(J823&lt;SeuilFugitive,1,0)),"")</f>
        <v>0</v>
      </c>
      <c r="M823" s="37" t="n">
        <f aca="false">IF(G823=1,IF(B823="",IF((Fin-A823)*24&gt;SeuilFigee,1,0),IF(J823&gt;SeuilFigee*3600,1,0)),"")</f>
        <v>0</v>
      </c>
      <c r="N823" s="0" t="str">
        <f aca="false">IF(G823=1,IF(COUNTIF(H$2:H823,H823)=1,COUNTIF($H:$H,H823),""),"")</f>
        <v/>
      </c>
      <c r="O823" s="0" t="str">
        <f aca="false">IF(G823=1,IF(COUNTIF(I$2:I823,I823)=1,COUNTIF($I:$I,I823),""),"")</f>
        <v/>
      </c>
      <c r="P823" s="38" t="str">
        <f aca="false">IF(G823=1,IF(COUNTIFS(C$2:C823,C823,G$2:G823,1)=1,COUNTIFS($C:$C,C823,$G:$G,1)+ROW()/10000000,""),"")</f>
        <v/>
      </c>
      <c r="Q823" s="36" t="n">
        <f aca="false">IF(K823=1,IF(COUNTIFS(C$2:C823,C823,K$2:K823,1)=1,1,0),"")</f>
        <v>0</v>
      </c>
      <c r="R823" s="0" t="str">
        <f aca="false">IF(M823=1,IF(COUNTIFS(C$2:C823,C823,M$2:M823,1)=1,1,0),"")</f>
        <v/>
      </c>
      <c r="S823" s="0" t="str">
        <f aca="false">IF(L823=1,IF(COUNTIFS(C$2:C823,C823,L$2:L823,1)=1,1,0),"")</f>
        <v/>
      </c>
      <c r="T823" s="38" t="str">
        <f aca="false">IF(N823="","",N823+ROW()/10000000)</f>
        <v/>
      </c>
      <c r="U823" s="36" t="n">
        <f aca="false">IF(G823=1,IF(B823="",1,0),"")</f>
        <v>0</v>
      </c>
    </row>
    <row r="824" customFormat="false" ht="15" hidden="false" customHeight="false" outlineLevel="0" collapsed="false">
      <c r="A824" s="35" t="n">
        <v>46086.9626736111</v>
      </c>
      <c r="B824" s="35" t="n">
        <v>46086.9628935185</v>
      </c>
      <c r="C824" s="36" t="s">
        <v>115</v>
      </c>
      <c r="D824" s="36" t="s">
        <v>116</v>
      </c>
      <c r="E824" s="36" t="s">
        <v>117</v>
      </c>
      <c r="F824" s="36" t="s">
        <v>118</v>
      </c>
      <c r="G824" s="36" t="n">
        <f aca="false">IF(A824="","",IF(AND(A824&gt;=Debut,A824&lt;Fin),1,0))</f>
        <v>1</v>
      </c>
      <c r="H824" s="36" t="n">
        <f aca="false">IF(G824=1,INT(ROUND((A824-Debut)*86400,0)/600),"")</f>
        <v>570</v>
      </c>
      <c r="I824" s="36" t="n">
        <f aca="false">IF(G824=1,INT(ROUND((A824-Debut)*86400,0)/3600),"")</f>
        <v>95</v>
      </c>
      <c r="J824" s="36" t="n">
        <f aca="false">IF(OR(A824="",B824=""),"",ROUND((B824-A824)*86400,0))</f>
        <v>19</v>
      </c>
      <c r="K824" s="37" t="n">
        <f aca="false">IF(G824=1,IF(COUNTIFS($C:$C,C824,$G:$G,1,$A:$A,"&gt;="&amp;(A824-FenetreInterm/86400),$A:$A,"&lt;="&amp;A824)&gt;=NbInterm,1,0),"")</f>
        <v>1</v>
      </c>
      <c r="L824" s="37" t="n">
        <f aca="false">IF(G824=1,IF(B824="",0,IF(J824&lt;SeuilFugitive,1,0)),"")</f>
        <v>0</v>
      </c>
      <c r="M824" s="37" t="n">
        <f aca="false">IF(G824=1,IF(B824="",IF((Fin-A824)*24&gt;SeuilFigee,1,0),IF(J824&gt;SeuilFigee*3600,1,0)),"")</f>
        <v>0</v>
      </c>
      <c r="N824" s="0" t="str">
        <f aca="false">IF(G824=1,IF(COUNTIF(H$2:H824,H824)=1,COUNTIF($H:$H,H824),""),"")</f>
        <v/>
      </c>
      <c r="O824" s="0" t="str">
        <f aca="false">IF(G824=1,IF(COUNTIF(I$2:I824,I824)=1,COUNTIF($I:$I,I824),""),"")</f>
        <v/>
      </c>
      <c r="P824" s="38" t="str">
        <f aca="false">IF(G824=1,IF(COUNTIFS(C$2:C824,C824,G$2:G824,1)=1,COUNTIFS($C:$C,C824,$G:$G,1)+ROW()/10000000,""),"")</f>
        <v/>
      </c>
      <c r="Q824" s="36" t="n">
        <f aca="false">IF(K824=1,IF(COUNTIFS(C$2:C824,C824,K$2:K824,1)=1,1,0),"")</f>
        <v>0</v>
      </c>
      <c r="R824" s="0" t="str">
        <f aca="false">IF(M824=1,IF(COUNTIFS(C$2:C824,C824,M$2:M824,1)=1,1,0),"")</f>
        <v/>
      </c>
      <c r="S824" s="0" t="str">
        <f aca="false">IF(L824=1,IF(COUNTIFS(C$2:C824,C824,L$2:L824,1)=1,1,0),"")</f>
        <v/>
      </c>
      <c r="T824" s="38" t="str">
        <f aca="false">IF(N824="","",N824+ROW()/10000000)</f>
        <v/>
      </c>
      <c r="U824" s="36" t="n">
        <f aca="false">IF(G824=1,IF(B824="",1,0),"")</f>
        <v>0</v>
      </c>
    </row>
    <row r="825" customFormat="false" ht="15" hidden="false" customHeight="false" outlineLevel="0" collapsed="false">
      <c r="A825" s="35" t="n">
        <v>46086.9629166667</v>
      </c>
      <c r="B825" s="35" t="n">
        <v>46086.9631134259</v>
      </c>
      <c r="C825" s="36" t="s">
        <v>115</v>
      </c>
      <c r="D825" s="36" t="s">
        <v>116</v>
      </c>
      <c r="E825" s="36" t="s">
        <v>117</v>
      </c>
      <c r="F825" s="36" t="s">
        <v>118</v>
      </c>
      <c r="G825" s="36" t="n">
        <f aca="false">IF(A825="","",IF(AND(A825&gt;=Debut,A825&lt;Fin),1,0))</f>
        <v>1</v>
      </c>
      <c r="H825" s="36" t="n">
        <f aca="false">IF(G825=1,INT(ROUND((A825-Debut)*86400,0)/600),"")</f>
        <v>570</v>
      </c>
      <c r="I825" s="36" t="n">
        <f aca="false">IF(G825=1,INT(ROUND((A825-Debut)*86400,0)/3600),"")</f>
        <v>95</v>
      </c>
      <c r="J825" s="36" t="n">
        <f aca="false">IF(OR(A825="",B825=""),"",ROUND((B825-A825)*86400,0))</f>
        <v>17</v>
      </c>
      <c r="K825" s="37" t="n">
        <f aca="false">IF(G825=1,IF(COUNTIFS($C:$C,C825,$G:$G,1,$A:$A,"&gt;="&amp;(A825-FenetreInterm/86400),$A:$A,"&lt;="&amp;A825)&gt;=NbInterm,1,0),"")</f>
        <v>1</v>
      </c>
      <c r="L825" s="37" t="n">
        <f aca="false">IF(G825=1,IF(B825="",0,IF(J825&lt;SeuilFugitive,1,0)),"")</f>
        <v>0</v>
      </c>
      <c r="M825" s="37" t="n">
        <f aca="false">IF(G825=1,IF(B825="",IF((Fin-A825)*24&gt;SeuilFigee,1,0),IF(J825&gt;SeuilFigee*3600,1,0)),"")</f>
        <v>0</v>
      </c>
      <c r="N825" s="0" t="str">
        <f aca="false">IF(G825=1,IF(COUNTIF(H$2:H825,H825)=1,COUNTIF($H:$H,H825),""),"")</f>
        <v/>
      </c>
      <c r="O825" s="0" t="str">
        <f aca="false">IF(G825=1,IF(COUNTIF(I$2:I825,I825)=1,COUNTIF($I:$I,I825),""),"")</f>
        <v/>
      </c>
      <c r="P825" s="38" t="str">
        <f aca="false">IF(G825=1,IF(COUNTIFS(C$2:C825,C825,G$2:G825,1)=1,COUNTIFS($C:$C,C825,$G:$G,1)+ROW()/10000000,""),"")</f>
        <v/>
      </c>
      <c r="Q825" s="36" t="n">
        <f aca="false">IF(K825=1,IF(COUNTIFS(C$2:C825,C825,K$2:K825,1)=1,1,0),"")</f>
        <v>0</v>
      </c>
      <c r="R825" s="0" t="str">
        <f aca="false">IF(M825=1,IF(COUNTIFS(C$2:C825,C825,M$2:M825,1)=1,1,0),"")</f>
        <v/>
      </c>
      <c r="S825" s="0" t="str">
        <f aca="false">IF(L825=1,IF(COUNTIFS(C$2:C825,C825,L$2:L825,1)=1,1,0),"")</f>
        <v/>
      </c>
      <c r="T825" s="38" t="str">
        <f aca="false">IF(N825="","",N825+ROW()/10000000)</f>
        <v/>
      </c>
      <c r="U825" s="36" t="n">
        <f aca="false">IF(G825=1,IF(B825="",1,0),"")</f>
        <v>0</v>
      </c>
    </row>
    <row r="826" customFormat="false" ht="15" hidden="false" customHeight="false" outlineLevel="0" collapsed="false">
      <c r="A826" s="35" t="n">
        <v>46086.9631365741</v>
      </c>
      <c r="B826" s="35" t="n">
        <v>46086.9633333333</v>
      </c>
      <c r="C826" s="36" t="s">
        <v>115</v>
      </c>
      <c r="D826" s="36" t="s">
        <v>116</v>
      </c>
      <c r="E826" s="36" t="s">
        <v>117</v>
      </c>
      <c r="F826" s="36" t="s">
        <v>118</v>
      </c>
      <c r="G826" s="36" t="n">
        <f aca="false">IF(A826="","",IF(AND(A826&gt;=Debut,A826&lt;Fin),1,0))</f>
        <v>1</v>
      </c>
      <c r="H826" s="36" t="n">
        <f aca="false">IF(G826=1,INT(ROUND((A826-Debut)*86400,0)/600),"")</f>
        <v>570</v>
      </c>
      <c r="I826" s="36" t="n">
        <f aca="false">IF(G826=1,INT(ROUND((A826-Debut)*86400,0)/3600),"")</f>
        <v>95</v>
      </c>
      <c r="J826" s="36" t="n">
        <f aca="false">IF(OR(A826="",B826=""),"",ROUND((B826-A826)*86400,0))</f>
        <v>17</v>
      </c>
      <c r="K826" s="37" t="n">
        <f aca="false">IF(G826=1,IF(COUNTIFS($C:$C,C826,$G:$G,1,$A:$A,"&gt;="&amp;(A826-FenetreInterm/86400),$A:$A,"&lt;="&amp;A826)&gt;=NbInterm,1,0),"")</f>
        <v>1</v>
      </c>
      <c r="L826" s="37" t="n">
        <f aca="false">IF(G826=1,IF(B826="",0,IF(J826&lt;SeuilFugitive,1,0)),"")</f>
        <v>0</v>
      </c>
      <c r="M826" s="37" t="n">
        <f aca="false">IF(G826=1,IF(B826="",IF((Fin-A826)*24&gt;SeuilFigee,1,0),IF(J826&gt;SeuilFigee*3600,1,0)),"")</f>
        <v>0</v>
      </c>
      <c r="N826" s="0" t="str">
        <f aca="false">IF(G826=1,IF(COUNTIF(H$2:H826,H826)=1,COUNTIF($H:$H,H826),""),"")</f>
        <v/>
      </c>
      <c r="O826" s="0" t="str">
        <f aca="false">IF(G826=1,IF(COUNTIF(I$2:I826,I826)=1,COUNTIF($I:$I,I826),""),"")</f>
        <v/>
      </c>
      <c r="P826" s="38" t="str">
        <f aca="false">IF(G826=1,IF(COUNTIFS(C$2:C826,C826,G$2:G826,1)=1,COUNTIFS($C:$C,C826,$G:$G,1)+ROW()/10000000,""),"")</f>
        <v/>
      </c>
      <c r="Q826" s="36" t="n">
        <f aca="false">IF(K826=1,IF(COUNTIFS(C$2:C826,C826,K$2:K826,1)=1,1,0),"")</f>
        <v>0</v>
      </c>
      <c r="R826" s="0" t="str">
        <f aca="false">IF(M826=1,IF(COUNTIFS(C$2:C826,C826,M$2:M826,1)=1,1,0),"")</f>
        <v/>
      </c>
      <c r="S826" s="0" t="str">
        <f aca="false">IF(L826=1,IF(COUNTIFS(C$2:C826,C826,L$2:L826,1)=1,1,0),"")</f>
        <v/>
      </c>
      <c r="T826" s="38" t="str">
        <f aca="false">IF(N826="","",N826+ROW()/10000000)</f>
        <v/>
      </c>
      <c r="U826" s="36" t="n">
        <f aca="false">IF(G826=1,IF(B826="",1,0),"")</f>
        <v>0</v>
      </c>
    </row>
    <row r="827" customFormat="false" ht="15" hidden="false" customHeight="false" outlineLevel="0" collapsed="false">
      <c r="A827" s="35" t="n">
        <v>46086.9633680556</v>
      </c>
      <c r="B827" s="35" t="n">
        <v>46086.963587963</v>
      </c>
      <c r="C827" s="36" t="s">
        <v>115</v>
      </c>
      <c r="D827" s="36" t="s">
        <v>116</v>
      </c>
      <c r="E827" s="36" t="s">
        <v>117</v>
      </c>
      <c r="F827" s="36" t="s">
        <v>118</v>
      </c>
      <c r="G827" s="36" t="n">
        <f aca="false">IF(A827="","",IF(AND(A827&gt;=Debut,A827&lt;Fin),1,0))</f>
        <v>1</v>
      </c>
      <c r="H827" s="36" t="n">
        <f aca="false">IF(G827=1,INT(ROUND((A827-Debut)*86400,0)/600),"")</f>
        <v>570</v>
      </c>
      <c r="I827" s="36" t="n">
        <f aca="false">IF(G827=1,INT(ROUND((A827-Debut)*86400,0)/3600),"")</f>
        <v>95</v>
      </c>
      <c r="J827" s="36" t="n">
        <f aca="false">IF(OR(A827="",B827=""),"",ROUND((B827-A827)*86400,0))</f>
        <v>19</v>
      </c>
      <c r="K827" s="37" t="n">
        <f aca="false">IF(G827=1,IF(COUNTIFS($C:$C,C827,$G:$G,1,$A:$A,"&gt;="&amp;(A827-FenetreInterm/86400),$A:$A,"&lt;="&amp;A827)&gt;=NbInterm,1,0),"")</f>
        <v>1</v>
      </c>
      <c r="L827" s="37" t="n">
        <f aca="false">IF(G827=1,IF(B827="",0,IF(J827&lt;SeuilFugitive,1,0)),"")</f>
        <v>0</v>
      </c>
      <c r="M827" s="37" t="n">
        <f aca="false">IF(G827=1,IF(B827="",IF((Fin-A827)*24&gt;SeuilFigee,1,0),IF(J827&gt;SeuilFigee*3600,1,0)),"")</f>
        <v>0</v>
      </c>
      <c r="N827" s="0" t="str">
        <f aca="false">IF(G827=1,IF(COUNTIF(H$2:H827,H827)=1,COUNTIF($H:$H,H827),""),"")</f>
        <v/>
      </c>
      <c r="O827" s="0" t="str">
        <f aca="false">IF(G827=1,IF(COUNTIF(I$2:I827,I827)=1,COUNTIF($I:$I,I827),""),"")</f>
        <v/>
      </c>
      <c r="P827" s="38" t="str">
        <f aca="false">IF(G827=1,IF(COUNTIFS(C$2:C827,C827,G$2:G827,1)=1,COUNTIFS($C:$C,C827,$G:$G,1)+ROW()/10000000,""),"")</f>
        <v/>
      </c>
      <c r="Q827" s="36" t="n">
        <f aca="false">IF(K827=1,IF(COUNTIFS(C$2:C827,C827,K$2:K827,1)=1,1,0),"")</f>
        <v>0</v>
      </c>
      <c r="R827" s="0" t="str">
        <f aca="false">IF(M827=1,IF(COUNTIFS(C$2:C827,C827,M$2:M827,1)=1,1,0),"")</f>
        <v/>
      </c>
      <c r="S827" s="0" t="str">
        <f aca="false">IF(L827=1,IF(COUNTIFS(C$2:C827,C827,L$2:L827,1)=1,1,0),"")</f>
        <v/>
      </c>
      <c r="T827" s="38" t="str">
        <f aca="false">IF(N827="","",N827+ROW()/10000000)</f>
        <v/>
      </c>
      <c r="U827" s="36" t="n">
        <f aca="false">IF(G827=1,IF(B827="",1,0),"")</f>
        <v>0</v>
      </c>
    </row>
    <row r="828" customFormat="false" ht="15" hidden="false" customHeight="false" outlineLevel="0" collapsed="false">
      <c r="A828" s="35" t="n">
        <v>46086.976087963</v>
      </c>
      <c r="B828" s="35" t="n">
        <v>46086.9761921296</v>
      </c>
      <c r="C828" s="36" t="s">
        <v>115</v>
      </c>
      <c r="D828" s="36" t="s">
        <v>116</v>
      </c>
      <c r="E828" s="36" t="s">
        <v>117</v>
      </c>
      <c r="F828" s="36" t="s">
        <v>118</v>
      </c>
      <c r="G828" s="36" t="n">
        <f aca="false">IF(A828="","",IF(AND(A828&gt;=Debut,A828&lt;Fin),1,0))</f>
        <v>1</v>
      </c>
      <c r="H828" s="36" t="n">
        <f aca="false">IF(G828=1,INT(ROUND((A828-Debut)*86400,0)/600),"")</f>
        <v>572</v>
      </c>
      <c r="I828" s="36" t="n">
        <f aca="false">IF(G828=1,INT(ROUND((A828-Debut)*86400,0)/3600),"")</f>
        <v>95</v>
      </c>
      <c r="J828" s="36" t="n">
        <f aca="false">IF(OR(A828="",B828=""),"",ROUND((B828-A828)*86400,0))</f>
        <v>9</v>
      </c>
      <c r="K828" s="37" t="n">
        <f aca="false">IF(G828=1,IF(COUNTIFS($C:$C,C828,$G:$G,1,$A:$A,"&gt;="&amp;(A828-FenetreInterm/86400),$A:$A,"&lt;="&amp;A828)&gt;=NbInterm,1,0),"")</f>
        <v>0</v>
      </c>
      <c r="L828" s="37" t="n">
        <f aca="false">IF(G828=1,IF(B828="",0,IF(J828&lt;SeuilFugitive,1,0)),"")</f>
        <v>0</v>
      </c>
      <c r="M828" s="37" t="n">
        <f aca="false">IF(G828=1,IF(B828="",IF((Fin-A828)*24&gt;SeuilFigee,1,0),IF(J828&gt;SeuilFigee*3600,1,0)),"")</f>
        <v>0</v>
      </c>
      <c r="N828" s="36" t="n">
        <f aca="false">IF(G828=1,IF(COUNTIF(H$2:H828,H828)=1,COUNTIF($H:$H,H828),""),"")</f>
        <v>7</v>
      </c>
      <c r="O828" s="0" t="str">
        <f aca="false">IF(G828=1,IF(COUNTIF(I$2:I828,I828)=1,COUNTIF($I:$I,I828),""),"")</f>
        <v/>
      </c>
      <c r="P828" s="38" t="str">
        <f aca="false">IF(G828=1,IF(COUNTIFS(C$2:C828,C828,G$2:G828,1)=1,COUNTIFS($C:$C,C828,$G:$G,1)+ROW()/10000000,""),"")</f>
        <v/>
      </c>
      <c r="Q828" s="0" t="str">
        <f aca="false">IF(K828=1,IF(COUNTIFS(C$2:C828,C828,K$2:K828,1)=1,1,0),"")</f>
        <v/>
      </c>
      <c r="R828" s="0" t="str">
        <f aca="false">IF(M828=1,IF(COUNTIFS(C$2:C828,C828,M$2:M828,1)=1,1,0),"")</f>
        <v/>
      </c>
      <c r="S828" s="0" t="str">
        <f aca="false">IF(L828=1,IF(COUNTIFS(C$2:C828,C828,L$2:L828,1)=1,1,0),"")</f>
        <v/>
      </c>
      <c r="T828" s="38" t="n">
        <f aca="false">IF(N828="","",N828+ROW()/10000000)</f>
        <v>7.0000828</v>
      </c>
      <c r="U828" s="36" t="n">
        <f aca="false">IF(G828=1,IF(B828="",1,0),"")</f>
        <v>0</v>
      </c>
    </row>
    <row r="829" customFormat="false" ht="15" hidden="false" customHeight="false" outlineLevel="0" collapsed="false">
      <c r="A829" s="35" t="n">
        <v>46086.9762847222</v>
      </c>
      <c r="B829" s="35" t="n">
        <v>46086.9764699074</v>
      </c>
      <c r="C829" s="36" t="s">
        <v>115</v>
      </c>
      <c r="D829" s="36" t="s">
        <v>116</v>
      </c>
      <c r="E829" s="36" t="s">
        <v>117</v>
      </c>
      <c r="F829" s="36" t="s">
        <v>118</v>
      </c>
      <c r="G829" s="36" t="n">
        <f aca="false">IF(A829="","",IF(AND(A829&gt;=Debut,A829&lt;Fin),1,0))</f>
        <v>1</v>
      </c>
      <c r="H829" s="36" t="n">
        <f aca="false">IF(G829=1,INT(ROUND((A829-Debut)*86400,0)/600),"")</f>
        <v>572</v>
      </c>
      <c r="I829" s="36" t="n">
        <f aca="false">IF(G829=1,INT(ROUND((A829-Debut)*86400,0)/3600),"")</f>
        <v>95</v>
      </c>
      <c r="J829" s="36" t="n">
        <f aca="false">IF(OR(A829="",B829=""),"",ROUND((B829-A829)*86400,0))</f>
        <v>16</v>
      </c>
      <c r="K829" s="37" t="n">
        <f aca="false">IF(G829=1,IF(COUNTIFS($C:$C,C829,$G:$G,1,$A:$A,"&gt;="&amp;(A829-FenetreInterm/86400),$A:$A,"&lt;="&amp;A829)&gt;=NbInterm,1,0),"")</f>
        <v>0</v>
      </c>
      <c r="L829" s="37" t="n">
        <f aca="false">IF(G829=1,IF(B829="",0,IF(J829&lt;SeuilFugitive,1,0)),"")</f>
        <v>0</v>
      </c>
      <c r="M829" s="37" t="n">
        <f aca="false">IF(G829=1,IF(B829="",IF((Fin-A829)*24&gt;SeuilFigee,1,0),IF(J829&gt;SeuilFigee*3600,1,0)),"")</f>
        <v>0</v>
      </c>
      <c r="N829" s="0" t="str">
        <f aca="false">IF(G829=1,IF(COUNTIF(H$2:H829,H829)=1,COUNTIF($H:$H,H829),""),"")</f>
        <v/>
      </c>
      <c r="O829" s="0" t="str">
        <f aca="false">IF(G829=1,IF(COUNTIF(I$2:I829,I829)=1,COUNTIF($I:$I,I829),""),"")</f>
        <v/>
      </c>
      <c r="P829" s="38" t="str">
        <f aca="false">IF(G829=1,IF(COUNTIFS(C$2:C829,C829,G$2:G829,1)=1,COUNTIFS($C:$C,C829,$G:$G,1)+ROW()/10000000,""),"")</f>
        <v/>
      </c>
      <c r="Q829" s="0" t="str">
        <f aca="false">IF(K829=1,IF(COUNTIFS(C$2:C829,C829,K$2:K829,1)=1,1,0),"")</f>
        <v/>
      </c>
      <c r="R829" s="0" t="str">
        <f aca="false">IF(M829=1,IF(COUNTIFS(C$2:C829,C829,M$2:M829,1)=1,1,0),"")</f>
        <v/>
      </c>
      <c r="S829" s="0" t="str">
        <f aca="false">IF(L829=1,IF(COUNTIFS(C$2:C829,C829,L$2:L829,1)=1,1,0),"")</f>
        <v/>
      </c>
      <c r="T829" s="38" t="str">
        <f aca="false">IF(N829="","",N829+ROW()/10000000)</f>
        <v/>
      </c>
      <c r="U829" s="36" t="n">
        <f aca="false">IF(G829=1,IF(B829="",1,0),"")</f>
        <v>0</v>
      </c>
    </row>
    <row r="830" customFormat="false" ht="15" hidden="false" customHeight="false" outlineLevel="0" collapsed="false">
      <c r="A830" s="35" t="n">
        <v>46086.9764699074</v>
      </c>
      <c r="B830" s="35" t="n">
        <v>46086.9765625</v>
      </c>
      <c r="C830" s="36" t="s">
        <v>115</v>
      </c>
      <c r="D830" s="36" t="s">
        <v>116</v>
      </c>
      <c r="E830" s="36" t="s">
        <v>117</v>
      </c>
      <c r="F830" s="36" t="s">
        <v>118</v>
      </c>
      <c r="G830" s="36" t="n">
        <f aca="false">IF(A830="","",IF(AND(A830&gt;=Debut,A830&lt;Fin),1,0))</f>
        <v>1</v>
      </c>
      <c r="H830" s="36" t="n">
        <f aca="false">IF(G830=1,INT(ROUND((A830-Debut)*86400,0)/600),"")</f>
        <v>572</v>
      </c>
      <c r="I830" s="36" t="n">
        <f aca="false">IF(G830=1,INT(ROUND((A830-Debut)*86400,0)/3600),"")</f>
        <v>95</v>
      </c>
      <c r="J830" s="36" t="n">
        <f aca="false">IF(OR(A830="",B830=""),"",ROUND((B830-A830)*86400,0))</f>
        <v>8</v>
      </c>
      <c r="K830" s="37" t="n">
        <f aca="false">IF(G830=1,IF(COUNTIFS($C:$C,C830,$G:$G,1,$A:$A,"&gt;="&amp;(A830-FenetreInterm/86400),$A:$A,"&lt;="&amp;A830)&gt;=NbInterm,1,0),"")</f>
        <v>1</v>
      </c>
      <c r="L830" s="37" t="n">
        <f aca="false">IF(G830=1,IF(B830="",0,IF(J830&lt;SeuilFugitive,1,0)),"")</f>
        <v>0</v>
      </c>
      <c r="M830" s="37" t="n">
        <f aca="false">IF(G830=1,IF(B830="",IF((Fin-A830)*24&gt;SeuilFigee,1,0),IF(J830&gt;SeuilFigee*3600,1,0)),"")</f>
        <v>0</v>
      </c>
      <c r="N830" s="0" t="str">
        <f aca="false">IF(G830=1,IF(COUNTIF(H$2:H830,H830)=1,COUNTIF($H:$H,H830),""),"")</f>
        <v/>
      </c>
      <c r="O830" s="0" t="str">
        <f aca="false">IF(G830=1,IF(COUNTIF(I$2:I830,I830)=1,COUNTIF($I:$I,I830),""),"")</f>
        <v/>
      </c>
      <c r="P830" s="38" t="str">
        <f aca="false">IF(G830=1,IF(COUNTIFS(C$2:C830,C830,G$2:G830,1)=1,COUNTIFS($C:$C,C830,$G:$G,1)+ROW()/10000000,""),"")</f>
        <v/>
      </c>
      <c r="Q830" s="36" t="n">
        <f aca="false">IF(K830=1,IF(COUNTIFS(C$2:C830,C830,K$2:K830,1)=1,1,0),"")</f>
        <v>0</v>
      </c>
      <c r="R830" s="0" t="str">
        <f aca="false">IF(M830=1,IF(COUNTIFS(C$2:C830,C830,M$2:M830,1)=1,1,0),"")</f>
        <v/>
      </c>
      <c r="S830" s="0" t="str">
        <f aca="false">IF(L830=1,IF(COUNTIFS(C$2:C830,C830,L$2:L830,1)=1,1,0),"")</f>
        <v/>
      </c>
      <c r="T830" s="38" t="str">
        <f aca="false">IF(N830="","",N830+ROW()/10000000)</f>
        <v/>
      </c>
      <c r="U830" s="36" t="n">
        <f aca="false">IF(G830=1,IF(B830="",1,0),"")</f>
        <v>0</v>
      </c>
    </row>
    <row r="831" customFormat="false" ht="15" hidden="false" customHeight="false" outlineLevel="0" collapsed="false">
      <c r="A831" s="35" t="n">
        <v>46086.9766782407</v>
      </c>
      <c r="B831" s="35" t="n">
        <v>46086.9768287037</v>
      </c>
      <c r="C831" s="36" t="s">
        <v>115</v>
      </c>
      <c r="D831" s="36" t="s">
        <v>116</v>
      </c>
      <c r="E831" s="36" t="s">
        <v>117</v>
      </c>
      <c r="F831" s="36" t="s">
        <v>118</v>
      </c>
      <c r="G831" s="36" t="n">
        <f aca="false">IF(A831="","",IF(AND(A831&gt;=Debut,A831&lt;Fin),1,0))</f>
        <v>1</v>
      </c>
      <c r="H831" s="36" t="n">
        <f aca="false">IF(G831=1,INT(ROUND((A831-Debut)*86400,0)/600),"")</f>
        <v>572</v>
      </c>
      <c r="I831" s="36" t="n">
        <f aca="false">IF(G831=1,INT(ROUND((A831-Debut)*86400,0)/3600),"")</f>
        <v>95</v>
      </c>
      <c r="J831" s="36" t="n">
        <f aca="false">IF(OR(A831="",B831=""),"",ROUND((B831-A831)*86400,0))</f>
        <v>13</v>
      </c>
      <c r="K831" s="37" t="n">
        <f aca="false">IF(G831=1,IF(COUNTIFS($C:$C,C831,$G:$G,1,$A:$A,"&gt;="&amp;(A831-FenetreInterm/86400),$A:$A,"&lt;="&amp;A831)&gt;=NbInterm,1,0),"")</f>
        <v>1</v>
      </c>
      <c r="L831" s="37" t="n">
        <f aca="false">IF(G831=1,IF(B831="",0,IF(J831&lt;SeuilFugitive,1,0)),"")</f>
        <v>0</v>
      </c>
      <c r="M831" s="37" t="n">
        <f aca="false">IF(G831=1,IF(B831="",IF((Fin-A831)*24&gt;SeuilFigee,1,0),IF(J831&gt;SeuilFigee*3600,1,0)),"")</f>
        <v>0</v>
      </c>
      <c r="N831" s="0" t="str">
        <f aca="false">IF(G831=1,IF(COUNTIF(H$2:H831,H831)=1,COUNTIF($H:$H,H831),""),"")</f>
        <v/>
      </c>
      <c r="O831" s="0" t="str">
        <f aca="false">IF(G831=1,IF(COUNTIF(I$2:I831,I831)=1,COUNTIF($I:$I,I831),""),"")</f>
        <v/>
      </c>
      <c r="P831" s="38" t="str">
        <f aca="false">IF(G831=1,IF(COUNTIFS(C$2:C831,C831,G$2:G831,1)=1,COUNTIFS($C:$C,C831,$G:$G,1)+ROW()/10000000,""),"")</f>
        <v/>
      </c>
      <c r="Q831" s="36" t="n">
        <f aca="false">IF(K831=1,IF(COUNTIFS(C$2:C831,C831,K$2:K831,1)=1,1,0),"")</f>
        <v>0</v>
      </c>
      <c r="R831" s="0" t="str">
        <f aca="false">IF(M831=1,IF(COUNTIFS(C$2:C831,C831,M$2:M831,1)=1,1,0),"")</f>
        <v/>
      </c>
      <c r="S831" s="0" t="str">
        <f aca="false">IF(L831=1,IF(COUNTIFS(C$2:C831,C831,L$2:L831,1)=1,1,0),"")</f>
        <v/>
      </c>
      <c r="T831" s="38" t="str">
        <f aca="false">IF(N831="","",N831+ROW()/10000000)</f>
        <v/>
      </c>
      <c r="U831" s="36" t="n">
        <f aca="false">IF(G831=1,IF(B831="",1,0),"")</f>
        <v>0</v>
      </c>
    </row>
    <row r="832" customFormat="false" ht="15" hidden="false" customHeight="false" outlineLevel="0" collapsed="false">
      <c r="A832" s="35" t="n">
        <v>46086.9768171296</v>
      </c>
      <c r="B832" s="35" t="n">
        <v>46086.9768865741</v>
      </c>
      <c r="C832" s="36" t="s">
        <v>115</v>
      </c>
      <c r="D832" s="36" t="s">
        <v>116</v>
      </c>
      <c r="E832" s="36" t="s">
        <v>117</v>
      </c>
      <c r="F832" s="36" t="s">
        <v>118</v>
      </c>
      <c r="G832" s="36" t="n">
        <f aca="false">IF(A832="","",IF(AND(A832&gt;=Debut,A832&lt;Fin),1,0))</f>
        <v>1</v>
      </c>
      <c r="H832" s="36" t="n">
        <f aca="false">IF(G832=1,INT(ROUND((A832-Debut)*86400,0)/600),"")</f>
        <v>572</v>
      </c>
      <c r="I832" s="36" t="n">
        <f aca="false">IF(G832=1,INT(ROUND((A832-Debut)*86400,0)/3600),"")</f>
        <v>95</v>
      </c>
      <c r="J832" s="36" t="n">
        <f aca="false">IF(OR(A832="",B832=""),"",ROUND((B832-A832)*86400,0))</f>
        <v>6</v>
      </c>
      <c r="K832" s="37" t="n">
        <f aca="false">IF(G832=1,IF(COUNTIFS($C:$C,C832,$G:$G,1,$A:$A,"&gt;="&amp;(A832-FenetreInterm/86400),$A:$A,"&lt;="&amp;A832)&gt;=NbInterm,1,0),"")</f>
        <v>1</v>
      </c>
      <c r="L832" s="37" t="n">
        <f aca="false">IF(G832=1,IF(B832="",0,IF(J832&lt;SeuilFugitive,1,0)),"")</f>
        <v>0</v>
      </c>
      <c r="M832" s="37" t="n">
        <f aca="false">IF(G832=1,IF(B832="",IF((Fin-A832)*24&gt;SeuilFigee,1,0),IF(J832&gt;SeuilFigee*3600,1,0)),"")</f>
        <v>0</v>
      </c>
      <c r="N832" s="0" t="str">
        <f aca="false">IF(G832=1,IF(COUNTIF(H$2:H832,H832)=1,COUNTIF($H:$H,H832),""),"")</f>
        <v/>
      </c>
      <c r="O832" s="0" t="str">
        <f aca="false">IF(G832=1,IF(COUNTIF(I$2:I832,I832)=1,COUNTIF($I:$I,I832),""),"")</f>
        <v/>
      </c>
      <c r="P832" s="38" t="str">
        <f aca="false">IF(G832=1,IF(COUNTIFS(C$2:C832,C832,G$2:G832,1)=1,COUNTIFS($C:$C,C832,$G:$G,1)+ROW()/10000000,""),"")</f>
        <v/>
      </c>
      <c r="Q832" s="36" t="n">
        <f aca="false">IF(K832=1,IF(COUNTIFS(C$2:C832,C832,K$2:K832,1)=1,1,0),"")</f>
        <v>0</v>
      </c>
      <c r="R832" s="0" t="str">
        <f aca="false">IF(M832=1,IF(COUNTIFS(C$2:C832,C832,M$2:M832,1)=1,1,0),"")</f>
        <v/>
      </c>
      <c r="S832" s="0" t="str">
        <f aca="false">IF(L832=1,IF(COUNTIFS(C$2:C832,C832,L$2:L832,1)=1,1,0),"")</f>
        <v/>
      </c>
      <c r="T832" s="38" t="str">
        <f aca="false">IF(N832="","",N832+ROW()/10000000)</f>
        <v/>
      </c>
      <c r="U832" s="36" t="n">
        <f aca="false">IF(G832=1,IF(B832="",1,0),"")</f>
        <v>0</v>
      </c>
    </row>
    <row r="833" customFormat="false" ht="15" hidden="false" customHeight="false" outlineLevel="0" collapsed="false">
      <c r="A833" s="35" t="n">
        <v>46086.9769560185</v>
      </c>
      <c r="B833" s="35" t="n">
        <v>46086.977025463</v>
      </c>
      <c r="C833" s="36" t="s">
        <v>115</v>
      </c>
      <c r="D833" s="36" t="s">
        <v>116</v>
      </c>
      <c r="E833" s="36" t="s">
        <v>117</v>
      </c>
      <c r="F833" s="36" t="s">
        <v>118</v>
      </c>
      <c r="G833" s="36" t="n">
        <f aca="false">IF(A833="","",IF(AND(A833&gt;=Debut,A833&lt;Fin),1,0))</f>
        <v>1</v>
      </c>
      <c r="H833" s="36" t="n">
        <f aca="false">IF(G833=1,INT(ROUND((A833-Debut)*86400,0)/600),"")</f>
        <v>572</v>
      </c>
      <c r="I833" s="36" t="n">
        <f aca="false">IF(G833=1,INT(ROUND((A833-Debut)*86400,0)/3600),"")</f>
        <v>95</v>
      </c>
      <c r="J833" s="36" t="n">
        <f aca="false">IF(OR(A833="",B833=""),"",ROUND((B833-A833)*86400,0))</f>
        <v>6</v>
      </c>
      <c r="K833" s="37" t="n">
        <f aca="false">IF(G833=1,IF(COUNTIFS($C:$C,C833,$G:$G,1,$A:$A,"&gt;="&amp;(A833-FenetreInterm/86400),$A:$A,"&lt;="&amp;A833)&gt;=NbInterm,1,0),"")</f>
        <v>1</v>
      </c>
      <c r="L833" s="37" t="n">
        <f aca="false">IF(G833=1,IF(B833="",0,IF(J833&lt;SeuilFugitive,1,0)),"")</f>
        <v>0</v>
      </c>
      <c r="M833" s="37" t="n">
        <f aca="false">IF(G833=1,IF(B833="",IF((Fin-A833)*24&gt;SeuilFigee,1,0),IF(J833&gt;SeuilFigee*3600,1,0)),"")</f>
        <v>0</v>
      </c>
      <c r="N833" s="0" t="str">
        <f aca="false">IF(G833=1,IF(COUNTIF(H$2:H833,H833)=1,COUNTIF($H:$H,H833),""),"")</f>
        <v/>
      </c>
      <c r="O833" s="0" t="str">
        <f aca="false">IF(G833=1,IF(COUNTIF(I$2:I833,I833)=1,COUNTIF($I:$I,I833),""),"")</f>
        <v/>
      </c>
      <c r="P833" s="38" t="str">
        <f aca="false">IF(G833=1,IF(COUNTIFS(C$2:C833,C833,G$2:G833,1)=1,COUNTIFS($C:$C,C833,$G:$G,1)+ROW()/10000000,""),"")</f>
        <v/>
      </c>
      <c r="Q833" s="36" t="n">
        <f aca="false">IF(K833=1,IF(COUNTIFS(C$2:C833,C833,K$2:K833,1)=1,1,0),"")</f>
        <v>0</v>
      </c>
      <c r="R833" s="0" t="str">
        <f aca="false">IF(M833=1,IF(COUNTIFS(C$2:C833,C833,M$2:M833,1)=1,1,0),"")</f>
        <v/>
      </c>
      <c r="S833" s="0" t="str">
        <f aca="false">IF(L833=1,IF(COUNTIFS(C$2:C833,C833,L$2:L833,1)=1,1,0),"")</f>
        <v/>
      </c>
      <c r="T833" s="38" t="str">
        <f aca="false">IF(N833="","",N833+ROW()/10000000)</f>
        <v/>
      </c>
      <c r="U833" s="36" t="n">
        <f aca="false">IF(G833=1,IF(B833="",1,0),"")</f>
        <v>0</v>
      </c>
    </row>
    <row r="834" customFormat="false" ht="15" hidden="false" customHeight="false" outlineLevel="0" collapsed="false">
      <c r="A834" s="35" t="n">
        <v>46086.9771064815</v>
      </c>
      <c r="B834" s="35" t="n">
        <v>46086.9773611111</v>
      </c>
      <c r="C834" s="36" t="s">
        <v>115</v>
      </c>
      <c r="D834" s="36" t="s">
        <v>116</v>
      </c>
      <c r="E834" s="36" t="s">
        <v>117</v>
      </c>
      <c r="F834" s="36" t="s">
        <v>118</v>
      </c>
      <c r="G834" s="36" t="n">
        <f aca="false">IF(A834="","",IF(AND(A834&gt;=Debut,A834&lt;Fin),1,0))</f>
        <v>1</v>
      </c>
      <c r="H834" s="36" t="n">
        <f aca="false">IF(G834=1,INT(ROUND((A834-Debut)*86400,0)/600),"")</f>
        <v>572</v>
      </c>
      <c r="I834" s="36" t="n">
        <f aca="false">IF(G834=1,INT(ROUND((A834-Debut)*86400,0)/3600),"")</f>
        <v>95</v>
      </c>
      <c r="J834" s="36" t="n">
        <f aca="false">IF(OR(A834="",B834=""),"",ROUND((B834-A834)*86400,0))</f>
        <v>22</v>
      </c>
      <c r="K834" s="37" t="n">
        <f aca="false">IF(G834=1,IF(COUNTIFS($C:$C,C834,$G:$G,1,$A:$A,"&gt;="&amp;(A834-FenetreInterm/86400),$A:$A,"&lt;="&amp;A834)&gt;=NbInterm,1,0),"")</f>
        <v>1</v>
      </c>
      <c r="L834" s="37" t="n">
        <f aca="false">IF(G834=1,IF(B834="",0,IF(J834&lt;SeuilFugitive,1,0)),"")</f>
        <v>0</v>
      </c>
      <c r="M834" s="37" t="n">
        <f aca="false">IF(G834=1,IF(B834="",IF((Fin-A834)*24&gt;SeuilFigee,1,0),IF(J834&gt;SeuilFigee*3600,1,0)),"")</f>
        <v>0</v>
      </c>
      <c r="N834" s="0" t="str">
        <f aca="false">IF(G834=1,IF(COUNTIF(H$2:H834,H834)=1,COUNTIF($H:$H,H834),""),"")</f>
        <v/>
      </c>
      <c r="O834" s="0" t="str">
        <f aca="false">IF(G834=1,IF(COUNTIF(I$2:I834,I834)=1,COUNTIF($I:$I,I834),""),"")</f>
        <v/>
      </c>
      <c r="P834" s="38" t="str">
        <f aca="false">IF(G834=1,IF(COUNTIFS(C$2:C834,C834,G$2:G834,1)=1,COUNTIFS($C:$C,C834,$G:$G,1)+ROW()/10000000,""),"")</f>
        <v/>
      </c>
      <c r="Q834" s="36" t="n">
        <f aca="false">IF(K834=1,IF(COUNTIFS(C$2:C834,C834,K$2:K834,1)=1,1,0),"")</f>
        <v>0</v>
      </c>
      <c r="R834" s="0" t="str">
        <f aca="false">IF(M834=1,IF(COUNTIFS(C$2:C834,C834,M$2:M834,1)=1,1,0),"")</f>
        <v/>
      </c>
      <c r="S834" s="0" t="str">
        <f aca="false">IF(L834=1,IF(COUNTIFS(C$2:C834,C834,L$2:L834,1)=1,1,0),"")</f>
        <v/>
      </c>
      <c r="T834" s="38" t="str">
        <f aca="false">IF(N834="","",N834+ROW()/10000000)</f>
        <v/>
      </c>
      <c r="U834" s="36" t="n">
        <f aca="false">IF(G834=1,IF(B834="",1,0),"")</f>
        <v>0</v>
      </c>
    </row>
    <row r="835" customFormat="false" ht="15" hidden="false" customHeight="false" outlineLevel="0" collapsed="false">
      <c r="A835" s="35" t="n">
        <v>46087.0674652778</v>
      </c>
      <c r="B835" s="35" t="n">
        <v>46087.1345949074</v>
      </c>
      <c r="C835" s="36" t="s">
        <v>119</v>
      </c>
      <c r="D835" s="36" t="s">
        <v>120</v>
      </c>
      <c r="E835" s="36" t="s">
        <v>121</v>
      </c>
      <c r="F835" s="36" t="s">
        <v>122</v>
      </c>
      <c r="G835" s="36" t="n">
        <f aca="false">IF(A835="","",IF(AND(A835&gt;=Debut,A835&lt;Fin),1,0))</f>
        <v>1</v>
      </c>
      <c r="H835" s="36" t="n">
        <f aca="false">IF(G835=1,INT(ROUND((A835-Debut)*86400,0)/600),"")</f>
        <v>585</v>
      </c>
      <c r="I835" s="36" t="n">
        <f aca="false">IF(G835=1,INT(ROUND((A835-Debut)*86400,0)/3600),"")</f>
        <v>97</v>
      </c>
      <c r="J835" s="36" t="n">
        <f aca="false">IF(OR(A835="",B835=""),"",ROUND((B835-A835)*86400,0))</f>
        <v>5800</v>
      </c>
      <c r="K835" s="37" t="n">
        <f aca="false">IF(G835=1,IF(COUNTIFS($C:$C,C835,$G:$G,1,$A:$A,"&gt;="&amp;(A835-FenetreInterm/86400),$A:$A,"&lt;="&amp;A835)&gt;=NbInterm,1,0),"")</f>
        <v>0</v>
      </c>
      <c r="L835" s="37" t="n">
        <f aca="false">IF(G835=1,IF(B835="",0,IF(J835&lt;SeuilFugitive,1,0)),"")</f>
        <v>0</v>
      </c>
      <c r="M835" s="37" t="n">
        <f aca="false">IF(G835=1,IF(B835="",IF((Fin-A835)*24&gt;SeuilFigee,1,0),IF(J835&gt;SeuilFigee*3600,1,0)),"")</f>
        <v>0</v>
      </c>
      <c r="N835" s="36" t="n">
        <f aca="false">IF(G835=1,IF(COUNTIF(H$2:H835,H835)=1,COUNTIF($H:$H,H835),""),"")</f>
        <v>1</v>
      </c>
      <c r="O835" s="36" t="n">
        <f aca="false">IF(G835=1,IF(COUNTIF(I$2:I835,I835)=1,COUNTIF($I:$I,I835),""),"")</f>
        <v>1</v>
      </c>
      <c r="P835" s="38" t="str">
        <f aca="false">IF(G835=1,IF(COUNTIFS(C$2:C835,C835,G$2:G835,1)=1,COUNTIFS($C:$C,C835,$G:$G,1)+ROW()/10000000,""),"")</f>
        <v/>
      </c>
      <c r="Q835" s="0" t="str">
        <f aca="false">IF(K835=1,IF(COUNTIFS(C$2:C835,C835,K$2:K835,1)=1,1,0),"")</f>
        <v/>
      </c>
      <c r="R835" s="0" t="str">
        <f aca="false">IF(M835=1,IF(COUNTIFS(C$2:C835,C835,M$2:M835,1)=1,1,0),"")</f>
        <v/>
      </c>
      <c r="S835" s="0" t="str">
        <f aca="false">IF(L835=1,IF(COUNTIFS(C$2:C835,C835,L$2:L835,1)=1,1,0),"")</f>
        <v/>
      </c>
      <c r="T835" s="38" t="n">
        <f aca="false">IF(N835="","",N835+ROW()/10000000)</f>
        <v>1.0000835</v>
      </c>
      <c r="U835" s="36" t="n">
        <f aca="false">IF(G835=1,IF(B835="",1,0),"")</f>
        <v>0</v>
      </c>
    </row>
    <row r="836" customFormat="false" ht="15" hidden="false" customHeight="false" outlineLevel="0" collapsed="false">
      <c r="A836" s="35" t="n">
        <v>46087.1679513889</v>
      </c>
      <c r="B836" s="35" t="n">
        <v>46087.1704166667</v>
      </c>
      <c r="C836" s="36" t="s">
        <v>136</v>
      </c>
      <c r="D836" s="36" t="s">
        <v>137</v>
      </c>
      <c r="E836" s="36" t="s">
        <v>121</v>
      </c>
      <c r="F836" s="36" t="s">
        <v>125</v>
      </c>
      <c r="G836" s="36" t="n">
        <f aca="false">IF(A836="","",IF(AND(A836&gt;=Debut,A836&lt;Fin),1,0))</f>
        <v>1</v>
      </c>
      <c r="H836" s="36" t="n">
        <f aca="false">IF(G836=1,INT(ROUND((A836-Debut)*86400,0)/600),"")</f>
        <v>600</v>
      </c>
      <c r="I836" s="36" t="n">
        <f aca="false">IF(G836=1,INT(ROUND((A836-Debut)*86400,0)/3600),"")</f>
        <v>100</v>
      </c>
      <c r="J836" s="36" t="n">
        <f aca="false">IF(OR(A836="",B836=""),"",ROUND((B836-A836)*86400,0))</f>
        <v>213</v>
      </c>
      <c r="K836" s="37" t="n">
        <f aca="false">IF(G836=1,IF(COUNTIFS($C:$C,C836,$G:$G,1,$A:$A,"&gt;="&amp;(A836-FenetreInterm/86400),$A:$A,"&lt;="&amp;A836)&gt;=NbInterm,1,0),"")</f>
        <v>0</v>
      </c>
      <c r="L836" s="37" t="n">
        <f aca="false">IF(G836=1,IF(B836="",0,IF(J836&lt;SeuilFugitive,1,0)),"")</f>
        <v>0</v>
      </c>
      <c r="M836" s="37" t="n">
        <f aca="false">IF(G836=1,IF(B836="",IF((Fin-A836)*24&gt;SeuilFigee,1,0),IF(J836&gt;SeuilFigee*3600,1,0)),"")</f>
        <v>0</v>
      </c>
      <c r="N836" s="36" t="n">
        <f aca="false">IF(G836=1,IF(COUNTIF(H$2:H836,H836)=1,COUNTIF($H:$H,H836),""),"")</f>
        <v>1</v>
      </c>
      <c r="O836" s="36" t="n">
        <f aca="false">IF(G836=1,IF(COUNTIF(I$2:I836,I836)=1,COUNTIF($I:$I,I836),""),"")</f>
        <v>5</v>
      </c>
      <c r="P836" s="38" t="str">
        <f aca="false">IF(G836=1,IF(COUNTIFS(C$2:C836,C836,G$2:G836,1)=1,COUNTIFS($C:$C,C836,$G:$G,1)+ROW()/10000000,""),"")</f>
        <v/>
      </c>
      <c r="Q836" s="0" t="str">
        <f aca="false">IF(K836=1,IF(COUNTIFS(C$2:C836,C836,K$2:K836,1)=1,1,0),"")</f>
        <v/>
      </c>
      <c r="R836" s="0" t="str">
        <f aca="false">IF(M836=1,IF(COUNTIFS(C$2:C836,C836,M$2:M836,1)=1,1,0),"")</f>
        <v/>
      </c>
      <c r="S836" s="0" t="str">
        <f aca="false">IF(L836=1,IF(COUNTIFS(C$2:C836,C836,L$2:L836,1)=1,1,0),"")</f>
        <v/>
      </c>
      <c r="T836" s="38" t="n">
        <f aca="false">IF(N836="","",N836+ROW()/10000000)</f>
        <v>1.0000836</v>
      </c>
      <c r="U836" s="36" t="n">
        <f aca="false">IF(G836=1,IF(B836="",1,0),"")</f>
        <v>0</v>
      </c>
    </row>
    <row r="837" customFormat="false" ht="15" hidden="false" customHeight="false" outlineLevel="0" collapsed="false">
      <c r="A837" s="35" t="n">
        <v>46087.2072685185</v>
      </c>
      <c r="B837" s="35" t="n">
        <v>46087.2101041667</v>
      </c>
      <c r="C837" s="36" t="s">
        <v>162</v>
      </c>
      <c r="D837" s="36" t="s">
        <v>163</v>
      </c>
      <c r="E837" s="36" t="s">
        <v>128</v>
      </c>
      <c r="F837" s="36" t="s">
        <v>129</v>
      </c>
      <c r="G837" s="36" t="n">
        <f aca="false">IF(A837="","",IF(AND(A837&gt;=Debut,A837&lt;Fin),1,0))</f>
        <v>1</v>
      </c>
      <c r="H837" s="36" t="n">
        <f aca="false">IF(G837=1,INT(ROUND((A837-Debut)*86400,0)/600),"")</f>
        <v>605</v>
      </c>
      <c r="I837" s="36" t="n">
        <f aca="false">IF(G837=1,INT(ROUND((A837-Debut)*86400,0)/3600),"")</f>
        <v>100</v>
      </c>
      <c r="J837" s="36" t="n">
        <f aca="false">IF(OR(A837="",B837=""),"",ROUND((B837-A837)*86400,0))</f>
        <v>245</v>
      </c>
      <c r="K837" s="37" t="n">
        <f aca="false">IF(G837=1,IF(COUNTIFS($C:$C,C837,$G:$G,1,$A:$A,"&gt;="&amp;(A837-FenetreInterm/86400),$A:$A,"&lt;="&amp;A837)&gt;=NbInterm,1,0),"")</f>
        <v>0</v>
      </c>
      <c r="L837" s="37" t="n">
        <f aca="false">IF(G837=1,IF(B837="",0,IF(J837&lt;SeuilFugitive,1,0)),"")</f>
        <v>0</v>
      </c>
      <c r="M837" s="37" t="n">
        <f aca="false">IF(G837=1,IF(B837="",IF((Fin-A837)*24&gt;SeuilFigee,1,0),IF(J837&gt;SeuilFigee*3600,1,0)),"")</f>
        <v>0</v>
      </c>
      <c r="N837" s="36" t="n">
        <f aca="false">IF(G837=1,IF(COUNTIF(H$2:H837,H837)=1,COUNTIF($H:$H,H837),""),"")</f>
        <v>4</v>
      </c>
      <c r="O837" s="0" t="str">
        <f aca="false">IF(G837=1,IF(COUNTIF(I$2:I837,I837)=1,COUNTIF($I:$I,I837),""),"")</f>
        <v/>
      </c>
      <c r="P837" s="38" t="str">
        <f aca="false">IF(G837=1,IF(COUNTIFS(C$2:C837,C837,G$2:G837,1)=1,COUNTIFS($C:$C,C837,$G:$G,1)+ROW()/10000000,""),"")</f>
        <v/>
      </c>
      <c r="Q837" s="0" t="str">
        <f aca="false">IF(K837=1,IF(COUNTIFS(C$2:C837,C837,K$2:K837,1)=1,1,0),"")</f>
        <v/>
      </c>
      <c r="R837" s="0" t="str">
        <f aca="false">IF(M837=1,IF(COUNTIFS(C$2:C837,C837,M$2:M837,1)=1,1,0),"")</f>
        <v/>
      </c>
      <c r="S837" s="0" t="str">
        <f aca="false">IF(L837=1,IF(COUNTIFS(C$2:C837,C837,L$2:L837,1)=1,1,0),"")</f>
        <v/>
      </c>
      <c r="T837" s="38" t="n">
        <f aca="false">IF(N837="","",N837+ROW()/10000000)</f>
        <v>4.0000837</v>
      </c>
      <c r="U837" s="36" t="n">
        <f aca="false">IF(G837=1,IF(B837="",1,0),"")</f>
        <v>0</v>
      </c>
    </row>
    <row r="838" customFormat="false" ht="15" hidden="false" customHeight="false" outlineLevel="0" collapsed="false">
      <c r="A838" s="35" t="n">
        <v>46087.2075</v>
      </c>
      <c r="B838" s="35" t="n">
        <v>46087.2075347222</v>
      </c>
      <c r="C838" s="36" t="s">
        <v>132</v>
      </c>
      <c r="D838" s="36" t="s">
        <v>133</v>
      </c>
      <c r="E838" s="36" t="s">
        <v>121</v>
      </c>
      <c r="F838" s="36" t="s">
        <v>129</v>
      </c>
      <c r="G838" s="36" t="n">
        <f aca="false">IF(A838="","",IF(AND(A838&gt;=Debut,A838&lt;Fin),1,0))</f>
        <v>1</v>
      </c>
      <c r="H838" s="36" t="n">
        <f aca="false">IF(G838=1,INT(ROUND((A838-Debut)*86400,0)/600),"")</f>
        <v>605</v>
      </c>
      <c r="I838" s="36" t="n">
        <f aca="false">IF(G838=1,INT(ROUND((A838-Debut)*86400,0)/3600),"")</f>
        <v>100</v>
      </c>
      <c r="J838" s="36" t="n">
        <f aca="false">IF(OR(A838="",B838=""),"",ROUND((B838-A838)*86400,0))</f>
        <v>3</v>
      </c>
      <c r="K838" s="37" t="n">
        <f aca="false">IF(G838=1,IF(COUNTIFS($C:$C,C838,$G:$G,1,$A:$A,"&gt;="&amp;(A838-FenetreInterm/86400),$A:$A,"&lt;="&amp;A838)&gt;=NbInterm,1,0),"")</f>
        <v>0</v>
      </c>
      <c r="L838" s="37" t="n">
        <f aca="false">IF(G838=1,IF(B838="",0,IF(J838&lt;SeuilFugitive,1,0)),"")</f>
        <v>1</v>
      </c>
      <c r="M838" s="37" t="n">
        <f aca="false">IF(G838=1,IF(B838="",IF((Fin-A838)*24&gt;SeuilFigee,1,0),IF(J838&gt;SeuilFigee*3600,1,0)),"")</f>
        <v>0</v>
      </c>
      <c r="N838" s="0" t="str">
        <f aca="false">IF(G838=1,IF(COUNTIF(H$2:H838,H838)=1,COUNTIF($H:$H,H838),""),"")</f>
        <v/>
      </c>
      <c r="O838" s="0" t="str">
        <f aca="false">IF(G838=1,IF(COUNTIF(I$2:I838,I838)=1,COUNTIF($I:$I,I838),""),"")</f>
        <v/>
      </c>
      <c r="P838" s="38" t="str">
        <f aca="false">IF(G838=1,IF(COUNTIFS(C$2:C838,C838,G$2:G838,1)=1,COUNTIFS($C:$C,C838,$G:$G,1)+ROW()/10000000,""),"")</f>
        <v/>
      </c>
      <c r="Q838" s="0" t="str">
        <f aca="false">IF(K838=1,IF(COUNTIFS(C$2:C838,C838,K$2:K838,1)=1,1,0),"")</f>
        <v/>
      </c>
      <c r="R838" s="0" t="str">
        <f aca="false">IF(M838=1,IF(COUNTIFS(C$2:C838,C838,M$2:M838,1)=1,1,0),"")</f>
        <v/>
      </c>
      <c r="S838" s="36" t="n">
        <f aca="false">IF(L838=1,IF(COUNTIFS(C$2:C838,C838,L$2:L838,1)=1,1,0),"")</f>
        <v>0</v>
      </c>
      <c r="T838" s="38" t="str">
        <f aca="false">IF(N838="","",N838+ROW()/10000000)</f>
        <v/>
      </c>
      <c r="U838" s="36" t="n">
        <f aca="false">IF(G838=1,IF(B838="",1,0),"")</f>
        <v>0</v>
      </c>
    </row>
    <row r="839" customFormat="false" ht="15" hidden="false" customHeight="false" outlineLevel="0" collapsed="false">
      <c r="A839" s="35" t="n">
        <v>46087.2080208333</v>
      </c>
      <c r="B839" s="35" t="n">
        <v>46087.2080324074</v>
      </c>
      <c r="C839" s="36" t="s">
        <v>132</v>
      </c>
      <c r="D839" s="36" t="s">
        <v>133</v>
      </c>
      <c r="E839" s="36" t="s">
        <v>121</v>
      </c>
      <c r="F839" s="36" t="s">
        <v>129</v>
      </c>
      <c r="G839" s="36" t="n">
        <f aca="false">IF(A839="","",IF(AND(A839&gt;=Debut,A839&lt;Fin),1,0))</f>
        <v>1</v>
      </c>
      <c r="H839" s="36" t="n">
        <f aca="false">IF(G839=1,INT(ROUND((A839-Debut)*86400,0)/600),"")</f>
        <v>605</v>
      </c>
      <c r="I839" s="36" t="n">
        <f aca="false">IF(G839=1,INT(ROUND((A839-Debut)*86400,0)/3600),"")</f>
        <v>100</v>
      </c>
      <c r="J839" s="36" t="n">
        <f aca="false">IF(OR(A839="",B839=""),"",ROUND((B839-A839)*86400,0))</f>
        <v>1</v>
      </c>
      <c r="K839" s="37" t="n">
        <f aca="false">IF(G839=1,IF(COUNTIFS($C:$C,C839,$G:$G,1,$A:$A,"&gt;="&amp;(A839-FenetreInterm/86400),$A:$A,"&lt;="&amp;A839)&gt;=NbInterm,1,0),"")</f>
        <v>0</v>
      </c>
      <c r="L839" s="37" t="n">
        <f aca="false">IF(G839=1,IF(B839="",0,IF(J839&lt;SeuilFugitive,1,0)),"")</f>
        <v>1</v>
      </c>
      <c r="M839" s="37" t="n">
        <f aca="false">IF(G839=1,IF(B839="",IF((Fin-A839)*24&gt;SeuilFigee,1,0),IF(J839&gt;SeuilFigee*3600,1,0)),"")</f>
        <v>0</v>
      </c>
      <c r="N839" s="0" t="str">
        <f aca="false">IF(G839=1,IF(COUNTIF(H$2:H839,H839)=1,COUNTIF($H:$H,H839),""),"")</f>
        <v/>
      </c>
      <c r="O839" s="0" t="str">
        <f aca="false">IF(G839=1,IF(COUNTIF(I$2:I839,I839)=1,COUNTIF($I:$I,I839),""),"")</f>
        <v/>
      </c>
      <c r="P839" s="38" t="str">
        <f aca="false">IF(G839=1,IF(COUNTIFS(C$2:C839,C839,G$2:G839,1)=1,COUNTIFS($C:$C,C839,$G:$G,1)+ROW()/10000000,""),"")</f>
        <v/>
      </c>
      <c r="Q839" s="0" t="str">
        <f aca="false">IF(K839=1,IF(COUNTIFS(C$2:C839,C839,K$2:K839,1)=1,1,0),"")</f>
        <v/>
      </c>
      <c r="R839" s="0" t="str">
        <f aca="false">IF(M839=1,IF(COUNTIFS(C$2:C839,C839,M$2:M839,1)=1,1,0),"")</f>
        <v/>
      </c>
      <c r="S839" s="36" t="n">
        <f aca="false">IF(L839=1,IF(COUNTIFS(C$2:C839,C839,L$2:L839,1)=1,1,0),"")</f>
        <v>0</v>
      </c>
      <c r="T839" s="38" t="str">
        <f aca="false">IF(N839="","",N839+ROW()/10000000)</f>
        <v/>
      </c>
      <c r="U839" s="36" t="n">
        <f aca="false">IF(G839=1,IF(B839="",1,0),"")</f>
        <v>0</v>
      </c>
    </row>
    <row r="840" customFormat="false" ht="15" hidden="false" customHeight="false" outlineLevel="0" collapsed="false">
      <c r="A840" s="35" t="n">
        <v>46087.2082523148</v>
      </c>
      <c r="B840" s="35" t="n">
        <v>46087.2087847222</v>
      </c>
      <c r="C840" s="36" t="s">
        <v>130</v>
      </c>
      <c r="D840" s="36" t="s">
        <v>131</v>
      </c>
      <c r="E840" s="36" t="s">
        <v>121</v>
      </c>
      <c r="F840" s="36" t="s">
        <v>129</v>
      </c>
      <c r="G840" s="36" t="n">
        <f aca="false">IF(A840="","",IF(AND(A840&gt;=Debut,A840&lt;Fin),1,0))</f>
        <v>1</v>
      </c>
      <c r="H840" s="36" t="n">
        <f aca="false">IF(G840=1,INT(ROUND((A840-Debut)*86400,0)/600),"")</f>
        <v>605</v>
      </c>
      <c r="I840" s="36" t="n">
        <f aca="false">IF(G840=1,INT(ROUND((A840-Debut)*86400,0)/3600),"")</f>
        <v>100</v>
      </c>
      <c r="J840" s="36" t="n">
        <f aca="false">IF(OR(A840="",B840=""),"",ROUND((B840-A840)*86400,0))</f>
        <v>46</v>
      </c>
      <c r="K840" s="37" t="n">
        <f aca="false">IF(G840=1,IF(COUNTIFS($C:$C,C840,$G:$G,1,$A:$A,"&gt;="&amp;(A840-FenetreInterm/86400),$A:$A,"&lt;="&amp;A840)&gt;=NbInterm,1,0),"")</f>
        <v>0</v>
      </c>
      <c r="L840" s="37" t="n">
        <f aca="false">IF(G840=1,IF(B840="",0,IF(J840&lt;SeuilFugitive,1,0)),"")</f>
        <v>0</v>
      </c>
      <c r="M840" s="37" t="n">
        <f aca="false">IF(G840=1,IF(B840="",IF((Fin-A840)*24&gt;SeuilFigee,1,0),IF(J840&gt;SeuilFigee*3600,1,0)),"")</f>
        <v>0</v>
      </c>
      <c r="N840" s="0" t="str">
        <f aca="false">IF(G840=1,IF(COUNTIF(H$2:H840,H840)=1,COUNTIF($H:$H,H840),""),"")</f>
        <v/>
      </c>
      <c r="O840" s="0" t="str">
        <f aca="false">IF(G840=1,IF(COUNTIF(I$2:I840,I840)=1,COUNTIF($I:$I,I840),""),"")</f>
        <v/>
      </c>
      <c r="P840" s="38" t="str">
        <f aca="false">IF(G840=1,IF(COUNTIFS(C$2:C840,C840,G$2:G840,1)=1,COUNTIFS($C:$C,C840,$G:$G,1)+ROW()/10000000,""),"")</f>
        <v/>
      </c>
      <c r="Q840" s="0" t="str">
        <f aca="false">IF(K840=1,IF(COUNTIFS(C$2:C840,C840,K$2:K840,1)=1,1,0),"")</f>
        <v/>
      </c>
      <c r="R840" s="0" t="str">
        <f aca="false">IF(M840=1,IF(COUNTIFS(C$2:C840,C840,M$2:M840,1)=1,1,0),"")</f>
        <v/>
      </c>
      <c r="S840" s="0" t="str">
        <f aca="false">IF(L840=1,IF(COUNTIFS(C$2:C840,C840,L$2:L840,1)=1,1,0),"")</f>
        <v/>
      </c>
      <c r="T840" s="38" t="str">
        <f aca="false">IF(N840="","",N840+ROW()/10000000)</f>
        <v/>
      </c>
      <c r="U840" s="36" t="n">
        <f aca="false">IF(G840=1,IF(B840="",1,0),"")</f>
        <v>0</v>
      </c>
    </row>
    <row r="841" customFormat="false" ht="15" hidden="false" customHeight="false" outlineLevel="0" collapsed="false">
      <c r="A841" s="35" t="n">
        <v>46087.2085300926</v>
      </c>
      <c r="B841" s="35" t="n">
        <v>46087.2111921296</v>
      </c>
      <c r="C841" s="36" t="s">
        <v>126</v>
      </c>
      <c r="D841" s="36" t="s">
        <v>127</v>
      </c>
      <c r="E841" s="36" t="s">
        <v>128</v>
      </c>
      <c r="F841" s="36" t="s">
        <v>129</v>
      </c>
      <c r="G841" s="36" t="n">
        <f aca="false">IF(A841="","",IF(AND(A841&gt;=Debut,A841&lt;Fin),1,0))</f>
        <v>1</v>
      </c>
      <c r="H841" s="36" t="n">
        <f aca="false">IF(G841=1,INT(ROUND((A841-Debut)*86400,0)/600),"")</f>
        <v>606</v>
      </c>
      <c r="I841" s="36" t="n">
        <f aca="false">IF(G841=1,INT(ROUND((A841-Debut)*86400,0)/3600),"")</f>
        <v>101</v>
      </c>
      <c r="J841" s="36" t="n">
        <f aca="false">IF(OR(A841="",B841=""),"",ROUND((B841-A841)*86400,0))</f>
        <v>230</v>
      </c>
      <c r="K841" s="37" t="n">
        <f aca="false">IF(G841=1,IF(COUNTIFS($C:$C,C841,$G:$G,1,$A:$A,"&gt;="&amp;(A841-FenetreInterm/86400),$A:$A,"&lt;="&amp;A841)&gt;=NbInterm,1,0),"")</f>
        <v>0</v>
      </c>
      <c r="L841" s="37" t="n">
        <f aca="false">IF(G841=1,IF(B841="",0,IF(J841&lt;SeuilFugitive,1,0)),"")</f>
        <v>0</v>
      </c>
      <c r="M841" s="37" t="n">
        <f aca="false">IF(G841=1,IF(B841="",IF((Fin-A841)*24&gt;SeuilFigee,1,0),IF(J841&gt;SeuilFigee*3600,1,0)),"")</f>
        <v>0</v>
      </c>
      <c r="N841" s="36" t="n">
        <f aca="false">IF(G841=1,IF(COUNTIF(H$2:H841,H841)=1,COUNTIF($H:$H,H841),""),"")</f>
        <v>1</v>
      </c>
      <c r="O841" s="36" t="n">
        <f aca="false">IF(G841=1,IF(COUNTIF(I$2:I841,I841)=1,COUNTIF($I:$I,I841),""),"")</f>
        <v>1</v>
      </c>
      <c r="P841" s="38" t="str">
        <f aca="false">IF(G841=1,IF(COUNTIFS(C$2:C841,C841,G$2:G841,1)=1,COUNTIFS($C:$C,C841,$G:$G,1)+ROW()/10000000,""),"")</f>
        <v/>
      </c>
      <c r="Q841" s="0" t="str">
        <f aca="false">IF(K841=1,IF(COUNTIFS(C$2:C841,C841,K$2:K841,1)=1,1,0),"")</f>
        <v/>
      </c>
      <c r="R841" s="0" t="str">
        <f aca="false">IF(M841=1,IF(COUNTIFS(C$2:C841,C841,M$2:M841,1)=1,1,0),"")</f>
        <v/>
      </c>
      <c r="S841" s="0" t="str">
        <f aca="false">IF(L841=1,IF(COUNTIFS(C$2:C841,C841,L$2:L841,1)=1,1,0),"")</f>
        <v/>
      </c>
      <c r="T841" s="38" t="n">
        <f aca="false">IF(N841="","",N841+ROW()/10000000)</f>
        <v>1.0000841</v>
      </c>
      <c r="U841" s="36" t="n">
        <f aca="false">IF(G841=1,IF(B841="",1,0),"")</f>
        <v>0</v>
      </c>
    </row>
    <row r="842" customFormat="false" ht="15" hidden="false" customHeight="false" outlineLevel="0" collapsed="false">
      <c r="A842" s="35" t="n">
        <v>46087.2625115741</v>
      </c>
      <c r="B842" s="35" t="n">
        <v>46087.2656134259</v>
      </c>
      <c r="C842" s="36" t="s">
        <v>142</v>
      </c>
      <c r="D842" s="36" t="s">
        <v>143</v>
      </c>
      <c r="E842" s="36" t="s">
        <v>121</v>
      </c>
      <c r="F842" s="36" t="s">
        <v>144</v>
      </c>
      <c r="G842" s="36" t="n">
        <f aca="false">IF(A842="","",IF(AND(A842&gt;=Debut,A842&lt;Fin),1,0))</f>
        <v>1</v>
      </c>
      <c r="H842" s="36" t="n">
        <f aca="false">IF(G842=1,INT(ROUND((A842-Debut)*86400,0)/600),"")</f>
        <v>613</v>
      </c>
      <c r="I842" s="36" t="n">
        <f aca="false">IF(G842=1,INT(ROUND((A842-Debut)*86400,0)/3600),"")</f>
        <v>102</v>
      </c>
      <c r="J842" s="36" t="n">
        <f aca="false">IF(OR(A842="",B842=""),"",ROUND((B842-A842)*86400,0))</f>
        <v>268</v>
      </c>
      <c r="K842" s="37" t="n">
        <f aca="false">IF(G842=1,IF(COUNTIFS($C:$C,C842,$G:$G,1,$A:$A,"&gt;="&amp;(A842-FenetreInterm/86400),$A:$A,"&lt;="&amp;A842)&gt;=NbInterm,1,0),"")</f>
        <v>0</v>
      </c>
      <c r="L842" s="37" t="n">
        <f aca="false">IF(G842=1,IF(B842="",0,IF(J842&lt;SeuilFugitive,1,0)),"")</f>
        <v>0</v>
      </c>
      <c r="M842" s="37" t="n">
        <f aca="false">IF(G842=1,IF(B842="",IF((Fin-A842)*24&gt;SeuilFigee,1,0),IF(J842&gt;SeuilFigee*3600,1,0)),"")</f>
        <v>0</v>
      </c>
      <c r="N842" s="36" t="n">
        <f aca="false">IF(G842=1,IF(COUNTIF(H$2:H842,H842)=1,COUNTIF($H:$H,H842),""),"")</f>
        <v>2</v>
      </c>
      <c r="O842" s="36" t="n">
        <f aca="false">IF(G842=1,IF(COUNTIF(I$2:I842,I842)=1,COUNTIF($I:$I,I842),""),"")</f>
        <v>6</v>
      </c>
      <c r="P842" s="38" t="str">
        <f aca="false">IF(G842=1,IF(COUNTIFS(C$2:C842,C842,G$2:G842,1)=1,COUNTIFS($C:$C,C842,$G:$G,1)+ROW()/10000000,""),"")</f>
        <v/>
      </c>
      <c r="Q842" s="0" t="str">
        <f aca="false">IF(K842=1,IF(COUNTIFS(C$2:C842,C842,K$2:K842,1)=1,1,0),"")</f>
        <v/>
      </c>
      <c r="R842" s="0" t="str">
        <f aca="false">IF(M842=1,IF(COUNTIFS(C$2:C842,C842,M$2:M842,1)=1,1,0),"")</f>
        <v/>
      </c>
      <c r="S842" s="0" t="str">
        <f aca="false">IF(L842=1,IF(COUNTIFS(C$2:C842,C842,L$2:L842,1)=1,1,0),"")</f>
        <v/>
      </c>
      <c r="T842" s="38" t="n">
        <f aca="false">IF(N842="","",N842+ROW()/10000000)</f>
        <v>2.0000842</v>
      </c>
      <c r="U842" s="36" t="n">
        <f aca="false">IF(G842=1,IF(B842="",1,0),"")</f>
        <v>0</v>
      </c>
    </row>
    <row r="843" customFormat="false" ht="15" hidden="false" customHeight="false" outlineLevel="0" collapsed="false">
      <c r="A843" s="35" t="n">
        <v>46087.2635185185</v>
      </c>
      <c r="B843" s="35" t="n">
        <v>46087.267337963</v>
      </c>
      <c r="C843" s="36" t="s">
        <v>138</v>
      </c>
      <c r="D843" s="36" t="s">
        <v>139</v>
      </c>
      <c r="E843" s="36" t="s">
        <v>128</v>
      </c>
      <c r="F843" s="36" t="s">
        <v>118</v>
      </c>
      <c r="G843" s="36" t="n">
        <f aca="false">IF(A843="","",IF(AND(A843&gt;=Debut,A843&lt;Fin),1,0))</f>
        <v>1</v>
      </c>
      <c r="H843" s="36" t="n">
        <f aca="false">IF(G843=1,INT(ROUND((A843-Debut)*86400,0)/600),"")</f>
        <v>613</v>
      </c>
      <c r="I843" s="36" t="n">
        <f aca="false">IF(G843=1,INT(ROUND((A843-Debut)*86400,0)/3600),"")</f>
        <v>102</v>
      </c>
      <c r="J843" s="36" t="n">
        <f aca="false">IF(OR(A843="",B843=""),"",ROUND((B843-A843)*86400,0))</f>
        <v>330</v>
      </c>
      <c r="K843" s="37" t="n">
        <f aca="false">IF(G843=1,IF(COUNTIFS($C:$C,C843,$G:$G,1,$A:$A,"&gt;="&amp;(A843-FenetreInterm/86400),$A:$A,"&lt;="&amp;A843)&gt;=NbInterm,1,0),"")</f>
        <v>0</v>
      </c>
      <c r="L843" s="37" t="n">
        <f aca="false">IF(G843=1,IF(B843="",0,IF(J843&lt;SeuilFugitive,1,0)),"")</f>
        <v>0</v>
      </c>
      <c r="M843" s="37" t="n">
        <f aca="false">IF(G843=1,IF(B843="",IF((Fin-A843)*24&gt;SeuilFigee,1,0),IF(J843&gt;SeuilFigee*3600,1,0)),"")</f>
        <v>0</v>
      </c>
      <c r="N843" s="0" t="str">
        <f aca="false">IF(G843=1,IF(COUNTIF(H$2:H843,H843)=1,COUNTIF($H:$H,H843),""),"")</f>
        <v/>
      </c>
      <c r="O843" s="0" t="str">
        <f aca="false">IF(G843=1,IF(COUNTIF(I$2:I843,I843)=1,COUNTIF($I:$I,I843),""),"")</f>
        <v/>
      </c>
      <c r="P843" s="38" t="str">
        <f aca="false">IF(G843=1,IF(COUNTIFS(C$2:C843,C843,G$2:G843,1)=1,COUNTIFS($C:$C,C843,$G:$G,1)+ROW()/10000000,""),"")</f>
        <v/>
      </c>
      <c r="Q843" s="0" t="str">
        <f aca="false">IF(K843=1,IF(COUNTIFS(C$2:C843,C843,K$2:K843,1)=1,1,0),"")</f>
        <v/>
      </c>
      <c r="R843" s="0" t="str">
        <f aca="false">IF(M843=1,IF(COUNTIFS(C$2:C843,C843,M$2:M843,1)=1,1,0),"")</f>
        <v/>
      </c>
      <c r="S843" s="0" t="str">
        <f aca="false">IF(L843=1,IF(COUNTIFS(C$2:C843,C843,L$2:L843,1)=1,1,0),"")</f>
        <v/>
      </c>
      <c r="T843" s="38" t="str">
        <f aca="false">IF(N843="","",N843+ROW()/10000000)</f>
        <v/>
      </c>
      <c r="U843" s="36" t="n">
        <f aca="false">IF(G843=1,IF(B843="",1,0),"")</f>
        <v>0</v>
      </c>
    </row>
    <row r="844" customFormat="false" ht="15" hidden="false" customHeight="false" outlineLevel="0" collapsed="false">
      <c r="A844" s="35" t="n">
        <v>46087.2669444445</v>
      </c>
      <c r="B844" s="35" t="n">
        <v>46087.2694212963</v>
      </c>
      <c r="C844" s="36" t="s">
        <v>138</v>
      </c>
      <c r="D844" s="36" t="s">
        <v>139</v>
      </c>
      <c r="E844" s="36" t="s">
        <v>128</v>
      </c>
      <c r="F844" s="36" t="s">
        <v>118</v>
      </c>
      <c r="G844" s="36" t="n">
        <f aca="false">IF(A844="","",IF(AND(A844&gt;=Debut,A844&lt;Fin),1,0))</f>
        <v>1</v>
      </c>
      <c r="H844" s="36" t="n">
        <f aca="false">IF(G844=1,INT(ROUND((A844-Debut)*86400,0)/600),"")</f>
        <v>614</v>
      </c>
      <c r="I844" s="36" t="n">
        <f aca="false">IF(G844=1,INT(ROUND((A844-Debut)*86400,0)/3600),"")</f>
        <v>102</v>
      </c>
      <c r="J844" s="36" t="n">
        <f aca="false">IF(OR(A844="",B844=""),"",ROUND((B844-A844)*86400,0))</f>
        <v>214</v>
      </c>
      <c r="K844" s="37" t="n">
        <f aca="false">IF(G844=1,IF(COUNTIFS($C:$C,C844,$G:$G,1,$A:$A,"&gt;="&amp;(A844-FenetreInterm/86400),$A:$A,"&lt;="&amp;A844)&gt;=NbInterm,1,0),"")</f>
        <v>0</v>
      </c>
      <c r="L844" s="37" t="n">
        <f aca="false">IF(G844=1,IF(B844="",0,IF(J844&lt;SeuilFugitive,1,0)),"")</f>
        <v>0</v>
      </c>
      <c r="M844" s="37" t="n">
        <f aca="false">IF(G844=1,IF(B844="",IF((Fin-A844)*24&gt;SeuilFigee,1,0),IF(J844&gt;SeuilFigee*3600,1,0)),"")</f>
        <v>0</v>
      </c>
      <c r="N844" s="36" t="n">
        <f aca="false">IF(G844=1,IF(COUNTIF(H$2:H844,H844)=1,COUNTIF($H:$H,H844),""),"")</f>
        <v>1</v>
      </c>
      <c r="O844" s="0" t="str">
        <f aca="false">IF(G844=1,IF(COUNTIF(I$2:I844,I844)=1,COUNTIF($I:$I,I844),""),"")</f>
        <v/>
      </c>
      <c r="P844" s="38" t="str">
        <f aca="false">IF(G844=1,IF(COUNTIFS(C$2:C844,C844,G$2:G844,1)=1,COUNTIFS($C:$C,C844,$G:$G,1)+ROW()/10000000,""),"")</f>
        <v/>
      </c>
      <c r="Q844" s="0" t="str">
        <f aca="false">IF(K844=1,IF(COUNTIFS(C$2:C844,C844,K$2:K844,1)=1,1,0),"")</f>
        <v/>
      </c>
      <c r="R844" s="0" t="str">
        <f aca="false">IF(M844=1,IF(COUNTIFS(C$2:C844,C844,M$2:M844,1)=1,1,0),"")</f>
        <v/>
      </c>
      <c r="S844" s="0" t="str">
        <f aca="false">IF(L844=1,IF(COUNTIFS(C$2:C844,C844,L$2:L844,1)=1,1,0),"")</f>
        <v/>
      </c>
      <c r="T844" s="38" t="n">
        <f aca="false">IF(N844="","",N844+ROW()/10000000)</f>
        <v>1.0000844</v>
      </c>
      <c r="U844" s="36" t="n">
        <f aca="false">IF(G844=1,IF(B844="",1,0),"")</f>
        <v>0</v>
      </c>
    </row>
    <row r="845" customFormat="false" ht="15" hidden="false" customHeight="false" outlineLevel="0" collapsed="false">
      <c r="A845" s="35" t="n">
        <v>46087.2784259259</v>
      </c>
      <c r="B845" s="35" t="n">
        <v>46087.2828009259</v>
      </c>
      <c r="C845" s="36" t="s">
        <v>138</v>
      </c>
      <c r="D845" s="36" t="s">
        <v>139</v>
      </c>
      <c r="E845" s="36" t="s">
        <v>128</v>
      </c>
      <c r="F845" s="36" t="s">
        <v>118</v>
      </c>
      <c r="G845" s="36" t="n">
        <f aca="false">IF(A845="","",IF(AND(A845&gt;=Debut,A845&lt;Fin),1,0))</f>
        <v>1</v>
      </c>
      <c r="H845" s="36" t="n">
        <f aca="false">IF(G845=1,INT(ROUND((A845-Debut)*86400,0)/600),"")</f>
        <v>616</v>
      </c>
      <c r="I845" s="36" t="n">
        <f aca="false">IF(G845=1,INT(ROUND((A845-Debut)*86400,0)/3600),"")</f>
        <v>102</v>
      </c>
      <c r="J845" s="36" t="n">
        <f aca="false">IF(OR(A845="",B845=""),"",ROUND((B845-A845)*86400,0))</f>
        <v>378</v>
      </c>
      <c r="K845" s="37" t="n">
        <f aca="false">IF(G845=1,IF(COUNTIFS($C:$C,C845,$G:$G,1,$A:$A,"&gt;="&amp;(A845-FenetreInterm/86400),$A:$A,"&lt;="&amp;A845)&gt;=NbInterm,1,0),"")</f>
        <v>0</v>
      </c>
      <c r="L845" s="37" t="n">
        <f aca="false">IF(G845=1,IF(B845="",0,IF(J845&lt;SeuilFugitive,1,0)),"")</f>
        <v>0</v>
      </c>
      <c r="M845" s="37" t="n">
        <f aca="false">IF(G845=1,IF(B845="",IF((Fin-A845)*24&gt;SeuilFigee,1,0),IF(J845&gt;SeuilFigee*3600,1,0)),"")</f>
        <v>0</v>
      </c>
      <c r="N845" s="36" t="n">
        <f aca="false">IF(G845=1,IF(COUNTIF(H$2:H845,H845)=1,COUNTIF($H:$H,H845),""),"")</f>
        <v>2</v>
      </c>
      <c r="O845" s="0" t="str">
        <f aca="false">IF(G845=1,IF(COUNTIF(I$2:I845,I845)=1,COUNTIF($I:$I,I845),""),"")</f>
        <v/>
      </c>
      <c r="P845" s="38" t="str">
        <f aca="false">IF(G845=1,IF(COUNTIFS(C$2:C845,C845,G$2:G845,1)=1,COUNTIFS($C:$C,C845,$G:$G,1)+ROW()/10000000,""),"")</f>
        <v/>
      </c>
      <c r="Q845" s="0" t="str">
        <f aca="false">IF(K845=1,IF(COUNTIFS(C$2:C845,C845,K$2:K845,1)=1,1,0),"")</f>
        <v/>
      </c>
      <c r="R845" s="0" t="str">
        <f aca="false">IF(M845=1,IF(COUNTIFS(C$2:C845,C845,M$2:M845,1)=1,1,0),"")</f>
        <v/>
      </c>
      <c r="S845" s="0" t="str">
        <f aca="false">IF(L845=1,IF(COUNTIFS(C$2:C845,C845,L$2:L845,1)=1,1,0),"")</f>
        <v/>
      </c>
      <c r="T845" s="38" t="n">
        <f aca="false">IF(N845="","",N845+ROW()/10000000)</f>
        <v>2.0000845</v>
      </c>
      <c r="U845" s="36" t="n">
        <f aca="false">IF(G845=1,IF(B845="",1,0),"")</f>
        <v>0</v>
      </c>
    </row>
    <row r="846" customFormat="false" ht="15" hidden="false" customHeight="false" outlineLevel="0" collapsed="false">
      <c r="A846" s="35" t="n">
        <v>46087.2840740741</v>
      </c>
      <c r="B846" s="35" t="n">
        <v>46087.2858912037</v>
      </c>
      <c r="C846" s="36" t="s">
        <v>138</v>
      </c>
      <c r="D846" s="36" t="s">
        <v>139</v>
      </c>
      <c r="E846" s="36" t="s">
        <v>128</v>
      </c>
      <c r="F846" s="36" t="s">
        <v>118</v>
      </c>
      <c r="G846" s="36" t="n">
        <f aca="false">IF(A846="","",IF(AND(A846&gt;=Debut,A846&lt;Fin),1,0))</f>
        <v>1</v>
      </c>
      <c r="H846" s="36" t="n">
        <f aca="false">IF(G846=1,INT(ROUND((A846-Debut)*86400,0)/600),"")</f>
        <v>616</v>
      </c>
      <c r="I846" s="36" t="n">
        <f aca="false">IF(G846=1,INT(ROUND((A846-Debut)*86400,0)/3600),"")</f>
        <v>102</v>
      </c>
      <c r="J846" s="36" t="n">
        <f aca="false">IF(OR(A846="",B846=""),"",ROUND((B846-A846)*86400,0))</f>
        <v>157</v>
      </c>
      <c r="K846" s="37" t="n">
        <f aca="false">IF(G846=1,IF(COUNTIFS($C:$C,C846,$G:$G,1,$A:$A,"&gt;="&amp;(A846-FenetreInterm/86400),$A:$A,"&lt;="&amp;A846)&gt;=NbInterm,1,0),"")</f>
        <v>0</v>
      </c>
      <c r="L846" s="37" t="n">
        <f aca="false">IF(G846=1,IF(B846="",0,IF(J846&lt;SeuilFugitive,1,0)),"")</f>
        <v>0</v>
      </c>
      <c r="M846" s="37" t="n">
        <f aca="false">IF(G846=1,IF(B846="",IF((Fin-A846)*24&gt;SeuilFigee,1,0),IF(J846&gt;SeuilFigee*3600,1,0)),"")</f>
        <v>0</v>
      </c>
      <c r="N846" s="0" t="str">
        <f aca="false">IF(G846=1,IF(COUNTIF(H$2:H846,H846)=1,COUNTIF($H:$H,H846),""),"")</f>
        <v/>
      </c>
      <c r="O846" s="0" t="str">
        <f aca="false">IF(G846=1,IF(COUNTIF(I$2:I846,I846)=1,COUNTIF($I:$I,I846),""),"")</f>
        <v/>
      </c>
      <c r="P846" s="38" t="str">
        <f aca="false">IF(G846=1,IF(COUNTIFS(C$2:C846,C846,G$2:G846,1)=1,COUNTIFS($C:$C,C846,$G:$G,1)+ROW()/10000000,""),"")</f>
        <v/>
      </c>
      <c r="Q846" s="0" t="str">
        <f aca="false">IF(K846=1,IF(COUNTIFS(C$2:C846,C846,K$2:K846,1)=1,1,0),"")</f>
        <v/>
      </c>
      <c r="R846" s="0" t="str">
        <f aca="false">IF(M846=1,IF(COUNTIFS(C$2:C846,C846,M$2:M846,1)=1,1,0),"")</f>
        <v/>
      </c>
      <c r="S846" s="0" t="str">
        <f aca="false">IF(L846=1,IF(COUNTIFS(C$2:C846,C846,L$2:L846,1)=1,1,0),"")</f>
        <v/>
      </c>
      <c r="T846" s="38" t="str">
        <f aca="false">IF(N846="","",N846+ROW()/10000000)</f>
        <v/>
      </c>
      <c r="U846" s="36" t="n">
        <f aca="false">IF(G846=1,IF(B846="",1,0),"")</f>
        <v>0</v>
      </c>
    </row>
    <row r="847" customFormat="false" ht="15" hidden="false" customHeight="false" outlineLevel="0" collapsed="false">
      <c r="A847" s="35" t="n">
        <v>46087.2863078704</v>
      </c>
      <c r="B847" s="35" t="n">
        <v>46087.2933101852</v>
      </c>
      <c r="C847" s="36" t="s">
        <v>145</v>
      </c>
      <c r="D847" s="36" t="s">
        <v>146</v>
      </c>
      <c r="E847" s="36" t="s">
        <v>121</v>
      </c>
      <c r="F847" s="36" t="s">
        <v>144</v>
      </c>
      <c r="G847" s="36" t="n">
        <f aca="false">IF(A847="","",IF(AND(A847&gt;=Debut,A847&lt;Fin),1,0))</f>
        <v>1</v>
      </c>
      <c r="H847" s="36" t="n">
        <f aca="false">IF(G847=1,INT(ROUND((A847-Debut)*86400,0)/600),"")</f>
        <v>617</v>
      </c>
      <c r="I847" s="36" t="n">
        <f aca="false">IF(G847=1,INT(ROUND((A847-Debut)*86400,0)/3600),"")</f>
        <v>102</v>
      </c>
      <c r="J847" s="36" t="n">
        <f aca="false">IF(OR(A847="",B847=""),"",ROUND((B847-A847)*86400,0))</f>
        <v>605</v>
      </c>
      <c r="K847" s="37" t="n">
        <f aca="false">IF(G847=1,IF(COUNTIFS($C:$C,C847,$G:$G,1,$A:$A,"&gt;="&amp;(A847-FenetreInterm/86400),$A:$A,"&lt;="&amp;A847)&gt;=NbInterm,1,0),"")</f>
        <v>0</v>
      </c>
      <c r="L847" s="37" t="n">
        <f aca="false">IF(G847=1,IF(B847="",0,IF(J847&lt;SeuilFugitive,1,0)),"")</f>
        <v>0</v>
      </c>
      <c r="M847" s="37" t="n">
        <f aca="false">IF(G847=1,IF(B847="",IF((Fin-A847)*24&gt;SeuilFigee,1,0),IF(J847&gt;SeuilFigee*3600,1,0)),"")</f>
        <v>0</v>
      </c>
      <c r="N847" s="36" t="n">
        <f aca="false">IF(G847=1,IF(COUNTIF(H$2:H847,H847)=1,COUNTIF($H:$H,H847),""),"")</f>
        <v>1</v>
      </c>
      <c r="O847" s="0" t="str">
        <f aca="false">IF(G847=1,IF(COUNTIF(I$2:I847,I847)=1,COUNTIF($I:$I,I847),""),"")</f>
        <v/>
      </c>
      <c r="P847" s="38" t="str">
        <f aca="false">IF(G847=1,IF(COUNTIFS(C$2:C847,C847,G$2:G847,1)=1,COUNTIFS($C:$C,C847,$G:$G,1)+ROW()/10000000,""),"")</f>
        <v/>
      </c>
      <c r="Q847" s="0" t="str">
        <f aca="false">IF(K847=1,IF(COUNTIFS(C$2:C847,C847,K$2:K847,1)=1,1,0),"")</f>
        <v/>
      </c>
      <c r="R847" s="0" t="str">
        <f aca="false">IF(M847=1,IF(COUNTIFS(C$2:C847,C847,M$2:M847,1)=1,1,0),"")</f>
        <v/>
      </c>
      <c r="S847" s="0" t="str">
        <f aca="false">IF(L847=1,IF(COUNTIFS(C$2:C847,C847,L$2:L847,1)=1,1,0),"")</f>
        <v/>
      </c>
      <c r="T847" s="38" t="n">
        <f aca="false">IF(N847="","",N847+ROW()/10000000)</f>
        <v>1.0000847</v>
      </c>
      <c r="U847" s="36" t="n">
        <f aca="false">IF(G847=1,IF(B847="",1,0),"")</f>
        <v>0</v>
      </c>
    </row>
    <row r="848" customFormat="false" ht="15" hidden="false" customHeight="false" outlineLevel="0" collapsed="false">
      <c r="A848" s="35" t="n">
        <v>46087.2983101852</v>
      </c>
      <c r="B848" s="35" t="n">
        <v>46087.2984490741</v>
      </c>
      <c r="C848" s="36" t="s">
        <v>140</v>
      </c>
      <c r="D848" s="36" t="s">
        <v>141</v>
      </c>
      <c r="E848" s="36" t="s">
        <v>128</v>
      </c>
      <c r="F848" s="36" t="s">
        <v>122</v>
      </c>
      <c r="G848" s="36" t="n">
        <f aca="false">IF(A848="","",IF(AND(A848&gt;=Debut,A848&lt;Fin),1,0))</f>
        <v>1</v>
      </c>
      <c r="H848" s="36" t="n">
        <f aca="false">IF(G848=1,INT(ROUND((A848-Debut)*86400,0)/600),"")</f>
        <v>618</v>
      </c>
      <c r="I848" s="36" t="n">
        <f aca="false">IF(G848=1,INT(ROUND((A848-Debut)*86400,0)/3600),"")</f>
        <v>103</v>
      </c>
      <c r="J848" s="36" t="n">
        <f aca="false">IF(OR(A848="",B848=""),"",ROUND((B848-A848)*86400,0))</f>
        <v>12</v>
      </c>
      <c r="K848" s="37" t="n">
        <f aca="false">IF(G848=1,IF(COUNTIFS($C:$C,C848,$G:$G,1,$A:$A,"&gt;="&amp;(A848-FenetreInterm/86400),$A:$A,"&lt;="&amp;A848)&gt;=NbInterm,1,0),"")</f>
        <v>0</v>
      </c>
      <c r="L848" s="37" t="n">
        <f aca="false">IF(G848=1,IF(B848="",0,IF(J848&lt;SeuilFugitive,1,0)),"")</f>
        <v>0</v>
      </c>
      <c r="M848" s="37" t="n">
        <f aca="false">IF(G848=1,IF(B848="",IF((Fin-A848)*24&gt;SeuilFigee,1,0),IF(J848&gt;SeuilFigee*3600,1,0)),"")</f>
        <v>0</v>
      </c>
      <c r="N848" s="36" t="n">
        <f aca="false">IF(G848=1,IF(COUNTIF(H$2:H848,H848)=1,COUNTIF($H:$H,H848),""),"")</f>
        <v>2</v>
      </c>
      <c r="O848" s="36" t="n">
        <f aca="false">IF(G848=1,IF(COUNTIF(I$2:I848,I848)=1,COUNTIF($I:$I,I848),""),"")</f>
        <v>11</v>
      </c>
      <c r="P848" s="38" t="str">
        <f aca="false">IF(G848=1,IF(COUNTIFS(C$2:C848,C848,G$2:G848,1)=1,COUNTIFS($C:$C,C848,$G:$G,1)+ROW()/10000000,""),"")</f>
        <v/>
      </c>
      <c r="Q848" s="0" t="str">
        <f aca="false">IF(K848=1,IF(COUNTIFS(C$2:C848,C848,K$2:K848,1)=1,1,0),"")</f>
        <v/>
      </c>
      <c r="R848" s="0" t="str">
        <f aca="false">IF(M848=1,IF(COUNTIFS(C$2:C848,C848,M$2:M848,1)=1,1,0),"")</f>
        <v/>
      </c>
      <c r="S848" s="0" t="str">
        <f aca="false">IF(L848=1,IF(COUNTIFS(C$2:C848,C848,L$2:L848,1)=1,1,0),"")</f>
        <v/>
      </c>
      <c r="T848" s="38" t="n">
        <f aca="false">IF(N848="","",N848+ROW()/10000000)</f>
        <v>2.0000848</v>
      </c>
      <c r="U848" s="36" t="n">
        <f aca="false">IF(G848=1,IF(B848="",1,0),"")</f>
        <v>0</v>
      </c>
    </row>
    <row r="849" customFormat="false" ht="15" hidden="false" customHeight="false" outlineLevel="0" collapsed="false">
      <c r="A849" s="35" t="n">
        <v>46087.2984490741</v>
      </c>
      <c r="B849" s="35" t="n">
        <v>46087.2985763889</v>
      </c>
      <c r="C849" s="36" t="s">
        <v>140</v>
      </c>
      <c r="D849" s="36" t="s">
        <v>141</v>
      </c>
      <c r="E849" s="36" t="s">
        <v>128</v>
      </c>
      <c r="F849" s="36" t="s">
        <v>122</v>
      </c>
      <c r="G849" s="36" t="n">
        <f aca="false">IF(A849="","",IF(AND(A849&gt;=Debut,A849&lt;Fin),1,0))</f>
        <v>1</v>
      </c>
      <c r="H849" s="36" t="n">
        <f aca="false">IF(G849=1,INT(ROUND((A849-Debut)*86400,0)/600),"")</f>
        <v>618</v>
      </c>
      <c r="I849" s="36" t="n">
        <f aca="false">IF(G849=1,INT(ROUND((A849-Debut)*86400,0)/3600),"")</f>
        <v>103</v>
      </c>
      <c r="J849" s="36" t="n">
        <f aca="false">IF(OR(A849="",B849=""),"",ROUND((B849-A849)*86400,0))</f>
        <v>11</v>
      </c>
      <c r="K849" s="37" t="n">
        <f aca="false">IF(G849=1,IF(COUNTIFS($C:$C,C849,$G:$G,1,$A:$A,"&gt;="&amp;(A849-FenetreInterm/86400),$A:$A,"&lt;="&amp;A849)&gt;=NbInterm,1,0),"")</f>
        <v>0</v>
      </c>
      <c r="L849" s="37" t="n">
        <f aca="false">IF(G849=1,IF(B849="",0,IF(J849&lt;SeuilFugitive,1,0)),"")</f>
        <v>0</v>
      </c>
      <c r="M849" s="37" t="n">
        <f aca="false">IF(G849=1,IF(B849="",IF((Fin-A849)*24&gt;SeuilFigee,1,0),IF(J849&gt;SeuilFigee*3600,1,0)),"")</f>
        <v>0</v>
      </c>
      <c r="N849" s="0" t="str">
        <f aca="false">IF(G849=1,IF(COUNTIF(H$2:H849,H849)=1,COUNTIF($H:$H,H849),""),"")</f>
        <v/>
      </c>
      <c r="O849" s="0" t="str">
        <f aca="false">IF(G849=1,IF(COUNTIF(I$2:I849,I849)=1,COUNTIF($I:$I,I849),""),"")</f>
        <v/>
      </c>
      <c r="P849" s="38" t="str">
        <f aca="false">IF(G849=1,IF(COUNTIFS(C$2:C849,C849,G$2:G849,1)=1,COUNTIFS($C:$C,C849,$G:$G,1)+ROW()/10000000,""),"")</f>
        <v/>
      </c>
      <c r="Q849" s="0" t="str">
        <f aca="false">IF(K849=1,IF(COUNTIFS(C$2:C849,C849,K$2:K849,1)=1,1,0),"")</f>
        <v/>
      </c>
      <c r="R849" s="0" t="str">
        <f aca="false">IF(M849=1,IF(COUNTIFS(C$2:C849,C849,M$2:M849,1)=1,1,0),"")</f>
        <v/>
      </c>
      <c r="S849" s="0" t="str">
        <f aca="false">IF(L849=1,IF(COUNTIFS(C$2:C849,C849,L$2:L849,1)=1,1,0),"")</f>
        <v/>
      </c>
      <c r="T849" s="38" t="str">
        <f aca="false">IF(N849="","",N849+ROW()/10000000)</f>
        <v/>
      </c>
      <c r="U849" s="36" t="n">
        <f aca="false">IF(G849=1,IF(B849="",1,0),"")</f>
        <v>0</v>
      </c>
    </row>
    <row r="850" customFormat="false" ht="15" hidden="false" customHeight="false" outlineLevel="0" collapsed="false">
      <c r="A850" s="35" t="n">
        <v>46087.2987037037</v>
      </c>
      <c r="B850" s="35" t="n">
        <v>46087.2988310185</v>
      </c>
      <c r="C850" s="36" t="s">
        <v>140</v>
      </c>
      <c r="D850" s="36" t="s">
        <v>141</v>
      </c>
      <c r="E850" s="36" t="s">
        <v>128</v>
      </c>
      <c r="F850" s="36" t="s">
        <v>122</v>
      </c>
      <c r="G850" s="36" t="n">
        <f aca="false">IF(A850="","",IF(AND(A850&gt;=Debut,A850&lt;Fin),1,0))</f>
        <v>1</v>
      </c>
      <c r="H850" s="36" t="n">
        <f aca="false">IF(G850=1,INT(ROUND((A850-Debut)*86400,0)/600),"")</f>
        <v>619</v>
      </c>
      <c r="I850" s="36" t="n">
        <f aca="false">IF(G850=1,INT(ROUND((A850-Debut)*86400,0)/3600),"")</f>
        <v>103</v>
      </c>
      <c r="J850" s="36" t="n">
        <f aca="false">IF(OR(A850="",B850=""),"",ROUND((B850-A850)*86400,0))</f>
        <v>11</v>
      </c>
      <c r="K850" s="37" t="n">
        <f aca="false">IF(G850=1,IF(COUNTIFS($C:$C,C850,$G:$G,1,$A:$A,"&gt;="&amp;(A850-FenetreInterm/86400),$A:$A,"&lt;="&amp;A850)&gt;=NbInterm,1,0),"")</f>
        <v>1</v>
      </c>
      <c r="L850" s="37" t="n">
        <f aca="false">IF(G850=1,IF(B850="",0,IF(J850&lt;SeuilFugitive,1,0)),"")</f>
        <v>0</v>
      </c>
      <c r="M850" s="37" t="n">
        <f aca="false">IF(G850=1,IF(B850="",IF((Fin-A850)*24&gt;SeuilFigee,1,0),IF(J850&gt;SeuilFigee*3600,1,0)),"")</f>
        <v>0</v>
      </c>
      <c r="N850" s="36" t="n">
        <f aca="false">IF(G850=1,IF(COUNTIF(H$2:H850,H850)=1,COUNTIF($H:$H,H850),""),"")</f>
        <v>6</v>
      </c>
      <c r="O850" s="0" t="str">
        <f aca="false">IF(G850=1,IF(COUNTIF(I$2:I850,I850)=1,COUNTIF($I:$I,I850),""),"")</f>
        <v/>
      </c>
      <c r="P850" s="38" t="str">
        <f aca="false">IF(G850=1,IF(COUNTIFS(C$2:C850,C850,G$2:G850,1)=1,COUNTIFS($C:$C,C850,$G:$G,1)+ROW()/10000000,""),"")</f>
        <v/>
      </c>
      <c r="Q850" s="36" t="n">
        <f aca="false">IF(K850=1,IF(COUNTIFS(C$2:C850,C850,K$2:K850,1)=1,1,0),"")</f>
        <v>0</v>
      </c>
      <c r="R850" s="0" t="str">
        <f aca="false">IF(M850=1,IF(COUNTIFS(C$2:C850,C850,M$2:M850,1)=1,1,0),"")</f>
        <v/>
      </c>
      <c r="S850" s="0" t="str">
        <f aca="false">IF(L850=1,IF(COUNTIFS(C$2:C850,C850,L$2:L850,1)=1,1,0),"")</f>
        <v/>
      </c>
      <c r="T850" s="38" t="n">
        <f aca="false">IF(N850="","",N850+ROW()/10000000)</f>
        <v>6.000085</v>
      </c>
      <c r="U850" s="36" t="n">
        <f aca="false">IF(G850=1,IF(B850="",1,0),"")</f>
        <v>0</v>
      </c>
    </row>
    <row r="851" customFormat="false" ht="15" hidden="false" customHeight="false" outlineLevel="0" collapsed="false">
      <c r="A851" s="35" t="n">
        <v>46087.2989699074</v>
      </c>
      <c r="B851" s="35" t="n">
        <v>46087.2990625</v>
      </c>
      <c r="C851" s="36" t="s">
        <v>140</v>
      </c>
      <c r="D851" s="36" t="s">
        <v>141</v>
      </c>
      <c r="E851" s="36" t="s">
        <v>128</v>
      </c>
      <c r="F851" s="36" t="s">
        <v>122</v>
      </c>
      <c r="G851" s="36" t="n">
        <f aca="false">IF(A851="","",IF(AND(A851&gt;=Debut,A851&lt;Fin),1,0))</f>
        <v>1</v>
      </c>
      <c r="H851" s="36" t="n">
        <f aca="false">IF(G851=1,INT(ROUND((A851-Debut)*86400,0)/600),"")</f>
        <v>619</v>
      </c>
      <c r="I851" s="36" t="n">
        <f aca="false">IF(G851=1,INT(ROUND((A851-Debut)*86400,0)/3600),"")</f>
        <v>103</v>
      </c>
      <c r="J851" s="36" t="n">
        <f aca="false">IF(OR(A851="",B851=""),"",ROUND((B851-A851)*86400,0))</f>
        <v>8</v>
      </c>
      <c r="K851" s="37" t="n">
        <f aca="false">IF(G851=1,IF(COUNTIFS($C:$C,C851,$G:$G,1,$A:$A,"&gt;="&amp;(A851-FenetreInterm/86400),$A:$A,"&lt;="&amp;A851)&gt;=NbInterm,1,0),"")</f>
        <v>1</v>
      </c>
      <c r="L851" s="37" t="n">
        <f aca="false">IF(G851=1,IF(B851="",0,IF(J851&lt;SeuilFugitive,1,0)),"")</f>
        <v>0</v>
      </c>
      <c r="M851" s="37" t="n">
        <f aca="false">IF(G851=1,IF(B851="",IF((Fin-A851)*24&gt;SeuilFigee,1,0),IF(J851&gt;SeuilFigee*3600,1,0)),"")</f>
        <v>0</v>
      </c>
      <c r="N851" s="0" t="str">
        <f aca="false">IF(G851=1,IF(COUNTIF(H$2:H851,H851)=1,COUNTIF($H:$H,H851),""),"")</f>
        <v/>
      </c>
      <c r="O851" s="0" t="str">
        <f aca="false">IF(G851=1,IF(COUNTIF(I$2:I851,I851)=1,COUNTIF($I:$I,I851),""),"")</f>
        <v/>
      </c>
      <c r="P851" s="38" t="str">
        <f aca="false">IF(G851=1,IF(COUNTIFS(C$2:C851,C851,G$2:G851,1)=1,COUNTIFS($C:$C,C851,$G:$G,1)+ROW()/10000000,""),"")</f>
        <v/>
      </c>
      <c r="Q851" s="36" t="n">
        <f aca="false">IF(K851=1,IF(COUNTIFS(C$2:C851,C851,K$2:K851,1)=1,1,0),"")</f>
        <v>0</v>
      </c>
      <c r="R851" s="0" t="str">
        <f aca="false">IF(M851=1,IF(COUNTIFS(C$2:C851,C851,M$2:M851,1)=1,1,0),"")</f>
        <v/>
      </c>
      <c r="S851" s="0" t="str">
        <f aca="false">IF(L851=1,IF(COUNTIFS(C$2:C851,C851,L$2:L851,1)=1,1,0),"")</f>
        <v/>
      </c>
      <c r="T851" s="38" t="str">
        <f aca="false">IF(N851="","",N851+ROW()/10000000)</f>
        <v/>
      </c>
      <c r="U851" s="36" t="n">
        <f aca="false">IF(G851=1,IF(B851="",1,0),"")</f>
        <v>0</v>
      </c>
    </row>
    <row r="852" customFormat="false" ht="15" hidden="false" customHeight="false" outlineLevel="0" collapsed="false">
      <c r="A852" s="35" t="n">
        <v>46087.2991203704</v>
      </c>
      <c r="B852" s="35" t="n">
        <v>46087.2991782407</v>
      </c>
      <c r="C852" s="36" t="s">
        <v>140</v>
      </c>
      <c r="D852" s="36" t="s">
        <v>141</v>
      </c>
      <c r="E852" s="36" t="s">
        <v>128</v>
      </c>
      <c r="F852" s="36" t="s">
        <v>122</v>
      </c>
      <c r="G852" s="36" t="n">
        <f aca="false">IF(A852="","",IF(AND(A852&gt;=Debut,A852&lt;Fin),1,0))</f>
        <v>1</v>
      </c>
      <c r="H852" s="36" t="n">
        <f aca="false">IF(G852=1,INT(ROUND((A852-Debut)*86400,0)/600),"")</f>
        <v>619</v>
      </c>
      <c r="I852" s="36" t="n">
        <f aca="false">IF(G852=1,INT(ROUND((A852-Debut)*86400,0)/3600),"")</f>
        <v>103</v>
      </c>
      <c r="J852" s="36" t="n">
        <f aca="false">IF(OR(A852="",B852=""),"",ROUND((B852-A852)*86400,0))</f>
        <v>5</v>
      </c>
      <c r="K852" s="37" t="n">
        <f aca="false">IF(G852=1,IF(COUNTIFS($C:$C,C852,$G:$G,1,$A:$A,"&gt;="&amp;(A852-FenetreInterm/86400),$A:$A,"&lt;="&amp;A852)&gt;=NbInterm,1,0),"")</f>
        <v>1</v>
      </c>
      <c r="L852" s="37" t="n">
        <f aca="false">IF(G852=1,IF(B852="",0,IF(J852&lt;SeuilFugitive,1,0)),"")</f>
        <v>0</v>
      </c>
      <c r="M852" s="37" t="n">
        <f aca="false">IF(G852=1,IF(B852="",IF((Fin-A852)*24&gt;SeuilFigee,1,0),IF(J852&gt;SeuilFigee*3600,1,0)),"")</f>
        <v>0</v>
      </c>
      <c r="N852" s="0" t="str">
        <f aca="false">IF(G852=1,IF(COUNTIF(H$2:H852,H852)=1,COUNTIF($H:$H,H852),""),"")</f>
        <v/>
      </c>
      <c r="O852" s="0" t="str">
        <f aca="false">IF(G852=1,IF(COUNTIF(I$2:I852,I852)=1,COUNTIF($I:$I,I852),""),"")</f>
        <v/>
      </c>
      <c r="P852" s="38" t="str">
        <f aca="false">IF(G852=1,IF(COUNTIFS(C$2:C852,C852,G$2:G852,1)=1,COUNTIFS($C:$C,C852,$G:$G,1)+ROW()/10000000,""),"")</f>
        <v/>
      </c>
      <c r="Q852" s="36" t="n">
        <f aca="false">IF(K852=1,IF(COUNTIFS(C$2:C852,C852,K$2:K852,1)=1,1,0),"")</f>
        <v>0</v>
      </c>
      <c r="R852" s="0" t="str">
        <f aca="false">IF(M852=1,IF(COUNTIFS(C$2:C852,C852,M$2:M852,1)=1,1,0),"")</f>
        <v/>
      </c>
      <c r="S852" s="0" t="str">
        <f aca="false">IF(L852=1,IF(COUNTIFS(C$2:C852,C852,L$2:L852,1)=1,1,0),"")</f>
        <v/>
      </c>
      <c r="T852" s="38" t="str">
        <f aca="false">IF(N852="","",N852+ROW()/10000000)</f>
        <v/>
      </c>
      <c r="U852" s="36" t="n">
        <f aca="false">IF(G852=1,IF(B852="",1,0),"")</f>
        <v>0</v>
      </c>
    </row>
    <row r="853" customFormat="false" ht="15" hidden="false" customHeight="false" outlineLevel="0" collapsed="false">
      <c r="A853" s="35" t="n">
        <v>46087.2993518519</v>
      </c>
      <c r="B853" s="35" t="n">
        <v>46087.2994097222</v>
      </c>
      <c r="C853" s="36" t="s">
        <v>140</v>
      </c>
      <c r="D853" s="36" t="s">
        <v>141</v>
      </c>
      <c r="E853" s="36" t="s">
        <v>128</v>
      </c>
      <c r="F853" s="36" t="s">
        <v>122</v>
      </c>
      <c r="G853" s="36" t="n">
        <f aca="false">IF(A853="","",IF(AND(A853&gt;=Debut,A853&lt;Fin),1,0))</f>
        <v>1</v>
      </c>
      <c r="H853" s="36" t="n">
        <f aca="false">IF(G853=1,INT(ROUND((A853-Debut)*86400,0)/600),"")</f>
        <v>619</v>
      </c>
      <c r="I853" s="36" t="n">
        <f aca="false">IF(G853=1,INT(ROUND((A853-Debut)*86400,0)/3600),"")</f>
        <v>103</v>
      </c>
      <c r="J853" s="36" t="n">
        <f aca="false">IF(OR(A853="",B853=""),"",ROUND((B853-A853)*86400,0))</f>
        <v>5</v>
      </c>
      <c r="K853" s="37" t="n">
        <f aca="false">IF(G853=1,IF(COUNTIFS($C:$C,C853,$G:$G,1,$A:$A,"&gt;="&amp;(A853-FenetreInterm/86400),$A:$A,"&lt;="&amp;A853)&gt;=NbInterm,1,0),"")</f>
        <v>1</v>
      </c>
      <c r="L853" s="37" t="n">
        <f aca="false">IF(G853=1,IF(B853="",0,IF(J853&lt;SeuilFugitive,1,0)),"")</f>
        <v>0</v>
      </c>
      <c r="M853" s="37" t="n">
        <f aca="false">IF(G853=1,IF(B853="",IF((Fin-A853)*24&gt;SeuilFigee,1,0),IF(J853&gt;SeuilFigee*3600,1,0)),"")</f>
        <v>0</v>
      </c>
      <c r="N853" s="0" t="str">
        <f aca="false">IF(G853=1,IF(COUNTIF(H$2:H853,H853)=1,COUNTIF($H:$H,H853),""),"")</f>
        <v/>
      </c>
      <c r="O853" s="0" t="str">
        <f aca="false">IF(G853=1,IF(COUNTIF(I$2:I853,I853)=1,COUNTIF($I:$I,I853),""),"")</f>
        <v/>
      </c>
      <c r="P853" s="38" t="str">
        <f aca="false">IF(G853=1,IF(COUNTIFS(C$2:C853,C853,G$2:G853,1)=1,COUNTIFS($C:$C,C853,$G:$G,1)+ROW()/10000000,""),"")</f>
        <v/>
      </c>
      <c r="Q853" s="36" t="n">
        <f aca="false">IF(K853=1,IF(COUNTIFS(C$2:C853,C853,K$2:K853,1)=1,1,0),"")</f>
        <v>0</v>
      </c>
      <c r="R853" s="0" t="str">
        <f aca="false">IF(M853=1,IF(COUNTIFS(C$2:C853,C853,M$2:M853,1)=1,1,0),"")</f>
        <v/>
      </c>
      <c r="S853" s="0" t="str">
        <f aca="false">IF(L853=1,IF(COUNTIFS(C$2:C853,C853,L$2:L853,1)=1,1,0),"")</f>
        <v/>
      </c>
      <c r="T853" s="38" t="str">
        <f aca="false">IF(N853="","",N853+ROW()/10000000)</f>
        <v/>
      </c>
      <c r="U853" s="36" t="n">
        <f aca="false">IF(G853=1,IF(B853="",1,0),"")</f>
        <v>0</v>
      </c>
    </row>
    <row r="854" customFormat="false" ht="15" hidden="false" customHeight="false" outlineLevel="0" collapsed="false">
      <c r="A854" s="35" t="n">
        <v>46087.3021759259</v>
      </c>
      <c r="B854" s="35" t="n">
        <v>46087.3066550926</v>
      </c>
      <c r="C854" s="36" t="s">
        <v>145</v>
      </c>
      <c r="D854" s="36" t="s">
        <v>146</v>
      </c>
      <c r="E854" s="36" t="s">
        <v>121</v>
      </c>
      <c r="F854" s="36" t="s">
        <v>144</v>
      </c>
      <c r="G854" s="36" t="n">
        <f aca="false">IF(A854="","",IF(AND(A854&gt;=Debut,A854&lt;Fin),1,0))</f>
        <v>1</v>
      </c>
      <c r="H854" s="36" t="n">
        <f aca="false">IF(G854=1,INT(ROUND((A854-Debut)*86400,0)/600),"")</f>
        <v>619</v>
      </c>
      <c r="I854" s="36" t="n">
        <f aca="false">IF(G854=1,INT(ROUND((A854-Debut)*86400,0)/3600),"")</f>
        <v>103</v>
      </c>
      <c r="J854" s="36" t="n">
        <f aca="false">IF(OR(A854="",B854=""),"",ROUND((B854-A854)*86400,0))</f>
        <v>387</v>
      </c>
      <c r="K854" s="37" t="n">
        <f aca="false">IF(G854=1,IF(COUNTIFS($C:$C,C854,$G:$G,1,$A:$A,"&gt;="&amp;(A854-FenetreInterm/86400),$A:$A,"&lt;="&amp;A854)&gt;=NbInterm,1,0),"")</f>
        <v>0</v>
      </c>
      <c r="L854" s="37" t="n">
        <f aca="false">IF(G854=1,IF(B854="",0,IF(J854&lt;SeuilFugitive,1,0)),"")</f>
        <v>0</v>
      </c>
      <c r="M854" s="37" t="n">
        <f aca="false">IF(G854=1,IF(B854="",IF((Fin-A854)*24&gt;SeuilFigee,1,0),IF(J854&gt;SeuilFigee*3600,1,0)),"")</f>
        <v>0</v>
      </c>
      <c r="N854" s="0" t="str">
        <f aca="false">IF(G854=1,IF(COUNTIF(H$2:H854,H854)=1,COUNTIF($H:$H,H854),""),"")</f>
        <v/>
      </c>
      <c r="O854" s="0" t="str">
        <f aca="false">IF(G854=1,IF(COUNTIF(I$2:I854,I854)=1,COUNTIF($I:$I,I854),""),"")</f>
        <v/>
      </c>
      <c r="P854" s="38" t="str">
        <f aca="false">IF(G854=1,IF(COUNTIFS(C$2:C854,C854,G$2:G854,1)=1,COUNTIFS($C:$C,C854,$G:$G,1)+ROW()/10000000,""),"")</f>
        <v/>
      </c>
      <c r="Q854" s="0" t="str">
        <f aca="false">IF(K854=1,IF(COUNTIFS(C$2:C854,C854,K$2:K854,1)=1,1,0),"")</f>
        <v/>
      </c>
      <c r="R854" s="0" t="str">
        <f aca="false">IF(M854=1,IF(COUNTIFS(C$2:C854,C854,M$2:M854,1)=1,1,0),"")</f>
        <v/>
      </c>
      <c r="S854" s="0" t="str">
        <f aca="false">IF(L854=1,IF(COUNTIFS(C$2:C854,C854,L$2:L854,1)=1,1,0),"")</f>
        <v/>
      </c>
      <c r="T854" s="38" t="str">
        <f aca="false">IF(N854="","",N854+ROW()/10000000)</f>
        <v/>
      </c>
      <c r="U854" s="36" t="n">
        <f aca="false">IF(G854=1,IF(B854="",1,0),"")</f>
        <v>0</v>
      </c>
    </row>
    <row r="855" customFormat="false" ht="15" hidden="false" customHeight="false" outlineLevel="0" collapsed="false">
      <c r="A855" s="35" t="n">
        <v>46087.3048842593</v>
      </c>
      <c r="B855" s="35" t="n">
        <v>46087.3091898148</v>
      </c>
      <c r="C855" s="36" t="s">
        <v>145</v>
      </c>
      <c r="D855" s="36" t="s">
        <v>146</v>
      </c>
      <c r="E855" s="36" t="s">
        <v>121</v>
      </c>
      <c r="F855" s="36" t="s">
        <v>144</v>
      </c>
      <c r="G855" s="36" t="n">
        <f aca="false">IF(A855="","",IF(AND(A855&gt;=Debut,A855&lt;Fin),1,0))</f>
        <v>1</v>
      </c>
      <c r="H855" s="36" t="n">
        <f aca="false">IF(G855=1,INT(ROUND((A855-Debut)*86400,0)/600),"")</f>
        <v>619</v>
      </c>
      <c r="I855" s="36" t="n">
        <f aca="false">IF(G855=1,INT(ROUND((A855-Debut)*86400,0)/3600),"")</f>
        <v>103</v>
      </c>
      <c r="J855" s="36" t="n">
        <f aca="false">IF(OR(A855="",B855=""),"",ROUND((B855-A855)*86400,0))</f>
        <v>372</v>
      </c>
      <c r="K855" s="37" t="n">
        <f aca="false">IF(G855=1,IF(COUNTIFS($C:$C,C855,$G:$G,1,$A:$A,"&gt;="&amp;(A855-FenetreInterm/86400),$A:$A,"&lt;="&amp;A855)&gt;=NbInterm,1,0),"")</f>
        <v>0</v>
      </c>
      <c r="L855" s="37" t="n">
        <f aca="false">IF(G855=1,IF(B855="",0,IF(J855&lt;SeuilFugitive,1,0)),"")</f>
        <v>0</v>
      </c>
      <c r="M855" s="37" t="n">
        <f aca="false">IF(G855=1,IF(B855="",IF((Fin-A855)*24&gt;SeuilFigee,1,0),IF(J855&gt;SeuilFigee*3600,1,0)),"")</f>
        <v>0</v>
      </c>
      <c r="N855" s="0" t="str">
        <f aca="false">IF(G855=1,IF(COUNTIF(H$2:H855,H855)=1,COUNTIF($H:$H,H855),""),"")</f>
        <v/>
      </c>
      <c r="O855" s="0" t="str">
        <f aca="false">IF(G855=1,IF(COUNTIF(I$2:I855,I855)=1,COUNTIF($I:$I,I855),""),"")</f>
        <v/>
      </c>
      <c r="P855" s="38" t="str">
        <f aca="false">IF(G855=1,IF(COUNTIFS(C$2:C855,C855,G$2:G855,1)=1,COUNTIFS($C:$C,C855,$G:$G,1)+ROW()/10000000,""),"")</f>
        <v/>
      </c>
      <c r="Q855" s="0" t="str">
        <f aca="false">IF(K855=1,IF(COUNTIFS(C$2:C855,C855,K$2:K855,1)=1,1,0),"")</f>
        <v/>
      </c>
      <c r="R855" s="0" t="str">
        <f aca="false">IF(M855=1,IF(COUNTIFS(C$2:C855,C855,M$2:M855,1)=1,1,0),"")</f>
        <v/>
      </c>
      <c r="S855" s="0" t="str">
        <f aca="false">IF(L855=1,IF(COUNTIFS(C$2:C855,C855,L$2:L855,1)=1,1,0),"")</f>
        <v/>
      </c>
      <c r="T855" s="38" t="str">
        <f aca="false">IF(N855="","",N855+ROW()/10000000)</f>
        <v/>
      </c>
      <c r="U855" s="36" t="n">
        <f aca="false">IF(G855=1,IF(B855="",1,0),"")</f>
        <v>0</v>
      </c>
    </row>
    <row r="856" customFormat="false" ht="15" hidden="false" customHeight="false" outlineLevel="0" collapsed="false">
      <c r="A856" s="35" t="n">
        <v>46087.3094675926</v>
      </c>
      <c r="B856" s="35" t="n">
        <v>46087.3119907407</v>
      </c>
      <c r="C856" s="36" t="s">
        <v>136</v>
      </c>
      <c r="D856" s="36" t="s">
        <v>137</v>
      </c>
      <c r="E856" s="36" t="s">
        <v>121</v>
      </c>
      <c r="F856" s="36" t="s">
        <v>125</v>
      </c>
      <c r="G856" s="36" t="n">
        <f aca="false">IF(A856="","",IF(AND(A856&gt;=Debut,A856&lt;Fin),1,0))</f>
        <v>1</v>
      </c>
      <c r="H856" s="36" t="n">
        <f aca="false">IF(G856=1,INT(ROUND((A856-Debut)*86400,0)/600),"")</f>
        <v>620</v>
      </c>
      <c r="I856" s="36" t="n">
        <f aca="false">IF(G856=1,INT(ROUND((A856-Debut)*86400,0)/3600),"")</f>
        <v>103</v>
      </c>
      <c r="J856" s="36" t="n">
        <f aca="false">IF(OR(A856="",B856=""),"",ROUND((B856-A856)*86400,0))</f>
        <v>218</v>
      </c>
      <c r="K856" s="37" t="n">
        <f aca="false">IF(G856=1,IF(COUNTIFS($C:$C,C856,$G:$G,1,$A:$A,"&gt;="&amp;(A856-FenetreInterm/86400),$A:$A,"&lt;="&amp;A856)&gt;=NbInterm,1,0),"")</f>
        <v>0</v>
      </c>
      <c r="L856" s="37" t="n">
        <f aca="false">IF(G856=1,IF(B856="",0,IF(J856&lt;SeuilFugitive,1,0)),"")</f>
        <v>0</v>
      </c>
      <c r="M856" s="37" t="n">
        <f aca="false">IF(G856=1,IF(B856="",IF((Fin-A856)*24&gt;SeuilFigee,1,0),IF(J856&gt;SeuilFigee*3600,1,0)),"")</f>
        <v>0</v>
      </c>
      <c r="N856" s="36" t="n">
        <f aca="false">IF(G856=1,IF(COUNTIF(H$2:H856,H856)=1,COUNTIF($H:$H,H856),""),"")</f>
        <v>1</v>
      </c>
      <c r="O856" s="0" t="str">
        <f aca="false">IF(G856=1,IF(COUNTIF(I$2:I856,I856)=1,COUNTIF($I:$I,I856),""),"")</f>
        <v/>
      </c>
      <c r="P856" s="38" t="str">
        <f aca="false">IF(G856=1,IF(COUNTIFS(C$2:C856,C856,G$2:G856,1)=1,COUNTIFS($C:$C,C856,$G:$G,1)+ROW()/10000000,""),"")</f>
        <v/>
      </c>
      <c r="Q856" s="0" t="str">
        <f aca="false">IF(K856=1,IF(COUNTIFS(C$2:C856,C856,K$2:K856,1)=1,1,0),"")</f>
        <v/>
      </c>
      <c r="R856" s="0" t="str">
        <f aca="false">IF(M856=1,IF(COUNTIFS(C$2:C856,C856,M$2:M856,1)=1,1,0),"")</f>
        <v/>
      </c>
      <c r="S856" s="0" t="str">
        <f aca="false">IF(L856=1,IF(COUNTIFS(C$2:C856,C856,L$2:L856,1)=1,1,0),"")</f>
        <v/>
      </c>
      <c r="T856" s="38" t="n">
        <f aca="false">IF(N856="","",N856+ROW()/10000000)</f>
        <v>1.0000856</v>
      </c>
      <c r="U856" s="36" t="n">
        <f aca="false">IF(G856=1,IF(B856="",1,0),"")</f>
        <v>0</v>
      </c>
    </row>
    <row r="857" customFormat="false" ht="15" hidden="false" customHeight="false" outlineLevel="0" collapsed="false">
      <c r="A857" s="35" t="n">
        <v>46087.3149421296</v>
      </c>
      <c r="B857" s="35" t="n">
        <v>46087.3155324074</v>
      </c>
      <c r="C857" s="36" t="s">
        <v>136</v>
      </c>
      <c r="D857" s="36" t="s">
        <v>137</v>
      </c>
      <c r="E857" s="36" t="s">
        <v>121</v>
      </c>
      <c r="F857" s="36" t="s">
        <v>125</v>
      </c>
      <c r="G857" s="36" t="n">
        <f aca="false">IF(A857="","",IF(AND(A857&gt;=Debut,A857&lt;Fin),1,0))</f>
        <v>1</v>
      </c>
      <c r="H857" s="36" t="n">
        <f aca="false">IF(G857=1,INT(ROUND((A857-Debut)*86400,0)/600),"")</f>
        <v>621</v>
      </c>
      <c r="I857" s="36" t="n">
        <f aca="false">IF(G857=1,INT(ROUND((A857-Debut)*86400,0)/3600),"")</f>
        <v>103</v>
      </c>
      <c r="J857" s="36" t="n">
        <f aca="false">IF(OR(A857="",B857=""),"",ROUND((B857-A857)*86400,0))</f>
        <v>51</v>
      </c>
      <c r="K857" s="37" t="n">
        <f aca="false">IF(G857=1,IF(COUNTIFS($C:$C,C857,$G:$G,1,$A:$A,"&gt;="&amp;(A857-FenetreInterm/86400),$A:$A,"&lt;="&amp;A857)&gt;=NbInterm,1,0),"")</f>
        <v>0</v>
      </c>
      <c r="L857" s="37" t="n">
        <f aca="false">IF(G857=1,IF(B857="",0,IF(J857&lt;SeuilFugitive,1,0)),"")</f>
        <v>0</v>
      </c>
      <c r="M857" s="37" t="n">
        <f aca="false">IF(G857=1,IF(B857="",IF((Fin-A857)*24&gt;SeuilFigee,1,0),IF(J857&gt;SeuilFigee*3600,1,0)),"")</f>
        <v>0</v>
      </c>
      <c r="N857" s="36" t="n">
        <f aca="false">IF(G857=1,IF(COUNTIF(H$2:H857,H857)=1,COUNTIF($H:$H,H857),""),"")</f>
        <v>2</v>
      </c>
      <c r="O857" s="0" t="str">
        <f aca="false">IF(G857=1,IF(COUNTIF(I$2:I857,I857)=1,COUNTIF($I:$I,I857),""),"")</f>
        <v/>
      </c>
      <c r="P857" s="38" t="str">
        <f aca="false">IF(G857=1,IF(COUNTIFS(C$2:C857,C857,G$2:G857,1)=1,COUNTIFS($C:$C,C857,$G:$G,1)+ROW()/10000000,""),"")</f>
        <v/>
      </c>
      <c r="Q857" s="0" t="str">
        <f aca="false">IF(K857=1,IF(COUNTIFS(C$2:C857,C857,K$2:K857,1)=1,1,0),"")</f>
        <v/>
      </c>
      <c r="R857" s="0" t="str">
        <f aca="false">IF(M857=1,IF(COUNTIFS(C$2:C857,C857,M$2:M857,1)=1,1,0),"")</f>
        <v/>
      </c>
      <c r="S857" s="0" t="str">
        <f aca="false">IF(L857=1,IF(COUNTIFS(C$2:C857,C857,L$2:L857,1)=1,1,0),"")</f>
        <v/>
      </c>
      <c r="T857" s="38" t="n">
        <f aca="false">IF(N857="","",N857+ROW()/10000000)</f>
        <v>2.0000857</v>
      </c>
      <c r="U857" s="36" t="n">
        <f aca="false">IF(G857=1,IF(B857="",1,0),"")</f>
        <v>0</v>
      </c>
    </row>
    <row r="858" customFormat="false" ht="15" hidden="false" customHeight="false" outlineLevel="0" collapsed="false">
      <c r="A858" s="35" t="n">
        <v>46087.3167476852</v>
      </c>
      <c r="B858" s="35" t="n">
        <v>46087.3241898148</v>
      </c>
      <c r="C858" s="36" t="s">
        <v>145</v>
      </c>
      <c r="D858" s="36" t="s">
        <v>146</v>
      </c>
      <c r="E858" s="36" t="s">
        <v>121</v>
      </c>
      <c r="F858" s="36" t="s">
        <v>144</v>
      </c>
      <c r="G858" s="36" t="n">
        <f aca="false">IF(A858="","",IF(AND(A858&gt;=Debut,A858&lt;Fin),1,0))</f>
        <v>1</v>
      </c>
      <c r="H858" s="36" t="n">
        <f aca="false">IF(G858=1,INT(ROUND((A858-Debut)*86400,0)/600),"")</f>
        <v>621</v>
      </c>
      <c r="I858" s="36" t="n">
        <f aca="false">IF(G858=1,INT(ROUND((A858-Debut)*86400,0)/3600),"")</f>
        <v>103</v>
      </c>
      <c r="J858" s="36" t="n">
        <f aca="false">IF(OR(A858="",B858=""),"",ROUND((B858-A858)*86400,0))</f>
        <v>643</v>
      </c>
      <c r="K858" s="37" t="n">
        <f aca="false">IF(G858=1,IF(COUNTIFS($C:$C,C858,$G:$G,1,$A:$A,"&gt;="&amp;(A858-FenetreInterm/86400),$A:$A,"&lt;="&amp;A858)&gt;=NbInterm,1,0),"")</f>
        <v>0</v>
      </c>
      <c r="L858" s="37" t="n">
        <f aca="false">IF(G858=1,IF(B858="",0,IF(J858&lt;SeuilFugitive,1,0)),"")</f>
        <v>0</v>
      </c>
      <c r="M858" s="37" t="n">
        <f aca="false">IF(G858=1,IF(B858="",IF((Fin-A858)*24&gt;SeuilFigee,1,0),IF(J858&gt;SeuilFigee*3600,1,0)),"")</f>
        <v>0</v>
      </c>
      <c r="N858" s="0" t="str">
        <f aca="false">IF(G858=1,IF(COUNTIF(H$2:H858,H858)=1,COUNTIF($H:$H,H858),""),"")</f>
        <v/>
      </c>
      <c r="O858" s="0" t="str">
        <f aca="false">IF(G858=1,IF(COUNTIF(I$2:I858,I858)=1,COUNTIF($I:$I,I858),""),"")</f>
        <v/>
      </c>
      <c r="P858" s="38" t="str">
        <f aca="false">IF(G858=1,IF(COUNTIFS(C$2:C858,C858,G$2:G858,1)=1,COUNTIFS($C:$C,C858,$G:$G,1)+ROW()/10000000,""),"")</f>
        <v/>
      </c>
      <c r="Q858" s="0" t="str">
        <f aca="false">IF(K858=1,IF(COUNTIFS(C$2:C858,C858,K$2:K858,1)=1,1,0),"")</f>
        <v/>
      </c>
      <c r="R858" s="0" t="str">
        <f aca="false">IF(M858=1,IF(COUNTIFS(C$2:C858,C858,M$2:M858,1)=1,1,0),"")</f>
        <v/>
      </c>
      <c r="S858" s="0" t="str">
        <f aca="false">IF(L858=1,IF(COUNTIFS(C$2:C858,C858,L$2:L858,1)=1,1,0),"")</f>
        <v/>
      </c>
      <c r="T858" s="38" t="str">
        <f aca="false">IF(N858="","",N858+ROW()/10000000)</f>
        <v/>
      </c>
      <c r="U858" s="36" t="n">
        <f aca="false">IF(G858=1,IF(B858="",1,0),"")</f>
        <v>0</v>
      </c>
    </row>
    <row r="859" customFormat="false" ht="15" hidden="false" customHeight="false" outlineLevel="0" collapsed="false">
      <c r="A859" s="35" t="n">
        <v>46087.3339930556</v>
      </c>
      <c r="B859" s="35" t="n">
        <v>46087.3405902778</v>
      </c>
      <c r="C859" s="36" t="s">
        <v>142</v>
      </c>
      <c r="D859" s="36" t="s">
        <v>143</v>
      </c>
      <c r="E859" s="36" t="s">
        <v>121</v>
      </c>
      <c r="F859" s="36" t="s">
        <v>144</v>
      </c>
      <c r="G859" s="36" t="n">
        <f aca="false">IF(A859="","",IF(AND(A859&gt;=Debut,A859&lt;Fin),1,0))</f>
        <v>1</v>
      </c>
      <c r="H859" s="36" t="n">
        <f aca="false">IF(G859=1,INT(ROUND((A859-Debut)*86400,0)/600),"")</f>
        <v>624</v>
      </c>
      <c r="I859" s="36" t="n">
        <f aca="false">IF(G859=1,INT(ROUND((A859-Debut)*86400,0)/3600),"")</f>
        <v>104</v>
      </c>
      <c r="J859" s="36" t="n">
        <f aca="false">IF(OR(A859="",B859=""),"",ROUND((B859-A859)*86400,0))</f>
        <v>570</v>
      </c>
      <c r="K859" s="37" t="n">
        <f aca="false">IF(G859=1,IF(COUNTIFS($C:$C,C859,$G:$G,1,$A:$A,"&gt;="&amp;(A859-FenetreInterm/86400),$A:$A,"&lt;="&amp;A859)&gt;=NbInterm,1,0),"")</f>
        <v>0</v>
      </c>
      <c r="L859" s="37" t="n">
        <f aca="false">IF(G859=1,IF(B859="",0,IF(J859&lt;SeuilFugitive,1,0)),"")</f>
        <v>0</v>
      </c>
      <c r="M859" s="37" t="n">
        <f aca="false">IF(G859=1,IF(B859="",IF((Fin-A859)*24&gt;SeuilFigee,1,0),IF(J859&gt;SeuilFigee*3600,1,0)),"")</f>
        <v>0</v>
      </c>
      <c r="N859" s="36" t="n">
        <f aca="false">IF(G859=1,IF(COUNTIF(H$2:H859,H859)=1,COUNTIF($H:$H,H859),""),"")</f>
        <v>1</v>
      </c>
      <c r="O859" s="36" t="n">
        <f aca="false">IF(G859=1,IF(COUNTIF(I$2:I859,I859)=1,COUNTIF($I:$I,I859),""),"")</f>
        <v>14</v>
      </c>
      <c r="P859" s="38" t="str">
        <f aca="false">IF(G859=1,IF(COUNTIFS(C$2:C859,C859,G$2:G859,1)=1,COUNTIFS($C:$C,C859,$G:$G,1)+ROW()/10000000,""),"")</f>
        <v/>
      </c>
      <c r="Q859" s="0" t="str">
        <f aca="false">IF(K859=1,IF(COUNTIFS(C$2:C859,C859,K$2:K859,1)=1,1,0),"")</f>
        <v/>
      </c>
      <c r="R859" s="0" t="str">
        <f aca="false">IF(M859=1,IF(COUNTIFS(C$2:C859,C859,M$2:M859,1)=1,1,0),"")</f>
        <v/>
      </c>
      <c r="S859" s="0" t="str">
        <f aca="false">IF(L859=1,IF(COUNTIFS(C$2:C859,C859,L$2:L859,1)=1,1,0),"")</f>
        <v/>
      </c>
      <c r="T859" s="38" t="n">
        <f aca="false">IF(N859="","",N859+ROW()/10000000)</f>
        <v>1.0000859</v>
      </c>
      <c r="U859" s="36" t="n">
        <f aca="false">IF(G859=1,IF(B859="",1,0),"")</f>
        <v>0</v>
      </c>
    </row>
    <row r="860" customFormat="false" ht="15" hidden="false" customHeight="false" outlineLevel="0" collapsed="false">
      <c r="A860" s="35" t="n">
        <v>46087.3449537037</v>
      </c>
      <c r="B860" s="35" t="n">
        <v>46087.3494675926</v>
      </c>
      <c r="C860" s="36" t="s">
        <v>153</v>
      </c>
      <c r="D860" s="36" t="s">
        <v>154</v>
      </c>
      <c r="E860" s="36" t="s">
        <v>121</v>
      </c>
      <c r="F860" s="36" t="s">
        <v>144</v>
      </c>
      <c r="G860" s="36" t="n">
        <f aca="false">IF(A860="","",IF(AND(A860&gt;=Debut,A860&lt;Fin),1,0))</f>
        <v>1</v>
      </c>
      <c r="H860" s="36" t="n">
        <f aca="false">IF(G860=1,INT(ROUND((A860-Debut)*86400,0)/600),"")</f>
        <v>625</v>
      </c>
      <c r="I860" s="36" t="n">
        <f aca="false">IF(G860=1,INT(ROUND((A860-Debut)*86400,0)/3600),"")</f>
        <v>104</v>
      </c>
      <c r="J860" s="36" t="n">
        <f aca="false">IF(OR(A860="",B860=""),"",ROUND((B860-A860)*86400,0))</f>
        <v>390</v>
      </c>
      <c r="K860" s="37" t="n">
        <f aca="false">IF(G860=1,IF(COUNTIFS($C:$C,C860,$G:$G,1,$A:$A,"&gt;="&amp;(A860-FenetreInterm/86400),$A:$A,"&lt;="&amp;A860)&gt;=NbInterm,1,0),"")</f>
        <v>0</v>
      </c>
      <c r="L860" s="37" t="n">
        <f aca="false">IF(G860=1,IF(B860="",0,IF(J860&lt;SeuilFugitive,1,0)),"")</f>
        <v>0</v>
      </c>
      <c r="M860" s="37" t="n">
        <f aca="false">IF(G860=1,IF(B860="",IF((Fin-A860)*24&gt;SeuilFigee,1,0),IF(J860&gt;SeuilFigee*3600,1,0)),"")</f>
        <v>0</v>
      </c>
      <c r="N860" s="36" t="n">
        <f aca="false">IF(G860=1,IF(COUNTIF(H$2:H860,H860)=1,COUNTIF($H:$H,H860),""),"")</f>
        <v>1</v>
      </c>
      <c r="O860" s="0" t="str">
        <f aca="false">IF(G860=1,IF(COUNTIF(I$2:I860,I860)=1,COUNTIF($I:$I,I860),""),"")</f>
        <v/>
      </c>
      <c r="P860" s="38" t="str">
        <f aca="false">IF(G860=1,IF(COUNTIFS(C$2:C860,C860,G$2:G860,1)=1,COUNTIFS($C:$C,C860,$G:$G,1)+ROW()/10000000,""),"")</f>
        <v/>
      </c>
      <c r="Q860" s="0" t="str">
        <f aca="false">IF(K860=1,IF(COUNTIFS(C$2:C860,C860,K$2:K860,1)=1,1,0),"")</f>
        <v/>
      </c>
      <c r="R860" s="0" t="str">
        <f aca="false">IF(M860=1,IF(COUNTIFS(C$2:C860,C860,M$2:M860,1)=1,1,0),"")</f>
        <v/>
      </c>
      <c r="S860" s="0" t="str">
        <f aca="false">IF(L860=1,IF(COUNTIFS(C$2:C860,C860,L$2:L860,1)=1,1,0),"")</f>
        <v/>
      </c>
      <c r="T860" s="38" t="n">
        <f aca="false">IF(N860="","",N860+ROW()/10000000)</f>
        <v>1.000086</v>
      </c>
      <c r="U860" s="36" t="n">
        <f aca="false">IF(G860=1,IF(B860="",1,0),"")</f>
        <v>0</v>
      </c>
    </row>
    <row r="861" customFormat="false" ht="15" hidden="false" customHeight="false" outlineLevel="0" collapsed="false">
      <c r="A861" s="35" t="n">
        <v>46087.3516435185</v>
      </c>
      <c r="B861" s="35" t="n">
        <v>46087.355</v>
      </c>
      <c r="C861" s="36" t="s">
        <v>142</v>
      </c>
      <c r="D861" s="36" t="s">
        <v>143</v>
      </c>
      <c r="E861" s="36" t="s">
        <v>121</v>
      </c>
      <c r="F861" s="36" t="s">
        <v>144</v>
      </c>
      <c r="G861" s="36" t="n">
        <f aca="false">IF(A861="","",IF(AND(A861&gt;=Debut,A861&lt;Fin),1,0))</f>
        <v>1</v>
      </c>
      <c r="H861" s="36" t="n">
        <f aca="false">IF(G861=1,INT(ROUND((A861-Debut)*86400,0)/600),"")</f>
        <v>626</v>
      </c>
      <c r="I861" s="36" t="n">
        <f aca="false">IF(G861=1,INT(ROUND((A861-Debut)*86400,0)/3600),"")</f>
        <v>104</v>
      </c>
      <c r="J861" s="36" t="n">
        <f aca="false">IF(OR(A861="",B861=""),"",ROUND((B861-A861)*86400,0))</f>
        <v>290</v>
      </c>
      <c r="K861" s="37" t="n">
        <f aca="false">IF(G861=1,IF(COUNTIFS($C:$C,C861,$G:$G,1,$A:$A,"&gt;="&amp;(A861-FenetreInterm/86400),$A:$A,"&lt;="&amp;A861)&gt;=NbInterm,1,0),"")</f>
        <v>0</v>
      </c>
      <c r="L861" s="37" t="n">
        <f aca="false">IF(G861=1,IF(B861="",0,IF(J861&lt;SeuilFugitive,1,0)),"")</f>
        <v>0</v>
      </c>
      <c r="M861" s="37" t="n">
        <f aca="false">IF(G861=1,IF(B861="",IF((Fin-A861)*24&gt;SeuilFigee,1,0),IF(J861&gt;SeuilFigee*3600,1,0)),"")</f>
        <v>0</v>
      </c>
      <c r="N861" s="36" t="n">
        <f aca="false">IF(G861=1,IF(COUNTIF(H$2:H861,H861)=1,COUNTIF($H:$H,H861),""),"")</f>
        <v>2</v>
      </c>
      <c r="O861" s="0" t="str">
        <f aca="false">IF(G861=1,IF(COUNTIF(I$2:I861,I861)=1,COUNTIF($I:$I,I861),""),"")</f>
        <v/>
      </c>
      <c r="P861" s="38" t="str">
        <f aca="false">IF(G861=1,IF(COUNTIFS(C$2:C861,C861,G$2:G861,1)=1,COUNTIFS($C:$C,C861,$G:$G,1)+ROW()/10000000,""),"")</f>
        <v/>
      </c>
      <c r="Q861" s="0" t="str">
        <f aca="false">IF(K861=1,IF(COUNTIFS(C$2:C861,C861,K$2:K861,1)=1,1,0),"")</f>
        <v/>
      </c>
      <c r="R861" s="0" t="str">
        <f aca="false">IF(M861=1,IF(COUNTIFS(C$2:C861,C861,M$2:M861,1)=1,1,0),"")</f>
        <v/>
      </c>
      <c r="S861" s="0" t="str">
        <f aca="false">IF(L861=1,IF(COUNTIFS(C$2:C861,C861,L$2:L861,1)=1,1,0),"")</f>
        <v/>
      </c>
      <c r="T861" s="38" t="n">
        <f aca="false">IF(N861="","",N861+ROW()/10000000)</f>
        <v>2.0000861</v>
      </c>
      <c r="U861" s="36" t="n">
        <f aca="false">IF(G861=1,IF(B861="",1,0),"")</f>
        <v>0</v>
      </c>
    </row>
    <row r="862" customFormat="false" ht="15" hidden="false" customHeight="false" outlineLevel="0" collapsed="false">
      <c r="A862" s="35" t="n">
        <v>46087.3538425926</v>
      </c>
      <c r="B862" s="35" t="n">
        <v>46087.3558796296</v>
      </c>
      <c r="C862" s="36" t="s">
        <v>142</v>
      </c>
      <c r="D862" s="36" t="s">
        <v>143</v>
      </c>
      <c r="E862" s="36" t="s">
        <v>121</v>
      </c>
      <c r="F862" s="36" t="s">
        <v>144</v>
      </c>
      <c r="G862" s="36" t="n">
        <f aca="false">IF(A862="","",IF(AND(A862&gt;=Debut,A862&lt;Fin),1,0))</f>
        <v>1</v>
      </c>
      <c r="H862" s="36" t="n">
        <f aca="false">IF(G862=1,INT(ROUND((A862-Debut)*86400,0)/600),"")</f>
        <v>626</v>
      </c>
      <c r="I862" s="36" t="n">
        <f aca="false">IF(G862=1,INT(ROUND((A862-Debut)*86400,0)/3600),"")</f>
        <v>104</v>
      </c>
      <c r="J862" s="36" t="n">
        <f aca="false">IF(OR(A862="",B862=""),"",ROUND((B862-A862)*86400,0))</f>
        <v>176</v>
      </c>
      <c r="K862" s="37" t="n">
        <f aca="false">IF(G862=1,IF(COUNTIFS($C:$C,C862,$G:$G,1,$A:$A,"&gt;="&amp;(A862-FenetreInterm/86400),$A:$A,"&lt;="&amp;A862)&gt;=NbInterm,1,0),"")</f>
        <v>0</v>
      </c>
      <c r="L862" s="37" t="n">
        <f aca="false">IF(G862=1,IF(B862="",0,IF(J862&lt;SeuilFugitive,1,0)),"")</f>
        <v>0</v>
      </c>
      <c r="M862" s="37" t="n">
        <f aca="false">IF(G862=1,IF(B862="",IF((Fin-A862)*24&gt;SeuilFigee,1,0),IF(J862&gt;SeuilFigee*3600,1,0)),"")</f>
        <v>0</v>
      </c>
      <c r="N862" s="0" t="str">
        <f aca="false">IF(G862=1,IF(COUNTIF(H$2:H862,H862)=1,COUNTIF($H:$H,H862),""),"")</f>
        <v/>
      </c>
      <c r="O862" s="0" t="str">
        <f aca="false">IF(G862=1,IF(COUNTIF(I$2:I862,I862)=1,COUNTIF($I:$I,I862),""),"")</f>
        <v/>
      </c>
      <c r="P862" s="38" t="str">
        <f aca="false">IF(G862=1,IF(COUNTIFS(C$2:C862,C862,G$2:G862,1)=1,COUNTIFS($C:$C,C862,$G:$G,1)+ROW()/10000000,""),"")</f>
        <v/>
      </c>
      <c r="Q862" s="0" t="str">
        <f aca="false">IF(K862=1,IF(COUNTIFS(C$2:C862,C862,K$2:K862,1)=1,1,0),"")</f>
        <v/>
      </c>
      <c r="R862" s="0" t="str">
        <f aca="false">IF(M862=1,IF(COUNTIFS(C$2:C862,C862,M$2:M862,1)=1,1,0),"")</f>
        <v/>
      </c>
      <c r="S862" s="0" t="str">
        <f aca="false">IF(L862=1,IF(COUNTIFS(C$2:C862,C862,L$2:L862,1)=1,1,0),"")</f>
        <v/>
      </c>
      <c r="T862" s="38" t="str">
        <f aca="false">IF(N862="","",N862+ROW()/10000000)</f>
        <v/>
      </c>
      <c r="U862" s="36" t="n">
        <f aca="false">IF(G862=1,IF(B862="",1,0),"")</f>
        <v>0</v>
      </c>
    </row>
    <row r="863" customFormat="false" ht="15" hidden="false" customHeight="false" outlineLevel="0" collapsed="false">
      <c r="A863" s="35" t="n">
        <v>46087.3561226852</v>
      </c>
      <c r="B863" s="35" t="n">
        <v>46087.3603935185</v>
      </c>
      <c r="C863" s="36" t="s">
        <v>138</v>
      </c>
      <c r="D863" s="36" t="s">
        <v>139</v>
      </c>
      <c r="E863" s="36" t="s">
        <v>128</v>
      </c>
      <c r="F863" s="36" t="s">
        <v>118</v>
      </c>
      <c r="G863" s="36" t="n">
        <f aca="false">IF(A863="","",IF(AND(A863&gt;=Debut,A863&lt;Fin),1,0))</f>
        <v>1</v>
      </c>
      <c r="H863" s="36" t="n">
        <f aca="false">IF(G863=1,INT(ROUND((A863-Debut)*86400,0)/600),"")</f>
        <v>627</v>
      </c>
      <c r="I863" s="36" t="n">
        <f aca="false">IF(G863=1,INT(ROUND((A863-Debut)*86400,0)/3600),"")</f>
        <v>104</v>
      </c>
      <c r="J863" s="36" t="n">
        <f aca="false">IF(OR(A863="",B863=""),"",ROUND((B863-A863)*86400,0))</f>
        <v>369</v>
      </c>
      <c r="K863" s="37" t="n">
        <f aca="false">IF(G863=1,IF(COUNTIFS($C:$C,C863,$G:$G,1,$A:$A,"&gt;="&amp;(A863-FenetreInterm/86400),$A:$A,"&lt;="&amp;A863)&gt;=NbInterm,1,0),"")</f>
        <v>0</v>
      </c>
      <c r="L863" s="37" t="n">
        <f aca="false">IF(G863=1,IF(B863="",0,IF(J863&lt;SeuilFugitive,1,0)),"")</f>
        <v>0</v>
      </c>
      <c r="M863" s="37" t="n">
        <f aca="false">IF(G863=1,IF(B863="",IF((Fin-A863)*24&gt;SeuilFigee,1,0),IF(J863&gt;SeuilFigee*3600,1,0)),"")</f>
        <v>0</v>
      </c>
      <c r="N863" s="36" t="n">
        <f aca="false">IF(G863=1,IF(COUNTIF(H$2:H863,H863)=1,COUNTIF($H:$H,H863),""),"")</f>
        <v>2</v>
      </c>
      <c r="O863" s="0" t="str">
        <f aca="false">IF(G863=1,IF(COUNTIF(I$2:I863,I863)=1,COUNTIF($I:$I,I863),""),"")</f>
        <v/>
      </c>
      <c r="P863" s="38" t="str">
        <f aca="false">IF(G863=1,IF(COUNTIFS(C$2:C863,C863,G$2:G863,1)=1,COUNTIFS($C:$C,C863,$G:$G,1)+ROW()/10000000,""),"")</f>
        <v/>
      </c>
      <c r="Q863" s="0" t="str">
        <f aca="false">IF(K863=1,IF(COUNTIFS(C$2:C863,C863,K$2:K863,1)=1,1,0),"")</f>
        <v/>
      </c>
      <c r="R863" s="0" t="str">
        <f aca="false">IF(M863=1,IF(COUNTIFS(C$2:C863,C863,M$2:M863,1)=1,1,0),"")</f>
        <v/>
      </c>
      <c r="S863" s="0" t="str">
        <f aca="false">IF(L863=1,IF(COUNTIFS(C$2:C863,C863,L$2:L863,1)=1,1,0),"")</f>
        <v/>
      </c>
      <c r="T863" s="38" t="n">
        <f aca="false">IF(N863="","",N863+ROW()/10000000)</f>
        <v>2.0000863</v>
      </c>
      <c r="U863" s="36" t="n">
        <f aca="false">IF(G863=1,IF(B863="",1,0),"")</f>
        <v>0</v>
      </c>
    </row>
    <row r="864" customFormat="false" ht="15" hidden="false" customHeight="false" outlineLevel="0" collapsed="false">
      <c r="A864" s="35" t="n">
        <v>46087.3606018519</v>
      </c>
      <c r="B864" s="35" t="n">
        <v>46087.3634606482</v>
      </c>
      <c r="C864" s="36" t="s">
        <v>142</v>
      </c>
      <c r="D864" s="36" t="s">
        <v>143</v>
      </c>
      <c r="E864" s="36" t="s">
        <v>121</v>
      </c>
      <c r="F864" s="36" t="s">
        <v>144</v>
      </c>
      <c r="G864" s="36" t="n">
        <f aca="false">IF(A864="","",IF(AND(A864&gt;=Debut,A864&lt;Fin),1,0))</f>
        <v>1</v>
      </c>
      <c r="H864" s="36" t="n">
        <f aca="false">IF(G864=1,INT(ROUND((A864-Debut)*86400,0)/600),"")</f>
        <v>627</v>
      </c>
      <c r="I864" s="36" t="n">
        <f aca="false">IF(G864=1,INT(ROUND((A864-Debut)*86400,0)/3600),"")</f>
        <v>104</v>
      </c>
      <c r="J864" s="36" t="n">
        <f aca="false">IF(OR(A864="",B864=""),"",ROUND((B864-A864)*86400,0))</f>
        <v>247</v>
      </c>
      <c r="K864" s="37" t="n">
        <f aca="false">IF(G864=1,IF(COUNTIFS($C:$C,C864,$G:$G,1,$A:$A,"&gt;="&amp;(A864-FenetreInterm/86400),$A:$A,"&lt;="&amp;A864)&gt;=NbInterm,1,0),"")</f>
        <v>0</v>
      </c>
      <c r="L864" s="37" t="n">
        <f aca="false">IF(G864=1,IF(B864="",0,IF(J864&lt;SeuilFugitive,1,0)),"")</f>
        <v>0</v>
      </c>
      <c r="M864" s="37" t="n">
        <f aca="false">IF(G864=1,IF(B864="",IF((Fin-A864)*24&gt;SeuilFigee,1,0),IF(J864&gt;SeuilFigee*3600,1,0)),"")</f>
        <v>0</v>
      </c>
      <c r="N864" s="0" t="str">
        <f aca="false">IF(G864=1,IF(COUNTIF(H$2:H864,H864)=1,COUNTIF($H:$H,H864),""),"")</f>
        <v/>
      </c>
      <c r="O864" s="0" t="str">
        <f aca="false">IF(G864=1,IF(COUNTIF(I$2:I864,I864)=1,COUNTIF($I:$I,I864),""),"")</f>
        <v/>
      </c>
      <c r="P864" s="38" t="str">
        <f aca="false">IF(G864=1,IF(COUNTIFS(C$2:C864,C864,G$2:G864,1)=1,COUNTIFS($C:$C,C864,$G:$G,1)+ROW()/10000000,""),"")</f>
        <v/>
      </c>
      <c r="Q864" s="0" t="str">
        <f aca="false">IF(K864=1,IF(COUNTIFS(C$2:C864,C864,K$2:K864,1)=1,1,0),"")</f>
        <v/>
      </c>
      <c r="R864" s="0" t="str">
        <f aca="false">IF(M864=1,IF(COUNTIFS(C$2:C864,C864,M$2:M864,1)=1,1,0),"")</f>
        <v/>
      </c>
      <c r="S864" s="0" t="str">
        <f aca="false">IF(L864=1,IF(COUNTIFS(C$2:C864,C864,L$2:L864,1)=1,1,0),"")</f>
        <v/>
      </c>
      <c r="T864" s="38" t="str">
        <f aca="false">IF(N864="","",N864+ROW()/10000000)</f>
        <v/>
      </c>
      <c r="U864" s="36" t="n">
        <f aca="false">IF(G864=1,IF(B864="",1,0),"")</f>
        <v>0</v>
      </c>
    </row>
    <row r="865" customFormat="false" ht="15" hidden="false" customHeight="false" outlineLevel="0" collapsed="false">
      <c r="A865" s="35" t="n">
        <v>46087.3618634259</v>
      </c>
      <c r="B865" s="35" t="n">
        <v>46087.3686111111</v>
      </c>
      <c r="C865" s="36" t="s">
        <v>184</v>
      </c>
      <c r="D865" s="36" t="s">
        <v>185</v>
      </c>
      <c r="E865" s="36" t="s">
        <v>128</v>
      </c>
      <c r="F865" s="36" t="s">
        <v>144</v>
      </c>
      <c r="G865" s="36" t="n">
        <f aca="false">IF(A865="","",IF(AND(A865&gt;=Debut,A865&lt;Fin),1,0))</f>
        <v>1</v>
      </c>
      <c r="H865" s="36" t="n">
        <f aca="false">IF(G865=1,INT(ROUND((A865-Debut)*86400,0)/600),"")</f>
        <v>628</v>
      </c>
      <c r="I865" s="36" t="n">
        <f aca="false">IF(G865=1,INT(ROUND((A865-Debut)*86400,0)/3600),"")</f>
        <v>104</v>
      </c>
      <c r="J865" s="36" t="n">
        <f aca="false">IF(OR(A865="",B865=""),"",ROUND((B865-A865)*86400,0))</f>
        <v>583</v>
      </c>
      <c r="K865" s="37" t="n">
        <f aca="false">IF(G865=1,IF(COUNTIFS($C:$C,C865,$G:$G,1,$A:$A,"&gt;="&amp;(A865-FenetreInterm/86400),$A:$A,"&lt;="&amp;A865)&gt;=NbInterm,1,0),"")</f>
        <v>0</v>
      </c>
      <c r="L865" s="37" t="n">
        <f aca="false">IF(G865=1,IF(B865="",0,IF(J865&lt;SeuilFugitive,1,0)),"")</f>
        <v>0</v>
      </c>
      <c r="M865" s="37" t="n">
        <f aca="false">IF(G865=1,IF(B865="",IF((Fin-A865)*24&gt;SeuilFigee,1,0),IF(J865&gt;SeuilFigee*3600,1,0)),"")</f>
        <v>0</v>
      </c>
      <c r="N865" s="36" t="n">
        <f aca="false">IF(G865=1,IF(COUNTIF(H$2:H865,H865)=1,COUNTIF($H:$H,H865),""),"")</f>
        <v>2</v>
      </c>
      <c r="O865" s="0" t="str">
        <f aca="false">IF(G865=1,IF(COUNTIF(I$2:I865,I865)=1,COUNTIF($I:$I,I865),""),"")</f>
        <v/>
      </c>
      <c r="P865" s="38" t="str">
        <f aca="false">IF(G865=1,IF(COUNTIFS(C$2:C865,C865,G$2:G865,1)=1,COUNTIFS($C:$C,C865,$G:$G,1)+ROW()/10000000,""),"")</f>
        <v/>
      </c>
      <c r="Q865" s="0" t="str">
        <f aca="false">IF(K865=1,IF(COUNTIFS(C$2:C865,C865,K$2:K865,1)=1,1,0),"")</f>
        <v/>
      </c>
      <c r="R865" s="0" t="str">
        <f aca="false">IF(M865=1,IF(COUNTIFS(C$2:C865,C865,M$2:M865,1)=1,1,0),"")</f>
        <v/>
      </c>
      <c r="S865" s="0" t="str">
        <f aca="false">IF(L865=1,IF(COUNTIFS(C$2:C865,C865,L$2:L865,1)=1,1,0),"")</f>
        <v/>
      </c>
      <c r="T865" s="38" t="n">
        <f aca="false">IF(N865="","",N865+ROW()/10000000)</f>
        <v>2.0000865</v>
      </c>
      <c r="U865" s="36" t="n">
        <f aca="false">IF(G865=1,IF(B865="",1,0),"")</f>
        <v>0</v>
      </c>
    </row>
    <row r="866" customFormat="false" ht="15" hidden="false" customHeight="false" outlineLevel="0" collapsed="false">
      <c r="A866" s="35" t="n">
        <v>46087.362349537</v>
      </c>
      <c r="B866" s="35" t="n">
        <v>46087.3661689815</v>
      </c>
      <c r="C866" s="36" t="s">
        <v>142</v>
      </c>
      <c r="D866" s="36" t="s">
        <v>143</v>
      </c>
      <c r="E866" s="36" t="s">
        <v>121</v>
      </c>
      <c r="F866" s="36" t="s">
        <v>144</v>
      </c>
      <c r="G866" s="36" t="n">
        <f aca="false">IF(A866="","",IF(AND(A866&gt;=Debut,A866&lt;Fin),1,0))</f>
        <v>1</v>
      </c>
      <c r="H866" s="36" t="n">
        <f aca="false">IF(G866=1,INT(ROUND((A866-Debut)*86400,0)/600),"")</f>
        <v>628</v>
      </c>
      <c r="I866" s="36" t="n">
        <f aca="false">IF(G866=1,INT(ROUND((A866-Debut)*86400,0)/3600),"")</f>
        <v>104</v>
      </c>
      <c r="J866" s="36" t="n">
        <f aca="false">IF(OR(A866="",B866=""),"",ROUND((B866-A866)*86400,0))</f>
        <v>330</v>
      </c>
      <c r="K866" s="37" t="n">
        <f aca="false">IF(G866=1,IF(COUNTIFS($C:$C,C866,$G:$G,1,$A:$A,"&gt;="&amp;(A866-FenetreInterm/86400),$A:$A,"&lt;="&amp;A866)&gt;=NbInterm,1,0),"")</f>
        <v>0</v>
      </c>
      <c r="L866" s="37" t="n">
        <f aca="false">IF(G866=1,IF(B866="",0,IF(J866&lt;SeuilFugitive,1,0)),"")</f>
        <v>0</v>
      </c>
      <c r="M866" s="37" t="n">
        <f aca="false">IF(G866=1,IF(B866="",IF((Fin-A866)*24&gt;SeuilFigee,1,0),IF(J866&gt;SeuilFigee*3600,1,0)),"")</f>
        <v>0</v>
      </c>
      <c r="N866" s="0" t="str">
        <f aca="false">IF(G866=1,IF(COUNTIF(H$2:H866,H866)=1,COUNTIF($H:$H,H866),""),"")</f>
        <v/>
      </c>
      <c r="O866" s="0" t="str">
        <f aca="false">IF(G866=1,IF(COUNTIF(I$2:I866,I866)=1,COUNTIF($I:$I,I866),""),"")</f>
        <v/>
      </c>
      <c r="P866" s="38" t="str">
        <f aca="false">IF(G866=1,IF(COUNTIFS(C$2:C866,C866,G$2:G866,1)=1,COUNTIFS($C:$C,C866,$G:$G,1)+ROW()/10000000,""),"")</f>
        <v/>
      </c>
      <c r="Q866" s="0" t="str">
        <f aca="false">IF(K866=1,IF(COUNTIFS(C$2:C866,C866,K$2:K866,1)=1,1,0),"")</f>
        <v/>
      </c>
      <c r="R866" s="0" t="str">
        <f aca="false">IF(M866=1,IF(COUNTIFS(C$2:C866,C866,M$2:M866,1)=1,1,0),"")</f>
        <v/>
      </c>
      <c r="S866" s="0" t="str">
        <f aca="false">IF(L866=1,IF(COUNTIFS(C$2:C866,C866,L$2:L866,1)=1,1,0),"")</f>
        <v/>
      </c>
      <c r="T866" s="38" t="str">
        <f aca="false">IF(N866="","",N866+ROW()/10000000)</f>
        <v/>
      </c>
      <c r="U866" s="36" t="n">
        <f aca="false">IF(G866=1,IF(B866="",1,0),"")</f>
        <v>0</v>
      </c>
    </row>
    <row r="867" customFormat="false" ht="15" hidden="false" customHeight="false" outlineLevel="0" collapsed="false">
      <c r="A867" s="35" t="n">
        <v>46087.3696064815</v>
      </c>
      <c r="B867" s="35" t="n">
        <v>46087.3764467593</v>
      </c>
      <c r="C867" s="36" t="s">
        <v>153</v>
      </c>
      <c r="D867" s="36" t="s">
        <v>154</v>
      </c>
      <c r="E867" s="36" t="s">
        <v>121</v>
      </c>
      <c r="F867" s="36" t="s">
        <v>144</v>
      </c>
      <c r="G867" s="36" t="n">
        <f aca="false">IF(A867="","",IF(AND(A867&gt;=Debut,A867&lt;Fin),1,0))</f>
        <v>1</v>
      </c>
      <c r="H867" s="36" t="n">
        <f aca="false">IF(G867=1,INT(ROUND((A867-Debut)*86400,0)/600),"")</f>
        <v>629</v>
      </c>
      <c r="I867" s="36" t="n">
        <f aca="false">IF(G867=1,INT(ROUND((A867-Debut)*86400,0)/3600),"")</f>
        <v>104</v>
      </c>
      <c r="J867" s="36" t="n">
        <f aca="false">IF(OR(A867="",B867=""),"",ROUND((B867-A867)*86400,0))</f>
        <v>591</v>
      </c>
      <c r="K867" s="37" t="n">
        <f aca="false">IF(G867=1,IF(COUNTIFS($C:$C,C867,$G:$G,1,$A:$A,"&gt;="&amp;(A867-FenetreInterm/86400),$A:$A,"&lt;="&amp;A867)&gt;=NbInterm,1,0),"")</f>
        <v>0</v>
      </c>
      <c r="L867" s="37" t="n">
        <f aca="false">IF(G867=1,IF(B867="",0,IF(J867&lt;SeuilFugitive,1,0)),"")</f>
        <v>0</v>
      </c>
      <c r="M867" s="37" t="n">
        <f aca="false">IF(G867=1,IF(B867="",IF((Fin-A867)*24&gt;SeuilFigee,1,0),IF(J867&gt;SeuilFigee*3600,1,0)),"")</f>
        <v>0</v>
      </c>
      <c r="N867" s="36" t="n">
        <f aca="false">IF(G867=1,IF(COUNTIF(H$2:H867,H867)=1,COUNTIF($H:$H,H867),""),"")</f>
        <v>6</v>
      </c>
      <c r="O867" s="0" t="str">
        <f aca="false">IF(G867=1,IF(COUNTIF(I$2:I867,I867)=1,COUNTIF($I:$I,I867),""),"")</f>
        <v/>
      </c>
      <c r="P867" s="38" t="str">
        <f aca="false">IF(G867=1,IF(COUNTIFS(C$2:C867,C867,G$2:G867,1)=1,COUNTIFS($C:$C,C867,$G:$G,1)+ROW()/10000000,""),"")</f>
        <v/>
      </c>
      <c r="Q867" s="0" t="str">
        <f aca="false">IF(K867=1,IF(COUNTIFS(C$2:C867,C867,K$2:K867,1)=1,1,0),"")</f>
        <v/>
      </c>
      <c r="R867" s="0" t="str">
        <f aca="false">IF(M867=1,IF(COUNTIFS(C$2:C867,C867,M$2:M867,1)=1,1,0),"")</f>
        <v/>
      </c>
      <c r="S867" s="0" t="str">
        <f aca="false">IF(L867=1,IF(COUNTIFS(C$2:C867,C867,L$2:L867,1)=1,1,0),"")</f>
        <v/>
      </c>
      <c r="T867" s="38" t="n">
        <f aca="false">IF(N867="","",N867+ROW()/10000000)</f>
        <v>6.0000867</v>
      </c>
      <c r="U867" s="36" t="n">
        <f aca="false">IF(G867=1,IF(B867="",1,0),"")</f>
        <v>0</v>
      </c>
    </row>
    <row r="868" customFormat="false" ht="15" hidden="false" customHeight="false" outlineLevel="0" collapsed="false">
      <c r="A868" s="35" t="n">
        <v>46087.371400463</v>
      </c>
      <c r="B868" s="35" t="n">
        <v>46087.374837963</v>
      </c>
      <c r="C868" s="36" t="s">
        <v>138</v>
      </c>
      <c r="D868" s="36" t="s">
        <v>139</v>
      </c>
      <c r="E868" s="36" t="s">
        <v>128</v>
      </c>
      <c r="F868" s="36" t="s">
        <v>118</v>
      </c>
      <c r="G868" s="36" t="n">
        <f aca="false">IF(A868="","",IF(AND(A868&gt;=Debut,A868&lt;Fin),1,0))</f>
        <v>1</v>
      </c>
      <c r="H868" s="36" t="n">
        <f aca="false">IF(G868=1,INT(ROUND((A868-Debut)*86400,0)/600),"")</f>
        <v>629</v>
      </c>
      <c r="I868" s="36" t="n">
        <f aca="false">IF(G868=1,INT(ROUND((A868-Debut)*86400,0)/3600),"")</f>
        <v>104</v>
      </c>
      <c r="J868" s="36" t="n">
        <f aca="false">IF(OR(A868="",B868=""),"",ROUND((B868-A868)*86400,0))</f>
        <v>297</v>
      </c>
      <c r="K868" s="37" t="n">
        <f aca="false">IF(G868=1,IF(COUNTIFS($C:$C,C868,$G:$G,1,$A:$A,"&gt;="&amp;(A868-FenetreInterm/86400),$A:$A,"&lt;="&amp;A868)&gt;=NbInterm,1,0),"")</f>
        <v>0</v>
      </c>
      <c r="L868" s="37" t="n">
        <f aca="false">IF(G868=1,IF(B868="",0,IF(J868&lt;SeuilFugitive,1,0)),"")</f>
        <v>0</v>
      </c>
      <c r="M868" s="37" t="n">
        <f aca="false">IF(G868=1,IF(B868="",IF((Fin-A868)*24&gt;SeuilFigee,1,0),IF(J868&gt;SeuilFigee*3600,1,0)),"")</f>
        <v>0</v>
      </c>
      <c r="N868" s="0" t="str">
        <f aca="false">IF(G868=1,IF(COUNTIF(H$2:H868,H868)=1,COUNTIF($H:$H,H868),""),"")</f>
        <v/>
      </c>
      <c r="O868" s="0" t="str">
        <f aca="false">IF(G868=1,IF(COUNTIF(I$2:I868,I868)=1,COUNTIF($I:$I,I868),""),"")</f>
        <v/>
      </c>
      <c r="P868" s="38" t="str">
        <f aca="false">IF(G868=1,IF(COUNTIFS(C$2:C868,C868,G$2:G868,1)=1,COUNTIFS($C:$C,C868,$G:$G,1)+ROW()/10000000,""),"")</f>
        <v/>
      </c>
      <c r="Q868" s="0" t="str">
        <f aca="false">IF(K868=1,IF(COUNTIFS(C$2:C868,C868,K$2:K868,1)=1,1,0),"")</f>
        <v/>
      </c>
      <c r="R868" s="0" t="str">
        <f aca="false">IF(M868=1,IF(COUNTIFS(C$2:C868,C868,M$2:M868,1)=1,1,0),"")</f>
        <v/>
      </c>
      <c r="S868" s="0" t="str">
        <f aca="false">IF(L868=1,IF(COUNTIFS(C$2:C868,C868,L$2:L868,1)=1,1,0),"")</f>
        <v/>
      </c>
      <c r="T868" s="38" t="str">
        <f aca="false">IF(N868="","",N868+ROW()/10000000)</f>
        <v/>
      </c>
      <c r="U868" s="36" t="n">
        <f aca="false">IF(G868=1,IF(B868="",1,0),"")</f>
        <v>0</v>
      </c>
    </row>
    <row r="869" customFormat="false" ht="15" hidden="false" customHeight="false" outlineLevel="0" collapsed="false">
      <c r="A869" s="35" t="n">
        <v>46087.3720486111</v>
      </c>
      <c r="B869" s="35" t="n">
        <v>46087.3722106482</v>
      </c>
      <c r="C869" s="36" t="s">
        <v>115</v>
      </c>
      <c r="D869" s="36" t="s">
        <v>116</v>
      </c>
      <c r="E869" s="36" t="s">
        <v>117</v>
      </c>
      <c r="F869" s="36" t="s">
        <v>118</v>
      </c>
      <c r="G869" s="36" t="n">
        <f aca="false">IF(A869="","",IF(AND(A869&gt;=Debut,A869&lt;Fin),1,0))</f>
        <v>1</v>
      </c>
      <c r="H869" s="36" t="n">
        <f aca="false">IF(G869=1,INT(ROUND((A869-Debut)*86400,0)/600),"")</f>
        <v>629</v>
      </c>
      <c r="I869" s="36" t="n">
        <f aca="false">IF(G869=1,INT(ROUND((A869-Debut)*86400,0)/3600),"")</f>
        <v>104</v>
      </c>
      <c r="J869" s="36" t="n">
        <f aca="false">IF(OR(A869="",B869=""),"",ROUND((B869-A869)*86400,0))</f>
        <v>14</v>
      </c>
      <c r="K869" s="37" t="n">
        <f aca="false">IF(G869=1,IF(COUNTIFS($C:$C,C869,$G:$G,1,$A:$A,"&gt;="&amp;(A869-FenetreInterm/86400),$A:$A,"&lt;="&amp;A869)&gt;=NbInterm,1,0),"")</f>
        <v>0</v>
      </c>
      <c r="L869" s="37" t="n">
        <f aca="false">IF(G869=1,IF(B869="",0,IF(J869&lt;SeuilFugitive,1,0)),"")</f>
        <v>0</v>
      </c>
      <c r="M869" s="37" t="n">
        <f aca="false">IF(G869=1,IF(B869="",IF((Fin-A869)*24&gt;SeuilFigee,1,0),IF(J869&gt;SeuilFigee*3600,1,0)),"")</f>
        <v>0</v>
      </c>
      <c r="N869" s="0" t="str">
        <f aca="false">IF(G869=1,IF(COUNTIF(H$2:H869,H869)=1,COUNTIF($H:$H,H869),""),"")</f>
        <v/>
      </c>
      <c r="O869" s="0" t="str">
        <f aca="false">IF(G869=1,IF(COUNTIF(I$2:I869,I869)=1,COUNTIF($I:$I,I869),""),"")</f>
        <v/>
      </c>
      <c r="P869" s="38" t="str">
        <f aca="false">IF(G869=1,IF(COUNTIFS(C$2:C869,C869,G$2:G869,1)=1,COUNTIFS($C:$C,C869,$G:$G,1)+ROW()/10000000,""),"")</f>
        <v/>
      </c>
      <c r="Q869" s="0" t="str">
        <f aca="false">IF(K869=1,IF(COUNTIFS(C$2:C869,C869,K$2:K869,1)=1,1,0),"")</f>
        <v/>
      </c>
      <c r="R869" s="0" t="str">
        <f aca="false">IF(M869=1,IF(COUNTIFS(C$2:C869,C869,M$2:M869,1)=1,1,0),"")</f>
        <v/>
      </c>
      <c r="S869" s="0" t="str">
        <f aca="false">IF(L869=1,IF(COUNTIFS(C$2:C869,C869,L$2:L869,1)=1,1,0),"")</f>
        <v/>
      </c>
      <c r="T869" s="38" t="str">
        <f aca="false">IF(N869="","",N869+ROW()/10000000)</f>
        <v/>
      </c>
      <c r="U869" s="36" t="n">
        <f aca="false">IF(G869=1,IF(B869="",1,0),"")</f>
        <v>0</v>
      </c>
    </row>
    <row r="870" customFormat="false" ht="15" hidden="false" customHeight="false" outlineLevel="0" collapsed="false">
      <c r="A870" s="35" t="n">
        <v>46087.3721875</v>
      </c>
      <c r="B870" s="35" t="n">
        <v>46087.3722800926</v>
      </c>
      <c r="C870" s="36" t="s">
        <v>115</v>
      </c>
      <c r="D870" s="36" t="s">
        <v>116</v>
      </c>
      <c r="E870" s="36" t="s">
        <v>117</v>
      </c>
      <c r="F870" s="36" t="s">
        <v>118</v>
      </c>
      <c r="G870" s="36" t="n">
        <f aca="false">IF(A870="","",IF(AND(A870&gt;=Debut,A870&lt;Fin),1,0))</f>
        <v>1</v>
      </c>
      <c r="H870" s="36" t="n">
        <f aca="false">IF(G870=1,INT(ROUND((A870-Debut)*86400,0)/600),"")</f>
        <v>629</v>
      </c>
      <c r="I870" s="36" t="n">
        <f aca="false">IF(G870=1,INT(ROUND((A870-Debut)*86400,0)/3600),"")</f>
        <v>104</v>
      </c>
      <c r="J870" s="36" t="n">
        <f aca="false">IF(OR(A870="",B870=""),"",ROUND((B870-A870)*86400,0))</f>
        <v>8</v>
      </c>
      <c r="K870" s="37" t="n">
        <f aca="false">IF(G870=1,IF(COUNTIFS($C:$C,C870,$G:$G,1,$A:$A,"&gt;="&amp;(A870-FenetreInterm/86400),$A:$A,"&lt;="&amp;A870)&gt;=NbInterm,1,0),"")</f>
        <v>0</v>
      </c>
      <c r="L870" s="37" t="n">
        <f aca="false">IF(G870=1,IF(B870="",0,IF(J870&lt;SeuilFugitive,1,0)),"")</f>
        <v>0</v>
      </c>
      <c r="M870" s="37" t="n">
        <f aca="false">IF(G870=1,IF(B870="",IF((Fin-A870)*24&gt;SeuilFigee,1,0),IF(J870&gt;SeuilFigee*3600,1,0)),"")</f>
        <v>0</v>
      </c>
      <c r="N870" s="0" t="str">
        <f aca="false">IF(G870=1,IF(COUNTIF(H$2:H870,H870)=1,COUNTIF($H:$H,H870),""),"")</f>
        <v/>
      </c>
      <c r="O870" s="0" t="str">
        <f aca="false">IF(G870=1,IF(COUNTIF(I$2:I870,I870)=1,COUNTIF($I:$I,I870),""),"")</f>
        <v/>
      </c>
      <c r="P870" s="38" t="str">
        <f aca="false">IF(G870=1,IF(COUNTIFS(C$2:C870,C870,G$2:G870,1)=1,COUNTIFS($C:$C,C870,$G:$G,1)+ROW()/10000000,""),"")</f>
        <v/>
      </c>
      <c r="Q870" s="0" t="str">
        <f aca="false">IF(K870=1,IF(COUNTIFS(C$2:C870,C870,K$2:K870,1)=1,1,0),"")</f>
        <v/>
      </c>
      <c r="R870" s="0" t="str">
        <f aca="false">IF(M870=1,IF(COUNTIFS(C$2:C870,C870,M$2:M870,1)=1,1,0),"")</f>
        <v/>
      </c>
      <c r="S870" s="0" t="str">
        <f aca="false">IF(L870=1,IF(COUNTIFS(C$2:C870,C870,L$2:L870,1)=1,1,0),"")</f>
        <v/>
      </c>
      <c r="T870" s="38" t="str">
        <f aca="false">IF(N870="","",N870+ROW()/10000000)</f>
        <v/>
      </c>
      <c r="U870" s="36" t="n">
        <f aca="false">IF(G870=1,IF(B870="",1,0),"")</f>
        <v>0</v>
      </c>
    </row>
    <row r="871" customFormat="false" ht="15" hidden="false" customHeight="false" outlineLevel="0" collapsed="false">
      <c r="A871" s="35" t="n">
        <v>46087.3722800926</v>
      </c>
      <c r="B871" s="35" t="n">
        <v>46087.3725</v>
      </c>
      <c r="C871" s="36" t="s">
        <v>115</v>
      </c>
      <c r="D871" s="36" t="s">
        <v>116</v>
      </c>
      <c r="E871" s="36" t="s">
        <v>117</v>
      </c>
      <c r="F871" s="36" t="s">
        <v>118</v>
      </c>
      <c r="G871" s="36" t="n">
        <f aca="false">IF(A871="","",IF(AND(A871&gt;=Debut,A871&lt;Fin),1,0))</f>
        <v>1</v>
      </c>
      <c r="H871" s="36" t="n">
        <f aca="false">IF(G871=1,INT(ROUND((A871-Debut)*86400,0)/600),"")</f>
        <v>629</v>
      </c>
      <c r="I871" s="36" t="n">
        <f aca="false">IF(G871=1,INT(ROUND((A871-Debut)*86400,0)/3600),"")</f>
        <v>104</v>
      </c>
      <c r="J871" s="36" t="n">
        <f aca="false">IF(OR(A871="",B871=""),"",ROUND((B871-A871)*86400,0))</f>
        <v>19</v>
      </c>
      <c r="K871" s="37" t="n">
        <f aca="false">IF(G871=1,IF(COUNTIFS($C:$C,C871,$G:$G,1,$A:$A,"&gt;="&amp;(A871-FenetreInterm/86400),$A:$A,"&lt;="&amp;A871)&gt;=NbInterm,1,0),"")</f>
        <v>1</v>
      </c>
      <c r="L871" s="37" t="n">
        <f aca="false">IF(G871=1,IF(B871="",0,IF(J871&lt;SeuilFugitive,1,0)),"")</f>
        <v>0</v>
      </c>
      <c r="M871" s="37" t="n">
        <f aca="false">IF(G871=1,IF(B871="",IF((Fin-A871)*24&gt;SeuilFigee,1,0),IF(J871&gt;SeuilFigee*3600,1,0)),"")</f>
        <v>0</v>
      </c>
      <c r="N871" s="0" t="str">
        <f aca="false">IF(G871=1,IF(COUNTIF(H$2:H871,H871)=1,COUNTIF($H:$H,H871),""),"")</f>
        <v/>
      </c>
      <c r="O871" s="0" t="str">
        <f aca="false">IF(G871=1,IF(COUNTIF(I$2:I871,I871)=1,COUNTIF($I:$I,I871),""),"")</f>
        <v/>
      </c>
      <c r="P871" s="38" t="str">
        <f aca="false">IF(G871=1,IF(COUNTIFS(C$2:C871,C871,G$2:G871,1)=1,COUNTIFS($C:$C,C871,$G:$G,1)+ROW()/10000000,""),"")</f>
        <v/>
      </c>
      <c r="Q871" s="36" t="n">
        <f aca="false">IF(K871=1,IF(COUNTIFS(C$2:C871,C871,K$2:K871,1)=1,1,0),"")</f>
        <v>0</v>
      </c>
      <c r="R871" s="0" t="str">
        <f aca="false">IF(M871=1,IF(COUNTIFS(C$2:C871,C871,M$2:M871,1)=1,1,0),"")</f>
        <v/>
      </c>
      <c r="S871" s="0" t="str">
        <f aca="false">IF(L871=1,IF(COUNTIFS(C$2:C871,C871,L$2:L871,1)=1,1,0),"")</f>
        <v/>
      </c>
      <c r="T871" s="38" t="str">
        <f aca="false">IF(N871="","",N871+ROW()/10000000)</f>
        <v/>
      </c>
      <c r="U871" s="36" t="n">
        <f aca="false">IF(G871=1,IF(B871="",1,0),"")</f>
        <v>0</v>
      </c>
    </row>
    <row r="872" customFormat="false" ht="15" hidden="false" customHeight="false" outlineLevel="0" collapsed="false">
      <c r="A872" s="35" t="n">
        <v>46087.3725231482</v>
      </c>
      <c r="B872" s="35" t="n">
        <v>46087.3727546296</v>
      </c>
      <c r="C872" s="36" t="s">
        <v>115</v>
      </c>
      <c r="D872" s="36" t="s">
        <v>116</v>
      </c>
      <c r="E872" s="36" t="s">
        <v>117</v>
      </c>
      <c r="F872" s="36" t="s">
        <v>118</v>
      </c>
      <c r="G872" s="36" t="n">
        <f aca="false">IF(A872="","",IF(AND(A872&gt;=Debut,A872&lt;Fin),1,0))</f>
        <v>1</v>
      </c>
      <c r="H872" s="36" t="n">
        <f aca="false">IF(G872=1,INT(ROUND((A872-Debut)*86400,0)/600),"")</f>
        <v>629</v>
      </c>
      <c r="I872" s="36" t="n">
        <f aca="false">IF(G872=1,INT(ROUND((A872-Debut)*86400,0)/3600),"")</f>
        <v>104</v>
      </c>
      <c r="J872" s="36" t="n">
        <f aca="false">IF(OR(A872="",B872=""),"",ROUND((B872-A872)*86400,0))</f>
        <v>20</v>
      </c>
      <c r="K872" s="37" t="n">
        <f aca="false">IF(G872=1,IF(COUNTIFS($C:$C,C872,$G:$G,1,$A:$A,"&gt;="&amp;(A872-FenetreInterm/86400),$A:$A,"&lt;="&amp;A872)&gt;=NbInterm,1,0),"")</f>
        <v>1</v>
      </c>
      <c r="L872" s="37" t="n">
        <f aca="false">IF(G872=1,IF(B872="",0,IF(J872&lt;SeuilFugitive,1,0)),"")</f>
        <v>0</v>
      </c>
      <c r="M872" s="37" t="n">
        <f aca="false">IF(G872=1,IF(B872="",IF((Fin-A872)*24&gt;SeuilFigee,1,0),IF(J872&gt;SeuilFigee*3600,1,0)),"")</f>
        <v>0</v>
      </c>
      <c r="N872" s="0" t="str">
        <f aca="false">IF(G872=1,IF(COUNTIF(H$2:H872,H872)=1,COUNTIF($H:$H,H872),""),"")</f>
        <v/>
      </c>
      <c r="O872" s="0" t="str">
        <f aca="false">IF(G872=1,IF(COUNTIF(I$2:I872,I872)=1,COUNTIF($I:$I,I872),""),"")</f>
        <v/>
      </c>
      <c r="P872" s="38" t="str">
        <f aca="false">IF(G872=1,IF(COUNTIFS(C$2:C872,C872,G$2:G872,1)=1,COUNTIFS($C:$C,C872,$G:$G,1)+ROW()/10000000,""),"")</f>
        <v/>
      </c>
      <c r="Q872" s="36" t="n">
        <f aca="false">IF(K872=1,IF(COUNTIFS(C$2:C872,C872,K$2:K872,1)=1,1,0),"")</f>
        <v>0</v>
      </c>
      <c r="R872" s="0" t="str">
        <f aca="false">IF(M872=1,IF(COUNTIFS(C$2:C872,C872,M$2:M872,1)=1,1,0),"")</f>
        <v/>
      </c>
      <c r="S872" s="0" t="str">
        <f aca="false">IF(L872=1,IF(COUNTIFS(C$2:C872,C872,L$2:L872,1)=1,1,0),"")</f>
        <v/>
      </c>
      <c r="T872" s="38" t="str">
        <f aca="false">IF(N872="","",N872+ROW()/10000000)</f>
        <v/>
      </c>
      <c r="U872" s="36" t="n">
        <f aca="false">IF(G872=1,IF(B872="",1,0),"")</f>
        <v>0</v>
      </c>
    </row>
    <row r="873" customFormat="false" ht="15" hidden="false" customHeight="false" outlineLevel="0" collapsed="false">
      <c r="A873" s="35" t="n">
        <v>46087.3766666667</v>
      </c>
      <c r="B873" s="35" t="n">
        <v>46087.3774884259</v>
      </c>
      <c r="C873" s="36" t="s">
        <v>136</v>
      </c>
      <c r="D873" s="36" t="s">
        <v>137</v>
      </c>
      <c r="E873" s="36" t="s">
        <v>121</v>
      </c>
      <c r="F873" s="36" t="s">
        <v>125</v>
      </c>
      <c r="G873" s="36" t="n">
        <f aca="false">IF(A873="","",IF(AND(A873&gt;=Debut,A873&lt;Fin),1,0))</f>
        <v>1</v>
      </c>
      <c r="H873" s="36" t="n">
        <f aca="false">IF(G873=1,INT(ROUND((A873-Debut)*86400,0)/600),"")</f>
        <v>630</v>
      </c>
      <c r="I873" s="36" t="n">
        <f aca="false">IF(G873=1,INT(ROUND((A873-Debut)*86400,0)/3600),"")</f>
        <v>105</v>
      </c>
      <c r="J873" s="36" t="n">
        <f aca="false">IF(OR(A873="",B873=""),"",ROUND((B873-A873)*86400,0))</f>
        <v>71</v>
      </c>
      <c r="K873" s="37" t="n">
        <f aca="false">IF(G873=1,IF(COUNTIFS($C:$C,C873,$G:$G,1,$A:$A,"&gt;="&amp;(A873-FenetreInterm/86400),$A:$A,"&lt;="&amp;A873)&gt;=NbInterm,1,0),"")</f>
        <v>0</v>
      </c>
      <c r="L873" s="37" t="n">
        <f aca="false">IF(G873=1,IF(B873="",0,IF(J873&lt;SeuilFugitive,1,0)),"")</f>
        <v>0</v>
      </c>
      <c r="M873" s="37" t="n">
        <f aca="false">IF(G873=1,IF(B873="",IF((Fin-A873)*24&gt;SeuilFigee,1,0),IF(J873&gt;SeuilFigee*3600,1,0)),"")</f>
        <v>0</v>
      </c>
      <c r="N873" s="36" t="n">
        <f aca="false">IF(G873=1,IF(COUNTIF(H$2:H873,H873)=1,COUNTIF($H:$H,H873),""),"")</f>
        <v>8</v>
      </c>
      <c r="O873" s="36" t="n">
        <f aca="false">IF(G873=1,IF(COUNTIF(I$2:I873,I873)=1,COUNTIF($I:$I,I873),""),"")</f>
        <v>15</v>
      </c>
      <c r="P873" s="38" t="str">
        <f aca="false">IF(G873=1,IF(COUNTIFS(C$2:C873,C873,G$2:G873,1)=1,COUNTIFS($C:$C,C873,$G:$G,1)+ROW()/10000000,""),"")</f>
        <v/>
      </c>
      <c r="Q873" s="0" t="str">
        <f aca="false">IF(K873=1,IF(COUNTIFS(C$2:C873,C873,K$2:K873,1)=1,1,0),"")</f>
        <v/>
      </c>
      <c r="R873" s="0" t="str">
        <f aca="false">IF(M873=1,IF(COUNTIFS(C$2:C873,C873,M$2:M873,1)=1,1,0),"")</f>
        <v/>
      </c>
      <c r="S873" s="0" t="str">
        <f aca="false">IF(L873=1,IF(COUNTIFS(C$2:C873,C873,L$2:L873,1)=1,1,0),"")</f>
        <v/>
      </c>
      <c r="T873" s="38" t="n">
        <f aca="false">IF(N873="","",N873+ROW()/10000000)</f>
        <v>8.0000873</v>
      </c>
      <c r="U873" s="36" t="n">
        <f aca="false">IF(G873=1,IF(B873="",1,0),"")</f>
        <v>0</v>
      </c>
    </row>
    <row r="874" customFormat="false" ht="15" hidden="false" customHeight="false" outlineLevel="0" collapsed="false">
      <c r="A874" s="35" t="n">
        <v>46087.3767824074</v>
      </c>
      <c r="B874" s="35" t="n">
        <v>46087.3810648148</v>
      </c>
      <c r="C874" s="36" t="s">
        <v>153</v>
      </c>
      <c r="D874" s="36" t="s">
        <v>154</v>
      </c>
      <c r="E874" s="36" t="s">
        <v>121</v>
      </c>
      <c r="F874" s="36" t="s">
        <v>144</v>
      </c>
      <c r="G874" s="36" t="n">
        <f aca="false">IF(A874="","",IF(AND(A874&gt;=Debut,A874&lt;Fin),1,0))</f>
        <v>1</v>
      </c>
      <c r="H874" s="36" t="n">
        <f aca="false">IF(G874=1,INT(ROUND((A874-Debut)*86400,0)/600),"")</f>
        <v>630</v>
      </c>
      <c r="I874" s="36" t="n">
        <f aca="false">IF(G874=1,INT(ROUND((A874-Debut)*86400,0)/3600),"")</f>
        <v>105</v>
      </c>
      <c r="J874" s="36" t="n">
        <f aca="false">IF(OR(A874="",B874=""),"",ROUND((B874-A874)*86400,0))</f>
        <v>370</v>
      </c>
      <c r="K874" s="37" t="n">
        <f aca="false">IF(G874=1,IF(COUNTIFS($C:$C,C874,$G:$G,1,$A:$A,"&gt;="&amp;(A874-FenetreInterm/86400),$A:$A,"&lt;="&amp;A874)&gt;=NbInterm,1,0),"")</f>
        <v>0</v>
      </c>
      <c r="L874" s="37" t="n">
        <f aca="false">IF(G874=1,IF(B874="",0,IF(J874&lt;SeuilFugitive,1,0)),"")</f>
        <v>0</v>
      </c>
      <c r="M874" s="37" t="n">
        <f aca="false">IF(G874=1,IF(B874="",IF((Fin-A874)*24&gt;SeuilFigee,1,0),IF(J874&gt;SeuilFigee*3600,1,0)),"")</f>
        <v>0</v>
      </c>
      <c r="N874" s="0" t="str">
        <f aca="false">IF(G874=1,IF(COUNTIF(H$2:H874,H874)=1,COUNTIF($H:$H,H874),""),"")</f>
        <v/>
      </c>
      <c r="O874" s="0" t="str">
        <f aca="false">IF(G874=1,IF(COUNTIF(I$2:I874,I874)=1,COUNTIF($I:$I,I874),""),"")</f>
        <v/>
      </c>
      <c r="P874" s="38" t="str">
        <f aca="false">IF(G874=1,IF(COUNTIFS(C$2:C874,C874,G$2:G874,1)=1,COUNTIFS($C:$C,C874,$G:$G,1)+ROW()/10000000,""),"")</f>
        <v/>
      </c>
      <c r="Q874" s="0" t="str">
        <f aca="false">IF(K874=1,IF(COUNTIFS(C$2:C874,C874,K$2:K874,1)=1,1,0),"")</f>
        <v/>
      </c>
      <c r="R874" s="0" t="str">
        <f aca="false">IF(M874=1,IF(COUNTIFS(C$2:C874,C874,M$2:M874,1)=1,1,0),"")</f>
        <v/>
      </c>
      <c r="S874" s="0" t="str">
        <f aca="false">IF(L874=1,IF(COUNTIFS(C$2:C874,C874,L$2:L874,1)=1,1,0),"")</f>
        <v/>
      </c>
      <c r="T874" s="38" t="str">
        <f aca="false">IF(N874="","",N874+ROW()/10000000)</f>
        <v/>
      </c>
      <c r="U874" s="36" t="n">
        <f aca="false">IF(G874=1,IF(B874="",1,0),"")</f>
        <v>0</v>
      </c>
    </row>
    <row r="875" customFormat="false" ht="15" hidden="false" customHeight="false" outlineLevel="0" collapsed="false">
      <c r="A875" s="35" t="n">
        <v>46087.379224537</v>
      </c>
      <c r="B875" s="35" t="n">
        <v>46087.3795023148</v>
      </c>
      <c r="C875" s="36" t="s">
        <v>115</v>
      </c>
      <c r="D875" s="36" t="s">
        <v>116</v>
      </c>
      <c r="E875" s="36" t="s">
        <v>117</v>
      </c>
      <c r="F875" s="36" t="s">
        <v>118</v>
      </c>
      <c r="G875" s="36" t="n">
        <f aca="false">IF(A875="","",IF(AND(A875&gt;=Debut,A875&lt;Fin),1,0))</f>
        <v>1</v>
      </c>
      <c r="H875" s="36" t="n">
        <f aca="false">IF(G875=1,INT(ROUND((A875-Debut)*86400,0)/600),"")</f>
        <v>630</v>
      </c>
      <c r="I875" s="36" t="n">
        <f aca="false">IF(G875=1,INT(ROUND((A875-Debut)*86400,0)/3600),"")</f>
        <v>105</v>
      </c>
      <c r="J875" s="36" t="n">
        <f aca="false">IF(OR(A875="",B875=""),"",ROUND((B875-A875)*86400,0))</f>
        <v>24</v>
      </c>
      <c r="K875" s="37" t="n">
        <f aca="false">IF(G875=1,IF(COUNTIFS($C:$C,C875,$G:$G,1,$A:$A,"&gt;="&amp;(A875-FenetreInterm/86400),$A:$A,"&lt;="&amp;A875)&gt;=NbInterm,1,0),"")</f>
        <v>0</v>
      </c>
      <c r="L875" s="37" t="n">
        <f aca="false">IF(G875=1,IF(B875="",0,IF(J875&lt;SeuilFugitive,1,0)),"")</f>
        <v>0</v>
      </c>
      <c r="M875" s="37" t="n">
        <f aca="false">IF(G875=1,IF(B875="",IF((Fin-A875)*24&gt;SeuilFigee,1,0),IF(J875&gt;SeuilFigee*3600,1,0)),"")</f>
        <v>0</v>
      </c>
      <c r="N875" s="0" t="str">
        <f aca="false">IF(G875=1,IF(COUNTIF(H$2:H875,H875)=1,COUNTIF($H:$H,H875),""),"")</f>
        <v/>
      </c>
      <c r="O875" s="0" t="str">
        <f aca="false">IF(G875=1,IF(COUNTIF(I$2:I875,I875)=1,COUNTIF($I:$I,I875),""),"")</f>
        <v/>
      </c>
      <c r="P875" s="38" t="str">
        <f aca="false">IF(G875=1,IF(COUNTIFS(C$2:C875,C875,G$2:G875,1)=1,COUNTIFS($C:$C,C875,$G:$G,1)+ROW()/10000000,""),"")</f>
        <v/>
      </c>
      <c r="Q875" s="0" t="str">
        <f aca="false">IF(K875=1,IF(COUNTIFS(C$2:C875,C875,K$2:K875,1)=1,1,0),"")</f>
        <v/>
      </c>
      <c r="R875" s="0" t="str">
        <f aca="false">IF(M875=1,IF(COUNTIFS(C$2:C875,C875,M$2:M875,1)=1,1,0),"")</f>
        <v/>
      </c>
      <c r="S875" s="0" t="str">
        <f aca="false">IF(L875=1,IF(COUNTIFS(C$2:C875,C875,L$2:L875,1)=1,1,0),"")</f>
        <v/>
      </c>
      <c r="T875" s="38" t="str">
        <f aca="false">IF(N875="","",N875+ROW()/10000000)</f>
        <v/>
      </c>
      <c r="U875" s="36" t="n">
        <f aca="false">IF(G875=1,IF(B875="",1,0),"")</f>
        <v>0</v>
      </c>
    </row>
    <row r="876" customFormat="false" ht="15" hidden="false" customHeight="false" outlineLevel="0" collapsed="false">
      <c r="A876" s="35" t="n">
        <v>46087.3794328704</v>
      </c>
      <c r="B876" s="35" t="n">
        <v>46087.3796875</v>
      </c>
      <c r="C876" s="36" t="s">
        <v>115</v>
      </c>
      <c r="D876" s="36" t="s">
        <v>116</v>
      </c>
      <c r="E876" s="36" t="s">
        <v>117</v>
      </c>
      <c r="F876" s="36" t="s">
        <v>118</v>
      </c>
      <c r="G876" s="36" t="n">
        <f aca="false">IF(A876="","",IF(AND(A876&gt;=Debut,A876&lt;Fin),1,0))</f>
        <v>1</v>
      </c>
      <c r="H876" s="36" t="n">
        <f aca="false">IF(G876=1,INT(ROUND((A876-Debut)*86400,0)/600),"")</f>
        <v>630</v>
      </c>
      <c r="I876" s="36" t="n">
        <f aca="false">IF(G876=1,INT(ROUND((A876-Debut)*86400,0)/3600),"")</f>
        <v>105</v>
      </c>
      <c r="J876" s="36" t="n">
        <f aca="false">IF(OR(A876="",B876=""),"",ROUND((B876-A876)*86400,0))</f>
        <v>22</v>
      </c>
      <c r="K876" s="37" t="n">
        <f aca="false">IF(G876=1,IF(COUNTIFS($C:$C,C876,$G:$G,1,$A:$A,"&gt;="&amp;(A876-FenetreInterm/86400),$A:$A,"&lt;="&amp;A876)&gt;=NbInterm,1,0),"")</f>
        <v>0</v>
      </c>
      <c r="L876" s="37" t="n">
        <f aca="false">IF(G876=1,IF(B876="",0,IF(J876&lt;SeuilFugitive,1,0)),"")</f>
        <v>0</v>
      </c>
      <c r="M876" s="37" t="n">
        <f aca="false">IF(G876=1,IF(B876="",IF((Fin-A876)*24&gt;SeuilFigee,1,0),IF(J876&gt;SeuilFigee*3600,1,0)),"")</f>
        <v>0</v>
      </c>
      <c r="N876" s="0" t="str">
        <f aca="false">IF(G876=1,IF(COUNTIF(H$2:H876,H876)=1,COUNTIF($H:$H,H876),""),"")</f>
        <v/>
      </c>
      <c r="O876" s="0" t="str">
        <f aca="false">IF(G876=1,IF(COUNTIF(I$2:I876,I876)=1,COUNTIF($I:$I,I876),""),"")</f>
        <v/>
      </c>
      <c r="P876" s="38" t="str">
        <f aca="false">IF(G876=1,IF(COUNTIFS(C$2:C876,C876,G$2:G876,1)=1,COUNTIFS($C:$C,C876,$G:$G,1)+ROW()/10000000,""),"")</f>
        <v/>
      </c>
      <c r="Q876" s="0" t="str">
        <f aca="false">IF(K876=1,IF(COUNTIFS(C$2:C876,C876,K$2:K876,1)=1,1,0),"")</f>
        <v/>
      </c>
      <c r="R876" s="0" t="str">
        <f aca="false">IF(M876=1,IF(COUNTIFS(C$2:C876,C876,M$2:M876,1)=1,1,0),"")</f>
        <v/>
      </c>
      <c r="S876" s="0" t="str">
        <f aca="false">IF(L876=1,IF(COUNTIFS(C$2:C876,C876,L$2:L876,1)=1,1,0),"")</f>
        <v/>
      </c>
      <c r="T876" s="38" t="str">
        <f aca="false">IF(N876="","",N876+ROW()/10000000)</f>
        <v/>
      </c>
      <c r="U876" s="36" t="n">
        <f aca="false">IF(G876=1,IF(B876="",1,0),"")</f>
        <v>0</v>
      </c>
    </row>
    <row r="877" customFormat="false" ht="15" hidden="false" customHeight="false" outlineLevel="0" collapsed="false">
      <c r="A877" s="35" t="n">
        <v>46087.379537037</v>
      </c>
      <c r="B877" s="35" t="n">
        <v>46087.3796990741</v>
      </c>
      <c r="C877" s="36" t="s">
        <v>115</v>
      </c>
      <c r="D877" s="36" t="s">
        <v>116</v>
      </c>
      <c r="E877" s="36" t="s">
        <v>117</v>
      </c>
      <c r="F877" s="36" t="s">
        <v>118</v>
      </c>
      <c r="G877" s="36" t="n">
        <f aca="false">IF(A877="","",IF(AND(A877&gt;=Debut,A877&lt;Fin),1,0))</f>
        <v>1</v>
      </c>
      <c r="H877" s="36" t="n">
        <f aca="false">IF(G877=1,INT(ROUND((A877-Debut)*86400,0)/600),"")</f>
        <v>630</v>
      </c>
      <c r="I877" s="36" t="n">
        <f aca="false">IF(G877=1,INT(ROUND((A877-Debut)*86400,0)/3600),"")</f>
        <v>105</v>
      </c>
      <c r="J877" s="36" t="n">
        <f aca="false">IF(OR(A877="",B877=""),"",ROUND((B877-A877)*86400,0))</f>
        <v>14</v>
      </c>
      <c r="K877" s="37" t="n">
        <f aca="false">IF(G877=1,IF(COUNTIFS($C:$C,C877,$G:$G,1,$A:$A,"&gt;="&amp;(A877-FenetreInterm/86400),$A:$A,"&lt;="&amp;A877)&gt;=NbInterm,1,0),"")</f>
        <v>1</v>
      </c>
      <c r="L877" s="37" t="n">
        <f aca="false">IF(G877=1,IF(B877="",0,IF(J877&lt;SeuilFugitive,1,0)),"")</f>
        <v>0</v>
      </c>
      <c r="M877" s="37" t="n">
        <f aca="false">IF(G877=1,IF(B877="",IF((Fin-A877)*24&gt;SeuilFigee,1,0),IF(J877&gt;SeuilFigee*3600,1,0)),"")</f>
        <v>0</v>
      </c>
      <c r="N877" s="0" t="str">
        <f aca="false">IF(G877=1,IF(COUNTIF(H$2:H877,H877)=1,COUNTIF($H:$H,H877),""),"")</f>
        <v/>
      </c>
      <c r="O877" s="0" t="str">
        <f aca="false">IF(G877=1,IF(COUNTIF(I$2:I877,I877)=1,COUNTIF($I:$I,I877),""),"")</f>
        <v/>
      </c>
      <c r="P877" s="38" t="str">
        <f aca="false">IF(G877=1,IF(COUNTIFS(C$2:C877,C877,G$2:G877,1)=1,COUNTIFS($C:$C,C877,$G:$G,1)+ROW()/10000000,""),"")</f>
        <v/>
      </c>
      <c r="Q877" s="36" t="n">
        <f aca="false">IF(K877=1,IF(COUNTIFS(C$2:C877,C877,K$2:K877,1)=1,1,0),"")</f>
        <v>0</v>
      </c>
      <c r="R877" s="0" t="str">
        <f aca="false">IF(M877=1,IF(COUNTIFS(C$2:C877,C877,M$2:M877,1)=1,1,0),"")</f>
        <v/>
      </c>
      <c r="S877" s="0" t="str">
        <f aca="false">IF(L877=1,IF(COUNTIFS(C$2:C877,C877,L$2:L877,1)=1,1,0),"")</f>
        <v/>
      </c>
      <c r="T877" s="38" t="str">
        <f aca="false">IF(N877="","",N877+ROW()/10000000)</f>
        <v/>
      </c>
      <c r="U877" s="36" t="n">
        <f aca="false">IF(G877=1,IF(B877="",1,0),"")</f>
        <v>0</v>
      </c>
    </row>
    <row r="878" customFormat="false" ht="15" hidden="false" customHeight="false" outlineLevel="0" collapsed="false">
      <c r="A878" s="35" t="n">
        <v>46087.3797569444</v>
      </c>
      <c r="B878" s="35" t="n">
        <v>46087.3798148148</v>
      </c>
      <c r="C878" s="36" t="s">
        <v>115</v>
      </c>
      <c r="D878" s="36" t="s">
        <v>116</v>
      </c>
      <c r="E878" s="36" t="s">
        <v>117</v>
      </c>
      <c r="F878" s="36" t="s">
        <v>118</v>
      </c>
      <c r="G878" s="36" t="n">
        <f aca="false">IF(A878="","",IF(AND(A878&gt;=Debut,A878&lt;Fin),1,0))</f>
        <v>1</v>
      </c>
      <c r="H878" s="36" t="n">
        <f aca="false">IF(G878=1,INT(ROUND((A878-Debut)*86400,0)/600),"")</f>
        <v>630</v>
      </c>
      <c r="I878" s="36" t="n">
        <f aca="false">IF(G878=1,INT(ROUND((A878-Debut)*86400,0)/3600),"")</f>
        <v>105</v>
      </c>
      <c r="J878" s="36" t="n">
        <f aca="false">IF(OR(A878="",B878=""),"",ROUND((B878-A878)*86400,0))</f>
        <v>5</v>
      </c>
      <c r="K878" s="37" t="n">
        <f aca="false">IF(G878=1,IF(COUNTIFS($C:$C,C878,$G:$G,1,$A:$A,"&gt;="&amp;(A878-FenetreInterm/86400),$A:$A,"&lt;="&amp;A878)&gt;=NbInterm,1,0),"")</f>
        <v>1</v>
      </c>
      <c r="L878" s="37" t="n">
        <f aca="false">IF(G878=1,IF(B878="",0,IF(J878&lt;SeuilFugitive,1,0)),"")</f>
        <v>0</v>
      </c>
      <c r="M878" s="37" t="n">
        <f aca="false">IF(G878=1,IF(B878="",IF((Fin-A878)*24&gt;SeuilFigee,1,0),IF(J878&gt;SeuilFigee*3600,1,0)),"")</f>
        <v>0</v>
      </c>
      <c r="N878" s="0" t="str">
        <f aca="false">IF(G878=1,IF(COUNTIF(H$2:H878,H878)=1,COUNTIF($H:$H,H878),""),"")</f>
        <v/>
      </c>
      <c r="O878" s="0" t="str">
        <f aca="false">IF(G878=1,IF(COUNTIF(I$2:I878,I878)=1,COUNTIF($I:$I,I878),""),"")</f>
        <v/>
      </c>
      <c r="P878" s="38" t="str">
        <f aca="false">IF(G878=1,IF(COUNTIFS(C$2:C878,C878,G$2:G878,1)=1,COUNTIFS($C:$C,C878,$G:$G,1)+ROW()/10000000,""),"")</f>
        <v/>
      </c>
      <c r="Q878" s="36" t="n">
        <f aca="false">IF(K878=1,IF(COUNTIFS(C$2:C878,C878,K$2:K878,1)=1,1,0),"")</f>
        <v>0</v>
      </c>
      <c r="R878" s="0" t="str">
        <f aca="false">IF(M878=1,IF(COUNTIFS(C$2:C878,C878,M$2:M878,1)=1,1,0),"")</f>
        <v/>
      </c>
      <c r="S878" s="0" t="str">
        <f aca="false">IF(L878=1,IF(COUNTIFS(C$2:C878,C878,L$2:L878,1)=1,1,0),"")</f>
        <v/>
      </c>
      <c r="T878" s="38" t="str">
        <f aca="false">IF(N878="","",N878+ROW()/10000000)</f>
        <v/>
      </c>
      <c r="U878" s="36" t="n">
        <f aca="false">IF(G878=1,IF(B878="",1,0),"")</f>
        <v>0</v>
      </c>
    </row>
    <row r="879" customFormat="false" ht="15" hidden="false" customHeight="false" outlineLevel="0" collapsed="false">
      <c r="A879" s="35" t="n">
        <v>46087.3799421296</v>
      </c>
      <c r="B879" s="35" t="n">
        <v>46087.3800810185</v>
      </c>
      <c r="C879" s="36" t="s">
        <v>115</v>
      </c>
      <c r="D879" s="36" t="s">
        <v>116</v>
      </c>
      <c r="E879" s="36" t="s">
        <v>117</v>
      </c>
      <c r="F879" s="36" t="s">
        <v>118</v>
      </c>
      <c r="G879" s="36" t="n">
        <f aca="false">IF(A879="","",IF(AND(A879&gt;=Debut,A879&lt;Fin),1,0))</f>
        <v>1</v>
      </c>
      <c r="H879" s="36" t="n">
        <f aca="false">IF(G879=1,INT(ROUND((A879-Debut)*86400,0)/600),"")</f>
        <v>630</v>
      </c>
      <c r="I879" s="36" t="n">
        <f aca="false">IF(G879=1,INT(ROUND((A879-Debut)*86400,0)/3600),"")</f>
        <v>105</v>
      </c>
      <c r="J879" s="36" t="n">
        <f aca="false">IF(OR(A879="",B879=""),"",ROUND((B879-A879)*86400,0))</f>
        <v>12</v>
      </c>
      <c r="K879" s="37" t="n">
        <f aca="false">IF(G879=1,IF(COUNTIFS($C:$C,C879,$G:$G,1,$A:$A,"&gt;="&amp;(A879-FenetreInterm/86400),$A:$A,"&lt;="&amp;A879)&gt;=NbInterm,1,0),"")</f>
        <v>1</v>
      </c>
      <c r="L879" s="37" t="n">
        <f aca="false">IF(G879=1,IF(B879="",0,IF(J879&lt;SeuilFugitive,1,0)),"")</f>
        <v>0</v>
      </c>
      <c r="M879" s="37" t="n">
        <f aca="false">IF(G879=1,IF(B879="",IF((Fin-A879)*24&gt;SeuilFigee,1,0),IF(J879&gt;SeuilFigee*3600,1,0)),"")</f>
        <v>0</v>
      </c>
      <c r="N879" s="0" t="str">
        <f aca="false">IF(G879=1,IF(COUNTIF(H$2:H879,H879)=1,COUNTIF($H:$H,H879),""),"")</f>
        <v/>
      </c>
      <c r="O879" s="0" t="str">
        <f aca="false">IF(G879=1,IF(COUNTIF(I$2:I879,I879)=1,COUNTIF($I:$I,I879),""),"")</f>
        <v/>
      </c>
      <c r="P879" s="38" t="str">
        <f aca="false">IF(G879=1,IF(COUNTIFS(C$2:C879,C879,G$2:G879,1)=1,COUNTIFS($C:$C,C879,$G:$G,1)+ROW()/10000000,""),"")</f>
        <v/>
      </c>
      <c r="Q879" s="36" t="n">
        <f aca="false">IF(K879=1,IF(COUNTIFS(C$2:C879,C879,K$2:K879,1)=1,1,0),"")</f>
        <v>0</v>
      </c>
      <c r="R879" s="0" t="str">
        <f aca="false">IF(M879=1,IF(COUNTIFS(C$2:C879,C879,M$2:M879,1)=1,1,0),"")</f>
        <v/>
      </c>
      <c r="S879" s="0" t="str">
        <f aca="false">IF(L879=1,IF(COUNTIFS(C$2:C879,C879,L$2:L879,1)=1,1,0),"")</f>
        <v/>
      </c>
      <c r="T879" s="38" t="str">
        <f aca="false">IF(N879="","",N879+ROW()/10000000)</f>
        <v/>
      </c>
      <c r="U879" s="36" t="n">
        <f aca="false">IF(G879=1,IF(B879="",1,0),"")</f>
        <v>0</v>
      </c>
    </row>
    <row r="880" customFormat="false" ht="15" hidden="false" customHeight="false" outlineLevel="0" collapsed="false">
      <c r="A880" s="35" t="n">
        <v>46087.3801851852</v>
      </c>
      <c r="B880" s="35" t="n">
        <v>46087.380462963</v>
      </c>
      <c r="C880" s="36" t="s">
        <v>115</v>
      </c>
      <c r="D880" s="36" t="s">
        <v>116</v>
      </c>
      <c r="E880" s="36" t="s">
        <v>117</v>
      </c>
      <c r="F880" s="36" t="s">
        <v>118</v>
      </c>
      <c r="G880" s="36" t="n">
        <f aca="false">IF(A880="","",IF(AND(A880&gt;=Debut,A880&lt;Fin),1,0))</f>
        <v>1</v>
      </c>
      <c r="H880" s="36" t="n">
        <f aca="false">IF(G880=1,INT(ROUND((A880-Debut)*86400,0)/600),"")</f>
        <v>630</v>
      </c>
      <c r="I880" s="36" t="n">
        <f aca="false">IF(G880=1,INT(ROUND((A880-Debut)*86400,0)/3600),"")</f>
        <v>105</v>
      </c>
      <c r="J880" s="36" t="n">
        <f aca="false">IF(OR(A880="",B880=""),"",ROUND((B880-A880)*86400,0))</f>
        <v>24</v>
      </c>
      <c r="K880" s="37" t="n">
        <f aca="false">IF(G880=1,IF(COUNTIFS($C:$C,C880,$G:$G,1,$A:$A,"&gt;="&amp;(A880-FenetreInterm/86400),$A:$A,"&lt;="&amp;A880)&gt;=NbInterm,1,0),"")</f>
        <v>1</v>
      </c>
      <c r="L880" s="37" t="n">
        <f aca="false">IF(G880=1,IF(B880="",0,IF(J880&lt;SeuilFugitive,1,0)),"")</f>
        <v>0</v>
      </c>
      <c r="M880" s="37" t="n">
        <f aca="false">IF(G880=1,IF(B880="",IF((Fin-A880)*24&gt;SeuilFigee,1,0),IF(J880&gt;SeuilFigee*3600,1,0)),"")</f>
        <v>0</v>
      </c>
      <c r="N880" s="0" t="str">
        <f aca="false">IF(G880=1,IF(COUNTIF(H$2:H880,H880)=1,COUNTIF($H:$H,H880),""),"")</f>
        <v/>
      </c>
      <c r="O880" s="0" t="str">
        <f aca="false">IF(G880=1,IF(COUNTIF(I$2:I880,I880)=1,COUNTIF($I:$I,I880),""),"")</f>
        <v/>
      </c>
      <c r="P880" s="38" t="str">
        <f aca="false">IF(G880=1,IF(COUNTIFS(C$2:C880,C880,G$2:G880,1)=1,COUNTIFS($C:$C,C880,$G:$G,1)+ROW()/10000000,""),"")</f>
        <v/>
      </c>
      <c r="Q880" s="36" t="n">
        <f aca="false">IF(K880=1,IF(COUNTIFS(C$2:C880,C880,K$2:K880,1)=1,1,0),"")</f>
        <v>0</v>
      </c>
      <c r="R880" s="0" t="str">
        <f aca="false">IF(M880=1,IF(COUNTIFS(C$2:C880,C880,M$2:M880,1)=1,1,0),"")</f>
        <v/>
      </c>
      <c r="S880" s="0" t="str">
        <f aca="false">IF(L880=1,IF(COUNTIFS(C$2:C880,C880,L$2:L880,1)=1,1,0),"")</f>
        <v/>
      </c>
      <c r="T880" s="38" t="str">
        <f aca="false">IF(N880="","",N880+ROW()/10000000)</f>
        <v/>
      </c>
      <c r="U880" s="36" t="n">
        <f aca="false">IF(G880=1,IF(B880="",1,0),"")</f>
        <v>0</v>
      </c>
    </row>
    <row r="881" customFormat="false" ht="15" hidden="false" customHeight="false" outlineLevel="0" collapsed="false">
      <c r="A881" s="35" t="n">
        <v>46087.3900925926</v>
      </c>
      <c r="B881" s="35" t="n">
        <v>46087.4001967593</v>
      </c>
      <c r="C881" s="36" t="s">
        <v>145</v>
      </c>
      <c r="D881" s="36" t="s">
        <v>146</v>
      </c>
      <c r="E881" s="36" t="s">
        <v>121</v>
      </c>
      <c r="F881" s="36" t="s">
        <v>144</v>
      </c>
      <c r="G881" s="36" t="n">
        <f aca="false">IF(A881="","",IF(AND(A881&gt;=Debut,A881&lt;Fin),1,0))</f>
        <v>1</v>
      </c>
      <c r="H881" s="36" t="n">
        <f aca="false">IF(G881=1,INT(ROUND((A881-Debut)*86400,0)/600),"")</f>
        <v>632</v>
      </c>
      <c r="I881" s="36" t="n">
        <f aca="false">IF(G881=1,INT(ROUND((A881-Debut)*86400,0)/3600),"")</f>
        <v>105</v>
      </c>
      <c r="J881" s="36" t="n">
        <f aca="false">IF(OR(A881="",B881=""),"",ROUND((B881-A881)*86400,0))</f>
        <v>873</v>
      </c>
      <c r="K881" s="37" t="n">
        <f aca="false">IF(G881=1,IF(COUNTIFS($C:$C,C881,$G:$G,1,$A:$A,"&gt;="&amp;(A881-FenetreInterm/86400),$A:$A,"&lt;="&amp;A881)&gt;=NbInterm,1,0),"")</f>
        <v>0</v>
      </c>
      <c r="L881" s="37" t="n">
        <f aca="false">IF(G881=1,IF(B881="",0,IF(J881&lt;SeuilFugitive,1,0)),"")</f>
        <v>0</v>
      </c>
      <c r="M881" s="37" t="n">
        <f aca="false">IF(G881=1,IF(B881="",IF((Fin-A881)*24&gt;SeuilFigee,1,0),IF(J881&gt;SeuilFigee*3600,1,0)),"")</f>
        <v>0</v>
      </c>
      <c r="N881" s="36" t="n">
        <f aca="false">IF(G881=1,IF(COUNTIF(H$2:H881,H881)=1,COUNTIF($H:$H,H881),""),"")</f>
        <v>3</v>
      </c>
      <c r="O881" s="0" t="str">
        <f aca="false">IF(G881=1,IF(COUNTIF(I$2:I881,I881)=1,COUNTIF($I:$I,I881),""),"")</f>
        <v/>
      </c>
      <c r="P881" s="38" t="str">
        <f aca="false">IF(G881=1,IF(COUNTIFS(C$2:C881,C881,G$2:G881,1)=1,COUNTIFS($C:$C,C881,$G:$G,1)+ROW()/10000000,""),"")</f>
        <v/>
      </c>
      <c r="Q881" s="0" t="str">
        <f aca="false">IF(K881=1,IF(COUNTIFS(C$2:C881,C881,K$2:K881,1)=1,1,0),"")</f>
        <v/>
      </c>
      <c r="R881" s="0" t="str">
        <f aca="false">IF(M881=1,IF(COUNTIFS(C$2:C881,C881,M$2:M881,1)=1,1,0),"")</f>
        <v/>
      </c>
      <c r="S881" s="0" t="str">
        <f aca="false">IF(L881=1,IF(COUNTIFS(C$2:C881,C881,L$2:L881,1)=1,1,0),"")</f>
        <v/>
      </c>
      <c r="T881" s="38" t="n">
        <f aca="false">IF(N881="","",N881+ROW()/10000000)</f>
        <v>3.0000881</v>
      </c>
      <c r="U881" s="36" t="n">
        <f aca="false">IF(G881=1,IF(B881="",1,0),"")</f>
        <v>0</v>
      </c>
    </row>
    <row r="882" customFormat="false" ht="15" hidden="false" customHeight="false" outlineLevel="0" collapsed="false">
      <c r="A882" s="35" t="n">
        <v>46087.3910069445</v>
      </c>
      <c r="B882" s="35" t="n">
        <v>46087.3992592593</v>
      </c>
      <c r="C882" s="36" t="s">
        <v>145</v>
      </c>
      <c r="D882" s="36" t="s">
        <v>146</v>
      </c>
      <c r="E882" s="36" t="s">
        <v>121</v>
      </c>
      <c r="F882" s="36" t="s">
        <v>144</v>
      </c>
      <c r="G882" s="36" t="n">
        <f aca="false">IF(A882="","",IF(AND(A882&gt;=Debut,A882&lt;Fin),1,0))</f>
        <v>1</v>
      </c>
      <c r="H882" s="36" t="n">
        <f aca="false">IF(G882=1,INT(ROUND((A882-Debut)*86400,0)/600),"")</f>
        <v>632</v>
      </c>
      <c r="I882" s="36" t="n">
        <f aca="false">IF(G882=1,INT(ROUND((A882-Debut)*86400,0)/3600),"")</f>
        <v>105</v>
      </c>
      <c r="J882" s="36" t="n">
        <f aca="false">IF(OR(A882="",B882=""),"",ROUND((B882-A882)*86400,0))</f>
        <v>713</v>
      </c>
      <c r="K882" s="37" t="n">
        <f aca="false">IF(G882=1,IF(COUNTIFS($C:$C,C882,$G:$G,1,$A:$A,"&gt;="&amp;(A882-FenetreInterm/86400),$A:$A,"&lt;="&amp;A882)&gt;=NbInterm,1,0),"")</f>
        <v>0</v>
      </c>
      <c r="L882" s="37" t="n">
        <f aca="false">IF(G882=1,IF(B882="",0,IF(J882&lt;SeuilFugitive,1,0)),"")</f>
        <v>0</v>
      </c>
      <c r="M882" s="37" t="n">
        <f aca="false">IF(G882=1,IF(B882="",IF((Fin-A882)*24&gt;SeuilFigee,1,0),IF(J882&gt;SeuilFigee*3600,1,0)),"")</f>
        <v>0</v>
      </c>
      <c r="N882" s="0" t="str">
        <f aca="false">IF(G882=1,IF(COUNTIF(H$2:H882,H882)=1,COUNTIF($H:$H,H882),""),"")</f>
        <v/>
      </c>
      <c r="O882" s="0" t="str">
        <f aca="false">IF(G882=1,IF(COUNTIF(I$2:I882,I882)=1,COUNTIF($I:$I,I882),""),"")</f>
        <v/>
      </c>
      <c r="P882" s="38" t="str">
        <f aca="false">IF(G882=1,IF(COUNTIFS(C$2:C882,C882,G$2:G882,1)=1,COUNTIFS($C:$C,C882,$G:$G,1)+ROW()/10000000,""),"")</f>
        <v/>
      </c>
      <c r="Q882" s="0" t="str">
        <f aca="false">IF(K882=1,IF(COUNTIFS(C$2:C882,C882,K$2:K882,1)=1,1,0),"")</f>
        <v/>
      </c>
      <c r="R882" s="0" t="str">
        <f aca="false">IF(M882=1,IF(COUNTIFS(C$2:C882,C882,M$2:M882,1)=1,1,0),"")</f>
        <v/>
      </c>
      <c r="S882" s="0" t="str">
        <f aca="false">IF(L882=1,IF(COUNTIFS(C$2:C882,C882,L$2:L882,1)=1,1,0),"")</f>
        <v/>
      </c>
      <c r="T882" s="38" t="str">
        <f aca="false">IF(N882="","",N882+ROW()/10000000)</f>
        <v/>
      </c>
      <c r="U882" s="36" t="n">
        <f aca="false">IF(G882=1,IF(B882="",1,0),"")</f>
        <v>0</v>
      </c>
    </row>
    <row r="883" customFormat="false" ht="15" hidden="false" customHeight="false" outlineLevel="0" collapsed="false">
      <c r="A883" s="35" t="n">
        <v>46087.3912962963</v>
      </c>
      <c r="B883" s="35" t="n">
        <v>46087.3949074074</v>
      </c>
      <c r="C883" s="36" t="s">
        <v>138</v>
      </c>
      <c r="D883" s="36" t="s">
        <v>139</v>
      </c>
      <c r="E883" s="36" t="s">
        <v>128</v>
      </c>
      <c r="F883" s="36" t="s">
        <v>118</v>
      </c>
      <c r="G883" s="36" t="n">
        <f aca="false">IF(A883="","",IF(AND(A883&gt;=Debut,A883&lt;Fin),1,0))</f>
        <v>1</v>
      </c>
      <c r="H883" s="36" t="n">
        <f aca="false">IF(G883=1,INT(ROUND((A883-Debut)*86400,0)/600),"")</f>
        <v>632</v>
      </c>
      <c r="I883" s="36" t="n">
        <f aca="false">IF(G883=1,INT(ROUND((A883-Debut)*86400,0)/3600),"")</f>
        <v>105</v>
      </c>
      <c r="J883" s="36" t="n">
        <f aca="false">IF(OR(A883="",B883=""),"",ROUND((B883-A883)*86400,0))</f>
        <v>312</v>
      </c>
      <c r="K883" s="37" t="n">
        <f aca="false">IF(G883=1,IF(COUNTIFS($C:$C,C883,$G:$G,1,$A:$A,"&gt;="&amp;(A883-FenetreInterm/86400),$A:$A,"&lt;="&amp;A883)&gt;=NbInterm,1,0),"")</f>
        <v>0</v>
      </c>
      <c r="L883" s="37" t="n">
        <f aca="false">IF(G883=1,IF(B883="",0,IF(J883&lt;SeuilFugitive,1,0)),"")</f>
        <v>0</v>
      </c>
      <c r="M883" s="37" t="n">
        <f aca="false">IF(G883=1,IF(B883="",IF((Fin-A883)*24&gt;SeuilFigee,1,0),IF(J883&gt;SeuilFigee*3600,1,0)),"")</f>
        <v>0</v>
      </c>
      <c r="N883" s="0" t="str">
        <f aca="false">IF(G883=1,IF(COUNTIF(H$2:H883,H883)=1,COUNTIF($H:$H,H883),""),"")</f>
        <v/>
      </c>
      <c r="O883" s="0" t="str">
        <f aca="false">IF(G883=1,IF(COUNTIF(I$2:I883,I883)=1,COUNTIF($I:$I,I883),""),"")</f>
        <v/>
      </c>
      <c r="P883" s="38" t="str">
        <f aca="false">IF(G883=1,IF(COUNTIFS(C$2:C883,C883,G$2:G883,1)=1,COUNTIFS($C:$C,C883,$G:$G,1)+ROW()/10000000,""),"")</f>
        <v/>
      </c>
      <c r="Q883" s="0" t="str">
        <f aca="false">IF(K883=1,IF(COUNTIFS(C$2:C883,C883,K$2:K883,1)=1,1,0),"")</f>
        <v/>
      </c>
      <c r="R883" s="0" t="str">
        <f aca="false">IF(M883=1,IF(COUNTIFS(C$2:C883,C883,M$2:M883,1)=1,1,0),"")</f>
        <v/>
      </c>
      <c r="S883" s="0" t="str">
        <f aca="false">IF(L883=1,IF(COUNTIFS(C$2:C883,C883,L$2:L883,1)=1,1,0),"")</f>
        <v/>
      </c>
      <c r="T883" s="38" t="str">
        <f aca="false">IF(N883="","",N883+ROW()/10000000)</f>
        <v/>
      </c>
      <c r="U883" s="36" t="n">
        <f aca="false">IF(G883=1,IF(B883="",1,0),"")</f>
        <v>0</v>
      </c>
    </row>
    <row r="884" customFormat="false" ht="15" hidden="false" customHeight="false" outlineLevel="0" collapsed="false">
      <c r="A884" s="35" t="n">
        <v>46087.3958449074</v>
      </c>
      <c r="B884" s="35" t="n">
        <v>46087.3987037037</v>
      </c>
      <c r="C884" s="36" t="s">
        <v>138</v>
      </c>
      <c r="D884" s="36" t="s">
        <v>139</v>
      </c>
      <c r="E884" s="36" t="s">
        <v>128</v>
      </c>
      <c r="F884" s="36" t="s">
        <v>118</v>
      </c>
      <c r="G884" s="36" t="n">
        <f aca="false">IF(A884="","",IF(AND(A884&gt;=Debut,A884&lt;Fin),1,0))</f>
        <v>1</v>
      </c>
      <c r="H884" s="36" t="n">
        <f aca="false">IF(G884=1,INT(ROUND((A884-Debut)*86400,0)/600),"")</f>
        <v>633</v>
      </c>
      <c r="I884" s="36" t="n">
        <f aca="false">IF(G884=1,INT(ROUND((A884-Debut)*86400,0)/3600),"")</f>
        <v>105</v>
      </c>
      <c r="J884" s="36" t="n">
        <f aca="false">IF(OR(A884="",B884=""),"",ROUND((B884-A884)*86400,0))</f>
        <v>247</v>
      </c>
      <c r="K884" s="37" t="n">
        <f aca="false">IF(G884=1,IF(COUNTIFS($C:$C,C884,$G:$G,1,$A:$A,"&gt;="&amp;(A884-FenetreInterm/86400),$A:$A,"&lt;="&amp;A884)&gt;=NbInterm,1,0),"")</f>
        <v>0</v>
      </c>
      <c r="L884" s="37" t="n">
        <f aca="false">IF(G884=1,IF(B884="",0,IF(J884&lt;SeuilFugitive,1,0)),"")</f>
        <v>0</v>
      </c>
      <c r="M884" s="37" t="n">
        <f aca="false">IF(G884=1,IF(B884="",IF((Fin-A884)*24&gt;SeuilFigee,1,0),IF(J884&gt;SeuilFigee*3600,1,0)),"")</f>
        <v>0</v>
      </c>
      <c r="N884" s="36" t="n">
        <f aca="false">IF(G884=1,IF(COUNTIF(H$2:H884,H884)=1,COUNTIF($H:$H,H884),""),"")</f>
        <v>1</v>
      </c>
      <c r="O884" s="0" t="str">
        <f aca="false">IF(G884=1,IF(COUNTIF(I$2:I884,I884)=1,COUNTIF($I:$I,I884),""),"")</f>
        <v/>
      </c>
      <c r="P884" s="38" t="str">
        <f aca="false">IF(G884=1,IF(COUNTIFS(C$2:C884,C884,G$2:G884,1)=1,COUNTIFS($C:$C,C884,$G:$G,1)+ROW()/10000000,""),"")</f>
        <v/>
      </c>
      <c r="Q884" s="0" t="str">
        <f aca="false">IF(K884=1,IF(COUNTIFS(C$2:C884,C884,K$2:K884,1)=1,1,0),"")</f>
        <v/>
      </c>
      <c r="R884" s="0" t="str">
        <f aca="false">IF(M884=1,IF(COUNTIFS(C$2:C884,C884,M$2:M884,1)=1,1,0),"")</f>
        <v/>
      </c>
      <c r="S884" s="0" t="str">
        <f aca="false">IF(L884=1,IF(COUNTIFS(C$2:C884,C884,L$2:L884,1)=1,1,0),"")</f>
        <v/>
      </c>
      <c r="T884" s="38" t="n">
        <f aca="false">IF(N884="","",N884+ROW()/10000000)</f>
        <v>1.0000884</v>
      </c>
      <c r="U884" s="36" t="n">
        <f aca="false">IF(G884=1,IF(B884="",1,0),"")</f>
        <v>0</v>
      </c>
    </row>
    <row r="885" customFormat="false" ht="15" hidden="false" customHeight="false" outlineLevel="0" collapsed="false">
      <c r="A885" s="35" t="n">
        <v>46087.4064467593</v>
      </c>
      <c r="B885" s="35" t="n">
        <v>46087.4095023148</v>
      </c>
      <c r="C885" s="36" t="s">
        <v>142</v>
      </c>
      <c r="D885" s="36" t="s">
        <v>143</v>
      </c>
      <c r="E885" s="36" t="s">
        <v>121</v>
      </c>
      <c r="F885" s="36" t="s">
        <v>144</v>
      </c>
      <c r="G885" s="36" t="n">
        <f aca="false">IF(A885="","",IF(AND(A885&gt;=Debut,A885&lt;Fin),1,0))</f>
        <v>1</v>
      </c>
      <c r="H885" s="36" t="n">
        <f aca="false">IF(G885=1,INT(ROUND((A885-Debut)*86400,0)/600),"")</f>
        <v>634</v>
      </c>
      <c r="I885" s="36" t="n">
        <f aca="false">IF(G885=1,INT(ROUND((A885-Debut)*86400,0)/3600),"")</f>
        <v>105</v>
      </c>
      <c r="J885" s="36" t="n">
        <f aca="false">IF(OR(A885="",B885=""),"",ROUND((B885-A885)*86400,0))</f>
        <v>264</v>
      </c>
      <c r="K885" s="37" t="n">
        <f aca="false">IF(G885=1,IF(COUNTIFS($C:$C,C885,$G:$G,1,$A:$A,"&gt;="&amp;(A885-FenetreInterm/86400),$A:$A,"&lt;="&amp;A885)&gt;=NbInterm,1,0),"")</f>
        <v>0</v>
      </c>
      <c r="L885" s="37" t="n">
        <f aca="false">IF(G885=1,IF(B885="",0,IF(J885&lt;SeuilFugitive,1,0)),"")</f>
        <v>0</v>
      </c>
      <c r="M885" s="37" t="n">
        <f aca="false">IF(G885=1,IF(B885="",IF((Fin-A885)*24&gt;SeuilFigee,1,0),IF(J885&gt;SeuilFigee*3600,1,0)),"")</f>
        <v>0</v>
      </c>
      <c r="N885" s="36" t="n">
        <f aca="false">IF(G885=1,IF(COUNTIF(H$2:H885,H885)=1,COUNTIF($H:$H,H885),""),"")</f>
        <v>2</v>
      </c>
      <c r="O885" s="0" t="str">
        <f aca="false">IF(G885=1,IF(COUNTIF(I$2:I885,I885)=1,COUNTIF($I:$I,I885),""),"")</f>
        <v/>
      </c>
      <c r="P885" s="38" t="str">
        <f aca="false">IF(G885=1,IF(COUNTIFS(C$2:C885,C885,G$2:G885,1)=1,COUNTIFS($C:$C,C885,$G:$G,1)+ROW()/10000000,""),"")</f>
        <v/>
      </c>
      <c r="Q885" s="0" t="str">
        <f aca="false">IF(K885=1,IF(COUNTIFS(C$2:C885,C885,K$2:K885,1)=1,1,0),"")</f>
        <v/>
      </c>
      <c r="R885" s="0" t="str">
        <f aca="false">IF(M885=1,IF(COUNTIFS(C$2:C885,C885,M$2:M885,1)=1,1,0),"")</f>
        <v/>
      </c>
      <c r="S885" s="0" t="str">
        <f aca="false">IF(L885=1,IF(COUNTIFS(C$2:C885,C885,L$2:L885,1)=1,1,0),"")</f>
        <v/>
      </c>
      <c r="T885" s="38" t="n">
        <f aca="false">IF(N885="","",N885+ROW()/10000000)</f>
        <v>2.0000885</v>
      </c>
      <c r="U885" s="36" t="n">
        <f aca="false">IF(G885=1,IF(B885="",1,0),"")</f>
        <v>0</v>
      </c>
    </row>
    <row r="886" customFormat="false" ht="15" hidden="false" customHeight="false" outlineLevel="0" collapsed="false">
      <c r="A886" s="35" t="n">
        <v>46087.4075</v>
      </c>
      <c r="B886" s="35" t="n">
        <v>46087.4098842593</v>
      </c>
      <c r="C886" s="36" t="s">
        <v>136</v>
      </c>
      <c r="D886" s="36" t="s">
        <v>137</v>
      </c>
      <c r="E886" s="36" t="s">
        <v>121</v>
      </c>
      <c r="F886" s="36" t="s">
        <v>125</v>
      </c>
      <c r="G886" s="36" t="n">
        <f aca="false">IF(A886="","",IF(AND(A886&gt;=Debut,A886&lt;Fin),1,0))</f>
        <v>1</v>
      </c>
      <c r="H886" s="36" t="n">
        <f aca="false">IF(G886=1,INT(ROUND((A886-Debut)*86400,0)/600),"")</f>
        <v>634</v>
      </c>
      <c r="I886" s="36" t="n">
        <f aca="false">IF(G886=1,INT(ROUND((A886-Debut)*86400,0)/3600),"")</f>
        <v>105</v>
      </c>
      <c r="J886" s="36" t="n">
        <f aca="false">IF(OR(A886="",B886=""),"",ROUND((B886-A886)*86400,0))</f>
        <v>206</v>
      </c>
      <c r="K886" s="37" t="n">
        <f aca="false">IF(G886=1,IF(COUNTIFS($C:$C,C886,$G:$G,1,$A:$A,"&gt;="&amp;(A886-FenetreInterm/86400),$A:$A,"&lt;="&amp;A886)&gt;=NbInterm,1,0),"")</f>
        <v>0</v>
      </c>
      <c r="L886" s="37" t="n">
        <f aca="false">IF(G886=1,IF(B886="",0,IF(J886&lt;SeuilFugitive,1,0)),"")</f>
        <v>0</v>
      </c>
      <c r="M886" s="37" t="n">
        <f aca="false">IF(G886=1,IF(B886="",IF((Fin-A886)*24&gt;SeuilFigee,1,0),IF(J886&gt;SeuilFigee*3600,1,0)),"")</f>
        <v>0</v>
      </c>
      <c r="N886" s="0" t="str">
        <f aca="false">IF(G886=1,IF(COUNTIF(H$2:H886,H886)=1,COUNTIF($H:$H,H886),""),"")</f>
        <v/>
      </c>
      <c r="O886" s="0" t="str">
        <f aca="false">IF(G886=1,IF(COUNTIF(I$2:I886,I886)=1,COUNTIF($I:$I,I886),""),"")</f>
        <v/>
      </c>
      <c r="P886" s="38" t="str">
        <f aca="false">IF(G886=1,IF(COUNTIFS(C$2:C886,C886,G$2:G886,1)=1,COUNTIFS($C:$C,C886,$G:$G,1)+ROW()/10000000,""),"")</f>
        <v/>
      </c>
      <c r="Q886" s="0" t="str">
        <f aca="false">IF(K886=1,IF(COUNTIFS(C$2:C886,C886,K$2:K886,1)=1,1,0),"")</f>
        <v/>
      </c>
      <c r="R886" s="0" t="str">
        <f aca="false">IF(M886=1,IF(COUNTIFS(C$2:C886,C886,M$2:M886,1)=1,1,0),"")</f>
        <v/>
      </c>
      <c r="S886" s="0" t="str">
        <f aca="false">IF(L886=1,IF(COUNTIFS(C$2:C886,C886,L$2:L886,1)=1,1,0),"")</f>
        <v/>
      </c>
      <c r="T886" s="38" t="str">
        <f aca="false">IF(N886="","",N886+ROW()/10000000)</f>
        <v/>
      </c>
      <c r="U886" s="36" t="n">
        <f aca="false">IF(G886=1,IF(B886="",1,0),"")</f>
        <v>0</v>
      </c>
    </row>
    <row r="887" customFormat="false" ht="15" hidden="false" customHeight="false" outlineLevel="0" collapsed="false">
      <c r="A887" s="35" t="n">
        <v>46087.4139814815</v>
      </c>
      <c r="B887" s="35" t="n">
        <v>46087.418125</v>
      </c>
      <c r="C887" s="36" t="s">
        <v>145</v>
      </c>
      <c r="D887" s="36" t="s">
        <v>146</v>
      </c>
      <c r="E887" s="36" t="s">
        <v>121</v>
      </c>
      <c r="F887" s="36" t="s">
        <v>144</v>
      </c>
      <c r="G887" s="36" t="n">
        <f aca="false">IF(A887="","",IF(AND(A887&gt;=Debut,A887&lt;Fin),1,0))</f>
        <v>1</v>
      </c>
      <c r="H887" s="36" t="n">
        <f aca="false">IF(G887=1,INT(ROUND((A887-Debut)*86400,0)/600),"")</f>
        <v>635</v>
      </c>
      <c r="I887" s="36" t="n">
        <f aca="false">IF(G887=1,INT(ROUND((A887-Debut)*86400,0)/3600),"")</f>
        <v>105</v>
      </c>
      <c r="J887" s="36" t="n">
        <f aca="false">IF(OR(A887="",B887=""),"",ROUND((B887-A887)*86400,0))</f>
        <v>358</v>
      </c>
      <c r="K887" s="37" t="n">
        <f aca="false">IF(G887=1,IF(COUNTIFS($C:$C,C887,$G:$G,1,$A:$A,"&gt;="&amp;(A887-FenetreInterm/86400),$A:$A,"&lt;="&amp;A887)&gt;=NbInterm,1,0),"")</f>
        <v>0</v>
      </c>
      <c r="L887" s="37" t="n">
        <f aca="false">IF(G887=1,IF(B887="",0,IF(J887&lt;SeuilFugitive,1,0)),"")</f>
        <v>0</v>
      </c>
      <c r="M887" s="37" t="n">
        <f aca="false">IF(G887=1,IF(B887="",IF((Fin-A887)*24&gt;SeuilFigee,1,0),IF(J887&gt;SeuilFigee*3600,1,0)),"")</f>
        <v>0</v>
      </c>
      <c r="N887" s="36" t="n">
        <f aca="false">IF(G887=1,IF(COUNTIF(H$2:H887,H887)=1,COUNTIF($H:$H,H887),""),"")</f>
        <v>1</v>
      </c>
      <c r="O887" s="0" t="str">
        <f aca="false">IF(G887=1,IF(COUNTIF(I$2:I887,I887)=1,COUNTIF($I:$I,I887),""),"")</f>
        <v/>
      </c>
      <c r="P887" s="38" t="str">
        <f aca="false">IF(G887=1,IF(COUNTIFS(C$2:C887,C887,G$2:G887,1)=1,COUNTIFS($C:$C,C887,$G:$G,1)+ROW()/10000000,""),"")</f>
        <v/>
      </c>
      <c r="Q887" s="0" t="str">
        <f aca="false">IF(K887=1,IF(COUNTIFS(C$2:C887,C887,K$2:K887,1)=1,1,0),"")</f>
        <v/>
      </c>
      <c r="R887" s="0" t="str">
        <f aca="false">IF(M887=1,IF(COUNTIFS(C$2:C887,C887,M$2:M887,1)=1,1,0),"")</f>
        <v/>
      </c>
      <c r="S887" s="0" t="str">
        <f aca="false">IF(L887=1,IF(COUNTIFS(C$2:C887,C887,L$2:L887,1)=1,1,0),"")</f>
        <v/>
      </c>
      <c r="T887" s="38" t="n">
        <f aca="false">IF(N887="","",N887+ROW()/10000000)</f>
        <v>1.0000887</v>
      </c>
      <c r="U887" s="36" t="n">
        <f aca="false">IF(G887=1,IF(B887="",1,0),"")</f>
        <v>0</v>
      </c>
    </row>
    <row r="888" customFormat="false" ht="15" hidden="false" customHeight="false" outlineLevel="0" collapsed="false">
      <c r="A888" s="35" t="n">
        <v>46087.4251041667</v>
      </c>
      <c r="B888" s="35" t="n">
        <v>46087.4311689815</v>
      </c>
      <c r="C888" s="36" t="s">
        <v>142</v>
      </c>
      <c r="D888" s="36" t="s">
        <v>143</v>
      </c>
      <c r="E888" s="36" t="s">
        <v>121</v>
      </c>
      <c r="F888" s="36" t="s">
        <v>144</v>
      </c>
      <c r="G888" s="36" t="n">
        <f aca="false">IF(A888="","",IF(AND(A888&gt;=Debut,A888&lt;Fin),1,0))</f>
        <v>1</v>
      </c>
      <c r="H888" s="36" t="n">
        <f aca="false">IF(G888=1,INT(ROUND((A888-Debut)*86400,0)/600),"")</f>
        <v>637</v>
      </c>
      <c r="I888" s="36" t="n">
        <f aca="false">IF(G888=1,INT(ROUND((A888-Debut)*86400,0)/3600),"")</f>
        <v>106</v>
      </c>
      <c r="J888" s="36" t="n">
        <f aca="false">IF(OR(A888="",B888=""),"",ROUND((B888-A888)*86400,0))</f>
        <v>524</v>
      </c>
      <c r="K888" s="37" t="n">
        <f aca="false">IF(G888=1,IF(COUNTIFS($C:$C,C888,$G:$G,1,$A:$A,"&gt;="&amp;(A888-FenetreInterm/86400),$A:$A,"&lt;="&amp;A888)&gt;=NbInterm,1,0),"")</f>
        <v>0</v>
      </c>
      <c r="L888" s="37" t="n">
        <f aca="false">IF(G888=1,IF(B888="",0,IF(J888&lt;SeuilFugitive,1,0)),"")</f>
        <v>0</v>
      </c>
      <c r="M888" s="37" t="n">
        <f aca="false">IF(G888=1,IF(B888="",IF((Fin-A888)*24&gt;SeuilFigee,1,0),IF(J888&gt;SeuilFigee*3600,1,0)),"")</f>
        <v>0</v>
      </c>
      <c r="N888" s="36" t="n">
        <f aca="false">IF(G888=1,IF(COUNTIF(H$2:H888,H888)=1,COUNTIF($H:$H,H888),""),"")</f>
        <v>3</v>
      </c>
      <c r="O888" s="36" t="n">
        <f aca="false">IF(G888=1,IF(COUNTIF(I$2:I888,I888)=1,COUNTIF($I:$I,I888),""),"")</f>
        <v>10</v>
      </c>
      <c r="P888" s="38" t="str">
        <f aca="false">IF(G888=1,IF(COUNTIFS(C$2:C888,C888,G$2:G888,1)=1,COUNTIFS($C:$C,C888,$G:$G,1)+ROW()/10000000,""),"")</f>
        <v/>
      </c>
      <c r="Q888" s="0" t="str">
        <f aca="false">IF(K888=1,IF(COUNTIFS(C$2:C888,C888,K$2:K888,1)=1,1,0),"")</f>
        <v/>
      </c>
      <c r="R888" s="0" t="str">
        <f aca="false">IF(M888=1,IF(COUNTIFS(C$2:C888,C888,M$2:M888,1)=1,1,0),"")</f>
        <v/>
      </c>
      <c r="S888" s="0" t="str">
        <f aca="false">IF(L888=1,IF(COUNTIFS(C$2:C888,C888,L$2:L888,1)=1,1,0),"")</f>
        <v/>
      </c>
      <c r="T888" s="38" t="n">
        <f aca="false">IF(N888="","",N888+ROW()/10000000)</f>
        <v>3.0000888</v>
      </c>
      <c r="U888" s="36" t="n">
        <f aca="false">IF(G888=1,IF(B888="",1,0),"")</f>
        <v>0</v>
      </c>
    </row>
    <row r="889" customFormat="false" ht="15" hidden="false" customHeight="false" outlineLevel="0" collapsed="false">
      <c r="A889" s="35" t="n">
        <v>46087.4256828704</v>
      </c>
      <c r="B889" s="35" t="n">
        <v>46087.4306365741</v>
      </c>
      <c r="C889" s="36" t="s">
        <v>142</v>
      </c>
      <c r="D889" s="36" t="s">
        <v>143</v>
      </c>
      <c r="E889" s="36" t="s">
        <v>121</v>
      </c>
      <c r="F889" s="36" t="s">
        <v>144</v>
      </c>
      <c r="G889" s="36" t="n">
        <f aca="false">IF(A889="","",IF(AND(A889&gt;=Debut,A889&lt;Fin),1,0))</f>
        <v>1</v>
      </c>
      <c r="H889" s="36" t="n">
        <f aca="false">IF(G889=1,INT(ROUND((A889-Debut)*86400,0)/600),"")</f>
        <v>637</v>
      </c>
      <c r="I889" s="36" t="n">
        <f aca="false">IF(G889=1,INT(ROUND((A889-Debut)*86400,0)/3600),"")</f>
        <v>106</v>
      </c>
      <c r="J889" s="36" t="n">
        <f aca="false">IF(OR(A889="",B889=""),"",ROUND((B889-A889)*86400,0))</f>
        <v>428</v>
      </c>
      <c r="K889" s="37" t="n">
        <f aca="false">IF(G889=1,IF(COUNTIFS($C:$C,C889,$G:$G,1,$A:$A,"&gt;="&amp;(A889-FenetreInterm/86400),$A:$A,"&lt;="&amp;A889)&gt;=NbInterm,1,0),"")</f>
        <v>0</v>
      </c>
      <c r="L889" s="37" t="n">
        <f aca="false">IF(G889=1,IF(B889="",0,IF(J889&lt;SeuilFugitive,1,0)),"")</f>
        <v>0</v>
      </c>
      <c r="M889" s="37" t="n">
        <f aca="false">IF(G889=1,IF(B889="",IF((Fin-A889)*24&gt;SeuilFigee,1,0),IF(J889&gt;SeuilFigee*3600,1,0)),"")</f>
        <v>0</v>
      </c>
      <c r="N889" s="0" t="str">
        <f aca="false">IF(G889=1,IF(COUNTIF(H$2:H889,H889)=1,COUNTIF($H:$H,H889),""),"")</f>
        <v/>
      </c>
      <c r="O889" s="0" t="str">
        <f aca="false">IF(G889=1,IF(COUNTIF(I$2:I889,I889)=1,COUNTIF($I:$I,I889),""),"")</f>
        <v/>
      </c>
      <c r="P889" s="38" t="str">
        <f aca="false">IF(G889=1,IF(COUNTIFS(C$2:C889,C889,G$2:G889,1)=1,COUNTIFS($C:$C,C889,$G:$G,1)+ROW()/10000000,""),"")</f>
        <v/>
      </c>
      <c r="Q889" s="0" t="str">
        <f aca="false">IF(K889=1,IF(COUNTIFS(C$2:C889,C889,K$2:K889,1)=1,1,0),"")</f>
        <v/>
      </c>
      <c r="R889" s="0" t="str">
        <f aca="false">IF(M889=1,IF(COUNTIFS(C$2:C889,C889,M$2:M889,1)=1,1,0),"")</f>
        <v/>
      </c>
      <c r="S889" s="0" t="str">
        <f aca="false">IF(L889=1,IF(COUNTIFS(C$2:C889,C889,L$2:L889,1)=1,1,0),"")</f>
        <v/>
      </c>
      <c r="T889" s="38" t="str">
        <f aca="false">IF(N889="","",N889+ROW()/10000000)</f>
        <v/>
      </c>
      <c r="U889" s="36" t="n">
        <f aca="false">IF(G889=1,IF(B889="",1,0),"")</f>
        <v>0</v>
      </c>
    </row>
    <row r="890" customFormat="false" ht="15" hidden="false" customHeight="false" outlineLevel="0" collapsed="false">
      <c r="A890" s="35" t="n">
        <v>46087.4258101852</v>
      </c>
      <c r="B890" s="35" t="n">
        <v>46087.4259606482</v>
      </c>
      <c r="C890" s="36" t="s">
        <v>164</v>
      </c>
      <c r="D890" s="36" t="s">
        <v>165</v>
      </c>
      <c r="E890" s="36" t="s">
        <v>117</v>
      </c>
      <c r="F890" s="36" t="s">
        <v>166</v>
      </c>
      <c r="G890" s="36" t="n">
        <f aca="false">IF(A890="","",IF(AND(A890&gt;=Debut,A890&lt;Fin),1,0))</f>
        <v>1</v>
      </c>
      <c r="H890" s="36" t="n">
        <f aca="false">IF(G890=1,INT(ROUND((A890-Debut)*86400,0)/600),"")</f>
        <v>637</v>
      </c>
      <c r="I890" s="36" t="n">
        <f aca="false">IF(G890=1,INT(ROUND((A890-Debut)*86400,0)/3600),"")</f>
        <v>106</v>
      </c>
      <c r="J890" s="36" t="n">
        <f aca="false">IF(OR(A890="",B890=""),"",ROUND((B890-A890)*86400,0))</f>
        <v>13</v>
      </c>
      <c r="K890" s="37" t="n">
        <f aca="false">IF(G890=1,IF(COUNTIFS($C:$C,C890,$G:$G,1,$A:$A,"&gt;="&amp;(A890-FenetreInterm/86400),$A:$A,"&lt;="&amp;A890)&gt;=NbInterm,1,0),"")</f>
        <v>0</v>
      </c>
      <c r="L890" s="37" t="n">
        <f aca="false">IF(G890=1,IF(B890="",0,IF(J890&lt;SeuilFugitive,1,0)),"")</f>
        <v>0</v>
      </c>
      <c r="M890" s="37" t="n">
        <f aca="false">IF(G890=1,IF(B890="",IF((Fin-A890)*24&gt;SeuilFigee,1,0),IF(J890&gt;SeuilFigee*3600,1,0)),"")</f>
        <v>0</v>
      </c>
      <c r="N890" s="0" t="str">
        <f aca="false">IF(G890=1,IF(COUNTIF(H$2:H890,H890)=1,COUNTIF($H:$H,H890),""),"")</f>
        <v/>
      </c>
      <c r="O890" s="0" t="str">
        <f aca="false">IF(G890=1,IF(COUNTIF(I$2:I890,I890)=1,COUNTIF($I:$I,I890),""),"")</f>
        <v/>
      </c>
      <c r="P890" s="38" t="str">
        <f aca="false">IF(G890=1,IF(COUNTIFS(C$2:C890,C890,G$2:G890,1)=1,COUNTIFS($C:$C,C890,$G:$G,1)+ROW()/10000000,""),"")</f>
        <v/>
      </c>
      <c r="Q890" s="0" t="str">
        <f aca="false">IF(K890=1,IF(COUNTIFS(C$2:C890,C890,K$2:K890,1)=1,1,0),"")</f>
        <v/>
      </c>
      <c r="R890" s="0" t="str">
        <f aca="false">IF(M890=1,IF(COUNTIFS(C$2:C890,C890,M$2:M890,1)=1,1,0),"")</f>
        <v/>
      </c>
      <c r="S890" s="0" t="str">
        <f aca="false">IF(L890=1,IF(COUNTIFS(C$2:C890,C890,L$2:L890,1)=1,1,0),"")</f>
        <v/>
      </c>
      <c r="T890" s="38" t="str">
        <f aca="false">IF(N890="","",N890+ROW()/10000000)</f>
        <v/>
      </c>
      <c r="U890" s="36" t="n">
        <f aca="false">IF(G890=1,IF(B890="",1,0),"")</f>
        <v>0</v>
      </c>
    </row>
    <row r="891" customFormat="false" ht="15" hidden="false" customHeight="false" outlineLevel="0" collapsed="false">
      <c r="A891" s="35" t="n">
        <v>46087.431099537</v>
      </c>
      <c r="B891" s="35" t="n">
        <v>46087.4316550926</v>
      </c>
      <c r="C891" s="36" t="s">
        <v>176</v>
      </c>
      <c r="D891" s="36" t="s">
        <v>177</v>
      </c>
      <c r="E891" s="36" t="s">
        <v>117</v>
      </c>
      <c r="F891" s="36" t="s">
        <v>169</v>
      </c>
      <c r="G891" s="36" t="n">
        <f aca="false">IF(A891="","",IF(AND(A891&gt;=Debut,A891&lt;Fin),1,0))</f>
        <v>1</v>
      </c>
      <c r="H891" s="36" t="n">
        <f aca="false">IF(G891=1,INT(ROUND((A891-Debut)*86400,0)/600),"")</f>
        <v>638</v>
      </c>
      <c r="I891" s="36" t="n">
        <f aca="false">IF(G891=1,INT(ROUND((A891-Debut)*86400,0)/3600),"")</f>
        <v>106</v>
      </c>
      <c r="J891" s="36" t="n">
        <f aca="false">IF(OR(A891="",B891=""),"",ROUND((B891-A891)*86400,0))</f>
        <v>48</v>
      </c>
      <c r="K891" s="37" t="n">
        <f aca="false">IF(G891=1,IF(COUNTIFS($C:$C,C891,$G:$G,1,$A:$A,"&gt;="&amp;(A891-FenetreInterm/86400),$A:$A,"&lt;="&amp;A891)&gt;=NbInterm,1,0),"")</f>
        <v>0</v>
      </c>
      <c r="L891" s="37" t="n">
        <f aca="false">IF(G891=1,IF(B891="",0,IF(J891&lt;SeuilFugitive,1,0)),"")</f>
        <v>0</v>
      </c>
      <c r="M891" s="37" t="n">
        <f aca="false">IF(G891=1,IF(B891="",IF((Fin-A891)*24&gt;SeuilFigee,1,0),IF(J891&gt;SeuilFigee*3600,1,0)),"")</f>
        <v>0</v>
      </c>
      <c r="N891" s="36" t="n">
        <f aca="false">IF(G891=1,IF(COUNTIF(H$2:H891,H891)=1,COUNTIF($H:$H,H891),""),"")</f>
        <v>2</v>
      </c>
      <c r="O891" s="0" t="str">
        <f aca="false">IF(G891=1,IF(COUNTIF(I$2:I891,I891)=1,COUNTIF($I:$I,I891),""),"")</f>
        <v/>
      </c>
      <c r="P891" s="38" t="str">
        <f aca="false">IF(G891=1,IF(COUNTIFS(C$2:C891,C891,G$2:G891,1)=1,COUNTIFS($C:$C,C891,$G:$G,1)+ROW()/10000000,""),"")</f>
        <v/>
      </c>
      <c r="Q891" s="0" t="str">
        <f aca="false">IF(K891=1,IF(COUNTIFS(C$2:C891,C891,K$2:K891,1)=1,1,0),"")</f>
        <v/>
      </c>
      <c r="R891" s="0" t="str">
        <f aca="false">IF(M891=1,IF(COUNTIFS(C$2:C891,C891,M$2:M891,1)=1,1,0),"")</f>
        <v/>
      </c>
      <c r="S891" s="0" t="str">
        <f aca="false">IF(L891=1,IF(COUNTIFS(C$2:C891,C891,L$2:L891,1)=1,1,0),"")</f>
        <v/>
      </c>
      <c r="T891" s="38" t="n">
        <f aca="false">IF(N891="","",N891+ROW()/10000000)</f>
        <v>2.0000891</v>
      </c>
      <c r="U891" s="36" t="n">
        <f aca="false">IF(G891=1,IF(B891="",1,0),"")</f>
        <v>0</v>
      </c>
    </row>
    <row r="892" customFormat="false" ht="15" hidden="false" customHeight="false" outlineLevel="0" collapsed="false">
      <c r="A892" s="35" t="n">
        <v>46087.4311458333</v>
      </c>
      <c r="B892" s="35" t="n">
        <v>46087.4320023148</v>
      </c>
      <c r="C892" s="36" t="s">
        <v>178</v>
      </c>
      <c r="D892" s="36" t="s">
        <v>179</v>
      </c>
      <c r="E892" s="36" t="s">
        <v>117</v>
      </c>
      <c r="F892" s="36" t="s">
        <v>169</v>
      </c>
      <c r="G892" s="36" t="n">
        <f aca="false">IF(A892="","",IF(AND(A892&gt;=Debut,A892&lt;Fin),1,0))</f>
        <v>1</v>
      </c>
      <c r="H892" s="36" t="n">
        <f aca="false">IF(G892=1,INT(ROUND((A892-Debut)*86400,0)/600),"")</f>
        <v>638</v>
      </c>
      <c r="I892" s="36" t="n">
        <f aca="false">IF(G892=1,INT(ROUND((A892-Debut)*86400,0)/3600),"")</f>
        <v>106</v>
      </c>
      <c r="J892" s="36" t="n">
        <f aca="false">IF(OR(A892="",B892=""),"",ROUND((B892-A892)*86400,0))</f>
        <v>74</v>
      </c>
      <c r="K892" s="37" t="n">
        <f aca="false">IF(G892=1,IF(COUNTIFS($C:$C,C892,$G:$G,1,$A:$A,"&gt;="&amp;(A892-FenetreInterm/86400),$A:$A,"&lt;="&amp;A892)&gt;=NbInterm,1,0),"")</f>
        <v>0</v>
      </c>
      <c r="L892" s="37" t="n">
        <f aca="false">IF(G892=1,IF(B892="",0,IF(J892&lt;SeuilFugitive,1,0)),"")</f>
        <v>0</v>
      </c>
      <c r="M892" s="37" t="n">
        <f aca="false">IF(G892=1,IF(B892="",IF((Fin-A892)*24&gt;SeuilFigee,1,0),IF(J892&gt;SeuilFigee*3600,1,0)),"")</f>
        <v>0</v>
      </c>
      <c r="N892" s="0" t="str">
        <f aca="false">IF(G892=1,IF(COUNTIF(H$2:H892,H892)=1,COUNTIF($H:$H,H892),""),"")</f>
        <v/>
      </c>
      <c r="O892" s="0" t="str">
        <f aca="false">IF(G892=1,IF(COUNTIF(I$2:I892,I892)=1,COUNTIF($I:$I,I892),""),"")</f>
        <v/>
      </c>
      <c r="P892" s="38" t="str">
        <f aca="false">IF(G892=1,IF(COUNTIFS(C$2:C892,C892,G$2:G892,1)=1,COUNTIFS($C:$C,C892,$G:$G,1)+ROW()/10000000,""),"")</f>
        <v/>
      </c>
      <c r="Q892" s="0" t="str">
        <f aca="false">IF(K892=1,IF(COUNTIFS(C$2:C892,C892,K$2:K892,1)=1,1,0),"")</f>
        <v/>
      </c>
      <c r="R892" s="0" t="str">
        <f aca="false">IF(M892=1,IF(COUNTIFS(C$2:C892,C892,M$2:M892,1)=1,1,0),"")</f>
        <v/>
      </c>
      <c r="S892" s="0" t="str">
        <f aca="false">IF(L892=1,IF(COUNTIFS(C$2:C892,C892,L$2:L892,1)=1,1,0),"")</f>
        <v/>
      </c>
      <c r="T892" s="38" t="str">
        <f aca="false">IF(N892="","",N892+ROW()/10000000)</f>
        <v/>
      </c>
      <c r="U892" s="36" t="n">
        <f aca="false">IF(G892=1,IF(B892="",1,0),"")</f>
        <v>0</v>
      </c>
    </row>
    <row r="893" customFormat="false" ht="15" hidden="false" customHeight="false" outlineLevel="0" collapsed="false">
      <c r="A893" s="35" t="n">
        <v>46087.4429050926</v>
      </c>
      <c r="B893" s="35" t="n">
        <v>46087.443275463</v>
      </c>
      <c r="C893" s="36" t="s">
        <v>167</v>
      </c>
      <c r="D893" s="36" t="s">
        <v>168</v>
      </c>
      <c r="E893" s="36" t="s">
        <v>128</v>
      </c>
      <c r="F893" s="36" t="s">
        <v>169</v>
      </c>
      <c r="G893" s="36" t="n">
        <f aca="false">IF(A893="","",IF(AND(A893&gt;=Debut,A893&lt;Fin),1,0))</f>
        <v>1</v>
      </c>
      <c r="H893" s="36" t="n">
        <f aca="false">IF(G893=1,INT(ROUND((A893-Debut)*86400,0)/600),"")</f>
        <v>639</v>
      </c>
      <c r="I893" s="36" t="n">
        <f aca="false">IF(G893=1,INT(ROUND((A893-Debut)*86400,0)/3600),"")</f>
        <v>106</v>
      </c>
      <c r="J893" s="36" t="n">
        <f aca="false">IF(OR(A893="",B893=""),"",ROUND((B893-A893)*86400,0))</f>
        <v>32</v>
      </c>
      <c r="K893" s="37" t="n">
        <f aca="false">IF(G893=1,IF(COUNTIFS($C:$C,C893,$G:$G,1,$A:$A,"&gt;="&amp;(A893-FenetreInterm/86400),$A:$A,"&lt;="&amp;A893)&gt;=NbInterm,1,0),"")</f>
        <v>0</v>
      </c>
      <c r="L893" s="37" t="n">
        <f aca="false">IF(G893=1,IF(B893="",0,IF(J893&lt;SeuilFugitive,1,0)),"")</f>
        <v>0</v>
      </c>
      <c r="M893" s="37" t="n">
        <f aca="false">IF(G893=1,IF(B893="",IF((Fin-A893)*24&gt;SeuilFigee,1,0),IF(J893&gt;SeuilFigee*3600,1,0)),"")</f>
        <v>0</v>
      </c>
      <c r="N893" s="36" t="n">
        <f aca="false">IF(G893=1,IF(COUNTIF(H$2:H893,H893)=1,COUNTIF($H:$H,H893),""),"")</f>
        <v>1</v>
      </c>
      <c r="O893" s="0" t="str">
        <f aca="false">IF(G893=1,IF(COUNTIF(I$2:I893,I893)=1,COUNTIF($I:$I,I893),""),"")</f>
        <v/>
      </c>
      <c r="P893" s="38" t="str">
        <f aca="false">IF(G893=1,IF(COUNTIFS(C$2:C893,C893,G$2:G893,1)=1,COUNTIFS($C:$C,C893,$G:$G,1)+ROW()/10000000,""),"")</f>
        <v/>
      </c>
      <c r="Q893" s="0" t="str">
        <f aca="false">IF(K893=1,IF(COUNTIFS(C$2:C893,C893,K$2:K893,1)=1,1,0),"")</f>
        <v/>
      </c>
      <c r="R893" s="0" t="str">
        <f aca="false">IF(M893=1,IF(COUNTIFS(C$2:C893,C893,M$2:M893,1)=1,1,0),"")</f>
        <v/>
      </c>
      <c r="S893" s="0" t="str">
        <f aca="false">IF(L893=1,IF(COUNTIFS(C$2:C893,C893,L$2:L893,1)=1,1,0),"")</f>
        <v/>
      </c>
      <c r="T893" s="38" t="n">
        <f aca="false">IF(N893="","",N893+ROW()/10000000)</f>
        <v>1.0000893</v>
      </c>
      <c r="U893" s="36" t="n">
        <f aca="false">IF(G893=1,IF(B893="",1,0),"")</f>
        <v>0</v>
      </c>
    </row>
    <row r="894" customFormat="false" ht="15" hidden="false" customHeight="false" outlineLevel="0" collapsed="false">
      <c r="A894" s="35" t="n">
        <v>46087.4473958333</v>
      </c>
      <c r="B894" s="35" t="n">
        <v>46087.4557175926</v>
      </c>
      <c r="C894" s="36" t="s">
        <v>142</v>
      </c>
      <c r="D894" s="36" t="s">
        <v>143</v>
      </c>
      <c r="E894" s="36" t="s">
        <v>121</v>
      </c>
      <c r="F894" s="36" t="s">
        <v>144</v>
      </c>
      <c r="G894" s="36" t="n">
        <f aca="false">IF(A894="","",IF(AND(A894&gt;=Debut,A894&lt;Fin),1,0))</f>
        <v>1</v>
      </c>
      <c r="H894" s="36" t="n">
        <f aca="false">IF(G894=1,INT(ROUND((A894-Debut)*86400,0)/600),"")</f>
        <v>640</v>
      </c>
      <c r="I894" s="36" t="n">
        <f aca="false">IF(G894=1,INT(ROUND((A894-Debut)*86400,0)/3600),"")</f>
        <v>106</v>
      </c>
      <c r="J894" s="36" t="n">
        <f aca="false">IF(OR(A894="",B894=""),"",ROUND((B894-A894)*86400,0))</f>
        <v>719</v>
      </c>
      <c r="K894" s="37" t="n">
        <f aca="false">IF(G894=1,IF(COUNTIFS($C:$C,C894,$G:$G,1,$A:$A,"&gt;="&amp;(A894-FenetreInterm/86400),$A:$A,"&lt;="&amp;A894)&gt;=NbInterm,1,0),"")</f>
        <v>0</v>
      </c>
      <c r="L894" s="37" t="n">
        <f aca="false">IF(G894=1,IF(B894="",0,IF(J894&lt;SeuilFugitive,1,0)),"")</f>
        <v>0</v>
      </c>
      <c r="M894" s="37" t="n">
        <f aca="false">IF(G894=1,IF(B894="",IF((Fin-A894)*24&gt;SeuilFigee,1,0),IF(J894&gt;SeuilFigee*3600,1,0)),"")</f>
        <v>0</v>
      </c>
      <c r="N894" s="36" t="n">
        <f aca="false">IF(G894=1,IF(COUNTIF(H$2:H894,H894)=1,COUNTIF($H:$H,H894),""),"")</f>
        <v>3</v>
      </c>
      <c r="O894" s="0" t="str">
        <f aca="false">IF(G894=1,IF(COUNTIF(I$2:I894,I894)=1,COUNTIF($I:$I,I894),""),"")</f>
        <v/>
      </c>
      <c r="P894" s="38" t="str">
        <f aca="false">IF(G894=1,IF(COUNTIFS(C$2:C894,C894,G$2:G894,1)=1,COUNTIFS($C:$C,C894,$G:$G,1)+ROW()/10000000,""),"")</f>
        <v/>
      </c>
      <c r="Q894" s="0" t="str">
        <f aca="false">IF(K894=1,IF(COUNTIFS(C$2:C894,C894,K$2:K894,1)=1,1,0),"")</f>
        <v/>
      </c>
      <c r="R894" s="0" t="str">
        <f aca="false">IF(M894=1,IF(COUNTIFS(C$2:C894,C894,M$2:M894,1)=1,1,0),"")</f>
        <v/>
      </c>
      <c r="S894" s="0" t="str">
        <f aca="false">IF(L894=1,IF(COUNTIFS(C$2:C894,C894,L$2:L894,1)=1,1,0),"")</f>
        <v/>
      </c>
      <c r="T894" s="38" t="n">
        <f aca="false">IF(N894="","",N894+ROW()/10000000)</f>
        <v>3.0000894</v>
      </c>
      <c r="U894" s="36" t="n">
        <f aca="false">IF(G894=1,IF(B894="",1,0),"")</f>
        <v>0</v>
      </c>
    </row>
    <row r="895" customFormat="false" ht="15" hidden="false" customHeight="false" outlineLevel="0" collapsed="false">
      <c r="A895" s="35" t="n">
        <v>46087.4488657407</v>
      </c>
      <c r="B895" s="35" t="n">
        <v>46087.4521296296</v>
      </c>
      <c r="C895" s="36" t="s">
        <v>136</v>
      </c>
      <c r="D895" s="36" t="s">
        <v>137</v>
      </c>
      <c r="E895" s="36" t="s">
        <v>121</v>
      </c>
      <c r="F895" s="36" t="s">
        <v>125</v>
      </c>
      <c r="G895" s="36" t="n">
        <f aca="false">IF(A895="","",IF(AND(A895&gt;=Debut,A895&lt;Fin),1,0))</f>
        <v>1</v>
      </c>
      <c r="H895" s="36" t="n">
        <f aca="false">IF(G895=1,INT(ROUND((A895-Debut)*86400,0)/600),"")</f>
        <v>640</v>
      </c>
      <c r="I895" s="36" t="n">
        <f aca="false">IF(G895=1,INT(ROUND((A895-Debut)*86400,0)/3600),"")</f>
        <v>106</v>
      </c>
      <c r="J895" s="36" t="n">
        <f aca="false">IF(OR(A895="",B895=""),"",ROUND((B895-A895)*86400,0))</f>
        <v>282</v>
      </c>
      <c r="K895" s="37" t="n">
        <f aca="false">IF(G895=1,IF(COUNTIFS($C:$C,C895,$G:$G,1,$A:$A,"&gt;="&amp;(A895-FenetreInterm/86400),$A:$A,"&lt;="&amp;A895)&gt;=NbInterm,1,0),"")</f>
        <v>0</v>
      </c>
      <c r="L895" s="37" t="n">
        <f aca="false">IF(G895=1,IF(B895="",0,IF(J895&lt;SeuilFugitive,1,0)),"")</f>
        <v>0</v>
      </c>
      <c r="M895" s="37" t="n">
        <f aca="false">IF(G895=1,IF(B895="",IF((Fin-A895)*24&gt;SeuilFigee,1,0),IF(J895&gt;SeuilFigee*3600,1,0)),"")</f>
        <v>0</v>
      </c>
      <c r="N895" s="0" t="str">
        <f aca="false">IF(G895=1,IF(COUNTIF(H$2:H895,H895)=1,COUNTIF($H:$H,H895),""),"")</f>
        <v/>
      </c>
      <c r="O895" s="0" t="str">
        <f aca="false">IF(G895=1,IF(COUNTIF(I$2:I895,I895)=1,COUNTIF($I:$I,I895),""),"")</f>
        <v/>
      </c>
      <c r="P895" s="38" t="str">
        <f aca="false">IF(G895=1,IF(COUNTIFS(C$2:C895,C895,G$2:G895,1)=1,COUNTIFS($C:$C,C895,$G:$G,1)+ROW()/10000000,""),"")</f>
        <v/>
      </c>
      <c r="Q895" s="0" t="str">
        <f aca="false">IF(K895=1,IF(COUNTIFS(C$2:C895,C895,K$2:K895,1)=1,1,0),"")</f>
        <v/>
      </c>
      <c r="R895" s="0" t="str">
        <f aca="false">IF(M895=1,IF(COUNTIFS(C$2:C895,C895,M$2:M895,1)=1,1,0),"")</f>
        <v/>
      </c>
      <c r="S895" s="0" t="str">
        <f aca="false">IF(L895=1,IF(COUNTIFS(C$2:C895,C895,L$2:L895,1)=1,1,0),"")</f>
        <v/>
      </c>
      <c r="T895" s="38" t="str">
        <f aca="false">IF(N895="","",N895+ROW()/10000000)</f>
        <v/>
      </c>
      <c r="U895" s="36" t="n">
        <f aca="false">IF(G895=1,IF(B895="",1,0),"")</f>
        <v>0</v>
      </c>
    </row>
    <row r="896" customFormat="false" ht="15" hidden="false" customHeight="false" outlineLevel="0" collapsed="false">
      <c r="A896" s="35" t="n">
        <v>46087.4503819444</v>
      </c>
      <c r="B896" s="35" t="n">
        <v>46087.453900463</v>
      </c>
      <c r="C896" s="36" t="s">
        <v>158</v>
      </c>
      <c r="D896" s="36" t="s">
        <v>159</v>
      </c>
      <c r="E896" s="36" t="s">
        <v>128</v>
      </c>
      <c r="F896" s="36" t="s">
        <v>122</v>
      </c>
      <c r="G896" s="36" t="n">
        <f aca="false">IF(A896="","",IF(AND(A896&gt;=Debut,A896&lt;Fin),1,0))</f>
        <v>1</v>
      </c>
      <c r="H896" s="36" t="n">
        <f aca="false">IF(G896=1,INT(ROUND((A896-Debut)*86400,0)/600),"")</f>
        <v>640</v>
      </c>
      <c r="I896" s="36" t="n">
        <f aca="false">IF(G896=1,INT(ROUND((A896-Debut)*86400,0)/3600),"")</f>
        <v>106</v>
      </c>
      <c r="J896" s="36" t="n">
        <f aca="false">IF(OR(A896="",B896=""),"",ROUND((B896-A896)*86400,0))</f>
        <v>304</v>
      </c>
      <c r="K896" s="37" t="n">
        <f aca="false">IF(G896=1,IF(COUNTIFS($C:$C,C896,$G:$G,1,$A:$A,"&gt;="&amp;(A896-FenetreInterm/86400),$A:$A,"&lt;="&amp;A896)&gt;=NbInterm,1,0),"")</f>
        <v>0</v>
      </c>
      <c r="L896" s="37" t="n">
        <f aca="false">IF(G896=1,IF(B896="",0,IF(J896&lt;SeuilFugitive,1,0)),"")</f>
        <v>0</v>
      </c>
      <c r="M896" s="37" t="n">
        <f aca="false">IF(G896=1,IF(B896="",IF((Fin-A896)*24&gt;SeuilFigee,1,0),IF(J896&gt;SeuilFigee*3600,1,0)),"")</f>
        <v>0</v>
      </c>
      <c r="N896" s="0" t="str">
        <f aca="false">IF(G896=1,IF(COUNTIF(H$2:H896,H896)=1,COUNTIF($H:$H,H896),""),"")</f>
        <v/>
      </c>
      <c r="O896" s="0" t="str">
        <f aca="false">IF(G896=1,IF(COUNTIF(I$2:I896,I896)=1,COUNTIF($I:$I,I896),""),"")</f>
        <v/>
      </c>
      <c r="P896" s="38" t="str">
        <f aca="false">IF(G896=1,IF(COUNTIFS(C$2:C896,C896,G$2:G896,1)=1,COUNTIFS($C:$C,C896,$G:$G,1)+ROW()/10000000,""),"")</f>
        <v/>
      </c>
      <c r="Q896" s="0" t="str">
        <f aca="false">IF(K896=1,IF(COUNTIFS(C$2:C896,C896,K$2:K896,1)=1,1,0),"")</f>
        <v/>
      </c>
      <c r="R896" s="0" t="str">
        <f aca="false">IF(M896=1,IF(COUNTIFS(C$2:C896,C896,M$2:M896,1)=1,1,0),"")</f>
        <v/>
      </c>
      <c r="S896" s="0" t="str">
        <f aca="false">IF(L896=1,IF(COUNTIFS(C$2:C896,C896,L$2:L896,1)=1,1,0),"")</f>
        <v/>
      </c>
      <c r="T896" s="38" t="str">
        <f aca="false">IF(N896="","",N896+ROW()/10000000)</f>
        <v/>
      </c>
      <c r="U896" s="36" t="n">
        <f aca="false">IF(G896=1,IF(B896="",1,0),"")</f>
        <v>0</v>
      </c>
    </row>
    <row r="897" customFormat="false" ht="15" hidden="false" customHeight="false" outlineLevel="0" collapsed="false">
      <c r="A897" s="35" t="n">
        <v>46087.4530555556</v>
      </c>
      <c r="B897" s="35" t="n">
        <v>46087.4614467593</v>
      </c>
      <c r="C897" s="36" t="s">
        <v>142</v>
      </c>
      <c r="D897" s="36" t="s">
        <v>143</v>
      </c>
      <c r="E897" s="36" t="s">
        <v>121</v>
      </c>
      <c r="F897" s="36" t="s">
        <v>144</v>
      </c>
      <c r="G897" s="36" t="n">
        <f aca="false">IF(A897="","",IF(AND(A897&gt;=Debut,A897&lt;Fin),1,0))</f>
        <v>1</v>
      </c>
      <c r="H897" s="36" t="n">
        <f aca="false">IF(G897=1,INT(ROUND((A897-Debut)*86400,0)/600),"")</f>
        <v>641</v>
      </c>
      <c r="I897" s="36" t="n">
        <f aca="false">IF(G897=1,INT(ROUND((A897-Debut)*86400,0)/3600),"")</f>
        <v>106</v>
      </c>
      <c r="J897" s="36" t="n">
        <f aca="false">IF(OR(A897="",B897=""),"",ROUND((B897-A897)*86400,0))</f>
        <v>725</v>
      </c>
      <c r="K897" s="37" t="n">
        <f aca="false">IF(G897=1,IF(COUNTIFS($C:$C,C897,$G:$G,1,$A:$A,"&gt;="&amp;(A897-FenetreInterm/86400),$A:$A,"&lt;="&amp;A897)&gt;=NbInterm,1,0),"")</f>
        <v>0</v>
      </c>
      <c r="L897" s="37" t="n">
        <f aca="false">IF(G897=1,IF(B897="",0,IF(J897&lt;SeuilFugitive,1,0)),"")</f>
        <v>0</v>
      </c>
      <c r="M897" s="37" t="n">
        <f aca="false">IF(G897=1,IF(B897="",IF((Fin-A897)*24&gt;SeuilFigee,1,0),IF(J897&gt;SeuilFigee*3600,1,0)),"")</f>
        <v>0</v>
      </c>
      <c r="N897" s="36" t="n">
        <f aca="false">IF(G897=1,IF(COUNTIF(H$2:H897,H897)=1,COUNTIF($H:$H,H897),""),"")</f>
        <v>1</v>
      </c>
      <c r="O897" s="0" t="str">
        <f aca="false">IF(G897=1,IF(COUNTIF(I$2:I897,I897)=1,COUNTIF($I:$I,I897),""),"")</f>
        <v/>
      </c>
      <c r="P897" s="38" t="str">
        <f aca="false">IF(G897=1,IF(COUNTIFS(C$2:C897,C897,G$2:G897,1)=1,COUNTIFS($C:$C,C897,$G:$G,1)+ROW()/10000000,""),"")</f>
        <v/>
      </c>
      <c r="Q897" s="0" t="str">
        <f aca="false">IF(K897=1,IF(COUNTIFS(C$2:C897,C897,K$2:K897,1)=1,1,0),"")</f>
        <v/>
      </c>
      <c r="R897" s="0" t="str">
        <f aca="false">IF(M897=1,IF(COUNTIFS(C$2:C897,C897,M$2:M897,1)=1,1,0),"")</f>
        <v/>
      </c>
      <c r="S897" s="0" t="str">
        <f aca="false">IF(L897=1,IF(COUNTIFS(C$2:C897,C897,L$2:L897,1)=1,1,0),"")</f>
        <v/>
      </c>
      <c r="T897" s="38" t="n">
        <f aca="false">IF(N897="","",N897+ROW()/10000000)</f>
        <v>1.0000897</v>
      </c>
      <c r="U897" s="36" t="n">
        <f aca="false">IF(G897=1,IF(B897="",1,0),"")</f>
        <v>0</v>
      </c>
    </row>
    <row r="898" customFormat="false" ht="15" hidden="false" customHeight="false" outlineLevel="0" collapsed="false">
      <c r="A898" s="35" t="n">
        <v>46087.4619212963</v>
      </c>
      <c r="B898" s="35" t="n">
        <v>46087.4633217593</v>
      </c>
      <c r="C898" s="36" t="s">
        <v>136</v>
      </c>
      <c r="D898" s="36" t="s">
        <v>137</v>
      </c>
      <c r="E898" s="36" t="s">
        <v>121</v>
      </c>
      <c r="F898" s="36" t="s">
        <v>125</v>
      </c>
      <c r="G898" s="36" t="n">
        <f aca="false">IF(A898="","",IF(AND(A898&gt;=Debut,A898&lt;Fin),1,0))</f>
        <v>1</v>
      </c>
      <c r="H898" s="36" t="n">
        <f aca="false">IF(G898=1,INT(ROUND((A898-Debut)*86400,0)/600),"")</f>
        <v>642</v>
      </c>
      <c r="I898" s="36" t="n">
        <f aca="false">IF(G898=1,INT(ROUND((A898-Debut)*86400,0)/3600),"")</f>
        <v>107</v>
      </c>
      <c r="J898" s="36" t="n">
        <f aca="false">IF(OR(A898="",B898=""),"",ROUND((B898-A898)*86400,0))</f>
        <v>121</v>
      </c>
      <c r="K898" s="37" t="n">
        <f aca="false">IF(G898=1,IF(COUNTIFS($C:$C,C898,$G:$G,1,$A:$A,"&gt;="&amp;(A898-FenetreInterm/86400),$A:$A,"&lt;="&amp;A898)&gt;=NbInterm,1,0),"")</f>
        <v>0</v>
      </c>
      <c r="L898" s="37" t="n">
        <f aca="false">IF(G898=1,IF(B898="",0,IF(J898&lt;SeuilFugitive,1,0)),"")</f>
        <v>0</v>
      </c>
      <c r="M898" s="37" t="n">
        <f aca="false">IF(G898=1,IF(B898="",IF((Fin-A898)*24&gt;SeuilFigee,1,0),IF(J898&gt;SeuilFigee*3600,1,0)),"")</f>
        <v>0</v>
      </c>
      <c r="N898" s="36" t="n">
        <f aca="false">IF(G898=1,IF(COUNTIF(H$2:H898,H898)=1,COUNTIF($H:$H,H898),""),"")</f>
        <v>1</v>
      </c>
      <c r="O898" s="36" t="n">
        <f aca="false">IF(G898=1,IF(COUNTIF(I$2:I898,I898)=1,COUNTIF($I:$I,I898),""),"")</f>
        <v>5</v>
      </c>
      <c r="P898" s="38" t="str">
        <f aca="false">IF(G898=1,IF(COUNTIFS(C$2:C898,C898,G$2:G898,1)=1,COUNTIFS($C:$C,C898,$G:$G,1)+ROW()/10000000,""),"")</f>
        <v/>
      </c>
      <c r="Q898" s="0" t="str">
        <f aca="false">IF(K898=1,IF(COUNTIFS(C$2:C898,C898,K$2:K898,1)=1,1,0),"")</f>
        <v/>
      </c>
      <c r="R898" s="0" t="str">
        <f aca="false">IF(M898=1,IF(COUNTIFS(C$2:C898,C898,M$2:M898,1)=1,1,0),"")</f>
        <v/>
      </c>
      <c r="S898" s="0" t="str">
        <f aca="false">IF(L898=1,IF(COUNTIFS(C$2:C898,C898,L$2:L898,1)=1,1,0),"")</f>
        <v/>
      </c>
      <c r="T898" s="38" t="n">
        <f aca="false">IF(N898="","",N898+ROW()/10000000)</f>
        <v>1.0000898</v>
      </c>
      <c r="U898" s="36" t="n">
        <f aca="false">IF(G898=1,IF(B898="",1,0),"")</f>
        <v>0</v>
      </c>
    </row>
    <row r="899" customFormat="false" ht="15" hidden="false" customHeight="false" outlineLevel="0" collapsed="false">
      <c r="A899" s="35" t="n">
        <v>46087.4688194445</v>
      </c>
      <c r="B899" s="35" t="n">
        <v>46087.4753356482</v>
      </c>
      <c r="C899" s="36" t="s">
        <v>153</v>
      </c>
      <c r="D899" s="36" t="s">
        <v>154</v>
      </c>
      <c r="E899" s="36" t="s">
        <v>121</v>
      </c>
      <c r="F899" s="36" t="s">
        <v>144</v>
      </c>
      <c r="G899" s="36" t="n">
        <f aca="false">IF(A899="","",IF(AND(A899&gt;=Debut,A899&lt;Fin),1,0))</f>
        <v>1</v>
      </c>
      <c r="H899" s="36" t="n">
        <f aca="false">IF(G899=1,INT(ROUND((A899-Debut)*86400,0)/600),"")</f>
        <v>643</v>
      </c>
      <c r="I899" s="36" t="n">
        <f aca="false">IF(G899=1,INT(ROUND((A899-Debut)*86400,0)/3600),"")</f>
        <v>107</v>
      </c>
      <c r="J899" s="36" t="n">
        <f aca="false">IF(OR(A899="",B899=""),"",ROUND((B899-A899)*86400,0))</f>
        <v>563</v>
      </c>
      <c r="K899" s="37" t="n">
        <f aca="false">IF(G899=1,IF(COUNTIFS($C:$C,C899,$G:$G,1,$A:$A,"&gt;="&amp;(A899-FenetreInterm/86400),$A:$A,"&lt;="&amp;A899)&gt;=NbInterm,1,0),"")</f>
        <v>0</v>
      </c>
      <c r="L899" s="37" t="n">
        <f aca="false">IF(G899=1,IF(B899="",0,IF(J899&lt;SeuilFugitive,1,0)),"")</f>
        <v>0</v>
      </c>
      <c r="M899" s="37" t="n">
        <f aca="false">IF(G899=1,IF(B899="",IF((Fin-A899)*24&gt;SeuilFigee,1,0),IF(J899&gt;SeuilFigee*3600,1,0)),"")</f>
        <v>0</v>
      </c>
      <c r="N899" s="36" t="n">
        <f aca="false">IF(G899=1,IF(COUNTIF(H$2:H899,H899)=1,COUNTIF($H:$H,H899),""),"")</f>
        <v>2</v>
      </c>
      <c r="O899" s="0" t="str">
        <f aca="false">IF(G899=1,IF(COUNTIF(I$2:I899,I899)=1,COUNTIF($I:$I,I899),""),"")</f>
        <v/>
      </c>
      <c r="P899" s="38" t="str">
        <f aca="false">IF(G899=1,IF(COUNTIFS(C$2:C899,C899,G$2:G899,1)=1,COUNTIFS($C:$C,C899,$G:$G,1)+ROW()/10000000,""),"")</f>
        <v/>
      </c>
      <c r="Q899" s="0" t="str">
        <f aca="false">IF(K899=1,IF(COUNTIFS(C$2:C899,C899,K$2:K899,1)=1,1,0),"")</f>
        <v/>
      </c>
      <c r="R899" s="0" t="str">
        <f aca="false">IF(M899=1,IF(COUNTIFS(C$2:C899,C899,M$2:M899,1)=1,1,0),"")</f>
        <v/>
      </c>
      <c r="S899" s="0" t="str">
        <f aca="false">IF(L899=1,IF(COUNTIFS(C$2:C899,C899,L$2:L899,1)=1,1,0),"")</f>
        <v/>
      </c>
      <c r="T899" s="38" t="n">
        <f aca="false">IF(N899="","",N899+ROW()/10000000)</f>
        <v>2.0000899</v>
      </c>
      <c r="U899" s="36" t="n">
        <f aca="false">IF(G899=1,IF(B899="",1,0),"")</f>
        <v>0</v>
      </c>
    </row>
    <row r="900" customFormat="false" ht="15" hidden="false" customHeight="false" outlineLevel="0" collapsed="false">
      <c r="A900" s="35" t="n">
        <v>46087.4691666667</v>
      </c>
      <c r="B900" s="35" t="n">
        <v>46087.471875</v>
      </c>
      <c r="C900" s="36" t="s">
        <v>136</v>
      </c>
      <c r="D900" s="36" t="s">
        <v>137</v>
      </c>
      <c r="E900" s="36" t="s">
        <v>121</v>
      </c>
      <c r="F900" s="36" t="s">
        <v>125</v>
      </c>
      <c r="G900" s="36" t="n">
        <f aca="false">IF(A900="","",IF(AND(A900&gt;=Debut,A900&lt;Fin),1,0))</f>
        <v>1</v>
      </c>
      <c r="H900" s="36" t="n">
        <f aca="false">IF(G900=1,INT(ROUND((A900-Debut)*86400,0)/600),"")</f>
        <v>643</v>
      </c>
      <c r="I900" s="36" t="n">
        <f aca="false">IF(G900=1,INT(ROUND((A900-Debut)*86400,0)/3600),"")</f>
        <v>107</v>
      </c>
      <c r="J900" s="36" t="n">
        <f aca="false">IF(OR(A900="",B900=""),"",ROUND((B900-A900)*86400,0))</f>
        <v>234</v>
      </c>
      <c r="K900" s="37" t="n">
        <f aca="false">IF(G900=1,IF(COUNTIFS($C:$C,C900,$G:$G,1,$A:$A,"&gt;="&amp;(A900-FenetreInterm/86400),$A:$A,"&lt;="&amp;A900)&gt;=NbInterm,1,0),"")</f>
        <v>0</v>
      </c>
      <c r="L900" s="37" t="n">
        <f aca="false">IF(G900=1,IF(B900="",0,IF(J900&lt;SeuilFugitive,1,0)),"")</f>
        <v>0</v>
      </c>
      <c r="M900" s="37" t="n">
        <f aca="false">IF(G900=1,IF(B900="",IF((Fin-A900)*24&gt;SeuilFigee,1,0),IF(J900&gt;SeuilFigee*3600,1,0)),"")</f>
        <v>0</v>
      </c>
      <c r="N900" s="0" t="str">
        <f aca="false">IF(G900=1,IF(COUNTIF(H$2:H900,H900)=1,COUNTIF($H:$H,H900),""),"")</f>
        <v/>
      </c>
      <c r="O900" s="0" t="str">
        <f aca="false">IF(G900=1,IF(COUNTIF(I$2:I900,I900)=1,COUNTIF($I:$I,I900),""),"")</f>
        <v/>
      </c>
      <c r="P900" s="38" t="str">
        <f aca="false">IF(G900=1,IF(COUNTIFS(C$2:C900,C900,G$2:G900,1)=1,COUNTIFS($C:$C,C900,$G:$G,1)+ROW()/10000000,""),"")</f>
        <v/>
      </c>
      <c r="Q900" s="0" t="str">
        <f aca="false">IF(K900=1,IF(COUNTIFS(C$2:C900,C900,K$2:K900,1)=1,1,0),"")</f>
        <v/>
      </c>
      <c r="R900" s="0" t="str">
        <f aca="false">IF(M900=1,IF(COUNTIFS(C$2:C900,C900,M$2:M900,1)=1,1,0),"")</f>
        <v/>
      </c>
      <c r="S900" s="0" t="str">
        <f aca="false">IF(L900=1,IF(COUNTIFS(C$2:C900,C900,L$2:L900,1)=1,1,0),"")</f>
        <v/>
      </c>
      <c r="T900" s="38" t="str">
        <f aca="false">IF(N900="","",N900+ROW()/10000000)</f>
        <v/>
      </c>
      <c r="U900" s="36" t="n">
        <f aca="false">IF(G900=1,IF(B900="",1,0),"")</f>
        <v>0</v>
      </c>
    </row>
    <row r="901" customFormat="false" ht="15" hidden="false" customHeight="false" outlineLevel="0" collapsed="false">
      <c r="A901" s="35" t="n">
        <v>46087.4736574074</v>
      </c>
      <c r="B901" s="35" t="n">
        <v>46087.4777546296</v>
      </c>
      <c r="C901" s="36" t="s">
        <v>145</v>
      </c>
      <c r="D901" s="36" t="s">
        <v>146</v>
      </c>
      <c r="E901" s="36" t="s">
        <v>121</v>
      </c>
      <c r="F901" s="36" t="s">
        <v>144</v>
      </c>
      <c r="G901" s="36" t="n">
        <f aca="false">IF(A901="","",IF(AND(A901&gt;=Debut,A901&lt;Fin),1,0))</f>
        <v>1</v>
      </c>
      <c r="H901" s="36" t="n">
        <f aca="false">IF(G901=1,INT(ROUND((A901-Debut)*86400,0)/600),"")</f>
        <v>644</v>
      </c>
      <c r="I901" s="36" t="n">
        <f aca="false">IF(G901=1,INT(ROUND((A901-Debut)*86400,0)/3600),"")</f>
        <v>107</v>
      </c>
      <c r="J901" s="36" t="n">
        <f aca="false">IF(OR(A901="",B901=""),"",ROUND((B901-A901)*86400,0))</f>
        <v>354</v>
      </c>
      <c r="K901" s="37" t="n">
        <f aca="false">IF(G901=1,IF(COUNTIFS($C:$C,C901,$G:$G,1,$A:$A,"&gt;="&amp;(A901-FenetreInterm/86400),$A:$A,"&lt;="&amp;A901)&gt;=NbInterm,1,0),"")</f>
        <v>0</v>
      </c>
      <c r="L901" s="37" t="n">
        <f aca="false">IF(G901=1,IF(B901="",0,IF(J901&lt;SeuilFugitive,1,0)),"")</f>
        <v>0</v>
      </c>
      <c r="M901" s="37" t="n">
        <f aca="false">IF(G901=1,IF(B901="",IF((Fin-A901)*24&gt;SeuilFigee,1,0),IF(J901&gt;SeuilFigee*3600,1,0)),"")</f>
        <v>0</v>
      </c>
      <c r="N901" s="36" t="n">
        <f aca="false">IF(G901=1,IF(COUNTIF(H$2:H901,H901)=1,COUNTIF($H:$H,H901),""),"")</f>
        <v>2</v>
      </c>
      <c r="O901" s="0" t="str">
        <f aca="false">IF(G901=1,IF(COUNTIF(I$2:I901,I901)=1,COUNTIF($I:$I,I901),""),"")</f>
        <v/>
      </c>
      <c r="P901" s="38" t="str">
        <f aca="false">IF(G901=1,IF(COUNTIFS(C$2:C901,C901,G$2:G901,1)=1,COUNTIFS($C:$C,C901,$G:$G,1)+ROW()/10000000,""),"")</f>
        <v/>
      </c>
      <c r="Q901" s="0" t="str">
        <f aca="false">IF(K901=1,IF(COUNTIFS(C$2:C901,C901,K$2:K901,1)=1,1,0),"")</f>
        <v/>
      </c>
      <c r="R901" s="0" t="str">
        <f aca="false">IF(M901=1,IF(COUNTIFS(C$2:C901,C901,M$2:M901,1)=1,1,0),"")</f>
        <v/>
      </c>
      <c r="S901" s="0" t="str">
        <f aca="false">IF(L901=1,IF(COUNTIFS(C$2:C901,C901,L$2:L901,1)=1,1,0),"")</f>
        <v/>
      </c>
      <c r="T901" s="38" t="n">
        <f aca="false">IF(N901="","",N901+ROW()/10000000)</f>
        <v>2.0000901</v>
      </c>
      <c r="U901" s="36" t="n">
        <f aca="false">IF(G901=1,IF(B901="",1,0),"")</f>
        <v>0</v>
      </c>
    </row>
    <row r="902" customFormat="false" ht="15" hidden="false" customHeight="false" outlineLevel="0" collapsed="false">
      <c r="A902" s="35" t="n">
        <v>46087.4753819444</v>
      </c>
      <c r="B902" s="35" t="n">
        <v>46087.487037037</v>
      </c>
      <c r="C902" s="36" t="s">
        <v>158</v>
      </c>
      <c r="D902" s="36" t="s">
        <v>159</v>
      </c>
      <c r="E902" s="36" t="s">
        <v>128</v>
      </c>
      <c r="F902" s="36" t="s">
        <v>122</v>
      </c>
      <c r="G902" s="36" t="n">
        <f aca="false">IF(A902="","",IF(AND(A902&gt;=Debut,A902&lt;Fin),1,0))</f>
        <v>1</v>
      </c>
      <c r="H902" s="36" t="n">
        <f aca="false">IF(G902=1,INT(ROUND((A902-Debut)*86400,0)/600),"")</f>
        <v>644</v>
      </c>
      <c r="I902" s="36" t="n">
        <f aca="false">IF(G902=1,INT(ROUND((A902-Debut)*86400,0)/3600),"")</f>
        <v>107</v>
      </c>
      <c r="J902" s="36" t="n">
        <f aca="false">IF(OR(A902="",B902=""),"",ROUND((B902-A902)*86400,0))</f>
        <v>1007</v>
      </c>
      <c r="K902" s="37" t="n">
        <f aca="false">IF(G902=1,IF(COUNTIFS($C:$C,C902,$G:$G,1,$A:$A,"&gt;="&amp;(A902-FenetreInterm/86400),$A:$A,"&lt;="&amp;A902)&gt;=NbInterm,1,0),"")</f>
        <v>0</v>
      </c>
      <c r="L902" s="37" t="n">
        <f aca="false">IF(G902=1,IF(B902="",0,IF(J902&lt;SeuilFugitive,1,0)),"")</f>
        <v>0</v>
      </c>
      <c r="M902" s="37" t="n">
        <f aca="false">IF(G902=1,IF(B902="",IF((Fin-A902)*24&gt;SeuilFigee,1,0),IF(J902&gt;SeuilFigee*3600,1,0)),"")</f>
        <v>0</v>
      </c>
      <c r="N902" s="0" t="str">
        <f aca="false">IF(G902=1,IF(COUNTIF(H$2:H902,H902)=1,COUNTIF($H:$H,H902),""),"")</f>
        <v/>
      </c>
      <c r="O902" s="0" t="str">
        <f aca="false">IF(G902=1,IF(COUNTIF(I$2:I902,I902)=1,COUNTIF($I:$I,I902),""),"")</f>
        <v/>
      </c>
      <c r="P902" s="38" t="str">
        <f aca="false">IF(G902=1,IF(COUNTIFS(C$2:C902,C902,G$2:G902,1)=1,COUNTIFS($C:$C,C902,$G:$G,1)+ROW()/10000000,""),"")</f>
        <v/>
      </c>
      <c r="Q902" s="0" t="str">
        <f aca="false">IF(K902=1,IF(COUNTIFS(C$2:C902,C902,K$2:K902,1)=1,1,0),"")</f>
        <v/>
      </c>
      <c r="R902" s="0" t="str">
        <f aca="false">IF(M902=1,IF(COUNTIFS(C$2:C902,C902,M$2:M902,1)=1,1,0),"")</f>
        <v/>
      </c>
      <c r="S902" s="0" t="str">
        <f aca="false">IF(L902=1,IF(COUNTIFS(C$2:C902,C902,L$2:L902,1)=1,1,0),"")</f>
        <v/>
      </c>
      <c r="T902" s="38" t="str">
        <f aca="false">IF(N902="","",N902+ROW()/10000000)</f>
        <v/>
      </c>
      <c r="U902" s="36" t="n">
        <f aca="false">IF(G902=1,IF(B902="",1,0),"")</f>
        <v>0</v>
      </c>
    </row>
    <row r="903" customFormat="false" ht="15" hidden="false" customHeight="false" outlineLevel="0" collapsed="false">
      <c r="A903" s="35" t="n">
        <v>46087.5071990741</v>
      </c>
      <c r="B903" s="35" t="n">
        <v>46087.5140393519</v>
      </c>
      <c r="C903" s="36" t="s">
        <v>142</v>
      </c>
      <c r="D903" s="36" t="s">
        <v>143</v>
      </c>
      <c r="E903" s="36" t="s">
        <v>121</v>
      </c>
      <c r="F903" s="36" t="s">
        <v>144</v>
      </c>
      <c r="G903" s="36" t="n">
        <f aca="false">IF(A903="","",IF(AND(A903&gt;=Debut,A903&lt;Fin),1,0))</f>
        <v>1</v>
      </c>
      <c r="H903" s="36" t="n">
        <f aca="false">IF(G903=1,INT(ROUND((A903-Debut)*86400,0)/600),"")</f>
        <v>649</v>
      </c>
      <c r="I903" s="36" t="n">
        <f aca="false">IF(G903=1,INT(ROUND((A903-Debut)*86400,0)/3600),"")</f>
        <v>108</v>
      </c>
      <c r="J903" s="36" t="n">
        <f aca="false">IF(OR(A903="",B903=""),"",ROUND((B903-A903)*86400,0))</f>
        <v>591</v>
      </c>
      <c r="K903" s="37" t="n">
        <f aca="false">IF(G903=1,IF(COUNTIFS($C:$C,C903,$G:$G,1,$A:$A,"&gt;="&amp;(A903-FenetreInterm/86400),$A:$A,"&lt;="&amp;A903)&gt;=NbInterm,1,0),"")</f>
        <v>0</v>
      </c>
      <c r="L903" s="37" t="n">
        <f aca="false">IF(G903=1,IF(B903="",0,IF(J903&lt;SeuilFugitive,1,0)),"")</f>
        <v>0</v>
      </c>
      <c r="M903" s="37" t="n">
        <f aca="false">IF(G903=1,IF(B903="",IF((Fin-A903)*24&gt;SeuilFigee,1,0),IF(J903&gt;SeuilFigee*3600,1,0)),"")</f>
        <v>0</v>
      </c>
      <c r="N903" s="36" t="n">
        <f aca="false">IF(G903=1,IF(COUNTIF(H$2:H903,H903)=1,COUNTIF($H:$H,H903),""),"")</f>
        <v>4</v>
      </c>
      <c r="O903" s="36" t="n">
        <f aca="false">IF(G903=1,IF(COUNTIF(I$2:I903,I903)=1,COUNTIF($I:$I,I903),""),"")</f>
        <v>16</v>
      </c>
      <c r="P903" s="38" t="str">
        <f aca="false">IF(G903=1,IF(COUNTIFS(C$2:C903,C903,G$2:G903,1)=1,COUNTIFS($C:$C,C903,$G:$G,1)+ROW()/10000000,""),"")</f>
        <v/>
      </c>
      <c r="Q903" s="0" t="str">
        <f aca="false">IF(K903=1,IF(COUNTIFS(C$2:C903,C903,K$2:K903,1)=1,1,0),"")</f>
        <v/>
      </c>
      <c r="R903" s="0" t="str">
        <f aca="false">IF(M903=1,IF(COUNTIFS(C$2:C903,C903,M$2:M903,1)=1,1,0),"")</f>
        <v/>
      </c>
      <c r="S903" s="0" t="str">
        <f aca="false">IF(L903=1,IF(COUNTIFS(C$2:C903,C903,L$2:L903,1)=1,1,0),"")</f>
        <v/>
      </c>
      <c r="T903" s="38" t="n">
        <f aca="false">IF(N903="","",N903+ROW()/10000000)</f>
        <v>4.0000903</v>
      </c>
      <c r="U903" s="36" t="n">
        <f aca="false">IF(G903=1,IF(B903="",1,0),"")</f>
        <v>0</v>
      </c>
    </row>
    <row r="904" customFormat="false" ht="15" hidden="false" customHeight="false" outlineLevel="0" collapsed="false">
      <c r="A904" s="35" t="n">
        <v>46087.5130092593</v>
      </c>
      <c r="B904" s="35" t="n">
        <v>46087.5131134259</v>
      </c>
      <c r="C904" s="36" t="s">
        <v>140</v>
      </c>
      <c r="D904" s="36" t="s">
        <v>141</v>
      </c>
      <c r="E904" s="36" t="s">
        <v>128</v>
      </c>
      <c r="F904" s="36" t="s">
        <v>122</v>
      </c>
      <c r="G904" s="36" t="n">
        <f aca="false">IF(A904="","",IF(AND(A904&gt;=Debut,A904&lt;Fin),1,0))</f>
        <v>1</v>
      </c>
      <c r="H904" s="36" t="n">
        <f aca="false">IF(G904=1,INT(ROUND((A904-Debut)*86400,0)/600),"")</f>
        <v>649</v>
      </c>
      <c r="I904" s="36" t="n">
        <f aca="false">IF(G904=1,INT(ROUND((A904-Debut)*86400,0)/3600),"")</f>
        <v>108</v>
      </c>
      <c r="J904" s="36" t="n">
        <f aca="false">IF(OR(A904="",B904=""),"",ROUND((B904-A904)*86400,0))</f>
        <v>9</v>
      </c>
      <c r="K904" s="37" t="n">
        <f aca="false">IF(G904=1,IF(COUNTIFS($C:$C,C904,$G:$G,1,$A:$A,"&gt;="&amp;(A904-FenetreInterm/86400),$A:$A,"&lt;="&amp;A904)&gt;=NbInterm,1,0),"")</f>
        <v>0</v>
      </c>
      <c r="L904" s="37" t="n">
        <f aca="false">IF(G904=1,IF(B904="",0,IF(J904&lt;SeuilFugitive,1,0)),"")</f>
        <v>0</v>
      </c>
      <c r="M904" s="37" t="n">
        <f aca="false">IF(G904=1,IF(B904="",IF((Fin-A904)*24&gt;SeuilFigee,1,0),IF(J904&gt;SeuilFigee*3600,1,0)),"")</f>
        <v>0</v>
      </c>
      <c r="N904" s="0" t="str">
        <f aca="false">IF(G904=1,IF(COUNTIF(H$2:H904,H904)=1,COUNTIF($H:$H,H904),""),"")</f>
        <v/>
      </c>
      <c r="O904" s="0" t="str">
        <f aca="false">IF(G904=1,IF(COUNTIF(I$2:I904,I904)=1,COUNTIF($I:$I,I904),""),"")</f>
        <v/>
      </c>
      <c r="P904" s="38" t="str">
        <f aca="false">IF(G904=1,IF(COUNTIFS(C$2:C904,C904,G$2:G904,1)=1,COUNTIFS($C:$C,C904,$G:$G,1)+ROW()/10000000,""),"")</f>
        <v/>
      </c>
      <c r="Q904" s="0" t="str">
        <f aca="false">IF(K904=1,IF(COUNTIFS(C$2:C904,C904,K$2:K904,1)=1,1,0),"")</f>
        <v/>
      </c>
      <c r="R904" s="0" t="str">
        <f aca="false">IF(M904=1,IF(COUNTIFS(C$2:C904,C904,M$2:M904,1)=1,1,0),"")</f>
        <v/>
      </c>
      <c r="S904" s="0" t="str">
        <f aca="false">IF(L904=1,IF(COUNTIFS(C$2:C904,C904,L$2:L904,1)=1,1,0),"")</f>
        <v/>
      </c>
      <c r="T904" s="38" t="str">
        <f aca="false">IF(N904="","",N904+ROW()/10000000)</f>
        <v/>
      </c>
      <c r="U904" s="36" t="n">
        <f aca="false">IF(G904=1,IF(B904="",1,0),"")</f>
        <v>0</v>
      </c>
    </row>
    <row r="905" customFormat="false" ht="15" hidden="false" customHeight="false" outlineLevel="0" collapsed="false">
      <c r="A905" s="35" t="n">
        <v>46087.513275463</v>
      </c>
      <c r="B905" s="35" t="n">
        <v>46087.5133217593</v>
      </c>
      <c r="C905" s="36" t="s">
        <v>140</v>
      </c>
      <c r="D905" s="36" t="s">
        <v>141</v>
      </c>
      <c r="E905" s="36" t="s">
        <v>128</v>
      </c>
      <c r="F905" s="36" t="s">
        <v>122</v>
      </c>
      <c r="G905" s="36" t="n">
        <f aca="false">IF(A905="","",IF(AND(A905&gt;=Debut,A905&lt;Fin),1,0))</f>
        <v>1</v>
      </c>
      <c r="H905" s="36" t="n">
        <f aca="false">IF(G905=1,INT(ROUND((A905-Debut)*86400,0)/600),"")</f>
        <v>649</v>
      </c>
      <c r="I905" s="36" t="n">
        <f aca="false">IF(G905=1,INT(ROUND((A905-Debut)*86400,0)/3600),"")</f>
        <v>108</v>
      </c>
      <c r="J905" s="36" t="n">
        <f aca="false">IF(OR(A905="",B905=""),"",ROUND((B905-A905)*86400,0))</f>
        <v>4</v>
      </c>
      <c r="K905" s="37" t="n">
        <f aca="false">IF(G905=1,IF(COUNTIFS($C:$C,C905,$G:$G,1,$A:$A,"&gt;="&amp;(A905-FenetreInterm/86400),$A:$A,"&lt;="&amp;A905)&gt;=NbInterm,1,0),"")</f>
        <v>0</v>
      </c>
      <c r="L905" s="37" t="n">
        <f aca="false">IF(G905=1,IF(B905="",0,IF(J905&lt;SeuilFugitive,1,0)),"")</f>
        <v>1</v>
      </c>
      <c r="M905" s="37" t="n">
        <f aca="false">IF(G905=1,IF(B905="",IF((Fin-A905)*24&gt;SeuilFigee,1,0),IF(J905&gt;SeuilFigee*3600,1,0)),"")</f>
        <v>0</v>
      </c>
      <c r="N905" s="0" t="str">
        <f aca="false">IF(G905=1,IF(COUNTIF(H$2:H905,H905)=1,COUNTIF($H:$H,H905),""),"")</f>
        <v/>
      </c>
      <c r="O905" s="0" t="str">
        <f aca="false">IF(G905=1,IF(COUNTIF(I$2:I905,I905)=1,COUNTIF($I:$I,I905),""),"")</f>
        <v/>
      </c>
      <c r="P905" s="38" t="str">
        <f aca="false">IF(G905=1,IF(COUNTIFS(C$2:C905,C905,G$2:G905,1)=1,COUNTIFS($C:$C,C905,$G:$G,1)+ROW()/10000000,""),"")</f>
        <v/>
      </c>
      <c r="Q905" s="0" t="str">
        <f aca="false">IF(K905=1,IF(COUNTIFS(C$2:C905,C905,K$2:K905,1)=1,1,0),"")</f>
        <v/>
      </c>
      <c r="R905" s="0" t="str">
        <f aca="false">IF(M905=1,IF(COUNTIFS(C$2:C905,C905,M$2:M905,1)=1,1,0),"")</f>
        <v/>
      </c>
      <c r="S905" s="36" t="n">
        <f aca="false">IF(L905=1,IF(COUNTIFS(C$2:C905,C905,L$2:L905,1)=1,1,0),"")</f>
        <v>0</v>
      </c>
      <c r="T905" s="38" t="str">
        <f aca="false">IF(N905="","",N905+ROW()/10000000)</f>
        <v/>
      </c>
      <c r="U905" s="36" t="n">
        <f aca="false">IF(G905=1,IF(B905="",1,0),"")</f>
        <v>0</v>
      </c>
    </row>
    <row r="906" customFormat="false" ht="15" hidden="false" customHeight="false" outlineLevel="0" collapsed="false">
      <c r="A906" s="35" t="n">
        <v>46087.5134027778</v>
      </c>
      <c r="B906" s="35" t="n">
        <v>46087.5134837963</v>
      </c>
      <c r="C906" s="36" t="s">
        <v>140</v>
      </c>
      <c r="D906" s="36" t="s">
        <v>141</v>
      </c>
      <c r="E906" s="36" t="s">
        <v>128</v>
      </c>
      <c r="F906" s="36" t="s">
        <v>122</v>
      </c>
      <c r="G906" s="36" t="n">
        <f aca="false">IF(A906="","",IF(AND(A906&gt;=Debut,A906&lt;Fin),1,0))</f>
        <v>1</v>
      </c>
      <c r="H906" s="36" t="n">
        <f aca="false">IF(G906=1,INT(ROUND((A906-Debut)*86400,0)/600),"")</f>
        <v>649</v>
      </c>
      <c r="I906" s="36" t="n">
        <f aca="false">IF(G906=1,INT(ROUND((A906-Debut)*86400,0)/3600),"")</f>
        <v>108</v>
      </c>
      <c r="J906" s="36" t="n">
        <f aca="false">IF(OR(A906="",B906=""),"",ROUND((B906-A906)*86400,0))</f>
        <v>7</v>
      </c>
      <c r="K906" s="37" t="n">
        <f aca="false">IF(G906=1,IF(COUNTIFS($C:$C,C906,$G:$G,1,$A:$A,"&gt;="&amp;(A906-FenetreInterm/86400),$A:$A,"&lt;="&amp;A906)&gt;=NbInterm,1,0),"")</f>
        <v>1</v>
      </c>
      <c r="L906" s="37" t="n">
        <f aca="false">IF(G906=1,IF(B906="",0,IF(J906&lt;SeuilFugitive,1,0)),"")</f>
        <v>0</v>
      </c>
      <c r="M906" s="37" t="n">
        <f aca="false">IF(G906=1,IF(B906="",IF((Fin-A906)*24&gt;SeuilFigee,1,0),IF(J906&gt;SeuilFigee*3600,1,0)),"")</f>
        <v>0</v>
      </c>
      <c r="N906" s="0" t="str">
        <f aca="false">IF(G906=1,IF(COUNTIF(H$2:H906,H906)=1,COUNTIF($H:$H,H906),""),"")</f>
        <v/>
      </c>
      <c r="O906" s="0" t="str">
        <f aca="false">IF(G906=1,IF(COUNTIF(I$2:I906,I906)=1,COUNTIF($I:$I,I906),""),"")</f>
        <v/>
      </c>
      <c r="P906" s="38" t="str">
        <f aca="false">IF(G906=1,IF(COUNTIFS(C$2:C906,C906,G$2:G906,1)=1,COUNTIFS($C:$C,C906,$G:$G,1)+ROW()/10000000,""),"")</f>
        <v/>
      </c>
      <c r="Q906" s="36" t="n">
        <f aca="false">IF(K906=1,IF(COUNTIFS(C$2:C906,C906,K$2:K906,1)=1,1,0),"")</f>
        <v>0</v>
      </c>
      <c r="R906" s="0" t="str">
        <f aca="false">IF(M906=1,IF(COUNTIFS(C$2:C906,C906,M$2:M906,1)=1,1,0),"")</f>
        <v/>
      </c>
      <c r="S906" s="0" t="str">
        <f aca="false">IF(L906=1,IF(COUNTIFS(C$2:C906,C906,L$2:L906,1)=1,1,0),"")</f>
        <v/>
      </c>
      <c r="T906" s="38" t="str">
        <f aca="false">IF(N906="","",N906+ROW()/10000000)</f>
        <v/>
      </c>
      <c r="U906" s="36" t="n">
        <f aca="false">IF(G906=1,IF(B906="",1,0),"")</f>
        <v>0</v>
      </c>
    </row>
    <row r="907" customFormat="false" ht="15" hidden="false" customHeight="false" outlineLevel="0" collapsed="false">
      <c r="A907" s="35" t="n">
        <v>46087.5146990741</v>
      </c>
      <c r="B907" s="35" t="n">
        <v>46087.5252777778</v>
      </c>
      <c r="C907" s="36" t="s">
        <v>160</v>
      </c>
      <c r="D907" s="36" t="s">
        <v>161</v>
      </c>
      <c r="E907" s="36" t="s">
        <v>121</v>
      </c>
      <c r="F907" s="36" t="s">
        <v>144</v>
      </c>
      <c r="G907" s="36" t="n">
        <f aca="false">IF(A907="","",IF(AND(A907&gt;=Debut,A907&lt;Fin),1,0))</f>
        <v>1</v>
      </c>
      <c r="H907" s="36" t="n">
        <f aca="false">IF(G907=1,INT(ROUND((A907-Debut)*86400,0)/600),"")</f>
        <v>650</v>
      </c>
      <c r="I907" s="36" t="n">
        <f aca="false">IF(G907=1,INT(ROUND((A907-Debut)*86400,0)/3600),"")</f>
        <v>108</v>
      </c>
      <c r="J907" s="36" t="n">
        <f aca="false">IF(OR(A907="",B907=""),"",ROUND((B907-A907)*86400,0))</f>
        <v>914</v>
      </c>
      <c r="K907" s="37" t="n">
        <f aca="false">IF(G907=1,IF(COUNTIFS($C:$C,C907,$G:$G,1,$A:$A,"&gt;="&amp;(A907-FenetreInterm/86400),$A:$A,"&lt;="&amp;A907)&gt;=NbInterm,1,0),"")</f>
        <v>0</v>
      </c>
      <c r="L907" s="37" t="n">
        <f aca="false">IF(G907=1,IF(B907="",0,IF(J907&lt;SeuilFugitive,1,0)),"")</f>
        <v>0</v>
      </c>
      <c r="M907" s="37" t="n">
        <f aca="false">IF(G907=1,IF(B907="",IF((Fin-A907)*24&gt;SeuilFigee,1,0),IF(J907&gt;SeuilFigee*3600,1,0)),"")</f>
        <v>0</v>
      </c>
      <c r="N907" s="36" t="n">
        <f aca="false">IF(G907=1,IF(COUNTIF(H$2:H907,H907)=1,COUNTIF($H:$H,H907),""),"")</f>
        <v>2</v>
      </c>
      <c r="O907" s="0" t="str">
        <f aca="false">IF(G907=1,IF(COUNTIF(I$2:I907,I907)=1,COUNTIF($I:$I,I907),""),"")</f>
        <v/>
      </c>
      <c r="P907" s="38" t="str">
        <f aca="false">IF(G907=1,IF(COUNTIFS(C$2:C907,C907,G$2:G907,1)=1,COUNTIFS($C:$C,C907,$G:$G,1)+ROW()/10000000,""),"")</f>
        <v/>
      </c>
      <c r="Q907" s="0" t="str">
        <f aca="false">IF(K907=1,IF(COUNTIFS(C$2:C907,C907,K$2:K907,1)=1,1,0),"")</f>
        <v/>
      </c>
      <c r="R907" s="0" t="str">
        <f aca="false">IF(M907=1,IF(COUNTIFS(C$2:C907,C907,M$2:M907,1)=1,1,0),"")</f>
        <v/>
      </c>
      <c r="S907" s="0" t="str">
        <f aca="false">IF(L907=1,IF(COUNTIFS(C$2:C907,C907,L$2:L907,1)=1,1,0),"")</f>
        <v/>
      </c>
      <c r="T907" s="38" t="n">
        <f aca="false">IF(N907="","",N907+ROW()/10000000)</f>
        <v>2.0000907</v>
      </c>
      <c r="U907" s="36" t="n">
        <f aca="false">IF(G907=1,IF(B907="",1,0),"")</f>
        <v>0</v>
      </c>
    </row>
    <row r="908" customFormat="false" ht="15" hidden="false" customHeight="false" outlineLevel="0" collapsed="false">
      <c r="A908" s="35" t="n">
        <v>46087.5176736111</v>
      </c>
      <c r="B908" s="35" t="n">
        <v>46087.5197222222</v>
      </c>
      <c r="C908" s="36" t="s">
        <v>138</v>
      </c>
      <c r="D908" s="36" t="s">
        <v>139</v>
      </c>
      <c r="E908" s="36" t="s">
        <v>128</v>
      </c>
      <c r="F908" s="36" t="s">
        <v>118</v>
      </c>
      <c r="G908" s="36" t="n">
        <f aca="false">IF(A908="","",IF(AND(A908&gt;=Debut,A908&lt;Fin),1,0))</f>
        <v>1</v>
      </c>
      <c r="H908" s="36" t="n">
        <f aca="false">IF(G908=1,INT(ROUND((A908-Debut)*86400,0)/600),"")</f>
        <v>650</v>
      </c>
      <c r="I908" s="36" t="n">
        <f aca="false">IF(G908=1,INT(ROUND((A908-Debut)*86400,0)/3600),"")</f>
        <v>108</v>
      </c>
      <c r="J908" s="36" t="n">
        <f aca="false">IF(OR(A908="",B908=""),"",ROUND((B908-A908)*86400,0))</f>
        <v>177</v>
      </c>
      <c r="K908" s="37" t="n">
        <f aca="false">IF(G908=1,IF(COUNTIFS($C:$C,C908,$G:$G,1,$A:$A,"&gt;="&amp;(A908-FenetreInterm/86400),$A:$A,"&lt;="&amp;A908)&gt;=NbInterm,1,0),"")</f>
        <v>0</v>
      </c>
      <c r="L908" s="37" t="n">
        <f aca="false">IF(G908=1,IF(B908="",0,IF(J908&lt;SeuilFugitive,1,0)),"")</f>
        <v>0</v>
      </c>
      <c r="M908" s="37" t="n">
        <f aca="false">IF(G908=1,IF(B908="",IF((Fin-A908)*24&gt;SeuilFigee,1,0),IF(J908&gt;SeuilFigee*3600,1,0)),"")</f>
        <v>0</v>
      </c>
      <c r="N908" s="0" t="str">
        <f aca="false">IF(G908=1,IF(COUNTIF(H$2:H908,H908)=1,COUNTIF($H:$H,H908),""),"")</f>
        <v/>
      </c>
      <c r="O908" s="0" t="str">
        <f aca="false">IF(G908=1,IF(COUNTIF(I$2:I908,I908)=1,COUNTIF($I:$I,I908),""),"")</f>
        <v/>
      </c>
      <c r="P908" s="38" t="str">
        <f aca="false">IF(G908=1,IF(COUNTIFS(C$2:C908,C908,G$2:G908,1)=1,COUNTIFS($C:$C,C908,$G:$G,1)+ROW()/10000000,""),"")</f>
        <v/>
      </c>
      <c r="Q908" s="0" t="str">
        <f aca="false">IF(K908=1,IF(COUNTIFS(C$2:C908,C908,K$2:K908,1)=1,1,0),"")</f>
        <v/>
      </c>
      <c r="R908" s="0" t="str">
        <f aca="false">IF(M908=1,IF(COUNTIFS(C$2:C908,C908,M$2:M908,1)=1,1,0),"")</f>
        <v/>
      </c>
      <c r="S908" s="0" t="str">
        <f aca="false">IF(L908=1,IF(COUNTIFS(C$2:C908,C908,L$2:L908,1)=1,1,0),"")</f>
        <v/>
      </c>
      <c r="T908" s="38" t="str">
        <f aca="false">IF(N908="","",N908+ROW()/10000000)</f>
        <v/>
      </c>
      <c r="U908" s="36" t="n">
        <f aca="false">IF(G908=1,IF(B908="",1,0),"")</f>
        <v>0</v>
      </c>
    </row>
    <row r="909" customFormat="false" ht="15" hidden="false" customHeight="false" outlineLevel="0" collapsed="false">
      <c r="A909" s="35" t="n">
        <v>46087.5212615741</v>
      </c>
      <c r="B909" s="35" t="n">
        <v>46087.523912037</v>
      </c>
      <c r="C909" s="36" t="s">
        <v>138</v>
      </c>
      <c r="D909" s="36" t="s">
        <v>139</v>
      </c>
      <c r="E909" s="36" t="s">
        <v>128</v>
      </c>
      <c r="F909" s="36" t="s">
        <v>118</v>
      </c>
      <c r="G909" s="36" t="n">
        <f aca="false">IF(A909="","",IF(AND(A909&gt;=Debut,A909&lt;Fin),1,0))</f>
        <v>1</v>
      </c>
      <c r="H909" s="36" t="n">
        <f aca="false">IF(G909=1,INT(ROUND((A909-Debut)*86400,0)/600),"")</f>
        <v>651</v>
      </c>
      <c r="I909" s="36" t="n">
        <f aca="false">IF(G909=1,INT(ROUND((A909-Debut)*86400,0)/3600),"")</f>
        <v>108</v>
      </c>
      <c r="J909" s="36" t="n">
        <f aca="false">IF(OR(A909="",B909=""),"",ROUND((B909-A909)*86400,0))</f>
        <v>229</v>
      </c>
      <c r="K909" s="37" t="n">
        <f aca="false">IF(G909=1,IF(COUNTIFS($C:$C,C909,$G:$G,1,$A:$A,"&gt;="&amp;(A909-FenetreInterm/86400),$A:$A,"&lt;="&amp;A909)&gt;=NbInterm,1,0),"")</f>
        <v>0</v>
      </c>
      <c r="L909" s="37" t="n">
        <f aca="false">IF(G909=1,IF(B909="",0,IF(J909&lt;SeuilFugitive,1,0)),"")</f>
        <v>0</v>
      </c>
      <c r="M909" s="37" t="n">
        <f aca="false">IF(G909=1,IF(B909="",IF((Fin-A909)*24&gt;SeuilFigee,1,0),IF(J909&gt;SeuilFigee*3600,1,0)),"")</f>
        <v>0</v>
      </c>
      <c r="N909" s="36" t="n">
        <f aca="false">IF(G909=1,IF(COUNTIF(H$2:H909,H909)=1,COUNTIF($H:$H,H909),""),"")</f>
        <v>1</v>
      </c>
      <c r="O909" s="0" t="str">
        <f aca="false">IF(G909=1,IF(COUNTIF(I$2:I909,I909)=1,COUNTIF($I:$I,I909),""),"")</f>
        <v/>
      </c>
      <c r="P909" s="38" t="str">
        <f aca="false">IF(G909=1,IF(COUNTIFS(C$2:C909,C909,G$2:G909,1)=1,COUNTIFS($C:$C,C909,$G:$G,1)+ROW()/10000000,""),"")</f>
        <v/>
      </c>
      <c r="Q909" s="0" t="str">
        <f aca="false">IF(K909=1,IF(COUNTIFS(C$2:C909,C909,K$2:K909,1)=1,1,0),"")</f>
        <v/>
      </c>
      <c r="R909" s="0" t="str">
        <f aca="false">IF(M909=1,IF(COUNTIFS(C$2:C909,C909,M$2:M909,1)=1,1,0),"")</f>
        <v/>
      </c>
      <c r="S909" s="0" t="str">
        <f aca="false">IF(L909=1,IF(COUNTIFS(C$2:C909,C909,L$2:L909,1)=1,1,0),"")</f>
        <v/>
      </c>
      <c r="T909" s="38" t="n">
        <f aca="false">IF(N909="","",N909+ROW()/10000000)</f>
        <v>1.0000909</v>
      </c>
      <c r="U909" s="36" t="n">
        <f aca="false">IF(G909=1,IF(B909="",1,0),"")</f>
        <v>0</v>
      </c>
    </row>
    <row r="910" customFormat="false" ht="15" hidden="false" customHeight="false" outlineLevel="0" collapsed="false">
      <c r="A910" s="35" t="n">
        <v>46087.5301851852</v>
      </c>
      <c r="B910" s="35" t="n">
        <v>46087.5314467593</v>
      </c>
      <c r="C910" s="36" t="s">
        <v>145</v>
      </c>
      <c r="D910" s="36" t="s">
        <v>146</v>
      </c>
      <c r="E910" s="36" t="s">
        <v>121</v>
      </c>
      <c r="F910" s="36" t="s">
        <v>144</v>
      </c>
      <c r="G910" s="36" t="n">
        <f aca="false">IF(A910="","",IF(AND(A910&gt;=Debut,A910&lt;Fin),1,0))</f>
        <v>1</v>
      </c>
      <c r="H910" s="36" t="n">
        <f aca="false">IF(G910=1,INT(ROUND((A910-Debut)*86400,0)/600),"")</f>
        <v>652</v>
      </c>
      <c r="I910" s="36" t="n">
        <f aca="false">IF(G910=1,INT(ROUND((A910-Debut)*86400,0)/3600),"")</f>
        <v>108</v>
      </c>
      <c r="J910" s="36" t="n">
        <f aca="false">IF(OR(A910="",B910=""),"",ROUND((B910-A910)*86400,0))</f>
        <v>109</v>
      </c>
      <c r="K910" s="37" t="n">
        <f aca="false">IF(G910=1,IF(COUNTIFS($C:$C,C910,$G:$G,1,$A:$A,"&gt;="&amp;(A910-FenetreInterm/86400),$A:$A,"&lt;="&amp;A910)&gt;=NbInterm,1,0),"")</f>
        <v>0</v>
      </c>
      <c r="L910" s="37" t="n">
        <f aca="false">IF(G910=1,IF(B910="",0,IF(J910&lt;SeuilFugitive,1,0)),"")</f>
        <v>0</v>
      </c>
      <c r="M910" s="37" t="n">
        <f aca="false">IF(G910=1,IF(B910="",IF((Fin-A910)*24&gt;SeuilFigee,1,0),IF(J910&gt;SeuilFigee*3600,1,0)),"")</f>
        <v>0</v>
      </c>
      <c r="N910" s="36" t="n">
        <f aca="false">IF(G910=1,IF(COUNTIF(H$2:H910,H910)=1,COUNTIF($H:$H,H910),""),"")</f>
        <v>1</v>
      </c>
      <c r="O910" s="0" t="str">
        <f aca="false">IF(G910=1,IF(COUNTIF(I$2:I910,I910)=1,COUNTIF($I:$I,I910),""),"")</f>
        <v/>
      </c>
      <c r="P910" s="38" t="str">
        <f aca="false">IF(G910=1,IF(COUNTIFS(C$2:C910,C910,G$2:G910,1)=1,COUNTIFS($C:$C,C910,$G:$G,1)+ROW()/10000000,""),"")</f>
        <v/>
      </c>
      <c r="Q910" s="0" t="str">
        <f aca="false">IF(K910=1,IF(COUNTIFS(C$2:C910,C910,K$2:K910,1)=1,1,0),"")</f>
        <v/>
      </c>
      <c r="R910" s="0" t="str">
        <f aca="false">IF(M910=1,IF(COUNTIFS(C$2:C910,C910,M$2:M910,1)=1,1,0),"")</f>
        <v/>
      </c>
      <c r="S910" s="0" t="str">
        <f aca="false">IF(L910=1,IF(COUNTIFS(C$2:C910,C910,L$2:L910,1)=1,1,0),"")</f>
        <v/>
      </c>
      <c r="T910" s="38" t="n">
        <f aca="false">IF(N910="","",N910+ROW()/10000000)</f>
        <v>1.000091</v>
      </c>
      <c r="U910" s="36" t="n">
        <f aca="false">IF(G910=1,IF(B910="",1,0),"")</f>
        <v>0</v>
      </c>
    </row>
    <row r="911" customFormat="false" ht="15" hidden="false" customHeight="false" outlineLevel="0" collapsed="false">
      <c r="A911" s="35" t="n">
        <v>46087.5352314815</v>
      </c>
      <c r="B911" s="35" t="n">
        <v>46087.5426851852</v>
      </c>
      <c r="C911" s="36" t="s">
        <v>142</v>
      </c>
      <c r="D911" s="36" t="s">
        <v>143</v>
      </c>
      <c r="E911" s="36" t="s">
        <v>121</v>
      </c>
      <c r="F911" s="36" t="s">
        <v>144</v>
      </c>
      <c r="G911" s="36" t="n">
        <f aca="false">IF(A911="","",IF(AND(A911&gt;=Debut,A911&lt;Fin),1,0))</f>
        <v>1</v>
      </c>
      <c r="H911" s="36" t="n">
        <f aca="false">IF(G911=1,INT(ROUND((A911-Debut)*86400,0)/600),"")</f>
        <v>653</v>
      </c>
      <c r="I911" s="36" t="n">
        <f aca="false">IF(G911=1,INT(ROUND((A911-Debut)*86400,0)/3600),"")</f>
        <v>108</v>
      </c>
      <c r="J911" s="36" t="n">
        <f aca="false">IF(OR(A911="",B911=""),"",ROUND((B911-A911)*86400,0))</f>
        <v>644</v>
      </c>
      <c r="K911" s="37" t="n">
        <f aca="false">IF(G911=1,IF(COUNTIFS($C:$C,C911,$G:$G,1,$A:$A,"&gt;="&amp;(A911-FenetreInterm/86400),$A:$A,"&lt;="&amp;A911)&gt;=NbInterm,1,0),"")</f>
        <v>0</v>
      </c>
      <c r="L911" s="37" t="n">
        <f aca="false">IF(G911=1,IF(B911="",0,IF(J911&lt;SeuilFugitive,1,0)),"")</f>
        <v>0</v>
      </c>
      <c r="M911" s="37" t="n">
        <f aca="false">IF(G911=1,IF(B911="",IF((Fin-A911)*24&gt;SeuilFigee,1,0),IF(J911&gt;SeuilFigee*3600,1,0)),"")</f>
        <v>0</v>
      </c>
      <c r="N911" s="36" t="n">
        <f aca="false">IF(G911=1,IF(COUNTIF(H$2:H911,H911)=1,COUNTIF($H:$H,H911),""),"")</f>
        <v>8</v>
      </c>
      <c r="O911" s="0" t="str">
        <f aca="false">IF(G911=1,IF(COUNTIF(I$2:I911,I911)=1,COUNTIF($I:$I,I911),""),"")</f>
        <v/>
      </c>
      <c r="P911" s="38" t="str">
        <f aca="false">IF(G911=1,IF(COUNTIFS(C$2:C911,C911,G$2:G911,1)=1,COUNTIFS($C:$C,C911,$G:$G,1)+ROW()/10000000,""),"")</f>
        <v/>
      </c>
      <c r="Q911" s="0" t="str">
        <f aca="false">IF(K911=1,IF(COUNTIFS(C$2:C911,C911,K$2:K911,1)=1,1,0),"")</f>
        <v/>
      </c>
      <c r="R911" s="0" t="str">
        <f aca="false">IF(M911=1,IF(COUNTIFS(C$2:C911,C911,M$2:M911,1)=1,1,0),"")</f>
        <v/>
      </c>
      <c r="S911" s="0" t="str">
        <f aca="false">IF(L911=1,IF(COUNTIFS(C$2:C911,C911,L$2:L911,1)=1,1,0),"")</f>
        <v/>
      </c>
      <c r="T911" s="38" t="n">
        <f aca="false">IF(N911="","",N911+ROW()/10000000)</f>
        <v>8.0000911</v>
      </c>
      <c r="U911" s="36" t="n">
        <f aca="false">IF(G911=1,IF(B911="",1,0),"")</f>
        <v>0</v>
      </c>
    </row>
    <row r="912" customFormat="false" ht="15" hidden="false" customHeight="false" outlineLevel="0" collapsed="false">
      <c r="A912" s="35" t="n">
        <v>46087.5363888889</v>
      </c>
      <c r="B912" s="35" t="n">
        <v>46087.5365277778</v>
      </c>
      <c r="C912" s="36" t="s">
        <v>115</v>
      </c>
      <c r="D912" s="36" t="s">
        <v>116</v>
      </c>
      <c r="E912" s="36" t="s">
        <v>117</v>
      </c>
      <c r="F912" s="36" t="s">
        <v>118</v>
      </c>
      <c r="G912" s="36" t="n">
        <f aca="false">IF(A912="","",IF(AND(A912&gt;=Debut,A912&lt;Fin),1,0))</f>
        <v>1</v>
      </c>
      <c r="H912" s="36" t="n">
        <f aca="false">IF(G912=1,INT(ROUND((A912-Debut)*86400,0)/600),"")</f>
        <v>653</v>
      </c>
      <c r="I912" s="36" t="n">
        <f aca="false">IF(G912=1,INT(ROUND((A912-Debut)*86400,0)/3600),"")</f>
        <v>108</v>
      </c>
      <c r="J912" s="36" t="n">
        <f aca="false">IF(OR(A912="",B912=""),"",ROUND((B912-A912)*86400,0))</f>
        <v>12</v>
      </c>
      <c r="K912" s="37" t="n">
        <f aca="false">IF(G912=1,IF(COUNTIFS($C:$C,C912,$G:$G,1,$A:$A,"&gt;="&amp;(A912-FenetreInterm/86400),$A:$A,"&lt;="&amp;A912)&gt;=NbInterm,1,0),"")</f>
        <v>0</v>
      </c>
      <c r="L912" s="37" t="n">
        <f aca="false">IF(G912=1,IF(B912="",0,IF(J912&lt;SeuilFugitive,1,0)),"")</f>
        <v>0</v>
      </c>
      <c r="M912" s="37" t="n">
        <f aca="false">IF(G912=1,IF(B912="",IF((Fin-A912)*24&gt;SeuilFigee,1,0),IF(J912&gt;SeuilFigee*3600,1,0)),"")</f>
        <v>0</v>
      </c>
      <c r="N912" s="0" t="str">
        <f aca="false">IF(G912=1,IF(COUNTIF(H$2:H912,H912)=1,COUNTIF($H:$H,H912),""),"")</f>
        <v/>
      </c>
      <c r="O912" s="0" t="str">
        <f aca="false">IF(G912=1,IF(COUNTIF(I$2:I912,I912)=1,COUNTIF($I:$I,I912),""),"")</f>
        <v/>
      </c>
      <c r="P912" s="38" t="str">
        <f aca="false">IF(G912=1,IF(COUNTIFS(C$2:C912,C912,G$2:G912,1)=1,COUNTIFS($C:$C,C912,$G:$G,1)+ROW()/10000000,""),"")</f>
        <v/>
      </c>
      <c r="Q912" s="0" t="str">
        <f aca="false">IF(K912=1,IF(COUNTIFS(C$2:C912,C912,K$2:K912,1)=1,1,0),"")</f>
        <v/>
      </c>
      <c r="R912" s="0" t="str">
        <f aca="false">IF(M912=1,IF(COUNTIFS(C$2:C912,C912,M$2:M912,1)=1,1,0),"")</f>
        <v/>
      </c>
      <c r="S912" s="0" t="str">
        <f aca="false">IF(L912=1,IF(COUNTIFS(C$2:C912,C912,L$2:L912,1)=1,1,0),"")</f>
        <v/>
      </c>
      <c r="T912" s="38" t="str">
        <f aca="false">IF(N912="","",N912+ROW()/10000000)</f>
        <v/>
      </c>
      <c r="U912" s="36" t="n">
        <f aca="false">IF(G912=1,IF(B912="",1,0),"")</f>
        <v>0</v>
      </c>
    </row>
    <row r="913" customFormat="false" ht="15" hidden="false" customHeight="false" outlineLevel="0" collapsed="false">
      <c r="A913" s="35" t="n">
        <v>46087.5365162037</v>
      </c>
      <c r="B913" s="35" t="n">
        <v>46087.5365972222</v>
      </c>
      <c r="C913" s="36" t="s">
        <v>115</v>
      </c>
      <c r="D913" s="36" t="s">
        <v>116</v>
      </c>
      <c r="E913" s="36" t="s">
        <v>117</v>
      </c>
      <c r="F913" s="36" t="s">
        <v>118</v>
      </c>
      <c r="G913" s="36" t="n">
        <f aca="false">IF(A913="","",IF(AND(A913&gt;=Debut,A913&lt;Fin),1,0))</f>
        <v>1</v>
      </c>
      <c r="H913" s="36" t="n">
        <f aca="false">IF(G913=1,INT(ROUND((A913-Debut)*86400,0)/600),"")</f>
        <v>653</v>
      </c>
      <c r="I913" s="36" t="n">
        <f aca="false">IF(G913=1,INT(ROUND((A913-Debut)*86400,0)/3600),"")</f>
        <v>108</v>
      </c>
      <c r="J913" s="36" t="n">
        <f aca="false">IF(OR(A913="",B913=""),"",ROUND((B913-A913)*86400,0))</f>
        <v>7</v>
      </c>
      <c r="K913" s="37" t="n">
        <f aca="false">IF(G913=1,IF(COUNTIFS($C:$C,C913,$G:$G,1,$A:$A,"&gt;="&amp;(A913-FenetreInterm/86400),$A:$A,"&lt;="&amp;A913)&gt;=NbInterm,1,0),"")</f>
        <v>0</v>
      </c>
      <c r="L913" s="37" t="n">
        <f aca="false">IF(G913=1,IF(B913="",0,IF(J913&lt;SeuilFugitive,1,0)),"")</f>
        <v>0</v>
      </c>
      <c r="M913" s="37" t="n">
        <f aca="false">IF(G913=1,IF(B913="",IF((Fin-A913)*24&gt;SeuilFigee,1,0),IF(J913&gt;SeuilFigee*3600,1,0)),"")</f>
        <v>0</v>
      </c>
      <c r="N913" s="0" t="str">
        <f aca="false">IF(G913=1,IF(COUNTIF(H$2:H913,H913)=1,COUNTIF($H:$H,H913),""),"")</f>
        <v/>
      </c>
      <c r="O913" s="0" t="str">
        <f aca="false">IF(G913=1,IF(COUNTIF(I$2:I913,I913)=1,COUNTIF($I:$I,I913),""),"")</f>
        <v/>
      </c>
      <c r="P913" s="38" t="str">
        <f aca="false">IF(G913=1,IF(COUNTIFS(C$2:C913,C913,G$2:G913,1)=1,COUNTIFS($C:$C,C913,$G:$G,1)+ROW()/10000000,""),"")</f>
        <v/>
      </c>
      <c r="Q913" s="0" t="str">
        <f aca="false">IF(K913=1,IF(COUNTIFS(C$2:C913,C913,K$2:K913,1)=1,1,0),"")</f>
        <v/>
      </c>
      <c r="R913" s="0" t="str">
        <f aca="false">IF(M913=1,IF(COUNTIFS(C$2:C913,C913,M$2:M913,1)=1,1,0),"")</f>
        <v/>
      </c>
      <c r="S913" s="0" t="str">
        <f aca="false">IF(L913=1,IF(COUNTIFS(C$2:C913,C913,L$2:L913,1)=1,1,0),"")</f>
        <v/>
      </c>
      <c r="T913" s="38" t="str">
        <f aca="false">IF(N913="","",N913+ROW()/10000000)</f>
        <v/>
      </c>
      <c r="U913" s="36" t="n">
        <f aca="false">IF(G913=1,IF(B913="",1,0),"")</f>
        <v>0</v>
      </c>
    </row>
    <row r="914" customFormat="false" ht="15" hidden="false" customHeight="false" outlineLevel="0" collapsed="false">
      <c r="A914" s="35" t="n">
        <v>46087.5366666667</v>
      </c>
      <c r="B914" s="35" t="n">
        <v>46087.536712963</v>
      </c>
      <c r="C914" s="36" t="s">
        <v>115</v>
      </c>
      <c r="D914" s="36" t="s">
        <v>116</v>
      </c>
      <c r="E914" s="36" t="s">
        <v>117</v>
      </c>
      <c r="F914" s="36" t="s">
        <v>118</v>
      </c>
      <c r="G914" s="36" t="n">
        <f aca="false">IF(A914="","",IF(AND(A914&gt;=Debut,A914&lt;Fin),1,0))</f>
        <v>1</v>
      </c>
      <c r="H914" s="36" t="n">
        <f aca="false">IF(G914=1,INT(ROUND((A914-Debut)*86400,0)/600),"")</f>
        <v>653</v>
      </c>
      <c r="I914" s="36" t="n">
        <f aca="false">IF(G914=1,INT(ROUND((A914-Debut)*86400,0)/3600),"")</f>
        <v>108</v>
      </c>
      <c r="J914" s="36" t="n">
        <f aca="false">IF(OR(A914="",B914=""),"",ROUND((B914-A914)*86400,0))</f>
        <v>4</v>
      </c>
      <c r="K914" s="37" t="n">
        <f aca="false">IF(G914=1,IF(COUNTIFS($C:$C,C914,$G:$G,1,$A:$A,"&gt;="&amp;(A914-FenetreInterm/86400),$A:$A,"&lt;="&amp;A914)&gt;=NbInterm,1,0),"")</f>
        <v>1</v>
      </c>
      <c r="L914" s="37" t="n">
        <f aca="false">IF(G914=1,IF(B914="",0,IF(J914&lt;SeuilFugitive,1,0)),"")</f>
        <v>1</v>
      </c>
      <c r="M914" s="37" t="n">
        <f aca="false">IF(G914=1,IF(B914="",IF((Fin-A914)*24&gt;SeuilFigee,1,0),IF(J914&gt;SeuilFigee*3600,1,0)),"")</f>
        <v>0</v>
      </c>
      <c r="N914" s="0" t="str">
        <f aca="false">IF(G914=1,IF(COUNTIF(H$2:H914,H914)=1,COUNTIF($H:$H,H914),""),"")</f>
        <v/>
      </c>
      <c r="O914" s="0" t="str">
        <f aca="false">IF(G914=1,IF(COUNTIF(I$2:I914,I914)=1,COUNTIF($I:$I,I914),""),"")</f>
        <v/>
      </c>
      <c r="P914" s="38" t="str">
        <f aca="false">IF(G914=1,IF(COUNTIFS(C$2:C914,C914,G$2:G914,1)=1,COUNTIFS($C:$C,C914,$G:$G,1)+ROW()/10000000,""),"")</f>
        <v/>
      </c>
      <c r="Q914" s="36" t="n">
        <f aca="false">IF(K914=1,IF(COUNTIFS(C$2:C914,C914,K$2:K914,1)=1,1,0),"")</f>
        <v>0</v>
      </c>
      <c r="R914" s="0" t="str">
        <f aca="false">IF(M914=1,IF(COUNTIFS(C$2:C914,C914,M$2:M914,1)=1,1,0),"")</f>
        <v/>
      </c>
      <c r="S914" s="36" t="n">
        <f aca="false">IF(L914=1,IF(COUNTIFS(C$2:C914,C914,L$2:L914,1)=1,1,0),"")</f>
        <v>0</v>
      </c>
      <c r="T914" s="38" t="str">
        <f aca="false">IF(N914="","",N914+ROW()/10000000)</f>
        <v/>
      </c>
      <c r="U914" s="36" t="n">
        <f aca="false">IF(G914=1,IF(B914="",1,0),"")</f>
        <v>0</v>
      </c>
    </row>
    <row r="915" customFormat="false" ht="15" hidden="false" customHeight="false" outlineLevel="0" collapsed="false">
      <c r="A915" s="35" t="n">
        <v>46087.5367939815</v>
      </c>
      <c r="B915" s="35" t="n">
        <v>46087.5369560185</v>
      </c>
      <c r="C915" s="36" t="s">
        <v>115</v>
      </c>
      <c r="D915" s="36" t="s">
        <v>116</v>
      </c>
      <c r="E915" s="36" t="s">
        <v>117</v>
      </c>
      <c r="F915" s="36" t="s">
        <v>118</v>
      </c>
      <c r="G915" s="36" t="n">
        <f aca="false">IF(A915="","",IF(AND(A915&gt;=Debut,A915&lt;Fin),1,0))</f>
        <v>1</v>
      </c>
      <c r="H915" s="36" t="n">
        <f aca="false">IF(G915=1,INT(ROUND((A915-Debut)*86400,0)/600),"")</f>
        <v>653</v>
      </c>
      <c r="I915" s="36" t="n">
        <f aca="false">IF(G915=1,INT(ROUND((A915-Debut)*86400,0)/3600),"")</f>
        <v>108</v>
      </c>
      <c r="J915" s="36" t="n">
        <f aca="false">IF(OR(A915="",B915=""),"",ROUND((B915-A915)*86400,0))</f>
        <v>14</v>
      </c>
      <c r="K915" s="37" t="n">
        <f aca="false">IF(G915=1,IF(COUNTIFS($C:$C,C915,$G:$G,1,$A:$A,"&gt;="&amp;(A915-FenetreInterm/86400),$A:$A,"&lt;="&amp;A915)&gt;=NbInterm,1,0),"")</f>
        <v>1</v>
      </c>
      <c r="L915" s="37" t="n">
        <f aca="false">IF(G915=1,IF(B915="",0,IF(J915&lt;SeuilFugitive,1,0)),"")</f>
        <v>0</v>
      </c>
      <c r="M915" s="37" t="n">
        <f aca="false">IF(G915=1,IF(B915="",IF((Fin-A915)*24&gt;SeuilFigee,1,0),IF(J915&gt;SeuilFigee*3600,1,0)),"")</f>
        <v>0</v>
      </c>
      <c r="N915" s="0" t="str">
        <f aca="false">IF(G915=1,IF(COUNTIF(H$2:H915,H915)=1,COUNTIF($H:$H,H915),""),"")</f>
        <v/>
      </c>
      <c r="O915" s="0" t="str">
        <f aca="false">IF(G915=1,IF(COUNTIF(I$2:I915,I915)=1,COUNTIF($I:$I,I915),""),"")</f>
        <v/>
      </c>
      <c r="P915" s="38" t="str">
        <f aca="false">IF(G915=1,IF(COUNTIFS(C$2:C915,C915,G$2:G915,1)=1,COUNTIFS($C:$C,C915,$G:$G,1)+ROW()/10000000,""),"")</f>
        <v/>
      </c>
      <c r="Q915" s="36" t="n">
        <f aca="false">IF(K915=1,IF(COUNTIFS(C$2:C915,C915,K$2:K915,1)=1,1,0),"")</f>
        <v>0</v>
      </c>
      <c r="R915" s="0" t="str">
        <f aca="false">IF(M915=1,IF(COUNTIFS(C$2:C915,C915,M$2:M915,1)=1,1,0),"")</f>
        <v/>
      </c>
      <c r="S915" s="0" t="str">
        <f aca="false">IF(L915=1,IF(COUNTIFS(C$2:C915,C915,L$2:L915,1)=1,1,0),"")</f>
        <v/>
      </c>
      <c r="T915" s="38" t="str">
        <f aca="false">IF(N915="","",N915+ROW()/10000000)</f>
        <v/>
      </c>
      <c r="U915" s="36" t="n">
        <f aca="false">IF(G915=1,IF(B915="",1,0),"")</f>
        <v>0</v>
      </c>
    </row>
    <row r="916" customFormat="false" ht="15" hidden="false" customHeight="false" outlineLevel="0" collapsed="false">
      <c r="A916" s="35" t="n">
        <v>46087.5369328704</v>
      </c>
      <c r="B916" s="35" t="n">
        <v>46087.5370138889</v>
      </c>
      <c r="C916" s="36" t="s">
        <v>115</v>
      </c>
      <c r="D916" s="36" t="s">
        <v>116</v>
      </c>
      <c r="E916" s="36" t="s">
        <v>117</v>
      </c>
      <c r="F916" s="36" t="s">
        <v>118</v>
      </c>
      <c r="G916" s="36" t="n">
        <f aca="false">IF(A916="","",IF(AND(A916&gt;=Debut,A916&lt;Fin),1,0))</f>
        <v>1</v>
      </c>
      <c r="H916" s="36" t="n">
        <f aca="false">IF(G916=1,INT(ROUND((A916-Debut)*86400,0)/600),"")</f>
        <v>653</v>
      </c>
      <c r="I916" s="36" t="n">
        <f aca="false">IF(G916=1,INT(ROUND((A916-Debut)*86400,0)/3600),"")</f>
        <v>108</v>
      </c>
      <c r="J916" s="36" t="n">
        <f aca="false">IF(OR(A916="",B916=""),"",ROUND((B916-A916)*86400,0))</f>
        <v>7</v>
      </c>
      <c r="K916" s="37" t="n">
        <f aca="false">IF(G916=1,IF(COUNTIFS($C:$C,C916,$G:$G,1,$A:$A,"&gt;="&amp;(A916-FenetreInterm/86400),$A:$A,"&lt;="&amp;A916)&gt;=NbInterm,1,0),"")</f>
        <v>1</v>
      </c>
      <c r="L916" s="37" t="n">
        <f aca="false">IF(G916=1,IF(B916="",0,IF(J916&lt;SeuilFugitive,1,0)),"")</f>
        <v>0</v>
      </c>
      <c r="M916" s="37" t="n">
        <f aca="false">IF(G916=1,IF(B916="",IF((Fin-A916)*24&gt;SeuilFigee,1,0),IF(J916&gt;SeuilFigee*3600,1,0)),"")</f>
        <v>0</v>
      </c>
      <c r="N916" s="0" t="str">
        <f aca="false">IF(G916=1,IF(COUNTIF(H$2:H916,H916)=1,COUNTIF($H:$H,H916),""),"")</f>
        <v/>
      </c>
      <c r="O916" s="0" t="str">
        <f aca="false">IF(G916=1,IF(COUNTIF(I$2:I916,I916)=1,COUNTIF($I:$I,I916),""),"")</f>
        <v/>
      </c>
      <c r="P916" s="38" t="str">
        <f aca="false">IF(G916=1,IF(COUNTIFS(C$2:C916,C916,G$2:G916,1)=1,COUNTIFS($C:$C,C916,$G:$G,1)+ROW()/10000000,""),"")</f>
        <v/>
      </c>
      <c r="Q916" s="36" t="n">
        <f aca="false">IF(K916=1,IF(COUNTIFS(C$2:C916,C916,K$2:K916,1)=1,1,0),"")</f>
        <v>0</v>
      </c>
      <c r="R916" s="0" t="str">
        <f aca="false">IF(M916=1,IF(COUNTIFS(C$2:C916,C916,M$2:M916,1)=1,1,0),"")</f>
        <v/>
      </c>
      <c r="S916" s="0" t="str">
        <f aca="false">IF(L916=1,IF(COUNTIFS(C$2:C916,C916,L$2:L916,1)=1,1,0),"")</f>
        <v/>
      </c>
      <c r="T916" s="38" t="str">
        <f aca="false">IF(N916="","",N916+ROW()/10000000)</f>
        <v/>
      </c>
      <c r="U916" s="36" t="n">
        <f aca="false">IF(G916=1,IF(B916="",1,0),"")</f>
        <v>0</v>
      </c>
    </row>
    <row r="917" customFormat="false" ht="15" hidden="false" customHeight="false" outlineLevel="0" collapsed="false">
      <c r="A917" s="35" t="n">
        <v>46087.537025463</v>
      </c>
      <c r="B917" s="35" t="n">
        <v>46087.5372800926</v>
      </c>
      <c r="C917" s="36" t="s">
        <v>115</v>
      </c>
      <c r="D917" s="36" t="s">
        <v>116</v>
      </c>
      <c r="E917" s="36" t="s">
        <v>117</v>
      </c>
      <c r="F917" s="36" t="s">
        <v>118</v>
      </c>
      <c r="G917" s="36" t="n">
        <f aca="false">IF(A917="","",IF(AND(A917&gt;=Debut,A917&lt;Fin),1,0))</f>
        <v>1</v>
      </c>
      <c r="H917" s="36" t="n">
        <f aca="false">IF(G917=1,INT(ROUND((A917-Debut)*86400,0)/600),"")</f>
        <v>653</v>
      </c>
      <c r="I917" s="36" t="n">
        <f aca="false">IF(G917=1,INT(ROUND((A917-Debut)*86400,0)/3600),"")</f>
        <v>108</v>
      </c>
      <c r="J917" s="36" t="n">
        <f aca="false">IF(OR(A917="",B917=""),"",ROUND((B917-A917)*86400,0))</f>
        <v>22</v>
      </c>
      <c r="K917" s="37" t="n">
        <f aca="false">IF(G917=1,IF(COUNTIFS($C:$C,C917,$G:$G,1,$A:$A,"&gt;="&amp;(A917-FenetreInterm/86400),$A:$A,"&lt;="&amp;A917)&gt;=NbInterm,1,0),"")</f>
        <v>1</v>
      </c>
      <c r="L917" s="37" t="n">
        <f aca="false">IF(G917=1,IF(B917="",0,IF(J917&lt;SeuilFugitive,1,0)),"")</f>
        <v>0</v>
      </c>
      <c r="M917" s="37" t="n">
        <f aca="false">IF(G917=1,IF(B917="",IF((Fin-A917)*24&gt;SeuilFigee,1,0),IF(J917&gt;SeuilFigee*3600,1,0)),"")</f>
        <v>0</v>
      </c>
      <c r="N917" s="0" t="str">
        <f aca="false">IF(G917=1,IF(COUNTIF(H$2:H917,H917)=1,COUNTIF($H:$H,H917),""),"")</f>
        <v/>
      </c>
      <c r="O917" s="0" t="str">
        <f aca="false">IF(G917=1,IF(COUNTIF(I$2:I917,I917)=1,COUNTIF($I:$I,I917),""),"")</f>
        <v/>
      </c>
      <c r="P917" s="38" t="str">
        <f aca="false">IF(G917=1,IF(COUNTIFS(C$2:C917,C917,G$2:G917,1)=1,COUNTIFS($C:$C,C917,$G:$G,1)+ROW()/10000000,""),"")</f>
        <v/>
      </c>
      <c r="Q917" s="36" t="n">
        <f aca="false">IF(K917=1,IF(COUNTIFS(C$2:C917,C917,K$2:K917,1)=1,1,0),"")</f>
        <v>0</v>
      </c>
      <c r="R917" s="0" t="str">
        <f aca="false">IF(M917=1,IF(COUNTIFS(C$2:C917,C917,M$2:M917,1)=1,1,0),"")</f>
        <v/>
      </c>
      <c r="S917" s="0" t="str">
        <f aca="false">IF(L917=1,IF(COUNTIFS(C$2:C917,C917,L$2:L917,1)=1,1,0),"")</f>
        <v/>
      </c>
      <c r="T917" s="38" t="str">
        <f aca="false">IF(N917="","",N917+ROW()/10000000)</f>
        <v/>
      </c>
      <c r="U917" s="36" t="n">
        <f aca="false">IF(G917=1,IF(B917="",1,0),"")</f>
        <v>0</v>
      </c>
    </row>
    <row r="918" customFormat="false" ht="15" hidden="false" customHeight="false" outlineLevel="0" collapsed="false">
      <c r="A918" s="35" t="n">
        <v>46087.5371296296</v>
      </c>
      <c r="B918" s="35" t="n">
        <v>46087.5373611111</v>
      </c>
      <c r="C918" s="36" t="s">
        <v>115</v>
      </c>
      <c r="D918" s="36" t="s">
        <v>116</v>
      </c>
      <c r="E918" s="36" t="s">
        <v>117</v>
      </c>
      <c r="F918" s="36" t="s">
        <v>118</v>
      </c>
      <c r="G918" s="36" t="n">
        <f aca="false">IF(A918="","",IF(AND(A918&gt;=Debut,A918&lt;Fin),1,0))</f>
        <v>1</v>
      </c>
      <c r="H918" s="36" t="n">
        <f aca="false">IF(G918=1,INT(ROUND((A918-Debut)*86400,0)/600),"")</f>
        <v>653</v>
      </c>
      <c r="I918" s="36" t="n">
        <f aca="false">IF(G918=1,INT(ROUND((A918-Debut)*86400,0)/3600),"")</f>
        <v>108</v>
      </c>
      <c r="J918" s="36" t="n">
        <f aca="false">IF(OR(A918="",B918=""),"",ROUND((B918-A918)*86400,0))</f>
        <v>20</v>
      </c>
      <c r="K918" s="37" t="n">
        <f aca="false">IF(G918=1,IF(COUNTIFS($C:$C,C918,$G:$G,1,$A:$A,"&gt;="&amp;(A918-FenetreInterm/86400),$A:$A,"&lt;="&amp;A918)&gt;=NbInterm,1,0),"")</f>
        <v>1</v>
      </c>
      <c r="L918" s="37" t="n">
        <f aca="false">IF(G918=1,IF(B918="",0,IF(J918&lt;SeuilFugitive,1,0)),"")</f>
        <v>0</v>
      </c>
      <c r="M918" s="37" t="n">
        <f aca="false">IF(G918=1,IF(B918="",IF((Fin-A918)*24&gt;SeuilFigee,1,0),IF(J918&gt;SeuilFigee*3600,1,0)),"")</f>
        <v>0</v>
      </c>
      <c r="N918" s="0" t="str">
        <f aca="false">IF(G918=1,IF(COUNTIF(H$2:H918,H918)=1,COUNTIF($H:$H,H918),""),"")</f>
        <v/>
      </c>
      <c r="O918" s="0" t="str">
        <f aca="false">IF(G918=1,IF(COUNTIF(I$2:I918,I918)=1,COUNTIF($I:$I,I918),""),"")</f>
        <v/>
      </c>
      <c r="P918" s="38" t="str">
        <f aca="false">IF(G918=1,IF(COUNTIFS(C$2:C918,C918,G$2:G918,1)=1,COUNTIFS($C:$C,C918,$G:$G,1)+ROW()/10000000,""),"")</f>
        <v/>
      </c>
      <c r="Q918" s="36" t="n">
        <f aca="false">IF(K918=1,IF(COUNTIFS(C$2:C918,C918,K$2:K918,1)=1,1,0),"")</f>
        <v>0</v>
      </c>
      <c r="R918" s="0" t="str">
        <f aca="false">IF(M918=1,IF(COUNTIFS(C$2:C918,C918,M$2:M918,1)=1,1,0),"")</f>
        <v/>
      </c>
      <c r="S918" s="0" t="str">
        <f aca="false">IF(L918=1,IF(COUNTIFS(C$2:C918,C918,L$2:L918,1)=1,1,0),"")</f>
        <v/>
      </c>
      <c r="T918" s="38" t="str">
        <f aca="false">IF(N918="","",N918+ROW()/10000000)</f>
        <v/>
      </c>
      <c r="U918" s="36" t="n">
        <f aca="false">IF(G918=1,IF(B918="",1,0),"")</f>
        <v>0</v>
      </c>
    </row>
    <row r="919" customFormat="false" ht="15" hidden="false" customHeight="false" outlineLevel="0" collapsed="false">
      <c r="A919" s="35" t="n">
        <v>46087.5545023148</v>
      </c>
      <c r="B919" s="35" t="n">
        <v>46087.5664814815</v>
      </c>
      <c r="C919" s="36" t="s">
        <v>149</v>
      </c>
      <c r="D919" s="36" t="s">
        <v>150</v>
      </c>
      <c r="E919" s="36" t="s">
        <v>117</v>
      </c>
      <c r="F919" s="36" t="s">
        <v>118</v>
      </c>
      <c r="G919" s="36" t="n">
        <f aca="false">IF(A919="","",IF(AND(A919&gt;=Debut,A919&lt;Fin),1,0))</f>
        <v>1</v>
      </c>
      <c r="H919" s="36" t="n">
        <f aca="false">IF(G919=1,INT(ROUND((A919-Debut)*86400,0)/600),"")</f>
        <v>655</v>
      </c>
      <c r="I919" s="36" t="n">
        <f aca="false">IF(G919=1,INT(ROUND((A919-Debut)*86400,0)/3600),"")</f>
        <v>109</v>
      </c>
      <c r="J919" s="36" t="n">
        <f aca="false">IF(OR(A919="",B919=""),"",ROUND((B919-A919)*86400,0))</f>
        <v>1035</v>
      </c>
      <c r="K919" s="37" t="n">
        <f aca="false">IF(G919=1,IF(COUNTIFS($C:$C,C919,$G:$G,1,$A:$A,"&gt;="&amp;(A919-FenetreInterm/86400),$A:$A,"&lt;="&amp;A919)&gt;=NbInterm,1,0),"")</f>
        <v>0</v>
      </c>
      <c r="L919" s="37" t="n">
        <f aca="false">IF(G919=1,IF(B919="",0,IF(J919&lt;SeuilFugitive,1,0)),"")</f>
        <v>0</v>
      </c>
      <c r="M919" s="37" t="n">
        <f aca="false">IF(G919=1,IF(B919="",IF((Fin-A919)*24&gt;SeuilFigee,1,0),IF(J919&gt;SeuilFigee*3600,1,0)),"")</f>
        <v>0</v>
      </c>
      <c r="N919" s="36" t="n">
        <f aca="false">IF(G919=1,IF(COUNTIF(H$2:H919,H919)=1,COUNTIF($H:$H,H919),""),"")</f>
        <v>1</v>
      </c>
      <c r="O919" s="36" t="n">
        <f aca="false">IF(G919=1,IF(COUNTIF(I$2:I919,I919)=1,COUNTIF($I:$I,I919),""),"")</f>
        <v>27</v>
      </c>
      <c r="P919" s="38" t="str">
        <f aca="false">IF(G919=1,IF(COUNTIFS(C$2:C919,C919,G$2:G919,1)=1,COUNTIFS($C:$C,C919,$G:$G,1)+ROW()/10000000,""),"")</f>
        <v/>
      </c>
      <c r="Q919" s="0" t="str">
        <f aca="false">IF(K919=1,IF(COUNTIFS(C$2:C919,C919,K$2:K919,1)=1,1,0),"")</f>
        <v/>
      </c>
      <c r="R919" s="0" t="str">
        <f aca="false">IF(M919=1,IF(COUNTIFS(C$2:C919,C919,M$2:M919,1)=1,1,0),"")</f>
        <v/>
      </c>
      <c r="S919" s="0" t="str">
        <f aca="false">IF(L919=1,IF(COUNTIFS(C$2:C919,C919,L$2:L919,1)=1,1,0),"")</f>
        <v/>
      </c>
      <c r="T919" s="38" t="n">
        <f aca="false">IF(N919="","",N919+ROW()/10000000)</f>
        <v>1.0000919</v>
      </c>
      <c r="U919" s="36" t="n">
        <f aca="false">IF(G919=1,IF(B919="",1,0),"")</f>
        <v>0</v>
      </c>
    </row>
    <row r="920" customFormat="false" ht="15" hidden="false" customHeight="false" outlineLevel="0" collapsed="false">
      <c r="A920" s="35" t="n">
        <v>46087.563912037</v>
      </c>
      <c r="B920" s="35" t="n">
        <v>46087.570462963</v>
      </c>
      <c r="C920" s="36" t="s">
        <v>142</v>
      </c>
      <c r="D920" s="36" t="s">
        <v>143</v>
      </c>
      <c r="E920" s="36" t="s">
        <v>121</v>
      </c>
      <c r="F920" s="36" t="s">
        <v>144</v>
      </c>
      <c r="G920" s="36" t="n">
        <f aca="false">IF(A920="","",IF(AND(A920&gt;=Debut,A920&lt;Fin),1,0))</f>
        <v>1</v>
      </c>
      <c r="H920" s="36" t="n">
        <f aca="false">IF(G920=1,INT(ROUND((A920-Debut)*86400,0)/600),"")</f>
        <v>657</v>
      </c>
      <c r="I920" s="36" t="n">
        <f aca="false">IF(G920=1,INT(ROUND((A920-Debut)*86400,0)/3600),"")</f>
        <v>109</v>
      </c>
      <c r="J920" s="36" t="n">
        <f aca="false">IF(OR(A920="",B920=""),"",ROUND((B920-A920)*86400,0))</f>
        <v>566</v>
      </c>
      <c r="K920" s="37" t="n">
        <f aca="false">IF(G920=1,IF(COUNTIFS($C:$C,C920,$G:$G,1,$A:$A,"&gt;="&amp;(A920-FenetreInterm/86400),$A:$A,"&lt;="&amp;A920)&gt;=NbInterm,1,0),"")</f>
        <v>0</v>
      </c>
      <c r="L920" s="37" t="n">
        <f aca="false">IF(G920=1,IF(B920="",0,IF(J920&lt;SeuilFugitive,1,0)),"")</f>
        <v>0</v>
      </c>
      <c r="M920" s="37" t="n">
        <f aca="false">IF(G920=1,IF(B920="",IF((Fin-A920)*24&gt;SeuilFigee,1,0),IF(J920&gt;SeuilFigee*3600,1,0)),"")</f>
        <v>0</v>
      </c>
      <c r="N920" s="36" t="n">
        <f aca="false">IF(G920=1,IF(COUNTIF(H$2:H920,H920)=1,COUNTIF($H:$H,H920),""),"")</f>
        <v>9</v>
      </c>
      <c r="O920" s="0" t="str">
        <f aca="false">IF(G920=1,IF(COUNTIF(I$2:I920,I920)=1,COUNTIF($I:$I,I920),""),"")</f>
        <v/>
      </c>
      <c r="P920" s="38" t="str">
        <f aca="false">IF(G920=1,IF(COUNTIFS(C$2:C920,C920,G$2:G920,1)=1,COUNTIFS($C:$C,C920,$G:$G,1)+ROW()/10000000,""),"")</f>
        <v/>
      </c>
      <c r="Q920" s="0" t="str">
        <f aca="false">IF(K920=1,IF(COUNTIFS(C$2:C920,C920,K$2:K920,1)=1,1,0),"")</f>
        <v/>
      </c>
      <c r="R920" s="0" t="str">
        <f aca="false">IF(M920=1,IF(COUNTIFS(C$2:C920,C920,M$2:M920,1)=1,1,0),"")</f>
        <v/>
      </c>
      <c r="S920" s="0" t="str">
        <f aca="false">IF(L920=1,IF(COUNTIFS(C$2:C920,C920,L$2:L920,1)=1,1,0),"")</f>
        <v/>
      </c>
      <c r="T920" s="38" t="n">
        <f aca="false">IF(N920="","",N920+ROW()/10000000)</f>
        <v>9.000092</v>
      </c>
      <c r="U920" s="36" t="n">
        <f aca="false">IF(G920=1,IF(B920="",1,0),"")</f>
        <v>0</v>
      </c>
    </row>
    <row r="921" customFormat="false" ht="15" hidden="false" customHeight="false" outlineLevel="0" collapsed="false">
      <c r="A921" s="35" t="n">
        <v>46087.5646296296</v>
      </c>
      <c r="B921" s="35" t="n">
        <v>46087.5671875</v>
      </c>
      <c r="C921" s="36" t="s">
        <v>126</v>
      </c>
      <c r="D921" s="36" t="s">
        <v>127</v>
      </c>
      <c r="E921" s="36" t="s">
        <v>128</v>
      </c>
      <c r="F921" s="36" t="s">
        <v>129</v>
      </c>
      <c r="G921" s="36" t="n">
        <f aca="false">IF(A921="","",IF(AND(A921&gt;=Debut,A921&lt;Fin),1,0))</f>
        <v>1</v>
      </c>
      <c r="H921" s="36" t="n">
        <f aca="false">IF(G921=1,INT(ROUND((A921-Debut)*86400,0)/600),"")</f>
        <v>657</v>
      </c>
      <c r="I921" s="36" t="n">
        <f aca="false">IF(G921=1,INT(ROUND((A921-Debut)*86400,0)/3600),"")</f>
        <v>109</v>
      </c>
      <c r="J921" s="36" t="n">
        <f aca="false">IF(OR(A921="",B921=""),"",ROUND((B921-A921)*86400,0))</f>
        <v>221</v>
      </c>
      <c r="K921" s="37" t="n">
        <f aca="false">IF(G921=1,IF(COUNTIFS($C:$C,C921,$G:$G,1,$A:$A,"&gt;="&amp;(A921-FenetreInterm/86400),$A:$A,"&lt;="&amp;A921)&gt;=NbInterm,1,0),"")</f>
        <v>0</v>
      </c>
      <c r="L921" s="37" t="n">
        <f aca="false">IF(G921=1,IF(B921="",0,IF(J921&lt;SeuilFugitive,1,0)),"")</f>
        <v>0</v>
      </c>
      <c r="M921" s="37" t="n">
        <f aca="false">IF(G921=1,IF(B921="",IF((Fin-A921)*24&gt;SeuilFigee,1,0),IF(J921&gt;SeuilFigee*3600,1,0)),"")</f>
        <v>0</v>
      </c>
      <c r="N921" s="0" t="str">
        <f aca="false">IF(G921=1,IF(COUNTIF(H$2:H921,H921)=1,COUNTIF($H:$H,H921),""),"")</f>
        <v/>
      </c>
      <c r="O921" s="0" t="str">
        <f aca="false">IF(G921=1,IF(COUNTIF(I$2:I921,I921)=1,COUNTIF($I:$I,I921),""),"")</f>
        <v/>
      </c>
      <c r="P921" s="38" t="str">
        <f aca="false">IF(G921=1,IF(COUNTIFS(C$2:C921,C921,G$2:G921,1)=1,COUNTIFS($C:$C,C921,$G:$G,1)+ROW()/10000000,""),"")</f>
        <v/>
      </c>
      <c r="Q921" s="0" t="str">
        <f aca="false">IF(K921=1,IF(COUNTIFS(C$2:C921,C921,K$2:K921,1)=1,1,0),"")</f>
        <v/>
      </c>
      <c r="R921" s="0" t="str">
        <f aca="false">IF(M921=1,IF(COUNTIFS(C$2:C921,C921,M$2:M921,1)=1,1,0),"")</f>
        <v/>
      </c>
      <c r="S921" s="0" t="str">
        <f aca="false">IF(L921=1,IF(COUNTIFS(C$2:C921,C921,L$2:L921,1)=1,1,0),"")</f>
        <v/>
      </c>
      <c r="T921" s="38" t="str">
        <f aca="false">IF(N921="","",N921+ROW()/10000000)</f>
        <v/>
      </c>
      <c r="U921" s="36" t="n">
        <f aca="false">IF(G921=1,IF(B921="",1,0),"")</f>
        <v>0</v>
      </c>
    </row>
    <row r="922" customFormat="false" ht="15" hidden="false" customHeight="false" outlineLevel="0" collapsed="false">
      <c r="A922" s="35" t="n">
        <v>46087.5650462963</v>
      </c>
      <c r="B922" s="35" t="n">
        <v>46087.5659837963</v>
      </c>
      <c r="C922" s="36" t="s">
        <v>130</v>
      </c>
      <c r="D922" s="36" t="s">
        <v>131</v>
      </c>
      <c r="E922" s="36" t="s">
        <v>121</v>
      </c>
      <c r="F922" s="36" t="s">
        <v>129</v>
      </c>
      <c r="G922" s="36" t="n">
        <f aca="false">IF(A922="","",IF(AND(A922&gt;=Debut,A922&lt;Fin),1,0))</f>
        <v>1</v>
      </c>
      <c r="H922" s="36" t="n">
        <f aca="false">IF(G922=1,INT(ROUND((A922-Debut)*86400,0)/600),"")</f>
        <v>657</v>
      </c>
      <c r="I922" s="36" t="n">
        <f aca="false">IF(G922=1,INT(ROUND((A922-Debut)*86400,0)/3600),"")</f>
        <v>109</v>
      </c>
      <c r="J922" s="36" t="n">
        <f aca="false">IF(OR(A922="",B922=""),"",ROUND((B922-A922)*86400,0))</f>
        <v>81</v>
      </c>
      <c r="K922" s="37" t="n">
        <f aca="false">IF(G922=1,IF(COUNTIFS($C:$C,C922,$G:$G,1,$A:$A,"&gt;="&amp;(A922-FenetreInterm/86400),$A:$A,"&lt;="&amp;A922)&gt;=NbInterm,1,0),"")</f>
        <v>0</v>
      </c>
      <c r="L922" s="37" t="n">
        <f aca="false">IF(G922=1,IF(B922="",0,IF(J922&lt;SeuilFugitive,1,0)),"")</f>
        <v>0</v>
      </c>
      <c r="M922" s="37" t="n">
        <f aca="false">IF(G922=1,IF(B922="",IF((Fin-A922)*24&gt;SeuilFigee,1,0),IF(J922&gt;SeuilFigee*3600,1,0)),"")</f>
        <v>0</v>
      </c>
      <c r="N922" s="0" t="str">
        <f aca="false">IF(G922=1,IF(COUNTIF(H$2:H922,H922)=1,COUNTIF($H:$H,H922),""),"")</f>
        <v/>
      </c>
      <c r="O922" s="0" t="str">
        <f aca="false">IF(G922=1,IF(COUNTIF(I$2:I922,I922)=1,COUNTIF($I:$I,I922),""),"")</f>
        <v/>
      </c>
      <c r="P922" s="38" t="str">
        <f aca="false">IF(G922=1,IF(COUNTIFS(C$2:C922,C922,G$2:G922,1)=1,COUNTIFS($C:$C,C922,$G:$G,1)+ROW()/10000000,""),"")</f>
        <v/>
      </c>
      <c r="Q922" s="0" t="str">
        <f aca="false">IF(K922=1,IF(COUNTIFS(C$2:C922,C922,K$2:K922,1)=1,1,0),"")</f>
        <v/>
      </c>
      <c r="R922" s="0" t="str">
        <f aca="false">IF(M922=1,IF(COUNTIFS(C$2:C922,C922,M$2:M922,1)=1,1,0),"")</f>
        <v/>
      </c>
      <c r="S922" s="0" t="str">
        <f aca="false">IF(L922=1,IF(COUNTIFS(C$2:C922,C922,L$2:L922,1)=1,1,0),"")</f>
        <v/>
      </c>
      <c r="T922" s="38" t="str">
        <f aca="false">IF(N922="","",N922+ROW()/10000000)</f>
        <v/>
      </c>
      <c r="U922" s="36" t="n">
        <f aca="false">IF(G922=1,IF(B922="",1,0),"")</f>
        <v>0</v>
      </c>
    </row>
    <row r="923" customFormat="false" ht="15" hidden="false" customHeight="false" outlineLevel="0" collapsed="false">
      <c r="A923" s="35" t="n">
        <v>46087.565787037</v>
      </c>
      <c r="B923" s="35" t="n">
        <v>46087.5658101852</v>
      </c>
      <c r="C923" s="36" t="s">
        <v>132</v>
      </c>
      <c r="D923" s="36" t="s">
        <v>133</v>
      </c>
      <c r="E923" s="36" t="s">
        <v>121</v>
      </c>
      <c r="F923" s="36" t="s">
        <v>129</v>
      </c>
      <c r="G923" s="36" t="n">
        <f aca="false">IF(A923="","",IF(AND(A923&gt;=Debut,A923&lt;Fin),1,0))</f>
        <v>1</v>
      </c>
      <c r="H923" s="36" t="n">
        <f aca="false">IF(G923=1,INT(ROUND((A923-Debut)*86400,0)/600),"")</f>
        <v>657</v>
      </c>
      <c r="I923" s="36" t="n">
        <f aca="false">IF(G923=1,INT(ROUND((A923-Debut)*86400,0)/3600),"")</f>
        <v>109</v>
      </c>
      <c r="J923" s="36" t="n">
        <f aca="false">IF(OR(A923="",B923=""),"",ROUND((B923-A923)*86400,0))</f>
        <v>2</v>
      </c>
      <c r="K923" s="37" t="n">
        <f aca="false">IF(G923=1,IF(COUNTIFS($C:$C,C923,$G:$G,1,$A:$A,"&gt;="&amp;(A923-FenetreInterm/86400),$A:$A,"&lt;="&amp;A923)&gt;=NbInterm,1,0),"")</f>
        <v>0</v>
      </c>
      <c r="L923" s="37" t="n">
        <f aca="false">IF(G923=1,IF(B923="",0,IF(J923&lt;SeuilFugitive,1,0)),"")</f>
        <v>1</v>
      </c>
      <c r="M923" s="37" t="n">
        <f aca="false">IF(G923=1,IF(B923="",IF((Fin-A923)*24&gt;SeuilFigee,1,0),IF(J923&gt;SeuilFigee*3600,1,0)),"")</f>
        <v>0</v>
      </c>
      <c r="N923" s="0" t="str">
        <f aca="false">IF(G923=1,IF(COUNTIF(H$2:H923,H923)=1,COUNTIF($H:$H,H923),""),"")</f>
        <v/>
      </c>
      <c r="O923" s="0" t="str">
        <f aca="false">IF(G923=1,IF(COUNTIF(I$2:I923,I923)=1,COUNTIF($I:$I,I923),""),"")</f>
        <v/>
      </c>
      <c r="P923" s="38" t="str">
        <f aca="false">IF(G923=1,IF(COUNTIFS(C$2:C923,C923,G$2:G923,1)=1,COUNTIFS($C:$C,C923,$G:$G,1)+ROW()/10000000,""),"")</f>
        <v/>
      </c>
      <c r="Q923" s="0" t="str">
        <f aca="false">IF(K923=1,IF(COUNTIFS(C$2:C923,C923,K$2:K923,1)=1,1,0),"")</f>
        <v/>
      </c>
      <c r="R923" s="0" t="str">
        <f aca="false">IF(M923=1,IF(COUNTIFS(C$2:C923,C923,M$2:M923,1)=1,1,0),"")</f>
        <v/>
      </c>
      <c r="S923" s="36" t="n">
        <f aca="false">IF(L923=1,IF(COUNTIFS(C$2:C923,C923,L$2:L923,1)=1,1,0),"")</f>
        <v>0</v>
      </c>
      <c r="T923" s="38" t="str">
        <f aca="false">IF(N923="","",N923+ROW()/10000000)</f>
        <v/>
      </c>
      <c r="U923" s="36" t="n">
        <f aca="false">IF(G923=1,IF(B923="",1,0),"")</f>
        <v>0</v>
      </c>
    </row>
    <row r="924" customFormat="false" ht="15" hidden="false" customHeight="false" outlineLevel="0" collapsed="false">
      <c r="A924" s="35" t="n">
        <v>46087.565787037</v>
      </c>
      <c r="B924" s="35" t="n">
        <v>46087.5657986111</v>
      </c>
      <c r="C924" s="36" t="s">
        <v>132</v>
      </c>
      <c r="D924" s="36" t="s">
        <v>133</v>
      </c>
      <c r="E924" s="36" t="s">
        <v>121</v>
      </c>
      <c r="F924" s="36" t="s">
        <v>129</v>
      </c>
      <c r="G924" s="36" t="n">
        <f aca="false">IF(A924="","",IF(AND(A924&gt;=Debut,A924&lt;Fin),1,0))</f>
        <v>1</v>
      </c>
      <c r="H924" s="36" t="n">
        <f aca="false">IF(G924=1,INT(ROUND((A924-Debut)*86400,0)/600),"")</f>
        <v>657</v>
      </c>
      <c r="I924" s="36" t="n">
        <f aca="false">IF(G924=1,INT(ROUND((A924-Debut)*86400,0)/3600),"")</f>
        <v>109</v>
      </c>
      <c r="J924" s="36" t="n">
        <f aca="false">IF(OR(A924="",B924=""),"",ROUND((B924-A924)*86400,0))</f>
        <v>1</v>
      </c>
      <c r="K924" s="37" t="n">
        <f aca="false">IF(G924=1,IF(COUNTIFS($C:$C,C924,$G:$G,1,$A:$A,"&gt;="&amp;(A924-FenetreInterm/86400),$A:$A,"&lt;="&amp;A924)&gt;=NbInterm,1,0),"")</f>
        <v>0</v>
      </c>
      <c r="L924" s="37" t="n">
        <f aca="false">IF(G924=1,IF(B924="",0,IF(J924&lt;SeuilFugitive,1,0)),"")</f>
        <v>1</v>
      </c>
      <c r="M924" s="37" t="n">
        <f aca="false">IF(G924=1,IF(B924="",IF((Fin-A924)*24&gt;SeuilFigee,1,0),IF(J924&gt;SeuilFigee*3600,1,0)),"")</f>
        <v>0</v>
      </c>
      <c r="N924" s="0" t="str">
        <f aca="false">IF(G924=1,IF(COUNTIF(H$2:H924,H924)=1,COUNTIF($H:$H,H924),""),"")</f>
        <v/>
      </c>
      <c r="O924" s="0" t="str">
        <f aca="false">IF(G924=1,IF(COUNTIF(I$2:I924,I924)=1,COUNTIF($I:$I,I924),""),"")</f>
        <v/>
      </c>
      <c r="P924" s="38" t="str">
        <f aca="false">IF(G924=1,IF(COUNTIFS(C$2:C924,C924,G$2:G924,1)=1,COUNTIFS($C:$C,C924,$G:$G,1)+ROW()/10000000,""),"")</f>
        <v/>
      </c>
      <c r="Q924" s="0" t="str">
        <f aca="false">IF(K924=1,IF(COUNTIFS(C$2:C924,C924,K$2:K924,1)=1,1,0),"")</f>
        <v/>
      </c>
      <c r="R924" s="0" t="str">
        <f aca="false">IF(M924=1,IF(COUNTIFS(C$2:C924,C924,M$2:M924,1)=1,1,0),"")</f>
        <v/>
      </c>
      <c r="S924" s="36" t="n">
        <f aca="false">IF(L924=1,IF(COUNTIFS(C$2:C924,C924,L$2:L924,1)=1,1,0),"")</f>
        <v>0</v>
      </c>
      <c r="T924" s="38" t="str">
        <f aca="false">IF(N924="","",N924+ROW()/10000000)</f>
        <v/>
      </c>
      <c r="U924" s="36" t="n">
        <f aca="false">IF(G924=1,IF(B924="",1,0),"")</f>
        <v>0</v>
      </c>
    </row>
    <row r="925" customFormat="false" ht="15" hidden="false" customHeight="false" outlineLevel="0" collapsed="false">
      <c r="A925" s="35" t="n">
        <v>46087.5660185185</v>
      </c>
      <c r="B925" s="35" t="n">
        <v>46087.5660532407</v>
      </c>
      <c r="C925" s="36" t="s">
        <v>132</v>
      </c>
      <c r="D925" s="36" t="s">
        <v>133</v>
      </c>
      <c r="E925" s="36" t="s">
        <v>121</v>
      </c>
      <c r="F925" s="36" t="s">
        <v>129</v>
      </c>
      <c r="G925" s="36" t="n">
        <f aca="false">IF(A925="","",IF(AND(A925&gt;=Debut,A925&lt;Fin),1,0))</f>
        <v>1</v>
      </c>
      <c r="H925" s="36" t="n">
        <f aca="false">IF(G925=1,INT(ROUND((A925-Debut)*86400,0)/600),"")</f>
        <v>657</v>
      </c>
      <c r="I925" s="36" t="n">
        <f aca="false">IF(G925=1,INT(ROUND((A925-Debut)*86400,0)/3600),"")</f>
        <v>109</v>
      </c>
      <c r="J925" s="36" t="n">
        <f aca="false">IF(OR(A925="",B925=""),"",ROUND((B925-A925)*86400,0))</f>
        <v>3</v>
      </c>
      <c r="K925" s="37" t="n">
        <f aca="false">IF(G925=1,IF(COUNTIFS($C:$C,C925,$G:$G,1,$A:$A,"&gt;="&amp;(A925-FenetreInterm/86400),$A:$A,"&lt;="&amp;A925)&gt;=NbInterm,1,0),"")</f>
        <v>1</v>
      </c>
      <c r="L925" s="37" t="n">
        <f aca="false">IF(G925=1,IF(B925="",0,IF(J925&lt;SeuilFugitive,1,0)),"")</f>
        <v>1</v>
      </c>
      <c r="M925" s="37" t="n">
        <f aca="false">IF(G925=1,IF(B925="",IF((Fin-A925)*24&gt;SeuilFigee,1,0),IF(J925&gt;SeuilFigee*3600,1,0)),"")</f>
        <v>0</v>
      </c>
      <c r="N925" s="0" t="str">
        <f aca="false">IF(G925=1,IF(COUNTIF(H$2:H925,H925)=1,COUNTIF($H:$H,H925),""),"")</f>
        <v/>
      </c>
      <c r="O925" s="0" t="str">
        <f aca="false">IF(G925=1,IF(COUNTIF(I$2:I925,I925)=1,COUNTIF($I:$I,I925),""),"")</f>
        <v/>
      </c>
      <c r="P925" s="38" t="str">
        <f aca="false">IF(G925=1,IF(COUNTIFS(C$2:C925,C925,G$2:G925,1)=1,COUNTIFS($C:$C,C925,$G:$G,1)+ROW()/10000000,""),"")</f>
        <v/>
      </c>
      <c r="Q925" s="36" t="n">
        <f aca="false">IF(K925=1,IF(COUNTIFS(C$2:C925,C925,K$2:K925,1)=1,1,0),"")</f>
        <v>0</v>
      </c>
      <c r="R925" s="0" t="str">
        <f aca="false">IF(M925=1,IF(COUNTIFS(C$2:C925,C925,M$2:M925,1)=1,1,0),"")</f>
        <v/>
      </c>
      <c r="S925" s="36" t="n">
        <f aca="false">IF(L925=1,IF(COUNTIFS(C$2:C925,C925,L$2:L925,1)=1,1,0),"")</f>
        <v>0</v>
      </c>
      <c r="T925" s="38" t="str">
        <f aca="false">IF(N925="","",N925+ROW()/10000000)</f>
        <v/>
      </c>
      <c r="U925" s="36" t="n">
        <f aca="false">IF(G925=1,IF(B925="",1,0),"")</f>
        <v>0</v>
      </c>
    </row>
    <row r="926" customFormat="false" ht="15" hidden="false" customHeight="false" outlineLevel="0" collapsed="false">
      <c r="A926" s="35" t="n">
        <v>46087.5662847222</v>
      </c>
      <c r="B926" s="35" t="n">
        <v>46087.5687037037</v>
      </c>
      <c r="C926" s="36" t="s">
        <v>126</v>
      </c>
      <c r="D926" s="36" t="s">
        <v>127</v>
      </c>
      <c r="E926" s="36" t="s">
        <v>128</v>
      </c>
      <c r="F926" s="36" t="s">
        <v>129</v>
      </c>
      <c r="G926" s="36" t="n">
        <f aca="false">IF(A926="","",IF(AND(A926&gt;=Debut,A926&lt;Fin),1,0))</f>
        <v>1</v>
      </c>
      <c r="H926" s="36" t="n">
        <f aca="false">IF(G926=1,INT(ROUND((A926-Debut)*86400,0)/600),"")</f>
        <v>657</v>
      </c>
      <c r="I926" s="36" t="n">
        <f aca="false">IF(G926=1,INT(ROUND((A926-Debut)*86400,0)/3600),"")</f>
        <v>109</v>
      </c>
      <c r="J926" s="36" t="n">
        <f aca="false">IF(OR(A926="",B926=""),"",ROUND((B926-A926)*86400,0))</f>
        <v>209</v>
      </c>
      <c r="K926" s="37" t="n">
        <f aca="false">IF(G926=1,IF(COUNTIFS($C:$C,C926,$G:$G,1,$A:$A,"&gt;="&amp;(A926-FenetreInterm/86400),$A:$A,"&lt;="&amp;A926)&gt;=NbInterm,1,0),"")</f>
        <v>0</v>
      </c>
      <c r="L926" s="37" t="n">
        <f aca="false">IF(G926=1,IF(B926="",0,IF(J926&lt;SeuilFugitive,1,0)),"")</f>
        <v>0</v>
      </c>
      <c r="M926" s="37" t="n">
        <f aca="false">IF(G926=1,IF(B926="",IF((Fin-A926)*24&gt;SeuilFigee,1,0),IF(J926&gt;SeuilFigee*3600,1,0)),"")</f>
        <v>0</v>
      </c>
      <c r="N926" s="0" t="str">
        <f aca="false">IF(G926=1,IF(COUNTIF(H$2:H926,H926)=1,COUNTIF($H:$H,H926),""),"")</f>
        <v/>
      </c>
      <c r="O926" s="0" t="str">
        <f aca="false">IF(G926=1,IF(COUNTIF(I$2:I926,I926)=1,COUNTIF($I:$I,I926),""),"")</f>
        <v/>
      </c>
      <c r="P926" s="38" t="str">
        <f aca="false">IF(G926=1,IF(COUNTIFS(C$2:C926,C926,G$2:G926,1)=1,COUNTIFS($C:$C,C926,$G:$G,1)+ROW()/10000000,""),"")</f>
        <v/>
      </c>
      <c r="Q926" s="0" t="str">
        <f aca="false">IF(K926=1,IF(COUNTIFS(C$2:C926,C926,K$2:K926,1)=1,1,0),"")</f>
        <v/>
      </c>
      <c r="R926" s="0" t="str">
        <f aca="false">IF(M926=1,IF(COUNTIFS(C$2:C926,C926,M$2:M926,1)=1,1,0),"")</f>
        <v/>
      </c>
      <c r="S926" s="0" t="str">
        <f aca="false">IF(L926=1,IF(COUNTIFS(C$2:C926,C926,L$2:L926,1)=1,1,0),"")</f>
        <v/>
      </c>
      <c r="T926" s="38" t="str">
        <f aca="false">IF(N926="","",N926+ROW()/10000000)</f>
        <v/>
      </c>
      <c r="U926" s="36" t="n">
        <f aca="false">IF(G926=1,IF(B926="",1,0),"")</f>
        <v>0</v>
      </c>
    </row>
    <row r="927" customFormat="false" ht="15" hidden="false" customHeight="false" outlineLevel="0" collapsed="false">
      <c r="A927" s="35" t="n">
        <v>46087.566712963</v>
      </c>
      <c r="B927" s="35" t="n">
        <v>46087.5675</v>
      </c>
      <c r="C927" s="36" t="s">
        <v>162</v>
      </c>
      <c r="D927" s="36" t="s">
        <v>163</v>
      </c>
      <c r="E927" s="36" t="s">
        <v>128</v>
      </c>
      <c r="F927" s="36" t="s">
        <v>129</v>
      </c>
      <c r="G927" s="36" t="n">
        <f aca="false">IF(A927="","",IF(AND(A927&gt;=Debut,A927&lt;Fin),1,0))</f>
        <v>1</v>
      </c>
      <c r="H927" s="36" t="n">
        <f aca="false">IF(G927=1,INT(ROUND((A927-Debut)*86400,0)/600),"")</f>
        <v>657</v>
      </c>
      <c r="I927" s="36" t="n">
        <f aca="false">IF(G927=1,INT(ROUND((A927-Debut)*86400,0)/3600),"")</f>
        <v>109</v>
      </c>
      <c r="J927" s="36" t="n">
        <f aca="false">IF(OR(A927="",B927=""),"",ROUND((B927-A927)*86400,0))</f>
        <v>68</v>
      </c>
      <c r="K927" s="37" t="n">
        <f aca="false">IF(G927=1,IF(COUNTIFS($C:$C,C927,$G:$G,1,$A:$A,"&gt;="&amp;(A927-FenetreInterm/86400),$A:$A,"&lt;="&amp;A927)&gt;=NbInterm,1,0),"")</f>
        <v>0</v>
      </c>
      <c r="L927" s="37" t="n">
        <f aca="false">IF(G927=1,IF(B927="",0,IF(J927&lt;SeuilFugitive,1,0)),"")</f>
        <v>0</v>
      </c>
      <c r="M927" s="37" t="n">
        <f aca="false">IF(G927=1,IF(B927="",IF((Fin-A927)*24&gt;SeuilFigee,1,0),IF(J927&gt;SeuilFigee*3600,1,0)),"")</f>
        <v>0</v>
      </c>
      <c r="N927" s="0" t="str">
        <f aca="false">IF(G927=1,IF(COUNTIF(H$2:H927,H927)=1,COUNTIF($H:$H,H927),""),"")</f>
        <v/>
      </c>
      <c r="O927" s="0" t="str">
        <f aca="false">IF(G927=1,IF(COUNTIF(I$2:I927,I927)=1,COUNTIF($I:$I,I927),""),"")</f>
        <v/>
      </c>
      <c r="P927" s="38" t="str">
        <f aca="false">IF(G927=1,IF(COUNTIFS(C$2:C927,C927,G$2:G927,1)=1,COUNTIFS($C:$C,C927,$G:$G,1)+ROW()/10000000,""),"")</f>
        <v/>
      </c>
      <c r="Q927" s="0" t="str">
        <f aca="false">IF(K927=1,IF(COUNTIFS(C$2:C927,C927,K$2:K927,1)=1,1,0),"")</f>
        <v/>
      </c>
      <c r="R927" s="0" t="str">
        <f aca="false">IF(M927=1,IF(COUNTIFS(C$2:C927,C927,M$2:M927,1)=1,1,0),"")</f>
        <v/>
      </c>
      <c r="S927" s="0" t="str">
        <f aca="false">IF(L927=1,IF(COUNTIFS(C$2:C927,C927,L$2:L927,1)=1,1,0),"")</f>
        <v/>
      </c>
      <c r="T927" s="38" t="str">
        <f aca="false">IF(N927="","",N927+ROW()/10000000)</f>
        <v/>
      </c>
      <c r="U927" s="36" t="n">
        <f aca="false">IF(G927=1,IF(B927="",1,0),"")</f>
        <v>0</v>
      </c>
    </row>
    <row r="928" customFormat="false" ht="15" hidden="false" customHeight="false" outlineLevel="0" collapsed="false">
      <c r="A928" s="35" t="n">
        <v>46087.5667824074</v>
      </c>
      <c r="B928" s="35" t="n">
        <v>46087.5683333333</v>
      </c>
      <c r="C928" s="36" t="s">
        <v>145</v>
      </c>
      <c r="D928" s="36" t="s">
        <v>146</v>
      </c>
      <c r="E928" s="36" t="s">
        <v>121</v>
      </c>
      <c r="F928" s="36" t="s">
        <v>144</v>
      </c>
      <c r="G928" s="36" t="n">
        <f aca="false">IF(A928="","",IF(AND(A928&gt;=Debut,A928&lt;Fin),1,0))</f>
        <v>1</v>
      </c>
      <c r="H928" s="36" t="n">
        <f aca="false">IF(G928=1,INT(ROUND((A928-Debut)*86400,0)/600),"")</f>
        <v>657</v>
      </c>
      <c r="I928" s="36" t="n">
        <f aca="false">IF(G928=1,INT(ROUND((A928-Debut)*86400,0)/3600),"")</f>
        <v>109</v>
      </c>
      <c r="J928" s="36" t="n">
        <f aca="false">IF(OR(A928="",B928=""),"",ROUND((B928-A928)*86400,0))</f>
        <v>134</v>
      </c>
      <c r="K928" s="37" t="n">
        <f aca="false">IF(G928=1,IF(COUNTIFS($C:$C,C928,$G:$G,1,$A:$A,"&gt;="&amp;(A928-FenetreInterm/86400),$A:$A,"&lt;="&amp;A928)&gt;=NbInterm,1,0),"")</f>
        <v>0</v>
      </c>
      <c r="L928" s="37" t="n">
        <f aca="false">IF(G928=1,IF(B928="",0,IF(J928&lt;SeuilFugitive,1,0)),"")</f>
        <v>0</v>
      </c>
      <c r="M928" s="37" t="n">
        <f aca="false">IF(G928=1,IF(B928="",IF((Fin-A928)*24&gt;SeuilFigee,1,0),IF(J928&gt;SeuilFigee*3600,1,0)),"")</f>
        <v>0</v>
      </c>
      <c r="N928" s="0" t="str">
        <f aca="false">IF(G928=1,IF(COUNTIF(H$2:H928,H928)=1,COUNTIF($H:$H,H928),""),"")</f>
        <v/>
      </c>
      <c r="O928" s="0" t="str">
        <f aca="false">IF(G928=1,IF(COUNTIF(I$2:I928,I928)=1,COUNTIF($I:$I,I928),""),"")</f>
        <v/>
      </c>
      <c r="P928" s="38" t="str">
        <f aca="false">IF(G928=1,IF(COUNTIFS(C$2:C928,C928,G$2:G928,1)=1,COUNTIFS($C:$C,C928,$G:$G,1)+ROW()/10000000,""),"")</f>
        <v/>
      </c>
      <c r="Q928" s="0" t="str">
        <f aca="false">IF(K928=1,IF(COUNTIFS(C$2:C928,C928,K$2:K928,1)=1,1,0),"")</f>
        <v/>
      </c>
      <c r="R928" s="0" t="str">
        <f aca="false">IF(M928=1,IF(COUNTIFS(C$2:C928,C928,M$2:M928,1)=1,1,0),"")</f>
        <v/>
      </c>
      <c r="S928" s="0" t="str">
        <f aca="false">IF(L928=1,IF(COUNTIFS(C$2:C928,C928,L$2:L928,1)=1,1,0),"")</f>
        <v/>
      </c>
      <c r="T928" s="38" t="str">
        <f aca="false">IF(N928="","",N928+ROW()/10000000)</f>
        <v/>
      </c>
      <c r="U928" s="36" t="n">
        <f aca="false">IF(G928=1,IF(B928="",1,0),"")</f>
        <v>0</v>
      </c>
    </row>
    <row r="929" customFormat="false" ht="15" hidden="false" customHeight="false" outlineLevel="0" collapsed="false">
      <c r="A929" s="35" t="n">
        <v>46087.5721759259</v>
      </c>
      <c r="B929" s="35" t="n">
        <v>46087.5722337963</v>
      </c>
      <c r="C929" s="36" t="s">
        <v>115</v>
      </c>
      <c r="D929" s="36" t="s">
        <v>116</v>
      </c>
      <c r="E929" s="36" t="s">
        <v>117</v>
      </c>
      <c r="F929" s="36" t="s">
        <v>118</v>
      </c>
      <c r="G929" s="36" t="n">
        <f aca="false">IF(A929="","",IF(AND(A929&gt;=Debut,A929&lt;Fin),1,0))</f>
        <v>1</v>
      </c>
      <c r="H929" s="36" t="n">
        <f aca="false">IF(G929=1,INT(ROUND((A929-Debut)*86400,0)/600),"")</f>
        <v>658</v>
      </c>
      <c r="I929" s="36" t="n">
        <f aca="false">IF(G929=1,INT(ROUND((A929-Debut)*86400,0)/3600),"")</f>
        <v>109</v>
      </c>
      <c r="J929" s="36" t="n">
        <f aca="false">IF(OR(A929="",B929=""),"",ROUND((B929-A929)*86400,0))</f>
        <v>5</v>
      </c>
      <c r="K929" s="37" t="n">
        <f aca="false">IF(G929=1,IF(COUNTIFS($C:$C,C929,$G:$G,1,$A:$A,"&gt;="&amp;(A929-FenetreInterm/86400),$A:$A,"&lt;="&amp;A929)&gt;=NbInterm,1,0),"")</f>
        <v>0</v>
      </c>
      <c r="L929" s="37" t="n">
        <f aca="false">IF(G929=1,IF(B929="",0,IF(J929&lt;SeuilFugitive,1,0)),"")</f>
        <v>0</v>
      </c>
      <c r="M929" s="37" t="n">
        <f aca="false">IF(G929=1,IF(B929="",IF((Fin-A929)*24&gt;SeuilFigee,1,0),IF(J929&gt;SeuilFigee*3600,1,0)),"")</f>
        <v>0</v>
      </c>
      <c r="N929" s="36" t="n">
        <f aca="false">IF(G929=1,IF(COUNTIF(H$2:H929,H929)=1,COUNTIF($H:$H,H929),""),"")</f>
        <v>12</v>
      </c>
      <c r="O929" s="0" t="str">
        <f aca="false">IF(G929=1,IF(COUNTIF(I$2:I929,I929)=1,COUNTIF($I:$I,I929),""),"")</f>
        <v/>
      </c>
      <c r="P929" s="38" t="str">
        <f aca="false">IF(G929=1,IF(COUNTIFS(C$2:C929,C929,G$2:G929,1)=1,COUNTIFS($C:$C,C929,$G:$G,1)+ROW()/10000000,""),"")</f>
        <v/>
      </c>
      <c r="Q929" s="0" t="str">
        <f aca="false">IF(K929=1,IF(COUNTIFS(C$2:C929,C929,K$2:K929,1)=1,1,0),"")</f>
        <v/>
      </c>
      <c r="R929" s="0" t="str">
        <f aca="false">IF(M929=1,IF(COUNTIFS(C$2:C929,C929,M$2:M929,1)=1,1,0),"")</f>
        <v/>
      </c>
      <c r="S929" s="0" t="str">
        <f aca="false">IF(L929=1,IF(COUNTIFS(C$2:C929,C929,L$2:L929,1)=1,1,0),"")</f>
        <v/>
      </c>
      <c r="T929" s="38" t="n">
        <f aca="false">IF(N929="","",N929+ROW()/10000000)</f>
        <v>12.0000929</v>
      </c>
      <c r="U929" s="36" t="n">
        <f aca="false">IF(G929=1,IF(B929="",1,0),"")</f>
        <v>0</v>
      </c>
    </row>
    <row r="930" customFormat="false" ht="15" hidden="false" customHeight="false" outlineLevel="0" collapsed="false">
      <c r="A930" s="35" t="n">
        <v>46087.5722800926</v>
      </c>
      <c r="B930" s="35" t="n">
        <v>46087.5724652778</v>
      </c>
      <c r="C930" s="36" t="s">
        <v>115</v>
      </c>
      <c r="D930" s="36" t="s">
        <v>116</v>
      </c>
      <c r="E930" s="36" t="s">
        <v>117</v>
      </c>
      <c r="F930" s="36" t="s">
        <v>118</v>
      </c>
      <c r="G930" s="36" t="n">
        <f aca="false">IF(A930="","",IF(AND(A930&gt;=Debut,A930&lt;Fin),1,0))</f>
        <v>1</v>
      </c>
      <c r="H930" s="36" t="n">
        <f aca="false">IF(G930=1,INT(ROUND((A930-Debut)*86400,0)/600),"")</f>
        <v>658</v>
      </c>
      <c r="I930" s="36" t="n">
        <f aca="false">IF(G930=1,INT(ROUND((A930-Debut)*86400,0)/3600),"")</f>
        <v>109</v>
      </c>
      <c r="J930" s="36" t="n">
        <f aca="false">IF(OR(A930="",B930=""),"",ROUND((B930-A930)*86400,0))</f>
        <v>16</v>
      </c>
      <c r="K930" s="37" t="n">
        <f aca="false">IF(G930=1,IF(COUNTIFS($C:$C,C930,$G:$G,1,$A:$A,"&gt;="&amp;(A930-FenetreInterm/86400),$A:$A,"&lt;="&amp;A930)&gt;=NbInterm,1,0),"")</f>
        <v>0</v>
      </c>
      <c r="L930" s="37" t="n">
        <f aca="false">IF(G930=1,IF(B930="",0,IF(J930&lt;SeuilFugitive,1,0)),"")</f>
        <v>0</v>
      </c>
      <c r="M930" s="37" t="n">
        <f aca="false">IF(G930=1,IF(B930="",IF((Fin-A930)*24&gt;SeuilFigee,1,0),IF(J930&gt;SeuilFigee*3600,1,0)),"")</f>
        <v>0</v>
      </c>
      <c r="N930" s="0" t="str">
        <f aca="false">IF(G930=1,IF(COUNTIF(H$2:H930,H930)=1,COUNTIF($H:$H,H930),""),"")</f>
        <v/>
      </c>
      <c r="O930" s="0" t="str">
        <f aca="false">IF(G930=1,IF(COUNTIF(I$2:I930,I930)=1,COUNTIF($I:$I,I930),""),"")</f>
        <v/>
      </c>
      <c r="P930" s="38" t="str">
        <f aca="false">IF(G930=1,IF(COUNTIFS(C$2:C930,C930,G$2:G930,1)=1,COUNTIFS($C:$C,C930,$G:$G,1)+ROW()/10000000,""),"")</f>
        <v/>
      </c>
      <c r="Q930" s="0" t="str">
        <f aca="false">IF(K930=1,IF(COUNTIFS(C$2:C930,C930,K$2:K930,1)=1,1,0),"")</f>
        <v/>
      </c>
      <c r="R930" s="0" t="str">
        <f aca="false">IF(M930=1,IF(COUNTIFS(C$2:C930,C930,M$2:M930,1)=1,1,0),"")</f>
        <v/>
      </c>
      <c r="S930" s="0" t="str">
        <f aca="false">IF(L930=1,IF(COUNTIFS(C$2:C930,C930,L$2:L930,1)=1,1,0),"")</f>
        <v/>
      </c>
      <c r="T930" s="38" t="str">
        <f aca="false">IF(N930="","",N930+ROW()/10000000)</f>
        <v/>
      </c>
      <c r="U930" s="36" t="n">
        <f aca="false">IF(G930=1,IF(B930="",1,0),"")</f>
        <v>0</v>
      </c>
    </row>
    <row r="931" customFormat="false" ht="15" hidden="false" customHeight="false" outlineLevel="0" collapsed="false">
      <c r="A931" s="35" t="n">
        <v>46087.5723842593</v>
      </c>
      <c r="B931" s="35" t="n">
        <v>46087.5726388889</v>
      </c>
      <c r="C931" s="36" t="s">
        <v>115</v>
      </c>
      <c r="D931" s="36" t="s">
        <v>116</v>
      </c>
      <c r="E931" s="36" t="s">
        <v>117</v>
      </c>
      <c r="F931" s="36" t="s">
        <v>118</v>
      </c>
      <c r="G931" s="36" t="n">
        <f aca="false">IF(A931="","",IF(AND(A931&gt;=Debut,A931&lt;Fin),1,0))</f>
        <v>1</v>
      </c>
      <c r="H931" s="36" t="n">
        <f aca="false">IF(G931=1,INT(ROUND((A931-Debut)*86400,0)/600),"")</f>
        <v>658</v>
      </c>
      <c r="I931" s="36" t="n">
        <f aca="false">IF(G931=1,INT(ROUND((A931-Debut)*86400,0)/3600),"")</f>
        <v>109</v>
      </c>
      <c r="J931" s="36" t="n">
        <f aca="false">IF(OR(A931="",B931=""),"",ROUND((B931-A931)*86400,0))</f>
        <v>22</v>
      </c>
      <c r="K931" s="37" t="n">
        <f aca="false">IF(G931=1,IF(COUNTIFS($C:$C,C931,$G:$G,1,$A:$A,"&gt;="&amp;(A931-FenetreInterm/86400),$A:$A,"&lt;="&amp;A931)&gt;=NbInterm,1,0),"")</f>
        <v>1</v>
      </c>
      <c r="L931" s="37" t="n">
        <f aca="false">IF(G931=1,IF(B931="",0,IF(J931&lt;SeuilFugitive,1,0)),"")</f>
        <v>0</v>
      </c>
      <c r="M931" s="37" t="n">
        <f aca="false">IF(G931=1,IF(B931="",IF((Fin-A931)*24&gt;SeuilFigee,1,0),IF(J931&gt;SeuilFigee*3600,1,0)),"")</f>
        <v>0</v>
      </c>
      <c r="N931" s="0" t="str">
        <f aca="false">IF(G931=1,IF(COUNTIF(H$2:H931,H931)=1,COUNTIF($H:$H,H931),""),"")</f>
        <v/>
      </c>
      <c r="O931" s="0" t="str">
        <f aca="false">IF(G931=1,IF(COUNTIF(I$2:I931,I931)=1,COUNTIF($I:$I,I931),""),"")</f>
        <v/>
      </c>
      <c r="P931" s="38" t="str">
        <f aca="false">IF(G931=1,IF(COUNTIFS(C$2:C931,C931,G$2:G931,1)=1,COUNTIFS($C:$C,C931,$G:$G,1)+ROW()/10000000,""),"")</f>
        <v/>
      </c>
      <c r="Q931" s="36" t="n">
        <f aca="false">IF(K931=1,IF(COUNTIFS(C$2:C931,C931,K$2:K931,1)=1,1,0),"")</f>
        <v>0</v>
      </c>
      <c r="R931" s="0" t="str">
        <f aca="false">IF(M931=1,IF(COUNTIFS(C$2:C931,C931,M$2:M931,1)=1,1,0),"")</f>
        <v/>
      </c>
      <c r="S931" s="0" t="str">
        <f aca="false">IF(L931=1,IF(COUNTIFS(C$2:C931,C931,L$2:L931,1)=1,1,0),"")</f>
        <v/>
      </c>
      <c r="T931" s="38" t="str">
        <f aca="false">IF(N931="","",N931+ROW()/10000000)</f>
        <v/>
      </c>
      <c r="U931" s="36" t="n">
        <f aca="false">IF(G931=1,IF(B931="",1,0),"")</f>
        <v>0</v>
      </c>
    </row>
    <row r="932" customFormat="false" ht="15" hidden="false" customHeight="false" outlineLevel="0" collapsed="false">
      <c r="A932" s="35" t="n">
        <v>46087.5725462963</v>
      </c>
      <c r="B932" s="35" t="n">
        <v>46087.572662037</v>
      </c>
      <c r="C932" s="36" t="s">
        <v>115</v>
      </c>
      <c r="D932" s="36" t="s">
        <v>116</v>
      </c>
      <c r="E932" s="36" t="s">
        <v>117</v>
      </c>
      <c r="F932" s="36" t="s">
        <v>118</v>
      </c>
      <c r="G932" s="36" t="n">
        <f aca="false">IF(A932="","",IF(AND(A932&gt;=Debut,A932&lt;Fin),1,0))</f>
        <v>1</v>
      </c>
      <c r="H932" s="36" t="n">
        <f aca="false">IF(G932=1,INT(ROUND((A932-Debut)*86400,0)/600),"")</f>
        <v>658</v>
      </c>
      <c r="I932" s="36" t="n">
        <f aca="false">IF(G932=1,INT(ROUND((A932-Debut)*86400,0)/3600),"")</f>
        <v>109</v>
      </c>
      <c r="J932" s="36" t="n">
        <f aca="false">IF(OR(A932="",B932=""),"",ROUND((B932-A932)*86400,0))</f>
        <v>10</v>
      </c>
      <c r="K932" s="37" t="n">
        <f aca="false">IF(G932=1,IF(COUNTIFS($C:$C,C932,$G:$G,1,$A:$A,"&gt;="&amp;(A932-FenetreInterm/86400),$A:$A,"&lt;="&amp;A932)&gt;=NbInterm,1,0),"")</f>
        <v>1</v>
      </c>
      <c r="L932" s="37" t="n">
        <f aca="false">IF(G932=1,IF(B932="",0,IF(J932&lt;SeuilFugitive,1,0)),"")</f>
        <v>0</v>
      </c>
      <c r="M932" s="37" t="n">
        <f aca="false">IF(G932=1,IF(B932="",IF((Fin-A932)*24&gt;SeuilFigee,1,0),IF(J932&gt;SeuilFigee*3600,1,0)),"")</f>
        <v>0</v>
      </c>
      <c r="N932" s="0" t="str">
        <f aca="false">IF(G932=1,IF(COUNTIF(H$2:H932,H932)=1,COUNTIF($H:$H,H932),""),"")</f>
        <v/>
      </c>
      <c r="O932" s="0" t="str">
        <f aca="false">IF(G932=1,IF(COUNTIF(I$2:I932,I932)=1,COUNTIF($I:$I,I932),""),"")</f>
        <v/>
      </c>
      <c r="P932" s="38" t="str">
        <f aca="false">IF(G932=1,IF(COUNTIFS(C$2:C932,C932,G$2:G932,1)=1,COUNTIFS($C:$C,C932,$G:$G,1)+ROW()/10000000,""),"")</f>
        <v/>
      </c>
      <c r="Q932" s="36" t="n">
        <f aca="false">IF(K932=1,IF(COUNTIFS(C$2:C932,C932,K$2:K932,1)=1,1,0),"")</f>
        <v>0</v>
      </c>
      <c r="R932" s="0" t="str">
        <f aca="false">IF(M932=1,IF(COUNTIFS(C$2:C932,C932,M$2:M932,1)=1,1,0),"")</f>
        <v/>
      </c>
      <c r="S932" s="0" t="str">
        <f aca="false">IF(L932=1,IF(COUNTIFS(C$2:C932,C932,L$2:L932,1)=1,1,0),"")</f>
        <v/>
      </c>
      <c r="T932" s="38" t="str">
        <f aca="false">IF(N932="","",N932+ROW()/10000000)</f>
        <v/>
      </c>
      <c r="U932" s="36" t="n">
        <f aca="false">IF(G932=1,IF(B932="",1,0),"")</f>
        <v>0</v>
      </c>
    </row>
    <row r="933" customFormat="false" ht="15" hidden="false" customHeight="false" outlineLevel="0" collapsed="false">
      <c r="A933" s="35" t="n">
        <v>46087.5726736111</v>
      </c>
      <c r="B933" s="35" t="n">
        <v>46087.5727893519</v>
      </c>
      <c r="C933" s="36" t="s">
        <v>115</v>
      </c>
      <c r="D933" s="36" t="s">
        <v>116</v>
      </c>
      <c r="E933" s="36" t="s">
        <v>117</v>
      </c>
      <c r="F933" s="36" t="s">
        <v>118</v>
      </c>
      <c r="G933" s="36" t="n">
        <f aca="false">IF(A933="","",IF(AND(A933&gt;=Debut,A933&lt;Fin),1,0))</f>
        <v>1</v>
      </c>
      <c r="H933" s="36" t="n">
        <f aca="false">IF(G933=1,INT(ROUND((A933-Debut)*86400,0)/600),"")</f>
        <v>658</v>
      </c>
      <c r="I933" s="36" t="n">
        <f aca="false">IF(G933=1,INT(ROUND((A933-Debut)*86400,0)/3600),"")</f>
        <v>109</v>
      </c>
      <c r="J933" s="36" t="n">
        <f aca="false">IF(OR(A933="",B933=""),"",ROUND((B933-A933)*86400,0))</f>
        <v>10</v>
      </c>
      <c r="K933" s="37" t="n">
        <f aca="false">IF(G933=1,IF(COUNTIFS($C:$C,C933,$G:$G,1,$A:$A,"&gt;="&amp;(A933-FenetreInterm/86400),$A:$A,"&lt;="&amp;A933)&gt;=NbInterm,1,0),"")</f>
        <v>1</v>
      </c>
      <c r="L933" s="37" t="n">
        <f aca="false">IF(G933=1,IF(B933="",0,IF(J933&lt;SeuilFugitive,1,0)),"")</f>
        <v>0</v>
      </c>
      <c r="M933" s="37" t="n">
        <f aca="false">IF(G933=1,IF(B933="",IF((Fin-A933)*24&gt;SeuilFigee,1,0),IF(J933&gt;SeuilFigee*3600,1,0)),"")</f>
        <v>0</v>
      </c>
      <c r="N933" s="0" t="str">
        <f aca="false">IF(G933=1,IF(COUNTIF(H$2:H933,H933)=1,COUNTIF($H:$H,H933),""),"")</f>
        <v/>
      </c>
      <c r="O933" s="0" t="str">
        <f aca="false">IF(G933=1,IF(COUNTIF(I$2:I933,I933)=1,COUNTIF($I:$I,I933),""),"")</f>
        <v/>
      </c>
      <c r="P933" s="38" t="str">
        <f aca="false">IF(G933=1,IF(COUNTIFS(C$2:C933,C933,G$2:G933,1)=1,COUNTIFS($C:$C,C933,$G:$G,1)+ROW()/10000000,""),"")</f>
        <v/>
      </c>
      <c r="Q933" s="36" t="n">
        <f aca="false">IF(K933=1,IF(COUNTIFS(C$2:C933,C933,K$2:K933,1)=1,1,0),"")</f>
        <v>0</v>
      </c>
      <c r="R933" s="0" t="str">
        <f aca="false">IF(M933=1,IF(COUNTIFS(C$2:C933,C933,M$2:M933,1)=1,1,0),"")</f>
        <v/>
      </c>
      <c r="S933" s="0" t="str">
        <f aca="false">IF(L933=1,IF(COUNTIFS(C$2:C933,C933,L$2:L933,1)=1,1,0),"")</f>
        <v/>
      </c>
      <c r="T933" s="38" t="str">
        <f aca="false">IF(N933="","",N933+ROW()/10000000)</f>
        <v/>
      </c>
      <c r="U933" s="36" t="n">
        <f aca="false">IF(G933=1,IF(B933="",1,0),"")</f>
        <v>0</v>
      </c>
    </row>
    <row r="934" customFormat="false" ht="15" hidden="false" customHeight="false" outlineLevel="0" collapsed="false">
      <c r="A934" s="35" t="n">
        <v>46087.5728935185</v>
      </c>
      <c r="B934" s="35" t="n">
        <v>46087.5731597222</v>
      </c>
      <c r="C934" s="36" t="s">
        <v>115</v>
      </c>
      <c r="D934" s="36" t="s">
        <v>116</v>
      </c>
      <c r="E934" s="36" t="s">
        <v>117</v>
      </c>
      <c r="F934" s="36" t="s">
        <v>118</v>
      </c>
      <c r="G934" s="36" t="n">
        <f aca="false">IF(A934="","",IF(AND(A934&gt;=Debut,A934&lt;Fin),1,0))</f>
        <v>1</v>
      </c>
      <c r="H934" s="36" t="n">
        <f aca="false">IF(G934=1,INT(ROUND((A934-Debut)*86400,0)/600),"")</f>
        <v>658</v>
      </c>
      <c r="I934" s="36" t="n">
        <f aca="false">IF(G934=1,INT(ROUND((A934-Debut)*86400,0)/3600),"")</f>
        <v>109</v>
      </c>
      <c r="J934" s="36" t="n">
        <f aca="false">IF(OR(A934="",B934=""),"",ROUND((B934-A934)*86400,0))</f>
        <v>23</v>
      </c>
      <c r="K934" s="37" t="n">
        <f aca="false">IF(G934=1,IF(COUNTIFS($C:$C,C934,$G:$G,1,$A:$A,"&gt;="&amp;(A934-FenetreInterm/86400),$A:$A,"&lt;="&amp;A934)&gt;=NbInterm,1,0),"")</f>
        <v>1</v>
      </c>
      <c r="L934" s="37" t="n">
        <f aca="false">IF(G934=1,IF(B934="",0,IF(J934&lt;SeuilFugitive,1,0)),"")</f>
        <v>0</v>
      </c>
      <c r="M934" s="37" t="n">
        <f aca="false">IF(G934=1,IF(B934="",IF((Fin-A934)*24&gt;SeuilFigee,1,0),IF(J934&gt;SeuilFigee*3600,1,0)),"")</f>
        <v>0</v>
      </c>
      <c r="N934" s="0" t="str">
        <f aca="false">IF(G934=1,IF(COUNTIF(H$2:H934,H934)=1,COUNTIF($H:$H,H934),""),"")</f>
        <v/>
      </c>
      <c r="O934" s="0" t="str">
        <f aca="false">IF(G934=1,IF(COUNTIF(I$2:I934,I934)=1,COUNTIF($I:$I,I934),""),"")</f>
        <v/>
      </c>
      <c r="P934" s="38" t="str">
        <f aca="false">IF(G934=1,IF(COUNTIFS(C$2:C934,C934,G$2:G934,1)=1,COUNTIFS($C:$C,C934,$G:$G,1)+ROW()/10000000,""),"")</f>
        <v/>
      </c>
      <c r="Q934" s="36" t="n">
        <f aca="false">IF(K934=1,IF(COUNTIFS(C$2:C934,C934,K$2:K934,1)=1,1,0),"")</f>
        <v>0</v>
      </c>
      <c r="R934" s="0" t="str">
        <f aca="false">IF(M934=1,IF(COUNTIFS(C$2:C934,C934,M$2:M934,1)=1,1,0),"")</f>
        <v/>
      </c>
      <c r="S934" s="0" t="str">
        <f aca="false">IF(L934=1,IF(COUNTIFS(C$2:C934,C934,L$2:L934,1)=1,1,0),"")</f>
        <v/>
      </c>
      <c r="T934" s="38" t="str">
        <f aca="false">IF(N934="","",N934+ROW()/10000000)</f>
        <v/>
      </c>
      <c r="U934" s="36" t="n">
        <f aca="false">IF(G934=1,IF(B934="",1,0),"")</f>
        <v>0</v>
      </c>
    </row>
    <row r="935" customFormat="false" ht="15" hidden="false" customHeight="false" outlineLevel="0" collapsed="false">
      <c r="A935" s="35" t="n">
        <v>46087.5731365741</v>
      </c>
      <c r="B935" s="35" t="n">
        <v>46087.5733101852</v>
      </c>
      <c r="C935" s="36" t="s">
        <v>115</v>
      </c>
      <c r="D935" s="36" t="s">
        <v>116</v>
      </c>
      <c r="E935" s="36" t="s">
        <v>117</v>
      </c>
      <c r="F935" s="36" t="s">
        <v>118</v>
      </c>
      <c r="G935" s="36" t="n">
        <f aca="false">IF(A935="","",IF(AND(A935&gt;=Debut,A935&lt;Fin),1,0))</f>
        <v>1</v>
      </c>
      <c r="H935" s="36" t="n">
        <f aca="false">IF(G935=1,INT(ROUND((A935-Debut)*86400,0)/600),"")</f>
        <v>658</v>
      </c>
      <c r="I935" s="36" t="n">
        <f aca="false">IF(G935=1,INT(ROUND((A935-Debut)*86400,0)/3600),"")</f>
        <v>109</v>
      </c>
      <c r="J935" s="36" t="n">
        <f aca="false">IF(OR(A935="",B935=""),"",ROUND((B935-A935)*86400,0))</f>
        <v>15</v>
      </c>
      <c r="K935" s="37" t="n">
        <f aca="false">IF(G935=1,IF(COUNTIFS($C:$C,C935,$G:$G,1,$A:$A,"&gt;="&amp;(A935-FenetreInterm/86400),$A:$A,"&lt;="&amp;A935)&gt;=NbInterm,1,0),"")</f>
        <v>1</v>
      </c>
      <c r="L935" s="37" t="n">
        <f aca="false">IF(G935=1,IF(B935="",0,IF(J935&lt;SeuilFugitive,1,0)),"")</f>
        <v>0</v>
      </c>
      <c r="M935" s="37" t="n">
        <f aca="false">IF(G935=1,IF(B935="",IF((Fin-A935)*24&gt;SeuilFigee,1,0),IF(J935&gt;SeuilFigee*3600,1,0)),"")</f>
        <v>0</v>
      </c>
      <c r="N935" s="0" t="str">
        <f aca="false">IF(G935=1,IF(COUNTIF(H$2:H935,H935)=1,COUNTIF($H:$H,H935),""),"")</f>
        <v/>
      </c>
      <c r="O935" s="0" t="str">
        <f aca="false">IF(G935=1,IF(COUNTIF(I$2:I935,I935)=1,COUNTIF($I:$I,I935),""),"")</f>
        <v/>
      </c>
      <c r="P935" s="38" t="str">
        <f aca="false">IF(G935=1,IF(COUNTIFS(C$2:C935,C935,G$2:G935,1)=1,COUNTIFS($C:$C,C935,$G:$G,1)+ROW()/10000000,""),"")</f>
        <v/>
      </c>
      <c r="Q935" s="36" t="n">
        <f aca="false">IF(K935=1,IF(COUNTIFS(C$2:C935,C935,K$2:K935,1)=1,1,0),"")</f>
        <v>0</v>
      </c>
      <c r="R935" s="0" t="str">
        <f aca="false">IF(M935=1,IF(COUNTIFS(C$2:C935,C935,M$2:M935,1)=1,1,0),"")</f>
        <v/>
      </c>
      <c r="S935" s="0" t="str">
        <f aca="false">IF(L935=1,IF(COUNTIFS(C$2:C935,C935,L$2:L935,1)=1,1,0),"")</f>
        <v/>
      </c>
      <c r="T935" s="38" t="str">
        <f aca="false">IF(N935="","",N935+ROW()/10000000)</f>
        <v/>
      </c>
      <c r="U935" s="36" t="n">
        <f aca="false">IF(G935=1,IF(B935="",1,0),"")</f>
        <v>0</v>
      </c>
    </row>
    <row r="936" customFormat="false" ht="15" hidden="false" customHeight="false" outlineLevel="0" collapsed="false">
      <c r="A936" s="35" t="n">
        <v>46087.573275463</v>
      </c>
      <c r="B936" s="35" t="n">
        <v>46087.5734259259</v>
      </c>
      <c r="C936" s="36" t="s">
        <v>115</v>
      </c>
      <c r="D936" s="36" t="s">
        <v>116</v>
      </c>
      <c r="E936" s="36" t="s">
        <v>117</v>
      </c>
      <c r="F936" s="36" t="s">
        <v>118</v>
      </c>
      <c r="G936" s="36" t="n">
        <f aca="false">IF(A936="","",IF(AND(A936&gt;=Debut,A936&lt;Fin),1,0))</f>
        <v>1</v>
      </c>
      <c r="H936" s="36" t="n">
        <f aca="false">IF(G936=1,INT(ROUND((A936-Debut)*86400,0)/600),"")</f>
        <v>658</v>
      </c>
      <c r="I936" s="36" t="n">
        <f aca="false">IF(G936=1,INT(ROUND((A936-Debut)*86400,0)/3600),"")</f>
        <v>109</v>
      </c>
      <c r="J936" s="36" t="n">
        <f aca="false">IF(OR(A936="",B936=""),"",ROUND((B936-A936)*86400,0))</f>
        <v>13</v>
      </c>
      <c r="K936" s="37" t="n">
        <f aca="false">IF(G936=1,IF(COUNTIFS($C:$C,C936,$G:$G,1,$A:$A,"&gt;="&amp;(A936-FenetreInterm/86400),$A:$A,"&lt;="&amp;A936)&gt;=NbInterm,1,0),"")</f>
        <v>1</v>
      </c>
      <c r="L936" s="37" t="n">
        <f aca="false">IF(G936=1,IF(B936="",0,IF(J936&lt;SeuilFugitive,1,0)),"")</f>
        <v>0</v>
      </c>
      <c r="M936" s="37" t="n">
        <f aca="false">IF(G936=1,IF(B936="",IF((Fin-A936)*24&gt;SeuilFigee,1,0),IF(J936&gt;SeuilFigee*3600,1,0)),"")</f>
        <v>0</v>
      </c>
      <c r="N936" s="0" t="str">
        <f aca="false">IF(G936=1,IF(COUNTIF(H$2:H936,H936)=1,COUNTIF($H:$H,H936),""),"")</f>
        <v/>
      </c>
      <c r="O936" s="0" t="str">
        <f aca="false">IF(G936=1,IF(COUNTIF(I$2:I936,I936)=1,COUNTIF($I:$I,I936),""),"")</f>
        <v/>
      </c>
      <c r="P936" s="38" t="str">
        <f aca="false">IF(G936=1,IF(COUNTIFS(C$2:C936,C936,G$2:G936,1)=1,COUNTIFS($C:$C,C936,$G:$G,1)+ROW()/10000000,""),"")</f>
        <v/>
      </c>
      <c r="Q936" s="36" t="n">
        <f aca="false">IF(K936=1,IF(COUNTIFS(C$2:C936,C936,K$2:K936,1)=1,1,0),"")</f>
        <v>0</v>
      </c>
      <c r="R936" s="0" t="str">
        <f aca="false">IF(M936=1,IF(COUNTIFS(C$2:C936,C936,M$2:M936,1)=1,1,0),"")</f>
        <v/>
      </c>
      <c r="S936" s="0" t="str">
        <f aca="false">IF(L936=1,IF(COUNTIFS(C$2:C936,C936,L$2:L936,1)=1,1,0),"")</f>
        <v/>
      </c>
      <c r="T936" s="38" t="str">
        <f aca="false">IF(N936="","",N936+ROW()/10000000)</f>
        <v/>
      </c>
      <c r="U936" s="36" t="n">
        <f aca="false">IF(G936=1,IF(B936="",1,0),"")</f>
        <v>0</v>
      </c>
    </row>
    <row r="937" customFormat="false" ht="15" hidden="false" customHeight="false" outlineLevel="0" collapsed="false">
      <c r="A937" s="35" t="n">
        <v>46087.5756944444</v>
      </c>
      <c r="B937" s="35" t="n">
        <v>46087.5757986111</v>
      </c>
      <c r="C937" s="36" t="s">
        <v>140</v>
      </c>
      <c r="D937" s="36" t="s">
        <v>141</v>
      </c>
      <c r="E937" s="36" t="s">
        <v>128</v>
      </c>
      <c r="F937" s="36" t="s">
        <v>122</v>
      </c>
      <c r="G937" s="36" t="n">
        <f aca="false">IF(A937="","",IF(AND(A937&gt;=Debut,A937&lt;Fin),1,0))</f>
        <v>1</v>
      </c>
      <c r="H937" s="36" t="n">
        <f aca="false">IF(G937=1,INT(ROUND((A937-Debut)*86400,0)/600),"")</f>
        <v>658</v>
      </c>
      <c r="I937" s="36" t="n">
        <f aca="false">IF(G937=1,INT(ROUND((A937-Debut)*86400,0)/3600),"")</f>
        <v>109</v>
      </c>
      <c r="J937" s="36" t="n">
        <f aca="false">IF(OR(A937="",B937=""),"",ROUND((B937-A937)*86400,0))</f>
        <v>9</v>
      </c>
      <c r="K937" s="37" t="n">
        <f aca="false">IF(G937=1,IF(COUNTIFS($C:$C,C937,$G:$G,1,$A:$A,"&gt;="&amp;(A937-FenetreInterm/86400),$A:$A,"&lt;="&amp;A937)&gt;=NbInterm,1,0),"")</f>
        <v>0</v>
      </c>
      <c r="L937" s="37" t="n">
        <f aca="false">IF(G937=1,IF(B937="",0,IF(J937&lt;SeuilFugitive,1,0)),"")</f>
        <v>0</v>
      </c>
      <c r="M937" s="37" t="n">
        <f aca="false">IF(G937=1,IF(B937="",IF((Fin-A937)*24&gt;SeuilFigee,1,0),IF(J937&gt;SeuilFigee*3600,1,0)),"")</f>
        <v>0</v>
      </c>
      <c r="N937" s="0" t="str">
        <f aca="false">IF(G937=1,IF(COUNTIF(H$2:H937,H937)=1,COUNTIF($H:$H,H937),""),"")</f>
        <v/>
      </c>
      <c r="O937" s="0" t="str">
        <f aca="false">IF(G937=1,IF(COUNTIF(I$2:I937,I937)=1,COUNTIF($I:$I,I937),""),"")</f>
        <v/>
      </c>
      <c r="P937" s="38" t="str">
        <f aca="false">IF(G937=1,IF(COUNTIFS(C$2:C937,C937,G$2:G937,1)=1,COUNTIFS($C:$C,C937,$G:$G,1)+ROW()/10000000,""),"")</f>
        <v/>
      </c>
      <c r="Q937" s="0" t="str">
        <f aca="false">IF(K937=1,IF(COUNTIFS(C$2:C937,C937,K$2:K937,1)=1,1,0),"")</f>
        <v/>
      </c>
      <c r="R937" s="0" t="str">
        <f aca="false">IF(M937=1,IF(COUNTIFS(C$2:C937,C937,M$2:M937,1)=1,1,0),"")</f>
        <v/>
      </c>
      <c r="S937" s="0" t="str">
        <f aca="false">IF(L937=1,IF(COUNTIFS(C$2:C937,C937,L$2:L937,1)=1,1,0),"")</f>
        <v/>
      </c>
      <c r="T937" s="38" t="str">
        <f aca="false">IF(N937="","",N937+ROW()/10000000)</f>
        <v/>
      </c>
      <c r="U937" s="36" t="n">
        <f aca="false">IF(G937=1,IF(B937="",1,0),"")</f>
        <v>0</v>
      </c>
    </row>
    <row r="938" customFormat="false" ht="15" hidden="false" customHeight="false" outlineLevel="0" collapsed="false">
      <c r="A938" s="35" t="n">
        <v>46087.5758680556</v>
      </c>
      <c r="B938" s="35" t="n">
        <v>46087.5759606482</v>
      </c>
      <c r="C938" s="36" t="s">
        <v>140</v>
      </c>
      <c r="D938" s="36" t="s">
        <v>141</v>
      </c>
      <c r="E938" s="36" t="s">
        <v>128</v>
      </c>
      <c r="F938" s="36" t="s">
        <v>122</v>
      </c>
      <c r="G938" s="36" t="n">
        <f aca="false">IF(A938="","",IF(AND(A938&gt;=Debut,A938&lt;Fin),1,0))</f>
        <v>1</v>
      </c>
      <c r="H938" s="36" t="n">
        <f aca="false">IF(G938=1,INT(ROUND((A938-Debut)*86400,0)/600),"")</f>
        <v>658</v>
      </c>
      <c r="I938" s="36" t="n">
        <f aca="false">IF(G938=1,INT(ROUND((A938-Debut)*86400,0)/3600),"")</f>
        <v>109</v>
      </c>
      <c r="J938" s="36" t="n">
        <f aca="false">IF(OR(A938="",B938=""),"",ROUND((B938-A938)*86400,0))</f>
        <v>8</v>
      </c>
      <c r="K938" s="37" t="n">
        <f aca="false">IF(G938=1,IF(COUNTIFS($C:$C,C938,$G:$G,1,$A:$A,"&gt;="&amp;(A938-FenetreInterm/86400),$A:$A,"&lt;="&amp;A938)&gt;=NbInterm,1,0),"")</f>
        <v>0</v>
      </c>
      <c r="L938" s="37" t="n">
        <f aca="false">IF(G938=1,IF(B938="",0,IF(J938&lt;SeuilFugitive,1,0)),"")</f>
        <v>0</v>
      </c>
      <c r="M938" s="37" t="n">
        <f aca="false">IF(G938=1,IF(B938="",IF((Fin-A938)*24&gt;SeuilFigee,1,0),IF(J938&gt;SeuilFigee*3600,1,0)),"")</f>
        <v>0</v>
      </c>
      <c r="N938" s="0" t="str">
        <f aca="false">IF(G938=1,IF(COUNTIF(H$2:H938,H938)=1,COUNTIF($H:$H,H938),""),"")</f>
        <v/>
      </c>
      <c r="O938" s="0" t="str">
        <f aca="false">IF(G938=1,IF(COUNTIF(I$2:I938,I938)=1,COUNTIF($I:$I,I938),""),"")</f>
        <v/>
      </c>
      <c r="P938" s="38" t="str">
        <f aca="false">IF(G938=1,IF(COUNTIFS(C$2:C938,C938,G$2:G938,1)=1,COUNTIFS($C:$C,C938,$G:$G,1)+ROW()/10000000,""),"")</f>
        <v/>
      </c>
      <c r="Q938" s="0" t="str">
        <f aca="false">IF(K938=1,IF(COUNTIFS(C$2:C938,C938,K$2:K938,1)=1,1,0),"")</f>
        <v/>
      </c>
      <c r="R938" s="0" t="str">
        <f aca="false">IF(M938=1,IF(COUNTIFS(C$2:C938,C938,M$2:M938,1)=1,1,0),"")</f>
        <v/>
      </c>
      <c r="S938" s="0" t="str">
        <f aca="false">IF(L938=1,IF(COUNTIFS(C$2:C938,C938,L$2:L938,1)=1,1,0),"")</f>
        <v/>
      </c>
      <c r="T938" s="38" t="str">
        <f aca="false">IF(N938="","",N938+ROW()/10000000)</f>
        <v/>
      </c>
      <c r="U938" s="36" t="n">
        <f aca="false">IF(G938=1,IF(B938="",1,0),"")</f>
        <v>0</v>
      </c>
    </row>
    <row r="939" customFormat="false" ht="15" hidden="false" customHeight="false" outlineLevel="0" collapsed="false">
      <c r="A939" s="35" t="n">
        <v>46087.5760069444</v>
      </c>
      <c r="B939" s="35" t="n">
        <v>46087.5761226852</v>
      </c>
      <c r="C939" s="36" t="s">
        <v>140</v>
      </c>
      <c r="D939" s="36" t="s">
        <v>141</v>
      </c>
      <c r="E939" s="36" t="s">
        <v>128</v>
      </c>
      <c r="F939" s="36" t="s">
        <v>122</v>
      </c>
      <c r="G939" s="36" t="n">
        <f aca="false">IF(A939="","",IF(AND(A939&gt;=Debut,A939&lt;Fin),1,0))</f>
        <v>1</v>
      </c>
      <c r="H939" s="36" t="n">
        <f aca="false">IF(G939=1,INT(ROUND((A939-Debut)*86400,0)/600),"")</f>
        <v>658</v>
      </c>
      <c r="I939" s="36" t="n">
        <f aca="false">IF(G939=1,INT(ROUND((A939-Debut)*86400,0)/3600),"")</f>
        <v>109</v>
      </c>
      <c r="J939" s="36" t="n">
        <f aca="false">IF(OR(A939="",B939=""),"",ROUND((B939-A939)*86400,0))</f>
        <v>10</v>
      </c>
      <c r="K939" s="37" t="n">
        <f aca="false">IF(G939=1,IF(COUNTIFS($C:$C,C939,$G:$G,1,$A:$A,"&gt;="&amp;(A939-FenetreInterm/86400),$A:$A,"&lt;="&amp;A939)&gt;=NbInterm,1,0),"")</f>
        <v>1</v>
      </c>
      <c r="L939" s="37" t="n">
        <f aca="false">IF(G939=1,IF(B939="",0,IF(J939&lt;SeuilFugitive,1,0)),"")</f>
        <v>0</v>
      </c>
      <c r="M939" s="37" t="n">
        <f aca="false">IF(G939=1,IF(B939="",IF((Fin-A939)*24&gt;SeuilFigee,1,0),IF(J939&gt;SeuilFigee*3600,1,0)),"")</f>
        <v>0</v>
      </c>
      <c r="N939" s="0" t="str">
        <f aca="false">IF(G939=1,IF(COUNTIF(H$2:H939,H939)=1,COUNTIF($H:$H,H939),""),"")</f>
        <v/>
      </c>
      <c r="O939" s="0" t="str">
        <f aca="false">IF(G939=1,IF(COUNTIF(I$2:I939,I939)=1,COUNTIF($I:$I,I939),""),"")</f>
        <v/>
      </c>
      <c r="P939" s="38" t="str">
        <f aca="false">IF(G939=1,IF(COUNTIFS(C$2:C939,C939,G$2:G939,1)=1,COUNTIFS($C:$C,C939,$G:$G,1)+ROW()/10000000,""),"")</f>
        <v/>
      </c>
      <c r="Q939" s="36" t="n">
        <f aca="false">IF(K939=1,IF(COUNTIFS(C$2:C939,C939,K$2:K939,1)=1,1,0),"")</f>
        <v>0</v>
      </c>
      <c r="R939" s="0" t="str">
        <f aca="false">IF(M939=1,IF(COUNTIFS(C$2:C939,C939,M$2:M939,1)=1,1,0),"")</f>
        <v/>
      </c>
      <c r="S939" s="0" t="str">
        <f aca="false">IF(L939=1,IF(COUNTIFS(C$2:C939,C939,L$2:L939,1)=1,1,0),"")</f>
        <v/>
      </c>
      <c r="T939" s="38" t="str">
        <f aca="false">IF(N939="","",N939+ROW()/10000000)</f>
        <v/>
      </c>
      <c r="U939" s="36" t="n">
        <f aca="false">IF(G939=1,IF(B939="",1,0),"")</f>
        <v>0</v>
      </c>
    </row>
    <row r="940" customFormat="false" ht="15" hidden="false" customHeight="false" outlineLevel="0" collapsed="false">
      <c r="A940" s="35" t="n">
        <v>46087.5761921296</v>
      </c>
      <c r="B940" s="35" t="n">
        <v>46087.5762847222</v>
      </c>
      <c r="C940" s="36" t="s">
        <v>140</v>
      </c>
      <c r="D940" s="36" t="s">
        <v>141</v>
      </c>
      <c r="E940" s="36" t="s">
        <v>128</v>
      </c>
      <c r="F940" s="36" t="s">
        <v>122</v>
      </c>
      <c r="G940" s="36" t="n">
        <f aca="false">IF(A940="","",IF(AND(A940&gt;=Debut,A940&lt;Fin),1,0))</f>
        <v>1</v>
      </c>
      <c r="H940" s="36" t="n">
        <f aca="false">IF(G940=1,INT(ROUND((A940-Debut)*86400,0)/600),"")</f>
        <v>658</v>
      </c>
      <c r="I940" s="36" t="n">
        <f aca="false">IF(G940=1,INT(ROUND((A940-Debut)*86400,0)/3600),"")</f>
        <v>109</v>
      </c>
      <c r="J940" s="36" t="n">
        <f aca="false">IF(OR(A940="",B940=""),"",ROUND((B940-A940)*86400,0))</f>
        <v>8</v>
      </c>
      <c r="K940" s="37" t="n">
        <f aca="false">IF(G940=1,IF(COUNTIFS($C:$C,C940,$G:$G,1,$A:$A,"&gt;="&amp;(A940-FenetreInterm/86400),$A:$A,"&lt;="&amp;A940)&gt;=NbInterm,1,0),"")</f>
        <v>1</v>
      </c>
      <c r="L940" s="37" t="n">
        <f aca="false">IF(G940=1,IF(B940="",0,IF(J940&lt;SeuilFugitive,1,0)),"")</f>
        <v>0</v>
      </c>
      <c r="M940" s="37" t="n">
        <f aca="false">IF(G940=1,IF(B940="",IF((Fin-A940)*24&gt;SeuilFigee,1,0),IF(J940&gt;SeuilFigee*3600,1,0)),"")</f>
        <v>0</v>
      </c>
      <c r="N940" s="0" t="str">
        <f aca="false">IF(G940=1,IF(COUNTIF(H$2:H940,H940)=1,COUNTIF($H:$H,H940),""),"")</f>
        <v/>
      </c>
      <c r="O940" s="0" t="str">
        <f aca="false">IF(G940=1,IF(COUNTIF(I$2:I940,I940)=1,COUNTIF($I:$I,I940),""),"")</f>
        <v/>
      </c>
      <c r="P940" s="38" t="str">
        <f aca="false">IF(G940=1,IF(COUNTIFS(C$2:C940,C940,G$2:G940,1)=1,COUNTIFS($C:$C,C940,$G:$G,1)+ROW()/10000000,""),"")</f>
        <v/>
      </c>
      <c r="Q940" s="36" t="n">
        <f aca="false">IF(K940=1,IF(COUNTIFS(C$2:C940,C940,K$2:K940,1)=1,1,0),"")</f>
        <v>0</v>
      </c>
      <c r="R940" s="0" t="str">
        <f aca="false">IF(M940=1,IF(COUNTIFS(C$2:C940,C940,M$2:M940,1)=1,1,0),"")</f>
        <v/>
      </c>
      <c r="S940" s="0" t="str">
        <f aca="false">IF(L940=1,IF(COUNTIFS(C$2:C940,C940,L$2:L940,1)=1,1,0),"")</f>
        <v/>
      </c>
      <c r="T940" s="38" t="str">
        <f aca="false">IF(N940="","",N940+ROW()/10000000)</f>
        <v/>
      </c>
      <c r="U940" s="36" t="n">
        <f aca="false">IF(G940=1,IF(B940="",1,0),"")</f>
        <v>0</v>
      </c>
    </row>
    <row r="941" customFormat="false" ht="15" hidden="false" customHeight="false" outlineLevel="0" collapsed="false">
      <c r="A941" s="35" t="n">
        <v>46087.5764583333</v>
      </c>
      <c r="B941" s="35" t="n">
        <v>46087.5805555556</v>
      </c>
      <c r="C941" s="36" t="s">
        <v>138</v>
      </c>
      <c r="D941" s="36" t="s">
        <v>139</v>
      </c>
      <c r="E941" s="36" t="s">
        <v>128</v>
      </c>
      <c r="F941" s="36" t="s">
        <v>118</v>
      </c>
      <c r="G941" s="36" t="n">
        <f aca="false">IF(A941="","",IF(AND(A941&gt;=Debut,A941&lt;Fin),1,0))</f>
        <v>1</v>
      </c>
      <c r="H941" s="36" t="n">
        <f aca="false">IF(G941=1,INT(ROUND((A941-Debut)*86400,0)/600),"")</f>
        <v>659</v>
      </c>
      <c r="I941" s="36" t="n">
        <f aca="false">IF(G941=1,INT(ROUND((A941-Debut)*86400,0)/3600),"")</f>
        <v>109</v>
      </c>
      <c r="J941" s="36" t="n">
        <f aca="false">IF(OR(A941="",B941=""),"",ROUND((B941-A941)*86400,0))</f>
        <v>354</v>
      </c>
      <c r="K941" s="37" t="n">
        <f aca="false">IF(G941=1,IF(COUNTIFS($C:$C,C941,$G:$G,1,$A:$A,"&gt;="&amp;(A941-FenetreInterm/86400),$A:$A,"&lt;="&amp;A941)&gt;=NbInterm,1,0),"")</f>
        <v>0</v>
      </c>
      <c r="L941" s="37" t="n">
        <f aca="false">IF(G941=1,IF(B941="",0,IF(J941&lt;SeuilFugitive,1,0)),"")</f>
        <v>0</v>
      </c>
      <c r="M941" s="37" t="n">
        <f aca="false">IF(G941=1,IF(B941="",IF((Fin-A941)*24&gt;SeuilFigee,1,0),IF(J941&gt;SeuilFigee*3600,1,0)),"")</f>
        <v>0</v>
      </c>
      <c r="N941" s="36" t="n">
        <f aca="false">IF(G941=1,IF(COUNTIF(H$2:H941,H941)=1,COUNTIF($H:$H,H941),""),"")</f>
        <v>5</v>
      </c>
      <c r="O941" s="0" t="str">
        <f aca="false">IF(G941=1,IF(COUNTIF(I$2:I941,I941)=1,COUNTIF($I:$I,I941),""),"")</f>
        <v/>
      </c>
      <c r="P941" s="38" t="str">
        <f aca="false">IF(G941=1,IF(COUNTIFS(C$2:C941,C941,G$2:G941,1)=1,COUNTIFS($C:$C,C941,$G:$G,1)+ROW()/10000000,""),"")</f>
        <v/>
      </c>
      <c r="Q941" s="0" t="str">
        <f aca="false">IF(K941=1,IF(COUNTIFS(C$2:C941,C941,K$2:K941,1)=1,1,0),"")</f>
        <v/>
      </c>
      <c r="R941" s="0" t="str">
        <f aca="false">IF(M941=1,IF(COUNTIFS(C$2:C941,C941,M$2:M941,1)=1,1,0),"")</f>
        <v/>
      </c>
      <c r="S941" s="0" t="str">
        <f aca="false">IF(L941=1,IF(COUNTIFS(C$2:C941,C941,L$2:L941,1)=1,1,0),"")</f>
        <v/>
      </c>
      <c r="T941" s="38" t="n">
        <f aca="false">IF(N941="","",N941+ROW()/10000000)</f>
        <v>5.0000941</v>
      </c>
      <c r="U941" s="36" t="n">
        <f aca="false">IF(G941=1,IF(B941="",1,0),"")</f>
        <v>0</v>
      </c>
    </row>
    <row r="942" customFormat="false" ht="15" hidden="false" customHeight="false" outlineLevel="0" collapsed="false">
      <c r="A942" s="35" t="n">
        <v>46087.5787152778</v>
      </c>
      <c r="B942" s="35" t="n">
        <v>46087.5827893519</v>
      </c>
      <c r="C942" s="36" t="s">
        <v>151</v>
      </c>
      <c r="D942" s="36" t="s">
        <v>152</v>
      </c>
      <c r="E942" s="36" t="s">
        <v>128</v>
      </c>
      <c r="F942" s="36" t="s">
        <v>144</v>
      </c>
      <c r="G942" s="36" t="n">
        <f aca="false">IF(A942="","",IF(AND(A942&gt;=Debut,A942&lt;Fin),1,0))</f>
        <v>1</v>
      </c>
      <c r="H942" s="36" t="n">
        <f aca="false">IF(G942=1,INT(ROUND((A942-Debut)*86400,0)/600),"")</f>
        <v>659</v>
      </c>
      <c r="I942" s="36" t="n">
        <f aca="false">IF(G942=1,INT(ROUND((A942-Debut)*86400,0)/3600),"")</f>
        <v>109</v>
      </c>
      <c r="J942" s="36" t="n">
        <f aca="false">IF(OR(A942="",B942=""),"",ROUND((B942-A942)*86400,0))</f>
        <v>352</v>
      </c>
      <c r="K942" s="37" t="n">
        <f aca="false">IF(G942=1,IF(COUNTIFS($C:$C,C942,$G:$G,1,$A:$A,"&gt;="&amp;(A942-FenetreInterm/86400),$A:$A,"&lt;="&amp;A942)&gt;=NbInterm,1,0),"")</f>
        <v>0</v>
      </c>
      <c r="L942" s="37" t="n">
        <f aca="false">IF(G942=1,IF(B942="",0,IF(J942&lt;SeuilFugitive,1,0)),"")</f>
        <v>0</v>
      </c>
      <c r="M942" s="37" t="n">
        <f aca="false">IF(G942=1,IF(B942="",IF((Fin-A942)*24&gt;SeuilFigee,1,0),IF(J942&gt;SeuilFigee*3600,1,0)),"")</f>
        <v>0</v>
      </c>
      <c r="N942" s="0" t="str">
        <f aca="false">IF(G942=1,IF(COUNTIF(H$2:H942,H942)=1,COUNTIF($H:$H,H942),""),"")</f>
        <v/>
      </c>
      <c r="O942" s="0" t="str">
        <f aca="false">IF(G942=1,IF(COUNTIF(I$2:I942,I942)=1,COUNTIF($I:$I,I942),""),"")</f>
        <v/>
      </c>
      <c r="P942" s="38" t="str">
        <f aca="false">IF(G942=1,IF(COUNTIFS(C$2:C942,C942,G$2:G942,1)=1,COUNTIFS($C:$C,C942,$G:$G,1)+ROW()/10000000,""),"")</f>
        <v/>
      </c>
      <c r="Q942" s="0" t="str">
        <f aca="false">IF(K942=1,IF(COUNTIFS(C$2:C942,C942,K$2:K942,1)=1,1,0),"")</f>
        <v/>
      </c>
      <c r="R942" s="0" t="str">
        <f aca="false">IF(M942=1,IF(COUNTIFS(C$2:C942,C942,M$2:M942,1)=1,1,0),"")</f>
        <v/>
      </c>
      <c r="S942" s="0" t="str">
        <f aca="false">IF(L942=1,IF(COUNTIFS(C$2:C942,C942,L$2:L942,1)=1,1,0),"")</f>
        <v/>
      </c>
      <c r="T942" s="38" t="str">
        <f aca="false">IF(N942="","",N942+ROW()/10000000)</f>
        <v/>
      </c>
      <c r="U942" s="36" t="n">
        <f aca="false">IF(G942=1,IF(B942="",1,0),"")</f>
        <v>0</v>
      </c>
    </row>
    <row r="943" customFormat="false" ht="15" hidden="false" customHeight="false" outlineLevel="0" collapsed="false">
      <c r="A943" s="35" t="n">
        <v>46087.5794560185</v>
      </c>
      <c r="B943" s="35" t="n">
        <v>46087.5837384259</v>
      </c>
      <c r="C943" s="36" t="s">
        <v>142</v>
      </c>
      <c r="D943" s="36" t="s">
        <v>143</v>
      </c>
      <c r="E943" s="36" t="s">
        <v>121</v>
      </c>
      <c r="F943" s="36" t="s">
        <v>144</v>
      </c>
      <c r="G943" s="36" t="n">
        <f aca="false">IF(A943="","",IF(AND(A943&gt;=Debut,A943&lt;Fin),1,0))</f>
        <v>1</v>
      </c>
      <c r="H943" s="36" t="n">
        <f aca="false">IF(G943=1,INT(ROUND((A943-Debut)*86400,0)/600),"")</f>
        <v>659</v>
      </c>
      <c r="I943" s="36" t="n">
        <f aca="false">IF(G943=1,INT(ROUND((A943-Debut)*86400,0)/3600),"")</f>
        <v>109</v>
      </c>
      <c r="J943" s="36" t="n">
        <f aca="false">IF(OR(A943="",B943=""),"",ROUND((B943-A943)*86400,0))</f>
        <v>370</v>
      </c>
      <c r="K943" s="37" t="n">
        <f aca="false">IF(G943=1,IF(COUNTIFS($C:$C,C943,$G:$G,1,$A:$A,"&gt;="&amp;(A943-FenetreInterm/86400),$A:$A,"&lt;="&amp;A943)&gt;=NbInterm,1,0),"")</f>
        <v>0</v>
      </c>
      <c r="L943" s="37" t="n">
        <f aca="false">IF(G943=1,IF(B943="",0,IF(J943&lt;SeuilFugitive,1,0)),"")</f>
        <v>0</v>
      </c>
      <c r="M943" s="37" t="n">
        <f aca="false">IF(G943=1,IF(B943="",IF((Fin-A943)*24&gt;SeuilFigee,1,0),IF(J943&gt;SeuilFigee*3600,1,0)),"")</f>
        <v>0</v>
      </c>
      <c r="N943" s="0" t="str">
        <f aca="false">IF(G943=1,IF(COUNTIF(H$2:H943,H943)=1,COUNTIF($H:$H,H943),""),"")</f>
        <v/>
      </c>
      <c r="O943" s="0" t="str">
        <f aca="false">IF(G943=1,IF(COUNTIF(I$2:I943,I943)=1,COUNTIF($I:$I,I943),""),"")</f>
        <v/>
      </c>
      <c r="P943" s="38" t="str">
        <f aca="false">IF(G943=1,IF(COUNTIFS(C$2:C943,C943,G$2:G943,1)=1,COUNTIFS($C:$C,C943,$G:$G,1)+ROW()/10000000,""),"")</f>
        <v/>
      </c>
      <c r="Q943" s="0" t="str">
        <f aca="false">IF(K943=1,IF(COUNTIFS(C$2:C943,C943,K$2:K943,1)=1,1,0),"")</f>
        <v/>
      </c>
      <c r="R943" s="0" t="str">
        <f aca="false">IF(M943=1,IF(COUNTIFS(C$2:C943,C943,M$2:M943,1)=1,1,0),"")</f>
        <v/>
      </c>
      <c r="S943" s="0" t="str">
        <f aca="false">IF(L943=1,IF(COUNTIFS(C$2:C943,C943,L$2:L943,1)=1,1,0),"")</f>
        <v/>
      </c>
      <c r="T943" s="38" t="str">
        <f aca="false">IF(N943="","",N943+ROW()/10000000)</f>
        <v/>
      </c>
      <c r="U943" s="36" t="n">
        <f aca="false">IF(G943=1,IF(B943="",1,0),"")</f>
        <v>0</v>
      </c>
    </row>
    <row r="944" customFormat="false" ht="15" hidden="false" customHeight="false" outlineLevel="0" collapsed="false">
      <c r="A944" s="35" t="n">
        <v>46087.5829398148</v>
      </c>
      <c r="B944" s="35" t="n">
        <v>46087.5830324074</v>
      </c>
      <c r="C944" s="36" t="s">
        <v>115</v>
      </c>
      <c r="D944" s="36" t="s">
        <v>116</v>
      </c>
      <c r="E944" s="36" t="s">
        <v>117</v>
      </c>
      <c r="F944" s="36" t="s">
        <v>118</v>
      </c>
      <c r="G944" s="36" t="n">
        <f aca="false">IF(A944="","",IF(AND(A944&gt;=Debut,A944&lt;Fin),1,0))</f>
        <v>1</v>
      </c>
      <c r="H944" s="36" t="n">
        <f aca="false">IF(G944=1,INT(ROUND((A944-Debut)*86400,0)/600),"")</f>
        <v>659</v>
      </c>
      <c r="I944" s="36" t="n">
        <f aca="false">IF(G944=1,INT(ROUND((A944-Debut)*86400,0)/3600),"")</f>
        <v>109</v>
      </c>
      <c r="J944" s="36" t="n">
        <f aca="false">IF(OR(A944="",B944=""),"",ROUND((B944-A944)*86400,0))</f>
        <v>8</v>
      </c>
      <c r="K944" s="37" t="n">
        <f aca="false">IF(G944=1,IF(COUNTIFS($C:$C,C944,$G:$G,1,$A:$A,"&gt;="&amp;(A944-FenetreInterm/86400),$A:$A,"&lt;="&amp;A944)&gt;=NbInterm,1,0),"")</f>
        <v>0</v>
      </c>
      <c r="L944" s="37" t="n">
        <f aca="false">IF(G944=1,IF(B944="",0,IF(J944&lt;SeuilFugitive,1,0)),"")</f>
        <v>0</v>
      </c>
      <c r="M944" s="37" t="n">
        <f aca="false">IF(G944=1,IF(B944="",IF((Fin-A944)*24&gt;SeuilFigee,1,0),IF(J944&gt;SeuilFigee*3600,1,0)),"")</f>
        <v>0</v>
      </c>
      <c r="N944" s="0" t="str">
        <f aca="false">IF(G944=1,IF(COUNTIF(H$2:H944,H944)=1,COUNTIF($H:$H,H944),""),"")</f>
        <v/>
      </c>
      <c r="O944" s="0" t="str">
        <f aca="false">IF(G944=1,IF(COUNTIF(I$2:I944,I944)=1,COUNTIF($I:$I,I944),""),"")</f>
        <v/>
      </c>
      <c r="P944" s="38" t="str">
        <f aca="false">IF(G944=1,IF(COUNTIFS(C$2:C944,C944,G$2:G944,1)=1,COUNTIFS($C:$C,C944,$G:$G,1)+ROW()/10000000,""),"")</f>
        <v/>
      </c>
      <c r="Q944" s="0" t="str">
        <f aca="false">IF(K944=1,IF(COUNTIFS(C$2:C944,C944,K$2:K944,1)=1,1,0),"")</f>
        <v/>
      </c>
      <c r="R944" s="0" t="str">
        <f aca="false">IF(M944=1,IF(COUNTIFS(C$2:C944,C944,M$2:M944,1)=1,1,0),"")</f>
        <v/>
      </c>
      <c r="S944" s="0" t="str">
        <f aca="false">IF(L944=1,IF(COUNTIFS(C$2:C944,C944,L$2:L944,1)=1,1,0),"")</f>
        <v/>
      </c>
      <c r="T944" s="38" t="str">
        <f aca="false">IF(N944="","",N944+ROW()/10000000)</f>
        <v/>
      </c>
      <c r="U944" s="36" t="n">
        <f aca="false">IF(G944=1,IF(B944="",1,0),"")</f>
        <v>0</v>
      </c>
    </row>
    <row r="945" customFormat="false" ht="15" hidden="false" customHeight="false" outlineLevel="0" collapsed="false">
      <c r="A945" s="35" t="n">
        <v>46087.5831828704</v>
      </c>
      <c r="B945" s="35" t="n">
        <v>46087.5834259259</v>
      </c>
      <c r="C945" s="36" t="s">
        <v>115</v>
      </c>
      <c r="D945" s="36" t="s">
        <v>116</v>
      </c>
      <c r="E945" s="36" t="s">
        <v>117</v>
      </c>
      <c r="F945" s="36" t="s">
        <v>118</v>
      </c>
      <c r="G945" s="36" t="n">
        <f aca="false">IF(A945="","",IF(AND(A945&gt;=Debut,A945&lt;Fin),1,0))</f>
        <v>1</v>
      </c>
      <c r="H945" s="36" t="n">
        <f aca="false">IF(G945=1,INT(ROUND((A945-Debut)*86400,0)/600),"")</f>
        <v>659</v>
      </c>
      <c r="I945" s="36" t="n">
        <f aca="false">IF(G945=1,INT(ROUND((A945-Debut)*86400,0)/3600),"")</f>
        <v>109</v>
      </c>
      <c r="J945" s="36" t="n">
        <f aca="false">IF(OR(A945="",B945=""),"",ROUND((B945-A945)*86400,0))</f>
        <v>21</v>
      </c>
      <c r="K945" s="37" t="n">
        <f aca="false">IF(G945=1,IF(COUNTIFS($C:$C,C945,$G:$G,1,$A:$A,"&gt;="&amp;(A945-FenetreInterm/86400),$A:$A,"&lt;="&amp;A945)&gt;=NbInterm,1,0),"")</f>
        <v>0</v>
      </c>
      <c r="L945" s="37" t="n">
        <f aca="false">IF(G945=1,IF(B945="",0,IF(J945&lt;SeuilFugitive,1,0)),"")</f>
        <v>0</v>
      </c>
      <c r="M945" s="37" t="n">
        <f aca="false">IF(G945=1,IF(B945="",IF((Fin-A945)*24&gt;SeuilFigee,1,0),IF(J945&gt;SeuilFigee*3600,1,0)),"")</f>
        <v>0</v>
      </c>
      <c r="N945" s="0" t="str">
        <f aca="false">IF(G945=1,IF(COUNTIF(H$2:H945,H945)=1,COUNTIF($H:$H,H945),""),"")</f>
        <v/>
      </c>
      <c r="O945" s="0" t="str">
        <f aca="false">IF(G945=1,IF(COUNTIF(I$2:I945,I945)=1,COUNTIF($I:$I,I945),""),"")</f>
        <v/>
      </c>
      <c r="P945" s="38" t="str">
        <f aca="false">IF(G945=1,IF(COUNTIFS(C$2:C945,C945,G$2:G945,1)=1,COUNTIFS($C:$C,C945,$G:$G,1)+ROW()/10000000,""),"")</f>
        <v/>
      </c>
      <c r="Q945" s="0" t="str">
        <f aca="false">IF(K945=1,IF(COUNTIFS(C$2:C945,C945,K$2:K945,1)=1,1,0),"")</f>
        <v/>
      </c>
      <c r="R945" s="0" t="str">
        <f aca="false">IF(M945=1,IF(COUNTIFS(C$2:C945,C945,M$2:M945,1)=1,1,0),"")</f>
        <v/>
      </c>
      <c r="S945" s="0" t="str">
        <f aca="false">IF(L945=1,IF(COUNTIFS(C$2:C945,C945,L$2:L945,1)=1,1,0),"")</f>
        <v/>
      </c>
      <c r="T945" s="38" t="str">
        <f aca="false">IF(N945="","",N945+ROW()/10000000)</f>
        <v/>
      </c>
      <c r="U945" s="36" t="n">
        <f aca="false">IF(G945=1,IF(B945="",1,0),"")</f>
        <v>0</v>
      </c>
    </row>
    <row r="946" customFormat="false" ht="15" hidden="false" customHeight="false" outlineLevel="0" collapsed="false">
      <c r="A946" s="35" t="n">
        <v>46087.5834375</v>
      </c>
      <c r="B946" s="35" t="n">
        <v>46087.5836921296</v>
      </c>
      <c r="C946" s="36" t="s">
        <v>115</v>
      </c>
      <c r="D946" s="36" t="s">
        <v>116</v>
      </c>
      <c r="E946" s="36" t="s">
        <v>117</v>
      </c>
      <c r="F946" s="36" t="s">
        <v>118</v>
      </c>
      <c r="G946" s="36" t="n">
        <f aca="false">IF(A946="","",IF(AND(A946&gt;=Debut,A946&lt;Fin),1,0))</f>
        <v>1</v>
      </c>
      <c r="H946" s="36" t="n">
        <f aca="false">IF(G946=1,INT(ROUND((A946-Debut)*86400,0)/600),"")</f>
        <v>660</v>
      </c>
      <c r="I946" s="36" t="n">
        <f aca="false">IF(G946=1,INT(ROUND((A946-Debut)*86400,0)/3600),"")</f>
        <v>110</v>
      </c>
      <c r="J946" s="36" t="n">
        <f aca="false">IF(OR(A946="",B946=""),"",ROUND((B946-A946)*86400,0))</f>
        <v>22</v>
      </c>
      <c r="K946" s="37" t="n">
        <f aca="false">IF(G946=1,IF(COUNTIFS($C:$C,C946,$G:$G,1,$A:$A,"&gt;="&amp;(A946-FenetreInterm/86400),$A:$A,"&lt;="&amp;A946)&gt;=NbInterm,1,0),"")</f>
        <v>1</v>
      </c>
      <c r="L946" s="37" t="n">
        <f aca="false">IF(G946=1,IF(B946="",0,IF(J946&lt;SeuilFugitive,1,0)),"")</f>
        <v>0</v>
      </c>
      <c r="M946" s="37" t="n">
        <f aca="false">IF(G946=1,IF(B946="",IF((Fin-A946)*24&gt;SeuilFigee,1,0),IF(J946&gt;SeuilFigee*3600,1,0)),"")</f>
        <v>0</v>
      </c>
      <c r="N946" s="36" t="n">
        <f aca="false">IF(G946=1,IF(COUNTIF(H$2:H946,H946)=1,COUNTIF($H:$H,H946),""),"")</f>
        <v>6</v>
      </c>
      <c r="O946" s="36" t="n">
        <f aca="false">IF(G946=1,IF(COUNTIF(I$2:I946,I946)=1,COUNTIF($I:$I,I946),""),"")</f>
        <v>9</v>
      </c>
      <c r="P946" s="38" t="str">
        <f aca="false">IF(G946=1,IF(COUNTIFS(C$2:C946,C946,G$2:G946,1)=1,COUNTIFS($C:$C,C946,$G:$G,1)+ROW()/10000000,""),"")</f>
        <v/>
      </c>
      <c r="Q946" s="36" t="n">
        <f aca="false">IF(K946=1,IF(COUNTIFS(C$2:C946,C946,K$2:K946,1)=1,1,0),"")</f>
        <v>0</v>
      </c>
      <c r="R946" s="0" t="str">
        <f aca="false">IF(M946=1,IF(COUNTIFS(C$2:C946,C946,M$2:M946,1)=1,1,0),"")</f>
        <v/>
      </c>
      <c r="S946" s="0" t="str">
        <f aca="false">IF(L946=1,IF(COUNTIFS(C$2:C946,C946,L$2:L946,1)=1,1,0),"")</f>
        <v/>
      </c>
      <c r="T946" s="38" t="n">
        <f aca="false">IF(N946="","",N946+ROW()/10000000)</f>
        <v>6.0000946</v>
      </c>
      <c r="U946" s="36" t="n">
        <f aca="false">IF(G946=1,IF(B946="",1,0),"")</f>
        <v>0</v>
      </c>
    </row>
    <row r="947" customFormat="false" ht="15" hidden="false" customHeight="false" outlineLevel="0" collapsed="false">
      <c r="A947" s="35" t="n">
        <v>46087.5835648148</v>
      </c>
      <c r="B947" s="35" t="n">
        <v>46087.5837037037</v>
      </c>
      <c r="C947" s="36" t="s">
        <v>115</v>
      </c>
      <c r="D947" s="36" t="s">
        <v>116</v>
      </c>
      <c r="E947" s="36" t="s">
        <v>117</v>
      </c>
      <c r="F947" s="36" t="s">
        <v>118</v>
      </c>
      <c r="G947" s="36" t="n">
        <f aca="false">IF(A947="","",IF(AND(A947&gt;=Debut,A947&lt;Fin),1,0))</f>
        <v>1</v>
      </c>
      <c r="H947" s="36" t="n">
        <f aca="false">IF(G947=1,INT(ROUND((A947-Debut)*86400,0)/600),"")</f>
        <v>660</v>
      </c>
      <c r="I947" s="36" t="n">
        <f aca="false">IF(G947=1,INT(ROUND((A947-Debut)*86400,0)/3600),"")</f>
        <v>110</v>
      </c>
      <c r="J947" s="36" t="n">
        <f aca="false">IF(OR(A947="",B947=""),"",ROUND((B947-A947)*86400,0))</f>
        <v>12</v>
      </c>
      <c r="K947" s="37" t="n">
        <f aca="false">IF(G947=1,IF(COUNTIFS($C:$C,C947,$G:$G,1,$A:$A,"&gt;="&amp;(A947-FenetreInterm/86400),$A:$A,"&lt;="&amp;A947)&gt;=NbInterm,1,0),"")</f>
        <v>1</v>
      </c>
      <c r="L947" s="37" t="n">
        <f aca="false">IF(G947=1,IF(B947="",0,IF(J947&lt;SeuilFugitive,1,0)),"")</f>
        <v>0</v>
      </c>
      <c r="M947" s="37" t="n">
        <f aca="false">IF(G947=1,IF(B947="",IF((Fin-A947)*24&gt;SeuilFigee,1,0),IF(J947&gt;SeuilFigee*3600,1,0)),"")</f>
        <v>0</v>
      </c>
      <c r="N947" s="0" t="str">
        <f aca="false">IF(G947=1,IF(COUNTIF(H$2:H947,H947)=1,COUNTIF($H:$H,H947),""),"")</f>
        <v/>
      </c>
      <c r="O947" s="0" t="str">
        <f aca="false">IF(G947=1,IF(COUNTIF(I$2:I947,I947)=1,COUNTIF($I:$I,I947),""),"")</f>
        <v/>
      </c>
      <c r="P947" s="38" t="str">
        <f aca="false">IF(G947=1,IF(COUNTIFS(C$2:C947,C947,G$2:G947,1)=1,COUNTIFS($C:$C,C947,$G:$G,1)+ROW()/10000000,""),"")</f>
        <v/>
      </c>
      <c r="Q947" s="36" t="n">
        <f aca="false">IF(K947=1,IF(COUNTIFS(C$2:C947,C947,K$2:K947,1)=1,1,0),"")</f>
        <v>0</v>
      </c>
      <c r="R947" s="0" t="str">
        <f aca="false">IF(M947=1,IF(COUNTIFS(C$2:C947,C947,M$2:M947,1)=1,1,0),"")</f>
        <v/>
      </c>
      <c r="S947" s="0" t="str">
        <f aca="false">IF(L947=1,IF(COUNTIFS(C$2:C947,C947,L$2:L947,1)=1,1,0),"")</f>
        <v/>
      </c>
      <c r="T947" s="38" t="str">
        <f aca="false">IF(N947="","",N947+ROW()/10000000)</f>
        <v/>
      </c>
      <c r="U947" s="36" t="n">
        <f aca="false">IF(G947=1,IF(B947="",1,0),"")</f>
        <v>0</v>
      </c>
    </row>
    <row r="948" customFormat="false" ht="15" hidden="false" customHeight="false" outlineLevel="0" collapsed="false">
      <c r="A948" s="35" t="n">
        <v>46087.5838078704</v>
      </c>
      <c r="B948" s="35" t="n">
        <v>46087.5840856481</v>
      </c>
      <c r="C948" s="36" t="s">
        <v>115</v>
      </c>
      <c r="D948" s="36" t="s">
        <v>116</v>
      </c>
      <c r="E948" s="36" t="s">
        <v>117</v>
      </c>
      <c r="F948" s="36" t="s">
        <v>118</v>
      </c>
      <c r="G948" s="36" t="n">
        <f aca="false">IF(A948="","",IF(AND(A948&gt;=Debut,A948&lt;Fin),1,0))</f>
        <v>1</v>
      </c>
      <c r="H948" s="36" t="n">
        <f aca="false">IF(G948=1,INT(ROUND((A948-Debut)*86400,0)/600),"")</f>
        <v>660</v>
      </c>
      <c r="I948" s="36" t="n">
        <f aca="false">IF(G948=1,INT(ROUND((A948-Debut)*86400,0)/3600),"")</f>
        <v>110</v>
      </c>
      <c r="J948" s="36" t="n">
        <f aca="false">IF(OR(A948="",B948=""),"",ROUND((B948-A948)*86400,0))</f>
        <v>24</v>
      </c>
      <c r="K948" s="37" t="n">
        <f aca="false">IF(G948=1,IF(COUNTIFS($C:$C,C948,$G:$G,1,$A:$A,"&gt;="&amp;(A948-FenetreInterm/86400),$A:$A,"&lt;="&amp;A948)&gt;=NbInterm,1,0),"")</f>
        <v>1</v>
      </c>
      <c r="L948" s="37" t="n">
        <f aca="false">IF(G948=1,IF(B948="",0,IF(J948&lt;SeuilFugitive,1,0)),"")</f>
        <v>0</v>
      </c>
      <c r="M948" s="37" t="n">
        <f aca="false">IF(G948=1,IF(B948="",IF((Fin-A948)*24&gt;SeuilFigee,1,0),IF(J948&gt;SeuilFigee*3600,1,0)),"")</f>
        <v>0</v>
      </c>
      <c r="N948" s="0" t="str">
        <f aca="false">IF(G948=1,IF(COUNTIF(H$2:H948,H948)=1,COUNTIF($H:$H,H948),""),"")</f>
        <v/>
      </c>
      <c r="O948" s="0" t="str">
        <f aca="false">IF(G948=1,IF(COUNTIF(I$2:I948,I948)=1,COUNTIF($I:$I,I948),""),"")</f>
        <v/>
      </c>
      <c r="P948" s="38" t="str">
        <f aca="false">IF(G948=1,IF(COUNTIFS(C$2:C948,C948,G$2:G948,1)=1,COUNTIFS($C:$C,C948,$G:$G,1)+ROW()/10000000,""),"")</f>
        <v/>
      </c>
      <c r="Q948" s="36" t="n">
        <f aca="false">IF(K948=1,IF(COUNTIFS(C$2:C948,C948,K$2:K948,1)=1,1,0),"")</f>
        <v>0</v>
      </c>
      <c r="R948" s="0" t="str">
        <f aca="false">IF(M948=1,IF(COUNTIFS(C$2:C948,C948,M$2:M948,1)=1,1,0),"")</f>
        <v/>
      </c>
      <c r="S948" s="0" t="str">
        <f aca="false">IF(L948=1,IF(COUNTIFS(C$2:C948,C948,L$2:L948,1)=1,1,0),"")</f>
        <v/>
      </c>
      <c r="T948" s="38" t="str">
        <f aca="false">IF(N948="","",N948+ROW()/10000000)</f>
        <v/>
      </c>
      <c r="U948" s="36" t="n">
        <f aca="false">IF(G948=1,IF(B948="",1,0),"")</f>
        <v>0</v>
      </c>
    </row>
    <row r="949" customFormat="false" ht="15" hidden="false" customHeight="false" outlineLevel="0" collapsed="false">
      <c r="A949" s="35" t="n">
        <v>46087.5840162037</v>
      </c>
      <c r="B949" s="35" t="n">
        <v>46087.5841550926</v>
      </c>
      <c r="C949" s="36" t="s">
        <v>115</v>
      </c>
      <c r="D949" s="36" t="s">
        <v>116</v>
      </c>
      <c r="E949" s="36" t="s">
        <v>117</v>
      </c>
      <c r="F949" s="36" t="s">
        <v>118</v>
      </c>
      <c r="G949" s="36" t="n">
        <f aca="false">IF(A949="","",IF(AND(A949&gt;=Debut,A949&lt;Fin),1,0))</f>
        <v>1</v>
      </c>
      <c r="H949" s="36" t="n">
        <f aca="false">IF(G949=1,INT(ROUND((A949-Debut)*86400,0)/600),"")</f>
        <v>660</v>
      </c>
      <c r="I949" s="36" t="n">
        <f aca="false">IF(G949=1,INT(ROUND((A949-Debut)*86400,0)/3600),"")</f>
        <v>110</v>
      </c>
      <c r="J949" s="36" t="n">
        <f aca="false">IF(OR(A949="",B949=""),"",ROUND((B949-A949)*86400,0))</f>
        <v>12</v>
      </c>
      <c r="K949" s="37" t="n">
        <f aca="false">IF(G949=1,IF(COUNTIFS($C:$C,C949,$G:$G,1,$A:$A,"&gt;="&amp;(A949-FenetreInterm/86400),$A:$A,"&lt;="&amp;A949)&gt;=NbInterm,1,0),"")</f>
        <v>1</v>
      </c>
      <c r="L949" s="37" t="n">
        <f aca="false">IF(G949=1,IF(B949="",0,IF(J949&lt;SeuilFugitive,1,0)),"")</f>
        <v>0</v>
      </c>
      <c r="M949" s="37" t="n">
        <f aca="false">IF(G949=1,IF(B949="",IF((Fin-A949)*24&gt;SeuilFigee,1,0),IF(J949&gt;SeuilFigee*3600,1,0)),"")</f>
        <v>0</v>
      </c>
      <c r="N949" s="0" t="str">
        <f aca="false">IF(G949=1,IF(COUNTIF(H$2:H949,H949)=1,COUNTIF($H:$H,H949),""),"")</f>
        <v/>
      </c>
      <c r="O949" s="0" t="str">
        <f aca="false">IF(G949=1,IF(COUNTIF(I$2:I949,I949)=1,COUNTIF($I:$I,I949),""),"")</f>
        <v/>
      </c>
      <c r="P949" s="38" t="str">
        <f aca="false">IF(G949=1,IF(COUNTIFS(C$2:C949,C949,G$2:G949,1)=1,COUNTIFS($C:$C,C949,$G:$G,1)+ROW()/10000000,""),"")</f>
        <v/>
      </c>
      <c r="Q949" s="36" t="n">
        <f aca="false">IF(K949=1,IF(COUNTIFS(C$2:C949,C949,K$2:K949,1)=1,1,0),"")</f>
        <v>0</v>
      </c>
      <c r="R949" s="0" t="str">
        <f aca="false">IF(M949=1,IF(COUNTIFS(C$2:C949,C949,M$2:M949,1)=1,1,0),"")</f>
        <v/>
      </c>
      <c r="S949" s="0" t="str">
        <f aca="false">IF(L949=1,IF(COUNTIFS(C$2:C949,C949,L$2:L949,1)=1,1,0),"")</f>
        <v/>
      </c>
      <c r="T949" s="38" t="str">
        <f aca="false">IF(N949="","",N949+ROW()/10000000)</f>
        <v/>
      </c>
      <c r="U949" s="36" t="n">
        <f aca="false">IF(G949=1,IF(B949="",1,0),"")</f>
        <v>0</v>
      </c>
    </row>
    <row r="950" customFormat="false" ht="15" hidden="false" customHeight="false" outlineLevel="0" collapsed="false">
      <c r="A950" s="35" t="n">
        <v>46087.5841319444</v>
      </c>
      <c r="B950" s="35" t="n">
        <v>46087.5843518519</v>
      </c>
      <c r="C950" s="36" t="s">
        <v>115</v>
      </c>
      <c r="D950" s="36" t="s">
        <v>116</v>
      </c>
      <c r="E950" s="36" t="s">
        <v>117</v>
      </c>
      <c r="F950" s="36" t="s">
        <v>118</v>
      </c>
      <c r="G950" s="36" t="n">
        <f aca="false">IF(A950="","",IF(AND(A950&gt;=Debut,A950&lt;Fin),1,0))</f>
        <v>1</v>
      </c>
      <c r="H950" s="36" t="n">
        <f aca="false">IF(G950=1,INT(ROUND((A950-Debut)*86400,0)/600),"")</f>
        <v>660</v>
      </c>
      <c r="I950" s="36" t="n">
        <f aca="false">IF(G950=1,INT(ROUND((A950-Debut)*86400,0)/3600),"")</f>
        <v>110</v>
      </c>
      <c r="J950" s="36" t="n">
        <f aca="false">IF(OR(A950="",B950=""),"",ROUND((B950-A950)*86400,0))</f>
        <v>19</v>
      </c>
      <c r="K950" s="37" t="n">
        <f aca="false">IF(G950=1,IF(COUNTIFS($C:$C,C950,$G:$G,1,$A:$A,"&gt;="&amp;(A950-FenetreInterm/86400),$A:$A,"&lt;="&amp;A950)&gt;=NbInterm,1,0),"")</f>
        <v>1</v>
      </c>
      <c r="L950" s="37" t="n">
        <f aca="false">IF(G950=1,IF(B950="",0,IF(J950&lt;SeuilFugitive,1,0)),"")</f>
        <v>0</v>
      </c>
      <c r="M950" s="37" t="n">
        <f aca="false">IF(G950=1,IF(B950="",IF((Fin-A950)*24&gt;SeuilFigee,1,0),IF(J950&gt;SeuilFigee*3600,1,0)),"")</f>
        <v>0</v>
      </c>
      <c r="N950" s="0" t="str">
        <f aca="false">IF(G950=1,IF(COUNTIF(H$2:H950,H950)=1,COUNTIF($H:$H,H950),""),"")</f>
        <v/>
      </c>
      <c r="O950" s="0" t="str">
        <f aca="false">IF(G950=1,IF(COUNTIF(I$2:I950,I950)=1,COUNTIF($I:$I,I950),""),"")</f>
        <v/>
      </c>
      <c r="P950" s="38" t="str">
        <f aca="false">IF(G950=1,IF(COUNTIFS(C$2:C950,C950,G$2:G950,1)=1,COUNTIFS($C:$C,C950,$G:$G,1)+ROW()/10000000,""),"")</f>
        <v/>
      </c>
      <c r="Q950" s="36" t="n">
        <f aca="false">IF(K950=1,IF(COUNTIFS(C$2:C950,C950,K$2:K950,1)=1,1,0),"")</f>
        <v>0</v>
      </c>
      <c r="R950" s="0" t="str">
        <f aca="false">IF(M950=1,IF(COUNTIFS(C$2:C950,C950,M$2:M950,1)=1,1,0),"")</f>
        <v/>
      </c>
      <c r="S950" s="0" t="str">
        <f aca="false">IF(L950=1,IF(COUNTIFS(C$2:C950,C950,L$2:L950,1)=1,1,0),"")</f>
        <v/>
      </c>
      <c r="T950" s="38" t="str">
        <f aca="false">IF(N950="","",N950+ROW()/10000000)</f>
        <v/>
      </c>
      <c r="U950" s="36" t="n">
        <f aca="false">IF(G950=1,IF(B950="",1,0),"")</f>
        <v>0</v>
      </c>
    </row>
    <row r="951" customFormat="false" ht="15" hidden="false" customHeight="false" outlineLevel="0" collapsed="false">
      <c r="A951" s="35" t="n">
        <v>46087.5843055556</v>
      </c>
      <c r="B951" s="35" t="n">
        <v>46087.5844212963</v>
      </c>
      <c r="C951" s="36" t="s">
        <v>115</v>
      </c>
      <c r="D951" s="36" t="s">
        <v>116</v>
      </c>
      <c r="E951" s="36" t="s">
        <v>117</v>
      </c>
      <c r="F951" s="36" t="s">
        <v>118</v>
      </c>
      <c r="G951" s="36" t="n">
        <f aca="false">IF(A951="","",IF(AND(A951&gt;=Debut,A951&lt;Fin),1,0))</f>
        <v>1</v>
      </c>
      <c r="H951" s="36" t="n">
        <f aca="false">IF(G951=1,INT(ROUND((A951-Debut)*86400,0)/600),"")</f>
        <v>660</v>
      </c>
      <c r="I951" s="36" t="n">
        <f aca="false">IF(G951=1,INT(ROUND((A951-Debut)*86400,0)/3600),"")</f>
        <v>110</v>
      </c>
      <c r="J951" s="36" t="n">
        <f aca="false">IF(OR(A951="",B951=""),"",ROUND((B951-A951)*86400,0))</f>
        <v>10</v>
      </c>
      <c r="K951" s="37" t="n">
        <f aca="false">IF(G951=1,IF(COUNTIFS($C:$C,C951,$G:$G,1,$A:$A,"&gt;="&amp;(A951-FenetreInterm/86400),$A:$A,"&lt;="&amp;A951)&gt;=NbInterm,1,0),"")</f>
        <v>1</v>
      </c>
      <c r="L951" s="37" t="n">
        <f aca="false">IF(G951=1,IF(B951="",0,IF(J951&lt;SeuilFugitive,1,0)),"")</f>
        <v>0</v>
      </c>
      <c r="M951" s="37" t="n">
        <f aca="false">IF(G951=1,IF(B951="",IF((Fin-A951)*24&gt;SeuilFigee,1,0),IF(J951&gt;SeuilFigee*3600,1,0)),"")</f>
        <v>0</v>
      </c>
      <c r="N951" s="0" t="str">
        <f aca="false">IF(G951=1,IF(COUNTIF(H$2:H951,H951)=1,COUNTIF($H:$H,H951),""),"")</f>
        <v/>
      </c>
      <c r="O951" s="0" t="str">
        <f aca="false">IF(G951=1,IF(COUNTIF(I$2:I951,I951)=1,COUNTIF($I:$I,I951),""),"")</f>
        <v/>
      </c>
      <c r="P951" s="38" t="str">
        <f aca="false">IF(G951=1,IF(COUNTIFS(C$2:C951,C951,G$2:G951,1)=1,COUNTIFS($C:$C,C951,$G:$G,1)+ROW()/10000000,""),"")</f>
        <v/>
      </c>
      <c r="Q951" s="36" t="n">
        <f aca="false">IF(K951=1,IF(COUNTIFS(C$2:C951,C951,K$2:K951,1)=1,1,0),"")</f>
        <v>0</v>
      </c>
      <c r="R951" s="0" t="str">
        <f aca="false">IF(M951=1,IF(COUNTIFS(C$2:C951,C951,M$2:M951,1)=1,1,0),"")</f>
        <v/>
      </c>
      <c r="S951" s="0" t="str">
        <f aca="false">IF(L951=1,IF(COUNTIFS(C$2:C951,C951,L$2:L951,1)=1,1,0),"")</f>
        <v/>
      </c>
      <c r="T951" s="38" t="str">
        <f aca="false">IF(N951="","",N951+ROW()/10000000)</f>
        <v/>
      </c>
      <c r="U951" s="36" t="n">
        <f aca="false">IF(G951=1,IF(B951="",1,0),"")</f>
        <v>0</v>
      </c>
    </row>
    <row r="952" customFormat="false" ht="15" hidden="false" customHeight="false" outlineLevel="0" collapsed="false">
      <c r="A952" s="35" t="n">
        <v>46087.6022337963</v>
      </c>
      <c r="B952" s="35" t="n">
        <v>46087.6044560185</v>
      </c>
      <c r="C952" s="36" t="s">
        <v>142</v>
      </c>
      <c r="D952" s="36" t="s">
        <v>143</v>
      </c>
      <c r="E952" s="36" t="s">
        <v>121</v>
      </c>
      <c r="F952" s="36" t="s">
        <v>144</v>
      </c>
      <c r="G952" s="36" t="n">
        <f aca="false">IF(A952="","",IF(AND(A952&gt;=Debut,A952&lt;Fin),1,0))</f>
        <v>1</v>
      </c>
      <c r="H952" s="36" t="n">
        <f aca="false">IF(G952=1,INT(ROUND((A952-Debut)*86400,0)/600),"")</f>
        <v>662</v>
      </c>
      <c r="I952" s="36" t="n">
        <f aca="false">IF(G952=1,INT(ROUND((A952-Debut)*86400,0)/3600),"")</f>
        <v>110</v>
      </c>
      <c r="J952" s="36" t="n">
        <f aca="false">IF(OR(A952="",B952=""),"",ROUND((B952-A952)*86400,0))</f>
        <v>192</v>
      </c>
      <c r="K952" s="37" t="n">
        <f aca="false">IF(G952=1,IF(COUNTIFS($C:$C,C952,$G:$G,1,$A:$A,"&gt;="&amp;(A952-FenetreInterm/86400),$A:$A,"&lt;="&amp;A952)&gt;=NbInterm,1,0),"")</f>
        <v>0</v>
      </c>
      <c r="L952" s="37" t="n">
        <f aca="false">IF(G952=1,IF(B952="",0,IF(J952&lt;SeuilFugitive,1,0)),"")</f>
        <v>0</v>
      </c>
      <c r="M952" s="37" t="n">
        <f aca="false">IF(G952=1,IF(B952="",IF((Fin-A952)*24&gt;SeuilFigee,1,0),IF(J952&gt;SeuilFigee*3600,1,0)),"")</f>
        <v>0</v>
      </c>
      <c r="N952" s="36" t="n">
        <f aca="false">IF(G952=1,IF(COUNTIF(H$2:H952,H952)=1,COUNTIF($H:$H,H952),""),"")</f>
        <v>1</v>
      </c>
      <c r="O952" s="0" t="str">
        <f aca="false">IF(G952=1,IF(COUNTIF(I$2:I952,I952)=1,COUNTIF($I:$I,I952),""),"")</f>
        <v/>
      </c>
      <c r="P952" s="38" t="str">
        <f aca="false">IF(G952=1,IF(COUNTIFS(C$2:C952,C952,G$2:G952,1)=1,COUNTIFS($C:$C,C952,$G:$G,1)+ROW()/10000000,""),"")</f>
        <v/>
      </c>
      <c r="Q952" s="0" t="str">
        <f aca="false">IF(K952=1,IF(COUNTIFS(C$2:C952,C952,K$2:K952,1)=1,1,0),"")</f>
        <v/>
      </c>
      <c r="R952" s="0" t="str">
        <f aca="false">IF(M952=1,IF(COUNTIFS(C$2:C952,C952,M$2:M952,1)=1,1,0),"")</f>
        <v/>
      </c>
      <c r="S952" s="0" t="str">
        <f aca="false">IF(L952=1,IF(COUNTIFS(C$2:C952,C952,L$2:L952,1)=1,1,0),"")</f>
        <v/>
      </c>
      <c r="T952" s="38" t="n">
        <f aca="false">IF(N952="","",N952+ROW()/10000000)</f>
        <v>1.0000952</v>
      </c>
      <c r="U952" s="36" t="n">
        <f aca="false">IF(G952=1,IF(B952="",1,0),"")</f>
        <v>0</v>
      </c>
    </row>
    <row r="953" customFormat="false" ht="15" hidden="false" customHeight="false" outlineLevel="0" collapsed="false">
      <c r="A953" s="35" t="n">
        <v>46087.6046527778</v>
      </c>
      <c r="B953" s="35" t="n">
        <v>46087.6079282407</v>
      </c>
      <c r="C953" s="36" t="s">
        <v>145</v>
      </c>
      <c r="D953" s="36" t="s">
        <v>146</v>
      </c>
      <c r="E953" s="36" t="s">
        <v>121</v>
      </c>
      <c r="F953" s="36" t="s">
        <v>144</v>
      </c>
      <c r="G953" s="36" t="n">
        <f aca="false">IF(A953="","",IF(AND(A953&gt;=Debut,A953&lt;Fin),1,0))</f>
        <v>1</v>
      </c>
      <c r="H953" s="36" t="n">
        <f aca="false">IF(G953=1,INT(ROUND((A953-Debut)*86400,0)/600),"")</f>
        <v>663</v>
      </c>
      <c r="I953" s="36" t="n">
        <f aca="false">IF(G953=1,INT(ROUND((A953-Debut)*86400,0)/3600),"")</f>
        <v>110</v>
      </c>
      <c r="J953" s="36" t="n">
        <f aca="false">IF(OR(A953="",B953=""),"",ROUND((B953-A953)*86400,0))</f>
        <v>283</v>
      </c>
      <c r="K953" s="37" t="n">
        <f aca="false">IF(G953=1,IF(COUNTIFS($C:$C,C953,$G:$G,1,$A:$A,"&gt;="&amp;(A953-FenetreInterm/86400),$A:$A,"&lt;="&amp;A953)&gt;=NbInterm,1,0),"")</f>
        <v>0</v>
      </c>
      <c r="L953" s="37" t="n">
        <f aca="false">IF(G953=1,IF(B953="",0,IF(J953&lt;SeuilFugitive,1,0)),"")</f>
        <v>0</v>
      </c>
      <c r="M953" s="37" t="n">
        <f aca="false">IF(G953=1,IF(B953="",IF((Fin-A953)*24&gt;SeuilFigee,1,0),IF(J953&gt;SeuilFigee*3600,1,0)),"")</f>
        <v>0</v>
      </c>
      <c r="N953" s="36" t="n">
        <f aca="false">IF(G953=1,IF(COUNTIF(H$2:H953,H953)=1,COUNTIF($H:$H,H953),""),"")</f>
        <v>1</v>
      </c>
      <c r="O953" s="0" t="str">
        <f aca="false">IF(G953=1,IF(COUNTIF(I$2:I953,I953)=1,COUNTIF($I:$I,I953),""),"")</f>
        <v/>
      </c>
      <c r="P953" s="38" t="str">
        <f aca="false">IF(G953=1,IF(COUNTIFS(C$2:C953,C953,G$2:G953,1)=1,COUNTIFS($C:$C,C953,$G:$G,1)+ROW()/10000000,""),"")</f>
        <v/>
      </c>
      <c r="Q953" s="0" t="str">
        <f aca="false">IF(K953=1,IF(COUNTIFS(C$2:C953,C953,K$2:K953,1)=1,1,0),"")</f>
        <v/>
      </c>
      <c r="R953" s="0" t="str">
        <f aca="false">IF(M953=1,IF(COUNTIFS(C$2:C953,C953,M$2:M953,1)=1,1,0),"")</f>
        <v/>
      </c>
      <c r="S953" s="0" t="str">
        <f aca="false">IF(L953=1,IF(COUNTIFS(C$2:C953,C953,L$2:L953,1)=1,1,0),"")</f>
        <v/>
      </c>
      <c r="T953" s="38" t="n">
        <f aca="false">IF(N953="","",N953+ROW()/10000000)</f>
        <v>1.0000953</v>
      </c>
      <c r="U953" s="36" t="n">
        <f aca="false">IF(G953=1,IF(B953="",1,0),"")</f>
        <v>0</v>
      </c>
    </row>
    <row r="954" customFormat="false" ht="15" hidden="false" customHeight="false" outlineLevel="0" collapsed="false">
      <c r="A954" s="35" t="n">
        <v>46087.6181365741</v>
      </c>
      <c r="B954" s="35" t="n">
        <v>46087.6249537037</v>
      </c>
      <c r="C954" s="36" t="s">
        <v>145</v>
      </c>
      <c r="D954" s="36" t="s">
        <v>146</v>
      </c>
      <c r="E954" s="36" t="s">
        <v>121</v>
      </c>
      <c r="F954" s="36" t="s">
        <v>144</v>
      </c>
      <c r="G954" s="36" t="n">
        <f aca="false">IF(A954="","",IF(AND(A954&gt;=Debut,A954&lt;Fin),1,0))</f>
        <v>1</v>
      </c>
      <c r="H954" s="36" t="n">
        <f aca="false">IF(G954=1,INT(ROUND((A954-Debut)*86400,0)/600),"")</f>
        <v>665</v>
      </c>
      <c r="I954" s="36" t="n">
        <f aca="false">IF(G954=1,INT(ROUND((A954-Debut)*86400,0)/3600),"")</f>
        <v>110</v>
      </c>
      <c r="J954" s="36" t="n">
        <f aca="false">IF(OR(A954="",B954=""),"",ROUND((B954-A954)*86400,0))</f>
        <v>589</v>
      </c>
      <c r="K954" s="37" t="n">
        <f aca="false">IF(G954=1,IF(COUNTIFS($C:$C,C954,$G:$G,1,$A:$A,"&gt;="&amp;(A954-FenetreInterm/86400),$A:$A,"&lt;="&amp;A954)&gt;=NbInterm,1,0),"")</f>
        <v>0</v>
      </c>
      <c r="L954" s="37" t="n">
        <f aca="false">IF(G954=1,IF(B954="",0,IF(J954&lt;SeuilFugitive,1,0)),"")</f>
        <v>0</v>
      </c>
      <c r="M954" s="37" t="n">
        <f aca="false">IF(G954=1,IF(B954="",IF((Fin-A954)*24&gt;SeuilFigee,1,0),IF(J954&gt;SeuilFigee*3600,1,0)),"")</f>
        <v>0</v>
      </c>
      <c r="N954" s="36" t="n">
        <f aca="false">IF(G954=1,IF(COUNTIF(H$2:H954,H954)=1,COUNTIF($H:$H,H954),""),"")</f>
        <v>1</v>
      </c>
      <c r="O954" s="0" t="str">
        <f aca="false">IF(G954=1,IF(COUNTIF(I$2:I954,I954)=1,COUNTIF($I:$I,I954),""),"")</f>
        <v/>
      </c>
      <c r="P954" s="38" t="str">
        <f aca="false">IF(G954=1,IF(COUNTIFS(C$2:C954,C954,G$2:G954,1)=1,COUNTIFS($C:$C,C954,$G:$G,1)+ROW()/10000000,""),"")</f>
        <v/>
      </c>
      <c r="Q954" s="0" t="str">
        <f aca="false">IF(K954=1,IF(COUNTIFS(C$2:C954,C954,K$2:K954,1)=1,1,0),"")</f>
        <v/>
      </c>
      <c r="R954" s="0" t="str">
        <f aca="false">IF(M954=1,IF(COUNTIFS(C$2:C954,C954,M$2:M954,1)=1,1,0),"")</f>
        <v/>
      </c>
      <c r="S954" s="0" t="str">
        <f aca="false">IF(L954=1,IF(COUNTIFS(C$2:C954,C954,L$2:L954,1)=1,1,0),"")</f>
        <v/>
      </c>
      <c r="T954" s="38" t="n">
        <f aca="false">IF(N954="","",N954+ROW()/10000000)</f>
        <v>1.0000954</v>
      </c>
      <c r="U954" s="36" t="n">
        <f aca="false">IF(G954=1,IF(B954="",1,0),"")</f>
        <v>0</v>
      </c>
    </row>
    <row r="955" customFormat="false" ht="15" hidden="false" customHeight="false" outlineLevel="0" collapsed="false">
      <c r="A955" s="35" t="n">
        <v>46087.6315625</v>
      </c>
      <c r="B955" s="35" t="n">
        <v>46087.6371643519</v>
      </c>
      <c r="C955" s="36" t="s">
        <v>142</v>
      </c>
      <c r="D955" s="36" t="s">
        <v>143</v>
      </c>
      <c r="E955" s="36" t="s">
        <v>121</v>
      </c>
      <c r="F955" s="36" t="s">
        <v>144</v>
      </c>
      <c r="G955" s="36" t="n">
        <f aca="false">IF(A955="","",IF(AND(A955&gt;=Debut,A955&lt;Fin),1,0))</f>
        <v>1</v>
      </c>
      <c r="H955" s="36" t="n">
        <f aca="false">IF(G955=1,INT(ROUND((A955-Debut)*86400,0)/600),"")</f>
        <v>666</v>
      </c>
      <c r="I955" s="36" t="n">
        <f aca="false">IF(G955=1,INT(ROUND((A955-Debut)*86400,0)/3600),"")</f>
        <v>111</v>
      </c>
      <c r="J955" s="36" t="n">
        <f aca="false">IF(OR(A955="",B955=""),"",ROUND((B955-A955)*86400,0))</f>
        <v>484</v>
      </c>
      <c r="K955" s="37" t="n">
        <f aca="false">IF(G955=1,IF(COUNTIFS($C:$C,C955,$G:$G,1,$A:$A,"&gt;="&amp;(A955-FenetreInterm/86400),$A:$A,"&lt;="&amp;A955)&gt;=NbInterm,1,0),"")</f>
        <v>0</v>
      </c>
      <c r="L955" s="37" t="n">
        <f aca="false">IF(G955=1,IF(B955="",0,IF(J955&lt;SeuilFugitive,1,0)),"")</f>
        <v>0</v>
      </c>
      <c r="M955" s="37" t="n">
        <f aca="false">IF(G955=1,IF(B955="",IF((Fin-A955)*24&gt;SeuilFigee,1,0),IF(J955&gt;SeuilFigee*3600,1,0)),"")</f>
        <v>0</v>
      </c>
      <c r="N955" s="36" t="n">
        <f aca="false">IF(G955=1,IF(COUNTIF(H$2:H955,H955)=1,COUNTIF($H:$H,H955),""),"")</f>
        <v>1</v>
      </c>
      <c r="O955" s="36" t="n">
        <f aca="false">IF(G955=1,IF(COUNTIF(I$2:I955,I955)=1,COUNTIF($I:$I,I955),""),"")</f>
        <v>19</v>
      </c>
      <c r="P955" s="38" t="str">
        <f aca="false">IF(G955=1,IF(COUNTIFS(C$2:C955,C955,G$2:G955,1)=1,COUNTIFS($C:$C,C955,$G:$G,1)+ROW()/10000000,""),"")</f>
        <v/>
      </c>
      <c r="Q955" s="0" t="str">
        <f aca="false">IF(K955=1,IF(COUNTIFS(C$2:C955,C955,K$2:K955,1)=1,1,0),"")</f>
        <v/>
      </c>
      <c r="R955" s="0" t="str">
        <f aca="false">IF(M955=1,IF(COUNTIFS(C$2:C955,C955,M$2:M955,1)=1,1,0),"")</f>
        <v/>
      </c>
      <c r="S955" s="0" t="str">
        <f aca="false">IF(L955=1,IF(COUNTIFS(C$2:C955,C955,L$2:L955,1)=1,1,0),"")</f>
        <v/>
      </c>
      <c r="T955" s="38" t="n">
        <f aca="false">IF(N955="","",N955+ROW()/10000000)</f>
        <v>1.0000955</v>
      </c>
      <c r="U955" s="36" t="n">
        <f aca="false">IF(G955=1,IF(B955="",1,0),"")</f>
        <v>0</v>
      </c>
    </row>
    <row r="956" customFormat="false" ht="15" hidden="false" customHeight="false" outlineLevel="0" collapsed="false">
      <c r="A956" s="35" t="n">
        <v>46087.6358101852</v>
      </c>
      <c r="B956" s="35" t="n">
        <v>46087.6397685185</v>
      </c>
      <c r="C956" s="36" t="s">
        <v>145</v>
      </c>
      <c r="D956" s="36" t="s">
        <v>146</v>
      </c>
      <c r="E956" s="36" t="s">
        <v>121</v>
      </c>
      <c r="F956" s="36" t="s">
        <v>144</v>
      </c>
      <c r="G956" s="36" t="n">
        <f aca="false">IF(A956="","",IF(AND(A956&gt;=Debut,A956&lt;Fin),1,0))</f>
        <v>1</v>
      </c>
      <c r="H956" s="36" t="n">
        <f aca="false">IF(G956=1,INT(ROUND((A956-Debut)*86400,0)/600),"")</f>
        <v>667</v>
      </c>
      <c r="I956" s="36" t="n">
        <f aca="false">IF(G956=1,INT(ROUND((A956-Debut)*86400,0)/3600),"")</f>
        <v>111</v>
      </c>
      <c r="J956" s="36" t="n">
        <f aca="false">IF(OR(A956="",B956=""),"",ROUND((B956-A956)*86400,0))</f>
        <v>342</v>
      </c>
      <c r="K956" s="37" t="n">
        <f aca="false">IF(G956=1,IF(COUNTIFS($C:$C,C956,$G:$G,1,$A:$A,"&gt;="&amp;(A956-FenetreInterm/86400),$A:$A,"&lt;="&amp;A956)&gt;=NbInterm,1,0),"")</f>
        <v>0</v>
      </c>
      <c r="L956" s="37" t="n">
        <f aca="false">IF(G956=1,IF(B956="",0,IF(J956&lt;SeuilFugitive,1,0)),"")</f>
        <v>0</v>
      </c>
      <c r="M956" s="37" t="n">
        <f aca="false">IF(G956=1,IF(B956="",IF((Fin-A956)*24&gt;SeuilFigee,1,0),IF(J956&gt;SeuilFigee*3600,1,0)),"")</f>
        <v>0</v>
      </c>
      <c r="N956" s="36" t="n">
        <f aca="false">IF(G956=1,IF(COUNTIF(H$2:H956,H956)=1,COUNTIF($H:$H,H956),""),"")</f>
        <v>1</v>
      </c>
      <c r="O956" s="0" t="str">
        <f aca="false">IF(G956=1,IF(COUNTIF(I$2:I956,I956)=1,COUNTIF($I:$I,I956),""),"")</f>
        <v/>
      </c>
      <c r="P956" s="38" t="str">
        <f aca="false">IF(G956=1,IF(COUNTIFS(C$2:C956,C956,G$2:G956,1)=1,COUNTIFS($C:$C,C956,$G:$G,1)+ROW()/10000000,""),"")</f>
        <v/>
      </c>
      <c r="Q956" s="0" t="str">
        <f aca="false">IF(K956=1,IF(COUNTIFS(C$2:C956,C956,K$2:K956,1)=1,1,0),"")</f>
        <v/>
      </c>
      <c r="R956" s="0" t="str">
        <f aca="false">IF(M956=1,IF(COUNTIFS(C$2:C956,C956,M$2:M956,1)=1,1,0),"")</f>
        <v/>
      </c>
      <c r="S956" s="0" t="str">
        <f aca="false">IF(L956=1,IF(COUNTIFS(C$2:C956,C956,L$2:L956,1)=1,1,0),"")</f>
        <v/>
      </c>
      <c r="T956" s="38" t="n">
        <f aca="false">IF(N956="","",N956+ROW()/10000000)</f>
        <v>1.0000956</v>
      </c>
      <c r="U956" s="36" t="n">
        <f aca="false">IF(G956=1,IF(B956="",1,0),"")</f>
        <v>0</v>
      </c>
    </row>
    <row r="957" customFormat="false" ht="15" hidden="false" customHeight="false" outlineLevel="0" collapsed="false">
      <c r="A957" s="35" t="n">
        <v>46087.6395833333</v>
      </c>
      <c r="B957" s="35" t="n">
        <v>46087.6412847222</v>
      </c>
      <c r="C957" s="36" t="s">
        <v>142</v>
      </c>
      <c r="D957" s="36" t="s">
        <v>143</v>
      </c>
      <c r="E957" s="36" t="s">
        <v>121</v>
      </c>
      <c r="F957" s="36" t="s">
        <v>144</v>
      </c>
      <c r="G957" s="36" t="n">
        <f aca="false">IF(A957="","",IF(AND(A957&gt;=Debut,A957&lt;Fin),1,0))</f>
        <v>1</v>
      </c>
      <c r="H957" s="36" t="n">
        <f aca="false">IF(G957=1,INT(ROUND((A957-Debut)*86400,0)/600),"")</f>
        <v>668</v>
      </c>
      <c r="I957" s="36" t="n">
        <f aca="false">IF(G957=1,INT(ROUND((A957-Debut)*86400,0)/3600),"")</f>
        <v>111</v>
      </c>
      <c r="J957" s="36" t="n">
        <f aca="false">IF(OR(A957="",B957=""),"",ROUND((B957-A957)*86400,0))</f>
        <v>147</v>
      </c>
      <c r="K957" s="37" t="n">
        <f aca="false">IF(G957=1,IF(COUNTIFS($C:$C,C957,$G:$G,1,$A:$A,"&gt;="&amp;(A957-FenetreInterm/86400),$A:$A,"&lt;="&amp;A957)&gt;=NbInterm,1,0),"")</f>
        <v>0</v>
      </c>
      <c r="L957" s="37" t="n">
        <f aca="false">IF(G957=1,IF(B957="",0,IF(J957&lt;SeuilFugitive,1,0)),"")</f>
        <v>0</v>
      </c>
      <c r="M957" s="37" t="n">
        <f aca="false">IF(G957=1,IF(B957="",IF((Fin-A957)*24&gt;SeuilFigee,1,0),IF(J957&gt;SeuilFigee*3600,1,0)),"")</f>
        <v>0</v>
      </c>
      <c r="N957" s="36" t="n">
        <f aca="false">IF(G957=1,IF(COUNTIF(H$2:H957,H957)=1,COUNTIF($H:$H,H957),""),"")</f>
        <v>3</v>
      </c>
      <c r="O957" s="0" t="str">
        <f aca="false">IF(G957=1,IF(COUNTIF(I$2:I957,I957)=1,COUNTIF($I:$I,I957),""),"")</f>
        <v/>
      </c>
      <c r="P957" s="38" t="str">
        <f aca="false">IF(G957=1,IF(COUNTIFS(C$2:C957,C957,G$2:G957,1)=1,COUNTIFS($C:$C,C957,$G:$G,1)+ROW()/10000000,""),"")</f>
        <v/>
      </c>
      <c r="Q957" s="0" t="str">
        <f aca="false">IF(K957=1,IF(COUNTIFS(C$2:C957,C957,K$2:K957,1)=1,1,0),"")</f>
        <v/>
      </c>
      <c r="R957" s="0" t="str">
        <f aca="false">IF(M957=1,IF(COUNTIFS(C$2:C957,C957,M$2:M957,1)=1,1,0),"")</f>
        <v/>
      </c>
      <c r="S957" s="0" t="str">
        <f aca="false">IF(L957=1,IF(COUNTIFS(C$2:C957,C957,L$2:L957,1)=1,1,0),"")</f>
        <v/>
      </c>
      <c r="T957" s="38" t="n">
        <f aca="false">IF(N957="","",N957+ROW()/10000000)</f>
        <v>3.0000957</v>
      </c>
      <c r="U957" s="36" t="n">
        <f aca="false">IF(G957=1,IF(B957="",1,0),"")</f>
        <v>0</v>
      </c>
    </row>
    <row r="958" customFormat="false" ht="15" hidden="false" customHeight="false" outlineLevel="0" collapsed="false">
      <c r="A958" s="35" t="n">
        <v>46087.6431134259</v>
      </c>
      <c r="B958" s="35" t="n">
        <v>46087.6445833333</v>
      </c>
      <c r="C958" s="36" t="s">
        <v>145</v>
      </c>
      <c r="D958" s="36" t="s">
        <v>146</v>
      </c>
      <c r="E958" s="36" t="s">
        <v>121</v>
      </c>
      <c r="F958" s="36" t="s">
        <v>144</v>
      </c>
      <c r="G958" s="36" t="n">
        <f aca="false">IF(A958="","",IF(AND(A958&gt;=Debut,A958&lt;Fin),1,0))</f>
        <v>1</v>
      </c>
      <c r="H958" s="36" t="n">
        <f aca="false">IF(G958=1,INT(ROUND((A958-Debut)*86400,0)/600),"")</f>
        <v>668</v>
      </c>
      <c r="I958" s="36" t="n">
        <f aca="false">IF(G958=1,INT(ROUND((A958-Debut)*86400,0)/3600),"")</f>
        <v>111</v>
      </c>
      <c r="J958" s="36" t="n">
        <f aca="false">IF(OR(A958="",B958=""),"",ROUND((B958-A958)*86400,0))</f>
        <v>127</v>
      </c>
      <c r="K958" s="37" t="n">
        <f aca="false">IF(G958=1,IF(COUNTIFS($C:$C,C958,$G:$G,1,$A:$A,"&gt;="&amp;(A958-FenetreInterm/86400),$A:$A,"&lt;="&amp;A958)&gt;=NbInterm,1,0),"")</f>
        <v>0</v>
      </c>
      <c r="L958" s="37" t="n">
        <f aca="false">IF(G958=1,IF(B958="",0,IF(J958&lt;SeuilFugitive,1,0)),"")</f>
        <v>0</v>
      </c>
      <c r="M958" s="37" t="n">
        <f aca="false">IF(G958=1,IF(B958="",IF((Fin-A958)*24&gt;SeuilFigee,1,0),IF(J958&gt;SeuilFigee*3600,1,0)),"")</f>
        <v>0</v>
      </c>
      <c r="N958" s="0" t="str">
        <f aca="false">IF(G958=1,IF(COUNTIF(H$2:H958,H958)=1,COUNTIF($H:$H,H958),""),"")</f>
        <v/>
      </c>
      <c r="O958" s="0" t="str">
        <f aca="false">IF(G958=1,IF(COUNTIF(I$2:I958,I958)=1,COUNTIF($I:$I,I958),""),"")</f>
        <v/>
      </c>
      <c r="P958" s="38" t="str">
        <f aca="false">IF(G958=1,IF(COUNTIFS(C$2:C958,C958,G$2:G958,1)=1,COUNTIFS($C:$C,C958,$G:$G,1)+ROW()/10000000,""),"")</f>
        <v/>
      </c>
      <c r="Q958" s="0" t="str">
        <f aca="false">IF(K958=1,IF(COUNTIFS(C$2:C958,C958,K$2:K958,1)=1,1,0),"")</f>
        <v/>
      </c>
      <c r="R958" s="0" t="str">
        <f aca="false">IF(M958=1,IF(COUNTIFS(C$2:C958,C958,M$2:M958,1)=1,1,0),"")</f>
        <v/>
      </c>
      <c r="S958" s="0" t="str">
        <f aca="false">IF(L958=1,IF(COUNTIFS(C$2:C958,C958,L$2:L958,1)=1,1,0),"")</f>
        <v/>
      </c>
      <c r="T958" s="38" t="str">
        <f aca="false">IF(N958="","",N958+ROW()/10000000)</f>
        <v/>
      </c>
      <c r="U958" s="36" t="n">
        <f aca="false">IF(G958=1,IF(B958="",1,0),"")</f>
        <v>0</v>
      </c>
    </row>
    <row r="959" customFormat="false" ht="15" hidden="false" customHeight="false" outlineLevel="0" collapsed="false">
      <c r="A959" s="35" t="n">
        <v>46087.6443518519</v>
      </c>
      <c r="B959" s="35" t="n">
        <v>46087.6582523148</v>
      </c>
      <c r="C959" s="36" t="s">
        <v>160</v>
      </c>
      <c r="D959" s="36" t="s">
        <v>161</v>
      </c>
      <c r="E959" s="36" t="s">
        <v>121</v>
      </c>
      <c r="F959" s="36" t="s">
        <v>144</v>
      </c>
      <c r="G959" s="36" t="n">
        <f aca="false">IF(A959="","",IF(AND(A959&gt;=Debut,A959&lt;Fin),1,0))</f>
        <v>1</v>
      </c>
      <c r="H959" s="36" t="n">
        <f aca="false">IF(G959=1,INT(ROUND((A959-Debut)*86400,0)/600),"")</f>
        <v>668</v>
      </c>
      <c r="I959" s="36" t="n">
        <f aca="false">IF(G959=1,INT(ROUND((A959-Debut)*86400,0)/3600),"")</f>
        <v>111</v>
      </c>
      <c r="J959" s="36" t="n">
        <f aca="false">IF(OR(A959="",B959=""),"",ROUND((B959-A959)*86400,0))</f>
        <v>1201</v>
      </c>
      <c r="K959" s="37" t="n">
        <f aca="false">IF(G959=1,IF(COUNTIFS($C:$C,C959,$G:$G,1,$A:$A,"&gt;="&amp;(A959-FenetreInterm/86400),$A:$A,"&lt;="&amp;A959)&gt;=NbInterm,1,0),"")</f>
        <v>0</v>
      </c>
      <c r="L959" s="37" t="n">
        <f aca="false">IF(G959=1,IF(B959="",0,IF(J959&lt;SeuilFugitive,1,0)),"")</f>
        <v>0</v>
      </c>
      <c r="M959" s="37" t="n">
        <f aca="false">IF(G959=1,IF(B959="",IF((Fin-A959)*24&gt;SeuilFigee,1,0),IF(J959&gt;SeuilFigee*3600,1,0)),"")</f>
        <v>0</v>
      </c>
      <c r="N959" s="0" t="str">
        <f aca="false">IF(G959=1,IF(COUNTIF(H$2:H959,H959)=1,COUNTIF($H:$H,H959),""),"")</f>
        <v/>
      </c>
      <c r="O959" s="0" t="str">
        <f aca="false">IF(G959=1,IF(COUNTIF(I$2:I959,I959)=1,COUNTIF($I:$I,I959),""),"")</f>
        <v/>
      </c>
      <c r="P959" s="38" t="str">
        <f aca="false">IF(G959=1,IF(COUNTIFS(C$2:C959,C959,G$2:G959,1)=1,COUNTIFS($C:$C,C959,$G:$G,1)+ROW()/10000000,""),"")</f>
        <v/>
      </c>
      <c r="Q959" s="0" t="str">
        <f aca="false">IF(K959=1,IF(COUNTIFS(C$2:C959,C959,K$2:K959,1)=1,1,0),"")</f>
        <v/>
      </c>
      <c r="R959" s="0" t="str">
        <f aca="false">IF(M959=1,IF(COUNTIFS(C$2:C959,C959,M$2:M959,1)=1,1,0),"")</f>
        <v/>
      </c>
      <c r="S959" s="0" t="str">
        <f aca="false">IF(L959=1,IF(COUNTIFS(C$2:C959,C959,L$2:L959,1)=1,1,0),"")</f>
        <v/>
      </c>
      <c r="T959" s="38" t="str">
        <f aca="false">IF(N959="","",N959+ROW()/10000000)</f>
        <v/>
      </c>
      <c r="U959" s="36" t="n">
        <f aca="false">IF(G959=1,IF(B959="",1,0),"")</f>
        <v>0</v>
      </c>
    </row>
    <row r="960" customFormat="false" ht="15" hidden="false" customHeight="false" outlineLevel="0" collapsed="false">
      <c r="A960" s="35" t="n">
        <v>46087.6521064815</v>
      </c>
      <c r="B960" s="35" t="n">
        <v>46087.652337963</v>
      </c>
      <c r="C960" s="36" t="s">
        <v>115</v>
      </c>
      <c r="D960" s="36" t="s">
        <v>116</v>
      </c>
      <c r="E960" s="36" t="s">
        <v>117</v>
      </c>
      <c r="F960" s="36" t="s">
        <v>118</v>
      </c>
      <c r="G960" s="36" t="n">
        <f aca="false">IF(A960="","",IF(AND(A960&gt;=Debut,A960&lt;Fin),1,0))</f>
        <v>1</v>
      </c>
      <c r="H960" s="36" t="n">
        <f aca="false">IF(G960=1,INT(ROUND((A960-Debut)*86400,0)/600),"")</f>
        <v>669</v>
      </c>
      <c r="I960" s="36" t="n">
        <f aca="false">IF(G960=1,INT(ROUND((A960-Debut)*86400,0)/3600),"")</f>
        <v>111</v>
      </c>
      <c r="J960" s="36" t="n">
        <f aca="false">IF(OR(A960="",B960=""),"",ROUND((B960-A960)*86400,0))</f>
        <v>20</v>
      </c>
      <c r="K960" s="37" t="n">
        <f aca="false">IF(G960=1,IF(COUNTIFS($C:$C,C960,$G:$G,1,$A:$A,"&gt;="&amp;(A960-FenetreInterm/86400),$A:$A,"&lt;="&amp;A960)&gt;=NbInterm,1,0),"")</f>
        <v>0</v>
      </c>
      <c r="L960" s="37" t="n">
        <f aca="false">IF(G960=1,IF(B960="",0,IF(J960&lt;SeuilFugitive,1,0)),"")</f>
        <v>0</v>
      </c>
      <c r="M960" s="37" t="n">
        <f aca="false">IF(G960=1,IF(B960="",IF((Fin-A960)*24&gt;SeuilFigee,1,0),IF(J960&gt;SeuilFigee*3600,1,0)),"")</f>
        <v>0</v>
      </c>
      <c r="N960" s="36" t="n">
        <f aca="false">IF(G960=1,IF(COUNTIF(H$2:H960,H960)=1,COUNTIF($H:$H,H960),""),"")</f>
        <v>4</v>
      </c>
      <c r="O960" s="0" t="str">
        <f aca="false">IF(G960=1,IF(COUNTIF(I$2:I960,I960)=1,COUNTIF($I:$I,I960),""),"")</f>
        <v/>
      </c>
      <c r="P960" s="38" t="str">
        <f aca="false">IF(G960=1,IF(COUNTIFS(C$2:C960,C960,G$2:G960,1)=1,COUNTIFS($C:$C,C960,$G:$G,1)+ROW()/10000000,""),"")</f>
        <v/>
      </c>
      <c r="Q960" s="0" t="str">
        <f aca="false">IF(K960=1,IF(COUNTIFS(C$2:C960,C960,K$2:K960,1)=1,1,0),"")</f>
        <v/>
      </c>
      <c r="R960" s="0" t="str">
        <f aca="false">IF(M960=1,IF(COUNTIFS(C$2:C960,C960,M$2:M960,1)=1,1,0),"")</f>
        <v/>
      </c>
      <c r="S960" s="0" t="str">
        <f aca="false">IF(L960=1,IF(COUNTIFS(C$2:C960,C960,L$2:L960,1)=1,1,0),"")</f>
        <v/>
      </c>
      <c r="T960" s="38" t="n">
        <f aca="false">IF(N960="","",N960+ROW()/10000000)</f>
        <v>4.000096</v>
      </c>
      <c r="U960" s="36" t="n">
        <f aca="false">IF(G960=1,IF(B960="",1,0),"")</f>
        <v>0</v>
      </c>
    </row>
    <row r="961" customFormat="false" ht="15" hidden="false" customHeight="false" outlineLevel="0" collapsed="false">
      <c r="A961" s="35" t="n">
        <v>46087.652337963</v>
      </c>
      <c r="B961" s="35" t="n">
        <v>46087.6524189815</v>
      </c>
      <c r="C961" s="36" t="s">
        <v>115</v>
      </c>
      <c r="D961" s="36" t="s">
        <v>116</v>
      </c>
      <c r="E961" s="36" t="s">
        <v>117</v>
      </c>
      <c r="F961" s="36" t="s">
        <v>118</v>
      </c>
      <c r="G961" s="36" t="n">
        <f aca="false">IF(A961="","",IF(AND(A961&gt;=Debut,A961&lt;Fin),1,0))</f>
        <v>1</v>
      </c>
      <c r="H961" s="36" t="n">
        <f aca="false">IF(G961=1,INT(ROUND((A961-Debut)*86400,0)/600),"")</f>
        <v>669</v>
      </c>
      <c r="I961" s="36" t="n">
        <f aca="false">IF(G961=1,INT(ROUND((A961-Debut)*86400,0)/3600),"")</f>
        <v>111</v>
      </c>
      <c r="J961" s="36" t="n">
        <f aca="false">IF(OR(A961="",B961=""),"",ROUND((B961-A961)*86400,0))</f>
        <v>7</v>
      </c>
      <c r="K961" s="37" t="n">
        <f aca="false">IF(G961=1,IF(COUNTIFS($C:$C,C961,$G:$G,1,$A:$A,"&gt;="&amp;(A961-FenetreInterm/86400),$A:$A,"&lt;="&amp;A961)&gt;=NbInterm,1,0),"")</f>
        <v>0</v>
      </c>
      <c r="L961" s="37" t="n">
        <f aca="false">IF(G961=1,IF(B961="",0,IF(J961&lt;SeuilFugitive,1,0)),"")</f>
        <v>0</v>
      </c>
      <c r="M961" s="37" t="n">
        <f aca="false">IF(G961=1,IF(B961="",IF((Fin-A961)*24&gt;SeuilFigee,1,0),IF(J961&gt;SeuilFigee*3600,1,0)),"")</f>
        <v>0</v>
      </c>
      <c r="N961" s="0" t="str">
        <f aca="false">IF(G961=1,IF(COUNTIF(H$2:H961,H961)=1,COUNTIF($H:$H,H961),""),"")</f>
        <v/>
      </c>
      <c r="O961" s="0" t="str">
        <f aca="false">IF(G961=1,IF(COUNTIF(I$2:I961,I961)=1,COUNTIF($I:$I,I961),""),"")</f>
        <v/>
      </c>
      <c r="P961" s="38" t="str">
        <f aca="false">IF(G961=1,IF(COUNTIFS(C$2:C961,C961,G$2:G961,1)=1,COUNTIFS($C:$C,C961,$G:$G,1)+ROW()/10000000,""),"")</f>
        <v/>
      </c>
      <c r="Q961" s="0" t="str">
        <f aca="false">IF(K961=1,IF(COUNTIFS(C$2:C961,C961,K$2:K961,1)=1,1,0),"")</f>
        <v/>
      </c>
      <c r="R961" s="0" t="str">
        <f aca="false">IF(M961=1,IF(COUNTIFS(C$2:C961,C961,M$2:M961,1)=1,1,0),"")</f>
        <v/>
      </c>
      <c r="S961" s="0" t="str">
        <f aca="false">IF(L961=1,IF(COUNTIFS(C$2:C961,C961,L$2:L961,1)=1,1,0),"")</f>
        <v/>
      </c>
      <c r="T961" s="38" t="str">
        <f aca="false">IF(N961="","",N961+ROW()/10000000)</f>
        <v/>
      </c>
      <c r="U961" s="36" t="n">
        <f aca="false">IF(G961=1,IF(B961="",1,0),"")</f>
        <v>0</v>
      </c>
    </row>
    <row r="962" customFormat="false" ht="15" hidden="false" customHeight="false" outlineLevel="0" collapsed="false">
      <c r="A962" s="35" t="n">
        <v>46087.6524768519</v>
      </c>
      <c r="B962" s="35" t="n">
        <v>46087.6526851852</v>
      </c>
      <c r="C962" s="36" t="s">
        <v>115</v>
      </c>
      <c r="D962" s="36" t="s">
        <v>116</v>
      </c>
      <c r="E962" s="36" t="s">
        <v>117</v>
      </c>
      <c r="F962" s="36" t="s">
        <v>118</v>
      </c>
      <c r="G962" s="36" t="n">
        <f aca="false">IF(A962="","",IF(AND(A962&gt;=Debut,A962&lt;Fin),1,0))</f>
        <v>1</v>
      </c>
      <c r="H962" s="36" t="n">
        <f aca="false">IF(G962=1,INT(ROUND((A962-Debut)*86400,0)/600),"")</f>
        <v>669</v>
      </c>
      <c r="I962" s="36" t="n">
        <f aca="false">IF(G962=1,INT(ROUND((A962-Debut)*86400,0)/3600),"")</f>
        <v>111</v>
      </c>
      <c r="J962" s="36" t="n">
        <f aca="false">IF(OR(A962="",B962=""),"",ROUND((B962-A962)*86400,0))</f>
        <v>18</v>
      </c>
      <c r="K962" s="37" t="n">
        <f aca="false">IF(G962=1,IF(COUNTIFS($C:$C,C962,$G:$G,1,$A:$A,"&gt;="&amp;(A962-FenetreInterm/86400),$A:$A,"&lt;="&amp;A962)&gt;=NbInterm,1,0),"")</f>
        <v>1</v>
      </c>
      <c r="L962" s="37" t="n">
        <f aca="false">IF(G962=1,IF(B962="",0,IF(J962&lt;SeuilFugitive,1,0)),"")</f>
        <v>0</v>
      </c>
      <c r="M962" s="37" t="n">
        <f aca="false">IF(G962=1,IF(B962="",IF((Fin-A962)*24&gt;SeuilFigee,1,0),IF(J962&gt;SeuilFigee*3600,1,0)),"")</f>
        <v>0</v>
      </c>
      <c r="N962" s="0" t="str">
        <f aca="false">IF(G962=1,IF(COUNTIF(H$2:H962,H962)=1,COUNTIF($H:$H,H962),""),"")</f>
        <v/>
      </c>
      <c r="O962" s="0" t="str">
        <f aca="false">IF(G962=1,IF(COUNTIF(I$2:I962,I962)=1,COUNTIF($I:$I,I962),""),"")</f>
        <v/>
      </c>
      <c r="P962" s="38" t="str">
        <f aca="false">IF(G962=1,IF(COUNTIFS(C$2:C962,C962,G$2:G962,1)=1,COUNTIFS($C:$C,C962,$G:$G,1)+ROW()/10000000,""),"")</f>
        <v/>
      </c>
      <c r="Q962" s="36" t="n">
        <f aca="false">IF(K962=1,IF(COUNTIFS(C$2:C962,C962,K$2:K962,1)=1,1,0),"")</f>
        <v>0</v>
      </c>
      <c r="R962" s="0" t="str">
        <f aca="false">IF(M962=1,IF(COUNTIFS(C$2:C962,C962,M$2:M962,1)=1,1,0),"")</f>
        <v/>
      </c>
      <c r="S962" s="0" t="str">
        <f aca="false">IF(L962=1,IF(COUNTIFS(C$2:C962,C962,L$2:L962,1)=1,1,0),"")</f>
        <v/>
      </c>
      <c r="T962" s="38" t="str">
        <f aca="false">IF(N962="","",N962+ROW()/10000000)</f>
        <v/>
      </c>
      <c r="U962" s="36" t="n">
        <f aca="false">IF(G962=1,IF(B962="",1,0),"")</f>
        <v>0</v>
      </c>
    </row>
    <row r="963" customFormat="false" ht="15" hidden="false" customHeight="false" outlineLevel="0" collapsed="false">
      <c r="A963" s="35" t="n">
        <v>46087.652662037</v>
      </c>
      <c r="B963" s="35" t="n">
        <v>46087.6527777778</v>
      </c>
      <c r="C963" s="36" t="s">
        <v>115</v>
      </c>
      <c r="D963" s="36" t="s">
        <v>116</v>
      </c>
      <c r="E963" s="36" t="s">
        <v>117</v>
      </c>
      <c r="F963" s="36" t="s">
        <v>118</v>
      </c>
      <c r="G963" s="36" t="n">
        <f aca="false">IF(A963="","",IF(AND(A963&gt;=Debut,A963&lt;Fin),1,0))</f>
        <v>1</v>
      </c>
      <c r="H963" s="36" t="n">
        <f aca="false">IF(G963=1,INT(ROUND((A963-Debut)*86400,0)/600),"")</f>
        <v>669</v>
      </c>
      <c r="I963" s="36" t="n">
        <f aca="false">IF(G963=1,INT(ROUND((A963-Debut)*86400,0)/3600),"")</f>
        <v>111</v>
      </c>
      <c r="J963" s="36" t="n">
        <f aca="false">IF(OR(A963="",B963=""),"",ROUND((B963-A963)*86400,0))</f>
        <v>10</v>
      </c>
      <c r="K963" s="37" t="n">
        <f aca="false">IF(G963=1,IF(COUNTIFS($C:$C,C963,$G:$G,1,$A:$A,"&gt;="&amp;(A963-FenetreInterm/86400),$A:$A,"&lt;="&amp;A963)&gt;=NbInterm,1,0),"")</f>
        <v>1</v>
      </c>
      <c r="L963" s="37" t="n">
        <f aca="false">IF(G963=1,IF(B963="",0,IF(J963&lt;SeuilFugitive,1,0)),"")</f>
        <v>0</v>
      </c>
      <c r="M963" s="37" t="n">
        <f aca="false">IF(G963=1,IF(B963="",IF((Fin-A963)*24&gt;SeuilFigee,1,0),IF(J963&gt;SeuilFigee*3600,1,0)),"")</f>
        <v>0</v>
      </c>
      <c r="N963" s="0" t="str">
        <f aca="false">IF(G963=1,IF(COUNTIF(H$2:H963,H963)=1,COUNTIF($H:$H,H963),""),"")</f>
        <v/>
      </c>
      <c r="O963" s="0" t="str">
        <f aca="false">IF(G963=1,IF(COUNTIF(I$2:I963,I963)=1,COUNTIF($I:$I,I963),""),"")</f>
        <v/>
      </c>
      <c r="P963" s="38" t="str">
        <f aca="false">IF(G963=1,IF(COUNTIFS(C$2:C963,C963,G$2:G963,1)=1,COUNTIFS($C:$C,C963,$G:$G,1)+ROW()/10000000,""),"")</f>
        <v/>
      </c>
      <c r="Q963" s="36" t="n">
        <f aca="false">IF(K963=1,IF(COUNTIFS(C$2:C963,C963,K$2:K963,1)=1,1,0),"")</f>
        <v>0</v>
      </c>
      <c r="R963" s="0" t="str">
        <f aca="false">IF(M963=1,IF(COUNTIFS(C$2:C963,C963,M$2:M963,1)=1,1,0),"")</f>
        <v/>
      </c>
      <c r="S963" s="0" t="str">
        <f aca="false">IF(L963=1,IF(COUNTIFS(C$2:C963,C963,L$2:L963,1)=1,1,0),"")</f>
        <v/>
      </c>
      <c r="T963" s="38" t="str">
        <f aca="false">IF(N963="","",N963+ROW()/10000000)</f>
        <v/>
      </c>
      <c r="U963" s="36" t="n">
        <f aca="false">IF(G963=1,IF(B963="",1,0),"")</f>
        <v>0</v>
      </c>
    </row>
    <row r="964" customFormat="false" ht="15" hidden="false" customHeight="false" outlineLevel="0" collapsed="false">
      <c r="A964" s="35" t="n">
        <v>46087.6527893519</v>
      </c>
      <c r="B964" s="35" t="n">
        <v>46087.652974537</v>
      </c>
      <c r="C964" s="36" t="s">
        <v>115</v>
      </c>
      <c r="D964" s="36" t="s">
        <v>116</v>
      </c>
      <c r="E964" s="36" t="s">
        <v>117</v>
      </c>
      <c r="F964" s="36" t="s">
        <v>118</v>
      </c>
      <c r="G964" s="36" t="n">
        <f aca="false">IF(A964="","",IF(AND(A964&gt;=Debut,A964&lt;Fin),1,0))</f>
        <v>1</v>
      </c>
      <c r="H964" s="36" t="n">
        <f aca="false">IF(G964=1,INT(ROUND((A964-Debut)*86400,0)/600),"")</f>
        <v>670</v>
      </c>
      <c r="I964" s="36" t="n">
        <f aca="false">IF(G964=1,INT(ROUND((A964-Debut)*86400,0)/3600),"")</f>
        <v>111</v>
      </c>
      <c r="J964" s="36" t="n">
        <f aca="false">IF(OR(A964="",B964=""),"",ROUND((B964-A964)*86400,0))</f>
        <v>16</v>
      </c>
      <c r="K964" s="37" t="n">
        <f aca="false">IF(G964=1,IF(COUNTIFS($C:$C,C964,$G:$G,1,$A:$A,"&gt;="&amp;(A964-FenetreInterm/86400),$A:$A,"&lt;="&amp;A964)&gt;=NbInterm,1,0),"")</f>
        <v>1</v>
      </c>
      <c r="L964" s="37" t="n">
        <f aca="false">IF(G964=1,IF(B964="",0,IF(J964&lt;SeuilFugitive,1,0)),"")</f>
        <v>0</v>
      </c>
      <c r="M964" s="37" t="n">
        <f aca="false">IF(G964=1,IF(B964="",IF((Fin-A964)*24&gt;SeuilFigee,1,0),IF(J964&gt;SeuilFigee*3600,1,0)),"")</f>
        <v>0</v>
      </c>
      <c r="N964" s="36" t="n">
        <f aca="false">IF(G964=1,IF(COUNTIF(H$2:H964,H964)=1,COUNTIF($H:$H,H964),""),"")</f>
        <v>10</v>
      </c>
      <c r="O964" s="0" t="str">
        <f aca="false">IF(G964=1,IF(COUNTIF(I$2:I964,I964)=1,COUNTIF($I:$I,I964),""),"")</f>
        <v/>
      </c>
      <c r="P964" s="38" t="str">
        <f aca="false">IF(G964=1,IF(COUNTIFS(C$2:C964,C964,G$2:G964,1)=1,COUNTIFS($C:$C,C964,$G:$G,1)+ROW()/10000000,""),"")</f>
        <v/>
      </c>
      <c r="Q964" s="36" t="n">
        <f aca="false">IF(K964=1,IF(COUNTIFS(C$2:C964,C964,K$2:K964,1)=1,1,0),"")</f>
        <v>0</v>
      </c>
      <c r="R964" s="0" t="str">
        <f aca="false">IF(M964=1,IF(COUNTIFS(C$2:C964,C964,M$2:M964,1)=1,1,0),"")</f>
        <v/>
      </c>
      <c r="S964" s="0" t="str">
        <f aca="false">IF(L964=1,IF(COUNTIFS(C$2:C964,C964,L$2:L964,1)=1,1,0),"")</f>
        <v/>
      </c>
      <c r="T964" s="38" t="n">
        <f aca="false">IF(N964="","",N964+ROW()/10000000)</f>
        <v>10.0000964</v>
      </c>
      <c r="U964" s="36" t="n">
        <f aca="false">IF(G964=1,IF(B964="",1,0),"")</f>
        <v>0</v>
      </c>
    </row>
    <row r="965" customFormat="false" ht="15" hidden="false" customHeight="false" outlineLevel="0" collapsed="false">
      <c r="A965" s="35" t="n">
        <v>46087.6537847222</v>
      </c>
      <c r="B965" s="35" t="n">
        <v>46087.6561226852</v>
      </c>
      <c r="C965" s="36" t="s">
        <v>153</v>
      </c>
      <c r="D965" s="36" t="s">
        <v>154</v>
      </c>
      <c r="E965" s="36" t="s">
        <v>121</v>
      </c>
      <c r="F965" s="36" t="s">
        <v>144</v>
      </c>
      <c r="G965" s="36" t="n">
        <f aca="false">IF(A965="","",IF(AND(A965&gt;=Debut,A965&lt;Fin),1,0))</f>
        <v>1</v>
      </c>
      <c r="H965" s="36" t="n">
        <f aca="false">IF(G965=1,INT(ROUND((A965-Debut)*86400,0)/600),"")</f>
        <v>670</v>
      </c>
      <c r="I965" s="36" t="n">
        <f aca="false">IF(G965=1,INT(ROUND((A965-Debut)*86400,0)/3600),"")</f>
        <v>111</v>
      </c>
      <c r="J965" s="36" t="n">
        <f aca="false">IF(OR(A965="",B965=""),"",ROUND((B965-A965)*86400,0))</f>
        <v>202</v>
      </c>
      <c r="K965" s="37" t="n">
        <f aca="false">IF(G965=1,IF(COUNTIFS($C:$C,C965,$G:$G,1,$A:$A,"&gt;="&amp;(A965-FenetreInterm/86400),$A:$A,"&lt;="&amp;A965)&gt;=NbInterm,1,0),"")</f>
        <v>0</v>
      </c>
      <c r="L965" s="37" t="n">
        <f aca="false">IF(G965=1,IF(B965="",0,IF(J965&lt;SeuilFugitive,1,0)),"")</f>
        <v>0</v>
      </c>
      <c r="M965" s="37" t="n">
        <f aca="false">IF(G965=1,IF(B965="",IF((Fin-A965)*24&gt;SeuilFigee,1,0),IF(J965&gt;SeuilFigee*3600,1,0)),"")</f>
        <v>0</v>
      </c>
      <c r="N965" s="0" t="str">
        <f aca="false">IF(G965=1,IF(COUNTIF(H$2:H965,H965)=1,COUNTIF($H:$H,H965),""),"")</f>
        <v/>
      </c>
      <c r="O965" s="0" t="str">
        <f aca="false">IF(G965=1,IF(COUNTIF(I$2:I965,I965)=1,COUNTIF($I:$I,I965),""),"")</f>
        <v/>
      </c>
      <c r="P965" s="38" t="str">
        <f aca="false">IF(G965=1,IF(COUNTIFS(C$2:C965,C965,G$2:G965,1)=1,COUNTIFS($C:$C,C965,$G:$G,1)+ROW()/10000000,""),"")</f>
        <v/>
      </c>
      <c r="Q965" s="0" t="str">
        <f aca="false">IF(K965=1,IF(COUNTIFS(C$2:C965,C965,K$2:K965,1)=1,1,0),"")</f>
        <v/>
      </c>
      <c r="R965" s="0" t="str">
        <f aca="false">IF(M965=1,IF(COUNTIFS(C$2:C965,C965,M$2:M965,1)=1,1,0),"")</f>
        <v/>
      </c>
      <c r="S965" s="0" t="str">
        <f aca="false">IF(L965=1,IF(COUNTIFS(C$2:C965,C965,L$2:L965,1)=1,1,0),"")</f>
        <v/>
      </c>
      <c r="T965" s="38" t="str">
        <f aca="false">IF(N965="","",N965+ROW()/10000000)</f>
        <v/>
      </c>
      <c r="U965" s="36" t="n">
        <f aca="false">IF(G965=1,IF(B965="",1,0),"")</f>
        <v>0</v>
      </c>
    </row>
    <row r="966" customFormat="false" ht="15" hidden="false" customHeight="false" outlineLevel="0" collapsed="false">
      <c r="A966" s="35" t="n">
        <v>46087.6550462963</v>
      </c>
      <c r="B966" s="35" t="n">
        <v>46087.6604166667</v>
      </c>
      <c r="C966" s="36" t="s">
        <v>145</v>
      </c>
      <c r="D966" s="36" t="s">
        <v>146</v>
      </c>
      <c r="E966" s="36" t="s">
        <v>121</v>
      </c>
      <c r="F966" s="36" t="s">
        <v>144</v>
      </c>
      <c r="G966" s="36" t="n">
        <f aca="false">IF(A966="","",IF(AND(A966&gt;=Debut,A966&lt;Fin),1,0))</f>
        <v>1</v>
      </c>
      <c r="H966" s="36" t="n">
        <f aca="false">IF(G966=1,INT(ROUND((A966-Debut)*86400,0)/600),"")</f>
        <v>670</v>
      </c>
      <c r="I966" s="36" t="n">
        <f aca="false">IF(G966=1,INT(ROUND((A966-Debut)*86400,0)/3600),"")</f>
        <v>111</v>
      </c>
      <c r="J966" s="36" t="n">
        <f aca="false">IF(OR(A966="",B966=""),"",ROUND((B966-A966)*86400,0))</f>
        <v>464</v>
      </c>
      <c r="K966" s="37" t="n">
        <f aca="false">IF(G966=1,IF(COUNTIFS($C:$C,C966,$G:$G,1,$A:$A,"&gt;="&amp;(A966-FenetreInterm/86400),$A:$A,"&lt;="&amp;A966)&gt;=NbInterm,1,0),"")</f>
        <v>0</v>
      </c>
      <c r="L966" s="37" t="n">
        <f aca="false">IF(G966=1,IF(B966="",0,IF(J966&lt;SeuilFugitive,1,0)),"")</f>
        <v>0</v>
      </c>
      <c r="M966" s="37" t="n">
        <f aca="false">IF(G966=1,IF(B966="",IF((Fin-A966)*24&gt;SeuilFigee,1,0),IF(J966&gt;SeuilFigee*3600,1,0)),"")</f>
        <v>0</v>
      </c>
      <c r="N966" s="0" t="str">
        <f aca="false">IF(G966=1,IF(COUNTIF(H$2:H966,H966)=1,COUNTIF($H:$H,H966),""),"")</f>
        <v/>
      </c>
      <c r="O966" s="0" t="str">
        <f aca="false">IF(G966=1,IF(COUNTIF(I$2:I966,I966)=1,COUNTIF($I:$I,I966),""),"")</f>
        <v/>
      </c>
      <c r="P966" s="38" t="str">
        <f aca="false">IF(G966=1,IF(COUNTIFS(C$2:C966,C966,G$2:G966,1)=1,COUNTIFS($C:$C,C966,$G:$G,1)+ROW()/10000000,""),"")</f>
        <v/>
      </c>
      <c r="Q966" s="0" t="str">
        <f aca="false">IF(K966=1,IF(COUNTIFS(C$2:C966,C966,K$2:K966,1)=1,1,0),"")</f>
        <v/>
      </c>
      <c r="R966" s="0" t="str">
        <f aca="false">IF(M966=1,IF(COUNTIFS(C$2:C966,C966,M$2:M966,1)=1,1,0),"")</f>
        <v/>
      </c>
      <c r="S966" s="0" t="str">
        <f aca="false">IF(L966=1,IF(COUNTIFS(C$2:C966,C966,L$2:L966,1)=1,1,0),"")</f>
        <v/>
      </c>
      <c r="T966" s="38" t="str">
        <f aca="false">IF(N966="","",N966+ROW()/10000000)</f>
        <v/>
      </c>
      <c r="U966" s="36" t="n">
        <f aca="false">IF(G966=1,IF(B966="",1,0),"")</f>
        <v>0</v>
      </c>
    </row>
    <row r="967" customFormat="false" ht="15" hidden="false" customHeight="false" outlineLevel="0" collapsed="false">
      <c r="A967" s="35" t="n">
        <v>46087.6559606482</v>
      </c>
      <c r="B967" s="35" t="n">
        <v>46087.6560069445</v>
      </c>
      <c r="C967" s="36" t="s">
        <v>115</v>
      </c>
      <c r="D967" s="36" t="s">
        <v>116</v>
      </c>
      <c r="E967" s="36" t="s">
        <v>117</v>
      </c>
      <c r="F967" s="36" t="s">
        <v>118</v>
      </c>
      <c r="G967" s="36" t="n">
        <f aca="false">IF(A967="","",IF(AND(A967&gt;=Debut,A967&lt;Fin),1,0))</f>
        <v>1</v>
      </c>
      <c r="H967" s="36" t="n">
        <f aca="false">IF(G967=1,INT(ROUND((A967-Debut)*86400,0)/600),"")</f>
        <v>670</v>
      </c>
      <c r="I967" s="36" t="n">
        <f aca="false">IF(G967=1,INT(ROUND((A967-Debut)*86400,0)/3600),"")</f>
        <v>111</v>
      </c>
      <c r="J967" s="36" t="n">
        <f aca="false">IF(OR(A967="",B967=""),"",ROUND((B967-A967)*86400,0))</f>
        <v>4</v>
      </c>
      <c r="K967" s="37" t="n">
        <f aca="false">IF(G967=1,IF(COUNTIFS($C:$C,C967,$G:$G,1,$A:$A,"&gt;="&amp;(A967-FenetreInterm/86400),$A:$A,"&lt;="&amp;A967)&gt;=NbInterm,1,0),"")</f>
        <v>0</v>
      </c>
      <c r="L967" s="37" t="n">
        <f aca="false">IF(G967=1,IF(B967="",0,IF(J967&lt;SeuilFugitive,1,0)),"")</f>
        <v>1</v>
      </c>
      <c r="M967" s="37" t="n">
        <f aca="false">IF(G967=1,IF(B967="",IF((Fin-A967)*24&gt;SeuilFigee,1,0),IF(J967&gt;SeuilFigee*3600,1,0)),"")</f>
        <v>0</v>
      </c>
      <c r="N967" s="0" t="str">
        <f aca="false">IF(G967=1,IF(COUNTIF(H$2:H967,H967)=1,COUNTIF($H:$H,H967),""),"")</f>
        <v/>
      </c>
      <c r="O967" s="0" t="str">
        <f aca="false">IF(G967=1,IF(COUNTIF(I$2:I967,I967)=1,COUNTIF($I:$I,I967),""),"")</f>
        <v/>
      </c>
      <c r="P967" s="38" t="str">
        <f aca="false">IF(G967=1,IF(COUNTIFS(C$2:C967,C967,G$2:G967,1)=1,COUNTIFS($C:$C,C967,$G:$G,1)+ROW()/10000000,""),"")</f>
        <v/>
      </c>
      <c r="Q967" s="0" t="str">
        <f aca="false">IF(K967=1,IF(COUNTIFS(C$2:C967,C967,K$2:K967,1)=1,1,0),"")</f>
        <v/>
      </c>
      <c r="R967" s="0" t="str">
        <f aca="false">IF(M967=1,IF(COUNTIFS(C$2:C967,C967,M$2:M967,1)=1,1,0),"")</f>
        <v/>
      </c>
      <c r="S967" s="36" t="n">
        <f aca="false">IF(L967=1,IF(COUNTIFS(C$2:C967,C967,L$2:L967,1)=1,1,0),"")</f>
        <v>0</v>
      </c>
      <c r="T967" s="38" t="str">
        <f aca="false">IF(N967="","",N967+ROW()/10000000)</f>
        <v/>
      </c>
      <c r="U967" s="36" t="n">
        <f aca="false">IF(G967=1,IF(B967="",1,0),"")</f>
        <v>0</v>
      </c>
    </row>
    <row r="968" customFormat="false" ht="15" hidden="false" customHeight="false" outlineLevel="0" collapsed="false">
      <c r="A968" s="35" t="n">
        <v>46087.6561574074</v>
      </c>
      <c r="B968" s="35" t="n">
        <v>46087.6562731482</v>
      </c>
      <c r="C968" s="36" t="s">
        <v>115</v>
      </c>
      <c r="D968" s="36" t="s">
        <v>116</v>
      </c>
      <c r="E968" s="36" t="s">
        <v>117</v>
      </c>
      <c r="F968" s="36" t="s">
        <v>118</v>
      </c>
      <c r="G968" s="36" t="n">
        <f aca="false">IF(A968="","",IF(AND(A968&gt;=Debut,A968&lt;Fin),1,0))</f>
        <v>1</v>
      </c>
      <c r="H968" s="36" t="n">
        <f aca="false">IF(G968=1,INT(ROUND((A968-Debut)*86400,0)/600),"")</f>
        <v>670</v>
      </c>
      <c r="I968" s="36" t="n">
        <f aca="false">IF(G968=1,INT(ROUND((A968-Debut)*86400,0)/3600),"")</f>
        <v>111</v>
      </c>
      <c r="J968" s="36" t="n">
        <f aca="false">IF(OR(A968="",B968=""),"",ROUND((B968-A968)*86400,0))</f>
        <v>10</v>
      </c>
      <c r="K968" s="37" t="n">
        <f aca="false">IF(G968=1,IF(COUNTIFS($C:$C,C968,$G:$G,1,$A:$A,"&gt;="&amp;(A968-FenetreInterm/86400),$A:$A,"&lt;="&amp;A968)&gt;=NbInterm,1,0),"")</f>
        <v>0</v>
      </c>
      <c r="L968" s="37" t="n">
        <f aca="false">IF(G968=1,IF(B968="",0,IF(J968&lt;SeuilFugitive,1,0)),"")</f>
        <v>0</v>
      </c>
      <c r="M968" s="37" t="n">
        <f aca="false">IF(G968=1,IF(B968="",IF((Fin-A968)*24&gt;SeuilFigee,1,0),IF(J968&gt;SeuilFigee*3600,1,0)),"")</f>
        <v>0</v>
      </c>
      <c r="N968" s="0" t="str">
        <f aca="false">IF(G968=1,IF(COUNTIF(H$2:H968,H968)=1,COUNTIF($H:$H,H968),""),"")</f>
        <v/>
      </c>
      <c r="O968" s="0" t="str">
        <f aca="false">IF(G968=1,IF(COUNTIF(I$2:I968,I968)=1,COUNTIF($I:$I,I968),""),"")</f>
        <v/>
      </c>
      <c r="P968" s="38" t="str">
        <f aca="false">IF(G968=1,IF(COUNTIFS(C$2:C968,C968,G$2:G968,1)=1,COUNTIFS($C:$C,C968,$G:$G,1)+ROW()/10000000,""),"")</f>
        <v/>
      </c>
      <c r="Q968" s="0" t="str">
        <f aca="false">IF(K968=1,IF(COUNTIFS(C$2:C968,C968,K$2:K968,1)=1,1,0),"")</f>
        <v/>
      </c>
      <c r="R968" s="0" t="str">
        <f aca="false">IF(M968=1,IF(COUNTIFS(C$2:C968,C968,M$2:M968,1)=1,1,0),"")</f>
        <v/>
      </c>
      <c r="S968" s="0" t="str">
        <f aca="false">IF(L968=1,IF(COUNTIFS(C$2:C968,C968,L$2:L968,1)=1,1,0),"")</f>
        <v/>
      </c>
      <c r="T968" s="38" t="str">
        <f aca="false">IF(N968="","",N968+ROW()/10000000)</f>
        <v/>
      </c>
      <c r="U968" s="36" t="n">
        <f aca="false">IF(G968=1,IF(B968="",1,0),"")</f>
        <v>0</v>
      </c>
    </row>
    <row r="969" customFormat="false" ht="15" hidden="false" customHeight="false" outlineLevel="0" collapsed="false">
      <c r="A969" s="35" t="n">
        <v>46087.6563773148</v>
      </c>
      <c r="B969" s="35" t="n">
        <v>46087.6565509259</v>
      </c>
      <c r="C969" s="36" t="s">
        <v>115</v>
      </c>
      <c r="D969" s="36" t="s">
        <v>116</v>
      </c>
      <c r="E969" s="36" t="s">
        <v>117</v>
      </c>
      <c r="F969" s="36" t="s">
        <v>118</v>
      </c>
      <c r="G969" s="36" t="n">
        <f aca="false">IF(A969="","",IF(AND(A969&gt;=Debut,A969&lt;Fin),1,0))</f>
        <v>1</v>
      </c>
      <c r="H969" s="36" t="n">
        <f aca="false">IF(G969=1,INT(ROUND((A969-Debut)*86400,0)/600),"")</f>
        <v>670</v>
      </c>
      <c r="I969" s="36" t="n">
        <f aca="false">IF(G969=1,INT(ROUND((A969-Debut)*86400,0)/3600),"")</f>
        <v>111</v>
      </c>
      <c r="J969" s="36" t="n">
        <f aca="false">IF(OR(A969="",B969=""),"",ROUND((B969-A969)*86400,0))</f>
        <v>15</v>
      </c>
      <c r="K969" s="37" t="n">
        <f aca="false">IF(G969=1,IF(COUNTIFS($C:$C,C969,$G:$G,1,$A:$A,"&gt;="&amp;(A969-FenetreInterm/86400),$A:$A,"&lt;="&amp;A969)&gt;=NbInterm,1,0),"")</f>
        <v>1</v>
      </c>
      <c r="L969" s="37" t="n">
        <f aca="false">IF(G969=1,IF(B969="",0,IF(J969&lt;SeuilFugitive,1,0)),"")</f>
        <v>0</v>
      </c>
      <c r="M969" s="37" t="n">
        <f aca="false">IF(G969=1,IF(B969="",IF((Fin-A969)*24&gt;SeuilFigee,1,0),IF(J969&gt;SeuilFigee*3600,1,0)),"")</f>
        <v>0</v>
      </c>
      <c r="N969" s="0" t="str">
        <f aca="false">IF(G969=1,IF(COUNTIF(H$2:H969,H969)=1,COUNTIF($H:$H,H969),""),"")</f>
        <v/>
      </c>
      <c r="O969" s="0" t="str">
        <f aca="false">IF(G969=1,IF(COUNTIF(I$2:I969,I969)=1,COUNTIF($I:$I,I969),""),"")</f>
        <v/>
      </c>
      <c r="P969" s="38" t="str">
        <f aca="false">IF(G969=1,IF(COUNTIFS(C$2:C969,C969,G$2:G969,1)=1,COUNTIFS($C:$C,C969,$G:$G,1)+ROW()/10000000,""),"")</f>
        <v/>
      </c>
      <c r="Q969" s="36" t="n">
        <f aca="false">IF(K969=1,IF(COUNTIFS(C$2:C969,C969,K$2:K969,1)=1,1,0),"")</f>
        <v>0</v>
      </c>
      <c r="R969" s="0" t="str">
        <f aca="false">IF(M969=1,IF(COUNTIFS(C$2:C969,C969,M$2:M969,1)=1,1,0),"")</f>
        <v/>
      </c>
      <c r="S969" s="0" t="str">
        <f aca="false">IF(L969=1,IF(COUNTIFS(C$2:C969,C969,L$2:L969,1)=1,1,0),"")</f>
        <v/>
      </c>
      <c r="T969" s="38" t="str">
        <f aca="false">IF(N969="","",N969+ROW()/10000000)</f>
        <v/>
      </c>
      <c r="U969" s="36" t="n">
        <f aca="false">IF(G969=1,IF(B969="",1,0),"")</f>
        <v>0</v>
      </c>
    </row>
    <row r="970" customFormat="false" ht="15" hidden="false" customHeight="false" outlineLevel="0" collapsed="false">
      <c r="A970" s="35" t="n">
        <v>46087.6565046296</v>
      </c>
      <c r="B970" s="35" t="n">
        <v>46087.6565972222</v>
      </c>
      <c r="C970" s="36" t="s">
        <v>115</v>
      </c>
      <c r="D970" s="36" t="s">
        <v>116</v>
      </c>
      <c r="E970" s="36" t="s">
        <v>117</v>
      </c>
      <c r="F970" s="36" t="s">
        <v>118</v>
      </c>
      <c r="G970" s="36" t="n">
        <f aca="false">IF(A970="","",IF(AND(A970&gt;=Debut,A970&lt;Fin),1,0))</f>
        <v>1</v>
      </c>
      <c r="H970" s="36" t="n">
        <f aca="false">IF(G970=1,INT(ROUND((A970-Debut)*86400,0)/600),"")</f>
        <v>670</v>
      </c>
      <c r="I970" s="36" t="n">
        <f aca="false">IF(G970=1,INT(ROUND((A970-Debut)*86400,0)/3600),"")</f>
        <v>111</v>
      </c>
      <c r="J970" s="36" t="n">
        <f aca="false">IF(OR(A970="",B970=""),"",ROUND((B970-A970)*86400,0))</f>
        <v>8</v>
      </c>
      <c r="K970" s="37" t="n">
        <f aca="false">IF(G970=1,IF(COUNTIFS($C:$C,C970,$G:$G,1,$A:$A,"&gt;="&amp;(A970-FenetreInterm/86400),$A:$A,"&lt;="&amp;A970)&gt;=NbInterm,1,0),"")</f>
        <v>1</v>
      </c>
      <c r="L970" s="37" t="n">
        <f aca="false">IF(G970=1,IF(B970="",0,IF(J970&lt;SeuilFugitive,1,0)),"")</f>
        <v>0</v>
      </c>
      <c r="M970" s="37" t="n">
        <f aca="false">IF(G970=1,IF(B970="",IF((Fin-A970)*24&gt;SeuilFigee,1,0),IF(J970&gt;SeuilFigee*3600,1,0)),"")</f>
        <v>0</v>
      </c>
      <c r="N970" s="0" t="str">
        <f aca="false">IF(G970=1,IF(COUNTIF(H$2:H970,H970)=1,COUNTIF($H:$H,H970),""),"")</f>
        <v/>
      </c>
      <c r="O970" s="0" t="str">
        <f aca="false">IF(G970=1,IF(COUNTIF(I$2:I970,I970)=1,COUNTIF($I:$I,I970),""),"")</f>
        <v/>
      </c>
      <c r="P970" s="38" t="str">
        <f aca="false">IF(G970=1,IF(COUNTIFS(C$2:C970,C970,G$2:G970,1)=1,COUNTIFS($C:$C,C970,$G:$G,1)+ROW()/10000000,""),"")</f>
        <v/>
      </c>
      <c r="Q970" s="36" t="n">
        <f aca="false">IF(K970=1,IF(COUNTIFS(C$2:C970,C970,K$2:K970,1)=1,1,0),"")</f>
        <v>0</v>
      </c>
      <c r="R970" s="0" t="str">
        <f aca="false">IF(M970=1,IF(COUNTIFS(C$2:C970,C970,M$2:M970,1)=1,1,0),"")</f>
        <v/>
      </c>
      <c r="S970" s="0" t="str">
        <f aca="false">IF(L970=1,IF(COUNTIFS(C$2:C970,C970,L$2:L970,1)=1,1,0),"")</f>
        <v/>
      </c>
      <c r="T970" s="38" t="str">
        <f aca="false">IF(N970="","",N970+ROW()/10000000)</f>
        <v/>
      </c>
      <c r="U970" s="36" t="n">
        <f aca="false">IF(G970=1,IF(B970="",1,0),"")</f>
        <v>0</v>
      </c>
    </row>
    <row r="971" customFormat="false" ht="15" hidden="false" customHeight="false" outlineLevel="0" collapsed="false">
      <c r="A971" s="35" t="n">
        <v>46087.6566898148</v>
      </c>
      <c r="B971" s="35" t="n">
        <v>46087.6569212963</v>
      </c>
      <c r="C971" s="36" t="s">
        <v>115</v>
      </c>
      <c r="D971" s="36" t="s">
        <v>116</v>
      </c>
      <c r="E971" s="36" t="s">
        <v>117</v>
      </c>
      <c r="F971" s="36" t="s">
        <v>118</v>
      </c>
      <c r="G971" s="36" t="n">
        <f aca="false">IF(A971="","",IF(AND(A971&gt;=Debut,A971&lt;Fin),1,0))</f>
        <v>1</v>
      </c>
      <c r="H971" s="36" t="n">
        <f aca="false">IF(G971=1,INT(ROUND((A971-Debut)*86400,0)/600),"")</f>
        <v>670</v>
      </c>
      <c r="I971" s="36" t="n">
        <f aca="false">IF(G971=1,INT(ROUND((A971-Debut)*86400,0)/3600),"")</f>
        <v>111</v>
      </c>
      <c r="J971" s="36" t="n">
        <f aca="false">IF(OR(A971="",B971=""),"",ROUND((B971-A971)*86400,0))</f>
        <v>20</v>
      </c>
      <c r="K971" s="37" t="n">
        <f aca="false">IF(G971=1,IF(COUNTIFS($C:$C,C971,$G:$G,1,$A:$A,"&gt;="&amp;(A971-FenetreInterm/86400),$A:$A,"&lt;="&amp;A971)&gt;=NbInterm,1,0),"")</f>
        <v>1</v>
      </c>
      <c r="L971" s="37" t="n">
        <f aca="false">IF(G971=1,IF(B971="",0,IF(J971&lt;SeuilFugitive,1,0)),"")</f>
        <v>0</v>
      </c>
      <c r="M971" s="37" t="n">
        <f aca="false">IF(G971=1,IF(B971="",IF((Fin-A971)*24&gt;SeuilFigee,1,0),IF(J971&gt;SeuilFigee*3600,1,0)),"")</f>
        <v>0</v>
      </c>
      <c r="N971" s="0" t="str">
        <f aca="false">IF(G971=1,IF(COUNTIF(H$2:H971,H971)=1,COUNTIF($H:$H,H971),""),"")</f>
        <v/>
      </c>
      <c r="O971" s="0" t="str">
        <f aca="false">IF(G971=1,IF(COUNTIF(I$2:I971,I971)=1,COUNTIF($I:$I,I971),""),"")</f>
        <v/>
      </c>
      <c r="P971" s="38" t="str">
        <f aca="false">IF(G971=1,IF(COUNTIFS(C$2:C971,C971,G$2:G971,1)=1,COUNTIFS($C:$C,C971,$G:$G,1)+ROW()/10000000,""),"")</f>
        <v/>
      </c>
      <c r="Q971" s="36" t="n">
        <f aca="false">IF(K971=1,IF(COUNTIFS(C$2:C971,C971,K$2:K971,1)=1,1,0),"")</f>
        <v>0</v>
      </c>
      <c r="R971" s="0" t="str">
        <f aca="false">IF(M971=1,IF(COUNTIFS(C$2:C971,C971,M$2:M971,1)=1,1,0),"")</f>
        <v/>
      </c>
      <c r="S971" s="0" t="str">
        <f aca="false">IF(L971=1,IF(COUNTIFS(C$2:C971,C971,L$2:L971,1)=1,1,0),"")</f>
        <v/>
      </c>
      <c r="T971" s="38" t="str">
        <f aca="false">IF(N971="","",N971+ROW()/10000000)</f>
        <v/>
      </c>
      <c r="U971" s="36" t="n">
        <f aca="false">IF(G971=1,IF(B971="",1,0),"")</f>
        <v>0</v>
      </c>
    </row>
    <row r="972" customFormat="false" ht="15" hidden="false" customHeight="false" outlineLevel="0" collapsed="false">
      <c r="A972" s="35" t="n">
        <v>46087.6567824074</v>
      </c>
      <c r="B972" s="35" t="n">
        <v>46087.657037037</v>
      </c>
      <c r="C972" s="36" t="s">
        <v>115</v>
      </c>
      <c r="D972" s="36" t="s">
        <v>116</v>
      </c>
      <c r="E972" s="36" t="s">
        <v>117</v>
      </c>
      <c r="F972" s="36" t="s">
        <v>118</v>
      </c>
      <c r="G972" s="36" t="n">
        <f aca="false">IF(A972="","",IF(AND(A972&gt;=Debut,A972&lt;Fin),1,0))</f>
        <v>1</v>
      </c>
      <c r="H972" s="36" t="n">
        <f aca="false">IF(G972=1,INT(ROUND((A972-Debut)*86400,0)/600),"")</f>
        <v>670</v>
      </c>
      <c r="I972" s="36" t="n">
        <f aca="false">IF(G972=1,INT(ROUND((A972-Debut)*86400,0)/3600),"")</f>
        <v>111</v>
      </c>
      <c r="J972" s="36" t="n">
        <f aca="false">IF(OR(A972="",B972=""),"",ROUND((B972-A972)*86400,0))</f>
        <v>22</v>
      </c>
      <c r="K972" s="37" t="n">
        <f aca="false">IF(G972=1,IF(COUNTIFS($C:$C,C972,$G:$G,1,$A:$A,"&gt;="&amp;(A972-FenetreInterm/86400),$A:$A,"&lt;="&amp;A972)&gt;=NbInterm,1,0),"")</f>
        <v>1</v>
      </c>
      <c r="L972" s="37" t="n">
        <f aca="false">IF(G972=1,IF(B972="",0,IF(J972&lt;SeuilFugitive,1,0)),"")</f>
        <v>0</v>
      </c>
      <c r="M972" s="37" t="n">
        <f aca="false">IF(G972=1,IF(B972="",IF((Fin-A972)*24&gt;SeuilFigee,1,0),IF(J972&gt;SeuilFigee*3600,1,0)),"")</f>
        <v>0</v>
      </c>
      <c r="N972" s="0" t="str">
        <f aca="false">IF(G972=1,IF(COUNTIF(H$2:H972,H972)=1,COUNTIF($H:$H,H972),""),"")</f>
        <v/>
      </c>
      <c r="O972" s="0" t="str">
        <f aca="false">IF(G972=1,IF(COUNTIF(I$2:I972,I972)=1,COUNTIF($I:$I,I972),""),"")</f>
        <v/>
      </c>
      <c r="P972" s="38" t="str">
        <f aca="false">IF(G972=1,IF(COUNTIFS(C$2:C972,C972,G$2:G972,1)=1,COUNTIFS($C:$C,C972,$G:$G,1)+ROW()/10000000,""),"")</f>
        <v/>
      </c>
      <c r="Q972" s="36" t="n">
        <f aca="false">IF(K972=1,IF(COUNTIFS(C$2:C972,C972,K$2:K972,1)=1,1,0),"")</f>
        <v>0</v>
      </c>
      <c r="R972" s="0" t="str">
        <f aca="false">IF(M972=1,IF(COUNTIFS(C$2:C972,C972,M$2:M972,1)=1,1,0),"")</f>
        <v/>
      </c>
      <c r="S972" s="0" t="str">
        <f aca="false">IF(L972=1,IF(COUNTIFS(C$2:C972,C972,L$2:L972,1)=1,1,0),"")</f>
        <v/>
      </c>
      <c r="T972" s="38" t="str">
        <f aca="false">IF(N972="","",N972+ROW()/10000000)</f>
        <v/>
      </c>
      <c r="U972" s="36" t="n">
        <f aca="false">IF(G972=1,IF(B972="",1,0),"")</f>
        <v>0</v>
      </c>
    </row>
    <row r="973" customFormat="false" ht="15" hidden="false" customHeight="false" outlineLevel="0" collapsed="false">
      <c r="A973" s="35" t="n">
        <v>46087.6569791667</v>
      </c>
      <c r="B973" s="35" t="n">
        <v>46087.6571990741</v>
      </c>
      <c r="C973" s="36" t="s">
        <v>115</v>
      </c>
      <c r="D973" s="36" t="s">
        <v>116</v>
      </c>
      <c r="E973" s="36" t="s">
        <v>117</v>
      </c>
      <c r="F973" s="36" t="s">
        <v>118</v>
      </c>
      <c r="G973" s="36" t="n">
        <f aca="false">IF(A973="","",IF(AND(A973&gt;=Debut,A973&lt;Fin),1,0))</f>
        <v>1</v>
      </c>
      <c r="H973" s="36" t="n">
        <f aca="false">IF(G973=1,INT(ROUND((A973-Debut)*86400,0)/600),"")</f>
        <v>670</v>
      </c>
      <c r="I973" s="36" t="n">
        <f aca="false">IF(G973=1,INT(ROUND((A973-Debut)*86400,0)/3600),"")</f>
        <v>111</v>
      </c>
      <c r="J973" s="36" t="n">
        <f aca="false">IF(OR(A973="",B973=""),"",ROUND((B973-A973)*86400,0))</f>
        <v>19</v>
      </c>
      <c r="K973" s="37" t="n">
        <f aca="false">IF(G973=1,IF(COUNTIFS($C:$C,C973,$G:$G,1,$A:$A,"&gt;="&amp;(A973-FenetreInterm/86400),$A:$A,"&lt;="&amp;A973)&gt;=NbInterm,1,0),"")</f>
        <v>1</v>
      </c>
      <c r="L973" s="37" t="n">
        <f aca="false">IF(G973=1,IF(B973="",0,IF(J973&lt;SeuilFugitive,1,0)),"")</f>
        <v>0</v>
      </c>
      <c r="M973" s="37" t="n">
        <f aca="false">IF(G973=1,IF(B973="",IF((Fin-A973)*24&gt;SeuilFigee,1,0),IF(J973&gt;SeuilFigee*3600,1,0)),"")</f>
        <v>0</v>
      </c>
      <c r="N973" s="0" t="str">
        <f aca="false">IF(G973=1,IF(COUNTIF(H$2:H973,H973)=1,COUNTIF($H:$H,H973),""),"")</f>
        <v/>
      </c>
      <c r="O973" s="0" t="str">
        <f aca="false">IF(G973=1,IF(COUNTIF(I$2:I973,I973)=1,COUNTIF($I:$I,I973),""),"")</f>
        <v/>
      </c>
      <c r="P973" s="38" t="str">
        <f aca="false">IF(G973=1,IF(COUNTIFS(C$2:C973,C973,G$2:G973,1)=1,COUNTIFS($C:$C,C973,$G:$G,1)+ROW()/10000000,""),"")</f>
        <v/>
      </c>
      <c r="Q973" s="36" t="n">
        <f aca="false">IF(K973=1,IF(COUNTIFS(C$2:C973,C973,K$2:K973,1)=1,1,0),"")</f>
        <v>0</v>
      </c>
      <c r="R973" s="0" t="str">
        <f aca="false">IF(M973=1,IF(COUNTIFS(C$2:C973,C973,M$2:M973,1)=1,1,0),"")</f>
        <v/>
      </c>
      <c r="S973" s="0" t="str">
        <f aca="false">IF(L973=1,IF(COUNTIFS(C$2:C973,C973,L$2:L973,1)=1,1,0),"")</f>
        <v/>
      </c>
      <c r="T973" s="38" t="str">
        <f aca="false">IF(N973="","",N973+ROW()/10000000)</f>
        <v/>
      </c>
      <c r="U973" s="36" t="n">
        <f aca="false">IF(G973=1,IF(B973="",1,0),"")</f>
        <v>0</v>
      </c>
    </row>
    <row r="974" customFormat="false" ht="15" hidden="false" customHeight="false" outlineLevel="0" collapsed="false">
      <c r="A974" s="35" t="n">
        <v>46087.6674652778</v>
      </c>
      <c r="B974" s="35" t="n">
        <v>46087.6775347222</v>
      </c>
      <c r="C974" s="36" t="s">
        <v>160</v>
      </c>
      <c r="D974" s="36" t="s">
        <v>161</v>
      </c>
      <c r="E974" s="36" t="s">
        <v>121</v>
      </c>
      <c r="F974" s="36" t="s">
        <v>144</v>
      </c>
      <c r="G974" s="36" t="n">
        <f aca="false">IF(A974="","",IF(AND(A974&gt;=Debut,A974&lt;Fin),1,0))</f>
        <v>1</v>
      </c>
      <c r="H974" s="36" t="n">
        <f aca="false">IF(G974=1,INT(ROUND((A974-Debut)*86400,0)/600),"")</f>
        <v>672</v>
      </c>
      <c r="I974" s="36" t="n">
        <f aca="false">IF(G974=1,INT(ROUND((A974-Debut)*86400,0)/3600),"")</f>
        <v>112</v>
      </c>
      <c r="J974" s="36" t="n">
        <f aca="false">IF(OR(A974="",B974=""),"",ROUND((B974-A974)*86400,0))</f>
        <v>870</v>
      </c>
      <c r="K974" s="37" t="n">
        <f aca="false">IF(G974=1,IF(COUNTIFS($C:$C,C974,$G:$G,1,$A:$A,"&gt;="&amp;(A974-FenetreInterm/86400),$A:$A,"&lt;="&amp;A974)&gt;=NbInterm,1,0),"")</f>
        <v>0</v>
      </c>
      <c r="L974" s="37" t="n">
        <f aca="false">IF(G974=1,IF(B974="",0,IF(J974&lt;SeuilFugitive,1,0)),"")</f>
        <v>0</v>
      </c>
      <c r="M974" s="37" t="n">
        <f aca="false">IF(G974=1,IF(B974="",IF((Fin-A974)*24&gt;SeuilFigee,1,0),IF(J974&gt;SeuilFigee*3600,1,0)),"")</f>
        <v>0</v>
      </c>
      <c r="N974" s="36" t="n">
        <f aca="false">IF(G974=1,IF(COUNTIF(H$2:H974,H974)=1,COUNTIF($H:$H,H974),""),"")</f>
        <v>1</v>
      </c>
      <c r="O974" s="36" t="n">
        <f aca="false">IF(G974=1,IF(COUNTIF(I$2:I974,I974)=1,COUNTIF($I:$I,I974),""),"")</f>
        <v>2</v>
      </c>
      <c r="P974" s="38" t="str">
        <f aca="false">IF(G974=1,IF(COUNTIFS(C$2:C974,C974,G$2:G974,1)=1,COUNTIFS($C:$C,C974,$G:$G,1)+ROW()/10000000,""),"")</f>
        <v/>
      </c>
      <c r="Q974" s="0" t="str">
        <f aca="false">IF(K974=1,IF(COUNTIFS(C$2:C974,C974,K$2:K974,1)=1,1,0),"")</f>
        <v/>
      </c>
      <c r="R974" s="0" t="str">
        <f aca="false">IF(M974=1,IF(COUNTIFS(C$2:C974,C974,M$2:M974,1)=1,1,0),"")</f>
        <v/>
      </c>
      <c r="S974" s="0" t="str">
        <f aca="false">IF(L974=1,IF(COUNTIFS(C$2:C974,C974,L$2:L974,1)=1,1,0),"")</f>
        <v/>
      </c>
      <c r="T974" s="38" t="n">
        <f aca="false">IF(N974="","",N974+ROW()/10000000)</f>
        <v>1.0000974</v>
      </c>
      <c r="U974" s="36" t="n">
        <f aca="false">IF(G974=1,IF(B974="",1,0),"")</f>
        <v>0</v>
      </c>
    </row>
    <row r="975" customFormat="false" ht="15" hidden="false" customHeight="false" outlineLevel="0" collapsed="false">
      <c r="A975" s="35" t="n">
        <v>46087.6950115741</v>
      </c>
      <c r="B975" s="35" t="n">
        <v>46087.7008449074</v>
      </c>
      <c r="C975" s="36" t="s">
        <v>142</v>
      </c>
      <c r="D975" s="36" t="s">
        <v>143</v>
      </c>
      <c r="E975" s="36" t="s">
        <v>121</v>
      </c>
      <c r="F975" s="36" t="s">
        <v>144</v>
      </c>
      <c r="G975" s="36" t="n">
        <f aca="false">IF(A975="","",IF(AND(A975&gt;=Debut,A975&lt;Fin),1,0))</f>
        <v>1</v>
      </c>
      <c r="H975" s="36" t="n">
        <f aca="false">IF(G975=1,INT(ROUND((A975-Debut)*86400,0)/600),"")</f>
        <v>676</v>
      </c>
      <c r="I975" s="36" t="n">
        <f aca="false">IF(G975=1,INT(ROUND((A975-Debut)*86400,0)/3600),"")</f>
        <v>112</v>
      </c>
      <c r="J975" s="36" t="n">
        <f aca="false">IF(OR(A975="",B975=""),"",ROUND((B975-A975)*86400,0))</f>
        <v>504</v>
      </c>
      <c r="K975" s="37" t="n">
        <f aca="false">IF(G975=1,IF(COUNTIFS($C:$C,C975,$G:$G,1,$A:$A,"&gt;="&amp;(A975-FenetreInterm/86400),$A:$A,"&lt;="&amp;A975)&gt;=NbInterm,1,0),"")</f>
        <v>0</v>
      </c>
      <c r="L975" s="37" t="n">
        <f aca="false">IF(G975=1,IF(B975="",0,IF(J975&lt;SeuilFugitive,1,0)),"")</f>
        <v>0</v>
      </c>
      <c r="M975" s="37" t="n">
        <f aca="false">IF(G975=1,IF(B975="",IF((Fin-A975)*24&gt;SeuilFigee,1,0),IF(J975&gt;SeuilFigee*3600,1,0)),"")</f>
        <v>0</v>
      </c>
      <c r="N975" s="36" t="n">
        <f aca="false">IF(G975=1,IF(COUNTIF(H$2:H975,H975)=1,COUNTIF($H:$H,H975),""),"")</f>
        <v>1</v>
      </c>
      <c r="O975" s="0" t="str">
        <f aca="false">IF(G975=1,IF(COUNTIF(I$2:I975,I975)=1,COUNTIF($I:$I,I975),""),"")</f>
        <v/>
      </c>
      <c r="P975" s="38" t="str">
        <f aca="false">IF(G975=1,IF(COUNTIFS(C$2:C975,C975,G$2:G975,1)=1,COUNTIFS($C:$C,C975,$G:$G,1)+ROW()/10000000,""),"")</f>
        <v/>
      </c>
      <c r="Q975" s="0" t="str">
        <f aca="false">IF(K975=1,IF(COUNTIFS(C$2:C975,C975,K$2:K975,1)=1,1,0),"")</f>
        <v/>
      </c>
      <c r="R975" s="0" t="str">
        <f aca="false">IF(M975=1,IF(COUNTIFS(C$2:C975,C975,M$2:M975,1)=1,1,0),"")</f>
        <v/>
      </c>
      <c r="S975" s="0" t="str">
        <f aca="false">IF(L975=1,IF(COUNTIFS(C$2:C975,C975,L$2:L975,1)=1,1,0),"")</f>
        <v/>
      </c>
      <c r="T975" s="38" t="n">
        <f aca="false">IF(N975="","",N975+ROW()/10000000)</f>
        <v>1.0000975</v>
      </c>
      <c r="U975" s="36" t="n">
        <f aca="false">IF(G975=1,IF(B975="",1,0),"")</f>
        <v>0</v>
      </c>
    </row>
    <row r="976" customFormat="false" ht="15" hidden="false" customHeight="false" outlineLevel="0" collapsed="false">
      <c r="A976" s="35" t="n">
        <v>46087.7241666667</v>
      </c>
      <c r="B976" s="35" t="n">
        <v>46087.7755208333</v>
      </c>
      <c r="C976" s="36" t="s">
        <v>119</v>
      </c>
      <c r="D976" s="36" t="s">
        <v>120</v>
      </c>
      <c r="E976" s="36" t="s">
        <v>121</v>
      </c>
      <c r="F976" s="36" t="s">
        <v>122</v>
      </c>
      <c r="G976" s="36" t="n">
        <f aca="false">IF(A976="","",IF(AND(A976&gt;=Debut,A976&lt;Fin),1,0))</f>
        <v>1</v>
      </c>
      <c r="H976" s="36" t="n">
        <f aca="false">IF(G976=1,INT(ROUND((A976-Debut)*86400,0)/600),"")</f>
        <v>680</v>
      </c>
      <c r="I976" s="36" t="n">
        <f aca="false">IF(G976=1,INT(ROUND((A976-Debut)*86400,0)/3600),"")</f>
        <v>113</v>
      </c>
      <c r="J976" s="36" t="n">
        <f aca="false">IF(OR(A976="",B976=""),"",ROUND((B976-A976)*86400,0))</f>
        <v>4437</v>
      </c>
      <c r="K976" s="37" t="n">
        <f aca="false">IF(G976=1,IF(COUNTIFS($C:$C,C976,$G:$G,1,$A:$A,"&gt;="&amp;(A976-FenetreInterm/86400),$A:$A,"&lt;="&amp;A976)&gt;=NbInterm,1,0),"")</f>
        <v>0</v>
      </c>
      <c r="L976" s="37" t="n">
        <f aca="false">IF(G976=1,IF(B976="",0,IF(J976&lt;SeuilFugitive,1,0)),"")</f>
        <v>0</v>
      </c>
      <c r="M976" s="37" t="n">
        <f aca="false">IF(G976=1,IF(B976="",IF((Fin-A976)*24&gt;SeuilFigee,1,0),IF(J976&gt;SeuilFigee*3600,1,0)),"")</f>
        <v>0</v>
      </c>
      <c r="N976" s="36" t="n">
        <f aca="false">IF(G976=1,IF(COUNTIF(H$2:H976,H976)=1,COUNTIF($H:$H,H976),""),"")</f>
        <v>1</v>
      </c>
      <c r="O976" s="36" t="n">
        <f aca="false">IF(G976=1,IF(COUNTIF(I$2:I976,I976)=1,COUNTIF($I:$I,I976),""),"")</f>
        <v>12</v>
      </c>
      <c r="P976" s="38" t="str">
        <f aca="false">IF(G976=1,IF(COUNTIFS(C$2:C976,C976,G$2:G976,1)=1,COUNTIFS($C:$C,C976,$G:$G,1)+ROW()/10000000,""),"")</f>
        <v/>
      </c>
      <c r="Q976" s="0" t="str">
        <f aca="false">IF(K976=1,IF(COUNTIFS(C$2:C976,C976,K$2:K976,1)=1,1,0),"")</f>
        <v/>
      </c>
      <c r="R976" s="0" t="str">
        <f aca="false">IF(M976=1,IF(COUNTIFS(C$2:C976,C976,M$2:M976,1)=1,1,0),"")</f>
        <v/>
      </c>
      <c r="S976" s="0" t="str">
        <f aca="false">IF(L976=1,IF(COUNTIFS(C$2:C976,C976,L$2:L976,1)=1,1,0),"")</f>
        <v/>
      </c>
      <c r="T976" s="38" t="n">
        <f aca="false">IF(N976="","",N976+ROW()/10000000)</f>
        <v>1.0000976</v>
      </c>
      <c r="U976" s="36" t="n">
        <f aca="false">IF(G976=1,IF(B976="",1,0),"")</f>
        <v>0</v>
      </c>
    </row>
    <row r="977" customFormat="false" ht="15" hidden="false" customHeight="false" outlineLevel="0" collapsed="false">
      <c r="A977" s="35" t="n">
        <v>46087.7294791667</v>
      </c>
      <c r="B977" s="35" t="n">
        <v>46087.729537037</v>
      </c>
      <c r="C977" s="36" t="s">
        <v>140</v>
      </c>
      <c r="D977" s="36" t="s">
        <v>141</v>
      </c>
      <c r="E977" s="36" t="s">
        <v>128</v>
      </c>
      <c r="F977" s="36" t="s">
        <v>122</v>
      </c>
      <c r="G977" s="36" t="n">
        <f aca="false">IF(A977="","",IF(AND(A977&gt;=Debut,A977&lt;Fin),1,0))</f>
        <v>1</v>
      </c>
      <c r="H977" s="36" t="n">
        <f aca="false">IF(G977=1,INT(ROUND((A977-Debut)*86400,0)/600),"")</f>
        <v>681</v>
      </c>
      <c r="I977" s="36" t="n">
        <f aca="false">IF(G977=1,INT(ROUND((A977-Debut)*86400,0)/3600),"")</f>
        <v>113</v>
      </c>
      <c r="J977" s="36" t="n">
        <f aca="false">IF(OR(A977="",B977=""),"",ROUND((B977-A977)*86400,0))</f>
        <v>5</v>
      </c>
      <c r="K977" s="37" t="n">
        <f aca="false">IF(G977=1,IF(COUNTIFS($C:$C,C977,$G:$G,1,$A:$A,"&gt;="&amp;(A977-FenetreInterm/86400),$A:$A,"&lt;="&amp;A977)&gt;=NbInterm,1,0),"")</f>
        <v>0</v>
      </c>
      <c r="L977" s="37" t="n">
        <f aca="false">IF(G977=1,IF(B977="",0,IF(J977&lt;SeuilFugitive,1,0)),"")</f>
        <v>0</v>
      </c>
      <c r="M977" s="37" t="n">
        <f aca="false">IF(G977=1,IF(B977="",IF((Fin-A977)*24&gt;SeuilFigee,1,0),IF(J977&gt;SeuilFigee*3600,1,0)),"")</f>
        <v>0</v>
      </c>
      <c r="N977" s="36" t="n">
        <f aca="false">IF(G977=1,IF(COUNTIF(H$2:H977,H977)=1,COUNTIF($H:$H,H977),""),"")</f>
        <v>4</v>
      </c>
      <c r="O977" s="0" t="str">
        <f aca="false">IF(G977=1,IF(COUNTIF(I$2:I977,I977)=1,COUNTIF($I:$I,I977),""),"")</f>
        <v/>
      </c>
      <c r="P977" s="38" t="str">
        <f aca="false">IF(G977=1,IF(COUNTIFS(C$2:C977,C977,G$2:G977,1)=1,COUNTIFS($C:$C,C977,$G:$G,1)+ROW()/10000000,""),"")</f>
        <v/>
      </c>
      <c r="Q977" s="0" t="str">
        <f aca="false">IF(K977=1,IF(COUNTIFS(C$2:C977,C977,K$2:K977,1)=1,1,0),"")</f>
        <v/>
      </c>
      <c r="R977" s="0" t="str">
        <f aca="false">IF(M977=1,IF(COUNTIFS(C$2:C977,C977,M$2:M977,1)=1,1,0),"")</f>
        <v/>
      </c>
      <c r="S977" s="0" t="str">
        <f aca="false">IF(L977=1,IF(COUNTIFS(C$2:C977,C977,L$2:L977,1)=1,1,0),"")</f>
        <v/>
      </c>
      <c r="T977" s="38" t="n">
        <f aca="false">IF(N977="","",N977+ROW()/10000000)</f>
        <v>4.0000977</v>
      </c>
      <c r="U977" s="36" t="n">
        <f aca="false">IF(G977=1,IF(B977="",1,0),"")</f>
        <v>0</v>
      </c>
    </row>
    <row r="978" customFormat="false" ht="15" hidden="false" customHeight="false" outlineLevel="0" collapsed="false">
      <c r="A978" s="35" t="n">
        <v>46087.7297337963</v>
      </c>
      <c r="B978" s="35" t="n">
        <v>46087.729849537</v>
      </c>
      <c r="C978" s="36" t="s">
        <v>140</v>
      </c>
      <c r="D978" s="36" t="s">
        <v>141</v>
      </c>
      <c r="E978" s="36" t="s">
        <v>128</v>
      </c>
      <c r="F978" s="36" t="s">
        <v>122</v>
      </c>
      <c r="G978" s="36" t="n">
        <f aca="false">IF(A978="","",IF(AND(A978&gt;=Debut,A978&lt;Fin),1,0))</f>
        <v>1</v>
      </c>
      <c r="H978" s="36" t="n">
        <f aca="false">IF(G978=1,INT(ROUND((A978-Debut)*86400,0)/600),"")</f>
        <v>681</v>
      </c>
      <c r="I978" s="36" t="n">
        <f aca="false">IF(G978=1,INT(ROUND((A978-Debut)*86400,0)/3600),"")</f>
        <v>113</v>
      </c>
      <c r="J978" s="36" t="n">
        <f aca="false">IF(OR(A978="",B978=""),"",ROUND((B978-A978)*86400,0))</f>
        <v>10</v>
      </c>
      <c r="K978" s="37" t="n">
        <f aca="false">IF(G978=1,IF(COUNTIFS($C:$C,C978,$G:$G,1,$A:$A,"&gt;="&amp;(A978-FenetreInterm/86400),$A:$A,"&lt;="&amp;A978)&gt;=NbInterm,1,0),"")</f>
        <v>0</v>
      </c>
      <c r="L978" s="37" t="n">
        <f aca="false">IF(G978=1,IF(B978="",0,IF(J978&lt;SeuilFugitive,1,0)),"")</f>
        <v>0</v>
      </c>
      <c r="M978" s="37" t="n">
        <f aca="false">IF(G978=1,IF(B978="",IF((Fin-A978)*24&gt;SeuilFigee,1,0),IF(J978&gt;SeuilFigee*3600,1,0)),"")</f>
        <v>0</v>
      </c>
      <c r="N978" s="0" t="str">
        <f aca="false">IF(G978=1,IF(COUNTIF(H$2:H978,H978)=1,COUNTIF($H:$H,H978),""),"")</f>
        <v/>
      </c>
      <c r="O978" s="0" t="str">
        <f aca="false">IF(G978=1,IF(COUNTIF(I$2:I978,I978)=1,COUNTIF($I:$I,I978),""),"")</f>
        <v/>
      </c>
      <c r="P978" s="38" t="str">
        <f aca="false">IF(G978=1,IF(COUNTIFS(C$2:C978,C978,G$2:G978,1)=1,COUNTIFS($C:$C,C978,$G:$G,1)+ROW()/10000000,""),"")</f>
        <v/>
      </c>
      <c r="Q978" s="0" t="str">
        <f aca="false">IF(K978=1,IF(COUNTIFS(C$2:C978,C978,K$2:K978,1)=1,1,0),"")</f>
        <v/>
      </c>
      <c r="R978" s="0" t="str">
        <f aca="false">IF(M978=1,IF(COUNTIFS(C$2:C978,C978,M$2:M978,1)=1,1,0),"")</f>
        <v/>
      </c>
      <c r="S978" s="0" t="str">
        <f aca="false">IF(L978=1,IF(COUNTIFS(C$2:C978,C978,L$2:L978,1)=1,1,0),"")</f>
        <v/>
      </c>
      <c r="T978" s="38" t="str">
        <f aca="false">IF(N978="","",N978+ROW()/10000000)</f>
        <v/>
      </c>
      <c r="U978" s="36" t="n">
        <f aca="false">IF(G978=1,IF(B978="",1,0),"")</f>
        <v>0</v>
      </c>
    </row>
    <row r="979" customFormat="false" ht="15" hidden="false" customHeight="false" outlineLevel="0" collapsed="false">
      <c r="A979" s="35" t="n">
        <v>46087.7300115741</v>
      </c>
      <c r="B979" s="35" t="n">
        <v>46087.7300925926</v>
      </c>
      <c r="C979" s="36" t="s">
        <v>140</v>
      </c>
      <c r="D979" s="36" t="s">
        <v>141</v>
      </c>
      <c r="E979" s="36" t="s">
        <v>128</v>
      </c>
      <c r="F979" s="36" t="s">
        <v>122</v>
      </c>
      <c r="G979" s="36" t="n">
        <f aca="false">IF(A979="","",IF(AND(A979&gt;=Debut,A979&lt;Fin),1,0))</f>
        <v>1</v>
      </c>
      <c r="H979" s="36" t="n">
        <f aca="false">IF(G979=1,INT(ROUND((A979-Debut)*86400,0)/600),"")</f>
        <v>681</v>
      </c>
      <c r="I979" s="36" t="n">
        <f aca="false">IF(G979=1,INT(ROUND((A979-Debut)*86400,0)/3600),"")</f>
        <v>113</v>
      </c>
      <c r="J979" s="36" t="n">
        <f aca="false">IF(OR(A979="",B979=""),"",ROUND((B979-A979)*86400,0))</f>
        <v>7</v>
      </c>
      <c r="K979" s="37" t="n">
        <f aca="false">IF(G979=1,IF(COUNTIFS($C:$C,C979,$G:$G,1,$A:$A,"&gt;="&amp;(A979-FenetreInterm/86400),$A:$A,"&lt;="&amp;A979)&gt;=NbInterm,1,0),"")</f>
        <v>1</v>
      </c>
      <c r="L979" s="37" t="n">
        <f aca="false">IF(G979=1,IF(B979="",0,IF(J979&lt;SeuilFugitive,1,0)),"")</f>
        <v>0</v>
      </c>
      <c r="M979" s="37" t="n">
        <f aca="false">IF(G979=1,IF(B979="",IF((Fin-A979)*24&gt;SeuilFigee,1,0),IF(J979&gt;SeuilFigee*3600,1,0)),"")</f>
        <v>0</v>
      </c>
      <c r="N979" s="0" t="str">
        <f aca="false">IF(G979=1,IF(COUNTIF(H$2:H979,H979)=1,COUNTIF($H:$H,H979),""),"")</f>
        <v/>
      </c>
      <c r="O979" s="0" t="str">
        <f aca="false">IF(G979=1,IF(COUNTIF(I$2:I979,I979)=1,COUNTIF($I:$I,I979),""),"")</f>
        <v/>
      </c>
      <c r="P979" s="38" t="str">
        <f aca="false">IF(G979=1,IF(COUNTIFS(C$2:C979,C979,G$2:G979,1)=1,COUNTIFS($C:$C,C979,$G:$G,1)+ROW()/10000000,""),"")</f>
        <v/>
      </c>
      <c r="Q979" s="36" t="n">
        <f aca="false">IF(K979=1,IF(COUNTIFS(C$2:C979,C979,K$2:K979,1)=1,1,0),"")</f>
        <v>0</v>
      </c>
      <c r="R979" s="0" t="str">
        <f aca="false">IF(M979=1,IF(COUNTIFS(C$2:C979,C979,M$2:M979,1)=1,1,0),"")</f>
        <v/>
      </c>
      <c r="S979" s="0" t="str">
        <f aca="false">IF(L979=1,IF(COUNTIFS(C$2:C979,C979,L$2:L979,1)=1,1,0),"")</f>
        <v/>
      </c>
      <c r="T979" s="38" t="str">
        <f aca="false">IF(N979="","",N979+ROW()/10000000)</f>
        <v/>
      </c>
      <c r="U979" s="36" t="n">
        <f aca="false">IF(G979=1,IF(B979="",1,0),"")</f>
        <v>0</v>
      </c>
    </row>
    <row r="980" customFormat="false" ht="15" hidden="false" customHeight="false" outlineLevel="0" collapsed="false">
      <c r="A980" s="35" t="n">
        <v>46087.7356712963</v>
      </c>
      <c r="B980" s="35" t="n">
        <v>46087.7388773148</v>
      </c>
      <c r="C980" s="36" t="s">
        <v>142</v>
      </c>
      <c r="D980" s="36" t="s">
        <v>143</v>
      </c>
      <c r="E980" s="36" t="s">
        <v>121</v>
      </c>
      <c r="F980" s="36" t="s">
        <v>144</v>
      </c>
      <c r="G980" s="36" t="n">
        <f aca="false">IF(A980="","",IF(AND(A980&gt;=Debut,A980&lt;Fin),1,0))</f>
        <v>1</v>
      </c>
      <c r="H980" s="36" t="n">
        <f aca="false">IF(G980=1,INT(ROUND((A980-Debut)*86400,0)/600),"")</f>
        <v>681</v>
      </c>
      <c r="I980" s="36" t="n">
        <f aca="false">IF(G980=1,INT(ROUND((A980-Debut)*86400,0)/3600),"")</f>
        <v>113</v>
      </c>
      <c r="J980" s="36" t="n">
        <f aca="false">IF(OR(A980="",B980=""),"",ROUND((B980-A980)*86400,0))</f>
        <v>277</v>
      </c>
      <c r="K980" s="37" t="n">
        <f aca="false">IF(G980=1,IF(COUNTIFS($C:$C,C980,$G:$G,1,$A:$A,"&gt;="&amp;(A980-FenetreInterm/86400),$A:$A,"&lt;="&amp;A980)&gt;=NbInterm,1,0),"")</f>
        <v>0</v>
      </c>
      <c r="L980" s="37" t="n">
        <f aca="false">IF(G980=1,IF(B980="",0,IF(J980&lt;SeuilFugitive,1,0)),"")</f>
        <v>0</v>
      </c>
      <c r="M980" s="37" t="n">
        <f aca="false">IF(G980=1,IF(B980="",IF((Fin-A980)*24&gt;SeuilFigee,1,0),IF(J980&gt;SeuilFigee*3600,1,0)),"")</f>
        <v>0</v>
      </c>
      <c r="N980" s="0" t="str">
        <f aca="false">IF(G980=1,IF(COUNTIF(H$2:H980,H980)=1,COUNTIF($H:$H,H980),""),"")</f>
        <v/>
      </c>
      <c r="O980" s="0" t="str">
        <f aca="false">IF(G980=1,IF(COUNTIF(I$2:I980,I980)=1,COUNTIF($I:$I,I980),""),"")</f>
        <v/>
      </c>
      <c r="P980" s="38" t="str">
        <f aca="false">IF(G980=1,IF(COUNTIFS(C$2:C980,C980,G$2:G980,1)=1,COUNTIFS($C:$C,C980,$G:$G,1)+ROW()/10000000,""),"")</f>
        <v/>
      </c>
      <c r="Q980" s="0" t="str">
        <f aca="false">IF(K980=1,IF(COUNTIFS(C$2:C980,C980,K$2:K980,1)=1,1,0),"")</f>
        <v/>
      </c>
      <c r="R980" s="0" t="str">
        <f aca="false">IF(M980=1,IF(COUNTIFS(C$2:C980,C980,M$2:M980,1)=1,1,0),"")</f>
        <v/>
      </c>
      <c r="S980" s="0" t="str">
        <f aca="false">IF(L980=1,IF(COUNTIFS(C$2:C980,C980,L$2:L980,1)=1,1,0),"")</f>
        <v/>
      </c>
      <c r="T980" s="38" t="str">
        <f aca="false">IF(N980="","",N980+ROW()/10000000)</f>
        <v/>
      </c>
      <c r="U980" s="36" t="n">
        <f aca="false">IF(G980=1,IF(B980="",1,0),"")</f>
        <v>0</v>
      </c>
    </row>
    <row r="981" customFormat="false" ht="15" hidden="false" customHeight="false" outlineLevel="0" collapsed="false">
      <c r="A981" s="35" t="n">
        <v>46087.7416435185</v>
      </c>
      <c r="B981" s="35" t="n">
        <v>46087.7487731482</v>
      </c>
      <c r="C981" s="36" t="s">
        <v>142</v>
      </c>
      <c r="D981" s="36" t="s">
        <v>143</v>
      </c>
      <c r="E981" s="36" t="s">
        <v>121</v>
      </c>
      <c r="F981" s="36" t="s">
        <v>144</v>
      </c>
      <c r="G981" s="36" t="n">
        <f aca="false">IF(A981="","",IF(AND(A981&gt;=Debut,A981&lt;Fin),1,0))</f>
        <v>1</v>
      </c>
      <c r="H981" s="36" t="n">
        <f aca="false">IF(G981=1,INT(ROUND((A981-Debut)*86400,0)/600),"")</f>
        <v>682</v>
      </c>
      <c r="I981" s="36" t="n">
        <f aca="false">IF(G981=1,INT(ROUND((A981-Debut)*86400,0)/3600),"")</f>
        <v>113</v>
      </c>
      <c r="J981" s="36" t="n">
        <f aca="false">IF(OR(A981="",B981=""),"",ROUND((B981-A981)*86400,0))</f>
        <v>616</v>
      </c>
      <c r="K981" s="37" t="n">
        <f aca="false">IF(G981=1,IF(COUNTIFS($C:$C,C981,$G:$G,1,$A:$A,"&gt;="&amp;(A981-FenetreInterm/86400),$A:$A,"&lt;="&amp;A981)&gt;=NbInterm,1,0),"")</f>
        <v>0</v>
      </c>
      <c r="L981" s="37" t="n">
        <f aca="false">IF(G981=1,IF(B981="",0,IF(J981&lt;SeuilFugitive,1,0)),"")</f>
        <v>0</v>
      </c>
      <c r="M981" s="37" t="n">
        <f aca="false">IF(G981=1,IF(B981="",IF((Fin-A981)*24&gt;SeuilFigee,1,0),IF(J981&gt;SeuilFigee*3600,1,0)),"")</f>
        <v>0</v>
      </c>
      <c r="N981" s="36" t="n">
        <f aca="false">IF(G981=1,IF(COUNTIF(H$2:H981,H981)=1,COUNTIF($H:$H,H981),""),"")</f>
        <v>1</v>
      </c>
      <c r="O981" s="0" t="str">
        <f aca="false">IF(G981=1,IF(COUNTIF(I$2:I981,I981)=1,COUNTIF($I:$I,I981),""),"")</f>
        <v/>
      </c>
      <c r="P981" s="38" t="str">
        <f aca="false">IF(G981=1,IF(COUNTIFS(C$2:C981,C981,G$2:G981,1)=1,COUNTIFS($C:$C,C981,$G:$G,1)+ROW()/10000000,""),"")</f>
        <v/>
      </c>
      <c r="Q981" s="0" t="str">
        <f aca="false">IF(K981=1,IF(COUNTIFS(C$2:C981,C981,K$2:K981,1)=1,1,0),"")</f>
        <v/>
      </c>
      <c r="R981" s="0" t="str">
        <f aca="false">IF(M981=1,IF(COUNTIFS(C$2:C981,C981,M$2:M981,1)=1,1,0),"")</f>
        <v/>
      </c>
      <c r="S981" s="0" t="str">
        <f aca="false">IF(L981=1,IF(COUNTIFS(C$2:C981,C981,L$2:L981,1)=1,1,0),"")</f>
        <v/>
      </c>
      <c r="T981" s="38" t="n">
        <f aca="false">IF(N981="","",N981+ROW()/10000000)</f>
        <v>1.0000981</v>
      </c>
      <c r="U981" s="36" t="n">
        <f aca="false">IF(G981=1,IF(B981="",1,0),"")</f>
        <v>0</v>
      </c>
    </row>
    <row r="982" customFormat="false" ht="15" hidden="false" customHeight="false" outlineLevel="0" collapsed="false">
      <c r="A982" s="35" t="n">
        <v>46087.7439351852</v>
      </c>
      <c r="B982" s="35" t="n">
        <v>46087.7440625</v>
      </c>
      <c r="C982" s="36" t="s">
        <v>140</v>
      </c>
      <c r="D982" s="36" t="s">
        <v>141</v>
      </c>
      <c r="E982" s="36" t="s">
        <v>128</v>
      </c>
      <c r="F982" s="36" t="s">
        <v>122</v>
      </c>
      <c r="G982" s="36" t="n">
        <f aca="false">IF(A982="","",IF(AND(A982&gt;=Debut,A982&lt;Fin),1,0))</f>
        <v>1</v>
      </c>
      <c r="H982" s="36" t="n">
        <f aca="false">IF(G982=1,INT(ROUND((A982-Debut)*86400,0)/600),"")</f>
        <v>683</v>
      </c>
      <c r="I982" s="36" t="n">
        <f aca="false">IF(G982=1,INT(ROUND((A982-Debut)*86400,0)/3600),"")</f>
        <v>113</v>
      </c>
      <c r="J982" s="36" t="n">
        <f aca="false">IF(OR(A982="",B982=""),"",ROUND((B982-A982)*86400,0))</f>
        <v>11</v>
      </c>
      <c r="K982" s="37" t="n">
        <f aca="false">IF(G982=1,IF(COUNTIFS($C:$C,C982,$G:$G,1,$A:$A,"&gt;="&amp;(A982-FenetreInterm/86400),$A:$A,"&lt;="&amp;A982)&gt;=NbInterm,1,0),"")</f>
        <v>0</v>
      </c>
      <c r="L982" s="37" t="n">
        <f aca="false">IF(G982=1,IF(B982="",0,IF(J982&lt;SeuilFugitive,1,0)),"")</f>
        <v>0</v>
      </c>
      <c r="M982" s="37" t="n">
        <f aca="false">IF(G982=1,IF(B982="",IF((Fin-A982)*24&gt;SeuilFigee,1,0),IF(J982&gt;SeuilFigee*3600,1,0)),"")</f>
        <v>0</v>
      </c>
      <c r="N982" s="36" t="n">
        <f aca="false">IF(G982=1,IF(COUNTIF(H$2:H982,H982)=1,COUNTIF($H:$H,H982),""),"")</f>
        <v>6</v>
      </c>
      <c r="O982" s="0" t="str">
        <f aca="false">IF(G982=1,IF(COUNTIF(I$2:I982,I982)=1,COUNTIF($I:$I,I982),""),"")</f>
        <v/>
      </c>
      <c r="P982" s="38" t="str">
        <f aca="false">IF(G982=1,IF(COUNTIFS(C$2:C982,C982,G$2:G982,1)=1,COUNTIFS($C:$C,C982,$G:$G,1)+ROW()/10000000,""),"")</f>
        <v/>
      </c>
      <c r="Q982" s="0" t="str">
        <f aca="false">IF(K982=1,IF(COUNTIFS(C$2:C982,C982,K$2:K982,1)=1,1,0),"")</f>
        <v/>
      </c>
      <c r="R982" s="0" t="str">
        <f aca="false">IF(M982=1,IF(COUNTIFS(C$2:C982,C982,M$2:M982,1)=1,1,0),"")</f>
        <v/>
      </c>
      <c r="S982" s="0" t="str">
        <f aca="false">IF(L982=1,IF(COUNTIFS(C$2:C982,C982,L$2:L982,1)=1,1,0),"")</f>
        <v/>
      </c>
      <c r="T982" s="38" t="n">
        <f aca="false">IF(N982="","",N982+ROW()/10000000)</f>
        <v>6.0000982</v>
      </c>
      <c r="U982" s="36" t="n">
        <f aca="false">IF(G982=1,IF(B982="",1,0),"")</f>
        <v>0</v>
      </c>
    </row>
    <row r="983" customFormat="false" ht="15" hidden="false" customHeight="false" outlineLevel="0" collapsed="false">
      <c r="A983" s="35" t="n">
        <v>46087.7441898148</v>
      </c>
      <c r="B983" s="35" t="n">
        <v>46087.7442361111</v>
      </c>
      <c r="C983" s="36" t="s">
        <v>140</v>
      </c>
      <c r="D983" s="36" t="s">
        <v>141</v>
      </c>
      <c r="E983" s="36" t="s">
        <v>128</v>
      </c>
      <c r="F983" s="36" t="s">
        <v>122</v>
      </c>
      <c r="G983" s="36" t="n">
        <f aca="false">IF(A983="","",IF(AND(A983&gt;=Debut,A983&lt;Fin),1,0))</f>
        <v>1</v>
      </c>
      <c r="H983" s="36" t="n">
        <f aca="false">IF(G983=1,INT(ROUND((A983-Debut)*86400,0)/600),"")</f>
        <v>683</v>
      </c>
      <c r="I983" s="36" t="n">
        <f aca="false">IF(G983=1,INT(ROUND((A983-Debut)*86400,0)/3600),"")</f>
        <v>113</v>
      </c>
      <c r="J983" s="36" t="n">
        <f aca="false">IF(OR(A983="",B983=""),"",ROUND((B983-A983)*86400,0))</f>
        <v>4</v>
      </c>
      <c r="K983" s="37" t="n">
        <f aca="false">IF(G983=1,IF(COUNTIFS($C:$C,C983,$G:$G,1,$A:$A,"&gt;="&amp;(A983-FenetreInterm/86400),$A:$A,"&lt;="&amp;A983)&gt;=NbInterm,1,0),"")</f>
        <v>0</v>
      </c>
      <c r="L983" s="37" t="n">
        <f aca="false">IF(G983=1,IF(B983="",0,IF(J983&lt;SeuilFugitive,1,0)),"")</f>
        <v>1</v>
      </c>
      <c r="M983" s="37" t="n">
        <f aca="false">IF(G983=1,IF(B983="",IF((Fin-A983)*24&gt;SeuilFigee,1,0),IF(J983&gt;SeuilFigee*3600,1,0)),"")</f>
        <v>0</v>
      </c>
      <c r="N983" s="0" t="str">
        <f aca="false">IF(G983=1,IF(COUNTIF(H$2:H983,H983)=1,COUNTIF($H:$H,H983),""),"")</f>
        <v/>
      </c>
      <c r="O983" s="0" t="str">
        <f aca="false">IF(G983=1,IF(COUNTIF(I$2:I983,I983)=1,COUNTIF($I:$I,I983),""),"")</f>
        <v/>
      </c>
      <c r="P983" s="38" t="str">
        <f aca="false">IF(G983=1,IF(COUNTIFS(C$2:C983,C983,G$2:G983,1)=1,COUNTIFS($C:$C,C983,$G:$G,1)+ROW()/10000000,""),"")</f>
        <v/>
      </c>
      <c r="Q983" s="0" t="str">
        <f aca="false">IF(K983=1,IF(COUNTIFS(C$2:C983,C983,K$2:K983,1)=1,1,0),"")</f>
        <v/>
      </c>
      <c r="R983" s="0" t="str">
        <f aca="false">IF(M983=1,IF(COUNTIFS(C$2:C983,C983,M$2:M983,1)=1,1,0),"")</f>
        <v/>
      </c>
      <c r="S983" s="36" t="n">
        <f aca="false">IF(L983=1,IF(COUNTIFS(C$2:C983,C983,L$2:L983,1)=1,1,0),"")</f>
        <v>0</v>
      </c>
      <c r="T983" s="38" t="str">
        <f aca="false">IF(N983="","",N983+ROW()/10000000)</f>
        <v/>
      </c>
      <c r="U983" s="36" t="n">
        <f aca="false">IF(G983=1,IF(B983="",1,0),"")</f>
        <v>0</v>
      </c>
    </row>
    <row r="984" customFormat="false" ht="15" hidden="false" customHeight="false" outlineLevel="0" collapsed="false">
      <c r="A984" s="35" t="n">
        <v>46087.7444675926</v>
      </c>
      <c r="B984" s="35" t="n">
        <v>46087.744537037</v>
      </c>
      <c r="C984" s="36" t="s">
        <v>140</v>
      </c>
      <c r="D984" s="36" t="s">
        <v>141</v>
      </c>
      <c r="E984" s="36" t="s">
        <v>128</v>
      </c>
      <c r="F984" s="36" t="s">
        <v>122</v>
      </c>
      <c r="G984" s="36" t="n">
        <f aca="false">IF(A984="","",IF(AND(A984&gt;=Debut,A984&lt;Fin),1,0))</f>
        <v>1</v>
      </c>
      <c r="H984" s="36" t="n">
        <f aca="false">IF(G984=1,INT(ROUND((A984-Debut)*86400,0)/600),"")</f>
        <v>683</v>
      </c>
      <c r="I984" s="36" t="n">
        <f aca="false">IF(G984=1,INT(ROUND((A984-Debut)*86400,0)/3600),"")</f>
        <v>113</v>
      </c>
      <c r="J984" s="36" t="n">
        <f aca="false">IF(OR(A984="",B984=""),"",ROUND((B984-A984)*86400,0))</f>
        <v>6</v>
      </c>
      <c r="K984" s="37" t="n">
        <f aca="false">IF(G984=1,IF(COUNTIFS($C:$C,C984,$G:$G,1,$A:$A,"&gt;="&amp;(A984-FenetreInterm/86400),$A:$A,"&lt;="&amp;A984)&gt;=NbInterm,1,0),"")</f>
        <v>1</v>
      </c>
      <c r="L984" s="37" t="n">
        <f aca="false">IF(G984=1,IF(B984="",0,IF(J984&lt;SeuilFugitive,1,0)),"")</f>
        <v>0</v>
      </c>
      <c r="M984" s="37" t="n">
        <f aca="false">IF(G984=1,IF(B984="",IF((Fin-A984)*24&gt;SeuilFigee,1,0),IF(J984&gt;SeuilFigee*3600,1,0)),"")</f>
        <v>0</v>
      </c>
      <c r="N984" s="0" t="str">
        <f aca="false">IF(G984=1,IF(COUNTIF(H$2:H984,H984)=1,COUNTIF($H:$H,H984),""),"")</f>
        <v/>
      </c>
      <c r="O984" s="0" t="str">
        <f aca="false">IF(G984=1,IF(COUNTIF(I$2:I984,I984)=1,COUNTIF($I:$I,I984),""),"")</f>
        <v/>
      </c>
      <c r="P984" s="38" t="str">
        <f aca="false">IF(G984=1,IF(COUNTIFS(C$2:C984,C984,G$2:G984,1)=1,COUNTIFS($C:$C,C984,$G:$G,1)+ROW()/10000000,""),"")</f>
        <v/>
      </c>
      <c r="Q984" s="36" t="n">
        <f aca="false">IF(K984=1,IF(COUNTIFS(C$2:C984,C984,K$2:K984,1)=1,1,0),"")</f>
        <v>0</v>
      </c>
      <c r="R984" s="0" t="str">
        <f aca="false">IF(M984=1,IF(COUNTIFS(C$2:C984,C984,M$2:M984,1)=1,1,0),"")</f>
        <v/>
      </c>
      <c r="S984" s="0" t="str">
        <f aca="false">IF(L984=1,IF(COUNTIFS(C$2:C984,C984,L$2:L984,1)=1,1,0),"")</f>
        <v/>
      </c>
      <c r="T984" s="38" t="str">
        <f aca="false">IF(N984="","",N984+ROW()/10000000)</f>
        <v/>
      </c>
      <c r="U984" s="36" t="n">
        <f aca="false">IF(G984=1,IF(B984="",1,0),"")</f>
        <v>0</v>
      </c>
    </row>
    <row r="985" customFormat="false" ht="15" hidden="false" customHeight="false" outlineLevel="0" collapsed="false">
      <c r="A985" s="35" t="n">
        <v>46087.7446296296</v>
      </c>
      <c r="B985" s="35" t="n">
        <v>46087.7446875</v>
      </c>
      <c r="C985" s="36" t="s">
        <v>140</v>
      </c>
      <c r="D985" s="36" t="s">
        <v>141</v>
      </c>
      <c r="E985" s="36" t="s">
        <v>128</v>
      </c>
      <c r="F985" s="36" t="s">
        <v>122</v>
      </c>
      <c r="G985" s="36" t="n">
        <f aca="false">IF(A985="","",IF(AND(A985&gt;=Debut,A985&lt;Fin),1,0))</f>
        <v>1</v>
      </c>
      <c r="H985" s="36" t="n">
        <f aca="false">IF(G985=1,INT(ROUND((A985-Debut)*86400,0)/600),"")</f>
        <v>683</v>
      </c>
      <c r="I985" s="36" t="n">
        <f aca="false">IF(G985=1,INT(ROUND((A985-Debut)*86400,0)/3600),"")</f>
        <v>113</v>
      </c>
      <c r="J985" s="36" t="n">
        <f aca="false">IF(OR(A985="",B985=""),"",ROUND((B985-A985)*86400,0))</f>
        <v>5</v>
      </c>
      <c r="K985" s="37" t="n">
        <f aca="false">IF(G985=1,IF(COUNTIFS($C:$C,C985,$G:$G,1,$A:$A,"&gt;="&amp;(A985-FenetreInterm/86400),$A:$A,"&lt;="&amp;A985)&gt;=NbInterm,1,0),"")</f>
        <v>1</v>
      </c>
      <c r="L985" s="37" t="n">
        <f aca="false">IF(G985=1,IF(B985="",0,IF(J985&lt;SeuilFugitive,1,0)),"")</f>
        <v>0</v>
      </c>
      <c r="M985" s="37" t="n">
        <f aca="false">IF(G985=1,IF(B985="",IF((Fin-A985)*24&gt;SeuilFigee,1,0),IF(J985&gt;SeuilFigee*3600,1,0)),"")</f>
        <v>0</v>
      </c>
      <c r="N985" s="0" t="str">
        <f aca="false">IF(G985=1,IF(COUNTIF(H$2:H985,H985)=1,COUNTIF($H:$H,H985),""),"")</f>
        <v/>
      </c>
      <c r="O985" s="0" t="str">
        <f aca="false">IF(G985=1,IF(COUNTIF(I$2:I985,I985)=1,COUNTIF($I:$I,I985),""),"")</f>
        <v/>
      </c>
      <c r="P985" s="38" t="str">
        <f aca="false">IF(G985=1,IF(COUNTIFS(C$2:C985,C985,G$2:G985,1)=1,COUNTIFS($C:$C,C985,$G:$G,1)+ROW()/10000000,""),"")</f>
        <v/>
      </c>
      <c r="Q985" s="36" t="n">
        <f aca="false">IF(K985=1,IF(COUNTIFS(C$2:C985,C985,K$2:K985,1)=1,1,0),"")</f>
        <v>0</v>
      </c>
      <c r="R985" s="0" t="str">
        <f aca="false">IF(M985=1,IF(COUNTIFS(C$2:C985,C985,M$2:M985,1)=1,1,0),"")</f>
        <v/>
      </c>
      <c r="S985" s="0" t="str">
        <f aca="false">IF(L985=1,IF(COUNTIFS(C$2:C985,C985,L$2:L985,1)=1,1,0),"")</f>
        <v/>
      </c>
      <c r="T985" s="38" t="str">
        <f aca="false">IF(N985="","",N985+ROW()/10000000)</f>
        <v/>
      </c>
      <c r="U985" s="36" t="n">
        <f aca="false">IF(G985=1,IF(B985="",1,0),"")</f>
        <v>0</v>
      </c>
    </row>
    <row r="986" customFormat="false" ht="15" hidden="false" customHeight="false" outlineLevel="0" collapsed="false">
      <c r="A986" s="35" t="n">
        <v>46087.7448958333</v>
      </c>
      <c r="B986" s="35" t="n">
        <v>46087.7449421296</v>
      </c>
      <c r="C986" s="36" t="s">
        <v>140</v>
      </c>
      <c r="D986" s="36" t="s">
        <v>141</v>
      </c>
      <c r="E986" s="36" t="s">
        <v>128</v>
      </c>
      <c r="F986" s="36" t="s">
        <v>122</v>
      </c>
      <c r="G986" s="36" t="n">
        <f aca="false">IF(A986="","",IF(AND(A986&gt;=Debut,A986&lt;Fin),1,0))</f>
        <v>1</v>
      </c>
      <c r="H986" s="36" t="n">
        <f aca="false">IF(G986=1,INT(ROUND((A986-Debut)*86400,0)/600),"")</f>
        <v>683</v>
      </c>
      <c r="I986" s="36" t="n">
        <f aca="false">IF(G986=1,INT(ROUND((A986-Debut)*86400,0)/3600),"")</f>
        <v>113</v>
      </c>
      <c r="J986" s="36" t="n">
        <f aca="false">IF(OR(A986="",B986=""),"",ROUND((B986-A986)*86400,0))</f>
        <v>4</v>
      </c>
      <c r="K986" s="37" t="n">
        <f aca="false">IF(G986=1,IF(COUNTIFS($C:$C,C986,$G:$G,1,$A:$A,"&gt;="&amp;(A986-FenetreInterm/86400),$A:$A,"&lt;="&amp;A986)&gt;=NbInterm,1,0),"")</f>
        <v>1</v>
      </c>
      <c r="L986" s="37" t="n">
        <f aca="false">IF(G986=1,IF(B986="",0,IF(J986&lt;SeuilFugitive,1,0)),"")</f>
        <v>1</v>
      </c>
      <c r="M986" s="37" t="n">
        <f aca="false">IF(G986=1,IF(B986="",IF((Fin-A986)*24&gt;SeuilFigee,1,0),IF(J986&gt;SeuilFigee*3600,1,0)),"")</f>
        <v>0</v>
      </c>
      <c r="N986" s="0" t="str">
        <f aca="false">IF(G986=1,IF(COUNTIF(H$2:H986,H986)=1,COUNTIF($H:$H,H986),""),"")</f>
        <v/>
      </c>
      <c r="O986" s="0" t="str">
        <f aca="false">IF(G986=1,IF(COUNTIF(I$2:I986,I986)=1,COUNTIF($I:$I,I986),""),"")</f>
        <v/>
      </c>
      <c r="P986" s="38" t="str">
        <f aca="false">IF(G986=1,IF(COUNTIFS(C$2:C986,C986,G$2:G986,1)=1,COUNTIFS($C:$C,C986,$G:$G,1)+ROW()/10000000,""),"")</f>
        <v/>
      </c>
      <c r="Q986" s="36" t="n">
        <f aca="false">IF(K986=1,IF(COUNTIFS(C$2:C986,C986,K$2:K986,1)=1,1,0),"")</f>
        <v>0</v>
      </c>
      <c r="R986" s="0" t="str">
        <f aca="false">IF(M986=1,IF(COUNTIFS(C$2:C986,C986,M$2:M986,1)=1,1,0),"")</f>
        <v/>
      </c>
      <c r="S986" s="36" t="n">
        <f aca="false">IF(L986=1,IF(COUNTIFS(C$2:C986,C986,L$2:L986,1)=1,1,0),"")</f>
        <v>0</v>
      </c>
      <c r="T986" s="38" t="str">
        <f aca="false">IF(N986="","",N986+ROW()/10000000)</f>
        <v/>
      </c>
      <c r="U986" s="36" t="n">
        <f aca="false">IF(G986=1,IF(B986="",1,0),"")</f>
        <v>0</v>
      </c>
    </row>
    <row r="987" customFormat="false" ht="15" hidden="false" customHeight="false" outlineLevel="0" collapsed="false">
      <c r="A987" s="35" t="n">
        <v>46087.7450115741</v>
      </c>
      <c r="B987" s="35" t="n">
        <v>46087.7451273148</v>
      </c>
      <c r="C987" s="36" t="s">
        <v>140</v>
      </c>
      <c r="D987" s="36" t="s">
        <v>141</v>
      </c>
      <c r="E987" s="36" t="s">
        <v>128</v>
      </c>
      <c r="F987" s="36" t="s">
        <v>122</v>
      </c>
      <c r="G987" s="36" t="n">
        <f aca="false">IF(A987="","",IF(AND(A987&gt;=Debut,A987&lt;Fin),1,0))</f>
        <v>1</v>
      </c>
      <c r="H987" s="36" t="n">
        <f aca="false">IF(G987=1,INT(ROUND((A987-Debut)*86400,0)/600),"")</f>
        <v>683</v>
      </c>
      <c r="I987" s="36" t="n">
        <f aca="false">IF(G987=1,INT(ROUND((A987-Debut)*86400,0)/3600),"")</f>
        <v>113</v>
      </c>
      <c r="J987" s="36" t="n">
        <f aca="false">IF(OR(A987="",B987=""),"",ROUND((B987-A987)*86400,0))</f>
        <v>10</v>
      </c>
      <c r="K987" s="37" t="n">
        <f aca="false">IF(G987=1,IF(COUNTIFS($C:$C,C987,$G:$G,1,$A:$A,"&gt;="&amp;(A987-FenetreInterm/86400),$A:$A,"&lt;="&amp;A987)&gt;=NbInterm,1,0),"")</f>
        <v>1</v>
      </c>
      <c r="L987" s="37" t="n">
        <f aca="false">IF(G987=1,IF(B987="",0,IF(J987&lt;SeuilFugitive,1,0)),"")</f>
        <v>0</v>
      </c>
      <c r="M987" s="37" t="n">
        <f aca="false">IF(G987=1,IF(B987="",IF((Fin-A987)*24&gt;SeuilFigee,1,0),IF(J987&gt;SeuilFigee*3600,1,0)),"")</f>
        <v>0</v>
      </c>
      <c r="N987" s="0" t="str">
        <f aca="false">IF(G987=1,IF(COUNTIF(H$2:H987,H987)=1,COUNTIF($H:$H,H987),""),"")</f>
        <v/>
      </c>
      <c r="O987" s="0" t="str">
        <f aca="false">IF(G987=1,IF(COUNTIF(I$2:I987,I987)=1,COUNTIF($I:$I,I987),""),"")</f>
        <v/>
      </c>
      <c r="P987" s="38" t="str">
        <f aca="false">IF(G987=1,IF(COUNTIFS(C$2:C987,C987,G$2:G987,1)=1,COUNTIFS($C:$C,C987,$G:$G,1)+ROW()/10000000,""),"")</f>
        <v/>
      </c>
      <c r="Q987" s="36" t="n">
        <f aca="false">IF(K987=1,IF(COUNTIFS(C$2:C987,C987,K$2:K987,1)=1,1,0),"")</f>
        <v>0</v>
      </c>
      <c r="R987" s="0" t="str">
        <f aca="false">IF(M987=1,IF(COUNTIFS(C$2:C987,C987,M$2:M987,1)=1,1,0),"")</f>
        <v/>
      </c>
      <c r="S987" s="0" t="str">
        <f aca="false">IF(L987=1,IF(COUNTIFS(C$2:C987,C987,L$2:L987,1)=1,1,0),"")</f>
        <v/>
      </c>
      <c r="T987" s="38" t="str">
        <f aca="false">IF(N987="","",N987+ROW()/10000000)</f>
        <v/>
      </c>
      <c r="U987" s="36" t="n">
        <f aca="false">IF(G987=1,IF(B987="",1,0),"")</f>
        <v>0</v>
      </c>
    </row>
    <row r="988" customFormat="false" ht="15" hidden="false" customHeight="false" outlineLevel="0" collapsed="false">
      <c r="A988" s="35" t="n">
        <v>46087.7645717593</v>
      </c>
      <c r="B988" s="35" t="n">
        <v>46087.7689583333</v>
      </c>
      <c r="C988" s="36" t="s">
        <v>138</v>
      </c>
      <c r="D988" s="36" t="s">
        <v>139</v>
      </c>
      <c r="E988" s="36" t="s">
        <v>128</v>
      </c>
      <c r="F988" s="36" t="s">
        <v>118</v>
      </c>
      <c r="G988" s="36" t="n">
        <f aca="false">IF(A988="","",IF(AND(A988&gt;=Debut,A988&lt;Fin),1,0))</f>
        <v>1</v>
      </c>
      <c r="H988" s="36" t="n">
        <f aca="false">IF(G988=1,INT(ROUND((A988-Debut)*86400,0)/600),"")</f>
        <v>686</v>
      </c>
      <c r="I988" s="36" t="n">
        <f aca="false">IF(G988=1,INT(ROUND((A988-Debut)*86400,0)/3600),"")</f>
        <v>114</v>
      </c>
      <c r="J988" s="36" t="n">
        <f aca="false">IF(OR(A988="",B988=""),"",ROUND((B988-A988)*86400,0))</f>
        <v>379</v>
      </c>
      <c r="K988" s="37" t="n">
        <f aca="false">IF(G988=1,IF(COUNTIFS($C:$C,C988,$G:$G,1,$A:$A,"&gt;="&amp;(A988-FenetreInterm/86400),$A:$A,"&lt;="&amp;A988)&gt;=NbInterm,1,0),"")</f>
        <v>0</v>
      </c>
      <c r="L988" s="37" t="n">
        <f aca="false">IF(G988=1,IF(B988="",0,IF(J988&lt;SeuilFugitive,1,0)),"")</f>
        <v>0</v>
      </c>
      <c r="M988" s="37" t="n">
        <f aca="false">IF(G988=1,IF(B988="",IF((Fin-A988)*24&gt;SeuilFigee,1,0),IF(J988&gt;SeuilFigee*3600,1,0)),"")</f>
        <v>0</v>
      </c>
      <c r="N988" s="36" t="n">
        <f aca="false">IF(G988=1,IF(COUNTIF(H$2:H988,H988)=1,COUNTIF($H:$H,H988),""),"")</f>
        <v>1</v>
      </c>
      <c r="O988" s="36" t="n">
        <f aca="false">IF(G988=1,IF(COUNTIF(I$2:I988,I988)=1,COUNTIF($I:$I,I988),""),"")</f>
        <v>7</v>
      </c>
      <c r="P988" s="38" t="str">
        <f aca="false">IF(G988=1,IF(COUNTIFS(C$2:C988,C988,G$2:G988,1)=1,COUNTIFS($C:$C,C988,$G:$G,1)+ROW()/10000000,""),"")</f>
        <v/>
      </c>
      <c r="Q988" s="0" t="str">
        <f aca="false">IF(K988=1,IF(COUNTIFS(C$2:C988,C988,K$2:K988,1)=1,1,0),"")</f>
        <v/>
      </c>
      <c r="R988" s="0" t="str">
        <f aca="false">IF(M988=1,IF(COUNTIFS(C$2:C988,C988,M$2:M988,1)=1,1,0),"")</f>
        <v/>
      </c>
      <c r="S988" s="0" t="str">
        <f aca="false">IF(L988=1,IF(COUNTIFS(C$2:C988,C988,L$2:L988,1)=1,1,0),"")</f>
        <v/>
      </c>
      <c r="T988" s="38" t="n">
        <f aca="false">IF(N988="","",N988+ROW()/10000000)</f>
        <v>1.0000988</v>
      </c>
      <c r="U988" s="36" t="n">
        <f aca="false">IF(G988=1,IF(B988="",1,0),"")</f>
        <v>0</v>
      </c>
    </row>
    <row r="989" customFormat="false" ht="15" hidden="false" customHeight="false" outlineLevel="0" collapsed="false">
      <c r="A989" s="35" t="n">
        <v>46087.7710416667</v>
      </c>
      <c r="B989" s="35" t="n">
        <v>46087.7735069445</v>
      </c>
      <c r="C989" s="36" t="s">
        <v>138</v>
      </c>
      <c r="D989" s="36" t="s">
        <v>139</v>
      </c>
      <c r="E989" s="36" t="s">
        <v>128</v>
      </c>
      <c r="F989" s="36" t="s">
        <v>118</v>
      </c>
      <c r="G989" s="36" t="n">
        <f aca="false">IF(A989="","",IF(AND(A989&gt;=Debut,A989&lt;Fin),1,0))</f>
        <v>1</v>
      </c>
      <c r="H989" s="36" t="n">
        <f aca="false">IF(G989=1,INT(ROUND((A989-Debut)*86400,0)/600),"")</f>
        <v>687</v>
      </c>
      <c r="I989" s="36" t="n">
        <f aca="false">IF(G989=1,INT(ROUND((A989-Debut)*86400,0)/3600),"")</f>
        <v>114</v>
      </c>
      <c r="J989" s="36" t="n">
        <f aca="false">IF(OR(A989="",B989=""),"",ROUND((B989-A989)*86400,0))</f>
        <v>213</v>
      </c>
      <c r="K989" s="37" t="n">
        <f aca="false">IF(G989=1,IF(COUNTIFS($C:$C,C989,$G:$G,1,$A:$A,"&gt;="&amp;(A989-FenetreInterm/86400),$A:$A,"&lt;="&amp;A989)&gt;=NbInterm,1,0),"")</f>
        <v>0</v>
      </c>
      <c r="L989" s="37" t="n">
        <f aca="false">IF(G989=1,IF(B989="",0,IF(J989&lt;SeuilFugitive,1,0)),"")</f>
        <v>0</v>
      </c>
      <c r="M989" s="37" t="n">
        <f aca="false">IF(G989=1,IF(B989="",IF((Fin-A989)*24&gt;SeuilFigee,1,0),IF(J989&gt;SeuilFigee*3600,1,0)),"")</f>
        <v>0</v>
      </c>
      <c r="N989" s="36" t="n">
        <f aca="false">IF(G989=1,IF(COUNTIF(H$2:H989,H989)=1,COUNTIF($H:$H,H989),""),"")</f>
        <v>2</v>
      </c>
      <c r="O989" s="0" t="str">
        <f aca="false">IF(G989=1,IF(COUNTIF(I$2:I989,I989)=1,COUNTIF($I:$I,I989),""),"")</f>
        <v/>
      </c>
      <c r="P989" s="38" t="str">
        <f aca="false">IF(G989=1,IF(COUNTIFS(C$2:C989,C989,G$2:G989,1)=1,COUNTIFS($C:$C,C989,$G:$G,1)+ROW()/10000000,""),"")</f>
        <v/>
      </c>
      <c r="Q989" s="0" t="str">
        <f aca="false">IF(K989=1,IF(COUNTIFS(C$2:C989,C989,K$2:K989,1)=1,1,0),"")</f>
        <v/>
      </c>
      <c r="R989" s="0" t="str">
        <f aca="false">IF(M989=1,IF(COUNTIFS(C$2:C989,C989,M$2:M989,1)=1,1,0),"")</f>
        <v/>
      </c>
      <c r="S989" s="0" t="str">
        <f aca="false">IF(L989=1,IF(COUNTIFS(C$2:C989,C989,L$2:L989,1)=1,1,0),"")</f>
        <v/>
      </c>
      <c r="T989" s="38" t="n">
        <f aca="false">IF(N989="","",N989+ROW()/10000000)</f>
        <v>2.0000989</v>
      </c>
      <c r="U989" s="36" t="n">
        <f aca="false">IF(G989=1,IF(B989="",1,0),"")</f>
        <v>0</v>
      </c>
    </row>
    <row r="990" customFormat="false" ht="15" hidden="false" customHeight="false" outlineLevel="0" collapsed="false">
      <c r="A990" s="35" t="n">
        <v>46087.772025463</v>
      </c>
      <c r="B990" s="35" t="n">
        <v>46087.7816435185</v>
      </c>
      <c r="C990" s="36" t="s">
        <v>142</v>
      </c>
      <c r="D990" s="36" t="s">
        <v>143</v>
      </c>
      <c r="E990" s="36" t="s">
        <v>121</v>
      </c>
      <c r="F990" s="36" t="s">
        <v>144</v>
      </c>
      <c r="G990" s="36" t="n">
        <f aca="false">IF(A990="","",IF(AND(A990&gt;=Debut,A990&lt;Fin),1,0))</f>
        <v>1</v>
      </c>
      <c r="H990" s="36" t="n">
        <f aca="false">IF(G990=1,INT(ROUND((A990-Debut)*86400,0)/600),"")</f>
        <v>687</v>
      </c>
      <c r="I990" s="36" t="n">
        <f aca="false">IF(G990=1,INT(ROUND((A990-Debut)*86400,0)/3600),"")</f>
        <v>114</v>
      </c>
      <c r="J990" s="36" t="n">
        <f aca="false">IF(OR(A990="",B990=""),"",ROUND((B990-A990)*86400,0))</f>
        <v>831</v>
      </c>
      <c r="K990" s="37" t="n">
        <f aca="false">IF(G990=1,IF(COUNTIFS($C:$C,C990,$G:$G,1,$A:$A,"&gt;="&amp;(A990-FenetreInterm/86400),$A:$A,"&lt;="&amp;A990)&gt;=NbInterm,1,0),"")</f>
        <v>0</v>
      </c>
      <c r="L990" s="37" t="n">
        <f aca="false">IF(G990=1,IF(B990="",0,IF(J990&lt;SeuilFugitive,1,0)),"")</f>
        <v>0</v>
      </c>
      <c r="M990" s="37" t="n">
        <f aca="false">IF(G990=1,IF(B990="",IF((Fin-A990)*24&gt;SeuilFigee,1,0),IF(J990&gt;SeuilFigee*3600,1,0)),"")</f>
        <v>0</v>
      </c>
      <c r="N990" s="0" t="str">
        <f aca="false">IF(G990=1,IF(COUNTIF(H$2:H990,H990)=1,COUNTIF($H:$H,H990),""),"")</f>
        <v/>
      </c>
      <c r="O990" s="0" t="str">
        <f aca="false">IF(G990=1,IF(COUNTIF(I$2:I990,I990)=1,COUNTIF($I:$I,I990),""),"")</f>
        <v/>
      </c>
      <c r="P990" s="38" t="str">
        <f aca="false">IF(G990=1,IF(COUNTIFS(C$2:C990,C990,G$2:G990,1)=1,COUNTIFS($C:$C,C990,$G:$G,1)+ROW()/10000000,""),"")</f>
        <v/>
      </c>
      <c r="Q990" s="0" t="str">
        <f aca="false">IF(K990=1,IF(COUNTIFS(C$2:C990,C990,K$2:K990,1)=1,1,0),"")</f>
        <v/>
      </c>
      <c r="R990" s="0" t="str">
        <f aca="false">IF(M990=1,IF(COUNTIFS(C$2:C990,C990,M$2:M990,1)=1,1,0),"")</f>
        <v/>
      </c>
      <c r="S990" s="0" t="str">
        <f aca="false">IF(L990=1,IF(COUNTIFS(C$2:C990,C990,L$2:L990,1)=1,1,0),"")</f>
        <v/>
      </c>
      <c r="T990" s="38" t="str">
        <f aca="false">IF(N990="","",N990+ROW()/10000000)</f>
        <v/>
      </c>
      <c r="U990" s="36" t="n">
        <f aca="false">IF(G990=1,IF(B990="",1,0),"")</f>
        <v>0</v>
      </c>
    </row>
    <row r="991" customFormat="false" ht="15" hidden="false" customHeight="false" outlineLevel="0" collapsed="false">
      <c r="A991" s="35" t="n">
        <v>46087.7781944444</v>
      </c>
      <c r="B991" s="35" t="n">
        <v>46087.7800810185</v>
      </c>
      <c r="C991" s="36" t="s">
        <v>151</v>
      </c>
      <c r="D991" s="36" t="s">
        <v>152</v>
      </c>
      <c r="E991" s="36" t="s">
        <v>128</v>
      </c>
      <c r="F991" s="36" t="s">
        <v>144</v>
      </c>
      <c r="G991" s="36" t="n">
        <f aca="false">IF(A991="","",IF(AND(A991&gt;=Debut,A991&lt;Fin),1,0))</f>
        <v>1</v>
      </c>
      <c r="H991" s="36" t="n">
        <f aca="false">IF(G991=1,INT(ROUND((A991-Debut)*86400,0)/600),"")</f>
        <v>688</v>
      </c>
      <c r="I991" s="36" t="n">
        <f aca="false">IF(G991=1,INT(ROUND((A991-Debut)*86400,0)/3600),"")</f>
        <v>114</v>
      </c>
      <c r="J991" s="36" t="n">
        <f aca="false">IF(OR(A991="",B991=""),"",ROUND((B991-A991)*86400,0))</f>
        <v>163</v>
      </c>
      <c r="K991" s="37" t="n">
        <f aca="false">IF(G991=1,IF(COUNTIFS($C:$C,C991,$G:$G,1,$A:$A,"&gt;="&amp;(A991-FenetreInterm/86400),$A:$A,"&lt;="&amp;A991)&gt;=NbInterm,1,0),"")</f>
        <v>0</v>
      </c>
      <c r="L991" s="37" t="n">
        <f aca="false">IF(G991=1,IF(B991="",0,IF(J991&lt;SeuilFugitive,1,0)),"")</f>
        <v>0</v>
      </c>
      <c r="M991" s="37" t="n">
        <f aca="false">IF(G991=1,IF(B991="",IF((Fin-A991)*24&gt;SeuilFigee,1,0),IF(J991&gt;SeuilFigee*3600,1,0)),"")</f>
        <v>0</v>
      </c>
      <c r="N991" s="36" t="n">
        <f aca="false">IF(G991=1,IF(COUNTIF(H$2:H991,H991)=1,COUNTIF($H:$H,H991),""),"")</f>
        <v>3</v>
      </c>
      <c r="O991" s="0" t="str">
        <f aca="false">IF(G991=1,IF(COUNTIF(I$2:I991,I991)=1,COUNTIF($I:$I,I991),""),"")</f>
        <v/>
      </c>
      <c r="P991" s="38" t="str">
        <f aca="false">IF(G991=1,IF(COUNTIFS(C$2:C991,C991,G$2:G991,1)=1,COUNTIFS($C:$C,C991,$G:$G,1)+ROW()/10000000,""),"")</f>
        <v/>
      </c>
      <c r="Q991" s="0" t="str">
        <f aca="false">IF(K991=1,IF(COUNTIFS(C$2:C991,C991,K$2:K991,1)=1,1,0),"")</f>
        <v/>
      </c>
      <c r="R991" s="0" t="str">
        <f aca="false">IF(M991=1,IF(COUNTIFS(C$2:C991,C991,M$2:M991,1)=1,1,0),"")</f>
        <v/>
      </c>
      <c r="S991" s="0" t="str">
        <f aca="false">IF(L991=1,IF(COUNTIFS(C$2:C991,C991,L$2:L991,1)=1,1,0),"")</f>
        <v/>
      </c>
      <c r="T991" s="38" t="n">
        <f aca="false">IF(N991="","",N991+ROW()/10000000)</f>
        <v>3.0000991</v>
      </c>
      <c r="U991" s="36" t="n">
        <f aca="false">IF(G991=1,IF(B991="",1,0),"")</f>
        <v>0</v>
      </c>
    </row>
    <row r="992" customFormat="false" ht="15" hidden="false" customHeight="false" outlineLevel="0" collapsed="false">
      <c r="A992" s="35" t="n">
        <v>46087.7794907407</v>
      </c>
      <c r="B992" s="35" t="n">
        <v>46087.7887268519</v>
      </c>
      <c r="C992" s="36" t="s">
        <v>145</v>
      </c>
      <c r="D992" s="36" t="s">
        <v>146</v>
      </c>
      <c r="E992" s="36" t="s">
        <v>121</v>
      </c>
      <c r="F992" s="36" t="s">
        <v>144</v>
      </c>
      <c r="G992" s="36" t="n">
        <f aca="false">IF(A992="","",IF(AND(A992&gt;=Debut,A992&lt;Fin),1,0))</f>
        <v>1</v>
      </c>
      <c r="H992" s="36" t="n">
        <f aca="false">IF(G992=1,INT(ROUND((A992-Debut)*86400,0)/600),"")</f>
        <v>688</v>
      </c>
      <c r="I992" s="36" t="n">
        <f aca="false">IF(G992=1,INT(ROUND((A992-Debut)*86400,0)/3600),"")</f>
        <v>114</v>
      </c>
      <c r="J992" s="36" t="n">
        <f aca="false">IF(OR(A992="",B992=""),"",ROUND((B992-A992)*86400,0))</f>
        <v>798</v>
      </c>
      <c r="K992" s="37" t="n">
        <f aca="false">IF(G992=1,IF(COUNTIFS($C:$C,C992,$G:$G,1,$A:$A,"&gt;="&amp;(A992-FenetreInterm/86400),$A:$A,"&lt;="&amp;A992)&gt;=NbInterm,1,0),"")</f>
        <v>0</v>
      </c>
      <c r="L992" s="37" t="n">
        <f aca="false">IF(G992=1,IF(B992="",0,IF(J992&lt;SeuilFugitive,1,0)),"")</f>
        <v>0</v>
      </c>
      <c r="M992" s="37" t="n">
        <f aca="false">IF(G992=1,IF(B992="",IF((Fin-A992)*24&gt;SeuilFigee,1,0),IF(J992&gt;SeuilFigee*3600,1,0)),"")</f>
        <v>0</v>
      </c>
      <c r="N992" s="0" t="str">
        <f aca="false">IF(G992=1,IF(COUNTIF(H$2:H992,H992)=1,COUNTIF($H:$H,H992),""),"")</f>
        <v/>
      </c>
      <c r="O992" s="0" t="str">
        <f aca="false">IF(G992=1,IF(COUNTIF(I$2:I992,I992)=1,COUNTIF($I:$I,I992),""),"")</f>
        <v/>
      </c>
      <c r="P992" s="38" t="str">
        <f aca="false">IF(G992=1,IF(COUNTIFS(C$2:C992,C992,G$2:G992,1)=1,COUNTIFS($C:$C,C992,$G:$G,1)+ROW()/10000000,""),"")</f>
        <v/>
      </c>
      <c r="Q992" s="0" t="str">
        <f aca="false">IF(K992=1,IF(COUNTIFS(C$2:C992,C992,K$2:K992,1)=1,1,0),"")</f>
        <v/>
      </c>
      <c r="R992" s="0" t="str">
        <f aca="false">IF(M992=1,IF(COUNTIFS(C$2:C992,C992,M$2:M992,1)=1,1,0),"")</f>
        <v/>
      </c>
      <c r="S992" s="0" t="str">
        <f aca="false">IF(L992=1,IF(COUNTIFS(C$2:C992,C992,L$2:L992,1)=1,1,0),"")</f>
        <v/>
      </c>
      <c r="T992" s="38" t="str">
        <f aca="false">IF(N992="","",N992+ROW()/10000000)</f>
        <v/>
      </c>
      <c r="U992" s="36" t="n">
        <f aca="false">IF(G992=1,IF(B992="",1,0),"")</f>
        <v>0</v>
      </c>
    </row>
    <row r="993" customFormat="false" ht="15" hidden="false" customHeight="false" outlineLevel="0" collapsed="false">
      <c r="A993" s="35" t="n">
        <v>46087.7840856482</v>
      </c>
      <c r="B993" s="35" t="n">
        <v>46087.8005324074</v>
      </c>
      <c r="C993" s="36" t="s">
        <v>160</v>
      </c>
      <c r="D993" s="36" t="s">
        <v>161</v>
      </c>
      <c r="E993" s="36" t="s">
        <v>121</v>
      </c>
      <c r="F993" s="36" t="s">
        <v>144</v>
      </c>
      <c r="G993" s="36" t="n">
        <f aca="false">IF(A993="","",IF(AND(A993&gt;=Debut,A993&lt;Fin),1,0))</f>
        <v>1</v>
      </c>
      <c r="H993" s="36" t="n">
        <f aca="false">IF(G993=1,INT(ROUND((A993-Debut)*86400,0)/600),"")</f>
        <v>688</v>
      </c>
      <c r="I993" s="36" t="n">
        <f aca="false">IF(G993=1,INT(ROUND((A993-Debut)*86400,0)/3600),"")</f>
        <v>114</v>
      </c>
      <c r="J993" s="36" t="n">
        <f aca="false">IF(OR(A993="",B993=""),"",ROUND((B993-A993)*86400,0))</f>
        <v>1421</v>
      </c>
      <c r="K993" s="37" t="n">
        <f aca="false">IF(G993=1,IF(COUNTIFS($C:$C,C993,$G:$G,1,$A:$A,"&gt;="&amp;(A993-FenetreInterm/86400),$A:$A,"&lt;="&amp;A993)&gt;=NbInterm,1,0),"")</f>
        <v>0</v>
      </c>
      <c r="L993" s="37" t="n">
        <f aca="false">IF(G993=1,IF(B993="",0,IF(J993&lt;SeuilFugitive,1,0)),"")</f>
        <v>0</v>
      </c>
      <c r="M993" s="37" t="n">
        <f aca="false">IF(G993=1,IF(B993="",IF((Fin-A993)*24&gt;SeuilFigee,1,0),IF(J993&gt;SeuilFigee*3600,1,0)),"")</f>
        <v>0</v>
      </c>
      <c r="N993" s="0" t="str">
        <f aca="false">IF(G993=1,IF(COUNTIF(H$2:H993,H993)=1,COUNTIF($H:$H,H993),""),"")</f>
        <v/>
      </c>
      <c r="O993" s="0" t="str">
        <f aca="false">IF(G993=1,IF(COUNTIF(I$2:I993,I993)=1,COUNTIF($I:$I,I993),""),"")</f>
        <v/>
      </c>
      <c r="P993" s="38" t="str">
        <f aca="false">IF(G993=1,IF(COUNTIFS(C$2:C993,C993,G$2:G993,1)=1,COUNTIFS($C:$C,C993,$G:$G,1)+ROW()/10000000,""),"")</f>
        <v/>
      </c>
      <c r="Q993" s="0" t="str">
        <f aca="false">IF(K993=1,IF(COUNTIFS(C$2:C993,C993,K$2:K993,1)=1,1,0),"")</f>
        <v/>
      </c>
      <c r="R993" s="0" t="str">
        <f aca="false">IF(M993=1,IF(COUNTIFS(C$2:C993,C993,M$2:M993,1)=1,1,0),"")</f>
        <v/>
      </c>
      <c r="S993" s="0" t="str">
        <f aca="false">IF(L993=1,IF(COUNTIFS(C$2:C993,C993,L$2:L993,1)=1,1,0),"")</f>
        <v/>
      </c>
      <c r="T993" s="38" t="str">
        <f aca="false">IF(N993="","",N993+ROW()/10000000)</f>
        <v/>
      </c>
      <c r="U993" s="36" t="n">
        <f aca="false">IF(G993=1,IF(B993="",1,0),"")</f>
        <v>0</v>
      </c>
    </row>
    <row r="994" customFormat="false" ht="15" hidden="false" customHeight="false" outlineLevel="0" collapsed="false">
      <c r="A994" s="35" t="n">
        <v>46087.7881828704</v>
      </c>
      <c r="B994" s="35" t="n">
        <v>46087.7890393519</v>
      </c>
      <c r="C994" s="36" t="s">
        <v>142</v>
      </c>
      <c r="D994" s="36" t="s">
        <v>143</v>
      </c>
      <c r="E994" s="36" t="s">
        <v>121</v>
      </c>
      <c r="F994" s="36" t="s">
        <v>144</v>
      </c>
      <c r="G994" s="36" t="n">
        <f aca="false">IF(A994="","",IF(AND(A994&gt;=Debut,A994&lt;Fin),1,0))</f>
        <v>1</v>
      </c>
      <c r="H994" s="36" t="n">
        <f aca="false">IF(G994=1,INT(ROUND((A994-Debut)*86400,0)/600),"")</f>
        <v>689</v>
      </c>
      <c r="I994" s="36" t="n">
        <f aca="false">IF(G994=1,INT(ROUND((A994-Debut)*86400,0)/3600),"")</f>
        <v>114</v>
      </c>
      <c r="J994" s="36" t="n">
        <f aca="false">IF(OR(A994="",B994=""),"",ROUND((B994-A994)*86400,0))</f>
        <v>74</v>
      </c>
      <c r="K994" s="37" t="n">
        <f aca="false">IF(G994=1,IF(COUNTIFS($C:$C,C994,$G:$G,1,$A:$A,"&gt;="&amp;(A994-FenetreInterm/86400),$A:$A,"&lt;="&amp;A994)&gt;=NbInterm,1,0),"")</f>
        <v>0</v>
      </c>
      <c r="L994" s="37" t="n">
        <f aca="false">IF(G994=1,IF(B994="",0,IF(J994&lt;SeuilFugitive,1,0)),"")</f>
        <v>0</v>
      </c>
      <c r="M994" s="37" t="n">
        <f aca="false">IF(G994=1,IF(B994="",IF((Fin-A994)*24&gt;SeuilFigee,1,0),IF(J994&gt;SeuilFigee*3600,1,0)),"")</f>
        <v>0</v>
      </c>
      <c r="N994" s="36" t="n">
        <f aca="false">IF(G994=1,IF(COUNTIF(H$2:H994,H994)=1,COUNTIF($H:$H,H994),""),"")</f>
        <v>1</v>
      </c>
      <c r="O994" s="0" t="str">
        <f aca="false">IF(G994=1,IF(COUNTIF(I$2:I994,I994)=1,COUNTIF($I:$I,I994),""),"")</f>
        <v/>
      </c>
      <c r="P994" s="38" t="str">
        <f aca="false">IF(G994=1,IF(COUNTIFS(C$2:C994,C994,G$2:G994,1)=1,COUNTIFS($C:$C,C994,$G:$G,1)+ROW()/10000000,""),"")</f>
        <v/>
      </c>
      <c r="Q994" s="0" t="str">
        <f aca="false">IF(K994=1,IF(COUNTIFS(C$2:C994,C994,K$2:K994,1)=1,1,0),"")</f>
        <v/>
      </c>
      <c r="R994" s="0" t="str">
        <f aca="false">IF(M994=1,IF(COUNTIFS(C$2:C994,C994,M$2:M994,1)=1,1,0),"")</f>
        <v/>
      </c>
      <c r="S994" s="0" t="str">
        <f aca="false">IF(L994=1,IF(COUNTIFS(C$2:C994,C994,L$2:L994,1)=1,1,0),"")</f>
        <v/>
      </c>
      <c r="T994" s="38" t="n">
        <f aca="false">IF(N994="","",N994+ROW()/10000000)</f>
        <v>1.0000994</v>
      </c>
      <c r="U994" s="36" t="n">
        <f aca="false">IF(G994=1,IF(B994="",1,0),"")</f>
        <v>0</v>
      </c>
    </row>
    <row r="995" customFormat="false" ht="15" hidden="false" customHeight="false" outlineLevel="0" collapsed="false">
      <c r="A995" s="35" t="n">
        <v>46087.7942361111</v>
      </c>
      <c r="B995" s="35" t="n">
        <v>46087.7973611111</v>
      </c>
      <c r="C995" s="36" t="s">
        <v>145</v>
      </c>
      <c r="D995" s="36" t="s">
        <v>146</v>
      </c>
      <c r="E995" s="36" t="s">
        <v>121</v>
      </c>
      <c r="F995" s="36" t="s">
        <v>144</v>
      </c>
      <c r="G995" s="36" t="n">
        <f aca="false">IF(A995="","",IF(AND(A995&gt;=Debut,A995&lt;Fin),1,0))</f>
        <v>1</v>
      </c>
      <c r="H995" s="36" t="n">
        <f aca="false">IF(G995=1,INT(ROUND((A995-Debut)*86400,0)/600),"")</f>
        <v>690</v>
      </c>
      <c r="I995" s="36" t="n">
        <f aca="false">IF(G995=1,INT(ROUND((A995-Debut)*86400,0)/3600),"")</f>
        <v>115</v>
      </c>
      <c r="J995" s="36" t="n">
        <f aca="false">IF(OR(A995="",B995=""),"",ROUND((B995-A995)*86400,0))</f>
        <v>270</v>
      </c>
      <c r="K995" s="37" t="n">
        <f aca="false">IF(G995=1,IF(COUNTIFS($C:$C,C995,$G:$G,1,$A:$A,"&gt;="&amp;(A995-FenetreInterm/86400),$A:$A,"&lt;="&amp;A995)&gt;=NbInterm,1,0),"")</f>
        <v>0</v>
      </c>
      <c r="L995" s="37" t="n">
        <f aca="false">IF(G995=1,IF(B995="",0,IF(J995&lt;SeuilFugitive,1,0)),"")</f>
        <v>0</v>
      </c>
      <c r="M995" s="37" t="n">
        <f aca="false">IF(G995=1,IF(B995="",IF((Fin-A995)*24&gt;SeuilFigee,1,0),IF(J995&gt;SeuilFigee*3600,1,0)),"")</f>
        <v>0</v>
      </c>
      <c r="N995" s="36" t="n">
        <f aca="false">IF(G995=1,IF(COUNTIF(H$2:H995,H995)=1,COUNTIF($H:$H,H995),""),"")</f>
        <v>1</v>
      </c>
      <c r="O995" s="36" t="n">
        <f aca="false">IF(G995=1,IF(COUNTIF(I$2:I995,I995)=1,COUNTIF($I:$I,I995),""),"")</f>
        <v>5</v>
      </c>
      <c r="P995" s="38" t="str">
        <f aca="false">IF(G995=1,IF(COUNTIFS(C$2:C995,C995,G$2:G995,1)=1,COUNTIFS($C:$C,C995,$G:$G,1)+ROW()/10000000,""),"")</f>
        <v/>
      </c>
      <c r="Q995" s="0" t="str">
        <f aca="false">IF(K995=1,IF(COUNTIFS(C$2:C995,C995,K$2:K995,1)=1,1,0),"")</f>
        <v/>
      </c>
      <c r="R995" s="0" t="str">
        <f aca="false">IF(M995=1,IF(COUNTIFS(C$2:C995,C995,M$2:M995,1)=1,1,0),"")</f>
        <v/>
      </c>
      <c r="S995" s="0" t="str">
        <f aca="false">IF(L995=1,IF(COUNTIFS(C$2:C995,C995,L$2:L995,1)=1,1,0),"")</f>
        <v/>
      </c>
      <c r="T995" s="38" t="n">
        <f aca="false">IF(N995="","",N995+ROW()/10000000)</f>
        <v>1.0000995</v>
      </c>
      <c r="U995" s="36" t="n">
        <f aca="false">IF(G995=1,IF(B995="",1,0),"")</f>
        <v>0</v>
      </c>
    </row>
    <row r="996" customFormat="false" ht="15" hidden="false" customHeight="false" outlineLevel="0" collapsed="false">
      <c r="A996" s="35" t="n">
        <v>46087.7995486111</v>
      </c>
      <c r="B996" s="35" t="n">
        <v>46087.8014351852</v>
      </c>
      <c r="C996" s="36" t="s">
        <v>142</v>
      </c>
      <c r="D996" s="36" t="s">
        <v>143</v>
      </c>
      <c r="E996" s="36" t="s">
        <v>121</v>
      </c>
      <c r="F996" s="36" t="s">
        <v>144</v>
      </c>
      <c r="G996" s="36" t="n">
        <f aca="false">IF(A996="","",IF(AND(A996&gt;=Debut,A996&lt;Fin),1,0))</f>
        <v>1</v>
      </c>
      <c r="H996" s="36" t="n">
        <f aca="false">IF(G996=1,INT(ROUND((A996-Debut)*86400,0)/600),"")</f>
        <v>691</v>
      </c>
      <c r="I996" s="36" t="n">
        <f aca="false">IF(G996=1,INT(ROUND((A996-Debut)*86400,0)/3600),"")</f>
        <v>115</v>
      </c>
      <c r="J996" s="36" t="n">
        <f aca="false">IF(OR(A996="",B996=""),"",ROUND((B996-A996)*86400,0))</f>
        <v>163</v>
      </c>
      <c r="K996" s="37" t="n">
        <f aca="false">IF(G996=1,IF(COUNTIFS($C:$C,C996,$G:$G,1,$A:$A,"&gt;="&amp;(A996-FenetreInterm/86400),$A:$A,"&lt;="&amp;A996)&gt;=NbInterm,1,0),"")</f>
        <v>0</v>
      </c>
      <c r="L996" s="37" t="n">
        <f aca="false">IF(G996=1,IF(B996="",0,IF(J996&lt;SeuilFugitive,1,0)),"")</f>
        <v>0</v>
      </c>
      <c r="M996" s="37" t="n">
        <f aca="false">IF(G996=1,IF(B996="",IF((Fin-A996)*24&gt;SeuilFigee,1,0),IF(J996&gt;SeuilFigee*3600,1,0)),"")</f>
        <v>0</v>
      </c>
      <c r="N996" s="36" t="n">
        <f aca="false">IF(G996=1,IF(COUNTIF(H$2:H996,H996)=1,COUNTIF($H:$H,H996),""),"")</f>
        <v>1</v>
      </c>
      <c r="O996" s="0" t="str">
        <f aca="false">IF(G996=1,IF(COUNTIF(I$2:I996,I996)=1,COUNTIF($I:$I,I996),""),"")</f>
        <v/>
      </c>
      <c r="P996" s="38" t="str">
        <f aca="false">IF(G996=1,IF(COUNTIFS(C$2:C996,C996,G$2:G996,1)=1,COUNTIFS($C:$C,C996,$G:$G,1)+ROW()/10000000,""),"")</f>
        <v/>
      </c>
      <c r="Q996" s="0" t="str">
        <f aca="false">IF(K996=1,IF(COUNTIFS(C$2:C996,C996,K$2:K996,1)=1,1,0),"")</f>
        <v/>
      </c>
      <c r="R996" s="0" t="str">
        <f aca="false">IF(M996=1,IF(COUNTIFS(C$2:C996,C996,M$2:M996,1)=1,1,0),"")</f>
        <v/>
      </c>
      <c r="S996" s="0" t="str">
        <f aca="false">IF(L996=1,IF(COUNTIFS(C$2:C996,C996,L$2:L996,1)=1,1,0),"")</f>
        <v/>
      </c>
      <c r="T996" s="38" t="n">
        <f aca="false">IF(N996="","",N996+ROW()/10000000)</f>
        <v>1.0000996</v>
      </c>
      <c r="U996" s="36" t="n">
        <f aca="false">IF(G996=1,IF(B996="",1,0),"")</f>
        <v>0</v>
      </c>
    </row>
    <row r="997" customFormat="false" ht="15" hidden="false" customHeight="false" outlineLevel="0" collapsed="false">
      <c r="A997" s="35" t="n">
        <v>46087.8160185185</v>
      </c>
      <c r="B997" s="35" t="n">
        <v>46087.8218518519</v>
      </c>
      <c r="C997" s="36" t="s">
        <v>151</v>
      </c>
      <c r="D997" s="36" t="s">
        <v>152</v>
      </c>
      <c r="E997" s="36" t="s">
        <v>128</v>
      </c>
      <c r="F997" s="36" t="s">
        <v>144</v>
      </c>
      <c r="G997" s="36" t="n">
        <f aca="false">IF(A997="","",IF(AND(A997&gt;=Debut,A997&lt;Fin),1,0))</f>
        <v>1</v>
      </c>
      <c r="H997" s="36" t="n">
        <f aca="false">IF(G997=1,INT(ROUND((A997-Debut)*86400,0)/600),"")</f>
        <v>693</v>
      </c>
      <c r="I997" s="36" t="n">
        <f aca="false">IF(G997=1,INT(ROUND((A997-Debut)*86400,0)/3600),"")</f>
        <v>115</v>
      </c>
      <c r="J997" s="36" t="n">
        <f aca="false">IF(OR(A997="",B997=""),"",ROUND((B997-A997)*86400,0))</f>
        <v>504</v>
      </c>
      <c r="K997" s="37" t="n">
        <f aca="false">IF(G997=1,IF(COUNTIFS($C:$C,C997,$G:$G,1,$A:$A,"&gt;="&amp;(A997-FenetreInterm/86400),$A:$A,"&lt;="&amp;A997)&gt;=NbInterm,1,0),"")</f>
        <v>0</v>
      </c>
      <c r="L997" s="37" t="n">
        <f aca="false">IF(G997=1,IF(B997="",0,IF(J997&lt;SeuilFugitive,1,0)),"")</f>
        <v>0</v>
      </c>
      <c r="M997" s="37" t="n">
        <f aca="false">IF(G997=1,IF(B997="",IF((Fin-A997)*24&gt;SeuilFigee,1,0),IF(J997&gt;SeuilFigee*3600,1,0)),"")</f>
        <v>0</v>
      </c>
      <c r="N997" s="36" t="n">
        <f aca="false">IF(G997=1,IF(COUNTIF(H$2:H997,H997)=1,COUNTIF($H:$H,H997),""),"")</f>
        <v>2</v>
      </c>
      <c r="O997" s="0" t="str">
        <f aca="false">IF(G997=1,IF(COUNTIF(I$2:I997,I997)=1,COUNTIF($I:$I,I997),""),"")</f>
        <v/>
      </c>
      <c r="P997" s="38" t="str">
        <f aca="false">IF(G997=1,IF(COUNTIFS(C$2:C997,C997,G$2:G997,1)=1,COUNTIFS($C:$C,C997,$G:$G,1)+ROW()/10000000,""),"")</f>
        <v/>
      </c>
      <c r="Q997" s="0" t="str">
        <f aca="false">IF(K997=1,IF(COUNTIFS(C$2:C997,C997,K$2:K997,1)=1,1,0),"")</f>
        <v/>
      </c>
      <c r="R997" s="0" t="str">
        <f aca="false">IF(M997=1,IF(COUNTIFS(C$2:C997,C997,M$2:M997,1)=1,1,0),"")</f>
        <v/>
      </c>
      <c r="S997" s="0" t="str">
        <f aca="false">IF(L997=1,IF(COUNTIFS(C$2:C997,C997,L$2:L997,1)=1,1,0),"")</f>
        <v/>
      </c>
      <c r="T997" s="38" t="n">
        <f aca="false">IF(N997="","",N997+ROW()/10000000)</f>
        <v>2.0000997</v>
      </c>
      <c r="U997" s="36" t="n">
        <f aca="false">IF(G997=1,IF(B997="",1,0),"")</f>
        <v>0</v>
      </c>
    </row>
    <row r="998" customFormat="false" ht="15" hidden="false" customHeight="false" outlineLevel="0" collapsed="false">
      <c r="A998" s="35" t="n">
        <v>46087.8169675926</v>
      </c>
      <c r="B998" s="35" t="n">
        <v>46087.8198032407</v>
      </c>
      <c r="C998" s="36" t="s">
        <v>142</v>
      </c>
      <c r="D998" s="36" t="s">
        <v>143</v>
      </c>
      <c r="E998" s="36" t="s">
        <v>121</v>
      </c>
      <c r="F998" s="36" t="s">
        <v>144</v>
      </c>
      <c r="G998" s="36" t="n">
        <f aca="false">IF(A998="","",IF(AND(A998&gt;=Debut,A998&lt;Fin),1,0))</f>
        <v>1</v>
      </c>
      <c r="H998" s="36" t="n">
        <f aca="false">IF(G998=1,INT(ROUND((A998-Debut)*86400,0)/600),"")</f>
        <v>693</v>
      </c>
      <c r="I998" s="36" t="n">
        <f aca="false">IF(G998=1,INT(ROUND((A998-Debut)*86400,0)/3600),"")</f>
        <v>115</v>
      </c>
      <c r="J998" s="36" t="n">
        <f aca="false">IF(OR(A998="",B998=""),"",ROUND((B998-A998)*86400,0))</f>
        <v>245</v>
      </c>
      <c r="K998" s="37" t="n">
        <f aca="false">IF(G998=1,IF(COUNTIFS($C:$C,C998,$G:$G,1,$A:$A,"&gt;="&amp;(A998-FenetreInterm/86400),$A:$A,"&lt;="&amp;A998)&gt;=NbInterm,1,0),"")</f>
        <v>0</v>
      </c>
      <c r="L998" s="37" t="n">
        <f aca="false">IF(G998=1,IF(B998="",0,IF(J998&lt;SeuilFugitive,1,0)),"")</f>
        <v>0</v>
      </c>
      <c r="M998" s="37" t="n">
        <f aca="false">IF(G998=1,IF(B998="",IF((Fin-A998)*24&gt;SeuilFigee,1,0),IF(J998&gt;SeuilFigee*3600,1,0)),"")</f>
        <v>0</v>
      </c>
      <c r="N998" s="0" t="str">
        <f aca="false">IF(G998=1,IF(COUNTIF(H$2:H998,H998)=1,COUNTIF($H:$H,H998),""),"")</f>
        <v/>
      </c>
      <c r="O998" s="0" t="str">
        <f aca="false">IF(G998=1,IF(COUNTIF(I$2:I998,I998)=1,COUNTIF($I:$I,I998),""),"")</f>
        <v/>
      </c>
      <c r="P998" s="38" t="str">
        <f aca="false">IF(G998=1,IF(COUNTIFS(C$2:C998,C998,G$2:G998,1)=1,COUNTIFS($C:$C,C998,$G:$G,1)+ROW()/10000000,""),"")</f>
        <v/>
      </c>
      <c r="Q998" s="0" t="str">
        <f aca="false">IF(K998=1,IF(COUNTIFS(C$2:C998,C998,K$2:K998,1)=1,1,0),"")</f>
        <v/>
      </c>
      <c r="R998" s="0" t="str">
        <f aca="false">IF(M998=1,IF(COUNTIFS(C$2:C998,C998,M$2:M998,1)=1,1,0),"")</f>
        <v/>
      </c>
      <c r="S998" s="0" t="str">
        <f aca="false">IF(L998=1,IF(COUNTIFS(C$2:C998,C998,L$2:L998,1)=1,1,0),"")</f>
        <v/>
      </c>
      <c r="T998" s="38" t="str">
        <f aca="false">IF(N998="","",N998+ROW()/10000000)</f>
        <v/>
      </c>
      <c r="U998" s="36" t="n">
        <f aca="false">IF(G998=1,IF(B998="",1,0),"")</f>
        <v>0</v>
      </c>
    </row>
    <row r="999" customFormat="false" ht="15" hidden="false" customHeight="false" outlineLevel="0" collapsed="false">
      <c r="A999" s="35" t="n">
        <v>46087.8245023148</v>
      </c>
      <c r="B999" s="35" t="n">
        <v>46087.8277662037</v>
      </c>
      <c r="C999" s="36" t="s">
        <v>142</v>
      </c>
      <c r="D999" s="36" t="s">
        <v>143</v>
      </c>
      <c r="E999" s="36" t="s">
        <v>121</v>
      </c>
      <c r="F999" s="36" t="s">
        <v>144</v>
      </c>
      <c r="G999" s="36" t="n">
        <f aca="false">IF(A999="","",IF(AND(A999&gt;=Debut,A999&lt;Fin),1,0))</f>
        <v>1</v>
      </c>
      <c r="H999" s="36" t="n">
        <f aca="false">IF(G999=1,INT(ROUND((A999-Debut)*86400,0)/600),"")</f>
        <v>694</v>
      </c>
      <c r="I999" s="36" t="n">
        <f aca="false">IF(G999=1,INT(ROUND((A999-Debut)*86400,0)/3600),"")</f>
        <v>115</v>
      </c>
      <c r="J999" s="36" t="n">
        <f aca="false">IF(OR(A999="",B999=""),"",ROUND((B999-A999)*86400,0))</f>
        <v>282</v>
      </c>
      <c r="K999" s="37" t="n">
        <f aca="false">IF(G999=1,IF(COUNTIFS($C:$C,C999,$G:$G,1,$A:$A,"&gt;="&amp;(A999-FenetreInterm/86400),$A:$A,"&lt;="&amp;A999)&gt;=NbInterm,1,0),"")</f>
        <v>0</v>
      </c>
      <c r="L999" s="37" t="n">
        <f aca="false">IF(G999=1,IF(B999="",0,IF(J999&lt;SeuilFugitive,1,0)),"")</f>
        <v>0</v>
      </c>
      <c r="M999" s="37" t="n">
        <f aca="false">IF(G999=1,IF(B999="",IF((Fin-A999)*24&gt;SeuilFigee,1,0),IF(J999&gt;SeuilFigee*3600,1,0)),"")</f>
        <v>0</v>
      </c>
      <c r="N999" s="36" t="n">
        <f aca="false">IF(G999=1,IF(COUNTIF(H$2:H999,H999)=1,COUNTIF($H:$H,H999),""),"")</f>
        <v>1</v>
      </c>
      <c r="O999" s="0" t="str">
        <f aca="false">IF(G999=1,IF(COUNTIF(I$2:I999,I999)=1,COUNTIF($I:$I,I999),""),"")</f>
        <v/>
      </c>
      <c r="P999" s="38" t="str">
        <f aca="false">IF(G999=1,IF(COUNTIFS(C$2:C999,C999,G$2:G999,1)=1,COUNTIFS($C:$C,C999,$G:$G,1)+ROW()/10000000,""),"")</f>
        <v/>
      </c>
      <c r="Q999" s="0" t="str">
        <f aca="false">IF(K999=1,IF(COUNTIFS(C$2:C999,C999,K$2:K999,1)=1,1,0),"")</f>
        <v/>
      </c>
      <c r="R999" s="0" t="str">
        <f aca="false">IF(M999=1,IF(COUNTIFS(C$2:C999,C999,M$2:M999,1)=1,1,0),"")</f>
        <v/>
      </c>
      <c r="S999" s="0" t="str">
        <f aca="false">IF(L999=1,IF(COUNTIFS(C$2:C999,C999,L$2:L999,1)=1,1,0),"")</f>
        <v/>
      </c>
      <c r="T999" s="38" t="n">
        <f aca="false">IF(N999="","",N999+ROW()/10000000)</f>
        <v>1.0000999</v>
      </c>
      <c r="U999" s="36" t="n">
        <f aca="false">IF(G999=1,IF(B999="",1,0),"")</f>
        <v>0</v>
      </c>
    </row>
    <row r="1000" customFormat="false" ht="15" hidden="false" customHeight="false" outlineLevel="0" collapsed="false">
      <c r="A1000" s="35" t="n">
        <v>46087.8355671296</v>
      </c>
      <c r="B1000" s="35" t="n">
        <v>46087.8406481482</v>
      </c>
      <c r="C1000" s="36" t="s">
        <v>142</v>
      </c>
      <c r="D1000" s="36" t="s">
        <v>143</v>
      </c>
      <c r="E1000" s="36" t="s">
        <v>121</v>
      </c>
      <c r="F1000" s="36" t="s">
        <v>144</v>
      </c>
      <c r="G1000" s="36" t="n">
        <f aca="false">IF(A1000="","",IF(AND(A1000&gt;=Debut,A1000&lt;Fin),1,0))</f>
        <v>1</v>
      </c>
      <c r="H1000" s="36" t="n">
        <f aca="false">IF(G1000=1,INT(ROUND((A1000-Debut)*86400,0)/600),"")</f>
        <v>696</v>
      </c>
      <c r="I1000" s="36" t="n">
        <f aca="false">IF(G1000=1,INT(ROUND((A1000-Debut)*86400,0)/3600),"")</f>
        <v>116</v>
      </c>
      <c r="J1000" s="36" t="n">
        <f aca="false">IF(OR(A1000="",B1000=""),"",ROUND((B1000-A1000)*86400,0))</f>
        <v>439</v>
      </c>
      <c r="K1000" s="37" t="n">
        <f aca="false">IF(G1000=1,IF(COUNTIFS($C:$C,C1000,$G:$G,1,$A:$A,"&gt;="&amp;(A1000-FenetreInterm/86400),$A:$A,"&lt;="&amp;A1000)&gt;=NbInterm,1,0),"")</f>
        <v>0</v>
      </c>
      <c r="L1000" s="37" t="n">
        <f aca="false">IF(G1000=1,IF(B1000="",0,IF(J1000&lt;SeuilFugitive,1,0)),"")</f>
        <v>0</v>
      </c>
      <c r="M1000" s="37" t="n">
        <f aca="false">IF(G1000=1,IF(B1000="",IF((Fin-A1000)*24&gt;SeuilFigee,1,0),IF(J1000&gt;SeuilFigee*3600,1,0)),"")</f>
        <v>0</v>
      </c>
      <c r="N1000" s="36" t="n">
        <f aca="false">IF(G1000=1,IF(COUNTIF(H$2:H1000,H1000)=1,COUNTIF($H:$H,H1000),""),"")</f>
        <v>1</v>
      </c>
      <c r="O1000" s="36" t="n">
        <f aca="false">IF(G1000=1,IF(COUNTIF(I$2:I1000,I1000)=1,COUNTIF($I:$I,I1000),""),"")</f>
        <v>6</v>
      </c>
      <c r="P1000" s="38" t="str">
        <f aca="false">IF(G1000=1,IF(COUNTIFS(C$2:C1000,C1000,G$2:G1000,1)=1,COUNTIFS($C:$C,C1000,$G:$G,1)+ROW()/10000000,""),"")</f>
        <v/>
      </c>
      <c r="Q1000" s="0" t="str">
        <f aca="false">IF(K1000=1,IF(COUNTIFS(C$2:C1000,C1000,K$2:K1000,1)=1,1,0),"")</f>
        <v/>
      </c>
      <c r="R1000" s="0" t="str">
        <f aca="false">IF(M1000=1,IF(COUNTIFS(C$2:C1000,C1000,M$2:M1000,1)=1,1,0),"")</f>
        <v/>
      </c>
      <c r="S1000" s="0" t="str">
        <f aca="false">IF(L1000=1,IF(COUNTIFS(C$2:C1000,C1000,L$2:L1000,1)=1,1,0),"")</f>
        <v/>
      </c>
      <c r="T1000" s="38" t="n">
        <f aca="false">IF(N1000="","",N1000+ROW()/10000000)</f>
        <v>1.0001</v>
      </c>
      <c r="U1000" s="36" t="n">
        <f aca="false">IF(G1000=1,IF(B1000="",1,0),"")</f>
        <v>0</v>
      </c>
    </row>
    <row r="1001" customFormat="false" ht="15" hidden="false" customHeight="false" outlineLevel="0" collapsed="false">
      <c r="A1001" s="35" t="n">
        <v>46087.8455208333</v>
      </c>
      <c r="B1001" s="35" t="n">
        <v>46087.8537384259</v>
      </c>
      <c r="C1001" s="36" t="s">
        <v>142</v>
      </c>
      <c r="D1001" s="36" t="s">
        <v>143</v>
      </c>
      <c r="E1001" s="36" t="s">
        <v>121</v>
      </c>
      <c r="F1001" s="36" t="s">
        <v>144</v>
      </c>
      <c r="G1001" s="36" t="n">
        <f aca="false">IF(A1001="","",IF(AND(A1001&gt;=Debut,A1001&lt;Fin),1,0))</f>
        <v>1</v>
      </c>
      <c r="H1001" s="36" t="n">
        <f aca="false">IF(G1001=1,INT(ROUND((A1001-Debut)*86400,0)/600),"")</f>
        <v>697</v>
      </c>
      <c r="I1001" s="36" t="n">
        <f aca="false">IF(G1001=1,INT(ROUND((A1001-Debut)*86400,0)/3600),"")</f>
        <v>116</v>
      </c>
      <c r="J1001" s="36" t="n">
        <f aca="false">IF(OR(A1001="",B1001=""),"",ROUND((B1001-A1001)*86400,0))</f>
        <v>710</v>
      </c>
      <c r="K1001" s="37" t="n">
        <f aca="false">IF(G1001=1,IF(COUNTIFS($C:$C,C1001,$G:$G,1,$A:$A,"&gt;="&amp;(A1001-FenetreInterm/86400),$A:$A,"&lt;="&amp;A1001)&gt;=NbInterm,1,0),"")</f>
        <v>0</v>
      </c>
      <c r="L1001" s="37" t="n">
        <f aca="false">IF(G1001=1,IF(B1001="",0,IF(J1001&lt;SeuilFugitive,1,0)),"")</f>
        <v>0</v>
      </c>
      <c r="M1001" s="37" t="n">
        <f aca="false">IF(G1001=1,IF(B1001="",IF((Fin-A1001)*24&gt;SeuilFigee,1,0),IF(J1001&gt;SeuilFigee*3600,1,0)),"")</f>
        <v>0</v>
      </c>
      <c r="N1001" s="36" t="n">
        <f aca="false">IF(G1001=1,IF(COUNTIF(H$2:H1001,H1001)=1,COUNTIF($H:$H,H1001),""),"")</f>
        <v>1</v>
      </c>
      <c r="O1001" s="0" t="str">
        <f aca="false">IF(G1001=1,IF(COUNTIF(I$2:I1001,I1001)=1,COUNTIF($I:$I,I1001),""),"")</f>
        <v/>
      </c>
      <c r="P1001" s="38" t="str">
        <f aca="false">IF(G1001=1,IF(COUNTIFS(C$2:C1001,C1001,G$2:G1001,1)=1,COUNTIFS($C:$C,C1001,$G:$G,1)+ROW()/10000000,""),"")</f>
        <v/>
      </c>
      <c r="Q1001" s="0" t="str">
        <f aca="false">IF(K1001=1,IF(COUNTIFS(C$2:C1001,C1001,K$2:K1001,1)=1,1,0),"")</f>
        <v/>
      </c>
      <c r="R1001" s="0" t="str">
        <f aca="false">IF(M1001=1,IF(COUNTIFS(C$2:C1001,C1001,M$2:M1001,1)=1,1,0),"")</f>
        <v/>
      </c>
      <c r="S1001" s="0" t="str">
        <f aca="false">IF(L1001=1,IF(COUNTIFS(C$2:C1001,C1001,L$2:L1001,1)=1,1,0),"")</f>
        <v/>
      </c>
      <c r="T1001" s="38" t="n">
        <f aca="false">IF(N1001="","",N1001+ROW()/10000000)</f>
        <v>1.0001001</v>
      </c>
      <c r="U1001" s="36" t="n">
        <f aca="false">IF(G1001=1,IF(B1001="",1,0),"")</f>
        <v>0</v>
      </c>
    </row>
    <row r="1002" customFormat="false" ht="15" hidden="false" customHeight="false" outlineLevel="0" collapsed="false">
      <c r="A1002" s="35" t="n">
        <v>46087.8622569444</v>
      </c>
      <c r="B1002" s="35" t="n">
        <v>46087.8715625</v>
      </c>
      <c r="C1002" s="36" t="s">
        <v>153</v>
      </c>
      <c r="D1002" s="36" t="s">
        <v>154</v>
      </c>
      <c r="E1002" s="36" t="s">
        <v>121</v>
      </c>
      <c r="F1002" s="36" t="s">
        <v>144</v>
      </c>
      <c r="G1002" s="36" t="n">
        <f aca="false">IF(A1002="","",IF(AND(A1002&gt;=Debut,A1002&lt;Fin),1,0))</f>
        <v>1</v>
      </c>
      <c r="H1002" s="36" t="n">
        <f aca="false">IF(G1002=1,INT(ROUND((A1002-Debut)*86400,0)/600),"")</f>
        <v>700</v>
      </c>
      <c r="I1002" s="36" t="n">
        <f aca="false">IF(G1002=1,INT(ROUND((A1002-Debut)*86400,0)/3600),"")</f>
        <v>116</v>
      </c>
      <c r="J1002" s="36" t="n">
        <f aca="false">IF(OR(A1002="",B1002=""),"",ROUND((B1002-A1002)*86400,0))</f>
        <v>804</v>
      </c>
      <c r="K1002" s="37" t="n">
        <f aca="false">IF(G1002=1,IF(COUNTIFS($C:$C,C1002,$G:$G,1,$A:$A,"&gt;="&amp;(A1002-FenetreInterm/86400),$A:$A,"&lt;="&amp;A1002)&gt;=NbInterm,1,0),"")</f>
        <v>0</v>
      </c>
      <c r="L1002" s="37" t="n">
        <f aca="false">IF(G1002=1,IF(B1002="",0,IF(J1002&lt;SeuilFugitive,1,0)),"")</f>
        <v>0</v>
      </c>
      <c r="M1002" s="37" t="n">
        <f aca="false">IF(G1002=1,IF(B1002="",IF((Fin-A1002)*24&gt;SeuilFigee,1,0),IF(J1002&gt;SeuilFigee*3600,1,0)),"")</f>
        <v>0</v>
      </c>
      <c r="N1002" s="36" t="n">
        <f aca="false">IF(G1002=1,IF(COUNTIF(H$2:H1002,H1002)=1,COUNTIF($H:$H,H1002),""),"")</f>
        <v>1</v>
      </c>
      <c r="O1002" s="0" t="str">
        <f aca="false">IF(G1002=1,IF(COUNTIF(I$2:I1002,I1002)=1,COUNTIF($I:$I,I1002),""),"")</f>
        <v/>
      </c>
      <c r="P1002" s="38" t="str">
        <f aca="false">IF(G1002=1,IF(COUNTIFS(C$2:C1002,C1002,G$2:G1002,1)=1,COUNTIFS($C:$C,C1002,$G:$G,1)+ROW()/10000000,""),"")</f>
        <v/>
      </c>
      <c r="Q1002" s="0" t="str">
        <f aca="false">IF(K1002=1,IF(COUNTIFS(C$2:C1002,C1002,K$2:K1002,1)=1,1,0),"")</f>
        <v/>
      </c>
      <c r="R1002" s="0" t="str">
        <f aca="false">IF(M1002=1,IF(COUNTIFS(C$2:C1002,C1002,M$2:M1002,1)=1,1,0),"")</f>
        <v/>
      </c>
      <c r="S1002" s="0" t="str">
        <f aca="false">IF(L1002=1,IF(COUNTIFS(C$2:C1002,C1002,L$2:L1002,1)=1,1,0),"")</f>
        <v/>
      </c>
      <c r="T1002" s="38" t="n">
        <f aca="false">IF(N1002="","",N1002+ROW()/10000000)</f>
        <v>1.0001002</v>
      </c>
      <c r="U1002" s="36" t="n">
        <f aca="false">IF(G1002=1,IF(B1002="",1,0),"")</f>
        <v>0</v>
      </c>
    </row>
    <row r="1003" customFormat="false" ht="15" hidden="false" customHeight="false" outlineLevel="0" collapsed="false">
      <c r="A1003" s="35" t="n">
        <v>46087.8688657407</v>
      </c>
      <c r="B1003" s="35" t="n">
        <v>46087.8690740741</v>
      </c>
      <c r="C1003" s="36" t="s">
        <v>115</v>
      </c>
      <c r="D1003" s="36" t="s">
        <v>116</v>
      </c>
      <c r="E1003" s="36" t="s">
        <v>117</v>
      </c>
      <c r="F1003" s="36" t="s">
        <v>118</v>
      </c>
      <c r="G1003" s="36" t="n">
        <f aca="false">IF(A1003="","",IF(AND(A1003&gt;=Debut,A1003&lt;Fin),1,0))</f>
        <v>1</v>
      </c>
      <c r="H1003" s="36" t="n">
        <f aca="false">IF(G1003=1,INT(ROUND((A1003-Debut)*86400,0)/600),"")</f>
        <v>701</v>
      </c>
      <c r="I1003" s="36" t="n">
        <f aca="false">IF(G1003=1,INT(ROUND((A1003-Debut)*86400,0)/3600),"")</f>
        <v>116</v>
      </c>
      <c r="J1003" s="36" t="n">
        <f aca="false">IF(OR(A1003="",B1003=""),"",ROUND((B1003-A1003)*86400,0))</f>
        <v>18</v>
      </c>
      <c r="K1003" s="37" t="n">
        <f aca="false">IF(G1003=1,IF(COUNTIFS($C:$C,C1003,$G:$G,1,$A:$A,"&gt;="&amp;(A1003-FenetreInterm/86400),$A:$A,"&lt;="&amp;A1003)&gt;=NbInterm,1,0),"")</f>
        <v>0</v>
      </c>
      <c r="L1003" s="37" t="n">
        <f aca="false">IF(G1003=1,IF(B1003="",0,IF(J1003&lt;SeuilFugitive,1,0)),"")</f>
        <v>0</v>
      </c>
      <c r="M1003" s="37" t="n">
        <f aca="false">IF(G1003=1,IF(B1003="",IF((Fin-A1003)*24&gt;SeuilFigee,1,0),IF(J1003&gt;SeuilFigee*3600,1,0)),"")</f>
        <v>0</v>
      </c>
      <c r="N1003" s="36" t="n">
        <f aca="false">IF(G1003=1,IF(COUNTIF(H$2:H1003,H1003)=1,COUNTIF($H:$H,H1003),""),"")</f>
        <v>3</v>
      </c>
      <c r="O1003" s="0" t="str">
        <f aca="false">IF(G1003=1,IF(COUNTIF(I$2:I1003,I1003)=1,COUNTIF($I:$I,I1003),""),"")</f>
        <v/>
      </c>
      <c r="P1003" s="38" t="str">
        <f aca="false">IF(G1003=1,IF(COUNTIFS(C$2:C1003,C1003,G$2:G1003,1)=1,COUNTIFS($C:$C,C1003,$G:$G,1)+ROW()/10000000,""),"")</f>
        <v/>
      </c>
      <c r="Q1003" s="0" t="str">
        <f aca="false">IF(K1003=1,IF(COUNTIFS(C$2:C1003,C1003,K$2:K1003,1)=1,1,0),"")</f>
        <v/>
      </c>
      <c r="R1003" s="0" t="str">
        <f aca="false">IF(M1003=1,IF(COUNTIFS(C$2:C1003,C1003,M$2:M1003,1)=1,1,0),"")</f>
        <v/>
      </c>
      <c r="S1003" s="0" t="str">
        <f aca="false">IF(L1003=1,IF(COUNTIFS(C$2:C1003,C1003,L$2:L1003,1)=1,1,0),"")</f>
        <v/>
      </c>
      <c r="T1003" s="38" t="n">
        <f aca="false">IF(N1003="","",N1003+ROW()/10000000)</f>
        <v>3.0001003</v>
      </c>
      <c r="U1003" s="36" t="n">
        <f aca="false">IF(G1003=1,IF(B1003="",1,0),"")</f>
        <v>0</v>
      </c>
    </row>
    <row r="1004" customFormat="false" ht="15" hidden="false" customHeight="false" outlineLevel="0" collapsed="false">
      <c r="A1004" s="35" t="n">
        <v>46087.8689814815</v>
      </c>
      <c r="B1004" s="35" t="n">
        <v>46087.8691087963</v>
      </c>
      <c r="C1004" s="36" t="s">
        <v>115</v>
      </c>
      <c r="D1004" s="36" t="s">
        <v>116</v>
      </c>
      <c r="E1004" s="36" t="s">
        <v>117</v>
      </c>
      <c r="F1004" s="36" t="s">
        <v>118</v>
      </c>
      <c r="G1004" s="36" t="n">
        <f aca="false">IF(A1004="","",IF(AND(A1004&gt;=Debut,A1004&lt;Fin),1,0))</f>
        <v>1</v>
      </c>
      <c r="H1004" s="36" t="n">
        <f aca="false">IF(G1004=1,INT(ROUND((A1004-Debut)*86400,0)/600),"")</f>
        <v>701</v>
      </c>
      <c r="I1004" s="36" t="n">
        <f aca="false">IF(G1004=1,INT(ROUND((A1004-Debut)*86400,0)/3600),"")</f>
        <v>116</v>
      </c>
      <c r="J1004" s="36" t="n">
        <f aca="false">IF(OR(A1004="",B1004=""),"",ROUND((B1004-A1004)*86400,0))</f>
        <v>11</v>
      </c>
      <c r="K1004" s="37" t="n">
        <f aca="false">IF(G1004=1,IF(COUNTIFS($C:$C,C1004,$G:$G,1,$A:$A,"&gt;="&amp;(A1004-FenetreInterm/86400),$A:$A,"&lt;="&amp;A1004)&gt;=NbInterm,1,0),"")</f>
        <v>0</v>
      </c>
      <c r="L1004" s="37" t="n">
        <f aca="false">IF(G1004=1,IF(B1004="",0,IF(J1004&lt;SeuilFugitive,1,0)),"")</f>
        <v>0</v>
      </c>
      <c r="M1004" s="37" t="n">
        <f aca="false">IF(G1004=1,IF(B1004="",IF((Fin-A1004)*24&gt;SeuilFigee,1,0),IF(J1004&gt;SeuilFigee*3600,1,0)),"")</f>
        <v>0</v>
      </c>
      <c r="N1004" s="0" t="str">
        <f aca="false">IF(G1004=1,IF(COUNTIF(H$2:H1004,H1004)=1,COUNTIF($H:$H,H1004),""),"")</f>
        <v/>
      </c>
      <c r="O1004" s="0" t="str">
        <f aca="false">IF(G1004=1,IF(COUNTIF(I$2:I1004,I1004)=1,COUNTIF($I:$I,I1004),""),"")</f>
        <v/>
      </c>
      <c r="P1004" s="38" t="str">
        <f aca="false">IF(G1004=1,IF(COUNTIFS(C$2:C1004,C1004,G$2:G1004,1)=1,COUNTIFS($C:$C,C1004,$G:$G,1)+ROW()/10000000,""),"")</f>
        <v/>
      </c>
      <c r="Q1004" s="0" t="str">
        <f aca="false">IF(K1004=1,IF(COUNTIFS(C$2:C1004,C1004,K$2:K1004,1)=1,1,0),"")</f>
        <v/>
      </c>
      <c r="R1004" s="0" t="str">
        <f aca="false">IF(M1004=1,IF(COUNTIFS(C$2:C1004,C1004,M$2:M1004,1)=1,1,0),"")</f>
        <v/>
      </c>
      <c r="S1004" s="0" t="str">
        <f aca="false">IF(L1004=1,IF(COUNTIFS(C$2:C1004,C1004,L$2:L1004,1)=1,1,0),"")</f>
        <v/>
      </c>
      <c r="T1004" s="38" t="str">
        <f aca="false">IF(N1004="","",N1004+ROW()/10000000)</f>
        <v/>
      </c>
      <c r="U1004" s="36" t="n">
        <f aca="false">IF(G1004=1,IF(B1004="",1,0),"")</f>
        <v>0</v>
      </c>
    </row>
    <row r="1005" customFormat="false" ht="15" hidden="false" customHeight="false" outlineLevel="0" collapsed="false">
      <c r="A1005" s="35" t="n">
        <v>46087.869224537</v>
      </c>
      <c r="B1005" s="35" t="n">
        <v>46087.8694097222</v>
      </c>
      <c r="C1005" s="36" t="s">
        <v>115</v>
      </c>
      <c r="D1005" s="36" t="s">
        <v>116</v>
      </c>
      <c r="E1005" s="36" t="s">
        <v>117</v>
      </c>
      <c r="F1005" s="36" t="s">
        <v>118</v>
      </c>
      <c r="G1005" s="36" t="n">
        <f aca="false">IF(A1005="","",IF(AND(A1005&gt;=Debut,A1005&lt;Fin),1,0))</f>
        <v>1</v>
      </c>
      <c r="H1005" s="36" t="n">
        <f aca="false">IF(G1005=1,INT(ROUND((A1005-Debut)*86400,0)/600),"")</f>
        <v>701</v>
      </c>
      <c r="I1005" s="36" t="n">
        <f aca="false">IF(G1005=1,INT(ROUND((A1005-Debut)*86400,0)/3600),"")</f>
        <v>116</v>
      </c>
      <c r="J1005" s="36" t="n">
        <f aca="false">IF(OR(A1005="",B1005=""),"",ROUND((B1005-A1005)*86400,0))</f>
        <v>16</v>
      </c>
      <c r="K1005" s="37" t="n">
        <f aca="false">IF(G1005=1,IF(COUNTIFS($C:$C,C1005,$G:$G,1,$A:$A,"&gt;="&amp;(A1005-FenetreInterm/86400),$A:$A,"&lt;="&amp;A1005)&gt;=NbInterm,1,0),"")</f>
        <v>1</v>
      </c>
      <c r="L1005" s="37" t="n">
        <f aca="false">IF(G1005=1,IF(B1005="",0,IF(J1005&lt;SeuilFugitive,1,0)),"")</f>
        <v>0</v>
      </c>
      <c r="M1005" s="37" t="n">
        <f aca="false">IF(G1005=1,IF(B1005="",IF((Fin-A1005)*24&gt;SeuilFigee,1,0),IF(J1005&gt;SeuilFigee*3600,1,0)),"")</f>
        <v>0</v>
      </c>
      <c r="N1005" s="0" t="str">
        <f aca="false">IF(G1005=1,IF(COUNTIF(H$2:H1005,H1005)=1,COUNTIF($H:$H,H1005),""),"")</f>
        <v/>
      </c>
      <c r="O1005" s="0" t="str">
        <f aca="false">IF(G1005=1,IF(COUNTIF(I$2:I1005,I1005)=1,COUNTIF($I:$I,I1005),""),"")</f>
        <v/>
      </c>
      <c r="P1005" s="38" t="str">
        <f aca="false">IF(G1005=1,IF(COUNTIFS(C$2:C1005,C1005,G$2:G1005,1)=1,COUNTIFS($C:$C,C1005,$G:$G,1)+ROW()/10000000,""),"")</f>
        <v/>
      </c>
      <c r="Q1005" s="36" t="n">
        <f aca="false">IF(K1005=1,IF(COUNTIFS(C$2:C1005,C1005,K$2:K1005,1)=1,1,0),"")</f>
        <v>0</v>
      </c>
      <c r="R1005" s="0" t="str">
        <f aca="false">IF(M1005=1,IF(COUNTIFS(C$2:C1005,C1005,M$2:M1005,1)=1,1,0),"")</f>
        <v/>
      </c>
      <c r="S1005" s="0" t="str">
        <f aca="false">IF(L1005=1,IF(COUNTIFS(C$2:C1005,C1005,L$2:L1005,1)=1,1,0),"")</f>
        <v/>
      </c>
      <c r="T1005" s="38" t="str">
        <f aca="false">IF(N1005="","",N1005+ROW()/10000000)</f>
        <v/>
      </c>
      <c r="U1005" s="36" t="n">
        <f aca="false">IF(G1005=1,IF(B1005="",1,0),"")</f>
        <v>0</v>
      </c>
    </row>
    <row r="1006" customFormat="false" ht="15" hidden="false" customHeight="false" outlineLevel="0" collapsed="false">
      <c r="A1006" s="35" t="n">
        <v>46087.8860763889</v>
      </c>
      <c r="B1006" s="35" t="n">
        <v>46087.9505208333</v>
      </c>
      <c r="C1006" s="36" t="s">
        <v>119</v>
      </c>
      <c r="D1006" s="36" t="s">
        <v>120</v>
      </c>
      <c r="E1006" s="36" t="s">
        <v>121</v>
      </c>
      <c r="F1006" s="36" t="s">
        <v>122</v>
      </c>
      <c r="G1006" s="36" t="n">
        <f aca="false">IF(A1006="","",IF(AND(A1006&gt;=Debut,A1006&lt;Fin),1,0))</f>
        <v>1</v>
      </c>
      <c r="H1006" s="36" t="n">
        <f aca="false">IF(G1006=1,INT(ROUND((A1006-Debut)*86400,0)/600),"")</f>
        <v>703</v>
      </c>
      <c r="I1006" s="36" t="n">
        <f aca="false">IF(G1006=1,INT(ROUND((A1006-Debut)*86400,0)/3600),"")</f>
        <v>117</v>
      </c>
      <c r="J1006" s="36" t="n">
        <f aca="false">IF(OR(A1006="",B1006=""),"",ROUND((B1006-A1006)*86400,0))</f>
        <v>5568</v>
      </c>
      <c r="K1006" s="37" t="n">
        <f aca="false">IF(G1006=1,IF(COUNTIFS($C:$C,C1006,$G:$G,1,$A:$A,"&gt;="&amp;(A1006-FenetreInterm/86400),$A:$A,"&lt;="&amp;A1006)&gt;=NbInterm,1,0),"")</f>
        <v>0</v>
      </c>
      <c r="L1006" s="37" t="n">
        <f aca="false">IF(G1006=1,IF(B1006="",0,IF(J1006&lt;SeuilFugitive,1,0)),"")</f>
        <v>0</v>
      </c>
      <c r="M1006" s="37" t="n">
        <f aca="false">IF(G1006=1,IF(B1006="",IF((Fin-A1006)*24&gt;SeuilFigee,1,0),IF(J1006&gt;SeuilFigee*3600,1,0)),"")</f>
        <v>0</v>
      </c>
      <c r="N1006" s="36" t="n">
        <f aca="false">IF(G1006=1,IF(COUNTIF(H$2:H1006,H1006)=1,COUNTIF($H:$H,H1006),""),"")</f>
        <v>3</v>
      </c>
      <c r="O1006" s="36" t="n">
        <f aca="false">IF(G1006=1,IF(COUNTIF(I$2:I1006,I1006)=1,COUNTIF($I:$I,I1006),""),"")</f>
        <v>4</v>
      </c>
      <c r="P1006" s="38" t="str">
        <f aca="false">IF(G1006=1,IF(COUNTIFS(C$2:C1006,C1006,G$2:G1006,1)=1,COUNTIFS($C:$C,C1006,$G:$G,1)+ROW()/10000000,""),"")</f>
        <v/>
      </c>
      <c r="Q1006" s="0" t="str">
        <f aca="false">IF(K1006=1,IF(COUNTIFS(C$2:C1006,C1006,K$2:K1006,1)=1,1,0),"")</f>
        <v/>
      </c>
      <c r="R1006" s="0" t="str">
        <f aca="false">IF(M1006=1,IF(COUNTIFS(C$2:C1006,C1006,M$2:M1006,1)=1,1,0),"")</f>
        <v/>
      </c>
      <c r="S1006" s="0" t="str">
        <f aca="false">IF(L1006=1,IF(COUNTIFS(C$2:C1006,C1006,L$2:L1006,1)=1,1,0),"")</f>
        <v/>
      </c>
      <c r="T1006" s="38" t="n">
        <f aca="false">IF(N1006="","",N1006+ROW()/10000000)</f>
        <v>3.0001006</v>
      </c>
      <c r="U1006" s="36" t="n">
        <f aca="false">IF(G1006=1,IF(B1006="",1,0),"")</f>
        <v>0</v>
      </c>
    </row>
    <row r="1007" customFormat="false" ht="15" hidden="false" customHeight="false" outlineLevel="0" collapsed="false">
      <c r="A1007" s="35" t="n">
        <v>46087.8868634259</v>
      </c>
      <c r="B1007" s="35" t="n">
        <v>46087.8931712963</v>
      </c>
      <c r="C1007" s="36" t="s">
        <v>153</v>
      </c>
      <c r="D1007" s="36" t="s">
        <v>154</v>
      </c>
      <c r="E1007" s="36" t="s">
        <v>121</v>
      </c>
      <c r="F1007" s="36" t="s">
        <v>144</v>
      </c>
      <c r="G1007" s="36" t="n">
        <f aca="false">IF(A1007="","",IF(AND(A1007&gt;=Debut,A1007&lt;Fin),1,0))</f>
        <v>1</v>
      </c>
      <c r="H1007" s="36" t="n">
        <f aca="false">IF(G1007=1,INT(ROUND((A1007-Debut)*86400,0)/600),"")</f>
        <v>703</v>
      </c>
      <c r="I1007" s="36" t="n">
        <f aca="false">IF(G1007=1,INT(ROUND((A1007-Debut)*86400,0)/3600),"")</f>
        <v>117</v>
      </c>
      <c r="J1007" s="36" t="n">
        <f aca="false">IF(OR(A1007="",B1007=""),"",ROUND((B1007-A1007)*86400,0))</f>
        <v>545</v>
      </c>
      <c r="K1007" s="37" t="n">
        <f aca="false">IF(G1007=1,IF(COUNTIFS($C:$C,C1007,$G:$G,1,$A:$A,"&gt;="&amp;(A1007-FenetreInterm/86400),$A:$A,"&lt;="&amp;A1007)&gt;=NbInterm,1,0),"")</f>
        <v>0</v>
      </c>
      <c r="L1007" s="37" t="n">
        <f aca="false">IF(G1007=1,IF(B1007="",0,IF(J1007&lt;SeuilFugitive,1,0)),"")</f>
        <v>0</v>
      </c>
      <c r="M1007" s="37" t="n">
        <f aca="false">IF(G1007=1,IF(B1007="",IF((Fin-A1007)*24&gt;SeuilFigee,1,0),IF(J1007&gt;SeuilFigee*3600,1,0)),"")</f>
        <v>0</v>
      </c>
      <c r="N1007" s="0" t="str">
        <f aca="false">IF(G1007=1,IF(COUNTIF(H$2:H1007,H1007)=1,COUNTIF($H:$H,H1007),""),"")</f>
        <v/>
      </c>
      <c r="O1007" s="0" t="str">
        <f aca="false">IF(G1007=1,IF(COUNTIF(I$2:I1007,I1007)=1,COUNTIF($I:$I,I1007),""),"")</f>
        <v/>
      </c>
      <c r="P1007" s="38" t="str">
        <f aca="false">IF(G1007=1,IF(COUNTIFS(C$2:C1007,C1007,G$2:G1007,1)=1,COUNTIFS($C:$C,C1007,$G:$G,1)+ROW()/10000000,""),"")</f>
        <v/>
      </c>
      <c r="Q1007" s="0" t="str">
        <f aca="false">IF(K1007=1,IF(COUNTIFS(C$2:C1007,C1007,K$2:K1007,1)=1,1,0),"")</f>
        <v/>
      </c>
      <c r="R1007" s="0" t="str">
        <f aca="false">IF(M1007=1,IF(COUNTIFS(C$2:C1007,C1007,M$2:M1007,1)=1,1,0),"")</f>
        <v/>
      </c>
      <c r="S1007" s="0" t="str">
        <f aca="false">IF(L1007=1,IF(COUNTIFS(C$2:C1007,C1007,L$2:L1007,1)=1,1,0),"")</f>
        <v/>
      </c>
      <c r="T1007" s="38" t="str">
        <f aca="false">IF(N1007="","",N1007+ROW()/10000000)</f>
        <v/>
      </c>
      <c r="U1007" s="36" t="n">
        <f aca="false">IF(G1007=1,IF(B1007="",1,0),"")</f>
        <v>0</v>
      </c>
    </row>
    <row r="1008" customFormat="false" ht="15" hidden="false" customHeight="false" outlineLevel="0" collapsed="false">
      <c r="A1008" s="35" t="n">
        <v>46087.8884143519</v>
      </c>
      <c r="B1008" s="35" t="n">
        <v>46087.8912962963</v>
      </c>
      <c r="C1008" s="36" t="s">
        <v>142</v>
      </c>
      <c r="D1008" s="36" t="s">
        <v>143</v>
      </c>
      <c r="E1008" s="36" t="s">
        <v>121</v>
      </c>
      <c r="F1008" s="36" t="s">
        <v>144</v>
      </c>
      <c r="G1008" s="36" t="n">
        <f aca="false">IF(A1008="","",IF(AND(A1008&gt;=Debut,A1008&lt;Fin),1,0))</f>
        <v>1</v>
      </c>
      <c r="H1008" s="36" t="n">
        <f aca="false">IF(G1008=1,INT(ROUND((A1008-Debut)*86400,0)/600),"")</f>
        <v>703</v>
      </c>
      <c r="I1008" s="36" t="n">
        <f aca="false">IF(G1008=1,INT(ROUND((A1008-Debut)*86400,0)/3600),"")</f>
        <v>117</v>
      </c>
      <c r="J1008" s="36" t="n">
        <f aca="false">IF(OR(A1008="",B1008=""),"",ROUND((B1008-A1008)*86400,0))</f>
        <v>249</v>
      </c>
      <c r="K1008" s="37" t="n">
        <f aca="false">IF(G1008=1,IF(COUNTIFS($C:$C,C1008,$G:$G,1,$A:$A,"&gt;="&amp;(A1008-FenetreInterm/86400),$A:$A,"&lt;="&amp;A1008)&gt;=NbInterm,1,0),"")</f>
        <v>0</v>
      </c>
      <c r="L1008" s="37" t="n">
        <f aca="false">IF(G1008=1,IF(B1008="",0,IF(J1008&lt;SeuilFugitive,1,0)),"")</f>
        <v>0</v>
      </c>
      <c r="M1008" s="37" t="n">
        <f aca="false">IF(G1008=1,IF(B1008="",IF((Fin-A1008)*24&gt;SeuilFigee,1,0),IF(J1008&gt;SeuilFigee*3600,1,0)),"")</f>
        <v>0</v>
      </c>
      <c r="N1008" s="0" t="str">
        <f aca="false">IF(G1008=1,IF(COUNTIF(H$2:H1008,H1008)=1,COUNTIF($H:$H,H1008),""),"")</f>
        <v/>
      </c>
      <c r="O1008" s="0" t="str">
        <f aca="false">IF(G1008=1,IF(COUNTIF(I$2:I1008,I1008)=1,COUNTIF($I:$I,I1008),""),"")</f>
        <v/>
      </c>
      <c r="P1008" s="38" t="str">
        <f aca="false">IF(G1008=1,IF(COUNTIFS(C$2:C1008,C1008,G$2:G1008,1)=1,COUNTIFS($C:$C,C1008,$G:$G,1)+ROW()/10000000,""),"")</f>
        <v/>
      </c>
      <c r="Q1008" s="0" t="str">
        <f aca="false">IF(K1008=1,IF(COUNTIFS(C$2:C1008,C1008,K$2:K1008,1)=1,1,0),"")</f>
        <v/>
      </c>
      <c r="R1008" s="0" t="str">
        <f aca="false">IF(M1008=1,IF(COUNTIFS(C$2:C1008,C1008,M$2:M1008,1)=1,1,0),"")</f>
        <v/>
      </c>
      <c r="S1008" s="0" t="str">
        <f aca="false">IF(L1008=1,IF(COUNTIFS(C$2:C1008,C1008,L$2:L1008,1)=1,1,0),"")</f>
        <v/>
      </c>
      <c r="T1008" s="38" t="str">
        <f aca="false">IF(N1008="","",N1008+ROW()/10000000)</f>
        <v/>
      </c>
      <c r="U1008" s="36" t="n">
        <f aca="false">IF(G1008=1,IF(B1008="",1,0),"")</f>
        <v>0</v>
      </c>
    </row>
    <row r="1009" customFormat="false" ht="15" hidden="false" customHeight="false" outlineLevel="0" collapsed="false">
      <c r="A1009" s="35" t="n">
        <v>46087.8925</v>
      </c>
      <c r="B1009" s="35" t="n">
        <v>46087.8981018519</v>
      </c>
      <c r="C1009" s="36" t="s">
        <v>142</v>
      </c>
      <c r="D1009" s="36" t="s">
        <v>143</v>
      </c>
      <c r="E1009" s="36" t="s">
        <v>121</v>
      </c>
      <c r="F1009" s="36" t="s">
        <v>144</v>
      </c>
      <c r="G1009" s="36" t="n">
        <f aca="false">IF(A1009="","",IF(AND(A1009&gt;=Debut,A1009&lt;Fin),1,0))</f>
        <v>1</v>
      </c>
      <c r="H1009" s="36" t="n">
        <f aca="false">IF(G1009=1,INT(ROUND((A1009-Debut)*86400,0)/600),"")</f>
        <v>704</v>
      </c>
      <c r="I1009" s="36" t="n">
        <f aca="false">IF(G1009=1,INT(ROUND((A1009-Debut)*86400,0)/3600),"")</f>
        <v>117</v>
      </c>
      <c r="J1009" s="36" t="n">
        <f aca="false">IF(OR(A1009="",B1009=""),"",ROUND((B1009-A1009)*86400,0))</f>
        <v>484</v>
      </c>
      <c r="K1009" s="37" t="n">
        <f aca="false">IF(G1009=1,IF(COUNTIFS($C:$C,C1009,$G:$G,1,$A:$A,"&gt;="&amp;(A1009-FenetreInterm/86400),$A:$A,"&lt;="&amp;A1009)&gt;=NbInterm,1,0),"")</f>
        <v>0</v>
      </c>
      <c r="L1009" s="37" t="n">
        <f aca="false">IF(G1009=1,IF(B1009="",0,IF(J1009&lt;SeuilFugitive,1,0)),"")</f>
        <v>0</v>
      </c>
      <c r="M1009" s="37" t="n">
        <f aca="false">IF(G1009=1,IF(B1009="",IF((Fin-A1009)*24&gt;SeuilFigee,1,0),IF(J1009&gt;SeuilFigee*3600,1,0)),"")</f>
        <v>0</v>
      </c>
      <c r="N1009" s="36" t="n">
        <f aca="false">IF(G1009=1,IF(COUNTIF(H$2:H1009,H1009)=1,COUNTIF($H:$H,H1009),""),"")</f>
        <v>1</v>
      </c>
      <c r="O1009" s="0" t="str">
        <f aca="false">IF(G1009=1,IF(COUNTIF(I$2:I1009,I1009)=1,COUNTIF($I:$I,I1009),""),"")</f>
        <v/>
      </c>
      <c r="P1009" s="38" t="str">
        <f aca="false">IF(G1009=1,IF(COUNTIFS(C$2:C1009,C1009,G$2:G1009,1)=1,COUNTIFS($C:$C,C1009,$G:$G,1)+ROW()/10000000,""),"")</f>
        <v/>
      </c>
      <c r="Q1009" s="0" t="str">
        <f aca="false">IF(K1009=1,IF(COUNTIFS(C$2:C1009,C1009,K$2:K1009,1)=1,1,0),"")</f>
        <v/>
      </c>
      <c r="R1009" s="0" t="str">
        <f aca="false">IF(M1009=1,IF(COUNTIFS(C$2:C1009,C1009,M$2:M1009,1)=1,1,0),"")</f>
        <v/>
      </c>
      <c r="S1009" s="0" t="str">
        <f aca="false">IF(L1009=1,IF(COUNTIFS(C$2:C1009,C1009,L$2:L1009,1)=1,1,0),"")</f>
        <v/>
      </c>
      <c r="T1009" s="38" t="n">
        <f aca="false">IF(N1009="","",N1009+ROW()/10000000)</f>
        <v>1.0001009</v>
      </c>
      <c r="U1009" s="36" t="n">
        <f aca="false">IF(G1009=1,IF(B1009="",1,0),"")</f>
        <v>0</v>
      </c>
    </row>
    <row r="1010" customFormat="false" ht="15" hidden="false" customHeight="false" outlineLevel="0" collapsed="false">
      <c r="A1010" s="35" t="n">
        <v>46087.9222106482</v>
      </c>
      <c r="B1010" s="35" t="n">
        <v>46087.9222222222</v>
      </c>
      <c r="C1010" s="36" t="s">
        <v>132</v>
      </c>
      <c r="D1010" s="36" t="s">
        <v>133</v>
      </c>
      <c r="E1010" s="36" t="s">
        <v>121</v>
      </c>
      <c r="F1010" s="36" t="s">
        <v>129</v>
      </c>
      <c r="G1010" s="36" t="n">
        <f aca="false">IF(A1010="","",IF(AND(A1010&gt;=Debut,A1010&lt;Fin),1,0))</f>
        <v>1</v>
      </c>
      <c r="H1010" s="36" t="n">
        <f aca="false">IF(G1010=1,INT(ROUND((A1010-Debut)*86400,0)/600),"")</f>
        <v>708</v>
      </c>
      <c r="I1010" s="36" t="n">
        <f aca="false">IF(G1010=1,INT(ROUND((A1010-Debut)*86400,0)/3600),"")</f>
        <v>118</v>
      </c>
      <c r="J1010" s="36" t="n">
        <f aca="false">IF(OR(A1010="",B1010=""),"",ROUND((B1010-A1010)*86400,0))</f>
        <v>1</v>
      </c>
      <c r="K1010" s="37" t="n">
        <f aca="false">IF(G1010=1,IF(COUNTIFS($C:$C,C1010,$G:$G,1,$A:$A,"&gt;="&amp;(A1010-FenetreInterm/86400),$A:$A,"&lt;="&amp;A1010)&gt;=NbInterm,1,0),"")</f>
        <v>0</v>
      </c>
      <c r="L1010" s="37" t="n">
        <f aca="false">IF(G1010=1,IF(B1010="",0,IF(J1010&lt;SeuilFugitive,1,0)),"")</f>
        <v>1</v>
      </c>
      <c r="M1010" s="37" t="n">
        <f aca="false">IF(G1010=1,IF(B1010="",IF((Fin-A1010)*24&gt;SeuilFigee,1,0),IF(J1010&gt;SeuilFigee*3600,1,0)),"")</f>
        <v>0</v>
      </c>
      <c r="N1010" s="36" t="n">
        <f aca="false">IF(G1010=1,IF(COUNTIF(H$2:H1010,H1010)=1,COUNTIF($H:$H,H1010),""),"")</f>
        <v>6</v>
      </c>
      <c r="O1010" s="36" t="n">
        <f aca="false">IF(G1010=1,IF(COUNTIF(I$2:I1010,I1010)=1,COUNTIF($I:$I,I1010),""),"")</f>
        <v>13</v>
      </c>
      <c r="P1010" s="38" t="str">
        <f aca="false">IF(G1010=1,IF(COUNTIFS(C$2:C1010,C1010,G$2:G1010,1)=1,COUNTIFS($C:$C,C1010,$G:$G,1)+ROW()/10000000,""),"")</f>
        <v/>
      </c>
      <c r="Q1010" s="0" t="str">
        <f aca="false">IF(K1010=1,IF(COUNTIFS(C$2:C1010,C1010,K$2:K1010,1)=1,1,0),"")</f>
        <v/>
      </c>
      <c r="R1010" s="0" t="str">
        <f aca="false">IF(M1010=1,IF(COUNTIFS(C$2:C1010,C1010,M$2:M1010,1)=1,1,0),"")</f>
        <v/>
      </c>
      <c r="S1010" s="36" t="n">
        <f aca="false">IF(L1010=1,IF(COUNTIFS(C$2:C1010,C1010,L$2:L1010,1)=1,1,0),"")</f>
        <v>0</v>
      </c>
      <c r="T1010" s="38" t="n">
        <f aca="false">IF(N1010="","",N1010+ROW()/10000000)</f>
        <v>6.000101</v>
      </c>
      <c r="U1010" s="36" t="n">
        <f aca="false">IF(G1010=1,IF(B1010="",1,0),"")</f>
        <v>0</v>
      </c>
    </row>
    <row r="1011" customFormat="false" ht="15" hidden="false" customHeight="false" outlineLevel="0" collapsed="false">
      <c r="A1011" s="35" t="n">
        <v>46087.9223842593</v>
      </c>
      <c r="B1011" s="35" t="n">
        <v>46087.9224189815</v>
      </c>
      <c r="C1011" s="36" t="s">
        <v>132</v>
      </c>
      <c r="D1011" s="36" t="s">
        <v>133</v>
      </c>
      <c r="E1011" s="36" t="s">
        <v>121</v>
      </c>
      <c r="F1011" s="36" t="s">
        <v>129</v>
      </c>
      <c r="G1011" s="36" t="n">
        <f aca="false">IF(A1011="","",IF(AND(A1011&gt;=Debut,A1011&lt;Fin),1,0))</f>
        <v>1</v>
      </c>
      <c r="H1011" s="36" t="n">
        <f aca="false">IF(G1011=1,INT(ROUND((A1011-Debut)*86400,0)/600),"")</f>
        <v>708</v>
      </c>
      <c r="I1011" s="36" t="n">
        <f aca="false">IF(G1011=1,INT(ROUND((A1011-Debut)*86400,0)/3600),"")</f>
        <v>118</v>
      </c>
      <c r="J1011" s="36" t="n">
        <f aca="false">IF(OR(A1011="",B1011=""),"",ROUND((B1011-A1011)*86400,0))</f>
        <v>3</v>
      </c>
      <c r="K1011" s="37" t="n">
        <f aca="false">IF(G1011=1,IF(COUNTIFS($C:$C,C1011,$G:$G,1,$A:$A,"&gt;="&amp;(A1011-FenetreInterm/86400),$A:$A,"&lt;="&amp;A1011)&gt;=NbInterm,1,0),"")</f>
        <v>0</v>
      </c>
      <c r="L1011" s="37" t="n">
        <f aca="false">IF(G1011=1,IF(B1011="",0,IF(J1011&lt;SeuilFugitive,1,0)),"")</f>
        <v>1</v>
      </c>
      <c r="M1011" s="37" t="n">
        <f aca="false">IF(G1011=1,IF(B1011="",IF((Fin-A1011)*24&gt;SeuilFigee,1,0),IF(J1011&gt;SeuilFigee*3600,1,0)),"")</f>
        <v>0</v>
      </c>
      <c r="N1011" s="0" t="str">
        <f aca="false">IF(G1011=1,IF(COUNTIF(H$2:H1011,H1011)=1,COUNTIF($H:$H,H1011),""),"")</f>
        <v/>
      </c>
      <c r="O1011" s="0" t="str">
        <f aca="false">IF(G1011=1,IF(COUNTIF(I$2:I1011,I1011)=1,COUNTIF($I:$I,I1011),""),"")</f>
        <v/>
      </c>
      <c r="P1011" s="38" t="str">
        <f aca="false">IF(G1011=1,IF(COUNTIFS(C$2:C1011,C1011,G$2:G1011,1)=1,COUNTIFS($C:$C,C1011,$G:$G,1)+ROW()/10000000,""),"")</f>
        <v/>
      </c>
      <c r="Q1011" s="0" t="str">
        <f aca="false">IF(K1011=1,IF(COUNTIFS(C$2:C1011,C1011,K$2:K1011,1)=1,1,0),"")</f>
        <v/>
      </c>
      <c r="R1011" s="0" t="str">
        <f aca="false">IF(M1011=1,IF(COUNTIFS(C$2:C1011,C1011,M$2:M1011,1)=1,1,0),"")</f>
        <v/>
      </c>
      <c r="S1011" s="36" t="n">
        <f aca="false">IF(L1011=1,IF(COUNTIFS(C$2:C1011,C1011,L$2:L1011,1)=1,1,0),"")</f>
        <v>0</v>
      </c>
      <c r="T1011" s="38" t="str">
        <f aca="false">IF(N1011="","",N1011+ROW()/10000000)</f>
        <v/>
      </c>
      <c r="U1011" s="36" t="n">
        <f aca="false">IF(G1011=1,IF(B1011="",1,0),"")</f>
        <v>0</v>
      </c>
    </row>
    <row r="1012" customFormat="false" ht="15" hidden="false" customHeight="false" outlineLevel="0" collapsed="false">
      <c r="A1012" s="35" t="n">
        <v>46087.9226967593</v>
      </c>
      <c r="B1012" s="35" t="n">
        <v>46087.9237731482</v>
      </c>
      <c r="C1012" s="36" t="s">
        <v>162</v>
      </c>
      <c r="D1012" s="36" t="s">
        <v>163</v>
      </c>
      <c r="E1012" s="36" t="s">
        <v>128</v>
      </c>
      <c r="F1012" s="36" t="s">
        <v>129</v>
      </c>
      <c r="G1012" s="36" t="n">
        <f aca="false">IF(A1012="","",IF(AND(A1012&gt;=Debut,A1012&lt;Fin),1,0))</f>
        <v>1</v>
      </c>
      <c r="H1012" s="36" t="n">
        <f aca="false">IF(G1012=1,INT(ROUND((A1012-Debut)*86400,0)/600),"")</f>
        <v>708</v>
      </c>
      <c r="I1012" s="36" t="n">
        <f aca="false">IF(G1012=1,INT(ROUND((A1012-Debut)*86400,0)/3600),"")</f>
        <v>118</v>
      </c>
      <c r="J1012" s="36" t="n">
        <f aca="false">IF(OR(A1012="",B1012=""),"",ROUND((B1012-A1012)*86400,0))</f>
        <v>93</v>
      </c>
      <c r="K1012" s="37" t="n">
        <f aca="false">IF(G1012=1,IF(COUNTIFS($C:$C,C1012,$G:$G,1,$A:$A,"&gt;="&amp;(A1012-FenetreInterm/86400),$A:$A,"&lt;="&amp;A1012)&gt;=NbInterm,1,0),"")</f>
        <v>0</v>
      </c>
      <c r="L1012" s="37" t="n">
        <f aca="false">IF(G1012=1,IF(B1012="",0,IF(J1012&lt;SeuilFugitive,1,0)),"")</f>
        <v>0</v>
      </c>
      <c r="M1012" s="37" t="n">
        <f aca="false">IF(G1012=1,IF(B1012="",IF((Fin-A1012)*24&gt;SeuilFigee,1,0),IF(J1012&gt;SeuilFigee*3600,1,0)),"")</f>
        <v>0</v>
      </c>
      <c r="N1012" s="0" t="str">
        <f aca="false">IF(G1012=1,IF(COUNTIF(H$2:H1012,H1012)=1,COUNTIF($H:$H,H1012),""),"")</f>
        <v/>
      </c>
      <c r="O1012" s="0" t="str">
        <f aca="false">IF(G1012=1,IF(COUNTIF(I$2:I1012,I1012)=1,COUNTIF($I:$I,I1012),""),"")</f>
        <v/>
      </c>
      <c r="P1012" s="38" t="str">
        <f aca="false">IF(G1012=1,IF(COUNTIFS(C$2:C1012,C1012,G$2:G1012,1)=1,COUNTIFS($C:$C,C1012,$G:$G,1)+ROW()/10000000,""),"")</f>
        <v/>
      </c>
      <c r="Q1012" s="0" t="str">
        <f aca="false">IF(K1012=1,IF(COUNTIFS(C$2:C1012,C1012,K$2:K1012,1)=1,1,0),"")</f>
        <v/>
      </c>
      <c r="R1012" s="0" t="str">
        <f aca="false">IF(M1012=1,IF(COUNTIFS(C$2:C1012,C1012,M$2:M1012,1)=1,1,0),"")</f>
        <v/>
      </c>
      <c r="S1012" s="0" t="str">
        <f aca="false">IF(L1012=1,IF(COUNTIFS(C$2:C1012,C1012,L$2:L1012,1)=1,1,0),"")</f>
        <v/>
      </c>
      <c r="T1012" s="38" t="str">
        <f aca="false">IF(N1012="","",N1012+ROW()/10000000)</f>
        <v/>
      </c>
      <c r="U1012" s="36" t="n">
        <f aca="false">IF(G1012=1,IF(B1012="",1,0),"")</f>
        <v>0</v>
      </c>
    </row>
    <row r="1013" customFormat="false" ht="15" hidden="false" customHeight="false" outlineLevel="0" collapsed="false">
      <c r="A1013" s="35" t="n">
        <v>46087.9232523148</v>
      </c>
      <c r="B1013" s="35" t="n">
        <v>46087.9252083333</v>
      </c>
      <c r="C1013" s="36" t="s">
        <v>126</v>
      </c>
      <c r="D1013" s="36" t="s">
        <v>127</v>
      </c>
      <c r="E1013" s="36" t="s">
        <v>128</v>
      </c>
      <c r="F1013" s="36" t="s">
        <v>129</v>
      </c>
      <c r="G1013" s="36" t="n">
        <f aca="false">IF(A1013="","",IF(AND(A1013&gt;=Debut,A1013&lt;Fin),1,0))</f>
        <v>1</v>
      </c>
      <c r="H1013" s="36" t="n">
        <f aca="false">IF(G1013=1,INT(ROUND((A1013-Debut)*86400,0)/600),"")</f>
        <v>708</v>
      </c>
      <c r="I1013" s="36" t="n">
        <f aca="false">IF(G1013=1,INT(ROUND((A1013-Debut)*86400,0)/3600),"")</f>
        <v>118</v>
      </c>
      <c r="J1013" s="36" t="n">
        <f aca="false">IF(OR(A1013="",B1013=""),"",ROUND((B1013-A1013)*86400,0))</f>
        <v>169</v>
      </c>
      <c r="K1013" s="37" t="n">
        <f aca="false">IF(G1013=1,IF(COUNTIFS($C:$C,C1013,$G:$G,1,$A:$A,"&gt;="&amp;(A1013-FenetreInterm/86400),$A:$A,"&lt;="&amp;A1013)&gt;=NbInterm,1,0),"")</f>
        <v>0</v>
      </c>
      <c r="L1013" s="37" t="n">
        <f aca="false">IF(G1013=1,IF(B1013="",0,IF(J1013&lt;SeuilFugitive,1,0)),"")</f>
        <v>0</v>
      </c>
      <c r="M1013" s="37" t="n">
        <f aca="false">IF(G1013=1,IF(B1013="",IF((Fin-A1013)*24&gt;SeuilFigee,1,0),IF(J1013&gt;SeuilFigee*3600,1,0)),"")</f>
        <v>0</v>
      </c>
      <c r="N1013" s="0" t="str">
        <f aca="false">IF(G1013=1,IF(COUNTIF(H$2:H1013,H1013)=1,COUNTIF($H:$H,H1013),""),"")</f>
        <v/>
      </c>
      <c r="O1013" s="0" t="str">
        <f aca="false">IF(G1013=1,IF(COUNTIF(I$2:I1013,I1013)=1,COUNTIF($I:$I,I1013),""),"")</f>
        <v/>
      </c>
      <c r="P1013" s="38" t="str">
        <f aca="false">IF(G1013=1,IF(COUNTIFS(C$2:C1013,C1013,G$2:G1013,1)=1,COUNTIFS($C:$C,C1013,$G:$G,1)+ROW()/10000000,""),"")</f>
        <v/>
      </c>
      <c r="Q1013" s="0" t="str">
        <f aca="false">IF(K1013=1,IF(COUNTIFS(C$2:C1013,C1013,K$2:K1013,1)=1,1,0),"")</f>
        <v/>
      </c>
      <c r="R1013" s="0" t="str">
        <f aca="false">IF(M1013=1,IF(COUNTIFS(C$2:C1013,C1013,M$2:M1013,1)=1,1,0),"")</f>
        <v/>
      </c>
      <c r="S1013" s="0" t="str">
        <f aca="false">IF(L1013=1,IF(COUNTIFS(C$2:C1013,C1013,L$2:L1013,1)=1,1,0),"")</f>
        <v/>
      </c>
      <c r="T1013" s="38" t="str">
        <f aca="false">IF(N1013="","",N1013+ROW()/10000000)</f>
        <v/>
      </c>
      <c r="U1013" s="36" t="n">
        <f aca="false">IF(G1013=1,IF(B1013="",1,0),"")</f>
        <v>0</v>
      </c>
    </row>
    <row r="1014" customFormat="false" ht="15" hidden="false" customHeight="false" outlineLevel="0" collapsed="false">
      <c r="A1014" s="35" t="n">
        <v>46087.9234953704</v>
      </c>
      <c r="B1014" s="35" t="n">
        <v>46087.9235185185</v>
      </c>
      <c r="C1014" s="36" t="s">
        <v>132</v>
      </c>
      <c r="D1014" s="36" t="s">
        <v>133</v>
      </c>
      <c r="E1014" s="36" t="s">
        <v>121</v>
      </c>
      <c r="F1014" s="36" t="s">
        <v>129</v>
      </c>
      <c r="G1014" s="36" t="n">
        <f aca="false">IF(A1014="","",IF(AND(A1014&gt;=Debut,A1014&lt;Fin),1,0))</f>
        <v>1</v>
      </c>
      <c r="H1014" s="36" t="n">
        <f aca="false">IF(G1014=1,INT(ROUND((A1014-Debut)*86400,0)/600),"")</f>
        <v>708</v>
      </c>
      <c r="I1014" s="36" t="n">
        <f aca="false">IF(G1014=1,INT(ROUND((A1014-Debut)*86400,0)/3600),"")</f>
        <v>118</v>
      </c>
      <c r="J1014" s="36" t="n">
        <f aca="false">IF(OR(A1014="",B1014=""),"",ROUND((B1014-A1014)*86400,0))</f>
        <v>2</v>
      </c>
      <c r="K1014" s="37" t="n">
        <f aca="false">IF(G1014=1,IF(COUNTIFS($C:$C,C1014,$G:$G,1,$A:$A,"&gt;="&amp;(A1014-FenetreInterm/86400),$A:$A,"&lt;="&amp;A1014)&gt;=NbInterm,1,0),"")</f>
        <v>0</v>
      </c>
      <c r="L1014" s="37" t="n">
        <f aca="false">IF(G1014=1,IF(B1014="",0,IF(J1014&lt;SeuilFugitive,1,0)),"")</f>
        <v>1</v>
      </c>
      <c r="M1014" s="37" t="n">
        <f aca="false">IF(G1014=1,IF(B1014="",IF((Fin-A1014)*24&gt;SeuilFigee,1,0),IF(J1014&gt;SeuilFigee*3600,1,0)),"")</f>
        <v>0</v>
      </c>
      <c r="N1014" s="0" t="str">
        <f aca="false">IF(G1014=1,IF(COUNTIF(H$2:H1014,H1014)=1,COUNTIF($H:$H,H1014),""),"")</f>
        <v/>
      </c>
      <c r="O1014" s="0" t="str">
        <f aca="false">IF(G1014=1,IF(COUNTIF(I$2:I1014,I1014)=1,COUNTIF($I:$I,I1014),""),"")</f>
        <v/>
      </c>
      <c r="P1014" s="38" t="str">
        <f aca="false">IF(G1014=1,IF(COUNTIFS(C$2:C1014,C1014,G$2:G1014,1)=1,COUNTIFS($C:$C,C1014,$G:$G,1)+ROW()/10000000,""),"")</f>
        <v/>
      </c>
      <c r="Q1014" s="0" t="str">
        <f aca="false">IF(K1014=1,IF(COUNTIFS(C$2:C1014,C1014,K$2:K1014,1)=1,1,0),"")</f>
        <v/>
      </c>
      <c r="R1014" s="0" t="str">
        <f aca="false">IF(M1014=1,IF(COUNTIFS(C$2:C1014,C1014,M$2:M1014,1)=1,1,0),"")</f>
        <v/>
      </c>
      <c r="S1014" s="36" t="n">
        <f aca="false">IF(L1014=1,IF(COUNTIFS(C$2:C1014,C1014,L$2:L1014,1)=1,1,0),"")</f>
        <v>0</v>
      </c>
      <c r="T1014" s="38" t="str">
        <f aca="false">IF(N1014="","",N1014+ROW()/10000000)</f>
        <v/>
      </c>
      <c r="U1014" s="36" t="n">
        <f aca="false">IF(G1014=1,IF(B1014="",1,0),"")</f>
        <v>0</v>
      </c>
    </row>
    <row r="1015" customFormat="false" ht="15" hidden="false" customHeight="false" outlineLevel="0" collapsed="false">
      <c r="A1015" s="35" t="n">
        <v>46087.923587963</v>
      </c>
      <c r="B1015" s="35" t="n">
        <v>46087.9261689815</v>
      </c>
      <c r="C1015" s="36" t="s">
        <v>126</v>
      </c>
      <c r="D1015" s="36" t="s">
        <v>127</v>
      </c>
      <c r="E1015" s="36" t="s">
        <v>128</v>
      </c>
      <c r="F1015" s="36" t="s">
        <v>129</v>
      </c>
      <c r="G1015" s="36" t="n">
        <f aca="false">IF(A1015="","",IF(AND(A1015&gt;=Debut,A1015&lt;Fin),1,0))</f>
        <v>1</v>
      </c>
      <c r="H1015" s="36" t="n">
        <f aca="false">IF(G1015=1,INT(ROUND((A1015-Debut)*86400,0)/600),"")</f>
        <v>708</v>
      </c>
      <c r="I1015" s="36" t="n">
        <f aca="false">IF(G1015=1,INT(ROUND((A1015-Debut)*86400,0)/3600),"")</f>
        <v>118</v>
      </c>
      <c r="J1015" s="36" t="n">
        <f aca="false">IF(OR(A1015="",B1015=""),"",ROUND((B1015-A1015)*86400,0))</f>
        <v>223</v>
      </c>
      <c r="K1015" s="37" t="n">
        <f aca="false">IF(G1015=1,IF(COUNTIFS($C:$C,C1015,$G:$G,1,$A:$A,"&gt;="&amp;(A1015-FenetreInterm/86400),$A:$A,"&lt;="&amp;A1015)&gt;=NbInterm,1,0),"")</f>
        <v>0</v>
      </c>
      <c r="L1015" s="37" t="n">
        <f aca="false">IF(G1015=1,IF(B1015="",0,IF(J1015&lt;SeuilFugitive,1,0)),"")</f>
        <v>0</v>
      </c>
      <c r="M1015" s="37" t="n">
        <f aca="false">IF(G1015=1,IF(B1015="",IF((Fin-A1015)*24&gt;SeuilFigee,1,0),IF(J1015&gt;SeuilFigee*3600,1,0)),"")</f>
        <v>0</v>
      </c>
      <c r="N1015" s="0" t="str">
        <f aca="false">IF(G1015=1,IF(COUNTIF(H$2:H1015,H1015)=1,COUNTIF($H:$H,H1015),""),"")</f>
        <v/>
      </c>
      <c r="O1015" s="0" t="str">
        <f aca="false">IF(G1015=1,IF(COUNTIF(I$2:I1015,I1015)=1,COUNTIF($I:$I,I1015),""),"")</f>
        <v/>
      </c>
      <c r="P1015" s="38" t="str">
        <f aca="false">IF(G1015=1,IF(COUNTIFS(C$2:C1015,C1015,G$2:G1015,1)=1,COUNTIFS($C:$C,C1015,$G:$G,1)+ROW()/10000000,""),"")</f>
        <v/>
      </c>
      <c r="Q1015" s="0" t="str">
        <f aca="false">IF(K1015=1,IF(COUNTIFS(C$2:C1015,C1015,K$2:K1015,1)=1,1,0),"")</f>
        <v/>
      </c>
      <c r="R1015" s="0" t="str">
        <f aca="false">IF(M1015=1,IF(COUNTIFS(C$2:C1015,C1015,M$2:M1015,1)=1,1,0),"")</f>
        <v/>
      </c>
      <c r="S1015" s="0" t="str">
        <f aca="false">IF(L1015=1,IF(COUNTIFS(C$2:C1015,C1015,L$2:L1015,1)=1,1,0),"")</f>
        <v/>
      </c>
      <c r="T1015" s="38" t="str">
        <f aca="false">IF(N1015="","",N1015+ROW()/10000000)</f>
        <v/>
      </c>
      <c r="U1015" s="36" t="n">
        <f aca="false">IF(G1015=1,IF(B1015="",1,0),"")</f>
        <v>0</v>
      </c>
    </row>
    <row r="1016" customFormat="false" ht="15" hidden="false" customHeight="false" outlineLevel="0" collapsed="false">
      <c r="A1016" s="35" t="n">
        <v>46087.9427083333</v>
      </c>
      <c r="B1016" s="35" t="n">
        <v>46087.9429050926</v>
      </c>
      <c r="C1016" s="36" t="s">
        <v>115</v>
      </c>
      <c r="D1016" s="36" t="s">
        <v>116</v>
      </c>
      <c r="E1016" s="36" t="s">
        <v>117</v>
      </c>
      <c r="F1016" s="36" t="s">
        <v>118</v>
      </c>
      <c r="G1016" s="36" t="n">
        <f aca="false">IF(A1016="","",IF(AND(A1016&gt;=Debut,A1016&lt;Fin),1,0))</f>
        <v>1</v>
      </c>
      <c r="H1016" s="36" t="n">
        <f aca="false">IF(G1016=1,INT(ROUND((A1016-Debut)*86400,0)/600),"")</f>
        <v>711</v>
      </c>
      <c r="I1016" s="36" t="n">
        <f aca="false">IF(G1016=1,INT(ROUND((A1016-Debut)*86400,0)/3600),"")</f>
        <v>118</v>
      </c>
      <c r="J1016" s="36" t="n">
        <f aca="false">IF(OR(A1016="",B1016=""),"",ROUND((B1016-A1016)*86400,0))</f>
        <v>17</v>
      </c>
      <c r="K1016" s="37" t="n">
        <f aca="false">IF(G1016=1,IF(COUNTIFS($C:$C,C1016,$G:$G,1,$A:$A,"&gt;="&amp;(A1016-FenetreInterm/86400),$A:$A,"&lt;="&amp;A1016)&gt;=NbInterm,1,0),"")</f>
        <v>0</v>
      </c>
      <c r="L1016" s="37" t="n">
        <f aca="false">IF(G1016=1,IF(B1016="",0,IF(J1016&lt;SeuilFugitive,1,0)),"")</f>
        <v>0</v>
      </c>
      <c r="M1016" s="37" t="n">
        <f aca="false">IF(G1016=1,IF(B1016="",IF((Fin-A1016)*24&gt;SeuilFigee,1,0),IF(J1016&gt;SeuilFigee*3600,1,0)),"")</f>
        <v>0</v>
      </c>
      <c r="N1016" s="36" t="n">
        <f aca="false">IF(G1016=1,IF(COUNTIF(H$2:H1016,H1016)=1,COUNTIF($H:$H,H1016),""),"")</f>
        <v>6</v>
      </c>
      <c r="O1016" s="0" t="str">
        <f aca="false">IF(G1016=1,IF(COUNTIF(I$2:I1016,I1016)=1,COUNTIF($I:$I,I1016),""),"")</f>
        <v/>
      </c>
      <c r="P1016" s="38" t="str">
        <f aca="false">IF(G1016=1,IF(COUNTIFS(C$2:C1016,C1016,G$2:G1016,1)=1,COUNTIFS($C:$C,C1016,$G:$G,1)+ROW()/10000000,""),"")</f>
        <v/>
      </c>
      <c r="Q1016" s="0" t="str">
        <f aca="false">IF(K1016=1,IF(COUNTIFS(C$2:C1016,C1016,K$2:K1016,1)=1,1,0),"")</f>
        <v/>
      </c>
      <c r="R1016" s="0" t="str">
        <f aca="false">IF(M1016=1,IF(COUNTIFS(C$2:C1016,C1016,M$2:M1016,1)=1,1,0),"")</f>
        <v/>
      </c>
      <c r="S1016" s="0" t="str">
        <f aca="false">IF(L1016=1,IF(COUNTIFS(C$2:C1016,C1016,L$2:L1016,1)=1,1,0),"")</f>
        <v/>
      </c>
      <c r="T1016" s="38" t="n">
        <f aca="false">IF(N1016="","",N1016+ROW()/10000000)</f>
        <v>6.0001016</v>
      </c>
      <c r="U1016" s="36" t="n">
        <f aca="false">IF(G1016=1,IF(B1016="",1,0),"")</f>
        <v>0</v>
      </c>
    </row>
    <row r="1017" customFormat="false" ht="15" hidden="false" customHeight="false" outlineLevel="0" collapsed="false">
      <c r="A1017" s="35" t="n">
        <v>46087.9428472222</v>
      </c>
      <c r="B1017" s="35" t="n">
        <v>46087.9429050926</v>
      </c>
      <c r="C1017" s="36" t="s">
        <v>115</v>
      </c>
      <c r="D1017" s="36" t="s">
        <v>116</v>
      </c>
      <c r="E1017" s="36" t="s">
        <v>117</v>
      </c>
      <c r="F1017" s="36" t="s">
        <v>118</v>
      </c>
      <c r="G1017" s="36" t="n">
        <f aca="false">IF(A1017="","",IF(AND(A1017&gt;=Debut,A1017&lt;Fin),1,0))</f>
        <v>1</v>
      </c>
      <c r="H1017" s="36" t="n">
        <f aca="false">IF(G1017=1,INT(ROUND((A1017-Debut)*86400,0)/600),"")</f>
        <v>711</v>
      </c>
      <c r="I1017" s="36" t="n">
        <f aca="false">IF(G1017=1,INT(ROUND((A1017-Debut)*86400,0)/3600),"")</f>
        <v>118</v>
      </c>
      <c r="J1017" s="36" t="n">
        <f aca="false">IF(OR(A1017="",B1017=""),"",ROUND((B1017-A1017)*86400,0))</f>
        <v>5</v>
      </c>
      <c r="K1017" s="37" t="n">
        <f aca="false">IF(G1017=1,IF(COUNTIFS($C:$C,C1017,$G:$G,1,$A:$A,"&gt;="&amp;(A1017-FenetreInterm/86400),$A:$A,"&lt;="&amp;A1017)&gt;=NbInterm,1,0),"")</f>
        <v>0</v>
      </c>
      <c r="L1017" s="37" t="n">
        <f aca="false">IF(G1017=1,IF(B1017="",0,IF(J1017&lt;SeuilFugitive,1,0)),"")</f>
        <v>0</v>
      </c>
      <c r="M1017" s="37" t="n">
        <f aca="false">IF(G1017=1,IF(B1017="",IF((Fin-A1017)*24&gt;SeuilFigee,1,0),IF(J1017&gt;SeuilFigee*3600,1,0)),"")</f>
        <v>0</v>
      </c>
      <c r="N1017" s="0" t="str">
        <f aca="false">IF(G1017=1,IF(COUNTIF(H$2:H1017,H1017)=1,COUNTIF($H:$H,H1017),""),"")</f>
        <v/>
      </c>
      <c r="O1017" s="0" t="str">
        <f aca="false">IF(G1017=1,IF(COUNTIF(I$2:I1017,I1017)=1,COUNTIF($I:$I,I1017),""),"")</f>
        <v/>
      </c>
      <c r="P1017" s="38" t="str">
        <f aca="false">IF(G1017=1,IF(COUNTIFS(C$2:C1017,C1017,G$2:G1017,1)=1,COUNTIFS($C:$C,C1017,$G:$G,1)+ROW()/10000000,""),"")</f>
        <v/>
      </c>
      <c r="Q1017" s="0" t="str">
        <f aca="false">IF(K1017=1,IF(COUNTIFS(C$2:C1017,C1017,K$2:K1017,1)=1,1,0),"")</f>
        <v/>
      </c>
      <c r="R1017" s="0" t="str">
        <f aca="false">IF(M1017=1,IF(COUNTIFS(C$2:C1017,C1017,M$2:M1017,1)=1,1,0),"")</f>
        <v/>
      </c>
      <c r="S1017" s="0" t="str">
        <f aca="false">IF(L1017=1,IF(COUNTIFS(C$2:C1017,C1017,L$2:L1017,1)=1,1,0),"")</f>
        <v/>
      </c>
      <c r="T1017" s="38" t="str">
        <f aca="false">IF(N1017="","",N1017+ROW()/10000000)</f>
        <v/>
      </c>
      <c r="U1017" s="36" t="n">
        <f aca="false">IF(G1017=1,IF(B1017="",1,0),"")</f>
        <v>0</v>
      </c>
    </row>
    <row r="1018" customFormat="false" ht="15" hidden="false" customHeight="false" outlineLevel="0" collapsed="false">
      <c r="A1018" s="35" t="n">
        <v>46087.9429976852</v>
      </c>
      <c r="B1018" s="35" t="n">
        <v>46087.9430787037</v>
      </c>
      <c r="C1018" s="36" t="s">
        <v>115</v>
      </c>
      <c r="D1018" s="36" t="s">
        <v>116</v>
      </c>
      <c r="E1018" s="36" t="s">
        <v>117</v>
      </c>
      <c r="F1018" s="36" t="s">
        <v>118</v>
      </c>
      <c r="G1018" s="36" t="n">
        <f aca="false">IF(A1018="","",IF(AND(A1018&gt;=Debut,A1018&lt;Fin),1,0))</f>
        <v>1</v>
      </c>
      <c r="H1018" s="36" t="n">
        <f aca="false">IF(G1018=1,INT(ROUND((A1018-Debut)*86400,0)/600),"")</f>
        <v>711</v>
      </c>
      <c r="I1018" s="36" t="n">
        <f aca="false">IF(G1018=1,INT(ROUND((A1018-Debut)*86400,0)/3600),"")</f>
        <v>118</v>
      </c>
      <c r="J1018" s="36" t="n">
        <f aca="false">IF(OR(A1018="",B1018=""),"",ROUND((B1018-A1018)*86400,0))</f>
        <v>7</v>
      </c>
      <c r="K1018" s="37" t="n">
        <f aca="false">IF(G1018=1,IF(COUNTIFS($C:$C,C1018,$G:$G,1,$A:$A,"&gt;="&amp;(A1018-FenetreInterm/86400),$A:$A,"&lt;="&amp;A1018)&gt;=NbInterm,1,0),"")</f>
        <v>1</v>
      </c>
      <c r="L1018" s="37" t="n">
        <f aca="false">IF(G1018=1,IF(B1018="",0,IF(J1018&lt;SeuilFugitive,1,0)),"")</f>
        <v>0</v>
      </c>
      <c r="M1018" s="37" t="n">
        <f aca="false">IF(G1018=1,IF(B1018="",IF((Fin-A1018)*24&gt;SeuilFigee,1,0),IF(J1018&gt;SeuilFigee*3600,1,0)),"")</f>
        <v>0</v>
      </c>
      <c r="N1018" s="0" t="str">
        <f aca="false">IF(G1018=1,IF(COUNTIF(H$2:H1018,H1018)=1,COUNTIF($H:$H,H1018),""),"")</f>
        <v/>
      </c>
      <c r="O1018" s="0" t="str">
        <f aca="false">IF(G1018=1,IF(COUNTIF(I$2:I1018,I1018)=1,COUNTIF($I:$I,I1018),""),"")</f>
        <v/>
      </c>
      <c r="P1018" s="38" t="str">
        <f aca="false">IF(G1018=1,IF(COUNTIFS(C$2:C1018,C1018,G$2:G1018,1)=1,COUNTIFS($C:$C,C1018,$G:$G,1)+ROW()/10000000,""),"")</f>
        <v/>
      </c>
      <c r="Q1018" s="36" t="n">
        <f aca="false">IF(K1018=1,IF(COUNTIFS(C$2:C1018,C1018,K$2:K1018,1)=1,1,0),"")</f>
        <v>0</v>
      </c>
      <c r="R1018" s="0" t="str">
        <f aca="false">IF(M1018=1,IF(COUNTIFS(C$2:C1018,C1018,M$2:M1018,1)=1,1,0),"")</f>
        <v/>
      </c>
      <c r="S1018" s="0" t="str">
        <f aca="false">IF(L1018=1,IF(COUNTIFS(C$2:C1018,C1018,L$2:L1018,1)=1,1,0),"")</f>
        <v/>
      </c>
      <c r="T1018" s="38" t="str">
        <f aca="false">IF(N1018="","",N1018+ROW()/10000000)</f>
        <v/>
      </c>
      <c r="U1018" s="36" t="n">
        <f aca="false">IF(G1018=1,IF(B1018="",1,0),"")</f>
        <v>0</v>
      </c>
    </row>
    <row r="1019" customFormat="false" ht="15" hidden="false" customHeight="false" outlineLevel="0" collapsed="false">
      <c r="A1019" s="35" t="n">
        <v>46087.9431134259</v>
      </c>
      <c r="B1019" s="35" t="n">
        <v>46087.9433564815</v>
      </c>
      <c r="C1019" s="36" t="s">
        <v>115</v>
      </c>
      <c r="D1019" s="36" t="s">
        <v>116</v>
      </c>
      <c r="E1019" s="36" t="s">
        <v>117</v>
      </c>
      <c r="F1019" s="36" t="s">
        <v>118</v>
      </c>
      <c r="G1019" s="36" t="n">
        <f aca="false">IF(A1019="","",IF(AND(A1019&gt;=Debut,A1019&lt;Fin),1,0))</f>
        <v>1</v>
      </c>
      <c r="H1019" s="36" t="n">
        <f aca="false">IF(G1019=1,INT(ROUND((A1019-Debut)*86400,0)/600),"")</f>
        <v>711</v>
      </c>
      <c r="I1019" s="36" t="n">
        <f aca="false">IF(G1019=1,INT(ROUND((A1019-Debut)*86400,0)/3600),"")</f>
        <v>118</v>
      </c>
      <c r="J1019" s="36" t="n">
        <f aca="false">IF(OR(A1019="",B1019=""),"",ROUND((B1019-A1019)*86400,0))</f>
        <v>21</v>
      </c>
      <c r="K1019" s="37" t="n">
        <f aca="false">IF(G1019=1,IF(COUNTIFS($C:$C,C1019,$G:$G,1,$A:$A,"&gt;="&amp;(A1019-FenetreInterm/86400),$A:$A,"&lt;="&amp;A1019)&gt;=NbInterm,1,0),"")</f>
        <v>1</v>
      </c>
      <c r="L1019" s="37" t="n">
        <f aca="false">IF(G1019=1,IF(B1019="",0,IF(J1019&lt;SeuilFugitive,1,0)),"")</f>
        <v>0</v>
      </c>
      <c r="M1019" s="37" t="n">
        <f aca="false">IF(G1019=1,IF(B1019="",IF((Fin-A1019)*24&gt;SeuilFigee,1,0),IF(J1019&gt;SeuilFigee*3600,1,0)),"")</f>
        <v>0</v>
      </c>
      <c r="N1019" s="0" t="str">
        <f aca="false">IF(G1019=1,IF(COUNTIF(H$2:H1019,H1019)=1,COUNTIF($H:$H,H1019),""),"")</f>
        <v/>
      </c>
      <c r="O1019" s="0" t="str">
        <f aca="false">IF(G1019=1,IF(COUNTIF(I$2:I1019,I1019)=1,COUNTIF($I:$I,I1019),""),"")</f>
        <v/>
      </c>
      <c r="P1019" s="38" t="str">
        <f aca="false">IF(G1019=1,IF(COUNTIFS(C$2:C1019,C1019,G$2:G1019,1)=1,COUNTIFS($C:$C,C1019,$G:$G,1)+ROW()/10000000,""),"")</f>
        <v/>
      </c>
      <c r="Q1019" s="36" t="n">
        <f aca="false">IF(K1019=1,IF(COUNTIFS(C$2:C1019,C1019,K$2:K1019,1)=1,1,0),"")</f>
        <v>0</v>
      </c>
      <c r="R1019" s="0" t="str">
        <f aca="false">IF(M1019=1,IF(COUNTIFS(C$2:C1019,C1019,M$2:M1019,1)=1,1,0),"")</f>
        <v/>
      </c>
      <c r="S1019" s="0" t="str">
        <f aca="false">IF(L1019=1,IF(COUNTIFS(C$2:C1019,C1019,L$2:L1019,1)=1,1,0),"")</f>
        <v/>
      </c>
      <c r="T1019" s="38" t="str">
        <f aca="false">IF(N1019="","",N1019+ROW()/10000000)</f>
        <v/>
      </c>
      <c r="U1019" s="36" t="n">
        <f aca="false">IF(G1019=1,IF(B1019="",1,0),"")</f>
        <v>0</v>
      </c>
    </row>
    <row r="1020" customFormat="false" ht="15" hidden="false" customHeight="false" outlineLevel="0" collapsed="false">
      <c r="A1020" s="35" t="n">
        <v>46087.9432060185</v>
      </c>
      <c r="B1020" s="35" t="n">
        <v>46087.943275463</v>
      </c>
      <c r="C1020" s="36" t="s">
        <v>115</v>
      </c>
      <c r="D1020" s="36" t="s">
        <v>116</v>
      </c>
      <c r="E1020" s="36" t="s">
        <v>117</v>
      </c>
      <c r="F1020" s="36" t="s">
        <v>118</v>
      </c>
      <c r="G1020" s="36" t="n">
        <f aca="false">IF(A1020="","",IF(AND(A1020&gt;=Debut,A1020&lt;Fin),1,0))</f>
        <v>1</v>
      </c>
      <c r="H1020" s="36" t="n">
        <f aca="false">IF(G1020=1,INT(ROUND((A1020-Debut)*86400,0)/600),"")</f>
        <v>711</v>
      </c>
      <c r="I1020" s="36" t="n">
        <f aca="false">IF(G1020=1,INT(ROUND((A1020-Debut)*86400,0)/3600),"")</f>
        <v>118</v>
      </c>
      <c r="J1020" s="36" t="n">
        <f aca="false">IF(OR(A1020="",B1020=""),"",ROUND((B1020-A1020)*86400,0))</f>
        <v>6</v>
      </c>
      <c r="K1020" s="37" t="n">
        <f aca="false">IF(G1020=1,IF(COUNTIFS($C:$C,C1020,$G:$G,1,$A:$A,"&gt;="&amp;(A1020-FenetreInterm/86400),$A:$A,"&lt;="&amp;A1020)&gt;=NbInterm,1,0),"")</f>
        <v>1</v>
      </c>
      <c r="L1020" s="37" t="n">
        <f aca="false">IF(G1020=1,IF(B1020="",0,IF(J1020&lt;SeuilFugitive,1,0)),"")</f>
        <v>0</v>
      </c>
      <c r="M1020" s="37" t="n">
        <f aca="false">IF(G1020=1,IF(B1020="",IF((Fin-A1020)*24&gt;SeuilFigee,1,0),IF(J1020&gt;SeuilFigee*3600,1,0)),"")</f>
        <v>0</v>
      </c>
      <c r="N1020" s="0" t="str">
        <f aca="false">IF(G1020=1,IF(COUNTIF(H$2:H1020,H1020)=1,COUNTIF($H:$H,H1020),""),"")</f>
        <v/>
      </c>
      <c r="O1020" s="0" t="str">
        <f aca="false">IF(G1020=1,IF(COUNTIF(I$2:I1020,I1020)=1,COUNTIF($I:$I,I1020),""),"")</f>
        <v/>
      </c>
      <c r="P1020" s="38" t="str">
        <f aca="false">IF(G1020=1,IF(COUNTIFS(C$2:C1020,C1020,G$2:G1020,1)=1,COUNTIFS($C:$C,C1020,$G:$G,1)+ROW()/10000000,""),"")</f>
        <v/>
      </c>
      <c r="Q1020" s="36" t="n">
        <f aca="false">IF(K1020=1,IF(COUNTIFS(C$2:C1020,C1020,K$2:K1020,1)=1,1,0),"")</f>
        <v>0</v>
      </c>
      <c r="R1020" s="0" t="str">
        <f aca="false">IF(M1020=1,IF(COUNTIFS(C$2:C1020,C1020,M$2:M1020,1)=1,1,0),"")</f>
        <v/>
      </c>
      <c r="S1020" s="0" t="str">
        <f aca="false">IF(L1020=1,IF(COUNTIFS(C$2:C1020,C1020,L$2:L1020,1)=1,1,0),"")</f>
        <v/>
      </c>
      <c r="T1020" s="38" t="str">
        <f aca="false">IF(N1020="","",N1020+ROW()/10000000)</f>
        <v/>
      </c>
      <c r="U1020" s="36" t="n">
        <f aca="false">IF(G1020=1,IF(B1020="",1,0),"")</f>
        <v>0</v>
      </c>
    </row>
    <row r="1021" customFormat="false" ht="15" hidden="false" customHeight="false" outlineLevel="0" collapsed="false">
      <c r="A1021" s="35" t="n">
        <v>46087.9434027778</v>
      </c>
      <c r="B1021" s="35" t="n">
        <v>46087.9436226852</v>
      </c>
      <c r="C1021" s="36" t="s">
        <v>115</v>
      </c>
      <c r="D1021" s="36" t="s">
        <v>116</v>
      </c>
      <c r="E1021" s="36" t="s">
        <v>117</v>
      </c>
      <c r="F1021" s="36" t="s">
        <v>118</v>
      </c>
      <c r="G1021" s="36" t="n">
        <f aca="false">IF(A1021="","",IF(AND(A1021&gt;=Debut,A1021&lt;Fin),1,0))</f>
        <v>1</v>
      </c>
      <c r="H1021" s="36" t="n">
        <f aca="false">IF(G1021=1,INT(ROUND((A1021-Debut)*86400,0)/600),"")</f>
        <v>711</v>
      </c>
      <c r="I1021" s="36" t="n">
        <f aca="false">IF(G1021=1,INT(ROUND((A1021-Debut)*86400,0)/3600),"")</f>
        <v>118</v>
      </c>
      <c r="J1021" s="36" t="n">
        <f aca="false">IF(OR(A1021="",B1021=""),"",ROUND((B1021-A1021)*86400,0))</f>
        <v>19</v>
      </c>
      <c r="K1021" s="37" t="n">
        <f aca="false">IF(G1021=1,IF(COUNTIFS($C:$C,C1021,$G:$G,1,$A:$A,"&gt;="&amp;(A1021-FenetreInterm/86400),$A:$A,"&lt;="&amp;A1021)&gt;=NbInterm,1,0),"")</f>
        <v>1</v>
      </c>
      <c r="L1021" s="37" t="n">
        <f aca="false">IF(G1021=1,IF(B1021="",0,IF(J1021&lt;SeuilFugitive,1,0)),"")</f>
        <v>0</v>
      </c>
      <c r="M1021" s="37" t="n">
        <f aca="false">IF(G1021=1,IF(B1021="",IF((Fin-A1021)*24&gt;SeuilFigee,1,0),IF(J1021&gt;SeuilFigee*3600,1,0)),"")</f>
        <v>0</v>
      </c>
      <c r="N1021" s="0" t="str">
        <f aca="false">IF(G1021=1,IF(COUNTIF(H$2:H1021,H1021)=1,COUNTIF($H:$H,H1021),""),"")</f>
        <v/>
      </c>
      <c r="O1021" s="0" t="str">
        <f aca="false">IF(G1021=1,IF(COUNTIF(I$2:I1021,I1021)=1,COUNTIF($I:$I,I1021),""),"")</f>
        <v/>
      </c>
      <c r="P1021" s="38" t="str">
        <f aca="false">IF(G1021=1,IF(COUNTIFS(C$2:C1021,C1021,G$2:G1021,1)=1,COUNTIFS($C:$C,C1021,$G:$G,1)+ROW()/10000000,""),"")</f>
        <v/>
      </c>
      <c r="Q1021" s="36" t="n">
        <f aca="false">IF(K1021=1,IF(COUNTIFS(C$2:C1021,C1021,K$2:K1021,1)=1,1,0),"")</f>
        <v>0</v>
      </c>
      <c r="R1021" s="0" t="str">
        <f aca="false">IF(M1021=1,IF(COUNTIFS(C$2:C1021,C1021,M$2:M1021,1)=1,1,0),"")</f>
        <v/>
      </c>
      <c r="S1021" s="0" t="str">
        <f aca="false">IF(L1021=1,IF(COUNTIFS(C$2:C1021,C1021,L$2:L1021,1)=1,1,0),"")</f>
        <v/>
      </c>
      <c r="T1021" s="38" t="str">
        <f aca="false">IF(N1021="","",N1021+ROW()/10000000)</f>
        <v/>
      </c>
      <c r="U1021" s="36" t="n">
        <f aca="false">IF(G1021=1,IF(B1021="",1,0),"")</f>
        <v>0</v>
      </c>
    </row>
    <row r="1022" customFormat="false" ht="15" hidden="false" customHeight="false" outlineLevel="0" collapsed="false">
      <c r="A1022" s="35" t="n">
        <v>46087.9556712963</v>
      </c>
      <c r="B1022" s="35" t="n">
        <v>46087.9878240741</v>
      </c>
      <c r="C1022" s="36" t="s">
        <v>155</v>
      </c>
      <c r="D1022" s="36" t="s">
        <v>156</v>
      </c>
      <c r="E1022" s="36" t="s">
        <v>128</v>
      </c>
      <c r="F1022" s="36" t="s">
        <v>157</v>
      </c>
      <c r="G1022" s="36" t="n">
        <f aca="false">IF(A1022="","",IF(AND(A1022&gt;=Debut,A1022&lt;Fin),1,0))</f>
        <v>1</v>
      </c>
      <c r="H1022" s="36" t="n">
        <f aca="false">IF(G1022=1,INT(ROUND((A1022-Debut)*86400,0)/600),"")</f>
        <v>713</v>
      </c>
      <c r="I1022" s="36" t="n">
        <f aca="false">IF(G1022=1,INT(ROUND((A1022-Debut)*86400,0)/3600),"")</f>
        <v>118</v>
      </c>
      <c r="J1022" s="36" t="n">
        <f aca="false">IF(OR(A1022="",B1022=""),"",ROUND((B1022-A1022)*86400,0))</f>
        <v>2778</v>
      </c>
      <c r="K1022" s="37" t="n">
        <f aca="false">IF(G1022=1,IF(COUNTIFS($C:$C,C1022,$G:$G,1,$A:$A,"&gt;="&amp;(A1022-FenetreInterm/86400),$A:$A,"&lt;="&amp;A1022)&gt;=NbInterm,1,0),"")</f>
        <v>0</v>
      </c>
      <c r="L1022" s="37" t="n">
        <f aca="false">IF(G1022=1,IF(B1022="",0,IF(J1022&lt;SeuilFugitive,1,0)),"")</f>
        <v>0</v>
      </c>
      <c r="M1022" s="37" t="n">
        <f aca="false">IF(G1022=1,IF(B1022="",IF((Fin-A1022)*24&gt;SeuilFigee,1,0),IF(J1022&gt;SeuilFigee*3600,1,0)),"")</f>
        <v>0</v>
      </c>
      <c r="N1022" s="36" t="n">
        <f aca="false">IF(G1022=1,IF(COUNTIF(H$2:H1022,H1022)=1,COUNTIF($H:$H,H1022),""),"")</f>
        <v>1</v>
      </c>
      <c r="O1022" s="0" t="str">
        <f aca="false">IF(G1022=1,IF(COUNTIF(I$2:I1022,I1022)=1,COUNTIF($I:$I,I1022),""),"")</f>
        <v/>
      </c>
      <c r="P1022" s="38" t="str">
        <f aca="false">IF(G1022=1,IF(COUNTIFS(C$2:C1022,C1022,G$2:G1022,1)=1,COUNTIFS($C:$C,C1022,$G:$G,1)+ROW()/10000000,""),"")</f>
        <v/>
      </c>
      <c r="Q1022" s="0" t="str">
        <f aca="false">IF(K1022=1,IF(COUNTIFS(C$2:C1022,C1022,K$2:K1022,1)=1,1,0),"")</f>
        <v/>
      </c>
      <c r="R1022" s="0" t="str">
        <f aca="false">IF(M1022=1,IF(COUNTIFS(C$2:C1022,C1022,M$2:M1022,1)=1,1,0),"")</f>
        <v/>
      </c>
      <c r="S1022" s="0" t="str">
        <f aca="false">IF(L1022=1,IF(COUNTIFS(C$2:C1022,C1022,L$2:L1022,1)=1,1,0),"")</f>
        <v/>
      </c>
      <c r="T1022" s="38" t="n">
        <f aca="false">IF(N1022="","",N1022+ROW()/10000000)</f>
        <v>1.0001022</v>
      </c>
      <c r="U1022" s="36" t="n">
        <f aca="false">IF(G1022=1,IF(B1022="",1,0),"")</f>
        <v>0</v>
      </c>
    </row>
    <row r="1023" customFormat="false" ht="15" hidden="false" customHeight="false" outlineLevel="0" collapsed="false">
      <c r="A1023" s="35" t="n">
        <v>46088.0950462963</v>
      </c>
      <c r="B1023" s="35" t="n">
        <v>46088.0952546296</v>
      </c>
      <c r="C1023" s="36" t="s">
        <v>115</v>
      </c>
      <c r="D1023" s="36" t="s">
        <v>116</v>
      </c>
      <c r="E1023" s="36" t="s">
        <v>117</v>
      </c>
      <c r="F1023" s="36" t="s">
        <v>118</v>
      </c>
      <c r="G1023" s="36" t="n">
        <f aca="false">IF(A1023="","",IF(AND(A1023&gt;=Debut,A1023&lt;Fin),1,0))</f>
        <v>1</v>
      </c>
      <c r="H1023" s="36" t="n">
        <f aca="false">IF(G1023=1,INT(ROUND((A1023-Debut)*86400,0)/600),"")</f>
        <v>733</v>
      </c>
      <c r="I1023" s="36" t="n">
        <f aca="false">IF(G1023=1,INT(ROUND((A1023-Debut)*86400,0)/3600),"")</f>
        <v>122</v>
      </c>
      <c r="J1023" s="36" t="n">
        <f aca="false">IF(OR(A1023="",B1023=""),"",ROUND((B1023-A1023)*86400,0))</f>
        <v>18</v>
      </c>
      <c r="K1023" s="37" t="n">
        <f aca="false">IF(G1023=1,IF(COUNTIFS($C:$C,C1023,$G:$G,1,$A:$A,"&gt;="&amp;(A1023-FenetreInterm/86400),$A:$A,"&lt;="&amp;A1023)&gt;=NbInterm,1,0),"")</f>
        <v>0</v>
      </c>
      <c r="L1023" s="37" t="n">
        <f aca="false">IF(G1023=1,IF(B1023="",0,IF(J1023&lt;SeuilFugitive,1,0)),"")</f>
        <v>0</v>
      </c>
      <c r="M1023" s="37" t="n">
        <f aca="false">IF(G1023=1,IF(B1023="",IF((Fin-A1023)*24&gt;SeuilFigee,1,0),IF(J1023&gt;SeuilFigee*3600,1,0)),"")</f>
        <v>0</v>
      </c>
      <c r="N1023" s="36" t="n">
        <f aca="false">IF(G1023=1,IF(COUNTIF(H$2:H1023,H1023)=1,COUNTIF($H:$H,H1023),""),"")</f>
        <v>3</v>
      </c>
      <c r="O1023" s="36" t="n">
        <f aca="false">IF(G1023=1,IF(COUNTIF(I$2:I1023,I1023)=1,COUNTIF($I:$I,I1023),""),"")</f>
        <v>3</v>
      </c>
      <c r="P1023" s="38" t="str">
        <f aca="false">IF(G1023=1,IF(COUNTIFS(C$2:C1023,C1023,G$2:G1023,1)=1,COUNTIFS($C:$C,C1023,$G:$G,1)+ROW()/10000000,""),"")</f>
        <v/>
      </c>
      <c r="Q1023" s="0" t="str">
        <f aca="false">IF(K1023=1,IF(COUNTIFS(C$2:C1023,C1023,K$2:K1023,1)=1,1,0),"")</f>
        <v/>
      </c>
      <c r="R1023" s="0" t="str">
        <f aca="false">IF(M1023=1,IF(COUNTIFS(C$2:C1023,C1023,M$2:M1023,1)=1,1,0),"")</f>
        <v/>
      </c>
      <c r="S1023" s="0" t="str">
        <f aca="false">IF(L1023=1,IF(COUNTIFS(C$2:C1023,C1023,L$2:L1023,1)=1,1,0),"")</f>
        <v/>
      </c>
      <c r="T1023" s="38" t="n">
        <f aca="false">IF(N1023="","",N1023+ROW()/10000000)</f>
        <v>3.0001023</v>
      </c>
      <c r="U1023" s="36" t="n">
        <f aca="false">IF(G1023=1,IF(B1023="",1,0),"")</f>
        <v>0</v>
      </c>
    </row>
    <row r="1024" customFormat="false" ht="15" hidden="false" customHeight="false" outlineLevel="0" collapsed="false">
      <c r="A1024" s="35" t="n">
        <v>46088.0952199074</v>
      </c>
      <c r="B1024" s="35" t="n">
        <v>46088.0953935185</v>
      </c>
      <c r="C1024" s="36" t="s">
        <v>115</v>
      </c>
      <c r="D1024" s="36" t="s">
        <v>116</v>
      </c>
      <c r="E1024" s="36" t="s">
        <v>117</v>
      </c>
      <c r="F1024" s="36" t="s">
        <v>118</v>
      </c>
      <c r="G1024" s="36" t="n">
        <f aca="false">IF(A1024="","",IF(AND(A1024&gt;=Debut,A1024&lt;Fin),1,0))</f>
        <v>1</v>
      </c>
      <c r="H1024" s="36" t="n">
        <f aca="false">IF(G1024=1,INT(ROUND((A1024-Debut)*86400,0)/600),"")</f>
        <v>733</v>
      </c>
      <c r="I1024" s="36" t="n">
        <f aca="false">IF(G1024=1,INT(ROUND((A1024-Debut)*86400,0)/3600),"")</f>
        <v>122</v>
      </c>
      <c r="J1024" s="36" t="n">
        <f aca="false">IF(OR(A1024="",B1024=""),"",ROUND((B1024-A1024)*86400,0))</f>
        <v>15</v>
      </c>
      <c r="K1024" s="37" t="n">
        <f aca="false">IF(G1024=1,IF(COUNTIFS($C:$C,C1024,$G:$G,1,$A:$A,"&gt;="&amp;(A1024-FenetreInterm/86400),$A:$A,"&lt;="&amp;A1024)&gt;=NbInterm,1,0),"")</f>
        <v>0</v>
      </c>
      <c r="L1024" s="37" t="n">
        <f aca="false">IF(G1024=1,IF(B1024="",0,IF(J1024&lt;SeuilFugitive,1,0)),"")</f>
        <v>0</v>
      </c>
      <c r="M1024" s="37" t="n">
        <f aca="false">IF(G1024=1,IF(B1024="",IF((Fin-A1024)*24&gt;SeuilFigee,1,0),IF(J1024&gt;SeuilFigee*3600,1,0)),"")</f>
        <v>0</v>
      </c>
      <c r="N1024" s="0" t="str">
        <f aca="false">IF(G1024=1,IF(COUNTIF(H$2:H1024,H1024)=1,COUNTIF($H:$H,H1024),""),"")</f>
        <v/>
      </c>
      <c r="O1024" s="0" t="str">
        <f aca="false">IF(G1024=1,IF(COUNTIF(I$2:I1024,I1024)=1,COUNTIF($I:$I,I1024),""),"")</f>
        <v/>
      </c>
      <c r="P1024" s="38" t="str">
        <f aca="false">IF(G1024=1,IF(COUNTIFS(C$2:C1024,C1024,G$2:G1024,1)=1,COUNTIFS($C:$C,C1024,$G:$G,1)+ROW()/10000000,""),"")</f>
        <v/>
      </c>
      <c r="Q1024" s="0" t="str">
        <f aca="false">IF(K1024=1,IF(COUNTIFS(C$2:C1024,C1024,K$2:K1024,1)=1,1,0),"")</f>
        <v/>
      </c>
      <c r="R1024" s="0" t="str">
        <f aca="false">IF(M1024=1,IF(COUNTIFS(C$2:C1024,C1024,M$2:M1024,1)=1,1,0),"")</f>
        <v/>
      </c>
      <c r="S1024" s="0" t="str">
        <f aca="false">IF(L1024=1,IF(COUNTIFS(C$2:C1024,C1024,L$2:L1024,1)=1,1,0),"")</f>
        <v/>
      </c>
      <c r="T1024" s="38" t="str">
        <f aca="false">IF(N1024="","",N1024+ROW()/10000000)</f>
        <v/>
      </c>
      <c r="U1024" s="36" t="n">
        <f aca="false">IF(G1024=1,IF(B1024="",1,0),"")</f>
        <v>0</v>
      </c>
    </row>
    <row r="1025" customFormat="false" ht="15" hidden="false" customHeight="false" outlineLevel="0" collapsed="false">
      <c r="A1025" s="35" t="n">
        <v>46088.0954398148</v>
      </c>
      <c r="B1025" s="35" t="n">
        <v>46088.0955555556</v>
      </c>
      <c r="C1025" s="36" t="s">
        <v>115</v>
      </c>
      <c r="D1025" s="36" t="s">
        <v>116</v>
      </c>
      <c r="E1025" s="36" t="s">
        <v>117</v>
      </c>
      <c r="F1025" s="36" t="s">
        <v>118</v>
      </c>
      <c r="G1025" s="36" t="n">
        <f aca="false">IF(A1025="","",IF(AND(A1025&gt;=Debut,A1025&lt;Fin),1,0))</f>
        <v>1</v>
      </c>
      <c r="H1025" s="36" t="n">
        <f aca="false">IF(G1025=1,INT(ROUND((A1025-Debut)*86400,0)/600),"")</f>
        <v>733</v>
      </c>
      <c r="I1025" s="36" t="n">
        <f aca="false">IF(G1025=1,INT(ROUND((A1025-Debut)*86400,0)/3600),"")</f>
        <v>122</v>
      </c>
      <c r="J1025" s="36" t="n">
        <f aca="false">IF(OR(A1025="",B1025=""),"",ROUND((B1025-A1025)*86400,0))</f>
        <v>10</v>
      </c>
      <c r="K1025" s="37" t="n">
        <f aca="false">IF(G1025=1,IF(COUNTIFS($C:$C,C1025,$G:$G,1,$A:$A,"&gt;="&amp;(A1025-FenetreInterm/86400),$A:$A,"&lt;="&amp;A1025)&gt;=NbInterm,1,0),"")</f>
        <v>1</v>
      </c>
      <c r="L1025" s="37" t="n">
        <f aca="false">IF(G1025=1,IF(B1025="",0,IF(J1025&lt;SeuilFugitive,1,0)),"")</f>
        <v>0</v>
      </c>
      <c r="M1025" s="37" t="n">
        <f aca="false">IF(G1025=1,IF(B1025="",IF((Fin-A1025)*24&gt;SeuilFigee,1,0),IF(J1025&gt;SeuilFigee*3600,1,0)),"")</f>
        <v>0</v>
      </c>
      <c r="N1025" s="0" t="str">
        <f aca="false">IF(G1025=1,IF(COUNTIF(H$2:H1025,H1025)=1,COUNTIF($H:$H,H1025),""),"")</f>
        <v/>
      </c>
      <c r="O1025" s="0" t="str">
        <f aca="false">IF(G1025=1,IF(COUNTIF(I$2:I1025,I1025)=1,COUNTIF($I:$I,I1025),""),"")</f>
        <v/>
      </c>
      <c r="P1025" s="38" t="str">
        <f aca="false">IF(G1025=1,IF(COUNTIFS(C$2:C1025,C1025,G$2:G1025,1)=1,COUNTIFS($C:$C,C1025,$G:$G,1)+ROW()/10000000,""),"")</f>
        <v/>
      </c>
      <c r="Q1025" s="36" t="n">
        <f aca="false">IF(K1025=1,IF(COUNTIFS(C$2:C1025,C1025,K$2:K1025,1)=1,1,0),"")</f>
        <v>0</v>
      </c>
      <c r="R1025" s="0" t="str">
        <f aca="false">IF(M1025=1,IF(COUNTIFS(C$2:C1025,C1025,M$2:M1025,1)=1,1,0),"")</f>
        <v/>
      </c>
      <c r="S1025" s="0" t="str">
        <f aca="false">IF(L1025=1,IF(COUNTIFS(C$2:C1025,C1025,L$2:L1025,1)=1,1,0),"")</f>
        <v/>
      </c>
      <c r="T1025" s="38" t="str">
        <f aca="false">IF(N1025="","",N1025+ROW()/10000000)</f>
        <v/>
      </c>
      <c r="U1025" s="36" t="n">
        <f aca="false">IF(G1025=1,IF(B1025="",1,0),"")</f>
        <v>0</v>
      </c>
    </row>
    <row r="1026" customFormat="false" ht="15" hidden="false" customHeight="false" outlineLevel="0" collapsed="false">
      <c r="A1026" s="35" t="n">
        <v>46088.1322337963</v>
      </c>
      <c r="B1026" s="35" t="n">
        <v>46088.177337963</v>
      </c>
      <c r="C1026" s="36" t="s">
        <v>119</v>
      </c>
      <c r="D1026" s="36" t="s">
        <v>120</v>
      </c>
      <c r="E1026" s="36" t="s">
        <v>121</v>
      </c>
      <c r="F1026" s="36" t="s">
        <v>122</v>
      </c>
      <c r="G1026" s="36" t="n">
        <f aca="false">IF(A1026="","",IF(AND(A1026&gt;=Debut,A1026&lt;Fin),1,0))</f>
        <v>1</v>
      </c>
      <c r="H1026" s="36" t="n">
        <f aca="false">IF(G1026=1,INT(ROUND((A1026-Debut)*86400,0)/600),"")</f>
        <v>739</v>
      </c>
      <c r="I1026" s="36" t="n">
        <f aca="false">IF(G1026=1,INT(ROUND((A1026-Debut)*86400,0)/3600),"")</f>
        <v>123</v>
      </c>
      <c r="J1026" s="36" t="n">
        <f aca="false">IF(OR(A1026="",B1026=""),"",ROUND((B1026-A1026)*86400,0))</f>
        <v>3897</v>
      </c>
      <c r="K1026" s="37" t="n">
        <f aca="false">IF(G1026=1,IF(COUNTIFS($C:$C,C1026,$G:$G,1,$A:$A,"&gt;="&amp;(A1026-FenetreInterm/86400),$A:$A,"&lt;="&amp;A1026)&gt;=NbInterm,1,0),"")</f>
        <v>0</v>
      </c>
      <c r="L1026" s="37" t="n">
        <f aca="false">IF(G1026=1,IF(B1026="",0,IF(J1026&lt;SeuilFugitive,1,0)),"")</f>
        <v>0</v>
      </c>
      <c r="M1026" s="37" t="n">
        <f aca="false">IF(G1026=1,IF(B1026="",IF((Fin-A1026)*24&gt;SeuilFigee,1,0),IF(J1026&gt;SeuilFigee*3600,1,0)),"")</f>
        <v>0</v>
      </c>
      <c r="N1026" s="36" t="n">
        <f aca="false">IF(G1026=1,IF(COUNTIF(H$2:H1026,H1026)=1,COUNTIF($H:$H,H1026),""),"")</f>
        <v>1</v>
      </c>
      <c r="O1026" s="36" t="n">
        <f aca="false">IF(G1026=1,IF(COUNTIF(I$2:I1026,I1026)=1,COUNTIF($I:$I,I1026),""),"")</f>
        <v>1</v>
      </c>
      <c r="P1026" s="38" t="str">
        <f aca="false">IF(G1026=1,IF(COUNTIFS(C$2:C1026,C1026,G$2:G1026,1)=1,COUNTIFS($C:$C,C1026,$G:$G,1)+ROW()/10000000,""),"")</f>
        <v/>
      </c>
      <c r="Q1026" s="0" t="str">
        <f aca="false">IF(K1026=1,IF(COUNTIFS(C$2:C1026,C1026,K$2:K1026,1)=1,1,0),"")</f>
        <v/>
      </c>
      <c r="R1026" s="0" t="str">
        <f aca="false">IF(M1026=1,IF(COUNTIFS(C$2:C1026,C1026,M$2:M1026,1)=1,1,0),"")</f>
        <v/>
      </c>
      <c r="S1026" s="0" t="str">
        <f aca="false">IF(L1026=1,IF(COUNTIFS(C$2:C1026,C1026,L$2:L1026,1)=1,1,0),"")</f>
        <v/>
      </c>
      <c r="T1026" s="38" t="n">
        <f aca="false">IF(N1026="","",N1026+ROW()/10000000)</f>
        <v>1.0001026</v>
      </c>
      <c r="U1026" s="36" t="n">
        <f aca="false">IF(G1026=1,IF(B1026="",1,0),"")</f>
        <v>0</v>
      </c>
    </row>
    <row r="1027" customFormat="false" ht="15" hidden="false" customHeight="false" outlineLevel="0" collapsed="false">
      <c r="A1027" s="35" t="n">
        <v>46088.1714236111</v>
      </c>
      <c r="B1027" s="35" t="n">
        <v>46088.1715740741</v>
      </c>
      <c r="C1027" s="36" t="s">
        <v>115</v>
      </c>
      <c r="D1027" s="36" t="s">
        <v>116</v>
      </c>
      <c r="E1027" s="36" t="s">
        <v>117</v>
      </c>
      <c r="F1027" s="36" t="s">
        <v>118</v>
      </c>
      <c r="G1027" s="36" t="n">
        <f aca="false">IF(A1027="","",IF(AND(A1027&gt;=Debut,A1027&lt;Fin),1,0))</f>
        <v>1</v>
      </c>
      <c r="H1027" s="36" t="n">
        <f aca="false">IF(G1027=1,INT(ROUND((A1027-Debut)*86400,0)/600),"")</f>
        <v>744</v>
      </c>
      <c r="I1027" s="36" t="n">
        <f aca="false">IF(G1027=1,INT(ROUND((A1027-Debut)*86400,0)/3600),"")</f>
        <v>124</v>
      </c>
      <c r="J1027" s="36" t="n">
        <f aca="false">IF(OR(A1027="",B1027=""),"",ROUND((B1027-A1027)*86400,0))</f>
        <v>13</v>
      </c>
      <c r="K1027" s="37" t="n">
        <f aca="false">IF(G1027=1,IF(COUNTIFS($C:$C,C1027,$G:$G,1,$A:$A,"&gt;="&amp;(A1027-FenetreInterm/86400),$A:$A,"&lt;="&amp;A1027)&gt;=NbInterm,1,0),"")</f>
        <v>0</v>
      </c>
      <c r="L1027" s="37" t="n">
        <f aca="false">IF(G1027=1,IF(B1027="",0,IF(J1027&lt;SeuilFugitive,1,0)),"")</f>
        <v>0</v>
      </c>
      <c r="M1027" s="37" t="n">
        <f aca="false">IF(G1027=1,IF(B1027="",IF((Fin-A1027)*24&gt;SeuilFigee,1,0),IF(J1027&gt;SeuilFigee*3600,1,0)),"")</f>
        <v>0</v>
      </c>
      <c r="N1027" s="36" t="n">
        <f aca="false">IF(G1027=1,IF(COUNTIF(H$2:H1027,H1027)=1,COUNTIF($H:$H,H1027),""),"")</f>
        <v>7</v>
      </c>
      <c r="O1027" s="36" t="n">
        <f aca="false">IF(G1027=1,IF(COUNTIF(I$2:I1027,I1027)=1,COUNTIF($I:$I,I1027),""),"")</f>
        <v>8</v>
      </c>
      <c r="P1027" s="38" t="str">
        <f aca="false">IF(G1027=1,IF(COUNTIFS(C$2:C1027,C1027,G$2:G1027,1)=1,COUNTIFS($C:$C,C1027,$G:$G,1)+ROW()/10000000,""),"")</f>
        <v/>
      </c>
      <c r="Q1027" s="0" t="str">
        <f aca="false">IF(K1027=1,IF(COUNTIFS(C$2:C1027,C1027,K$2:K1027,1)=1,1,0),"")</f>
        <v/>
      </c>
      <c r="R1027" s="0" t="str">
        <f aca="false">IF(M1027=1,IF(COUNTIFS(C$2:C1027,C1027,M$2:M1027,1)=1,1,0),"")</f>
        <v/>
      </c>
      <c r="S1027" s="0" t="str">
        <f aca="false">IF(L1027=1,IF(COUNTIFS(C$2:C1027,C1027,L$2:L1027,1)=1,1,0),"")</f>
        <v/>
      </c>
      <c r="T1027" s="38" t="n">
        <f aca="false">IF(N1027="","",N1027+ROW()/10000000)</f>
        <v>7.0001027</v>
      </c>
      <c r="U1027" s="36" t="n">
        <f aca="false">IF(G1027=1,IF(B1027="",1,0),"")</f>
        <v>0</v>
      </c>
    </row>
    <row r="1028" customFormat="false" ht="15" hidden="false" customHeight="false" outlineLevel="0" collapsed="false">
      <c r="A1028" s="35" t="n">
        <v>46088.1716203704</v>
      </c>
      <c r="B1028" s="35" t="n">
        <v>46088.171724537</v>
      </c>
      <c r="C1028" s="36" t="s">
        <v>115</v>
      </c>
      <c r="D1028" s="36" t="s">
        <v>116</v>
      </c>
      <c r="E1028" s="36" t="s">
        <v>117</v>
      </c>
      <c r="F1028" s="36" t="s">
        <v>118</v>
      </c>
      <c r="G1028" s="36" t="n">
        <f aca="false">IF(A1028="","",IF(AND(A1028&gt;=Debut,A1028&lt;Fin),1,0))</f>
        <v>1</v>
      </c>
      <c r="H1028" s="36" t="n">
        <f aca="false">IF(G1028=1,INT(ROUND((A1028-Debut)*86400,0)/600),"")</f>
        <v>744</v>
      </c>
      <c r="I1028" s="36" t="n">
        <f aca="false">IF(G1028=1,INT(ROUND((A1028-Debut)*86400,0)/3600),"")</f>
        <v>124</v>
      </c>
      <c r="J1028" s="36" t="n">
        <f aca="false">IF(OR(A1028="",B1028=""),"",ROUND((B1028-A1028)*86400,0))</f>
        <v>9</v>
      </c>
      <c r="K1028" s="37" t="n">
        <f aca="false">IF(G1028=1,IF(COUNTIFS($C:$C,C1028,$G:$G,1,$A:$A,"&gt;="&amp;(A1028-FenetreInterm/86400),$A:$A,"&lt;="&amp;A1028)&gt;=NbInterm,1,0),"")</f>
        <v>0</v>
      </c>
      <c r="L1028" s="37" t="n">
        <f aca="false">IF(G1028=1,IF(B1028="",0,IF(J1028&lt;SeuilFugitive,1,0)),"")</f>
        <v>0</v>
      </c>
      <c r="M1028" s="37" t="n">
        <f aca="false">IF(G1028=1,IF(B1028="",IF((Fin-A1028)*24&gt;SeuilFigee,1,0),IF(J1028&gt;SeuilFigee*3600,1,0)),"")</f>
        <v>0</v>
      </c>
      <c r="N1028" s="0" t="str">
        <f aca="false">IF(G1028=1,IF(COUNTIF(H$2:H1028,H1028)=1,COUNTIF($H:$H,H1028),""),"")</f>
        <v/>
      </c>
      <c r="O1028" s="0" t="str">
        <f aca="false">IF(G1028=1,IF(COUNTIF(I$2:I1028,I1028)=1,COUNTIF($I:$I,I1028),""),"")</f>
        <v/>
      </c>
      <c r="P1028" s="38" t="str">
        <f aca="false">IF(G1028=1,IF(COUNTIFS(C$2:C1028,C1028,G$2:G1028,1)=1,COUNTIFS($C:$C,C1028,$G:$G,1)+ROW()/10000000,""),"")</f>
        <v/>
      </c>
      <c r="Q1028" s="0" t="str">
        <f aca="false">IF(K1028=1,IF(COUNTIFS(C$2:C1028,C1028,K$2:K1028,1)=1,1,0),"")</f>
        <v/>
      </c>
      <c r="R1028" s="0" t="str">
        <f aca="false">IF(M1028=1,IF(COUNTIFS(C$2:C1028,C1028,M$2:M1028,1)=1,1,0),"")</f>
        <v/>
      </c>
      <c r="S1028" s="0" t="str">
        <f aca="false">IF(L1028=1,IF(COUNTIFS(C$2:C1028,C1028,L$2:L1028,1)=1,1,0),"")</f>
        <v/>
      </c>
      <c r="T1028" s="38" t="str">
        <f aca="false">IF(N1028="","",N1028+ROW()/10000000)</f>
        <v/>
      </c>
      <c r="U1028" s="36" t="n">
        <f aca="false">IF(G1028=1,IF(B1028="",1,0),"")</f>
        <v>0</v>
      </c>
    </row>
    <row r="1029" customFormat="false" ht="15" hidden="false" customHeight="false" outlineLevel="0" collapsed="false">
      <c r="A1029" s="35" t="n">
        <v>46088.1718518519</v>
      </c>
      <c r="B1029" s="35" t="n">
        <v>46088.1720949074</v>
      </c>
      <c r="C1029" s="36" t="s">
        <v>115</v>
      </c>
      <c r="D1029" s="36" t="s">
        <v>116</v>
      </c>
      <c r="E1029" s="36" t="s">
        <v>117</v>
      </c>
      <c r="F1029" s="36" t="s">
        <v>118</v>
      </c>
      <c r="G1029" s="36" t="n">
        <f aca="false">IF(A1029="","",IF(AND(A1029&gt;=Debut,A1029&lt;Fin),1,0))</f>
        <v>1</v>
      </c>
      <c r="H1029" s="36" t="n">
        <f aca="false">IF(G1029=1,INT(ROUND((A1029-Debut)*86400,0)/600),"")</f>
        <v>744</v>
      </c>
      <c r="I1029" s="36" t="n">
        <f aca="false">IF(G1029=1,INT(ROUND((A1029-Debut)*86400,0)/3600),"")</f>
        <v>124</v>
      </c>
      <c r="J1029" s="36" t="n">
        <f aca="false">IF(OR(A1029="",B1029=""),"",ROUND((B1029-A1029)*86400,0))</f>
        <v>21</v>
      </c>
      <c r="K1029" s="37" t="n">
        <f aca="false">IF(G1029=1,IF(COUNTIFS($C:$C,C1029,$G:$G,1,$A:$A,"&gt;="&amp;(A1029-FenetreInterm/86400),$A:$A,"&lt;="&amp;A1029)&gt;=NbInterm,1,0),"")</f>
        <v>1</v>
      </c>
      <c r="L1029" s="37" t="n">
        <f aca="false">IF(G1029=1,IF(B1029="",0,IF(J1029&lt;SeuilFugitive,1,0)),"")</f>
        <v>0</v>
      </c>
      <c r="M1029" s="37" t="n">
        <f aca="false">IF(G1029=1,IF(B1029="",IF((Fin-A1029)*24&gt;SeuilFigee,1,0),IF(J1029&gt;SeuilFigee*3600,1,0)),"")</f>
        <v>0</v>
      </c>
      <c r="N1029" s="0" t="str">
        <f aca="false">IF(G1029=1,IF(COUNTIF(H$2:H1029,H1029)=1,COUNTIF($H:$H,H1029),""),"")</f>
        <v/>
      </c>
      <c r="O1029" s="0" t="str">
        <f aca="false">IF(G1029=1,IF(COUNTIF(I$2:I1029,I1029)=1,COUNTIF($I:$I,I1029),""),"")</f>
        <v/>
      </c>
      <c r="P1029" s="38" t="str">
        <f aca="false">IF(G1029=1,IF(COUNTIFS(C$2:C1029,C1029,G$2:G1029,1)=1,COUNTIFS($C:$C,C1029,$G:$G,1)+ROW()/10000000,""),"")</f>
        <v/>
      </c>
      <c r="Q1029" s="36" t="n">
        <f aca="false">IF(K1029=1,IF(COUNTIFS(C$2:C1029,C1029,K$2:K1029,1)=1,1,0),"")</f>
        <v>0</v>
      </c>
      <c r="R1029" s="0" t="str">
        <f aca="false">IF(M1029=1,IF(COUNTIFS(C$2:C1029,C1029,M$2:M1029,1)=1,1,0),"")</f>
        <v/>
      </c>
      <c r="S1029" s="0" t="str">
        <f aca="false">IF(L1029=1,IF(COUNTIFS(C$2:C1029,C1029,L$2:L1029,1)=1,1,0),"")</f>
        <v/>
      </c>
      <c r="T1029" s="38" t="str">
        <f aca="false">IF(N1029="","",N1029+ROW()/10000000)</f>
        <v/>
      </c>
      <c r="U1029" s="36" t="n">
        <f aca="false">IF(G1029=1,IF(B1029="",1,0),"")</f>
        <v>0</v>
      </c>
    </row>
    <row r="1030" customFormat="false" ht="15" hidden="false" customHeight="false" outlineLevel="0" collapsed="false">
      <c r="A1030" s="35" t="n">
        <v>46088.1720138889</v>
      </c>
      <c r="B1030" s="35" t="n">
        <v>46088.1722337963</v>
      </c>
      <c r="C1030" s="36" t="s">
        <v>115</v>
      </c>
      <c r="D1030" s="36" t="s">
        <v>116</v>
      </c>
      <c r="E1030" s="36" t="s">
        <v>117</v>
      </c>
      <c r="F1030" s="36" t="s">
        <v>118</v>
      </c>
      <c r="G1030" s="36" t="n">
        <f aca="false">IF(A1030="","",IF(AND(A1030&gt;=Debut,A1030&lt;Fin),1,0))</f>
        <v>1</v>
      </c>
      <c r="H1030" s="36" t="n">
        <f aca="false">IF(G1030=1,INT(ROUND((A1030-Debut)*86400,0)/600),"")</f>
        <v>744</v>
      </c>
      <c r="I1030" s="36" t="n">
        <f aca="false">IF(G1030=1,INT(ROUND((A1030-Debut)*86400,0)/3600),"")</f>
        <v>124</v>
      </c>
      <c r="J1030" s="36" t="n">
        <f aca="false">IF(OR(A1030="",B1030=""),"",ROUND((B1030-A1030)*86400,0))</f>
        <v>19</v>
      </c>
      <c r="K1030" s="37" t="n">
        <f aca="false">IF(G1030=1,IF(COUNTIFS($C:$C,C1030,$G:$G,1,$A:$A,"&gt;="&amp;(A1030-FenetreInterm/86400),$A:$A,"&lt;="&amp;A1030)&gt;=NbInterm,1,0),"")</f>
        <v>1</v>
      </c>
      <c r="L1030" s="37" t="n">
        <f aca="false">IF(G1030=1,IF(B1030="",0,IF(J1030&lt;SeuilFugitive,1,0)),"")</f>
        <v>0</v>
      </c>
      <c r="M1030" s="37" t="n">
        <f aca="false">IF(G1030=1,IF(B1030="",IF((Fin-A1030)*24&gt;SeuilFigee,1,0),IF(J1030&gt;SeuilFigee*3600,1,0)),"")</f>
        <v>0</v>
      </c>
      <c r="N1030" s="0" t="str">
        <f aca="false">IF(G1030=1,IF(COUNTIF(H$2:H1030,H1030)=1,COUNTIF($H:$H,H1030),""),"")</f>
        <v/>
      </c>
      <c r="O1030" s="0" t="str">
        <f aca="false">IF(G1030=1,IF(COUNTIF(I$2:I1030,I1030)=1,COUNTIF($I:$I,I1030),""),"")</f>
        <v/>
      </c>
      <c r="P1030" s="38" t="str">
        <f aca="false">IF(G1030=1,IF(COUNTIFS(C$2:C1030,C1030,G$2:G1030,1)=1,COUNTIFS($C:$C,C1030,$G:$G,1)+ROW()/10000000,""),"")</f>
        <v/>
      </c>
      <c r="Q1030" s="36" t="n">
        <f aca="false">IF(K1030=1,IF(COUNTIFS(C$2:C1030,C1030,K$2:K1030,1)=1,1,0),"")</f>
        <v>0</v>
      </c>
      <c r="R1030" s="0" t="str">
        <f aca="false">IF(M1030=1,IF(COUNTIFS(C$2:C1030,C1030,M$2:M1030,1)=1,1,0),"")</f>
        <v/>
      </c>
      <c r="S1030" s="0" t="str">
        <f aca="false">IF(L1030=1,IF(COUNTIFS(C$2:C1030,C1030,L$2:L1030,1)=1,1,0),"")</f>
        <v/>
      </c>
      <c r="T1030" s="38" t="str">
        <f aca="false">IF(N1030="","",N1030+ROW()/10000000)</f>
        <v/>
      </c>
      <c r="U1030" s="36" t="n">
        <f aca="false">IF(G1030=1,IF(B1030="",1,0),"")</f>
        <v>0</v>
      </c>
    </row>
    <row r="1031" customFormat="false" ht="15" hidden="false" customHeight="false" outlineLevel="0" collapsed="false">
      <c r="A1031" s="35" t="n">
        <v>46088.1722569445</v>
      </c>
      <c r="B1031" s="35" t="n">
        <v>46088.1725462963</v>
      </c>
      <c r="C1031" s="36" t="s">
        <v>115</v>
      </c>
      <c r="D1031" s="36" t="s">
        <v>116</v>
      </c>
      <c r="E1031" s="36" t="s">
        <v>117</v>
      </c>
      <c r="F1031" s="36" t="s">
        <v>118</v>
      </c>
      <c r="G1031" s="36" t="n">
        <f aca="false">IF(A1031="","",IF(AND(A1031&gt;=Debut,A1031&lt;Fin),1,0))</f>
        <v>1</v>
      </c>
      <c r="H1031" s="36" t="n">
        <f aca="false">IF(G1031=1,INT(ROUND((A1031-Debut)*86400,0)/600),"")</f>
        <v>744</v>
      </c>
      <c r="I1031" s="36" t="n">
        <f aca="false">IF(G1031=1,INT(ROUND((A1031-Debut)*86400,0)/3600),"")</f>
        <v>124</v>
      </c>
      <c r="J1031" s="36" t="n">
        <f aca="false">IF(OR(A1031="",B1031=""),"",ROUND((B1031-A1031)*86400,0))</f>
        <v>25</v>
      </c>
      <c r="K1031" s="37" t="n">
        <f aca="false">IF(G1031=1,IF(COUNTIFS($C:$C,C1031,$G:$G,1,$A:$A,"&gt;="&amp;(A1031-FenetreInterm/86400),$A:$A,"&lt;="&amp;A1031)&gt;=NbInterm,1,0),"")</f>
        <v>1</v>
      </c>
      <c r="L1031" s="37" t="n">
        <f aca="false">IF(G1031=1,IF(B1031="",0,IF(J1031&lt;SeuilFugitive,1,0)),"")</f>
        <v>0</v>
      </c>
      <c r="M1031" s="37" t="n">
        <f aca="false">IF(G1031=1,IF(B1031="",IF((Fin-A1031)*24&gt;SeuilFigee,1,0),IF(J1031&gt;SeuilFigee*3600,1,0)),"")</f>
        <v>0</v>
      </c>
      <c r="N1031" s="0" t="str">
        <f aca="false">IF(G1031=1,IF(COUNTIF(H$2:H1031,H1031)=1,COUNTIF($H:$H,H1031),""),"")</f>
        <v/>
      </c>
      <c r="O1031" s="0" t="str">
        <f aca="false">IF(G1031=1,IF(COUNTIF(I$2:I1031,I1031)=1,COUNTIF($I:$I,I1031),""),"")</f>
        <v/>
      </c>
      <c r="P1031" s="38" t="str">
        <f aca="false">IF(G1031=1,IF(COUNTIFS(C$2:C1031,C1031,G$2:G1031,1)=1,COUNTIFS($C:$C,C1031,$G:$G,1)+ROW()/10000000,""),"")</f>
        <v/>
      </c>
      <c r="Q1031" s="36" t="n">
        <f aca="false">IF(K1031=1,IF(COUNTIFS(C$2:C1031,C1031,K$2:K1031,1)=1,1,0),"")</f>
        <v>0</v>
      </c>
      <c r="R1031" s="0" t="str">
        <f aca="false">IF(M1031=1,IF(COUNTIFS(C$2:C1031,C1031,M$2:M1031,1)=1,1,0),"")</f>
        <v/>
      </c>
      <c r="S1031" s="0" t="str">
        <f aca="false">IF(L1031=1,IF(COUNTIFS(C$2:C1031,C1031,L$2:L1031,1)=1,1,0),"")</f>
        <v/>
      </c>
      <c r="T1031" s="38" t="str">
        <f aca="false">IF(N1031="","",N1031+ROW()/10000000)</f>
        <v/>
      </c>
      <c r="U1031" s="36" t="n">
        <f aca="false">IF(G1031=1,IF(B1031="",1,0),"")</f>
        <v>0</v>
      </c>
    </row>
    <row r="1032" customFormat="false" ht="15" hidden="false" customHeight="false" outlineLevel="0" collapsed="false">
      <c r="A1032" s="35" t="n">
        <v>46088.1724189815</v>
      </c>
      <c r="B1032" s="35" t="n">
        <v>46088.1726851852</v>
      </c>
      <c r="C1032" s="36" t="s">
        <v>115</v>
      </c>
      <c r="D1032" s="36" t="s">
        <v>116</v>
      </c>
      <c r="E1032" s="36" t="s">
        <v>117</v>
      </c>
      <c r="F1032" s="36" t="s">
        <v>118</v>
      </c>
      <c r="G1032" s="36" t="n">
        <f aca="false">IF(A1032="","",IF(AND(A1032&gt;=Debut,A1032&lt;Fin),1,0))</f>
        <v>1</v>
      </c>
      <c r="H1032" s="36" t="n">
        <f aca="false">IF(G1032=1,INT(ROUND((A1032-Debut)*86400,0)/600),"")</f>
        <v>744</v>
      </c>
      <c r="I1032" s="36" t="n">
        <f aca="false">IF(G1032=1,INT(ROUND((A1032-Debut)*86400,0)/3600),"")</f>
        <v>124</v>
      </c>
      <c r="J1032" s="36" t="n">
        <f aca="false">IF(OR(A1032="",B1032=""),"",ROUND((B1032-A1032)*86400,0))</f>
        <v>23</v>
      </c>
      <c r="K1032" s="37" t="n">
        <f aca="false">IF(G1032=1,IF(COUNTIFS($C:$C,C1032,$G:$G,1,$A:$A,"&gt;="&amp;(A1032-FenetreInterm/86400),$A:$A,"&lt;="&amp;A1032)&gt;=NbInterm,1,0),"")</f>
        <v>1</v>
      </c>
      <c r="L1032" s="37" t="n">
        <f aca="false">IF(G1032=1,IF(B1032="",0,IF(J1032&lt;SeuilFugitive,1,0)),"")</f>
        <v>0</v>
      </c>
      <c r="M1032" s="37" t="n">
        <f aca="false">IF(G1032=1,IF(B1032="",IF((Fin-A1032)*24&gt;SeuilFigee,1,0),IF(J1032&gt;SeuilFigee*3600,1,0)),"")</f>
        <v>0</v>
      </c>
      <c r="N1032" s="0" t="str">
        <f aca="false">IF(G1032=1,IF(COUNTIF(H$2:H1032,H1032)=1,COUNTIF($H:$H,H1032),""),"")</f>
        <v/>
      </c>
      <c r="O1032" s="0" t="str">
        <f aca="false">IF(G1032=1,IF(COUNTIF(I$2:I1032,I1032)=1,COUNTIF($I:$I,I1032),""),"")</f>
        <v/>
      </c>
      <c r="P1032" s="38" t="str">
        <f aca="false">IF(G1032=1,IF(COUNTIFS(C$2:C1032,C1032,G$2:G1032,1)=1,COUNTIFS($C:$C,C1032,$G:$G,1)+ROW()/10000000,""),"")</f>
        <v/>
      </c>
      <c r="Q1032" s="36" t="n">
        <f aca="false">IF(K1032=1,IF(COUNTIFS(C$2:C1032,C1032,K$2:K1032,1)=1,1,0),"")</f>
        <v>0</v>
      </c>
      <c r="R1032" s="0" t="str">
        <f aca="false">IF(M1032=1,IF(COUNTIFS(C$2:C1032,C1032,M$2:M1032,1)=1,1,0),"")</f>
        <v/>
      </c>
      <c r="S1032" s="0" t="str">
        <f aca="false">IF(L1032=1,IF(COUNTIFS(C$2:C1032,C1032,L$2:L1032,1)=1,1,0),"")</f>
        <v/>
      </c>
      <c r="T1032" s="38" t="str">
        <f aca="false">IF(N1032="","",N1032+ROW()/10000000)</f>
        <v/>
      </c>
      <c r="U1032" s="36" t="n">
        <f aca="false">IF(G1032=1,IF(B1032="",1,0),"")</f>
        <v>0</v>
      </c>
    </row>
    <row r="1033" customFormat="false" ht="15" hidden="false" customHeight="false" outlineLevel="0" collapsed="false">
      <c r="A1033" s="35" t="n">
        <v>46088.1725231482</v>
      </c>
      <c r="B1033" s="35" t="n">
        <v>46088.1727893519</v>
      </c>
      <c r="C1033" s="36" t="s">
        <v>115</v>
      </c>
      <c r="D1033" s="36" t="s">
        <v>116</v>
      </c>
      <c r="E1033" s="36" t="s">
        <v>117</v>
      </c>
      <c r="F1033" s="36" t="s">
        <v>118</v>
      </c>
      <c r="G1033" s="36" t="n">
        <f aca="false">IF(A1033="","",IF(AND(A1033&gt;=Debut,A1033&lt;Fin),1,0))</f>
        <v>1</v>
      </c>
      <c r="H1033" s="36" t="n">
        <f aca="false">IF(G1033=1,INT(ROUND((A1033-Debut)*86400,0)/600),"")</f>
        <v>744</v>
      </c>
      <c r="I1033" s="36" t="n">
        <f aca="false">IF(G1033=1,INT(ROUND((A1033-Debut)*86400,0)/3600),"")</f>
        <v>124</v>
      </c>
      <c r="J1033" s="36" t="n">
        <f aca="false">IF(OR(A1033="",B1033=""),"",ROUND((B1033-A1033)*86400,0))</f>
        <v>23</v>
      </c>
      <c r="K1033" s="37" t="n">
        <f aca="false">IF(G1033=1,IF(COUNTIFS($C:$C,C1033,$G:$G,1,$A:$A,"&gt;="&amp;(A1033-FenetreInterm/86400),$A:$A,"&lt;="&amp;A1033)&gt;=NbInterm,1,0),"")</f>
        <v>1</v>
      </c>
      <c r="L1033" s="37" t="n">
        <f aca="false">IF(G1033=1,IF(B1033="",0,IF(J1033&lt;SeuilFugitive,1,0)),"")</f>
        <v>0</v>
      </c>
      <c r="M1033" s="37" t="n">
        <f aca="false">IF(G1033=1,IF(B1033="",IF((Fin-A1033)*24&gt;SeuilFigee,1,0),IF(J1033&gt;SeuilFigee*3600,1,0)),"")</f>
        <v>0</v>
      </c>
      <c r="N1033" s="0" t="str">
        <f aca="false">IF(G1033=1,IF(COUNTIF(H$2:H1033,H1033)=1,COUNTIF($H:$H,H1033),""),"")</f>
        <v/>
      </c>
      <c r="O1033" s="0" t="str">
        <f aca="false">IF(G1033=1,IF(COUNTIF(I$2:I1033,I1033)=1,COUNTIF($I:$I,I1033),""),"")</f>
        <v/>
      </c>
      <c r="P1033" s="38" t="str">
        <f aca="false">IF(G1033=1,IF(COUNTIFS(C$2:C1033,C1033,G$2:G1033,1)=1,COUNTIFS($C:$C,C1033,$G:$G,1)+ROW()/10000000,""),"")</f>
        <v/>
      </c>
      <c r="Q1033" s="36" t="n">
        <f aca="false">IF(K1033=1,IF(COUNTIFS(C$2:C1033,C1033,K$2:K1033,1)=1,1,0),"")</f>
        <v>0</v>
      </c>
      <c r="R1033" s="0" t="str">
        <f aca="false">IF(M1033=1,IF(COUNTIFS(C$2:C1033,C1033,M$2:M1033,1)=1,1,0),"")</f>
        <v/>
      </c>
      <c r="S1033" s="0" t="str">
        <f aca="false">IF(L1033=1,IF(COUNTIFS(C$2:C1033,C1033,L$2:L1033,1)=1,1,0),"")</f>
        <v/>
      </c>
      <c r="T1033" s="38" t="str">
        <f aca="false">IF(N1033="","",N1033+ROW()/10000000)</f>
        <v/>
      </c>
      <c r="U1033" s="36" t="n">
        <f aca="false">IF(G1033=1,IF(B1033="",1,0),"")</f>
        <v>0</v>
      </c>
    </row>
    <row r="1034" customFormat="false" ht="15" hidden="false" customHeight="false" outlineLevel="0" collapsed="false">
      <c r="A1034" s="35" t="n">
        <v>46088.187025463</v>
      </c>
      <c r="B1034" s="35" t="n">
        <v>46088.1873958333</v>
      </c>
      <c r="C1034" s="36" t="s">
        <v>136</v>
      </c>
      <c r="D1034" s="36" t="s">
        <v>137</v>
      </c>
      <c r="E1034" s="36" t="s">
        <v>121</v>
      </c>
      <c r="F1034" s="36" t="s">
        <v>125</v>
      </c>
      <c r="G1034" s="36" t="n">
        <f aca="false">IF(A1034="","",IF(AND(A1034&gt;=Debut,A1034&lt;Fin),1,0))</f>
        <v>1</v>
      </c>
      <c r="H1034" s="36" t="n">
        <f aca="false">IF(G1034=1,INT(ROUND((A1034-Debut)*86400,0)/600),"")</f>
        <v>746</v>
      </c>
      <c r="I1034" s="36" t="n">
        <f aca="false">IF(G1034=1,INT(ROUND((A1034-Debut)*86400,0)/3600),"")</f>
        <v>124</v>
      </c>
      <c r="J1034" s="36" t="n">
        <f aca="false">IF(OR(A1034="",B1034=""),"",ROUND((B1034-A1034)*86400,0))</f>
        <v>32</v>
      </c>
      <c r="K1034" s="37" t="n">
        <f aca="false">IF(G1034=1,IF(COUNTIFS($C:$C,C1034,$G:$G,1,$A:$A,"&gt;="&amp;(A1034-FenetreInterm/86400),$A:$A,"&lt;="&amp;A1034)&gt;=NbInterm,1,0),"")</f>
        <v>0</v>
      </c>
      <c r="L1034" s="37" t="n">
        <f aca="false">IF(G1034=1,IF(B1034="",0,IF(J1034&lt;SeuilFugitive,1,0)),"")</f>
        <v>0</v>
      </c>
      <c r="M1034" s="37" t="n">
        <f aca="false">IF(G1034=1,IF(B1034="",IF((Fin-A1034)*24&gt;SeuilFigee,1,0),IF(J1034&gt;SeuilFigee*3600,1,0)),"")</f>
        <v>0</v>
      </c>
      <c r="N1034" s="36" t="n">
        <f aca="false">IF(G1034=1,IF(COUNTIF(H$2:H1034,H1034)=1,COUNTIF($H:$H,H1034),""),"")</f>
        <v>1</v>
      </c>
      <c r="O1034" s="0" t="str">
        <f aca="false">IF(G1034=1,IF(COUNTIF(I$2:I1034,I1034)=1,COUNTIF($I:$I,I1034),""),"")</f>
        <v/>
      </c>
      <c r="P1034" s="38" t="str">
        <f aca="false">IF(G1034=1,IF(COUNTIFS(C$2:C1034,C1034,G$2:G1034,1)=1,COUNTIFS($C:$C,C1034,$G:$G,1)+ROW()/10000000,""),"")</f>
        <v/>
      </c>
      <c r="Q1034" s="0" t="str">
        <f aca="false">IF(K1034=1,IF(COUNTIFS(C$2:C1034,C1034,K$2:K1034,1)=1,1,0),"")</f>
        <v/>
      </c>
      <c r="R1034" s="0" t="str">
        <f aca="false">IF(M1034=1,IF(COUNTIFS(C$2:C1034,C1034,M$2:M1034,1)=1,1,0),"")</f>
        <v/>
      </c>
      <c r="S1034" s="0" t="str">
        <f aca="false">IF(L1034=1,IF(COUNTIFS(C$2:C1034,C1034,L$2:L1034,1)=1,1,0),"")</f>
        <v/>
      </c>
      <c r="T1034" s="38" t="n">
        <f aca="false">IF(N1034="","",N1034+ROW()/10000000)</f>
        <v>1.0001034</v>
      </c>
      <c r="U1034" s="36" t="n">
        <f aca="false">IF(G1034=1,IF(B1034="",1,0),"")</f>
        <v>0</v>
      </c>
    </row>
    <row r="1035" customFormat="false" ht="15" hidden="false" customHeight="false" outlineLevel="0" collapsed="false">
      <c r="A1035" s="35" t="n">
        <v>46088.2094097222</v>
      </c>
      <c r="B1035" s="35" t="n">
        <v>46088.2105324074</v>
      </c>
      <c r="C1035" s="36" t="s">
        <v>126</v>
      </c>
      <c r="D1035" s="36" t="s">
        <v>127</v>
      </c>
      <c r="E1035" s="36" t="s">
        <v>128</v>
      </c>
      <c r="F1035" s="36" t="s">
        <v>129</v>
      </c>
      <c r="G1035" s="36" t="n">
        <f aca="false">IF(A1035="","",IF(AND(A1035&gt;=Debut,A1035&lt;Fin),1,0))</f>
        <v>1</v>
      </c>
      <c r="H1035" s="36" t="n">
        <f aca="false">IF(G1035=1,INT(ROUND((A1035-Debut)*86400,0)/600),"")</f>
        <v>750</v>
      </c>
      <c r="I1035" s="36" t="n">
        <f aca="false">IF(G1035=1,INT(ROUND((A1035-Debut)*86400,0)/3600),"")</f>
        <v>125</v>
      </c>
      <c r="J1035" s="36" t="n">
        <f aca="false">IF(OR(A1035="",B1035=""),"",ROUND((B1035-A1035)*86400,0))</f>
        <v>97</v>
      </c>
      <c r="K1035" s="37" t="n">
        <f aca="false">IF(G1035=1,IF(COUNTIFS($C:$C,C1035,$G:$G,1,$A:$A,"&gt;="&amp;(A1035-FenetreInterm/86400),$A:$A,"&lt;="&amp;A1035)&gt;=NbInterm,1,0),"")</f>
        <v>0</v>
      </c>
      <c r="L1035" s="37" t="n">
        <f aca="false">IF(G1035=1,IF(B1035="",0,IF(J1035&lt;SeuilFugitive,1,0)),"")</f>
        <v>0</v>
      </c>
      <c r="M1035" s="37" t="n">
        <f aca="false">IF(G1035=1,IF(B1035="",IF((Fin-A1035)*24&gt;SeuilFigee,1,0),IF(J1035&gt;SeuilFigee*3600,1,0)),"")</f>
        <v>0</v>
      </c>
      <c r="N1035" s="36" t="n">
        <f aca="false">IF(G1035=1,IF(COUNTIF(H$2:H1035,H1035)=1,COUNTIF($H:$H,H1035),""),"")</f>
        <v>8</v>
      </c>
      <c r="O1035" s="36" t="n">
        <f aca="false">IF(G1035=1,IF(COUNTIF(I$2:I1035,I1035)=1,COUNTIF($I:$I,I1035),""),"")</f>
        <v>12</v>
      </c>
      <c r="P1035" s="38" t="str">
        <f aca="false">IF(G1035=1,IF(COUNTIFS(C$2:C1035,C1035,G$2:G1035,1)=1,COUNTIFS($C:$C,C1035,$G:$G,1)+ROW()/10000000,""),"")</f>
        <v/>
      </c>
      <c r="Q1035" s="0" t="str">
        <f aca="false">IF(K1035=1,IF(COUNTIFS(C$2:C1035,C1035,K$2:K1035,1)=1,1,0),"")</f>
        <v/>
      </c>
      <c r="R1035" s="0" t="str">
        <f aca="false">IF(M1035=1,IF(COUNTIFS(C$2:C1035,C1035,M$2:M1035,1)=1,1,0),"")</f>
        <v/>
      </c>
      <c r="S1035" s="0" t="str">
        <f aca="false">IF(L1035=1,IF(COUNTIFS(C$2:C1035,C1035,L$2:L1035,1)=1,1,0),"")</f>
        <v/>
      </c>
      <c r="T1035" s="38" t="n">
        <f aca="false">IF(N1035="","",N1035+ROW()/10000000)</f>
        <v>8.0001035</v>
      </c>
      <c r="U1035" s="36" t="n">
        <f aca="false">IF(G1035=1,IF(B1035="",1,0),"")</f>
        <v>0</v>
      </c>
    </row>
    <row r="1036" customFormat="false" ht="15" hidden="false" customHeight="false" outlineLevel="0" collapsed="false">
      <c r="A1036" s="35" t="n">
        <v>46088.2094444444</v>
      </c>
      <c r="B1036" s="35" t="n">
        <v>46088.209837963</v>
      </c>
      <c r="C1036" s="36" t="s">
        <v>130</v>
      </c>
      <c r="D1036" s="36" t="s">
        <v>131</v>
      </c>
      <c r="E1036" s="36" t="s">
        <v>121</v>
      </c>
      <c r="F1036" s="36" t="s">
        <v>129</v>
      </c>
      <c r="G1036" s="36" t="n">
        <f aca="false">IF(A1036="","",IF(AND(A1036&gt;=Debut,A1036&lt;Fin),1,0))</f>
        <v>1</v>
      </c>
      <c r="H1036" s="36" t="n">
        <f aca="false">IF(G1036=1,INT(ROUND((A1036-Debut)*86400,0)/600),"")</f>
        <v>750</v>
      </c>
      <c r="I1036" s="36" t="n">
        <f aca="false">IF(G1036=1,INT(ROUND((A1036-Debut)*86400,0)/3600),"")</f>
        <v>125</v>
      </c>
      <c r="J1036" s="36" t="n">
        <f aca="false">IF(OR(A1036="",B1036=""),"",ROUND((B1036-A1036)*86400,0))</f>
        <v>34</v>
      </c>
      <c r="K1036" s="37" t="n">
        <f aca="false">IF(G1036=1,IF(COUNTIFS($C:$C,C1036,$G:$G,1,$A:$A,"&gt;="&amp;(A1036-FenetreInterm/86400),$A:$A,"&lt;="&amp;A1036)&gt;=NbInterm,1,0),"")</f>
        <v>0</v>
      </c>
      <c r="L1036" s="37" t="n">
        <f aca="false">IF(G1036=1,IF(B1036="",0,IF(J1036&lt;SeuilFugitive,1,0)),"")</f>
        <v>0</v>
      </c>
      <c r="M1036" s="37" t="n">
        <f aca="false">IF(G1036=1,IF(B1036="",IF((Fin-A1036)*24&gt;SeuilFigee,1,0),IF(J1036&gt;SeuilFigee*3600,1,0)),"")</f>
        <v>0</v>
      </c>
      <c r="N1036" s="0" t="str">
        <f aca="false">IF(G1036=1,IF(COUNTIF(H$2:H1036,H1036)=1,COUNTIF($H:$H,H1036),""),"")</f>
        <v/>
      </c>
      <c r="O1036" s="0" t="str">
        <f aca="false">IF(G1036=1,IF(COUNTIF(I$2:I1036,I1036)=1,COUNTIF($I:$I,I1036),""),"")</f>
        <v/>
      </c>
      <c r="P1036" s="38" t="str">
        <f aca="false">IF(G1036=1,IF(COUNTIFS(C$2:C1036,C1036,G$2:G1036,1)=1,COUNTIFS($C:$C,C1036,$G:$G,1)+ROW()/10000000,""),"")</f>
        <v/>
      </c>
      <c r="Q1036" s="0" t="str">
        <f aca="false">IF(K1036=1,IF(COUNTIFS(C$2:C1036,C1036,K$2:K1036,1)=1,1,0),"")</f>
        <v/>
      </c>
      <c r="R1036" s="0" t="str">
        <f aca="false">IF(M1036=1,IF(COUNTIFS(C$2:C1036,C1036,M$2:M1036,1)=1,1,0),"")</f>
        <v/>
      </c>
      <c r="S1036" s="0" t="str">
        <f aca="false">IF(L1036=1,IF(COUNTIFS(C$2:C1036,C1036,L$2:L1036,1)=1,1,0),"")</f>
        <v/>
      </c>
      <c r="T1036" s="38" t="str">
        <f aca="false">IF(N1036="","",N1036+ROW()/10000000)</f>
        <v/>
      </c>
      <c r="U1036" s="36" t="n">
        <f aca="false">IF(G1036=1,IF(B1036="",1,0),"")</f>
        <v>0</v>
      </c>
    </row>
    <row r="1037" customFormat="false" ht="15" hidden="false" customHeight="false" outlineLevel="0" collapsed="false">
      <c r="A1037" s="35" t="n">
        <v>46088.2095023148</v>
      </c>
      <c r="B1037" s="35" t="n">
        <v>46088.2095486111</v>
      </c>
      <c r="C1037" s="36" t="s">
        <v>132</v>
      </c>
      <c r="D1037" s="36" t="s">
        <v>133</v>
      </c>
      <c r="E1037" s="36" t="s">
        <v>121</v>
      </c>
      <c r="F1037" s="36" t="s">
        <v>129</v>
      </c>
      <c r="G1037" s="36" t="n">
        <f aca="false">IF(A1037="","",IF(AND(A1037&gt;=Debut,A1037&lt;Fin),1,0))</f>
        <v>1</v>
      </c>
      <c r="H1037" s="36" t="n">
        <f aca="false">IF(G1037=1,INT(ROUND((A1037-Debut)*86400,0)/600),"")</f>
        <v>750</v>
      </c>
      <c r="I1037" s="36" t="n">
        <f aca="false">IF(G1037=1,INT(ROUND((A1037-Debut)*86400,0)/3600),"")</f>
        <v>125</v>
      </c>
      <c r="J1037" s="36" t="n">
        <f aca="false">IF(OR(A1037="",B1037=""),"",ROUND((B1037-A1037)*86400,0))</f>
        <v>4</v>
      </c>
      <c r="K1037" s="37" t="n">
        <f aca="false">IF(G1037=1,IF(COUNTIFS($C:$C,C1037,$G:$G,1,$A:$A,"&gt;="&amp;(A1037-FenetreInterm/86400),$A:$A,"&lt;="&amp;A1037)&gt;=NbInterm,1,0),"")</f>
        <v>0</v>
      </c>
      <c r="L1037" s="37" t="n">
        <f aca="false">IF(G1037=1,IF(B1037="",0,IF(J1037&lt;SeuilFugitive,1,0)),"")</f>
        <v>1</v>
      </c>
      <c r="M1037" s="37" t="n">
        <f aca="false">IF(G1037=1,IF(B1037="",IF((Fin-A1037)*24&gt;SeuilFigee,1,0),IF(J1037&gt;SeuilFigee*3600,1,0)),"")</f>
        <v>0</v>
      </c>
      <c r="N1037" s="0" t="str">
        <f aca="false">IF(G1037=1,IF(COUNTIF(H$2:H1037,H1037)=1,COUNTIF($H:$H,H1037),""),"")</f>
        <v/>
      </c>
      <c r="O1037" s="0" t="str">
        <f aca="false">IF(G1037=1,IF(COUNTIF(I$2:I1037,I1037)=1,COUNTIF($I:$I,I1037),""),"")</f>
        <v/>
      </c>
      <c r="P1037" s="38" t="str">
        <f aca="false">IF(G1037=1,IF(COUNTIFS(C$2:C1037,C1037,G$2:G1037,1)=1,COUNTIFS($C:$C,C1037,$G:$G,1)+ROW()/10000000,""),"")</f>
        <v/>
      </c>
      <c r="Q1037" s="0" t="str">
        <f aca="false">IF(K1037=1,IF(COUNTIFS(C$2:C1037,C1037,K$2:K1037,1)=1,1,0),"")</f>
        <v/>
      </c>
      <c r="R1037" s="0" t="str">
        <f aca="false">IF(M1037=1,IF(COUNTIFS(C$2:C1037,C1037,M$2:M1037,1)=1,1,0),"")</f>
        <v/>
      </c>
      <c r="S1037" s="36" t="n">
        <f aca="false">IF(L1037=1,IF(COUNTIFS(C$2:C1037,C1037,L$2:L1037,1)=1,1,0),"")</f>
        <v>0</v>
      </c>
      <c r="T1037" s="38" t="str">
        <f aca="false">IF(N1037="","",N1037+ROW()/10000000)</f>
        <v/>
      </c>
      <c r="U1037" s="36" t="n">
        <f aca="false">IF(G1037=1,IF(B1037="",1,0),"")</f>
        <v>0</v>
      </c>
    </row>
    <row r="1038" customFormat="false" ht="15" hidden="false" customHeight="false" outlineLevel="0" collapsed="false">
      <c r="A1038" s="35" t="n">
        <v>46088.2103125</v>
      </c>
      <c r="B1038" s="35" t="n">
        <v>46088.2139814815</v>
      </c>
      <c r="C1038" s="36" t="s">
        <v>126</v>
      </c>
      <c r="D1038" s="36" t="s">
        <v>127</v>
      </c>
      <c r="E1038" s="36" t="s">
        <v>128</v>
      </c>
      <c r="F1038" s="36" t="s">
        <v>129</v>
      </c>
      <c r="G1038" s="36" t="n">
        <f aca="false">IF(A1038="","",IF(AND(A1038&gt;=Debut,A1038&lt;Fin),1,0))</f>
        <v>1</v>
      </c>
      <c r="H1038" s="36" t="n">
        <f aca="false">IF(G1038=1,INT(ROUND((A1038-Debut)*86400,0)/600),"")</f>
        <v>750</v>
      </c>
      <c r="I1038" s="36" t="n">
        <f aca="false">IF(G1038=1,INT(ROUND((A1038-Debut)*86400,0)/3600),"")</f>
        <v>125</v>
      </c>
      <c r="J1038" s="36" t="n">
        <f aca="false">IF(OR(A1038="",B1038=""),"",ROUND((B1038-A1038)*86400,0))</f>
        <v>317</v>
      </c>
      <c r="K1038" s="37" t="n">
        <f aca="false">IF(G1038=1,IF(COUNTIFS($C:$C,C1038,$G:$G,1,$A:$A,"&gt;="&amp;(A1038-FenetreInterm/86400),$A:$A,"&lt;="&amp;A1038)&gt;=NbInterm,1,0),"")</f>
        <v>0</v>
      </c>
      <c r="L1038" s="37" t="n">
        <f aca="false">IF(G1038=1,IF(B1038="",0,IF(J1038&lt;SeuilFugitive,1,0)),"")</f>
        <v>0</v>
      </c>
      <c r="M1038" s="37" t="n">
        <f aca="false">IF(G1038=1,IF(B1038="",IF((Fin-A1038)*24&gt;SeuilFigee,1,0),IF(J1038&gt;SeuilFigee*3600,1,0)),"")</f>
        <v>0</v>
      </c>
      <c r="N1038" s="0" t="str">
        <f aca="false">IF(G1038=1,IF(COUNTIF(H$2:H1038,H1038)=1,COUNTIF($H:$H,H1038),""),"")</f>
        <v/>
      </c>
      <c r="O1038" s="0" t="str">
        <f aca="false">IF(G1038=1,IF(COUNTIF(I$2:I1038,I1038)=1,COUNTIF($I:$I,I1038),""),"")</f>
        <v/>
      </c>
      <c r="P1038" s="38" t="str">
        <f aca="false">IF(G1038=1,IF(COUNTIFS(C$2:C1038,C1038,G$2:G1038,1)=1,COUNTIFS($C:$C,C1038,$G:$G,1)+ROW()/10000000,""),"")</f>
        <v/>
      </c>
      <c r="Q1038" s="0" t="str">
        <f aca="false">IF(K1038=1,IF(COUNTIFS(C$2:C1038,C1038,K$2:K1038,1)=1,1,0),"")</f>
        <v/>
      </c>
      <c r="R1038" s="0" t="str">
        <f aca="false">IF(M1038=1,IF(COUNTIFS(C$2:C1038,C1038,M$2:M1038,1)=1,1,0),"")</f>
        <v/>
      </c>
      <c r="S1038" s="0" t="str">
        <f aca="false">IF(L1038=1,IF(COUNTIFS(C$2:C1038,C1038,L$2:L1038,1)=1,1,0),"")</f>
        <v/>
      </c>
      <c r="T1038" s="38" t="str">
        <f aca="false">IF(N1038="","",N1038+ROW()/10000000)</f>
        <v/>
      </c>
      <c r="U1038" s="36" t="n">
        <f aca="false">IF(G1038=1,IF(B1038="",1,0),"")</f>
        <v>0</v>
      </c>
    </row>
    <row r="1039" customFormat="false" ht="15" hidden="false" customHeight="false" outlineLevel="0" collapsed="false">
      <c r="A1039" s="35" t="n">
        <v>46088.2109143519</v>
      </c>
      <c r="B1039" s="35" t="n">
        <v>46088.2109259259</v>
      </c>
      <c r="C1039" s="36" t="s">
        <v>132</v>
      </c>
      <c r="D1039" s="36" t="s">
        <v>133</v>
      </c>
      <c r="E1039" s="36" t="s">
        <v>121</v>
      </c>
      <c r="F1039" s="36" t="s">
        <v>129</v>
      </c>
      <c r="G1039" s="36" t="n">
        <f aca="false">IF(A1039="","",IF(AND(A1039&gt;=Debut,A1039&lt;Fin),1,0))</f>
        <v>1</v>
      </c>
      <c r="H1039" s="36" t="n">
        <f aca="false">IF(G1039=1,INT(ROUND((A1039-Debut)*86400,0)/600),"")</f>
        <v>750</v>
      </c>
      <c r="I1039" s="36" t="n">
        <f aca="false">IF(G1039=1,INT(ROUND((A1039-Debut)*86400,0)/3600),"")</f>
        <v>125</v>
      </c>
      <c r="J1039" s="36" t="n">
        <f aca="false">IF(OR(A1039="",B1039=""),"",ROUND((B1039-A1039)*86400,0))</f>
        <v>1</v>
      </c>
      <c r="K1039" s="37" t="n">
        <f aca="false">IF(G1039=1,IF(COUNTIFS($C:$C,C1039,$G:$G,1,$A:$A,"&gt;="&amp;(A1039-FenetreInterm/86400),$A:$A,"&lt;="&amp;A1039)&gt;=NbInterm,1,0),"")</f>
        <v>0</v>
      </c>
      <c r="L1039" s="37" t="n">
        <f aca="false">IF(G1039=1,IF(B1039="",0,IF(J1039&lt;SeuilFugitive,1,0)),"")</f>
        <v>1</v>
      </c>
      <c r="M1039" s="37" t="n">
        <f aca="false">IF(G1039=1,IF(B1039="",IF((Fin-A1039)*24&gt;SeuilFigee,1,0),IF(J1039&gt;SeuilFigee*3600,1,0)),"")</f>
        <v>0</v>
      </c>
      <c r="N1039" s="0" t="str">
        <f aca="false">IF(G1039=1,IF(COUNTIF(H$2:H1039,H1039)=1,COUNTIF($H:$H,H1039),""),"")</f>
        <v/>
      </c>
      <c r="O1039" s="0" t="str">
        <f aca="false">IF(G1039=1,IF(COUNTIF(I$2:I1039,I1039)=1,COUNTIF($I:$I,I1039),""),"")</f>
        <v/>
      </c>
      <c r="P1039" s="38" t="str">
        <f aca="false">IF(G1039=1,IF(COUNTIFS(C$2:C1039,C1039,G$2:G1039,1)=1,COUNTIFS($C:$C,C1039,$G:$G,1)+ROW()/10000000,""),"")</f>
        <v/>
      </c>
      <c r="Q1039" s="0" t="str">
        <f aca="false">IF(K1039=1,IF(COUNTIFS(C$2:C1039,C1039,K$2:K1039,1)=1,1,0),"")</f>
        <v/>
      </c>
      <c r="R1039" s="0" t="str">
        <f aca="false">IF(M1039=1,IF(COUNTIFS(C$2:C1039,C1039,M$2:M1039,1)=1,1,0),"")</f>
        <v/>
      </c>
      <c r="S1039" s="36" t="n">
        <f aca="false">IF(L1039=1,IF(COUNTIFS(C$2:C1039,C1039,L$2:L1039,1)=1,1,0),"")</f>
        <v>0</v>
      </c>
      <c r="T1039" s="38" t="str">
        <f aca="false">IF(N1039="","",N1039+ROW()/10000000)</f>
        <v/>
      </c>
      <c r="U1039" s="36" t="n">
        <f aca="false">IF(G1039=1,IF(B1039="",1,0),"")</f>
        <v>0</v>
      </c>
    </row>
    <row r="1040" customFormat="false" ht="15" hidden="false" customHeight="false" outlineLevel="0" collapsed="false">
      <c r="A1040" s="35" t="n">
        <v>46088.2109259259</v>
      </c>
      <c r="B1040" s="35" t="n">
        <v>46088.2150115741</v>
      </c>
      <c r="C1040" s="36" t="s">
        <v>126</v>
      </c>
      <c r="D1040" s="36" t="s">
        <v>127</v>
      </c>
      <c r="E1040" s="36" t="s">
        <v>128</v>
      </c>
      <c r="F1040" s="36" t="s">
        <v>129</v>
      </c>
      <c r="G1040" s="36" t="n">
        <f aca="false">IF(A1040="","",IF(AND(A1040&gt;=Debut,A1040&lt;Fin),1,0))</f>
        <v>1</v>
      </c>
      <c r="H1040" s="36" t="n">
        <f aca="false">IF(G1040=1,INT(ROUND((A1040-Debut)*86400,0)/600),"")</f>
        <v>750</v>
      </c>
      <c r="I1040" s="36" t="n">
        <f aca="false">IF(G1040=1,INT(ROUND((A1040-Debut)*86400,0)/3600),"")</f>
        <v>125</v>
      </c>
      <c r="J1040" s="36" t="n">
        <f aca="false">IF(OR(A1040="",B1040=""),"",ROUND((B1040-A1040)*86400,0))</f>
        <v>353</v>
      </c>
      <c r="K1040" s="37" t="n">
        <f aca="false">IF(G1040=1,IF(COUNTIFS($C:$C,C1040,$G:$G,1,$A:$A,"&gt;="&amp;(A1040-FenetreInterm/86400),$A:$A,"&lt;="&amp;A1040)&gt;=NbInterm,1,0),"")</f>
        <v>0</v>
      </c>
      <c r="L1040" s="37" t="n">
        <f aca="false">IF(G1040=1,IF(B1040="",0,IF(J1040&lt;SeuilFugitive,1,0)),"")</f>
        <v>0</v>
      </c>
      <c r="M1040" s="37" t="n">
        <f aca="false">IF(G1040=1,IF(B1040="",IF((Fin-A1040)*24&gt;SeuilFigee,1,0),IF(J1040&gt;SeuilFigee*3600,1,0)),"")</f>
        <v>0</v>
      </c>
      <c r="N1040" s="0" t="str">
        <f aca="false">IF(G1040=1,IF(COUNTIF(H$2:H1040,H1040)=1,COUNTIF($H:$H,H1040),""),"")</f>
        <v/>
      </c>
      <c r="O1040" s="0" t="str">
        <f aca="false">IF(G1040=1,IF(COUNTIF(I$2:I1040,I1040)=1,COUNTIF($I:$I,I1040),""),"")</f>
        <v/>
      </c>
      <c r="P1040" s="38" t="str">
        <f aca="false">IF(G1040=1,IF(COUNTIFS(C$2:C1040,C1040,G$2:G1040,1)=1,COUNTIFS($C:$C,C1040,$G:$G,1)+ROW()/10000000,""),"")</f>
        <v/>
      </c>
      <c r="Q1040" s="0" t="str">
        <f aca="false">IF(K1040=1,IF(COUNTIFS(C$2:C1040,C1040,K$2:K1040,1)=1,1,0),"")</f>
        <v/>
      </c>
      <c r="R1040" s="0" t="str">
        <f aca="false">IF(M1040=1,IF(COUNTIFS(C$2:C1040,C1040,M$2:M1040,1)=1,1,0),"")</f>
        <v/>
      </c>
      <c r="S1040" s="0" t="str">
        <f aca="false">IF(L1040=1,IF(COUNTIFS(C$2:C1040,C1040,L$2:L1040,1)=1,1,0),"")</f>
        <v/>
      </c>
      <c r="T1040" s="38" t="str">
        <f aca="false">IF(N1040="","",N1040+ROW()/10000000)</f>
        <v/>
      </c>
      <c r="U1040" s="36" t="n">
        <f aca="false">IF(G1040=1,IF(B1040="",1,0),"")</f>
        <v>0</v>
      </c>
    </row>
    <row r="1041" customFormat="false" ht="15" hidden="false" customHeight="false" outlineLevel="0" collapsed="false">
      <c r="A1041" s="35" t="n">
        <v>46088.2115046296</v>
      </c>
      <c r="B1041" s="35" t="n">
        <v>46088.2115393519</v>
      </c>
      <c r="C1041" s="36" t="s">
        <v>132</v>
      </c>
      <c r="D1041" s="36" t="s">
        <v>133</v>
      </c>
      <c r="E1041" s="36" t="s">
        <v>121</v>
      </c>
      <c r="F1041" s="36" t="s">
        <v>129</v>
      </c>
      <c r="G1041" s="36" t="n">
        <f aca="false">IF(A1041="","",IF(AND(A1041&gt;=Debut,A1041&lt;Fin),1,0))</f>
        <v>1</v>
      </c>
      <c r="H1041" s="36" t="n">
        <f aca="false">IF(G1041=1,INT(ROUND((A1041-Debut)*86400,0)/600),"")</f>
        <v>750</v>
      </c>
      <c r="I1041" s="36" t="n">
        <f aca="false">IF(G1041=1,INT(ROUND((A1041-Debut)*86400,0)/3600),"")</f>
        <v>125</v>
      </c>
      <c r="J1041" s="36" t="n">
        <f aca="false">IF(OR(A1041="",B1041=""),"",ROUND((B1041-A1041)*86400,0))</f>
        <v>3</v>
      </c>
      <c r="K1041" s="37" t="n">
        <f aca="false">IF(G1041=1,IF(COUNTIFS($C:$C,C1041,$G:$G,1,$A:$A,"&gt;="&amp;(A1041-FenetreInterm/86400),$A:$A,"&lt;="&amp;A1041)&gt;=NbInterm,1,0),"")</f>
        <v>0</v>
      </c>
      <c r="L1041" s="37" t="n">
        <f aca="false">IF(G1041=1,IF(B1041="",0,IF(J1041&lt;SeuilFugitive,1,0)),"")</f>
        <v>1</v>
      </c>
      <c r="M1041" s="37" t="n">
        <f aca="false">IF(G1041=1,IF(B1041="",IF((Fin-A1041)*24&gt;SeuilFigee,1,0),IF(J1041&gt;SeuilFigee*3600,1,0)),"")</f>
        <v>0</v>
      </c>
      <c r="N1041" s="0" t="str">
        <f aca="false">IF(G1041=1,IF(COUNTIF(H$2:H1041,H1041)=1,COUNTIF($H:$H,H1041),""),"")</f>
        <v/>
      </c>
      <c r="O1041" s="0" t="str">
        <f aca="false">IF(G1041=1,IF(COUNTIF(I$2:I1041,I1041)=1,COUNTIF($I:$I,I1041),""),"")</f>
        <v/>
      </c>
      <c r="P1041" s="38" t="str">
        <f aca="false">IF(G1041=1,IF(COUNTIFS(C$2:C1041,C1041,G$2:G1041,1)=1,COUNTIFS($C:$C,C1041,$G:$G,1)+ROW()/10000000,""),"")</f>
        <v/>
      </c>
      <c r="Q1041" s="0" t="str">
        <f aca="false">IF(K1041=1,IF(COUNTIFS(C$2:C1041,C1041,K$2:K1041,1)=1,1,0),"")</f>
        <v/>
      </c>
      <c r="R1041" s="0" t="str">
        <f aca="false">IF(M1041=1,IF(COUNTIFS(C$2:C1041,C1041,M$2:M1041,1)=1,1,0),"")</f>
        <v/>
      </c>
      <c r="S1041" s="36" t="n">
        <f aca="false">IF(L1041=1,IF(COUNTIFS(C$2:C1041,C1041,L$2:L1041,1)=1,1,0),"")</f>
        <v>0</v>
      </c>
      <c r="T1041" s="38" t="str">
        <f aca="false">IF(N1041="","",N1041+ROW()/10000000)</f>
        <v/>
      </c>
      <c r="U1041" s="36" t="n">
        <f aca="false">IF(G1041=1,IF(B1041="",1,0),"")</f>
        <v>0</v>
      </c>
    </row>
    <row r="1042" customFormat="false" ht="15" hidden="false" customHeight="false" outlineLevel="0" collapsed="false">
      <c r="A1042" s="35" t="n">
        <v>46088.211724537</v>
      </c>
      <c r="B1042" s="35" t="n">
        <v>46088.2136921296</v>
      </c>
      <c r="C1042" s="36" t="s">
        <v>162</v>
      </c>
      <c r="D1042" s="36" t="s">
        <v>163</v>
      </c>
      <c r="E1042" s="36" t="s">
        <v>128</v>
      </c>
      <c r="F1042" s="36" t="s">
        <v>129</v>
      </c>
      <c r="G1042" s="36" t="n">
        <f aca="false">IF(A1042="","",IF(AND(A1042&gt;=Debut,A1042&lt;Fin),1,0))</f>
        <v>1</v>
      </c>
      <c r="H1042" s="36" t="n">
        <f aca="false">IF(G1042=1,INT(ROUND((A1042-Debut)*86400,0)/600),"")</f>
        <v>750</v>
      </c>
      <c r="I1042" s="36" t="n">
        <f aca="false">IF(G1042=1,INT(ROUND((A1042-Debut)*86400,0)/3600),"")</f>
        <v>125</v>
      </c>
      <c r="J1042" s="36" t="n">
        <f aca="false">IF(OR(A1042="",B1042=""),"",ROUND((B1042-A1042)*86400,0))</f>
        <v>170</v>
      </c>
      <c r="K1042" s="37" t="n">
        <f aca="false">IF(G1042=1,IF(COUNTIFS($C:$C,C1042,$G:$G,1,$A:$A,"&gt;="&amp;(A1042-FenetreInterm/86400),$A:$A,"&lt;="&amp;A1042)&gt;=NbInterm,1,0),"")</f>
        <v>0</v>
      </c>
      <c r="L1042" s="37" t="n">
        <f aca="false">IF(G1042=1,IF(B1042="",0,IF(J1042&lt;SeuilFugitive,1,0)),"")</f>
        <v>0</v>
      </c>
      <c r="M1042" s="37" t="n">
        <f aca="false">IF(G1042=1,IF(B1042="",IF((Fin-A1042)*24&gt;SeuilFigee,1,0),IF(J1042&gt;SeuilFigee*3600,1,0)),"")</f>
        <v>0</v>
      </c>
      <c r="N1042" s="0" t="str">
        <f aca="false">IF(G1042=1,IF(COUNTIF(H$2:H1042,H1042)=1,COUNTIF($H:$H,H1042),""),"")</f>
        <v/>
      </c>
      <c r="O1042" s="0" t="str">
        <f aca="false">IF(G1042=1,IF(COUNTIF(I$2:I1042,I1042)=1,COUNTIF($I:$I,I1042),""),"")</f>
        <v/>
      </c>
      <c r="P1042" s="38" t="str">
        <f aca="false">IF(G1042=1,IF(COUNTIFS(C$2:C1042,C1042,G$2:G1042,1)=1,COUNTIFS($C:$C,C1042,$G:$G,1)+ROW()/10000000,""),"")</f>
        <v/>
      </c>
      <c r="Q1042" s="0" t="str">
        <f aca="false">IF(K1042=1,IF(COUNTIFS(C$2:C1042,C1042,K$2:K1042,1)=1,1,0),"")</f>
        <v/>
      </c>
      <c r="R1042" s="0" t="str">
        <f aca="false">IF(M1042=1,IF(COUNTIFS(C$2:C1042,C1042,M$2:M1042,1)=1,1,0),"")</f>
        <v/>
      </c>
      <c r="S1042" s="0" t="str">
        <f aca="false">IF(L1042=1,IF(COUNTIFS(C$2:C1042,C1042,L$2:L1042,1)=1,1,0),"")</f>
        <v/>
      </c>
      <c r="T1042" s="38" t="str">
        <f aca="false">IF(N1042="","",N1042+ROW()/10000000)</f>
        <v/>
      </c>
      <c r="U1042" s="36" t="n">
        <f aca="false">IF(G1042=1,IF(B1042="",1,0),"")</f>
        <v>0</v>
      </c>
    </row>
    <row r="1043" customFormat="false" ht="15" hidden="false" customHeight="false" outlineLevel="0" collapsed="false">
      <c r="A1043" s="35" t="n">
        <v>46088.2230902778</v>
      </c>
      <c r="B1043" s="35" t="n">
        <v>46088.2249189815</v>
      </c>
      <c r="C1043" s="36" t="s">
        <v>138</v>
      </c>
      <c r="D1043" s="36" t="s">
        <v>139</v>
      </c>
      <c r="E1043" s="36" t="s">
        <v>128</v>
      </c>
      <c r="F1043" s="36" t="s">
        <v>118</v>
      </c>
      <c r="G1043" s="36" t="n">
        <f aca="false">IF(A1043="","",IF(AND(A1043&gt;=Debut,A1043&lt;Fin),1,0))</f>
        <v>1</v>
      </c>
      <c r="H1043" s="36" t="n">
        <f aca="false">IF(G1043=1,INT(ROUND((A1043-Debut)*86400,0)/600),"")</f>
        <v>752</v>
      </c>
      <c r="I1043" s="36" t="n">
        <f aca="false">IF(G1043=1,INT(ROUND((A1043-Debut)*86400,0)/3600),"")</f>
        <v>125</v>
      </c>
      <c r="J1043" s="36" t="n">
        <f aca="false">IF(OR(A1043="",B1043=""),"",ROUND((B1043-A1043)*86400,0))</f>
        <v>158</v>
      </c>
      <c r="K1043" s="37" t="n">
        <f aca="false">IF(G1043=1,IF(COUNTIFS($C:$C,C1043,$G:$G,1,$A:$A,"&gt;="&amp;(A1043-FenetreInterm/86400),$A:$A,"&lt;="&amp;A1043)&gt;=NbInterm,1,0),"")</f>
        <v>0</v>
      </c>
      <c r="L1043" s="37" t="n">
        <f aca="false">IF(G1043=1,IF(B1043="",0,IF(J1043&lt;SeuilFugitive,1,0)),"")</f>
        <v>0</v>
      </c>
      <c r="M1043" s="37" t="n">
        <f aca="false">IF(G1043=1,IF(B1043="",IF((Fin-A1043)*24&gt;SeuilFigee,1,0),IF(J1043&gt;SeuilFigee*3600,1,0)),"")</f>
        <v>0</v>
      </c>
      <c r="N1043" s="36" t="n">
        <f aca="false">IF(G1043=1,IF(COUNTIF(H$2:H1043,H1043)=1,COUNTIF($H:$H,H1043),""),"")</f>
        <v>1</v>
      </c>
      <c r="O1043" s="0" t="str">
        <f aca="false">IF(G1043=1,IF(COUNTIF(I$2:I1043,I1043)=1,COUNTIF($I:$I,I1043),""),"")</f>
        <v/>
      </c>
      <c r="P1043" s="38" t="str">
        <f aca="false">IF(G1043=1,IF(COUNTIFS(C$2:C1043,C1043,G$2:G1043,1)=1,COUNTIFS($C:$C,C1043,$G:$G,1)+ROW()/10000000,""),"")</f>
        <v/>
      </c>
      <c r="Q1043" s="0" t="str">
        <f aca="false">IF(K1043=1,IF(COUNTIFS(C$2:C1043,C1043,K$2:K1043,1)=1,1,0),"")</f>
        <v/>
      </c>
      <c r="R1043" s="0" t="str">
        <f aca="false">IF(M1043=1,IF(COUNTIFS(C$2:C1043,C1043,M$2:M1043,1)=1,1,0),"")</f>
        <v/>
      </c>
      <c r="S1043" s="0" t="str">
        <f aca="false">IF(L1043=1,IF(COUNTIFS(C$2:C1043,C1043,L$2:L1043,1)=1,1,0),"")</f>
        <v/>
      </c>
      <c r="T1043" s="38" t="n">
        <f aca="false">IF(N1043="","",N1043+ROW()/10000000)</f>
        <v>1.0001043</v>
      </c>
      <c r="U1043" s="36" t="n">
        <f aca="false">IF(G1043=1,IF(B1043="",1,0),"")</f>
        <v>0</v>
      </c>
    </row>
    <row r="1044" customFormat="false" ht="15" hidden="false" customHeight="false" outlineLevel="0" collapsed="false">
      <c r="A1044" s="35" t="n">
        <v>46088.243287037</v>
      </c>
      <c r="B1044" s="35" t="n">
        <v>46088.2528819444</v>
      </c>
      <c r="C1044" s="36" t="s">
        <v>145</v>
      </c>
      <c r="D1044" s="36" t="s">
        <v>146</v>
      </c>
      <c r="E1044" s="36" t="s">
        <v>121</v>
      </c>
      <c r="F1044" s="36" t="s">
        <v>144</v>
      </c>
      <c r="G1044" s="36" t="n">
        <f aca="false">IF(A1044="","",IF(AND(A1044&gt;=Debut,A1044&lt;Fin),1,0))</f>
        <v>1</v>
      </c>
      <c r="H1044" s="36" t="n">
        <f aca="false">IF(G1044=1,INT(ROUND((A1044-Debut)*86400,0)/600),"")</f>
        <v>755</v>
      </c>
      <c r="I1044" s="36" t="n">
        <f aca="false">IF(G1044=1,INT(ROUND((A1044-Debut)*86400,0)/3600),"")</f>
        <v>125</v>
      </c>
      <c r="J1044" s="36" t="n">
        <f aca="false">IF(OR(A1044="",B1044=""),"",ROUND((B1044-A1044)*86400,0))</f>
        <v>829</v>
      </c>
      <c r="K1044" s="37" t="n">
        <f aca="false">IF(G1044=1,IF(COUNTIFS($C:$C,C1044,$G:$G,1,$A:$A,"&gt;="&amp;(A1044-FenetreInterm/86400),$A:$A,"&lt;="&amp;A1044)&gt;=NbInterm,1,0),"")</f>
        <v>0</v>
      </c>
      <c r="L1044" s="37" t="n">
        <f aca="false">IF(G1044=1,IF(B1044="",0,IF(J1044&lt;SeuilFugitive,1,0)),"")</f>
        <v>0</v>
      </c>
      <c r="M1044" s="37" t="n">
        <f aca="false">IF(G1044=1,IF(B1044="",IF((Fin-A1044)*24&gt;SeuilFigee,1,0),IF(J1044&gt;SeuilFigee*3600,1,0)),"")</f>
        <v>0</v>
      </c>
      <c r="N1044" s="36" t="n">
        <f aca="false">IF(G1044=1,IF(COUNTIF(H$2:H1044,H1044)=1,COUNTIF($H:$H,H1044),""),"")</f>
        <v>3</v>
      </c>
      <c r="O1044" s="0" t="str">
        <f aca="false">IF(G1044=1,IF(COUNTIF(I$2:I1044,I1044)=1,COUNTIF($I:$I,I1044),""),"")</f>
        <v/>
      </c>
      <c r="P1044" s="38" t="str">
        <f aca="false">IF(G1044=1,IF(COUNTIFS(C$2:C1044,C1044,G$2:G1044,1)=1,COUNTIFS($C:$C,C1044,$G:$G,1)+ROW()/10000000,""),"")</f>
        <v/>
      </c>
      <c r="Q1044" s="0" t="str">
        <f aca="false">IF(K1044=1,IF(COUNTIFS(C$2:C1044,C1044,K$2:K1044,1)=1,1,0),"")</f>
        <v/>
      </c>
      <c r="R1044" s="0" t="str">
        <f aca="false">IF(M1044=1,IF(COUNTIFS(C$2:C1044,C1044,M$2:M1044,1)=1,1,0),"")</f>
        <v/>
      </c>
      <c r="S1044" s="0" t="str">
        <f aca="false">IF(L1044=1,IF(COUNTIFS(C$2:C1044,C1044,L$2:L1044,1)=1,1,0),"")</f>
        <v/>
      </c>
      <c r="T1044" s="38" t="n">
        <f aca="false">IF(N1044="","",N1044+ROW()/10000000)</f>
        <v>3.0001044</v>
      </c>
      <c r="U1044" s="36" t="n">
        <f aca="false">IF(G1044=1,IF(B1044="",1,0),"")</f>
        <v>0</v>
      </c>
    </row>
    <row r="1045" customFormat="false" ht="15" hidden="false" customHeight="false" outlineLevel="0" collapsed="false">
      <c r="A1045" s="35" t="n">
        <v>46088.2450462963</v>
      </c>
      <c r="B1045" s="35" t="n">
        <v>46088.2464236111</v>
      </c>
      <c r="C1045" s="36" t="s">
        <v>136</v>
      </c>
      <c r="D1045" s="36" t="s">
        <v>137</v>
      </c>
      <c r="E1045" s="36" t="s">
        <v>121</v>
      </c>
      <c r="F1045" s="36" t="s">
        <v>125</v>
      </c>
      <c r="G1045" s="36" t="n">
        <f aca="false">IF(A1045="","",IF(AND(A1045&gt;=Debut,A1045&lt;Fin),1,0))</f>
        <v>1</v>
      </c>
      <c r="H1045" s="36" t="n">
        <f aca="false">IF(G1045=1,INT(ROUND((A1045-Debut)*86400,0)/600),"")</f>
        <v>755</v>
      </c>
      <c r="I1045" s="36" t="n">
        <f aca="false">IF(G1045=1,INT(ROUND((A1045-Debut)*86400,0)/3600),"")</f>
        <v>125</v>
      </c>
      <c r="J1045" s="36" t="n">
        <f aca="false">IF(OR(A1045="",B1045=""),"",ROUND((B1045-A1045)*86400,0))</f>
        <v>119</v>
      </c>
      <c r="K1045" s="37" t="n">
        <f aca="false">IF(G1045=1,IF(COUNTIFS($C:$C,C1045,$G:$G,1,$A:$A,"&gt;="&amp;(A1045-FenetreInterm/86400),$A:$A,"&lt;="&amp;A1045)&gt;=NbInterm,1,0),"")</f>
        <v>0</v>
      </c>
      <c r="L1045" s="37" t="n">
        <f aca="false">IF(G1045=1,IF(B1045="",0,IF(J1045&lt;SeuilFugitive,1,0)),"")</f>
        <v>0</v>
      </c>
      <c r="M1045" s="37" t="n">
        <f aca="false">IF(G1045=1,IF(B1045="",IF((Fin-A1045)*24&gt;SeuilFigee,1,0),IF(J1045&gt;SeuilFigee*3600,1,0)),"")</f>
        <v>0</v>
      </c>
      <c r="N1045" s="0" t="str">
        <f aca="false">IF(G1045=1,IF(COUNTIF(H$2:H1045,H1045)=1,COUNTIF($H:$H,H1045),""),"")</f>
        <v/>
      </c>
      <c r="O1045" s="0" t="str">
        <f aca="false">IF(G1045=1,IF(COUNTIF(I$2:I1045,I1045)=1,COUNTIF($I:$I,I1045),""),"")</f>
        <v/>
      </c>
      <c r="P1045" s="38" t="str">
        <f aca="false">IF(G1045=1,IF(COUNTIFS(C$2:C1045,C1045,G$2:G1045,1)=1,COUNTIFS($C:$C,C1045,$G:$G,1)+ROW()/10000000,""),"")</f>
        <v/>
      </c>
      <c r="Q1045" s="0" t="str">
        <f aca="false">IF(K1045=1,IF(COUNTIFS(C$2:C1045,C1045,K$2:K1045,1)=1,1,0),"")</f>
        <v/>
      </c>
      <c r="R1045" s="0" t="str">
        <f aca="false">IF(M1045=1,IF(COUNTIFS(C$2:C1045,C1045,M$2:M1045,1)=1,1,0),"")</f>
        <v/>
      </c>
      <c r="S1045" s="0" t="str">
        <f aca="false">IF(L1045=1,IF(COUNTIFS(C$2:C1045,C1045,L$2:L1045,1)=1,1,0),"")</f>
        <v/>
      </c>
      <c r="T1045" s="38" t="str">
        <f aca="false">IF(N1045="","",N1045+ROW()/10000000)</f>
        <v/>
      </c>
      <c r="U1045" s="36" t="n">
        <f aca="false">IF(G1045=1,IF(B1045="",1,0),"")</f>
        <v>0</v>
      </c>
    </row>
    <row r="1046" customFormat="false" ht="15" hidden="false" customHeight="false" outlineLevel="0" collapsed="false">
      <c r="A1046" s="35" t="n">
        <v>46088.2472800926</v>
      </c>
      <c r="B1046" s="35" t="n">
        <v>46088.2505208333</v>
      </c>
      <c r="C1046" s="36" t="s">
        <v>136</v>
      </c>
      <c r="D1046" s="36" t="s">
        <v>137</v>
      </c>
      <c r="E1046" s="36" t="s">
        <v>121</v>
      </c>
      <c r="F1046" s="36" t="s">
        <v>125</v>
      </c>
      <c r="G1046" s="36" t="n">
        <f aca="false">IF(A1046="","",IF(AND(A1046&gt;=Debut,A1046&lt;Fin),1,0))</f>
        <v>1</v>
      </c>
      <c r="H1046" s="36" t="n">
        <f aca="false">IF(G1046=1,INT(ROUND((A1046-Debut)*86400,0)/600),"")</f>
        <v>755</v>
      </c>
      <c r="I1046" s="36" t="n">
        <f aca="false">IF(G1046=1,INT(ROUND((A1046-Debut)*86400,0)/3600),"")</f>
        <v>125</v>
      </c>
      <c r="J1046" s="36" t="n">
        <f aca="false">IF(OR(A1046="",B1046=""),"",ROUND((B1046-A1046)*86400,0))</f>
        <v>280</v>
      </c>
      <c r="K1046" s="37" t="n">
        <f aca="false">IF(G1046=1,IF(COUNTIFS($C:$C,C1046,$G:$G,1,$A:$A,"&gt;="&amp;(A1046-FenetreInterm/86400),$A:$A,"&lt;="&amp;A1046)&gt;=NbInterm,1,0),"")</f>
        <v>0</v>
      </c>
      <c r="L1046" s="37" t="n">
        <f aca="false">IF(G1046=1,IF(B1046="",0,IF(J1046&lt;SeuilFugitive,1,0)),"")</f>
        <v>0</v>
      </c>
      <c r="M1046" s="37" t="n">
        <f aca="false">IF(G1046=1,IF(B1046="",IF((Fin-A1046)*24&gt;SeuilFigee,1,0),IF(J1046&gt;SeuilFigee*3600,1,0)),"")</f>
        <v>0</v>
      </c>
      <c r="N1046" s="0" t="str">
        <f aca="false">IF(G1046=1,IF(COUNTIF(H$2:H1046,H1046)=1,COUNTIF($H:$H,H1046),""),"")</f>
        <v/>
      </c>
      <c r="O1046" s="0" t="str">
        <f aca="false">IF(G1046=1,IF(COUNTIF(I$2:I1046,I1046)=1,COUNTIF($I:$I,I1046),""),"")</f>
        <v/>
      </c>
      <c r="P1046" s="38" t="str">
        <f aca="false">IF(G1046=1,IF(COUNTIFS(C$2:C1046,C1046,G$2:G1046,1)=1,COUNTIFS($C:$C,C1046,$G:$G,1)+ROW()/10000000,""),"")</f>
        <v/>
      </c>
      <c r="Q1046" s="0" t="str">
        <f aca="false">IF(K1046=1,IF(COUNTIFS(C$2:C1046,C1046,K$2:K1046,1)=1,1,0),"")</f>
        <v/>
      </c>
      <c r="R1046" s="0" t="str">
        <f aca="false">IF(M1046=1,IF(COUNTIFS(C$2:C1046,C1046,M$2:M1046,1)=1,1,0),"")</f>
        <v/>
      </c>
      <c r="S1046" s="0" t="str">
        <f aca="false">IF(L1046=1,IF(COUNTIFS(C$2:C1046,C1046,L$2:L1046,1)=1,1,0),"")</f>
        <v/>
      </c>
      <c r="T1046" s="38" t="str">
        <f aca="false">IF(N1046="","",N1046+ROW()/10000000)</f>
        <v/>
      </c>
      <c r="U1046" s="36" t="n">
        <f aca="false">IF(G1046=1,IF(B1046="",1,0),"")</f>
        <v>0</v>
      </c>
    </row>
    <row r="1047" customFormat="false" ht="15" hidden="false" customHeight="false" outlineLevel="0" collapsed="false">
      <c r="A1047" s="35" t="n">
        <v>46088.2518171296</v>
      </c>
      <c r="B1047" s="35" t="n">
        <v>46088.2518634259</v>
      </c>
      <c r="C1047" s="36" t="s">
        <v>186</v>
      </c>
      <c r="D1047" s="36" t="s">
        <v>187</v>
      </c>
      <c r="E1047" s="36" t="s">
        <v>117</v>
      </c>
      <c r="F1047" s="36" t="s">
        <v>122</v>
      </c>
      <c r="G1047" s="36" t="n">
        <f aca="false">IF(A1047="","",IF(AND(A1047&gt;=Debut,A1047&lt;Fin),1,0))</f>
        <v>1</v>
      </c>
      <c r="H1047" s="36" t="n">
        <f aca="false">IF(G1047=1,INT(ROUND((A1047-Debut)*86400,0)/600),"")</f>
        <v>756</v>
      </c>
      <c r="I1047" s="36" t="n">
        <f aca="false">IF(G1047=1,INT(ROUND((A1047-Debut)*86400,0)/3600),"")</f>
        <v>126</v>
      </c>
      <c r="J1047" s="36" t="n">
        <f aca="false">IF(OR(A1047="",B1047=""),"",ROUND((B1047-A1047)*86400,0))</f>
        <v>4</v>
      </c>
      <c r="K1047" s="37" t="n">
        <f aca="false">IF(G1047=1,IF(COUNTIFS($C:$C,C1047,$G:$G,1,$A:$A,"&gt;="&amp;(A1047-FenetreInterm/86400),$A:$A,"&lt;="&amp;A1047)&gt;=NbInterm,1,0),"")</f>
        <v>0</v>
      </c>
      <c r="L1047" s="37" t="n">
        <f aca="false">IF(G1047=1,IF(B1047="",0,IF(J1047&lt;SeuilFugitive,1,0)),"")</f>
        <v>1</v>
      </c>
      <c r="M1047" s="37" t="n">
        <f aca="false">IF(G1047=1,IF(B1047="",IF((Fin-A1047)*24&gt;SeuilFigee,1,0),IF(J1047&gt;SeuilFigee*3600,1,0)),"")</f>
        <v>0</v>
      </c>
      <c r="N1047" s="36" t="n">
        <f aca="false">IF(G1047=1,IF(COUNTIF(H$2:H1047,H1047)=1,COUNTIF($H:$H,H1047),""),"")</f>
        <v>35</v>
      </c>
      <c r="O1047" s="36" t="n">
        <f aca="false">IF(G1047=1,IF(COUNTIF(I$2:I1047,I1047)=1,COUNTIF($I:$I,I1047),""),"")</f>
        <v>39</v>
      </c>
      <c r="P1047" s="38" t="n">
        <f aca="false">IF(G1047=1,IF(COUNTIFS(C$2:C1047,C1047,G$2:G1047,1)=1,COUNTIFS($C:$C,C1047,$G:$G,1)+ROW()/10000000,""),"")</f>
        <v>1.0001047</v>
      </c>
      <c r="Q1047" s="0" t="str">
        <f aca="false">IF(K1047=1,IF(COUNTIFS(C$2:C1047,C1047,K$2:K1047,1)=1,1,0),"")</f>
        <v/>
      </c>
      <c r="R1047" s="0" t="str">
        <f aca="false">IF(M1047=1,IF(COUNTIFS(C$2:C1047,C1047,M$2:M1047,1)=1,1,0),"")</f>
        <v/>
      </c>
      <c r="S1047" s="36" t="n">
        <f aca="false">IF(L1047=1,IF(COUNTIFS(C$2:C1047,C1047,L$2:L1047,1)=1,1,0),"")</f>
        <v>1</v>
      </c>
      <c r="T1047" s="38" t="n">
        <f aca="false">IF(N1047="","",N1047+ROW()/10000000)</f>
        <v>35.0001047</v>
      </c>
      <c r="U1047" s="36" t="n">
        <f aca="false">IF(G1047=1,IF(B1047="",1,0),"")</f>
        <v>0</v>
      </c>
    </row>
    <row r="1048" customFormat="false" ht="15" hidden="false" customHeight="false" outlineLevel="0" collapsed="false">
      <c r="A1048" s="35" t="n">
        <v>46088.2518287037</v>
      </c>
      <c r="B1048" s="35" t="n">
        <v>46088.2518634259</v>
      </c>
      <c r="C1048" s="36" t="s">
        <v>188</v>
      </c>
      <c r="D1048" s="36" t="s">
        <v>189</v>
      </c>
      <c r="E1048" s="36" t="s">
        <v>117</v>
      </c>
      <c r="F1048" s="36" t="s">
        <v>122</v>
      </c>
      <c r="G1048" s="36" t="n">
        <f aca="false">IF(A1048="","",IF(AND(A1048&gt;=Debut,A1048&lt;Fin),1,0))</f>
        <v>1</v>
      </c>
      <c r="H1048" s="36" t="n">
        <f aca="false">IF(G1048=1,INT(ROUND((A1048-Debut)*86400,0)/600),"")</f>
        <v>756</v>
      </c>
      <c r="I1048" s="36" t="n">
        <f aca="false">IF(G1048=1,INT(ROUND((A1048-Debut)*86400,0)/3600),"")</f>
        <v>126</v>
      </c>
      <c r="J1048" s="36" t="n">
        <f aca="false">IF(OR(A1048="",B1048=""),"",ROUND((B1048-A1048)*86400,0))</f>
        <v>3</v>
      </c>
      <c r="K1048" s="37" t="n">
        <f aca="false">IF(G1048=1,IF(COUNTIFS($C:$C,C1048,$G:$G,1,$A:$A,"&gt;="&amp;(A1048-FenetreInterm/86400),$A:$A,"&lt;="&amp;A1048)&gt;=NbInterm,1,0),"")</f>
        <v>0</v>
      </c>
      <c r="L1048" s="37" t="n">
        <f aca="false">IF(G1048=1,IF(B1048="",0,IF(J1048&lt;SeuilFugitive,1,0)),"")</f>
        <v>1</v>
      </c>
      <c r="M1048" s="37" t="n">
        <f aca="false">IF(G1048=1,IF(B1048="",IF((Fin-A1048)*24&gt;SeuilFigee,1,0),IF(J1048&gt;SeuilFigee*3600,1,0)),"")</f>
        <v>0</v>
      </c>
      <c r="N1048" s="0" t="str">
        <f aca="false">IF(G1048=1,IF(COUNTIF(H$2:H1048,H1048)=1,COUNTIF($H:$H,H1048),""),"")</f>
        <v/>
      </c>
      <c r="O1048" s="0" t="str">
        <f aca="false">IF(G1048=1,IF(COUNTIF(I$2:I1048,I1048)=1,COUNTIF($I:$I,I1048),""),"")</f>
        <v/>
      </c>
      <c r="P1048" s="38" t="n">
        <f aca="false">IF(G1048=1,IF(COUNTIFS(C$2:C1048,C1048,G$2:G1048,1)=1,COUNTIFS($C:$C,C1048,$G:$G,1)+ROW()/10000000,""),"")</f>
        <v>1.0001048</v>
      </c>
      <c r="Q1048" s="0" t="str">
        <f aca="false">IF(K1048=1,IF(COUNTIFS(C$2:C1048,C1048,K$2:K1048,1)=1,1,0),"")</f>
        <v/>
      </c>
      <c r="R1048" s="0" t="str">
        <f aca="false">IF(M1048=1,IF(COUNTIFS(C$2:C1048,C1048,M$2:M1048,1)=1,1,0),"")</f>
        <v/>
      </c>
      <c r="S1048" s="36" t="n">
        <f aca="false">IF(L1048=1,IF(COUNTIFS(C$2:C1048,C1048,L$2:L1048,1)=1,1,0),"")</f>
        <v>1</v>
      </c>
      <c r="T1048" s="38" t="str">
        <f aca="false">IF(N1048="","",N1048+ROW()/10000000)</f>
        <v/>
      </c>
      <c r="U1048" s="36" t="n">
        <f aca="false">IF(G1048=1,IF(B1048="",1,0),"")</f>
        <v>0</v>
      </c>
    </row>
    <row r="1049" customFormat="false" ht="15" hidden="false" customHeight="false" outlineLevel="0" collapsed="false">
      <c r="A1049" s="35" t="n">
        <v>46088.2518402778</v>
      </c>
      <c r="B1049" s="35" t="n">
        <v>46088.2519444445</v>
      </c>
      <c r="C1049" s="36" t="s">
        <v>182</v>
      </c>
      <c r="D1049" s="36" t="s">
        <v>183</v>
      </c>
      <c r="E1049" s="36" t="s">
        <v>117</v>
      </c>
      <c r="F1049" s="36" t="s">
        <v>166</v>
      </c>
      <c r="G1049" s="36" t="n">
        <f aca="false">IF(A1049="","",IF(AND(A1049&gt;=Debut,A1049&lt;Fin),1,0))</f>
        <v>1</v>
      </c>
      <c r="H1049" s="36" t="n">
        <f aca="false">IF(G1049=1,INT(ROUND((A1049-Debut)*86400,0)/600),"")</f>
        <v>756</v>
      </c>
      <c r="I1049" s="36" t="n">
        <f aca="false">IF(G1049=1,INT(ROUND((A1049-Debut)*86400,0)/3600),"")</f>
        <v>126</v>
      </c>
      <c r="J1049" s="36" t="n">
        <f aca="false">IF(OR(A1049="",B1049=""),"",ROUND((B1049-A1049)*86400,0))</f>
        <v>9</v>
      </c>
      <c r="K1049" s="37" t="n">
        <f aca="false">IF(G1049=1,IF(COUNTIFS($C:$C,C1049,$G:$G,1,$A:$A,"&gt;="&amp;(A1049-FenetreInterm/86400),$A:$A,"&lt;="&amp;A1049)&gt;=NbInterm,1,0),"")</f>
        <v>0</v>
      </c>
      <c r="L1049" s="37" t="n">
        <f aca="false">IF(G1049=1,IF(B1049="",0,IF(J1049&lt;SeuilFugitive,1,0)),"")</f>
        <v>0</v>
      </c>
      <c r="M1049" s="37" t="n">
        <f aca="false">IF(G1049=1,IF(B1049="",IF((Fin-A1049)*24&gt;SeuilFigee,1,0),IF(J1049&gt;SeuilFigee*3600,1,0)),"")</f>
        <v>0</v>
      </c>
      <c r="N1049" s="0" t="str">
        <f aca="false">IF(G1049=1,IF(COUNTIF(H$2:H1049,H1049)=1,COUNTIF($H:$H,H1049),""),"")</f>
        <v/>
      </c>
      <c r="O1049" s="0" t="str">
        <f aca="false">IF(G1049=1,IF(COUNTIF(I$2:I1049,I1049)=1,COUNTIF($I:$I,I1049),""),"")</f>
        <v/>
      </c>
      <c r="P1049" s="38" t="str">
        <f aca="false">IF(G1049=1,IF(COUNTIFS(C$2:C1049,C1049,G$2:G1049,1)=1,COUNTIFS($C:$C,C1049,$G:$G,1)+ROW()/10000000,""),"")</f>
        <v/>
      </c>
      <c r="Q1049" s="0" t="str">
        <f aca="false">IF(K1049=1,IF(COUNTIFS(C$2:C1049,C1049,K$2:K1049,1)=1,1,0),"")</f>
        <v/>
      </c>
      <c r="R1049" s="0" t="str">
        <f aca="false">IF(M1049=1,IF(COUNTIFS(C$2:C1049,C1049,M$2:M1049,1)=1,1,0),"")</f>
        <v/>
      </c>
      <c r="S1049" s="0" t="str">
        <f aca="false">IF(L1049=1,IF(COUNTIFS(C$2:C1049,C1049,L$2:L1049,1)=1,1,0),"")</f>
        <v/>
      </c>
      <c r="T1049" s="38" t="str">
        <f aca="false">IF(N1049="","",N1049+ROW()/10000000)</f>
        <v/>
      </c>
      <c r="U1049" s="36" t="n">
        <f aca="false">IF(G1049=1,IF(B1049="",1,0),"")</f>
        <v>0</v>
      </c>
    </row>
    <row r="1050" customFormat="false" ht="15" hidden="false" customHeight="false" outlineLevel="0" collapsed="false">
      <c r="A1050" s="35" t="n">
        <v>46088.2518518519</v>
      </c>
      <c r="B1050" s="35" t="n">
        <v>46088.2519097222</v>
      </c>
      <c r="C1050" s="36" t="s">
        <v>164</v>
      </c>
      <c r="D1050" s="36" t="s">
        <v>165</v>
      </c>
      <c r="E1050" s="36" t="s">
        <v>117</v>
      </c>
      <c r="F1050" s="36" t="s">
        <v>166</v>
      </c>
      <c r="G1050" s="36" t="n">
        <f aca="false">IF(A1050="","",IF(AND(A1050&gt;=Debut,A1050&lt;Fin),1,0))</f>
        <v>1</v>
      </c>
      <c r="H1050" s="36" t="n">
        <f aca="false">IF(G1050=1,INT(ROUND((A1050-Debut)*86400,0)/600),"")</f>
        <v>756</v>
      </c>
      <c r="I1050" s="36" t="n">
        <f aca="false">IF(G1050=1,INT(ROUND((A1050-Debut)*86400,0)/3600),"")</f>
        <v>126</v>
      </c>
      <c r="J1050" s="36" t="n">
        <f aca="false">IF(OR(A1050="",B1050=""),"",ROUND((B1050-A1050)*86400,0))</f>
        <v>5</v>
      </c>
      <c r="K1050" s="37" t="n">
        <f aca="false">IF(G1050=1,IF(COUNTIFS($C:$C,C1050,$G:$G,1,$A:$A,"&gt;="&amp;(A1050-FenetreInterm/86400),$A:$A,"&lt;="&amp;A1050)&gt;=NbInterm,1,0),"")</f>
        <v>0</v>
      </c>
      <c r="L1050" s="37" t="n">
        <f aca="false">IF(G1050=1,IF(B1050="",0,IF(J1050&lt;SeuilFugitive,1,0)),"")</f>
        <v>0</v>
      </c>
      <c r="M1050" s="37" t="n">
        <f aca="false">IF(G1050=1,IF(B1050="",IF((Fin-A1050)*24&gt;SeuilFigee,1,0),IF(J1050&gt;SeuilFigee*3600,1,0)),"")</f>
        <v>0</v>
      </c>
      <c r="N1050" s="0" t="str">
        <f aca="false">IF(G1050=1,IF(COUNTIF(H$2:H1050,H1050)=1,COUNTIF($H:$H,H1050),""),"")</f>
        <v/>
      </c>
      <c r="O1050" s="0" t="str">
        <f aca="false">IF(G1050=1,IF(COUNTIF(I$2:I1050,I1050)=1,COUNTIF($I:$I,I1050),""),"")</f>
        <v/>
      </c>
      <c r="P1050" s="38" t="str">
        <f aca="false">IF(G1050=1,IF(COUNTIFS(C$2:C1050,C1050,G$2:G1050,1)=1,COUNTIFS($C:$C,C1050,$G:$G,1)+ROW()/10000000,""),"")</f>
        <v/>
      </c>
      <c r="Q1050" s="0" t="str">
        <f aca="false">IF(K1050=1,IF(COUNTIFS(C$2:C1050,C1050,K$2:K1050,1)=1,1,0),"")</f>
        <v/>
      </c>
      <c r="R1050" s="0" t="str">
        <f aca="false">IF(M1050=1,IF(COUNTIFS(C$2:C1050,C1050,M$2:M1050,1)=1,1,0),"")</f>
        <v/>
      </c>
      <c r="S1050" s="0" t="str">
        <f aca="false">IF(L1050=1,IF(COUNTIFS(C$2:C1050,C1050,L$2:L1050,1)=1,1,0),"")</f>
        <v/>
      </c>
      <c r="T1050" s="38" t="str">
        <f aca="false">IF(N1050="","",N1050+ROW()/10000000)</f>
        <v/>
      </c>
      <c r="U1050" s="36" t="n">
        <f aca="false">IF(G1050=1,IF(B1050="",1,0),"")</f>
        <v>0</v>
      </c>
    </row>
    <row r="1051" customFormat="false" ht="15" hidden="false" customHeight="false" outlineLevel="0" collapsed="false">
      <c r="A1051" s="35" t="n">
        <v>46088.251875</v>
      </c>
      <c r="B1051" s="35" t="n">
        <v>46088.2622916667</v>
      </c>
      <c r="C1051" s="36" t="s">
        <v>153</v>
      </c>
      <c r="D1051" s="36" t="s">
        <v>154</v>
      </c>
      <c r="E1051" s="36" t="s">
        <v>121</v>
      </c>
      <c r="F1051" s="36" t="s">
        <v>144</v>
      </c>
      <c r="G1051" s="36" t="n">
        <f aca="false">IF(A1051="","",IF(AND(A1051&gt;=Debut,A1051&lt;Fin),1,0))</f>
        <v>1</v>
      </c>
      <c r="H1051" s="36" t="n">
        <f aca="false">IF(G1051=1,INT(ROUND((A1051-Debut)*86400,0)/600),"")</f>
        <v>756</v>
      </c>
      <c r="I1051" s="36" t="n">
        <f aca="false">IF(G1051=1,INT(ROUND((A1051-Debut)*86400,0)/3600),"")</f>
        <v>126</v>
      </c>
      <c r="J1051" s="36" t="n">
        <f aca="false">IF(OR(A1051="",B1051=""),"",ROUND((B1051-A1051)*86400,0))</f>
        <v>900</v>
      </c>
      <c r="K1051" s="37" t="n">
        <f aca="false">IF(G1051=1,IF(COUNTIFS($C:$C,C1051,$G:$G,1,$A:$A,"&gt;="&amp;(A1051-FenetreInterm/86400),$A:$A,"&lt;="&amp;A1051)&gt;=NbInterm,1,0),"")</f>
        <v>0</v>
      </c>
      <c r="L1051" s="37" t="n">
        <f aca="false">IF(G1051=1,IF(B1051="",0,IF(J1051&lt;SeuilFugitive,1,0)),"")</f>
        <v>0</v>
      </c>
      <c r="M1051" s="37" t="n">
        <f aca="false">IF(G1051=1,IF(B1051="",IF((Fin-A1051)*24&gt;SeuilFigee,1,0),IF(J1051&gt;SeuilFigee*3600,1,0)),"")</f>
        <v>0</v>
      </c>
      <c r="N1051" s="0" t="str">
        <f aca="false">IF(G1051=1,IF(COUNTIF(H$2:H1051,H1051)=1,COUNTIF($H:$H,H1051),""),"")</f>
        <v/>
      </c>
      <c r="O1051" s="0" t="str">
        <f aca="false">IF(G1051=1,IF(COUNTIF(I$2:I1051,I1051)=1,COUNTIF($I:$I,I1051),""),"")</f>
        <v/>
      </c>
      <c r="P1051" s="38" t="str">
        <f aca="false">IF(G1051=1,IF(COUNTIFS(C$2:C1051,C1051,G$2:G1051,1)=1,COUNTIFS($C:$C,C1051,$G:$G,1)+ROW()/10000000,""),"")</f>
        <v/>
      </c>
      <c r="Q1051" s="0" t="str">
        <f aca="false">IF(K1051=1,IF(COUNTIFS(C$2:C1051,C1051,K$2:K1051,1)=1,1,0),"")</f>
        <v/>
      </c>
      <c r="R1051" s="0" t="str">
        <f aca="false">IF(M1051=1,IF(COUNTIFS(C$2:C1051,C1051,M$2:M1051,1)=1,1,0),"")</f>
        <v/>
      </c>
      <c r="S1051" s="0" t="str">
        <f aca="false">IF(L1051=1,IF(COUNTIFS(C$2:C1051,C1051,L$2:L1051,1)=1,1,0),"")</f>
        <v/>
      </c>
      <c r="T1051" s="38" t="str">
        <f aca="false">IF(N1051="","",N1051+ROW()/10000000)</f>
        <v/>
      </c>
      <c r="U1051" s="36" t="n">
        <f aca="false">IF(G1051=1,IF(B1051="",1,0),"")</f>
        <v>0</v>
      </c>
    </row>
    <row r="1052" customFormat="false" ht="15" hidden="false" customHeight="false" outlineLevel="0" collapsed="false">
      <c r="A1052" s="35" t="n">
        <v>46088.2518865741</v>
      </c>
      <c r="B1052" s="35" t="n">
        <v>46088.2623032407</v>
      </c>
      <c r="C1052" s="36" t="s">
        <v>145</v>
      </c>
      <c r="D1052" s="36" t="s">
        <v>146</v>
      </c>
      <c r="E1052" s="36" t="s">
        <v>121</v>
      </c>
      <c r="F1052" s="36" t="s">
        <v>144</v>
      </c>
      <c r="G1052" s="36" t="n">
        <f aca="false">IF(A1052="","",IF(AND(A1052&gt;=Debut,A1052&lt;Fin),1,0))</f>
        <v>1</v>
      </c>
      <c r="H1052" s="36" t="n">
        <f aca="false">IF(G1052=1,INT(ROUND((A1052-Debut)*86400,0)/600),"")</f>
        <v>756</v>
      </c>
      <c r="I1052" s="36" t="n">
        <f aca="false">IF(G1052=1,INT(ROUND((A1052-Debut)*86400,0)/3600),"")</f>
        <v>126</v>
      </c>
      <c r="J1052" s="36" t="n">
        <f aca="false">IF(OR(A1052="",B1052=""),"",ROUND((B1052-A1052)*86400,0))</f>
        <v>900</v>
      </c>
      <c r="K1052" s="37" t="n">
        <f aca="false">IF(G1052=1,IF(COUNTIFS($C:$C,C1052,$G:$G,1,$A:$A,"&gt;="&amp;(A1052-FenetreInterm/86400),$A:$A,"&lt;="&amp;A1052)&gt;=NbInterm,1,0),"")</f>
        <v>0</v>
      </c>
      <c r="L1052" s="37" t="n">
        <f aca="false">IF(G1052=1,IF(B1052="",0,IF(J1052&lt;SeuilFugitive,1,0)),"")</f>
        <v>0</v>
      </c>
      <c r="M1052" s="37" t="n">
        <f aca="false">IF(G1052=1,IF(B1052="",IF((Fin-A1052)*24&gt;SeuilFigee,1,0),IF(J1052&gt;SeuilFigee*3600,1,0)),"")</f>
        <v>0</v>
      </c>
      <c r="N1052" s="0" t="str">
        <f aca="false">IF(G1052=1,IF(COUNTIF(H$2:H1052,H1052)=1,COUNTIF($H:$H,H1052),""),"")</f>
        <v/>
      </c>
      <c r="O1052" s="0" t="str">
        <f aca="false">IF(G1052=1,IF(COUNTIF(I$2:I1052,I1052)=1,COUNTIF($I:$I,I1052),""),"")</f>
        <v/>
      </c>
      <c r="P1052" s="38" t="str">
        <f aca="false">IF(G1052=1,IF(COUNTIFS(C$2:C1052,C1052,G$2:G1052,1)=1,COUNTIFS($C:$C,C1052,$G:$G,1)+ROW()/10000000,""),"")</f>
        <v/>
      </c>
      <c r="Q1052" s="0" t="str">
        <f aca="false">IF(K1052=1,IF(COUNTIFS(C$2:C1052,C1052,K$2:K1052,1)=1,1,0),"")</f>
        <v/>
      </c>
      <c r="R1052" s="0" t="str">
        <f aca="false">IF(M1052=1,IF(COUNTIFS(C$2:C1052,C1052,M$2:M1052,1)=1,1,0),"")</f>
        <v/>
      </c>
      <c r="S1052" s="0" t="str">
        <f aca="false">IF(L1052=1,IF(COUNTIFS(C$2:C1052,C1052,L$2:L1052,1)=1,1,0),"")</f>
        <v/>
      </c>
      <c r="T1052" s="38" t="str">
        <f aca="false">IF(N1052="","",N1052+ROW()/10000000)</f>
        <v/>
      </c>
      <c r="U1052" s="36" t="n">
        <f aca="false">IF(G1052=1,IF(B1052="",1,0),"")</f>
        <v>0</v>
      </c>
    </row>
    <row r="1053" customFormat="false" ht="15" hidden="false" customHeight="false" outlineLevel="0" collapsed="false">
      <c r="A1053" s="35" t="n">
        <v>46088.2518981482</v>
      </c>
      <c r="B1053" s="35" t="n">
        <v>46088.2623148148</v>
      </c>
      <c r="C1053" s="36" t="s">
        <v>142</v>
      </c>
      <c r="D1053" s="36" t="s">
        <v>143</v>
      </c>
      <c r="E1053" s="36" t="s">
        <v>121</v>
      </c>
      <c r="F1053" s="36" t="s">
        <v>144</v>
      </c>
      <c r="G1053" s="36" t="n">
        <f aca="false">IF(A1053="","",IF(AND(A1053&gt;=Debut,A1053&lt;Fin),1,0))</f>
        <v>1</v>
      </c>
      <c r="H1053" s="36" t="n">
        <f aca="false">IF(G1053=1,INT(ROUND((A1053-Debut)*86400,0)/600),"")</f>
        <v>756</v>
      </c>
      <c r="I1053" s="36" t="n">
        <f aca="false">IF(G1053=1,INT(ROUND((A1053-Debut)*86400,0)/3600),"")</f>
        <v>126</v>
      </c>
      <c r="J1053" s="36" t="n">
        <f aca="false">IF(OR(A1053="",B1053=""),"",ROUND((B1053-A1053)*86400,0))</f>
        <v>900</v>
      </c>
      <c r="K1053" s="37" t="n">
        <f aca="false">IF(G1053=1,IF(COUNTIFS($C:$C,C1053,$G:$G,1,$A:$A,"&gt;="&amp;(A1053-FenetreInterm/86400),$A:$A,"&lt;="&amp;A1053)&gt;=NbInterm,1,0),"")</f>
        <v>0</v>
      </c>
      <c r="L1053" s="37" t="n">
        <f aca="false">IF(G1053=1,IF(B1053="",0,IF(J1053&lt;SeuilFugitive,1,0)),"")</f>
        <v>0</v>
      </c>
      <c r="M1053" s="37" t="n">
        <f aca="false">IF(G1053=1,IF(B1053="",IF((Fin-A1053)*24&gt;SeuilFigee,1,0),IF(J1053&gt;SeuilFigee*3600,1,0)),"")</f>
        <v>0</v>
      </c>
      <c r="N1053" s="0" t="str">
        <f aca="false">IF(G1053=1,IF(COUNTIF(H$2:H1053,H1053)=1,COUNTIF($H:$H,H1053),""),"")</f>
        <v/>
      </c>
      <c r="O1053" s="0" t="str">
        <f aca="false">IF(G1053=1,IF(COUNTIF(I$2:I1053,I1053)=1,COUNTIF($I:$I,I1053),""),"")</f>
        <v/>
      </c>
      <c r="P1053" s="38" t="str">
        <f aca="false">IF(G1053=1,IF(COUNTIFS(C$2:C1053,C1053,G$2:G1053,1)=1,COUNTIFS($C:$C,C1053,$G:$G,1)+ROW()/10000000,""),"")</f>
        <v/>
      </c>
      <c r="Q1053" s="0" t="str">
        <f aca="false">IF(K1053=1,IF(COUNTIFS(C$2:C1053,C1053,K$2:K1053,1)=1,1,0),"")</f>
        <v/>
      </c>
      <c r="R1053" s="0" t="str">
        <f aca="false">IF(M1053=1,IF(COUNTIFS(C$2:C1053,C1053,M$2:M1053,1)=1,1,0),"")</f>
        <v/>
      </c>
      <c r="S1053" s="0" t="str">
        <f aca="false">IF(L1053=1,IF(COUNTIFS(C$2:C1053,C1053,L$2:L1053,1)=1,1,0),"")</f>
        <v/>
      </c>
      <c r="T1053" s="38" t="str">
        <f aca="false">IF(N1053="","",N1053+ROW()/10000000)</f>
        <v/>
      </c>
      <c r="U1053" s="36" t="n">
        <f aca="false">IF(G1053=1,IF(B1053="",1,0),"")</f>
        <v>0</v>
      </c>
    </row>
    <row r="1054" customFormat="false" ht="15" hidden="false" customHeight="false" outlineLevel="0" collapsed="false">
      <c r="A1054" s="35" t="n">
        <v>46088.2519097222</v>
      </c>
      <c r="B1054" s="35" t="n">
        <v>46088.2692708333</v>
      </c>
      <c r="C1054" s="36" t="s">
        <v>147</v>
      </c>
      <c r="D1054" s="36" t="s">
        <v>148</v>
      </c>
      <c r="E1054" s="36" t="s">
        <v>128</v>
      </c>
      <c r="F1054" s="36" t="s">
        <v>125</v>
      </c>
      <c r="G1054" s="36" t="n">
        <f aca="false">IF(A1054="","",IF(AND(A1054&gt;=Debut,A1054&lt;Fin),1,0))</f>
        <v>1</v>
      </c>
      <c r="H1054" s="36" t="n">
        <f aca="false">IF(G1054=1,INT(ROUND((A1054-Debut)*86400,0)/600),"")</f>
        <v>756</v>
      </c>
      <c r="I1054" s="36" t="n">
        <f aca="false">IF(G1054=1,INT(ROUND((A1054-Debut)*86400,0)/3600),"")</f>
        <v>126</v>
      </c>
      <c r="J1054" s="36" t="n">
        <f aca="false">IF(OR(A1054="",B1054=""),"",ROUND((B1054-A1054)*86400,0))</f>
        <v>1500</v>
      </c>
      <c r="K1054" s="37" t="n">
        <f aca="false">IF(G1054=1,IF(COUNTIFS($C:$C,C1054,$G:$G,1,$A:$A,"&gt;="&amp;(A1054-FenetreInterm/86400),$A:$A,"&lt;="&amp;A1054)&gt;=NbInterm,1,0),"")</f>
        <v>0</v>
      </c>
      <c r="L1054" s="37" t="n">
        <f aca="false">IF(G1054=1,IF(B1054="",0,IF(J1054&lt;SeuilFugitive,1,0)),"")</f>
        <v>0</v>
      </c>
      <c r="M1054" s="37" t="n">
        <f aca="false">IF(G1054=1,IF(B1054="",IF((Fin-A1054)*24&gt;SeuilFigee,1,0),IF(J1054&gt;SeuilFigee*3600,1,0)),"")</f>
        <v>0</v>
      </c>
      <c r="N1054" s="0" t="str">
        <f aca="false">IF(G1054=1,IF(COUNTIF(H$2:H1054,H1054)=1,COUNTIF($H:$H,H1054),""),"")</f>
        <v/>
      </c>
      <c r="O1054" s="0" t="str">
        <f aca="false">IF(G1054=1,IF(COUNTIF(I$2:I1054,I1054)=1,COUNTIF($I:$I,I1054),""),"")</f>
        <v/>
      </c>
      <c r="P1054" s="38" t="str">
        <f aca="false">IF(G1054=1,IF(COUNTIFS(C$2:C1054,C1054,G$2:G1054,1)=1,COUNTIFS($C:$C,C1054,$G:$G,1)+ROW()/10000000,""),"")</f>
        <v/>
      </c>
      <c r="Q1054" s="0" t="str">
        <f aca="false">IF(K1054=1,IF(COUNTIFS(C$2:C1054,C1054,K$2:K1054,1)=1,1,0),"")</f>
        <v/>
      </c>
      <c r="R1054" s="0" t="str">
        <f aca="false">IF(M1054=1,IF(COUNTIFS(C$2:C1054,C1054,M$2:M1054,1)=1,1,0),"")</f>
        <v/>
      </c>
      <c r="S1054" s="0" t="str">
        <f aca="false">IF(L1054=1,IF(COUNTIFS(C$2:C1054,C1054,L$2:L1054,1)=1,1,0),"")</f>
        <v/>
      </c>
      <c r="T1054" s="38" t="str">
        <f aca="false">IF(N1054="","",N1054+ROW()/10000000)</f>
        <v/>
      </c>
      <c r="U1054" s="36" t="n">
        <f aca="false">IF(G1054=1,IF(B1054="",1,0),"")</f>
        <v>0</v>
      </c>
    </row>
    <row r="1055" customFormat="false" ht="15" hidden="false" customHeight="false" outlineLevel="0" collapsed="false">
      <c r="A1055" s="35" t="n">
        <v>46088.2519328704</v>
      </c>
      <c r="B1055" s="35" t="n">
        <v>46088.2831828704</v>
      </c>
      <c r="C1055" s="36" t="s">
        <v>190</v>
      </c>
      <c r="D1055" s="36" t="s">
        <v>191</v>
      </c>
      <c r="E1055" s="36" t="s">
        <v>117</v>
      </c>
      <c r="F1055" s="36" t="s">
        <v>122</v>
      </c>
      <c r="G1055" s="36" t="n">
        <f aca="false">IF(A1055="","",IF(AND(A1055&gt;=Debut,A1055&lt;Fin),1,0))</f>
        <v>1</v>
      </c>
      <c r="H1055" s="36" t="n">
        <f aca="false">IF(G1055=1,INT(ROUND((A1055-Debut)*86400,0)/600),"")</f>
        <v>756</v>
      </c>
      <c r="I1055" s="36" t="n">
        <f aca="false">IF(G1055=1,INT(ROUND((A1055-Debut)*86400,0)/3600),"")</f>
        <v>126</v>
      </c>
      <c r="J1055" s="36" t="n">
        <f aca="false">IF(OR(A1055="",B1055=""),"",ROUND((B1055-A1055)*86400,0))</f>
        <v>2700</v>
      </c>
      <c r="K1055" s="37" t="n">
        <f aca="false">IF(G1055=1,IF(COUNTIFS($C:$C,C1055,$G:$G,1,$A:$A,"&gt;="&amp;(A1055-FenetreInterm/86400),$A:$A,"&lt;="&amp;A1055)&gt;=NbInterm,1,0),"")</f>
        <v>0</v>
      </c>
      <c r="L1055" s="37" t="n">
        <f aca="false">IF(G1055=1,IF(B1055="",0,IF(J1055&lt;SeuilFugitive,1,0)),"")</f>
        <v>0</v>
      </c>
      <c r="M1055" s="37" t="n">
        <f aca="false">IF(G1055=1,IF(B1055="",IF((Fin-A1055)*24&gt;SeuilFigee,1,0),IF(J1055&gt;SeuilFigee*3600,1,0)),"")</f>
        <v>0</v>
      </c>
      <c r="N1055" s="0" t="str">
        <f aca="false">IF(G1055=1,IF(COUNTIF(H$2:H1055,H1055)=1,COUNTIF($H:$H,H1055),""),"")</f>
        <v/>
      </c>
      <c r="O1055" s="0" t="str">
        <f aca="false">IF(G1055=1,IF(COUNTIF(I$2:I1055,I1055)=1,COUNTIF($I:$I,I1055),""),"")</f>
        <v/>
      </c>
      <c r="P1055" s="38" t="n">
        <f aca="false">IF(G1055=1,IF(COUNTIFS(C$2:C1055,C1055,G$2:G1055,1)=1,COUNTIFS($C:$C,C1055,$G:$G,1)+ROW()/10000000,""),"")</f>
        <v>1.0001055</v>
      </c>
      <c r="Q1055" s="0" t="str">
        <f aca="false">IF(K1055=1,IF(COUNTIFS(C$2:C1055,C1055,K$2:K1055,1)=1,1,0),"")</f>
        <v/>
      </c>
      <c r="R1055" s="0" t="str">
        <f aca="false">IF(M1055=1,IF(COUNTIFS(C$2:C1055,C1055,M$2:M1055,1)=1,1,0),"")</f>
        <v/>
      </c>
      <c r="S1055" s="0" t="str">
        <f aca="false">IF(L1055=1,IF(COUNTIFS(C$2:C1055,C1055,L$2:L1055,1)=1,1,0),"")</f>
        <v/>
      </c>
      <c r="T1055" s="38" t="str">
        <f aca="false">IF(N1055="","",N1055+ROW()/10000000)</f>
        <v/>
      </c>
      <c r="U1055" s="36" t="n">
        <f aca="false">IF(G1055=1,IF(B1055="",1,0),"")</f>
        <v>0</v>
      </c>
    </row>
    <row r="1056" customFormat="false" ht="15" hidden="false" customHeight="false" outlineLevel="0" collapsed="false">
      <c r="A1056" s="35" t="n">
        <v>46088.2520486111</v>
      </c>
      <c r="B1056" s="35" t="n">
        <v>46088.2613078704</v>
      </c>
      <c r="C1056" s="36" t="s">
        <v>184</v>
      </c>
      <c r="D1056" s="36" t="s">
        <v>185</v>
      </c>
      <c r="E1056" s="36" t="s">
        <v>128</v>
      </c>
      <c r="F1056" s="36" t="s">
        <v>144</v>
      </c>
      <c r="G1056" s="36" t="n">
        <f aca="false">IF(A1056="","",IF(AND(A1056&gt;=Debut,A1056&lt;Fin),1,0))</f>
        <v>1</v>
      </c>
      <c r="H1056" s="36" t="n">
        <f aca="false">IF(G1056=1,INT(ROUND((A1056-Debut)*86400,0)/600),"")</f>
        <v>756</v>
      </c>
      <c r="I1056" s="36" t="n">
        <f aca="false">IF(G1056=1,INT(ROUND((A1056-Debut)*86400,0)/3600),"")</f>
        <v>126</v>
      </c>
      <c r="J1056" s="36" t="n">
        <f aca="false">IF(OR(A1056="",B1056=""),"",ROUND((B1056-A1056)*86400,0))</f>
        <v>800</v>
      </c>
      <c r="K1056" s="37" t="n">
        <f aca="false">IF(G1056=1,IF(COUNTIFS($C:$C,C1056,$G:$G,1,$A:$A,"&gt;="&amp;(A1056-FenetreInterm/86400),$A:$A,"&lt;="&amp;A1056)&gt;=NbInterm,1,0),"")</f>
        <v>0</v>
      </c>
      <c r="L1056" s="37" t="n">
        <f aca="false">IF(G1056=1,IF(B1056="",0,IF(J1056&lt;SeuilFugitive,1,0)),"")</f>
        <v>0</v>
      </c>
      <c r="M1056" s="37" t="n">
        <f aca="false">IF(G1056=1,IF(B1056="",IF((Fin-A1056)*24&gt;SeuilFigee,1,0),IF(J1056&gt;SeuilFigee*3600,1,0)),"")</f>
        <v>0</v>
      </c>
      <c r="N1056" s="0" t="str">
        <f aca="false">IF(G1056=1,IF(COUNTIF(H$2:H1056,H1056)=1,COUNTIF($H:$H,H1056),""),"")</f>
        <v/>
      </c>
      <c r="O1056" s="0" t="str">
        <f aca="false">IF(G1056=1,IF(COUNTIF(I$2:I1056,I1056)=1,COUNTIF($I:$I,I1056),""),"")</f>
        <v/>
      </c>
      <c r="P1056" s="38" t="str">
        <f aca="false">IF(G1056=1,IF(COUNTIFS(C$2:C1056,C1056,G$2:G1056,1)=1,COUNTIFS($C:$C,C1056,$G:$G,1)+ROW()/10000000,""),"")</f>
        <v/>
      </c>
      <c r="Q1056" s="0" t="str">
        <f aca="false">IF(K1056=1,IF(COUNTIFS(C$2:C1056,C1056,K$2:K1056,1)=1,1,0),"")</f>
        <v/>
      </c>
      <c r="R1056" s="0" t="str">
        <f aca="false">IF(M1056=1,IF(COUNTIFS(C$2:C1056,C1056,M$2:M1056,1)=1,1,0),"")</f>
        <v/>
      </c>
      <c r="S1056" s="0" t="str">
        <f aca="false">IF(L1056=1,IF(COUNTIFS(C$2:C1056,C1056,L$2:L1056,1)=1,1,0),"")</f>
        <v/>
      </c>
      <c r="T1056" s="38" t="str">
        <f aca="false">IF(N1056="","",N1056+ROW()/10000000)</f>
        <v/>
      </c>
      <c r="U1056" s="36" t="n">
        <f aca="false">IF(G1056=1,IF(B1056="",1,0),"")</f>
        <v>0</v>
      </c>
    </row>
    <row r="1057" customFormat="false" ht="15" hidden="false" customHeight="false" outlineLevel="0" collapsed="false">
      <c r="A1057" s="35" t="n">
        <v>46088.2520717593</v>
      </c>
      <c r="B1057" s="35" t="n">
        <v>46088.2521527778</v>
      </c>
      <c r="C1057" s="36" t="s">
        <v>182</v>
      </c>
      <c r="D1057" s="36" t="s">
        <v>183</v>
      </c>
      <c r="E1057" s="36" t="s">
        <v>117</v>
      </c>
      <c r="F1057" s="36" t="s">
        <v>166</v>
      </c>
      <c r="G1057" s="36" t="n">
        <f aca="false">IF(A1057="","",IF(AND(A1057&gt;=Debut,A1057&lt;Fin),1,0))</f>
        <v>1</v>
      </c>
      <c r="H1057" s="36" t="n">
        <f aca="false">IF(G1057=1,INT(ROUND((A1057-Debut)*86400,0)/600),"")</f>
        <v>756</v>
      </c>
      <c r="I1057" s="36" t="n">
        <f aca="false">IF(G1057=1,INT(ROUND((A1057-Debut)*86400,0)/3600),"")</f>
        <v>126</v>
      </c>
      <c r="J1057" s="36" t="n">
        <f aca="false">IF(OR(A1057="",B1057=""),"",ROUND((B1057-A1057)*86400,0))</f>
        <v>7</v>
      </c>
      <c r="K1057" s="37" t="n">
        <f aca="false">IF(G1057=1,IF(COUNTIFS($C:$C,C1057,$G:$G,1,$A:$A,"&gt;="&amp;(A1057-FenetreInterm/86400),$A:$A,"&lt;="&amp;A1057)&gt;=NbInterm,1,0),"")</f>
        <v>0</v>
      </c>
      <c r="L1057" s="37" t="n">
        <f aca="false">IF(G1057=1,IF(B1057="",0,IF(J1057&lt;SeuilFugitive,1,0)),"")</f>
        <v>0</v>
      </c>
      <c r="M1057" s="37" t="n">
        <f aca="false">IF(G1057=1,IF(B1057="",IF((Fin-A1057)*24&gt;SeuilFigee,1,0),IF(J1057&gt;SeuilFigee*3600,1,0)),"")</f>
        <v>0</v>
      </c>
      <c r="N1057" s="0" t="str">
        <f aca="false">IF(G1057=1,IF(COUNTIF(H$2:H1057,H1057)=1,COUNTIF($H:$H,H1057),""),"")</f>
        <v/>
      </c>
      <c r="O1057" s="0" t="str">
        <f aca="false">IF(G1057=1,IF(COUNTIF(I$2:I1057,I1057)=1,COUNTIF($I:$I,I1057),""),"")</f>
        <v/>
      </c>
      <c r="P1057" s="38" t="str">
        <f aca="false">IF(G1057=1,IF(COUNTIFS(C$2:C1057,C1057,G$2:G1057,1)=1,COUNTIFS($C:$C,C1057,$G:$G,1)+ROW()/10000000,""),"")</f>
        <v/>
      </c>
      <c r="Q1057" s="0" t="str">
        <f aca="false">IF(K1057=1,IF(COUNTIFS(C$2:C1057,C1057,K$2:K1057,1)=1,1,0),"")</f>
        <v/>
      </c>
      <c r="R1057" s="0" t="str">
        <f aca="false">IF(M1057=1,IF(COUNTIFS(C$2:C1057,C1057,M$2:M1057,1)=1,1,0),"")</f>
        <v/>
      </c>
      <c r="S1057" s="0" t="str">
        <f aca="false">IF(L1057=1,IF(COUNTIFS(C$2:C1057,C1057,L$2:L1057,1)=1,1,0),"")</f>
        <v/>
      </c>
      <c r="T1057" s="38" t="str">
        <f aca="false">IF(N1057="","",N1057+ROW()/10000000)</f>
        <v/>
      </c>
      <c r="U1057" s="36" t="n">
        <f aca="false">IF(G1057=1,IF(B1057="",1,0),"")</f>
        <v>0</v>
      </c>
    </row>
    <row r="1058" customFormat="false" ht="15" hidden="false" customHeight="false" outlineLevel="0" collapsed="false">
      <c r="A1058" s="35" t="n">
        <v>46088.2521064815</v>
      </c>
      <c r="B1058" s="35" t="n">
        <v>46088.2522337963</v>
      </c>
      <c r="C1058" s="36" t="s">
        <v>164</v>
      </c>
      <c r="D1058" s="36" t="s">
        <v>165</v>
      </c>
      <c r="E1058" s="36" t="s">
        <v>117</v>
      </c>
      <c r="F1058" s="36" t="s">
        <v>166</v>
      </c>
      <c r="G1058" s="36" t="n">
        <f aca="false">IF(A1058="","",IF(AND(A1058&gt;=Debut,A1058&lt;Fin),1,0))</f>
        <v>1</v>
      </c>
      <c r="H1058" s="36" t="n">
        <f aca="false">IF(G1058=1,INT(ROUND((A1058-Debut)*86400,0)/600),"")</f>
        <v>756</v>
      </c>
      <c r="I1058" s="36" t="n">
        <f aca="false">IF(G1058=1,INT(ROUND((A1058-Debut)*86400,0)/3600),"")</f>
        <v>126</v>
      </c>
      <c r="J1058" s="36" t="n">
        <f aca="false">IF(OR(A1058="",B1058=""),"",ROUND((B1058-A1058)*86400,0))</f>
        <v>11</v>
      </c>
      <c r="K1058" s="37" t="n">
        <f aca="false">IF(G1058=1,IF(COUNTIFS($C:$C,C1058,$G:$G,1,$A:$A,"&gt;="&amp;(A1058-FenetreInterm/86400),$A:$A,"&lt;="&amp;A1058)&gt;=NbInterm,1,0),"")</f>
        <v>0</v>
      </c>
      <c r="L1058" s="37" t="n">
        <f aca="false">IF(G1058=1,IF(B1058="",0,IF(J1058&lt;SeuilFugitive,1,0)),"")</f>
        <v>0</v>
      </c>
      <c r="M1058" s="37" t="n">
        <f aca="false">IF(G1058=1,IF(B1058="",IF((Fin-A1058)*24&gt;SeuilFigee,1,0),IF(J1058&gt;SeuilFigee*3600,1,0)),"")</f>
        <v>0</v>
      </c>
      <c r="N1058" s="0" t="str">
        <f aca="false">IF(G1058=1,IF(COUNTIF(H$2:H1058,H1058)=1,COUNTIF($H:$H,H1058),""),"")</f>
        <v/>
      </c>
      <c r="O1058" s="0" t="str">
        <f aca="false">IF(G1058=1,IF(COUNTIF(I$2:I1058,I1058)=1,COUNTIF($I:$I,I1058),""),"")</f>
        <v/>
      </c>
      <c r="P1058" s="38" t="str">
        <f aca="false">IF(G1058=1,IF(COUNTIFS(C$2:C1058,C1058,G$2:G1058,1)=1,COUNTIFS($C:$C,C1058,$G:$G,1)+ROW()/10000000,""),"")</f>
        <v/>
      </c>
      <c r="Q1058" s="0" t="str">
        <f aca="false">IF(K1058=1,IF(COUNTIFS(C$2:C1058,C1058,K$2:K1058,1)=1,1,0),"")</f>
        <v/>
      </c>
      <c r="R1058" s="0" t="str">
        <f aca="false">IF(M1058=1,IF(COUNTIFS(C$2:C1058,C1058,M$2:M1058,1)=1,1,0),"")</f>
        <v/>
      </c>
      <c r="S1058" s="0" t="str">
        <f aca="false">IF(L1058=1,IF(COUNTIFS(C$2:C1058,C1058,L$2:L1058,1)=1,1,0),"")</f>
        <v/>
      </c>
      <c r="T1058" s="38" t="str">
        <f aca="false">IF(N1058="","",N1058+ROW()/10000000)</f>
        <v/>
      </c>
      <c r="U1058" s="36" t="n">
        <f aca="false">IF(G1058=1,IF(B1058="",1,0),"")</f>
        <v>0</v>
      </c>
    </row>
    <row r="1059" customFormat="false" ht="15" hidden="false" customHeight="false" outlineLevel="0" collapsed="false">
      <c r="A1059" s="35" t="n">
        <v>46088.2521643519</v>
      </c>
      <c r="B1059" s="35" t="n">
        <v>46088.2567939815</v>
      </c>
      <c r="C1059" s="36" t="s">
        <v>140</v>
      </c>
      <c r="D1059" s="36" t="s">
        <v>141</v>
      </c>
      <c r="E1059" s="36" t="s">
        <v>128</v>
      </c>
      <c r="F1059" s="36" t="s">
        <v>122</v>
      </c>
      <c r="G1059" s="36" t="n">
        <f aca="false">IF(A1059="","",IF(AND(A1059&gt;=Debut,A1059&lt;Fin),1,0))</f>
        <v>1</v>
      </c>
      <c r="H1059" s="36" t="n">
        <f aca="false">IF(G1059=1,INT(ROUND((A1059-Debut)*86400,0)/600),"")</f>
        <v>756</v>
      </c>
      <c r="I1059" s="36" t="n">
        <f aca="false">IF(G1059=1,INT(ROUND((A1059-Debut)*86400,0)/3600),"")</f>
        <v>126</v>
      </c>
      <c r="J1059" s="36" t="n">
        <f aca="false">IF(OR(A1059="",B1059=""),"",ROUND((B1059-A1059)*86400,0))</f>
        <v>400</v>
      </c>
      <c r="K1059" s="37" t="n">
        <f aca="false">IF(G1059=1,IF(COUNTIFS($C:$C,C1059,$G:$G,1,$A:$A,"&gt;="&amp;(A1059-FenetreInterm/86400),$A:$A,"&lt;="&amp;A1059)&gt;=NbInterm,1,0),"")</f>
        <v>0</v>
      </c>
      <c r="L1059" s="37" t="n">
        <f aca="false">IF(G1059=1,IF(B1059="",0,IF(J1059&lt;SeuilFugitive,1,0)),"")</f>
        <v>0</v>
      </c>
      <c r="M1059" s="37" t="n">
        <f aca="false">IF(G1059=1,IF(B1059="",IF((Fin-A1059)*24&gt;SeuilFigee,1,0),IF(J1059&gt;SeuilFigee*3600,1,0)),"")</f>
        <v>0</v>
      </c>
      <c r="N1059" s="0" t="str">
        <f aca="false">IF(G1059=1,IF(COUNTIF(H$2:H1059,H1059)=1,COUNTIF($H:$H,H1059),""),"")</f>
        <v/>
      </c>
      <c r="O1059" s="0" t="str">
        <f aca="false">IF(G1059=1,IF(COUNTIF(I$2:I1059,I1059)=1,COUNTIF($I:$I,I1059),""),"")</f>
        <v/>
      </c>
      <c r="P1059" s="38" t="str">
        <f aca="false">IF(G1059=1,IF(COUNTIFS(C$2:C1059,C1059,G$2:G1059,1)=1,COUNTIFS($C:$C,C1059,$G:$G,1)+ROW()/10000000,""),"")</f>
        <v/>
      </c>
      <c r="Q1059" s="0" t="str">
        <f aca="false">IF(K1059=1,IF(COUNTIFS(C$2:C1059,C1059,K$2:K1059,1)=1,1,0),"")</f>
        <v/>
      </c>
      <c r="R1059" s="0" t="str">
        <f aca="false">IF(M1059=1,IF(COUNTIFS(C$2:C1059,C1059,M$2:M1059,1)=1,1,0),"")</f>
        <v/>
      </c>
      <c r="S1059" s="0" t="str">
        <f aca="false">IF(L1059=1,IF(COUNTIFS(C$2:C1059,C1059,L$2:L1059,1)=1,1,0),"")</f>
        <v/>
      </c>
      <c r="T1059" s="38" t="str">
        <f aca="false">IF(N1059="","",N1059+ROW()/10000000)</f>
        <v/>
      </c>
      <c r="U1059" s="36" t="n">
        <f aca="false">IF(G1059=1,IF(B1059="",1,0),"")</f>
        <v>0</v>
      </c>
    </row>
    <row r="1060" customFormat="false" ht="15" hidden="false" customHeight="false" outlineLevel="0" collapsed="false">
      <c r="A1060" s="35" t="n">
        <v>46088.2522800926</v>
      </c>
      <c r="B1060" s="35" t="n">
        <v>46088.2661689815</v>
      </c>
      <c r="C1060" s="36" t="s">
        <v>151</v>
      </c>
      <c r="D1060" s="36" t="s">
        <v>152</v>
      </c>
      <c r="E1060" s="36" t="s">
        <v>128</v>
      </c>
      <c r="F1060" s="36" t="s">
        <v>144</v>
      </c>
      <c r="G1060" s="36" t="n">
        <f aca="false">IF(A1060="","",IF(AND(A1060&gt;=Debut,A1060&lt;Fin),1,0))</f>
        <v>1</v>
      </c>
      <c r="H1060" s="36" t="n">
        <f aca="false">IF(G1060=1,INT(ROUND((A1060-Debut)*86400,0)/600),"")</f>
        <v>756</v>
      </c>
      <c r="I1060" s="36" t="n">
        <f aca="false">IF(G1060=1,INT(ROUND((A1060-Debut)*86400,0)/3600),"")</f>
        <v>126</v>
      </c>
      <c r="J1060" s="36" t="n">
        <f aca="false">IF(OR(A1060="",B1060=""),"",ROUND((B1060-A1060)*86400,0))</f>
        <v>1200</v>
      </c>
      <c r="K1060" s="37" t="n">
        <f aca="false">IF(G1060=1,IF(COUNTIFS($C:$C,C1060,$G:$G,1,$A:$A,"&gt;="&amp;(A1060-FenetreInterm/86400),$A:$A,"&lt;="&amp;A1060)&gt;=NbInterm,1,0),"")</f>
        <v>0</v>
      </c>
      <c r="L1060" s="37" t="n">
        <f aca="false">IF(G1060=1,IF(B1060="",0,IF(J1060&lt;SeuilFugitive,1,0)),"")</f>
        <v>0</v>
      </c>
      <c r="M1060" s="37" t="n">
        <f aca="false">IF(G1060=1,IF(B1060="",IF((Fin-A1060)*24&gt;SeuilFigee,1,0),IF(J1060&gt;SeuilFigee*3600,1,0)),"")</f>
        <v>0</v>
      </c>
      <c r="N1060" s="0" t="str">
        <f aca="false">IF(G1060=1,IF(COUNTIF(H$2:H1060,H1060)=1,COUNTIF($H:$H,H1060),""),"")</f>
        <v/>
      </c>
      <c r="O1060" s="0" t="str">
        <f aca="false">IF(G1060=1,IF(COUNTIF(I$2:I1060,I1060)=1,COUNTIF($I:$I,I1060),""),"")</f>
        <v/>
      </c>
      <c r="P1060" s="38" t="str">
        <f aca="false">IF(G1060=1,IF(COUNTIFS(C$2:C1060,C1060,G$2:G1060,1)=1,COUNTIFS($C:$C,C1060,$G:$G,1)+ROW()/10000000,""),"")</f>
        <v/>
      </c>
      <c r="Q1060" s="0" t="str">
        <f aca="false">IF(K1060=1,IF(COUNTIFS(C$2:C1060,C1060,K$2:K1060,1)=1,1,0),"")</f>
        <v/>
      </c>
      <c r="R1060" s="0" t="str">
        <f aca="false">IF(M1060=1,IF(COUNTIFS(C$2:C1060,C1060,M$2:M1060,1)=1,1,0),"")</f>
        <v/>
      </c>
      <c r="S1060" s="0" t="str">
        <f aca="false">IF(L1060=1,IF(COUNTIFS(C$2:C1060,C1060,L$2:L1060,1)=1,1,0),"")</f>
        <v/>
      </c>
      <c r="T1060" s="38" t="str">
        <f aca="false">IF(N1060="","",N1060+ROW()/10000000)</f>
        <v/>
      </c>
      <c r="U1060" s="36" t="n">
        <f aca="false">IF(G1060=1,IF(B1060="",1,0),"")</f>
        <v>0</v>
      </c>
    </row>
    <row r="1061" customFormat="false" ht="15" hidden="false" customHeight="false" outlineLevel="0" collapsed="false">
      <c r="A1061" s="35" t="n">
        <v>46088.2523032407</v>
      </c>
      <c r="B1061" s="35" t="n">
        <v>46088.2523726852</v>
      </c>
      <c r="C1061" s="36" t="s">
        <v>182</v>
      </c>
      <c r="D1061" s="36" t="s">
        <v>183</v>
      </c>
      <c r="E1061" s="36" t="s">
        <v>117</v>
      </c>
      <c r="F1061" s="36" t="s">
        <v>166</v>
      </c>
      <c r="G1061" s="36" t="n">
        <f aca="false">IF(A1061="","",IF(AND(A1061&gt;=Debut,A1061&lt;Fin),1,0))</f>
        <v>1</v>
      </c>
      <c r="H1061" s="36" t="n">
        <f aca="false">IF(G1061=1,INT(ROUND((A1061-Debut)*86400,0)/600),"")</f>
        <v>756</v>
      </c>
      <c r="I1061" s="36" t="n">
        <f aca="false">IF(G1061=1,INT(ROUND((A1061-Debut)*86400,0)/3600),"")</f>
        <v>126</v>
      </c>
      <c r="J1061" s="36" t="n">
        <f aca="false">IF(OR(A1061="",B1061=""),"",ROUND((B1061-A1061)*86400,0))</f>
        <v>6</v>
      </c>
      <c r="K1061" s="37" t="n">
        <f aca="false">IF(G1061=1,IF(COUNTIFS($C:$C,C1061,$G:$G,1,$A:$A,"&gt;="&amp;(A1061-FenetreInterm/86400),$A:$A,"&lt;="&amp;A1061)&gt;=NbInterm,1,0),"")</f>
        <v>1</v>
      </c>
      <c r="L1061" s="37" t="n">
        <f aca="false">IF(G1061=1,IF(B1061="",0,IF(J1061&lt;SeuilFugitive,1,0)),"")</f>
        <v>0</v>
      </c>
      <c r="M1061" s="37" t="n">
        <f aca="false">IF(G1061=1,IF(B1061="",IF((Fin-A1061)*24&gt;SeuilFigee,1,0),IF(J1061&gt;SeuilFigee*3600,1,0)),"")</f>
        <v>0</v>
      </c>
      <c r="N1061" s="0" t="str">
        <f aca="false">IF(G1061=1,IF(COUNTIF(H$2:H1061,H1061)=1,COUNTIF($H:$H,H1061),""),"")</f>
        <v/>
      </c>
      <c r="O1061" s="0" t="str">
        <f aca="false">IF(G1061=1,IF(COUNTIF(I$2:I1061,I1061)=1,COUNTIF($I:$I,I1061),""),"")</f>
        <v/>
      </c>
      <c r="P1061" s="38" t="str">
        <f aca="false">IF(G1061=1,IF(COUNTIFS(C$2:C1061,C1061,G$2:G1061,1)=1,COUNTIFS($C:$C,C1061,$G:$G,1)+ROW()/10000000,""),"")</f>
        <v/>
      </c>
      <c r="Q1061" s="36" t="n">
        <f aca="false">IF(K1061=1,IF(COUNTIFS(C$2:C1061,C1061,K$2:K1061,1)=1,1,0),"")</f>
        <v>1</v>
      </c>
      <c r="R1061" s="0" t="str">
        <f aca="false">IF(M1061=1,IF(COUNTIFS(C$2:C1061,C1061,M$2:M1061,1)=1,1,0),"")</f>
        <v/>
      </c>
      <c r="S1061" s="0" t="str">
        <f aca="false">IF(L1061=1,IF(COUNTIFS(C$2:C1061,C1061,L$2:L1061,1)=1,1,0),"")</f>
        <v/>
      </c>
      <c r="T1061" s="38" t="str">
        <f aca="false">IF(N1061="","",N1061+ROW()/10000000)</f>
        <v/>
      </c>
      <c r="U1061" s="36" t="n">
        <f aca="false">IF(G1061=1,IF(B1061="",1,0),"")</f>
        <v>0</v>
      </c>
    </row>
    <row r="1062" customFormat="false" ht="15" hidden="false" customHeight="false" outlineLevel="0" collapsed="false">
      <c r="A1062" s="35" t="n">
        <v>46088.2523611111</v>
      </c>
      <c r="B1062" s="35" t="n">
        <v>46088.2524537037</v>
      </c>
      <c r="C1062" s="36" t="s">
        <v>164</v>
      </c>
      <c r="D1062" s="36" t="s">
        <v>165</v>
      </c>
      <c r="E1062" s="36" t="s">
        <v>117</v>
      </c>
      <c r="F1062" s="36" t="s">
        <v>166</v>
      </c>
      <c r="G1062" s="36" t="n">
        <f aca="false">IF(A1062="","",IF(AND(A1062&gt;=Debut,A1062&lt;Fin),1,0))</f>
        <v>1</v>
      </c>
      <c r="H1062" s="36" t="n">
        <f aca="false">IF(G1062=1,INT(ROUND((A1062-Debut)*86400,0)/600),"")</f>
        <v>756</v>
      </c>
      <c r="I1062" s="36" t="n">
        <f aca="false">IF(G1062=1,INT(ROUND((A1062-Debut)*86400,0)/3600),"")</f>
        <v>126</v>
      </c>
      <c r="J1062" s="36" t="n">
        <f aca="false">IF(OR(A1062="",B1062=""),"",ROUND((B1062-A1062)*86400,0))</f>
        <v>8</v>
      </c>
      <c r="K1062" s="37" t="n">
        <f aca="false">IF(G1062=1,IF(COUNTIFS($C:$C,C1062,$G:$G,1,$A:$A,"&gt;="&amp;(A1062-FenetreInterm/86400),$A:$A,"&lt;="&amp;A1062)&gt;=NbInterm,1,0),"")</f>
        <v>1</v>
      </c>
      <c r="L1062" s="37" t="n">
        <f aca="false">IF(G1062=1,IF(B1062="",0,IF(J1062&lt;SeuilFugitive,1,0)),"")</f>
        <v>0</v>
      </c>
      <c r="M1062" s="37" t="n">
        <f aca="false">IF(G1062=1,IF(B1062="",IF((Fin-A1062)*24&gt;SeuilFigee,1,0),IF(J1062&gt;SeuilFigee*3600,1,0)),"")</f>
        <v>0</v>
      </c>
      <c r="N1062" s="0" t="str">
        <f aca="false">IF(G1062=1,IF(COUNTIF(H$2:H1062,H1062)=1,COUNTIF($H:$H,H1062),""),"")</f>
        <v/>
      </c>
      <c r="O1062" s="0" t="str">
        <f aca="false">IF(G1062=1,IF(COUNTIF(I$2:I1062,I1062)=1,COUNTIF($I:$I,I1062),""),"")</f>
        <v/>
      </c>
      <c r="P1062" s="38" t="str">
        <f aca="false">IF(G1062=1,IF(COUNTIFS(C$2:C1062,C1062,G$2:G1062,1)=1,COUNTIFS($C:$C,C1062,$G:$G,1)+ROW()/10000000,""),"")</f>
        <v/>
      </c>
      <c r="Q1062" s="36" t="n">
        <f aca="false">IF(K1062=1,IF(COUNTIFS(C$2:C1062,C1062,K$2:K1062,1)=1,1,0),"")</f>
        <v>1</v>
      </c>
      <c r="R1062" s="0" t="str">
        <f aca="false">IF(M1062=1,IF(COUNTIFS(C$2:C1062,C1062,M$2:M1062,1)=1,1,0),"")</f>
        <v/>
      </c>
      <c r="S1062" s="0" t="str">
        <f aca="false">IF(L1062=1,IF(COUNTIFS(C$2:C1062,C1062,L$2:L1062,1)=1,1,0),"")</f>
        <v/>
      </c>
      <c r="T1062" s="38" t="str">
        <f aca="false">IF(N1062="","",N1062+ROW()/10000000)</f>
        <v/>
      </c>
      <c r="U1062" s="36" t="n">
        <f aca="false">IF(G1062=1,IF(B1062="",1,0),"")</f>
        <v>0</v>
      </c>
    </row>
    <row r="1063" customFormat="false" ht="15" hidden="false" customHeight="false" outlineLevel="0" collapsed="false">
      <c r="A1063" s="35" t="n">
        <v>46088.2525115741</v>
      </c>
      <c r="B1063" s="35" t="n">
        <v>46088.2629282407</v>
      </c>
      <c r="C1063" s="36" t="s">
        <v>176</v>
      </c>
      <c r="D1063" s="36" t="s">
        <v>177</v>
      </c>
      <c r="E1063" s="36" t="s">
        <v>117</v>
      </c>
      <c r="F1063" s="36" t="s">
        <v>169</v>
      </c>
      <c r="G1063" s="36" t="n">
        <f aca="false">IF(A1063="","",IF(AND(A1063&gt;=Debut,A1063&lt;Fin),1,0))</f>
        <v>1</v>
      </c>
      <c r="H1063" s="36" t="n">
        <f aca="false">IF(G1063=1,INT(ROUND((A1063-Debut)*86400,0)/600),"")</f>
        <v>756</v>
      </c>
      <c r="I1063" s="36" t="n">
        <f aca="false">IF(G1063=1,INT(ROUND((A1063-Debut)*86400,0)/3600),"")</f>
        <v>126</v>
      </c>
      <c r="J1063" s="36" t="n">
        <f aca="false">IF(OR(A1063="",B1063=""),"",ROUND((B1063-A1063)*86400,0))</f>
        <v>900</v>
      </c>
      <c r="K1063" s="37" t="n">
        <f aca="false">IF(G1063=1,IF(COUNTIFS($C:$C,C1063,$G:$G,1,$A:$A,"&gt;="&amp;(A1063-FenetreInterm/86400),$A:$A,"&lt;="&amp;A1063)&gt;=NbInterm,1,0),"")</f>
        <v>0</v>
      </c>
      <c r="L1063" s="37" t="n">
        <f aca="false">IF(G1063=1,IF(B1063="",0,IF(J1063&lt;SeuilFugitive,1,0)),"")</f>
        <v>0</v>
      </c>
      <c r="M1063" s="37" t="n">
        <f aca="false">IF(G1063=1,IF(B1063="",IF((Fin-A1063)*24&gt;SeuilFigee,1,0),IF(J1063&gt;SeuilFigee*3600,1,0)),"")</f>
        <v>0</v>
      </c>
      <c r="N1063" s="0" t="str">
        <f aca="false">IF(G1063=1,IF(COUNTIF(H$2:H1063,H1063)=1,COUNTIF($H:$H,H1063),""),"")</f>
        <v/>
      </c>
      <c r="O1063" s="0" t="str">
        <f aca="false">IF(G1063=1,IF(COUNTIF(I$2:I1063,I1063)=1,COUNTIF($I:$I,I1063),""),"")</f>
        <v/>
      </c>
      <c r="P1063" s="38" t="str">
        <f aca="false">IF(G1063=1,IF(COUNTIFS(C$2:C1063,C1063,G$2:G1063,1)=1,COUNTIFS($C:$C,C1063,$G:$G,1)+ROW()/10000000,""),"")</f>
        <v/>
      </c>
      <c r="Q1063" s="0" t="str">
        <f aca="false">IF(K1063=1,IF(COUNTIFS(C$2:C1063,C1063,K$2:K1063,1)=1,1,0),"")</f>
        <v/>
      </c>
      <c r="R1063" s="0" t="str">
        <f aca="false">IF(M1063=1,IF(COUNTIFS(C$2:C1063,C1063,M$2:M1063,1)=1,1,0),"")</f>
        <v/>
      </c>
      <c r="S1063" s="0" t="str">
        <f aca="false">IF(L1063=1,IF(COUNTIFS(C$2:C1063,C1063,L$2:L1063,1)=1,1,0),"")</f>
        <v/>
      </c>
      <c r="T1063" s="38" t="str">
        <f aca="false">IF(N1063="","",N1063+ROW()/10000000)</f>
        <v/>
      </c>
      <c r="U1063" s="36" t="n">
        <f aca="false">IF(G1063=1,IF(B1063="",1,0),"")</f>
        <v>0</v>
      </c>
    </row>
    <row r="1064" customFormat="false" ht="15" hidden="false" customHeight="false" outlineLevel="0" collapsed="false">
      <c r="A1064" s="35" t="n">
        <v>46088.2525347222</v>
      </c>
      <c r="B1064" s="35" t="n">
        <v>46088.2526851852</v>
      </c>
      <c r="C1064" s="36" t="s">
        <v>182</v>
      </c>
      <c r="D1064" s="36" t="s">
        <v>183</v>
      </c>
      <c r="E1064" s="36" t="s">
        <v>117</v>
      </c>
      <c r="F1064" s="36" t="s">
        <v>166</v>
      </c>
      <c r="G1064" s="36" t="n">
        <f aca="false">IF(A1064="","",IF(AND(A1064&gt;=Debut,A1064&lt;Fin),1,0))</f>
        <v>1</v>
      </c>
      <c r="H1064" s="36" t="n">
        <f aca="false">IF(G1064=1,INT(ROUND((A1064-Debut)*86400,0)/600),"")</f>
        <v>756</v>
      </c>
      <c r="I1064" s="36" t="n">
        <f aca="false">IF(G1064=1,INT(ROUND((A1064-Debut)*86400,0)/3600),"")</f>
        <v>126</v>
      </c>
      <c r="J1064" s="36" t="n">
        <f aca="false">IF(OR(A1064="",B1064=""),"",ROUND((B1064-A1064)*86400,0))</f>
        <v>13</v>
      </c>
      <c r="K1064" s="37" t="n">
        <f aca="false">IF(G1064=1,IF(COUNTIFS($C:$C,C1064,$G:$G,1,$A:$A,"&gt;="&amp;(A1064-FenetreInterm/86400),$A:$A,"&lt;="&amp;A1064)&gt;=NbInterm,1,0),"")</f>
        <v>1</v>
      </c>
      <c r="L1064" s="37" t="n">
        <f aca="false">IF(G1064=1,IF(B1064="",0,IF(J1064&lt;SeuilFugitive,1,0)),"")</f>
        <v>0</v>
      </c>
      <c r="M1064" s="37" t="n">
        <f aca="false">IF(G1064=1,IF(B1064="",IF((Fin-A1064)*24&gt;SeuilFigee,1,0),IF(J1064&gt;SeuilFigee*3600,1,0)),"")</f>
        <v>0</v>
      </c>
      <c r="N1064" s="0" t="str">
        <f aca="false">IF(G1064=1,IF(COUNTIF(H$2:H1064,H1064)=1,COUNTIF($H:$H,H1064),""),"")</f>
        <v/>
      </c>
      <c r="O1064" s="0" t="str">
        <f aca="false">IF(G1064=1,IF(COUNTIF(I$2:I1064,I1064)=1,COUNTIF($I:$I,I1064),""),"")</f>
        <v/>
      </c>
      <c r="P1064" s="38" t="str">
        <f aca="false">IF(G1064=1,IF(COUNTIFS(C$2:C1064,C1064,G$2:G1064,1)=1,COUNTIFS($C:$C,C1064,$G:$G,1)+ROW()/10000000,""),"")</f>
        <v/>
      </c>
      <c r="Q1064" s="36" t="n">
        <f aca="false">IF(K1064=1,IF(COUNTIFS(C$2:C1064,C1064,K$2:K1064,1)=1,1,0),"")</f>
        <v>0</v>
      </c>
      <c r="R1064" s="0" t="str">
        <f aca="false">IF(M1064=1,IF(COUNTIFS(C$2:C1064,C1064,M$2:M1064,1)=1,1,0),"")</f>
        <v/>
      </c>
      <c r="S1064" s="0" t="str">
        <f aca="false">IF(L1064=1,IF(COUNTIFS(C$2:C1064,C1064,L$2:L1064,1)=1,1,0),"")</f>
        <v/>
      </c>
      <c r="T1064" s="38" t="str">
        <f aca="false">IF(N1064="","",N1064+ROW()/10000000)</f>
        <v/>
      </c>
      <c r="U1064" s="36" t="n">
        <f aca="false">IF(G1064=1,IF(B1064="",1,0),"")</f>
        <v>0</v>
      </c>
    </row>
    <row r="1065" customFormat="false" ht="15" hidden="false" customHeight="false" outlineLevel="0" collapsed="false">
      <c r="A1065" s="35" t="n">
        <v>46088.2525462963</v>
      </c>
      <c r="B1065" s="35" t="n">
        <v>46088.2641203704</v>
      </c>
      <c r="C1065" s="36" t="s">
        <v>178</v>
      </c>
      <c r="D1065" s="36" t="s">
        <v>179</v>
      </c>
      <c r="E1065" s="36" t="s">
        <v>117</v>
      </c>
      <c r="F1065" s="36" t="s">
        <v>169</v>
      </c>
      <c r="G1065" s="36" t="n">
        <f aca="false">IF(A1065="","",IF(AND(A1065&gt;=Debut,A1065&lt;Fin),1,0))</f>
        <v>1</v>
      </c>
      <c r="H1065" s="36" t="n">
        <f aca="false">IF(G1065=1,INT(ROUND((A1065-Debut)*86400,0)/600),"")</f>
        <v>756</v>
      </c>
      <c r="I1065" s="36" t="n">
        <f aca="false">IF(G1065=1,INT(ROUND((A1065-Debut)*86400,0)/3600),"")</f>
        <v>126</v>
      </c>
      <c r="J1065" s="36" t="n">
        <f aca="false">IF(OR(A1065="",B1065=""),"",ROUND((B1065-A1065)*86400,0))</f>
        <v>1000</v>
      </c>
      <c r="K1065" s="37" t="n">
        <f aca="false">IF(G1065=1,IF(COUNTIFS($C:$C,C1065,$G:$G,1,$A:$A,"&gt;="&amp;(A1065-FenetreInterm/86400),$A:$A,"&lt;="&amp;A1065)&gt;=NbInterm,1,0),"")</f>
        <v>0</v>
      </c>
      <c r="L1065" s="37" t="n">
        <f aca="false">IF(G1065=1,IF(B1065="",0,IF(J1065&lt;SeuilFugitive,1,0)),"")</f>
        <v>0</v>
      </c>
      <c r="M1065" s="37" t="n">
        <f aca="false">IF(G1065=1,IF(B1065="",IF((Fin-A1065)*24&gt;SeuilFigee,1,0),IF(J1065&gt;SeuilFigee*3600,1,0)),"")</f>
        <v>0</v>
      </c>
      <c r="N1065" s="0" t="str">
        <f aca="false">IF(G1065=1,IF(COUNTIF(H$2:H1065,H1065)=1,COUNTIF($H:$H,H1065),""),"")</f>
        <v/>
      </c>
      <c r="O1065" s="0" t="str">
        <f aca="false">IF(G1065=1,IF(COUNTIF(I$2:I1065,I1065)=1,COUNTIF($I:$I,I1065),""),"")</f>
        <v/>
      </c>
      <c r="P1065" s="38" t="str">
        <f aca="false">IF(G1065=1,IF(COUNTIFS(C$2:C1065,C1065,G$2:G1065,1)=1,COUNTIFS($C:$C,C1065,$G:$G,1)+ROW()/10000000,""),"")</f>
        <v/>
      </c>
      <c r="Q1065" s="0" t="str">
        <f aca="false">IF(K1065=1,IF(COUNTIFS(C$2:C1065,C1065,K$2:K1065,1)=1,1,0),"")</f>
        <v/>
      </c>
      <c r="R1065" s="0" t="str">
        <f aca="false">IF(M1065=1,IF(COUNTIFS(C$2:C1065,C1065,M$2:M1065,1)=1,1,0),"")</f>
        <v/>
      </c>
      <c r="S1065" s="0" t="str">
        <f aca="false">IF(L1065=1,IF(COUNTIFS(C$2:C1065,C1065,L$2:L1065,1)=1,1,0),"")</f>
        <v/>
      </c>
      <c r="T1065" s="38" t="str">
        <f aca="false">IF(N1065="","",N1065+ROW()/10000000)</f>
        <v/>
      </c>
      <c r="U1065" s="36" t="n">
        <f aca="false">IF(G1065=1,IF(B1065="",1,0),"")</f>
        <v>0</v>
      </c>
    </row>
    <row r="1066" customFormat="false" ht="15" hidden="false" customHeight="false" outlineLevel="0" collapsed="false">
      <c r="A1066" s="35" t="n">
        <v>46088.2526157407</v>
      </c>
      <c r="B1066" s="35" t="n">
        <v>46088.2527199074</v>
      </c>
      <c r="C1066" s="36" t="s">
        <v>164</v>
      </c>
      <c r="D1066" s="36" t="s">
        <v>165</v>
      </c>
      <c r="E1066" s="36" t="s">
        <v>117</v>
      </c>
      <c r="F1066" s="36" t="s">
        <v>166</v>
      </c>
      <c r="G1066" s="36" t="n">
        <f aca="false">IF(A1066="","",IF(AND(A1066&gt;=Debut,A1066&lt;Fin),1,0))</f>
        <v>1</v>
      </c>
      <c r="H1066" s="36" t="n">
        <f aca="false">IF(G1066=1,INT(ROUND((A1066-Debut)*86400,0)/600),"")</f>
        <v>756</v>
      </c>
      <c r="I1066" s="36" t="n">
        <f aca="false">IF(G1066=1,INT(ROUND((A1066-Debut)*86400,0)/3600),"")</f>
        <v>126</v>
      </c>
      <c r="J1066" s="36" t="n">
        <f aca="false">IF(OR(A1066="",B1066=""),"",ROUND((B1066-A1066)*86400,0))</f>
        <v>9</v>
      </c>
      <c r="K1066" s="37" t="n">
        <f aca="false">IF(G1066=1,IF(COUNTIFS($C:$C,C1066,$G:$G,1,$A:$A,"&gt;="&amp;(A1066-FenetreInterm/86400),$A:$A,"&lt;="&amp;A1066)&gt;=NbInterm,1,0),"")</f>
        <v>1</v>
      </c>
      <c r="L1066" s="37" t="n">
        <f aca="false">IF(G1066=1,IF(B1066="",0,IF(J1066&lt;SeuilFugitive,1,0)),"")</f>
        <v>0</v>
      </c>
      <c r="M1066" s="37" t="n">
        <f aca="false">IF(G1066=1,IF(B1066="",IF((Fin-A1066)*24&gt;SeuilFigee,1,0),IF(J1066&gt;SeuilFigee*3600,1,0)),"")</f>
        <v>0</v>
      </c>
      <c r="N1066" s="0" t="str">
        <f aca="false">IF(G1066=1,IF(COUNTIF(H$2:H1066,H1066)=1,COUNTIF($H:$H,H1066),""),"")</f>
        <v/>
      </c>
      <c r="O1066" s="0" t="str">
        <f aca="false">IF(G1066=1,IF(COUNTIF(I$2:I1066,I1066)=1,COUNTIF($I:$I,I1066),""),"")</f>
        <v/>
      </c>
      <c r="P1066" s="38" t="str">
        <f aca="false">IF(G1066=1,IF(COUNTIFS(C$2:C1066,C1066,G$2:G1066,1)=1,COUNTIFS($C:$C,C1066,$G:$G,1)+ROW()/10000000,""),"")</f>
        <v/>
      </c>
      <c r="Q1066" s="36" t="n">
        <f aca="false">IF(K1066=1,IF(COUNTIFS(C$2:C1066,C1066,K$2:K1066,1)=1,1,0),"")</f>
        <v>0</v>
      </c>
      <c r="R1066" s="0" t="str">
        <f aca="false">IF(M1066=1,IF(COUNTIFS(C$2:C1066,C1066,M$2:M1066,1)=1,1,0),"")</f>
        <v/>
      </c>
      <c r="S1066" s="0" t="str">
        <f aca="false">IF(L1066=1,IF(COUNTIFS(C$2:C1066,C1066,L$2:L1066,1)=1,1,0),"")</f>
        <v/>
      </c>
      <c r="T1066" s="38" t="str">
        <f aca="false">IF(N1066="","",N1066+ROW()/10000000)</f>
        <v/>
      </c>
      <c r="U1066" s="36" t="n">
        <f aca="false">IF(G1066=1,IF(B1066="",1,0),"")</f>
        <v>0</v>
      </c>
    </row>
    <row r="1067" customFormat="false" ht="15" hidden="false" customHeight="false" outlineLevel="0" collapsed="false">
      <c r="A1067" s="35" t="n">
        <v>46088.2527662037</v>
      </c>
      <c r="B1067" s="35" t="n">
        <v>46088.2528356482</v>
      </c>
      <c r="C1067" s="36" t="s">
        <v>182</v>
      </c>
      <c r="D1067" s="36" t="s">
        <v>183</v>
      </c>
      <c r="E1067" s="36" t="s">
        <v>117</v>
      </c>
      <c r="F1067" s="36" t="s">
        <v>166</v>
      </c>
      <c r="G1067" s="36" t="n">
        <f aca="false">IF(A1067="","",IF(AND(A1067&gt;=Debut,A1067&lt;Fin),1,0))</f>
        <v>1</v>
      </c>
      <c r="H1067" s="36" t="n">
        <f aca="false">IF(G1067=1,INT(ROUND((A1067-Debut)*86400,0)/600),"")</f>
        <v>756</v>
      </c>
      <c r="I1067" s="36" t="n">
        <f aca="false">IF(G1067=1,INT(ROUND((A1067-Debut)*86400,0)/3600),"")</f>
        <v>126</v>
      </c>
      <c r="J1067" s="36" t="n">
        <f aca="false">IF(OR(A1067="",B1067=""),"",ROUND((B1067-A1067)*86400,0))</f>
        <v>6</v>
      </c>
      <c r="K1067" s="37" t="n">
        <f aca="false">IF(G1067=1,IF(COUNTIFS($C:$C,C1067,$G:$G,1,$A:$A,"&gt;="&amp;(A1067-FenetreInterm/86400),$A:$A,"&lt;="&amp;A1067)&gt;=NbInterm,1,0),"")</f>
        <v>1</v>
      </c>
      <c r="L1067" s="37" t="n">
        <f aca="false">IF(G1067=1,IF(B1067="",0,IF(J1067&lt;SeuilFugitive,1,0)),"")</f>
        <v>0</v>
      </c>
      <c r="M1067" s="37" t="n">
        <f aca="false">IF(G1067=1,IF(B1067="",IF((Fin-A1067)*24&gt;SeuilFigee,1,0),IF(J1067&gt;SeuilFigee*3600,1,0)),"")</f>
        <v>0</v>
      </c>
      <c r="N1067" s="0" t="str">
        <f aca="false">IF(G1067=1,IF(COUNTIF(H$2:H1067,H1067)=1,COUNTIF($H:$H,H1067),""),"")</f>
        <v/>
      </c>
      <c r="O1067" s="0" t="str">
        <f aca="false">IF(G1067=1,IF(COUNTIF(I$2:I1067,I1067)=1,COUNTIF($I:$I,I1067),""),"")</f>
        <v/>
      </c>
      <c r="P1067" s="38" t="str">
        <f aca="false">IF(G1067=1,IF(COUNTIFS(C$2:C1067,C1067,G$2:G1067,1)=1,COUNTIFS($C:$C,C1067,$G:$G,1)+ROW()/10000000,""),"")</f>
        <v/>
      </c>
      <c r="Q1067" s="36" t="n">
        <f aca="false">IF(K1067=1,IF(COUNTIFS(C$2:C1067,C1067,K$2:K1067,1)=1,1,0),"")</f>
        <v>0</v>
      </c>
      <c r="R1067" s="0" t="str">
        <f aca="false">IF(M1067=1,IF(COUNTIFS(C$2:C1067,C1067,M$2:M1067,1)=1,1,0),"")</f>
        <v/>
      </c>
      <c r="S1067" s="0" t="str">
        <f aca="false">IF(L1067=1,IF(COUNTIFS(C$2:C1067,C1067,L$2:L1067,1)=1,1,0),"")</f>
        <v/>
      </c>
      <c r="T1067" s="38" t="str">
        <f aca="false">IF(N1067="","",N1067+ROW()/10000000)</f>
        <v/>
      </c>
      <c r="U1067" s="36" t="n">
        <f aca="false">IF(G1067=1,IF(B1067="",1,0),"")</f>
        <v>0</v>
      </c>
    </row>
    <row r="1068" customFormat="false" ht="15" hidden="false" customHeight="false" outlineLevel="0" collapsed="false">
      <c r="A1068" s="35" t="n">
        <v>46088.2528587963</v>
      </c>
      <c r="B1068" s="35" t="n">
        <v>46088.2529513889</v>
      </c>
      <c r="C1068" s="36" t="s">
        <v>167</v>
      </c>
      <c r="D1068" s="36" t="s">
        <v>168</v>
      </c>
      <c r="E1068" s="36" t="s">
        <v>128</v>
      </c>
      <c r="F1068" s="36" t="s">
        <v>169</v>
      </c>
      <c r="G1068" s="36" t="n">
        <f aca="false">IF(A1068="","",IF(AND(A1068&gt;=Debut,A1068&lt;Fin),1,0))</f>
        <v>1</v>
      </c>
      <c r="H1068" s="36" t="n">
        <f aca="false">IF(G1068=1,INT(ROUND((A1068-Debut)*86400,0)/600),"")</f>
        <v>756</v>
      </c>
      <c r="I1068" s="36" t="n">
        <f aca="false">IF(G1068=1,INT(ROUND((A1068-Debut)*86400,0)/3600),"")</f>
        <v>126</v>
      </c>
      <c r="J1068" s="36" t="n">
        <f aca="false">IF(OR(A1068="",B1068=""),"",ROUND((B1068-A1068)*86400,0))</f>
        <v>8</v>
      </c>
      <c r="K1068" s="37" t="n">
        <f aca="false">IF(G1068=1,IF(COUNTIFS($C:$C,C1068,$G:$G,1,$A:$A,"&gt;="&amp;(A1068-FenetreInterm/86400),$A:$A,"&lt;="&amp;A1068)&gt;=NbInterm,1,0),"")</f>
        <v>0</v>
      </c>
      <c r="L1068" s="37" t="n">
        <f aca="false">IF(G1068=1,IF(B1068="",0,IF(J1068&lt;SeuilFugitive,1,0)),"")</f>
        <v>0</v>
      </c>
      <c r="M1068" s="37" t="n">
        <f aca="false">IF(G1068=1,IF(B1068="",IF((Fin-A1068)*24&gt;SeuilFigee,1,0),IF(J1068&gt;SeuilFigee*3600,1,0)),"")</f>
        <v>0</v>
      </c>
      <c r="N1068" s="0" t="str">
        <f aca="false">IF(G1068=1,IF(COUNTIF(H$2:H1068,H1068)=1,COUNTIF($H:$H,H1068),""),"")</f>
        <v/>
      </c>
      <c r="O1068" s="0" t="str">
        <f aca="false">IF(G1068=1,IF(COUNTIF(I$2:I1068,I1068)=1,COUNTIF($I:$I,I1068),""),"")</f>
        <v/>
      </c>
      <c r="P1068" s="38" t="str">
        <f aca="false">IF(G1068=1,IF(COUNTIFS(C$2:C1068,C1068,G$2:G1068,1)=1,COUNTIFS($C:$C,C1068,$G:$G,1)+ROW()/10000000,""),"")</f>
        <v/>
      </c>
      <c r="Q1068" s="0" t="str">
        <f aca="false">IF(K1068=1,IF(COUNTIFS(C$2:C1068,C1068,K$2:K1068,1)=1,1,0),"")</f>
        <v/>
      </c>
      <c r="R1068" s="0" t="str">
        <f aca="false">IF(M1068=1,IF(COUNTIFS(C$2:C1068,C1068,M$2:M1068,1)=1,1,0),"")</f>
        <v/>
      </c>
      <c r="S1068" s="0" t="str">
        <f aca="false">IF(L1068=1,IF(COUNTIFS(C$2:C1068,C1068,L$2:L1068,1)=1,1,0),"")</f>
        <v/>
      </c>
      <c r="T1068" s="38" t="str">
        <f aca="false">IF(N1068="","",N1068+ROW()/10000000)</f>
        <v/>
      </c>
      <c r="U1068" s="36" t="n">
        <f aca="false">IF(G1068=1,IF(B1068="",1,0),"")</f>
        <v>0</v>
      </c>
    </row>
    <row r="1069" customFormat="false" ht="15" hidden="false" customHeight="false" outlineLevel="0" collapsed="false">
      <c r="A1069" s="35" t="n">
        <v>46088.2528703704</v>
      </c>
      <c r="B1069" s="35" t="n">
        <v>46088.2530324074</v>
      </c>
      <c r="C1069" s="36" t="s">
        <v>164</v>
      </c>
      <c r="D1069" s="36" t="s">
        <v>165</v>
      </c>
      <c r="E1069" s="36" t="s">
        <v>117</v>
      </c>
      <c r="F1069" s="36" t="s">
        <v>166</v>
      </c>
      <c r="G1069" s="36" t="n">
        <f aca="false">IF(A1069="","",IF(AND(A1069&gt;=Debut,A1069&lt;Fin),1,0))</f>
        <v>1</v>
      </c>
      <c r="H1069" s="36" t="n">
        <f aca="false">IF(G1069=1,INT(ROUND((A1069-Debut)*86400,0)/600),"")</f>
        <v>756</v>
      </c>
      <c r="I1069" s="36" t="n">
        <f aca="false">IF(G1069=1,INT(ROUND((A1069-Debut)*86400,0)/3600),"")</f>
        <v>126</v>
      </c>
      <c r="J1069" s="36" t="n">
        <f aca="false">IF(OR(A1069="",B1069=""),"",ROUND((B1069-A1069)*86400,0))</f>
        <v>14</v>
      </c>
      <c r="K1069" s="37" t="n">
        <f aca="false">IF(G1069=1,IF(COUNTIFS($C:$C,C1069,$G:$G,1,$A:$A,"&gt;="&amp;(A1069-FenetreInterm/86400),$A:$A,"&lt;="&amp;A1069)&gt;=NbInterm,1,0),"")</f>
        <v>1</v>
      </c>
      <c r="L1069" s="37" t="n">
        <f aca="false">IF(G1069=1,IF(B1069="",0,IF(J1069&lt;SeuilFugitive,1,0)),"")</f>
        <v>0</v>
      </c>
      <c r="M1069" s="37" t="n">
        <f aca="false">IF(G1069=1,IF(B1069="",IF((Fin-A1069)*24&gt;SeuilFigee,1,0),IF(J1069&gt;SeuilFigee*3600,1,0)),"")</f>
        <v>0</v>
      </c>
      <c r="N1069" s="0" t="str">
        <f aca="false">IF(G1069=1,IF(COUNTIF(H$2:H1069,H1069)=1,COUNTIF($H:$H,H1069),""),"")</f>
        <v/>
      </c>
      <c r="O1069" s="0" t="str">
        <f aca="false">IF(G1069=1,IF(COUNTIF(I$2:I1069,I1069)=1,COUNTIF($I:$I,I1069),""),"")</f>
        <v/>
      </c>
      <c r="P1069" s="38" t="str">
        <f aca="false">IF(G1069=1,IF(COUNTIFS(C$2:C1069,C1069,G$2:G1069,1)=1,COUNTIFS($C:$C,C1069,$G:$G,1)+ROW()/10000000,""),"")</f>
        <v/>
      </c>
      <c r="Q1069" s="36" t="n">
        <f aca="false">IF(K1069=1,IF(COUNTIFS(C$2:C1069,C1069,K$2:K1069,1)=1,1,0),"")</f>
        <v>0</v>
      </c>
      <c r="R1069" s="0" t="str">
        <f aca="false">IF(M1069=1,IF(COUNTIFS(C$2:C1069,C1069,M$2:M1069,1)=1,1,0),"")</f>
        <v/>
      </c>
      <c r="S1069" s="0" t="str">
        <f aca="false">IF(L1069=1,IF(COUNTIFS(C$2:C1069,C1069,L$2:L1069,1)=1,1,0),"")</f>
        <v/>
      </c>
      <c r="T1069" s="38" t="str">
        <f aca="false">IF(N1069="","",N1069+ROW()/10000000)</f>
        <v/>
      </c>
      <c r="U1069" s="36" t="n">
        <f aca="false">IF(G1069=1,IF(B1069="",1,0),"")</f>
        <v>0</v>
      </c>
    </row>
    <row r="1070" customFormat="false" ht="15" hidden="false" customHeight="false" outlineLevel="0" collapsed="false">
      <c r="A1070" s="35" t="n">
        <v>46088.2529976852</v>
      </c>
      <c r="B1070" s="35" t="n">
        <v>46088.2531018519</v>
      </c>
      <c r="C1070" s="36" t="s">
        <v>182</v>
      </c>
      <c r="D1070" s="36" t="s">
        <v>183</v>
      </c>
      <c r="E1070" s="36" t="s">
        <v>117</v>
      </c>
      <c r="F1070" s="36" t="s">
        <v>166</v>
      </c>
      <c r="G1070" s="36" t="n">
        <f aca="false">IF(A1070="","",IF(AND(A1070&gt;=Debut,A1070&lt;Fin),1,0))</f>
        <v>1</v>
      </c>
      <c r="H1070" s="36" t="n">
        <f aca="false">IF(G1070=1,INT(ROUND((A1070-Debut)*86400,0)/600),"")</f>
        <v>756</v>
      </c>
      <c r="I1070" s="36" t="n">
        <f aca="false">IF(G1070=1,INT(ROUND((A1070-Debut)*86400,0)/3600),"")</f>
        <v>126</v>
      </c>
      <c r="J1070" s="36" t="n">
        <f aca="false">IF(OR(A1070="",B1070=""),"",ROUND((B1070-A1070)*86400,0))</f>
        <v>9</v>
      </c>
      <c r="K1070" s="37" t="n">
        <f aca="false">IF(G1070=1,IF(COUNTIFS($C:$C,C1070,$G:$G,1,$A:$A,"&gt;="&amp;(A1070-FenetreInterm/86400),$A:$A,"&lt;="&amp;A1070)&gt;=NbInterm,1,0),"")</f>
        <v>1</v>
      </c>
      <c r="L1070" s="37" t="n">
        <f aca="false">IF(G1070=1,IF(B1070="",0,IF(J1070&lt;SeuilFugitive,1,0)),"")</f>
        <v>0</v>
      </c>
      <c r="M1070" s="37" t="n">
        <f aca="false">IF(G1070=1,IF(B1070="",IF((Fin-A1070)*24&gt;SeuilFigee,1,0),IF(J1070&gt;SeuilFigee*3600,1,0)),"")</f>
        <v>0</v>
      </c>
      <c r="N1070" s="0" t="str">
        <f aca="false">IF(G1070=1,IF(COUNTIF(H$2:H1070,H1070)=1,COUNTIF($H:$H,H1070),""),"")</f>
        <v/>
      </c>
      <c r="O1070" s="0" t="str">
        <f aca="false">IF(G1070=1,IF(COUNTIF(I$2:I1070,I1070)=1,COUNTIF($I:$I,I1070),""),"")</f>
        <v/>
      </c>
      <c r="P1070" s="38" t="str">
        <f aca="false">IF(G1070=1,IF(COUNTIFS(C$2:C1070,C1070,G$2:G1070,1)=1,COUNTIFS($C:$C,C1070,$G:$G,1)+ROW()/10000000,""),"")</f>
        <v/>
      </c>
      <c r="Q1070" s="36" t="n">
        <f aca="false">IF(K1070=1,IF(COUNTIFS(C$2:C1070,C1070,K$2:K1070,1)=1,1,0),"")</f>
        <v>0</v>
      </c>
      <c r="R1070" s="0" t="str">
        <f aca="false">IF(M1070=1,IF(COUNTIFS(C$2:C1070,C1070,M$2:M1070,1)=1,1,0),"")</f>
        <v/>
      </c>
      <c r="S1070" s="0" t="str">
        <f aca="false">IF(L1070=1,IF(COUNTIFS(C$2:C1070,C1070,L$2:L1070,1)=1,1,0),"")</f>
        <v/>
      </c>
      <c r="T1070" s="38" t="str">
        <f aca="false">IF(N1070="","",N1070+ROW()/10000000)</f>
        <v/>
      </c>
      <c r="U1070" s="36" t="n">
        <f aca="false">IF(G1070=1,IF(B1070="",1,0),"")</f>
        <v>0</v>
      </c>
    </row>
    <row r="1071" customFormat="false" ht="15" hidden="false" customHeight="false" outlineLevel="0" collapsed="false">
      <c r="A1071" s="35" t="n">
        <v>46088.253125</v>
      </c>
      <c r="B1071" s="35" t="n">
        <v>46088.2532638889</v>
      </c>
      <c r="C1071" s="36" t="s">
        <v>164</v>
      </c>
      <c r="D1071" s="36" t="s">
        <v>165</v>
      </c>
      <c r="E1071" s="36" t="s">
        <v>117</v>
      </c>
      <c r="F1071" s="36" t="s">
        <v>166</v>
      </c>
      <c r="G1071" s="36" t="n">
        <f aca="false">IF(A1071="","",IF(AND(A1071&gt;=Debut,A1071&lt;Fin),1,0))</f>
        <v>1</v>
      </c>
      <c r="H1071" s="36" t="n">
        <f aca="false">IF(G1071=1,INT(ROUND((A1071-Debut)*86400,0)/600),"")</f>
        <v>756</v>
      </c>
      <c r="I1071" s="36" t="n">
        <f aca="false">IF(G1071=1,INT(ROUND((A1071-Debut)*86400,0)/3600),"")</f>
        <v>126</v>
      </c>
      <c r="J1071" s="36" t="n">
        <f aca="false">IF(OR(A1071="",B1071=""),"",ROUND((B1071-A1071)*86400,0))</f>
        <v>12</v>
      </c>
      <c r="K1071" s="37" t="n">
        <f aca="false">IF(G1071=1,IF(COUNTIFS($C:$C,C1071,$G:$G,1,$A:$A,"&gt;="&amp;(A1071-FenetreInterm/86400),$A:$A,"&lt;="&amp;A1071)&gt;=NbInterm,1,0),"")</f>
        <v>1</v>
      </c>
      <c r="L1071" s="37" t="n">
        <f aca="false">IF(G1071=1,IF(B1071="",0,IF(J1071&lt;SeuilFugitive,1,0)),"")</f>
        <v>0</v>
      </c>
      <c r="M1071" s="37" t="n">
        <f aca="false">IF(G1071=1,IF(B1071="",IF((Fin-A1071)*24&gt;SeuilFigee,1,0),IF(J1071&gt;SeuilFigee*3600,1,0)),"")</f>
        <v>0</v>
      </c>
      <c r="N1071" s="0" t="str">
        <f aca="false">IF(G1071=1,IF(COUNTIF(H$2:H1071,H1071)=1,COUNTIF($H:$H,H1071),""),"")</f>
        <v/>
      </c>
      <c r="O1071" s="0" t="str">
        <f aca="false">IF(G1071=1,IF(COUNTIF(I$2:I1071,I1071)=1,COUNTIF($I:$I,I1071),""),"")</f>
        <v/>
      </c>
      <c r="P1071" s="38" t="str">
        <f aca="false">IF(G1071=1,IF(COUNTIFS(C$2:C1071,C1071,G$2:G1071,1)=1,COUNTIFS($C:$C,C1071,$G:$G,1)+ROW()/10000000,""),"")</f>
        <v/>
      </c>
      <c r="Q1071" s="36" t="n">
        <f aca="false">IF(K1071=1,IF(COUNTIFS(C$2:C1071,C1071,K$2:K1071,1)=1,1,0),"")</f>
        <v>0</v>
      </c>
      <c r="R1071" s="0" t="str">
        <f aca="false">IF(M1071=1,IF(COUNTIFS(C$2:C1071,C1071,M$2:M1071,1)=1,1,0),"")</f>
        <v/>
      </c>
      <c r="S1071" s="0" t="str">
        <f aca="false">IF(L1071=1,IF(COUNTIFS(C$2:C1071,C1071,L$2:L1071,1)=1,1,0),"")</f>
        <v/>
      </c>
      <c r="T1071" s="38" t="str">
        <f aca="false">IF(N1071="","",N1071+ROW()/10000000)</f>
        <v/>
      </c>
      <c r="U1071" s="36" t="n">
        <f aca="false">IF(G1071=1,IF(B1071="",1,0),"")</f>
        <v>0</v>
      </c>
    </row>
    <row r="1072" customFormat="false" ht="15" hidden="false" customHeight="false" outlineLevel="0" collapsed="false">
      <c r="A1072" s="35" t="n">
        <v>46088.2532060185</v>
      </c>
      <c r="B1072" s="35" t="n">
        <v>46088.2532407407</v>
      </c>
      <c r="C1072" s="36" t="s">
        <v>167</v>
      </c>
      <c r="D1072" s="36" t="s">
        <v>168</v>
      </c>
      <c r="E1072" s="36" t="s">
        <v>128</v>
      </c>
      <c r="F1072" s="36" t="s">
        <v>169</v>
      </c>
      <c r="G1072" s="36" t="n">
        <f aca="false">IF(A1072="","",IF(AND(A1072&gt;=Debut,A1072&lt;Fin),1,0))</f>
        <v>1</v>
      </c>
      <c r="H1072" s="36" t="n">
        <f aca="false">IF(G1072=1,INT(ROUND((A1072-Debut)*86400,0)/600),"")</f>
        <v>756</v>
      </c>
      <c r="I1072" s="36" t="n">
        <f aca="false">IF(G1072=1,INT(ROUND((A1072-Debut)*86400,0)/3600),"")</f>
        <v>126</v>
      </c>
      <c r="J1072" s="36" t="n">
        <f aca="false">IF(OR(A1072="",B1072=""),"",ROUND((B1072-A1072)*86400,0))</f>
        <v>3</v>
      </c>
      <c r="K1072" s="37" t="n">
        <f aca="false">IF(G1072=1,IF(COUNTIFS($C:$C,C1072,$G:$G,1,$A:$A,"&gt;="&amp;(A1072-FenetreInterm/86400),$A:$A,"&lt;="&amp;A1072)&gt;=NbInterm,1,0),"")</f>
        <v>0</v>
      </c>
      <c r="L1072" s="37" t="n">
        <f aca="false">IF(G1072=1,IF(B1072="",0,IF(J1072&lt;SeuilFugitive,1,0)),"")</f>
        <v>1</v>
      </c>
      <c r="M1072" s="37" t="n">
        <f aca="false">IF(G1072=1,IF(B1072="",IF((Fin-A1072)*24&gt;SeuilFigee,1,0),IF(J1072&gt;SeuilFigee*3600,1,0)),"")</f>
        <v>0</v>
      </c>
      <c r="N1072" s="0" t="str">
        <f aca="false">IF(G1072=1,IF(COUNTIF(H$2:H1072,H1072)=1,COUNTIF($H:$H,H1072),""),"")</f>
        <v/>
      </c>
      <c r="O1072" s="0" t="str">
        <f aca="false">IF(G1072=1,IF(COUNTIF(I$2:I1072,I1072)=1,COUNTIF($I:$I,I1072),""),"")</f>
        <v/>
      </c>
      <c r="P1072" s="38" t="str">
        <f aca="false">IF(G1072=1,IF(COUNTIFS(C$2:C1072,C1072,G$2:G1072,1)=1,COUNTIFS($C:$C,C1072,$G:$G,1)+ROW()/10000000,""),"")</f>
        <v/>
      </c>
      <c r="Q1072" s="0" t="str">
        <f aca="false">IF(K1072=1,IF(COUNTIFS(C$2:C1072,C1072,K$2:K1072,1)=1,1,0),"")</f>
        <v/>
      </c>
      <c r="R1072" s="0" t="str">
        <f aca="false">IF(M1072=1,IF(COUNTIFS(C$2:C1072,C1072,M$2:M1072,1)=1,1,0),"")</f>
        <v/>
      </c>
      <c r="S1072" s="36" t="n">
        <f aca="false">IF(L1072=1,IF(COUNTIFS(C$2:C1072,C1072,L$2:L1072,1)=1,1,0),"")</f>
        <v>0</v>
      </c>
      <c r="T1072" s="38" t="str">
        <f aca="false">IF(N1072="","",N1072+ROW()/10000000)</f>
        <v/>
      </c>
      <c r="U1072" s="36" t="n">
        <f aca="false">IF(G1072=1,IF(B1072="",1,0),"")</f>
        <v>0</v>
      </c>
    </row>
    <row r="1073" customFormat="false" ht="15" hidden="false" customHeight="false" outlineLevel="0" collapsed="false">
      <c r="A1073" s="35" t="n">
        <v>46088.2535532407</v>
      </c>
      <c r="B1073" s="35" t="n">
        <v>46088.253587963</v>
      </c>
      <c r="C1073" s="36" t="s">
        <v>167</v>
      </c>
      <c r="D1073" s="36" t="s">
        <v>168</v>
      </c>
      <c r="E1073" s="36" t="s">
        <v>128</v>
      </c>
      <c r="F1073" s="36" t="s">
        <v>169</v>
      </c>
      <c r="G1073" s="36" t="n">
        <f aca="false">IF(A1073="","",IF(AND(A1073&gt;=Debut,A1073&lt;Fin),1,0))</f>
        <v>1</v>
      </c>
      <c r="H1073" s="36" t="n">
        <f aca="false">IF(G1073=1,INT(ROUND((A1073-Debut)*86400,0)/600),"")</f>
        <v>756</v>
      </c>
      <c r="I1073" s="36" t="n">
        <f aca="false">IF(G1073=1,INT(ROUND((A1073-Debut)*86400,0)/3600),"")</f>
        <v>126</v>
      </c>
      <c r="J1073" s="36" t="n">
        <f aca="false">IF(OR(A1073="",B1073=""),"",ROUND((B1073-A1073)*86400,0))</f>
        <v>3</v>
      </c>
      <c r="K1073" s="37" t="n">
        <f aca="false">IF(G1073=1,IF(COUNTIFS($C:$C,C1073,$G:$G,1,$A:$A,"&gt;="&amp;(A1073-FenetreInterm/86400),$A:$A,"&lt;="&amp;A1073)&gt;=NbInterm,1,0),"")</f>
        <v>1</v>
      </c>
      <c r="L1073" s="37" t="n">
        <f aca="false">IF(G1073=1,IF(B1073="",0,IF(J1073&lt;SeuilFugitive,1,0)),"")</f>
        <v>1</v>
      </c>
      <c r="M1073" s="37" t="n">
        <f aca="false">IF(G1073=1,IF(B1073="",IF((Fin-A1073)*24&gt;SeuilFigee,1,0),IF(J1073&gt;SeuilFigee*3600,1,0)),"")</f>
        <v>0</v>
      </c>
      <c r="N1073" s="0" t="str">
        <f aca="false">IF(G1073=1,IF(COUNTIF(H$2:H1073,H1073)=1,COUNTIF($H:$H,H1073),""),"")</f>
        <v/>
      </c>
      <c r="O1073" s="0" t="str">
        <f aca="false">IF(G1073=1,IF(COUNTIF(I$2:I1073,I1073)=1,COUNTIF($I:$I,I1073),""),"")</f>
        <v/>
      </c>
      <c r="P1073" s="38" t="str">
        <f aca="false">IF(G1073=1,IF(COUNTIFS(C$2:C1073,C1073,G$2:G1073,1)=1,COUNTIFS($C:$C,C1073,$G:$G,1)+ROW()/10000000,""),"")</f>
        <v/>
      </c>
      <c r="Q1073" s="36" t="n">
        <f aca="false">IF(K1073=1,IF(COUNTIFS(C$2:C1073,C1073,K$2:K1073,1)=1,1,0),"")</f>
        <v>0</v>
      </c>
      <c r="R1073" s="0" t="str">
        <f aca="false">IF(M1073=1,IF(COUNTIFS(C$2:C1073,C1073,M$2:M1073,1)=1,1,0),"")</f>
        <v/>
      </c>
      <c r="S1073" s="36" t="n">
        <f aca="false">IF(L1073=1,IF(COUNTIFS(C$2:C1073,C1073,L$2:L1073,1)=1,1,0),"")</f>
        <v>0</v>
      </c>
      <c r="T1073" s="38" t="str">
        <f aca="false">IF(N1073="","",N1073+ROW()/10000000)</f>
        <v/>
      </c>
      <c r="U1073" s="36" t="n">
        <f aca="false">IF(G1073=1,IF(B1073="",1,0),"")</f>
        <v>0</v>
      </c>
    </row>
    <row r="1074" customFormat="false" ht="15" hidden="false" customHeight="false" outlineLevel="0" collapsed="false">
      <c r="A1074" s="35" t="n">
        <v>46088.253900463</v>
      </c>
      <c r="B1074" s="35" t="n">
        <v>46088.2539930556</v>
      </c>
      <c r="C1074" s="36" t="s">
        <v>167</v>
      </c>
      <c r="D1074" s="36" t="s">
        <v>168</v>
      </c>
      <c r="E1074" s="36" t="s">
        <v>128</v>
      </c>
      <c r="F1074" s="36" t="s">
        <v>169</v>
      </c>
      <c r="G1074" s="36" t="n">
        <f aca="false">IF(A1074="","",IF(AND(A1074&gt;=Debut,A1074&lt;Fin),1,0))</f>
        <v>1</v>
      </c>
      <c r="H1074" s="36" t="n">
        <f aca="false">IF(G1074=1,INT(ROUND((A1074-Debut)*86400,0)/600),"")</f>
        <v>756</v>
      </c>
      <c r="I1074" s="36" t="n">
        <f aca="false">IF(G1074=1,INT(ROUND((A1074-Debut)*86400,0)/3600),"")</f>
        <v>126</v>
      </c>
      <c r="J1074" s="36" t="n">
        <f aca="false">IF(OR(A1074="",B1074=""),"",ROUND((B1074-A1074)*86400,0))</f>
        <v>8</v>
      </c>
      <c r="K1074" s="37" t="n">
        <f aca="false">IF(G1074=1,IF(COUNTIFS($C:$C,C1074,$G:$G,1,$A:$A,"&gt;="&amp;(A1074-FenetreInterm/86400),$A:$A,"&lt;="&amp;A1074)&gt;=NbInterm,1,0),"")</f>
        <v>1</v>
      </c>
      <c r="L1074" s="37" t="n">
        <f aca="false">IF(G1074=1,IF(B1074="",0,IF(J1074&lt;SeuilFugitive,1,0)),"")</f>
        <v>0</v>
      </c>
      <c r="M1074" s="37" t="n">
        <f aca="false">IF(G1074=1,IF(B1074="",IF((Fin-A1074)*24&gt;SeuilFigee,1,0),IF(J1074&gt;SeuilFigee*3600,1,0)),"")</f>
        <v>0</v>
      </c>
      <c r="N1074" s="0" t="str">
        <f aca="false">IF(G1074=1,IF(COUNTIF(H$2:H1074,H1074)=1,COUNTIF($H:$H,H1074),""),"")</f>
        <v/>
      </c>
      <c r="O1074" s="0" t="str">
        <f aca="false">IF(G1074=1,IF(COUNTIF(I$2:I1074,I1074)=1,COUNTIF($I:$I,I1074),""),"")</f>
        <v/>
      </c>
      <c r="P1074" s="38" t="str">
        <f aca="false">IF(G1074=1,IF(COUNTIFS(C$2:C1074,C1074,G$2:G1074,1)=1,COUNTIFS($C:$C,C1074,$G:$G,1)+ROW()/10000000,""),"")</f>
        <v/>
      </c>
      <c r="Q1074" s="36" t="n">
        <f aca="false">IF(K1074=1,IF(COUNTIFS(C$2:C1074,C1074,K$2:K1074,1)=1,1,0),"")</f>
        <v>0</v>
      </c>
      <c r="R1074" s="0" t="str">
        <f aca="false">IF(M1074=1,IF(COUNTIFS(C$2:C1074,C1074,M$2:M1074,1)=1,1,0),"")</f>
        <v/>
      </c>
      <c r="S1074" s="0" t="str">
        <f aca="false">IF(L1074=1,IF(COUNTIFS(C$2:C1074,C1074,L$2:L1074,1)=1,1,0),"")</f>
        <v/>
      </c>
      <c r="T1074" s="38" t="str">
        <f aca="false">IF(N1074="","",N1074+ROW()/10000000)</f>
        <v/>
      </c>
      <c r="U1074" s="36" t="n">
        <f aca="false">IF(G1074=1,IF(B1074="",1,0),"")</f>
        <v>0</v>
      </c>
    </row>
    <row r="1075" customFormat="false" ht="15" hidden="false" customHeight="false" outlineLevel="0" collapsed="false">
      <c r="A1075" s="35" t="n">
        <v>46088.2541319444</v>
      </c>
      <c r="B1075" s="35" t="n">
        <v>46088.2543287037</v>
      </c>
      <c r="C1075" s="36" t="s">
        <v>115</v>
      </c>
      <c r="D1075" s="36" t="s">
        <v>116</v>
      </c>
      <c r="E1075" s="36" t="s">
        <v>117</v>
      </c>
      <c r="F1075" s="36" t="s">
        <v>118</v>
      </c>
      <c r="G1075" s="36" t="n">
        <f aca="false">IF(A1075="","",IF(AND(A1075&gt;=Debut,A1075&lt;Fin),1,0))</f>
        <v>1</v>
      </c>
      <c r="H1075" s="36" t="n">
        <f aca="false">IF(G1075=1,INT(ROUND((A1075-Debut)*86400,0)/600),"")</f>
        <v>756</v>
      </c>
      <c r="I1075" s="36" t="n">
        <f aca="false">IF(G1075=1,INT(ROUND((A1075-Debut)*86400,0)/3600),"")</f>
        <v>126</v>
      </c>
      <c r="J1075" s="36" t="n">
        <f aca="false">IF(OR(A1075="",B1075=""),"",ROUND((B1075-A1075)*86400,0))</f>
        <v>17</v>
      </c>
      <c r="K1075" s="37" t="n">
        <f aca="false">IF(G1075=1,IF(COUNTIFS($C:$C,C1075,$G:$G,1,$A:$A,"&gt;="&amp;(A1075-FenetreInterm/86400),$A:$A,"&lt;="&amp;A1075)&gt;=NbInterm,1,0),"")</f>
        <v>0</v>
      </c>
      <c r="L1075" s="37" t="n">
        <f aca="false">IF(G1075=1,IF(B1075="",0,IF(J1075&lt;SeuilFugitive,1,0)),"")</f>
        <v>0</v>
      </c>
      <c r="M1075" s="37" t="n">
        <f aca="false">IF(G1075=1,IF(B1075="",IF((Fin-A1075)*24&gt;SeuilFigee,1,0),IF(J1075&gt;SeuilFigee*3600,1,0)),"")</f>
        <v>0</v>
      </c>
      <c r="N1075" s="0" t="str">
        <f aca="false">IF(G1075=1,IF(COUNTIF(H$2:H1075,H1075)=1,COUNTIF($H:$H,H1075),""),"")</f>
        <v/>
      </c>
      <c r="O1075" s="0" t="str">
        <f aca="false">IF(G1075=1,IF(COUNTIF(I$2:I1075,I1075)=1,COUNTIF($I:$I,I1075),""),"")</f>
        <v/>
      </c>
      <c r="P1075" s="38" t="str">
        <f aca="false">IF(G1075=1,IF(COUNTIFS(C$2:C1075,C1075,G$2:G1075,1)=1,COUNTIFS($C:$C,C1075,$G:$G,1)+ROW()/10000000,""),"")</f>
        <v/>
      </c>
      <c r="Q1075" s="0" t="str">
        <f aca="false">IF(K1075=1,IF(COUNTIFS(C$2:C1075,C1075,K$2:K1075,1)=1,1,0),"")</f>
        <v/>
      </c>
      <c r="R1075" s="0" t="str">
        <f aca="false">IF(M1075=1,IF(COUNTIFS(C$2:C1075,C1075,M$2:M1075,1)=1,1,0),"")</f>
        <v/>
      </c>
      <c r="S1075" s="0" t="str">
        <f aca="false">IF(L1075=1,IF(COUNTIFS(C$2:C1075,C1075,L$2:L1075,1)=1,1,0),"")</f>
        <v/>
      </c>
      <c r="T1075" s="38" t="str">
        <f aca="false">IF(N1075="","",N1075+ROW()/10000000)</f>
        <v/>
      </c>
      <c r="U1075" s="36" t="n">
        <f aca="false">IF(G1075=1,IF(B1075="",1,0),"")</f>
        <v>0</v>
      </c>
    </row>
    <row r="1076" customFormat="false" ht="15" hidden="false" customHeight="false" outlineLevel="0" collapsed="false">
      <c r="A1076" s="35" t="n">
        <v>46088.2544212963</v>
      </c>
      <c r="B1076" s="35" t="n">
        <v>46088.2545486111</v>
      </c>
      <c r="C1076" s="36" t="s">
        <v>115</v>
      </c>
      <c r="D1076" s="36" t="s">
        <v>116</v>
      </c>
      <c r="E1076" s="36" t="s">
        <v>117</v>
      </c>
      <c r="F1076" s="36" t="s">
        <v>118</v>
      </c>
      <c r="G1076" s="36" t="n">
        <f aca="false">IF(A1076="","",IF(AND(A1076&gt;=Debut,A1076&lt;Fin),1,0))</f>
        <v>1</v>
      </c>
      <c r="H1076" s="36" t="n">
        <f aca="false">IF(G1076=1,INT(ROUND((A1076-Debut)*86400,0)/600),"")</f>
        <v>756</v>
      </c>
      <c r="I1076" s="36" t="n">
        <f aca="false">IF(G1076=1,INT(ROUND((A1076-Debut)*86400,0)/3600),"")</f>
        <v>126</v>
      </c>
      <c r="J1076" s="36" t="n">
        <f aca="false">IF(OR(A1076="",B1076=""),"",ROUND((B1076-A1076)*86400,0))</f>
        <v>11</v>
      </c>
      <c r="K1076" s="37" t="n">
        <f aca="false">IF(G1076=1,IF(COUNTIFS($C:$C,C1076,$G:$G,1,$A:$A,"&gt;="&amp;(A1076-FenetreInterm/86400),$A:$A,"&lt;="&amp;A1076)&gt;=NbInterm,1,0),"")</f>
        <v>0</v>
      </c>
      <c r="L1076" s="37" t="n">
        <f aca="false">IF(G1076=1,IF(B1076="",0,IF(J1076&lt;SeuilFugitive,1,0)),"")</f>
        <v>0</v>
      </c>
      <c r="M1076" s="37" t="n">
        <f aca="false">IF(G1076=1,IF(B1076="",IF((Fin-A1076)*24&gt;SeuilFigee,1,0),IF(J1076&gt;SeuilFigee*3600,1,0)),"")</f>
        <v>0</v>
      </c>
      <c r="N1076" s="0" t="str">
        <f aca="false">IF(G1076=1,IF(COUNTIF(H$2:H1076,H1076)=1,COUNTIF($H:$H,H1076),""),"")</f>
        <v/>
      </c>
      <c r="O1076" s="0" t="str">
        <f aca="false">IF(G1076=1,IF(COUNTIF(I$2:I1076,I1076)=1,COUNTIF($I:$I,I1076),""),"")</f>
        <v/>
      </c>
      <c r="P1076" s="38" t="str">
        <f aca="false">IF(G1076=1,IF(COUNTIFS(C$2:C1076,C1076,G$2:G1076,1)=1,COUNTIFS($C:$C,C1076,$G:$G,1)+ROW()/10000000,""),"")</f>
        <v/>
      </c>
      <c r="Q1076" s="0" t="str">
        <f aca="false">IF(K1076=1,IF(COUNTIFS(C$2:C1076,C1076,K$2:K1076,1)=1,1,0),"")</f>
        <v/>
      </c>
      <c r="R1076" s="0" t="str">
        <f aca="false">IF(M1076=1,IF(COUNTIFS(C$2:C1076,C1076,M$2:M1076,1)=1,1,0),"")</f>
        <v/>
      </c>
      <c r="S1076" s="0" t="str">
        <f aca="false">IF(L1076=1,IF(COUNTIFS(C$2:C1076,C1076,L$2:L1076,1)=1,1,0),"")</f>
        <v/>
      </c>
      <c r="T1076" s="38" t="str">
        <f aca="false">IF(N1076="","",N1076+ROW()/10000000)</f>
        <v/>
      </c>
      <c r="U1076" s="36" t="n">
        <f aca="false">IF(G1076=1,IF(B1076="",1,0),"")</f>
        <v>0</v>
      </c>
    </row>
    <row r="1077" customFormat="false" ht="15" hidden="false" customHeight="false" outlineLevel="0" collapsed="false">
      <c r="A1077" s="35" t="n">
        <v>46088.2547106482</v>
      </c>
      <c r="B1077" s="35" t="n">
        <v>46088.254837963</v>
      </c>
      <c r="C1077" s="36" t="s">
        <v>115</v>
      </c>
      <c r="D1077" s="36" t="s">
        <v>116</v>
      </c>
      <c r="E1077" s="36" t="s">
        <v>117</v>
      </c>
      <c r="F1077" s="36" t="s">
        <v>118</v>
      </c>
      <c r="G1077" s="36" t="n">
        <f aca="false">IF(A1077="","",IF(AND(A1077&gt;=Debut,A1077&lt;Fin),1,0))</f>
        <v>1</v>
      </c>
      <c r="H1077" s="36" t="n">
        <f aca="false">IF(G1077=1,INT(ROUND((A1077-Debut)*86400,0)/600),"")</f>
        <v>756</v>
      </c>
      <c r="I1077" s="36" t="n">
        <f aca="false">IF(G1077=1,INT(ROUND((A1077-Debut)*86400,0)/3600),"")</f>
        <v>126</v>
      </c>
      <c r="J1077" s="36" t="n">
        <f aca="false">IF(OR(A1077="",B1077=""),"",ROUND((B1077-A1077)*86400,0))</f>
        <v>11</v>
      </c>
      <c r="K1077" s="37" t="n">
        <f aca="false">IF(G1077=1,IF(COUNTIFS($C:$C,C1077,$G:$G,1,$A:$A,"&gt;="&amp;(A1077-FenetreInterm/86400),$A:$A,"&lt;="&amp;A1077)&gt;=NbInterm,1,0),"")</f>
        <v>1</v>
      </c>
      <c r="L1077" s="37" t="n">
        <f aca="false">IF(G1077=1,IF(B1077="",0,IF(J1077&lt;SeuilFugitive,1,0)),"")</f>
        <v>0</v>
      </c>
      <c r="M1077" s="37" t="n">
        <f aca="false">IF(G1077=1,IF(B1077="",IF((Fin-A1077)*24&gt;SeuilFigee,1,0),IF(J1077&gt;SeuilFigee*3600,1,0)),"")</f>
        <v>0</v>
      </c>
      <c r="N1077" s="0" t="str">
        <f aca="false">IF(G1077=1,IF(COUNTIF(H$2:H1077,H1077)=1,COUNTIF($H:$H,H1077),""),"")</f>
        <v/>
      </c>
      <c r="O1077" s="0" t="str">
        <f aca="false">IF(G1077=1,IF(COUNTIF(I$2:I1077,I1077)=1,COUNTIF($I:$I,I1077),""),"")</f>
        <v/>
      </c>
      <c r="P1077" s="38" t="str">
        <f aca="false">IF(G1077=1,IF(COUNTIFS(C$2:C1077,C1077,G$2:G1077,1)=1,COUNTIFS($C:$C,C1077,$G:$G,1)+ROW()/10000000,""),"")</f>
        <v/>
      </c>
      <c r="Q1077" s="36" t="n">
        <f aca="false">IF(K1077=1,IF(COUNTIFS(C$2:C1077,C1077,K$2:K1077,1)=1,1,0),"")</f>
        <v>0</v>
      </c>
      <c r="R1077" s="0" t="str">
        <f aca="false">IF(M1077=1,IF(COUNTIFS(C$2:C1077,C1077,M$2:M1077,1)=1,1,0),"")</f>
        <v/>
      </c>
      <c r="S1077" s="0" t="str">
        <f aca="false">IF(L1077=1,IF(COUNTIFS(C$2:C1077,C1077,L$2:L1077,1)=1,1,0),"")</f>
        <v/>
      </c>
      <c r="T1077" s="38" t="str">
        <f aca="false">IF(N1077="","",N1077+ROW()/10000000)</f>
        <v/>
      </c>
      <c r="U1077" s="36" t="n">
        <f aca="false">IF(G1077=1,IF(B1077="",1,0),"")</f>
        <v>0</v>
      </c>
    </row>
    <row r="1078" customFormat="false" ht="15" hidden="false" customHeight="false" outlineLevel="0" collapsed="false">
      <c r="A1078" s="35" t="n">
        <v>46088.255</v>
      </c>
      <c r="B1078" s="35" t="n">
        <v>46088.2551041667</v>
      </c>
      <c r="C1078" s="36" t="s">
        <v>115</v>
      </c>
      <c r="D1078" s="36" t="s">
        <v>116</v>
      </c>
      <c r="E1078" s="36" t="s">
        <v>117</v>
      </c>
      <c r="F1078" s="36" t="s">
        <v>118</v>
      </c>
      <c r="G1078" s="36" t="n">
        <f aca="false">IF(A1078="","",IF(AND(A1078&gt;=Debut,A1078&lt;Fin),1,0))</f>
        <v>1</v>
      </c>
      <c r="H1078" s="36" t="n">
        <f aca="false">IF(G1078=1,INT(ROUND((A1078-Debut)*86400,0)/600),"")</f>
        <v>756</v>
      </c>
      <c r="I1078" s="36" t="n">
        <f aca="false">IF(G1078=1,INT(ROUND((A1078-Debut)*86400,0)/3600),"")</f>
        <v>126</v>
      </c>
      <c r="J1078" s="36" t="n">
        <f aca="false">IF(OR(A1078="",B1078=""),"",ROUND((B1078-A1078)*86400,0))</f>
        <v>9</v>
      </c>
      <c r="K1078" s="37" t="n">
        <f aca="false">IF(G1078=1,IF(COUNTIFS($C:$C,C1078,$G:$G,1,$A:$A,"&gt;="&amp;(A1078-FenetreInterm/86400),$A:$A,"&lt;="&amp;A1078)&gt;=NbInterm,1,0),"")</f>
        <v>1</v>
      </c>
      <c r="L1078" s="37" t="n">
        <f aca="false">IF(G1078=1,IF(B1078="",0,IF(J1078&lt;SeuilFugitive,1,0)),"")</f>
        <v>0</v>
      </c>
      <c r="M1078" s="37" t="n">
        <f aca="false">IF(G1078=1,IF(B1078="",IF((Fin-A1078)*24&gt;SeuilFigee,1,0),IF(J1078&gt;SeuilFigee*3600,1,0)),"")</f>
        <v>0</v>
      </c>
      <c r="N1078" s="0" t="str">
        <f aca="false">IF(G1078=1,IF(COUNTIF(H$2:H1078,H1078)=1,COUNTIF($H:$H,H1078),""),"")</f>
        <v/>
      </c>
      <c r="O1078" s="0" t="str">
        <f aca="false">IF(G1078=1,IF(COUNTIF(I$2:I1078,I1078)=1,COUNTIF($I:$I,I1078),""),"")</f>
        <v/>
      </c>
      <c r="P1078" s="38" t="str">
        <f aca="false">IF(G1078=1,IF(COUNTIFS(C$2:C1078,C1078,G$2:G1078,1)=1,COUNTIFS($C:$C,C1078,$G:$G,1)+ROW()/10000000,""),"")</f>
        <v/>
      </c>
      <c r="Q1078" s="36" t="n">
        <f aca="false">IF(K1078=1,IF(COUNTIFS(C$2:C1078,C1078,K$2:K1078,1)=1,1,0),"")</f>
        <v>0</v>
      </c>
      <c r="R1078" s="0" t="str">
        <f aca="false">IF(M1078=1,IF(COUNTIFS(C$2:C1078,C1078,M$2:M1078,1)=1,1,0),"")</f>
        <v/>
      </c>
      <c r="S1078" s="0" t="str">
        <f aca="false">IF(L1078=1,IF(COUNTIFS(C$2:C1078,C1078,L$2:L1078,1)=1,1,0),"")</f>
        <v/>
      </c>
      <c r="T1078" s="38" t="str">
        <f aca="false">IF(N1078="","",N1078+ROW()/10000000)</f>
        <v/>
      </c>
      <c r="U1078" s="36" t="n">
        <f aca="false">IF(G1078=1,IF(B1078="",1,0),"")</f>
        <v>0</v>
      </c>
    </row>
    <row r="1079" customFormat="false" ht="15" hidden="false" customHeight="false" outlineLevel="0" collapsed="false">
      <c r="A1079" s="35" t="n">
        <v>46088.2552893519</v>
      </c>
      <c r="B1079" s="35" t="n">
        <v>46088.2553703704</v>
      </c>
      <c r="C1079" s="36" t="s">
        <v>115</v>
      </c>
      <c r="D1079" s="36" t="s">
        <v>116</v>
      </c>
      <c r="E1079" s="36" t="s">
        <v>117</v>
      </c>
      <c r="F1079" s="36" t="s">
        <v>118</v>
      </c>
      <c r="G1079" s="36" t="n">
        <f aca="false">IF(A1079="","",IF(AND(A1079&gt;=Debut,A1079&lt;Fin),1,0))</f>
        <v>1</v>
      </c>
      <c r="H1079" s="36" t="n">
        <f aca="false">IF(G1079=1,INT(ROUND((A1079-Debut)*86400,0)/600),"")</f>
        <v>756</v>
      </c>
      <c r="I1079" s="36" t="n">
        <f aca="false">IF(G1079=1,INT(ROUND((A1079-Debut)*86400,0)/3600),"")</f>
        <v>126</v>
      </c>
      <c r="J1079" s="36" t="n">
        <f aca="false">IF(OR(A1079="",B1079=""),"",ROUND((B1079-A1079)*86400,0))</f>
        <v>7</v>
      </c>
      <c r="K1079" s="37" t="n">
        <f aca="false">IF(G1079=1,IF(COUNTIFS($C:$C,C1079,$G:$G,1,$A:$A,"&gt;="&amp;(A1079-FenetreInterm/86400),$A:$A,"&lt;="&amp;A1079)&gt;=NbInterm,1,0),"")</f>
        <v>1</v>
      </c>
      <c r="L1079" s="37" t="n">
        <f aca="false">IF(G1079=1,IF(B1079="",0,IF(J1079&lt;SeuilFugitive,1,0)),"")</f>
        <v>0</v>
      </c>
      <c r="M1079" s="37" t="n">
        <f aca="false">IF(G1079=1,IF(B1079="",IF((Fin-A1079)*24&gt;SeuilFigee,1,0),IF(J1079&gt;SeuilFigee*3600,1,0)),"")</f>
        <v>0</v>
      </c>
      <c r="N1079" s="0" t="str">
        <f aca="false">IF(G1079=1,IF(COUNTIF(H$2:H1079,H1079)=1,COUNTIF($H:$H,H1079),""),"")</f>
        <v/>
      </c>
      <c r="O1079" s="0" t="str">
        <f aca="false">IF(G1079=1,IF(COUNTIF(I$2:I1079,I1079)=1,COUNTIF($I:$I,I1079),""),"")</f>
        <v/>
      </c>
      <c r="P1079" s="38" t="str">
        <f aca="false">IF(G1079=1,IF(COUNTIFS(C$2:C1079,C1079,G$2:G1079,1)=1,COUNTIFS($C:$C,C1079,$G:$G,1)+ROW()/10000000,""),"")</f>
        <v/>
      </c>
      <c r="Q1079" s="36" t="n">
        <f aca="false">IF(K1079=1,IF(COUNTIFS(C$2:C1079,C1079,K$2:K1079,1)=1,1,0),"")</f>
        <v>0</v>
      </c>
      <c r="R1079" s="0" t="str">
        <f aca="false">IF(M1079=1,IF(COUNTIFS(C$2:C1079,C1079,M$2:M1079,1)=1,1,0),"")</f>
        <v/>
      </c>
      <c r="S1079" s="0" t="str">
        <f aca="false">IF(L1079=1,IF(COUNTIFS(C$2:C1079,C1079,L$2:L1079,1)=1,1,0),"")</f>
        <v/>
      </c>
      <c r="T1079" s="38" t="str">
        <f aca="false">IF(N1079="","",N1079+ROW()/10000000)</f>
        <v/>
      </c>
      <c r="U1079" s="36" t="n">
        <f aca="false">IF(G1079=1,IF(B1079="",1,0),"")</f>
        <v>0</v>
      </c>
    </row>
    <row r="1080" customFormat="false" ht="15" hidden="false" customHeight="false" outlineLevel="0" collapsed="false">
      <c r="A1080" s="35" t="n">
        <v>46088.2555787037</v>
      </c>
      <c r="B1080" s="35" t="n">
        <v>46088.2557407407</v>
      </c>
      <c r="C1080" s="36" t="s">
        <v>115</v>
      </c>
      <c r="D1080" s="36" t="s">
        <v>116</v>
      </c>
      <c r="E1080" s="36" t="s">
        <v>117</v>
      </c>
      <c r="F1080" s="36" t="s">
        <v>118</v>
      </c>
      <c r="G1080" s="36" t="n">
        <f aca="false">IF(A1080="","",IF(AND(A1080&gt;=Debut,A1080&lt;Fin),1,0))</f>
        <v>1</v>
      </c>
      <c r="H1080" s="36" t="n">
        <f aca="false">IF(G1080=1,INT(ROUND((A1080-Debut)*86400,0)/600),"")</f>
        <v>756</v>
      </c>
      <c r="I1080" s="36" t="n">
        <f aca="false">IF(G1080=1,INT(ROUND((A1080-Debut)*86400,0)/3600),"")</f>
        <v>126</v>
      </c>
      <c r="J1080" s="36" t="n">
        <f aca="false">IF(OR(A1080="",B1080=""),"",ROUND((B1080-A1080)*86400,0))</f>
        <v>14</v>
      </c>
      <c r="K1080" s="37" t="n">
        <f aca="false">IF(G1080=1,IF(COUNTIFS($C:$C,C1080,$G:$G,1,$A:$A,"&gt;="&amp;(A1080-FenetreInterm/86400),$A:$A,"&lt;="&amp;A1080)&gt;=NbInterm,1,0),"")</f>
        <v>1</v>
      </c>
      <c r="L1080" s="37" t="n">
        <f aca="false">IF(G1080=1,IF(B1080="",0,IF(J1080&lt;SeuilFugitive,1,0)),"")</f>
        <v>0</v>
      </c>
      <c r="M1080" s="37" t="n">
        <f aca="false">IF(G1080=1,IF(B1080="",IF((Fin-A1080)*24&gt;SeuilFigee,1,0),IF(J1080&gt;SeuilFigee*3600,1,0)),"")</f>
        <v>0</v>
      </c>
      <c r="N1080" s="0" t="str">
        <f aca="false">IF(G1080=1,IF(COUNTIF(H$2:H1080,H1080)=1,COUNTIF($H:$H,H1080),""),"")</f>
        <v/>
      </c>
      <c r="O1080" s="0" t="str">
        <f aca="false">IF(G1080=1,IF(COUNTIF(I$2:I1080,I1080)=1,COUNTIF($I:$I,I1080),""),"")</f>
        <v/>
      </c>
      <c r="P1080" s="38" t="str">
        <f aca="false">IF(G1080=1,IF(COUNTIFS(C$2:C1080,C1080,G$2:G1080,1)=1,COUNTIFS($C:$C,C1080,$G:$G,1)+ROW()/10000000,""),"")</f>
        <v/>
      </c>
      <c r="Q1080" s="36" t="n">
        <f aca="false">IF(K1080=1,IF(COUNTIFS(C$2:C1080,C1080,K$2:K1080,1)=1,1,0),"")</f>
        <v>0</v>
      </c>
      <c r="R1080" s="0" t="str">
        <f aca="false">IF(M1080=1,IF(COUNTIFS(C$2:C1080,C1080,M$2:M1080,1)=1,1,0),"")</f>
        <v/>
      </c>
      <c r="S1080" s="0" t="str">
        <f aca="false">IF(L1080=1,IF(COUNTIFS(C$2:C1080,C1080,L$2:L1080,1)=1,1,0),"")</f>
        <v/>
      </c>
      <c r="T1080" s="38" t="str">
        <f aca="false">IF(N1080="","",N1080+ROW()/10000000)</f>
        <v/>
      </c>
      <c r="U1080" s="36" t="n">
        <f aca="false">IF(G1080=1,IF(B1080="",1,0),"")</f>
        <v>0</v>
      </c>
    </row>
    <row r="1081" customFormat="false" ht="15" hidden="false" customHeight="false" outlineLevel="0" collapsed="false">
      <c r="A1081" s="35" t="n">
        <v>46088.2558680556</v>
      </c>
      <c r="B1081" s="35" t="n">
        <v>46088.2560069444</v>
      </c>
      <c r="C1081" s="36" t="s">
        <v>115</v>
      </c>
      <c r="D1081" s="36" t="s">
        <v>116</v>
      </c>
      <c r="E1081" s="36" t="s">
        <v>117</v>
      </c>
      <c r="F1081" s="36" t="s">
        <v>118</v>
      </c>
      <c r="G1081" s="36" t="n">
        <f aca="false">IF(A1081="","",IF(AND(A1081&gt;=Debut,A1081&lt;Fin),1,0))</f>
        <v>1</v>
      </c>
      <c r="H1081" s="36" t="n">
        <f aca="false">IF(G1081=1,INT(ROUND((A1081-Debut)*86400,0)/600),"")</f>
        <v>756</v>
      </c>
      <c r="I1081" s="36" t="n">
        <f aca="false">IF(G1081=1,INT(ROUND((A1081-Debut)*86400,0)/3600),"")</f>
        <v>126</v>
      </c>
      <c r="J1081" s="36" t="n">
        <f aca="false">IF(OR(A1081="",B1081=""),"",ROUND((B1081-A1081)*86400,0))</f>
        <v>12</v>
      </c>
      <c r="K1081" s="37" t="n">
        <f aca="false">IF(G1081=1,IF(COUNTIFS($C:$C,C1081,$G:$G,1,$A:$A,"&gt;="&amp;(A1081-FenetreInterm/86400),$A:$A,"&lt;="&amp;A1081)&gt;=NbInterm,1,0),"")</f>
        <v>1</v>
      </c>
      <c r="L1081" s="37" t="n">
        <f aca="false">IF(G1081=1,IF(B1081="",0,IF(J1081&lt;SeuilFugitive,1,0)),"")</f>
        <v>0</v>
      </c>
      <c r="M1081" s="37" t="n">
        <f aca="false">IF(G1081=1,IF(B1081="",IF((Fin-A1081)*24&gt;SeuilFigee,1,0),IF(J1081&gt;SeuilFigee*3600,1,0)),"")</f>
        <v>0</v>
      </c>
      <c r="N1081" s="0" t="str">
        <f aca="false">IF(G1081=1,IF(COUNTIF(H$2:H1081,H1081)=1,COUNTIF($H:$H,H1081),""),"")</f>
        <v/>
      </c>
      <c r="O1081" s="0" t="str">
        <f aca="false">IF(G1081=1,IF(COUNTIF(I$2:I1081,I1081)=1,COUNTIF($I:$I,I1081),""),"")</f>
        <v/>
      </c>
      <c r="P1081" s="38" t="str">
        <f aca="false">IF(G1081=1,IF(COUNTIFS(C$2:C1081,C1081,G$2:G1081,1)=1,COUNTIFS($C:$C,C1081,$G:$G,1)+ROW()/10000000,""),"")</f>
        <v/>
      </c>
      <c r="Q1081" s="36" t="n">
        <f aca="false">IF(K1081=1,IF(COUNTIFS(C$2:C1081,C1081,K$2:K1081,1)=1,1,0),"")</f>
        <v>0</v>
      </c>
      <c r="R1081" s="0" t="str">
        <f aca="false">IF(M1081=1,IF(COUNTIFS(C$2:C1081,C1081,M$2:M1081,1)=1,1,0),"")</f>
        <v/>
      </c>
      <c r="S1081" s="0" t="str">
        <f aca="false">IF(L1081=1,IF(COUNTIFS(C$2:C1081,C1081,L$2:L1081,1)=1,1,0),"")</f>
        <v/>
      </c>
      <c r="T1081" s="38" t="str">
        <f aca="false">IF(N1081="","",N1081+ROW()/10000000)</f>
        <v/>
      </c>
      <c r="U1081" s="36" t="n">
        <f aca="false">IF(G1081=1,IF(B1081="",1,0),"")</f>
        <v>0</v>
      </c>
    </row>
    <row r="1082" customFormat="false" ht="15" hidden="false" customHeight="false" outlineLevel="0" collapsed="false">
      <c r="A1082" s="35" t="n">
        <v>46088.2598842593</v>
      </c>
      <c r="B1082" s="35" t="n">
        <v>46088.2924768519</v>
      </c>
      <c r="C1082" s="36" t="s">
        <v>119</v>
      </c>
      <c r="D1082" s="36" t="s">
        <v>120</v>
      </c>
      <c r="E1082" s="36" t="s">
        <v>121</v>
      </c>
      <c r="F1082" s="36" t="s">
        <v>122</v>
      </c>
      <c r="G1082" s="36" t="n">
        <f aca="false">IF(A1082="","",IF(AND(A1082&gt;=Debut,A1082&lt;Fin),1,0))</f>
        <v>1</v>
      </c>
      <c r="H1082" s="36" t="n">
        <f aca="false">IF(G1082=1,INT(ROUND((A1082-Debut)*86400,0)/600),"")</f>
        <v>757</v>
      </c>
      <c r="I1082" s="36" t="n">
        <f aca="false">IF(G1082=1,INT(ROUND((A1082-Debut)*86400,0)/3600),"")</f>
        <v>126</v>
      </c>
      <c r="J1082" s="36" t="n">
        <f aca="false">IF(OR(A1082="",B1082=""),"",ROUND((B1082-A1082)*86400,0))</f>
        <v>2816</v>
      </c>
      <c r="K1082" s="37" t="n">
        <f aca="false">IF(G1082=1,IF(COUNTIFS($C:$C,C1082,$G:$G,1,$A:$A,"&gt;="&amp;(A1082-FenetreInterm/86400),$A:$A,"&lt;="&amp;A1082)&gt;=NbInterm,1,0),"")</f>
        <v>0</v>
      </c>
      <c r="L1082" s="37" t="n">
        <f aca="false">IF(G1082=1,IF(B1082="",0,IF(J1082&lt;SeuilFugitive,1,0)),"")</f>
        <v>0</v>
      </c>
      <c r="M1082" s="37" t="n">
        <f aca="false">IF(G1082=1,IF(B1082="",IF((Fin-A1082)*24&gt;SeuilFigee,1,0),IF(J1082&gt;SeuilFigee*3600,1,0)),"")</f>
        <v>0</v>
      </c>
      <c r="N1082" s="36" t="n">
        <f aca="false">IF(G1082=1,IF(COUNTIF(H$2:H1082,H1082)=1,COUNTIF($H:$H,H1082),""),"")</f>
        <v>2</v>
      </c>
      <c r="O1082" s="0" t="str">
        <f aca="false">IF(G1082=1,IF(COUNTIF(I$2:I1082,I1082)=1,COUNTIF($I:$I,I1082),""),"")</f>
        <v/>
      </c>
      <c r="P1082" s="38" t="str">
        <f aca="false">IF(G1082=1,IF(COUNTIFS(C$2:C1082,C1082,G$2:G1082,1)=1,COUNTIFS($C:$C,C1082,$G:$G,1)+ROW()/10000000,""),"")</f>
        <v/>
      </c>
      <c r="Q1082" s="0" t="str">
        <f aca="false">IF(K1082=1,IF(COUNTIFS(C$2:C1082,C1082,K$2:K1082,1)=1,1,0),"")</f>
        <v/>
      </c>
      <c r="R1082" s="0" t="str">
        <f aca="false">IF(M1082=1,IF(COUNTIFS(C$2:C1082,C1082,M$2:M1082,1)=1,1,0),"")</f>
        <v/>
      </c>
      <c r="S1082" s="0" t="str">
        <f aca="false">IF(L1082=1,IF(COUNTIFS(C$2:C1082,C1082,L$2:L1082,1)=1,1,0),"")</f>
        <v/>
      </c>
      <c r="T1082" s="38" t="n">
        <f aca="false">IF(N1082="","",N1082+ROW()/10000000)</f>
        <v>2.0001082</v>
      </c>
      <c r="U1082" s="36" t="n">
        <f aca="false">IF(G1082=1,IF(B1082="",1,0),"")</f>
        <v>0</v>
      </c>
    </row>
    <row r="1083" customFormat="false" ht="15" hidden="false" customHeight="false" outlineLevel="0" collapsed="false">
      <c r="A1083" s="35" t="n">
        <v>46088.2612731482</v>
      </c>
      <c r="B1083" s="35" t="n">
        <v>46088.271099537</v>
      </c>
      <c r="C1083" s="36" t="s">
        <v>153</v>
      </c>
      <c r="D1083" s="36" t="s">
        <v>154</v>
      </c>
      <c r="E1083" s="36" t="s">
        <v>121</v>
      </c>
      <c r="F1083" s="36" t="s">
        <v>144</v>
      </c>
      <c r="G1083" s="36" t="n">
        <f aca="false">IF(A1083="","",IF(AND(A1083&gt;=Debut,A1083&lt;Fin),1,0))</f>
        <v>1</v>
      </c>
      <c r="H1083" s="36" t="n">
        <f aca="false">IF(G1083=1,INT(ROUND((A1083-Debut)*86400,0)/600),"")</f>
        <v>757</v>
      </c>
      <c r="I1083" s="36" t="n">
        <f aca="false">IF(G1083=1,INT(ROUND((A1083-Debut)*86400,0)/3600),"")</f>
        <v>126</v>
      </c>
      <c r="J1083" s="36" t="n">
        <f aca="false">IF(OR(A1083="",B1083=""),"",ROUND((B1083-A1083)*86400,0))</f>
        <v>849</v>
      </c>
      <c r="K1083" s="37" t="n">
        <f aca="false">IF(G1083=1,IF(COUNTIFS($C:$C,C1083,$G:$G,1,$A:$A,"&gt;="&amp;(A1083-FenetreInterm/86400),$A:$A,"&lt;="&amp;A1083)&gt;=NbInterm,1,0),"")</f>
        <v>0</v>
      </c>
      <c r="L1083" s="37" t="n">
        <f aca="false">IF(G1083=1,IF(B1083="",0,IF(J1083&lt;SeuilFugitive,1,0)),"")</f>
        <v>0</v>
      </c>
      <c r="M1083" s="37" t="n">
        <f aca="false">IF(G1083=1,IF(B1083="",IF((Fin-A1083)*24&gt;SeuilFigee,1,0),IF(J1083&gt;SeuilFigee*3600,1,0)),"")</f>
        <v>0</v>
      </c>
      <c r="N1083" s="0" t="str">
        <f aca="false">IF(G1083=1,IF(COUNTIF(H$2:H1083,H1083)=1,COUNTIF($H:$H,H1083),""),"")</f>
        <v/>
      </c>
      <c r="O1083" s="0" t="str">
        <f aca="false">IF(G1083=1,IF(COUNTIF(I$2:I1083,I1083)=1,COUNTIF($I:$I,I1083),""),"")</f>
        <v/>
      </c>
      <c r="P1083" s="38" t="str">
        <f aca="false">IF(G1083=1,IF(COUNTIFS(C$2:C1083,C1083,G$2:G1083,1)=1,COUNTIFS($C:$C,C1083,$G:$G,1)+ROW()/10000000,""),"")</f>
        <v/>
      </c>
      <c r="Q1083" s="0" t="str">
        <f aca="false">IF(K1083=1,IF(COUNTIFS(C$2:C1083,C1083,K$2:K1083,1)=1,1,0),"")</f>
        <v/>
      </c>
      <c r="R1083" s="0" t="str">
        <f aca="false">IF(M1083=1,IF(COUNTIFS(C$2:C1083,C1083,M$2:M1083,1)=1,1,0),"")</f>
        <v/>
      </c>
      <c r="S1083" s="0" t="str">
        <f aca="false">IF(L1083=1,IF(COUNTIFS(C$2:C1083,C1083,L$2:L1083,1)=1,1,0),"")</f>
        <v/>
      </c>
      <c r="T1083" s="38" t="str">
        <f aca="false">IF(N1083="","",N1083+ROW()/10000000)</f>
        <v/>
      </c>
      <c r="U1083" s="36" t="n">
        <f aca="false">IF(G1083=1,IF(B1083="",1,0),"")</f>
        <v>0</v>
      </c>
    </row>
    <row r="1084" customFormat="false" ht="15" hidden="false" customHeight="false" outlineLevel="0" collapsed="false">
      <c r="A1084" s="35" t="n">
        <v>46088.2719097222</v>
      </c>
      <c r="B1084" s="35" t="n">
        <v>46088.2808217593</v>
      </c>
      <c r="C1084" s="36" t="s">
        <v>149</v>
      </c>
      <c r="D1084" s="36" t="s">
        <v>150</v>
      </c>
      <c r="E1084" s="36" t="s">
        <v>117</v>
      </c>
      <c r="F1084" s="36" t="s">
        <v>118</v>
      </c>
      <c r="G1084" s="36" t="n">
        <f aca="false">IF(A1084="","",IF(AND(A1084&gt;=Debut,A1084&lt;Fin),1,0))</f>
        <v>1</v>
      </c>
      <c r="H1084" s="36" t="n">
        <f aca="false">IF(G1084=1,INT(ROUND((A1084-Debut)*86400,0)/600),"")</f>
        <v>759</v>
      </c>
      <c r="I1084" s="36" t="n">
        <f aca="false">IF(G1084=1,INT(ROUND((A1084-Debut)*86400,0)/3600),"")</f>
        <v>126</v>
      </c>
      <c r="J1084" s="36" t="n">
        <f aca="false">IF(OR(A1084="",B1084=""),"",ROUND((B1084-A1084)*86400,0))</f>
        <v>770</v>
      </c>
      <c r="K1084" s="37" t="n">
        <f aca="false">IF(G1084=1,IF(COUNTIFS($C:$C,C1084,$G:$G,1,$A:$A,"&gt;="&amp;(A1084-FenetreInterm/86400),$A:$A,"&lt;="&amp;A1084)&gt;=NbInterm,1,0),"")</f>
        <v>0</v>
      </c>
      <c r="L1084" s="37" t="n">
        <f aca="false">IF(G1084=1,IF(B1084="",0,IF(J1084&lt;SeuilFugitive,1,0)),"")</f>
        <v>0</v>
      </c>
      <c r="M1084" s="37" t="n">
        <f aca="false">IF(G1084=1,IF(B1084="",IF((Fin-A1084)*24&gt;SeuilFigee,1,0),IF(J1084&gt;SeuilFigee*3600,1,0)),"")</f>
        <v>0</v>
      </c>
      <c r="N1084" s="36" t="n">
        <f aca="false">IF(G1084=1,IF(COUNTIF(H$2:H1084,H1084)=1,COUNTIF($H:$H,H1084),""),"")</f>
        <v>1</v>
      </c>
      <c r="O1084" s="0" t="str">
        <f aca="false">IF(G1084=1,IF(COUNTIF(I$2:I1084,I1084)=1,COUNTIF($I:$I,I1084),""),"")</f>
        <v/>
      </c>
      <c r="P1084" s="38" t="str">
        <f aca="false">IF(G1084=1,IF(COUNTIFS(C$2:C1084,C1084,G$2:G1084,1)=1,COUNTIFS($C:$C,C1084,$G:$G,1)+ROW()/10000000,""),"")</f>
        <v/>
      </c>
      <c r="Q1084" s="0" t="str">
        <f aca="false">IF(K1084=1,IF(COUNTIFS(C$2:C1084,C1084,K$2:K1084,1)=1,1,0),"")</f>
        <v/>
      </c>
      <c r="R1084" s="0" t="str">
        <f aca="false">IF(M1084=1,IF(COUNTIFS(C$2:C1084,C1084,M$2:M1084,1)=1,1,0),"")</f>
        <v/>
      </c>
      <c r="S1084" s="0" t="str">
        <f aca="false">IF(L1084=1,IF(COUNTIFS(C$2:C1084,C1084,L$2:L1084,1)=1,1,0),"")</f>
        <v/>
      </c>
      <c r="T1084" s="38" t="n">
        <f aca="false">IF(N1084="","",N1084+ROW()/10000000)</f>
        <v>1.0001084</v>
      </c>
      <c r="U1084" s="36" t="n">
        <f aca="false">IF(G1084=1,IF(B1084="",1,0),"")</f>
        <v>0</v>
      </c>
    </row>
    <row r="1085" customFormat="false" ht="15" hidden="false" customHeight="false" outlineLevel="0" collapsed="false">
      <c r="A1085" s="35" t="n">
        <v>46088.2823842593</v>
      </c>
      <c r="B1085" s="35" t="n">
        <v>46088.2901273148</v>
      </c>
      <c r="C1085" s="36" t="s">
        <v>142</v>
      </c>
      <c r="D1085" s="36" t="s">
        <v>143</v>
      </c>
      <c r="E1085" s="36" t="s">
        <v>121</v>
      </c>
      <c r="F1085" s="36" t="s">
        <v>144</v>
      </c>
      <c r="G1085" s="36" t="n">
        <f aca="false">IF(A1085="","",IF(AND(A1085&gt;=Debut,A1085&lt;Fin),1,0))</f>
        <v>1</v>
      </c>
      <c r="H1085" s="36" t="n">
        <f aca="false">IF(G1085=1,INT(ROUND((A1085-Debut)*86400,0)/600),"")</f>
        <v>760</v>
      </c>
      <c r="I1085" s="36" t="n">
        <f aca="false">IF(G1085=1,INT(ROUND((A1085-Debut)*86400,0)/3600),"")</f>
        <v>126</v>
      </c>
      <c r="J1085" s="36" t="n">
        <f aca="false">IF(OR(A1085="",B1085=""),"",ROUND((B1085-A1085)*86400,0))</f>
        <v>669</v>
      </c>
      <c r="K1085" s="37" t="n">
        <f aca="false">IF(G1085=1,IF(COUNTIFS($C:$C,C1085,$G:$G,1,$A:$A,"&gt;="&amp;(A1085-FenetreInterm/86400),$A:$A,"&lt;="&amp;A1085)&gt;=NbInterm,1,0),"")</f>
        <v>0</v>
      </c>
      <c r="L1085" s="37" t="n">
        <f aca="false">IF(G1085=1,IF(B1085="",0,IF(J1085&lt;SeuilFugitive,1,0)),"")</f>
        <v>0</v>
      </c>
      <c r="M1085" s="37" t="n">
        <f aca="false">IF(G1085=1,IF(B1085="",IF((Fin-A1085)*24&gt;SeuilFigee,1,0),IF(J1085&gt;SeuilFigee*3600,1,0)),"")</f>
        <v>0</v>
      </c>
      <c r="N1085" s="36" t="n">
        <f aca="false">IF(G1085=1,IF(COUNTIF(H$2:H1085,H1085)=1,COUNTIF($H:$H,H1085),""),"")</f>
        <v>1</v>
      </c>
      <c r="O1085" s="0" t="str">
        <f aca="false">IF(G1085=1,IF(COUNTIF(I$2:I1085,I1085)=1,COUNTIF($I:$I,I1085),""),"")</f>
        <v/>
      </c>
      <c r="P1085" s="38" t="str">
        <f aca="false">IF(G1085=1,IF(COUNTIFS(C$2:C1085,C1085,G$2:G1085,1)=1,COUNTIFS($C:$C,C1085,$G:$G,1)+ROW()/10000000,""),"")</f>
        <v/>
      </c>
      <c r="Q1085" s="0" t="str">
        <f aca="false">IF(K1085=1,IF(COUNTIFS(C$2:C1085,C1085,K$2:K1085,1)=1,1,0),"")</f>
        <v/>
      </c>
      <c r="R1085" s="0" t="str">
        <f aca="false">IF(M1085=1,IF(COUNTIFS(C$2:C1085,C1085,M$2:M1085,1)=1,1,0),"")</f>
        <v/>
      </c>
      <c r="S1085" s="0" t="str">
        <f aca="false">IF(L1085=1,IF(COUNTIFS(C$2:C1085,C1085,L$2:L1085,1)=1,1,0),"")</f>
        <v/>
      </c>
      <c r="T1085" s="38" t="n">
        <f aca="false">IF(N1085="","",N1085+ROW()/10000000)</f>
        <v>1.0001085</v>
      </c>
      <c r="U1085" s="36" t="n">
        <f aca="false">IF(G1085=1,IF(B1085="",1,0),"")</f>
        <v>0</v>
      </c>
    </row>
    <row r="1086" customFormat="false" ht="15" hidden="false" customHeight="false" outlineLevel="0" collapsed="false">
      <c r="A1086" s="35" t="n">
        <v>46088.2939699074</v>
      </c>
      <c r="B1086" s="35" t="n">
        <v>46088.2940393519</v>
      </c>
      <c r="C1086" s="36" t="s">
        <v>140</v>
      </c>
      <c r="D1086" s="36" t="s">
        <v>141</v>
      </c>
      <c r="E1086" s="36" t="s">
        <v>128</v>
      </c>
      <c r="F1086" s="36" t="s">
        <v>122</v>
      </c>
      <c r="G1086" s="36" t="n">
        <f aca="false">IF(A1086="","",IF(AND(A1086&gt;=Debut,A1086&lt;Fin),1,0))</f>
        <v>1</v>
      </c>
      <c r="H1086" s="36" t="n">
        <f aca="false">IF(G1086=1,INT(ROUND((A1086-Debut)*86400,0)/600),"")</f>
        <v>762</v>
      </c>
      <c r="I1086" s="36" t="n">
        <f aca="false">IF(G1086=1,INT(ROUND((A1086-Debut)*86400,0)/3600),"")</f>
        <v>127</v>
      </c>
      <c r="J1086" s="36" t="n">
        <f aca="false">IF(OR(A1086="",B1086=""),"",ROUND((B1086-A1086)*86400,0))</f>
        <v>6</v>
      </c>
      <c r="K1086" s="37" t="n">
        <f aca="false">IF(G1086=1,IF(COUNTIFS($C:$C,C1086,$G:$G,1,$A:$A,"&gt;="&amp;(A1086-FenetreInterm/86400),$A:$A,"&lt;="&amp;A1086)&gt;=NbInterm,1,0),"")</f>
        <v>0</v>
      </c>
      <c r="L1086" s="37" t="n">
        <f aca="false">IF(G1086=1,IF(B1086="",0,IF(J1086&lt;SeuilFugitive,1,0)),"")</f>
        <v>0</v>
      </c>
      <c r="M1086" s="37" t="n">
        <f aca="false">IF(G1086=1,IF(B1086="",IF((Fin-A1086)*24&gt;SeuilFigee,1,0),IF(J1086&gt;SeuilFigee*3600,1,0)),"")</f>
        <v>0</v>
      </c>
      <c r="N1086" s="36" t="n">
        <f aca="false">IF(G1086=1,IF(COUNTIF(H$2:H1086,H1086)=1,COUNTIF($H:$H,H1086),""),"")</f>
        <v>7</v>
      </c>
      <c r="O1086" s="36" t="n">
        <f aca="false">IF(G1086=1,IF(COUNTIF(I$2:I1086,I1086)=1,COUNTIF($I:$I,I1086),""),"")</f>
        <v>19</v>
      </c>
      <c r="P1086" s="38" t="str">
        <f aca="false">IF(G1086=1,IF(COUNTIFS(C$2:C1086,C1086,G$2:G1086,1)=1,COUNTIFS($C:$C,C1086,$G:$G,1)+ROW()/10000000,""),"")</f>
        <v/>
      </c>
      <c r="Q1086" s="0" t="str">
        <f aca="false">IF(K1086=1,IF(COUNTIFS(C$2:C1086,C1086,K$2:K1086,1)=1,1,0),"")</f>
        <v/>
      </c>
      <c r="R1086" s="0" t="str">
        <f aca="false">IF(M1086=1,IF(COUNTIFS(C$2:C1086,C1086,M$2:M1086,1)=1,1,0),"")</f>
        <v/>
      </c>
      <c r="S1086" s="0" t="str">
        <f aca="false">IF(L1086=1,IF(COUNTIFS(C$2:C1086,C1086,L$2:L1086,1)=1,1,0),"")</f>
        <v/>
      </c>
      <c r="T1086" s="38" t="n">
        <f aca="false">IF(N1086="","",N1086+ROW()/10000000)</f>
        <v>7.0001086</v>
      </c>
      <c r="U1086" s="36" t="n">
        <f aca="false">IF(G1086=1,IF(B1086="",1,0),"")</f>
        <v>0</v>
      </c>
    </row>
    <row r="1087" customFormat="false" ht="15" hidden="false" customHeight="false" outlineLevel="0" collapsed="false">
      <c r="A1087" s="35" t="n">
        <v>46088.2941898148</v>
      </c>
      <c r="B1087" s="35" t="n">
        <v>46088.2943171296</v>
      </c>
      <c r="C1087" s="36" t="s">
        <v>140</v>
      </c>
      <c r="D1087" s="36" t="s">
        <v>141</v>
      </c>
      <c r="E1087" s="36" t="s">
        <v>128</v>
      </c>
      <c r="F1087" s="36" t="s">
        <v>122</v>
      </c>
      <c r="G1087" s="36" t="n">
        <f aca="false">IF(A1087="","",IF(AND(A1087&gt;=Debut,A1087&lt;Fin),1,0))</f>
        <v>1</v>
      </c>
      <c r="H1087" s="36" t="n">
        <f aca="false">IF(G1087=1,INT(ROUND((A1087-Debut)*86400,0)/600),"")</f>
        <v>762</v>
      </c>
      <c r="I1087" s="36" t="n">
        <f aca="false">IF(G1087=1,INT(ROUND((A1087-Debut)*86400,0)/3600),"")</f>
        <v>127</v>
      </c>
      <c r="J1087" s="36" t="n">
        <f aca="false">IF(OR(A1087="",B1087=""),"",ROUND((B1087-A1087)*86400,0))</f>
        <v>11</v>
      </c>
      <c r="K1087" s="37" t="n">
        <f aca="false">IF(G1087=1,IF(COUNTIFS($C:$C,C1087,$G:$G,1,$A:$A,"&gt;="&amp;(A1087-FenetreInterm/86400),$A:$A,"&lt;="&amp;A1087)&gt;=NbInterm,1,0),"")</f>
        <v>0</v>
      </c>
      <c r="L1087" s="37" t="n">
        <f aca="false">IF(G1087=1,IF(B1087="",0,IF(J1087&lt;SeuilFugitive,1,0)),"")</f>
        <v>0</v>
      </c>
      <c r="M1087" s="37" t="n">
        <f aca="false">IF(G1087=1,IF(B1087="",IF((Fin-A1087)*24&gt;SeuilFigee,1,0),IF(J1087&gt;SeuilFigee*3600,1,0)),"")</f>
        <v>0</v>
      </c>
      <c r="N1087" s="0" t="str">
        <f aca="false">IF(G1087=1,IF(COUNTIF(H$2:H1087,H1087)=1,COUNTIF($H:$H,H1087),""),"")</f>
        <v/>
      </c>
      <c r="O1087" s="0" t="str">
        <f aca="false">IF(G1087=1,IF(COUNTIF(I$2:I1087,I1087)=1,COUNTIF($I:$I,I1087),""),"")</f>
        <v/>
      </c>
      <c r="P1087" s="38" t="str">
        <f aca="false">IF(G1087=1,IF(COUNTIFS(C$2:C1087,C1087,G$2:G1087,1)=1,COUNTIFS($C:$C,C1087,$G:$G,1)+ROW()/10000000,""),"")</f>
        <v/>
      </c>
      <c r="Q1087" s="0" t="str">
        <f aca="false">IF(K1087=1,IF(COUNTIFS(C$2:C1087,C1087,K$2:K1087,1)=1,1,0),"")</f>
        <v/>
      </c>
      <c r="R1087" s="0" t="str">
        <f aca="false">IF(M1087=1,IF(COUNTIFS(C$2:C1087,C1087,M$2:M1087,1)=1,1,0),"")</f>
        <v/>
      </c>
      <c r="S1087" s="0" t="str">
        <f aca="false">IF(L1087=1,IF(COUNTIFS(C$2:C1087,C1087,L$2:L1087,1)=1,1,0),"")</f>
        <v/>
      </c>
      <c r="T1087" s="38" t="str">
        <f aca="false">IF(N1087="","",N1087+ROW()/10000000)</f>
        <v/>
      </c>
      <c r="U1087" s="36" t="n">
        <f aca="false">IF(G1087=1,IF(B1087="",1,0),"")</f>
        <v>0</v>
      </c>
    </row>
    <row r="1088" customFormat="false" ht="15" hidden="false" customHeight="false" outlineLevel="0" collapsed="false">
      <c r="A1088" s="35" t="n">
        <v>46088.2943055556</v>
      </c>
      <c r="B1088" s="35" t="n">
        <v>46088.2943981482</v>
      </c>
      <c r="C1088" s="36" t="s">
        <v>140</v>
      </c>
      <c r="D1088" s="36" t="s">
        <v>141</v>
      </c>
      <c r="E1088" s="36" t="s">
        <v>128</v>
      </c>
      <c r="F1088" s="36" t="s">
        <v>122</v>
      </c>
      <c r="G1088" s="36" t="n">
        <f aca="false">IF(A1088="","",IF(AND(A1088&gt;=Debut,A1088&lt;Fin),1,0))</f>
        <v>1</v>
      </c>
      <c r="H1088" s="36" t="n">
        <f aca="false">IF(G1088=1,INT(ROUND((A1088-Debut)*86400,0)/600),"")</f>
        <v>762</v>
      </c>
      <c r="I1088" s="36" t="n">
        <f aca="false">IF(G1088=1,INT(ROUND((A1088-Debut)*86400,0)/3600),"")</f>
        <v>127</v>
      </c>
      <c r="J1088" s="36" t="n">
        <f aca="false">IF(OR(A1088="",B1088=""),"",ROUND((B1088-A1088)*86400,0))</f>
        <v>8</v>
      </c>
      <c r="K1088" s="37" t="n">
        <f aca="false">IF(G1088=1,IF(COUNTIFS($C:$C,C1088,$G:$G,1,$A:$A,"&gt;="&amp;(A1088-FenetreInterm/86400),$A:$A,"&lt;="&amp;A1088)&gt;=NbInterm,1,0),"")</f>
        <v>1</v>
      </c>
      <c r="L1088" s="37" t="n">
        <f aca="false">IF(G1088=1,IF(B1088="",0,IF(J1088&lt;SeuilFugitive,1,0)),"")</f>
        <v>0</v>
      </c>
      <c r="M1088" s="37" t="n">
        <f aca="false">IF(G1088=1,IF(B1088="",IF((Fin-A1088)*24&gt;SeuilFigee,1,0),IF(J1088&gt;SeuilFigee*3600,1,0)),"")</f>
        <v>0</v>
      </c>
      <c r="N1088" s="0" t="str">
        <f aca="false">IF(G1088=1,IF(COUNTIF(H$2:H1088,H1088)=1,COUNTIF($H:$H,H1088),""),"")</f>
        <v/>
      </c>
      <c r="O1088" s="0" t="str">
        <f aca="false">IF(G1088=1,IF(COUNTIF(I$2:I1088,I1088)=1,COUNTIF($I:$I,I1088),""),"")</f>
        <v/>
      </c>
      <c r="P1088" s="38" t="str">
        <f aca="false">IF(G1088=1,IF(COUNTIFS(C$2:C1088,C1088,G$2:G1088,1)=1,COUNTIFS($C:$C,C1088,$G:$G,1)+ROW()/10000000,""),"")</f>
        <v/>
      </c>
      <c r="Q1088" s="36" t="n">
        <f aca="false">IF(K1088=1,IF(COUNTIFS(C$2:C1088,C1088,K$2:K1088,1)=1,1,0),"")</f>
        <v>0</v>
      </c>
      <c r="R1088" s="0" t="str">
        <f aca="false">IF(M1088=1,IF(COUNTIFS(C$2:C1088,C1088,M$2:M1088,1)=1,1,0),"")</f>
        <v/>
      </c>
      <c r="S1088" s="0" t="str">
        <f aca="false">IF(L1088=1,IF(COUNTIFS(C$2:C1088,C1088,L$2:L1088,1)=1,1,0),"")</f>
        <v/>
      </c>
      <c r="T1088" s="38" t="str">
        <f aca="false">IF(N1088="","",N1088+ROW()/10000000)</f>
        <v/>
      </c>
      <c r="U1088" s="36" t="n">
        <f aca="false">IF(G1088=1,IF(B1088="",1,0),"")</f>
        <v>0</v>
      </c>
    </row>
    <row r="1089" customFormat="false" ht="15" hidden="false" customHeight="false" outlineLevel="0" collapsed="false">
      <c r="A1089" s="35" t="n">
        <v>46088.2944444444</v>
      </c>
      <c r="B1089" s="35" t="n">
        <v>46088.2945486111</v>
      </c>
      <c r="C1089" s="36" t="s">
        <v>140</v>
      </c>
      <c r="D1089" s="36" t="s">
        <v>141</v>
      </c>
      <c r="E1089" s="36" t="s">
        <v>128</v>
      </c>
      <c r="F1089" s="36" t="s">
        <v>122</v>
      </c>
      <c r="G1089" s="36" t="n">
        <f aca="false">IF(A1089="","",IF(AND(A1089&gt;=Debut,A1089&lt;Fin),1,0))</f>
        <v>1</v>
      </c>
      <c r="H1089" s="36" t="n">
        <f aca="false">IF(G1089=1,INT(ROUND((A1089-Debut)*86400,0)/600),"")</f>
        <v>762</v>
      </c>
      <c r="I1089" s="36" t="n">
        <f aca="false">IF(G1089=1,INT(ROUND((A1089-Debut)*86400,0)/3600),"")</f>
        <v>127</v>
      </c>
      <c r="J1089" s="36" t="n">
        <f aca="false">IF(OR(A1089="",B1089=""),"",ROUND((B1089-A1089)*86400,0))</f>
        <v>9</v>
      </c>
      <c r="K1089" s="37" t="n">
        <f aca="false">IF(G1089=1,IF(COUNTIFS($C:$C,C1089,$G:$G,1,$A:$A,"&gt;="&amp;(A1089-FenetreInterm/86400),$A:$A,"&lt;="&amp;A1089)&gt;=NbInterm,1,0),"")</f>
        <v>1</v>
      </c>
      <c r="L1089" s="37" t="n">
        <f aca="false">IF(G1089=1,IF(B1089="",0,IF(J1089&lt;SeuilFugitive,1,0)),"")</f>
        <v>0</v>
      </c>
      <c r="M1089" s="37" t="n">
        <f aca="false">IF(G1089=1,IF(B1089="",IF((Fin-A1089)*24&gt;SeuilFigee,1,0),IF(J1089&gt;SeuilFigee*3600,1,0)),"")</f>
        <v>0</v>
      </c>
      <c r="N1089" s="0" t="str">
        <f aca="false">IF(G1089=1,IF(COUNTIF(H$2:H1089,H1089)=1,COUNTIF($H:$H,H1089),""),"")</f>
        <v/>
      </c>
      <c r="O1089" s="0" t="str">
        <f aca="false">IF(G1089=1,IF(COUNTIF(I$2:I1089,I1089)=1,COUNTIF($I:$I,I1089),""),"")</f>
        <v/>
      </c>
      <c r="P1089" s="38" t="str">
        <f aca="false">IF(G1089=1,IF(COUNTIFS(C$2:C1089,C1089,G$2:G1089,1)=1,COUNTIFS($C:$C,C1089,$G:$G,1)+ROW()/10000000,""),"")</f>
        <v/>
      </c>
      <c r="Q1089" s="36" t="n">
        <f aca="false">IF(K1089=1,IF(COUNTIFS(C$2:C1089,C1089,K$2:K1089,1)=1,1,0),"")</f>
        <v>0</v>
      </c>
      <c r="R1089" s="0" t="str">
        <f aca="false">IF(M1089=1,IF(COUNTIFS(C$2:C1089,C1089,M$2:M1089,1)=1,1,0),"")</f>
        <v/>
      </c>
      <c r="S1089" s="0" t="str">
        <f aca="false">IF(L1089=1,IF(COUNTIFS(C$2:C1089,C1089,L$2:L1089,1)=1,1,0),"")</f>
        <v/>
      </c>
      <c r="T1089" s="38" t="str">
        <f aca="false">IF(N1089="","",N1089+ROW()/10000000)</f>
        <v/>
      </c>
      <c r="U1089" s="36" t="n">
        <f aca="false">IF(G1089=1,IF(B1089="",1,0),"")</f>
        <v>0</v>
      </c>
    </row>
    <row r="1090" customFormat="false" ht="15" hidden="false" customHeight="false" outlineLevel="0" collapsed="false">
      <c r="A1090" s="35" t="n">
        <v>46088.2946643519</v>
      </c>
      <c r="B1090" s="35" t="n">
        <v>46088.2947222222</v>
      </c>
      <c r="C1090" s="36" t="s">
        <v>140</v>
      </c>
      <c r="D1090" s="36" t="s">
        <v>141</v>
      </c>
      <c r="E1090" s="36" t="s">
        <v>128</v>
      </c>
      <c r="F1090" s="36" t="s">
        <v>122</v>
      </c>
      <c r="G1090" s="36" t="n">
        <f aca="false">IF(A1090="","",IF(AND(A1090&gt;=Debut,A1090&lt;Fin),1,0))</f>
        <v>1</v>
      </c>
      <c r="H1090" s="36" t="n">
        <f aca="false">IF(G1090=1,INT(ROUND((A1090-Debut)*86400,0)/600),"")</f>
        <v>762</v>
      </c>
      <c r="I1090" s="36" t="n">
        <f aca="false">IF(G1090=1,INT(ROUND((A1090-Debut)*86400,0)/3600),"")</f>
        <v>127</v>
      </c>
      <c r="J1090" s="36" t="n">
        <f aca="false">IF(OR(A1090="",B1090=""),"",ROUND((B1090-A1090)*86400,0))</f>
        <v>5</v>
      </c>
      <c r="K1090" s="37" t="n">
        <f aca="false">IF(G1090=1,IF(COUNTIFS($C:$C,C1090,$G:$G,1,$A:$A,"&gt;="&amp;(A1090-FenetreInterm/86400),$A:$A,"&lt;="&amp;A1090)&gt;=NbInterm,1,0),"")</f>
        <v>1</v>
      </c>
      <c r="L1090" s="37" t="n">
        <f aca="false">IF(G1090=1,IF(B1090="",0,IF(J1090&lt;SeuilFugitive,1,0)),"")</f>
        <v>0</v>
      </c>
      <c r="M1090" s="37" t="n">
        <f aca="false">IF(G1090=1,IF(B1090="",IF((Fin-A1090)*24&gt;SeuilFigee,1,0),IF(J1090&gt;SeuilFigee*3600,1,0)),"")</f>
        <v>0</v>
      </c>
      <c r="N1090" s="0" t="str">
        <f aca="false">IF(G1090=1,IF(COUNTIF(H$2:H1090,H1090)=1,COUNTIF($H:$H,H1090),""),"")</f>
        <v/>
      </c>
      <c r="O1090" s="0" t="str">
        <f aca="false">IF(G1090=1,IF(COUNTIF(I$2:I1090,I1090)=1,COUNTIF($I:$I,I1090),""),"")</f>
        <v/>
      </c>
      <c r="P1090" s="38" t="str">
        <f aca="false">IF(G1090=1,IF(COUNTIFS(C$2:C1090,C1090,G$2:G1090,1)=1,COUNTIFS($C:$C,C1090,$G:$G,1)+ROW()/10000000,""),"")</f>
        <v/>
      </c>
      <c r="Q1090" s="36" t="n">
        <f aca="false">IF(K1090=1,IF(COUNTIFS(C$2:C1090,C1090,K$2:K1090,1)=1,1,0),"")</f>
        <v>0</v>
      </c>
      <c r="R1090" s="0" t="str">
        <f aca="false">IF(M1090=1,IF(COUNTIFS(C$2:C1090,C1090,M$2:M1090,1)=1,1,0),"")</f>
        <v/>
      </c>
      <c r="S1090" s="0" t="str">
        <f aca="false">IF(L1090=1,IF(COUNTIFS(C$2:C1090,C1090,L$2:L1090,1)=1,1,0),"")</f>
        <v/>
      </c>
      <c r="T1090" s="38" t="str">
        <f aca="false">IF(N1090="","",N1090+ROW()/10000000)</f>
        <v/>
      </c>
      <c r="U1090" s="36" t="n">
        <f aca="false">IF(G1090=1,IF(B1090="",1,0),"")</f>
        <v>0</v>
      </c>
    </row>
    <row r="1091" customFormat="false" ht="15" hidden="false" customHeight="false" outlineLevel="0" collapsed="false">
      <c r="A1091" s="35" t="n">
        <v>46088.2948263889</v>
      </c>
      <c r="B1091" s="35" t="n">
        <v>46088.2948726852</v>
      </c>
      <c r="C1091" s="36" t="s">
        <v>140</v>
      </c>
      <c r="D1091" s="36" t="s">
        <v>141</v>
      </c>
      <c r="E1091" s="36" t="s">
        <v>128</v>
      </c>
      <c r="F1091" s="36" t="s">
        <v>122</v>
      </c>
      <c r="G1091" s="36" t="n">
        <f aca="false">IF(A1091="","",IF(AND(A1091&gt;=Debut,A1091&lt;Fin),1,0))</f>
        <v>1</v>
      </c>
      <c r="H1091" s="36" t="n">
        <f aca="false">IF(G1091=1,INT(ROUND((A1091-Debut)*86400,0)/600),"")</f>
        <v>762</v>
      </c>
      <c r="I1091" s="36" t="n">
        <f aca="false">IF(G1091=1,INT(ROUND((A1091-Debut)*86400,0)/3600),"")</f>
        <v>127</v>
      </c>
      <c r="J1091" s="36" t="n">
        <f aca="false">IF(OR(A1091="",B1091=""),"",ROUND((B1091-A1091)*86400,0))</f>
        <v>4</v>
      </c>
      <c r="K1091" s="37" t="n">
        <f aca="false">IF(G1091=1,IF(COUNTIFS($C:$C,C1091,$G:$G,1,$A:$A,"&gt;="&amp;(A1091-FenetreInterm/86400),$A:$A,"&lt;="&amp;A1091)&gt;=NbInterm,1,0),"")</f>
        <v>1</v>
      </c>
      <c r="L1091" s="37" t="n">
        <f aca="false">IF(G1091=1,IF(B1091="",0,IF(J1091&lt;SeuilFugitive,1,0)),"")</f>
        <v>1</v>
      </c>
      <c r="M1091" s="37" t="n">
        <f aca="false">IF(G1091=1,IF(B1091="",IF((Fin-A1091)*24&gt;SeuilFigee,1,0),IF(J1091&gt;SeuilFigee*3600,1,0)),"")</f>
        <v>0</v>
      </c>
      <c r="N1091" s="0" t="str">
        <f aca="false">IF(G1091=1,IF(COUNTIF(H$2:H1091,H1091)=1,COUNTIF($H:$H,H1091),""),"")</f>
        <v/>
      </c>
      <c r="O1091" s="0" t="str">
        <f aca="false">IF(G1091=1,IF(COUNTIF(I$2:I1091,I1091)=1,COUNTIF($I:$I,I1091),""),"")</f>
        <v/>
      </c>
      <c r="P1091" s="38" t="str">
        <f aca="false">IF(G1091=1,IF(COUNTIFS(C$2:C1091,C1091,G$2:G1091,1)=1,COUNTIFS($C:$C,C1091,$G:$G,1)+ROW()/10000000,""),"")</f>
        <v/>
      </c>
      <c r="Q1091" s="36" t="n">
        <f aca="false">IF(K1091=1,IF(COUNTIFS(C$2:C1091,C1091,K$2:K1091,1)=1,1,0),"")</f>
        <v>0</v>
      </c>
      <c r="R1091" s="0" t="str">
        <f aca="false">IF(M1091=1,IF(COUNTIFS(C$2:C1091,C1091,M$2:M1091,1)=1,1,0),"")</f>
        <v/>
      </c>
      <c r="S1091" s="36" t="n">
        <f aca="false">IF(L1091=1,IF(COUNTIFS(C$2:C1091,C1091,L$2:L1091,1)=1,1,0),"")</f>
        <v>0</v>
      </c>
      <c r="T1091" s="38" t="str">
        <f aca="false">IF(N1091="","",N1091+ROW()/10000000)</f>
        <v/>
      </c>
      <c r="U1091" s="36" t="n">
        <f aca="false">IF(G1091=1,IF(B1091="",1,0),"")</f>
        <v>0</v>
      </c>
    </row>
    <row r="1092" customFormat="false" ht="15" hidden="false" customHeight="false" outlineLevel="0" collapsed="false">
      <c r="A1092" s="35" t="n">
        <v>46088.296412037</v>
      </c>
      <c r="B1092" s="35" t="n">
        <v>46088.3056365741</v>
      </c>
      <c r="C1092" s="36" t="s">
        <v>142</v>
      </c>
      <c r="D1092" s="36" t="s">
        <v>143</v>
      </c>
      <c r="E1092" s="36" t="s">
        <v>121</v>
      </c>
      <c r="F1092" s="36" t="s">
        <v>144</v>
      </c>
      <c r="G1092" s="36" t="n">
        <f aca="false">IF(A1092="","",IF(AND(A1092&gt;=Debut,A1092&lt;Fin),1,0))</f>
        <v>1</v>
      </c>
      <c r="H1092" s="36" t="n">
        <f aca="false">IF(G1092=1,INT(ROUND((A1092-Debut)*86400,0)/600),"")</f>
        <v>762</v>
      </c>
      <c r="I1092" s="36" t="n">
        <f aca="false">IF(G1092=1,INT(ROUND((A1092-Debut)*86400,0)/3600),"")</f>
        <v>127</v>
      </c>
      <c r="J1092" s="36" t="n">
        <f aca="false">IF(OR(A1092="",B1092=""),"",ROUND((B1092-A1092)*86400,0))</f>
        <v>797</v>
      </c>
      <c r="K1092" s="37" t="n">
        <f aca="false">IF(G1092=1,IF(COUNTIFS($C:$C,C1092,$G:$G,1,$A:$A,"&gt;="&amp;(A1092-FenetreInterm/86400),$A:$A,"&lt;="&amp;A1092)&gt;=NbInterm,1,0),"")</f>
        <v>0</v>
      </c>
      <c r="L1092" s="37" t="n">
        <f aca="false">IF(G1092=1,IF(B1092="",0,IF(J1092&lt;SeuilFugitive,1,0)),"")</f>
        <v>0</v>
      </c>
      <c r="M1092" s="37" t="n">
        <f aca="false">IF(G1092=1,IF(B1092="",IF((Fin-A1092)*24&gt;SeuilFigee,1,0),IF(J1092&gt;SeuilFigee*3600,1,0)),"")</f>
        <v>0</v>
      </c>
      <c r="N1092" s="0" t="str">
        <f aca="false">IF(G1092=1,IF(COUNTIF(H$2:H1092,H1092)=1,COUNTIF($H:$H,H1092),""),"")</f>
        <v/>
      </c>
      <c r="O1092" s="0" t="str">
        <f aca="false">IF(G1092=1,IF(COUNTIF(I$2:I1092,I1092)=1,COUNTIF($I:$I,I1092),""),"")</f>
        <v/>
      </c>
      <c r="P1092" s="38" t="str">
        <f aca="false">IF(G1092=1,IF(COUNTIFS(C$2:C1092,C1092,G$2:G1092,1)=1,COUNTIFS($C:$C,C1092,$G:$G,1)+ROW()/10000000,""),"")</f>
        <v/>
      </c>
      <c r="Q1092" s="0" t="str">
        <f aca="false">IF(K1092=1,IF(COUNTIFS(C$2:C1092,C1092,K$2:K1092,1)=1,1,0),"")</f>
        <v/>
      </c>
      <c r="R1092" s="0" t="str">
        <f aca="false">IF(M1092=1,IF(COUNTIFS(C$2:C1092,C1092,M$2:M1092,1)=1,1,0),"")</f>
        <v/>
      </c>
      <c r="S1092" s="0" t="str">
        <f aca="false">IF(L1092=1,IF(COUNTIFS(C$2:C1092,C1092,L$2:L1092,1)=1,1,0),"")</f>
        <v/>
      </c>
      <c r="T1092" s="38" t="str">
        <f aca="false">IF(N1092="","",N1092+ROW()/10000000)</f>
        <v/>
      </c>
      <c r="U1092" s="36" t="n">
        <f aca="false">IF(G1092=1,IF(B1092="",1,0),"")</f>
        <v>0</v>
      </c>
    </row>
    <row r="1093" customFormat="false" ht="15" hidden="false" customHeight="false" outlineLevel="0" collapsed="false">
      <c r="A1093" s="35" t="n">
        <v>46088.3012037037</v>
      </c>
      <c r="B1093" s="35" t="n">
        <v>46088.3078703704</v>
      </c>
      <c r="C1093" s="36" t="s">
        <v>145</v>
      </c>
      <c r="D1093" s="36" t="s">
        <v>146</v>
      </c>
      <c r="E1093" s="36" t="s">
        <v>121</v>
      </c>
      <c r="F1093" s="36" t="s">
        <v>144</v>
      </c>
      <c r="G1093" s="36" t="n">
        <f aca="false">IF(A1093="","",IF(AND(A1093&gt;=Debut,A1093&lt;Fin),1,0))</f>
        <v>1</v>
      </c>
      <c r="H1093" s="36" t="n">
        <f aca="false">IF(G1093=1,INT(ROUND((A1093-Debut)*86400,0)/600),"")</f>
        <v>763</v>
      </c>
      <c r="I1093" s="36" t="n">
        <f aca="false">IF(G1093=1,INT(ROUND((A1093-Debut)*86400,0)/3600),"")</f>
        <v>127</v>
      </c>
      <c r="J1093" s="36" t="n">
        <f aca="false">IF(OR(A1093="",B1093=""),"",ROUND((B1093-A1093)*86400,0))</f>
        <v>576</v>
      </c>
      <c r="K1093" s="37" t="n">
        <f aca="false">IF(G1093=1,IF(COUNTIFS($C:$C,C1093,$G:$G,1,$A:$A,"&gt;="&amp;(A1093-FenetreInterm/86400),$A:$A,"&lt;="&amp;A1093)&gt;=NbInterm,1,0),"")</f>
        <v>0</v>
      </c>
      <c r="L1093" s="37" t="n">
        <f aca="false">IF(G1093=1,IF(B1093="",0,IF(J1093&lt;SeuilFugitive,1,0)),"")</f>
        <v>0</v>
      </c>
      <c r="M1093" s="37" t="n">
        <f aca="false">IF(G1093=1,IF(B1093="",IF((Fin-A1093)*24&gt;SeuilFigee,1,0),IF(J1093&gt;SeuilFigee*3600,1,0)),"")</f>
        <v>0</v>
      </c>
      <c r="N1093" s="36" t="n">
        <f aca="false">IF(G1093=1,IF(COUNTIF(H$2:H1093,H1093)=1,COUNTIF($H:$H,H1093),""),"")</f>
        <v>2</v>
      </c>
      <c r="O1093" s="0" t="str">
        <f aca="false">IF(G1093=1,IF(COUNTIF(I$2:I1093,I1093)=1,COUNTIF($I:$I,I1093),""),"")</f>
        <v/>
      </c>
      <c r="P1093" s="38" t="str">
        <f aca="false">IF(G1093=1,IF(COUNTIFS(C$2:C1093,C1093,G$2:G1093,1)=1,COUNTIFS($C:$C,C1093,$G:$G,1)+ROW()/10000000,""),"")</f>
        <v/>
      </c>
      <c r="Q1093" s="0" t="str">
        <f aca="false">IF(K1093=1,IF(COUNTIFS(C$2:C1093,C1093,K$2:K1093,1)=1,1,0),"")</f>
        <v/>
      </c>
      <c r="R1093" s="0" t="str">
        <f aca="false">IF(M1093=1,IF(COUNTIFS(C$2:C1093,C1093,M$2:M1093,1)=1,1,0),"")</f>
        <v/>
      </c>
      <c r="S1093" s="0" t="str">
        <f aca="false">IF(L1093=1,IF(COUNTIFS(C$2:C1093,C1093,L$2:L1093,1)=1,1,0),"")</f>
        <v/>
      </c>
      <c r="T1093" s="38" t="n">
        <f aca="false">IF(N1093="","",N1093+ROW()/10000000)</f>
        <v>2.0001093</v>
      </c>
      <c r="U1093" s="36" t="n">
        <f aca="false">IF(G1093=1,IF(B1093="",1,0),"")</f>
        <v>0</v>
      </c>
    </row>
    <row r="1094" customFormat="false" ht="15" hidden="false" customHeight="false" outlineLevel="0" collapsed="false">
      <c r="A1094" s="35" t="n">
        <v>46088.3049652778</v>
      </c>
      <c r="B1094" s="35" t="n">
        <v>46088.3070833333</v>
      </c>
      <c r="C1094" s="36" t="s">
        <v>142</v>
      </c>
      <c r="D1094" s="36" t="s">
        <v>143</v>
      </c>
      <c r="E1094" s="36" t="s">
        <v>121</v>
      </c>
      <c r="F1094" s="36" t="s">
        <v>144</v>
      </c>
      <c r="G1094" s="36" t="n">
        <f aca="false">IF(A1094="","",IF(AND(A1094&gt;=Debut,A1094&lt;Fin),1,0))</f>
        <v>1</v>
      </c>
      <c r="H1094" s="36" t="n">
        <f aca="false">IF(G1094=1,INT(ROUND((A1094-Debut)*86400,0)/600),"")</f>
        <v>763</v>
      </c>
      <c r="I1094" s="36" t="n">
        <f aca="false">IF(G1094=1,INT(ROUND((A1094-Debut)*86400,0)/3600),"")</f>
        <v>127</v>
      </c>
      <c r="J1094" s="36" t="n">
        <f aca="false">IF(OR(A1094="",B1094=""),"",ROUND((B1094-A1094)*86400,0))</f>
        <v>183</v>
      </c>
      <c r="K1094" s="37" t="n">
        <f aca="false">IF(G1094=1,IF(COUNTIFS($C:$C,C1094,$G:$G,1,$A:$A,"&gt;="&amp;(A1094-FenetreInterm/86400),$A:$A,"&lt;="&amp;A1094)&gt;=NbInterm,1,0),"")</f>
        <v>0</v>
      </c>
      <c r="L1094" s="37" t="n">
        <f aca="false">IF(G1094=1,IF(B1094="",0,IF(J1094&lt;SeuilFugitive,1,0)),"")</f>
        <v>0</v>
      </c>
      <c r="M1094" s="37" t="n">
        <f aca="false">IF(G1094=1,IF(B1094="",IF((Fin-A1094)*24&gt;SeuilFigee,1,0),IF(J1094&gt;SeuilFigee*3600,1,0)),"")</f>
        <v>0</v>
      </c>
      <c r="N1094" s="0" t="str">
        <f aca="false">IF(G1094=1,IF(COUNTIF(H$2:H1094,H1094)=1,COUNTIF($H:$H,H1094),""),"")</f>
        <v/>
      </c>
      <c r="O1094" s="0" t="str">
        <f aca="false">IF(G1094=1,IF(COUNTIF(I$2:I1094,I1094)=1,COUNTIF($I:$I,I1094),""),"")</f>
        <v/>
      </c>
      <c r="P1094" s="38" t="str">
        <f aca="false">IF(G1094=1,IF(COUNTIFS(C$2:C1094,C1094,G$2:G1094,1)=1,COUNTIFS($C:$C,C1094,$G:$G,1)+ROW()/10000000,""),"")</f>
        <v/>
      </c>
      <c r="Q1094" s="0" t="str">
        <f aca="false">IF(K1094=1,IF(COUNTIFS(C$2:C1094,C1094,K$2:K1094,1)=1,1,0),"")</f>
        <v/>
      </c>
      <c r="R1094" s="0" t="str">
        <f aca="false">IF(M1094=1,IF(COUNTIFS(C$2:C1094,C1094,M$2:M1094,1)=1,1,0),"")</f>
        <v/>
      </c>
      <c r="S1094" s="0" t="str">
        <f aca="false">IF(L1094=1,IF(COUNTIFS(C$2:C1094,C1094,L$2:L1094,1)=1,1,0),"")</f>
        <v/>
      </c>
      <c r="T1094" s="38" t="str">
        <f aca="false">IF(N1094="","",N1094+ROW()/10000000)</f>
        <v/>
      </c>
      <c r="U1094" s="36" t="n">
        <f aca="false">IF(G1094=1,IF(B1094="",1,0),"")</f>
        <v>0</v>
      </c>
    </row>
    <row r="1095" customFormat="false" ht="15" hidden="false" customHeight="false" outlineLevel="0" collapsed="false">
      <c r="A1095" s="35" t="n">
        <v>46088.3066898148</v>
      </c>
      <c r="B1095" s="35" t="n">
        <v>46088.3155902778</v>
      </c>
      <c r="C1095" s="36" t="s">
        <v>145</v>
      </c>
      <c r="D1095" s="36" t="s">
        <v>146</v>
      </c>
      <c r="E1095" s="36" t="s">
        <v>121</v>
      </c>
      <c r="F1095" s="36" t="s">
        <v>144</v>
      </c>
      <c r="G1095" s="36" t="n">
        <f aca="false">IF(A1095="","",IF(AND(A1095&gt;=Debut,A1095&lt;Fin),1,0))</f>
        <v>1</v>
      </c>
      <c r="H1095" s="36" t="n">
        <f aca="false">IF(G1095=1,INT(ROUND((A1095-Debut)*86400,0)/600),"")</f>
        <v>764</v>
      </c>
      <c r="I1095" s="36" t="n">
        <f aca="false">IF(G1095=1,INT(ROUND((A1095-Debut)*86400,0)/3600),"")</f>
        <v>127</v>
      </c>
      <c r="J1095" s="36" t="n">
        <f aca="false">IF(OR(A1095="",B1095=""),"",ROUND((B1095-A1095)*86400,0))</f>
        <v>769</v>
      </c>
      <c r="K1095" s="37" t="n">
        <f aca="false">IF(G1095=1,IF(COUNTIFS($C:$C,C1095,$G:$G,1,$A:$A,"&gt;="&amp;(A1095-FenetreInterm/86400),$A:$A,"&lt;="&amp;A1095)&gt;=NbInterm,1,0),"")</f>
        <v>0</v>
      </c>
      <c r="L1095" s="37" t="n">
        <f aca="false">IF(G1095=1,IF(B1095="",0,IF(J1095&lt;SeuilFugitive,1,0)),"")</f>
        <v>0</v>
      </c>
      <c r="M1095" s="37" t="n">
        <f aca="false">IF(G1095=1,IF(B1095="",IF((Fin-A1095)*24&gt;SeuilFigee,1,0),IF(J1095&gt;SeuilFigee*3600,1,0)),"")</f>
        <v>0</v>
      </c>
      <c r="N1095" s="36" t="n">
        <f aca="false">IF(G1095=1,IF(COUNTIF(H$2:H1095,H1095)=1,COUNTIF($H:$H,H1095),""),"")</f>
        <v>2</v>
      </c>
      <c r="O1095" s="0" t="str">
        <f aca="false">IF(G1095=1,IF(COUNTIF(I$2:I1095,I1095)=1,COUNTIF($I:$I,I1095),""),"")</f>
        <v/>
      </c>
      <c r="P1095" s="38" t="str">
        <f aca="false">IF(G1095=1,IF(COUNTIFS(C$2:C1095,C1095,G$2:G1095,1)=1,COUNTIFS($C:$C,C1095,$G:$G,1)+ROW()/10000000,""),"")</f>
        <v/>
      </c>
      <c r="Q1095" s="0" t="str">
        <f aca="false">IF(K1095=1,IF(COUNTIFS(C$2:C1095,C1095,K$2:K1095,1)=1,1,0),"")</f>
        <v/>
      </c>
      <c r="R1095" s="0" t="str">
        <f aca="false">IF(M1095=1,IF(COUNTIFS(C$2:C1095,C1095,M$2:M1095,1)=1,1,0),"")</f>
        <v/>
      </c>
      <c r="S1095" s="0" t="str">
        <f aca="false">IF(L1095=1,IF(COUNTIFS(C$2:C1095,C1095,L$2:L1095,1)=1,1,0),"")</f>
        <v/>
      </c>
      <c r="T1095" s="38" t="n">
        <f aca="false">IF(N1095="","",N1095+ROW()/10000000)</f>
        <v>2.0001095</v>
      </c>
      <c r="U1095" s="36" t="n">
        <f aca="false">IF(G1095=1,IF(B1095="",1,0),"")</f>
        <v>0</v>
      </c>
    </row>
    <row r="1096" customFormat="false" ht="15" hidden="false" customHeight="false" outlineLevel="0" collapsed="false">
      <c r="A1096" s="35" t="n">
        <v>46088.3083912037</v>
      </c>
      <c r="B1096" s="35" t="n">
        <v>46088.3180439815</v>
      </c>
      <c r="C1096" s="36" t="s">
        <v>142</v>
      </c>
      <c r="D1096" s="36" t="s">
        <v>143</v>
      </c>
      <c r="E1096" s="36" t="s">
        <v>121</v>
      </c>
      <c r="F1096" s="36" t="s">
        <v>144</v>
      </c>
      <c r="G1096" s="36" t="n">
        <f aca="false">IF(A1096="","",IF(AND(A1096&gt;=Debut,A1096&lt;Fin),1,0))</f>
        <v>1</v>
      </c>
      <c r="H1096" s="36" t="n">
        <f aca="false">IF(G1096=1,INT(ROUND((A1096-Debut)*86400,0)/600),"")</f>
        <v>764</v>
      </c>
      <c r="I1096" s="36" t="n">
        <f aca="false">IF(G1096=1,INT(ROUND((A1096-Debut)*86400,0)/3600),"")</f>
        <v>127</v>
      </c>
      <c r="J1096" s="36" t="n">
        <f aca="false">IF(OR(A1096="",B1096=""),"",ROUND((B1096-A1096)*86400,0))</f>
        <v>834</v>
      </c>
      <c r="K1096" s="37" t="n">
        <f aca="false">IF(G1096=1,IF(COUNTIFS($C:$C,C1096,$G:$G,1,$A:$A,"&gt;="&amp;(A1096-FenetreInterm/86400),$A:$A,"&lt;="&amp;A1096)&gt;=NbInterm,1,0),"")</f>
        <v>0</v>
      </c>
      <c r="L1096" s="37" t="n">
        <f aca="false">IF(G1096=1,IF(B1096="",0,IF(J1096&lt;SeuilFugitive,1,0)),"")</f>
        <v>0</v>
      </c>
      <c r="M1096" s="37" t="n">
        <f aca="false">IF(G1096=1,IF(B1096="",IF((Fin-A1096)*24&gt;SeuilFigee,1,0),IF(J1096&gt;SeuilFigee*3600,1,0)),"")</f>
        <v>0</v>
      </c>
      <c r="N1096" s="0" t="str">
        <f aca="false">IF(G1096=1,IF(COUNTIF(H$2:H1096,H1096)=1,COUNTIF($H:$H,H1096),""),"")</f>
        <v/>
      </c>
      <c r="O1096" s="0" t="str">
        <f aca="false">IF(G1096=1,IF(COUNTIF(I$2:I1096,I1096)=1,COUNTIF($I:$I,I1096),""),"")</f>
        <v/>
      </c>
      <c r="P1096" s="38" t="str">
        <f aca="false">IF(G1096=1,IF(COUNTIFS(C$2:C1096,C1096,G$2:G1096,1)=1,COUNTIFS($C:$C,C1096,$G:$G,1)+ROW()/10000000,""),"")</f>
        <v/>
      </c>
      <c r="Q1096" s="0" t="str">
        <f aca="false">IF(K1096=1,IF(COUNTIFS(C$2:C1096,C1096,K$2:K1096,1)=1,1,0),"")</f>
        <v/>
      </c>
      <c r="R1096" s="0" t="str">
        <f aca="false">IF(M1096=1,IF(COUNTIFS(C$2:C1096,C1096,M$2:M1096,1)=1,1,0),"")</f>
        <v/>
      </c>
      <c r="S1096" s="0" t="str">
        <f aca="false">IF(L1096=1,IF(COUNTIFS(C$2:C1096,C1096,L$2:L1096,1)=1,1,0),"")</f>
        <v/>
      </c>
      <c r="T1096" s="38" t="str">
        <f aca="false">IF(N1096="","",N1096+ROW()/10000000)</f>
        <v/>
      </c>
      <c r="U1096" s="36" t="n">
        <f aca="false">IF(G1096=1,IF(B1096="",1,0),"")</f>
        <v>0</v>
      </c>
    </row>
    <row r="1097" customFormat="false" ht="15" hidden="false" customHeight="false" outlineLevel="0" collapsed="false">
      <c r="A1097" s="35" t="n">
        <v>46088.32</v>
      </c>
      <c r="B1097" s="35" t="n">
        <v>46088.322974537</v>
      </c>
      <c r="C1097" s="36" t="s">
        <v>145</v>
      </c>
      <c r="D1097" s="36" t="s">
        <v>146</v>
      </c>
      <c r="E1097" s="36" t="s">
        <v>121</v>
      </c>
      <c r="F1097" s="36" t="s">
        <v>144</v>
      </c>
      <c r="G1097" s="36" t="n">
        <f aca="false">IF(A1097="","",IF(AND(A1097&gt;=Debut,A1097&lt;Fin),1,0))</f>
        <v>1</v>
      </c>
      <c r="H1097" s="36" t="n">
        <f aca="false">IF(G1097=1,INT(ROUND((A1097-Debut)*86400,0)/600),"")</f>
        <v>766</v>
      </c>
      <c r="I1097" s="36" t="n">
        <f aca="false">IF(G1097=1,INT(ROUND((A1097-Debut)*86400,0)/3600),"")</f>
        <v>127</v>
      </c>
      <c r="J1097" s="36" t="n">
        <f aca="false">IF(OR(A1097="",B1097=""),"",ROUND((B1097-A1097)*86400,0))</f>
        <v>257</v>
      </c>
      <c r="K1097" s="37" t="n">
        <f aca="false">IF(G1097=1,IF(COUNTIFS($C:$C,C1097,$G:$G,1,$A:$A,"&gt;="&amp;(A1097-FenetreInterm/86400),$A:$A,"&lt;="&amp;A1097)&gt;=NbInterm,1,0),"")</f>
        <v>0</v>
      </c>
      <c r="L1097" s="37" t="n">
        <f aca="false">IF(G1097=1,IF(B1097="",0,IF(J1097&lt;SeuilFugitive,1,0)),"")</f>
        <v>0</v>
      </c>
      <c r="M1097" s="37" t="n">
        <f aca="false">IF(G1097=1,IF(B1097="",IF((Fin-A1097)*24&gt;SeuilFigee,1,0),IF(J1097&gt;SeuilFigee*3600,1,0)),"")</f>
        <v>0</v>
      </c>
      <c r="N1097" s="36" t="n">
        <f aca="false">IF(G1097=1,IF(COUNTIF(H$2:H1097,H1097)=1,COUNTIF($H:$H,H1097),""),"")</f>
        <v>6</v>
      </c>
      <c r="O1097" s="0" t="str">
        <f aca="false">IF(G1097=1,IF(COUNTIF(I$2:I1097,I1097)=1,COUNTIF($I:$I,I1097),""),"")</f>
        <v/>
      </c>
      <c r="P1097" s="38" t="str">
        <f aca="false">IF(G1097=1,IF(COUNTIFS(C$2:C1097,C1097,G$2:G1097,1)=1,COUNTIFS($C:$C,C1097,$G:$G,1)+ROW()/10000000,""),"")</f>
        <v/>
      </c>
      <c r="Q1097" s="0" t="str">
        <f aca="false">IF(K1097=1,IF(COUNTIFS(C$2:C1097,C1097,K$2:K1097,1)=1,1,0),"")</f>
        <v/>
      </c>
      <c r="R1097" s="0" t="str">
        <f aca="false">IF(M1097=1,IF(COUNTIFS(C$2:C1097,C1097,M$2:M1097,1)=1,1,0),"")</f>
        <v/>
      </c>
      <c r="S1097" s="0" t="str">
        <f aca="false">IF(L1097=1,IF(COUNTIFS(C$2:C1097,C1097,L$2:L1097,1)=1,1,0),"")</f>
        <v/>
      </c>
      <c r="T1097" s="38" t="n">
        <f aca="false">IF(N1097="","",N1097+ROW()/10000000)</f>
        <v>6.0001097</v>
      </c>
      <c r="U1097" s="36" t="n">
        <f aca="false">IF(G1097=1,IF(B1097="",1,0),"")</f>
        <v>0</v>
      </c>
    </row>
    <row r="1098" customFormat="false" ht="15" hidden="false" customHeight="false" outlineLevel="0" collapsed="false">
      <c r="A1098" s="35" t="n">
        <v>46088.3215740741</v>
      </c>
      <c r="B1098" s="35" t="n">
        <v>46088.3233796296</v>
      </c>
      <c r="C1098" s="36" t="s">
        <v>138</v>
      </c>
      <c r="D1098" s="36" t="s">
        <v>139</v>
      </c>
      <c r="E1098" s="36" t="s">
        <v>128</v>
      </c>
      <c r="F1098" s="36" t="s">
        <v>118</v>
      </c>
      <c r="G1098" s="36" t="n">
        <f aca="false">IF(A1098="","",IF(AND(A1098&gt;=Debut,A1098&lt;Fin),1,0))</f>
        <v>1</v>
      </c>
      <c r="H1098" s="36" t="n">
        <f aca="false">IF(G1098=1,INT(ROUND((A1098-Debut)*86400,0)/600),"")</f>
        <v>766</v>
      </c>
      <c r="I1098" s="36" t="n">
        <f aca="false">IF(G1098=1,INT(ROUND((A1098-Debut)*86400,0)/3600),"")</f>
        <v>127</v>
      </c>
      <c r="J1098" s="36" t="n">
        <f aca="false">IF(OR(A1098="",B1098=""),"",ROUND((B1098-A1098)*86400,0))</f>
        <v>156</v>
      </c>
      <c r="K1098" s="37" t="n">
        <f aca="false">IF(G1098=1,IF(COUNTIFS($C:$C,C1098,$G:$G,1,$A:$A,"&gt;="&amp;(A1098-FenetreInterm/86400),$A:$A,"&lt;="&amp;A1098)&gt;=NbInterm,1,0),"")</f>
        <v>0</v>
      </c>
      <c r="L1098" s="37" t="n">
        <f aca="false">IF(G1098=1,IF(B1098="",0,IF(J1098&lt;SeuilFugitive,1,0)),"")</f>
        <v>0</v>
      </c>
      <c r="M1098" s="37" t="n">
        <f aca="false">IF(G1098=1,IF(B1098="",IF((Fin-A1098)*24&gt;SeuilFigee,1,0),IF(J1098&gt;SeuilFigee*3600,1,0)),"")</f>
        <v>0</v>
      </c>
      <c r="N1098" s="0" t="str">
        <f aca="false">IF(G1098=1,IF(COUNTIF(H$2:H1098,H1098)=1,COUNTIF($H:$H,H1098),""),"")</f>
        <v/>
      </c>
      <c r="O1098" s="0" t="str">
        <f aca="false">IF(G1098=1,IF(COUNTIF(I$2:I1098,I1098)=1,COUNTIF($I:$I,I1098),""),"")</f>
        <v/>
      </c>
      <c r="P1098" s="38" t="str">
        <f aca="false">IF(G1098=1,IF(COUNTIFS(C$2:C1098,C1098,G$2:G1098,1)=1,COUNTIFS($C:$C,C1098,$G:$G,1)+ROW()/10000000,""),"")</f>
        <v/>
      </c>
      <c r="Q1098" s="0" t="str">
        <f aca="false">IF(K1098=1,IF(COUNTIFS(C$2:C1098,C1098,K$2:K1098,1)=1,1,0),"")</f>
        <v/>
      </c>
      <c r="R1098" s="0" t="str">
        <f aca="false">IF(M1098=1,IF(COUNTIFS(C$2:C1098,C1098,M$2:M1098,1)=1,1,0),"")</f>
        <v/>
      </c>
      <c r="S1098" s="0" t="str">
        <f aca="false">IF(L1098=1,IF(COUNTIFS(C$2:C1098,C1098,L$2:L1098,1)=1,1,0),"")</f>
        <v/>
      </c>
      <c r="T1098" s="38" t="str">
        <f aca="false">IF(N1098="","",N1098+ROW()/10000000)</f>
        <v/>
      </c>
      <c r="U1098" s="36" t="n">
        <f aca="false">IF(G1098=1,IF(B1098="",1,0),"")</f>
        <v>0</v>
      </c>
    </row>
    <row r="1099" customFormat="false" ht="15" hidden="false" customHeight="false" outlineLevel="0" collapsed="false">
      <c r="A1099" s="35" t="n">
        <v>46088.3222800926</v>
      </c>
      <c r="B1099" s="35" t="n">
        <v>46088.3233796296</v>
      </c>
      <c r="C1099" s="36" t="s">
        <v>138</v>
      </c>
      <c r="D1099" s="36" t="s">
        <v>139</v>
      </c>
      <c r="E1099" s="36" t="s">
        <v>128</v>
      </c>
      <c r="F1099" s="36" t="s">
        <v>118</v>
      </c>
      <c r="G1099" s="36" t="n">
        <f aca="false">IF(A1099="","",IF(AND(A1099&gt;=Debut,A1099&lt;Fin),1,0))</f>
        <v>1</v>
      </c>
      <c r="H1099" s="36" t="n">
        <f aca="false">IF(G1099=1,INT(ROUND((A1099-Debut)*86400,0)/600),"")</f>
        <v>766</v>
      </c>
      <c r="I1099" s="36" t="n">
        <f aca="false">IF(G1099=1,INT(ROUND((A1099-Debut)*86400,0)/3600),"")</f>
        <v>127</v>
      </c>
      <c r="J1099" s="36" t="n">
        <f aca="false">IF(OR(A1099="",B1099=""),"",ROUND((B1099-A1099)*86400,0))</f>
        <v>95</v>
      </c>
      <c r="K1099" s="37" t="n">
        <f aca="false">IF(G1099=1,IF(COUNTIFS($C:$C,C1099,$G:$G,1,$A:$A,"&gt;="&amp;(A1099-FenetreInterm/86400),$A:$A,"&lt;="&amp;A1099)&gt;=NbInterm,1,0),"")</f>
        <v>0</v>
      </c>
      <c r="L1099" s="37" t="n">
        <f aca="false">IF(G1099=1,IF(B1099="",0,IF(J1099&lt;SeuilFugitive,1,0)),"")</f>
        <v>0</v>
      </c>
      <c r="M1099" s="37" t="n">
        <f aca="false">IF(G1099=1,IF(B1099="",IF((Fin-A1099)*24&gt;SeuilFigee,1,0),IF(J1099&gt;SeuilFigee*3600,1,0)),"")</f>
        <v>0</v>
      </c>
      <c r="N1099" s="0" t="str">
        <f aca="false">IF(G1099=1,IF(COUNTIF(H$2:H1099,H1099)=1,COUNTIF($H:$H,H1099),""),"")</f>
        <v/>
      </c>
      <c r="O1099" s="0" t="str">
        <f aca="false">IF(G1099=1,IF(COUNTIF(I$2:I1099,I1099)=1,COUNTIF($I:$I,I1099),""),"")</f>
        <v/>
      </c>
      <c r="P1099" s="38" t="str">
        <f aca="false">IF(G1099=1,IF(COUNTIFS(C$2:C1099,C1099,G$2:G1099,1)=1,COUNTIFS($C:$C,C1099,$G:$G,1)+ROW()/10000000,""),"")</f>
        <v/>
      </c>
      <c r="Q1099" s="0" t="str">
        <f aca="false">IF(K1099=1,IF(COUNTIFS(C$2:C1099,C1099,K$2:K1099,1)=1,1,0),"")</f>
        <v/>
      </c>
      <c r="R1099" s="0" t="str">
        <f aca="false">IF(M1099=1,IF(COUNTIFS(C$2:C1099,C1099,M$2:M1099,1)=1,1,0),"")</f>
        <v/>
      </c>
      <c r="S1099" s="0" t="str">
        <f aca="false">IF(L1099=1,IF(COUNTIFS(C$2:C1099,C1099,L$2:L1099,1)=1,1,0),"")</f>
        <v/>
      </c>
      <c r="T1099" s="38" t="str">
        <f aca="false">IF(N1099="","",N1099+ROW()/10000000)</f>
        <v/>
      </c>
      <c r="U1099" s="36" t="n">
        <f aca="false">IF(G1099=1,IF(B1099="",1,0),"")</f>
        <v>0</v>
      </c>
    </row>
    <row r="1100" customFormat="false" ht="15" hidden="false" customHeight="false" outlineLevel="0" collapsed="false">
      <c r="A1100" s="35" t="n">
        <v>46088.3259259259</v>
      </c>
      <c r="B1100" s="35" t="n">
        <v>46088.3260069444</v>
      </c>
      <c r="C1100" s="36" t="s">
        <v>140</v>
      </c>
      <c r="D1100" s="36" t="s">
        <v>141</v>
      </c>
      <c r="E1100" s="36" t="s">
        <v>128</v>
      </c>
      <c r="F1100" s="36" t="s">
        <v>122</v>
      </c>
      <c r="G1100" s="36" t="n">
        <f aca="false">IF(A1100="","",IF(AND(A1100&gt;=Debut,A1100&lt;Fin),1,0))</f>
        <v>1</v>
      </c>
      <c r="H1100" s="36" t="n">
        <f aca="false">IF(G1100=1,INT(ROUND((A1100-Debut)*86400,0)/600),"")</f>
        <v>766</v>
      </c>
      <c r="I1100" s="36" t="n">
        <f aca="false">IF(G1100=1,INT(ROUND((A1100-Debut)*86400,0)/3600),"")</f>
        <v>127</v>
      </c>
      <c r="J1100" s="36" t="n">
        <f aca="false">IF(OR(A1100="",B1100=""),"",ROUND((B1100-A1100)*86400,0))</f>
        <v>7</v>
      </c>
      <c r="K1100" s="37" t="n">
        <f aca="false">IF(G1100=1,IF(COUNTIFS($C:$C,C1100,$G:$G,1,$A:$A,"&gt;="&amp;(A1100-FenetreInterm/86400),$A:$A,"&lt;="&amp;A1100)&gt;=NbInterm,1,0),"")</f>
        <v>0</v>
      </c>
      <c r="L1100" s="37" t="n">
        <f aca="false">IF(G1100=1,IF(B1100="",0,IF(J1100&lt;SeuilFugitive,1,0)),"")</f>
        <v>0</v>
      </c>
      <c r="M1100" s="37" t="n">
        <f aca="false">IF(G1100=1,IF(B1100="",IF((Fin-A1100)*24&gt;SeuilFigee,1,0),IF(J1100&gt;SeuilFigee*3600,1,0)),"")</f>
        <v>0</v>
      </c>
      <c r="N1100" s="0" t="str">
        <f aca="false">IF(G1100=1,IF(COUNTIF(H$2:H1100,H1100)=1,COUNTIF($H:$H,H1100),""),"")</f>
        <v/>
      </c>
      <c r="O1100" s="0" t="str">
        <f aca="false">IF(G1100=1,IF(COUNTIF(I$2:I1100,I1100)=1,COUNTIF($I:$I,I1100),""),"")</f>
        <v/>
      </c>
      <c r="P1100" s="38" t="str">
        <f aca="false">IF(G1100=1,IF(COUNTIFS(C$2:C1100,C1100,G$2:G1100,1)=1,COUNTIFS($C:$C,C1100,$G:$G,1)+ROW()/10000000,""),"")</f>
        <v/>
      </c>
      <c r="Q1100" s="0" t="str">
        <f aca="false">IF(K1100=1,IF(COUNTIFS(C$2:C1100,C1100,K$2:K1100,1)=1,1,0),"")</f>
        <v/>
      </c>
      <c r="R1100" s="0" t="str">
        <f aca="false">IF(M1100=1,IF(COUNTIFS(C$2:C1100,C1100,M$2:M1100,1)=1,1,0),"")</f>
        <v/>
      </c>
      <c r="S1100" s="0" t="str">
        <f aca="false">IF(L1100=1,IF(COUNTIFS(C$2:C1100,C1100,L$2:L1100,1)=1,1,0),"")</f>
        <v/>
      </c>
      <c r="T1100" s="38" t="str">
        <f aca="false">IF(N1100="","",N1100+ROW()/10000000)</f>
        <v/>
      </c>
      <c r="U1100" s="36" t="n">
        <f aca="false">IF(G1100=1,IF(B1100="",1,0),"")</f>
        <v>0</v>
      </c>
    </row>
    <row r="1101" customFormat="false" ht="15" hidden="false" customHeight="false" outlineLevel="0" collapsed="false">
      <c r="A1101" s="35" t="n">
        <v>46088.3260648148</v>
      </c>
      <c r="B1101" s="35" t="n">
        <v>46088.3261226852</v>
      </c>
      <c r="C1101" s="36" t="s">
        <v>140</v>
      </c>
      <c r="D1101" s="36" t="s">
        <v>141</v>
      </c>
      <c r="E1101" s="36" t="s">
        <v>128</v>
      </c>
      <c r="F1101" s="36" t="s">
        <v>122</v>
      </c>
      <c r="G1101" s="36" t="n">
        <f aca="false">IF(A1101="","",IF(AND(A1101&gt;=Debut,A1101&lt;Fin),1,0))</f>
        <v>1</v>
      </c>
      <c r="H1101" s="36" t="n">
        <f aca="false">IF(G1101=1,INT(ROUND((A1101-Debut)*86400,0)/600),"")</f>
        <v>766</v>
      </c>
      <c r="I1101" s="36" t="n">
        <f aca="false">IF(G1101=1,INT(ROUND((A1101-Debut)*86400,0)/3600),"")</f>
        <v>127</v>
      </c>
      <c r="J1101" s="36" t="n">
        <f aca="false">IF(OR(A1101="",B1101=""),"",ROUND((B1101-A1101)*86400,0))</f>
        <v>5</v>
      </c>
      <c r="K1101" s="37" t="n">
        <f aca="false">IF(G1101=1,IF(COUNTIFS($C:$C,C1101,$G:$G,1,$A:$A,"&gt;="&amp;(A1101-FenetreInterm/86400),$A:$A,"&lt;="&amp;A1101)&gt;=NbInterm,1,0),"")</f>
        <v>0</v>
      </c>
      <c r="L1101" s="37" t="n">
        <f aca="false">IF(G1101=1,IF(B1101="",0,IF(J1101&lt;SeuilFugitive,1,0)),"")</f>
        <v>0</v>
      </c>
      <c r="M1101" s="37" t="n">
        <f aca="false">IF(G1101=1,IF(B1101="",IF((Fin-A1101)*24&gt;SeuilFigee,1,0),IF(J1101&gt;SeuilFigee*3600,1,0)),"")</f>
        <v>0</v>
      </c>
      <c r="N1101" s="0" t="str">
        <f aca="false">IF(G1101=1,IF(COUNTIF(H$2:H1101,H1101)=1,COUNTIF($H:$H,H1101),""),"")</f>
        <v/>
      </c>
      <c r="O1101" s="0" t="str">
        <f aca="false">IF(G1101=1,IF(COUNTIF(I$2:I1101,I1101)=1,COUNTIF($I:$I,I1101),""),"")</f>
        <v/>
      </c>
      <c r="P1101" s="38" t="str">
        <f aca="false">IF(G1101=1,IF(COUNTIFS(C$2:C1101,C1101,G$2:G1101,1)=1,COUNTIFS($C:$C,C1101,$G:$G,1)+ROW()/10000000,""),"")</f>
        <v/>
      </c>
      <c r="Q1101" s="0" t="str">
        <f aca="false">IF(K1101=1,IF(COUNTIFS(C$2:C1101,C1101,K$2:K1101,1)=1,1,0),"")</f>
        <v/>
      </c>
      <c r="R1101" s="0" t="str">
        <f aca="false">IF(M1101=1,IF(COUNTIFS(C$2:C1101,C1101,M$2:M1101,1)=1,1,0),"")</f>
        <v/>
      </c>
      <c r="S1101" s="0" t="str">
        <f aca="false">IF(L1101=1,IF(COUNTIFS(C$2:C1101,C1101,L$2:L1101,1)=1,1,0),"")</f>
        <v/>
      </c>
      <c r="T1101" s="38" t="str">
        <f aca="false">IF(N1101="","",N1101+ROW()/10000000)</f>
        <v/>
      </c>
      <c r="U1101" s="36" t="n">
        <f aca="false">IF(G1101=1,IF(B1101="",1,0),"")</f>
        <v>0</v>
      </c>
    </row>
    <row r="1102" customFormat="false" ht="15" hidden="false" customHeight="false" outlineLevel="0" collapsed="false">
      <c r="A1102" s="35" t="n">
        <v>46088.3263194444</v>
      </c>
      <c r="B1102" s="35" t="n">
        <v>46088.326400463</v>
      </c>
      <c r="C1102" s="36" t="s">
        <v>140</v>
      </c>
      <c r="D1102" s="36" t="s">
        <v>141</v>
      </c>
      <c r="E1102" s="36" t="s">
        <v>128</v>
      </c>
      <c r="F1102" s="36" t="s">
        <v>122</v>
      </c>
      <c r="G1102" s="36" t="n">
        <f aca="false">IF(A1102="","",IF(AND(A1102&gt;=Debut,A1102&lt;Fin),1,0))</f>
        <v>1</v>
      </c>
      <c r="H1102" s="36" t="n">
        <f aca="false">IF(G1102=1,INT(ROUND((A1102-Debut)*86400,0)/600),"")</f>
        <v>766</v>
      </c>
      <c r="I1102" s="36" t="n">
        <f aca="false">IF(G1102=1,INT(ROUND((A1102-Debut)*86400,0)/3600),"")</f>
        <v>127</v>
      </c>
      <c r="J1102" s="36" t="n">
        <f aca="false">IF(OR(A1102="",B1102=""),"",ROUND((B1102-A1102)*86400,0))</f>
        <v>7</v>
      </c>
      <c r="K1102" s="37" t="n">
        <f aca="false">IF(G1102=1,IF(COUNTIFS($C:$C,C1102,$G:$G,1,$A:$A,"&gt;="&amp;(A1102-FenetreInterm/86400),$A:$A,"&lt;="&amp;A1102)&gt;=NbInterm,1,0),"")</f>
        <v>1</v>
      </c>
      <c r="L1102" s="37" t="n">
        <f aca="false">IF(G1102=1,IF(B1102="",0,IF(J1102&lt;SeuilFugitive,1,0)),"")</f>
        <v>0</v>
      </c>
      <c r="M1102" s="37" t="n">
        <f aca="false">IF(G1102=1,IF(B1102="",IF((Fin-A1102)*24&gt;SeuilFigee,1,0),IF(J1102&gt;SeuilFigee*3600,1,0)),"")</f>
        <v>0</v>
      </c>
      <c r="N1102" s="0" t="str">
        <f aca="false">IF(G1102=1,IF(COUNTIF(H$2:H1102,H1102)=1,COUNTIF($H:$H,H1102),""),"")</f>
        <v/>
      </c>
      <c r="O1102" s="0" t="str">
        <f aca="false">IF(G1102=1,IF(COUNTIF(I$2:I1102,I1102)=1,COUNTIF($I:$I,I1102),""),"")</f>
        <v/>
      </c>
      <c r="P1102" s="38" t="str">
        <f aca="false">IF(G1102=1,IF(COUNTIFS(C$2:C1102,C1102,G$2:G1102,1)=1,COUNTIFS($C:$C,C1102,$G:$G,1)+ROW()/10000000,""),"")</f>
        <v/>
      </c>
      <c r="Q1102" s="36" t="n">
        <f aca="false">IF(K1102=1,IF(COUNTIFS(C$2:C1102,C1102,K$2:K1102,1)=1,1,0),"")</f>
        <v>0</v>
      </c>
      <c r="R1102" s="0" t="str">
        <f aca="false">IF(M1102=1,IF(COUNTIFS(C$2:C1102,C1102,M$2:M1102,1)=1,1,0),"")</f>
        <v/>
      </c>
      <c r="S1102" s="0" t="str">
        <f aca="false">IF(L1102=1,IF(COUNTIFS(C$2:C1102,C1102,L$2:L1102,1)=1,1,0),"")</f>
        <v/>
      </c>
      <c r="T1102" s="38" t="str">
        <f aca="false">IF(N1102="","",N1102+ROW()/10000000)</f>
        <v/>
      </c>
      <c r="U1102" s="36" t="n">
        <f aca="false">IF(G1102=1,IF(B1102="",1,0),"")</f>
        <v>0</v>
      </c>
    </row>
    <row r="1103" customFormat="false" ht="15" hidden="false" customHeight="false" outlineLevel="0" collapsed="false">
      <c r="A1103" s="35" t="n">
        <v>46088.3265046296</v>
      </c>
      <c r="B1103" s="35" t="n">
        <v>46088.3266087963</v>
      </c>
      <c r="C1103" s="36" t="s">
        <v>140</v>
      </c>
      <c r="D1103" s="36" t="s">
        <v>141</v>
      </c>
      <c r="E1103" s="36" t="s">
        <v>128</v>
      </c>
      <c r="F1103" s="36" t="s">
        <v>122</v>
      </c>
      <c r="G1103" s="36" t="n">
        <f aca="false">IF(A1103="","",IF(AND(A1103&gt;=Debut,A1103&lt;Fin),1,0))</f>
        <v>1</v>
      </c>
      <c r="H1103" s="36" t="n">
        <f aca="false">IF(G1103=1,INT(ROUND((A1103-Debut)*86400,0)/600),"")</f>
        <v>767</v>
      </c>
      <c r="I1103" s="36" t="n">
        <f aca="false">IF(G1103=1,INT(ROUND((A1103-Debut)*86400,0)/3600),"")</f>
        <v>127</v>
      </c>
      <c r="J1103" s="36" t="n">
        <f aca="false">IF(OR(A1103="",B1103=""),"",ROUND((B1103-A1103)*86400,0))</f>
        <v>9</v>
      </c>
      <c r="K1103" s="37" t="n">
        <f aca="false">IF(G1103=1,IF(COUNTIFS($C:$C,C1103,$G:$G,1,$A:$A,"&gt;="&amp;(A1103-FenetreInterm/86400),$A:$A,"&lt;="&amp;A1103)&gt;=NbInterm,1,0),"")</f>
        <v>1</v>
      </c>
      <c r="L1103" s="37" t="n">
        <f aca="false">IF(G1103=1,IF(B1103="",0,IF(J1103&lt;SeuilFugitive,1,0)),"")</f>
        <v>0</v>
      </c>
      <c r="M1103" s="37" t="n">
        <f aca="false">IF(G1103=1,IF(B1103="",IF((Fin-A1103)*24&gt;SeuilFigee,1,0),IF(J1103&gt;SeuilFigee*3600,1,0)),"")</f>
        <v>0</v>
      </c>
      <c r="N1103" s="36" t="n">
        <f aca="false">IF(G1103=1,IF(COUNTIF(H$2:H1103,H1103)=1,COUNTIF($H:$H,H1103),""),"")</f>
        <v>2</v>
      </c>
      <c r="O1103" s="0" t="str">
        <f aca="false">IF(G1103=1,IF(COUNTIF(I$2:I1103,I1103)=1,COUNTIF($I:$I,I1103),""),"")</f>
        <v/>
      </c>
      <c r="P1103" s="38" t="str">
        <f aca="false">IF(G1103=1,IF(COUNTIFS(C$2:C1103,C1103,G$2:G1103,1)=1,COUNTIFS($C:$C,C1103,$G:$G,1)+ROW()/10000000,""),"")</f>
        <v/>
      </c>
      <c r="Q1103" s="36" t="n">
        <f aca="false">IF(K1103=1,IF(COUNTIFS(C$2:C1103,C1103,K$2:K1103,1)=1,1,0),"")</f>
        <v>0</v>
      </c>
      <c r="R1103" s="0" t="str">
        <f aca="false">IF(M1103=1,IF(COUNTIFS(C$2:C1103,C1103,M$2:M1103,1)=1,1,0),"")</f>
        <v/>
      </c>
      <c r="S1103" s="0" t="str">
        <f aca="false">IF(L1103=1,IF(COUNTIFS(C$2:C1103,C1103,L$2:L1103,1)=1,1,0),"")</f>
        <v/>
      </c>
      <c r="T1103" s="38" t="n">
        <f aca="false">IF(N1103="","",N1103+ROW()/10000000)</f>
        <v>2.0001103</v>
      </c>
      <c r="U1103" s="36" t="n">
        <f aca="false">IF(G1103=1,IF(B1103="",1,0),"")</f>
        <v>0</v>
      </c>
    </row>
    <row r="1104" customFormat="false" ht="15" hidden="false" customHeight="false" outlineLevel="0" collapsed="false">
      <c r="A1104" s="35" t="n">
        <v>46088.3270023148</v>
      </c>
      <c r="B1104" s="35" t="n">
        <v>46088.3278240741</v>
      </c>
      <c r="C1104" s="36" t="s">
        <v>138</v>
      </c>
      <c r="D1104" s="36" t="s">
        <v>139</v>
      </c>
      <c r="E1104" s="36" t="s">
        <v>128</v>
      </c>
      <c r="F1104" s="36" t="s">
        <v>118</v>
      </c>
      <c r="G1104" s="36" t="n">
        <f aca="false">IF(A1104="","",IF(AND(A1104&gt;=Debut,A1104&lt;Fin),1,0))</f>
        <v>1</v>
      </c>
      <c r="H1104" s="36" t="n">
        <f aca="false">IF(G1104=1,INT(ROUND((A1104-Debut)*86400,0)/600),"")</f>
        <v>767</v>
      </c>
      <c r="I1104" s="36" t="n">
        <f aca="false">IF(G1104=1,INT(ROUND((A1104-Debut)*86400,0)/3600),"")</f>
        <v>127</v>
      </c>
      <c r="J1104" s="36" t="n">
        <f aca="false">IF(OR(A1104="",B1104=""),"",ROUND((B1104-A1104)*86400,0))</f>
        <v>71</v>
      </c>
      <c r="K1104" s="37" t="n">
        <f aca="false">IF(G1104=1,IF(COUNTIFS($C:$C,C1104,$G:$G,1,$A:$A,"&gt;="&amp;(A1104-FenetreInterm/86400),$A:$A,"&lt;="&amp;A1104)&gt;=NbInterm,1,0),"")</f>
        <v>0</v>
      </c>
      <c r="L1104" s="37" t="n">
        <f aca="false">IF(G1104=1,IF(B1104="",0,IF(J1104&lt;SeuilFugitive,1,0)),"")</f>
        <v>0</v>
      </c>
      <c r="M1104" s="37" t="n">
        <f aca="false">IF(G1104=1,IF(B1104="",IF((Fin-A1104)*24&gt;SeuilFigee,1,0),IF(J1104&gt;SeuilFigee*3600,1,0)),"")</f>
        <v>0</v>
      </c>
      <c r="N1104" s="0" t="str">
        <f aca="false">IF(G1104=1,IF(COUNTIF(H$2:H1104,H1104)=1,COUNTIF($H:$H,H1104),""),"")</f>
        <v/>
      </c>
      <c r="O1104" s="0" t="str">
        <f aca="false">IF(G1104=1,IF(COUNTIF(I$2:I1104,I1104)=1,COUNTIF($I:$I,I1104),""),"")</f>
        <v/>
      </c>
      <c r="P1104" s="38" t="str">
        <f aca="false">IF(G1104=1,IF(COUNTIFS(C$2:C1104,C1104,G$2:G1104,1)=1,COUNTIFS($C:$C,C1104,$G:$G,1)+ROW()/10000000,""),"")</f>
        <v/>
      </c>
      <c r="Q1104" s="0" t="str">
        <f aca="false">IF(K1104=1,IF(COUNTIFS(C$2:C1104,C1104,K$2:K1104,1)=1,1,0),"")</f>
        <v/>
      </c>
      <c r="R1104" s="0" t="str">
        <f aca="false">IF(M1104=1,IF(COUNTIFS(C$2:C1104,C1104,M$2:M1104,1)=1,1,0),"")</f>
        <v/>
      </c>
      <c r="S1104" s="0" t="str">
        <f aca="false">IF(L1104=1,IF(COUNTIFS(C$2:C1104,C1104,L$2:L1104,1)=1,1,0),"")</f>
        <v/>
      </c>
      <c r="T1104" s="38" t="str">
        <f aca="false">IF(N1104="","",N1104+ROW()/10000000)</f>
        <v/>
      </c>
      <c r="U1104" s="36" t="n">
        <f aca="false">IF(G1104=1,IF(B1104="",1,0),"")</f>
        <v>0</v>
      </c>
    </row>
    <row r="1105" customFormat="false" ht="15" hidden="false" customHeight="false" outlineLevel="0" collapsed="false">
      <c r="A1105" s="35" t="n">
        <v>46088.3350578704</v>
      </c>
      <c r="B1105" s="35" t="n">
        <v>46088.3430555556</v>
      </c>
      <c r="C1105" s="36" t="s">
        <v>145</v>
      </c>
      <c r="D1105" s="36" t="s">
        <v>146</v>
      </c>
      <c r="E1105" s="36" t="s">
        <v>121</v>
      </c>
      <c r="F1105" s="36" t="s">
        <v>144</v>
      </c>
      <c r="G1105" s="36" t="n">
        <f aca="false">IF(A1105="","",IF(AND(A1105&gt;=Debut,A1105&lt;Fin),1,0))</f>
        <v>1</v>
      </c>
      <c r="H1105" s="36" t="n">
        <f aca="false">IF(G1105=1,INT(ROUND((A1105-Debut)*86400,0)/600),"")</f>
        <v>768</v>
      </c>
      <c r="I1105" s="36" t="n">
        <f aca="false">IF(G1105=1,INT(ROUND((A1105-Debut)*86400,0)/3600),"")</f>
        <v>128</v>
      </c>
      <c r="J1105" s="36" t="n">
        <f aca="false">IF(OR(A1105="",B1105=""),"",ROUND((B1105-A1105)*86400,0))</f>
        <v>691</v>
      </c>
      <c r="K1105" s="37" t="n">
        <f aca="false">IF(G1105=1,IF(COUNTIFS($C:$C,C1105,$G:$G,1,$A:$A,"&gt;="&amp;(A1105-FenetreInterm/86400),$A:$A,"&lt;="&amp;A1105)&gt;=NbInterm,1,0),"")</f>
        <v>0</v>
      </c>
      <c r="L1105" s="37" t="n">
        <f aca="false">IF(G1105=1,IF(B1105="",0,IF(J1105&lt;SeuilFugitive,1,0)),"")</f>
        <v>0</v>
      </c>
      <c r="M1105" s="37" t="n">
        <f aca="false">IF(G1105=1,IF(B1105="",IF((Fin-A1105)*24&gt;SeuilFigee,1,0),IF(J1105&gt;SeuilFigee*3600,1,0)),"")</f>
        <v>0</v>
      </c>
      <c r="N1105" s="36" t="n">
        <f aca="false">IF(G1105=1,IF(COUNTIF(H$2:H1105,H1105)=1,COUNTIF($H:$H,H1105),""),"")</f>
        <v>1</v>
      </c>
      <c r="O1105" s="36" t="n">
        <f aca="false">IF(G1105=1,IF(COUNTIF(I$2:I1105,I1105)=1,COUNTIF($I:$I,I1105),""),"")</f>
        <v>19</v>
      </c>
      <c r="P1105" s="38" t="str">
        <f aca="false">IF(G1105=1,IF(COUNTIFS(C$2:C1105,C1105,G$2:G1105,1)=1,COUNTIFS($C:$C,C1105,$G:$G,1)+ROW()/10000000,""),"")</f>
        <v/>
      </c>
      <c r="Q1105" s="0" t="str">
        <f aca="false">IF(K1105=1,IF(COUNTIFS(C$2:C1105,C1105,K$2:K1105,1)=1,1,0),"")</f>
        <v/>
      </c>
      <c r="R1105" s="0" t="str">
        <f aca="false">IF(M1105=1,IF(COUNTIFS(C$2:C1105,C1105,M$2:M1105,1)=1,1,0),"")</f>
        <v/>
      </c>
      <c r="S1105" s="0" t="str">
        <f aca="false">IF(L1105=1,IF(COUNTIFS(C$2:C1105,C1105,L$2:L1105,1)=1,1,0),"")</f>
        <v/>
      </c>
      <c r="T1105" s="38" t="n">
        <f aca="false">IF(N1105="","",N1105+ROW()/10000000)</f>
        <v>1.0001105</v>
      </c>
      <c r="U1105" s="36" t="n">
        <f aca="false">IF(G1105=1,IF(B1105="",1,0),"")</f>
        <v>0</v>
      </c>
    </row>
    <row r="1106" customFormat="false" ht="15" hidden="false" customHeight="false" outlineLevel="0" collapsed="false">
      <c r="A1106" s="35" t="n">
        <v>46088.3419791667</v>
      </c>
      <c r="B1106" s="35" t="n">
        <v>46088.3440509259</v>
      </c>
      <c r="C1106" s="36" t="s">
        <v>138</v>
      </c>
      <c r="D1106" s="36" t="s">
        <v>139</v>
      </c>
      <c r="E1106" s="36" t="s">
        <v>128</v>
      </c>
      <c r="F1106" s="36" t="s">
        <v>118</v>
      </c>
      <c r="G1106" s="36" t="n">
        <f aca="false">IF(A1106="","",IF(AND(A1106&gt;=Debut,A1106&lt;Fin),1,0))</f>
        <v>1</v>
      </c>
      <c r="H1106" s="36" t="n">
        <f aca="false">IF(G1106=1,INT(ROUND((A1106-Debut)*86400,0)/600),"")</f>
        <v>769</v>
      </c>
      <c r="I1106" s="36" t="n">
        <f aca="false">IF(G1106=1,INT(ROUND((A1106-Debut)*86400,0)/3600),"")</f>
        <v>128</v>
      </c>
      <c r="J1106" s="36" t="n">
        <f aca="false">IF(OR(A1106="",B1106=""),"",ROUND((B1106-A1106)*86400,0))</f>
        <v>179</v>
      </c>
      <c r="K1106" s="37" t="n">
        <f aca="false">IF(G1106=1,IF(COUNTIFS($C:$C,C1106,$G:$G,1,$A:$A,"&gt;="&amp;(A1106-FenetreInterm/86400),$A:$A,"&lt;="&amp;A1106)&gt;=NbInterm,1,0),"")</f>
        <v>0</v>
      </c>
      <c r="L1106" s="37" t="n">
        <f aca="false">IF(G1106=1,IF(B1106="",0,IF(J1106&lt;SeuilFugitive,1,0)),"")</f>
        <v>0</v>
      </c>
      <c r="M1106" s="37" t="n">
        <f aca="false">IF(G1106=1,IF(B1106="",IF((Fin-A1106)*24&gt;SeuilFigee,1,0),IF(J1106&gt;SeuilFigee*3600,1,0)),"")</f>
        <v>0</v>
      </c>
      <c r="N1106" s="36" t="n">
        <f aca="false">IF(G1106=1,IF(COUNTIF(H$2:H1106,H1106)=1,COUNTIF($H:$H,H1106),""),"")</f>
        <v>1</v>
      </c>
      <c r="O1106" s="0" t="str">
        <f aca="false">IF(G1106=1,IF(COUNTIF(I$2:I1106,I1106)=1,COUNTIF($I:$I,I1106),""),"")</f>
        <v/>
      </c>
      <c r="P1106" s="38" t="str">
        <f aca="false">IF(G1106=1,IF(COUNTIFS(C$2:C1106,C1106,G$2:G1106,1)=1,COUNTIFS($C:$C,C1106,$G:$G,1)+ROW()/10000000,""),"")</f>
        <v/>
      </c>
      <c r="Q1106" s="0" t="str">
        <f aca="false">IF(K1106=1,IF(COUNTIFS(C$2:C1106,C1106,K$2:K1106,1)=1,1,0),"")</f>
        <v/>
      </c>
      <c r="R1106" s="0" t="str">
        <f aca="false">IF(M1106=1,IF(COUNTIFS(C$2:C1106,C1106,M$2:M1106,1)=1,1,0),"")</f>
        <v/>
      </c>
      <c r="S1106" s="0" t="str">
        <f aca="false">IF(L1106=1,IF(COUNTIFS(C$2:C1106,C1106,L$2:L1106,1)=1,1,0),"")</f>
        <v/>
      </c>
      <c r="T1106" s="38" t="n">
        <f aca="false">IF(N1106="","",N1106+ROW()/10000000)</f>
        <v>1.0001106</v>
      </c>
      <c r="U1106" s="36" t="n">
        <f aca="false">IF(G1106=1,IF(B1106="",1,0),"")</f>
        <v>0</v>
      </c>
    </row>
    <row r="1107" customFormat="false" ht="15" hidden="false" customHeight="false" outlineLevel="0" collapsed="false">
      <c r="A1107" s="35" t="n">
        <v>46088.3477199074</v>
      </c>
      <c r="B1107" s="35" t="n">
        <v>46088.3485069444</v>
      </c>
      <c r="C1107" s="36" t="s">
        <v>142</v>
      </c>
      <c r="D1107" s="36" t="s">
        <v>143</v>
      </c>
      <c r="E1107" s="36" t="s">
        <v>121</v>
      </c>
      <c r="F1107" s="36" t="s">
        <v>144</v>
      </c>
      <c r="G1107" s="36" t="n">
        <f aca="false">IF(A1107="","",IF(AND(A1107&gt;=Debut,A1107&lt;Fin),1,0))</f>
        <v>1</v>
      </c>
      <c r="H1107" s="36" t="n">
        <f aca="false">IF(G1107=1,INT(ROUND((A1107-Debut)*86400,0)/600),"")</f>
        <v>770</v>
      </c>
      <c r="I1107" s="36" t="n">
        <f aca="false">IF(G1107=1,INT(ROUND((A1107-Debut)*86400,0)/3600),"")</f>
        <v>128</v>
      </c>
      <c r="J1107" s="36" t="n">
        <f aca="false">IF(OR(A1107="",B1107=""),"",ROUND((B1107-A1107)*86400,0))</f>
        <v>68</v>
      </c>
      <c r="K1107" s="37" t="n">
        <f aca="false">IF(G1107=1,IF(COUNTIFS($C:$C,C1107,$G:$G,1,$A:$A,"&gt;="&amp;(A1107-FenetreInterm/86400),$A:$A,"&lt;="&amp;A1107)&gt;=NbInterm,1,0),"")</f>
        <v>0</v>
      </c>
      <c r="L1107" s="37" t="n">
        <f aca="false">IF(G1107=1,IF(B1107="",0,IF(J1107&lt;SeuilFugitive,1,0)),"")</f>
        <v>0</v>
      </c>
      <c r="M1107" s="37" t="n">
        <f aca="false">IF(G1107=1,IF(B1107="",IF((Fin-A1107)*24&gt;SeuilFigee,1,0),IF(J1107&gt;SeuilFigee*3600,1,0)),"")</f>
        <v>0</v>
      </c>
      <c r="N1107" s="36" t="n">
        <f aca="false">IF(G1107=1,IF(COUNTIF(H$2:H1107,H1107)=1,COUNTIF($H:$H,H1107),""),"")</f>
        <v>4</v>
      </c>
      <c r="O1107" s="0" t="str">
        <f aca="false">IF(G1107=1,IF(COUNTIF(I$2:I1107,I1107)=1,COUNTIF($I:$I,I1107),""),"")</f>
        <v/>
      </c>
      <c r="P1107" s="38" t="str">
        <f aca="false">IF(G1107=1,IF(COUNTIFS(C$2:C1107,C1107,G$2:G1107,1)=1,COUNTIFS($C:$C,C1107,$G:$G,1)+ROW()/10000000,""),"")</f>
        <v/>
      </c>
      <c r="Q1107" s="0" t="str">
        <f aca="false">IF(K1107=1,IF(COUNTIFS(C$2:C1107,C1107,K$2:K1107,1)=1,1,0),"")</f>
        <v/>
      </c>
      <c r="R1107" s="0" t="str">
        <f aca="false">IF(M1107=1,IF(COUNTIFS(C$2:C1107,C1107,M$2:M1107,1)=1,1,0),"")</f>
        <v/>
      </c>
      <c r="S1107" s="0" t="str">
        <f aca="false">IF(L1107=1,IF(COUNTIFS(C$2:C1107,C1107,L$2:L1107,1)=1,1,0),"")</f>
        <v/>
      </c>
      <c r="T1107" s="38" t="n">
        <f aca="false">IF(N1107="","",N1107+ROW()/10000000)</f>
        <v>4.0001107</v>
      </c>
      <c r="U1107" s="36" t="n">
        <f aca="false">IF(G1107=1,IF(B1107="",1,0),"")</f>
        <v>0</v>
      </c>
    </row>
    <row r="1108" customFormat="false" ht="15" hidden="false" customHeight="false" outlineLevel="0" collapsed="false">
      <c r="A1108" s="35" t="n">
        <v>46088.3480671296</v>
      </c>
      <c r="B1108" s="35" t="n">
        <v>46088.3579282407</v>
      </c>
      <c r="C1108" s="36" t="s">
        <v>142</v>
      </c>
      <c r="D1108" s="36" t="s">
        <v>143</v>
      </c>
      <c r="E1108" s="36" t="s">
        <v>121</v>
      </c>
      <c r="F1108" s="36" t="s">
        <v>144</v>
      </c>
      <c r="G1108" s="36" t="n">
        <f aca="false">IF(A1108="","",IF(AND(A1108&gt;=Debut,A1108&lt;Fin),1,0))</f>
        <v>1</v>
      </c>
      <c r="H1108" s="36" t="n">
        <f aca="false">IF(G1108=1,INT(ROUND((A1108-Debut)*86400,0)/600),"")</f>
        <v>770</v>
      </c>
      <c r="I1108" s="36" t="n">
        <f aca="false">IF(G1108=1,INT(ROUND((A1108-Debut)*86400,0)/3600),"")</f>
        <v>128</v>
      </c>
      <c r="J1108" s="36" t="n">
        <f aca="false">IF(OR(A1108="",B1108=""),"",ROUND((B1108-A1108)*86400,0))</f>
        <v>852</v>
      </c>
      <c r="K1108" s="37" t="n">
        <f aca="false">IF(G1108=1,IF(COUNTIFS($C:$C,C1108,$G:$G,1,$A:$A,"&gt;="&amp;(A1108-FenetreInterm/86400),$A:$A,"&lt;="&amp;A1108)&gt;=NbInterm,1,0),"")</f>
        <v>0</v>
      </c>
      <c r="L1108" s="37" t="n">
        <f aca="false">IF(G1108=1,IF(B1108="",0,IF(J1108&lt;SeuilFugitive,1,0)),"")</f>
        <v>0</v>
      </c>
      <c r="M1108" s="37" t="n">
        <f aca="false">IF(G1108=1,IF(B1108="",IF((Fin-A1108)*24&gt;SeuilFigee,1,0),IF(J1108&gt;SeuilFigee*3600,1,0)),"")</f>
        <v>0</v>
      </c>
      <c r="N1108" s="0" t="str">
        <f aca="false">IF(G1108=1,IF(COUNTIF(H$2:H1108,H1108)=1,COUNTIF($H:$H,H1108),""),"")</f>
        <v/>
      </c>
      <c r="O1108" s="0" t="str">
        <f aca="false">IF(G1108=1,IF(COUNTIF(I$2:I1108,I1108)=1,COUNTIF($I:$I,I1108),""),"")</f>
        <v/>
      </c>
      <c r="P1108" s="38" t="str">
        <f aca="false">IF(G1108=1,IF(COUNTIFS(C$2:C1108,C1108,G$2:G1108,1)=1,COUNTIFS($C:$C,C1108,$G:$G,1)+ROW()/10000000,""),"")</f>
        <v/>
      </c>
      <c r="Q1108" s="0" t="str">
        <f aca="false">IF(K1108=1,IF(COUNTIFS(C$2:C1108,C1108,K$2:K1108,1)=1,1,0),"")</f>
        <v/>
      </c>
      <c r="R1108" s="0" t="str">
        <f aca="false">IF(M1108=1,IF(COUNTIFS(C$2:C1108,C1108,M$2:M1108,1)=1,1,0),"")</f>
        <v/>
      </c>
      <c r="S1108" s="0" t="str">
        <f aca="false">IF(L1108=1,IF(COUNTIFS(C$2:C1108,C1108,L$2:L1108,1)=1,1,0),"")</f>
        <v/>
      </c>
      <c r="T1108" s="38" t="str">
        <f aca="false">IF(N1108="","",N1108+ROW()/10000000)</f>
        <v/>
      </c>
      <c r="U1108" s="36" t="n">
        <f aca="false">IF(G1108=1,IF(B1108="",1,0),"")</f>
        <v>0</v>
      </c>
    </row>
    <row r="1109" customFormat="false" ht="15" hidden="false" customHeight="false" outlineLevel="0" collapsed="false">
      <c r="A1109" s="35" t="n">
        <v>46088.348900463</v>
      </c>
      <c r="B1109" s="35" t="n">
        <v>46088.3558101852</v>
      </c>
      <c r="C1109" s="36" t="s">
        <v>142</v>
      </c>
      <c r="D1109" s="36" t="s">
        <v>143</v>
      </c>
      <c r="E1109" s="36" t="s">
        <v>121</v>
      </c>
      <c r="F1109" s="36" t="s">
        <v>144</v>
      </c>
      <c r="G1109" s="36" t="n">
        <f aca="false">IF(A1109="","",IF(AND(A1109&gt;=Debut,A1109&lt;Fin),1,0))</f>
        <v>1</v>
      </c>
      <c r="H1109" s="36" t="n">
        <f aca="false">IF(G1109=1,INT(ROUND((A1109-Debut)*86400,0)/600),"")</f>
        <v>770</v>
      </c>
      <c r="I1109" s="36" t="n">
        <f aca="false">IF(G1109=1,INT(ROUND((A1109-Debut)*86400,0)/3600),"")</f>
        <v>128</v>
      </c>
      <c r="J1109" s="36" t="n">
        <f aca="false">IF(OR(A1109="",B1109=""),"",ROUND((B1109-A1109)*86400,0))</f>
        <v>597</v>
      </c>
      <c r="K1109" s="37" t="n">
        <f aca="false">IF(G1109=1,IF(COUNTIFS($C:$C,C1109,$G:$G,1,$A:$A,"&gt;="&amp;(A1109-FenetreInterm/86400),$A:$A,"&lt;="&amp;A1109)&gt;=NbInterm,1,0),"")</f>
        <v>0</v>
      </c>
      <c r="L1109" s="37" t="n">
        <f aca="false">IF(G1109=1,IF(B1109="",0,IF(J1109&lt;SeuilFugitive,1,0)),"")</f>
        <v>0</v>
      </c>
      <c r="M1109" s="37" t="n">
        <f aca="false">IF(G1109=1,IF(B1109="",IF((Fin-A1109)*24&gt;SeuilFigee,1,0),IF(J1109&gt;SeuilFigee*3600,1,0)),"")</f>
        <v>0</v>
      </c>
      <c r="N1109" s="0" t="str">
        <f aca="false">IF(G1109=1,IF(COUNTIF(H$2:H1109,H1109)=1,COUNTIF($H:$H,H1109),""),"")</f>
        <v/>
      </c>
      <c r="O1109" s="0" t="str">
        <f aca="false">IF(G1109=1,IF(COUNTIF(I$2:I1109,I1109)=1,COUNTIF($I:$I,I1109),""),"")</f>
        <v/>
      </c>
      <c r="P1109" s="38" t="str">
        <f aca="false">IF(G1109=1,IF(COUNTIFS(C$2:C1109,C1109,G$2:G1109,1)=1,COUNTIFS($C:$C,C1109,$G:$G,1)+ROW()/10000000,""),"")</f>
        <v/>
      </c>
      <c r="Q1109" s="0" t="str">
        <f aca="false">IF(K1109=1,IF(COUNTIFS(C$2:C1109,C1109,K$2:K1109,1)=1,1,0),"")</f>
        <v/>
      </c>
      <c r="R1109" s="0" t="str">
        <f aca="false">IF(M1109=1,IF(COUNTIFS(C$2:C1109,C1109,M$2:M1109,1)=1,1,0),"")</f>
        <v/>
      </c>
      <c r="S1109" s="0" t="str">
        <f aca="false">IF(L1109=1,IF(COUNTIFS(C$2:C1109,C1109,L$2:L1109,1)=1,1,0),"")</f>
        <v/>
      </c>
      <c r="T1109" s="38" t="str">
        <f aca="false">IF(N1109="","",N1109+ROW()/10000000)</f>
        <v/>
      </c>
      <c r="U1109" s="36" t="n">
        <f aca="false">IF(G1109=1,IF(B1109="",1,0),"")</f>
        <v>0</v>
      </c>
    </row>
    <row r="1110" customFormat="false" ht="15" hidden="false" customHeight="false" outlineLevel="0" collapsed="false">
      <c r="A1110" s="35" t="n">
        <v>46088.35125</v>
      </c>
      <c r="B1110" s="35" t="n">
        <v>46088.3528935185</v>
      </c>
      <c r="C1110" s="36" t="s">
        <v>136</v>
      </c>
      <c r="D1110" s="36" t="s">
        <v>137</v>
      </c>
      <c r="E1110" s="36" t="s">
        <v>121</v>
      </c>
      <c r="F1110" s="36" t="s">
        <v>125</v>
      </c>
      <c r="G1110" s="36" t="n">
        <f aca="false">IF(A1110="","",IF(AND(A1110&gt;=Debut,A1110&lt;Fin),1,0))</f>
        <v>1</v>
      </c>
      <c r="H1110" s="36" t="n">
        <f aca="false">IF(G1110=1,INT(ROUND((A1110-Debut)*86400,0)/600),"")</f>
        <v>770</v>
      </c>
      <c r="I1110" s="36" t="n">
        <f aca="false">IF(G1110=1,INT(ROUND((A1110-Debut)*86400,0)/3600),"")</f>
        <v>128</v>
      </c>
      <c r="J1110" s="36" t="n">
        <f aca="false">IF(OR(A1110="",B1110=""),"",ROUND((B1110-A1110)*86400,0))</f>
        <v>142</v>
      </c>
      <c r="K1110" s="37" t="n">
        <f aca="false">IF(G1110=1,IF(COUNTIFS($C:$C,C1110,$G:$G,1,$A:$A,"&gt;="&amp;(A1110-FenetreInterm/86400),$A:$A,"&lt;="&amp;A1110)&gt;=NbInterm,1,0),"")</f>
        <v>0</v>
      </c>
      <c r="L1110" s="37" t="n">
        <f aca="false">IF(G1110=1,IF(B1110="",0,IF(J1110&lt;SeuilFugitive,1,0)),"")</f>
        <v>0</v>
      </c>
      <c r="M1110" s="37" t="n">
        <f aca="false">IF(G1110=1,IF(B1110="",IF((Fin-A1110)*24&gt;SeuilFigee,1,0),IF(J1110&gt;SeuilFigee*3600,1,0)),"")</f>
        <v>0</v>
      </c>
      <c r="N1110" s="0" t="str">
        <f aca="false">IF(G1110=1,IF(COUNTIF(H$2:H1110,H1110)=1,COUNTIF($H:$H,H1110),""),"")</f>
        <v/>
      </c>
      <c r="O1110" s="0" t="str">
        <f aca="false">IF(G1110=1,IF(COUNTIF(I$2:I1110,I1110)=1,COUNTIF($I:$I,I1110),""),"")</f>
        <v/>
      </c>
      <c r="P1110" s="38" t="str">
        <f aca="false">IF(G1110=1,IF(COUNTIFS(C$2:C1110,C1110,G$2:G1110,1)=1,COUNTIFS($C:$C,C1110,$G:$G,1)+ROW()/10000000,""),"")</f>
        <v/>
      </c>
      <c r="Q1110" s="0" t="str">
        <f aca="false">IF(K1110=1,IF(COUNTIFS(C$2:C1110,C1110,K$2:K1110,1)=1,1,0),"")</f>
        <v/>
      </c>
      <c r="R1110" s="0" t="str">
        <f aca="false">IF(M1110=1,IF(COUNTIFS(C$2:C1110,C1110,M$2:M1110,1)=1,1,0),"")</f>
        <v/>
      </c>
      <c r="S1110" s="0" t="str">
        <f aca="false">IF(L1110=1,IF(COUNTIFS(C$2:C1110,C1110,L$2:L1110,1)=1,1,0),"")</f>
        <v/>
      </c>
      <c r="T1110" s="38" t="str">
        <f aca="false">IF(N1110="","",N1110+ROW()/10000000)</f>
        <v/>
      </c>
      <c r="U1110" s="36" t="n">
        <f aca="false">IF(G1110=1,IF(B1110="",1,0),"")</f>
        <v>0</v>
      </c>
    </row>
    <row r="1111" customFormat="false" ht="15" hidden="false" customHeight="false" outlineLevel="0" collapsed="false">
      <c r="A1111" s="35" t="n">
        <v>46088.3612731482</v>
      </c>
      <c r="B1111" s="35" t="n">
        <v>46088.3627314815</v>
      </c>
      <c r="C1111" s="36" t="s">
        <v>136</v>
      </c>
      <c r="D1111" s="36" t="s">
        <v>137</v>
      </c>
      <c r="E1111" s="36" t="s">
        <v>121</v>
      </c>
      <c r="F1111" s="36" t="s">
        <v>125</v>
      </c>
      <c r="G1111" s="36" t="n">
        <f aca="false">IF(A1111="","",IF(AND(A1111&gt;=Debut,A1111&lt;Fin),1,0))</f>
        <v>1</v>
      </c>
      <c r="H1111" s="36" t="n">
        <f aca="false">IF(G1111=1,INT(ROUND((A1111-Debut)*86400,0)/600),"")</f>
        <v>772</v>
      </c>
      <c r="I1111" s="36" t="n">
        <f aca="false">IF(G1111=1,INT(ROUND((A1111-Debut)*86400,0)/3600),"")</f>
        <v>128</v>
      </c>
      <c r="J1111" s="36" t="n">
        <f aca="false">IF(OR(A1111="",B1111=""),"",ROUND((B1111-A1111)*86400,0))</f>
        <v>126</v>
      </c>
      <c r="K1111" s="37" t="n">
        <f aca="false">IF(G1111=1,IF(COUNTIFS($C:$C,C1111,$G:$G,1,$A:$A,"&gt;="&amp;(A1111-FenetreInterm/86400),$A:$A,"&lt;="&amp;A1111)&gt;=NbInterm,1,0),"")</f>
        <v>0</v>
      </c>
      <c r="L1111" s="37" t="n">
        <f aca="false">IF(G1111=1,IF(B1111="",0,IF(J1111&lt;SeuilFugitive,1,0)),"")</f>
        <v>0</v>
      </c>
      <c r="M1111" s="37" t="n">
        <f aca="false">IF(G1111=1,IF(B1111="",IF((Fin-A1111)*24&gt;SeuilFigee,1,0),IF(J1111&gt;SeuilFigee*3600,1,0)),"")</f>
        <v>0</v>
      </c>
      <c r="N1111" s="36" t="n">
        <f aca="false">IF(G1111=1,IF(COUNTIF(H$2:H1111,H1111)=1,COUNTIF($H:$H,H1111),""),"")</f>
        <v>11</v>
      </c>
      <c r="O1111" s="0" t="str">
        <f aca="false">IF(G1111=1,IF(COUNTIF(I$2:I1111,I1111)=1,COUNTIF($I:$I,I1111),""),"")</f>
        <v/>
      </c>
      <c r="P1111" s="38" t="str">
        <f aca="false">IF(G1111=1,IF(COUNTIFS(C$2:C1111,C1111,G$2:G1111,1)=1,COUNTIFS($C:$C,C1111,$G:$G,1)+ROW()/10000000,""),"")</f>
        <v/>
      </c>
      <c r="Q1111" s="0" t="str">
        <f aca="false">IF(K1111=1,IF(COUNTIFS(C$2:C1111,C1111,K$2:K1111,1)=1,1,0),"")</f>
        <v/>
      </c>
      <c r="R1111" s="0" t="str">
        <f aca="false">IF(M1111=1,IF(COUNTIFS(C$2:C1111,C1111,M$2:M1111,1)=1,1,0),"")</f>
        <v/>
      </c>
      <c r="S1111" s="0" t="str">
        <f aca="false">IF(L1111=1,IF(COUNTIFS(C$2:C1111,C1111,L$2:L1111,1)=1,1,0),"")</f>
        <v/>
      </c>
      <c r="T1111" s="38" t="n">
        <f aca="false">IF(N1111="","",N1111+ROW()/10000000)</f>
        <v>11.0001111</v>
      </c>
      <c r="U1111" s="36" t="n">
        <f aca="false">IF(G1111=1,IF(B1111="",1,0),"")</f>
        <v>0</v>
      </c>
    </row>
    <row r="1112" customFormat="false" ht="15" hidden="false" customHeight="false" outlineLevel="0" collapsed="false">
      <c r="A1112" s="35" t="n">
        <v>46088.3617708333</v>
      </c>
      <c r="B1112" s="35" t="n">
        <v>46088.3633680556</v>
      </c>
      <c r="C1112" s="36" t="s">
        <v>142</v>
      </c>
      <c r="D1112" s="36" t="s">
        <v>143</v>
      </c>
      <c r="E1112" s="36" t="s">
        <v>121</v>
      </c>
      <c r="F1112" s="36" t="s">
        <v>144</v>
      </c>
      <c r="G1112" s="36" t="n">
        <f aca="false">IF(A1112="","",IF(AND(A1112&gt;=Debut,A1112&lt;Fin),1,0))</f>
        <v>1</v>
      </c>
      <c r="H1112" s="36" t="n">
        <f aca="false">IF(G1112=1,INT(ROUND((A1112-Debut)*86400,0)/600),"")</f>
        <v>772</v>
      </c>
      <c r="I1112" s="36" t="n">
        <f aca="false">IF(G1112=1,INT(ROUND((A1112-Debut)*86400,0)/3600),"")</f>
        <v>128</v>
      </c>
      <c r="J1112" s="36" t="n">
        <f aca="false">IF(OR(A1112="",B1112=""),"",ROUND((B1112-A1112)*86400,0))</f>
        <v>138</v>
      </c>
      <c r="K1112" s="37" t="n">
        <f aca="false">IF(G1112=1,IF(COUNTIFS($C:$C,C1112,$G:$G,1,$A:$A,"&gt;="&amp;(A1112-FenetreInterm/86400),$A:$A,"&lt;="&amp;A1112)&gt;=NbInterm,1,0),"")</f>
        <v>0</v>
      </c>
      <c r="L1112" s="37" t="n">
        <f aca="false">IF(G1112=1,IF(B1112="",0,IF(J1112&lt;SeuilFugitive,1,0)),"")</f>
        <v>0</v>
      </c>
      <c r="M1112" s="37" t="n">
        <f aca="false">IF(G1112=1,IF(B1112="",IF((Fin-A1112)*24&gt;SeuilFigee,1,0),IF(J1112&gt;SeuilFigee*3600,1,0)),"")</f>
        <v>0</v>
      </c>
      <c r="N1112" s="0" t="str">
        <f aca="false">IF(G1112=1,IF(COUNTIF(H$2:H1112,H1112)=1,COUNTIF($H:$H,H1112),""),"")</f>
        <v/>
      </c>
      <c r="O1112" s="0" t="str">
        <f aca="false">IF(G1112=1,IF(COUNTIF(I$2:I1112,I1112)=1,COUNTIF($I:$I,I1112),""),"")</f>
        <v/>
      </c>
      <c r="P1112" s="38" t="str">
        <f aca="false">IF(G1112=1,IF(COUNTIFS(C$2:C1112,C1112,G$2:G1112,1)=1,COUNTIFS($C:$C,C1112,$G:$G,1)+ROW()/10000000,""),"")</f>
        <v/>
      </c>
      <c r="Q1112" s="0" t="str">
        <f aca="false">IF(K1112=1,IF(COUNTIFS(C$2:C1112,C1112,K$2:K1112,1)=1,1,0),"")</f>
        <v/>
      </c>
      <c r="R1112" s="0" t="str">
        <f aca="false">IF(M1112=1,IF(COUNTIFS(C$2:C1112,C1112,M$2:M1112,1)=1,1,0),"")</f>
        <v/>
      </c>
      <c r="S1112" s="0" t="str">
        <f aca="false">IF(L1112=1,IF(COUNTIFS(C$2:C1112,C1112,L$2:L1112,1)=1,1,0),"")</f>
        <v/>
      </c>
      <c r="T1112" s="38" t="str">
        <f aca="false">IF(N1112="","",N1112+ROW()/10000000)</f>
        <v/>
      </c>
      <c r="U1112" s="36" t="n">
        <f aca="false">IF(G1112=1,IF(B1112="",1,0),"")</f>
        <v>0</v>
      </c>
    </row>
    <row r="1113" customFormat="false" ht="15" hidden="false" customHeight="false" outlineLevel="0" collapsed="false">
      <c r="A1113" s="35" t="n">
        <v>46088.3651736111</v>
      </c>
      <c r="B1113" s="35" t="n">
        <v>46088.3653819444</v>
      </c>
      <c r="C1113" s="36" t="s">
        <v>115</v>
      </c>
      <c r="D1113" s="36" t="s">
        <v>116</v>
      </c>
      <c r="E1113" s="36" t="s">
        <v>117</v>
      </c>
      <c r="F1113" s="36" t="s">
        <v>118</v>
      </c>
      <c r="G1113" s="36" t="n">
        <f aca="false">IF(A1113="","",IF(AND(A1113&gt;=Debut,A1113&lt;Fin),1,0))</f>
        <v>1</v>
      </c>
      <c r="H1113" s="36" t="n">
        <f aca="false">IF(G1113=1,INT(ROUND((A1113-Debut)*86400,0)/600),"")</f>
        <v>772</v>
      </c>
      <c r="I1113" s="36" t="n">
        <f aca="false">IF(G1113=1,INT(ROUND((A1113-Debut)*86400,0)/3600),"")</f>
        <v>128</v>
      </c>
      <c r="J1113" s="36" t="n">
        <f aca="false">IF(OR(A1113="",B1113=""),"",ROUND((B1113-A1113)*86400,0))</f>
        <v>18</v>
      </c>
      <c r="K1113" s="37" t="n">
        <f aca="false">IF(G1113=1,IF(COUNTIFS($C:$C,C1113,$G:$G,1,$A:$A,"&gt;="&amp;(A1113-FenetreInterm/86400),$A:$A,"&lt;="&amp;A1113)&gt;=NbInterm,1,0),"")</f>
        <v>0</v>
      </c>
      <c r="L1113" s="37" t="n">
        <f aca="false">IF(G1113=1,IF(B1113="",0,IF(J1113&lt;SeuilFugitive,1,0)),"")</f>
        <v>0</v>
      </c>
      <c r="M1113" s="37" t="n">
        <f aca="false">IF(G1113=1,IF(B1113="",IF((Fin-A1113)*24&gt;SeuilFigee,1,0),IF(J1113&gt;SeuilFigee*3600,1,0)),"")</f>
        <v>0</v>
      </c>
      <c r="N1113" s="0" t="str">
        <f aca="false">IF(G1113=1,IF(COUNTIF(H$2:H1113,H1113)=1,COUNTIF($H:$H,H1113),""),"")</f>
        <v/>
      </c>
      <c r="O1113" s="0" t="str">
        <f aca="false">IF(G1113=1,IF(COUNTIF(I$2:I1113,I1113)=1,COUNTIF($I:$I,I1113),""),"")</f>
        <v/>
      </c>
      <c r="P1113" s="38" t="str">
        <f aca="false">IF(G1113=1,IF(COUNTIFS(C$2:C1113,C1113,G$2:G1113,1)=1,COUNTIFS($C:$C,C1113,$G:$G,1)+ROW()/10000000,""),"")</f>
        <v/>
      </c>
      <c r="Q1113" s="0" t="str">
        <f aca="false">IF(K1113=1,IF(COUNTIFS(C$2:C1113,C1113,K$2:K1113,1)=1,1,0),"")</f>
        <v/>
      </c>
      <c r="R1113" s="0" t="str">
        <f aca="false">IF(M1113=1,IF(COUNTIFS(C$2:C1113,C1113,M$2:M1113,1)=1,1,0),"")</f>
        <v/>
      </c>
      <c r="S1113" s="0" t="str">
        <f aca="false">IF(L1113=1,IF(COUNTIFS(C$2:C1113,C1113,L$2:L1113,1)=1,1,0),"")</f>
        <v/>
      </c>
      <c r="T1113" s="38" t="str">
        <f aca="false">IF(N1113="","",N1113+ROW()/10000000)</f>
        <v/>
      </c>
      <c r="U1113" s="36" t="n">
        <f aca="false">IF(G1113=1,IF(B1113="",1,0),"")</f>
        <v>0</v>
      </c>
    </row>
    <row r="1114" customFormat="false" ht="15" hidden="false" customHeight="false" outlineLevel="0" collapsed="false">
      <c r="A1114" s="35" t="n">
        <v>46088.3653009259</v>
      </c>
      <c r="B1114" s="35" t="n">
        <v>46088.3653935185</v>
      </c>
      <c r="C1114" s="36" t="s">
        <v>115</v>
      </c>
      <c r="D1114" s="36" t="s">
        <v>116</v>
      </c>
      <c r="E1114" s="36" t="s">
        <v>117</v>
      </c>
      <c r="F1114" s="36" t="s">
        <v>118</v>
      </c>
      <c r="G1114" s="36" t="n">
        <f aca="false">IF(A1114="","",IF(AND(A1114&gt;=Debut,A1114&lt;Fin),1,0))</f>
        <v>1</v>
      </c>
      <c r="H1114" s="36" t="n">
        <f aca="false">IF(G1114=1,INT(ROUND((A1114-Debut)*86400,0)/600),"")</f>
        <v>772</v>
      </c>
      <c r="I1114" s="36" t="n">
        <f aca="false">IF(G1114=1,INT(ROUND((A1114-Debut)*86400,0)/3600),"")</f>
        <v>128</v>
      </c>
      <c r="J1114" s="36" t="n">
        <f aca="false">IF(OR(A1114="",B1114=""),"",ROUND((B1114-A1114)*86400,0))</f>
        <v>8</v>
      </c>
      <c r="K1114" s="37" t="n">
        <f aca="false">IF(G1114=1,IF(COUNTIFS($C:$C,C1114,$G:$G,1,$A:$A,"&gt;="&amp;(A1114-FenetreInterm/86400),$A:$A,"&lt;="&amp;A1114)&gt;=NbInterm,1,0),"")</f>
        <v>0</v>
      </c>
      <c r="L1114" s="37" t="n">
        <f aca="false">IF(G1114=1,IF(B1114="",0,IF(J1114&lt;SeuilFugitive,1,0)),"")</f>
        <v>0</v>
      </c>
      <c r="M1114" s="37" t="n">
        <f aca="false">IF(G1114=1,IF(B1114="",IF((Fin-A1114)*24&gt;SeuilFigee,1,0),IF(J1114&gt;SeuilFigee*3600,1,0)),"")</f>
        <v>0</v>
      </c>
      <c r="N1114" s="0" t="str">
        <f aca="false">IF(G1114=1,IF(COUNTIF(H$2:H1114,H1114)=1,COUNTIF($H:$H,H1114),""),"")</f>
        <v/>
      </c>
      <c r="O1114" s="0" t="str">
        <f aca="false">IF(G1114=1,IF(COUNTIF(I$2:I1114,I1114)=1,COUNTIF($I:$I,I1114),""),"")</f>
        <v/>
      </c>
      <c r="P1114" s="38" t="str">
        <f aca="false">IF(G1114=1,IF(COUNTIFS(C$2:C1114,C1114,G$2:G1114,1)=1,COUNTIFS($C:$C,C1114,$G:$G,1)+ROW()/10000000,""),"")</f>
        <v/>
      </c>
      <c r="Q1114" s="0" t="str">
        <f aca="false">IF(K1114=1,IF(COUNTIFS(C$2:C1114,C1114,K$2:K1114,1)=1,1,0),"")</f>
        <v/>
      </c>
      <c r="R1114" s="0" t="str">
        <f aca="false">IF(M1114=1,IF(COUNTIFS(C$2:C1114,C1114,M$2:M1114,1)=1,1,0),"")</f>
        <v/>
      </c>
      <c r="S1114" s="0" t="str">
        <f aca="false">IF(L1114=1,IF(COUNTIFS(C$2:C1114,C1114,L$2:L1114,1)=1,1,0),"")</f>
        <v/>
      </c>
      <c r="T1114" s="38" t="str">
        <f aca="false">IF(N1114="","",N1114+ROW()/10000000)</f>
        <v/>
      </c>
      <c r="U1114" s="36" t="n">
        <f aca="false">IF(G1114=1,IF(B1114="",1,0),"")</f>
        <v>0</v>
      </c>
    </row>
    <row r="1115" customFormat="false" ht="15" hidden="false" customHeight="false" outlineLevel="0" collapsed="false">
      <c r="A1115" s="35" t="n">
        <v>46088.3654976852</v>
      </c>
      <c r="B1115" s="35" t="n">
        <v>46088.3657407407</v>
      </c>
      <c r="C1115" s="36" t="s">
        <v>115</v>
      </c>
      <c r="D1115" s="36" t="s">
        <v>116</v>
      </c>
      <c r="E1115" s="36" t="s">
        <v>117</v>
      </c>
      <c r="F1115" s="36" t="s">
        <v>118</v>
      </c>
      <c r="G1115" s="36" t="n">
        <f aca="false">IF(A1115="","",IF(AND(A1115&gt;=Debut,A1115&lt;Fin),1,0))</f>
        <v>1</v>
      </c>
      <c r="H1115" s="36" t="n">
        <f aca="false">IF(G1115=1,INT(ROUND((A1115-Debut)*86400,0)/600),"")</f>
        <v>772</v>
      </c>
      <c r="I1115" s="36" t="n">
        <f aca="false">IF(G1115=1,INT(ROUND((A1115-Debut)*86400,0)/3600),"")</f>
        <v>128</v>
      </c>
      <c r="J1115" s="36" t="n">
        <f aca="false">IF(OR(A1115="",B1115=""),"",ROUND((B1115-A1115)*86400,0))</f>
        <v>21</v>
      </c>
      <c r="K1115" s="37" t="n">
        <f aca="false">IF(G1115=1,IF(COUNTIFS($C:$C,C1115,$G:$G,1,$A:$A,"&gt;="&amp;(A1115-FenetreInterm/86400),$A:$A,"&lt;="&amp;A1115)&gt;=NbInterm,1,0),"")</f>
        <v>1</v>
      </c>
      <c r="L1115" s="37" t="n">
        <f aca="false">IF(G1115=1,IF(B1115="",0,IF(J1115&lt;SeuilFugitive,1,0)),"")</f>
        <v>0</v>
      </c>
      <c r="M1115" s="37" t="n">
        <f aca="false">IF(G1115=1,IF(B1115="",IF((Fin-A1115)*24&gt;SeuilFigee,1,0),IF(J1115&gt;SeuilFigee*3600,1,0)),"")</f>
        <v>0</v>
      </c>
      <c r="N1115" s="0" t="str">
        <f aca="false">IF(G1115=1,IF(COUNTIF(H$2:H1115,H1115)=1,COUNTIF($H:$H,H1115),""),"")</f>
        <v/>
      </c>
      <c r="O1115" s="0" t="str">
        <f aca="false">IF(G1115=1,IF(COUNTIF(I$2:I1115,I1115)=1,COUNTIF($I:$I,I1115),""),"")</f>
        <v/>
      </c>
      <c r="P1115" s="38" t="str">
        <f aca="false">IF(G1115=1,IF(COUNTIFS(C$2:C1115,C1115,G$2:G1115,1)=1,COUNTIFS($C:$C,C1115,$G:$G,1)+ROW()/10000000,""),"")</f>
        <v/>
      </c>
      <c r="Q1115" s="36" t="n">
        <f aca="false">IF(K1115=1,IF(COUNTIFS(C$2:C1115,C1115,K$2:K1115,1)=1,1,0),"")</f>
        <v>0</v>
      </c>
      <c r="R1115" s="0" t="str">
        <f aca="false">IF(M1115=1,IF(COUNTIFS(C$2:C1115,C1115,M$2:M1115,1)=1,1,0),"")</f>
        <v/>
      </c>
      <c r="S1115" s="0" t="str">
        <f aca="false">IF(L1115=1,IF(COUNTIFS(C$2:C1115,C1115,L$2:L1115,1)=1,1,0),"")</f>
        <v/>
      </c>
      <c r="T1115" s="38" t="str">
        <f aca="false">IF(N1115="","",N1115+ROW()/10000000)</f>
        <v/>
      </c>
      <c r="U1115" s="36" t="n">
        <f aca="false">IF(G1115=1,IF(B1115="",1,0),"")</f>
        <v>0</v>
      </c>
    </row>
    <row r="1116" customFormat="false" ht="15" hidden="false" customHeight="false" outlineLevel="0" collapsed="false">
      <c r="A1116" s="35" t="n">
        <v>46088.3657291667</v>
      </c>
      <c r="B1116" s="35" t="n">
        <v>46088.3657986111</v>
      </c>
      <c r="C1116" s="36" t="s">
        <v>115</v>
      </c>
      <c r="D1116" s="36" t="s">
        <v>116</v>
      </c>
      <c r="E1116" s="36" t="s">
        <v>117</v>
      </c>
      <c r="F1116" s="36" t="s">
        <v>118</v>
      </c>
      <c r="G1116" s="36" t="n">
        <f aca="false">IF(A1116="","",IF(AND(A1116&gt;=Debut,A1116&lt;Fin),1,0))</f>
        <v>1</v>
      </c>
      <c r="H1116" s="36" t="n">
        <f aca="false">IF(G1116=1,INT(ROUND((A1116-Debut)*86400,0)/600),"")</f>
        <v>772</v>
      </c>
      <c r="I1116" s="36" t="n">
        <f aca="false">IF(G1116=1,INT(ROUND((A1116-Debut)*86400,0)/3600),"")</f>
        <v>128</v>
      </c>
      <c r="J1116" s="36" t="n">
        <f aca="false">IF(OR(A1116="",B1116=""),"",ROUND((B1116-A1116)*86400,0))</f>
        <v>6</v>
      </c>
      <c r="K1116" s="37" t="n">
        <f aca="false">IF(G1116=1,IF(COUNTIFS($C:$C,C1116,$G:$G,1,$A:$A,"&gt;="&amp;(A1116-FenetreInterm/86400),$A:$A,"&lt;="&amp;A1116)&gt;=NbInterm,1,0),"")</f>
        <v>1</v>
      </c>
      <c r="L1116" s="37" t="n">
        <f aca="false">IF(G1116=1,IF(B1116="",0,IF(J1116&lt;SeuilFugitive,1,0)),"")</f>
        <v>0</v>
      </c>
      <c r="M1116" s="37" t="n">
        <f aca="false">IF(G1116=1,IF(B1116="",IF((Fin-A1116)*24&gt;SeuilFigee,1,0),IF(J1116&gt;SeuilFigee*3600,1,0)),"")</f>
        <v>0</v>
      </c>
      <c r="N1116" s="0" t="str">
        <f aca="false">IF(G1116=1,IF(COUNTIF(H$2:H1116,H1116)=1,COUNTIF($H:$H,H1116),""),"")</f>
        <v/>
      </c>
      <c r="O1116" s="0" t="str">
        <f aca="false">IF(G1116=1,IF(COUNTIF(I$2:I1116,I1116)=1,COUNTIF($I:$I,I1116),""),"")</f>
        <v/>
      </c>
      <c r="P1116" s="38" t="str">
        <f aca="false">IF(G1116=1,IF(COUNTIFS(C$2:C1116,C1116,G$2:G1116,1)=1,COUNTIFS($C:$C,C1116,$G:$G,1)+ROW()/10000000,""),"")</f>
        <v/>
      </c>
      <c r="Q1116" s="36" t="n">
        <f aca="false">IF(K1116=1,IF(COUNTIFS(C$2:C1116,C1116,K$2:K1116,1)=1,1,0),"")</f>
        <v>0</v>
      </c>
      <c r="R1116" s="0" t="str">
        <f aca="false">IF(M1116=1,IF(COUNTIFS(C$2:C1116,C1116,M$2:M1116,1)=1,1,0),"")</f>
        <v/>
      </c>
      <c r="S1116" s="0" t="str">
        <f aca="false">IF(L1116=1,IF(COUNTIFS(C$2:C1116,C1116,L$2:L1116,1)=1,1,0),"")</f>
        <v/>
      </c>
      <c r="T1116" s="38" t="str">
        <f aca="false">IF(N1116="","",N1116+ROW()/10000000)</f>
        <v/>
      </c>
      <c r="U1116" s="36" t="n">
        <f aca="false">IF(G1116=1,IF(B1116="",1,0),"")</f>
        <v>0</v>
      </c>
    </row>
    <row r="1117" customFormat="false" ht="15" hidden="false" customHeight="false" outlineLevel="0" collapsed="false">
      <c r="A1117" s="35" t="n">
        <v>46088.3659722222</v>
      </c>
      <c r="B1117" s="35" t="n">
        <v>46088.3660416667</v>
      </c>
      <c r="C1117" s="36" t="s">
        <v>115</v>
      </c>
      <c r="D1117" s="36" t="s">
        <v>116</v>
      </c>
      <c r="E1117" s="36" t="s">
        <v>117</v>
      </c>
      <c r="F1117" s="36" t="s">
        <v>118</v>
      </c>
      <c r="G1117" s="36" t="n">
        <f aca="false">IF(A1117="","",IF(AND(A1117&gt;=Debut,A1117&lt;Fin),1,0))</f>
        <v>1</v>
      </c>
      <c r="H1117" s="36" t="n">
        <f aca="false">IF(G1117=1,INT(ROUND((A1117-Debut)*86400,0)/600),"")</f>
        <v>772</v>
      </c>
      <c r="I1117" s="36" t="n">
        <f aca="false">IF(G1117=1,INT(ROUND((A1117-Debut)*86400,0)/3600),"")</f>
        <v>128</v>
      </c>
      <c r="J1117" s="36" t="n">
        <f aca="false">IF(OR(A1117="",B1117=""),"",ROUND((B1117-A1117)*86400,0))</f>
        <v>6</v>
      </c>
      <c r="K1117" s="37" t="n">
        <f aca="false">IF(G1117=1,IF(COUNTIFS($C:$C,C1117,$G:$G,1,$A:$A,"&gt;="&amp;(A1117-FenetreInterm/86400),$A:$A,"&lt;="&amp;A1117)&gt;=NbInterm,1,0),"")</f>
        <v>1</v>
      </c>
      <c r="L1117" s="37" t="n">
        <f aca="false">IF(G1117=1,IF(B1117="",0,IF(J1117&lt;SeuilFugitive,1,0)),"")</f>
        <v>0</v>
      </c>
      <c r="M1117" s="37" t="n">
        <f aca="false">IF(G1117=1,IF(B1117="",IF((Fin-A1117)*24&gt;SeuilFigee,1,0),IF(J1117&gt;SeuilFigee*3600,1,0)),"")</f>
        <v>0</v>
      </c>
      <c r="N1117" s="0" t="str">
        <f aca="false">IF(G1117=1,IF(COUNTIF(H$2:H1117,H1117)=1,COUNTIF($H:$H,H1117),""),"")</f>
        <v/>
      </c>
      <c r="O1117" s="0" t="str">
        <f aca="false">IF(G1117=1,IF(COUNTIF(I$2:I1117,I1117)=1,COUNTIF($I:$I,I1117),""),"")</f>
        <v/>
      </c>
      <c r="P1117" s="38" t="str">
        <f aca="false">IF(G1117=1,IF(COUNTIFS(C$2:C1117,C1117,G$2:G1117,1)=1,COUNTIFS($C:$C,C1117,$G:$G,1)+ROW()/10000000,""),"")</f>
        <v/>
      </c>
      <c r="Q1117" s="36" t="n">
        <f aca="false">IF(K1117=1,IF(COUNTIFS(C$2:C1117,C1117,K$2:K1117,1)=1,1,0),"")</f>
        <v>0</v>
      </c>
      <c r="R1117" s="0" t="str">
        <f aca="false">IF(M1117=1,IF(COUNTIFS(C$2:C1117,C1117,M$2:M1117,1)=1,1,0),"")</f>
        <v/>
      </c>
      <c r="S1117" s="0" t="str">
        <f aca="false">IF(L1117=1,IF(COUNTIFS(C$2:C1117,C1117,L$2:L1117,1)=1,1,0),"")</f>
        <v/>
      </c>
      <c r="T1117" s="38" t="str">
        <f aca="false">IF(N1117="","",N1117+ROW()/10000000)</f>
        <v/>
      </c>
      <c r="U1117" s="36" t="n">
        <f aca="false">IF(G1117=1,IF(B1117="",1,0),"")</f>
        <v>0</v>
      </c>
    </row>
    <row r="1118" customFormat="false" ht="15" hidden="false" customHeight="false" outlineLevel="0" collapsed="false">
      <c r="A1118" s="35" t="n">
        <v>46088.3662152778</v>
      </c>
      <c r="B1118" s="35" t="n">
        <v>46088.3664467593</v>
      </c>
      <c r="C1118" s="36" t="s">
        <v>115</v>
      </c>
      <c r="D1118" s="36" t="s">
        <v>116</v>
      </c>
      <c r="E1118" s="36" t="s">
        <v>117</v>
      </c>
      <c r="F1118" s="36" t="s">
        <v>118</v>
      </c>
      <c r="G1118" s="36" t="n">
        <f aca="false">IF(A1118="","",IF(AND(A1118&gt;=Debut,A1118&lt;Fin),1,0))</f>
        <v>1</v>
      </c>
      <c r="H1118" s="36" t="n">
        <f aca="false">IF(G1118=1,INT(ROUND((A1118-Debut)*86400,0)/600),"")</f>
        <v>772</v>
      </c>
      <c r="I1118" s="36" t="n">
        <f aca="false">IF(G1118=1,INT(ROUND((A1118-Debut)*86400,0)/3600),"")</f>
        <v>128</v>
      </c>
      <c r="J1118" s="36" t="n">
        <f aca="false">IF(OR(A1118="",B1118=""),"",ROUND((B1118-A1118)*86400,0))</f>
        <v>20</v>
      </c>
      <c r="K1118" s="37" t="n">
        <f aca="false">IF(G1118=1,IF(COUNTIFS($C:$C,C1118,$G:$G,1,$A:$A,"&gt;="&amp;(A1118-FenetreInterm/86400),$A:$A,"&lt;="&amp;A1118)&gt;=NbInterm,1,0),"")</f>
        <v>1</v>
      </c>
      <c r="L1118" s="37" t="n">
        <f aca="false">IF(G1118=1,IF(B1118="",0,IF(J1118&lt;SeuilFugitive,1,0)),"")</f>
        <v>0</v>
      </c>
      <c r="M1118" s="37" t="n">
        <f aca="false">IF(G1118=1,IF(B1118="",IF((Fin-A1118)*24&gt;SeuilFigee,1,0),IF(J1118&gt;SeuilFigee*3600,1,0)),"")</f>
        <v>0</v>
      </c>
      <c r="N1118" s="0" t="str">
        <f aca="false">IF(G1118=1,IF(COUNTIF(H$2:H1118,H1118)=1,COUNTIF($H:$H,H1118),""),"")</f>
        <v/>
      </c>
      <c r="O1118" s="0" t="str">
        <f aca="false">IF(G1118=1,IF(COUNTIF(I$2:I1118,I1118)=1,COUNTIF($I:$I,I1118),""),"")</f>
        <v/>
      </c>
      <c r="P1118" s="38" t="str">
        <f aca="false">IF(G1118=1,IF(COUNTIFS(C$2:C1118,C1118,G$2:G1118,1)=1,COUNTIFS($C:$C,C1118,$G:$G,1)+ROW()/10000000,""),"")</f>
        <v/>
      </c>
      <c r="Q1118" s="36" t="n">
        <f aca="false">IF(K1118=1,IF(COUNTIFS(C$2:C1118,C1118,K$2:K1118,1)=1,1,0),"")</f>
        <v>0</v>
      </c>
      <c r="R1118" s="0" t="str">
        <f aca="false">IF(M1118=1,IF(COUNTIFS(C$2:C1118,C1118,M$2:M1118,1)=1,1,0),"")</f>
        <v/>
      </c>
      <c r="S1118" s="0" t="str">
        <f aca="false">IF(L1118=1,IF(COUNTIFS(C$2:C1118,C1118,L$2:L1118,1)=1,1,0),"")</f>
        <v/>
      </c>
      <c r="T1118" s="38" t="str">
        <f aca="false">IF(N1118="","",N1118+ROW()/10000000)</f>
        <v/>
      </c>
      <c r="U1118" s="36" t="n">
        <f aca="false">IF(G1118=1,IF(B1118="",1,0),"")</f>
        <v>0</v>
      </c>
    </row>
    <row r="1119" customFormat="false" ht="15" hidden="false" customHeight="false" outlineLevel="0" collapsed="false">
      <c r="A1119" s="35" t="n">
        <v>46088.366400463</v>
      </c>
      <c r="B1119" s="35" t="n">
        <v>46088.3665277778</v>
      </c>
      <c r="C1119" s="36" t="s">
        <v>115</v>
      </c>
      <c r="D1119" s="36" t="s">
        <v>116</v>
      </c>
      <c r="E1119" s="36" t="s">
        <v>117</v>
      </c>
      <c r="F1119" s="36" t="s">
        <v>118</v>
      </c>
      <c r="G1119" s="36" t="n">
        <f aca="false">IF(A1119="","",IF(AND(A1119&gt;=Debut,A1119&lt;Fin),1,0))</f>
        <v>1</v>
      </c>
      <c r="H1119" s="36" t="n">
        <f aca="false">IF(G1119=1,INT(ROUND((A1119-Debut)*86400,0)/600),"")</f>
        <v>772</v>
      </c>
      <c r="I1119" s="36" t="n">
        <f aca="false">IF(G1119=1,INT(ROUND((A1119-Debut)*86400,0)/3600),"")</f>
        <v>128</v>
      </c>
      <c r="J1119" s="36" t="n">
        <f aca="false">IF(OR(A1119="",B1119=""),"",ROUND((B1119-A1119)*86400,0))</f>
        <v>11</v>
      </c>
      <c r="K1119" s="37" t="n">
        <f aca="false">IF(G1119=1,IF(COUNTIFS($C:$C,C1119,$G:$G,1,$A:$A,"&gt;="&amp;(A1119-FenetreInterm/86400),$A:$A,"&lt;="&amp;A1119)&gt;=NbInterm,1,0),"")</f>
        <v>1</v>
      </c>
      <c r="L1119" s="37" t="n">
        <f aca="false">IF(G1119=1,IF(B1119="",0,IF(J1119&lt;SeuilFugitive,1,0)),"")</f>
        <v>0</v>
      </c>
      <c r="M1119" s="37" t="n">
        <f aca="false">IF(G1119=1,IF(B1119="",IF((Fin-A1119)*24&gt;SeuilFigee,1,0),IF(J1119&gt;SeuilFigee*3600,1,0)),"")</f>
        <v>0</v>
      </c>
      <c r="N1119" s="0" t="str">
        <f aca="false">IF(G1119=1,IF(COUNTIF(H$2:H1119,H1119)=1,COUNTIF($H:$H,H1119),""),"")</f>
        <v/>
      </c>
      <c r="O1119" s="0" t="str">
        <f aca="false">IF(G1119=1,IF(COUNTIF(I$2:I1119,I1119)=1,COUNTIF($I:$I,I1119),""),"")</f>
        <v/>
      </c>
      <c r="P1119" s="38" t="str">
        <f aca="false">IF(G1119=1,IF(COUNTIFS(C$2:C1119,C1119,G$2:G1119,1)=1,COUNTIFS($C:$C,C1119,$G:$G,1)+ROW()/10000000,""),"")</f>
        <v/>
      </c>
      <c r="Q1119" s="36" t="n">
        <f aca="false">IF(K1119=1,IF(COUNTIFS(C$2:C1119,C1119,K$2:K1119,1)=1,1,0),"")</f>
        <v>0</v>
      </c>
      <c r="R1119" s="0" t="str">
        <f aca="false">IF(M1119=1,IF(COUNTIFS(C$2:C1119,C1119,M$2:M1119,1)=1,1,0),"")</f>
        <v/>
      </c>
      <c r="S1119" s="0" t="str">
        <f aca="false">IF(L1119=1,IF(COUNTIFS(C$2:C1119,C1119,L$2:L1119,1)=1,1,0),"")</f>
        <v/>
      </c>
      <c r="T1119" s="38" t="str">
        <f aca="false">IF(N1119="","",N1119+ROW()/10000000)</f>
        <v/>
      </c>
      <c r="U1119" s="36" t="n">
        <f aca="false">IF(G1119=1,IF(B1119="",1,0),"")</f>
        <v>0</v>
      </c>
    </row>
    <row r="1120" customFormat="false" ht="15" hidden="false" customHeight="false" outlineLevel="0" collapsed="false">
      <c r="A1120" s="35" t="n">
        <v>46088.3665972222</v>
      </c>
      <c r="B1120" s="35" t="n">
        <v>46088.3668518519</v>
      </c>
      <c r="C1120" s="36" t="s">
        <v>115</v>
      </c>
      <c r="D1120" s="36" t="s">
        <v>116</v>
      </c>
      <c r="E1120" s="36" t="s">
        <v>117</v>
      </c>
      <c r="F1120" s="36" t="s">
        <v>118</v>
      </c>
      <c r="G1120" s="36" t="n">
        <f aca="false">IF(A1120="","",IF(AND(A1120&gt;=Debut,A1120&lt;Fin),1,0))</f>
        <v>1</v>
      </c>
      <c r="H1120" s="36" t="n">
        <f aca="false">IF(G1120=1,INT(ROUND((A1120-Debut)*86400,0)/600),"")</f>
        <v>772</v>
      </c>
      <c r="I1120" s="36" t="n">
        <f aca="false">IF(G1120=1,INT(ROUND((A1120-Debut)*86400,0)/3600),"")</f>
        <v>128</v>
      </c>
      <c r="J1120" s="36" t="n">
        <f aca="false">IF(OR(A1120="",B1120=""),"",ROUND((B1120-A1120)*86400,0))</f>
        <v>22</v>
      </c>
      <c r="K1120" s="37" t="n">
        <f aca="false">IF(G1120=1,IF(COUNTIFS($C:$C,C1120,$G:$G,1,$A:$A,"&gt;="&amp;(A1120-FenetreInterm/86400),$A:$A,"&lt;="&amp;A1120)&gt;=NbInterm,1,0),"")</f>
        <v>1</v>
      </c>
      <c r="L1120" s="37" t="n">
        <f aca="false">IF(G1120=1,IF(B1120="",0,IF(J1120&lt;SeuilFugitive,1,0)),"")</f>
        <v>0</v>
      </c>
      <c r="M1120" s="37" t="n">
        <f aca="false">IF(G1120=1,IF(B1120="",IF((Fin-A1120)*24&gt;SeuilFigee,1,0),IF(J1120&gt;SeuilFigee*3600,1,0)),"")</f>
        <v>0</v>
      </c>
      <c r="N1120" s="0" t="str">
        <f aca="false">IF(G1120=1,IF(COUNTIF(H$2:H1120,H1120)=1,COUNTIF($H:$H,H1120),""),"")</f>
        <v/>
      </c>
      <c r="O1120" s="0" t="str">
        <f aca="false">IF(G1120=1,IF(COUNTIF(I$2:I1120,I1120)=1,COUNTIF($I:$I,I1120),""),"")</f>
        <v/>
      </c>
      <c r="P1120" s="38" t="str">
        <f aca="false">IF(G1120=1,IF(COUNTIFS(C$2:C1120,C1120,G$2:G1120,1)=1,COUNTIFS($C:$C,C1120,$G:$G,1)+ROW()/10000000,""),"")</f>
        <v/>
      </c>
      <c r="Q1120" s="36" t="n">
        <f aca="false">IF(K1120=1,IF(COUNTIFS(C$2:C1120,C1120,K$2:K1120,1)=1,1,0),"")</f>
        <v>0</v>
      </c>
      <c r="R1120" s="0" t="str">
        <f aca="false">IF(M1120=1,IF(COUNTIFS(C$2:C1120,C1120,M$2:M1120,1)=1,1,0),"")</f>
        <v/>
      </c>
      <c r="S1120" s="0" t="str">
        <f aca="false">IF(L1120=1,IF(COUNTIFS(C$2:C1120,C1120,L$2:L1120,1)=1,1,0),"")</f>
        <v/>
      </c>
      <c r="T1120" s="38" t="str">
        <f aca="false">IF(N1120="","",N1120+ROW()/10000000)</f>
        <v/>
      </c>
      <c r="U1120" s="36" t="n">
        <f aca="false">IF(G1120=1,IF(B1120="",1,0),"")</f>
        <v>0</v>
      </c>
    </row>
    <row r="1121" customFormat="false" ht="15" hidden="false" customHeight="false" outlineLevel="0" collapsed="false">
      <c r="A1121" s="35" t="n">
        <v>46088.3666319445</v>
      </c>
      <c r="B1121" s="35" t="n">
        <v>46088.3700578704</v>
      </c>
      <c r="C1121" s="36" t="s">
        <v>136</v>
      </c>
      <c r="D1121" s="36" t="s">
        <v>137</v>
      </c>
      <c r="E1121" s="36" t="s">
        <v>121</v>
      </c>
      <c r="F1121" s="36" t="s">
        <v>125</v>
      </c>
      <c r="G1121" s="36" t="n">
        <f aca="false">IF(A1121="","",IF(AND(A1121&gt;=Debut,A1121&lt;Fin),1,0))</f>
        <v>1</v>
      </c>
      <c r="H1121" s="36" t="n">
        <f aca="false">IF(G1121=1,INT(ROUND((A1121-Debut)*86400,0)/600),"")</f>
        <v>772</v>
      </c>
      <c r="I1121" s="36" t="n">
        <f aca="false">IF(G1121=1,INT(ROUND((A1121-Debut)*86400,0)/3600),"")</f>
        <v>128</v>
      </c>
      <c r="J1121" s="36" t="n">
        <f aca="false">IF(OR(A1121="",B1121=""),"",ROUND((B1121-A1121)*86400,0))</f>
        <v>296</v>
      </c>
      <c r="K1121" s="37" t="n">
        <f aca="false">IF(G1121=1,IF(COUNTIFS($C:$C,C1121,$G:$G,1,$A:$A,"&gt;="&amp;(A1121-FenetreInterm/86400),$A:$A,"&lt;="&amp;A1121)&gt;=NbInterm,1,0),"")</f>
        <v>0</v>
      </c>
      <c r="L1121" s="37" t="n">
        <f aca="false">IF(G1121=1,IF(B1121="",0,IF(J1121&lt;SeuilFugitive,1,0)),"")</f>
        <v>0</v>
      </c>
      <c r="M1121" s="37" t="n">
        <f aca="false">IF(G1121=1,IF(B1121="",IF((Fin-A1121)*24&gt;SeuilFigee,1,0),IF(J1121&gt;SeuilFigee*3600,1,0)),"")</f>
        <v>0</v>
      </c>
      <c r="N1121" s="0" t="str">
        <f aca="false">IF(G1121=1,IF(COUNTIF(H$2:H1121,H1121)=1,COUNTIF($H:$H,H1121),""),"")</f>
        <v/>
      </c>
      <c r="O1121" s="0" t="str">
        <f aca="false">IF(G1121=1,IF(COUNTIF(I$2:I1121,I1121)=1,COUNTIF($I:$I,I1121),""),"")</f>
        <v/>
      </c>
      <c r="P1121" s="38" t="str">
        <f aca="false">IF(G1121=1,IF(COUNTIFS(C$2:C1121,C1121,G$2:G1121,1)=1,COUNTIFS($C:$C,C1121,$G:$G,1)+ROW()/10000000,""),"")</f>
        <v/>
      </c>
      <c r="Q1121" s="0" t="str">
        <f aca="false">IF(K1121=1,IF(COUNTIFS(C$2:C1121,C1121,K$2:K1121,1)=1,1,0),"")</f>
        <v/>
      </c>
      <c r="R1121" s="0" t="str">
        <f aca="false">IF(M1121=1,IF(COUNTIFS(C$2:C1121,C1121,M$2:M1121,1)=1,1,0),"")</f>
        <v/>
      </c>
      <c r="S1121" s="0" t="str">
        <f aca="false">IF(L1121=1,IF(COUNTIFS(C$2:C1121,C1121,L$2:L1121,1)=1,1,0),"")</f>
        <v/>
      </c>
      <c r="T1121" s="38" t="str">
        <f aca="false">IF(N1121="","",N1121+ROW()/10000000)</f>
        <v/>
      </c>
      <c r="U1121" s="36" t="n">
        <f aca="false">IF(G1121=1,IF(B1121="",1,0),"")</f>
        <v>0</v>
      </c>
    </row>
    <row r="1122" customFormat="false" ht="15" hidden="false" customHeight="false" outlineLevel="0" collapsed="false">
      <c r="A1122" s="35" t="n">
        <v>46088.3738773148</v>
      </c>
      <c r="B1122" s="35" t="n">
        <v>46088.3826041667</v>
      </c>
      <c r="C1122" s="36" t="s">
        <v>145</v>
      </c>
      <c r="D1122" s="36" t="s">
        <v>146</v>
      </c>
      <c r="E1122" s="36" t="s">
        <v>121</v>
      </c>
      <c r="F1122" s="36" t="s">
        <v>144</v>
      </c>
      <c r="G1122" s="36" t="n">
        <f aca="false">IF(A1122="","",IF(AND(A1122&gt;=Debut,A1122&lt;Fin),1,0))</f>
        <v>1</v>
      </c>
      <c r="H1122" s="36" t="n">
        <f aca="false">IF(G1122=1,INT(ROUND((A1122-Debut)*86400,0)/600),"")</f>
        <v>773</v>
      </c>
      <c r="I1122" s="36" t="n">
        <f aca="false">IF(G1122=1,INT(ROUND((A1122-Debut)*86400,0)/3600),"")</f>
        <v>128</v>
      </c>
      <c r="J1122" s="36" t="n">
        <f aca="false">IF(OR(A1122="",B1122=""),"",ROUND((B1122-A1122)*86400,0))</f>
        <v>754</v>
      </c>
      <c r="K1122" s="37" t="n">
        <f aca="false">IF(G1122=1,IF(COUNTIFS($C:$C,C1122,$G:$G,1,$A:$A,"&gt;="&amp;(A1122-FenetreInterm/86400),$A:$A,"&lt;="&amp;A1122)&gt;=NbInterm,1,0),"")</f>
        <v>0</v>
      </c>
      <c r="L1122" s="37" t="n">
        <f aca="false">IF(G1122=1,IF(B1122="",0,IF(J1122&lt;SeuilFugitive,1,0)),"")</f>
        <v>0</v>
      </c>
      <c r="M1122" s="37" t="n">
        <f aca="false">IF(G1122=1,IF(B1122="",IF((Fin-A1122)*24&gt;SeuilFigee,1,0),IF(J1122&gt;SeuilFigee*3600,1,0)),"")</f>
        <v>0</v>
      </c>
      <c r="N1122" s="36" t="n">
        <f aca="false">IF(G1122=1,IF(COUNTIF(H$2:H1122,H1122)=1,COUNTIF($H:$H,H1122),""),"")</f>
        <v>2</v>
      </c>
      <c r="O1122" s="0" t="str">
        <f aca="false">IF(G1122=1,IF(COUNTIF(I$2:I1122,I1122)=1,COUNTIF($I:$I,I1122),""),"")</f>
        <v/>
      </c>
      <c r="P1122" s="38" t="str">
        <f aca="false">IF(G1122=1,IF(COUNTIFS(C$2:C1122,C1122,G$2:G1122,1)=1,COUNTIFS($C:$C,C1122,$G:$G,1)+ROW()/10000000,""),"")</f>
        <v/>
      </c>
      <c r="Q1122" s="0" t="str">
        <f aca="false">IF(K1122=1,IF(COUNTIFS(C$2:C1122,C1122,K$2:K1122,1)=1,1,0),"")</f>
        <v/>
      </c>
      <c r="R1122" s="0" t="str">
        <f aca="false">IF(M1122=1,IF(COUNTIFS(C$2:C1122,C1122,M$2:M1122,1)=1,1,0),"")</f>
        <v/>
      </c>
      <c r="S1122" s="0" t="str">
        <f aca="false">IF(L1122=1,IF(COUNTIFS(C$2:C1122,C1122,L$2:L1122,1)=1,1,0),"")</f>
        <v/>
      </c>
      <c r="T1122" s="38" t="n">
        <f aca="false">IF(N1122="","",N1122+ROW()/10000000)</f>
        <v>2.0001122</v>
      </c>
      <c r="U1122" s="36" t="n">
        <f aca="false">IF(G1122=1,IF(B1122="",1,0),"")</f>
        <v>0</v>
      </c>
    </row>
    <row r="1123" customFormat="false" ht="15" hidden="false" customHeight="false" outlineLevel="0" collapsed="false">
      <c r="A1123" s="35" t="n">
        <v>46088.3749768519</v>
      </c>
      <c r="B1123" s="35" t="n">
        <v>46088.3818865741</v>
      </c>
      <c r="C1123" s="36" t="s">
        <v>142</v>
      </c>
      <c r="D1123" s="36" t="s">
        <v>143</v>
      </c>
      <c r="E1123" s="36" t="s">
        <v>121</v>
      </c>
      <c r="F1123" s="36" t="s">
        <v>144</v>
      </c>
      <c r="G1123" s="36" t="n">
        <f aca="false">IF(A1123="","",IF(AND(A1123&gt;=Debut,A1123&lt;Fin),1,0))</f>
        <v>1</v>
      </c>
      <c r="H1123" s="36" t="n">
        <f aca="false">IF(G1123=1,INT(ROUND((A1123-Debut)*86400,0)/600),"")</f>
        <v>773</v>
      </c>
      <c r="I1123" s="36" t="n">
        <f aca="false">IF(G1123=1,INT(ROUND((A1123-Debut)*86400,0)/3600),"")</f>
        <v>128</v>
      </c>
      <c r="J1123" s="36" t="n">
        <f aca="false">IF(OR(A1123="",B1123=""),"",ROUND((B1123-A1123)*86400,0))</f>
        <v>597</v>
      </c>
      <c r="K1123" s="37" t="n">
        <f aca="false">IF(G1123=1,IF(COUNTIFS($C:$C,C1123,$G:$G,1,$A:$A,"&gt;="&amp;(A1123-FenetreInterm/86400),$A:$A,"&lt;="&amp;A1123)&gt;=NbInterm,1,0),"")</f>
        <v>0</v>
      </c>
      <c r="L1123" s="37" t="n">
        <f aca="false">IF(G1123=1,IF(B1123="",0,IF(J1123&lt;SeuilFugitive,1,0)),"")</f>
        <v>0</v>
      </c>
      <c r="M1123" s="37" t="n">
        <f aca="false">IF(G1123=1,IF(B1123="",IF((Fin-A1123)*24&gt;SeuilFigee,1,0),IF(J1123&gt;SeuilFigee*3600,1,0)),"")</f>
        <v>0</v>
      </c>
      <c r="N1123" s="0" t="str">
        <f aca="false">IF(G1123=1,IF(COUNTIF(H$2:H1123,H1123)=1,COUNTIF($H:$H,H1123),""),"")</f>
        <v/>
      </c>
      <c r="O1123" s="0" t="str">
        <f aca="false">IF(G1123=1,IF(COUNTIF(I$2:I1123,I1123)=1,COUNTIF($I:$I,I1123),""),"")</f>
        <v/>
      </c>
      <c r="P1123" s="38" t="str">
        <f aca="false">IF(G1123=1,IF(COUNTIFS(C$2:C1123,C1123,G$2:G1123,1)=1,COUNTIFS($C:$C,C1123,$G:$G,1)+ROW()/10000000,""),"")</f>
        <v/>
      </c>
      <c r="Q1123" s="0" t="str">
        <f aca="false">IF(K1123=1,IF(COUNTIFS(C$2:C1123,C1123,K$2:K1123,1)=1,1,0),"")</f>
        <v/>
      </c>
      <c r="R1123" s="0" t="str">
        <f aca="false">IF(M1123=1,IF(COUNTIFS(C$2:C1123,C1123,M$2:M1123,1)=1,1,0),"")</f>
        <v/>
      </c>
      <c r="S1123" s="0" t="str">
        <f aca="false">IF(L1123=1,IF(COUNTIFS(C$2:C1123,C1123,L$2:L1123,1)=1,1,0),"")</f>
        <v/>
      </c>
      <c r="T1123" s="38" t="str">
        <f aca="false">IF(N1123="","",N1123+ROW()/10000000)</f>
        <v/>
      </c>
      <c r="U1123" s="36" t="n">
        <f aca="false">IF(G1123=1,IF(B1123="",1,0),"")</f>
        <v>0</v>
      </c>
    </row>
    <row r="1124" customFormat="false" ht="15" hidden="false" customHeight="false" outlineLevel="0" collapsed="false">
      <c r="A1124" s="35" t="n">
        <v>46088.3828935185</v>
      </c>
      <c r="B1124" s="35" t="n">
        <v>46088.383125</v>
      </c>
      <c r="C1124" s="36" t="s">
        <v>136</v>
      </c>
      <c r="D1124" s="36" t="s">
        <v>137</v>
      </c>
      <c r="E1124" s="36" t="s">
        <v>121</v>
      </c>
      <c r="F1124" s="36" t="s">
        <v>125</v>
      </c>
      <c r="G1124" s="36" t="n">
        <f aca="false">IF(A1124="","",IF(AND(A1124&gt;=Debut,A1124&lt;Fin),1,0))</f>
        <v>1</v>
      </c>
      <c r="H1124" s="36" t="n">
        <f aca="false">IF(G1124=1,INT(ROUND((A1124-Debut)*86400,0)/600),"")</f>
        <v>775</v>
      </c>
      <c r="I1124" s="36" t="n">
        <f aca="false">IF(G1124=1,INT(ROUND((A1124-Debut)*86400,0)/3600),"")</f>
        <v>129</v>
      </c>
      <c r="J1124" s="36" t="n">
        <f aca="false">IF(OR(A1124="",B1124=""),"",ROUND((B1124-A1124)*86400,0))</f>
        <v>20</v>
      </c>
      <c r="K1124" s="37" t="n">
        <f aca="false">IF(G1124=1,IF(COUNTIFS($C:$C,C1124,$G:$G,1,$A:$A,"&gt;="&amp;(A1124-FenetreInterm/86400),$A:$A,"&lt;="&amp;A1124)&gt;=NbInterm,1,0),"")</f>
        <v>0</v>
      </c>
      <c r="L1124" s="37" t="n">
        <f aca="false">IF(G1124=1,IF(B1124="",0,IF(J1124&lt;SeuilFugitive,1,0)),"")</f>
        <v>0</v>
      </c>
      <c r="M1124" s="37" t="n">
        <f aca="false">IF(G1124=1,IF(B1124="",IF((Fin-A1124)*24&gt;SeuilFigee,1,0),IF(J1124&gt;SeuilFigee*3600,1,0)),"")</f>
        <v>0</v>
      </c>
      <c r="N1124" s="36" t="n">
        <f aca="false">IF(G1124=1,IF(COUNTIF(H$2:H1124,H1124)=1,COUNTIF($H:$H,H1124),""),"")</f>
        <v>4</v>
      </c>
      <c r="O1124" s="36" t="n">
        <f aca="false">IF(G1124=1,IF(COUNTIF(I$2:I1124,I1124)=1,COUNTIF($I:$I,I1124),""),"")</f>
        <v>10</v>
      </c>
      <c r="P1124" s="38" t="str">
        <f aca="false">IF(G1124=1,IF(COUNTIFS(C$2:C1124,C1124,G$2:G1124,1)=1,COUNTIFS($C:$C,C1124,$G:$G,1)+ROW()/10000000,""),"")</f>
        <v/>
      </c>
      <c r="Q1124" s="0" t="str">
        <f aca="false">IF(K1124=1,IF(COUNTIFS(C$2:C1124,C1124,K$2:K1124,1)=1,1,0),"")</f>
        <v/>
      </c>
      <c r="R1124" s="0" t="str">
        <f aca="false">IF(M1124=1,IF(COUNTIFS(C$2:C1124,C1124,M$2:M1124,1)=1,1,0),"")</f>
        <v/>
      </c>
      <c r="S1124" s="0" t="str">
        <f aca="false">IF(L1124=1,IF(COUNTIFS(C$2:C1124,C1124,L$2:L1124,1)=1,1,0),"")</f>
        <v/>
      </c>
      <c r="T1124" s="38" t="n">
        <f aca="false">IF(N1124="","",N1124+ROW()/10000000)</f>
        <v>4.0001124</v>
      </c>
      <c r="U1124" s="36" t="n">
        <f aca="false">IF(G1124=1,IF(B1124="",1,0),"")</f>
        <v>0</v>
      </c>
    </row>
    <row r="1125" customFormat="false" ht="15" hidden="false" customHeight="false" outlineLevel="0" collapsed="false">
      <c r="A1125" s="35" t="n">
        <v>46088.3850115741</v>
      </c>
      <c r="B1125" s="35" t="n">
        <v>46088.3890856481</v>
      </c>
      <c r="C1125" s="36" t="s">
        <v>134</v>
      </c>
      <c r="D1125" s="36" t="s">
        <v>135</v>
      </c>
      <c r="E1125" s="36" t="s">
        <v>117</v>
      </c>
      <c r="F1125" s="36" t="s">
        <v>125</v>
      </c>
      <c r="G1125" s="36" t="n">
        <f aca="false">IF(A1125="","",IF(AND(A1125&gt;=Debut,A1125&lt;Fin),1,0))</f>
        <v>1</v>
      </c>
      <c r="H1125" s="36" t="n">
        <f aca="false">IF(G1125=1,INT(ROUND((A1125-Debut)*86400,0)/600),"")</f>
        <v>775</v>
      </c>
      <c r="I1125" s="36" t="n">
        <f aca="false">IF(G1125=1,INT(ROUND((A1125-Debut)*86400,0)/3600),"")</f>
        <v>129</v>
      </c>
      <c r="J1125" s="36" t="n">
        <f aca="false">IF(OR(A1125="",B1125=""),"",ROUND((B1125-A1125)*86400,0))</f>
        <v>352</v>
      </c>
      <c r="K1125" s="37" t="n">
        <f aca="false">IF(G1125=1,IF(COUNTIFS($C:$C,C1125,$G:$G,1,$A:$A,"&gt;="&amp;(A1125-FenetreInterm/86400),$A:$A,"&lt;="&amp;A1125)&gt;=NbInterm,1,0),"")</f>
        <v>0</v>
      </c>
      <c r="L1125" s="37" t="n">
        <f aca="false">IF(G1125=1,IF(B1125="",0,IF(J1125&lt;SeuilFugitive,1,0)),"")</f>
        <v>0</v>
      </c>
      <c r="M1125" s="37" t="n">
        <f aca="false">IF(G1125=1,IF(B1125="",IF((Fin-A1125)*24&gt;SeuilFigee,1,0),IF(J1125&gt;SeuilFigee*3600,1,0)),"")</f>
        <v>0</v>
      </c>
      <c r="N1125" s="0" t="str">
        <f aca="false">IF(G1125=1,IF(COUNTIF(H$2:H1125,H1125)=1,COUNTIF($H:$H,H1125),""),"")</f>
        <v/>
      </c>
      <c r="O1125" s="0" t="str">
        <f aca="false">IF(G1125=1,IF(COUNTIF(I$2:I1125,I1125)=1,COUNTIF($I:$I,I1125),""),"")</f>
        <v/>
      </c>
      <c r="P1125" s="38" t="str">
        <f aca="false">IF(G1125=1,IF(COUNTIFS(C$2:C1125,C1125,G$2:G1125,1)=1,COUNTIFS($C:$C,C1125,$G:$G,1)+ROW()/10000000,""),"")</f>
        <v/>
      </c>
      <c r="Q1125" s="0" t="str">
        <f aca="false">IF(K1125=1,IF(COUNTIFS(C$2:C1125,C1125,K$2:K1125,1)=1,1,0),"")</f>
        <v/>
      </c>
      <c r="R1125" s="0" t="str">
        <f aca="false">IF(M1125=1,IF(COUNTIFS(C$2:C1125,C1125,M$2:M1125,1)=1,1,0),"")</f>
        <v/>
      </c>
      <c r="S1125" s="0" t="str">
        <f aca="false">IF(L1125=1,IF(COUNTIFS(C$2:C1125,C1125,L$2:L1125,1)=1,1,0),"")</f>
        <v/>
      </c>
      <c r="T1125" s="38" t="str">
        <f aca="false">IF(N1125="","",N1125+ROW()/10000000)</f>
        <v/>
      </c>
      <c r="U1125" s="36" t="n">
        <f aca="false">IF(G1125=1,IF(B1125="",1,0),"")</f>
        <v>0</v>
      </c>
    </row>
    <row r="1126" customFormat="false" ht="15" hidden="false" customHeight="false" outlineLevel="0" collapsed="false">
      <c r="A1126" s="35" t="n">
        <v>46088.387349537</v>
      </c>
      <c r="B1126" s="35" t="n">
        <v>46088.3933333333</v>
      </c>
      <c r="C1126" s="36" t="s">
        <v>151</v>
      </c>
      <c r="D1126" s="36" t="s">
        <v>152</v>
      </c>
      <c r="E1126" s="36" t="s">
        <v>128</v>
      </c>
      <c r="F1126" s="36" t="s">
        <v>144</v>
      </c>
      <c r="G1126" s="36" t="n">
        <f aca="false">IF(A1126="","",IF(AND(A1126&gt;=Debut,A1126&lt;Fin),1,0))</f>
        <v>1</v>
      </c>
      <c r="H1126" s="36" t="n">
        <f aca="false">IF(G1126=1,INT(ROUND((A1126-Debut)*86400,0)/600),"")</f>
        <v>775</v>
      </c>
      <c r="I1126" s="36" t="n">
        <f aca="false">IF(G1126=1,INT(ROUND((A1126-Debut)*86400,0)/3600),"")</f>
        <v>129</v>
      </c>
      <c r="J1126" s="36" t="n">
        <f aca="false">IF(OR(A1126="",B1126=""),"",ROUND((B1126-A1126)*86400,0))</f>
        <v>517</v>
      </c>
      <c r="K1126" s="37" t="n">
        <f aca="false">IF(G1126=1,IF(COUNTIFS($C:$C,C1126,$G:$G,1,$A:$A,"&gt;="&amp;(A1126-FenetreInterm/86400),$A:$A,"&lt;="&amp;A1126)&gt;=NbInterm,1,0),"")</f>
        <v>0</v>
      </c>
      <c r="L1126" s="37" t="n">
        <f aca="false">IF(G1126=1,IF(B1126="",0,IF(J1126&lt;SeuilFugitive,1,0)),"")</f>
        <v>0</v>
      </c>
      <c r="M1126" s="37" t="n">
        <f aca="false">IF(G1126=1,IF(B1126="",IF((Fin-A1126)*24&gt;SeuilFigee,1,0),IF(J1126&gt;SeuilFigee*3600,1,0)),"")</f>
        <v>0</v>
      </c>
      <c r="N1126" s="0" t="str">
        <f aca="false">IF(G1126=1,IF(COUNTIF(H$2:H1126,H1126)=1,COUNTIF($H:$H,H1126),""),"")</f>
        <v/>
      </c>
      <c r="O1126" s="0" t="str">
        <f aca="false">IF(G1126=1,IF(COUNTIF(I$2:I1126,I1126)=1,COUNTIF($I:$I,I1126),""),"")</f>
        <v/>
      </c>
      <c r="P1126" s="38" t="str">
        <f aca="false">IF(G1126=1,IF(COUNTIFS(C$2:C1126,C1126,G$2:G1126,1)=1,COUNTIFS($C:$C,C1126,$G:$G,1)+ROW()/10000000,""),"")</f>
        <v/>
      </c>
      <c r="Q1126" s="0" t="str">
        <f aca="false">IF(K1126=1,IF(COUNTIFS(C$2:C1126,C1126,K$2:K1126,1)=1,1,0),"")</f>
        <v/>
      </c>
      <c r="R1126" s="0" t="str">
        <f aca="false">IF(M1126=1,IF(COUNTIFS(C$2:C1126,C1126,M$2:M1126,1)=1,1,0),"")</f>
        <v/>
      </c>
      <c r="S1126" s="0" t="str">
        <f aca="false">IF(L1126=1,IF(COUNTIFS(C$2:C1126,C1126,L$2:L1126,1)=1,1,0),"")</f>
        <v/>
      </c>
      <c r="T1126" s="38" t="str">
        <f aca="false">IF(N1126="","",N1126+ROW()/10000000)</f>
        <v/>
      </c>
      <c r="U1126" s="36" t="n">
        <f aca="false">IF(G1126=1,IF(B1126="",1,0),"")</f>
        <v>0</v>
      </c>
    </row>
    <row r="1127" customFormat="false" ht="15" hidden="false" customHeight="false" outlineLevel="0" collapsed="false">
      <c r="A1127" s="35" t="n">
        <v>46088.3887847222</v>
      </c>
      <c r="B1127" s="35" t="n">
        <v>46088.3888541667</v>
      </c>
      <c r="C1127" s="36" t="s">
        <v>115</v>
      </c>
      <c r="D1127" s="36" t="s">
        <v>116</v>
      </c>
      <c r="E1127" s="36" t="s">
        <v>117</v>
      </c>
      <c r="F1127" s="36" t="s">
        <v>118</v>
      </c>
      <c r="G1127" s="36" t="n">
        <f aca="false">IF(A1127="","",IF(AND(A1127&gt;=Debut,A1127&lt;Fin),1,0))</f>
        <v>1</v>
      </c>
      <c r="H1127" s="36" t="n">
        <f aca="false">IF(G1127=1,INT(ROUND((A1127-Debut)*86400,0)/600),"")</f>
        <v>775</v>
      </c>
      <c r="I1127" s="36" t="n">
        <f aca="false">IF(G1127=1,INT(ROUND((A1127-Debut)*86400,0)/3600),"")</f>
        <v>129</v>
      </c>
      <c r="J1127" s="36" t="n">
        <f aca="false">IF(OR(A1127="",B1127=""),"",ROUND((B1127-A1127)*86400,0))</f>
        <v>6</v>
      </c>
      <c r="K1127" s="37" t="n">
        <f aca="false">IF(G1127=1,IF(COUNTIFS($C:$C,C1127,$G:$G,1,$A:$A,"&gt;="&amp;(A1127-FenetreInterm/86400),$A:$A,"&lt;="&amp;A1127)&gt;=NbInterm,1,0),"")</f>
        <v>0</v>
      </c>
      <c r="L1127" s="37" t="n">
        <f aca="false">IF(G1127=1,IF(B1127="",0,IF(J1127&lt;SeuilFugitive,1,0)),"")</f>
        <v>0</v>
      </c>
      <c r="M1127" s="37" t="n">
        <f aca="false">IF(G1127=1,IF(B1127="",IF((Fin-A1127)*24&gt;SeuilFigee,1,0),IF(J1127&gt;SeuilFigee*3600,1,0)),"")</f>
        <v>0</v>
      </c>
      <c r="N1127" s="0" t="str">
        <f aca="false">IF(G1127=1,IF(COUNTIF(H$2:H1127,H1127)=1,COUNTIF($H:$H,H1127),""),"")</f>
        <v/>
      </c>
      <c r="O1127" s="0" t="str">
        <f aca="false">IF(G1127=1,IF(COUNTIF(I$2:I1127,I1127)=1,COUNTIF($I:$I,I1127),""),"")</f>
        <v/>
      </c>
      <c r="P1127" s="38" t="str">
        <f aca="false">IF(G1127=1,IF(COUNTIFS(C$2:C1127,C1127,G$2:G1127,1)=1,COUNTIFS($C:$C,C1127,$G:$G,1)+ROW()/10000000,""),"")</f>
        <v/>
      </c>
      <c r="Q1127" s="0" t="str">
        <f aca="false">IF(K1127=1,IF(COUNTIFS(C$2:C1127,C1127,K$2:K1127,1)=1,1,0),"")</f>
        <v/>
      </c>
      <c r="R1127" s="0" t="str">
        <f aca="false">IF(M1127=1,IF(COUNTIFS(C$2:C1127,C1127,M$2:M1127,1)=1,1,0),"")</f>
        <v/>
      </c>
      <c r="S1127" s="0" t="str">
        <f aca="false">IF(L1127=1,IF(COUNTIFS(C$2:C1127,C1127,L$2:L1127,1)=1,1,0),"")</f>
        <v/>
      </c>
      <c r="T1127" s="38" t="str">
        <f aca="false">IF(N1127="","",N1127+ROW()/10000000)</f>
        <v/>
      </c>
      <c r="U1127" s="36" t="n">
        <f aca="false">IF(G1127=1,IF(B1127="",1,0),"")</f>
        <v>0</v>
      </c>
    </row>
    <row r="1128" customFormat="false" ht="15" hidden="false" customHeight="false" outlineLevel="0" collapsed="false">
      <c r="A1128" s="35" t="n">
        <v>46088.388912037</v>
      </c>
      <c r="B1128" s="35" t="n">
        <v>46088.3890509259</v>
      </c>
      <c r="C1128" s="36" t="s">
        <v>115</v>
      </c>
      <c r="D1128" s="36" t="s">
        <v>116</v>
      </c>
      <c r="E1128" s="36" t="s">
        <v>117</v>
      </c>
      <c r="F1128" s="36" t="s">
        <v>118</v>
      </c>
      <c r="G1128" s="36" t="n">
        <f aca="false">IF(A1128="","",IF(AND(A1128&gt;=Debut,A1128&lt;Fin),1,0))</f>
        <v>1</v>
      </c>
      <c r="H1128" s="36" t="n">
        <f aca="false">IF(G1128=1,INT(ROUND((A1128-Debut)*86400,0)/600),"")</f>
        <v>776</v>
      </c>
      <c r="I1128" s="36" t="n">
        <f aca="false">IF(G1128=1,INT(ROUND((A1128-Debut)*86400,0)/3600),"")</f>
        <v>129</v>
      </c>
      <c r="J1128" s="36" t="n">
        <f aca="false">IF(OR(A1128="",B1128=""),"",ROUND((B1128-A1128)*86400,0))</f>
        <v>12</v>
      </c>
      <c r="K1128" s="37" t="n">
        <f aca="false">IF(G1128=1,IF(COUNTIFS($C:$C,C1128,$G:$G,1,$A:$A,"&gt;="&amp;(A1128-FenetreInterm/86400),$A:$A,"&lt;="&amp;A1128)&gt;=NbInterm,1,0),"")</f>
        <v>0</v>
      </c>
      <c r="L1128" s="37" t="n">
        <f aca="false">IF(G1128=1,IF(B1128="",0,IF(J1128&lt;SeuilFugitive,1,0)),"")</f>
        <v>0</v>
      </c>
      <c r="M1128" s="37" t="n">
        <f aca="false">IF(G1128=1,IF(B1128="",IF((Fin-A1128)*24&gt;SeuilFigee,1,0),IF(J1128&gt;SeuilFigee*3600,1,0)),"")</f>
        <v>0</v>
      </c>
      <c r="N1128" s="36" t="n">
        <f aca="false">IF(G1128=1,IF(COUNTIF(H$2:H1128,H1128)=1,COUNTIF($H:$H,H1128),""),"")</f>
        <v>3</v>
      </c>
      <c r="O1128" s="0" t="str">
        <f aca="false">IF(G1128=1,IF(COUNTIF(I$2:I1128,I1128)=1,COUNTIF($I:$I,I1128),""),"")</f>
        <v/>
      </c>
      <c r="P1128" s="38" t="str">
        <f aca="false">IF(G1128=1,IF(COUNTIFS(C$2:C1128,C1128,G$2:G1128,1)=1,COUNTIFS($C:$C,C1128,$G:$G,1)+ROW()/10000000,""),"")</f>
        <v/>
      </c>
      <c r="Q1128" s="0" t="str">
        <f aca="false">IF(K1128=1,IF(COUNTIFS(C$2:C1128,C1128,K$2:K1128,1)=1,1,0),"")</f>
        <v/>
      </c>
      <c r="R1128" s="0" t="str">
        <f aca="false">IF(M1128=1,IF(COUNTIFS(C$2:C1128,C1128,M$2:M1128,1)=1,1,0),"")</f>
        <v/>
      </c>
      <c r="S1128" s="0" t="str">
        <f aca="false">IF(L1128=1,IF(COUNTIFS(C$2:C1128,C1128,L$2:L1128,1)=1,1,0),"")</f>
        <v/>
      </c>
      <c r="T1128" s="38" t="n">
        <f aca="false">IF(N1128="","",N1128+ROW()/10000000)</f>
        <v>3.0001128</v>
      </c>
      <c r="U1128" s="36" t="n">
        <f aca="false">IF(G1128=1,IF(B1128="",1,0),"")</f>
        <v>0</v>
      </c>
    </row>
    <row r="1129" customFormat="false" ht="15" hidden="false" customHeight="false" outlineLevel="0" collapsed="false">
      <c r="A1129" s="35" t="n">
        <v>46088.3890277778</v>
      </c>
      <c r="B1129" s="35" t="n">
        <v>46088.389212963</v>
      </c>
      <c r="C1129" s="36" t="s">
        <v>115</v>
      </c>
      <c r="D1129" s="36" t="s">
        <v>116</v>
      </c>
      <c r="E1129" s="36" t="s">
        <v>117</v>
      </c>
      <c r="F1129" s="36" t="s">
        <v>118</v>
      </c>
      <c r="G1129" s="36" t="n">
        <f aca="false">IF(A1129="","",IF(AND(A1129&gt;=Debut,A1129&lt;Fin),1,0))</f>
        <v>1</v>
      </c>
      <c r="H1129" s="36" t="n">
        <f aca="false">IF(G1129=1,INT(ROUND((A1129-Debut)*86400,0)/600),"")</f>
        <v>776</v>
      </c>
      <c r="I1129" s="36" t="n">
        <f aca="false">IF(G1129=1,INT(ROUND((A1129-Debut)*86400,0)/3600),"")</f>
        <v>129</v>
      </c>
      <c r="J1129" s="36" t="n">
        <f aca="false">IF(OR(A1129="",B1129=""),"",ROUND((B1129-A1129)*86400,0))</f>
        <v>16</v>
      </c>
      <c r="K1129" s="37" t="n">
        <f aca="false">IF(G1129=1,IF(COUNTIFS($C:$C,C1129,$G:$G,1,$A:$A,"&gt;="&amp;(A1129-FenetreInterm/86400),$A:$A,"&lt;="&amp;A1129)&gt;=NbInterm,1,0),"")</f>
        <v>1</v>
      </c>
      <c r="L1129" s="37" t="n">
        <f aca="false">IF(G1129=1,IF(B1129="",0,IF(J1129&lt;SeuilFugitive,1,0)),"")</f>
        <v>0</v>
      </c>
      <c r="M1129" s="37" t="n">
        <f aca="false">IF(G1129=1,IF(B1129="",IF((Fin-A1129)*24&gt;SeuilFigee,1,0),IF(J1129&gt;SeuilFigee*3600,1,0)),"")</f>
        <v>0</v>
      </c>
      <c r="N1129" s="0" t="str">
        <f aca="false">IF(G1129=1,IF(COUNTIF(H$2:H1129,H1129)=1,COUNTIF($H:$H,H1129),""),"")</f>
        <v/>
      </c>
      <c r="O1129" s="0" t="str">
        <f aca="false">IF(G1129=1,IF(COUNTIF(I$2:I1129,I1129)=1,COUNTIF($I:$I,I1129),""),"")</f>
        <v/>
      </c>
      <c r="P1129" s="38" t="str">
        <f aca="false">IF(G1129=1,IF(COUNTIFS(C$2:C1129,C1129,G$2:G1129,1)=1,COUNTIFS($C:$C,C1129,$G:$G,1)+ROW()/10000000,""),"")</f>
        <v/>
      </c>
      <c r="Q1129" s="36" t="n">
        <f aca="false">IF(K1129=1,IF(COUNTIFS(C$2:C1129,C1129,K$2:K1129,1)=1,1,0),"")</f>
        <v>0</v>
      </c>
      <c r="R1129" s="0" t="str">
        <f aca="false">IF(M1129=1,IF(COUNTIFS(C$2:C1129,C1129,M$2:M1129,1)=1,1,0),"")</f>
        <v/>
      </c>
      <c r="S1129" s="0" t="str">
        <f aca="false">IF(L1129=1,IF(COUNTIFS(C$2:C1129,C1129,L$2:L1129,1)=1,1,0),"")</f>
        <v/>
      </c>
      <c r="T1129" s="38" t="str">
        <f aca="false">IF(N1129="","",N1129+ROW()/10000000)</f>
        <v/>
      </c>
      <c r="U1129" s="36" t="n">
        <f aca="false">IF(G1129=1,IF(B1129="",1,0),"")</f>
        <v>0</v>
      </c>
    </row>
    <row r="1130" customFormat="false" ht="15" hidden="false" customHeight="false" outlineLevel="0" collapsed="false">
      <c r="A1130" s="35" t="n">
        <v>46088.3929050926</v>
      </c>
      <c r="B1130" s="35" t="n">
        <v>46088.3943171296</v>
      </c>
      <c r="C1130" s="36" t="s">
        <v>142</v>
      </c>
      <c r="D1130" s="36" t="s">
        <v>143</v>
      </c>
      <c r="E1130" s="36" t="s">
        <v>121</v>
      </c>
      <c r="F1130" s="36" t="s">
        <v>144</v>
      </c>
      <c r="G1130" s="36" t="n">
        <f aca="false">IF(A1130="","",IF(AND(A1130&gt;=Debut,A1130&lt;Fin),1,0))</f>
        <v>1</v>
      </c>
      <c r="H1130" s="36" t="n">
        <f aca="false">IF(G1130=1,INT(ROUND((A1130-Debut)*86400,0)/600),"")</f>
        <v>776</v>
      </c>
      <c r="I1130" s="36" t="n">
        <f aca="false">IF(G1130=1,INT(ROUND((A1130-Debut)*86400,0)/3600),"")</f>
        <v>129</v>
      </c>
      <c r="J1130" s="36" t="n">
        <f aca="false">IF(OR(A1130="",B1130=""),"",ROUND((B1130-A1130)*86400,0))</f>
        <v>122</v>
      </c>
      <c r="K1130" s="37" t="n">
        <f aca="false">IF(G1130=1,IF(COUNTIFS($C:$C,C1130,$G:$G,1,$A:$A,"&gt;="&amp;(A1130-FenetreInterm/86400),$A:$A,"&lt;="&amp;A1130)&gt;=NbInterm,1,0),"")</f>
        <v>0</v>
      </c>
      <c r="L1130" s="37" t="n">
        <f aca="false">IF(G1130=1,IF(B1130="",0,IF(J1130&lt;SeuilFugitive,1,0)),"")</f>
        <v>0</v>
      </c>
      <c r="M1130" s="37" t="n">
        <f aca="false">IF(G1130=1,IF(B1130="",IF((Fin-A1130)*24&gt;SeuilFigee,1,0),IF(J1130&gt;SeuilFigee*3600,1,0)),"")</f>
        <v>0</v>
      </c>
      <c r="N1130" s="0" t="str">
        <f aca="false">IF(G1130=1,IF(COUNTIF(H$2:H1130,H1130)=1,COUNTIF($H:$H,H1130),""),"")</f>
        <v/>
      </c>
      <c r="O1130" s="0" t="str">
        <f aca="false">IF(G1130=1,IF(COUNTIF(I$2:I1130,I1130)=1,COUNTIF($I:$I,I1130),""),"")</f>
        <v/>
      </c>
      <c r="P1130" s="38" t="str">
        <f aca="false">IF(G1130=1,IF(COUNTIFS(C$2:C1130,C1130,G$2:G1130,1)=1,COUNTIFS($C:$C,C1130,$G:$G,1)+ROW()/10000000,""),"")</f>
        <v/>
      </c>
      <c r="Q1130" s="0" t="str">
        <f aca="false">IF(K1130=1,IF(COUNTIFS(C$2:C1130,C1130,K$2:K1130,1)=1,1,0),"")</f>
        <v/>
      </c>
      <c r="R1130" s="0" t="str">
        <f aca="false">IF(M1130=1,IF(COUNTIFS(C$2:C1130,C1130,M$2:M1130,1)=1,1,0),"")</f>
        <v/>
      </c>
      <c r="S1130" s="0" t="str">
        <f aca="false">IF(L1130=1,IF(COUNTIFS(C$2:C1130,C1130,L$2:L1130,1)=1,1,0),"")</f>
        <v/>
      </c>
      <c r="T1130" s="38" t="str">
        <f aca="false">IF(N1130="","",N1130+ROW()/10000000)</f>
        <v/>
      </c>
      <c r="U1130" s="36" t="n">
        <f aca="false">IF(G1130=1,IF(B1130="",1,0),"")</f>
        <v>0</v>
      </c>
    </row>
    <row r="1131" customFormat="false" ht="15" hidden="false" customHeight="false" outlineLevel="0" collapsed="false">
      <c r="A1131" s="35" t="n">
        <v>46088.4100462963</v>
      </c>
      <c r="B1131" s="35" t="n">
        <v>46088.4152430556</v>
      </c>
      <c r="C1131" s="36" t="s">
        <v>142</v>
      </c>
      <c r="D1131" s="36" t="s">
        <v>143</v>
      </c>
      <c r="E1131" s="36" t="s">
        <v>121</v>
      </c>
      <c r="F1131" s="36" t="s">
        <v>144</v>
      </c>
      <c r="G1131" s="36" t="n">
        <f aca="false">IF(A1131="","",IF(AND(A1131&gt;=Debut,A1131&lt;Fin),1,0))</f>
        <v>1</v>
      </c>
      <c r="H1131" s="36" t="n">
        <f aca="false">IF(G1131=1,INT(ROUND((A1131-Debut)*86400,0)/600),"")</f>
        <v>779</v>
      </c>
      <c r="I1131" s="36" t="n">
        <f aca="false">IF(G1131=1,INT(ROUND((A1131-Debut)*86400,0)/3600),"")</f>
        <v>129</v>
      </c>
      <c r="J1131" s="36" t="n">
        <f aca="false">IF(OR(A1131="",B1131=""),"",ROUND((B1131-A1131)*86400,0))</f>
        <v>449</v>
      </c>
      <c r="K1131" s="37" t="n">
        <f aca="false">IF(G1131=1,IF(COUNTIFS($C:$C,C1131,$G:$G,1,$A:$A,"&gt;="&amp;(A1131-FenetreInterm/86400),$A:$A,"&lt;="&amp;A1131)&gt;=NbInterm,1,0),"")</f>
        <v>0</v>
      </c>
      <c r="L1131" s="37" t="n">
        <f aca="false">IF(G1131=1,IF(B1131="",0,IF(J1131&lt;SeuilFugitive,1,0)),"")</f>
        <v>0</v>
      </c>
      <c r="M1131" s="37" t="n">
        <f aca="false">IF(G1131=1,IF(B1131="",IF((Fin-A1131)*24&gt;SeuilFigee,1,0),IF(J1131&gt;SeuilFigee*3600,1,0)),"")</f>
        <v>0</v>
      </c>
      <c r="N1131" s="36" t="n">
        <f aca="false">IF(G1131=1,IF(COUNTIF(H$2:H1131,H1131)=1,COUNTIF($H:$H,H1131),""),"")</f>
        <v>3</v>
      </c>
      <c r="O1131" s="0" t="str">
        <f aca="false">IF(G1131=1,IF(COUNTIF(I$2:I1131,I1131)=1,COUNTIF($I:$I,I1131),""),"")</f>
        <v/>
      </c>
      <c r="P1131" s="38" t="str">
        <f aca="false">IF(G1131=1,IF(COUNTIFS(C$2:C1131,C1131,G$2:G1131,1)=1,COUNTIFS($C:$C,C1131,$G:$G,1)+ROW()/10000000,""),"")</f>
        <v/>
      </c>
      <c r="Q1131" s="0" t="str">
        <f aca="false">IF(K1131=1,IF(COUNTIFS(C$2:C1131,C1131,K$2:K1131,1)=1,1,0),"")</f>
        <v/>
      </c>
      <c r="R1131" s="0" t="str">
        <f aca="false">IF(M1131=1,IF(COUNTIFS(C$2:C1131,C1131,M$2:M1131,1)=1,1,0),"")</f>
        <v/>
      </c>
      <c r="S1131" s="0" t="str">
        <f aca="false">IF(L1131=1,IF(COUNTIFS(C$2:C1131,C1131,L$2:L1131,1)=1,1,0),"")</f>
        <v/>
      </c>
      <c r="T1131" s="38" t="n">
        <f aca="false">IF(N1131="","",N1131+ROW()/10000000)</f>
        <v>3.0001131</v>
      </c>
      <c r="U1131" s="36" t="n">
        <f aca="false">IF(G1131=1,IF(B1131="",1,0),"")</f>
        <v>0</v>
      </c>
    </row>
    <row r="1132" customFormat="false" ht="15" hidden="false" customHeight="false" outlineLevel="0" collapsed="false">
      <c r="A1132" s="35" t="n">
        <v>46088.4143055556</v>
      </c>
      <c r="B1132" s="35" t="n">
        <v>46088.4179282407</v>
      </c>
      <c r="C1132" s="36" t="s">
        <v>145</v>
      </c>
      <c r="D1132" s="36" t="s">
        <v>146</v>
      </c>
      <c r="E1132" s="36" t="s">
        <v>121</v>
      </c>
      <c r="F1132" s="36" t="s">
        <v>144</v>
      </c>
      <c r="G1132" s="36" t="n">
        <f aca="false">IF(A1132="","",IF(AND(A1132&gt;=Debut,A1132&lt;Fin),1,0))</f>
        <v>1</v>
      </c>
      <c r="H1132" s="36" t="n">
        <f aca="false">IF(G1132=1,INT(ROUND((A1132-Debut)*86400,0)/600),"")</f>
        <v>779</v>
      </c>
      <c r="I1132" s="36" t="n">
        <f aca="false">IF(G1132=1,INT(ROUND((A1132-Debut)*86400,0)/3600),"")</f>
        <v>129</v>
      </c>
      <c r="J1132" s="36" t="n">
        <f aca="false">IF(OR(A1132="",B1132=""),"",ROUND((B1132-A1132)*86400,0))</f>
        <v>313</v>
      </c>
      <c r="K1132" s="37" t="n">
        <f aca="false">IF(G1132=1,IF(COUNTIFS($C:$C,C1132,$G:$G,1,$A:$A,"&gt;="&amp;(A1132-FenetreInterm/86400),$A:$A,"&lt;="&amp;A1132)&gt;=NbInterm,1,0),"")</f>
        <v>0</v>
      </c>
      <c r="L1132" s="37" t="n">
        <f aca="false">IF(G1132=1,IF(B1132="",0,IF(J1132&lt;SeuilFugitive,1,0)),"")</f>
        <v>0</v>
      </c>
      <c r="M1132" s="37" t="n">
        <f aca="false">IF(G1132=1,IF(B1132="",IF((Fin-A1132)*24&gt;SeuilFigee,1,0),IF(J1132&gt;SeuilFigee*3600,1,0)),"")</f>
        <v>0</v>
      </c>
      <c r="N1132" s="0" t="str">
        <f aca="false">IF(G1132=1,IF(COUNTIF(H$2:H1132,H1132)=1,COUNTIF($H:$H,H1132),""),"")</f>
        <v/>
      </c>
      <c r="O1132" s="0" t="str">
        <f aca="false">IF(G1132=1,IF(COUNTIF(I$2:I1132,I1132)=1,COUNTIF($I:$I,I1132),""),"")</f>
        <v/>
      </c>
      <c r="P1132" s="38" t="str">
        <f aca="false">IF(G1132=1,IF(COUNTIFS(C$2:C1132,C1132,G$2:G1132,1)=1,COUNTIFS($C:$C,C1132,$G:$G,1)+ROW()/10000000,""),"")</f>
        <v/>
      </c>
      <c r="Q1132" s="0" t="str">
        <f aca="false">IF(K1132=1,IF(COUNTIFS(C$2:C1132,C1132,K$2:K1132,1)=1,1,0),"")</f>
        <v/>
      </c>
      <c r="R1132" s="0" t="str">
        <f aca="false">IF(M1132=1,IF(COUNTIFS(C$2:C1132,C1132,M$2:M1132,1)=1,1,0),"")</f>
        <v/>
      </c>
      <c r="S1132" s="0" t="str">
        <f aca="false">IF(L1132=1,IF(COUNTIFS(C$2:C1132,C1132,L$2:L1132,1)=1,1,0),"")</f>
        <v/>
      </c>
      <c r="T1132" s="38" t="str">
        <f aca="false">IF(N1132="","",N1132+ROW()/10000000)</f>
        <v/>
      </c>
      <c r="U1132" s="36" t="n">
        <f aca="false">IF(G1132=1,IF(B1132="",1,0),"")</f>
        <v>0</v>
      </c>
    </row>
    <row r="1133" customFormat="false" ht="15" hidden="false" customHeight="false" outlineLevel="0" collapsed="false">
      <c r="A1133" s="35" t="n">
        <v>46088.4163657407</v>
      </c>
      <c r="B1133" s="35" t="n">
        <v>46088.4189583333</v>
      </c>
      <c r="C1133" s="36" t="s">
        <v>153</v>
      </c>
      <c r="D1133" s="36" t="s">
        <v>154</v>
      </c>
      <c r="E1133" s="36" t="s">
        <v>121</v>
      </c>
      <c r="F1133" s="36" t="s">
        <v>144</v>
      </c>
      <c r="G1133" s="36" t="n">
        <f aca="false">IF(A1133="","",IF(AND(A1133&gt;=Debut,A1133&lt;Fin),1,0))</f>
        <v>1</v>
      </c>
      <c r="H1133" s="36" t="n">
        <f aca="false">IF(G1133=1,INT(ROUND((A1133-Debut)*86400,0)/600),"")</f>
        <v>779</v>
      </c>
      <c r="I1133" s="36" t="n">
        <f aca="false">IF(G1133=1,INT(ROUND((A1133-Debut)*86400,0)/3600),"")</f>
        <v>129</v>
      </c>
      <c r="J1133" s="36" t="n">
        <f aca="false">IF(OR(A1133="",B1133=""),"",ROUND((B1133-A1133)*86400,0))</f>
        <v>224</v>
      </c>
      <c r="K1133" s="37" t="n">
        <f aca="false">IF(G1133=1,IF(COUNTIFS($C:$C,C1133,$G:$G,1,$A:$A,"&gt;="&amp;(A1133-FenetreInterm/86400),$A:$A,"&lt;="&amp;A1133)&gt;=NbInterm,1,0),"")</f>
        <v>0</v>
      </c>
      <c r="L1133" s="37" t="n">
        <f aca="false">IF(G1133=1,IF(B1133="",0,IF(J1133&lt;SeuilFugitive,1,0)),"")</f>
        <v>0</v>
      </c>
      <c r="M1133" s="37" t="n">
        <f aca="false">IF(G1133=1,IF(B1133="",IF((Fin-A1133)*24&gt;SeuilFigee,1,0),IF(J1133&gt;SeuilFigee*3600,1,0)),"")</f>
        <v>0</v>
      </c>
      <c r="N1133" s="0" t="str">
        <f aca="false">IF(G1133=1,IF(COUNTIF(H$2:H1133,H1133)=1,COUNTIF($H:$H,H1133),""),"")</f>
        <v/>
      </c>
      <c r="O1133" s="0" t="str">
        <f aca="false">IF(G1133=1,IF(COUNTIF(I$2:I1133,I1133)=1,COUNTIF($I:$I,I1133),""),"")</f>
        <v/>
      </c>
      <c r="P1133" s="38" t="str">
        <f aca="false">IF(G1133=1,IF(COUNTIFS(C$2:C1133,C1133,G$2:G1133,1)=1,COUNTIFS($C:$C,C1133,$G:$G,1)+ROW()/10000000,""),"")</f>
        <v/>
      </c>
      <c r="Q1133" s="0" t="str">
        <f aca="false">IF(K1133=1,IF(COUNTIFS(C$2:C1133,C1133,K$2:K1133,1)=1,1,0),"")</f>
        <v/>
      </c>
      <c r="R1133" s="0" t="str">
        <f aca="false">IF(M1133=1,IF(COUNTIFS(C$2:C1133,C1133,M$2:M1133,1)=1,1,0),"")</f>
        <v/>
      </c>
      <c r="S1133" s="0" t="str">
        <f aca="false">IF(L1133=1,IF(COUNTIFS(C$2:C1133,C1133,L$2:L1133,1)=1,1,0),"")</f>
        <v/>
      </c>
      <c r="T1133" s="38" t="str">
        <f aca="false">IF(N1133="","",N1133+ROW()/10000000)</f>
        <v/>
      </c>
      <c r="U1133" s="36" t="n">
        <f aca="false">IF(G1133=1,IF(B1133="",1,0),"")</f>
        <v>0</v>
      </c>
    </row>
    <row r="1134" customFormat="false" ht="15" hidden="false" customHeight="false" outlineLevel="0" collapsed="false">
      <c r="A1134" s="35" t="n">
        <v>46088.4188310185</v>
      </c>
      <c r="B1134" s="35" t="n">
        <v>46088.4247800926</v>
      </c>
      <c r="C1134" s="36" t="s">
        <v>142</v>
      </c>
      <c r="D1134" s="36" t="s">
        <v>143</v>
      </c>
      <c r="E1134" s="36" t="s">
        <v>121</v>
      </c>
      <c r="F1134" s="36" t="s">
        <v>144</v>
      </c>
      <c r="G1134" s="36" t="n">
        <f aca="false">IF(A1134="","",IF(AND(A1134&gt;=Debut,A1134&lt;Fin),1,0))</f>
        <v>1</v>
      </c>
      <c r="H1134" s="36" t="n">
        <f aca="false">IF(G1134=1,INT(ROUND((A1134-Debut)*86400,0)/600),"")</f>
        <v>780</v>
      </c>
      <c r="I1134" s="36" t="n">
        <f aca="false">IF(G1134=1,INT(ROUND((A1134-Debut)*86400,0)/3600),"")</f>
        <v>130</v>
      </c>
      <c r="J1134" s="36" t="n">
        <f aca="false">IF(OR(A1134="",B1134=""),"",ROUND((B1134-A1134)*86400,0))</f>
        <v>514</v>
      </c>
      <c r="K1134" s="37" t="n">
        <f aca="false">IF(G1134=1,IF(COUNTIFS($C:$C,C1134,$G:$G,1,$A:$A,"&gt;="&amp;(A1134-FenetreInterm/86400),$A:$A,"&lt;="&amp;A1134)&gt;=NbInterm,1,0),"")</f>
        <v>0</v>
      </c>
      <c r="L1134" s="37" t="n">
        <f aca="false">IF(G1134=1,IF(B1134="",0,IF(J1134&lt;SeuilFugitive,1,0)),"")</f>
        <v>0</v>
      </c>
      <c r="M1134" s="37" t="n">
        <f aca="false">IF(G1134=1,IF(B1134="",IF((Fin-A1134)*24&gt;SeuilFigee,1,0),IF(J1134&gt;SeuilFigee*3600,1,0)),"")</f>
        <v>0</v>
      </c>
      <c r="N1134" s="36" t="n">
        <f aca="false">IF(G1134=1,IF(COUNTIF(H$2:H1134,H1134)=1,COUNTIF($H:$H,H1134),""),"")</f>
        <v>10</v>
      </c>
      <c r="O1134" s="36" t="n">
        <f aca="false">IF(G1134=1,IF(COUNTIF(I$2:I1134,I1134)=1,COUNTIF($I:$I,I1134),""),"")</f>
        <v>15</v>
      </c>
      <c r="P1134" s="38" t="str">
        <f aca="false">IF(G1134=1,IF(COUNTIFS(C$2:C1134,C1134,G$2:G1134,1)=1,COUNTIFS($C:$C,C1134,$G:$G,1)+ROW()/10000000,""),"")</f>
        <v/>
      </c>
      <c r="Q1134" s="0" t="str">
        <f aca="false">IF(K1134=1,IF(COUNTIFS(C$2:C1134,C1134,K$2:K1134,1)=1,1,0),"")</f>
        <v/>
      </c>
      <c r="R1134" s="0" t="str">
        <f aca="false">IF(M1134=1,IF(COUNTIFS(C$2:C1134,C1134,M$2:M1134,1)=1,1,0),"")</f>
        <v/>
      </c>
      <c r="S1134" s="0" t="str">
        <f aca="false">IF(L1134=1,IF(COUNTIFS(C$2:C1134,C1134,L$2:L1134,1)=1,1,0),"")</f>
        <v/>
      </c>
      <c r="T1134" s="38" t="n">
        <f aca="false">IF(N1134="","",N1134+ROW()/10000000)</f>
        <v>10.0001134</v>
      </c>
      <c r="U1134" s="36" t="n">
        <f aca="false">IF(G1134=1,IF(B1134="",1,0),"")</f>
        <v>0</v>
      </c>
    </row>
    <row r="1135" customFormat="false" ht="15" hidden="false" customHeight="false" outlineLevel="0" collapsed="false">
      <c r="A1135" s="35" t="n">
        <v>46088.4191550926</v>
      </c>
      <c r="B1135" s="35" t="n">
        <v>46088.4223726852</v>
      </c>
      <c r="C1135" s="36" t="s">
        <v>136</v>
      </c>
      <c r="D1135" s="36" t="s">
        <v>137</v>
      </c>
      <c r="E1135" s="36" t="s">
        <v>121</v>
      </c>
      <c r="F1135" s="36" t="s">
        <v>125</v>
      </c>
      <c r="G1135" s="36" t="n">
        <f aca="false">IF(A1135="","",IF(AND(A1135&gt;=Debut,A1135&lt;Fin),1,0))</f>
        <v>1</v>
      </c>
      <c r="H1135" s="36" t="n">
        <f aca="false">IF(G1135=1,INT(ROUND((A1135-Debut)*86400,0)/600),"")</f>
        <v>780</v>
      </c>
      <c r="I1135" s="36" t="n">
        <f aca="false">IF(G1135=1,INT(ROUND((A1135-Debut)*86400,0)/3600),"")</f>
        <v>130</v>
      </c>
      <c r="J1135" s="36" t="n">
        <f aca="false">IF(OR(A1135="",B1135=""),"",ROUND((B1135-A1135)*86400,0))</f>
        <v>278</v>
      </c>
      <c r="K1135" s="37" t="n">
        <f aca="false">IF(G1135=1,IF(COUNTIFS($C:$C,C1135,$G:$G,1,$A:$A,"&gt;="&amp;(A1135-FenetreInterm/86400),$A:$A,"&lt;="&amp;A1135)&gt;=NbInterm,1,0),"")</f>
        <v>0</v>
      </c>
      <c r="L1135" s="37" t="n">
        <f aca="false">IF(G1135=1,IF(B1135="",0,IF(J1135&lt;SeuilFugitive,1,0)),"")</f>
        <v>0</v>
      </c>
      <c r="M1135" s="37" t="n">
        <f aca="false">IF(G1135=1,IF(B1135="",IF((Fin-A1135)*24&gt;SeuilFigee,1,0),IF(J1135&gt;SeuilFigee*3600,1,0)),"")</f>
        <v>0</v>
      </c>
      <c r="N1135" s="0" t="str">
        <f aca="false">IF(G1135=1,IF(COUNTIF(H$2:H1135,H1135)=1,COUNTIF($H:$H,H1135),""),"")</f>
        <v/>
      </c>
      <c r="O1135" s="0" t="str">
        <f aca="false">IF(G1135=1,IF(COUNTIF(I$2:I1135,I1135)=1,COUNTIF($I:$I,I1135),""),"")</f>
        <v/>
      </c>
      <c r="P1135" s="38" t="str">
        <f aca="false">IF(G1135=1,IF(COUNTIFS(C$2:C1135,C1135,G$2:G1135,1)=1,COUNTIFS($C:$C,C1135,$G:$G,1)+ROW()/10000000,""),"")</f>
        <v/>
      </c>
      <c r="Q1135" s="0" t="str">
        <f aca="false">IF(K1135=1,IF(COUNTIFS(C$2:C1135,C1135,K$2:K1135,1)=1,1,0),"")</f>
        <v/>
      </c>
      <c r="R1135" s="0" t="str">
        <f aca="false">IF(M1135=1,IF(COUNTIFS(C$2:C1135,C1135,M$2:M1135,1)=1,1,0),"")</f>
        <v/>
      </c>
      <c r="S1135" s="0" t="str">
        <f aca="false">IF(L1135=1,IF(COUNTIFS(C$2:C1135,C1135,L$2:L1135,1)=1,1,0),"")</f>
        <v/>
      </c>
      <c r="T1135" s="38" t="str">
        <f aca="false">IF(N1135="","",N1135+ROW()/10000000)</f>
        <v/>
      </c>
      <c r="U1135" s="36" t="n">
        <f aca="false">IF(G1135=1,IF(B1135="",1,0),"")</f>
        <v>0</v>
      </c>
    </row>
    <row r="1136" customFormat="false" ht="15" hidden="false" customHeight="false" outlineLevel="0" collapsed="false">
      <c r="A1136" s="35" t="n">
        <v>46088.4219212963</v>
      </c>
      <c r="B1136" s="35" t="n">
        <v>46088.4220486111</v>
      </c>
      <c r="C1136" s="36" t="s">
        <v>115</v>
      </c>
      <c r="D1136" s="36" t="s">
        <v>116</v>
      </c>
      <c r="E1136" s="36" t="s">
        <v>117</v>
      </c>
      <c r="F1136" s="36" t="s">
        <v>118</v>
      </c>
      <c r="G1136" s="36" t="n">
        <f aca="false">IF(A1136="","",IF(AND(A1136&gt;=Debut,A1136&lt;Fin),1,0))</f>
        <v>1</v>
      </c>
      <c r="H1136" s="36" t="n">
        <f aca="false">IF(G1136=1,INT(ROUND((A1136-Debut)*86400,0)/600),"")</f>
        <v>780</v>
      </c>
      <c r="I1136" s="36" t="n">
        <f aca="false">IF(G1136=1,INT(ROUND((A1136-Debut)*86400,0)/3600),"")</f>
        <v>130</v>
      </c>
      <c r="J1136" s="36" t="n">
        <f aca="false">IF(OR(A1136="",B1136=""),"",ROUND((B1136-A1136)*86400,0))</f>
        <v>11</v>
      </c>
      <c r="K1136" s="37" t="n">
        <f aca="false">IF(G1136=1,IF(COUNTIFS($C:$C,C1136,$G:$G,1,$A:$A,"&gt;="&amp;(A1136-FenetreInterm/86400),$A:$A,"&lt;="&amp;A1136)&gt;=NbInterm,1,0),"")</f>
        <v>0</v>
      </c>
      <c r="L1136" s="37" t="n">
        <f aca="false">IF(G1136=1,IF(B1136="",0,IF(J1136&lt;SeuilFugitive,1,0)),"")</f>
        <v>0</v>
      </c>
      <c r="M1136" s="37" t="n">
        <f aca="false">IF(G1136=1,IF(B1136="",IF((Fin-A1136)*24&gt;SeuilFigee,1,0),IF(J1136&gt;SeuilFigee*3600,1,0)),"")</f>
        <v>0</v>
      </c>
      <c r="N1136" s="0" t="str">
        <f aca="false">IF(G1136=1,IF(COUNTIF(H$2:H1136,H1136)=1,COUNTIF($H:$H,H1136),""),"")</f>
        <v/>
      </c>
      <c r="O1136" s="0" t="str">
        <f aca="false">IF(G1136=1,IF(COUNTIF(I$2:I1136,I1136)=1,COUNTIF($I:$I,I1136),""),"")</f>
        <v/>
      </c>
      <c r="P1136" s="38" t="str">
        <f aca="false">IF(G1136=1,IF(COUNTIFS(C$2:C1136,C1136,G$2:G1136,1)=1,COUNTIFS($C:$C,C1136,$G:$G,1)+ROW()/10000000,""),"")</f>
        <v/>
      </c>
      <c r="Q1136" s="0" t="str">
        <f aca="false">IF(K1136=1,IF(COUNTIFS(C$2:C1136,C1136,K$2:K1136,1)=1,1,0),"")</f>
        <v/>
      </c>
      <c r="R1136" s="0" t="str">
        <f aca="false">IF(M1136=1,IF(COUNTIFS(C$2:C1136,C1136,M$2:M1136,1)=1,1,0),"")</f>
        <v/>
      </c>
      <c r="S1136" s="0" t="str">
        <f aca="false">IF(L1136=1,IF(COUNTIFS(C$2:C1136,C1136,L$2:L1136,1)=1,1,0),"")</f>
        <v/>
      </c>
      <c r="T1136" s="38" t="str">
        <f aca="false">IF(N1136="","",N1136+ROW()/10000000)</f>
        <v/>
      </c>
      <c r="U1136" s="36" t="n">
        <f aca="false">IF(G1136=1,IF(B1136="",1,0),"")</f>
        <v>0</v>
      </c>
    </row>
    <row r="1137" customFormat="false" ht="15" hidden="false" customHeight="false" outlineLevel="0" collapsed="false">
      <c r="A1137" s="35" t="n">
        <v>46088.4220949074</v>
      </c>
      <c r="B1137" s="35" t="n">
        <v>46088.4222685185</v>
      </c>
      <c r="C1137" s="36" t="s">
        <v>115</v>
      </c>
      <c r="D1137" s="36" t="s">
        <v>116</v>
      </c>
      <c r="E1137" s="36" t="s">
        <v>117</v>
      </c>
      <c r="F1137" s="36" t="s">
        <v>118</v>
      </c>
      <c r="G1137" s="36" t="n">
        <f aca="false">IF(A1137="","",IF(AND(A1137&gt;=Debut,A1137&lt;Fin),1,0))</f>
        <v>1</v>
      </c>
      <c r="H1137" s="36" t="n">
        <f aca="false">IF(G1137=1,INT(ROUND((A1137-Debut)*86400,0)/600),"")</f>
        <v>780</v>
      </c>
      <c r="I1137" s="36" t="n">
        <f aca="false">IF(G1137=1,INT(ROUND((A1137-Debut)*86400,0)/3600),"")</f>
        <v>130</v>
      </c>
      <c r="J1137" s="36" t="n">
        <f aca="false">IF(OR(A1137="",B1137=""),"",ROUND((B1137-A1137)*86400,0))</f>
        <v>15</v>
      </c>
      <c r="K1137" s="37" t="n">
        <f aca="false">IF(G1137=1,IF(COUNTIFS($C:$C,C1137,$G:$G,1,$A:$A,"&gt;="&amp;(A1137-FenetreInterm/86400),$A:$A,"&lt;="&amp;A1137)&gt;=NbInterm,1,0),"")</f>
        <v>0</v>
      </c>
      <c r="L1137" s="37" t="n">
        <f aca="false">IF(G1137=1,IF(B1137="",0,IF(J1137&lt;SeuilFugitive,1,0)),"")</f>
        <v>0</v>
      </c>
      <c r="M1137" s="37" t="n">
        <f aca="false">IF(G1137=1,IF(B1137="",IF((Fin-A1137)*24&gt;SeuilFigee,1,0),IF(J1137&gt;SeuilFigee*3600,1,0)),"")</f>
        <v>0</v>
      </c>
      <c r="N1137" s="0" t="str">
        <f aca="false">IF(G1137=1,IF(COUNTIF(H$2:H1137,H1137)=1,COUNTIF($H:$H,H1137),""),"")</f>
        <v/>
      </c>
      <c r="O1137" s="0" t="str">
        <f aca="false">IF(G1137=1,IF(COUNTIF(I$2:I1137,I1137)=1,COUNTIF($I:$I,I1137),""),"")</f>
        <v/>
      </c>
      <c r="P1137" s="38" t="str">
        <f aca="false">IF(G1137=1,IF(COUNTIFS(C$2:C1137,C1137,G$2:G1137,1)=1,COUNTIFS($C:$C,C1137,$G:$G,1)+ROW()/10000000,""),"")</f>
        <v/>
      </c>
      <c r="Q1137" s="0" t="str">
        <f aca="false">IF(K1137=1,IF(COUNTIFS(C$2:C1137,C1137,K$2:K1137,1)=1,1,0),"")</f>
        <v/>
      </c>
      <c r="R1137" s="0" t="str">
        <f aca="false">IF(M1137=1,IF(COUNTIFS(C$2:C1137,C1137,M$2:M1137,1)=1,1,0),"")</f>
        <v/>
      </c>
      <c r="S1137" s="0" t="str">
        <f aca="false">IF(L1137=1,IF(COUNTIFS(C$2:C1137,C1137,L$2:L1137,1)=1,1,0),"")</f>
        <v/>
      </c>
      <c r="T1137" s="38" t="str">
        <f aca="false">IF(N1137="","",N1137+ROW()/10000000)</f>
        <v/>
      </c>
      <c r="U1137" s="36" t="n">
        <f aca="false">IF(G1137=1,IF(B1137="",1,0),"")</f>
        <v>0</v>
      </c>
    </row>
    <row r="1138" customFormat="false" ht="15" hidden="false" customHeight="false" outlineLevel="0" collapsed="false">
      <c r="A1138" s="35" t="n">
        <v>46088.4223032407</v>
      </c>
      <c r="B1138" s="35" t="n">
        <v>46088.4224884259</v>
      </c>
      <c r="C1138" s="36" t="s">
        <v>115</v>
      </c>
      <c r="D1138" s="36" t="s">
        <v>116</v>
      </c>
      <c r="E1138" s="36" t="s">
        <v>117</v>
      </c>
      <c r="F1138" s="36" t="s">
        <v>118</v>
      </c>
      <c r="G1138" s="36" t="n">
        <f aca="false">IF(A1138="","",IF(AND(A1138&gt;=Debut,A1138&lt;Fin),1,0))</f>
        <v>1</v>
      </c>
      <c r="H1138" s="36" t="n">
        <f aca="false">IF(G1138=1,INT(ROUND((A1138-Debut)*86400,0)/600),"")</f>
        <v>780</v>
      </c>
      <c r="I1138" s="36" t="n">
        <f aca="false">IF(G1138=1,INT(ROUND((A1138-Debut)*86400,0)/3600),"")</f>
        <v>130</v>
      </c>
      <c r="J1138" s="36" t="n">
        <f aca="false">IF(OR(A1138="",B1138=""),"",ROUND((B1138-A1138)*86400,0))</f>
        <v>16</v>
      </c>
      <c r="K1138" s="37" t="n">
        <f aca="false">IF(G1138=1,IF(COUNTIFS($C:$C,C1138,$G:$G,1,$A:$A,"&gt;="&amp;(A1138-FenetreInterm/86400),$A:$A,"&lt;="&amp;A1138)&gt;=NbInterm,1,0),"")</f>
        <v>1</v>
      </c>
      <c r="L1138" s="37" t="n">
        <f aca="false">IF(G1138=1,IF(B1138="",0,IF(J1138&lt;SeuilFugitive,1,0)),"")</f>
        <v>0</v>
      </c>
      <c r="M1138" s="37" t="n">
        <f aca="false">IF(G1138=1,IF(B1138="",IF((Fin-A1138)*24&gt;SeuilFigee,1,0),IF(J1138&gt;SeuilFigee*3600,1,0)),"")</f>
        <v>0</v>
      </c>
      <c r="N1138" s="0" t="str">
        <f aca="false">IF(G1138=1,IF(COUNTIF(H$2:H1138,H1138)=1,COUNTIF($H:$H,H1138),""),"")</f>
        <v/>
      </c>
      <c r="O1138" s="0" t="str">
        <f aca="false">IF(G1138=1,IF(COUNTIF(I$2:I1138,I1138)=1,COUNTIF($I:$I,I1138),""),"")</f>
        <v/>
      </c>
      <c r="P1138" s="38" t="str">
        <f aca="false">IF(G1138=1,IF(COUNTIFS(C$2:C1138,C1138,G$2:G1138,1)=1,COUNTIFS($C:$C,C1138,$G:$G,1)+ROW()/10000000,""),"")</f>
        <v/>
      </c>
      <c r="Q1138" s="36" t="n">
        <f aca="false">IF(K1138=1,IF(COUNTIFS(C$2:C1138,C1138,K$2:K1138,1)=1,1,0),"")</f>
        <v>0</v>
      </c>
      <c r="R1138" s="0" t="str">
        <f aca="false">IF(M1138=1,IF(COUNTIFS(C$2:C1138,C1138,M$2:M1138,1)=1,1,0),"")</f>
        <v/>
      </c>
      <c r="S1138" s="0" t="str">
        <f aca="false">IF(L1138=1,IF(COUNTIFS(C$2:C1138,C1138,L$2:L1138,1)=1,1,0),"")</f>
        <v/>
      </c>
      <c r="T1138" s="38" t="str">
        <f aca="false">IF(N1138="","",N1138+ROW()/10000000)</f>
        <v/>
      </c>
      <c r="U1138" s="36" t="n">
        <f aca="false">IF(G1138=1,IF(B1138="",1,0),"")</f>
        <v>0</v>
      </c>
    </row>
    <row r="1139" customFormat="false" ht="15" hidden="false" customHeight="false" outlineLevel="0" collapsed="false">
      <c r="A1139" s="35" t="n">
        <v>46088.4224189815</v>
      </c>
      <c r="B1139" s="35" t="n">
        <v>46088.4224768519</v>
      </c>
      <c r="C1139" s="36" t="s">
        <v>115</v>
      </c>
      <c r="D1139" s="36" t="s">
        <v>116</v>
      </c>
      <c r="E1139" s="36" t="s">
        <v>117</v>
      </c>
      <c r="F1139" s="36" t="s">
        <v>118</v>
      </c>
      <c r="G1139" s="36" t="n">
        <f aca="false">IF(A1139="","",IF(AND(A1139&gt;=Debut,A1139&lt;Fin),1,0))</f>
        <v>1</v>
      </c>
      <c r="H1139" s="36" t="n">
        <f aca="false">IF(G1139=1,INT(ROUND((A1139-Debut)*86400,0)/600),"")</f>
        <v>780</v>
      </c>
      <c r="I1139" s="36" t="n">
        <f aca="false">IF(G1139=1,INT(ROUND((A1139-Debut)*86400,0)/3600),"")</f>
        <v>130</v>
      </c>
      <c r="J1139" s="36" t="n">
        <f aca="false">IF(OR(A1139="",B1139=""),"",ROUND((B1139-A1139)*86400,0))</f>
        <v>5</v>
      </c>
      <c r="K1139" s="37" t="n">
        <f aca="false">IF(G1139=1,IF(COUNTIFS($C:$C,C1139,$G:$G,1,$A:$A,"&gt;="&amp;(A1139-FenetreInterm/86400),$A:$A,"&lt;="&amp;A1139)&gt;=NbInterm,1,0),"")</f>
        <v>1</v>
      </c>
      <c r="L1139" s="37" t="n">
        <f aca="false">IF(G1139=1,IF(B1139="",0,IF(J1139&lt;SeuilFugitive,1,0)),"")</f>
        <v>0</v>
      </c>
      <c r="M1139" s="37" t="n">
        <f aca="false">IF(G1139=1,IF(B1139="",IF((Fin-A1139)*24&gt;SeuilFigee,1,0),IF(J1139&gt;SeuilFigee*3600,1,0)),"")</f>
        <v>0</v>
      </c>
      <c r="N1139" s="0" t="str">
        <f aca="false">IF(G1139=1,IF(COUNTIF(H$2:H1139,H1139)=1,COUNTIF($H:$H,H1139),""),"")</f>
        <v/>
      </c>
      <c r="O1139" s="0" t="str">
        <f aca="false">IF(G1139=1,IF(COUNTIF(I$2:I1139,I1139)=1,COUNTIF($I:$I,I1139),""),"")</f>
        <v/>
      </c>
      <c r="P1139" s="38" t="str">
        <f aca="false">IF(G1139=1,IF(COUNTIFS(C$2:C1139,C1139,G$2:G1139,1)=1,COUNTIFS($C:$C,C1139,$G:$G,1)+ROW()/10000000,""),"")</f>
        <v/>
      </c>
      <c r="Q1139" s="36" t="n">
        <f aca="false">IF(K1139=1,IF(COUNTIFS(C$2:C1139,C1139,K$2:K1139,1)=1,1,0),"")</f>
        <v>0</v>
      </c>
      <c r="R1139" s="0" t="str">
        <f aca="false">IF(M1139=1,IF(COUNTIFS(C$2:C1139,C1139,M$2:M1139,1)=1,1,0),"")</f>
        <v/>
      </c>
      <c r="S1139" s="0" t="str">
        <f aca="false">IF(L1139=1,IF(COUNTIFS(C$2:C1139,C1139,L$2:L1139,1)=1,1,0),"")</f>
        <v/>
      </c>
      <c r="T1139" s="38" t="str">
        <f aca="false">IF(N1139="","",N1139+ROW()/10000000)</f>
        <v/>
      </c>
      <c r="U1139" s="36" t="n">
        <f aca="false">IF(G1139=1,IF(B1139="",1,0),"")</f>
        <v>0</v>
      </c>
    </row>
    <row r="1140" customFormat="false" ht="15" hidden="false" customHeight="false" outlineLevel="0" collapsed="false">
      <c r="A1140" s="35" t="n">
        <v>46088.4225810185</v>
      </c>
      <c r="B1140" s="35" t="n">
        <v>46088.4226388889</v>
      </c>
      <c r="C1140" s="36" t="s">
        <v>115</v>
      </c>
      <c r="D1140" s="36" t="s">
        <v>116</v>
      </c>
      <c r="E1140" s="36" t="s">
        <v>117</v>
      </c>
      <c r="F1140" s="36" t="s">
        <v>118</v>
      </c>
      <c r="G1140" s="36" t="n">
        <f aca="false">IF(A1140="","",IF(AND(A1140&gt;=Debut,A1140&lt;Fin),1,0))</f>
        <v>1</v>
      </c>
      <c r="H1140" s="36" t="n">
        <f aca="false">IF(G1140=1,INT(ROUND((A1140-Debut)*86400,0)/600),"")</f>
        <v>780</v>
      </c>
      <c r="I1140" s="36" t="n">
        <f aca="false">IF(G1140=1,INT(ROUND((A1140-Debut)*86400,0)/3600),"")</f>
        <v>130</v>
      </c>
      <c r="J1140" s="36" t="n">
        <f aca="false">IF(OR(A1140="",B1140=""),"",ROUND((B1140-A1140)*86400,0))</f>
        <v>5</v>
      </c>
      <c r="K1140" s="37" t="n">
        <f aca="false">IF(G1140=1,IF(COUNTIFS($C:$C,C1140,$G:$G,1,$A:$A,"&gt;="&amp;(A1140-FenetreInterm/86400),$A:$A,"&lt;="&amp;A1140)&gt;=NbInterm,1,0),"")</f>
        <v>1</v>
      </c>
      <c r="L1140" s="37" t="n">
        <f aca="false">IF(G1140=1,IF(B1140="",0,IF(J1140&lt;SeuilFugitive,1,0)),"")</f>
        <v>0</v>
      </c>
      <c r="M1140" s="37" t="n">
        <f aca="false">IF(G1140=1,IF(B1140="",IF((Fin-A1140)*24&gt;SeuilFigee,1,0),IF(J1140&gt;SeuilFigee*3600,1,0)),"")</f>
        <v>0</v>
      </c>
      <c r="N1140" s="0" t="str">
        <f aca="false">IF(G1140=1,IF(COUNTIF(H$2:H1140,H1140)=1,COUNTIF($H:$H,H1140),""),"")</f>
        <v/>
      </c>
      <c r="O1140" s="0" t="str">
        <f aca="false">IF(G1140=1,IF(COUNTIF(I$2:I1140,I1140)=1,COUNTIF($I:$I,I1140),""),"")</f>
        <v/>
      </c>
      <c r="P1140" s="38" t="str">
        <f aca="false">IF(G1140=1,IF(COUNTIFS(C$2:C1140,C1140,G$2:G1140,1)=1,COUNTIFS($C:$C,C1140,$G:$G,1)+ROW()/10000000,""),"")</f>
        <v/>
      </c>
      <c r="Q1140" s="36" t="n">
        <f aca="false">IF(K1140=1,IF(COUNTIFS(C$2:C1140,C1140,K$2:K1140,1)=1,1,0),"")</f>
        <v>0</v>
      </c>
      <c r="R1140" s="0" t="str">
        <f aca="false">IF(M1140=1,IF(COUNTIFS(C$2:C1140,C1140,M$2:M1140,1)=1,1,0),"")</f>
        <v/>
      </c>
      <c r="S1140" s="0" t="str">
        <f aca="false">IF(L1140=1,IF(COUNTIFS(C$2:C1140,C1140,L$2:L1140,1)=1,1,0),"")</f>
        <v/>
      </c>
      <c r="T1140" s="38" t="str">
        <f aca="false">IF(N1140="","",N1140+ROW()/10000000)</f>
        <v/>
      </c>
      <c r="U1140" s="36" t="n">
        <f aca="false">IF(G1140=1,IF(B1140="",1,0),"")</f>
        <v>0</v>
      </c>
    </row>
    <row r="1141" customFormat="false" ht="15" hidden="false" customHeight="false" outlineLevel="0" collapsed="false">
      <c r="A1141" s="35" t="n">
        <v>46088.4227083333</v>
      </c>
      <c r="B1141" s="35" t="n">
        <v>46088.4227893519</v>
      </c>
      <c r="C1141" s="36" t="s">
        <v>115</v>
      </c>
      <c r="D1141" s="36" t="s">
        <v>116</v>
      </c>
      <c r="E1141" s="36" t="s">
        <v>117</v>
      </c>
      <c r="F1141" s="36" t="s">
        <v>118</v>
      </c>
      <c r="G1141" s="36" t="n">
        <f aca="false">IF(A1141="","",IF(AND(A1141&gt;=Debut,A1141&lt;Fin),1,0))</f>
        <v>1</v>
      </c>
      <c r="H1141" s="36" t="n">
        <f aca="false">IF(G1141=1,INT(ROUND((A1141-Debut)*86400,0)/600),"")</f>
        <v>780</v>
      </c>
      <c r="I1141" s="36" t="n">
        <f aca="false">IF(G1141=1,INT(ROUND((A1141-Debut)*86400,0)/3600),"")</f>
        <v>130</v>
      </c>
      <c r="J1141" s="36" t="n">
        <f aca="false">IF(OR(A1141="",B1141=""),"",ROUND((B1141-A1141)*86400,0))</f>
        <v>7</v>
      </c>
      <c r="K1141" s="37" t="n">
        <f aca="false">IF(G1141=1,IF(COUNTIFS($C:$C,C1141,$G:$G,1,$A:$A,"&gt;="&amp;(A1141-FenetreInterm/86400),$A:$A,"&lt;="&amp;A1141)&gt;=NbInterm,1,0),"")</f>
        <v>1</v>
      </c>
      <c r="L1141" s="37" t="n">
        <f aca="false">IF(G1141=1,IF(B1141="",0,IF(J1141&lt;SeuilFugitive,1,0)),"")</f>
        <v>0</v>
      </c>
      <c r="M1141" s="37" t="n">
        <f aca="false">IF(G1141=1,IF(B1141="",IF((Fin-A1141)*24&gt;SeuilFigee,1,0),IF(J1141&gt;SeuilFigee*3600,1,0)),"")</f>
        <v>0</v>
      </c>
      <c r="N1141" s="0" t="str">
        <f aca="false">IF(G1141=1,IF(COUNTIF(H$2:H1141,H1141)=1,COUNTIF($H:$H,H1141),""),"")</f>
        <v/>
      </c>
      <c r="O1141" s="0" t="str">
        <f aca="false">IF(G1141=1,IF(COUNTIF(I$2:I1141,I1141)=1,COUNTIF($I:$I,I1141),""),"")</f>
        <v/>
      </c>
      <c r="P1141" s="38" t="str">
        <f aca="false">IF(G1141=1,IF(COUNTIFS(C$2:C1141,C1141,G$2:G1141,1)=1,COUNTIFS($C:$C,C1141,$G:$G,1)+ROW()/10000000,""),"")</f>
        <v/>
      </c>
      <c r="Q1141" s="36" t="n">
        <f aca="false">IF(K1141=1,IF(COUNTIFS(C$2:C1141,C1141,K$2:K1141,1)=1,1,0),"")</f>
        <v>0</v>
      </c>
      <c r="R1141" s="0" t="str">
        <f aca="false">IF(M1141=1,IF(COUNTIFS(C$2:C1141,C1141,M$2:M1141,1)=1,1,0),"")</f>
        <v/>
      </c>
      <c r="S1141" s="0" t="str">
        <f aca="false">IF(L1141=1,IF(COUNTIFS(C$2:C1141,C1141,L$2:L1141,1)=1,1,0),"")</f>
        <v/>
      </c>
      <c r="T1141" s="38" t="str">
        <f aca="false">IF(N1141="","",N1141+ROW()/10000000)</f>
        <v/>
      </c>
      <c r="U1141" s="36" t="n">
        <f aca="false">IF(G1141=1,IF(B1141="",1,0),"")</f>
        <v>0</v>
      </c>
    </row>
    <row r="1142" customFormat="false" ht="15" hidden="false" customHeight="false" outlineLevel="0" collapsed="false">
      <c r="A1142" s="35" t="n">
        <v>46088.4228240741</v>
      </c>
      <c r="B1142" s="35" t="n">
        <v>46088.4229976852</v>
      </c>
      <c r="C1142" s="36" t="s">
        <v>115</v>
      </c>
      <c r="D1142" s="36" t="s">
        <v>116</v>
      </c>
      <c r="E1142" s="36" t="s">
        <v>117</v>
      </c>
      <c r="F1142" s="36" t="s">
        <v>118</v>
      </c>
      <c r="G1142" s="36" t="n">
        <f aca="false">IF(A1142="","",IF(AND(A1142&gt;=Debut,A1142&lt;Fin),1,0))</f>
        <v>1</v>
      </c>
      <c r="H1142" s="36" t="n">
        <f aca="false">IF(G1142=1,INT(ROUND((A1142-Debut)*86400,0)/600),"")</f>
        <v>780</v>
      </c>
      <c r="I1142" s="36" t="n">
        <f aca="false">IF(G1142=1,INT(ROUND((A1142-Debut)*86400,0)/3600),"")</f>
        <v>130</v>
      </c>
      <c r="J1142" s="36" t="n">
        <f aca="false">IF(OR(A1142="",B1142=""),"",ROUND((B1142-A1142)*86400,0))</f>
        <v>15</v>
      </c>
      <c r="K1142" s="37" t="n">
        <f aca="false">IF(G1142=1,IF(COUNTIFS($C:$C,C1142,$G:$G,1,$A:$A,"&gt;="&amp;(A1142-FenetreInterm/86400),$A:$A,"&lt;="&amp;A1142)&gt;=NbInterm,1,0),"")</f>
        <v>1</v>
      </c>
      <c r="L1142" s="37" t="n">
        <f aca="false">IF(G1142=1,IF(B1142="",0,IF(J1142&lt;SeuilFugitive,1,0)),"")</f>
        <v>0</v>
      </c>
      <c r="M1142" s="37" t="n">
        <f aca="false">IF(G1142=1,IF(B1142="",IF((Fin-A1142)*24&gt;SeuilFigee,1,0),IF(J1142&gt;SeuilFigee*3600,1,0)),"")</f>
        <v>0</v>
      </c>
      <c r="N1142" s="0" t="str">
        <f aca="false">IF(G1142=1,IF(COUNTIF(H$2:H1142,H1142)=1,COUNTIF($H:$H,H1142),""),"")</f>
        <v/>
      </c>
      <c r="O1142" s="0" t="str">
        <f aca="false">IF(G1142=1,IF(COUNTIF(I$2:I1142,I1142)=1,COUNTIF($I:$I,I1142),""),"")</f>
        <v/>
      </c>
      <c r="P1142" s="38" t="str">
        <f aca="false">IF(G1142=1,IF(COUNTIFS(C$2:C1142,C1142,G$2:G1142,1)=1,COUNTIFS($C:$C,C1142,$G:$G,1)+ROW()/10000000,""),"")</f>
        <v/>
      </c>
      <c r="Q1142" s="36" t="n">
        <f aca="false">IF(K1142=1,IF(COUNTIFS(C$2:C1142,C1142,K$2:K1142,1)=1,1,0),"")</f>
        <v>0</v>
      </c>
      <c r="R1142" s="0" t="str">
        <f aca="false">IF(M1142=1,IF(COUNTIFS(C$2:C1142,C1142,M$2:M1142,1)=1,1,0),"")</f>
        <v/>
      </c>
      <c r="S1142" s="0" t="str">
        <f aca="false">IF(L1142=1,IF(COUNTIFS(C$2:C1142,C1142,L$2:L1142,1)=1,1,0),"")</f>
        <v/>
      </c>
      <c r="T1142" s="38" t="str">
        <f aca="false">IF(N1142="","",N1142+ROW()/10000000)</f>
        <v/>
      </c>
      <c r="U1142" s="36" t="n">
        <f aca="false">IF(G1142=1,IF(B1142="",1,0),"")</f>
        <v>0</v>
      </c>
    </row>
    <row r="1143" customFormat="false" ht="15" hidden="false" customHeight="false" outlineLevel="0" collapsed="false">
      <c r="A1143" s="35" t="n">
        <v>46088.4230555556</v>
      </c>
      <c r="B1143" s="35" t="n">
        <v>46088.4233101852</v>
      </c>
      <c r="C1143" s="36" t="s">
        <v>115</v>
      </c>
      <c r="D1143" s="36" t="s">
        <v>116</v>
      </c>
      <c r="E1143" s="36" t="s">
        <v>117</v>
      </c>
      <c r="F1143" s="36" t="s">
        <v>118</v>
      </c>
      <c r="G1143" s="36" t="n">
        <f aca="false">IF(A1143="","",IF(AND(A1143&gt;=Debut,A1143&lt;Fin),1,0))</f>
        <v>1</v>
      </c>
      <c r="H1143" s="36" t="n">
        <f aca="false">IF(G1143=1,INT(ROUND((A1143-Debut)*86400,0)/600),"")</f>
        <v>780</v>
      </c>
      <c r="I1143" s="36" t="n">
        <f aca="false">IF(G1143=1,INT(ROUND((A1143-Debut)*86400,0)/3600),"")</f>
        <v>130</v>
      </c>
      <c r="J1143" s="36" t="n">
        <f aca="false">IF(OR(A1143="",B1143=""),"",ROUND((B1143-A1143)*86400,0))</f>
        <v>22</v>
      </c>
      <c r="K1143" s="37" t="n">
        <f aca="false">IF(G1143=1,IF(COUNTIFS($C:$C,C1143,$G:$G,1,$A:$A,"&gt;="&amp;(A1143-FenetreInterm/86400),$A:$A,"&lt;="&amp;A1143)&gt;=NbInterm,1,0),"")</f>
        <v>1</v>
      </c>
      <c r="L1143" s="37" t="n">
        <f aca="false">IF(G1143=1,IF(B1143="",0,IF(J1143&lt;SeuilFugitive,1,0)),"")</f>
        <v>0</v>
      </c>
      <c r="M1143" s="37" t="n">
        <f aca="false">IF(G1143=1,IF(B1143="",IF((Fin-A1143)*24&gt;SeuilFigee,1,0),IF(J1143&gt;SeuilFigee*3600,1,0)),"")</f>
        <v>0</v>
      </c>
      <c r="N1143" s="0" t="str">
        <f aca="false">IF(G1143=1,IF(COUNTIF(H$2:H1143,H1143)=1,COUNTIF($H:$H,H1143),""),"")</f>
        <v/>
      </c>
      <c r="O1143" s="0" t="str">
        <f aca="false">IF(G1143=1,IF(COUNTIF(I$2:I1143,I1143)=1,COUNTIF($I:$I,I1143),""),"")</f>
        <v/>
      </c>
      <c r="P1143" s="38" t="str">
        <f aca="false">IF(G1143=1,IF(COUNTIFS(C$2:C1143,C1143,G$2:G1143,1)=1,COUNTIFS($C:$C,C1143,$G:$G,1)+ROW()/10000000,""),"")</f>
        <v/>
      </c>
      <c r="Q1143" s="36" t="n">
        <f aca="false">IF(K1143=1,IF(COUNTIFS(C$2:C1143,C1143,K$2:K1143,1)=1,1,0),"")</f>
        <v>0</v>
      </c>
      <c r="R1143" s="0" t="str">
        <f aca="false">IF(M1143=1,IF(COUNTIFS(C$2:C1143,C1143,M$2:M1143,1)=1,1,0),"")</f>
        <v/>
      </c>
      <c r="S1143" s="0" t="str">
        <f aca="false">IF(L1143=1,IF(COUNTIFS(C$2:C1143,C1143,L$2:L1143,1)=1,1,0),"")</f>
        <v/>
      </c>
      <c r="T1143" s="38" t="str">
        <f aca="false">IF(N1143="","",N1143+ROW()/10000000)</f>
        <v/>
      </c>
      <c r="U1143" s="36" t="n">
        <f aca="false">IF(G1143=1,IF(B1143="",1,0),"")</f>
        <v>0</v>
      </c>
    </row>
    <row r="1144" customFormat="false" ht="15" hidden="false" customHeight="false" outlineLevel="0" collapsed="false">
      <c r="A1144" s="35" t="n">
        <v>46088.4280324074</v>
      </c>
      <c r="B1144" s="35" t="n">
        <v>46088.4313078704</v>
      </c>
      <c r="C1144" s="36" t="s">
        <v>184</v>
      </c>
      <c r="D1144" s="36" t="s">
        <v>185</v>
      </c>
      <c r="E1144" s="36" t="s">
        <v>128</v>
      </c>
      <c r="F1144" s="36" t="s">
        <v>144</v>
      </c>
      <c r="G1144" s="36" t="n">
        <f aca="false">IF(A1144="","",IF(AND(A1144&gt;=Debut,A1144&lt;Fin),1,0))</f>
        <v>1</v>
      </c>
      <c r="H1144" s="36" t="n">
        <f aca="false">IF(G1144=1,INT(ROUND((A1144-Debut)*86400,0)/600),"")</f>
        <v>781</v>
      </c>
      <c r="I1144" s="36" t="n">
        <f aca="false">IF(G1144=1,INT(ROUND((A1144-Debut)*86400,0)/3600),"")</f>
        <v>130</v>
      </c>
      <c r="J1144" s="36" t="n">
        <f aca="false">IF(OR(A1144="",B1144=""),"",ROUND((B1144-A1144)*86400,0))</f>
        <v>283</v>
      </c>
      <c r="K1144" s="37" t="n">
        <f aca="false">IF(G1144=1,IF(COUNTIFS($C:$C,C1144,$G:$G,1,$A:$A,"&gt;="&amp;(A1144-FenetreInterm/86400),$A:$A,"&lt;="&amp;A1144)&gt;=NbInterm,1,0),"")</f>
        <v>0</v>
      </c>
      <c r="L1144" s="37" t="n">
        <f aca="false">IF(G1144=1,IF(B1144="",0,IF(J1144&lt;SeuilFugitive,1,0)),"")</f>
        <v>0</v>
      </c>
      <c r="M1144" s="37" t="n">
        <f aca="false">IF(G1144=1,IF(B1144="",IF((Fin-A1144)*24&gt;SeuilFigee,1,0),IF(J1144&gt;SeuilFigee*3600,1,0)),"")</f>
        <v>0</v>
      </c>
      <c r="N1144" s="36" t="n">
        <f aca="false">IF(G1144=1,IF(COUNTIF(H$2:H1144,H1144)=1,COUNTIF($H:$H,H1144),""),"")</f>
        <v>1</v>
      </c>
      <c r="O1144" s="0" t="str">
        <f aca="false">IF(G1144=1,IF(COUNTIF(I$2:I1144,I1144)=1,COUNTIF($I:$I,I1144),""),"")</f>
        <v/>
      </c>
      <c r="P1144" s="38" t="str">
        <f aca="false">IF(G1144=1,IF(COUNTIFS(C$2:C1144,C1144,G$2:G1144,1)=1,COUNTIFS($C:$C,C1144,$G:$G,1)+ROW()/10000000,""),"")</f>
        <v/>
      </c>
      <c r="Q1144" s="0" t="str">
        <f aca="false">IF(K1144=1,IF(COUNTIFS(C$2:C1144,C1144,K$2:K1144,1)=1,1,0),"")</f>
        <v/>
      </c>
      <c r="R1144" s="0" t="str">
        <f aca="false">IF(M1144=1,IF(COUNTIFS(C$2:C1144,C1144,M$2:M1144,1)=1,1,0),"")</f>
        <v/>
      </c>
      <c r="S1144" s="0" t="str">
        <f aca="false">IF(L1144=1,IF(COUNTIFS(C$2:C1144,C1144,L$2:L1144,1)=1,1,0),"")</f>
        <v/>
      </c>
      <c r="T1144" s="38" t="n">
        <f aca="false">IF(N1144="","",N1144+ROW()/10000000)</f>
        <v>1.0001144</v>
      </c>
      <c r="U1144" s="36" t="n">
        <f aca="false">IF(G1144=1,IF(B1144="",1,0),"")</f>
        <v>0</v>
      </c>
    </row>
    <row r="1145" customFormat="false" ht="15" hidden="false" customHeight="false" outlineLevel="0" collapsed="false">
      <c r="A1145" s="35" t="n">
        <v>46088.4308101852</v>
      </c>
      <c r="B1145" s="35" t="n">
        <v>46088.4406018519</v>
      </c>
      <c r="C1145" s="36" t="s">
        <v>142</v>
      </c>
      <c r="D1145" s="36" t="s">
        <v>143</v>
      </c>
      <c r="E1145" s="36" t="s">
        <v>121</v>
      </c>
      <c r="F1145" s="36" t="s">
        <v>144</v>
      </c>
      <c r="G1145" s="36" t="n">
        <f aca="false">IF(A1145="","",IF(AND(A1145&gt;=Debut,A1145&lt;Fin),1,0))</f>
        <v>1</v>
      </c>
      <c r="H1145" s="36" t="n">
        <f aca="false">IF(G1145=1,INT(ROUND((A1145-Debut)*86400,0)/600),"")</f>
        <v>782</v>
      </c>
      <c r="I1145" s="36" t="n">
        <f aca="false">IF(G1145=1,INT(ROUND((A1145-Debut)*86400,0)/3600),"")</f>
        <v>130</v>
      </c>
      <c r="J1145" s="36" t="n">
        <f aca="false">IF(OR(A1145="",B1145=""),"",ROUND((B1145-A1145)*86400,0))</f>
        <v>846</v>
      </c>
      <c r="K1145" s="37" t="n">
        <f aca="false">IF(G1145=1,IF(COUNTIFS($C:$C,C1145,$G:$G,1,$A:$A,"&gt;="&amp;(A1145-FenetreInterm/86400),$A:$A,"&lt;="&amp;A1145)&gt;=NbInterm,1,0),"")</f>
        <v>0</v>
      </c>
      <c r="L1145" s="37" t="n">
        <f aca="false">IF(G1145=1,IF(B1145="",0,IF(J1145&lt;SeuilFugitive,1,0)),"")</f>
        <v>0</v>
      </c>
      <c r="M1145" s="37" t="n">
        <f aca="false">IF(G1145=1,IF(B1145="",IF((Fin-A1145)*24&gt;SeuilFigee,1,0),IF(J1145&gt;SeuilFigee*3600,1,0)),"")</f>
        <v>0</v>
      </c>
      <c r="N1145" s="36" t="n">
        <f aca="false">IF(G1145=1,IF(COUNTIF(H$2:H1145,H1145)=1,COUNTIF($H:$H,H1145),""),"")</f>
        <v>3</v>
      </c>
      <c r="O1145" s="0" t="str">
        <f aca="false">IF(G1145=1,IF(COUNTIF(I$2:I1145,I1145)=1,COUNTIF($I:$I,I1145),""),"")</f>
        <v/>
      </c>
      <c r="P1145" s="38" t="str">
        <f aca="false">IF(G1145=1,IF(COUNTIFS(C$2:C1145,C1145,G$2:G1145,1)=1,COUNTIFS($C:$C,C1145,$G:$G,1)+ROW()/10000000,""),"")</f>
        <v/>
      </c>
      <c r="Q1145" s="0" t="str">
        <f aca="false">IF(K1145=1,IF(COUNTIFS(C$2:C1145,C1145,K$2:K1145,1)=1,1,0),"")</f>
        <v/>
      </c>
      <c r="R1145" s="0" t="str">
        <f aca="false">IF(M1145=1,IF(COUNTIFS(C$2:C1145,C1145,M$2:M1145,1)=1,1,0),"")</f>
        <v/>
      </c>
      <c r="S1145" s="0" t="str">
        <f aca="false">IF(L1145=1,IF(COUNTIFS(C$2:C1145,C1145,L$2:L1145,1)=1,1,0),"")</f>
        <v/>
      </c>
      <c r="T1145" s="38" t="n">
        <f aca="false">IF(N1145="","",N1145+ROW()/10000000)</f>
        <v>3.0001145</v>
      </c>
      <c r="U1145" s="36" t="n">
        <f aca="false">IF(G1145=1,IF(B1145="",1,0),"")</f>
        <v>0</v>
      </c>
    </row>
    <row r="1146" customFormat="false" ht="15" hidden="false" customHeight="false" outlineLevel="0" collapsed="false">
      <c r="A1146" s="35" t="n">
        <v>46088.4345138889</v>
      </c>
      <c r="B1146" s="35" t="n">
        <v>46088.4846759259</v>
      </c>
      <c r="C1146" s="36" t="s">
        <v>119</v>
      </c>
      <c r="D1146" s="36" t="s">
        <v>120</v>
      </c>
      <c r="E1146" s="36" t="s">
        <v>121</v>
      </c>
      <c r="F1146" s="36" t="s">
        <v>122</v>
      </c>
      <c r="G1146" s="36" t="n">
        <f aca="false">IF(A1146="","",IF(AND(A1146&gt;=Debut,A1146&lt;Fin),1,0))</f>
        <v>1</v>
      </c>
      <c r="H1146" s="36" t="n">
        <f aca="false">IF(G1146=1,INT(ROUND((A1146-Debut)*86400,0)/600),"")</f>
        <v>782</v>
      </c>
      <c r="I1146" s="36" t="n">
        <f aca="false">IF(G1146=1,INT(ROUND((A1146-Debut)*86400,0)/3600),"")</f>
        <v>130</v>
      </c>
      <c r="J1146" s="36" t="n">
        <f aca="false">IF(OR(A1146="",B1146=""),"",ROUND((B1146-A1146)*86400,0))</f>
        <v>4334</v>
      </c>
      <c r="K1146" s="37" t="n">
        <f aca="false">IF(G1146=1,IF(COUNTIFS($C:$C,C1146,$G:$G,1,$A:$A,"&gt;="&amp;(A1146-FenetreInterm/86400),$A:$A,"&lt;="&amp;A1146)&gt;=NbInterm,1,0),"")</f>
        <v>0</v>
      </c>
      <c r="L1146" s="37" t="n">
        <f aca="false">IF(G1146=1,IF(B1146="",0,IF(J1146&lt;SeuilFugitive,1,0)),"")</f>
        <v>0</v>
      </c>
      <c r="M1146" s="37" t="n">
        <f aca="false">IF(G1146=1,IF(B1146="",IF((Fin-A1146)*24&gt;SeuilFigee,1,0),IF(J1146&gt;SeuilFigee*3600,1,0)),"")</f>
        <v>0</v>
      </c>
      <c r="N1146" s="0" t="str">
        <f aca="false">IF(G1146=1,IF(COUNTIF(H$2:H1146,H1146)=1,COUNTIF($H:$H,H1146),""),"")</f>
        <v/>
      </c>
      <c r="O1146" s="0" t="str">
        <f aca="false">IF(G1146=1,IF(COUNTIF(I$2:I1146,I1146)=1,COUNTIF($I:$I,I1146),""),"")</f>
        <v/>
      </c>
      <c r="P1146" s="38" t="str">
        <f aca="false">IF(G1146=1,IF(COUNTIFS(C$2:C1146,C1146,G$2:G1146,1)=1,COUNTIFS($C:$C,C1146,$G:$G,1)+ROW()/10000000,""),"")</f>
        <v/>
      </c>
      <c r="Q1146" s="0" t="str">
        <f aca="false">IF(K1146=1,IF(COUNTIFS(C$2:C1146,C1146,K$2:K1146,1)=1,1,0),"")</f>
        <v/>
      </c>
      <c r="R1146" s="0" t="str">
        <f aca="false">IF(M1146=1,IF(COUNTIFS(C$2:C1146,C1146,M$2:M1146,1)=1,1,0),"")</f>
        <v/>
      </c>
      <c r="S1146" s="0" t="str">
        <f aca="false">IF(L1146=1,IF(COUNTIFS(C$2:C1146,C1146,L$2:L1146,1)=1,1,0),"")</f>
        <v/>
      </c>
      <c r="T1146" s="38" t="str">
        <f aca="false">IF(N1146="","",N1146+ROW()/10000000)</f>
        <v/>
      </c>
      <c r="U1146" s="36" t="n">
        <f aca="false">IF(G1146=1,IF(B1146="",1,0),"")</f>
        <v>0</v>
      </c>
    </row>
    <row r="1147" customFormat="false" ht="15" hidden="false" customHeight="false" outlineLevel="0" collapsed="false">
      <c r="A1147" s="35" t="n">
        <v>46088.4348958333</v>
      </c>
      <c r="B1147" s="35" t="n">
        <v>46088.4507175926</v>
      </c>
      <c r="C1147" s="36" t="s">
        <v>160</v>
      </c>
      <c r="D1147" s="36" t="s">
        <v>161</v>
      </c>
      <c r="E1147" s="36" t="s">
        <v>121</v>
      </c>
      <c r="F1147" s="36" t="s">
        <v>144</v>
      </c>
      <c r="G1147" s="36" t="n">
        <f aca="false">IF(A1147="","",IF(AND(A1147&gt;=Debut,A1147&lt;Fin),1,0))</f>
        <v>1</v>
      </c>
      <c r="H1147" s="36" t="n">
        <f aca="false">IF(G1147=1,INT(ROUND((A1147-Debut)*86400,0)/600),"")</f>
        <v>782</v>
      </c>
      <c r="I1147" s="36" t="n">
        <f aca="false">IF(G1147=1,INT(ROUND((A1147-Debut)*86400,0)/3600),"")</f>
        <v>130</v>
      </c>
      <c r="J1147" s="36" t="n">
        <f aca="false">IF(OR(A1147="",B1147=""),"",ROUND((B1147-A1147)*86400,0))</f>
        <v>1367</v>
      </c>
      <c r="K1147" s="37" t="n">
        <f aca="false">IF(G1147=1,IF(COUNTIFS($C:$C,C1147,$G:$G,1,$A:$A,"&gt;="&amp;(A1147-FenetreInterm/86400),$A:$A,"&lt;="&amp;A1147)&gt;=NbInterm,1,0),"")</f>
        <v>0</v>
      </c>
      <c r="L1147" s="37" t="n">
        <f aca="false">IF(G1147=1,IF(B1147="",0,IF(J1147&lt;SeuilFugitive,1,0)),"")</f>
        <v>0</v>
      </c>
      <c r="M1147" s="37" t="n">
        <f aca="false">IF(G1147=1,IF(B1147="",IF((Fin-A1147)*24&gt;SeuilFigee,1,0),IF(J1147&gt;SeuilFigee*3600,1,0)),"")</f>
        <v>0</v>
      </c>
      <c r="N1147" s="0" t="str">
        <f aca="false">IF(G1147=1,IF(COUNTIF(H$2:H1147,H1147)=1,COUNTIF($H:$H,H1147),""),"")</f>
        <v/>
      </c>
      <c r="O1147" s="0" t="str">
        <f aca="false">IF(G1147=1,IF(COUNTIF(I$2:I1147,I1147)=1,COUNTIF($I:$I,I1147),""),"")</f>
        <v/>
      </c>
      <c r="P1147" s="38" t="str">
        <f aca="false">IF(G1147=1,IF(COUNTIFS(C$2:C1147,C1147,G$2:G1147,1)=1,COUNTIFS($C:$C,C1147,$G:$G,1)+ROW()/10000000,""),"")</f>
        <v/>
      </c>
      <c r="Q1147" s="0" t="str">
        <f aca="false">IF(K1147=1,IF(COUNTIFS(C$2:C1147,C1147,K$2:K1147,1)=1,1,0),"")</f>
        <v/>
      </c>
      <c r="R1147" s="0" t="str">
        <f aca="false">IF(M1147=1,IF(COUNTIFS(C$2:C1147,C1147,M$2:M1147,1)=1,1,0),"")</f>
        <v/>
      </c>
      <c r="S1147" s="0" t="str">
        <f aca="false">IF(L1147=1,IF(COUNTIFS(C$2:C1147,C1147,L$2:L1147,1)=1,1,0),"")</f>
        <v/>
      </c>
      <c r="T1147" s="38" t="str">
        <f aca="false">IF(N1147="","",N1147+ROW()/10000000)</f>
        <v/>
      </c>
      <c r="U1147" s="36" t="n">
        <f aca="false">IF(G1147=1,IF(B1147="",1,0),"")</f>
        <v>0</v>
      </c>
    </row>
    <row r="1148" customFormat="false" ht="15" hidden="false" customHeight="false" outlineLevel="0" collapsed="false">
      <c r="A1148" s="35" t="n">
        <v>46088.4481712963</v>
      </c>
      <c r="B1148" s="35" t="n">
        <v>46088.450150463</v>
      </c>
      <c r="C1148" s="36" t="s">
        <v>142</v>
      </c>
      <c r="D1148" s="36" t="s">
        <v>143</v>
      </c>
      <c r="E1148" s="36" t="s">
        <v>121</v>
      </c>
      <c r="F1148" s="36" t="s">
        <v>144</v>
      </c>
      <c r="G1148" s="36" t="n">
        <f aca="false">IF(A1148="","",IF(AND(A1148&gt;=Debut,A1148&lt;Fin),1,0))</f>
        <v>1</v>
      </c>
      <c r="H1148" s="36" t="n">
        <f aca="false">IF(G1148=1,INT(ROUND((A1148-Debut)*86400,0)/600),"")</f>
        <v>784</v>
      </c>
      <c r="I1148" s="36" t="n">
        <f aca="false">IF(G1148=1,INT(ROUND((A1148-Debut)*86400,0)/3600),"")</f>
        <v>130</v>
      </c>
      <c r="J1148" s="36" t="n">
        <f aca="false">IF(OR(A1148="",B1148=""),"",ROUND((B1148-A1148)*86400,0))</f>
        <v>171</v>
      </c>
      <c r="K1148" s="37" t="n">
        <f aca="false">IF(G1148=1,IF(COUNTIFS($C:$C,C1148,$G:$G,1,$A:$A,"&gt;="&amp;(A1148-FenetreInterm/86400),$A:$A,"&lt;="&amp;A1148)&gt;=NbInterm,1,0),"")</f>
        <v>0</v>
      </c>
      <c r="L1148" s="37" t="n">
        <f aca="false">IF(G1148=1,IF(B1148="",0,IF(J1148&lt;SeuilFugitive,1,0)),"")</f>
        <v>0</v>
      </c>
      <c r="M1148" s="37" t="n">
        <f aca="false">IF(G1148=1,IF(B1148="",IF((Fin-A1148)*24&gt;SeuilFigee,1,0),IF(J1148&gt;SeuilFigee*3600,1,0)),"")</f>
        <v>0</v>
      </c>
      <c r="N1148" s="36" t="n">
        <f aca="false">IF(G1148=1,IF(COUNTIF(H$2:H1148,H1148)=1,COUNTIF($H:$H,H1148),""),"")</f>
        <v>1</v>
      </c>
      <c r="O1148" s="0" t="str">
        <f aca="false">IF(G1148=1,IF(COUNTIF(I$2:I1148,I1148)=1,COUNTIF($I:$I,I1148),""),"")</f>
        <v/>
      </c>
      <c r="P1148" s="38" t="str">
        <f aca="false">IF(G1148=1,IF(COUNTIFS(C$2:C1148,C1148,G$2:G1148,1)=1,COUNTIFS($C:$C,C1148,$G:$G,1)+ROW()/10000000,""),"")</f>
        <v/>
      </c>
      <c r="Q1148" s="0" t="str">
        <f aca="false">IF(K1148=1,IF(COUNTIFS(C$2:C1148,C1148,K$2:K1148,1)=1,1,0),"")</f>
        <v/>
      </c>
      <c r="R1148" s="0" t="str">
        <f aca="false">IF(M1148=1,IF(COUNTIFS(C$2:C1148,C1148,M$2:M1148,1)=1,1,0),"")</f>
        <v/>
      </c>
      <c r="S1148" s="0" t="str">
        <f aca="false">IF(L1148=1,IF(COUNTIFS(C$2:C1148,C1148,L$2:L1148,1)=1,1,0),"")</f>
        <v/>
      </c>
      <c r="T1148" s="38" t="n">
        <f aca="false">IF(N1148="","",N1148+ROW()/10000000)</f>
        <v>1.0001148</v>
      </c>
      <c r="U1148" s="36" t="n">
        <f aca="false">IF(G1148=1,IF(B1148="",1,0),"")</f>
        <v>0</v>
      </c>
    </row>
    <row r="1149" customFormat="false" ht="15" hidden="false" customHeight="false" outlineLevel="0" collapsed="false">
      <c r="A1149" s="35" t="n">
        <v>46088.4654398148</v>
      </c>
      <c r="B1149" s="35" t="n">
        <v>46088.4713541667</v>
      </c>
      <c r="C1149" s="36" t="s">
        <v>142</v>
      </c>
      <c r="D1149" s="36" t="s">
        <v>143</v>
      </c>
      <c r="E1149" s="36" t="s">
        <v>121</v>
      </c>
      <c r="F1149" s="36" t="s">
        <v>144</v>
      </c>
      <c r="G1149" s="36" t="n">
        <f aca="false">IF(A1149="","",IF(AND(A1149&gt;=Debut,A1149&lt;Fin),1,0))</f>
        <v>1</v>
      </c>
      <c r="H1149" s="36" t="n">
        <f aca="false">IF(G1149=1,INT(ROUND((A1149-Debut)*86400,0)/600),"")</f>
        <v>787</v>
      </c>
      <c r="I1149" s="36" t="n">
        <f aca="false">IF(G1149=1,INT(ROUND((A1149-Debut)*86400,0)/3600),"")</f>
        <v>131</v>
      </c>
      <c r="J1149" s="36" t="n">
        <f aca="false">IF(OR(A1149="",B1149=""),"",ROUND((B1149-A1149)*86400,0))</f>
        <v>511</v>
      </c>
      <c r="K1149" s="37" t="n">
        <f aca="false">IF(G1149=1,IF(COUNTIFS($C:$C,C1149,$G:$G,1,$A:$A,"&gt;="&amp;(A1149-FenetreInterm/86400),$A:$A,"&lt;="&amp;A1149)&gt;=NbInterm,1,0),"")</f>
        <v>0</v>
      </c>
      <c r="L1149" s="37" t="n">
        <f aca="false">IF(G1149=1,IF(B1149="",0,IF(J1149&lt;SeuilFugitive,1,0)),"")</f>
        <v>0</v>
      </c>
      <c r="M1149" s="37" t="n">
        <f aca="false">IF(G1149=1,IF(B1149="",IF((Fin-A1149)*24&gt;SeuilFigee,1,0),IF(J1149&gt;SeuilFigee*3600,1,0)),"")</f>
        <v>0</v>
      </c>
      <c r="N1149" s="36" t="n">
        <f aca="false">IF(G1149=1,IF(COUNTIF(H$2:H1149,H1149)=1,COUNTIF($H:$H,H1149),""),"")</f>
        <v>9</v>
      </c>
      <c r="O1149" s="36" t="n">
        <f aca="false">IF(G1149=1,IF(COUNTIF(I$2:I1149,I1149)=1,COUNTIF($I:$I,I1149),""),"")</f>
        <v>25</v>
      </c>
      <c r="P1149" s="38" t="str">
        <f aca="false">IF(G1149=1,IF(COUNTIFS(C$2:C1149,C1149,G$2:G1149,1)=1,COUNTIFS($C:$C,C1149,$G:$G,1)+ROW()/10000000,""),"")</f>
        <v/>
      </c>
      <c r="Q1149" s="0" t="str">
        <f aca="false">IF(K1149=1,IF(COUNTIFS(C$2:C1149,C1149,K$2:K1149,1)=1,1,0),"")</f>
        <v/>
      </c>
      <c r="R1149" s="0" t="str">
        <f aca="false">IF(M1149=1,IF(COUNTIFS(C$2:C1149,C1149,M$2:M1149,1)=1,1,0),"")</f>
        <v/>
      </c>
      <c r="S1149" s="0" t="str">
        <f aca="false">IF(L1149=1,IF(COUNTIFS(C$2:C1149,C1149,L$2:L1149,1)=1,1,0),"")</f>
        <v/>
      </c>
      <c r="T1149" s="38" t="n">
        <f aca="false">IF(N1149="","",N1149+ROW()/10000000)</f>
        <v>9.0001149</v>
      </c>
      <c r="U1149" s="36" t="n">
        <f aca="false">IF(G1149=1,IF(B1149="",1,0),"")</f>
        <v>0</v>
      </c>
    </row>
    <row r="1150" customFormat="false" ht="15" hidden="false" customHeight="false" outlineLevel="0" collapsed="false">
      <c r="A1150" s="35" t="n">
        <v>46088.469212963</v>
      </c>
      <c r="B1150" s="35" t="n">
        <v>46088.4692592593</v>
      </c>
      <c r="C1150" s="36" t="s">
        <v>140</v>
      </c>
      <c r="D1150" s="36" t="s">
        <v>141</v>
      </c>
      <c r="E1150" s="36" t="s">
        <v>128</v>
      </c>
      <c r="F1150" s="36" t="s">
        <v>122</v>
      </c>
      <c r="G1150" s="36" t="n">
        <f aca="false">IF(A1150="","",IF(AND(A1150&gt;=Debut,A1150&lt;Fin),1,0))</f>
        <v>1</v>
      </c>
      <c r="H1150" s="36" t="n">
        <f aca="false">IF(G1150=1,INT(ROUND((A1150-Debut)*86400,0)/600),"")</f>
        <v>787</v>
      </c>
      <c r="I1150" s="36" t="n">
        <f aca="false">IF(G1150=1,INT(ROUND((A1150-Debut)*86400,0)/3600),"")</f>
        <v>131</v>
      </c>
      <c r="J1150" s="36" t="n">
        <f aca="false">IF(OR(A1150="",B1150=""),"",ROUND((B1150-A1150)*86400,0))</f>
        <v>4</v>
      </c>
      <c r="K1150" s="37" t="n">
        <f aca="false">IF(G1150=1,IF(COUNTIFS($C:$C,C1150,$G:$G,1,$A:$A,"&gt;="&amp;(A1150-FenetreInterm/86400),$A:$A,"&lt;="&amp;A1150)&gt;=NbInterm,1,0),"")</f>
        <v>0</v>
      </c>
      <c r="L1150" s="37" t="n">
        <f aca="false">IF(G1150=1,IF(B1150="",0,IF(J1150&lt;SeuilFugitive,1,0)),"")</f>
        <v>1</v>
      </c>
      <c r="M1150" s="37" t="n">
        <f aca="false">IF(G1150=1,IF(B1150="",IF((Fin-A1150)*24&gt;SeuilFigee,1,0),IF(J1150&gt;SeuilFigee*3600,1,0)),"")</f>
        <v>0</v>
      </c>
      <c r="N1150" s="0" t="str">
        <f aca="false">IF(G1150=1,IF(COUNTIF(H$2:H1150,H1150)=1,COUNTIF($H:$H,H1150),""),"")</f>
        <v/>
      </c>
      <c r="O1150" s="0" t="str">
        <f aca="false">IF(G1150=1,IF(COUNTIF(I$2:I1150,I1150)=1,COUNTIF($I:$I,I1150),""),"")</f>
        <v/>
      </c>
      <c r="P1150" s="38" t="str">
        <f aca="false">IF(G1150=1,IF(COUNTIFS(C$2:C1150,C1150,G$2:G1150,1)=1,COUNTIFS($C:$C,C1150,$G:$G,1)+ROW()/10000000,""),"")</f>
        <v/>
      </c>
      <c r="Q1150" s="0" t="str">
        <f aca="false">IF(K1150=1,IF(COUNTIFS(C$2:C1150,C1150,K$2:K1150,1)=1,1,0),"")</f>
        <v/>
      </c>
      <c r="R1150" s="0" t="str">
        <f aca="false">IF(M1150=1,IF(COUNTIFS(C$2:C1150,C1150,M$2:M1150,1)=1,1,0),"")</f>
        <v/>
      </c>
      <c r="S1150" s="36" t="n">
        <f aca="false">IF(L1150=1,IF(COUNTIFS(C$2:C1150,C1150,L$2:L1150,1)=1,1,0),"")</f>
        <v>0</v>
      </c>
      <c r="T1150" s="38" t="str">
        <f aca="false">IF(N1150="","",N1150+ROW()/10000000)</f>
        <v/>
      </c>
      <c r="U1150" s="36" t="n">
        <f aca="false">IF(G1150=1,IF(B1150="",1,0),"")</f>
        <v>0</v>
      </c>
    </row>
    <row r="1151" customFormat="false" ht="15" hidden="false" customHeight="false" outlineLevel="0" collapsed="false">
      <c r="A1151" s="35" t="n">
        <v>46088.4694097222</v>
      </c>
      <c r="B1151" s="35" t="n">
        <v>46088.4694444445</v>
      </c>
      <c r="C1151" s="36" t="s">
        <v>140</v>
      </c>
      <c r="D1151" s="36" t="s">
        <v>141</v>
      </c>
      <c r="E1151" s="36" t="s">
        <v>128</v>
      </c>
      <c r="F1151" s="36" t="s">
        <v>122</v>
      </c>
      <c r="G1151" s="36" t="n">
        <f aca="false">IF(A1151="","",IF(AND(A1151&gt;=Debut,A1151&lt;Fin),1,0))</f>
        <v>1</v>
      </c>
      <c r="H1151" s="36" t="n">
        <f aca="false">IF(G1151=1,INT(ROUND((A1151-Debut)*86400,0)/600),"")</f>
        <v>787</v>
      </c>
      <c r="I1151" s="36" t="n">
        <f aca="false">IF(G1151=1,INT(ROUND((A1151-Debut)*86400,0)/3600),"")</f>
        <v>131</v>
      </c>
      <c r="J1151" s="36" t="n">
        <f aca="false">IF(OR(A1151="",B1151=""),"",ROUND((B1151-A1151)*86400,0))</f>
        <v>3</v>
      </c>
      <c r="K1151" s="37" t="n">
        <f aca="false">IF(G1151=1,IF(COUNTIFS($C:$C,C1151,$G:$G,1,$A:$A,"&gt;="&amp;(A1151-FenetreInterm/86400),$A:$A,"&lt;="&amp;A1151)&gt;=NbInterm,1,0),"")</f>
        <v>0</v>
      </c>
      <c r="L1151" s="37" t="n">
        <f aca="false">IF(G1151=1,IF(B1151="",0,IF(J1151&lt;SeuilFugitive,1,0)),"")</f>
        <v>1</v>
      </c>
      <c r="M1151" s="37" t="n">
        <f aca="false">IF(G1151=1,IF(B1151="",IF((Fin-A1151)*24&gt;SeuilFigee,1,0),IF(J1151&gt;SeuilFigee*3600,1,0)),"")</f>
        <v>0</v>
      </c>
      <c r="N1151" s="0" t="str">
        <f aca="false">IF(G1151=1,IF(COUNTIF(H$2:H1151,H1151)=1,COUNTIF($H:$H,H1151),""),"")</f>
        <v/>
      </c>
      <c r="O1151" s="0" t="str">
        <f aca="false">IF(G1151=1,IF(COUNTIF(I$2:I1151,I1151)=1,COUNTIF($I:$I,I1151),""),"")</f>
        <v/>
      </c>
      <c r="P1151" s="38" t="str">
        <f aca="false">IF(G1151=1,IF(COUNTIFS(C$2:C1151,C1151,G$2:G1151,1)=1,COUNTIFS($C:$C,C1151,$G:$G,1)+ROW()/10000000,""),"")</f>
        <v/>
      </c>
      <c r="Q1151" s="0" t="str">
        <f aca="false">IF(K1151=1,IF(COUNTIFS(C$2:C1151,C1151,K$2:K1151,1)=1,1,0),"")</f>
        <v/>
      </c>
      <c r="R1151" s="0" t="str">
        <f aca="false">IF(M1151=1,IF(COUNTIFS(C$2:C1151,C1151,M$2:M1151,1)=1,1,0),"")</f>
        <v/>
      </c>
      <c r="S1151" s="36" t="n">
        <f aca="false">IF(L1151=1,IF(COUNTIFS(C$2:C1151,C1151,L$2:L1151,1)=1,1,0),"")</f>
        <v>0</v>
      </c>
      <c r="T1151" s="38" t="str">
        <f aca="false">IF(N1151="","",N1151+ROW()/10000000)</f>
        <v/>
      </c>
      <c r="U1151" s="36" t="n">
        <f aca="false">IF(G1151=1,IF(B1151="",1,0),"")</f>
        <v>0</v>
      </c>
    </row>
    <row r="1152" customFormat="false" ht="15" hidden="false" customHeight="false" outlineLevel="0" collapsed="false">
      <c r="A1152" s="35" t="n">
        <v>46088.4695717593</v>
      </c>
      <c r="B1152" s="35" t="n">
        <v>46088.4696759259</v>
      </c>
      <c r="C1152" s="36" t="s">
        <v>140</v>
      </c>
      <c r="D1152" s="36" t="s">
        <v>141</v>
      </c>
      <c r="E1152" s="36" t="s">
        <v>128</v>
      </c>
      <c r="F1152" s="36" t="s">
        <v>122</v>
      </c>
      <c r="G1152" s="36" t="n">
        <f aca="false">IF(A1152="","",IF(AND(A1152&gt;=Debut,A1152&lt;Fin),1,0))</f>
        <v>1</v>
      </c>
      <c r="H1152" s="36" t="n">
        <f aca="false">IF(G1152=1,INT(ROUND((A1152-Debut)*86400,0)/600),"")</f>
        <v>787</v>
      </c>
      <c r="I1152" s="36" t="n">
        <f aca="false">IF(G1152=1,INT(ROUND((A1152-Debut)*86400,0)/3600),"")</f>
        <v>131</v>
      </c>
      <c r="J1152" s="36" t="n">
        <f aca="false">IF(OR(A1152="",B1152=""),"",ROUND((B1152-A1152)*86400,0))</f>
        <v>9</v>
      </c>
      <c r="K1152" s="37" t="n">
        <f aca="false">IF(G1152=1,IF(COUNTIFS($C:$C,C1152,$G:$G,1,$A:$A,"&gt;="&amp;(A1152-FenetreInterm/86400),$A:$A,"&lt;="&amp;A1152)&gt;=NbInterm,1,0),"")</f>
        <v>1</v>
      </c>
      <c r="L1152" s="37" t="n">
        <f aca="false">IF(G1152=1,IF(B1152="",0,IF(J1152&lt;SeuilFugitive,1,0)),"")</f>
        <v>0</v>
      </c>
      <c r="M1152" s="37" t="n">
        <f aca="false">IF(G1152=1,IF(B1152="",IF((Fin-A1152)*24&gt;SeuilFigee,1,0),IF(J1152&gt;SeuilFigee*3600,1,0)),"")</f>
        <v>0</v>
      </c>
      <c r="N1152" s="0" t="str">
        <f aca="false">IF(G1152=1,IF(COUNTIF(H$2:H1152,H1152)=1,COUNTIF($H:$H,H1152),""),"")</f>
        <v/>
      </c>
      <c r="O1152" s="0" t="str">
        <f aca="false">IF(G1152=1,IF(COUNTIF(I$2:I1152,I1152)=1,COUNTIF($I:$I,I1152),""),"")</f>
        <v/>
      </c>
      <c r="P1152" s="38" t="str">
        <f aca="false">IF(G1152=1,IF(COUNTIFS(C$2:C1152,C1152,G$2:G1152,1)=1,COUNTIFS($C:$C,C1152,$G:$G,1)+ROW()/10000000,""),"")</f>
        <v/>
      </c>
      <c r="Q1152" s="36" t="n">
        <f aca="false">IF(K1152=1,IF(COUNTIFS(C$2:C1152,C1152,K$2:K1152,1)=1,1,0),"")</f>
        <v>0</v>
      </c>
      <c r="R1152" s="0" t="str">
        <f aca="false">IF(M1152=1,IF(COUNTIFS(C$2:C1152,C1152,M$2:M1152,1)=1,1,0),"")</f>
        <v/>
      </c>
      <c r="S1152" s="0" t="str">
        <f aca="false">IF(L1152=1,IF(COUNTIFS(C$2:C1152,C1152,L$2:L1152,1)=1,1,0),"")</f>
        <v/>
      </c>
      <c r="T1152" s="38" t="str">
        <f aca="false">IF(N1152="","",N1152+ROW()/10000000)</f>
        <v/>
      </c>
      <c r="U1152" s="36" t="n">
        <f aca="false">IF(G1152=1,IF(B1152="",1,0),"")</f>
        <v>0</v>
      </c>
    </row>
    <row r="1153" customFormat="false" ht="15" hidden="false" customHeight="false" outlineLevel="0" collapsed="false">
      <c r="A1153" s="35" t="n">
        <v>46088.4697453704</v>
      </c>
      <c r="B1153" s="35" t="n">
        <v>46088.4698726852</v>
      </c>
      <c r="C1153" s="36" t="s">
        <v>140</v>
      </c>
      <c r="D1153" s="36" t="s">
        <v>141</v>
      </c>
      <c r="E1153" s="36" t="s">
        <v>128</v>
      </c>
      <c r="F1153" s="36" t="s">
        <v>122</v>
      </c>
      <c r="G1153" s="36" t="n">
        <f aca="false">IF(A1153="","",IF(AND(A1153&gt;=Debut,A1153&lt;Fin),1,0))</f>
        <v>1</v>
      </c>
      <c r="H1153" s="36" t="n">
        <f aca="false">IF(G1153=1,INT(ROUND((A1153-Debut)*86400,0)/600),"")</f>
        <v>787</v>
      </c>
      <c r="I1153" s="36" t="n">
        <f aca="false">IF(G1153=1,INT(ROUND((A1153-Debut)*86400,0)/3600),"")</f>
        <v>131</v>
      </c>
      <c r="J1153" s="36" t="n">
        <f aca="false">IF(OR(A1153="",B1153=""),"",ROUND((B1153-A1153)*86400,0))</f>
        <v>11</v>
      </c>
      <c r="K1153" s="37" t="n">
        <f aca="false">IF(G1153=1,IF(COUNTIFS($C:$C,C1153,$G:$G,1,$A:$A,"&gt;="&amp;(A1153-FenetreInterm/86400),$A:$A,"&lt;="&amp;A1153)&gt;=NbInterm,1,0),"")</f>
        <v>1</v>
      </c>
      <c r="L1153" s="37" t="n">
        <f aca="false">IF(G1153=1,IF(B1153="",0,IF(J1153&lt;SeuilFugitive,1,0)),"")</f>
        <v>0</v>
      </c>
      <c r="M1153" s="37" t="n">
        <f aca="false">IF(G1153=1,IF(B1153="",IF((Fin-A1153)*24&gt;SeuilFigee,1,0),IF(J1153&gt;SeuilFigee*3600,1,0)),"")</f>
        <v>0</v>
      </c>
      <c r="N1153" s="0" t="str">
        <f aca="false">IF(G1153=1,IF(COUNTIF(H$2:H1153,H1153)=1,COUNTIF($H:$H,H1153),""),"")</f>
        <v/>
      </c>
      <c r="O1153" s="0" t="str">
        <f aca="false">IF(G1153=1,IF(COUNTIF(I$2:I1153,I1153)=1,COUNTIF($I:$I,I1153),""),"")</f>
        <v/>
      </c>
      <c r="P1153" s="38" t="str">
        <f aca="false">IF(G1153=1,IF(COUNTIFS(C$2:C1153,C1153,G$2:G1153,1)=1,COUNTIFS($C:$C,C1153,$G:$G,1)+ROW()/10000000,""),"")</f>
        <v/>
      </c>
      <c r="Q1153" s="36" t="n">
        <f aca="false">IF(K1153=1,IF(COUNTIFS(C$2:C1153,C1153,K$2:K1153,1)=1,1,0),"")</f>
        <v>0</v>
      </c>
      <c r="R1153" s="0" t="str">
        <f aca="false">IF(M1153=1,IF(COUNTIFS(C$2:C1153,C1153,M$2:M1153,1)=1,1,0),"")</f>
        <v/>
      </c>
      <c r="S1153" s="0" t="str">
        <f aca="false">IF(L1153=1,IF(COUNTIFS(C$2:C1153,C1153,L$2:L1153,1)=1,1,0),"")</f>
        <v/>
      </c>
      <c r="T1153" s="38" t="str">
        <f aca="false">IF(N1153="","",N1153+ROW()/10000000)</f>
        <v/>
      </c>
      <c r="U1153" s="36" t="n">
        <f aca="false">IF(G1153=1,IF(B1153="",1,0),"")</f>
        <v>0</v>
      </c>
    </row>
    <row r="1154" customFormat="false" ht="15" hidden="false" customHeight="false" outlineLevel="0" collapsed="false">
      <c r="A1154" s="35" t="n">
        <v>46088.4698726852</v>
      </c>
      <c r="B1154" s="35" t="n">
        <v>46088.4699537037</v>
      </c>
      <c r="C1154" s="36" t="s">
        <v>140</v>
      </c>
      <c r="D1154" s="36" t="s">
        <v>141</v>
      </c>
      <c r="E1154" s="36" t="s">
        <v>128</v>
      </c>
      <c r="F1154" s="36" t="s">
        <v>122</v>
      </c>
      <c r="G1154" s="36" t="n">
        <f aca="false">IF(A1154="","",IF(AND(A1154&gt;=Debut,A1154&lt;Fin),1,0))</f>
        <v>1</v>
      </c>
      <c r="H1154" s="36" t="n">
        <f aca="false">IF(G1154=1,INT(ROUND((A1154-Debut)*86400,0)/600),"")</f>
        <v>787</v>
      </c>
      <c r="I1154" s="36" t="n">
        <f aca="false">IF(G1154=1,INT(ROUND((A1154-Debut)*86400,0)/3600),"")</f>
        <v>131</v>
      </c>
      <c r="J1154" s="36" t="n">
        <f aca="false">IF(OR(A1154="",B1154=""),"",ROUND((B1154-A1154)*86400,0))</f>
        <v>7</v>
      </c>
      <c r="K1154" s="37" t="n">
        <f aca="false">IF(G1154=1,IF(COUNTIFS($C:$C,C1154,$G:$G,1,$A:$A,"&gt;="&amp;(A1154-FenetreInterm/86400),$A:$A,"&lt;="&amp;A1154)&gt;=NbInterm,1,0),"")</f>
        <v>1</v>
      </c>
      <c r="L1154" s="37" t="n">
        <f aca="false">IF(G1154=1,IF(B1154="",0,IF(J1154&lt;SeuilFugitive,1,0)),"")</f>
        <v>0</v>
      </c>
      <c r="M1154" s="37" t="n">
        <f aca="false">IF(G1154=1,IF(B1154="",IF((Fin-A1154)*24&gt;SeuilFigee,1,0),IF(J1154&gt;SeuilFigee*3600,1,0)),"")</f>
        <v>0</v>
      </c>
      <c r="N1154" s="0" t="str">
        <f aca="false">IF(G1154=1,IF(COUNTIF(H$2:H1154,H1154)=1,COUNTIF($H:$H,H1154),""),"")</f>
        <v/>
      </c>
      <c r="O1154" s="0" t="str">
        <f aca="false">IF(G1154=1,IF(COUNTIF(I$2:I1154,I1154)=1,COUNTIF($I:$I,I1154),""),"")</f>
        <v/>
      </c>
      <c r="P1154" s="38" t="str">
        <f aca="false">IF(G1154=1,IF(COUNTIFS(C$2:C1154,C1154,G$2:G1154,1)=1,COUNTIFS($C:$C,C1154,$G:$G,1)+ROW()/10000000,""),"")</f>
        <v/>
      </c>
      <c r="Q1154" s="36" t="n">
        <f aca="false">IF(K1154=1,IF(COUNTIFS(C$2:C1154,C1154,K$2:K1154,1)=1,1,0),"")</f>
        <v>0</v>
      </c>
      <c r="R1154" s="0" t="str">
        <f aca="false">IF(M1154=1,IF(COUNTIFS(C$2:C1154,C1154,M$2:M1154,1)=1,1,0),"")</f>
        <v/>
      </c>
      <c r="S1154" s="0" t="str">
        <f aca="false">IF(L1154=1,IF(COUNTIFS(C$2:C1154,C1154,L$2:L1154,1)=1,1,0),"")</f>
        <v/>
      </c>
      <c r="T1154" s="38" t="str">
        <f aca="false">IF(N1154="","",N1154+ROW()/10000000)</f>
        <v/>
      </c>
      <c r="U1154" s="36" t="n">
        <f aca="false">IF(G1154=1,IF(B1154="",1,0),"")</f>
        <v>0</v>
      </c>
    </row>
    <row r="1155" customFormat="false" ht="15" hidden="false" customHeight="false" outlineLevel="0" collapsed="false">
      <c r="A1155" s="35" t="n">
        <v>46088.4700810185</v>
      </c>
      <c r="B1155" s="35" t="n">
        <v>46088.4701388889</v>
      </c>
      <c r="C1155" s="36" t="s">
        <v>140</v>
      </c>
      <c r="D1155" s="36" t="s">
        <v>141</v>
      </c>
      <c r="E1155" s="36" t="s">
        <v>128</v>
      </c>
      <c r="F1155" s="36" t="s">
        <v>122</v>
      </c>
      <c r="G1155" s="36" t="n">
        <f aca="false">IF(A1155="","",IF(AND(A1155&gt;=Debut,A1155&lt;Fin),1,0))</f>
        <v>1</v>
      </c>
      <c r="H1155" s="36" t="n">
        <f aca="false">IF(G1155=1,INT(ROUND((A1155-Debut)*86400,0)/600),"")</f>
        <v>787</v>
      </c>
      <c r="I1155" s="36" t="n">
        <f aca="false">IF(G1155=1,INT(ROUND((A1155-Debut)*86400,0)/3600),"")</f>
        <v>131</v>
      </c>
      <c r="J1155" s="36" t="n">
        <f aca="false">IF(OR(A1155="",B1155=""),"",ROUND((B1155-A1155)*86400,0))</f>
        <v>5</v>
      </c>
      <c r="K1155" s="37" t="n">
        <f aca="false">IF(G1155=1,IF(COUNTIFS($C:$C,C1155,$G:$G,1,$A:$A,"&gt;="&amp;(A1155-FenetreInterm/86400),$A:$A,"&lt;="&amp;A1155)&gt;=NbInterm,1,0),"")</f>
        <v>1</v>
      </c>
      <c r="L1155" s="37" t="n">
        <f aca="false">IF(G1155=1,IF(B1155="",0,IF(J1155&lt;SeuilFugitive,1,0)),"")</f>
        <v>0</v>
      </c>
      <c r="M1155" s="37" t="n">
        <f aca="false">IF(G1155=1,IF(B1155="",IF((Fin-A1155)*24&gt;SeuilFigee,1,0),IF(J1155&gt;SeuilFigee*3600,1,0)),"")</f>
        <v>0</v>
      </c>
      <c r="N1155" s="0" t="str">
        <f aca="false">IF(G1155=1,IF(COUNTIF(H$2:H1155,H1155)=1,COUNTIF($H:$H,H1155),""),"")</f>
        <v/>
      </c>
      <c r="O1155" s="0" t="str">
        <f aca="false">IF(G1155=1,IF(COUNTIF(I$2:I1155,I1155)=1,COUNTIF($I:$I,I1155),""),"")</f>
        <v/>
      </c>
      <c r="P1155" s="38" t="str">
        <f aca="false">IF(G1155=1,IF(COUNTIFS(C$2:C1155,C1155,G$2:G1155,1)=1,COUNTIFS($C:$C,C1155,$G:$G,1)+ROW()/10000000,""),"")</f>
        <v/>
      </c>
      <c r="Q1155" s="36" t="n">
        <f aca="false">IF(K1155=1,IF(COUNTIFS(C$2:C1155,C1155,K$2:K1155,1)=1,1,0),"")</f>
        <v>0</v>
      </c>
      <c r="R1155" s="0" t="str">
        <f aca="false">IF(M1155=1,IF(COUNTIFS(C$2:C1155,C1155,M$2:M1155,1)=1,1,0),"")</f>
        <v/>
      </c>
      <c r="S1155" s="0" t="str">
        <f aca="false">IF(L1155=1,IF(COUNTIFS(C$2:C1155,C1155,L$2:L1155,1)=1,1,0),"")</f>
        <v/>
      </c>
      <c r="T1155" s="38" t="str">
        <f aca="false">IF(N1155="","",N1155+ROW()/10000000)</f>
        <v/>
      </c>
      <c r="U1155" s="36" t="n">
        <f aca="false">IF(G1155=1,IF(B1155="",1,0),"")</f>
        <v>0</v>
      </c>
    </row>
    <row r="1156" customFormat="false" ht="15" hidden="false" customHeight="false" outlineLevel="0" collapsed="false">
      <c r="A1156" s="35" t="n">
        <v>46088.4703125</v>
      </c>
      <c r="B1156" s="35" t="n">
        <v>46088.4743287037</v>
      </c>
      <c r="C1156" s="36" t="s">
        <v>147</v>
      </c>
      <c r="D1156" s="36" t="s">
        <v>148</v>
      </c>
      <c r="E1156" s="36" t="s">
        <v>128</v>
      </c>
      <c r="F1156" s="36" t="s">
        <v>125</v>
      </c>
      <c r="G1156" s="36" t="n">
        <f aca="false">IF(A1156="","",IF(AND(A1156&gt;=Debut,A1156&lt;Fin),1,0))</f>
        <v>1</v>
      </c>
      <c r="H1156" s="36" t="n">
        <f aca="false">IF(G1156=1,INT(ROUND((A1156-Debut)*86400,0)/600),"")</f>
        <v>787</v>
      </c>
      <c r="I1156" s="36" t="n">
        <f aca="false">IF(G1156=1,INT(ROUND((A1156-Debut)*86400,0)/3600),"")</f>
        <v>131</v>
      </c>
      <c r="J1156" s="36" t="n">
        <f aca="false">IF(OR(A1156="",B1156=""),"",ROUND((B1156-A1156)*86400,0))</f>
        <v>347</v>
      </c>
      <c r="K1156" s="37" t="n">
        <f aca="false">IF(G1156=1,IF(COUNTIFS($C:$C,C1156,$G:$G,1,$A:$A,"&gt;="&amp;(A1156-FenetreInterm/86400),$A:$A,"&lt;="&amp;A1156)&gt;=NbInterm,1,0),"")</f>
        <v>0</v>
      </c>
      <c r="L1156" s="37" t="n">
        <f aca="false">IF(G1156=1,IF(B1156="",0,IF(J1156&lt;SeuilFugitive,1,0)),"")</f>
        <v>0</v>
      </c>
      <c r="M1156" s="37" t="n">
        <f aca="false">IF(G1156=1,IF(B1156="",IF((Fin-A1156)*24&gt;SeuilFigee,1,0),IF(J1156&gt;SeuilFigee*3600,1,0)),"")</f>
        <v>0</v>
      </c>
      <c r="N1156" s="0" t="str">
        <f aca="false">IF(G1156=1,IF(COUNTIF(H$2:H1156,H1156)=1,COUNTIF($H:$H,H1156),""),"")</f>
        <v/>
      </c>
      <c r="O1156" s="0" t="str">
        <f aca="false">IF(G1156=1,IF(COUNTIF(I$2:I1156,I1156)=1,COUNTIF($I:$I,I1156),""),"")</f>
        <v/>
      </c>
      <c r="P1156" s="38" t="str">
        <f aca="false">IF(G1156=1,IF(COUNTIFS(C$2:C1156,C1156,G$2:G1156,1)=1,COUNTIFS($C:$C,C1156,$G:$G,1)+ROW()/10000000,""),"")</f>
        <v/>
      </c>
      <c r="Q1156" s="0" t="str">
        <f aca="false">IF(K1156=1,IF(COUNTIFS(C$2:C1156,C1156,K$2:K1156,1)=1,1,0),"")</f>
        <v/>
      </c>
      <c r="R1156" s="0" t="str">
        <f aca="false">IF(M1156=1,IF(COUNTIFS(C$2:C1156,C1156,M$2:M1156,1)=1,1,0),"")</f>
        <v/>
      </c>
      <c r="S1156" s="0" t="str">
        <f aca="false">IF(L1156=1,IF(COUNTIFS(C$2:C1156,C1156,L$2:L1156,1)=1,1,0),"")</f>
        <v/>
      </c>
      <c r="T1156" s="38" t="str">
        <f aca="false">IF(N1156="","",N1156+ROW()/10000000)</f>
        <v/>
      </c>
      <c r="U1156" s="36" t="n">
        <f aca="false">IF(G1156=1,IF(B1156="",1,0),"")</f>
        <v>0</v>
      </c>
    </row>
    <row r="1157" customFormat="false" ht="15" hidden="false" customHeight="false" outlineLevel="0" collapsed="false">
      <c r="A1157" s="35" t="n">
        <v>46088.4705439815</v>
      </c>
      <c r="B1157" s="35" t="n">
        <v>46088.4712037037</v>
      </c>
      <c r="C1157" s="36" t="s">
        <v>138</v>
      </c>
      <c r="D1157" s="36" t="s">
        <v>139</v>
      </c>
      <c r="E1157" s="36" t="s">
        <v>128</v>
      </c>
      <c r="F1157" s="36" t="s">
        <v>118</v>
      </c>
      <c r="G1157" s="36" t="n">
        <f aca="false">IF(A1157="","",IF(AND(A1157&gt;=Debut,A1157&lt;Fin),1,0))</f>
        <v>1</v>
      </c>
      <c r="H1157" s="36" t="n">
        <f aca="false">IF(G1157=1,INT(ROUND((A1157-Debut)*86400,0)/600),"")</f>
        <v>787</v>
      </c>
      <c r="I1157" s="36" t="n">
        <f aca="false">IF(G1157=1,INT(ROUND((A1157-Debut)*86400,0)/3600),"")</f>
        <v>131</v>
      </c>
      <c r="J1157" s="36" t="n">
        <f aca="false">IF(OR(A1157="",B1157=""),"",ROUND((B1157-A1157)*86400,0))</f>
        <v>57</v>
      </c>
      <c r="K1157" s="37" t="n">
        <f aca="false">IF(G1157=1,IF(COUNTIFS($C:$C,C1157,$G:$G,1,$A:$A,"&gt;="&amp;(A1157-FenetreInterm/86400),$A:$A,"&lt;="&amp;A1157)&gt;=NbInterm,1,0),"")</f>
        <v>0</v>
      </c>
      <c r="L1157" s="37" t="n">
        <f aca="false">IF(G1157=1,IF(B1157="",0,IF(J1157&lt;SeuilFugitive,1,0)),"")</f>
        <v>0</v>
      </c>
      <c r="M1157" s="37" t="n">
        <f aca="false">IF(G1157=1,IF(B1157="",IF((Fin-A1157)*24&gt;SeuilFigee,1,0),IF(J1157&gt;SeuilFigee*3600,1,0)),"")</f>
        <v>0</v>
      </c>
      <c r="N1157" s="0" t="str">
        <f aca="false">IF(G1157=1,IF(COUNTIF(H$2:H1157,H1157)=1,COUNTIF($H:$H,H1157),""),"")</f>
        <v/>
      </c>
      <c r="O1157" s="0" t="str">
        <f aca="false">IF(G1157=1,IF(COUNTIF(I$2:I1157,I1157)=1,COUNTIF($I:$I,I1157),""),"")</f>
        <v/>
      </c>
      <c r="P1157" s="38" t="str">
        <f aca="false">IF(G1157=1,IF(COUNTIFS(C$2:C1157,C1157,G$2:G1157,1)=1,COUNTIFS($C:$C,C1157,$G:$G,1)+ROW()/10000000,""),"")</f>
        <v/>
      </c>
      <c r="Q1157" s="0" t="str">
        <f aca="false">IF(K1157=1,IF(COUNTIFS(C$2:C1157,C1157,K$2:K1157,1)=1,1,0),"")</f>
        <v/>
      </c>
      <c r="R1157" s="0" t="str">
        <f aca="false">IF(M1157=1,IF(COUNTIFS(C$2:C1157,C1157,M$2:M1157,1)=1,1,0),"")</f>
        <v/>
      </c>
      <c r="S1157" s="0" t="str">
        <f aca="false">IF(L1157=1,IF(COUNTIFS(C$2:C1157,C1157,L$2:L1157,1)=1,1,0),"")</f>
        <v/>
      </c>
      <c r="T1157" s="38" t="str">
        <f aca="false">IF(N1157="","",N1157+ROW()/10000000)</f>
        <v/>
      </c>
      <c r="U1157" s="36" t="n">
        <f aca="false">IF(G1157=1,IF(B1157="",1,0),"")</f>
        <v>0</v>
      </c>
    </row>
    <row r="1158" customFormat="false" ht="15" hidden="false" customHeight="false" outlineLevel="0" collapsed="false">
      <c r="A1158" s="35" t="n">
        <v>46088.4793981482</v>
      </c>
      <c r="B1158" s="35" t="n">
        <v>46088.4898032407</v>
      </c>
      <c r="C1158" s="36" t="s">
        <v>153</v>
      </c>
      <c r="D1158" s="36" t="s">
        <v>154</v>
      </c>
      <c r="E1158" s="36" t="s">
        <v>121</v>
      </c>
      <c r="F1158" s="36" t="s">
        <v>144</v>
      </c>
      <c r="G1158" s="36" t="n">
        <f aca="false">IF(A1158="","",IF(AND(A1158&gt;=Debut,A1158&lt;Fin),1,0))</f>
        <v>1</v>
      </c>
      <c r="H1158" s="36" t="n">
        <f aca="false">IF(G1158=1,INT(ROUND((A1158-Debut)*86400,0)/600),"")</f>
        <v>789</v>
      </c>
      <c r="I1158" s="36" t="n">
        <f aca="false">IF(G1158=1,INT(ROUND((A1158-Debut)*86400,0)/3600),"")</f>
        <v>131</v>
      </c>
      <c r="J1158" s="36" t="n">
        <f aca="false">IF(OR(A1158="",B1158=""),"",ROUND((B1158-A1158)*86400,0))</f>
        <v>899</v>
      </c>
      <c r="K1158" s="37" t="n">
        <f aca="false">IF(G1158=1,IF(COUNTIFS($C:$C,C1158,$G:$G,1,$A:$A,"&gt;="&amp;(A1158-FenetreInterm/86400),$A:$A,"&lt;="&amp;A1158)&gt;=NbInterm,1,0),"")</f>
        <v>0</v>
      </c>
      <c r="L1158" s="37" t="n">
        <f aca="false">IF(G1158=1,IF(B1158="",0,IF(J1158&lt;SeuilFugitive,1,0)),"")</f>
        <v>0</v>
      </c>
      <c r="M1158" s="37" t="n">
        <f aca="false">IF(G1158=1,IF(B1158="",IF((Fin-A1158)*24&gt;SeuilFigee,1,0),IF(J1158&gt;SeuilFigee*3600,1,0)),"")</f>
        <v>0</v>
      </c>
      <c r="N1158" s="36" t="n">
        <f aca="false">IF(G1158=1,IF(COUNTIF(H$2:H1158,H1158)=1,COUNTIF($H:$H,H1158),""),"")</f>
        <v>9</v>
      </c>
      <c r="O1158" s="0" t="str">
        <f aca="false">IF(G1158=1,IF(COUNTIF(I$2:I1158,I1158)=1,COUNTIF($I:$I,I1158),""),"")</f>
        <v/>
      </c>
      <c r="P1158" s="38" t="str">
        <f aca="false">IF(G1158=1,IF(COUNTIFS(C$2:C1158,C1158,G$2:G1158,1)=1,COUNTIFS($C:$C,C1158,$G:$G,1)+ROW()/10000000,""),"")</f>
        <v/>
      </c>
      <c r="Q1158" s="0" t="str">
        <f aca="false">IF(K1158=1,IF(COUNTIFS(C$2:C1158,C1158,K$2:K1158,1)=1,1,0),"")</f>
        <v/>
      </c>
      <c r="R1158" s="0" t="str">
        <f aca="false">IF(M1158=1,IF(COUNTIFS(C$2:C1158,C1158,M$2:M1158,1)=1,1,0),"")</f>
        <v/>
      </c>
      <c r="S1158" s="0" t="str">
        <f aca="false">IF(L1158=1,IF(COUNTIFS(C$2:C1158,C1158,L$2:L1158,1)=1,1,0),"")</f>
        <v/>
      </c>
      <c r="T1158" s="38" t="n">
        <f aca="false">IF(N1158="","",N1158+ROW()/10000000)</f>
        <v>9.0001158</v>
      </c>
      <c r="U1158" s="36" t="n">
        <f aca="false">IF(G1158=1,IF(B1158="",1,0),"")</f>
        <v>0</v>
      </c>
    </row>
    <row r="1159" customFormat="false" ht="15" hidden="false" customHeight="false" outlineLevel="0" collapsed="false">
      <c r="A1159" s="35" t="n">
        <v>46088.4807060185</v>
      </c>
      <c r="B1159" s="35" t="n">
        <v>46088.4808564815</v>
      </c>
      <c r="C1159" s="36" t="s">
        <v>115</v>
      </c>
      <c r="D1159" s="36" t="s">
        <v>116</v>
      </c>
      <c r="E1159" s="36" t="s">
        <v>117</v>
      </c>
      <c r="F1159" s="36" t="s">
        <v>118</v>
      </c>
      <c r="G1159" s="36" t="n">
        <f aca="false">IF(A1159="","",IF(AND(A1159&gt;=Debut,A1159&lt;Fin),1,0))</f>
        <v>1</v>
      </c>
      <c r="H1159" s="36" t="n">
        <f aca="false">IF(G1159=1,INT(ROUND((A1159-Debut)*86400,0)/600),"")</f>
        <v>789</v>
      </c>
      <c r="I1159" s="36" t="n">
        <f aca="false">IF(G1159=1,INT(ROUND((A1159-Debut)*86400,0)/3600),"")</f>
        <v>131</v>
      </c>
      <c r="J1159" s="36" t="n">
        <f aca="false">IF(OR(A1159="",B1159=""),"",ROUND((B1159-A1159)*86400,0))</f>
        <v>13</v>
      </c>
      <c r="K1159" s="37" t="n">
        <f aca="false">IF(G1159=1,IF(COUNTIFS($C:$C,C1159,$G:$G,1,$A:$A,"&gt;="&amp;(A1159-FenetreInterm/86400),$A:$A,"&lt;="&amp;A1159)&gt;=NbInterm,1,0),"")</f>
        <v>0</v>
      </c>
      <c r="L1159" s="37" t="n">
        <f aca="false">IF(G1159=1,IF(B1159="",0,IF(J1159&lt;SeuilFugitive,1,0)),"")</f>
        <v>0</v>
      </c>
      <c r="M1159" s="37" t="n">
        <f aca="false">IF(G1159=1,IF(B1159="",IF((Fin-A1159)*24&gt;SeuilFigee,1,0),IF(J1159&gt;SeuilFigee*3600,1,0)),"")</f>
        <v>0</v>
      </c>
      <c r="N1159" s="0" t="str">
        <f aca="false">IF(G1159=1,IF(COUNTIF(H$2:H1159,H1159)=1,COUNTIF($H:$H,H1159),""),"")</f>
        <v/>
      </c>
      <c r="O1159" s="0" t="str">
        <f aca="false">IF(G1159=1,IF(COUNTIF(I$2:I1159,I1159)=1,COUNTIF($I:$I,I1159),""),"")</f>
        <v/>
      </c>
      <c r="P1159" s="38" t="str">
        <f aca="false">IF(G1159=1,IF(COUNTIFS(C$2:C1159,C1159,G$2:G1159,1)=1,COUNTIFS($C:$C,C1159,$G:$G,1)+ROW()/10000000,""),"")</f>
        <v/>
      </c>
      <c r="Q1159" s="0" t="str">
        <f aca="false">IF(K1159=1,IF(COUNTIFS(C$2:C1159,C1159,K$2:K1159,1)=1,1,0),"")</f>
        <v/>
      </c>
      <c r="R1159" s="0" t="str">
        <f aca="false">IF(M1159=1,IF(COUNTIFS(C$2:C1159,C1159,M$2:M1159,1)=1,1,0),"")</f>
        <v/>
      </c>
      <c r="S1159" s="0" t="str">
        <f aca="false">IF(L1159=1,IF(COUNTIFS(C$2:C1159,C1159,L$2:L1159,1)=1,1,0),"")</f>
        <v/>
      </c>
      <c r="T1159" s="38" t="str">
        <f aca="false">IF(N1159="","",N1159+ROW()/10000000)</f>
        <v/>
      </c>
      <c r="U1159" s="36" t="n">
        <f aca="false">IF(G1159=1,IF(B1159="",1,0),"")</f>
        <v>0</v>
      </c>
    </row>
    <row r="1160" customFormat="false" ht="15" hidden="false" customHeight="false" outlineLevel="0" collapsed="false">
      <c r="A1160" s="35" t="n">
        <v>46088.4808912037</v>
      </c>
      <c r="B1160" s="35" t="n">
        <v>46088.4809953704</v>
      </c>
      <c r="C1160" s="36" t="s">
        <v>115</v>
      </c>
      <c r="D1160" s="36" t="s">
        <v>116</v>
      </c>
      <c r="E1160" s="36" t="s">
        <v>117</v>
      </c>
      <c r="F1160" s="36" t="s">
        <v>118</v>
      </c>
      <c r="G1160" s="36" t="n">
        <f aca="false">IF(A1160="","",IF(AND(A1160&gt;=Debut,A1160&lt;Fin),1,0))</f>
        <v>1</v>
      </c>
      <c r="H1160" s="36" t="n">
        <f aca="false">IF(G1160=1,INT(ROUND((A1160-Debut)*86400,0)/600),"")</f>
        <v>789</v>
      </c>
      <c r="I1160" s="36" t="n">
        <f aca="false">IF(G1160=1,INT(ROUND((A1160-Debut)*86400,0)/3600),"")</f>
        <v>131</v>
      </c>
      <c r="J1160" s="36" t="n">
        <f aca="false">IF(OR(A1160="",B1160=""),"",ROUND((B1160-A1160)*86400,0))</f>
        <v>9</v>
      </c>
      <c r="K1160" s="37" t="n">
        <f aca="false">IF(G1160=1,IF(COUNTIFS($C:$C,C1160,$G:$G,1,$A:$A,"&gt;="&amp;(A1160-FenetreInterm/86400),$A:$A,"&lt;="&amp;A1160)&gt;=NbInterm,1,0),"")</f>
        <v>0</v>
      </c>
      <c r="L1160" s="37" t="n">
        <f aca="false">IF(G1160=1,IF(B1160="",0,IF(J1160&lt;SeuilFugitive,1,0)),"")</f>
        <v>0</v>
      </c>
      <c r="M1160" s="37" t="n">
        <f aca="false">IF(G1160=1,IF(B1160="",IF((Fin-A1160)*24&gt;SeuilFigee,1,0),IF(J1160&gt;SeuilFigee*3600,1,0)),"")</f>
        <v>0</v>
      </c>
      <c r="N1160" s="0" t="str">
        <f aca="false">IF(G1160=1,IF(COUNTIF(H$2:H1160,H1160)=1,COUNTIF($H:$H,H1160),""),"")</f>
        <v/>
      </c>
      <c r="O1160" s="0" t="str">
        <f aca="false">IF(G1160=1,IF(COUNTIF(I$2:I1160,I1160)=1,COUNTIF($I:$I,I1160),""),"")</f>
        <v/>
      </c>
      <c r="P1160" s="38" t="str">
        <f aca="false">IF(G1160=1,IF(COUNTIFS(C$2:C1160,C1160,G$2:G1160,1)=1,COUNTIFS($C:$C,C1160,$G:$G,1)+ROW()/10000000,""),"")</f>
        <v/>
      </c>
      <c r="Q1160" s="0" t="str">
        <f aca="false">IF(K1160=1,IF(COUNTIFS(C$2:C1160,C1160,K$2:K1160,1)=1,1,0),"")</f>
        <v/>
      </c>
      <c r="R1160" s="0" t="str">
        <f aca="false">IF(M1160=1,IF(COUNTIFS(C$2:C1160,C1160,M$2:M1160,1)=1,1,0),"")</f>
        <v/>
      </c>
      <c r="S1160" s="0" t="str">
        <f aca="false">IF(L1160=1,IF(COUNTIFS(C$2:C1160,C1160,L$2:L1160,1)=1,1,0),"")</f>
        <v/>
      </c>
      <c r="T1160" s="38" t="str">
        <f aca="false">IF(N1160="","",N1160+ROW()/10000000)</f>
        <v/>
      </c>
      <c r="U1160" s="36" t="n">
        <f aca="false">IF(G1160=1,IF(B1160="",1,0),"")</f>
        <v>0</v>
      </c>
    </row>
    <row r="1161" customFormat="false" ht="15" hidden="false" customHeight="false" outlineLevel="0" collapsed="false">
      <c r="A1161" s="35" t="n">
        <v>46088.4810416667</v>
      </c>
      <c r="B1161" s="35" t="n">
        <v>46088.4812037037</v>
      </c>
      <c r="C1161" s="36" t="s">
        <v>115</v>
      </c>
      <c r="D1161" s="36" t="s">
        <v>116</v>
      </c>
      <c r="E1161" s="36" t="s">
        <v>117</v>
      </c>
      <c r="F1161" s="36" t="s">
        <v>118</v>
      </c>
      <c r="G1161" s="36" t="n">
        <f aca="false">IF(A1161="","",IF(AND(A1161&gt;=Debut,A1161&lt;Fin),1,0))</f>
        <v>1</v>
      </c>
      <c r="H1161" s="36" t="n">
        <f aca="false">IF(G1161=1,INT(ROUND((A1161-Debut)*86400,0)/600),"")</f>
        <v>789</v>
      </c>
      <c r="I1161" s="36" t="n">
        <f aca="false">IF(G1161=1,INT(ROUND((A1161-Debut)*86400,0)/3600),"")</f>
        <v>131</v>
      </c>
      <c r="J1161" s="36" t="n">
        <f aca="false">IF(OR(A1161="",B1161=""),"",ROUND((B1161-A1161)*86400,0))</f>
        <v>14</v>
      </c>
      <c r="K1161" s="37" t="n">
        <f aca="false">IF(G1161=1,IF(COUNTIFS($C:$C,C1161,$G:$G,1,$A:$A,"&gt;="&amp;(A1161-FenetreInterm/86400),$A:$A,"&lt;="&amp;A1161)&gt;=NbInterm,1,0),"")</f>
        <v>1</v>
      </c>
      <c r="L1161" s="37" t="n">
        <f aca="false">IF(G1161=1,IF(B1161="",0,IF(J1161&lt;SeuilFugitive,1,0)),"")</f>
        <v>0</v>
      </c>
      <c r="M1161" s="37" t="n">
        <f aca="false">IF(G1161=1,IF(B1161="",IF((Fin-A1161)*24&gt;SeuilFigee,1,0),IF(J1161&gt;SeuilFigee*3600,1,0)),"")</f>
        <v>0</v>
      </c>
      <c r="N1161" s="0" t="str">
        <f aca="false">IF(G1161=1,IF(COUNTIF(H$2:H1161,H1161)=1,COUNTIF($H:$H,H1161),""),"")</f>
        <v/>
      </c>
      <c r="O1161" s="0" t="str">
        <f aca="false">IF(G1161=1,IF(COUNTIF(I$2:I1161,I1161)=1,COUNTIF($I:$I,I1161),""),"")</f>
        <v/>
      </c>
      <c r="P1161" s="38" t="str">
        <f aca="false">IF(G1161=1,IF(COUNTIFS(C$2:C1161,C1161,G$2:G1161,1)=1,COUNTIFS($C:$C,C1161,$G:$G,1)+ROW()/10000000,""),"")</f>
        <v/>
      </c>
      <c r="Q1161" s="36" t="n">
        <f aca="false">IF(K1161=1,IF(COUNTIFS(C$2:C1161,C1161,K$2:K1161,1)=1,1,0),"")</f>
        <v>0</v>
      </c>
      <c r="R1161" s="0" t="str">
        <f aca="false">IF(M1161=1,IF(COUNTIFS(C$2:C1161,C1161,M$2:M1161,1)=1,1,0),"")</f>
        <v/>
      </c>
      <c r="S1161" s="0" t="str">
        <f aca="false">IF(L1161=1,IF(COUNTIFS(C$2:C1161,C1161,L$2:L1161,1)=1,1,0),"")</f>
        <v/>
      </c>
      <c r="T1161" s="38" t="str">
        <f aca="false">IF(N1161="","",N1161+ROW()/10000000)</f>
        <v/>
      </c>
      <c r="U1161" s="36" t="n">
        <f aca="false">IF(G1161=1,IF(B1161="",1,0),"")</f>
        <v>0</v>
      </c>
    </row>
    <row r="1162" customFormat="false" ht="15" hidden="false" customHeight="false" outlineLevel="0" collapsed="false">
      <c r="A1162" s="35" t="n">
        <v>46088.4811574074</v>
      </c>
      <c r="B1162" s="35" t="n">
        <v>46088.4812037037</v>
      </c>
      <c r="C1162" s="36" t="s">
        <v>115</v>
      </c>
      <c r="D1162" s="36" t="s">
        <v>116</v>
      </c>
      <c r="E1162" s="36" t="s">
        <v>117</v>
      </c>
      <c r="F1162" s="36" t="s">
        <v>118</v>
      </c>
      <c r="G1162" s="36" t="n">
        <f aca="false">IF(A1162="","",IF(AND(A1162&gt;=Debut,A1162&lt;Fin),1,0))</f>
        <v>1</v>
      </c>
      <c r="H1162" s="36" t="n">
        <f aca="false">IF(G1162=1,INT(ROUND((A1162-Debut)*86400,0)/600),"")</f>
        <v>789</v>
      </c>
      <c r="I1162" s="36" t="n">
        <f aca="false">IF(G1162=1,INT(ROUND((A1162-Debut)*86400,0)/3600),"")</f>
        <v>131</v>
      </c>
      <c r="J1162" s="36" t="n">
        <f aca="false">IF(OR(A1162="",B1162=""),"",ROUND((B1162-A1162)*86400,0))</f>
        <v>4</v>
      </c>
      <c r="K1162" s="37" t="n">
        <f aca="false">IF(G1162=1,IF(COUNTIFS($C:$C,C1162,$G:$G,1,$A:$A,"&gt;="&amp;(A1162-FenetreInterm/86400),$A:$A,"&lt;="&amp;A1162)&gt;=NbInterm,1,0),"")</f>
        <v>1</v>
      </c>
      <c r="L1162" s="37" t="n">
        <f aca="false">IF(G1162=1,IF(B1162="",0,IF(J1162&lt;SeuilFugitive,1,0)),"")</f>
        <v>1</v>
      </c>
      <c r="M1162" s="37" t="n">
        <f aca="false">IF(G1162=1,IF(B1162="",IF((Fin-A1162)*24&gt;SeuilFigee,1,0),IF(J1162&gt;SeuilFigee*3600,1,0)),"")</f>
        <v>0</v>
      </c>
      <c r="N1162" s="0" t="str">
        <f aca="false">IF(G1162=1,IF(COUNTIF(H$2:H1162,H1162)=1,COUNTIF($H:$H,H1162),""),"")</f>
        <v/>
      </c>
      <c r="O1162" s="0" t="str">
        <f aca="false">IF(G1162=1,IF(COUNTIF(I$2:I1162,I1162)=1,COUNTIF($I:$I,I1162),""),"")</f>
        <v/>
      </c>
      <c r="P1162" s="38" t="str">
        <f aca="false">IF(G1162=1,IF(COUNTIFS(C$2:C1162,C1162,G$2:G1162,1)=1,COUNTIFS($C:$C,C1162,$G:$G,1)+ROW()/10000000,""),"")</f>
        <v/>
      </c>
      <c r="Q1162" s="36" t="n">
        <f aca="false">IF(K1162=1,IF(COUNTIFS(C$2:C1162,C1162,K$2:K1162,1)=1,1,0),"")</f>
        <v>0</v>
      </c>
      <c r="R1162" s="0" t="str">
        <f aca="false">IF(M1162=1,IF(COUNTIFS(C$2:C1162,C1162,M$2:M1162,1)=1,1,0),"")</f>
        <v/>
      </c>
      <c r="S1162" s="36" t="n">
        <f aca="false">IF(L1162=1,IF(COUNTIFS(C$2:C1162,C1162,L$2:L1162,1)=1,1,0),"")</f>
        <v>0</v>
      </c>
      <c r="T1162" s="38" t="str">
        <f aca="false">IF(N1162="","",N1162+ROW()/10000000)</f>
        <v/>
      </c>
      <c r="U1162" s="36" t="n">
        <f aca="false">IF(G1162=1,IF(B1162="",1,0),"")</f>
        <v>0</v>
      </c>
    </row>
    <row r="1163" customFormat="false" ht="15" hidden="false" customHeight="false" outlineLevel="0" collapsed="false">
      <c r="A1163" s="35" t="n">
        <v>46088.4813888889</v>
      </c>
      <c r="B1163" s="35" t="n">
        <v>46088.4814583333</v>
      </c>
      <c r="C1163" s="36" t="s">
        <v>115</v>
      </c>
      <c r="D1163" s="36" t="s">
        <v>116</v>
      </c>
      <c r="E1163" s="36" t="s">
        <v>117</v>
      </c>
      <c r="F1163" s="36" t="s">
        <v>118</v>
      </c>
      <c r="G1163" s="36" t="n">
        <f aca="false">IF(A1163="","",IF(AND(A1163&gt;=Debut,A1163&lt;Fin),1,0))</f>
        <v>1</v>
      </c>
      <c r="H1163" s="36" t="n">
        <f aca="false">IF(G1163=1,INT(ROUND((A1163-Debut)*86400,0)/600),"")</f>
        <v>789</v>
      </c>
      <c r="I1163" s="36" t="n">
        <f aca="false">IF(G1163=1,INT(ROUND((A1163-Debut)*86400,0)/3600),"")</f>
        <v>131</v>
      </c>
      <c r="J1163" s="36" t="n">
        <f aca="false">IF(OR(A1163="",B1163=""),"",ROUND((B1163-A1163)*86400,0))</f>
        <v>6</v>
      </c>
      <c r="K1163" s="37" t="n">
        <f aca="false">IF(G1163=1,IF(COUNTIFS($C:$C,C1163,$G:$G,1,$A:$A,"&gt;="&amp;(A1163-FenetreInterm/86400),$A:$A,"&lt;="&amp;A1163)&gt;=NbInterm,1,0),"")</f>
        <v>1</v>
      </c>
      <c r="L1163" s="37" t="n">
        <f aca="false">IF(G1163=1,IF(B1163="",0,IF(J1163&lt;SeuilFugitive,1,0)),"")</f>
        <v>0</v>
      </c>
      <c r="M1163" s="37" t="n">
        <f aca="false">IF(G1163=1,IF(B1163="",IF((Fin-A1163)*24&gt;SeuilFigee,1,0),IF(J1163&gt;SeuilFigee*3600,1,0)),"")</f>
        <v>0</v>
      </c>
      <c r="N1163" s="0" t="str">
        <f aca="false">IF(G1163=1,IF(COUNTIF(H$2:H1163,H1163)=1,COUNTIF($H:$H,H1163),""),"")</f>
        <v/>
      </c>
      <c r="O1163" s="0" t="str">
        <f aca="false">IF(G1163=1,IF(COUNTIF(I$2:I1163,I1163)=1,COUNTIF($I:$I,I1163),""),"")</f>
        <v/>
      </c>
      <c r="P1163" s="38" t="str">
        <f aca="false">IF(G1163=1,IF(COUNTIFS(C$2:C1163,C1163,G$2:G1163,1)=1,COUNTIFS($C:$C,C1163,$G:$G,1)+ROW()/10000000,""),"")</f>
        <v/>
      </c>
      <c r="Q1163" s="36" t="n">
        <f aca="false">IF(K1163=1,IF(COUNTIFS(C$2:C1163,C1163,K$2:K1163,1)=1,1,0),"")</f>
        <v>0</v>
      </c>
      <c r="R1163" s="0" t="str">
        <f aca="false">IF(M1163=1,IF(COUNTIFS(C$2:C1163,C1163,M$2:M1163,1)=1,1,0),"")</f>
        <v/>
      </c>
      <c r="S1163" s="0" t="str">
        <f aca="false">IF(L1163=1,IF(COUNTIFS(C$2:C1163,C1163,L$2:L1163,1)=1,1,0),"")</f>
        <v/>
      </c>
      <c r="T1163" s="38" t="str">
        <f aca="false">IF(N1163="","",N1163+ROW()/10000000)</f>
        <v/>
      </c>
      <c r="U1163" s="36" t="n">
        <f aca="false">IF(G1163=1,IF(B1163="",1,0),"")</f>
        <v>0</v>
      </c>
    </row>
    <row r="1164" customFormat="false" ht="15" hidden="false" customHeight="false" outlineLevel="0" collapsed="false">
      <c r="A1164" s="35" t="n">
        <v>46088.4814930556</v>
      </c>
      <c r="B1164" s="35" t="n">
        <v>46088.4815740741</v>
      </c>
      <c r="C1164" s="36" t="s">
        <v>115</v>
      </c>
      <c r="D1164" s="36" t="s">
        <v>116</v>
      </c>
      <c r="E1164" s="36" t="s">
        <v>117</v>
      </c>
      <c r="F1164" s="36" t="s">
        <v>118</v>
      </c>
      <c r="G1164" s="36" t="n">
        <f aca="false">IF(A1164="","",IF(AND(A1164&gt;=Debut,A1164&lt;Fin),1,0))</f>
        <v>1</v>
      </c>
      <c r="H1164" s="36" t="n">
        <f aca="false">IF(G1164=1,INT(ROUND((A1164-Debut)*86400,0)/600),"")</f>
        <v>789</v>
      </c>
      <c r="I1164" s="36" t="n">
        <f aca="false">IF(G1164=1,INT(ROUND((A1164-Debut)*86400,0)/3600),"")</f>
        <v>131</v>
      </c>
      <c r="J1164" s="36" t="n">
        <f aca="false">IF(OR(A1164="",B1164=""),"",ROUND((B1164-A1164)*86400,0))</f>
        <v>7</v>
      </c>
      <c r="K1164" s="37" t="n">
        <f aca="false">IF(G1164=1,IF(COUNTIFS($C:$C,C1164,$G:$G,1,$A:$A,"&gt;="&amp;(A1164-FenetreInterm/86400),$A:$A,"&lt;="&amp;A1164)&gt;=NbInterm,1,0),"")</f>
        <v>1</v>
      </c>
      <c r="L1164" s="37" t="n">
        <f aca="false">IF(G1164=1,IF(B1164="",0,IF(J1164&lt;SeuilFugitive,1,0)),"")</f>
        <v>0</v>
      </c>
      <c r="M1164" s="37" t="n">
        <f aca="false">IF(G1164=1,IF(B1164="",IF((Fin-A1164)*24&gt;SeuilFigee,1,0),IF(J1164&gt;SeuilFigee*3600,1,0)),"")</f>
        <v>0</v>
      </c>
      <c r="N1164" s="0" t="str">
        <f aca="false">IF(G1164=1,IF(COUNTIF(H$2:H1164,H1164)=1,COUNTIF($H:$H,H1164),""),"")</f>
        <v/>
      </c>
      <c r="O1164" s="0" t="str">
        <f aca="false">IF(G1164=1,IF(COUNTIF(I$2:I1164,I1164)=1,COUNTIF($I:$I,I1164),""),"")</f>
        <v/>
      </c>
      <c r="P1164" s="38" t="str">
        <f aca="false">IF(G1164=1,IF(COUNTIFS(C$2:C1164,C1164,G$2:G1164,1)=1,COUNTIFS($C:$C,C1164,$G:$G,1)+ROW()/10000000,""),"")</f>
        <v/>
      </c>
      <c r="Q1164" s="36" t="n">
        <f aca="false">IF(K1164=1,IF(COUNTIFS(C$2:C1164,C1164,K$2:K1164,1)=1,1,0),"")</f>
        <v>0</v>
      </c>
      <c r="R1164" s="0" t="str">
        <f aca="false">IF(M1164=1,IF(COUNTIFS(C$2:C1164,C1164,M$2:M1164,1)=1,1,0),"")</f>
        <v/>
      </c>
      <c r="S1164" s="0" t="str">
        <f aca="false">IF(L1164=1,IF(COUNTIFS(C$2:C1164,C1164,L$2:L1164,1)=1,1,0),"")</f>
        <v/>
      </c>
      <c r="T1164" s="38" t="str">
        <f aca="false">IF(N1164="","",N1164+ROW()/10000000)</f>
        <v/>
      </c>
      <c r="U1164" s="36" t="n">
        <f aca="false">IF(G1164=1,IF(B1164="",1,0),"")</f>
        <v>0</v>
      </c>
    </row>
    <row r="1165" customFormat="false" ht="15" hidden="false" customHeight="false" outlineLevel="0" collapsed="false">
      <c r="A1165" s="35" t="n">
        <v>46088.4816319444</v>
      </c>
      <c r="B1165" s="35" t="n">
        <v>46088.481875</v>
      </c>
      <c r="C1165" s="36" t="s">
        <v>115</v>
      </c>
      <c r="D1165" s="36" t="s">
        <v>116</v>
      </c>
      <c r="E1165" s="36" t="s">
        <v>117</v>
      </c>
      <c r="F1165" s="36" t="s">
        <v>118</v>
      </c>
      <c r="G1165" s="36" t="n">
        <f aca="false">IF(A1165="","",IF(AND(A1165&gt;=Debut,A1165&lt;Fin),1,0))</f>
        <v>1</v>
      </c>
      <c r="H1165" s="36" t="n">
        <f aca="false">IF(G1165=1,INT(ROUND((A1165-Debut)*86400,0)/600),"")</f>
        <v>789</v>
      </c>
      <c r="I1165" s="36" t="n">
        <f aca="false">IF(G1165=1,INT(ROUND((A1165-Debut)*86400,0)/3600),"")</f>
        <v>131</v>
      </c>
      <c r="J1165" s="36" t="n">
        <f aca="false">IF(OR(A1165="",B1165=""),"",ROUND((B1165-A1165)*86400,0))</f>
        <v>21</v>
      </c>
      <c r="K1165" s="37" t="n">
        <f aca="false">IF(G1165=1,IF(COUNTIFS($C:$C,C1165,$G:$G,1,$A:$A,"&gt;="&amp;(A1165-FenetreInterm/86400),$A:$A,"&lt;="&amp;A1165)&gt;=NbInterm,1,0),"")</f>
        <v>1</v>
      </c>
      <c r="L1165" s="37" t="n">
        <f aca="false">IF(G1165=1,IF(B1165="",0,IF(J1165&lt;SeuilFugitive,1,0)),"")</f>
        <v>0</v>
      </c>
      <c r="M1165" s="37" t="n">
        <f aca="false">IF(G1165=1,IF(B1165="",IF((Fin-A1165)*24&gt;SeuilFigee,1,0),IF(J1165&gt;SeuilFigee*3600,1,0)),"")</f>
        <v>0</v>
      </c>
      <c r="N1165" s="0" t="str">
        <f aca="false">IF(G1165=1,IF(COUNTIF(H$2:H1165,H1165)=1,COUNTIF($H:$H,H1165),""),"")</f>
        <v/>
      </c>
      <c r="O1165" s="0" t="str">
        <f aca="false">IF(G1165=1,IF(COUNTIF(I$2:I1165,I1165)=1,COUNTIF($I:$I,I1165),""),"")</f>
        <v/>
      </c>
      <c r="P1165" s="38" t="str">
        <f aca="false">IF(G1165=1,IF(COUNTIFS(C$2:C1165,C1165,G$2:G1165,1)=1,COUNTIFS($C:$C,C1165,$G:$G,1)+ROW()/10000000,""),"")</f>
        <v/>
      </c>
      <c r="Q1165" s="36" t="n">
        <f aca="false">IF(K1165=1,IF(COUNTIFS(C$2:C1165,C1165,K$2:K1165,1)=1,1,0),"")</f>
        <v>0</v>
      </c>
      <c r="R1165" s="0" t="str">
        <f aca="false">IF(M1165=1,IF(COUNTIFS(C$2:C1165,C1165,M$2:M1165,1)=1,1,0),"")</f>
        <v/>
      </c>
      <c r="S1165" s="0" t="str">
        <f aca="false">IF(L1165=1,IF(COUNTIFS(C$2:C1165,C1165,L$2:L1165,1)=1,1,0),"")</f>
        <v/>
      </c>
      <c r="T1165" s="38" t="str">
        <f aca="false">IF(N1165="","",N1165+ROW()/10000000)</f>
        <v/>
      </c>
      <c r="U1165" s="36" t="n">
        <f aca="false">IF(G1165=1,IF(B1165="",1,0),"")</f>
        <v>0</v>
      </c>
    </row>
    <row r="1166" customFormat="false" ht="15" hidden="false" customHeight="false" outlineLevel="0" collapsed="false">
      <c r="A1166" s="35" t="n">
        <v>46088.4817708333</v>
      </c>
      <c r="B1166" s="35" t="n">
        <v>46088.4819907407</v>
      </c>
      <c r="C1166" s="36" t="s">
        <v>115</v>
      </c>
      <c r="D1166" s="36" t="s">
        <v>116</v>
      </c>
      <c r="E1166" s="36" t="s">
        <v>117</v>
      </c>
      <c r="F1166" s="36" t="s">
        <v>118</v>
      </c>
      <c r="G1166" s="36" t="n">
        <f aca="false">IF(A1166="","",IF(AND(A1166&gt;=Debut,A1166&lt;Fin),1,0))</f>
        <v>1</v>
      </c>
      <c r="H1166" s="36" t="n">
        <f aca="false">IF(G1166=1,INT(ROUND((A1166-Debut)*86400,0)/600),"")</f>
        <v>789</v>
      </c>
      <c r="I1166" s="36" t="n">
        <f aca="false">IF(G1166=1,INT(ROUND((A1166-Debut)*86400,0)/3600),"")</f>
        <v>131</v>
      </c>
      <c r="J1166" s="36" t="n">
        <f aca="false">IF(OR(A1166="",B1166=""),"",ROUND((B1166-A1166)*86400,0))</f>
        <v>19</v>
      </c>
      <c r="K1166" s="37" t="n">
        <f aca="false">IF(G1166=1,IF(COUNTIFS($C:$C,C1166,$G:$G,1,$A:$A,"&gt;="&amp;(A1166-FenetreInterm/86400),$A:$A,"&lt;="&amp;A1166)&gt;=NbInterm,1,0),"")</f>
        <v>1</v>
      </c>
      <c r="L1166" s="37" t="n">
        <f aca="false">IF(G1166=1,IF(B1166="",0,IF(J1166&lt;SeuilFugitive,1,0)),"")</f>
        <v>0</v>
      </c>
      <c r="M1166" s="37" t="n">
        <f aca="false">IF(G1166=1,IF(B1166="",IF((Fin-A1166)*24&gt;SeuilFigee,1,0),IF(J1166&gt;SeuilFigee*3600,1,0)),"")</f>
        <v>0</v>
      </c>
      <c r="N1166" s="0" t="str">
        <f aca="false">IF(G1166=1,IF(COUNTIF(H$2:H1166,H1166)=1,COUNTIF($H:$H,H1166),""),"")</f>
        <v/>
      </c>
      <c r="O1166" s="0" t="str">
        <f aca="false">IF(G1166=1,IF(COUNTIF(I$2:I1166,I1166)=1,COUNTIF($I:$I,I1166),""),"")</f>
        <v/>
      </c>
      <c r="P1166" s="38" t="str">
        <f aca="false">IF(G1166=1,IF(COUNTIFS(C$2:C1166,C1166,G$2:G1166,1)=1,COUNTIFS($C:$C,C1166,$G:$G,1)+ROW()/10000000,""),"")</f>
        <v/>
      </c>
      <c r="Q1166" s="36" t="n">
        <f aca="false">IF(K1166=1,IF(COUNTIFS(C$2:C1166,C1166,K$2:K1166,1)=1,1,0),"")</f>
        <v>0</v>
      </c>
      <c r="R1166" s="0" t="str">
        <f aca="false">IF(M1166=1,IF(COUNTIFS(C$2:C1166,C1166,M$2:M1166,1)=1,1,0),"")</f>
        <v/>
      </c>
      <c r="S1166" s="0" t="str">
        <f aca="false">IF(L1166=1,IF(COUNTIFS(C$2:C1166,C1166,L$2:L1166,1)=1,1,0),"")</f>
        <v/>
      </c>
      <c r="T1166" s="38" t="str">
        <f aca="false">IF(N1166="","",N1166+ROW()/10000000)</f>
        <v/>
      </c>
      <c r="U1166" s="36" t="n">
        <f aca="false">IF(G1166=1,IF(B1166="",1,0),"")</f>
        <v>0</v>
      </c>
    </row>
    <row r="1167" customFormat="false" ht="15" hidden="false" customHeight="false" outlineLevel="0" collapsed="false">
      <c r="A1167" s="35" t="n">
        <v>46088.4891898148</v>
      </c>
      <c r="B1167" s="35" t="n">
        <v>46088.4892939815</v>
      </c>
      <c r="C1167" s="36" t="s">
        <v>140</v>
      </c>
      <c r="D1167" s="36" t="s">
        <v>141</v>
      </c>
      <c r="E1167" s="36" t="s">
        <v>128</v>
      </c>
      <c r="F1167" s="36" t="s">
        <v>122</v>
      </c>
      <c r="G1167" s="36" t="n">
        <f aca="false">IF(A1167="","",IF(AND(A1167&gt;=Debut,A1167&lt;Fin),1,0))</f>
        <v>1</v>
      </c>
      <c r="H1167" s="36" t="n">
        <f aca="false">IF(G1167=1,INT(ROUND((A1167-Debut)*86400,0)/600),"")</f>
        <v>790</v>
      </c>
      <c r="I1167" s="36" t="n">
        <f aca="false">IF(G1167=1,INT(ROUND((A1167-Debut)*86400,0)/3600),"")</f>
        <v>131</v>
      </c>
      <c r="J1167" s="36" t="n">
        <f aca="false">IF(OR(A1167="",B1167=""),"",ROUND((B1167-A1167)*86400,0))</f>
        <v>9</v>
      </c>
      <c r="K1167" s="37" t="n">
        <f aca="false">IF(G1167=1,IF(COUNTIFS($C:$C,C1167,$G:$G,1,$A:$A,"&gt;="&amp;(A1167-FenetreInterm/86400),$A:$A,"&lt;="&amp;A1167)&gt;=NbInterm,1,0),"")</f>
        <v>0</v>
      </c>
      <c r="L1167" s="37" t="n">
        <f aca="false">IF(G1167=1,IF(B1167="",0,IF(J1167&lt;SeuilFugitive,1,0)),"")</f>
        <v>0</v>
      </c>
      <c r="M1167" s="37" t="n">
        <f aca="false">IF(G1167=1,IF(B1167="",IF((Fin-A1167)*24&gt;SeuilFigee,1,0),IF(J1167&gt;SeuilFigee*3600,1,0)),"")</f>
        <v>0</v>
      </c>
      <c r="N1167" s="36" t="n">
        <f aca="false">IF(G1167=1,IF(COUNTIF(H$2:H1167,H1167)=1,COUNTIF($H:$H,H1167),""),"")</f>
        <v>5</v>
      </c>
      <c r="O1167" s="0" t="str">
        <f aca="false">IF(G1167=1,IF(COUNTIF(I$2:I1167,I1167)=1,COUNTIF($I:$I,I1167),""),"")</f>
        <v/>
      </c>
      <c r="P1167" s="38" t="str">
        <f aca="false">IF(G1167=1,IF(COUNTIFS(C$2:C1167,C1167,G$2:G1167,1)=1,COUNTIFS($C:$C,C1167,$G:$G,1)+ROW()/10000000,""),"")</f>
        <v/>
      </c>
      <c r="Q1167" s="0" t="str">
        <f aca="false">IF(K1167=1,IF(COUNTIFS(C$2:C1167,C1167,K$2:K1167,1)=1,1,0),"")</f>
        <v/>
      </c>
      <c r="R1167" s="0" t="str">
        <f aca="false">IF(M1167=1,IF(COUNTIFS(C$2:C1167,C1167,M$2:M1167,1)=1,1,0),"")</f>
        <v/>
      </c>
      <c r="S1167" s="0" t="str">
        <f aca="false">IF(L1167=1,IF(COUNTIFS(C$2:C1167,C1167,L$2:L1167,1)=1,1,0),"")</f>
        <v/>
      </c>
      <c r="T1167" s="38" t="n">
        <f aca="false">IF(N1167="","",N1167+ROW()/10000000)</f>
        <v>5.0001167</v>
      </c>
      <c r="U1167" s="36" t="n">
        <f aca="false">IF(G1167=1,IF(B1167="",1,0),"")</f>
        <v>0</v>
      </c>
    </row>
    <row r="1168" customFormat="false" ht="15" hidden="false" customHeight="false" outlineLevel="0" collapsed="false">
      <c r="A1168" s="35" t="n">
        <v>46088.4893865741</v>
      </c>
      <c r="B1168" s="35" t="n">
        <v>46088.4894675926</v>
      </c>
      <c r="C1168" s="36" t="s">
        <v>140</v>
      </c>
      <c r="D1168" s="36" t="s">
        <v>141</v>
      </c>
      <c r="E1168" s="36" t="s">
        <v>128</v>
      </c>
      <c r="F1168" s="36" t="s">
        <v>122</v>
      </c>
      <c r="G1168" s="36" t="n">
        <f aca="false">IF(A1168="","",IF(AND(A1168&gt;=Debut,A1168&lt;Fin),1,0))</f>
        <v>1</v>
      </c>
      <c r="H1168" s="36" t="n">
        <f aca="false">IF(G1168=1,INT(ROUND((A1168-Debut)*86400,0)/600),"")</f>
        <v>790</v>
      </c>
      <c r="I1168" s="36" t="n">
        <f aca="false">IF(G1168=1,INT(ROUND((A1168-Debut)*86400,0)/3600),"")</f>
        <v>131</v>
      </c>
      <c r="J1168" s="36" t="n">
        <f aca="false">IF(OR(A1168="",B1168=""),"",ROUND((B1168-A1168)*86400,0))</f>
        <v>7</v>
      </c>
      <c r="K1168" s="37" t="n">
        <f aca="false">IF(G1168=1,IF(COUNTIFS($C:$C,C1168,$G:$G,1,$A:$A,"&gt;="&amp;(A1168-FenetreInterm/86400),$A:$A,"&lt;="&amp;A1168)&gt;=NbInterm,1,0),"")</f>
        <v>0</v>
      </c>
      <c r="L1168" s="37" t="n">
        <f aca="false">IF(G1168=1,IF(B1168="",0,IF(J1168&lt;SeuilFugitive,1,0)),"")</f>
        <v>0</v>
      </c>
      <c r="M1168" s="37" t="n">
        <f aca="false">IF(G1168=1,IF(B1168="",IF((Fin-A1168)*24&gt;SeuilFigee,1,0),IF(J1168&gt;SeuilFigee*3600,1,0)),"")</f>
        <v>0</v>
      </c>
      <c r="N1168" s="0" t="str">
        <f aca="false">IF(G1168=1,IF(COUNTIF(H$2:H1168,H1168)=1,COUNTIF($H:$H,H1168),""),"")</f>
        <v/>
      </c>
      <c r="O1168" s="0" t="str">
        <f aca="false">IF(G1168=1,IF(COUNTIF(I$2:I1168,I1168)=1,COUNTIF($I:$I,I1168),""),"")</f>
        <v/>
      </c>
      <c r="P1168" s="38" t="str">
        <f aca="false">IF(G1168=1,IF(COUNTIFS(C$2:C1168,C1168,G$2:G1168,1)=1,COUNTIFS($C:$C,C1168,$G:$G,1)+ROW()/10000000,""),"")</f>
        <v/>
      </c>
      <c r="Q1168" s="0" t="str">
        <f aca="false">IF(K1168=1,IF(COUNTIFS(C$2:C1168,C1168,K$2:K1168,1)=1,1,0),"")</f>
        <v/>
      </c>
      <c r="R1168" s="0" t="str">
        <f aca="false">IF(M1168=1,IF(COUNTIFS(C$2:C1168,C1168,M$2:M1168,1)=1,1,0),"")</f>
        <v/>
      </c>
      <c r="S1168" s="0" t="str">
        <f aca="false">IF(L1168=1,IF(COUNTIFS(C$2:C1168,C1168,L$2:L1168,1)=1,1,0),"")</f>
        <v/>
      </c>
      <c r="T1168" s="38" t="str">
        <f aca="false">IF(N1168="","",N1168+ROW()/10000000)</f>
        <v/>
      </c>
      <c r="U1168" s="36" t="n">
        <f aca="false">IF(G1168=1,IF(B1168="",1,0),"")</f>
        <v>0</v>
      </c>
    </row>
    <row r="1169" customFormat="false" ht="15" hidden="false" customHeight="false" outlineLevel="0" collapsed="false">
      <c r="A1169" s="35" t="n">
        <v>46088.4896759259</v>
      </c>
      <c r="B1169" s="35" t="n">
        <v>46088.4897800926</v>
      </c>
      <c r="C1169" s="36" t="s">
        <v>140</v>
      </c>
      <c r="D1169" s="36" t="s">
        <v>141</v>
      </c>
      <c r="E1169" s="36" t="s">
        <v>128</v>
      </c>
      <c r="F1169" s="36" t="s">
        <v>122</v>
      </c>
      <c r="G1169" s="36" t="n">
        <f aca="false">IF(A1169="","",IF(AND(A1169&gt;=Debut,A1169&lt;Fin),1,0))</f>
        <v>1</v>
      </c>
      <c r="H1169" s="36" t="n">
        <f aca="false">IF(G1169=1,INT(ROUND((A1169-Debut)*86400,0)/600),"")</f>
        <v>790</v>
      </c>
      <c r="I1169" s="36" t="n">
        <f aca="false">IF(G1169=1,INT(ROUND((A1169-Debut)*86400,0)/3600),"")</f>
        <v>131</v>
      </c>
      <c r="J1169" s="36" t="n">
        <f aca="false">IF(OR(A1169="",B1169=""),"",ROUND((B1169-A1169)*86400,0))</f>
        <v>9</v>
      </c>
      <c r="K1169" s="37" t="n">
        <f aca="false">IF(G1169=1,IF(COUNTIFS($C:$C,C1169,$G:$G,1,$A:$A,"&gt;="&amp;(A1169-FenetreInterm/86400),$A:$A,"&lt;="&amp;A1169)&gt;=NbInterm,1,0),"")</f>
        <v>1</v>
      </c>
      <c r="L1169" s="37" t="n">
        <f aca="false">IF(G1169=1,IF(B1169="",0,IF(J1169&lt;SeuilFugitive,1,0)),"")</f>
        <v>0</v>
      </c>
      <c r="M1169" s="37" t="n">
        <f aca="false">IF(G1169=1,IF(B1169="",IF((Fin-A1169)*24&gt;SeuilFigee,1,0),IF(J1169&gt;SeuilFigee*3600,1,0)),"")</f>
        <v>0</v>
      </c>
      <c r="N1169" s="0" t="str">
        <f aca="false">IF(G1169=1,IF(COUNTIF(H$2:H1169,H1169)=1,COUNTIF($H:$H,H1169),""),"")</f>
        <v/>
      </c>
      <c r="O1169" s="0" t="str">
        <f aca="false">IF(G1169=1,IF(COUNTIF(I$2:I1169,I1169)=1,COUNTIF($I:$I,I1169),""),"")</f>
        <v/>
      </c>
      <c r="P1169" s="38" t="str">
        <f aca="false">IF(G1169=1,IF(COUNTIFS(C$2:C1169,C1169,G$2:G1169,1)=1,COUNTIFS($C:$C,C1169,$G:$G,1)+ROW()/10000000,""),"")</f>
        <v/>
      </c>
      <c r="Q1169" s="36" t="n">
        <f aca="false">IF(K1169=1,IF(COUNTIFS(C$2:C1169,C1169,K$2:K1169,1)=1,1,0),"")</f>
        <v>0</v>
      </c>
      <c r="R1169" s="0" t="str">
        <f aca="false">IF(M1169=1,IF(COUNTIFS(C$2:C1169,C1169,M$2:M1169,1)=1,1,0),"")</f>
        <v/>
      </c>
      <c r="S1169" s="0" t="str">
        <f aca="false">IF(L1169=1,IF(COUNTIFS(C$2:C1169,C1169,L$2:L1169,1)=1,1,0),"")</f>
        <v/>
      </c>
      <c r="T1169" s="38" t="str">
        <f aca="false">IF(N1169="","",N1169+ROW()/10000000)</f>
        <v/>
      </c>
      <c r="U1169" s="36" t="n">
        <f aca="false">IF(G1169=1,IF(B1169="",1,0),"")</f>
        <v>0</v>
      </c>
    </row>
    <row r="1170" customFormat="false" ht="15" hidden="false" customHeight="false" outlineLevel="0" collapsed="false">
      <c r="A1170" s="35" t="n">
        <v>46088.4898958333</v>
      </c>
      <c r="B1170" s="35" t="n">
        <v>46088.4899421296</v>
      </c>
      <c r="C1170" s="36" t="s">
        <v>140</v>
      </c>
      <c r="D1170" s="36" t="s">
        <v>141</v>
      </c>
      <c r="E1170" s="36" t="s">
        <v>128</v>
      </c>
      <c r="F1170" s="36" t="s">
        <v>122</v>
      </c>
      <c r="G1170" s="36" t="n">
        <f aca="false">IF(A1170="","",IF(AND(A1170&gt;=Debut,A1170&lt;Fin),1,0))</f>
        <v>1</v>
      </c>
      <c r="H1170" s="36" t="n">
        <f aca="false">IF(G1170=1,INT(ROUND((A1170-Debut)*86400,0)/600),"")</f>
        <v>790</v>
      </c>
      <c r="I1170" s="36" t="n">
        <f aca="false">IF(G1170=1,INT(ROUND((A1170-Debut)*86400,0)/3600),"")</f>
        <v>131</v>
      </c>
      <c r="J1170" s="36" t="n">
        <f aca="false">IF(OR(A1170="",B1170=""),"",ROUND((B1170-A1170)*86400,0))</f>
        <v>4</v>
      </c>
      <c r="K1170" s="37" t="n">
        <f aca="false">IF(G1170=1,IF(COUNTIFS($C:$C,C1170,$G:$G,1,$A:$A,"&gt;="&amp;(A1170-FenetreInterm/86400),$A:$A,"&lt;="&amp;A1170)&gt;=NbInterm,1,0),"")</f>
        <v>1</v>
      </c>
      <c r="L1170" s="37" t="n">
        <f aca="false">IF(G1170=1,IF(B1170="",0,IF(J1170&lt;SeuilFugitive,1,0)),"")</f>
        <v>1</v>
      </c>
      <c r="M1170" s="37" t="n">
        <f aca="false">IF(G1170=1,IF(B1170="",IF((Fin-A1170)*24&gt;SeuilFigee,1,0),IF(J1170&gt;SeuilFigee*3600,1,0)),"")</f>
        <v>0</v>
      </c>
      <c r="N1170" s="0" t="str">
        <f aca="false">IF(G1170=1,IF(COUNTIF(H$2:H1170,H1170)=1,COUNTIF($H:$H,H1170),""),"")</f>
        <v/>
      </c>
      <c r="O1170" s="0" t="str">
        <f aca="false">IF(G1170=1,IF(COUNTIF(I$2:I1170,I1170)=1,COUNTIF($I:$I,I1170),""),"")</f>
        <v/>
      </c>
      <c r="P1170" s="38" t="str">
        <f aca="false">IF(G1170=1,IF(COUNTIFS(C$2:C1170,C1170,G$2:G1170,1)=1,COUNTIFS($C:$C,C1170,$G:$G,1)+ROW()/10000000,""),"")</f>
        <v/>
      </c>
      <c r="Q1170" s="36" t="n">
        <f aca="false">IF(K1170=1,IF(COUNTIFS(C$2:C1170,C1170,K$2:K1170,1)=1,1,0),"")</f>
        <v>0</v>
      </c>
      <c r="R1170" s="0" t="str">
        <f aca="false">IF(M1170=1,IF(COUNTIFS(C$2:C1170,C1170,M$2:M1170,1)=1,1,0),"")</f>
        <v/>
      </c>
      <c r="S1170" s="36" t="n">
        <f aca="false">IF(L1170=1,IF(COUNTIFS(C$2:C1170,C1170,L$2:L1170,1)=1,1,0),"")</f>
        <v>0</v>
      </c>
      <c r="T1170" s="38" t="str">
        <f aca="false">IF(N1170="","",N1170+ROW()/10000000)</f>
        <v/>
      </c>
      <c r="U1170" s="36" t="n">
        <f aca="false">IF(G1170=1,IF(B1170="",1,0),"")</f>
        <v>0</v>
      </c>
    </row>
    <row r="1171" customFormat="false" ht="15" hidden="false" customHeight="false" outlineLevel="0" collapsed="false">
      <c r="A1171" s="35" t="n">
        <v>46088.4930092593</v>
      </c>
      <c r="B1171" s="35" t="n">
        <v>46088.4986226852</v>
      </c>
      <c r="C1171" s="36" t="s">
        <v>142</v>
      </c>
      <c r="D1171" s="36" t="s">
        <v>143</v>
      </c>
      <c r="E1171" s="36" t="s">
        <v>121</v>
      </c>
      <c r="F1171" s="36" t="s">
        <v>144</v>
      </c>
      <c r="G1171" s="36" t="n">
        <f aca="false">IF(A1171="","",IF(AND(A1171&gt;=Debut,A1171&lt;Fin),1,0))</f>
        <v>1</v>
      </c>
      <c r="H1171" s="36" t="n">
        <f aca="false">IF(G1171=1,INT(ROUND((A1171-Debut)*86400,0)/600),"")</f>
        <v>790</v>
      </c>
      <c r="I1171" s="36" t="n">
        <f aca="false">IF(G1171=1,INT(ROUND((A1171-Debut)*86400,0)/3600),"")</f>
        <v>131</v>
      </c>
      <c r="J1171" s="36" t="n">
        <f aca="false">IF(OR(A1171="",B1171=""),"",ROUND((B1171-A1171)*86400,0))</f>
        <v>485</v>
      </c>
      <c r="K1171" s="37" t="n">
        <f aca="false">IF(G1171=1,IF(COUNTIFS($C:$C,C1171,$G:$G,1,$A:$A,"&gt;="&amp;(A1171-FenetreInterm/86400),$A:$A,"&lt;="&amp;A1171)&gt;=NbInterm,1,0),"")</f>
        <v>0</v>
      </c>
      <c r="L1171" s="37" t="n">
        <f aca="false">IF(G1171=1,IF(B1171="",0,IF(J1171&lt;SeuilFugitive,1,0)),"")</f>
        <v>0</v>
      </c>
      <c r="M1171" s="37" t="n">
        <f aca="false">IF(G1171=1,IF(B1171="",IF((Fin-A1171)*24&gt;SeuilFigee,1,0),IF(J1171&gt;SeuilFigee*3600,1,0)),"")</f>
        <v>0</v>
      </c>
      <c r="N1171" s="0" t="str">
        <f aca="false">IF(G1171=1,IF(COUNTIF(H$2:H1171,H1171)=1,COUNTIF($H:$H,H1171),""),"")</f>
        <v/>
      </c>
      <c r="O1171" s="0" t="str">
        <f aca="false">IF(G1171=1,IF(COUNTIF(I$2:I1171,I1171)=1,COUNTIF($I:$I,I1171),""),"")</f>
        <v/>
      </c>
      <c r="P1171" s="38" t="str">
        <f aca="false">IF(G1171=1,IF(COUNTIFS(C$2:C1171,C1171,G$2:G1171,1)=1,COUNTIFS($C:$C,C1171,$G:$G,1)+ROW()/10000000,""),"")</f>
        <v/>
      </c>
      <c r="Q1171" s="0" t="str">
        <f aca="false">IF(K1171=1,IF(COUNTIFS(C$2:C1171,C1171,K$2:K1171,1)=1,1,0),"")</f>
        <v/>
      </c>
      <c r="R1171" s="0" t="str">
        <f aca="false">IF(M1171=1,IF(COUNTIFS(C$2:C1171,C1171,M$2:M1171,1)=1,1,0),"")</f>
        <v/>
      </c>
      <c r="S1171" s="0" t="str">
        <f aca="false">IF(L1171=1,IF(COUNTIFS(C$2:C1171,C1171,L$2:L1171,1)=1,1,0),"")</f>
        <v/>
      </c>
      <c r="T1171" s="38" t="str">
        <f aca="false">IF(N1171="","",N1171+ROW()/10000000)</f>
        <v/>
      </c>
      <c r="U1171" s="36" t="n">
        <f aca="false">IF(G1171=1,IF(B1171="",1,0),"")</f>
        <v>0</v>
      </c>
    </row>
    <row r="1172" customFormat="false" ht="15" hidden="false" customHeight="false" outlineLevel="0" collapsed="false">
      <c r="A1172" s="35" t="n">
        <v>46088.4940625</v>
      </c>
      <c r="B1172" s="35" t="n">
        <v>46088.4974074074</v>
      </c>
      <c r="C1172" s="36" t="s">
        <v>184</v>
      </c>
      <c r="D1172" s="36" t="s">
        <v>185</v>
      </c>
      <c r="E1172" s="36" t="s">
        <v>128</v>
      </c>
      <c r="F1172" s="36" t="s">
        <v>144</v>
      </c>
      <c r="G1172" s="36" t="n">
        <f aca="false">IF(A1172="","",IF(AND(A1172&gt;=Debut,A1172&lt;Fin),1,0))</f>
        <v>1</v>
      </c>
      <c r="H1172" s="36" t="n">
        <f aca="false">IF(G1172=1,INT(ROUND((A1172-Debut)*86400,0)/600),"")</f>
        <v>791</v>
      </c>
      <c r="I1172" s="36" t="n">
        <f aca="false">IF(G1172=1,INT(ROUND((A1172-Debut)*86400,0)/3600),"")</f>
        <v>131</v>
      </c>
      <c r="J1172" s="36" t="n">
        <f aca="false">IF(OR(A1172="",B1172=""),"",ROUND((B1172-A1172)*86400,0))</f>
        <v>289</v>
      </c>
      <c r="K1172" s="37" t="n">
        <f aca="false">IF(G1172=1,IF(COUNTIFS($C:$C,C1172,$G:$G,1,$A:$A,"&gt;="&amp;(A1172-FenetreInterm/86400),$A:$A,"&lt;="&amp;A1172)&gt;=NbInterm,1,0),"")</f>
        <v>0</v>
      </c>
      <c r="L1172" s="37" t="n">
        <f aca="false">IF(G1172=1,IF(B1172="",0,IF(J1172&lt;SeuilFugitive,1,0)),"")</f>
        <v>0</v>
      </c>
      <c r="M1172" s="37" t="n">
        <f aca="false">IF(G1172=1,IF(B1172="",IF((Fin-A1172)*24&gt;SeuilFigee,1,0),IF(J1172&gt;SeuilFigee*3600,1,0)),"")</f>
        <v>0</v>
      </c>
      <c r="N1172" s="36" t="n">
        <f aca="false">IF(G1172=1,IF(COUNTIF(H$2:H1172,H1172)=1,COUNTIF($H:$H,H1172),""),"")</f>
        <v>2</v>
      </c>
      <c r="O1172" s="0" t="str">
        <f aca="false">IF(G1172=1,IF(COUNTIF(I$2:I1172,I1172)=1,COUNTIF($I:$I,I1172),""),"")</f>
        <v/>
      </c>
      <c r="P1172" s="38" t="str">
        <f aca="false">IF(G1172=1,IF(COUNTIFS(C$2:C1172,C1172,G$2:G1172,1)=1,COUNTIFS($C:$C,C1172,$G:$G,1)+ROW()/10000000,""),"")</f>
        <v/>
      </c>
      <c r="Q1172" s="0" t="str">
        <f aca="false">IF(K1172=1,IF(COUNTIFS(C$2:C1172,C1172,K$2:K1172,1)=1,1,0),"")</f>
        <v/>
      </c>
      <c r="R1172" s="0" t="str">
        <f aca="false">IF(M1172=1,IF(COUNTIFS(C$2:C1172,C1172,M$2:M1172,1)=1,1,0),"")</f>
        <v/>
      </c>
      <c r="S1172" s="0" t="str">
        <f aca="false">IF(L1172=1,IF(COUNTIFS(C$2:C1172,C1172,L$2:L1172,1)=1,1,0),"")</f>
        <v/>
      </c>
      <c r="T1172" s="38" t="n">
        <f aca="false">IF(N1172="","",N1172+ROW()/10000000)</f>
        <v>2.0001172</v>
      </c>
      <c r="U1172" s="36" t="n">
        <f aca="false">IF(G1172=1,IF(B1172="",1,0),"")</f>
        <v>0</v>
      </c>
    </row>
    <row r="1173" customFormat="false" ht="15" hidden="false" customHeight="false" outlineLevel="0" collapsed="false">
      <c r="A1173" s="35" t="n">
        <v>46088.4997685185</v>
      </c>
      <c r="B1173" s="35" t="n">
        <v>46088.5041087963</v>
      </c>
      <c r="C1173" s="36" t="s">
        <v>153</v>
      </c>
      <c r="D1173" s="36" t="s">
        <v>154</v>
      </c>
      <c r="E1173" s="36" t="s">
        <v>121</v>
      </c>
      <c r="F1173" s="36" t="s">
        <v>144</v>
      </c>
      <c r="G1173" s="36" t="n">
        <f aca="false">IF(A1173="","",IF(AND(A1173&gt;=Debut,A1173&lt;Fin),1,0))</f>
        <v>1</v>
      </c>
      <c r="H1173" s="36" t="n">
        <f aca="false">IF(G1173=1,INT(ROUND((A1173-Debut)*86400,0)/600),"")</f>
        <v>791</v>
      </c>
      <c r="I1173" s="36" t="n">
        <f aca="false">IF(G1173=1,INT(ROUND((A1173-Debut)*86400,0)/3600),"")</f>
        <v>131</v>
      </c>
      <c r="J1173" s="36" t="n">
        <f aca="false">IF(OR(A1173="",B1173=""),"",ROUND((B1173-A1173)*86400,0))</f>
        <v>375</v>
      </c>
      <c r="K1173" s="37" t="n">
        <f aca="false">IF(G1173=1,IF(COUNTIFS($C:$C,C1173,$G:$G,1,$A:$A,"&gt;="&amp;(A1173-FenetreInterm/86400),$A:$A,"&lt;="&amp;A1173)&gt;=NbInterm,1,0),"")</f>
        <v>0</v>
      </c>
      <c r="L1173" s="37" t="n">
        <f aca="false">IF(G1173=1,IF(B1173="",0,IF(J1173&lt;SeuilFugitive,1,0)),"")</f>
        <v>0</v>
      </c>
      <c r="M1173" s="37" t="n">
        <f aca="false">IF(G1173=1,IF(B1173="",IF((Fin-A1173)*24&gt;SeuilFigee,1,0),IF(J1173&gt;SeuilFigee*3600,1,0)),"")</f>
        <v>0</v>
      </c>
      <c r="N1173" s="0" t="str">
        <f aca="false">IF(G1173=1,IF(COUNTIF(H$2:H1173,H1173)=1,COUNTIF($H:$H,H1173),""),"")</f>
        <v/>
      </c>
      <c r="O1173" s="0" t="str">
        <f aca="false">IF(G1173=1,IF(COUNTIF(I$2:I1173,I1173)=1,COUNTIF($I:$I,I1173),""),"")</f>
        <v/>
      </c>
      <c r="P1173" s="38" t="str">
        <f aca="false">IF(G1173=1,IF(COUNTIFS(C$2:C1173,C1173,G$2:G1173,1)=1,COUNTIFS($C:$C,C1173,$G:$G,1)+ROW()/10000000,""),"")</f>
        <v/>
      </c>
      <c r="Q1173" s="0" t="str">
        <f aca="false">IF(K1173=1,IF(COUNTIFS(C$2:C1173,C1173,K$2:K1173,1)=1,1,0),"")</f>
        <v/>
      </c>
      <c r="R1173" s="0" t="str">
        <f aca="false">IF(M1173=1,IF(COUNTIFS(C$2:C1173,C1173,M$2:M1173,1)=1,1,0),"")</f>
        <v/>
      </c>
      <c r="S1173" s="0" t="str">
        <f aca="false">IF(L1173=1,IF(COUNTIFS(C$2:C1173,C1173,L$2:L1173,1)=1,1,0),"")</f>
        <v/>
      </c>
      <c r="T1173" s="38" t="str">
        <f aca="false">IF(N1173="","",N1173+ROW()/10000000)</f>
        <v/>
      </c>
      <c r="U1173" s="36" t="n">
        <f aca="false">IF(G1173=1,IF(B1173="",1,0),"")</f>
        <v>0</v>
      </c>
    </row>
    <row r="1174" customFormat="false" ht="15" hidden="false" customHeight="false" outlineLevel="0" collapsed="false">
      <c r="A1174" s="35" t="n">
        <v>46088.5117361111</v>
      </c>
      <c r="B1174" s="35" t="n">
        <v>46088.5172222222</v>
      </c>
      <c r="C1174" s="36" t="s">
        <v>142</v>
      </c>
      <c r="D1174" s="36" t="s">
        <v>143</v>
      </c>
      <c r="E1174" s="36" t="s">
        <v>121</v>
      </c>
      <c r="F1174" s="36" t="s">
        <v>144</v>
      </c>
      <c r="G1174" s="36" t="n">
        <f aca="false">IF(A1174="","",IF(AND(A1174&gt;=Debut,A1174&lt;Fin),1,0))</f>
        <v>1</v>
      </c>
      <c r="H1174" s="36" t="n">
        <f aca="false">IF(G1174=1,INT(ROUND((A1174-Debut)*86400,0)/600),"")</f>
        <v>793</v>
      </c>
      <c r="I1174" s="36" t="n">
        <f aca="false">IF(G1174=1,INT(ROUND((A1174-Debut)*86400,0)/3600),"")</f>
        <v>132</v>
      </c>
      <c r="J1174" s="36" t="n">
        <f aca="false">IF(OR(A1174="",B1174=""),"",ROUND((B1174-A1174)*86400,0))</f>
        <v>474</v>
      </c>
      <c r="K1174" s="37" t="n">
        <f aca="false">IF(G1174=1,IF(COUNTIFS($C:$C,C1174,$G:$G,1,$A:$A,"&gt;="&amp;(A1174-FenetreInterm/86400),$A:$A,"&lt;="&amp;A1174)&gt;=NbInterm,1,0),"")</f>
        <v>0</v>
      </c>
      <c r="L1174" s="37" t="n">
        <f aca="false">IF(G1174=1,IF(B1174="",0,IF(J1174&lt;SeuilFugitive,1,0)),"")</f>
        <v>0</v>
      </c>
      <c r="M1174" s="37" t="n">
        <f aca="false">IF(G1174=1,IF(B1174="",IF((Fin-A1174)*24&gt;SeuilFigee,1,0),IF(J1174&gt;SeuilFigee*3600,1,0)),"")</f>
        <v>0</v>
      </c>
      <c r="N1174" s="36" t="n">
        <f aca="false">IF(G1174=1,IF(COUNTIF(H$2:H1174,H1174)=1,COUNTIF($H:$H,H1174),""),"")</f>
        <v>2</v>
      </c>
      <c r="O1174" s="36" t="n">
        <f aca="false">IF(G1174=1,IF(COUNTIF(I$2:I1174,I1174)=1,COUNTIF($I:$I,I1174),""),"")</f>
        <v>7</v>
      </c>
      <c r="P1174" s="38" t="str">
        <f aca="false">IF(G1174=1,IF(COUNTIFS(C$2:C1174,C1174,G$2:G1174,1)=1,COUNTIFS($C:$C,C1174,$G:$G,1)+ROW()/10000000,""),"")</f>
        <v/>
      </c>
      <c r="Q1174" s="0" t="str">
        <f aca="false">IF(K1174=1,IF(COUNTIFS(C$2:C1174,C1174,K$2:K1174,1)=1,1,0),"")</f>
        <v/>
      </c>
      <c r="R1174" s="0" t="str">
        <f aca="false">IF(M1174=1,IF(COUNTIFS(C$2:C1174,C1174,M$2:M1174,1)=1,1,0),"")</f>
        <v/>
      </c>
      <c r="S1174" s="0" t="str">
        <f aca="false">IF(L1174=1,IF(COUNTIFS(C$2:C1174,C1174,L$2:L1174,1)=1,1,0),"")</f>
        <v/>
      </c>
      <c r="T1174" s="38" t="n">
        <f aca="false">IF(N1174="","",N1174+ROW()/10000000)</f>
        <v>2.0001174</v>
      </c>
      <c r="U1174" s="36" t="n">
        <f aca="false">IF(G1174=1,IF(B1174="",1,0),"")</f>
        <v>0</v>
      </c>
    </row>
    <row r="1175" customFormat="false" ht="15" hidden="false" customHeight="false" outlineLevel="0" collapsed="false">
      <c r="A1175" s="35" t="n">
        <v>46088.5136805556</v>
      </c>
      <c r="B1175" s="35" t="n">
        <v>46088.5233564815</v>
      </c>
      <c r="C1175" s="36" t="s">
        <v>153</v>
      </c>
      <c r="D1175" s="36" t="s">
        <v>154</v>
      </c>
      <c r="E1175" s="36" t="s">
        <v>121</v>
      </c>
      <c r="F1175" s="36" t="s">
        <v>144</v>
      </c>
      <c r="G1175" s="36" t="n">
        <f aca="false">IF(A1175="","",IF(AND(A1175&gt;=Debut,A1175&lt;Fin),1,0))</f>
        <v>1</v>
      </c>
      <c r="H1175" s="36" t="n">
        <f aca="false">IF(G1175=1,INT(ROUND((A1175-Debut)*86400,0)/600),"")</f>
        <v>793</v>
      </c>
      <c r="I1175" s="36" t="n">
        <f aca="false">IF(G1175=1,INT(ROUND((A1175-Debut)*86400,0)/3600),"")</f>
        <v>132</v>
      </c>
      <c r="J1175" s="36" t="n">
        <f aca="false">IF(OR(A1175="",B1175=""),"",ROUND((B1175-A1175)*86400,0))</f>
        <v>836</v>
      </c>
      <c r="K1175" s="37" t="n">
        <f aca="false">IF(G1175=1,IF(COUNTIFS($C:$C,C1175,$G:$G,1,$A:$A,"&gt;="&amp;(A1175-FenetreInterm/86400),$A:$A,"&lt;="&amp;A1175)&gt;=NbInterm,1,0),"")</f>
        <v>0</v>
      </c>
      <c r="L1175" s="37" t="n">
        <f aca="false">IF(G1175=1,IF(B1175="",0,IF(J1175&lt;SeuilFugitive,1,0)),"")</f>
        <v>0</v>
      </c>
      <c r="M1175" s="37" t="n">
        <f aca="false">IF(G1175=1,IF(B1175="",IF((Fin-A1175)*24&gt;SeuilFigee,1,0),IF(J1175&gt;SeuilFigee*3600,1,0)),"")</f>
        <v>0</v>
      </c>
      <c r="N1175" s="0" t="str">
        <f aca="false">IF(G1175=1,IF(COUNTIF(H$2:H1175,H1175)=1,COUNTIF($H:$H,H1175),""),"")</f>
        <v/>
      </c>
      <c r="O1175" s="0" t="str">
        <f aca="false">IF(G1175=1,IF(COUNTIF(I$2:I1175,I1175)=1,COUNTIF($I:$I,I1175),""),"")</f>
        <v/>
      </c>
      <c r="P1175" s="38" t="str">
        <f aca="false">IF(G1175=1,IF(COUNTIFS(C$2:C1175,C1175,G$2:G1175,1)=1,COUNTIFS($C:$C,C1175,$G:$G,1)+ROW()/10000000,""),"")</f>
        <v/>
      </c>
      <c r="Q1175" s="0" t="str">
        <f aca="false">IF(K1175=1,IF(COUNTIFS(C$2:C1175,C1175,K$2:K1175,1)=1,1,0),"")</f>
        <v/>
      </c>
      <c r="R1175" s="0" t="str">
        <f aca="false">IF(M1175=1,IF(COUNTIFS(C$2:C1175,C1175,M$2:M1175,1)=1,1,0),"")</f>
        <v/>
      </c>
      <c r="S1175" s="0" t="str">
        <f aca="false">IF(L1175=1,IF(COUNTIFS(C$2:C1175,C1175,L$2:L1175,1)=1,1,0),"")</f>
        <v/>
      </c>
      <c r="T1175" s="38" t="str">
        <f aca="false">IF(N1175="","",N1175+ROW()/10000000)</f>
        <v/>
      </c>
      <c r="U1175" s="36" t="n">
        <f aca="false">IF(G1175=1,IF(B1175="",1,0),"")</f>
        <v>0</v>
      </c>
    </row>
    <row r="1176" customFormat="false" ht="15" hidden="false" customHeight="false" outlineLevel="0" collapsed="false">
      <c r="A1176" s="35" t="n">
        <v>46088.5147916667</v>
      </c>
      <c r="B1176" s="35" t="n">
        <v>46088.5235648148</v>
      </c>
      <c r="C1176" s="36" t="s">
        <v>142</v>
      </c>
      <c r="D1176" s="36" t="s">
        <v>143</v>
      </c>
      <c r="E1176" s="36" t="s">
        <v>121</v>
      </c>
      <c r="F1176" s="36" t="s">
        <v>144</v>
      </c>
      <c r="G1176" s="36" t="n">
        <f aca="false">IF(A1176="","",IF(AND(A1176&gt;=Debut,A1176&lt;Fin),1,0))</f>
        <v>1</v>
      </c>
      <c r="H1176" s="36" t="n">
        <f aca="false">IF(G1176=1,INT(ROUND((A1176-Debut)*86400,0)/600),"")</f>
        <v>794</v>
      </c>
      <c r="I1176" s="36" t="n">
        <f aca="false">IF(G1176=1,INT(ROUND((A1176-Debut)*86400,0)/3600),"")</f>
        <v>132</v>
      </c>
      <c r="J1176" s="36" t="n">
        <f aca="false">IF(OR(A1176="",B1176=""),"",ROUND((B1176-A1176)*86400,0))</f>
        <v>758</v>
      </c>
      <c r="K1176" s="37" t="n">
        <f aca="false">IF(G1176=1,IF(COUNTIFS($C:$C,C1176,$G:$G,1,$A:$A,"&gt;="&amp;(A1176-FenetreInterm/86400),$A:$A,"&lt;="&amp;A1176)&gt;=NbInterm,1,0),"")</f>
        <v>0</v>
      </c>
      <c r="L1176" s="37" t="n">
        <f aca="false">IF(G1176=1,IF(B1176="",0,IF(J1176&lt;SeuilFugitive,1,0)),"")</f>
        <v>0</v>
      </c>
      <c r="M1176" s="37" t="n">
        <f aca="false">IF(G1176=1,IF(B1176="",IF((Fin-A1176)*24&gt;SeuilFigee,1,0),IF(J1176&gt;SeuilFigee*3600,1,0)),"")</f>
        <v>0</v>
      </c>
      <c r="N1176" s="36" t="n">
        <f aca="false">IF(G1176=1,IF(COUNTIF(H$2:H1176,H1176)=1,COUNTIF($H:$H,H1176),""),"")</f>
        <v>3</v>
      </c>
      <c r="O1176" s="0" t="str">
        <f aca="false">IF(G1176=1,IF(COUNTIF(I$2:I1176,I1176)=1,COUNTIF($I:$I,I1176),""),"")</f>
        <v/>
      </c>
      <c r="P1176" s="38" t="str">
        <f aca="false">IF(G1176=1,IF(COUNTIFS(C$2:C1176,C1176,G$2:G1176,1)=1,COUNTIFS($C:$C,C1176,$G:$G,1)+ROW()/10000000,""),"")</f>
        <v/>
      </c>
      <c r="Q1176" s="0" t="str">
        <f aca="false">IF(K1176=1,IF(COUNTIFS(C$2:C1176,C1176,K$2:K1176,1)=1,1,0),"")</f>
        <v/>
      </c>
      <c r="R1176" s="0" t="str">
        <f aca="false">IF(M1176=1,IF(COUNTIFS(C$2:C1176,C1176,M$2:M1176,1)=1,1,0),"")</f>
        <v/>
      </c>
      <c r="S1176" s="0" t="str">
        <f aca="false">IF(L1176=1,IF(COUNTIFS(C$2:C1176,C1176,L$2:L1176,1)=1,1,0),"")</f>
        <v/>
      </c>
      <c r="T1176" s="38" t="n">
        <f aca="false">IF(N1176="","",N1176+ROW()/10000000)</f>
        <v>3.0001176</v>
      </c>
      <c r="U1176" s="36" t="n">
        <f aca="false">IF(G1176=1,IF(B1176="",1,0),"")</f>
        <v>0</v>
      </c>
    </row>
    <row r="1177" customFormat="false" ht="15" hidden="false" customHeight="false" outlineLevel="0" collapsed="false">
      <c r="A1177" s="35" t="n">
        <v>46088.514837963</v>
      </c>
      <c r="B1177" s="35" t="n">
        <v>46088.5166319445</v>
      </c>
      <c r="C1177" s="36" t="s">
        <v>145</v>
      </c>
      <c r="D1177" s="36" t="s">
        <v>146</v>
      </c>
      <c r="E1177" s="36" t="s">
        <v>121</v>
      </c>
      <c r="F1177" s="36" t="s">
        <v>144</v>
      </c>
      <c r="G1177" s="36" t="n">
        <f aca="false">IF(A1177="","",IF(AND(A1177&gt;=Debut,A1177&lt;Fin),1,0))</f>
        <v>1</v>
      </c>
      <c r="H1177" s="36" t="n">
        <f aca="false">IF(G1177=1,INT(ROUND((A1177-Debut)*86400,0)/600),"")</f>
        <v>794</v>
      </c>
      <c r="I1177" s="36" t="n">
        <f aca="false">IF(G1177=1,INT(ROUND((A1177-Debut)*86400,0)/3600),"")</f>
        <v>132</v>
      </c>
      <c r="J1177" s="36" t="n">
        <f aca="false">IF(OR(A1177="",B1177=""),"",ROUND((B1177-A1177)*86400,0))</f>
        <v>155</v>
      </c>
      <c r="K1177" s="37" t="n">
        <f aca="false">IF(G1177=1,IF(COUNTIFS($C:$C,C1177,$G:$G,1,$A:$A,"&gt;="&amp;(A1177-FenetreInterm/86400),$A:$A,"&lt;="&amp;A1177)&gt;=NbInterm,1,0),"")</f>
        <v>0</v>
      </c>
      <c r="L1177" s="37" t="n">
        <f aca="false">IF(G1177=1,IF(B1177="",0,IF(J1177&lt;SeuilFugitive,1,0)),"")</f>
        <v>0</v>
      </c>
      <c r="M1177" s="37" t="n">
        <f aca="false">IF(G1177=1,IF(B1177="",IF((Fin-A1177)*24&gt;SeuilFigee,1,0),IF(J1177&gt;SeuilFigee*3600,1,0)),"")</f>
        <v>0</v>
      </c>
      <c r="N1177" s="0" t="str">
        <f aca="false">IF(G1177=1,IF(COUNTIF(H$2:H1177,H1177)=1,COUNTIF($H:$H,H1177),""),"")</f>
        <v/>
      </c>
      <c r="O1177" s="0" t="str">
        <f aca="false">IF(G1177=1,IF(COUNTIF(I$2:I1177,I1177)=1,COUNTIF($I:$I,I1177),""),"")</f>
        <v/>
      </c>
      <c r="P1177" s="38" t="str">
        <f aca="false">IF(G1177=1,IF(COUNTIFS(C$2:C1177,C1177,G$2:G1177,1)=1,COUNTIFS($C:$C,C1177,$G:$G,1)+ROW()/10000000,""),"")</f>
        <v/>
      </c>
      <c r="Q1177" s="0" t="str">
        <f aca="false">IF(K1177=1,IF(COUNTIFS(C$2:C1177,C1177,K$2:K1177,1)=1,1,0),"")</f>
        <v/>
      </c>
      <c r="R1177" s="0" t="str">
        <f aca="false">IF(M1177=1,IF(COUNTIFS(C$2:C1177,C1177,M$2:M1177,1)=1,1,0),"")</f>
        <v/>
      </c>
      <c r="S1177" s="0" t="str">
        <f aca="false">IF(L1177=1,IF(COUNTIFS(C$2:C1177,C1177,L$2:L1177,1)=1,1,0),"")</f>
        <v/>
      </c>
      <c r="T1177" s="38" t="str">
        <f aca="false">IF(N1177="","",N1177+ROW()/10000000)</f>
        <v/>
      </c>
      <c r="U1177" s="36" t="n">
        <f aca="false">IF(G1177=1,IF(B1177="",1,0),"")</f>
        <v>0</v>
      </c>
    </row>
    <row r="1178" customFormat="false" ht="15" hidden="false" customHeight="false" outlineLevel="0" collapsed="false">
      <c r="A1178" s="35" t="n">
        <v>46088.5196875</v>
      </c>
      <c r="B1178" s="35" t="n">
        <v>46088.5267592593</v>
      </c>
      <c r="C1178" s="36" t="s">
        <v>142</v>
      </c>
      <c r="D1178" s="36" t="s">
        <v>143</v>
      </c>
      <c r="E1178" s="36" t="s">
        <v>121</v>
      </c>
      <c r="F1178" s="36" t="s">
        <v>144</v>
      </c>
      <c r="G1178" s="36" t="n">
        <f aca="false">IF(A1178="","",IF(AND(A1178&gt;=Debut,A1178&lt;Fin),1,0))</f>
        <v>1</v>
      </c>
      <c r="H1178" s="36" t="n">
        <f aca="false">IF(G1178=1,INT(ROUND((A1178-Debut)*86400,0)/600),"")</f>
        <v>794</v>
      </c>
      <c r="I1178" s="36" t="n">
        <f aca="false">IF(G1178=1,INT(ROUND((A1178-Debut)*86400,0)/3600),"")</f>
        <v>132</v>
      </c>
      <c r="J1178" s="36" t="n">
        <f aca="false">IF(OR(A1178="",B1178=""),"",ROUND((B1178-A1178)*86400,0))</f>
        <v>611</v>
      </c>
      <c r="K1178" s="37" t="n">
        <f aca="false">IF(G1178=1,IF(COUNTIFS($C:$C,C1178,$G:$G,1,$A:$A,"&gt;="&amp;(A1178-FenetreInterm/86400),$A:$A,"&lt;="&amp;A1178)&gt;=NbInterm,1,0),"")</f>
        <v>0</v>
      </c>
      <c r="L1178" s="37" t="n">
        <f aca="false">IF(G1178=1,IF(B1178="",0,IF(J1178&lt;SeuilFugitive,1,0)),"")</f>
        <v>0</v>
      </c>
      <c r="M1178" s="37" t="n">
        <f aca="false">IF(G1178=1,IF(B1178="",IF((Fin-A1178)*24&gt;SeuilFigee,1,0),IF(J1178&gt;SeuilFigee*3600,1,0)),"")</f>
        <v>0</v>
      </c>
      <c r="N1178" s="0" t="str">
        <f aca="false">IF(G1178=1,IF(COUNTIF(H$2:H1178,H1178)=1,COUNTIF($H:$H,H1178),""),"")</f>
        <v/>
      </c>
      <c r="O1178" s="0" t="str">
        <f aca="false">IF(G1178=1,IF(COUNTIF(I$2:I1178,I1178)=1,COUNTIF($I:$I,I1178),""),"")</f>
        <v/>
      </c>
      <c r="P1178" s="38" t="str">
        <f aca="false">IF(G1178=1,IF(COUNTIFS(C$2:C1178,C1178,G$2:G1178,1)=1,COUNTIFS($C:$C,C1178,$G:$G,1)+ROW()/10000000,""),"")</f>
        <v/>
      </c>
      <c r="Q1178" s="0" t="str">
        <f aca="false">IF(K1178=1,IF(COUNTIFS(C$2:C1178,C1178,K$2:K1178,1)=1,1,0),"")</f>
        <v/>
      </c>
      <c r="R1178" s="0" t="str">
        <f aca="false">IF(M1178=1,IF(COUNTIFS(C$2:C1178,C1178,M$2:M1178,1)=1,1,0),"")</f>
        <v/>
      </c>
      <c r="S1178" s="0" t="str">
        <f aca="false">IF(L1178=1,IF(COUNTIFS(C$2:C1178,C1178,L$2:L1178,1)=1,1,0),"")</f>
        <v/>
      </c>
      <c r="T1178" s="38" t="str">
        <f aca="false">IF(N1178="","",N1178+ROW()/10000000)</f>
        <v/>
      </c>
      <c r="U1178" s="36" t="n">
        <f aca="false">IF(G1178=1,IF(B1178="",1,0),"")</f>
        <v>0</v>
      </c>
    </row>
    <row r="1179" customFormat="false" ht="15" hidden="false" customHeight="false" outlineLevel="0" collapsed="false">
      <c r="A1179" s="35" t="n">
        <v>46088.528287037</v>
      </c>
      <c r="B1179" s="35" t="n">
        <v>46088.5353356482</v>
      </c>
      <c r="C1179" s="36" t="s">
        <v>142</v>
      </c>
      <c r="D1179" s="36" t="s">
        <v>143</v>
      </c>
      <c r="E1179" s="36" t="s">
        <v>121</v>
      </c>
      <c r="F1179" s="36" t="s">
        <v>144</v>
      </c>
      <c r="G1179" s="36" t="n">
        <f aca="false">IF(A1179="","",IF(AND(A1179&gt;=Debut,A1179&lt;Fin),1,0))</f>
        <v>1</v>
      </c>
      <c r="H1179" s="36" t="n">
        <f aca="false">IF(G1179=1,INT(ROUND((A1179-Debut)*86400,0)/600),"")</f>
        <v>796</v>
      </c>
      <c r="I1179" s="36" t="n">
        <f aca="false">IF(G1179=1,INT(ROUND((A1179-Debut)*86400,0)/3600),"")</f>
        <v>132</v>
      </c>
      <c r="J1179" s="36" t="n">
        <f aca="false">IF(OR(A1179="",B1179=""),"",ROUND((B1179-A1179)*86400,0))</f>
        <v>609</v>
      </c>
      <c r="K1179" s="37" t="n">
        <f aca="false">IF(G1179=1,IF(COUNTIFS($C:$C,C1179,$G:$G,1,$A:$A,"&gt;="&amp;(A1179-FenetreInterm/86400),$A:$A,"&lt;="&amp;A1179)&gt;=NbInterm,1,0),"")</f>
        <v>0</v>
      </c>
      <c r="L1179" s="37" t="n">
        <f aca="false">IF(G1179=1,IF(B1179="",0,IF(J1179&lt;SeuilFugitive,1,0)),"")</f>
        <v>0</v>
      </c>
      <c r="M1179" s="37" t="n">
        <f aca="false">IF(G1179=1,IF(B1179="",IF((Fin-A1179)*24&gt;SeuilFigee,1,0),IF(J1179&gt;SeuilFigee*3600,1,0)),"")</f>
        <v>0</v>
      </c>
      <c r="N1179" s="36" t="n">
        <f aca="false">IF(G1179=1,IF(COUNTIF(H$2:H1179,H1179)=1,COUNTIF($H:$H,H1179),""),"")</f>
        <v>2</v>
      </c>
      <c r="O1179" s="0" t="str">
        <f aca="false">IF(G1179=1,IF(COUNTIF(I$2:I1179,I1179)=1,COUNTIF($I:$I,I1179),""),"")</f>
        <v/>
      </c>
      <c r="P1179" s="38" t="str">
        <f aca="false">IF(G1179=1,IF(COUNTIFS(C$2:C1179,C1179,G$2:G1179,1)=1,COUNTIFS($C:$C,C1179,$G:$G,1)+ROW()/10000000,""),"")</f>
        <v/>
      </c>
      <c r="Q1179" s="0" t="str">
        <f aca="false">IF(K1179=1,IF(COUNTIFS(C$2:C1179,C1179,K$2:K1179,1)=1,1,0),"")</f>
        <v/>
      </c>
      <c r="R1179" s="0" t="str">
        <f aca="false">IF(M1179=1,IF(COUNTIFS(C$2:C1179,C1179,M$2:M1179,1)=1,1,0),"")</f>
        <v/>
      </c>
      <c r="S1179" s="0" t="str">
        <f aca="false">IF(L1179=1,IF(COUNTIFS(C$2:C1179,C1179,L$2:L1179,1)=1,1,0),"")</f>
        <v/>
      </c>
      <c r="T1179" s="38" t="n">
        <f aca="false">IF(N1179="","",N1179+ROW()/10000000)</f>
        <v>2.0001179</v>
      </c>
      <c r="U1179" s="36" t="n">
        <f aca="false">IF(G1179=1,IF(B1179="",1,0),"")</f>
        <v>0</v>
      </c>
    </row>
    <row r="1180" customFormat="false" ht="15" hidden="false" customHeight="false" outlineLevel="0" collapsed="false">
      <c r="A1180" s="35" t="n">
        <v>46088.5300578704</v>
      </c>
      <c r="B1180" s="35" t="n">
        <v>46088.5402083333</v>
      </c>
      <c r="C1180" s="36" t="s">
        <v>142</v>
      </c>
      <c r="D1180" s="36" t="s">
        <v>143</v>
      </c>
      <c r="E1180" s="36" t="s">
        <v>121</v>
      </c>
      <c r="F1180" s="36" t="s">
        <v>144</v>
      </c>
      <c r="G1180" s="36" t="n">
        <f aca="false">IF(A1180="","",IF(AND(A1180&gt;=Debut,A1180&lt;Fin),1,0))</f>
        <v>1</v>
      </c>
      <c r="H1180" s="36" t="n">
        <f aca="false">IF(G1180=1,INT(ROUND((A1180-Debut)*86400,0)/600),"")</f>
        <v>796</v>
      </c>
      <c r="I1180" s="36" t="n">
        <f aca="false">IF(G1180=1,INT(ROUND((A1180-Debut)*86400,0)/3600),"")</f>
        <v>132</v>
      </c>
      <c r="J1180" s="36" t="n">
        <f aca="false">IF(OR(A1180="",B1180=""),"",ROUND((B1180-A1180)*86400,0))</f>
        <v>877</v>
      </c>
      <c r="K1180" s="37" t="n">
        <f aca="false">IF(G1180=1,IF(COUNTIFS($C:$C,C1180,$G:$G,1,$A:$A,"&gt;="&amp;(A1180-FenetreInterm/86400),$A:$A,"&lt;="&amp;A1180)&gt;=NbInterm,1,0),"")</f>
        <v>0</v>
      </c>
      <c r="L1180" s="37" t="n">
        <f aca="false">IF(G1180=1,IF(B1180="",0,IF(J1180&lt;SeuilFugitive,1,0)),"")</f>
        <v>0</v>
      </c>
      <c r="M1180" s="37" t="n">
        <f aca="false">IF(G1180=1,IF(B1180="",IF((Fin-A1180)*24&gt;SeuilFigee,1,0),IF(J1180&gt;SeuilFigee*3600,1,0)),"")</f>
        <v>0</v>
      </c>
      <c r="N1180" s="0" t="str">
        <f aca="false">IF(G1180=1,IF(COUNTIF(H$2:H1180,H1180)=1,COUNTIF($H:$H,H1180),""),"")</f>
        <v/>
      </c>
      <c r="O1180" s="0" t="str">
        <f aca="false">IF(G1180=1,IF(COUNTIF(I$2:I1180,I1180)=1,COUNTIF($I:$I,I1180),""),"")</f>
        <v/>
      </c>
      <c r="P1180" s="38" t="str">
        <f aca="false">IF(G1180=1,IF(COUNTIFS(C$2:C1180,C1180,G$2:G1180,1)=1,COUNTIFS($C:$C,C1180,$G:$G,1)+ROW()/10000000,""),"")</f>
        <v/>
      </c>
      <c r="Q1180" s="0" t="str">
        <f aca="false">IF(K1180=1,IF(COUNTIFS(C$2:C1180,C1180,K$2:K1180,1)=1,1,0),"")</f>
        <v/>
      </c>
      <c r="R1180" s="0" t="str">
        <f aca="false">IF(M1180=1,IF(COUNTIFS(C$2:C1180,C1180,M$2:M1180,1)=1,1,0),"")</f>
        <v/>
      </c>
      <c r="S1180" s="0" t="str">
        <f aca="false">IF(L1180=1,IF(COUNTIFS(C$2:C1180,C1180,L$2:L1180,1)=1,1,0),"")</f>
        <v/>
      </c>
      <c r="T1180" s="38" t="str">
        <f aca="false">IF(N1180="","",N1180+ROW()/10000000)</f>
        <v/>
      </c>
      <c r="U1180" s="36" t="n">
        <f aca="false">IF(G1180=1,IF(B1180="",1,0),"")</f>
        <v>0</v>
      </c>
    </row>
    <row r="1181" customFormat="false" ht="15" hidden="false" customHeight="false" outlineLevel="0" collapsed="false">
      <c r="A1181" s="35" t="n">
        <v>46088.5518865741</v>
      </c>
      <c r="B1181" s="35" t="n">
        <v>46088.5519444444</v>
      </c>
      <c r="C1181" s="36" t="s">
        <v>140</v>
      </c>
      <c r="D1181" s="36" t="s">
        <v>141</v>
      </c>
      <c r="E1181" s="36" t="s">
        <v>128</v>
      </c>
      <c r="F1181" s="36" t="s">
        <v>122</v>
      </c>
      <c r="G1181" s="36" t="n">
        <f aca="false">IF(A1181="","",IF(AND(A1181&gt;=Debut,A1181&lt;Fin),1,0))</f>
        <v>1</v>
      </c>
      <c r="H1181" s="36" t="n">
        <f aca="false">IF(G1181=1,INT(ROUND((A1181-Debut)*86400,0)/600),"")</f>
        <v>799</v>
      </c>
      <c r="I1181" s="36" t="n">
        <f aca="false">IF(G1181=1,INT(ROUND((A1181-Debut)*86400,0)/3600),"")</f>
        <v>133</v>
      </c>
      <c r="J1181" s="36" t="n">
        <f aca="false">IF(OR(A1181="",B1181=""),"",ROUND((B1181-A1181)*86400,0))</f>
        <v>5</v>
      </c>
      <c r="K1181" s="37" t="n">
        <f aca="false">IF(G1181=1,IF(COUNTIFS($C:$C,C1181,$G:$G,1,$A:$A,"&gt;="&amp;(A1181-FenetreInterm/86400),$A:$A,"&lt;="&amp;A1181)&gt;=NbInterm,1,0),"")</f>
        <v>0</v>
      </c>
      <c r="L1181" s="37" t="n">
        <f aca="false">IF(G1181=1,IF(B1181="",0,IF(J1181&lt;SeuilFugitive,1,0)),"")</f>
        <v>0</v>
      </c>
      <c r="M1181" s="37" t="n">
        <f aca="false">IF(G1181=1,IF(B1181="",IF((Fin-A1181)*24&gt;SeuilFigee,1,0),IF(J1181&gt;SeuilFigee*3600,1,0)),"")</f>
        <v>0</v>
      </c>
      <c r="N1181" s="36" t="n">
        <f aca="false">IF(G1181=1,IF(COUNTIF(H$2:H1181,H1181)=1,COUNTIF($H:$H,H1181),""),"")</f>
        <v>4</v>
      </c>
      <c r="O1181" s="36" t="n">
        <f aca="false">IF(G1181=1,IF(COUNTIF(I$2:I1181,I1181)=1,COUNTIF($I:$I,I1181),""),"")</f>
        <v>17</v>
      </c>
      <c r="P1181" s="38" t="str">
        <f aca="false">IF(G1181=1,IF(COUNTIFS(C$2:C1181,C1181,G$2:G1181,1)=1,COUNTIFS($C:$C,C1181,$G:$G,1)+ROW()/10000000,""),"")</f>
        <v/>
      </c>
      <c r="Q1181" s="0" t="str">
        <f aca="false">IF(K1181=1,IF(COUNTIFS(C$2:C1181,C1181,K$2:K1181,1)=1,1,0),"")</f>
        <v/>
      </c>
      <c r="R1181" s="0" t="str">
        <f aca="false">IF(M1181=1,IF(COUNTIFS(C$2:C1181,C1181,M$2:M1181,1)=1,1,0),"")</f>
        <v/>
      </c>
      <c r="S1181" s="0" t="str">
        <f aca="false">IF(L1181=1,IF(COUNTIFS(C$2:C1181,C1181,L$2:L1181,1)=1,1,0),"")</f>
        <v/>
      </c>
      <c r="T1181" s="38" t="n">
        <f aca="false">IF(N1181="","",N1181+ROW()/10000000)</f>
        <v>4.0001181</v>
      </c>
      <c r="U1181" s="36" t="n">
        <f aca="false">IF(G1181=1,IF(B1181="",1,0),"")</f>
        <v>0</v>
      </c>
    </row>
    <row r="1182" customFormat="false" ht="15" hidden="false" customHeight="false" outlineLevel="0" collapsed="false">
      <c r="A1182" s="35" t="n">
        <v>46088.5521296296</v>
      </c>
      <c r="B1182" s="35" t="n">
        <v>46088.5522222222</v>
      </c>
      <c r="C1182" s="36" t="s">
        <v>140</v>
      </c>
      <c r="D1182" s="36" t="s">
        <v>141</v>
      </c>
      <c r="E1182" s="36" t="s">
        <v>128</v>
      </c>
      <c r="F1182" s="36" t="s">
        <v>122</v>
      </c>
      <c r="G1182" s="36" t="n">
        <f aca="false">IF(A1182="","",IF(AND(A1182&gt;=Debut,A1182&lt;Fin),1,0))</f>
        <v>1</v>
      </c>
      <c r="H1182" s="36" t="n">
        <f aca="false">IF(G1182=1,INT(ROUND((A1182-Debut)*86400,0)/600),"")</f>
        <v>799</v>
      </c>
      <c r="I1182" s="36" t="n">
        <f aca="false">IF(G1182=1,INT(ROUND((A1182-Debut)*86400,0)/3600),"")</f>
        <v>133</v>
      </c>
      <c r="J1182" s="36" t="n">
        <f aca="false">IF(OR(A1182="",B1182=""),"",ROUND((B1182-A1182)*86400,0))</f>
        <v>8</v>
      </c>
      <c r="K1182" s="37" t="n">
        <f aca="false">IF(G1182=1,IF(COUNTIFS($C:$C,C1182,$G:$G,1,$A:$A,"&gt;="&amp;(A1182-FenetreInterm/86400),$A:$A,"&lt;="&amp;A1182)&gt;=NbInterm,1,0),"")</f>
        <v>0</v>
      </c>
      <c r="L1182" s="37" t="n">
        <f aca="false">IF(G1182=1,IF(B1182="",0,IF(J1182&lt;SeuilFugitive,1,0)),"")</f>
        <v>0</v>
      </c>
      <c r="M1182" s="37" t="n">
        <f aca="false">IF(G1182=1,IF(B1182="",IF((Fin-A1182)*24&gt;SeuilFigee,1,0),IF(J1182&gt;SeuilFigee*3600,1,0)),"")</f>
        <v>0</v>
      </c>
      <c r="N1182" s="0" t="str">
        <f aca="false">IF(G1182=1,IF(COUNTIF(H$2:H1182,H1182)=1,COUNTIF($H:$H,H1182),""),"")</f>
        <v/>
      </c>
      <c r="O1182" s="0" t="str">
        <f aca="false">IF(G1182=1,IF(COUNTIF(I$2:I1182,I1182)=1,COUNTIF($I:$I,I1182),""),"")</f>
        <v/>
      </c>
      <c r="P1182" s="38" t="str">
        <f aca="false">IF(G1182=1,IF(COUNTIFS(C$2:C1182,C1182,G$2:G1182,1)=1,COUNTIFS($C:$C,C1182,$G:$G,1)+ROW()/10000000,""),"")</f>
        <v/>
      </c>
      <c r="Q1182" s="0" t="str">
        <f aca="false">IF(K1182=1,IF(COUNTIFS(C$2:C1182,C1182,K$2:K1182,1)=1,1,0),"")</f>
        <v/>
      </c>
      <c r="R1182" s="0" t="str">
        <f aca="false">IF(M1182=1,IF(COUNTIFS(C$2:C1182,C1182,M$2:M1182,1)=1,1,0),"")</f>
        <v/>
      </c>
      <c r="S1182" s="0" t="str">
        <f aca="false">IF(L1182=1,IF(COUNTIFS(C$2:C1182,C1182,L$2:L1182,1)=1,1,0),"")</f>
        <v/>
      </c>
      <c r="T1182" s="38" t="str">
        <f aca="false">IF(N1182="","",N1182+ROW()/10000000)</f>
        <v/>
      </c>
      <c r="U1182" s="36" t="n">
        <f aca="false">IF(G1182=1,IF(B1182="",1,0),"")</f>
        <v>0</v>
      </c>
    </row>
    <row r="1183" customFormat="false" ht="15" hidden="false" customHeight="false" outlineLevel="0" collapsed="false">
      <c r="A1183" s="35" t="n">
        <v>46088.5523611111</v>
      </c>
      <c r="B1183" s="35" t="n">
        <v>46088.5525</v>
      </c>
      <c r="C1183" s="36" t="s">
        <v>140</v>
      </c>
      <c r="D1183" s="36" t="s">
        <v>141</v>
      </c>
      <c r="E1183" s="36" t="s">
        <v>128</v>
      </c>
      <c r="F1183" s="36" t="s">
        <v>122</v>
      </c>
      <c r="G1183" s="36" t="n">
        <f aca="false">IF(A1183="","",IF(AND(A1183&gt;=Debut,A1183&lt;Fin),1,0))</f>
        <v>1</v>
      </c>
      <c r="H1183" s="36" t="n">
        <f aca="false">IF(G1183=1,INT(ROUND((A1183-Debut)*86400,0)/600),"")</f>
        <v>799</v>
      </c>
      <c r="I1183" s="36" t="n">
        <f aca="false">IF(G1183=1,INT(ROUND((A1183-Debut)*86400,0)/3600),"")</f>
        <v>133</v>
      </c>
      <c r="J1183" s="36" t="n">
        <f aca="false">IF(OR(A1183="",B1183=""),"",ROUND((B1183-A1183)*86400,0))</f>
        <v>12</v>
      </c>
      <c r="K1183" s="37" t="n">
        <f aca="false">IF(G1183=1,IF(COUNTIFS($C:$C,C1183,$G:$G,1,$A:$A,"&gt;="&amp;(A1183-FenetreInterm/86400),$A:$A,"&lt;="&amp;A1183)&gt;=NbInterm,1,0),"")</f>
        <v>1</v>
      </c>
      <c r="L1183" s="37" t="n">
        <f aca="false">IF(G1183=1,IF(B1183="",0,IF(J1183&lt;SeuilFugitive,1,0)),"")</f>
        <v>0</v>
      </c>
      <c r="M1183" s="37" t="n">
        <f aca="false">IF(G1183=1,IF(B1183="",IF((Fin-A1183)*24&gt;SeuilFigee,1,0),IF(J1183&gt;SeuilFigee*3600,1,0)),"")</f>
        <v>0</v>
      </c>
      <c r="N1183" s="0" t="str">
        <f aca="false">IF(G1183=1,IF(COUNTIF(H$2:H1183,H1183)=1,COUNTIF($H:$H,H1183),""),"")</f>
        <v/>
      </c>
      <c r="O1183" s="0" t="str">
        <f aca="false">IF(G1183=1,IF(COUNTIF(I$2:I1183,I1183)=1,COUNTIF($I:$I,I1183),""),"")</f>
        <v/>
      </c>
      <c r="P1183" s="38" t="str">
        <f aca="false">IF(G1183=1,IF(COUNTIFS(C$2:C1183,C1183,G$2:G1183,1)=1,COUNTIFS($C:$C,C1183,$G:$G,1)+ROW()/10000000,""),"")</f>
        <v/>
      </c>
      <c r="Q1183" s="36" t="n">
        <f aca="false">IF(K1183=1,IF(COUNTIFS(C$2:C1183,C1183,K$2:K1183,1)=1,1,0),"")</f>
        <v>0</v>
      </c>
      <c r="R1183" s="0" t="str">
        <f aca="false">IF(M1183=1,IF(COUNTIFS(C$2:C1183,C1183,M$2:M1183,1)=1,1,0),"")</f>
        <v/>
      </c>
      <c r="S1183" s="0" t="str">
        <f aca="false">IF(L1183=1,IF(COUNTIFS(C$2:C1183,C1183,L$2:L1183,1)=1,1,0),"")</f>
        <v/>
      </c>
      <c r="T1183" s="38" t="str">
        <f aca="false">IF(N1183="","",N1183+ROW()/10000000)</f>
        <v/>
      </c>
      <c r="U1183" s="36" t="n">
        <f aca="false">IF(G1183=1,IF(B1183="",1,0),"")</f>
        <v>0</v>
      </c>
    </row>
    <row r="1184" customFormat="false" ht="15" hidden="false" customHeight="false" outlineLevel="0" collapsed="false">
      <c r="A1184" s="35" t="n">
        <v>46088.5525231482</v>
      </c>
      <c r="B1184" s="35" t="n">
        <v>46088.5525925926</v>
      </c>
      <c r="C1184" s="36" t="s">
        <v>140</v>
      </c>
      <c r="D1184" s="36" t="s">
        <v>141</v>
      </c>
      <c r="E1184" s="36" t="s">
        <v>128</v>
      </c>
      <c r="F1184" s="36" t="s">
        <v>122</v>
      </c>
      <c r="G1184" s="36" t="n">
        <f aca="false">IF(A1184="","",IF(AND(A1184&gt;=Debut,A1184&lt;Fin),1,0))</f>
        <v>1</v>
      </c>
      <c r="H1184" s="36" t="n">
        <f aca="false">IF(G1184=1,INT(ROUND((A1184-Debut)*86400,0)/600),"")</f>
        <v>799</v>
      </c>
      <c r="I1184" s="36" t="n">
        <f aca="false">IF(G1184=1,INT(ROUND((A1184-Debut)*86400,0)/3600),"")</f>
        <v>133</v>
      </c>
      <c r="J1184" s="36" t="n">
        <f aca="false">IF(OR(A1184="",B1184=""),"",ROUND((B1184-A1184)*86400,0))</f>
        <v>6</v>
      </c>
      <c r="K1184" s="37" t="n">
        <f aca="false">IF(G1184=1,IF(COUNTIFS($C:$C,C1184,$G:$G,1,$A:$A,"&gt;="&amp;(A1184-FenetreInterm/86400),$A:$A,"&lt;="&amp;A1184)&gt;=NbInterm,1,0),"")</f>
        <v>1</v>
      </c>
      <c r="L1184" s="37" t="n">
        <f aca="false">IF(G1184=1,IF(B1184="",0,IF(J1184&lt;SeuilFugitive,1,0)),"")</f>
        <v>0</v>
      </c>
      <c r="M1184" s="37" t="n">
        <f aca="false">IF(G1184=1,IF(B1184="",IF((Fin-A1184)*24&gt;SeuilFigee,1,0),IF(J1184&gt;SeuilFigee*3600,1,0)),"")</f>
        <v>0</v>
      </c>
      <c r="N1184" s="0" t="str">
        <f aca="false">IF(G1184=1,IF(COUNTIF(H$2:H1184,H1184)=1,COUNTIF($H:$H,H1184),""),"")</f>
        <v/>
      </c>
      <c r="O1184" s="0" t="str">
        <f aca="false">IF(G1184=1,IF(COUNTIF(I$2:I1184,I1184)=1,COUNTIF($I:$I,I1184),""),"")</f>
        <v/>
      </c>
      <c r="P1184" s="38" t="str">
        <f aca="false">IF(G1184=1,IF(COUNTIFS(C$2:C1184,C1184,G$2:G1184,1)=1,COUNTIFS($C:$C,C1184,$G:$G,1)+ROW()/10000000,""),"")</f>
        <v/>
      </c>
      <c r="Q1184" s="36" t="n">
        <f aca="false">IF(K1184=1,IF(COUNTIFS(C$2:C1184,C1184,K$2:K1184,1)=1,1,0),"")</f>
        <v>0</v>
      </c>
      <c r="R1184" s="0" t="str">
        <f aca="false">IF(M1184=1,IF(COUNTIFS(C$2:C1184,C1184,M$2:M1184,1)=1,1,0),"")</f>
        <v/>
      </c>
      <c r="S1184" s="0" t="str">
        <f aca="false">IF(L1184=1,IF(COUNTIFS(C$2:C1184,C1184,L$2:L1184,1)=1,1,0),"")</f>
        <v/>
      </c>
      <c r="T1184" s="38" t="str">
        <f aca="false">IF(N1184="","",N1184+ROW()/10000000)</f>
        <v/>
      </c>
      <c r="U1184" s="36" t="n">
        <f aca="false">IF(G1184=1,IF(B1184="",1,0),"")</f>
        <v>0</v>
      </c>
    </row>
    <row r="1185" customFormat="false" ht="15" hidden="false" customHeight="false" outlineLevel="0" collapsed="false">
      <c r="A1185" s="35" t="n">
        <v>46088.5592939815</v>
      </c>
      <c r="B1185" s="35" t="n">
        <v>46088.5593055556</v>
      </c>
      <c r="C1185" s="36" t="s">
        <v>132</v>
      </c>
      <c r="D1185" s="36" t="s">
        <v>133</v>
      </c>
      <c r="E1185" s="36" t="s">
        <v>121</v>
      </c>
      <c r="F1185" s="36" t="s">
        <v>129</v>
      </c>
      <c r="G1185" s="36" t="n">
        <f aca="false">IF(A1185="","",IF(AND(A1185&gt;=Debut,A1185&lt;Fin),1,0))</f>
        <v>1</v>
      </c>
      <c r="H1185" s="36" t="n">
        <f aca="false">IF(G1185=1,INT(ROUND((A1185-Debut)*86400,0)/600),"")</f>
        <v>800</v>
      </c>
      <c r="I1185" s="36" t="n">
        <f aca="false">IF(G1185=1,INT(ROUND((A1185-Debut)*86400,0)/3600),"")</f>
        <v>133</v>
      </c>
      <c r="J1185" s="36" t="n">
        <f aca="false">IF(OR(A1185="",B1185=""),"",ROUND((B1185-A1185)*86400,0))</f>
        <v>1</v>
      </c>
      <c r="K1185" s="37" t="n">
        <f aca="false">IF(G1185=1,IF(COUNTIFS($C:$C,C1185,$G:$G,1,$A:$A,"&gt;="&amp;(A1185-FenetreInterm/86400),$A:$A,"&lt;="&amp;A1185)&gt;=NbInterm,1,0),"")</f>
        <v>0</v>
      </c>
      <c r="L1185" s="37" t="n">
        <f aca="false">IF(G1185=1,IF(B1185="",0,IF(J1185&lt;SeuilFugitive,1,0)),"")</f>
        <v>1</v>
      </c>
      <c r="M1185" s="37" t="n">
        <f aca="false">IF(G1185=1,IF(B1185="",IF((Fin-A1185)*24&gt;SeuilFigee,1,0),IF(J1185&gt;SeuilFigee*3600,1,0)),"")</f>
        <v>0</v>
      </c>
      <c r="N1185" s="36" t="n">
        <f aca="false">IF(G1185=1,IF(COUNTIF(H$2:H1185,H1185)=1,COUNTIF($H:$H,H1185),""),"")</f>
        <v>7</v>
      </c>
      <c r="O1185" s="0" t="str">
        <f aca="false">IF(G1185=1,IF(COUNTIF(I$2:I1185,I1185)=1,COUNTIF($I:$I,I1185),""),"")</f>
        <v/>
      </c>
      <c r="P1185" s="38" t="str">
        <f aca="false">IF(G1185=1,IF(COUNTIFS(C$2:C1185,C1185,G$2:G1185,1)=1,COUNTIFS($C:$C,C1185,$G:$G,1)+ROW()/10000000,""),"")</f>
        <v/>
      </c>
      <c r="Q1185" s="0" t="str">
        <f aca="false">IF(K1185=1,IF(COUNTIFS(C$2:C1185,C1185,K$2:K1185,1)=1,1,0),"")</f>
        <v/>
      </c>
      <c r="R1185" s="0" t="str">
        <f aca="false">IF(M1185=1,IF(COUNTIFS(C$2:C1185,C1185,M$2:M1185,1)=1,1,0),"")</f>
        <v/>
      </c>
      <c r="S1185" s="36" t="n">
        <f aca="false">IF(L1185=1,IF(COUNTIFS(C$2:C1185,C1185,L$2:L1185,1)=1,1,0),"")</f>
        <v>0</v>
      </c>
      <c r="T1185" s="38" t="n">
        <f aca="false">IF(N1185="","",N1185+ROW()/10000000)</f>
        <v>7.0001185</v>
      </c>
      <c r="U1185" s="36" t="n">
        <f aca="false">IF(G1185=1,IF(B1185="",1,0),"")</f>
        <v>0</v>
      </c>
    </row>
    <row r="1186" customFormat="false" ht="15" hidden="false" customHeight="false" outlineLevel="0" collapsed="false">
      <c r="A1186" s="35" t="n">
        <v>46088.5597453704</v>
      </c>
      <c r="B1186" s="35" t="n">
        <v>46088.5607175926</v>
      </c>
      <c r="C1186" s="36" t="s">
        <v>130</v>
      </c>
      <c r="D1186" s="36" t="s">
        <v>131</v>
      </c>
      <c r="E1186" s="36" t="s">
        <v>121</v>
      </c>
      <c r="F1186" s="36" t="s">
        <v>129</v>
      </c>
      <c r="G1186" s="36" t="n">
        <f aca="false">IF(A1186="","",IF(AND(A1186&gt;=Debut,A1186&lt;Fin),1,0))</f>
        <v>1</v>
      </c>
      <c r="H1186" s="36" t="n">
        <f aca="false">IF(G1186=1,INT(ROUND((A1186-Debut)*86400,0)/600),"")</f>
        <v>800</v>
      </c>
      <c r="I1186" s="36" t="n">
        <f aca="false">IF(G1186=1,INT(ROUND((A1186-Debut)*86400,0)/3600),"")</f>
        <v>133</v>
      </c>
      <c r="J1186" s="36" t="n">
        <f aca="false">IF(OR(A1186="",B1186=""),"",ROUND((B1186-A1186)*86400,0))</f>
        <v>84</v>
      </c>
      <c r="K1186" s="37" t="n">
        <f aca="false">IF(G1186=1,IF(COUNTIFS($C:$C,C1186,$G:$G,1,$A:$A,"&gt;="&amp;(A1186-FenetreInterm/86400),$A:$A,"&lt;="&amp;A1186)&gt;=NbInterm,1,0),"")</f>
        <v>0</v>
      </c>
      <c r="L1186" s="37" t="n">
        <f aca="false">IF(G1186=1,IF(B1186="",0,IF(J1186&lt;SeuilFugitive,1,0)),"")</f>
        <v>0</v>
      </c>
      <c r="M1186" s="37" t="n">
        <f aca="false">IF(G1186=1,IF(B1186="",IF((Fin-A1186)*24&gt;SeuilFigee,1,0),IF(J1186&gt;SeuilFigee*3600,1,0)),"")</f>
        <v>0</v>
      </c>
      <c r="N1186" s="0" t="str">
        <f aca="false">IF(G1186=1,IF(COUNTIF(H$2:H1186,H1186)=1,COUNTIF($H:$H,H1186),""),"")</f>
        <v/>
      </c>
      <c r="O1186" s="0" t="str">
        <f aca="false">IF(G1186=1,IF(COUNTIF(I$2:I1186,I1186)=1,COUNTIF($I:$I,I1186),""),"")</f>
        <v/>
      </c>
      <c r="P1186" s="38" t="str">
        <f aca="false">IF(G1186=1,IF(COUNTIFS(C$2:C1186,C1186,G$2:G1186,1)=1,COUNTIFS($C:$C,C1186,$G:$G,1)+ROW()/10000000,""),"")</f>
        <v/>
      </c>
      <c r="Q1186" s="0" t="str">
        <f aca="false">IF(K1186=1,IF(COUNTIFS(C$2:C1186,C1186,K$2:K1186,1)=1,1,0),"")</f>
        <v/>
      </c>
      <c r="R1186" s="0" t="str">
        <f aca="false">IF(M1186=1,IF(COUNTIFS(C$2:C1186,C1186,M$2:M1186,1)=1,1,0),"")</f>
        <v/>
      </c>
      <c r="S1186" s="0" t="str">
        <f aca="false">IF(L1186=1,IF(COUNTIFS(C$2:C1186,C1186,L$2:L1186,1)=1,1,0),"")</f>
        <v/>
      </c>
      <c r="T1186" s="38" t="str">
        <f aca="false">IF(N1186="","",N1186+ROW()/10000000)</f>
        <v/>
      </c>
      <c r="U1186" s="36" t="n">
        <f aca="false">IF(G1186=1,IF(B1186="",1,0),"")</f>
        <v>0</v>
      </c>
    </row>
    <row r="1187" customFormat="false" ht="15" hidden="false" customHeight="false" outlineLevel="0" collapsed="false">
      <c r="A1187" s="35" t="n">
        <v>46088.5597685185</v>
      </c>
      <c r="B1187" s="35" t="n">
        <v>46088.5626388889</v>
      </c>
      <c r="C1187" s="36" t="s">
        <v>162</v>
      </c>
      <c r="D1187" s="36" t="s">
        <v>163</v>
      </c>
      <c r="E1187" s="36" t="s">
        <v>128</v>
      </c>
      <c r="F1187" s="36" t="s">
        <v>129</v>
      </c>
      <c r="G1187" s="36" t="n">
        <f aca="false">IF(A1187="","",IF(AND(A1187&gt;=Debut,A1187&lt;Fin),1,0))</f>
        <v>1</v>
      </c>
      <c r="H1187" s="36" t="n">
        <f aca="false">IF(G1187=1,INT(ROUND((A1187-Debut)*86400,0)/600),"")</f>
        <v>800</v>
      </c>
      <c r="I1187" s="36" t="n">
        <f aca="false">IF(G1187=1,INT(ROUND((A1187-Debut)*86400,0)/3600),"")</f>
        <v>133</v>
      </c>
      <c r="J1187" s="36" t="n">
        <f aca="false">IF(OR(A1187="",B1187=""),"",ROUND((B1187-A1187)*86400,0))</f>
        <v>248</v>
      </c>
      <c r="K1187" s="37" t="n">
        <f aca="false">IF(G1187=1,IF(COUNTIFS($C:$C,C1187,$G:$G,1,$A:$A,"&gt;="&amp;(A1187-FenetreInterm/86400),$A:$A,"&lt;="&amp;A1187)&gt;=NbInterm,1,0),"")</f>
        <v>0</v>
      </c>
      <c r="L1187" s="37" t="n">
        <f aca="false">IF(G1187=1,IF(B1187="",0,IF(J1187&lt;SeuilFugitive,1,0)),"")</f>
        <v>0</v>
      </c>
      <c r="M1187" s="37" t="n">
        <f aca="false">IF(G1187=1,IF(B1187="",IF((Fin-A1187)*24&gt;SeuilFigee,1,0),IF(J1187&gt;SeuilFigee*3600,1,0)),"")</f>
        <v>0</v>
      </c>
      <c r="N1187" s="0" t="str">
        <f aca="false">IF(G1187=1,IF(COUNTIF(H$2:H1187,H1187)=1,COUNTIF($H:$H,H1187),""),"")</f>
        <v/>
      </c>
      <c r="O1187" s="0" t="str">
        <f aca="false">IF(G1187=1,IF(COUNTIF(I$2:I1187,I1187)=1,COUNTIF($I:$I,I1187),""),"")</f>
        <v/>
      </c>
      <c r="P1187" s="38" t="str">
        <f aca="false">IF(G1187=1,IF(COUNTIFS(C$2:C1187,C1187,G$2:G1187,1)=1,COUNTIFS($C:$C,C1187,$G:$G,1)+ROW()/10000000,""),"")</f>
        <v/>
      </c>
      <c r="Q1187" s="0" t="str">
        <f aca="false">IF(K1187=1,IF(COUNTIFS(C$2:C1187,C1187,K$2:K1187,1)=1,1,0),"")</f>
        <v/>
      </c>
      <c r="R1187" s="0" t="str">
        <f aca="false">IF(M1187=1,IF(COUNTIFS(C$2:C1187,C1187,M$2:M1187,1)=1,1,0),"")</f>
        <v/>
      </c>
      <c r="S1187" s="0" t="str">
        <f aca="false">IF(L1187=1,IF(COUNTIFS(C$2:C1187,C1187,L$2:L1187,1)=1,1,0),"")</f>
        <v/>
      </c>
      <c r="T1187" s="38" t="str">
        <f aca="false">IF(N1187="","",N1187+ROW()/10000000)</f>
        <v/>
      </c>
      <c r="U1187" s="36" t="n">
        <f aca="false">IF(G1187=1,IF(B1187="",1,0),"")</f>
        <v>0</v>
      </c>
    </row>
    <row r="1188" customFormat="false" ht="15" hidden="false" customHeight="false" outlineLevel="0" collapsed="false">
      <c r="A1188" s="35" t="n">
        <v>46088.5600115741</v>
      </c>
      <c r="B1188" s="35" t="n">
        <v>46088.5611805556</v>
      </c>
      <c r="C1188" s="36" t="s">
        <v>126</v>
      </c>
      <c r="D1188" s="36" t="s">
        <v>127</v>
      </c>
      <c r="E1188" s="36" t="s">
        <v>128</v>
      </c>
      <c r="F1188" s="36" t="s">
        <v>129</v>
      </c>
      <c r="G1188" s="36" t="n">
        <f aca="false">IF(A1188="","",IF(AND(A1188&gt;=Debut,A1188&lt;Fin),1,0))</f>
        <v>1</v>
      </c>
      <c r="H1188" s="36" t="n">
        <f aca="false">IF(G1188=1,INT(ROUND((A1188-Debut)*86400,0)/600),"")</f>
        <v>800</v>
      </c>
      <c r="I1188" s="36" t="n">
        <f aca="false">IF(G1188=1,INT(ROUND((A1188-Debut)*86400,0)/3600),"")</f>
        <v>133</v>
      </c>
      <c r="J1188" s="36" t="n">
        <f aca="false">IF(OR(A1188="",B1188=""),"",ROUND((B1188-A1188)*86400,0))</f>
        <v>101</v>
      </c>
      <c r="K1188" s="37" t="n">
        <f aca="false">IF(G1188=1,IF(COUNTIFS($C:$C,C1188,$G:$G,1,$A:$A,"&gt;="&amp;(A1188-FenetreInterm/86400),$A:$A,"&lt;="&amp;A1188)&gt;=NbInterm,1,0),"")</f>
        <v>0</v>
      </c>
      <c r="L1188" s="37" t="n">
        <f aca="false">IF(G1188=1,IF(B1188="",0,IF(J1188&lt;SeuilFugitive,1,0)),"")</f>
        <v>0</v>
      </c>
      <c r="M1188" s="37" t="n">
        <f aca="false">IF(G1188=1,IF(B1188="",IF((Fin-A1188)*24&gt;SeuilFigee,1,0),IF(J1188&gt;SeuilFigee*3600,1,0)),"")</f>
        <v>0</v>
      </c>
      <c r="N1188" s="0" t="str">
        <f aca="false">IF(G1188=1,IF(COUNTIF(H$2:H1188,H1188)=1,COUNTIF($H:$H,H1188),""),"")</f>
        <v/>
      </c>
      <c r="O1188" s="0" t="str">
        <f aca="false">IF(G1188=1,IF(COUNTIF(I$2:I1188,I1188)=1,COUNTIF($I:$I,I1188),""),"")</f>
        <v/>
      </c>
      <c r="P1188" s="38" t="str">
        <f aca="false">IF(G1188=1,IF(COUNTIFS(C$2:C1188,C1188,G$2:G1188,1)=1,COUNTIFS($C:$C,C1188,$G:$G,1)+ROW()/10000000,""),"")</f>
        <v/>
      </c>
      <c r="Q1188" s="0" t="str">
        <f aca="false">IF(K1188=1,IF(COUNTIFS(C$2:C1188,C1188,K$2:K1188,1)=1,1,0),"")</f>
        <v/>
      </c>
      <c r="R1188" s="0" t="str">
        <f aca="false">IF(M1188=1,IF(COUNTIFS(C$2:C1188,C1188,M$2:M1188,1)=1,1,0),"")</f>
        <v/>
      </c>
      <c r="S1188" s="0" t="str">
        <f aca="false">IF(L1188=1,IF(COUNTIFS(C$2:C1188,C1188,L$2:L1188,1)=1,1,0),"")</f>
        <v/>
      </c>
      <c r="T1188" s="38" t="str">
        <f aca="false">IF(N1188="","",N1188+ROW()/10000000)</f>
        <v/>
      </c>
      <c r="U1188" s="36" t="n">
        <f aca="false">IF(G1188=1,IF(B1188="",1,0),"")</f>
        <v>0</v>
      </c>
    </row>
    <row r="1189" customFormat="false" ht="15" hidden="false" customHeight="false" outlineLevel="0" collapsed="false">
      <c r="A1189" s="35" t="n">
        <v>46088.5601388889</v>
      </c>
      <c r="B1189" s="35" t="n">
        <v>46088.5645833333</v>
      </c>
      <c r="C1189" s="36" t="s">
        <v>126</v>
      </c>
      <c r="D1189" s="36" t="s">
        <v>127</v>
      </c>
      <c r="E1189" s="36" t="s">
        <v>128</v>
      </c>
      <c r="F1189" s="36" t="s">
        <v>129</v>
      </c>
      <c r="G1189" s="36" t="n">
        <f aca="false">IF(A1189="","",IF(AND(A1189&gt;=Debut,A1189&lt;Fin),1,0))</f>
        <v>1</v>
      </c>
      <c r="H1189" s="36" t="n">
        <f aca="false">IF(G1189=1,INT(ROUND((A1189-Debut)*86400,0)/600),"")</f>
        <v>800</v>
      </c>
      <c r="I1189" s="36" t="n">
        <f aca="false">IF(G1189=1,INT(ROUND((A1189-Debut)*86400,0)/3600),"")</f>
        <v>133</v>
      </c>
      <c r="J1189" s="36" t="n">
        <f aca="false">IF(OR(A1189="",B1189=""),"",ROUND((B1189-A1189)*86400,0))</f>
        <v>384</v>
      </c>
      <c r="K1189" s="37" t="n">
        <f aca="false">IF(G1189=1,IF(COUNTIFS($C:$C,C1189,$G:$G,1,$A:$A,"&gt;="&amp;(A1189-FenetreInterm/86400),$A:$A,"&lt;="&amp;A1189)&gt;=NbInterm,1,0),"")</f>
        <v>0</v>
      </c>
      <c r="L1189" s="37" t="n">
        <f aca="false">IF(G1189=1,IF(B1189="",0,IF(J1189&lt;SeuilFugitive,1,0)),"")</f>
        <v>0</v>
      </c>
      <c r="M1189" s="37" t="n">
        <f aca="false">IF(G1189=1,IF(B1189="",IF((Fin-A1189)*24&gt;SeuilFigee,1,0),IF(J1189&gt;SeuilFigee*3600,1,0)),"")</f>
        <v>0</v>
      </c>
      <c r="N1189" s="0" t="str">
        <f aca="false">IF(G1189=1,IF(COUNTIF(H$2:H1189,H1189)=1,COUNTIF($H:$H,H1189),""),"")</f>
        <v/>
      </c>
      <c r="O1189" s="0" t="str">
        <f aca="false">IF(G1189=1,IF(COUNTIF(I$2:I1189,I1189)=1,COUNTIF($I:$I,I1189),""),"")</f>
        <v/>
      </c>
      <c r="P1189" s="38" t="str">
        <f aca="false">IF(G1189=1,IF(COUNTIFS(C$2:C1189,C1189,G$2:G1189,1)=1,COUNTIFS($C:$C,C1189,$G:$G,1)+ROW()/10000000,""),"")</f>
        <v/>
      </c>
      <c r="Q1189" s="0" t="str">
        <f aca="false">IF(K1189=1,IF(COUNTIFS(C$2:C1189,C1189,K$2:K1189,1)=1,1,0),"")</f>
        <v/>
      </c>
      <c r="R1189" s="0" t="str">
        <f aca="false">IF(M1189=1,IF(COUNTIFS(C$2:C1189,C1189,M$2:M1189,1)=1,1,0),"")</f>
        <v/>
      </c>
      <c r="S1189" s="0" t="str">
        <f aca="false">IF(L1189=1,IF(COUNTIFS(C$2:C1189,C1189,L$2:L1189,1)=1,1,0),"")</f>
        <v/>
      </c>
      <c r="T1189" s="38" t="str">
        <f aca="false">IF(N1189="","",N1189+ROW()/10000000)</f>
        <v/>
      </c>
      <c r="U1189" s="36" t="n">
        <f aca="false">IF(G1189=1,IF(B1189="",1,0),"")</f>
        <v>0</v>
      </c>
    </row>
    <row r="1190" customFormat="false" ht="15" hidden="false" customHeight="false" outlineLevel="0" collapsed="false">
      <c r="A1190" s="35" t="n">
        <v>46088.5616203704</v>
      </c>
      <c r="B1190" s="35" t="n">
        <v>46088.5616319445</v>
      </c>
      <c r="C1190" s="36" t="s">
        <v>132</v>
      </c>
      <c r="D1190" s="36" t="s">
        <v>133</v>
      </c>
      <c r="E1190" s="36" t="s">
        <v>121</v>
      </c>
      <c r="F1190" s="36" t="s">
        <v>129</v>
      </c>
      <c r="G1190" s="36" t="n">
        <f aca="false">IF(A1190="","",IF(AND(A1190&gt;=Debut,A1190&lt;Fin),1,0))</f>
        <v>1</v>
      </c>
      <c r="H1190" s="36" t="n">
        <f aca="false">IF(G1190=1,INT(ROUND((A1190-Debut)*86400,0)/600),"")</f>
        <v>800</v>
      </c>
      <c r="I1190" s="36" t="n">
        <f aca="false">IF(G1190=1,INT(ROUND((A1190-Debut)*86400,0)/3600),"")</f>
        <v>133</v>
      </c>
      <c r="J1190" s="36" t="n">
        <f aca="false">IF(OR(A1190="",B1190=""),"",ROUND((B1190-A1190)*86400,0))</f>
        <v>1</v>
      </c>
      <c r="K1190" s="37" t="n">
        <f aca="false">IF(G1190=1,IF(COUNTIFS($C:$C,C1190,$G:$G,1,$A:$A,"&gt;="&amp;(A1190-FenetreInterm/86400),$A:$A,"&lt;="&amp;A1190)&gt;=NbInterm,1,0),"")</f>
        <v>0</v>
      </c>
      <c r="L1190" s="37" t="n">
        <f aca="false">IF(G1190=1,IF(B1190="",0,IF(J1190&lt;SeuilFugitive,1,0)),"")</f>
        <v>1</v>
      </c>
      <c r="M1190" s="37" t="n">
        <f aca="false">IF(G1190=1,IF(B1190="",IF((Fin-A1190)*24&gt;SeuilFigee,1,0),IF(J1190&gt;SeuilFigee*3600,1,0)),"")</f>
        <v>0</v>
      </c>
      <c r="N1190" s="0" t="str">
        <f aca="false">IF(G1190=1,IF(COUNTIF(H$2:H1190,H1190)=1,COUNTIF($H:$H,H1190),""),"")</f>
        <v/>
      </c>
      <c r="O1190" s="0" t="str">
        <f aca="false">IF(G1190=1,IF(COUNTIF(I$2:I1190,I1190)=1,COUNTIF($I:$I,I1190),""),"")</f>
        <v/>
      </c>
      <c r="P1190" s="38" t="str">
        <f aca="false">IF(G1190=1,IF(COUNTIFS(C$2:C1190,C1190,G$2:G1190,1)=1,COUNTIFS($C:$C,C1190,$G:$G,1)+ROW()/10000000,""),"")</f>
        <v/>
      </c>
      <c r="Q1190" s="0" t="str">
        <f aca="false">IF(K1190=1,IF(COUNTIFS(C$2:C1190,C1190,K$2:K1190,1)=1,1,0),"")</f>
        <v/>
      </c>
      <c r="R1190" s="0" t="str">
        <f aca="false">IF(M1190=1,IF(COUNTIFS(C$2:C1190,C1190,M$2:M1190,1)=1,1,0),"")</f>
        <v/>
      </c>
      <c r="S1190" s="36" t="n">
        <f aca="false">IF(L1190=1,IF(COUNTIFS(C$2:C1190,C1190,L$2:L1190,1)=1,1,0),"")</f>
        <v>0</v>
      </c>
      <c r="T1190" s="38" t="str">
        <f aca="false">IF(N1190="","",N1190+ROW()/10000000)</f>
        <v/>
      </c>
      <c r="U1190" s="36" t="n">
        <f aca="false">IF(G1190=1,IF(B1190="",1,0),"")</f>
        <v>0</v>
      </c>
    </row>
    <row r="1191" customFormat="false" ht="15" hidden="false" customHeight="false" outlineLevel="0" collapsed="false">
      <c r="A1191" s="35" t="n">
        <v>46088.5617824074</v>
      </c>
      <c r="B1191" s="35" t="n">
        <v>46088.5646064815</v>
      </c>
      <c r="C1191" s="36" t="s">
        <v>126</v>
      </c>
      <c r="D1191" s="36" t="s">
        <v>127</v>
      </c>
      <c r="E1191" s="36" t="s">
        <v>128</v>
      </c>
      <c r="F1191" s="36" t="s">
        <v>129</v>
      </c>
      <c r="G1191" s="36" t="n">
        <f aca="false">IF(A1191="","",IF(AND(A1191&gt;=Debut,A1191&lt;Fin),1,0))</f>
        <v>1</v>
      </c>
      <c r="H1191" s="36" t="n">
        <f aca="false">IF(G1191=1,INT(ROUND((A1191-Debut)*86400,0)/600),"")</f>
        <v>800</v>
      </c>
      <c r="I1191" s="36" t="n">
        <f aca="false">IF(G1191=1,INT(ROUND((A1191-Debut)*86400,0)/3600),"")</f>
        <v>133</v>
      </c>
      <c r="J1191" s="36" t="n">
        <f aca="false">IF(OR(A1191="",B1191=""),"",ROUND((B1191-A1191)*86400,0))</f>
        <v>244</v>
      </c>
      <c r="K1191" s="37" t="n">
        <f aca="false">IF(G1191=1,IF(COUNTIFS($C:$C,C1191,$G:$G,1,$A:$A,"&gt;="&amp;(A1191-FenetreInterm/86400),$A:$A,"&lt;="&amp;A1191)&gt;=NbInterm,1,0),"")</f>
        <v>0</v>
      </c>
      <c r="L1191" s="37" t="n">
        <f aca="false">IF(G1191=1,IF(B1191="",0,IF(J1191&lt;SeuilFugitive,1,0)),"")</f>
        <v>0</v>
      </c>
      <c r="M1191" s="37" t="n">
        <f aca="false">IF(G1191=1,IF(B1191="",IF((Fin-A1191)*24&gt;SeuilFigee,1,0),IF(J1191&gt;SeuilFigee*3600,1,0)),"")</f>
        <v>0</v>
      </c>
      <c r="N1191" s="0" t="str">
        <f aca="false">IF(G1191=1,IF(COUNTIF(H$2:H1191,H1191)=1,COUNTIF($H:$H,H1191),""),"")</f>
        <v/>
      </c>
      <c r="O1191" s="0" t="str">
        <f aca="false">IF(G1191=1,IF(COUNTIF(I$2:I1191,I1191)=1,COUNTIF($I:$I,I1191),""),"")</f>
        <v/>
      </c>
      <c r="P1191" s="38" t="str">
        <f aca="false">IF(G1191=1,IF(COUNTIFS(C$2:C1191,C1191,G$2:G1191,1)=1,COUNTIFS($C:$C,C1191,$G:$G,1)+ROW()/10000000,""),"")</f>
        <v/>
      </c>
      <c r="Q1191" s="0" t="str">
        <f aca="false">IF(K1191=1,IF(COUNTIFS(C$2:C1191,C1191,K$2:K1191,1)=1,1,0),"")</f>
        <v/>
      </c>
      <c r="R1191" s="0" t="str">
        <f aca="false">IF(M1191=1,IF(COUNTIFS(C$2:C1191,C1191,M$2:M1191,1)=1,1,0),"")</f>
        <v/>
      </c>
      <c r="S1191" s="0" t="str">
        <f aca="false">IF(L1191=1,IF(COUNTIFS(C$2:C1191,C1191,L$2:L1191,1)=1,1,0),"")</f>
        <v/>
      </c>
      <c r="T1191" s="38" t="str">
        <f aca="false">IF(N1191="","",N1191+ROW()/10000000)</f>
        <v/>
      </c>
      <c r="U1191" s="36" t="n">
        <f aca="false">IF(G1191=1,IF(B1191="",1,0),"")</f>
        <v>0</v>
      </c>
    </row>
    <row r="1192" customFormat="false" ht="15" hidden="false" customHeight="false" outlineLevel="0" collapsed="false">
      <c r="A1192" s="35" t="n">
        <v>46088.5638541667</v>
      </c>
      <c r="B1192" s="35" t="n">
        <v>46088.5640393519</v>
      </c>
      <c r="C1192" s="36" t="s">
        <v>115</v>
      </c>
      <c r="D1192" s="36" t="s">
        <v>116</v>
      </c>
      <c r="E1192" s="36" t="s">
        <v>117</v>
      </c>
      <c r="F1192" s="36" t="s">
        <v>118</v>
      </c>
      <c r="G1192" s="36" t="n">
        <f aca="false">IF(A1192="","",IF(AND(A1192&gt;=Debut,A1192&lt;Fin),1,0))</f>
        <v>1</v>
      </c>
      <c r="H1192" s="36" t="n">
        <f aca="false">IF(G1192=1,INT(ROUND((A1192-Debut)*86400,0)/600),"")</f>
        <v>801</v>
      </c>
      <c r="I1192" s="36" t="n">
        <f aca="false">IF(G1192=1,INT(ROUND((A1192-Debut)*86400,0)/3600),"")</f>
        <v>133</v>
      </c>
      <c r="J1192" s="36" t="n">
        <f aca="false">IF(OR(A1192="",B1192=""),"",ROUND((B1192-A1192)*86400,0))</f>
        <v>16</v>
      </c>
      <c r="K1192" s="37" t="n">
        <f aca="false">IF(G1192=1,IF(COUNTIFS($C:$C,C1192,$G:$G,1,$A:$A,"&gt;="&amp;(A1192-FenetreInterm/86400),$A:$A,"&lt;="&amp;A1192)&gt;=NbInterm,1,0),"")</f>
        <v>0</v>
      </c>
      <c r="L1192" s="37" t="n">
        <f aca="false">IF(G1192=1,IF(B1192="",0,IF(J1192&lt;SeuilFugitive,1,0)),"")</f>
        <v>0</v>
      </c>
      <c r="M1192" s="37" t="n">
        <f aca="false">IF(G1192=1,IF(B1192="",IF((Fin-A1192)*24&gt;SeuilFigee,1,0),IF(J1192&gt;SeuilFigee*3600,1,0)),"")</f>
        <v>0</v>
      </c>
      <c r="N1192" s="36" t="n">
        <f aca="false">IF(G1192=1,IF(COUNTIF(H$2:H1192,H1192)=1,COUNTIF($H:$H,H1192),""),"")</f>
        <v>6</v>
      </c>
      <c r="O1192" s="0" t="str">
        <f aca="false">IF(G1192=1,IF(COUNTIF(I$2:I1192,I1192)=1,COUNTIF($I:$I,I1192),""),"")</f>
        <v/>
      </c>
      <c r="P1192" s="38" t="str">
        <f aca="false">IF(G1192=1,IF(COUNTIFS(C$2:C1192,C1192,G$2:G1192,1)=1,COUNTIFS($C:$C,C1192,$G:$G,1)+ROW()/10000000,""),"")</f>
        <v/>
      </c>
      <c r="Q1192" s="0" t="str">
        <f aca="false">IF(K1192=1,IF(COUNTIFS(C$2:C1192,C1192,K$2:K1192,1)=1,1,0),"")</f>
        <v/>
      </c>
      <c r="R1192" s="0" t="str">
        <f aca="false">IF(M1192=1,IF(COUNTIFS(C$2:C1192,C1192,M$2:M1192,1)=1,1,0),"")</f>
        <v/>
      </c>
      <c r="S1192" s="0" t="str">
        <f aca="false">IF(L1192=1,IF(COUNTIFS(C$2:C1192,C1192,L$2:L1192,1)=1,1,0),"")</f>
        <v/>
      </c>
      <c r="T1192" s="38" t="n">
        <f aca="false">IF(N1192="","",N1192+ROW()/10000000)</f>
        <v>6.0001192</v>
      </c>
      <c r="U1192" s="36" t="n">
        <f aca="false">IF(G1192=1,IF(B1192="",1,0),"")</f>
        <v>0</v>
      </c>
    </row>
    <row r="1193" customFormat="false" ht="15" hidden="false" customHeight="false" outlineLevel="0" collapsed="false">
      <c r="A1193" s="35" t="n">
        <v>46088.5640162037</v>
      </c>
      <c r="B1193" s="35" t="n">
        <v>46088.5641319445</v>
      </c>
      <c r="C1193" s="36" t="s">
        <v>115</v>
      </c>
      <c r="D1193" s="36" t="s">
        <v>116</v>
      </c>
      <c r="E1193" s="36" t="s">
        <v>117</v>
      </c>
      <c r="F1193" s="36" t="s">
        <v>118</v>
      </c>
      <c r="G1193" s="36" t="n">
        <f aca="false">IF(A1193="","",IF(AND(A1193&gt;=Debut,A1193&lt;Fin),1,0))</f>
        <v>1</v>
      </c>
      <c r="H1193" s="36" t="n">
        <f aca="false">IF(G1193=1,INT(ROUND((A1193-Debut)*86400,0)/600),"")</f>
        <v>801</v>
      </c>
      <c r="I1193" s="36" t="n">
        <f aca="false">IF(G1193=1,INT(ROUND((A1193-Debut)*86400,0)/3600),"")</f>
        <v>133</v>
      </c>
      <c r="J1193" s="36" t="n">
        <f aca="false">IF(OR(A1193="",B1193=""),"",ROUND((B1193-A1193)*86400,0))</f>
        <v>10</v>
      </c>
      <c r="K1193" s="37" t="n">
        <f aca="false">IF(G1193=1,IF(COUNTIFS($C:$C,C1193,$G:$G,1,$A:$A,"&gt;="&amp;(A1193-FenetreInterm/86400),$A:$A,"&lt;="&amp;A1193)&gt;=NbInterm,1,0),"")</f>
        <v>0</v>
      </c>
      <c r="L1193" s="37" t="n">
        <f aca="false">IF(G1193=1,IF(B1193="",0,IF(J1193&lt;SeuilFugitive,1,0)),"")</f>
        <v>0</v>
      </c>
      <c r="M1193" s="37" t="n">
        <f aca="false">IF(G1193=1,IF(B1193="",IF((Fin-A1193)*24&gt;SeuilFigee,1,0),IF(J1193&gt;SeuilFigee*3600,1,0)),"")</f>
        <v>0</v>
      </c>
      <c r="N1193" s="0" t="str">
        <f aca="false">IF(G1193=1,IF(COUNTIF(H$2:H1193,H1193)=1,COUNTIF($H:$H,H1193),""),"")</f>
        <v/>
      </c>
      <c r="O1193" s="0" t="str">
        <f aca="false">IF(G1193=1,IF(COUNTIF(I$2:I1193,I1193)=1,COUNTIF($I:$I,I1193),""),"")</f>
        <v/>
      </c>
      <c r="P1193" s="38" t="str">
        <f aca="false">IF(G1193=1,IF(COUNTIFS(C$2:C1193,C1193,G$2:G1193,1)=1,COUNTIFS($C:$C,C1193,$G:$G,1)+ROW()/10000000,""),"")</f>
        <v/>
      </c>
      <c r="Q1193" s="0" t="str">
        <f aca="false">IF(K1193=1,IF(COUNTIFS(C$2:C1193,C1193,K$2:K1193,1)=1,1,0),"")</f>
        <v/>
      </c>
      <c r="R1193" s="0" t="str">
        <f aca="false">IF(M1193=1,IF(COUNTIFS(C$2:C1193,C1193,M$2:M1193,1)=1,1,0),"")</f>
        <v/>
      </c>
      <c r="S1193" s="0" t="str">
        <f aca="false">IF(L1193=1,IF(COUNTIFS(C$2:C1193,C1193,L$2:L1193,1)=1,1,0),"")</f>
        <v/>
      </c>
      <c r="T1193" s="38" t="str">
        <f aca="false">IF(N1193="","",N1193+ROW()/10000000)</f>
        <v/>
      </c>
      <c r="U1193" s="36" t="n">
        <f aca="false">IF(G1193=1,IF(B1193="",1,0),"")</f>
        <v>0</v>
      </c>
    </row>
    <row r="1194" customFormat="false" ht="15" hidden="false" customHeight="false" outlineLevel="0" collapsed="false">
      <c r="A1194" s="35" t="n">
        <v>46088.5641666667</v>
      </c>
      <c r="B1194" s="35" t="n">
        <v>46088.5642592593</v>
      </c>
      <c r="C1194" s="36" t="s">
        <v>115</v>
      </c>
      <c r="D1194" s="36" t="s">
        <v>116</v>
      </c>
      <c r="E1194" s="36" t="s">
        <v>117</v>
      </c>
      <c r="F1194" s="36" t="s">
        <v>118</v>
      </c>
      <c r="G1194" s="36" t="n">
        <f aca="false">IF(A1194="","",IF(AND(A1194&gt;=Debut,A1194&lt;Fin),1,0))</f>
        <v>1</v>
      </c>
      <c r="H1194" s="36" t="n">
        <f aca="false">IF(G1194=1,INT(ROUND((A1194-Debut)*86400,0)/600),"")</f>
        <v>801</v>
      </c>
      <c r="I1194" s="36" t="n">
        <f aca="false">IF(G1194=1,INT(ROUND((A1194-Debut)*86400,0)/3600),"")</f>
        <v>133</v>
      </c>
      <c r="J1194" s="36" t="n">
        <f aca="false">IF(OR(A1194="",B1194=""),"",ROUND((B1194-A1194)*86400,0))</f>
        <v>8</v>
      </c>
      <c r="K1194" s="37" t="n">
        <f aca="false">IF(G1194=1,IF(COUNTIFS($C:$C,C1194,$G:$G,1,$A:$A,"&gt;="&amp;(A1194-FenetreInterm/86400),$A:$A,"&lt;="&amp;A1194)&gt;=NbInterm,1,0),"")</f>
        <v>1</v>
      </c>
      <c r="L1194" s="37" t="n">
        <f aca="false">IF(G1194=1,IF(B1194="",0,IF(J1194&lt;SeuilFugitive,1,0)),"")</f>
        <v>0</v>
      </c>
      <c r="M1194" s="37" t="n">
        <f aca="false">IF(G1194=1,IF(B1194="",IF((Fin-A1194)*24&gt;SeuilFigee,1,0),IF(J1194&gt;SeuilFigee*3600,1,0)),"")</f>
        <v>0</v>
      </c>
      <c r="N1194" s="0" t="str">
        <f aca="false">IF(G1194=1,IF(COUNTIF(H$2:H1194,H1194)=1,COUNTIF($H:$H,H1194),""),"")</f>
        <v/>
      </c>
      <c r="O1194" s="0" t="str">
        <f aca="false">IF(G1194=1,IF(COUNTIF(I$2:I1194,I1194)=1,COUNTIF($I:$I,I1194),""),"")</f>
        <v/>
      </c>
      <c r="P1194" s="38" t="str">
        <f aca="false">IF(G1194=1,IF(COUNTIFS(C$2:C1194,C1194,G$2:G1194,1)=1,COUNTIFS($C:$C,C1194,$G:$G,1)+ROW()/10000000,""),"")</f>
        <v/>
      </c>
      <c r="Q1194" s="36" t="n">
        <f aca="false">IF(K1194=1,IF(COUNTIFS(C$2:C1194,C1194,K$2:K1194,1)=1,1,0),"")</f>
        <v>0</v>
      </c>
      <c r="R1194" s="0" t="str">
        <f aca="false">IF(M1194=1,IF(COUNTIFS(C$2:C1194,C1194,M$2:M1194,1)=1,1,0),"")</f>
        <v/>
      </c>
      <c r="S1194" s="0" t="str">
        <f aca="false">IF(L1194=1,IF(COUNTIFS(C$2:C1194,C1194,L$2:L1194,1)=1,1,0),"")</f>
        <v/>
      </c>
      <c r="T1194" s="38" t="str">
        <f aca="false">IF(N1194="","",N1194+ROW()/10000000)</f>
        <v/>
      </c>
      <c r="U1194" s="36" t="n">
        <f aca="false">IF(G1194=1,IF(B1194="",1,0),"")</f>
        <v>0</v>
      </c>
    </row>
    <row r="1195" customFormat="false" ht="15" hidden="false" customHeight="false" outlineLevel="0" collapsed="false">
      <c r="A1195" s="35" t="n">
        <v>46088.5643518519</v>
      </c>
      <c r="B1195" s="35" t="n">
        <v>46088.5645833333</v>
      </c>
      <c r="C1195" s="36" t="s">
        <v>115</v>
      </c>
      <c r="D1195" s="36" t="s">
        <v>116</v>
      </c>
      <c r="E1195" s="36" t="s">
        <v>117</v>
      </c>
      <c r="F1195" s="36" t="s">
        <v>118</v>
      </c>
      <c r="G1195" s="36" t="n">
        <f aca="false">IF(A1195="","",IF(AND(A1195&gt;=Debut,A1195&lt;Fin),1,0))</f>
        <v>1</v>
      </c>
      <c r="H1195" s="36" t="n">
        <f aca="false">IF(G1195=1,INT(ROUND((A1195-Debut)*86400,0)/600),"")</f>
        <v>801</v>
      </c>
      <c r="I1195" s="36" t="n">
        <f aca="false">IF(G1195=1,INT(ROUND((A1195-Debut)*86400,0)/3600),"")</f>
        <v>133</v>
      </c>
      <c r="J1195" s="36" t="n">
        <f aca="false">IF(OR(A1195="",B1195=""),"",ROUND((B1195-A1195)*86400,0))</f>
        <v>20</v>
      </c>
      <c r="K1195" s="37" t="n">
        <f aca="false">IF(G1195=1,IF(COUNTIFS($C:$C,C1195,$G:$G,1,$A:$A,"&gt;="&amp;(A1195-FenetreInterm/86400),$A:$A,"&lt;="&amp;A1195)&gt;=NbInterm,1,0),"")</f>
        <v>1</v>
      </c>
      <c r="L1195" s="37" t="n">
        <f aca="false">IF(G1195=1,IF(B1195="",0,IF(J1195&lt;SeuilFugitive,1,0)),"")</f>
        <v>0</v>
      </c>
      <c r="M1195" s="37" t="n">
        <f aca="false">IF(G1195=1,IF(B1195="",IF((Fin-A1195)*24&gt;SeuilFigee,1,0),IF(J1195&gt;SeuilFigee*3600,1,0)),"")</f>
        <v>0</v>
      </c>
      <c r="N1195" s="0" t="str">
        <f aca="false">IF(G1195=1,IF(COUNTIF(H$2:H1195,H1195)=1,COUNTIF($H:$H,H1195),""),"")</f>
        <v/>
      </c>
      <c r="O1195" s="0" t="str">
        <f aca="false">IF(G1195=1,IF(COUNTIF(I$2:I1195,I1195)=1,COUNTIF($I:$I,I1195),""),"")</f>
        <v/>
      </c>
      <c r="P1195" s="38" t="str">
        <f aca="false">IF(G1195=1,IF(COUNTIFS(C$2:C1195,C1195,G$2:G1195,1)=1,COUNTIFS($C:$C,C1195,$G:$G,1)+ROW()/10000000,""),"")</f>
        <v/>
      </c>
      <c r="Q1195" s="36" t="n">
        <f aca="false">IF(K1195=1,IF(COUNTIFS(C$2:C1195,C1195,K$2:K1195,1)=1,1,0),"")</f>
        <v>0</v>
      </c>
      <c r="R1195" s="0" t="str">
        <f aca="false">IF(M1195=1,IF(COUNTIFS(C$2:C1195,C1195,M$2:M1195,1)=1,1,0),"")</f>
        <v/>
      </c>
      <c r="S1195" s="0" t="str">
        <f aca="false">IF(L1195=1,IF(COUNTIFS(C$2:C1195,C1195,L$2:L1195,1)=1,1,0),"")</f>
        <v/>
      </c>
      <c r="T1195" s="38" t="str">
        <f aca="false">IF(N1195="","",N1195+ROW()/10000000)</f>
        <v/>
      </c>
      <c r="U1195" s="36" t="n">
        <f aca="false">IF(G1195=1,IF(B1195="",1,0),"")</f>
        <v>0</v>
      </c>
    </row>
    <row r="1196" customFormat="false" ht="15" hidden="false" customHeight="false" outlineLevel="0" collapsed="false">
      <c r="A1196" s="35" t="n">
        <v>46088.5645023148</v>
      </c>
      <c r="B1196" s="35" t="n">
        <v>46088.5647685185</v>
      </c>
      <c r="C1196" s="36" t="s">
        <v>115</v>
      </c>
      <c r="D1196" s="36" t="s">
        <v>116</v>
      </c>
      <c r="E1196" s="36" t="s">
        <v>117</v>
      </c>
      <c r="F1196" s="36" t="s">
        <v>118</v>
      </c>
      <c r="G1196" s="36" t="n">
        <f aca="false">IF(A1196="","",IF(AND(A1196&gt;=Debut,A1196&lt;Fin),1,0))</f>
        <v>1</v>
      </c>
      <c r="H1196" s="36" t="n">
        <f aca="false">IF(G1196=1,INT(ROUND((A1196-Debut)*86400,0)/600),"")</f>
        <v>801</v>
      </c>
      <c r="I1196" s="36" t="n">
        <f aca="false">IF(G1196=1,INT(ROUND((A1196-Debut)*86400,0)/3600),"")</f>
        <v>133</v>
      </c>
      <c r="J1196" s="36" t="n">
        <f aca="false">IF(OR(A1196="",B1196=""),"",ROUND((B1196-A1196)*86400,0))</f>
        <v>23</v>
      </c>
      <c r="K1196" s="37" t="n">
        <f aca="false">IF(G1196=1,IF(COUNTIFS($C:$C,C1196,$G:$G,1,$A:$A,"&gt;="&amp;(A1196-FenetreInterm/86400),$A:$A,"&lt;="&amp;A1196)&gt;=NbInterm,1,0),"")</f>
        <v>1</v>
      </c>
      <c r="L1196" s="37" t="n">
        <f aca="false">IF(G1196=1,IF(B1196="",0,IF(J1196&lt;SeuilFugitive,1,0)),"")</f>
        <v>0</v>
      </c>
      <c r="M1196" s="37" t="n">
        <f aca="false">IF(G1196=1,IF(B1196="",IF((Fin-A1196)*24&gt;SeuilFigee,1,0),IF(J1196&gt;SeuilFigee*3600,1,0)),"")</f>
        <v>0</v>
      </c>
      <c r="N1196" s="0" t="str">
        <f aca="false">IF(G1196=1,IF(COUNTIF(H$2:H1196,H1196)=1,COUNTIF($H:$H,H1196),""),"")</f>
        <v/>
      </c>
      <c r="O1196" s="0" t="str">
        <f aca="false">IF(G1196=1,IF(COUNTIF(I$2:I1196,I1196)=1,COUNTIF($I:$I,I1196),""),"")</f>
        <v/>
      </c>
      <c r="P1196" s="38" t="str">
        <f aca="false">IF(G1196=1,IF(COUNTIFS(C$2:C1196,C1196,G$2:G1196,1)=1,COUNTIFS($C:$C,C1196,$G:$G,1)+ROW()/10000000,""),"")</f>
        <v/>
      </c>
      <c r="Q1196" s="36" t="n">
        <f aca="false">IF(K1196=1,IF(COUNTIFS(C$2:C1196,C1196,K$2:K1196,1)=1,1,0),"")</f>
        <v>0</v>
      </c>
      <c r="R1196" s="0" t="str">
        <f aca="false">IF(M1196=1,IF(COUNTIFS(C$2:C1196,C1196,M$2:M1196,1)=1,1,0),"")</f>
        <v/>
      </c>
      <c r="S1196" s="0" t="str">
        <f aca="false">IF(L1196=1,IF(COUNTIFS(C$2:C1196,C1196,L$2:L1196,1)=1,1,0),"")</f>
        <v/>
      </c>
      <c r="T1196" s="38" t="str">
        <f aca="false">IF(N1196="","",N1196+ROW()/10000000)</f>
        <v/>
      </c>
      <c r="U1196" s="36" t="n">
        <f aca="false">IF(G1196=1,IF(B1196="",1,0),"")</f>
        <v>0</v>
      </c>
    </row>
    <row r="1197" customFormat="false" ht="15" hidden="false" customHeight="false" outlineLevel="0" collapsed="false">
      <c r="A1197" s="35" t="n">
        <v>46088.5646527778</v>
      </c>
      <c r="B1197" s="35" t="n">
        <v>46088.5647337963</v>
      </c>
      <c r="C1197" s="36" t="s">
        <v>115</v>
      </c>
      <c r="D1197" s="36" t="s">
        <v>116</v>
      </c>
      <c r="E1197" s="36" t="s">
        <v>117</v>
      </c>
      <c r="F1197" s="36" t="s">
        <v>118</v>
      </c>
      <c r="G1197" s="36" t="n">
        <f aca="false">IF(A1197="","",IF(AND(A1197&gt;=Debut,A1197&lt;Fin),1,0))</f>
        <v>1</v>
      </c>
      <c r="H1197" s="36" t="n">
        <f aca="false">IF(G1197=1,INT(ROUND((A1197-Debut)*86400,0)/600),"")</f>
        <v>801</v>
      </c>
      <c r="I1197" s="36" t="n">
        <f aca="false">IF(G1197=1,INT(ROUND((A1197-Debut)*86400,0)/3600),"")</f>
        <v>133</v>
      </c>
      <c r="J1197" s="36" t="n">
        <f aca="false">IF(OR(A1197="",B1197=""),"",ROUND((B1197-A1197)*86400,0))</f>
        <v>7</v>
      </c>
      <c r="K1197" s="37" t="n">
        <f aca="false">IF(G1197=1,IF(COUNTIFS($C:$C,C1197,$G:$G,1,$A:$A,"&gt;="&amp;(A1197-FenetreInterm/86400),$A:$A,"&lt;="&amp;A1197)&gt;=NbInterm,1,0),"")</f>
        <v>1</v>
      </c>
      <c r="L1197" s="37" t="n">
        <f aca="false">IF(G1197=1,IF(B1197="",0,IF(J1197&lt;SeuilFugitive,1,0)),"")</f>
        <v>0</v>
      </c>
      <c r="M1197" s="37" t="n">
        <f aca="false">IF(G1197=1,IF(B1197="",IF((Fin-A1197)*24&gt;SeuilFigee,1,0),IF(J1197&gt;SeuilFigee*3600,1,0)),"")</f>
        <v>0</v>
      </c>
      <c r="N1197" s="0" t="str">
        <f aca="false">IF(G1197=1,IF(COUNTIF(H$2:H1197,H1197)=1,COUNTIF($H:$H,H1197),""),"")</f>
        <v/>
      </c>
      <c r="O1197" s="0" t="str">
        <f aca="false">IF(G1197=1,IF(COUNTIF(I$2:I1197,I1197)=1,COUNTIF($I:$I,I1197),""),"")</f>
        <v/>
      </c>
      <c r="P1197" s="38" t="str">
        <f aca="false">IF(G1197=1,IF(COUNTIFS(C$2:C1197,C1197,G$2:G1197,1)=1,COUNTIFS($C:$C,C1197,$G:$G,1)+ROW()/10000000,""),"")</f>
        <v/>
      </c>
      <c r="Q1197" s="36" t="n">
        <f aca="false">IF(K1197=1,IF(COUNTIFS(C$2:C1197,C1197,K$2:K1197,1)=1,1,0),"")</f>
        <v>0</v>
      </c>
      <c r="R1197" s="0" t="str">
        <f aca="false">IF(M1197=1,IF(COUNTIFS(C$2:C1197,C1197,M$2:M1197,1)=1,1,0),"")</f>
        <v/>
      </c>
      <c r="S1197" s="0" t="str">
        <f aca="false">IF(L1197=1,IF(COUNTIFS(C$2:C1197,C1197,L$2:L1197,1)=1,1,0),"")</f>
        <v/>
      </c>
      <c r="T1197" s="38" t="str">
        <f aca="false">IF(N1197="","",N1197+ROW()/10000000)</f>
        <v/>
      </c>
      <c r="U1197" s="36" t="n">
        <f aca="false">IF(G1197=1,IF(B1197="",1,0),"")</f>
        <v>0</v>
      </c>
    </row>
    <row r="1198" customFormat="false" ht="15" hidden="false" customHeight="false" outlineLevel="0" collapsed="false">
      <c r="A1198" s="35" t="n">
        <v>46088.592962963</v>
      </c>
      <c r="B1198" s="35" t="n">
        <v>46088.6009606482</v>
      </c>
      <c r="C1198" s="36" t="s">
        <v>145</v>
      </c>
      <c r="D1198" s="36" t="s">
        <v>146</v>
      </c>
      <c r="E1198" s="36" t="s">
        <v>121</v>
      </c>
      <c r="F1198" s="36" t="s">
        <v>144</v>
      </c>
      <c r="G1198" s="36" t="n">
        <f aca="false">IF(A1198="","",IF(AND(A1198&gt;=Debut,A1198&lt;Fin),1,0))</f>
        <v>1</v>
      </c>
      <c r="H1198" s="36" t="n">
        <f aca="false">IF(G1198=1,INT(ROUND((A1198-Debut)*86400,0)/600),"")</f>
        <v>805</v>
      </c>
      <c r="I1198" s="36" t="n">
        <f aca="false">IF(G1198=1,INT(ROUND((A1198-Debut)*86400,0)/3600),"")</f>
        <v>134</v>
      </c>
      <c r="J1198" s="36" t="n">
        <f aca="false">IF(OR(A1198="",B1198=""),"",ROUND((B1198-A1198)*86400,0))</f>
        <v>691</v>
      </c>
      <c r="K1198" s="37" t="n">
        <f aca="false">IF(G1198=1,IF(COUNTIFS($C:$C,C1198,$G:$G,1,$A:$A,"&gt;="&amp;(A1198-FenetreInterm/86400),$A:$A,"&lt;="&amp;A1198)&gt;=NbInterm,1,0),"")</f>
        <v>0</v>
      </c>
      <c r="L1198" s="37" t="n">
        <f aca="false">IF(G1198=1,IF(B1198="",0,IF(J1198&lt;SeuilFugitive,1,0)),"")</f>
        <v>0</v>
      </c>
      <c r="M1198" s="37" t="n">
        <f aca="false">IF(G1198=1,IF(B1198="",IF((Fin-A1198)*24&gt;SeuilFigee,1,0),IF(J1198&gt;SeuilFigee*3600,1,0)),"")</f>
        <v>0</v>
      </c>
      <c r="N1198" s="36" t="n">
        <f aca="false">IF(G1198=1,IF(COUNTIF(H$2:H1198,H1198)=1,COUNTIF($H:$H,H1198),""),"")</f>
        <v>2</v>
      </c>
      <c r="O1198" s="36" t="n">
        <f aca="false">IF(G1198=1,IF(COUNTIF(I$2:I1198,I1198)=1,COUNTIF($I:$I,I1198),""),"")</f>
        <v>4</v>
      </c>
      <c r="P1198" s="38" t="str">
        <f aca="false">IF(G1198=1,IF(COUNTIFS(C$2:C1198,C1198,G$2:G1198,1)=1,COUNTIFS($C:$C,C1198,$G:$G,1)+ROW()/10000000,""),"")</f>
        <v/>
      </c>
      <c r="Q1198" s="0" t="str">
        <f aca="false">IF(K1198=1,IF(COUNTIFS(C$2:C1198,C1198,K$2:K1198,1)=1,1,0),"")</f>
        <v/>
      </c>
      <c r="R1198" s="0" t="str">
        <f aca="false">IF(M1198=1,IF(COUNTIFS(C$2:C1198,C1198,M$2:M1198,1)=1,1,0),"")</f>
        <v/>
      </c>
      <c r="S1198" s="0" t="str">
        <f aca="false">IF(L1198=1,IF(COUNTIFS(C$2:C1198,C1198,L$2:L1198,1)=1,1,0),"")</f>
        <v/>
      </c>
      <c r="T1198" s="38" t="n">
        <f aca="false">IF(N1198="","",N1198+ROW()/10000000)</f>
        <v>2.0001198</v>
      </c>
      <c r="U1198" s="36" t="n">
        <f aca="false">IF(G1198=1,IF(B1198="",1,0),"")</f>
        <v>0</v>
      </c>
    </row>
    <row r="1199" customFormat="false" ht="15" hidden="false" customHeight="false" outlineLevel="0" collapsed="false">
      <c r="A1199" s="35" t="n">
        <v>46088.593900463</v>
      </c>
      <c r="B1199" s="35" t="n">
        <v>46088.5986111111</v>
      </c>
      <c r="C1199" s="36" t="s">
        <v>142</v>
      </c>
      <c r="D1199" s="36" t="s">
        <v>143</v>
      </c>
      <c r="E1199" s="36" t="s">
        <v>121</v>
      </c>
      <c r="F1199" s="36" t="s">
        <v>144</v>
      </c>
      <c r="G1199" s="36" t="n">
        <f aca="false">IF(A1199="","",IF(AND(A1199&gt;=Debut,A1199&lt;Fin),1,0))</f>
        <v>1</v>
      </c>
      <c r="H1199" s="36" t="n">
        <f aca="false">IF(G1199=1,INT(ROUND((A1199-Debut)*86400,0)/600),"")</f>
        <v>805</v>
      </c>
      <c r="I1199" s="36" t="n">
        <f aca="false">IF(G1199=1,INT(ROUND((A1199-Debut)*86400,0)/3600),"")</f>
        <v>134</v>
      </c>
      <c r="J1199" s="36" t="n">
        <f aca="false">IF(OR(A1199="",B1199=""),"",ROUND((B1199-A1199)*86400,0))</f>
        <v>407</v>
      </c>
      <c r="K1199" s="37" t="n">
        <f aca="false">IF(G1199=1,IF(COUNTIFS($C:$C,C1199,$G:$G,1,$A:$A,"&gt;="&amp;(A1199-FenetreInterm/86400),$A:$A,"&lt;="&amp;A1199)&gt;=NbInterm,1,0),"")</f>
        <v>0</v>
      </c>
      <c r="L1199" s="37" t="n">
        <f aca="false">IF(G1199=1,IF(B1199="",0,IF(J1199&lt;SeuilFugitive,1,0)),"")</f>
        <v>0</v>
      </c>
      <c r="M1199" s="37" t="n">
        <f aca="false">IF(G1199=1,IF(B1199="",IF((Fin-A1199)*24&gt;SeuilFigee,1,0),IF(J1199&gt;SeuilFigee*3600,1,0)),"")</f>
        <v>0</v>
      </c>
      <c r="N1199" s="0" t="str">
        <f aca="false">IF(G1199=1,IF(COUNTIF(H$2:H1199,H1199)=1,COUNTIF($H:$H,H1199),""),"")</f>
        <v/>
      </c>
      <c r="O1199" s="0" t="str">
        <f aca="false">IF(G1199=1,IF(COUNTIF(I$2:I1199,I1199)=1,COUNTIF($I:$I,I1199),""),"")</f>
        <v/>
      </c>
      <c r="P1199" s="38" t="str">
        <f aca="false">IF(G1199=1,IF(COUNTIFS(C$2:C1199,C1199,G$2:G1199,1)=1,COUNTIFS($C:$C,C1199,$G:$G,1)+ROW()/10000000,""),"")</f>
        <v/>
      </c>
      <c r="Q1199" s="0" t="str">
        <f aca="false">IF(K1199=1,IF(COUNTIFS(C$2:C1199,C1199,K$2:K1199,1)=1,1,0),"")</f>
        <v/>
      </c>
      <c r="R1199" s="0" t="str">
        <f aca="false">IF(M1199=1,IF(COUNTIFS(C$2:C1199,C1199,M$2:M1199,1)=1,1,0),"")</f>
        <v/>
      </c>
      <c r="S1199" s="0" t="str">
        <f aca="false">IF(L1199=1,IF(COUNTIFS(C$2:C1199,C1199,L$2:L1199,1)=1,1,0),"")</f>
        <v/>
      </c>
      <c r="T1199" s="38" t="str">
        <f aca="false">IF(N1199="","",N1199+ROW()/10000000)</f>
        <v/>
      </c>
      <c r="U1199" s="36" t="n">
        <f aca="false">IF(G1199=1,IF(B1199="",1,0),"")</f>
        <v>0</v>
      </c>
    </row>
    <row r="1200" customFormat="false" ht="15" hidden="false" customHeight="false" outlineLevel="0" collapsed="false">
      <c r="A1200" s="35" t="n">
        <v>46088.5973263889</v>
      </c>
      <c r="B1200" s="35" t="n">
        <v>46088.6007986111</v>
      </c>
      <c r="C1200" s="36" t="s">
        <v>142</v>
      </c>
      <c r="D1200" s="36" t="s">
        <v>143</v>
      </c>
      <c r="E1200" s="36" t="s">
        <v>121</v>
      </c>
      <c r="F1200" s="36" t="s">
        <v>144</v>
      </c>
      <c r="G1200" s="36" t="n">
        <f aca="false">IF(A1200="","",IF(AND(A1200&gt;=Debut,A1200&lt;Fin),1,0))</f>
        <v>1</v>
      </c>
      <c r="H1200" s="36" t="n">
        <f aca="false">IF(G1200=1,INT(ROUND((A1200-Debut)*86400,0)/600),"")</f>
        <v>806</v>
      </c>
      <c r="I1200" s="36" t="n">
        <f aca="false">IF(G1200=1,INT(ROUND((A1200-Debut)*86400,0)/3600),"")</f>
        <v>134</v>
      </c>
      <c r="J1200" s="36" t="n">
        <f aca="false">IF(OR(A1200="",B1200=""),"",ROUND((B1200-A1200)*86400,0))</f>
        <v>300</v>
      </c>
      <c r="K1200" s="37" t="n">
        <f aca="false">IF(G1200=1,IF(COUNTIFS($C:$C,C1200,$G:$G,1,$A:$A,"&gt;="&amp;(A1200-FenetreInterm/86400),$A:$A,"&lt;="&amp;A1200)&gt;=NbInterm,1,0),"")</f>
        <v>0</v>
      </c>
      <c r="L1200" s="37" t="n">
        <f aca="false">IF(G1200=1,IF(B1200="",0,IF(J1200&lt;SeuilFugitive,1,0)),"")</f>
        <v>0</v>
      </c>
      <c r="M1200" s="37" t="n">
        <f aca="false">IF(G1200=1,IF(B1200="",IF((Fin-A1200)*24&gt;SeuilFigee,1,0),IF(J1200&gt;SeuilFigee*3600,1,0)),"")</f>
        <v>0</v>
      </c>
      <c r="N1200" s="36" t="n">
        <f aca="false">IF(G1200=1,IF(COUNTIF(H$2:H1200,H1200)=1,COUNTIF($H:$H,H1200),""),"")</f>
        <v>1</v>
      </c>
      <c r="O1200" s="0" t="str">
        <f aca="false">IF(G1200=1,IF(COUNTIF(I$2:I1200,I1200)=1,COUNTIF($I:$I,I1200),""),"")</f>
        <v/>
      </c>
      <c r="P1200" s="38" t="str">
        <f aca="false">IF(G1200=1,IF(COUNTIFS(C$2:C1200,C1200,G$2:G1200,1)=1,COUNTIFS($C:$C,C1200,$G:$G,1)+ROW()/10000000,""),"")</f>
        <v/>
      </c>
      <c r="Q1200" s="0" t="str">
        <f aca="false">IF(K1200=1,IF(COUNTIFS(C$2:C1200,C1200,K$2:K1200,1)=1,1,0),"")</f>
        <v/>
      </c>
      <c r="R1200" s="0" t="str">
        <f aca="false">IF(M1200=1,IF(COUNTIFS(C$2:C1200,C1200,M$2:M1200,1)=1,1,0),"")</f>
        <v/>
      </c>
      <c r="S1200" s="0" t="str">
        <f aca="false">IF(L1200=1,IF(COUNTIFS(C$2:C1200,C1200,L$2:L1200,1)=1,1,0),"")</f>
        <v/>
      </c>
      <c r="T1200" s="38" t="n">
        <f aca="false">IF(N1200="","",N1200+ROW()/10000000)</f>
        <v>1.00012</v>
      </c>
      <c r="U1200" s="36" t="n">
        <f aca="false">IF(G1200=1,IF(B1200="",1,0),"")</f>
        <v>0</v>
      </c>
    </row>
    <row r="1201" customFormat="false" ht="15" hidden="false" customHeight="false" outlineLevel="0" collapsed="false">
      <c r="A1201" s="35" t="n">
        <v>46088.6111458333</v>
      </c>
      <c r="B1201" s="35" t="n">
        <v>46088.6281828704</v>
      </c>
      <c r="C1201" s="36" t="s">
        <v>160</v>
      </c>
      <c r="D1201" s="36" t="s">
        <v>161</v>
      </c>
      <c r="E1201" s="36" t="s">
        <v>121</v>
      </c>
      <c r="F1201" s="36" t="s">
        <v>144</v>
      </c>
      <c r="G1201" s="36" t="n">
        <f aca="false">IF(A1201="","",IF(AND(A1201&gt;=Debut,A1201&lt;Fin),1,0))</f>
        <v>1</v>
      </c>
      <c r="H1201" s="36" t="n">
        <f aca="false">IF(G1201=1,INT(ROUND((A1201-Debut)*86400,0)/600),"")</f>
        <v>808</v>
      </c>
      <c r="I1201" s="36" t="n">
        <f aca="false">IF(G1201=1,INT(ROUND((A1201-Debut)*86400,0)/3600),"")</f>
        <v>134</v>
      </c>
      <c r="J1201" s="36" t="n">
        <f aca="false">IF(OR(A1201="",B1201=""),"",ROUND((B1201-A1201)*86400,0))</f>
        <v>1472</v>
      </c>
      <c r="K1201" s="37" t="n">
        <f aca="false">IF(G1201=1,IF(COUNTIFS($C:$C,C1201,$G:$G,1,$A:$A,"&gt;="&amp;(A1201-FenetreInterm/86400),$A:$A,"&lt;="&amp;A1201)&gt;=NbInterm,1,0),"")</f>
        <v>0</v>
      </c>
      <c r="L1201" s="37" t="n">
        <f aca="false">IF(G1201=1,IF(B1201="",0,IF(J1201&lt;SeuilFugitive,1,0)),"")</f>
        <v>0</v>
      </c>
      <c r="M1201" s="37" t="n">
        <f aca="false">IF(G1201=1,IF(B1201="",IF((Fin-A1201)*24&gt;SeuilFigee,1,0),IF(J1201&gt;SeuilFigee*3600,1,0)),"")</f>
        <v>0</v>
      </c>
      <c r="N1201" s="36" t="n">
        <f aca="false">IF(G1201=1,IF(COUNTIF(H$2:H1201,H1201)=1,COUNTIF($H:$H,H1201),""),"")</f>
        <v>1</v>
      </c>
      <c r="O1201" s="0" t="str">
        <f aca="false">IF(G1201=1,IF(COUNTIF(I$2:I1201,I1201)=1,COUNTIF($I:$I,I1201),""),"")</f>
        <v/>
      </c>
      <c r="P1201" s="38" t="str">
        <f aca="false">IF(G1201=1,IF(COUNTIFS(C$2:C1201,C1201,G$2:G1201,1)=1,COUNTIFS($C:$C,C1201,$G:$G,1)+ROW()/10000000,""),"")</f>
        <v/>
      </c>
      <c r="Q1201" s="0" t="str">
        <f aca="false">IF(K1201=1,IF(COUNTIFS(C$2:C1201,C1201,K$2:K1201,1)=1,1,0),"")</f>
        <v/>
      </c>
      <c r="R1201" s="0" t="str">
        <f aca="false">IF(M1201=1,IF(COUNTIFS(C$2:C1201,C1201,M$2:M1201,1)=1,1,0),"")</f>
        <v/>
      </c>
      <c r="S1201" s="0" t="str">
        <f aca="false">IF(L1201=1,IF(COUNTIFS(C$2:C1201,C1201,L$2:L1201,1)=1,1,0),"")</f>
        <v/>
      </c>
      <c r="T1201" s="38" t="n">
        <f aca="false">IF(N1201="","",N1201+ROW()/10000000)</f>
        <v>1.0001201</v>
      </c>
      <c r="U1201" s="36" t="n">
        <f aca="false">IF(G1201=1,IF(B1201="",1,0),"")</f>
        <v>0</v>
      </c>
    </row>
    <row r="1202" customFormat="false" ht="15" hidden="false" customHeight="false" outlineLevel="0" collapsed="false">
      <c r="A1202" s="35" t="n">
        <v>46088.6359490741</v>
      </c>
      <c r="B1202" s="35" t="n">
        <v>46088.6461574074</v>
      </c>
      <c r="C1202" s="36" t="s">
        <v>142</v>
      </c>
      <c r="D1202" s="36" t="s">
        <v>143</v>
      </c>
      <c r="E1202" s="36" t="s">
        <v>121</v>
      </c>
      <c r="F1202" s="36" t="s">
        <v>144</v>
      </c>
      <c r="G1202" s="36" t="n">
        <f aca="false">IF(A1202="","",IF(AND(A1202&gt;=Debut,A1202&lt;Fin),1,0))</f>
        <v>1</v>
      </c>
      <c r="H1202" s="36" t="n">
        <f aca="false">IF(G1202=1,INT(ROUND((A1202-Debut)*86400,0)/600),"")</f>
        <v>811</v>
      </c>
      <c r="I1202" s="36" t="n">
        <f aca="false">IF(G1202=1,INT(ROUND((A1202-Debut)*86400,0)/3600),"")</f>
        <v>135</v>
      </c>
      <c r="J1202" s="36" t="n">
        <f aca="false">IF(OR(A1202="",B1202=""),"",ROUND((B1202-A1202)*86400,0))</f>
        <v>882</v>
      </c>
      <c r="K1202" s="37" t="n">
        <f aca="false">IF(G1202=1,IF(COUNTIFS($C:$C,C1202,$G:$G,1,$A:$A,"&gt;="&amp;(A1202-FenetreInterm/86400),$A:$A,"&lt;="&amp;A1202)&gt;=NbInterm,1,0),"")</f>
        <v>0</v>
      </c>
      <c r="L1202" s="37" t="n">
        <f aca="false">IF(G1202=1,IF(B1202="",0,IF(J1202&lt;SeuilFugitive,1,0)),"")</f>
        <v>0</v>
      </c>
      <c r="M1202" s="37" t="n">
        <f aca="false">IF(G1202=1,IF(B1202="",IF((Fin-A1202)*24&gt;SeuilFigee,1,0),IF(J1202&gt;SeuilFigee*3600,1,0)),"")</f>
        <v>0</v>
      </c>
      <c r="N1202" s="36" t="n">
        <f aca="false">IF(G1202=1,IF(COUNTIF(H$2:H1202,H1202)=1,COUNTIF($H:$H,H1202),""),"")</f>
        <v>1</v>
      </c>
      <c r="O1202" s="36" t="n">
        <f aca="false">IF(G1202=1,IF(COUNTIF(I$2:I1202,I1202)=1,COUNTIF($I:$I,I1202),""),"")</f>
        <v>14</v>
      </c>
      <c r="P1202" s="38" t="str">
        <f aca="false">IF(G1202=1,IF(COUNTIFS(C$2:C1202,C1202,G$2:G1202,1)=1,COUNTIFS($C:$C,C1202,$G:$G,1)+ROW()/10000000,""),"")</f>
        <v/>
      </c>
      <c r="Q1202" s="0" t="str">
        <f aca="false">IF(K1202=1,IF(COUNTIFS(C$2:C1202,C1202,K$2:K1202,1)=1,1,0),"")</f>
        <v/>
      </c>
      <c r="R1202" s="0" t="str">
        <f aca="false">IF(M1202=1,IF(COUNTIFS(C$2:C1202,C1202,M$2:M1202,1)=1,1,0),"")</f>
        <v/>
      </c>
      <c r="S1202" s="0" t="str">
        <f aca="false">IF(L1202=1,IF(COUNTIFS(C$2:C1202,C1202,L$2:L1202,1)=1,1,0),"")</f>
        <v/>
      </c>
      <c r="T1202" s="38" t="n">
        <f aca="false">IF(N1202="","",N1202+ROW()/10000000)</f>
        <v>1.0001202</v>
      </c>
      <c r="U1202" s="36" t="n">
        <f aca="false">IF(G1202=1,IF(B1202="",1,0),"")</f>
        <v>0</v>
      </c>
    </row>
    <row r="1203" customFormat="false" ht="15" hidden="false" customHeight="false" outlineLevel="0" collapsed="false">
      <c r="A1203" s="35" t="n">
        <v>46088.6480787037</v>
      </c>
      <c r="B1203" s="35" t="n">
        <v>46088.6481712963</v>
      </c>
      <c r="C1203" s="36" t="s">
        <v>115</v>
      </c>
      <c r="D1203" s="36" t="s">
        <v>116</v>
      </c>
      <c r="E1203" s="36" t="s">
        <v>117</v>
      </c>
      <c r="F1203" s="36" t="s">
        <v>118</v>
      </c>
      <c r="G1203" s="36" t="n">
        <f aca="false">IF(A1203="","",IF(AND(A1203&gt;=Debut,A1203&lt;Fin),1,0))</f>
        <v>1</v>
      </c>
      <c r="H1203" s="36" t="n">
        <f aca="false">IF(G1203=1,INT(ROUND((A1203-Debut)*86400,0)/600),"")</f>
        <v>813</v>
      </c>
      <c r="I1203" s="36" t="n">
        <f aca="false">IF(G1203=1,INT(ROUND((A1203-Debut)*86400,0)/3600),"")</f>
        <v>135</v>
      </c>
      <c r="J1203" s="36" t="n">
        <f aca="false">IF(OR(A1203="",B1203=""),"",ROUND((B1203-A1203)*86400,0))</f>
        <v>8</v>
      </c>
      <c r="K1203" s="37" t="n">
        <f aca="false">IF(G1203=1,IF(COUNTIFS($C:$C,C1203,$G:$G,1,$A:$A,"&gt;="&amp;(A1203-FenetreInterm/86400),$A:$A,"&lt;="&amp;A1203)&gt;=NbInterm,1,0),"")</f>
        <v>0</v>
      </c>
      <c r="L1203" s="37" t="n">
        <f aca="false">IF(G1203=1,IF(B1203="",0,IF(J1203&lt;SeuilFugitive,1,0)),"")</f>
        <v>0</v>
      </c>
      <c r="M1203" s="37" t="n">
        <f aca="false">IF(G1203=1,IF(B1203="",IF((Fin-A1203)*24&gt;SeuilFigee,1,0),IF(J1203&gt;SeuilFigee*3600,1,0)),"")</f>
        <v>0</v>
      </c>
      <c r="N1203" s="36" t="n">
        <f aca="false">IF(G1203=1,IF(COUNTIF(H$2:H1203,H1203)=1,COUNTIF($H:$H,H1203),""),"")</f>
        <v>10</v>
      </c>
      <c r="O1203" s="0" t="str">
        <f aca="false">IF(G1203=1,IF(COUNTIF(I$2:I1203,I1203)=1,COUNTIF($I:$I,I1203),""),"")</f>
        <v/>
      </c>
      <c r="P1203" s="38" t="str">
        <f aca="false">IF(G1203=1,IF(COUNTIFS(C$2:C1203,C1203,G$2:G1203,1)=1,COUNTIFS($C:$C,C1203,$G:$G,1)+ROW()/10000000,""),"")</f>
        <v/>
      </c>
      <c r="Q1203" s="0" t="str">
        <f aca="false">IF(K1203=1,IF(COUNTIFS(C$2:C1203,C1203,K$2:K1203,1)=1,1,0),"")</f>
        <v/>
      </c>
      <c r="R1203" s="0" t="str">
        <f aca="false">IF(M1203=1,IF(COUNTIFS(C$2:C1203,C1203,M$2:M1203,1)=1,1,0),"")</f>
        <v/>
      </c>
      <c r="S1203" s="0" t="str">
        <f aca="false">IF(L1203=1,IF(COUNTIFS(C$2:C1203,C1203,L$2:L1203,1)=1,1,0),"")</f>
        <v/>
      </c>
      <c r="T1203" s="38" t="n">
        <f aca="false">IF(N1203="","",N1203+ROW()/10000000)</f>
        <v>10.0001203</v>
      </c>
      <c r="U1203" s="36" t="n">
        <f aca="false">IF(G1203=1,IF(B1203="",1,0),"")</f>
        <v>0</v>
      </c>
    </row>
    <row r="1204" customFormat="false" ht="15" hidden="false" customHeight="false" outlineLevel="0" collapsed="false">
      <c r="A1204" s="35" t="n">
        <v>46088.6482291667</v>
      </c>
      <c r="B1204" s="35" t="n">
        <v>46088.6484837963</v>
      </c>
      <c r="C1204" s="36" t="s">
        <v>115</v>
      </c>
      <c r="D1204" s="36" t="s">
        <v>116</v>
      </c>
      <c r="E1204" s="36" t="s">
        <v>117</v>
      </c>
      <c r="F1204" s="36" t="s">
        <v>118</v>
      </c>
      <c r="G1204" s="36" t="n">
        <f aca="false">IF(A1204="","",IF(AND(A1204&gt;=Debut,A1204&lt;Fin),1,0))</f>
        <v>1</v>
      </c>
      <c r="H1204" s="36" t="n">
        <f aca="false">IF(G1204=1,INT(ROUND((A1204-Debut)*86400,0)/600),"")</f>
        <v>813</v>
      </c>
      <c r="I1204" s="36" t="n">
        <f aca="false">IF(G1204=1,INT(ROUND((A1204-Debut)*86400,0)/3600),"")</f>
        <v>135</v>
      </c>
      <c r="J1204" s="36" t="n">
        <f aca="false">IF(OR(A1204="",B1204=""),"",ROUND((B1204-A1204)*86400,0))</f>
        <v>22</v>
      </c>
      <c r="K1204" s="37" t="n">
        <f aca="false">IF(G1204=1,IF(COUNTIFS($C:$C,C1204,$G:$G,1,$A:$A,"&gt;="&amp;(A1204-FenetreInterm/86400),$A:$A,"&lt;="&amp;A1204)&gt;=NbInterm,1,0),"")</f>
        <v>0</v>
      </c>
      <c r="L1204" s="37" t="n">
        <f aca="false">IF(G1204=1,IF(B1204="",0,IF(J1204&lt;SeuilFugitive,1,0)),"")</f>
        <v>0</v>
      </c>
      <c r="M1204" s="37" t="n">
        <f aca="false">IF(G1204=1,IF(B1204="",IF((Fin-A1204)*24&gt;SeuilFigee,1,0),IF(J1204&gt;SeuilFigee*3600,1,0)),"")</f>
        <v>0</v>
      </c>
      <c r="N1204" s="0" t="str">
        <f aca="false">IF(G1204=1,IF(COUNTIF(H$2:H1204,H1204)=1,COUNTIF($H:$H,H1204),""),"")</f>
        <v/>
      </c>
      <c r="O1204" s="0" t="str">
        <f aca="false">IF(G1204=1,IF(COUNTIF(I$2:I1204,I1204)=1,COUNTIF($I:$I,I1204),""),"")</f>
        <v/>
      </c>
      <c r="P1204" s="38" t="str">
        <f aca="false">IF(G1204=1,IF(COUNTIFS(C$2:C1204,C1204,G$2:G1204,1)=1,COUNTIFS($C:$C,C1204,$G:$G,1)+ROW()/10000000,""),"")</f>
        <v/>
      </c>
      <c r="Q1204" s="0" t="str">
        <f aca="false">IF(K1204=1,IF(COUNTIFS(C$2:C1204,C1204,K$2:K1204,1)=1,1,0),"")</f>
        <v/>
      </c>
      <c r="R1204" s="0" t="str">
        <f aca="false">IF(M1204=1,IF(COUNTIFS(C$2:C1204,C1204,M$2:M1204,1)=1,1,0),"")</f>
        <v/>
      </c>
      <c r="S1204" s="0" t="str">
        <f aca="false">IF(L1204=1,IF(COUNTIFS(C$2:C1204,C1204,L$2:L1204,1)=1,1,0),"")</f>
        <v/>
      </c>
      <c r="T1204" s="38" t="str">
        <f aca="false">IF(N1204="","",N1204+ROW()/10000000)</f>
        <v/>
      </c>
      <c r="U1204" s="36" t="n">
        <f aca="false">IF(G1204=1,IF(B1204="",1,0),"")</f>
        <v>0</v>
      </c>
    </row>
    <row r="1205" customFormat="false" ht="15" hidden="false" customHeight="false" outlineLevel="0" collapsed="false">
      <c r="A1205" s="35" t="n">
        <v>46088.6484722222</v>
      </c>
      <c r="B1205" s="35" t="n">
        <v>46088.648587963</v>
      </c>
      <c r="C1205" s="36" t="s">
        <v>115</v>
      </c>
      <c r="D1205" s="36" t="s">
        <v>116</v>
      </c>
      <c r="E1205" s="36" t="s">
        <v>117</v>
      </c>
      <c r="F1205" s="36" t="s">
        <v>118</v>
      </c>
      <c r="G1205" s="36" t="n">
        <f aca="false">IF(A1205="","",IF(AND(A1205&gt;=Debut,A1205&lt;Fin),1,0))</f>
        <v>1</v>
      </c>
      <c r="H1205" s="36" t="n">
        <f aca="false">IF(G1205=1,INT(ROUND((A1205-Debut)*86400,0)/600),"")</f>
        <v>813</v>
      </c>
      <c r="I1205" s="36" t="n">
        <f aca="false">IF(G1205=1,INT(ROUND((A1205-Debut)*86400,0)/3600),"")</f>
        <v>135</v>
      </c>
      <c r="J1205" s="36" t="n">
        <f aca="false">IF(OR(A1205="",B1205=""),"",ROUND((B1205-A1205)*86400,0))</f>
        <v>10</v>
      </c>
      <c r="K1205" s="37" t="n">
        <f aca="false">IF(G1205=1,IF(COUNTIFS($C:$C,C1205,$G:$G,1,$A:$A,"&gt;="&amp;(A1205-FenetreInterm/86400),$A:$A,"&lt;="&amp;A1205)&gt;=NbInterm,1,0),"")</f>
        <v>1</v>
      </c>
      <c r="L1205" s="37" t="n">
        <f aca="false">IF(G1205=1,IF(B1205="",0,IF(J1205&lt;SeuilFugitive,1,0)),"")</f>
        <v>0</v>
      </c>
      <c r="M1205" s="37" t="n">
        <f aca="false">IF(G1205=1,IF(B1205="",IF((Fin-A1205)*24&gt;SeuilFigee,1,0),IF(J1205&gt;SeuilFigee*3600,1,0)),"")</f>
        <v>0</v>
      </c>
      <c r="N1205" s="0" t="str">
        <f aca="false">IF(G1205=1,IF(COUNTIF(H$2:H1205,H1205)=1,COUNTIF($H:$H,H1205),""),"")</f>
        <v/>
      </c>
      <c r="O1205" s="0" t="str">
        <f aca="false">IF(G1205=1,IF(COUNTIF(I$2:I1205,I1205)=1,COUNTIF($I:$I,I1205),""),"")</f>
        <v/>
      </c>
      <c r="P1205" s="38" t="str">
        <f aca="false">IF(G1205=1,IF(COUNTIFS(C$2:C1205,C1205,G$2:G1205,1)=1,COUNTIFS($C:$C,C1205,$G:$G,1)+ROW()/10000000,""),"")</f>
        <v/>
      </c>
      <c r="Q1205" s="36" t="n">
        <f aca="false">IF(K1205=1,IF(COUNTIFS(C$2:C1205,C1205,K$2:K1205,1)=1,1,0),"")</f>
        <v>0</v>
      </c>
      <c r="R1205" s="0" t="str">
        <f aca="false">IF(M1205=1,IF(COUNTIFS(C$2:C1205,C1205,M$2:M1205,1)=1,1,0),"")</f>
        <v/>
      </c>
      <c r="S1205" s="0" t="str">
        <f aca="false">IF(L1205=1,IF(COUNTIFS(C$2:C1205,C1205,L$2:L1205,1)=1,1,0),"")</f>
        <v/>
      </c>
      <c r="T1205" s="38" t="str">
        <f aca="false">IF(N1205="","",N1205+ROW()/10000000)</f>
        <v/>
      </c>
      <c r="U1205" s="36" t="n">
        <f aca="false">IF(G1205=1,IF(B1205="",1,0),"")</f>
        <v>0</v>
      </c>
    </row>
    <row r="1206" customFormat="false" ht="15" hidden="false" customHeight="false" outlineLevel="0" collapsed="false">
      <c r="A1206" s="35" t="n">
        <v>46088.648599537</v>
      </c>
      <c r="B1206" s="35" t="n">
        <v>46088.6488541667</v>
      </c>
      <c r="C1206" s="36" t="s">
        <v>115</v>
      </c>
      <c r="D1206" s="36" t="s">
        <v>116</v>
      </c>
      <c r="E1206" s="36" t="s">
        <v>117</v>
      </c>
      <c r="F1206" s="36" t="s">
        <v>118</v>
      </c>
      <c r="G1206" s="36" t="n">
        <f aca="false">IF(A1206="","",IF(AND(A1206&gt;=Debut,A1206&lt;Fin),1,0))</f>
        <v>1</v>
      </c>
      <c r="H1206" s="36" t="n">
        <f aca="false">IF(G1206=1,INT(ROUND((A1206-Debut)*86400,0)/600),"")</f>
        <v>813</v>
      </c>
      <c r="I1206" s="36" t="n">
        <f aca="false">IF(G1206=1,INT(ROUND((A1206-Debut)*86400,0)/3600),"")</f>
        <v>135</v>
      </c>
      <c r="J1206" s="36" t="n">
        <f aca="false">IF(OR(A1206="",B1206=""),"",ROUND((B1206-A1206)*86400,0))</f>
        <v>22</v>
      </c>
      <c r="K1206" s="37" t="n">
        <f aca="false">IF(G1206=1,IF(COUNTIFS($C:$C,C1206,$G:$G,1,$A:$A,"&gt;="&amp;(A1206-FenetreInterm/86400),$A:$A,"&lt;="&amp;A1206)&gt;=NbInterm,1,0),"")</f>
        <v>1</v>
      </c>
      <c r="L1206" s="37" t="n">
        <f aca="false">IF(G1206=1,IF(B1206="",0,IF(J1206&lt;SeuilFugitive,1,0)),"")</f>
        <v>0</v>
      </c>
      <c r="M1206" s="37" t="n">
        <f aca="false">IF(G1206=1,IF(B1206="",IF((Fin-A1206)*24&gt;SeuilFigee,1,0),IF(J1206&gt;SeuilFigee*3600,1,0)),"")</f>
        <v>0</v>
      </c>
      <c r="N1206" s="0" t="str">
        <f aca="false">IF(G1206=1,IF(COUNTIF(H$2:H1206,H1206)=1,COUNTIF($H:$H,H1206),""),"")</f>
        <v/>
      </c>
      <c r="O1206" s="0" t="str">
        <f aca="false">IF(G1206=1,IF(COUNTIF(I$2:I1206,I1206)=1,COUNTIF($I:$I,I1206),""),"")</f>
        <v/>
      </c>
      <c r="P1206" s="38" t="str">
        <f aca="false">IF(G1206=1,IF(COUNTIFS(C$2:C1206,C1206,G$2:G1206,1)=1,COUNTIFS($C:$C,C1206,$G:$G,1)+ROW()/10000000,""),"")</f>
        <v/>
      </c>
      <c r="Q1206" s="36" t="n">
        <f aca="false">IF(K1206=1,IF(COUNTIFS(C$2:C1206,C1206,K$2:K1206,1)=1,1,0),"")</f>
        <v>0</v>
      </c>
      <c r="R1206" s="0" t="str">
        <f aca="false">IF(M1206=1,IF(COUNTIFS(C$2:C1206,C1206,M$2:M1206,1)=1,1,0),"")</f>
        <v/>
      </c>
      <c r="S1206" s="0" t="str">
        <f aca="false">IF(L1206=1,IF(COUNTIFS(C$2:C1206,C1206,L$2:L1206,1)=1,1,0),"")</f>
        <v/>
      </c>
      <c r="T1206" s="38" t="str">
        <f aca="false">IF(N1206="","",N1206+ROW()/10000000)</f>
        <v/>
      </c>
      <c r="U1206" s="36" t="n">
        <f aca="false">IF(G1206=1,IF(B1206="",1,0),"")</f>
        <v>0</v>
      </c>
    </row>
    <row r="1207" customFormat="false" ht="15" hidden="false" customHeight="false" outlineLevel="0" collapsed="false">
      <c r="A1207" s="35" t="n">
        <v>46088.64875</v>
      </c>
      <c r="B1207" s="35" t="n">
        <v>46088.6490046296</v>
      </c>
      <c r="C1207" s="36" t="s">
        <v>115</v>
      </c>
      <c r="D1207" s="36" t="s">
        <v>116</v>
      </c>
      <c r="E1207" s="36" t="s">
        <v>117</v>
      </c>
      <c r="F1207" s="36" t="s">
        <v>118</v>
      </c>
      <c r="G1207" s="36" t="n">
        <f aca="false">IF(A1207="","",IF(AND(A1207&gt;=Debut,A1207&lt;Fin),1,0))</f>
        <v>1</v>
      </c>
      <c r="H1207" s="36" t="n">
        <f aca="false">IF(G1207=1,INT(ROUND((A1207-Debut)*86400,0)/600),"")</f>
        <v>813</v>
      </c>
      <c r="I1207" s="36" t="n">
        <f aca="false">IF(G1207=1,INT(ROUND((A1207-Debut)*86400,0)/3600),"")</f>
        <v>135</v>
      </c>
      <c r="J1207" s="36" t="n">
        <f aca="false">IF(OR(A1207="",B1207=""),"",ROUND((B1207-A1207)*86400,0))</f>
        <v>22</v>
      </c>
      <c r="K1207" s="37" t="n">
        <f aca="false">IF(G1207=1,IF(COUNTIFS($C:$C,C1207,$G:$G,1,$A:$A,"&gt;="&amp;(A1207-FenetreInterm/86400),$A:$A,"&lt;="&amp;A1207)&gt;=NbInterm,1,0),"")</f>
        <v>1</v>
      </c>
      <c r="L1207" s="37" t="n">
        <f aca="false">IF(G1207=1,IF(B1207="",0,IF(J1207&lt;SeuilFugitive,1,0)),"")</f>
        <v>0</v>
      </c>
      <c r="M1207" s="37" t="n">
        <f aca="false">IF(G1207=1,IF(B1207="",IF((Fin-A1207)*24&gt;SeuilFigee,1,0),IF(J1207&gt;SeuilFigee*3600,1,0)),"")</f>
        <v>0</v>
      </c>
      <c r="N1207" s="0" t="str">
        <f aca="false">IF(G1207=1,IF(COUNTIF(H$2:H1207,H1207)=1,COUNTIF($H:$H,H1207),""),"")</f>
        <v/>
      </c>
      <c r="O1207" s="0" t="str">
        <f aca="false">IF(G1207=1,IF(COUNTIF(I$2:I1207,I1207)=1,COUNTIF($I:$I,I1207),""),"")</f>
        <v/>
      </c>
      <c r="P1207" s="38" t="str">
        <f aca="false">IF(G1207=1,IF(COUNTIFS(C$2:C1207,C1207,G$2:G1207,1)=1,COUNTIFS($C:$C,C1207,$G:$G,1)+ROW()/10000000,""),"")</f>
        <v/>
      </c>
      <c r="Q1207" s="36" t="n">
        <f aca="false">IF(K1207=1,IF(COUNTIFS(C$2:C1207,C1207,K$2:K1207,1)=1,1,0),"")</f>
        <v>0</v>
      </c>
      <c r="R1207" s="0" t="str">
        <f aca="false">IF(M1207=1,IF(COUNTIFS(C$2:C1207,C1207,M$2:M1207,1)=1,1,0),"")</f>
        <v/>
      </c>
      <c r="S1207" s="0" t="str">
        <f aca="false">IF(L1207=1,IF(COUNTIFS(C$2:C1207,C1207,L$2:L1207,1)=1,1,0),"")</f>
        <v/>
      </c>
      <c r="T1207" s="38" t="str">
        <f aca="false">IF(N1207="","",N1207+ROW()/10000000)</f>
        <v/>
      </c>
      <c r="U1207" s="36" t="n">
        <f aca="false">IF(G1207=1,IF(B1207="",1,0),"")</f>
        <v>0</v>
      </c>
    </row>
    <row r="1208" customFormat="false" ht="15" hidden="false" customHeight="false" outlineLevel="0" collapsed="false">
      <c r="A1208" s="35" t="n">
        <v>46088.6488888889</v>
      </c>
      <c r="B1208" s="35" t="n">
        <v>46088.6524537037</v>
      </c>
      <c r="C1208" s="36" t="s">
        <v>142</v>
      </c>
      <c r="D1208" s="36" t="s">
        <v>143</v>
      </c>
      <c r="E1208" s="36" t="s">
        <v>121</v>
      </c>
      <c r="F1208" s="36" t="s">
        <v>144</v>
      </c>
      <c r="G1208" s="36" t="n">
        <f aca="false">IF(A1208="","",IF(AND(A1208&gt;=Debut,A1208&lt;Fin),1,0))</f>
        <v>1</v>
      </c>
      <c r="H1208" s="36" t="n">
        <f aca="false">IF(G1208=1,INT(ROUND((A1208-Debut)*86400,0)/600),"")</f>
        <v>813</v>
      </c>
      <c r="I1208" s="36" t="n">
        <f aca="false">IF(G1208=1,INT(ROUND((A1208-Debut)*86400,0)/3600),"")</f>
        <v>135</v>
      </c>
      <c r="J1208" s="36" t="n">
        <f aca="false">IF(OR(A1208="",B1208=""),"",ROUND((B1208-A1208)*86400,0))</f>
        <v>308</v>
      </c>
      <c r="K1208" s="37" t="n">
        <f aca="false">IF(G1208=1,IF(COUNTIFS($C:$C,C1208,$G:$G,1,$A:$A,"&gt;="&amp;(A1208-FenetreInterm/86400),$A:$A,"&lt;="&amp;A1208)&gt;=NbInterm,1,0),"")</f>
        <v>0</v>
      </c>
      <c r="L1208" s="37" t="n">
        <f aca="false">IF(G1208=1,IF(B1208="",0,IF(J1208&lt;SeuilFugitive,1,0)),"")</f>
        <v>0</v>
      </c>
      <c r="M1208" s="37" t="n">
        <f aca="false">IF(G1208=1,IF(B1208="",IF((Fin-A1208)*24&gt;SeuilFigee,1,0),IF(J1208&gt;SeuilFigee*3600,1,0)),"")</f>
        <v>0</v>
      </c>
      <c r="N1208" s="0" t="str">
        <f aca="false">IF(G1208=1,IF(COUNTIF(H$2:H1208,H1208)=1,COUNTIF($H:$H,H1208),""),"")</f>
        <v/>
      </c>
      <c r="O1208" s="0" t="str">
        <f aca="false">IF(G1208=1,IF(COUNTIF(I$2:I1208,I1208)=1,COUNTIF($I:$I,I1208),""),"")</f>
        <v/>
      </c>
      <c r="P1208" s="38" t="str">
        <f aca="false">IF(G1208=1,IF(COUNTIFS(C$2:C1208,C1208,G$2:G1208,1)=1,COUNTIFS($C:$C,C1208,$G:$G,1)+ROW()/10000000,""),"")</f>
        <v/>
      </c>
      <c r="Q1208" s="0" t="str">
        <f aca="false">IF(K1208=1,IF(COUNTIFS(C$2:C1208,C1208,K$2:K1208,1)=1,1,0),"")</f>
        <v/>
      </c>
      <c r="R1208" s="0" t="str">
        <f aca="false">IF(M1208=1,IF(COUNTIFS(C$2:C1208,C1208,M$2:M1208,1)=1,1,0),"")</f>
        <v/>
      </c>
      <c r="S1208" s="0" t="str">
        <f aca="false">IF(L1208=1,IF(COUNTIFS(C$2:C1208,C1208,L$2:L1208,1)=1,1,0),"")</f>
        <v/>
      </c>
      <c r="T1208" s="38" t="str">
        <f aca="false">IF(N1208="","",N1208+ROW()/10000000)</f>
        <v/>
      </c>
      <c r="U1208" s="36" t="n">
        <f aca="false">IF(G1208=1,IF(B1208="",1,0),"")</f>
        <v>0</v>
      </c>
    </row>
    <row r="1209" customFormat="false" ht="15" hidden="false" customHeight="false" outlineLevel="0" collapsed="false">
      <c r="A1209" s="35" t="n">
        <v>46088.6489699074</v>
      </c>
      <c r="B1209" s="35" t="n">
        <v>46088.6491087963</v>
      </c>
      <c r="C1209" s="36" t="s">
        <v>115</v>
      </c>
      <c r="D1209" s="36" t="s">
        <v>116</v>
      </c>
      <c r="E1209" s="36" t="s">
        <v>117</v>
      </c>
      <c r="F1209" s="36" t="s">
        <v>118</v>
      </c>
      <c r="G1209" s="36" t="n">
        <f aca="false">IF(A1209="","",IF(AND(A1209&gt;=Debut,A1209&lt;Fin),1,0))</f>
        <v>1</v>
      </c>
      <c r="H1209" s="36" t="n">
        <f aca="false">IF(G1209=1,INT(ROUND((A1209-Debut)*86400,0)/600),"")</f>
        <v>813</v>
      </c>
      <c r="I1209" s="36" t="n">
        <f aca="false">IF(G1209=1,INT(ROUND((A1209-Debut)*86400,0)/3600),"")</f>
        <v>135</v>
      </c>
      <c r="J1209" s="36" t="n">
        <f aca="false">IF(OR(A1209="",B1209=""),"",ROUND((B1209-A1209)*86400,0))</f>
        <v>12</v>
      </c>
      <c r="K1209" s="37" t="n">
        <f aca="false">IF(G1209=1,IF(COUNTIFS($C:$C,C1209,$G:$G,1,$A:$A,"&gt;="&amp;(A1209-FenetreInterm/86400),$A:$A,"&lt;="&amp;A1209)&gt;=NbInterm,1,0),"")</f>
        <v>1</v>
      </c>
      <c r="L1209" s="37" t="n">
        <f aca="false">IF(G1209=1,IF(B1209="",0,IF(J1209&lt;SeuilFugitive,1,0)),"")</f>
        <v>0</v>
      </c>
      <c r="M1209" s="37" t="n">
        <f aca="false">IF(G1209=1,IF(B1209="",IF((Fin-A1209)*24&gt;SeuilFigee,1,0),IF(J1209&gt;SeuilFigee*3600,1,0)),"")</f>
        <v>0</v>
      </c>
      <c r="N1209" s="0" t="str">
        <f aca="false">IF(G1209=1,IF(COUNTIF(H$2:H1209,H1209)=1,COUNTIF($H:$H,H1209),""),"")</f>
        <v/>
      </c>
      <c r="O1209" s="0" t="str">
        <f aca="false">IF(G1209=1,IF(COUNTIF(I$2:I1209,I1209)=1,COUNTIF($I:$I,I1209),""),"")</f>
        <v/>
      </c>
      <c r="P1209" s="38" t="str">
        <f aca="false">IF(G1209=1,IF(COUNTIFS(C$2:C1209,C1209,G$2:G1209,1)=1,COUNTIFS($C:$C,C1209,$G:$G,1)+ROW()/10000000,""),"")</f>
        <v/>
      </c>
      <c r="Q1209" s="36" t="n">
        <f aca="false">IF(K1209=1,IF(COUNTIFS(C$2:C1209,C1209,K$2:K1209,1)=1,1,0),"")</f>
        <v>0</v>
      </c>
      <c r="R1209" s="0" t="str">
        <f aca="false">IF(M1209=1,IF(COUNTIFS(C$2:C1209,C1209,M$2:M1209,1)=1,1,0),"")</f>
        <v/>
      </c>
      <c r="S1209" s="0" t="str">
        <f aca="false">IF(L1209=1,IF(COUNTIFS(C$2:C1209,C1209,L$2:L1209,1)=1,1,0),"")</f>
        <v/>
      </c>
      <c r="T1209" s="38" t="str">
        <f aca="false">IF(N1209="","",N1209+ROW()/10000000)</f>
        <v/>
      </c>
      <c r="U1209" s="36" t="n">
        <f aca="false">IF(G1209=1,IF(B1209="",1,0),"")</f>
        <v>0</v>
      </c>
    </row>
    <row r="1210" customFormat="false" ht="15" hidden="false" customHeight="false" outlineLevel="0" collapsed="false">
      <c r="A1210" s="35" t="n">
        <v>46088.6491203704</v>
      </c>
      <c r="B1210" s="35" t="n">
        <v>46088.6493171296</v>
      </c>
      <c r="C1210" s="36" t="s">
        <v>115</v>
      </c>
      <c r="D1210" s="36" t="s">
        <v>116</v>
      </c>
      <c r="E1210" s="36" t="s">
        <v>117</v>
      </c>
      <c r="F1210" s="36" t="s">
        <v>118</v>
      </c>
      <c r="G1210" s="36" t="n">
        <f aca="false">IF(A1210="","",IF(AND(A1210&gt;=Debut,A1210&lt;Fin),1,0))</f>
        <v>1</v>
      </c>
      <c r="H1210" s="36" t="n">
        <f aca="false">IF(G1210=1,INT(ROUND((A1210-Debut)*86400,0)/600),"")</f>
        <v>813</v>
      </c>
      <c r="I1210" s="36" t="n">
        <f aca="false">IF(G1210=1,INT(ROUND((A1210-Debut)*86400,0)/3600),"")</f>
        <v>135</v>
      </c>
      <c r="J1210" s="36" t="n">
        <f aca="false">IF(OR(A1210="",B1210=""),"",ROUND((B1210-A1210)*86400,0))</f>
        <v>17</v>
      </c>
      <c r="K1210" s="37" t="n">
        <f aca="false">IF(G1210=1,IF(COUNTIFS($C:$C,C1210,$G:$G,1,$A:$A,"&gt;="&amp;(A1210-FenetreInterm/86400),$A:$A,"&lt;="&amp;A1210)&gt;=NbInterm,1,0),"")</f>
        <v>1</v>
      </c>
      <c r="L1210" s="37" t="n">
        <f aca="false">IF(G1210=1,IF(B1210="",0,IF(J1210&lt;SeuilFugitive,1,0)),"")</f>
        <v>0</v>
      </c>
      <c r="M1210" s="37" t="n">
        <f aca="false">IF(G1210=1,IF(B1210="",IF((Fin-A1210)*24&gt;SeuilFigee,1,0),IF(J1210&gt;SeuilFigee*3600,1,0)),"")</f>
        <v>0</v>
      </c>
      <c r="N1210" s="0" t="str">
        <f aca="false">IF(G1210=1,IF(COUNTIF(H$2:H1210,H1210)=1,COUNTIF($H:$H,H1210),""),"")</f>
        <v/>
      </c>
      <c r="O1210" s="0" t="str">
        <f aca="false">IF(G1210=1,IF(COUNTIF(I$2:I1210,I1210)=1,COUNTIF($I:$I,I1210),""),"")</f>
        <v/>
      </c>
      <c r="P1210" s="38" t="str">
        <f aca="false">IF(G1210=1,IF(COUNTIFS(C$2:C1210,C1210,G$2:G1210,1)=1,COUNTIFS($C:$C,C1210,$G:$G,1)+ROW()/10000000,""),"")</f>
        <v/>
      </c>
      <c r="Q1210" s="36" t="n">
        <f aca="false">IF(K1210=1,IF(COUNTIFS(C$2:C1210,C1210,K$2:K1210,1)=1,1,0),"")</f>
        <v>0</v>
      </c>
      <c r="R1210" s="0" t="str">
        <f aca="false">IF(M1210=1,IF(COUNTIFS(C$2:C1210,C1210,M$2:M1210,1)=1,1,0),"")</f>
        <v/>
      </c>
      <c r="S1210" s="0" t="str">
        <f aca="false">IF(L1210=1,IF(COUNTIFS(C$2:C1210,C1210,L$2:L1210,1)=1,1,0),"")</f>
        <v/>
      </c>
      <c r="T1210" s="38" t="str">
        <f aca="false">IF(N1210="","",N1210+ROW()/10000000)</f>
        <v/>
      </c>
      <c r="U1210" s="36" t="n">
        <f aca="false">IF(G1210=1,IF(B1210="",1,0),"")</f>
        <v>0</v>
      </c>
    </row>
    <row r="1211" customFormat="false" ht="15" hidden="false" customHeight="false" outlineLevel="0" collapsed="false">
      <c r="A1211" s="35" t="n">
        <v>46088.6493287037</v>
      </c>
      <c r="B1211" s="35" t="n">
        <v>46088.6494907407</v>
      </c>
      <c r="C1211" s="36" t="s">
        <v>115</v>
      </c>
      <c r="D1211" s="36" t="s">
        <v>116</v>
      </c>
      <c r="E1211" s="36" t="s">
        <v>117</v>
      </c>
      <c r="F1211" s="36" t="s">
        <v>118</v>
      </c>
      <c r="G1211" s="36" t="n">
        <f aca="false">IF(A1211="","",IF(AND(A1211&gt;=Debut,A1211&lt;Fin),1,0))</f>
        <v>1</v>
      </c>
      <c r="H1211" s="36" t="n">
        <f aca="false">IF(G1211=1,INT(ROUND((A1211-Debut)*86400,0)/600),"")</f>
        <v>813</v>
      </c>
      <c r="I1211" s="36" t="n">
        <f aca="false">IF(G1211=1,INT(ROUND((A1211-Debut)*86400,0)/3600),"")</f>
        <v>135</v>
      </c>
      <c r="J1211" s="36" t="n">
        <f aca="false">IF(OR(A1211="",B1211=""),"",ROUND((B1211-A1211)*86400,0))</f>
        <v>14</v>
      </c>
      <c r="K1211" s="37" t="n">
        <f aca="false">IF(G1211=1,IF(COUNTIFS($C:$C,C1211,$G:$G,1,$A:$A,"&gt;="&amp;(A1211-FenetreInterm/86400),$A:$A,"&lt;="&amp;A1211)&gt;=NbInterm,1,0),"")</f>
        <v>1</v>
      </c>
      <c r="L1211" s="37" t="n">
        <f aca="false">IF(G1211=1,IF(B1211="",0,IF(J1211&lt;SeuilFugitive,1,0)),"")</f>
        <v>0</v>
      </c>
      <c r="M1211" s="37" t="n">
        <f aca="false">IF(G1211=1,IF(B1211="",IF((Fin-A1211)*24&gt;SeuilFigee,1,0),IF(J1211&gt;SeuilFigee*3600,1,0)),"")</f>
        <v>0</v>
      </c>
      <c r="N1211" s="0" t="str">
        <f aca="false">IF(G1211=1,IF(COUNTIF(H$2:H1211,H1211)=1,COUNTIF($H:$H,H1211),""),"")</f>
        <v/>
      </c>
      <c r="O1211" s="0" t="str">
        <f aca="false">IF(G1211=1,IF(COUNTIF(I$2:I1211,I1211)=1,COUNTIF($I:$I,I1211),""),"")</f>
        <v/>
      </c>
      <c r="P1211" s="38" t="str">
        <f aca="false">IF(G1211=1,IF(COUNTIFS(C$2:C1211,C1211,G$2:G1211,1)=1,COUNTIFS($C:$C,C1211,$G:$G,1)+ROW()/10000000,""),"")</f>
        <v/>
      </c>
      <c r="Q1211" s="36" t="n">
        <f aca="false">IF(K1211=1,IF(COUNTIFS(C$2:C1211,C1211,K$2:K1211,1)=1,1,0),"")</f>
        <v>0</v>
      </c>
      <c r="R1211" s="0" t="str">
        <f aca="false">IF(M1211=1,IF(COUNTIFS(C$2:C1211,C1211,M$2:M1211,1)=1,1,0),"")</f>
        <v/>
      </c>
      <c r="S1211" s="0" t="str">
        <f aca="false">IF(L1211=1,IF(COUNTIFS(C$2:C1211,C1211,L$2:L1211,1)=1,1,0),"")</f>
        <v/>
      </c>
      <c r="T1211" s="38" t="str">
        <f aca="false">IF(N1211="","",N1211+ROW()/10000000)</f>
        <v/>
      </c>
      <c r="U1211" s="36" t="n">
        <f aca="false">IF(G1211=1,IF(B1211="",1,0),"")</f>
        <v>0</v>
      </c>
    </row>
    <row r="1212" customFormat="false" ht="15" hidden="false" customHeight="false" outlineLevel="0" collapsed="false">
      <c r="A1212" s="35" t="n">
        <v>46088.6495717593</v>
      </c>
      <c r="B1212" s="35" t="n">
        <v>46088.6496180556</v>
      </c>
      <c r="C1212" s="36" t="s">
        <v>115</v>
      </c>
      <c r="D1212" s="36" t="s">
        <v>116</v>
      </c>
      <c r="E1212" s="36" t="s">
        <v>117</v>
      </c>
      <c r="F1212" s="36" t="s">
        <v>118</v>
      </c>
      <c r="G1212" s="36" t="n">
        <f aca="false">IF(A1212="","",IF(AND(A1212&gt;=Debut,A1212&lt;Fin),1,0))</f>
        <v>1</v>
      </c>
      <c r="H1212" s="36" t="n">
        <f aca="false">IF(G1212=1,INT(ROUND((A1212-Debut)*86400,0)/600),"")</f>
        <v>813</v>
      </c>
      <c r="I1212" s="36" t="n">
        <f aca="false">IF(G1212=1,INT(ROUND((A1212-Debut)*86400,0)/3600),"")</f>
        <v>135</v>
      </c>
      <c r="J1212" s="36" t="n">
        <f aca="false">IF(OR(A1212="",B1212=""),"",ROUND((B1212-A1212)*86400,0))</f>
        <v>4</v>
      </c>
      <c r="K1212" s="37" t="n">
        <f aca="false">IF(G1212=1,IF(COUNTIFS($C:$C,C1212,$G:$G,1,$A:$A,"&gt;="&amp;(A1212-FenetreInterm/86400),$A:$A,"&lt;="&amp;A1212)&gt;=NbInterm,1,0),"")</f>
        <v>1</v>
      </c>
      <c r="L1212" s="37" t="n">
        <f aca="false">IF(G1212=1,IF(B1212="",0,IF(J1212&lt;SeuilFugitive,1,0)),"")</f>
        <v>1</v>
      </c>
      <c r="M1212" s="37" t="n">
        <f aca="false">IF(G1212=1,IF(B1212="",IF((Fin-A1212)*24&gt;SeuilFigee,1,0),IF(J1212&gt;SeuilFigee*3600,1,0)),"")</f>
        <v>0</v>
      </c>
      <c r="N1212" s="0" t="str">
        <f aca="false">IF(G1212=1,IF(COUNTIF(H$2:H1212,H1212)=1,COUNTIF($H:$H,H1212),""),"")</f>
        <v/>
      </c>
      <c r="O1212" s="0" t="str">
        <f aca="false">IF(G1212=1,IF(COUNTIF(I$2:I1212,I1212)=1,COUNTIF($I:$I,I1212),""),"")</f>
        <v/>
      </c>
      <c r="P1212" s="38" t="str">
        <f aca="false">IF(G1212=1,IF(COUNTIFS(C$2:C1212,C1212,G$2:G1212,1)=1,COUNTIFS($C:$C,C1212,$G:$G,1)+ROW()/10000000,""),"")</f>
        <v/>
      </c>
      <c r="Q1212" s="36" t="n">
        <f aca="false">IF(K1212=1,IF(COUNTIFS(C$2:C1212,C1212,K$2:K1212,1)=1,1,0),"")</f>
        <v>0</v>
      </c>
      <c r="R1212" s="0" t="str">
        <f aca="false">IF(M1212=1,IF(COUNTIFS(C$2:C1212,C1212,M$2:M1212,1)=1,1,0),"")</f>
        <v/>
      </c>
      <c r="S1212" s="36" t="n">
        <f aca="false">IF(L1212=1,IF(COUNTIFS(C$2:C1212,C1212,L$2:L1212,1)=1,1,0),"")</f>
        <v>0</v>
      </c>
      <c r="T1212" s="38" t="str">
        <f aca="false">IF(N1212="","",N1212+ROW()/10000000)</f>
        <v/>
      </c>
      <c r="U1212" s="36" t="n">
        <f aca="false">IF(G1212=1,IF(B1212="",1,0),"")</f>
        <v>0</v>
      </c>
    </row>
    <row r="1213" customFormat="false" ht="15" hidden="false" customHeight="false" outlineLevel="0" collapsed="false">
      <c r="A1213" s="35" t="n">
        <v>46088.653599537</v>
      </c>
      <c r="B1213" s="35" t="n">
        <v>46088.6719444445</v>
      </c>
      <c r="C1213" s="36" t="s">
        <v>160</v>
      </c>
      <c r="D1213" s="36" t="s">
        <v>161</v>
      </c>
      <c r="E1213" s="36" t="s">
        <v>121</v>
      </c>
      <c r="F1213" s="36" t="s">
        <v>144</v>
      </c>
      <c r="G1213" s="36" t="n">
        <f aca="false">IF(A1213="","",IF(AND(A1213&gt;=Debut,A1213&lt;Fin),1,0))</f>
        <v>1</v>
      </c>
      <c r="H1213" s="36" t="n">
        <f aca="false">IF(G1213=1,INT(ROUND((A1213-Debut)*86400,0)/600),"")</f>
        <v>814</v>
      </c>
      <c r="I1213" s="36" t="n">
        <f aca="false">IF(G1213=1,INT(ROUND((A1213-Debut)*86400,0)/3600),"")</f>
        <v>135</v>
      </c>
      <c r="J1213" s="36" t="n">
        <f aca="false">IF(OR(A1213="",B1213=""),"",ROUND((B1213-A1213)*86400,0))</f>
        <v>1585</v>
      </c>
      <c r="K1213" s="37" t="n">
        <f aca="false">IF(G1213=1,IF(COUNTIFS($C:$C,C1213,$G:$G,1,$A:$A,"&gt;="&amp;(A1213-FenetreInterm/86400),$A:$A,"&lt;="&amp;A1213)&gt;=NbInterm,1,0),"")</f>
        <v>0</v>
      </c>
      <c r="L1213" s="37" t="n">
        <f aca="false">IF(G1213=1,IF(B1213="",0,IF(J1213&lt;SeuilFugitive,1,0)),"")</f>
        <v>0</v>
      </c>
      <c r="M1213" s="37" t="n">
        <f aca="false">IF(G1213=1,IF(B1213="",IF((Fin-A1213)*24&gt;SeuilFigee,1,0),IF(J1213&gt;SeuilFigee*3600,1,0)),"")</f>
        <v>0</v>
      </c>
      <c r="N1213" s="36" t="n">
        <f aca="false">IF(G1213=1,IF(COUNTIF(H$2:H1213,H1213)=1,COUNTIF($H:$H,H1213),""),"")</f>
        <v>1</v>
      </c>
      <c r="O1213" s="0" t="str">
        <f aca="false">IF(G1213=1,IF(COUNTIF(I$2:I1213,I1213)=1,COUNTIF($I:$I,I1213),""),"")</f>
        <v/>
      </c>
      <c r="P1213" s="38" t="str">
        <f aca="false">IF(G1213=1,IF(COUNTIFS(C$2:C1213,C1213,G$2:G1213,1)=1,COUNTIFS($C:$C,C1213,$G:$G,1)+ROW()/10000000,""),"")</f>
        <v/>
      </c>
      <c r="Q1213" s="0" t="str">
        <f aca="false">IF(K1213=1,IF(COUNTIFS(C$2:C1213,C1213,K$2:K1213,1)=1,1,0),"")</f>
        <v/>
      </c>
      <c r="R1213" s="0" t="str">
        <f aca="false">IF(M1213=1,IF(COUNTIFS(C$2:C1213,C1213,M$2:M1213,1)=1,1,0),"")</f>
        <v/>
      </c>
      <c r="S1213" s="0" t="str">
        <f aca="false">IF(L1213=1,IF(COUNTIFS(C$2:C1213,C1213,L$2:L1213,1)=1,1,0),"")</f>
        <v/>
      </c>
      <c r="T1213" s="38" t="n">
        <f aca="false">IF(N1213="","",N1213+ROW()/10000000)</f>
        <v>1.0001213</v>
      </c>
      <c r="U1213" s="36" t="n">
        <f aca="false">IF(G1213=1,IF(B1213="",1,0),"")</f>
        <v>0</v>
      </c>
    </row>
    <row r="1214" customFormat="false" ht="15" hidden="false" customHeight="false" outlineLevel="0" collapsed="false">
      <c r="A1214" s="35" t="n">
        <v>46088.6614930556</v>
      </c>
      <c r="B1214" s="35" t="n">
        <v>46088.6712615741</v>
      </c>
      <c r="C1214" s="36" t="s">
        <v>145</v>
      </c>
      <c r="D1214" s="36" t="s">
        <v>146</v>
      </c>
      <c r="E1214" s="36" t="s">
        <v>121</v>
      </c>
      <c r="F1214" s="36" t="s">
        <v>144</v>
      </c>
      <c r="G1214" s="36" t="n">
        <f aca="false">IF(A1214="","",IF(AND(A1214&gt;=Debut,A1214&lt;Fin),1,0))</f>
        <v>1</v>
      </c>
      <c r="H1214" s="36" t="n">
        <f aca="false">IF(G1214=1,INT(ROUND((A1214-Debut)*86400,0)/600),"")</f>
        <v>815</v>
      </c>
      <c r="I1214" s="36" t="n">
        <f aca="false">IF(G1214=1,INT(ROUND((A1214-Debut)*86400,0)/3600),"")</f>
        <v>135</v>
      </c>
      <c r="J1214" s="36" t="n">
        <f aca="false">IF(OR(A1214="",B1214=""),"",ROUND((B1214-A1214)*86400,0))</f>
        <v>844</v>
      </c>
      <c r="K1214" s="37" t="n">
        <f aca="false">IF(G1214=1,IF(COUNTIFS($C:$C,C1214,$G:$G,1,$A:$A,"&gt;="&amp;(A1214-FenetreInterm/86400),$A:$A,"&lt;="&amp;A1214)&gt;=NbInterm,1,0),"")</f>
        <v>0</v>
      </c>
      <c r="L1214" s="37" t="n">
        <f aca="false">IF(G1214=1,IF(B1214="",0,IF(J1214&lt;SeuilFugitive,1,0)),"")</f>
        <v>0</v>
      </c>
      <c r="M1214" s="37" t="n">
        <f aca="false">IF(G1214=1,IF(B1214="",IF((Fin-A1214)*24&gt;SeuilFigee,1,0),IF(J1214&gt;SeuilFigee*3600,1,0)),"")</f>
        <v>0</v>
      </c>
      <c r="N1214" s="36" t="n">
        <f aca="false">IF(G1214=1,IF(COUNTIF(H$2:H1214,H1214)=1,COUNTIF($H:$H,H1214),""),"")</f>
        <v>2</v>
      </c>
      <c r="O1214" s="0" t="str">
        <f aca="false">IF(G1214=1,IF(COUNTIF(I$2:I1214,I1214)=1,COUNTIF($I:$I,I1214),""),"")</f>
        <v/>
      </c>
      <c r="P1214" s="38" t="str">
        <f aca="false">IF(G1214=1,IF(COUNTIFS(C$2:C1214,C1214,G$2:G1214,1)=1,COUNTIFS($C:$C,C1214,$G:$G,1)+ROW()/10000000,""),"")</f>
        <v/>
      </c>
      <c r="Q1214" s="0" t="str">
        <f aca="false">IF(K1214=1,IF(COUNTIFS(C$2:C1214,C1214,K$2:K1214,1)=1,1,0),"")</f>
        <v/>
      </c>
      <c r="R1214" s="0" t="str">
        <f aca="false">IF(M1214=1,IF(COUNTIFS(C$2:C1214,C1214,M$2:M1214,1)=1,1,0),"")</f>
        <v/>
      </c>
      <c r="S1214" s="0" t="str">
        <f aca="false">IF(L1214=1,IF(COUNTIFS(C$2:C1214,C1214,L$2:L1214,1)=1,1,0),"")</f>
        <v/>
      </c>
      <c r="T1214" s="38" t="n">
        <f aca="false">IF(N1214="","",N1214+ROW()/10000000)</f>
        <v>2.0001214</v>
      </c>
      <c r="U1214" s="36" t="n">
        <f aca="false">IF(G1214=1,IF(B1214="",1,0),"")</f>
        <v>0</v>
      </c>
    </row>
    <row r="1215" customFormat="false" ht="15" hidden="false" customHeight="false" outlineLevel="0" collapsed="false">
      <c r="A1215" s="35" t="n">
        <v>46088.6666550926</v>
      </c>
      <c r="B1215" s="35" t="n">
        <v>46088.6684490741</v>
      </c>
      <c r="C1215" s="36" t="s">
        <v>151</v>
      </c>
      <c r="D1215" s="36" t="s">
        <v>152</v>
      </c>
      <c r="E1215" s="36" t="s">
        <v>128</v>
      </c>
      <c r="F1215" s="36" t="s">
        <v>144</v>
      </c>
      <c r="G1215" s="36" t="n">
        <f aca="false">IF(A1215="","",IF(AND(A1215&gt;=Debut,A1215&lt;Fin),1,0))</f>
        <v>1</v>
      </c>
      <c r="H1215" s="36" t="n">
        <f aca="false">IF(G1215=1,INT(ROUND((A1215-Debut)*86400,0)/600),"")</f>
        <v>815</v>
      </c>
      <c r="I1215" s="36" t="n">
        <f aca="false">IF(G1215=1,INT(ROUND((A1215-Debut)*86400,0)/3600),"")</f>
        <v>135</v>
      </c>
      <c r="J1215" s="36" t="n">
        <f aca="false">IF(OR(A1215="",B1215=""),"",ROUND((B1215-A1215)*86400,0))</f>
        <v>155</v>
      </c>
      <c r="K1215" s="37" t="n">
        <f aca="false">IF(G1215=1,IF(COUNTIFS($C:$C,C1215,$G:$G,1,$A:$A,"&gt;="&amp;(A1215-FenetreInterm/86400),$A:$A,"&lt;="&amp;A1215)&gt;=NbInterm,1,0),"")</f>
        <v>0</v>
      </c>
      <c r="L1215" s="37" t="n">
        <f aca="false">IF(G1215=1,IF(B1215="",0,IF(J1215&lt;SeuilFugitive,1,0)),"")</f>
        <v>0</v>
      </c>
      <c r="M1215" s="37" t="n">
        <f aca="false">IF(G1215=1,IF(B1215="",IF((Fin-A1215)*24&gt;SeuilFigee,1,0),IF(J1215&gt;SeuilFigee*3600,1,0)),"")</f>
        <v>0</v>
      </c>
      <c r="N1215" s="0" t="str">
        <f aca="false">IF(G1215=1,IF(COUNTIF(H$2:H1215,H1215)=1,COUNTIF($H:$H,H1215),""),"")</f>
        <v/>
      </c>
      <c r="O1215" s="0" t="str">
        <f aca="false">IF(G1215=1,IF(COUNTIF(I$2:I1215,I1215)=1,COUNTIF($I:$I,I1215),""),"")</f>
        <v/>
      </c>
      <c r="P1215" s="38" t="str">
        <f aca="false">IF(G1215=1,IF(COUNTIFS(C$2:C1215,C1215,G$2:G1215,1)=1,COUNTIFS($C:$C,C1215,$G:$G,1)+ROW()/10000000,""),"")</f>
        <v/>
      </c>
      <c r="Q1215" s="0" t="str">
        <f aca="false">IF(K1215=1,IF(COUNTIFS(C$2:C1215,C1215,K$2:K1215,1)=1,1,0),"")</f>
        <v/>
      </c>
      <c r="R1215" s="0" t="str">
        <f aca="false">IF(M1215=1,IF(COUNTIFS(C$2:C1215,C1215,M$2:M1215,1)=1,1,0),"")</f>
        <v/>
      </c>
      <c r="S1215" s="0" t="str">
        <f aca="false">IF(L1215=1,IF(COUNTIFS(C$2:C1215,C1215,L$2:L1215,1)=1,1,0),"")</f>
        <v/>
      </c>
      <c r="T1215" s="38" t="str">
        <f aca="false">IF(N1215="","",N1215+ROW()/10000000)</f>
        <v/>
      </c>
      <c r="U1215" s="36" t="n">
        <f aca="false">IF(G1215=1,IF(B1215="",1,0),"")</f>
        <v>0</v>
      </c>
    </row>
    <row r="1216" customFormat="false" ht="15" hidden="false" customHeight="false" outlineLevel="0" collapsed="false">
      <c r="A1216" s="35" t="n">
        <v>46088.6718055556</v>
      </c>
      <c r="B1216" s="35" t="n">
        <v>46088.6819097222</v>
      </c>
      <c r="C1216" s="36" t="s">
        <v>153</v>
      </c>
      <c r="D1216" s="36" t="s">
        <v>154</v>
      </c>
      <c r="E1216" s="36" t="s">
        <v>121</v>
      </c>
      <c r="F1216" s="36" t="s">
        <v>144</v>
      </c>
      <c r="G1216" s="36" t="n">
        <f aca="false">IF(A1216="","",IF(AND(A1216&gt;=Debut,A1216&lt;Fin),1,0))</f>
        <v>1</v>
      </c>
      <c r="H1216" s="36" t="n">
        <f aca="false">IF(G1216=1,INT(ROUND((A1216-Debut)*86400,0)/600),"")</f>
        <v>816</v>
      </c>
      <c r="I1216" s="36" t="n">
        <f aca="false">IF(G1216=1,INT(ROUND((A1216-Debut)*86400,0)/3600),"")</f>
        <v>136</v>
      </c>
      <c r="J1216" s="36" t="n">
        <f aca="false">IF(OR(A1216="",B1216=""),"",ROUND((B1216-A1216)*86400,0))</f>
        <v>873</v>
      </c>
      <c r="K1216" s="37" t="n">
        <f aca="false">IF(G1216=1,IF(COUNTIFS($C:$C,C1216,$G:$G,1,$A:$A,"&gt;="&amp;(A1216-FenetreInterm/86400),$A:$A,"&lt;="&amp;A1216)&gt;=NbInterm,1,0),"")</f>
        <v>0</v>
      </c>
      <c r="L1216" s="37" t="n">
        <f aca="false">IF(G1216=1,IF(B1216="",0,IF(J1216&lt;SeuilFugitive,1,0)),"")</f>
        <v>0</v>
      </c>
      <c r="M1216" s="37" t="n">
        <f aca="false">IF(G1216=1,IF(B1216="",IF((Fin-A1216)*24&gt;SeuilFigee,1,0),IF(J1216&gt;SeuilFigee*3600,1,0)),"")</f>
        <v>0</v>
      </c>
      <c r="N1216" s="36" t="n">
        <f aca="false">IF(G1216=1,IF(COUNTIF(H$2:H1216,H1216)=1,COUNTIF($H:$H,H1216),""),"")</f>
        <v>1</v>
      </c>
      <c r="O1216" s="36" t="n">
        <f aca="false">IF(G1216=1,IF(COUNTIF(I$2:I1216,I1216)=1,COUNTIF($I:$I,I1216),""),"")</f>
        <v>4</v>
      </c>
      <c r="P1216" s="38" t="str">
        <f aca="false">IF(G1216=1,IF(COUNTIFS(C$2:C1216,C1216,G$2:G1216,1)=1,COUNTIFS($C:$C,C1216,$G:$G,1)+ROW()/10000000,""),"")</f>
        <v/>
      </c>
      <c r="Q1216" s="0" t="str">
        <f aca="false">IF(K1216=1,IF(COUNTIFS(C$2:C1216,C1216,K$2:K1216,1)=1,1,0),"")</f>
        <v/>
      </c>
      <c r="R1216" s="0" t="str">
        <f aca="false">IF(M1216=1,IF(COUNTIFS(C$2:C1216,C1216,M$2:M1216,1)=1,1,0),"")</f>
        <v/>
      </c>
      <c r="S1216" s="0" t="str">
        <f aca="false">IF(L1216=1,IF(COUNTIFS(C$2:C1216,C1216,L$2:L1216,1)=1,1,0),"")</f>
        <v/>
      </c>
      <c r="T1216" s="38" t="n">
        <f aca="false">IF(N1216="","",N1216+ROW()/10000000)</f>
        <v>1.0001216</v>
      </c>
      <c r="U1216" s="36" t="n">
        <f aca="false">IF(G1216=1,IF(B1216="",1,0),"")</f>
        <v>0</v>
      </c>
    </row>
    <row r="1217" customFormat="false" ht="15" hidden="false" customHeight="false" outlineLevel="0" collapsed="false">
      <c r="A1217" s="35" t="n">
        <v>46088.681087963</v>
      </c>
      <c r="B1217" s="35" t="n">
        <v>46088.6878935185</v>
      </c>
      <c r="C1217" s="36" t="s">
        <v>153</v>
      </c>
      <c r="D1217" s="36" t="s">
        <v>154</v>
      </c>
      <c r="E1217" s="36" t="s">
        <v>121</v>
      </c>
      <c r="F1217" s="36" t="s">
        <v>144</v>
      </c>
      <c r="G1217" s="36" t="n">
        <f aca="false">IF(A1217="","",IF(AND(A1217&gt;=Debut,A1217&lt;Fin),1,0))</f>
        <v>1</v>
      </c>
      <c r="H1217" s="36" t="n">
        <f aca="false">IF(G1217=1,INT(ROUND((A1217-Debut)*86400,0)/600),"")</f>
        <v>818</v>
      </c>
      <c r="I1217" s="36" t="n">
        <f aca="false">IF(G1217=1,INT(ROUND((A1217-Debut)*86400,0)/3600),"")</f>
        <v>136</v>
      </c>
      <c r="J1217" s="36" t="n">
        <f aca="false">IF(OR(A1217="",B1217=""),"",ROUND((B1217-A1217)*86400,0))</f>
        <v>588</v>
      </c>
      <c r="K1217" s="37" t="n">
        <f aca="false">IF(G1217=1,IF(COUNTIFS($C:$C,C1217,$G:$G,1,$A:$A,"&gt;="&amp;(A1217-FenetreInterm/86400),$A:$A,"&lt;="&amp;A1217)&gt;=NbInterm,1,0),"")</f>
        <v>0</v>
      </c>
      <c r="L1217" s="37" t="n">
        <f aca="false">IF(G1217=1,IF(B1217="",0,IF(J1217&lt;SeuilFugitive,1,0)),"")</f>
        <v>0</v>
      </c>
      <c r="M1217" s="37" t="n">
        <f aca="false">IF(G1217=1,IF(B1217="",IF((Fin-A1217)*24&gt;SeuilFigee,1,0),IF(J1217&gt;SeuilFigee*3600,1,0)),"")</f>
        <v>0</v>
      </c>
      <c r="N1217" s="36" t="n">
        <f aca="false">IF(G1217=1,IF(COUNTIF(H$2:H1217,H1217)=1,COUNTIF($H:$H,H1217),""),"")</f>
        <v>2</v>
      </c>
      <c r="O1217" s="0" t="str">
        <f aca="false">IF(G1217=1,IF(COUNTIF(I$2:I1217,I1217)=1,COUNTIF($I:$I,I1217),""),"")</f>
        <v/>
      </c>
      <c r="P1217" s="38" t="str">
        <f aca="false">IF(G1217=1,IF(COUNTIFS(C$2:C1217,C1217,G$2:G1217,1)=1,COUNTIFS($C:$C,C1217,$G:$G,1)+ROW()/10000000,""),"")</f>
        <v/>
      </c>
      <c r="Q1217" s="0" t="str">
        <f aca="false">IF(K1217=1,IF(COUNTIFS(C$2:C1217,C1217,K$2:K1217,1)=1,1,0),"")</f>
        <v/>
      </c>
      <c r="R1217" s="0" t="str">
        <f aca="false">IF(M1217=1,IF(COUNTIFS(C$2:C1217,C1217,M$2:M1217,1)=1,1,0),"")</f>
        <v/>
      </c>
      <c r="S1217" s="0" t="str">
        <f aca="false">IF(L1217=1,IF(COUNTIFS(C$2:C1217,C1217,L$2:L1217,1)=1,1,0),"")</f>
        <v/>
      </c>
      <c r="T1217" s="38" t="n">
        <f aca="false">IF(N1217="","",N1217+ROW()/10000000)</f>
        <v>2.0001217</v>
      </c>
      <c r="U1217" s="36" t="n">
        <f aca="false">IF(G1217=1,IF(B1217="",1,0),"")</f>
        <v>0</v>
      </c>
    </row>
    <row r="1218" customFormat="false" ht="15" hidden="false" customHeight="false" outlineLevel="0" collapsed="false">
      <c r="A1218" s="35" t="n">
        <v>46088.6839699074</v>
      </c>
      <c r="B1218" s="35" t="n">
        <v>46088.684537037</v>
      </c>
      <c r="C1218" s="36" t="s">
        <v>138</v>
      </c>
      <c r="D1218" s="36" t="s">
        <v>139</v>
      </c>
      <c r="E1218" s="36" t="s">
        <v>128</v>
      </c>
      <c r="F1218" s="36" t="s">
        <v>118</v>
      </c>
      <c r="G1218" s="36" t="n">
        <f aca="false">IF(A1218="","",IF(AND(A1218&gt;=Debut,A1218&lt;Fin),1,0))</f>
        <v>1</v>
      </c>
      <c r="H1218" s="36" t="n">
        <f aca="false">IF(G1218=1,INT(ROUND((A1218-Debut)*86400,0)/600),"")</f>
        <v>818</v>
      </c>
      <c r="I1218" s="36" t="n">
        <f aca="false">IF(G1218=1,INT(ROUND((A1218-Debut)*86400,0)/3600),"")</f>
        <v>136</v>
      </c>
      <c r="J1218" s="36" t="n">
        <f aca="false">IF(OR(A1218="",B1218=""),"",ROUND((B1218-A1218)*86400,0))</f>
        <v>49</v>
      </c>
      <c r="K1218" s="37" t="n">
        <f aca="false">IF(G1218=1,IF(COUNTIFS($C:$C,C1218,$G:$G,1,$A:$A,"&gt;="&amp;(A1218-FenetreInterm/86400),$A:$A,"&lt;="&amp;A1218)&gt;=NbInterm,1,0),"")</f>
        <v>0</v>
      </c>
      <c r="L1218" s="37" t="n">
        <f aca="false">IF(G1218=1,IF(B1218="",0,IF(J1218&lt;SeuilFugitive,1,0)),"")</f>
        <v>0</v>
      </c>
      <c r="M1218" s="37" t="n">
        <f aca="false">IF(G1218=1,IF(B1218="",IF((Fin-A1218)*24&gt;SeuilFigee,1,0),IF(J1218&gt;SeuilFigee*3600,1,0)),"")</f>
        <v>0</v>
      </c>
      <c r="N1218" s="0" t="str">
        <f aca="false">IF(G1218=1,IF(COUNTIF(H$2:H1218,H1218)=1,COUNTIF($H:$H,H1218),""),"")</f>
        <v/>
      </c>
      <c r="O1218" s="0" t="str">
        <f aca="false">IF(G1218=1,IF(COUNTIF(I$2:I1218,I1218)=1,COUNTIF($I:$I,I1218),""),"")</f>
        <v/>
      </c>
      <c r="P1218" s="38" t="str">
        <f aca="false">IF(G1218=1,IF(COUNTIFS(C$2:C1218,C1218,G$2:G1218,1)=1,COUNTIFS($C:$C,C1218,$G:$G,1)+ROW()/10000000,""),"")</f>
        <v/>
      </c>
      <c r="Q1218" s="0" t="str">
        <f aca="false">IF(K1218=1,IF(COUNTIFS(C$2:C1218,C1218,K$2:K1218,1)=1,1,0),"")</f>
        <v/>
      </c>
      <c r="R1218" s="0" t="str">
        <f aca="false">IF(M1218=1,IF(COUNTIFS(C$2:C1218,C1218,M$2:M1218,1)=1,1,0),"")</f>
        <v/>
      </c>
      <c r="S1218" s="0" t="str">
        <f aca="false">IF(L1218=1,IF(COUNTIFS(C$2:C1218,C1218,L$2:L1218,1)=1,1,0),"")</f>
        <v/>
      </c>
      <c r="T1218" s="38" t="str">
        <f aca="false">IF(N1218="","",N1218+ROW()/10000000)</f>
        <v/>
      </c>
      <c r="U1218" s="36" t="n">
        <f aca="false">IF(G1218=1,IF(B1218="",1,0),"")</f>
        <v>0</v>
      </c>
    </row>
    <row r="1219" customFormat="false" ht="15" hidden="false" customHeight="false" outlineLevel="0" collapsed="false">
      <c r="A1219" s="35" t="n">
        <v>46088.7011805556</v>
      </c>
      <c r="B1219" s="35" t="n">
        <v>46088.7063194444</v>
      </c>
      <c r="C1219" s="36" t="s">
        <v>158</v>
      </c>
      <c r="D1219" s="36" t="s">
        <v>159</v>
      </c>
      <c r="E1219" s="36" t="s">
        <v>128</v>
      </c>
      <c r="F1219" s="36" t="s">
        <v>122</v>
      </c>
      <c r="G1219" s="36" t="n">
        <f aca="false">IF(A1219="","",IF(AND(A1219&gt;=Debut,A1219&lt;Fin),1,0))</f>
        <v>1</v>
      </c>
      <c r="H1219" s="36" t="n">
        <f aca="false">IF(G1219=1,INT(ROUND((A1219-Debut)*86400,0)/600),"")</f>
        <v>820</v>
      </c>
      <c r="I1219" s="36" t="n">
        <f aca="false">IF(G1219=1,INT(ROUND((A1219-Debut)*86400,0)/3600),"")</f>
        <v>136</v>
      </c>
      <c r="J1219" s="36" t="n">
        <f aca="false">IF(OR(A1219="",B1219=""),"",ROUND((B1219-A1219)*86400,0))</f>
        <v>444</v>
      </c>
      <c r="K1219" s="37" t="n">
        <f aca="false">IF(G1219=1,IF(COUNTIFS($C:$C,C1219,$G:$G,1,$A:$A,"&gt;="&amp;(A1219-FenetreInterm/86400),$A:$A,"&lt;="&amp;A1219)&gt;=NbInterm,1,0),"")</f>
        <v>0</v>
      </c>
      <c r="L1219" s="37" t="n">
        <f aca="false">IF(G1219=1,IF(B1219="",0,IF(J1219&lt;SeuilFugitive,1,0)),"")</f>
        <v>0</v>
      </c>
      <c r="M1219" s="37" t="n">
        <f aca="false">IF(G1219=1,IF(B1219="",IF((Fin-A1219)*24&gt;SeuilFigee,1,0),IF(J1219&gt;SeuilFigee*3600,1,0)),"")</f>
        <v>0</v>
      </c>
      <c r="N1219" s="36" t="n">
        <f aca="false">IF(G1219=1,IF(COUNTIF(H$2:H1219,H1219)=1,COUNTIF($H:$H,H1219),""),"")</f>
        <v>1</v>
      </c>
      <c r="O1219" s="0" t="str">
        <f aca="false">IF(G1219=1,IF(COUNTIF(I$2:I1219,I1219)=1,COUNTIF($I:$I,I1219),""),"")</f>
        <v/>
      </c>
      <c r="P1219" s="38" t="str">
        <f aca="false">IF(G1219=1,IF(COUNTIFS(C$2:C1219,C1219,G$2:G1219,1)=1,COUNTIFS($C:$C,C1219,$G:$G,1)+ROW()/10000000,""),"")</f>
        <v/>
      </c>
      <c r="Q1219" s="0" t="str">
        <f aca="false">IF(K1219=1,IF(COUNTIFS(C$2:C1219,C1219,K$2:K1219,1)=1,1,0),"")</f>
        <v/>
      </c>
      <c r="R1219" s="0" t="str">
        <f aca="false">IF(M1219=1,IF(COUNTIFS(C$2:C1219,C1219,M$2:M1219,1)=1,1,0),"")</f>
        <v/>
      </c>
      <c r="S1219" s="0" t="str">
        <f aca="false">IF(L1219=1,IF(COUNTIFS(C$2:C1219,C1219,L$2:L1219,1)=1,1,0),"")</f>
        <v/>
      </c>
      <c r="T1219" s="38" t="n">
        <f aca="false">IF(N1219="","",N1219+ROW()/10000000)</f>
        <v>1.0001219</v>
      </c>
      <c r="U1219" s="36" t="n">
        <f aca="false">IF(G1219=1,IF(B1219="",1,0),"")</f>
        <v>0</v>
      </c>
    </row>
    <row r="1220" customFormat="false" ht="15" hidden="false" customHeight="false" outlineLevel="0" collapsed="false">
      <c r="A1220" s="35" t="n">
        <v>46088.7091203704</v>
      </c>
      <c r="B1220" s="35" t="n">
        <v>46088.7347800926</v>
      </c>
      <c r="C1220" s="36" t="s">
        <v>160</v>
      </c>
      <c r="D1220" s="36" t="s">
        <v>161</v>
      </c>
      <c r="E1220" s="36" t="s">
        <v>121</v>
      </c>
      <c r="F1220" s="36" t="s">
        <v>144</v>
      </c>
      <c r="G1220" s="36" t="n">
        <f aca="false">IF(A1220="","",IF(AND(A1220&gt;=Debut,A1220&lt;Fin),1,0))</f>
        <v>1</v>
      </c>
      <c r="H1220" s="36" t="n">
        <f aca="false">IF(G1220=1,INT(ROUND((A1220-Debut)*86400,0)/600),"")</f>
        <v>822</v>
      </c>
      <c r="I1220" s="36" t="n">
        <f aca="false">IF(G1220=1,INT(ROUND((A1220-Debut)*86400,0)/3600),"")</f>
        <v>137</v>
      </c>
      <c r="J1220" s="36" t="n">
        <f aca="false">IF(OR(A1220="",B1220=""),"",ROUND((B1220-A1220)*86400,0))</f>
        <v>2217</v>
      </c>
      <c r="K1220" s="37" t="n">
        <f aca="false">IF(G1220=1,IF(COUNTIFS($C:$C,C1220,$G:$G,1,$A:$A,"&gt;="&amp;(A1220-FenetreInterm/86400),$A:$A,"&lt;="&amp;A1220)&gt;=NbInterm,1,0),"")</f>
        <v>0</v>
      </c>
      <c r="L1220" s="37" t="n">
        <f aca="false">IF(G1220=1,IF(B1220="",0,IF(J1220&lt;SeuilFugitive,1,0)),"")</f>
        <v>0</v>
      </c>
      <c r="M1220" s="37" t="n">
        <f aca="false">IF(G1220=1,IF(B1220="",IF((Fin-A1220)*24&gt;SeuilFigee,1,0),IF(J1220&gt;SeuilFigee*3600,1,0)),"")</f>
        <v>0</v>
      </c>
      <c r="N1220" s="36" t="n">
        <f aca="false">IF(G1220=1,IF(COUNTIF(H$2:H1220,H1220)=1,COUNTIF($H:$H,H1220),""),"")</f>
        <v>1</v>
      </c>
      <c r="O1220" s="36" t="n">
        <f aca="false">IF(G1220=1,IF(COUNTIF(I$2:I1220,I1220)=1,COUNTIF($I:$I,I1220),""),"")</f>
        <v>4</v>
      </c>
      <c r="P1220" s="38" t="str">
        <f aca="false">IF(G1220=1,IF(COUNTIFS(C$2:C1220,C1220,G$2:G1220,1)=1,COUNTIFS($C:$C,C1220,$G:$G,1)+ROW()/10000000,""),"")</f>
        <v/>
      </c>
      <c r="Q1220" s="0" t="str">
        <f aca="false">IF(K1220=1,IF(COUNTIFS(C$2:C1220,C1220,K$2:K1220,1)=1,1,0),"")</f>
        <v/>
      </c>
      <c r="R1220" s="0" t="str">
        <f aca="false">IF(M1220=1,IF(COUNTIFS(C$2:C1220,C1220,M$2:M1220,1)=1,1,0),"")</f>
        <v/>
      </c>
      <c r="S1220" s="0" t="str">
        <f aca="false">IF(L1220=1,IF(COUNTIFS(C$2:C1220,C1220,L$2:L1220,1)=1,1,0),"")</f>
        <v/>
      </c>
      <c r="T1220" s="38" t="n">
        <f aca="false">IF(N1220="","",N1220+ROW()/10000000)</f>
        <v>1.000122</v>
      </c>
      <c r="U1220" s="36" t="n">
        <f aca="false">IF(G1220=1,IF(B1220="",1,0),"")</f>
        <v>0</v>
      </c>
    </row>
    <row r="1221" customFormat="false" ht="15" hidden="false" customHeight="false" outlineLevel="0" collapsed="false">
      <c r="A1221" s="35" t="n">
        <v>46088.7247337963</v>
      </c>
      <c r="B1221" s="35" t="n">
        <v>46088.7290856482</v>
      </c>
      <c r="C1221" s="36" t="s">
        <v>138</v>
      </c>
      <c r="D1221" s="36" t="s">
        <v>139</v>
      </c>
      <c r="E1221" s="36" t="s">
        <v>128</v>
      </c>
      <c r="F1221" s="36" t="s">
        <v>118</v>
      </c>
      <c r="G1221" s="36" t="n">
        <f aca="false">IF(A1221="","",IF(AND(A1221&gt;=Debut,A1221&lt;Fin),1,0))</f>
        <v>1</v>
      </c>
      <c r="H1221" s="36" t="n">
        <f aca="false">IF(G1221=1,INT(ROUND((A1221-Debut)*86400,0)/600),"")</f>
        <v>824</v>
      </c>
      <c r="I1221" s="36" t="n">
        <f aca="false">IF(G1221=1,INT(ROUND((A1221-Debut)*86400,0)/3600),"")</f>
        <v>137</v>
      </c>
      <c r="J1221" s="36" t="n">
        <f aca="false">IF(OR(A1221="",B1221=""),"",ROUND((B1221-A1221)*86400,0))</f>
        <v>376</v>
      </c>
      <c r="K1221" s="37" t="n">
        <f aca="false">IF(G1221=1,IF(COUNTIFS($C:$C,C1221,$G:$G,1,$A:$A,"&gt;="&amp;(A1221-FenetreInterm/86400),$A:$A,"&lt;="&amp;A1221)&gt;=NbInterm,1,0),"")</f>
        <v>0</v>
      </c>
      <c r="L1221" s="37" t="n">
        <f aca="false">IF(G1221=1,IF(B1221="",0,IF(J1221&lt;SeuilFugitive,1,0)),"")</f>
        <v>0</v>
      </c>
      <c r="M1221" s="37" t="n">
        <f aca="false">IF(G1221=1,IF(B1221="",IF((Fin-A1221)*24&gt;SeuilFigee,1,0),IF(J1221&gt;SeuilFigee*3600,1,0)),"")</f>
        <v>0</v>
      </c>
      <c r="N1221" s="36" t="n">
        <f aca="false">IF(G1221=1,IF(COUNTIF(H$2:H1221,H1221)=1,COUNTIF($H:$H,H1221),""),"")</f>
        <v>1</v>
      </c>
      <c r="O1221" s="0" t="str">
        <f aca="false">IF(G1221=1,IF(COUNTIF(I$2:I1221,I1221)=1,COUNTIF($I:$I,I1221),""),"")</f>
        <v/>
      </c>
      <c r="P1221" s="38" t="str">
        <f aca="false">IF(G1221=1,IF(COUNTIFS(C$2:C1221,C1221,G$2:G1221,1)=1,COUNTIFS($C:$C,C1221,$G:$G,1)+ROW()/10000000,""),"")</f>
        <v/>
      </c>
      <c r="Q1221" s="0" t="str">
        <f aca="false">IF(K1221=1,IF(COUNTIFS(C$2:C1221,C1221,K$2:K1221,1)=1,1,0),"")</f>
        <v/>
      </c>
      <c r="R1221" s="0" t="str">
        <f aca="false">IF(M1221=1,IF(COUNTIFS(C$2:C1221,C1221,M$2:M1221,1)=1,1,0),"")</f>
        <v/>
      </c>
      <c r="S1221" s="0" t="str">
        <f aca="false">IF(L1221=1,IF(COUNTIFS(C$2:C1221,C1221,L$2:L1221,1)=1,1,0),"")</f>
        <v/>
      </c>
      <c r="T1221" s="38" t="n">
        <f aca="false">IF(N1221="","",N1221+ROW()/10000000)</f>
        <v>1.0001221</v>
      </c>
      <c r="U1221" s="36" t="n">
        <f aca="false">IF(G1221=1,IF(B1221="",1,0),"")</f>
        <v>0</v>
      </c>
    </row>
    <row r="1222" customFormat="false" ht="15" hidden="false" customHeight="false" outlineLevel="0" collapsed="false">
      <c r="A1222" s="35" t="n">
        <v>46088.7346296296</v>
      </c>
      <c r="B1222" s="35" t="n">
        <v>46088.7387152778</v>
      </c>
      <c r="C1222" s="36" t="s">
        <v>142</v>
      </c>
      <c r="D1222" s="36" t="s">
        <v>143</v>
      </c>
      <c r="E1222" s="36" t="s">
        <v>121</v>
      </c>
      <c r="F1222" s="36" t="s">
        <v>144</v>
      </c>
      <c r="G1222" s="36" t="n">
        <f aca="false">IF(A1222="","",IF(AND(A1222&gt;=Debut,A1222&lt;Fin),1,0))</f>
        <v>1</v>
      </c>
      <c r="H1222" s="36" t="n">
        <f aca="false">IF(G1222=1,INT(ROUND((A1222-Debut)*86400,0)/600),"")</f>
        <v>825</v>
      </c>
      <c r="I1222" s="36" t="n">
        <f aca="false">IF(G1222=1,INT(ROUND((A1222-Debut)*86400,0)/3600),"")</f>
        <v>137</v>
      </c>
      <c r="J1222" s="36" t="n">
        <f aca="false">IF(OR(A1222="",B1222=""),"",ROUND((B1222-A1222)*86400,0))</f>
        <v>353</v>
      </c>
      <c r="K1222" s="37" t="n">
        <f aca="false">IF(G1222=1,IF(COUNTIFS($C:$C,C1222,$G:$G,1,$A:$A,"&gt;="&amp;(A1222-FenetreInterm/86400),$A:$A,"&lt;="&amp;A1222)&gt;=NbInterm,1,0),"")</f>
        <v>0</v>
      </c>
      <c r="L1222" s="37" t="n">
        <f aca="false">IF(G1222=1,IF(B1222="",0,IF(J1222&lt;SeuilFugitive,1,0)),"")</f>
        <v>0</v>
      </c>
      <c r="M1222" s="37" t="n">
        <f aca="false">IF(G1222=1,IF(B1222="",IF((Fin-A1222)*24&gt;SeuilFigee,1,0),IF(J1222&gt;SeuilFigee*3600,1,0)),"")</f>
        <v>0</v>
      </c>
      <c r="N1222" s="36" t="n">
        <f aca="false">IF(G1222=1,IF(COUNTIF(H$2:H1222,H1222)=1,COUNTIF($H:$H,H1222),""),"")</f>
        <v>1</v>
      </c>
      <c r="O1222" s="0" t="str">
        <f aca="false">IF(G1222=1,IF(COUNTIF(I$2:I1222,I1222)=1,COUNTIF($I:$I,I1222),""),"")</f>
        <v/>
      </c>
      <c r="P1222" s="38" t="str">
        <f aca="false">IF(G1222=1,IF(COUNTIFS(C$2:C1222,C1222,G$2:G1222,1)=1,COUNTIFS($C:$C,C1222,$G:$G,1)+ROW()/10000000,""),"")</f>
        <v/>
      </c>
      <c r="Q1222" s="0" t="str">
        <f aca="false">IF(K1222=1,IF(COUNTIFS(C$2:C1222,C1222,K$2:K1222,1)=1,1,0),"")</f>
        <v/>
      </c>
      <c r="R1222" s="0" t="str">
        <f aca="false">IF(M1222=1,IF(COUNTIFS(C$2:C1222,C1222,M$2:M1222,1)=1,1,0),"")</f>
        <v/>
      </c>
      <c r="S1222" s="0" t="str">
        <f aca="false">IF(L1222=1,IF(COUNTIFS(C$2:C1222,C1222,L$2:L1222,1)=1,1,0),"")</f>
        <v/>
      </c>
      <c r="T1222" s="38" t="n">
        <f aca="false">IF(N1222="","",N1222+ROW()/10000000)</f>
        <v>1.0001222</v>
      </c>
      <c r="U1222" s="36" t="n">
        <f aca="false">IF(G1222=1,IF(B1222="",1,0),"")</f>
        <v>0</v>
      </c>
    </row>
    <row r="1223" customFormat="false" ht="15" hidden="false" customHeight="false" outlineLevel="0" collapsed="false">
      <c r="A1223" s="35" t="n">
        <v>46088.7483680556</v>
      </c>
      <c r="B1223" s="35" t="n">
        <v>46088.7500347222</v>
      </c>
      <c r="C1223" s="36" t="s">
        <v>145</v>
      </c>
      <c r="D1223" s="36" t="s">
        <v>146</v>
      </c>
      <c r="E1223" s="36" t="s">
        <v>121</v>
      </c>
      <c r="F1223" s="36" t="s">
        <v>144</v>
      </c>
      <c r="G1223" s="36" t="n">
        <f aca="false">IF(A1223="","",IF(AND(A1223&gt;=Debut,A1223&lt;Fin),1,0))</f>
        <v>1</v>
      </c>
      <c r="H1223" s="36" t="n">
        <f aca="false">IF(G1223=1,INT(ROUND((A1223-Debut)*86400,0)/600),"")</f>
        <v>827</v>
      </c>
      <c r="I1223" s="36" t="n">
        <f aca="false">IF(G1223=1,INT(ROUND((A1223-Debut)*86400,0)/3600),"")</f>
        <v>137</v>
      </c>
      <c r="J1223" s="36" t="n">
        <f aca="false">IF(OR(A1223="",B1223=""),"",ROUND((B1223-A1223)*86400,0))</f>
        <v>144</v>
      </c>
      <c r="K1223" s="37" t="n">
        <f aca="false">IF(G1223=1,IF(COUNTIFS($C:$C,C1223,$G:$G,1,$A:$A,"&gt;="&amp;(A1223-FenetreInterm/86400),$A:$A,"&lt;="&amp;A1223)&gt;=NbInterm,1,0),"")</f>
        <v>0</v>
      </c>
      <c r="L1223" s="37" t="n">
        <f aca="false">IF(G1223=1,IF(B1223="",0,IF(J1223&lt;SeuilFugitive,1,0)),"")</f>
        <v>0</v>
      </c>
      <c r="M1223" s="37" t="n">
        <f aca="false">IF(G1223=1,IF(B1223="",IF((Fin-A1223)*24&gt;SeuilFigee,1,0),IF(J1223&gt;SeuilFigee*3600,1,0)),"")</f>
        <v>0</v>
      </c>
      <c r="N1223" s="36" t="n">
        <f aca="false">IF(G1223=1,IF(COUNTIF(H$2:H1223,H1223)=1,COUNTIF($H:$H,H1223),""),"")</f>
        <v>1</v>
      </c>
      <c r="O1223" s="0" t="str">
        <f aca="false">IF(G1223=1,IF(COUNTIF(I$2:I1223,I1223)=1,COUNTIF($I:$I,I1223),""),"")</f>
        <v/>
      </c>
      <c r="P1223" s="38" t="str">
        <f aca="false">IF(G1223=1,IF(COUNTIFS(C$2:C1223,C1223,G$2:G1223,1)=1,COUNTIFS($C:$C,C1223,$G:$G,1)+ROW()/10000000,""),"")</f>
        <v/>
      </c>
      <c r="Q1223" s="0" t="str">
        <f aca="false">IF(K1223=1,IF(COUNTIFS(C$2:C1223,C1223,K$2:K1223,1)=1,1,0),"")</f>
        <v/>
      </c>
      <c r="R1223" s="0" t="str">
        <f aca="false">IF(M1223=1,IF(COUNTIFS(C$2:C1223,C1223,M$2:M1223,1)=1,1,0),"")</f>
        <v/>
      </c>
      <c r="S1223" s="0" t="str">
        <f aca="false">IF(L1223=1,IF(COUNTIFS(C$2:C1223,C1223,L$2:L1223,1)=1,1,0),"")</f>
        <v/>
      </c>
      <c r="T1223" s="38" t="n">
        <f aca="false">IF(N1223="","",N1223+ROW()/10000000)</f>
        <v>1.0001223</v>
      </c>
      <c r="U1223" s="36" t="n">
        <f aca="false">IF(G1223=1,IF(B1223="",1,0),"")</f>
        <v>0</v>
      </c>
    </row>
    <row r="1224" customFormat="false" ht="15" hidden="false" customHeight="false" outlineLevel="0" collapsed="false">
      <c r="A1224" s="35" t="n">
        <v>46088.7532407407</v>
      </c>
      <c r="B1224" s="35" t="n">
        <v>46088.7703935185</v>
      </c>
      <c r="C1224" s="36" t="s">
        <v>160</v>
      </c>
      <c r="D1224" s="36" t="s">
        <v>161</v>
      </c>
      <c r="E1224" s="36" t="s">
        <v>121</v>
      </c>
      <c r="F1224" s="36" t="s">
        <v>144</v>
      </c>
      <c r="G1224" s="36" t="n">
        <f aca="false">IF(A1224="","",IF(AND(A1224&gt;=Debut,A1224&lt;Fin),1,0))</f>
        <v>1</v>
      </c>
      <c r="H1224" s="36" t="n">
        <f aca="false">IF(G1224=1,INT(ROUND((A1224-Debut)*86400,0)/600),"")</f>
        <v>828</v>
      </c>
      <c r="I1224" s="36" t="n">
        <f aca="false">IF(G1224=1,INT(ROUND((A1224-Debut)*86400,0)/3600),"")</f>
        <v>138</v>
      </c>
      <c r="J1224" s="36" t="n">
        <f aca="false">IF(OR(A1224="",B1224=""),"",ROUND((B1224-A1224)*86400,0))</f>
        <v>1482</v>
      </c>
      <c r="K1224" s="37" t="n">
        <f aca="false">IF(G1224=1,IF(COUNTIFS($C:$C,C1224,$G:$G,1,$A:$A,"&gt;="&amp;(A1224-FenetreInterm/86400),$A:$A,"&lt;="&amp;A1224)&gt;=NbInterm,1,0),"")</f>
        <v>0</v>
      </c>
      <c r="L1224" s="37" t="n">
        <f aca="false">IF(G1224=1,IF(B1224="",0,IF(J1224&lt;SeuilFugitive,1,0)),"")</f>
        <v>0</v>
      </c>
      <c r="M1224" s="37" t="n">
        <f aca="false">IF(G1224=1,IF(B1224="",IF((Fin-A1224)*24&gt;SeuilFigee,1,0),IF(J1224&gt;SeuilFigee*3600,1,0)),"")</f>
        <v>0</v>
      </c>
      <c r="N1224" s="36" t="n">
        <f aca="false">IF(G1224=1,IF(COUNTIF(H$2:H1224,H1224)=1,COUNTIF($H:$H,H1224),""),"")</f>
        <v>1</v>
      </c>
      <c r="O1224" s="36" t="n">
        <f aca="false">IF(G1224=1,IF(COUNTIF(I$2:I1224,I1224)=1,COUNTIF($I:$I,I1224),""),"")</f>
        <v>10</v>
      </c>
      <c r="P1224" s="38" t="str">
        <f aca="false">IF(G1224=1,IF(COUNTIFS(C$2:C1224,C1224,G$2:G1224,1)=1,COUNTIFS($C:$C,C1224,$G:$G,1)+ROW()/10000000,""),"")</f>
        <v/>
      </c>
      <c r="Q1224" s="0" t="str">
        <f aca="false">IF(K1224=1,IF(COUNTIFS(C$2:C1224,C1224,K$2:K1224,1)=1,1,0),"")</f>
        <v/>
      </c>
      <c r="R1224" s="0" t="str">
        <f aca="false">IF(M1224=1,IF(COUNTIFS(C$2:C1224,C1224,M$2:M1224,1)=1,1,0),"")</f>
        <v/>
      </c>
      <c r="S1224" s="0" t="str">
        <f aca="false">IF(L1224=1,IF(COUNTIFS(C$2:C1224,C1224,L$2:L1224,1)=1,1,0),"")</f>
        <v/>
      </c>
      <c r="T1224" s="38" t="n">
        <f aca="false">IF(N1224="","",N1224+ROW()/10000000)</f>
        <v>1.0001224</v>
      </c>
      <c r="U1224" s="36" t="n">
        <f aca="false">IF(G1224=1,IF(B1224="",1,0),"")</f>
        <v>0</v>
      </c>
    </row>
    <row r="1225" customFormat="false" ht="15" hidden="false" customHeight="false" outlineLevel="0" collapsed="false">
      <c r="A1225" s="35" t="n">
        <v>46088.7798148148</v>
      </c>
      <c r="B1225" s="35" t="n">
        <v>46088.7799652778</v>
      </c>
      <c r="C1225" s="36" t="s">
        <v>115</v>
      </c>
      <c r="D1225" s="36" t="s">
        <v>116</v>
      </c>
      <c r="E1225" s="36" t="s">
        <v>117</v>
      </c>
      <c r="F1225" s="36" t="s">
        <v>118</v>
      </c>
      <c r="G1225" s="36" t="n">
        <f aca="false">IF(A1225="","",IF(AND(A1225&gt;=Debut,A1225&lt;Fin),1,0))</f>
        <v>1</v>
      </c>
      <c r="H1225" s="36" t="n">
        <f aca="false">IF(G1225=1,INT(ROUND((A1225-Debut)*86400,0)/600),"")</f>
        <v>832</v>
      </c>
      <c r="I1225" s="36" t="n">
        <f aca="false">IF(G1225=1,INT(ROUND((A1225-Debut)*86400,0)/3600),"")</f>
        <v>138</v>
      </c>
      <c r="J1225" s="36" t="n">
        <f aca="false">IF(OR(A1225="",B1225=""),"",ROUND((B1225-A1225)*86400,0))</f>
        <v>13</v>
      </c>
      <c r="K1225" s="37" t="n">
        <f aca="false">IF(G1225=1,IF(COUNTIFS($C:$C,C1225,$G:$G,1,$A:$A,"&gt;="&amp;(A1225-FenetreInterm/86400),$A:$A,"&lt;="&amp;A1225)&gt;=NbInterm,1,0),"")</f>
        <v>0</v>
      </c>
      <c r="L1225" s="37" t="n">
        <f aca="false">IF(G1225=1,IF(B1225="",0,IF(J1225&lt;SeuilFugitive,1,0)),"")</f>
        <v>0</v>
      </c>
      <c r="M1225" s="37" t="n">
        <f aca="false">IF(G1225=1,IF(B1225="",IF((Fin-A1225)*24&gt;SeuilFigee,1,0),IF(J1225&gt;SeuilFigee*3600,1,0)),"")</f>
        <v>0</v>
      </c>
      <c r="N1225" s="36" t="n">
        <f aca="false">IF(G1225=1,IF(COUNTIF(H$2:H1225,H1225)=1,COUNTIF($H:$H,H1225),""),"")</f>
        <v>9</v>
      </c>
      <c r="O1225" s="0" t="str">
        <f aca="false">IF(G1225=1,IF(COUNTIF(I$2:I1225,I1225)=1,COUNTIF($I:$I,I1225),""),"")</f>
        <v/>
      </c>
      <c r="P1225" s="38" t="str">
        <f aca="false">IF(G1225=1,IF(COUNTIFS(C$2:C1225,C1225,G$2:G1225,1)=1,COUNTIFS($C:$C,C1225,$G:$G,1)+ROW()/10000000,""),"")</f>
        <v/>
      </c>
      <c r="Q1225" s="0" t="str">
        <f aca="false">IF(K1225=1,IF(COUNTIFS(C$2:C1225,C1225,K$2:K1225,1)=1,1,0),"")</f>
        <v/>
      </c>
      <c r="R1225" s="0" t="str">
        <f aca="false">IF(M1225=1,IF(COUNTIFS(C$2:C1225,C1225,M$2:M1225,1)=1,1,0),"")</f>
        <v/>
      </c>
      <c r="S1225" s="0" t="str">
        <f aca="false">IF(L1225=1,IF(COUNTIFS(C$2:C1225,C1225,L$2:L1225,1)=1,1,0),"")</f>
        <v/>
      </c>
      <c r="T1225" s="38" t="n">
        <f aca="false">IF(N1225="","",N1225+ROW()/10000000)</f>
        <v>9.0001225</v>
      </c>
      <c r="U1225" s="36" t="n">
        <f aca="false">IF(G1225=1,IF(B1225="",1,0),"")</f>
        <v>0</v>
      </c>
    </row>
    <row r="1226" customFormat="false" ht="15" hidden="false" customHeight="false" outlineLevel="0" collapsed="false">
      <c r="A1226" s="35" t="n">
        <v>46088.7799884259</v>
      </c>
      <c r="B1226" s="35" t="n">
        <v>46088.7802314815</v>
      </c>
      <c r="C1226" s="36" t="s">
        <v>115</v>
      </c>
      <c r="D1226" s="36" t="s">
        <v>116</v>
      </c>
      <c r="E1226" s="36" t="s">
        <v>117</v>
      </c>
      <c r="F1226" s="36" t="s">
        <v>118</v>
      </c>
      <c r="G1226" s="36" t="n">
        <f aca="false">IF(A1226="","",IF(AND(A1226&gt;=Debut,A1226&lt;Fin),1,0))</f>
        <v>1</v>
      </c>
      <c r="H1226" s="36" t="n">
        <f aca="false">IF(G1226=1,INT(ROUND((A1226-Debut)*86400,0)/600),"")</f>
        <v>832</v>
      </c>
      <c r="I1226" s="36" t="n">
        <f aca="false">IF(G1226=1,INT(ROUND((A1226-Debut)*86400,0)/3600),"")</f>
        <v>138</v>
      </c>
      <c r="J1226" s="36" t="n">
        <f aca="false">IF(OR(A1226="",B1226=""),"",ROUND((B1226-A1226)*86400,0))</f>
        <v>21</v>
      </c>
      <c r="K1226" s="37" t="n">
        <f aca="false">IF(G1226=1,IF(COUNTIFS($C:$C,C1226,$G:$G,1,$A:$A,"&gt;="&amp;(A1226-FenetreInterm/86400),$A:$A,"&lt;="&amp;A1226)&gt;=NbInterm,1,0),"")</f>
        <v>0</v>
      </c>
      <c r="L1226" s="37" t="n">
        <f aca="false">IF(G1226=1,IF(B1226="",0,IF(J1226&lt;SeuilFugitive,1,0)),"")</f>
        <v>0</v>
      </c>
      <c r="M1226" s="37" t="n">
        <f aca="false">IF(G1226=1,IF(B1226="",IF((Fin-A1226)*24&gt;SeuilFigee,1,0),IF(J1226&gt;SeuilFigee*3600,1,0)),"")</f>
        <v>0</v>
      </c>
      <c r="N1226" s="0" t="str">
        <f aca="false">IF(G1226=1,IF(COUNTIF(H$2:H1226,H1226)=1,COUNTIF($H:$H,H1226),""),"")</f>
        <v/>
      </c>
      <c r="O1226" s="0" t="str">
        <f aca="false">IF(G1226=1,IF(COUNTIF(I$2:I1226,I1226)=1,COUNTIF($I:$I,I1226),""),"")</f>
        <v/>
      </c>
      <c r="P1226" s="38" t="str">
        <f aca="false">IF(G1226=1,IF(COUNTIFS(C$2:C1226,C1226,G$2:G1226,1)=1,COUNTIFS($C:$C,C1226,$G:$G,1)+ROW()/10000000,""),"")</f>
        <v/>
      </c>
      <c r="Q1226" s="0" t="str">
        <f aca="false">IF(K1226=1,IF(COUNTIFS(C$2:C1226,C1226,K$2:K1226,1)=1,1,0),"")</f>
        <v/>
      </c>
      <c r="R1226" s="0" t="str">
        <f aca="false">IF(M1226=1,IF(COUNTIFS(C$2:C1226,C1226,M$2:M1226,1)=1,1,0),"")</f>
        <v/>
      </c>
      <c r="S1226" s="0" t="str">
        <f aca="false">IF(L1226=1,IF(COUNTIFS(C$2:C1226,C1226,L$2:L1226,1)=1,1,0),"")</f>
        <v/>
      </c>
      <c r="T1226" s="38" t="str">
        <f aca="false">IF(N1226="","",N1226+ROW()/10000000)</f>
        <v/>
      </c>
      <c r="U1226" s="36" t="n">
        <f aca="false">IF(G1226=1,IF(B1226="",1,0),"")</f>
        <v>0</v>
      </c>
    </row>
    <row r="1227" customFormat="false" ht="15" hidden="false" customHeight="false" outlineLevel="0" collapsed="false">
      <c r="A1227" s="35" t="n">
        <v>46088.7800925926</v>
      </c>
      <c r="B1227" s="35" t="n">
        <v>46088.7802083333</v>
      </c>
      <c r="C1227" s="36" t="s">
        <v>115</v>
      </c>
      <c r="D1227" s="36" t="s">
        <v>116</v>
      </c>
      <c r="E1227" s="36" t="s">
        <v>117</v>
      </c>
      <c r="F1227" s="36" t="s">
        <v>118</v>
      </c>
      <c r="G1227" s="36" t="n">
        <f aca="false">IF(A1227="","",IF(AND(A1227&gt;=Debut,A1227&lt;Fin),1,0))</f>
        <v>1</v>
      </c>
      <c r="H1227" s="36" t="n">
        <f aca="false">IF(G1227=1,INT(ROUND((A1227-Debut)*86400,0)/600),"")</f>
        <v>832</v>
      </c>
      <c r="I1227" s="36" t="n">
        <f aca="false">IF(G1227=1,INT(ROUND((A1227-Debut)*86400,0)/3600),"")</f>
        <v>138</v>
      </c>
      <c r="J1227" s="36" t="n">
        <f aca="false">IF(OR(A1227="",B1227=""),"",ROUND((B1227-A1227)*86400,0))</f>
        <v>10</v>
      </c>
      <c r="K1227" s="37" t="n">
        <f aca="false">IF(G1227=1,IF(COUNTIFS($C:$C,C1227,$G:$G,1,$A:$A,"&gt;="&amp;(A1227-FenetreInterm/86400),$A:$A,"&lt;="&amp;A1227)&gt;=NbInterm,1,0),"")</f>
        <v>1</v>
      </c>
      <c r="L1227" s="37" t="n">
        <f aca="false">IF(G1227=1,IF(B1227="",0,IF(J1227&lt;SeuilFugitive,1,0)),"")</f>
        <v>0</v>
      </c>
      <c r="M1227" s="37" t="n">
        <f aca="false">IF(G1227=1,IF(B1227="",IF((Fin-A1227)*24&gt;SeuilFigee,1,0),IF(J1227&gt;SeuilFigee*3600,1,0)),"")</f>
        <v>0</v>
      </c>
      <c r="N1227" s="0" t="str">
        <f aca="false">IF(G1227=1,IF(COUNTIF(H$2:H1227,H1227)=1,COUNTIF($H:$H,H1227),""),"")</f>
        <v/>
      </c>
      <c r="O1227" s="0" t="str">
        <f aca="false">IF(G1227=1,IF(COUNTIF(I$2:I1227,I1227)=1,COUNTIF($I:$I,I1227),""),"")</f>
        <v/>
      </c>
      <c r="P1227" s="38" t="str">
        <f aca="false">IF(G1227=1,IF(COUNTIFS(C$2:C1227,C1227,G$2:G1227,1)=1,COUNTIFS($C:$C,C1227,$G:$G,1)+ROW()/10000000,""),"")</f>
        <v/>
      </c>
      <c r="Q1227" s="36" t="n">
        <f aca="false">IF(K1227=1,IF(COUNTIFS(C$2:C1227,C1227,K$2:K1227,1)=1,1,0),"")</f>
        <v>0</v>
      </c>
      <c r="R1227" s="0" t="str">
        <f aca="false">IF(M1227=1,IF(COUNTIFS(C$2:C1227,C1227,M$2:M1227,1)=1,1,0),"")</f>
        <v/>
      </c>
      <c r="S1227" s="0" t="str">
        <f aca="false">IF(L1227=1,IF(COUNTIFS(C$2:C1227,C1227,L$2:L1227,1)=1,1,0),"")</f>
        <v/>
      </c>
      <c r="T1227" s="38" t="str">
        <f aca="false">IF(N1227="","",N1227+ROW()/10000000)</f>
        <v/>
      </c>
      <c r="U1227" s="36" t="n">
        <f aca="false">IF(G1227=1,IF(B1227="",1,0),"")</f>
        <v>0</v>
      </c>
    </row>
    <row r="1228" customFormat="false" ht="15" hidden="false" customHeight="false" outlineLevel="0" collapsed="false">
      <c r="A1228" s="35" t="n">
        <v>46088.7803009259</v>
      </c>
      <c r="B1228" s="35" t="n">
        <v>46088.7805324074</v>
      </c>
      <c r="C1228" s="36" t="s">
        <v>115</v>
      </c>
      <c r="D1228" s="36" t="s">
        <v>116</v>
      </c>
      <c r="E1228" s="36" t="s">
        <v>117</v>
      </c>
      <c r="F1228" s="36" t="s">
        <v>118</v>
      </c>
      <c r="G1228" s="36" t="n">
        <f aca="false">IF(A1228="","",IF(AND(A1228&gt;=Debut,A1228&lt;Fin),1,0))</f>
        <v>1</v>
      </c>
      <c r="H1228" s="36" t="n">
        <f aca="false">IF(G1228=1,INT(ROUND((A1228-Debut)*86400,0)/600),"")</f>
        <v>832</v>
      </c>
      <c r="I1228" s="36" t="n">
        <f aca="false">IF(G1228=1,INT(ROUND((A1228-Debut)*86400,0)/3600),"")</f>
        <v>138</v>
      </c>
      <c r="J1228" s="36" t="n">
        <f aca="false">IF(OR(A1228="",B1228=""),"",ROUND((B1228-A1228)*86400,0))</f>
        <v>20</v>
      </c>
      <c r="K1228" s="37" t="n">
        <f aca="false">IF(G1228=1,IF(COUNTIFS($C:$C,C1228,$G:$G,1,$A:$A,"&gt;="&amp;(A1228-FenetreInterm/86400),$A:$A,"&lt;="&amp;A1228)&gt;=NbInterm,1,0),"")</f>
        <v>1</v>
      </c>
      <c r="L1228" s="37" t="n">
        <f aca="false">IF(G1228=1,IF(B1228="",0,IF(J1228&lt;SeuilFugitive,1,0)),"")</f>
        <v>0</v>
      </c>
      <c r="M1228" s="37" t="n">
        <f aca="false">IF(G1228=1,IF(B1228="",IF((Fin-A1228)*24&gt;SeuilFigee,1,0),IF(J1228&gt;SeuilFigee*3600,1,0)),"")</f>
        <v>0</v>
      </c>
      <c r="N1228" s="0" t="str">
        <f aca="false">IF(G1228=1,IF(COUNTIF(H$2:H1228,H1228)=1,COUNTIF($H:$H,H1228),""),"")</f>
        <v/>
      </c>
      <c r="O1228" s="0" t="str">
        <f aca="false">IF(G1228=1,IF(COUNTIF(I$2:I1228,I1228)=1,COUNTIF($I:$I,I1228),""),"")</f>
        <v/>
      </c>
      <c r="P1228" s="38" t="str">
        <f aca="false">IF(G1228=1,IF(COUNTIFS(C$2:C1228,C1228,G$2:G1228,1)=1,COUNTIFS($C:$C,C1228,$G:$G,1)+ROW()/10000000,""),"")</f>
        <v/>
      </c>
      <c r="Q1228" s="36" t="n">
        <f aca="false">IF(K1228=1,IF(COUNTIFS(C$2:C1228,C1228,K$2:K1228,1)=1,1,0),"")</f>
        <v>0</v>
      </c>
      <c r="R1228" s="0" t="str">
        <f aca="false">IF(M1228=1,IF(COUNTIFS(C$2:C1228,C1228,M$2:M1228,1)=1,1,0),"")</f>
        <v/>
      </c>
      <c r="S1228" s="0" t="str">
        <f aca="false">IF(L1228=1,IF(COUNTIFS(C$2:C1228,C1228,L$2:L1228,1)=1,1,0),"")</f>
        <v/>
      </c>
      <c r="T1228" s="38" t="str">
        <f aca="false">IF(N1228="","",N1228+ROW()/10000000)</f>
        <v/>
      </c>
      <c r="U1228" s="36" t="n">
        <f aca="false">IF(G1228=1,IF(B1228="",1,0),"")</f>
        <v>0</v>
      </c>
    </row>
    <row r="1229" customFormat="false" ht="15" hidden="false" customHeight="false" outlineLevel="0" collapsed="false">
      <c r="A1229" s="35" t="n">
        <v>46088.7805092593</v>
      </c>
      <c r="B1229" s="35" t="n">
        <v>46088.7806712963</v>
      </c>
      <c r="C1229" s="36" t="s">
        <v>115</v>
      </c>
      <c r="D1229" s="36" t="s">
        <v>116</v>
      </c>
      <c r="E1229" s="36" t="s">
        <v>117</v>
      </c>
      <c r="F1229" s="36" t="s">
        <v>118</v>
      </c>
      <c r="G1229" s="36" t="n">
        <f aca="false">IF(A1229="","",IF(AND(A1229&gt;=Debut,A1229&lt;Fin),1,0))</f>
        <v>1</v>
      </c>
      <c r="H1229" s="36" t="n">
        <f aca="false">IF(G1229=1,INT(ROUND((A1229-Debut)*86400,0)/600),"")</f>
        <v>832</v>
      </c>
      <c r="I1229" s="36" t="n">
        <f aca="false">IF(G1229=1,INT(ROUND((A1229-Debut)*86400,0)/3600),"")</f>
        <v>138</v>
      </c>
      <c r="J1229" s="36" t="n">
        <f aca="false">IF(OR(A1229="",B1229=""),"",ROUND((B1229-A1229)*86400,0))</f>
        <v>14</v>
      </c>
      <c r="K1229" s="37" t="n">
        <f aca="false">IF(G1229=1,IF(COUNTIFS($C:$C,C1229,$G:$G,1,$A:$A,"&gt;="&amp;(A1229-FenetreInterm/86400),$A:$A,"&lt;="&amp;A1229)&gt;=NbInterm,1,0),"")</f>
        <v>1</v>
      </c>
      <c r="L1229" s="37" t="n">
        <f aca="false">IF(G1229=1,IF(B1229="",0,IF(J1229&lt;SeuilFugitive,1,0)),"")</f>
        <v>0</v>
      </c>
      <c r="M1229" s="37" t="n">
        <f aca="false">IF(G1229=1,IF(B1229="",IF((Fin-A1229)*24&gt;SeuilFigee,1,0),IF(J1229&gt;SeuilFigee*3600,1,0)),"")</f>
        <v>0</v>
      </c>
      <c r="N1229" s="0" t="str">
        <f aca="false">IF(G1229=1,IF(COUNTIF(H$2:H1229,H1229)=1,COUNTIF($H:$H,H1229),""),"")</f>
        <v/>
      </c>
      <c r="O1229" s="0" t="str">
        <f aca="false">IF(G1229=1,IF(COUNTIF(I$2:I1229,I1229)=1,COUNTIF($I:$I,I1229),""),"")</f>
        <v/>
      </c>
      <c r="P1229" s="38" t="str">
        <f aca="false">IF(G1229=1,IF(COUNTIFS(C$2:C1229,C1229,G$2:G1229,1)=1,COUNTIFS($C:$C,C1229,$G:$G,1)+ROW()/10000000,""),"")</f>
        <v/>
      </c>
      <c r="Q1229" s="36" t="n">
        <f aca="false">IF(K1229=1,IF(COUNTIFS(C$2:C1229,C1229,K$2:K1229,1)=1,1,0),"")</f>
        <v>0</v>
      </c>
      <c r="R1229" s="0" t="str">
        <f aca="false">IF(M1229=1,IF(COUNTIFS(C$2:C1229,C1229,M$2:M1229,1)=1,1,0),"")</f>
        <v/>
      </c>
      <c r="S1229" s="0" t="str">
        <f aca="false">IF(L1229=1,IF(COUNTIFS(C$2:C1229,C1229,L$2:L1229,1)=1,1,0),"")</f>
        <v/>
      </c>
      <c r="T1229" s="38" t="str">
        <f aca="false">IF(N1229="","",N1229+ROW()/10000000)</f>
        <v/>
      </c>
      <c r="U1229" s="36" t="n">
        <f aca="false">IF(G1229=1,IF(B1229="",1,0),"")</f>
        <v>0</v>
      </c>
    </row>
    <row r="1230" customFormat="false" ht="15" hidden="false" customHeight="false" outlineLevel="0" collapsed="false">
      <c r="A1230" s="35" t="n">
        <v>46088.7807523148</v>
      </c>
      <c r="B1230" s="35" t="n">
        <v>46088.7808101852</v>
      </c>
      <c r="C1230" s="36" t="s">
        <v>115</v>
      </c>
      <c r="D1230" s="36" t="s">
        <v>116</v>
      </c>
      <c r="E1230" s="36" t="s">
        <v>117</v>
      </c>
      <c r="F1230" s="36" t="s">
        <v>118</v>
      </c>
      <c r="G1230" s="36" t="n">
        <f aca="false">IF(A1230="","",IF(AND(A1230&gt;=Debut,A1230&lt;Fin),1,0))</f>
        <v>1</v>
      </c>
      <c r="H1230" s="36" t="n">
        <f aca="false">IF(G1230=1,INT(ROUND((A1230-Debut)*86400,0)/600),"")</f>
        <v>832</v>
      </c>
      <c r="I1230" s="36" t="n">
        <f aca="false">IF(G1230=1,INT(ROUND((A1230-Debut)*86400,0)/3600),"")</f>
        <v>138</v>
      </c>
      <c r="J1230" s="36" t="n">
        <f aca="false">IF(OR(A1230="",B1230=""),"",ROUND((B1230-A1230)*86400,0))</f>
        <v>5</v>
      </c>
      <c r="K1230" s="37" t="n">
        <f aca="false">IF(G1230=1,IF(COUNTIFS($C:$C,C1230,$G:$G,1,$A:$A,"&gt;="&amp;(A1230-FenetreInterm/86400),$A:$A,"&lt;="&amp;A1230)&gt;=NbInterm,1,0),"")</f>
        <v>1</v>
      </c>
      <c r="L1230" s="37" t="n">
        <f aca="false">IF(G1230=1,IF(B1230="",0,IF(J1230&lt;SeuilFugitive,1,0)),"")</f>
        <v>0</v>
      </c>
      <c r="M1230" s="37" t="n">
        <f aca="false">IF(G1230=1,IF(B1230="",IF((Fin-A1230)*24&gt;SeuilFigee,1,0),IF(J1230&gt;SeuilFigee*3600,1,0)),"")</f>
        <v>0</v>
      </c>
      <c r="N1230" s="0" t="str">
        <f aca="false">IF(G1230=1,IF(COUNTIF(H$2:H1230,H1230)=1,COUNTIF($H:$H,H1230),""),"")</f>
        <v/>
      </c>
      <c r="O1230" s="0" t="str">
        <f aca="false">IF(G1230=1,IF(COUNTIF(I$2:I1230,I1230)=1,COUNTIF($I:$I,I1230),""),"")</f>
        <v/>
      </c>
      <c r="P1230" s="38" t="str">
        <f aca="false">IF(G1230=1,IF(COUNTIFS(C$2:C1230,C1230,G$2:G1230,1)=1,COUNTIFS($C:$C,C1230,$G:$G,1)+ROW()/10000000,""),"")</f>
        <v/>
      </c>
      <c r="Q1230" s="36" t="n">
        <f aca="false">IF(K1230=1,IF(COUNTIFS(C$2:C1230,C1230,K$2:K1230,1)=1,1,0),"")</f>
        <v>0</v>
      </c>
      <c r="R1230" s="0" t="str">
        <f aca="false">IF(M1230=1,IF(COUNTIFS(C$2:C1230,C1230,M$2:M1230,1)=1,1,0),"")</f>
        <v/>
      </c>
      <c r="S1230" s="0" t="str">
        <f aca="false">IF(L1230=1,IF(COUNTIFS(C$2:C1230,C1230,L$2:L1230,1)=1,1,0),"")</f>
        <v/>
      </c>
      <c r="T1230" s="38" t="str">
        <f aca="false">IF(N1230="","",N1230+ROW()/10000000)</f>
        <v/>
      </c>
      <c r="U1230" s="36" t="n">
        <f aca="false">IF(G1230=1,IF(B1230="",1,0),"")</f>
        <v>0</v>
      </c>
    </row>
    <row r="1231" customFormat="false" ht="15" hidden="false" customHeight="false" outlineLevel="0" collapsed="false">
      <c r="A1231" s="35" t="n">
        <v>46088.7809837963</v>
      </c>
      <c r="B1231" s="35" t="n">
        <v>46088.7810763889</v>
      </c>
      <c r="C1231" s="36" t="s">
        <v>115</v>
      </c>
      <c r="D1231" s="36" t="s">
        <v>116</v>
      </c>
      <c r="E1231" s="36" t="s">
        <v>117</v>
      </c>
      <c r="F1231" s="36" t="s">
        <v>118</v>
      </c>
      <c r="G1231" s="36" t="n">
        <f aca="false">IF(A1231="","",IF(AND(A1231&gt;=Debut,A1231&lt;Fin),1,0))</f>
        <v>1</v>
      </c>
      <c r="H1231" s="36" t="n">
        <f aca="false">IF(G1231=1,INT(ROUND((A1231-Debut)*86400,0)/600),"")</f>
        <v>832</v>
      </c>
      <c r="I1231" s="36" t="n">
        <f aca="false">IF(G1231=1,INT(ROUND((A1231-Debut)*86400,0)/3600),"")</f>
        <v>138</v>
      </c>
      <c r="J1231" s="36" t="n">
        <f aca="false">IF(OR(A1231="",B1231=""),"",ROUND((B1231-A1231)*86400,0))</f>
        <v>8</v>
      </c>
      <c r="K1231" s="37" t="n">
        <f aca="false">IF(G1231=1,IF(COUNTIFS($C:$C,C1231,$G:$G,1,$A:$A,"&gt;="&amp;(A1231-FenetreInterm/86400),$A:$A,"&lt;="&amp;A1231)&gt;=NbInterm,1,0),"")</f>
        <v>1</v>
      </c>
      <c r="L1231" s="37" t="n">
        <f aca="false">IF(G1231=1,IF(B1231="",0,IF(J1231&lt;SeuilFugitive,1,0)),"")</f>
        <v>0</v>
      </c>
      <c r="M1231" s="37" t="n">
        <f aca="false">IF(G1231=1,IF(B1231="",IF((Fin-A1231)*24&gt;SeuilFigee,1,0),IF(J1231&gt;SeuilFigee*3600,1,0)),"")</f>
        <v>0</v>
      </c>
      <c r="N1231" s="0" t="str">
        <f aca="false">IF(G1231=1,IF(COUNTIF(H$2:H1231,H1231)=1,COUNTIF($H:$H,H1231),""),"")</f>
        <v/>
      </c>
      <c r="O1231" s="0" t="str">
        <f aca="false">IF(G1231=1,IF(COUNTIF(I$2:I1231,I1231)=1,COUNTIF($I:$I,I1231),""),"")</f>
        <v/>
      </c>
      <c r="P1231" s="38" t="str">
        <f aca="false">IF(G1231=1,IF(COUNTIFS(C$2:C1231,C1231,G$2:G1231,1)=1,COUNTIFS($C:$C,C1231,$G:$G,1)+ROW()/10000000,""),"")</f>
        <v/>
      </c>
      <c r="Q1231" s="36" t="n">
        <f aca="false">IF(K1231=1,IF(COUNTIFS(C$2:C1231,C1231,K$2:K1231,1)=1,1,0),"")</f>
        <v>0</v>
      </c>
      <c r="R1231" s="0" t="str">
        <f aca="false">IF(M1231=1,IF(COUNTIFS(C$2:C1231,C1231,M$2:M1231,1)=1,1,0),"")</f>
        <v/>
      </c>
      <c r="S1231" s="0" t="str">
        <f aca="false">IF(L1231=1,IF(COUNTIFS(C$2:C1231,C1231,L$2:L1231,1)=1,1,0),"")</f>
        <v/>
      </c>
      <c r="T1231" s="38" t="str">
        <f aca="false">IF(N1231="","",N1231+ROW()/10000000)</f>
        <v/>
      </c>
      <c r="U1231" s="36" t="n">
        <f aca="false">IF(G1231=1,IF(B1231="",1,0),"")</f>
        <v>0</v>
      </c>
    </row>
    <row r="1232" customFormat="false" ht="15" hidden="false" customHeight="false" outlineLevel="0" collapsed="false">
      <c r="A1232" s="35" t="n">
        <v>46088.7811689815</v>
      </c>
      <c r="B1232" s="35" t="n">
        <v>46088.7813541667</v>
      </c>
      <c r="C1232" s="36" t="s">
        <v>115</v>
      </c>
      <c r="D1232" s="36" t="s">
        <v>116</v>
      </c>
      <c r="E1232" s="36" t="s">
        <v>117</v>
      </c>
      <c r="F1232" s="36" t="s">
        <v>118</v>
      </c>
      <c r="G1232" s="36" t="n">
        <f aca="false">IF(A1232="","",IF(AND(A1232&gt;=Debut,A1232&lt;Fin),1,0))</f>
        <v>1</v>
      </c>
      <c r="H1232" s="36" t="n">
        <f aca="false">IF(G1232=1,INT(ROUND((A1232-Debut)*86400,0)/600),"")</f>
        <v>832</v>
      </c>
      <c r="I1232" s="36" t="n">
        <f aca="false">IF(G1232=1,INT(ROUND((A1232-Debut)*86400,0)/3600),"")</f>
        <v>138</v>
      </c>
      <c r="J1232" s="36" t="n">
        <f aca="false">IF(OR(A1232="",B1232=""),"",ROUND((B1232-A1232)*86400,0))</f>
        <v>16</v>
      </c>
      <c r="K1232" s="37" t="n">
        <f aca="false">IF(G1232=1,IF(COUNTIFS($C:$C,C1232,$G:$G,1,$A:$A,"&gt;="&amp;(A1232-FenetreInterm/86400),$A:$A,"&lt;="&amp;A1232)&gt;=NbInterm,1,0),"")</f>
        <v>1</v>
      </c>
      <c r="L1232" s="37" t="n">
        <f aca="false">IF(G1232=1,IF(B1232="",0,IF(J1232&lt;SeuilFugitive,1,0)),"")</f>
        <v>0</v>
      </c>
      <c r="M1232" s="37" t="n">
        <f aca="false">IF(G1232=1,IF(B1232="",IF((Fin-A1232)*24&gt;SeuilFigee,1,0),IF(J1232&gt;SeuilFigee*3600,1,0)),"")</f>
        <v>0</v>
      </c>
      <c r="N1232" s="0" t="str">
        <f aca="false">IF(G1232=1,IF(COUNTIF(H$2:H1232,H1232)=1,COUNTIF($H:$H,H1232),""),"")</f>
        <v/>
      </c>
      <c r="O1232" s="0" t="str">
        <f aca="false">IF(G1232=1,IF(COUNTIF(I$2:I1232,I1232)=1,COUNTIF($I:$I,I1232),""),"")</f>
        <v/>
      </c>
      <c r="P1232" s="38" t="str">
        <f aca="false">IF(G1232=1,IF(COUNTIFS(C$2:C1232,C1232,G$2:G1232,1)=1,COUNTIFS($C:$C,C1232,$G:$G,1)+ROW()/10000000,""),"")</f>
        <v/>
      </c>
      <c r="Q1232" s="36" t="n">
        <f aca="false">IF(K1232=1,IF(COUNTIFS(C$2:C1232,C1232,K$2:K1232,1)=1,1,0),"")</f>
        <v>0</v>
      </c>
      <c r="R1232" s="0" t="str">
        <f aca="false">IF(M1232=1,IF(COUNTIFS(C$2:C1232,C1232,M$2:M1232,1)=1,1,0),"")</f>
        <v/>
      </c>
      <c r="S1232" s="0" t="str">
        <f aca="false">IF(L1232=1,IF(COUNTIFS(C$2:C1232,C1232,L$2:L1232,1)=1,1,0),"")</f>
        <v/>
      </c>
      <c r="T1232" s="38" t="str">
        <f aca="false">IF(N1232="","",N1232+ROW()/10000000)</f>
        <v/>
      </c>
      <c r="U1232" s="36" t="n">
        <f aca="false">IF(G1232=1,IF(B1232="",1,0),"")</f>
        <v>0</v>
      </c>
    </row>
    <row r="1233" customFormat="false" ht="15" hidden="false" customHeight="false" outlineLevel="0" collapsed="false">
      <c r="A1233" s="35" t="n">
        <v>46088.7813078704</v>
      </c>
      <c r="B1233" s="35" t="n">
        <v>46088.7813773148</v>
      </c>
      <c r="C1233" s="36" t="s">
        <v>115</v>
      </c>
      <c r="D1233" s="36" t="s">
        <v>116</v>
      </c>
      <c r="E1233" s="36" t="s">
        <v>117</v>
      </c>
      <c r="F1233" s="36" t="s">
        <v>118</v>
      </c>
      <c r="G1233" s="36" t="n">
        <f aca="false">IF(A1233="","",IF(AND(A1233&gt;=Debut,A1233&lt;Fin),1,0))</f>
        <v>1</v>
      </c>
      <c r="H1233" s="36" t="n">
        <f aca="false">IF(G1233=1,INT(ROUND((A1233-Debut)*86400,0)/600),"")</f>
        <v>832</v>
      </c>
      <c r="I1233" s="36" t="n">
        <f aca="false">IF(G1233=1,INT(ROUND((A1233-Debut)*86400,0)/3600),"")</f>
        <v>138</v>
      </c>
      <c r="J1233" s="36" t="n">
        <f aca="false">IF(OR(A1233="",B1233=""),"",ROUND((B1233-A1233)*86400,0))</f>
        <v>6</v>
      </c>
      <c r="K1233" s="37" t="n">
        <f aca="false">IF(G1233=1,IF(COUNTIFS($C:$C,C1233,$G:$G,1,$A:$A,"&gt;="&amp;(A1233-FenetreInterm/86400),$A:$A,"&lt;="&amp;A1233)&gt;=NbInterm,1,0),"")</f>
        <v>1</v>
      </c>
      <c r="L1233" s="37" t="n">
        <f aca="false">IF(G1233=1,IF(B1233="",0,IF(J1233&lt;SeuilFugitive,1,0)),"")</f>
        <v>0</v>
      </c>
      <c r="M1233" s="37" t="n">
        <f aca="false">IF(G1233=1,IF(B1233="",IF((Fin-A1233)*24&gt;SeuilFigee,1,0),IF(J1233&gt;SeuilFigee*3600,1,0)),"")</f>
        <v>0</v>
      </c>
      <c r="N1233" s="0" t="str">
        <f aca="false">IF(G1233=1,IF(COUNTIF(H$2:H1233,H1233)=1,COUNTIF($H:$H,H1233),""),"")</f>
        <v/>
      </c>
      <c r="O1233" s="0" t="str">
        <f aca="false">IF(G1233=1,IF(COUNTIF(I$2:I1233,I1233)=1,COUNTIF($I:$I,I1233),""),"")</f>
        <v/>
      </c>
      <c r="P1233" s="38" t="str">
        <f aca="false">IF(G1233=1,IF(COUNTIFS(C$2:C1233,C1233,G$2:G1233,1)=1,COUNTIFS($C:$C,C1233,$G:$G,1)+ROW()/10000000,""),"")</f>
        <v/>
      </c>
      <c r="Q1233" s="36" t="n">
        <f aca="false">IF(K1233=1,IF(COUNTIFS(C$2:C1233,C1233,K$2:K1233,1)=1,1,0),"")</f>
        <v>0</v>
      </c>
      <c r="R1233" s="0" t="str">
        <f aca="false">IF(M1233=1,IF(COUNTIFS(C$2:C1233,C1233,M$2:M1233,1)=1,1,0),"")</f>
        <v/>
      </c>
      <c r="S1233" s="0" t="str">
        <f aca="false">IF(L1233=1,IF(COUNTIFS(C$2:C1233,C1233,L$2:L1233,1)=1,1,0),"")</f>
        <v/>
      </c>
      <c r="T1233" s="38" t="str">
        <f aca="false">IF(N1233="","",N1233+ROW()/10000000)</f>
        <v/>
      </c>
      <c r="U1233" s="36" t="n">
        <f aca="false">IF(G1233=1,IF(B1233="",1,0),"")</f>
        <v>0</v>
      </c>
    </row>
    <row r="1234" customFormat="false" ht="15" hidden="false" customHeight="false" outlineLevel="0" collapsed="false">
      <c r="A1234" s="35" t="n">
        <v>46088.7933217593</v>
      </c>
      <c r="B1234" s="35" t="n">
        <v>46088.798599537</v>
      </c>
      <c r="C1234" s="36" t="s">
        <v>142</v>
      </c>
      <c r="D1234" s="36" t="s">
        <v>143</v>
      </c>
      <c r="E1234" s="36" t="s">
        <v>121</v>
      </c>
      <c r="F1234" s="36" t="s">
        <v>144</v>
      </c>
      <c r="G1234" s="36" t="n">
        <f aca="false">IF(A1234="","",IF(AND(A1234&gt;=Debut,A1234&lt;Fin),1,0))</f>
        <v>1</v>
      </c>
      <c r="H1234" s="36" t="n">
        <f aca="false">IF(G1234=1,INT(ROUND((A1234-Debut)*86400,0)/600),"")</f>
        <v>834</v>
      </c>
      <c r="I1234" s="36" t="n">
        <f aca="false">IF(G1234=1,INT(ROUND((A1234-Debut)*86400,0)/3600),"")</f>
        <v>139</v>
      </c>
      <c r="J1234" s="36" t="n">
        <f aca="false">IF(OR(A1234="",B1234=""),"",ROUND((B1234-A1234)*86400,0))</f>
        <v>456</v>
      </c>
      <c r="K1234" s="37" t="n">
        <f aca="false">IF(G1234=1,IF(COUNTIFS($C:$C,C1234,$G:$G,1,$A:$A,"&gt;="&amp;(A1234-FenetreInterm/86400),$A:$A,"&lt;="&amp;A1234)&gt;=NbInterm,1,0),"")</f>
        <v>0</v>
      </c>
      <c r="L1234" s="37" t="n">
        <f aca="false">IF(G1234=1,IF(B1234="",0,IF(J1234&lt;SeuilFugitive,1,0)),"")</f>
        <v>0</v>
      </c>
      <c r="M1234" s="37" t="n">
        <f aca="false">IF(G1234=1,IF(B1234="",IF((Fin-A1234)*24&gt;SeuilFigee,1,0),IF(J1234&gt;SeuilFigee*3600,1,0)),"")</f>
        <v>0</v>
      </c>
      <c r="N1234" s="36" t="n">
        <f aca="false">IF(G1234=1,IF(COUNTIF(H$2:H1234,H1234)=1,COUNTIF($H:$H,H1234),""),"")</f>
        <v>2</v>
      </c>
      <c r="O1234" s="36" t="n">
        <f aca="false">IF(G1234=1,IF(COUNTIF(I$2:I1234,I1234)=1,COUNTIF($I:$I,I1234),""),"")</f>
        <v>18</v>
      </c>
      <c r="P1234" s="38" t="str">
        <f aca="false">IF(G1234=1,IF(COUNTIFS(C$2:C1234,C1234,G$2:G1234,1)=1,COUNTIFS($C:$C,C1234,$G:$G,1)+ROW()/10000000,""),"")</f>
        <v/>
      </c>
      <c r="Q1234" s="0" t="str">
        <f aca="false">IF(K1234=1,IF(COUNTIFS(C$2:C1234,C1234,K$2:K1234,1)=1,1,0),"")</f>
        <v/>
      </c>
      <c r="R1234" s="0" t="str">
        <f aca="false">IF(M1234=1,IF(COUNTIFS(C$2:C1234,C1234,M$2:M1234,1)=1,1,0),"")</f>
        <v/>
      </c>
      <c r="S1234" s="0" t="str">
        <f aca="false">IF(L1234=1,IF(COUNTIFS(C$2:C1234,C1234,L$2:L1234,1)=1,1,0),"")</f>
        <v/>
      </c>
      <c r="T1234" s="38" t="n">
        <f aca="false">IF(N1234="","",N1234+ROW()/10000000)</f>
        <v>2.0001234</v>
      </c>
      <c r="U1234" s="36" t="n">
        <f aca="false">IF(G1234=1,IF(B1234="",1,0),"")</f>
        <v>0</v>
      </c>
    </row>
    <row r="1235" customFormat="false" ht="15" hidden="false" customHeight="false" outlineLevel="0" collapsed="false">
      <c r="A1235" s="35" t="n">
        <v>46088.7956018519</v>
      </c>
      <c r="B1235" s="35" t="n">
        <v>46088.7998842593</v>
      </c>
      <c r="C1235" s="36" t="s">
        <v>142</v>
      </c>
      <c r="D1235" s="36" t="s">
        <v>143</v>
      </c>
      <c r="E1235" s="36" t="s">
        <v>121</v>
      </c>
      <c r="F1235" s="36" t="s">
        <v>144</v>
      </c>
      <c r="G1235" s="36" t="n">
        <f aca="false">IF(A1235="","",IF(AND(A1235&gt;=Debut,A1235&lt;Fin),1,0))</f>
        <v>1</v>
      </c>
      <c r="H1235" s="36" t="n">
        <f aca="false">IF(G1235=1,INT(ROUND((A1235-Debut)*86400,0)/600),"")</f>
        <v>834</v>
      </c>
      <c r="I1235" s="36" t="n">
        <f aca="false">IF(G1235=1,INT(ROUND((A1235-Debut)*86400,0)/3600),"")</f>
        <v>139</v>
      </c>
      <c r="J1235" s="36" t="n">
        <f aca="false">IF(OR(A1235="",B1235=""),"",ROUND((B1235-A1235)*86400,0))</f>
        <v>370</v>
      </c>
      <c r="K1235" s="37" t="n">
        <f aca="false">IF(G1235=1,IF(COUNTIFS($C:$C,C1235,$G:$G,1,$A:$A,"&gt;="&amp;(A1235-FenetreInterm/86400),$A:$A,"&lt;="&amp;A1235)&gt;=NbInterm,1,0),"")</f>
        <v>0</v>
      </c>
      <c r="L1235" s="37" t="n">
        <f aca="false">IF(G1235=1,IF(B1235="",0,IF(J1235&lt;SeuilFugitive,1,0)),"")</f>
        <v>0</v>
      </c>
      <c r="M1235" s="37" t="n">
        <f aca="false">IF(G1235=1,IF(B1235="",IF((Fin-A1235)*24&gt;SeuilFigee,1,0),IF(J1235&gt;SeuilFigee*3600,1,0)),"")</f>
        <v>0</v>
      </c>
      <c r="N1235" s="0" t="str">
        <f aca="false">IF(G1235=1,IF(COUNTIF(H$2:H1235,H1235)=1,COUNTIF($H:$H,H1235),""),"")</f>
        <v/>
      </c>
      <c r="O1235" s="0" t="str">
        <f aca="false">IF(G1235=1,IF(COUNTIF(I$2:I1235,I1235)=1,COUNTIF($I:$I,I1235),""),"")</f>
        <v/>
      </c>
      <c r="P1235" s="38" t="str">
        <f aca="false">IF(G1235=1,IF(COUNTIFS(C$2:C1235,C1235,G$2:G1235,1)=1,COUNTIFS($C:$C,C1235,$G:$G,1)+ROW()/10000000,""),"")</f>
        <v/>
      </c>
      <c r="Q1235" s="0" t="str">
        <f aca="false">IF(K1235=1,IF(COUNTIFS(C$2:C1235,C1235,K$2:K1235,1)=1,1,0),"")</f>
        <v/>
      </c>
      <c r="R1235" s="0" t="str">
        <f aca="false">IF(M1235=1,IF(COUNTIFS(C$2:C1235,C1235,M$2:M1235,1)=1,1,0),"")</f>
        <v/>
      </c>
      <c r="S1235" s="0" t="str">
        <f aca="false">IF(L1235=1,IF(COUNTIFS(C$2:C1235,C1235,L$2:L1235,1)=1,1,0),"")</f>
        <v/>
      </c>
      <c r="T1235" s="38" t="str">
        <f aca="false">IF(N1235="","",N1235+ROW()/10000000)</f>
        <v/>
      </c>
      <c r="U1235" s="36" t="n">
        <f aca="false">IF(G1235=1,IF(B1235="",1,0),"")</f>
        <v>0</v>
      </c>
    </row>
    <row r="1236" customFormat="false" ht="15" hidden="false" customHeight="false" outlineLevel="0" collapsed="false">
      <c r="A1236" s="35" t="n">
        <v>46088.8112037037</v>
      </c>
      <c r="B1236" s="35" t="n">
        <v>46088.8146990741</v>
      </c>
      <c r="C1236" s="36" t="s">
        <v>138</v>
      </c>
      <c r="D1236" s="36" t="s">
        <v>139</v>
      </c>
      <c r="E1236" s="36" t="s">
        <v>128</v>
      </c>
      <c r="F1236" s="36" t="s">
        <v>118</v>
      </c>
      <c r="G1236" s="36" t="n">
        <f aca="false">IF(A1236="","",IF(AND(A1236&gt;=Debut,A1236&lt;Fin),1,0))</f>
        <v>1</v>
      </c>
      <c r="H1236" s="36" t="n">
        <f aca="false">IF(G1236=1,INT(ROUND((A1236-Debut)*86400,0)/600),"")</f>
        <v>836</v>
      </c>
      <c r="I1236" s="36" t="n">
        <f aca="false">IF(G1236=1,INT(ROUND((A1236-Debut)*86400,0)/3600),"")</f>
        <v>139</v>
      </c>
      <c r="J1236" s="36" t="n">
        <f aca="false">IF(OR(A1236="",B1236=""),"",ROUND((B1236-A1236)*86400,0))</f>
        <v>302</v>
      </c>
      <c r="K1236" s="37" t="n">
        <f aca="false">IF(G1236=1,IF(COUNTIFS($C:$C,C1236,$G:$G,1,$A:$A,"&gt;="&amp;(A1236-FenetreInterm/86400),$A:$A,"&lt;="&amp;A1236)&gt;=NbInterm,1,0),"")</f>
        <v>0</v>
      </c>
      <c r="L1236" s="37" t="n">
        <f aca="false">IF(G1236=1,IF(B1236="",0,IF(J1236&lt;SeuilFugitive,1,0)),"")</f>
        <v>0</v>
      </c>
      <c r="M1236" s="37" t="n">
        <f aca="false">IF(G1236=1,IF(B1236="",IF((Fin-A1236)*24&gt;SeuilFigee,1,0),IF(J1236&gt;SeuilFigee*3600,1,0)),"")</f>
        <v>0</v>
      </c>
      <c r="N1236" s="36" t="n">
        <f aca="false">IF(G1236=1,IF(COUNTIF(H$2:H1236,H1236)=1,COUNTIF($H:$H,H1236),""),"")</f>
        <v>1</v>
      </c>
      <c r="O1236" s="0" t="str">
        <f aca="false">IF(G1236=1,IF(COUNTIF(I$2:I1236,I1236)=1,COUNTIF($I:$I,I1236),""),"")</f>
        <v/>
      </c>
      <c r="P1236" s="38" t="str">
        <f aca="false">IF(G1236=1,IF(COUNTIFS(C$2:C1236,C1236,G$2:G1236,1)=1,COUNTIFS($C:$C,C1236,$G:$G,1)+ROW()/10000000,""),"")</f>
        <v/>
      </c>
      <c r="Q1236" s="0" t="str">
        <f aca="false">IF(K1236=1,IF(COUNTIFS(C$2:C1236,C1236,K$2:K1236,1)=1,1,0),"")</f>
        <v/>
      </c>
      <c r="R1236" s="0" t="str">
        <f aca="false">IF(M1236=1,IF(COUNTIFS(C$2:C1236,C1236,M$2:M1236,1)=1,1,0),"")</f>
        <v/>
      </c>
      <c r="S1236" s="0" t="str">
        <f aca="false">IF(L1236=1,IF(COUNTIFS(C$2:C1236,C1236,L$2:L1236,1)=1,1,0),"")</f>
        <v/>
      </c>
      <c r="T1236" s="38" t="n">
        <f aca="false">IF(N1236="","",N1236+ROW()/10000000)</f>
        <v>1.0001236</v>
      </c>
      <c r="U1236" s="36" t="n">
        <f aca="false">IF(G1236=1,IF(B1236="",1,0),"")</f>
        <v>0</v>
      </c>
    </row>
    <row r="1237" customFormat="false" ht="15" hidden="false" customHeight="false" outlineLevel="0" collapsed="false">
      <c r="A1237" s="35" t="n">
        <v>46088.8181944444</v>
      </c>
      <c r="B1237" s="35" t="n">
        <v>46088.8235185185</v>
      </c>
      <c r="C1237" s="36" t="s">
        <v>142</v>
      </c>
      <c r="D1237" s="36" t="s">
        <v>143</v>
      </c>
      <c r="E1237" s="36" t="s">
        <v>121</v>
      </c>
      <c r="F1237" s="36" t="s">
        <v>144</v>
      </c>
      <c r="G1237" s="36" t="n">
        <f aca="false">IF(A1237="","",IF(AND(A1237&gt;=Debut,A1237&lt;Fin),1,0))</f>
        <v>1</v>
      </c>
      <c r="H1237" s="36" t="n">
        <f aca="false">IF(G1237=1,INT(ROUND((A1237-Debut)*86400,0)/600),"")</f>
        <v>837</v>
      </c>
      <c r="I1237" s="36" t="n">
        <f aca="false">IF(G1237=1,INT(ROUND((A1237-Debut)*86400,0)/3600),"")</f>
        <v>139</v>
      </c>
      <c r="J1237" s="36" t="n">
        <f aca="false">IF(OR(A1237="",B1237=""),"",ROUND((B1237-A1237)*86400,0))</f>
        <v>460</v>
      </c>
      <c r="K1237" s="37" t="n">
        <f aca="false">IF(G1237=1,IF(COUNTIFS($C:$C,C1237,$G:$G,1,$A:$A,"&gt;="&amp;(A1237-FenetreInterm/86400),$A:$A,"&lt;="&amp;A1237)&gt;=NbInterm,1,0),"")</f>
        <v>0</v>
      </c>
      <c r="L1237" s="37" t="n">
        <f aca="false">IF(G1237=1,IF(B1237="",0,IF(J1237&lt;SeuilFugitive,1,0)),"")</f>
        <v>0</v>
      </c>
      <c r="M1237" s="37" t="n">
        <f aca="false">IF(G1237=1,IF(B1237="",IF((Fin-A1237)*24&gt;SeuilFigee,1,0),IF(J1237&gt;SeuilFigee*3600,1,0)),"")</f>
        <v>0</v>
      </c>
      <c r="N1237" s="36" t="n">
        <f aca="false">IF(G1237=1,IF(COUNTIF(H$2:H1237,H1237)=1,COUNTIF($H:$H,H1237),""),"")</f>
        <v>2</v>
      </c>
      <c r="O1237" s="0" t="str">
        <f aca="false">IF(G1237=1,IF(COUNTIF(I$2:I1237,I1237)=1,COUNTIF($I:$I,I1237),""),"")</f>
        <v/>
      </c>
      <c r="P1237" s="38" t="str">
        <f aca="false">IF(G1237=1,IF(COUNTIFS(C$2:C1237,C1237,G$2:G1237,1)=1,COUNTIFS($C:$C,C1237,$G:$G,1)+ROW()/10000000,""),"")</f>
        <v/>
      </c>
      <c r="Q1237" s="0" t="str">
        <f aca="false">IF(K1237=1,IF(COUNTIFS(C$2:C1237,C1237,K$2:K1237,1)=1,1,0),"")</f>
        <v/>
      </c>
      <c r="R1237" s="0" t="str">
        <f aca="false">IF(M1237=1,IF(COUNTIFS(C$2:C1237,C1237,M$2:M1237,1)=1,1,0),"")</f>
        <v/>
      </c>
      <c r="S1237" s="0" t="str">
        <f aca="false">IF(L1237=1,IF(COUNTIFS(C$2:C1237,C1237,L$2:L1237,1)=1,1,0),"")</f>
        <v/>
      </c>
      <c r="T1237" s="38" t="n">
        <f aca="false">IF(N1237="","",N1237+ROW()/10000000)</f>
        <v>2.0001237</v>
      </c>
      <c r="U1237" s="36" t="n">
        <f aca="false">IF(G1237=1,IF(B1237="",1,0),"")</f>
        <v>0</v>
      </c>
    </row>
    <row r="1238" customFormat="false" ht="15" hidden="false" customHeight="false" outlineLevel="0" collapsed="false">
      <c r="A1238" s="35" t="n">
        <v>46088.8190393519</v>
      </c>
      <c r="B1238" s="35" t="n">
        <v>46088.8223842593</v>
      </c>
      <c r="C1238" s="36" t="s">
        <v>138</v>
      </c>
      <c r="D1238" s="36" t="s">
        <v>139</v>
      </c>
      <c r="E1238" s="36" t="s">
        <v>128</v>
      </c>
      <c r="F1238" s="36" t="s">
        <v>118</v>
      </c>
      <c r="G1238" s="36" t="n">
        <f aca="false">IF(A1238="","",IF(AND(A1238&gt;=Debut,A1238&lt;Fin),1,0))</f>
        <v>1</v>
      </c>
      <c r="H1238" s="36" t="n">
        <f aca="false">IF(G1238=1,INT(ROUND((A1238-Debut)*86400,0)/600),"")</f>
        <v>837</v>
      </c>
      <c r="I1238" s="36" t="n">
        <f aca="false">IF(G1238=1,INT(ROUND((A1238-Debut)*86400,0)/3600),"")</f>
        <v>139</v>
      </c>
      <c r="J1238" s="36" t="n">
        <f aca="false">IF(OR(A1238="",B1238=""),"",ROUND((B1238-A1238)*86400,0))</f>
        <v>289</v>
      </c>
      <c r="K1238" s="37" t="n">
        <f aca="false">IF(G1238=1,IF(COUNTIFS($C:$C,C1238,$G:$G,1,$A:$A,"&gt;="&amp;(A1238-FenetreInterm/86400),$A:$A,"&lt;="&amp;A1238)&gt;=NbInterm,1,0),"")</f>
        <v>0</v>
      </c>
      <c r="L1238" s="37" t="n">
        <f aca="false">IF(G1238=1,IF(B1238="",0,IF(J1238&lt;SeuilFugitive,1,0)),"")</f>
        <v>0</v>
      </c>
      <c r="M1238" s="37" t="n">
        <f aca="false">IF(G1238=1,IF(B1238="",IF((Fin-A1238)*24&gt;SeuilFigee,1,0),IF(J1238&gt;SeuilFigee*3600,1,0)),"")</f>
        <v>0</v>
      </c>
      <c r="N1238" s="0" t="str">
        <f aca="false">IF(G1238=1,IF(COUNTIF(H$2:H1238,H1238)=1,COUNTIF($H:$H,H1238),""),"")</f>
        <v/>
      </c>
      <c r="O1238" s="0" t="str">
        <f aca="false">IF(G1238=1,IF(COUNTIF(I$2:I1238,I1238)=1,COUNTIF($I:$I,I1238),""),"")</f>
        <v/>
      </c>
      <c r="P1238" s="38" t="str">
        <f aca="false">IF(G1238=1,IF(COUNTIFS(C$2:C1238,C1238,G$2:G1238,1)=1,COUNTIFS($C:$C,C1238,$G:$G,1)+ROW()/10000000,""),"")</f>
        <v/>
      </c>
      <c r="Q1238" s="0" t="str">
        <f aca="false">IF(K1238=1,IF(COUNTIFS(C$2:C1238,C1238,K$2:K1238,1)=1,1,0),"")</f>
        <v/>
      </c>
      <c r="R1238" s="0" t="str">
        <f aca="false">IF(M1238=1,IF(COUNTIFS(C$2:C1238,C1238,M$2:M1238,1)=1,1,0),"")</f>
        <v/>
      </c>
      <c r="S1238" s="0" t="str">
        <f aca="false">IF(L1238=1,IF(COUNTIFS(C$2:C1238,C1238,L$2:L1238,1)=1,1,0),"")</f>
        <v/>
      </c>
      <c r="T1238" s="38" t="str">
        <f aca="false">IF(N1238="","",N1238+ROW()/10000000)</f>
        <v/>
      </c>
      <c r="U1238" s="36" t="n">
        <f aca="false">IF(G1238=1,IF(B1238="",1,0),"")</f>
        <v>0</v>
      </c>
    </row>
    <row r="1239" customFormat="false" ht="15" hidden="false" customHeight="false" outlineLevel="0" collapsed="false">
      <c r="A1239" s="35" t="n">
        <v>46088.8195138889</v>
      </c>
      <c r="B1239" s="35" t="n">
        <v>46088.8278125</v>
      </c>
      <c r="C1239" s="36" t="s">
        <v>153</v>
      </c>
      <c r="D1239" s="36" t="s">
        <v>154</v>
      </c>
      <c r="E1239" s="36" t="s">
        <v>121</v>
      </c>
      <c r="F1239" s="36" t="s">
        <v>144</v>
      </c>
      <c r="G1239" s="36" t="n">
        <f aca="false">IF(A1239="","",IF(AND(A1239&gt;=Debut,A1239&lt;Fin),1,0))</f>
        <v>1</v>
      </c>
      <c r="H1239" s="36" t="n">
        <f aca="false">IF(G1239=1,INT(ROUND((A1239-Debut)*86400,0)/600),"")</f>
        <v>838</v>
      </c>
      <c r="I1239" s="36" t="n">
        <f aca="false">IF(G1239=1,INT(ROUND((A1239-Debut)*86400,0)/3600),"")</f>
        <v>139</v>
      </c>
      <c r="J1239" s="36" t="n">
        <f aca="false">IF(OR(A1239="",B1239=""),"",ROUND((B1239-A1239)*86400,0))</f>
        <v>717</v>
      </c>
      <c r="K1239" s="37" t="n">
        <f aca="false">IF(G1239=1,IF(COUNTIFS($C:$C,C1239,$G:$G,1,$A:$A,"&gt;="&amp;(A1239-FenetreInterm/86400),$A:$A,"&lt;="&amp;A1239)&gt;=NbInterm,1,0),"")</f>
        <v>0</v>
      </c>
      <c r="L1239" s="37" t="n">
        <f aca="false">IF(G1239=1,IF(B1239="",0,IF(J1239&lt;SeuilFugitive,1,0)),"")</f>
        <v>0</v>
      </c>
      <c r="M1239" s="37" t="n">
        <f aca="false">IF(G1239=1,IF(B1239="",IF((Fin-A1239)*24&gt;SeuilFigee,1,0),IF(J1239&gt;SeuilFigee*3600,1,0)),"")</f>
        <v>0</v>
      </c>
      <c r="N1239" s="36" t="n">
        <f aca="false">IF(G1239=1,IF(COUNTIF(H$2:H1239,H1239)=1,COUNTIF($H:$H,H1239),""),"")</f>
        <v>12</v>
      </c>
      <c r="O1239" s="0" t="str">
        <f aca="false">IF(G1239=1,IF(COUNTIF(I$2:I1239,I1239)=1,COUNTIF($I:$I,I1239),""),"")</f>
        <v/>
      </c>
      <c r="P1239" s="38" t="str">
        <f aca="false">IF(G1239=1,IF(COUNTIFS(C$2:C1239,C1239,G$2:G1239,1)=1,COUNTIFS($C:$C,C1239,$G:$G,1)+ROW()/10000000,""),"")</f>
        <v/>
      </c>
      <c r="Q1239" s="0" t="str">
        <f aca="false">IF(K1239=1,IF(COUNTIFS(C$2:C1239,C1239,K$2:K1239,1)=1,1,0),"")</f>
        <v/>
      </c>
      <c r="R1239" s="0" t="str">
        <f aca="false">IF(M1239=1,IF(COUNTIFS(C$2:C1239,C1239,M$2:M1239,1)=1,1,0),"")</f>
        <v/>
      </c>
      <c r="S1239" s="0" t="str">
        <f aca="false">IF(L1239=1,IF(COUNTIFS(C$2:C1239,C1239,L$2:L1239,1)=1,1,0),"")</f>
        <v/>
      </c>
      <c r="T1239" s="38" t="n">
        <f aca="false">IF(N1239="","",N1239+ROW()/10000000)</f>
        <v>12.0001239</v>
      </c>
      <c r="U1239" s="36" t="n">
        <f aca="false">IF(G1239=1,IF(B1239="",1,0),"")</f>
        <v>0</v>
      </c>
    </row>
    <row r="1240" customFormat="false" ht="15" hidden="false" customHeight="false" outlineLevel="0" collapsed="false">
      <c r="A1240" s="35" t="n">
        <v>46088.8206828704</v>
      </c>
      <c r="B1240" s="35" t="n">
        <v>46088.8232291667</v>
      </c>
      <c r="C1240" s="36" t="s">
        <v>145</v>
      </c>
      <c r="D1240" s="36" t="s">
        <v>146</v>
      </c>
      <c r="E1240" s="36" t="s">
        <v>121</v>
      </c>
      <c r="F1240" s="36" t="s">
        <v>144</v>
      </c>
      <c r="G1240" s="36" t="n">
        <f aca="false">IF(A1240="","",IF(AND(A1240&gt;=Debut,A1240&lt;Fin),1,0))</f>
        <v>1</v>
      </c>
      <c r="H1240" s="36" t="n">
        <f aca="false">IF(G1240=1,INT(ROUND((A1240-Debut)*86400,0)/600),"")</f>
        <v>838</v>
      </c>
      <c r="I1240" s="36" t="n">
        <f aca="false">IF(G1240=1,INT(ROUND((A1240-Debut)*86400,0)/3600),"")</f>
        <v>139</v>
      </c>
      <c r="J1240" s="36" t="n">
        <f aca="false">IF(OR(A1240="",B1240=""),"",ROUND((B1240-A1240)*86400,0))</f>
        <v>220</v>
      </c>
      <c r="K1240" s="37" t="n">
        <f aca="false">IF(G1240=1,IF(COUNTIFS($C:$C,C1240,$G:$G,1,$A:$A,"&gt;="&amp;(A1240-FenetreInterm/86400),$A:$A,"&lt;="&amp;A1240)&gt;=NbInterm,1,0),"")</f>
        <v>0</v>
      </c>
      <c r="L1240" s="37" t="n">
        <f aca="false">IF(G1240=1,IF(B1240="",0,IF(J1240&lt;SeuilFugitive,1,0)),"")</f>
        <v>0</v>
      </c>
      <c r="M1240" s="37" t="n">
        <f aca="false">IF(G1240=1,IF(B1240="",IF((Fin-A1240)*24&gt;SeuilFigee,1,0),IF(J1240&gt;SeuilFigee*3600,1,0)),"")</f>
        <v>0</v>
      </c>
      <c r="N1240" s="0" t="str">
        <f aca="false">IF(G1240=1,IF(COUNTIF(H$2:H1240,H1240)=1,COUNTIF($H:$H,H1240),""),"")</f>
        <v/>
      </c>
      <c r="O1240" s="0" t="str">
        <f aca="false">IF(G1240=1,IF(COUNTIF(I$2:I1240,I1240)=1,COUNTIF($I:$I,I1240),""),"")</f>
        <v/>
      </c>
      <c r="P1240" s="38" t="str">
        <f aca="false">IF(G1240=1,IF(COUNTIFS(C$2:C1240,C1240,G$2:G1240,1)=1,COUNTIFS($C:$C,C1240,$G:$G,1)+ROW()/10000000,""),"")</f>
        <v/>
      </c>
      <c r="Q1240" s="0" t="str">
        <f aca="false">IF(K1240=1,IF(COUNTIFS(C$2:C1240,C1240,K$2:K1240,1)=1,1,0),"")</f>
        <v/>
      </c>
      <c r="R1240" s="0" t="str">
        <f aca="false">IF(M1240=1,IF(COUNTIFS(C$2:C1240,C1240,M$2:M1240,1)=1,1,0),"")</f>
        <v/>
      </c>
      <c r="S1240" s="0" t="str">
        <f aca="false">IF(L1240=1,IF(COUNTIFS(C$2:C1240,C1240,L$2:L1240,1)=1,1,0),"")</f>
        <v/>
      </c>
      <c r="T1240" s="38" t="str">
        <f aca="false">IF(N1240="","",N1240+ROW()/10000000)</f>
        <v/>
      </c>
      <c r="U1240" s="36" t="n">
        <f aca="false">IF(G1240=1,IF(B1240="",1,0),"")</f>
        <v>0</v>
      </c>
    </row>
    <row r="1241" customFormat="false" ht="15" hidden="false" customHeight="false" outlineLevel="0" collapsed="false">
      <c r="A1241" s="35" t="n">
        <v>46088.8232407407</v>
      </c>
      <c r="B1241" s="35" t="n">
        <v>46088.8259722222</v>
      </c>
      <c r="C1241" s="36" t="s">
        <v>142</v>
      </c>
      <c r="D1241" s="36" t="s">
        <v>143</v>
      </c>
      <c r="E1241" s="36" t="s">
        <v>121</v>
      </c>
      <c r="F1241" s="36" t="s">
        <v>144</v>
      </c>
      <c r="G1241" s="36" t="n">
        <f aca="false">IF(A1241="","",IF(AND(A1241&gt;=Debut,A1241&lt;Fin),1,0))</f>
        <v>1</v>
      </c>
      <c r="H1241" s="36" t="n">
        <f aca="false">IF(G1241=1,INT(ROUND((A1241-Debut)*86400,0)/600),"")</f>
        <v>838</v>
      </c>
      <c r="I1241" s="36" t="n">
        <f aca="false">IF(G1241=1,INT(ROUND((A1241-Debut)*86400,0)/3600),"")</f>
        <v>139</v>
      </c>
      <c r="J1241" s="36" t="n">
        <f aca="false">IF(OR(A1241="",B1241=""),"",ROUND((B1241-A1241)*86400,0))</f>
        <v>236</v>
      </c>
      <c r="K1241" s="37" t="n">
        <f aca="false">IF(G1241=1,IF(COUNTIFS($C:$C,C1241,$G:$G,1,$A:$A,"&gt;="&amp;(A1241-FenetreInterm/86400),$A:$A,"&lt;="&amp;A1241)&gt;=NbInterm,1,0),"")</f>
        <v>0</v>
      </c>
      <c r="L1241" s="37" t="n">
        <f aca="false">IF(G1241=1,IF(B1241="",0,IF(J1241&lt;SeuilFugitive,1,0)),"")</f>
        <v>0</v>
      </c>
      <c r="M1241" s="37" t="n">
        <f aca="false">IF(G1241=1,IF(B1241="",IF((Fin-A1241)*24&gt;SeuilFigee,1,0),IF(J1241&gt;SeuilFigee*3600,1,0)),"")</f>
        <v>0</v>
      </c>
      <c r="N1241" s="0" t="str">
        <f aca="false">IF(G1241=1,IF(COUNTIF(H$2:H1241,H1241)=1,COUNTIF($H:$H,H1241),""),"")</f>
        <v/>
      </c>
      <c r="O1241" s="0" t="str">
        <f aca="false">IF(G1241=1,IF(COUNTIF(I$2:I1241,I1241)=1,COUNTIF($I:$I,I1241),""),"")</f>
        <v/>
      </c>
      <c r="P1241" s="38" t="str">
        <f aca="false">IF(G1241=1,IF(COUNTIFS(C$2:C1241,C1241,G$2:G1241,1)=1,COUNTIFS($C:$C,C1241,$G:$G,1)+ROW()/10000000,""),"")</f>
        <v/>
      </c>
      <c r="Q1241" s="0" t="str">
        <f aca="false">IF(K1241=1,IF(COUNTIFS(C$2:C1241,C1241,K$2:K1241,1)=1,1,0),"")</f>
        <v/>
      </c>
      <c r="R1241" s="0" t="str">
        <f aca="false">IF(M1241=1,IF(COUNTIFS(C$2:C1241,C1241,M$2:M1241,1)=1,1,0),"")</f>
        <v/>
      </c>
      <c r="S1241" s="0" t="str">
        <f aca="false">IF(L1241=1,IF(COUNTIFS(C$2:C1241,C1241,L$2:L1241,1)=1,1,0),"")</f>
        <v/>
      </c>
      <c r="T1241" s="38" t="str">
        <f aca="false">IF(N1241="","",N1241+ROW()/10000000)</f>
        <v/>
      </c>
      <c r="U1241" s="36" t="n">
        <f aca="false">IF(G1241=1,IF(B1241="",1,0),"")</f>
        <v>0</v>
      </c>
    </row>
    <row r="1242" customFormat="false" ht="15" hidden="false" customHeight="false" outlineLevel="0" collapsed="false">
      <c r="A1242" s="35" t="n">
        <v>46088.8234027778</v>
      </c>
      <c r="B1242" s="35" t="n">
        <v>46088.8234606482</v>
      </c>
      <c r="C1242" s="36" t="s">
        <v>115</v>
      </c>
      <c r="D1242" s="36" t="s">
        <v>116</v>
      </c>
      <c r="E1242" s="36" t="s">
        <v>117</v>
      </c>
      <c r="F1242" s="36" t="s">
        <v>118</v>
      </c>
      <c r="G1242" s="36" t="n">
        <f aca="false">IF(A1242="","",IF(AND(A1242&gt;=Debut,A1242&lt;Fin),1,0))</f>
        <v>1</v>
      </c>
      <c r="H1242" s="36" t="n">
        <f aca="false">IF(G1242=1,INT(ROUND((A1242-Debut)*86400,0)/600),"")</f>
        <v>838</v>
      </c>
      <c r="I1242" s="36" t="n">
        <f aca="false">IF(G1242=1,INT(ROUND((A1242-Debut)*86400,0)/3600),"")</f>
        <v>139</v>
      </c>
      <c r="J1242" s="36" t="n">
        <f aca="false">IF(OR(A1242="",B1242=""),"",ROUND((B1242-A1242)*86400,0))</f>
        <v>5</v>
      </c>
      <c r="K1242" s="37" t="n">
        <f aca="false">IF(G1242=1,IF(COUNTIFS($C:$C,C1242,$G:$G,1,$A:$A,"&gt;="&amp;(A1242-FenetreInterm/86400),$A:$A,"&lt;="&amp;A1242)&gt;=NbInterm,1,0),"")</f>
        <v>0</v>
      </c>
      <c r="L1242" s="37" t="n">
        <f aca="false">IF(G1242=1,IF(B1242="",0,IF(J1242&lt;SeuilFugitive,1,0)),"")</f>
        <v>0</v>
      </c>
      <c r="M1242" s="37" t="n">
        <f aca="false">IF(G1242=1,IF(B1242="",IF((Fin-A1242)*24&gt;SeuilFigee,1,0),IF(J1242&gt;SeuilFigee*3600,1,0)),"")</f>
        <v>0</v>
      </c>
      <c r="N1242" s="0" t="str">
        <f aca="false">IF(G1242=1,IF(COUNTIF(H$2:H1242,H1242)=1,COUNTIF($H:$H,H1242),""),"")</f>
        <v/>
      </c>
      <c r="O1242" s="0" t="str">
        <f aca="false">IF(G1242=1,IF(COUNTIF(I$2:I1242,I1242)=1,COUNTIF($I:$I,I1242),""),"")</f>
        <v/>
      </c>
      <c r="P1242" s="38" t="str">
        <f aca="false">IF(G1242=1,IF(COUNTIFS(C$2:C1242,C1242,G$2:G1242,1)=1,COUNTIFS($C:$C,C1242,$G:$G,1)+ROW()/10000000,""),"")</f>
        <v/>
      </c>
      <c r="Q1242" s="0" t="str">
        <f aca="false">IF(K1242=1,IF(COUNTIFS(C$2:C1242,C1242,K$2:K1242,1)=1,1,0),"")</f>
        <v/>
      </c>
      <c r="R1242" s="0" t="str">
        <f aca="false">IF(M1242=1,IF(COUNTIFS(C$2:C1242,C1242,M$2:M1242,1)=1,1,0),"")</f>
        <v/>
      </c>
      <c r="S1242" s="0" t="str">
        <f aca="false">IF(L1242=1,IF(COUNTIFS(C$2:C1242,C1242,L$2:L1242,1)=1,1,0),"")</f>
        <v/>
      </c>
      <c r="T1242" s="38" t="str">
        <f aca="false">IF(N1242="","",N1242+ROW()/10000000)</f>
        <v/>
      </c>
      <c r="U1242" s="36" t="n">
        <f aca="false">IF(G1242=1,IF(B1242="",1,0),"")</f>
        <v>0</v>
      </c>
    </row>
    <row r="1243" customFormat="false" ht="15" hidden="false" customHeight="false" outlineLevel="0" collapsed="false">
      <c r="A1243" s="35" t="n">
        <v>46088.8234953704</v>
      </c>
      <c r="B1243" s="35" t="n">
        <v>46088.8236226852</v>
      </c>
      <c r="C1243" s="36" t="s">
        <v>115</v>
      </c>
      <c r="D1243" s="36" t="s">
        <v>116</v>
      </c>
      <c r="E1243" s="36" t="s">
        <v>117</v>
      </c>
      <c r="F1243" s="36" t="s">
        <v>118</v>
      </c>
      <c r="G1243" s="36" t="n">
        <f aca="false">IF(A1243="","",IF(AND(A1243&gt;=Debut,A1243&lt;Fin),1,0))</f>
        <v>1</v>
      </c>
      <c r="H1243" s="36" t="n">
        <f aca="false">IF(G1243=1,INT(ROUND((A1243-Debut)*86400,0)/600),"")</f>
        <v>838</v>
      </c>
      <c r="I1243" s="36" t="n">
        <f aca="false">IF(G1243=1,INT(ROUND((A1243-Debut)*86400,0)/3600),"")</f>
        <v>139</v>
      </c>
      <c r="J1243" s="36" t="n">
        <f aca="false">IF(OR(A1243="",B1243=""),"",ROUND((B1243-A1243)*86400,0))</f>
        <v>11</v>
      </c>
      <c r="K1243" s="37" t="n">
        <f aca="false">IF(G1243=1,IF(COUNTIFS($C:$C,C1243,$G:$G,1,$A:$A,"&gt;="&amp;(A1243-FenetreInterm/86400),$A:$A,"&lt;="&amp;A1243)&gt;=NbInterm,1,0),"")</f>
        <v>0</v>
      </c>
      <c r="L1243" s="37" t="n">
        <f aca="false">IF(G1243=1,IF(B1243="",0,IF(J1243&lt;SeuilFugitive,1,0)),"")</f>
        <v>0</v>
      </c>
      <c r="M1243" s="37" t="n">
        <f aca="false">IF(G1243=1,IF(B1243="",IF((Fin-A1243)*24&gt;SeuilFigee,1,0),IF(J1243&gt;SeuilFigee*3600,1,0)),"")</f>
        <v>0</v>
      </c>
      <c r="N1243" s="0" t="str">
        <f aca="false">IF(G1243=1,IF(COUNTIF(H$2:H1243,H1243)=1,COUNTIF($H:$H,H1243),""),"")</f>
        <v/>
      </c>
      <c r="O1243" s="0" t="str">
        <f aca="false">IF(G1243=1,IF(COUNTIF(I$2:I1243,I1243)=1,COUNTIF($I:$I,I1243),""),"")</f>
        <v/>
      </c>
      <c r="P1243" s="38" t="str">
        <f aca="false">IF(G1243=1,IF(COUNTIFS(C$2:C1243,C1243,G$2:G1243,1)=1,COUNTIFS($C:$C,C1243,$G:$G,1)+ROW()/10000000,""),"")</f>
        <v/>
      </c>
      <c r="Q1243" s="0" t="str">
        <f aca="false">IF(K1243=1,IF(COUNTIFS(C$2:C1243,C1243,K$2:K1243,1)=1,1,0),"")</f>
        <v/>
      </c>
      <c r="R1243" s="0" t="str">
        <f aca="false">IF(M1243=1,IF(COUNTIFS(C$2:C1243,C1243,M$2:M1243,1)=1,1,0),"")</f>
        <v/>
      </c>
      <c r="S1243" s="0" t="str">
        <f aca="false">IF(L1243=1,IF(COUNTIFS(C$2:C1243,C1243,L$2:L1243,1)=1,1,0),"")</f>
        <v/>
      </c>
      <c r="T1243" s="38" t="str">
        <f aca="false">IF(N1243="","",N1243+ROW()/10000000)</f>
        <v/>
      </c>
      <c r="U1243" s="36" t="n">
        <f aca="false">IF(G1243=1,IF(B1243="",1,0),"")</f>
        <v>0</v>
      </c>
    </row>
    <row r="1244" customFormat="false" ht="15" hidden="false" customHeight="false" outlineLevel="0" collapsed="false">
      <c r="A1244" s="35" t="n">
        <v>46088.8236458333</v>
      </c>
      <c r="B1244" s="35" t="n">
        <v>46088.8239236111</v>
      </c>
      <c r="C1244" s="36" t="s">
        <v>115</v>
      </c>
      <c r="D1244" s="36" t="s">
        <v>116</v>
      </c>
      <c r="E1244" s="36" t="s">
        <v>117</v>
      </c>
      <c r="F1244" s="36" t="s">
        <v>118</v>
      </c>
      <c r="G1244" s="36" t="n">
        <f aca="false">IF(A1244="","",IF(AND(A1244&gt;=Debut,A1244&lt;Fin),1,0))</f>
        <v>1</v>
      </c>
      <c r="H1244" s="36" t="n">
        <f aca="false">IF(G1244=1,INT(ROUND((A1244-Debut)*86400,0)/600),"")</f>
        <v>838</v>
      </c>
      <c r="I1244" s="36" t="n">
        <f aca="false">IF(G1244=1,INT(ROUND((A1244-Debut)*86400,0)/3600),"")</f>
        <v>139</v>
      </c>
      <c r="J1244" s="36" t="n">
        <f aca="false">IF(OR(A1244="",B1244=""),"",ROUND((B1244-A1244)*86400,0))</f>
        <v>24</v>
      </c>
      <c r="K1244" s="37" t="n">
        <f aca="false">IF(G1244=1,IF(COUNTIFS($C:$C,C1244,$G:$G,1,$A:$A,"&gt;="&amp;(A1244-FenetreInterm/86400),$A:$A,"&lt;="&amp;A1244)&gt;=NbInterm,1,0),"")</f>
        <v>1</v>
      </c>
      <c r="L1244" s="37" t="n">
        <f aca="false">IF(G1244=1,IF(B1244="",0,IF(J1244&lt;SeuilFugitive,1,0)),"")</f>
        <v>0</v>
      </c>
      <c r="M1244" s="37" t="n">
        <f aca="false">IF(G1244=1,IF(B1244="",IF((Fin-A1244)*24&gt;SeuilFigee,1,0),IF(J1244&gt;SeuilFigee*3600,1,0)),"")</f>
        <v>0</v>
      </c>
      <c r="N1244" s="0" t="str">
        <f aca="false">IF(G1244=1,IF(COUNTIF(H$2:H1244,H1244)=1,COUNTIF($H:$H,H1244),""),"")</f>
        <v/>
      </c>
      <c r="O1244" s="0" t="str">
        <f aca="false">IF(G1244=1,IF(COUNTIF(I$2:I1244,I1244)=1,COUNTIF($I:$I,I1244),""),"")</f>
        <v/>
      </c>
      <c r="P1244" s="38" t="str">
        <f aca="false">IF(G1244=1,IF(COUNTIFS(C$2:C1244,C1244,G$2:G1244,1)=1,COUNTIFS($C:$C,C1244,$G:$G,1)+ROW()/10000000,""),"")</f>
        <v/>
      </c>
      <c r="Q1244" s="36" t="n">
        <f aca="false">IF(K1244=1,IF(COUNTIFS(C$2:C1244,C1244,K$2:K1244,1)=1,1,0),"")</f>
        <v>0</v>
      </c>
      <c r="R1244" s="0" t="str">
        <f aca="false">IF(M1244=1,IF(COUNTIFS(C$2:C1244,C1244,M$2:M1244,1)=1,1,0),"")</f>
        <v/>
      </c>
      <c r="S1244" s="0" t="str">
        <f aca="false">IF(L1244=1,IF(COUNTIFS(C$2:C1244,C1244,L$2:L1244,1)=1,1,0),"")</f>
        <v/>
      </c>
      <c r="T1244" s="38" t="str">
        <f aca="false">IF(N1244="","",N1244+ROW()/10000000)</f>
        <v/>
      </c>
      <c r="U1244" s="36" t="n">
        <f aca="false">IF(G1244=1,IF(B1244="",1,0),"")</f>
        <v>0</v>
      </c>
    </row>
    <row r="1245" customFormat="false" ht="15" hidden="false" customHeight="false" outlineLevel="0" collapsed="false">
      <c r="A1245" s="35" t="n">
        <v>46088.8238194444</v>
      </c>
      <c r="B1245" s="35" t="n">
        <v>46088.8239930556</v>
      </c>
      <c r="C1245" s="36" t="s">
        <v>115</v>
      </c>
      <c r="D1245" s="36" t="s">
        <v>116</v>
      </c>
      <c r="E1245" s="36" t="s">
        <v>117</v>
      </c>
      <c r="F1245" s="36" t="s">
        <v>118</v>
      </c>
      <c r="G1245" s="36" t="n">
        <f aca="false">IF(A1245="","",IF(AND(A1245&gt;=Debut,A1245&lt;Fin),1,0))</f>
        <v>1</v>
      </c>
      <c r="H1245" s="36" t="n">
        <f aca="false">IF(G1245=1,INT(ROUND((A1245-Debut)*86400,0)/600),"")</f>
        <v>838</v>
      </c>
      <c r="I1245" s="36" t="n">
        <f aca="false">IF(G1245=1,INT(ROUND((A1245-Debut)*86400,0)/3600),"")</f>
        <v>139</v>
      </c>
      <c r="J1245" s="36" t="n">
        <f aca="false">IF(OR(A1245="",B1245=""),"",ROUND((B1245-A1245)*86400,0))</f>
        <v>15</v>
      </c>
      <c r="K1245" s="37" t="n">
        <f aca="false">IF(G1245=1,IF(COUNTIFS($C:$C,C1245,$G:$G,1,$A:$A,"&gt;="&amp;(A1245-FenetreInterm/86400),$A:$A,"&lt;="&amp;A1245)&gt;=NbInterm,1,0),"")</f>
        <v>1</v>
      </c>
      <c r="L1245" s="37" t="n">
        <f aca="false">IF(G1245=1,IF(B1245="",0,IF(J1245&lt;SeuilFugitive,1,0)),"")</f>
        <v>0</v>
      </c>
      <c r="M1245" s="37" t="n">
        <f aca="false">IF(G1245=1,IF(B1245="",IF((Fin-A1245)*24&gt;SeuilFigee,1,0),IF(J1245&gt;SeuilFigee*3600,1,0)),"")</f>
        <v>0</v>
      </c>
      <c r="N1245" s="0" t="str">
        <f aca="false">IF(G1245=1,IF(COUNTIF(H$2:H1245,H1245)=1,COUNTIF($H:$H,H1245),""),"")</f>
        <v/>
      </c>
      <c r="O1245" s="0" t="str">
        <f aca="false">IF(G1245=1,IF(COUNTIF(I$2:I1245,I1245)=1,COUNTIF($I:$I,I1245),""),"")</f>
        <v/>
      </c>
      <c r="P1245" s="38" t="str">
        <f aca="false">IF(G1245=1,IF(COUNTIFS(C$2:C1245,C1245,G$2:G1245,1)=1,COUNTIFS($C:$C,C1245,$G:$G,1)+ROW()/10000000,""),"")</f>
        <v/>
      </c>
      <c r="Q1245" s="36" t="n">
        <f aca="false">IF(K1245=1,IF(COUNTIFS(C$2:C1245,C1245,K$2:K1245,1)=1,1,0),"")</f>
        <v>0</v>
      </c>
      <c r="R1245" s="0" t="str">
        <f aca="false">IF(M1245=1,IF(COUNTIFS(C$2:C1245,C1245,M$2:M1245,1)=1,1,0),"")</f>
        <v/>
      </c>
      <c r="S1245" s="0" t="str">
        <f aca="false">IF(L1245=1,IF(COUNTIFS(C$2:C1245,C1245,L$2:L1245,1)=1,1,0),"")</f>
        <v/>
      </c>
      <c r="T1245" s="38" t="str">
        <f aca="false">IF(N1245="","",N1245+ROW()/10000000)</f>
        <v/>
      </c>
      <c r="U1245" s="36" t="n">
        <f aca="false">IF(G1245=1,IF(B1245="",1,0),"")</f>
        <v>0</v>
      </c>
    </row>
    <row r="1246" customFormat="false" ht="15" hidden="false" customHeight="false" outlineLevel="0" collapsed="false">
      <c r="A1246" s="35" t="n">
        <v>46088.8239236111</v>
      </c>
      <c r="B1246" s="35" t="n">
        <v>46088.8240972222</v>
      </c>
      <c r="C1246" s="36" t="s">
        <v>115</v>
      </c>
      <c r="D1246" s="36" t="s">
        <v>116</v>
      </c>
      <c r="E1246" s="36" t="s">
        <v>117</v>
      </c>
      <c r="F1246" s="36" t="s">
        <v>118</v>
      </c>
      <c r="G1246" s="36" t="n">
        <f aca="false">IF(A1246="","",IF(AND(A1246&gt;=Debut,A1246&lt;Fin),1,0))</f>
        <v>1</v>
      </c>
      <c r="H1246" s="36" t="n">
        <f aca="false">IF(G1246=1,INT(ROUND((A1246-Debut)*86400,0)/600),"")</f>
        <v>838</v>
      </c>
      <c r="I1246" s="36" t="n">
        <f aca="false">IF(G1246=1,INT(ROUND((A1246-Debut)*86400,0)/3600),"")</f>
        <v>139</v>
      </c>
      <c r="J1246" s="36" t="n">
        <f aca="false">IF(OR(A1246="",B1246=""),"",ROUND((B1246-A1246)*86400,0))</f>
        <v>15</v>
      </c>
      <c r="K1246" s="37" t="n">
        <f aca="false">IF(G1246=1,IF(COUNTIFS($C:$C,C1246,$G:$G,1,$A:$A,"&gt;="&amp;(A1246-FenetreInterm/86400),$A:$A,"&lt;="&amp;A1246)&gt;=NbInterm,1,0),"")</f>
        <v>1</v>
      </c>
      <c r="L1246" s="37" t="n">
        <f aca="false">IF(G1246=1,IF(B1246="",0,IF(J1246&lt;SeuilFugitive,1,0)),"")</f>
        <v>0</v>
      </c>
      <c r="M1246" s="37" t="n">
        <f aca="false">IF(G1246=1,IF(B1246="",IF((Fin-A1246)*24&gt;SeuilFigee,1,0),IF(J1246&gt;SeuilFigee*3600,1,0)),"")</f>
        <v>0</v>
      </c>
      <c r="N1246" s="0" t="str">
        <f aca="false">IF(G1246=1,IF(COUNTIF(H$2:H1246,H1246)=1,COUNTIF($H:$H,H1246),""),"")</f>
        <v/>
      </c>
      <c r="O1246" s="0" t="str">
        <f aca="false">IF(G1246=1,IF(COUNTIF(I$2:I1246,I1246)=1,COUNTIF($I:$I,I1246),""),"")</f>
        <v/>
      </c>
      <c r="P1246" s="38" t="str">
        <f aca="false">IF(G1246=1,IF(COUNTIFS(C$2:C1246,C1246,G$2:G1246,1)=1,COUNTIFS($C:$C,C1246,$G:$G,1)+ROW()/10000000,""),"")</f>
        <v/>
      </c>
      <c r="Q1246" s="36" t="n">
        <f aca="false">IF(K1246=1,IF(COUNTIFS(C$2:C1246,C1246,K$2:K1246,1)=1,1,0),"")</f>
        <v>0</v>
      </c>
      <c r="R1246" s="0" t="str">
        <f aca="false">IF(M1246=1,IF(COUNTIFS(C$2:C1246,C1246,M$2:M1246,1)=1,1,0),"")</f>
        <v/>
      </c>
      <c r="S1246" s="0" t="str">
        <f aca="false">IF(L1246=1,IF(COUNTIFS(C$2:C1246,C1246,L$2:L1246,1)=1,1,0),"")</f>
        <v/>
      </c>
      <c r="T1246" s="38" t="str">
        <f aca="false">IF(N1246="","",N1246+ROW()/10000000)</f>
        <v/>
      </c>
      <c r="U1246" s="36" t="n">
        <f aca="false">IF(G1246=1,IF(B1246="",1,0),"")</f>
        <v>0</v>
      </c>
    </row>
    <row r="1247" customFormat="false" ht="15" hidden="false" customHeight="false" outlineLevel="0" collapsed="false">
      <c r="A1247" s="35" t="n">
        <v>46088.8241203704</v>
      </c>
      <c r="B1247" s="35" t="n">
        <v>46088.8243171296</v>
      </c>
      <c r="C1247" s="36" t="s">
        <v>115</v>
      </c>
      <c r="D1247" s="36" t="s">
        <v>116</v>
      </c>
      <c r="E1247" s="36" t="s">
        <v>117</v>
      </c>
      <c r="F1247" s="36" t="s">
        <v>118</v>
      </c>
      <c r="G1247" s="36" t="n">
        <f aca="false">IF(A1247="","",IF(AND(A1247&gt;=Debut,A1247&lt;Fin),1,0))</f>
        <v>1</v>
      </c>
      <c r="H1247" s="36" t="n">
        <f aca="false">IF(G1247=1,INT(ROUND((A1247-Debut)*86400,0)/600),"")</f>
        <v>838</v>
      </c>
      <c r="I1247" s="36" t="n">
        <f aca="false">IF(G1247=1,INT(ROUND((A1247-Debut)*86400,0)/3600),"")</f>
        <v>139</v>
      </c>
      <c r="J1247" s="36" t="n">
        <f aca="false">IF(OR(A1247="",B1247=""),"",ROUND((B1247-A1247)*86400,0))</f>
        <v>17</v>
      </c>
      <c r="K1247" s="37" t="n">
        <f aca="false">IF(G1247=1,IF(COUNTIFS($C:$C,C1247,$G:$G,1,$A:$A,"&gt;="&amp;(A1247-FenetreInterm/86400),$A:$A,"&lt;="&amp;A1247)&gt;=NbInterm,1,0),"")</f>
        <v>1</v>
      </c>
      <c r="L1247" s="37" t="n">
        <f aca="false">IF(G1247=1,IF(B1247="",0,IF(J1247&lt;SeuilFugitive,1,0)),"")</f>
        <v>0</v>
      </c>
      <c r="M1247" s="37" t="n">
        <f aca="false">IF(G1247=1,IF(B1247="",IF((Fin-A1247)*24&gt;SeuilFigee,1,0),IF(J1247&gt;SeuilFigee*3600,1,0)),"")</f>
        <v>0</v>
      </c>
      <c r="N1247" s="0" t="str">
        <f aca="false">IF(G1247=1,IF(COUNTIF(H$2:H1247,H1247)=1,COUNTIF($H:$H,H1247),""),"")</f>
        <v/>
      </c>
      <c r="O1247" s="0" t="str">
        <f aca="false">IF(G1247=1,IF(COUNTIF(I$2:I1247,I1247)=1,COUNTIF($I:$I,I1247),""),"")</f>
        <v/>
      </c>
      <c r="P1247" s="38" t="str">
        <f aca="false">IF(G1247=1,IF(COUNTIFS(C$2:C1247,C1247,G$2:G1247,1)=1,COUNTIFS($C:$C,C1247,$G:$G,1)+ROW()/10000000,""),"")</f>
        <v/>
      </c>
      <c r="Q1247" s="36" t="n">
        <f aca="false">IF(K1247=1,IF(COUNTIFS(C$2:C1247,C1247,K$2:K1247,1)=1,1,0),"")</f>
        <v>0</v>
      </c>
      <c r="R1247" s="0" t="str">
        <f aca="false">IF(M1247=1,IF(COUNTIFS(C$2:C1247,C1247,M$2:M1247,1)=1,1,0),"")</f>
        <v/>
      </c>
      <c r="S1247" s="0" t="str">
        <f aca="false">IF(L1247=1,IF(COUNTIFS(C$2:C1247,C1247,L$2:L1247,1)=1,1,0),"")</f>
        <v/>
      </c>
      <c r="T1247" s="38" t="str">
        <f aca="false">IF(N1247="","",N1247+ROW()/10000000)</f>
        <v/>
      </c>
      <c r="U1247" s="36" t="n">
        <f aca="false">IF(G1247=1,IF(B1247="",1,0),"")</f>
        <v>0</v>
      </c>
    </row>
    <row r="1248" customFormat="false" ht="15" hidden="false" customHeight="false" outlineLevel="0" collapsed="false">
      <c r="A1248" s="35" t="n">
        <v>46088.8242708333</v>
      </c>
      <c r="B1248" s="35" t="n">
        <v>46088.8243981482</v>
      </c>
      <c r="C1248" s="36" t="s">
        <v>115</v>
      </c>
      <c r="D1248" s="36" t="s">
        <v>116</v>
      </c>
      <c r="E1248" s="36" t="s">
        <v>117</v>
      </c>
      <c r="F1248" s="36" t="s">
        <v>118</v>
      </c>
      <c r="G1248" s="36" t="n">
        <f aca="false">IF(A1248="","",IF(AND(A1248&gt;=Debut,A1248&lt;Fin),1,0))</f>
        <v>1</v>
      </c>
      <c r="H1248" s="36" t="n">
        <f aca="false">IF(G1248=1,INT(ROUND((A1248-Debut)*86400,0)/600),"")</f>
        <v>838</v>
      </c>
      <c r="I1248" s="36" t="n">
        <f aca="false">IF(G1248=1,INT(ROUND((A1248-Debut)*86400,0)/3600),"")</f>
        <v>139</v>
      </c>
      <c r="J1248" s="36" t="n">
        <f aca="false">IF(OR(A1248="",B1248=""),"",ROUND((B1248-A1248)*86400,0))</f>
        <v>11</v>
      </c>
      <c r="K1248" s="37" t="n">
        <f aca="false">IF(G1248=1,IF(COUNTIFS($C:$C,C1248,$G:$G,1,$A:$A,"&gt;="&amp;(A1248-FenetreInterm/86400),$A:$A,"&lt;="&amp;A1248)&gt;=NbInterm,1,0),"")</f>
        <v>1</v>
      </c>
      <c r="L1248" s="37" t="n">
        <f aca="false">IF(G1248=1,IF(B1248="",0,IF(J1248&lt;SeuilFugitive,1,0)),"")</f>
        <v>0</v>
      </c>
      <c r="M1248" s="37" t="n">
        <f aca="false">IF(G1248=1,IF(B1248="",IF((Fin-A1248)*24&gt;SeuilFigee,1,0),IF(J1248&gt;SeuilFigee*3600,1,0)),"")</f>
        <v>0</v>
      </c>
      <c r="N1248" s="0" t="str">
        <f aca="false">IF(G1248=1,IF(COUNTIF(H$2:H1248,H1248)=1,COUNTIF($H:$H,H1248),""),"")</f>
        <v/>
      </c>
      <c r="O1248" s="0" t="str">
        <f aca="false">IF(G1248=1,IF(COUNTIF(I$2:I1248,I1248)=1,COUNTIF($I:$I,I1248),""),"")</f>
        <v/>
      </c>
      <c r="P1248" s="38" t="str">
        <f aca="false">IF(G1248=1,IF(COUNTIFS(C$2:C1248,C1248,G$2:G1248,1)=1,COUNTIFS($C:$C,C1248,$G:$G,1)+ROW()/10000000,""),"")</f>
        <v/>
      </c>
      <c r="Q1248" s="36" t="n">
        <f aca="false">IF(K1248=1,IF(COUNTIFS(C$2:C1248,C1248,K$2:K1248,1)=1,1,0),"")</f>
        <v>0</v>
      </c>
      <c r="R1248" s="0" t="str">
        <f aca="false">IF(M1248=1,IF(COUNTIFS(C$2:C1248,C1248,M$2:M1248,1)=1,1,0),"")</f>
        <v/>
      </c>
      <c r="S1248" s="0" t="str">
        <f aca="false">IF(L1248=1,IF(COUNTIFS(C$2:C1248,C1248,L$2:L1248,1)=1,1,0),"")</f>
        <v/>
      </c>
      <c r="T1248" s="38" t="str">
        <f aca="false">IF(N1248="","",N1248+ROW()/10000000)</f>
        <v/>
      </c>
      <c r="U1248" s="36" t="n">
        <f aca="false">IF(G1248=1,IF(B1248="",1,0),"")</f>
        <v>0</v>
      </c>
    </row>
    <row r="1249" customFormat="false" ht="15" hidden="false" customHeight="false" outlineLevel="0" collapsed="false">
      <c r="A1249" s="35" t="n">
        <v>46088.8244907407</v>
      </c>
      <c r="B1249" s="35" t="n">
        <v>46088.8246064815</v>
      </c>
      <c r="C1249" s="36" t="s">
        <v>115</v>
      </c>
      <c r="D1249" s="36" t="s">
        <v>116</v>
      </c>
      <c r="E1249" s="36" t="s">
        <v>117</v>
      </c>
      <c r="F1249" s="36" t="s">
        <v>118</v>
      </c>
      <c r="G1249" s="36" t="n">
        <f aca="false">IF(A1249="","",IF(AND(A1249&gt;=Debut,A1249&lt;Fin),1,0))</f>
        <v>1</v>
      </c>
      <c r="H1249" s="36" t="n">
        <f aca="false">IF(G1249=1,INT(ROUND((A1249-Debut)*86400,0)/600),"")</f>
        <v>838</v>
      </c>
      <c r="I1249" s="36" t="n">
        <f aca="false">IF(G1249=1,INT(ROUND((A1249-Debut)*86400,0)/3600),"")</f>
        <v>139</v>
      </c>
      <c r="J1249" s="36" t="n">
        <f aca="false">IF(OR(A1249="",B1249=""),"",ROUND((B1249-A1249)*86400,0))</f>
        <v>10</v>
      </c>
      <c r="K1249" s="37" t="n">
        <f aca="false">IF(G1249=1,IF(COUNTIFS($C:$C,C1249,$G:$G,1,$A:$A,"&gt;="&amp;(A1249-FenetreInterm/86400),$A:$A,"&lt;="&amp;A1249)&gt;=NbInterm,1,0),"")</f>
        <v>1</v>
      </c>
      <c r="L1249" s="37" t="n">
        <f aca="false">IF(G1249=1,IF(B1249="",0,IF(J1249&lt;SeuilFugitive,1,0)),"")</f>
        <v>0</v>
      </c>
      <c r="M1249" s="37" t="n">
        <f aca="false">IF(G1249=1,IF(B1249="",IF((Fin-A1249)*24&gt;SeuilFigee,1,0),IF(J1249&gt;SeuilFigee*3600,1,0)),"")</f>
        <v>0</v>
      </c>
      <c r="N1249" s="0" t="str">
        <f aca="false">IF(G1249=1,IF(COUNTIF(H$2:H1249,H1249)=1,COUNTIF($H:$H,H1249),""),"")</f>
        <v/>
      </c>
      <c r="O1249" s="0" t="str">
        <f aca="false">IF(G1249=1,IF(COUNTIF(I$2:I1249,I1249)=1,COUNTIF($I:$I,I1249),""),"")</f>
        <v/>
      </c>
      <c r="P1249" s="38" t="str">
        <f aca="false">IF(G1249=1,IF(COUNTIFS(C$2:C1249,C1249,G$2:G1249,1)=1,COUNTIFS($C:$C,C1249,$G:$G,1)+ROW()/10000000,""),"")</f>
        <v/>
      </c>
      <c r="Q1249" s="36" t="n">
        <f aca="false">IF(K1249=1,IF(COUNTIFS(C$2:C1249,C1249,K$2:K1249,1)=1,1,0),"")</f>
        <v>0</v>
      </c>
      <c r="R1249" s="0" t="str">
        <f aca="false">IF(M1249=1,IF(COUNTIFS(C$2:C1249,C1249,M$2:M1249,1)=1,1,0),"")</f>
        <v/>
      </c>
      <c r="S1249" s="0" t="str">
        <f aca="false">IF(L1249=1,IF(COUNTIFS(C$2:C1249,C1249,L$2:L1249,1)=1,1,0),"")</f>
        <v/>
      </c>
      <c r="T1249" s="38" t="str">
        <f aca="false">IF(N1249="","",N1249+ROW()/10000000)</f>
        <v/>
      </c>
      <c r="U1249" s="36" t="n">
        <f aca="false">IF(G1249=1,IF(B1249="",1,0),"")</f>
        <v>0</v>
      </c>
    </row>
    <row r="1250" customFormat="false" ht="15" hidden="false" customHeight="false" outlineLevel="0" collapsed="false">
      <c r="A1250" s="35" t="n">
        <v>46088.8246759259</v>
      </c>
      <c r="B1250" s="35" t="n">
        <v>46088.8248148148</v>
      </c>
      <c r="C1250" s="36" t="s">
        <v>115</v>
      </c>
      <c r="D1250" s="36" t="s">
        <v>116</v>
      </c>
      <c r="E1250" s="36" t="s">
        <v>117</v>
      </c>
      <c r="F1250" s="36" t="s">
        <v>118</v>
      </c>
      <c r="G1250" s="36" t="n">
        <f aca="false">IF(A1250="","",IF(AND(A1250&gt;=Debut,A1250&lt;Fin),1,0))</f>
        <v>1</v>
      </c>
      <c r="H1250" s="36" t="n">
        <f aca="false">IF(G1250=1,INT(ROUND((A1250-Debut)*86400,0)/600),"")</f>
        <v>838</v>
      </c>
      <c r="I1250" s="36" t="n">
        <f aca="false">IF(G1250=1,INT(ROUND((A1250-Debut)*86400,0)/3600),"")</f>
        <v>139</v>
      </c>
      <c r="J1250" s="36" t="n">
        <f aca="false">IF(OR(A1250="",B1250=""),"",ROUND((B1250-A1250)*86400,0))</f>
        <v>12</v>
      </c>
      <c r="K1250" s="37" t="n">
        <f aca="false">IF(G1250=1,IF(COUNTIFS($C:$C,C1250,$G:$G,1,$A:$A,"&gt;="&amp;(A1250-FenetreInterm/86400),$A:$A,"&lt;="&amp;A1250)&gt;=NbInterm,1,0),"")</f>
        <v>1</v>
      </c>
      <c r="L1250" s="37" t="n">
        <f aca="false">IF(G1250=1,IF(B1250="",0,IF(J1250&lt;SeuilFugitive,1,0)),"")</f>
        <v>0</v>
      </c>
      <c r="M1250" s="37" t="n">
        <f aca="false">IF(G1250=1,IF(B1250="",IF((Fin-A1250)*24&gt;SeuilFigee,1,0),IF(J1250&gt;SeuilFigee*3600,1,0)),"")</f>
        <v>0</v>
      </c>
      <c r="N1250" s="0" t="str">
        <f aca="false">IF(G1250=1,IF(COUNTIF(H$2:H1250,H1250)=1,COUNTIF($H:$H,H1250),""),"")</f>
        <v/>
      </c>
      <c r="O1250" s="0" t="str">
        <f aca="false">IF(G1250=1,IF(COUNTIF(I$2:I1250,I1250)=1,COUNTIF($I:$I,I1250),""),"")</f>
        <v/>
      </c>
      <c r="P1250" s="38" t="str">
        <f aca="false">IF(G1250=1,IF(COUNTIFS(C$2:C1250,C1250,G$2:G1250,1)=1,COUNTIFS($C:$C,C1250,$G:$G,1)+ROW()/10000000,""),"")</f>
        <v/>
      </c>
      <c r="Q1250" s="36" t="n">
        <f aca="false">IF(K1250=1,IF(COUNTIFS(C$2:C1250,C1250,K$2:K1250,1)=1,1,0),"")</f>
        <v>0</v>
      </c>
      <c r="R1250" s="0" t="str">
        <f aca="false">IF(M1250=1,IF(COUNTIFS(C$2:C1250,C1250,M$2:M1250,1)=1,1,0),"")</f>
        <v/>
      </c>
      <c r="S1250" s="0" t="str">
        <f aca="false">IF(L1250=1,IF(COUNTIFS(C$2:C1250,C1250,L$2:L1250,1)=1,1,0),"")</f>
        <v/>
      </c>
      <c r="T1250" s="38" t="str">
        <f aca="false">IF(N1250="","",N1250+ROW()/10000000)</f>
        <v/>
      </c>
      <c r="U1250" s="36" t="n">
        <f aca="false">IF(G1250=1,IF(B1250="",1,0),"")</f>
        <v>0</v>
      </c>
    </row>
    <row r="1251" customFormat="false" ht="15" hidden="false" customHeight="false" outlineLevel="0" collapsed="false">
      <c r="A1251" s="35" t="n">
        <v>46088.8303819444</v>
      </c>
      <c r="B1251" s="35" t="n">
        <v>46088.8340740741</v>
      </c>
      <c r="C1251" s="36" t="s">
        <v>145</v>
      </c>
      <c r="D1251" s="36" t="s">
        <v>146</v>
      </c>
      <c r="E1251" s="36" t="s">
        <v>121</v>
      </c>
      <c r="F1251" s="36" t="s">
        <v>144</v>
      </c>
      <c r="G1251" s="36" t="n">
        <f aca="false">IF(A1251="","",IF(AND(A1251&gt;=Debut,A1251&lt;Fin),1,0))</f>
        <v>1</v>
      </c>
      <c r="H1251" s="36" t="n">
        <f aca="false">IF(G1251=1,INT(ROUND((A1251-Debut)*86400,0)/600),"")</f>
        <v>839</v>
      </c>
      <c r="I1251" s="36" t="n">
        <f aca="false">IF(G1251=1,INT(ROUND((A1251-Debut)*86400,0)/3600),"")</f>
        <v>139</v>
      </c>
      <c r="J1251" s="36" t="n">
        <f aca="false">IF(OR(A1251="",B1251=""),"",ROUND((B1251-A1251)*86400,0))</f>
        <v>319</v>
      </c>
      <c r="K1251" s="37" t="n">
        <f aca="false">IF(G1251=1,IF(COUNTIFS($C:$C,C1251,$G:$G,1,$A:$A,"&gt;="&amp;(A1251-FenetreInterm/86400),$A:$A,"&lt;="&amp;A1251)&gt;=NbInterm,1,0),"")</f>
        <v>0</v>
      </c>
      <c r="L1251" s="37" t="n">
        <f aca="false">IF(G1251=1,IF(B1251="",0,IF(J1251&lt;SeuilFugitive,1,0)),"")</f>
        <v>0</v>
      </c>
      <c r="M1251" s="37" t="n">
        <f aca="false">IF(G1251=1,IF(B1251="",IF((Fin-A1251)*24&gt;SeuilFigee,1,0),IF(J1251&gt;SeuilFigee*3600,1,0)),"")</f>
        <v>0</v>
      </c>
      <c r="N1251" s="36" t="n">
        <f aca="false">IF(G1251=1,IF(COUNTIF(H$2:H1251,H1251)=1,COUNTIF($H:$H,H1251),""),"")</f>
        <v>1</v>
      </c>
      <c r="O1251" s="0" t="str">
        <f aca="false">IF(G1251=1,IF(COUNTIF(I$2:I1251,I1251)=1,COUNTIF($I:$I,I1251),""),"")</f>
        <v/>
      </c>
      <c r="P1251" s="38" t="str">
        <f aca="false">IF(G1251=1,IF(COUNTIFS(C$2:C1251,C1251,G$2:G1251,1)=1,COUNTIFS($C:$C,C1251,$G:$G,1)+ROW()/10000000,""),"")</f>
        <v/>
      </c>
      <c r="Q1251" s="0" t="str">
        <f aca="false">IF(K1251=1,IF(COUNTIFS(C$2:C1251,C1251,K$2:K1251,1)=1,1,0),"")</f>
        <v/>
      </c>
      <c r="R1251" s="0" t="str">
        <f aca="false">IF(M1251=1,IF(COUNTIFS(C$2:C1251,C1251,M$2:M1251,1)=1,1,0),"")</f>
        <v/>
      </c>
      <c r="S1251" s="0" t="str">
        <f aca="false">IF(L1251=1,IF(COUNTIFS(C$2:C1251,C1251,L$2:L1251,1)=1,1,0),"")</f>
        <v/>
      </c>
      <c r="T1251" s="38" t="n">
        <f aca="false">IF(N1251="","",N1251+ROW()/10000000)</f>
        <v>1.0001251</v>
      </c>
      <c r="U1251" s="36" t="n">
        <f aca="false">IF(G1251=1,IF(B1251="",1,0),"")</f>
        <v>0</v>
      </c>
    </row>
    <row r="1252" customFormat="false" ht="15" hidden="false" customHeight="false" outlineLevel="0" collapsed="false">
      <c r="A1252" s="35" t="n">
        <v>46088.8567476852</v>
      </c>
      <c r="B1252" s="35" t="n">
        <v>46088.866712963</v>
      </c>
      <c r="C1252" s="36" t="s">
        <v>153</v>
      </c>
      <c r="D1252" s="36" t="s">
        <v>154</v>
      </c>
      <c r="E1252" s="36" t="s">
        <v>121</v>
      </c>
      <c r="F1252" s="36" t="s">
        <v>144</v>
      </c>
      <c r="G1252" s="36" t="n">
        <f aca="false">IF(A1252="","",IF(AND(A1252&gt;=Debut,A1252&lt;Fin),1,0))</f>
        <v>1</v>
      </c>
      <c r="H1252" s="36" t="n">
        <f aca="false">IF(G1252=1,INT(ROUND((A1252-Debut)*86400,0)/600),"")</f>
        <v>843</v>
      </c>
      <c r="I1252" s="36" t="n">
        <f aca="false">IF(G1252=1,INT(ROUND((A1252-Debut)*86400,0)/3600),"")</f>
        <v>140</v>
      </c>
      <c r="J1252" s="36" t="n">
        <f aca="false">IF(OR(A1252="",B1252=""),"",ROUND((B1252-A1252)*86400,0))</f>
        <v>861</v>
      </c>
      <c r="K1252" s="37" t="n">
        <f aca="false">IF(G1252=1,IF(COUNTIFS($C:$C,C1252,$G:$G,1,$A:$A,"&gt;="&amp;(A1252-FenetreInterm/86400),$A:$A,"&lt;="&amp;A1252)&gt;=NbInterm,1,0),"")</f>
        <v>0</v>
      </c>
      <c r="L1252" s="37" t="n">
        <f aca="false">IF(G1252=1,IF(B1252="",0,IF(J1252&lt;SeuilFugitive,1,0)),"")</f>
        <v>0</v>
      </c>
      <c r="M1252" s="37" t="n">
        <f aca="false">IF(G1252=1,IF(B1252="",IF((Fin-A1252)*24&gt;SeuilFigee,1,0),IF(J1252&gt;SeuilFigee*3600,1,0)),"")</f>
        <v>0</v>
      </c>
      <c r="N1252" s="36" t="n">
        <f aca="false">IF(G1252=1,IF(COUNTIF(H$2:H1252,H1252)=1,COUNTIF($H:$H,H1252),""),"")</f>
        <v>7</v>
      </c>
      <c r="O1252" s="36" t="n">
        <f aca="false">IF(G1252=1,IF(COUNTIF(I$2:I1252,I1252)=1,COUNTIF($I:$I,I1252),""),"")</f>
        <v>8</v>
      </c>
      <c r="P1252" s="38" t="str">
        <f aca="false">IF(G1252=1,IF(COUNTIFS(C$2:C1252,C1252,G$2:G1252,1)=1,COUNTIFS($C:$C,C1252,$G:$G,1)+ROW()/10000000,""),"")</f>
        <v/>
      </c>
      <c r="Q1252" s="0" t="str">
        <f aca="false">IF(K1252=1,IF(COUNTIFS(C$2:C1252,C1252,K$2:K1252,1)=1,1,0),"")</f>
        <v/>
      </c>
      <c r="R1252" s="0" t="str">
        <f aca="false">IF(M1252=1,IF(COUNTIFS(C$2:C1252,C1252,M$2:M1252,1)=1,1,0),"")</f>
        <v/>
      </c>
      <c r="S1252" s="0" t="str">
        <f aca="false">IF(L1252=1,IF(COUNTIFS(C$2:C1252,C1252,L$2:L1252,1)=1,1,0),"")</f>
        <v/>
      </c>
      <c r="T1252" s="38" t="n">
        <f aca="false">IF(N1252="","",N1252+ROW()/10000000)</f>
        <v>7.0001252</v>
      </c>
      <c r="U1252" s="36" t="n">
        <f aca="false">IF(G1252=1,IF(B1252="",1,0),"")</f>
        <v>0</v>
      </c>
    </row>
    <row r="1253" customFormat="false" ht="15" hidden="false" customHeight="false" outlineLevel="0" collapsed="false">
      <c r="A1253" s="35" t="n">
        <v>46088.8575578704</v>
      </c>
      <c r="B1253" s="35" t="n">
        <v>46088.8654398148</v>
      </c>
      <c r="C1253" s="36" t="s">
        <v>153</v>
      </c>
      <c r="D1253" s="36" t="s">
        <v>154</v>
      </c>
      <c r="E1253" s="36" t="s">
        <v>121</v>
      </c>
      <c r="F1253" s="36" t="s">
        <v>144</v>
      </c>
      <c r="G1253" s="36" t="n">
        <f aca="false">IF(A1253="","",IF(AND(A1253&gt;=Debut,A1253&lt;Fin),1,0))</f>
        <v>1</v>
      </c>
      <c r="H1253" s="36" t="n">
        <f aca="false">IF(G1253=1,INT(ROUND((A1253-Debut)*86400,0)/600),"")</f>
        <v>843</v>
      </c>
      <c r="I1253" s="36" t="n">
        <f aca="false">IF(G1253=1,INT(ROUND((A1253-Debut)*86400,0)/3600),"")</f>
        <v>140</v>
      </c>
      <c r="J1253" s="36" t="n">
        <f aca="false">IF(OR(A1253="",B1253=""),"",ROUND((B1253-A1253)*86400,0))</f>
        <v>681</v>
      </c>
      <c r="K1253" s="37" t="n">
        <f aca="false">IF(G1253=1,IF(COUNTIFS($C:$C,C1253,$G:$G,1,$A:$A,"&gt;="&amp;(A1253-FenetreInterm/86400),$A:$A,"&lt;="&amp;A1253)&gt;=NbInterm,1,0),"")</f>
        <v>0</v>
      </c>
      <c r="L1253" s="37" t="n">
        <f aca="false">IF(G1253=1,IF(B1253="",0,IF(J1253&lt;SeuilFugitive,1,0)),"")</f>
        <v>0</v>
      </c>
      <c r="M1253" s="37" t="n">
        <f aca="false">IF(G1253=1,IF(B1253="",IF((Fin-A1253)*24&gt;SeuilFigee,1,0),IF(J1253&gt;SeuilFigee*3600,1,0)),"")</f>
        <v>0</v>
      </c>
      <c r="N1253" s="0" t="str">
        <f aca="false">IF(G1253=1,IF(COUNTIF(H$2:H1253,H1253)=1,COUNTIF($H:$H,H1253),""),"")</f>
        <v/>
      </c>
      <c r="O1253" s="0" t="str">
        <f aca="false">IF(G1253=1,IF(COUNTIF(I$2:I1253,I1253)=1,COUNTIF($I:$I,I1253),""),"")</f>
        <v/>
      </c>
      <c r="P1253" s="38" t="str">
        <f aca="false">IF(G1253=1,IF(COUNTIFS(C$2:C1253,C1253,G$2:G1253,1)=1,COUNTIFS($C:$C,C1253,$G:$G,1)+ROW()/10000000,""),"")</f>
        <v/>
      </c>
      <c r="Q1253" s="0" t="str">
        <f aca="false">IF(K1253=1,IF(COUNTIFS(C$2:C1253,C1253,K$2:K1253,1)=1,1,0),"")</f>
        <v/>
      </c>
      <c r="R1253" s="0" t="str">
        <f aca="false">IF(M1253=1,IF(COUNTIFS(C$2:C1253,C1253,M$2:M1253,1)=1,1,0),"")</f>
        <v/>
      </c>
      <c r="S1253" s="0" t="str">
        <f aca="false">IF(L1253=1,IF(COUNTIFS(C$2:C1253,C1253,L$2:L1253,1)=1,1,0),"")</f>
        <v/>
      </c>
      <c r="T1253" s="38" t="str">
        <f aca="false">IF(N1253="","",N1253+ROW()/10000000)</f>
        <v/>
      </c>
      <c r="U1253" s="36" t="n">
        <f aca="false">IF(G1253=1,IF(B1253="",1,0),"")</f>
        <v>0</v>
      </c>
    </row>
    <row r="1254" customFormat="false" ht="15" hidden="false" customHeight="false" outlineLevel="0" collapsed="false">
      <c r="A1254" s="35" t="n">
        <v>46088.8588773148</v>
      </c>
      <c r="B1254" s="35" t="n">
        <v>46088.8590162037</v>
      </c>
      <c r="C1254" s="36" t="s">
        <v>140</v>
      </c>
      <c r="D1254" s="36" t="s">
        <v>141</v>
      </c>
      <c r="E1254" s="36" t="s">
        <v>128</v>
      </c>
      <c r="F1254" s="36" t="s">
        <v>122</v>
      </c>
      <c r="G1254" s="36" t="n">
        <f aca="false">IF(A1254="","",IF(AND(A1254&gt;=Debut,A1254&lt;Fin),1,0))</f>
        <v>1</v>
      </c>
      <c r="H1254" s="36" t="n">
        <f aca="false">IF(G1254=1,INT(ROUND((A1254-Debut)*86400,0)/600),"")</f>
        <v>843</v>
      </c>
      <c r="I1254" s="36" t="n">
        <f aca="false">IF(G1254=1,INT(ROUND((A1254-Debut)*86400,0)/3600),"")</f>
        <v>140</v>
      </c>
      <c r="J1254" s="36" t="n">
        <f aca="false">IF(OR(A1254="",B1254=""),"",ROUND((B1254-A1254)*86400,0))</f>
        <v>12</v>
      </c>
      <c r="K1254" s="37" t="n">
        <f aca="false">IF(G1254=1,IF(COUNTIFS($C:$C,C1254,$G:$G,1,$A:$A,"&gt;="&amp;(A1254-FenetreInterm/86400),$A:$A,"&lt;="&amp;A1254)&gt;=NbInterm,1,0),"")</f>
        <v>0</v>
      </c>
      <c r="L1254" s="37" t="n">
        <f aca="false">IF(G1254=1,IF(B1254="",0,IF(J1254&lt;SeuilFugitive,1,0)),"")</f>
        <v>0</v>
      </c>
      <c r="M1254" s="37" t="n">
        <f aca="false">IF(G1254=1,IF(B1254="",IF((Fin-A1254)*24&gt;SeuilFigee,1,0),IF(J1254&gt;SeuilFigee*3600,1,0)),"")</f>
        <v>0</v>
      </c>
      <c r="N1254" s="0" t="str">
        <f aca="false">IF(G1254=1,IF(COUNTIF(H$2:H1254,H1254)=1,COUNTIF($H:$H,H1254),""),"")</f>
        <v/>
      </c>
      <c r="O1254" s="0" t="str">
        <f aca="false">IF(G1254=1,IF(COUNTIF(I$2:I1254,I1254)=1,COUNTIF($I:$I,I1254),""),"")</f>
        <v/>
      </c>
      <c r="P1254" s="38" t="str">
        <f aca="false">IF(G1254=1,IF(COUNTIFS(C$2:C1254,C1254,G$2:G1254,1)=1,COUNTIFS($C:$C,C1254,$G:$G,1)+ROW()/10000000,""),"")</f>
        <v/>
      </c>
      <c r="Q1254" s="0" t="str">
        <f aca="false">IF(K1254=1,IF(COUNTIFS(C$2:C1254,C1254,K$2:K1254,1)=1,1,0),"")</f>
        <v/>
      </c>
      <c r="R1254" s="0" t="str">
        <f aca="false">IF(M1254=1,IF(COUNTIFS(C$2:C1254,C1254,M$2:M1254,1)=1,1,0),"")</f>
        <v/>
      </c>
      <c r="S1254" s="0" t="str">
        <f aca="false">IF(L1254=1,IF(COUNTIFS(C$2:C1254,C1254,L$2:L1254,1)=1,1,0),"")</f>
        <v/>
      </c>
      <c r="T1254" s="38" t="str">
        <f aca="false">IF(N1254="","",N1254+ROW()/10000000)</f>
        <v/>
      </c>
      <c r="U1254" s="36" t="n">
        <f aca="false">IF(G1254=1,IF(B1254="",1,0),"")</f>
        <v>0</v>
      </c>
    </row>
    <row r="1255" customFormat="false" ht="15" hidden="false" customHeight="false" outlineLevel="0" collapsed="false">
      <c r="A1255" s="35" t="n">
        <v>46088.8590972222</v>
      </c>
      <c r="B1255" s="35" t="n">
        <v>46088.8591782407</v>
      </c>
      <c r="C1255" s="36" t="s">
        <v>140</v>
      </c>
      <c r="D1255" s="36" t="s">
        <v>141</v>
      </c>
      <c r="E1255" s="36" t="s">
        <v>128</v>
      </c>
      <c r="F1255" s="36" t="s">
        <v>122</v>
      </c>
      <c r="G1255" s="36" t="n">
        <f aca="false">IF(A1255="","",IF(AND(A1255&gt;=Debut,A1255&lt;Fin),1,0))</f>
        <v>1</v>
      </c>
      <c r="H1255" s="36" t="n">
        <f aca="false">IF(G1255=1,INT(ROUND((A1255-Debut)*86400,0)/600),"")</f>
        <v>843</v>
      </c>
      <c r="I1255" s="36" t="n">
        <f aca="false">IF(G1255=1,INT(ROUND((A1255-Debut)*86400,0)/3600),"")</f>
        <v>140</v>
      </c>
      <c r="J1255" s="36" t="n">
        <f aca="false">IF(OR(A1255="",B1255=""),"",ROUND((B1255-A1255)*86400,0))</f>
        <v>7</v>
      </c>
      <c r="K1255" s="37" t="n">
        <f aca="false">IF(G1255=1,IF(COUNTIFS($C:$C,C1255,$G:$G,1,$A:$A,"&gt;="&amp;(A1255-FenetreInterm/86400),$A:$A,"&lt;="&amp;A1255)&gt;=NbInterm,1,0),"")</f>
        <v>0</v>
      </c>
      <c r="L1255" s="37" t="n">
        <f aca="false">IF(G1255=1,IF(B1255="",0,IF(J1255&lt;SeuilFugitive,1,0)),"")</f>
        <v>0</v>
      </c>
      <c r="M1255" s="37" t="n">
        <f aca="false">IF(G1255=1,IF(B1255="",IF((Fin-A1255)*24&gt;SeuilFigee,1,0),IF(J1255&gt;SeuilFigee*3600,1,0)),"")</f>
        <v>0</v>
      </c>
      <c r="N1255" s="0" t="str">
        <f aca="false">IF(G1255=1,IF(COUNTIF(H$2:H1255,H1255)=1,COUNTIF($H:$H,H1255),""),"")</f>
        <v/>
      </c>
      <c r="O1255" s="0" t="str">
        <f aca="false">IF(G1255=1,IF(COUNTIF(I$2:I1255,I1255)=1,COUNTIF($I:$I,I1255),""),"")</f>
        <v/>
      </c>
      <c r="P1255" s="38" t="str">
        <f aca="false">IF(G1255=1,IF(COUNTIFS(C$2:C1255,C1255,G$2:G1255,1)=1,COUNTIFS($C:$C,C1255,$G:$G,1)+ROW()/10000000,""),"")</f>
        <v/>
      </c>
      <c r="Q1255" s="0" t="str">
        <f aca="false">IF(K1255=1,IF(COUNTIFS(C$2:C1255,C1255,K$2:K1255,1)=1,1,0),"")</f>
        <v/>
      </c>
      <c r="R1255" s="0" t="str">
        <f aca="false">IF(M1255=1,IF(COUNTIFS(C$2:C1255,C1255,M$2:M1255,1)=1,1,0),"")</f>
        <v/>
      </c>
      <c r="S1255" s="0" t="str">
        <f aca="false">IF(L1255=1,IF(COUNTIFS(C$2:C1255,C1255,L$2:L1255,1)=1,1,0),"")</f>
        <v/>
      </c>
      <c r="T1255" s="38" t="str">
        <f aca="false">IF(N1255="","",N1255+ROW()/10000000)</f>
        <v/>
      </c>
      <c r="U1255" s="36" t="n">
        <f aca="false">IF(G1255=1,IF(B1255="",1,0),"")</f>
        <v>0</v>
      </c>
    </row>
    <row r="1256" customFormat="false" ht="15" hidden="false" customHeight="false" outlineLevel="0" collapsed="false">
      <c r="A1256" s="35" t="n">
        <v>46088.8592824074</v>
      </c>
      <c r="B1256" s="35" t="n">
        <v>46088.8593518519</v>
      </c>
      <c r="C1256" s="36" t="s">
        <v>140</v>
      </c>
      <c r="D1256" s="36" t="s">
        <v>141</v>
      </c>
      <c r="E1256" s="36" t="s">
        <v>128</v>
      </c>
      <c r="F1256" s="36" t="s">
        <v>122</v>
      </c>
      <c r="G1256" s="36" t="n">
        <f aca="false">IF(A1256="","",IF(AND(A1256&gt;=Debut,A1256&lt;Fin),1,0))</f>
        <v>1</v>
      </c>
      <c r="H1256" s="36" t="n">
        <f aca="false">IF(G1256=1,INT(ROUND((A1256-Debut)*86400,0)/600),"")</f>
        <v>843</v>
      </c>
      <c r="I1256" s="36" t="n">
        <f aca="false">IF(G1256=1,INT(ROUND((A1256-Debut)*86400,0)/3600),"")</f>
        <v>140</v>
      </c>
      <c r="J1256" s="36" t="n">
        <f aca="false">IF(OR(A1256="",B1256=""),"",ROUND((B1256-A1256)*86400,0))</f>
        <v>6</v>
      </c>
      <c r="K1256" s="37" t="n">
        <f aca="false">IF(G1256=1,IF(COUNTIFS($C:$C,C1256,$G:$G,1,$A:$A,"&gt;="&amp;(A1256-FenetreInterm/86400),$A:$A,"&lt;="&amp;A1256)&gt;=NbInterm,1,0),"")</f>
        <v>1</v>
      </c>
      <c r="L1256" s="37" t="n">
        <f aca="false">IF(G1256=1,IF(B1256="",0,IF(J1256&lt;SeuilFugitive,1,0)),"")</f>
        <v>0</v>
      </c>
      <c r="M1256" s="37" t="n">
        <f aca="false">IF(G1256=1,IF(B1256="",IF((Fin-A1256)*24&gt;SeuilFigee,1,0),IF(J1256&gt;SeuilFigee*3600,1,0)),"")</f>
        <v>0</v>
      </c>
      <c r="N1256" s="0" t="str">
        <f aca="false">IF(G1256=1,IF(COUNTIF(H$2:H1256,H1256)=1,COUNTIF($H:$H,H1256),""),"")</f>
        <v/>
      </c>
      <c r="O1256" s="0" t="str">
        <f aca="false">IF(G1256=1,IF(COUNTIF(I$2:I1256,I1256)=1,COUNTIF($I:$I,I1256),""),"")</f>
        <v/>
      </c>
      <c r="P1256" s="38" t="str">
        <f aca="false">IF(G1256=1,IF(COUNTIFS(C$2:C1256,C1256,G$2:G1256,1)=1,COUNTIFS($C:$C,C1256,$G:$G,1)+ROW()/10000000,""),"")</f>
        <v/>
      </c>
      <c r="Q1256" s="36" t="n">
        <f aca="false">IF(K1256=1,IF(COUNTIFS(C$2:C1256,C1256,K$2:K1256,1)=1,1,0),"")</f>
        <v>0</v>
      </c>
      <c r="R1256" s="0" t="str">
        <f aca="false">IF(M1256=1,IF(COUNTIFS(C$2:C1256,C1256,M$2:M1256,1)=1,1,0),"")</f>
        <v/>
      </c>
      <c r="S1256" s="0" t="str">
        <f aca="false">IF(L1256=1,IF(COUNTIFS(C$2:C1256,C1256,L$2:L1256,1)=1,1,0),"")</f>
        <v/>
      </c>
      <c r="T1256" s="38" t="str">
        <f aca="false">IF(N1256="","",N1256+ROW()/10000000)</f>
        <v/>
      </c>
      <c r="U1256" s="36" t="n">
        <f aca="false">IF(G1256=1,IF(B1256="",1,0),"")</f>
        <v>0</v>
      </c>
    </row>
    <row r="1257" customFormat="false" ht="15" hidden="false" customHeight="false" outlineLevel="0" collapsed="false">
      <c r="A1257" s="35" t="n">
        <v>46088.8594675926</v>
      </c>
      <c r="B1257" s="35" t="n">
        <v>46088.8595717593</v>
      </c>
      <c r="C1257" s="36" t="s">
        <v>140</v>
      </c>
      <c r="D1257" s="36" t="s">
        <v>141</v>
      </c>
      <c r="E1257" s="36" t="s">
        <v>128</v>
      </c>
      <c r="F1257" s="36" t="s">
        <v>122</v>
      </c>
      <c r="G1257" s="36" t="n">
        <f aca="false">IF(A1257="","",IF(AND(A1257&gt;=Debut,A1257&lt;Fin),1,0))</f>
        <v>1</v>
      </c>
      <c r="H1257" s="36" t="n">
        <f aca="false">IF(G1257=1,INT(ROUND((A1257-Debut)*86400,0)/600),"")</f>
        <v>843</v>
      </c>
      <c r="I1257" s="36" t="n">
        <f aca="false">IF(G1257=1,INT(ROUND((A1257-Debut)*86400,0)/3600),"")</f>
        <v>140</v>
      </c>
      <c r="J1257" s="36" t="n">
        <f aca="false">IF(OR(A1257="",B1257=""),"",ROUND((B1257-A1257)*86400,0))</f>
        <v>9</v>
      </c>
      <c r="K1257" s="37" t="n">
        <f aca="false">IF(G1257=1,IF(COUNTIFS($C:$C,C1257,$G:$G,1,$A:$A,"&gt;="&amp;(A1257-FenetreInterm/86400),$A:$A,"&lt;="&amp;A1257)&gt;=NbInterm,1,0),"")</f>
        <v>1</v>
      </c>
      <c r="L1257" s="37" t="n">
        <f aca="false">IF(G1257=1,IF(B1257="",0,IF(J1257&lt;SeuilFugitive,1,0)),"")</f>
        <v>0</v>
      </c>
      <c r="M1257" s="37" t="n">
        <f aca="false">IF(G1257=1,IF(B1257="",IF((Fin-A1257)*24&gt;SeuilFigee,1,0),IF(J1257&gt;SeuilFigee*3600,1,0)),"")</f>
        <v>0</v>
      </c>
      <c r="N1257" s="0" t="str">
        <f aca="false">IF(G1257=1,IF(COUNTIF(H$2:H1257,H1257)=1,COUNTIF($H:$H,H1257),""),"")</f>
        <v/>
      </c>
      <c r="O1257" s="0" t="str">
        <f aca="false">IF(G1257=1,IF(COUNTIF(I$2:I1257,I1257)=1,COUNTIF($I:$I,I1257),""),"")</f>
        <v/>
      </c>
      <c r="P1257" s="38" t="str">
        <f aca="false">IF(G1257=1,IF(COUNTIFS(C$2:C1257,C1257,G$2:G1257,1)=1,COUNTIFS($C:$C,C1257,$G:$G,1)+ROW()/10000000,""),"")</f>
        <v/>
      </c>
      <c r="Q1257" s="36" t="n">
        <f aca="false">IF(K1257=1,IF(COUNTIFS(C$2:C1257,C1257,K$2:K1257,1)=1,1,0),"")</f>
        <v>0</v>
      </c>
      <c r="R1257" s="0" t="str">
        <f aca="false">IF(M1257=1,IF(COUNTIFS(C$2:C1257,C1257,M$2:M1257,1)=1,1,0),"")</f>
        <v/>
      </c>
      <c r="S1257" s="0" t="str">
        <f aca="false">IF(L1257=1,IF(COUNTIFS(C$2:C1257,C1257,L$2:L1257,1)=1,1,0),"")</f>
        <v/>
      </c>
      <c r="T1257" s="38" t="str">
        <f aca="false">IF(N1257="","",N1257+ROW()/10000000)</f>
        <v/>
      </c>
      <c r="U1257" s="36" t="n">
        <f aca="false">IF(G1257=1,IF(B1257="",1,0),"")</f>
        <v>0</v>
      </c>
    </row>
    <row r="1258" customFormat="false" ht="15" hidden="false" customHeight="false" outlineLevel="0" collapsed="false">
      <c r="A1258" s="35" t="n">
        <v>46088.8596296296</v>
      </c>
      <c r="B1258" s="35" t="n">
        <v>46088.8686342593</v>
      </c>
      <c r="C1258" s="36" t="s">
        <v>142</v>
      </c>
      <c r="D1258" s="36" t="s">
        <v>143</v>
      </c>
      <c r="E1258" s="36" t="s">
        <v>121</v>
      </c>
      <c r="F1258" s="36" t="s">
        <v>144</v>
      </c>
      <c r="G1258" s="36" t="n">
        <f aca="false">IF(A1258="","",IF(AND(A1258&gt;=Debut,A1258&lt;Fin),1,0))</f>
        <v>1</v>
      </c>
      <c r="H1258" s="36" t="n">
        <f aca="false">IF(G1258=1,INT(ROUND((A1258-Debut)*86400,0)/600),"")</f>
        <v>843</v>
      </c>
      <c r="I1258" s="36" t="n">
        <f aca="false">IF(G1258=1,INT(ROUND((A1258-Debut)*86400,0)/3600),"")</f>
        <v>140</v>
      </c>
      <c r="J1258" s="36" t="n">
        <f aca="false">IF(OR(A1258="",B1258=""),"",ROUND((B1258-A1258)*86400,0))</f>
        <v>778</v>
      </c>
      <c r="K1258" s="37" t="n">
        <f aca="false">IF(G1258=1,IF(COUNTIFS($C:$C,C1258,$G:$G,1,$A:$A,"&gt;="&amp;(A1258-FenetreInterm/86400),$A:$A,"&lt;="&amp;A1258)&gt;=NbInterm,1,0),"")</f>
        <v>0</v>
      </c>
      <c r="L1258" s="37" t="n">
        <f aca="false">IF(G1258=1,IF(B1258="",0,IF(J1258&lt;SeuilFugitive,1,0)),"")</f>
        <v>0</v>
      </c>
      <c r="M1258" s="37" t="n">
        <f aca="false">IF(G1258=1,IF(B1258="",IF((Fin-A1258)*24&gt;SeuilFigee,1,0),IF(J1258&gt;SeuilFigee*3600,1,0)),"")</f>
        <v>0</v>
      </c>
      <c r="N1258" s="0" t="str">
        <f aca="false">IF(G1258=1,IF(COUNTIF(H$2:H1258,H1258)=1,COUNTIF($H:$H,H1258),""),"")</f>
        <v/>
      </c>
      <c r="O1258" s="0" t="str">
        <f aca="false">IF(G1258=1,IF(COUNTIF(I$2:I1258,I1258)=1,COUNTIF($I:$I,I1258),""),"")</f>
        <v/>
      </c>
      <c r="P1258" s="38" t="str">
        <f aca="false">IF(G1258=1,IF(COUNTIFS(C$2:C1258,C1258,G$2:G1258,1)=1,COUNTIFS($C:$C,C1258,$G:$G,1)+ROW()/10000000,""),"")</f>
        <v/>
      </c>
      <c r="Q1258" s="0" t="str">
        <f aca="false">IF(K1258=1,IF(COUNTIFS(C$2:C1258,C1258,K$2:K1258,1)=1,1,0),"")</f>
        <v/>
      </c>
      <c r="R1258" s="0" t="str">
        <f aca="false">IF(M1258=1,IF(COUNTIFS(C$2:C1258,C1258,M$2:M1258,1)=1,1,0),"")</f>
        <v/>
      </c>
      <c r="S1258" s="0" t="str">
        <f aca="false">IF(L1258=1,IF(COUNTIFS(C$2:C1258,C1258,L$2:L1258,1)=1,1,0),"")</f>
        <v/>
      </c>
      <c r="T1258" s="38" t="str">
        <f aca="false">IF(N1258="","",N1258+ROW()/10000000)</f>
        <v/>
      </c>
      <c r="U1258" s="36" t="n">
        <f aca="false">IF(G1258=1,IF(B1258="",1,0),"")</f>
        <v>0</v>
      </c>
    </row>
    <row r="1259" customFormat="false" ht="15" hidden="false" customHeight="false" outlineLevel="0" collapsed="false">
      <c r="A1259" s="35" t="n">
        <v>46088.8726736111</v>
      </c>
      <c r="B1259" s="35" t="n">
        <v>46088.8793518519</v>
      </c>
      <c r="C1259" s="36" t="s">
        <v>151</v>
      </c>
      <c r="D1259" s="36" t="s">
        <v>152</v>
      </c>
      <c r="E1259" s="36" t="s">
        <v>128</v>
      </c>
      <c r="F1259" s="36" t="s">
        <v>144</v>
      </c>
      <c r="G1259" s="36" t="n">
        <f aca="false">IF(A1259="","",IF(AND(A1259&gt;=Debut,A1259&lt;Fin),1,0))</f>
        <v>1</v>
      </c>
      <c r="H1259" s="36" t="n">
        <f aca="false">IF(G1259=1,INT(ROUND((A1259-Debut)*86400,0)/600),"")</f>
        <v>845</v>
      </c>
      <c r="I1259" s="36" t="n">
        <f aca="false">IF(G1259=1,INT(ROUND((A1259-Debut)*86400,0)/3600),"")</f>
        <v>140</v>
      </c>
      <c r="J1259" s="36" t="n">
        <f aca="false">IF(OR(A1259="",B1259=""),"",ROUND((B1259-A1259)*86400,0))</f>
        <v>577</v>
      </c>
      <c r="K1259" s="37" t="n">
        <f aca="false">IF(G1259=1,IF(COUNTIFS($C:$C,C1259,$G:$G,1,$A:$A,"&gt;="&amp;(A1259-FenetreInterm/86400),$A:$A,"&lt;="&amp;A1259)&gt;=NbInterm,1,0),"")</f>
        <v>0</v>
      </c>
      <c r="L1259" s="37" t="n">
        <f aca="false">IF(G1259=1,IF(B1259="",0,IF(J1259&lt;SeuilFugitive,1,0)),"")</f>
        <v>0</v>
      </c>
      <c r="M1259" s="37" t="n">
        <f aca="false">IF(G1259=1,IF(B1259="",IF((Fin-A1259)*24&gt;SeuilFigee,1,0),IF(J1259&gt;SeuilFigee*3600,1,0)),"")</f>
        <v>0</v>
      </c>
      <c r="N1259" s="36" t="n">
        <f aca="false">IF(G1259=1,IF(COUNTIF(H$2:H1259,H1259)=1,COUNTIF($H:$H,H1259),""),"")</f>
        <v>1</v>
      </c>
      <c r="O1259" s="0" t="str">
        <f aca="false">IF(G1259=1,IF(COUNTIF(I$2:I1259,I1259)=1,COUNTIF($I:$I,I1259),""),"")</f>
        <v/>
      </c>
      <c r="P1259" s="38" t="str">
        <f aca="false">IF(G1259=1,IF(COUNTIFS(C$2:C1259,C1259,G$2:G1259,1)=1,COUNTIFS($C:$C,C1259,$G:$G,1)+ROW()/10000000,""),"")</f>
        <v/>
      </c>
      <c r="Q1259" s="0" t="str">
        <f aca="false">IF(K1259=1,IF(COUNTIFS(C$2:C1259,C1259,K$2:K1259,1)=1,1,0),"")</f>
        <v/>
      </c>
      <c r="R1259" s="0" t="str">
        <f aca="false">IF(M1259=1,IF(COUNTIFS(C$2:C1259,C1259,M$2:M1259,1)=1,1,0),"")</f>
        <v/>
      </c>
      <c r="S1259" s="0" t="str">
        <f aca="false">IF(L1259=1,IF(COUNTIFS(C$2:C1259,C1259,L$2:L1259,1)=1,1,0),"")</f>
        <v/>
      </c>
      <c r="T1259" s="38" t="n">
        <f aca="false">IF(N1259="","",N1259+ROW()/10000000)</f>
        <v>1.0001259</v>
      </c>
      <c r="U1259" s="36" t="n">
        <f aca="false">IF(G1259=1,IF(B1259="",1,0),"")</f>
        <v>0</v>
      </c>
    </row>
    <row r="1260" customFormat="false" ht="15" hidden="false" customHeight="false" outlineLevel="0" collapsed="false">
      <c r="A1260" s="35" t="n">
        <v>46088.9189930556</v>
      </c>
      <c r="B1260" s="35" t="n">
        <v>46088.9192013889</v>
      </c>
      <c r="C1260" s="36" t="s">
        <v>115</v>
      </c>
      <c r="D1260" s="36" t="s">
        <v>116</v>
      </c>
      <c r="E1260" s="36" t="s">
        <v>117</v>
      </c>
      <c r="F1260" s="36" t="s">
        <v>118</v>
      </c>
      <c r="G1260" s="36" t="n">
        <f aca="false">IF(A1260="","",IF(AND(A1260&gt;=Debut,A1260&lt;Fin),1,0))</f>
        <v>1</v>
      </c>
      <c r="H1260" s="36" t="n">
        <f aca="false">IF(G1260=1,INT(ROUND((A1260-Debut)*86400,0)/600),"")</f>
        <v>852</v>
      </c>
      <c r="I1260" s="36" t="n">
        <f aca="false">IF(G1260=1,INT(ROUND((A1260-Debut)*86400,0)/3600),"")</f>
        <v>142</v>
      </c>
      <c r="J1260" s="36" t="n">
        <f aca="false">IF(OR(A1260="",B1260=""),"",ROUND((B1260-A1260)*86400,0))</f>
        <v>18</v>
      </c>
      <c r="K1260" s="37" t="n">
        <f aca="false">IF(G1260=1,IF(COUNTIFS($C:$C,C1260,$G:$G,1,$A:$A,"&gt;="&amp;(A1260-FenetreInterm/86400),$A:$A,"&lt;="&amp;A1260)&gt;=NbInterm,1,0),"")</f>
        <v>0</v>
      </c>
      <c r="L1260" s="37" t="n">
        <f aca="false">IF(G1260=1,IF(B1260="",0,IF(J1260&lt;SeuilFugitive,1,0)),"")</f>
        <v>0</v>
      </c>
      <c r="M1260" s="37" t="n">
        <f aca="false">IF(G1260=1,IF(B1260="",IF((Fin-A1260)*24&gt;SeuilFigee,1,0),IF(J1260&gt;SeuilFigee*3600,1,0)),"")</f>
        <v>0</v>
      </c>
      <c r="N1260" s="36" t="n">
        <f aca="false">IF(G1260=1,IF(COUNTIF(H$2:H1260,H1260)=1,COUNTIF($H:$H,H1260),""),"")</f>
        <v>6</v>
      </c>
      <c r="O1260" s="36" t="n">
        <f aca="false">IF(G1260=1,IF(COUNTIF(I$2:I1260,I1260)=1,COUNTIF($I:$I,I1260),""),"")</f>
        <v>13</v>
      </c>
      <c r="P1260" s="38" t="str">
        <f aca="false">IF(G1260=1,IF(COUNTIFS(C$2:C1260,C1260,G$2:G1260,1)=1,COUNTIFS($C:$C,C1260,$G:$G,1)+ROW()/10000000,""),"")</f>
        <v/>
      </c>
      <c r="Q1260" s="0" t="str">
        <f aca="false">IF(K1260=1,IF(COUNTIFS(C$2:C1260,C1260,K$2:K1260,1)=1,1,0),"")</f>
        <v/>
      </c>
      <c r="R1260" s="0" t="str">
        <f aca="false">IF(M1260=1,IF(COUNTIFS(C$2:C1260,C1260,M$2:M1260,1)=1,1,0),"")</f>
        <v/>
      </c>
      <c r="S1260" s="0" t="str">
        <f aca="false">IF(L1260=1,IF(COUNTIFS(C$2:C1260,C1260,L$2:L1260,1)=1,1,0),"")</f>
        <v/>
      </c>
      <c r="T1260" s="38" t="n">
        <f aca="false">IF(N1260="","",N1260+ROW()/10000000)</f>
        <v>6.000126</v>
      </c>
      <c r="U1260" s="36" t="n">
        <f aca="false">IF(G1260=1,IF(B1260="",1,0),"")</f>
        <v>0</v>
      </c>
    </row>
    <row r="1261" customFormat="false" ht="15" hidden="false" customHeight="false" outlineLevel="0" collapsed="false">
      <c r="A1261" s="35" t="n">
        <v>46088.919224537</v>
      </c>
      <c r="B1261" s="35" t="n">
        <v>46088.9193634259</v>
      </c>
      <c r="C1261" s="36" t="s">
        <v>115</v>
      </c>
      <c r="D1261" s="36" t="s">
        <v>116</v>
      </c>
      <c r="E1261" s="36" t="s">
        <v>117</v>
      </c>
      <c r="F1261" s="36" t="s">
        <v>118</v>
      </c>
      <c r="G1261" s="36" t="n">
        <f aca="false">IF(A1261="","",IF(AND(A1261&gt;=Debut,A1261&lt;Fin),1,0))</f>
        <v>1</v>
      </c>
      <c r="H1261" s="36" t="n">
        <f aca="false">IF(G1261=1,INT(ROUND((A1261-Debut)*86400,0)/600),"")</f>
        <v>852</v>
      </c>
      <c r="I1261" s="36" t="n">
        <f aca="false">IF(G1261=1,INT(ROUND((A1261-Debut)*86400,0)/3600),"")</f>
        <v>142</v>
      </c>
      <c r="J1261" s="36" t="n">
        <f aca="false">IF(OR(A1261="",B1261=""),"",ROUND((B1261-A1261)*86400,0))</f>
        <v>12</v>
      </c>
      <c r="K1261" s="37" t="n">
        <f aca="false">IF(G1261=1,IF(COUNTIFS($C:$C,C1261,$G:$G,1,$A:$A,"&gt;="&amp;(A1261-FenetreInterm/86400),$A:$A,"&lt;="&amp;A1261)&gt;=NbInterm,1,0),"")</f>
        <v>0</v>
      </c>
      <c r="L1261" s="37" t="n">
        <f aca="false">IF(G1261=1,IF(B1261="",0,IF(J1261&lt;SeuilFugitive,1,0)),"")</f>
        <v>0</v>
      </c>
      <c r="M1261" s="37" t="n">
        <f aca="false">IF(G1261=1,IF(B1261="",IF((Fin-A1261)*24&gt;SeuilFigee,1,0),IF(J1261&gt;SeuilFigee*3600,1,0)),"")</f>
        <v>0</v>
      </c>
      <c r="N1261" s="0" t="str">
        <f aca="false">IF(G1261=1,IF(COUNTIF(H$2:H1261,H1261)=1,COUNTIF($H:$H,H1261),""),"")</f>
        <v/>
      </c>
      <c r="O1261" s="0" t="str">
        <f aca="false">IF(G1261=1,IF(COUNTIF(I$2:I1261,I1261)=1,COUNTIF($I:$I,I1261),""),"")</f>
        <v/>
      </c>
      <c r="P1261" s="38" t="str">
        <f aca="false">IF(G1261=1,IF(COUNTIFS(C$2:C1261,C1261,G$2:G1261,1)=1,COUNTIFS($C:$C,C1261,$G:$G,1)+ROW()/10000000,""),"")</f>
        <v/>
      </c>
      <c r="Q1261" s="0" t="str">
        <f aca="false">IF(K1261=1,IF(COUNTIFS(C$2:C1261,C1261,K$2:K1261,1)=1,1,0),"")</f>
        <v/>
      </c>
      <c r="R1261" s="0" t="str">
        <f aca="false">IF(M1261=1,IF(COUNTIFS(C$2:C1261,C1261,M$2:M1261,1)=1,1,0),"")</f>
        <v/>
      </c>
      <c r="S1261" s="0" t="str">
        <f aca="false">IF(L1261=1,IF(COUNTIFS(C$2:C1261,C1261,L$2:L1261,1)=1,1,0),"")</f>
        <v/>
      </c>
      <c r="T1261" s="38" t="str">
        <f aca="false">IF(N1261="","",N1261+ROW()/10000000)</f>
        <v/>
      </c>
      <c r="U1261" s="36" t="n">
        <f aca="false">IF(G1261=1,IF(B1261="",1,0),"")</f>
        <v>0</v>
      </c>
    </row>
    <row r="1262" customFormat="false" ht="15" hidden="false" customHeight="false" outlineLevel="0" collapsed="false">
      <c r="A1262" s="35" t="n">
        <v>46088.9193402778</v>
      </c>
      <c r="B1262" s="35" t="n">
        <v>46088.9195833333</v>
      </c>
      <c r="C1262" s="36" t="s">
        <v>115</v>
      </c>
      <c r="D1262" s="36" t="s">
        <v>116</v>
      </c>
      <c r="E1262" s="36" t="s">
        <v>117</v>
      </c>
      <c r="F1262" s="36" t="s">
        <v>118</v>
      </c>
      <c r="G1262" s="36" t="n">
        <f aca="false">IF(A1262="","",IF(AND(A1262&gt;=Debut,A1262&lt;Fin),1,0))</f>
        <v>1</v>
      </c>
      <c r="H1262" s="36" t="n">
        <f aca="false">IF(G1262=1,INT(ROUND((A1262-Debut)*86400,0)/600),"")</f>
        <v>852</v>
      </c>
      <c r="I1262" s="36" t="n">
        <f aca="false">IF(G1262=1,INT(ROUND((A1262-Debut)*86400,0)/3600),"")</f>
        <v>142</v>
      </c>
      <c r="J1262" s="36" t="n">
        <f aca="false">IF(OR(A1262="",B1262=""),"",ROUND((B1262-A1262)*86400,0))</f>
        <v>21</v>
      </c>
      <c r="K1262" s="37" t="n">
        <f aca="false">IF(G1262=1,IF(COUNTIFS($C:$C,C1262,$G:$G,1,$A:$A,"&gt;="&amp;(A1262-FenetreInterm/86400),$A:$A,"&lt;="&amp;A1262)&gt;=NbInterm,1,0),"")</f>
        <v>1</v>
      </c>
      <c r="L1262" s="37" t="n">
        <f aca="false">IF(G1262=1,IF(B1262="",0,IF(J1262&lt;SeuilFugitive,1,0)),"")</f>
        <v>0</v>
      </c>
      <c r="M1262" s="37" t="n">
        <f aca="false">IF(G1262=1,IF(B1262="",IF((Fin-A1262)*24&gt;SeuilFigee,1,0),IF(J1262&gt;SeuilFigee*3600,1,0)),"")</f>
        <v>0</v>
      </c>
      <c r="N1262" s="0" t="str">
        <f aca="false">IF(G1262=1,IF(COUNTIF(H$2:H1262,H1262)=1,COUNTIF($H:$H,H1262),""),"")</f>
        <v/>
      </c>
      <c r="O1262" s="0" t="str">
        <f aca="false">IF(G1262=1,IF(COUNTIF(I$2:I1262,I1262)=1,COUNTIF($I:$I,I1262),""),"")</f>
        <v/>
      </c>
      <c r="P1262" s="38" t="str">
        <f aca="false">IF(G1262=1,IF(COUNTIFS(C$2:C1262,C1262,G$2:G1262,1)=1,COUNTIFS($C:$C,C1262,$G:$G,1)+ROW()/10000000,""),"")</f>
        <v/>
      </c>
      <c r="Q1262" s="36" t="n">
        <f aca="false">IF(K1262=1,IF(COUNTIFS(C$2:C1262,C1262,K$2:K1262,1)=1,1,0),"")</f>
        <v>0</v>
      </c>
      <c r="R1262" s="0" t="str">
        <f aca="false">IF(M1262=1,IF(COUNTIFS(C$2:C1262,C1262,M$2:M1262,1)=1,1,0),"")</f>
        <v/>
      </c>
      <c r="S1262" s="0" t="str">
        <f aca="false">IF(L1262=1,IF(COUNTIFS(C$2:C1262,C1262,L$2:L1262,1)=1,1,0),"")</f>
        <v/>
      </c>
      <c r="T1262" s="38" t="str">
        <f aca="false">IF(N1262="","",N1262+ROW()/10000000)</f>
        <v/>
      </c>
      <c r="U1262" s="36" t="n">
        <f aca="false">IF(G1262=1,IF(B1262="",1,0),"")</f>
        <v>0</v>
      </c>
    </row>
    <row r="1263" customFormat="false" ht="15" hidden="false" customHeight="false" outlineLevel="0" collapsed="false">
      <c r="A1263" s="35" t="n">
        <v>46088.9194560185</v>
      </c>
      <c r="B1263" s="35" t="n">
        <v>46088.9195717593</v>
      </c>
      <c r="C1263" s="36" t="s">
        <v>115</v>
      </c>
      <c r="D1263" s="36" t="s">
        <v>116</v>
      </c>
      <c r="E1263" s="36" t="s">
        <v>117</v>
      </c>
      <c r="F1263" s="36" t="s">
        <v>118</v>
      </c>
      <c r="G1263" s="36" t="n">
        <f aca="false">IF(A1263="","",IF(AND(A1263&gt;=Debut,A1263&lt;Fin),1,0))</f>
        <v>1</v>
      </c>
      <c r="H1263" s="36" t="n">
        <f aca="false">IF(G1263=1,INT(ROUND((A1263-Debut)*86400,0)/600),"")</f>
        <v>852</v>
      </c>
      <c r="I1263" s="36" t="n">
        <f aca="false">IF(G1263=1,INT(ROUND((A1263-Debut)*86400,0)/3600),"")</f>
        <v>142</v>
      </c>
      <c r="J1263" s="36" t="n">
        <f aca="false">IF(OR(A1263="",B1263=""),"",ROUND((B1263-A1263)*86400,0))</f>
        <v>10</v>
      </c>
      <c r="K1263" s="37" t="n">
        <f aca="false">IF(G1263=1,IF(COUNTIFS($C:$C,C1263,$G:$G,1,$A:$A,"&gt;="&amp;(A1263-FenetreInterm/86400),$A:$A,"&lt;="&amp;A1263)&gt;=NbInterm,1,0),"")</f>
        <v>1</v>
      </c>
      <c r="L1263" s="37" t="n">
        <f aca="false">IF(G1263=1,IF(B1263="",0,IF(J1263&lt;SeuilFugitive,1,0)),"")</f>
        <v>0</v>
      </c>
      <c r="M1263" s="37" t="n">
        <f aca="false">IF(G1263=1,IF(B1263="",IF((Fin-A1263)*24&gt;SeuilFigee,1,0),IF(J1263&gt;SeuilFigee*3600,1,0)),"")</f>
        <v>0</v>
      </c>
      <c r="N1263" s="0" t="str">
        <f aca="false">IF(G1263=1,IF(COUNTIF(H$2:H1263,H1263)=1,COUNTIF($H:$H,H1263),""),"")</f>
        <v/>
      </c>
      <c r="O1263" s="0" t="str">
        <f aca="false">IF(G1263=1,IF(COUNTIF(I$2:I1263,I1263)=1,COUNTIF($I:$I,I1263),""),"")</f>
        <v/>
      </c>
      <c r="P1263" s="38" t="str">
        <f aca="false">IF(G1263=1,IF(COUNTIFS(C$2:C1263,C1263,G$2:G1263,1)=1,COUNTIFS($C:$C,C1263,$G:$G,1)+ROW()/10000000,""),"")</f>
        <v/>
      </c>
      <c r="Q1263" s="36" t="n">
        <f aca="false">IF(K1263=1,IF(COUNTIFS(C$2:C1263,C1263,K$2:K1263,1)=1,1,0),"")</f>
        <v>0</v>
      </c>
      <c r="R1263" s="0" t="str">
        <f aca="false">IF(M1263=1,IF(COUNTIFS(C$2:C1263,C1263,M$2:M1263,1)=1,1,0),"")</f>
        <v/>
      </c>
      <c r="S1263" s="0" t="str">
        <f aca="false">IF(L1263=1,IF(COUNTIFS(C$2:C1263,C1263,L$2:L1263,1)=1,1,0),"")</f>
        <v/>
      </c>
      <c r="T1263" s="38" t="str">
        <f aca="false">IF(N1263="","",N1263+ROW()/10000000)</f>
        <v/>
      </c>
      <c r="U1263" s="36" t="n">
        <f aca="false">IF(G1263=1,IF(B1263="",1,0),"")</f>
        <v>0</v>
      </c>
    </row>
    <row r="1264" customFormat="false" ht="15" hidden="false" customHeight="false" outlineLevel="0" collapsed="false">
      <c r="A1264" s="35" t="n">
        <v>46088.9195949074</v>
      </c>
      <c r="B1264" s="35" t="n">
        <v>46088.919849537</v>
      </c>
      <c r="C1264" s="36" t="s">
        <v>115</v>
      </c>
      <c r="D1264" s="36" t="s">
        <v>116</v>
      </c>
      <c r="E1264" s="36" t="s">
        <v>117</v>
      </c>
      <c r="F1264" s="36" t="s">
        <v>118</v>
      </c>
      <c r="G1264" s="36" t="n">
        <f aca="false">IF(A1264="","",IF(AND(A1264&gt;=Debut,A1264&lt;Fin),1,0))</f>
        <v>1</v>
      </c>
      <c r="H1264" s="36" t="n">
        <f aca="false">IF(G1264=1,INT(ROUND((A1264-Debut)*86400,0)/600),"")</f>
        <v>852</v>
      </c>
      <c r="I1264" s="36" t="n">
        <f aca="false">IF(G1264=1,INT(ROUND((A1264-Debut)*86400,0)/3600),"")</f>
        <v>142</v>
      </c>
      <c r="J1264" s="36" t="n">
        <f aca="false">IF(OR(A1264="",B1264=""),"",ROUND((B1264-A1264)*86400,0))</f>
        <v>22</v>
      </c>
      <c r="K1264" s="37" t="n">
        <f aca="false">IF(G1264=1,IF(COUNTIFS($C:$C,C1264,$G:$G,1,$A:$A,"&gt;="&amp;(A1264-FenetreInterm/86400),$A:$A,"&lt;="&amp;A1264)&gt;=NbInterm,1,0),"")</f>
        <v>1</v>
      </c>
      <c r="L1264" s="37" t="n">
        <f aca="false">IF(G1264=1,IF(B1264="",0,IF(J1264&lt;SeuilFugitive,1,0)),"")</f>
        <v>0</v>
      </c>
      <c r="M1264" s="37" t="n">
        <f aca="false">IF(G1264=1,IF(B1264="",IF((Fin-A1264)*24&gt;SeuilFigee,1,0),IF(J1264&gt;SeuilFigee*3600,1,0)),"")</f>
        <v>0</v>
      </c>
      <c r="N1264" s="0" t="str">
        <f aca="false">IF(G1264=1,IF(COUNTIF(H$2:H1264,H1264)=1,COUNTIF($H:$H,H1264),""),"")</f>
        <v/>
      </c>
      <c r="O1264" s="0" t="str">
        <f aca="false">IF(G1264=1,IF(COUNTIF(I$2:I1264,I1264)=1,COUNTIF($I:$I,I1264),""),"")</f>
        <v/>
      </c>
      <c r="P1264" s="38" t="str">
        <f aca="false">IF(G1264=1,IF(COUNTIFS(C$2:C1264,C1264,G$2:G1264,1)=1,COUNTIFS($C:$C,C1264,$G:$G,1)+ROW()/10000000,""),"")</f>
        <v/>
      </c>
      <c r="Q1264" s="36" t="n">
        <f aca="false">IF(K1264=1,IF(COUNTIFS(C$2:C1264,C1264,K$2:K1264,1)=1,1,0),"")</f>
        <v>0</v>
      </c>
      <c r="R1264" s="0" t="str">
        <f aca="false">IF(M1264=1,IF(COUNTIFS(C$2:C1264,C1264,M$2:M1264,1)=1,1,0),"")</f>
        <v/>
      </c>
      <c r="S1264" s="0" t="str">
        <f aca="false">IF(L1264=1,IF(COUNTIFS(C$2:C1264,C1264,L$2:L1264,1)=1,1,0),"")</f>
        <v/>
      </c>
      <c r="T1264" s="38" t="str">
        <f aca="false">IF(N1264="","",N1264+ROW()/10000000)</f>
        <v/>
      </c>
      <c r="U1264" s="36" t="n">
        <f aca="false">IF(G1264=1,IF(B1264="",1,0),"")</f>
        <v>0</v>
      </c>
    </row>
    <row r="1265" customFormat="false" ht="15" hidden="false" customHeight="false" outlineLevel="0" collapsed="false">
      <c r="A1265" s="35" t="n">
        <v>46088.9197337963</v>
      </c>
      <c r="B1265" s="35" t="n">
        <v>46088.9198842593</v>
      </c>
      <c r="C1265" s="36" t="s">
        <v>115</v>
      </c>
      <c r="D1265" s="36" t="s">
        <v>116</v>
      </c>
      <c r="E1265" s="36" t="s">
        <v>117</v>
      </c>
      <c r="F1265" s="36" t="s">
        <v>118</v>
      </c>
      <c r="G1265" s="36" t="n">
        <f aca="false">IF(A1265="","",IF(AND(A1265&gt;=Debut,A1265&lt;Fin),1,0))</f>
        <v>1</v>
      </c>
      <c r="H1265" s="36" t="n">
        <f aca="false">IF(G1265=1,INT(ROUND((A1265-Debut)*86400,0)/600),"")</f>
        <v>852</v>
      </c>
      <c r="I1265" s="36" t="n">
        <f aca="false">IF(G1265=1,INT(ROUND((A1265-Debut)*86400,0)/3600),"")</f>
        <v>142</v>
      </c>
      <c r="J1265" s="36" t="n">
        <f aca="false">IF(OR(A1265="",B1265=""),"",ROUND((B1265-A1265)*86400,0))</f>
        <v>13</v>
      </c>
      <c r="K1265" s="37" t="n">
        <f aca="false">IF(G1265=1,IF(COUNTIFS($C:$C,C1265,$G:$G,1,$A:$A,"&gt;="&amp;(A1265-FenetreInterm/86400),$A:$A,"&lt;="&amp;A1265)&gt;=NbInterm,1,0),"")</f>
        <v>1</v>
      </c>
      <c r="L1265" s="37" t="n">
        <f aca="false">IF(G1265=1,IF(B1265="",0,IF(J1265&lt;SeuilFugitive,1,0)),"")</f>
        <v>0</v>
      </c>
      <c r="M1265" s="37" t="n">
        <f aca="false">IF(G1265=1,IF(B1265="",IF((Fin-A1265)*24&gt;SeuilFigee,1,0),IF(J1265&gt;SeuilFigee*3600,1,0)),"")</f>
        <v>0</v>
      </c>
      <c r="N1265" s="0" t="str">
        <f aca="false">IF(G1265=1,IF(COUNTIF(H$2:H1265,H1265)=1,COUNTIF($H:$H,H1265),""),"")</f>
        <v/>
      </c>
      <c r="O1265" s="0" t="str">
        <f aca="false">IF(G1265=1,IF(COUNTIF(I$2:I1265,I1265)=1,COUNTIF($I:$I,I1265),""),"")</f>
        <v/>
      </c>
      <c r="P1265" s="38" t="str">
        <f aca="false">IF(G1265=1,IF(COUNTIFS(C$2:C1265,C1265,G$2:G1265,1)=1,COUNTIFS($C:$C,C1265,$G:$G,1)+ROW()/10000000,""),"")</f>
        <v/>
      </c>
      <c r="Q1265" s="36" t="n">
        <f aca="false">IF(K1265=1,IF(COUNTIFS(C$2:C1265,C1265,K$2:K1265,1)=1,1,0),"")</f>
        <v>0</v>
      </c>
      <c r="R1265" s="0" t="str">
        <f aca="false">IF(M1265=1,IF(COUNTIFS(C$2:C1265,C1265,M$2:M1265,1)=1,1,0),"")</f>
        <v/>
      </c>
      <c r="S1265" s="0" t="str">
        <f aca="false">IF(L1265=1,IF(COUNTIFS(C$2:C1265,C1265,L$2:L1265,1)=1,1,0),"")</f>
        <v/>
      </c>
      <c r="T1265" s="38" t="str">
        <f aca="false">IF(N1265="","",N1265+ROW()/10000000)</f>
        <v/>
      </c>
      <c r="U1265" s="36" t="n">
        <f aca="false">IF(G1265=1,IF(B1265="",1,0),"")</f>
        <v>0</v>
      </c>
    </row>
    <row r="1266" customFormat="false" ht="15" hidden="false" customHeight="false" outlineLevel="0" collapsed="false">
      <c r="A1266" s="35" t="n">
        <v>46088.9324189815</v>
      </c>
      <c r="B1266" s="35" t="n">
        <v>46088.9328240741</v>
      </c>
      <c r="C1266" s="36" t="s">
        <v>130</v>
      </c>
      <c r="D1266" s="36" t="s">
        <v>131</v>
      </c>
      <c r="E1266" s="36" t="s">
        <v>121</v>
      </c>
      <c r="F1266" s="36" t="s">
        <v>129</v>
      </c>
      <c r="G1266" s="36" t="n">
        <f aca="false">IF(A1266="","",IF(AND(A1266&gt;=Debut,A1266&lt;Fin),1,0))</f>
        <v>1</v>
      </c>
      <c r="H1266" s="36" t="n">
        <f aca="false">IF(G1266=1,INT(ROUND((A1266-Debut)*86400,0)/600),"")</f>
        <v>854</v>
      </c>
      <c r="I1266" s="36" t="n">
        <f aca="false">IF(G1266=1,INT(ROUND((A1266-Debut)*86400,0)/3600),"")</f>
        <v>142</v>
      </c>
      <c r="J1266" s="36" t="n">
        <f aca="false">IF(OR(A1266="",B1266=""),"",ROUND((B1266-A1266)*86400,0))</f>
        <v>35</v>
      </c>
      <c r="K1266" s="37" t="n">
        <f aca="false">IF(G1266=1,IF(COUNTIFS($C:$C,C1266,$G:$G,1,$A:$A,"&gt;="&amp;(A1266-FenetreInterm/86400),$A:$A,"&lt;="&amp;A1266)&gt;=NbInterm,1,0),"")</f>
        <v>0</v>
      </c>
      <c r="L1266" s="37" t="n">
        <f aca="false">IF(G1266=1,IF(B1266="",0,IF(J1266&lt;SeuilFugitive,1,0)),"")</f>
        <v>0</v>
      </c>
      <c r="M1266" s="37" t="n">
        <f aca="false">IF(G1266=1,IF(B1266="",IF((Fin-A1266)*24&gt;SeuilFigee,1,0),IF(J1266&gt;SeuilFigee*3600,1,0)),"")</f>
        <v>0</v>
      </c>
      <c r="N1266" s="36" t="n">
        <f aca="false">IF(G1266=1,IF(COUNTIF(H$2:H1266,H1266)=1,COUNTIF($H:$H,H1266),""),"")</f>
        <v>7</v>
      </c>
      <c r="O1266" s="0" t="str">
        <f aca="false">IF(G1266=1,IF(COUNTIF(I$2:I1266,I1266)=1,COUNTIF($I:$I,I1266),""),"")</f>
        <v/>
      </c>
      <c r="P1266" s="38" t="str">
        <f aca="false">IF(G1266=1,IF(COUNTIFS(C$2:C1266,C1266,G$2:G1266,1)=1,COUNTIFS($C:$C,C1266,$G:$G,1)+ROW()/10000000,""),"")</f>
        <v/>
      </c>
      <c r="Q1266" s="0" t="str">
        <f aca="false">IF(K1266=1,IF(COUNTIFS(C$2:C1266,C1266,K$2:K1266,1)=1,1,0),"")</f>
        <v/>
      </c>
      <c r="R1266" s="0" t="str">
        <f aca="false">IF(M1266=1,IF(COUNTIFS(C$2:C1266,C1266,M$2:M1266,1)=1,1,0),"")</f>
        <v/>
      </c>
      <c r="S1266" s="0" t="str">
        <f aca="false">IF(L1266=1,IF(COUNTIFS(C$2:C1266,C1266,L$2:L1266,1)=1,1,0),"")</f>
        <v/>
      </c>
      <c r="T1266" s="38" t="n">
        <f aca="false">IF(N1266="","",N1266+ROW()/10000000)</f>
        <v>7.0001266</v>
      </c>
      <c r="U1266" s="36" t="n">
        <f aca="false">IF(G1266=1,IF(B1266="",1,0),"")</f>
        <v>0</v>
      </c>
    </row>
    <row r="1267" customFormat="false" ht="15" hidden="false" customHeight="false" outlineLevel="0" collapsed="false">
      <c r="A1267" s="35" t="n">
        <v>46088.9324768519</v>
      </c>
      <c r="B1267" s="35" t="n">
        <v>46088.9325</v>
      </c>
      <c r="C1267" s="36" t="s">
        <v>132</v>
      </c>
      <c r="D1267" s="36" t="s">
        <v>133</v>
      </c>
      <c r="E1267" s="36" t="s">
        <v>121</v>
      </c>
      <c r="F1267" s="36" t="s">
        <v>129</v>
      </c>
      <c r="G1267" s="36" t="n">
        <f aca="false">IF(A1267="","",IF(AND(A1267&gt;=Debut,A1267&lt;Fin),1,0))</f>
        <v>1</v>
      </c>
      <c r="H1267" s="36" t="n">
        <f aca="false">IF(G1267=1,INT(ROUND((A1267-Debut)*86400,0)/600),"")</f>
        <v>854</v>
      </c>
      <c r="I1267" s="36" t="n">
        <f aca="false">IF(G1267=1,INT(ROUND((A1267-Debut)*86400,0)/3600),"")</f>
        <v>142</v>
      </c>
      <c r="J1267" s="36" t="n">
        <f aca="false">IF(OR(A1267="",B1267=""),"",ROUND((B1267-A1267)*86400,0))</f>
        <v>2</v>
      </c>
      <c r="K1267" s="37" t="n">
        <f aca="false">IF(G1267=1,IF(COUNTIFS($C:$C,C1267,$G:$G,1,$A:$A,"&gt;="&amp;(A1267-FenetreInterm/86400),$A:$A,"&lt;="&amp;A1267)&gt;=NbInterm,1,0),"")</f>
        <v>0</v>
      </c>
      <c r="L1267" s="37" t="n">
        <f aca="false">IF(G1267=1,IF(B1267="",0,IF(J1267&lt;SeuilFugitive,1,0)),"")</f>
        <v>1</v>
      </c>
      <c r="M1267" s="37" t="n">
        <f aca="false">IF(G1267=1,IF(B1267="",IF((Fin-A1267)*24&gt;SeuilFigee,1,0),IF(J1267&gt;SeuilFigee*3600,1,0)),"")</f>
        <v>0</v>
      </c>
      <c r="N1267" s="0" t="str">
        <f aca="false">IF(G1267=1,IF(COUNTIF(H$2:H1267,H1267)=1,COUNTIF($H:$H,H1267),""),"")</f>
        <v/>
      </c>
      <c r="O1267" s="0" t="str">
        <f aca="false">IF(G1267=1,IF(COUNTIF(I$2:I1267,I1267)=1,COUNTIF($I:$I,I1267),""),"")</f>
        <v/>
      </c>
      <c r="P1267" s="38" t="str">
        <f aca="false">IF(G1267=1,IF(COUNTIFS(C$2:C1267,C1267,G$2:G1267,1)=1,COUNTIFS($C:$C,C1267,$G:$G,1)+ROW()/10000000,""),"")</f>
        <v/>
      </c>
      <c r="Q1267" s="0" t="str">
        <f aca="false">IF(K1267=1,IF(COUNTIFS(C$2:C1267,C1267,K$2:K1267,1)=1,1,0),"")</f>
        <v/>
      </c>
      <c r="R1267" s="0" t="str">
        <f aca="false">IF(M1267=1,IF(COUNTIFS(C$2:C1267,C1267,M$2:M1267,1)=1,1,0),"")</f>
        <v/>
      </c>
      <c r="S1267" s="36" t="n">
        <f aca="false">IF(L1267=1,IF(COUNTIFS(C$2:C1267,C1267,L$2:L1267,1)=1,1,0),"")</f>
        <v>0</v>
      </c>
      <c r="T1267" s="38" t="str">
        <f aca="false">IF(N1267="","",N1267+ROW()/10000000)</f>
        <v/>
      </c>
      <c r="U1267" s="36" t="n">
        <f aca="false">IF(G1267=1,IF(B1267="",1,0),"")</f>
        <v>0</v>
      </c>
    </row>
    <row r="1268" customFormat="false" ht="15" hidden="false" customHeight="false" outlineLevel="0" collapsed="false">
      <c r="A1268" s="35" t="n">
        <v>46088.932662037</v>
      </c>
      <c r="B1268" s="35" t="n">
        <v>46088.9326967593</v>
      </c>
      <c r="C1268" s="36" t="s">
        <v>132</v>
      </c>
      <c r="D1268" s="36" t="s">
        <v>133</v>
      </c>
      <c r="E1268" s="36" t="s">
        <v>121</v>
      </c>
      <c r="F1268" s="36" t="s">
        <v>129</v>
      </c>
      <c r="G1268" s="36" t="n">
        <f aca="false">IF(A1268="","",IF(AND(A1268&gt;=Debut,A1268&lt;Fin),1,0))</f>
        <v>1</v>
      </c>
      <c r="H1268" s="36" t="n">
        <f aca="false">IF(G1268=1,INT(ROUND((A1268-Debut)*86400,0)/600),"")</f>
        <v>854</v>
      </c>
      <c r="I1268" s="36" t="n">
        <f aca="false">IF(G1268=1,INT(ROUND((A1268-Debut)*86400,0)/3600),"")</f>
        <v>142</v>
      </c>
      <c r="J1268" s="36" t="n">
        <f aca="false">IF(OR(A1268="",B1268=""),"",ROUND((B1268-A1268)*86400,0))</f>
        <v>3</v>
      </c>
      <c r="K1268" s="37" t="n">
        <f aca="false">IF(G1268=1,IF(COUNTIFS($C:$C,C1268,$G:$G,1,$A:$A,"&gt;="&amp;(A1268-FenetreInterm/86400),$A:$A,"&lt;="&amp;A1268)&gt;=NbInterm,1,0),"")</f>
        <v>0</v>
      </c>
      <c r="L1268" s="37" t="n">
        <f aca="false">IF(G1268=1,IF(B1268="",0,IF(J1268&lt;SeuilFugitive,1,0)),"")</f>
        <v>1</v>
      </c>
      <c r="M1268" s="37" t="n">
        <f aca="false">IF(G1268=1,IF(B1268="",IF((Fin-A1268)*24&gt;SeuilFigee,1,0),IF(J1268&gt;SeuilFigee*3600,1,0)),"")</f>
        <v>0</v>
      </c>
      <c r="N1268" s="0" t="str">
        <f aca="false">IF(G1268=1,IF(COUNTIF(H$2:H1268,H1268)=1,COUNTIF($H:$H,H1268),""),"")</f>
        <v/>
      </c>
      <c r="O1268" s="0" t="str">
        <f aca="false">IF(G1268=1,IF(COUNTIF(I$2:I1268,I1268)=1,COUNTIF($I:$I,I1268),""),"")</f>
        <v/>
      </c>
      <c r="P1268" s="38" t="str">
        <f aca="false">IF(G1268=1,IF(COUNTIFS(C$2:C1268,C1268,G$2:G1268,1)=1,COUNTIFS($C:$C,C1268,$G:$G,1)+ROW()/10000000,""),"")</f>
        <v/>
      </c>
      <c r="Q1268" s="0" t="str">
        <f aca="false">IF(K1268=1,IF(COUNTIFS(C$2:C1268,C1268,K$2:K1268,1)=1,1,0),"")</f>
        <v/>
      </c>
      <c r="R1268" s="0" t="str">
        <f aca="false">IF(M1268=1,IF(COUNTIFS(C$2:C1268,C1268,M$2:M1268,1)=1,1,0),"")</f>
        <v/>
      </c>
      <c r="S1268" s="36" t="n">
        <f aca="false">IF(L1268=1,IF(COUNTIFS(C$2:C1268,C1268,L$2:L1268,1)=1,1,0),"")</f>
        <v>0</v>
      </c>
      <c r="T1268" s="38" t="str">
        <f aca="false">IF(N1268="","",N1268+ROW()/10000000)</f>
        <v/>
      </c>
      <c r="U1268" s="36" t="n">
        <f aca="false">IF(G1268=1,IF(B1268="",1,0),"")</f>
        <v>0</v>
      </c>
    </row>
    <row r="1269" customFormat="false" ht="15" hidden="false" customHeight="false" outlineLevel="0" collapsed="false">
      <c r="A1269" s="35" t="n">
        <v>46088.9329050926</v>
      </c>
      <c r="B1269" s="35" t="n">
        <v>46088.9329166667</v>
      </c>
      <c r="C1269" s="36" t="s">
        <v>132</v>
      </c>
      <c r="D1269" s="36" t="s">
        <v>133</v>
      </c>
      <c r="E1269" s="36" t="s">
        <v>121</v>
      </c>
      <c r="F1269" s="36" t="s">
        <v>129</v>
      </c>
      <c r="G1269" s="36" t="n">
        <f aca="false">IF(A1269="","",IF(AND(A1269&gt;=Debut,A1269&lt;Fin),1,0))</f>
        <v>1</v>
      </c>
      <c r="H1269" s="36" t="n">
        <f aca="false">IF(G1269=1,INT(ROUND((A1269-Debut)*86400,0)/600),"")</f>
        <v>854</v>
      </c>
      <c r="I1269" s="36" t="n">
        <f aca="false">IF(G1269=1,INT(ROUND((A1269-Debut)*86400,0)/3600),"")</f>
        <v>142</v>
      </c>
      <c r="J1269" s="36" t="n">
        <f aca="false">IF(OR(A1269="",B1269=""),"",ROUND((B1269-A1269)*86400,0))</f>
        <v>1</v>
      </c>
      <c r="K1269" s="37" t="n">
        <f aca="false">IF(G1269=1,IF(COUNTIFS($C:$C,C1269,$G:$G,1,$A:$A,"&gt;="&amp;(A1269-FenetreInterm/86400),$A:$A,"&lt;="&amp;A1269)&gt;=NbInterm,1,0),"")</f>
        <v>1</v>
      </c>
      <c r="L1269" s="37" t="n">
        <f aca="false">IF(G1269=1,IF(B1269="",0,IF(J1269&lt;SeuilFugitive,1,0)),"")</f>
        <v>1</v>
      </c>
      <c r="M1269" s="37" t="n">
        <f aca="false">IF(G1269=1,IF(B1269="",IF((Fin-A1269)*24&gt;SeuilFigee,1,0),IF(J1269&gt;SeuilFigee*3600,1,0)),"")</f>
        <v>0</v>
      </c>
      <c r="N1269" s="0" t="str">
        <f aca="false">IF(G1269=1,IF(COUNTIF(H$2:H1269,H1269)=1,COUNTIF($H:$H,H1269),""),"")</f>
        <v/>
      </c>
      <c r="O1269" s="0" t="str">
        <f aca="false">IF(G1269=1,IF(COUNTIF(I$2:I1269,I1269)=1,COUNTIF($I:$I,I1269),""),"")</f>
        <v/>
      </c>
      <c r="P1269" s="38" t="str">
        <f aca="false">IF(G1269=1,IF(COUNTIFS(C$2:C1269,C1269,G$2:G1269,1)=1,COUNTIFS($C:$C,C1269,$G:$G,1)+ROW()/10000000,""),"")</f>
        <v/>
      </c>
      <c r="Q1269" s="36" t="n">
        <f aca="false">IF(K1269=1,IF(COUNTIFS(C$2:C1269,C1269,K$2:K1269,1)=1,1,0),"")</f>
        <v>0</v>
      </c>
      <c r="R1269" s="0" t="str">
        <f aca="false">IF(M1269=1,IF(COUNTIFS(C$2:C1269,C1269,M$2:M1269,1)=1,1,0),"")</f>
        <v/>
      </c>
      <c r="S1269" s="36" t="n">
        <f aca="false">IF(L1269=1,IF(COUNTIFS(C$2:C1269,C1269,L$2:L1269,1)=1,1,0),"")</f>
        <v>0</v>
      </c>
      <c r="T1269" s="38" t="str">
        <f aca="false">IF(N1269="","",N1269+ROW()/10000000)</f>
        <v/>
      </c>
      <c r="U1269" s="36" t="n">
        <f aca="false">IF(G1269=1,IF(B1269="",1,0),"")</f>
        <v>0</v>
      </c>
    </row>
    <row r="1270" customFormat="false" ht="15" hidden="false" customHeight="false" outlineLevel="0" collapsed="false">
      <c r="A1270" s="35" t="n">
        <v>46088.9333101852</v>
      </c>
      <c r="B1270" s="35" t="n">
        <v>46088.9353356482</v>
      </c>
      <c r="C1270" s="36" t="s">
        <v>126</v>
      </c>
      <c r="D1270" s="36" t="s">
        <v>127</v>
      </c>
      <c r="E1270" s="36" t="s">
        <v>128</v>
      </c>
      <c r="F1270" s="36" t="s">
        <v>129</v>
      </c>
      <c r="G1270" s="36" t="n">
        <f aca="false">IF(A1270="","",IF(AND(A1270&gt;=Debut,A1270&lt;Fin),1,0))</f>
        <v>1</v>
      </c>
      <c r="H1270" s="36" t="n">
        <f aca="false">IF(G1270=1,INT(ROUND((A1270-Debut)*86400,0)/600),"")</f>
        <v>854</v>
      </c>
      <c r="I1270" s="36" t="n">
        <f aca="false">IF(G1270=1,INT(ROUND((A1270-Debut)*86400,0)/3600),"")</f>
        <v>142</v>
      </c>
      <c r="J1270" s="36" t="n">
        <f aca="false">IF(OR(A1270="",B1270=""),"",ROUND((B1270-A1270)*86400,0))</f>
        <v>175</v>
      </c>
      <c r="K1270" s="37" t="n">
        <f aca="false">IF(G1270=1,IF(COUNTIFS($C:$C,C1270,$G:$G,1,$A:$A,"&gt;="&amp;(A1270-FenetreInterm/86400),$A:$A,"&lt;="&amp;A1270)&gt;=NbInterm,1,0),"")</f>
        <v>0</v>
      </c>
      <c r="L1270" s="37" t="n">
        <f aca="false">IF(G1270=1,IF(B1270="",0,IF(J1270&lt;SeuilFugitive,1,0)),"")</f>
        <v>0</v>
      </c>
      <c r="M1270" s="37" t="n">
        <f aca="false">IF(G1270=1,IF(B1270="",IF((Fin-A1270)*24&gt;SeuilFigee,1,0),IF(J1270&gt;SeuilFigee*3600,1,0)),"")</f>
        <v>0</v>
      </c>
      <c r="N1270" s="0" t="str">
        <f aca="false">IF(G1270=1,IF(COUNTIF(H$2:H1270,H1270)=1,COUNTIF($H:$H,H1270),""),"")</f>
        <v/>
      </c>
      <c r="O1270" s="0" t="str">
        <f aca="false">IF(G1270=1,IF(COUNTIF(I$2:I1270,I1270)=1,COUNTIF($I:$I,I1270),""),"")</f>
        <v/>
      </c>
      <c r="P1270" s="38" t="str">
        <f aca="false">IF(G1270=1,IF(COUNTIFS(C$2:C1270,C1270,G$2:G1270,1)=1,COUNTIFS($C:$C,C1270,$G:$G,1)+ROW()/10000000,""),"")</f>
        <v/>
      </c>
      <c r="Q1270" s="0" t="str">
        <f aca="false">IF(K1270=1,IF(COUNTIFS(C$2:C1270,C1270,K$2:K1270,1)=1,1,0),"")</f>
        <v/>
      </c>
      <c r="R1270" s="0" t="str">
        <f aca="false">IF(M1270=1,IF(COUNTIFS(C$2:C1270,C1270,M$2:M1270,1)=1,1,0),"")</f>
        <v/>
      </c>
      <c r="S1270" s="0" t="str">
        <f aca="false">IF(L1270=1,IF(COUNTIFS(C$2:C1270,C1270,L$2:L1270,1)=1,1,0),"")</f>
        <v/>
      </c>
      <c r="T1270" s="38" t="str">
        <f aca="false">IF(N1270="","",N1270+ROW()/10000000)</f>
        <v/>
      </c>
      <c r="U1270" s="36" t="n">
        <f aca="false">IF(G1270=1,IF(B1270="",1,0),"")</f>
        <v>0</v>
      </c>
    </row>
    <row r="1271" customFormat="false" ht="15" hidden="false" customHeight="false" outlineLevel="0" collapsed="false">
      <c r="A1271" s="35" t="n">
        <v>46088.9342013889</v>
      </c>
      <c r="B1271" s="35" t="n">
        <v>46088.934212963</v>
      </c>
      <c r="C1271" s="36" t="s">
        <v>132</v>
      </c>
      <c r="D1271" s="36" t="s">
        <v>133</v>
      </c>
      <c r="E1271" s="36" t="s">
        <v>121</v>
      </c>
      <c r="F1271" s="36" t="s">
        <v>129</v>
      </c>
      <c r="G1271" s="36" t="n">
        <f aca="false">IF(A1271="","",IF(AND(A1271&gt;=Debut,A1271&lt;Fin),1,0))</f>
        <v>1</v>
      </c>
      <c r="H1271" s="36" t="n">
        <f aca="false">IF(G1271=1,INT(ROUND((A1271-Debut)*86400,0)/600),"")</f>
        <v>854</v>
      </c>
      <c r="I1271" s="36" t="n">
        <f aca="false">IF(G1271=1,INT(ROUND((A1271-Debut)*86400,0)/3600),"")</f>
        <v>142</v>
      </c>
      <c r="J1271" s="36" t="n">
        <f aca="false">IF(OR(A1271="",B1271=""),"",ROUND((B1271-A1271)*86400,0))</f>
        <v>1</v>
      </c>
      <c r="K1271" s="37" t="n">
        <f aca="false">IF(G1271=1,IF(COUNTIFS($C:$C,C1271,$G:$G,1,$A:$A,"&gt;="&amp;(A1271-FenetreInterm/86400),$A:$A,"&lt;="&amp;A1271)&gt;=NbInterm,1,0),"")</f>
        <v>0</v>
      </c>
      <c r="L1271" s="37" t="n">
        <f aca="false">IF(G1271=1,IF(B1271="",0,IF(J1271&lt;SeuilFugitive,1,0)),"")</f>
        <v>1</v>
      </c>
      <c r="M1271" s="37" t="n">
        <f aca="false">IF(G1271=1,IF(B1271="",IF((Fin-A1271)*24&gt;SeuilFigee,1,0),IF(J1271&gt;SeuilFigee*3600,1,0)),"")</f>
        <v>0</v>
      </c>
      <c r="N1271" s="0" t="str">
        <f aca="false">IF(G1271=1,IF(COUNTIF(H$2:H1271,H1271)=1,COUNTIF($H:$H,H1271),""),"")</f>
        <v/>
      </c>
      <c r="O1271" s="0" t="str">
        <f aca="false">IF(G1271=1,IF(COUNTIF(I$2:I1271,I1271)=1,COUNTIF($I:$I,I1271),""),"")</f>
        <v/>
      </c>
      <c r="P1271" s="38" t="str">
        <f aca="false">IF(G1271=1,IF(COUNTIFS(C$2:C1271,C1271,G$2:G1271,1)=1,COUNTIFS($C:$C,C1271,$G:$G,1)+ROW()/10000000,""),"")</f>
        <v/>
      </c>
      <c r="Q1271" s="0" t="str">
        <f aca="false">IF(K1271=1,IF(COUNTIFS(C$2:C1271,C1271,K$2:K1271,1)=1,1,0),"")</f>
        <v/>
      </c>
      <c r="R1271" s="0" t="str">
        <f aca="false">IF(M1271=1,IF(COUNTIFS(C$2:C1271,C1271,M$2:M1271,1)=1,1,0),"")</f>
        <v/>
      </c>
      <c r="S1271" s="36" t="n">
        <f aca="false">IF(L1271=1,IF(COUNTIFS(C$2:C1271,C1271,L$2:L1271,1)=1,1,0),"")</f>
        <v>0</v>
      </c>
      <c r="T1271" s="38" t="str">
        <f aca="false">IF(N1271="","",N1271+ROW()/10000000)</f>
        <v/>
      </c>
      <c r="U1271" s="36" t="n">
        <f aca="false">IF(G1271=1,IF(B1271="",1,0),"")</f>
        <v>0</v>
      </c>
    </row>
    <row r="1272" customFormat="false" ht="15" hidden="false" customHeight="false" outlineLevel="0" collapsed="false">
      <c r="A1272" s="35" t="n">
        <v>46088.935162037</v>
      </c>
      <c r="B1272" s="35" t="n">
        <v>46088.9360648148</v>
      </c>
      <c r="C1272" s="36" t="s">
        <v>126</v>
      </c>
      <c r="D1272" s="36" t="s">
        <v>127</v>
      </c>
      <c r="E1272" s="36" t="s">
        <v>128</v>
      </c>
      <c r="F1272" s="36" t="s">
        <v>129</v>
      </c>
      <c r="G1272" s="36" t="n">
        <f aca="false">IF(A1272="","",IF(AND(A1272&gt;=Debut,A1272&lt;Fin),1,0))</f>
        <v>1</v>
      </c>
      <c r="H1272" s="36" t="n">
        <f aca="false">IF(G1272=1,INT(ROUND((A1272-Debut)*86400,0)/600),"")</f>
        <v>854</v>
      </c>
      <c r="I1272" s="36" t="n">
        <f aca="false">IF(G1272=1,INT(ROUND((A1272-Debut)*86400,0)/3600),"")</f>
        <v>142</v>
      </c>
      <c r="J1272" s="36" t="n">
        <f aca="false">IF(OR(A1272="",B1272=""),"",ROUND((B1272-A1272)*86400,0))</f>
        <v>78</v>
      </c>
      <c r="K1272" s="37" t="n">
        <f aca="false">IF(G1272=1,IF(COUNTIFS($C:$C,C1272,$G:$G,1,$A:$A,"&gt;="&amp;(A1272-FenetreInterm/86400),$A:$A,"&lt;="&amp;A1272)&gt;=NbInterm,1,0),"")</f>
        <v>0</v>
      </c>
      <c r="L1272" s="37" t="n">
        <f aca="false">IF(G1272=1,IF(B1272="",0,IF(J1272&lt;SeuilFugitive,1,0)),"")</f>
        <v>0</v>
      </c>
      <c r="M1272" s="37" t="n">
        <f aca="false">IF(G1272=1,IF(B1272="",IF((Fin-A1272)*24&gt;SeuilFigee,1,0),IF(J1272&gt;SeuilFigee*3600,1,0)),"")</f>
        <v>0</v>
      </c>
      <c r="N1272" s="0" t="str">
        <f aca="false">IF(G1272=1,IF(COUNTIF(H$2:H1272,H1272)=1,COUNTIF($H:$H,H1272),""),"")</f>
        <v/>
      </c>
      <c r="O1272" s="0" t="str">
        <f aca="false">IF(G1272=1,IF(COUNTIF(I$2:I1272,I1272)=1,COUNTIF($I:$I,I1272),""),"")</f>
        <v/>
      </c>
      <c r="P1272" s="38" t="str">
        <f aca="false">IF(G1272=1,IF(COUNTIFS(C$2:C1272,C1272,G$2:G1272,1)=1,COUNTIFS($C:$C,C1272,$G:$G,1)+ROW()/10000000,""),"")</f>
        <v/>
      </c>
      <c r="Q1272" s="0" t="str">
        <f aca="false">IF(K1272=1,IF(COUNTIFS(C$2:C1272,C1272,K$2:K1272,1)=1,1,0),"")</f>
        <v/>
      </c>
      <c r="R1272" s="0" t="str">
        <f aca="false">IF(M1272=1,IF(COUNTIFS(C$2:C1272,C1272,M$2:M1272,1)=1,1,0),"")</f>
        <v/>
      </c>
      <c r="S1272" s="0" t="str">
        <f aca="false">IF(L1272=1,IF(COUNTIFS(C$2:C1272,C1272,L$2:L1272,1)=1,1,0),"")</f>
        <v/>
      </c>
      <c r="T1272" s="38" t="str">
        <f aca="false">IF(N1272="","",N1272+ROW()/10000000)</f>
        <v/>
      </c>
      <c r="U1272" s="36" t="n">
        <f aca="false">IF(G1272=1,IF(B1272="",1,0),"")</f>
        <v>0</v>
      </c>
    </row>
    <row r="1273" customFormat="false" ht="15" hidden="false" customHeight="false" outlineLevel="0" collapsed="false">
      <c r="A1273" s="35" t="n">
        <v>46089.0567939815</v>
      </c>
      <c r="B1273" s="35" t="n">
        <v>46089.0569328704</v>
      </c>
      <c r="C1273" s="36" t="s">
        <v>115</v>
      </c>
      <c r="D1273" s="36" t="s">
        <v>116</v>
      </c>
      <c r="E1273" s="36" t="s">
        <v>117</v>
      </c>
      <c r="F1273" s="36" t="s">
        <v>118</v>
      </c>
      <c r="G1273" s="36" t="n">
        <f aca="false">IF(A1273="","",IF(AND(A1273&gt;=Debut,A1273&lt;Fin),1,0))</f>
        <v>1</v>
      </c>
      <c r="H1273" s="36" t="n">
        <f aca="false">IF(G1273=1,INT(ROUND((A1273-Debut)*86400,0)/600),"")</f>
        <v>872</v>
      </c>
      <c r="I1273" s="36" t="n">
        <f aca="false">IF(G1273=1,INT(ROUND((A1273-Debut)*86400,0)/3600),"")</f>
        <v>145</v>
      </c>
      <c r="J1273" s="36" t="n">
        <f aca="false">IF(OR(A1273="",B1273=""),"",ROUND((B1273-A1273)*86400,0))</f>
        <v>12</v>
      </c>
      <c r="K1273" s="37" t="n">
        <f aca="false">IF(G1273=1,IF(COUNTIFS($C:$C,C1273,$G:$G,1,$A:$A,"&gt;="&amp;(A1273-FenetreInterm/86400),$A:$A,"&lt;="&amp;A1273)&gt;=NbInterm,1,0),"")</f>
        <v>0</v>
      </c>
      <c r="L1273" s="37" t="n">
        <f aca="false">IF(G1273=1,IF(B1273="",0,IF(J1273&lt;SeuilFugitive,1,0)),"")</f>
        <v>0</v>
      </c>
      <c r="M1273" s="37" t="n">
        <f aca="false">IF(G1273=1,IF(B1273="",IF((Fin-A1273)*24&gt;SeuilFigee,1,0),IF(J1273&gt;SeuilFigee*3600,1,0)),"")</f>
        <v>0</v>
      </c>
      <c r="N1273" s="36" t="n">
        <f aca="false">IF(G1273=1,IF(COUNTIF(H$2:H1273,H1273)=1,COUNTIF($H:$H,H1273),""),"")</f>
        <v>5</v>
      </c>
      <c r="O1273" s="36" t="n">
        <f aca="false">IF(G1273=1,IF(COUNTIF(I$2:I1273,I1273)=1,COUNTIF($I:$I,I1273),""),"")</f>
        <v>5</v>
      </c>
      <c r="P1273" s="38" t="str">
        <f aca="false">IF(G1273=1,IF(COUNTIFS(C$2:C1273,C1273,G$2:G1273,1)=1,COUNTIFS($C:$C,C1273,$G:$G,1)+ROW()/10000000,""),"")</f>
        <v/>
      </c>
      <c r="Q1273" s="0" t="str">
        <f aca="false">IF(K1273=1,IF(COUNTIFS(C$2:C1273,C1273,K$2:K1273,1)=1,1,0),"")</f>
        <v/>
      </c>
      <c r="R1273" s="0" t="str">
        <f aca="false">IF(M1273=1,IF(COUNTIFS(C$2:C1273,C1273,M$2:M1273,1)=1,1,0),"")</f>
        <v/>
      </c>
      <c r="S1273" s="0" t="str">
        <f aca="false">IF(L1273=1,IF(COUNTIFS(C$2:C1273,C1273,L$2:L1273,1)=1,1,0),"")</f>
        <v/>
      </c>
      <c r="T1273" s="38" t="n">
        <f aca="false">IF(N1273="","",N1273+ROW()/10000000)</f>
        <v>5.0001273</v>
      </c>
      <c r="U1273" s="36" t="n">
        <f aca="false">IF(G1273=1,IF(B1273="",1,0),"")</f>
        <v>0</v>
      </c>
    </row>
    <row r="1274" customFormat="false" ht="15" hidden="false" customHeight="false" outlineLevel="0" collapsed="false">
      <c r="A1274" s="35" t="n">
        <v>46089.0569328704</v>
      </c>
      <c r="B1274" s="35" t="n">
        <v>46089.0569791667</v>
      </c>
      <c r="C1274" s="36" t="s">
        <v>115</v>
      </c>
      <c r="D1274" s="36" t="s">
        <v>116</v>
      </c>
      <c r="E1274" s="36" t="s">
        <v>117</v>
      </c>
      <c r="F1274" s="36" t="s">
        <v>118</v>
      </c>
      <c r="G1274" s="36" t="n">
        <f aca="false">IF(A1274="","",IF(AND(A1274&gt;=Debut,A1274&lt;Fin),1,0))</f>
        <v>1</v>
      </c>
      <c r="H1274" s="36" t="n">
        <f aca="false">IF(G1274=1,INT(ROUND((A1274-Debut)*86400,0)/600),"")</f>
        <v>872</v>
      </c>
      <c r="I1274" s="36" t="n">
        <f aca="false">IF(G1274=1,INT(ROUND((A1274-Debut)*86400,0)/3600),"")</f>
        <v>145</v>
      </c>
      <c r="J1274" s="36" t="n">
        <f aca="false">IF(OR(A1274="",B1274=""),"",ROUND((B1274-A1274)*86400,0))</f>
        <v>4</v>
      </c>
      <c r="K1274" s="37" t="n">
        <f aca="false">IF(G1274=1,IF(COUNTIFS($C:$C,C1274,$G:$G,1,$A:$A,"&gt;="&amp;(A1274-FenetreInterm/86400),$A:$A,"&lt;="&amp;A1274)&gt;=NbInterm,1,0),"")</f>
        <v>0</v>
      </c>
      <c r="L1274" s="37" t="n">
        <f aca="false">IF(G1274=1,IF(B1274="",0,IF(J1274&lt;SeuilFugitive,1,0)),"")</f>
        <v>1</v>
      </c>
      <c r="M1274" s="37" t="n">
        <f aca="false">IF(G1274=1,IF(B1274="",IF((Fin-A1274)*24&gt;SeuilFigee,1,0),IF(J1274&gt;SeuilFigee*3600,1,0)),"")</f>
        <v>0</v>
      </c>
      <c r="N1274" s="0" t="str">
        <f aca="false">IF(G1274=1,IF(COUNTIF(H$2:H1274,H1274)=1,COUNTIF($H:$H,H1274),""),"")</f>
        <v/>
      </c>
      <c r="O1274" s="0" t="str">
        <f aca="false">IF(G1274=1,IF(COUNTIF(I$2:I1274,I1274)=1,COUNTIF($I:$I,I1274),""),"")</f>
        <v/>
      </c>
      <c r="P1274" s="38" t="str">
        <f aca="false">IF(G1274=1,IF(COUNTIFS(C$2:C1274,C1274,G$2:G1274,1)=1,COUNTIFS($C:$C,C1274,$G:$G,1)+ROW()/10000000,""),"")</f>
        <v/>
      </c>
      <c r="Q1274" s="0" t="str">
        <f aca="false">IF(K1274=1,IF(COUNTIFS(C$2:C1274,C1274,K$2:K1274,1)=1,1,0),"")</f>
        <v/>
      </c>
      <c r="R1274" s="0" t="str">
        <f aca="false">IF(M1274=1,IF(COUNTIFS(C$2:C1274,C1274,M$2:M1274,1)=1,1,0),"")</f>
        <v/>
      </c>
      <c r="S1274" s="36" t="n">
        <f aca="false">IF(L1274=1,IF(COUNTIFS(C$2:C1274,C1274,L$2:L1274,1)=1,1,0),"")</f>
        <v>0</v>
      </c>
      <c r="T1274" s="38" t="str">
        <f aca="false">IF(N1274="","",N1274+ROW()/10000000)</f>
        <v/>
      </c>
      <c r="U1274" s="36" t="n">
        <f aca="false">IF(G1274=1,IF(B1274="",1,0),"")</f>
        <v>0</v>
      </c>
    </row>
    <row r="1275" customFormat="false" ht="15" hidden="false" customHeight="false" outlineLevel="0" collapsed="false">
      <c r="A1275" s="35" t="n">
        <v>46089.0571759259</v>
      </c>
      <c r="B1275" s="35" t="n">
        <v>46089.0574537037</v>
      </c>
      <c r="C1275" s="36" t="s">
        <v>115</v>
      </c>
      <c r="D1275" s="36" t="s">
        <v>116</v>
      </c>
      <c r="E1275" s="36" t="s">
        <v>117</v>
      </c>
      <c r="F1275" s="36" t="s">
        <v>118</v>
      </c>
      <c r="G1275" s="36" t="n">
        <f aca="false">IF(A1275="","",IF(AND(A1275&gt;=Debut,A1275&lt;Fin),1,0))</f>
        <v>1</v>
      </c>
      <c r="H1275" s="36" t="n">
        <f aca="false">IF(G1275=1,INT(ROUND((A1275-Debut)*86400,0)/600),"")</f>
        <v>872</v>
      </c>
      <c r="I1275" s="36" t="n">
        <f aca="false">IF(G1275=1,INT(ROUND((A1275-Debut)*86400,0)/3600),"")</f>
        <v>145</v>
      </c>
      <c r="J1275" s="36" t="n">
        <f aca="false">IF(OR(A1275="",B1275=""),"",ROUND((B1275-A1275)*86400,0))</f>
        <v>24</v>
      </c>
      <c r="K1275" s="37" t="n">
        <f aca="false">IF(G1275=1,IF(COUNTIFS($C:$C,C1275,$G:$G,1,$A:$A,"&gt;="&amp;(A1275-FenetreInterm/86400),$A:$A,"&lt;="&amp;A1275)&gt;=NbInterm,1,0),"")</f>
        <v>1</v>
      </c>
      <c r="L1275" s="37" t="n">
        <f aca="false">IF(G1275=1,IF(B1275="",0,IF(J1275&lt;SeuilFugitive,1,0)),"")</f>
        <v>0</v>
      </c>
      <c r="M1275" s="37" t="n">
        <f aca="false">IF(G1275=1,IF(B1275="",IF((Fin-A1275)*24&gt;SeuilFigee,1,0),IF(J1275&gt;SeuilFigee*3600,1,0)),"")</f>
        <v>0</v>
      </c>
      <c r="N1275" s="0" t="str">
        <f aca="false">IF(G1275=1,IF(COUNTIF(H$2:H1275,H1275)=1,COUNTIF($H:$H,H1275),""),"")</f>
        <v/>
      </c>
      <c r="O1275" s="0" t="str">
        <f aca="false">IF(G1275=1,IF(COUNTIF(I$2:I1275,I1275)=1,COUNTIF($I:$I,I1275),""),"")</f>
        <v/>
      </c>
      <c r="P1275" s="38" t="str">
        <f aca="false">IF(G1275=1,IF(COUNTIFS(C$2:C1275,C1275,G$2:G1275,1)=1,COUNTIFS($C:$C,C1275,$G:$G,1)+ROW()/10000000,""),"")</f>
        <v/>
      </c>
      <c r="Q1275" s="36" t="n">
        <f aca="false">IF(K1275=1,IF(COUNTIFS(C$2:C1275,C1275,K$2:K1275,1)=1,1,0),"")</f>
        <v>0</v>
      </c>
      <c r="R1275" s="0" t="str">
        <f aca="false">IF(M1275=1,IF(COUNTIFS(C$2:C1275,C1275,M$2:M1275,1)=1,1,0),"")</f>
        <v/>
      </c>
      <c r="S1275" s="0" t="str">
        <f aca="false">IF(L1275=1,IF(COUNTIFS(C$2:C1275,C1275,L$2:L1275,1)=1,1,0),"")</f>
        <v/>
      </c>
      <c r="T1275" s="38" t="str">
        <f aca="false">IF(N1275="","",N1275+ROW()/10000000)</f>
        <v/>
      </c>
      <c r="U1275" s="36" t="n">
        <f aca="false">IF(G1275=1,IF(B1275="",1,0),"")</f>
        <v>0</v>
      </c>
    </row>
    <row r="1276" customFormat="false" ht="15" hidden="false" customHeight="false" outlineLevel="0" collapsed="false">
      <c r="A1276" s="35" t="n">
        <v>46089.0573726852</v>
      </c>
      <c r="B1276" s="35" t="n">
        <v>46089.0575462963</v>
      </c>
      <c r="C1276" s="36" t="s">
        <v>115</v>
      </c>
      <c r="D1276" s="36" t="s">
        <v>116</v>
      </c>
      <c r="E1276" s="36" t="s">
        <v>117</v>
      </c>
      <c r="F1276" s="36" t="s">
        <v>118</v>
      </c>
      <c r="G1276" s="36" t="n">
        <f aca="false">IF(A1276="","",IF(AND(A1276&gt;=Debut,A1276&lt;Fin),1,0))</f>
        <v>1</v>
      </c>
      <c r="H1276" s="36" t="n">
        <f aca="false">IF(G1276=1,INT(ROUND((A1276-Debut)*86400,0)/600),"")</f>
        <v>872</v>
      </c>
      <c r="I1276" s="36" t="n">
        <f aca="false">IF(G1276=1,INT(ROUND((A1276-Debut)*86400,0)/3600),"")</f>
        <v>145</v>
      </c>
      <c r="J1276" s="36" t="n">
        <f aca="false">IF(OR(A1276="",B1276=""),"",ROUND((B1276-A1276)*86400,0))</f>
        <v>15</v>
      </c>
      <c r="K1276" s="37" t="n">
        <f aca="false">IF(G1276=1,IF(COUNTIFS($C:$C,C1276,$G:$G,1,$A:$A,"&gt;="&amp;(A1276-FenetreInterm/86400),$A:$A,"&lt;="&amp;A1276)&gt;=NbInterm,1,0),"")</f>
        <v>1</v>
      </c>
      <c r="L1276" s="37" t="n">
        <f aca="false">IF(G1276=1,IF(B1276="",0,IF(J1276&lt;SeuilFugitive,1,0)),"")</f>
        <v>0</v>
      </c>
      <c r="M1276" s="37" t="n">
        <f aca="false">IF(G1276=1,IF(B1276="",IF((Fin-A1276)*24&gt;SeuilFigee,1,0),IF(J1276&gt;SeuilFigee*3600,1,0)),"")</f>
        <v>0</v>
      </c>
      <c r="N1276" s="0" t="str">
        <f aca="false">IF(G1276=1,IF(COUNTIF(H$2:H1276,H1276)=1,COUNTIF($H:$H,H1276),""),"")</f>
        <v/>
      </c>
      <c r="O1276" s="0" t="str">
        <f aca="false">IF(G1276=1,IF(COUNTIF(I$2:I1276,I1276)=1,COUNTIF($I:$I,I1276),""),"")</f>
        <v/>
      </c>
      <c r="P1276" s="38" t="str">
        <f aca="false">IF(G1276=1,IF(COUNTIFS(C$2:C1276,C1276,G$2:G1276,1)=1,COUNTIFS($C:$C,C1276,$G:$G,1)+ROW()/10000000,""),"")</f>
        <v/>
      </c>
      <c r="Q1276" s="36" t="n">
        <f aca="false">IF(K1276=1,IF(COUNTIFS(C$2:C1276,C1276,K$2:K1276,1)=1,1,0),"")</f>
        <v>0</v>
      </c>
      <c r="R1276" s="0" t="str">
        <f aca="false">IF(M1276=1,IF(COUNTIFS(C$2:C1276,C1276,M$2:M1276,1)=1,1,0),"")</f>
        <v/>
      </c>
      <c r="S1276" s="0" t="str">
        <f aca="false">IF(L1276=1,IF(COUNTIFS(C$2:C1276,C1276,L$2:L1276,1)=1,1,0),"")</f>
        <v/>
      </c>
      <c r="T1276" s="38" t="str">
        <f aca="false">IF(N1276="","",N1276+ROW()/10000000)</f>
        <v/>
      </c>
      <c r="U1276" s="36" t="n">
        <f aca="false">IF(G1276=1,IF(B1276="",1,0),"")</f>
        <v>0</v>
      </c>
    </row>
    <row r="1277" customFormat="false" ht="15" hidden="false" customHeight="false" outlineLevel="0" collapsed="false">
      <c r="A1277" s="35" t="n">
        <v>46089.0575231482</v>
      </c>
      <c r="B1277" s="35" t="n">
        <v>46089.0575925926</v>
      </c>
      <c r="C1277" s="36" t="s">
        <v>115</v>
      </c>
      <c r="D1277" s="36" t="s">
        <v>116</v>
      </c>
      <c r="E1277" s="36" t="s">
        <v>117</v>
      </c>
      <c r="F1277" s="36" t="s">
        <v>118</v>
      </c>
      <c r="G1277" s="36" t="n">
        <f aca="false">IF(A1277="","",IF(AND(A1277&gt;=Debut,A1277&lt;Fin),1,0))</f>
        <v>1</v>
      </c>
      <c r="H1277" s="36" t="n">
        <f aca="false">IF(G1277=1,INT(ROUND((A1277-Debut)*86400,0)/600),"")</f>
        <v>872</v>
      </c>
      <c r="I1277" s="36" t="n">
        <f aca="false">IF(G1277=1,INT(ROUND((A1277-Debut)*86400,0)/3600),"")</f>
        <v>145</v>
      </c>
      <c r="J1277" s="36" t="n">
        <f aca="false">IF(OR(A1277="",B1277=""),"",ROUND((B1277-A1277)*86400,0))</f>
        <v>6</v>
      </c>
      <c r="K1277" s="37" t="n">
        <f aca="false">IF(G1277=1,IF(COUNTIFS($C:$C,C1277,$G:$G,1,$A:$A,"&gt;="&amp;(A1277-FenetreInterm/86400),$A:$A,"&lt;="&amp;A1277)&gt;=NbInterm,1,0),"")</f>
        <v>1</v>
      </c>
      <c r="L1277" s="37" t="n">
        <f aca="false">IF(G1277=1,IF(B1277="",0,IF(J1277&lt;SeuilFugitive,1,0)),"")</f>
        <v>0</v>
      </c>
      <c r="M1277" s="37" t="n">
        <f aca="false">IF(G1277=1,IF(B1277="",IF((Fin-A1277)*24&gt;SeuilFigee,1,0),IF(J1277&gt;SeuilFigee*3600,1,0)),"")</f>
        <v>0</v>
      </c>
      <c r="N1277" s="0" t="str">
        <f aca="false">IF(G1277=1,IF(COUNTIF(H$2:H1277,H1277)=1,COUNTIF($H:$H,H1277),""),"")</f>
        <v/>
      </c>
      <c r="O1277" s="0" t="str">
        <f aca="false">IF(G1277=1,IF(COUNTIF(I$2:I1277,I1277)=1,COUNTIF($I:$I,I1277),""),"")</f>
        <v/>
      </c>
      <c r="P1277" s="38" t="str">
        <f aca="false">IF(G1277=1,IF(COUNTIFS(C$2:C1277,C1277,G$2:G1277,1)=1,COUNTIFS($C:$C,C1277,$G:$G,1)+ROW()/10000000,""),"")</f>
        <v/>
      </c>
      <c r="Q1277" s="36" t="n">
        <f aca="false">IF(K1277=1,IF(COUNTIFS(C$2:C1277,C1277,K$2:K1277,1)=1,1,0),"")</f>
        <v>0</v>
      </c>
      <c r="R1277" s="0" t="str">
        <f aca="false">IF(M1277=1,IF(COUNTIFS(C$2:C1277,C1277,M$2:M1277,1)=1,1,0),"")</f>
        <v/>
      </c>
      <c r="S1277" s="0" t="str">
        <f aca="false">IF(L1277=1,IF(COUNTIFS(C$2:C1277,C1277,L$2:L1277,1)=1,1,0),"")</f>
        <v/>
      </c>
      <c r="T1277" s="38" t="str">
        <f aca="false">IF(N1277="","",N1277+ROW()/10000000)</f>
        <v/>
      </c>
      <c r="U1277" s="36" t="n">
        <f aca="false">IF(G1277=1,IF(B1277="",1,0),"")</f>
        <v>0</v>
      </c>
    </row>
    <row r="1278" customFormat="false" ht="15" hidden="false" customHeight="false" outlineLevel="0" collapsed="false">
      <c r="A1278" s="35" t="n">
        <v>46089.0854398148</v>
      </c>
      <c r="B1278" s="35" t="n">
        <v>46089.0856365741</v>
      </c>
      <c r="C1278" s="36" t="s">
        <v>115</v>
      </c>
      <c r="D1278" s="36" t="s">
        <v>116</v>
      </c>
      <c r="E1278" s="36" t="s">
        <v>117</v>
      </c>
      <c r="F1278" s="36" t="s">
        <v>118</v>
      </c>
      <c r="G1278" s="36" t="n">
        <f aca="false">IF(A1278="","",IF(AND(A1278&gt;=Debut,A1278&lt;Fin),1,0))</f>
        <v>1</v>
      </c>
      <c r="H1278" s="36" t="n">
        <f aca="false">IF(G1278=1,INT(ROUND((A1278-Debut)*86400,0)/600),"")</f>
        <v>876</v>
      </c>
      <c r="I1278" s="36" t="n">
        <f aca="false">IF(G1278=1,INT(ROUND((A1278-Debut)*86400,0)/3600),"")</f>
        <v>146</v>
      </c>
      <c r="J1278" s="36" t="n">
        <f aca="false">IF(OR(A1278="",B1278=""),"",ROUND((B1278-A1278)*86400,0))</f>
        <v>17</v>
      </c>
      <c r="K1278" s="37" t="n">
        <f aca="false">IF(G1278=1,IF(COUNTIFS($C:$C,C1278,$G:$G,1,$A:$A,"&gt;="&amp;(A1278-FenetreInterm/86400),$A:$A,"&lt;="&amp;A1278)&gt;=NbInterm,1,0),"")</f>
        <v>0</v>
      </c>
      <c r="L1278" s="37" t="n">
        <f aca="false">IF(G1278=1,IF(B1278="",0,IF(J1278&lt;SeuilFugitive,1,0)),"")</f>
        <v>0</v>
      </c>
      <c r="M1278" s="37" t="n">
        <f aca="false">IF(G1278=1,IF(B1278="",IF((Fin-A1278)*24&gt;SeuilFigee,1,0),IF(J1278&gt;SeuilFigee*3600,1,0)),"")</f>
        <v>0</v>
      </c>
      <c r="N1278" s="36" t="n">
        <f aca="false">IF(G1278=1,IF(COUNTIF(H$2:H1278,H1278)=1,COUNTIF($H:$H,H1278),""),"")</f>
        <v>9</v>
      </c>
      <c r="O1278" s="36" t="n">
        <f aca="false">IF(G1278=1,IF(COUNTIF(I$2:I1278,I1278)=1,COUNTIF($I:$I,I1278),""),"")</f>
        <v>10</v>
      </c>
      <c r="P1278" s="38" t="str">
        <f aca="false">IF(G1278=1,IF(COUNTIFS(C$2:C1278,C1278,G$2:G1278,1)=1,COUNTIFS($C:$C,C1278,$G:$G,1)+ROW()/10000000,""),"")</f>
        <v/>
      </c>
      <c r="Q1278" s="0" t="str">
        <f aca="false">IF(K1278=1,IF(COUNTIFS(C$2:C1278,C1278,K$2:K1278,1)=1,1,0),"")</f>
        <v/>
      </c>
      <c r="R1278" s="0" t="str">
        <f aca="false">IF(M1278=1,IF(COUNTIFS(C$2:C1278,C1278,M$2:M1278,1)=1,1,0),"")</f>
        <v/>
      </c>
      <c r="S1278" s="0" t="str">
        <f aca="false">IF(L1278=1,IF(COUNTIFS(C$2:C1278,C1278,L$2:L1278,1)=1,1,0),"")</f>
        <v/>
      </c>
      <c r="T1278" s="38" t="n">
        <f aca="false">IF(N1278="","",N1278+ROW()/10000000)</f>
        <v>9.0001278</v>
      </c>
      <c r="U1278" s="36" t="n">
        <f aca="false">IF(G1278=1,IF(B1278="",1,0),"")</f>
        <v>0</v>
      </c>
    </row>
    <row r="1279" customFormat="false" ht="15" hidden="false" customHeight="false" outlineLevel="0" collapsed="false">
      <c r="A1279" s="35" t="n">
        <v>46089.0856365741</v>
      </c>
      <c r="B1279" s="35" t="n">
        <v>46089.0858449074</v>
      </c>
      <c r="C1279" s="36" t="s">
        <v>115</v>
      </c>
      <c r="D1279" s="36" t="s">
        <v>116</v>
      </c>
      <c r="E1279" s="36" t="s">
        <v>117</v>
      </c>
      <c r="F1279" s="36" t="s">
        <v>118</v>
      </c>
      <c r="G1279" s="36" t="n">
        <f aca="false">IF(A1279="","",IF(AND(A1279&gt;=Debut,A1279&lt;Fin),1,0))</f>
        <v>1</v>
      </c>
      <c r="H1279" s="36" t="n">
        <f aca="false">IF(G1279=1,INT(ROUND((A1279-Debut)*86400,0)/600),"")</f>
        <v>876</v>
      </c>
      <c r="I1279" s="36" t="n">
        <f aca="false">IF(G1279=1,INT(ROUND((A1279-Debut)*86400,0)/3600),"")</f>
        <v>146</v>
      </c>
      <c r="J1279" s="36" t="n">
        <f aca="false">IF(OR(A1279="",B1279=""),"",ROUND((B1279-A1279)*86400,0))</f>
        <v>18</v>
      </c>
      <c r="K1279" s="37" t="n">
        <f aca="false">IF(G1279=1,IF(COUNTIFS($C:$C,C1279,$G:$G,1,$A:$A,"&gt;="&amp;(A1279-FenetreInterm/86400),$A:$A,"&lt;="&amp;A1279)&gt;=NbInterm,1,0),"")</f>
        <v>0</v>
      </c>
      <c r="L1279" s="37" t="n">
        <f aca="false">IF(G1279=1,IF(B1279="",0,IF(J1279&lt;SeuilFugitive,1,0)),"")</f>
        <v>0</v>
      </c>
      <c r="M1279" s="37" t="n">
        <f aca="false">IF(G1279=1,IF(B1279="",IF((Fin-A1279)*24&gt;SeuilFigee,1,0),IF(J1279&gt;SeuilFigee*3600,1,0)),"")</f>
        <v>0</v>
      </c>
      <c r="N1279" s="0" t="str">
        <f aca="false">IF(G1279=1,IF(COUNTIF(H$2:H1279,H1279)=1,COUNTIF($H:$H,H1279),""),"")</f>
        <v/>
      </c>
      <c r="O1279" s="0" t="str">
        <f aca="false">IF(G1279=1,IF(COUNTIF(I$2:I1279,I1279)=1,COUNTIF($I:$I,I1279),""),"")</f>
        <v/>
      </c>
      <c r="P1279" s="38" t="str">
        <f aca="false">IF(G1279=1,IF(COUNTIFS(C$2:C1279,C1279,G$2:G1279,1)=1,COUNTIFS($C:$C,C1279,$G:$G,1)+ROW()/10000000,""),"")</f>
        <v/>
      </c>
      <c r="Q1279" s="0" t="str">
        <f aca="false">IF(K1279=1,IF(COUNTIFS(C$2:C1279,C1279,K$2:K1279,1)=1,1,0),"")</f>
        <v/>
      </c>
      <c r="R1279" s="0" t="str">
        <f aca="false">IF(M1279=1,IF(COUNTIFS(C$2:C1279,C1279,M$2:M1279,1)=1,1,0),"")</f>
        <v/>
      </c>
      <c r="S1279" s="0" t="str">
        <f aca="false">IF(L1279=1,IF(COUNTIFS(C$2:C1279,C1279,L$2:L1279,1)=1,1,0),"")</f>
        <v/>
      </c>
      <c r="T1279" s="38" t="str">
        <f aca="false">IF(N1279="","",N1279+ROW()/10000000)</f>
        <v/>
      </c>
      <c r="U1279" s="36" t="n">
        <f aca="false">IF(G1279=1,IF(B1279="",1,0),"")</f>
        <v>0</v>
      </c>
    </row>
    <row r="1280" customFormat="false" ht="15" hidden="false" customHeight="false" outlineLevel="0" collapsed="false">
      <c r="A1280" s="35" t="n">
        <v>46089.0858333333</v>
      </c>
      <c r="B1280" s="35" t="n">
        <v>46089.0859837963</v>
      </c>
      <c r="C1280" s="36" t="s">
        <v>115</v>
      </c>
      <c r="D1280" s="36" t="s">
        <v>116</v>
      </c>
      <c r="E1280" s="36" t="s">
        <v>117</v>
      </c>
      <c r="F1280" s="36" t="s">
        <v>118</v>
      </c>
      <c r="G1280" s="36" t="n">
        <f aca="false">IF(A1280="","",IF(AND(A1280&gt;=Debut,A1280&lt;Fin),1,0))</f>
        <v>1</v>
      </c>
      <c r="H1280" s="36" t="n">
        <f aca="false">IF(G1280=1,INT(ROUND((A1280-Debut)*86400,0)/600),"")</f>
        <v>876</v>
      </c>
      <c r="I1280" s="36" t="n">
        <f aca="false">IF(G1280=1,INT(ROUND((A1280-Debut)*86400,0)/3600),"")</f>
        <v>146</v>
      </c>
      <c r="J1280" s="36" t="n">
        <f aca="false">IF(OR(A1280="",B1280=""),"",ROUND((B1280-A1280)*86400,0))</f>
        <v>13</v>
      </c>
      <c r="K1280" s="37" t="n">
        <f aca="false">IF(G1280=1,IF(COUNTIFS($C:$C,C1280,$G:$G,1,$A:$A,"&gt;="&amp;(A1280-FenetreInterm/86400),$A:$A,"&lt;="&amp;A1280)&gt;=NbInterm,1,0),"")</f>
        <v>1</v>
      </c>
      <c r="L1280" s="37" t="n">
        <f aca="false">IF(G1280=1,IF(B1280="",0,IF(J1280&lt;SeuilFugitive,1,0)),"")</f>
        <v>0</v>
      </c>
      <c r="M1280" s="37" t="n">
        <f aca="false">IF(G1280=1,IF(B1280="",IF((Fin-A1280)*24&gt;SeuilFigee,1,0),IF(J1280&gt;SeuilFigee*3600,1,0)),"")</f>
        <v>0</v>
      </c>
      <c r="N1280" s="0" t="str">
        <f aca="false">IF(G1280=1,IF(COUNTIF(H$2:H1280,H1280)=1,COUNTIF($H:$H,H1280),""),"")</f>
        <v/>
      </c>
      <c r="O1280" s="0" t="str">
        <f aca="false">IF(G1280=1,IF(COUNTIF(I$2:I1280,I1280)=1,COUNTIF($I:$I,I1280),""),"")</f>
        <v/>
      </c>
      <c r="P1280" s="38" t="str">
        <f aca="false">IF(G1280=1,IF(COUNTIFS(C$2:C1280,C1280,G$2:G1280,1)=1,COUNTIFS($C:$C,C1280,$G:$G,1)+ROW()/10000000,""),"")</f>
        <v/>
      </c>
      <c r="Q1280" s="36" t="n">
        <f aca="false">IF(K1280=1,IF(COUNTIFS(C$2:C1280,C1280,K$2:K1280,1)=1,1,0),"")</f>
        <v>0</v>
      </c>
      <c r="R1280" s="0" t="str">
        <f aca="false">IF(M1280=1,IF(COUNTIFS(C$2:C1280,C1280,M$2:M1280,1)=1,1,0),"")</f>
        <v/>
      </c>
      <c r="S1280" s="0" t="str">
        <f aca="false">IF(L1280=1,IF(COUNTIFS(C$2:C1280,C1280,L$2:L1280,1)=1,1,0),"")</f>
        <v/>
      </c>
      <c r="T1280" s="38" t="str">
        <f aca="false">IF(N1280="","",N1280+ROW()/10000000)</f>
        <v/>
      </c>
      <c r="U1280" s="36" t="n">
        <f aca="false">IF(G1280=1,IF(B1280="",1,0),"")</f>
        <v>0</v>
      </c>
    </row>
    <row r="1281" customFormat="false" ht="15" hidden="false" customHeight="false" outlineLevel="0" collapsed="false">
      <c r="A1281" s="35" t="n">
        <v>46089.0859837963</v>
      </c>
      <c r="B1281" s="35" t="n">
        <v>46089.0861921296</v>
      </c>
      <c r="C1281" s="36" t="s">
        <v>115</v>
      </c>
      <c r="D1281" s="36" t="s">
        <v>116</v>
      </c>
      <c r="E1281" s="36" t="s">
        <v>117</v>
      </c>
      <c r="F1281" s="36" t="s">
        <v>118</v>
      </c>
      <c r="G1281" s="36" t="n">
        <f aca="false">IF(A1281="","",IF(AND(A1281&gt;=Debut,A1281&lt;Fin),1,0))</f>
        <v>1</v>
      </c>
      <c r="H1281" s="36" t="n">
        <f aca="false">IF(G1281=1,INT(ROUND((A1281-Debut)*86400,0)/600),"")</f>
        <v>876</v>
      </c>
      <c r="I1281" s="36" t="n">
        <f aca="false">IF(G1281=1,INT(ROUND((A1281-Debut)*86400,0)/3600),"")</f>
        <v>146</v>
      </c>
      <c r="J1281" s="36" t="n">
        <f aca="false">IF(OR(A1281="",B1281=""),"",ROUND((B1281-A1281)*86400,0))</f>
        <v>18</v>
      </c>
      <c r="K1281" s="37" t="n">
        <f aca="false">IF(G1281=1,IF(COUNTIFS($C:$C,C1281,$G:$G,1,$A:$A,"&gt;="&amp;(A1281-FenetreInterm/86400),$A:$A,"&lt;="&amp;A1281)&gt;=NbInterm,1,0),"")</f>
        <v>1</v>
      </c>
      <c r="L1281" s="37" t="n">
        <f aca="false">IF(G1281=1,IF(B1281="",0,IF(J1281&lt;SeuilFugitive,1,0)),"")</f>
        <v>0</v>
      </c>
      <c r="M1281" s="37" t="n">
        <f aca="false">IF(G1281=1,IF(B1281="",IF((Fin-A1281)*24&gt;SeuilFigee,1,0),IF(J1281&gt;SeuilFigee*3600,1,0)),"")</f>
        <v>0</v>
      </c>
      <c r="N1281" s="0" t="str">
        <f aca="false">IF(G1281=1,IF(COUNTIF(H$2:H1281,H1281)=1,COUNTIF($H:$H,H1281),""),"")</f>
        <v/>
      </c>
      <c r="O1281" s="0" t="str">
        <f aca="false">IF(G1281=1,IF(COUNTIF(I$2:I1281,I1281)=1,COUNTIF($I:$I,I1281),""),"")</f>
        <v/>
      </c>
      <c r="P1281" s="38" t="str">
        <f aca="false">IF(G1281=1,IF(COUNTIFS(C$2:C1281,C1281,G$2:G1281,1)=1,COUNTIFS($C:$C,C1281,$G:$G,1)+ROW()/10000000,""),"")</f>
        <v/>
      </c>
      <c r="Q1281" s="36" t="n">
        <f aca="false">IF(K1281=1,IF(COUNTIFS(C$2:C1281,C1281,K$2:K1281,1)=1,1,0),"")</f>
        <v>0</v>
      </c>
      <c r="R1281" s="0" t="str">
        <f aca="false">IF(M1281=1,IF(COUNTIFS(C$2:C1281,C1281,M$2:M1281,1)=1,1,0),"")</f>
        <v/>
      </c>
      <c r="S1281" s="0" t="str">
        <f aca="false">IF(L1281=1,IF(COUNTIFS(C$2:C1281,C1281,L$2:L1281,1)=1,1,0),"")</f>
        <v/>
      </c>
      <c r="T1281" s="38" t="str">
        <f aca="false">IF(N1281="","",N1281+ROW()/10000000)</f>
        <v/>
      </c>
      <c r="U1281" s="36" t="n">
        <f aca="false">IF(G1281=1,IF(B1281="",1,0),"")</f>
        <v>0</v>
      </c>
    </row>
    <row r="1282" customFormat="false" ht="15" hidden="false" customHeight="false" outlineLevel="0" collapsed="false">
      <c r="A1282" s="35" t="n">
        <v>46089.086099537</v>
      </c>
      <c r="B1282" s="35" t="n">
        <v>46089.0863194445</v>
      </c>
      <c r="C1282" s="36" t="s">
        <v>115</v>
      </c>
      <c r="D1282" s="36" t="s">
        <v>116</v>
      </c>
      <c r="E1282" s="36" t="s">
        <v>117</v>
      </c>
      <c r="F1282" s="36" t="s">
        <v>118</v>
      </c>
      <c r="G1282" s="36" t="n">
        <f aca="false">IF(A1282="","",IF(AND(A1282&gt;=Debut,A1282&lt;Fin),1,0))</f>
        <v>1</v>
      </c>
      <c r="H1282" s="36" t="n">
        <f aca="false">IF(G1282=1,INT(ROUND((A1282-Debut)*86400,0)/600),"")</f>
        <v>876</v>
      </c>
      <c r="I1282" s="36" t="n">
        <f aca="false">IF(G1282=1,INT(ROUND((A1282-Debut)*86400,0)/3600),"")</f>
        <v>146</v>
      </c>
      <c r="J1282" s="36" t="n">
        <f aca="false">IF(OR(A1282="",B1282=""),"",ROUND((B1282-A1282)*86400,0))</f>
        <v>19</v>
      </c>
      <c r="K1282" s="37" t="n">
        <f aca="false">IF(G1282=1,IF(COUNTIFS($C:$C,C1282,$G:$G,1,$A:$A,"&gt;="&amp;(A1282-FenetreInterm/86400),$A:$A,"&lt;="&amp;A1282)&gt;=NbInterm,1,0),"")</f>
        <v>1</v>
      </c>
      <c r="L1282" s="37" t="n">
        <f aca="false">IF(G1282=1,IF(B1282="",0,IF(J1282&lt;SeuilFugitive,1,0)),"")</f>
        <v>0</v>
      </c>
      <c r="M1282" s="37" t="n">
        <f aca="false">IF(G1282=1,IF(B1282="",IF((Fin-A1282)*24&gt;SeuilFigee,1,0),IF(J1282&gt;SeuilFigee*3600,1,0)),"")</f>
        <v>0</v>
      </c>
      <c r="N1282" s="0" t="str">
        <f aca="false">IF(G1282=1,IF(COUNTIF(H$2:H1282,H1282)=1,COUNTIF($H:$H,H1282),""),"")</f>
        <v/>
      </c>
      <c r="O1282" s="0" t="str">
        <f aca="false">IF(G1282=1,IF(COUNTIF(I$2:I1282,I1282)=1,COUNTIF($I:$I,I1282),""),"")</f>
        <v/>
      </c>
      <c r="P1282" s="38" t="str">
        <f aca="false">IF(G1282=1,IF(COUNTIFS(C$2:C1282,C1282,G$2:G1282,1)=1,COUNTIFS($C:$C,C1282,$G:$G,1)+ROW()/10000000,""),"")</f>
        <v/>
      </c>
      <c r="Q1282" s="36" t="n">
        <f aca="false">IF(K1282=1,IF(COUNTIFS(C$2:C1282,C1282,K$2:K1282,1)=1,1,0),"")</f>
        <v>0</v>
      </c>
      <c r="R1282" s="0" t="str">
        <f aca="false">IF(M1282=1,IF(COUNTIFS(C$2:C1282,C1282,M$2:M1282,1)=1,1,0),"")</f>
        <v/>
      </c>
      <c r="S1282" s="0" t="str">
        <f aca="false">IF(L1282=1,IF(COUNTIFS(C$2:C1282,C1282,L$2:L1282,1)=1,1,0),"")</f>
        <v/>
      </c>
      <c r="T1282" s="38" t="str">
        <f aca="false">IF(N1282="","",N1282+ROW()/10000000)</f>
        <v/>
      </c>
      <c r="U1282" s="36" t="n">
        <f aca="false">IF(G1282=1,IF(B1282="",1,0),"")</f>
        <v>0</v>
      </c>
    </row>
    <row r="1283" customFormat="false" ht="15" hidden="false" customHeight="false" outlineLevel="0" collapsed="false">
      <c r="A1283" s="35" t="n">
        <v>46089.0863310185</v>
      </c>
      <c r="B1283" s="35" t="n">
        <v>46089.0864930556</v>
      </c>
      <c r="C1283" s="36" t="s">
        <v>115</v>
      </c>
      <c r="D1283" s="36" t="s">
        <v>116</v>
      </c>
      <c r="E1283" s="36" t="s">
        <v>117</v>
      </c>
      <c r="F1283" s="36" t="s">
        <v>118</v>
      </c>
      <c r="G1283" s="36" t="n">
        <f aca="false">IF(A1283="","",IF(AND(A1283&gt;=Debut,A1283&lt;Fin),1,0))</f>
        <v>1</v>
      </c>
      <c r="H1283" s="36" t="n">
        <f aca="false">IF(G1283=1,INT(ROUND((A1283-Debut)*86400,0)/600),"")</f>
        <v>876</v>
      </c>
      <c r="I1283" s="36" t="n">
        <f aca="false">IF(G1283=1,INT(ROUND((A1283-Debut)*86400,0)/3600),"")</f>
        <v>146</v>
      </c>
      <c r="J1283" s="36" t="n">
        <f aca="false">IF(OR(A1283="",B1283=""),"",ROUND((B1283-A1283)*86400,0))</f>
        <v>14</v>
      </c>
      <c r="K1283" s="37" t="n">
        <f aca="false">IF(G1283=1,IF(COUNTIFS($C:$C,C1283,$G:$G,1,$A:$A,"&gt;="&amp;(A1283-FenetreInterm/86400),$A:$A,"&lt;="&amp;A1283)&gt;=NbInterm,1,0),"")</f>
        <v>1</v>
      </c>
      <c r="L1283" s="37" t="n">
        <f aca="false">IF(G1283=1,IF(B1283="",0,IF(J1283&lt;SeuilFugitive,1,0)),"")</f>
        <v>0</v>
      </c>
      <c r="M1283" s="37" t="n">
        <f aca="false">IF(G1283=1,IF(B1283="",IF((Fin-A1283)*24&gt;SeuilFigee,1,0),IF(J1283&gt;SeuilFigee*3600,1,0)),"")</f>
        <v>0</v>
      </c>
      <c r="N1283" s="0" t="str">
        <f aca="false">IF(G1283=1,IF(COUNTIF(H$2:H1283,H1283)=1,COUNTIF($H:$H,H1283),""),"")</f>
        <v/>
      </c>
      <c r="O1283" s="0" t="str">
        <f aca="false">IF(G1283=1,IF(COUNTIF(I$2:I1283,I1283)=1,COUNTIF($I:$I,I1283),""),"")</f>
        <v/>
      </c>
      <c r="P1283" s="38" t="str">
        <f aca="false">IF(G1283=1,IF(COUNTIFS(C$2:C1283,C1283,G$2:G1283,1)=1,COUNTIFS($C:$C,C1283,$G:$G,1)+ROW()/10000000,""),"")</f>
        <v/>
      </c>
      <c r="Q1283" s="36" t="n">
        <f aca="false">IF(K1283=1,IF(COUNTIFS(C$2:C1283,C1283,K$2:K1283,1)=1,1,0),"")</f>
        <v>0</v>
      </c>
      <c r="R1283" s="0" t="str">
        <f aca="false">IF(M1283=1,IF(COUNTIFS(C$2:C1283,C1283,M$2:M1283,1)=1,1,0),"")</f>
        <v/>
      </c>
      <c r="S1283" s="0" t="str">
        <f aca="false">IF(L1283=1,IF(COUNTIFS(C$2:C1283,C1283,L$2:L1283,1)=1,1,0),"")</f>
        <v/>
      </c>
      <c r="T1283" s="38" t="str">
        <f aca="false">IF(N1283="","",N1283+ROW()/10000000)</f>
        <v/>
      </c>
      <c r="U1283" s="36" t="n">
        <f aca="false">IF(G1283=1,IF(B1283="",1,0),"")</f>
        <v>0</v>
      </c>
    </row>
    <row r="1284" customFormat="false" ht="15" hidden="false" customHeight="false" outlineLevel="0" collapsed="false">
      <c r="A1284" s="35" t="n">
        <v>46089.0865277778</v>
      </c>
      <c r="B1284" s="35" t="n">
        <v>46089.0866666667</v>
      </c>
      <c r="C1284" s="36" t="s">
        <v>115</v>
      </c>
      <c r="D1284" s="36" t="s">
        <v>116</v>
      </c>
      <c r="E1284" s="36" t="s">
        <v>117</v>
      </c>
      <c r="F1284" s="36" t="s">
        <v>118</v>
      </c>
      <c r="G1284" s="36" t="n">
        <f aca="false">IF(A1284="","",IF(AND(A1284&gt;=Debut,A1284&lt;Fin),1,0))</f>
        <v>1</v>
      </c>
      <c r="H1284" s="36" t="n">
        <f aca="false">IF(G1284=1,INT(ROUND((A1284-Debut)*86400,0)/600),"")</f>
        <v>876</v>
      </c>
      <c r="I1284" s="36" t="n">
        <f aca="false">IF(G1284=1,INT(ROUND((A1284-Debut)*86400,0)/3600),"")</f>
        <v>146</v>
      </c>
      <c r="J1284" s="36" t="n">
        <f aca="false">IF(OR(A1284="",B1284=""),"",ROUND((B1284-A1284)*86400,0))</f>
        <v>12</v>
      </c>
      <c r="K1284" s="37" t="n">
        <f aca="false">IF(G1284=1,IF(COUNTIFS($C:$C,C1284,$G:$G,1,$A:$A,"&gt;="&amp;(A1284-FenetreInterm/86400),$A:$A,"&lt;="&amp;A1284)&gt;=NbInterm,1,0),"")</f>
        <v>1</v>
      </c>
      <c r="L1284" s="37" t="n">
        <f aca="false">IF(G1284=1,IF(B1284="",0,IF(J1284&lt;SeuilFugitive,1,0)),"")</f>
        <v>0</v>
      </c>
      <c r="M1284" s="37" t="n">
        <f aca="false">IF(G1284=1,IF(B1284="",IF((Fin-A1284)*24&gt;SeuilFigee,1,0),IF(J1284&gt;SeuilFigee*3600,1,0)),"")</f>
        <v>0</v>
      </c>
      <c r="N1284" s="0" t="str">
        <f aca="false">IF(G1284=1,IF(COUNTIF(H$2:H1284,H1284)=1,COUNTIF($H:$H,H1284),""),"")</f>
        <v/>
      </c>
      <c r="O1284" s="0" t="str">
        <f aca="false">IF(G1284=1,IF(COUNTIF(I$2:I1284,I1284)=1,COUNTIF($I:$I,I1284),""),"")</f>
        <v/>
      </c>
      <c r="P1284" s="38" t="str">
        <f aca="false">IF(G1284=1,IF(COUNTIFS(C$2:C1284,C1284,G$2:G1284,1)=1,COUNTIFS($C:$C,C1284,$G:$G,1)+ROW()/10000000,""),"")</f>
        <v/>
      </c>
      <c r="Q1284" s="36" t="n">
        <f aca="false">IF(K1284=1,IF(COUNTIFS(C$2:C1284,C1284,K$2:K1284,1)=1,1,0),"")</f>
        <v>0</v>
      </c>
      <c r="R1284" s="0" t="str">
        <f aca="false">IF(M1284=1,IF(COUNTIFS(C$2:C1284,C1284,M$2:M1284,1)=1,1,0),"")</f>
        <v/>
      </c>
      <c r="S1284" s="0" t="str">
        <f aca="false">IF(L1284=1,IF(COUNTIFS(C$2:C1284,C1284,L$2:L1284,1)=1,1,0),"")</f>
        <v/>
      </c>
      <c r="T1284" s="38" t="str">
        <f aca="false">IF(N1284="","",N1284+ROW()/10000000)</f>
        <v/>
      </c>
      <c r="U1284" s="36" t="n">
        <f aca="false">IF(G1284=1,IF(B1284="",1,0),"")</f>
        <v>0</v>
      </c>
    </row>
    <row r="1285" customFormat="false" ht="15" hidden="false" customHeight="false" outlineLevel="0" collapsed="false">
      <c r="A1285" s="35" t="n">
        <v>46089.0866898148</v>
      </c>
      <c r="B1285" s="35" t="n">
        <v>46089.0869097222</v>
      </c>
      <c r="C1285" s="36" t="s">
        <v>115</v>
      </c>
      <c r="D1285" s="36" t="s">
        <v>116</v>
      </c>
      <c r="E1285" s="36" t="s">
        <v>117</v>
      </c>
      <c r="F1285" s="36" t="s">
        <v>118</v>
      </c>
      <c r="G1285" s="36" t="n">
        <f aca="false">IF(A1285="","",IF(AND(A1285&gt;=Debut,A1285&lt;Fin),1,0))</f>
        <v>1</v>
      </c>
      <c r="H1285" s="36" t="n">
        <f aca="false">IF(G1285=1,INT(ROUND((A1285-Debut)*86400,0)/600),"")</f>
        <v>876</v>
      </c>
      <c r="I1285" s="36" t="n">
        <f aca="false">IF(G1285=1,INT(ROUND((A1285-Debut)*86400,0)/3600),"")</f>
        <v>146</v>
      </c>
      <c r="J1285" s="36" t="n">
        <f aca="false">IF(OR(A1285="",B1285=""),"",ROUND((B1285-A1285)*86400,0))</f>
        <v>19</v>
      </c>
      <c r="K1285" s="37" t="n">
        <f aca="false">IF(G1285=1,IF(COUNTIFS($C:$C,C1285,$G:$G,1,$A:$A,"&gt;="&amp;(A1285-FenetreInterm/86400),$A:$A,"&lt;="&amp;A1285)&gt;=NbInterm,1,0),"")</f>
        <v>1</v>
      </c>
      <c r="L1285" s="37" t="n">
        <f aca="false">IF(G1285=1,IF(B1285="",0,IF(J1285&lt;SeuilFugitive,1,0)),"")</f>
        <v>0</v>
      </c>
      <c r="M1285" s="37" t="n">
        <f aca="false">IF(G1285=1,IF(B1285="",IF((Fin-A1285)*24&gt;SeuilFigee,1,0),IF(J1285&gt;SeuilFigee*3600,1,0)),"")</f>
        <v>0</v>
      </c>
      <c r="N1285" s="0" t="str">
        <f aca="false">IF(G1285=1,IF(COUNTIF(H$2:H1285,H1285)=1,COUNTIF($H:$H,H1285),""),"")</f>
        <v/>
      </c>
      <c r="O1285" s="0" t="str">
        <f aca="false">IF(G1285=1,IF(COUNTIF(I$2:I1285,I1285)=1,COUNTIF($I:$I,I1285),""),"")</f>
        <v/>
      </c>
      <c r="P1285" s="38" t="str">
        <f aca="false">IF(G1285=1,IF(COUNTIFS(C$2:C1285,C1285,G$2:G1285,1)=1,COUNTIFS($C:$C,C1285,$G:$G,1)+ROW()/10000000,""),"")</f>
        <v/>
      </c>
      <c r="Q1285" s="36" t="n">
        <f aca="false">IF(K1285=1,IF(COUNTIFS(C$2:C1285,C1285,K$2:K1285,1)=1,1,0),"")</f>
        <v>0</v>
      </c>
      <c r="R1285" s="0" t="str">
        <f aca="false">IF(M1285=1,IF(COUNTIFS(C$2:C1285,C1285,M$2:M1285,1)=1,1,0),"")</f>
        <v/>
      </c>
      <c r="S1285" s="0" t="str">
        <f aca="false">IF(L1285=1,IF(COUNTIFS(C$2:C1285,C1285,L$2:L1285,1)=1,1,0),"")</f>
        <v/>
      </c>
      <c r="T1285" s="38" t="str">
        <f aca="false">IF(N1285="","",N1285+ROW()/10000000)</f>
        <v/>
      </c>
      <c r="U1285" s="36" t="n">
        <f aca="false">IF(G1285=1,IF(B1285="",1,0),"")</f>
        <v>0</v>
      </c>
    </row>
    <row r="1286" customFormat="false" ht="15" hidden="false" customHeight="false" outlineLevel="0" collapsed="false">
      <c r="A1286" s="35" t="n">
        <v>46089.0868865741</v>
      </c>
      <c r="B1286" s="35" t="n">
        <v>46089.0871527778</v>
      </c>
      <c r="C1286" s="36" t="s">
        <v>115</v>
      </c>
      <c r="D1286" s="36" t="s">
        <v>116</v>
      </c>
      <c r="E1286" s="36" t="s">
        <v>117</v>
      </c>
      <c r="F1286" s="36" t="s">
        <v>118</v>
      </c>
      <c r="G1286" s="36" t="n">
        <f aca="false">IF(A1286="","",IF(AND(A1286&gt;=Debut,A1286&lt;Fin),1,0))</f>
        <v>1</v>
      </c>
      <c r="H1286" s="36" t="n">
        <f aca="false">IF(G1286=1,INT(ROUND((A1286-Debut)*86400,0)/600),"")</f>
        <v>876</v>
      </c>
      <c r="I1286" s="36" t="n">
        <f aca="false">IF(G1286=1,INT(ROUND((A1286-Debut)*86400,0)/3600),"")</f>
        <v>146</v>
      </c>
      <c r="J1286" s="36" t="n">
        <f aca="false">IF(OR(A1286="",B1286=""),"",ROUND((B1286-A1286)*86400,0))</f>
        <v>23</v>
      </c>
      <c r="K1286" s="37" t="n">
        <f aca="false">IF(G1286=1,IF(COUNTIFS($C:$C,C1286,$G:$G,1,$A:$A,"&gt;="&amp;(A1286-FenetreInterm/86400),$A:$A,"&lt;="&amp;A1286)&gt;=NbInterm,1,0),"")</f>
        <v>1</v>
      </c>
      <c r="L1286" s="37" t="n">
        <f aca="false">IF(G1286=1,IF(B1286="",0,IF(J1286&lt;SeuilFugitive,1,0)),"")</f>
        <v>0</v>
      </c>
      <c r="M1286" s="37" t="n">
        <f aca="false">IF(G1286=1,IF(B1286="",IF((Fin-A1286)*24&gt;SeuilFigee,1,0),IF(J1286&gt;SeuilFigee*3600,1,0)),"")</f>
        <v>0</v>
      </c>
      <c r="N1286" s="0" t="str">
        <f aca="false">IF(G1286=1,IF(COUNTIF(H$2:H1286,H1286)=1,COUNTIF($H:$H,H1286),""),"")</f>
        <v/>
      </c>
      <c r="O1286" s="0" t="str">
        <f aca="false">IF(G1286=1,IF(COUNTIF(I$2:I1286,I1286)=1,COUNTIF($I:$I,I1286),""),"")</f>
        <v/>
      </c>
      <c r="P1286" s="38" t="str">
        <f aca="false">IF(G1286=1,IF(COUNTIFS(C$2:C1286,C1286,G$2:G1286,1)=1,COUNTIFS($C:$C,C1286,$G:$G,1)+ROW()/10000000,""),"")</f>
        <v/>
      </c>
      <c r="Q1286" s="36" t="n">
        <f aca="false">IF(K1286=1,IF(COUNTIFS(C$2:C1286,C1286,K$2:K1286,1)=1,1,0),"")</f>
        <v>0</v>
      </c>
      <c r="R1286" s="0" t="str">
        <f aca="false">IF(M1286=1,IF(COUNTIFS(C$2:C1286,C1286,M$2:M1286,1)=1,1,0),"")</f>
        <v/>
      </c>
      <c r="S1286" s="0" t="str">
        <f aca="false">IF(L1286=1,IF(COUNTIFS(C$2:C1286,C1286,L$2:L1286,1)=1,1,0),"")</f>
        <v/>
      </c>
      <c r="T1286" s="38" t="str">
        <f aca="false">IF(N1286="","",N1286+ROW()/10000000)</f>
        <v/>
      </c>
      <c r="U1286" s="36" t="n">
        <f aca="false">IF(G1286=1,IF(B1286="",1,0),"")</f>
        <v>0</v>
      </c>
    </row>
    <row r="1287" customFormat="false" ht="15" hidden="false" customHeight="false" outlineLevel="0" collapsed="false">
      <c r="A1287" s="35" t="n">
        <v>46089.12</v>
      </c>
      <c r="B1287" s="35" t="n">
        <v>46089.2027199074</v>
      </c>
      <c r="C1287" s="36" t="s">
        <v>119</v>
      </c>
      <c r="D1287" s="36" t="s">
        <v>120</v>
      </c>
      <c r="E1287" s="36" t="s">
        <v>121</v>
      </c>
      <c r="F1287" s="36" t="s">
        <v>122</v>
      </c>
      <c r="G1287" s="36" t="n">
        <f aca="false">IF(A1287="","",IF(AND(A1287&gt;=Debut,A1287&lt;Fin),1,0))</f>
        <v>1</v>
      </c>
      <c r="H1287" s="36" t="n">
        <f aca="false">IF(G1287=1,INT(ROUND((A1287-Debut)*86400,0)/600),"")</f>
        <v>881</v>
      </c>
      <c r="I1287" s="36" t="n">
        <f aca="false">IF(G1287=1,INT(ROUND((A1287-Debut)*86400,0)/3600),"")</f>
        <v>146</v>
      </c>
      <c r="J1287" s="36" t="n">
        <f aca="false">IF(OR(A1287="",B1287=""),"",ROUND((B1287-A1287)*86400,0))</f>
        <v>7147</v>
      </c>
      <c r="K1287" s="37" t="n">
        <f aca="false">IF(G1287=1,IF(COUNTIFS($C:$C,C1287,$G:$G,1,$A:$A,"&gt;="&amp;(A1287-FenetreInterm/86400),$A:$A,"&lt;="&amp;A1287)&gt;=NbInterm,1,0),"")</f>
        <v>0</v>
      </c>
      <c r="L1287" s="37" t="n">
        <f aca="false">IF(G1287=1,IF(B1287="",0,IF(J1287&lt;SeuilFugitive,1,0)),"")</f>
        <v>0</v>
      </c>
      <c r="M1287" s="37" t="n">
        <f aca="false">IF(G1287=1,IF(B1287="",IF((Fin-A1287)*24&gt;SeuilFigee,1,0),IF(J1287&gt;SeuilFigee*3600,1,0)),"")</f>
        <v>0</v>
      </c>
      <c r="N1287" s="36" t="n">
        <f aca="false">IF(G1287=1,IF(COUNTIF(H$2:H1287,H1287)=1,COUNTIF($H:$H,H1287),""),"")</f>
        <v>1</v>
      </c>
      <c r="O1287" s="0" t="str">
        <f aca="false">IF(G1287=1,IF(COUNTIF(I$2:I1287,I1287)=1,COUNTIF($I:$I,I1287),""),"")</f>
        <v/>
      </c>
      <c r="P1287" s="38" t="str">
        <f aca="false">IF(G1287=1,IF(COUNTIFS(C$2:C1287,C1287,G$2:G1287,1)=1,COUNTIFS($C:$C,C1287,$G:$G,1)+ROW()/10000000,""),"")</f>
        <v/>
      </c>
      <c r="Q1287" s="0" t="str">
        <f aca="false">IF(K1287=1,IF(COUNTIFS(C$2:C1287,C1287,K$2:K1287,1)=1,1,0),"")</f>
        <v/>
      </c>
      <c r="R1287" s="0" t="str">
        <f aca="false">IF(M1287=1,IF(COUNTIFS(C$2:C1287,C1287,M$2:M1287,1)=1,1,0),"")</f>
        <v/>
      </c>
      <c r="S1287" s="0" t="str">
        <f aca="false">IF(L1287=1,IF(COUNTIFS(C$2:C1287,C1287,L$2:L1287,1)=1,1,0),"")</f>
        <v/>
      </c>
      <c r="T1287" s="38" t="n">
        <f aca="false">IF(N1287="","",N1287+ROW()/10000000)</f>
        <v>1.0001287</v>
      </c>
      <c r="U1287" s="36" t="n">
        <f aca="false">IF(G1287=1,IF(B1287="",1,0),"")</f>
        <v>0</v>
      </c>
    </row>
    <row r="1288" customFormat="false" ht="15" hidden="false" customHeight="false" outlineLevel="0" collapsed="false">
      <c r="A1288" s="35" t="n">
        <v>46089.1433449074</v>
      </c>
      <c r="B1288" s="35" t="n">
        <v>46089.1435763889</v>
      </c>
      <c r="C1288" s="36" t="s">
        <v>115</v>
      </c>
      <c r="D1288" s="36" t="s">
        <v>116</v>
      </c>
      <c r="E1288" s="36" t="s">
        <v>117</v>
      </c>
      <c r="F1288" s="36" t="s">
        <v>118</v>
      </c>
      <c r="G1288" s="36" t="n">
        <f aca="false">IF(A1288="","",IF(AND(A1288&gt;=Debut,A1288&lt;Fin),1,0))</f>
        <v>1</v>
      </c>
      <c r="H1288" s="36" t="n">
        <f aca="false">IF(G1288=1,INT(ROUND((A1288-Debut)*86400,0)/600),"")</f>
        <v>884</v>
      </c>
      <c r="I1288" s="36" t="n">
        <f aca="false">IF(G1288=1,INT(ROUND((A1288-Debut)*86400,0)/3600),"")</f>
        <v>147</v>
      </c>
      <c r="J1288" s="36" t="n">
        <f aca="false">IF(OR(A1288="",B1288=""),"",ROUND((B1288-A1288)*86400,0))</f>
        <v>20</v>
      </c>
      <c r="K1288" s="37" t="n">
        <f aca="false">IF(G1288=1,IF(COUNTIFS($C:$C,C1288,$G:$G,1,$A:$A,"&gt;="&amp;(A1288-FenetreInterm/86400),$A:$A,"&lt;="&amp;A1288)&gt;=NbInterm,1,0),"")</f>
        <v>0</v>
      </c>
      <c r="L1288" s="37" t="n">
        <f aca="false">IF(G1288=1,IF(B1288="",0,IF(J1288&lt;SeuilFugitive,1,0)),"")</f>
        <v>0</v>
      </c>
      <c r="M1288" s="37" t="n">
        <f aca="false">IF(G1288=1,IF(B1288="",IF((Fin-A1288)*24&gt;SeuilFigee,1,0),IF(J1288&gt;SeuilFigee*3600,1,0)),"")</f>
        <v>0</v>
      </c>
      <c r="N1288" s="36" t="n">
        <f aca="false">IF(G1288=1,IF(COUNTIF(H$2:H1288,H1288)=1,COUNTIF($H:$H,H1288),""),"")</f>
        <v>7</v>
      </c>
      <c r="O1288" s="36" t="n">
        <f aca="false">IF(G1288=1,IF(COUNTIF(I$2:I1288,I1288)=1,COUNTIF($I:$I,I1288),""),"")</f>
        <v>7</v>
      </c>
      <c r="P1288" s="38" t="str">
        <f aca="false">IF(G1288=1,IF(COUNTIFS(C$2:C1288,C1288,G$2:G1288,1)=1,COUNTIFS($C:$C,C1288,$G:$G,1)+ROW()/10000000,""),"")</f>
        <v/>
      </c>
      <c r="Q1288" s="0" t="str">
        <f aca="false">IF(K1288=1,IF(COUNTIFS(C$2:C1288,C1288,K$2:K1288,1)=1,1,0),"")</f>
        <v/>
      </c>
      <c r="R1288" s="0" t="str">
        <f aca="false">IF(M1288=1,IF(COUNTIFS(C$2:C1288,C1288,M$2:M1288,1)=1,1,0),"")</f>
        <v/>
      </c>
      <c r="S1288" s="0" t="str">
        <f aca="false">IF(L1288=1,IF(COUNTIFS(C$2:C1288,C1288,L$2:L1288,1)=1,1,0),"")</f>
        <v/>
      </c>
      <c r="T1288" s="38" t="n">
        <f aca="false">IF(N1288="","",N1288+ROW()/10000000)</f>
        <v>7.0001288</v>
      </c>
      <c r="U1288" s="36" t="n">
        <f aca="false">IF(G1288=1,IF(B1288="",1,0),"")</f>
        <v>0</v>
      </c>
    </row>
    <row r="1289" customFormat="false" ht="15" hidden="false" customHeight="false" outlineLevel="0" collapsed="false">
      <c r="A1289" s="35" t="n">
        <v>46089.1434722222</v>
      </c>
      <c r="B1289" s="35" t="n">
        <v>46089.1435648148</v>
      </c>
      <c r="C1289" s="36" t="s">
        <v>115</v>
      </c>
      <c r="D1289" s="36" t="s">
        <v>116</v>
      </c>
      <c r="E1289" s="36" t="s">
        <v>117</v>
      </c>
      <c r="F1289" s="36" t="s">
        <v>118</v>
      </c>
      <c r="G1289" s="36" t="n">
        <f aca="false">IF(A1289="","",IF(AND(A1289&gt;=Debut,A1289&lt;Fin),1,0))</f>
        <v>1</v>
      </c>
      <c r="H1289" s="36" t="n">
        <f aca="false">IF(G1289=1,INT(ROUND((A1289-Debut)*86400,0)/600),"")</f>
        <v>884</v>
      </c>
      <c r="I1289" s="36" t="n">
        <f aca="false">IF(G1289=1,INT(ROUND((A1289-Debut)*86400,0)/3600),"")</f>
        <v>147</v>
      </c>
      <c r="J1289" s="36" t="n">
        <f aca="false">IF(OR(A1289="",B1289=""),"",ROUND((B1289-A1289)*86400,0))</f>
        <v>8</v>
      </c>
      <c r="K1289" s="37" t="n">
        <f aca="false">IF(G1289=1,IF(COUNTIFS($C:$C,C1289,$G:$G,1,$A:$A,"&gt;="&amp;(A1289-FenetreInterm/86400),$A:$A,"&lt;="&amp;A1289)&gt;=NbInterm,1,0),"")</f>
        <v>0</v>
      </c>
      <c r="L1289" s="37" t="n">
        <f aca="false">IF(G1289=1,IF(B1289="",0,IF(J1289&lt;SeuilFugitive,1,0)),"")</f>
        <v>0</v>
      </c>
      <c r="M1289" s="37" t="n">
        <f aca="false">IF(G1289=1,IF(B1289="",IF((Fin-A1289)*24&gt;SeuilFigee,1,0),IF(J1289&gt;SeuilFigee*3600,1,0)),"")</f>
        <v>0</v>
      </c>
      <c r="N1289" s="0" t="str">
        <f aca="false">IF(G1289=1,IF(COUNTIF(H$2:H1289,H1289)=1,COUNTIF($H:$H,H1289),""),"")</f>
        <v/>
      </c>
      <c r="O1289" s="0" t="str">
        <f aca="false">IF(G1289=1,IF(COUNTIF(I$2:I1289,I1289)=1,COUNTIF($I:$I,I1289),""),"")</f>
        <v/>
      </c>
      <c r="P1289" s="38" t="str">
        <f aca="false">IF(G1289=1,IF(COUNTIFS(C$2:C1289,C1289,G$2:G1289,1)=1,COUNTIFS($C:$C,C1289,$G:$G,1)+ROW()/10000000,""),"")</f>
        <v/>
      </c>
      <c r="Q1289" s="0" t="str">
        <f aca="false">IF(K1289=1,IF(COUNTIFS(C$2:C1289,C1289,K$2:K1289,1)=1,1,0),"")</f>
        <v/>
      </c>
      <c r="R1289" s="0" t="str">
        <f aca="false">IF(M1289=1,IF(COUNTIFS(C$2:C1289,C1289,M$2:M1289,1)=1,1,0),"")</f>
        <v/>
      </c>
      <c r="S1289" s="0" t="str">
        <f aca="false">IF(L1289=1,IF(COUNTIFS(C$2:C1289,C1289,L$2:L1289,1)=1,1,0),"")</f>
        <v/>
      </c>
      <c r="T1289" s="38" t="str">
        <f aca="false">IF(N1289="","",N1289+ROW()/10000000)</f>
        <v/>
      </c>
      <c r="U1289" s="36" t="n">
        <f aca="false">IF(G1289=1,IF(B1289="",1,0),"")</f>
        <v>0</v>
      </c>
    </row>
    <row r="1290" customFormat="false" ht="15" hidden="false" customHeight="false" outlineLevel="0" collapsed="false">
      <c r="A1290" s="35" t="n">
        <v>46089.1436805556</v>
      </c>
      <c r="B1290" s="35" t="n">
        <v>46089.1438888889</v>
      </c>
      <c r="C1290" s="36" t="s">
        <v>115</v>
      </c>
      <c r="D1290" s="36" t="s">
        <v>116</v>
      </c>
      <c r="E1290" s="36" t="s">
        <v>117</v>
      </c>
      <c r="F1290" s="36" t="s">
        <v>118</v>
      </c>
      <c r="G1290" s="36" t="n">
        <f aca="false">IF(A1290="","",IF(AND(A1290&gt;=Debut,A1290&lt;Fin),1,0))</f>
        <v>1</v>
      </c>
      <c r="H1290" s="36" t="n">
        <f aca="false">IF(G1290=1,INT(ROUND((A1290-Debut)*86400,0)/600),"")</f>
        <v>884</v>
      </c>
      <c r="I1290" s="36" t="n">
        <f aca="false">IF(G1290=1,INT(ROUND((A1290-Debut)*86400,0)/3600),"")</f>
        <v>147</v>
      </c>
      <c r="J1290" s="36" t="n">
        <f aca="false">IF(OR(A1290="",B1290=""),"",ROUND((B1290-A1290)*86400,0))</f>
        <v>18</v>
      </c>
      <c r="K1290" s="37" t="n">
        <f aca="false">IF(G1290=1,IF(COUNTIFS($C:$C,C1290,$G:$G,1,$A:$A,"&gt;="&amp;(A1290-FenetreInterm/86400),$A:$A,"&lt;="&amp;A1290)&gt;=NbInterm,1,0),"")</f>
        <v>1</v>
      </c>
      <c r="L1290" s="37" t="n">
        <f aca="false">IF(G1290=1,IF(B1290="",0,IF(J1290&lt;SeuilFugitive,1,0)),"")</f>
        <v>0</v>
      </c>
      <c r="M1290" s="37" t="n">
        <f aca="false">IF(G1290=1,IF(B1290="",IF((Fin-A1290)*24&gt;SeuilFigee,1,0),IF(J1290&gt;SeuilFigee*3600,1,0)),"")</f>
        <v>0</v>
      </c>
      <c r="N1290" s="0" t="str">
        <f aca="false">IF(G1290=1,IF(COUNTIF(H$2:H1290,H1290)=1,COUNTIF($H:$H,H1290),""),"")</f>
        <v/>
      </c>
      <c r="O1290" s="0" t="str">
        <f aca="false">IF(G1290=1,IF(COUNTIF(I$2:I1290,I1290)=1,COUNTIF($I:$I,I1290),""),"")</f>
        <v/>
      </c>
      <c r="P1290" s="38" t="str">
        <f aca="false">IF(G1290=1,IF(COUNTIFS(C$2:C1290,C1290,G$2:G1290,1)=1,COUNTIFS($C:$C,C1290,$G:$G,1)+ROW()/10000000,""),"")</f>
        <v/>
      </c>
      <c r="Q1290" s="36" t="n">
        <f aca="false">IF(K1290=1,IF(COUNTIFS(C$2:C1290,C1290,K$2:K1290,1)=1,1,0),"")</f>
        <v>0</v>
      </c>
      <c r="R1290" s="0" t="str">
        <f aca="false">IF(M1290=1,IF(COUNTIFS(C$2:C1290,C1290,M$2:M1290,1)=1,1,0),"")</f>
        <v/>
      </c>
      <c r="S1290" s="0" t="str">
        <f aca="false">IF(L1290=1,IF(COUNTIFS(C$2:C1290,C1290,L$2:L1290,1)=1,1,0),"")</f>
        <v/>
      </c>
      <c r="T1290" s="38" t="str">
        <f aca="false">IF(N1290="","",N1290+ROW()/10000000)</f>
        <v/>
      </c>
      <c r="U1290" s="36" t="n">
        <f aca="false">IF(G1290=1,IF(B1290="",1,0),"")</f>
        <v>0</v>
      </c>
    </row>
    <row r="1291" customFormat="false" ht="15" hidden="false" customHeight="false" outlineLevel="0" collapsed="false">
      <c r="A1291" s="35" t="n">
        <v>46089.143912037</v>
      </c>
      <c r="B1291" s="35" t="n">
        <v>46089.1440740741</v>
      </c>
      <c r="C1291" s="36" t="s">
        <v>115</v>
      </c>
      <c r="D1291" s="36" t="s">
        <v>116</v>
      </c>
      <c r="E1291" s="36" t="s">
        <v>117</v>
      </c>
      <c r="F1291" s="36" t="s">
        <v>118</v>
      </c>
      <c r="G1291" s="36" t="n">
        <f aca="false">IF(A1291="","",IF(AND(A1291&gt;=Debut,A1291&lt;Fin),1,0))</f>
        <v>1</v>
      </c>
      <c r="H1291" s="36" t="n">
        <f aca="false">IF(G1291=1,INT(ROUND((A1291-Debut)*86400,0)/600),"")</f>
        <v>884</v>
      </c>
      <c r="I1291" s="36" t="n">
        <f aca="false">IF(G1291=1,INT(ROUND((A1291-Debut)*86400,0)/3600),"")</f>
        <v>147</v>
      </c>
      <c r="J1291" s="36" t="n">
        <f aca="false">IF(OR(A1291="",B1291=""),"",ROUND((B1291-A1291)*86400,0))</f>
        <v>14</v>
      </c>
      <c r="K1291" s="37" t="n">
        <f aca="false">IF(G1291=1,IF(COUNTIFS($C:$C,C1291,$G:$G,1,$A:$A,"&gt;="&amp;(A1291-FenetreInterm/86400),$A:$A,"&lt;="&amp;A1291)&gt;=NbInterm,1,0),"")</f>
        <v>1</v>
      </c>
      <c r="L1291" s="37" t="n">
        <f aca="false">IF(G1291=1,IF(B1291="",0,IF(J1291&lt;SeuilFugitive,1,0)),"")</f>
        <v>0</v>
      </c>
      <c r="M1291" s="37" t="n">
        <f aca="false">IF(G1291=1,IF(B1291="",IF((Fin-A1291)*24&gt;SeuilFigee,1,0),IF(J1291&gt;SeuilFigee*3600,1,0)),"")</f>
        <v>0</v>
      </c>
      <c r="N1291" s="0" t="str">
        <f aca="false">IF(G1291=1,IF(COUNTIF(H$2:H1291,H1291)=1,COUNTIF($H:$H,H1291),""),"")</f>
        <v/>
      </c>
      <c r="O1291" s="0" t="str">
        <f aca="false">IF(G1291=1,IF(COUNTIF(I$2:I1291,I1291)=1,COUNTIF($I:$I,I1291),""),"")</f>
        <v/>
      </c>
      <c r="P1291" s="38" t="str">
        <f aca="false">IF(G1291=1,IF(COUNTIFS(C$2:C1291,C1291,G$2:G1291,1)=1,COUNTIFS($C:$C,C1291,$G:$G,1)+ROW()/10000000,""),"")</f>
        <v/>
      </c>
      <c r="Q1291" s="36" t="n">
        <f aca="false">IF(K1291=1,IF(COUNTIFS(C$2:C1291,C1291,K$2:K1291,1)=1,1,0),"")</f>
        <v>0</v>
      </c>
      <c r="R1291" s="0" t="str">
        <f aca="false">IF(M1291=1,IF(COUNTIFS(C$2:C1291,C1291,M$2:M1291,1)=1,1,0),"")</f>
        <v/>
      </c>
      <c r="S1291" s="0" t="str">
        <f aca="false">IF(L1291=1,IF(COUNTIFS(C$2:C1291,C1291,L$2:L1291,1)=1,1,0),"")</f>
        <v/>
      </c>
      <c r="T1291" s="38" t="str">
        <f aca="false">IF(N1291="","",N1291+ROW()/10000000)</f>
        <v/>
      </c>
      <c r="U1291" s="36" t="n">
        <f aca="false">IF(G1291=1,IF(B1291="",1,0),"")</f>
        <v>0</v>
      </c>
    </row>
    <row r="1292" customFormat="false" ht="15" hidden="false" customHeight="false" outlineLevel="0" collapsed="false">
      <c r="A1292" s="35" t="n">
        <v>46089.1441550926</v>
      </c>
      <c r="B1292" s="35" t="n">
        <v>46089.1443865741</v>
      </c>
      <c r="C1292" s="36" t="s">
        <v>115</v>
      </c>
      <c r="D1292" s="36" t="s">
        <v>116</v>
      </c>
      <c r="E1292" s="36" t="s">
        <v>117</v>
      </c>
      <c r="F1292" s="36" t="s">
        <v>118</v>
      </c>
      <c r="G1292" s="36" t="n">
        <f aca="false">IF(A1292="","",IF(AND(A1292&gt;=Debut,A1292&lt;Fin),1,0))</f>
        <v>1</v>
      </c>
      <c r="H1292" s="36" t="n">
        <f aca="false">IF(G1292=1,INT(ROUND((A1292-Debut)*86400,0)/600),"")</f>
        <v>884</v>
      </c>
      <c r="I1292" s="36" t="n">
        <f aca="false">IF(G1292=1,INT(ROUND((A1292-Debut)*86400,0)/3600),"")</f>
        <v>147</v>
      </c>
      <c r="J1292" s="36" t="n">
        <f aca="false">IF(OR(A1292="",B1292=""),"",ROUND((B1292-A1292)*86400,0))</f>
        <v>20</v>
      </c>
      <c r="K1292" s="37" t="n">
        <f aca="false">IF(G1292=1,IF(COUNTIFS($C:$C,C1292,$G:$G,1,$A:$A,"&gt;="&amp;(A1292-FenetreInterm/86400),$A:$A,"&lt;="&amp;A1292)&gt;=NbInterm,1,0),"")</f>
        <v>1</v>
      </c>
      <c r="L1292" s="37" t="n">
        <f aca="false">IF(G1292=1,IF(B1292="",0,IF(J1292&lt;SeuilFugitive,1,0)),"")</f>
        <v>0</v>
      </c>
      <c r="M1292" s="37" t="n">
        <f aca="false">IF(G1292=1,IF(B1292="",IF((Fin-A1292)*24&gt;SeuilFigee,1,0),IF(J1292&gt;SeuilFigee*3600,1,0)),"")</f>
        <v>0</v>
      </c>
      <c r="N1292" s="0" t="str">
        <f aca="false">IF(G1292=1,IF(COUNTIF(H$2:H1292,H1292)=1,COUNTIF($H:$H,H1292),""),"")</f>
        <v/>
      </c>
      <c r="O1292" s="0" t="str">
        <f aca="false">IF(G1292=1,IF(COUNTIF(I$2:I1292,I1292)=1,COUNTIF($I:$I,I1292),""),"")</f>
        <v/>
      </c>
      <c r="P1292" s="38" t="str">
        <f aca="false">IF(G1292=1,IF(COUNTIFS(C$2:C1292,C1292,G$2:G1292,1)=1,COUNTIFS($C:$C,C1292,$G:$G,1)+ROW()/10000000,""),"")</f>
        <v/>
      </c>
      <c r="Q1292" s="36" t="n">
        <f aca="false">IF(K1292=1,IF(COUNTIFS(C$2:C1292,C1292,K$2:K1292,1)=1,1,0),"")</f>
        <v>0</v>
      </c>
      <c r="R1292" s="0" t="str">
        <f aca="false">IF(M1292=1,IF(COUNTIFS(C$2:C1292,C1292,M$2:M1292,1)=1,1,0),"")</f>
        <v/>
      </c>
      <c r="S1292" s="0" t="str">
        <f aca="false">IF(L1292=1,IF(COUNTIFS(C$2:C1292,C1292,L$2:L1292,1)=1,1,0),"")</f>
        <v/>
      </c>
      <c r="T1292" s="38" t="str">
        <f aca="false">IF(N1292="","",N1292+ROW()/10000000)</f>
        <v/>
      </c>
      <c r="U1292" s="36" t="n">
        <f aca="false">IF(G1292=1,IF(B1292="",1,0),"")</f>
        <v>0</v>
      </c>
    </row>
    <row r="1293" customFormat="false" ht="15" hidden="false" customHeight="false" outlineLevel="0" collapsed="false">
      <c r="A1293" s="35" t="n">
        <v>46089.1443634259</v>
      </c>
      <c r="B1293" s="35" t="n">
        <v>46089.1445023148</v>
      </c>
      <c r="C1293" s="36" t="s">
        <v>115</v>
      </c>
      <c r="D1293" s="36" t="s">
        <v>116</v>
      </c>
      <c r="E1293" s="36" t="s">
        <v>117</v>
      </c>
      <c r="F1293" s="36" t="s">
        <v>118</v>
      </c>
      <c r="G1293" s="36" t="n">
        <f aca="false">IF(A1293="","",IF(AND(A1293&gt;=Debut,A1293&lt;Fin),1,0))</f>
        <v>1</v>
      </c>
      <c r="H1293" s="36" t="n">
        <f aca="false">IF(G1293=1,INT(ROUND((A1293-Debut)*86400,0)/600),"")</f>
        <v>884</v>
      </c>
      <c r="I1293" s="36" t="n">
        <f aca="false">IF(G1293=1,INT(ROUND((A1293-Debut)*86400,0)/3600),"")</f>
        <v>147</v>
      </c>
      <c r="J1293" s="36" t="n">
        <f aca="false">IF(OR(A1293="",B1293=""),"",ROUND((B1293-A1293)*86400,0))</f>
        <v>12</v>
      </c>
      <c r="K1293" s="37" t="n">
        <f aca="false">IF(G1293=1,IF(COUNTIFS($C:$C,C1293,$G:$G,1,$A:$A,"&gt;="&amp;(A1293-FenetreInterm/86400),$A:$A,"&lt;="&amp;A1293)&gt;=NbInterm,1,0),"")</f>
        <v>1</v>
      </c>
      <c r="L1293" s="37" t="n">
        <f aca="false">IF(G1293=1,IF(B1293="",0,IF(J1293&lt;SeuilFugitive,1,0)),"")</f>
        <v>0</v>
      </c>
      <c r="M1293" s="37" t="n">
        <f aca="false">IF(G1293=1,IF(B1293="",IF((Fin-A1293)*24&gt;SeuilFigee,1,0),IF(J1293&gt;SeuilFigee*3600,1,0)),"")</f>
        <v>0</v>
      </c>
      <c r="N1293" s="0" t="str">
        <f aca="false">IF(G1293=1,IF(COUNTIF(H$2:H1293,H1293)=1,COUNTIF($H:$H,H1293),""),"")</f>
        <v/>
      </c>
      <c r="O1293" s="0" t="str">
        <f aca="false">IF(G1293=1,IF(COUNTIF(I$2:I1293,I1293)=1,COUNTIF($I:$I,I1293),""),"")</f>
        <v/>
      </c>
      <c r="P1293" s="38" t="str">
        <f aca="false">IF(G1293=1,IF(COUNTIFS(C$2:C1293,C1293,G$2:G1293,1)=1,COUNTIFS($C:$C,C1293,$G:$G,1)+ROW()/10000000,""),"")</f>
        <v/>
      </c>
      <c r="Q1293" s="36" t="n">
        <f aca="false">IF(K1293=1,IF(COUNTIFS(C$2:C1293,C1293,K$2:K1293,1)=1,1,0),"")</f>
        <v>0</v>
      </c>
      <c r="R1293" s="0" t="str">
        <f aca="false">IF(M1293=1,IF(COUNTIFS(C$2:C1293,C1293,M$2:M1293,1)=1,1,0),"")</f>
        <v/>
      </c>
      <c r="S1293" s="0" t="str">
        <f aca="false">IF(L1293=1,IF(COUNTIFS(C$2:C1293,C1293,L$2:L1293,1)=1,1,0),"")</f>
        <v/>
      </c>
      <c r="T1293" s="38" t="str">
        <f aca="false">IF(N1293="","",N1293+ROW()/10000000)</f>
        <v/>
      </c>
      <c r="U1293" s="36" t="n">
        <f aca="false">IF(G1293=1,IF(B1293="",1,0),"")</f>
        <v>0</v>
      </c>
    </row>
    <row r="1294" customFormat="false" ht="15" hidden="false" customHeight="false" outlineLevel="0" collapsed="false">
      <c r="A1294" s="35" t="n">
        <v>46089.1444907407</v>
      </c>
      <c r="B1294" s="35" t="n">
        <v>46089.1445717593</v>
      </c>
      <c r="C1294" s="36" t="s">
        <v>115</v>
      </c>
      <c r="D1294" s="36" t="s">
        <v>116</v>
      </c>
      <c r="E1294" s="36" t="s">
        <v>117</v>
      </c>
      <c r="F1294" s="36" t="s">
        <v>118</v>
      </c>
      <c r="G1294" s="36" t="n">
        <f aca="false">IF(A1294="","",IF(AND(A1294&gt;=Debut,A1294&lt;Fin),1,0))</f>
        <v>1</v>
      </c>
      <c r="H1294" s="36" t="n">
        <f aca="false">IF(G1294=1,INT(ROUND((A1294-Debut)*86400,0)/600),"")</f>
        <v>884</v>
      </c>
      <c r="I1294" s="36" t="n">
        <f aca="false">IF(G1294=1,INT(ROUND((A1294-Debut)*86400,0)/3600),"")</f>
        <v>147</v>
      </c>
      <c r="J1294" s="36" t="n">
        <f aca="false">IF(OR(A1294="",B1294=""),"",ROUND((B1294-A1294)*86400,0))</f>
        <v>7</v>
      </c>
      <c r="K1294" s="37" t="n">
        <f aca="false">IF(G1294=1,IF(COUNTIFS($C:$C,C1294,$G:$G,1,$A:$A,"&gt;="&amp;(A1294-FenetreInterm/86400),$A:$A,"&lt;="&amp;A1294)&gt;=NbInterm,1,0),"")</f>
        <v>1</v>
      </c>
      <c r="L1294" s="37" t="n">
        <f aca="false">IF(G1294=1,IF(B1294="",0,IF(J1294&lt;SeuilFugitive,1,0)),"")</f>
        <v>0</v>
      </c>
      <c r="M1294" s="37" t="n">
        <f aca="false">IF(G1294=1,IF(B1294="",IF((Fin-A1294)*24&gt;SeuilFigee,1,0),IF(J1294&gt;SeuilFigee*3600,1,0)),"")</f>
        <v>0</v>
      </c>
      <c r="N1294" s="0" t="str">
        <f aca="false">IF(G1294=1,IF(COUNTIF(H$2:H1294,H1294)=1,COUNTIF($H:$H,H1294),""),"")</f>
        <v/>
      </c>
      <c r="O1294" s="0" t="str">
        <f aca="false">IF(G1294=1,IF(COUNTIF(I$2:I1294,I1294)=1,COUNTIF($I:$I,I1294),""),"")</f>
        <v/>
      </c>
      <c r="P1294" s="38" t="str">
        <f aca="false">IF(G1294=1,IF(COUNTIFS(C$2:C1294,C1294,G$2:G1294,1)=1,COUNTIFS($C:$C,C1294,$G:$G,1)+ROW()/10000000,""),"")</f>
        <v/>
      </c>
      <c r="Q1294" s="36" t="n">
        <f aca="false">IF(K1294=1,IF(COUNTIFS(C$2:C1294,C1294,K$2:K1294,1)=1,1,0),"")</f>
        <v>0</v>
      </c>
      <c r="R1294" s="0" t="str">
        <f aca="false">IF(M1294=1,IF(COUNTIFS(C$2:C1294,C1294,M$2:M1294,1)=1,1,0),"")</f>
        <v/>
      </c>
      <c r="S1294" s="0" t="str">
        <f aca="false">IF(L1294=1,IF(COUNTIFS(C$2:C1294,C1294,L$2:L1294,1)=1,1,0),"")</f>
        <v/>
      </c>
      <c r="T1294" s="38" t="str">
        <f aca="false">IF(N1294="","",N1294+ROW()/10000000)</f>
        <v/>
      </c>
      <c r="U1294" s="36" t="n">
        <f aca="false">IF(G1294=1,IF(B1294="",1,0),"")</f>
        <v>0</v>
      </c>
    </row>
    <row r="1295" customFormat="false" ht="15" hidden="false" customHeight="false" outlineLevel="0" collapsed="false">
      <c r="A1295" s="35" t="n">
        <v>46089.2180671296</v>
      </c>
      <c r="B1295" s="35" t="n">
        <v>46089.218275463</v>
      </c>
      <c r="C1295" s="36" t="s">
        <v>115</v>
      </c>
      <c r="D1295" s="36" t="s">
        <v>116</v>
      </c>
      <c r="E1295" s="36" t="s">
        <v>117</v>
      </c>
      <c r="F1295" s="36" t="s">
        <v>118</v>
      </c>
      <c r="G1295" s="36" t="n">
        <f aca="false">IF(A1295="","",IF(AND(A1295&gt;=Debut,A1295&lt;Fin),1,0))</f>
        <v>1</v>
      </c>
      <c r="H1295" s="36" t="n">
        <f aca="false">IF(G1295=1,INT(ROUND((A1295-Debut)*86400,0)/600),"")</f>
        <v>895</v>
      </c>
      <c r="I1295" s="36" t="n">
        <f aca="false">IF(G1295=1,INT(ROUND((A1295-Debut)*86400,0)/3600),"")</f>
        <v>149</v>
      </c>
      <c r="J1295" s="36" t="n">
        <f aca="false">IF(OR(A1295="",B1295=""),"",ROUND((B1295-A1295)*86400,0))</f>
        <v>18</v>
      </c>
      <c r="K1295" s="37" t="n">
        <f aca="false">IF(G1295=1,IF(COUNTIFS($C:$C,C1295,$G:$G,1,$A:$A,"&gt;="&amp;(A1295-FenetreInterm/86400),$A:$A,"&lt;="&amp;A1295)&gt;=NbInterm,1,0),"")</f>
        <v>0</v>
      </c>
      <c r="L1295" s="37" t="n">
        <f aca="false">IF(G1295=1,IF(B1295="",0,IF(J1295&lt;SeuilFugitive,1,0)),"")</f>
        <v>0</v>
      </c>
      <c r="M1295" s="37" t="n">
        <f aca="false">IF(G1295=1,IF(B1295="",IF((Fin-A1295)*24&gt;SeuilFigee,1,0),IF(J1295&gt;SeuilFigee*3600,1,0)),"")</f>
        <v>0</v>
      </c>
      <c r="N1295" s="36" t="n">
        <f aca="false">IF(G1295=1,IF(COUNTIF(H$2:H1295,H1295)=1,COUNTIF($H:$H,H1295),""),"")</f>
        <v>4</v>
      </c>
      <c r="O1295" s="36" t="n">
        <f aca="false">IF(G1295=1,IF(COUNTIF(I$2:I1295,I1295)=1,COUNTIF($I:$I,I1295),""),"")</f>
        <v>4</v>
      </c>
      <c r="P1295" s="38" t="str">
        <f aca="false">IF(G1295=1,IF(COUNTIFS(C$2:C1295,C1295,G$2:G1295,1)=1,COUNTIFS($C:$C,C1295,$G:$G,1)+ROW()/10000000,""),"")</f>
        <v/>
      </c>
      <c r="Q1295" s="0" t="str">
        <f aca="false">IF(K1295=1,IF(COUNTIFS(C$2:C1295,C1295,K$2:K1295,1)=1,1,0),"")</f>
        <v/>
      </c>
      <c r="R1295" s="0" t="str">
        <f aca="false">IF(M1295=1,IF(COUNTIFS(C$2:C1295,C1295,M$2:M1295,1)=1,1,0),"")</f>
        <v/>
      </c>
      <c r="S1295" s="0" t="str">
        <f aca="false">IF(L1295=1,IF(COUNTIFS(C$2:C1295,C1295,L$2:L1295,1)=1,1,0),"")</f>
        <v/>
      </c>
      <c r="T1295" s="38" t="n">
        <f aca="false">IF(N1295="","",N1295+ROW()/10000000)</f>
        <v>4.0001295</v>
      </c>
      <c r="U1295" s="36" t="n">
        <f aca="false">IF(G1295=1,IF(B1295="",1,0),"")</f>
        <v>0</v>
      </c>
    </row>
    <row r="1296" customFormat="false" ht="15" hidden="false" customHeight="false" outlineLevel="0" collapsed="false">
      <c r="A1296" s="35" t="n">
        <v>46089.218287037</v>
      </c>
      <c r="B1296" s="35" t="n">
        <v>46089.2184375</v>
      </c>
      <c r="C1296" s="36" t="s">
        <v>115</v>
      </c>
      <c r="D1296" s="36" t="s">
        <v>116</v>
      </c>
      <c r="E1296" s="36" t="s">
        <v>117</v>
      </c>
      <c r="F1296" s="36" t="s">
        <v>118</v>
      </c>
      <c r="G1296" s="36" t="n">
        <f aca="false">IF(A1296="","",IF(AND(A1296&gt;=Debut,A1296&lt;Fin),1,0))</f>
        <v>1</v>
      </c>
      <c r="H1296" s="36" t="n">
        <f aca="false">IF(G1296=1,INT(ROUND((A1296-Debut)*86400,0)/600),"")</f>
        <v>895</v>
      </c>
      <c r="I1296" s="36" t="n">
        <f aca="false">IF(G1296=1,INT(ROUND((A1296-Debut)*86400,0)/3600),"")</f>
        <v>149</v>
      </c>
      <c r="J1296" s="36" t="n">
        <f aca="false">IF(OR(A1296="",B1296=""),"",ROUND((B1296-A1296)*86400,0))</f>
        <v>13</v>
      </c>
      <c r="K1296" s="37" t="n">
        <f aca="false">IF(G1296=1,IF(COUNTIFS($C:$C,C1296,$G:$G,1,$A:$A,"&gt;="&amp;(A1296-FenetreInterm/86400),$A:$A,"&lt;="&amp;A1296)&gt;=NbInterm,1,0),"")</f>
        <v>0</v>
      </c>
      <c r="L1296" s="37" t="n">
        <f aca="false">IF(G1296=1,IF(B1296="",0,IF(J1296&lt;SeuilFugitive,1,0)),"")</f>
        <v>0</v>
      </c>
      <c r="M1296" s="37" t="n">
        <f aca="false">IF(G1296=1,IF(B1296="",IF((Fin-A1296)*24&gt;SeuilFigee,1,0),IF(J1296&gt;SeuilFigee*3600,1,0)),"")</f>
        <v>0</v>
      </c>
      <c r="N1296" s="0" t="str">
        <f aca="false">IF(G1296=1,IF(COUNTIF(H$2:H1296,H1296)=1,COUNTIF($H:$H,H1296),""),"")</f>
        <v/>
      </c>
      <c r="O1296" s="0" t="str">
        <f aca="false">IF(G1296=1,IF(COUNTIF(I$2:I1296,I1296)=1,COUNTIF($I:$I,I1296),""),"")</f>
        <v/>
      </c>
      <c r="P1296" s="38" t="str">
        <f aca="false">IF(G1296=1,IF(COUNTIFS(C$2:C1296,C1296,G$2:G1296,1)=1,COUNTIFS($C:$C,C1296,$G:$G,1)+ROW()/10000000,""),"")</f>
        <v/>
      </c>
      <c r="Q1296" s="0" t="str">
        <f aca="false">IF(K1296=1,IF(COUNTIFS(C$2:C1296,C1296,K$2:K1296,1)=1,1,0),"")</f>
        <v/>
      </c>
      <c r="R1296" s="0" t="str">
        <f aca="false">IF(M1296=1,IF(COUNTIFS(C$2:C1296,C1296,M$2:M1296,1)=1,1,0),"")</f>
        <v/>
      </c>
      <c r="S1296" s="0" t="str">
        <f aca="false">IF(L1296=1,IF(COUNTIFS(C$2:C1296,C1296,L$2:L1296,1)=1,1,0),"")</f>
        <v/>
      </c>
      <c r="T1296" s="38" t="str">
        <f aca="false">IF(N1296="","",N1296+ROW()/10000000)</f>
        <v/>
      </c>
      <c r="U1296" s="36" t="n">
        <f aca="false">IF(G1296=1,IF(B1296="",1,0),"")</f>
        <v>0</v>
      </c>
    </row>
    <row r="1297" customFormat="false" ht="15" hidden="false" customHeight="false" outlineLevel="0" collapsed="false">
      <c r="A1297" s="35" t="n">
        <v>46089.2185300926</v>
      </c>
      <c r="B1297" s="35" t="n">
        <v>46089.2187615741</v>
      </c>
      <c r="C1297" s="36" t="s">
        <v>115</v>
      </c>
      <c r="D1297" s="36" t="s">
        <v>116</v>
      </c>
      <c r="E1297" s="36" t="s">
        <v>117</v>
      </c>
      <c r="F1297" s="36" t="s">
        <v>118</v>
      </c>
      <c r="G1297" s="36" t="n">
        <f aca="false">IF(A1297="","",IF(AND(A1297&gt;=Debut,A1297&lt;Fin),1,0))</f>
        <v>1</v>
      </c>
      <c r="H1297" s="36" t="n">
        <f aca="false">IF(G1297=1,INT(ROUND((A1297-Debut)*86400,0)/600),"")</f>
        <v>895</v>
      </c>
      <c r="I1297" s="36" t="n">
        <f aca="false">IF(G1297=1,INT(ROUND((A1297-Debut)*86400,0)/3600),"")</f>
        <v>149</v>
      </c>
      <c r="J1297" s="36" t="n">
        <f aca="false">IF(OR(A1297="",B1297=""),"",ROUND((B1297-A1297)*86400,0))</f>
        <v>20</v>
      </c>
      <c r="K1297" s="37" t="n">
        <f aca="false">IF(G1297=1,IF(COUNTIFS($C:$C,C1297,$G:$G,1,$A:$A,"&gt;="&amp;(A1297-FenetreInterm/86400),$A:$A,"&lt;="&amp;A1297)&gt;=NbInterm,1,0),"")</f>
        <v>1</v>
      </c>
      <c r="L1297" s="37" t="n">
        <f aca="false">IF(G1297=1,IF(B1297="",0,IF(J1297&lt;SeuilFugitive,1,0)),"")</f>
        <v>0</v>
      </c>
      <c r="M1297" s="37" t="n">
        <f aca="false">IF(G1297=1,IF(B1297="",IF((Fin-A1297)*24&gt;SeuilFigee,1,0),IF(J1297&gt;SeuilFigee*3600,1,0)),"")</f>
        <v>0</v>
      </c>
      <c r="N1297" s="0" t="str">
        <f aca="false">IF(G1297=1,IF(COUNTIF(H$2:H1297,H1297)=1,COUNTIF($H:$H,H1297),""),"")</f>
        <v/>
      </c>
      <c r="O1297" s="0" t="str">
        <f aca="false">IF(G1297=1,IF(COUNTIF(I$2:I1297,I1297)=1,COUNTIF($I:$I,I1297),""),"")</f>
        <v/>
      </c>
      <c r="P1297" s="38" t="str">
        <f aca="false">IF(G1297=1,IF(COUNTIFS(C$2:C1297,C1297,G$2:G1297,1)=1,COUNTIFS($C:$C,C1297,$G:$G,1)+ROW()/10000000,""),"")</f>
        <v/>
      </c>
      <c r="Q1297" s="36" t="n">
        <f aca="false">IF(K1297=1,IF(COUNTIFS(C$2:C1297,C1297,K$2:K1297,1)=1,1,0),"")</f>
        <v>0</v>
      </c>
      <c r="R1297" s="0" t="str">
        <f aca="false">IF(M1297=1,IF(COUNTIFS(C$2:C1297,C1297,M$2:M1297,1)=1,1,0),"")</f>
        <v/>
      </c>
      <c r="S1297" s="0" t="str">
        <f aca="false">IF(L1297=1,IF(COUNTIFS(C$2:C1297,C1297,L$2:L1297,1)=1,1,0),"")</f>
        <v/>
      </c>
      <c r="T1297" s="38" t="str">
        <f aca="false">IF(N1297="","",N1297+ROW()/10000000)</f>
        <v/>
      </c>
      <c r="U1297" s="36" t="n">
        <f aca="false">IF(G1297=1,IF(B1297="",1,0),"")</f>
        <v>0</v>
      </c>
    </row>
    <row r="1298" customFormat="false" ht="15" hidden="false" customHeight="false" outlineLevel="0" collapsed="false">
      <c r="A1298" s="35" t="n">
        <v>46089.2187384259</v>
      </c>
      <c r="B1298" s="35" t="n">
        <v>46089.2189236111</v>
      </c>
      <c r="C1298" s="36" t="s">
        <v>115</v>
      </c>
      <c r="D1298" s="36" t="s">
        <v>116</v>
      </c>
      <c r="E1298" s="36" t="s">
        <v>117</v>
      </c>
      <c r="F1298" s="36" t="s">
        <v>118</v>
      </c>
      <c r="G1298" s="36" t="n">
        <f aca="false">IF(A1298="","",IF(AND(A1298&gt;=Debut,A1298&lt;Fin),1,0))</f>
        <v>1</v>
      </c>
      <c r="H1298" s="36" t="n">
        <f aca="false">IF(G1298=1,INT(ROUND((A1298-Debut)*86400,0)/600),"")</f>
        <v>895</v>
      </c>
      <c r="I1298" s="36" t="n">
        <f aca="false">IF(G1298=1,INT(ROUND((A1298-Debut)*86400,0)/3600),"")</f>
        <v>149</v>
      </c>
      <c r="J1298" s="36" t="n">
        <f aca="false">IF(OR(A1298="",B1298=""),"",ROUND((B1298-A1298)*86400,0))</f>
        <v>16</v>
      </c>
      <c r="K1298" s="37" t="n">
        <f aca="false">IF(G1298=1,IF(COUNTIFS($C:$C,C1298,$G:$G,1,$A:$A,"&gt;="&amp;(A1298-FenetreInterm/86400),$A:$A,"&lt;="&amp;A1298)&gt;=NbInterm,1,0),"")</f>
        <v>1</v>
      </c>
      <c r="L1298" s="37" t="n">
        <f aca="false">IF(G1298=1,IF(B1298="",0,IF(J1298&lt;SeuilFugitive,1,0)),"")</f>
        <v>0</v>
      </c>
      <c r="M1298" s="37" t="n">
        <f aca="false">IF(G1298=1,IF(B1298="",IF((Fin-A1298)*24&gt;SeuilFigee,1,0),IF(J1298&gt;SeuilFigee*3600,1,0)),"")</f>
        <v>0</v>
      </c>
      <c r="N1298" s="0" t="str">
        <f aca="false">IF(G1298=1,IF(COUNTIF(H$2:H1298,H1298)=1,COUNTIF($H:$H,H1298),""),"")</f>
        <v/>
      </c>
      <c r="O1298" s="0" t="str">
        <f aca="false">IF(G1298=1,IF(COUNTIF(I$2:I1298,I1298)=1,COUNTIF($I:$I,I1298),""),"")</f>
        <v/>
      </c>
      <c r="P1298" s="38" t="str">
        <f aca="false">IF(G1298=1,IF(COUNTIFS(C$2:C1298,C1298,G$2:G1298,1)=1,COUNTIFS($C:$C,C1298,$G:$G,1)+ROW()/10000000,""),"")</f>
        <v/>
      </c>
      <c r="Q1298" s="36" t="n">
        <f aca="false">IF(K1298=1,IF(COUNTIFS(C$2:C1298,C1298,K$2:K1298,1)=1,1,0),"")</f>
        <v>0</v>
      </c>
      <c r="R1298" s="0" t="str">
        <f aca="false">IF(M1298=1,IF(COUNTIFS(C$2:C1298,C1298,M$2:M1298,1)=1,1,0),"")</f>
        <v/>
      </c>
      <c r="S1298" s="0" t="str">
        <f aca="false">IF(L1298=1,IF(COUNTIFS(C$2:C1298,C1298,L$2:L1298,1)=1,1,0),"")</f>
        <v/>
      </c>
      <c r="T1298" s="38" t="str">
        <f aca="false">IF(N1298="","",N1298+ROW()/10000000)</f>
        <v/>
      </c>
      <c r="U1298" s="36" t="n">
        <f aca="false">IF(G1298=1,IF(B1298="",1,0),"")</f>
        <v>0</v>
      </c>
    </row>
    <row r="1299" customFormat="false" ht="15" hidden="false" customHeight="false" outlineLevel="0" collapsed="false">
      <c r="A1299" s="35" t="n">
        <v>46089.3707638889</v>
      </c>
      <c r="B1299" s="35" t="n">
        <v>46089.3708101852</v>
      </c>
      <c r="C1299" s="36" t="s">
        <v>132</v>
      </c>
      <c r="D1299" s="36" t="s">
        <v>133</v>
      </c>
      <c r="E1299" s="36" t="s">
        <v>121</v>
      </c>
      <c r="F1299" s="36" t="s">
        <v>129</v>
      </c>
      <c r="G1299" s="36" t="n">
        <f aca="false">IF(A1299="","",IF(AND(A1299&gt;=Debut,A1299&lt;Fin),1,0))</f>
        <v>1</v>
      </c>
      <c r="H1299" s="36" t="n">
        <f aca="false">IF(G1299=1,INT(ROUND((A1299-Debut)*86400,0)/600),"")</f>
        <v>917</v>
      </c>
      <c r="I1299" s="36" t="n">
        <f aca="false">IF(G1299=1,INT(ROUND((A1299-Debut)*86400,0)/3600),"")</f>
        <v>152</v>
      </c>
      <c r="J1299" s="36" t="n">
        <f aca="false">IF(OR(A1299="",B1299=""),"",ROUND((B1299-A1299)*86400,0))</f>
        <v>4</v>
      </c>
      <c r="K1299" s="37" t="n">
        <f aca="false">IF(G1299=1,IF(COUNTIFS($C:$C,C1299,$G:$G,1,$A:$A,"&gt;="&amp;(A1299-FenetreInterm/86400),$A:$A,"&lt;="&amp;A1299)&gt;=NbInterm,1,0),"")</f>
        <v>0</v>
      </c>
      <c r="L1299" s="37" t="n">
        <f aca="false">IF(G1299=1,IF(B1299="",0,IF(J1299&lt;SeuilFugitive,1,0)),"")</f>
        <v>1</v>
      </c>
      <c r="M1299" s="37" t="n">
        <f aca="false">IF(G1299=1,IF(B1299="",IF((Fin-A1299)*24&gt;SeuilFigee,1,0),IF(J1299&gt;SeuilFigee*3600,1,0)),"")</f>
        <v>0</v>
      </c>
      <c r="N1299" s="36" t="n">
        <f aca="false">IF(G1299=1,IF(COUNTIF(H$2:H1299,H1299)=1,COUNTIF($H:$H,H1299),""),"")</f>
        <v>8</v>
      </c>
      <c r="O1299" s="36" t="n">
        <f aca="false">IF(G1299=1,IF(COUNTIF(I$2:I1299,I1299)=1,COUNTIF($I:$I,I1299),""),"")</f>
        <v>8</v>
      </c>
      <c r="P1299" s="38" t="str">
        <f aca="false">IF(G1299=1,IF(COUNTIFS(C$2:C1299,C1299,G$2:G1299,1)=1,COUNTIFS($C:$C,C1299,$G:$G,1)+ROW()/10000000,""),"")</f>
        <v/>
      </c>
      <c r="Q1299" s="0" t="str">
        <f aca="false">IF(K1299=1,IF(COUNTIFS(C$2:C1299,C1299,K$2:K1299,1)=1,1,0),"")</f>
        <v/>
      </c>
      <c r="R1299" s="0" t="str">
        <f aca="false">IF(M1299=1,IF(COUNTIFS(C$2:C1299,C1299,M$2:M1299,1)=1,1,0),"")</f>
        <v/>
      </c>
      <c r="S1299" s="36" t="n">
        <f aca="false">IF(L1299=1,IF(COUNTIFS(C$2:C1299,C1299,L$2:L1299,1)=1,1,0),"")</f>
        <v>0</v>
      </c>
      <c r="T1299" s="38" t="n">
        <f aca="false">IF(N1299="","",N1299+ROW()/10000000)</f>
        <v>8.0001299</v>
      </c>
      <c r="U1299" s="36" t="n">
        <f aca="false">IF(G1299=1,IF(B1299="",1,0),"")</f>
        <v>0</v>
      </c>
    </row>
    <row r="1300" customFormat="false" ht="15" hidden="false" customHeight="false" outlineLevel="0" collapsed="false">
      <c r="A1300" s="35" t="n">
        <v>46089.3709027778</v>
      </c>
      <c r="B1300" s="35" t="n">
        <v>46089.3724537037</v>
      </c>
      <c r="C1300" s="36" t="s">
        <v>126</v>
      </c>
      <c r="D1300" s="36" t="s">
        <v>127</v>
      </c>
      <c r="E1300" s="36" t="s">
        <v>128</v>
      </c>
      <c r="F1300" s="36" t="s">
        <v>129</v>
      </c>
      <c r="G1300" s="36" t="n">
        <f aca="false">IF(A1300="","",IF(AND(A1300&gt;=Debut,A1300&lt;Fin),1,0))</f>
        <v>1</v>
      </c>
      <c r="H1300" s="36" t="n">
        <f aca="false">IF(G1300=1,INT(ROUND((A1300-Debut)*86400,0)/600),"")</f>
        <v>917</v>
      </c>
      <c r="I1300" s="36" t="n">
        <f aca="false">IF(G1300=1,INT(ROUND((A1300-Debut)*86400,0)/3600),"")</f>
        <v>152</v>
      </c>
      <c r="J1300" s="36" t="n">
        <f aca="false">IF(OR(A1300="",B1300=""),"",ROUND((B1300-A1300)*86400,0))</f>
        <v>134</v>
      </c>
      <c r="K1300" s="37" t="n">
        <f aca="false">IF(G1300=1,IF(COUNTIFS($C:$C,C1300,$G:$G,1,$A:$A,"&gt;="&amp;(A1300-FenetreInterm/86400),$A:$A,"&lt;="&amp;A1300)&gt;=NbInterm,1,0),"")</f>
        <v>0</v>
      </c>
      <c r="L1300" s="37" t="n">
        <f aca="false">IF(G1300=1,IF(B1300="",0,IF(J1300&lt;SeuilFugitive,1,0)),"")</f>
        <v>0</v>
      </c>
      <c r="M1300" s="37" t="n">
        <f aca="false">IF(G1300=1,IF(B1300="",IF((Fin-A1300)*24&gt;SeuilFigee,1,0),IF(J1300&gt;SeuilFigee*3600,1,0)),"")</f>
        <v>0</v>
      </c>
      <c r="N1300" s="0" t="str">
        <f aca="false">IF(G1300=1,IF(COUNTIF(H$2:H1300,H1300)=1,COUNTIF($H:$H,H1300),""),"")</f>
        <v/>
      </c>
      <c r="O1300" s="0" t="str">
        <f aca="false">IF(G1300=1,IF(COUNTIF(I$2:I1300,I1300)=1,COUNTIF($I:$I,I1300),""),"")</f>
        <v/>
      </c>
      <c r="P1300" s="38" t="str">
        <f aca="false">IF(G1300=1,IF(COUNTIFS(C$2:C1300,C1300,G$2:G1300,1)=1,COUNTIFS($C:$C,C1300,$G:$G,1)+ROW()/10000000,""),"")</f>
        <v/>
      </c>
      <c r="Q1300" s="0" t="str">
        <f aca="false">IF(K1300=1,IF(COUNTIFS(C$2:C1300,C1300,K$2:K1300,1)=1,1,0),"")</f>
        <v/>
      </c>
      <c r="R1300" s="0" t="str">
        <f aca="false">IF(M1300=1,IF(COUNTIFS(C$2:C1300,C1300,M$2:M1300,1)=1,1,0),"")</f>
        <v/>
      </c>
      <c r="S1300" s="0" t="str">
        <f aca="false">IF(L1300=1,IF(COUNTIFS(C$2:C1300,C1300,L$2:L1300,1)=1,1,0),"")</f>
        <v/>
      </c>
      <c r="T1300" s="38" t="str">
        <f aca="false">IF(N1300="","",N1300+ROW()/10000000)</f>
        <v/>
      </c>
      <c r="U1300" s="36" t="n">
        <f aca="false">IF(G1300=1,IF(B1300="",1,0),"")</f>
        <v>0</v>
      </c>
    </row>
    <row r="1301" customFormat="false" ht="15" hidden="false" customHeight="false" outlineLevel="0" collapsed="false">
      <c r="A1301" s="35" t="n">
        <v>46089.3717939815</v>
      </c>
      <c r="B1301" s="35" t="n">
        <v>46089.3718287037</v>
      </c>
      <c r="C1301" s="36" t="s">
        <v>132</v>
      </c>
      <c r="D1301" s="36" t="s">
        <v>133</v>
      </c>
      <c r="E1301" s="36" t="s">
        <v>121</v>
      </c>
      <c r="F1301" s="36" t="s">
        <v>129</v>
      </c>
      <c r="G1301" s="36" t="n">
        <f aca="false">IF(A1301="","",IF(AND(A1301&gt;=Debut,A1301&lt;Fin),1,0))</f>
        <v>1</v>
      </c>
      <c r="H1301" s="36" t="n">
        <f aca="false">IF(G1301=1,INT(ROUND((A1301-Debut)*86400,0)/600),"")</f>
        <v>917</v>
      </c>
      <c r="I1301" s="36" t="n">
        <f aca="false">IF(G1301=1,INT(ROUND((A1301-Debut)*86400,0)/3600),"")</f>
        <v>152</v>
      </c>
      <c r="J1301" s="36" t="n">
        <f aca="false">IF(OR(A1301="",B1301=""),"",ROUND((B1301-A1301)*86400,0))</f>
        <v>3</v>
      </c>
      <c r="K1301" s="37" t="n">
        <f aca="false">IF(G1301=1,IF(COUNTIFS($C:$C,C1301,$G:$G,1,$A:$A,"&gt;="&amp;(A1301-FenetreInterm/86400),$A:$A,"&lt;="&amp;A1301)&gt;=NbInterm,1,0),"")</f>
        <v>0</v>
      </c>
      <c r="L1301" s="37" t="n">
        <f aca="false">IF(G1301=1,IF(B1301="",0,IF(J1301&lt;SeuilFugitive,1,0)),"")</f>
        <v>1</v>
      </c>
      <c r="M1301" s="37" t="n">
        <f aca="false">IF(G1301=1,IF(B1301="",IF((Fin-A1301)*24&gt;SeuilFigee,1,0),IF(J1301&gt;SeuilFigee*3600,1,0)),"")</f>
        <v>0</v>
      </c>
      <c r="N1301" s="0" t="str">
        <f aca="false">IF(G1301=1,IF(COUNTIF(H$2:H1301,H1301)=1,COUNTIF($H:$H,H1301),""),"")</f>
        <v/>
      </c>
      <c r="O1301" s="0" t="str">
        <f aca="false">IF(G1301=1,IF(COUNTIF(I$2:I1301,I1301)=1,COUNTIF($I:$I,I1301),""),"")</f>
        <v/>
      </c>
      <c r="P1301" s="38" t="str">
        <f aca="false">IF(G1301=1,IF(COUNTIFS(C$2:C1301,C1301,G$2:G1301,1)=1,COUNTIFS($C:$C,C1301,$G:$G,1)+ROW()/10000000,""),"")</f>
        <v/>
      </c>
      <c r="Q1301" s="0" t="str">
        <f aca="false">IF(K1301=1,IF(COUNTIFS(C$2:C1301,C1301,K$2:K1301,1)=1,1,0),"")</f>
        <v/>
      </c>
      <c r="R1301" s="0" t="str">
        <f aca="false">IF(M1301=1,IF(COUNTIFS(C$2:C1301,C1301,M$2:M1301,1)=1,1,0),"")</f>
        <v/>
      </c>
      <c r="S1301" s="36" t="n">
        <f aca="false">IF(L1301=1,IF(COUNTIFS(C$2:C1301,C1301,L$2:L1301,1)=1,1,0),"")</f>
        <v>0</v>
      </c>
      <c r="T1301" s="38" t="str">
        <f aca="false">IF(N1301="","",N1301+ROW()/10000000)</f>
        <v/>
      </c>
      <c r="U1301" s="36" t="n">
        <f aca="false">IF(G1301=1,IF(B1301="",1,0),"")</f>
        <v>0</v>
      </c>
    </row>
    <row r="1302" customFormat="false" ht="15" hidden="false" customHeight="false" outlineLevel="0" collapsed="false">
      <c r="A1302" s="35" t="n">
        <v>46089.3717939815</v>
      </c>
      <c r="B1302" s="35" t="n">
        <v>46089.3724189815</v>
      </c>
      <c r="C1302" s="36" t="s">
        <v>130</v>
      </c>
      <c r="D1302" s="36" t="s">
        <v>131</v>
      </c>
      <c r="E1302" s="36" t="s">
        <v>121</v>
      </c>
      <c r="F1302" s="36" t="s">
        <v>129</v>
      </c>
      <c r="G1302" s="36" t="n">
        <f aca="false">IF(A1302="","",IF(AND(A1302&gt;=Debut,A1302&lt;Fin),1,0))</f>
        <v>1</v>
      </c>
      <c r="H1302" s="36" t="n">
        <f aca="false">IF(G1302=1,INT(ROUND((A1302-Debut)*86400,0)/600),"")</f>
        <v>917</v>
      </c>
      <c r="I1302" s="36" t="n">
        <f aca="false">IF(G1302=1,INT(ROUND((A1302-Debut)*86400,0)/3600),"")</f>
        <v>152</v>
      </c>
      <c r="J1302" s="36" t="n">
        <f aca="false">IF(OR(A1302="",B1302=""),"",ROUND((B1302-A1302)*86400,0))</f>
        <v>54</v>
      </c>
      <c r="K1302" s="37" t="n">
        <f aca="false">IF(G1302=1,IF(COUNTIFS($C:$C,C1302,$G:$G,1,$A:$A,"&gt;="&amp;(A1302-FenetreInterm/86400),$A:$A,"&lt;="&amp;A1302)&gt;=NbInterm,1,0),"")</f>
        <v>0</v>
      </c>
      <c r="L1302" s="37" t="n">
        <f aca="false">IF(G1302=1,IF(B1302="",0,IF(J1302&lt;SeuilFugitive,1,0)),"")</f>
        <v>0</v>
      </c>
      <c r="M1302" s="37" t="n">
        <f aca="false">IF(G1302=1,IF(B1302="",IF((Fin-A1302)*24&gt;SeuilFigee,1,0),IF(J1302&gt;SeuilFigee*3600,1,0)),"")</f>
        <v>0</v>
      </c>
      <c r="N1302" s="0" t="str">
        <f aca="false">IF(G1302=1,IF(COUNTIF(H$2:H1302,H1302)=1,COUNTIF($H:$H,H1302),""),"")</f>
        <v/>
      </c>
      <c r="O1302" s="0" t="str">
        <f aca="false">IF(G1302=1,IF(COUNTIF(I$2:I1302,I1302)=1,COUNTIF($I:$I,I1302),""),"")</f>
        <v/>
      </c>
      <c r="P1302" s="38" t="str">
        <f aca="false">IF(G1302=1,IF(COUNTIFS(C$2:C1302,C1302,G$2:G1302,1)=1,COUNTIFS($C:$C,C1302,$G:$G,1)+ROW()/10000000,""),"")</f>
        <v/>
      </c>
      <c r="Q1302" s="0" t="str">
        <f aca="false">IF(K1302=1,IF(COUNTIFS(C$2:C1302,C1302,K$2:K1302,1)=1,1,0),"")</f>
        <v/>
      </c>
      <c r="R1302" s="0" t="str">
        <f aca="false">IF(M1302=1,IF(COUNTIFS(C$2:C1302,C1302,M$2:M1302,1)=1,1,0),"")</f>
        <v/>
      </c>
      <c r="S1302" s="0" t="str">
        <f aca="false">IF(L1302=1,IF(COUNTIFS(C$2:C1302,C1302,L$2:L1302,1)=1,1,0),"")</f>
        <v/>
      </c>
      <c r="T1302" s="38" t="str">
        <f aca="false">IF(N1302="","",N1302+ROW()/10000000)</f>
        <v/>
      </c>
      <c r="U1302" s="36" t="n">
        <f aca="false">IF(G1302=1,IF(B1302="",1,0),"")</f>
        <v>0</v>
      </c>
    </row>
    <row r="1303" customFormat="false" ht="15" hidden="false" customHeight="false" outlineLevel="0" collapsed="false">
      <c r="A1303" s="35" t="n">
        <v>46089.3721296296</v>
      </c>
      <c r="B1303" s="35" t="n">
        <v>46089.3721527778</v>
      </c>
      <c r="C1303" s="36" t="s">
        <v>132</v>
      </c>
      <c r="D1303" s="36" t="s">
        <v>133</v>
      </c>
      <c r="E1303" s="36" t="s">
        <v>121</v>
      </c>
      <c r="F1303" s="36" t="s">
        <v>129</v>
      </c>
      <c r="G1303" s="36" t="n">
        <f aca="false">IF(A1303="","",IF(AND(A1303&gt;=Debut,A1303&lt;Fin),1,0))</f>
        <v>1</v>
      </c>
      <c r="H1303" s="36" t="n">
        <f aca="false">IF(G1303=1,INT(ROUND((A1303-Debut)*86400,0)/600),"")</f>
        <v>917</v>
      </c>
      <c r="I1303" s="36" t="n">
        <f aca="false">IF(G1303=1,INT(ROUND((A1303-Debut)*86400,0)/3600),"")</f>
        <v>152</v>
      </c>
      <c r="J1303" s="36" t="n">
        <f aca="false">IF(OR(A1303="",B1303=""),"",ROUND((B1303-A1303)*86400,0))</f>
        <v>2</v>
      </c>
      <c r="K1303" s="37" t="n">
        <f aca="false">IF(G1303=1,IF(COUNTIFS($C:$C,C1303,$G:$G,1,$A:$A,"&gt;="&amp;(A1303-FenetreInterm/86400),$A:$A,"&lt;="&amp;A1303)&gt;=NbInterm,1,0),"")</f>
        <v>0</v>
      </c>
      <c r="L1303" s="37" t="n">
        <f aca="false">IF(G1303=1,IF(B1303="",0,IF(J1303&lt;SeuilFugitive,1,0)),"")</f>
        <v>1</v>
      </c>
      <c r="M1303" s="37" t="n">
        <f aca="false">IF(G1303=1,IF(B1303="",IF((Fin-A1303)*24&gt;SeuilFigee,1,0),IF(J1303&gt;SeuilFigee*3600,1,0)),"")</f>
        <v>0</v>
      </c>
      <c r="N1303" s="0" t="str">
        <f aca="false">IF(G1303=1,IF(COUNTIF(H$2:H1303,H1303)=1,COUNTIF($H:$H,H1303),""),"")</f>
        <v/>
      </c>
      <c r="O1303" s="0" t="str">
        <f aca="false">IF(G1303=1,IF(COUNTIF(I$2:I1303,I1303)=1,COUNTIF($I:$I,I1303),""),"")</f>
        <v/>
      </c>
      <c r="P1303" s="38" t="str">
        <f aca="false">IF(G1303=1,IF(COUNTIFS(C$2:C1303,C1303,G$2:G1303,1)=1,COUNTIFS($C:$C,C1303,$G:$G,1)+ROW()/10000000,""),"")</f>
        <v/>
      </c>
      <c r="Q1303" s="0" t="str">
        <f aca="false">IF(K1303=1,IF(COUNTIFS(C$2:C1303,C1303,K$2:K1303,1)=1,1,0),"")</f>
        <v/>
      </c>
      <c r="R1303" s="0" t="str">
        <f aca="false">IF(M1303=1,IF(COUNTIFS(C$2:C1303,C1303,M$2:M1303,1)=1,1,0),"")</f>
        <v/>
      </c>
      <c r="S1303" s="36" t="n">
        <f aca="false">IF(L1303=1,IF(COUNTIFS(C$2:C1303,C1303,L$2:L1303,1)=1,1,0),"")</f>
        <v>0</v>
      </c>
      <c r="T1303" s="38" t="str">
        <f aca="false">IF(N1303="","",N1303+ROW()/10000000)</f>
        <v/>
      </c>
      <c r="U1303" s="36" t="n">
        <f aca="false">IF(G1303=1,IF(B1303="",1,0),"")</f>
        <v>0</v>
      </c>
    </row>
    <row r="1304" customFormat="false" ht="15" hidden="false" customHeight="false" outlineLevel="0" collapsed="false">
      <c r="A1304" s="35" t="n">
        <v>46089.3728587963</v>
      </c>
      <c r="B1304" s="35" t="n">
        <v>46089.3728703704</v>
      </c>
      <c r="C1304" s="36" t="s">
        <v>132</v>
      </c>
      <c r="D1304" s="36" t="s">
        <v>133</v>
      </c>
      <c r="E1304" s="36" t="s">
        <v>121</v>
      </c>
      <c r="F1304" s="36" t="s">
        <v>129</v>
      </c>
      <c r="G1304" s="36" t="n">
        <f aca="false">IF(A1304="","",IF(AND(A1304&gt;=Debut,A1304&lt;Fin),1,0))</f>
        <v>1</v>
      </c>
      <c r="H1304" s="36" t="n">
        <f aca="false">IF(G1304=1,INT(ROUND((A1304-Debut)*86400,0)/600),"")</f>
        <v>917</v>
      </c>
      <c r="I1304" s="36" t="n">
        <f aca="false">IF(G1304=1,INT(ROUND((A1304-Debut)*86400,0)/3600),"")</f>
        <v>152</v>
      </c>
      <c r="J1304" s="36" t="n">
        <f aca="false">IF(OR(A1304="",B1304=""),"",ROUND((B1304-A1304)*86400,0))</f>
        <v>1</v>
      </c>
      <c r="K1304" s="37" t="n">
        <f aca="false">IF(G1304=1,IF(COUNTIFS($C:$C,C1304,$G:$G,1,$A:$A,"&gt;="&amp;(A1304-FenetreInterm/86400),$A:$A,"&lt;="&amp;A1304)&gt;=NbInterm,1,0),"")</f>
        <v>0</v>
      </c>
      <c r="L1304" s="37" t="n">
        <f aca="false">IF(G1304=1,IF(B1304="",0,IF(J1304&lt;SeuilFugitive,1,0)),"")</f>
        <v>1</v>
      </c>
      <c r="M1304" s="37" t="n">
        <f aca="false">IF(G1304=1,IF(B1304="",IF((Fin-A1304)*24&gt;SeuilFigee,1,0),IF(J1304&gt;SeuilFigee*3600,1,0)),"")</f>
        <v>0</v>
      </c>
      <c r="N1304" s="0" t="str">
        <f aca="false">IF(G1304=1,IF(COUNTIF(H$2:H1304,H1304)=1,COUNTIF($H:$H,H1304),""),"")</f>
        <v/>
      </c>
      <c r="O1304" s="0" t="str">
        <f aca="false">IF(G1304=1,IF(COUNTIF(I$2:I1304,I1304)=1,COUNTIF($I:$I,I1304),""),"")</f>
        <v/>
      </c>
      <c r="P1304" s="38" t="str">
        <f aca="false">IF(G1304=1,IF(COUNTIFS(C$2:C1304,C1304,G$2:G1304,1)=1,COUNTIFS($C:$C,C1304,$G:$G,1)+ROW()/10000000,""),"")</f>
        <v/>
      </c>
      <c r="Q1304" s="0" t="str">
        <f aca="false">IF(K1304=1,IF(COUNTIFS(C$2:C1304,C1304,K$2:K1304,1)=1,1,0),"")</f>
        <v/>
      </c>
      <c r="R1304" s="0" t="str">
        <f aca="false">IF(M1304=1,IF(COUNTIFS(C$2:C1304,C1304,M$2:M1304,1)=1,1,0),"")</f>
        <v/>
      </c>
      <c r="S1304" s="36" t="n">
        <f aca="false">IF(L1304=1,IF(COUNTIFS(C$2:C1304,C1304,L$2:L1304,1)=1,1,0),"")</f>
        <v>0</v>
      </c>
      <c r="T1304" s="38" t="str">
        <f aca="false">IF(N1304="","",N1304+ROW()/10000000)</f>
        <v/>
      </c>
      <c r="U1304" s="36" t="n">
        <f aca="false">IF(G1304=1,IF(B1304="",1,0),"")</f>
        <v>0</v>
      </c>
    </row>
    <row r="1305" customFormat="false" ht="15" hidden="false" customHeight="false" outlineLevel="0" collapsed="false">
      <c r="A1305" s="35" t="n">
        <v>46089.3730555556</v>
      </c>
      <c r="B1305" s="35" t="n">
        <v>46089.3740393519</v>
      </c>
      <c r="C1305" s="36" t="s">
        <v>126</v>
      </c>
      <c r="D1305" s="36" t="s">
        <v>127</v>
      </c>
      <c r="E1305" s="36" t="s">
        <v>128</v>
      </c>
      <c r="F1305" s="36" t="s">
        <v>129</v>
      </c>
      <c r="G1305" s="36" t="n">
        <f aca="false">IF(A1305="","",IF(AND(A1305&gt;=Debut,A1305&lt;Fin),1,0))</f>
        <v>1</v>
      </c>
      <c r="H1305" s="36" t="n">
        <f aca="false">IF(G1305=1,INT(ROUND((A1305-Debut)*86400,0)/600),"")</f>
        <v>917</v>
      </c>
      <c r="I1305" s="36" t="n">
        <f aca="false">IF(G1305=1,INT(ROUND((A1305-Debut)*86400,0)/3600),"")</f>
        <v>152</v>
      </c>
      <c r="J1305" s="36" t="n">
        <f aca="false">IF(OR(A1305="",B1305=""),"",ROUND((B1305-A1305)*86400,0))</f>
        <v>85</v>
      </c>
      <c r="K1305" s="37" t="n">
        <f aca="false">IF(G1305=1,IF(COUNTIFS($C:$C,C1305,$G:$G,1,$A:$A,"&gt;="&amp;(A1305-FenetreInterm/86400),$A:$A,"&lt;="&amp;A1305)&gt;=NbInterm,1,0),"")</f>
        <v>0</v>
      </c>
      <c r="L1305" s="37" t="n">
        <f aca="false">IF(G1305=1,IF(B1305="",0,IF(J1305&lt;SeuilFugitive,1,0)),"")</f>
        <v>0</v>
      </c>
      <c r="M1305" s="37" t="n">
        <f aca="false">IF(G1305=1,IF(B1305="",IF((Fin-A1305)*24&gt;SeuilFigee,1,0),IF(J1305&gt;SeuilFigee*3600,1,0)),"")</f>
        <v>0</v>
      </c>
      <c r="N1305" s="0" t="str">
        <f aca="false">IF(G1305=1,IF(COUNTIF(H$2:H1305,H1305)=1,COUNTIF($H:$H,H1305),""),"")</f>
        <v/>
      </c>
      <c r="O1305" s="0" t="str">
        <f aca="false">IF(G1305=1,IF(COUNTIF(I$2:I1305,I1305)=1,COUNTIF($I:$I,I1305),""),"")</f>
        <v/>
      </c>
      <c r="P1305" s="38" t="str">
        <f aca="false">IF(G1305=1,IF(COUNTIFS(C$2:C1305,C1305,G$2:G1305,1)=1,COUNTIFS($C:$C,C1305,$G:$G,1)+ROW()/10000000,""),"")</f>
        <v/>
      </c>
      <c r="Q1305" s="0" t="str">
        <f aca="false">IF(K1305=1,IF(COUNTIFS(C$2:C1305,C1305,K$2:K1305,1)=1,1,0),"")</f>
        <v/>
      </c>
      <c r="R1305" s="0" t="str">
        <f aca="false">IF(M1305=1,IF(COUNTIFS(C$2:C1305,C1305,M$2:M1305,1)=1,1,0),"")</f>
        <v/>
      </c>
      <c r="S1305" s="0" t="str">
        <f aca="false">IF(L1305=1,IF(COUNTIFS(C$2:C1305,C1305,L$2:L1305,1)=1,1,0),"")</f>
        <v/>
      </c>
      <c r="T1305" s="38" t="str">
        <f aca="false">IF(N1305="","",N1305+ROW()/10000000)</f>
        <v/>
      </c>
      <c r="U1305" s="36" t="n">
        <f aca="false">IF(G1305=1,IF(B1305="",1,0),"")</f>
        <v>0</v>
      </c>
    </row>
    <row r="1306" customFormat="false" ht="15" hidden="false" customHeight="false" outlineLevel="0" collapsed="false">
      <c r="A1306" s="35" t="n">
        <v>46089.3732986111</v>
      </c>
      <c r="B1306" s="35" t="n">
        <v>46089.3742708333</v>
      </c>
      <c r="C1306" s="36" t="s">
        <v>126</v>
      </c>
      <c r="D1306" s="36" t="s">
        <v>127</v>
      </c>
      <c r="E1306" s="36" t="s">
        <v>128</v>
      </c>
      <c r="F1306" s="36" t="s">
        <v>129</v>
      </c>
      <c r="G1306" s="36" t="n">
        <f aca="false">IF(A1306="","",IF(AND(A1306&gt;=Debut,A1306&lt;Fin),1,0))</f>
        <v>1</v>
      </c>
      <c r="H1306" s="36" t="n">
        <f aca="false">IF(G1306=1,INT(ROUND((A1306-Debut)*86400,0)/600),"")</f>
        <v>917</v>
      </c>
      <c r="I1306" s="36" t="n">
        <f aca="false">IF(G1306=1,INT(ROUND((A1306-Debut)*86400,0)/3600),"")</f>
        <v>152</v>
      </c>
      <c r="J1306" s="36" t="n">
        <f aca="false">IF(OR(A1306="",B1306=""),"",ROUND((B1306-A1306)*86400,0))</f>
        <v>84</v>
      </c>
      <c r="K1306" s="37" t="n">
        <f aca="false">IF(G1306=1,IF(COUNTIFS($C:$C,C1306,$G:$G,1,$A:$A,"&gt;="&amp;(A1306-FenetreInterm/86400),$A:$A,"&lt;="&amp;A1306)&gt;=NbInterm,1,0),"")</f>
        <v>0</v>
      </c>
      <c r="L1306" s="37" t="n">
        <f aca="false">IF(G1306=1,IF(B1306="",0,IF(J1306&lt;SeuilFugitive,1,0)),"")</f>
        <v>0</v>
      </c>
      <c r="M1306" s="37" t="n">
        <f aca="false">IF(G1306=1,IF(B1306="",IF((Fin-A1306)*24&gt;SeuilFigee,1,0),IF(J1306&gt;SeuilFigee*3600,1,0)),"")</f>
        <v>0</v>
      </c>
      <c r="N1306" s="0" t="str">
        <f aca="false">IF(G1306=1,IF(COUNTIF(H$2:H1306,H1306)=1,COUNTIF($H:$H,H1306),""),"")</f>
        <v/>
      </c>
      <c r="O1306" s="0" t="str">
        <f aca="false">IF(G1306=1,IF(COUNTIF(I$2:I1306,I1306)=1,COUNTIF($I:$I,I1306),""),"")</f>
        <v/>
      </c>
      <c r="P1306" s="38" t="str">
        <f aca="false">IF(G1306=1,IF(COUNTIFS(C$2:C1306,C1306,G$2:G1306,1)=1,COUNTIFS($C:$C,C1306,$G:$G,1)+ROW()/10000000,""),"")</f>
        <v/>
      </c>
      <c r="Q1306" s="0" t="str">
        <f aca="false">IF(K1306=1,IF(COUNTIFS(C$2:C1306,C1306,K$2:K1306,1)=1,1,0),"")</f>
        <v/>
      </c>
      <c r="R1306" s="0" t="str">
        <f aca="false">IF(M1306=1,IF(COUNTIFS(C$2:C1306,C1306,M$2:M1306,1)=1,1,0),"")</f>
        <v/>
      </c>
      <c r="S1306" s="0" t="str">
        <f aca="false">IF(L1306=1,IF(COUNTIFS(C$2:C1306,C1306,L$2:L1306,1)=1,1,0),"")</f>
        <v/>
      </c>
      <c r="T1306" s="38" t="str">
        <f aca="false">IF(N1306="","",N1306+ROW()/10000000)</f>
        <v/>
      </c>
      <c r="U1306" s="36" t="n">
        <f aca="false">IF(G1306=1,IF(B1306="",1,0),"")</f>
        <v>0</v>
      </c>
    </row>
    <row r="1307" customFormat="false" ht="15" hidden="false" customHeight="false" outlineLevel="0" collapsed="false">
      <c r="A1307" s="35" t="n">
        <v>46089.4528356482</v>
      </c>
      <c r="B1307" s="35" t="n">
        <v>46089.4530324074</v>
      </c>
      <c r="C1307" s="36" t="s">
        <v>115</v>
      </c>
      <c r="D1307" s="36" t="s">
        <v>116</v>
      </c>
      <c r="E1307" s="36" t="s">
        <v>117</v>
      </c>
      <c r="F1307" s="36" t="s">
        <v>118</v>
      </c>
      <c r="G1307" s="36" t="n">
        <f aca="false">IF(A1307="","",IF(AND(A1307&gt;=Debut,A1307&lt;Fin),1,0))</f>
        <v>1</v>
      </c>
      <c r="H1307" s="36" t="n">
        <f aca="false">IF(G1307=1,INT(ROUND((A1307-Debut)*86400,0)/600),"")</f>
        <v>929</v>
      </c>
      <c r="I1307" s="36" t="n">
        <f aca="false">IF(G1307=1,INT(ROUND((A1307-Debut)*86400,0)/3600),"")</f>
        <v>154</v>
      </c>
      <c r="J1307" s="36" t="n">
        <f aca="false">IF(OR(A1307="",B1307=""),"",ROUND((B1307-A1307)*86400,0))</f>
        <v>17</v>
      </c>
      <c r="K1307" s="37" t="n">
        <f aca="false">IF(G1307=1,IF(COUNTIFS($C:$C,C1307,$G:$G,1,$A:$A,"&gt;="&amp;(A1307-FenetreInterm/86400),$A:$A,"&lt;="&amp;A1307)&gt;=NbInterm,1,0),"")</f>
        <v>0</v>
      </c>
      <c r="L1307" s="37" t="n">
        <f aca="false">IF(G1307=1,IF(B1307="",0,IF(J1307&lt;SeuilFugitive,1,0)),"")</f>
        <v>0</v>
      </c>
      <c r="M1307" s="37" t="n">
        <f aca="false">IF(G1307=1,IF(B1307="",IF((Fin-A1307)*24&gt;SeuilFigee,1,0),IF(J1307&gt;SeuilFigee*3600,1,0)),"")</f>
        <v>0</v>
      </c>
      <c r="N1307" s="36" t="n">
        <f aca="false">IF(G1307=1,IF(COUNTIF(H$2:H1307,H1307)=1,COUNTIF($H:$H,H1307),""),"")</f>
        <v>5</v>
      </c>
      <c r="O1307" s="36" t="n">
        <f aca="false">IF(G1307=1,IF(COUNTIF(I$2:I1307,I1307)=1,COUNTIF($I:$I,I1307),""),"")</f>
        <v>5</v>
      </c>
      <c r="P1307" s="38" t="str">
        <f aca="false">IF(G1307=1,IF(COUNTIFS(C$2:C1307,C1307,G$2:G1307,1)=1,COUNTIFS($C:$C,C1307,$G:$G,1)+ROW()/10000000,""),"")</f>
        <v/>
      </c>
      <c r="Q1307" s="0" t="str">
        <f aca="false">IF(K1307=1,IF(COUNTIFS(C$2:C1307,C1307,K$2:K1307,1)=1,1,0),"")</f>
        <v/>
      </c>
      <c r="R1307" s="0" t="str">
        <f aca="false">IF(M1307=1,IF(COUNTIFS(C$2:C1307,C1307,M$2:M1307,1)=1,1,0),"")</f>
        <v/>
      </c>
      <c r="S1307" s="0" t="str">
        <f aca="false">IF(L1307=1,IF(COUNTIFS(C$2:C1307,C1307,L$2:L1307,1)=1,1,0),"")</f>
        <v/>
      </c>
      <c r="T1307" s="38" t="n">
        <f aca="false">IF(N1307="","",N1307+ROW()/10000000)</f>
        <v>5.0001307</v>
      </c>
      <c r="U1307" s="36" t="n">
        <f aca="false">IF(G1307=1,IF(B1307="",1,0),"")</f>
        <v>0</v>
      </c>
    </row>
    <row r="1308" customFormat="false" ht="15" hidden="false" customHeight="false" outlineLevel="0" collapsed="false">
      <c r="A1308" s="35" t="n">
        <v>46089.4529976852</v>
      </c>
      <c r="B1308" s="35" t="n">
        <v>46089.4530671296</v>
      </c>
      <c r="C1308" s="36" t="s">
        <v>115</v>
      </c>
      <c r="D1308" s="36" t="s">
        <v>116</v>
      </c>
      <c r="E1308" s="36" t="s">
        <v>117</v>
      </c>
      <c r="F1308" s="36" t="s">
        <v>118</v>
      </c>
      <c r="G1308" s="36" t="n">
        <f aca="false">IF(A1308="","",IF(AND(A1308&gt;=Debut,A1308&lt;Fin),1,0))</f>
        <v>1</v>
      </c>
      <c r="H1308" s="36" t="n">
        <f aca="false">IF(G1308=1,INT(ROUND((A1308-Debut)*86400,0)/600),"")</f>
        <v>929</v>
      </c>
      <c r="I1308" s="36" t="n">
        <f aca="false">IF(G1308=1,INT(ROUND((A1308-Debut)*86400,0)/3600),"")</f>
        <v>154</v>
      </c>
      <c r="J1308" s="36" t="n">
        <f aca="false">IF(OR(A1308="",B1308=""),"",ROUND((B1308-A1308)*86400,0))</f>
        <v>6</v>
      </c>
      <c r="K1308" s="37" t="n">
        <f aca="false">IF(G1308=1,IF(COUNTIFS($C:$C,C1308,$G:$G,1,$A:$A,"&gt;="&amp;(A1308-FenetreInterm/86400),$A:$A,"&lt;="&amp;A1308)&gt;=NbInterm,1,0),"")</f>
        <v>0</v>
      </c>
      <c r="L1308" s="37" t="n">
        <f aca="false">IF(G1308=1,IF(B1308="",0,IF(J1308&lt;SeuilFugitive,1,0)),"")</f>
        <v>0</v>
      </c>
      <c r="M1308" s="37" t="n">
        <f aca="false">IF(G1308=1,IF(B1308="",IF((Fin-A1308)*24&gt;SeuilFigee,1,0),IF(J1308&gt;SeuilFigee*3600,1,0)),"")</f>
        <v>0</v>
      </c>
      <c r="N1308" s="0" t="str">
        <f aca="false">IF(G1308=1,IF(COUNTIF(H$2:H1308,H1308)=1,COUNTIF($H:$H,H1308),""),"")</f>
        <v/>
      </c>
      <c r="O1308" s="0" t="str">
        <f aca="false">IF(G1308=1,IF(COUNTIF(I$2:I1308,I1308)=1,COUNTIF($I:$I,I1308),""),"")</f>
        <v/>
      </c>
      <c r="P1308" s="38" t="str">
        <f aca="false">IF(G1308=1,IF(COUNTIFS(C$2:C1308,C1308,G$2:G1308,1)=1,COUNTIFS($C:$C,C1308,$G:$G,1)+ROW()/10000000,""),"")</f>
        <v/>
      </c>
      <c r="Q1308" s="0" t="str">
        <f aca="false">IF(K1308=1,IF(COUNTIFS(C$2:C1308,C1308,K$2:K1308,1)=1,1,0),"")</f>
        <v/>
      </c>
      <c r="R1308" s="0" t="str">
        <f aca="false">IF(M1308=1,IF(COUNTIFS(C$2:C1308,C1308,M$2:M1308,1)=1,1,0),"")</f>
        <v/>
      </c>
      <c r="S1308" s="0" t="str">
        <f aca="false">IF(L1308=1,IF(COUNTIFS(C$2:C1308,C1308,L$2:L1308,1)=1,1,0),"")</f>
        <v/>
      </c>
      <c r="T1308" s="38" t="str">
        <f aca="false">IF(N1308="","",N1308+ROW()/10000000)</f>
        <v/>
      </c>
      <c r="U1308" s="36" t="n">
        <f aca="false">IF(G1308=1,IF(B1308="",1,0),"")</f>
        <v>0</v>
      </c>
    </row>
    <row r="1309" customFormat="false" ht="15" hidden="false" customHeight="false" outlineLevel="0" collapsed="false">
      <c r="A1309" s="35" t="n">
        <v>46089.4531944445</v>
      </c>
      <c r="B1309" s="35" t="n">
        <v>46089.4532523148</v>
      </c>
      <c r="C1309" s="36" t="s">
        <v>115</v>
      </c>
      <c r="D1309" s="36" t="s">
        <v>116</v>
      </c>
      <c r="E1309" s="36" t="s">
        <v>117</v>
      </c>
      <c r="F1309" s="36" t="s">
        <v>118</v>
      </c>
      <c r="G1309" s="36" t="n">
        <f aca="false">IF(A1309="","",IF(AND(A1309&gt;=Debut,A1309&lt;Fin),1,0))</f>
        <v>1</v>
      </c>
      <c r="H1309" s="36" t="n">
        <f aca="false">IF(G1309=1,INT(ROUND((A1309-Debut)*86400,0)/600),"")</f>
        <v>929</v>
      </c>
      <c r="I1309" s="36" t="n">
        <f aca="false">IF(G1309=1,INT(ROUND((A1309-Debut)*86400,0)/3600),"")</f>
        <v>154</v>
      </c>
      <c r="J1309" s="36" t="n">
        <f aca="false">IF(OR(A1309="",B1309=""),"",ROUND((B1309-A1309)*86400,0))</f>
        <v>5</v>
      </c>
      <c r="K1309" s="37" t="n">
        <f aca="false">IF(G1309=1,IF(COUNTIFS($C:$C,C1309,$G:$G,1,$A:$A,"&gt;="&amp;(A1309-FenetreInterm/86400),$A:$A,"&lt;="&amp;A1309)&gt;=NbInterm,1,0),"")</f>
        <v>1</v>
      </c>
      <c r="L1309" s="37" t="n">
        <f aca="false">IF(G1309=1,IF(B1309="",0,IF(J1309&lt;SeuilFugitive,1,0)),"")</f>
        <v>0</v>
      </c>
      <c r="M1309" s="37" t="n">
        <f aca="false">IF(G1309=1,IF(B1309="",IF((Fin-A1309)*24&gt;SeuilFigee,1,0),IF(J1309&gt;SeuilFigee*3600,1,0)),"")</f>
        <v>0</v>
      </c>
      <c r="N1309" s="0" t="str">
        <f aca="false">IF(G1309=1,IF(COUNTIF(H$2:H1309,H1309)=1,COUNTIF($H:$H,H1309),""),"")</f>
        <v/>
      </c>
      <c r="O1309" s="0" t="str">
        <f aca="false">IF(G1309=1,IF(COUNTIF(I$2:I1309,I1309)=1,COUNTIF($I:$I,I1309),""),"")</f>
        <v/>
      </c>
      <c r="P1309" s="38" t="str">
        <f aca="false">IF(G1309=1,IF(COUNTIFS(C$2:C1309,C1309,G$2:G1309,1)=1,COUNTIFS($C:$C,C1309,$G:$G,1)+ROW()/10000000,""),"")</f>
        <v/>
      </c>
      <c r="Q1309" s="36" t="n">
        <f aca="false">IF(K1309=1,IF(COUNTIFS(C$2:C1309,C1309,K$2:K1309,1)=1,1,0),"")</f>
        <v>0</v>
      </c>
      <c r="R1309" s="0" t="str">
        <f aca="false">IF(M1309=1,IF(COUNTIFS(C$2:C1309,C1309,M$2:M1309,1)=1,1,0),"")</f>
        <v/>
      </c>
      <c r="S1309" s="0" t="str">
        <f aca="false">IF(L1309=1,IF(COUNTIFS(C$2:C1309,C1309,L$2:L1309,1)=1,1,0),"")</f>
        <v/>
      </c>
      <c r="T1309" s="38" t="str">
        <f aca="false">IF(N1309="","",N1309+ROW()/10000000)</f>
        <v/>
      </c>
      <c r="U1309" s="36" t="n">
        <f aca="false">IF(G1309=1,IF(B1309="",1,0),"")</f>
        <v>0</v>
      </c>
    </row>
    <row r="1310" customFormat="false" ht="15" hidden="false" customHeight="false" outlineLevel="0" collapsed="false">
      <c r="A1310" s="35" t="n">
        <v>46089.4534027778</v>
      </c>
      <c r="B1310" s="35" t="n">
        <v>46089.4536574074</v>
      </c>
      <c r="C1310" s="36" t="s">
        <v>115</v>
      </c>
      <c r="D1310" s="36" t="s">
        <v>116</v>
      </c>
      <c r="E1310" s="36" t="s">
        <v>117</v>
      </c>
      <c r="F1310" s="36" t="s">
        <v>118</v>
      </c>
      <c r="G1310" s="36" t="n">
        <f aca="false">IF(A1310="","",IF(AND(A1310&gt;=Debut,A1310&lt;Fin),1,0))</f>
        <v>1</v>
      </c>
      <c r="H1310" s="36" t="n">
        <f aca="false">IF(G1310=1,INT(ROUND((A1310-Debut)*86400,0)/600),"")</f>
        <v>929</v>
      </c>
      <c r="I1310" s="36" t="n">
        <f aca="false">IF(G1310=1,INT(ROUND((A1310-Debut)*86400,0)/3600),"")</f>
        <v>154</v>
      </c>
      <c r="J1310" s="36" t="n">
        <f aca="false">IF(OR(A1310="",B1310=""),"",ROUND((B1310-A1310)*86400,0))</f>
        <v>22</v>
      </c>
      <c r="K1310" s="37" t="n">
        <f aca="false">IF(G1310=1,IF(COUNTIFS($C:$C,C1310,$G:$G,1,$A:$A,"&gt;="&amp;(A1310-FenetreInterm/86400),$A:$A,"&lt;="&amp;A1310)&gt;=NbInterm,1,0),"")</f>
        <v>1</v>
      </c>
      <c r="L1310" s="37" t="n">
        <f aca="false">IF(G1310=1,IF(B1310="",0,IF(J1310&lt;SeuilFugitive,1,0)),"")</f>
        <v>0</v>
      </c>
      <c r="M1310" s="37" t="n">
        <f aca="false">IF(G1310=1,IF(B1310="",IF((Fin-A1310)*24&gt;SeuilFigee,1,0),IF(J1310&gt;SeuilFigee*3600,1,0)),"")</f>
        <v>0</v>
      </c>
      <c r="N1310" s="0" t="str">
        <f aca="false">IF(G1310=1,IF(COUNTIF(H$2:H1310,H1310)=1,COUNTIF($H:$H,H1310),""),"")</f>
        <v/>
      </c>
      <c r="O1310" s="0" t="str">
        <f aca="false">IF(G1310=1,IF(COUNTIF(I$2:I1310,I1310)=1,COUNTIF($I:$I,I1310),""),"")</f>
        <v/>
      </c>
      <c r="P1310" s="38" t="str">
        <f aca="false">IF(G1310=1,IF(COUNTIFS(C$2:C1310,C1310,G$2:G1310,1)=1,COUNTIFS($C:$C,C1310,$G:$G,1)+ROW()/10000000,""),"")</f>
        <v/>
      </c>
      <c r="Q1310" s="36" t="n">
        <f aca="false">IF(K1310=1,IF(COUNTIFS(C$2:C1310,C1310,K$2:K1310,1)=1,1,0),"")</f>
        <v>0</v>
      </c>
      <c r="R1310" s="0" t="str">
        <f aca="false">IF(M1310=1,IF(COUNTIFS(C$2:C1310,C1310,M$2:M1310,1)=1,1,0),"")</f>
        <v/>
      </c>
      <c r="S1310" s="0" t="str">
        <f aca="false">IF(L1310=1,IF(COUNTIFS(C$2:C1310,C1310,L$2:L1310,1)=1,1,0),"")</f>
        <v/>
      </c>
      <c r="T1310" s="38" t="str">
        <f aca="false">IF(N1310="","",N1310+ROW()/10000000)</f>
        <v/>
      </c>
      <c r="U1310" s="36" t="n">
        <f aca="false">IF(G1310=1,IF(B1310="",1,0),"")</f>
        <v>0</v>
      </c>
    </row>
    <row r="1311" customFormat="false" ht="15" hidden="false" customHeight="false" outlineLevel="0" collapsed="false">
      <c r="A1311" s="35" t="n">
        <v>46089.4536342593</v>
      </c>
      <c r="B1311" s="35" t="n">
        <v>46089.4538194445</v>
      </c>
      <c r="C1311" s="36" t="s">
        <v>115</v>
      </c>
      <c r="D1311" s="36" t="s">
        <v>116</v>
      </c>
      <c r="E1311" s="36" t="s">
        <v>117</v>
      </c>
      <c r="F1311" s="36" t="s">
        <v>118</v>
      </c>
      <c r="G1311" s="36" t="n">
        <f aca="false">IF(A1311="","",IF(AND(A1311&gt;=Debut,A1311&lt;Fin),1,0))</f>
        <v>1</v>
      </c>
      <c r="H1311" s="36" t="n">
        <f aca="false">IF(G1311=1,INT(ROUND((A1311-Debut)*86400,0)/600),"")</f>
        <v>929</v>
      </c>
      <c r="I1311" s="36" t="n">
        <f aca="false">IF(G1311=1,INT(ROUND((A1311-Debut)*86400,0)/3600),"")</f>
        <v>154</v>
      </c>
      <c r="J1311" s="36" t="n">
        <f aca="false">IF(OR(A1311="",B1311=""),"",ROUND((B1311-A1311)*86400,0))</f>
        <v>16</v>
      </c>
      <c r="K1311" s="37" t="n">
        <f aca="false">IF(G1311=1,IF(COUNTIFS($C:$C,C1311,$G:$G,1,$A:$A,"&gt;="&amp;(A1311-FenetreInterm/86400),$A:$A,"&lt;="&amp;A1311)&gt;=NbInterm,1,0),"")</f>
        <v>1</v>
      </c>
      <c r="L1311" s="37" t="n">
        <f aca="false">IF(G1311=1,IF(B1311="",0,IF(J1311&lt;SeuilFugitive,1,0)),"")</f>
        <v>0</v>
      </c>
      <c r="M1311" s="37" t="n">
        <f aca="false">IF(G1311=1,IF(B1311="",IF((Fin-A1311)*24&gt;SeuilFigee,1,0),IF(J1311&gt;SeuilFigee*3600,1,0)),"")</f>
        <v>0</v>
      </c>
      <c r="N1311" s="0" t="str">
        <f aca="false">IF(G1311=1,IF(COUNTIF(H$2:H1311,H1311)=1,COUNTIF($H:$H,H1311),""),"")</f>
        <v/>
      </c>
      <c r="O1311" s="0" t="str">
        <f aca="false">IF(G1311=1,IF(COUNTIF(I$2:I1311,I1311)=1,COUNTIF($I:$I,I1311),""),"")</f>
        <v/>
      </c>
      <c r="P1311" s="38" t="str">
        <f aca="false">IF(G1311=1,IF(COUNTIFS(C$2:C1311,C1311,G$2:G1311,1)=1,COUNTIFS($C:$C,C1311,$G:$G,1)+ROW()/10000000,""),"")</f>
        <v/>
      </c>
      <c r="Q1311" s="36" t="n">
        <f aca="false">IF(K1311=1,IF(COUNTIFS(C$2:C1311,C1311,K$2:K1311,1)=1,1,0),"")</f>
        <v>0</v>
      </c>
      <c r="R1311" s="0" t="str">
        <f aca="false">IF(M1311=1,IF(COUNTIFS(C$2:C1311,C1311,M$2:M1311,1)=1,1,0),"")</f>
        <v/>
      </c>
      <c r="S1311" s="0" t="str">
        <f aca="false">IF(L1311=1,IF(COUNTIFS(C$2:C1311,C1311,L$2:L1311,1)=1,1,0),"")</f>
        <v/>
      </c>
      <c r="T1311" s="38" t="str">
        <f aca="false">IF(N1311="","",N1311+ROW()/10000000)</f>
        <v/>
      </c>
      <c r="U1311" s="36" t="n">
        <f aca="false">IF(G1311=1,IF(B1311="",1,0),"")</f>
        <v>0</v>
      </c>
    </row>
    <row r="1312" customFormat="false" ht="15" hidden="false" customHeight="false" outlineLevel="0" collapsed="false">
      <c r="A1312" s="35" t="n">
        <v>46089.4727430556</v>
      </c>
      <c r="B1312" s="35" t="n">
        <v>46089.4729976852</v>
      </c>
      <c r="C1312" s="36" t="s">
        <v>115</v>
      </c>
      <c r="D1312" s="36" t="s">
        <v>116</v>
      </c>
      <c r="E1312" s="36" t="s">
        <v>117</v>
      </c>
      <c r="F1312" s="36" t="s">
        <v>118</v>
      </c>
      <c r="G1312" s="36" t="n">
        <f aca="false">IF(A1312="","",IF(AND(A1312&gt;=Debut,A1312&lt;Fin),1,0))</f>
        <v>1</v>
      </c>
      <c r="H1312" s="36" t="n">
        <f aca="false">IF(G1312=1,INT(ROUND((A1312-Debut)*86400,0)/600),"")</f>
        <v>932</v>
      </c>
      <c r="I1312" s="36" t="n">
        <f aca="false">IF(G1312=1,INT(ROUND((A1312-Debut)*86400,0)/3600),"")</f>
        <v>155</v>
      </c>
      <c r="J1312" s="36" t="n">
        <f aca="false">IF(OR(A1312="",B1312=""),"",ROUND((B1312-A1312)*86400,0))</f>
        <v>22</v>
      </c>
      <c r="K1312" s="37" t="n">
        <f aca="false">IF(G1312=1,IF(COUNTIFS($C:$C,C1312,$G:$G,1,$A:$A,"&gt;="&amp;(A1312-FenetreInterm/86400),$A:$A,"&lt;="&amp;A1312)&gt;=NbInterm,1,0),"")</f>
        <v>0</v>
      </c>
      <c r="L1312" s="37" t="n">
        <f aca="false">IF(G1312=1,IF(B1312="",0,IF(J1312&lt;SeuilFugitive,1,0)),"")</f>
        <v>0</v>
      </c>
      <c r="M1312" s="37" t="n">
        <f aca="false">IF(G1312=1,IF(B1312="",IF((Fin-A1312)*24&gt;SeuilFigee,1,0),IF(J1312&gt;SeuilFigee*3600,1,0)),"")</f>
        <v>0</v>
      </c>
      <c r="N1312" s="36" t="n">
        <f aca="false">IF(G1312=1,IF(COUNTIF(H$2:H1312,H1312)=1,COUNTIF($H:$H,H1312),""),"")</f>
        <v>3</v>
      </c>
      <c r="O1312" s="36" t="n">
        <f aca="false">IF(G1312=1,IF(COUNTIF(I$2:I1312,I1312)=1,COUNTIF($I:$I,I1312),""),"")</f>
        <v>3</v>
      </c>
      <c r="P1312" s="38" t="str">
        <f aca="false">IF(G1312=1,IF(COUNTIFS(C$2:C1312,C1312,G$2:G1312,1)=1,COUNTIFS($C:$C,C1312,$G:$G,1)+ROW()/10000000,""),"")</f>
        <v/>
      </c>
      <c r="Q1312" s="0" t="str">
        <f aca="false">IF(K1312=1,IF(COUNTIFS(C$2:C1312,C1312,K$2:K1312,1)=1,1,0),"")</f>
        <v/>
      </c>
      <c r="R1312" s="0" t="str">
        <f aca="false">IF(M1312=1,IF(COUNTIFS(C$2:C1312,C1312,M$2:M1312,1)=1,1,0),"")</f>
        <v/>
      </c>
      <c r="S1312" s="0" t="str">
        <f aca="false">IF(L1312=1,IF(COUNTIFS(C$2:C1312,C1312,L$2:L1312,1)=1,1,0),"")</f>
        <v/>
      </c>
      <c r="T1312" s="38" t="n">
        <f aca="false">IF(N1312="","",N1312+ROW()/10000000)</f>
        <v>3.0001312</v>
      </c>
      <c r="U1312" s="36" t="n">
        <f aca="false">IF(G1312=1,IF(B1312="",1,0),"")</f>
        <v>0</v>
      </c>
    </row>
    <row r="1313" customFormat="false" ht="15" hidden="false" customHeight="false" outlineLevel="0" collapsed="false">
      <c r="A1313" s="35" t="n">
        <v>46089.4728819444</v>
      </c>
      <c r="B1313" s="35" t="n">
        <v>46089.4729976852</v>
      </c>
      <c r="C1313" s="36" t="s">
        <v>115</v>
      </c>
      <c r="D1313" s="36" t="s">
        <v>116</v>
      </c>
      <c r="E1313" s="36" t="s">
        <v>117</v>
      </c>
      <c r="F1313" s="36" t="s">
        <v>118</v>
      </c>
      <c r="G1313" s="36" t="n">
        <f aca="false">IF(A1313="","",IF(AND(A1313&gt;=Debut,A1313&lt;Fin),1,0))</f>
        <v>1</v>
      </c>
      <c r="H1313" s="36" t="n">
        <f aca="false">IF(G1313=1,INT(ROUND((A1313-Debut)*86400,0)/600),"")</f>
        <v>932</v>
      </c>
      <c r="I1313" s="36" t="n">
        <f aca="false">IF(G1313=1,INT(ROUND((A1313-Debut)*86400,0)/3600),"")</f>
        <v>155</v>
      </c>
      <c r="J1313" s="36" t="n">
        <f aca="false">IF(OR(A1313="",B1313=""),"",ROUND((B1313-A1313)*86400,0))</f>
        <v>10</v>
      </c>
      <c r="K1313" s="37" t="n">
        <f aca="false">IF(G1313=1,IF(COUNTIFS($C:$C,C1313,$G:$G,1,$A:$A,"&gt;="&amp;(A1313-FenetreInterm/86400),$A:$A,"&lt;="&amp;A1313)&gt;=NbInterm,1,0),"")</f>
        <v>0</v>
      </c>
      <c r="L1313" s="37" t="n">
        <f aca="false">IF(G1313=1,IF(B1313="",0,IF(J1313&lt;SeuilFugitive,1,0)),"")</f>
        <v>0</v>
      </c>
      <c r="M1313" s="37" t="n">
        <f aca="false">IF(G1313=1,IF(B1313="",IF((Fin-A1313)*24&gt;SeuilFigee,1,0),IF(J1313&gt;SeuilFigee*3600,1,0)),"")</f>
        <v>0</v>
      </c>
      <c r="N1313" s="0" t="str">
        <f aca="false">IF(G1313=1,IF(COUNTIF(H$2:H1313,H1313)=1,COUNTIF($H:$H,H1313),""),"")</f>
        <v/>
      </c>
      <c r="O1313" s="0" t="str">
        <f aca="false">IF(G1313=1,IF(COUNTIF(I$2:I1313,I1313)=1,COUNTIF($I:$I,I1313),""),"")</f>
        <v/>
      </c>
      <c r="P1313" s="38" t="str">
        <f aca="false">IF(G1313=1,IF(COUNTIFS(C$2:C1313,C1313,G$2:G1313,1)=1,COUNTIFS($C:$C,C1313,$G:$G,1)+ROW()/10000000,""),"")</f>
        <v/>
      </c>
      <c r="Q1313" s="0" t="str">
        <f aca="false">IF(K1313=1,IF(COUNTIFS(C$2:C1313,C1313,K$2:K1313,1)=1,1,0),"")</f>
        <v/>
      </c>
      <c r="R1313" s="0" t="str">
        <f aca="false">IF(M1313=1,IF(COUNTIFS(C$2:C1313,C1313,M$2:M1313,1)=1,1,0),"")</f>
        <v/>
      </c>
      <c r="S1313" s="0" t="str">
        <f aca="false">IF(L1313=1,IF(COUNTIFS(C$2:C1313,C1313,L$2:L1313,1)=1,1,0),"")</f>
        <v/>
      </c>
      <c r="T1313" s="38" t="str">
        <f aca="false">IF(N1313="","",N1313+ROW()/10000000)</f>
        <v/>
      </c>
      <c r="U1313" s="36" t="n">
        <f aca="false">IF(G1313=1,IF(B1313="",1,0),"")</f>
        <v>0</v>
      </c>
    </row>
    <row r="1314" customFormat="false" ht="15" hidden="false" customHeight="false" outlineLevel="0" collapsed="false">
      <c r="A1314" s="35" t="n">
        <v>46089.4730902778</v>
      </c>
      <c r="B1314" s="35" t="n">
        <v>46089.4732523148</v>
      </c>
      <c r="C1314" s="36" t="s">
        <v>115</v>
      </c>
      <c r="D1314" s="36" t="s">
        <v>116</v>
      </c>
      <c r="E1314" s="36" t="s">
        <v>117</v>
      </c>
      <c r="F1314" s="36" t="s">
        <v>118</v>
      </c>
      <c r="G1314" s="36" t="n">
        <f aca="false">IF(A1314="","",IF(AND(A1314&gt;=Debut,A1314&lt;Fin),1,0))</f>
        <v>1</v>
      </c>
      <c r="H1314" s="36" t="n">
        <f aca="false">IF(G1314=1,INT(ROUND((A1314-Debut)*86400,0)/600),"")</f>
        <v>932</v>
      </c>
      <c r="I1314" s="36" t="n">
        <f aca="false">IF(G1314=1,INT(ROUND((A1314-Debut)*86400,0)/3600),"")</f>
        <v>155</v>
      </c>
      <c r="J1314" s="36" t="n">
        <f aca="false">IF(OR(A1314="",B1314=""),"",ROUND((B1314-A1314)*86400,0))</f>
        <v>14</v>
      </c>
      <c r="K1314" s="37" t="n">
        <f aca="false">IF(G1314=1,IF(COUNTIFS($C:$C,C1314,$G:$G,1,$A:$A,"&gt;="&amp;(A1314-FenetreInterm/86400),$A:$A,"&lt;="&amp;A1314)&gt;=NbInterm,1,0),"")</f>
        <v>1</v>
      </c>
      <c r="L1314" s="37" t="n">
        <f aca="false">IF(G1314=1,IF(B1314="",0,IF(J1314&lt;SeuilFugitive,1,0)),"")</f>
        <v>0</v>
      </c>
      <c r="M1314" s="37" t="n">
        <f aca="false">IF(G1314=1,IF(B1314="",IF((Fin-A1314)*24&gt;SeuilFigee,1,0),IF(J1314&gt;SeuilFigee*3600,1,0)),"")</f>
        <v>0</v>
      </c>
      <c r="N1314" s="0" t="str">
        <f aca="false">IF(G1314=1,IF(COUNTIF(H$2:H1314,H1314)=1,COUNTIF($H:$H,H1314),""),"")</f>
        <v/>
      </c>
      <c r="O1314" s="0" t="str">
        <f aca="false">IF(G1314=1,IF(COUNTIF(I$2:I1314,I1314)=1,COUNTIF($I:$I,I1314),""),"")</f>
        <v/>
      </c>
      <c r="P1314" s="38" t="str">
        <f aca="false">IF(G1314=1,IF(COUNTIFS(C$2:C1314,C1314,G$2:G1314,1)=1,COUNTIFS($C:$C,C1314,$G:$G,1)+ROW()/10000000,""),"")</f>
        <v/>
      </c>
      <c r="Q1314" s="36" t="n">
        <f aca="false">IF(K1314=1,IF(COUNTIFS(C$2:C1314,C1314,K$2:K1314,1)=1,1,0),"")</f>
        <v>0</v>
      </c>
      <c r="R1314" s="0" t="str">
        <f aca="false">IF(M1314=1,IF(COUNTIFS(C$2:C1314,C1314,M$2:M1314,1)=1,1,0),"")</f>
        <v/>
      </c>
      <c r="S1314" s="0" t="str">
        <f aca="false">IF(L1314=1,IF(COUNTIFS(C$2:C1314,C1314,L$2:L1314,1)=1,1,0),"")</f>
        <v/>
      </c>
      <c r="T1314" s="38" t="str">
        <f aca="false">IF(N1314="","",N1314+ROW()/10000000)</f>
        <v/>
      </c>
      <c r="U1314" s="36" t="n">
        <f aca="false">IF(G1314=1,IF(B1314="",1,0),"")</f>
        <v>0</v>
      </c>
    </row>
    <row r="1315" customFormat="false" ht="15" hidden="false" customHeight="false" outlineLevel="0" collapsed="false">
      <c r="A1315" s="35" t="n">
        <v>46089.5057407407</v>
      </c>
      <c r="B1315" s="35" t="n">
        <v>46089.581724537</v>
      </c>
      <c r="C1315" s="36" t="s">
        <v>119</v>
      </c>
      <c r="D1315" s="36" t="s">
        <v>120</v>
      </c>
      <c r="E1315" s="36" t="s">
        <v>121</v>
      </c>
      <c r="F1315" s="36" t="s">
        <v>122</v>
      </c>
      <c r="G1315" s="36" t="n">
        <f aca="false">IF(A1315="","",IF(AND(A1315&gt;=Debut,A1315&lt;Fin),1,0))</f>
        <v>1</v>
      </c>
      <c r="H1315" s="36" t="n">
        <f aca="false">IF(G1315=1,INT(ROUND((A1315-Debut)*86400,0)/600),"")</f>
        <v>936</v>
      </c>
      <c r="I1315" s="36" t="n">
        <f aca="false">IF(G1315=1,INT(ROUND((A1315-Debut)*86400,0)/3600),"")</f>
        <v>156</v>
      </c>
      <c r="J1315" s="36" t="n">
        <f aca="false">IF(OR(A1315="",B1315=""),"",ROUND((B1315-A1315)*86400,0))</f>
        <v>6565</v>
      </c>
      <c r="K1315" s="37" t="n">
        <f aca="false">IF(G1315=1,IF(COUNTIFS($C:$C,C1315,$G:$G,1,$A:$A,"&gt;="&amp;(A1315-FenetreInterm/86400),$A:$A,"&lt;="&amp;A1315)&gt;=NbInterm,1,0),"")</f>
        <v>0</v>
      </c>
      <c r="L1315" s="37" t="n">
        <f aca="false">IF(G1315=1,IF(B1315="",0,IF(J1315&lt;SeuilFugitive,1,0)),"")</f>
        <v>0</v>
      </c>
      <c r="M1315" s="37" t="n">
        <f aca="false">IF(G1315=1,IF(B1315="",IF((Fin-A1315)*24&gt;SeuilFigee,1,0),IF(J1315&gt;SeuilFigee*3600,1,0)),"")</f>
        <v>0</v>
      </c>
      <c r="N1315" s="36" t="n">
        <f aca="false">IF(G1315=1,IF(COUNTIF(H$2:H1315,H1315)=1,COUNTIF($H:$H,H1315),""),"")</f>
        <v>1</v>
      </c>
      <c r="O1315" s="36" t="n">
        <f aca="false">IF(G1315=1,IF(COUNTIF(I$2:I1315,I1315)=1,COUNTIF($I:$I,I1315),""),"")</f>
        <v>1</v>
      </c>
      <c r="P1315" s="38" t="str">
        <f aca="false">IF(G1315=1,IF(COUNTIFS(C$2:C1315,C1315,G$2:G1315,1)=1,COUNTIFS($C:$C,C1315,$G:$G,1)+ROW()/10000000,""),"")</f>
        <v/>
      </c>
      <c r="Q1315" s="0" t="str">
        <f aca="false">IF(K1315=1,IF(COUNTIFS(C$2:C1315,C1315,K$2:K1315,1)=1,1,0),"")</f>
        <v/>
      </c>
      <c r="R1315" s="0" t="str">
        <f aca="false">IF(M1315=1,IF(COUNTIFS(C$2:C1315,C1315,M$2:M1315,1)=1,1,0),"")</f>
        <v/>
      </c>
      <c r="S1315" s="0" t="str">
        <f aca="false">IF(L1315=1,IF(COUNTIFS(C$2:C1315,C1315,L$2:L1315,1)=1,1,0),"")</f>
        <v/>
      </c>
      <c r="T1315" s="38" t="n">
        <f aca="false">IF(N1315="","",N1315+ROW()/10000000)</f>
        <v>1.0001315</v>
      </c>
      <c r="U1315" s="36" t="n">
        <f aca="false">IF(G1315=1,IF(B1315="",1,0),"")</f>
        <v>0</v>
      </c>
    </row>
    <row r="1316" customFormat="false" ht="15" hidden="false" customHeight="false" outlineLevel="0" collapsed="false">
      <c r="A1316" s="35" t="n">
        <v>46089.5470486111</v>
      </c>
      <c r="B1316" s="35" t="n">
        <v>46089.5676157407</v>
      </c>
      <c r="C1316" s="36" t="s">
        <v>158</v>
      </c>
      <c r="D1316" s="36" t="s">
        <v>159</v>
      </c>
      <c r="E1316" s="36" t="s">
        <v>128</v>
      </c>
      <c r="F1316" s="36" t="s">
        <v>122</v>
      </c>
      <c r="G1316" s="36" t="n">
        <f aca="false">IF(A1316="","",IF(AND(A1316&gt;=Debut,A1316&lt;Fin),1,0))</f>
        <v>1</v>
      </c>
      <c r="H1316" s="36" t="n">
        <f aca="false">IF(G1316=1,INT(ROUND((A1316-Debut)*86400,0)/600),"")</f>
        <v>942</v>
      </c>
      <c r="I1316" s="36" t="n">
        <f aca="false">IF(G1316=1,INT(ROUND((A1316-Debut)*86400,0)/3600),"")</f>
        <v>157</v>
      </c>
      <c r="J1316" s="36" t="n">
        <f aca="false">IF(OR(A1316="",B1316=""),"",ROUND((B1316-A1316)*86400,0))</f>
        <v>1777</v>
      </c>
      <c r="K1316" s="37" t="n">
        <f aca="false">IF(G1316=1,IF(COUNTIFS($C:$C,C1316,$G:$G,1,$A:$A,"&gt;="&amp;(A1316-FenetreInterm/86400),$A:$A,"&lt;="&amp;A1316)&gt;=NbInterm,1,0),"")</f>
        <v>0</v>
      </c>
      <c r="L1316" s="37" t="n">
        <f aca="false">IF(G1316=1,IF(B1316="",0,IF(J1316&lt;SeuilFugitive,1,0)),"")</f>
        <v>0</v>
      </c>
      <c r="M1316" s="37" t="n">
        <f aca="false">IF(G1316=1,IF(B1316="",IF((Fin-A1316)*24&gt;SeuilFigee,1,0),IF(J1316&gt;SeuilFigee*3600,1,0)),"")</f>
        <v>0</v>
      </c>
      <c r="N1316" s="36" t="n">
        <f aca="false">IF(G1316=1,IF(COUNTIF(H$2:H1316,H1316)=1,COUNTIF($H:$H,H1316),""),"")</f>
        <v>1</v>
      </c>
      <c r="O1316" s="36" t="n">
        <f aca="false">IF(G1316=1,IF(COUNTIF(I$2:I1316,I1316)=1,COUNTIF($I:$I,I1316),""),"")</f>
        <v>2</v>
      </c>
      <c r="P1316" s="38" t="str">
        <f aca="false">IF(G1316=1,IF(COUNTIFS(C$2:C1316,C1316,G$2:G1316,1)=1,COUNTIFS($C:$C,C1316,$G:$G,1)+ROW()/10000000,""),"")</f>
        <v/>
      </c>
      <c r="Q1316" s="0" t="str">
        <f aca="false">IF(K1316=1,IF(COUNTIFS(C$2:C1316,C1316,K$2:K1316,1)=1,1,0),"")</f>
        <v/>
      </c>
      <c r="R1316" s="0" t="str">
        <f aca="false">IF(M1316=1,IF(COUNTIFS(C$2:C1316,C1316,M$2:M1316,1)=1,1,0),"")</f>
        <v/>
      </c>
      <c r="S1316" s="0" t="str">
        <f aca="false">IF(L1316=1,IF(COUNTIFS(C$2:C1316,C1316,L$2:L1316,1)=1,1,0),"")</f>
        <v/>
      </c>
      <c r="T1316" s="38" t="n">
        <f aca="false">IF(N1316="","",N1316+ROW()/10000000)</f>
        <v>1.0001316</v>
      </c>
      <c r="U1316" s="36" t="n">
        <f aca="false">IF(G1316=1,IF(B1316="",1,0),"")</f>
        <v>0</v>
      </c>
    </row>
    <row r="1317" customFormat="false" ht="15" hidden="false" customHeight="false" outlineLevel="0" collapsed="false">
      <c r="A1317" s="35" t="n">
        <v>46089.5752777778</v>
      </c>
      <c r="B1317" s="35" t="n">
        <v>46089.6476851852</v>
      </c>
      <c r="C1317" s="36" t="s">
        <v>119</v>
      </c>
      <c r="D1317" s="36" t="s">
        <v>120</v>
      </c>
      <c r="E1317" s="36" t="s">
        <v>121</v>
      </c>
      <c r="F1317" s="36" t="s">
        <v>122</v>
      </c>
      <c r="G1317" s="36" t="n">
        <f aca="false">IF(A1317="","",IF(AND(A1317&gt;=Debut,A1317&lt;Fin),1,0))</f>
        <v>1</v>
      </c>
      <c r="H1317" s="36" t="n">
        <f aca="false">IF(G1317=1,INT(ROUND((A1317-Debut)*86400,0)/600),"")</f>
        <v>946</v>
      </c>
      <c r="I1317" s="36" t="n">
        <f aca="false">IF(G1317=1,INT(ROUND((A1317-Debut)*86400,0)/3600),"")</f>
        <v>157</v>
      </c>
      <c r="J1317" s="36" t="n">
        <f aca="false">IF(OR(A1317="",B1317=""),"",ROUND((B1317-A1317)*86400,0))</f>
        <v>6256</v>
      </c>
      <c r="K1317" s="37" t="n">
        <f aca="false">IF(G1317=1,IF(COUNTIFS($C:$C,C1317,$G:$G,1,$A:$A,"&gt;="&amp;(A1317-FenetreInterm/86400),$A:$A,"&lt;="&amp;A1317)&gt;=NbInterm,1,0),"")</f>
        <v>0</v>
      </c>
      <c r="L1317" s="37" t="n">
        <f aca="false">IF(G1317=1,IF(B1317="",0,IF(J1317&lt;SeuilFugitive,1,0)),"")</f>
        <v>0</v>
      </c>
      <c r="M1317" s="37" t="n">
        <f aca="false">IF(G1317=1,IF(B1317="",IF((Fin-A1317)*24&gt;SeuilFigee,1,0),IF(J1317&gt;SeuilFigee*3600,1,0)),"")</f>
        <v>0</v>
      </c>
      <c r="N1317" s="36" t="n">
        <f aca="false">IF(G1317=1,IF(COUNTIF(H$2:H1317,H1317)=1,COUNTIF($H:$H,H1317),""),"")</f>
        <v>1</v>
      </c>
      <c r="O1317" s="0" t="str">
        <f aca="false">IF(G1317=1,IF(COUNTIF(I$2:I1317,I1317)=1,COUNTIF($I:$I,I1317),""),"")</f>
        <v/>
      </c>
      <c r="P1317" s="38" t="str">
        <f aca="false">IF(G1317=1,IF(COUNTIFS(C$2:C1317,C1317,G$2:G1317,1)=1,COUNTIFS($C:$C,C1317,$G:$G,1)+ROW()/10000000,""),"")</f>
        <v/>
      </c>
      <c r="Q1317" s="0" t="str">
        <f aca="false">IF(K1317=1,IF(COUNTIFS(C$2:C1317,C1317,K$2:K1317,1)=1,1,0),"")</f>
        <v/>
      </c>
      <c r="R1317" s="0" t="str">
        <f aca="false">IF(M1317=1,IF(COUNTIFS(C$2:C1317,C1317,M$2:M1317,1)=1,1,0),"")</f>
        <v/>
      </c>
      <c r="S1317" s="0" t="str">
        <f aca="false">IF(L1317=1,IF(COUNTIFS(C$2:C1317,C1317,L$2:L1317,1)=1,1,0),"")</f>
        <v/>
      </c>
      <c r="T1317" s="38" t="n">
        <f aca="false">IF(N1317="","",N1317+ROW()/10000000)</f>
        <v>1.0001317</v>
      </c>
      <c r="U1317" s="36" t="n">
        <f aca="false">IF(G1317=1,IF(B1317="",1,0),"")</f>
        <v>0</v>
      </c>
    </row>
    <row r="1318" customFormat="false" ht="15" hidden="false" customHeight="false" outlineLevel="0" collapsed="false">
      <c r="A1318" s="35" t="n">
        <v>46089.6767013889</v>
      </c>
      <c r="B1318" s="35" t="n">
        <v>46089.6814699074</v>
      </c>
      <c r="C1318" s="36" t="s">
        <v>158</v>
      </c>
      <c r="D1318" s="36" t="s">
        <v>159</v>
      </c>
      <c r="E1318" s="36" t="s">
        <v>128</v>
      </c>
      <c r="F1318" s="36" t="s">
        <v>122</v>
      </c>
      <c r="G1318" s="36" t="n">
        <f aca="false">IF(A1318="","",IF(AND(A1318&gt;=Debut,A1318&lt;Fin),1,0))</f>
        <v>1</v>
      </c>
      <c r="H1318" s="36" t="n">
        <f aca="false">IF(G1318=1,INT(ROUND((A1318-Debut)*86400,0)/600),"")</f>
        <v>961</v>
      </c>
      <c r="I1318" s="36" t="n">
        <f aca="false">IF(G1318=1,INT(ROUND((A1318-Debut)*86400,0)/3600),"")</f>
        <v>160</v>
      </c>
      <c r="J1318" s="36" t="n">
        <f aca="false">IF(OR(A1318="",B1318=""),"",ROUND((B1318-A1318)*86400,0))</f>
        <v>412</v>
      </c>
      <c r="K1318" s="37" t="n">
        <f aca="false">IF(G1318=1,IF(COUNTIFS($C:$C,C1318,$G:$G,1,$A:$A,"&gt;="&amp;(A1318-FenetreInterm/86400),$A:$A,"&lt;="&amp;A1318)&gt;=NbInterm,1,0),"")</f>
        <v>0</v>
      </c>
      <c r="L1318" s="37" t="n">
        <f aca="false">IF(G1318=1,IF(B1318="",0,IF(J1318&lt;SeuilFugitive,1,0)),"")</f>
        <v>0</v>
      </c>
      <c r="M1318" s="37" t="n">
        <f aca="false">IF(G1318=1,IF(B1318="",IF((Fin-A1318)*24&gt;SeuilFigee,1,0),IF(J1318&gt;SeuilFigee*3600,1,0)),"")</f>
        <v>0</v>
      </c>
      <c r="N1318" s="36" t="n">
        <f aca="false">IF(G1318=1,IF(COUNTIF(H$2:H1318,H1318)=1,COUNTIF($H:$H,H1318),""),"")</f>
        <v>1</v>
      </c>
      <c r="O1318" s="36" t="n">
        <f aca="false">IF(G1318=1,IF(COUNTIF(I$2:I1318,I1318)=1,COUNTIF($I:$I,I1318),""),"")</f>
        <v>1</v>
      </c>
      <c r="P1318" s="38" t="str">
        <f aca="false">IF(G1318=1,IF(COUNTIFS(C$2:C1318,C1318,G$2:G1318,1)=1,COUNTIFS($C:$C,C1318,$G:$G,1)+ROW()/10000000,""),"")</f>
        <v/>
      </c>
      <c r="Q1318" s="0" t="str">
        <f aca="false">IF(K1318=1,IF(COUNTIFS(C$2:C1318,C1318,K$2:K1318,1)=1,1,0),"")</f>
        <v/>
      </c>
      <c r="R1318" s="0" t="str">
        <f aca="false">IF(M1318=1,IF(COUNTIFS(C$2:C1318,C1318,M$2:M1318,1)=1,1,0),"")</f>
        <v/>
      </c>
      <c r="S1318" s="0" t="str">
        <f aca="false">IF(L1318=1,IF(COUNTIFS(C$2:C1318,C1318,L$2:L1318,1)=1,1,0),"")</f>
        <v/>
      </c>
      <c r="T1318" s="38" t="n">
        <f aca="false">IF(N1318="","",N1318+ROW()/10000000)</f>
        <v>1.0001318</v>
      </c>
      <c r="U1318" s="36" t="n">
        <f aca="false">IF(G1318=1,IF(B1318="",1,0),"")</f>
        <v>0</v>
      </c>
    </row>
    <row r="1319" customFormat="false" ht="15" hidden="false" customHeight="false" outlineLevel="0" collapsed="false">
      <c r="A1319" s="35" t="n">
        <v>46089.7141666667</v>
      </c>
      <c r="B1319" s="35" t="n">
        <v>46089.7144212963</v>
      </c>
      <c r="C1319" s="36" t="s">
        <v>115</v>
      </c>
      <c r="D1319" s="36" t="s">
        <v>116</v>
      </c>
      <c r="E1319" s="36" t="s">
        <v>117</v>
      </c>
      <c r="F1319" s="36" t="s">
        <v>118</v>
      </c>
      <c r="G1319" s="36" t="n">
        <f aca="false">IF(A1319="","",IF(AND(A1319&gt;=Debut,A1319&lt;Fin),1,0))</f>
        <v>1</v>
      </c>
      <c r="H1319" s="36" t="n">
        <f aca="false">IF(G1319=1,INT(ROUND((A1319-Debut)*86400,0)/600),"")</f>
        <v>966</v>
      </c>
      <c r="I1319" s="36" t="n">
        <f aca="false">IF(G1319=1,INT(ROUND((A1319-Debut)*86400,0)/3600),"")</f>
        <v>161</v>
      </c>
      <c r="J1319" s="36" t="n">
        <f aca="false">IF(OR(A1319="",B1319=""),"",ROUND((B1319-A1319)*86400,0))</f>
        <v>22</v>
      </c>
      <c r="K1319" s="37" t="n">
        <f aca="false">IF(G1319=1,IF(COUNTIFS($C:$C,C1319,$G:$G,1,$A:$A,"&gt;="&amp;(A1319-FenetreInterm/86400),$A:$A,"&lt;="&amp;A1319)&gt;=NbInterm,1,0),"")</f>
        <v>0</v>
      </c>
      <c r="L1319" s="37" t="n">
        <f aca="false">IF(G1319=1,IF(B1319="",0,IF(J1319&lt;SeuilFugitive,1,0)),"")</f>
        <v>0</v>
      </c>
      <c r="M1319" s="37" t="n">
        <f aca="false">IF(G1319=1,IF(B1319="",IF((Fin-A1319)*24&gt;SeuilFigee,1,0),IF(J1319&gt;SeuilFigee*3600,1,0)),"")</f>
        <v>0</v>
      </c>
      <c r="N1319" s="36" t="n">
        <f aca="false">IF(G1319=1,IF(COUNTIF(H$2:H1319,H1319)=1,COUNTIF($H:$H,H1319),""),"")</f>
        <v>3</v>
      </c>
      <c r="O1319" s="36" t="n">
        <f aca="false">IF(G1319=1,IF(COUNTIF(I$2:I1319,I1319)=1,COUNTIF($I:$I,I1319),""),"")</f>
        <v>3</v>
      </c>
      <c r="P1319" s="38" t="str">
        <f aca="false">IF(G1319=1,IF(COUNTIFS(C$2:C1319,C1319,G$2:G1319,1)=1,COUNTIFS($C:$C,C1319,$G:$G,1)+ROW()/10000000,""),"")</f>
        <v/>
      </c>
      <c r="Q1319" s="0" t="str">
        <f aca="false">IF(K1319=1,IF(COUNTIFS(C$2:C1319,C1319,K$2:K1319,1)=1,1,0),"")</f>
        <v/>
      </c>
      <c r="R1319" s="0" t="str">
        <f aca="false">IF(M1319=1,IF(COUNTIFS(C$2:C1319,C1319,M$2:M1319,1)=1,1,0),"")</f>
        <v/>
      </c>
      <c r="S1319" s="0" t="str">
        <f aca="false">IF(L1319=1,IF(COUNTIFS(C$2:C1319,C1319,L$2:L1319,1)=1,1,0),"")</f>
        <v/>
      </c>
      <c r="T1319" s="38" t="n">
        <f aca="false">IF(N1319="","",N1319+ROW()/10000000)</f>
        <v>3.0001319</v>
      </c>
      <c r="U1319" s="36" t="n">
        <f aca="false">IF(G1319=1,IF(B1319="",1,0),"")</f>
        <v>0</v>
      </c>
    </row>
    <row r="1320" customFormat="false" ht="15" hidden="false" customHeight="false" outlineLevel="0" collapsed="false">
      <c r="A1320" s="35" t="n">
        <v>46089.7143171296</v>
      </c>
      <c r="B1320" s="35" t="n">
        <v>46089.7144560185</v>
      </c>
      <c r="C1320" s="36" t="s">
        <v>115</v>
      </c>
      <c r="D1320" s="36" t="s">
        <v>116</v>
      </c>
      <c r="E1320" s="36" t="s">
        <v>117</v>
      </c>
      <c r="F1320" s="36" t="s">
        <v>118</v>
      </c>
      <c r="G1320" s="36" t="n">
        <f aca="false">IF(A1320="","",IF(AND(A1320&gt;=Debut,A1320&lt;Fin),1,0))</f>
        <v>1</v>
      </c>
      <c r="H1320" s="36" t="n">
        <f aca="false">IF(G1320=1,INT(ROUND((A1320-Debut)*86400,0)/600),"")</f>
        <v>966</v>
      </c>
      <c r="I1320" s="36" t="n">
        <f aca="false">IF(G1320=1,INT(ROUND((A1320-Debut)*86400,0)/3600),"")</f>
        <v>161</v>
      </c>
      <c r="J1320" s="36" t="n">
        <f aca="false">IF(OR(A1320="",B1320=""),"",ROUND((B1320-A1320)*86400,0))</f>
        <v>12</v>
      </c>
      <c r="K1320" s="37" t="n">
        <f aca="false">IF(G1320=1,IF(COUNTIFS($C:$C,C1320,$G:$G,1,$A:$A,"&gt;="&amp;(A1320-FenetreInterm/86400),$A:$A,"&lt;="&amp;A1320)&gt;=NbInterm,1,0),"")</f>
        <v>0</v>
      </c>
      <c r="L1320" s="37" t="n">
        <f aca="false">IF(G1320=1,IF(B1320="",0,IF(J1320&lt;SeuilFugitive,1,0)),"")</f>
        <v>0</v>
      </c>
      <c r="M1320" s="37" t="n">
        <f aca="false">IF(G1320=1,IF(B1320="",IF((Fin-A1320)*24&gt;SeuilFigee,1,0),IF(J1320&gt;SeuilFigee*3600,1,0)),"")</f>
        <v>0</v>
      </c>
      <c r="N1320" s="0" t="str">
        <f aca="false">IF(G1320=1,IF(COUNTIF(H$2:H1320,H1320)=1,COUNTIF($H:$H,H1320),""),"")</f>
        <v/>
      </c>
      <c r="O1320" s="0" t="str">
        <f aca="false">IF(G1320=1,IF(COUNTIF(I$2:I1320,I1320)=1,COUNTIF($I:$I,I1320),""),"")</f>
        <v/>
      </c>
      <c r="P1320" s="38" t="str">
        <f aca="false">IF(G1320=1,IF(COUNTIFS(C$2:C1320,C1320,G$2:G1320,1)=1,COUNTIFS($C:$C,C1320,$G:$G,1)+ROW()/10000000,""),"")</f>
        <v/>
      </c>
      <c r="Q1320" s="0" t="str">
        <f aca="false">IF(K1320=1,IF(COUNTIFS(C$2:C1320,C1320,K$2:K1320,1)=1,1,0),"")</f>
        <v/>
      </c>
      <c r="R1320" s="0" t="str">
        <f aca="false">IF(M1320=1,IF(COUNTIFS(C$2:C1320,C1320,M$2:M1320,1)=1,1,0),"")</f>
        <v/>
      </c>
      <c r="S1320" s="0" t="str">
        <f aca="false">IF(L1320=1,IF(COUNTIFS(C$2:C1320,C1320,L$2:L1320,1)=1,1,0),"")</f>
        <v/>
      </c>
      <c r="T1320" s="38" t="str">
        <f aca="false">IF(N1320="","",N1320+ROW()/10000000)</f>
        <v/>
      </c>
      <c r="U1320" s="36" t="n">
        <f aca="false">IF(G1320=1,IF(B1320="",1,0),"")</f>
        <v>0</v>
      </c>
    </row>
    <row r="1321" customFormat="false" ht="15" hidden="false" customHeight="false" outlineLevel="0" collapsed="false">
      <c r="A1321" s="35" t="n">
        <v>46089.7144560185</v>
      </c>
      <c r="B1321" s="35" t="n">
        <v>46089.7146643519</v>
      </c>
      <c r="C1321" s="36" t="s">
        <v>115</v>
      </c>
      <c r="D1321" s="36" t="s">
        <v>116</v>
      </c>
      <c r="E1321" s="36" t="s">
        <v>117</v>
      </c>
      <c r="F1321" s="36" t="s">
        <v>118</v>
      </c>
      <c r="G1321" s="36" t="n">
        <f aca="false">IF(A1321="","",IF(AND(A1321&gt;=Debut,A1321&lt;Fin),1,0))</f>
        <v>1</v>
      </c>
      <c r="H1321" s="36" t="n">
        <f aca="false">IF(G1321=1,INT(ROUND((A1321-Debut)*86400,0)/600),"")</f>
        <v>966</v>
      </c>
      <c r="I1321" s="36" t="n">
        <f aca="false">IF(G1321=1,INT(ROUND((A1321-Debut)*86400,0)/3600),"")</f>
        <v>161</v>
      </c>
      <c r="J1321" s="36" t="n">
        <f aca="false">IF(OR(A1321="",B1321=""),"",ROUND((B1321-A1321)*86400,0))</f>
        <v>18</v>
      </c>
      <c r="K1321" s="37" t="n">
        <f aca="false">IF(G1321=1,IF(COUNTIFS($C:$C,C1321,$G:$G,1,$A:$A,"&gt;="&amp;(A1321-FenetreInterm/86400),$A:$A,"&lt;="&amp;A1321)&gt;=NbInterm,1,0),"")</f>
        <v>1</v>
      </c>
      <c r="L1321" s="37" t="n">
        <f aca="false">IF(G1321=1,IF(B1321="",0,IF(J1321&lt;SeuilFugitive,1,0)),"")</f>
        <v>0</v>
      </c>
      <c r="M1321" s="37" t="n">
        <f aca="false">IF(G1321=1,IF(B1321="",IF((Fin-A1321)*24&gt;SeuilFigee,1,0),IF(J1321&gt;SeuilFigee*3600,1,0)),"")</f>
        <v>0</v>
      </c>
      <c r="N1321" s="0" t="str">
        <f aca="false">IF(G1321=1,IF(COUNTIF(H$2:H1321,H1321)=1,COUNTIF($H:$H,H1321),""),"")</f>
        <v/>
      </c>
      <c r="O1321" s="0" t="str">
        <f aca="false">IF(G1321=1,IF(COUNTIF(I$2:I1321,I1321)=1,COUNTIF($I:$I,I1321),""),"")</f>
        <v/>
      </c>
      <c r="P1321" s="38" t="str">
        <f aca="false">IF(G1321=1,IF(COUNTIFS(C$2:C1321,C1321,G$2:G1321,1)=1,COUNTIFS($C:$C,C1321,$G:$G,1)+ROW()/10000000,""),"")</f>
        <v/>
      </c>
      <c r="Q1321" s="36" t="n">
        <f aca="false">IF(K1321=1,IF(COUNTIFS(C$2:C1321,C1321,K$2:K1321,1)=1,1,0),"")</f>
        <v>0</v>
      </c>
      <c r="R1321" s="0" t="str">
        <f aca="false">IF(M1321=1,IF(COUNTIFS(C$2:C1321,C1321,M$2:M1321,1)=1,1,0),"")</f>
        <v/>
      </c>
      <c r="S1321" s="0" t="str">
        <f aca="false">IF(L1321=1,IF(COUNTIFS(C$2:C1321,C1321,L$2:L1321,1)=1,1,0),"")</f>
        <v/>
      </c>
      <c r="T1321" s="38" t="str">
        <f aca="false">IF(N1321="","",N1321+ROW()/10000000)</f>
        <v/>
      </c>
      <c r="U1321" s="36" t="n">
        <f aca="false">IF(G1321=1,IF(B1321="",1,0),"")</f>
        <v>0</v>
      </c>
    </row>
    <row r="1322" customFormat="false" ht="15" hidden="false" customHeight="false" outlineLevel="0" collapsed="false">
      <c r="A1322" s="35" t="n">
        <v>46089.7860416667</v>
      </c>
      <c r="B1322" s="35" t="n">
        <v>46089.7862731482</v>
      </c>
      <c r="C1322" s="36" t="s">
        <v>115</v>
      </c>
      <c r="D1322" s="36" t="s">
        <v>116</v>
      </c>
      <c r="E1322" s="36" t="s">
        <v>117</v>
      </c>
      <c r="F1322" s="36" t="s">
        <v>118</v>
      </c>
      <c r="G1322" s="36" t="n">
        <f aca="false">IF(A1322="","",IF(AND(A1322&gt;=Debut,A1322&lt;Fin),1,0))</f>
        <v>1</v>
      </c>
      <c r="H1322" s="36" t="n">
        <f aca="false">IF(G1322=1,INT(ROUND((A1322-Debut)*86400,0)/600),"")</f>
        <v>977</v>
      </c>
      <c r="I1322" s="36" t="n">
        <f aca="false">IF(G1322=1,INT(ROUND((A1322-Debut)*86400,0)/3600),"")</f>
        <v>162</v>
      </c>
      <c r="J1322" s="36" t="n">
        <f aca="false">IF(OR(A1322="",B1322=""),"",ROUND((B1322-A1322)*86400,0))</f>
        <v>20</v>
      </c>
      <c r="K1322" s="37" t="n">
        <f aca="false">IF(G1322=1,IF(COUNTIFS($C:$C,C1322,$G:$G,1,$A:$A,"&gt;="&amp;(A1322-FenetreInterm/86400),$A:$A,"&lt;="&amp;A1322)&gt;=NbInterm,1,0),"")</f>
        <v>0</v>
      </c>
      <c r="L1322" s="37" t="n">
        <f aca="false">IF(G1322=1,IF(B1322="",0,IF(J1322&lt;SeuilFugitive,1,0)),"")</f>
        <v>0</v>
      </c>
      <c r="M1322" s="37" t="n">
        <f aca="false">IF(G1322=1,IF(B1322="",IF((Fin-A1322)*24&gt;SeuilFigee,1,0),IF(J1322&gt;SeuilFigee*3600,1,0)),"")</f>
        <v>0</v>
      </c>
      <c r="N1322" s="36" t="n">
        <f aca="false">IF(G1322=1,IF(COUNTIF(H$2:H1322,H1322)=1,COUNTIF($H:$H,H1322),""),"")</f>
        <v>4</v>
      </c>
      <c r="O1322" s="36" t="n">
        <f aca="false">IF(G1322=1,IF(COUNTIF(I$2:I1322,I1322)=1,COUNTIF($I:$I,I1322),""),"")</f>
        <v>4</v>
      </c>
      <c r="P1322" s="38" t="str">
        <f aca="false">IF(G1322=1,IF(COUNTIFS(C$2:C1322,C1322,G$2:G1322,1)=1,COUNTIFS($C:$C,C1322,$G:$G,1)+ROW()/10000000,""),"")</f>
        <v/>
      </c>
      <c r="Q1322" s="0" t="str">
        <f aca="false">IF(K1322=1,IF(COUNTIFS(C$2:C1322,C1322,K$2:K1322,1)=1,1,0),"")</f>
        <v/>
      </c>
      <c r="R1322" s="0" t="str">
        <f aca="false">IF(M1322=1,IF(COUNTIFS(C$2:C1322,C1322,M$2:M1322,1)=1,1,0),"")</f>
        <v/>
      </c>
      <c r="S1322" s="0" t="str">
        <f aca="false">IF(L1322=1,IF(COUNTIFS(C$2:C1322,C1322,L$2:L1322,1)=1,1,0),"")</f>
        <v/>
      </c>
      <c r="T1322" s="38" t="n">
        <f aca="false">IF(N1322="","",N1322+ROW()/10000000)</f>
        <v>4.0001322</v>
      </c>
      <c r="U1322" s="36" t="n">
        <f aca="false">IF(G1322=1,IF(B1322="",1,0),"")</f>
        <v>0</v>
      </c>
    </row>
    <row r="1323" customFormat="false" ht="15" hidden="false" customHeight="false" outlineLevel="0" collapsed="false">
      <c r="A1323" s="35" t="n">
        <v>46089.7862731482</v>
      </c>
      <c r="B1323" s="35" t="n">
        <v>46089.7863541667</v>
      </c>
      <c r="C1323" s="36" t="s">
        <v>115</v>
      </c>
      <c r="D1323" s="36" t="s">
        <v>116</v>
      </c>
      <c r="E1323" s="36" t="s">
        <v>117</v>
      </c>
      <c r="F1323" s="36" t="s">
        <v>118</v>
      </c>
      <c r="G1323" s="36" t="n">
        <f aca="false">IF(A1323="","",IF(AND(A1323&gt;=Debut,A1323&lt;Fin),1,0))</f>
        <v>1</v>
      </c>
      <c r="H1323" s="36" t="n">
        <f aca="false">IF(G1323=1,INT(ROUND((A1323-Debut)*86400,0)/600),"")</f>
        <v>977</v>
      </c>
      <c r="I1323" s="36" t="n">
        <f aca="false">IF(G1323=1,INT(ROUND((A1323-Debut)*86400,0)/3600),"")</f>
        <v>162</v>
      </c>
      <c r="J1323" s="36" t="n">
        <f aca="false">IF(OR(A1323="",B1323=""),"",ROUND((B1323-A1323)*86400,0))</f>
        <v>7</v>
      </c>
      <c r="K1323" s="37" t="n">
        <f aca="false">IF(G1323=1,IF(COUNTIFS($C:$C,C1323,$G:$G,1,$A:$A,"&gt;="&amp;(A1323-FenetreInterm/86400),$A:$A,"&lt;="&amp;A1323)&gt;=NbInterm,1,0),"")</f>
        <v>0</v>
      </c>
      <c r="L1323" s="37" t="n">
        <f aca="false">IF(G1323=1,IF(B1323="",0,IF(J1323&lt;SeuilFugitive,1,0)),"")</f>
        <v>0</v>
      </c>
      <c r="M1323" s="37" t="n">
        <f aca="false">IF(G1323=1,IF(B1323="",IF((Fin-A1323)*24&gt;SeuilFigee,1,0),IF(J1323&gt;SeuilFigee*3600,1,0)),"")</f>
        <v>0</v>
      </c>
      <c r="N1323" s="0" t="str">
        <f aca="false">IF(G1323=1,IF(COUNTIF(H$2:H1323,H1323)=1,COUNTIF($H:$H,H1323),""),"")</f>
        <v/>
      </c>
      <c r="O1323" s="0" t="str">
        <f aca="false">IF(G1323=1,IF(COUNTIF(I$2:I1323,I1323)=1,COUNTIF($I:$I,I1323),""),"")</f>
        <v/>
      </c>
      <c r="P1323" s="38" t="str">
        <f aca="false">IF(G1323=1,IF(COUNTIFS(C$2:C1323,C1323,G$2:G1323,1)=1,COUNTIFS($C:$C,C1323,$G:$G,1)+ROW()/10000000,""),"")</f>
        <v/>
      </c>
      <c r="Q1323" s="0" t="str">
        <f aca="false">IF(K1323=1,IF(COUNTIFS(C$2:C1323,C1323,K$2:K1323,1)=1,1,0),"")</f>
        <v/>
      </c>
      <c r="R1323" s="0" t="str">
        <f aca="false">IF(M1323=1,IF(COUNTIFS(C$2:C1323,C1323,M$2:M1323,1)=1,1,0),"")</f>
        <v/>
      </c>
      <c r="S1323" s="0" t="str">
        <f aca="false">IF(L1323=1,IF(COUNTIFS(C$2:C1323,C1323,L$2:L1323,1)=1,1,0),"")</f>
        <v/>
      </c>
      <c r="T1323" s="38" t="str">
        <f aca="false">IF(N1323="","",N1323+ROW()/10000000)</f>
        <v/>
      </c>
      <c r="U1323" s="36" t="n">
        <f aca="false">IF(G1323=1,IF(B1323="",1,0),"")</f>
        <v>0</v>
      </c>
    </row>
    <row r="1324" customFormat="false" ht="15" hidden="false" customHeight="false" outlineLevel="0" collapsed="false">
      <c r="A1324" s="35" t="n">
        <v>46089.786412037</v>
      </c>
      <c r="B1324" s="35" t="n">
        <v>46089.7866203704</v>
      </c>
      <c r="C1324" s="36" t="s">
        <v>115</v>
      </c>
      <c r="D1324" s="36" t="s">
        <v>116</v>
      </c>
      <c r="E1324" s="36" t="s">
        <v>117</v>
      </c>
      <c r="F1324" s="36" t="s">
        <v>118</v>
      </c>
      <c r="G1324" s="36" t="n">
        <f aca="false">IF(A1324="","",IF(AND(A1324&gt;=Debut,A1324&lt;Fin),1,0))</f>
        <v>1</v>
      </c>
      <c r="H1324" s="36" t="n">
        <f aca="false">IF(G1324=1,INT(ROUND((A1324-Debut)*86400,0)/600),"")</f>
        <v>977</v>
      </c>
      <c r="I1324" s="36" t="n">
        <f aca="false">IF(G1324=1,INT(ROUND((A1324-Debut)*86400,0)/3600),"")</f>
        <v>162</v>
      </c>
      <c r="J1324" s="36" t="n">
        <f aca="false">IF(OR(A1324="",B1324=""),"",ROUND((B1324-A1324)*86400,0))</f>
        <v>18</v>
      </c>
      <c r="K1324" s="37" t="n">
        <f aca="false">IF(G1324=1,IF(COUNTIFS($C:$C,C1324,$G:$G,1,$A:$A,"&gt;="&amp;(A1324-FenetreInterm/86400),$A:$A,"&lt;="&amp;A1324)&gt;=NbInterm,1,0),"")</f>
        <v>1</v>
      </c>
      <c r="L1324" s="37" t="n">
        <f aca="false">IF(G1324=1,IF(B1324="",0,IF(J1324&lt;SeuilFugitive,1,0)),"")</f>
        <v>0</v>
      </c>
      <c r="M1324" s="37" t="n">
        <f aca="false">IF(G1324=1,IF(B1324="",IF((Fin-A1324)*24&gt;SeuilFigee,1,0),IF(J1324&gt;SeuilFigee*3600,1,0)),"")</f>
        <v>0</v>
      </c>
      <c r="N1324" s="0" t="str">
        <f aca="false">IF(G1324=1,IF(COUNTIF(H$2:H1324,H1324)=1,COUNTIF($H:$H,H1324),""),"")</f>
        <v/>
      </c>
      <c r="O1324" s="0" t="str">
        <f aca="false">IF(G1324=1,IF(COUNTIF(I$2:I1324,I1324)=1,COUNTIF($I:$I,I1324),""),"")</f>
        <v/>
      </c>
      <c r="P1324" s="38" t="str">
        <f aca="false">IF(G1324=1,IF(COUNTIFS(C$2:C1324,C1324,G$2:G1324,1)=1,COUNTIFS($C:$C,C1324,$G:$G,1)+ROW()/10000000,""),"")</f>
        <v/>
      </c>
      <c r="Q1324" s="36" t="n">
        <f aca="false">IF(K1324=1,IF(COUNTIFS(C$2:C1324,C1324,K$2:K1324,1)=1,1,0),"")</f>
        <v>0</v>
      </c>
      <c r="R1324" s="0" t="str">
        <f aca="false">IF(M1324=1,IF(COUNTIFS(C$2:C1324,C1324,M$2:M1324,1)=1,1,0),"")</f>
        <v/>
      </c>
      <c r="S1324" s="0" t="str">
        <f aca="false">IF(L1324=1,IF(COUNTIFS(C$2:C1324,C1324,L$2:L1324,1)=1,1,0),"")</f>
        <v/>
      </c>
      <c r="T1324" s="38" t="str">
        <f aca="false">IF(N1324="","",N1324+ROW()/10000000)</f>
        <v/>
      </c>
      <c r="U1324" s="36" t="n">
        <f aca="false">IF(G1324=1,IF(B1324="",1,0),"")</f>
        <v>0</v>
      </c>
    </row>
    <row r="1325" customFormat="false" ht="15" hidden="false" customHeight="false" outlineLevel="0" collapsed="false">
      <c r="A1325" s="35" t="n">
        <v>46089.7865393519</v>
      </c>
      <c r="B1325" s="35" t="n">
        <v>46089.7867592593</v>
      </c>
      <c r="C1325" s="36" t="s">
        <v>115</v>
      </c>
      <c r="D1325" s="36" t="s">
        <v>116</v>
      </c>
      <c r="E1325" s="36" t="s">
        <v>117</v>
      </c>
      <c r="F1325" s="36" t="s">
        <v>118</v>
      </c>
      <c r="G1325" s="36" t="n">
        <f aca="false">IF(A1325="","",IF(AND(A1325&gt;=Debut,A1325&lt;Fin),1,0))</f>
        <v>1</v>
      </c>
      <c r="H1325" s="36" t="n">
        <f aca="false">IF(G1325=1,INT(ROUND((A1325-Debut)*86400,0)/600),"")</f>
        <v>977</v>
      </c>
      <c r="I1325" s="36" t="n">
        <f aca="false">IF(G1325=1,INT(ROUND((A1325-Debut)*86400,0)/3600),"")</f>
        <v>162</v>
      </c>
      <c r="J1325" s="36" t="n">
        <f aca="false">IF(OR(A1325="",B1325=""),"",ROUND((B1325-A1325)*86400,0))</f>
        <v>19</v>
      </c>
      <c r="K1325" s="37" t="n">
        <f aca="false">IF(G1325=1,IF(COUNTIFS($C:$C,C1325,$G:$G,1,$A:$A,"&gt;="&amp;(A1325-FenetreInterm/86400),$A:$A,"&lt;="&amp;A1325)&gt;=NbInterm,1,0),"")</f>
        <v>1</v>
      </c>
      <c r="L1325" s="37" t="n">
        <f aca="false">IF(G1325=1,IF(B1325="",0,IF(J1325&lt;SeuilFugitive,1,0)),"")</f>
        <v>0</v>
      </c>
      <c r="M1325" s="37" t="n">
        <f aca="false">IF(G1325=1,IF(B1325="",IF((Fin-A1325)*24&gt;SeuilFigee,1,0),IF(J1325&gt;SeuilFigee*3600,1,0)),"")</f>
        <v>0</v>
      </c>
      <c r="N1325" s="0" t="str">
        <f aca="false">IF(G1325=1,IF(COUNTIF(H$2:H1325,H1325)=1,COUNTIF($H:$H,H1325),""),"")</f>
        <v/>
      </c>
      <c r="O1325" s="0" t="str">
        <f aca="false">IF(G1325=1,IF(COUNTIF(I$2:I1325,I1325)=1,COUNTIF($I:$I,I1325),""),"")</f>
        <v/>
      </c>
      <c r="P1325" s="38" t="str">
        <f aca="false">IF(G1325=1,IF(COUNTIFS(C$2:C1325,C1325,G$2:G1325,1)=1,COUNTIFS($C:$C,C1325,$G:$G,1)+ROW()/10000000,""),"")</f>
        <v/>
      </c>
      <c r="Q1325" s="36" t="n">
        <f aca="false">IF(K1325=1,IF(COUNTIFS(C$2:C1325,C1325,K$2:K1325,1)=1,1,0),"")</f>
        <v>0</v>
      </c>
      <c r="R1325" s="0" t="str">
        <f aca="false">IF(M1325=1,IF(COUNTIFS(C$2:C1325,C1325,M$2:M1325,1)=1,1,0),"")</f>
        <v/>
      </c>
      <c r="S1325" s="0" t="str">
        <f aca="false">IF(L1325=1,IF(COUNTIFS(C$2:C1325,C1325,L$2:L1325,1)=1,1,0),"")</f>
        <v/>
      </c>
      <c r="T1325" s="38" t="str">
        <f aca="false">IF(N1325="","",N1325+ROW()/10000000)</f>
        <v/>
      </c>
      <c r="U1325" s="36" t="n">
        <f aca="false">IF(G1325=1,IF(B1325="",1,0),"")</f>
        <v>0</v>
      </c>
    </row>
    <row r="1326" customFormat="false" ht="15" hidden="false" customHeight="false" outlineLevel="0" collapsed="false">
      <c r="A1326" s="35" t="n">
        <v>46089.8498842593</v>
      </c>
      <c r="B1326" s="35" t="n">
        <v>46089.8500694444</v>
      </c>
      <c r="C1326" s="36" t="s">
        <v>115</v>
      </c>
      <c r="D1326" s="36" t="s">
        <v>116</v>
      </c>
      <c r="E1326" s="36" t="s">
        <v>117</v>
      </c>
      <c r="F1326" s="36" t="s">
        <v>118</v>
      </c>
      <c r="G1326" s="36" t="n">
        <f aca="false">IF(A1326="","",IF(AND(A1326&gt;=Debut,A1326&lt;Fin),1,0))</f>
        <v>1</v>
      </c>
      <c r="H1326" s="36" t="n">
        <f aca="false">IF(G1326=1,INT(ROUND((A1326-Debut)*86400,0)/600),"")</f>
        <v>986</v>
      </c>
      <c r="I1326" s="36" t="n">
        <f aca="false">IF(G1326=1,INT(ROUND((A1326-Debut)*86400,0)/3600),"")</f>
        <v>164</v>
      </c>
      <c r="J1326" s="36" t="n">
        <f aca="false">IF(OR(A1326="",B1326=""),"",ROUND((B1326-A1326)*86400,0))</f>
        <v>16</v>
      </c>
      <c r="K1326" s="37" t="n">
        <f aca="false">IF(G1326=1,IF(COUNTIFS($C:$C,C1326,$G:$G,1,$A:$A,"&gt;="&amp;(A1326-FenetreInterm/86400),$A:$A,"&lt;="&amp;A1326)&gt;=NbInterm,1,0),"")</f>
        <v>0</v>
      </c>
      <c r="L1326" s="37" t="n">
        <f aca="false">IF(G1326=1,IF(B1326="",0,IF(J1326&lt;SeuilFugitive,1,0)),"")</f>
        <v>0</v>
      </c>
      <c r="M1326" s="37" t="n">
        <f aca="false">IF(G1326=1,IF(B1326="",IF((Fin-A1326)*24&gt;SeuilFigee,1,0),IF(J1326&gt;SeuilFigee*3600,1,0)),"")</f>
        <v>0</v>
      </c>
      <c r="N1326" s="36" t="n">
        <f aca="false">IF(G1326=1,IF(COUNTIF(H$2:H1326,H1326)=1,COUNTIF($H:$H,H1326),""),"")</f>
        <v>5</v>
      </c>
      <c r="O1326" s="36" t="n">
        <f aca="false">IF(G1326=1,IF(COUNTIF(I$2:I1326,I1326)=1,COUNTIF($I:$I,I1326),""),"")</f>
        <v>5</v>
      </c>
      <c r="P1326" s="38" t="str">
        <f aca="false">IF(G1326=1,IF(COUNTIFS(C$2:C1326,C1326,G$2:G1326,1)=1,COUNTIFS($C:$C,C1326,$G:$G,1)+ROW()/10000000,""),"")</f>
        <v/>
      </c>
      <c r="Q1326" s="0" t="str">
        <f aca="false">IF(K1326=1,IF(COUNTIFS(C$2:C1326,C1326,K$2:K1326,1)=1,1,0),"")</f>
        <v/>
      </c>
      <c r="R1326" s="0" t="str">
        <f aca="false">IF(M1326=1,IF(COUNTIFS(C$2:C1326,C1326,M$2:M1326,1)=1,1,0),"")</f>
        <v/>
      </c>
      <c r="S1326" s="0" t="str">
        <f aca="false">IF(L1326=1,IF(COUNTIFS(C$2:C1326,C1326,L$2:L1326,1)=1,1,0),"")</f>
        <v/>
      </c>
      <c r="T1326" s="38" t="n">
        <f aca="false">IF(N1326="","",N1326+ROW()/10000000)</f>
        <v>5.0001326</v>
      </c>
      <c r="U1326" s="36" t="n">
        <f aca="false">IF(G1326=1,IF(B1326="",1,0),"")</f>
        <v>0</v>
      </c>
    </row>
    <row r="1327" customFormat="false" ht="15" hidden="false" customHeight="false" outlineLevel="0" collapsed="false">
      <c r="A1327" s="35" t="n">
        <v>46089.8500578704</v>
      </c>
      <c r="B1327" s="35" t="n">
        <v>46089.850150463</v>
      </c>
      <c r="C1327" s="36" t="s">
        <v>115</v>
      </c>
      <c r="D1327" s="36" t="s">
        <v>116</v>
      </c>
      <c r="E1327" s="36" t="s">
        <v>117</v>
      </c>
      <c r="F1327" s="36" t="s">
        <v>118</v>
      </c>
      <c r="G1327" s="36" t="n">
        <f aca="false">IF(A1327="","",IF(AND(A1327&gt;=Debut,A1327&lt;Fin),1,0))</f>
        <v>1</v>
      </c>
      <c r="H1327" s="36" t="n">
        <f aca="false">IF(G1327=1,INT(ROUND((A1327-Debut)*86400,0)/600),"")</f>
        <v>986</v>
      </c>
      <c r="I1327" s="36" t="n">
        <f aca="false">IF(G1327=1,INT(ROUND((A1327-Debut)*86400,0)/3600),"")</f>
        <v>164</v>
      </c>
      <c r="J1327" s="36" t="n">
        <f aca="false">IF(OR(A1327="",B1327=""),"",ROUND((B1327-A1327)*86400,0))</f>
        <v>8</v>
      </c>
      <c r="K1327" s="37" t="n">
        <f aca="false">IF(G1327=1,IF(COUNTIFS($C:$C,C1327,$G:$G,1,$A:$A,"&gt;="&amp;(A1327-FenetreInterm/86400),$A:$A,"&lt;="&amp;A1327)&gt;=NbInterm,1,0),"")</f>
        <v>0</v>
      </c>
      <c r="L1327" s="37" t="n">
        <f aca="false">IF(G1327=1,IF(B1327="",0,IF(J1327&lt;SeuilFugitive,1,0)),"")</f>
        <v>0</v>
      </c>
      <c r="M1327" s="37" t="n">
        <f aca="false">IF(G1327=1,IF(B1327="",IF((Fin-A1327)*24&gt;SeuilFigee,1,0),IF(J1327&gt;SeuilFigee*3600,1,0)),"")</f>
        <v>0</v>
      </c>
      <c r="N1327" s="0" t="str">
        <f aca="false">IF(G1327=1,IF(COUNTIF(H$2:H1327,H1327)=1,COUNTIF($H:$H,H1327),""),"")</f>
        <v/>
      </c>
      <c r="O1327" s="0" t="str">
        <f aca="false">IF(G1327=1,IF(COUNTIF(I$2:I1327,I1327)=1,COUNTIF($I:$I,I1327),""),"")</f>
        <v/>
      </c>
      <c r="P1327" s="38" t="str">
        <f aca="false">IF(G1327=1,IF(COUNTIFS(C$2:C1327,C1327,G$2:G1327,1)=1,COUNTIFS($C:$C,C1327,$G:$G,1)+ROW()/10000000,""),"")</f>
        <v/>
      </c>
      <c r="Q1327" s="0" t="str">
        <f aca="false">IF(K1327=1,IF(COUNTIFS(C$2:C1327,C1327,K$2:K1327,1)=1,1,0),"")</f>
        <v/>
      </c>
      <c r="R1327" s="0" t="str">
        <f aca="false">IF(M1327=1,IF(COUNTIFS(C$2:C1327,C1327,M$2:M1327,1)=1,1,0),"")</f>
        <v/>
      </c>
      <c r="S1327" s="0" t="str">
        <f aca="false">IF(L1327=1,IF(COUNTIFS(C$2:C1327,C1327,L$2:L1327,1)=1,1,0),"")</f>
        <v/>
      </c>
      <c r="T1327" s="38" t="str">
        <f aca="false">IF(N1327="","",N1327+ROW()/10000000)</f>
        <v/>
      </c>
      <c r="U1327" s="36" t="n">
        <f aca="false">IF(G1327=1,IF(B1327="",1,0),"")</f>
        <v>0</v>
      </c>
    </row>
    <row r="1328" customFormat="false" ht="15" hidden="false" customHeight="false" outlineLevel="0" collapsed="false">
      <c r="A1328" s="35" t="n">
        <v>46089.8502430556</v>
      </c>
      <c r="B1328" s="35" t="n">
        <v>46089.850474537</v>
      </c>
      <c r="C1328" s="36" t="s">
        <v>115</v>
      </c>
      <c r="D1328" s="36" t="s">
        <v>116</v>
      </c>
      <c r="E1328" s="36" t="s">
        <v>117</v>
      </c>
      <c r="F1328" s="36" t="s">
        <v>118</v>
      </c>
      <c r="G1328" s="36" t="n">
        <f aca="false">IF(A1328="","",IF(AND(A1328&gt;=Debut,A1328&lt;Fin),1,0))</f>
        <v>1</v>
      </c>
      <c r="H1328" s="36" t="n">
        <f aca="false">IF(G1328=1,INT(ROUND((A1328-Debut)*86400,0)/600),"")</f>
        <v>986</v>
      </c>
      <c r="I1328" s="36" t="n">
        <f aca="false">IF(G1328=1,INT(ROUND((A1328-Debut)*86400,0)/3600),"")</f>
        <v>164</v>
      </c>
      <c r="J1328" s="36" t="n">
        <f aca="false">IF(OR(A1328="",B1328=""),"",ROUND((B1328-A1328)*86400,0))</f>
        <v>20</v>
      </c>
      <c r="K1328" s="37" t="n">
        <f aca="false">IF(G1328=1,IF(COUNTIFS($C:$C,C1328,$G:$G,1,$A:$A,"&gt;="&amp;(A1328-FenetreInterm/86400),$A:$A,"&lt;="&amp;A1328)&gt;=NbInterm,1,0),"")</f>
        <v>1</v>
      </c>
      <c r="L1328" s="37" t="n">
        <f aca="false">IF(G1328=1,IF(B1328="",0,IF(J1328&lt;SeuilFugitive,1,0)),"")</f>
        <v>0</v>
      </c>
      <c r="M1328" s="37" t="n">
        <f aca="false">IF(G1328=1,IF(B1328="",IF((Fin-A1328)*24&gt;SeuilFigee,1,0),IF(J1328&gt;SeuilFigee*3600,1,0)),"")</f>
        <v>0</v>
      </c>
      <c r="N1328" s="0" t="str">
        <f aca="false">IF(G1328=1,IF(COUNTIF(H$2:H1328,H1328)=1,COUNTIF($H:$H,H1328),""),"")</f>
        <v/>
      </c>
      <c r="O1328" s="0" t="str">
        <f aca="false">IF(G1328=1,IF(COUNTIF(I$2:I1328,I1328)=1,COUNTIF($I:$I,I1328),""),"")</f>
        <v/>
      </c>
      <c r="P1328" s="38" t="str">
        <f aca="false">IF(G1328=1,IF(COUNTIFS(C$2:C1328,C1328,G$2:G1328,1)=1,COUNTIFS($C:$C,C1328,$G:$G,1)+ROW()/10000000,""),"")</f>
        <v/>
      </c>
      <c r="Q1328" s="36" t="n">
        <f aca="false">IF(K1328=1,IF(COUNTIFS(C$2:C1328,C1328,K$2:K1328,1)=1,1,0),"")</f>
        <v>0</v>
      </c>
      <c r="R1328" s="0" t="str">
        <f aca="false">IF(M1328=1,IF(COUNTIFS(C$2:C1328,C1328,M$2:M1328,1)=1,1,0),"")</f>
        <v/>
      </c>
      <c r="S1328" s="0" t="str">
        <f aca="false">IF(L1328=1,IF(COUNTIFS(C$2:C1328,C1328,L$2:L1328,1)=1,1,0),"")</f>
        <v/>
      </c>
      <c r="T1328" s="38" t="str">
        <f aca="false">IF(N1328="","",N1328+ROW()/10000000)</f>
        <v/>
      </c>
      <c r="U1328" s="36" t="n">
        <f aca="false">IF(G1328=1,IF(B1328="",1,0),"")</f>
        <v>0</v>
      </c>
    </row>
    <row r="1329" customFormat="false" ht="15" hidden="false" customHeight="false" outlineLevel="0" collapsed="false">
      <c r="A1329" s="35" t="n">
        <v>46089.8503935185</v>
      </c>
      <c r="B1329" s="35" t="n">
        <v>46089.8505555556</v>
      </c>
      <c r="C1329" s="36" t="s">
        <v>115</v>
      </c>
      <c r="D1329" s="36" t="s">
        <v>116</v>
      </c>
      <c r="E1329" s="36" t="s">
        <v>117</v>
      </c>
      <c r="F1329" s="36" t="s">
        <v>118</v>
      </c>
      <c r="G1329" s="36" t="n">
        <f aca="false">IF(A1329="","",IF(AND(A1329&gt;=Debut,A1329&lt;Fin),1,0))</f>
        <v>1</v>
      </c>
      <c r="H1329" s="36" t="n">
        <f aca="false">IF(G1329=1,INT(ROUND((A1329-Debut)*86400,0)/600),"")</f>
        <v>986</v>
      </c>
      <c r="I1329" s="36" t="n">
        <f aca="false">IF(G1329=1,INT(ROUND((A1329-Debut)*86400,0)/3600),"")</f>
        <v>164</v>
      </c>
      <c r="J1329" s="36" t="n">
        <f aca="false">IF(OR(A1329="",B1329=""),"",ROUND((B1329-A1329)*86400,0))</f>
        <v>14</v>
      </c>
      <c r="K1329" s="37" t="n">
        <f aca="false">IF(G1329=1,IF(COUNTIFS($C:$C,C1329,$G:$G,1,$A:$A,"&gt;="&amp;(A1329-FenetreInterm/86400),$A:$A,"&lt;="&amp;A1329)&gt;=NbInterm,1,0),"")</f>
        <v>1</v>
      </c>
      <c r="L1329" s="37" t="n">
        <f aca="false">IF(G1329=1,IF(B1329="",0,IF(J1329&lt;SeuilFugitive,1,0)),"")</f>
        <v>0</v>
      </c>
      <c r="M1329" s="37" t="n">
        <f aca="false">IF(G1329=1,IF(B1329="",IF((Fin-A1329)*24&gt;SeuilFigee,1,0),IF(J1329&gt;SeuilFigee*3600,1,0)),"")</f>
        <v>0</v>
      </c>
      <c r="N1329" s="0" t="str">
        <f aca="false">IF(G1329=1,IF(COUNTIF(H$2:H1329,H1329)=1,COUNTIF($H:$H,H1329),""),"")</f>
        <v/>
      </c>
      <c r="O1329" s="0" t="str">
        <f aca="false">IF(G1329=1,IF(COUNTIF(I$2:I1329,I1329)=1,COUNTIF($I:$I,I1329),""),"")</f>
        <v/>
      </c>
      <c r="P1329" s="38" t="str">
        <f aca="false">IF(G1329=1,IF(COUNTIFS(C$2:C1329,C1329,G$2:G1329,1)=1,COUNTIFS($C:$C,C1329,$G:$G,1)+ROW()/10000000,""),"")</f>
        <v/>
      </c>
      <c r="Q1329" s="36" t="n">
        <f aca="false">IF(K1329=1,IF(COUNTIFS(C$2:C1329,C1329,K$2:K1329,1)=1,1,0),"")</f>
        <v>0</v>
      </c>
      <c r="R1329" s="0" t="str">
        <f aca="false">IF(M1329=1,IF(COUNTIFS(C$2:C1329,C1329,M$2:M1329,1)=1,1,0),"")</f>
        <v/>
      </c>
      <c r="S1329" s="0" t="str">
        <f aca="false">IF(L1329=1,IF(COUNTIFS(C$2:C1329,C1329,L$2:L1329,1)=1,1,0),"")</f>
        <v/>
      </c>
      <c r="T1329" s="38" t="str">
        <f aca="false">IF(N1329="","",N1329+ROW()/10000000)</f>
        <v/>
      </c>
      <c r="U1329" s="36" t="n">
        <f aca="false">IF(G1329=1,IF(B1329="",1,0),"")</f>
        <v>0</v>
      </c>
    </row>
    <row r="1330" customFormat="false" ht="15" hidden="false" customHeight="false" outlineLevel="0" collapsed="false">
      <c r="A1330" s="35" t="n">
        <v>46089.8505324074</v>
      </c>
      <c r="B1330" s="35" t="n">
        <v>46089.8507291667</v>
      </c>
      <c r="C1330" s="36" t="s">
        <v>115</v>
      </c>
      <c r="D1330" s="36" t="s">
        <v>116</v>
      </c>
      <c r="E1330" s="36" t="s">
        <v>117</v>
      </c>
      <c r="F1330" s="36" t="s">
        <v>118</v>
      </c>
      <c r="G1330" s="36" t="n">
        <f aca="false">IF(A1330="","",IF(AND(A1330&gt;=Debut,A1330&lt;Fin),1,0))</f>
        <v>1</v>
      </c>
      <c r="H1330" s="36" t="n">
        <f aca="false">IF(G1330=1,INT(ROUND((A1330-Debut)*86400,0)/600),"")</f>
        <v>986</v>
      </c>
      <c r="I1330" s="36" t="n">
        <f aca="false">IF(G1330=1,INT(ROUND((A1330-Debut)*86400,0)/3600),"")</f>
        <v>164</v>
      </c>
      <c r="J1330" s="36" t="n">
        <f aca="false">IF(OR(A1330="",B1330=""),"",ROUND((B1330-A1330)*86400,0))</f>
        <v>17</v>
      </c>
      <c r="K1330" s="37" t="n">
        <f aca="false">IF(G1330=1,IF(COUNTIFS($C:$C,C1330,$G:$G,1,$A:$A,"&gt;="&amp;(A1330-FenetreInterm/86400),$A:$A,"&lt;="&amp;A1330)&gt;=NbInterm,1,0),"")</f>
        <v>1</v>
      </c>
      <c r="L1330" s="37" t="n">
        <f aca="false">IF(G1330=1,IF(B1330="",0,IF(J1330&lt;SeuilFugitive,1,0)),"")</f>
        <v>0</v>
      </c>
      <c r="M1330" s="37" t="n">
        <f aca="false">IF(G1330=1,IF(B1330="",IF((Fin-A1330)*24&gt;SeuilFigee,1,0),IF(J1330&gt;SeuilFigee*3600,1,0)),"")</f>
        <v>0</v>
      </c>
      <c r="N1330" s="0" t="str">
        <f aca="false">IF(G1330=1,IF(COUNTIF(H$2:H1330,H1330)=1,COUNTIF($H:$H,H1330),""),"")</f>
        <v/>
      </c>
      <c r="O1330" s="0" t="str">
        <f aca="false">IF(G1330=1,IF(COUNTIF(I$2:I1330,I1330)=1,COUNTIF($I:$I,I1330),""),"")</f>
        <v/>
      </c>
      <c r="P1330" s="38" t="str">
        <f aca="false">IF(G1330=1,IF(COUNTIFS(C$2:C1330,C1330,G$2:G1330,1)=1,COUNTIFS($C:$C,C1330,$G:$G,1)+ROW()/10000000,""),"")</f>
        <v/>
      </c>
      <c r="Q1330" s="36" t="n">
        <f aca="false">IF(K1330=1,IF(COUNTIFS(C$2:C1330,C1330,K$2:K1330,1)=1,1,0),"")</f>
        <v>0</v>
      </c>
      <c r="R1330" s="0" t="str">
        <f aca="false">IF(M1330=1,IF(COUNTIFS(C$2:C1330,C1330,M$2:M1330,1)=1,1,0),"")</f>
        <v/>
      </c>
      <c r="S1330" s="0" t="str">
        <f aca="false">IF(L1330=1,IF(COUNTIFS(C$2:C1330,C1330,L$2:L1330,1)=1,1,0),"")</f>
        <v/>
      </c>
      <c r="T1330" s="38" t="str">
        <f aca="false">IF(N1330="","",N1330+ROW()/10000000)</f>
        <v/>
      </c>
      <c r="U1330" s="36" t="n">
        <f aca="false">IF(G1330=1,IF(B1330="",1,0),"")</f>
        <v>0</v>
      </c>
    </row>
    <row r="1331" customFormat="false" ht="15" hidden="false" customHeight="false" outlineLevel="0" collapsed="false">
      <c r="A1331" s="35" t="n">
        <v>46089.9370601852</v>
      </c>
      <c r="B1331" s="35" t="n">
        <v>46089.9372106482</v>
      </c>
      <c r="C1331" s="36" t="s">
        <v>115</v>
      </c>
      <c r="D1331" s="36" t="s">
        <v>116</v>
      </c>
      <c r="E1331" s="36" t="s">
        <v>117</v>
      </c>
      <c r="F1331" s="36" t="s">
        <v>118</v>
      </c>
      <c r="G1331" s="36" t="n">
        <f aca="false">IF(A1331="","",IF(AND(A1331&gt;=Debut,A1331&lt;Fin),1,0))</f>
        <v>1</v>
      </c>
      <c r="H1331" s="36" t="n">
        <f aca="false">IF(G1331=1,INT(ROUND((A1331-Debut)*86400,0)/600),"")</f>
        <v>998</v>
      </c>
      <c r="I1331" s="36" t="n">
        <f aca="false">IF(G1331=1,INT(ROUND((A1331-Debut)*86400,0)/3600),"")</f>
        <v>166</v>
      </c>
      <c r="J1331" s="36" t="n">
        <f aca="false">IF(OR(A1331="",B1331=""),"",ROUND((B1331-A1331)*86400,0))</f>
        <v>13</v>
      </c>
      <c r="K1331" s="37" t="n">
        <f aca="false">IF(G1331=1,IF(COUNTIFS($C:$C,C1331,$G:$G,1,$A:$A,"&gt;="&amp;(A1331-FenetreInterm/86400),$A:$A,"&lt;="&amp;A1331)&gt;=NbInterm,1,0),"")</f>
        <v>0</v>
      </c>
      <c r="L1331" s="37" t="n">
        <f aca="false">IF(G1331=1,IF(B1331="",0,IF(J1331&lt;SeuilFugitive,1,0)),"")</f>
        <v>0</v>
      </c>
      <c r="M1331" s="37" t="n">
        <f aca="false">IF(G1331=1,IF(B1331="",IF((Fin-A1331)*24&gt;SeuilFigee,1,0),IF(J1331&gt;SeuilFigee*3600,1,0)),"")</f>
        <v>0</v>
      </c>
      <c r="N1331" s="36" t="n">
        <f aca="false">IF(G1331=1,IF(COUNTIF(H$2:H1331,H1331)=1,COUNTIF($H:$H,H1331),""),"")</f>
        <v>3</v>
      </c>
      <c r="O1331" s="36" t="n">
        <f aca="false">IF(G1331=1,IF(COUNTIF(I$2:I1331,I1331)=1,COUNTIF($I:$I,I1331),""),"")</f>
        <v>7</v>
      </c>
      <c r="P1331" s="38" t="str">
        <f aca="false">IF(G1331=1,IF(COUNTIFS(C$2:C1331,C1331,G$2:G1331,1)=1,COUNTIFS($C:$C,C1331,$G:$G,1)+ROW()/10000000,""),"")</f>
        <v/>
      </c>
      <c r="Q1331" s="0" t="str">
        <f aca="false">IF(K1331=1,IF(COUNTIFS(C$2:C1331,C1331,K$2:K1331,1)=1,1,0),"")</f>
        <v/>
      </c>
      <c r="R1331" s="0" t="str">
        <f aca="false">IF(M1331=1,IF(COUNTIFS(C$2:C1331,C1331,M$2:M1331,1)=1,1,0),"")</f>
        <v/>
      </c>
      <c r="S1331" s="0" t="str">
        <f aca="false">IF(L1331=1,IF(COUNTIFS(C$2:C1331,C1331,L$2:L1331,1)=1,1,0),"")</f>
        <v/>
      </c>
      <c r="T1331" s="38" t="n">
        <f aca="false">IF(N1331="","",N1331+ROW()/10000000)</f>
        <v>3.0001331</v>
      </c>
      <c r="U1331" s="36" t="n">
        <f aca="false">IF(G1331=1,IF(B1331="",1,0),"")</f>
        <v>0</v>
      </c>
    </row>
    <row r="1332" customFormat="false" ht="15" hidden="false" customHeight="false" outlineLevel="0" collapsed="false">
      <c r="A1332" s="35" t="n">
        <v>46089.9372800926</v>
      </c>
      <c r="B1332" s="35" t="n">
        <v>46089.9374652778</v>
      </c>
      <c r="C1332" s="36" t="s">
        <v>115</v>
      </c>
      <c r="D1332" s="36" t="s">
        <v>116</v>
      </c>
      <c r="E1332" s="36" t="s">
        <v>117</v>
      </c>
      <c r="F1332" s="36" t="s">
        <v>118</v>
      </c>
      <c r="G1332" s="36" t="n">
        <f aca="false">IF(A1332="","",IF(AND(A1332&gt;=Debut,A1332&lt;Fin),1,0))</f>
        <v>1</v>
      </c>
      <c r="H1332" s="36" t="n">
        <f aca="false">IF(G1332=1,INT(ROUND((A1332-Debut)*86400,0)/600),"")</f>
        <v>998</v>
      </c>
      <c r="I1332" s="36" t="n">
        <f aca="false">IF(G1332=1,INT(ROUND((A1332-Debut)*86400,0)/3600),"")</f>
        <v>166</v>
      </c>
      <c r="J1332" s="36" t="n">
        <f aca="false">IF(OR(A1332="",B1332=""),"",ROUND((B1332-A1332)*86400,0))</f>
        <v>16</v>
      </c>
      <c r="K1332" s="37" t="n">
        <f aca="false">IF(G1332=1,IF(COUNTIFS($C:$C,C1332,$G:$G,1,$A:$A,"&gt;="&amp;(A1332-FenetreInterm/86400),$A:$A,"&lt;="&amp;A1332)&gt;=NbInterm,1,0),"")</f>
        <v>0</v>
      </c>
      <c r="L1332" s="37" t="n">
        <f aca="false">IF(G1332=1,IF(B1332="",0,IF(J1332&lt;SeuilFugitive,1,0)),"")</f>
        <v>0</v>
      </c>
      <c r="M1332" s="37" t="n">
        <f aca="false">IF(G1332=1,IF(B1332="",IF((Fin-A1332)*24&gt;SeuilFigee,1,0),IF(J1332&gt;SeuilFigee*3600,1,0)),"")</f>
        <v>0</v>
      </c>
      <c r="N1332" s="0" t="str">
        <f aca="false">IF(G1332=1,IF(COUNTIF(H$2:H1332,H1332)=1,COUNTIF($H:$H,H1332),""),"")</f>
        <v/>
      </c>
      <c r="O1332" s="0" t="str">
        <f aca="false">IF(G1332=1,IF(COUNTIF(I$2:I1332,I1332)=1,COUNTIF($I:$I,I1332),""),"")</f>
        <v/>
      </c>
      <c r="P1332" s="38" t="str">
        <f aca="false">IF(G1332=1,IF(COUNTIFS(C$2:C1332,C1332,G$2:G1332,1)=1,COUNTIFS($C:$C,C1332,$G:$G,1)+ROW()/10000000,""),"")</f>
        <v/>
      </c>
      <c r="Q1332" s="0" t="str">
        <f aca="false">IF(K1332=1,IF(COUNTIFS(C$2:C1332,C1332,K$2:K1332,1)=1,1,0),"")</f>
        <v/>
      </c>
      <c r="R1332" s="0" t="str">
        <f aca="false">IF(M1332=1,IF(COUNTIFS(C$2:C1332,C1332,M$2:M1332,1)=1,1,0),"")</f>
        <v/>
      </c>
      <c r="S1332" s="0" t="str">
        <f aca="false">IF(L1332=1,IF(COUNTIFS(C$2:C1332,C1332,L$2:L1332,1)=1,1,0),"")</f>
        <v/>
      </c>
      <c r="T1332" s="38" t="str">
        <f aca="false">IF(N1332="","",N1332+ROW()/10000000)</f>
        <v/>
      </c>
      <c r="U1332" s="36" t="n">
        <f aca="false">IF(G1332=1,IF(B1332="",1,0),"")</f>
        <v>0</v>
      </c>
    </row>
    <row r="1333" customFormat="false" ht="15" hidden="false" customHeight="false" outlineLevel="0" collapsed="false">
      <c r="A1333" s="35" t="n">
        <v>46089.9374074074</v>
      </c>
      <c r="B1333" s="35" t="n">
        <v>46089.9375347222</v>
      </c>
      <c r="C1333" s="36" t="s">
        <v>115</v>
      </c>
      <c r="D1333" s="36" t="s">
        <v>116</v>
      </c>
      <c r="E1333" s="36" t="s">
        <v>117</v>
      </c>
      <c r="F1333" s="36" t="s">
        <v>118</v>
      </c>
      <c r="G1333" s="36" t="n">
        <f aca="false">IF(A1333="","",IF(AND(A1333&gt;=Debut,A1333&lt;Fin),1,0))</f>
        <v>1</v>
      </c>
      <c r="H1333" s="36" t="n">
        <f aca="false">IF(G1333=1,INT(ROUND((A1333-Debut)*86400,0)/600),"")</f>
        <v>998</v>
      </c>
      <c r="I1333" s="36" t="n">
        <f aca="false">IF(G1333=1,INT(ROUND((A1333-Debut)*86400,0)/3600),"")</f>
        <v>166</v>
      </c>
      <c r="J1333" s="36" t="n">
        <f aca="false">IF(OR(A1333="",B1333=""),"",ROUND((B1333-A1333)*86400,0))</f>
        <v>11</v>
      </c>
      <c r="K1333" s="37" t="n">
        <f aca="false">IF(G1333=1,IF(COUNTIFS($C:$C,C1333,$G:$G,1,$A:$A,"&gt;="&amp;(A1333-FenetreInterm/86400),$A:$A,"&lt;="&amp;A1333)&gt;=NbInterm,1,0),"")</f>
        <v>1</v>
      </c>
      <c r="L1333" s="37" t="n">
        <f aca="false">IF(G1333=1,IF(B1333="",0,IF(J1333&lt;SeuilFugitive,1,0)),"")</f>
        <v>0</v>
      </c>
      <c r="M1333" s="37" t="n">
        <f aca="false">IF(G1333=1,IF(B1333="",IF((Fin-A1333)*24&gt;SeuilFigee,1,0),IF(J1333&gt;SeuilFigee*3600,1,0)),"")</f>
        <v>0</v>
      </c>
      <c r="N1333" s="0" t="str">
        <f aca="false">IF(G1333=1,IF(COUNTIF(H$2:H1333,H1333)=1,COUNTIF($H:$H,H1333),""),"")</f>
        <v/>
      </c>
      <c r="O1333" s="0" t="str">
        <f aca="false">IF(G1333=1,IF(COUNTIF(I$2:I1333,I1333)=1,COUNTIF($I:$I,I1333),""),"")</f>
        <v/>
      </c>
      <c r="P1333" s="38" t="str">
        <f aca="false">IF(G1333=1,IF(COUNTIFS(C$2:C1333,C1333,G$2:G1333,1)=1,COUNTIFS($C:$C,C1333,$G:$G,1)+ROW()/10000000,""),"")</f>
        <v/>
      </c>
      <c r="Q1333" s="36" t="n">
        <f aca="false">IF(K1333=1,IF(COUNTIFS(C$2:C1333,C1333,K$2:K1333,1)=1,1,0),"")</f>
        <v>0</v>
      </c>
      <c r="R1333" s="0" t="str">
        <f aca="false">IF(M1333=1,IF(COUNTIFS(C$2:C1333,C1333,M$2:M1333,1)=1,1,0),"")</f>
        <v/>
      </c>
      <c r="S1333" s="0" t="str">
        <f aca="false">IF(L1333=1,IF(COUNTIFS(C$2:C1333,C1333,L$2:L1333,1)=1,1,0),"")</f>
        <v/>
      </c>
      <c r="T1333" s="38" t="str">
        <f aca="false">IF(N1333="","",N1333+ROW()/10000000)</f>
        <v/>
      </c>
      <c r="U1333" s="36" t="n">
        <f aca="false">IF(G1333=1,IF(B1333="",1,0),"")</f>
        <v>0</v>
      </c>
    </row>
    <row r="1334" customFormat="false" ht="15" hidden="false" customHeight="false" outlineLevel="0" collapsed="false">
      <c r="A1334" s="35" t="n">
        <v>46089.9382407407</v>
      </c>
      <c r="B1334" s="35" t="n">
        <v>46089.9383680556</v>
      </c>
      <c r="C1334" s="36" t="s">
        <v>164</v>
      </c>
      <c r="D1334" s="36" t="s">
        <v>165</v>
      </c>
      <c r="E1334" s="36" t="s">
        <v>117</v>
      </c>
      <c r="F1334" s="36" t="s">
        <v>166</v>
      </c>
      <c r="G1334" s="36" t="n">
        <f aca="false">IF(A1334="","",IF(AND(A1334&gt;=Debut,A1334&lt;Fin),1,0))</f>
        <v>1</v>
      </c>
      <c r="H1334" s="36" t="n">
        <f aca="false">IF(G1334=1,INT(ROUND((A1334-Debut)*86400,0)/600),"")</f>
        <v>999</v>
      </c>
      <c r="I1334" s="36" t="n">
        <f aca="false">IF(G1334=1,INT(ROUND((A1334-Debut)*86400,0)/3600),"")</f>
        <v>166</v>
      </c>
      <c r="J1334" s="36" t="n">
        <f aca="false">IF(OR(A1334="",B1334=""),"",ROUND((B1334-A1334)*86400,0))</f>
        <v>11</v>
      </c>
      <c r="K1334" s="37" t="n">
        <f aca="false">IF(G1334=1,IF(COUNTIFS($C:$C,C1334,$G:$G,1,$A:$A,"&gt;="&amp;(A1334-FenetreInterm/86400),$A:$A,"&lt;="&amp;A1334)&gt;=NbInterm,1,0),"")</f>
        <v>0</v>
      </c>
      <c r="L1334" s="37" t="n">
        <f aca="false">IF(G1334=1,IF(B1334="",0,IF(J1334&lt;SeuilFugitive,1,0)),"")</f>
        <v>0</v>
      </c>
      <c r="M1334" s="37" t="n">
        <f aca="false">IF(G1334=1,IF(B1334="",IF((Fin-A1334)*24&gt;SeuilFigee,1,0),IF(J1334&gt;SeuilFigee*3600,1,0)),"")</f>
        <v>0</v>
      </c>
      <c r="N1334" s="36" t="n">
        <f aca="false">IF(G1334=1,IF(COUNTIF(H$2:H1334,H1334)=1,COUNTIF($H:$H,H1334),""),"")</f>
        <v>1</v>
      </c>
      <c r="O1334" s="0" t="str">
        <f aca="false">IF(G1334=1,IF(COUNTIF(I$2:I1334,I1334)=1,COUNTIF($I:$I,I1334),""),"")</f>
        <v/>
      </c>
      <c r="P1334" s="38" t="str">
        <f aca="false">IF(G1334=1,IF(COUNTIFS(C$2:C1334,C1334,G$2:G1334,1)=1,COUNTIFS($C:$C,C1334,$G:$G,1)+ROW()/10000000,""),"")</f>
        <v/>
      </c>
      <c r="Q1334" s="0" t="str">
        <f aca="false">IF(K1334=1,IF(COUNTIFS(C$2:C1334,C1334,K$2:K1334,1)=1,1,0),"")</f>
        <v/>
      </c>
      <c r="R1334" s="0" t="str">
        <f aca="false">IF(M1334=1,IF(COUNTIFS(C$2:C1334,C1334,M$2:M1334,1)=1,1,0),"")</f>
        <v/>
      </c>
      <c r="S1334" s="0" t="str">
        <f aca="false">IF(L1334=1,IF(COUNTIFS(C$2:C1334,C1334,L$2:L1334,1)=1,1,0),"")</f>
        <v/>
      </c>
      <c r="T1334" s="38" t="n">
        <f aca="false">IF(N1334="","",N1334+ROW()/10000000)</f>
        <v>1.0001334</v>
      </c>
      <c r="U1334" s="36" t="n">
        <f aca="false">IF(G1334=1,IF(B1334="",1,0),"")</f>
        <v>0</v>
      </c>
    </row>
    <row r="1335" customFormat="false" ht="15" hidden="false" customHeight="false" outlineLevel="0" collapsed="false">
      <c r="A1335" s="35" t="n">
        <v>46089.9561805556</v>
      </c>
      <c r="B1335" s="35" t="n">
        <v>46089.9563541667</v>
      </c>
      <c r="C1335" s="36" t="s">
        <v>115</v>
      </c>
      <c r="D1335" s="36" t="s">
        <v>116</v>
      </c>
      <c r="E1335" s="36" t="s">
        <v>117</v>
      </c>
      <c r="F1335" s="36" t="s">
        <v>118</v>
      </c>
      <c r="G1335" s="36" t="n">
        <f aca="false">IF(A1335="","",IF(AND(A1335&gt;=Debut,A1335&lt;Fin),1,0))</f>
        <v>1</v>
      </c>
      <c r="H1335" s="36" t="n">
        <f aca="false">IF(G1335=1,INT(ROUND((A1335-Debut)*86400,0)/600),"")</f>
        <v>1001</v>
      </c>
      <c r="I1335" s="36" t="n">
        <f aca="false">IF(G1335=1,INT(ROUND((A1335-Debut)*86400,0)/3600),"")</f>
        <v>166</v>
      </c>
      <c r="J1335" s="36" t="n">
        <f aca="false">IF(OR(A1335="",B1335=""),"",ROUND((B1335-A1335)*86400,0))</f>
        <v>15</v>
      </c>
      <c r="K1335" s="37" t="n">
        <f aca="false">IF(G1335=1,IF(COUNTIFS($C:$C,C1335,$G:$G,1,$A:$A,"&gt;="&amp;(A1335-FenetreInterm/86400),$A:$A,"&lt;="&amp;A1335)&gt;=NbInterm,1,0),"")</f>
        <v>0</v>
      </c>
      <c r="L1335" s="37" t="n">
        <f aca="false">IF(G1335=1,IF(B1335="",0,IF(J1335&lt;SeuilFugitive,1,0)),"")</f>
        <v>0</v>
      </c>
      <c r="M1335" s="37" t="n">
        <f aca="false">IF(G1335=1,IF(B1335="",IF((Fin-A1335)*24&gt;SeuilFigee,1,0),IF(J1335&gt;SeuilFigee*3600,1,0)),"")</f>
        <v>0</v>
      </c>
      <c r="N1335" s="36" t="n">
        <f aca="false">IF(G1335=1,IF(COUNTIF(H$2:H1335,H1335)=1,COUNTIF($H:$H,H1335),""),"")</f>
        <v>3</v>
      </c>
      <c r="O1335" s="0" t="str">
        <f aca="false">IF(G1335=1,IF(COUNTIF(I$2:I1335,I1335)=1,COUNTIF($I:$I,I1335),""),"")</f>
        <v/>
      </c>
      <c r="P1335" s="38" t="str">
        <f aca="false">IF(G1335=1,IF(COUNTIFS(C$2:C1335,C1335,G$2:G1335,1)=1,COUNTIFS($C:$C,C1335,$G:$G,1)+ROW()/10000000,""),"")</f>
        <v/>
      </c>
      <c r="Q1335" s="0" t="str">
        <f aca="false">IF(K1335=1,IF(COUNTIFS(C$2:C1335,C1335,K$2:K1335,1)=1,1,0),"")</f>
        <v/>
      </c>
      <c r="R1335" s="0" t="str">
        <f aca="false">IF(M1335=1,IF(COUNTIFS(C$2:C1335,C1335,M$2:M1335,1)=1,1,0),"")</f>
        <v/>
      </c>
      <c r="S1335" s="0" t="str">
        <f aca="false">IF(L1335=1,IF(COUNTIFS(C$2:C1335,C1335,L$2:L1335,1)=1,1,0),"")</f>
        <v/>
      </c>
      <c r="T1335" s="38" t="n">
        <f aca="false">IF(N1335="","",N1335+ROW()/10000000)</f>
        <v>3.0001335</v>
      </c>
      <c r="U1335" s="36" t="n">
        <f aca="false">IF(G1335=1,IF(B1335="",1,0),"")</f>
        <v>0</v>
      </c>
    </row>
    <row r="1336" customFormat="false" ht="15" hidden="false" customHeight="false" outlineLevel="0" collapsed="false">
      <c r="A1336" s="35" t="n">
        <v>46089.9563310185</v>
      </c>
      <c r="B1336" s="35" t="n">
        <v>46089.9565509259</v>
      </c>
      <c r="C1336" s="36" t="s">
        <v>115</v>
      </c>
      <c r="D1336" s="36" t="s">
        <v>116</v>
      </c>
      <c r="E1336" s="36" t="s">
        <v>117</v>
      </c>
      <c r="F1336" s="36" t="s">
        <v>118</v>
      </c>
      <c r="G1336" s="36" t="n">
        <f aca="false">IF(A1336="","",IF(AND(A1336&gt;=Debut,A1336&lt;Fin),1,0))</f>
        <v>1</v>
      </c>
      <c r="H1336" s="36" t="n">
        <f aca="false">IF(G1336=1,INT(ROUND((A1336-Debut)*86400,0)/600),"")</f>
        <v>1001</v>
      </c>
      <c r="I1336" s="36" t="n">
        <f aca="false">IF(G1336=1,INT(ROUND((A1336-Debut)*86400,0)/3600),"")</f>
        <v>166</v>
      </c>
      <c r="J1336" s="36" t="n">
        <f aca="false">IF(OR(A1336="",B1336=""),"",ROUND((B1336-A1336)*86400,0))</f>
        <v>19</v>
      </c>
      <c r="K1336" s="37" t="n">
        <f aca="false">IF(G1336=1,IF(COUNTIFS($C:$C,C1336,$G:$G,1,$A:$A,"&gt;="&amp;(A1336-FenetreInterm/86400),$A:$A,"&lt;="&amp;A1336)&gt;=NbInterm,1,0),"")</f>
        <v>0</v>
      </c>
      <c r="L1336" s="37" t="n">
        <f aca="false">IF(G1336=1,IF(B1336="",0,IF(J1336&lt;SeuilFugitive,1,0)),"")</f>
        <v>0</v>
      </c>
      <c r="M1336" s="37" t="n">
        <f aca="false">IF(G1336=1,IF(B1336="",IF((Fin-A1336)*24&gt;SeuilFigee,1,0),IF(J1336&gt;SeuilFigee*3600,1,0)),"")</f>
        <v>0</v>
      </c>
      <c r="N1336" s="0" t="str">
        <f aca="false">IF(G1336=1,IF(COUNTIF(H$2:H1336,H1336)=1,COUNTIF($H:$H,H1336),""),"")</f>
        <v/>
      </c>
      <c r="O1336" s="0" t="str">
        <f aca="false">IF(G1336=1,IF(COUNTIF(I$2:I1336,I1336)=1,COUNTIF($I:$I,I1336),""),"")</f>
        <v/>
      </c>
      <c r="P1336" s="38" t="str">
        <f aca="false">IF(G1336=1,IF(COUNTIFS(C$2:C1336,C1336,G$2:G1336,1)=1,COUNTIFS($C:$C,C1336,$G:$G,1)+ROW()/10000000,""),"")</f>
        <v/>
      </c>
      <c r="Q1336" s="0" t="str">
        <f aca="false">IF(K1336=1,IF(COUNTIFS(C$2:C1336,C1336,K$2:K1336,1)=1,1,0),"")</f>
        <v/>
      </c>
      <c r="R1336" s="0" t="str">
        <f aca="false">IF(M1336=1,IF(COUNTIFS(C$2:C1336,C1336,M$2:M1336,1)=1,1,0),"")</f>
        <v/>
      </c>
      <c r="S1336" s="0" t="str">
        <f aca="false">IF(L1336=1,IF(COUNTIFS(C$2:C1336,C1336,L$2:L1336,1)=1,1,0),"")</f>
        <v/>
      </c>
      <c r="T1336" s="38" t="str">
        <f aca="false">IF(N1336="","",N1336+ROW()/10000000)</f>
        <v/>
      </c>
      <c r="U1336" s="36" t="n">
        <f aca="false">IF(G1336=1,IF(B1336="",1,0),"")</f>
        <v>0</v>
      </c>
    </row>
    <row r="1337" customFormat="false" ht="15" hidden="false" customHeight="false" outlineLevel="0" collapsed="false">
      <c r="A1337" s="35" t="n">
        <v>46089.9564467593</v>
      </c>
      <c r="B1337" s="35" t="n">
        <v>46089.9565740741</v>
      </c>
      <c r="C1337" s="36" t="s">
        <v>115</v>
      </c>
      <c r="D1337" s="36" t="s">
        <v>116</v>
      </c>
      <c r="E1337" s="36" t="s">
        <v>117</v>
      </c>
      <c r="F1337" s="36" t="s">
        <v>118</v>
      </c>
      <c r="G1337" s="36" t="n">
        <f aca="false">IF(A1337="","",IF(AND(A1337&gt;=Debut,A1337&lt;Fin),1,0))</f>
        <v>1</v>
      </c>
      <c r="H1337" s="36" t="n">
        <f aca="false">IF(G1337=1,INT(ROUND((A1337-Debut)*86400,0)/600),"")</f>
        <v>1001</v>
      </c>
      <c r="I1337" s="36" t="n">
        <f aca="false">IF(G1337=1,INT(ROUND((A1337-Debut)*86400,0)/3600),"")</f>
        <v>166</v>
      </c>
      <c r="J1337" s="36" t="n">
        <f aca="false">IF(OR(A1337="",B1337=""),"",ROUND((B1337-A1337)*86400,0))</f>
        <v>11</v>
      </c>
      <c r="K1337" s="37" t="n">
        <f aca="false">IF(G1337=1,IF(COUNTIFS($C:$C,C1337,$G:$G,1,$A:$A,"&gt;="&amp;(A1337-FenetreInterm/86400),$A:$A,"&lt;="&amp;A1337)&gt;=NbInterm,1,0),"")</f>
        <v>1</v>
      </c>
      <c r="L1337" s="37" t="n">
        <f aca="false">IF(G1337=1,IF(B1337="",0,IF(J1337&lt;SeuilFugitive,1,0)),"")</f>
        <v>0</v>
      </c>
      <c r="M1337" s="37" t="n">
        <f aca="false">IF(G1337=1,IF(B1337="",IF((Fin-A1337)*24&gt;SeuilFigee,1,0),IF(J1337&gt;SeuilFigee*3600,1,0)),"")</f>
        <v>0</v>
      </c>
      <c r="N1337" s="0" t="str">
        <f aca="false">IF(G1337=1,IF(COUNTIF(H$2:H1337,H1337)=1,COUNTIF($H:$H,H1337),""),"")</f>
        <v/>
      </c>
      <c r="O1337" s="0" t="str">
        <f aca="false">IF(G1337=1,IF(COUNTIF(I$2:I1337,I1337)=1,COUNTIF($I:$I,I1337),""),"")</f>
        <v/>
      </c>
      <c r="P1337" s="38" t="str">
        <f aca="false">IF(G1337=1,IF(COUNTIFS(C$2:C1337,C1337,G$2:G1337,1)=1,COUNTIFS($C:$C,C1337,$G:$G,1)+ROW()/10000000,""),"")</f>
        <v/>
      </c>
      <c r="Q1337" s="36" t="n">
        <f aca="false">IF(K1337=1,IF(COUNTIFS(C$2:C1337,C1337,K$2:K1337,1)=1,1,0),"")</f>
        <v>0</v>
      </c>
      <c r="R1337" s="0" t="str">
        <f aca="false">IF(M1337=1,IF(COUNTIFS(C$2:C1337,C1337,M$2:M1337,1)=1,1,0),"")</f>
        <v/>
      </c>
      <c r="S1337" s="0" t="str">
        <f aca="false">IF(L1337=1,IF(COUNTIFS(C$2:C1337,C1337,L$2:L1337,1)=1,1,0),"")</f>
        <v/>
      </c>
      <c r="T1337" s="38" t="str">
        <f aca="false">IF(N1337="","",N1337+ROW()/10000000)</f>
        <v/>
      </c>
      <c r="U1337" s="36" t="n">
        <f aca="false">IF(G1337=1,IF(B1337="",1,0),"")</f>
        <v>0</v>
      </c>
    </row>
    <row r="1338" customFormat="false" ht="15" hidden="false" customHeight="false" outlineLevel="0" collapsed="false">
      <c r="A1338" s="35"/>
      <c r="B1338" s="35"/>
      <c r="G1338" s="0" t="str">
        <f aca="false">IF(A1338="","",IF(AND(A1338&gt;=Debut,A1338&lt;Fin),1,0))</f>
        <v/>
      </c>
      <c r="H1338" s="0" t="str">
        <f aca="false">IF(G1338=1,INT(ROUND((A1338-Debut)*86400,0)/600),"")</f>
        <v/>
      </c>
      <c r="I1338" s="0" t="str">
        <f aca="false">IF(G1338=1,INT(ROUND((A1338-Debut)*86400,0)/3600),"")</f>
        <v/>
      </c>
      <c r="J1338" s="0" t="str">
        <f aca="false">IF(OR(A1338="",B1338=""),"",ROUND((B1338-A1338)*86400,0))</f>
        <v/>
      </c>
      <c r="K1338" s="37" t="str">
        <f aca="false">IF(G1338=1,IF(COUNTIFS($C:$C,C1338,$G:$G,1,$A:$A,"&gt;="&amp;(A1338-FenetreInterm/86400),$A:$A,"&lt;="&amp;A1338)&gt;=NbInterm,1,0),"")</f>
        <v/>
      </c>
      <c r="L1338" s="37" t="str">
        <f aca="false">IF(G1338=1,IF(B1338="",0,IF(J1338&lt;SeuilFugitive,1,0)),"")</f>
        <v/>
      </c>
      <c r="M1338" s="37" t="str">
        <f aca="false">IF(G1338=1,IF(B1338="",IF((Fin-A1338)*24&gt;SeuilFigee,1,0),IF(J1338&gt;SeuilFigee*3600,1,0)),"")</f>
        <v/>
      </c>
      <c r="N1338" s="0" t="str">
        <f aca="false">IF(G1338=1,IF(COUNTIF(H$2:H1338,H1338)=1,COUNTIF($H:$H,H1338),""),"")</f>
        <v/>
      </c>
      <c r="O1338" s="0" t="str">
        <f aca="false">IF(G1338=1,IF(COUNTIF(I$2:I1338,I1338)=1,COUNTIF($I:$I,I1338),""),"")</f>
        <v/>
      </c>
      <c r="P1338" s="38" t="str">
        <f aca="false">IF(G1338=1,IF(COUNTIFS(C$2:C1338,C1338,G$2:G1338,1)=1,COUNTIFS($C:$C,C1338,$G:$G,1)+ROW()/10000000,""),"")</f>
        <v/>
      </c>
      <c r="Q1338" s="0" t="str">
        <f aca="false">IF(K1338=1,IF(COUNTIFS(C$2:C1338,C1338,K$2:K1338,1)=1,1,0),"")</f>
        <v/>
      </c>
      <c r="R1338" s="0" t="str">
        <f aca="false">IF(M1338=1,IF(COUNTIFS(C$2:C1338,C1338,M$2:M1338,1)=1,1,0),"")</f>
        <v/>
      </c>
      <c r="S1338" s="0" t="str">
        <f aca="false">IF(L1338=1,IF(COUNTIFS(C$2:C1338,C1338,L$2:L1338,1)=1,1,0),"")</f>
        <v/>
      </c>
      <c r="T1338" s="38" t="str">
        <f aca="false">IF(N1338="","",N1338+ROW()/10000000)</f>
        <v/>
      </c>
      <c r="U1338" s="0" t="str">
        <f aca="false">IF(G1338=1,IF(B1338="",1,0),"")</f>
        <v/>
      </c>
    </row>
    <row r="1339" customFormat="false" ht="15" hidden="false" customHeight="false" outlineLevel="0" collapsed="false">
      <c r="A1339" s="35"/>
      <c r="B1339" s="35"/>
      <c r="G1339" s="0" t="str">
        <f aca="false">IF(A1339="","",IF(AND(A1339&gt;=Debut,A1339&lt;Fin),1,0))</f>
        <v/>
      </c>
      <c r="H1339" s="0" t="str">
        <f aca="false">IF(G1339=1,INT(ROUND((A1339-Debut)*86400,0)/600),"")</f>
        <v/>
      </c>
      <c r="I1339" s="0" t="str">
        <f aca="false">IF(G1339=1,INT(ROUND((A1339-Debut)*86400,0)/3600),"")</f>
        <v/>
      </c>
      <c r="J1339" s="0" t="str">
        <f aca="false">IF(OR(A1339="",B1339=""),"",ROUND((B1339-A1339)*86400,0))</f>
        <v/>
      </c>
      <c r="K1339" s="37" t="str">
        <f aca="false">IF(G1339=1,IF(COUNTIFS($C:$C,C1339,$G:$G,1,$A:$A,"&gt;="&amp;(A1339-FenetreInterm/86400),$A:$A,"&lt;="&amp;A1339)&gt;=NbInterm,1,0),"")</f>
        <v/>
      </c>
      <c r="L1339" s="37" t="str">
        <f aca="false">IF(G1339=1,IF(B1339="",0,IF(J1339&lt;SeuilFugitive,1,0)),"")</f>
        <v/>
      </c>
      <c r="M1339" s="37" t="str">
        <f aca="false">IF(G1339=1,IF(B1339="",IF((Fin-A1339)*24&gt;SeuilFigee,1,0),IF(J1339&gt;SeuilFigee*3600,1,0)),"")</f>
        <v/>
      </c>
      <c r="N1339" s="0" t="str">
        <f aca="false">IF(G1339=1,IF(COUNTIF(H$2:H1339,H1339)=1,COUNTIF($H:$H,H1339),""),"")</f>
        <v/>
      </c>
      <c r="O1339" s="0" t="str">
        <f aca="false">IF(G1339=1,IF(COUNTIF(I$2:I1339,I1339)=1,COUNTIF($I:$I,I1339),""),"")</f>
        <v/>
      </c>
      <c r="P1339" s="38" t="str">
        <f aca="false">IF(G1339=1,IF(COUNTIFS(C$2:C1339,C1339,G$2:G1339,1)=1,COUNTIFS($C:$C,C1339,$G:$G,1)+ROW()/10000000,""),"")</f>
        <v/>
      </c>
      <c r="Q1339" s="0" t="str">
        <f aca="false">IF(K1339=1,IF(COUNTIFS(C$2:C1339,C1339,K$2:K1339,1)=1,1,0),"")</f>
        <v/>
      </c>
      <c r="R1339" s="0" t="str">
        <f aca="false">IF(M1339=1,IF(COUNTIFS(C$2:C1339,C1339,M$2:M1339,1)=1,1,0),"")</f>
        <v/>
      </c>
      <c r="S1339" s="0" t="str">
        <f aca="false">IF(L1339=1,IF(COUNTIFS(C$2:C1339,C1339,L$2:L1339,1)=1,1,0),"")</f>
        <v/>
      </c>
      <c r="T1339" s="38" t="str">
        <f aca="false">IF(N1339="","",N1339+ROW()/10000000)</f>
        <v/>
      </c>
      <c r="U1339" s="0" t="str">
        <f aca="false">IF(G1339=1,IF(B1339="",1,0),"")</f>
        <v/>
      </c>
    </row>
    <row r="1340" customFormat="false" ht="15" hidden="false" customHeight="false" outlineLevel="0" collapsed="false">
      <c r="A1340" s="35"/>
      <c r="B1340" s="35"/>
      <c r="G1340" s="0" t="str">
        <f aca="false">IF(A1340="","",IF(AND(A1340&gt;=Debut,A1340&lt;Fin),1,0))</f>
        <v/>
      </c>
      <c r="H1340" s="0" t="str">
        <f aca="false">IF(G1340=1,INT(ROUND((A1340-Debut)*86400,0)/600),"")</f>
        <v/>
      </c>
      <c r="I1340" s="0" t="str">
        <f aca="false">IF(G1340=1,INT(ROUND((A1340-Debut)*86400,0)/3600),"")</f>
        <v/>
      </c>
      <c r="J1340" s="0" t="str">
        <f aca="false">IF(OR(A1340="",B1340=""),"",ROUND((B1340-A1340)*86400,0))</f>
        <v/>
      </c>
      <c r="K1340" s="37" t="str">
        <f aca="false">IF(G1340=1,IF(COUNTIFS($C:$C,C1340,$G:$G,1,$A:$A,"&gt;="&amp;(A1340-FenetreInterm/86400),$A:$A,"&lt;="&amp;A1340)&gt;=NbInterm,1,0),"")</f>
        <v/>
      </c>
      <c r="L1340" s="37" t="str">
        <f aca="false">IF(G1340=1,IF(B1340="",0,IF(J1340&lt;SeuilFugitive,1,0)),"")</f>
        <v/>
      </c>
      <c r="M1340" s="37" t="str">
        <f aca="false">IF(G1340=1,IF(B1340="",IF((Fin-A1340)*24&gt;SeuilFigee,1,0),IF(J1340&gt;SeuilFigee*3600,1,0)),"")</f>
        <v/>
      </c>
      <c r="N1340" s="0" t="str">
        <f aca="false">IF(G1340=1,IF(COUNTIF(H$2:H1340,H1340)=1,COUNTIF($H:$H,H1340),""),"")</f>
        <v/>
      </c>
      <c r="O1340" s="0" t="str">
        <f aca="false">IF(G1340=1,IF(COUNTIF(I$2:I1340,I1340)=1,COUNTIF($I:$I,I1340),""),"")</f>
        <v/>
      </c>
      <c r="P1340" s="38" t="str">
        <f aca="false">IF(G1340=1,IF(COUNTIFS(C$2:C1340,C1340,G$2:G1340,1)=1,COUNTIFS($C:$C,C1340,$G:$G,1)+ROW()/10000000,""),"")</f>
        <v/>
      </c>
      <c r="Q1340" s="0" t="str">
        <f aca="false">IF(K1340=1,IF(COUNTIFS(C$2:C1340,C1340,K$2:K1340,1)=1,1,0),"")</f>
        <v/>
      </c>
      <c r="R1340" s="0" t="str">
        <f aca="false">IF(M1340=1,IF(COUNTIFS(C$2:C1340,C1340,M$2:M1340,1)=1,1,0),"")</f>
        <v/>
      </c>
      <c r="S1340" s="0" t="str">
        <f aca="false">IF(L1340=1,IF(COUNTIFS(C$2:C1340,C1340,L$2:L1340,1)=1,1,0),"")</f>
        <v/>
      </c>
      <c r="T1340" s="38" t="str">
        <f aca="false">IF(N1340="","",N1340+ROW()/10000000)</f>
        <v/>
      </c>
      <c r="U1340" s="0" t="str">
        <f aca="false">IF(G1340=1,IF(B1340="",1,0),"")</f>
        <v/>
      </c>
    </row>
    <row r="1341" customFormat="false" ht="15" hidden="false" customHeight="false" outlineLevel="0" collapsed="false">
      <c r="A1341" s="35"/>
      <c r="B1341" s="35"/>
      <c r="G1341" s="0" t="str">
        <f aca="false">IF(A1341="","",IF(AND(A1341&gt;=Debut,A1341&lt;Fin),1,0))</f>
        <v/>
      </c>
      <c r="H1341" s="0" t="str">
        <f aca="false">IF(G1341=1,INT(ROUND((A1341-Debut)*86400,0)/600),"")</f>
        <v/>
      </c>
      <c r="I1341" s="0" t="str">
        <f aca="false">IF(G1341=1,INT(ROUND((A1341-Debut)*86400,0)/3600),"")</f>
        <v/>
      </c>
      <c r="J1341" s="0" t="str">
        <f aca="false">IF(OR(A1341="",B1341=""),"",ROUND((B1341-A1341)*86400,0))</f>
        <v/>
      </c>
      <c r="K1341" s="37" t="str">
        <f aca="false">IF(G1341=1,IF(COUNTIFS($C:$C,C1341,$G:$G,1,$A:$A,"&gt;="&amp;(A1341-FenetreInterm/86400),$A:$A,"&lt;="&amp;A1341)&gt;=NbInterm,1,0),"")</f>
        <v/>
      </c>
      <c r="L1341" s="37" t="str">
        <f aca="false">IF(G1341=1,IF(B1341="",0,IF(J1341&lt;SeuilFugitive,1,0)),"")</f>
        <v/>
      </c>
      <c r="M1341" s="37" t="str">
        <f aca="false">IF(G1341=1,IF(B1341="",IF((Fin-A1341)*24&gt;SeuilFigee,1,0),IF(J1341&gt;SeuilFigee*3600,1,0)),"")</f>
        <v/>
      </c>
      <c r="N1341" s="0" t="str">
        <f aca="false">IF(G1341=1,IF(COUNTIF(H$2:H1341,H1341)=1,COUNTIF($H:$H,H1341),""),"")</f>
        <v/>
      </c>
      <c r="O1341" s="0" t="str">
        <f aca="false">IF(G1341=1,IF(COUNTIF(I$2:I1341,I1341)=1,COUNTIF($I:$I,I1341),""),"")</f>
        <v/>
      </c>
      <c r="P1341" s="38" t="str">
        <f aca="false">IF(G1341=1,IF(COUNTIFS(C$2:C1341,C1341,G$2:G1341,1)=1,COUNTIFS($C:$C,C1341,$G:$G,1)+ROW()/10000000,""),"")</f>
        <v/>
      </c>
      <c r="Q1341" s="0" t="str">
        <f aca="false">IF(K1341=1,IF(COUNTIFS(C$2:C1341,C1341,K$2:K1341,1)=1,1,0),"")</f>
        <v/>
      </c>
      <c r="R1341" s="0" t="str">
        <f aca="false">IF(M1341=1,IF(COUNTIFS(C$2:C1341,C1341,M$2:M1341,1)=1,1,0),"")</f>
        <v/>
      </c>
      <c r="S1341" s="0" t="str">
        <f aca="false">IF(L1341=1,IF(COUNTIFS(C$2:C1341,C1341,L$2:L1341,1)=1,1,0),"")</f>
        <v/>
      </c>
      <c r="T1341" s="38" t="str">
        <f aca="false">IF(N1341="","",N1341+ROW()/10000000)</f>
        <v/>
      </c>
      <c r="U1341" s="0" t="str">
        <f aca="false">IF(G1341=1,IF(B1341="",1,0),"")</f>
        <v/>
      </c>
    </row>
    <row r="1342" customFormat="false" ht="15" hidden="false" customHeight="false" outlineLevel="0" collapsed="false">
      <c r="A1342" s="35"/>
      <c r="B1342" s="35"/>
      <c r="G1342" s="0" t="str">
        <f aca="false">IF(A1342="","",IF(AND(A1342&gt;=Debut,A1342&lt;Fin),1,0))</f>
        <v/>
      </c>
      <c r="H1342" s="0" t="str">
        <f aca="false">IF(G1342=1,INT(ROUND((A1342-Debut)*86400,0)/600),"")</f>
        <v/>
      </c>
      <c r="I1342" s="0" t="str">
        <f aca="false">IF(G1342=1,INT(ROUND((A1342-Debut)*86400,0)/3600),"")</f>
        <v/>
      </c>
      <c r="J1342" s="0" t="str">
        <f aca="false">IF(OR(A1342="",B1342=""),"",ROUND((B1342-A1342)*86400,0))</f>
        <v/>
      </c>
      <c r="K1342" s="37" t="str">
        <f aca="false">IF(G1342=1,IF(COUNTIFS($C:$C,C1342,$G:$G,1,$A:$A,"&gt;="&amp;(A1342-FenetreInterm/86400),$A:$A,"&lt;="&amp;A1342)&gt;=NbInterm,1,0),"")</f>
        <v/>
      </c>
      <c r="L1342" s="37" t="str">
        <f aca="false">IF(G1342=1,IF(B1342="",0,IF(J1342&lt;SeuilFugitive,1,0)),"")</f>
        <v/>
      </c>
      <c r="M1342" s="37" t="str">
        <f aca="false">IF(G1342=1,IF(B1342="",IF((Fin-A1342)*24&gt;SeuilFigee,1,0),IF(J1342&gt;SeuilFigee*3600,1,0)),"")</f>
        <v/>
      </c>
      <c r="N1342" s="0" t="str">
        <f aca="false">IF(G1342=1,IF(COUNTIF(H$2:H1342,H1342)=1,COUNTIF($H:$H,H1342),""),"")</f>
        <v/>
      </c>
      <c r="O1342" s="0" t="str">
        <f aca="false">IF(G1342=1,IF(COUNTIF(I$2:I1342,I1342)=1,COUNTIF($I:$I,I1342),""),"")</f>
        <v/>
      </c>
      <c r="P1342" s="38" t="str">
        <f aca="false">IF(G1342=1,IF(COUNTIFS(C$2:C1342,C1342,G$2:G1342,1)=1,COUNTIFS($C:$C,C1342,$G:$G,1)+ROW()/10000000,""),"")</f>
        <v/>
      </c>
      <c r="Q1342" s="0" t="str">
        <f aca="false">IF(K1342=1,IF(COUNTIFS(C$2:C1342,C1342,K$2:K1342,1)=1,1,0),"")</f>
        <v/>
      </c>
      <c r="R1342" s="0" t="str">
        <f aca="false">IF(M1342=1,IF(COUNTIFS(C$2:C1342,C1342,M$2:M1342,1)=1,1,0),"")</f>
        <v/>
      </c>
      <c r="S1342" s="0" t="str">
        <f aca="false">IF(L1342=1,IF(COUNTIFS(C$2:C1342,C1342,L$2:L1342,1)=1,1,0),"")</f>
        <v/>
      </c>
      <c r="T1342" s="38" t="str">
        <f aca="false">IF(N1342="","",N1342+ROW()/10000000)</f>
        <v/>
      </c>
      <c r="U1342" s="0" t="str">
        <f aca="false">IF(G1342=1,IF(B1342="",1,0),"")</f>
        <v/>
      </c>
    </row>
    <row r="1343" customFormat="false" ht="15" hidden="false" customHeight="false" outlineLevel="0" collapsed="false">
      <c r="A1343" s="35"/>
      <c r="B1343" s="35"/>
      <c r="G1343" s="0" t="str">
        <f aca="false">IF(A1343="","",IF(AND(A1343&gt;=Debut,A1343&lt;Fin),1,0))</f>
        <v/>
      </c>
      <c r="H1343" s="0" t="str">
        <f aca="false">IF(G1343=1,INT(ROUND((A1343-Debut)*86400,0)/600),"")</f>
        <v/>
      </c>
      <c r="I1343" s="0" t="str">
        <f aca="false">IF(G1343=1,INT(ROUND((A1343-Debut)*86400,0)/3600),"")</f>
        <v/>
      </c>
      <c r="J1343" s="0" t="str">
        <f aca="false">IF(OR(A1343="",B1343=""),"",ROUND((B1343-A1343)*86400,0))</f>
        <v/>
      </c>
      <c r="K1343" s="37" t="str">
        <f aca="false">IF(G1343=1,IF(COUNTIFS($C:$C,C1343,$G:$G,1,$A:$A,"&gt;="&amp;(A1343-FenetreInterm/86400),$A:$A,"&lt;="&amp;A1343)&gt;=NbInterm,1,0),"")</f>
        <v/>
      </c>
      <c r="L1343" s="37" t="str">
        <f aca="false">IF(G1343=1,IF(B1343="",0,IF(J1343&lt;SeuilFugitive,1,0)),"")</f>
        <v/>
      </c>
      <c r="M1343" s="37" t="str">
        <f aca="false">IF(G1343=1,IF(B1343="",IF((Fin-A1343)*24&gt;SeuilFigee,1,0),IF(J1343&gt;SeuilFigee*3600,1,0)),"")</f>
        <v/>
      </c>
      <c r="N1343" s="0" t="str">
        <f aca="false">IF(G1343=1,IF(COUNTIF(H$2:H1343,H1343)=1,COUNTIF($H:$H,H1343),""),"")</f>
        <v/>
      </c>
      <c r="O1343" s="0" t="str">
        <f aca="false">IF(G1343=1,IF(COUNTIF(I$2:I1343,I1343)=1,COUNTIF($I:$I,I1343),""),"")</f>
        <v/>
      </c>
      <c r="P1343" s="38" t="str">
        <f aca="false">IF(G1343=1,IF(COUNTIFS(C$2:C1343,C1343,G$2:G1343,1)=1,COUNTIFS($C:$C,C1343,$G:$G,1)+ROW()/10000000,""),"")</f>
        <v/>
      </c>
      <c r="Q1343" s="0" t="str">
        <f aca="false">IF(K1343=1,IF(COUNTIFS(C$2:C1343,C1343,K$2:K1343,1)=1,1,0),"")</f>
        <v/>
      </c>
      <c r="R1343" s="0" t="str">
        <f aca="false">IF(M1343=1,IF(COUNTIFS(C$2:C1343,C1343,M$2:M1343,1)=1,1,0),"")</f>
        <v/>
      </c>
      <c r="S1343" s="0" t="str">
        <f aca="false">IF(L1343=1,IF(COUNTIFS(C$2:C1343,C1343,L$2:L1343,1)=1,1,0),"")</f>
        <v/>
      </c>
      <c r="T1343" s="38" t="str">
        <f aca="false">IF(N1343="","",N1343+ROW()/10000000)</f>
        <v/>
      </c>
      <c r="U1343" s="0" t="str">
        <f aca="false">IF(G1343=1,IF(B1343="",1,0),"")</f>
        <v/>
      </c>
    </row>
    <row r="1344" customFormat="false" ht="15" hidden="false" customHeight="false" outlineLevel="0" collapsed="false">
      <c r="A1344" s="35"/>
      <c r="B1344" s="35"/>
      <c r="G1344" s="0" t="str">
        <f aca="false">IF(A1344="","",IF(AND(A1344&gt;=Debut,A1344&lt;Fin),1,0))</f>
        <v/>
      </c>
      <c r="H1344" s="0" t="str">
        <f aca="false">IF(G1344=1,INT(ROUND((A1344-Debut)*86400,0)/600),"")</f>
        <v/>
      </c>
      <c r="I1344" s="0" t="str">
        <f aca="false">IF(G1344=1,INT(ROUND((A1344-Debut)*86400,0)/3600),"")</f>
        <v/>
      </c>
      <c r="J1344" s="0" t="str">
        <f aca="false">IF(OR(A1344="",B1344=""),"",ROUND((B1344-A1344)*86400,0))</f>
        <v/>
      </c>
      <c r="K1344" s="37" t="str">
        <f aca="false">IF(G1344=1,IF(COUNTIFS($C:$C,C1344,$G:$G,1,$A:$A,"&gt;="&amp;(A1344-FenetreInterm/86400),$A:$A,"&lt;="&amp;A1344)&gt;=NbInterm,1,0),"")</f>
        <v/>
      </c>
      <c r="L1344" s="37" t="str">
        <f aca="false">IF(G1344=1,IF(B1344="",0,IF(J1344&lt;SeuilFugitive,1,0)),"")</f>
        <v/>
      </c>
      <c r="M1344" s="37" t="str">
        <f aca="false">IF(G1344=1,IF(B1344="",IF((Fin-A1344)*24&gt;SeuilFigee,1,0),IF(J1344&gt;SeuilFigee*3600,1,0)),"")</f>
        <v/>
      </c>
      <c r="N1344" s="0" t="str">
        <f aca="false">IF(G1344=1,IF(COUNTIF(H$2:H1344,H1344)=1,COUNTIF($H:$H,H1344),""),"")</f>
        <v/>
      </c>
      <c r="O1344" s="0" t="str">
        <f aca="false">IF(G1344=1,IF(COUNTIF(I$2:I1344,I1344)=1,COUNTIF($I:$I,I1344),""),"")</f>
        <v/>
      </c>
      <c r="P1344" s="38" t="str">
        <f aca="false">IF(G1344=1,IF(COUNTIFS(C$2:C1344,C1344,G$2:G1344,1)=1,COUNTIFS($C:$C,C1344,$G:$G,1)+ROW()/10000000,""),"")</f>
        <v/>
      </c>
      <c r="Q1344" s="0" t="str">
        <f aca="false">IF(K1344=1,IF(COUNTIFS(C$2:C1344,C1344,K$2:K1344,1)=1,1,0),"")</f>
        <v/>
      </c>
      <c r="R1344" s="0" t="str">
        <f aca="false">IF(M1344=1,IF(COUNTIFS(C$2:C1344,C1344,M$2:M1344,1)=1,1,0),"")</f>
        <v/>
      </c>
      <c r="S1344" s="0" t="str">
        <f aca="false">IF(L1344=1,IF(COUNTIFS(C$2:C1344,C1344,L$2:L1344,1)=1,1,0),"")</f>
        <v/>
      </c>
      <c r="T1344" s="38" t="str">
        <f aca="false">IF(N1344="","",N1344+ROW()/10000000)</f>
        <v/>
      </c>
      <c r="U1344" s="0" t="str">
        <f aca="false">IF(G1344=1,IF(B1344="",1,0),"")</f>
        <v/>
      </c>
    </row>
    <row r="1345" customFormat="false" ht="15" hidden="false" customHeight="false" outlineLevel="0" collapsed="false">
      <c r="A1345" s="35"/>
      <c r="B1345" s="35"/>
      <c r="G1345" s="0" t="str">
        <f aca="false">IF(A1345="","",IF(AND(A1345&gt;=Debut,A1345&lt;Fin),1,0))</f>
        <v/>
      </c>
      <c r="H1345" s="0" t="str">
        <f aca="false">IF(G1345=1,INT(ROUND((A1345-Debut)*86400,0)/600),"")</f>
        <v/>
      </c>
      <c r="I1345" s="0" t="str">
        <f aca="false">IF(G1345=1,INT(ROUND((A1345-Debut)*86400,0)/3600),"")</f>
        <v/>
      </c>
      <c r="J1345" s="0" t="str">
        <f aca="false">IF(OR(A1345="",B1345=""),"",ROUND((B1345-A1345)*86400,0))</f>
        <v/>
      </c>
      <c r="K1345" s="37" t="str">
        <f aca="false">IF(G1345=1,IF(COUNTIFS($C:$C,C1345,$G:$G,1,$A:$A,"&gt;="&amp;(A1345-FenetreInterm/86400),$A:$A,"&lt;="&amp;A1345)&gt;=NbInterm,1,0),"")</f>
        <v/>
      </c>
      <c r="L1345" s="37" t="str">
        <f aca="false">IF(G1345=1,IF(B1345="",0,IF(J1345&lt;SeuilFugitive,1,0)),"")</f>
        <v/>
      </c>
      <c r="M1345" s="37" t="str">
        <f aca="false">IF(G1345=1,IF(B1345="",IF((Fin-A1345)*24&gt;SeuilFigee,1,0),IF(J1345&gt;SeuilFigee*3600,1,0)),"")</f>
        <v/>
      </c>
      <c r="N1345" s="0" t="str">
        <f aca="false">IF(G1345=1,IF(COUNTIF(H$2:H1345,H1345)=1,COUNTIF($H:$H,H1345),""),"")</f>
        <v/>
      </c>
      <c r="O1345" s="0" t="str">
        <f aca="false">IF(G1345=1,IF(COUNTIF(I$2:I1345,I1345)=1,COUNTIF($I:$I,I1345),""),"")</f>
        <v/>
      </c>
      <c r="P1345" s="38" t="str">
        <f aca="false">IF(G1345=1,IF(COUNTIFS(C$2:C1345,C1345,G$2:G1345,1)=1,COUNTIFS($C:$C,C1345,$G:$G,1)+ROW()/10000000,""),"")</f>
        <v/>
      </c>
      <c r="Q1345" s="0" t="str">
        <f aca="false">IF(K1345=1,IF(COUNTIFS(C$2:C1345,C1345,K$2:K1345,1)=1,1,0),"")</f>
        <v/>
      </c>
      <c r="R1345" s="0" t="str">
        <f aca="false">IF(M1345=1,IF(COUNTIFS(C$2:C1345,C1345,M$2:M1345,1)=1,1,0),"")</f>
        <v/>
      </c>
      <c r="S1345" s="0" t="str">
        <f aca="false">IF(L1345=1,IF(COUNTIFS(C$2:C1345,C1345,L$2:L1345,1)=1,1,0),"")</f>
        <v/>
      </c>
      <c r="T1345" s="38" t="str">
        <f aca="false">IF(N1345="","",N1345+ROW()/10000000)</f>
        <v/>
      </c>
      <c r="U1345" s="0" t="str">
        <f aca="false">IF(G1345=1,IF(B1345="",1,0),"")</f>
        <v/>
      </c>
    </row>
    <row r="1346" customFormat="false" ht="15" hidden="false" customHeight="false" outlineLevel="0" collapsed="false">
      <c r="A1346" s="35"/>
      <c r="B1346" s="35"/>
      <c r="G1346" s="0" t="str">
        <f aca="false">IF(A1346="","",IF(AND(A1346&gt;=Debut,A1346&lt;Fin),1,0))</f>
        <v/>
      </c>
      <c r="H1346" s="0" t="str">
        <f aca="false">IF(G1346=1,INT(ROUND((A1346-Debut)*86400,0)/600),"")</f>
        <v/>
      </c>
      <c r="I1346" s="0" t="str">
        <f aca="false">IF(G1346=1,INT(ROUND((A1346-Debut)*86400,0)/3600),"")</f>
        <v/>
      </c>
      <c r="J1346" s="0" t="str">
        <f aca="false">IF(OR(A1346="",B1346=""),"",ROUND((B1346-A1346)*86400,0))</f>
        <v/>
      </c>
      <c r="K1346" s="37" t="str">
        <f aca="false">IF(G1346=1,IF(COUNTIFS($C:$C,C1346,$G:$G,1,$A:$A,"&gt;="&amp;(A1346-FenetreInterm/86400),$A:$A,"&lt;="&amp;A1346)&gt;=NbInterm,1,0),"")</f>
        <v/>
      </c>
      <c r="L1346" s="37" t="str">
        <f aca="false">IF(G1346=1,IF(B1346="",0,IF(J1346&lt;SeuilFugitive,1,0)),"")</f>
        <v/>
      </c>
      <c r="M1346" s="37" t="str">
        <f aca="false">IF(G1346=1,IF(B1346="",IF((Fin-A1346)*24&gt;SeuilFigee,1,0),IF(J1346&gt;SeuilFigee*3600,1,0)),"")</f>
        <v/>
      </c>
      <c r="N1346" s="0" t="str">
        <f aca="false">IF(G1346=1,IF(COUNTIF(H$2:H1346,H1346)=1,COUNTIF($H:$H,H1346),""),"")</f>
        <v/>
      </c>
      <c r="O1346" s="0" t="str">
        <f aca="false">IF(G1346=1,IF(COUNTIF(I$2:I1346,I1346)=1,COUNTIF($I:$I,I1346),""),"")</f>
        <v/>
      </c>
      <c r="P1346" s="38" t="str">
        <f aca="false">IF(G1346=1,IF(COUNTIFS(C$2:C1346,C1346,G$2:G1346,1)=1,COUNTIFS($C:$C,C1346,$G:$G,1)+ROW()/10000000,""),"")</f>
        <v/>
      </c>
      <c r="Q1346" s="0" t="str">
        <f aca="false">IF(K1346=1,IF(COUNTIFS(C$2:C1346,C1346,K$2:K1346,1)=1,1,0),"")</f>
        <v/>
      </c>
      <c r="R1346" s="0" t="str">
        <f aca="false">IF(M1346=1,IF(COUNTIFS(C$2:C1346,C1346,M$2:M1346,1)=1,1,0),"")</f>
        <v/>
      </c>
      <c r="S1346" s="0" t="str">
        <f aca="false">IF(L1346=1,IF(COUNTIFS(C$2:C1346,C1346,L$2:L1346,1)=1,1,0),"")</f>
        <v/>
      </c>
      <c r="T1346" s="38" t="str">
        <f aca="false">IF(N1346="","",N1346+ROW()/10000000)</f>
        <v/>
      </c>
      <c r="U1346" s="0" t="str">
        <f aca="false">IF(G1346=1,IF(B1346="",1,0),"")</f>
        <v/>
      </c>
    </row>
    <row r="1347" customFormat="false" ht="15" hidden="false" customHeight="false" outlineLevel="0" collapsed="false">
      <c r="A1347" s="35"/>
      <c r="B1347" s="35"/>
      <c r="G1347" s="0" t="str">
        <f aca="false">IF(A1347="","",IF(AND(A1347&gt;=Debut,A1347&lt;Fin),1,0))</f>
        <v/>
      </c>
      <c r="H1347" s="0" t="str">
        <f aca="false">IF(G1347=1,INT(ROUND((A1347-Debut)*86400,0)/600),"")</f>
        <v/>
      </c>
      <c r="I1347" s="0" t="str">
        <f aca="false">IF(G1347=1,INT(ROUND((A1347-Debut)*86400,0)/3600),"")</f>
        <v/>
      </c>
      <c r="J1347" s="0" t="str">
        <f aca="false">IF(OR(A1347="",B1347=""),"",ROUND((B1347-A1347)*86400,0))</f>
        <v/>
      </c>
      <c r="K1347" s="37" t="str">
        <f aca="false">IF(G1347=1,IF(COUNTIFS($C:$C,C1347,$G:$G,1,$A:$A,"&gt;="&amp;(A1347-FenetreInterm/86400),$A:$A,"&lt;="&amp;A1347)&gt;=NbInterm,1,0),"")</f>
        <v/>
      </c>
      <c r="L1347" s="37" t="str">
        <f aca="false">IF(G1347=1,IF(B1347="",0,IF(J1347&lt;SeuilFugitive,1,0)),"")</f>
        <v/>
      </c>
      <c r="M1347" s="37" t="str">
        <f aca="false">IF(G1347=1,IF(B1347="",IF((Fin-A1347)*24&gt;SeuilFigee,1,0),IF(J1347&gt;SeuilFigee*3600,1,0)),"")</f>
        <v/>
      </c>
      <c r="N1347" s="0" t="str">
        <f aca="false">IF(G1347=1,IF(COUNTIF(H$2:H1347,H1347)=1,COUNTIF($H:$H,H1347),""),"")</f>
        <v/>
      </c>
      <c r="O1347" s="0" t="str">
        <f aca="false">IF(G1347=1,IF(COUNTIF(I$2:I1347,I1347)=1,COUNTIF($I:$I,I1347),""),"")</f>
        <v/>
      </c>
      <c r="P1347" s="38" t="str">
        <f aca="false">IF(G1347=1,IF(COUNTIFS(C$2:C1347,C1347,G$2:G1347,1)=1,COUNTIFS($C:$C,C1347,$G:$G,1)+ROW()/10000000,""),"")</f>
        <v/>
      </c>
      <c r="Q1347" s="0" t="str">
        <f aca="false">IF(K1347=1,IF(COUNTIFS(C$2:C1347,C1347,K$2:K1347,1)=1,1,0),"")</f>
        <v/>
      </c>
      <c r="R1347" s="0" t="str">
        <f aca="false">IF(M1347=1,IF(COUNTIFS(C$2:C1347,C1347,M$2:M1347,1)=1,1,0),"")</f>
        <v/>
      </c>
      <c r="S1347" s="0" t="str">
        <f aca="false">IF(L1347=1,IF(COUNTIFS(C$2:C1347,C1347,L$2:L1347,1)=1,1,0),"")</f>
        <v/>
      </c>
      <c r="T1347" s="38" t="str">
        <f aca="false">IF(N1347="","",N1347+ROW()/10000000)</f>
        <v/>
      </c>
      <c r="U1347" s="0" t="str">
        <f aca="false">IF(G1347=1,IF(B1347="",1,0),"")</f>
        <v/>
      </c>
    </row>
    <row r="1348" customFormat="false" ht="15" hidden="false" customHeight="false" outlineLevel="0" collapsed="false">
      <c r="A1348" s="35"/>
      <c r="B1348" s="35"/>
      <c r="G1348" s="0" t="str">
        <f aca="false">IF(A1348="","",IF(AND(A1348&gt;=Debut,A1348&lt;Fin),1,0))</f>
        <v/>
      </c>
      <c r="H1348" s="0" t="str">
        <f aca="false">IF(G1348=1,INT(ROUND((A1348-Debut)*86400,0)/600),"")</f>
        <v/>
      </c>
      <c r="I1348" s="0" t="str">
        <f aca="false">IF(G1348=1,INT(ROUND((A1348-Debut)*86400,0)/3600),"")</f>
        <v/>
      </c>
      <c r="J1348" s="0" t="str">
        <f aca="false">IF(OR(A1348="",B1348=""),"",ROUND((B1348-A1348)*86400,0))</f>
        <v/>
      </c>
      <c r="K1348" s="37" t="str">
        <f aca="false">IF(G1348=1,IF(COUNTIFS($C:$C,C1348,$G:$G,1,$A:$A,"&gt;="&amp;(A1348-FenetreInterm/86400),$A:$A,"&lt;="&amp;A1348)&gt;=NbInterm,1,0),"")</f>
        <v/>
      </c>
      <c r="L1348" s="37" t="str">
        <f aca="false">IF(G1348=1,IF(B1348="",0,IF(J1348&lt;SeuilFugitive,1,0)),"")</f>
        <v/>
      </c>
      <c r="M1348" s="37" t="str">
        <f aca="false">IF(G1348=1,IF(B1348="",IF((Fin-A1348)*24&gt;SeuilFigee,1,0),IF(J1348&gt;SeuilFigee*3600,1,0)),"")</f>
        <v/>
      </c>
      <c r="N1348" s="0" t="str">
        <f aca="false">IF(G1348=1,IF(COUNTIF(H$2:H1348,H1348)=1,COUNTIF($H:$H,H1348),""),"")</f>
        <v/>
      </c>
      <c r="O1348" s="0" t="str">
        <f aca="false">IF(G1348=1,IF(COUNTIF(I$2:I1348,I1348)=1,COUNTIF($I:$I,I1348),""),"")</f>
        <v/>
      </c>
      <c r="P1348" s="38" t="str">
        <f aca="false">IF(G1348=1,IF(COUNTIFS(C$2:C1348,C1348,G$2:G1348,1)=1,COUNTIFS($C:$C,C1348,$G:$G,1)+ROW()/10000000,""),"")</f>
        <v/>
      </c>
      <c r="Q1348" s="0" t="str">
        <f aca="false">IF(K1348=1,IF(COUNTIFS(C$2:C1348,C1348,K$2:K1348,1)=1,1,0),"")</f>
        <v/>
      </c>
      <c r="R1348" s="0" t="str">
        <f aca="false">IF(M1348=1,IF(COUNTIFS(C$2:C1348,C1348,M$2:M1348,1)=1,1,0),"")</f>
        <v/>
      </c>
      <c r="S1348" s="0" t="str">
        <f aca="false">IF(L1348=1,IF(COUNTIFS(C$2:C1348,C1348,L$2:L1348,1)=1,1,0),"")</f>
        <v/>
      </c>
      <c r="T1348" s="38" t="str">
        <f aca="false">IF(N1348="","",N1348+ROW()/10000000)</f>
        <v/>
      </c>
      <c r="U1348" s="0" t="str">
        <f aca="false">IF(G1348=1,IF(B1348="",1,0),"")</f>
        <v/>
      </c>
    </row>
    <row r="1349" customFormat="false" ht="15" hidden="false" customHeight="false" outlineLevel="0" collapsed="false">
      <c r="A1349" s="35"/>
      <c r="B1349" s="35"/>
      <c r="G1349" s="0" t="str">
        <f aca="false">IF(A1349="","",IF(AND(A1349&gt;=Debut,A1349&lt;Fin),1,0))</f>
        <v/>
      </c>
      <c r="H1349" s="0" t="str">
        <f aca="false">IF(G1349=1,INT(ROUND((A1349-Debut)*86400,0)/600),"")</f>
        <v/>
      </c>
      <c r="I1349" s="0" t="str">
        <f aca="false">IF(G1349=1,INT(ROUND((A1349-Debut)*86400,0)/3600),"")</f>
        <v/>
      </c>
      <c r="J1349" s="0" t="str">
        <f aca="false">IF(OR(A1349="",B1349=""),"",ROUND((B1349-A1349)*86400,0))</f>
        <v/>
      </c>
      <c r="K1349" s="37" t="str">
        <f aca="false">IF(G1349=1,IF(COUNTIFS($C:$C,C1349,$G:$G,1,$A:$A,"&gt;="&amp;(A1349-FenetreInterm/86400),$A:$A,"&lt;="&amp;A1349)&gt;=NbInterm,1,0),"")</f>
        <v/>
      </c>
      <c r="L1349" s="37" t="str">
        <f aca="false">IF(G1349=1,IF(B1349="",0,IF(J1349&lt;SeuilFugitive,1,0)),"")</f>
        <v/>
      </c>
      <c r="M1349" s="37" t="str">
        <f aca="false">IF(G1349=1,IF(B1349="",IF((Fin-A1349)*24&gt;SeuilFigee,1,0),IF(J1349&gt;SeuilFigee*3600,1,0)),"")</f>
        <v/>
      </c>
      <c r="N1349" s="0" t="str">
        <f aca="false">IF(G1349=1,IF(COUNTIF(H$2:H1349,H1349)=1,COUNTIF($H:$H,H1349),""),"")</f>
        <v/>
      </c>
      <c r="O1349" s="0" t="str">
        <f aca="false">IF(G1349=1,IF(COUNTIF(I$2:I1349,I1349)=1,COUNTIF($I:$I,I1349),""),"")</f>
        <v/>
      </c>
      <c r="P1349" s="38" t="str">
        <f aca="false">IF(G1349=1,IF(COUNTIFS(C$2:C1349,C1349,G$2:G1349,1)=1,COUNTIFS($C:$C,C1349,$G:$G,1)+ROW()/10000000,""),"")</f>
        <v/>
      </c>
      <c r="Q1349" s="0" t="str">
        <f aca="false">IF(K1349=1,IF(COUNTIFS(C$2:C1349,C1349,K$2:K1349,1)=1,1,0),"")</f>
        <v/>
      </c>
      <c r="R1349" s="0" t="str">
        <f aca="false">IF(M1349=1,IF(COUNTIFS(C$2:C1349,C1349,M$2:M1349,1)=1,1,0),"")</f>
        <v/>
      </c>
      <c r="S1349" s="0" t="str">
        <f aca="false">IF(L1349=1,IF(COUNTIFS(C$2:C1349,C1349,L$2:L1349,1)=1,1,0),"")</f>
        <v/>
      </c>
      <c r="T1349" s="38" t="str">
        <f aca="false">IF(N1349="","",N1349+ROW()/10000000)</f>
        <v/>
      </c>
      <c r="U1349" s="0" t="str">
        <f aca="false">IF(G1349=1,IF(B1349="",1,0),"")</f>
        <v/>
      </c>
    </row>
    <row r="1350" customFormat="false" ht="15" hidden="false" customHeight="false" outlineLevel="0" collapsed="false">
      <c r="A1350" s="35"/>
      <c r="B1350" s="35"/>
      <c r="G1350" s="0" t="str">
        <f aca="false">IF(A1350="","",IF(AND(A1350&gt;=Debut,A1350&lt;Fin),1,0))</f>
        <v/>
      </c>
      <c r="H1350" s="0" t="str">
        <f aca="false">IF(G1350=1,INT(ROUND((A1350-Debut)*86400,0)/600),"")</f>
        <v/>
      </c>
      <c r="I1350" s="0" t="str">
        <f aca="false">IF(G1350=1,INT(ROUND((A1350-Debut)*86400,0)/3600),"")</f>
        <v/>
      </c>
      <c r="J1350" s="0" t="str">
        <f aca="false">IF(OR(A1350="",B1350=""),"",ROUND((B1350-A1350)*86400,0))</f>
        <v/>
      </c>
      <c r="K1350" s="37" t="str">
        <f aca="false">IF(G1350=1,IF(COUNTIFS($C:$C,C1350,$G:$G,1,$A:$A,"&gt;="&amp;(A1350-FenetreInterm/86400),$A:$A,"&lt;="&amp;A1350)&gt;=NbInterm,1,0),"")</f>
        <v/>
      </c>
      <c r="L1350" s="37" t="str">
        <f aca="false">IF(G1350=1,IF(B1350="",0,IF(J1350&lt;SeuilFugitive,1,0)),"")</f>
        <v/>
      </c>
      <c r="M1350" s="37" t="str">
        <f aca="false">IF(G1350=1,IF(B1350="",IF((Fin-A1350)*24&gt;SeuilFigee,1,0),IF(J1350&gt;SeuilFigee*3600,1,0)),"")</f>
        <v/>
      </c>
      <c r="N1350" s="0" t="str">
        <f aca="false">IF(G1350=1,IF(COUNTIF(H$2:H1350,H1350)=1,COUNTIF($H:$H,H1350),""),"")</f>
        <v/>
      </c>
      <c r="O1350" s="0" t="str">
        <f aca="false">IF(G1350=1,IF(COUNTIF(I$2:I1350,I1350)=1,COUNTIF($I:$I,I1350),""),"")</f>
        <v/>
      </c>
      <c r="P1350" s="38" t="str">
        <f aca="false">IF(G1350=1,IF(COUNTIFS(C$2:C1350,C1350,G$2:G1350,1)=1,COUNTIFS($C:$C,C1350,$G:$G,1)+ROW()/10000000,""),"")</f>
        <v/>
      </c>
      <c r="Q1350" s="0" t="str">
        <f aca="false">IF(K1350=1,IF(COUNTIFS(C$2:C1350,C1350,K$2:K1350,1)=1,1,0),"")</f>
        <v/>
      </c>
      <c r="R1350" s="0" t="str">
        <f aca="false">IF(M1350=1,IF(COUNTIFS(C$2:C1350,C1350,M$2:M1350,1)=1,1,0),"")</f>
        <v/>
      </c>
      <c r="S1350" s="0" t="str">
        <f aca="false">IF(L1350=1,IF(COUNTIFS(C$2:C1350,C1350,L$2:L1350,1)=1,1,0),"")</f>
        <v/>
      </c>
      <c r="T1350" s="38" t="str">
        <f aca="false">IF(N1350="","",N1350+ROW()/10000000)</f>
        <v/>
      </c>
      <c r="U1350" s="0" t="str">
        <f aca="false">IF(G1350=1,IF(B1350="",1,0),"")</f>
        <v/>
      </c>
    </row>
    <row r="1351" customFormat="false" ht="15" hidden="false" customHeight="false" outlineLevel="0" collapsed="false">
      <c r="A1351" s="35"/>
      <c r="B1351" s="35"/>
      <c r="G1351" s="0" t="str">
        <f aca="false">IF(A1351="","",IF(AND(A1351&gt;=Debut,A1351&lt;Fin),1,0))</f>
        <v/>
      </c>
      <c r="H1351" s="0" t="str">
        <f aca="false">IF(G1351=1,INT(ROUND((A1351-Debut)*86400,0)/600),"")</f>
        <v/>
      </c>
      <c r="I1351" s="0" t="str">
        <f aca="false">IF(G1351=1,INT(ROUND((A1351-Debut)*86400,0)/3600),"")</f>
        <v/>
      </c>
      <c r="J1351" s="0" t="str">
        <f aca="false">IF(OR(A1351="",B1351=""),"",ROUND((B1351-A1351)*86400,0))</f>
        <v/>
      </c>
      <c r="K1351" s="37" t="str">
        <f aca="false">IF(G1351=1,IF(COUNTIFS($C:$C,C1351,$G:$G,1,$A:$A,"&gt;="&amp;(A1351-FenetreInterm/86400),$A:$A,"&lt;="&amp;A1351)&gt;=NbInterm,1,0),"")</f>
        <v/>
      </c>
      <c r="L1351" s="37" t="str">
        <f aca="false">IF(G1351=1,IF(B1351="",0,IF(J1351&lt;SeuilFugitive,1,0)),"")</f>
        <v/>
      </c>
      <c r="M1351" s="37" t="str">
        <f aca="false">IF(G1351=1,IF(B1351="",IF((Fin-A1351)*24&gt;SeuilFigee,1,0),IF(J1351&gt;SeuilFigee*3600,1,0)),"")</f>
        <v/>
      </c>
      <c r="N1351" s="0" t="str">
        <f aca="false">IF(G1351=1,IF(COUNTIF(H$2:H1351,H1351)=1,COUNTIF($H:$H,H1351),""),"")</f>
        <v/>
      </c>
      <c r="O1351" s="0" t="str">
        <f aca="false">IF(G1351=1,IF(COUNTIF(I$2:I1351,I1351)=1,COUNTIF($I:$I,I1351),""),"")</f>
        <v/>
      </c>
      <c r="P1351" s="38" t="str">
        <f aca="false">IF(G1351=1,IF(COUNTIFS(C$2:C1351,C1351,G$2:G1351,1)=1,COUNTIFS($C:$C,C1351,$G:$G,1)+ROW()/10000000,""),"")</f>
        <v/>
      </c>
      <c r="Q1351" s="0" t="str">
        <f aca="false">IF(K1351=1,IF(COUNTIFS(C$2:C1351,C1351,K$2:K1351,1)=1,1,0),"")</f>
        <v/>
      </c>
      <c r="R1351" s="0" t="str">
        <f aca="false">IF(M1351=1,IF(COUNTIFS(C$2:C1351,C1351,M$2:M1351,1)=1,1,0),"")</f>
        <v/>
      </c>
      <c r="S1351" s="0" t="str">
        <f aca="false">IF(L1351=1,IF(COUNTIFS(C$2:C1351,C1351,L$2:L1351,1)=1,1,0),"")</f>
        <v/>
      </c>
      <c r="T1351" s="38" t="str">
        <f aca="false">IF(N1351="","",N1351+ROW()/10000000)</f>
        <v/>
      </c>
      <c r="U1351" s="0" t="str">
        <f aca="false">IF(G1351=1,IF(B1351="",1,0),"")</f>
        <v/>
      </c>
    </row>
    <row r="1352" customFormat="false" ht="15" hidden="false" customHeight="false" outlineLevel="0" collapsed="false">
      <c r="A1352" s="35"/>
      <c r="B1352" s="35"/>
      <c r="G1352" s="0" t="str">
        <f aca="false">IF(A1352="","",IF(AND(A1352&gt;=Debut,A1352&lt;Fin),1,0))</f>
        <v/>
      </c>
      <c r="H1352" s="0" t="str">
        <f aca="false">IF(G1352=1,INT(ROUND((A1352-Debut)*86400,0)/600),"")</f>
        <v/>
      </c>
      <c r="I1352" s="0" t="str">
        <f aca="false">IF(G1352=1,INT(ROUND((A1352-Debut)*86400,0)/3600),"")</f>
        <v/>
      </c>
      <c r="J1352" s="0" t="str">
        <f aca="false">IF(OR(A1352="",B1352=""),"",ROUND((B1352-A1352)*86400,0))</f>
        <v/>
      </c>
      <c r="K1352" s="37" t="str">
        <f aca="false">IF(G1352=1,IF(COUNTIFS($C:$C,C1352,$G:$G,1,$A:$A,"&gt;="&amp;(A1352-FenetreInterm/86400),$A:$A,"&lt;="&amp;A1352)&gt;=NbInterm,1,0),"")</f>
        <v/>
      </c>
      <c r="L1352" s="37" t="str">
        <f aca="false">IF(G1352=1,IF(B1352="",0,IF(J1352&lt;SeuilFugitive,1,0)),"")</f>
        <v/>
      </c>
      <c r="M1352" s="37" t="str">
        <f aca="false">IF(G1352=1,IF(B1352="",IF((Fin-A1352)*24&gt;SeuilFigee,1,0),IF(J1352&gt;SeuilFigee*3600,1,0)),"")</f>
        <v/>
      </c>
      <c r="N1352" s="0" t="str">
        <f aca="false">IF(G1352=1,IF(COUNTIF(H$2:H1352,H1352)=1,COUNTIF($H:$H,H1352),""),"")</f>
        <v/>
      </c>
      <c r="O1352" s="0" t="str">
        <f aca="false">IF(G1352=1,IF(COUNTIF(I$2:I1352,I1352)=1,COUNTIF($I:$I,I1352),""),"")</f>
        <v/>
      </c>
      <c r="P1352" s="38" t="str">
        <f aca="false">IF(G1352=1,IF(COUNTIFS(C$2:C1352,C1352,G$2:G1352,1)=1,COUNTIFS($C:$C,C1352,$G:$G,1)+ROW()/10000000,""),"")</f>
        <v/>
      </c>
      <c r="Q1352" s="0" t="str">
        <f aca="false">IF(K1352=1,IF(COUNTIFS(C$2:C1352,C1352,K$2:K1352,1)=1,1,0),"")</f>
        <v/>
      </c>
      <c r="R1352" s="0" t="str">
        <f aca="false">IF(M1352=1,IF(COUNTIFS(C$2:C1352,C1352,M$2:M1352,1)=1,1,0),"")</f>
        <v/>
      </c>
      <c r="S1352" s="0" t="str">
        <f aca="false">IF(L1352=1,IF(COUNTIFS(C$2:C1352,C1352,L$2:L1352,1)=1,1,0),"")</f>
        <v/>
      </c>
      <c r="T1352" s="38" t="str">
        <f aca="false">IF(N1352="","",N1352+ROW()/10000000)</f>
        <v/>
      </c>
      <c r="U1352" s="0" t="str">
        <f aca="false">IF(G1352=1,IF(B1352="",1,0),"")</f>
        <v/>
      </c>
    </row>
    <row r="1353" customFormat="false" ht="15" hidden="false" customHeight="false" outlineLevel="0" collapsed="false">
      <c r="A1353" s="35"/>
      <c r="B1353" s="35"/>
      <c r="G1353" s="0" t="str">
        <f aca="false">IF(A1353="","",IF(AND(A1353&gt;=Debut,A1353&lt;Fin),1,0))</f>
        <v/>
      </c>
      <c r="H1353" s="0" t="str">
        <f aca="false">IF(G1353=1,INT(ROUND((A1353-Debut)*86400,0)/600),"")</f>
        <v/>
      </c>
      <c r="I1353" s="0" t="str">
        <f aca="false">IF(G1353=1,INT(ROUND((A1353-Debut)*86400,0)/3600),"")</f>
        <v/>
      </c>
      <c r="J1353" s="0" t="str">
        <f aca="false">IF(OR(A1353="",B1353=""),"",ROUND((B1353-A1353)*86400,0))</f>
        <v/>
      </c>
      <c r="K1353" s="37" t="str">
        <f aca="false">IF(G1353=1,IF(COUNTIFS($C:$C,C1353,$G:$G,1,$A:$A,"&gt;="&amp;(A1353-FenetreInterm/86400),$A:$A,"&lt;="&amp;A1353)&gt;=NbInterm,1,0),"")</f>
        <v/>
      </c>
      <c r="L1353" s="37" t="str">
        <f aca="false">IF(G1353=1,IF(B1353="",0,IF(J1353&lt;SeuilFugitive,1,0)),"")</f>
        <v/>
      </c>
      <c r="M1353" s="37" t="str">
        <f aca="false">IF(G1353=1,IF(B1353="",IF((Fin-A1353)*24&gt;SeuilFigee,1,0),IF(J1353&gt;SeuilFigee*3600,1,0)),"")</f>
        <v/>
      </c>
      <c r="N1353" s="0" t="str">
        <f aca="false">IF(G1353=1,IF(COUNTIF(H$2:H1353,H1353)=1,COUNTIF($H:$H,H1353),""),"")</f>
        <v/>
      </c>
      <c r="O1353" s="0" t="str">
        <f aca="false">IF(G1353=1,IF(COUNTIF(I$2:I1353,I1353)=1,COUNTIF($I:$I,I1353),""),"")</f>
        <v/>
      </c>
      <c r="P1353" s="38" t="str">
        <f aca="false">IF(G1353=1,IF(COUNTIFS(C$2:C1353,C1353,G$2:G1353,1)=1,COUNTIFS($C:$C,C1353,$G:$G,1)+ROW()/10000000,""),"")</f>
        <v/>
      </c>
      <c r="Q1353" s="0" t="str">
        <f aca="false">IF(K1353=1,IF(COUNTIFS(C$2:C1353,C1353,K$2:K1353,1)=1,1,0),"")</f>
        <v/>
      </c>
      <c r="R1353" s="0" t="str">
        <f aca="false">IF(M1353=1,IF(COUNTIFS(C$2:C1353,C1353,M$2:M1353,1)=1,1,0),"")</f>
        <v/>
      </c>
      <c r="S1353" s="0" t="str">
        <f aca="false">IF(L1353=1,IF(COUNTIFS(C$2:C1353,C1353,L$2:L1353,1)=1,1,0),"")</f>
        <v/>
      </c>
      <c r="T1353" s="38" t="str">
        <f aca="false">IF(N1353="","",N1353+ROW()/10000000)</f>
        <v/>
      </c>
      <c r="U1353" s="0" t="str">
        <f aca="false">IF(G1353=1,IF(B1353="",1,0),"")</f>
        <v/>
      </c>
    </row>
    <row r="1354" customFormat="false" ht="15" hidden="false" customHeight="false" outlineLevel="0" collapsed="false">
      <c r="A1354" s="35"/>
      <c r="B1354" s="35"/>
      <c r="G1354" s="0" t="str">
        <f aca="false">IF(A1354="","",IF(AND(A1354&gt;=Debut,A1354&lt;Fin),1,0))</f>
        <v/>
      </c>
      <c r="H1354" s="0" t="str">
        <f aca="false">IF(G1354=1,INT(ROUND((A1354-Debut)*86400,0)/600),"")</f>
        <v/>
      </c>
      <c r="I1354" s="0" t="str">
        <f aca="false">IF(G1354=1,INT(ROUND((A1354-Debut)*86400,0)/3600),"")</f>
        <v/>
      </c>
      <c r="J1354" s="0" t="str">
        <f aca="false">IF(OR(A1354="",B1354=""),"",ROUND((B1354-A1354)*86400,0))</f>
        <v/>
      </c>
      <c r="K1354" s="37" t="str">
        <f aca="false">IF(G1354=1,IF(COUNTIFS($C:$C,C1354,$G:$G,1,$A:$A,"&gt;="&amp;(A1354-FenetreInterm/86400),$A:$A,"&lt;="&amp;A1354)&gt;=NbInterm,1,0),"")</f>
        <v/>
      </c>
      <c r="L1354" s="37" t="str">
        <f aca="false">IF(G1354=1,IF(B1354="",0,IF(J1354&lt;SeuilFugitive,1,0)),"")</f>
        <v/>
      </c>
      <c r="M1354" s="37" t="str">
        <f aca="false">IF(G1354=1,IF(B1354="",IF((Fin-A1354)*24&gt;SeuilFigee,1,0),IF(J1354&gt;SeuilFigee*3600,1,0)),"")</f>
        <v/>
      </c>
      <c r="N1354" s="0" t="str">
        <f aca="false">IF(G1354=1,IF(COUNTIF(H$2:H1354,H1354)=1,COUNTIF($H:$H,H1354),""),"")</f>
        <v/>
      </c>
      <c r="O1354" s="0" t="str">
        <f aca="false">IF(G1354=1,IF(COUNTIF(I$2:I1354,I1354)=1,COUNTIF($I:$I,I1354),""),"")</f>
        <v/>
      </c>
      <c r="P1354" s="38" t="str">
        <f aca="false">IF(G1354=1,IF(COUNTIFS(C$2:C1354,C1354,G$2:G1354,1)=1,COUNTIFS($C:$C,C1354,$G:$G,1)+ROW()/10000000,""),"")</f>
        <v/>
      </c>
      <c r="Q1354" s="0" t="str">
        <f aca="false">IF(K1354=1,IF(COUNTIFS(C$2:C1354,C1354,K$2:K1354,1)=1,1,0),"")</f>
        <v/>
      </c>
      <c r="R1354" s="0" t="str">
        <f aca="false">IF(M1354=1,IF(COUNTIFS(C$2:C1354,C1354,M$2:M1354,1)=1,1,0),"")</f>
        <v/>
      </c>
      <c r="S1354" s="0" t="str">
        <f aca="false">IF(L1354=1,IF(COUNTIFS(C$2:C1354,C1354,L$2:L1354,1)=1,1,0),"")</f>
        <v/>
      </c>
      <c r="T1354" s="38" t="str">
        <f aca="false">IF(N1354="","",N1354+ROW()/10000000)</f>
        <v/>
      </c>
      <c r="U1354" s="0" t="str">
        <f aca="false">IF(G1354=1,IF(B1354="",1,0),"")</f>
        <v/>
      </c>
    </row>
    <row r="1355" customFormat="false" ht="15" hidden="false" customHeight="false" outlineLevel="0" collapsed="false">
      <c r="A1355" s="35"/>
      <c r="B1355" s="35"/>
      <c r="G1355" s="0" t="str">
        <f aca="false">IF(A1355="","",IF(AND(A1355&gt;=Debut,A1355&lt;Fin),1,0))</f>
        <v/>
      </c>
      <c r="H1355" s="0" t="str">
        <f aca="false">IF(G1355=1,INT(ROUND((A1355-Debut)*86400,0)/600),"")</f>
        <v/>
      </c>
      <c r="I1355" s="0" t="str">
        <f aca="false">IF(G1355=1,INT(ROUND((A1355-Debut)*86400,0)/3600),"")</f>
        <v/>
      </c>
      <c r="J1355" s="0" t="str">
        <f aca="false">IF(OR(A1355="",B1355=""),"",ROUND((B1355-A1355)*86400,0))</f>
        <v/>
      </c>
      <c r="K1355" s="37" t="str">
        <f aca="false">IF(G1355=1,IF(COUNTIFS($C:$C,C1355,$G:$G,1,$A:$A,"&gt;="&amp;(A1355-FenetreInterm/86400),$A:$A,"&lt;="&amp;A1355)&gt;=NbInterm,1,0),"")</f>
        <v/>
      </c>
      <c r="L1355" s="37" t="str">
        <f aca="false">IF(G1355=1,IF(B1355="",0,IF(J1355&lt;SeuilFugitive,1,0)),"")</f>
        <v/>
      </c>
      <c r="M1355" s="37" t="str">
        <f aca="false">IF(G1355=1,IF(B1355="",IF((Fin-A1355)*24&gt;SeuilFigee,1,0),IF(J1355&gt;SeuilFigee*3600,1,0)),"")</f>
        <v/>
      </c>
      <c r="N1355" s="0" t="str">
        <f aca="false">IF(G1355=1,IF(COUNTIF(H$2:H1355,H1355)=1,COUNTIF($H:$H,H1355),""),"")</f>
        <v/>
      </c>
      <c r="O1355" s="0" t="str">
        <f aca="false">IF(G1355=1,IF(COUNTIF(I$2:I1355,I1355)=1,COUNTIF($I:$I,I1355),""),"")</f>
        <v/>
      </c>
      <c r="P1355" s="38" t="str">
        <f aca="false">IF(G1355=1,IF(COUNTIFS(C$2:C1355,C1355,G$2:G1355,1)=1,COUNTIFS($C:$C,C1355,$G:$G,1)+ROW()/10000000,""),"")</f>
        <v/>
      </c>
      <c r="Q1355" s="0" t="str">
        <f aca="false">IF(K1355=1,IF(COUNTIFS(C$2:C1355,C1355,K$2:K1355,1)=1,1,0),"")</f>
        <v/>
      </c>
      <c r="R1355" s="0" t="str">
        <f aca="false">IF(M1355=1,IF(COUNTIFS(C$2:C1355,C1355,M$2:M1355,1)=1,1,0),"")</f>
        <v/>
      </c>
      <c r="S1355" s="0" t="str">
        <f aca="false">IF(L1355=1,IF(COUNTIFS(C$2:C1355,C1355,L$2:L1355,1)=1,1,0),"")</f>
        <v/>
      </c>
      <c r="T1355" s="38" t="str">
        <f aca="false">IF(N1355="","",N1355+ROW()/10000000)</f>
        <v/>
      </c>
      <c r="U1355" s="0" t="str">
        <f aca="false">IF(G1355=1,IF(B1355="",1,0),"")</f>
        <v/>
      </c>
    </row>
    <row r="1356" customFormat="false" ht="15" hidden="false" customHeight="false" outlineLevel="0" collapsed="false">
      <c r="A1356" s="35"/>
      <c r="B1356" s="35"/>
      <c r="G1356" s="0" t="str">
        <f aca="false">IF(A1356="","",IF(AND(A1356&gt;=Debut,A1356&lt;Fin),1,0))</f>
        <v/>
      </c>
      <c r="H1356" s="0" t="str">
        <f aca="false">IF(G1356=1,INT(ROUND((A1356-Debut)*86400,0)/600),"")</f>
        <v/>
      </c>
      <c r="I1356" s="0" t="str">
        <f aca="false">IF(G1356=1,INT(ROUND((A1356-Debut)*86400,0)/3600),"")</f>
        <v/>
      </c>
      <c r="J1356" s="0" t="str">
        <f aca="false">IF(OR(A1356="",B1356=""),"",ROUND((B1356-A1356)*86400,0))</f>
        <v/>
      </c>
      <c r="K1356" s="37" t="str">
        <f aca="false">IF(G1356=1,IF(COUNTIFS($C:$C,C1356,$G:$G,1,$A:$A,"&gt;="&amp;(A1356-FenetreInterm/86400),$A:$A,"&lt;="&amp;A1356)&gt;=NbInterm,1,0),"")</f>
        <v/>
      </c>
      <c r="L1356" s="37" t="str">
        <f aca="false">IF(G1356=1,IF(B1356="",0,IF(J1356&lt;SeuilFugitive,1,0)),"")</f>
        <v/>
      </c>
      <c r="M1356" s="37" t="str">
        <f aca="false">IF(G1356=1,IF(B1356="",IF((Fin-A1356)*24&gt;SeuilFigee,1,0),IF(J1356&gt;SeuilFigee*3600,1,0)),"")</f>
        <v/>
      </c>
      <c r="N1356" s="0" t="str">
        <f aca="false">IF(G1356=1,IF(COUNTIF(H$2:H1356,H1356)=1,COUNTIF($H:$H,H1356),""),"")</f>
        <v/>
      </c>
      <c r="O1356" s="0" t="str">
        <f aca="false">IF(G1356=1,IF(COUNTIF(I$2:I1356,I1356)=1,COUNTIF($I:$I,I1356),""),"")</f>
        <v/>
      </c>
      <c r="P1356" s="38" t="str">
        <f aca="false">IF(G1356=1,IF(COUNTIFS(C$2:C1356,C1356,G$2:G1356,1)=1,COUNTIFS($C:$C,C1356,$G:$G,1)+ROW()/10000000,""),"")</f>
        <v/>
      </c>
      <c r="Q1356" s="0" t="str">
        <f aca="false">IF(K1356=1,IF(COUNTIFS(C$2:C1356,C1356,K$2:K1356,1)=1,1,0),"")</f>
        <v/>
      </c>
      <c r="R1356" s="0" t="str">
        <f aca="false">IF(M1356=1,IF(COUNTIFS(C$2:C1356,C1356,M$2:M1356,1)=1,1,0),"")</f>
        <v/>
      </c>
      <c r="S1356" s="0" t="str">
        <f aca="false">IF(L1356=1,IF(COUNTIFS(C$2:C1356,C1356,L$2:L1356,1)=1,1,0),"")</f>
        <v/>
      </c>
      <c r="T1356" s="38" t="str">
        <f aca="false">IF(N1356="","",N1356+ROW()/10000000)</f>
        <v/>
      </c>
      <c r="U1356" s="0" t="str">
        <f aca="false">IF(G1356=1,IF(B1356="",1,0),"")</f>
        <v/>
      </c>
    </row>
    <row r="1357" customFormat="false" ht="15" hidden="false" customHeight="false" outlineLevel="0" collapsed="false">
      <c r="A1357" s="35"/>
      <c r="B1357" s="35"/>
      <c r="G1357" s="0" t="str">
        <f aca="false">IF(A1357="","",IF(AND(A1357&gt;=Debut,A1357&lt;Fin),1,0))</f>
        <v/>
      </c>
      <c r="H1357" s="0" t="str">
        <f aca="false">IF(G1357=1,INT(ROUND((A1357-Debut)*86400,0)/600),"")</f>
        <v/>
      </c>
      <c r="I1357" s="0" t="str">
        <f aca="false">IF(G1357=1,INT(ROUND((A1357-Debut)*86400,0)/3600),"")</f>
        <v/>
      </c>
      <c r="J1357" s="0" t="str">
        <f aca="false">IF(OR(A1357="",B1357=""),"",ROUND((B1357-A1357)*86400,0))</f>
        <v/>
      </c>
      <c r="K1357" s="37" t="str">
        <f aca="false">IF(G1357=1,IF(COUNTIFS($C:$C,C1357,$G:$G,1,$A:$A,"&gt;="&amp;(A1357-FenetreInterm/86400),$A:$A,"&lt;="&amp;A1357)&gt;=NbInterm,1,0),"")</f>
        <v/>
      </c>
      <c r="L1357" s="37" t="str">
        <f aca="false">IF(G1357=1,IF(B1357="",0,IF(J1357&lt;SeuilFugitive,1,0)),"")</f>
        <v/>
      </c>
      <c r="M1357" s="37" t="str">
        <f aca="false">IF(G1357=1,IF(B1357="",IF((Fin-A1357)*24&gt;SeuilFigee,1,0),IF(J1357&gt;SeuilFigee*3600,1,0)),"")</f>
        <v/>
      </c>
      <c r="N1357" s="0" t="str">
        <f aca="false">IF(G1357=1,IF(COUNTIF(H$2:H1357,H1357)=1,COUNTIF($H:$H,H1357),""),"")</f>
        <v/>
      </c>
      <c r="O1357" s="0" t="str">
        <f aca="false">IF(G1357=1,IF(COUNTIF(I$2:I1357,I1357)=1,COUNTIF($I:$I,I1357),""),"")</f>
        <v/>
      </c>
      <c r="P1357" s="38" t="str">
        <f aca="false">IF(G1357=1,IF(COUNTIFS(C$2:C1357,C1357,G$2:G1357,1)=1,COUNTIFS($C:$C,C1357,$G:$G,1)+ROW()/10000000,""),"")</f>
        <v/>
      </c>
      <c r="Q1357" s="0" t="str">
        <f aca="false">IF(K1357=1,IF(COUNTIFS(C$2:C1357,C1357,K$2:K1357,1)=1,1,0),"")</f>
        <v/>
      </c>
      <c r="R1357" s="0" t="str">
        <f aca="false">IF(M1357=1,IF(COUNTIFS(C$2:C1357,C1357,M$2:M1357,1)=1,1,0),"")</f>
        <v/>
      </c>
      <c r="S1357" s="0" t="str">
        <f aca="false">IF(L1357=1,IF(COUNTIFS(C$2:C1357,C1357,L$2:L1357,1)=1,1,0),"")</f>
        <v/>
      </c>
      <c r="T1357" s="38" t="str">
        <f aca="false">IF(N1357="","",N1357+ROW()/10000000)</f>
        <v/>
      </c>
      <c r="U1357" s="0" t="str">
        <f aca="false">IF(G1357=1,IF(B1357="",1,0),"")</f>
        <v/>
      </c>
    </row>
    <row r="1358" customFormat="false" ht="15" hidden="false" customHeight="false" outlineLevel="0" collapsed="false">
      <c r="A1358" s="35"/>
      <c r="B1358" s="35"/>
      <c r="G1358" s="0" t="str">
        <f aca="false">IF(A1358="","",IF(AND(A1358&gt;=Debut,A1358&lt;Fin),1,0))</f>
        <v/>
      </c>
      <c r="H1358" s="0" t="str">
        <f aca="false">IF(G1358=1,INT(ROUND((A1358-Debut)*86400,0)/600),"")</f>
        <v/>
      </c>
      <c r="I1358" s="0" t="str">
        <f aca="false">IF(G1358=1,INT(ROUND((A1358-Debut)*86400,0)/3600),"")</f>
        <v/>
      </c>
      <c r="J1358" s="0" t="str">
        <f aca="false">IF(OR(A1358="",B1358=""),"",ROUND((B1358-A1358)*86400,0))</f>
        <v/>
      </c>
      <c r="K1358" s="37" t="str">
        <f aca="false">IF(G1358=1,IF(COUNTIFS($C:$C,C1358,$G:$G,1,$A:$A,"&gt;="&amp;(A1358-FenetreInterm/86400),$A:$A,"&lt;="&amp;A1358)&gt;=NbInterm,1,0),"")</f>
        <v/>
      </c>
      <c r="L1358" s="37" t="str">
        <f aca="false">IF(G1358=1,IF(B1358="",0,IF(J1358&lt;SeuilFugitive,1,0)),"")</f>
        <v/>
      </c>
      <c r="M1358" s="37" t="str">
        <f aca="false">IF(G1358=1,IF(B1358="",IF((Fin-A1358)*24&gt;SeuilFigee,1,0),IF(J1358&gt;SeuilFigee*3600,1,0)),"")</f>
        <v/>
      </c>
      <c r="N1358" s="0" t="str">
        <f aca="false">IF(G1358=1,IF(COUNTIF(H$2:H1358,H1358)=1,COUNTIF($H:$H,H1358),""),"")</f>
        <v/>
      </c>
      <c r="O1358" s="0" t="str">
        <f aca="false">IF(G1358=1,IF(COUNTIF(I$2:I1358,I1358)=1,COUNTIF($I:$I,I1358),""),"")</f>
        <v/>
      </c>
      <c r="P1358" s="38" t="str">
        <f aca="false">IF(G1358=1,IF(COUNTIFS(C$2:C1358,C1358,G$2:G1358,1)=1,COUNTIFS($C:$C,C1358,$G:$G,1)+ROW()/10000000,""),"")</f>
        <v/>
      </c>
      <c r="Q1358" s="0" t="str">
        <f aca="false">IF(K1358=1,IF(COUNTIFS(C$2:C1358,C1358,K$2:K1358,1)=1,1,0),"")</f>
        <v/>
      </c>
      <c r="R1358" s="0" t="str">
        <f aca="false">IF(M1358=1,IF(COUNTIFS(C$2:C1358,C1358,M$2:M1358,1)=1,1,0),"")</f>
        <v/>
      </c>
      <c r="S1358" s="0" t="str">
        <f aca="false">IF(L1358=1,IF(COUNTIFS(C$2:C1358,C1358,L$2:L1358,1)=1,1,0),"")</f>
        <v/>
      </c>
      <c r="T1358" s="38" t="str">
        <f aca="false">IF(N1358="","",N1358+ROW()/10000000)</f>
        <v/>
      </c>
      <c r="U1358" s="0" t="str">
        <f aca="false">IF(G1358=1,IF(B1358="",1,0),"")</f>
        <v/>
      </c>
    </row>
    <row r="1359" customFormat="false" ht="15" hidden="false" customHeight="false" outlineLevel="0" collapsed="false">
      <c r="A1359" s="35"/>
      <c r="B1359" s="35"/>
      <c r="G1359" s="0" t="str">
        <f aca="false">IF(A1359="","",IF(AND(A1359&gt;=Debut,A1359&lt;Fin),1,0))</f>
        <v/>
      </c>
      <c r="H1359" s="0" t="str">
        <f aca="false">IF(G1359=1,INT(ROUND((A1359-Debut)*86400,0)/600),"")</f>
        <v/>
      </c>
      <c r="I1359" s="0" t="str">
        <f aca="false">IF(G1359=1,INT(ROUND((A1359-Debut)*86400,0)/3600),"")</f>
        <v/>
      </c>
      <c r="J1359" s="0" t="str">
        <f aca="false">IF(OR(A1359="",B1359=""),"",ROUND((B1359-A1359)*86400,0))</f>
        <v/>
      </c>
      <c r="K1359" s="37" t="str">
        <f aca="false">IF(G1359=1,IF(COUNTIFS($C:$C,C1359,$G:$G,1,$A:$A,"&gt;="&amp;(A1359-FenetreInterm/86400),$A:$A,"&lt;="&amp;A1359)&gt;=NbInterm,1,0),"")</f>
        <v/>
      </c>
      <c r="L1359" s="37" t="str">
        <f aca="false">IF(G1359=1,IF(B1359="",0,IF(J1359&lt;SeuilFugitive,1,0)),"")</f>
        <v/>
      </c>
      <c r="M1359" s="37" t="str">
        <f aca="false">IF(G1359=1,IF(B1359="",IF((Fin-A1359)*24&gt;SeuilFigee,1,0),IF(J1359&gt;SeuilFigee*3600,1,0)),"")</f>
        <v/>
      </c>
      <c r="N1359" s="0" t="str">
        <f aca="false">IF(G1359=1,IF(COUNTIF(H$2:H1359,H1359)=1,COUNTIF($H:$H,H1359),""),"")</f>
        <v/>
      </c>
      <c r="O1359" s="0" t="str">
        <f aca="false">IF(G1359=1,IF(COUNTIF(I$2:I1359,I1359)=1,COUNTIF($I:$I,I1359),""),"")</f>
        <v/>
      </c>
      <c r="P1359" s="38" t="str">
        <f aca="false">IF(G1359=1,IF(COUNTIFS(C$2:C1359,C1359,G$2:G1359,1)=1,COUNTIFS($C:$C,C1359,$G:$G,1)+ROW()/10000000,""),"")</f>
        <v/>
      </c>
      <c r="Q1359" s="0" t="str">
        <f aca="false">IF(K1359=1,IF(COUNTIFS(C$2:C1359,C1359,K$2:K1359,1)=1,1,0),"")</f>
        <v/>
      </c>
      <c r="R1359" s="0" t="str">
        <f aca="false">IF(M1359=1,IF(COUNTIFS(C$2:C1359,C1359,M$2:M1359,1)=1,1,0),"")</f>
        <v/>
      </c>
      <c r="S1359" s="0" t="str">
        <f aca="false">IF(L1359=1,IF(COUNTIFS(C$2:C1359,C1359,L$2:L1359,1)=1,1,0),"")</f>
        <v/>
      </c>
      <c r="T1359" s="38" t="str">
        <f aca="false">IF(N1359="","",N1359+ROW()/10000000)</f>
        <v/>
      </c>
      <c r="U1359" s="0" t="str">
        <f aca="false">IF(G1359=1,IF(B1359="",1,0),"")</f>
        <v/>
      </c>
    </row>
    <row r="1360" customFormat="false" ht="15" hidden="false" customHeight="false" outlineLevel="0" collapsed="false">
      <c r="A1360" s="35"/>
      <c r="B1360" s="35"/>
      <c r="G1360" s="0" t="str">
        <f aca="false">IF(A1360="","",IF(AND(A1360&gt;=Debut,A1360&lt;Fin),1,0))</f>
        <v/>
      </c>
      <c r="H1360" s="0" t="str">
        <f aca="false">IF(G1360=1,INT(ROUND((A1360-Debut)*86400,0)/600),"")</f>
        <v/>
      </c>
      <c r="I1360" s="0" t="str">
        <f aca="false">IF(G1360=1,INT(ROUND((A1360-Debut)*86400,0)/3600),"")</f>
        <v/>
      </c>
      <c r="J1360" s="0" t="str">
        <f aca="false">IF(OR(A1360="",B1360=""),"",ROUND((B1360-A1360)*86400,0))</f>
        <v/>
      </c>
      <c r="K1360" s="37" t="str">
        <f aca="false">IF(G1360=1,IF(COUNTIFS($C:$C,C1360,$G:$G,1,$A:$A,"&gt;="&amp;(A1360-FenetreInterm/86400),$A:$A,"&lt;="&amp;A1360)&gt;=NbInterm,1,0),"")</f>
        <v/>
      </c>
      <c r="L1360" s="37" t="str">
        <f aca="false">IF(G1360=1,IF(B1360="",0,IF(J1360&lt;SeuilFugitive,1,0)),"")</f>
        <v/>
      </c>
      <c r="M1360" s="37" t="str">
        <f aca="false">IF(G1360=1,IF(B1360="",IF((Fin-A1360)*24&gt;SeuilFigee,1,0),IF(J1360&gt;SeuilFigee*3600,1,0)),"")</f>
        <v/>
      </c>
      <c r="N1360" s="0" t="str">
        <f aca="false">IF(G1360=1,IF(COUNTIF(H$2:H1360,H1360)=1,COUNTIF($H:$H,H1360),""),"")</f>
        <v/>
      </c>
      <c r="O1360" s="0" t="str">
        <f aca="false">IF(G1360=1,IF(COUNTIF(I$2:I1360,I1360)=1,COUNTIF($I:$I,I1360),""),"")</f>
        <v/>
      </c>
      <c r="P1360" s="38" t="str">
        <f aca="false">IF(G1360=1,IF(COUNTIFS(C$2:C1360,C1360,G$2:G1360,1)=1,COUNTIFS($C:$C,C1360,$G:$G,1)+ROW()/10000000,""),"")</f>
        <v/>
      </c>
      <c r="Q1360" s="0" t="str">
        <f aca="false">IF(K1360=1,IF(COUNTIFS(C$2:C1360,C1360,K$2:K1360,1)=1,1,0),"")</f>
        <v/>
      </c>
      <c r="R1360" s="0" t="str">
        <f aca="false">IF(M1360=1,IF(COUNTIFS(C$2:C1360,C1360,M$2:M1360,1)=1,1,0),"")</f>
        <v/>
      </c>
      <c r="S1360" s="0" t="str">
        <f aca="false">IF(L1360=1,IF(COUNTIFS(C$2:C1360,C1360,L$2:L1360,1)=1,1,0),"")</f>
        <v/>
      </c>
      <c r="T1360" s="38" t="str">
        <f aca="false">IF(N1360="","",N1360+ROW()/10000000)</f>
        <v/>
      </c>
      <c r="U1360" s="0" t="str">
        <f aca="false">IF(G1360=1,IF(B1360="",1,0),"")</f>
        <v/>
      </c>
    </row>
    <row r="1361" customFormat="false" ht="15" hidden="false" customHeight="false" outlineLevel="0" collapsed="false">
      <c r="A1361" s="35"/>
      <c r="B1361" s="35"/>
      <c r="G1361" s="0" t="str">
        <f aca="false">IF(A1361="","",IF(AND(A1361&gt;=Debut,A1361&lt;Fin),1,0))</f>
        <v/>
      </c>
      <c r="H1361" s="0" t="str">
        <f aca="false">IF(G1361=1,INT(ROUND((A1361-Debut)*86400,0)/600),"")</f>
        <v/>
      </c>
      <c r="I1361" s="0" t="str">
        <f aca="false">IF(G1361=1,INT(ROUND((A1361-Debut)*86400,0)/3600),"")</f>
        <v/>
      </c>
      <c r="J1361" s="0" t="str">
        <f aca="false">IF(OR(A1361="",B1361=""),"",ROUND((B1361-A1361)*86400,0))</f>
        <v/>
      </c>
      <c r="K1361" s="37" t="str">
        <f aca="false">IF(G1361=1,IF(COUNTIFS($C:$C,C1361,$G:$G,1,$A:$A,"&gt;="&amp;(A1361-FenetreInterm/86400),$A:$A,"&lt;="&amp;A1361)&gt;=NbInterm,1,0),"")</f>
        <v/>
      </c>
      <c r="L1361" s="37" t="str">
        <f aca="false">IF(G1361=1,IF(B1361="",0,IF(J1361&lt;SeuilFugitive,1,0)),"")</f>
        <v/>
      </c>
      <c r="M1361" s="37" t="str">
        <f aca="false">IF(G1361=1,IF(B1361="",IF((Fin-A1361)*24&gt;SeuilFigee,1,0),IF(J1361&gt;SeuilFigee*3600,1,0)),"")</f>
        <v/>
      </c>
      <c r="N1361" s="0" t="str">
        <f aca="false">IF(G1361=1,IF(COUNTIF(H$2:H1361,H1361)=1,COUNTIF($H:$H,H1361),""),"")</f>
        <v/>
      </c>
      <c r="O1361" s="0" t="str">
        <f aca="false">IF(G1361=1,IF(COUNTIF(I$2:I1361,I1361)=1,COUNTIF($I:$I,I1361),""),"")</f>
        <v/>
      </c>
      <c r="P1361" s="38" t="str">
        <f aca="false">IF(G1361=1,IF(COUNTIFS(C$2:C1361,C1361,G$2:G1361,1)=1,COUNTIFS($C:$C,C1361,$G:$G,1)+ROW()/10000000,""),"")</f>
        <v/>
      </c>
      <c r="Q1361" s="0" t="str">
        <f aca="false">IF(K1361=1,IF(COUNTIFS(C$2:C1361,C1361,K$2:K1361,1)=1,1,0),"")</f>
        <v/>
      </c>
      <c r="R1361" s="0" t="str">
        <f aca="false">IF(M1361=1,IF(COUNTIFS(C$2:C1361,C1361,M$2:M1361,1)=1,1,0),"")</f>
        <v/>
      </c>
      <c r="S1361" s="0" t="str">
        <f aca="false">IF(L1361=1,IF(COUNTIFS(C$2:C1361,C1361,L$2:L1361,1)=1,1,0),"")</f>
        <v/>
      </c>
      <c r="T1361" s="38" t="str">
        <f aca="false">IF(N1361="","",N1361+ROW()/10000000)</f>
        <v/>
      </c>
      <c r="U1361" s="0" t="str">
        <f aca="false">IF(G1361=1,IF(B1361="",1,0),"")</f>
        <v/>
      </c>
    </row>
    <row r="1362" customFormat="false" ht="15" hidden="false" customHeight="false" outlineLevel="0" collapsed="false">
      <c r="A1362" s="35"/>
      <c r="B1362" s="35"/>
      <c r="G1362" s="0" t="str">
        <f aca="false">IF(A1362="","",IF(AND(A1362&gt;=Debut,A1362&lt;Fin),1,0))</f>
        <v/>
      </c>
      <c r="H1362" s="0" t="str">
        <f aca="false">IF(G1362=1,INT(ROUND((A1362-Debut)*86400,0)/600),"")</f>
        <v/>
      </c>
      <c r="I1362" s="0" t="str">
        <f aca="false">IF(G1362=1,INT(ROUND((A1362-Debut)*86400,0)/3600),"")</f>
        <v/>
      </c>
      <c r="J1362" s="0" t="str">
        <f aca="false">IF(OR(A1362="",B1362=""),"",ROUND((B1362-A1362)*86400,0))</f>
        <v/>
      </c>
      <c r="K1362" s="37" t="str">
        <f aca="false">IF(G1362=1,IF(COUNTIFS($C:$C,C1362,$G:$G,1,$A:$A,"&gt;="&amp;(A1362-FenetreInterm/86400),$A:$A,"&lt;="&amp;A1362)&gt;=NbInterm,1,0),"")</f>
        <v/>
      </c>
      <c r="L1362" s="37" t="str">
        <f aca="false">IF(G1362=1,IF(B1362="",0,IF(J1362&lt;SeuilFugitive,1,0)),"")</f>
        <v/>
      </c>
      <c r="M1362" s="37" t="str">
        <f aca="false">IF(G1362=1,IF(B1362="",IF((Fin-A1362)*24&gt;SeuilFigee,1,0),IF(J1362&gt;SeuilFigee*3600,1,0)),"")</f>
        <v/>
      </c>
      <c r="N1362" s="0" t="str">
        <f aca="false">IF(G1362=1,IF(COUNTIF(H$2:H1362,H1362)=1,COUNTIF($H:$H,H1362),""),"")</f>
        <v/>
      </c>
      <c r="O1362" s="0" t="str">
        <f aca="false">IF(G1362=1,IF(COUNTIF(I$2:I1362,I1362)=1,COUNTIF($I:$I,I1362),""),"")</f>
        <v/>
      </c>
      <c r="P1362" s="38" t="str">
        <f aca="false">IF(G1362=1,IF(COUNTIFS(C$2:C1362,C1362,G$2:G1362,1)=1,COUNTIFS($C:$C,C1362,$G:$G,1)+ROW()/10000000,""),"")</f>
        <v/>
      </c>
      <c r="Q1362" s="0" t="str">
        <f aca="false">IF(K1362=1,IF(COUNTIFS(C$2:C1362,C1362,K$2:K1362,1)=1,1,0),"")</f>
        <v/>
      </c>
      <c r="R1362" s="0" t="str">
        <f aca="false">IF(M1362=1,IF(COUNTIFS(C$2:C1362,C1362,M$2:M1362,1)=1,1,0),"")</f>
        <v/>
      </c>
      <c r="S1362" s="0" t="str">
        <f aca="false">IF(L1362=1,IF(COUNTIFS(C$2:C1362,C1362,L$2:L1362,1)=1,1,0),"")</f>
        <v/>
      </c>
      <c r="T1362" s="38" t="str">
        <f aca="false">IF(N1362="","",N1362+ROW()/10000000)</f>
        <v/>
      </c>
      <c r="U1362" s="0" t="str">
        <f aca="false">IF(G1362=1,IF(B1362="",1,0),"")</f>
        <v/>
      </c>
    </row>
    <row r="1363" customFormat="false" ht="15" hidden="false" customHeight="false" outlineLevel="0" collapsed="false">
      <c r="A1363" s="35"/>
      <c r="B1363" s="35"/>
      <c r="G1363" s="0" t="str">
        <f aca="false">IF(A1363="","",IF(AND(A1363&gt;=Debut,A1363&lt;Fin),1,0))</f>
        <v/>
      </c>
      <c r="H1363" s="0" t="str">
        <f aca="false">IF(G1363=1,INT(ROUND((A1363-Debut)*86400,0)/600),"")</f>
        <v/>
      </c>
      <c r="I1363" s="0" t="str">
        <f aca="false">IF(G1363=1,INT(ROUND((A1363-Debut)*86400,0)/3600),"")</f>
        <v/>
      </c>
      <c r="J1363" s="0" t="str">
        <f aca="false">IF(OR(A1363="",B1363=""),"",ROUND((B1363-A1363)*86400,0))</f>
        <v/>
      </c>
      <c r="K1363" s="37" t="str">
        <f aca="false">IF(G1363=1,IF(COUNTIFS($C:$C,C1363,$G:$G,1,$A:$A,"&gt;="&amp;(A1363-FenetreInterm/86400),$A:$A,"&lt;="&amp;A1363)&gt;=NbInterm,1,0),"")</f>
        <v/>
      </c>
      <c r="L1363" s="37" t="str">
        <f aca="false">IF(G1363=1,IF(B1363="",0,IF(J1363&lt;SeuilFugitive,1,0)),"")</f>
        <v/>
      </c>
      <c r="M1363" s="37" t="str">
        <f aca="false">IF(G1363=1,IF(B1363="",IF((Fin-A1363)*24&gt;SeuilFigee,1,0),IF(J1363&gt;SeuilFigee*3600,1,0)),"")</f>
        <v/>
      </c>
      <c r="N1363" s="0" t="str">
        <f aca="false">IF(G1363=1,IF(COUNTIF(H$2:H1363,H1363)=1,COUNTIF($H:$H,H1363),""),"")</f>
        <v/>
      </c>
      <c r="O1363" s="0" t="str">
        <f aca="false">IF(G1363=1,IF(COUNTIF(I$2:I1363,I1363)=1,COUNTIF($I:$I,I1363),""),"")</f>
        <v/>
      </c>
      <c r="P1363" s="38" t="str">
        <f aca="false">IF(G1363=1,IF(COUNTIFS(C$2:C1363,C1363,G$2:G1363,1)=1,COUNTIFS($C:$C,C1363,$G:$G,1)+ROW()/10000000,""),"")</f>
        <v/>
      </c>
      <c r="Q1363" s="0" t="str">
        <f aca="false">IF(K1363=1,IF(COUNTIFS(C$2:C1363,C1363,K$2:K1363,1)=1,1,0),"")</f>
        <v/>
      </c>
      <c r="R1363" s="0" t="str">
        <f aca="false">IF(M1363=1,IF(COUNTIFS(C$2:C1363,C1363,M$2:M1363,1)=1,1,0),"")</f>
        <v/>
      </c>
      <c r="S1363" s="0" t="str">
        <f aca="false">IF(L1363=1,IF(COUNTIFS(C$2:C1363,C1363,L$2:L1363,1)=1,1,0),"")</f>
        <v/>
      </c>
      <c r="T1363" s="38" t="str">
        <f aca="false">IF(N1363="","",N1363+ROW()/10000000)</f>
        <v/>
      </c>
      <c r="U1363" s="0" t="str">
        <f aca="false">IF(G1363=1,IF(B1363="",1,0),"")</f>
        <v/>
      </c>
    </row>
    <row r="1364" customFormat="false" ht="15" hidden="false" customHeight="false" outlineLevel="0" collapsed="false">
      <c r="A1364" s="35"/>
      <c r="B1364" s="35"/>
      <c r="G1364" s="0" t="str">
        <f aca="false">IF(A1364="","",IF(AND(A1364&gt;=Debut,A1364&lt;Fin),1,0))</f>
        <v/>
      </c>
      <c r="H1364" s="0" t="str">
        <f aca="false">IF(G1364=1,INT(ROUND((A1364-Debut)*86400,0)/600),"")</f>
        <v/>
      </c>
      <c r="I1364" s="0" t="str">
        <f aca="false">IF(G1364=1,INT(ROUND((A1364-Debut)*86400,0)/3600),"")</f>
        <v/>
      </c>
      <c r="J1364" s="0" t="str">
        <f aca="false">IF(OR(A1364="",B1364=""),"",ROUND((B1364-A1364)*86400,0))</f>
        <v/>
      </c>
      <c r="K1364" s="37" t="str">
        <f aca="false">IF(G1364=1,IF(COUNTIFS($C:$C,C1364,$G:$G,1,$A:$A,"&gt;="&amp;(A1364-FenetreInterm/86400),$A:$A,"&lt;="&amp;A1364)&gt;=NbInterm,1,0),"")</f>
        <v/>
      </c>
      <c r="L1364" s="37" t="str">
        <f aca="false">IF(G1364=1,IF(B1364="",0,IF(J1364&lt;SeuilFugitive,1,0)),"")</f>
        <v/>
      </c>
      <c r="M1364" s="37" t="str">
        <f aca="false">IF(G1364=1,IF(B1364="",IF((Fin-A1364)*24&gt;SeuilFigee,1,0),IF(J1364&gt;SeuilFigee*3600,1,0)),"")</f>
        <v/>
      </c>
      <c r="N1364" s="0" t="str">
        <f aca="false">IF(G1364=1,IF(COUNTIF(H$2:H1364,H1364)=1,COUNTIF($H:$H,H1364),""),"")</f>
        <v/>
      </c>
      <c r="O1364" s="0" t="str">
        <f aca="false">IF(G1364=1,IF(COUNTIF(I$2:I1364,I1364)=1,COUNTIF($I:$I,I1364),""),"")</f>
        <v/>
      </c>
      <c r="P1364" s="38" t="str">
        <f aca="false">IF(G1364=1,IF(COUNTIFS(C$2:C1364,C1364,G$2:G1364,1)=1,COUNTIFS($C:$C,C1364,$G:$G,1)+ROW()/10000000,""),"")</f>
        <v/>
      </c>
      <c r="Q1364" s="0" t="str">
        <f aca="false">IF(K1364=1,IF(COUNTIFS(C$2:C1364,C1364,K$2:K1364,1)=1,1,0),"")</f>
        <v/>
      </c>
      <c r="R1364" s="0" t="str">
        <f aca="false">IF(M1364=1,IF(COUNTIFS(C$2:C1364,C1364,M$2:M1364,1)=1,1,0),"")</f>
        <v/>
      </c>
      <c r="S1364" s="0" t="str">
        <f aca="false">IF(L1364=1,IF(COUNTIFS(C$2:C1364,C1364,L$2:L1364,1)=1,1,0),"")</f>
        <v/>
      </c>
      <c r="T1364" s="38" t="str">
        <f aca="false">IF(N1364="","",N1364+ROW()/10000000)</f>
        <v/>
      </c>
      <c r="U1364" s="0" t="str">
        <f aca="false">IF(G1364=1,IF(B1364="",1,0),"")</f>
        <v/>
      </c>
    </row>
    <row r="1365" customFormat="false" ht="15" hidden="false" customHeight="false" outlineLevel="0" collapsed="false">
      <c r="A1365" s="35"/>
      <c r="B1365" s="35"/>
      <c r="G1365" s="0" t="str">
        <f aca="false">IF(A1365="","",IF(AND(A1365&gt;=Debut,A1365&lt;Fin),1,0))</f>
        <v/>
      </c>
      <c r="H1365" s="0" t="str">
        <f aca="false">IF(G1365=1,INT(ROUND((A1365-Debut)*86400,0)/600),"")</f>
        <v/>
      </c>
      <c r="I1365" s="0" t="str">
        <f aca="false">IF(G1365=1,INT(ROUND((A1365-Debut)*86400,0)/3600),"")</f>
        <v/>
      </c>
      <c r="J1365" s="0" t="str">
        <f aca="false">IF(OR(A1365="",B1365=""),"",ROUND((B1365-A1365)*86400,0))</f>
        <v/>
      </c>
      <c r="K1365" s="37" t="str">
        <f aca="false">IF(G1365=1,IF(COUNTIFS($C:$C,C1365,$G:$G,1,$A:$A,"&gt;="&amp;(A1365-FenetreInterm/86400),$A:$A,"&lt;="&amp;A1365)&gt;=NbInterm,1,0),"")</f>
        <v/>
      </c>
      <c r="L1365" s="37" t="str">
        <f aca="false">IF(G1365=1,IF(B1365="",0,IF(J1365&lt;SeuilFugitive,1,0)),"")</f>
        <v/>
      </c>
      <c r="M1365" s="37" t="str">
        <f aca="false">IF(G1365=1,IF(B1365="",IF((Fin-A1365)*24&gt;SeuilFigee,1,0),IF(J1365&gt;SeuilFigee*3600,1,0)),"")</f>
        <v/>
      </c>
      <c r="N1365" s="0" t="str">
        <f aca="false">IF(G1365=1,IF(COUNTIF(H$2:H1365,H1365)=1,COUNTIF($H:$H,H1365),""),"")</f>
        <v/>
      </c>
      <c r="O1365" s="0" t="str">
        <f aca="false">IF(G1365=1,IF(COUNTIF(I$2:I1365,I1365)=1,COUNTIF($I:$I,I1365),""),"")</f>
        <v/>
      </c>
      <c r="P1365" s="38" t="str">
        <f aca="false">IF(G1365=1,IF(COUNTIFS(C$2:C1365,C1365,G$2:G1365,1)=1,COUNTIFS($C:$C,C1365,$G:$G,1)+ROW()/10000000,""),"")</f>
        <v/>
      </c>
      <c r="Q1365" s="0" t="str">
        <f aca="false">IF(K1365=1,IF(COUNTIFS(C$2:C1365,C1365,K$2:K1365,1)=1,1,0),"")</f>
        <v/>
      </c>
      <c r="R1365" s="0" t="str">
        <f aca="false">IF(M1365=1,IF(COUNTIFS(C$2:C1365,C1365,M$2:M1365,1)=1,1,0),"")</f>
        <v/>
      </c>
      <c r="S1365" s="0" t="str">
        <f aca="false">IF(L1365=1,IF(COUNTIFS(C$2:C1365,C1365,L$2:L1365,1)=1,1,0),"")</f>
        <v/>
      </c>
      <c r="T1365" s="38" t="str">
        <f aca="false">IF(N1365="","",N1365+ROW()/10000000)</f>
        <v/>
      </c>
      <c r="U1365" s="0" t="str">
        <f aca="false">IF(G1365=1,IF(B1365="",1,0),"")</f>
        <v/>
      </c>
    </row>
    <row r="1366" customFormat="false" ht="15" hidden="false" customHeight="false" outlineLevel="0" collapsed="false">
      <c r="A1366" s="35"/>
      <c r="B1366" s="35"/>
      <c r="G1366" s="0" t="str">
        <f aca="false">IF(A1366="","",IF(AND(A1366&gt;=Debut,A1366&lt;Fin),1,0))</f>
        <v/>
      </c>
      <c r="H1366" s="0" t="str">
        <f aca="false">IF(G1366=1,INT(ROUND((A1366-Debut)*86400,0)/600),"")</f>
        <v/>
      </c>
      <c r="I1366" s="0" t="str">
        <f aca="false">IF(G1366=1,INT(ROUND((A1366-Debut)*86400,0)/3600),"")</f>
        <v/>
      </c>
      <c r="J1366" s="0" t="str">
        <f aca="false">IF(OR(A1366="",B1366=""),"",ROUND((B1366-A1366)*86400,0))</f>
        <v/>
      </c>
      <c r="K1366" s="37" t="str">
        <f aca="false">IF(G1366=1,IF(COUNTIFS($C:$C,C1366,$G:$G,1,$A:$A,"&gt;="&amp;(A1366-FenetreInterm/86400),$A:$A,"&lt;="&amp;A1366)&gt;=NbInterm,1,0),"")</f>
        <v/>
      </c>
      <c r="L1366" s="37" t="str">
        <f aca="false">IF(G1366=1,IF(B1366="",0,IF(J1366&lt;SeuilFugitive,1,0)),"")</f>
        <v/>
      </c>
      <c r="M1366" s="37" t="str">
        <f aca="false">IF(G1366=1,IF(B1366="",IF((Fin-A1366)*24&gt;SeuilFigee,1,0),IF(J1366&gt;SeuilFigee*3600,1,0)),"")</f>
        <v/>
      </c>
      <c r="N1366" s="0" t="str">
        <f aca="false">IF(G1366=1,IF(COUNTIF(H$2:H1366,H1366)=1,COUNTIF($H:$H,H1366),""),"")</f>
        <v/>
      </c>
      <c r="O1366" s="0" t="str">
        <f aca="false">IF(G1366=1,IF(COUNTIF(I$2:I1366,I1366)=1,COUNTIF($I:$I,I1366),""),"")</f>
        <v/>
      </c>
      <c r="P1366" s="38" t="str">
        <f aca="false">IF(G1366=1,IF(COUNTIFS(C$2:C1366,C1366,G$2:G1366,1)=1,COUNTIFS($C:$C,C1366,$G:$G,1)+ROW()/10000000,""),"")</f>
        <v/>
      </c>
      <c r="Q1366" s="0" t="str">
        <f aca="false">IF(K1366=1,IF(COUNTIFS(C$2:C1366,C1366,K$2:K1366,1)=1,1,0),"")</f>
        <v/>
      </c>
      <c r="R1366" s="0" t="str">
        <f aca="false">IF(M1366=1,IF(COUNTIFS(C$2:C1366,C1366,M$2:M1366,1)=1,1,0),"")</f>
        <v/>
      </c>
      <c r="S1366" s="0" t="str">
        <f aca="false">IF(L1366=1,IF(COUNTIFS(C$2:C1366,C1366,L$2:L1366,1)=1,1,0),"")</f>
        <v/>
      </c>
      <c r="T1366" s="38" t="str">
        <f aca="false">IF(N1366="","",N1366+ROW()/10000000)</f>
        <v/>
      </c>
      <c r="U1366" s="0" t="str">
        <f aca="false">IF(G1366=1,IF(B1366="",1,0),"")</f>
        <v/>
      </c>
    </row>
    <row r="1367" customFormat="false" ht="15" hidden="false" customHeight="false" outlineLevel="0" collapsed="false">
      <c r="A1367" s="35"/>
      <c r="B1367" s="35"/>
      <c r="G1367" s="0" t="str">
        <f aca="false">IF(A1367="","",IF(AND(A1367&gt;=Debut,A1367&lt;Fin),1,0))</f>
        <v/>
      </c>
      <c r="H1367" s="0" t="str">
        <f aca="false">IF(G1367=1,INT(ROUND((A1367-Debut)*86400,0)/600),"")</f>
        <v/>
      </c>
      <c r="I1367" s="0" t="str">
        <f aca="false">IF(G1367=1,INT(ROUND((A1367-Debut)*86400,0)/3600),"")</f>
        <v/>
      </c>
      <c r="J1367" s="0" t="str">
        <f aca="false">IF(OR(A1367="",B1367=""),"",ROUND((B1367-A1367)*86400,0))</f>
        <v/>
      </c>
      <c r="K1367" s="37" t="str">
        <f aca="false">IF(G1367=1,IF(COUNTIFS($C:$C,C1367,$G:$G,1,$A:$A,"&gt;="&amp;(A1367-FenetreInterm/86400),$A:$A,"&lt;="&amp;A1367)&gt;=NbInterm,1,0),"")</f>
        <v/>
      </c>
      <c r="L1367" s="37" t="str">
        <f aca="false">IF(G1367=1,IF(B1367="",0,IF(J1367&lt;SeuilFugitive,1,0)),"")</f>
        <v/>
      </c>
      <c r="M1367" s="37" t="str">
        <f aca="false">IF(G1367=1,IF(B1367="",IF((Fin-A1367)*24&gt;SeuilFigee,1,0),IF(J1367&gt;SeuilFigee*3600,1,0)),"")</f>
        <v/>
      </c>
      <c r="N1367" s="0" t="str">
        <f aca="false">IF(G1367=1,IF(COUNTIF(H$2:H1367,H1367)=1,COUNTIF($H:$H,H1367),""),"")</f>
        <v/>
      </c>
      <c r="O1367" s="0" t="str">
        <f aca="false">IF(G1367=1,IF(COUNTIF(I$2:I1367,I1367)=1,COUNTIF($I:$I,I1367),""),"")</f>
        <v/>
      </c>
      <c r="P1367" s="38" t="str">
        <f aca="false">IF(G1367=1,IF(COUNTIFS(C$2:C1367,C1367,G$2:G1367,1)=1,COUNTIFS($C:$C,C1367,$G:$G,1)+ROW()/10000000,""),"")</f>
        <v/>
      </c>
      <c r="Q1367" s="0" t="str">
        <f aca="false">IF(K1367=1,IF(COUNTIFS(C$2:C1367,C1367,K$2:K1367,1)=1,1,0),"")</f>
        <v/>
      </c>
      <c r="R1367" s="0" t="str">
        <f aca="false">IF(M1367=1,IF(COUNTIFS(C$2:C1367,C1367,M$2:M1367,1)=1,1,0),"")</f>
        <v/>
      </c>
      <c r="S1367" s="0" t="str">
        <f aca="false">IF(L1367=1,IF(COUNTIFS(C$2:C1367,C1367,L$2:L1367,1)=1,1,0),"")</f>
        <v/>
      </c>
      <c r="T1367" s="38" t="str">
        <f aca="false">IF(N1367="","",N1367+ROW()/10000000)</f>
        <v/>
      </c>
      <c r="U1367" s="0" t="str">
        <f aca="false">IF(G1367=1,IF(B1367="",1,0),"")</f>
        <v/>
      </c>
    </row>
    <row r="1368" customFormat="false" ht="15" hidden="false" customHeight="false" outlineLevel="0" collapsed="false">
      <c r="A1368" s="35"/>
      <c r="B1368" s="35"/>
      <c r="G1368" s="0" t="str">
        <f aca="false">IF(A1368="","",IF(AND(A1368&gt;=Debut,A1368&lt;Fin),1,0))</f>
        <v/>
      </c>
      <c r="H1368" s="0" t="str">
        <f aca="false">IF(G1368=1,INT(ROUND((A1368-Debut)*86400,0)/600),"")</f>
        <v/>
      </c>
      <c r="I1368" s="0" t="str">
        <f aca="false">IF(G1368=1,INT(ROUND((A1368-Debut)*86400,0)/3600),"")</f>
        <v/>
      </c>
      <c r="J1368" s="0" t="str">
        <f aca="false">IF(OR(A1368="",B1368=""),"",ROUND((B1368-A1368)*86400,0))</f>
        <v/>
      </c>
      <c r="K1368" s="37" t="str">
        <f aca="false">IF(G1368=1,IF(COUNTIFS($C:$C,C1368,$G:$G,1,$A:$A,"&gt;="&amp;(A1368-FenetreInterm/86400),$A:$A,"&lt;="&amp;A1368)&gt;=NbInterm,1,0),"")</f>
        <v/>
      </c>
      <c r="L1368" s="37" t="str">
        <f aca="false">IF(G1368=1,IF(B1368="",0,IF(J1368&lt;SeuilFugitive,1,0)),"")</f>
        <v/>
      </c>
      <c r="M1368" s="37" t="str">
        <f aca="false">IF(G1368=1,IF(B1368="",IF((Fin-A1368)*24&gt;SeuilFigee,1,0),IF(J1368&gt;SeuilFigee*3600,1,0)),"")</f>
        <v/>
      </c>
      <c r="N1368" s="0" t="str">
        <f aca="false">IF(G1368=1,IF(COUNTIF(H$2:H1368,H1368)=1,COUNTIF($H:$H,H1368),""),"")</f>
        <v/>
      </c>
      <c r="O1368" s="0" t="str">
        <f aca="false">IF(G1368=1,IF(COUNTIF(I$2:I1368,I1368)=1,COUNTIF($I:$I,I1368),""),"")</f>
        <v/>
      </c>
      <c r="P1368" s="38" t="str">
        <f aca="false">IF(G1368=1,IF(COUNTIFS(C$2:C1368,C1368,G$2:G1368,1)=1,COUNTIFS($C:$C,C1368,$G:$G,1)+ROW()/10000000,""),"")</f>
        <v/>
      </c>
      <c r="Q1368" s="0" t="str">
        <f aca="false">IF(K1368=1,IF(COUNTIFS(C$2:C1368,C1368,K$2:K1368,1)=1,1,0),"")</f>
        <v/>
      </c>
      <c r="R1368" s="0" t="str">
        <f aca="false">IF(M1368=1,IF(COUNTIFS(C$2:C1368,C1368,M$2:M1368,1)=1,1,0),"")</f>
        <v/>
      </c>
      <c r="S1368" s="0" t="str">
        <f aca="false">IF(L1368=1,IF(COUNTIFS(C$2:C1368,C1368,L$2:L1368,1)=1,1,0),"")</f>
        <v/>
      </c>
      <c r="T1368" s="38" t="str">
        <f aca="false">IF(N1368="","",N1368+ROW()/10000000)</f>
        <v/>
      </c>
      <c r="U1368" s="0" t="str">
        <f aca="false">IF(G1368=1,IF(B1368="",1,0),"")</f>
        <v/>
      </c>
    </row>
    <row r="1369" customFormat="false" ht="15" hidden="false" customHeight="false" outlineLevel="0" collapsed="false">
      <c r="A1369" s="35"/>
      <c r="B1369" s="35"/>
      <c r="G1369" s="0" t="str">
        <f aca="false">IF(A1369="","",IF(AND(A1369&gt;=Debut,A1369&lt;Fin),1,0))</f>
        <v/>
      </c>
      <c r="H1369" s="0" t="str">
        <f aca="false">IF(G1369=1,INT(ROUND((A1369-Debut)*86400,0)/600),"")</f>
        <v/>
      </c>
      <c r="I1369" s="0" t="str">
        <f aca="false">IF(G1369=1,INT(ROUND((A1369-Debut)*86400,0)/3600),"")</f>
        <v/>
      </c>
      <c r="J1369" s="0" t="str">
        <f aca="false">IF(OR(A1369="",B1369=""),"",ROUND((B1369-A1369)*86400,0))</f>
        <v/>
      </c>
      <c r="K1369" s="37" t="str">
        <f aca="false">IF(G1369=1,IF(COUNTIFS($C:$C,C1369,$G:$G,1,$A:$A,"&gt;="&amp;(A1369-FenetreInterm/86400),$A:$A,"&lt;="&amp;A1369)&gt;=NbInterm,1,0),"")</f>
        <v/>
      </c>
      <c r="L1369" s="37" t="str">
        <f aca="false">IF(G1369=1,IF(B1369="",0,IF(J1369&lt;SeuilFugitive,1,0)),"")</f>
        <v/>
      </c>
      <c r="M1369" s="37" t="str">
        <f aca="false">IF(G1369=1,IF(B1369="",IF((Fin-A1369)*24&gt;SeuilFigee,1,0),IF(J1369&gt;SeuilFigee*3600,1,0)),"")</f>
        <v/>
      </c>
      <c r="N1369" s="0" t="str">
        <f aca="false">IF(G1369=1,IF(COUNTIF(H$2:H1369,H1369)=1,COUNTIF($H:$H,H1369),""),"")</f>
        <v/>
      </c>
      <c r="O1369" s="0" t="str">
        <f aca="false">IF(G1369=1,IF(COUNTIF(I$2:I1369,I1369)=1,COUNTIF($I:$I,I1369),""),"")</f>
        <v/>
      </c>
      <c r="P1369" s="38" t="str">
        <f aca="false">IF(G1369=1,IF(COUNTIFS(C$2:C1369,C1369,G$2:G1369,1)=1,COUNTIFS($C:$C,C1369,$G:$G,1)+ROW()/10000000,""),"")</f>
        <v/>
      </c>
      <c r="Q1369" s="0" t="str">
        <f aca="false">IF(K1369=1,IF(COUNTIFS(C$2:C1369,C1369,K$2:K1369,1)=1,1,0),"")</f>
        <v/>
      </c>
      <c r="R1369" s="0" t="str">
        <f aca="false">IF(M1369=1,IF(COUNTIFS(C$2:C1369,C1369,M$2:M1369,1)=1,1,0),"")</f>
        <v/>
      </c>
      <c r="S1369" s="0" t="str">
        <f aca="false">IF(L1369=1,IF(COUNTIFS(C$2:C1369,C1369,L$2:L1369,1)=1,1,0),"")</f>
        <v/>
      </c>
      <c r="T1369" s="38" t="str">
        <f aca="false">IF(N1369="","",N1369+ROW()/10000000)</f>
        <v/>
      </c>
      <c r="U1369" s="0" t="str">
        <f aca="false">IF(G1369=1,IF(B1369="",1,0),"")</f>
        <v/>
      </c>
    </row>
    <row r="1370" customFormat="false" ht="15" hidden="false" customHeight="false" outlineLevel="0" collapsed="false">
      <c r="A1370" s="35"/>
      <c r="B1370" s="35"/>
      <c r="G1370" s="0" t="str">
        <f aca="false">IF(A1370="","",IF(AND(A1370&gt;=Debut,A1370&lt;Fin),1,0))</f>
        <v/>
      </c>
      <c r="H1370" s="0" t="str">
        <f aca="false">IF(G1370=1,INT(ROUND((A1370-Debut)*86400,0)/600),"")</f>
        <v/>
      </c>
      <c r="I1370" s="0" t="str">
        <f aca="false">IF(G1370=1,INT(ROUND((A1370-Debut)*86400,0)/3600),"")</f>
        <v/>
      </c>
      <c r="J1370" s="0" t="str">
        <f aca="false">IF(OR(A1370="",B1370=""),"",ROUND((B1370-A1370)*86400,0))</f>
        <v/>
      </c>
      <c r="K1370" s="37" t="str">
        <f aca="false">IF(G1370=1,IF(COUNTIFS($C:$C,C1370,$G:$G,1,$A:$A,"&gt;="&amp;(A1370-FenetreInterm/86400),$A:$A,"&lt;="&amp;A1370)&gt;=NbInterm,1,0),"")</f>
        <v/>
      </c>
      <c r="L1370" s="37" t="str">
        <f aca="false">IF(G1370=1,IF(B1370="",0,IF(J1370&lt;SeuilFugitive,1,0)),"")</f>
        <v/>
      </c>
      <c r="M1370" s="37" t="str">
        <f aca="false">IF(G1370=1,IF(B1370="",IF((Fin-A1370)*24&gt;SeuilFigee,1,0),IF(J1370&gt;SeuilFigee*3600,1,0)),"")</f>
        <v/>
      </c>
      <c r="N1370" s="0" t="str">
        <f aca="false">IF(G1370=1,IF(COUNTIF(H$2:H1370,H1370)=1,COUNTIF($H:$H,H1370),""),"")</f>
        <v/>
      </c>
      <c r="O1370" s="0" t="str">
        <f aca="false">IF(G1370=1,IF(COUNTIF(I$2:I1370,I1370)=1,COUNTIF($I:$I,I1370),""),"")</f>
        <v/>
      </c>
      <c r="P1370" s="38" t="str">
        <f aca="false">IF(G1370=1,IF(COUNTIFS(C$2:C1370,C1370,G$2:G1370,1)=1,COUNTIFS($C:$C,C1370,$G:$G,1)+ROW()/10000000,""),"")</f>
        <v/>
      </c>
      <c r="Q1370" s="0" t="str">
        <f aca="false">IF(K1370=1,IF(COUNTIFS(C$2:C1370,C1370,K$2:K1370,1)=1,1,0),"")</f>
        <v/>
      </c>
      <c r="R1370" s="0" t="str">
        <f aca="false">IF(M1370=1,IF(COUNTIFS(C$2:C1370,C1370,M$2:M1370,1)=1,1,0),"")</f>
        <v/>
      </c>
      <c r="S1370" s="0" t="str">
        <f aca="false">IF(L1370=1,IF(COUNTIFS(C$2:C1370,C1370,L$2:L1370,1)=1,1,0),"")</f>
        <v/>
      </c>
      <c r="T1370" s="38" t="str">
        <f aca="false">IF(N1370="","",N1370+ROW()/10000000)</f>
        <v/>
      </c>
      <c r="U1370" s="0" t="str">
        <f aca="false">IF(G1370=1,IF(B1370="",1,0),"")</f>
        <v/>
      </c>
    </row>
    <row r="1371" customFormat="false" ht="15" hidden="false" customHeight="false" outlineLevel="0" collapsed="false">
      <c r="A1371" s="35"/>
      <c r="B1371" s="35"/>
      <c r="G1371" s="0" t="str">
        <f aca="false">IF(A1371="","",IF(AND(A1371&gt;=Debut,A1371&lt;Fin),1,0))</f>
        <v/>
      </c>
      <c r="H1371" s="0" t="str">
        <f aca="false">IF(G1371=1,INT(ROUND((A1371-Debut)*86400,0)/600),"")</f>
        <v/>
      </c>
      <c r="I1371" s="0" t="str">
        <f aca="false">IF(G1371=1,INT(ROUND((A1371-Debut)*86400,0)/3600),"")</f>
        <v/>
      </c>
      <c r="J1371" s="0" t="str">
        <f aca="false">IF(OR(A1371="",B1371=""),"",ROUND((B1371-A1371)*86400,0))</f>
        <v/>
      </c>
      <c r="K1371" s="37" t="str">
        <f aca="false">IF(G1371=1,IF(COUNTIFS($C:$C,C1371,$G:$G,1,$A:$A,"&gt;="&amp;(A1371-FenetreInterm/86400),$A:$A,"&lt;="&amp;A1371)&gt;=NbInterm,1,0),"")</f>
        <v/>
      </c>
      <c r="L1371" s="37" t="str">
        <f aca="false">IF(G1371=1,IF(B1371="",0,IF(J1371&lt;SeuilFugitive,1,0)),"")</f>
        <v/>
      </c>
      <c r="M1371" s="37" t="str">
        <f aca="false">IF(G1371=1,IF(B1371="",IF((Fin-A1371)*24&gt;SeuilFigee,1,0),IF(J1371&gt;SeuilFigee*3600,1,0)),"")</f>
        <v/>
      </c>
      <c r="N1371" s="0" t="str">
        <f aca="false">IF(G1371=1,IF(COUNTIF(H$2:H1371,H1371)=1,COUNTIF($H:$H,H1371),""),"")</f>
        <v/>
      </c>
      <c r="O1371" s="0" t="str">
        <f aca="false">IF(G1371=1,IF(COUNTIF(I$2:I1371,I1371)=1,COUNTIF($I:$I,I1371),""),"")</f>
        <v/>
      </c>
      <c r="P1371" s="38" t="str">
        <f aca="false">IF(G1371=1,IF(COUNTIFS(C$2:C1371,C1371,G$2:G1371,1)=1,COUNTIFS($C:$C,C1371,$G:$G,1)+ROW()/10000000,""),"")</f>
        <v/>
      </c>
      <c r="Q1371" s="0" t="str">
        <f aca="false">IF(K1371=1,IF(COUNTIFS(C$2:C1371,C1371,K$2:K1371,1)=1,1,0),"")</f>
        <v/>
      </c>
      <c r="R1371" s="0" t="str">
        <f aca="false">IF(M1371=1,IF(COUNTIFS(C$2:C1371,C1371,M$2:M1371,1)=1,1,0),"")</f>
        <v/>
      </c>
      <c r="S1371" s="0" t="str">
        <f aca="false">IF(L1371=1,IF(COUNTIFS(C$2:C1371,C1371,L$2:L1371,1)=1,1,0),"")</f>
        <v/>
      </c>
      <c r="T1371" s="38" t="str">
        <f aca="false">IF(N1371="","",N1371+ROW()/10000000)</f>
        <v/>
      </c>
      <c r="U1371" s="0" t="str">
        <f aca="false">IF(G1371=1,IF(B1371="",1,0),"")</f>
        <v/>
      </c>
    </row>
    <row r="1372" customFormat="false" ht="15" hidden="false" customHeight="false" outlineLevel="0" collapsed="false">
      <c r="A1372" s="35"/>
      <c r="B1372" s="35"/>
      <c r="G1372" s="0" t="str">
        <f aca="false">IF(A1372="","",IF(AND(A1372&gt;=Debut,A1372&lt;Fin),1,0))</f>
        <v/>
      </c>
      <c r="H1372" s="0" t="str">
        <f aca="false">IF(G1372=1,INT(ROUND((A1372-Debut)*86400,0)/600),"")</f>
        <v/>
      </c>
      <c r="I1372" s="0" t="str">
        <f aca="false">IF(G1372=1,INT(ROUND((A1372-Debut)*86400,0)/3600),"")</f>
        <v/>
      </c>
      <c r="J1372" s="0" t="str">
        <f aca="false">IF(OR(A1372="",B1372=""),"",ROUND((B1372-A1372)*86400,0))</f>
        <v/>
      </c>
      <c r="K1372" s="37" t="str">
        <f aca="false">IF(G1372=1,IF(COUNTIFS($C:$C,C1372,$G:$G,1,$A:$A,"&gt;="&amp;(A1372-FenetreInterm/86400),$A:$A,"&lt;="&amp;A1372)&gt;=NbInterm,1,0),"")</f>
        <v/>
      </c>
      <c r="L1372" s="37" t="str">
        <f aca="false">IF(G1372=1,IF(B1372="",0,IF(J1372&lt;SeuilFugitive,1,0)),"")</f>
        <v/>
      </c>
      <c r="M1372" s="37" t="str">
        <f aca="false">IF(G1372=1,IF(B1372="",IF((Fin-A1372)*24&gt;SeuilFigee,1,0),IF(J1372&gt;SeuilFigee*3600,1,0)),"")</f>
        <v/>
      </c>
      <c r="N1372" s="0" t="str">
        <f aca="false">IF(G1372=1,IF(COUNTIF(H$2:H1372,H1372)=1,COUNTIF($H:$H,H1372),""),"")</f>
        <v/>
      </c>
      <c r="O1372" s="0" t="str">
        <f aca="false">IF(G1372=1,IF(COUNTIF(I$2:I1372,I1372)=1,COUNTIF($I:$I,I1372),""),"")</f>
        <v/>
      </c>
      <c r="P1372" s="38" t="str">
        <f aca="false">IF(G1372=1,IF(COUNTIFS(C$2:C1372,C1372,G$2:G1372,1)=1,COUNTIFS($C:$C,C1372,$G:$G,1)+ROW()/10000000,""),"")</f>
        <v/>
      </c>
      <c r="Q1372" s="0" t="str">
        <f aca="false">IF(K1372=1,IF(COUNTIFS(C$2:C1372,C1372,K$2:K1372,1)=1,1,0),"")</f>
        <v/>
      </c>
      <c r="R1372" s="0" t="str">
        <f aca="false">IF(M1372=1,IF(COUNTIFS(C$2:C1372,C1372,M$2:M1372,1)=1,1,0),"")</f>
        <v/>
      </c>
      <c r="S1372" s="0" t="str">
        <f aca="false">IF(L1372=1,IF(COUNTIFS(C$2:C1372,C1372,L$2:L1372,1)=1,1,0),"")</f>
        <v/>
      </c>
      <c r="T1372" s="38" t="str">
        <f aca="false">IF(N1372="","",N1372+ROW()/10000000)</f>
        <v/>
      </c>
      <c r="U1372" s="0" t="str">
        <f aca="false">IF(G1372=1,IF(B1372="",1,0),"")</f>
        <v/>
      </c>
    </row>
    <row r="1373" customFormat="false" ht="15" hidden="false" customHeight="false" outlineLevel="0" collapsed="false">
      <c r="A1373" s="35"/>
      <c r="B1373" s="35"/>
      <c r="G1373" s="0" t="str">
        <f aca="false">IF(A1373="","",IF(AND(A1373&gt;=Debut,A1373&lt;Fin),1,0))</f>
        <v/>
      </c>
      <c r="H1373" s="0" t="str">
        <f aca="false">IF(G1373=1,INT(ROUND((A1373-Debut)*86400,0)/600),"")</f>
        <v/>
      </c>
      <c r="I1373" s="0" t="str">
        <f aca="false">IF(G1373=1,INT(ROUND((A1373-Debut)*86400,0)/3600),"")</f>
        <v/>
      </c>
      <c r="J1373" s="0" t="str">
        <f aca="false">IF(OR(A1373="",B1373=""),"",ROUND((B1373-A1373)*86400,0))</f>
        <v/>
      </c>
      <c r="K1373" s="37" t="str">
        <f aca="false">IF(G1373=1,IF(COUNTIFS($C:$C,C1373,$G:$G,1,$A:$A,"&gt;="&amp;(A1373-FenetreInterm/86400),$A:$A,"&lt;="&amp;A1373)&gt;=NbInterm,1,0),"")</f>
        <v/>
      </c>
      <c r="L1373" s="37" t="str">
        <f aca="false">IF(G1373=1,IF(B1373="",0,IF(J1373&lt;SeuilFugitive,1,0)),"")</f>
        <v/>
      </c>
      <c r="M1373" s="37" t="str">
        <f aca="false">IF(G1373=1,IF(B1373="",IF((Fin-A1373)*24&gt;SeuilFigee,1,0),IF(J1373&gt;SeuilFigee*3600,1,0)),"")</f>
        <v/>
      </c>
      <c r="N1373" s="0" t="str">
        <f aca="false">IF(G1373=1,IF(COUNTIF(H$2:H1373,H1373)=1,COUNTIF($H:$H,H1373),""),"")</f>
        <v/>
      </c>
      <c r="O1373" s="0" t="str">
        <f aca="false">IF(G1373=1,IF(COUNTIF(I$2:I1373,I1373)=1,COUNTIF($I:$I,I1373),""),"")</f>
        <v/>
      </c>
      <c r="P1373" s="38" t="str">
        <f aca="false">IF(G1373=1,IF(COUNTIFS(C$2:C1373,C1373,G$2:G1373,1)=1,COUNTIFS($C:$C,C1373,$G:$G,1)+ROW()/10000000,""),"")</f>
        <v/>
      </c>
      <c r="Q1373" s="0" t="str">
        <f aca="false">IF(K1373=1,IF(COUNTIFS(C$2:C1373,C1373,K$2:K1373,1)=1,1,0),"")</f>
        <v/>
      </c>
      <c r="R1373" s="0" t="str">
        <f aca="false">IF(M1373=1,IF(COUNTIFS(C$2:C1373,C1373,M$2:M1373,1)=1,1,0),"")</f>
        <v/>
      </c>
      <c r="S1373" s="0" t="str">
        <f aca="false">IF(L1373=1,IF(COUNTIFS(C$2:C1373,C1373,L$2:L1373,1)=1,1,0),"")</f>
        <v/>
      </c>
      <c r="T1373" s="38" t="str">
        <f aca="false">IF(N1373="","",N1373+ROW()/10000000)</f>
        <v/>
      </c>
      <c r="U1373" s="0" t="str">
        <f aca="false">IF(G1373=1,IF(B1373="",1,0),"")</f>
        <v/>
      </c>
    </row>
    <row r="1374" customFormat="false" ht="15" hidden="false" customHeight="false" outlineLevel="0" collapsed="false">
      <c r="A1374" s="35"/>
      <c r="B1374" s="35"/>
      <c r="G1374" s="0" t="str">
        <f aca="false">IF(A1374="","",IF(AND(A1374&gt;=Debut,A1374&lt;Fin),1,0))</f>
        <v/>
      </c>
      <c r="H1374" s="0" t="str">
        <f aca="false">IF(G1374=1,INT(ROUND((A1374-Debut)*86400,0)/600),"")</f>
        <v/>
      </c>
      <c r="I1374" s="0" t="str">
        <f aca="false">IF(G1374=1,INT(ROUND((A1374-Debut)*86400,0)/3600),"")</f>
        <v/>
      </c>
      <c r="J1374" s="0" t="str">
        <f aca="false">IF(OR(A1374="",B1374=""),"",ROUND((B1374-A1374)*86400,0))</f>
        <v/>
      </c>
      <c r="K1374" s="37" t="str">
        <f aca="false">IF(G1374=1,IF(COUNTIFS($C:$C,C1374,$G:$G,1,$A:$A,"&gt;="&amp;(A1374-FenetreInterm/86400),$A:$A,"&lt;="&amp;A1374)&gt;=NbInterm,1,0),"")</f>
        <v/>
      </c>
      <c r="L1374" s="37" t="str">
        <f aca="false">IF(G1374=1,IF(B1374="",0,IF(J1374&lt;SeuilFugitive,1,0)),"")</f>
        <v/>
      </c>
      <c r="M1374" s="37" t="str">
        <f aca="false">IF(G1374=1,IF(B1374="",IF((Fin-A1374)*24&gt;SeuilFigee,1,0),IF(J1374&gt;SeuilFigee*3600,1,0)),"")</f>
        <v/>
      </c>
      <c r="N1374" s="0" t="str">
        <f aca="false">IF(G1374=1,IF(COUNTIF(H$2:H1374,H1374)=1,COUNTIF($H:$H,H1374),""),"")</f>
        <v/>
      </c>
      <c r="O1374" s="0" t="str">
        <f aca="false">IF(G1374=1,IF(COUNTIF(I$2:I1374,I1374)=1,COUNTIF($I:$I,I1374),""),"")</f>
        <v/>
      </c>
      <c r="P1374" s="38" t="str">
        <f aca="false">IF(G1374=1,IF(COUNTIFS(C$2:C1374,C1374,G$2:G1374,1)=1,COUNTIFS($C:$C,C1374,$G:$G,1)+ROW()/10000000,""),"")</f>
        <v/>
      </c>
      <c r="Q1374" s="0" t="str">
        <f aca="false">IF(K1374=1,IF(COUNTIFS(C$2:C1374,C1374,K$2:K1374,1)=1,1,0),"")</f>
        <v/>
      </c>
      <c r="R1374" s="0" t="str">
        <f aca="false">IF(M1374=1,IF(COUNTIFS(C$2:C1374,C1374,M$2:M1374,1)=1,1,0),"")</f>
        <v/>
      </c>
      <c r="S1374" s="0" t="str">
        <f aca="false">IF(L1374=1,IF(COUNTIFS(C$2:C1374,C1374,L$2:L1374,1)=1,1,0),"")</f>
        <v/>
      </c>
      <c r="T1374" s="38" t="str">
        <f aca="false">IF(N1374="","",N1374+ROW()/10000000)</f>
        <v/>
      </c>
      <c r="U1374" s="0" t="str">
        <f aca="false">IF(G1374=1,IF(B1374="",1,0),"")</f>
        <v/>
      </c>
    </row>
    <row r="1375" customFormat="false" ht="15" hidden="false" customHeight="false" outlineLevel="0" collapsed="false">
      <c r="A1375" s="35"/>
      <c r="B1375" s="35"/>
      <c r="G1375" s="0" t="str">
        <f aca="false">IF(A1375="","",IF(AND(A1375&gt;=Debut,A1375&lt;Fin),1,0))</f>
        <v/>
      </c>
      <c r="H1375" s="0" t="str">
        <f aca="false">IF(G1375=1,INT(ROUND((A1375-Debut)*86400,0)/600),"")</f>
        <v/>
      </c>
      <c r="I1375" s="0" t="str">
        <f aca="false">IF(G1375=1,INT(ROUND((A1375-Debut)*86400,0)/3600),"")</f>
        <v/>
      </c>
      <c r="J1375" s="0" t="str">
        <f aca="false">IF(OR(A1375="",B1375=""),"",ROUND((B1375-A1375)*86400,0))</f>
        <v/>
      </c>
      <c r="K1375" s="37" t="str">
        <f aca="false">IF(G1375=1,IF(COUNTIFS($C:$C,C1375,$G:$G,1,$A:$A,"&gt;="&amp;(A1375-FenetreInterm/86400),$A:$A,"&lt;="&amp;A1375)&gt;=NbInterm,1,0),"")</f>
        <v/>
      </c>
      <c r="L1375" s="37" t="str">
        <f aca="false">IF(G1375=1,IF(B1375="",0,IF(J1375&lt;SeuilFugitive,1,0)),"")</f>
        <v/>
      </c>
      <c r="M1375" s="37" t="str">
        <f aca="false">IF(G1375=1,IF(B1375="",IF((Fin-A1375)*24&gt;SeuilFigee,1,0),IF(J1375&gt;SeuilFigee*3600,1,0)),"")</f>
        <v/>
      </c>
      <c r="N1375" s="0" t="str">
        <f aca="false">IF(G1375=1,IF(COUNTIF(H$2:H1375,H1375)=1,COUNTIF($H:$H,H1375),""),"")</f>
        <v/>
      </c>
      <c r="O1375" s="0" t="str">
        <f aca="false">IF(G1375=1,IF(COUNTIF(I$2:I1375,I1375)=1,COUNTIF($I:$I,I1375),""),"")</f>
        <v/>
      </c>
      <c r="P1375" s="38" t="str">
        <f aca="false">IF(G1375=1,IF(COUNTIFS(C$2:C1375,C1375,G$2:G1375,1)=1,COUNTIFS($C:$C,C1375,$G:$G,1)+ROW()/10000000,""),"")</f>
        <v/>
      </c>
      <c r="Q1375" s="0" t="str">
        <f aca="false">IF(K1375=1,IF(COUNTIFS(C$2:C1375,C1375,K$2:K1375,1)=1,1,0),"")</f>
        <v/>
      </c>
      <c r="R1375" s="0" t="str">
        <f aca="false">IF(M1375=1,IF(COUNTIFS(C$2:C1375,C1375,M$2:M1375,1)=1,1,0),"")</f>
        <v/>
      </c>
      <c r="S1375" s="0" t="str">
        <f aca="false">IF(L1375=1,IF(COUNTIFS(C$2:C1375,C1375,L$2:L1375,1)=1,1,0),"")</f>
        <v/>
      </c>
      <c r="T1375" s="38" t="str">
        <f aca="false">IF(N1375="","",N1375+ROW()/10000000)</f>
        <v/>
      </c>
      <c r="U1375" s="0" t="str">
        <f aca="false">IF(G1375=1,IF(B1375="",1,0),"")</f>
        <v/>
      </c>
    </row>
    <row r="1376" customFormat="false" ht="15" hidden="false" customHeight="false" outlineLevel="0" collapsed="false">
      <c r="A1376" s="35"/>
      <c r="B1376" s="35"/>
      <c r="G1376" s="0" t="str">
        <f aca="false">IF(A1376="","",IF(AND(A1376&gt;=Debut,A1376&lt;Fin),1,0))</f>
        <v/>
      </c>
      <c r="H1376" s="0" t="str">
        <f aca="false">IF(G1376=1,INT(ROUND((A1376-Debut)*86400,0)/600),"")</f>
        <v/>
      </c>
      <c r="I1376" s="0" t="str">
        <f aca="false">IF(G1376=1,INT(ROUND((A1376-Debut)*86400,0)/3600),"")</f>
        <v/>
      </c>
      <c r="J1376" s="0" t="str">
        <f aca="false">IF(OR(A1376="",B1376=""),"",ROUND((B1376-A1376)*86400,0))</f>
        <v/>
      </c>
      <c r="K1376" s="37" t="str">
        <f aca="false">IF(G1376=1,IF(COUNTIFS($C:$C,C1376,$G:$G,1,$A:$A,"&gt;="&amp;(A1376-FenetreInterm/86400),$A:$A,"&lt;="&amp;A1376)&gt;=NbInterm,1,0),"")</f>
        <v/>
      </c>
      <c r="L1376" s="37" t="str">
        <f aca="false">IF(G1376=1,IF(B1376="",0,IF(J1376&lt;SeuilFugitive,1,0)),"")</f>
        <v/>
      </c>
      <c r="M1376" s="37" t="str">
        <f aca="false">IF(G1376=1,IF(B1376="",IF((Fin-A1376)*24&gt;SeuilFigee,1,0),IF(J1376&gt;SeuilFigee*3600,1,0)),"")</f>
        <v/>
      </c>
      <c r="N1376" s="0" t="str">
        <f aca="false">IF(G1376=1,IF(COUNTIF(H$2:H1376,H1376)=1,COUNTIF($H:$H,H1376),""),"")</f>
        <v/>
      </c>
      <c r="O1376" s="0" t="str">
        <f aca="false">IF(G1376=1,IF(COUNTIF(I$2:I1376,I1376)=1,COUNTIF($I:$I,I1376),""),"")</f>
        <v/>
      </c>
      <c r="P1376" s="38" t="str">
        <f aca="false">IF(G1376=1,IF(COUNTIFS(C$2:C1376,C1376,G$2:G1376,1)=1,COUNTIFS($C:$C,C1376,$G:$G,1)+ROW()/10000000,""),"")</f>
        <v/>
      </c>
      <c r="Q1376" s="0" t="str">
        <f aca="false">IF(K1376=1,IF(COUNTIFS(C$2:C1376,C1376,K$2:K1376,1)=1,1,0),"")</f>
        <v/>
      </c>
      <c r="R1376" s="0" t="str">
        <f aca="false">IF(M1376=1,IF(COUNTIFS(C$2:C1376,C1376,M$2:M1376,1)=1,1,0),"")</f>
        <v/>
      </c>
      <c r="S1376" s="0" t="str">
        <f aca="false">IF(L1376=1,IF(COUNTIFS(C$2:C1376,C1376,L$2:L1376,1)=1,1,0),"")</f>
        <v/>
      </c>
      <c r="T1376" s="38" t="str">
        <f aca="false">IF(N1376="","",N1376+ROW()/10000000)</f>
        <v/>
      </c>
      <c r="U1376" s="0" t="str">
        <f aca="false">IF(G1376=1,IF(B1376="",1,0),"")</f>
        <v/>
      </c>
    </row>
    <row r="1377" customFormat="false" ht="15" hidden="false" customHeight="false" outlineLevel="0" collapsed="false">
      <c r="A1377" s="35"/>
      <c r="B1377" s="35"/>
      <c r="G1377" s="0" t="str">
        <f aca="false">IF(A1377="","",IF(AND(A1377&gt;=Debut,A1377&lt;Fin),1,0))</f>
        <v/>
      </c>
      <c r="H1377" s="0" t="str">
        <f aca="false">IF(G1377=1,INT(ROUND((A1377-Debut)*86400,0)/600),"")</f>
        <v/>
      </c>
      <c r="I1377" s="0" t="str">
        <f aca="false">IF(G1377=1,INT(ROUND((A1377-Debut)*86400,0)/3600),"")</f>
        <v/>
      </c>
      <c r="J1377" s="0" t="str">
        <f aca="false">IF(OR(A1377="",B1377=""),"",ROUND((B1377-A1377)*86400,0))</f>
        <v/>
      </c>
      <c r="K1377" s="37" t="str">
        <f aca="false">IF(G1377=1,IF(COUNTIFS($C:$C,C1377,$G:$G,1,$A:$A,"&gt;="&amp;(A1377-FenetreInterm/86400),$A:$A,"&lt;="&amp;A1377)&gt;=NbInterm,1,0),"")</f>
        <v/>
      </c>
      <c r="L1377" s="37" t="str">
        <f aca="false">IF(G1377=1,IF(B1377="",0,IF(J1377&lt;SeuilFugitive,1,0)),"")</f>
        <v/>
      </c>
      <c r="M1377" s="37" t="str">
        <f aca="false">IF(G1377=1,IF(B1377="",IF((Fin-A1377)*24&gt;SeuilFigee,1,0),IF(J1377&gt;SeuilFigee*3600,1,0)),"")</f>
        <v/>
      </c>
      <c r="N1377" s="0" t="str">
        <f aca="false">IF(G1377=1,IF(COUNTIF(H$2:H1377,H1377)=1,COUNTIF($H:$H,H1377),""),"")</f>
        <v/>
      </c>
      <c r="O1377" s="0" t="str">
        <f aca="false">IF(G1377=1,IF(COUNTIF(I$2:I1377,I1377)=1,COUNTIF($I:$I,I1377),""),"")</f>
        <v/>
      </c>
      <c r="P1377" s="38" t="str">
        <f aca="false">IF(G1377=1,IF(COUNTIFS(C$2:C1377,C1377,G$2:G1377,1)=1,COUNTIFS($C:$C,C1377,$G:$G,1)+ROW()/10000000,""),"")</f>
        <v/>
      </c>
      <c r="Q1377" s="0" t="str">
        <f aca="false">IF(K1377=1,IF(COUNTIFS(C$2:C1377,C1377,K$2:K1377,1)=1,1,0),"")</f>
        <v/>
      </c>
      <c r="R1377" s="0" t="str">
        <f aca="false">IF(M1377=1,IF(COUNTIFS(C$2:C1377,C1377,M$2:M1377,1)=1,1,0),"")</f>
        <v/>
      </c>
      <c r="S1377" s="0" t="str">
        <f aca="false">IF(L1377=1,IF(COUNTIFS(C$2:C1377,C1377,L$2:L1377,1)=1,1,0),"")</f>
        <v/>
      </c>
      <c r="T1377" s="38" t="str">
        <f aca="false">IF(N1377="","",N1377+ROW()/10000000)</f>
        <v/>
      </c>
      <c r="U1377" s="0" t="str">
        <f aca="false">IF(G1377=1,IF(B1377="",1,0),"")</f>
        <v/>
      </c>
    </row>
    <row r="1378" customFormat="false" ht="15" hidden="false" customHeight="false" outlineLevel="0" collapsed="false">
      <c r="A1378" s="35"/>
      <c r="B1378" s="35"/>
      <c r="G1378" s="0" t="str">
        <f aca="false">IF(A1378="","",IF(AND(A1378&gt;=Debut,A1378&lt;Fin),1,0))</f>
        <v/>
      </c>
      <c r="H1378" s="0" t="str">
        <f aca="false">IF(G1378=1,INT(ROUND((A1378-Debut)*86400,0)/600),"")</f>
        <v/>
      </c>
      <c r="I1378" s="0" t="str">
        <f aca="false">IF(G1378=1,INT(ROUND((A1378-Debut)*86400,0)/3600),"")</f>
        <v/>
      </c>
      <c r="J1378" s="0" t="str">
        <f aca="false">IF(OR(A1378="",B1378=""),"",ROUND((B1378-A1378)*86400,0))</f>
        <v/>
      </c>
      <c r="K1378" s="37" t="str">
        <f aca="false">IF(G1378=1,IF(COUNTIFS($C:$C,C1378,$G:$G,1,$A:$A,"&gt;="&amp;(A1378-FenetreInterm/86400),$A:$A,"&lt;="&amp;A1378)&gt;=NbInterm,1,0),"")</f>
        <v/>
      </c>
      <c r="L1378" s="37" t="str">
        <f aca="false">IF(G1378=1,IF(B1378="",0,IF(J1378&lt;SeuilFugitive,1,0)),"")</f>
        <v/>
      </c>
      <c r="M1378" s="37" t="str">
        <f aca="false">IF(G1378=1,IF(B1378="",IF((Fin-A1378)*24&gt;SeuilFigee,1,0),IF(J1378&gt;SeuilFigee*3600,1,0)),"")</f>
        <v/>
      </c>
      <c r="N1378" s="0" t="str">
        <f aca="false">IF(G1378=1,IF(COUNTIF(H$2:H1378,H1378)=1,COUNTIF($H:$H,H1378),""),"")</f>
        <v/>
      </c>
      <c r="O1378" s="0" t="str">
        <f aca="false">IF(G1378=1,IF(COUNTIF(I$2:I1378,I1378)=1,COUNTIF($I:$I,I1378),""),"")</f>
        <v/>
      </c>
      <c r="P1378" s="38" t="str">
        <f aca="false">IF(G1378=1,IF(COUNTIFS(C$2:C1378,C1378,G$2:G1378,1)=1,COUNTIFS($C:$C,C1378,$G:$G,1)+ROW()/10000000,""),"")</f>
        <v/>
      </c>
      <c r="Q1378" s="0" t="str">
        <f aca="false">IF(K1378=1,IF(COUNTIFS(C$2:C1378,C1378,K$2:K1378,1)=1,1,0),"")</f>
        <v/>
      </c>
      <c r="R1378" s="0" t="str">
        <f aca="false">IF(M1378=1,IF(COUNTIFS(C$2:C1378,C1378,M$2:M1378,1)=1,1,0),"")</f>
        <v/>
      </c>
      <c r="S1378" s="0" t="str">
        <f aca="false">IF(L1378=1,IF(COUNTIFS(C$2:C1378,C1378,L$2:L1378,1)=1,1,0),"")</f>
        <v/>
      </c>
      <c r="T1378" s="38" t="str">
        <f aca="false">IF(N1378="","",N1378+ROW()/10000000)</f>
        <v/>
      </c>
      <c r="U1378" s="0" t="str">
        <f aca="false">IF(G1378=1,IF(B1378="",1,0),"")</f>
        <v/>
      </c>
    </row>
    <row r="1379" customFormat="false" ht="15" hidden="false" customHeight="false" outlineLevel="0" collapsed="false">
      <c r="A1379" s="35"/>
      <c r="B1379" s="35"/>
      <c r="G1379" s="0" t="str">
        <f aca="false">IF(A1379="","",IF(AND(A1379&gt;=Debut,A1379&lt;Fin),1,0))</f>
        <v/>
      </c>
      <c r="H1379" s="0" t="str">
        <f aca="false">IF(G1379=1,INT(ROUND((A1379-Debut)*86400,0)/600),"")</f>
        <v/>
      </c>
      <c r="I1379" s="0" t="str">
        <f aca="false">IF(G1379=1,INT(ROUND((A1379-Debut)*86400,0)/3600),"")</f>
        <v/>
      </c>
      <c r="J1379" s="0" t="str">
        <f aca="false">IF(OR(A1379="",B1379=""),"",ROUND((B1379-A1379)*86400,0))</f>
        <v/>
      </c>
      <c r="K1379" s="37" t="str">
        <f aca="false">IF(G1379=1,IF(COUNTIFS($C:$C,C1379,$G:$G,1,$A:$A,"&gt;="&amp;(A1379-FenetreInterm/86400),$A:$A,"&lt;="&amp;A1379)&gt;=NbInterm,1,0),"")</f>
        <v/>
      </c>
      <c r="L1379" s="37" t="str">
        <f aca="false">IF(G1379=1,IF(B1379="",0,IF(J1379&lt;SeuilFugitive,1,0)),"")</f>
        <v/>
      </c>
      <c r="M1379" s="37" t="str">
        <f aca="false">IF(G1379=1,IF(B1379="",IF((Fin-A1379)*24&gt;SeuilFigee,1,0),IF(J1379&gt;SeuilFigee*3600,1,0)),"")</f>
        <v/>
      </c>
      <c r="N1379" s="0" t="str">
        <f aca="false">IF(G1379=1,IF(COUNTIF(H$2:H1379,H1379)=1,COUNTIF($H:$H,H1379),""),"")</f>
        <v/>
      </c>
      <c r="O1379" s="0" t="str">
        <f aca="false">IF(G1379=1,IF(COUNTIF(I$2:I1379,I1379)=1,COUNTIF($I:$I,I1379),""),"")</f>
        <v/>
      </c>
      <c r="P1379" s="38" t="str">
        <f aca="false">IF(G1379=1,IF(COUNTIFS(C$2:C1379,C1379,G$2:G1379,1)=1,COUNTIFS($C:$C,C1379,$G:$G,1)+ROW()/10000000,""),"")</f>
        <v/>
      </c>
      <c r="Q1379" s="0" t="str">
        <f aca="false">IF(K1379=1,IF(COUNTIFS(C$2:C1379,C1379,K$2:K1379,1)=1,1,0),"")</f>
        <v/>
      </c>
      <c r="R1379" s="0" t="str">
        <f aca="false">IF(M1379=1,IF(COUNTIFS(C$2:C1379,C1379,M$2:M1379,1)=1,1,0),"")</f>
        <v/>
      </c>
      <c r="S1379" s="0" t="str">
        <f aca="false">IF(L1379=1,IF(COUNTIFS(C$2:C1379,C1379,L$2:L1379,1)=1,1,0),"")</f>
        <v/>
      </c>
      <c r="T1379" s="38" t="str">
        <f aca="false">IF(N1379="","",N1379+ROW()/10000000)</f>
        <v/>
      </c>
      <c r="U1379" s="0" t="str">
        <f aca="false">IF(G1379=1,IF(B1379="",1,0),"")</f>
        <v/>
      </c>
    </row>
    <row r="1380" customFormat="false" ht="15" hidden="false" customHeight="false" outlineLevel="0" collapsed="false">
      <c r="A1380" s="35"/>
      <c r="B1380" s="35"/>
      <c r="G1380" s="0" t="str">
        <f aca="false">IF(A1380="","",IF(AND(A1380&gt;=Debut,A1380&lt;Fin),1,0))</f>
        <v/>
      </c>
      <c r="H1380" s="0" t="str">
        <f aca="false">IF(G1380=1,INT(ROUND((A1380-Debut)*86400,0)/600),"")</f>
        <v/>
      </c>
      <c r="I1380" s="0" t="str">
        <f aca="false">IF(G1380=1,INT(ROUND((A1380-Debut)*86400,0)/3600),"")</f>
        <v/>
      </c>
      <c r="J1380" s="0" t="str">
        <f aca="false">IF(OR(A1380="",B1380=""),"",ROUND((B1380-A1380)*86400,0))</f>
        <v/>
      </c>
      <c r="K1380" s="37" t="str">
        <f aca="false">IF(G1380=1,IF(COUNTIFS($C:$C,C1380,$G:$G,1,$A:$A,"&gt;="&amp;(A1380-FenetreInterm/86400),$A:$A,"&lt;="&amp;A1380)&gt;=NbInterm,1,0),"")</f>
        <v/>
      </c>
      <c r="L1380" s="37" t="str">
        <f aca="false">IF(G1380=1,IF(B1380="",0,IF(J1380&lt;SeuilFugitive,1,0)),"")</f>
        <v/>
      </c>
      <c r="M1380" s="37" t="str">
        <f aca="false">IF(G1380=1,IF(B1380="",IF((Fin-A1380)*24&gt;SeuilFigee,1,0),IF(J1380&gt;SeuilFigee*3600,1,0)),"")</f>
        <v/>
      </c>
      <c r="N1380" s="0" t="str">
        <f aca="false">IF(G1380=1,IF(COUNTIF(H$2:H1380,H1380)=1,COUNTIF($H:$H,H1380),""),"")</f>
        <v/>
      </c>
      <c r="O1380" s="0" t="str">
        <f aca="false">IF(G1380=1,IF(COUNTIF(I$2:I1380,I1380)=1,COUNTIF($I:$I,I1380),""),"")</f>
        <v/>
      </c>
      <c r="P1380" s="38" t="str">
        <f aca="false">IF(G1380=1,IF(COUNTIFS(C$2:C1380,C1380,G$2:G1380,1)=1,COUNTIFS($C:$C,C1380,$G:$G,1)+ROW()/10000000,""),"")</f>
        <v/>
      </c>
      <c r="Q1380" s="0" t="str">
        <f aca="false">IF(K1380=1,IF(COUNTIFS(C$2:C1380,C1380,K$2:K1380,1)=1,1,0),"")</f>
        <v/>
      </c>
      <c r="R1380" s="0" t="str">
        <f aca="false">IF(M1380=1,IF(COUNTIFS(C$2:C1380,C1380,M$2:M1380,1)=1,1,0),"")</f>
        <v/>
      </c>
      <c r="S1380" s="0" t="str">
        <f aca="false">IF(L1380=1,IF(COUNTIFS(C$2:C1380,C1380,L$2:L1380,1)=1,1,0),"")</f>
        <v/>
      </c>
      <c r="T1380" s="38" t="str">
        <f aca="false">IF(N1380="","",N1380+ROW()/10000000)</f>
        <v/>
      </c>
      <c r="U1380" s="0" t="str">
        <f aca="false">IF(G1380=1,IF(B1380="",1,0),"")</f>
        <v/>
      </c>
    </row>
    <row r="1381" customFormat="false" ht="15" hidden="false" customHeight="false" outlineLevel="0" collapsed="false">
      <c r="A1381" s="35"/>
      <c r="B1381" s="35"/>
      <c r="G1381" s="0" t="str">
        <f aca="false">IF(A1381="","",IF(AND(A1381&gt;=Debut,A1381&lt;Fin),1,0))</f>
        <v/>
      </c>
      <c r="H1381" s="0" t="str">
        <f aca="false">IF(G1381=1,INT(ROUND((A1381-Debut)*86400,0)/600),"")</f>
        <v/>
      </c>
      <c r="I1381" s="0" t="str">
        <f aca="false">IF(G1381=1,INT(ROUND((A1381-Debut)*86400,0)/3600),"")</f>
        <v/>
      </c>
      <c r="J1381" s="0" t="str">
        <f aca="false">IF(OR(A1381="",B1381=""),"",ROUND((B1381-A1381)*86400,0))</f>
        <v/>
      </c>
      <c r="K1381" s="37" t="str">
        <f aca="false">IF(G1381=1,IF(COUNTIFS($C:$C,C1381,$G:$G,1,$A:$A,"&gt;="&amp;(A1381-FenetreInterm/86400),$A:$A,"&lt;="&amp;A1381)&gt;=NbInterm,1,0),"")</f>
        <v/>
      </c>
      <c r="L1381" s="37" t="str">
        <f aca="false">IF(G1381=1,IF(B1381="",0,IF(J1381&lt;SeuilFugitive,1,0)),"")</f>
        <v/>
      </c>
      <c r="M1381" s="37" t="str">
        <f aca="false">IF(G1381=1,IF(B1381="",IF((Fin-A1381)*24&gt;SeuilFigee,1,0),IF(J1381&gt;SeuilFigee*3600,1,0)),"")</f>
        <v/>
      </c>
      <c r="N1381" s="0" t="str">
        <f aca="false">IF(G1381=1,IF(COUNTIF(H$2:H1381,H1381)=1,COUNTIF($H:$H,H1381),""),"")</f>
        <v/>
      </c>
      <c r="O1381" s="0" t="str">
        <f aca="false">IF(G1381=1,IF(COUNTIF(I$2:I1381,I1381)=1,COUNTIF($I:$I,I1381),""),"")</f>
        <v/>
      </c>
      <c r="P1381" s="38" t="str">
        <f aca="false">IF(G1381=1,IF(COUNTIFS(C$2:C1381,C1381,G$2:G1381,1)=1,COUNTIFS($C:$C,C1381,$G:$G,1)+ROW()/10000000,""),"")</f>
        <v/>
      </c>
      <c r="Q1381" s="0" t="str">
        <f aca="false">IF(K1381=1,IF(COUNTIFS(C$2:C1381,C1381,K$2:K1381,1)=1,1,0),"")</f>
        <v/>
      </c>
      <c r="R1381" s="0" t="str">
        <f aca="false">IF(M1381=1,IF(COUNTIFS(C$2:C1381,C1381,M$2:M1381,1)=1,1,0),"")</f>
        <v/>
      </c>
      <c r="S1381" s="0" t="str">
        <f aca="false">IF(L1381=1,IF(COUNTIFS(C$2:C1381,C1381,L$2:L1381,1)=1,1,0),"")</f>
        <v/>
      </c>
      <c r="T1381" s="38" t="str">
        <f aca="false">IF(N1381="","",N1381+ROW()/10000000)</f>
        <v/>
      </c>
      <c r="U1381" s="0" t="str">
        <f aca="false">IF(G1381=1,IF(B1381="",1,0),"")</f>
        <v/>
      </c>
    </row>
    <row r="1382" customFormat="false" ht="15" hidden="false" customHeight="false" outlineLevel="0" collapsed="false">
      <c r="A1382" s="35"/>
      <c r="B1382" s="35"/>
      <c r="G1382" s="0" t="str">
        <f aca="false">IF(A1382="","",IF(AND(A1382&gt;=Debut,A1382&lt;Fin),1,0))</f>
        <v/>
      </c>
      <c r="H1382" s="0" t="str">
        <f aca="false">IF(G1382=1,INT(ROUND((A1382-Debut)*86400,0)/600),"")</f>
        <v/>
      </c>
      <c r="I1382" s="0" t="str">
        <f aca="false">IF(G1382=1,INT(ROUND((A1382-Debut)*86400,0)/3600),"")</f>
        <v/>
      </c>
      <c r="J1382" s="0" t="str">
        <f aca="false">IF(OR(A1382="",B1382=""),"",ROUND((B1382-A1382)*86400,0))</f>
        <v/>
      </c>
      <c r="K1382" s="37" t="str">
        <f aca="false">IF(G1382=1,IF(COUNTIFS($C:$C,C1382,$G:$G,1,$A:$A,"&gt;="&amp;(A1382-FenetreInterm/86400),$A:$A,"&lt;="&amp;A1382)&gt;=NbInterm,1,0),"")</f>
        <v/>
      </c>
      <c r="L1382" s="37" t="str">
        <f aca="false">IF(G1382=1,IF(B1382="",0,IF(J1382&lt;SeuilFugitive,1,0)),"")</f>
        <v/>
      </c>
      <c r="M1382" s="37" t="str">
        <f aca="false">IF(G1382=1,IF(B1382="",IF((Fin-A1382)*24&gt;SeuilFigee,1,0),IF(J1382&gt;SeuilFigee*3600,1,0)),"")</f>
        <v/>
      </c>
      <c r="N1382" s="0" t="str">
        <f aca="false">IF(G1382=1,IF(COUNTIF(H$2:H1382,H1382)=1,COUNTIF($H:$H,H1382),""),"")</f>
        <v/>
      </c>
      <c r="O1382" s="0" t="str">
        <f aca="false">IF(G1382=1,IF(COUNTIF(I$2:I1382,I1382)=1,COUNTIF($I:$I,I1382),""),"")</f>
        <v/>
      </c>
      <c r="P1382" s="38" t="str">
        <f aca="false">IF(G1382=1,IF(COUNTIFS(C$2:C1382,C1382,G$2:G1382,1)=1,COUNTIFS($C:$C,C1382,$G:$G,1)+ROW()/10000000,""),"")</f>
        <v/>
      </c>
      <c r="Q1382" s="0" t="str">
        <f aca="false">IF(K1382=1,IF(COUNTIFS(C$2:C1382,C1382,K$2:K1382,1)=1,1,0),"")</f>
        <v/>
      </c>
      <c r="R1382" s="0" t="str">
        <f aca="false">IF(M1382=1,IF(COUNTIFS(C$2:C1382,C1382,M$2:M1382,1)=1,1,0),"")</f>
        <v/>
      </c>
      <c r="S1382" s="0" t="str">
        <f aca="false">IF(L1382=1,IF(COUNTIFS(C$2:C1382,C1382,L$2:L1382,1)=1,1,0),"")</f>
        <v/>
      </c>
      <c r="T1382" s="38" t="str">
        <f aca="false">IF(N1382="","",N1382+ROW()/10000000)</f>
        <v/>
      </c>
      <c r="U1382" s="0" t="str">
        <f aca="false">IF(G1382=1,IF(B1382="",1,0),"")</f>
        <v/>
      </c>
    </row>
    <row r="1383" customFormat="false" ht="15" hidden="false" customHeight="false" outlineLevel="0" collapsed="false">
      <c r="A1383" s="35"/>
      <c r="B1383" s="35"/>
      <c r="G1383" s="0" t="str">
        <f aca="false">IF(A1383="","",IF(AND(A1383&gt;=Debut,A1383&lt;Fin),1,0))</f>
        <v/>
      </c>
      <c r="H1383" s="0" t="str">
        <f aca="false">IF(G1383=1,INT(ROUND((A1383-Debut)*86400,0)/600),"")</f>
        <v/>
      </c>
      <c r="I1383" s="0" t="str">
        <f aca="false">IF(G1383=1,INT(ROUND((A1383-Debut)*86400,0)/3600),"")</f>
        <v/>
      </c>
      <c r="J1383" s="0" t="str">
        <f aca="false">IF(OR(A1383="",B1383=""),"",ROUND((B1383-A1383)*86400,0))</f>
        <v/>
      </c>
      <c r="K1383" s="37" t="str">
        <f aca="false">IF(G1383=1,IF(COUNTIFS($C:$C,C1383,$G:$G,1,$A:$A,"&gt;="&amp;(A1383-FenetreInterm/86400),$A:$A,"&lt;="&amp;A1383)&gt;=NbInterm,1,0),"")</f>
        <v/>
      </c>
      <c r="L1383" s="37" t="str">
        <f aca="false">IF(G1383=1,IF(B1383="",0,IF(J1383&lt;SeuilFugitive,1,0)),"")</f>
        <v/>
      </c>
      <c r="M1383" s="37" t="str">
        <f aca="false">IF(G1383=1,IF(B1383="",IF((Fin-A1383)*24&gt;SeuilFigee,1,0),IF(J1383&gt;SeuilFigee*3600,1,0)),"")</f>
        <v/>
      </c>
      <c r="N1383" s="0" t="str">
        <f aca="false">IF(G1383=1,IF(COUNTIF(H$2:H1383,H1383)=1,COUNTIF($H:$H,H1383),""),"")</f>
        <v/>
      </c>
      <c r="O1383" s="0" t="str">
        <f aca="false">IF(G1383=1,IF(COUNTIF(I$2:I1383,I1383)=1,COUNTIF($I:$I,I1383),""),"")</f>
        <v/>
      </c>
      <c r="P1383" s="38" t="str">
        <f aca="false">IF(G1383=1,IF(COUNTIFS(C$2:C1383,C1383,G$2:G1383,1)=1,COUNTIFS($C:$C,C1383,$G:$G,1)+ROW()/10000000,""),"")</f>
        <v/>
      </c>
      <c r="Q1383" s="0" t="str">
        <f aca="false">IF(K1383=1,IF(COUNTIFS(C$2:C1383,C1383,K$2:K1383,1)=1,1,0),"")</f>
        <v/>
      </c>
      <c r="R1383" s="0" t="str">
        <f aca="false">IF(M1383=1,IF(COUNTIFS(C$2:C1383,C1383,M$2:M1383,1)=1,1,0),"")</f>
        <v/>
      </c>
      <c r="S1383" s="0" t="str">
        <f aca="false">IF(L1383=1,IF(COUNTIFS(C$2:C1383,C1383,L$2:L1383,1)=1,1,0),"")</f>
        <v/>
      </c>
      <c r="T1383" s="38" t="str">
        <f aca="false">IF(N1383="","",N1383+ROW()/10000000)</f>
        <v/>
      </c>
      <c r="U1383" s="0" t="str">
        <f aca="false">IF(G1383=1,IF(B1383="",1,0),"")</f>
        <v/>
      </c>
    </row>
    <row r="1384" customFormat="false" ht="15" hidden="false" customHeight="false" outlineLevel="0" collapsed="false">
      <c r="A1384" s="35"/>
      <c r="B1384" s="35"/>
      <c r="G1384" s="0" t="str">
        <f aca="false">IF(A1384="","",IF(AND(A1384&gt;=Debut,A1384&lt;Fin),1,0))</f>
        <v/>
      </c>
      <c r="H1384" s="0" t="str">
        <f aca="false">IF(G1384=1,INT(ROUND((A1384-Debut)*86400,0)/600),"")</f>
        <v/>
      </c>
      <c r="I1384" s="0" t="str">
        <f aca="false">IF(G1384=1,INT(ROUND((A1384-Debut)*86400,0)/3600),"")</f>
        <v/>
      </c>
      <c r="J1384" s="0" t="str">
        <f aca="false">IF(OR(A1384="",B1384=""),"",ROUND((B1384-A1384)*86400,0))</f>
        <v/>
      </c>
      <c r="K1384" s="37" t="str">
        <f aca="false">IF(G1384=1,IF(COUNTIFS($C:$C,C1384,$G:$G,1,$A:$A,"&gt;="&amp;(A1384-FenetreInterm/86400),$A:$A,"&lt;="&amp;A1384)&gt;=NbInterm,1,0),"")</f>
        <v/>
      </c>
      <c r="L1384" s="37" t="str">
        <f aca="false">IF(G1384=1,IF(B1384="",0,IF(J1384&lt;SeuilFugitive,1,0)),"")</f>
        <v/>
      </c>
      <c r="M1384" s="37" t="str">
        <f aca="false">IF(G1384=1,IF(B1384="",IF((Fin-A1384)*24&gt;SeuilFigee,1,0),IF(J1384&gt;SeuilFigee*3600,1,0)),"")</f>
        <v/>
      </c>
      <c r="N1384" s="0" t="str">
        <f aca="false">IF(G1384=1,IF(COUNTIF(H$2:H1384,H1384)=1,COUNTIF($H:$H,H1384),""),"")</f>
        <v/>
      </c>
      <c r="O1384" s="0" t="str">
        <f aca="false">IF(G1384=1,IF(COUNTIF(I$2:I1384,I1384)=1,COUNTIF($I:$I,I1384),""),"")</f>
        <v/>
      </c>
      <c r="P1384" s="38" t="str">
        <f aca="false">IF(G1384=1,IF(COUNTIFS(C$2:C1384,C1384,G$2:G1384,1)=1,COUNTIFS($C:$C,C1384,$G:$G,1)+ROW()/10000000,""),"")</f>
        <v/>
      </c>
      <c r="Q1384" s="0" t="str">
        <f aca="false">IF(K1384=1,IF(COUNTIFS(C$2:C1384,C1384,K$2:K1384,1)=1,1,0),"")</f>
        <v/>
      </c>
      <c r="R1384" s="0" t="str">
        <f aca="false">IF(M1384=1,IF(COUNTIFS(C$2:C1384,C1384,M$2:M1384,1)=1,1,0),"")</f>
        <v/>
      </c>
      <c r="S1384" s="0" t="str">
        <f aca="false">IF(L1384=1,IF(COUNTIFS(C$2:C1384,C1384,L$2:L1384,1)=1,1,0),"")</f>
        <v/>
      </c>
      <c r="T1384" s="38" t="str">
        <f aca="false">IF(N1384="","",N1384+ROW()/10000000)</f>
        <v/>
      </c>
      <c r="U1384" s="0" t="str">
        <f aca="false">IF(G1384=1,IF(B1384="",1,0),"")</f>
        <v/>
      </c>
    </row>
    <row r="1385" customFormat="false" ht="15" hidden="false" customHeight="false" outlineLevel="0" collapsed="false">
      <c r="A1385" s="35"/>
      <c r="B1385" s="35"/>
      <c r="G1385" s="0" t="str">
        <f aca="false">IF(A1385="","",IF(AND(A1385&gt;=Debut,A1385&lt;Fin),1,0))</f>
        <v/>
      </c>
      <c r="H1385" s="0" t="str">
        <f aca="false">IF(G1385=1,INT(ROUND((A1385-Debut)*86400,0)/600),"")</f>
        <v/>
      </c>
      <c r="I1385" s="0" t="str">
        <f aca="false">IF(G1385=1,INT(ROUND((A1385-Debut)*86400,0)/3600),"")</f>
        <v/>
      </c>
      <c r="J1385" s="0" t="str">
        <f aca="false">IF(OR(A1385="",B1385=""),"",ROUND((B1385-A1385)*86400,0))</f>
        <v/>
      </c>
      <c r="K1385" s="37" t="str">
        <f aca="false">IF(G1385=1,IF(COUNTIFS($C:$C,C1385,$G:$G,1,$A:$A,"&gt;="&amp;(A1385-FenetreInterm/86400),$A:$A,"&lt;="&amp;A1385)&gt;=NbInterm,1,0),"")</f>
        <v/>
      </c>
      <c r="L1385" s="37" t="str">
        <f aca="false">IF(G1385=1,IF(B1385="",0,IF(J1385&lt;SeuilFugitive,1,0)),"")</f>
        <v/>
      </c>
      <c r="M1385" s="37" t="str">
        <f aca="false">IF(G1385=1,IF(B1385="",IF((Fin-A1385)*24&gt;SeuilFigee,1,0),IF(J1385&gt;SeuilFigee*3600,1,0)),"")</f>
        <v/>
      </c>
      <c r="N1385" s="0" t="str">
        <f aca="false">IF(G1385=1,IF(COUNTIF(H$2:H1385,H1385)=1,COUNTIF($H:$H,H1385),""),"")</f>
        <v/>
      </c>
      <c r="O1385" s="0" t="str">
        <f aca="false">IF(G1385=1,IF(COUNTIF(I$2:I1385,I1385)=1,COUNTIF($I:$I,I1385),""),"")</f>
        <v/>
      </c>
      <c r="P1385" s="38" t="str">
        <f aca="false">IF(G1385=1,IF(COUNTIFS(C$2:C1385,C1385,G$2:G1385,1)=1,COUNTIFS($C:$C,C1385,$G:$G,1)+ROW()/10000000,""),"")</f>
        <v/>
      </c>
      <c r="Q1385" s="0" t="str">
        <f aca="false">IF(K1385=1,IF(COUNTIFS(C$2:C1385,C1385,K$2:K1385,1)=1,1,0),"")</f>
        <v/>
      </c>
      <c r="R1385" s="0" t="str">
        <f aca="false">IF(M1385=1,IF(COUNTIFS(C$2:C1385,C1385,M$2:M1385,1)=1,1,0),"")</f>
        <v/>
      </c>
      <c r="S1385" s="0" t="str">
        <f aca="false">IF(L1385=1,IF(COUNTIFS(C$2:C1385,C1385,L$2:L1385,1)=1,1,0),"")</f>
        <v/>
      </c>
      <c r="T1385" s="38" t="str">
        <f aca="false">IF(N1385="","",N1385+ROW()/10000000)</f>
        <v/>
      </c>
      <c r="U1385" s="0" t="str">
        <f aca="false">IF(G1385=1,IF(B1385="",1,0),"")</f>
        <v/>
      </c>
    </row>
    <row r="1386" customFormat="false" ht="15" hidden="false" customHeight="false" outlineLevel="0" collapsed="false">
      <c r="A1386" s="35"/>
      <c r="B1386" s="35"/>
      <c r="G1386" s="0" t="str">
        <f aca="false">IF(A1386="","",IF(AND(A1386&gt;=Debut,A1386&lt;Fin),1,0))</f>
        <v/>
      </c>
      <c r="H1386" s="0" t="str">
        <f aca="false">IF(G1386=1,INT(ROUND((A1386-Debut)*86400,0)/600),"")</f>
        <v/>
      </c>
      <c r="I1386" s="0" t="str">
        <f aca="false">IF(G1386=1,INT(ROUND((A1386-Debut)*86400,0)/3600),"")</f>
        <v/>
      </c>
      <c r="J1386" s="0" t="str">
        <f aca="false">IF(OR(A1386="",B1386=""),"",ROUND((B1386-A1386)*86400,0))</f>
        <v/>
      </c>
      <c r="K1386" s="37" t="str">
        <f aca="false">IF(G1386=1,IF(COUNTIFS($C:$C,C1386,$G:$G,1,$A:$A,"&gt;="&amp;(A1386-FenetreInterm/86400),$A:$A,"&lt;="&amp;A1386)&gt;=NbInterm,1,0),"")</f>
        <v/>
      </c>
      <c r="L1386" s="37" t="str">
        <f aca="false">IF(G1386=1,IF(B1386="",0,IF(J1386&lt;SeuilFugitive,1,0)),"")</f>
        <v/>
      </c>
      <c r="M1386" s="37" t="str">
        <f aca="false">IF(G1386=1,IF(B1386="",IF((Fin-A1386)*24&gt;SeuilFigee,1,0),IF(J1386&gt;SeuilFigee*3600,1,0)),"")</f>
        <v/>
      </c>
      <c r="N1386" s="0" t="str">
        <f aca="false">IF(G1386=1,IF(COUNTIF(H$2:H1386,H1386)=1,COUNTIF($H:$H,H1386),""),"")</f>
        <v/>
      </c>
      <c r="O1386" s="0" t="str">
        <f aca="false">IF(G1386=1,IF(COUNTIF(I$2:I1386,I1386)=1,COUNTIF($I:$I,I1386),""),"")</f>
        <v/>
      </c>
      <c r="P1386" s="38" t="str">
        <f aca="false">IF(G1386=1,IF(COUNTIFS(C$2:C1386,C1386,G$2:G1386,1)=1,COUNTIFS($C:$C,C1386,$G:$G,1)+ROW()/10000000,""),"")</f>
        <v/>
      </c>
      <c r="Q1386" s="0" t="str">
        <f aca="false">IF(K1386=1,IF(COUNTIFS(C$2:C1386,C1386,K$2:K1386,1)=1,1,0),"")</f>
        <v/>
      </c>
      <c r="R1386" s="0" t="str">
        <f aca="false">IF(M1386=1,IF(COUNTIFS(C$2:C1386,C1386,M$2:M1386,1)=1,1,0),"")</f>
        <v/>
      </c>
      <c r="S1386" s="0" t="str">
        <f aca="false">IF(L1386=1,IF(COUNTIFS(C$2:C1386,C1386,L$2:L1386,1)=1,1,0),"")</f>
        <v/>
      </c>
      <c r="T1386" s="38" t="str">
        <f aca="false">IF(N1386="","",N1386+ROW()/10000000)</f>
        <v/>
      </c>
      <c r="U1386" s="0" t="str">
        <f aca="false">IF(G1386=1,IF(B1386="",1,0),"")</f>
        <v/>
      </c>
    </row>
    <row r="1387" customFormat="false" ht="15" hidden="false" customHeight="false" outlineLevel="0" collapsed="false">
      <c r="A1387" s="35"/>
      <c r="B1387" s="35"/>
      <c r="G1387" s="0" t="str">
        <f aca="false">IF(A1387="","",IF(AND(A1387&gt;=Debut,A1387&lt;Fin),1,0))</f>
        <v/>
      </c>
      <c r="H1387" s="0" t="str">
        <f aca="false">IF(G1387=1,INT(ROUND((A1387-Debut)*86400,0)/600),"")</f>
        <v/>
      </c>
      <c r="I1387" s="0" t="str">
        <f aca="false">IF(G1387=1,INT(ROUND((A1387-Debut)*86400,0)/3600),"")</f>
        <v/>
      </c>
      <c r="J1387" s="0" t="str">
        <f aca="false">IF(OR(A1387="",B1387=""),"",ROUND((B1387-A1387)*86400,0))</f>
        <v/>
      </c>
      <c r="K1387" s="37" t="str">
        <f aca="false">IF(G1387=1,IF(COUNTIFS($C:$C,C1387,$G:$G,1,$A:$A,"&gt;="&amp;(A1387-FenetreInterm/86400),$A:$A,"&lt;="&amp;A1387)&gt;=NbInterm,1,0),"")</f>
        <v/>
      </c>
      <c r="L1387" s="37" t="str">
        <f aca="false">IF(G1387=1,IF(B1387="",0,IF(J1387&lt;SeuilFugitive,1,0)),"")</f>
        <v/>
      </c>
      <c r="M1387" s="37" t="str">
        <f aca="false">IF(G1387=1,IF(B1387="",IF((Fin-A1387)*24&gt;SeuilFigee,1,0),IF(J1387&gt;SeuilFigee*3600,1,0)),"")</f>
        <v/>
      </c>
      <c r="N1387" s="0" t="str">
        <f aca="false">IF(G1387=1,IF(COUNTIF(H$2:H1387,H1387)=1,COUNTIF($H:$H,H1387),""),"")</f>
        <v/>
      </c>
      <c r="O1387" s="0" t="str">
        <f aca="false">IF(G1387=1,IF(COUNTIF(I$2:I1387,I1387)=1,COUNTIF($I:$I,I1387),""),"")</f>
        <v/>
      </c>
      <c r="P1387" s="38" t="str">
        <f aca="false">IF(G1387=1,IF(COUNTIFS(C$2:C1387,C1387,G$2:G1387,1)=1,COUNTIFS($C:$C,C1387,$G:$G,1)+ROW()/10000000,""),"")</f>
        <v/>
      </c>
      <c r="Q1387" s="0" t="str">
        <f aca="false">IF(K1387=1,IF(COUNTIFS(C$2:C1387,C1387,K$2:K1387,1)=1,1,0),"")</f>
        <v/>
      </c>
      <c r="R1387" s="0" t="str">
        <f aca="false">IF(M1387=1,IF(COUNTIFS(C$2:C1387,C1387,M$2:M1387,1)=1,1,0),"")</f>
        <v/>
      </c>
      <c r="S1387" s="0" t="str">
        <f aca="false">IF(L1387=1,IF(COUNTIFS(C$2:C1387,C1387,L$2:L1387,1)=1,1,0),"")</f>
        <v/>
      </c>
      <c r="T1387" s="38" t="str">
        <f aca="false">IF(N1387="","",N1387+ROW()/10000000)</f>
        <v/>
      </c>
      <c r="U1387" s="0" t="str">
        <f aca="false">IF(G1387=1,IF(B1387="",1,0),"")</f>
        <v/>
      </c>
    </row>
    <row r="1388" customFormat="false" ht="15" hidden="false" customHeight="false" outlineLevel="0" collapsed="false">
      <c r="A1388" s="35"/>
      <c r="B1388" s="35"/>
      <c r="G1388" s="0" t="str">
        <f aca="false">IF(A1388="","",IF(AND(A1388&gt;=Debut,A1388&lt;Fin),1,0))</f>
        <v/>
      </c>
      <c r="H1388" s="0" t="str">
        <f aca="false">IF(G1388=1,INT(ROUND((A1388-Debut)*86400,0)/600),"")</f>
        <v/>
      </c>
      <c r="I1388" s="0" t="str">
        <f aca="false">IF(G1388=1,INT(ROUND((A1388-Debut)*86400,0)/3600),"")</f>
        <v/>
      </c>
      <c r="J1388" s="0" t="str">
        <f aca="false">IF(OR(A1388="",B1388=""),"",ROUND((B1388-A1388)*86400,0))</f>
        <v/>
      </c>
      <c r="K1388" s="37" t="str">
        <f aca="false">IF(G1388=1,IF(COUNTIFS($C:$C,C1388,$G:$G,1,$A:$A,"&gt;="&amp;(A1388-FenetreInterm/86400),$A:$A,"&lt;="&amp;A1388)&gt;=NbInterm,1,0),"")</f>
        <v/>
      </c>
      <c r="L1388" s="37" t="str">
        <f aca="false">IF(G1388=1,IF(B1388="",0,IF(J1388&lt;SeuilFugitive,1,0)),"")</f>
        <v/>
      </c>
      <c r="M1388" s="37" t="str">
        <f aca="false">IF(G1388=1,IF(B1388="",IF((Fin-A1388)*24&gt;SeuilFigee,1,0),IF(J1388&gt;SeuilFigee*3600,1,0)),"")</f>
        <v/>
      </c>
      <c r="N1388" s="0" t="str">
        <f aca="false">IF(G1388=1,IF(COUNTIF(H$2:H1388,H1388)=1,COUNTIF($H:$H,H1388),""),"")</f>
        <v/>
      </c>
      <c r="O1388" s="0" t="str">
        <f aca="false">IF(G1388=1,IF(COUNTIF(I$2:I1388,I1388)=1,COUNTIF($I:$I,I1388),""),"")</f>
        <v/>
      </c>
      <c r="P1388" s="38" t="str">
        <f aca="false">IF(G1388=1,IF(COUNTIFS(C$2:C1388,C1388,G$2:G1388,1)=1,COUNTIFS($C:$C,C1388,$G:$G,1)+ROW()/10000000,""),"")</f>
        <v/>
      </c>
      <c r="Q1388" s="0" t="str">
        <f aca="false">IF(K1388=1,IF(COUNTIFS(C$2:C1388,C1388,K$2:K1388,1)=1,1,0),"")</f>
        <v/>
      </c>
      <c r="R1388" s="0" t="str">
        <f aca="false">IF(M1388=1,IF(COUNTIFS(C$2:C1388,C1388,M$2:M1388,1)=1,1,0),"")</f>
        <v/>
      </c>
      <c r="S1388" s="0" t="str">
        <f aca="false">IF(L1388=1,IF(COUNTIFS(C$2:C1388,C1388,L$2:L1388,1)=1,1,0),"")</f>
        <v/>
      </c>
      <c r="T1388" s="38" t="str">
        <f aca="false">IF(N1388="","",N1388+ROW()/10000000)</f>
        <v/>
      </c>
      <c r="U1388" s="0" t="str">
        <f aca="false">IF(G1388=1,IF(B1388="",1,0),"")</f>
        <v/>
      </c>
    </row>
    <row r="1389" customFormat="false" ht="15" hidden="false" customHeight="false" outlineLevel="0" collapsed="false">
      <c r="A1389" s="35"/>
      <c r="B1389" s="35"/>
      <c r="G1389" s="0" t="str">
        <f aca="false">IF(A1389="","",IF(AND(A1389&gt;=Debut,A1389&lt;Fin),1,0))</f>
        <v/>
      </c>
      <c r="H1389" s="0" t="str">
        <f aca="false">IF(G1389=1,INT(ROUND((A1389-Debut)*86400,0)/600),"")</f>
        <v/>
      </c>
      <c r="I1389" s="0" t="str">
        <f aca="false">IF(G1389=1,INT(ROUND((A1389-Debut)*86400,0)/3600),"")</f>
        <v/>
      </c>
      <c r="J1389" s="0" t="str">
        <f aca="false">IF(OR(A1389="",B1389=""),"",ROUND((B1389-A1389)*86400,0))</f>
        <v/>
      </c>
      <c r="K1389" s="37" t="str">
        <f aca="false">IF(G1389=1,IF(COUNTIFS($C:$C,C1389,$G:$G,1,$A:$A,"&gt;="&amp;(A1389-FenetreInterm/86400),$A:$A,"&lt;="&amp;A1389)&gt;=NbInterm,1,0),"")</f>
        <v/>
      </c>
      <c r="L1389" s="37" t="str">
        <f aca="false">IF(G1389=1,IF(B1389="",0,IF(J1389&lt;SeuilFugitive,1,0)),"")</f>
        <v/>
      </c>
      <c r="M1389" s="37" t="str">
        <f aca="false">IF(G1389=1,IF(B1389="",IF((Fin-A1389)*24&gt;SeuilFigee,1,0),IF(J1389&gt;SeuilFigee*3600,1,0)),"")</f>
        <v/>
      </c>
      <c r="N1389" s="0" t="str">
        <f aca="false">IF(G1389=1,IF(COUNTIF(H$2:H1389,H1389)=1,COUNTIF($H:$H,H1389),""),"")</f>
        <v/>
      </c>
      <c r="O1389" s="0" t="str">
        <f aca="false">IF(G1389=1,IF(COUNTIF(I$2:I1389,I1389)=1,COUNTIF($I:$I,I1389),""),"")</f>
        <v/>
      </c>
      <c r="P1389" s="38" t="str">
        <f aca="false">IF(G1389=1,IF(COUNTIFS(C$2:C1389,C1389,G$2:G1389,1)=1,COUNTIFS($C:$C,C1389,$G:$G,1)+ROW()/10000000,""),"")</f>
        <v/>
      </c>
      <c r="Q1389" s="0" t="str">
        <f aca="false">IF(K1389=1,IF(COUNTIFS(C$2:C1389,C1389,K$2:K1389,1)=1,1,0),"")</f>
        <v/>
      </c>
      <c r="R1389" s="0" t="str">
        <f aca="false">IF(M1389=1,IF(COUNTIFS(C$2:C1389,C1389,M$2:M1389,1)=1,1,0),"")</f>
        <v/>
      </c>
      <c r="S1389" s="0" t="str">
        <f aca="false">IF(L1389=1,IF(COUNTIFS(C$2:C1389,C1389,L$2:L1389,1)=1,1,0),"")</f>
        <v/>
      </c>
      <c r="T1389" s="38" t="str">
        <f aca="false">IF(N1389="","",N1389+ROW()/10000000)</f>
        <v/>
      </c>
      <c r="U1389" s="0" t="str">
        <f aca="false">IF(G1389=1,IF(B1389="",1,0),"")</f>
        <v/>
      </c>
    </row>
    <row r="1390" customFormat="false" ht="15" hidden="false" customHeight="false" outlineLevel="0" collapsed="false">
      <c r="A1390" s="35"/>
      <c r="B1390" s="35"/>
      <c r="G1390" s="0" t="str">
        <f aca="false">IF(A1390="","",IF(AND(A1390&gt;=Debut,A1390&lt;Fin),1,0))</f>
        <v/>
      </c>
      <c r="H1390" s="0" t="str">
        <f aca="false">IF(G1390=1,INT(ROUND((A1390-Debut)*86400,0)/600),"")</f>
        <v/>
      </c>
      <c r="I1390" s="0" t="str">
        <f aca="false">IF(G1390=1,INT(ROUND((A1390-Debut)*86400,0)/3600),"")</f>
        <v/>
      </c>
      <c r="J1390" s="0" t="str">
        <f aca="false">IF(OR(A1390="",B1390=""),"",ROUND((B1390-A1390)*86400,0))</f>
        <v/>
      </c>
      <c r="K1390" s="37" t="str">
        <f aca="false">IF(G1390=1,IF(COUNTIFS($C:$C,C1390,$G:$G,1,$A:$A,"&gt;="&amp;(A1390-FenetreInterm/86400),$A:$A,"&lt;="&amp;A1390)&gt;=NbInterm,1,0),"")</f>
        <v/>
      </c>
      <c r="L1390" s="37" t="str">
        <f aca="false">IF(G1390=1,IF(B1390="",0,IF(J1390&lt;SeuilFugitive,1,0)),"")</f>
        <v/>
      </c>
      <c r="M1390" s="37" t="str">
        <f aca="false">IF(G1390=1,IF(B1390="",IF((Fin-A1390)*24&gt;SeuilFigee,1,0),IF(J1390&gt;SeuilFigee*3600,1,0)),"")</f>
        <v/>
      </c>
      <c r="N1390" s="0" t="str">
        <f aca="false">IF(G1390=1,IF(COUNTIF(H$2:H1390,H1390)=1,COUNTIF($H:$H,H1390),""),"")</f>
        <v/>
      </c>
      <c r="O1390" s="0" t="str">
        <f aca="false">IF(G1390=1,IF(COUNTIF(I$2:I1390,I1390)=1,COUNTIF($I:$I,I1390),""),"")</f>
        <v/>
      </c>
      <c r="P1390" s="38" t="str">
        <f aca="false">IF(G1390=1,IF(COUNTIFS(C$2:C1390,C1390,G$2:G1390,1)=1,COUNTIFS($C:$C,C1390,$G:$G,1)+ROW()/10000000,""),"")</f>
        <v/>
      </c>
      <c r="Q1390" s="0" t="str">
        <f aca="false">IF(K1390=1,IF(COUNTIFS(C$2:C1390,C1390,K$2:K1390,1)=1,1,0),"")</f>
        <v/>
      </c>
      <c r="R1390" s="0" t="str">
        <f aca="false">IF(M1390=1,IF(COUNTIFS(C$2:C1390,C1390,M$2:M1390,1)=1,1,0),"")</f>
        <v/>
      </c>
      <c r="S1390" s="0" t="str">
        <f aca="false">IF(L1390=1,IF(COUNTIFS(C$2:C1390,C1390,L$2:L1390,1)=1,1,0),"")</f>
        <v/>
      </c>
      <c r="T1390" s="38" t="str">
        <f aca="false">IF(N1390="","",N1390+ROW()/10000000)</f>
        <v/>
      </c>
      <c r="U1390" s="0" t="str">
        <f aca="false">IF(G1390=1,IF(B1390="",1,0),"")</f>
        <v/>
      </c>
    </row>
    <row r="1391" customFormat="false" ht="15" hidden="false" customHeight="false" outlineLevel="0" collapsed="false">
      <c r="A1391" s="35"/>
      <c r="B1391" s="35"/>
      <c r="G1391" s="0" t="str">
        <f aca="false">IF(A1391="","",IF(AND(A1391&gt;=Debut,A1391&lt;Fin),1,0))</f>
        <v/>
      </c>
      <c r="H1391" s="0" t="str">
        <f aca="false">IF(G1391=1,INT(ROUND((A1391-Debut)*86400,0)/600),"")</f>
        <v/>
      </c>
      <c r="I1391" s="0" t="str">
        <f aca="false">IF(G1391=1,INT(ROUND((A1391-Debut)*86400,0)/3600),"")</f>
        <v/>
      </c>
      <c r="J1391" s="0" t="str">
        <f aca="false">IF(OR(A1391="",B1391=""),"",ROUND((B1391-A1391)*86400,0))</f>
        <v/>
      </c>
      <c r="K1391" s="37" t="str">
        <f aca="false">IF(G1391=1,IF(COUNTIFS($C:$C,C1391,$G:$G,1,$A:$A,"&gt;="&amp;(A1391-FenetreInterm/86400),$A:$A,"&lt;="&amp;A1391)&gt;=NbInterm,1,0),"")</f>
        <v/>
      </c>
      <c r="L1391" s="37" t="str">
        <f aca="false">IF(G1391=1,IF(B1391="",0,IF(J1391&lt;SeuilFugitive,1,0)),"")</f>
        <v/>
      </c>
      <c r="M1391" s="37" t="str">
        <f aca="false">IF(G1391=1,IF(B1391="",IF((Fin-A1391)*24&gt;SeuilFigee,1,0),IF(J1391&gt;SeuilFigee*3600,1,0)),"")</f>
        <v/>
      </c>
      <c r="N1391" s="0" t="str">
        <f aca="false">IF(G1391=1,IF(COUNTIF(H$2:H1391,H1391)=1,COUNTIF($H:$H,H1391),""),"")</f>
        <v/>
      </c>
      <c r="O1391" s="0" t="str">
        <f aca="false">IF(G1391=1,IF(COUNTIF(I$2:I1391,I1391)=1,COUNTIF($I:$I,I1391),""),"")</f>
        <v/>
      </c>
      <c r="P1391" s="38" t="str">
        <f aca="false">IF(G1391=1,IF(COUNTIFS(C$2:C1391,C1391,G$2:G1391,1)=1,COUNTIFS($C:$C,C1391,$G:$G,1)+ROW()/10000000,""),"")</f>
        <v/>
      </c>
      <c r="Q1391" s="0" t="str">
        <f aca="false">IF(K1391=1,IF(COUNTIFS(C$2:C1391,C1391,K$2:K1391,1)=1,1,0),"")</f>
        <v/>
      </c>
      <c r="R1391" s="0" t="str">
        <f aca="false">IF(M1391=1,IF(COUNTIFS(C$2:C1391,C1391,M$2:M1391,1)=1,1,0),"")</f>
        <v/>
      </c>
      <c r="S1391" s="0" t="str">
        <f aca="false">IF(L1391=1,IF(COUNTIFS(C$2:C1391,C1391,L$2:L1391,1)=1,1,0),"")</f>
        <v/>
      </c>
      <c r="T1391" s="38" t="str">
        <f aca="false">IF(N1391="","",N1391+ROW()/10000000)</f>
        <v/>
      </c>
      <c r="U1391" s="0" t="str">
        <f aca="false">IF(G1391=1,IF(B1391="",1,0),"")</f>
        <v/>
      </c>
    </row>
    <row r="1392" customFormat="false" ht="15" hidden="false" customHeight="false" outlineLevel="0" collapsed="false">
      <c r="A1392" s="35"/>
      <c r="B1392" s="35"/>
      <c r="G1392" s="0" t="str">
        <f aca="false">IF(A1392="","",IF(AND(A1392&gt;=Debut,A1392&lt;Fin),1,0))</f>
        <v/>
      </c>
      <c r="H1392" s="0" t="str">
        <f aca="false">IF(G1392=1,INT(ROUND((A1392-Debut)*86400,0)/600),"")</f>
        <v/>
      </c>
      <c r="I1392" s="0" t="str">
        <f aca="false">IF(G1392=1,INT(ROUND((A1392-Debut)*86400,0)/3600),"")</f>
        <v/>
      </c>
      <c r="J1392" s="0" t="str">
        <f aca="false">IF(OR(A1392="",B1392=""),"",ROUND((B1392-A1392)*86400,0))</f>
        <v/>
      </c>
      <c r="K1392" s="37" t="str">
        <f aca="false">IF(G1392=1,IF(COUNTIFS($C:$C,C1392,$G:$G,1,$A:$A,"&gt;="&amp;(A1392-FenetreInterm/86400),$A:$A,"&lt;="&amp;A1392)&gt;=NbInterm,1,0),"")</f>
        <v/>
      </c>
      <c r="L1392" s="37" t="str">
        <f aca="false">IF(G1392=1,IF(B1392="",0,IF(J1392&lt;SeuilFugitive,1,0)),"")</f>
        <v/>
      </c>
      <c r="M1392" s="37" t="str">
        <f aca="false">IF(G1392=1,IF(B1392="",IF((Fin-A1392)*24&gt;SeuilFigee,1,0),IF(J1392&gt;SeuilFigee*3600,1,0)),"")</f>
        <v/>
      </c>
      <c r="N1392" s="0" t="str">
        <f aca="false">IF(G1392=1,IF(COUNTIF(H$2:H1392,H1392)=1,COUNTIF($H:$H,H1392),""),"")</f>
        <v/>
      </c>
      <c r="O1392" s="0" t="str">
        <f aca="false">IF(G1392=1,IF(COUNTIF(I$2:I1392,I1392)=1,COUNTIF($I:$I,I1392),""),"")</f>
        <v/>
      </c>
      <c r="P1392" s="38" t="str">
        <f aca="false">IF(G1392=1,IF(COUNTIFS(C$2:C1392,C1392,G$2:G1392,1)=1,COUNTIFS($C:$C,C1392,$G:$G,1)+ROW()/10000000,""),"")</f>
        <v/>
      </c>
      <c r="Q1392" s="0" t="str">
        <f aca="false">IF(K1392=1,IF(COUNTIFS(C$2:C1392,C1392,K$2:K1392,1)=1,1,0),"")</f>
        <v/>
      </c>
      <c r="R1392" s="0" t="str">
        <f aca="false">IF(M1392=1,IF(COUNTIFS(C$2:C1392,C1392,M$2:M1392,1)=1,1,0),"")</f>
        <v/>
      </c>
      <c r="S1392" s="0" t="str">
        <f aca="false">IF(L1392=1,IF(COUNTIFS(C$2:C1392,C1392,L$2:L1392,1)=1,1,0),"")</f>
        <v/>
      </c>
      <c r="T1392" s="38" t="str">
        <f aca="false">IF(N1392="","",N1392+ROW()/10000000)</f>
        <v/>
      </c>
      <c r="U1392" s="0" t="str">
        <f aca="false">IF(G1392=1,IF(B1392="",1,0),"")</f>
        <v/>
      </c>
    </row>
    <row r="1393" customFormat="false" ht="15" hidden="false" customHeight="false" outlineLevel="0" collapsed="false">
      <c r="A1393" s="35"/>
      <c r="B1393" s="35"/>
      <c r="G1393" s="0" t="str">
        <f aca="false">IF(A1393="","",IF(AND(A1393&gt;=Debut,A1393&lt;Fin),1,0))</f>
        <v/>
      </c>
      <c r="H1393" s="0" t="str">
        <f aca="false">IF(G1393=1,INT(ROUND((A1393-Debut)*86400,0)/600),"")</f>
        <v/>
      </c>
      <c r="I1393" s="0" t="str">
        <f aca="false">IF(G1393=1,INT(ROUND((A1393-Debut)*86400,0)/3600),"")</f>
        <v/>
      </c>
      <c r="J1393" s="0" t="str">
        <f aca="false">IF(OR(A1393="",B1393=""),"",ROUND((B1393-A1393)*86400,0))</f>
        <v/>
      </c>
      <c r="K1393" s="37" t="str">
        <f aca="false">IF(G1393=1,IF(COUNTIFS($C:$C,C1393,$G:$G,1,$A:$A,"&gt;="&amp;(A1393-FenetreInterm/86400),$A:$A,"&lt;="&amp;A1393)&gt;=NbInterm,1,0),"")</f>
        <v/>
      </c>
      <c r="L1393" s="37" t="str">
        <f aca="false">IF(G1393=1,IF(B1393="",0,IF(J1393&lt;SeuilFugitive,1,0)),"")</f>
        <v/>
      </c>
      <c r="M1393" s="37" t="str">
        <f aca="false">IF(G1393=1,IF(B1393="",IF((Fin-A1393)*24&gt;SeuilFigee,1,0),IF(J1393&gt;SeuilFigee*3600,1,0)),"")</f>
        <v/>
      </c>
      <c r="N1393" s="0" t="str">
        <f aca="false">IF(G1393=1,IF(COUNTIF(H$2:H1393,H1393)=1,COUNTIF($H:$H,H1393),""),"")</f>
        <v/>
      </c>
      <c r="O1393" s="0" t="str">
        <f aca="false">IF(G1393=1,IF(COUNTIF(I$2:I1393,I1393)=1,COUNTIF($I:$I,I1393),""),"")</f>
        <v/>
      </c>
      <c r="P1393" s="38" t="str">
        <f aca="false">IF(G1393=1,IF(COUNTIFS(C$2:C1393,C1393,G$2:G1393,1)=1,COUNTIFS($C:$C,C1393,$G:$G,1)+ROW()/10000000,""),"")</f>
        <v/>
      </c>
      <c r="Q1393" s="0" t="str">
        <f aca="false">IF(K1393=1,IF(COUNTIFS(C$2:C1393,C1393,K$2:K1393,1)=1,1,0),"")</f>
        <v/>
      </c>
      <c r="R1393" s="0" t="str">
        <f aca="false">IF(M1393=1,IF(COUNTIFS(C$2:C1393,C1393,M$2:M1393,1)=1,1,0),"")</f>
        <v/>
      </c>
      <c r="S1393" s="0" t="str">
        <f aca="false">IF(L1393=1,IF(COUNTIFS(C$2:C1393,C1393,L$2:L1393,1)=1,1,0),"")</f>
        <v/>
      </c>
      <c r="T1393" s="38" t="str">
        <f aca="false">IF(N1393="","",N1393+ROW()/10000000)</f>
        <v/>
      </c>
      <c r="U1393" s="0" t="str">
        <f aca="false">IF(G1393=1,IF(B1393="",1,0),"")</f>
        <v/>
      </c>
    </row>
    <row r="1394" customFormat="false" ht="15" hidden="false" customHeight="false" outlineLevel="0" collapsed="false">
      <c r="A1394" s="35"/>
      <c r="B1394" s="35"/>
      <c r="G1394" s="0" t="str">
        <f aca="false">IF(A1394="","",IF(AND(A1394&gt;=Debut,A1394&lt;Fin),1,0))</f>
        <v/>
      </c>
      <c r="H1394" s="0" t="str">
        <f aca="false">IF(G1394=1,INT(ROUND((A1394-Debut)*86400,0)/600),"")</f>
        <v/>
      </c>
      <c r="I1394" s="0" t="str">
        <f aca="false">IF(G1394=1,INT(ROUND((A1394-Debut)*86400,0)/3600),"")</f>
        <v/>
      </c>
      <c r="J1394" s="0" t="str">
        <f aca="false">IF(OR(A1394="",B1394=""),"",ROUND((B1394-A1394)*86400,0))</f>
        <v/>
      </c>
      <c r="K1394" s="37" t="str">
        <f aca="false">IF(G1394=1,IF(COUNTIFS($C:$C,C1394,$G:$G,1,$A:$A,"&gt;="&amp;(A1394-FenetreInterm/86400),$A:$A,"&lt;="&amp;A1394)&gt;=NbInterm,1,0),"")</f>
        <v/>
      </c>
      <c r="L1394" s="37" t="str">
        <f aca="false">IF(G1394=1,IF(B1394="",0,IF(J1394&lt;SeuilFugitive,1,0)),"")</f>
        <v/>
      </c>
      <c r="M1394" s="37" t="str">
        <f aca="false">IF(G1394=1,IF(B1394="",IF((Fin-A1394)*24&gt;SeuilFigee,1,0),IF(J1394&gt;SeuilFigee*3600,1,0)),"")</f>
        <v/>
      </c>
      <c r="N1394" s="0" t="str">
        <f aca="false">IF(G1394=1,IF(COUNTIF(H$2:H1394,H1394)=1,COUNTIF($H:$H,H1394),""),"")</f>
        <v/>
      </c>
      <c r="O1394" s="0" t="str">
        <f aca="false">IF(G1394=1,IF(COUNTIF(I$2:I1394,I1394)=1,COUNTIF($I:$I,I1394),""),"")</f>
        <v/>
      </c>
      <c r="P1394" s="38" t="str">
        <f aca="false">IF(G1394=1,IF(COUNTIFS(C$2:C1394,C1394,G$2:G1394,1)=1,COUNTIFS($C:$C,C1394,$G:$G,1)+ROW()/10000000,""),"")</f>
        <v/>
      </c>
      <c r="Q1394" s="0" t="str">
        <f aca="false">IF(K1394=1,IF(COUNTIFS(C$2:C1394,C1394,K$2:K1394,1)=1,1,0),"")</f>
        <v/>
      </c>
      <c r="R1394" s="0" t="str">
        <f aca="false">IF(M1394=1,IF(COUNTIFS(C$2:C1394,C1394,M$2:M1394,1)=1,1,0),"")</f>
        <v/>
      </c>
      <c r="S1394" s="0" t="str">
        <f aca="false">IF(L1394=1,IF(COUNTIFS(C$2:C1394,C1394,L$2:L1394,1)=1,1,0),"")</f>
        <v/>
      </c>
      <c r="T1394" s="38" t="str">
        <f aca="false">IF(N1394="","",N1394+ROW()/10000000)</f>
        <v/>
      </c>
      <c r="U1394" s="0" t="str">
        <f aca="false">IF(G1394=1,IF(B1394="",1,0),"")</f>
        <v/>
      </c>
    </row>
    <row r="1395" customFormat="false" ht="15" hidden="false" customHeight="false" outlineLevel="0" collapsed="false">
      <c r="A1395" s="35"/>
      <c r="B1395" s="35"/>
      <c r="G1395" s="0" t="str">
        <f aca="false">IF(A1395="","",IF(AND(A1395&gt;=Debut,A1395&lt;Fin),1,0))</f>
        <v/>
      </c>
      <c r="H1395" s="0" t="str">
        <f aca="false">IF(G1395=1,INT(ROUND((A1395-Debut)*86400,0)/600),"")</f>
        <v/>
      </c>
      <c r="I1395" s="0" t="str">
        <f aca="false">IF(G1395=1,INT(ROUND((A1395-Debut)*86400,0)/3600),"")</f>
        <v/>
      </c>
      <c r="J1395" s="0" t="str">
        <f aca="false">IF(OR(A1395="",B1395=""),"",ROUND((B1395-A1395)*86400,0))</f>
        <v/>
      </c>
      <c r="K1395" s="37" t="str">
        <f aca="false">IF(G1395=1,IF(COUNTIFS($C:$C,C1395,$G:$G,1,$A:$A,"&gt;="&amp;(A1395-FenetreInterm/86400),$A:$A,"&lt;="&amp;A1395)&gt;=NbInterm,1,0),"")</f>
        <v/>
      </c>
      <c r="L1395" s="37" t="str">
        <f aca="false">IF(G1395=1,IF(B1395="",0,IF(J1395&lt;SeuilFugitive,1,0)),"")</f>
        <v/>
      </c>
      <c r="M1395" s="37" t="str">
        <f aca="false">IF(G1395=1,IF(B1395="",IF((Fin-A1395)*24&gt;SeuilFigee,1,0),IF(J1395&gt;SeuilFigee*3600,1,0)),"")</f>
        <v/>
      </c>
      <c r="N1395" s="0" t="str">
        <f aca="false">IF(G1395=1,IF(COUNTIF(H$2:H1395,H1395)=1,COUNTIF($H:$H,H1395),""),"")</f>
        <v/>
      </c>
      <c r="O1395" s="0" t="str">
        <f aca="false">IF(G1395=1,IF(COUNTIF(I$2:I1395,I1395)=1,COUNTIF($I:$I,I1395),""),"")</f>
        <v/>
      </c>
      <c r="P1395" s="38" t="str">
        <f aca="false">IF(G1395=1,IF(COUNTIFS(C$2:C1395,C1395,G$2:G1395,1)=1,COUNTIFS($C:$C,C1395,$G:$G,1)+ROW()/10000000,""),"")</f>
        <v/>
      </c>
      <c r="Q1395" s="0" t="str">
        <f aca="false">IF(K1395=1,IF(COUNTIFS(C$2:C1395,C1395,K$2:K1395,1)=1,1,0),"")</f>
        <v/>
      </c>
      <c r="R1395" s="0" t="str">
        <f aca="false">IF(M1395=1,IF(COUNTIFS(C$2:C1395,C1395,M$2:M1395,1)=1,1,0),"")</f>
        <v/>
      </c>
      <c r="S1395" s="0" t="str">
        <f aca="false">IF(L1395=1,IF(COUNTIFS(C$2:C1395,C1395,L$2:L1395,1)=1,1,0),"")</f>
        <v/>
      </c>
      <c r="T1395" s="38" t="str">
        <f aca="false">IF(N1395="","",N1395+ROW()/10000000)</f>
        <v/>
      </c>
      <c r="U1395" s="0" t="str">
        <f aca="false">IF(G1395=1,IF(B1395="",1,0),"")</f>
        <v/>
      </c>
    </row>
    <row r="1396" customFormat="false" ht="15" hidden="false" customHeight="false" outlineLevel="0" collapsed="false">
      <c r="A1396" s="35"/>
      <c r="B1396" s="35"/>
      <c r="G1396" s="0" t="str">
        <f aca="false">IF(A1396="","",IF(AND(A1396&gt;=Debut,A1396&lt;Fin),1,0))</f>
        <v/>
      </c>
      <c r="H1396" s="0" t="str">
        <f aca="false">IF(G1396=1,INT(ROUND((A1396-Debut)*86400,0)/600),"")</f>
        <v/>
      </c>
      <c r="I1396" s="0" t="str">
        <f aca="false">IF(G1396=1,INT(ROUND((A1396-Debut)*86400,0)/3600),"")</f>
        <v/>
      </c>
      <c r="J1396" s="0" t="str">
        <f aca="false">IF(OR(A1396="",B1396=""),"",ROUND((B1396-A1396)*86400,0))</f>
        <v/>
      </c>
      <c r="K1396" s="37" t="str">
        <f aca="false">IF(G1396=1,IF(COUNTIFS($C:$C,C1396,$G:$G,1,$A:$A,"&gt;="&amp;(A1396-FenetreInterm/86400),$A:$A,"&lt;="&amp;A1396)&gt;=NbInterm,1,0),"")</f>
        <v/>
      </c>
      <c r="L1396" s="37" t="str">
        <f aca="false">IF(G1396=1,IF(B1396="",0,IF(J1396&lt;SeuilFugitive,1,0)),"")</f>
        <v/>
      </c>
      <c r="M1396" s="37" t="str">
        <f aca="false">IF(G1396=1,IF(B1396="",IF((Fin-A1396)*24&gt;SeuilFigee,1,0),IF(J1396&gt;SeuilFigee*3600,1,0)),"")</f>
        <v/>
      </c>
      <c r="N1396" s="0" t="str">
        <f aca="false">IF(G1396=1,IF(COUNTIF(H$2:H1396,H1396)=1,COUNTIF($H:$H,H1396),""),"")</f>
        <v/>
      </c>
      <c r="O1396" s="0" t="str">
        <f aca="false">IF(G1396=1,IF(COUNTIF(I$2:I1396,I1396)=1,COUNTIF($I:$I,I1396),""),"")</f>
        <v/>
      </c>
      <c r="P1396" s="38" t="str">
        <f aca="false">IF(G1396=1,IF(COUNTIFS(C$2:C1396,C1396,G$2:G1396,1)=1,COUNTIFS($C:$C,C1396,$G:$G,1)+ROW()/10000000,""),"")</f>
        <v/>
      </c>
      <c r="Q1396" s="0" t="str">
        <f aca="false">IF(K1396=1,IF(COUNTIFS(C$2:C1396,C1396,K$2:K1396,1)=1,1,0),"")</f>
        <v/>
      </c>
      <c r="R1396" s="0" t="str">
        <f aca="false">IF(M1396=1,IF(COUNTIFS(C$2:C1396,C1396,M$2:M1396,1)=1,1,0),"")</f>
        <v/>
      </c>
      <c r="S1396" s="0" t="str">
        <f aca="false">IF(L1396=1,IF(COUNTIFS(C$2:C1396,C1396,L$2:L1396,1)=1,1,0),"")</f>
        <v/>
      </c>
      <c r="T1396" s="38" t="str">
        <f aca="false">IF(N1396="","",N1396+ROW()/10000000)</f>
        <v/>
      </c>
      <c r="U1396" s="0" t="str">
        <f aca="false">IF(G1396=1,IF(B1396="",1,0),"")</f>
        <v/>
      </c>
    </row>
    <row r="1397" customFormat="false" ht="15" hidden="false" customHeight="false" outlineLevel="0" collapsed="false">
      <c r="A1397" s="35"/>
      <c r="B1397" s="35"/>
      <c r="G1397" s="0" t="str">
        <f aca="false">IF(A1397="","",IF(AND(A1397&gt;=Debut,A1397&lt;Fin),1,0))</f>
        <v/>
      </c>
      <c r="H1397" s="0" t="str">
        <f aca="false">IF(G1397=1,INT(ROUND((A1397-Debut)*86400,0)/600),"")</f>
        <v/>
      </c>
      <c r="I1397" s="0" t="str">
        <f aca="false">IF(G1397=1,INT(ROUND((A1397-Debut)*86400,0)/3600),"")</f>
        <v/>
      </c>
      <c r="J1397" s="0" t="str">
        <f aca="false">IF(OR(A1397="",B1397=""),"",ROUND((B1397-A1397)*86400,0))</f>
        <v/>
      </c>
      <c r="K1397" s="37" t="str">
        <f aca="false">IF(G1397=1,IF(COUNTIFS($C:$C,C1397,$G:$G,1,$A:$A,"&gt;="&amp;(A1397-FenetreInterm/86400),$A:$A,"&lt;="&amp;A1397)&gt;=NbInterm,1,0),"")</f>
        <v/>
      </c>
      <c r="L1397" s="37" t="str">
        <f aca="false">IF(G1397=1,IF(B1397="",0,IF(J1397&lt;SeuilFugitive,1,0)),"")</f>
        <v/>
      </c>
      <c r="M1397" s="37" t="str">
        <f aca="false">IF(G1397=1,IF(B1397="",IF((Fin-A1397)*24&gt;SeuilFigee,1,0),IF(J1397&gt;SeuilFigee*3600,1,0)),"")</f>
        <v/>
      </c>
      <c r="N1397" s="0" t="str">
        <f aca="false">IF(G1397=1,IF(COUNTIF(H$2:H1397,H1397)=1,COUNTIF($H:$H,H1397),""),"")</f>
        <v/>
      </c>
      <c r="O1397" s="0" t="str">
        <f aca="false">IF(G1397=1,IF(COUNTIF(I$2:I1397,I1397)=1,COUNTIF($I:$I,I1397),""),"")</f>
        <v/>
      </c>
      <c r="P1397" s="38" t="str">
        <f aca="false">IF(G1397=1,IF(COUNTIFS(C$2:C1397,C1397,G$2:G1397,1)=1,COUNTIFS($C:$C,C1397,$G:$G,1)+ROW()/10000000,""),"")</f>
        <v/>
      </c>
      <c r="Q1397" s="0" t="str">
        <f aca="false">IF(K1397=1,IF(COUNTIFS(C$2:C1397,C1397,K$2:K1397,1)=1,1,0),"")</f>
        <v/>
      </c>
      <c r="R1397" s="0" t="str">
        <f aca="false">IF(M1397=1,IF(COUNTIFS(C$2:C1397,C1397,M$2:M1397,1)=1,1,0),"")</f>
        <v/>
      </c>
      <c r="S1397" s="0" t="str">
        <f aca="false">IF(L1397=1,IF(COUNTIFS(C$2:C1397,C1397,L$2:L1397,1)=1,1,0),"")</f>
        <v/>
      </c>
      <c r="T1397" s="38" t="str">
        <f aca="false">IF(N1397="","",N1397+ROW()/10000000)</f>
        <v/>
      </c>
      <c r="U1397" s="0" t="str">
        <f aca="false">IF(G1397=1,IF(B1397="",1,0),"")</f>
        <v/>
      </c>
    </row>
    <row r="1398" customFormat="false" ht="15" hidden="false" customHeight="false" outlineLevel="0" collapsed="false">
      <c r="A1398" s="35"/>
      <c r="B1398" s="35"/>
      <c r="G1398" s="0" t="str">
        <f aca="false">IF(A1398="","",IF(AND(A1398&gt;=Debut,A1398&lt;Fin),1,0))</f>
        <v/>
      </c>
      <c r="H1398" s="0" t="str">
        <f aca="false">IF(G1398=1,INT(ROUND((A1398-Debut)*86400,0)/600),"")</f>
        <v/>
      </c>
      <c r="I1398" s="0" t="str">
        <f aca="false">IF(G1398=1,INT(ROUND((A1398-Debut)*86400,0)/3600),"")</f>
        <v/>
      </c>
      <c r="J1398" s="0" t="str">
        <f aca="false">IF(OR(A1398="",B1398=""),"",ROUND((B1398-A1398)*86400,0))</f>
        <v/>
      </c>
      <c r="K1398" s="37" t="str">
        <f aca="false">IF(G1398=1,IF(COUNTIFS($C:$C,C1398,$G:$G,1,$A:$A,"&gt;="&amp;(A1398-FenetreInterm/86400),$A:$A,"&lt;="&amp;A1398)&gt;=NbInterm,1,0),"")</f>
        <v/>
      </c>
      <c r="L1398" s="37" t="str">
        <f aca="false">IF(G1398=1,IF(B1398="",0,IF(J1398&lt;SeuilFugitive,1,0)),"")</f>
        <v/>
      </c>
      <c r="M1398" s="37" t="str">
        <f aca="false">IF(G1398=1,IF(B1398="",IF((Fin-A1398)*24&gt;SeuilFigee,1,0),IF(J1398&gt;SeuilFigee*3600,1,0)),"")</f>
        <v/>
      </c>
      <c r="N1398" s="0" t="str">
        <f aca="false">IF(G1398=1,IF(COUNTIF(H$2:H1398,H1398)=1,COUNTIF($H:$H,H1398),""),"")</f>
        <v/>
      </c>
      <c r="O1398" s="0" t="str">
        <f aca="false">IF(G1398=1,IF(COUNTIF(I$2:I1398,I1398)=1,COUNTIF($I:$I,I1398),""),"")</f>
        <v/>
      </c>
      <c r="P1398" s="38" t="str">
        <f aca="false">IF(G1398=1,IF(COUNTIFS(C$2:C1398,C1398,G$2:G1398,1)=1,COUNTIFS($C:$C,C1398,$G:$G,1)+ROW()/10000000,""),"")</f>
        <v/>
      </c>
      <c r="Q1398" s="0" t="str">
        <f aca="false">IF(K1398=1,IF(COUNTIFS(C$2:C1398,C1398,K$2:K1398,1)=1,1,0),"")</f>
        <v/>
      </c>
      <c r="R1398" s="0" t="str">
        <f aca="false">IF(M1398=1,IF(COUNTIFS(C$2:C1398,C1398,M$2:M1398,1)=1,1,0),"")</f>
        <v/>
      </c>
      <c r="S1398" s="0" t="str">
        <f aca="false">IF(L1398=1,IF(COUNTIFS(C$2:C1398,C1398,L$2:L1398,1)=1,1,0),"")</f>
        <v/>
      </c>
      <c r="T1398" s="38" t="str">
        <f aca="false">IF(N1398="","",N1398+ROW()/10000000)</f>
        <v/>
      </c>
      <c r="U1398" s="0" t="str">
        <f aca="false">IF(G1398=1,IF(B1398="",1,0),"")</f>
        <v/>
      </c>
    </row>
    <row r="1399" customFormat="false" ht="15" hidden="false" customHeight="false" outlineLevel="0" collapsed="false">
      <c r="A1399" s="35"/>
      <c r="B1399" s="35"/>
      <c r="G1399" s="0" t="str">
        <f aca="false">IF(A1399="","",IF(AND(A1399&gt;=Debut,A1399&lt;Fin),1,0))</f>
        <v/>
      </c>
      <c r="H1399" s="0" t="str">
        <f aca="false">IF(G1399=1,INT(ROUND((A1399-Debut)*86400,0)/600),"")</f>
        <v/>
      </c>
      <c r="I1399" s="0" t="str">
        <f aca="false">IF(G1399=1,INT(ROUND((A1399-Debut)*86400,0)/3600),"")</f>
        <v/>
      </c>
      <c r="J1399" s="0" t="str">
        <f aca="false">IF(OR(A1399="",B1399=""),"",ROUND((B1399-A1399)*86400,0))</f>
        <v/>
      </c>
      <c r="K1399" s="37" t="str">
        <f aca="false">IF(G1399=1,IF(COUNTIFS($C:$C,C1399,$G:$G,1,$A:$A,"&gt;="&amp;(A1399-FenetreInterm/86400),$A:$A,"&lt;="&amp;A1399)&gt;=NbInterm,1,0),"")</f>
        <v/>
      </c>
      <c r="L1399" s="37" t="str">
        <f aca="false">IF(G1399=1,IF(B1399="",0,IF(J1399&lt;SeuilFugitive,1,0)),"")</f>
        <v/>
      </c>
      <c r="M1399" s="37" t="str">
        <f aca="false">IF(G1399=1,IF(B1399="",IF((Fin-A1399)*24&gt;SeuilFigee,1,0),IF(J1399&gt;SeuilFigee*3600,1,0)),"")</f>
        <v/>
      </c>
      <c r="N1399" s="0" t="str">
        <f aca="false">IF(G1399=1,IF(COUNTIF(H$2:H1399,H1399)=1,COUNTIF($H:$H,H1399),""),"")</f>
        <v/>
      </c>
      <c r="O1399" s="0" t="str">
        <f aca="false">IF(G1399=1,IF(COUNTIF(I$2:I1399,I1399)=1,COUNTIF($I:$I,I1399),""),"")</f>
        <v/>
      </c>
      <c r="P1399" s="38" t="str">
        <f aca="false">IF(G1399=1,IF(COUNTIFS(C$2:C1399,C1399,G$2:G1399,1)=1,COUNTIFS($C:$C,C1399,$G:$G,1)+ROW()/10000000,""),"")</f>
        <v/>
      </c>
      <c r="Q1399" s="0" t="str">
        <f aca="false">IF(K1399=1,IF(COUNTIFS(C$2:C1399,C1399,K$2:K1399,1)=1,1,0),"")</f>
        <v/>
      </c>
      <c r="R1399" s="0" t="str">
        <f aca="false">IF(M1399=1,IF(COUNTIFS(C$2:C1399,C1399,M$2:M1399,1)=1,1,0),"")</f>
        <v/>
      </c>
      <c r="S1399" s="0" t="str">
        <f aca="false">IF(L1399=1,IF(COUNTIFS(C$2:C1399,C1399,L$2:L1399,1)=1,1,0),"")</f>
        <v/>
      </c>
      <c r="T1399" s="38" t="str">
        <f aca="false">IF(N1399="","",N1399+ROW()/10000000)</f>
        <v/>
      </c>
      <c r="U1399" s="0" t="str">
        <f aca="false">IF(G1399=1,IF(B1399="",1,0),"")</f>
        <v/>
      </c>
    </row>
    <row r="1400" customFormat="false" ht="15" hidden="false" customHeight="false" outlineLevel="0" collapsed="false">
      <c r="A1400" s="35"/>
      <c r="B1400" s="35"/>
      <c r="G1400" s="0" t="str">
        <f aca="false">IF(A1400="","",IF(AND(A1400&gt;=Debut,A1400&lt;Fin),1,0))</f>
        <v/>
      </c>
      <c r="H1400" s="0" t="str">
        <f aca="false">IF(G1400=1,INT(ROUND((A1400-Debut)*86400,0)/600),"")</f>
        <v/>
      </c>
      <c r="I1400" s="0" t="str">
        <f aca="false">IF(G1400=1,INT(ROUND((A1400-Debut)*86400,0)/3600),"")</f>
        <v/>
      </c>
      <c r="J1400" s="0" t="str">
        <f aca="false">IF(OR(A1400="",B1400=""),"",ROUND((B1400-A1400)*86400,0))</f>
        <v/>
      </c>
      <c r="K1400" s="37" t="str">
        <f aca="false">IF(G1400=1,IF(COUNTIFS($C:$C,C1400,$G:$G,1,$A:$A,"&gt;="&amp;(A1400-FenetreInterm/86400),$A:$A,"&lt;="&amp;A1400)&gt;=NbInterm,1,0),"")</f>
        <v/>
      </c>
      <c r="L1400" s="37" t="str">
        <f aca="false">IF(G1400=1,IF(B1400="",0,IF(J1400&lt;SeuilFugitive,1,0)),"")</f>
        <v/>
      </c>
      <c r="M1400" s="37" t="str">
        <f aca="false">IF(G1400=1,IF(B1400="",IF((Fin-A1400)*24&gt;SeuilFigee,1,0),IF(J1400&gt;SeuilFigee*3600,1,0)),"")</f>
        <v/>
      </c>
      <c r="N1400" s="0" t="str">
        <f aca="false">IF(G1400=1,IF(COUNTIF(H$2:H1400,H1400)=1,COUNTIF($H:$H,H1400),""),"")</f>
        <v/>
      </c>
      <c r="O1400" s="0" t="str">
        <f aca="false">IF(G1400=1,IF(COUNTIF(I$2:I1400,I1400)=1,COUNTIF($I:$I,I1400),""),"")</f>
        <v/>
      </c>
      <c r="P1400" s="38" t="str">
        <f aca="false">IF(G1400=1,IF(COUNTIFS(C$2:C1400,C1400,G$2:G1400,1)=1,COUNTIFS($C:$C,C1400,$G:$G,1)+ROW()/10000000,""),"")</f>
        <v/>
      </c>
      <c r="Q1400" s="0" t="str">
        <f aca="false">IF(K1400=1,IF(COUNTIFS(C$2:C1400,C1400,K$2:K1400,1)=1,1,0),"")</f>
        <v/>
      </c>
      <c r="R1400" s="0" t="str">
        <f aca="false">IF(M1400=1,IF(COUNTIFS(C$2:C1400,C1400,M$2:M1400,1)=1,1,0),"")</f>
        <v/>
      </c>
      <c r="S1400" s="0" t="str">
        <f aca="false">IF(L1400=1,IF(COUNTIFS(C$2:C1400,C1400,L$2:L1400,1)=1,1,0),"")</f>
        <v/>
      </c>
      <c r="T1400" s="38" t="str">
        <f aca="false">IF(N1400="","",N1400+ROW()/10000000)</f>
        <v/>
      </c>
      <c r="U1400" s="0" t="str">
        <f aca="false">IF(G1400=1,IF(B1400="",1,0),"")</f>
        <v/>
      </c>
    </row>
    <row r="1401" customFormat="false" ht="15" hidden="false" customHeight="false" outlineLevel="0" collapsed="false">
      <c r="A1401" s="35"/>
      <c r="B1401" s="35"/>
      <c r="G1401" s="0" t="str">
        <f aca="false">IF(A1401="","",IF(AND(A1401&gt;=Debut,A1401&lt;Fin),1,0))</f>
        <v/>
      </c>
      <c r="H1401" s="0" t="str">
        <f aca="false">IF(G1401=1,INT(ROUND((A1401-Debut)*86400,0)/600),"")</f>
        <v/>
      </c>
      <c r="I1401" s="0" t="str">
        <f aca="false">IF(G1401=1,INT(ROUND((A1401-Debut)*86400,0)/3600),"")</f>
        <v/>
      </c>
      <c r="J1401" s="0" t="str">
        <f aca="false">IF(OR(A1401="",B1401=""),"",ROUND((B1401-A1401)*86400,0))</f>
        <v/>
      </c>
      <c r="K1401" s="37" t="str">
        <f aca="false">IF(G1401=1,IF(COUNTIFS($C:$C,C1401,$G:$G,1,$A:$A,"&gt;="&amp;(A1401-FenetreInterm/86400),$A:$A,"&lt;="&amp;A1401)&gt;=NbInterm,1,0),"")</f>
        <v/>
      </c>
      <c r="L1401" s="37" t="str">
        <f aca="false">IF(G1401=1,IF(B1401="",0,IF(J1401&lt;SeuilFugitive,1,0)),"")</f>
        <v/>
      </c>
      <c r="M1401" s="37" t="str">
        <f aca="false">IF(G1401=1,IF(B1401="",IF((Fin-A1401)*24&gt;SeuilFigee,1,0),IF(J1401&gt;SeuilFigee*3600,1,0)),"")</f>
        <v/>
      </c>
      <c r="N1401" s="0" t="str">
        <f aca="false">IF(G1401=1,IF(COUNTIF(H$2:H1401,H1401)=1,COUNTIF($H:$H,H1401),""),"")</f>
        <v/>
      </c>
      <c r="O1401" s="0" t="str">
        <f aca="false">IF(G1401=1,IF(COUNTIF(I$2:I1401,I1401)=1,COUNTIF($I:$I,I1401),""),"")</f>
        <v/>
      </c>
      <c r="P1401" s="38" t="str">
        <f aca="false">IF(G1401=1,IF(COUNTIFS(C$2:C1401,C1401,G$2:G1401,1)=1,COUNTIFS($C:$C,C1401,$G:$G,1)+ROW()/10000000,""),"")</f>
        <v/>
      </c>
      <c r="Q1401" s="0" t="str">
        <f aca="false">IF(K1401=1,IF(COUNTIFS(C$2:C1401,C1401,K$2:K1401,1)=1,1,0),"")</f>
        <v/>
      </c>
      <c r="R1401" s="0" t="str">
        <f aca="false">IF(M1401=1,IF(COUNTIFS(C$2:C1401,C1401,M$2:M1401,1)=1,1,0),"")</f>
        <v/>
      </c>
      <c r="S1401" s="0" t="str">
        <f aca="false">IF(L1401=1,IF(COUNTIFS(C$2:C1401,C1401,L$2:L1401,1)=1,1,0),"")</f>
        <v/>
      </c>
      <c r="T1401" s="38" t="str">
        <f aca="false">IF(N1401="","",N1401+ROW()/10000000)</f>
        <v/>
      </c>
      <c r="U1401" s="0" t="str">
        <f aca="false">IF(G1401=1,IF(B1401="",1,0),"")</f>
        <v/>
      </c>
    </row>
    <row r="1402" customFormat="false" ht="15" hidden="false" customHeight="false" outlineLevel="0" collapsed="false">
      <c r="A1402" s="35"/>
      <c r="B1402" s="35"/>
      <c r="G1402" s="0" t="str">
        <f aca="false">IF(A1402="","",IF(AND(A1402&gt;=Debut,A1402&lt;Fin),1,0))</f>
        <v/>
      </c>
      <c r="H1402" s="0" t="str">
        <f aca="false">IF(G1402=1,INT(ROUND((A1402-Debut)*86400,0)/600),"")</f>
        <v/>
      </c>
      <c r="I1402" s="0" t="str">
        <f aca="false">IF(G1402=1,INT(ROUND((A1402-Debut)*86400,0)/3600),"")</f>
        <v/>
      </c>
      <c r="J1402" s="0" t="str">
        <f aca="false">IF(OR(A1402="",B1402=""),"",ROUND((B1402-A1402)*86400,0))</f>
        <v/>
      </c>
      <c r="K1402" s="37" t="str">
        <f aca="false">IF(G1402=1,IF(COUNTIFS($C:$C,C1402,$G:$G,1,$A:$A,"&gt;="&amp;(A1402-FenetreInterm/86400),$A:$A,"&lt;="&amp;A1402)&gt;=NbInterm,1,0),"")</f>
        <v/>
      </c>
      <c r="L1402" s="37" t="str">
        <f aca="false">IF(G1402=1,IF(B1402="",0,IF(J1402&lt;SeuilFugitive,1,0)),"")</f>
        <v/>
      </c>
      <c r="M1402" s="37" t="str">
        <f aca="false">IF(G1402=1,IF(B1402="",IF((Fin-A1402)*24&gt;SeuilFigee,1,0),IF(J1402&gt;SeuilFigee*3600,1,0)),"")</f>
        <v/>
      </c>
      <c r="N1402" s="0" t="str">
        <f aca="false">IF(G1402=1,IF(COUNTIF(H$2:H1402,H1402)=1,COUNTIF($H:$H,H1402),""),"")</f>
        <v/>
      </c>
      <c r="O1402" s="0" t="str">
        <f aca="false">IF(G1402=1,IF(COUNTIF(I$2:I1402,I1402)=1,COUNTIF($I:$I,I1402),""),"")</f>
        <v/>
      </c>
      <c r="P1402" s="38" t="str">
        <f aca="false">IF(G1402=1,IF(COUNTIFS(C$2:C1402,C1402,G$2:G1402,1)=1,COUNTIFS($C:$C,C1402,$G:$G,1)+ROW()/10000000,""),"")</f>
        <v/>
      </c>
      <c r="Q1402" s="0" t="str">
        <f aca="false">IF(K1402=1,IF(COUNTIFS(C$2:C1402,C1402,K$2:K1402,1)=1,1,0),"")</f>
        <v/>
      </c>
      <c r="R1402" s="0" t="str">
        <f aca="false">IF(M1402=1,IF(COUNTIFS(C$2:C1402,C1402,M$2:M1402,1)=1,1,0),"")</f>
        <v/>
      </c>
      <c r="S1402" s="0" t="str">
        <f aca="false">IF(L1402=1,IF(COUNTIFS(C$2:C1402,C1402,L$2:L1402,1)=1,1,0),"")</f>
        <v/>
      </c>
      <c r="T1402" s="38" t="str">
        <f aca="false">IF(N1402="","",N1402+ROW()/10000000)</f>
        <v/>
      </c>
      <c r="U1402" s="0" t="str">
        <f aca="false">IF(G1402=1,IF(B1402="",1,0),"")</f>
        <v/>
      </c>
    </row>
    <row r="1403" customFormat="false" ht="15" hidden="false" customHeight="false" outlineLevel="0" collapsed="false">
      <c r="A1403" s="35"/>
      <c r="B1403" s="35"/>
      <c r="G1403" s="0" t="str">
        <f aca="false">IF(A1403="","",IF(AND(A1403&gt;=Debut,A1403&lt;Fin),1,0))</f>
        <v/>
      </c>
      <c r="H1403" s="0" t="str">
        <f aca="false">IF(G1403=1,INT(ROUND((A1403-Debut)*86400,0)/600),"")</f>
        <v/>
      </c>
      <c r="I1403" s="0" t="str">
        <f aca="false">IF(G1403=1,INT(ROUND((A1403-Debut)*86400,0)/3600),"")</f>
        <v/>
      </c>
      <c r="J1403" s="0" t="str">
        <f aca="false">IF(OR(A1403="",B1403=""),"",ROUND((B1403-A1403)*86400,0))</f>
        <v/>
      </c>
      <c r="K1403" s="37" t="str">
        <f aca="false">IF(G1403=1,IF(COUNTIFS($C:$C,C1403,$G:$G,1,$A:$A,"&gt;="&amp;(A1403-FenetreInterm/86400),$A:$A,"&lt;="&amp;A1403)&gt;=NbInterm,1,0),"")</f>
        <v/>
      </c>
      <c r="L1403" s="37" t="str">
        <f aca="false">IF(G1403=1,IF(B1403="",0,IF(J1403&lt;SeuilFugitive,1,0)),"")</f>
        <v/>
      </c>
      <c r="M1403" s="37" t="str">
        <f aca="false">IF(G1403=1,IF(B1403="",IF((Fin-A1403)*24&gt;SeuilFigee,1,0),IF(J1403&gt;SeuilFigee*3600,1,0)),"")</f>
        <v/>
      </c>
      <c r="N1403" s="0" t="str">
        <f aca="false">IF(G1403=1,IF(COUNTIF(H$2:H1403,H1403)=1,COUNTIF($H:$H,H1403),""),"")</f>
        <v/>
      </c>
      <c r="O1403" s="0" t="str">
        <f aca="false">IF(G1403=1,IF(COUNTIF(I$2:I1403,I1403)=1,COUNTIF($I:$I,I1403),""),"")</f>
        <v/>
      </c>
      <c r="P1403" s="38" t="str">
        <f aca="false">IF(G1403=1,IF(COUNTIFS(C$2:C1403,C1403,G$2:G1403,1)=1,COUNTIFS($C:$C,C1403,$G:$G,1)+ROW()/10000000,""),"")</f>
        <v/>
      </c>
      <c r="Q1403" s="0" t="str">
        <f aca="false">IF(K1403=1,IF(COUNTIFS(C$2:C1403,C1403,K$2:K1403,1)=1,1,0),"")</f>
        <v/>
      </c>
      <c r="R1403" s="0" t="str">
        <f aca="false">IF(M1403=1,IF(COUNTIFS(C$2:C1403,C1403,M$2:M1403,1)=1,1,0),"")</f>
        <v/>
      </c>
      <c r="S1403" s="0" t="str">
        <f aca="false">IF(L1403=1,IF(COUNTIFS(C$2:C1403,C1403,L$2:L1403,1)=1,1,0),"")</f>
        <v/>
      </c>
      <c r="T1403" s="38" t="str">
        <f aca="false">IF(N1403="","",N1403+ROW()/10000000)</f>
        <v/>
      </c>
      <c r="U1403" s="0" t="str">
        <f aca="false">IF(G1403=1,IF(B1403="",1,0),"")</f>
        <v/>
      </c>
    </row>
    <row r="1404" customFormat="false" ht="15" hidden="false" customHeight="false" outlineLevel="0" collapsed="false">
      <c r="A1404" s="35"/>
      <c r="B1404" s="35"/>
      <c r="G1404" s="0" t="str">
        <f aca="false">IF(A1404="","",IF(AND(A1404&gt;=Debut,A1404&lt;Fin),1,0))</f>
        <v/>
      </c>
      <c r="H1404" s="0" t="str">
        <f aca="false">IF(G1404=1,INT(ROUND((A1404-Debut)*86400,0)/600),"")</f>
        <v/>
      </c>
      <c r="I1404" s="0" t="str">
        <f aca="false">IF(G1404=1,INT(ROUND((A1404-Debut)*86400,0)/3600),"")</f>
        <v/>
      </c>
      <c r="J1404" s="0" t="str">
        <f aca="false">IF(OR(A1404="",B1404=""),"",ROUND((B1404-A1404)*86400,0))</f>
        <v/>
      </c>
      <c r="K1404" s="37" t="str">
        <f aca="false">IF(G1404=1,IF(COUNTIFS($C:$C,C1404,$G:$G,1,$A:$A,"&gt;="&amp;(A1404-FenetreInterm/86400),$A:$A,"&lt;="&amp;A1404)&gt;=NbInterm,1,0),"")</f>
        <v/>
      </c>
      <c r="L1404" s="37" t="str">
        <f aca="false">IF(G1404=1,IF(B1404="",0,IF(J1404&lt;SeuilFugitive,1,0)),"")</f>
        <v/>
      </c>
      <c r="M1404" s="37" t="str">
        <f aca="false">IF(G1404=1,IF(B1404="",IF((Fin-A1404)*24&gt;SeuilFigee,1,0),IF(J1404&gt;SeuilFigee*3600,1,0)),"")</f>
        <v/>
      </c>
      <c r="N1404" s="0" t="str">
        <f aca="false">IF(G1404=1,IF(COUNTIF(H$2:H1404,H1404)=1,COUNTIF($H:$H,H1404),""),"")</f>
        <v/>
      </c>
      <c r="O1404" s="0" t="str">
        <f aca="false">IF(G1404=1,IF(COUNTIF(I$2:I1404,I1404)=1,COUNTIF($I:$I,I1404),""),"")</f>
        <v/>
      </c>
      <c r="P1404" s="38" t="str">
        <f aca="false">IF(G1404=1,IF(COUNTIFS(C$2:C1404,C1404,G$2:G1404,1)=1,COUNTIFS($C:$C,C1404,$G:$G,1)+ROW()/10000000,""),"")</f>
        <v/>
      </c>
      <c r="Q1404" s="0" t="str">
        <f aca="false">IF(K1404=1,IF(COUNTIFS(C$2:C1404,C1404,K$2:K1404,1)=1,1,0),"")</f>
        <v/>
      </c>
      <c r="R1404" s="0" t="str">
        <f aca="false">IF(M1404=1,IF(COUNTIFS(C$2:C1404,C1404,M$2:M1404,1)=1,1,0),"")</f>
        <v/>
      </c>
      <c r="S1404" s="0" t="str">
        <f aca="false">IF(L1404=1,IF(COUNTIFS(C$2:C1404,C1404,L$2:L1404,1)=1,1,0),"")</f>
        <v/>
      </c>
      <c r="T1404" s="38" t="str">
        <f aca="false">IF(N1404="","",N1404+ROW()/10000000)</f>
        <v/>
      </c>
      <c r="U1404" s="0" t="str">
        <f aca="false">IF(G1404=1,IF(B1404="",1,0),"")</f>
        <v/>
      </c>
    </row>
    <row r="1405" customFormat="false" ht="15" hidden="false" customHeight="false" outlineLevel="0" collapsed="false">
      <c r="A1405" s="35"/>
      <c r="B1405" s="35"/>
      <c r="G1405" s="0" t="str">
        <f aca="false">IF(A1405="","",IF(AND(A1405&gt;=Debut,A1405&lt;Fin),1,0))</f>
        <v/>
      </c>
      <c r="H1405" s="0" t="str">
        <f aca="false">IF(G1405=1,INT(ROUND((A1405-Debut)*86400,0)/600),"")</f>
        <v/>
      </c>
      <c r="I1405" s="0" t="str">
        <f aca="false">IF(G1405=1,INT(ROUND((A1405-Debut)*86400,0)/3600),"")</f>
        <v/>
      </c>
      <c r="J1405" s="0" t="str">
        <f aca="false">IF(OR(A1405="",B1405=""),"",ROUND((B1405-A1405)*86400,0))</f>
        <v/>
      </c>
      <c r="K1405" s="37" t="str">
        <f aca="false">IF(G1405=1,IF(COUNTIFS($C:$C,C1405,$G:$G,1,$A:$A,"&gt;="&amp;(A1405-FenetreInterm/86400),$A:$A,"&lt;="&amp;A1405)&gt;=NbInterm,1,0),"")</f>
        <v/>
      </c>
      <c r="L1405" s="37" t="str">
        <f aca="false">IF(G1405=1,IF(B1405="",0,IF(J1405&lt;SeuilFugitive,1,0)),"")</f>
        <v/>
      </c>
      <c r="M1405" s="37" t="str">
        <f aca="false">IF(G1405=1,IF(B1405="",IF((Fin-A1405)*24&gt;SeuilFigee,1,0),IF(J1405&gt;SeuilFigee*3600,1,0)),"")</f>
        <v/>
      </c>
      <c r="N1405" s="0" t="str">
        <f aca="false">IF(G1405=1,IF(COUNTIF(H$2:H1405,H1405)=1,COUNTIF($H:$H,H1405),""),"")</f>
        <v/>
      </c>
      <c r="O1405" s="0" t="str">
        <f aca="false">IF(G1405=1,IF(COUNTIF(I$2:I1405,I1405)=1,COUNTIF($I:$I,I1405),""),"")</f>
        <v/>
      </c>
      <c r="P1405" s="38" t="str">
        <f aca="false">IF(G1405=1,IF(COUNTIFS(C$2:C1405,C1405,G$2:G1405,1)=1,COUNTIFS($C:$C,C1405,$G:$G,1)+ROW()/10000000,""),"")</f>
        <v/>
      </c>
      <c r="Q1405" s="0" t="str">
        <f aca="false">IF(K1405=1,IF(COUNTIFS(C$2:C1405,C1405,K$2:K1405,1)=1,1,0),"")</f>
        <v/>
      </c>
      <c r="R1405" s="0" t="str">
        <f aca="false">IF(M1405=1,IF(COUNTIFS(C$2:C1405,C1405,M$2:M1405,1)=1,1,0),"")</f>
        <v/>
      </c>
      <c r="S1405" s="0" t="str">
        <f aca="false">IF(L1405=1,IF(COUNTIFS(C$2:C1405,C1405,L$2:L1405,1)=1,1,0),"")</f>
        <v/>
      </c>
      <c r="T1405" s="38" t="str">
        <f aca="false">IF(N1405="","",N1405+ROW()/10000000)</f>
        <v/>
      </c>
      <c r="U1405" s="0" t="str">
        <f aca="false">IF(G1405=1,IF(B1405="",1,0),"")</f>
        <v/>
      </c>
    </row>
    <row r="1406" customFormat="false" ht="15" hidden="false" customHeight="false" outlineLevel="0" collapsed="false">
      <c r="A1406" s="35"/>
      <c r="B1406" s="35"/>
      <c r="G1406" s="0" t="str">
        <f aca="false">IF(A1406="","",IF(AND(A1406&gt;=Debut,A1406&lt;Fin),1,0))</f>
        <v/>
      </c>
      <c r="H1406" s="0" t="str">
        <f aca="false">IF(G1406=1,INT(ROUND((A1406-Debut)*86400,0)/600),"")</f>
        <v/>
      </c>
      <c r="I1406" s="0" t="str">
        <f aca="false">IF(G1406=1,INT(ROUND((A1406-Debut)*86400,0)/3600),"")</f>
        <v/>
      </c>
      <c r="J1406" s="0" t="str">
        <f aca="false">IF(OR(A1406="",B1406=""),"",ROUND((B1406-A1406)*86400,0))</f>
        <v/>
      </c>
      <c r="K1406" s="37" t="str">
        <f aca="false">IF(G1406=1,IF(COUNTIFS($C:$C,C1406,$G:$G,1,$A:$A,"&gt;="&amp;(A1406-FenetreInterm/86400),$A:$A,"&lt;="&amp;A1406)&gt;=NbInterm,1,0),"")</f>
        <v/>
      </c>
      <c r="L1406" s="37" t="str">
        <f aca="false">IF(G1406=1,IF(B1406="",0,IF(J1406&lt;SeuilFugitive,1,0)),"")</f>
        <v/>
      </c>
      <c r="M1406" s="37" t="str">
        <f aca="false">IF(G1406=1,IF(B1406="",IF((Fin-A1406)*24&gt;SeuilFigee,1,0),IF(J1406&gt;SeuilFigee*3600,1,0)),"")</f>
        <v/>
      </c>
      <c r="N1406" s="0" t="str">
        <f aca="false">IF(G1406=1,IF(COUNTIF(H$2:H1406,H1406)=1,COUNTIF($H:$H,H1406),""),"")</f>
        <v/>
      </c>
      <c r="O1406" s="0" t="str">
        <f aca="false">IF(G1406=1,IF(COUNTIF(I$2:I1406,I1406)=1,COUNTIF($I:$I,I1406),""),"")</f>
        <v/>
      </c>
      <c r="P1406" s="38" t="str">
        <f aca="false">IF(G1406=1,IF(COUNTIFS(C$2:C1406,C1406,G$2:G1406,1)=1,COUNTIFS($C:$C,C1406,$G:$G,1)+ROW()/10000000,""),"")</f>
        <v/>
      </c>
      <c r="Q1406" s="0" t="str">
        <f aca="false">IF(K1406=1,IF(COUNTIFS(C$2:C1406,C1406,K$2:K1406,1)=1,1,0),"")</f>
        <v/>
      </c>
      <c r="R1406" s="0" t="str">
        <f aca="false">IF(M1406=1,IF(COUNTIFS(C$2:C1406,C1406,M$2:M1406,1)=1,1,0),"")</f>
        <v/>
      </c>
      <c r="S1406" s="0" t="str">
        <f aca="false">IF(L1406=1,IF(COUNTIFS(C$2:C1406,C1406,L$2:L1406,1)=1,1,0),"")</f>
        <v/>
      </c>
      <c r="T1406" s="38" t="str">
        <f aca="false">IF(N1406="","",N1406+ROW()/10000000)</f>
        <v/>
      </c>
      <c r="U1406" s="0" t="str">
        <f aca="false">IF(G1406=1,IF(B1406="",1,0),"")</f>
        <v/>
      </c>
    </row>
    <row r="1407" customFormat="false" ht="15" hidden="false" customHeight="false" outlineLevel="0" collapsed="false">
      <c r="A1407" s="35"/>
      <c r="B1407" s="35"/>
      <c r="G1407" s="0" t="str">
        <f aca="false">IF(A1407="","",IF(AND(A1407&gt;=Debut,A1407&lt;Fin),1,0))</f>
        <v/>
      </c>
      <c r="H1407" s="0" t="str">
        <f aca="false">IF(G1407=1,INT(ROUND((A1407-Debut)*86400,0)/600),"")</f>
        <v/>
      </c>
      <c r="I1407" s="0" t="str">
        <f aca="false">IF(G1407=1,INT(ROUND((A1407-Debut)*86400,0)/3600),"")</f>
        <v/>
      </c>
      <c r="J1407" s="0" t="str">
        <f aca="false">IF(OR(A1407="",B1407=""),"",ROUND((B1407-A1407)*86400,0))</f>
        <v/>
      </c>
      <c r="K1407" s="37" t="str">
        <f aca="false">IF(G1407=1,IF(COUNTIFS($C:$C,C1407,$G:$G,1,$A:$A,"&gt;="&amp;(A1407-FenetreInterm/86400),$A:$A,"&lt;="&amp;A1407)&gt;=NbInterm,1,0),"")</f>
        <v/>
      </c>
      <c r="L1407" s="37" t="str">
        <f aca="false">IF(G1407=1,IF(B1407="",0,IF(J1407&lt;SeuilFugitive,1,0)),"")</f>
        <v/>
      </c>
      <c r="M1407" s="37" t="str">
        <f aca="false">IF(G1407=1,IF(B1407="",IF((Fin-A1407)*24&gt;SeuilFigee,1,0),IF(J1407&gt;SeuilFigee*3600,1,0)),"")</f>
        <v/>
      </c>
      <c r="N1407" s="0" t="str">
        <f aca="false">IF(G1407=1,IF(COUNTIF(H$2:H1407,H1407)=1,COUNTIF($H:$H,H1407),""),"")</f>
        <v/>
      </c>
      <c r="O1407" s="0" t="str">
        <f aca="false">IF(G1407=1,IF(COUNTIF(I$2:I1407,I1407)=1,COUNTIF($I:$I,I1407),""),"")</f>
        <v/>
      </c>
      <c r="P1407" s="38" t="str">
        <f aca="false">IF(G1407=1,IF(COUNTIFS(C$2:C1407,C1407,G$2:G1407,1)=1,COUNTIFS($C:$C,C1407,$G:$G,1)+ROW()/10000000,""),"")</f>
        <v/>
      </c>
      <c r="Q1407" s="0" t="str">
        <f aca="false">IF(K1407=1,IF(COUNTIFS(C$2:C1407,C1407,K$2:K1407,1)=1,1,0),"")</f>
        <v/>
      </c>
      <c r="R1407" s="0" t="str">
        <f aca="false">IF(M1407=1,IF(COUNTIFS(C$2:C1407,C1407,M$2:M1407,1)=1,1,0),"")</f>
        <v/>
      </c>
      <c r="S1407" s="0" t="str">
        <f aca="false">IF(L1407=1,IF(COUNTIFS(C$2:C1407,C1407,L$2:L1407,1)=1,1,0),"")</f>
        <v/>
      </c>
      <c r="T1407" s="38" t="str">
        <f aca="false">IF(N1407="","",N1407+ROW()/10000000)</f>
        <v/>
      </c>
      <c r="U1407" s="0" t="str">
        <f aca="false">IF(G1407=1,IF(B1407="",1,0),"")</f>
        <v/>
      </c>
    </row>
    <row r="1408" customFormat="false" ht="15" hidden="false" customHeight="false" outlineLevel="0" collapsed="false">
      <c r="A1408" s="35"/>
      <c r="B1408" s="35"/>
      <c r="G1408" s="0" t="str">
        <f aca="false">IF(A1408="","",IF(AND(A1408&gt;=Debut,A1408&lt;Fin),1,0))</f>
        <v/>
      </c>
      <c r="H1408" s="0" t="str">
        <f aca="false">IF(G1408=1,INT(ROUND((A1408-Debut)*86400,0)/600),"")</f>
        <v/>
      </c>
      <c r="I1408" s="0" t="str">
        <f aca="false">IF(G1408=1,INT(ROUND((A1408-Debut)*86400,0)/3600),"")</f>
        <v/>
      </c>
      <c r="J1408" s="0" t="str">
        <f aca="false">IF(OR(A1408="",B1408=""),"",ROUND((B1408-A1408)*86400,0))</f>
        <v/>
      </c>
      <c r="K1408" s="37" t="str">
        <f aca="false">IF(G1408=1,IF(COUNTIFS($C:$C,C1408,$G:$G,1,$A:$A,"&gt;="&amp;(A1408-FenetreInterm/86400),$A:$A,"&lt;="&amp;A1408)&gt;=NbInterm,1,0),"")</f>
        <v/>
      </c>
      <c r="L1408" s="37" t="str">
        <f aca="false">IF(G1408=1,IF(B1408="",0,IF(J1408&lt;SeuilFugitive,1,0)),"")</f>
        <v/>
      </c>
      <c r="M1408" s="37" t="str">
        <f aca="false">IF(G1408=1,IF(B1408="",IF((Fin-A1408)*24&gt;SeuilFigee,1,0),IF(J1408&gt;SeuilFigee*3600,1,0)),"")</f>
        <v/>
      </c>
      <c r="N1408" s="0" t="str">
        <f aca="false">IF(G1408=1,IF(COUNTIF(H$2:H1408,H1408)=1,COUNTIF($H:$H,H1408),""),"")</f>
        <v/>
      </c>
      <c r="O1408" s="0" t="str">
        <f aca="false">IF(G1408=1,IF(COUNTIF(I$2:I1408,I1408)=1,COUNTIF($I:$I,I1408),""),"")</f>
        <v/>
      </c>
      <c r="P1408" s="38" t="str">
        <f aca="false">IF(G1408=1,IF(COUNTIFS(C$2:C1408,C1408,G$2:G1408,1)=1,COUNTIFS($C:$C,C1408,$G:$G,1)+ROW()/10000000,""),"")</f>
        <v/>
      </c>
      <c r="Q1408" s="0" t="str">
        <f aca="false">IF(K1408=1,IF(COUNTIFS(C$2:C1408,C1408,K$2:K1408,1)=1,1,0),"")</f>
        <v/>
      </c>
      <c r="R1408" s="0" t="str">
        <f aca="false">IF(M1408=1,IF(COUNTIFS(C$2:C1408,C1408,M$2:M1408,1)=1,1,0),"")</f>
        <v/>
      </c>
      <c r="S1408" s="0" t="str">
        <f aca="false">IF(L1408=1,IF(COUNTIFS(C$2:C1408,C1408,L$2:L1408,1)=1,1,0),"")</f>
        <v/>
      </c>
      <c r="T1408" s="38" t="str">
        <f aca="false">IF(N1408="","",N1408+ROW()/10000000)</f>
        <v/>
      </c>
      <c r="U1408" s="0" t="str">
        <f aca="false">IF(G1408=1,IF(B1408="",1,0),"")</f>
        <v/>
      </c>
    </row>
    <row r="1409" customFormat="false" ht="15" hidden="false" customHeight="false" outlineLevel="0" collapsed="false">
      <c r="A1409" s="35"/>
      <c r="B1409" s="35"/>
      <c r="G1409" s="0" t="str">
        <f aca="false">IF(A1409="","",IF(AND(A1409&gt;=Debut,A1409&lt;Fin),1,0))</f>
        <v/>
      </c>
      <c r="H1409" s="0" t="str">
        <f aca="false">IF(G1409=1,INT(ROUND((A1409-Debut)*86400,0)/600),"")</f>
        <v/>
      </c>
      <c r="I1409" s="0" t="str">
        <f aca="false">IF(G1409=1,INT(ROUND((A1409-Debut)*86400,0)/3600),"")</f>
        <v/>
      </c>
      <c r="J1409" s="0" t="str">
        <f aca="false">IF(OR(A1409="",B1409=""),"",ROUND((B1409-A1409)*86400,0))</f>
        <v/>
      </c>
      <c r="K1409" s="37" t="str">
        <f aca="false">IF(G1409=1,IF(COUNTIFS($C:$C,C1409,$G:$G,1,$A:$A,"&gt;="&amp;(A1409-FenetreInterm/86400),$A:$A,"&lt;="&amp;A1409)&gt;=NbInterm,1,0),"")</f>
        <v/>
      </c>
      <c r="L1409" s="37" t="str">
        <f aca="false">IF(G1409=1,IF(B1409="",0,IF(J1409&lt;SeuilFugitive,1,0)),"")</f>
        <v/>
      </c>
      <c r="M1409" s="37" t="str">
        <f aca="false">IF(G1409=1,IF(B1409="",IF((Fin-A1409)*24&gt;SeuilFigee,1,0),IF(J1409&gt;SeuilFigee*3600,1,0)),"")</f>
        <v/>
      </c>
      <c r="N1409" s="0" t="str">
        <f aca="false">IF(G1409=1,IF(COUNTIF(H$2:H1409,H1409)=1,COUNTIF($H:$H,H1409),""),"")</f>
        <v/>
      </c>
      <c r="O1409" s="0" t="str">
        <f aca="false">IF(G1409=1,IF(COUNTIF(I$2:I1409,I1409)=1,COUNTIF($I:$I,I1409),""),"")</f>
        <v/>
      </c>
      <c r="P1409" s="38" t="str">
        <f aca="false">IF(G1409=1,IF(COUNTIFS(C$2:C1409,C1409,G$2:G1409,1)=1,COUNTIFS($C:$C,C1409,$G:$G,1)+ROW()/10000000,""),"")</f>
        <v/>
      </c>
      <c r="Q1409" s="0" t="str">
        <f aca="false">IF(K1409=1,IF(COUNTIFS(C$2:C1409,C1409,K$2:K1409,1)=1,1,0),"")</f>
        <v/>
      </c>
      <c r="R1409" s="0" t="str">
        <f aca="false">IF(M1409=1,IF(COUNTIFS(C$2:C1409,C1409,M$2:M1409,1)=1,1,0),"")</f>
        <v/>
      </c>
      <c r="S1409" s="0" t="str">
        <f aca="false">IF(L1409=1,IF(COUNTIFS(C$2:C1409,C1409,L$2:L1409,1)=1,1,0),"")</f>
        <v/>
      </c>
      <c r="T1409" s="38" t="str">
        <f aca="false">IF(N1409="","",N1409+ROW()/10000000)</f>
        <v/>
      </c>
      <c r="U1409" s="0" t="str">
        <f aca="false">IF(G1409=1,IF(B1409="",1,0),"")</f>
        <v/>
      </c>
    </row>
    <row r="1410" customFormat="false" ht="15" hidden="false" customHeight="false" outlineLevel="0" collapsed="false">
      <c r="A1410" s="35"/>
      <c r="B1410" s="35"/>
      <c r="G1410" s="0" t="str">
        <f aca="false">IF(A1410="","",IF(AND(A1410&gt;=Debut,A1410&lt;Fin),1,0))</f>
        <v/>
      </c>
      <c r="H1410" s="0" t="str">
        <f aca="false">IF(G1410=1,INT(ROUND((A1410-Debut)*86400,0)/600),"")</f>
        <v/>
      </c>
      <c r="I1410" s="0" t="str">
        <f aca="false">IF(G1410=1,INT(ROUND((A1410-Debut)*86400,0)/3600),"")</f>
        <v/>
      </c>
      <c r="J1410" s="0" t="str">
        <f aca="false">IF(OR(A1410="",B1410=""),"",ROUND((B1410-A1410)*86400,0))</f>
        <v/>
      </c>
      <c r="K1410" s="37" t="str">
        <f aca="false">IF(G1410=1,IF(COUNTIFS($C:$C,C1410,$G:$G,1,$A:$A,"&gt;="&amp;(A1410-FenetreInterm/86400),$A:$A,"&lt;="&amp;A1410)&gt;=NbInterm,1,0),"")</f>
        <v/>
      </c>
      <c r="L1410" s="37" t="str">
        <f aca="false">IF(G1410=1,IF(B1410="",0,IF(J1410&lt;SeuilFugitive,1,0)),"")</f>
        <v/>
      </c>
      <c r="M1410" s="37" t="str">
        <f aca="false">IF(G1410=1,IF(B1410="",IF((Fin-A1410)*24&gt;SeuilFigee,1,0),IF(J1410&gt;SeuilFigee*3600,1,0)),"")</f>
        <v/>
      </c>
      <c r="N1410" s="0" t="str">
        <f aca="false">IF(G1410=1,IF(COUNTIF(H$2:H1410,H1410)=1,COUNTIF($H:$H,H1410),""),"")</f>
        <v/>
      </c>
      <c r="O1410" s="0" t="str">
        <f aca="false">IF(G1410=1,IF(COUNTIF(I$2:I1410,I1410)=1,COUNTIF($I:$I,I1410),""),"")</f>
        <v/>
      </c>
      <c r="P1410" s="38" t="str">
        <f aca="false">IF(G1410=1,IF(COUNTIFS(C$2:C1410,C1410,G$2:G1410,1)=1,COUNTIFS($C:$C,C1410,$G:$G,1)+ROW()/10000000,""),"")</f>
        <v/>
      </c>
      <c r="Q1410" s="0" t="str">
        <f aca="false">IF(K1410=1,IF(COUNTIFS(C$2:C1410,C1410,K$2:K1410,1)=1,1,0),"")</f>
        <v/>
      </c>
      <c r="R1410" s="0" t="str">
        <f aca="false">IF(M1410=1,IF(COUNTIFS(C$2:C1410,C1410,M$2:M1410,1)=1,1,0),"")</f>
        <v/>
      </c>
      <c r="S1410" s="0" t="str">
        <f aca="false">IF(L1410=1,IF(COUNTIFS(C$2:C1410,C1410,L$2:L1410,1)=1,1,0),"")</f>
        <v/>
      </c>
      <c r="T1410" s="38" t="str">
        <f aca="false">IF(N1410="","",N1410+ROW()/10000000)</f>
        <v/>
      </c>
      <c r="U1410" s="0" t="str">
        <f aca="false">IF(G1410=1,IF(B1410="",1,0),"")</f>
        <v/>
      </c>
    </row>
    <row r="1411" customFormat="false" ht="15" hidden="false" customHeight="false" outlineLevel="0" collapsed="false">
      <c r="A1411" s="35"/>
      <c r="B1411" s="35"/>
      <c r="G1411" s="0" t="str">
        <f aca="false">IF(A1411="","",IF(AND(A1411&gt;=Debut,A1411&lt;Fin),1,0))</f>
        <v/>
      </c>
      <c r="H1411" s="0" t="str">
        <f aca="false">IF(G1411=1,INT(ROUND((A1411-Debut)*86400,0)/600),"")</f>
        <v/>
      </c>
      <c r="I1411" s="0" t="str">
        <f aca="false">IF(G1411=1,INT(ROUND((A1411-Debut)*86400,0)/3600),"")</f>
        <v/>
      </c>
      <c r="J1411" s="0" t="str">
        <f aca="false">IF(OR(A1411="",B1411=""),"",ROUND((B1411-A1411)*86400,0))</f>
        <v/>
      </c>
      <c r="K1411" s="37" t="str">
        <f aca="false">IF(G1411=1,IF(COUNTIFS($C:$C,C1411,$G:$G,1,$A:$A,"&gt;="&amp;(A1411-FenetreInterm/86400),$A:$A,"&lt;="&amp;A1411)&gt;=NbInterm,1,0),"")</f>
        <v/>
      </c>
      <c r="L1411" s="37" t="str">
        <f aca="false">IF(G1411=1,IF(B1411="",0,IF(J1411&lt;SeuilFugitive,1,0)),"")</f>
        <v/>
      </c>
      <c r="M1411" s="37" t="str">
        <f aca="false">IF(G1411=1,IF(B1411="",IF((Fin-A1411)*24&gt;SeuilFigee,1,0),IF(J1411&gt;SeuilFigee*3600,1,0)),"")</f>
        <v/>
      </c>
      <c r="N1411" s="0" t="str">
        <f aca="false">IF(G1411=1,IF(COUNTIF(H$2:H1411,H1411)=1,COUNTIF($H:$H,H1411),""),"")</f>
        <v/>
      </c>
      <c r="O1411" s="0" t="str">
        <f aca="false">IF(G1411=1,IF(COUNTIF(I$2:I1411,I1411)=1,COUNTIF($I:$I,I1411),""),"")</f>
        <v/>
      </c>
      <c r="P1411" s="38" t="str">
        <f aca="false">IF(G1411=1,IF(COUNTIFS(C$2:C1411,C1411,G$2:G1411,1)=1,COUNTIFS($C:$C,C1411,$G:$G,1)+ROW()/10000000,""),"")</f>
        <v/>
      </c>
      <c r="Q1411" s="0" t="str">
        <f aca="false">IF(K1411=1,IF(COUNTIFS(C$2:C1411,C1411,K$2:K1411,1)=1,1,0),"")</f>
        <v/>
      </c>
      <c r="R1411" s="0" t="str">
        <f aca="false">IF(M1411=1,IF(COUNTIFS(C$2:C1411,C1411,M$2:M1411,1)=1,1,0),"")</f>
        <v/>
      </c>
      <c r="S1411" s="0" t="str">
        <f aca="false">IF(L1411=1,IF(COUNTIFS(C$2:C1411,C1411,L$2:L1411,1)=1,1,0),"")</f>
        <v/>
      </c>
      <c r="T1411" s="38" t="str">
        <f aca="false">IF(N1411="","",N1411+ROW()/10000000)</f>
        <v/>
      </c>
      <c r="U1411" s="0" t="str">
        <f aca="false">IF(G1411=1,IF(B1411="",1,0),"")</f>
        <v/>
      </c>
    </row>
    <row r="1412" customFormat="false" ht="15" hidden="false" customHeight="false" outlineLevel="0" collapsed="false">
      <c r="A1412" s="35"/>
      <c r="B1412" s="35"/>
      <c r="G1412" s="0" t="str">
        <f aca="false">IF(A1412="","",IF(AND(A1412&gt;=Debut,A1412&lt;Fin),1,0))</f>
        <v/>
      </c>
      <c r="H1412" s="0" t="str">
        <f aca="false">IF(G1412=1,INT(ROUND((A1412-Debut)*86400,0)/600),"")</f>
        <v/>
      </c>
      <c r="I1412" s="0" t="str">
        <f aca="false">IF(G1412=1,INT(ROUND((A1412-Debut)*86400,0)/3600),"")</f>
        <v/>
      </c>
      <c r="J1412" s="0" t="str">
        <f aca="false">IF(OR(A1412="",B1412=""),"",ROUND((B1412-A1412)*86400,0))</f>
        <v/>
      </c>
      <c r="K1412" s="37" t="str">
        <f aca="false">IF(G1412=1,IF(COUNTIFS($C:$C,C1412,$G:$G,1,$A:$A,"&gt;="&amp;(A1412-FenetreInterm/86400),$A:$A,"&lt;="&amp;A1412)&gt;=NbInterm,1,0),"")</f>
        <v/>
      </c>
      <c r="L1412" s="37" t="str">
        <f aca="false">IF(G1412=1,IF(B1412="",0,IF(J1412&lt;SeuilFugitive,1,0)),"")</f>
        <v/>
      </c>
      <c r="M1412" s="37" t="str">
        <f aca="false">IF(G1412=1,IF(B1412="",IF((Fin-A1412)*24&gt;SeuilFigee,1,0),IF(J1412&gt;SeuilFigee*3600,1,0)),"")</f>
        <v/>
      </c>
      <c r="N1412" s="0" t="str">
        <f aca="false">IF(G1412=1,IF(COUNTIF(H$2:H1412,H1412)=1,COUNTIF($H:$H,H1412),""),"")</f>
        <v/>
      </c>
      <c r="O1412" s="0" t="str">
        <f aca="false">IF(G1412=1,IF(COUNTIF(I$2:I1412,I1412)=1,COUNTIF($I:$I,I1412),""),"")</f>
        <v/>
      </c>
      <c r="P1412" s="38" t="str">
        <f aca="false">IF(G1412=1,IF(COUNTIFS(C$2:C1412,C1412,G$2:G1412,1)=1,COUNTIFS($C:$C,C1412,$G:$G,1)+ROW()/10000000,""),"")</f>
        <v/>
      </c>
      <c r="Q1412" s="0" t="str">
        <f aca="false">IF(K1412=1,IF(COUNTIFS(C$2:C1412,C1412,K$2:K1412,1)=1,1,0),"")</f>
        <v/>
      </c>
      <c r="R1412" s="0" t="str">
        <f aca="false">IF(M1412=1,IF(COUNTIFS(C$2:C1412,C1412,M$2:M1412,1)=1,1,0),"")</f>
        <v/>
      </c>
      <c r="S1412" s="0" t="str">
        <f aca="false">IF(L1412=1,IF(COUNTIFS(C$2:C1412,C1412,L$2:L1412,1)=1,1,0),"")</f>
        <v/>
      </c>
      <c r="T1412" s="38" t="str">
        <f aca="false">IF(N1412="","",N1412+ROW()/10000000)</f>
        <v/>
      </c>
      <c r="U1412" s="0" t="str">
        <f aca="false">IF(G1412=1,IF(B1412="",1,0),"")</f>
        <v/>
      </c>
    </row>
    <row r="1413" customFormat="false" ht="15" hidden="false" customHeight="false" outlineLevel="0" collapsed="false">
      <c r="A1413" s="35"/>
      <c r="B1413" s="35"/>
      <c r="G1413" s="0" t="str">
        <f aca="false">IF(A1413="","",IF(AND(A1413&gt;=Debut,A1413&lt;Fin),1,0))</f>
        <v/>
      </c>
      <c r="H1413" s="0" t="str">
        <f aca="false">IF(G1413=1,INT(ROUND((A1413-Debut)*86400,0)/600),"")</f>
        <v/>
      </c>
      <c r="I1413" s="0" t="str">
        <f aca="false">IF(G1413=1,INT(ROUND((A1413-Debut)*86400,0)/3600),"")</f>
        <v/>
      </c>
      <c r="J1413" s="0" t="str">
        <f aca="false">IF(OR(A1413="",B1413=""),"",ROUND((B1413-A1413)*86400,0))</f>
        <v/>
      </c>
      <c r="K1413" s="37" t="str">
        <f aca="false">IF(G1413=1,IF(COUNTIFS($C:$C,C1413,$G:$G,1,$A:$A,"&gt;="&amp;(A1413-FenetreInterm/86400),$A:$A,"&lt;="&amp;A1413)&gt;=NbInterm,1,0),"")</f>
        <v/>
      </c>
      <c r="L1413" s="37" t="str">
        <f aca="false">IF(G1413=1,IF(B1413="",0,IF(J1413&lt;SeuilFugitive,1,0)),"")</f>
        <v/>
      </c>
      <c r="M1413" s="37" t="str">
        <f aca="false">IF(G1413=1,IF(B1413="",IF((Fin-A1413)*24&gt;SeuilFigee,1,0),IF(J1413&gt;SeuilFigee*3600,1,0)),"")</f>
        <v/>
      </c>
      <c r="N1413" s="0" t="str">
        <f aca="false">IF(G1413=1,IF(COUNTIF(H$2:H1413,H1413)=1,COUNTIF($H:$H,H1413),""),"")</f>
        <v/>
      </c>
      <c r="O1413" s="0" t="str">
        <f aca="false">IF(G1413=1,IF(COUNTIF(I$2:I1413,I1413)=1,COUNTIF($I:$I,I1413),""),"")</f>
        <v/>
      </c>
      <c r="P1413" s="38" t="str">
        <f aca="false">IF(G1413=1,IF(COUNTIFS(C$2:C1413,C1413,G$2:G1413,1)=1,COUNTIFS($C:$C,C1413,$G:$G,1)+ROW()/10000000,""),"")</f>
        <v/>
      </c>
      <c r="Q1413" s="0" t="str">
        <f aca="false">IF(K1413=1,IF(COUNTIFS(C$2:C1413,C1413,K$2:K1413,1)=1,1,0),"")</f>
        <v/>
      </c>
      <c r="R1413" s="0" t="str">
        <f aca="false">IF(M1413=1,IF(COUNTIFS(C$2:C1413,C1413,M$2:M1413,1)=1,1,0),"")</f>
        <v/>
      </c>
      <c r="S1413" s="0" t="str">
        <f aca="false">IF(L1413=1,IF(COUNTIFS(C$2:C1413,C1413,L$2:L1413,1)=1,1,0),"")</f>
        <v/>
      </c>
      <c r="T1413" s="38" t="str">
        <f aca="false">IF(N1413="","",N1413+ROW()/10000000)</f>
        <v/>
      </c>
      <c r="U1413" s="0" t="str">
        <f aca="false">IF(G1413=1,IF(B1413="",1,0),"")</f>
        <v/>
      </c>
    </row>
    <row r="1414" customFormat="false" ht="15" hidden="false" customHeight="false" outlineLevel="0" collapsed="false">
      <c r="A1414" s="35"/>
      <c r="B1414" s="35"/>
      <c r="G1414" s="0" t="str">
        <f aca="false">IF(A1414="","",IF(AND(A1414&gt;=Debut,A1414&lt;Fin),1,0))</f>
        <v/>
      </c>
      <c r="H1414" s="0" t="str">
        <f aca="false">IF(G1414=1,INT(ROUND((A1414-Debut)*86400,0)/600),"")</f>
        <v/>
      </c>
      <c r="I1414" s="0" t="str">
        <f aca="false">IF(G1414=1,INT(ROUND((A1414-Debut)*86400,0)/3600),"")</f>
        <v/>
      </c>
      <c r="J1414" s="0" t="str">
        <f aca="false">IF(OR(A1414="",B1414=""),"",ROUND((B1414-A1414)*86400,0))</f>
        <v/>
      </c>
      <c r="K1414" s="37" t="str">
        <f aca="false">IF(G1414=1,IF(COUNTIFS($C:$C,C1414,$G:$G,1,$A:$A,"&gt;="&amp;(A1414-FenetreInterm/86400),$A:$A,"&lt;="&amp;A1414)&gt;=NbInterm,1,0),"")</f>
        <v/>
      </c>
      <c r="L1414" s="37" t="str">
        <f aca="false">IF(G1414=1,IF(B1414="",0,IF(J1414&lt;SeuilFugitive,1,0)),"")</f>
        <v/>
      </c>
      <c r="M1414" s="37" t="str">
        <f aca="false">IF(G1414=1,IF(B1414="",IF((Fin-A1414)*24&gt;SeuilFigee,1,0),IF(J1414&gt;SeuilFigee*3600,1,0)),"")</f>
        <v/>
      </c>
      <c r="N1414" s="0" t="str">
        <f aca="false">IF(G1414=1,IF(COUNTIF(H$2:H1414,H1414)=1,COUNTIF($H:$H,H1414),""),"")</f>
        <v/>
      </c>
      <c r="O1414" s="0" t="str">
        <f aca="false">IF(G1414=1,IF(COUNTIF(I$2:I1414,I1414)=1,COUNTIF($I:$I,I1414),""),"")</f>
        <v/>
      </c>
      <c r="P1414" s="38" t="str">
        <f aca="false">IF(G1414=1,IF(COUNTIFS(C$2:C1414,C1414,G$2:G1414,1)=1,COUNTIFS($C:$C,C1414,$G:$G,1)+ROW()/10000000,""),"")</f>
        <v/>
      </c>
      <c r="Q1414" s="0" t="str">
        <f aca="false">IF(K1414=1,IF(COUNTIFS(C$2:C1414,C1414,K$2:K1414,1)=1,1,0),"")</f>
        <v/>
      </c>
      <c r="R1414" s="0" t="str">
        <f aca="false">IF(M1414=1,IF(COUNTIFS(C$2:C1414,C1414,M$2:M1414,1)=1,1,0),"")</f>
        <v/>
      </c>
      <c r="S1414" s="0" t="str">
        <f aca="false">IF(L1414=1,IF(COUNTIFS(C$2:C1414,C1414,L$2:L1414,1)=1,1,0),"")</f>
        <v/>
      </c>
      <c r="T1414" s="38" t="str">
        <f aca="false">IF(N1414="","",N1414+ROW()/10000000)</f>
        <v/>
      </c>
      <c r="U1414" s="0" t="str">
        <f aca="false">IF(G1414=1,IF(B1414="",1,0),"")</f>
        <v/>
      </c>
    </row>
    <row r="1415" customFormat="false" ht="15" hidden="false" customHeight="false" outlineLevel="0" collapsed="false">
      <c r="A1415" s="35"/>
      <c r="B1415" s="35"/>
      <c r="G1415" s="0" t="str">
        <f aca="false">IF(A1415="","",IF(AND(A1415&gt;=Debut,A1415&lt;Fin),1,0))</f>
        <v/>
      </c>
      <c r="H1415" s="0" t="str">
        <f aca="false">IF(G1415=1,INT(ROUND((A1415-Debut)*86400,0)/600),"")</f>
        <v/>
      </c>
      <c r="I1415" s="0" t="str">
        <f aca="false">IF(G1415=1,INT(ROUND((A1415-Debut)*86400,0)/3600),"")</f>
        <v/>
      </c>
      <c r="J1415" s="0" t="str">
        <f aca="false">IF(OR(A1415="",B1415=""),"",ROUND((B1415-A1415)*86400,0))</f>
        <v/>
      </c>
      <c r="K1415" s="37" t="str">
        <f aca="false">IF(G1415=1,IF(COUNTIFS($C:$C,C1415,$G:$G,1,$A:$A,"&gt;="&amp;(A1415-FenetreInterm/86400),$A:$A,"&lt;="&amp;A1415)&gt;=NbInterm,1,0),"")</f>
        <v/>
      </c>
      <c r="L1415" s="37" t="str">
        <f aca="false">IF(G1415=1,IF(B1415="",0,IF(J1415&lt;SeuilFugitive,1,0)),"")</f>
        <v/>
      </c>
      <c r="M1415" s="37" t="str">
        <f aca="false">IF(G1415=1,IF(B1415="",IF((Fin-A1415)*24&gt;SeuilFigee,1,0),IF(J1415&gt;SeuilFigee*3600,1,0)),"")</f>
        <v/>
      </c>
      <c r="N1415" s="0" t="str">
        <f aca="false">IF(G1415=1,IF(COUNTIF(H$2:H1415,H1415)=1,COUNTIF($H:$H,H1415),""),"")</f>
        <v/>
      </c>
      <c r="O1415" s="0" t="str">
        <f aca="false">IF(G1415=1,IF(COUNTIF(I$2:I1415,I1415)=1,COUNTIF($I:$I,I1415),""),"")</f>
        <v/>
      </c>
      <c r="P1415" s="38" t="str">
        <f aca="false">IF(G1415=1,IF(COUNTIFS(C$2:C1415,C1415,G$2:G1415,1)=1,COUNTIFS($C:$C,C1415,$G:$G,1)+ROW()/10000000,""),"")</f>
        <v/>
      </c>
      <c r="Q1415" s="0" t="str">
        <f aca="false">IF(K1415=1,IF(COUNTIFS(C$2:C1415,C1415,K$2:K1415,1)=1,1,0),"")</f>
        <v/>
      </c>
      <c r="R1415" s="0" t="str">
        <f aca="false">IF(M1415=1,IF(COUNTIFS(C$2:C1415,C1415,M$2:M1415,1)=1,1,0),"")</f>
        <v/>
      </c>
      <c r="S1415" s="0" t="str">
        <f aca="false">IF(L1415=1,IF(COUNTIFS(C$2:C1415,C1415,L$2:L1415,1)=1,1,0),"")</f>
        <v/>
      </c>
      <c r="T1415" s="38" t="str">
        <f aca="false">IF(N1415="","",N1415+ROW()/10000000)</f>
        <v/>
      </c>
      <c r="U1415" s="0" t="str">
        <f aca="false">IF(G1415=1,IF(B1415="",1,0),"")</f>
        <v/>
      </c>
    </row>
    <row r="1416" customFormat="false" ht="15" hidden="false" customHeight="false" outlineLevel="0" collapsed="false">
      <c r="A1416" s="35"/>
      <c r="B1416" s="35"/>
      <c r="G1416" s="0" t="str">
        <f aca="false">IF(A1416="","",IF(AND(A1416&gt;=Debut,A1416&lt;Fin),1,0))</f>
        <v/>
      </c>
      <c r="H1416" s="0" t="str">
        <f aca="false">IF(G1416=1,INT(ROUND((A1416-Debut)*86400,0)/600),"")</f>
        <v/>
      </c>
      <c r="I1416" s="0" t="str">
        <f aca="false">IF(G1416=1,INT(ROUND((A1416-Debut)*86400,0)/3600),"")</f>
        <v/>
      </c>
      <c r="J1416" s="0" t="str">
        <f aca="false">IF(OR(A1416="",B1416=""),"",ROUND((B1416-A1416)*86400,0))</f>
        <v/>
      </c>
      <c r="K1416" s="37" t="str">
        <f aca="false">IF(G1416=1,IF(COUNTIFS($C:$C,C1416,$G:$G,1,$A:$A,"&gt;="&amp;(A1416-FenetreInterm/86400),$A:$A,"&lt;="&amp;A1416)&gt;=NbInterm,1,0),"")</f>
        <v/>
      </c>
      <c r="L1416" s="37" t="str">
        <f aca="false">IF(G1416=1,IF(B1416="",0,IF(J1416&lt;SeuilFugitive,1,0)),"")</f>
        <v/>
      </c>
      <c r="M1416" s="37" t="str">
        <f aca="false">IF(G1416=1,IF(B1416="",IF((Fin-A1416)*24&gt;SeuilFigee,1,0),IF(J1416&gt;SeuilFigee*3600,1,0)),"")</f>
        <v/>
      </c>
      <c r="N1416" s="0" t="str">
        <f aca="false">IF(G1416=1,IF(COUNTIF(H$2:H1416,H1416)=1,COUNTIF($H:$H,H1416),""),"")</f>
        <v/>
      </c>
      <c r="O1416" s="0" t="str">
        <f aca="false">IF(G1416=1,IF(COUNTIF(I$2:I1416,I1416)=1,COUNTIF($I:$I,I1416),""),"")</f>
        <v/>
      </c>
      <c r="P1416" s="38" t="str">
        <f aca="false">IF(G1416=1,IF(COUNTIFS(C$2:C1416,C1416,G$2:G1416,1)=1,COUNTIFS($C:$C,C1416,$G:$G,1)+ROW()/10000000,""),"")</f>
        <v/>
      </c>
      <c r="Q1416" s="0" t="str">
        <f aca="false">IF(K1416=1,IF(COUNTIFS(C$2:C1416,C1416,K$2:K1416,1)=1,1,0),"")</f>
        <v/>
      </c>
      <c r="R1416" s="0" t="str">
        <f aca="false">IF(M1416=1,IF(COUNTIFS(C$2:C1416,C1416,M$2:M1416,1)=1,1,0),"")</f>
        <v/>
      </c>
      <c r="S1416" s="0" t="str">
        <f aca="false">IF(L1416=1,IF(COUNTIFS(C$2:C1416,C1416,L$2:L1416,1)=1,1,0),"")</f>
        <v/>
      </c>
      <c r="T1416" s="38" t="str">
        <f aca="false">IF(N1416="","",N1416+ROW()/10000000)</f>
        <v/>
      </c>
      <c r="U1416" s="0" t="str">
        <f aca="false">IF(G1416=1,IF(B1416="",1,0),"")</f>
        <v/>
      </c>
    </row>
    <row r="1417" customFormat="false" ht="15" hidden="false" customHeight="false" outlineLevel="0" collapsed="false">
      <c r="A1417" s="35"/>
      <c r="B1417" s="35"/>
      <c r="G1417" s="0" t="str">
        <f aca="false">IF(A1417="","",IF(AND(A1417&gt;=Debut,A1417&lt;Fin),1,0))</f>
        <v/>
      </c>
      <c r="H1417" s="0" t="str">
        <f aca="false">IF(G1417=1,INT(ROUND((A1417-Debut)*86400,0)/600),"")</f>
        <v/>
      </c>
      <c r="I1417" s="0" t="str">
        <f aca="false">IF(G1417=1,INT(ROUND((A1417-Debut)*86400,0)/3600),"")</f>
        <v/>
      </c>
      <c r="J1417" s="0" t="str">
        <f aca="false">IF(OR(A1417="",B1417=""),"",ROUND((B1417-A1417)*86400,0))</f>
        <v/>
      </c>
      <c r="K1417" s="37" t="str">
        <f aca="false">IF(G1417=1,IF(COUNTIFS($C:$C,C1417,$G:$G,1,$A:$A,"&gt;="&amp;(A1417-FenetreInterm/86400),$A:$A,"&lt;="&amp;A1417)&gt;=NbInterm,1,0),"")</f>
        <v/>
      </c>
      <c r="L1417" s="37" t="str">
        <f aca="false">IF(G1417=1,IF(B1417="",0,IF(J1417&lt;SeuilFugitive,1,0)),"")</f>
        <v/>
      </c>
      <c r="M1417" s="37" t="str">
        <f aca="false">IF(G1417=1,IF(B1417="",IF((Fin-A1417)*24&gt;SeuilFigee,1,0),IF(J1417&gt;SeuilFigee*3600,1,0)),"")</f>
        <v/>
      </c>
      <c r="N1417" s="0" t="str">
        <f aca="false">IF(G1417=1,IF(COUNTIF(H$2:H1417,H1417)=1,COUNTIF($H:$H,H1417),""),"")</f>
        <v/>
      </c>
      <c r="O1417" s="0" t="str">
        <f aca="false">IF(G1417=1,IF(COUNTIF(I$2:I1417,I1417)=1,COUNTIF($I:$I,I1417),""),"")</f>
        <v/>
      </c>
      <c r="P1417" s="38" t="str">
        <f aca="false">IF(G1417=1,IF(COUNTIFS(C$2:C1417,C1417,G$2:G1417,1)=1,COUNTIFS($C:$C,C1417,$G:$G,1)+ROW()/10000000,""),"")</f>
        <v/>
      </c>
      <c r="Q1417" s="0" t="str">
        <f aca="false">IF(K1417=1,IF(COUNTIFS(C$2:C1417,C1417,K$2:K1417,1)=1,1,0),"")</f>
        <v/>
      </c>
      <c r="R1417" s="0" t="str">
        <f aca="false">IF(M1417=1,IF(COUNTIFS(C$2:C1417,C1417,M$2:M1417,1)=1,1,0),"")</f>
        <v/>
      </c>
      <c r="S1417" s="0" t="str">
        <f aca="false">IF(L1417=1,IF(COUNTIFS(C$2:C1417,C1417,L$2:L1417,1)=1,1,0),"")</f>
        <v/>
      </c>
      <c r="T1417" s="38" t="str">
        <f aca="false">IF(N1417="","",N1417+ROW()/10000000)</f>
        <v/>
      </c>
      <c r="U1417" s="0" t="str">
        <f aca="false">IF(G1417=1,IF(B1417="",1,0),"")</f>
        <v/>
      </c>
    </row>
    <row r="1418" customFormat="false" ht="15" hidden="false" customHeight="false" outlineLevel="0" collapsed="false">
      <c r="A1418" s="35"/>
      <c r="B1418" s="35"/>
      <c r="G1418" s="0" t="str">
        <f aca="false">IF(A1418="","",IF(AND(A1418&gt;=Debut,A1418&lt;Fin),1,0))</f>
        <v/>
      </c>
      <c r="H1418" s="0" t="str">
        <f aca="false">IF(G1418=1,INT(ROUND((A1418-Debut)*86400,0)/600),"")</f>
        <v/>
      </c>
      <c r="I1418" s="0" t="str">
        <f aca="false">IF(G1418=1,INT(ROUND((A1418-Debut)*86400,0)/3600),"")</f>
        <v/>
      </c>
      <c r="J1418" s="0" t="str">
        <f aca="false">IF(OR(A1418="",B1418=""),"",ROUND((B1418-A1418)*86400,0))</f>
        <v/>
      </c>
      <c r="K1418" s="37" t="str">
        <f aca="false">IF(G1418=1,IF(COUNTIFS($C:$C,C1418,$G:$G,1,$A:$A,"&gt;="&amp;(A1418-FenetreInterm/86400),$A:$A,"&lt;="&amp;A1418)&gt;=NbInterm,1,0),"")</f>
        <v/>
      </c>
      <c r="L1418" s="37" t="str">
        <f aca="false">IF(G1418=1,IF(B1418="",0,IF(J1418&lt;SeuilFugitive,1,0)),"")</f>
        <v/>
      </c>
      <c r="M1418" s="37" t="str">
        <f aca="false">IF(G1418=1,IF(B1418="",IF((Fin-A1418)*24&gt;SeuilFigee,1,0),IF(J1418&gt;SeuilFigee*3600,1,0)),"")</f>
        <v/>
      </c>
      <c r="N1418" s="0" t="str">
        <f aca="false">IF(G1418=1,IF(COUNTIF(H$2:H1418,H1418)=1,COUNTIF($H:$H,H1418),""),"")</f>
        <v/>
      </c>
      <c r="O1418" s="0" t="str">
        <f aca="false">IF(G1418=1,IF(COUNTIF(I$2:I1418,I1418)=1,COUNTIF($I:$I,I1418),""),"")</f>
        <v/>
      </c>
      <c r="P1418" s="38" t="str">
        <f aca="false">IF(G1418=1,IF(COUNTIFS(C$2:C1418,C1418,G$2:G1418,1)=1,COUNTIFS($C:$C,C1418,$G:$G,1)+ROW()/10000000,""),"")</f>
        <v/>
      </c>
      <c r="Q1418" s="0" t="str">
        <f aca="false">IF(K1418=1,IF(COUNTIFS(C$2:C1418,C1418,K$2:K1418,1)=1,1,0),"")</f>
        <v/>
      </c>
      <c r="R1418" s="0" t="str">
        <f aca="false">IF(M1418=1,IF(COUNTIFS(C$2:C1418,C1418,M$2:M1418,1)=1,1,0),"")</f>
        <v/>
      </c>
      <c r="S1418" s="0" t="str">
        <f aca="false">IF(L1418=1,IF(COUNTIFS(C$2:C1418,C1418,L$2:L1418,1)=1,1,0),"")</f>
        <v/>
      </c>
      <c r="T1418" s="38" t="str">
        <f aca="false">IF(N1418="","",N1418+ROW()/10000000)</f>
        <v/>
      </c>
      <c r="U1418" s="0" t="str">
        <f aca="false">IF(G1418=1,IF(B1418="",1,0),"")</f>
        <v/>
      </c>
    </row>
    <row r="1419" customFormat="false" ht="15" hidden="false" customHeight="false" outlineLevel="0" collapsed="false">
      <c r="A1419" s="35"/>
      <c r="B1419" s="35"/>
      <c r="G1419" s="0" t="str">
        <f aca="false">IF(A1419="","",IF(AND(A1419&gt;=Debut,A1419&lt;Fin),1,0))</f>
        <v/>
      </c>
      <c r="H1419" s="0" t="str">
        <f aca="false">IF(G1419=1,INT(ROUND((A1419-Debut)*86400,0)/600),"")</f>
        <v/>
      </c>
      <c r="I1419" s="0" t="str">
        <f aca="false">IF(G1419=1,INT(ROUND((A1419-Debut)*86400,0)/3600),"")</f>
        <v/>
      </c>
      <c r="J1419" s="0" t="str">
        <f aca="false">IF(OR(A1419="",B1419=""),"",ROUND((B1419-A1419)*86400,0))</f>
        <v/>
      </c>
      <c r="K1419" s="37" t="str">
        <f aca="false">IF(G1419=1,IF(COUNTIFS($C:$C,C1419,$G:$G,1,$A:$A,"&gt;="&amp;(A1419-FenetreInterm/86400),$A:$A,"&lt;="&amp;A1419)&gt;=NbInterm,1,0),"")</f>
        <v/>
      </c>
      <c r="L1419" s="37" t="str">
        <f aca="false">IF(G1419=1,IF(B1419="",0,IF(J1419&lt;SeuilFugitive,1,0)),"")</f>
        <v/>
      </c>
      <c r="M1419" s="37" t="str">
        <f aca="false">IF(G1419=1,IF(B1419="",IF((Fin-A1419)*24&gt;SeuilFigee,1,0),IF(J1419&gt;SeuilFigee*3600,1,0)),"")</f>
        <v/>
      </c>
      <c r="N1419" s="0" t="str">
        <f aca="false">IF(G1419=1,IF(COUNTIF(H$2:H1419,H1419)=1,COUNTIF($H:$H,H1419),""),"")</f>
        <v/>
      </c>
      <c r="O1419" s="0" t="str">
        <f aca="false">IF(G1419=1,IF(COUNTIF(I$2:I1419,I1419)=1,COUNTIF($I:$I,I1419),""),"")</f>
        <v/>
      </c>
      <c r="P1419" s="38" t="str">
        <f aca="false">IF(G1419=1,IF(COUNTIFS(C$2:C1419,C1419,G$2:G1419,1)=1,COUNTIFS($C:$C,C1419,$G:$G,1)+ROW()/10000000,""),"")</f>
        <v/>
      </c>
      <c r="Q1419" s="0" t="str">
        <f aca="false">IF(K1419=1,IF(COUNTIFS(C$2:C1419,C1419,K$2:K1419,1)=1,1,0),"")</f>
        <v/>
      </c>
      <c r="R1419" s="0" t="str">
        <f aca="false">IF(M1419=1,IF(COUNTIFS(C$2:C1419,C1419,M$2:M1419,1)=1,1,0),"")</f>
        <v/>
      </c>
      <c r="S1419" s="0" t="str">
        <f aca="false">IF(L1419=1,IF(COUNTIFS(C$2:C1419,C1419,L$2:L1419,1)=1,1,0),"")</f>
        <v/>
      </c>
      <c r="T1419" s="38" t="str">
        <f aca="false">IF(N1419="","",N1419+ROW()/10000000)</f>
        <v/>
      </c>
      <c r="U1419" s="0" t="str">
        <f aca="false">IF(G1419=1,IF(B1419="",1,0),"")</f>
        <v/>
      </c>
    </row>
    <row r="1420" customFormat="false" ht="15" hidden="false" customHeight="false" outlineLevel="0" collapsed="false">
      <c r="A1420" s="35"/>
      <c r="B1420" s="35"/>
      <c r="G1420" s="0" t="str">
        <f aca="false">IF(A1420="","",IF(AND(A1420&gt;=Debut,A1420&lt;Fin),1,0))</f>
        <v/>
      </c>
      <c r="H1420" s="0" t="str">
        <f aca="false">IF(G1420=1,INT(ROUND((A1420-Debut)*86400,0)/600),"")</f>
        <v/>
      </c>
      <c r="I1420" s="0" t="str">
        <f aca="false">IF(G1420=1,INT(ROUND((A1420-Debut)*86400,0)/3600),"")</f>
        <v/>
      </c>
      <c r="J1420" s="0" t="str">
        <f aca="false">IF(OR(A1420="",B1420=""),"",ROUND((B1420-A1420)*86400,0))</f>
        <v/>
      </c>
      <c r="K1420" s="37" t="str">
        <f aca="false">IF(G1420=1,IF(COUNTIFS($C:$C,C1420,$G:$G,1,$A:$A,"&gt;="&amp;(A1420-FenetreInterm/86400),$A:$A,"&lt;="&amp;A1420)&gt;=NbInterm,1,0),"")</f>
        <v/>
      </c>
      <c r="L1420" s="37" t="str">
        <f aca="false">IF(G1420=1,IF(B1420="",0,IF(J1420&lt;SeuilFugitive,1,0)),"")</f>
        <v/>
      </c>
      <c r="M1420" s="37" t="str">
        <f aca="false">IF(G1420=1,IF(B1420="",IF((Fin-A1420)*24&gt;SeuilFigee,1,0),IF(J1420&gt;SeuilFigee*3600,1,0)),"")</f>
        <v/>
      </c>
      <c r="N1420" s="0" t="str">
        <f aca="false">IF(G1420=1,IF(COUNTIF(H$2:H1420,H1420)=1,COUNTIF($H:$H,H1420),""),"")</f>
        <v/>
      </c>
      <c r="O1420" s="0" t="str">
        <f aca="false">IF(G1420=1,IF(COUNTIF(I$2:I1420,I1420)=1,COUNTIF($I:$I,I1420),""),"")</f>
        <v/>
      </c>
      <c r="P1420" s="38" t="str">
        <f aca="false">IF(G1420=1,IF(COUNTIFS(C$2:C1420,C1420,G$2:G1420,1)=1,COUNTIFS($C:$C,C1420,$G:$G,1)+ROW()/10000000,""),"")</f>
        <v/>
      </c>
      <c r="Q1420" s="0" t="str">
        <f aca="false">IF(K1420=1,IF(COUNTIFS(C$2:C1420,C1420,K$2:K1420,1)=1,1,0),"")</f>
        <v/>
      </c>
      <c r="R1420" s="0" t="str">
        <f aca="false">IF(M1420=1,IF(COUNTIFS(C$2:C1420,C1420,M$2:M1420,1)=1,1,0),"")</f>
        <v/>
      </c>
      <c r="S1420" s="0" t="str">
        <f aca="false">IF(L1420=1,IF(COUNTIFS(C$2:C1420,C1420,L$2:L1420,1)=1,1,0),"")</f>
        <v/>
      </c>
      <c r="T1420" s="38" t="str">
        <f aca="false">IF(N1420="","",N1420+ROW()/10000000)</f>
        <v/>
      </c>
      <c r="U1420" s="0" t="str">
        <f aca="false">IF(G1420=1,IF(B1420="",1,0),"")</f>
        <v/>
      </c>
    </row>
    <row r="1421" customFormat="false" ht="15" hidden="false" customHeight="false" outlineLevel="0" collapsed="false">
      <c r="A1421" s="35"/>
      <c r="B1421" s="35"/>
      <c r="G1421" s="0" t="str">
        <f aca="false">IF(A1421="","",IF(AND(A1421&gt;=Debut,A1421&lt;Fin),1,0))</f>
        <v/>
      </c>
      <c r="H1421" s="0" t="str">
        <f aca="false">IF(G1421=1,INT(ROUND((A1421-Debut)*86400,0)/600),"")</f>
        <v/>
      </c>
      <c r="I1421" s="0" t="str">
        <f aca="false">IF(G1421=1,INT(ROUND((A1421-Debut)*86400,0)/3600),"")</f>
        <v/>
      </c>
      <c r="J1421" s="0" t="str">
        <f aca="false">IF(OR(A1421="",B1421=""),"",ROUND((B1421-A1421)*86400,0))</f>
        <v/>
      </c>
      <c r="K1421" s="37" t="str">
        <f aca="false">IF(G1421=1,IF(COUNTIFS($C:$C,C1421,$G:$G,1,$A:$A,"&gt;="&amp;(A1421-FenetreInterm/86400),$A:$A,"&lt;="&amp;A1421)&gt;=NbInterm,1,0),"")</f>
        <v/>
      </c>
      <c r="L1421" s="37" t="str">
        <f aca="false">IF(G1421=1,IF(B1421="",0,IF(J1421&lt;SeuilFugitive,1,0)),"")</f>
        <v/>
      </c>
      <c r="M1421" s="37" t="str">
        <f aca="false">IF(G1421=1,IF(B1421="",IF((Fin-A1421)*24&gt;SeuilFigee,1,0),IF(J1421&gt;SeuilFigee*3600,1,0)),"")</f>
        <v/>
      </c>
      <c r="N1421" s="0" t="str">
        <f aca="false">IF(G1421=1,IF(COUNTIF(H$2:H1421,H1421)=1,COUNTIF($H:$H,H1421),""),"")</f>
        <v/>
      </c>
      <c r="O1421" s="0" t="str">
        <f aca="false">IF(G1421=1,IF(COUNTIF(I$2:I1421,I1421)=1,COUNTIF($I:$I,I1421),""),"")</f>
        <v/>
      </c>
      <c r="P1421" s="38" t="str">
        <f aca="false">IF(G1421=1,IF(COUNTIFS(C$2:C1421,C1421,G$2:G1421,1)=1,COUNTIFS($C:$C,C1421,$G:$G,1)+ROW()/10000000,""),"")</f>
        <v/>
      </c>
      <c r="Q1421" s="0" t="str">
        <f aca="false">IF(K1421=1,IF(COUNTIFS(C$2:C1421,C1421,K$2:K1421,1)=1,1,0),"")</f>
        <v/>
      </c>
      <c r="R1421" s="0" t="str">
        <f aca="false">IF(M1421=1,IF(COUNTIFS(C$2:C1421,C1421,M$2:M1421,1)=1,1,0),"")</f>
        <v/>
      </c>
      <c r="S1421" s="0" t="str">
        <f aca="false">IF(L1421=1,IF(COUNTIFS(C$2:C1421,C1421,L$2:L1421,1)=1,1,0),"")</f>
        <v/>
      </c>
      <c r="T1421" s="38" t="str">
        <f aca="false">IF(N1421="","",N1421+ROW()/10000000)</f>
        <v/>
      </c>
      <c r="U1421" s="0" t="str">
        <f aca="false">IF(G1421=1,IF(B1421="",1,0),"")</f>
        <v/>
      </c>
    </row>
    <row r="1422" customFormat="false" ht="15" hidden="false" customHeight="false" outlineLevel="0" collapsed="false">
      <c r="A1422" s="35"/>
      <c r="B1422" s="35"/>
      <c r="G1422" s="0" t="str">
        <f aca="false">IF(A1422="","",IF(AND(A1422&gt;=Debut,A1422&lt;Fin),1,0))</f>
        <v/>
      </c>
      <c r="H1422" s="0" t="str">
        <f aca="false">IF(G1422=1,INT(ROUND((A1422-Debut)*86400,0)/600),"")</f>
        <v/>
      </c>
      <c r="I1422" s="0" t="str">
        <f aca="false">IF(G1422=1,INT(ROUND((A1422-Debut)*86400,0)/3600),"")</f>
        <v/>
      </c>
      <c r="J1422" s="0" t="str">
        <f aca="false">IF(OR(A1422="",B1422=""),"",ROUND((B1422-A1422)*86400,0))</f>
        <v/>
      </c>
      <c r="K1422" s="37" t="str">
        <f aca="false">IF(G1422=1,IF(COUNTIFS($C:$C,C1422,$G:$G,1,$A:$A,"&gt;="&amp;(A1422-FenetreInterm/86400),$A:$A,"&lt;="&amp;A1422)&gt;=NbInterm,1,0),"")</f>
        <v/>
      </c>
      <c r="L1422" s="37" t="str">
        <f aca="false">IF(G1422=1,IF(B1422="",0,IF(J1422&lt;SeuilFugitive,1,0)),"")</f>
        <v/>
      </c>
      <c r="M1422" s="37" t="str">
        <f aca="false">IF(G1422=1,IF(B1422="",IF((Fin-A1422)*24&gt;SeuilFigee,1,0),IF(J1422&gt;SeuilFigee*3600,1,0)),"")</f>
        <v/>
      </c>
      <c r="N1422" s="0" t="str">
        <f aca="false">IF(G1422=1,IF(COUNTIF(H$2:H1422,H1422)=1,COUNTIF($H:$H,H1422),""),"")</f>
        <v/>
      </c>
      <c r="O1422" s="0" t="str">
        <f aca="false">IF(G1422=1,IF(COUNTIF(I$2:I1422,I1422)=1,COUNTIF($I:$I,I1422),""),"")</f>
        <v/>
      </c>
      <c r="P1422" s="38" t="str">
        <f aca="false">IF(G1422=1,IF(COUNTIFS(C$2:C1422,C1422,G$2:G1422,1)=1,COUNTIFS($C:$C,C1422,$G:$G,1)+ROW()/10000000,""),"")</f>
        <v/>
      </c>
      <c r="Q1422" s="0" t="str">
        <f aca="false">IF(K1422=1,IF(COUNTIFS(C$2:C1422,C1422,K$2:K1422,1)=1,1,0),"")</f>
        <v/>
      </c>
      <c r="R1422" s="0" t="str">
        <f aca="false">IF(M1422=1,IF(COUNTIFS(C$2:C1422,C1422,M$2:M1422,1)=1,1,0),"")</f>
        <v/>
      </c>
      <c r="S1422" s="0" t="str">
        <f aca="false">IF(L1422=1,IF(COUNTIFS(C$2:C1422,C1422,L$2:L1422,1)=1,1,0),"")</f>
        <v/>
      </c>
      <c r="T1422" s="38" t="str">
        <f aca="false">IF(N1422="","",N1422+ROW()/10000000)</f>
        <v/>
      </c>
      <c r="U1422" s="0" t="str">
        <f aca="false">IF(G1422=1,IF(B1422="",1,0),"")</f>
        <v/>
      </c>
    </row>
    <row r="1423" customFormat="false" ht="15" hidden="false" customHeight="false" outlineLevel="0" collapsed="false">
      <c r="A1423" s="35"/>
      <c r="B1423" s="35"/>
      <c r="G1423" s="0" t="str">
        <f aca="false">IF(A1423="","",IF(AND(A1423&gt;=Debut,A1423&lt;Fin),1,0))</f>
        <v/>
      </c>
      <c r="H1423" s="0" t="str">
        <f aca="false">IF(G1423=1,INT(ROUND((A1423-Debut)*86400,0)/600),"")</f>
        <v/>
      </c>
      <c r="I1423" s="0" t="str">
        <f aca="false">IF(G1423=1,INT(ROUND((A1423-Debut)*86400,0)/3600),"")</f>
        <v/>
      </c>
      <c r="J1423" s="0" t="str">
        <f aca="false">IF(OR(A1423="",B1423=""),"",ROUND((B1423-A1423)*86400,0))</f>
        <v/>
      </c>
      <c r="K1423" s="37" t="str">
        <f aca="false">IF(G1423=1,IF(COUNTIFS($C:$C,C1423,$G:$G,1,$A:$A,"&gt;="&amp;(A1423-FenetreInterm/86400),$A:$A,"&lt;="&amp;A1423)&gt;=NbInterm,1,0),"")</f>
        <v/>
      </c>
      <c r="L1423" s="37" t="str">
        <f aca="false">IF(G1423=1,IF(B1423="",0,IF(J1423&lt;SeuilFugitive,1,0)),"")</f>
        <v/>
      </c>
      <c r="M1423" s="37" t="str">
        <f aca="false">IF(G1423=1,IF(B1423="",IF((Fin-A1423)*24&gt;SeuilFigee,1,0),IF(J1423&gt;SeuilFigee*3600,1,0)),"")</f>
        <v/>
      </c>
      <c r="N1423" s="0" t="str">
        <f aca="false">IF(G1423=1,IF(COUNTIF(H$2:H1423,H1423)=1,COUNTIF($H:$H,H1423),""),"")</f>
        <v/>
      </c>
      <c r="O1423" s="0" t="str">
        <f aca="false">IF(G1423=1,IF(COUNTIF(I$2:I1423,I1423)=1,COUNTIF($I:$I,I1423),""),"")</f>
        <v/>
      </c>
      <c r="P1423" s="38" t="str">
        <f aca="false">IF(G1423=1,IF(COUNTIFS(C$2:C1423,C1423,G$2:G1423,1)=1,COUNTIFS($C:$C,C1423,$G:$G,1)+ROW()/10000000,""),"")</f>
        <v/>
      </c>
      <c r="Q1423" s="0" t="str">
        <f aca="false">IF(K1423=1,IF(COUNTIFS(C$2:C1423,C1423,K$2:K1423,1)=1,1,0),"")</f>
        <v/>
      </c>
      <c r="R1423" s="0" t="str">
        <f aca="false">IF(M1423=1,IF(COUNTIFS(C$2:C1423,C1423,M$2:M1423,1)=1,1,0),"")</f>
        <v/>
      </c>
      <c r="S1423" s="0" t="str">
        <f aca="false">IF(L1423=1,IF(COUNTIFS(C$2:C1423,C1423,L$2:L1423,1)=1,1,0),"")</f>
        <v/>
      </c>
      <c r="T1423" s="38" t="str">
        <f aca="false">IF(N1423="","",N1423+ROW()/10000000)</f>
        <v/>
      </c>
      <c r="U1423" s="0" t="str">
        <f aca="false">IF(G1423=1,IF(B1423="",1,0),"")</f>
        <v/>
      </c>
    </row>
    <row r="1424" customFormat="false" ht="15" hidden="false" customHeight="false" outlineLevel="0" collapsed="false">
      <c r="A1424" s="35"/>
      <c r="B1424" s="35"/>
      <c r="G1424" s="0" t="str">
        <f aca="false">IF(A1424="","",IF(AND(A1424&gt;=Debut,A1424&lt;Fin),1,0))</f>
        <v/>
      </c>
      <c r="H1424" s="0" t="str">
        <f aca="false">IF(G1424=1,INT(ROUND((A1424-Debut)*86400,0)/600),"")</f>
        <v/>
      </c>
      <c r="I1424" s="0" t="str">
        <f aca="false">IF(G1424=1,INT(ROUND((A1424-Debut)*86400,0)/3600),"")</f>
        <v/>
      </c>
      <c r="J1424" s="0" t="str">
        <f aca="false">IF(OR(A1424="",B1424=""),"",ROUND((B1424-A1424)*86400,0))</f>
        <v/>
      </c>
      <c r="K1424" s="37" t="str">
        <f aca="false">IF(G1424=1,IF(COUNTIFS($C:$C,C1424,$G:$G,1,$A:$A,"&gt;="&amp;(A1424-FenetreInterm/86400),$A:$A,"&lt;="&amp;A1424)&gt;=NbInterm,1,0),"")</f>
        <v/>
      </c>
      <c r="L1424" s="37" t="str">
        <f aca="false">IF(G1424=1,IF(B1424="",0,IF(J1424&lt;SeuilFugitive,1,0)),"")</f>
        <v/>
      </c>
      <c r="M1424" s="37" t="str">
        <f aca="false">IF(G1424=1,IF(B1424="",IF((Fin-A1424)*24&gt;SeuilFigee,1,0),IF(J1424&gt;SeuilFigee*3600,1,0)),"")</f>
        <v/>
      </c>
      <c r="N1424" s="0" t="str">
        <f aca="false">IF(G1424=1,IF(COUNTIF(H$2:H1424,H1424)=1,COUNTIF($H:$H,H1424),""),"")</f>
        <v/>
      </c>
      <c r="O1424" s="0" t="str">
        <f aca="false">IF(G1424=1,IF(COUNTIF(I$2:I1424,I1424)=1,COUNTIF($I:$I,I1424),""),"")</f>
        <v/>
      </c>
      <c r="P1424" s="38" t="str">
        <f aca="false">IF(G1424=1,IF(COUNTIFS(C$2:C1424,C1424,G$2:G1424,1)=1,COUNTIFS($C:$C,C1424,$G:$G,1)+ROW()/10000000,""),"")</f>
        <v/>
      </c>
      <c r="Q1424" s="0" t="str">
        <f aca="false">IF(K1424=1,IF(COUNTIFS(C$2:C1424,C1424,K$2:K1424,1)=1,1,0),"")</f>
        <v/>
      </c>
      <c r="R1424" s="0" t="str">
        <f aca="false">IF(M1424=1,IF(COUNTIFS(C$2:C1424,C1424,M$2:M1424,1)=1,1,0),"")</f>
        <v/>
      </c>
      <c r="S1424" s="0" t="str">
        <f aca="false">IF(L1424=1,IF(COUNTIFS(C$2:C1424,C1424,L$2:L1424,1)=1,1,0),"")</f>
        <v/>
      </c>
      <c r="T1424" s="38" t="str">
        <f aca="false">IF(N1424="","",N1424+ROW()/10000000)</f>
        <v/>
      </c>
      <c r="U1424" s="0" t="str">
        <f aca="false">IF(G1424=1,IF(B1424="",1,0),"")</f>
        <v/>
      </c>
    </row>
    <row r="1425" customFormat="false" ht="15" hidden="false" customHeight="false" outlineLevel="0" collapsed="false">
      <c r="A1425" s="35"/>
      <c r="B1425" s="35"/>
      <c r="G1425" s="0" t="str">
        <f aca="false">IF(A1425="","",IF(AND(A1425&gt;=Debut,A1425&lt;Fin),1,0))</f>
        <v/>
      </c>
      <c r="H1425" s="0" t="str">
        <f aca="false">IF(G1425=1,INT(ROUND((A1425-Debut)*86400,0)/600),"")</f>
        <v/>
      </c>
      <c r="I1425" s="0" t="str">
        <f aca="false">IF(G1425=1,INT(ROUND((A1425-Debut)*86400,0)/3600),"")</f>
        <v/>
      </c>
      <c r="J1425" s="0" t="str">
        <f aca="false">IF(OR(A1425="",B1425=""),"",ROUND((B1425-A1425)*86400,0))</f>
        <v/>
      </c>
      <c r="K1425" s="37" t="str">
        <f aca="false">IF(G1425=1,IF(COUNTIFS($C:$C,C1425,$G:$G,1,$A:$A,"&gt;="&amp;(A1425-FenetreInterm/86400),$A:$A,"&lt;="&amp;A1425)&gt;=NbInterm,1,0),"")</f>
        <v/>
      </c>
      <c r="L1425" s="37" t="str">
        <f aca="false">IF(G1425=1,IF(B1425="",0,IF(J1425&lt;SeuilFugitive,1,0)),"")</f>
        <v/>
      </c>
      <c r="M1425" s="37" t="str">
        <f aca="false">IF(G1425=1,IF(B1425="",IF((Fin-A1425)*24&gt;SeuilFigee,1,0),IF(J1425&gt;SeuilFigee*3600,1,0)),"")</f>
        <v/>
      </c>
      <c r="N1425" s="0" t="str">
        <f aca="false">IF(G1425=1,IF(COUNTIF(H$2:H1425,H1425)=1,COUNTIF($H:$H,H1425),""),"")</f>
        <v/>
      </c>
      <c r="O1425" s="0" t="str">
        <f aca="false">IF(G1425=1,IF(COUNTIF(I$2:I1425,I1425)=1,COUNTIF($I:$I,I1425),""),"")</f>
        <v/>
      </c>
      <c r="P1425" s="38" t="str">
        <f aca="false">IF(G1425=1,IF(COUNTIFS(C$2:C1425,C1425,G$2:G1425,1)=1,COUNTIFS($C:$C,C1425,$G:$G,1)+ROW()/10000000,""),"")</f>
        <v/>
      </c>
      <c r="Q1425" s="0" t="str">
        <f aca="false">IF(K1425=1,IF(COUNTIFS(C$2:C1425,C1425,K$2:K1425,1)=1,1,0),"")</f>
        <v/>
      </c>
      <c r="R1425" s="0" t="str">
        <f aca="false">IF(M1425=1,IF(COUNTIFS(C$2:C1425,C1425,M$2:M1425,1)=1,1,0),"")</f>
        <v/>
      </c>
      <c r="S1425" s="0" t="str">
        <f aca="false">IF(L1425=1,IF(COUNTIFS(C$2:C1425,C1425,L$2:L1425,1)=1,1,0),"")</f>
        <v/>
      </c>
      <c r="T1425" s="38" t="str">
        <f aca="false">IF(N1425="","",N1425+ROW()/10000000)</f>
        <v/>
      </c>
      <c r="U1425" s="0" t="str">
        <f aca="false">IF(G1425=1,IF(B1425="",1,0),"")</f>
        <v/>
      </c>
    </row>
    <row r="1426" customFormat="false" ht="15" hidden="false" customHeight="false" outlineLevel="0" collapsed="false">
      <c r="A1426" s="35"/>
      <c r="B1426" s="35"/>
      <c r="G1426" s="0" t="str">
        <f aca="false">IF(A1426="","",IF(AND(A1426&gt;=Debut,A1426&lt;Fin),1,0))</f>
        <v/>
      </c>
      <c r="H1426" s="0" t="str">
        <f aca="false">IF(G1426=1,INT(ROUND((A1426-Debut)*86400,0)/600),"")</f>
        <v/>
      </c>
      <c r="I1426" s="0" t="str">
        <f aca="false">IF(G1426=1,INT(ROUND((A1426-Debut)*86400,0)/3600),"")</f>
        <v/>
      </c>
      <c r="J1426" s="0" t="str">
        <f aca="false">IF(OR(A1426="",B1426=""),"",ROUND((B1426-A1426)*86400,0))</f>
        <v/>
      </c>
      <c r="K1426" s="37" t="str">
        <f aca="false">IF(G1426=1,IF(COUNTIFS($C:$C,C1426,$G:$G,1,$A:$A,"&gt;="&amp;(A1426-FenetreInterm/86400),$A:$A,"&lt;="&amp;A1426)&gt;=NbInterm,1,0),"")</f>
        <v/>
      </c>
      <c r="L1426" s="37" t="str">
        <f aca="false">IF(G1426=1,IF(B1426="",0,IF(J1426&lt;SeuilFugitive,1,0)),"")</f>
        <v/>
      </c>
      <c r="M1426" s="37" t="str">
        <f aca="false">IF(G1426=1,IF(B1426="",IF((Fin-A1426)*24&gt;SeuilFigee,1,0),IF(J1426&gt;SeuilFigee*3600,1,0)),"")</f>
        <v/>
      </c>
      <c r="N1426" s="0" t="str">
        <f aca="false">IF(G1426=1,IF(COUNTIF(H$2:H1426,H1426)=1,COUNTIF($H:$H,H1426),""),"")</f>
        <v/>
      </c>
      <c r="O1426" s="0" t="str">
        <f aca="false">IF(G1426=1,IF(COUNTIF(I$2:I1426,I1426)=1,COUNTIF($I:$I,I1426),""),"")</f>
        <v/>
      </c>
      <c r="P1426" s="38" t="str">
        <f aca="false">IF(G1426=1,IF(COUNTIFS(C$2:C1426,C1426,G$2:G1426,1)=1,COUNTIFS($C:$C,C1426,$G:$G,1)+ROW()/10000000,""),"")</f>
        <v/>
      </c>
      <c r="Q1426" s="0" t="str">
        <f aca="false">IF(K1426=1,IF(COUNTIFS(C$2:C1426,C1426,K$2:K1426,1)=1,1,0),"")</f>
        <v/>
      </c>
      <c r="R1426" s="0" t="str">
        <f aca="false">IF(M1426=1,IF(COUNTIFS(C$2:C1426,C1426,M$2:M1426,1)=1,1,0),"")</f>
        <v/>
      </c>
      <c r="S1426" s="0" t="str">
        <f aca="false">IF(L1426=1,IF(COUNTIFS(C$2:C1426,C1426,L$2:L1426,1)=1,1,0),"")</f>
        <v/>
      </c>
      <c r="T1426" s="38" t="str">
        <f aca="false">IF(N1426="","",N1426+ROW()/10000000)</f>
        <v/>
      </c>
      <c r="U1426" s="0" t="str">
        <f aca="false">IF(G1426=1,IF(B1426="",1,0),"")</f>
        <v/>
      </c>
    </row>
    <row r="1427" customFormat="false" ht="15" hidden="false" customHeight="false" outlineLevel="0" collapsed="false">
      <c r="A1427" s="35"/>
      <c r="B1427" s="35"/>
      <c r="G1427" s="0" t="str">
        <f aca="false">IF(A1427="","",IF(AND(A1427&gt;=Debut,A1427&lt;Fin),1,0))</f>
        <v/>
      </c>
      <c r="H1427" s="0" t="str">
        <f aca="false">IF(G1427=1,INT(ROUND((A1427-Debut)*86400,0)/600),"")</f>
        <v/>
      </c>
      <c r="I1427" s="0" t="str">
        <f aca="false">IF(G1427=1,INT(ROUND((A1427-Debut)*86400,0)/3600),"")</f>
        <v/>
      </c>
      <c r="J1427" s="0" t="str">
        <f aca="false">IF(OR(A1427="",B1427=""),"",ROUND((B1427-A1427)*86400,0))</f>
        <v/>
      </c>
      <c r="K1427" s="37" t="str">
        <f aca="false">IF(G1427=1,IF(COUNTIFS($C:$C,C1427,$G:$G,1,$A:$A,"&gt;="&amp;(A1427-FenetreInterm/86400),$A:$A,"&lt;="&amp;A1427)&gt;=NbInterm,1,0),"")</f>
        <v/>
      </c>
      <c r="L1427" s="37" t="str">
        <f aca="false">IF(G1427=1,IF(B1427="",0,IF(J1427&lt;SeuilFugitive,1,0)),"")</f>
        <v/>
      </c>
      <c r="M1427" s="37" t="str">
        <f aca="false">IF(G1427=1,IF(B1427="",IF((Fin-A1427)*24&gt;SeuilFigee,1,0),IF(J1427&gt;SeuilFigee*3600,1,0)),"")</f>
        <v/>
      </c>
      <c r="N1427" s="0" t="str">
        <f aca="false">IF(G1427=1,IF(COUNTIF(H$2:H1427,H1427)=1,COUNTIF($H:$H,H1427),""),"")</f>
        <v/>
      </c>
      <c r="O1427" s="0" t="str">
        <f aca="false">IF(G1427=1,IF(COUNTIF(I$2:I1427,I1427)=1,COUNTIF($I:$I,I1427),""),"")</f>
        <v/>
      </c>
      <c r="P1427" s="38" t="str">
        <f aca="false">IF(G1427=1,IF(COUNTIFS(C$2:C1427,C1427,G$2:G1427,1)=1,COUNTIFS($C:$C,C1427,$G:$G,1)+ROW()/10000000,""),"")</f>
        <v/>
      </c>
      <c r="Q1427" s="0" t="str">
        <f aca="false">IF(K1427=1,IF(COUNTIFS(C$2:C1427,C1427,K$2:K1427,1)=1,1,0),"")</f>
        <v/>
      </c>
      <c r="R1427" s="0" t="str">
        <f aca="false">IF(M1427=1,IF(COUNTIFS(C$2:C1427,C1427,M$2:M1427,1)=1,1,0),"")</f>
        <v/>
      </c>
      <c r="S1427" s="0" t="str">
        <f aca="false">IF(L1427=1,IF(COUNTIFS(C$2:C1427,C1427,L$2:L1427,1)=1,1,0),"")</f>
        <v/>
      </c>
      <c r="T1427" s="38" t="str">
        <f aca="false">IF(N1427="","",N1427+ROW()/10000000)</f>
        <v/>
      </c>
      <c r="U1427" s="0" t="str">
        <f aca="false">IF(G1427=1,IF(B1427="",1,0),"")</f>
        <v/>
      </c>
    </row>
    <row r="1428" customFormat="false" ht="15" hidden="false" customHeight="false" outlineLevel="0" collapsed="false">
      <c r="A1428" s="35"/>
      <c r="B1428" s="35"/>
      <c r="G1428" s="0" t="str">
        <f aca="false">IF(A1428="","",IF(AND(A1428&gt;=Debut,A1428&lt;Fin),1,0))</f>
        <v/>
      </c>
      <c r="H1428" s="0" t="str">
        <f aca="false">IF(G1428=1,INT(ROUND((A1428-Debut)*86400,0)/600),"")</f>
        <v/>
      </c>
      <c r="I1428" s="0" t="str">
        <f aca="false">IF(G1428=1,INT(ROUND((A1428-Debut)*86400,0)/3600),"")</f>
        <v/>
      </c>
      <c r="J1428" s="0" t="str">
        <f aca="false">IF(OR(A1428="",B1428=""),"",ROUND((B1428-A1428)*86400,0))</f>
        <v/>
      </c>
      <c r="K1428" s="37" t="str">
        <f aca="false">IF(G1428=1,IF(COUNTIFS($C:$C,C1428,$G:$G,1,$A:$A,"&gt;="&amp;(A1428-FenetreInterm/86400),$A:$A,"&lt;="&amp;A1428)&gt;=NbInterm,1,0),"")</f>
        <v/>
      </c>
      <c r="L1428" s="37" t="str">
        <f aca="false">IF(G1428=1,IF(B1428="",0,IF(J1428&lt;SeuilFugitive,1,0)),"")</f>
        <v/>
      </c>
      <c r="M1428" s="37" t="str">
        <f aca="false">IF(G1428=1,IF(B1428="",IF((Fin-A1428)*24&gt;SeuilFigee,1,0),IF(J1428&gt;SeuilFigee*3600,1,0)),"")</f>
        <v/>
      </c>
      <c r="N1428" s="0" t="str">
        <f aca="false">IF(G1428=1,IF(COUNTIF(H$2:H1428,H1428)=1,COUNTIF($H:$H,H1428),""),"")</f>
        <v/>
      </c>
      <c r="O1428" s="0" t="str">
        <f aca="false">IF(G1428=1,IF(COUNTIF(I$2:I1428,I1428)=1,COUNTIF($I:$I,I1428),""),"")</f>
        <v/>
      </c>
      <c r="P1428" s="38" t="str">
        <f aca="false">IF(G1428=1,IF(COUNTIFS(C$2:C1428,C1428,G$2:G1428,1)=1,COUNTIFS($C:$C,C1428,$G:$G,1)+ROW()/10000000,""),"")</f>
        <v/>
      </c>
      <c r="Q1428" s="0" t="str">
        <f aca="false">IF(K1428=1,IF(COUNTIFS(C$2:C1428,C1428,K$2:K1428,1)=1,1,0),"")</f>
        <v/>
      </c>
      <c r="R1428" s="0" t="str">
        <f aca="false">IF(M1428=1,IF(COUNTIFS(C$2:C1428,C1428,M$2:M1428,1)=1,1,0),"")</f>
        <v/>
      </c>
      <c r="S1428" s="0" t="str">
        <f aca="false">IF(L1428=1,IF(COUNTIFS(C$2:C1428,C1428,L$2:L1428,1)=1,1,0),"")</f>
        <v/>
      </c>
      <c r="T1428" s="38" t="str">
        <f aca="false">IF(N1428="","",N1428+ROW()/10000000)</f>
        <v/>
      </c>
      <c r="U1428" s="0" t="str">
        <f aca="false">IF(G1428=1,IF(B1428="",1,0),"")</f>
        <v/>
      </c>
    </row>
    <row r="1429" customFormat="false" ht="15" hidden="false" customHeight="false" outlineLevel="0" collapsed="false">
      <c r="A1429" s="35"/>
      <c r="B1429" s="35"/>
      <c r="G1429" s="0" t="str">
        <f aca="false">IF(A1429="","",IF(AND(A1429&gt;=Debut,A1429&lt;Fin),1,0))</f>
        <v/>
      </c>
      <c r="H1429" s="0" t="str">
        <f aca="false">IF(G1429=1,INT(ROUND((A1429-Debut)*86400,0)/600),"")</f>
        <v/>
      </c>
      <c r="I1429" s="0" t="str">
        <f aca="false">IF(G1429=1,INT(ROUND((A1429-Debut)*86400,0)/3600),"")</f>
        <v/>
      </c>
      <c r="J1429" s="0" t="str">
        <f aca="false">IF(OR(A1429="",B1429=""),"",ROUND((B1429-A1429)*86400,0))</f>
        <v/>
      </c>
      <c r="K1429" s="37" t="str">
        <f aca="false">IF(G1429=1,IF(COUNTIFS($C:$C,C1429,$G:$G,1,$A:$A,"&gt;="&amp;(A1429-FenetreInterm/86400),$A:$A,"&lt;="&amp;A1429)&gt;=NbInterm,1,0),"")</f>
        <v/>
      </c>
      <c r="L1429" s="37" t="str">
        <f aca="false">IF(G1429=1,IF(B1429="",0,IF(J1429&lt;SeuilFugitive,1,0)),"")</f>
        <v/>
      </c>
      <c r="M1429" s="37" t="str">
        <f aca="false">IF(G1429=1,IF(B1429="",IF((Fin-A1429)*24&gt;SeuilFigee,1,0),IF(J1429&gt;SeuilFigee*3600,1,0)),"")</f>
        <v/>
      </c>
      <c r="N1429" s="0" t="str">
        <f aca="false">IF(G1429=1,IF(COUNTIF(H$2:H1429,H1429)=1,COUNTIF($H:$H,H1429),""),"")</f>
        <v/>
      </c>
      <c r="O1429" s="0" t="str">
        <f aca="false">IF(G1429=1,IF(COUNTIF(I$2:I1429,I1429)=1,COUNTIF($I:$I,I1429),""),"")</f>
        <v/>
      </c>
      <c r="P1429" s="38" t="str">
        <f aca="false">IF(G1429=1,IF(COUNTIFS(C$2:C1429,C1429,G$2:G1429,1)=1,COUNTIFS($C:$C,C1429,$G:$G,1)+ROW()/10000000,""),"")</f>
        <v/>
      </c>
      <c r="Q1429" s="0" t="str">
        <f aca="false">IF(K1429=1,IF(COUNTIFS(C$2:C1429,C1429,K$2:K1429,1)=1,1,0),"")</f>
        <v/>
      </c>
      <c r="R1429" s="0" t="str">
        <f aca="false">IF(M1429=1,IF(COUNTIFS(C$2:C1429,C1429,M$2:M1429,1)=1,1,0),"")</f>
        <v/>
      </c>
      <c r="S1429" s="0" t="str">
        <f aca="false">IF(L1429=1,IF(COUNTIFS(C$2:C1429,C1429,L$2:L1429,1)=1,1,0),"")</f>
        <v/>
      </c>
      <c r="T1429" s="38" t="str">
        <f aca="false">IF(N1429="","",N1429+ROW()/10000000)</f>
        <v/>
      </c>
      <c r="U1429" s="0" t="str">
        <f aca="false">IF(G1429=1,IF(B1429="",1,0),"")</f>
        <v/>
      </c>
    </row>
    <row r="1430" customFormat="false" ht="15" hidden="false" customHeight="false" outlineLevel="0" collapsed="false">
      <c r="A1430" s="35"/>
      <c r="B1430" s="35"/>
      <c r="G1430" s="0" t="str">
        <f aca="false">IF(A1430="","",IF(AND(A1430&gt;=Debut,A1430&lt;Fin),1,0))</f>
        <v/>
      </c>
      <c r="H1430" s="0" t="str">
        <f aca="false">IF(G1430=1,INT(ROUND((A1430-Debut)*86400,0)/600),"")</f>
        <v/>
      </c>
      <c r="I1430" s="0" t="str">
        <f aca="false">IF(G1430=1,INT(ROUND((A1430-Debut)*86400,0)/3600),"")</f>
        <v/>
      </c>
      <c r="J1430" s="0" t="str">
        <f aca="false">IF(OR(A1430="",B1430=""),"",ROUND((B1430-A1430)*86400,0))</f>
        <v/>
      </c>
      <c r="K1430" s="37" t="str">
        <f aca="false">IF(G1430=1,IF(COUNTIFS($C:$C,C1430,$G:$G,1,$A:$A,"&gt;="&amp;(A1430-FenetreInterm/86400),$A:$A,"&lt;="&amp;A1430)&gt;=NbInterm,1,0),"")</f>
        <v/>
      </c>
      <c r="L1430" s="37" t="str">
        <f aca="false">IF(G1430=1,IF(B1430="",0,IF(J1430&lt;SeuilFugitive,1,0)),"")</f>
        <v/>
      </c>
      <c r="M1430" s="37" t="str">
        <f aca="false">IF(G1430=1,IF(B1430="",IF((Fin-A1430)*24&gt;SeuilFigee,1,0),IF(J1430&gt;SeuilFigee*3600,1,0)),"")</f>
        <v/>
      </c>
      <c r="N1430" s="0" t="str">
        <f aca="false">IF(G1430=1,IF(COUNTIF(H$2:H1430,H1430)=1,COUNTIF($H:$H,H1430),""),"")</f>
        <v/>
      </c>
      <c r="O1430" s="0" t="str">
        <f aca="false">IF(G1430=1,IF(COUNTIF(I$2:I1430,I1430)=1,COUNTIF($I:$I,I1430),""),"")</f>
        <v/>
      </c>
      <c r="P1430" s="38" t="str">
        <f aca="false">IF(G1430=1,IF(COUNTIFS(C$2:C1430,C1430,G$2:G1430,1)=1,COUNTIFS($C:$C,C1430,$G:$G,1)+ROW()/10000000,""),"")</f>
        <v/>
      </c>
      <c r="Q1430" s="0" t="str">
        <f aca="false">IF(K1430=1,IF(COUNTIFS(C$2:C1430,C1430,K$2:K1430,1)=1,1,0),"")</f>
        <v/>
      </c>
      <c r="R1430" s="0" t="str">
        <f aca="false">IF(M1430=1,IF(COUNTIFS(C$2:C1430,C1430,M$2:M1430,1)=1,1,0),"")</f>
        <v/>
      </c>
      <c r="S1430" s="0" t="str">
        <f aca="false">IF(L1430=1,IF(COUNTIFS(C$2:C1430,C1430,L$2:L1430,1)=1,1,0),"")</f>
        <v/>
      </c>
      <c r="T1430" s="38" t="str">
        <f aca="false">IF(N1430="","",N1430+ROW()/10000000)</f>
        <v/>
      </c>
      <c r="U1430" s="0" t="str">
        <f aca="false">IF(G1430=1,IF(B1430="",1,0),"")</f>
        <v/>
      </c>
    </row>
    <row r="1431" customFormat="false" ht="15" hidden="false" customHeight="false" outlineLevel="0" collapsed="false">
      <c r="A1431" s="35"/>
      <c r="B1431" s="35"/>
      <c r="G1431" s="0" t="str">
        <f aca="false">IF(A1431="","",IF(AND(A1431&gt;=Debut,A1431&lt;Fin),1,0))</f>
        <v/>
      </c>
      <c r="H1431" s="0" t="str">
        <f aca="false">IF(G1431=1,INT(ROUND((A1431-Debut)*86400,0)/600),"")</f>
        <v/>
      </c>
      <c r="I1431" s="0" t="str">
        <f aca="false">IF(G1431=1,INT(ROUND((A1431-Debut)*86400,0)/3600),"")</f>
        <v/>
      </c>
      <c r="J1431" s="0" t="str">
        <f aca="false">IF(OR(A1431="",B1431=""),"",ROUND((B1431-A1431)*86400,0))</f>
        <v/>
      </c>
      <c r="K1431" s="37" t="str">
        <f aca="false">IF(G1431=1,IF(COUNTIFS($C:$C,C1431,$G:$G,1,$A:$A,"&gt;="&amp;(A1431-FenetreInterm/86400),$A:$A,"&lt;="&amp;A1431)&gt;=NbInterm,1,0),"")</f>
        <v/>
      </c>
      <c r="L1431" s="37" t="str">
        <f aca="false">IF(G1431=1,IF(B1431="",0,IF(J1431&lt;SeuilFugitive,1,0)),"")</f>
        <v/>
      </c>
      <c r="M1431" s="37" t="str">
        <f aca="false">IF(G1431=1,IF(B1431="",IF((Fin-A1431)*24&gt;SeuilFigee,1,0),IF(J1431&gt;SeuilFigee*3600,1,0)),"")</f>
        <v/>
      </c>
      <c r="N1431" s="0" t="str">
        <f aca="false">IF(G1431=1,IF(COUNTIF(H$2:H1431,H1431)=1,COUNTIF($H:$H,H1431),""),"")</f>
        <v/>
      </c>
      <c r="O1431" s="0" t="str">
        <f aca="false">IF(G1431=1,IF(COUNTIF(I$2:I1431,I1431)=1,COUNTIF($I:$I,I1431),""),"")</f>
        <v/>
      </c>
      <c r="P1431" s="38" t="str">
        <f aca="false">IF(G1431=1,IF(COUNTIFS(C$2:C1431,C1431,G$2:G1431,1)=1,COUNTIFS($C:$C,C1431,$G:$G,1)+ROW()/10000000,""),"")</f>
        <v/>
      </c>
      <c r="Q1431" s="0" t="str">
        <f aca="false">IF(K1431=1,IF(COUNTIFS(C$2:C1431,C1431,K$2:K1431,1)=1,1,0),"")</f>
        <v/>
      </c>
      <c r="R1431" s="0" t="str">
        <f aca="false">IF(M1431=1,IF(COUNTIFS(C$2:C1431,C1431,M$2:M1431,1)=1,1,0),"")</f>
        <v/>
      </c>
      <c r="S1431" s="0" t="str">
        <f aca="false">IF(L1431=1,IF(COUNTIFS(C$2:C1431,C1431,L$2:L1431,1)=1,1,0),"")</f>
        <v/>
      </c>
      <c r="T1431" s="38" t="str">
        <f aca="false">IF(N1431="","",N1431+ROW()/10000000)</f>
        <v/>
      </c>
      <c r="U1431" s="0" t="str">
        <f aca="false">IF(G1431=1,IF(B1431="",1,0),"")</f>
        <v/>
      </c>
    </row>
    <row r="1432" customFormat="false" ht="15" hidden="false" customHeight="false" outlineLevel="0" collapsed="false">
      <c r="A1432" s="35"/>
      <c r="B1432" s="35"/>
      <c r="G1432" s="0" t="str">
        <f aca="false">IF(A1432="","",IF(AND(A1432&gt;=Debut,A1432&lt;Fin),1,0))</f>
        <v/>
      </c>
      <c r="H1432" s="0" t="str">
        <f aca="false">IF(G1432=1,INT(ROUND((A1432-Debut)*86400,0)/600),"")</f>
        <v/>
      </c>
      <c r="I1432" s="0" t="str">
        <f aca="false">IF(G1432=1,INT(ROUND((A1432-Debut)*86400,0)/3600),"")</f>
        <v/>
      </c>
      <c r="J1432" s="0" t="str">
        <f aca="false">IF(OR(A1432="",B1432=""),"",ROUND((B1432-A1432)*86400,0))</f>
        <v/>
      </c>
      <c r="K1432" s="37" t="str">
        <f aca="false">IF(G1432=1,IF(COUNTIFS($C:$C,C1432,$G:$G,1,$A:$A,"&gt;="&amp;(A1432-FenetreInterm/86400),$A:$A,"&lt;="&amp;A1432)&gt;=NbInterm,1,0),"")</f>
        <v/>
      </c>
      <c r="L1432" s="37" t="str">
        <f aca="false">IF(G1432=1,IF(B1432="",0,IF(J1432&lt;SeuilFugitive,1,0)),"")</f>
        <v/>
      </c>
      <c r="M1432" s="37" t="str">
        <f aca="false">IF(G1432=1,IF(B1432="",IF((Fin-A1432)*24&gt;SeuilFigee,1,0),IF(J1432&gt;SeuilFigee*3600,1,0)),"")</f>
        <v/>
      </c>
      <c r="N1432" s="0" t="str">
        <f aca="false">IF(G1432=1,IF(COUNTIF(H$2:H1432,H1432)=1,COUNTIF($H:$H,H1432),""),"")</f>
        <v/>
      </c>
      <c r="O1432" s="0" t="str">
        <f aca="false">IF(G1432=1,IF(COUNTIF(I$2:I1432,I1432)=1,COUNTIF($I:$I,I1432),""),"")</f>
        <v/>
      </c>
      <c r="P1432" s="38" t="str">
        <f aca="false">IF(G1432=1,IF(COUNTIFS(C$2:C1432,C1432,G$2:G1432,1)=1,COUNTIFS($C:$C,C1432,$G:$G,1)+ROW()/10000000,""),"")</f>
        <v/>
      </c>
      <c r="Q1432" s="0" t="str">
        <f aca="false">IF(K1432=1,IF(COUNTIFS(C$2:C1432,C1432,K$2:K1432,1)=1,1,0),"")</f>
        <v/>
      </c>
      <c r="R1432" s="0" t="str">
        <f aca="false">IF(M1432=1,IF(COUNTIFS(C$2:C1432,C1432,M$2:M1432,1)=1,1,0),"")</f>
        <v/>
      </c>
      <c r="S1432" s="0" t="str">
        <f aca="false">IF(L1432=1,IF(COUNTIFS(C$2:C1432,C1432,L$2:L1432,1)=1,1,0),"")</f>
        <v/>
      </c>
      <c r="T1432" s="38" t="str">
        <f aca="false">IF(N1432="","",N1432+ROW()/10000000)</f>
        <v/>
      </c>
      <c r="U1432" s="0" t="str">
        <f aca="false">IF(G1432=1,IF(B1432="",1,0),"")</f>
        <v/>
      </c>
    </row>
    <row r="1433" customFormat="false" ht="15" hidden="false" customHeight="false" outlineLevel="0" collapsed="false">
      <c r="A1433" s="35"/>
      <c r="B1433" s="35"/>
      <c r="G1433" s="0" t="str">
        <f aca="false">IF(A1433="","",IF(AND(A1433&gt;=Debut,A1433&lt;Fin),1,0))</f>
        <v/>
      </c>
      <c r="H1433" s="0" t="str">
        <f aca="false">IF(G1433=1,INT(ROUND((A1433-Debut)*86400,0)/600),"")</f>
        <v/>
      </c>
      <c r="I1433" s="0" t="str">
        <f aca="false">IF(G1433=1,INT(ROUND((A1433-Debut)*86400,0)/3600),"")</f>
        <v/>
      </c>
      <c r="J1433" s="0" t="str">
        <f aca="false">IF(OR(A1433="",B1433=""),"",ROUND((B1433-A1433)*86400,0))</f>
        <v/>
      </c>
      <c r="K1433" s="37" t="str">
        <f aca="false">IF(G1433=1,IF(COUNTIFS($C:$C,C1433,$G:$G,1,$A:$A,"&gt;="&amp;(A1433-FenetreInterm/86400),$A:$A,"&lt;="&amp;A1433)&gt;=NbInterm,1,0),"")</f>
        <v/>
      </c>
      <c r="L1433" s="37" t="str">
        <f aca="false">IF(G1433=1,IF(B1433="",0,IF(J1433&lt;SeuilFugitive,1,0)),"")</f>
        <v/>
      </c>
      <c r="M1433" s="37" t="str">
        <f aca="false">IF(G1433=1,IF(B1433="",IF((Fin-A1433)*24&gt;SeuilFigee,1,0),IF(J1433&gt;SeuilFigee*3600,1,0)),"")</f>
        <v/>
      </c>
      <c r="N1433" s="0" t="str">
        <f aca="false">IF(G1433=1,IF(COUNTIF(H$2:H1433,H1433)=1,COUNTIF($H:$H,H1433),""),"")</f>
        <v/>
      </c>
      <c r="O1433" s="0" t="str">
        <f aca="false">IF(G1433=1,IF(COUNTIF(I$2:I1433,I1433)=1,COUNTIF($I:$I,I1433),""),"")</f>
        <v/>
      </c>
      <c r="P1433" s="38" t="str">
        <f aca="false">IF(G1433=1,IF(COUNTIFS(C$2:C1433,C1433,G$2:G1433,1)=1,COUNTIFS($C:$C,C1433,$G:$G,1)+ROW()/10000000,""),"")</f>
        <v/>
      </c>
      <c r="Q1433" s="0" t="str">
        <f aca="false">IF(K1433=1,IF(COUNTIFS(C$2:C1433,C1433,K$2:K1433,1)=1,1,0),"")</f>
        <v/>
      </c>
      <c r="R1433" s="0" t="str">
        <f aca="false">IF(M1433=1,IF(COUNTIFS(C$2:C1433,C1433,M$2:M1433,1)=1,1,0),"")</f>
        <v/>
      </c>
      <c r="S1433" s="0" t="str">
        <f aca="false">IF(L1433=1,IF(COUNTIFS(C$2:C1433,C1433,L$2:L1433,1)=1,1,0),"")</f>
        <v/>
      </c>
      <c r="T1433" s="38" t="str">
        <f aca="false">IF(N1433="","",N1433+ROW()/10000000)</f>
        <v/>
      </c>
      <c r="U1433" s="0" t="str">
        <f aca="false">IF(G1433=1,IF(B1433="",1,0),"")</f>
        <v/>
      </c>
    </row>
    <row r="1434" customFormat="false" ht="15" hidden="false" customHeight="false" outlineLevel="0" collapsed="false">
      <c r="A1434" s="35"/>
      <c r="B1434" s="35"/>
      <c r="G1434" s="0" t="str">
        <f aca="false">IF(A1434="","",IF(AND(A1434&gt;=Debut,A1434&lt;Fin),1,0))</f>
        <v/>
      </c>
      <c r="H1434" s="0" t="str">
        <f aca="false">IF(G1434=1,INT(ROUND((A1434-Debut)*86400,0)/600),"")</f>
        <v/>
      </c>
      <c r="I1434" s="0" t="str">
        <f aca="false">IF(G1434=1,INT(ROUND((A1434-Debut)*86400,0)/3600),"")</f>
        <v/>
      </c>
      <c r="J1434" s="0" t="str">
        <f aca="false">IF(OR(A1434="",B1434=""),"",ROUND((B1434-A1434)*86400,0))</f>
        <v/>
      </c>
      <c r="K1434" s="37" t="str">
        <f aca="false">IF(G1434=1,IF(COUNTIFS($C:$C,C1434,$G:$G,1,$A:$A,"&gt;="&amp;(A1434-FenetreInterm/86400),$A:$A,"&lt;="&amp;A1434)&gt;=NbInterm,1,0),"")</f>
        <v/>
      </c>
      <c r="L1434" s="37" t="str">
        <f aca="false">IF(G1434=1,IF(B1434="",0,IF(J1434&lt;SeuilFugitive,1,0)),"")</f>
        <v/>
      </c>
      <c r="M1434" s="37" t="str">
        <f aca="false">IF(G1434=1,IF(B1434="",IF((Fin-A1434)*24&gt;SeuilFigee,1,0),IF(J1434&gt;SeuilFigee*3600,1,0)),"")</f>
        <v/>
      </c>
      <c r="N1434" s="0" t="str">
        <f aca="false">IF(G1434=1,IF(COUNTIF(H$2:H1434,H1434)=1,COUNTIF($H:$H,H1434),""),"")</f>
        <v/>
      </c>
      <c r="O1434" s="0" t="str">
        <f aca="false">IF(G1434=1,IF(COUNTIF(I$2:I1434,I1434)=1,COUNTIF($I:$I,I1434),""),"")</f>
        <v/>
      </c>
      <c r="P1434" s="38" t="str">
        <f aca="false">IF(G1434=1,IF(COUNTIFS(C$2:C1434,C1434,G$2:G1434,1)=1,COUNTIFS($C:$C,C1434,$G:$G,1)+ROW()/10000000,""),"")</f>
        <v/>
      </c>
      <c r="Q1434" s="0" t="str">
        <f aca="false">IF(K1434=1,IF(COUNTIFS(C$2:C1434,C1434,K$2:K1434,1)=1,1,0),"")</f>
        <v/>
      </c>
      <c r="R1434" s="0" t="str">
        <f aca="false">IF(M1434=1,IF(COUNTIFS(C$2:C1434,C1434,M$2:M1434,1)=1,1,0),"")</f>
        <v/>
      </c>
      <c r="S1434" s="0" t="str">
        <f aca="false">IF(L1434=1,IF(COUNTIFS(C$2:C1434,C1434,L$2:L1434,1)=1,1,0),"")</f>
        <v/>
      </c>
      <c r="T1434" s="38" t="str">
        <f aca="false">IF(N1434="","",N1434+ROW()/10000000)</f>
        <v/>
      </c>
      <c r="U1434" s="0" t="str">
        <f aca="false">IF(G1434=1,IF(B1434="",1,0),"")</f>
        <v/>
      </c>
    </row>
    <row r="1435" customFormat="false" ht="15" hidden="false" customHeight="false" outlineLevel="0" collapsed="false">
      <c r="A1435" s="35"/>
      <c r="B1435" s="35"/>
      <c r="G1435" s="0" t="str">
        <f aca="false">IF(A1435="","",IF(AND(A1435&gt;=Debut,A1435&lt;Fin),1,0))</f>
        <v/>
      </c>
      <c r="H1435" s="0" t="str">
        <f aca="false">IF(G1435=1,INT(ROUND((A1435-Debut)*86400,0)/600),"")</f>
        <v/>
      </c>
      <c r="I1435" s="0" t="str">
        <f aca="false">IF(G1435=1,INT(ROUND((A1435-Debut)*86400,0)/3600),"")</f>
        <v/>
      </c>
      <c r="J1435" s="0" t="str">
        <f aca="false">IF(OR(A1435="",B1435=""),"",ROUND((B1435-A1435)*86400,0))</f>
        <v/>
      </c>
      <c r="K1435" s="37" t="str">
        <f aca="false">IF(G1435=1,IF(COUNTIFS($C:$C,C1435,$G:$G,1,$A:$A,"&gt;="&amp;(A1435-FenetreInterm/86400),$A:$A,"&lt;="&amp;A1435)&gt;=NbInterm,1,0),"")</f>
        <v/>
      </c>
      <c r="L1435" s="37" t="str">
        <f aca="false">IF(G1435=1,IF(B1435="",0,IF(J1435&lt;SeuilFugitive,1,0)),"")</f>
        <v/>
      </c>
      <c r="M1435" s="37" t="str">
        <f aca="false">IF(G1435=1,IF(B1435="",IF((Fin-A1435)*24&gt;SeuilFigee,1,0),IF(J1435&gt;SeuilFigee*3600,1,0)),"")</f>
        <v/>
      </c>
      <c r="N1435" s="0" t="str">
        <f aca="false">IF(G1435=1,IF(COUNTIF(H$2:H1435,H1435)=1,COUNTIF($H:$H,H1435),""),"")</f>
        <v/>
      </c>
      <c r="O1435" s="0" t="str">
        <f aca="false">IF(G1435=1,IF(COUNTIF(I$2:I1435,I1435)=1,COUNTIF($I:$I,I1435),""),"")</f>
        <v/>
      </c>
      <c r="P1435" s="38" t="str">
        <f aca="false">IF(G1435=1,IF(COUNTIFS(C$2:C1435,C1435,G$2:G1435,1)=1,COUNTIFS($C:$C,C1435,$G:$G,1)+ROW()/10000000,""),"")</f>
        <v/>
      </c>
      <c r="Q1435" s="0" t="str">
        <f aca="false">IF(K1435=1,IF(COUNTIFS(C$2:C1435,C1435,K$2:K1435,1)=1,1,0),"")</f>
        <v/>
      </c>
      <c r="R1435" s="0" t="str">
        <f aca="false">IF(M1435=1,IF(COUNTIFS(C$2:C1435,C1435,M$2:M1435,1)=1,1,0),"")</f>
        <v/>
      </c>
      <c r="S1435" s="0" t="str">
        <f aca="false">IF(L1435=1,IF(COUNTIFS(C$2:C1435,C1435,L$2:L1435,1)=1,1,0),"")</f>
        <v/>
      </c>
      <c r="T1435" s="38" t="str">
        <f aca="false">IF(N1435="","",N1435+ROW()/10000000)</f>
        <v/>
      </c>
      <c r="U1435" s="0" t="str">
        <f aca="false">IF(G1435=1,IF(B1435="",1,0),"")</f>
        <v/>
      </c>
    </row>
    <row r="1436" customFormat="false" ht="15" hidden="false" customHeight="false" outlineLevel="0" collapsed="false">
      <c r="A1436" s="35"/>
      <c r="B1436" s="35"/>
      <c r="G1436" s="0" t="str">
        <f aca="false">IF(A1436="","",IF(AND(A1436&gt;=Debut,A1436&lt;Fin),1,0))</f>
        <v/>
      </c>
      <c r="H1436" s="0" t="str">
        <f aca="false">IF(G1436=1,INT(ROUND((A1436-Debut)*86400,0)/600),"")</f>
        <v/>
      </c>
      <c r="I1436" s="0" t="str">
        <f aca="false">IF(G1436=1,INT(ROUND((A1436-Debut)*86400,0)/3600),"")</f>
        <v/>
      </c>
      <c r="J1436" s="0" t="str">
        <f aca="false">IF(OR(A1436="",B1436=""),"",ROUND((B1436-A1436)*86400,0))</f>
        <v/>
      </c>
      <c r="K1436" s="37" t="str">
        <f aca="false">IF(G1436=1,IF(COUNTIFS($C:$C,C1436,$G:$G,1,$A:$A,"&gt;="&amp;(A1436-FenetreInterm/86400),$A:$A,"&lt;="&amp;A1436)&gt;=NbInterm,1,0),"")</f>
        <v/>
      </c>
      <c r="L1436" s="37" t="str">
        <f aca="false">IF(G1436=1,IF(B1436="",0,IF(J1436&lt;SeuilFugitive,1,0)),"")</f>
        <v/>
      </c>
      <c r="M1436" s="37" t="str">
        <f aca="false">IF(G1436=1,IF(B1436="",IF((Fin-A1436)*24&gt;SeuilFigee,1,0),IF(J1436&gt;SeuilFigee*3600,1,0)),"")</f>
        <v/>
      </c>
      <c r="N1436" s="0" t="str">
        <f aca="false">IF(G1436=1,IF(COUNTIF(H$2:H1436,H1436)=1,COUNTIF($H:$H,H1436),""),"")</f>
        <v/>
      </c>
      <c r="O1436" s="0" t="str">
        <f aca="false">IF(G1436=1,IF(COUNTIF(I$2:I1436,I1436)=1,COUNTIF($I:$I,I1436),""),"")</f>
        <v/>
      </c>
      <c r="P1436" s="38" t="str">
        <f aca="false">IF(G1436=1,IF(COUNTIFS(C$2:C1436,C1436,G$2:G1436,1)=1,COUNTIFS($C:$C,C1436,$G:$G,1)+ROW()/10000000,""),"")</f>
        <v/>
      </c>
      <c r="Q1436" s="0" t="str">
        <f aca="false">IF(K1436=1,IF(COUNTIFS(C$2:C1436,C1436,K$2:K1436,1)=1,1,0),"")</f>
        <v/>
      </c>
      <c r="R1436" s="0" t="str">
        <f aca="false">IF(M1436=1,IF(COUNTIFS(C$2:C1436,C1436,M$2:M1436,1)=1,1,0),"")</f>
        <v/>
      </c>
      <c r="S1436" s="0" t="str">
        <f aca="false">IF(L1436=1,IF(COUNTIFS(C$2:C1436,C1436,L$2:L1436,1)=1,1,0),"")</f>
        <v/>
      </c>
      <c r="T1436" s="38" t="str">
        <f aca="false">IF(N1436="","",N1436+ROW()/10000000)</f>
        <v/>
      </c>
      <c r="U1436" s="0" t="str">
        <f aca="false">IF(G1436=1,IF(B1436="",1,0),"")</f>
        <v/>
      </c>
    </row>
    <row r="1437" customFormat="false" ht="15" hidden="false" customHeight="false" outlineLevel="0" collapsed="false">
      <c r="A1437" s="35"/>
      <c r="B1437" s="35"/>
      <c r="G1437" s="0" t="str">
        <f aca="false">IF(A1437="","",IF(AND(A1437&gt;=Debut,A1437&lt;Fin),1,0))</f>
        <v/>
      </c>
      <c r="H1437" s="0" t="str">
        <f aca="false">IF(G1437=1,INT(ROUND((A1437-Debut)*86400,0)/600),"")</f>
        <v/>
      </c>
      <c r="I1437" s="0" t="str">
        <f aca="false">IF(G1437=1,INT(ROUND((A1437-Debut)*86400,0)/3600),"")</f>
        <v/>
      </c>
      <c r="J1437" s="0" t="str">
        <f aca="false">IF(OR(A1437="",B1437=""),"",ROUND((B1437-A1437)*86400,0))</f>
        <v/>
      </c>
      <c r="K1437" s="37" t="str">
        <f aca="false">IF(G1437=1,IF(COUNTIFS($C:$C,C1437,$G:$G,1,$A:$A,"&gt;="&amp;(A1437-FenetreInterm/86400),$A:$A,"&lt;="&amp;A1437)&gt;=NbInterm,1,0),"")</f>
        <v/>
      </c>
      <c r="L1437" s="37" t="str">
        <f aca="false">IF(G1437=1,IF(B1437="",0,IF(J1437&lt;SeuilFugitive,1,0)),"")</f>
        <v/>
      </c>
      <c r="M1437" s="37" t="str">
        <f aca="false">IF(G1437=1,IF(B1437="",IF((Fin-A1437)*24&gt;SeuilFigee,1,0),IF(J1437&gt;SeuilFigee*3600,1,0)),"")</f>
        <v/>
      </c>
      <c r="N1437" s="0" t="str">
        <f aca="false">IF(G1437=1,IF(COUNTIF(H$2:H1437,H1437)=1,COUNTIF($H:$H,H1437),""),"")</f>
        <v/>
      </c>
      <c r="O1437" s="0" t="str">
        <f aca="false">IF(G1437=1,IF(COUNTIF(I$2:I1437,I1437)=1,COUNTIF($I:$I,I1437),""),"")</f>
        <v/>
      </c>
      <c r="P1437" s="38" t="str">
        <f aca="false">IF(G1437=1,IF(COUNTIFS(C$2:C1437,C1437,G$2:G1437,1)=1,COUNTIFS($C:$C,C1437,$G:$G,1)+ROW()/10000000,""),"")</f>
        <v/>
      </c>
      <c r="Q1437" s="0" t="str">
        <f aca="false">IF(K1437=1,IF(COUNTIFS(C$2:C1437,C1437,K$2:K1437,1)=1,1,0),"")</f>
        <v/>
      </c>
      <c r="R1437" s="0" t="str">
        <f aca="false">IF(M1437=1,IF(COUNTIFS(C$2:C1437,C1437,M$2:M1437,1)=1,1,0),"")</f>
        <v/>
      </c>
      <c r="S1437" s="0" t="str">
        <f aca="false">IF(L1437=1,IF(COUNTIFS(C$2:C1437,C1437,L$2:L1437,1)=1,1,0),"")</f>
        <v/>
      </c>
      <c r="T1437" s="38" t="str">
        <f aca="false">IF(N1437="","",N1437+ROW()/10000000)</f>
        <v/>
      </c>
      <c r="U1437" s="0" t="str">
        <f aca="false">IF(G1437=1,IF(B1437="",1,0),"")</f>
        <v/>
      </c>
    </row>
    <row r="1438" customFormat="false" ht="15" hidden="false" customHeight="false" outlineLevel="0" collapsed="false">
      <c r="A1438" s="35"/>
      <c r="B1438" s="35"/>
      <c r="G1438" s="0" t="str">
        <f aca="false">IF(A1438="","",IF(AND(A1438&gt;=Debut,A1438&lt;Fin),1,0))</f>
        <v/>
      </c>
      <c r="H1438" s="0" t="str">
        <f aca="false">IF(G1438=1,INT(ROUND((A1438-Debut)*86400,0)/600),"")</f>
        <v/>
      </c>
      <c r="I1438" s="0" t="str">
        <f aca="false">IF(G1438=1,INT(ROUND((A1438-Debut)*86400,0)/3600),"")</f>
        <v/>
      </c>
      <c r="J1438" s="0" t="str">
        <f aca="false">IF(OR(A1438="",B1438=""),"",ROUND((B1438-A1438)*86400,0))</f>
        <v/>
      </c>
      <c r="K1438" s="37" t="str">
        <f aca="false">IF(G1438=1,IF(COUNTIFS($C:$C,C1438,$G:$G,1,$A:$A,"&gt;="&amp;(A1438-FenetreInterm/86400),$A:$A,"&lt;="&amp;A1438)&gt;=NbInterm,1,0),"")</f>
        <v/>
      </c>
      <c r="L1438" s="37" t="str">
        <f aca="false">IF(G1438=1,IF(B1438="",0,IF(J1438&lt;SeuilFugitive,1,0)),"")</f>
        <v/>
      </c>
      <c r="M1438" s="37" t="str">
        <f aca="false">IF(G1438=1,IF(B1438="",IF((Fin-A1438)*24&gt;SeuilFigee,1,0),IF(J1438&gt;SeuilFigee*3600,1,0)),"")</f>
        <v/>
      </c>
      <c r="N1438" s="0" t="str">
        <f aca="false">IF(G1438=1,IF(COUNTIF(H$2:H1438,H1438)=1,COUNTIF($H:$H,H1438),""),"")</f>
        <v/>
      </c>
      <c r="O1438" s="0" t="str">
        <f aca="false">IF(G1438=1,IF(COUNTIF(I$2:I1438,I1438)=1,COUNTIF($I:$I,I1438),""),"")</f>
        <v/>
      </c>
      <c r="P1438" s="38" t="str">
        <f aca="false">IF(G1438=1,IF(COUNTIFS(C$2:C1438,C1438,G$2:G1438,1)=1,COUNTIFS($C:$C,C1438,$G:$G,1)+ROW()/10000000,""),"")</f>
        <v/>
      </c>
      <c r="Q1438" s="0" t="str">
        <f aca="false">IF(K1438=1,IF(COUNTIFS(C$2:C1438,C1438,K$2:K1438,1)=1,1,0),"")</f>
        <v/>
      </c>
      <c r="R1438" s="0" t="str">
        <f aca="false">IF(M1438=1,IF(COUNTIFS(C$2:C1438,C1438,M$2:M1438,1)=1,1,0),"")</f>
        <v/>
      </c>
      <c r="S1438" s="0" t="str">
        <f aca="false">IF(L1438=1,IF(COUNTIFS(C$2:C1438,C1438,L$2:L1438,1)=1,1,0),"")</f>
        <v/>
      </c>
      <c r="T1438" s="38" t="str">
        <f aca="false">IF(N1438="","",N1438+ROW()/10000000)</f>
        <v/>
      </c>
      <c r="U1438" s="0" t="str">
        <f aca="false">IF(G1438=1,IF(B1438="",1,0),"")</f>
        <v/>
      </c>
    </row>
    <row r="1439" customFormat="false" ht="15" hidden="false" customHeight="false" outlineLevel="0" collapsed="false">
      <c r="A1439" s="35"/>
      <c r="B1439" s="35"/>
      <c r="G1439" s="0" t="str">
        <f aca="false">IF(A1439="","",IF(AND(A1439&gt;=Debut,A1439&lt;Fin),1,0))</f>
        <v/>
      </c>
      <c r="H1439" s="0" t="str">
        <f aca="false">IF(G1439=1,INT(ROUND((A1439-Debut)*86400,0)/600),"")</f>
        <v/>
      </c>
      <c r="I1439" s="0" t="str">
        <f aca="false">IF(G1439=1,INT(ROUND((A1439-Debut)*86400,0)/3600),"")</f>
        <v/>
      </c>
      <c r="J1439" s="0" t="str">
        <f aca="false">IF(OR(A1439="",B1439=""),"",ROUND((B1439-A1439)*86400,0))</f>
        <v/>
      </c>
      <c r="K1439" s="37" t="str">
        <f aca="false">IF(G1439=1,IF(COUNTIFS($C:$C,C1439,$G:$G,1,$A:$A,"&gt;="&amp;(A1439-FenetreInterm/86400),$A:$A,"&lt;="&amp;A1439)&gt;=NbInterm,1,0),"")</f>
        <v/>
      </c>
      <c r="L1439" s="37" t="str">
        <f aca="false">IF(G1439=1,IF(B1439="",0,IF(J1439&lt;SeuilFugitive,1,0)),"")</f>
        <v/>
      </c>
      <c r="M1439" s="37" t="str">
        <f aca="false">IF(G1439=1,IF(B1439="",IF((Fin-A1439)*24&gt;SeuilFigee,1,0),IF(J1439&gt;SeuilFigee*3600,1,0)),"")</f>
        <v/>
      </c>
      <c r="N1439" s="0" t="str">
        <f aca="false">IF(G1439=1,IF(COUNTIF(H$2:H1439,H1439)=1,COUNTIF($H:$H,H1439),""),"")</f>
        <v/>
      </c>
      <c r="O1439" s="0" t="str">
        <f aca="false">IF(G1439=1,IF(COUNTIF(I$2:I1439,I1439)=1,COUNTIF($I:$I,I1439),""),"")</f>
        <v/>
      </c>
      <c r="P1439" s="38" t="str">
        <f aca="false">IF(G1439=1,IF(COUNTIFS(C$2:C1439,C1439,G$2:G1439,1)=1,COUNTIFS($C:$C,C1439,$G:$G,1)+ROW()/10000000,""),"")</f>
        <v/>
      </c>
      <c r="Q1439" s="0" t="str">
        <f aca="false">IF(K1439=1,IF(COUNTIFS(C$2:C1439,C1439,K$2:K1439,1)=1,1,0),"")</f>
        <v/>
      </c>
      <c r="R1439" s="0" t="str">
        <f aca="false">IF(M1439=1,IF(COUNTIFS(C$2:C1439,C1439,M$2:M1439,1)=1,1,0),"")</f>
        <v/>
      </c>
      <c r="S1439" s="0" t="str">
        <f aca="false">IF(L1439=1,IF(COUNTIFS(C$2:C1439,C1439,L$2:L1439,1)=1,1,0),"")</f>
        <v/>
      </c>
      <c r="T1439" s="38" t="str">
        <f aca="false">IF(N1439="","",N1439+ROW()/10000000)</f>
        <v/>
      </c>
      <c r="U1439" s="0" t="str">
        <f aca="false">IF(G1439=1,IF(B1439="",1,0),"")</f>
        <v/>
      </c>
    </row>
    <row r="1440" customFormat="false" ht="15" hidden="false" customHeight="false" outlineLevel="0" collapsed="false">
      <c r="A1440" s="35"/>
      <c r="B1440" s="35"/>
      <c r="G1440" s="0" t="str">
        <f aca="false">IF(A1440="","",IF(AND(A1440&gt;=Debut,A1440&lt;Fin),1,0))</f>
        <v/>
      </c>
      <c r="H1440" s="0" t="str">
        <f aca="false">IF(G1440=1,INT(ROUND((A1440-Debut)*86400,0)/600),"")</f>
        <v/>
      </c>
      <c r="I1440" s="0" t="str">
        <f aca="false">IF(G1440=1,INT(ROUND((A1440-Debut)*86400,0)/3600),"")</f>
        <v/>
      </c>
      <c r="J1440" s="0" t="str">
        <f aca="false">IF(OR(A1440="",B1440=""),"",ROUND((B1440-A1440)*86400,0))</f>
        <v/>
      </c>
      <c r="K1440" s="37" t="str">
        <f aca="false">IF(G1440=1,IF(COUNTIFS($C:$C,C1440,$G:$G,1,$A:$A,"&gt;="&amp;(A1440-FenetreInterm/86400),$A:$A,"&lt;="&amp;A1440)&gt;=NbInterm,1,0),"")</f>
        <v/>
      </c>
      <c r="L1440" s="37" t="str">
        <f aca="false">IF(G1440=1,IF(B1440="",0,IF(J1440&lt;SeuilFugitive,1,0)),"")</f>
        <v/>
      </c>
      <c r="M1440" s="37" t="str">
        <f aca="false">IF(G1440=1,IF(B1440="",IF((Fin-A1440)*24&gt;SeuilFigee,1,0),IF(J1440&gt;SeuilFigee*3600,1,0)),"")</f>
        <v/>
      </c>
      <c r="N1440" s="0" t="str">
        <f aca="false">IF(G1440=1,IF(COUNTIF(H$2:H1440,H1440)=1,COUNTIF($H:$H,H1440),""),"")</f>
        <v/>
      </c>
      <c r="O1440" s="0" t="str">
        <f aca="false">IF(G1440=1,IF(COUNTIF(I$2:I1440,I1440)=1,COUNTIF($I:$I,I1440),""),"")</f>
        <v/>
      </c>
      <c r="P1440" s="38" t="str">
        <f aca="false">IF(G1440=1,IF(COUNTIFS(C$2:C1440,C1440,G$2:G1440,1)=1,COUNTIFS($C:$C,C1440,$G:$G,1)+ROW()/10000000,""),"")</f>
        <v/>
      </c>
      <c r="Q1440" s="0" t="str">
        <f aca="false">IF(K1440=1,IF(COUNTIFS(C$2:C1440,C1440,K$2:K1440,1)=1,1,0),"")</f>
        <v/>
      </c>
      <c r="R1440" s="0" t="str">
        <f aca="false">IF(M1440=1,IF(COUNTIFS(C$2:C1440,C1440,M$2:M1440,1)=1,1,0),"")</f>
        <v/>
      </c>
      <c r="S1440" s="0" t="str">
        <f aca="false">IF(L1440=1,IF(COUNTIFS(C$2:C1440,C1440,L$2:L1440,1)=1,1,0),"")</f>
        <v/>
      </c>
      <c r="T1440" s="38" t="str">
        <f aca="false">IF(N1440="","",N1440+ROW()/10000000)</f>
        <v/>
      </c>
      <c r="U1440" s="0" t="str">
        <f aca="false">IF(G1440=1,IF(B1440="",1,0),"")</f>
        <v/>
      </c>
    </row>
    <row r="1441" customFormat="false" ht="15" hidden="false" customHeight="false" outlineLevel="0" collapsed="false">
      <c r="A1441" s="35"/>
      <c r="B1441" s="35"/>
      <c r="G1441" s="0" t="str">
        <f aca="false">IF(A1441="","",IF(AND(A1441&gt;=Debut,A1441&lt;Fin),1,0))</f>
        <v/>
      </c>
      <c r="H1441" s="0" t="str">
        <f aca="false">IF(G1441=1,INT(ROUND((A1441-Debut)*86400,0)/600),"")</f>
        <v/>
      </c>
      <c r="I1441" s="0" t="str">
        <f aca="false">IF(G1441=1,INT(ROUND((A1441-Debut)*86400,0)/3600),"")</f>
        <v/>
      </c>
      <c r="J1441" s="0" t="str">
        <f aca="false">IF(OR(A1441="",B1441=""),"",ROUND((B1441-A1441)*86400,0))</f>
        <v/>
      </c>
      <c r="K1441" s="37" t="str">
        <f aca="false">IF(G1441=1,IF(COUNTIFS($C:$C,C1441,$G:$G,1,$A:$A,"&gt;="&amp;(A1441-FenetreInterm/86400),$A:$A,"&lt;="&amp;A1441)&gt;=NbInterm,1,0),"")</f>
        <v/>
      </c>
      <c r="L1441" s="37" t="str">
        <f aca="false">IF(G1441=1,IF(B1441="",0,IF(J1441&lt;SeuilFugitive,1,0)),"")</f>
        <v/>
      </c>
      <c r="M1441" s="37" t="str">
        <f aca="false">IF(G1441=1,IF(B1441="",IF((Fin-A1441)*24&gt;SeuilFigee,1,0),IF(J1441&gt;SeuilFigee*3600,1,0)),"")</f>
        <v/>
      </c>
      <c r="N1441" s="0" t="str">
        <f aca="false">IF(G1441=1,IF(COUNTIF(H$2:H1441,H1441)=1,COUNTIF($H:$H,H1441),""),"")</f>
        <v/>
      </c>
      <c r="O1441" s="0" t="str">
        <f aca="false">IF(G1441=1,IF(COUNTIF(I$2:I1441,I1441)=1,COUNTIF($I:$I,I1441),""),"")</f>
        <v/>
      </c>
      <c r="P1441" s="38" t="str">
        <f aca="false">IF(G1441=1,IF(COUNTIFS(C$2:C1441,C1441,G$2:G1441,1)=1,COUNTIFS($C:$C,C1441,$G:$G,1)+ROW()/10000000,""),"")</f>
        <v/>
      </c>
      <c r="Q1441" s="0" t="str">
        <f aca="false">IF(K1441=1,IF(COUNTIFS(C$2:C1441,C1441,K$2:K1441,1)=1,1,0),"")</f>
        <v/>
      </c>
      <c r="R1441" s="0" t="str">
        <f aca="false">IF(M1441=1,IF(COUNTIFS(C$2:C1441,C1441,M$2:M1441,1)=1,1,0),"")</f>
        <v/>
      </c>
      <c r="S1441" s="0" t="str">
        <f aca="false">IF(L1441=1,IF(COUNTIFS(C$2:C1441,C1441,L$2:L1441,1)=1,1,0),"")</f>
        <v/>
      </c>
      <c r="T1441" s="38" t="str">
        <f aca="false">IF(N1441="","",N1441+ROW()/10000000)</f>
        <v/>
      </c>
      <c r="U1441" s="0" t="str">
        <f aca="false">IF(G1441=1,IF(B1441="",1,0),"")</f>
        <v/>
      </c>
    </row>
    <row r="1442" customFormat="false" ht="15" hidden="false" customHeight="false" outlineLevel="0" collapsed="false">
      <c r="A1442" s="35"/>
      <c r="B1442" s="35"/>
      <c r="G1442" s="0" t="str">
        <f aca="false">IF(A1442="","",IF(AND(A1442&gt;=Debut,A1442&lt;Fin),1,0))</f>
        <v/>
      </c>
      <c r="H1442" s="0" t="str">
        <f aca="false">IF(G1442=1,INT(ROUND((A1442-Debut)*86400,0)/600),"")</f>
        <v/>
      </c>
      <c r="I1442" s="0" t="str">
        <f aca="false">IF(G1442=1,INT(ROUND((A1442-Debut)*86400,0)/3600),"")</f>
        <v/>
      </c>
      <c r="J1442" s="0" t="str">
        <f aca="false">IF(OR(A1442="",B1442=""),"",ROUND((B1442-A1442)*86400,0))</f>
        <v/>
      </c>
      <c r="K1442" s="37" t="str">
        <f aca="false">IF(G1442=1,IF(COUNTIFS($C:$C,C1442,$G:$G,1,$A:$A,"&gt;="&amp;(A1442-FenetreInterm/86400),$A:$A,"&lt;="&amp;A1442)&gt;=NbInterm,1,0),"")</f>
        <v/>
      </c>
      <c r="L1442" s="37" t="str">
        <f aca="false">IF(G1442=1,IF(B1442="",0,IF(J1442&lt;SeuilFugitive,1,0)),"")</f>
        <v/>
      </c>
      <c r="M1442" s="37" t="str">
        <f aca="false">IF(G1442=1,IF(B1442="",IF((Fin-A1442)*24&gt;SeuilFigee,1,0),IF(J1442&gt;SeuilFigee*3600,1,0)),"")</f>
        <v/>
      </c>
      <c r="N1442" s="0" t="str">
        <f aca="false">IF(G1442=1,IF(COUNTIF(H$2:H1442,H1442)=1,COUNTIF($H:$H,H1442),""),"")</f>
        <v/>
      </c>
      <c r="O1442" s="0" t="str">
        <f aca="false">IF(G1442=1,IF(COUNTIF(I$2:I1442,I1442)=1,COUNTIF($I:$I,I1442),""),"")</f>
        <v/>
      </c>
      <c r="P1442" s="38" t="str">
        <f aca="false">IF(G1442=1,IF(COUNTIFS(C$2:C1442,C1442,G$2:G1442,1)=1,COUNTIFS($C:$C,C1442,$G:$G,1)+ROW()/10000000,""),"")</f>
        <v/>
      </c>
      <c r="Q1442" s="0" t="str">
        <f aca="false">IF(K1442=1,IF(COUNTIFS(C$2:C1442,C1442,K$2:K1442,1)=1,1,0),"")</f>
        <v/>
      </c>
      <c r="R1442" s="0" t="str">
        <f aca="false">IF(M1442=1,IF(COUNTIFS(C$2:C1442,C1442,M$2:M1442,1)=1,1,0),"")</f>
        <v/>
      </c>
      <c r="S1442" s="0" t="str">
        <f aca="false">IF(L1442=1,IF(COUNTIFS(C$2:C1442,C1442,L$2:L1442,1)=1,1,0),"")</f>
        <v/>
      </c>
      <c r="T1442" s="38" t="str">
        <f aca="false">IF(N1442="","",N1442+ROW()/10000000)</f>
        <v/>
      </c>
      <c r="U1442" s="0" t="str">
        <f aca="false">IF(G1442=1,IF(B1442="",1,0),"")</f>
        <v/>
      </c>
    </row>
    <row r="1443" customFormat="false" ht="15" hidden="false" customHeight="false" outlineLevel="0" collapsed="false">
      <c r="A1443" s="35"/>
      <c r="B1443" s="35"/>
      <c r="G1443" s="0" t="str">
        <f aca="false">IF(A1443="","",IF(AND(A1443&gt;=Debut,A1443&lt;Fin),1,0))</f>
        <v/>
      </c>
      <c r="H1443" s="0" t="str">
        <f aca="false">IF(G1443=1,INT(ROUND((A1443-Debut)*86400,0)/600),"")</f>
        <v/>
      </c>
      <c r="I1443" s="0" t="str">
        <f aca="false">IF(G1443=1,INT(ROUND((A1443-Debut)*86400,0)/3600),"")</f>
        <v/>
      </c>
      <c r="J1443" s="0" t="str">
        <f aca="false">IF(OR(A1443="",B1443=""),"",ROUND((B1443-A1443)*86400,0))</f>
        <v/>
      </c>
      <c r="K1443" s="37" t="str">
        <f aca="false">IF(G1443=1,IF(COUNTIFS($C:$C,C1443,$G:$G,1,$A:$A,"&gt;="&amp;(A1443-FenetreInterm/86400),$A:$A,"&lt;="&amp;A1443)&gt;=NbInterm,1,0),"")</f>
        <v/>
      </c>
      <c r="L1443" s="37" t="str">
        <f aca="false">IF(G1443=1,IF(B1443="",0,IF(J1443&lt;SeuilFugitive,1,0)),"")</f>
        <v/>
      </c>
      <c r="M1443" s="37" t="str">
        <f aca="false">IF(G1443=1,IF(B1443="",IF((Fin-A1443)*24&gt;SeuilFigee,1,0),IF(J1443&gt;SeuilFigee*3600,1,0)),"")</f>
        <v/>
      </c>
      <c r="N1443" s="0" t="str">
        <f aca="false">IF(G1443=1,IF(COUNTIF(H$2:H1443,H1443)=1,COUNTIF($H:$H,H1443),""),"")</f>
        <v/>
      </c>
      <c r="O1443" s="0" t="str">
        <f aca="false">IF(G1443=1,IF(COUNTIF(I$2:I1443,I1443)=1,COUNTIF($I:$I,I1443),""),"")</f>
        <v/>
      </c>
      <c r="P1443" s="38" t="str">
        <f aca="false">IF(G1443=1,IF(COUNTIFS(C$2:C1443,C1443,G$2:G1443,1)=1,COUNTIFS($C:$C,C1443,$G:$G,1)+ROW()/10000000,""),"")</f>
        <v/>
      </c>
      <c r="Q1443" s="0" t="str">
        <f aca="false">IF(K1443=1,IF(COUNTIFS(C$2:C1443,C1443,K$2:K1443,1)=1,1,0),"")</f>
        <v/>
      </c>
      <c r="R1443" s="0" t="str">
        <f aca="false">IF(M1443=1,IF(COUNTIFS(C$2:C1443,C1443,M$2:M1443,1)=1,1,0),"")</f>
        <v/>
      </c>
      <c r="S1443" s="0" t="str">
        <f aca="false">IF(L1443=1,IF(COUNTIFS(C$2:C1443,C1443,L$2:L1443,1)=1,1,0),"")</f>
        <v/>
      </c>
      <c r="T1443" s="38" t="str">
        <f aca="false">IF(N1443="","",N1443+ROW()/10000000)</f>
        <v/>
      </c>
      <c r="U1443" s="0" t="str">
        <f aca="false">IF(G1443=1,IF(B1443="",1,0),"")</f>
        <v/>
      </c>
    </row>
    <row r="1444" customFormat="false" ht="15" hidden="false" customHeight="false" outlineLevel="0" collapsed="false">
      <c r="A1444" s="35"/>
      <c r="B1444" s="35"/>
      <c r="G1444" s="0" t="str">
        <f aca="false">IF(A1444="","",IF(AND(A1444&gt;=Debut,A1444&lt;Fin),1,0))</f>
        <v/>
      </c>
      <c r="H1444" s="0" t="str">
        <f aca="false">IF(G1444=1,INT(ROUND((A1444-Debut)*86400,0)/600),"")</f>
        <v/>
      </c>
      <c r="I1444" s="0" t="str">
        <f aca="false">IF(G1444=1,INT(ROUND((A1444-Debut)*86400,0)/3600),"")</f>
        <v/>
      </c>
      <c r="J1444" s="0" t="str">
        <f aca="false">IF(OR(A1444="",B1444=""),"",ROUND((B1444-A1444)*86400,0))</f>
        <v/>
      </c>
      <c r="K1444" s="37" t="str">
        <f aca="false">IF(G1444=1,IF(COUNTIFS($C:$C,C1444,$G:$G,1,$A:$A,"&gt;="&amp;(A1444-FenetreInterm/86400),$A:$A,"&lt;="&amp;A1444)&gt;=NbInterm,1,0),"")</f>
        <v/>
      </c>
      <c r="L1444" s="37" t="str">
        <f aca="false">IF(G1444=1,IF(B1444="",0,IF(J1444&lt;SeuilFugitive,1,0)),"")</f>
        <v/>
      </c>
      <c r="M1444" s="37" t="str">
        <f aca="false">IF(G1444=1,IF(B1444="",IF((Fin-A1444)*24&gt;SeuilFigee,1,0),IF(J1444&gt;SeuilFigee*3600,1,0)),"")</f>
        <v/>
      </c>
      <c r="N1444" s="0" t="str">
        <f aca="false">IF(G1444=1,IF(COUNTIF(H$2:H1444,H1444)=1,COUNTIF($H:$H,H1444),""),"")</f>
        <v/>
      </c>
      <c r="O1444" s="0" t="str">
        <f aca="false">IF(G1444=1,IF(COUNTIF(I$2:I1444,I1444)=1,COUNTIF($I:$I,I1444),""),"")</f>
        <v/>
      </c>
      <c r="P1444" s="38" t="str">
        <f aca="false">IF(G1444=1,IF(COUNTIFS(C$2:C1444,C1444,G$2:G1444,1)=1,COUNTIFS($C:$C,C1444,$G:$G,1)+ROW()/10000000,""),"")</f>
        <v/>
      </c>
      <c r="Q1444" s="0" t="str">
        <f aca="false">IF(K1444=1,IF(COUNTIFS(C$2:C1444,C1444,K$2:K1444,1)=1,1,0),"")</f>
        <v/>
      </c>
      <c r="R1444" s="0" t="str">
        <f aca="false">IF(M1444=1,IF(COUNTIFS(C$2:C1444,C1444,M$2:M1444,1)=1,1,0),"")</f>
        <v/>
      </c>
      <c r="S1444" s="0" t="str">
        <f aca="false">IF(L1444=1,IF(COUNTIFS(C$2:C1444,C1444,L$2:L1444,1)=1,1,0),"")</f>
        <v/>
      </c>
      <c r="T1444" s="38" t="str">
        <f aca="false">IF(N1444="","",N1444+ROW()/10000000)</f>
        <v/>
      </c>
      <c r="U1444" s="0" t="str">
        <f aca="false">IF(G1444=1,IF(B1444="",1,0),"")</f>
        <v/>
      </c>
    </row>
    <row r="1445" customFormat="false" ht="15" hidden="false" customHeight="false" outlineLevel="0" collapsed="false">
      <c r="A1445" s="35"/>
      <c r="B1445" s="35"/>
      <c r="G1445" s="0" t="str">
        <f aca="false">IF(A1445="","",IF(AND(A1445&gt;=Debut,A1445&lt;Fin),1,0))</f>
        <v/>
      </c>
      <c r="H1445" s="0" t="str">
        <f aca="false">IF(G1445=1,INT(ROUND((A1445-Debut)*86400,0)/600),"")</f>
        <v/>
      </c>
      <c r="I1445" s="0" t="str">
        <f aca="false">IF(G1445=1,INT(ROUND((A1445-Debut)*86400,0)/3600),"")</f>
        <v/>
      </c>
      <c r="J1445" s="0" t="str">
        <f aca="false">IF(OR(A1445="",B1445=""),"",ROUND((B1445-A1445)*86400,0))</f>
        <v/>
      </c>
      <c r="K1445" s="37" t="str">
        <f aca="false">IF(G1445=1,IF(COUNTIFS($C:$C,C1445,$G:$G,1,$A:$A,"&gt;="&amp;(A1445-FenetreInterm/86400),$A:$A,"&lt;="&amp;A1445)&gt;=NbInterm,1,0),"")</f>
        <v/>
      </c>
      <c r="L1445" s="37" t="str">
        <f aca="false">IF(G1445=1,IF(B1445="",0,IF(J1445&lt;SeuilFugitive,1,0)),"")</f>
        <v/>
      </c>
      <c r="M1445" s="37" t="str">
        <f aca="false">IF(G1445=1,IF(B1445="",IF((Fin-A1445)*24&gt;SeuilFigee,1,0),IF(J1445&gt;SeuilFigee*3600,1,0)),"")</f>
        <v/>
      </c>
      <c r="N1445" s="0" t="str">
        <f aca="false">IF(G1445=1,IF(COUNTIF(H$2:H1445,H1445)=1,COUNTIF($H:$H,H1445),""),"")</f>
        <v/>
      </c>
      <c r="O1445" s="0" t="str">
        <f aca="false">IF(G1445=1,IF(COUNTIF(I$2:I1445,I1445)=1,COUNTIF($I:$I,I1445),""),"")</f>
        <v/>
      </c>
      <c r="P1445" s="38" t="str">
        <f aca="false">IF(G1445=1,IF(COUNTIFS(C$2:C1445,C1445,G$2:G1445,1)=1,COUNTIFS($C:$C,C1445,$G:$G,1)+ROW()/10000000,""),"")</f>
        <v/>
      </c>
      <c r="Q1445" s="0" t="str">
        <f aca="false">IF(K1445=1,IF(COUNTIFS(C$2:C1445,C1445,K$2:K1445,1)=1,1,0),"")</f>
        <v/>
      </c>
      <c r="R1445" s="0" t="str">
        <f aca="false">IF(M1445=1,IF(COUNTIFS(C$2:C1445,C1445,M$2:M1445,1)=1,1,0),"")</f>
        <v/>
      </c>
      <c r="S1445" s="0" t="str">
        <f aca="false">IF(L1445=1,IF(COUNTIFS(C$2:C1445,C1445,L$2:L1445,1)=1,1,0),"")</f>
        <v/>
      </c>
      <c r="T1445" s="38" t="str">
        <f aca="false">IF(N1445="","",N1445+ROW()/10000000)</f>
        <v/>
      </c>
      <c r="U1445" s="0" t="str">
        <f aca="false">IF(G1445=1,IF(B1445="",1,0),"")</f>
        <v/>
      </c>
    </row>
    <row r="1446" customFormat="false" ht="15" hidden="false" customHeight="false" outlineLevel="0" collapsed="false">
      <c r="A1446" s="35"/>
      <c r="B1446" s="35"/>
      <c r="G1446" s="0" t="str">
        <f aca="false">IF(A1446="","",IF(AND(A1446&gt;=Debut,A1446&lt;Fin),1,0))</f>
        <v/>
      </c>
      <c r="H1446" s="0" t="str">
        <f aca="false">IF(G1446=1,INT(ROUND((A1446-Debut)*86400,0)/600),"")</f>
        <v/>
      </c>
      <c r="I1446" s="0" t="str">
        <f aca="false">IF(G1446=1,INT(ROUND((A1446-Debut)*86400,0)/3600),"")</f>
        <v/>
      </c>
      <c r="J1446" s="0" t="str">
        <f aca="false">IF(OR(A1446="",B1446=""),"",ROUND((B1446-A1446)*86400,0))</f>
        <v/>
      </c>
      <c r="K1446" s="37" t="str">
        <f aca="false">IF(G1446=1,IF(COUNTIFS($C:$C,C1446,$G:$G,1,$A:$A,"&gt;="&amp;(A1446-FenetreInterm/86400),$A:$A,"&lt;="&amp;A1446)&gt;=NbInterm,1,0),"")</f>
        <v/>
      </c>
      <c r="L1446" s="37" t="str">
        <f aca="false">IF(G1446=1,IF(B1446="",0,IF(J1446&lt;SeuilFugitive,1,0)),"")</f>
        <v/>
      </c>
      <c r="M1446" s="37" t="str">
        <f aca="false">IF(G1446=1,IF(B1446="",IF((Fin-A1446)*24&gt;SeuilFigee,1,0),IF(J1446&gt;SeuilFigee*3600,1,0)),"")</f>
        <v/>
      </c>
      <c r="N1446" s="0" t="str">
        <f aca="false">IF(G1446=1,IF(COUNTIF(H$2:H1446,H1446)=1,COUNTIF($H:$H,H1446),""),"")</f>
        <v/>
      </c>
      <c r="O1446" s="0" t="str">
        <f aca="false">IF(G1446=1,IF(COUNTIF(I$2:I1446,I1446)=1,COUNTIF($I:$I,I1446),""),"")</f>
        <v/>
      </c>
      <c r="P1446" s="38" t="str">
        <f aca="false">IF(G1446=1,IF(COUNTIFS(C$2:C1446,C1446,G$2:G1446,1)=1,COUNTIFS($C:$C,C1446,$G:$G,1)+ROW()/10000000,""),"")</f>
        <v/>
      </c>
      <c r="Q1446" s="0" t="str">
        <f aca="false">IF(K1446=1,IF(COUNTIFS(C$2:C1446,C1446,K$2:K1446,1)=1,1,0),"")</f>
        <v/>
      </c>
      <c r="R1446" s="0" t="str">
        <f aca="false">IF(M1446=1,IF(COUNTIFS(C$2:C1446,C1446,M$2:M1446,1)=1,1,0),"")</f>
        <v/>
      </c>
      <c r="S1446" s="0" t="str">
        <f aca="false">IF(L1446=1,IF(COUNTIFS(C$2:C1446,C1446,L$2:L1446,1)=1,1,0),"")</f>
        <v/>
      </c>
      <c r="T1446" s="38" t="str">
        <f aca="false">IF(N1446="","",N1446+ROW()/10000000)</f>
        <v/>
      </c>
      <c r="U1446" s="0" t="str">
        <f aca="false">IF(G1446=1,IF(B1446="",1,0),"")</f>
        <v/>
      </c>
    </row>
    <row r="1447" customFormat="false" ht="15" hidden="false" customHeight="false" outlineLevel="0" collapsed="false">
      <c r="A1447" s="35"/>
      <c r="B1447" s="35"/>
      <c r="G1447" s="0" t="str">
        <f aca="false">IF(A1447="","",IF(AND(A1447&gt;=Debut,A1447&lt;Fin),1,0))</f>
        <v/>
      </c>
      <c r="H1447" s="0" t="str">
        <f aca="false">IF(G1447=1,INT(ROUND((A1447-Debut)*86400,0)/600),"")</f>
        <v/>
      </c>
      <c r="I1447" s="0" t="str">
        <f aca="false">IF(G1447=1,INT(ROUND((A1447-Debut)*86400,0)/3600),"")</f>
        <v/>
      </c>
      <c r="J1447" s="0" t="str">
        <f aca="false">IF(OR(A1447="",B1447=""),"",ROUND((B1447-A1447)*86400,0))</f>
        <v/>
      </c>
      <c r="K1447" s="37" t="str">
        <f aca="false">IF(G1447=1,IF(COUNTIFS($C:$C,C1447,$G:$G,1,$A:$A,"&gt;="&amp;(A1447-FenetreInterm/86400),$A:$A,"&lt;="&amp;A1447)&gt;=NbInterm,1,0),"")</f>
        <v/>
      </c>
      <c r="L1447" s="37" t="str">
        <f aca="false">IF(G1447=1,IF(B1447="",0,IF(J1447&lt;SeuilFugitive,1,0)),"")</f>
        <v/>
      </c>
      <c r="M1447" s="37" t="str">
        <f aca="false">IF(G1447=1,IF(B1447="",IF((Fin-A1447)*24&gt;SeuilFigee,1,0),IF(J1447&gt;SeuilFigee*3600,1,0)),"")</f>
        <v/>
      </c>
      <c r="N1447" s="0" t="str">
        <f aca="false">IF(G1447=1,IF(COUNTIF(H$2:H1447,H1447)=1,COUNTIF($H:$H,H1447),""),"")</f>
        <v/>
      </c>
      <c r="O1447" s="0" t="str">
        <f aca="false">IF(G1447=1,IF(COUNTIF(I$2:I1447,I1447)=1,COUNTIF($I:$I,I1447),""),"")</f>
        <v/>
      </c>
      <c r="P1447" s="38" t="str">
        <f aca="false">IF(G1447=1,IF(COUNTIFS(C$2:C1447,C1447,G$2:G1447,1)=1,COUNTIFS($C:$C,C1447,$G:$G,1)+ROW()/10000000,""),"")</f>
        <v/>
      </c>
      <c r="Q1447" s="0" t="str">
        <f aca="false">IF(K1447=1,IF(COUNTIFS(C$2:C1447,C1447,K$2:K1447,1)=1,1,0),"")</f>
        <v/>
      </c>
      <c r="R1447" s="0" t="str">
        <f aca="false">IF(M1447=1,IF(COUNTIFS(C$2:C1447,C1447,M$2:M1447,1)=1,1,0),"")</f>
        <v/>
      </c>
      <c r="S1447" s="0" t="str">
        <f aca="false">IF(L1447=1,IF(COUNTIFS(C$2:C1447,C1447,L$2:L1447,1)=1,1,0),"")</f>
        <v/>
      </c>
      <c r="T1447" s="38" t="str">
        <f aca="false">IF(N1447="","",N1447+ROW()/10000000)</f>
        <v/>
      </c>
      <c r="U1447" s="0" t="str">
        <f aca="false">IF(G1447=1,IF(B1447="",1,0),"")</f>
        <v/>
      </c>
    </row>
    <row r="1448" customFormat="false" ht="15" hidden="false" customHeight="false" outlineLevel="0" collapsed="false">
      <c r="A1448" s="35"/>
      <c r="B1448" s="35"/>
      <c r="G1448" s="0" t="str">
        <f aca="false">IF(A1448="","",IF(AND(A1448&gt;=Debut,A1448&lt;Fin),1,0))</f>
        <v/>
      </c>
      <c r="H1448" s="0" t="str">
        <f aca="false">IF(G1448=1,INT(ROUND((A1448-Debut)*86400,0)/600),"")</f>
        <v/>
      </c>
      <c r="I1448" s="0" t="str">
        <f aca="false">IF(G1448=1,INT(ROUND((A1448-Debut)*86400,0)/3600),"")</f>
        <v/>
      </c>
      <c r="J1448" s="0" t="str">
        <f aca="false">IF(OR(A1448="",B1448=""),"",ROUND((B1448-A1448)*86400,0))</f>
        <v/>
      </c>
      <c r="K1448" s="37" t="str">
        <f aca="false">IF(G1448=1,IF(COUNTIFS($C:$C,C1448,$G:$G,1,$A:$A,"&gt;="&amp;(A1448-FenetreInterm/86400),$A:$A,"&lt;="&amp;A1448)&gt;=NbInterm,1,0),"")</f>
        <v/>
      </c>
      <c r="L1448" s="37" t="str">
        <f aca="false">IF(G1448=1,IF(B1448="",0,IF(J1448&lt;SeuilFugitive,1,0)),"")</f>
        <v/>
      </c>
      <c r="M1448" s="37" t="str">
        <f aca="false">IF(G1448=1,IF(B1448="",IF((Fin-A1448)*24&gt;SeuilFigee,1,0),IF(J1448&gt;SeuilFigee*3600,1,0)),"")</f>
        <v/>
      </c>
      <c r="N1448" s="0" t="str">
        <f aca="false">IF(G1448=1,IF(COUNTIF(H$2:H1448,H1448)=1,COUNTIF($H:$H,H1448),""),"")</f>
        <v/>
      </c>
      <c r="O1448" s="0" t="str">
        <f aca="false">IF(G1448=1,IF(COUNTIF(I$2:I1448,I1448)=1,COUNTIF($I:$I,I1448),""),"")</f>
        <v/>
      </c>
      <c r="P1448" s="38" t="str">
        <f aca="false">IF(G1448=1,IF(COUNTIFS(C$2:C1448,C1448,G$2:G1448,1)=1,COUNTIFS($C:$C,C1448,$G:$G,1)+ROW()/10000000,""),"")</f>
        <v/>
      </c>
      <c r="Q1448" s="0" t="str">
        <f aca="false">IF(K1448=1,IF(COUNTIFS(C$2:C1448,C1448,K$2:K1448,1)=1,1,0),"")</f>
        <v/>
      </c>
      <c r="R1448" s="0" t="str">
        <f aca="false">IF(M1448=1,IF(COUNTIFS(C$2:C1448,C1448,M$2:M1448,1)=1,1,0),"")</f>
        <v/>
      </c>
      <c r="S1448" s="0" t="str">
        <f aca="false">IF(L1448=1,IF(COUNTIFS(C$2:C1448,C1448,L$2:L1448,1)=1,1,0),"")</f>
        <v/>
      </c>
      <c r="T1448" s="38" t="str">
        <f aca="false">IF(N1448="","",N1448+ROW()/10000000)</f>
        <v/>
      </c>
      <c r="U1448" s="0" t="str">
        <f aca="false">IF(G1448=1,IF(B1448="",1,0),"")</f>
        <v/>
      </c>
    </row>
    <row r="1449" customFormat="false" ht="15" hidden="false" customHeight="false" outlineLevel="0" collapsed="false">
      <c r="A1449" s="35"/>
      <c r="B1449" s="35"/>
      <c r="G1449" s="0" t="str">
        <f aca="false">IF(A1449="","",IF(AND(A1449&gt;=Debut,A1449&lt;Fin),1,0))</f>
        <v/>
      </c>
      <c r="H1449" s="0" t="str">
        <f aca="false">IF(G1449=1,INT(ROUND((A1449-Debut)*86400,0)/600),"")</f>
        <v/>
      </c>
      <c r="I1449" s="0" t="str">
        <f aca="false">IF(G1449=1,INT(ROUND((A1449-Debut)*86400,0)/3600),"")</f>
        <v/>
      </c>
      <c r="J1449" s="0" t="str">
        <f aca="false">IF(OR(A1449="",B1449=""),"",ROUND((B1449-A1449)*86400,0))</f>
        <v/>
      </c>
      <c r="K1449" s="37" t="str">
        <f aca="false">IF(G1449=1,IF(COUNTIFS($C:$C,C1449,$G:$G,1,$A:$A,"&gt;="&amp;(A1449-FenetreInterm/86400),$A:$A,"&lt;="&amp;A1449)&gt;=NbInterm,1,0),"")</f>
        <v/>
      </c>
      <c r="L1449" s="37" t="str">
        <f aca="false">IF(G1449=1,IF(B1449="",0,IF(J1449&lt;SeuilFugitive,1,0)),"")</f>
        <v/>
      </c>
      <c r="M1449" s="37" t="str">
        <f aca="false">IF(G1449=1,IF(B1449="",IF((Fin-A1449)*24&gt;SeuilFigee,1,0),IF(J1449&gt;SeuilFigee*3600,1,0)),"")</f>
        <v/>
      </c>
      <c r="N1449" s="0" t="str">
        <f aca="false">IF(G1449=1,IF(COUNTIF(H$2:H1449,H1449)=1,COUNTIF($H:$H,H1449),""),"")</f>
        <v/>
      </c>
      <c r="O1449" s="0" t="str">
        <f aca="false">IF(G1449=1,IF(COUNTIF(I$2:I1449,I1449)=1,COUNTIF($I:$I,I1449),""),"")</f>
        <v/>
      </c>
      <c r="P1449" s="38" t="str">
        <f aca="false">IF(G1449=1,IF(COUNTIFS(C$2:C1449,C1449,G$2:G1449,1)=1,COUNTIFS($C:$C,C1449,$G:$G,1)+ROW()/10000000,""),"")</f>
        <v/>
      </c>
      <c r="Q1449" s="0" t="str">
        <f aca="false">IF(K1449=1,IF(COUNTIFS(C$2:C1449,C1449,K$2:K1449,1)=1,1,0),"")</f>
        <v/>
      </c>
      <c r="R1449" s="0" t="str">
        <f aca="false">IF(M1449=1,IF(COUNTIFS(C$2:C1449,C1449,M$2:M1449,1)=1,1,0),"")</f>
        <v/>
      </c>
      <c r="S1449" s="0" t="str">
        <f aca="false">IF(L1449=1,IF(COUNTIFS(C$2:C1449,C1449,L$2:L1449,1)=1,1,0),"")</f>
        <v/>
      </c>
      <c r="T1449" s="38" t="str">
        <f aca="false">IF(N1449="","",N1449+ROW()/10000000)</f>
        <v/>
      </c>
      <c r="U1449" s="0" t="str">
        <f aca="false">IF(G1449=1,IF(B1449="",1,0),"")</f>
        <v/>
      </c>
    </row>
    <row r="1450" customFormat="false" ht="15" hidden="false" customHeight="false" outlineLevel="0" collapsed="false">
      <c r="A1450" s="35"/>
      <c r="B1450" s="35"/>
      <c r="G1450" s="0" t="str">
        <f aca="false">IF(A1450="","",IF(AND(A1450&gt;=Debut,A1450&lt;Fin),1,0))</f>
        <v/>
      </c>
      <c r="H1450" s="0" t="str">
        <f aca="false">IF(G1450=1,INT(ROUND((A1450-Debut)*86400,0)/600),"")</f>
        <v/>
      </c>
      <c r="I1450" s="0" t="str">
        <f aca="false">IF(G1450=1,INT(ROUND((A1450-Debut)*86400,0)/3600),"")</f>
        <v/>
      </c>
      <c r="J1450" s="0" t="str">
        <f aca="false">IF(OR(A1450="",B1450=""),"",ROUND((B1450-A1450)*86400,0))</f>
        <v/>
      </c>
      <c r="K1450" s="37" t="str">
        <f aca="false">IF(G1450=1,IF(COUNTIFS($C:$C,C1450,$G:$G,1,$A:$A,"&gt;="&amp;(A1450-FenetreInterm/86400),$A:$A,"&lt;="&amp;A1450)&gt;=NbInterm,1,0),"")</f>
        <v/>
      </c>
      <c r="L1450" s="37" t="str">
        <f aca="false">IF(G1450=1,IF(B1450="",0,IF(J1450&lt;SeuilFugitive,1,0)),"")</f>
        <v/>
      </c>
      <c r="M1450" s="37" t="str">
        <f aca="false">IF(G1450=1,IF(B1450="",IF((Fin-A1450)*24&gt;SeuilFigee,1,0),IF(J1450&gt;SeuilFigee*3600,1,0)),"")</f>
        <v/>
      </c>
      <c r="N1450" s="0" t="str">
        <f aca="false">IF(G1450=1,IF(COUNTIF(H$2:H1450,H1450)=1,COUNTIF($H:$H,H1450),""),"")</f>
        <v/>
      </c>
      <c r="O1450" s="0" t="str">
        <f aca="false">IF(G1450=1,IF(COUNTIF(I$2:I1450,I1450)=1,COUNTIF($I:$I,I1450),""),"")</f>
        <v/>
      </c>
      <c r="P1450" s="38" t="str">
        <f aca="false">IF(G1450=1,IF(COUNTIFS(C$2:C1450,C1450,G$2:G1450,1)=1,COUNTIFS($C:$C,C1450,$G:$G,1)+ROW()/10000000,""),"")</f>
        <v/>
      </c>
      <c r="Q1450" s="0" t="str">
        <f aca="false">IF(K1450=1,IF(COUNTIFS(C$2:C1450,C1450,K$2:K1450,1)=1,1,0),"")</f>
        <v/>
      </c>
      <c r="R1450" s="0" t="str">
        <f aca="false">IF(M1450=1,IF(COUNTIFS(C$2:C1450,C1450,M$2:M1450,1)=1,1,0),"")</f>
        <v/>
      </c>
      <c r="S1450" s="0" t="str">
        <f aca="false">IF(L1450=1,IF(COUNTIFS(C$2:C1450,C1450,L$2:L1450,1)=1,1,0),"")</f>
        <v/>
      </c>
      <c r="T1450" s="38" t="str">
        <f aca="false">IF(N1450="","",N1450+ROW()/10000000)</f>
        <v/>
      </c>
      <c r="U1450" s="0" t="str">
        <f aca="false">IF(G1450=1,IF(B1450="",1,0),"")</f>
        <v/>
      </c>
    </row>
    <row r="1451" customFormat="false" ht="15" hidden="false" customHeight="false" outlineLevel="0" collapsed="false">
      <c r="A1451" s="35"/>
      <c r="B1451" s="35"/>
      <c r="G1451" s="0" t="str">
        <f aca="false">IF(A1451="","",IF(AND(A1451&gt;=Debut,A1451&lt;Fin),1,0))</f>
        <v/>
      </c>
      <c r="H1451" s="0" t="str">
        <f aca="false">IF(G1451=1,INT(ROUND((A1451-Debut)*86400,0)/600),"")</f>
        <v/>
      </c>
      <c r="I1451" s="0" t="str">
        <f aca="false">IF(G1451=1,INT(ROUND((A1451-Debut)*86400,0)/3600),"")</f>
        <v/>
      </c>
      <c r="J1451" s="0" t="str">
        <f aca="false">IF(OR(A1451="",B1451=""),"",ROUND((B1451-A1451)*86400,0))</f>
        <v/>
      </c>
      <c r="K1451" s="37" t="str">
        <f aca="false">IF(G1451=1,IF(COUNTIFS($C:$C,C1451,$G:$G,1,$A:$A,"&gt;="&amp;(A1451-FenetreInterm/86400),$A:$A,"&lt;="&amp;A1451)&gt;=NbInterm,1,0),"")</f>
        <v/>
      </c>
      <c r="L1451" s="37" t="str">
        <f aca="false">IF(G1451=1,IF(B1451="",0,IF(J1451&lt;SeuilFugitive,1,0)),"")</f>
        <v/>
      </c>
      <c r="M1451" s="37" t="str">
        <f aca="false">IF(G1451=1,IF(B1451="",IF((Fin-A1451)*24&gt;SeuilFigee,1,0),IF(J1451&gt;SeuilFigee*3600,1,0)),"")</f>
        <v/>
      </c>
      <c r="N1451" s="0" t="str">
        <f aca="false">IF(G1451=1,IF(COUNTIF(H$2:H1451,H1451)=1,COUNTIF($H:$H,H1451),""),"")</f>
        <v/>
      </c>
      <c r="O1451" s="0" t="str">
        <f aca="false">IF(G1451=1,IF(COUNTIF(I$2:I1451,I1451)=1,COUNTIF($I:$I,I1451),""),"")</f>
        <v/>
      </c>
      <c r="P1451" s="38" t="str">
        <f aca="false">IF(G1451=1,IF(COUNTIFS(C$2:C1451,C1451,G$2:G1451,1)=1,COUNTIFS($C:$C,C1451,$G:$G,1)+ROW()/10000000,""),"")</f>
        <v/>
      </c>
      <c r="Q1451" s="0" t="str">
        <f aca="false">IF(K1451=1,IF(COUNTIFS(C$2:C1451,C1451,K$2:K1451,1)=1,1,0),"")</f>
        <v/>
      </c>
      <c r="R1451" s="0" t="str">
        <f aca="false">IF(M1451=1,IF(COUNTIFS(C$2:C1451,C1451,M$2:M1451,1)=1,1,0),"")</f>
        <v/>
      </c>
      <c r="S1451" s="0" t="str">
        <f aca="false">IF(L1451=1,IF(COUNTIFS(C$2:C1451,C1451,L$2:L1451,1)=1,1,0),"")</f>
        <v/>
      </c>
      <c r="T1451" s="38" t="str">
        <f aca="false">IF(N1451="","",N1451+ROW()/10000000)</f>
        <v/>
      </c>
      <c r="U1451" s="0" t="str">
        <f aca="false">IF(G1451=1,IF(B1451="",1,0),"")</f>
        <v/>
      </c>
    </row>
    <row r="1452" customFormat="false" ht="15" hidden="false" customHeight="false" outlineLevel="0" collapsed="false">
      <c r="A1452" s="35"/>
      <c r="B1452" s="35"/>
      <c r="G1452" s="0" t="str">
        <f aca="false">IF(A1452="","",IF(AND(A1452&gt;=Debut,A1452&lt;Fin),1,0))</f>
        <v/>
      </c>
      <c r="H1452" s="0" t="str">
        <f aca="false">IF(G1452=1,INT(ROUND((A1452-Debut)*86400,0)/600),"")</f>
        <v/>
      </c>
      <c r="I1452" s="0" t="str">
        <f aca="false">IF(G1452=1,INT(ROUND((A1452-Debut)*86400,0)/3600),"")</f>
        <v/>
      </c>
      <c r="J1452" s="0" t="str">
        <f aca="false">IF(OR(A1452="",B1452=""),"",ROUND((B1452-A1452)*86400,0))</f>
        <v/>
      </c>
      <c r="K1452" s="37" t="str">
        <f aca="false">IF(G1452=1,IF(COUNTIFS($C:$C,C1452,$G:$G,1,$A:$A,"&gt;="&amp;(A1452-FenetreInterm/86400),$A:$A,"&lt;="&amp;A1452)&gt;=NbInterm,1,0),"")</f>
        <v/>
      </c>
      <c r="L1452" s="37" t="str">
        <f aca="false">IF(G1452=1,IF(B1452="",0,IF(J1452&lt;SeuilFugitive,1,0)),"")</f>
        <v/>
      </c>
      <c r="M1452" s="37" t="str">
        <f aca="false">IF(G1452=1,IF(B1452="",IF((Fin-A1452)*24&gt;SeuilFigee,1,0),IF(J1452&gt;SeuilFigee*3600,1,0)),"")</f>
        <v/>
      </c>
      <c r="N1452" s="0" t="str">
        <f aca="false">IF(G1452=1,IF(COUNTIF(H$2:H1452,H1452)=1,COUNTIF($H:$H,H1452),""),"")</f>
        <v/>
      </c>
      <c r="O1452" s="0" t="str">
        <f aca="false">IF(G1452=1,IF(COUNTIF(I$2:I1452,I1452)=1,COUNTIF($I:$I,I1452),""),"")</f>
        <v/>
      </c>
      <c r="P1452" s="38" t="str">
        <f aca="false">IF(G1452=1,IF(COUNTIFS(C$2:C1452,C1452,G$2:G1452,1)=1,COUNTIFS($C:$C,C1452,$G:$G,1)+ROW()/10000000,""),"")</f>
        <v/>
      </c>
      <c r="Q1452" s="0" t="str">
        <f aca="false">IF(K1452=1,IF(COUNTIFS(C$2:C1452,C1452,K$2:K1452,1)=1,1,0),"")</f>
        <v/>
      </c>
      <c r="R1452" s="0" t="str">
        <f aca="false">IF(M1452=1,IF(COUNTIFS(C$2:C1452,C1452,M$2:M1452,1)=1,1,0),"")</f>
        <v/>
      </c>
      <c r="S1452" s="0" t="str">
        <f aca="false">IF(L1452=1,IF(COUNTIFS(C$2:C1452,C1452,L$2:L1452,1)=1,1,0),"")</f>
        <v/>
      </c>
      <c r="T1452" s="38" t="str">
        <f aca="false">IF(N1452="","",N1452+ROW()/10000000)</f>
        <v/>
      </c>
      <c r="U1452" s="0" t="str">
        <f aca="false">IF(G1452=1,IF(B1452="",1,0),"")</f>
        <v/>
      </c>
    </row>
    <row r="1453" customFormat="false" ht="15" hidden="false" customHeight="false" outlineLevel="0" collapsed="false">
      <c r="A1453" s="35"/>
      <c r="B1453" s="35"/>
      <c r="G1453" s="0" t="str">
        <f aca="false">IF(A1453="","",IF(AND(A1453&gt;=Debut,A1453&lt;Fin),1,0))</f>
        <v/>
      </c>
      <c r="H1453" s="0" t="str">
        <f aca="false">IF(G1453=1,INT(ROUND((A1453-Debut)*86400,0)/600),"")</f>
        <v/>
      </c>
      <c r="I1453" s="0" t="str">
        <f aca="false">IF(G1453=1,INT(ROUND((A1453-Debut)*86400,0)/3600),"")</f>
        <v/>
      </c>
      <c r="J1453" s="0" t="str">
        <f aca="false">IF(OR(A1453="",B1453=""),"",ROUND((B1453-A1453)*86400,0))</f>
        <v/>
      </c>
      <c r="K1453" s="37" t="str">
        <f aca="false">IF(G1453=1,IF(COUNTIFS($C:$C,C1453,$G:$G,1,$A:$A,"&gt;="&amp;(A1453-FenetreInterm/86400),$A:$A,"&lt;="&amp;A1453)&gt;=NbInterm,1,0),"")</f>
        <v/>
      </c>
      <c r="L1453" s="37" t="str">
        <f aca="false">IF(G1453=1,IF(B1453="",0,IF(J1453&lt;SeuilFugitive,1,0)),"")</f>
        <v/>
      </c>
      <c r="M1453" s="37" t="str">
        <f aca="false">IF(G1453=1,IF(B1453="",IF((Fin-A1453)*24&gt;SeuilFigee,1,0),IF(J1453&gt;SeuilFigee*3600,1,0)),"")</f>
        <v/>
      </c>
      <c r="N1453" s="0" t="str">
        <f aca="false">IF(G1453=1,IF(COUNTIF(H$2:H1453,H1453)=1,COUNTIF($H:$H,H1453),""),"")</f>
        <v/>
      </c>
      <c r="O1453" s="0" t="str">
        <f aca="false">IF(G1453=1,IF(COUNTIF(I$2:I1453,I1453)=1,COUNTIF($I:$I,I1453),""),"")</f>
        <v/>
      </c>
      <c r="P1453" s="38" t="str">
        <f aca="false">IF(G1453=1,IF(COUNTIFS(C$2:C1453,C1453,G$2:G1453,1)=1,COUNTIFS($C:$C,C1453,$G:$G,1)+ROW()/10000000,""),"")</f>
        <v/>
      </c>
      <c r="Q1453" s="0" t="str">
        <f aca="false">IF(K1453=1,IF(COUNTIFS(C$2:C1453,C1453,K$2:K1453,1)=1,1,0),"")</f>
        <v/>
      </c>
      <c r="R1453" s="0" t="str">
        <f aca="false">IF(M1453=1,IF(COUNTIFS(C$2:C1453,C1453,M$2:M1453,1)=1,1,0),"")</f>
        <v/>
      </c>
      <c r="S1453" s="0" t="str">
        <f aca="false">IF(L1453=1,IF(COUNTIFS(C$2:C1453,C1453,L$2:L1453,1)=1,1,0),"")</f>
        <v/>
      </c>
      <c r="T1453" s="38" t="str">
        <f aca="false">IF(N1453="","",N1453+ROW()/10000000)</f>
        <v/>
      </c>
      <c r="U1453" s="0" t="str">
        <f aca="false">IF(G1453=1,IF(B1453="",1,0),"")</f>
        <v/>
      </c>
    </row>
    <row r="1454" customFormat="false" ht="15" hidden="false" customHeight="false" outlineLevel="0" collapsed="false">
      <c r="A1454" s="35"/>
      <c r="B1454" s="35"/>
      <c r="G1454" s="0" t="str">
        <f aca="false">IF(A1454="","",IF(AND(A1454&gt;=Debut,A1454&lt;Fin),1,0))</f>
        <v/>
      </c>
      <c r="H1454" s="0" t="str">
        <f aca="false">IF(G1454=1,INT(ROUND((A1454-Debut)*86400,0)/600),"")</f>
        <v/>
      </c>
      <c r="I1454" s="0" t="str">
        <f aca="false">IF(G1454=1,INT(ROUND((A1454-Debut)*86400,0)/3600),"")</f>
        <v/>
      </c>
      <c r="J1454" s="0" t="str">
        <f aca="false">IF(OR(A1454="",B1454=""),"",ROUND((B1454-A1454)*86400,0))</f>
        <v/>
      </c>
      <c r="K1454" s="37" t="str">
        <f aca="false">IF(G1454=1,IF(COUNTIFS($C:$C,C1454,$G:$G,1,$A:$A,"&gt;="&amp;(A1454-FenetreInterm/86400),$A:$A,"&lt;="&amp;A1454)&gt;=NbInterm,1,0),"")</f>
        <v/>
      </c>
      <c r="L1454" s="37" t="str">
        <f aca="false">IF(G1454=1,IF(B1454="",0,IF(J1454&lt;SeuilFugitive,1,0)),"")</f>
        <v/>
      </c>
      <c r="M1454" s="37" t="str">
        <f aca="false">IF(G1454=1,IF(B1454="",IF((Fin-A1454)*24&gt;SeuilFigee,1,0),IF(J1454&gt;SeuilFigee*3600,1,0)),"")</f>
        <v/>
      </c>
      <c r="N1454" s="0" t="str">
        <f aca="false">IF(G1454=1,IF(COUNTIF(H$2:H1454,H1454)=1,COUNTIF($H:$H,H1454),""),"")</f>
        <v/>
      </c>
      <c r="O1454" s="0" t="str">
        <f aca="false">IF(G1454=1,IF(COUNTIF(I$2:I1454,I1454)=1,COUNTIF($I:$I,I1454),""),"")</f>
        <v/>
      </c>
      <c r="P1454" s="38" t="str">
        <f aca="false">IF(G1454=1,IF(COUNTIFS(C$2:C1454,C1454,G$2:G1454,1)=1,COUNTIFS($C:$C,C1454,$G:$G,1)+ROW()/10000000,""),"")</f>
        <v/>
      </c>
      <c r="Q1454" s="0" t="str">
        <f aca="false">IF(K1454=1,IF(COUNTIFS(C$2:C1454,C1454,K$2:K1454,1)=1,1,0),"")</f>
        <v/>
      </c>
      <c r="R1454" s="0" t="str">
        <f aca="false">IF(M1454=1,IF(COUNTIFS(C$2:C1454,C1454,M$2:M1454,1)=1,1,0),"")</f>
        <v/>
      </c>
      <c r="S1454" s="0" t="str">
        <f aca="false">IF(L1454=1,IF(COUNTIFS(C$2:C1454,C1454,L$2:L1454,1)=1,1,0),"")</f>
        <v/>
      </c>
      <c r="T1454" s="38" t="str">
        <f aca="false">IF(N1454="","",N1454+ROW()/10000000)</f>
        <v/>
      </c>
      <c r="U1454" s="0" t="str">
        <f aca="false">IF(G1454=1,IF(B1454="",1,0),"")</f>
        <v/>
      </c>
    </row>
    <row r="1455" customFormat="false" ht="15" hidden="false" customHeight="false" outlineLevel="0" collapsed="false">
      <c r="A1455" s="35"/>
      <c r="B1455" s="35"/>
      <c r="G1455" s="0" t="str">
        <f aca="false">IF(A1455="","",IF(AND(A1455&gt;=Debut,A1455&lt;Fin),1,0))</f>
        <v/>
      </c>
      <c r="H1455" s="0" t="str">
        <f aca="false">IF(G1455=1,INT(ROUND((A1455-Debut)*86400,0)/600),"")</f>
        <v/>
      </c>
      <c r="I1455" s="0" t="str">
        <f aca="false">IF(G1455=1,INT(ROUND((A1455-Debut)*86400,0)/3600),"")</f>
        <v/>
      </c>
      <c r="J1455" s="0" t="str">
        <f aca="false">IF(OR(A1455="",B1455=""),"",ROUND((B1455-A1455)*86400,0))</f>
        <v/>
      </c>
      <c r="K1455" s="37" t="str">
        <f aca="false">IF(G1455=1,IF(COUNTIFS($C:$C,C1455,$G:$G,1,$A:$A,"&gt;="&amp;(A1455-FenetreInterm/86400),$A:$A,"&lt;="&amp;A1455)&gt;=NbInterm,1,0),"")</f>
        <v/>
      </c>
      <c r="L1455" s="37" t="str">
        <f aca="false">IF(G1455=1,IF(B1455="",0,IF(J1455&lt;SeuilFugitive,1,0)),"")</f>
        <v/>
      </c>
      <c r="M1455" s="37" t="str">
        <f aca="false">IF(G1455=1,IF(B1455="",IF((Fin-A1455)*24&gt;SeuilFigee,1,0),IF(J1455&gt;SeuilFigee*3600,1,0)),"")</f>
        <v/>
      </c>
      <c r="N1455" s="0" t="str">
        <f aca="false">IF(G1455=1,IF(COUNTIF(H$2:H1455,H1455)=1,COUNTIF($H:$H,H1455),""),"")</f>
        <v/>
      </c>
      <c r="O1455" s="0" t="str">
        <f aca="false">IF(G1455=1,IF(COUNTIF(I$2:I1455,I1455)=1,COUNTIF($I:$I,I1455),""),"")</f>
        <v/>
      </c>
      <c r="P1455" s="38" t="str">
        <f aca="false">IF(G1455=1,IF(COUNTIFS(C$2:C1455,C1455,G$2:G1455,1)=1,COUNTIFS($C:$C,C1455,$G:$G,1)+ROW()/10000000,""),"")</f>
        <v/>
      </c>
      <c r="Q1455" s="0" t="str">
        <f aca="false">IF(K1455=1,IF(COUNTIFS(C$2:C1455,C1455,K$2:K1455,1)=1,1,0),"")</f>
        <v/>
      </c>
      <c r="R1455" s="0" t="str">
        <f aca="false">IF(M1455=1,IF(COUNTIFS(C$2:C1455,C1455,M$2:M1455,1)=1,1,0),"")</f>
        <v/>
      </c>
      <c r="S1455" s="0" t="str">
        <f aca="false">IF(L1455=1,IF(COUNTIFS(C$2:C1455,C1455,L$2:L1455,1)=1,1,0),"")</f>
        <v/>
      </c>
      <c r="T1455" s="38" t="str">
        <f aca="false">IF(N1455="","",N1455+ROW()/10000000)</f>
        <v/>
      </c>
      <c r="U1455" s="0" t="str">
        <f aca="false">IF(G1455=1,IF(B1455="",1,0),"")</f>
        <v/>
      </c>
    </row>
    <row r="1456" customFormat="false" ht="15" hidden="false" customHeight="false" outlineLevel="0" collapsed="false">
      <c r="A1456" s="35"/>
      <c r="B1456" s="35"/>
      <c r="G1456" s="0" t="str">
        <f aca="false">IF(A1456="","",IF(AND(A1456&gt;=Debut,A1456&lt;Fin),1,0))</f>
        <v/>
      </c>
      <c r="H1456" s="0" t="str">
        <f aca="false">IF(G1456=1,INT(ROUND((A1456-Debut)*86400,0)/600),"")</f>
        <v/>
      </c>
      <c r="I1456" s="0" t="str">
        <f aca="false">IF(G1456=1,INT(ROUND((A1456-Debut)*86400,0)/3600),"")</f>
        <v/>
      </c>
      <c r="J1456" s="0" t="str">
        <f aca="false">IF(OR(A1456="",B1456=""),"",ROUND((B1456-A1456)*86400,0))</f>
        <v/>
      </c>
      <c r="K1456" s="37" t="str">
        <f aca="false">IF(G1456=1,IF(COUNTIFS($C:$C,C1456,$G:$G,1,$A:$A,"&gt;="&amp;(A1456-FenetreInterm/86400),$A:$A,"&lt;="&amp;A1456)&gt;=NbInterm,1,0),"")</f>
        <v/>
      </c>
      <c r="L1456" s="37" t="str">
        <f aca="false">IF(G1456=1,IF(B1456="",0,IF(J1456&lt;SeuilFugitive,1,0)),"")</f>
        <v/>
      </c>
      <c r="M1456" s="37" t="str">
        <f aca="false">IF(G1456=1,IF(B1456="",IF((Fin-A1456)*24&gt;SeuilFigee,1,0),IF(J1456&gt;SeuilFigee*3600,1,0)),"")</f>
        <v/>
      </c>
      <c r="N1456" s="0" t="str">
        <f aca="false">IF(G1456=1,IF(COUNTIF(H$2:H1456,H1456)=1,COUNTIF($H:$H,H1456),""),"")</f>
        <v/>
      </c>
      <c r="O1456" s="0" t="str">
        <f aca="false">IF(G1456=1,IF(COUNTIF(I$2:I1456,I1456)=1,COUNTIF($I:$I,I1456),""),"")</f>
        <v/>
      </c>
      <c r="P1456" s="38" t="str">
        <f aca="false">IF(G1456=1,IF(COUNTIFS(C$2:C1456,C1456,G$2:G1456,1)=1,COUNTIFS($C:$C,C1456,$G:$G,1)+ROW()/10000000,""),"")</f>
        <v/>
      </c>
      <c r="Q1456" s="0" t="str">
        <f aca="false">IF(K1456=1,IF(COUNTIFS(C$2:C1456,C1456,K$2:K1456,1)=1,1,0),"")</f>
        <v/>
      </c>
      <c r="R1456" s="0" t="str">
        <f aca="false">IF(M1456=1,IF(COUNTIFS(C$2:C1456,C1456,M$2:M1456,1)=1,1,0),"")</f>
        <v/>
      </c>
      <c r="S1456" s="0" t="str">
        <f aca="false">IF(L1456=1,IF(COUNTIFS(C$2:C1456,C1456,L$2:L1456,1)=1,1,0),"")</f>
        <v/>
      </c>
      <c r="T1456" s="38" t="str">
        <f aca="false">IF(N1456="","",N1456+ROW()/10000000)</f>
        <v/>
      </c>
      <c r="U1456" s="0" t="str">
        <f aca="false">IF(G1456=1,IF(B1456="",1,0),"")</f>
        <v/>
      </c>
    </row>
    <row r="1457" customFormat="false" ht="15" hidden="false" customHeight="false" outlineLevel="0" collapsed="false">
      <c r="A1457" s="35"/>
      <c r="B1457" s="35"/>
      <c r="G1457" s="0" t="str">
        <f aca="false">IF(A1457="","",IF(AND(A1457&gt;=Debut,A1457&lt;Fin),1,0))</f>
        <v/>
      </c>
      <c r="H1457" s="0" t="str">
        <f aca="false">IF(G1457=1,INT(ROUND((A1457-Debut)*86400,0)/600),"")</f>
        <v/>
      </c>
      <c r="I1457" s="0" t="str">
        <f aca="false">IF(G1457=1,INT(ROUND((A1457-Debut)*86400,0)/3600),"")</f>
        <v/>
      </c>
      <c r="J1457" s="0" t="str">
        <f aca="false">IF(OR(A1457="",B1457=""),"",ROUND((B1457-A1457)*86400,0))</f>
        <v/>
      </c>
      <c r="K1457" s="37" t="str">
        <f aca="false">IF(G1457=1,IF(COUNTIFS($C:$C,C1457,$G:$G,1,$A:$A,"&gt;="&amp;(A1457-FenetreInterm/86400),$A:$A,"&lt;="&amp;A1457)&gt;=NbInterm,1,0),"")</f>
        <v/>
      </c>
      <c r="L1457" s="37" t="str">
        <f aca="false">IF(G1457=1,IF(B1457="",0,IF(J1457&lt;SeuilFugitive,1,0)),"")</f>
        <v/>
      </c>
      <c r="M1457" s="37" t="str">
        <f aca="false">IF(G1457=1,IF(B1457="",IF((Fin-A1457)*24&gt;SeuilFigee,1,0),IF(J1457&gt;SeuilFigee*3600,1,0)),"")</f>
        <v/>
      </c>
      <c r="N1457" s="0" t="str">
        <f aca="false">IF(G1457=1,IF(COUNTIF(H$2:H1457,H1457)=1,COUNTIF($H:$H,H1457),""),"")</f>
        <v/>
      </c>
      <c r="O1457" s="0" t="str">
        <f aca="false">IF(G1457=1,IF(COUNTIF(I$2:I1457,I1457)=1,COUNTIF($I:$I,I1457),""),"")</f>
        <v/>
      </c>
      <c r="P1457" s="38" t="str">
        <f aca="false">IF(G1457=1,IF(COUNTIFS(C$2:C1457,C1457,G$2:G1457,1)=1,COUNTIFS($C:$C,C1457,$G:$G,1)+ROW()/10000000,""),"")</f>
        <v/>
      </c>
      <c r="Q1457" s="0" t="str">
        <f aca="false">IF(K1457=1,IF(COUNTIFS(C$2:C1457,C1457,K$2:K1457,1)=1,1,0),"")</f>
        <v/>
      </c>
      <c r="R1457" s="0" t="str">
        <f aca="false">IF(M1457=1,IF(COUNTIFS(C$2:C1457,C1457,M$2:M1457,1)=1,1,0),"")</f>
        <v/>
      </c>
      <c r="S1457" s="0" t="str">
        <f aca="false">IF(L1457=1,IF(COUNTIFS(C$2:C1457,C1457,L$2:L1457,1)=1,1,0),"")</f>
        <v/>
      </c>
      <c r="T1457" s="38" t="str">
        <f aca="false">IF(N1457="","",N1457+ROW()/10000000)</f>
        <v/>
      </c>
      <c r="U1457" s="0" t="str">
        <f aca="false">IF(G1457=1,IF(B1457="",1,0),"")</f>
        <v/>
      </c>
    </row>
    <row r="1458" customFormat="false" ht="15" hidden="false" customHeight="false" outlineLevel="0" collapsed="false">
      <c r="A1458" s="35"/>
      <c r="B1458" s="35"/>
      <c r="G1458" s="0" t="str">
        <f aca="false">IF(A1458="","",IF(AND(A1458&gt;=Debut,A1458&lt;Fin),1,0))</f>
        <v/>
      </c>
      <c r="H1458" s="0" t="str">
        <f aca="false">IF(G1458=1,INT(ROUND((A1458-Debut)*86400,0)/600),"")</f>
        <v/>
      </c>
      <c r="I1458" s="0" t="str">
        <f aca="false">IF(G1458=1,INT(ROUND((A1458-Debut)*86400,0)/3600),"")</f>
        <v/>
      </c>
      <c r="J1458" s="0" t="str">
        <f aca="false">IF(OR(A1458="",B1458=""),"",ROUND((B1458-A1458)*86400,0))</f>
        <v/>
      </c>
      <c r="K1458" s="37" t="str">
        <f aca="false">IF(G1458=1,IF(COUNTIFS($C:$C,C1458,$G:$G,1,$A:$A,"&gt;="&amp;(A1458-FenetreInterm/86400),$A:$A,"&lt;="&amp;A1458)&gt;=NbInterm,1,0),"")</f>
        <v/>
      </c>
      <c r="L1458" s="37" t="str">
        <f aca="false">IF(G1458=1,IF(B1458="",0,IF(J1458&lt;SeuilFugitive,1,0)),"")</f>
        <v/>
      </c>
      <c r="M1458" s="37" t="str">
        <f aca="false">IF(G1458=1,IF(B1458="",IF((Fin-A1458)*24&gt;SeuilFigee,1,0),IF(J1458&gt;SeuilFigee*3600,1,0)),"")</f>
        <v/>
      </c>
      <c r="N1458" s="0" t="str">
        <f aca="false">IF(G1458=1,IF(COUNTIF(H$2:H1458,H1458)=1,COUNTIF($H:$H,H1458),""),"")</f>
        <v/>
      </c>
      <c r="O1458" s="0" t="str">
        <f aca="false">IF(G1458=1,IF(COUNTIF(I$2:I1458,I1458)=1,COUNTIF($I:$I,I1458),""),"")</f>
        <v/>
      </c>
      <c r="P1458" s="38" t="str">
        <f aca="false">IF(G1458=1,IF(COUNTIFS(C$2:C1458,C1458,G$2:G1458,1)=1,COUNTIFS($C:$C,C1458,$G:$G,1)+ROW()/10000000,""),"")</f>
        <v/>
      </c>
      <c r="Q1458" s="0" t="str">
        <f aca="false">IF(K1458=1,IF(COUNTIFS(C$2:C1458,C1458,K$2:K1458,1)=1,1,0),"")</f>
        <v/>
      </c>
      <c r="R1458" s="0" t="str">
        <f aca="false">IF(M1458=1,IF(COUNTIFS(C$2:C1458,C1458,M$2:M1458,1)=1,1,0),"")</f>
        <v/>
      </c>
      <c r="S1458" s="0" t="str">
        <f aca="false">IF(L1458=1,IF(COUNTIFS(C$2:C1458,C1458,L$2:L1458,1)=1,1,0),"")</f>
        <v/>
      </c>
      <c r="T1458" s="38" t="str">
        <f aca="false">IF(N1458="","",N1458+ROW()/10000000)</f>
        <v/>
      </c>
      <c r="U1458" s="0" t="str">
        <f aca="false">IF(G1458=1,IF(B1458="",1,0),"")</f>
        <v/>
      </c>
    </row>
    <row r="1459" customFormat="false" ht="15" hidden="false" customHeight="false" outlineLevel="0" collapsed="false">
      <c r="A1459" s="35"/>
      <c r="B1459" s="35"/>
      <c r="G1459" s="0" t="str">
        <f aca="false">IF(A1459="","",IF(AND(A1459&gt;=Debut,A1459&lt;Fin),1,0))</f>
        <v/>
      </c>
      <c r="H1459" s="0" t="str">
        <f aca="false">IF(G1459=1,INT(ROUND((A1459-Debut)*86400,0)/600),"")</f>
        <v/>
      </c>
      <c r="I1459" s="0" t="str">
        <f aca="false">IF(G1459=1,INT(ROUND((A1459-Debut)*86400,0)/3600),"")</f>
        <v/>
      </c>
      <c r="J1459" s="0" t="str">
        <f aca="false">IF(OR(A1459="",B1459=""),"",ROUND((B1459-A1459)*86400,0))</f>
        <v/>
      </c>
      <c r="K1459" s="37" t="str">
        <f aca="false">IF(G1459=1,IF(COUNTIFS($C:$C,C1459,$G:$G,1,$A:$A,"&gt;="&amp;(A1459-FenetreInterm/86400),$A:$A,"&lt;="&amp;A1459)&gt;=NbInterm,1,0),"")</f>
        <v/>
      </c>
      <c r="L1459" s="37" t="str">
        <f aca="false">IF(G1459=1,IF(B1459="",0,IF(J1459&lt;SeuilFugitive,1,0)),"")</f>
        <v/>
      </c>
      <c r="M1459" s="37" t="str">
        <f aca="false">IF(G1459=1,IF(B1459="",IF((Fin-A1459)*24&gt;SeuilFigee,1,0),IF(J1459&gt;SeuilFigee*3600,1,0)),"")</f>
        <v/>
      </c>
      <c r="N1459" s="0" t="str">
        <f aca="false">IF(G1459=1,IF(COUNTIF(H$2:H1459,H1459)=1,COUNTIF($H:$H,H1459),""),"")</f>
        <v/>
      </c>
      <c r="O1459" s="0" t="str">
        <f aca="false">IF(G1459=1,IF(COUNTIF(I$2:I1459,I1459)=1,COUNTIF($I:$I,I1459),""),"")</f>
        <v/>
      </c>
      <c r="P1459" s="38" t="str">
        <f aca="false">IF(G1459=1,IF(COUNTIFS(C$2:C1459,C1459,G$2:G1459,1)=1,COUNTIFS($C:$C,C1459,$G:$G,1)+ROW()/10000000,""),"")</f>
        <v/>
      </c>
      <c r="Q1459" s="0" t="str">
        <f aca="false">IF(K1459=1,IF(COUNTIFS(C$2:C1459,C1459,K$2:K1459,1)=1,1,0),"")</f>
        <v/>
      </c>
      <c r="R1459" s="0" t="str">
        <f aca="false">IF(M1459=1,IF(COUNTIFS(C$2:C1459,C1459,M$2:M1459,1)=1,1,0),"")</f>
        <v/>
      </c>
      <c r="S1459" s="0" t="str">
        <f aca="false">IF(L1459=1,IF(COUNTIFS(C$2:C1459,C1459,L$2:L1459,1)=1,1,0),"")</f>
        <v/>
      </c>
      <c r="T1459" s="38" t="str">
        <f aca="false">IF(N1459="","",N1459+ROW()/10000000)</f>
        <v/>
      </c>
      <c r="U1459" s="0" t="str">
        <f aca="false">IF(G1459=1,IF(B1459="",1,0),"")</f>
        <v/>
      </c>
    </row>
    <row r="1460" customFormat="false" ht="15" hidden="false" customHeight="false" outlineLevel="0" collapsed="false">
      <c r="A1460" s="35"/>
      <c r="B1460" s="35"/>
      <c r="G1460" s="0" t="str">
        <f aca="false">IF(A1460="","",IF(AND(A1460&gt;=Debut,A1460&lt;Fin),1,0))</f>
        <v/>
      </c>
      <c r="H1460" s="0" t="str">
        <f aca="false">IF(G1460=1,INT(ROUND((A1460-Debut)*86400,0)/600),"")</f>
        <v/>
      </c>
      <c r="I1460" s="0" t="str">
        <f aca="false">IF(G1460=1,INT(ROUND((A1460-Debut)*86400,0)/3600),"")</f>
        <v/>
      </c>
      <c r="J1460" s="0" t="str">
        <f aca="false">IF(OR(A1460="",B1460=""),"",ROUND((B1460-A1460)*86400,0))</f>
        <v/>
      </c>
      <c r="K1460" s="37" t="str">
        <f aca="false">IF(G1460=1,IF(COUNTIFS($C:$C,C1460,$G:$G,1,$A:$A,"&gt;="&amp;(A1460-FenetreInterm/86400),$A:$A,"&lt;="&amp;A1460)&gt;=NbInterm,1,0),"")</f>
        <v/>
      </c>
      <c r="L1460" s="37" t="str">
        <f aca="false">IF(G1460=1,IF(B1460="",0,IF(J1460&lt;SeuilFugitive,1,0)),"")</f>
        <v/>
      </c>
      <c r="M1460" s="37" t="str">
        <f aca="false">IF(G1460=1,IF(B1460="",IF((Fin-A1460)*24&gt;SeuilFigee,1,0),IF(J1460&gt;SeuilFigee*3600,1,0)),"")</f>
        <v/>
      </c>
      <c r="N1460" s="0" t="str">
        <f aca="false">IF(G1460=1,IF(COUNTIF(H$2:H1460,H1460)=1,COUNTIF($H:$H,H1460),""),"")</f>
        <v/>
      </c>
      <c r="O1460" s="0" t="str">
        <f aca="false">IF(G1460=1,IF(COUNTIF(I$2:I1460,I1460)=1,COUNTIF($I:$I,I1460),""),"")</f>
        <v/>
      </c>
      <c r="P1460" s="38" t="str">
        <f aca="false">IF(G1460=1,IF(COUNTIFS(C$2:C1460,C1460,G$2:G1460,1)=1,COUNTIFS($C:$C,C1460,$G:$G,1)+ROW()/10000000,""),"")</f>
        <v/>
      </c>
      <c r="Q1460" s="0" t="str">
        <f aca="false">IF(K1460=1,IF(COUNTIFS(C$2:C1460,C1460,K$2:K1460,1)=1,1,0),"")</f>
        <v/>
      </c>
      <c r="R1460" s="0" t="str">
        <f aca="false">IF(M1460=1,IF(COUNTIFS(C$2:C1460,C1460,M$2:M1460,1)=1,1,0),"")</f>
        <v/>
      </c>
      <c r="S1460" s="0" t="str">
        <f aca="false">IF(L1460=1,IF(COUNTIFS(C$2:C1460,C1460,L$2:L1460,1)=1,1,0),"")</f>
        <v/>
      </c>
      <c r="T1460" s="38" t="str">
        <f aca="false">IF(N1460="","",N1460+ROW()/10000000)</f>
        <v/>
      </c>
      <c r="U1460" s="0" t="str">
        <f aca="false">IF(G1460=1,IF(B1460="",1,0),"")</f>
        <v/>
      </c>
    </row>
    <row r="1461" customFormat="false" ht="15" hidden="false" customHeight="false" outlineLevel="0" collapsed="false">
      <c r="A1461" s="35"/>
      <c r="B1461" s="35"/>
      <c r="G1461" s="0" t="str">
        <f aca="false">IF(A1461="","",IF(AND(A1461&gt;=Debut,A1461&lt;Fin),1,0))</f>
        <v/>
      </c>
      <c r="H1461" s="0" t="str">
        <f aca="false">IF(G1461=1,INT(ROUND((A1461-Debut)*86400,0)/600),"")</f>
        <v/>
      </c>
      <c r="I1461" s="0" t="str">
        <f aca="false">IF(G1461=1,INT(ROUND((A1461-Debut)*86400,0)/3600),"")</f>
        <v/>
      </c>
      <c r="J1461" s="0" t="str">
        <f aca="false">IF(OR(A1461="",B1461=""),"",ROUND((B1461-A1461)*86400,0))</f>
        <v/>
      </c>
      <c r="K1461" s="37" t="str">
        <f aca="false">IF(G1461=1,IF(COUNTIFS($C:$C,C1461,$G:$G,1,$A:$A,"&gt;="&amp;(A1461-FenetreInterm/86400),$A:$A,"&lt;="&amp;A1461)&gt;=NbInterm,1,0),"")</f>
        <v/>
      </c>
      <c r="L1461" s="37" t="str">
        <f aca="false">IF(G1461=1,IF(B1461="",0,IF(J1461&lt;SeuilFugitive,1,0)),"")</f>
        <v/>
      </c>
      <c r="M1461" s="37" t="str">
        <f aca="false">IF(G1461=1,IF(B1461="",IF((Fin-A1461)*24&gt;SeuilFigee,1,0),IF(J1461&gt;SeuilFigee*3600,1,0)),"")</f>
        <v/>
      </c>
      <c r="N1461" s="0" t="str">
        <f aca="false">IF(G1461=1,IF(COUNTIF(H$2:H1461,H1461)=1,COUNTIF($H:$H,H1461),""),"")</f>
        <v/>
      </c>
      <c r="O1461" s="0" t="str">
        <f aca="false">IF(G1461=1,IF(COUNTIF(I$2:I1461,I1461)=1,COUNTIF($I:$I,I1461),""),"")</f>
        <v/>
      </c>
      <c r="P1461" s="38" t="str">
        <f aca="false">IF(G1461=1,IF(COUNTIFS(C$2:C1461,C1461,G$2:G1461,1)=1,COUNTIFS($C:$C,C1461,$G:$G,1)+ROW()/10000000,""),"")</f>
        <v/>
      </c>
      <c r="Q1461" s="0" t="str">
        <f aca="false">IF(K1461=1,IF(COUNTIFS(C$2:C1461,C1461,K$2:K1461,1)=1,1,0),"")</f>
        <v/>
      </c>
      <c r="R1461" s="0" t="str">
        <f aca="false">IF(M1461=1,IF(COUNTIFS(C$2:C1461,C1461,M$2:M1461,1)=1,1,0),"")</f>
        <v/>
      </c>
      <c r="S1461" s="0" t="str">
        <f aca="false">IF(L1461=1,IF(COUNTIFS(C$2:C1461,C1461,L$2:L1461,1)=1,1,0),"")</f>
        <v/>
      </c>
      <c r="T1461" s="38" t="str">
        <f aca="false">IF(N1461="","",N1461+ROW()/10000000)</f>
        <v/>
      </c>
      <c r="U1461" s="0" t="str">
        <f aca="false">IF(G1461=1,IF(B1461="",1,0),"")</f>
        <v/>
      </c>
    </row>
    <row r="1462" customFormat="false" ht="15" hidden="false" customHeight="false" outlineLevel="0" collapsed="false">
      <c r="A1462" s="35"/>
      <c r="B1462" s="35"/>
      <c r="G1462" s="0" t="str">
        <f aca="false">IF(A1462="","",IF(AND(A1462&gt;=Debut,A1462&lt;Fin),1,0))</f>
        <v/>
      </c>
      <c r="H1462" s="0" t="str">
        <f aca="false">IF(G1462=1,INT(ROUND((A1462-Debut)*86400,0)/600),"")</f>
        <v/>
      </c>
      <c r="I1462" s="0" t="str">
        <f aca="false">IF(G1462=1,INT(ROUND((A1462-Debut)*86400,0)/3600),"")</f>
        <v/>
      </c>
      <c r="J1462" s="0" t="str">
        <f aca="false">IF(OR(A1462="",B1462=""),"",ROUND((B1462-A1462)*86400,0))</f>
        <v/>
      </c>
      <c r="K1462" s="37" t="str">
        <f aca="false">IF(G1462=1,IF(COUNTIFS($C:$C,C1462,$G:$G,1,$A:$A,"&gt;="&amp;(A1462-FenetreInterm/86400),$A:$A,"&lt;="&amp;A1462)&gt;=NbInterm,1,0),"")</f>
        <v/>
      </c>
      <c r="L1462" s="37" t="str">
        <f aca="false">IF(G1462=1,IF(B1462="",0,IF(J1462&lt;SeuilFugitive,1,0)),"")</f>
        <v/>
      </c>
      <c r="M1462" s="37" t="str">
        <f aca="false">IF(G1462=1,IF(B1462="",IF((Fin-A1462)*24&gt;SeuilFigee,1,0),IF(J1462&gt;SeuilFigee*3600,1,0)),"")</f>
        <v/>
      </c>
      <c r="N1462" s="0" t="str">
        <f aca="false">IF(G1462=1,IF(COUNTIF(H$2:H1462,H1462)=1,COUNTIF($H:$H,H1462),""),"")</f>
        <v/>
      </c>
      <c r="O1462" s="0" t="str">
        <f aca="false">IF(G1462=1,IF(COUNTIF(I$2:I1462,I1462)=1,COUNTIF($I:$I,I1462),""),"")</f>
        <v/>
      </c>
      <c r="P1462" s="38" t="str">
        <f aca="false">IF(G1462=1,IF(COUNTIFS(C$2:C1462,C1462,G$2:G1462,1)=1,COUNTIFS($C:$C,C1462,$G:$G,1)+ROW()/10000000,""),"")</f>
        <v/>
      </c>
      <c r="Q1462" s="0" t="str">
        <f aca="false">IF(K1462=1,IF(COUNTIFS(C$2:C1462,C1462,K$2:K1462,1)=1,1,0),"")</f>
        <v/>
      </c>
      <c r="R1462" s="0" t="str">
        <f aca="false">IF(M1462=1,IF(COUNTIFS(C$2:C1462,C1462,M$2:M1462,1)=1,1,0),"")</f>
        <v/>
      </c>
      <c r="S1462" s="0" t="str">
        <f aca="false">IF(L1462=1,IF(COUNTIFS(C$2:C1462,C1462,L$2:L1462,1)=1,1,0),"")</f>
        <v/>
      </c>
      <c r="T1462" s="38" t="str">
        <f aca="false">IF(N1462="","",N1462+ROW()/10000000)</f>
        <v/>
      </c>
      <c r="U1462" s="0" t="str">
        <f aca="false">IF(G1462=1,IF(B1462="",1,0),"")</f>
        <v/>
      </c>
    </row>
    <row r="1463" customFormat="false" ht="15" hidden="false" customHeight="false" outlineLevel="0" collapsed="false">
      <c r="A1463" s="35"/>
      <c r="B1463" s="35"/>
      <c r="G1463" s="0" t="str">
        <f aca="false">IF(A1463="","",IF(AND(A1463&gt;=Debut,A1463&lt;Fin),1,0))</f>
        <v/>
      </c>
      <c r="H1463" s="0" t="str">
        <f aca="false">IF(G1463=1,INT(ROUND((A1463-Debut)*86400,0)/600),"")</f>
        <v/>
      </c>
      <c r="I1463" s="0" t="str">
        <f aca="false">IF(G1463=1,INT(ROUND((A1463-Debut)*86400,0)/3600),"")</f>
        <v/>
      </c>
      <c r="J1463" s="0" t="str">
        <f aca="false">IF(OR(A1463="",B1463=""),"",ROUND((B1463-A1463)*86400,0))</f>
        <v/>
      </c>
      <c r="K1463" s="37" t="str">
        <f aca="false">IF(G1463=1,IF(COUNTIFS($C:$C,C1463,$G:$G,1,$A:$A,"&gt;="&amp;(A1463-FenetreInterm/86400),$A:$A,"&lt;="&amp;A1463)&gt;=NbInterm,1,0),"")</f>
        <v/>
      </c>
      <c r="L1463" s="37" t="str">
        <f aca="false">IF(G1463=1,IF(B1463="",0,IF(J1463&lt;SeuilFugitive,1,0)),"")</f>
        <v/>
      </c>
      <c r="M1463" s="37" t="str">
        <f aca="false">IF(G1463=1,IF(B1463="",IF((Fin-A1463)*24&gt;SeuilFigee,1,0),IF(J1463&gt;SeuilFigee*3600,1,0)),"")</f>
        <v/>
      </c>
      <c r="N1463" s="0" t="str">
        <f aca="false">IF(G1463=1,IF(COUNTIF(H$2:H1463,H1463)=1,COUNTIF($H:$H,H1463),""),"")</f>
        <v/>
      </c>
      <c r="O1463" s="0" t="str">
        <f aca="false">IF(G1463=1,IF(COUNTIF(I$2:I1463,I1463)=1,COUNTIF($I:$I,I1463),""),"")</f>
        <v/>
      </c>
      <c r="P1463" s="38" t="str">
        <f aca="false">IF(G1463=1,IF(COUNTIFS(C$2:C1463,C1463,G$2:G1463,1)=1,COUNTIFS($C:$C,C1463,$G:$G,1)+ROW()/10000000,""),"")</f>
        <v/>
      </c>
      <c r="Q1463" s="0" t="str">
        <f aca="false">IF(K1463=1,IF(COUNTIFS(C$2:C1463,C1463,K$2:K1463,1)=1,1,0),"")</f>
        <v/>
      </c>
      <c r="R1463" s="0" t="str">
        <f aca="false">IF(M1463=1,IF(COUNTIFS(C$2:C1463,C1463,M$2:M1463,1)=1,1,0),"")</f>
        <v/>
      </c>
      <c r="S1463" s="0" t="str">
        <f aca="false">IF(L1463=1,IF(COUNTIFS(C$2:C1463,C1463,L$2:L1463,1)=1,1,0),"")</f>
        <v/>
      </c>
      <c r="T1463" s="38" t="str">
        <f aca="false">IF(N1463="","",N1463+ROW()/10000000)</f>
        <v/>
      </c>
      <c r="U1463" s="0" t="str">
        <f aca="false">IF(G1463=1,IF(B1463="",1,0),"")</f>
        <v/>
      </c>
    </row>
    <row r="1464" customFormat="false" ht="15" hidden="false" customHeight="false" outlineLevel="0" collapsed="false">
      <c r="A1464" s="35"/>
      <c r="B1464" s="35"/>
      <c r="G1464" s="0" t="str">
        <f aca="false">IF(A1464="","",IF(AND(A1464&gt;=Debut,A1464&lt;Fin),1,0))</f>
        <v/>
      </c>
      <c r="H1464" s="0" t="str">
        <f aca="false">IF(G1464=1,INT(ROUND((A1464-Debut)*86400,0)/600),"")</f>
        <v/>
      </c>
      <c r="I1464" s="0" t="str">
        <f aca="false">IF(G1464=1,INT(ROUND((A1464-Debut)*86400,0)/3600),"")</f>
        <v/>
      </c>
      <c r="J1464" s="0" t="str">
        <f aca="false">IF(OR(A1464="",B1464=""),"",ROUND((B1464-A1464)*86400,0))</f>
        <v/>
      </c>
      <c r="K1464" s="37" t="str">
        <f aca="false">IF(G1464=1,IF(COUNTIFS($C:$C,C1464,$G:$G,1,$A:$A,"&gt;="&amp;(A1464-FenetreInterm/86400),$A:$A,"&lt;="&amp;A1464)&gt;=NbInterm,1,0),"")</f>
        <v/>
      </c>
      <c r="L1464" s="37" t="str">
        <f aca="false">IF(G1464=1,IF(B1464="",0,IF(J1464&lt;SeuilFugitive,1,0)),"")</f>
        <v/>
      </c>
      <c r="M1464" s="37" t="str">
        <f aca="false">IF(G1464=1,IF(B1464="",IF((Fin-A1464)*24&gt;SeuilFigee,1,0),IF(J1464&gt;SeuilFigee*3600,1,0)),"")</f>
        <v/>
      </c>
      <c r="N1464" s="0" t="str">
        <f aca="false">IF(G1464=1,IF(COUNTIF(H$2:H1464,H1464)=1,COUNTIF($H:$H,H1464),""),"")</f>
        <v/>
      </c>
      <c r="O1464" s="0" t="str">
        <f aca="false">IF(G1464=1,IF(COUNTIF(I$2:I1464,I1464)=1,COUNTIF($I:$I,I1464),""),"")</f>
        <v/>
      </c>
      <c r="P1464" s="38" t="str">
        <f aca="false">IF(G1464=1,IF(COUNTIFS(C$2:C1464,C1464,G$2:G1464,1)=1,COUNTIFS($C:$C,C1464,$G:$G,1)+ROW()/10000000,""),"")</f>
        <v/>
      </c>
      <c r="Q1464" s="0" t="str">
        <f aca="false">IF(K1464=1,IF(COUNTIFS(C$2:C1464,C1464,K$2:K1464,1)=1,1,0),"")</f>
        <v/>
      </c>
      <c r="R1464" s="0" t="str">
        <f aca="false">IF(M1464=1,IF(COUNTIFS(C$2:C1464,C1464,M$2:M1464,1)=1,1,0),"")</f>
        <v/>
      </c>
      <c r="S1464" s="0" t="str">
        <f aca="false">IF(L1464=1,IF(COUNTIFS(C$2:C1464,C1464,L$2:L1464,1)=1,1,0),"")</f>
        <v/>
      </c>
      <c r="T1464" s="38" t="str">
        <f aca="false">IF(N1464="","",N1464+ROW()/10000000)</f>
        <v/>
      </c>
      <c r="U1464" s="0" t="str">
        <f aca="false">IF(G1464=1,IF(B1464="",1,0),"")</f>
        <v/>
      </c>
    </row>
    <row r="1465" customFormat="false" ht="15" hidden="false" customHeight="false" outlineLevel="0" collapsed="false">
      <c r="A1465" s="35"/>
      <c r="B1465" s="35"/>
      <c r="G1465" s="0" t="str">
        <f aca="false">IF(A1465="","",IF(AND(A1465&gt;=Debut,A1465&lt;Fin),1,0))</f>
        <v/>
      </c>
      <c r="H1465" s="0" t="str">
        <f aca="false">IF(G1465=1,INT(ROUND((A1465-Debut)*86400,0)/600),"")</f>
        <v/>
      </c>
      <c r="I1465" s="0" t="str">
        <f aca="false">IF(G1465=1,INT(ROUND((A1465-Debut)*86400,0)/3600),"")</f>
        <v/>
      </c>
      <c r="J1465" s="0" t="str">
        <f aca="false">IF(OR(A1465="",B1465=""),"",ROUND((B1465-A1465)*86400,0))</f>
        <v/>
      </c>
      <c r="K1465" s="37" t="str">
        <f aca="false">IF(G1465=1,IF(COUNTIFS($C:$C,C1465,$G:$G,1,$A:$A,"&gt;="&amp;(A1465-FenetreInterm/86400),$A:$A,"&lt;="&amp;A1465)&gt;=NbInterm,1,0),"")</f>
        <v/>
      </c>
      <c r="L1465" s="37" t="str">
        <f aca="false">IF(G1465=1,IF(B1465="",0,IF(J1465&lt;SeuilFugitive,1,0)),"")</f>
        <v/>
      </c>
      <c r="M1465" s="37" t="str">
        <f aca="false">IF(G1465=1,IF(B1465="",IF((Fin-A1465)*24&gt;SeuilFigee,1,0),IF(J1465&gt;SeuilFigee*3600,1,0)),"")</f>
        <v/>
      </c>
      <c r="N1465" s="0" t="str">
        <f aca="false">IF(G1465=1,IF(COUNTIF(H$2:H1465,H1465)=1,COUNTIF($H:$H,H1465),""),"")</f>
        <v/>
      </c>
      <c r="O1465" s="0" t="str">
        <f aca="false">IF(G1465=1,IF(COUNTIF(I$2:I1465,I1465)=1,COUNTIF($I:$I,I1465),""),"")</f>
        <v/>
      </c>
      <c r="P1465" s="38" t="str">
        <f aca="false">IF(G1465=1,IF(COUNTIFS(C$2:C1465,C1465,G$2:G1465,1)=1,COUNTIFS($C:$C,C1465,$G:$G,1)+ROW()/10000000,""),"")</f>
        <v/>
      </c>
      <c r="Q1465" s="0" t="str">
        <f aca="false">IF(K1465=1,IF(COUNTIFS(C$2:C1465,C1465,K$2:K1465,1)=1,1,0),"")</f>
        <v/>
      </c>
      <c r="R1465" s="0" t="str">
        <f aca="false">IF(M1465=1,IF(COUNTIFS(C$2:C1465,C1465,M$2:M1465,1)=1,1,0),"")</f>
        <v/>
      </c>
      <c r="S1465" s="0" t="str">
        <f aca="false">IF(L1465=1,IF(COUNTIFS(C$2:C1465,C1465,L$2:L1465,1)=1,1,0),"")</f>
        <v/>
      </c>
      <c r="T1465" s="38" t="str">
        <f aca="false">IF(N1465="","",N1465+ROW()/10000000)</f>
        <v/>
      </c>
      <c r="U1465" s="0" t="str">
        <f aca="false">IF(G1465=1,IF(B1465="",1,0),"")</f>
        <v/>
      </c>
    </row>
    <row r="1466" customFormat="false" ht="15" hidden="false" customHeight="false" outlineLevel="0" collapsed="false">
      <c r="A1466" s="35"/>
      <c r="B1466" s="35"/>
      <c r="G1466" s="0" t="str">
        <f aca="false">IF(A1466="","",IF(AND(A1466&gt;=Debut,A1466&lt;Fin),1,0))</f>
        <v/>
      </c>
      <c r="H1466" s="0" t="str">
        <f aca="false">IF(G1466=1,INT(ROUND((A1466-Debut)*86400,0)/600),"")</f>
        <v/>
      </c>
      <c r="I1466" s="0" t="str">
        <f aca="false">IF(G1466=1,INT(ROUND((A1466-Debut)*86400,0)/3600),"")</f>
        <v/>
      </c>
      <c r="J1466" s="0" t="str">
        <f aca="false">IF(OR(A1466="",B1466=""),"",ROUND((B1466-A1466)*86400,0))</f>
        <v/>
      </c>
      <c r="K1466" s="37" t="str">
        <f aca="false">IF(G1466=1,IF(COUNTIFS($C:$C,C1466,$G:$G,1,$A:$A,"&gt;="&amp;(A1466-FenetreInterm/86400),$A:$A,"&lt;="&amp;A1466)&gt;=NbInterm,1,0),"")</f>
        <v/>
      </c>
      <c r="L1466" s="37" t="str">
        <f aca="false">IF(G1466=1,IF(B1466="",0,IF(J1466&lt;SeuilFugitive,1,0)),"")</f>
        <v/>
      </c>
      <c r="M1466" s="37" t="str">
        <f aca="false">IF(G1466=1,IF(B1466="",IF((Fin-A1466)*24&gt;SeuilFigee,1,0),IF(J1466&gt;SeuilFigee*3600,1,0)),"")</f>
        <v/>
      </c>
      <c r="N1466" s="0" t="str">
        <f aca="false">IF(G1466=1,IF(COUNTIF(H$2:H1466,H1466)=1,COUNTIF($H:$H,H1466),""),"")</f>
        <v/>
      </c>
      <c r="O1466" s="0" t="str">
        <f aca="false">IF(G1466=1,IF(COUNTIF(I$2:I1466,I1466)=1,COUNTIF($I:$I,I1466),""),"")</f>
        <v/>
      </c>
      <c r="P1466" s="38" t="str">
        <f aca="false">IF(G1466=1,IF(COUNTIFS(C$2:C1466,C1466,G$2:G1466,1)=1,COUNTIFS($C:$C,C1466,$G:$G,1)+ROW()/10000000,""),"")</f>
        <v/>
      </c>
      <c r="Q1466" s="0" t="str">
        <f aca="false">IF(K1466=1,IF(COUNTIFS(C$2:C1466,C1466,K$2:K1466,1)=1,1,0),"")</f>
        <v/>
      </c>
      <c r="R1466" s="0" t="str">
        <f aca="false">IF(M1466=1,IF(COUNTIFS(C$2:C1466,C1466,M$2:M1466,1)=1,1,0),"")</f>
        <v/>
      </c>
      <c r="S1466" s="0" t="str">
        <f aca="false">IF(L1466=1,IF(COUNTIFS(C$2:C1466,C1466,L$2:L1466,1)=1,1,0),"")</f>
        <v/>
      </c>
      <c r="T1466" s="38" t="str">
        <f aca="false">IF(N1466="","",N1466+ROW()/10000000)</f>
        <v/>
      </c>
      <c r="U1466" s="0" t="str">
        <f aca="false">IF(G1466=1,IF(B1466="",1,0),"")</f>
        <v/>
      </c>
    </row>
    <row r="1467" customFormat="false" ht="15" hidden="false" customHeight="false" outlineLevel="0" collapsed="false">
      <c r="A1467" s="35"/>
      <c r="B1467" s="35"/>
      <c r="G1467" s="0" t="str">
        <f aca="false">IF(A1467="","",IF(AND(A1467&gt;=Debut,A1467&lt;Fin),1,0))</f>
        <v/>
      </c>
      <c r="H1467" s="0" t="str">
        <f aca="false">IF(G1467=1,INT(ROUND((A1467-Debut)*86400,0)/600),"")</f>
        <v/>
      </c>
      <c r="I1467" s="0" t="str">
        <f aca="false">IF(G1467=1,INT(ROUND((A1467-Debut)*86400,0)/3600),"")</f>
        <v/>
      </c>
      <c r="J1467" s="0" t="str">
        <f aca="false">IF(OR(A1467="",B1467=""),"",ROUND((B1467-A1467)*86400,0))</f>
        <v/>
      </c>
      <c r="K1467" s="37" t="str">
        <f aca="false">IF(G1467=1,IF(COUNTIFS($C:$C,C1467,$G:$G,1,$A:$A,"&gt;="&amp;(A1467-FenetreInterm/86400),$A:$A,"&lt;="&amp;A1467)&gt;=NbInterm,1,0),"")</f>
        <v/>
      </c>
      <c r="L1467" s="37" t="str">
        <f aca="false">IF(G1467=1,IF(B1467="",0,IF(J1467&lt;SeuilFugitive,1,0)),"")</f>
        <v/>
      </c>
      <c r="M1467" s="37" t="str">
        <f aca="false">IF(G1467=1,IF(B1467="",IF((Fin-A1467)*24&gt;SeuilFigee,1,0),IF(J1467&gt;SeuilFigee*3600,1,0)),"")</f>
        <v/>
      </c>
      <c r="N1467" s="0" t="str">
        <f aca="false">IF(G1467=1,IF(COUNTIF(H$2:H1467,H1467)=1,COUNTIF($H:$H,H1467),""),"")</f>
        <v/>
      </c>
      <c r="O1467" s="0" t="str">
        <f aca="false">IF(G1467=1,IF(COUNTIF(I$2:I1467,I1467)=1,COUNTIF($I:$I,I1467),""),"")</f>
        <v/>
      </c>
      <c r="P1467" s="38" t="str">
        <f aca="false">IF(G1467=1,IF(COUNTIFS(C$2:C1467,C1467,G$2:G1467,1)=1,COUNTIFS($C:$C,C1467,$G:$G,1)+ROW()/10000000,""),"")</f>
        <v/>
      </c>
      <c r="Q1467" s="0" t="str">
        <f aca="false">IF(K1467=1,IF(COUNTIFS(C$2:C1467,C1467,K$2:K1467,1)=1,1,0),"")</f>
        <v/>
      </c>
      <c r="R1467" s="0" t="str">
        <f aca="false">IF(M1467=1,IF(COUNTIFS(C$2:C1467,C1467,M$2:M1467,1)=1,1,0),"")</f>
        <v/>
      </c>
      <c r="S1467" s="0" t="str">
        <f aca="false">IF(L1467=1,IF(COUNTIFS(C$2:C1467,C1467,L$2:L1467,1)=1,1,0),"")</f>
        <v/>
      </c>
      <c r="T1467" s="38" t="str">
        <f aca="false">IF(N1467="","",N1467+ROW()/10000000)</f>
        <v/>
      </c>
      <c r="U1467" s="0" t="str">
        <f aca="false">IF(G1467=1,IF(B1467="",1,0),"")</f>
        <v/>
      </c>
    </row>
    <row r="1468" customFormat="false" ht="15" hidden="false" customHeight="false" outlineLevel="0" collapsed="false">
      <c r="A1468" s="35"/>
      <c r="B1468" s="35"/>
      <c r="G1468" s="0" t="str">
        <f aca="false">IF(A1468="","",IF(AND(A1468&gt;=Debut,A1468&lt;Fin),1,0))</f>
        <v/>
      </c>
      <c r="H1468" s="0" t="str">
        <f aca="false">IF(G1468=1,INT(ROUND((A1468-Debut)*86400,0)/600),"")</f>
        <v/>
      </c>
      <c r="I1468" s="0" t="str">
        <f aca="false">IF(G1468=1,INT(ROUND((A1468-Debut)*86400,0)/3600),"")</f>
        <v/>
      </c>
      <c r="J1468" s="0" t="str">
        <f aca="false">IF(OR(A1468="",B1468=""),"",ROUND((B1468-A1468)*86400,0))</f>
        <v/>
      </c>
      <c r="K1468" s="37" t="str">
        <f aca="false">IF(G1468=1,IF(COUNTIFS($C:$C,C1468,$G:$G,1,$A:$A,"&gt;="&amp;(A1468-FenetreInterm/86400),$A:$A,"&lt;="&amp;A1468)&gt;=NbInterm,1,0),"")</f>
        <v/>
      </c>
      <c r="L1468" s="37" t="str">
        <f aca="false">IF(G1468=1,IF(B1468="",0,IF(J1468&lt;SeuilFugitive,1,0)),"")</f>
        <v/>
      </c>
      <c r="M1468" s="37" t="str">
        <f aca="false">IF(G1468=1,IF(B1468="",IF((Fin-A1468)*24&gt;SeuilFigee,1,0),IF(J1468&gt;SeuilFigee*3600,1,0)),"")</f>
        <v/>
      </c>
      <c r="N1468" s="0" t="str">
        <f aca="false">IF(G1468=1,IF(COUNTIF(H$2:H1468,H1468)=1,COUNTIF($H:$H,H1468),""),"")</f>
        <v/>
      </c>
      <c r="O1468" s="0" t="str">
        <f aca="false">IF(G1468=1,IF(COUNTIF(I$2:I1468,I1468)=1,COUNTIF($I:$I,I1468),""),"")</f>
        <v/>
      </c>
      <c r="P1468" s="38" t="str">
        <f aca="false">IF(G1468=1,IF(COUNTIFS(C$2:C1468,C1468,G$2:G1468,1)=1,COUNTIFS($C:$C,C1468,$G:$G,1)+ROW()/10000000,""),"")</f>
        <v/>
      </c>
      <c r="Q1468" s="0" t="str">
        <f aca="false">IF(K1468=1,IF(COUNTIFS(C$2:C1468,C1468,K$2:K1468,1)=1,1,0),"")</f>
        <v/>
      </c>
      <c r="R1468" s="0" t="str">
        <f aca="false">IF(M1468=1,IF(COUNTIFS(C$2:C1468,C1468,M$2:M1468,1)=1,1,0),"")</f>
        <v/>
      </c>
      <c r="S1468" s="0" t="str">
        <f aca="false">IF(L1468=1,IF(COUNTIFS(C$2:C1468,C1468,L$2:L1468,1)=1,1,0),"")</f>
        <v/>
      </c>
      <c r="T1468" s="38" t="str">
        <f aca="false">IF(N1468="","",N1468+ROW()/10000000)</f>
        <v/>
      </c>
      <c r="U1468" s="0" t="str">
        <f aca="false">IF(G1468=1,IF(B1468="",1,0),"")</f>
        <v/>
      </c>
    </row>
    <row r="1469" customFormat="false" ht="15" hidden="false" customHeight="false" outlineLevel="0" collapsed="false">
      <c r="A1469" s="35"/>
      <c r="B1469" s="35"/>
      <c r="G1469" s="0" t="str">
        <f aca="false">IF(A1469="","",IF(AND(A1469&gt;=Debut,A1469&lt;Fin),1,0))</f>
        <v/>
      </c>
      <c r="H1469" s="0" t="str">
        <f aca="false">IF(G1469=1,INT(ROUND((A1469-Debut)*86400,0)/600),"")</f>
        <v/>
      </c>
      <c r="I1469" s="0" t="str">
        <f aca="false">IF(G1469=1,INT(ROUND((A1469-Debut)*86400,0)/3600),"")</f>
        <v/>
      </c>
      <c r="J1469" s="0" t="str">
        <f aca="false">IF(OR(A1469="",B1469=""),"",ROUND((B1469-A1469)*86400,0))</f>
        <v/>
      </c>
      <c r="K1469" s="37" t="str">
        <f aca="false">IF(G1469=1,IF(COUNTIFS($C:$C,C1469,$G:$G,1,$A:$A,"&gt;="&amp;(A1469-FenetreInterm/86400),$A:$A,"&lt;="&amp;A1469)&gt;=NbInterm,1,0),"")</f>
        <v/>
      </c>
      <c r="L1469" s="37" t="str">
        <f aca="false">IF(G1469=1,IF(B1469="",0,IF(J1469&lt;SeuilFugitive,1,0)),"")</f>
        <v/>
      </c>
      <c r="M1469" s="37" t="str">
        <f aca="false">IF(G1469=1,IF(B1469="",IF((Fin-A1469)*24&gt;SeuilFigee,1,0),IF(J1469&gt;SeuilFigee*3600,1,0)),"")</f>
        <v/>
      </c>
      <c r="N1469" s="0" t="str">
        <f aca="false">IF(G1469=1,IF(COUNTIF(H$2:H1469,H1469)=1,COUNTIF($H:$H,H1469),""),"")</f>
        <v/>
      </c>
      <c r="O1469" s="0" t="str">
        <f aca="false">IF(G1469=1,IF(COUNTIF(I$2:I1469,I1469)=1,COUNTIF($I:$I,I1469),""),"")</f>
        <v/>
      </c>
      <c r="P1469" s="38" t="str">
        <f aca="false">IF(G1469=1,IF(COUNTIFS(C$2:C1469,C1469,G$2:G1469,1)=1,COUNTIFS($C:$C,C1469,$G:$G,1)+ROW()/10000000,""),"")</f>
        <v/>
      </c>
      <c r="Q1469" s="0" t="str">
        <f aca="false">IF(K1469=1,IF(COUNTIFS(C$2:C1469,C1469,K$2:K1469,1)=1,1,0),"")</f>
        <v/>
      </c>
      <c r="R1469" s="0" t="str">
        <f aca="false">IF(M1469=1,IF(COUNTIFS(C$2:C1469,C1469,M$2:M1469,1)=1,1,0),"")</f>
        <v/>
      </c>
      <c r="S1469" s="0" t="str">
        <f aca="false">IF(L1469=1,IF(COUNTIFS(C$2:C1469,C1469,L$2:L1469,1)=1,1,0),"")</f>
        <v/>
      </c>
      <c r="T1469" s="38" t="str">
        <f aca="false">IF(N1469="","",N1469+ROW()/10000000)</f>
        <v/>
      </c>
      <c r="U1469" s="0" t="str">
        <f aca="false">IF(G1469=1,IF(B1469="",1,0),"")</f>
        <v/>
      </c>
    </row>
    <row r="1470" customFormat="false" ht="15" hidden="false" customHeight="false" outlineLevel="0" collapsed="false">
      <c r="A1470" s="35"/>
      <c r="B1470" s="35"/>
      <c r="G1470" s="0" t="str">
        <f aca="false">IF(A1470="","",IF(AND(A1470&gt;=Debut,A1470&lt;Fin),1,0))</f>
        <v/>
      </c>
      <c r="H1470" s="0" t="str">
        <f aca="false">IF(G1470=1,INT(ROUND((A1470-Debut)*86400,0)/600),"")</f>
        <v/>
      </c>
      <c r="I1470" s="0" t="str">
        <f aca="false">IF(G1470=1,INT(ROUND((A1470-Debut)*86400,0)/3600),"")</f>
        <v/>
      </c>
      <c r="J1470" s="0" t="str">
        <f aca="false">IF(OR(A1470="",B1470=""),"",ROUND((B1470-A1470)*86400,0))</f>
        <v/>
      </c>
      <c r="K1470" s="37" t="str">
        <f aca="false">IF(G1470=1,IF(COUNTIFS($C:$C,C1470,$G:$G,1,$A:$A,"&gt;="&amp;(A1470-FenetreInterm/86400),$A:$A,"&lt;="&amp;A1470)&gt;=NbInterm,1,0),"")</f>
        <v/>
      </c>
      <c r="L1470" s="37" t="str">
        <f aca="false">IF(G1470=1,IF(B1470="",0,IF(J1470&lt;SeuilFugitive,1,0)),"")</f>
        <v/>
      </c>
      <c r="M1470" s="37" t="str">
        <f aca="false">IF(G1470=1,IF(B1470="",IF((Fin-A1470)*24&gt;SeuilFigee,1,0),IF(J1470&gt;SeuilFigee*3600,1,0)),"")</f>
        <v/>
      </c>
      <c r="N1470" s="0" t="str">
        <f aca="false">IF(G1470=1,IF(COUNTIF(H$2:H1470,H1470)=1,COUNTIF($H:$H,H1470),""),"")</f>
        <v/>
      </c>
      <c r="O1470" s="0" t="str">
        <f aca="false">IF(G1470=1,IF(COUNTIF(I$2:I1470,I1470)=1,COUNTIF($I:$I,I1470),""),"")</f>
        <v/>
      </c>
      <c r="P1470" s="38" t="str">
        <f aca="false">IF(G1470=1,IF(COUNTIFS(C$2:C1470,C1470,G$2:G1470,1)=1,COUNTIFS($C:$C,C1470,$G:$G,1)+ROW()/10000000,""),"")</f>
        <v/>
      </c>
      <c r="Q1470" s="0" t="str">
        <f aca="false">IF(K1470=1,IF(COUNTIFS(C$2:C1470,C1470,K$2:K1470,1)=1,1,0),"")</f>
        <v/>
      </c>
      <c r="R1470" s="0" t="str">
        <f aca="false">IF(M1470=1,IF(COUNTIFS(C$2:C1470,C1470,M$2:M1470,1)=1,1,0),"")</f>
        <v/>
      </c>
      <c r="S1470" s="0" t="str">
        <f aca="false">IF(L1470=1,IF(COUNTIFS(C$2:C1470,C1470,L$2:L1470,1)=1,1,0),"")</f>
        <v/>
      </c>
      <c r="T1470" s="38" t="str">
        <f aca="false">IF(N1470="","",N1470+ROW()/10000000)</f>
        <v/>
      </c>
      <c r="U1470" s="0" t="str">
        <f aca="false">IF(G1470=1,IF(B1470="",1,0),"")</f>
        <v/>
      </c>
    </row>
    <row r="1471" customFormat="false" ht="15" hidden="false" customHeight="false" outlineLevel="0" collapsed="false">
      <c r="A1471" s="35"/>
      <c r="B1471" s="35"/>
      <c r="G1471" s="0" t="str">
        <f aca="false">IF(A1471="","",IF(AND(A1471&gt;=Debut,A1471&lt;Fin),1,0))</f>
        <v/>
      </c>
      <c r="H1471" s="0" t="str">
        <f aca="false">IF(G1471=1,INT(ROUND((A1471-Debut)*86400,0)/600),"")</f>
        <v/>
      </c>
      <c r="I1471" s="0" t="str">
        <f aca="false">IF(G1471=1,INT(ROUND((A1471-Debut)*86400,0)/3600),"")</f>
        <v/>
      </c>
      <c r="J1471" s="0" t="str">
        <f aca="false">IF(OR(A1471="",B1471=""),"",ROUND((B1471-A1471)*86400,0))</f>
        <v/>
      </c>
      <c r="K1471" s="37" t="str">
        <f aca="false">IF(G1471=1,IF(COUNTIFS($C:$C,C1471,$G:$G,1,$A:$A,"&gt;="&amp;(A1471-FenetreInterm/86400),$A:$A,"&lt;="&amp;A1471)&gt;=NbInterm,1,0),"")</f>
        <v/>
      </c>
      <c r="L1471" s="37" t="str">
        <f aca="false">IF(G1471=1,IF(B1471="",0,IF(J1471&lt;SeuilFugitive,1,0)),"")</f>
        <v/>
      </c>
      <c r="M1471" s="37" t="str">
        <f aca="false">IF(G1471=1,IF(B1471="",IF((Fin-A1471)*24&gt;SeuilFigee,1,0),IF(J1471&gt;SeuilFigee*3600,1,0)),"")</f>
        <v/>
      </c>
      <c r="N1471" s="0" t="str">
        <f aca="false">IF(G1471=1,IF(COUNTIF(H$2:H1471,H1471)=1,COUNTIF($H:$H,H1471),""),"")</f>
        <v/>
      </c>
      <c r="O1471" s="0" t="str">
        <f aca="false">IF(G1471=1,IF(COUNTIF(I$2:I1471,I1471)=1,COUNTIF($I:$I,I1471),""),"")</f>
        <v/>
      </c>
      <c r="P1471" s="38" t="str">
        <f aca="false">IF(G1471=1,IF(COUNTIFS(C$2:C1471,C1471,G$2:G1471,1)=1,COUNTIFS($C:$C,C1471,$G:$G,1)+ROW()/10000000,""),"")</f>
        <v/>
      </c>
      <c r="Q1471" s="0" t="str">
        <f aca="false">IF(K1471=1,IF(COUNTIFS(C$2:C1471,C1471,K$2:K1471,1)=1,1,0),"")</f>
        <v/>
      </c>
      <c r="R1471" s="0" t="str">
        <f aca="false">IF(M1471=1,IF(COUNTIFS(C$2:C1471,C1471,M$2:M1471,1)=1,1,0),"")</f>
        <v/>
      </c>
      <c r="S1471" s="0" t="str">
        <f aca="false">IF(L1471=1,IF(COUNTIFS(C$2:C1471,C1471,L$2:L1471,1)=1,1,0),"")</f>
        <v/>
      </c>
      <c r="T1471" s="38" t="str">
        <f aca="false">IF(N1471="","",N1471+ROW()/10000000)</f>
        <v/>
      </c>
      <c r="U1471" s="0" t="str">
        <f aca="false">IF(G1471=1,IF(B1471="",1,0),"")</f>
        <v/>
      </c>
    </row>
    <row r="1472" customFormat="false" ht="15" hidden="false" customHeight="false" outlineLevel="0" collapsed="false">
      <c r="A1472" s="35"/>
      <c r="B1472" s="35"/>
      <c r="G1472" s="0" t="str">
        <f aca="false">IF(A1472="","",IF(AND(A1472&gt;=Debut,A1472&lt;Fin),1,0))</f>
        <v/>
      </c>
      <c r="H1472" s="0" t="str">
        <f aca="false">IF(G1472=1,INT(ROUND((A1472-Debut)*86400,0)/600),"")</f>
        <v/>
      </c>
      <c r="I1472" s="0" t="str">
        <f aca="false">IF(G1472=1,INT(ROUND((A1472-Debut)*86400,0)/3600),"")</f>
        <v/>
      </c>
      <c r="J1472" s="0" t="str">
        <f aca="false">IF(OR(A1472="",B1472=""),"",ROUND((B1472-A1472)*86400,0))</f>
        <v/>
      </c>
      <c r="K1472" s="37" t="str">
        <f aca="false">IF(G1472=1,IF(COUNTIFS($C:$C,C1472,$G:$G,1,$A:$A,"&gt;="&amp;(A1472-FenetreInterm/86400),$A:$A,"&lt;="&amp;A1472)&gt;=NbInterm,1,0),"")</f>
        <v/>
      </c>
      <c r="L1472" s="37" t="str">
        <f aca="false">IF(G1472=1,IF(B1472="",0,IF(J1472&lt;SeuilFugitive,1,0)),"")</f>
        <v/>
      </c>
      <c r="M1472" s="37" t="str">
        <f aca="false">IF(G1472=1,IF(B1472="",IF((Fin-A1472)*24&gt;SeuilFigee,1,0),IF(J1472&gt;SeuilFigee*3600,1,0)),"")</f>
        <v/>
      </c>
      <c r="N1472" s="0" t="str">
        <f aca="false">IF(G1472=1,IF(COUNTIF(H$2:H1472,H1472)=1,COUNTIF($H:$H,H1472),""),"")</f>
        <v/>
      </c>
      <c r="O1472" s="0" t="str">
        <f aca="false">IF(G1472=1,IF(COUNTIF(I$2:I1472,I1472)=1,COUNTIF($I:$I,I1472),""),"")</f>
        <v/>
      </c>
      <c r="P1472" s="38" t="str">
        <f aca="false">IF(G1472=1,IF(COUNTIFS(C$2:C1472,C1472,G$2:G1472,1)=1,COUNTIFS($C:$C,C1472,$G:$G,1)+ROW()/10000000,""),"")</f>
        <v/>
      </c>
      <c r="Q1472" s="0" t="str">
        <f aca="false">IF(K1472=1,IF(COUNTIFS(C$2:C1472,C1472,K$2:K1472,1)=1,1,0),"")</f>
        <v/>
      </c>
      <c r="R1472" s="0" t="str">
        <f aca="false">IF(M1472=1,IF(COUNTIFS(C$2:C1472,C1472,M$2:M1472,1)=1,1,0),"")</f>
        <v/>
      </c>
      <c r="S1472" s="0" t="str">
        <f aca="false">IF(L1472=1,IF(COUNTIFS(C$2:C1472,C1472,L$2:L1472,1)=1,1,0),"")</f>
        <v/>
      </c>
      <c r="T1472" s="38" t="str">
        <f aca="false">IF(N1472="","",N1472+ROW()/10000000)</f>
        <v/>
      </c>
      <c r="U1472" s="0" t="str">
        <f aca="false">IF(G1472=1,IF(B1472="",1,0),"")</f>
        <v/>
      </c>
    </row>
    <row r="1473" customFormat="false" ht="15" hidden="false" customHeight="false" outlineLevel="0" collapsed="false">
      <c r="A1473" s="35"/>
      <c r="B1473" s="35"/>
      <c r="G1473" s="0" t="str">
        <f aca="false">IF(A1473="","",IF(AND(A1473&gt;=Debut,A1473&lt;Fin),1,0))</f>
        <v/>
      </c>
      <c r="H1473" s="0" t="str">
        <f aca="false">IF(G1473=1,INT(ROUND((A1473-Debut)*86400,0)/600),"")</f>
        <v/>
      </c>
      <c r="I1473" s="0" t="str">
        <f aca="false">IF(G1473=1,INT(ROUND((A1473-Debut)*86400,0)/3600),"")</f>
        <v/>
      </c>
      <c r="J1473" s="0" t="str">
        <f aca="false">IF(OR(A1473="",B1473=""),"",ROUND((B1473-A1473)*86400,0))</f>
        <v/>
      </c>
      <c r="K1473" s="37" t="str">
        <f aca="false">IF(G1473=1,IF(COUNTIFS($C:$C,C1473,$G:$G,1,$A:$A,"&gt;="&amp;(A1473-FenetreInterm/86400),$A:$A,"&lt;="&amp;A1473)&gt;=NbInterm,1,0),"")</f>
        <v/>
      </c>
      <c r="L1473" s="37" t="str">
        <f aca="false">IF(G1473=1,IF(B1473="",0,IF(J1473&lt;SeuilFugitive,1,0)),"")</f>
        <v/>
      </c>
      <c r="M1473" s="37" t="str">
        <f aca="false">IF(G1473=1,IF(B1473="",IF((Fin-A1473)*24&gt;SeuilFigee,1,0),IF(J1473&gt;SeuilFigee*3600,1,0)),"")</f>
        <v/>
      </c>
      <c r="N1473" s="0" t="str">
        <f aca="false">IF(G1473=1,IF(COUNTIF(H$2:H1473,H1473)=1,COUNTIF($H:$H,H1473),""),"")</f>
        <v/>
      </c>
      <c r="O1473" s="0" t="str">
        <f aca="false">IF(G1473=1,IF(COUNTIF(I$2:I1473,I1473)=1,COUNTIF($I:$I,I1473),""),"")</f>
        <v/>
      </c>
      <c r="P1473" s="38" t="str">
        <f aca="false">IF(G1473=1,IF(COUNTIFS(C$2:C1473,C1473,G$2:G1473,1)=1,COUNTIFS($C:$C,C1473,$G:$G,1)+ROW()/10000000,""),"")</f>
        <v/>
      </c>
      <c r="Q1473" s="0" t="str">
        <f aca="false">IF(K1473=1,IF(COUNTIFS(C$2:C1473,C1473,K$2:K1473,1)=1,1,0),"")</f>
        <v/>
      </c>
      <c r="R1473" s="0" t="str">
        <f aca="false">IF(M1473=1,IF(COUNTIFS(C$2:C1473,C1473,M$2:M1473,1)=1,1,0),"")</f>
        <v/>
      </c>
      <c r="S1473" s="0" t="str">
        <f aca="false">IF(L1473=1,IF(COUNTIFS(C$2:C1473,C1473,L$2:L1473,1)=1,1,0),"")</f>
        <v/>
      </c>
      <c r="T1473" s="38" t="str">
        <f aca="false">IF(N1473="","",N1473+ROW()/10000000)</f>
        <v/>
      </c>
      <c r="U1473" s="0" t="str">
        <f aca="false">IF(G1473=1,IF(B1473="",1,0),"")</f>
        <v/>
      </c>
    </row>
    <row r="1474" customFormat="false" ht="15" hidden="false" customHeight="false" outlineLevel="0" collapsed="false">
      <c r="A1474" s="35"/>
      <c r="B1474" s="35"/>
      <c r="G1474" s="0" t="str">
        <f aca="false">IF(A1474="","",IF(AND(A1474&gt;=Debut,A1474&lt;Fin),1,0))</f>
        <v/>
      </c>
      <c r="H1474" s="0" t="str">
        <f aca="false">IF(G1474=1,INT(ROUND((A1474-Debut)*86400,0)/600),"")</f>
        <v/>
      </c>
      <c r="I1474" s="0" t="str">
        <f aca="false">IF(G1474=1,INT(ROUND((A1474-Debut)*86400,0)/3600),"")</f>
        <v/>
      </c>
      <c r="J1474" s="0" t="str">
        <f aca="false">IF(OR(A1474="",B1474=""),"",ROUND((B1474-A1474)*86400,0))</f>
        <v/>
      </c>
      <c r="K1474" s="37" t="str">
        <f aca="false">IF(G1474=1,IF(COUNTIFS($C:$C,C1474,$G:$G,1,$A:$A,"&gt;="&amp;(A1474-FenetreInterm/86400),$A:$A,"&lt;="&amp;A1474)&gt;=NbInterm,1,0),"")</f>
        <v/>
      </c>
      <c r="L1474" s="37" t="str">
        <f aca="false">IF(G1474=1,IF(B1474="",0,IF(J1474&lt;SeuilFugitive,1,0)),"")</f>
        <v/>
      </c>
      <c r="M1474" s="37" t="str">
        <f aca="false">IF(G1474=1,IF(B1474="",IF((Fin-A1474)*24&gt;SeuilFigee,1,0),IF(J1474&gt;SeuilFigee*3600,1,0)),"")</f>
        <v/>
      </c>
      <c r="N1474" s="0" t="str">
        <f aca="false">IF(G1474=1,IF(COUNTIF(H$2:H1474,H1474)=1,COUNTIF($H:$H,H1474),""),"")</f>
        <v/>
      </c>
      <c r="O1474" s="0" t="str">
        <f aca="false">IF(G1474=1,IF(COUNTIF(I$2:I1474,I1474)=1,COUNTIF($I:$I,I1474),""),"")</f>
        <v/>
      </c>
      <c r="P1474" s="38" t="str">
        <f aca="false">IF(G1474=1,IF(COUNTIFS(C$2:C1474,C1474,G$2:G1474,1)=1,COUNTIFS($C:$C,C1474,$G:$G,1)+ROW()/10000000,""),"")</f>
        <v/>
      </c>
      <c r="Q1474" s="0" t="str">
        <f aca="false">IF(K1474=1,IF(COUNTIFS(C$2:C1474,C1474,K$2:K1474,1)=1,1,0),"")</f>
        <v/>
      </c>
      <c r="R1474" s="0" t="str">
        <f aca="false">IF(M1474=1,IF(COUNTIFS(C$2:C1474,C1474,M$2:M1474,1)=1,1,0),"")</f>
        <v/>
      </c>
      <c r="S1474" s="0" t="str">
        <f aca="false">IF(L1474=1,IF(COUNTIFS(C$2:C1474,C1474,L$2:L1474,1)=1,1,0),"")</f>
        <v/>
      </c>
      <c r="T1474" s="38" t="str">
        <f aca="false">IF(N1474="","",N1474+ROW()/10000000)</f>
        <v/>
      </c>
      <c r="U1474" s="0" t="str">
        <f aca="false">IF(G1474=1,IF(B1474="",1,0),"")</f>
        <v/>
      </c>
    </row>
    <row r="1475" customFormat="false" ht="15" hidden="false" customHeight="false" outlineLevel="0" collapsed="false">
      <c r="A1475" s="35"/>
      <c r="B1475" s="35"/>
      <c r="G1475" s="0" t="str">
        <f aca="false">IF(A1475="","",IF(AND(A1475&gt;=Debut,A1475&lt;Fin),1,0))</f>
        <v/>
      </c>
      <c r="H1475" s="0" t="str">
        <f aca="false">IF(G1475=1,INT(ROUND((A1475-Debut)*86400,0)/600),"")</f>
        <v/>
      </c>
      <c r="I1475" s="0" t="str">
        <f aca="false">IF(G1475=1,INT(ROUND((A1475-Debut)*86400,0)/3600),"")</f>
        <v/>
      </c>
      <c r="J1475" s="0" t="str">
        <f aca="false">IF(OR(A1475="",B1475=""),"",ROUND((B1475-A1475)*86400,0))</f>
        <v/>
      </c>
      <c r="K1475" s="37" t="str">
        <f aca="false">IF(G1475=1,IF(COUNTIFS($C:$C,C1475,$G:$G,1,$A:$A,"&gt;="&amp;(A1475-FenetreInterm/86400),$A:$A,"&lt;="&amp;A1475)&gt;=NbInterm,1,0),"")</f>
        <v/>
      </c>
      <c r="L1475" s="37" t="str">
        <f aca="false">IF(G1475=1,IF(B1475="",0,IF(J1475&lt;SeuilFugitive,1,0)),"")</f>
        <v/>
      </c>
      <c r="M1475" s="37" t="str">
        <f aca="false">IF(G1475=1,IF(B1475="",IF((Fin-A1475)*24&gt;SeuilFigee,1,0),IF(J1475&gt;SeuilFigee*3600,1,0)),"")</f>
        <v/>
      </c>
      <c r="N1475" s="0" t="str">
        <f aca="false">IF(G1475=1,IF(COUNTIF(H$2:H1475,H1475)=1,COUNTIF($H:$H,H1475),""),"")</f>
        <v/>
      </c>
      <c r="O1475" s="0" t="str">
        <f aca="false">IF(G1475=1,IF(COUNTIF(I$2:I1475,I1475)=1,COUNTIF($I:$I,I1475),""),"")</f>
        <v/>
      </c>
      <c r="P1475" s="38" t="str">
        <f aca="false">IF(G1475=1,IF(COUNTIFS(C$2:C1475,C1475,G$2:G1475,1)=1,COUNTIFS($C:$C,C1475,$G:$G,1)+ROW()/10000000,""),"")</f>
        <v/>
      </c>
      <c r="Q1475" s="0" t="str">
        <f aca="false">IF(K1475=1,IF(COUNTIFS(C$2:C1475,C1475,K$2:K1475,1)=1,1,0),"")</f>
        <v/>
      </c>
      <c r="R1475" s="0" t="str">
        <f aca="false">IF(M1475=1,IF(COUNTIFS(C$2:C1475,C1475,M$2:M1475,1)=1,1,0),"")</f>
        <v/>
      </c>
      <c r="S1475" s="0" t="str">
        <f aca="false">IF(L1475=1,IF(COUNTIFS(C$2:C1475,C1475,L$2:L1475,1)=1,1,0),"")</f>
        <v/>
      </c>
      <c r="T1475" s="38" t="str">
        <f aca="false">IF(N1475="","",N1475+ROW()/10000000)</f>
        <v/>
      </c>
      <c r="U1475" s="0" t="str">
        <f aca="false">IF(G1475=1,IF(B1475="",1,0),"")</f>
        <v/>
      </c>
    </row>
    <row r="1476" customFormat="false" ht="15" hidden="false" customHeight="false" outlineLevel="0" collapsed="false">
      <c r="A1476" s="35"/>
      <c r="B1476" s="35"/>
      <c r="G1476" s="0" t="str">
        <f aca="false">IF(A1476="","",IF(AND(A1476&gt;=Debut,A1476&lt;Fin),1,0))</f>
        <v/>
      </c>
      <c r="H1476" s="0" t="str">
        <f aca="false">IF(G1476=1,INT(ROUND((A1476-Debut)*86400,0)/600),"")</f>
        <v/>
      </c>
      <c r="I1476" s="0" t="str">
        <f aca="false">IF(G1476=1,INT(ROUND((A1476-Debut)*86400,0)/3600),"")</f>
        <v/>
      </c>
      <c r="J1476" s="0" t="str">
        <f aca="false">IF(OR(A1476="",B1476=""),"",ROUND((B1476-A1476)*86400,0))</f>
        <v/>
      </c>
      <c r="K1476" s="37" t="str">
        <f aca="false">IF(G1476=1,IF(COUNTIFS($C:$C,C1476,$G:$G,1,$A:$A,"&gt;="&amp;(A1476-FenetreInterm/86400),$A:$A,"&lt;="&amp;A1476)&gt;=NbInterm,1,0),"")</f>
        <v/>
      </c>
      <c r="L1476" s="37" t="str">
        <f aca="false">IF(G1476=1,IF(B1476="",0,IF(J1476&lt;SeuilFugitive,1,0)),"")</f>
        <v/>
      </c>
      <c r="M1476" s="37" t="str">
        <f aca="false">IF(G1476=1,IF(B1476="",IF((Fin-A1476)*24&gt;SeuilFigee,1,0),IF(J1476&gt;SeuilFigee*3600,1,0)),"")</f>
        <v/>
      </c>
      <c r="N1476" s="0" t="str">
        <f aca="false">IF(G1476=1,IF(COUNTIF(H$2:H1476,H1476)=1,COUNTIF($H:$H,H1476),""),"")</f>
        <v/>
      </c>
      <c r="O1476" s="0" t="str">
        <f aca="false">IF(G1476=1,IF(COUNTIF(I$2:I1476,I1476)=1,COUNTIF($I:$I,I1476),""),"")</f>
        <v/>
      </c>
      <c r="P1476" s="38" t="str">
        <f aca="false">IF(G1476=1,IF(COUNTIFS(C$2:C1476,C1476,G$2:G1476,1)=1,COUNTIFS($C:$C,C1476,$G:$G,1)+ROW()/10000000,""),"")</f>
        <v/>
      </c>
      <c r="Q1476" s="0" t="str">
        <f aca="false">IF(K1476=1,IF(COUNTIFS(C$2:C1476,C1476,K$2:K1476,1)=1,1,0),"")</f>
        <v/>
      </c>
      <c r="R1476" s="0" t="str">
        <f aca="false">IF(M1476=1,IF(COUNTIFS(C$2:C1476,C1476,M$2:M1476,1)=1,1,0),"")</f>
        <v/>
      </c>
      <c r="S1476" s="0" t="str">
        <f aca="false">IF(L1476=1,IF(COUNTIFS(C$2:C1476,C1476,L$2:L1476,1)=1,1,0),"")</f>
        <v/>
      </c>
      <c r="T1476" s="38" t="str">
        <f aca="false">IF(N1476="","",N1476+ROW()/10000000)</f>
        <v/>
      </c>
      <c r="U1476" s="0" t="str">
        <f aca="false">IF(G1476=1,IF(B1476="",1,0),"")</f>
        <v/>
      </c>
    </row>
    <row r="1477" customFormat="false" ht="15" hidden="false" customHeight="false" outlineLevel="0" collapsed="false">
      <c r="A1477" s="35"/>
      <c r="B1477" s="35"/>
      <c r="G1477" s="0" t="str">
        <f aca="false">IF(A1477="","",IF(AND(A1477&gt;=Debut,A1477&lt;Fin),1,0))</f>
        <v/>
      </c>
      <c r="H1477" s="0" t="str">
        <f aca="false">IF(G1477=1,INT(ROUND((A1477-Debut)*86400,0)/600),"")</f>
        <v/>
      </c>
      <c r="I1477" s="0" t="str">
        <f aca="false">IF(G1477=1,INT(ROUND((A1477-Debut)*86400,0)/3600),"")</f>
        <v/>
      </c>
      <c r="J1477" s="0" t="str">
        <f aca="false">IF(OR(A1477="",B1477=""),"",ROUND((B1477-A1477)*86400,0))</f>
        <v/>
      </c>
      <c r="K1477" s="37" t="str">
        <f aca="false">IF(G1477=1,IF(COUNTIFS($C:$C,C1477,$G:$G,1,$A:$A,"&gt;="&amp;(A1477-FenetreInterm/86400),$A:$A,"&lt;="&amp;A1477)&gt;=NbInterm,1,0),"")</f>
        <v/>
      </c>
      <c r="L1477" s="37" t="str">
        <f aca="false">IF(G1477=1,IF(B1477="",0,IF(J1477&lt;SeuilFugitive,1,0)),"")</f>
        <v/>
      </c>
      <c r="M1477" s="37" t="str">
        <f aca="false">IF(G1477=1,IF(B1477="",IF((Fin-A1477)*24&gt;SeuilFigee,1,0),IF(J1477&gt;SeuilFigee*3600,1,0)),"")</f>
        <v/>
      </c>
      <c r="N1477" s="0" t="str">
        <f aca="false">IF(G1477=1,IF(COUNTIF(H$2:H1477,H1477)=1,COUNTIF($H:$H,H1477),""),"")</f>
        <v/>
      </c>
      <c r="O1477" s="0" t="str">
        <f aca="false">IF(G1477=1,IF(COUNTIF(I$2:I1477,I1477)=1,COUNTIF($I:$I,I1477),""),"")</f>
        <v/>
      </c>
      <c r="P1477" s="38" t="str">
        <f aca="false">IF(G1477=1,IF(COUNTIFS(C$2:C1477,C1477,G$2:G1477,1)=1,COUNTIFS($C:$C,C1477,$G:$G,1)+ROW()/10000000,""),"")</f>
        <v/>
      </c>
      <c r="Q1477" s="0" t="str">
        <f aca="false">IF(K1477=1,IF(COUNTIFS(C$2:C1477,C1477,K$2:K1477,1)=1,1,0),"")</f>
        <v/>
      </c>
      <c r="R1477" s="0" t="str">
        <f aca="false">IF(M1477=1,IF(COUNTIFS(C$2:C1477,C1477,M$2:M1477,1)=1,1,0),"")</f>
        <v/>
      </c>
      <c r="S1477" s="0" t="str">
        <f aca="false">IF(L1477=1,IF(COUNTIFS(C$2:C1477,C1477,L$2:L1477,1)=1,1,0),"")</f>
        <v/>
      </c>
      <c r="T1477" s="38" t="str">
        <f aca="false">IF(N1477="","",N1477+ROW()/10000000)</f>
        <v/>
      </c>
      <c r="U1477" s="0" t="str">
        <f aca="false">IF(G1477=1,IF(B1477="",1,0),"")</f>
        <v/>
      </c>
    </row>
    <row r="1478" customFormat="false" ht="15" hidden="false" customHeight="false" outlineLevel="0" collapsed="false">
      <c r="A1478" s="35"/>
      <c r="B1478" s="35"/>
      <c r="G1478" s="0" t="str">
        <f aca="false">IF(A1478="","",IF(AND(A1478&gt;=Debut,A1478&lt;Fin),1,0))</f>
        <v/>
      </c>
      <c r="H1478" s="0" t="str">
        <f aca="false">IF(G1478=1,INT(ROUND((A1478-Debut)*86400,0)/600),"")</f>
        <v/>
      </c>
      <c r="I1478" s="0" t="str">
        <f aca="false">IF(G1478=1,INT(ROUND((A1478-Debut)*86400,0)/3600),"")</f>
        <v/>
      </c>
      <c r="J1478" s="0" t="str">
        <f aca="false">IF(OR(A1478="",B1478=""),"",ROUND((B1478-A1478)*86400,0))</f>
        <v/>
      </c>
      <c r="K1478" s="37" t="str">
        <f aca="false">IF(G1478=1,IF(COUNTIFS($C:$C,C1478,$G:$G,1,$A:$A,"&gt;="&amp;(A1478-FenetreInterm/86400),$A:$A,"&lt;="&amp;A1478)&gt;=NbInterm,1,0),"")</f>
        <v/>
      </c>
      <c r="L1478" s="37" t="str">
        <f aca="false">IF(G1478=1,IF(B1478="",0,IF(J1478&lt;SeuilFugitive,1,0)),"")</f>
        <v/>
      </c>
      <c r="M1478" s="37" t="str">
        <f aca="false">IF(G1478=1,IF(B1478="",IF((Fin-A1478)*24&gt;SeuilFigee,1,0),IF(J1478&gt;SeuilFigee*3600,1,0)),"")</f>
        <v/>
      </c>
      <c r="N1478" s="0" t="str">
        <f aca="false">IF(G1478=1,IF(COUNTIF(H$2:H1478,H1478)=1,COUNTIF($H:$H,H1478),""),"")</f>
        <v/>
      </c>
      <c r="O1478" s="0" t="str">
        <f aca="false">IF(G1478=1,IF(COUNTIF(I$2:I1478,I1478)=1,COUNTIF($I:$I,I1478),""),"")</f>
        <v/>
      </c>
      <c r="P1478" s="38" t="str">
        <f aca="false">IF(G1478=1,IF(COUNTIFS(C$2:C1478,C1478,G$2:G1478,1)=1,COUNTIFS($C:$C,C1478,$G:$G,1)+ROW()/10000000,""),"")</f>
        <v/>
      </c>
      <c r="Q1478" s="0" t="str">
        <f aca="false">IF(K1478=1,IF(COUNTIFS(C$2:C1478,C1478,K$2:K1478,1)=1,1,0),"")</f>
        <v/>
      </c>
      <c r="R1478" s="0" t="str">
        <f aca="false">IF(M1478=1,IF(COUNTIFS(C$2:C1478,C1478,M$2:M1478,1)=1,1,0),"")</f>
        <v/>
      </c>
      <c r="S1478" s="0" t="str">
        <f aca="false">IF(L1478=1,IF(COUNTIFS(C$2:C1478,C1478,L$2:L1478,1)=1,1,0),"")</f>
        <v/>
      </c>
      <c r="T1478" s="38" t="str">
        <f aca="false">IF(N1478="","",N1478+ROW()/10000000)</f>
        <v/>
      </c>
      <c r="U1478" s="0" t="str">
        <f aca="false">IF(G1478=1,IF(B1478="",1,0),"")</f>
        <v/>
      </c>
    </row>
    <row r="1479" customFormat="false" ht="15" hidden="false" customHeight="false" outlineLevel="0" collapsed="false">
      <c r="A1479" s="35"/>
      <c r="B1479" s="35"/>
      <c r="G1479" s="0" t="str">
        <f aca="false">IF(A1479="","",IF(AND(A1479&gt;=Debut,A1479&lt;Fin),1,0))</f>
        <v/>
      </c>
      <c r="H1479" s="0" t="str">
        <f aca="false">IF(G1479=1,INT(ROUND((A1479-Debut)*86400,0)/600),"")</f>
        <v/>
      </c>
      <c r="I1479" s="0" t="str">
        <f aca="false">IF(G1479=1,INT(ROUND((A1479-Debut)*86400,0)/3600),"")</f>
        <v/>
      </c>
      <c r="J1479" s="0" t="str">
        <f aca="false">IF(OR(A1479="",B1479=""),"",ROUND((B1479-A1479)*86400,0))</f>
        <v/>
      </c>
      <c r="K1479" s="37" t="str">
        <f aca="false">IF(G1479=1,IF(COUNTIFS($C:$C,C1479,$G:$G,1,$A:$A,"&gt;="&amp;(A1479-FenetreInterm/86400),$A:$A,"&lt;="&amp;A1479)&gt;=NbInterm,1,0),"")</f>
        <v/>
      </c>
      <c r="L1479" s="37" t="str">
        <f aca="false">IF(G1479=1,IF(B1479="",0,IF(J1479&lt;SeuilFugitive,1,0)),"")</f>
        <v/>
      </c>
      <c r="M1479" s="37" t="str">
        <f aca="false">IF(G1479=1,IF(B1479="",IF((Fin-A1479)*24&gt;SeuilFigee,1,0),IF(J1479&gt;SeuilFigee*3600,1,0)),"")</f>
        <v/>
      </c>
      <c r="N1479" s="0" t="str">
        <f aca="false">IF(G1479=1,IF(COUNTIF(H$2:H1479,H1479)=1,COUNTIF($H:$H,H1479),""),"")</f>
        <v/>
      </c>
      <c r="O1479" s="0" t="str">
        <f aca="false">IF(G1479=1,IF(COUNTIF(I$2:I1479,I1479)=1,COUNTIF($I:$I,I1479),""),"")</f>
        <v/>
      </c>
      <c r="P1479" s="38" t="str">
        <f aca="false">IF(G1479=1,IF(COUNTIFS(C$2:C1479,C1479,G$2:G1479,1)=1,COUNTIFS($C:$C,C1479,$G:$G,1)+ROW()/10000000,""),"")</f>
        <v/>
      </c>
      <c r="Q1479" s="0" t="str">
        <f aca="false">IF(K1479=1,IF(COUNTIFS(C$2:C1479,C1479,K$2:K1479,1)=1,1,0),"")</f>
        <v/>
      </c>
      <c r="R1479" s="0" t="str">
        <f aca="false">IF(M1479=1,IF(COUNTIFS(C$2:C1479,C1479,M$2:M1479,1)=1,1,0),"")</f>
        <v/>
      </c>
      <c r="S1479" s="0" t="str">
        <f aca="false">IF(L1479=1,IF(COUNTIFS(C$2:C1479,C1479,L$2:L1479,1)=1,1,0),"")</f>
        <v/>
      </c>
      <c r="T1479" s="38" t="str">
        <f aca="false">IF(N1479="","",N1479+ROW()/10000000)</f>
        <v/>
      </c>
      <c r="U1479" s="0" t="str">
        <f aca="false">IF(G1479=1,IF(B1479="",1,0),"")</f>
        <v/>
      </c>
    </row>
    <row r="1480" customFormat="false" ht="15" hidden="false" customHeight="false" outlineLevel="0" collapsed="false">
      <c r="A1480" s="35"/>
      <c r="B1480" s="35"/>
      <c r="G1480" s="0" t="str">
        <f aca="false">IF(A1480="","",IF(AND(A1480&gt;=Debut,A1480&lt;Fin),1,0))</f>
        <v/>
      </c>
      <c r="H1480" s="0" t="str">
        <f aca="false">IF(G1480=1,INT(ROUND((A1480-Debut)*86400,0)/600),"")</f>
        <v/>
      </c>
      <c r="I1480" s="0" t="str">
        <f aca="false">IF(G1480=1,INT(ROUND((A1480-Debut)*86400,0)/3600),"")</f>
        <v/>
      </c>
      <c r="J1480" s="0" t="str">
        <f aca="false">IF(OR(A1480="",B1480=""),"",ROUND((B1480-A1480)*86400,0))</f>
        <v/>
      </c>
      <c r="K1480" s="37" t="str">
        <f aca="false">IF(G1480=1,IF(COUNTIFS($C:$C,C1480,$G:$G,1,$A:$A,"&gt;="&amp;(A1480-FenetreInterm/86400),$A:$A,"&lt;="&amp;A1480)&gt;=NbInterm,1,0),"")</f>
        <v/>
      </c>
      <c r="L1480" s="37" t="str">
        <f aca="false">IF(G1480=1,IF(B1480="",0,IF(J1480&lt;SeuilFugitive,1,0)),"")</f>
        <v/>
      </c>
      <c r="M1480" s="37" t="str">
        <f aca="false">IF(G1480=1,IF(B1480="",IF((Fin-A1480)*24&gt;SeuilFigee,1,0),IF(J1480&gt;SeuilFigee*3600,1,0)),"")</f>
        <v/>
      </c>
      <c r="N1480" s="0" t="str">
        <f aca="false">IF(G1480=1,IF(COUNTIF(H$2:H1480,H1480)=1,COUNTIF($H:$H,H1480),""),"")</f>
        <v/>
      </c>
      <c r="O1480" s="0" t="str">
        <f aca="false">IF(G1480=1,IF(COUNTIF(I$2:I1480,I1480)=1,COUNTIF($I:$I,I1480),""),"")</f>
        <v/>
      </c>
      <c r="P1480" s="38" t="str">
        <f aca="false">IF(G1480=1,IF(COUNTIFS(C$2:C1480,C1480,G$2:G1480,1)=1,COUNTIFS($C:$C,C1480,$G:$G,1)+ROW()/10000000,""),"")</f>
        <v/>
      </c>
      <c r="Q1480" s="0" t="str">
        <f aca="false">IF(K1480=1,IF(COUNTIFS(C$2:C1480,C1480,K$2:K1480,1)=1,1,0),"")</f>
        <v/>
      </c>
      <c r="R1480" s="0" t="str">
        <f aca="false">IF(M1480=1,IF(COUNTIFS(C$2:C1480,C1480,M$2:M1480,1)=1,1,0),"")</f>
        <v/>
      </c>
      <c r="S1480" s="0" t="str">
        <f aca="false">IF(L1480=1,IF(COUNTIFS(C$2:C1480,C1480,L$2:L1480,1)=1,1,0),"")</f>
        <v/>
      </c>
      <c r="T1480" s="38" t="str">
        <f aca="false">IF(N1480="","",N1480+ROW()/10000000)</f>
        <v/>
      </c>
      <c r="U1480" s="0" t="str">
        <f aca="false">IF(G1480=1,IF(B1480="",1,0),"")</f>
        <v/>
      </c>
    </row>
    <row r="1481" customFormat="false" ht="15" hidden="false" customHeight="false" outlineLevel="0" collapsed="false">
      <c r="A1481" s="35"/>
      <c r="B1481" s="35"/>
      <c r="G1481" s="0" t="str">
        <f aca="false">IF(A1481="","",IF(AND(A1481&gt;=Debut,A1481&lt;Fin),1,0))</f>
        <v/>
      </c>
      <c r="H1481" s="0" t="str">
        <f aca="false">IF(G1481=1,INT(ROUND((A1481-Debut)*86400,0)/600),"")</f>
        <v/>
      </c>
      <c r="I1481" s="0" t="str">
        <f aca="false">IF(G1481=1,INT(ROUND((A1481-Debut)*86400,0)/3600),"")</f>
        <v/>
      </c>
      <c r="J1481" s="0" t="str">
        <f aca="false">IF(OR(A1481="",B1481=""),"",ROUND((B1481-A1481)*86400,0))</f>
        <v/>
      </c>
      <c r="K1481" s="37" t="str">
        <f aca="false">IF(G1481=1,IF(COUNTIFS($C:$C,C1481,$G:$G,1,$A:$A,"&gt;="&amp;(A1481-FenetreInterm/86400),$A:$A,"&lt;="&amp;A1481)&gt;=NbInterm,1,0),"")</f>
        <v/>
      </c>
      <c r="L1481" s="37" t="str">
        <f aca="false">IF(G1481=1,IF(B1481="",0,IF(J1481&lt;SeuilFugitive,1,0)),"")</f>
        <v/>
      </c>
      <c r="M1481" s="37" t="str">
        <f aca="false">IF(G1481=1,IF(B1481="",IF((Fin-A1481)*24&gt;SeuilFigee,1,0),IF(J1481&gt;SeuilFigee*3600,1,0)),"")</f>
        <v/>
      </c>
      <c r="N1481" s="0" t="str">
        <f aca="false">IF(G1481=1,IF(COUNTIF(H$2:H1481,H1481)=1,COUNTIF($H:$H,H1481),""),"")</f>
        <v/>
      </c>
      <c r="O1481" s="0" t="str">
        <f aca="false">IF(G1481=1,IF(COUNTIF(I$2:I1481,I1481)=1,COUNTIF($I:$I,I1481),""),"")</f>
        <v/>
      </c>
      <c r="P1481" s="38" t="str">
        <f aca="false">IF(G1481=1,IF(COUNTIFS(C$2:C1481,C1481,G$2:G1481,1)=1,COUNTIFS($C:$C,C1481,$G:$G,1)+ROW()/10000000,""),"")</f>
        <v/>
      </c>
      <c r="Q1481" s="0" t="str">
        <f aca="false">IF(K1481=1,IF(COUNTIFS(C$2:C1481,C1481,K$2:K1481,1)=1,1,0),"")</f>
        <v/>
      </c>
      <c r="R1481" s="0" t="str">
        <f aca="false">IF(M1481=1,IF(COUNTIFS(C$2:C1481,C1481,M$2:M1481,1)=1,1,0),"")</f>
        <v/>
      </c>
      <c r="S1481" s="0" t="str">
        <f aca="false">IF(L1481=1,IF(COUNTIFS(C$2:C1481,C1481,L$2:L1481,1)=1,1,0),"")</f>
        <v/>
      </c>
      <c r="T1481" s="38" t="str">
        <f aca="false">IF(N1481="","",N1481+ROW()/10000000)</f>
        <v/>
      </c>
      <c r="U1481" s="0" t="str">
        <f aca="false">IF(G1481=1,IF(B1481="",1,0),"")</f>
        <v/>
      </c>
    </row>
    <row r="1482" customFormat="false" ht="15" hidden="false" customHeight="false" outlineLevel="0" collapsed="false">
      <c r="A1482" s="35"/>
      <c r="B1482" s="35"/>
      <c r="G1482" s="0" t="str">
        <f aca="false">IF(A1482="","",IF(AND(A1482&gt;=Debut,A1482&lt;Fin),1,0))</f>
        <v/>
      </c>
      <c r="H1482" s="0" t="str">
        <f aca="false">IF(G1482=1,INT(ROUND((A1482-Debut)*86400,0)/600),"")</f>
        <v/>
      </c>
      <c r="I1482" s="0" t="str">
        <f aca="false">IF(G1482=1,INT(ROUND((A1482-Debut)*86400,0)/3600),"")</f>
        <v/>
      </c>
      <c r="J1482" s="0" t="str">
        <f aca="false">IF(OR(A1482="",B1482=""),"",ROUND((B1482-A1482)*86400,0))</f>
        <v/>
      </c>
      <c r="K1482" s="37" t="str">
        <f aca="false">IF(G1482=1,IF(COUNTIFS($C:$C,C1482,$G:$G,1,$A:$A,"&gt;="&amp;(A1482-FenetreInterm/86400),$A:$A,"&lt;="&amp;A1482)&gt;=NbInterm,1,0),"")</f>
        <v/>
      </c>
      <c r="L1482" s="37" t="str">
        <f aca="false">IF(G1482=1,IF(B1482="",0,IF(J1482&lt;SeuilFugitive,1,0)),"")</f>
        <v/>
      </c>
      <c r="M1482" s="37" t="str">
        <f aca="false">IF(G1482=1,IF(B1482="",IF((Fin-A1482)*24&gt;SeuilFigee,1,0),IF(J1482&gt;SeuilFigee*3600,1,0)),"")</f>
        <v/>
      </c>
      <c r="N1482" s="0" t="str">
        <f aca="false">IF(G1482=1,IF(COUNTIF(H$2:H1482,H1482)=1,COUNTIF($H:$H,H1482),""),"")</f>
        <v/>
      </c>
      <c r="O1482" s="0" t="str">
        <f aca="false">IF(G1482=1,IF(COUNTIF(I$2:I1482,I1482)=1,COUNTIF($I:$I,I1482),""),"")</f>
        <v/>
      </c>
      <c r="P1482" s="38" t="str">
        <f aca="false">IF(G1482=1,IF(COUNTIFS(C$2:C1482,C1482,G$2:G1482,1)=1,COUNTIFS($C:$C,C1482,$G:$G,1)+ROW()/10000000,""),"")</f>
        <v/>
      </c>
      <c r="Q1482" s="0" t="str">
        <f aca="false">IF(K1482=1,IF(COUNTIFS(C$2:C1482,C1482,K$2:K1482,1)=1,1,0),"")</f>
        <v/>
      </c>
      <c r="R1482" s="0" t="str">
        <f aca="false">IF(M1482=1,IF(COUNTIFS(C$2:C1482,C1482,M$2:M1482,1)=1,1,0),"")</f>
        <v/>
      </c>
      <c r="S1482" s="0" t="str">
        <f aca="false">IF(L1482=1,IF(COUNTIFS(C$2:C1482,C1482,L$2:L1482,1)=1,1,0),"")</f>
        <v/>
      </c>
      <c r="T1482" s="38" t="str">
        <f aca="false">IF(N1482="","",N1482+ROW()/10000000)</f>
        <v/>
      </c>
      <c r="U1482" s="0" t="str">
        <f aca="false">IF(G1482=1,IF(B1482="",1,0),"")</f>
        <v/>
      </c>
    </row>
    <row r="1483" customFormat="false" ht="15" hidden="false" customHeight="false" outlineLevel="0" collapsed="false">
      <c r="A1483" s="35"/>
      <c r="B1483" s="35"/>
      <c r="G1483" s="0" t="str">
        <f aca="false">IF(A1483="","",IF(AND(A1483&gt;=Debut,A1483&lt;Fin),1,0))</f>
        <v/>
      </c>
      <c r="H1483" s="0" t="str">
        <f aca="false">IF(G1483=1,INT(ROUND((A1483-Debut)*86400,0)/600),"")</f>
        <v/>
      </c>
      <c r="I1483" s="0" t="str">
        <f aca="false">IF(G1483=1,INT(ROUND((A1483-Debut)*86400,0)/3600),"")</f>
        <v/>
      </c>
      <c r="J1483" s="0" t="str">
        <f aca="false">IF(OR(A1483="",B1483=""),"",ROUND((B1483-A1483)*86400,0))</f>
        <v/>
      </c>
      <c r="K1483" s="37" t="str">
        <f aca="false">IF(G1483=1,IF(COUNTIFS($C:$C,C1483,$G:$G,1,$A:$A,"&gt;="&amp;(A1483-FenetreInterm/86400),$A:$A,"&lt;="&amp;A1483)&gt;=NbInterm,1,0),"")</f>
        <v/>
      </c>
      <c r="L1483" s="37" t="str">
        <f aca="false">IF(G1483=1,IF(B1483="",0,IF(J1483&lt;SeuilFugitive,1,0)),"")</f>
        <v/>
      </c>
      <c r="M1483" s="37" t="str">
        <f aca="false">IF(G1483=1,IF(B1483="",IF((Fin-A1483)*24&gt;SeuilFigee,1,0),IF(J1483&gt;SeuilFigee*3600,1,0)),"")</f>
        <v/>
      </c>
      <c r="N1483" s="0" t="str">
        <f aca="false">IF(G1483=1,IF(COUNTIF(H$2:H1483,H1483)=1,COUNTIF($H:$H,H1483),""),"")</f>
        <v/>
      </c>
      <c r="O1483" s="0" t="str">
        <f aca="false">IF(G1483=1,IF(COUNTIF(I$2:I1483,I1483)=1,COUNTIF($I:$I,I1483),""),"")</f>
        <v/>
      </c>
      <c r="P1483" s="38" t="str">
        <f aca="false">IF(G1483=1,IF(COUNTIFS(C$2:C1483,C1483,G$2:G1483,1)=1,COUNTIFS($C:$C,C1483,$G:$G,1)+ROW()/10000000,""),"")</f>
        <v/>
      </c>
      <c r="Q1483" s="0" t="str">
        <f aca="false">IF(K1483=1,IF(COUNTIFS(C$2:C1483,C1483,K$2:K1483,1)=1,1,0),"")</f>
        <v/>
      </c>
      <c r="R1483" s="0" t="str">
        <f aca="false">IF(M1483=1,IF(COUNTIFS(C$2:C1483,C1483,M$2:M1483,1)=1,1,0),"")</f>
        <v/>
      </c>
      <c r="S1483" s="0" t="str">
        <f aca="false">IF(L1483=1,IF(COUNTIFS(C$2:C1483,C1483,L$2:L1483,1)=1,1,0),"")</f>
        <v/>
      </c>
      <c r="T1483" s="38" t="str">
        <f aca="false">IF(N1483="","",N1483+ROW()/10000000)</f>
        <v/>
      </c>
      <c r="U1483" s="0" t="str">
        <f aca="false">IF(G1483=1,IF(B1483="",1,0),"")</f>
        <v/>
      </c>
    </row>
    <row r="1484" customFormat="false" ht="15" hidden="false" customHeight="false" outlineLevel="0" collapsed="false">
      <c r="A1484" s="35"/>
      <c r="B1484" s="35"/>
      <c r="G1484" s="0" t="str">
        <f aca="false">IF(A1484="","",IF(AND(A1484&gt;=Debut,A1484&lt;Fin),1,0))</f>
        <v/>
      </c>
      <c r="H1484" s="0" t="str">
        <f aca="false">IF(G1484=1,INT(ROUND((A1484-Debut)*86400,0)/600),"")</f>
        <v/>
      </c>
      <c r="I1484" s="0" t="str">
        <f aca="false">IF(G1484=1,INT(ROUND((A1484-Debut)*86400,0)/3600),"")</f>
        <v/>
      </c>
      <c r="J1484" s="0" t="str">
        <f aca="false">IF(OR(A1484="",B1484=""),"",ROUND((B1484-A1484)*86400,0))</f>
        <v/>
      </c>
      <c r="K1484" s="37" t="str">
        <f aca="false">IF(G1484=1,IF(COUNTIFS($C:$C,C1484,$G:$G,1,$A:$A,"&gt;="&amp;(A1484-FenetreInterm/86400),$A:$A,"&lt;="&amp;A1484)&gt;=NbInterm,1,0),"")</f>
        <v/>
      </c>
      <c r="L1484" s="37" t="str">
        <f aca="false">IF(G1484=1,IF(B1484="",0,IF(J1484&lt;SeuilFugitive,1,0)),"")</f>
        <v/>
      </c>
      <c r="M1484" s="37" t="str">
        <f aca="false">IF(G1484=1,IF(B1484="",IF((Fin-A1484)*24&gt;SeuilFigee,1,0),IF(J1484&gt;SeuilFigee*3600,1,0)),"")</f>
        <v/>
      </c>
      <c r="N1484" s="0" t="str">
        <f aca="false">IF(G1484=1,IF(COUNTIF(H$2:H1484,H1484)=1,COUNTIF($H:$H,H1484),""),"")</f>
        <v/>
      </c>
      <c r="O1484" s="0" t="str">
        <f aca="false">IF(G1484=1,IF(COUNTIF(I$2:I1484,I1484)=1,COUNTIF($I:$I,I1484),""),"")</f>
        <v/>
      </c>
      <c r="P1484" s="38" t="str">
        <f aca="false">IF(G1484=1,IF(COUNTIFS(C$2:C1484,C1484,G$2:G1484,1)=1,COUNTIFS($C:$C,C1484,$G:$G,1)+ROW()/10000000,""),"")</f>
        <v/>
      </c>
      <c r="Q1484" s="0" t="str">
        <f aca="false">IF(K1484=1,IF(COUNTIFS(C$2:C1484,C1484,K$2:K1484,1)=1,1,0),"")</f>
        <v/>
      </c>
      <c r="R1484" s="0" t="str">
        <f aca="false">IF(M1484=1,IF(COUNTIFS(C$2:C1484,C1484,M$2:M1484,1)=1,1,0),"")</f>
        <v/>
      </c>
      <c r="S1484" s="0" t="str">
        <f aca="false">IF(L1484=1,IF(COUNTIFS(C$2:C1484,C1484,L$2:L1484,1)=1,1,0),"")</f>
        <v/>
      </c>
      <c r="T1484" s="38" t="str">
        <f aca="false">IF(N1484="","",N1484+ROW()/10000000)</f>
        <v/>
      </c>
      <c r="U1484" s="0" t="str">
        <f aca="false">IF(G1484=1,IF(B1484="",1,0),"")</f>
        <v/>
      </c>
    </row>
    <row r="1485" customFormat="false" ht="15" hidden="false" customHeight="false" outlineLevel="0" collapsed="false">
      <c r="A1485" s="35"/>
      <c r="B1485" s="35"/>
      <c r="G1485" s="0" t="str">
        <f aca="false">IF(A1485="","",IF(AND(A1485&gt;=Debut,A1485&lt;Fin),1,0))</f>
        <v/>
      </c>
      <c r="H1485" s="0" t="str">
        <f aca="false">IF(G1485=1,INT(ROUND((A1485-Debut)*86400,0)/600),"")</f>
        <v/>
      </c>
      <c r="I1485" s="0" t="str">
        <f aca="false">IF(G1485=1,INT(ROUND((A1485-Debut)*86400,0)/3600),"")</f>
        <v/>
      </c>
      <c r="J1485" s="0" t="str">
        <f aca="false">IF(OR(A1485="",B1485=""),"",ROUND((B1485-A1485)*86400,0))</f>
        <v/>
      </c>
      <c r="K1485" s="37" t="str">
        <f aca="false">IF(G1485=1,IF(COUNTIFS($C:$C,C1485,$G:$G,1,$A:$A,"&gt;="&amp;(A1485-FenetreInterm/86400),$A:$A,"&lt;="&amp;A1485)&gt;=NbInterm,1,0),"")</f>
        <v/>
      </c>
      <c r="L1485" s="37" t="str">
        <f aca="false">IF(G1485=1,IF(B1485="",0,IF(J1485&lt;SeuilFugitive,1,0)),"")</f>
        <v/>
      </c>
      <c r="M1485" s="37" t="str">
        <f aca="false">IF(G1485=1,IF(B1485="",IF((Fin-A1485)*24&gt;SeuilFigee,1,0),IF(J1485&gt;SeuilFigee*3600,1,0)),"")</f>
        <v/>
      </c>
      <c r="N1485" s="0" t="str">
        <f aca="false">IF(G1485=1,IF(COUNTIF(H$2:H1485,H1485)=1,COUNTIF($H:$H,H1485),""),"")</f>
        <v/>
      </c>
      <c r="O1485" s="0" t="str">
        <f aca="false">IF(G1485=1,IF(COUNTIF(I$2:I1485,I1485)=1,COUNTIF($I:$I,I1485),""),"")</f>
        <v/>
      </c>
      <c r="P1485" s="38" t="str">
        <f aca="false">IF(G1485=1,IF(COUNTIFS(C$2:C1485,C1485,G$2:G1485,1)=1,COUNTIFS($C:$C,C1485,$G:$G,1)+ROW()/10000000,""),"")</f>
        <v/>
      </c>
      <c r="Q1485" s="0" t="str">
        <f aca="false">IF(K1485=1,IF(COUNTIFS(C$2:C1485,C1485,K$2:K1485,1)=1,1,0),"")</f>
        <v/>
      </c>
      <c r="R1485" s="0" t="str">
        <f aca="false">IF(M1485=1,IF(COUNTIFS(C$2:C1485,C1485,M$2:M1485,1)=1,1,0),"")</f>
        <v/>
      </c>
      <c r="S1485" s="0" t="str">
        <f aca="false">IF(L1485=1,IF(COUNTIFS(C$2:C1485,C1485,L$2:L1485,1)=1,1,0),"")</f>
        <v/>
      </c>
      <c r="T1485" s="38" t="str">
        <f aca="false">IF(N1485="","",N1485+ROW()/10000000)</f>
        <v/>
      </c>
      <c r="U1485" s="0" t="str">
        <f aca="false">IF(G1485=1,IF(B1485="",1,0),"")</f>
        <v/>
      </c>
    </row>
    <row r="1486" customFormat="false" ht="15" hidden="false" customHeight="false" outlineLevel="0" collapsed="false">
      <c r="A1486" s="35"/>
      <c r="B1486" s="35"/>
      <c r="G1486" s="0" t="str">
        <f aca="false">IF(A1486="","",IF(AND(A1486&gt;=Debut,A1486&lt;Fin),1,0))</f>
        <v/>
      </c>
      <c r="H1486" s="0" t="str">
        <f aca="false">IF(G1486=1,INT(ROUND((A1486-Debut)*86400,0)/600),"")</f>
        <v/>
      </c>
      <c r="I1486" s="0" t="str">
        <f aca="false">IF(G1486=1,INT(ROUND((A1486-Debut)*86400,0)/3600),"")</f>
        <v/>
      </c>
      <c r="J1486" s="0" t="str">
        <f aca="false">IF(OR(A1486="",B1486=""),"",ROUND((B1486-A1486)*86400,0))</f>
        <v/>
      </c>
      <c r="K1486" s="37" t="str">
        <f aca="false">IF(G1486=1,IF(COUNTIFS($C:$C,C1486,$G:$G,1,$A:$A,"&gt;="&amp;(A1486-FenetreInterm/86400),$A:$A,"&lt;="&amp;A1486)&gt;=NbInterm,1,0),"")</f>
        <v/>
      </c>
      <c r="L1486" s="37" t="str">
        <f aca="false">IF(G1486=1,IF(B1486="",0,IF(J1486&lt;SeuilFugitive,1,0)),"")</f>
        <v/>
      </c>
      <c r="M1486" s="37" t="str">
        <f aca="false">IF(G1486=1,IF(B1486="",IF((Fin-A1486)*24&gt;SeuilFigee,1,0),IF(J1486&gt;SeuilFigee*3600,1,0)),"")</f>
        <v/>
      </c>
      <c r="N1486" s="0" t="str">
        <f aca="false">IF(G1486=1,IF(COUNTIF(H$2:H1486,H1486)=1,COUNTIF($H:$H,H1486),""),"")</f>
        <v/>
      </c>
      <c r="O1486" s="0" t="str">
        <f aca="false">IF(G1486=1,IF(COUNTIF(I$2:I1486,I1486)=1,COUNTIF($I:$I,I1486),""),"")</f>
        <v/>
      </c>
      <c r="P1486" s="38" t="str">
        <f aca="false">IF(G1486=1,IF(COUNTIFS(C$2:C1486,C1486,G$2:G1486,1)=1,COUNTIFS($C:$C,C1486,$G:$G,1)+ROW()/10000000,""),"")</f>
        <v/>
      </c>
      <c r="Q1486" s="0" t="str">
        <f aca="false">IF(K1486=1,IF(COUNTIFS(C$2:C1486,C1486,K$2:K1486,1)=1,1,0),"")</f>
        <v/>
      </c>
      <c r="R1486" s="0" t="str">
        <f aca="false">IF(M1486=1,IF(COUNTIFS(C$2:C1486,C1486,M$2:M1486,1)=1,1,0),"")</f>
        <v/>
      </c>
      <c r="S1486" s="0" t="str">
        <f aca="false">IF(L1486=1,IF(COUNTIFS(C$2:C1486,C1486,L$2:L1486,1)=1,1,0),"")</f>
        <v/>
      </c>
      <c r="T1486" s="38" t="str">
        <f aca="false">IF(N1486="","",N1486+ROW()/10000000)</f>
        <v/>
      </c>
      <c r="U1486" s="0" t="str">
        <f aca="false">IF(G1486=1,IF(B1486="",1,0),"")</f>
        <v/>
      </c>
    </row>
    <row r="1487" customFormat="false" ht="15" hidden="false" customHeight="false" outlineLevel="0" collapsed="false">
      <c r="A1487" s="35"/>
      <c r="B1487" s="35"/>
      <c r="G1487" s="0" t="str">
        <f aca="false">IF(A1487="","",IF(AND(A1487&gt;=Debut,A1487&lt;Fin),1,0))</f>
        <v/>
      </c>
      <c r="H1487" s="0" t="str">
        <f aca="false">IF(G1487=1,INT(ROUND((A1487-Debut)*86400,0)/600),"")</f>
        <v/>
      </c>
      <c r="I1487" s="0" t="str">
        <f aca="false">IF(G1487=1,INT(ROUND((A1487-Debut)*86400,0)/3600),"")</f>
        <v/>
      </c>
      <c r="J1487" s="0" t="str">
        <f aca="false">IF(OR(A1487="",B1487=""),"",ROUND((B1487-A1487)*86400,0))</f>
        <v/>
      </c>
      <c r="K1487" s="37" t="str">
        <f aca="false">IF(G1487=1,IF(COUNTIFS($C:$C,C1487,$G:$G,1,$A:$A,"&gt;="&amp;(A1487-FenetreInterm/86400),$A:$A,"&lt;="&amp;A1487)&gt;=NbInterm,1,0),"")</f>
        <v/>
      </c>
      <c r="L1487" s="37" t="str">
        <f aca="false">IF(G1487=1,IF(B1487="",0,IF(J1487&lt;SeuilFugitive,1,0)),"")</f>
        <v/>
      </c>
      <c r="M1487" s="37" t="str">
        <f aca="false">IF(G1487=1,IF(B1487="",IF((Fin-A1487)*24&gt;SeuilFigee,1,0),IF(J1487&gt;SeuilFigee*3600,1,0)),"")</f>
        <v/>
      </c>
      <c r="N1487" s="0" t="str">
        <f aca="false">IF(G1487=1,IF(COUNTIF(H$2:H1487,H1487)=1,COUNTIF($H:$H,H1487),""),"")</f>
        <v/>
      </c>
      <c r="O1487" s="0" t="str">
        <f aca="false">IF(G1487=1,IF(COUNTIF(I$2:I1487,I1487)=1,COUNTIF($I:$I,I1487),""),"")</f>
        <v/>
      </c>
      <c r="P1487" s="38" t="str">
        <f aca="false">IF(G1487=1,IF(COUNTIFS(C$2:C1487,C1487,G$2:G1487,1)=1,COUNTIFS($C:$C,C1487,$G:$G,1)+ROW()/10000000,""),"")</f>
        <v/>
      </c>
      <c r="Q1487" s="0" t="str">
        <f aca="false">IF(K1487=1,IF(COUNTIFS(C$2:C1487,C1487,K$2:K1487,1)=1,1,0),"")</f>
        <v/>
      </c>
      <c r="R1487" s="0" t="str">
        <f aca="false">IF(M1487=1,IF(COUNTIFS(C$2:C1487,C1487,M$2:M1487,1)=1,1,0),"")</f>
        <v/>
      </c>
      <c r="S1487" s="0" t="str">
        <f aca="false">IF(L1487=1,IF(COUNTIFS(C$2:C1487,C1487,L$2:L1487,1)=1,1,0),"")</f>
        <v/>
      </c>
      <c r="T1487" s="38" t="str">
        <f aca="false">IF(N1487="","",N1487+ROW()/10000000)</f>
        <v/>
      </c>
      <c r="U1487" s="0" t="str">
        <f aca="false">IF(G1487=1,IF(B1487="",1,0),"")</f>
        <v/>
      </c>
    </row>
    <row r="1488" customFormat="false" ht="15" hidden="false" customHeight="false" outlineLevel="0" collapsed="false">
      <c r="A1488" s="35"/>
      <c r="B1488" s="35"/>
      <c r="G1488" s="0" t="str">
        <f aca="false">IF(A1488="","",IF(AND(A1488&gt;=Debut,A1488&lt;Fin),1,0))</f>
        <v/>
      </c>
      <c r="H1488" s="0" t="str">
        <f aca="false">IF(G1488=1,INT(ROUND((A1488-Debut)*86400,0)/600),"")</f>
        <v/>
      </c>
      <c r="I1488" s="0" t="str">
        <f aca="false">IF(G1488=1,INT(ROUND((A1488-Debut)*86400,0)/3600),"")</f>
        <v/>
      </c>
      <c r="J1488" s="0" t="str">
        <f aca="false">IF(OR(A1488="",B1488=""),"",ROUND((B1488-A1488)*86400,0))</f>
        <v/>
      </c>
      <c r="K1488" s="37" t="str">
        <f aca="false">IF(G1488=1,IF(COUNTIFS($C:$C,C1488,$G:$G,1,$A:$A,"&gt;="&amp;(A1488-FenetreInterm/86400),$A:$A,"&lt;="&amp;A1488)&gt;=NbInterm,1,0),"")</f>
        <v/>
      </c>
      <c r="L1488" s="37" t="str">
        <f aca="false">IF(G1488=1,IF(B1488="",0,IF(J1488&lt;SeuilFugitive,1,0)),"")</f>
        <v/>
      </c>
      <c r="M1488" s="37" t="str">
        <f aca="false">IF(G1488=1,IF(B1488="",IF((Fin-A1488)*24&gt;SeuilFigee,1,0),IF(J1488&gt;SeuilFigee*3600,1,0)),"")</f>
        <v/>
      </c>
      <c r="N1488" s="0" t="str">
        <f aca="false">IF(G1488=1,IF(COUNTIF(H$2:H1488,H1488)=1,COUNTIF($H:$H,H1488),""),"")</f>
        <v/>
      </c>
      <c r="O1488" s="0" t="str">
        <f aca="false">IF(G1488=1,IF(COUNTIF(I$2:I1488,I1488)=1,COUNTIF($I:$I,I1488),""),"")</f>
        <v/>
      </c>
      <c r="P1488" s="38" t="str">
        <f aca="false">IF(G1488=1,IF(COUNTIFS(C$2:C1488,C1488,G$2:G1488,1)=1,COUNTIFS($C:$C,C1488,$G:$G,1)+ROW()/10000000,""),"")</f>
        <v/>
      </c>
      <c r="Q1488" s="0" t="str">
        <f aca="false">IF(K1488=1,IF(COUNTIFS(C$2:C1488,C1488,K$2:K1488,1)=1,1,0),"")</f>
        <v/>
      </c>
      <c r="R1488" s="0" t="str">
        <f aca="false">IF(M1488=1,IF(COUNTIFS(C$2:C1488,C1488,M$2:M1488,1)=1,1,0),"")</f>
        <v/>
      </c>
      <c r="S1488" s="0" t="str">
        <f aca="false">IF(L1488=1,IF(COUNTIFS(C$2:C1488,C1488,L$2:L1488,1)=1,1,0),"")</f>
        <v/>
      </c>
      <c r="T1488" s="38" t="str">
        <f aca="false">IF(N1488="","",N1488+ROW()/10000000)</f>
        <v/>
      </c>
      <c r="U1488" s="0" t="str">
        <f aca="false">IF(G1488=1,IF(B1488="",1,0),"")</f>
        <v/>
      </c>
    </row>
    <row r="1489" customFormat="false" ht="15" hidden="false" customHeight="false" outlineLevel="0" collapsed="false">
      <c r="A1489" s="35"/>
      <c r="B1489" s="35"/>
      <c r="G1489" s="0" t="str">
        <f aca="false">IF(A1489="","",IF(AND(A1489&gt;=Debut,A1489&lt;Fin),1,0))</f>
        <v/>
      </c>
      <c r="H1489" s="0" t="str">
        <f aca="false">IF(G1489=1,INT(ROUND((A1489-Debut)*86400,0)/600),"")</f>
        <v/>
      </c>
      <c r="I1489" s="0" t="str">
        <f aca="false">IF(G1489=1,INT(ROUND((A1489-Debut)*86400,0)/3600),"")</f>
        <v/>
      </c>
      <c r="J1489" s="0" t="str">
        <f aca="false">IF(OR(A1489="",B1489=""),"",ROUND((B1489-A1489)*86400,0))</f>
        <v/>
      </c>
      <c r="K1489" s="37" t="str">
        <f aca="false">IF(G1489=1,IF(COUNTIFS($C:$C,C1489,$G:$G,1,$A:$A,"&gt;="&amp;(A1489-FenetreInterm/86400),$A:$A,"&lt;="&amp;A1489)&gt;=NbInterm,1,0),"")</f>
        <v/>
      </c>
      <c r="L1489" s="37" t="str">
        <f aca="false">IF(G1489=1,IF(B1489="",0,IF(J1489&lt;SeuilFugitive,1,0)),"")</f>
        <v/>
      </c>
      <c r="M1489" s="37" t="str">
        <f aca="false">IF(G1489=1,IF(B1489="",IF((Fin-A1489)*24&gt;SeuilFigee,1,0),IF(J1489&gt;SeuilFigee*3600,1,0)),"")</f>
        <v/>
      </c>
      <c r="N1489" s="0" t="str">
        <f aca="false">IF(G1489=1,IF(COUNTIF(H$2:H1489,H1489)=1,COUNTIF($H:$H,H1489),""),"")</f>
        <v/>
      </c>
      <c r="O1489" s="0" t="str">
        <f aca="false">IF(G1489=1,IF(COUNTIF(I$2:I1489,I1489)=1,COUNTIF($I:$I,I1489),""),"")</f>
        <v/>
      </c>
      <c r="P1489" s="38" t="str">
        <f aca="false">IF(G1489=1,IF(COUNTIFS(C$2:C1489,C1489,G$2:G1489,1)=1,COUNTIFS($C:$C,C1489,$G:$G,1)+ROW()/10000000,""),"")</f>
        <v/>
      </c>
      <c r="Q1489" s="0" t="str">
        <f aca="false">IF(K1489=1,IF(COUNTIFS(C$2:C1489,C1489,K$2:K1489,1)=1,1,0),"")</f>
        <v/>
      </c>
      <c r="R1489" s="0" t="str">
        <f aca="false">IF(M1489=1,IF(COUNTIFS(C$2:C1489,C1489,M$2:M1489,1)=1,1,0),"")</f>
        <v/>
      </c>
      <c r="S1489" s="0" t="str">
        <f aca="false">IF(L1489=1,IF(COUNTIFS(C$2:C1489,C1489,L$2:L1489,1)=1,1,0),"")</f>
        <v/>
      </c>
      <c r="T1489" s="38" t="str">
        <f aca="false">IF(N1489="","",N1489+ROW()/10000000)</f>
        <v/>
      </c>
      <c r="U1489" s="0" t="str">
        <f aca="false">IF(G1489=1,IF(B1489="",1,0),"")</f>
        <v/>
      </c>
    </row>
    <row r="1490" customFormat="false" ht="15" hidden="false" customHeight="false" outlineLevel="0" collapsed="false">
      <c r="A1490" s="35"/>
      <c r="B1490" s="35"/>
      <c r="G1490" s="0" t="str">
        <f aca="false">IF(A1490="","",IF(AND(A1490&gt;=Debut,A1490&lt;Fin),1,0))</f>
        <v/>
      </c>
      <c r="H1490" s="0" t="str">
        <f aca="false">IF(G1490=1,INT(ROUND((A1490-Debut)*86400,0)/600),"")</f>
        <v/>
      </c>
      <c r="I1490" s="0" t="str">
        <f aca="false">IF(G1490=1,INT(ROUND((A1490-Debut)*86400,0)/3600),"")</f>
        <v/>
      </c>
      <c r="J1490" s="0" t="str">
        <f aca="false">IF(OR(A1490="",B1490=""),"",ROUND((B1490-A1490)*86400,0))</f>
        <v/>
      </c>
      <c r="K1490" s="37" t="str">
        <f aca="false">IF(G1490=1,IF(COUNTIFS($C:$C,C1490,$G:$G,1,$A:$A,"&gt;="&amp;(A1490-FenetreInterm/86400),$A:$A,"&lt;="&amp;A1490)&gt;=NbInterm,1,0),"")</f>
        <v/>
      </c>
      <c r="L1490" s="37" t="str">
        <f aca="false">IF(G1490=1,IF(B1490="",0,IF(J1490&lt;SeuilFugitive,1,0)),"")</f>
        <v/>
      </c>
      <c r="M1490" s="37" t="str">
        <f aca="false">IF(G1490=1,IF(B1490="",IF((Fin-A1490)*24&gt;SeuilFigee,1,0),IF(J1490&gt;SeuilFigee*3600,1,0)),"")</f>
        <v/>
      </c>
      <c r="N1490" s="0" t="str">
        <f aca="false">IF(G1490=1,IF(COUNTIF(H$2:H1490,H1490)=1,COUNTIF($H:$H,H1490),""),"")</f>
        <v/>
      </c>
      <c r="O1490" s="0" t="str">
        <f aca="false">IF(G1490=1,IF(COUNTIF(I$2:I1490,I1490)=1,COUNTIF($I:$I,I1490),""),"")</f>
        <v/>
      </c>
      <c r="P1490" s="38" t="str">
        <f aca="false">IF(G1490=1,IF(COUNTIFS(C$2:C1490,C1490,G$2:G1490,1)=1,COUNTIFS($C:$C,C1490,$G:$G,1)+ROW()/10000000,""),"")</f>
        <v/>
      </c>
      <c r="Q1490" s="0" t="str">
        <f aca="false">IF(K1490=1,IF(COUNTIFS(C$2:C1490,C1490,K$2:K1490,1)=1,1,0),"")</f>
        <v/>
      </c>
      <c r="R1490" s="0" t="str">
        <f aca="false">IF(M1490=1,IF(COUNTIFS(C$2:C1490,C1490,M$2:M1490,1)=1,1,0),"")</f>
        <v/>
      </c>
      <c r="S1490" s="0" t="str">
        <f aca="false">IF(L1490=1,IF(COUNTIFS(C$2:C1490,C1490,L$2:L1490,1)=1,1,0),"")</f>
        <v/>
      </c>
      <c r="T1490" s="38" t="str">
        <f aca="false">IF(N1490="","",N1490+ROW()/10000000)</f>
        <v/>
      </c>
      <c r="U1490" s="0" t="str">
        <f aca="false">IF(G1490=1,IF(B1490="",1,0),"")</f>
        <v/>
      </c>
    </row>
    <row r="1491" customFormat="false" ht="15" hidden="false" customHeight="false" outlineLevel="0" collapsed="false">
      <c r="A1491" s="35"/>
      <c r="B1491" s="35"/>
      <c r="G1491" s="0" t="str">
        <f aca="false">IF(A1491="","",IF(AND(A1491&gt;=Debut,A1491&lt;Fin),1,0))</f>
        <v/>
      </c>
      <c r="H1491" s="0" t="str">
        <f aca="false">IF(G1491=1,INT(ROUND((A1491-Debut)*86400,0)/600),"")</f>
        <v/>
      </c>
      <c r="I1491" s="0" t="str">
        <f aca="false">IF(G1491=1,INT(ROUND((A1491-Debut)*86400,0)/3600),"")</f>
        <v/>
      </c>
      <c r="J1491" s="0" t="str">
        <f aca="false">IF(OR(A1491="",B1491=""),"",ROUND((B1491-A1491)*86400,0))</f>
        <v/>
      </c>
      <c r="K1491" s="37" t="str">
        <f aca="false">IF(G1491=1,IF(COUNTIFS($C:$C,C1491,$G:$G,1,$A:$A,"&gt;="&amp;(A1491-FenetreInterm/86400),$A:$A,"&lt;="&amp;A1491)&gt;=NbInterm,1,0),"")</f>
        <v/>
      </c>
      <c r="L1491" s="37" t="str">
        <f aca="false">IF(G1491=1,IF(B1491="",0,IF(J1491&lt;SeuilFugitive,1,0)),"")</f>
        <v/>
      </c>
      <c r="M1491" s="37" t="str">
        <f aca="false">IF(G1491=1,IF(B1491="",IF((Fin-A1491)*24&gt;SeuilFigee,1,0),IF(J1491&gt;SeuilFigee*3600,1,0)),"")</f>
        <v/>
      </c>
      <c r="N1491" s="0" t="str">
        <f aca="false">IF(G1491=1,IF(COUNTIF(H$2:H1491,H1491)=1,COUNTIF($H:$H,H1491),""),"")</f>
        <v/>
      </c>
      <c r="O1491" s="0" t="str">
        <f aca="false">IF(G1491=1,IF(COUNTIF(I$2:I1491,I1491)=1,COUNTIF($I:$I,I1491),""),"")</f>
        <v/>
      </c>
      <c r="P1491" s="38" t="str">
        <f aca="false">IF(G1491=1,IF(COUNTIFS(C$2:C1491,C1491,G$2:G1491,1)=1,COUNTIFS($C:$C,C1491,$G:$G,1)+ROW()/10000000,""),"")</f>
        <v/>
      </c>
      <c r="Q1491" s="0" t="str">
        <f aca="false">IF(K1491=1,IF(COUNTIFS(C$2:C1491,C1491,K$2:K1491,1)=1,1,0),"")</f>
        <v/>
      </c>
      <c r="R1491" s="0" t="str">
        <f aca="false">IF(M1491=1,IF(COUNTIFS(C$2:C1491,C1491,M$2:M1491,1)=1,1,0),"")</f>
        <v/>
      </c>
      <c r="S1491" s="0" t="str">
        <f aca="false">IF(L1491=1,IF(COUNTIFS(C$2:C1491,C1491,L$2:L1491,1)=1,1,0),"")</f>
        <v/>
      </c>
      <c r="T1491" s="38" t="str">
        <f aca="false">IF(N1491="","",N1491+ROW()/10000000)</f>
        <v/>
      </c>
      <c r="U1491" s="0" t="str">
        <f aca="false">IF(G1491=1,IF(B1491="",1,0),"")</f>
        <v/>
      </c>
    </row>
    <row r="1492" customFormat="false" ht="15" hidden="false" customHeight="false" outlineLevel="0" collapsed="false">
      <c r="A1492" s="35"/>
      <c r="B1492" s="35"/>
      <c r="G1492" s="0" t="str">
        <f aca="false">IF(A1492="","",IF(AND(A1492&gt;=Debut,A1492&lt;Fin),1,0))</f>
        <v/>
      </c>
      <c r="H1492" s="0" t="str">
        <f aca="false">IF(G1492=1,INT(ROUND((A1492-Debut)*86400,0)/600),"")</f>
        <v/>
      </c>
      <c r="I1492" s="0" t="str">
        <f aca="false">IF(G1492=1,INT(ROUND((A1492-Debut)*86400,0)/3600),"")</f>
        <v/>
      </c>
      <c r="J1492" s="0" t="str">
        <f aca="false">IF(OR(A1492="",B1492=""),"",ROUND((B1492-A1492)*86400,0))</f>
        <v/>
      </c>
      <c r="K1492" s="37" t="str">
        <f aca="false">IF(G1492=1,IF(COUNTIFS($C:$C,C1492,$G:$G,1,$A:$A,"&gt;="&amp;(A1492-FenetreInterm/86400),$A:$A,"&lt;="&amp;A1492)&gt;=NbInterm,1,0),"")</f>
        <v/>
      </c>
      <c r="L1492" s="37" t="str">
        <f aca="false">IF(G1492=1,IF(B1492="",0,IF(J1492&lt;SeuilFugitive,1,0)),"")</f>
        <v/>
      </c>
      <c r="M1492" s="37" t="str">
        <f aca="false">IF(G1492=1,IF(B1492="",IF((Fin-A1492)*24&gt;SeuilFigee,1,0),IF(J1492&gt;SeuilFigee*3600,1,0)),"")</f>
        <v/>
      </c>
      <c r="N1492" s="0" t="str">
        <f aca="false">IF(G1492=1,IF(COUNTIF(H$2:H1492,H1492)=1,COUNTIF($H:$H,H1492),""),"")</f>
        <v/>
      </c>
      <c r="O1492" s="0" t="str">
        <f aca="false">IF(G1492=1,IF(COUNTIF(I$2:I1492,I1492)=1,COUNTIF($I:$I,I1492),""),"")</f>
        <v/>
      </c>
      <c r="P1492" s="38" t="str">
        <f aca="false">IF(G1492=1,IF(COUNTIFS(C$2:C1492,C1492,G$2:G1492,1)=1,COUNTIFS($C:$C,C1492,$G:$G,1)+ROW()/10000000,""),"")</f>
        <v/>
      </c>
      <c r="Q1492" s="0" t="str">
        <f aca="false">IF(K1492=1,IF(COUNTIFS(C$2:C1492,C1492,K$2:K1492,1)=1,1,0),"")</f>
        <v/>
      </c>
      <c r="R1492" s="0" t="str">
        <f aca="false">IF(M1492=1,IF(COUNTIFS(C$2:C1492,C1492,M$2:M1492,1)=1,1,0),"")</f>
        <v/>
      </c>
      <c r="S1492" s="0" t="str">
        <f aca="false">IF(L1492=1,IF(COUNTIFS(C$2:C1492,C1492,L$2:L1492,1)=1,1,0),"")</f>
        <v/>
      </c>
      <c r="T1492" s="38" t="str">
        <f aca="false">IF(N1492="","",N1492+ROW()/10000000)</f>
        <v/>
      </c>
      <c r="U1492" s="0" t="str">
        <f aca="false">IF(G1492=1,IF(B1492="",1,0),"")</f>
        <v/>
      </c>
    </row>
    <row r="1493" customFormat="false" ht="15" hidden="false" customHeight="false" outlineLevel="0" collapsed="false">
      <c r="A1493" s="35"/>
      <c r="B1493" s="35"/>
      <c r="G1493" s="0" t="str">
        <f aca="false">IF(A1493="","",IF(AND(A1493&gt;=Debut,A1493&lt;Fin),1,0))</f>
        <v/>
      </c>
      <c r="H1493" s="0" t="str">
        <f aca="false">IF(G1493=1,INT(ROUND((A1493-Debut)*86400,0)/600),"")</f>
        <v/>
      </c>
      <c r="I1493" s="0" t="str">
        <f aca="false">IF(G1493=1,INT(ROUND((A1493-Debut)*86400,0)/3600),"")</f>
        <v/>
      </c>
      <c r="J1493" s="0" t="str">
        <f aca="false">IF(OR(A1493="",B1493=""),"",ROUND((B1493-A1493)*86400,0))</f>
        <v/>
      </c>
      <c r="K1493" s="37" t="str">
        <f aca="false">IF(G1493=1,IF(COUNTIFS($C:$C,C1493,$G:$G,1,$A:$A,"&gt;="&amp;(A1493-FenetreInterm/86400),$A:$A,"&lt;="&amp;A1493)&gt;=NbInterm,1,0),"")</f>
        <v/>
      </c>
      <c r="L1493" s="37" t="str">
        <f aca="false">IF(G1493=1,IF(B1493="",0,IF(J1493&lt;SeuilFugitive,1,0)),"")</f>
        <v/>
      </c>
      <c r="M1493" s="37" t="str">
        <f aca="false">IF(G1493=1,IF(B1493="",IF((Fin-A1493)*24&gt;SeuilFigee,1,0),IF(J1493&gt;SeuilFigee*3600,1,0)),"")</f>
        <v/>
      </c>
      <c r="N1493" s="0" t="str">
        <f aca="false">IF(G1493=1,IF(COUNTIF(H$2:H1493,H1493)=1,COUNTIF($H:$H,H1493),""),"")</f>
        <v/>
      </c>
      <c r="O1493" s="0" t="str">
        <f aca="false">IF(G1493=1,IF(COUNTIF(I$2:I1493,I1493)=1,COUNTIF($I:$I,I1493),""),"")</f>
        <v/>
      </c>
      <c r="P1493" s="38" t="str">
        <f aca="false">IF(G1493=1,IF(COUNTIFS(C$2:C1493,C1493,G$2:G1493,1)=1,COUNTIFS($C:$C,C1493,$G:$G,1)+ROW()/10000000,""),"")</f>
        <v/>
      </c>
      <c r="Q1493" s="0" t="str">
        <f aca="false">IF(K1493=1,IF(COUNTIFS(C$2:C1493,C1493,K$2:K1493,1)=1,1,0),"")</f>
        <v/>
      </c>
      <c r="R1493" s="0" t="str">
        <f aca="false">IF(M1493=1,IF(COUNTIFS(C$2:C1493,C1493,M$2:M1493,1)=1,1,0),"")</f>
        <v/>
      </c>
      <c r="S1493" s="0" t="str">
        <f aca="false">IF(L1493=1,IF(COUNTIFS(C$2:C1493,C1493,L$2:L1493,1)=1,1,0),"")</f>
        <v/>
      </c>
      <c r="T1493" s="38" t="str">
        <f aca="false">IF(N1493="","",N1493+ROW()/10000000)</f>
        <v/>
      </c>
      <c r="U1493" s="0" t="str">
        <f aca="false">IF(G1493=1,IF(B1493="",1,0),"")</f>
        <v/>
      </c>
    </row>
    <row r="1494" customFormat="false" ht="15" hidden="false" customHeight="false" outlineLevel="0" collapsed="false">
      <c r="A1494" s="35"/>
      <c r="B1494" s="35"/>
      <c r="G1494" s="0" t="str">
        <f aca="false">IF(A1494="","",IF(AND(A1494&gt;=Debut,A1494&lt;Fin),1,0))</f>
        <v/>
      </c>
      <c r="H1494" s="0" t="str">
        <f aca="false">IF(G1494=1,INT(ROUND((A1494-Debut)*86400,0)/600),"")</f>
        <v/>
      </c>
      <c r="I1494" s="0" t="str">
        <f aca="false">IF(G1494=1,INT(ROUND((A1494-Debut)*86400,0)/3600),"")</f>
        <v/>
      </c>
      <c r="J1494" s="0" t="str">
        <f aca="false">IF(OR(A1494="",B1494=""),"",ROUND((B1494-A1494)*86400,0))</f>
        <v/>
      </c>
      <c r="K1494" s="37" t="str">
        <f aca="false">IF(G1494=1,IF(COUNTIFS($C:$C,C1494,$G:$G,1,$A:$A,"&gt;="&amp;(A1494-FenetreInterm/86400),$A:$A,"&lt;="&amp;A1494)&gt;=NbInterm,1,0),"")</f>
        <v/>
      </c>
      <c r="L1494" s="37" t="str">
        <f aca="false">IF(G1494=1,IF(B1494="",0,IF(J1494&lt;SeuilFugitive,1,0)),"")</f>
        <v/>
      </c>
      <c r="M1494" s="37" t="str">
        <f aca="false">IF(G1494=1,IF(B1494="",IF((Fin-A1494)*24&gt;SeuilFigee,1,0),IF(J1494&gt;SeuilFigee*3600,1,0)),"")</f>
        <v/>
      </c>
      <c r="N1494" s="0" t="str">
        <f aca="false">IF(G1494=1,IF(COUNTIF(H$2:H1494,H1494)=1,COUNTIF($H:$H,H1494),""),"")</f>
        <v/>
      </c>
      <c r="O1494" s="0" t="str">
        <f aca="false">IF(G1494=1,IF(COUNTIF(I$2:I1494,I1494)=1,COUNTIF($I:$I,I1494),""),"")</f>
        <v/>
      </c>
      <c r="P1494" s="38" t="str">
        <f aca="false">IF(G1494=1,IF(COUNTIFS(C$2:C1494,C1494,G$2:G1494,1)=1,COUNTIFS($C:$C,C1494,$G:$G,1)+ROW()/10000000,""),"")</f>
        <v/>
      </c>
      <c r="Q1494" s="0" t="str">
        <f aca="false">IF(K1494=1,IF(COUNTIFS(C$2:C1494,C1494,K$2:K1494,1)=1,1,0),"")</f>
        <v/>
      </c>
      <c r="R1494" s="0" t="str">
        <f aca="false">IF(M1494=1,IF(COUNTIFS(C$2:C1494,C1494,M$2:M1494,1)=1,1,0),"")</f>
        <v/>
      </c>
      <c r="S1494" s="0" t="str">
        <f aca="false">IF(L1494=1,IF(COUNTIFS(C$2:C1494,C1494,L$2:L1494,1)=1,1,0),"")</f>
        <v/>
      </c>
      <c r="T1494" s="38" t="str">
        <f aca="false">IF(N1494="","",N1494+ROW()/10000000)</f>
        <v/>
      </c>
      <c r="U1494" s="0" t="str">
        <f aca="false">IF(G1494=1,IF(B1494="",1,0),"")</f>
        <v/>
      </c>
    </row>
    <row r="1495" customFormat="false" ht="15" hidden="false" customHeight="false" outlineLevel="0" collapsed="false">
      <c r="A1495" s="35"/>
      <c r="B1495" s="35"/>
      <c r="G1495" s="0" t="str">
        <f aca="false">IF(A1495="","",IF(AND(A1495&gt;=Debut,A1495&lt;Fin),1,0))</f>
        <v/>
      </c>
      <c r="H1495" s="0" t="str">
        <f aca="false">IF(G1495=1,INT(ROUND((A1495-Debut)*86400,0)/600),"")</f>
        <v/>
      </c>
      <c r="I1495" s="0" t="str">
        <f aca="false">IF(G1495=1,INT(ROUND((A1495-Debut)*86400,0)/3600),"")</f>
        <v/>
      </c>
      <c r="J1495" s="0" t="str">
        <f aca="false">IF(OR(A1495="",B1495=""),"",ROUND((B1495-A1495)*86400,0))</f>
        <v/>
      </c>
      <c r="K1495" s="37" t="str">
        <f aca="false">IF(G1495=1,IF(COUNTIFS($C:$C,C1495,$G:$G,1,$A:$A,"&gt;="&amp;(A1495-FenetreInterm/86400),$A:$A,"&lt;="&amp;A1495)&gt;=NbInterm,1,0),"")</f>
        <v/>
      </c>
      <c r="L1495" s="37" t="str">
        <f aca="false">IF(G1495=1,IF(B1495="",0,IF(J1495&lt;SeuilFugitive,1,0)),"")</f>
        <v/>
      </c>
      <c r="M1495" s="37" t="str">
        <f aca="false">IF(G1495=1,IF(B1495="",IF((Fin-A1495)*24&gt;SeuilFigee,1,0),IF(J1495&gt;SeuilFigee*3600,1,0)),"")</f>
        <v/>
      </c>
      <c r="N1495" s="0" t="str">
        <f aca="false">IF(G1495=1,IF(COUNTIF(H$2:H1495,H1495)=1,COUNTIF($H:$H,H1495),""),"")</f>
        <v/>
      </c>
      <c r="O1495" s="0" t="str">
        <f aca="false">IF(G1495=1,IF(COUNTIF(I$2:I1495,I1495)=1,COUNTIF($I:$I,I1495),""),"")</f>
        <v/>
      </c>
      <c r="P1495" s="38" t="str">
        <f aca="false">IF(G1495=1,IF(COUNTIFS(C$2:C1495,C1495,G$2:G1495,1)=1,COUNTIFS($C:$C,C1495,$G:$G,1)+ROW()/10000000,""),"")</f>
        <v/>
      </c>
      <c r="Q1495" s="0" t="str">
        <f aca="false">IF(K1495=1,IF(COUNTIFS(C$2:C1495,C1495,K$2:K1495,1)=1,1,0),"")</f>
        <v/>
      </c>
      <c r="R1495" s="0" t="str">
        <f aca="false">IF(M1495=1,IF(COUNTIFS(C$2:C1495,C1495,M$2:M1495,1)=1,1,0),"")</f>
        <v/>
      </c>
      <c r="S1495" s="0" t="str">
        <f aca="false">IF(L1495=1,IF(COUNTIFS(C$2:C1495,C1495,L$2:L1495,1)=1,1,0),"")</f>
        <v/>
      </c>
      <c r="T1495" s="38" t="str">
        <f aca="false">IF(N1495="","",N1495+ROW()/10000000)</f>
        <v/>
      </c>
      <c r="U1495" s="0" t="str">
        <f aca="false">IF(G1495=1,IF(B1495="",1,0),"")</f>
        <v/>
      </c>
    </row>
    <row r="1496" customFormat="false" ht="15" hidden="false" customHeight="false" outlineLevel="0" collapsed="false">
      <c r="A1496" s="35"/>
      <c r="B1496" s="35"/>
      <c r="G1496" s="0" t="str">
        <f aca="false">IF(A1496="","",IF(AND(A1496&gt;=Debut,A1496&lt;Fin),1,0))</f>
        <v/>
      </c>
      <c r="H1496" s="0" t="str">
        <f aca="false">IF(G1496=1,INT(ROUND((A1496-Debut)*86400,0)/600),"")</f>
        <v/>
      </c>
      <c r="I1496" s="0" t="str">
        <f aca="false">IF(G1496=1,INT(ROUND((A1496-Debut)*86400,0)/3600),"")</f>
        <v/>
      </c>
      <c r="J1496" s="0" t="str">
        <f aca="false">IF(OR(A1496="",B1496=""),"",ROUND((B1496-A1496)*86400,0))</f>
        <v/>
      </c>
      <c r="K1496" s="37" t="str">
        <f aca="false">IF(G1496=1,IF(COUNTIFS($C:$C,C1496,$G:$G,1,$A:$A,"&gt;="&amp;(A1496-FenetreInterm/86400),$A:$A,"&lt;="&amp;A1496)&gt;=NbInterm,1,0),"")</f>
        <v/>
      </c>
      <c r="L1496" s="37" t="str">
        <f aca="false">IF(G1496=1,IF(B1496="",0,IF(J1496&lt;SeuilFugitive,1,0)),"")</f>
        <v/>
      </c>
      <c r="M1496" s="37" t="str">
        <f aca="false">IF(G1496=1,IF(B1496="",IF((Fin-A1496)*24&gt;SeuilFigee,1,0),IF(J1496&gt;SeuilFigee*3600,1,0)),"")</f>
        <v/>
      </c>
      <c r="N1496" s="0" t="str">
        <f aca="false">IF(G1496=1,IF(COUNTIF(H$2:H1496,H1496)=1,COUNTIF($H:$H,H1496),""),"")</f>
        <v/>
      </c>
      <c r="O1496" s="0" t="str">
        <f aca="false">IF(G1496=1,IF(COUNTIF(I$2:I1496,I1496)=1,COUNTIF($I:$I,I1496),""),"")</f>
        <v/>
      </c>
      <c r="P1496" s="38" t="str">
        <f aca="false">IF(G1496=1,IF(COUNTIFS(C$2:C1496,C1496,G$2:G1496,1)=1,COUNTIFS($C:$C,C1496,$G:$G,1)+ROW()/10000000,""),"")</f>
        <v/>
      </c>
      <c r="Q1496" s="0" t="str">
        <f aca="false">IF(K1496=1,IF(COUNTIFS(C$2:C1496,C1496,K$2:K1496,1)=1,1,0),"")</f>
        <v/>
      </c>
      <c r="R1496" s="0" t="str">
        <f aca="false">IF(M1496=1,IF(COUNTIFS(C$2:C1496,C1496,M$2:M1496,1)=1,1,0),"")</f>
        <v/>
      </c>
      <c r="S1496" s="0" t="str">
        <f aca="false">IF(L1496=1,IF(COUNTIFS(C$2:C1496,C1496,L$2:L1496,1)=1,1,0),"")</f>
        <v/>
      </c>
      <c r="T1496" s="38" t="str">
        <f aca="false">IF(N1496="","",N1496+ROW()/10000000)</f>
        <v/>
      </c>
      <c r="U1496" s="0" t="str">
        <f aca="false">IF(G1496=1,IF(B1496="",1,0),"")</f>
        <v/>
      </c>
    </row>
    <row r="1497" customFormat="false" ht="15" hidden="false" customHeight="false" outlineLevel="0" collapsed="false">
      <c r="A1497" s="35"/>
      <c r="B1497" s="35"/>
      <c r="G1497" s="0" t="str">
        <f aca="false">IF(A1497="","",IF(AND(A1497&gt;=Debut,A1497&lt;Fin),1,0))</f>
        <v/>
      </c>
      <c r="H1497" s="0" t="str">
        <f aca="false">IF(G1497=1,INT(ROUND((A1497-Debut)*86400,0)/600),"")</f>
        <v/>
      </c>
      <c r="I1497" s="0" t="str">
        <f aca="false">IF(G1497=1,INT(ROUND((A1497-Debut)*86400,0)/3600),"")</f>
        <v/>
      </c>
      <c r="J1497" s="0" t="str">
        <f aca="false">IF(OR(A1497="",B1497=""),"",ROUND((B1497-A1497)*86400,0))</f>
        <v/>
      </c>
      <c r="K1497" s="37" t="str">
        <f aca="false">IF(G1497=1,IF(COUNTIFS($C:$C,C1497,$G:$G,1,$A:$A,"&gt;="&amp;(A1497-FenetreInterm/86400),$A:$A,"&lt;="&amp;A1497)&gt;=NbInterm,1,0),"")</f>
        <v/>
      </c>
      <c r="L1497" s="37" t="str">
        <f aca="false">IF(G1497=1,IF(B1497="",0,IF(J1497&lt;SeuilFugitive,1,0)),"")</f>
        <v/>
      </c>
      <c r="M1497" s="37" t="str">
        <f aca="false">IF(G1497=1,IF(B1497="",IF((Fin-A1497)*24&gt;SeuilFigee,1,0),IF(J1497&gt;SeuilFigee*3600,1,0)),"")</f>
        <v/>
      </c>
      <c r="N1497" s="0" t="str">
        <f aca="false">IF(G1497=1,IF(COUNTIF(H$2:H1497,H1497)=1,COUNTIF($H:$H,H1497),""),"")</f>
        <v/>
      </c>
      <c r="O1497" s="0" t="str">
        <f aca="false">IF(G1497=1,IF(COUNTIF(I$2:I1497,I1497)=1,COUNTIF($I:$I,I1497),""),"")</f>
        <v/>
      </c>
      <c r="P1497" s="38" t="str">
        <f aca="false">IF(G1497=1,IF(COUNTIFS(C$2:C1497,C1497,G$2:G1497,1)=1,COUNTIFS($C:$C,C1497,$G:$G,1)+ROW()/10000000,""),"")</f>
        <v/>
      </c>
      <c r="Q1497" s="0" t="str">
        <f aca="false">IF(K1497=1,IF(COUNTIFS(C$2:C1497,C1497,K$2:K1497,1)=1,1,0),"")</f>
        <v/>
      </c>
      <c r="R1497" s="0" t="str">
        <f aca="false">IF(M1497=1,IF(COUNTIFS(C$2:C1497,C1497,M$2:M1497,1)=1,1,0),"")</f>
        <v/>
      </c>
      <c r="S1497" s="0" t="str">
        <f aca="false">IF(L1497=1,IF(COUNTIFS(C$2:C1497,C1497,L$2:L1497,1)=1,1,0),"")</f>
        <v/>
      </c>
      <c r="T1497" s="38" t="str">
        <f aca="false">IF(N1497="","",N1497+ROW()/10000000)</f>
        <v/>
      </c>
      <c r="U1497" s="0" t="str">
        <f aca="false">IF(G1497=1,IF(B1497="",1,0),"")</f>
        <v/>
      </c>
    </row>
    <row r="1498" customFormat="false" ht="15" hidden="false" customHeight="false" outlineLevel="0" collapsed="false">
      <c r="A1498" s="35"/>
      <c r="B1498" s="35"/>
      <c r="G1498" s="0" t="str">
        <f aca="false">IF(A1498="","",IF(AND(A1498&gt;=Debut,A1498&lt;Fin),1,0))</f>
        <v/>
      </c>
      <c r="H1498" s="0" t="str">
        <f aca="false">IF(G1498=1,INT(ROUND((A1498-Debut)*86400,0)/600),"")</f>
        <v/>
      </c>
      <c r="I1498" s="0" t="str">
        <f aca="false">IF(G1498=1,INT(ROUND((A1498-Debut)*86400,0)/3600),"")</f>
        <v/>
      </c>
      <c r="J1498" s="0" t="str">
        <f aca="false">IF(OR(A1498="",B1498=""),"",ROUND((B1498-A1498)*86400,0))</f>
        <v/>
      </c>
      <c r="K1498" s="37" t="str">
        <f aca="false">IF(G1498=1,IF(COUNTIFS($C:$C,C1498,$G:$G,1,$A:$A,"&gt;="&amp;(A1498-FenetreInterm/86400),$A:$A,"&lt;="&amp;A1498)&gt;=NbInterm,1,0),"")</f>
        <v/>
      </c>
      <c r="L1498" s="37" t="str">
        <f aca="false">IF(G1498=1,IF(B1498="",0,IF(J1498&lt;SeuilFugitive,1,0)),"")</f>
        <v/>
      </c>
      <c r="M1498" s="37" t="str">
        <f aca="false">IF(G1498=1,IF(B1498="",IF((Fin-A1498)*24&gt;SeuilFigee,1,0),IF(J1498&gt;SeuilFigee*3600,1,0)),"")</f>
        <v/>
      </c>
      <c r="N1498" s="0" t="str">
        <f aca="false">IF(G1498=1,IF(COUNTIF(H$2:H1498,H1498)=1,COUNTIF($H:$H,H1498),""),"")</f>
        <v/>
      </c>
      <c r="O1498" s="0" t="str">
        <f aca="false">IF(G1498=1,IF(COUNTIF(I$2:I1498,I1498)=1,COUNTIF($I:$I,I1498),""),"")</f>
        <v/>
      </c>
      <c r="P1498" s="38" t="str">
        <f aca="false">IF(G1498=1,IF(COUNTIFS(C$2:C1498,C1498,G$2:G1498,1)=1,COUNTIFS($C:$C,C1498,$G:$G,1)+ROW()/10000000,""),"")</f>
        <v/>
      </c>
      <c r="Q1498" s="0" t="str">
        <f aca="false">IF(K1498=1,IF(COUNTIFS(C$2:C1498,C1498,K$2:K1498,1)=1,1,0),"")</f>
        <v/>
      </c>
      <c r="R1498" s="0" t="str">
        <f aca="false">IF(M1498=1,IF(COUNTIFS(C$2:C1498,C1498,M$2:M1498,1)=1,1,0),"")</f>
        <v/>
      </c>
      <c r="S1498" s="0" t="str">
        <f aca="false">IF(L1498=1,IF(COUNTIFS(C$2:C1498,C1498,L$2:L1498,1)=1,1,0),"")</f>
        <v/>
      </c>
      <c r="T1498" s="38" t="str">
        <f aca="false">IF(N1498="","",N1498+ROW()/10000000)</f>
        <v/>
      </c>
      <c r="U1498" s="0" t="str">
        <f aca="false">IF(G1498=1,IF(B1498="",1,0),"")</f>
        <v/>
      </c>
    </row>
    <row r="1499" customFormat="false" ht="15" hidden="false" customHeight="false" outlineLevel="0" collapsed="false">
      <c r="A1499" s="35"/>
      <c r="B1499" s="35"/>
      <c r="G1499" s="0" t="str">
        <f aca="false">IF(A1499="","",IF(AND(A1499&gt;=Debut,A1499&lt;Fin),1,0))</f>
        <v/>
      </c>
      <c r="H1499" s="0" t="str">
        <f aca="false">IF(G1499=1,INT(ROUND((A1499-Debut)*86400,0)/600),"")</f>
        <v/>
      </c>
      <c r="I1499" s="0" t="str">
        <f aca="false">IF(G1499=1,INT(ROUND((A1499-Debut)*86400,0)/3600),"")</f>
        <v/>
      </c>
      <c r="J1499" s="0" t="str">
        <f aca="false">IF(OR(A1499="",B1499=""),"",ROUND((B1499-A1499)*86400,0))</f>
        <v/>
      </c>
      <c r="K1499" s="37" t="str">
        <f aca="false">IF(G1499=1,IF(COUNTIFS($C:$C,C1499,$G:$G,1,$A:$A,"&gt;="&amp;(A1499-FenetreInterm/86400),$A:$A,"&lt;="&amp;A1499)&gt;=NbInterm,1,0),"")</f>
        <v/>
      </c>
      <c r="L1499" s="37" t="str">
        <f aca="false">IF(G1499=1,IF(B1499="",0,IF(J1499&lt;SeuilFugitive,1,0)),"")</f>
        <v/>
      </c>
      <c r="M1499" s="37" t="str">
        <f aca="false">IF(G1499=1,IF(B1499="",IF((Fin-A1499)*24&gt;SeuilFigee,1,0),IF(J1499&gt;SeuilFigee*3600,1,0)),"")</f>
        <v/>
      </c>
      <c r="N1499" s="0" t="str">
        <f aca="false">IF(G1499=1,IF(COUNTIF(H$2:H1499,H1499)=1,COUNTIF($H:$H,H1499),""),"")</f>
        <v/>
      </c>
      <c r="O1499" s="0" t="str">
        <f aca="false">IF(G1499=1,IF(COUNTIF(I$2:I1499,I1499)=1,COUNTIF($I:$I,I1499),""),"")</f>
        <v/>
      </c>
      <c r="P1499" s="38" t="str">
        <f aca="false">IF(G1499=1,IF(COUNTIFS(C$2:C1499,C1499,G$2:G1499,1)=1,COUNTIFS($C:$C,C1499,$G:$G,1)+ROW()/10000000,""),"")</f>
        <v/>
      </c>
      <c r="Q1499" s="0" t="str">
        <f aca="false">IF(K1499=1,IF(COUNTIFS(C$2:C1499,C1499,K$2:K1499,1)=1,1,0),"")</f>
        <v/>
      </c>
      <c r="R1499" s="0" t="str">
        <f aca="false">IF(M1499=1,IF(COUNTIFS(C$2:C1499,C1499,M$2:M1499,1)=1,1,0),"")</f>
        <v/>
      </c>
      <c r="S1499" s="0" t="str">
        <f aca="false">IF(L1499=1,IF(COUNTIFS(C$2:C1499,C1499,L$2:L1499,1)=1,1,0),"")</f>
        <v/>
      </c>
      <c r="T1499" s="38" t="str">
        <f aca="false">IF(N1499="","",N1499+ROW()/10000000)</f>
        <v/>
      </c>
      <c r="U1499" s="0" t="str">
        <f aca="false">IF(G1499=1,IF(B1499="",1,0),"")</f>
        <v/>
      </c>
    </row>
    <row r="1500" customFormat="false" ht="15" hidden="false" customHeight="false" outlineLevel="0" collapsed="false">
      <c r="A1500" s="35"/>
      <c r="B1500" s="35"/>
      <c r="G1500" s="0" t="str">
        <f aca="false">IF(A1500="","",IF(AND(A1500&gt;=Debut,A1500&lt;Fin),1,0))</f>
        <v/>
      </c>
      <c r="H1500" s="0" t="str">
        <f aca="false">IF(G1500=1,INT(ROUND((A1500-Debut)*86400,0)/600),"")</f>
        <v/>
      </c>
      <c r="I1500" s="0" t="str">
        <f aca="false">IF(G1500=1,INT(ROUND((A1500-Debut)*86400,0)/3600),"")</f>
        <v/>
      </c>
      <c r="J1500" s="0" t="str">
        <f aca="false">IF(OR(A1500="",B1500=""),"",ROUND((B1500-A1500)*86400,0))</f>
        <v/>
      </c>
      <c r="K1500" s="37" t="str">
        <f aca="false">IF(G1500=1,IF(COUNTIFS($C:$C,C1500,$G:$G,1,$A:$A,"&gt;="&amp;(A1500-FenetreInterm/86400),$A:$A,"&lt;="&amp;A1500)&gt;=NbInterm,1,0),"")</f>
        <v/>
      </c>
      <c r="L1500" s="37" t="str">
        <f aca="false">IF(G1500=1,IF(B1500="",0,IF(J1500&lt;SeuilFugitive,1,0)),"")</f>
        <v/>
      </c>
      <c r="M1500" s="37" t="str">
        <f aca="false">IF(G1500=1,IF(B1500="",IF((Fin-A1500)*24&gt;SeuilFigee,1,0),IF(J1500&gt;SeuilFigee*3600,1,0)),"")</f>
        <v/>
      </c>
      <c r="N1500" s="0" t="str">
        <f aca="false">IF(G1500=1,IF(COUNTIF(H$2:H1500,H1500)=1,COUNTIF($H:$H,H1500),""),"")</f>
        <v/>
      </c>
      <c r="O1500" s="0" t="str">
        <f aca="false">IF(G1500=1,IF(COUNTIF(I$2:I1500,I1500)=1,COUNTIF($I:$I,I1500),""),"")</f>
        <v/>
      </c>
      <c r="P1500" s="38" t="str">
        <f aca="false">IF(G1500=1,IF(COUNTIFS(C$2:C1500,C1500,G$2:G1500,1)=1,COUNTIFS($C:$C,C1500,$G:$G,1)+ROW()/10000000,""),"")</f>
        <v/>
      </c>
      <c r="Q1500" s="0" t="str">
        <f aca="false">IF(K1500=1,IF(COUNTIFS(C$2:C1500,C1500,K$2:K1500,1)=1,1,0),"")</f>
        <v/>
      </c>
      <c r="R1500" s="0" t="str">
        <f aca="false">IF(M1500=1,IF(COUNTIFS(C$2:C1500,C1500,M$2:M1500,1)=1,1,0),"")</f>
        <v/>
      </c>
      <c r="S1500" s="0" t="str">
        <f aca="false">IF(L1500=1,IF(COUNTIFS(C$2:C1500,C1500,L$2:L1500,1)=1,1,0),"")</f>
        <v/>
      </c>
      <c r="T1500" s="38" t="str">
        <f aca="false">IF(N1500="","",N1500+ROW()/10000000)</f>
        <v/>
      </c>
      <c r="U1500" s="0" t="str">
        <f aca="false">IF(G1500=1,IF(B1500="",1,0),"")</f>
        <v/>
      </c>
    </row>
    <row r="1501" customFormat="false" ht="15" hidden="false" customHeight="false" outlineLevel="0" collapsed="false">
      <c r="A1501" s="35"/>
      <c r="B1501" s="35"/>
      <c r="G1501" s="0" t="str">
        <f aca="false">IF(A1501="","",IF(AND(A1501&gt;=Debut,A1501&lt;Fin),1,0))</f>
        <v/>
      </c>
      <c r="H1501" s="0" t="str">
        <f aca="false">IF(G1501=1,INT(ROUND((A1501-Debut)*86400,0)/600),"")</f>
        <v/>
      </c>
      <c r="I1501" s="0" t="str">
        <f aca="false">IF(G1501=1,INT(ROUND((A1501-Debut)*86400,0)/3600),"")</f>
        <v/>
      </c>
      <c r="J1501" s="0" t="str">
        <f aca="false">IF(OR(A1501="",B1501=""),"",ROUND((B1501-A1501)*86400,0))</f>
        <v/>
      </c>
      <c r="K1501" s="37" t="str">
        <f aca="false">IF(G1501=1,IF(COUNTIFS($C:$C,C1501,$G:$G,1,$A:$A,"&gt;="&amp;(A1501-FenetreInterm/86400),$A:$A,"&lt;="&amp;A1501)&gt;=NbInterm,1,0),"")</f>
        <v/>
      </c>
      <c r="L1501" s="37" t="str">
        <f aca="false">IF(G1501=1,IF(B1501="",0,IF(J1501&lt;SeuilFugitive,1,0)),"")</f>
        <v/>
      </c>
      <c r="M1501" s="37" t="str">
        <f aca="false">IF(G1501=1,IF(B1501="",IF((Fin-A1501)*24&gt;SeuilFigee,1,0),IF(J1501&gt;SeuilFigee*3600,1,0)),"")</f>
        <v/>
      </c>
      <c r="N1501" s="0" t="str">
        <f aca="false">IF(G1501=1,IF(COUNTIF(H$2:H1501,H1501)=1,COUNTIF($H:$H,H1501),""),"")</f>
        <v/>
      </c>
      <c r="O1501" s="0" t="str">
        <f aca="false">IF(G1501=1,IF(COUNTIF(I$2:I1501,I1501)=1,COUNTIF($I:$I,I1501),""),"")</f>
        <v/>
      </c>
      <c r="P1501" s="38" t="str">
        <f aca="false">IF(G1501=1,IF(COUNTIFS(C$2:C1501,C1501,G$2:G1501,1)=1,COUNTIFS($C:$C,C1501,$G:$G,1)+ROW()/10000000,""),"")</f>
        <v/>
      </c>
      <c r="Q1501" s="0" t="str">
        <f aca="false">IF(K1501=1,IF(COUNTIFS(C$2:C1501,C1501,K$2:K1501,1)=1,1,0),"")</f>
        <v/>
      </c>
      <c r="R1501" s="0" t="str">
        <f aca="false">IF(M1501=1,IF(COUNTIFS(C$2:C1501,C1501,M$2:M1501,1)=1,1,0),"")</f>
        <v/>
      </c>
      <c r="S1501" s="0" t="str">
        <f aca="false">IF(L1501=1,IF(COUNTIFS(C$2:C1501,C1501,L$2:L1501,1)=1,1,0),"")</f>
        <v/>
      </c>
      <c r="T1501" s="38" t="str">
        <f aca="false">IF(N1501="","",N1501+ROW()/10000000)</f>
        <v/>
      </c>
      <c r="U1501" s="0" t="str">
        <f aca="false">IF(G1501=1,IF(B1501="",1,0),"")</f>
        <v/>
      </c>
    </row>
    <row r="1502" customFormat="false" ht="15" hidden="false" customHeight="false" outlineLevel="0" collapsed="false">
      <c r="A1502" s="35"/>
      <c r="B1502" s="35"/>
      <c r="G1502" s="0" t="str">
        <f aca="false">IF(A1502="","",IF(AND(A1502&gt;=Debut,A1502&lt;Fin),1,0))</f>
        <v/>
      </c>
      <c r="H1502" s="0" t="str">
        <f aca="false">IF(G1502=1,INT(ROUND((A1502-Debut)*86400,0)/600),"")</f>
        <v/>
      </c>
      <c r="I1502" s="0" t="str">
        <f aca="false">IF(G1502=1,INT(ROUND((A1502-Debut)*86400,0)/3600),"")</f>
        <v/>
      </c>
      <c r="J1502" s="0" t="str">
        <f aca="false">IF(OR(A1502="",B1502=""),"",ROUND((B1502-A1502)*86400,0))</f>
        <v/>
      </c>
      <c r="K1502" s="37" t="str">
        <f aca="false">IF(G1502=1,IF(COUNTIFS($C:$C,C1502,$G:$G,1,$A:$A,"&gt;="&amp;(A1502-FenetreInterm/86400),$A:$A,"&lt;="&amp;A1502)&gt;=NbInterm,1,0),"")</f>
        <v/>
      </c>
      <c r="L1502" s="37" t="str">
        <f aca="false">IF(G1502=1,IF(B1502="",0,IF(J1502&lt;SeuilFugitive,1,0)),"")</f>
        <v/>
      </c>
      <c r="M1502" s="37" t="str">
        <f aca="false">IF(G1502=1,IF(B1502="",IF((Fin-A1502)*24&gt;SeuilFigee,1,0),IF(J1502&gt;SeuilFigee*3600,1,0)),"")</f>
        <v/>
      </c>
      <c r="N1502" s="0" t="str">
        <f aca="false">IF(G1502=1,IF(COUNTIF(H$2:H1502,H1502)=1,COUNTIF($H:$H,H1502),""),"")</f>
        <v/>
      </c>
      <c r="O1502" s="0" t="str">
        <f aca="false">IF(G1502=1,IF(COUNTIF(I$2:I1502,I1502)=1,COUNTIF($I:$I,I1502),""),"")</f>
        <v/>
      </c>
      <c r="P1502" s="38" t="str">
        <f aca="false">IF(G1502=1,IF(COUNTIFS(C$2:C1502,C1502,G$2:G1502,1)=1,COUNTIFS($C:$C,C1502,$G:$G,1)+ROW()/10000000,""),"")</f>
        <v/>
      </c>
      <c r="Q1502" s="0" t="str">
        <f aca="false">IF(K1502=1,IF(COUNTIFS(C$2:C1502,C1502,K$2:K1502,1)=1,1,0),"")</f>
        <v/>
      </c>
      <c r="R1502" s="0" t="str">
        <f aca="false">IF(M1502=1,IF(COUNTIFS(C$2:C1502,C1502,M$2:M1502,1)=1,1,0),"")</f>
        <v/>
      </c>
      <c r="S1502" s="0" t="str">
        <f aca="false">IF(L1502=1,IF(COUNTIFS(C$2:C1502,C1502,L$2:L1502,1)=1,1,0),"")</f>
        <v/>
      </c>
      <c r="T1502" s="38" t="str">
        <f aca="false">IF(N1502="","",N1502+ROW()/10000000)</f>
        <v/>
      </c>
      <c r="U1502" s="0" t="str">
        <f aca="false">IF(G1502=1,IF(B1502="",1,0),"")</f>
        <v/>
      </c>
    </row>
    <row r="1503" customFormat="false" ht="15" hidden="false" customHeight="false" outlineLevel="0" collapsed="false">
      <c r="A1503" s="35"/>
      <c r="B1503" s="35"/>
      <c r="G1503" s="0" t="str">
        <f aca="false">IF(A1503="","",IF(AND(A1503&gt;=Debut,A1503&lt;Fin),1,0))</f>
        <v/>
      </c>
      <c r="H1503" s="0" t="str">
        <f aca="false">IF(G1503=1,INT(ROUND((A1503-Debut)*86400,0)/600),"")</f>
        <v/>
      </c>
      <c r="I1503" s="0" t="str">
        <f aca="false">IF(G1503=1,INT(ROUND((A1503-Debut)*86400,0)/3600),"")</f>
        <v/>
      </c>
      <c r="J1503" s="0" t="str">
        <f aca="false">IF(OR(A1503="",B1503=""),"",ROUND((B1503-A1503)*86400,0))</f>
        <v/>
      </c>
      <c r="K1503" s="37" t="str">
        <f aca="false">IF(G1503=1,IF(COUNTIFS($C:$C,C1503,$G:$G,1,$A:$A,"&gt;="&amp;(A1503-FenetreInterm/86400),$A:$A,"&lt;="&amp;A1503)&gt;=NbInterm,1,0),"")</f>
        <v/>
      </c>
      <c r="L1503" s="37" t="str">
        <f aca="false">IF(G1503=1,IF(B1503="",0,IF(J1503&lt;SeuilFugitive,1,0)),"")</f>
        <v/>
      </c>
      <c r="M1503" s="37" t="str">
        <f aca="false">IF(G1503=1,IF(B1503="",IF((Fin-A1503)*24&gt;SeuilFigee,1,0),IF(J1503&gt;SeuilFigee*3600,1,0)),"")</f>
        <v/>
      </c>
      <c r="N1503" s="0" t="str">
        <f aca="false">IF(G1503=1,IF(COUNTIF(H$2:H1503,H1503)=1,COUNTIF($H:$H,H1503),""),"")</f>
        <v/>
      </c>
      <c r="O1503" s="0" t="str">
        <f aca="false">IF(G1503=1,IF(COUNTIF(I$2:I1503,I1503)=1,COUNTIF($I:$I,I1503),""),"")</f>
        <v/>
      </c>
      <c r="P1503" s="38" t="str">
        <f aca="false">IF(G1503=1,IF(COUNTIFS(C$2:C1503,C1503,G$2:G1503,1)=1,COUNTIFS($C:$C,C1503,$G:$G,1)+ROW()/10000000,""),"")</f>
        <v/>
      </c>
      <c r="Q1503" s="0" t="str">
        <f aca="false">IF(K1503=1,IF(COUNTIFS(C$2:C1503,C1503,K$2:K1503,1)=1,1,0),"")</f>
        <v/>
      </c>
      <c r="R1503" s="0" t="str">
        <f aca="false">IF(M1503=1,IF(COUNTIFS(C$2:C1503,C1503,M$2:M1503,1)=1,1,0),"")</f>
        <v/>
      </c>
      <c r="S1503" s="0" t="str">
        <f aca="false">IF(L1503=1,IF(COUNTIFS(C$2:C1503,C1503,L$2:L1503,1)=1,1,0),"")</f>
        <v/>
      </c>
      <c r="T1503" s="38" t="str">
        <f aca="false">IF(N1503="","",N1503+ROW()/10000000)</f>
        <v/>
      </c>
      <c r="U1503" s="0" t="str">
        <f aca="false">IF(G1503=1,IF(B1503="",1,0),"")</f>
        <v/>
      </c>
    </row>
    <row r="1504" customFormat="false" ht="15" hidden="false" customHeight="false" outlineLevel="0" collapsed="false">
      <c r="A1504" s="35"/>
      <c r="B1504" s="35"/>
      <c r="G1504" s="0" t="str">
        <f aca="false">IF(A1504="","",IF(AND(A1504&gt;=Debut,A1504&lt;Fin),1,0))</f>
        <v/>
      </c>
      <c r="H1504" s="0" t="str">
        <f aca="false">IF(G1504=1,INT(ROUND((A1504-Debut)*86400,0)/600),"")</f>
        <v/>
      </c>
      <c r="I1504" s="0" t="str">
        <f aca="false">IF(G1504=1,INT(ROUND((A1504-Debut)*86400,0)/3600),"")</f>
        <v/>
      </c>
      <c r="J1504" s="0" t="str">
        <f aca="false">IF(OR(A1504="",B1504=""),"",ROUND((B1504-A1504)*86400,0))</f>
        <v/>
      </c>
      <c r="K1504" s="37" t="str">
        <f aca="false">IF(G1504=1,IF(COUNTIFS($C:$C,C1504,$G:$G,1,$A:$A,"&gt;="&amp;(A1504-FenetreInterm/86400),$A:$A,"&lt;="&amp;A1504)&gt;=NbInterm,1,0),"")</f>
        <v/>
      </c>
      <c r="L1504" s="37" t="str">
        <f aca="false">IF(G1504=1,IF(B1504="",0,IF(J1504&lt;SeuilFugitive,1,0)),"")</f>
        <v/>
      </c>
      <c r="M1504" s="37" t="str">
        <f aca="false">IF(G1504=1,IF(B1504="",IF((Fin-A1504)*24&gt;SeuilFigee,1,0),IF(J1504&gt;SeuilFigee*3600,1,0)),"")</f>
        <v/>
      </c>
      <c r="N1504" s="0" t="str">
        <f aca="false">IF(G1504=1,IF(COUNTIF(H$2:H1504,H1504)=1,COUNTIF($H:$H,H1504),""),"")</f>
        <v/>
      </c>
      <c r="O1504" s="0" t="str">
        <f aca="false">IF(G1504=1,IF(COUNTIF(I$2:I1504,I1504)=1,COUNTIF($I:$I,I1504),""),"")</f>
        <v/>
      </c>
      <c r="P1504" s="38" t="str">
        <f aca="false">IF(G1504=1,IF(COUNTIFS(C$2:C1504,C1504,G$2:G1504,1)=1,COUNTIFS($C:$C,C1504,$G:$G,1)+ROW()/10000000,""),"")</f>
        <v/>
      </c>
      <c r="Q1504" s="0" t="str">
        <f aca="false">IF(K1504=1,IF(COUNTIFS(C$2:C1504,C1504,K$2:K1504,1)=1,1,0),"")</f>
        <v/>
      </c>
      <c r="R1504" s="0" t="str">
        <f aca="false">IF(M1504=1,IF(COUNTIFS(C$2:C1504,C1504,M$2:M1504,1)=1,1,0),"")</f>
        <v/>
      </c>
      <c r="S1504" s="0" t="str">
        <f aca="false">IF(L1504=1,IF(COUNTIFS(C$2:C1504,C1504,L$2:L1504,1)=1,1,0),"")</f>
        <v/>
      </c>
      <c r="T1504" s="38" t="str">
        <f aca="false">IF(N1504="","",N1504+ROW()/10000000)</f>
        <v/>
      </c>
      <c r="U1504" s="0" t="str">
        <f aca="false">IF(G1504=1,IF(B1504="",1,0),"")</f>
        <v/>
      </c>
    </row>
    <row r="1505" customFormat="false" ht="15" hidden="false" customHeight="false" outlineLevel="0" collapsed="false">
      <c r="A1505" s="35"/>
      <c r="B1505" s="35"/>
      <c r="G1505" s="0" t="str">
        <f aca="false">IF(A1505="","",IF(AND(A1505&gt;=Debut,A1505&lt;Fin),1,0))</f>
        <v/>
      </c>
      <c r="H1505" s="0" t="str">
        <f aca="false">IF(G1505=1,INT(ROUND((A1505-Debut)*86400,0)/600),"")</f>
        <v/>
      </c>
      <c r="I1505" s="0" t="str">
        <f aca="false">IF(G1505=1,INT(ROUND((A1505-Debut)*86400,0)/3600),"")</f>
        <v/>
      </c>
      <c r="J1505" s="0" t="str">
        <f aca="false">IF(OR(A1505="",B1505=""),"",ROUND((B1505-A1505)*86400,0))</f>
        <v/>
      </c>
      <c r="K1505" s="37" t="str">
        <f aca="false">IF(G1505=1,IF(COUNTIFS($C:$C,C1505,$G:$G,1,$A:$A,"&gt;="&amp;(A1505-FenetreInterm/86400),$A:$A,"&lt;="&amp;A1505)&gt;=NbInterm,1,0),"")</f>
        <v/>
      </c>
      <c r="L1505" s="37" t="str">
        <f aca="false">IF(G1505=1,IF(B1505="",0,IF(J1505&lt;SeuilFugitive,1,0)),"")</f>
        <v/>
      </c>
      <c r="M1505" s="37" t="str">
        <f aca="false">IF(G1505=1,IF(B1505="",IF((Fin-A1505)*24&gt;SeuilFigee,1,0),IF(J1505&gt;SeuilFigee*3600,1,0)),"")</f>
        <v/>
      </c>
      <c r="N1505" s="0" t="str">
        <f aca="false">IF(G1505=1,IF(COUNTIF(H$2:H1505,H1505)=1,COUNTIF($H:$H,H1505),""),"")</f>
        <v/>
      </c>
      <c r="O1505" s="0" t="str">
        <f aca="false">IF(G1505=1,IF(COUNTIF(I$2:I1505,I1505)=1,COUNTIF($I:$I,I1505),""),"")</f>
        <v/>
      </c>
      <c r="P1505" s="38" t="str">
        <f aca="false">IF(G1505=1,IF(COUNTIFS(C$2:C1505,C1505,G$2:G1505,1)=1,COUNTIFS($C:$C,C1505,$G:$G,1)+ROW()/10000000,""),"")</f>
        <v/>
      </c>
      <c r="Q1505" s="0" t="str">
        <f aca="false">IF(K1505=1,IF(COUNTIFS(C$2:C1505,C1505,K$2:K1505,1)=1,1,0),"")</f>
        <v/>
      </c>
      <c r="R1505" s="0" t="str">
        <f aca="false">IF(M1505=1,IF(COUNTIFS(C$2:C1505,C1505,M$2:M1505,1)=1,1,0),"")</f>
        <v/>
      </c>
      <c r="S1505" s="0" t="str">
        <f aca="false">IF(L1505=1,IF(COUNTIFS(C$2:C1505,C1505,L$2:L1505,1)=1,1,0),"")</f>
        <v/>
      </c>
      <c r="T1505" s="38" t="str">
        <f aca="false">IF(N1505="","",N1505+ROW()/10000000)</f>
        <v/>
      </c>
      <c r="U1505" s="0" t="str">
        <f aca="false">IF(G1505=1,IF(B1505="",1,0),"")</f>
        <v/>
      </c>
    </row>
    <row r="1506" customFormat="false" ht="15" hidden="false" customHeight="false" outlineLevel="0" collapsed="false">
      <c r="A1506" s="35"/>
      <c r="B1506" s="35"/>
      <c r="G1506" s="0" t="str">
        <f aca="false">IF(A1506="","",IF(AND(A1506&gt;=Debut,A1506&lt;Fin),1,0))</f>
        <v/>
      </c>
      <c r="H1506" s="0" t="str">
        <f aca="false">IF(G1506=1,INT(ROUND((A1506-Debut)*86400,0)/600),"")</f>
        <v/>
      </c>
      <c r="I1506" s="0" t="str">
        <f aca="false">IF(G1506=1,INT(ROUND((A1506-Debut)*86400,0)/3600),"")</f>
        <v/>
      </c>
      <c r="J1506" s="0" t="str">
        <f aca="false">IF(OR(A1506="",B1506=""),"",ROUND((B1506-A1506)*86400,0))</f>
        <v/>
      </c>
      <c r="K1506" s="37" t="str">
        <f aca="false">IF(G1506=1,IF(COUNTIFS($C:$C,C1506,$G:$G,1,$A:$A,"&gt;="&amp;(A1506-FenetreInterm/86400),$A:$A,"&lt;="&amp;A1506)&gt;=NbInterm,1,0),"")</f>
        <v/>
      </c>
      <c r="L1506" s="37" t="str">
        <f aca="false">IF(G1506=1,IF(B1506="",0,IF(J1506&lt;SeuilFugitive,1,0)),"")</f>
        <v/>
      </c>
      <c r="M1506" s="37" t="str">
        <f aca="false">IF(G1506=1,IF(B1506="",IF((Fin-A1506)*24&gt;SeuilFigee,1,0),IF(J1506&gt;SeuilFigee*3600,1,0)),"")</f>
        <v/>
      </c>
      <c r="N1506" s="0" t="str">
        <f aca="false">IF(G1506=1,IF(COUNTIF(H$2:H1506,H1506)=1,COUNTIF($H:$H,H1506),""),"")</f>
        <v/>
      </c>
      <c r="O1506" s="0" t="str">
        <f aca="false">IF(G1506=1,IF(COUNTIF(I$2:I1506,I1506)=1,COUNTIF($I:$I,I1506),""),"")</f>
        <v/>
      </c>
      <c r="P1506" s="38" t="str">
        <f aca="false">IF(G1506=1,IF(COUNTIFS(C$2:C1506,C1506,G$2:G1506,1)=1,COUNTIFS($C:$C,C1506,$G:$G,1)+ROW()/10000000,""),"")</f>
        <v/>
      </c>
      <c r="Q1506" s="0" t="str">
        <f aca="false">IF(K1506=1,IF(COUNTIFS(C$2:C1506,C1506,K$2:K1506,1)=1,1,0),"")</f>
        <v/>
      </c>
      <c r="R1506" s="0" t="str">
        <f aca="false">IF(M1506=1,IF(COUNTIFS(C$2:C1506,C1506,M$2:M1506,1)=1,1,0),"")</f>
        <v/>
      </c>
      <c r="S1506" s="0" t="str">
        <f aca="false">IF(L1506=1,IF(COUNTIFS(C$2:C1506,C1506,L$2:L1506,1)=1,1,0),"")</f>
        <v/>
      </c>
      <c r="T1506" s="38" t="str">
        <f aca="false">IF(N1506="","",N1506+ROW()/10000000)</f>
        <v/>
      </c>
      <c r="U1506" s="0" t="str">
        <f aca="false">IF(G1506=1,IF(B1506="",1,0),"")</f>
        <v/>
      </c>
    </row>
    <row r="1507" customFormat="false" ht="15" hidden="false" customHeight="false" outlineLevel="0" collapsed="false">
      <c r="A1507" s="35"/>
      <c r="B1507" s="35"/>
      <c r="G1507" s="0" t="str">
        <f aca="false">IF(A1507="","",IF(AND(A1507&gt;=Debut,A1507&lt;Fin),1,0))</f>
        <v/>
      </c>
      <c r="H1507" s="0" t="str">
        <f aca="false">IF(G1507=1,INT(ROUND((A1507-Debut)*86400,0)/600),"")</f>
        <v/>
      </c>
      <c r="I1507" s="0" t="str">
        <f aca="false">IF(G1507=1,INT(ROUND((A1507-Debut)*86400,0)/3600),"")</f>
        <v/>
      </c>
      <c r="J1507" s="0" t="str">
        <f aca="false">IF(OR(A1507="",B1507=""),"",ROUND((B1507-A1507)*86400,0))</f>
        <v/>
      </c>
      <c r="K1507" s="37" t="str">
        <f aca="false">IF(G1507=1,IF(COUNTIFS($C:$C,C1507,$G:$G,1,$A:$A,"&gt;="&amp;(A1507-FenetreInterm/86400),$A:$A,"&lt;="&amp;A1507)&gt;=NbInterm,1,0),"")</f>
        <v/>
      </c>
      <c r="L1507" s="37" t="str">
        <f aca="false">IF(G1507=1,IF(B1507="",0,IF(J1507&lt;SeuilFugitive,1,0)),"")</f>
        <v/>
      </c>
      <c r="M1507" s="37" t="str">
        <f aca="false">IF(G1507=1,IF(B1507="",IF((Fin-A1507)*24&gt;SeuilFigee,1,0),IF(J1507&gt;SeuilFigee*3600,1,0)),"")</f>
        <v/>
      </c>
      <c r="N1507" s="0" t="str">
        <f aca="false">IF(G1507=1,IF(COUNTIF(H$2:H1507,H1507)=1,COUNTIF($H:$H,H1507),""),"")</f>
        <v/>
      </c>
      <c r="O1507" s="0" t="str">
        <f aca="false">IF(G1507=1,IF(COUNTIF(I$2:I1507,I1507)=1,COUNTIF($I:$I,I1507),""),"")</f>
        <v/>
      </c>
      <c r="P1507" s="38" t="str">
        <f aca="false">IF(G1507=1,IF(COUNTIFS(C$2:C1507,C1507,G$2:G1507,1)=1,COUNTIFS($C:$C,C1507,$G:$G,1)+ROW()/10000000,""),"")</f>
        <v/>
      </c>
      <c r="Q1507" s="0" t="str">
        <f aca="false">IF(K1507=1,IF(COUNTIFS(C$2:C1507,C1507,K$2:K1507,1)=1,1,0),"")</f>
        <v/>
      </c>
      <c r="R1507" s="0" t="str">
        <f aca="false">IF(M1507=1,IF(COUNTIFS(C$2:C1507,C1507,M$2:M1507,1)=1,1,0),"")</f>
        <v/>
      </c>
      <c r="S1507" s="0" t="str">
        <f aca="false">IF(L1507=1,IF(COUNTIFS(C$2:C1507,C1507,L$2:L1507,1)=1,1,0),"")</f>
        <v/>
      </c>
      <c r="T1507" s="38" t="str">
        <f aca="false">IF(N1507="","",N1507+ROW()/10000000)</f>
        <v/>
      </c>
      <c r="U1507" s="0" t="str">
        <f aca="false">IF(G1507=1,IF(B1507="",1,0),"")</f>
        <v/>
      </c>
    </row>
    <row r="1508" customFormat="false" ht="15" hidden="false" customHeight="false" outlineLevel="0" collapsed="false">
      <c r="A1508" s="35"/>
      <c r="B1508" s="35"/>
      <c r="G1508" s="0" t="str">
        <f aca="false">IF(A1508="","",IF(AND(A1508&gt;=Debut,A1508&lt;Fin),1,0))</f>
        <v/>
      </c>
      <c r="H1508" s="0" t="str">
        <f aca="false">IF(G1508=1,INT(ROUND((A1508-Debut)*86400,0)/600),"")</f>
        <v/>
      </c>
      <c r="I1508" s="0" t="str">
        <f aca="false">IF(G1508=1,INT(ROUND((A1508-Debut)*86400,0)/3600),"")</f>
        <v/>
      </c>
      <c r="J1508" s="0" t="str">
        <f aca="false">IF(OR(A1508="",B1508=""),"",ROUND((B1508-A1508)*86400,0))</f>
        <v/>
      </c>
      <c r="K1508" s="37" t="str">
        <f aca="false">IF(G1508=1,IF(COUNTIFS($C:$C,C1508,$G:$G,1,$A:$A,"&gt;="&amp;(A1508-FenetreInterm/86400),$A:$A,"&lt;="&amp;A1508)&gt;=NbInterm,1,0),"")</f>
        <v/>
      </c>
      <c r="L1508" s="37" t="str">
        <f aca="false">IF(G1508=1,IF(B1508="",0,IF(J1508&lt;SeuilFugitive,1,0)),"")</f>
        <v/>
      </c>
      <c r="M1508" s="37" t="str">
        <f aca="false">IF(G1508=1,IF(B1508="",IF((Fin-A1508)*24&gt;SeuilFigee,1,0),IF(J1508&gt;SeuilFigee*3600,1,0)),"")</f>
        <v/>
      </c>
      <c r="N1508" s="0" t="str">
        <f aca="false">IF(G1508=1,IF(COUNTIF(H$2:H1508,H1508)=1,COUNTIF($H:$H,H1508),""),"")</f>
        <v/>
      </c>
      <c r="O1508" s="0" t="str">
        <f aca="false">IF(G1508=1,IF(COUNTIF(I$2:I1508,I1508)=1,COUNTIF($I:$I,I1508),""),"")</f>
        <v/>
      </c>
      <c r="P1508" s="38" t="str">
        <f aca="false">IF(G1508=1,IF(COUNTIFS(C$2:C1508,C1508,G$2:G1508,1)=1,COUNTIFS($C:$C,C1508,$G:$G,1)+ROW()/10000000,""),"")</f>
        <v/>
      </c>
      <c r="Q1508" s="0" t="str">
        <f aca="false">IF(K1508=1,IF(COUNTIFS(C$2:C1508,C1508,K$2:K1508,1)=1,1,0),"")</f>
        <v/>
      </c>
      <c r="R1508" s="0" t="str">
        <f aca="false">IF(M1508=1,IF(COUNTIFS(C$2:C1508,C1508,M$2:M1508,1)=1,1,0),"")</f>
        <v/>
      </c>
      <c r="S1508" s="0" t="str">
        <f aca="false">IF(L1508=1,IF(COUNTIFS(C$2:C1508,C1508,L$2:L1508,1)=1,1,0),"")</f>
        <v/>
      </c>
      <c r="T1508" s="38" t="str">
        <f aca="false">IF(N1508="","",N1508+ROW()/10000000)</f>
        <v/>
      </c>
      <c r="U1508" s="0" t="str">
        <f aca="false">IF(G1508=1,IF(B1508="",1,0),"")</f>
        <v/>
      </c>
    </row>
    <row r="1509" customFormat="false" ht="15" hidden="false" customHeight="false" outlineLevel="0" collapsed="false">
      <c r="A1509" s="35"/>
      <c r="B1509" s="35"/>
      <c r="G1509" s="0" t="str">
        <f aca="false">IF(A1509="","",IF(AND(A1509&gt;=Debut,A1509&lt;Fin),1,0))</f>
        <v/>
      </c>
      <c r="H1509" s="0" t="str">
        <f aca="false">IF(G1509=1,INT(ROUND((A1509-Debut)*86400,0)/600),"")</f>
        <v/>
      </c>
      <c r="I1509" s="0" t="str">
        <f aca="false">IF(G1509=1,INT(ROUND((A1509-Debut)*86400,0)/3600),"")</f>
        <v/>
      </c>
      <c r="J1509" s="0" t="str">
        <f aca="false">IF(OR(A1509="",B1509=""),"",ROUND((B1509-A1509)*86400,0))</f>
        <v/>
      </c>
      <c r="K1509" s="37" t="str">
        <f aca="false">IF(G1509=1,IF(COUNTIFS($C:$C,C1509,$G:$G,1,$A:$A,"&gt;="&amp;(A1509-FenetreInterm/86400),$A:$A,"&lt;="&amp;A1509)&gt;=NbInterm,1,0),"")</f>
        <v/>
      </c>
      <c r="L1509" s="37" t="str">
        <f aca="false">IF(G1509=1,IF(B1509="",0,IF(J1509&lt;SeuilFugitive,1,0)),"")</f>
        <v/>
      </c>
      <c r="M1509" s="37" t="str">
        <f aca="false">IF(G1509=1,IF(B1509="",IF((Fin-A1509)*24&gt;SeuilFigee,1,0),IF(J1509&gt;SeuilFigee*3600,1,0)),"")</f>
        <v/>
      </c>
      <c r="N1509" s="0" t="str">
        <f aca="false">IF(G1509=1,IF(COUNTIF(H$2:H1509,H1509)=1,COUNTIF($H:$H,H1509),""),"")</f>
        <v/>
      </c>
      <c r="O1509" s="0" t="str">
        <f aca="false">IF(G1509=1,IF(COUNTIF(I$2:I1509,I1509)=1,COUNTIF($I:$I,I1509),""),"")</f>
        <v/>
      </c>
      <c r="P1509" s="38" t="str">
        <f aca="false">IF(G1509=1,IF(COUNTIFS(C$2:C1509,C1509,G$2:G1509,1)=1,COUNTIFS($C:$C,C1509,$G:$G,1)+ROW()/10000000,""),"")</f>
        <v/>
      </c>
      <c r="Q1509" s="0" t="str">
        <f aca="false">IF(K1509=1,IF(COUNTIFS(C$2:C1509,C1509,K$2:K1509,1)=1,1,0),"")</f>
        <v/>
      </c>
      <c r="R1509" s="0" t="str">
        <f aca="false">IF(M1509=1,IF(COUNTIFS(C$2:C1509,C1509,M$2:M1509,1)=1,1,0),"")</f>
        <v/>
      </c>
      <c r="S1509" s="0" t="str">
        <f aca="false">IF(L1509=1,IF(COUNTIFS(C$2:C1509,C1509,L$2:L1509,1)=1,1,0),"")</f>
        <v/>
      </c>
      <c r="T1509" s="38" t="str">
        <f aca="false">IF(N1509="","",N1509+ROW()/10000000)</f>
        <v/>
      </c>
      <c r="U1509" s="0" t="str">
        <f aca="false">IF(G1509=1,IF(B1509="",1,0),"")</f>
        <v/>
      </c>
    </row>
    <row r="1510" customFormat="false" ht="15" hidden="false" customHeight="false" outlineLevel="0" collapsed="false">
      <c r="A1510" s="35"/>
      <c r="B1510" s="35"/>
      <c r="G1510" s="0" t="str">
        <f aca="false">IF(A1510="","",IF(AND(A1510&gt;=Debut,A1510&lt;Fin),1,0))</f>
        <v/>
      </c>
      <c r="H1510" s="0" t="str">
        <f aca="false">IF(G1510=1,INT(ROUND((A1510-Debut)*86400,0)/600),"")</f>
        <v/>
      </c>
      <c r="I1510" s="0" t="str">
        <f aca="false">IF(G1510=1,INT(ROUND((A1510-Debut)*86400,0)/3600),"")</f>
        <v/>
      </c>
      <c r="J1510" s="0" t="str">
        <f aca="false">IF(OR(A1510="",B1510=""),"",ROUND((B1510-A1510)*86400,0))</f>
        <v/>
      </c>
      <c r="K1510" s="37" t="str">
        <f aca="false">IF(G1510=1,IF(COUNTIFS($C:$C,C1510,$G:$G,1,$A:$A,"&gt;="&amp;(A1510-FenetreInterm/86400),$A:$A,"&lt;="&amp;A1510)&gt;=NbInterm,1,0),"")</f>
        <v/>
      </c>
      <c r="L1510" s="37" t="str">
        <f aca="false">IF(G1510=1,IF(B1510="",0,IF(J1510&lt;SeuilFugitive,1,0)),"")</f>
        <v/>
      </c>
      <c r="M1510" s="37" t="str">
        <f aca="false">IF(G1510=1,IF(B1510="",IF((Fin-A1510)*24&gt;SeuilFigee,1,0),IF(J1510&gt;SeuilFigee*3600,1,0)),"")</f>
        <v/>
      </c>
      <c r="N1510" s="0" t="str">
        <f aca="false">IF(G1510=1,IF(COUNTIF(H$2:H1510,H1510)=1,COUNTIF($H:$H,H1510),""),"")</f>
        <v/>
      </c>
      <c r="O1510" s="0" t="str">
        <f aca="false">IF(G1510=1,IF(COUNTIF(I$2:I1510,I1510)=1,COUNTIF($I:$I,I1510),""),"")</f>
        <v/>
      </c>
      <c r="P1510" s="38" t="str">
        <f aca="false">IF(G1510=1,IF(COUNTIFS(C$2:C1510,C1510,G$2:G1510,1)=1,COUNTIFS($C:$C,C1510,$G:$G,1)+ROW()/10000000,""),"")</f>
        <v/>
      </c>
      <c r="Q1510" s="0" t="str">
        <f aca="false">IF(K1510=1,IF(COUNTIFS(C$2:C1510,C1510,K$2:K1510,1)=1,1,0),"")</f>
        <v/>
      </c>
      <c r="R1510" s="0" t="str">
        <f aca="false">IF(M1510=1,IF(COUNTIFS(C$2:C1510,C1510,M$2:M1510,1)=1,1,0),"")</f>
        <v/>
      </c>
      <c r="S1510" s="0" t="str">
        <f aca="false">IF(L1510=1,IF(COUNTIFS(C$2:C1510,C1510,L$2:L1510,1)=1,1,0),"")</f>
        <v/>
      </c>
      <c r="T1510" s="38" t="str">
        <f aca="false">IF(N1510="","",N1510+ROW()/10000000)</f>
        <v/>
      </c>
      <c r="U1510" s="0" t="str">
        <f aca="false">IF(G1510=1,IF(B1510="",1,0),"")</f>
        <v/>
      </c>
    </row>
    <row r="1511" customFormat="false" ht="15" hidden="false" customHeight="false" outlineLevel="0" collapsed="false">
      <c r="A1511" s="35"/>
      <c r="B1511" s="35"/>
      <c r="G1511" s="0" t="str">
        <f aca="false">IF(A1511="","",IF(AND(A1511&gt;=Debut,A1511&lt;Fin),1,0))</f>
        <v/>
      </c>
      <c r="H1511" s="0" t="str">
        <f aca="false">IF(G1511=1,INT(ROUND((A1511-Debut)*86400,0)/600),"")</f>
        <v/>
      </c>
      <c r="I1511" s="0" t="str">
        <f aca="false">IF(G1511=1,INT(ROUND((A1511-Debut)*86400,0)/3600),"")</f>
        <v/>
      </c>
      <c r="J1511" s="0" t="str">
        <f aca="false">IF(OR(A1511="",B1511=""),"",ROUND((B1511-A1511)*86400,0))</f>
        <v/>
      </c>
      <c r="K1511" s="37" t="str">
        <f aca="false">IF(G1511=1,IF(COUNTIFS($C:$C,C1511,$G:$G,1,$A:$A,"&gt;="&amp;(A1511-FenetreInterm/86400),$A:$A,"&lt;="&amp;A1511)&gt;=NbInterm,1,0),"")</f>
        <v/>
      </c>
      <c r="L1511" s="37" t="str">
        <f aca="false">IF(G1511=1,IF(B1511="",0,IF(J1511&lt;SeuilFugitive,1,0)),"")</f>
        <v/>
      </c>
      <c r="M1511" s="37" t="str">
        <f aca="false">IF(G1511=1,IF(B1511="",IF((Fin-A1511)*24&gt;SeuilFigee,1,0),IF(J1511&gt;SeuilFigee*3600,1,0)),"")</f>
        <v/>
      </c>
      <c r="N1511" s="0" t="str">
        <f aca="false">IF(G1511=1,IF(COUNTIF(H$2:H1511,H1511)=1,COUNTIF($H:$H,H1511),""),"")</f>
        <v/>
      </c>
      <c r="O1511" s="0" t="str">
        <f aca="false">IF(G1511=1,IF(COUNTIF(I$2:I1511,I1511)=1,COUNTIF($I:$I,I1511),""),"")</f>
        <v/>
      </c>
      <c r="P1511" s="38" t="str">
        <f aca="false">IF(G1511=1,IF(COUNTIFS(C$2:C1511,C1511,G$2:G1511,1)=1,COUNTIFS($C:$C,C1511,$G:$G,1)+ROW()/10000000,""),"")</f>
        <v/>
      </c>
      <c r="Q1511" s="0" t="str">
        <f aca="false">IF(K1511=1,IF(COUNTIFS(C$2:C1511,C1511,K$2:K1511,1)=1,1,0),"")</f>
        <v/>
      </c>
      <c r="R1511" s="0" t="str">
        <f aca="false">IF(M1511=1,IF(COUNTIFS(C$2:C1511,C1511,M$2:M1511,1)=1,1,0),"")</f>
        <v/>
      </c>
      <c r="S1511" s="0" t="str">
        <f aca="false">IF(L1511=1,IF(COUNTIFS(C$2:C1511,C1511,L$2:L1511,1)=1,1,0),"")</f>
        <v/>
      </c>
      <c r="T1511" s="38" t="str">
        <f aca="false">IF(N1511="","",N1511+ROW()/10000000)</f>
        <v/>
      </c>
      <c r="U1511" s="0" t="str">
        <f aca="false">IF(G1511=1,IF(B1511="",1,0),"")</f>
        <v/>
      </c>
    </row>
    <row r="1512" customFormat="false" ht="15" hidden="false" customHeight="false" outlineLevel="0" collapsed="false">
      <c r="A1512" s="35"/>
      <c r="B1512" s="35"/>
      <c r="G1512" s="0" t="str">
        <f aca="false">IF(A1512="","",IF(AND(A1512&gt;=Debut,A1512&lt;Fin),1,0))</f>
        <v/>
      </c>
      <c r="H1512" s="0" t="str">
        <f aca="false">IF(G1512=1,INT(ROUND((A1512-Debut)*86400,0)/600),"")</f>
        <v/>
      </c>
      <c r="I1512" s="0" t="str">
        <f aca="false">IF(G1512=1,INT(ROUND((A1512-Debut)*86400,0)/3600),"")</f>
        <v/>
      </c>
      <c r="J1512" s="0" t="str">
        <f aca="false">IF(OR(A1512="",B1512=""),"",ROUND((B1512-A1512)*86400,0))</f>
        <v/>
      </c>
      <c r="K1512" s="37" t="str">
        <f aca="false">IF(G1512=1,IF(COUNTIFS($C:$C,C1512,$G:$G,1,$A:$A,"&gt;="&amp;(A1512-FenetreInterm/86400),$A:$A,"&lt;="&amp;A1512)&gt;=NbInterm,1,0),"")</f>
        <v/>
      </c>
      <c r="L1512" s="37" t="str">
        <f aca="false">IF(G1512=1,IF(B1512="",0,IF(J1512&lt;SeuilFugitive,1,0)),"")</f>
        <v/>
      </c>
      <c r="M1512" s="37" t="str">
        <f aca="false">IF(G1512=1,IF(B1512="",IF((Fin-A1512)*24&gt;SeuilFigee,1,0),IF(J1512&gt;SeuilFigee*3600,1,0)),"")</f>
        <v/>
      </c>
      <c r="N1512" s="0" t="str">
        <f aca="false">IF(G1512=1,IF(COUNTIF(H$2:H1512,H1512)=1,COUNTIF($H:$H,H1512),""),"")</f>
        <v/>
      </c>
      <c r="O1512" s="0" t="str">
        <f aca="false">IF(G1512=1,IF(COUNTIF(I$2:I1512,I1512)=1,COUNTIF($I:$I,I1512),""),"")</f>
        <v/>
      </c>
      <c r="P1512" s="38" t="str">
        <f aca="false">IF(G1512=1,IF(COUNTIFS(C$2:C1512,C1512,G$2:G1512,1)=1,COUNTIFS($C:$C,C1512,$G:$G,1)+ROW()/10000000,""),"")</f>
        <v/>
      </c>
      <c r="Q1512" s="0" t="str">
        <f aca="false">IF(K1512=1,IF(COUNTIFS(C$2:C1512,C1512,K$2:K1512,1)=1,1,0),"")</f>
        <v/>
      </c>
      <c r="R1512" s="0" t="str">
        <f aca="false">IF(M1512=1,IF(COUNTIFS(C$2:C1512,C1512,M$2:M1512,1)=1,1,0),"")</f>
        <v/>
      </c>
      <c r="S1512" s="0" t="str">
        <f aca="false">IF(L1512=1,IF(COUNTIFS(C$2:C1512,C1512,L$2:L1512,1)=1,1,0),"")</f>
        <v/>
      </c>
      <c r="T1512" s="38" t="str">
        <f aca="false">IF(N1512="","",N1512+ROW()/10000000)</f>
        <v/>
      </c>
      <c r="U1512" s="0" t="str">
        <f aca="false">IF(G1512=1,IF(B1512="",1,0),"")</f>
        <v/>
      </c>
    </row>
    <row r="1513" customFormat="false" ht="15" hidden="false" customHeight="false" outlineLevel="0" collapsed="false">
      <c r="A1513" s="35"/>
      <c r="B1513" s="35"/>
      <c r="G1513" s="0" t="str">
        <f aca="false">IF(A1513="","",IF(AND(A1513&gt;=Debut,A1513&lt;Fin),1,0))</f>
        <v/>
      </c>
      <c r="H1513" s="0" t="str">
        <f aca="false">IF(G1513=1,INT(ROUND((A1513-Debut)*86400,0)/600),"")</f>
        <v/>
      </c>
      <c r="I1513" s="0" t="str">
        <f aca="false">IF(G1513=1,INT(ROUND((A1513-Debut)*86400,0)/3600),"")</f>
        <v/>
      </c>
      <c r="J1513" s="0" t="str">
        <f aca="false">IF(OR(A1513="",B1513=""),"",ROUND((B1513-A1513)*86400,0))</f>
        <v/>
      </c>
      <c r="K1513" s="37" t="str">
        <f aca="false">IF(G1513=1,IF(COUNTIFS($C:$C,C1513,$G:$G,1,$A:$A,"&gt;="&amp;(A1513-FenetreInterm/86400),$A:$A,"&lt;="&amp;A1513)&gt;=NbInterm,1,0),"")</f>
        <v/>
      </c>
      <c r="L1513" s="37" t="str">
        <f aca="false">IF(G1513=1,IF(B1513="",0,IF(J1513&lt;SeuilFugitive,1,0)),"")</f>
        <v/>
      </c>
      <c r="M1513" s="37" t="str">
        <f aca="false">IF(G1513=1,IF(B1513="",IF((Fin-A1513)*24&gt;SeuilFigee,1,0),IF(J1513&gt;SeuilFigee*3600,1,0)),"")</f>
        <v/>
      </c>
      <c r="N1513" s="0" t="str">
        <f aca="false">IF(G1513=1,IF(COUNTIF(H$2:H1513,H1513)=1,COUNTIF($H:$H,H1513),""),"")</f>
        <v/>
      </c>
      <c r="O1513" s="0" t="str">
        <f aca="false">IF(G1513=1,IF(COUNTIF(I$2:I1513,I1513)=1,COUNTIF($I:$I,I1513),""),"")</f>
        <v/>
      </c>
      <c r="P1513" s="38" t="str">
        <f aca="false">IF(G1513=1,IF(COUNTIFS(C$2:C1513,C1513,G$2:G1513,1)=1,COUNTIFS($C:$C,C1513,$G:$G,1)+ROW()/10000000,""),"")</f>
        <v/>
      </c>
      <c r="Q1513" s="0" t="str">
        <f aca="false">IF(K1513=1,IF(COUNTIFS(C$2:C1513,C1513,K$2:K1513,1)=1,1,0),"")</f>
        <v/>
      </c>
      <c r="R1513" s="0" t="str">
        <f aca="false">IF(M1513=1,IF(COUNTIFS(C$2:C1513,C1513,M$2:M1513,1)=1,1,0),"")</f>
        <v/>
      </c>
      <c r="S1513" s="0" t="str">
        <f aca="false">IF(L1513=1,IF(COUNTIFS(C$2:C1513,C1513,L$2:L1513,1)=1,1,0),"")</f>
        <v/>
      </c>
      <c r="T1513" s="38" t="str">
        <f aca="false">IF(N1513="","",N1513+ROW()/10000000)</f>
        <v/>
      </c>
      <c r="U1513" s="0" t="str">
        <f aca="false">IF(G1513=1,IF(B1513="",1,0),"")</f>
        <v/>
      </c>
    </row>
    <row r="1514" customFormat="false" ht="15" hidden="false" customHeight="false" outlineLevel="0" collapsed="false">
      <c r="A1514" s="35"/>
      <c r="B1514" s="35"/>
      <c r="G1514" s="0" t="str">
        <f aca="false">IF(A1514="","",IF(AND(A1514&gt;=Debut,A1514&lt;Fin),1,0))</f>
        <v/>
      </c>
      <c r="H1514" s="0" t="str">
        <f aca="false">IF(G1514=1,INT(ROUND((A1514-Debut)*86400,0)/600),"")</f>
        <v/>
      </c>
      <c r="I1514" s="0" t="str">
        <f aca="false">IF(G1514=1,INT(ROUND((A1514-Debut)*86400,0)/3600),"")</f>
        <v/>
      </c>
      <c r="J1514" s="0" t="str">
        <f aca="false">IF(OR(A1514="",B1514=""),"",ROUND((B1514-A1514)*86400,0))</f>
        <v/>
      </c>
      <c r="K1514" s="37" t="str">
        <f aca="false">IF(G1514=1,IF(COUNTIFS($C:$C,C1514,$G:$G,1,$A:$A,"&gt;="&amp;(A1514-FenetreInterm/86400),$A:$A,"&lt;="&amp;A1514)&gt;=NbInterm,1,0),"")</f>
        <v/>
      </c>
      <c r="L1514" s="37" t="str">
        <f aca="false">IF(G1514=1,IF(B1514="",0,IF(J1514&lt;SeuilFugitive,1,0)),"")</f>
        <v/>
      </c>
      <c r="M1514" s="37" t="str">
        <f aca="false">IF(G1514=1,IF(B1514="",IF((Fin-A1514)*24&gt;SeuilFigee,1,0),IF(J1514&gt;SeuilFigee*3600,1,0)),"")</f>
        <v/>
      </c>
      <c r="N1514" s="0" t="str">
        <f aca="false">IF(G1514=1,IF(COUNTIF(H$2:H1514,H1514)=1,COUNTIF($H:$H,H1514),""),"")</f>
        <v/>
      </c>
      <c r="O1514" s="0" t="str">
        <f aca="false">IF(G1514=1,IF(COUNTIF(I$2:I1514,I1514)=1,COUNTIF($I:$I,I1514),""),"")</f>
        <v/>
      </c>
      <c r="P1514" s="38" t="str">
        <f aca="false">IF(G1514=1,IF(COUNTIFS(C$2:C1514,C1514,G$2:G1514,1)=1,COUNTIFS($C:$C,C1514,$G:$G,1)+ROW()/10000000,""),"")</f>
        <v/>
      </c>
      <c r="Q1514" s="0" t="str">
        <f aca="false">IF(K1514=1,IF(COUNTIFS(C$2:C1514,C1514,K$2:K1514,1)=1,1,0),"")</f>
        <v/>
      </c>
      <c r="R1514" s="0" t="str">
        <f aca="false">IF(M1514=1,IF(COUNTIFS(C$2:C1514,C1514,M$2:M1514,1)=1,1,0),"")</f>
        <v/>
      </c>
      <c r="S1514" s="0" t="str">
        <f aca="false">IF(L1514=1,IF(COUNTIFS(C$2:C1514,C1514,L$2:L1514,1)=1,1,0),"")</f>
        <v/>
      </c>
      <c r="T1514" s="38" t="str">
        <f aca="false">IF(N1514="","",N1514+ROW()/10000000)</f>
        <v/>
      </c>
      <c r="U1514" s="0" t="str">
        <f aca="false">IF(G1514=1,IF(B1514="",1,0),"")</f>
        <v/>
      </c>
    </row>
    <row r="1515" customFormat="false" ht="15" hidden="false" customHeight="false" outlineLevel="0" collapsed="false">
      <c r="A1515" s="35"/>
      <c r="B1515" s="35"/>
      <c r="G1515" s="0" t="str">
        <f aca="false">IF(A1515="","",IF(AND(A1515&gt;=Debut,A1515&lt;Fin),1,0))</f>
        <v/>
      </c>
      <c r="H1515" s="0" t="str">
        <f aca="false">IF(G1515=1,INT(ROUND((A1515-Debut)*86400,0)/600),"")</f>
        <v/>
      </c>
      <c r="I1515" s="0" t="str">
        <f aca="false">IF(G1515=1,INT(ROUND((A1515-Debut)*86400,0)/3600),"")</f>
        <v/>
      </c>
      <c r="J1515" s="0" t="str">
        <f aca="false">IF(OR(A1515="",B1515=""),"",ROUND((B1515-A1515)*86400,0))</f>
        <v/>
      </c>
      <c r="K1515" s="37" t="str">
        <f aca="false">IF(G1515=1,IF(COUNTIFS($C:$C,C1515,$G:$G,1,$A:$A,"&gt;="&amp;(A1515-FenetreInterm/86400),$A:$A,"&lt;="&amp;A1515)&gt;=NbInterm,1,0),"")</f>
        <v/>
      </c>
      <c r="L1515" s="37" t="str">
        <f aca="false">IF(G1515=1,IF(B1515="",0,IF(J1515&lt;SeuilFugitive,1,0)),"")</f>
        <v/>
      </c>
      <c r="M1515" s="37" t="str">
        <f aca="false">IF(G1515=1,IF(B1515="",IF((Fin-A1515)*24&gt;SeuilFigee,1,0),IF(J1515&gt;SeuilFigee*3600,1,0)),"")</f>
        <v/>
      </c>
      <c r="N1515" s="0" t="str">
        <f aca="false">IF(G1515=1,IF(COUNTIF(H$2:H1515,H1515)=1,COUNTIF($H:$H,H1515),""),"")</f>
        <v/>
      </c>
      <c r="O1515" s="0" t="str">
        <f aca="false">IF(G1515=1,IF(COUNTIF(I$2:I1515,I1515)=1,COUNTIF($I:$I,I1515),""),"")</f>
        <v/>
      </c>
      <c r="P1515" s="38" t="str">
        <f aca="false">IF(G1515=1,IF(COUNTIFS(C$2:C1515,C1515,G$2:G1515,1)=1,COUNTIFS($C:$C,C1515,$G:$G,1)+ROW()/10000000,""),"")</f>
        <v/>
      </c>
      <c r="Q1515" s="0" t="str">
        <f aca="false">IF(K1515=1,IF(COUNTIFS(C$2:C1515,C1515,K$2:K1515,1)=1,1,0),"")</f>
        <v/>
      </c>
      <c r="R1515" s="0" t="str">
        <f aca="false">IF(M1515=1,IF(COUNTIFS(C$2:C1515,C1515,M$2:M1515,1)=1,1,0),"")</f>
        <v/>
      </c>
      <c r="S1515" s="0" t="str">
        <f aca="false">IF(L1515=1,IF(COUNTIFS(C$2:C1515,C1515,L$2:L1515,1)=1,1,0),"")</f>
        <v/>
      </c>
      <c r="T1515" s="38" t="str">
        <f aca="false">IF(N1515="","",N1515+ROW()/10000000)</f>
        <v/>
      </c>
      <c r="U1515" s="0" t="str">
        <f aca="false">IF(G1515=1,IF(B1515="",1,0),"")</f>
        <v/>
      </c>
    </row>
    <row r="1516" customFormat="false" ht="15" hidden="false" customHeight="false" outlineLevel="0" collapsed="false">
      <c r="A1516" s="35"/>
      <c r="B1516" s="35"/>
      <c r="G1516" s="0" t="str">
        <f aca="false">IF(A1516="","",IF(AND(A1516&gt;=Debut,A1516&lt;Fin),1,0))</f>
        <v/>
      </c>
      <c r="H1516" s="0" t="str">
        <f aca="false">IF(G1516=1,INT(ROUND((A1516-Debut)*86400,0)/600),"")</f>
        <v/>
      </c>
      <c r="I1516" s="0" t="str">
        <f aca="false">IF(G1516=1,INT(ROUND((A1516-Debut)*86400,0)/3600),"")</f>
        <v/>
      </c>
      <c r="J1516" s="0" t="str">
        <f aca="false">IF(OR(A1516="",B1516=""),"",ROUND((B1516-A1516)*86400,0))</f>
        <v/>
      </c>
      <c r="K1516" s="37" t="str">
        <f aca="false">IF(G1516=1,IF(COUNTIFS($C:$C,C1516,$G:$G,1,$A:$A,"&gt;="&amp;(A1516-FenetreInterm/86400),$A:$A,"&lt;="&amp;A1516)&gt;=NbInterm,1,0),"")</f>
        <v/>
      </c>
      <c r="L1516" s="37" t="str">
        <f aca="false">IF(G1516=1,IF(B1516="",0,IF(J1516&lt;SeuilFugitive,1,0)),"")</f>
        <v/>
      </c>
      <c r="M1516" s="37" t="str">
        <f aca="false">IF(G1516=1,IF(B1516="",IF((Fin-A1516)*24&gt;SeuilFigee,1,0),IF(J1516&gt;SeuilFigee*3600,1,0)),"")</f>
        <v/>
      </c>
      <c r="N1516" s="0" t="str">
        <f aca="false">IF(G1516=1,IF(COUNTIF(H$2:H1516,H1516)=1,COUNTIF($H:$H,H1516),""),"")</f>
        <v/>
      </c>
      <c r="O1516" s="0" t="str">
        <f aca="false">IF(G1516=1,IF(COUNTIF(I$2:I1516,I1516)=1,COUNTIF($I:$I,I1516),""),"")</f>
        <v/>
      </c>
      <c r="P1516" s="38" t="str">
        <f aca="false">IF(G1516=1,IF(COUNTIFS(C$2:C1516,C1516,G$2:G1516,1)=1,COUNTIFS($C:$C,C1516,$G:$G,1)+ROW()/10000000,""),"")</f>
        <v/>
      </c>
      <c r="Q1516" s="0" t="str">
        <f aca="false">IF(K1516=1,IF(COUNTIFS(C$2:C1516,C1516,K$2:K1516,1)=1,1,0),"")</f>
        <v/>
      </c>
      <c r="R1516" s="0" t="str">
        <f aca="false">IF(M1516=1,IF(COUNTIFS(C$2:C1516,C1516,M$2:M1516,1)=1,1,0),"")</f>
        <v/>
      </c>
      <c r="S1516" s="0" t="str">
        <f aca="false">IF(L1516=1,IF(COUNTIFS(C$2:C1516,C1516,L$2:L1516,1)=1,1,0),"")</f>
        <v/>
      </c>
      <c r="T1516" s="38" t="str">
        <f aca="false">IF(N1516="","",N1516+ROW()/10000000)</f>
        <v/>
      </c>
      <c r="U1516" s="0" t="str">
        <f aca="false">IF(G1516=1,IF(B1516="",1,0),"")</f>
        <v/>
      </c>
    </row>
    <row r="1517" customFormat="false" ht="15" hidden="false" customHeight="false" outlineLevel="0" collapsed="false">
      <c r="A1517" s="35"/>
      <c r="B1517" s="35"/>
      <c r="G1517" s="0" t="str">
        <f aca="false">IF(A1517="","",IF(AND(A1517&gt;=Debut,A1517&lt;Fin),1,0))</f>
        <v/>
      </c>
      <c r="H1517" s="0" t="str">
        <f aca="false">IF(G1517=1,INT(ROUND((A1517-Debut)*86400,0)/600),"")</f>
        <v/>
      </c>
      <c r="I1517" s="0" t="str">
        <f aca="false">IF(G1517=1,INT(ROUND((A1517-Debut)*86400,0)/3600),"")</f>
        <v/>
      </c>
      <c r="J1517" s="0" t="str">
        <f aca="false">IF(OR(A1517="",B1517=""),"",ROUND((B1517-A1517)*86400,0))</f>
        <v/>
      </c>
      <c r="K1517" s="37" t="str">
        <f aca="false">IF(G1517=1,IF(COUNTIFS($C:$C,C1517,$G:$G,1,$A:$A,"&gt;="&amp;(A1517-FenetreInterm/86400),$A:$A,"&lt;="&amp;A1517)&gt;=NbInterm,1,0),"")</f>
        <v/>
      </c>
      <c r="L1517" s="37" t="str">
        <f aca="false">IF(G1517=1,IF(B1517="",0,IF(J1517&lt;SeuilFugitive,1,0)),"")</f>
        <v/>
      </c>
      <c r="M1517" s="37" t="str">
        <f aca="false">IF(G1517=1,IF(B1517="",IF((Fin-A1517)*24&gt;SeuilFigee,1,0),IF(J1517&gt;SeuilFigee*3600,1,0)),"")</f>
        <v/>
      </c>
      <c r="N1517" s="0" t="str">
        <f aca="false">IF(G1517=1,IF(COUNTIF(H$2:H1517,H1517)=1,COUNTIF($H:$H,H1517),""),"")</f>
        <v/>
      </c>
      <c r="O1517" s="0" t="str">
        <f aca="false">IF(G1517=1,IF(COUNTIF(I$2:I1517,I1517)=1,COUNTIF($I:$I,I1517),""),"")</f>
        <v/>
      </c>
      <c r="P1517" s="38" t="str">
        <f aca="false">IF(G1517=1,IF(COUNTIFS(C$2:C1517,C1517,G$2:G1517,1)=1,COUNTIFS($C:$C,C1517,$G:$G,1)+ROW()/10000000,""),"")</f>
        <v/>
      </c>
      <c r="Q1517" s="0" t="str">
        <f aca="false">IF(K1517=1,IF(COUNTIFS(C$2:C1517,C1517,K$2:K1517,1)=1,1,0),"")</f>
        <v/>
      </c>
      <c r="R1517" s="0" t="str">
        <f aca="false">IF(M1517=1,IF(COUNTIFS(C$2:C1517,C1517,M$2:M1517,1)=1,1,0),"")</f>
        <v/>
      </c>
      <c r="S1517" s="0" t="str">
        <f aca="false">IF(L1517=1,IF(COUNTIFS(C$2:C1517,C1517,L$2:L1517,1)=1,1,0),"")</f>
        <v/>
      </c>
      <c r="T1517" s="38" t="str">
        <f aca="false">IF(N1517="","",N1517+ROW()/10000000)</f>
        <v/>
      </c>
      <c r="U1517" s="0" t="str">
        <f aca="false">IF(G1517=1,IF(B1517="",1,0),"")</f>
        <v/>
      </c>
    </row>
    <row r="1518" customFormat="false" ht="15" hidden="false" customHeight="false" outlineLevel="0" collapsed="false">
      <c r="A1518" s="35"/>
      <c r="B1518" s="35"/>
      <c r="G1518" s="0" t="str">
        <f aca="false">IF(A1518="","",IF(AND(A1518&gt;=Debut,A1518&lt;Fin),1,0))</f>
        <v/>
      </c>
      <c r="H1518" s="0" t="str">
        <f aca="false">IF(G1518=1,INT(ROUND((A1518-Debut)*86400,0)/600),"")</f>
        <v/>
      </c>
      <c r="I1518" s="0" t="str">
        <f aca="false">IF(G1518=1,INT(ROUND((A1518-Debut)*86400,0)/3600),"")</f>
        <v/>
      </c>
      <c r="J1518" s="0" t="str">
        <f aca="false">IF(OR(A1518="",B1518=""),"",ROUND((B1518-A1518)*86400,0))</f>
        <v/>
      </c>
      <c r="K1518" s="37" t="str">
        <f aca="false">IF(G1518=1,IF(COUNTIFS($C:$C,C1518,$G:$G,1,$A:$A,"&gt;="&amp;(A1518-FenetreInterm/86400),$A:$A,"&lt;="&amp;A1518)&gt;=NbInterm,1,0),"")</f>
        <v/>
      </c>
      <c r="L1518" s="37" t="str">
        <f aca="false">IF(G1518=1,IF(B1518="",0,IF(J1518&lt;SeuilFugitive,1,0)),"")</f>
        <v/>
      </c>
      <c r="M1518" s="37" t="str">
        <f aca="false">IF(G1518=1,IF(B1518="",IF((Fin-A1518)*24&gt;SeuilFigee,1,0),IF(J1518&gt;SeuilFigee*3600,1,0)),"")</f>
        <v/>
      </c>
      <c r="N1518" s="0" t="str">
        <f aca="false">IF(G1518=1,IF(COUNTIF(H$2:H1518,H1518)=1,COUNTIF($H:$H,H1518),""),"")</f>
        <v/>
      </c>
      <c r="O1518" s="0" t="str">
        <f aca="false">IF(G1518=1,IF(COUNTIF(I$2:I1518,I1518)=1,COUNTIF($I:$I,I1518),""),"")</f>
        <v/>
      </c>
      <c r="P1518" s="38" t="str">
        <f aca="false">IF(G1518=1,IF(COUNTIFS(C$2:C1518,C1518,G$2:G1518,1)=1,COUNTIFS($C:$C,C1518,$G:$G,1)+ROW()/10000000,""),"")</f>
        <v/>
      </c>
      <c r="Q1518" s="0" t="str">
        <f aca="false">IF(K1518=1,IF(COUNTIFS(C$2:C1518,C1518,K$2:K1518,1)=1,1,0),"")</f>
        <v/>
      </c>
      <c r="R1518" s="0" t="str">
        <f aca="false">IF(M1518=1,IF(COUNTIFS(C$2:C1518,C1518,M$2:M1518,1)=1,1,0),"")</f>
        <v/>
      </c>
      <c r="S1518" s="0" t="str">
        <f aca="false">IF(L1518=1,IF(COUNTIFS(C$2:C1518,C1518,L$2:L1518,1)=1,1,0),"")</f>
        <v/>
      </c>
      <c r="T1518" s="38" t="str">
        <f aca="false">IF(N1518="","",N1518+ROW()/10000000)</f>
        <v/>
      </c>
      <c r="U1518" s="0" t="str">
        <f aca="false">IF(G1518=1,IF(B1518="",1,0),"")</f>
        <v/>
      </c>
    </row>
    <row r="1519" customFormat="false" ht="15" hidden="false" customHeight="false" outlineLevel="0" collapsed="false">
      <c r="A1519" s="35"/>
      <c r="B1519" s="35"/>
      <c r="G1519" s="0" t="str">
        <f aca="false">IF(A1519="","",IF(AND(A1519&gt;=Debut,A1519&lt;Fin),1,0))</f>
        <v/>
      </c>
      <c r="H1519" s="0" t="str">
        <f aca="false">IF(G1519=1,INT(ROUND((A1519-Debut)*86400,0)/600),"")</f>
        <v/>
      </c>
      <c r="I1519" s="0" t="str">
        <f aca="false">IF(G1519=1,INT(ROUND((A1519-Debut)*86400,0)/3600),"")</f>
        <v/>
      </c>
      <c r="J1519" s="0" t="str">
        <f aca="false">IF(OR(A1519="",B1519=""),"",ROUND((B1519-A1519)*86400,0))</f>
        <v/>
      </c>
      <c r="K1519" s="37" t="str">
        <f aca="false">IF(G1519=1,IF(COUNTIFS($C:$C,C1519,$G:$G,1,$A:$A,"&gt;="&amp;(A1519-FenetreInterm/86400),$A:$A,"&lt;="&amp;A1519)&gt;=NbInterm,1,0),"")</f>
        <v/>
      </c>
      <c r="L1519" s="37" t="str">
        <f aca="false">IF(G1519=1,IF(B1519="",0,IF(J1519&lt;SeuilFugitive,1,0)),"")</f>
        <v/>
      </c>
      <c r="M1519" s="37" t="str">
        <f aca="false">IF(G1519=1,IF(B1519="",IF((Fin-A1519)*24&gt;SeuilFigee,1,0),IF(J1519&gt;SeuilFigee*3600,1,0)),"")</f>
        <v/>
      </c>
      <c r="N1519" s="0" t="str">
        <f aca="false">IF(G1519=1,IF(COUNTIF(H$2:H1519,H1519)=1,COUNTIF($H:$H,H1519),""),"")</f>
        <v/>
      </c>
      <c r="O1519" s="0" t="str">
        <f aca="false">IF(G1519=1,IF(COUNTIF(I$2:I1519,I1519)=1,COUNTIF($I:$I,I1519),""),"")</f>
        <v/>
      </c>
      <c r="P1519" s="38" t="str">
        <f aca="false">IF(G1519=1,IF(COUNTIFS(C$2:C1519,C1519,G$2:G1519,1)=1,COUNTIFS($C:$C,C1519,$G:$G,1)+ROW()/10000000,""),"")</f>
        <v/>
      </c>
      <c r="Q1519" s="0" t="str">
        <f aca="false">IF(K1519=1,IF(COUNTIFS(C$2:C1519,C1519,K$2:K1519,1)=1,1,0),"")</f>
        <v/>
      </c>
      <c r="R1519" s="0" t="str">
        <f aca="false">IF(M1519=1,IF(COUNTIFS(C$2:C1519,C1519,M$2:M1519,1)=1,1,0),"")</f>
        <v/>
      </c>
      <c r="S1519" s="0" t="str">
        <f aca="false">IF(L1519=1,IF(COUNTIFS(C$2:C1519,C1519,L$2:L1519,1)=1,1,0),"")</f>
        <v/>
      </c>
      <c r="T1519" s="38" t="str">
        <f aca="false">IF(N1519="","",N1519+ROW()/10000000)</f>
        <v/>
      </c>
      <c r="U1519" s="0" t="str">
        <f aca="false">IF(G1519=1,IF(B1519="",1,0),"")</f>
        <v/>
      </c>
    </row>
    <row r="1520" customFormat="false" ht="15" hidden="false" customHeight="false" outlineLevel="0" collapsed="false">
      <c r="A1520" s="35"/>
      <c r="B1520" s="35"/>
      <c r="G1520" s="0" t="str">
        <f aca="false">IF(A1520="","",IF(AND(A1520&gt;=Debut,A1520&lt;Fin),1,0))</f>
        <v/>
      </c>
      <c r="H1520" s="0" t="str">
        <f aca="false">IF(G1520=1,INT(ROUND((A1520-Debut)*86400,0)/600),"")</f>
        <v/>
      </c>
      <c r="I1520" s="0" t="str">
        <f aca="false">IF(G1520=1,INT(ROUND((A1520-Debut)*86400,0)/3600),"")</f>
        <v/>
      </c>
      <c r="J1520" s="0" t="str">
        <f aca="false">IF(OR(A1520="",B1520=""),"",ROUND((B1520-A1520)*86400,0))</f>
        <v/>
      </c>
      <c r="K1520" s="37" t="str">
        <f aca="false">IF(G1520=1,IF(COUNTIFS($C:$C,C1520,$G:$G,1,$A:$A,"&gt;="&amp;(A1520-FenetreInterm/86400),$A:$A,"&lt;="&amp;A1520)&gt;=NbInterm,1,0),"")</f>
        <v/>
      </c>
      <c r="L1520" s="37" t="str">
        <f aca="false">IF(G1520=1,IF(B1520="",0,IF(J1520&lt;SeuilFugitive,1,0)),"")</f>
        <v/>
      </c>
      <c r="M1520" s="37" t="str">
        <f aca="false">IF(G1520=1,IF(B1520="",IF((Fin-A1520)*24&gt;SeuilFigee,1,0),IF(J1520&gt;SeuilFigee*3600,1,0)),"")</f>
        <v/>
      </c>
      <c r="N1520" s="0" t="str">
        <f aca="false">IF(G1520=1,IF(COUNTIF(H$2:H1520,H1520)=1,COUNTIF($H:$H,H1520),""),"")</f>
        <v/>
      </c>
      <c r="O1520" s="0" t="str">
        <f aca="false">IF(G1520=1,IF(COUNTIF(I$2:I1520,I1520)=1,COUNTIF($I:$I,I1520),""),"")</f>
        <v/>
      </c>
      <c r="P1520" s="38" t="str">
        <f aca="false">IF(G1520=1,IF(COUNTIFS(C$2:C1520,C1520,G$2:G1520,1)=1,COUNTIFS($C:$C,C1520,$G:$G,1)+ROW()/10000000,""),"")</f>
        <v/>
      </c>
      <c r="Q1520" s="0" t="str">
        <f aca="false">IF(K1520=1,IF(COUNTIFS(C$2:C1520,C1520,K$2:K1520,1)=1,1,0),"")</f>
        <v/>
      </c>
      <c r="R1520" s="0" t="str">
        <f aca="false">IF(M1520=1,IF(COUNTIFS(C$2:C1520,C1520,M$2:M1520,1)=1,1,0),"")</f>
        <v/>
      </c>
      <c r="S1520" s="0" t="str">
        <f aca="false">IF(L1520=1,IF(COUNTIFS(C$2:C1520,C1520,L$2:L1520,1)=1,1,0),"")</f>
        <v/>
      </c>
      <c r="T1520" s="38" t="str">
        <f aca="false">IF(N1520="","",N1520+ROW()/10000000)</f>
        <v/>
      </c>
      <c r="U1520" s="0" t="str">
        <f aca="false">IF(G1520=1,IF(B1520="",1,0),"")</f>
        <v/>
      </c>
    </row>
    <row r="1521" customFormat="false" ht="15" hidden="false" customHeight="false" outlineLevel="0" collapsed="false">
      <c r="A1521" s="35"/>
      <c r="B1521" s="35"/>
      <c r="G1521" s="0" t="str">
        <f aca="false">IF(A1521="","",IF(AND(A1521&gt;=Debut,A1521&lt;Fin),1,0))</f>
        <v/>
      </c>
      <c r="H1521" s="0" t="str">
        <f aca="false">IF(G1521=1,INT(ROUND((A1521-Debut)*86400,0)/600),"")</f>
        <v/>
      </c>
      <c r="I1521" s="0" t="str">
        <f aca="false">IF(G1521=1,INT(ROUND((A1521-Debut)*86400,0)/3600),"")</f>
        <v/>
      </c>
      <c r="J1521" s="0" t="str">
        <f aca="false">IF(OR(A1521="",B1521=""),"",ROUND((B1521-A1521)*86400,0))</f>
        <v/>
      </c>
      <c r="K1521" s="37" t="str">
        <f aca="false">IF(G1521=1,IF(COUNTIFS($C:$C,C1521,$G:$G,1,$A:$A,"&gt;="&amp;(A1521-FenetreInterm/86400),$A:$A,"&lt;="&amp;A1521)&gt;=NbInterm,1,0),"")</f>
        <v/>
      </c>
      <c r="L1521" s="37" t="str">
        <f aca="false">IF(G1521=1,IF(B1521="",0,IF(J1521&lt;SeuilFugitive,1,0)),"")</f>
        <v/>
      </c>
      <c r="M1521" s="37" t="str">
        <f aca="false">IF(G1521=1,IF(B1521="",IF((Fin-A1521)*24&gt;SeuilFigee,1,0),IF(J1521&gt;SeuilFigee*3600,1,0)),"")</f>
        <v/>
      </c>
      <c r="N1521" s="0" t="str">
        <f aca="false">IF(G1521=1,IF(COUNTIF(H$2:H1521,H1521)=1,COUNTIF($H:$H,H1521),""),"")</f>
        <v/>
      </c>
      <c r="O1521" s="0" t="str">
        <f aca="false">IF(G1521=1,IF(COUNTIF(I$2:I1521,I1521)=1,COUNTIF($I:$I,I1521),""),"")</f>
        <v/>
      </c>
      <c r="P1521" s="38" t="str">
        <f aca="false">IF(G1521=1,IF(COUNTIFS(C$2:C1521,C1521,G$2:G1521,1)=1,COUNTIFS($C:$C,C1521,$G:$G,1)+ROW()/10000000,""),"")</f>
        <v/>
      </c>
      <c r="Q1521" s="0" t="str">
        <f aca="false">IF(K1521=1,IF(COUNTIFS(C$2:C1521,C1521,K$2:K1521,1)=1,1,0),"")</f>
        <v/>
      </c>
      <c r="R1521" s="0" t="str">
        <f aca="false">IF(M1521=1,IF(COUNTIFS(C$2:C1521,C1521,M$2:M1521,1)=1,1,0),"")</f>
        <v/>
      </c>
      <c r="S1521" s="0" t="str">
        <f aca="false">IF(L1521=1,IF(COUNTIFS(C$2:C1521,C1521,L$2:L1521,1)=1,1,0),"")</f>
        <v/>
      </c>
      <c r="T1521" s="38" t="str">
        <f aca="false">IF(N1521="","",N1521+ROW()/10000000)</f>
        <v/>
      </c>
      <c r="U1521" s="0" t="str">
        <f aca="false">IF(G1521=1,IF(B1521="",1,0),"")</f>
        <v/>
      </c>
    </row>
    <row r="1522" customFormat="false" ht="15" hidden="false" customHeight="false" outlineLevel="0" collapsed="false">
      <c r="A1522" s="35"/>
      <c r="B1522" s="35"/>
      <c r="G1522" s="0" t="str">
        <f aca="false">IF(A1522="","",IF(AND(A1522&gt;=Debut,A1522&lt;Fin),1,0))</f>
        <v/>
      </c>
      <c r="H1522" s="0" t="str">
        <f aca="false">IF(G1522=1,INT(ROUND((A1522-Debut)*86400,0)/600),"")</f>
        <v/>
      </c>
      <c r="I1522" s="0" t="str">
        <f aca="false">IF(G1522=1,INT(ROUND((A1522-Debut)*86400,0)/3600),"")</f>
        <v/>
      </c>
      <c r="J1522" s="0" t="str">
        <f aca="false">IF(OR(A1522="",B1522=""),"",ROUND((B1522-A1522)*86400,0))</f>
        <v/>
      </c>
      <c r="K1522" s="37" t="str">
        <f aca="false">IF(G1522=1,IF(COUNTIFS($C:$C,C1522,$G:$G,1,$A:$A,"&gt;="&amp;(A1522-FenetreInterm/86400),$A:$A,"&lt;="&amp;A1522)&gt;=NbInterm,1,0),"")</f>
        <v/>
      </c>
      <c r="L1522" s="37" t="str">
        <f aca="false">IF(G1522=1,IF(B1522="",0,IF(J1522&lt;SeuilFugitive,1,0)),"")</f>
        <v/>
      </c>
      <c r="M1522" s="37" t="str">
        <f aca="false">IF(G1522=1,IF(B1522="",IF((Fin-A1522)*24&gt;SeuilFigee,1,0),IF(J1522&gt;SeuilFigee*3600,1,0)),"")</f>
        <v/>
      </c>
      <c r="N1522" s="0" t="str">
        <f aca="false">IF(G1522=1,IF(COUNTIF(H$2:H1522,H1522)=1,COUNTIF($H:$H,H1522),""),"")</f>
        <v/>
      </c>
      <c r="O1522" s="0" t="str">
        <f aca="false">IF(G1522=1,IF(COUNTIF(I$2:I1522,I1522)=1,COUNTIF($I:$I,I1522),""),"")</f>
        <v/>
      </c>
      <c r="P1522" s="38" t="str">
        <f aca="false">IF(G1522=1,IF(COUNTIFS(C$2:C1522,C1522,G$2:G1522,1)=1,COUNTIFS($C:$C,C1522,$G:$G,1)+ROW()/10000000,""),"")</f>
        <v/>
      </c>
      <c r="Q1522" s="0" t="str">
        <f aca="false">IF(K1522=1,IF(COUNTIFS(C$2:C1522,C1522,K$2:K1522,1)=1,1,0),"")</f>
        <v/>
      </c>
      <c r="R1522" s="0" t="str">
        <f aca="false">IF(M1522=1,IF(COUNTIFS(C$2:C1522,C1522,M$2:M1522,1)=1,1,0),"")</f>
        <v/>
      </c>
      <c r="S1522" s="0" t="str">
        <f aca="false">IF(L1522=1,IF(COUNTIFS(C$2:C1522,C1522,L$2:L1522,1)=1,1,0),"")</f>
        <v/>
      </c>
      <c r="T1522" s="38" t="str">
        <f aca="false">IF(N1522="","",N1522+ROW()/10000000)</f>
        <v/>
      </c>
      <c r="U1522" s="0" t="str">
        <f aca="false">IF(G1522=1,IF(B1522="",1,0),"")</f>
        <v/>
      </c>
    </row>
    <row r="1523" customFormat="false" ht="15" hidden="false" customHeight="false" outlineLevel="0" collapsed="false">
      <c r="A1523" s="35"/>
      <c r="B1523" s="35"/>
      <c r="G1523" s="0" t="str">
        <f aca="false">IF(A1523="","",IF(AND(A1523&gt;=Debut,A1523&lt;Fin),1,0))</f>
        <v/>
      </c>
      <c r="H1523" s="0" t="str">
        <f aca="false">IF(G1523=1,INT(ROUND((A1523-Debut)*86400,0)/600),"")</f>
        <v/>
      </c>
      <c r="I1523" s="0" t="str">
        <f aca="false">IF(G1523=1,INT(ROUND((A1523-Debut)*86400,0)/3600),"")</f>
        <v/>
      </c>
      <c r="J1523" s="0" t="str">
        <f aca="false">IF(OR(A1523="",B1523=""),"",ROUND((B1523-A1523)*86400,0))</f>
        <v/>
      </c>
      <c r="K1523" s="37" t="str">
        <f aca="false">IF(G1523=1,IF(COUNTIFS($C:$C,C1523,$G:$G,1,$A:$A,"&gt;="&amp;(A1523-FenetreInterm/86400),$A:$A,"&lt;="&amp;A1523)&gt;=NbInterm,1,0),"")</f>
        <v/>
      </c>
      <c r="L1523" s="37" t="str">
        <f aca="false">IF(G1523=1,IF(B1523="",0,IF(J1523&lt;SeuilFugitive,1,0)),"")</f>
        <v/>
      </c>
      <c r="M1523" s="37" t="str">
        <f aca="false">IF(G1523=1,IF(B1523="",IF((Fin-A1523)*24&gt;SeuilFigee,1,0),IF(J1523&gt;SeuilFigee*3600,1,0)),"")</f>
        <v/>
      </c>
      <c r="N1523" s="0" t="str">
        <f aca="false">IF(G1523=1,IF(COUNTIF(H$2:H1523,H1523)=1,COUNTIF($H:$H,H1523),""),"")</f>
        <v/>
      </c>
      <c r="O1523" s="0" t="str">
        <f aca="false">IF(G1523=1,IF(COUNTIF(I$2:I1523,I1523)=1,COUNTIF($I:$I,I1523),""),"")</f>
        <v/>
      </c>
      <c r="P1523" s="38" t="str">
        <f aca="false">IF(G1523=1,IF(COUNTIFS(C$2:C1523,C1523,G$2:G1523,1)=1,COUNTIFS($C:$C,C1523,$G:$G,1)+ROW()/10000000,""),"")</f>
        <v/>
      </c>
      <c r="Q1523" s="0" t="str">
        <f aca="false">IF(K1523=1,IF(COUNTIFS(C$2:C1523,C1523,K$2:K1523,1)=1,1,0),"")</f>
        <v/>
      </c>
      <c r="R1523" s="0" t="str">
        <f aca="false">IF(M1523=1,IF(COUNTIFS(C$2:C1523,C1523,M$2:M1523,1)=1,1,0),"")</f>
        <v/>
      </c>
      <c r="S1523" s="0" t="str">
        <f aca="false">IF(L1523=1,IF(COUNTIFS(C$2:C1523,C1523,L$2:L1523,1)=1,1,0),"")</f>
        <v/>
      </c>
      <c r="T1523" s="38" t="str">
        <f aca="false">IF(N1523="","",N1523+ROW()/10000000)</f>
        <v/>
      </c>
      <c r="U1523" s="0" t="str">
        <f aca="false">IF(G1523=1,IF(B1523="",1,0),"")</f>
        <v/>
      </c>
    </row>
    <row r="1524" customFormat="false" ht="15" hidden="false" customHeight="false" outlineLevel="0" collapsed="false">
      <c r="A1524" s="35"/>
      <c r="B1524" s="35"/>
      <c r="G1524" s="0" t="str">
        <f aca="false">IF(A1524="","",IF(AND(A1524&gt;=Debut,A1524&lt;Fin),1,0))</f>
        <v/>
      </c>
      <c r="H1524" s="0" t="str">
        <f aca="false">IF(G1524=1,INT(ROUND((A1524-Debut)*86400,0)/600),"")</f>
        <v/>
      </c>
      <c r="I1524" s="0" t="str">
        <f aca="false">IF(G1524=1,INT(ROUND((A1524-Debut)*86400,0)/3600),"")</f>
        <v/>
      </c>
      <c r="J1524" s="0" t="str">
        <f aca="false">IF(OR(A1524="",B1524=""),"",ROUND((B1524-A1524)*86400,0))</f>
        <v/>
      </c>
      <c r="K1524" s="37" t="str">
        <f aca="false">IF(G1524=1,IF(COUNTIFS($C:$C,C1524,$G:$G,1,$A:$A,"&gt;="&amp;(A1524-FenetreInterm/86400),$A:$A,"&lt;="&amp;A1524)&gt;=NbInterm,1,0),"")</f>
        <v/>
      </c>
      <c r="L1524" s="37" t="str">
        <f aca="false">IF(G1524=1,IF(B1524="",0,IF(J1524&lt;SeuilFugitive,1,0)),"")</f>
        <v/>
      </c>
      <c r="M1524" s="37" t="str">
        <f aca="false">IF(G1524=1,IF(B1524="",IF((Fin-A1524)*24&gt;SeuilFigee,1,0),IF(J1524&gt;SeuilFigee*3600,1,0)),"")</f>
        <v/>
      </c>
      <c r="N1524" s="0" t="str">
        <f aca="false">IF(G1524=1,IF(COUNTIF(H$2:H1524,H1524)=1,COUNTIF($H:$H,H1524),""),"")</f>
        <v/>
      </c>
      <c r="O1524" s="0" t="str">
        <f aca="false">IF(G1524=1,IF(COUNTIF(I$2:I1524,I1524)=1,COUNTIF($I:$I,I1524),""),"")</f>
        <v/>
      </c>
      <c r="P1524" s="38" t="str">
        <f aca="false">IF(G1524=1,IF(COUNTIFS(C$2:C1524,C1524,G$2:G1524,1)=1,COUNTIFS($C:$C,C1524,$G:$G,1)+ROW()/10000000,""),"")</f>
        <v/>
      </c>
      <c r="Q1524" s="0" t="str">
        <f aca="false">IF(K1524=1,IF(COUNTIFS(C$2:C1524,C1524,K$2:K1524,1)=1,1,0),"")</f>
        <v/>
      </c>
      <c r="R1524" s="0" t="str">
        <f aca="false">IF(M1524=1,IF(COUNTIFS(C$2:C1524,C1524,M$2:M1524,1)=1,1,0),"")</f>
        <v/>
      </c>
      <c r="S1524" s="0" t="str">
        <f aca="false">IF(L1524=1,IF(COUNTIFS(C$2:C1524,C1524,L$2:L1524,1)=1,1,0),"")</f>
        <v/>
      </c>
      <c r="T1524" s="38" t="str">
        <f aca="false">IF(N1524="","",N1524+ROW()/10000000)</f>
        <v/>
      </c>
      <c r="U1524" s="0" t="str">
        <f aca="false">IF(G1524=1,IF(B1524="",1,0),"")</f>
        <v/>
      </c>
    </row>
    <row r="1525" customFormat="false" ht="15" hidden="false" customHeight="false" outlineLevel="0" collapsed="false">
      <c r="A1525" s="35"/>
      <c r="B1525" s="35"/>
      <c r="G1525" s="0" t="str">
        <f aca="false">IF(A1525="","",IF(AND(A1525&gt;=Debut,A1525&lt;Fin),1,0))</f>
        <v/>
      </c>
      <c r="H1525" s="0" t="str">
        <f aca="false">IF(G1525=1,INT(ROUND((A1525-Debut)*86400,0)/600),"")</f>
        <v/>
      </c>
      <c r="I1525" s="0" t="str">
        <f aca="false">IF(G1525=1,INT(ROUND((A1525-Debut)*86400,0)/3600),"")</f>
        <v/>
      </c>
      <c r="J1525" s="0" t="str">
        <f aca="false">IF(OR(A1525="",B1525=""),"",ROUND((B1525-A1525)*86400,0))</f>
        <v/>
      </c>
      <c r="K1525" s="37" t="str">
        <f aca="false">IF(G1525=1,IF(COUNTIFS($C:$C,C1525,$G:$G,1,$A:$A,"&gt;="&amp;(A1525-FenetreInterm/86400),$A:$A,"&lt;="&amp;A1525)&gt;=NbInterm,1,0),"")</f>
        <v/>
      </c>
      <c r="L1525" s="37" t="str">
        <f aca="false">IF(G1525=1,IF(B1525="",0,IF(J1525&lt;SeuilFugitive,1,0)),"")</f>
        <v/>
      </c>
      <c r="M1525" s="37" t="str">
        <f aca="false">IF(G1525=1,IF(B1525="",IF((Fin-A1525)*24&gt;SeuilFigee,1,0),IF(J1525&gt;SeuilFigee*3600,1,0)),"")</f>
        <v/>
      </c>
      <c r="N1525" s="0" t="str">
        <f aca="false">IF(G1525=1,IF(COUNTIF(H$2:H1525,H1525)=1,COUNTIF($H:$H,H1525),""),"")</f>
        <v/>
      </c>
      <c r="O1525" s="0" t="str">
        <f aca="false">IF(G1525=1,IF(COUNTIF(I$2:I1525,I1525)=1,COUNTIF($I:$I,I1525),""),"")</f>
        <v/>
      </c>
      <c r="P1525" s="38" t="str">
        <f aca="false">IF(G1525=1,IF(COUNTIFS(C$2:C1525,C1525,G$2:G1525,1)=1,COUNTIFS($C:$C,C1525,$G:$G,1)+ROW()/10000000,""),"")</f>
        <v/>
      </c>
      <c r="Q1525" s="0" t="str">
        <f aca="false">IF(K1525=1,IF(COUNTIFS(C$2:C1525,C1525,K$2:K1525,1)=1,1,0),"")</f>
        <v/>
      </c>
      <c r="R1525" s="0" t="str">
        <f aca="false">IF(M1525=1,IF(COUNTIFS(C$2:C1525,C1525,M$2:M1525,1)=1,1,0),"")</f>
        <v/>
      </c>
      <c r="S1525" s="0" t="str">
        <f aca="false">IF(L1525=1,IF(COUNTIFS(C$2:C1525,C1525,L$2:L1525,1)=1,1,0),"")</f>
        <v/>
      </c>
      <c r="T1525" s="38" t="str">
        <f aca="false">IF(N1525="","",N1525+ROW()/10000000)</f>
        <v/>
      </c>
      <c r="U1525" s="0" t="str">
        <f aca="false">IF(G1525=1,IF(B1525="",1,0),"")</f>
        <v/>
      </c>
    </row>
    <row r="1526" customFormat="false" ht="15" hidden="false" customHeight="false" outlineLevel="0" collapsed="false">
      <c r="A1526" s="35"/>
      <c r="B1526" s="35"/>
      <c r="G1526" s="0" t="str">
        <f aca="false">IF(A1526="","",IF(AND(A1526&gt;=Debut,A1526&lt;Fin),1,0))</f>
        <v/>
      </c>
      <c r="H1526" s="0" t="str">
        <f aca="false">IF(G1526=1,INT(ROUND((A1526-Debut)*86400,0)/600),"")</f>
        <v/>
      </c>
      <c r="I1526" s="0" t="str">
        <f aca="false">IF(G1526=1,INT(ROUND((A1526-Debut)*86400,0)/3600),"")</f>
        <v/>
      </c>
      <c r="J1526" s="0" t="str">
        <f aca="false">IF(OR(A1526="",B1526=""),"",ROUND((B1526-A1526)*86400,0))</f>
        <v/>
      </c>
      <c r="K1526" s="37" t="str">
        <f aca="false">IF(G1526=1,IF(COUNTIFS($C:$C,C1526,$G:$G,1,$A:$A,"&gt;="&amp;(A1526-FenetreInterm/86400),$A:$A,"&lt;="&amp;A1526)&gt;=NbInterm,1,0),"")</f>
        <v/>
      </c>
      <c r="L1526" s="37" t="str">
        <f aca="false">IF(G1526=1,IF(B1526="",0,IF(J1526&lt;SeuilFugitive,1,0)),"")</f>
        <v/>
      </c>
      <c r="M1526" s="37" t="str">
        <f aca="false">IF(G1526=1,IF(B1526="",IF((Fin-A1526)*24&gt;SeuilFigee,1,0),IF(J1526&gt;SeuilFigee*3600,1,0)),"")</f>
        <v/>
      </c>
      <c r="N1526" s="0" t="str">
        <f aca="false">IF(G1526=1,IF(COUNTIF(H$2:H1526,H1526)=1,COUNTIF($H:$H,H1526),""),"")</f>
        <v/>
      </c>
      <c r="O1526" s="0" t="str">
        <f aca="false">IF(G1526=1,IF(COUNTIF(I$2:I1526,I1526)=1,COUNTIF($I:$I,I1526),""),"")</f>
        <v/>
      </c>
      <c r="P1526" s="38" t="str">
        <f aca="false">IF(G1526=1,IF(COUNTIFS(C$2:C1526,C1526,G$2:G1526,1)=1,COUNTIFS($C:$C,C1526,$G:$G,1)+ROW()/10000000,""),"")</f>
        <v/>
      </c>
      <c r="Q1526" s="0" t="str">
        <f aca="false">IF(K1526=1,IF(COUNTIFS(C$2:C1526,C1526,K$2:K1526,1)=1,1,0),"")</f>
        <v/>
      </c>
      <c r="R1526" s="0" t="str">
        <f aca="false">IF(M1526=1,IF(COUNTIFS(C$2:C1526,C1526,M$2:M1526,1)=1,1,0),"")</f>
        <v/>
      </c>
      <c r="S1526" s="0" t="str">
        <f aca="false">IF(L1526=1,IF(COUNTIFS(C$2:C1526,C1526,L$2:L1526,1)=1,1,0),"")</f>
        <v/>
      </c>
      <c r="T1526" s="38" t="str">
        <f aca="false">IF(N1526="","",N1526+ROW()/10000000)</f>
        <v/>
      </c>
      <c r="U1526" s="0" t="str">
        <f aca="false">IF(G1526=1,IF(B1526="",1,0),"")</f>
        <v/>
      </c>
    </row>
    <row r="1527" customFormat="false" ht="15" hidden="false" customHeight="false" outlineLevel="0" collapsed="false">
      <c r="A1527" s="35"/>
      <c r="B1527" s="35"/>
      <c r="G1527" s="0" t="str">
        <f aca="false">IF(A1527="","",IF(AND(A1527&gt;=Debut,A1527&lt;Fin),1,0))</f>
        <v/>
      </c>
      <c r="H1527" s="0" t="str">
        <f aca="false">IF(G1527=1,INT(ROUND((A1527-Debut)*86400,0)/600),"")</f>
        <v/>
      </c>
      <c r="I1527" s="0" t="str">
        <f aca="false">IF(G1527=1,INT(ROUND((A1527-Debut)*86400,0)/3600),"")</f>
        <v/>
      </c>
      <c r="J1527" s="0" t="str">
        <f aca="false">IF(OR(A1527="",B1527=""),"",ROUND((B1527-A1527)*86400,0))</f>
        <v/>
      </c>
      <c r="K1527" s="37" t="str">
        <f aca="false">IF(G1527=1,IF(COUNTIFS($C:$C,C1527,$G:$G,1,$A:$A,"&gt;="&amp;(A1527-FenetreInterm/86400),$A:$A,"&lt;="&amp;A1527)&gt;=NbInterm,1,0),"")</f>
        <v/>
      </c>
      <c r="L1527" s="37" t="str">
        <f aca="false">IF(G1527=1,IF(B1527="",0,IF(J1527&lt;SeuilFugitive,1,0)),"")</f>
        <v/>
      </c>
      <c r="M1527" s="37" t="str">
        <f aca="false">IF(G1527=1,IF(B1527="",IF((Fin-A1527)*24&gt;SeuilFigee,1,0),IF(J1527&gt;SeuilFigee*3600,1,0)),"")</f>
        <v/>
      </c>
      <c r="N1527" s="0" t="str">
        <f aca="false">IF(G1527=1,IF(COUNTIF(H$2:H1527,H1527)=1,COUNTIF($H:$H,H1527),""),"")</f>
        <v/>
      </c>
      <c r="O1527" s="0" t="str">
        <f aca="false">IF(G1527=1,IF(COUNTIF(I$2:I1527,I1527)=1,COUNTIF($I:$I,I1527),""),"")</f>
        <v/>
      </c>
      <c r="P1527" s="38" t="str">
        <f aca="false">IF(G1527=1,IF(COUNTIFS(C$2:C1527,C1527,G$2:G1527,1)=1,COUNTIFS($C:$C,C1527,$G:$G,1)+ROW()/10000000,""),"")</f>
        <v/>
      </c>
      <c r="Q1527" s="0" t="str">
        <f aca="false">IF(K1527=1,IF(COUNTIFS(C$2:C1527,C1527,K$2:K1527,1)=1,1,0),"")</f>
        <v/>
      </c>
      <c r="R1527" s="0" t="str">
        <f aca="false">IF(M1527=1,IF(COUNTIFS(C$2:C1527,C1527,M$2:M1527,1)=1,1,0),"")</f>
        <v/>
      </c>
      <c r="S1527" s="0" t="str">
        <f aca="false">IF(L1527=1,IF(COUNTIFS(C$2:C1527,C1527,L$2:L1527,1)=1,1,0),"")</f>
        <v/>
      </c>
      <c r="T1527" s="38" t="str">
        <f aca="false">IF(N1527="","",N1527+ROW()/10000000)</f>
        <v/>
      </c>
      <c r="U1527" s="0" t="str">
        <f aca="false">IF(G1527=1,IF(B1527="",1,0),"")</f>
        <v/>
      </c>
    </row>
    <row r="1528" customFormat="false" ht="15" hidden="false" customHeight="false" outlineLevel="0" collapsed="false">
      <c r="A1528" s="35"/>
      <c r="B1528" s="35"/>
      <c r="G1528" s="0" t="str">
        <f aca="false">IF(A1528="","",IF(AND(A1528&gt;=Debut,A1528&lt;Fin),1,0))</f>
        <v/>
      </c>
      <c r="H1528" s="0" t="str">
        <f aca="false">IF(G1528=1,INT(ROUND((A1528-Debut)*86400,0)/600),"")</f>
        <v/>
      </c>
      <c r="I1528" s="0" t="str">
        <f aca="false">IF(G1528=1,INT(ROUND((A1528-Debut)*86400,0)/3600),"")</f>
        <v/>
      </c>
      <c r="J1528" s="0" t="str">
        <f aca="false">IF(OR(A1528="",B1528=""),"",ROUND((B1528-A1528)*86400,0))</f>
        <v/>
      </c>
      <c r="K1528" s="37" t="str">
        <f aca="false">IF(G1528=1,IF(COUNTIFS($C:$C,C1528,$G:$G,1,$A:$A,"&gt;="&amp;(A1528-FenetreInterm/86400),$A:$A,"&lt;="&amp;A1528)&gt;=NbInterm,1,0),"")</f>
        <v/>
      </c>
      <c r="L1528" s="37" t="str">
        <f aca="false">IF(G1528=1,IF(B1528="",0,IF(J1528&lt;SeuilFugitive,1,0)),"")</f>
        <v/>
      </c>
      <c r="M1528" s="37" t="str">
        <f aca="false">IF(G1528=1,IF(B1528="",IF((Fin-A1528)*24&gt;SeuilFigee,1,0),IF(J1528&gt;SeuilFigee*3600,1,0)),"")</f>
        <v/>
      </c>
      <c r="N1528" s="0" t="str">
        <f aca="false">IF(G1528=1,IF(COUNTIF(H$2:H1528,H1528)=1,COUNTIF($H:$H,H1528),""),"")</f>
        <v/>
      </c>
      <c r="O1528" s="0" t="str">
        <f aca="false">IF(G1528=1,IF(COUNTIF(I$2:I1528,I1528)=1,COUNTIF($I:$I,I1528),""),"")</f>
        <v/>
      </c>
      <c r="P1528" s="38" t="str">
        <f aca="false">IF(G1528=1,IF(COUNTIFS(C$2:C1528,C1528,G$2:G1528,1)=1,COUNTIFS($C:$C,C1528,$G:$G,1)+ROW()/10000000,""),"")</f>
        <v/>
      </c>
      <c r="Q1528" s="0" t="str">
        <f aca="false">IF(K1528=1,IF(COUNTIFS(C$2:C1528,C1528,K$2:K1528,1)=1,1,0),"")</f>
        <v/>
      </c>
      <c r="R1528" s="0" t="str">
        <f aca="false">IF(M1528=1,IF(COUNTIFS(C$2:C1528,C1528,M$2:M1528,1)=1,1,0),"")</f>
        <v/>
      </c>
      <c r="S1528" s="0" t="str">
        <f aca="false">IF(L1528=1,IF(COUNTIFS(C$2:C1528,C1528,L$2:L1528,1)=1,1,0),"")</f>
        <v/>
      </c>
      <c r="T1528" s="38" t="str">
        <f aca="false">IF(N1528="","",N1528+ROW()/10000000)</f>
        <v/>
      </c>
      <c r="U1528" s="0" t="str">
        <f aca="false">IF(G1528=1,IF(B1528="",1,0),"")</f>
        <v/>
      </c>
    </row>
    <row r="1529" customFormat="false" ht="15" hidden="false" customHeight="false" outlineLevel="0" collapsed="false">
      <c r="A1529" s="35"/>
      <c r="B1529" s="35"/>
      <c r="G1529" s="0" t="str">
        <f aca="false">IF(A1529="","",IF(AND(A1529&gt;=Debut,A1529&lt;Fin),1,0))</f>
        <v/>
      </c>
      <c r="H1529" s="0" t="str">
        <f aca="false">IF(G1529=1,INT(ROUND((A1529-Debut)*86400,0)/600),"")</f>
        <v/>
      </c>
      <c r="I1529" s="0" t="str">
        <f aca="false">IF(G1529=1,INT(ROUND((A1529-Debut)*86400,0)/3600),"")</f>
        <v/>
      </c>
      <c r="J1529" s="0" t="str">
        <f aca="false">IF(OR(A1529="",B1529=""),"",ROUND((B1529-A1529)*86400,0))</f>
        <v/>
      </c>
      <c r="K1529" s="37" t="str">
        <f aca="false">IF(G1529=1,IF(COUNTIFS($C:$C,C1529,$G:$G,1,$A:$A,"&gt;="&amp;(A1529-FenetreInterm/86400),$A:$A,"&lt;="&amp;A1529)&gt;=NbInterm,1,0),"")</f>
        <v/>
      </c>
      <c r="L1529" s="37" t="str">
        <f aca="false">IF(G1529=1,IF(B1529="",0,IF(J1529&lt;SeuilFugitive,1,0)),"")</f>
        <v/>
      </c>
      <c r="M1529" s="37" t="str">
        <f aca="false">IF(G1529=1,IF(B1529="",IF((Fin-A1529)*24&gt;SeuilFigee,1,0),IF(J1529&gt;SeuilFigee*3600,1,0)),"")</f>
        <v/>
      </c>
      <c r="N1529" s="0" t="str">
        <f aca="false">IF(G1529=1,IF(COUNTIF(H$2:H1529,H1529)=1,COUNTIF($H:$H,H1529),""),"")</f>
        <v/>
      </c>
      <c r="O1529" s="0" t="str">
        <f aca="false">IF(G1529=1,IF(COUNTIF(I$2:I1529,I1529)=1,COUNTIF($I:$I,I1529),""),"")</f>
        <v/>
      </c>
      <c r="P1529" s="38" t="str">
        <f aca="false">IF(G1529=1,IF(COUNTIFS(C$2:C1529,C1529,G$2:G1529,1)=1,COUNTIFS($C:$C,C1529,$G:$G,1)+ROW()/10000000,""),"")</f>
        <v/>
      </c>
      <c r="Q1529" s="0" t="str">
        <f aca="false">IF(K1529=1,IF(COUNTIFS(C$2:C1529,C1529,K$2:K1529,1)=1,1,0),"")</f>
        <v/>
      </c>
      <c r="R1529" s="0" t="str">
        <f aca="false">IF(M1529=1,IF(COUNTIFS(C$2:C1529,C1529,M$2:M1529,1)=1,1,0),"")</f>
        <v/>
      </c>
      <c r="S1529" s="0" t="str">
        <f aca="false">IF(L1529=1,IF(COUNTIFS(C$2:C1529,C1529,L$2:L1529,1)=1,1,0),"")</f>
        <v/>
      </c>
      <c r="T1529" s="38" t="str">
        <f aca="false">IF(N1529="","",N1529+ROW()/10000000)</f>
        <v/>
      </c>
      <c r="U1529" s="0" t="str">
        <f aca="false">IF(G1529=1,IF(B1529="",1,0),"")</f>
        <v/>
      </c>
    </row>
    <row r="1530" customFormat="false" ht="15" hidden="false" customHeight="false" outlineLevel="0" collapsed="false">
      <c r="A1530" s="35"/>
      <c r="B1530" s="35"/>
      <c r="G1530" s="0" t="str">
        <f aca="false">IF(A1530="","",IF(AND(A1530&gt;=Debut,A1530&lt;Fin),1,0))</f>
        <v/>
      </c>
      <c r="H1530" s="0" t="str">
        <f aca="false">IF(G1530=1,INT(ROUND((A1530-Debut)*86400,0)/600),"")</f>
        <v/>
      </c>
      <c r="I1530" s="0" t="str">
        <f aca="false">IF(G1530=1,INT(ROUND((A1530-Debut)*86400,0)/3600),"")</f>
        <v/>
      </c>
      <c r="J1530" s="0" t="str">
        <f aca="false">IF(OR(A1530="",B1530=""),"",ROUND((B1530-A1530)*86400,0))</f>
        <v/>
      </c>
      <c r="K1530" s="37" t="str">
        <f aca="false">IF(G1530=1,IF(COUNTIFS($C:$C,C1530,$G:$G,1,$A:$A,"&gt;="&amp;(A1530-FenetreInterm/86400),$A:$A,"&lt;="&amp;A1530)&gt;=NbInterm,1,0),"")</f>
        <v/>
      </c>
      <c r="L1530" s="37" t="str">
        <f aca="false">IF(G1530=1,IF(B1530="",0,IF(J1530&lt;SeuilFugitive,1,0)),"")</f>
        <v/>
      </c>
      <c r="M1530" s="37" t="str">
        <f aca="false">IF(G1530=1,IF(B1530="",IF((Fin-A1530)*24&gt;SeuilFigee,1,0),IF(J1530&gt;SeuilFigee*3600,1,0)),"")</f>
        <v/>
      </c>
      <c r="N1530" s="0" t="str">
        <f aca="false">IF(G1530=1,IF(COUNTIF(H$2:H1530,H1530)=1,COUNTIF($H:$H,H1530),""),"")</f>
        <v/>
      </c>
      <c r="O1530" s="0" t="str">
        <f aca="false">IF(G1530=1,IF(COUNTIF(I$2:I1530,I1530)=1,COUNTIF($I:$I,I1530),""),"")</f>
        <v/>
      </c>
      <c r="P1530" s="38" t="str">
        <f aca="false">IF(G1530=1,IF(COUNTIFS(C$2:C1530,C1530,G$2:G1530,1)=1,COUNTIFS($C:$C,C1530,$G:$G,1)+ROW()/10000000,""),"")</f>
        <v/>
      </c>
      <c r="Q1530" s="0" t="str">
        <f aca="false">IF(K1530=1,IF(COUNTIFS(C$2:C1530,C1530,K$2:K1530,1)=1,1,0),"")</f>
        <v/>
      </c>
      <c r="R1530" s="0" t="str">
        <f aca="false">IF(M1530=1,IF(COUNTIFS(C$2:C1530,C1530,M$2:M1530,1)=1,1,0),"")</f>
        <v/>
      </c>
      <c r="S1530" s="0" t="str">
        <f aca="false">IF(L1530=1,IF(COUNTIFS(C$2:C1530,C1530,L$2:L1530,1)=1,1,0),"")</f>
        <v/>
      </c>
      <c r="T1530" s="38" t="str">
        <f aca="false">IF(N1530="","",N1530+ROW()/10000000)</f>
        <v/>
      </c>
      <c r="U1530" s="0" t="str">
        <f aca="false">IF(G1530=1,IF(B1530="",1,0),"")</f>
        <v/>
      </c>
    </row>
    <row r="1531" customFormat="false" ht="15" hidden="false" customHeight="false" outlineLevel="0" collapsed="false">
      <c r="A1531" s="35"/>
      <c r="B1531" s="35"/>
      <c r="G1531" s="0" t="str">
        <f aca="false">IF(A1531="","",IF(AND(A1531&gt;=Debut,A1531&lt;Fin),1,0))</f>
        <v/>
      </c>
      <c r="H1531" s="0" t="str">
        <f aca="false">IF(G1531=1,INT(ROUND((A1531-Debut)*86400,0)/600),"")</f>
        <v/>
      </c>
      <c r="I1531" s="0" t="str">
        <f aca="false">IF(G1531=1,INT(ROUND((A1531-Debut)*86400,0)/3600),"")</f>
        <v/>
      </c>
      <c r="J1531" s="0" t="str">
        <f aca="false">IF(OR(A1531="",B1531=""),"",ROUND((B1531-A1531)*86400,0))</f>
        <v/>
      </c>
      <c r="K1531" s="37" t="str">
        <f aca="false">IF(G1531=1,IF(COUNTIFS($C:$C,C1531,$G:$G,1,$A:$A,"&gt;="&amp;(A1531-FenetreInterm/86400),$A:$A,"&lt;="&amp;A1531)&gt;=NbInterm,1,0),"")</f>
        <v/>
      </c>
      <c r="L1531" s="37" t="str">
        <f aca="false">IF(G1531=1,IF(B1531="",0,IF(J1531&lt;SeuilFugitive,1,0)),"")</f>
        <v/>
      </c>
      <c r="M1531" s="37" t="str">
        <f aca="false">IF(G1531=1,IF(B1531="",IF((Fin-A1531)*24&gt;SeuilFigee,1,0),IF(J1531&gt;SeuilFigee*3600,1,0)),"")</f>
        <v/>
      </c>
      <c r="N1531" s="0" t="str">
        <f aca="false">IF(G1531=1,IF(COUNTIF(H$2:H1531,H1531)=1,COUNTIF($H:$H,H1531),""),"")</f>
        <v/>
      </c>
      <c r="O1531" s="0" t="str">
        <f aca="false">IF(G1531=1,IF(COUNTIF(I$2:I1531,I1531)=1,COUNTIF($I:$I,I1531),""),"")</f>
        <v/>
      </c>
      <c r="P1531" s="38" t="str">
        <f aca="false">IF(G1531=1,IF(COUNTIFS(C$2:C1531,C1531,G$2:G1531,1)=1,COUNTIFS($C:$C,C1531,$G:$G,1)+ROW()/10000000,""),"")</f>
        <v/>
      </c>
      <c r="Q1531" s="0" t="str">
        <f aca="false">IF(K1531=1,IF(COUNTIFS(C$2:C1531,C1531,K$2:K1531,1)=1,1,0),"")</f>
        <v/>
      </c>
      <c r="R1531" s="0" t="str">
        <f aca="false">IF(M1531=1,IF(COUNTIFS(C$2:C1531,C1531,M$2:M1531,1)=1,1,0),"")</f>
        <v/>
      </c>
      <c r="S1531" s="0" t="str">
        <f aca="false">IF(L1531=1,IF(COUNTIFS(C$2:C1531,C1531,L$2:L1531,1)=1,1,0),"")</f>
        <v/>
      </c>
      <c r="T1531" s="38" t="str">
        <f aca="false">IF(N1531="","",N1531+ROW()/10000000)</f>
        <v/>
      </c>
      <c r="U1531" s="0" t="str">
        <f aca="false">IF(G1531=1,IF(B1531="",1,0),"")</f>
        <v/>
      </c>
    </row>
    <row r="1532" customFormat="false" ht="15" hidden="false" customHeight="false" outlineLevel="0" collapsed="false">
      <c r="A1532" s="35"/>
      <c r="B1532" s="35"/>
      <c r="G1532" s="0" t="str">
        <f aca="false">IF(A1532="","",IF(AND(A1532&gt;=Debut,A1532&lt;Fin),1,0))</f>
        <v/>
      </c>
      <c r="H1532" s="0" t="str">
        <f aca="false">IF(G1532=1,INT(ROUND((A1532-Debut)*86400,0)/600),"")</f>
        <v/>
      </c>
      <c r="I1532" s="0" t="str">
        <f aca="false">IF(G1532=1,INT(ROUND((A1532-Debut)*86400,0)/3600),"")</f>
        <v/>
      </c>
      <c r="J1532" s="0" t="str">
        <f aca="false">IF(OR(A1532="",B1532=""),"",ROUND((B1532-A1532)*86400,0))</f>
        <v/>
      </c>
      <c r="K1532" s="37" t="str">
        <f aca="false">IF(G1532=1,IF(COUNTIFS($C:$C,C1532,$G:$G,1,$A:$A,"&gt;="&amp;(A1532-FenetreInterm/86400),$A:$A,"&lt;="&amp;A1532)&gt;=NbInterm,1,0),"")</f>
        <v/>
      </c>
      <c r="L1532" s="37" t="str">
        <f aca="false">IF(G1532=1,IF(B1532="",0,IF(J1532&lt;SeuilFugitive,1,0)),"")</f>
        <v/>
      </c>
      <c r="M1532" s="37" t="str">
        <f aca="false">IF(G1532=1,IF(B1532="",IF((Fin-A1532)*24&gt;SeuilFigee,1,0),IF(J1532&gt;SeuilFigee*3600,1,0)),"")</f>
        <v/>
      </c>
      <c r="N1532" s="0" t="str">
        <f aca="false">IF(G1532=1,IF(COUNTIF(H$2:H1532,H1532)=1,COUNTIF($H:$H,H1532),""),"")</f>
        <v/>
      </c>
      <c r="O1532" s="0" t="str">
        <f aca="false">IF(G1532=1,IF(COUNTIF(I$2:I1532,I1532)=1,COUNTIF($I:$I,I1532),""),"")</f>
        <v/>
      </c>
      <c r="P1532" s="38" t="str">
        <f aca="false">IF(G1532=1,IF(COUNTIFS(C$2:C1532,C1532,G$2:G1532,1)=1,COUNTIFS($C:$C,C1532,$G:$G,1)+ROW()/10000000,""),"")</f>
        <v/>
      </c>
      <c r="Q1532" s="0" t="str">
        <f aca="false">IF(K1532=1,IF(COUNTIFS(C$2:C1532,C1532,K$2:K1532,1)=1,1,0),"")</f>
        <v/>
      </c>
      <c r="R1532" s="0" t="str">
        <f aca="false">IF(M1532=1,IF(COUNTIFS(C$2:C1532,C1532,M$2:M1532,1)=1,1,0),"")</f>
        <v/>
      </c>
      <c r="S1532" s="0" t="str">
        <f aca="false">IF(L1532=1,IF(COUNTIFS(C$2:C1532,C1532,L$2:L1532,1)=1,1,0),"")</f>
        <v/>
      </c>
      <c r="T1532" s="38" t="str">
        <f aca="false">IF(N1532="","",N1532+ROW()/10000000)</f>
        <v/>
      </c>
      <c r="U1532" s="0" t="str">
        <f aca="false">IF(G1532=1,IF(B1532="",1,0),"")</f>
        <v/>
      </c>
    </row>
    <row r="1533" customFormat="false" ht="15" hidden="false" customHeight="false" outlineLevel="0" collapsed="false">
      <c r="A1533" s="35"/>
      <c r="B1533" s="35"/>
      <c r="G1533" s="0" t="str">
        <f aca="false">IF(A1533="","",IF(AND(A1533&gt;=Debut,A1533&lt;Fin),1,0))</f>
        <v/>
      </c>
      <c r="H1533" s="0" t="str">
        <f aca="false">IF(G1533=1,INT(ROUND((A1533-Debut)*86400,0)/600),"")</f>
        <v/>
      </c>
      <c r="I1533" s="0" t="str">
        <f aca="false">IF(G1533=1,INT(ROUND((A1533-Debut)*86400,0)/3600),"")</f>
        <v/>
      </c>
      <c r="J1533" s="0" t="str">
        <f aca="false">IF(OR(A1533="",B1533=""),"",ROUND((B1533-A1533)*86400,0))</f>
        <v/>
      </c>
      <c r="K1533" s="37" t="str">
        <f aca="false">IF(G1533=1,IF(COUNTIFS($C:$C,C1533,$G:$G,1,$A:$A,"&gt;="&amp;(A1533-FenetreInterm/86400),$A:$A,"&lt;="&amp;A1533)&gt;=NbInterm,1,0),"")</f>
        <v/>
      </c>
      <c r="L1533" s="37" t="str">
        <f aca="false">IF(G1533=1,IF(B1533="",0,IF(J1533&lt;SeuilFugitive,1,0)),"")</f>
        <v/>
      </c>
      <c r="M1533" s="37" t="str">
        <f aca="false">IF(G1533=1,IF(B1533="",IF((Fin-A1533)*24&gt;SeuilFigee,1,0),IF(J1533&gt;SeuilFigee*3600,1,0)),"")</f>
        <v/>
      </c>
      <c r="N1533" s="0" t="str">
        <f aca="false">IF(G1533=1,IF(COUNTIF(H$2:H1533,H1533)=1,COUNTIF($H:$H,H1533),""),"")</f>
        <v/>
      </c>
      <c r="O1533" s="0" t="str">
        <f aca="false">IF(G1533=1,IF(COUNTIF(I$2:I1533,I1533)=1,COUNTIF($I:$I,I1533),""),"")</f>
        <v/>
      </c>
      <c r="P1533" s="38" t="str">
        <f aca="false">IF(G1533=1,IF(COUNTIFS(C$2:C1533,C1533,G$2:G1533,1)=1,COUNTIFS($C:$C,C1533,$G:$G,1)+ROW()/10000000,""),"")</f>
        <v/>
      </c>
      <c r="Q1533" s="0" t="str">
        <f aca="false">IF(K1533=1,IF(COUNTIFS(C$2:C1533,C1533,K$2:K1533,1)=1,1,0),"")</f>
        <v/>
      </c>
      <c r="R1533" s="0" t="str">
        <f aca="false">IF(M1533=1,IF(COUNTIFS(C$2:C1533,C1533,M$2:M1533,1)=1,1,0),"")</f>
        <v/>
      </c>
      <c r="S1533" s="0" t="str">
        <f aca="false">IF(L1533=1,IF(COUNTIFS(C$2:C1533,C1533,L$2:L1533,1)=1,1,0),"")</f>
        <v/>
      </c>
      <c r="T1533" s="38" t="str">
        <f aca="false">IF(N1533="","",N1533+ROW()/10000000)</f>
        <v/>
      </c>
      <c r="U1533" s="0" t="str">
        <f aca="false">IF(G1533=1,IF(B1533="",1,0),"")</f>
        <v/>
      </c>
    </row>
    <row r="1534" customFormat="false" ht="15" hidden="false" customHeight="false" outlineLevel="0" collapsed="false">
      <c r="A1534" s="35"/>
      <c r="B1534" s="35"/>
      <c r="G1534" s="0" t="str">
        <f aca="false">IF(A1534="","",IF(AND(A1534&gt;=Debut,A1534&lt;Fin),1,0))</f>
        <v/>
      </c>
      <c r="H1534" s="0" t="str">
        <f aca="false">IF(G1534=1,INT(ROUND((A1534-Debut)*86400,0)/600),"")</f>
        <v/>
      </c>
      <c r="I1534" s="0" t="str">
        <f aca="false">IF(G1534=1,INT(ROUND((A1534-Debut)*86400,0)/3600),"")</f>
        <v/>
      </c>
      <c r="J1534" s="0" t="str">
        <f aca="false">IF(OR(A1534="",B1534=""),"",ROUND((B1534-A1534)*86400,0))</f>
        <v/>
      </c>
      <c r="K1534" s="37" t="str">
        <f aca="false">IF(G1534=1,IF(COUNTIFS($C:$C,C1534,$G:$G,1,$A:$A,"&gt;="&amp;(A1534-FenetreInterm/86400),$A:$A,"&lt;="&amp;A1534)&gt;=NbInterm,1,0),"")</f>
        <v/>
      </c>
      <c r="L1534" s="37" t="str">
        <f aca="false">IF(G1534=1,IF(B1534="",0,IF(J1534&lt;SeuilFugitive,1,0)),"")</f>
        <v/>
      </c>
      <c r="M1534" s="37" t="str">
        <f aca="false">IF(G1534=1,IF(B1534="",IF((Fin-A1534)*24&gt;SeuilFigee,1,0),IF(J1534&gt;SeuilFigee*3600,1,0)),"")</f>
        <v/>
      </c>
      <c r="N1534" s="0" t="str">
        <f aca="false">IF(G1534=1,IF(COUNTIF(H$2:H1534,H1534)=1,COUNTIF($H:$H,H1534),""),"")</f>
        <v/>
      </c>
      <c r="O1534" s="0" t="str">
        <f aca="false">IF(G1534=1,IF(COUNTIF(I$2:I1534,I1534)=1,COUNTIF($I:$I,I1534),""),"")</f>
        <v/>
      </c>
      <c r="P1534" s="38" t="str">
        <f aca="false">IF(G1534=1,IF(COUNTIFS(C$2:C1534,C1534,G$2:G1534,1)=1,COUNTIFS($C:$C,C1534,$G:$G,1)+ROW()/10000000,""),"")</f>
        <v/>
      </c>
      <c r="Q1534" s="0" t="str">
        <f aca="false">IF(K1534=1,IF(COUNTIFS(C$2:C1534,C1534,K$2:K1534,1)=1,1,0),"")</f>
        <v/>
      </c>
      <c r="R1534" s="0" t="str">
        <f aca="false">IF(M1534=1,IF(COUNTIFS(C$2:C1534,C1534,M$2:M1534,1)=1,1,0),"")</f>
        <v/>
      </c>
      <c r="S1534" s="0" t="str">
        <f aca="false">IF(L1534=1,IF(COUNTIFS(C$2:C1534,C1534,L$2:L1534,1)=1,1,0),"")</f>
        <v/>
      </c>
      <c r="T1534" s="38" t="str">
        <f aca="false">IF(N1534="","",N1534+ROW()/10000000)</f>
        <v/>
      </c>
      <c r="U1534" s="0" t="str">
        <f aca="false">IF(G1534=1,IF(B1534="",1,0),"")</f>
        <v/>
      </c>
    </row>
    <row r="1535" customFormat="false" ht="15" hidden="false" customHeight="false" outlineLevel="0" collapsed="false">
      <c r="A1535" s="35"/>
      <c r="B1535" s="35"/>
      <c r="G1535" s="0" t="str">
        <f aca="false">IF(A1535="","",IF(AND(A1535&gt;=Debut,A1535&lt;Fin),1,0))</f>
        <v/>
      </c>
      <c r="H1535" s="0" t="str">
        <f aca="false">IF(G1535=1,INT(ROUND((A1535-Debut)*86400,0)/600),"")</f>
        <v/>
      </c>
      <c r="I1535" s="0" t="str">
        <f aca="false">IF(G1535=1,INT(ROUND((A1535-Debut)*86400,0)/3600),"")</f>
        <v/>
      </c>
      <c r="J1535" s="0" t="str">
        <f aca="false">IF(OR(A1535="",B1535=""),"",ROUND((B1535-A1535)*86400,0))</f>
        <v/>
      </c>
      <c r="K1535" s="37" t="str">
        <f aca="false">IF(G1535=1,IF(COUNTIFS($C:$C,C1535,$G:$G,1,$A:$A,"&gt;="&amp;(A1535-FenetreInterm/86400),$A:$A,"&lt;="&amp;A1535)&gt;=NbInterm,1,0),"")</f>
        <v/>
      </c>
      <c r="L1535" s="37" t="str">
        <f aca="false">IF(G1535=1,IF(B1535="",0,IF(J1535&lt;SeuilFugitive,1,0)),"")</f>
        <v/>
      </c>
      <c r="M1535" s="37" t="str">
        <f aca="false">IF(G1535=1,IF(B1535="",IF((Fin-A1535)*24&gt;SeuilFigee,1,0),IF(J1535&gt;SeuilFigee*3600,1,0)),"")</f>
        <v/>
      </c>
      <c r="N1535" s="0" t="str">
        <f aca="false">IF(G1535=1,IF(COUNTIF(H$2:H1535,H1535)=1,COUNTIF($H:$H,H1535),""),"")</f>
        <v/>
      </c>
      <c r="O1535" s="0" t="str">
        <f aca="false">IF(G1535=1,IF(COUNTIF(I$2:I1535,I1535)=1,COUNTIF($I:$I,I1535),""),"")</f>
        <v/>
      </c>
      <c r="P1535" s="38" t="str">
        <f aca="false">IF(G1535=1,IF(COUNTIFS(C$2:C1535,C1535,G$2:G1535,1)=1,COUNTIFS($C:$C,C1535,$G:$G,1)+ROW()/10000000,""),"")</f>
        <v/>
      </c>
      <c r="Q1535" s="0" t="str">
        <f aca="false">IF(K1535=1,IF(COUNTIFS(C$2:C1535,C1535,K$2:K1535,1)=1,1,0),"")</f>
        <v/>
      </c>
      <c r="R1535" s="0" t="str">
        <f aca="false">IF(M1535=1,IF(COUNTIFS(C$2:C1535,C1535,M$2:M1535,1)=1,1,0),"")</f>
        <v/>
      </c>
      <c r="S1535" s="0" t="str">
        <f aca="false">IF(L1535=1,IF(COUNTIFS(C$2:C1535,C1535,L$2:L1535,1)=1,1,0),"")</f>
        <v/>
      </c>
      <c r="T1535" s="38" t="str">
        <f aca="false">IF(N1535="","",N1535+ROW()/10000000)</f>
        <v/>
      </c>
      <c r="U1535" s="0" t="str">
        <f aca="false">IF(G1535=1,IF(B1535="",1,0),"")</f>
        <v/>
      </c>
    </row>
    <row r="1536" customFormat="false" ht="15" hidden="false" customHeight="false" outlineLevel="0" collapsed="false">
      <c r="A1536" s="35"/>
      <c r="B1536" s="35"/>
      <c r="G1536" s="0" t="str">
        <f aca="false">IF(A1536="","",IF(AND(A1536&gt;=Debut,A1536&lt;Fin),1,0))</f>
        <v/>
      </c>
      <c r="H1536" s="0" t="str">
        <f aca="false">IF(G1536=1,INT(ROUND((A1536-Debut)*86400,0)/600),"")</f>
        <v/>
      </c>
      <c r="I1536" s="0" t="str">
        <f aca="false">IF(G1536=1,INT(ROUND((A1536-Debut)*86400,0)/3600),"")</f>
        <v/>
      </c>
      <c r="J1536" s="0" t="str">
        <f aca="false">IF(OR(A1536="",B1536=""),"",ROUND((B1536-A1536)*86400,0))</f>
        <v/>
      </c>
      <c r="K1536" s="37" t="str">
        <f aca="false">IF(G1536=1,IF(COUNTIFS($C:$C,C1536,$G:$G,1,$A:$A,"&gt;="&amp;(A1536-FenetreInterm/86400),$A:$A,"&lt;="&amp;A1536)&gt;=NbInterm,1,0),"")</f>
        <v/>
      </c>
      <c r="L1536" s="37" t="str">
        <f aca="false">IF(G1536=1,IF(B1536="",0,IF(J1536&lt;SeuilFugitive,1,0)),"")</f>
        <v/>
      </c>
      <c r="M1536" s="37" t="str">
        <f aca="false">IF(G1536=1,IF(B1536="",IF((Fin-A1536)*24&gt;SeuilFigee,1,0),IF(J1536&gt;SeuilFigee*3600,1,0)),"")</f>
        <v/>
      </c>
      <c r="N1536" s="0" t="str">
        <f aca="false">IF(G1536=1,IF(COUNTIF(H$2:H1536,H1536)=1,COUNTIF($H:$H,H1536),""),"")</f>
        <v/>
      </c>
      <c r="O1536" s="0" t="str">
        <f aca="false">IF(G1536=1,IF(COUNTIF(I$2:I1536,I1536)=1,COUNTIF($I:$I,I1536),""),"")</f>
        <v/>
      </c>
      <c r="P1536" s="38" t="str">
        <f aca="false">IF(G1536=1,IF(COUNTIFS(C$2:C1536,C1536,G$2:G1536,1)=1,COUNTIFS($C:$C,C1536,$G:$G,1)+ROW()/10000000,""),"")</f>
        <v/>
      </c>
      <c r="Q1536" s="0" t="str">
        <f aca="false">IF(K1536=1,IF(COUNTIFS(C$2:C1536,C1536,K$2:K1536,1)=1,1,0),"")</f>
        <v/>
      </c>
      <c r="R1536" s="0" t="str">
        <f aca="false">IF(M1536=1,IF(COUNTIFS(C$2:C1536,C1536,M$2:M1536,1)=1,1,0),"")</f>
        <v/>
      </c>
      <c r="S1536" s="0" t="str">
        <f aca="false">IF(L1536=1,IF(COUNTIFS(C$2:C1536,C1536,L$2:L1536,1)=1,1,0),"")</f>
        <v/>
      </c>
      <c r="T1536" s="38" t="str">
        <f aca="false">IF(N1536="","",N1536+ROW()/10000000)</f>
        <v/>
      </c>
      <c r="U1536" s="0" t="str">
        <f aca="false">IF(G1536=1,IF(B1536="",1,0),"")</f>
        <v/>
      </c>
    </row>
    <row r="1537" customFormat="false" ht="15" hidden="false" customHeight="false" outlineLevel="0" collapsed="false">
      <c r="A1537" s="35"/>
      <c r="B1537" s="35"/>
      <c r="G1537" s="0" t="str">
        <f aca="false">IF(A1537="","",IF(AND(A1537&gt;=Debut,A1537&lt;Fin),1,0))</f>
        <v/>
      </c>
      <c r="H1537" s="0" t="str">
        <f aca="false">IF(G1537=1,INT(ROUND((A1537-Debut)*86400,0)/600),"")</f>
        <v/>
      </c>
      <c r="I1537" s="0" t="str">
        <f aca="false">IF(G1537=1,INT(ROUND((A1537-Debut)*86400,0)/3600),"")</f>
        <v/>
      </c>
      <c r="J1537" s="0" t="str">
        <f aca="false">IF(OR(A1537="",B1537=""),"",ROUND((B1537-A1537)*86400,0))</f>
        <v/>
      </c>
      <c r="K1537" s="37" t="str">
        <f aca="false">IF(G1537=1,IF(COUNTIFS($C:$C,C1537,$G:$G,1,$A:$A,"&gt;="&amp;(A1537-FenetreInterm/86400),$A:$A,"&lt;="&amp;A1537)&gt;=NbInterm,1,0),"")</f>
        <v/>
      </c>
      <c r="L1537" s="37" t="str">
        <f aca="false">IF(G1537=1,IF(B1537="",0,IF(J1537&lt;SeuilFugitive,1,0)),"")</f>
        <v/>
      </c>
      <c r="M1537" s="37" t="str">
        <f aca="false">IF(G1537=1,IF(B1537="",IF((Fin-A1537)*24&gt;SeuilFigee,1,0),IF(J1537&gt;SeuilFigee*3600,1,0)),"")</f>
        <v/>
      </c>
      <c r="N1537" s="0" t="str">
        <f aca="false">IF(G1537=1,IF(COUNTIF(H$2:H1537,H1537)=1,COUNTIF($H:$H,H1537),""),"")</f>
        <v/>
      </c>
      <c r="O1537" s="0" t="str">
        <f aca="false">IF(G1537=1,IF(COUNTIF(I$2:I1537,I1537)=1,COUNTIF($I:$I,I1537),""),"")</f>
        <v/>
      </c>
      <c r="P1537" s="38" t="str">
        <f aca="false">IF(G1537=1,IF(COUNTIFS(C$2:C1537,C1537,G$2:G1537,1)=1,COUNTIFS($C:$C,C1537,$G:$G,1)+ROW()/10000000,""),"")</f>
        <v/>
      </c>
      <c r="Q1537" s="0" t="str">
        <f aca="false">IF(K1537=1,IF(COUNTIFS(C$2:C1537,C1537,K$2:K1537,1)=1,1,0),"")</f>
        <v/>
      </c>
      <c r="R1537" s="0" t="str">
        <f aca="false">IF(M1537=1,IF(COUNTIFS(C$2:C1537,C1537,M$2:M1537,1)=1,1,0),"")</f>
        <v/>
      </c>
      <c r="S1537" s="0" t="str">
        <f aca="false">IF(L1537=1,IF(COUNTIFS(C$2:C1537,C1537,L$2:L1537,1)=1,1,0),"")</f>
        <v/>
      </c>
      <c r="T1537" s="38" t="str">
        <f aca="false">IF(N1537="","",N1537+ROW()/10000000)</f>
        <v/>
      </c>
      <c r="U1537" s="0" t="str">
        <f aca="false">IF(G1537=1,IF(B1537="",1,0),"")</f>
        <v/>
      </c>
    </row>
    <row r="1538" customFormat="false" ht="15" hidden="false" customHeight="false" outlineLevel="0" collapsed="false">
      <c r="A1538" s="35"/>
      <c r="B1538" s="35"/>
      <c r="G1538" s="0" t="str">
        <f aca="false">IF(A1538="","",IF(AND(A1538&gt;=Debut,A1538&lt;Fin),1,0))</f>
        <v/>
      </c>
      <c r="H1538" s="0" t="str">
        <f aca="false">IF(G1538=1,INT(ROUND((A1538-Debut)*86400,0)/600),"")</f>
        <v/>
      </c>
      <c r="I1538" s="0" t="str">
        <f aca="false">IF(G1538=1,INT(ROUND((A1538-Debut)*86400,0)/3600),"")</f>
        <v/>
      </c>
      <c r="J1538" s="0" t="str">
        <f aca="false">IF(OR(A1538="",B1538=""),"",ROUND((B1538-A1538)*86400,0))</f>
        <v/>
      </c>
      <c r="K1538" s="37" t="str">
        <f aca="false">IF(G1538=1,IF(COUNTIFS($C:$C,C1538,$G:$G,1,$A:$A,"&gt;="&amp;(A1538-FenetreInterm/86400),$A:$A,"&lt;="&amp;A1538)&gt;=NbInterm,1,0),"")</f>
        <v/>
      </c>
      <c r="L1538" s="37" t="str">
        <f aca="false">IF(G1538=1,IF(B1538="",0,IF(J1538&lt;SeuilFugitive,1,0)),"")</f>
        <v/>
      </c>
      <c r="M1538" s="37" t="str">
        <f aca="false">IF(G1538=1,IF(B1538="",IF((Fin-A1538)*24&gt;SeuilFigee,1,0),IF(J1538&gt;SeuilFigee*3600,1,0)),"")</f>
        <v/>
      </c>
      <c r="N1538" s="0" t="str">
        <f aca="false">IF(G1538=1,IF(COUNTIF(H$2:H1538,H1538)=1,COUNTIF($H:$H,H1538),""),"")</f>
        <v/>
      </c>
      <c r="O1538" s="0" t="str">
        <f aca="false">IF(G1538=1,IF(COUNTIF(I$2:I1538,I1538)=1,COUNTIF($I:$I,I1538),""),"")</f>
        <v/>
      </c>
      <c r="P1538" s="38" t="str">
        <f aca="false">IF(G1538=1,IF(COUNTIFS(C$2:C1538,C1538,G$2:G1538,1)=1,COUNTIFS($C:$C,C1538,$G:$G,1)+ROW()/10000000,""),"")</f>
        <v/>
      </c>
      <c r="Q1538" s="0" t="str">
        <f aca="false">IF(K1538=1,IF(COUNTIFS(C$2:C1538,C1538,K$2:K1538,1)=1,1,0),"")</f>
        <v/>
      </c>
      <c r="R1538" s="0" t="str">
        <f aca="false">IF(M1538=1,IF(COUNTIFS(C$2:C1538,C1538,M$2:M1538,1)=1,1,0),"")</f>
        <v/>
      </c>
      <c r="S1538" s="0" t="str">
        <f aca="false">IF(L1538=1,IF(COUNTIFS(C$2:C1538,C1538,L$2:L1538,1)=1,1,0),"")</f>
        <v/>
      </c>
      <c r="T1538" s="38" t="str">
        <f aca="false">IF(N1538="","",N1538+ROW()/10000000)</f>
        <v/>
      </c>
      <c r="U1538" s="0" t="str">
        <f aca="false">IF(G1538=1,IF(B1538="",1,0),"")</f>
        <v/>
      </c>
    </row>
    <row r="1539" customFormat="false" ht="15" hidden="false" customHeight="false" outlineLevel="0" collapsed="false">
      <c r="A1539" s="35"/>
      <c r="B1539" s="35"/>
      <c r="G1539" s="0" t="str">
        <f aca="false">IF(A1539="","",IF(AND(A1539&gt;=Debut,A1539&lt;Fin),1,0))</f>
        <v/>
      </c>
      <c r="H1539" s="0" t="str">
        <f aca="false">IF(G1539=1,INT(ROUND((A1539-Debut)*86400,0)/600),"")</f>
        <v/>
      </c>
      <c r="I1539" s="0" t="str">
        <f aca="false">IF(G1539=1,INT(ROUND((A1539-Debut)*86400,0)/3600),"")</f>
        <v/>
      </c>
      <c r="J1539" s="0" t="str">
        <f aca="false">IF(OR(A1539="",B1539=""),"",ROUND((B1539-A1539)*86400,0))</f>
        <v/>
      </c>
      <c r="K1539" s="37" t="str">
        <f aca="false">IF(G1539=1,IF(COUNTIFS($C:$C,C1539,$G:$G,1,$A:$A,"&gt;="&amp;(A1539-FenetreInterm/86400),$A:$A,"&lt;="&amp;A1539)&gt;=NbInterm,1,0),"")</f>
        <v/>
      </c>
      <c r="L1539" s="37" t="str">
        <f aca="false">IF(G1539=1,IF(B1539="",0,IF(J1539&lt;SeuilFugitive,1,0)),"")</f>
        <v/>
      </c>
      <c r="M1539" s="37" t="str">
        <f aca="false">IF(G1539=1,IF(B1539="",IF((Fin-A1539)*24&gt;SeuilFigee,1,0),IF(J1539&gt;SeuilFigee*3600,1,0)),"")</f>
        <v/>
      </c>
      <c r="N1539" s="0" t="str">
        <f aca="false">IF(G1539=1,IF(COUNTIF(H$2:H1539,H1539)=1,COUNTIF($H:$H,H1539),""),"")</f>
        <v/>
      </c>
      <c r="O1539" s="0" t="str">
        <f aca="false">IF(G1539=1,IF(COUNTIF(I$2:I1539,I1539)=1,COUNTIF($I:$I,I1539),""),"")</f>
        <v/>
      </c>
      <c r="P1539" s="38" t="str">
        <f aca="false">IF(G1539=1,IF(COUNTIFS(C$2:C1539,C1539,G$2:G1539,1)=1,COUNTIFS($C:$C,C1539,$G:$G,1)+ROW()/10000000,""),"")</f>
        <v/>
      </c>
      <c r="Q1539" s="0" t="str">
        <f aca="false">IF(K1539=1,IF(COUNTIFS(C$2:C1539,C1539,K$2:K1539,1)=1,1,0),"")</f>
        <v/>
      </c>
      <c r="R1539" s="0" t="str">
        <f aca="false">IF(M1539=1,IF(COUNTIFS(C$2:C1539,C1539,M$2:M1539,1)=1,1,0),"")</f>
        <v/>
      </c>
      <c r="S1539" s="0" t="str">
        <f aca="false">IF(L1539=1,IF(COUNTIFS(C$2:C1539,C1539,L$2:L1539,1)=1,1,0),"")</f>
        <v/>
      </c>
      <c r="T1539" s="38" t="str">
        <f aca="false">IF(N1539="","",N1539+ROW()/10000000)</f>
        <v/>
      </c>
      <c r="U1539" s="0" t="str">
        <f aca="false">IF(G1539=1,IF(B1539="",1,0),"")</f>
        <v/>
      </c>
    </row>
    <row r="1540" customFormat="false" ht="15" hidden="false" customHeight="false" outlineLevel="0" collapsed="false">
      <c r="A1540" s="35"/>
      <c r="B1540" s="35"/>
      <c r="G1540" s="0" t="str">
        <f aca="false">IF(A1540="","",IF(AND(A1540&gt;=Debut,A1540&lt;Fin),1,0))</f>
        <v/>
      </c>
      <c r="H1540" s="0" t="str">
        <f aca="false">IF(G1540=1,INT(ROUND((A1540-Debut)*86400,0)/600),"")</f>
        <v/>
      </c>
      <c r="I1540" s="0" t="str">
        <f aca="false">IF(G1540=1,INT(ROUND((A1540-Debut)*86400,0)/3600),"")</f>
        <v/>
      </c>
      <c r="J1540" s="0" t="str">
        <f aca="false">IF(OR(A1540="",B1540=""),"",ROUND((B1540-A1540)*86400,0))</f>
        <v/>
      </c>
      <c r="K1540" s="37" t="str">
        <f aca="false">IF(G1540=1,IF(COUNTIFS($C:$C,C1540,$G:$G,1,$A:$A,"&gt;="&amp;(A1540-FenetreInterm/86400),$A:$A,"&lt;="&amp;A1540)&gt;=NbInterm,1,0),"")</f>
        <v/>
      </c>
      <c r="L1540" s="37" t="str">
        <f aca="false">IF(G1540=1,IF(B1540="",0,IF(J1540&lt;SeuilFugitive,1,0)),"")</f>
        <v/>
      </c>
      <c r="M1540" s="37" t="str">
        <f aca="false">IF(G1540=1,IF(B1540="",IF((Fin-A1540)*24&gt;SeuilFigee,1,0),IF(J1540&gt;SeuilFigee*3600,1,0)),"")</f>
        <v/>
      </c>
      <c r="N1540" s="0" t="str">
        <f aca="false">IF(G1540=1,IF(COUNTIF(H$2:H1540,H1540)=1,COUNTIF($H:$H,H1540),""),"")</f>
        <v/>
      </c>
      <c r="O1540" s="0" t="str">
        <f aca="false">IF(G1540=1,IF(COUNTIF(I$2:I1540,I1540)=1,COUNTIF($I:$I,I1540),""),"")</f>
        <v/>
      </c>
      <c r="P1540" s="38" t="str">
        <f aca="false">IF(G1540=1,IF(COUNTIFS(C$2:C1540,C1540,G$2:G1540,1)=1,COUNTIFS($C:$C,C1540,$G:$G,1)+ROW()/10000000,""),"")</f>
        <v/>
      </c>
      <c r="Q1540" s="0" t="str">
        <f aca="false">IF(K1540=1,IF(COUNTIFS(C$2:C1540,C1540,K$2:K1540,1)=1,1,0),"")</f>
        <v/>
      </c>
      <c r="R1540" s="0" t="str">
        <f aca="false">IF(M1540=1,IF(COUNTIFS(C$2:C1540,C1540,M$2:M1540,1)=1,1,0),"")</f>
        <v/>
      </c>
      <c r="S1540" s="0" t="str">
        <f aca="false">IF(L1540=1,IF(COUNTIFS(C$2:C1540,C1540,L$2:L1540,1)=1,1,0),"")</f>
        <v/>
      </c>
      <c r="T1540" s="38" t="str">
        <f aca="false">IF(N1540="","",N1540+ROW()/10000000)</f>
        <v/>
      </c>
      <c r="U1540" s="0" t="str">
        <f aca="false">IF(G1540=1,IF(B1540="",1,0),"")</f>
        <v/>
      </c>
    </row>
    <row r="1541" customFormat="false" ht="15" hidden="false" customHeight="false" outlineLevel="0" collapsed="false">
      <c r="A1541" s="35"/>
      <c r="B1541" s="35"/>
      <c r="G1541" s="0" t="str">
        <f aca="false">IF(A1541="","",IF(AND(A1541&gt;=Debut,A1541&lt;Fin),1,0))</f>
        <v/>
      </c>
      <c r="H1541" s="0" t="str">
        <f aca="false">IF(G1541=1,INT(ROUND((A1541-Debut)*86400,0)/600),"")</f>
        <v/>
      </c>
      <c r="I1541" s="0" t="str">
        <f aca="false">IF(G1541=1,INT(ROUND((A1541-Debut)*86400,0)/3600),"")</f>
        <v/>
      </c>
      <c r="J1541" s="0" t="str">
        <f aca="false">IF(OR(A1541="",B1541=""),"",ROUND((B1541-A1541)*86400,0))</f>
        <v/>
      </c>
      <c r="K1541" s="37" t="str">
        <f aca="false">IF(G1541=1,IF(COUNTIFS($C:$C,C1541,$G:$G,1,$A:$A,"&gt;="&amp;(A1541-FenetreInterm/86400),$A:$A,"&lt;="&amp;A1541)&gt;=NbInterm,1,0),"")</f>
        <v/>
      </c>
      <c r="L1541" s="37" t="str">
        <f aca="false">IF(G1541=1,IF(B1541="",0,IF(J1541&lt;SeuilFugitive,1,0)),"")</f>
        <v/>
      </c>
      <c r="M1541" s="37" t="str">
        <f aca="false">IF(G1541=1,IF(B1541="",IF((Fin-A1541)*24&gt;SeuilFigee,1,0),IF(J1541&gt;SeuilFigee*3600,1,0)),"")</f>
        <v/>
      </c>
      <c r="N1541" s="0" t="str">
        <f aca="false">IF(G1541=1,IF(COUNTIF(H$2:H1541,H1541)=1,COUNTIF($H:$H,H1541),""),"")</f>
        <v/>
      </c>
      <c r="O1541" s="0" t="str">
        <f aca="false">IF(G1541=1,IF(COUNTIF(I$2:I1541,I1541)=1,COUNTIF($I:$I,I1541),""),"")</f>
        <v/>
      </c>
      <c r="P1541" s="38" t="str">
        <f aca="false">IF(G1541=1,IF(COUNTIFS(C$2:C1541,C1541,G$2:G1541,1)=1,COUNTIFS($C:$C,C1541,$G:$G,1)+ROW()/10000000,""),"")</f>
        <v/>
      </c>
      <c r="Q1541" s="0" t="str">
        <f aca="false">IF(K1541=1,IF(COUNTIFS(C$2:C1541,C1541,K$2:K1541,1)=1,1,0),"")</f>
        <v/>
      </c>
      <c r="R1541" s="0" t="str">
        <f aca="false">IF(M1541=1,IF(COUNTIFS(C$2:C1541,C1541,M$2:M1541,1)=1,1,0),"")</f>
        <v/>
      </c>
      <c r="S1541" s="0" t="str">
        <f aca="false">IF(L1541=1,IF(COUNTIFS(C$2:C1541,C1541,L$2:L1541,1)=1,1,0),"")</f>
        <v/>
      </c>
      <c r="T1541" s="38" t="str">
        <f aca="false">IF(N1541="","",N1541+ROW()/10000000)</f>
        <v/>
      </c>
      <c r="U1541" s="0" t="str">
        <f aca="false">IF(G1541=1,IF(B1541="",1,0),"")</f>
        <v/>
      </c>
    </row>
    <row r="1542" customFormat="false" ht="15" hidden="false" customHeight="false" outlineLevel="0" collapsed="false">
      <c r="A1542" s="35"/>
      <c r="B1542" s="35"/>
      <c r="G1542" s="0" t="str">
        <f aca="false">IF(A1542="","",IF(AND(A1542&gt;=Debut,A1542&lt;Fin),1,0))</f>
        <v/>
      </c>
      <c r="H1542" s="0" t="str">
        <f aca="false">IF(G1542=1,INT(ROUND((A1542-Debut)*86400,0)/600),"")</f>
        <v/>
      </c>
      <c r="I1542" s="0" t="str">
        <f aca="false">IF(G1542=1,INT(ROUND((A1542-Debut)*86400,0)/3600),"")</f>
        <v/>
      </c>
      <c r="J1542" s="0" t="str">
        <f aca="false">IF(OR(A1542="",B1542=""),"",ROUND((B1542-A1542)*86400,0))</f>
        <v/>
      </c>
      <c r="K1542" s="37" t="str">
        <f aca="false">IF(G1542=1,IF(COUNTIFS($C:$C,C1542,$G:$G,1,$A:$A,"&gt;="&amp;(A1542-FenetreInterm/86400),$A:$A,"&lt;="&amp;A1542)&gt;=NbInterm,1,0),"")</f>
        <v/>
      </c>
      <c r="L1542" s="37" t="str">
        <f aca="false">IF(G1542=1,IF(B1542="",0,IF(J1542&lt;SeuilFugitive,1,0)),"")</f>
        <v/>
      </c>
      <c r="M1542" s="37" t="str">
        <f aca="false">IF(G1542=1,IF(B1542="",IF((Fin-A1542)*24&gt;SeuilFigee,1,0),IF(J1542&gt;SeuilFigee*3600,1,0)),"")</f>
        <v/>
      </c>
      <c r="N1542" s="0" t="str">
        <f aca="false">IF(G1542=1,IF(COUNTIF(H$2:H1542,H1542)=1,COUNTIF($H:$H,H1542),""),"")</f>
        <v/>
      </c>
      <c r="O1542" s="0" t="str">
        <f aca="false">IF(G1542=1,IF(COUNTIF(I$2:I1542,I1542)=1,COUNTIF($I:$I,I1542),""),"")</f>
        <v/>
      </c>
      <c r="P1542" s="38" t="str">
        <f aca="false">IF(G1542=1,IF(COUNTIFS(C$2:C1542,C1542,G$2:G1542,1)=1,COUNTIFS($C:$C,C1542,$G:$G,1)+ROW()/10000000,""),"")</f>
        <v/>
      </c>
      <c r="Q1542" s="0" t="str">
        <f aca="false">IF(K1542=1,IF(COUNTIFS(C$2:C1542,C1542,K$2:K1542,1)=1,1,0),"")</f>
        <v/>
      </c>
      <c r="R1542" s="0" t="str">
        <f aca="false">IF(M1542=1,IF(COUNTIFS(C$2:C1542,C1542,M$2:M1542,1)=1,1,0),"")</f>
        <v/>
      </c>
      <c r="S1542" s="0" t="str">
        <f aca="false">IF(L1542=1,IF(COUNTIFS(C$2:C1542,C1542,L$2:L1542,1)=1,1,0),"")</f>
        <v/>
      </c>
      <c r="T1542" s="38" t="str">
        <f aca="false">IF(N1542="","",N1542+ROW()/10000000)</f>
        <v/>
      </c>
      <c r="U1542" s="0" t="str">
        <f aca="false">IF(G1542=1,IF(B1542="",1,0),"")</f>
        <v/>
      </c>
    </row>
    <row r="1543" customFormat="false" ht="15" hidden="false" customHeight="false" outlineLevel="0" collapsed="false">
      <c r="A1543" s="35"/>
      <c r="B1543" s="35"/>
      <c r="G1543" s="0" t="str">
        <f aca="false">IF(A1543="","",IF(AND(A1543&gt;=Debut,A1543&lt;Fin),1,0))</f>
        <v/>
      </c>
      <c r="H1543" s="0" t="str">
        <f aca="false">IF(G1543=1,INT(ROUND((A1543-Debut)*86400,0)/600),"")</f>
        <v/>
      </c>
      <c r="I1543" s="0" t="str">
        <f aca="false">IF(G1543=1,INT(ROUND((A1543-Debut)*86400,0)/3600),"")</f>
        <v/>
      </c>
      <c r="J1543" s="0" t="str">
        <f aca="false">IF(OR(A1543="",B1543=""),"",ROUND((B1543-A1543)*86400,0))</f>
        <v/>
      </c>
      <c r="K1543" s="37" t="str">
        <f aca="false">IF(G1543=1,IF(COUNTIFS($C:$C,C1543,$G:$G,1,$A:$A,"&gt;="&amp;(A1543-FenetreInterm/86400),$A:$A,"&lt;="&amp;A1543)&gt;=NbInterm,1,0),"")</f>
        <v/>
      </c>
      <c r="L1543" s="37" t="str">
        <f aca="false">IF(G1543=1,IF(B1543="",0,IF(J1543&lt;SeuilFugitive,1,0)),"")</f>
        <v/>
      </c>
      <c r="M1543" s="37" t="str">
        <f aca="false">IF(G1543=1,IF(B1543="",IF((Fin-A1543)*24&gt;SeuilFigee,1,0),IF(J1543&gt;SeuilFigee*3600,1,0)),"")</f>
        <v/>
      </c>
      <c r="N1543" s="0" t="str">
        <f aca="false">IF(G1543=1,IF(COUNTIF(H$2:H1543,H1543)=1,COUNTIF($H:$H,H1543),""),"")</f>
        <v/>
      </c>
      <c r="O1543" s="0" t="str">
        <f aca="false">IF(G1543=1,IF(COUNTIF(I$2:I1543,I1543)=1,COUNTIF($I:$I,I1543),""),"")</f>
        <v/>
      </c>
      <c r="P1543" s="38" t="str">
        <f aca="false">IF(G1543=1,IF(COUNTIFS(C$2:C1543,C1543,G$2:G1543,1)=1,COUNTIFS($C:$C,C1543,$G:$G,1)+ROW()/10000000,""),"")</f>
        <v/>
      </c>
      <c r="Q1543" s="0" t="str">
        <f aca="false">IF(K1543=1,IF(COUNTIFS(C$2:C1543,C1543,K$2:K1543,1)=1,1,0),"")</f>
        <v/>
      </c>
      <c r="R1543" s="0" t="str">
        <f aca="false">IF(M1543=1,IF(COUNTIFS(C$2:C1543,C1543,M$2:M1543,1)=1,1,0),"")</f>
        <v/>
      </c>
      <c r="S1543" s="0" t="str">
        <f aca="false">IF(L1543=1,IF(COUNTIFS(C$2:C1543,C1543,L$2:L1543,1)=1,1,0),"")</f>
        <v/>
      </c>
      <c r="T1543" s="38" t="str">
        <f aca="false">IF(N1543="","",N1543+ROW()/10000000)</f>
        <v/>
      </c>
      <c r="U1543" s="0" t="str">
        <f aca="false">IF(G1543=1,IF(B1543="",1,0),"")</f>
        <v/>
      </c>
    </row>
    <row r="1544" customFormat="false" ht="15" hidden="false" customHeight="false" outlineLevel="0" collapsed="false">
      <c r="A1544" s="35"/>
      <c r="B1544" s="35"/>
      <c r="G1544" s="0" t="str">
        <f aca="false">IF(A1544="","",IF(AND(A1544&gt;=Debut,A1544&lt;Fin),1,0))</f>
        <v/>
      </c>
      <c r="H1544" s="0" t="str">
        <f aca="false">IF(G1544=1,INT(ROUND((A1544-Debut)*86400,0)/600),"")</f>
        <v/>
      </c>
      <c r="I1544" s="0" t="str">
        <f aca="false">IF(G1544=1,INT(ROUND((A1544-Debut)*86400,0)/3600),"")</f>
        <v/>
      </c>
      <c r="J1544" s="0" t="str">
        <f aca="false">IF(OR(A1544="",B1544=""),"",ROUND((B1544-A1544)*86400,0))</f>
        <v/>
      </c>
      <c r="K1544" s="37" t="str">
        <f aca="false">IF(G1544=1,IF(COUNTIFS($C:$C,C1544,$G:$G,1,$A:$A,"&gt;="&amp;(A1544-FenetreInterm/86400),$A:$A,"&lt;="&amp;A1544)&gt;=NbInterm,1,0),"")</f>
        <v/>
      </c>
      <c r="L1544" s="37" t="str">
        <f aca="false">IF(G1544=1,IF(B1544="",0,IF(J1544&lt;SeuilFugitive,1,0)),"")</f>
        <v/>
      </c>
      <c r="M1544" s="37" t="str">
        <f aca="false">IF(G1544=1,IF(B1544="",IF((Fin-A1544)*24&gt;SeuilFigee,1,0),IF(J1544&gt;SeuilFigee*3600,1,0)),"")</f>
        <v/>
      </c>
      <c r="N1544" s="0" t="str">
        <f aca="false">IF(G1544=1,IF(COUNTIF(H$2:H1544,H1544)=1,COUNTIF($H:$H,H1544),""),"")</f>
        <v/>
      </c>
      <c r="O1544" s="0" t="str">
        <f aca="false">IF(G1544=1,IF(COUNTIF(I$2:I1544,I1544)=1,COUNTIF($I:$I,I1544),""),"")</f>
        <v/>
      </c>
      <c r="P1544" s="38" t="str">
        <f aca="false">IF(G1544=1,IF(COUNTIFS(C$2:C1544,C1544,G$2:G1544,1)=1,COUNTIFS($C:$C,C1544,$G:$G,1)+ROW()/10000000,""),"")</f>
        <v/>
      </c>
      <c r="Q1544" s="0" t="str">
        <f aca="false">IF(K1544=1,IF(COUNTIFS(C$2:C1544,C1544,K$2:K1544,1)=1,1,0),"")</f>
        <v/>
      </c>
      <c r="R1544" s="0" t="str">
        <f aca="false">IF(M1544=1,IF(COUNTIFS(C$2:C1544,C1544,M$2:M1544,1)=1,1,0),"")</f>
        <v/>
      </c>
      <c r="S1544" s="0" t="str">
        <f aca="false">IF(L1544=1,IF(COUNTIFS(C$2:C1544,C1544,L$2:L1544,1)=1,1,0),"")</f>
        <v/>
      </c>
      <c r="T1544" s="38" t="str">
        <f aca="false">IF(N1544="","",N1544+ROW()/10000000)</f>
        <v/>
      </c>
      <c r="U1544" s="0" t="str">
        <f aca="false">IF(G1544=1,IF(B1544="",1,0),"")</f>
        <v/>
      </c>
    </row>
    <row r="1545" customFormat="false" ht="15" hidden="false" customHeight="false" outlineLevel="0" collapsed="false">
      <c r="A1545" s="35"/>
      <c r="B1545" s="35"/>
      <c r="G1545" s="0" t="str">
        <f aca="false">IF(A1545="","",IF(AND(A1545&gt;=Debut,A1545&lt;Fin),1,0))</f>
        <v/>
      </c>
      <c r="H1545" s="0" t="str">
        <f aca="false">IF(G1545=1,INT(ROUND((A1545-Debut)*86400,0)/600),"")</f>
        <v/>
      </c>
      <c r="I1545" s="0" t="str">
        <f aca="false">IF(G1545=1,INT(ROUND((A1545-Debut)*86400,0)/3600),"")</f>
        <v/>
      </c>
      <c r="J1545" s="0" t="str">
        <f aca="false">IF(OR(A1545="",B1545=""),"",ROUND((B1545-A1545)*86400,0))</f>
        <v/>
      </c>
      <c r="K1545" s="37" t="str">
        <f aca="false">IF(G1545=1,IF(COUNTIFS($C:$C,C1545,$G:$G,1,$A:$A,"&gt;="&amp;(A1545-FenetreInterm/86400),$A:$A,"&lt;="&amp;A1545)&gt;=NbInterm,1,0),"")</f>
        <v/>
      </c>
      <c r="L1545" s="37" t="str">
        <f aca="false">IF(G1545=1,IF(B1545="",0,IF(J1545&lt;SeuilFugitive,1,0)),"")</f>
        <v/>
      </c>
      <c r="M1545" s="37" t="str">
        <f aca="false">IF(G1545=1,IF(B1545="",IF((Fin-A1545)*24&gt;SeuilFigee,1,0),IF(J1545&gt;SeuilFigee*3600,1,0)),"")</f>
        <v/>
      </c>
      <c r="N1545" s="0" t="str">
        <f aca="false">IF(G1545=1,IF(COUNTIF(H$2:H1545,H1545)=1,COUNTIF($H:$H,H1545),""),"")</f>
        <v/>
      </c>
      <c r="O1545" s="0" t="str">
        <f aca="false">IF(G1545=1,IF(COUNTIF(I$2:I1545,I1545)=1,COUNTIF($I:$I,I1545),""),"")</f>
        <v/>
      </c>
      <c r="P1545" s="38" t="str">
        <f aca="false">IF(G1545=1,IF(COUNTIFS(C$2:C1545,C1545,G$2:G1545,1)=1,COUNTIFS($C:$C,C1545,$G:$G,1)+ROW()/10000000,""),"")</f>
        <v/>
      </c>
      <c r="Q1545" s="0" t="str">
        <f aca="false">IF(K1545=1,IF(COUNTIFS(C$2:C1545,C1545,K$2:K1545,1)=1,1,0),"")</f>
        <v/>
      </c>
      <c r="R1545" s="0" t="str">
        <f aca="false">IF(M1545=1,IF(COUNTIFS(C$2:C1545,C1545,M$2:M1545,1)=1,1,0),"")</f>
        <v/>
      </c>
      <c r="S1545" s="0" t="str">
        <f aca="false">IF(L1545=1,IF(COUNTIFS(C$2:C1545,C1545,L$2:L1545,1)=1,1,0),"")</f>
        <v/>
      </c>
      <c r="T1545" s="38" t="str">
        <f aca="false">IF(N1545="","",N1545+ROW()/10000000)</f>
        <v/>
      </c>
      <c r="U1545" s="0" t="str">
        <f aca="false">IF(G1545=1,IF(B1545="",1,0),"")</f>
        <v/>
      </c>
    </row>
    <row r="1546" customFormat="false" ht="15" hidden="false" customHeight="false" outlineLevel="0" collapsed="false">
      <c r="A1546" s="35"/>
      <c r="B1546" s="35"/>
      <c r="G1546" s="0" t="str">
        <f aca="false">IF(A1546="","",IF(AND(A1546&gt;=Debut,A1546&lt;Fin),1,0))</f>
        <v/>
      </c>
      <c r="H1546" s="0" t="str">
        <f aca="false">IF(G1546=1,INT(ROUND((A1546-Debut)*86400,0)/600),"")</f>
        <v/>
      </c>
      <c r="I1546" s="0" t="str">
        <f aca="false">IF(G1546=1,INT(ROUND((A1546-Debut)*86400,0)/3600),"")</f>
        <v/>
      </c>
      <c r="J1546" s="0" t="str">
        <f aca="false">IF(OR(A1546="",B1546=""),"",ROUND((B1546-A1546)*86400,0))</f>
        <v/>
      </c>
      <c r="K1546" s="37" t="str">
        <f aca="false">IF(G1546=1,IF(COUNTIFS($C:$C,C1546,$G:$G,1,$A:$A,"&gt;="&amp;(A1546-FenetreInterm/86400),$A:$A,"&lt;="&amp;A1546)&gt;=NbInterm,1,0),"")</f>
        <v/>
      </c>
      <c r="L1546" s="37" t="str">
        <f aca="false">IF(G1546=1,IF(B1546="",0,IF(J1546&lt;SeuilFugitive,1,0)),"")</f>
        <v/>
      </c>
      <c r="M1546" s="37" t="str">
        <f aca="false">IF(G1546=1,IF(B1546="",IF((Fin-A1546)*24&gt;SeuilFigee,1,0),IF(J1546&gt;SeuilFigee*3600,1,0)),"")</f>
        <v/>
      </c>
      <c r="N1546" s="0" t="str">
        <f aca="false">IF(G1546=1,IF(COUNTIF(H$2:H1546,H1546)=1,COUNTIF($H:$H,H1546),""),"")</f>
        <v/>
      </c>
      <c r="O1546" s="0" t="str">
        <f aca="false">IF(G1546=1,IF(COUNTIF(I$2:I1546,I1546)=1,COUNTIF($I:$I,I1546),""),"")</f>
        <v/>
      </c>
      <c r="P1546" s="38" t="str">
        <f aca="false">IF(G1546=1,IF(COUNTIFS(C$2:C1546,C1546,G$2:G1546,1)=1,COUNTIFS($C:$C,C1546,$G:$G,1)+ROW()/10000000,""),"")</f>
        <v/>
      </c>
      <c r="Q1546" s="0" t="str">
        <f aca="false">IF(K1546=1,IF(COUNTIFS(C$2:C1546,C1546,K$2:K1546,1)=1,1,0),"")</f>
        <v/>
      </c>
      <c r="R1546" s="0" t="str">
        <f aca="false">IF(M1546=1,IF(COUNTIFS(C$2:C1546,C1546,M$2:M1546,1)=1,1,0),"")</f>
        <v/>
      </c>
      <c r="S1546" s="0" t="str">
        <f aca="false">IF(L1546=1,IF(COUNTIFS(C$2:C1546,C1546,L$2:L1546,1)=1,1,0),"")</f>
        <v/>
      </c>
      <c r="T1546" s="38" t="str">
        <f aca="false">IF(N1546="","",N1546+ROW()/10000000)</f>
        <v/>
      </c>
      <c r="U1546" s="0" t="str">
        <f aca="false">IF(G1546=1,IF(B1546="",1,0),"")</f>
        <v/>
      </c>
    </row>
    <row r="1547" customFormat="false" ht="15" hidden="false" customHeight="false" outlineLevel="0" collapsed="false">
      <c r="A1547" s="35"/>
      <c r="B1547" s="35"/>
      <c r="G1547" s="0" t="str">
        <f aca="false">IF(A1547="","",IF(AND(A1547&gt;=Debut,A1547&lt;Fin),1,0))</f>
        <v/>
      </c>
      <c r="H1547" s="0" t="str">
        <f aca="false">IF(G1547=1,INT(ROUND((A1547-Debut)*86400,0)/600),"")</f>
        <v/>
      </c>
      <c r="I1547" s="0" t="str">
        <f aca="false">IF(G1547=1,INT(ROUND((A1547-Debut)*86400,0)/3600),"")</f>
        <v/>
      </c>
      <c r="J1547" s="0" t="str">
        <f aca="false">IF(OR(A1547="",B1547=""),"",ROUND((B1547-A1547)*86400,0))</f>
        <v/>
      </c>
      <c r="K1547" s="37" t="str">
        <f aca="false">IF(G1547=1,IF(COUNTIFS($C:$C,C1547,$G:$G,1,$A:$A,"&gt;="&amp;(A1547-FenetreInterm/86400),$A:$A,"&lt;="&amp;A1547)&gt;=NbInterm,1,0),"")</f>
        <v/>
      </c>
      <c r="L1547" s="37" t="str">
        <f aca="false">IF(G1547=1,IF(B1547="",0,IF(J1547&lt;SeuilFugitive,1,0)),"")</f>
        <v/>
      </c>
      <c r="M1547" s="37" t="str">
        <f aca="false">IF(G1547=1,IF(B1547="",IF((Fin-A1547)*24&gt;SeuilFigee,1,0),IF(J1547&gt;SeuilFigee*3600,1,0)),"")</f>
        <v/>
      </c>
      <c r="N1547" s="0" t="str">
        <f aca="false">IF(G1547=1,IF(COUNTIF(H$2:H1547,H1547)=1,COUNTIF($H:$H,H1547),""),"")</f>
        <v/>
      </c>
      <c r="O1547" s="0" t="str">
        <f aca="false">IF(G1547=1,IF(COUNTIF(I$2:I1547,I1547)=1,COUNTIF($I:$I,I1547),""),"")</f>
        <v/>
      </c>
      <c r="P1547" s="38" t="str">
        <f aca="false">IF(G1547=1,IF(COUNTIFS(C$2:C1547,C1547,G$2:G1547,1)=1,COUNTIFS($C:$C,C1547,$G:$G,1)+ROW()/10000000,""),"")</f>
        <v/>
      </c>
      <c r="Q1547" s="0" t="str">
        <f aca="false">IF(K1547=1,IF(COUNTIFS(C$2:C1547,C1547,K$2:K1547,1)=1,1,0),"")</f>
        <v/>
      </c>
      <c r="R1547" s="0" t="str">
        <f aca="false">IF(M1547=1,IF(COUNTIFS(C$2:C1547,C1547,M$2:M1547,1)=1,1,0),"")</f>
        <v/>
      </c>
      <c r="S1547" s="0" t="str">
        <f aca="false">IF(L1547=1,IF(COUNTIFS(C$2:C1547,C1547,L$2:L1547,1)=1,1,0),"")</f>
        <v/>
      </c>
      <c r="T1547" s="38" t="str">
        <f aca="false">IF(N1547="","",N1547+ROW()/10000000)</f>
        <v/>
      </c>
      <c r="U1547" s="0" t="str">
        <f aca="false">IF(G1547=1,IF(B1547="",1,0),"")</f>
        <v/>
      </c>
    </row>
    <row r="1548" customFormat="false" ht="15" hidden="false" customHeight="false" outlineLevel="0" collapsed="false">
      <c r="A1548" s="35"/>
      <c r="B1548" s="35"/>
      <c r="G1548" s="0" t="str">
        <f aca="false">IF(A1548="","",IF(AND(A1548&gt;=Debut,A1548&lt;Fin),1,0))</f>
        <v/>
      </c>
      <c r="H1548" s="0" t="str">
        <f aca="false">IF(G1548=1,INT(ROUND((A1548-Debut)*86400,0)/600),"")</f>
        <v/>
      </c>
      <c r="I1548" s="0" t="str">
        <f aca="false">IF(G1548=1,INT(ROUND((A1548-Debut)*86400,0)/3600),"")</f>
        <v/>
      </c>
      <c r="J1548" s="0" t="str">
        <f aca="false">IF(OR(A1548="",B1548=""),"",ROUND((B1548-A1548)*86400,0))</f>
        <v/>
      </c>
      <c r="K1548" s="37" t="str">
        <f aca="false">IF(G1548=1,IF(COUNTIFS($C:$C,C1548,$G:$G,1,$A:$A,"&gt;="&amp;(A1548-FenetreInterm/86400),$A:$A,"&lt;="&amp;A1548)&gt;=NbInterm,1,0),"")</f>
        <v/>
      </c>
      <c r="L1548" s="37" t="str">
        <f aca="false">IF(G1548=1,IF(B1548="",0,IF(J1548&lt;SeuilFugitive,1,0)),"")</f>
        <v/>
      </c>
      <c r="M1548" s="37" t="str">
        <f aca="false">IF(G1548=1,IF(B1548="",IF((Fin-A1548)*24&gt;SeuilFigee,1,0),IF(J1548&gt;SeuilFigee*3600,1,0)),"")</f>
        <v/>
      </c>
      <c r="N1548" s="0" t="str">
        <f aca="false">IF(G1548=1,IF(COUNTIF(H$2:H1548,H1548)=1,COUNTIF($H:$H,H1548),""),"")</f>
        <v/>
      </c>
      <c r="O1548" s="0" t="str">
        <f aca="false">IF(G1548=1,IF(COUNTIF(I$2:I1548,I1548)=1,COUNTIF($I:$I,I1548),""),"")</f>
        <v/>
      </c>
      <c r="P1548" s="38" t="str">
        <f aca="false">IF(G1548=1,IF(COUNTIFS(C$2:C1548,C1548,G$2:G1548,1)=1,COUNTIFS($C:$C,C1548,$G:$G,1)+ROW()/10000000,""),"")</f>
        <v/>
      </c>
      <c r="Q1548" s="0" t="str">
        <f aca="false">IF(K1548=1,IF(COUNTIFS(C$2:C1548,C1548,K$2:K1548,1)=1,1,0),"")</f>
        <v/>
      </c>
      <c r="R1548" s="0" t="str">
        <f aca="false">IF(M1548=1,IF(COUNTIFS(C$2:C1548,C1548,M$2:M1548,1)=1,1,0),"")</f>
        <v/>
      </c>
      <c r="S1548" s="0" t="str">
        <f aca="false">IF(L1548=1,IF(COUNTIFS(C$2:C1548,C1548,L$2:L1548,1)=1,1,0),"")</f>
        <v/>
      </c>
      <c r="T1548" s="38" t="str">
        <f aca="false">IF(N1548="","",N1548+ROW()/10000000)</f>
        <v/>
      </c>
      <c r="U1548" s="0" t="str">
        <f aca="false">IF(G1548=1,IF(B1548="",1,0),"")</f>
        <v/>
      </c>
    </row>
    <row r="1549" customFormat="false" ht="15" hidden="false" customHeight="false" outlineLevel="0" collapsed="false">
      <c r="A1549" s="35"/>
      <c r="B1549" s="35"/>
      <c r="G1549" s="0" t="str">
        <f aca="false">IF(A1549="","",IF(AND(A1549&gt;=Debut,A1549&lt;Fin),1,0))</f>
        <v/>
      </c>
      <c r="H1549" s="0" t="str">
        <f aca="false">IF(G1549=1,INT(ROUND((A1549-Debut)*86400,0)/600),"")</f>
        <v/>
      </c>
      <c r="I1549" s="0" t="str">
        <f aca="false">IF(G1549=1,INT(ROUND((A1549-Debut)*86400,0)/3600),"")</f>
        <v/>
      </c>
      <c r="J1549" s="0" t="str">
        <f aca="false">IF(OR(A1549="",B1549=""),"",ROUND((B1549-A1549)*86400,0))</f>
        <v/>
      </c>
      <c r="K1549" s="37" t="str">
        <f aca="false">IF(G1549=1,IF(COUNTIFS($C:$C,C1549,$G:$G,1,$A:$A,"&gt;="&amp;(A1549-FenetreInterm/86400),$A:$A,"&lt;="&amp;A1549)&gt;=NbInterm,1,0),"")</f>
        <v/>
      </c>
      <c r="L1549" s="37" t="str">
        <f aca="false">IF(G1549=1,IF(B1549="",0,IF(J1549&lt;SeuilFugitive,1,0)),"")</f>
        <v/>
      </c>
      <c r="M1549" s="37" t="str">
        <f aca="false">IF(G1549=1,IF(B1549="",IF((Fin-A1549)*24&gt;SeuilFigee,1,0),IF(J1549&gt;SeuilFigee*3600,1,0)),"")</f>
        <v/>
      </c>
      <c r="N1549" s="0" t="str">
        <f aca="false">IF(G1549=1,IF(COUNTIF(H$2:H1549,H1549)=1,COUNTIF($H:$H,H1549),""),"")</f>
        <v/>
      </c>
      <c r="O1549" s="0" t="str">
        <f aca="false">IF(G1549=1,IF(COUNTIF(I$2:I1549,I1549)=1,COUNTIF($I:$I,I1549),""),"")</f>
        <v/>
      </c>
      <c r="P1549" s="38" t="str">
        <f aca="false">IF(G1549=1,IF(COUNTIFS(C$2:C1549,C1549,G$2:G1549,1)=1,COUNTIFS($C:$C,C1549,$G:$G,1)+ROW()/10000000,""),"")</f>
        <v/>
      </c>
      <c r="Q1549" s="0" t="str">
        <f aca="false">IF(K1549=1,IF(COUNTIFS(C$2:C1549,C1549,K$2:K1549,1)=1,1,0),"")</f>
        <v/>
      </c>
      <c r="R1549" s="0" t="str">
        <f aca="false">IF(M1549=1,IF(COUNTIFS(C$2:C1549,C1549,M$2:M1549,1)=1,1,0),"")</f>
        <v/>
      </c>
      <c r="S1549" s="0" t="str">
        <f aca="false">IF(L1549=1,IF(COUNTIFS(C$2:C1549,C1549,L$2:L1549,1)=1,1,0),"")</f>
        <v/>
      </c>
      <c r="T1549" s="38" t="str">
        <f aca="false">IF(N1549="","",N1549+ROW()/10000000)</f>
        <v/>
      </c>
      <c r="U1549" s="0" t="str">
        <f aca="false">IF(G1549=1,IF(B1549="",1,0),"")</f>
        <v/>
      </c>
    </row>
    <row r="1550" customFormat="false" ht="15" hidden="false" customHeight="false" outlineLevel="0" collapsed="false">
      <c r="A1550" s="35"/>
      <c r="B1550" s="35"/>
      <c r="G1550" s="0" t="str">
        <f aca="false">IF(A1550="","",IF(AND(A1550&gt;=Debut,A1550&lt;Fin),1,0))</f>
        <v/>
      </c>
      <c r="H1550" s="0" t="str">
        <f aca="false">IF(G1550=1,INT(ROUND((A1550-Debut)*86400,0)/600),"")</f>
        <v/>
      </c>
      <c r="I1550" s="0" t="str">
        <f aca="false">IF(G1550=1,INT(ROUND((A1550-Debut)*86400,0)/3600),"")</f>
        <v/>
      </c>
      <c r="J1550" s="0" t="str">
        <f aca="false">IF(OR(A1550="",B1550=""),"",ROUND((B1550-A1550)*86400,0))</f>
        <v/>
      </c>
      <c r="K1550" s="37" t="str">
        <f aca="false">IF(G1550=1,IF(COUNTIFS($C:$C,C1550,$G:$G,1,$A:$A,"&gt;="&amp;(A1550-FenetreInterm/86400),$A:$A,"&lt;="&amp;A1550)&gt;=NbInterm,1,0),"")</f>
        <v/>
      </c>
      <c r="L1550" s="37" t="str">
        <f aca="false">IF(G1550=1,IF(B1550="",0,IF(J1550&lt;SeuilFugitive,1,0)),"")</f>
        <v/>
      </c>
      <c r="M1550" s="37" t="str">
        <f aca="false">IF(G1550=1,IF(B1550="",IF((Fin-A1550)*24&gt;SeuilFigee,1,0),IF(J1550&gt;SeuilFigee*3600,1,0)),"")</f>
        <v/>
      </c>
      <c r="N1550" s="0" t="str">
        <f aca="false">IF(G1550=1,IF(COUNTIF(H$2:H1550,H1550)=1,COUNTIF($H:$H,H1550),""),"")</f>
        <v/>
      </c>
      <c r="O1550" s="0" t="str">
        <f aca="false">IF(G1550=1,IF(COUNTIF(I$2:I1550,I1550)=1,COUNTIF($I:$I,I1550),""),"")</f>
        <v/>
      </c>
      <c r="P1550" s="38" t="str">
        <f aca="false">IF(G1550=1,IF(COUNTIFS(C$2:C1550,C1550,G$2:G1550,1)=1,COUNTIFS($C:$C,C1550,$G:$G,1)+ROW()/10000000,""),"")</f>
        <v/>
      </c>
      <c r="Q1550" s="0" t="str">
        <f aca="false">IF(K1550=1,IF(COUNTIFS(C$2:C1550,C1550,K$2:K1550,1)=1,1,0),"")</f>
        <v/>
      </c>
      <c r="R1550" s="0" t="str">
        <f aca="false">IF(M1550=1,IF(COUNTIFS(C$2:C1550,C1550,M$2:M1550,1)=1,1,0),"")</f>
        <v/>
      </c>
      <c r="S1550" s="0" t="str">
        <f aca="false">IF(L1550=1,IF(COUNTIFS(C$2:C1550,C1550,L$2:L1550,1)=1,1,0),"")</f>
        <v/>
      </c>
      <c r="T1550" s="38" t="str">
        <f aca="false">IF(N1550="","",N1550+ROW()/10000000)</f>
        <v/>
      </c>
      <c r="U1550" s="0" t="str">
        <f aca="false">IF(G1550=1,IF(B1550="",1,0),"")</f>
        <v/>
      </c>
    </row>
    <row r="1551" customFormat="false" ht="15" hidden="false" customHeight="false" outlineLevel="0" collapsed="false">
      <c r="A1551" s="35"/>
      <c r="B1551" s="35"/>
      <c r="G1551" s="0" t="str">
        <f aca="false">IF(A1551="","",IF(AND(A1551&gt;=Debut,A1551&lt;Fin),1,0))</f>
        <v/>
      </c>
      <c r="H1551" s="0" t="str">
        <f aca="false">IF(G1551=1,INT(ROUND((A1551-Debut)*86400,0)/600),"")</f>
        <v/>
      </c>
      <c r="I1551" s="0" t="str">
        <f aca="false">IF(G1551=1,INT(ROUND((A1551-Debut)*86400,0)/3600),"")</f>
        <v/>
      </c>
      <c r="J1551" s="0" t="str">
        <f aca="false">IF(OR(A1551="",B1551=""),"",ROUND((B1551-A1551)*86400,0))</f>
        <v/>
      </c>
      <c r="K1551" s="37" t="str">
        <f aca="false">IF(G1551=1,IF(COUNTIFS($C:$C,C1551,$G:$G,1,$A:$A,"&gt;="&amp;(A1551-FenetreInterm/86400),$A:$A,"&lt;="&amp;A1551)&gt;=NbInterm,1,0),"")</f>
        <v/>
      </c>
      <c r="L1551" s="37" t="str">
        <f aca="false">IF(G1551=1,IF(B1551="",0,IF(J1551&lt;SeuilFugitive,1,0)),"")</f>
        <v/>
      </c>
      <c r="M1551" s="37" t="str">
        <f aca="false">IF(G1551=1,IF(B1551="",IF((Fin-A1551)*24&gt;SeuilFigee,1,0),IF(J1551&gt;SeuilFigee*3600,1,0)),"")</f>
        <v/>
      </c>
      <c r="N1551" s="0" t="str">
        <f aca="false">IF(G1551=1,IF(COUNTIF(H$2:H1551,H1551)=1,COUNTIF($H:$H,H1551),""),"")</f>
        <v/>
      </c>
      <c r="O1551" s="0" t="str">
        <f aca="false">IF(G1551=1,IF(COUNTIF(I$2:I1551,I1551)=1,COUNTIF($I:$I,I1551),""),"")</f>
        <v/>
      </c>
      <c r="P1551" s="38" t="str">
        <f aca="false">IF(G1551=1,IF(COUNTIFS(C$2:C1551,C1551,G$2:G1551,1)=1,COUNTIFS($C:$C,C1551,$G:$G,1)+ROW()/10000000,""),"")</f>
        <v/>
      </c>
      <c r="Q1551" s="0" t="str">
        <f aca="false">IF(K1551=1,IF(COUNTIFS(C$2:C1551,C1551,K$2:K1551,1)=1,1,0),"")</f>
        <v/>
      </c>
      <c r="R1551" s="0" t="str">
        <f aca="false">IF(M1551=1,IF(COUNTIFS(C$2:C1551,C1551,M$2:M1551,1)=1,1,0),"")</f>
        <v/>
      </c>
      <c r="S1551" s="0" t="str">
        <f aca="false">IF(L1551=1,IF(COUNTIFS(C$2:C1551,C1551,L$2:L1551,1)=1,1,0),"")</f>
        <v/>
      </c>
      <c r="T1551" s="38" t="str">
        <f aca="false">IF(N1551="","",N1551+ROW()/10000000)</f>
        <v/>
      </c>
      <c r="U1551" s="0" t="str">
        <f aca="false">IF(G1551=1,IF(B1551="",1,0),"")</f>
        <v/>
      </c>
    </row>
    <row r="1552" customFormat="false" ht="15" hidden="false" customHeight="false" outlineLevel="0" collapsed="false">
      <c r="A1552" s="35"/>
      <c r="B1552" s="35"/>
      <c r="G1552" s="0" t="str">
        <f aca="false">IF(A1552="","",IF(AND(A1552&gt;=Debut,A1552&lt;Fin),1,0))</f>
        <v/>
      </c>
      <c r="H1552" s="0" t="str">
        <f aca="false">IF(G1552=1,INT(ROUND((A1552-Debut)*86400,0)/600),"")</f>
        <v/>
      </c>
      <c r="I1552" s="0" t="str">
        <f aca="false">IF(G1552=1,INT(ROUND((A1552-Debut)*86400,0)/3600),"")</f>
        <v/>
      </c>
      <c r="J1552" s="0" t="str">
        <f aca="false">IF(OR(A1552="",B1552=""),"",ROUND((B1552-A1552)*86400,0))</f>
        <v/>
      </c>
      <c r="K1552" s="37" t="str">
        <f aca="false">IF(G1552=1,IF(COUNTIFS($C:$C,C1552,$G:$G,1,$A:$A,"&gt;="&amp;(A1552-FenetreInterm/86400),$A:$A,"&lt;="&amp;A1552)&gt;=NbInterm,1,0),"")</f>
        <v/>
      </c>
      <c r="L1552" s="37" t="str">
        <f aca="false">IF(G1552=1,IF(B1552="",0,IF(J1552&lt;SeuilFugitive,1,0)),"")</f>
        <v/>
      </c>
      <c r="M1552" s="37" t="str">
        <f aca="false">IF(G1552=1,IF(B1552="",IF((Fin-A1552)*24&gt;SeuilFigee,1,0),IF(J1552&gt;SeuilFigee*3600,1,0)),"")</f>
        <v/>
      </c>
      <c r="N1552" s="0" t="str">
        <f aca="false">IF(G1552=1,IF(COUNTIF(H$2:H1552,H1552)=1,COUNTIF($H:$H,H1552),""),"")</f>
        <v/>
      </c>
      <c r="O1552" s="0" t="str">
        <f aca="false">IF(G1552=1,IF(COUNTIF(I$2:I1552,I1552)=1,COUNTIF($I:$I,I1552),""),"")</f>
        <v/>
      </c>
      <c r="P1552" s="38" t="str">
        <f aca="false">IF(G1552=1,IF(COUNTIFS(C$2:C1552,C1552,G$2:G1552,1)=1,COUNTIFS($C:$C,C1552,$G:$G,1)+ROW()/10000000,""),"")</f>
        <v/>
      </c>
      <c r="Q1552" s="0" t="str">
        <f aca="false">IF(K1552=1,IF(COUNTIFS(C$2:C1552,C1552,K$2:K1552,1)=1,1,0),"")</f>
        <v/>
      </c>
      <c r="R1552" s="0" t="str">
        <f aca="false">IF(M1552=1,IF(COUNTIFS(C$2:C1552,C1552,M$2:M1552,1)=1,1,0),"")</f>
        <v/>
      </c>
      <c r="S1552" s="0" t="str">
        <f aca="false">IF(L1552=1,IF(COUNTIFS(C$2:C1552,C1552,L$2:L1552,1)=1,1,0),"")</f>
        <v/>
      </c>
      <c r="T1552" s="38" t="str">
        <f aca="false">IF(N1552="","",N1552+ROW()/10000000)</f>
        <v/>
      </c>
      <c r="U1552" s="0" t="str">
        <f aca="false">IF(G1552=1,IF(B1552="",1,0),"")</f>
        <v/>
      </c>
    </row>
    <row r="1553" customFormat="false" ht="15" hidden="false" customHeight="false" outlineLevel="0" collapsed="false">
      <c r="A1553" s="35"/>
      <c r="B1553" s="35"/>
      <c r="G1553" s="0" t="str">
        <f aca="false">IF(A1553="","",IF(AND(A1553&gt;=Debut,A1553&lt;Fin),1,0))</f>
        <v/>
      </c>
      <c r="H1553" s="0" t="str">
        <f aca="false">IF(G1553=1,INT(ROUND((A1553-Debut)*86400,0)/600),"")</f>
        <v/>
      </c>
      <c r="I1553" s="0" t="str">
        <f aca="false">IF(G1553=1,INT(ROUND((A1553-Debut)*86400,0)/3600),"")</f>
        <v/>
      </c>
      <c r="J1553" s="0" t="str">
        <f aca="false">IF(OR(A1553="",B1553=""),"",ROUND((B1553-A1553)*86400,0))</f>
        <v/>
      </c>
      <c r="K1553" s="37" t="str">
        <f aca="false">IF(G1553=1,IF(COUNTIFS($C:$C,C1553,$G:$G,1,$A:$A,"&gt;="&amp;(A1553-FenetreInterm/86400),$A:$A,"&lt;="&amp;A1553)&gt;=NbInterm,1,0),"")</f>
        <v/>
      </c>
      <c r="L1553" s="37" t="str">
        <f aca="false">IF(G1553=1,IF(B1553="",0,IF(J1553&lt;SeuilFugitive,1,0)),"")</f>
        <v/>
      </c>
      <c r="M1553" s="37" t="str">
        <f aca="false">IF(G1553=1,IF(B1553="",IF((Fin-A1553)*24&gt;SeuilFigee,1,0),IF(J1553&gt;SeuilFigee*3600,1,0)),"")</f>
        <v/>
      </c>
      <c r="N1553" s="0" t="str">
        <f aca="false">IF(G1553=1,IF(COUNTIF(H$2:H1553,H1553)=1,COUNTIF($H:$H,H1553),""),"")</f>
        <v/>
      </c>
      <c r="O1553" s="0" t="str">
        <f aca="false">IF(G1553=1,IF(COUNTIF(I$2:I1553,I1553)=1,COUNTIF($I:$I,I1553),""),"")</f>
        <v/>
      </c>
      <c r="P1553" s="38" t="str">
        <f aca="false">IF(G1553=1,IF(COUNTIFS(C$2:C1553,C1553,G$2:G1553,1)=1,COUNTIFS($C:$C,C1553,$G:$G,1)+ROW()/10000000,""),"")</f>
        <v/>
      </c>
      <c r="Q1553" s="0" t="str">
        <f aca="false">IF(K1553=1,IF(COUNTIFS(C$2:C1553,C1553,K$2:K1553,1)=1,1,0),"")</f>
        <v/>
      </c>
      <c r="R1553" s="0" t="str">
        <f aca="false">IF(M1553=1,IF(COUNTIFS(C$2:C1553,C1553,M$2:M1553,1)=1,1,0),"")</f>
        <v/>
      </c>
      <c r="S1553" s="0" t="str">
        <f aca="false">IF(L1553=1,IF(COUNTIFS(C$2:C1553,C1553,L$2:L1553,1)=1,1,0),"")</f>
        <v/>
      </c>
      <c r="T1553" s="38" t="str">
        <f aca="false">IF(N1553="","",N1553+ROW()/10000000)</f>
        <v/>
      </c>
      <c r="U1553" s="0" t="str">
        <f aca="false">IF(G1553=1,IF(B1553="",1,0),"")</f>
        <v/>
      </c>
    </row>
    <row r="1554" customFormat="false" ht="15" hidden="false" customHeight="false" outlineLevel="0" collapsed="false">
      <c r="A1554" s="35"/>
      <c r="B1554" s="35"/>
      <c r="G1554" s="0" t="str">
        <f aca="false">IF(A1554="","",IF(AND(A1554&gt;=Debut,A1554&lt;Fin),1,0))</f>
        <v/>
      </c>
      <c r="H1554" s="0" t="str">
        <f aca="false">IF(G1554=1,INT(ROUND((A1554-Debut)*86400,0)/600),"")</f>
        <v/>
      </c>
      <c r="I1554" s="0" t="str">
        <f aca="false">IF(G1554=1,INT(ROUND((A1554-Debut)*86400,0)/3600),"")</f>
        <v/>
      </c>
      <c r="J1554" s="0" t="str">
        <f aca="false">IF(OR(A1554="",B1554=""),"",ROUND((B1554-A1554)*86400,0))</f>
        <v/>
      </c>
      <c r="K1554" s="37" t="str">
        <f aca="false">IF(G1554=1,IF(COUNTIFS($C:$C,C1554,$G:$G,1,$A:$A,"&gt;="&amp;(A1554-FenetreInterm/86400),$A:$A,"&lt;="&amp;A1554)&gt;=NbInterm,1,0),"")</f>
        <v/>
      </c>
      <c r="L1554" s="37" t="str">
        <f aca="false">IF(G1554=1,IF(B1554="",0,IF(J1554&lt;SeuilFugitive,1,0)),"")</f>
        <v/>
      </c>
      <c r="M1554" s="37" t="str">
        <f aca="false">IF(G1554=1,IF(B1554="",IF((Fin-A1554)*24&gt;SeuilFigee,1,0),IF(J1554&gt;SeuilFigee*3600,1,0)),"")</f>
        <v/>
      </c>
      <c r="N1554" s="0" t="str">
        <f aca="false">IF(G1554=1,IF(COUNTIF(H$2:H1554,H1554)=1,COUNTIF($H:$H,H1554),""),"")</f>
        <v/>
      </c>
      <c r="O1554" s="0" t="str">
        <f aca="false">IF(G1554=1,IF(COUNTIF(I$2:I1554,I1554)=1,COUNTIF($I:$I,I1554),""),"")</f>
        <v/>
      </c>
      <c r="P1554" s="38" t="str">
        <f aca="false">IF(G1554=1,IF(COUNTIFS(C$2:C1554,C1554,G$2:G1554,1)=1,COUNTIFS($C:$C,C1554,$G:$G,1)+ROW()/10000000,""),"")</f>
        <v/>
      </c>
      <c r="Q1554" s="0" t="str">
        <f aca="false">IF(K1554=1,IF(COUNTIFS(C$2:C1554,C1554,K$2:K1554,1)=1,1,0),"")</f>
        <v/>
      </c>
      <c r="R1554" s="0" t="str">
        <f aca="false">IF(M1554=1,IF(COUNTIFS(C$2:C1554,C1554,M$2:M1554,1)=1,1,0),"")</f>
        <v/>
      </c>
      <c r="S1554" s="0" t="str">
        <f aca="false">IF(L1554=1,IF(COUNTIFS(C$2:C1554,C1554,L$2:L1554,1)=1,1,0),"")</f>
        <v/>
      </c>
      <c r="T1554" s="38" t="str">
        <f aca="false">IF(N1554="","",N1554+ROW()/10000000)</f>
        <v/>
      </c>
      <c r="U1554" s="0" t="str">
        <f aca="false">IF(G1554=1,IF(B1554="",1,0),"")</f>
        <v/>
      </c>
    </row>
    <row r="1555" customFormat="false" ht="15" hidden="false" customHeight="false" outlineLevel="0" collapsed="false">
      <c r="A1555" s="35"/>
      <c r="B1555" s="35"/>
      <c r="G1555" s="0" t="str">
        <f aca="false">IF(A1555="","",IF(AND(A1555&gt;=Debut,A1555&lt;Fin),1,0))</f>
        <v/>
      </c>
      <c r="H1555" s="0" t="str">
        <f aca="false">IF(G1555=1,INT(ROUND((A1555-Debut)*86400,0)/600),"")</f>
        <v/>
      </c>
      <c r="I1555" s="0" t="str">
        <f aca="false">IF(G1555=1,INT(ROUND((A1555-Debut)*86400,0)/3600),"")</f>
        <v/>
      </c>
      <c r="J1555" s="0" t="str">
        <f aca="false">IF(OR(A1555="",B1555=""),"",ROUND((B1555-A1555)*86400,0))</f>
        <v/>
      </c>
      <c r="K1555" s="37" t="str">
        <f aca="false">IF(G1555=1,IF(COUNTIFS($C:$C,C1555,$G:$G,1,$A:$A,"&gt;="&amp;(A1555-FenetreInterm/86400),$A:$A,"&lt;="&amp;A1555)&gt;=NbInterm,1,0),"")</f>
        <v/>
      </c>
      <c r="L1555" s="37" t="str">
        <f aca="false">IF(G1555=1,IF(B1555="",0,IF(J1555&lt;SeuilFugitive,1,0)),"")</f>
        <v/>
      </c>
      <c r="M1555" s="37" t="str">
        <f aca="false">IF(G1555=1,IF(B1555="",IF((Fin-A1555)*24&gt;SeuilFigee,1,0),IF(J1555&gt;SeuilFigee*3600,1,0)),"")</f>
        <v/>
      </c>
      <c r="N1555" s="0" t="str">
        <f aca="false">IF(G1555=1,IF(COUNTIF(H$2:H1555,H1555)=1,COUNTIF($H:$H,H1555),""),"")</f>
        <v/>
      </c>
      <c r="O1555" s="0" t="str">
        <f aca="false">IF(G1555=1,IF(COUNTIF(I$2:I1555,I1555)=1,COUNTIF($I:$I,I1555),""),"")</f>
        <v/>
      </c>
      <c r="P1555" s="38" t="str">
        <f aca="false">IF(G1555=1,IF(COUNTIFS(C$2:C1555,C1555,G$2:G1555,1)=1,COUNTIFS($C:$C,C1555,$G:$G,1)+ROW()/10000000,""),"")</f>
        <v/>
      </c>
      <c r="Q1555" s="0" t="str">
        <f aca="false">IF(K1555=1,IF(COUNTIFS(C$2:C1555,C1555,K$2:K1555,1)=1,1,0),"")</f>
        <v/>
      </c>
      <c r="R1555" s="0" t="str">
        <f aca="false">IF(M1555=1,IF(COUNTIFS(C$2:C1555,C1555,M$2:M1555,1)=1,1,0),"")</f>
        <v/>
      </c>
      <c r="S1555" s="0" t="str">
        <f aca="false">IF(L1555=1,IF(COUNTIFS(C$2:C1555,C1555,L$2:L1555,1)=1,1,0),"")</f>
        <v/>
      </c>
      <c r="T1555" s="38" t="str">
        <f aca="false">IF(N1555="","",N1555+ROW()/10000000)</f>
        <v/>
      </c>
      <c r="U1555" s="0" t="str">
        <f aca="false">IF(G1555=1,IF(B1555="",1,0),"")</f>
        <v/>
      </c>
    </row>
    <row r="1556" customFormat="false" ht="15" hidden="false" customHeight="false" outlineLevel="0" collapsed="false">
      <c r="A1556" s="35"/>
      <c r="B1556" s="35"/>
      <c r="G1556" s="0" t="str">
        <f aca="false">IF(A1556="","",IF(AND(A1556&gt;=Debut,A1556&lt;Fin),1,0))</f>
        <v/>
      </c>
      <c r="H1556" s="0" t="str">
        <f aca="false">IF(G1556=1,INT(ROUND((A1556-Debut)*86400,0)/600),"")</f>
        <v/>
      </c>
      <c r="I1556" s="0" t="str">
        <f aca="false">IF(G1556=1,INT(ROUND((A1556-Debut)*86400,0)/3600),"")</f>
        <v/>
      </c>
      <c r="J1556" s="0" t="str">
        <f aca="false">IF(OR(A1556="",B1556=""),"",ROUND((B1556-A1556)*86400,0))</f>
        <v/>
      </c>
      <c r="K1556" s="37" t="str">
        <f aca="false">IF(G1556=1,IF(COUNTIFS($C:$C,C1556,$G:$G,1,$A:$A,"&gt;="&amp;(A1556-FenetreInterm/86400),$A:$A,"&lt;="&amp;A1556)&gt;=NbInterm,1,0),"")</f>
        <v/>
      </c>
      <c r="L1556" s="37" t="str">
        <f aca="false">IF(G1556=1,IF(B1556="",0,IF(J1556&lt;SeuilFugitive,1,0)),"")</f>
        <v/>
      </c>
      <c r="M1556" s="37" t="str">
        <f aca="false">IF(G1556=1,IF(B1556="",IF((Fin-A1556)*24&gt;SeuilFigee,1,0),IF(J1556&gt;SeuilFigee*3600,1,0)),"")</f>
        <v/>
      </c>
      <c r="N1556" s="0" t="str">
        <f aca="false">IF(G1556=1,IF(COUNTIF(H$2:H1556,H1556)=1,COUNTIF($H:$H,H1556),""),"")</f>
        <v/>
      </c>
      <c r="O1556" s="0" t="str">
        <f aca="false">IF(G1556=1,IF(COUNTIF(I$2:I1556,I1556)=1,COUNTIF($I:$I,I1556),""),"")</f>
        <v/>
      </c>
      <c r="P1556" s="38" t="str">
        <f aca="false">IF(G1556=1,IF(COUNTIFS(C$2:C1556,C1556,G$2:G1556,1)=1,COUNTIFS($C:$C,C1556,$G:$G,1)+ROW()/10000000,""),"")</f>
        <v/>
      </c>
      <c r="Q1556" s="0" t="str">
        <f aca="false">IF(K1556=1,IF(COUNTIFS(C$2:C1556,C1556,K$2:K1556,1)=1,1,0),"")</f>
        <v/>
      </c>
      <c r="R1556" s="0" t="str">
        <f aca="false">IF(M1556=1,IF(COUNTIFS(C$2:C1556,C1556,M$2:M1556,1)=1,1,0),"")</f>
        <v/>
      </c>
      <c r="S1556" s="0" t="str">
        <f aca="false">IF(L1556=1,IF(COUNTIFS(C$2:C1556,C1556,L$2:L1556,1)=1,1,0),"")</f>
        <v/>
      </c>
      <c r="T1556" s="38" t="str">
        <f aca="false">IF(N1556="","",N1556+ROW()/10000000)</f>
        <v/>
      </c>
      <c r="U1556" s="0" t="str">
        <f aca="false">IF(G1556=1,IF(B1556="",1,0),"")</f>
        <v/>
      </c>
    </row>
    <row r="1557" customFormat="false" ht="15" hidden="false" customHeight="false" outlineLevel="0" collapsed="false">
      <c r="A1557" s="35"/>
      <c r="B1557" s="35"/>
      <c r="G1557" s="0" t="str">
        <f aca="false">IF(A1557="","",IF(AND(A1557&gt;=Debut,A1557&lt;Fin),1,0))</f>
        <v/>
      </c>
      <c r="H1557" s="0" t="str">
        <f aca="false">IF(G1557=1,INT(ROUND((A1557-Debut)*86400,0)/600),"")</f>
        <v/>
      </c>
      <c r="I1557" s="0" t="str">
        <f aca="false">IF(G1557=1,INT(ROUND((A1557-Debut)*86400,0)/3600),"")</f>
        <v/>
      </c>
      <c r="J1557" s="0" t="str">
        <f aca="false">IF(OR(A1557="",B1557=""),"",ROUND((B1557-A1557)*86400,0))</f>
        <v/>
      </c>
      <c r="K1557" s="37" t="str">
        <f aca="false">IF(G1557=1,IF(COUNTIFS($C:$C,C1557,$G:$G,1,$A:$A,"&gt;="&amp;(A1557-FenetreInterm/86400),$A:$A,"&lt;="&amp;A1557)&gt;=NbInterm,1,0),"")</f>
        <v/>
      </c>
      <c r="L1557" s="37" t="str">
        <f aca="false">IF(G1557=1,IF(B1557="",0,IF(J1557&lt;SeuilFugitive,1,0)),"")</f>
        <v/>
      </c>
      <c r="M1557" s="37" t="str">
        <f aca="false">IF(G1557=1,IF(B1557="",IF((Fin-A1557)*24&gt;SeuilFigee,1,0),IF(J1557&gt;SeuilFigee*3600,1,0)),"")</f>
        <v/>
      </c>
      <c r="N1557" s="0" t="str">
        <f aca="false">IF(G1557=1,IF(COUNTIF(H$2:H1557,H1557)=1,COUNTIF($H:$H,H1557),""),"")</f>
        <v/>
      </c>
      <c r="O1557" s="0" t="str">
        <f aca="false">IF(G1557=1,IF(COUNTIF(I$2:I1557,I1557)=1,COUNTIF($I:$I,I1557),""),"")</f>
        <v/>
      </c>
      <c r="P1557" s="38" t="str">
        <f aca="false">IF(G1557=1,IF(COUNTIFS(C$2:C1557,C1557,G$2:G1557,1)=1,COUNTIFS($C:$C,C1557,$G:$G,1)+ROW()/10000000,""),"")</f>
        <v/>
      </c>
      <c r="Q1557" s="0" t="str">
        <f aca="false">IF(K1557=1,IF(COUNTIFS(C$2:C1557,C1557,K$2:K1557,1)=1,1,0),"")</f>
        <v/>
      </c>
      <c r="R1557" s="0" t="str">
        <f aca="false">IF(M1557=1,IF(COUNTIFS(C$2:C1557,C1557,M$2:M1557,1)=1,1,0),"")</f>
        <v/>
      </c>
      <c r="S1557" s="0" t="str">
        <f aca="false">IF(L1557=1,IF(COUNTIFS(C$2:C1557,C1557,L$2:L1557,1)=1,1,0),"")</f>
        <v/>
      </c>
      <c r="T1557" s="38" t="str">
        <f aca="false">IF(N1557="","",N1557+ROW()/10000000)</f>
        <v/>
      </c>
      <c r="U1557" s="0" t="str">
        <f aca="false">IF(G1557=1,IF(B1557="",1,0),"")</f>
        <v/>
      </c>
    </row>
    <row r="1558" customFormat="false" ht="15" hidden="false" customHeight="false" outlineLevel="0" collapsed="false">
      <c r="A1558" s="35"/>
      <c r="B1558" s="35"/>
      <c r="G1558" s="0" t="str">
        <f aca="false">IF(A1558="","",IF(AND(A1558&gt;=Debut,A1558&lt;Fin),1,0))</f>
        <v/>
      </c>
      <c r="H1558" s="0" t="str">
        <f aca="false">IF(G1558=1,INT(ROUND((A1558-Debut)*86400,0)/600),"")</f>
        <v/>
      </c>
      <c r="I1558" s="0" t="str">
        <f aca="false">IF(G1558=1,INT(ROUND((A1558-Debut)*86400,0)/3600),"")</f>
        <v/>
      </c>
      <c r="J1558" s="0" t="str">
        <f aca="false">IF(OR(A1558="",B1558=""),"",ROUND((B1558-A1558)*86400,0))</f>
        <v/>
      </c>
      <c r="K1558" s="37" t="str">
        <f aca="false">IF(G1558=1,IF(COUNTIFS($C:$C,C1558,$G:$G,1,$A:$A,"&gt;="&amp;(A1558-FenetreInterm/86400),$A:$A,"&lt;="&amp;A1558)&gt;=NbInterm,1,0),"")</f>
        <v/>
      </c>
      <c r="L1558" s="37" t="str">
        <f aca="false">IF(G1558=1,IF(B1558="",0,IF(J1558&lt;SeuilFugitive,1,0)),"")</f>
        <v/>
      </c>
      <c r="M1558" s="37" t="str">
        <f aca="false">IF(G1558=1,IF(B1558="",IF((Fin-A1558)*24&gt;SeuilFigee,1,0),IF(J1558&gt;SeuilFigee*3600,1,0)),"")</f>
        <v/>
      </c>
      <c r="N1558" s="0" t="str">
        <f aca="false">IF(G1558=1,IF(COUNTIF(H$2:H1558,H1558)=1,COUNTIF($H:$H,H1558),""),"")</f>
        <v/>
      </c>
      <c r="O1558" s="0" t="str">
        <f aca="false">IF(G1558=1,IF(COUNTIF(I$2:I1558,I1558)=1,COUNTIF($I:$I,I1558),""),"")</f>
        <v/>
      </c>
      <c r="P1558" s="38" t="str">
        <f aca="false">IF(G1558=1,IF(COUNTIFS(C$2:C1558,C1558,G$2:G1558,1)=1,COUNTIFS($C:$C,C1558,$G:$G,1)+ROW()/10000000,""),"")</f>
        <v/>
      </c>
      <c r="Q1558" s="0" t="str">
        <f aca="false">IF(K1558=1,IF(COUNTIFS(C$2:C1558,C1558,K$2:K1558,1)=1,1,0),"")</f>
        <v/>
      </c>
      <c r="R1558" s="0" t="str">
        <f aca="false">IF(M1558=1,IF(COUNTIFS(C$2:C1558,C1558,M$2:M1558,1)=1,1,0),"")</f>
        <v/>
      </c>
      <c r="S1558" s="0" t="str">
        <f aca="false">IF(L1558=1,IF(COUNTIFS(C$2:C1558,C1558,L$2:L1558,1)=1,1,0),"")</f>
        <v/>
      </c>
      <c r="T1558" s="38" t="str">
        <f aca="false">IF(N1558="","",N1558+ROW()/10000000)</f>
        <v/>
      </c>
      <c r="U1558" s="0" t="str">
        <f aca="false">IF(G1558=1,IF(B1558="",1,0),"")</f>
        <v/>
      </c>
    </row>
    <row r="1559" customFormat="false" ht="15" hidden="false" customHeight="false" outlineLevel="0" collapsed="false">
      <c r="A1559" s="35"/>
      <c r="B1559" s="35"/>
      <c r="G1559" s="0" t="str">
        <f aca="false">IF(A1559="","",IF(AND(A1559&gt;=Debut,A1559&lt;Fin),1,0))</f>
        <v/>
      </c>
      <c r="H1559" s="0" t="str">
        <f aca="false">IF(G1559=1,INT(ROUND((A1559-Debut)*86400,0)/600),"")</f>
        <v/>
      </c>
      <c r="I1559" s="0" t="str">
        <f aca="false">IF(G1559=1,INT(ROUND((A1559-Debut)*86400,0)/3600),"")</f>
        <v/>
      </c>
      <c r="J1559" s="0" t="str">
        <f aca="false">IF(OR(A1559="",B1559=""),"",ROUND((B1559-A1559)*86400,0))</f>
        <v/>
      </c>
      <c r="K1559" s="37" t="str">
        <f aca="false">IF(G1559=1,IF(COUNTIFS($C:$C,C1559,$G:$G,1,$A:$A,"&gt;="&amp;(A1559-FenetreInterm/86400),$A:$A,"&lt;="&amp;A1559)&gt;=NbInterm,1,0),"")</f>
        <v/>
      </c>
      <c r="L1559" s="37" t="str">
        <f aca="false">IF(G1559=1,IF(B1559="",0,IF(J1559&lt;SeuilFugitive,1,0)),"")</f>
        <v/>
      </c>
      <c r="M1559" s="37" t="str">
        <f aca="false">IF(G1559=1,IF(B1559="",IF((Fin-A1559)*24&gt;SeuilFigee,1,0),IF(J1559&gt;SeuilFigee*3600,1,0)),"")</f>
        <v/>
      </c>
      <c r="N1559" s="0" t="str">
        <f aca="false">IF(G1559=1,IF(COUNTIF(H$2:H1559,H1559)=1,COUNTIF($H:$H,H1559),""),"")</f>
        <v/>
      </c>
      <c r="O1559" s="0" t="str">
        <f aca="false">IF(G1559=1,IF(COUNTIF(I$2:I1559,I1559)=1,COUNTIF($I:$I,I1559),""),"")</f>
        <v/>
      </c>
      <c r="P1559" s="38" t="str">
        <f aca="false">IF(G1559=1,IF(COUNTIFS(C$2:C1559,C1559,G$2:G1559,1)=1,COUNTIFS($C:$C,C1559,$G:$G,1)+ROW()/10000000,""),"")</f>
        <v/>
      </c>
      <c r="Q1559" s="0" t="str">
        <f aca="false">IF(K1559=1,IF(COUNTIFS(C$2:C1559,C1559,K$2:K1559,1)=1,1,0),"")</f>
        <v/>
      </c>
      <c r="R1559" s="0" t="str">
        <f aca="false">IF(M1559=1,IF(COUNTIFS(C$2:C1559,C1559,M$2:M1559,1)=1,1,0),"")</f>
        <v/>
      </c>
      <c r="S1559" s="0" t="str">
        <f aca="false">IF(L1559=1,IF(COUNTIFS(C$2:C1559,C1559,L$2:L1559,1)=1,1,0),"")</f>
        <v/>
      </c>
      <c r="T1559" s="38" t="str">
        <f aca="false">IF(N1559="","",N1559+ROW()/10000000)</f>
        <v/>
      </c>
      <c r="U1559" s="0" t="str">
        <f aca="false">IF(G1559=1,IF(B1559="",1,0),"")</f>
        <v/>
      </c>
    </row>
    <row r="1560" customFormat="false" ht="15" hidden="false" customHeight="false" outlineLevel="0" collapsed="false">
      <c r="A1560" s="35"/>
      <c r="B1560" s="35"/>
      <c r="G1560" s="0" t="str">
        <f aca="false">IF(A1560="","",IF(AND(A1560&gt;=Debut,A1560&lt;Fin),1,0))</f>
        <v/>
      </c>
      <c r="H1560" s="0" t="str">
        <f aca="false">IF(G1560=1,INT(ROUND((A1560-Debut)*86400,0)/600),"")</f>
        <v/>
      </c>
      <c r="I1560" s="0" t="str">
        <f aca="false">IF(G1560=1,INT(ROUND((A1560-Debut)*86400,0)/3600),"")</f>
        <v/>
      </c>
      <c r="J1560" s="0" t="str">
        <f aca="false">IF(OR(A1560="",B1560=""),"",ROUND((B1560-A1560)*86400,0))</f>
        <v/>
      </c>
      <c r="K1560" s="37" t="str">
        <f aca="false">IF(G1560=1,IF(COUNTIFS($C:$C,C1560,$G:$G,1,$A:$A,"&gt;="&amp;(A1560-FenetreInterm/86400),$A:$A,"&lt;="&amp;A1560)&gt;=NbInterm,1,0),"")</f>
        <v/>
      </c>
      <c r="L1560" s="37" t="str">
        <f aca="false">IF(G1560=1,IF(B1560="",0,IF(J1560&lt;SeuilFugitive,1,0)),"")</f>
        <v/>
      </c>
      <c r="M1560" s="37" t="str">
        <f aca="false">IF(G1560=1,IF(B1560="",IF((Fin-A1560)*24&gt;SeuilFigee,1,0),IF(J1560&gt;SeuilFigee*3600,1,0)),"")</f>
        <v/>
      </c>
      <c r="N1560" s="0" t="str">
        <f aca="false">IF(G1560=1,IF(COUNTIF(H$2:H1560,H1560)=1,COUNTIF($H:$H,H1560),""),"")</f>
        <v/>
      </c>
      <c r="O1560" s="0" t="str">
        <f aca="false">IF(G1560=1,IF(COUNTIF(I$2:I1560,I1560)=1,COUNTIF($I:$I,I1560),""),"")</f>
        <v/>
      </c>
      <c r="P1560" s="38" t="str">
        <f aca="false">IF(G1560=1,IF(COUNTIFS(C$2:C1560,C1560,G$2:G1560,1)=1,COUNTIFS($C:$C,C1560,$G:$G,1)+ROW()/10000000,""),"")</f>
        <v/>
      </c>
      <c r="Q1560" s="0" t="str">
        <f aca="false">IF(K1560=1,IF(COUNTIFS(C$2:C1560,C1560,K$2:K1560,1)=1,1,0),"")</f>
        <v/>
      </c>
      <c r="R1560" s="0" t="str">
        <f aca="false">IF(M1560=1,IF(COUNTIFS(C$2:C1560,C1560,M$2:M1560,1)=1,1,0),"")</f>
        <v/>
      </c>
      <c r="S1560" s="0" t="str">
        <f aca="false">IF(L1560=1,IF(COUNTIFS(C$2:C1560,C1560,L$2:L1560,1)=1,1,0),"")</f>
        <v/>
      </c>
      <c r="T1560" s="38" t="str">
        <f aca="false">IF(N1560="","",N1560+ROW()/10000000)</f>
        <v/>
      </c>
      <c r="U1560" s="0" t="str">
        <f aca="false">IF(G1560=1,IF(B1560="",1,0),"")</f>
        <v/>
      </c>
    </row>
    <row r="1561" customFormat="false" ht="15" hidden="false" customHeight="false" outlineLevel="0" collapsed="false">
      <c r="A1561" s="35"/>
      <c r="B1561" s="35"/>
      <c r="G1561" s="0" t="str">
        <f aca="false">IF(A1561="","",IF(AND(A1561&gt;=Debut,A1561&lt;Fin),1,0))</f>
        <v/>
      </c>
      <c r="H1561" s="0" t="str">
        <f aca="false">IF(G1561=1,INT(ROUND((A1561-Debut)*86400,0)/600),"")</f>
        <v/>
      </c>
      <c r="I1561" s="0" t="str">
        <f aca="false">IF(G1561=1,INT(ROUND((A1561-Debut)*86400,0)/3600),"")</f>
        <v/>
      </c>
      <c r="J1561" s="0" t="str">
        <f aca="false">IF(OR(A1561="",B1561=""),"",ROUND((B1561-A1561)*86400,0))</f>
        <v/>
      </c>
      <c r="K1561" s="37" t="str">
        <f aca="false">IF(G1561=1,IF(COUNTIFS($C:$C,C1561,$G:$G,1,$A:$A,"&gt;="&amp;(A1561-FenetreInterm/86400),$A:$A,"&lt;="&amp;A1561)&gt;=NbInterm,1,0),"")</f>
        <v/>
      </c>
      <c r="L1561" s="37" t="str">
        <f aca="false">IF(G1561=1,IF(B1561="",0,IF(J1561&lt;SeuilFugitive,1,0)),"")</f>
        <v/>
      </c>
      <c r="M1561" s="37" t="str">
        <f aca="false">IF(G1561=1,IF(B1561="",IF((Fin-A1561)*24&gt;SeuilFigee,1,0),IF(J1561&gt;SeuilFigee*3600,1,0)),"")</f>
        <v/>
      </c>
      <c r="N1561" s="0" t="str">
        <f aca="false">IF(G1561=1,IF(COUNTIF(H$2:H1561,H1561)=1,COUNTIF($H:$H,H1561),""),"")</f>
        <v/>
      </c>
      <c r="O1561" s="0" t="str">
        <f aca="false">IF(G1561=1,IF(COUNTIF(I$2:I1561,I1561)=1,COUNTIF($I:$I,I1561),""),"")</f>
        <v/>
      </c>
      <c r="P1561" s="38" t="str">
        <f aca="false">IF(G1561=1,IF(COUNTIFS(C$2:C1561,C1561,G$2:G1561,1)=1,COUNTIFS($C:$C,C1561,$G:$G,1)+ROW()/10000000,""),"")</f>
        <v/>
      </c>
      <c r="Q1561" s="0" t="str">
        <f aca="false">IF(K1561=1,IF(COUNTIFS(C$2:C1561,C1561,K$2:K1561,1)=1,1,0),"")</f>
        <v/>
      </c>
      <c r="R1561" s="0" t="str">
        <f aca="false">IF(M1561=1,IF(COUNTIFS(C$2:C1561,C1561,M$2:M1561,1)=1,1,0),"")</f>
        <v/>
      </c>
      <c r="S1561" s="0" t="str">
        <f aca="false">IF(L1561=1,IF(COUNTIFS(C$2:C1561,C1561,L$2:L1561,1)=1,1,0),"")</f>
        <v/>
      </c>
      <c r="T1561" s="38" t="str">
        <f aca="false">IF(N1561="","",N1561+ROW()/10000000)</f>
        <v/>
      </c>
      <c r="U1561" s="0" t="str">
        <f aca="false">IF(G1561=1,IF(B1561="",1,0),"")</f>
        <v/>
      </c>
    </row>
    <row r="1562" customFormat="false" ht="15" hidden="false" customHeight="false" outlineLevel="0" collapsed="false">
      <c r="A1562" s="35"/>
      <c r="B1562" s="35"/>
      <c r="G1562" s="0" t="str">
        <f aca="false">IF(A1562="","",IF(AND(A1562&gt;=Debut,A1562&lt;Fin),1,0))</f>
        <v/>
      </c>
      <c r="H1562" s="0" t="str">
        <f aca="false">IF(G1562=1,INT(ROUND((A1562-Debut)*86400,0)/600),"")</f>
        <v/>
      </c>
      <c r="I1562" s="0" t="str">
        <f aca="false">IF(G1562=1,INT(ROUND((A1562-Debut)*86400,0)/3600),"")</f>
        <v/>
      </c>
      <c r="J1562" s="0" t="str">
        <f aca="false">IF(OR(A1562="",B1562=""),"",ROUND((B1562-A1562)*86400,0))</f>
        <v/>
      </c>
      <c r="K1562" s="37" t="str">
        <f aca="false">IF(G1562=1,IF(COUNTIFS($C:$C,C1562,$G:$G,1,$A:$A,"&gt;="&amp;(A1562-FenetreInterm/86400),$A:$A,"&lt;="&amp;A1562)&gt;=NbInterm,1,0),"")</f>
        <v/>
      </c>
      <c r="L1562" s="37" t="str">
        <f aca="false">IF(G1562=1,IF(B1562="",0,IF(J1562&lt;SeuilFugitive,1,0)),"")</f>
        <v/>
      </c>
      <c r="M1562" s="37" t="str">
        <f aca="false">IF(G1562=1,IF(B1562="",IF((Fin-A1562)*24&gt;SeuilFigee,1,0),IF(J1562&gt;SeuilFigee*3600,1,0)),"")</f>
        <v/>
      </c>
      <c r="N1562" s="0" t="str">
        <f aca="false">IF(G1562=1,IF(COUNTIF(H$2:H1562,H1562)=1,COUNTIF($H:$H,H1562),""),"")</f>
        <v/>
      </c>
      <c r="O1562" s="0" t="str">
        <f aca="false">IF(G1562=1,IF(COUNTIF(I$2:I1562,I1562)=1,COUNTIF($I:$I,I1562),""),"")</f>
        <v/>
      </c>
      <c r="P1562" s="38" t="str">
        <f aca="false">IF(G1562=1,IF(COUNTIFS(C$2:C1562,C1562,G$2:G1562,1)=1,COUNTIFS($C:$C,C1562,$G:$G,1)+ROW()/10000000,""),"")</f>
        <v/>
      </c>
      <c r="Q1562" s="0" t="str">
        <f aca="false">IF(K1562=1,IF(COUNTIFS(C$2:C1562,C1562,K$2:K1562,1)=1,1,0),"")</f>
        <v/>
      </c>
      <c r="R1562" s="0" t="str">
        <f aca="false">IF(M1562=1,IF(COUNTIFS(C$2:C1562,C1562,M$2:M1562,1)=1,1,0),"")</f>
        <v/>
      </c>
      <c r="S1562" s="0" t="str">
        <f aca="false">IF(L1562=1,IF(COUNTIFS(C$2:C1562,C1562,L$2:L1562,1)=1,1,0),"")</f>
        <v/>
      </c>
      <c r="T1562" s="38" t="str">
        <f aca="false">IF(N1562="","",N1562+ROW()/10000000)</f>
        <v/>
      </c>
      <c r="U1562" s="0" t="str">
        <f aca="false">IF(G1562=1,IF(B1562="",1,0),"")</f>
        <v/>
      </c>
    </row>
    <row r="1563" customFormat="false" ht="15" hidden="false" customHeight="false" outlineLevel="0" collapsed="false">
      <c r="A1563" s="35"/>
      <c r="B1563" s="35"/>
      <c r="G1563" s="0" t="str">
        <f aca="false">IF(A1563="","",IF(AND(A1563&gt;=Debut,A1563&lt;Fin),1,0))</f>
        <v/>
      </c>
      <c r="H1563" s="0" t="str">
        <f aca="false">IF(G1563=1,INT(ROUND((A1563-Debut)*86400,0)/600),"")</f>
        <v/>
      </c>
      <c r="I1563" s="0" t="str">
        <f aca="false">IF(G1563=1,INT(ROUND((A1563-Debut)*86400,0)/3600),"")</f>
        <v/>
      </c>
      <c r="J1563" s="0" t="str">
        <f aca="false">IF(OR(A1563="",B1563=""),"",ROUND((B1563-A1563)*86400,0))</f>
        <v/>
      </c>
      <c r="K1563" s="37" t="str">
        <f aca="false">IF(G1563=1,IF(COUNTIFS($C:$C,C1563,$G:$G,1,$A:$A,"&gt;="&amp;(A1563-FenetreInterm/86400),$A:$A,"&lt;="&amp;A1563)&gt;=NbInterm,1,0),"")</f>
        <v/>
      </c>
      <c r="L1563" s="37" t="str">
        <f aca="false">IF(G1563=1,IF(B1563="",0,IF(J1563&lt;SeuilFugitive,1,0)),"")</f>
        <v/>
      </c>
      <c r="M1563" s="37" t="str">
        <f aca="false">IF(G1563=1,IF(B1563="",IF((Fin-A1563)*24&gt;SeuilFigee,1,0),IF(J1563&gt;SeuilFigee*3600,1,0)),"")</f>
        <v/>
      </c>
      <c r="N1563" s="0" t="str">
        <f aca="false">IF(G1563=1,IF(COUNTIF(H$2:H1563,H1563)=1,COUNTIF($H:$H,H1563),""),"")</f>
        <v/>
      </c>
      <c r="O1563" s="0" t="str">
        <f aca="false">IF(G1563=1,IF(COUNTIF(I$2:I1563,I1563)=1,COUNTIF($I:$I,I1563),""),"")</f>
        <v/>
      </c>
      <c r="P1563" s="38" t="str">
        <f aca="false">IF(G1563=1,IF(COUNTIFS(C$2:C1563,C1563,G$2:G1563,1)=1,COUNTIFS($C:$C,C1563,$G:$G,1)+ROW()/10000000,""),"")</f>
        <v/>
      </c>
      <c r="Q1563" s="0" t="str">
        <f aca="false">IF(K1563=1,IF(COUNTIFS(C$2:C1563,C1563,K$2:K1563,1)=1,1,0),"")</f>
        <v/>
      </c>
      <c r="R1563" s="0" t="str">
        <f aca="false">IF(M1563=1,IF(COUNTIFS(C$2:C1563,C1563,M$2:M1563,1)=1,1,0),"")</f>
        <v/>
      </c>
      <c r="S1563" s="0" t="str">
        <f aca="false">IF(L1563=1,IF(COUNTIFS(C$2:C1563,C1563,L$2:L1563,1)=1,1,0),"")</f>
        <v/>
      </c>
      <c r="T1563" s="38" t="str">
        <f aca="false">IF(N1563="","",N1563+ROW()/10000000)</f>
        <v/>
      </c>
      <c r="U1563" s="0" t="str">
        <f aca="false">IF(G1563=1,IF(B1563="",1,0),"")</f>
        <v/>
      </c>
    </row>
    <row r="1564" customFormat="false" ht="15" hidden="false" customHeight="false" outlineLevel="0" collapsed="false">
      <c r="A1564" s="35"/>
      <c r="B1564" s="35"/>
      <c r="G1564" s="0" t="str">
        <f aca="false">IF(A1564="","",IF(AND(A1564&gt;=Debut,A1564&lt;Fin),1,0))</f>
        <v/>
      </c>
      <c r="H1564" s="0" t="str">
        <f aca="false">IF(G1564=1,INT(ROUND((A1564-Debut)*86400,0)/600),"")</f>
        <v/>
      </c>
      <c r="I1564" s="0" t="str">
        <f aca="false">IF(G1564=1,INT(ROUND((A1564-Debut)*86400,0)/3600),"")</f>
        <v/>
      </c>
      <c r="J1564" s="0" t="str">
        <f aca="false">IF(OR(A1564="",B1564=""),"",ROUND((B1564-A1564)*86400,0))</f>
        <v/>
      </c>
      <c r="K1564" s="37" t="str">
        <f aca="false">IF(G1564=1,IF(COUNTIFS($C:$C,C1564,$G:$G,1,$A:$A,"&gt;="&amp;(A1564-FenetreInterm/86400),$A:$A,"&lt;="&amp;A1564)&gt;=NbInterm,1,0),"")</f>
        <v/>
      </c>
      <c r="L1564" s="37" t="str">
        <f aca="false">IF(G1564=1,IF(B1564="",0,IF(J1564&lt;SeuilFugitive,1,0)),"")</f>
        <v/>
      </c>
      <c r="M1564" s="37" t="str">
        <f aca="false">IF(G1564=1,IF(B1564="",IF((Fin-A1564)*24&gt;SeuilFigee,1,0),IF(J1564&gt;SeuilFigee*3600,1,0)),"")</f>
        <v/>
      </c>
      <c r="N1564" s="0" t="str">
        <f aca="false">IF(G1564=1,IF(COUNTIF(H$2:H1564,H1564)=1,COUNTIF($H:$H,H1564),""),"")</f>
        <v/>
      </c>
      <c r="O1564" s="0" t="str">
        <f aca="false">IF(G1564=1,IF(COUNTIF(I$2:I1564,I1564)=1,COUNTIF($I:$I,I1564),""),"")</f>
        <v/>
      </c>
      <c r="P1564" s="38" t="str">
        <f aca="false">IF(G1564=1,IF(COUNTIFS(C$2:C1564,C1564,G$2:G1564,1)=1,COUNTIFS($C:$C,C1564,$G:$G,1)+ROW()/10000000,""),"")</f>
        <v/>
      </c>
      <c r="Q1564" s="0" t="str">
        <f aca="false">IF(K1564=1,IF(COUNTIFS(C$2:C1564,C1564,K$2:K1564,1)=1,1,0),"")</f>
        <v/>
      </c>
      <c r="R1564" s="0" t="str">
        <f aca="false">IF(M1564=1,IF(COUNTIFS(C$2:C1564,C1564,M$2:M1564,1)=1,1,0),"")</f>
        <v/>
      </c>
      <c r="S1564" s="0" t="str">
        <f aca="false">IF(L1564=1,IF(COUNTIFS(C$2:C1564,C1564,L$2:L1564,1)=1,1,0),"")</f>
        <v/>
      </c>
      <c r="T1564" s="38" t="str">
        <f aca="false">IF(N1564="","",N1564+ROW()/10000000)</f>
        <v/>
      </c>
      <c r="U1564" s="0" t="str">
        <f aca="false">IF(G1564=1,IF(B1564="",1,0),"")</f>
        <v/>
      </c>
    </row>
    <row r="1565" customFormat="false" ht="15" hidden="false" customHeight="false" outlineLevel="0" collapsed="false">
      <c r="A1565" s="35"/>
      <c r="B1565" s="35"/>
      <c r="G1565" s="0" t="str">
        <f aca="false">IF(A1565="","",IF(AND(A1565&gt;=Debut,A1565&lt;Fin),1,0))</f>
        <v/>
      </c>
      <c r="H1565" s="0" t="str">
        <f aca="false">IF(G1565=1,INT(ROUND((A1565-Debut)*86400,0)/600),"")</f>
        <v/>
      </c>
      <c r="I1565" s="0" t="str">
        <f aca="false">IF(G1565=1,INT(ROUND((A1565-Debut)*86400,0)/3600),"")</f>
        <v/>
      </c>
      <c r="J1565" s="0" t="str">
        <f aca="false">IF(OR(A1565="",B1565=""),"",ROUND((B1565-A1565)*86400,0))</f>
        <v/>
      </c>
      <c r="K1565" s="37" t="str">
        <f aca="false">IF(G1565=1,IF(COUNTIFS($C:$C,C1565,$G:$G,1,$A:$A,"&gt;="&amp;(A1565-FenetreInterm/86400),$A:$A,"&lt;="&amp;A1565)&gt;=NbInterm,1,0),"")</f>
        <v/>
      </c>
      <c r="L1565" s="37" t="str">
        <f aca="false">IF(G1565=1,IF(B1565="",0,IF(J1565&lt;SeuilFugitive,1,0)),"")</f>
        <v/>
      </c>
      <c r="M1565" s="37" t="str">
        <f aca="false">IF(G1565=1,IF(B1565="",IF((Fin-A1565)*24&gt;SeuilFigee,1,0),IF(J1565&gt;SeuilFigee*3600,1,0)),"")</f>
        <v/>
      </c>
      <c r="N1565" s="0" t="str">
        <f aca="false">IF(G1565=1,IF(COUNTIF(H$2:H1565,H1565)=1,COUNTIF($H:$H,H1565),""),"")</f>
        <v/>
      </c>
      <c r="O1565" s="0" t="str">
        <f aca="false">IF(G1565=1,IF(COUNTIF(I$2:I1565,I1565)=1,COUNTIF($I:$I,I1565),""),"")</f>
        <v/>
      </c>
      <c r="P1565" s="38" t="str">
        <f aca="false">IF(G1565=1,IF(COUNTIFS(C$2:C1565,C1565,G$2:G1565,1)=1,COUNTIFS($C:$C,C1565,$G:$G,1)+ROW()/10000000,""),"")</f>
        <v/>
      </c>
      <c r="Q1565" s="0" t="str">
        <f aca="false">IF(K1565=1,IF(COUNTIFS(C$2:C1565,C1565,K$2:K1565,1)=1,1,0),"")</f>
        <v/>
      </c>
      <c r="R1565" s="0" t="str">
        <f aca="false">IF(M1565=1,IF(COUNTIFS(C$2:C1565,C1565,M$2:M1565,1)=1,1,0),"")</f>
        <v/>
      </c>
      <c r="S1565" s="0" t="str">
        <f aca="false">IF(L1565=1,IF(COUNTIFS(C$2:C1565,C1565,L$2:L1565,1)=1,1,0),"")</f>
        <v/>
      </c>
      <c r="T1565" s="38" t="str">
        <f aca="false">IF(N1565="","",N1565+ROW()/10000000)</f>
        <v/>
      </c>
      <c r="U1565" s="0" t="str">
        <f aca="false">IF(G1565=1,IF(B1565="",1,0),"")</f>
        <v/>
      </c>
    </row>
    <row r="1566" customFormat="false" ht="15" hidden="false" customHeight="false" outlineLevel="0" collapsed="false">
      <c r="A1566" s="35"/>
      <c r="B1566" s="35"/>
      <c r="G1566" s="0" t="str">
        <f aca="false">IF(A1566="","",IF(AND(A1566&gt;=Debut,A1566&lt;Fin),1,0))</f>
        <v/>
      </c>
      <c r="H1566" s="0" t="str">
        <f aca="false">IF(G1566=1,INT(ROUND((A1566-Debut)*86400,0)/600),"")</f>
        <v/>
      </c>
      <c r="I1566" s="0" t="str">
        <f aca="false">IF(G1566=1,INT(ROUND((A1566-Debut)*86400,0)/3600),"")</f>
        <v/>
      </c>
      <c r="J1566" s="0" t="str">
        <f aca="false">IF(OR(A1566="",B1566=""),"",ROUND((B1566-A1566)*86400,0))</f>
        <v/>
      </c>
      <c r="K1566" s="37" t="str">
        <f aca="false">IF(G1566=1,IF(COUNTIFS($C:$C,C1566,$G:$G,1,$A:$A,"&gt;="&amp;(A1566-FenetreInterm/86400),$A:$A,"&lt;="&amp;A1566)&gt;=NbInterm,1,0),"")</f>
        <v/>
      </c>
      <c r="L1566" s="37" t="str">
        <f aca="false">IF(G1566=1,IF(B1566="",0,IF(J1566&lt;SeuilFugitive,1,0)),"")</f>
        <v/>
      </c>
      <c r="M1566" s="37" t="str">
        <f aca="false">IF(G1566=1,IF(B1566="",IF((Fin-A1566)*24&gt;SeuilFigee,1,0),IF(J1566&gt;SeuilFigee*3600,1,0)),"")</f>
        <v/>
      </c>
      <c r="N1566" s="0" t="str">
        <f aca="false">IF(G1566=1,IF(COUNTIF(H$2:H1566,H1566)=1,COUNTIF($H:$H,H1566),""),"")</f>
        <v/>
      </c>
      <c r="O1566" s="0" t="str">
        <f aca="false">IF(G1566=1,IF(COUNTIF(I$2:I1566,I1566)=1,COUNTIF($I:$I,I1566),""),"")</f>
        <v/>
      </c>
      <c r="P1566" s="38" t="str">
        <f aca="false">IF(G1566=1,IF(COUNTIFS(C$2:C1566,C1566,G$2:G1566,1)=1,COUNTIFS($C:$C,C1566,$G:$G,1)+ROW()/10000000,""),"")</f>
        <v/>
      </c>
      <c r="Q1566" s="0" t="str">
        <f aca="false">IF(K1566=1,IF(COUNTIFS(C$2:C1566,C1566,K$2:K1566,1)=1,1,0),"")</f>
        <v/>
      </c>
      <c r="R1566" s="0" t="str">
        <f aca="false">IF(M1566=1,IF(COUNTIFS(C$2:C1566,C1566,M$2:M1566,1)=1,1,0),"")</f>
        <v/>
      </c>
      <c r="S1566" s="0" t="str">
        <f aca="false">IF(L1566=1,IF(COUNTIFS(C$2:C1566,C1566,L$2:L1566,1)=1,1,0),"")</f>
        <v/>
      </c>
      <c r="T1566" s="38" t="str">
        <f aca="false">IF(N1566="","",N1566+ROW()/10000000)</f>
        <v/>
      </c>
      <c r="U1566" s="0" t="str">
        <f aca="false">IF(G1566=1,IF(B1566="",1,0),"")</f>
        <v/>
      </c>
    </row>
    <row r="1567" customFormat="false" ht="15" hidden="false" customHeight="false" outlineLevel="0" collapsed="false">
      <c r="A1567" s="35"/>
      <c r="B1567" s="35"/>
      <c r="G1567" s="0" t="str">
        <f aca="false">IF(A1567="","",IF(AND(A1567&gt;=Debut,A1567&lt;Fin),1,0))</f>
        <v/>
      </c>
      <c r="H1567" s="0" t="str">
        <f aca="false">IF(G1567=1,INT(ROUND((A1567-Debut)*86400,0)/600),"")</f>
        <v/>
      </c>
      <c r="I1567" s="0" t="str">
        <f aca="false">IF(G1567=1,INT(ROUND((A1567-Debut)*86400,0)/3600),"")</f>
        <v/>
      </c>
      <c r="J1567" s="0" t="str">
        <f aca="false">IF(OR(A1567="",B1567=""),"",ROUND((B1567-A1567)*86400,0))</f>
        <v/>
      </c>
      <c r="K1567" s="37" t="str">
        <f aca="false">IF(G1567=1,IF(COUNTIFS($C:$C,C1567,$G:$G,1,$A:$A,"&gt;="&amp;(A1567-FenetreInterm/86400),$A:$A,"&lt;="&amp;A1567)&gt;=NbInterm,1,0),"")</f>
        <v/>
      </c>
      <c r="L1567" s="37" t="str">
        <f aca="false">IF(G1567=1,IF(B1567="",0,IF(J1567&lt;SeuilFugitive,1,0)),"")</f>
        <v/>
      </c>
      <c r="M1567" s="37" t="str">
        <f aca="false">IF(G1567=1,IF(B1567="",IF((Fin-A1567)*24&gt;SeuilFigee,1,0),IF(J1567&gt;SeuilFigee*3600,1,0)),"")</f>
        <v/>
      </c>
      <c r="N1567" s="0" t="str">
        <f aca="false">IF(G1567=1,IF(COUNTIF(H$2:H1567,H1567)=1,COUNTIF($H:$H,H1567),""),"")</f>
        <v/>
      </c>
      <c r="O1567" s="0" t="str">
        <f aca="false">IF(G1567=1,IF(COUNTIF(I$2:I1567,I1567)=1,COUNTIF($I:$I,I1567),""),"")</f>
        <v/>
      </c>
      <c r="P1567" s="38" t="str">
        <f aca="false">IF(G1567=1,IF(COUNTIFS(C$2:C1567,C1567,G$2:G1567,1)=1,COUNTIFS($C:$C,C1567,$G:$G,1)+ROW()/10000000,""),"")</f>
        <v/>
      </c>
      <c r="Q1567" s="0" t="str">
        <f aca="false">IF(K1567=1,IF(COUNTIFS(C$2:C1567,C1567,K$2:K1567,1)=1,1,0),"")</f>
        <v/>
      </c>
      <c r="R1567" s="0" t="str">
        <f aca="false">IF(M1567=1,IF(COUNTIFS(C$2:C1567,C1567,M$2:M1567,1)=1,1,0),"")</f>
        <v/>
      </c>
      <c r="S1567" s="0" t="str">
        <f aca="false">IF(L1567=1,IF(COUNTIFS(C$2:C1567,C1567,L$2:L1567,1)=1,1,0),"")</f>
        <v/>
      </c>
      <c r="T1567" s="38" t="str">
        <f aca="false">IF(N1567="","",N1567+ROW()/10000000)</f>
        <v/>
      </c>
      <c r="U1567" s="0" t="str">
        <f aca="false">IF(G1567=1,IF(B1567="",1,0),"")</f>
        <v/>
      </c>
    </row>
    <row r="1568" customFormat="false" ht="15" hidden="false" customHeight="false" outlineLevel="0" collapsed="false">
      <c r="A1568" s="35"/>
      <c r="B1568" s="35"/>
      <c r="G1568" s="0" t="str">
        <f aca="false">IF(A1568="","",IF(AND(A1568&gt;=Debut,A1568&lt;Fin),1,0))</f>
        <v/>
      </c>
      <c r="H1568" s="0" t="str">
        <f aca="false">IF(G1568=1,INT(ROUND((A1568-Debut)*86400,0)/600),"")</f>
        <v/>
      </c>
      <c r="I1568" s="0" t="str">
        <f aca="false">IF(G1568=1,INT(ROUND((A1568-Debut)*86400,0)/3600),"")</f>
        <v/>
      </c>
      <c r="J1568" s="0" t="str">
        <f aca="false">IF(OR(A1568="",B1568=""),"",ROUND((B1568-A1568)*86400,0))</f>
        <v/>
      </c>
      <c r="K1568" s="37" t="str">
        <f aca="false">IF(G1568=1,IF(COUNTIFS($C:$C,C1568,$G:$G,1,$A:$A,"&gt;="&amp;(A1568-FenetreInterm/86400),$A:$A,"&lt;="&amp;A1568)&gt;=NbInterm,1,0),"")</f>
        <v/>
      </c>
      <c r="L1568" s="37" t="str">
        <f aca="false">IF(G1568=1,IF(B1568="",0,IF(J1568&lt;SeuilFugitive,1,0)),"")</f>
        <v/>
      </c>
      <c r="M1568" s="37" t="str">
        <f aca="false">IF(G1568=1,IF(B1568="",IF((Fin-A1568)*24&gt;SeuilFigee,1,0),IF(J1568&gt;SeuilFigee*3600,1,0)),"")</f>
        <v/>
      </c>
      <c r="N1568" s="0" t="str">
        <f aca="false">IF(G1568=1,IF(COUNTIF(H$2:H1568,H1568)=1,COUNTIF($H:$H,H1568),""),"")</f>
        <v/>
      </c>
      <c r="O1568" s="0" t="str">
        <f aca="false">IF(G1568=1,IF(COUNTIF(I$2:I1568,I1568)=1,COUNTIF($I:$I,I1568),""),"")</f>
        <v/>
      </c>
      <c r="P1568" s="38" t="str">
        <f aca="false">IF(G1568=1,IF(COUNTIFS(C$2:C1568,C1568,G$2:G1568,1)=1,COUNTIFS($C:$C,C1568,$G:$G,1)+ROW()/10000000,""),"")</f>
        <v/>
      </c>
      <c r="Q1568" s="0" t="str">
        <f aca="false">IF(K1568=1,IF(COUNTIFS(C$2:C1568,C1568,K$2:K1568,1)=1,1,0),"")</f>
        <v/>
      </c>
      <c r="R1568" s="0" t="str">
        <f aca="false">IF(M1568=1,IF(COUNTIFS(C$2:C1568,C1568,M$2:M1568,1)=1,1,0),"")</f>
        <v/>
      </c>
      <c r="S1568" s="0" t="str">
        <f aca="false">IF(L1568=1,IF(COUNTIFS(C$2:C1568,C1568,L$2:L1568,1)=1,1,0),"")</f>
        <v/>
      </c>
      <c r="T1568" s="38" t="str">
        <f aca="false">IF(N1568="","",N1568+ROW()/10000000)</f>
        <v/>
      </c>
      <c r="U1568" s="0" t="str">
        <f aca="false">IF(G1568=1,IF(B1568="",1,0),"")</f>
        <v/>
      </c>
    </row>
    <row r="1569" customFormat="false" ht="15" hidden="false" customHeight="false" outlineLevel="0" collapsed="false">
      <c r="A1569" s="35"/>
      <c r="B1569" s="35"/>
      <c r="G1569" s="0" t="str">
        <f aca="false">IF(A1569="","",IF(AND(A1569&gt;=Debut,A1569&lt;Fin),1,0))</f>
        <v/>
      </c>
      <c r="H1569" s="0" t="str">
        <f aca="false">IF(G1569=1,INT(ROUND((A1569-Debut)*86400,0)/600),"")</f>
        <v/>
      </c>
      <c r="I1569" s="0" t="str">
        <f aca="false">IF(G1569=1,INT(ROUND((A1569-Debut)*86400,0)/3600),"")</f>
        <v/>
      </c>
      <c r="J1569" s="0" t="str">
        <f aca="false">IF(OR(A1569="",B1569=""),"",ROUND((B1569-A1569)*86400,0))</f>
        <v/>
      </c>
      <c r="K1569" s="37" t="str">
        <f aca="false">IF(G1569=1,IF(COUNTIFS($C:$C,C1569,$G:$G,1,$A:$A,"&gt;="&amp;(A1569-FenetreInterm/86400),$A:$A,"&lt;="&amp;A1569)&gt;=NbInterm,1,0),"")</f>
        <v/>
      </c>
      <c r="L1569" s="37" t="str">
        <f aca="false">IF(G1569=1,IF(B1569="",0,IF(J1569&lt;SeuilFugitive,1,0)),"")</f>
        <v/>
      </c>
      <c r="M1569" s="37" t="str">
        <f aca="false">IF(G1569=1,IF(B1569="",IF((Fin-A1569)*24&gt;SeuilFigee,1,0),IF(J1569&gt;SeuilFigee*3600,1,0)),"")</f>
        <v/>
      </c>
      <c r="N1569" s="0" t="str">
        <f aca="false">IF(G1569=1,IF(COUNTIF(H$2:H1569,H1569)=1,COUNTIF($H:$H,H1569),""),"")</f>
        <v/>
      </c>
      <c r="O1569" s="0" t="str">
        <f aca="false">IF(G1569=1,IF(COUNTIF(I$2:I1569,I1569)=1,COUNTIF($I:$I,I1569),""),"")</f>
        <v/>
      </c>
      <c r="P1569" s="38" t="str">
        <f aca="false">IF(G1569=1,IF(COUNTIFS(C$2:C1569,C1569,G$2:G1569,1)=1,COUNTIFS($C:$C,C1569,$G:$G,1)+ROW()/10000000,""),"")</f>
        <v/>
      </c>
      <c r="Q1569" s="0" t="str">
        <f aca="false">IF(K1569=1,IF(COUNTIFS(C$2:C1569,C1569,K$2:K1569,1)=1,1,0),"")</f>
        <v/>
      </c>
      <c r="R1569" s="0" t="str">
        <f aca="false">IF(M1569=1,IF(COUNTIFS(C$2:C1569,C1569,M$2:M1569,1)=1,1,0),"")</f>
        <v/>
      </c>
      <c r="S1569" s="0" t="str">
        <f aca="false">IF(L1569=1,IF(COUNTIFS(C$2:C1569,C1569,L$2:L1569,1)=1,1,0),"")</f>
        <v/>
      </c>
      <c r="T1569" s="38" t="str">
        <f aca="false">IF(N1569="","",N1569+ROW()/10000000)</f>
        <v/>
      </c>
      <c r="U1569" s="0" t="str">
        <f aca="false">IF(G1569=1,IF(B1569="",1,0),"")</f>
        <v/>
      </c>
    </row>
    <row r="1570" customFormat="false" ht="15" hidden="false" customHeight="false" outlineLevel="0" collapsed="false">
      <c r="A1570" s="35"/>
      <c r="B1570" s="35"/>
      <c r="G1570" s="0" t="str">
        <f aca="false">IF(A1570="","",IF(AND(A1570&gt;=Debut,A1570&lt;Fin),1,0))</f>
        <v/>
      </c>
      <c r="H1570" s="0" t="str">
        <f aca="false">IF(G1570=1,INT(ROUND((A1570-Debut)*86400,0)/600),"")</f>
        <v/>
      </c>
      <c r="I1570" s="0" t="str">
        <f aca="false">IF(G1570=1,INT(ROUND((A1570-Debut)*86400,0)/3600),"")</f>
        <v/>
      </c>
      <c r="J1570" s="0" t="str">
        <f aca="false">IF(OR(A1570="",B1570=""),"",ROUND((B1570-A1570)*86400,0))</f>
        <v/>
      </c>
      <c r="K1570" s="37" t="str">
        <f aca="false">IF(G1570=1,IF(COUNTIFS($C:$C,C1570,$G:$G,1,$A:$A,"&gt;="&amp;(A1570-FenetreInterm/86400),$A:$A,"&lt;="&amp;A1570)&gt;=NbInterm,1,0),"")</f>
        <v/>
      </c>
      <c r="L1570" s="37" t="str">
        <f aca="false">IF(G1570=1,IF(B1570="",0,IF(J1570&lt;SeuilFugitive,1,0)),"")</f>
        <v/>
      </c>
      <c r="M1570" s="37" t="str">
        <f aca="false">IF(G1570=1,IF(B1570="",IF((Fin-A1570)*24&gt;SeuilFigee,1,0),IF(J1570&gt;SeuilFigee*3600,1,0)),"")</f>
        <v/>
      </c>
      <c r="N1570" s="0" t="str">
        <f aca="false">IF(G1570=1,IF(COUNTIF(H$2:H1570,H1570)=1,COUNTIF($H:$H,H1570),""),"")</f>
        <v/>
      </c>
      <c r="O1570" s="0" t="str">
        <f aca="false">IF(G1570=1,IF(COUNTIF(I$2:I1570,I1570)=1,COUNTIF($I:$I,I1570),""),"")</f>
        <v/>
      </c>
      <c r="P1570" s="38" t="str">
        <f aca="false">IF(G1570=1,IF(COUNTIFS(C$2:C1570,C1570,G$2:G1570,1)=1,COUNTIFS($C:$C,C1570,$G:$G,1)+ROW()/10000000,""),"")</f>
        <v/>
      </c>
      <c r="Q1570" s="0" t="str">
        <f aca="false">IF(K1570=1,IF(COUNTIFS(C$2:C1570,C1570,K$2:K1570,1)=1,1,0),"")</f>
        <v/>
      </c>
      <c r="R1570" s="0" t="str">
        <f aca="false">IF(M1570=1,IF(COUNTIFS(C$2:C1570,C1570,M$2:M1570,1)=1,1,0),"")</f>
        <v/>
      </c>
      <c r="S1570" s="0" t="str">
        <f aca="false">IF(L1570=1,IF(COUNTIFS(C$2:C1570,C1570,L$2:L1570,1)=1,1,0),"")</f>
        <v/>
      </c>
      <c r="T1570" s="38" t="str">
        <f aca="false">IF(N1570="","",N1570+ROW()/10000000)</f>
        <v/>
      </c>
      <c r="U1570" s="0" t="str">
        <f aca="false">IF(G1570=1,IF(B1570="",1,0),"")</f>
        <v/>
      </c>
    </row>
    <row r="1571" customFormat="false" ht="15" hidden="false" customHeight="false" outlineLevel="0" collapsed="false">
      <c r="A1571" s="35"/>
      <c r="B1571" s="35"/>
      <c r="G1571" s="0" t="str">
        <f aca="false">IF(A1571="","",IF(AND(A1571&gt;=Debut,A1571&lt;Fin),1,0))</f>
        <v/>
      </c>
      <c r="H1571" s="0" t="str">
        <f aca="false">IF(G1571=1,INT(ROUND((A1571-Debut)*86400,0)/600),"")</f>
        <v/>
      </c>
      <c r="I1571" s="0" t="str">
        <f aca="false">IF(G1571=1,INT(ROUND((A1571-Debut)*86400,0)/3600),"")</f>
        <v/>
      </c>
      <c r="J1571" s="0" t="str">
        <f aca="false">IF(OR(A1571="",B1571=""),"",ROUND((B1571-A1571)*86400,0))</f>
        <v/>
      </c>
      <c r="K1571" s="37" t="str">
        <f aca="false">IF(G1571=1,IF(COUNTIFS($C:$C,C1571,$G:$G,1,$A:$A,"&gt;="&amp;(A1571-FenetreInterm/86400),$A:$A,"&lt;="&amp;A1571)&gt;=NbInterm,1,0),"")</f>
        <v/>
      </c>
      <c r="L1571" s="37" t="str">
        <f aca="false">IF(G1571=1,IF(B1571="",0,IF(J1571&lt;SeuilFugitive,1,0)),"")</f>
        <v/>
      </c>
      <c r="M1571" s="37" t="str">
        <f aca="false">IF(G1571=1,IF(B1571="",IF((Fin-A1571)*24&gt;SeuilFigee,1,0),IF(J1571&gt;SeuilFigee*3600,1,0)),"")</f>
        <v/>
      </c>
      <c r="N1571" s="0" t="str">
        <f aca="false">IF(G1571=1,IF(COUNTIF(H$2:H1571,H1571)=1,COUNTIF($H:$H,H1571),""),"")</f>
        <v/>
      </c>
      <c r="O1571" s="0" t="str">
        <f aca="false">IF(G1571=1,IF(COUNTIF(I$2:I1571,I1571)=1,COUNTIF($I:$I,I1571),""),"")</f>
        <v/>
      </c>
      <c r="P1571" s="38" t="str">
        <f aca="false">IF(G1571=1,IF(COUNTIFS(C$2:C1571,C1571,G$2:G1571,1)=1,COUNTIFS($C:$C,C1571,$G:$G,1)+ROW()/10000000,""),"")</f>
        <v/>
      </c>
      <c r="Q1571" s="0" t="str">
        <f aca="false">IF(K1571=1,IF(COUNTIFS(C$2:C1571,C1571,K$2:K1571,1)=1,1,0),"")</f>
        <v/>
      </c>
      <c r="R1571" s="0" t="str">
        <f aca="false">IF(M1571=1,IF(COUNTIFS(C$2:C1571,C1571,M$2:M1571,1)=1,1,0),"")</f>
        <v/>
      </c>
      <c r="S1571" s="0" t="str">
        <f aca="false">IF(L1571=1,IF(COUNTIFS(C$2:C1571,C1571,L$2:L1571,1)=1,1,0),"")</f>
        <v/>
      </c>
      <c r="T1571" s="38" t="str">
        <f aca="false">IF(N1571="","",N1571+ROW()/10000000)</f>
        <v/>
      </c>
      <c r="U1571" s="0" t="str">
        <f aca="false">IF(G1571=1,IF(B1571="",1,0),"")</f>
        <v/>
      </c>
    </row>
    <row r="1572" customFormat="false" ht="15" hidden="false" customHeight="false" outlineLevel="0" collapsed="false">
      <c r="A1572" s="35"/>
      <c r="B1572" s="35"/>
      <c r="G1572" s="0" t="str">
        <f aca="false">IF(A1572="","",IF(AND(A1572&gt;=Debut,A1572&lt;Fin),1,0))</f>
        <v/>
      </c>
      <c r="H1572" s="0" t="str">
        <f aca="false">IF(G1572=1,INT(ROUND((A1572-Debut)*86400,0)/600),"")</f>
        <v/>
      </c>
      <c r="I1572" s="0" t="str">
        <f aca="false">IF(G1572=1,INT(ROUND((A1572-Debut)*86400,0)/3600),"")</f>
        <v/>
      </c>
      <c r="J1572" s="0" t="str">
        <f aca="false">IF(OR(A1572="",B1572=""),"",ROUND((B1572-A1572)*86400,0))</f>
        <v/>
      </c>
      <c r="K1572" s="37" t="str">
        <f aca="false">IF(G1572=1,IF(COUNTIFS($C:$C,C1572,$G:$G,1,$A:$A,"&gt;="&amp;(A1572-FenetreInterm/86400),$A:$A,"&lt;="&amp;A1572)&gt;=NbInterm,1,0),"")</f>
        <v/>
      </c>
      <c r="L1572" s="37" t="str">
        <f aca="false">IF(G1572=1,IF(B1572="",0,IF(J1572&lt;SeuilFugitive,1,0)),"")</f>
        <v/>
      </c>
      <c r="M1572" s="37" t="str">
        <f aca="false">IF(G1572=1,IF(B1572="",IF((Fin-A1572)*24&gt;SeuilFigee,1,0),IF(J1572&gt;SeuilFigee*3600,1,0)),"")</f>
        <v/>
      </c>
      <c r="N1572" s="0" t="str">
        <f aca="false">IF(G1572=1,IF(COUNTIF(H$2:H1572,H1572)=1,COUNTIF($H:$H,H1572),""),"")</f>
        <v/>
      </c>
      <c r="O1572" s="0" t="str">
        <f aca="false">IF(G1572=1,IF(COUNTIF(I$2:I1572,I1572)=1,COUNTIF($I:$I,I1572),""),"")</f>
        <v/>
      </c>
      <c r="P1572" s="38" t="str">
        <f aca="false">IF(G1572=1,IF(COUNTIFS(C$2:C1572,C1572,G$2:G1572,1)=1,COUNTIFS($C:$C,C1572,$G:$G,1)+ROW()/10000000,""),"")</f>
        <v/>
      </c>
      <c r="Q1572" s="0" t="str">
        <f aca="false">IF(K1572=1,IF(COUNTIFS(C$2:C1572,C1572,K$2:K1572,1)=1,1,0),"")</f>
        <v/>
      </c>
      <c r="R1572" s="0" t="str">
        <f aca="false">IF(M1572=1,IF(COUNTIFS(C$2:C1572,C1572,M$2:M1572,1)=1,1,0),"")</f>
        <v/>
      </c>
      <c r="S1572" s="0" t="str">
        <f aca="false">IF(L1572=1,IF(COUNTIFS(C$2:C1572,C1572,L$2:L1572,1)=1,1,0),"")</f>
        <v/>
      </c>
      <c r="T1572" s="38" t="str">
        <f aca="false">IF(N1572="","",N1572+ROW()/10000000)</f>
        <v/>
      </c>
      <c r="U1572" s="0" t="str">
        <f aca="false">IF(G1572=1,IF(B1572="",1,0),"")</f>
        <v/>
      </c>
    </row>
    <row r="1573" customFormat="false" ht="15" hidden="false" customHeight="false" outlineLevel="0" collapsed="false">
      <c r="A1573" s="35"/>
      <c r="B1573" s="35"/>
      <c r="G1573" s="0" t="str">
        <f aca="false">IF(A1573="","",IF(AND(A1573&gt;=Debut,A1573&lt;Fin),1,0))</f>
        <v/>
      </c>
      <c r="H1573" s="0" t="str">
        <f aca="false">IF(G1573=1,INT(ROUND((A1573-Debut)*86400,0)/600),"")</f>
        <v/>
      </c>
      <c r="I1573" s="0" t="str">
        <f aca="false">IF(G1573=1,INT(ROUND((A1573-Debut)*86400,0)/3600),"")</f>
        <v/>
      </c>
      <c r="J1573" s="0" t="str">
        <f aca="false">IF(OR(A1573="",B1573=""),"",ROUND((B1573-A1573)*86400,0))</f>
        <v/>
      </c>
      <c r="K1573" s="37" t="str">
        <f aca="false">IF(G1573=1,IF(COUNTIFS($C:$C,C1573,$G:$G,1,$A:$A,"&gt;="&amp;(A1573-FenetreInterm/86400),$A:$A,"&lt;="&amp;A1573)&gt;=NbInterm,1,0),"")</f>
        <v/>
      </c>
      <c r="L1573" s="37" t="str">
        <f aca="false">IF(G1573=1,IF(B1573="",0,IF(J1573&lt;SeuilFugitive,1,0)),"")</f>
        <v/>
      </c>
      <c r="M1573" s="37" t="str">
        <f aca="false">IF(G1573=1,IF(B1573="",IF((Fin-A1573)*24&gt;SeuilFigee,1,0),IF(J1573&gt;SeuilFigee*3600,1,0)),"")</f>
        <v/>
      </c>
      <c r="N1573" s="0" t="str">
        <f aca="false">IF(G1573=1,IF(COUNTIF(H$2:H1573,H1573)=1,COUNTIF($H:$H,H1573),""),"")</f>
        <v/>
      </c>
      <c r="O1573" s="0" t="str">
        <f aca="false">IF(G1573=1,IF(COUNTIF(I$2:I1573,I1573)=1,COUNTIF($I:$I,I1573),""),"")</f>
        <v/>
      </c>
      <c r="P1573" s="38" t="str">
        <f aca="false">IF(G1573=1,IF(COUNTIFS(C$2:C1573,C1573,G$2:G1573,1)=1,COUNTIFS($C:$C,C1573,$G:$G,1)+ROW()/10000000,""),"")</f>
        <v/>
      </c>
      <c r="Q1573" s="0" t="str">
        <f aca="false">IF(K1573=1,IF(COUNTIFS(C$2:C1573,C1573,K$2:K1573,1)=1,1,0),"")</f>
        <v/>
      </c>
      <c r="R1573" s="0" t="str">
        <f aca="false">IF(M1573=1,IF(COUNTIFS(C$2:C1573,C1573,M$2:M1573,1)=1,1,0),"")</f>
        <v/>
      </c>
      <c r="S1573" s="0" t="str">
        <f aca="false">IF(L1573=1,IF(COUNTIFS(C$2:C1573,C1573,L$2:L1573,1)=1,1,0),"")</f>
        <v/>
      </c>
      <c r="T1573" s="38" t="str">
        <f aca="false">IF(N1573="","",N1573+ROW()/10000000)</f>
        <v/>
      </c>
      <c r="U1573" s="0" t="str">
        <f aca="false">IF(G1573=1,IF(B1573="",1,0),"")</f>
        <v/>
      </c>
    </row>
    <row r="1574" customFormat="false" ht="15" hidden="false" customHeight="false" outlineLevel="0" collapsed="false">
      <c r="A1574" s="35"/>
      <c r="B1574" s="35"/>
      <c r="G1574" s="0" t="str">
        <f aca="false">IF(A1574="","",IF(AND(A1574&gt;=Debut,A1574&lt;Fin),1,0))</f>
        <v/>
      </c>
      <c r="H1574" s="0" t="str">
        <f aca="false">IF(G1574=1,INT(ROUND((A1574-Debut)*86400,0)/600),"")</f>
        <v/>
      </c>
      <c r="I1574" s="0" t="str">
        <f aca="false">IF(G1574=1,INT(ROUND((A1574-Debut)*86400,0)/3600),"")</f>
        <v/>
      </c>
      <c r="J1574" s="0" t="str">
        <f aca="false">IF(OR(A1574="",B1574=""),"",ROUND((B1574-A1574)*86400,0))</f>
        <v/>
      </c>
      <c r="K1574" s="37" t="str">
        <f aca="false">IF(G1574=1,IF(COUNTIFS($C:$C,C1574,$G:$G,1,$A:$A,"&gt;="&amp;(A1574-FenetreInterm/86400),$A:$A,"&lt;="&amp;A1574)&gt;=NbInterm,1,0),"")</f>
        <v/>
      </c>
      <c r="L1574" s="37" t="str">
        <f aca="false">IF(G1574=1,IF(B1574="",0,IF(J1574&lt;SeuilFugitive,1,0)),"")</f>
        <v/>
      </c>
      <c r="M1574" s="37" t="str">
        <f aca="false">IF(G1574=1,IF(B1574="",IF((Fin-A1574)*24&gt;SeuilFigee,1,0),IF(J1574&gt;SeuilFigee*3600,1,0)),"")</f>
        <v/>
      </c>
      <c r="N1574" s="0" t="str">
        <f aca="false">IF(G1574=1,IF(COUNTIF(H$2:H1574,H1574)=1,COUNTIF($H:$H,H1574),""),"")</f>
        <v/>
      </c>
      <c r="O1574" s="0" t="str">
        <f aca="false">IF(G1574=1,IF(COUNTIF(I$2:I1574,I1574)=1,COUNTIF($I:$I,I1574),""),"")</f>
        <v/>
      </c>
      <c r="P1574" s="38" t="str">
        <f aca="false">IF(G1574=1,IF(COUNTIFS(C$2:C1574,C1574,G$2:G1574,1)=1,COUNTIFS($C:$C,C1574,$G:$G,1)+ROW()/10000000,""),"")</f>
        <v/>
      </c>
      <c r="Q1574" s="0" t="str">
        <f aca="false">IF(K1574=1,IF(COUNTIFS(C$2:C1574,C1574,K$2:K1574,1)=1,1,0),"")</f>
        <v/>
      </c>
      <c r="R1574" s="0" t="str">
        <f aca="false">IF(M1574=1,IF(COUNTIFS(C$2:C1574,C1574,M$2:M1574,1)=1,1,0),"")</f>
        <v/>
      </c>
      <c r="S1574" s="0" t="str">
        <f aca="false">IF(L1574=1,IF(COUNTIFS(C$2:C1574,C1574,L$2:L1574,1)=1,1,0),"")</f>
        <v/>
      </c>
      <c r="T1574" s="38" t="str">
        <f aca="false">IF(N1574="","",N1574+ROW()/10000000)</f>
        <v/>
      </c>
      <c r="U1574" s="0" t="str">
        <f aca="false">IF(G1574=1,IF(B1574="",1,0),"")</f>
        <v/>
      </c>
    </row>
    <row r="1575" customFormat="false" ht="15" hidden="false" customHeight="false" outlineLevel="0" collapsed="false">
      <c r="A1575" s="35"/>
      <c r="B1575" s="35"/>
      <c r="G1575" s="0" t="str">
        <f aca="false">IF(A1575="","",IF(AND(A1575&gt;=Debut,A1575&lt;Fin),1,0))</f>
        <v/>
      </c>
      <c r="H1575" s="0" t="str">
        <f aca="false">IF(G1575=1,INT(ROUND((A1575-Debut)*86400,0)/600),"")</f>
        <v/>
      </c>
      <c r="I1575" s="0" t="str">
        <f aca="false">IF(G1575=1,INT(ROUND((A1575-Debut)*86400,0)/3600),"")</f>
        <v/>
      </c>
      <c r="J1575" s="0" t="str">
        <f aca="false">IF(OR(A1575="",B1575=""),"",ROUND((B1575-A1575)*86400,0))</f>
        <v/>
      </c>
      <c r="K1575" s="37" t="str">
        <f aca="false">IF(G1575=1,IF(COUNTIFS($C:$C,C1575,$G:$G,1,$A:$A,"&gt;="&amp;(A1575-FenetreInterm/86400),$A:$A,"&lt;="&amp;A1575)&gt;=NbInterm,1,0),"")</f>
        <v/>
      </c>
      <c r="L1575" s="37" t="str">
        <f aca="false">IF(G1575=1,IF(B1575="",0,IF(J1575&lt;SeuilFugitive,1,0)),"")</f>
        <v/>
      </c>
      <c r="M1575" s="37" t="str">
        <f aca="false">IF(G1575=1,IF(B1575="",IF((Fin-A1575)*24&gt;SeuilFigee,1,0),IF(J1575&gt;SeuilFigee*3600,1,0)),"")</f>
        <v/>
      </c>
      <c r="N1575" s="0" t="str">
        <f aca="false">IF(G1575=1,IF(COUNTIF(H$2:H1575,H1575)=1,COUNTIF($H:$H,H1575),""),"")</f>
        <v/>
      </c>
      <c r="O1575" s="0" t="str">
        <f aca="false">IF(G1575=1,IF(COUNTIF(I$2:I1575,I1575)=1,COUNTIF($I:$I,I1575),""),"")</f>
        <v/>
      </c>
      <c r="P1575" s="38" t="str">
        <f aca="false">IF(G1575=1,IF(COUNTIFS(C$2:C1575,C1575,G$2:G1575,1)=1,COUNTIFS($C:$C,C1575,$G:$G,1)+ROW()/10000000,""),"")</f>
        <v/>
      </c>
      <c r="Q1575" s="0" t="str">
        <f aca="false">IF(K1575=1,IF(COUNTIFS(C$2:C1575,C1575,K$2:K1575,1)=1,1,0),"")</f>
        <v/>
      </c>
      <c r="R1575" s="0" t="str">
        <f aca="false">IF(M1575=1,IF(COUNTIFS(C$2:C1575,C1575,M$2:M1575,1)=1,1,0),"")</f>
        <v/>
      </c>
      <c r="S1575" s="0" t="str">
        <f aca="false">IF(L1575=1,IF(COUNTIFS(C$2:C1575,C1575,L$2:L1575,1)=1,1,0),"")</f>
        <v/>
      </c>
      <c r="T1575" s="38" t="str">
        <f aca="false">IF(N1575="","",N1575+ROW()/10000000)</f>
        <v/>
      </c>
      <c r="U1575" s="0" t="str">
        <f aca="false">IF(G1575=1,IF(B1575="",1,0),"")</f>
        <v/>
      </c>
    </row>
    <row r="1576" customFormat="false" ht="15" hidden="false" customHeight="false" outlineLevel="0" collapsed="false">
      <c r="A1576" s="35"/>
      <c r="B1576" s="35"/>
      <c r="G1576" s="0" t="str">
        <f aca="false">IF(A1576="","",IF(AND(A1576&gt;=Debut,A1576&lt;Fin),1,0))</f>
        <v/>
      </c>
      <c r="H1576" s="0" t="str">
        <f aca="false">IF(G1576=1,INT(ROUND((A1576-Debut)*86400,0)/600),"")</f>
        <v/>
      </c>
      <c r="I1576" s="0" t="str">
        <f aca="false">IF(G1576=1,INT(ROUND((A1576-Debut)*86400,0)/3600),"")</f>
        <v/>
      </c>
      <c r="J1576" s="0" t="str">
        <f aca="false">IF(OR(A1576="",B1576=""),"",ROUND((B1576-A1576)*86400,0))</f>
        <v/>
      </c>
      <c r="K1576" s="37" t="str">
        <f aca="false">IF(G1576=1,IF(COUNTIFS($C:$C,C1576,$G:$G,1,$A:$A,"&gt;="&amp;(A1576-FenetreInterm/86400),$A:$A,"&lt;="&amp;A1576)&gt;=NbInterm,1,0),"")</f>
        <v/>
      </c>
      <c r="L1576" s="37" t="str">
        <f aca="false">IF(G1576=1,IF(B1576="",0,IF(J1576&lt;SeuilFugitive,1,0)),"")</f>
        <v/>
      </c>
      <c r="M1576" s="37" t="str">
        <f aca="false">IF(G1576=1,IF(B1576="",IF((Fin-A1576)*24&gt;SeuilFigee,1,0),IF(J1576&gt;SeuilFigee*3600,1,0)),"")</f>
        <v/>
      </c>
      <c r="N1576" s="0" t="str">
        <f aca="false">IF(G1576=1,IF(COUNTIF(H$2:H1576,H1576)=1,COUNTIF($H:$H,H1576),""),"")</f>
        <v/>
      </c>
      <c r="O1576" s="0" t="str">
        <f aca="false">IF(G1576=1,IF(COUNTIF(I$2:I1576,I1576)=1,COUNTIF($I:$I,I1576),""),"")</f>
        <v/>
      </c>
      <c r="P1576" s="38" t="str">
        <f aca="false">IF(G1576=1,IF(COUNTIFS(C$2:C1576,C1576,G$2:G1576,1)=1,COUNTIFS($C:$C,C1576,$G:$G,1)+ROW()/10000000,""),"")</f>
        <v/>
      </c>
      <c r="Q1576" s="0" t="str">
        <f aca="false">IF(K1576=1,IF(COUNTIFS(C$2:C1576,C1576,K$2:K1576,1)=1,1,0),"")</f>
        <v/>
      </c>
      <c r="R1576" s="0" t="str">
        <f aca="false">IF(M1576=1,IF(COUNTIFS(C$2:C1576,C1576,M$2:M1576,1)=1,1,0),"")</f>
        <v/>
      </c>
      <c r="S1576" s="0" t="str">
        <f aca="false">IF(L1576=1,IF(COUNTIFS(C$2:C1576,C1576,L$2:L1576,1)=1,1,0),"")</f>
        <v/>
      </c>
      <c r="T1576" s="38" t="str">
        <f aca="false">IF(N1576="","",N1576+ROW()/10000000)</f>
        <v/>
      </c>
      <c r="U1576" s="0" t="str">
        <f aca="false">IF(G1576=1,IF(B1576="",1,0),"")</f>
        <v/>
      </c>
    </row>
    <row r="1577" customFormat="false" ht="15" hidden="false" customHeight="false" outlineLevel="0" collapsed="false">
      <c r="A1577" s="35"/>
      <c r="B1577" s="35"/>
      <c r="G1577" s="0" t="str">
        <f aca="false">IF(A1577="","",IF(AND(A1577&gt;=Debut,A1577&lt;Fin),1,0))</f>
        <v/>
      </c>
      <c r="H1577" s="0" t="str">
        <f aca="false">IF(G1577=1,INT(ROUND((A1577-Debut)*86400,0)/600),"")</f>
        <v/>
      </c>
      <c r="I1577" s="0" t="str">
        <f aca="false">IF(G1577=1,INT(ROUND((A1577-Debut)*86400,0)/3600),"")</f>
        <v/>
      </c>
      <c r="J1577" s="0" t="str">
        <f aca="false">IF(OR(A1577="",B1577=""),"",ROUND((B1577-A1577)*86400,0))</f>
        <v/>
      </c>
      <c r="K1577" s="37" t="str">
        <f aca="false">IF(G1577=1,IF(COUNTIFS($C:$C,C1577,$G:$G,1,$A:$A,"&gt;="&amp;(A1577-FenetreInterm/86400),$A:$A,"&lt;="&amp;A1577)&gt;=NbInterm,1,0),"")</f>
        <v/>
      </c>
      <c r="L1577" s="37" t="str">
        <f aca="false">IF(G1577=1,IF(B1577="",0,IF(J1577&lt;SeuilFugitive,1,0)),"")</f>
        <v/>
      </c>
      <c r="M1577" s="37" t="str">
        <f aca="false">IF(G1577=1,IF(B1577="",IF((Fin-A1577)*24&gt;SeuilFigee,1,0),IF(J1577&gt;SeuilFigee*3600,1,0)),"")</f>
        <v/>
      </c>
      <c r="N1577" s="0" t="str">
        <f aca="false">IF(G1577=1,IF(COUNTIF(H$2:H1577,H1577)=1,COUNTIF($H:$H,H1577),""),"")</f>
        <v/>
      </c>
      <c r="O1577" s="0" t="str">
        <f aca="false">IF(G1577=1,IF(COUNTIF(I$2:I1577,I1577)=1,COUNTIF($I:$I,I1577),""),"")</f>
        <v/>
      </c>
      <c r="P1577" s="38" t="str">
        <f aca="false">IF(G1577=1,IF(COUNTIFS(C$2:C1577,C1577,G$2:G1577,1)=1,COUNTIFS($C:$C,C1577,$G:$G,1)+ROW()/10000000,""),"")</f>
        <v/>
      </c>
      <c r="Q1577" s="0" t="str">
        <f aca="false">IF(K1577=1,IF(COUNTIFS(C$2:C1577,C1577,K$2:K1577,1)=1,1,0),"")</f>
        <v/>
      </c>
      <c r="R1577" s="0" t="str">
        <f aca="false">IF(M1577=1,IF(COUNTIFS(C$2:C1577,C1577,M$2:M1577,1)=1,1,0),"")</f>
        <v/>
      </c>
      <c r="S1577" s="0" t="str">
        <f aca="false">IF(L1577=1,IF(COUNTIFS(C$2:C1577,C1577,L$2:L1577,1)=1,1,0),"")</f>
        <v/>
      </c>
      <c r="T1577" s="38" t="str">
        <f aca="false">IF(N1577="","",N1577+ROW()/10000000)</f>
        <v/>
      </c>
      <c r="U1577" s="0" t="str">
        <f aca="false">IF(G1577=1,IF(B1577="",1,0),"")</f>
        <v/>
      </c>
    </row>
    <row r="1578" customFormat="false" ht="15" hidden="false" customHeight="false" outlineLevel="0" collapsed="false">
      <c r="A1578" s="35"/>
      <c r="B1578" s="35"/>
      <c r="G1578" s="0" t="str">
        <f aca="false">IF(A1578="","",IF(AND(A1578&gt;=Debut,A1578&lt;Fin),1,0))</f>
        <v/>
      </c>
      <c r="H1578" s="0" t="str">
        <f aca="false">IF(G1578=1,INT(ROUND((A1578-Debut)*86400,0)/600),"")</f>
        <v/>
      </c>
      <c r="I1578" s="0" t="str">
        <f aca="false">IF(G1578=1,INT(ROUND((A1578-Debut)*86400,0)/3600),"")</f>
        <v/>
      </c>
      <c r="J1578" s="0" t="str">
        <f aca="false">IF(OR(A1578="",B1578=""),"",ROUND((B1578-A1578)*86400,0))</f>
        <v/>
      </c>
      <c r="K1578" s="37" t="str">
        <f aca="false">IF(G1578=1,IF(COUNTIFS($C:$C,C1578,$G:$G,1,$A:$A,"&gt;="&amp;(A1578-FenetreInterm/86400),$A:$A,"&lt;="&amp;A1578)&gt;=NbInterm,1,0),"")</f>
        <v/>
      </c>
      <c r="L1578" s="37" t="str">
        <f aca="false">IF(G1578=1,IF(B1578="",0,IF(J1578&lt;SeuilFugitive,1,0)),"")</f>
        <v/>
      </c>
      <c r="M1578" s="37" t="str">
        <f aca="false">IF(G1578=1,IF(B1578="",IF((Fin-A1578)*24&gt;SeuilFigee,1,0),IF(J1578&gt;SeuilFigee*3600,1,0)),"")</f>
        <v/>
      </c>
      <c r="N1578" s="0" t="str">
        <f aca="false">IF(G1578=1,IF(COUNTIF(H$2:H1578,H1578)=1,COUNTIF($H:$H,H1578),""),"")</f>
        <v/>
      </c>
      <c r="O1578" s="0" t="str">
        <f aca="false">IF(G1578=1,IF(COUNTIF(I$2:I1578,I1578)=1,COUNTIF($I:$I,I1578),""),"")</f>
        <v/>
      </c>
      <c r="P1578" s="38" t="str">
        <f aca="false">IF(G1578=1,IF(COUNTIFS(C$2:C1578,C1578,G$2:G1578,1)=1,COUNTIFS($C:$C,C1578,$G:$G,1)+ROW()/10000000,""),"")</f>
        <v/>
      </c>
      <c r="Q1578" s="0" t="str">
        <f aca="false">IF(K1578=1,IF(COUNTIFS(C$2:C1578,C1578,K$2:K1578,1)=1,1,0),"")</f>
        <v/>
      </c>
      <c r="R1578" s="0" t="str">
        <f aca="false">IF(M1578=1,IF(COUNTIFS(C$2:C1578,C1578,M$2:M1578,1)=1,1,0),"")</f>
        <v/>
      </c>
      <c r="S1578" s="0" t="str">
        <f aca="false">IF(L1578=1,IF(COUNTIFS(C$2:C1578,C1578,L$2:L1578,1)=1,1,0),"")</f>
        <v/>
      </c>
      <c r="T1578" s="38" t="str">
        <f aca="false">IF(N1578="","",N1578+ROW()/10000000)</f>
        <v/>
      </c>
      <c r="U1578" s="0" t="str">
        <f aca="false">IF(G1578=1,IF(B1578="",1,0),"")</f>
        <v/>
      </c>
    </row>
    <row r="1579" customFormat="false" ht="15" hidden="false" customHeight="false" outlineLevel="0" collapsed="false">
      <c r="A1579" s="35"/>
      <c r="B1579" s="35"/>
      <c r="G1579" s="0" t="str">
        <f aca="false">IF(A1579="","",IF(AND(A1579&gt;=Debut,A1579&lt;Fin),1,0))</f>
        <v/>
      </c>
      <c r="H1579" s="0" t="str">
        <f aca="false">IF(G1579=1,INT(ROUND((A1579-Debut)*86400,0)/600),"")</f>
        <v/>
      </c>
      <c r="I1579" s="0" t="str">
        <f aca="false">IF(G1579=1,INT(ROUND((A1579-Debut)*86400,0)/3600),"")</f>
        <v/>
      </c>
      <c r="J1579" s="0" t="str">
        <f aca="false">IF(OR(A1579="",B1579=""),"",ROUND((B1579-A1579)*86400,0))</f>
        <v/>
      </c>
      <c r="K1579" s="37" t="str">
        <f aca="false">IF(G1579=1,IF(COUNTIFS($C:$C,C1579,$G:$G,1,$A:$A,"&gt;="&amp;(A1579-FenetreInterm/86400),$A:$A,"&lt;="&amp;A1579)&gt;=NbInterm,1,0),"")</f>
        <v/>
      </c>
      <c r="L1579" s="37" t="str">
        <f aca="false">IF(G1579=1,IF(B1579="",0,IF(J1579&lt;SeuilFugitive,1,0)),"")</f>
        <v/>
      </c>
      <c r="M1579" s="37" t="str">
        <f aca="false">IF(G1579=1,IF(B1579="",IF((Fin-A1579)*24&gt;SeuilFigee,1,0),IF(J1579&gt;SeuilFigee*3600,1,0)),"")</f>
        <v/>
      </c>
      <c r="N1579" s="0" t="str">
        <f aca="false">IF(G1579=1,IF(COUNTIF(H$2:H1579,H1579)=1,COUNTIF($H:$H,H1579),""),"")</f>
        <v/>
      </c>
      <c r="O1579" s="0" t="str">
        <f aca="false">IF(G1579=1,IF(COUNTIF(I$2:I1579,I1579)=1,COUNTIF($I:$I,I1579),""),"")</f>
        <v/>
      </c>
      <c r="P1579" s="38" t="str">
        <f aca="false">IF(G1579=1,IF(COUNTIFS(C$2:C1579,C1579,G$2:G1579,1)=1,COUNTIFS($C:$C,C1579,$G:$G,1)+ROW()/10000000,""),"")</f>
        <v/>
      </c>
      <c r="Q1579" s="0" t="str">
        <f aca="false">IF(K1579=1,IF(COUNTIFS(C$2:C1579,C1579,K$2:K1579,1)=1,1,0),"")</f>
        <v/>
      </c>
      <c r="R1579" s="0" t="str">
        <f aca="false">IF(M1579=1,IF(COUNTIFS(C$2:C1579,C1579,M$2:M1579,1)=1,1,0),"")</f>
        <v/>
      </c>
      <c r="S1579" s="0" t="str">
        <f aca="false">IF(L1579=1,IF(COUNTIFS(C$2:C1579,C1579,L$2:L1579,1)=1,1,0),"")</f>
        <v/>
      </c>
      <c r="T1579" s="38" t="str">
        <f aca="false">IF(N1579="","",N1579+ROW()/10000000)</f>
        <v/>
      </c>
      <c r="U1579" s="0" t="str">
        <f aca="false">IF(G1579=1,IF(B1579="",1,0),"")</f>
        <v/>
      </c>
    </row>
    <row r="1580" customFormat="false" ht="15" hidden="false" customHeight="false" outlineLevel="0" collapsed="false">
      <c r="A1580" s="35"/>
      <c r="B1580" s="35"/>
      <c r="G1580" s="0" t="str">
        <f aca="false">IF(A1580="","",IF(AND(A1580&gt;=Debut,A1580&lt;Fin),1,0))</f>
        <v/>
      </c>
      <c r="H1580" s="0" t="str">
        <f aca="false">IF(G1580=1,INT(ROUND((A1580-Debut)*86400,0)/600),"")</f>
        <v/>
      </c>
      <c r="I1580" s="0" t="str">
        <f aca="false">IF(G1580=1,INT(ROUND((A1580-Debut)*86400,0)/3600),"")</f>
        <v/>
      </c>
      <c r="J1580" s="0" t="str">
        <f aca="false">IF(OR(A1580="",B1580=""),"",ROUND((B1580-A1580)*86400,0))</f>
        <v/>
      </c>
      <c r="K1580" s="37" t="str">
        <f aca="false">IF(G1580=1,IF(COUNTIFS($C:$C,C1580,$G:$G,1,$A:$A,"&gt;="&amp;(A1580-FenetreInterm/86400),$A:$A,"&lt;="&amp;A1580)&gt;=NbInterm,1,0),"")</f>
        <v/>
      </c>
      <c r="L1580" s="37" t="str">
        <f aca="false">IF(G1580=1,IF(B1580="",0,IF(J1580&lt;SeuilFugitive,1,0)),"")</f>
        <v/>
      </c>
      <c r="M1580" s="37" t="str">
        <f aca="false">IF(G1580=1,IF(B1580="",IF((Fin-A1580)*24&gt;SeuilFigee,1,0),IF(J1580&gt;SeuilFigee*3600,1,0)),"")</f>
        <v/>
      </c>
      <c r="N1580" s="0" t="str">
        <f aca="false">IF(G1580=1,IF(COUNTIF(H$2:H1580,H1580)=1,COUNTIF($H:$H,H1580),""),"")</f>
        <v/>
      </c>
      <c r="O1580" s="0" t="str">
        <f aca="false">IF(G1580=1,IF(COUNTIF(I$2:I1580,I1580)=1,COUNTIF($I:$I,I1580),""),"")</f>
        <v/>
      </c>
      <c r="P1580" s="38" t="str">
        <f aca="false">IF(G1580=1,IF(COUNTIFS(C$2:C1580,C1580,G$2:G1580,1)=1,COUNTIFS($C:$C,C1580,$G:$G,1)+ROW()/10000000,""),"")</f>
        <v/>
      </c>
      <c r="Q1580" s="0" t="str">
        <f aca="false">IF(K1580=1,IF(COUNTIFS(C$2:C1580,C1580,K$2:K1580,1)=1,1,0),"")</f>
        <v/>
      </c>
      <c r="R1580" s="0" t="str">
        <f aca="false">IF(M1580=1,IF(COUNTIFS(C$2:C1580,C1580,M$2:M1580,1)=1,1,0),"")</f>
        <v/>
      </c>
      <c r="S1580" s="0" t="str">
        <f aca="false">IF(L1580=1,IF(COUNTIFS(C$2:C1580,C1580,L$2:L1580,1)=1,1,0),"")</f>
        <v/>
      </c>
      <c r="T1580" s="38" t="str">
        <f aca="false">IF(N1580="","",N1580+ROW()/10000000)</f>
        <v/>
      </c>
      <c r="U1580" s="0" t="str">
        <f aca="false">IF(G1580=1,IF(B1580="",1,0),"")</f>
        <v/>
      </c>
    </row>
    <row r="1581" customFormat="false" ht="15" hidden="false" customHeight="false" outlineLevel="0" collapsed="false">
      <c r="A1581" s="35"/>
      <c r="B1581" s="35"/>
      <c r="G1581" s="0" t="str">
        <f aca="false">IF(A1581="","",IF(AND(A1581&gt;=Debut,A1581&lt;Fin),1,0))</f>
        <v/>
      </c>
      <c r="H1581" s="0" t="str">
        <f aca="false">IF(G1581=1,INT(ROUND((A1581-Debut)*86400,0)/600),"")</f>
        <v/>
      </c>
      <c r="I1581" s="0" t="str">
        <f aca="false">IF(G1581=1,INT(ROUND((A1581-Debut)*86400,0)/3600),"")</f>
        <v/>
      </c>
      <c r="J1581" s="0" t="str">
        <f aca="false">IF(OR(A1581="",B1581=""),"",ROUND((B1581-A1581)*86400,0))</f>
        <v/>
      </c>
      <c r="K1581" s="37" t="str">
        <f aca="false">IF(G1581=1,IF(COUNTIFS($C:$C,C1581,$G:$G,1,$A:$A,"&gt;="&amp;(A1581-FenetreInterm/86400),$A:$A,"&lt;="&amp;A1581)&gt;=NbInterm,1,0),"")</f>
        <v/>
      </c>
      <c r="L1581" s="37" t="str">
        <f aca="false">IF(G1581=1,IF(B1581="",0,IF(J1581&lt;SeuilFugitive,1,0)),"")</f>
        <v/>
      </c>
      <c r="M1581" s="37" t="str">
        <f aca="false">IF(G1581=1,IF(B1581="",IF((Fin-A1581)*24&gt;SeuilFigee,1,0),IF(J1581&gt;SeuilFigee*3600,1,0)),"")</f>
        <v/>
      </c>
      <c r="N1581" s="0" t="str">
        <f aca="false">IF(G1581=1,IF(COUNTIF(H$2:H1581,H1581)=1,COUNTIF($H:$H,H1581),""),"")</f>
        <v/>
      </c>
      <c r="O1581" s="0" t="str">
        <f aca="false">IF(G1581=1,IF(COUNTIF(I$2:I1581,I1581)=1,COUNTIF($I:$I,I1581),""),"")</f>
        <v/>
      </c>
      <c r="P1581" s="38" t="str">
        <f aca="false">IF(G1581=1,IF(COUNTIFS(C$2:C1581,C1581,G$2:G1581,1)=1,COUNTIFS($C:$C,C1581,$G:$G,1)+ROW()/10000000,""),"")</f>
        <v/>
      </c>
      <c r="Q1581" s="0" t="str">
        <f aca="false">IF(K1581=1,IF(COUNTIFS(C$2:C1581,C1581,K$2:K1581,1)=1,1,0),"")</f>
        <v/>
      </c>
      <c r="R1581" s="0" t="str">
        <f aca="false">IF(M1581=1,IF(COUNTIFS(C$2:C1581,C1581,M$2:M1581,1)=1,1,0),"")</f>
        <v/>
      </c>
      <c r="S1581" s="0" t="str">
        <f aca="false">IF(L1581=1,IF(COUNTIFS(C$2:C1581,C1581,L$2:L1581,1)=1,1,0),"")</f>
        <v/>
      </c>
      <c r="T1581" s="38" t="str">
        <f aca="false">IF(N1581="","",N1581+ROW()/10000000)</f>
        <v/>
      </c>
      <c r="U1581" s="0" t="str">
        <f aca="false">IF(G1581=1,IF(B1581="",1,0),"")</f>
        <v/>
      </c>
    </row>
    <row r="1582" customFormat="false" ht="15" hidden="false" customHeight="false" outlineLevel="0" collapsed="false">
      <c r="A1582" s="35"/>
      <c r="B1582" s="35"/>
      <c r="G1582" s="0" t="str">
        <f aca="false">IF(A1582="","",IF(AND(A1582&gt;=Debut,A1582&lt;Fin),1,0))</f>
        <v/>
      </c>
      <c r="H1582" s="0" t="str">
        <f aca="false">IF(G1582=1,INT(ROUND((A1582-Debut)*86400,0)/600),"")</f>
        <v/>
      </c>
      <c r="I1582" s="0" t="str">
        <f aca="false">IF(G1582=1,INT(ROUND((A1582-Debut)*86400,0)/3600),"")</f>
        <v/>
      </c>
      <c r="J1582" s="0" t="str">
        <f aca="false">IF(OR(A1582="",B1582=""),"",ROUND((B1582-A1582)*86400,0))</f>
        <v/>
      </c>
      <c r="K1582" s="37" t="str">
        <f aca="false">IF(G1582=1,IF(COUNTIFS($C:$C,C1582,$G:$G,1,$A:$A,"&gt;="&amp;(A1582-FenetreInterm/86400),$A:$A,"&lt;="&amp;A1582)&gt;=NbInterm,1,0),"")</f>
        <v/>
      </c>
      <c r="L1582" s="37" t="str">
        <f aca="false">IF(G1582=1,IF(B1582="",0,IF(J1582&lt;SeuilFugitive,1,0)),"")</f>
        <v/>
      </c>
      <c r="M1582" s="37" t="str">
        <f aca="false">IF(G1582=1,IF(B1582="",IF((Fin-A1582)*24&gt;SeuilFigee,1,0),IF(J1582&gt;SeuilFigee*3600,1,0)),"")</f>
        <v/>
      </c>
      <c r="N1582" s="0" t="str">
        <f aca="false">IF(G1582=1,IF(COUNTIF(H$2:H1582,H1582)=1,COUNTIF($H:$H,H1582),""),"")</f>
        <v/>
      </c>
      <c r="O1582" s="0" t="str">
        <f aca="false">IF(G1582=1,IF(COUNTIF(I$2:I1582,I1582)=1,COUNTIF($I:$I,I1582),""),"")</f>
        <v/>
      </c>
      <c r="P1582" s="38" t="str">
        <f aca="false">IF(G1582=1,IF(COUNTIFS(C$2:C1582,C1582,G$2:G1582,1)=1,COUNTIFS($C:$C,C1582,$G:$G,1)+ROW()/10000000,""),"")</f>
        <v/>
      </c>
      <c r="Q1582" s="0" t="str">
        <f aca="false">IF(K1582=1,IF(COUNTIFS(C$2:C1582,C1582,K$2:K1582,1)=1,1,0),"")</f>
        <v/>
      </c>
      <c r="R1582" s="0" t="str">
        <f aca="false">IF(M1582=1,IF(COUNTIFS(C$2:C1582,C1582,M$2:M1582,1)=1,1,0),"")</f>
        <v/>
      </c>
      <c r="S1582" s="0" t="str">
        <f aca="false">IF(L1582=1,IF(COUNTIFS(C$2:C1582,C1582,L$2:L1582,1)=1,1,0),"")</f>
        <v/>
      </c>
      <c r="T1582" s="38" t="str">
        <f aca="false">IF(N1582="","",N1582+ROW()/10000000)</f>
        <v/>
      </c>
      <c r="U1582" s="0" t="str">
        <f aca="false">IF(G1582=1,IF(B1582="",1,0),"")</f>
        <v/>
      </c>
    </row>
    <row r="1583" customFormat="false" ht="15" hidden="false" customHeight="false" outlineLevel="0" collapsed="false">
      <c r="A1583" s="35"/>
      <c r="B1583" s="35"/>
      <c r="G1583" s="0" t="str">
        <f aca="false">IF(A1583="","",IF(AND(A1583&gt;=Debut,A1583&lt;Fin),1,0))</f>
        <v/>
      </c>
      <c r="H1583" s="0" t="str">
        <f aca="false">IF(G1583=1,INT(ROUND((A1583-Debut)*86400,0)/600),"")</f>
        <v/>
      </c>
      <c r="I1583" s="0" t="str">
        <f aca="false">IF(G1583=1,INT(ROUND((A1583-Debut)*86400,0)/3600),"")</f>
        <v/>
      </c>
      <c r="J1583" s="0" t="str">
        <f aca="false">IF(OR(A1583="",B1583=""),"",ROUND((B1583-A1583)*86400,0))</f>
        <v/>
      </c>
      <c r="K1583" s="37" t="str">
        <f aca="false">IF(G1583=1,IF(COUNTIFS($C:$C,C1583,$G:$G,1,$A:$A,"&gt;="&amp;(A1583-FenetreInterm/86400),$A:$A,"&lt;="&amp;A1583)&gt;=NbInterm,1,0),"")</f>
        <v/>
      </c>
      <c r="L1583" s="37" t="str">
        <f aca="false">IF(G1583=1,IF(B1583="",0,IF(J1583&lt;SeuilFugitive,1,0)),"")</f>
        <v/>
      </c>
      <c r="M1583" s="37" t="str">
        <f aca="false">IF(G1583=1,IF(B1583="",IF((Fin-A1583)*24&gt;SeuilFigee,1,0),IF(J1583&gt;SeuilFigee*3600,1,0)),"")</f>
        <v/>
      </c>
      <c r="N1583" s="0" t="str">
        <f aca="false">IF(G1583=1,IF(COUNTIF(H$2:H1583,H1583)=1,COUNTIF($H:$H,H1583),""),"")</f>
        <v/>
      </c>
      <c r="O1583" s="0" t="str">
        <f aca="false">IF(G1583=1,IF(COUNTIF(I$2:I1583,I1583)=1,COUNTIF($I:$I,I1583),""),"")</f>
        <v/>
      </c>
      <c r="P1583" s="38" t="str">
        <f aca="false">IF(G1583=1,IF(COUNTIFS(C$2:C1583,C1583,G$2:G1583,1)=1,COUNTIFS($C:$C,C1583,$G:$G,1)+ROW()/10000000,""),"")</f>
        <v/>
      </c>
      <c r="Q1583" s="0" t="str">
        <f aca="false">IF(K1583=1,IF(COUNTIFS(C$2:C1583,C1583,K$2:K1583,1)=1,1,0),"")</f>
        <v/>
      </c>
      <c r="R1583" s="0" t="str">
        <f aca="false">IF(M1583=1,IF(COUNTIFS(C$2:C1583,C1583,M$2:M1583,1)=1,1,0),"")</f>
        <v/>
      </c>
      <c r="S1583" s="0" t="str">
        <f aca="false">IF(L1583=1,IF(COUNTIFS(C$2:C1583,C1583,L$2:L1583,1)=1,1,0),"")</f>
        <v/>
      </c>
      <c r="T1583" s="38" t="str">
        <f aca="false">IF(N1583="","",N1583+ROW()/10000000)</f>
        <v/>
      </c>
      <c r="U1583" s="0" t="str">
        <f aca="false">IF(G1583=1,IF(B1583="",1,0),"")</f>
        <v/>
      </c>
    </row>
    <row r="1584" customFormat="false" ht="15" hidden="false" customHeight="false" outlineLevel="0" collapsed="false">
      <c r="A1584" s="35"/>
      <c r="B1584" s="35"/>
      <c r="G1584" s="0" t="str">
        <f aca="false">IF(A1584="","",IF(AND(A1584&gt;=Debut,A1584&lt;Fin),1,0))</f>
        <v/>
      </c>
      <c r="H1584" s="0" t="str">
        <f aca="false">IF(G1584=1,INT(ROUND((A1584-Debut)*86400,0)/600),"")</f>
        <v/>
      </c>
      <c r="I1584" s="0" t="str">
        <f aca="false">IF(G1584=1,INT(ROUND((A1584-Debut)*86400,0)/3600),"")</f>
        <v/>
      </c>
      <c r="J1584" s="0" t="str">
        <f aca="false">IF(OR(A1584="",B1584=""),"",ROUND((B1584-A1584)*86400,0))</f>
        <v/>
      </c>
      <c r="K1584" s="37" t="str">
        <f aca="false">IF(G1584=1,IF(COUNTIFS($C:$C,C1584,$G:$G,1,$A:$A,"&gt;="&amp;(A1584-FenetreInterm/86400),$A:$A,"&lt;="&amp;A1584)&gt;=NbInterm,1,0),"")</f>
        <v/>
      </c>
      <c r="L1584" s="37" t="str">
        <f aca="false">IF(G1584=1,IF(B1584="",0,IF(J1584&lt;SeuilFugitive,1,0)),"")</f>
        <v/>
      </c>
      <c r="M1584" s="37" t="str">
        <f aca="false">IF(G1584=1,IF(B1584="",IF((Fin-A1584)*24&gt;SeuilFigee,1,0),IF(J1584&gt;SeuilFigee*3600,1,0)),"")</f>
        <v/>
      </c>
      <c r="N1584" s="0" t="str">
        <f aca="false">IF(G1584=1,IF(COUNTIF(H$2:H1584,H1584)=1,COUNTIF($H:$H,H1584),""),"")</f>
        <v/>
      </c>
      <c r="O1584" s="0" t="str">
        <f aca="false">IF(G1584=1,IF(COUNTIF(I$2:I1584,I1584)=1,COUNTIF($I:$I,I1584),""),"")</f>
        <v/>
      </c>
      <c r="P1584" s="38" t="str">
        <f aca="false">IF(G1584=1,IF(COUNTIFS(C$2:C1584,C1584,G$2:G1584,1)=1,COUNTIFS($C:$C,C1584,$G:$G,1)+ROW()/10000000,""),"")</f>
        <v/>
      </c>
      <c r="Q1584" s="0" t="str">
        <f aca="false">IF(K1584=1,IF(COUNTIFS(C$2:C1584,C1584,K$2:K1584,1)=1,1,0),"")</f>
        <v/>
      </c>
      <c r="R1584" s="0" t="str">
        <f aca="false">IF(M1584=1,IF(COUNTIFS(C$2:C1584,C1584,M$2:M1584,1)=1,1,0),"")</f>
        <v/>
      </c>
      <c r="S1584" s="0" t="str">
        <f aca="false">IF(L1584=1,IF(COUNTIFS(C$2:C1584,C1584,L$2:L1584,1)=1,1,0),"")</f>
        <v/>
      </c>
      <c r="T1584" s="38" t="str">
        <f aca="false">IF(N1584="","",N1584+ROW()/10000000)</f>
        <v/>
      </c>
      <c r="U1584" s="0" t="str">
        <f aca="false">IF(G1584=1,IF(B1584="",1,0),"")</f>
        <v/>
      </c>
    </row>
    <row r="1585" customFormat="false" ht="15" hidden="false" customHeight="false" outlineLevel="0" collapsed="false">
      <c r="A1585" s="35"/>
      <c r="B1585" s="35"/>
      <c r="G1585" s="0" t="str">
        <f aca="false">IF(A1585="","",IF(AND(A1585&gt;=Debut,A1585&lt;Fin),1,0))</f>
        <v/>
      </c>
      <c r="H1585" s="0" t="str">
        <f aca="false">IF(G1585=1,INT(ROUND((A1585-Debut)*86400,0)/600),"")</f>
        <v/>
      </c>
      <c r="I1585" s="0" t="str">
        <f aca="false">IF(G1585=1,INT(ROUND((A1585-Debut)*86400,0)/3600),"")</f>
        <v/>
      </c>
      <c r="J1585" s="0" t="str">
        <f aca="false">IF(OR(A1585="",B1585=""),"",ROUND((B1585-A1585)*86400,0))</f>
        <v/>
      </c>
      <c r="K1585" s="37" t="str">
        <f aca="false">IF(G1585=1,IF(COUNTIFS($C:$C,C1585,$G:$G,1,$A:$A,"&gt;="&amp;(A1585-FenetreInterm/86400),$A:$A,"&lt;="&amp;A1585)&gt;=NbInterm,1,0),"")</f>
        <v/>
      </c>
      <c r="L1585" s="37" t="str">
        <f aca="false">IF(G1585=1,IF(B1585="",0,IF(J1585&lt;SeuilFugitive,1,0)),"")</f>
        <v/>
      </c>
      <c r="M1585" s="37" t="str">
        <f aca="false">IF(G1585=1,IF(B1585="",IF((Fin-A1585)*24&gt;SeuilFigee,1,0),IF(J1585&gt;SeuilFigee*3600,1,0)),"")</f>
        <v/>
      </c>
      <c r="N1585" s="0" t="str">
        <f aca="false">IF(G1585=1,IF(COUNTIF(H$2:H1585,H1585)=1,COUNTIF($H:$H,H1585),""),"")</f>
        <v/>
      </c>
      <c r="O1585" s="0" t="str">
        <f aca="false">IF(G1585=1,IF(COUNTIF(I$2:I1585,I1585)=1,COUNTIF($I:$I,I1585),""),"")</f>
        <v/>
      </c>
      <c r="P1585" s="38" t="str">
        <f aca="false">IF(G1585=1,IF(COUNTIFS(C$2:C1585,C1585,G$2:G1585,1)=1,COUNTIFS($C:$C,C1585,$G:$G,1)+ROW()/10000000,""),"")</f>
        <v/>
      </c>
      <c r="Q1585" s="0" t="str">
        <f aca="false">IF(K1585=1,IF(COUNTIFS(C$2:C1585,C1585,K$2:K1585,1)=1,1,0),"")</f>
        <v/>
      </c>
      <c r="R1585" s="0" t="str">
        <f aca="false">IF(M1585=1,IF(COUNTIFS(C$2:C1585,C1585,M$2:M1585,1)=1,1,0),"")</f>
        <v/>
      </c>
      <c r="S1585" s="0" t="str">
        <f aca="false">IF(L1585=1,IF(COUNTIFS(C$2:C1585,C1585,L$2:L1585,1)=1,1,0),"")</f>
        <v/>
      </c>
      <c r="T1585" s="38" t="str">
        <f aca="false">IF(N1585="","",N1585+ROW()/10000000)</f>
        <v/>
      </c>
      <c r="U1585" s="0" t="str">
        <f aca="false">IF(G1585=1,IF(B1585="",1,0),"")</f>
        <v/>
      </c>
    </row>
    <row r="1586" customFormat="false" ht="15" hidden="false" customHeight="false" outlineLevel="0" collapsed="false">
      <c r="A1586" s="35"/>
      <c r="B1586" s="35"/>
      <c r="G1586" s="0" t="str">
        <f aca="false">IF(A1586="","",IF(AND(A1586&gt;=Debut,A1586&lt;Fin),1,0))</f>
        <v/>
      </c>
      <c r="H1586" s="0" t="str">
        <f aca="false">IF(G1586=1,INT(ROUND((A1586-Debut)*86400,0)/600),"")</f>
        <v/>
      </c>
      <c r="I1586" s="0" t="str">
        <f aca="false">IF(G1586=1,INT(ROUND((A1586-Debut)*86400,0)/3600),"")</f>
        <v/>
      </c>
      <c r="J1586" s="0" t="str">
        <f aca="false">IF(OR(A1586="",B1586=""),"",ROUND((B1586-A1586)*86400,0))</f>
        <v/>
      </c>
      <c r="K1586" s="37" t="str">
        <f aca="false">IF(G1586=1,IF(COUNTIFS($C:$C,C1586,$G:$G,1,$A:$A,"&gt;="&amp;(A1586-FenetreInterm/86400),$A:$A,"&lt;="&amp;A1586)&gt;=NbInterm,1,0),"")</f>
        <v/>
      </c>
      <c r="L1586" s="37" t="str">
        <f aca="false">IF(G1586=1,IF(B1586="",0,IF(J1586&lt;SeuilFugitive,1,0)),"")</f>
        <v/>
      </c>
      <c r="M1586" s="37" t="str">
        <f aca="false">IF(G1586=1,IF(B1586="",IF((Fin-A1586)*24&gt;SeuilFigee,1,0),IF(J1586&gt;SeuilFigee*3600,1,0)),"")</f>
        <v/>
      </c>
      <c r="N1586" s="0" t="str">
        <f aca="false">IF(G1586=1,IF(COUNTIF(H$2:H1586,H1586)=1,COUNTIF($H:$H,H1586),""),"")</f>
        <v/>
      </c>
      <c r="O1586" s="0" t="str">
        <f aca="false">IF(G1586=1,IF(COUNTIF(I$2:I1586,I1586)=1,COUNTIF($I:$I,I1586),""),"")</f>
        <v/>
      </c>
      <c r="P1586" s="38" t="str">
        <f aca="false">IF(G1586=1,IF(COUNTIFS(C$2:C1586,C1586,G$2:G1586,1)=1,COUNTIFS($C:$C,C1586,$G:$G,1)+ROW()/10000000,""),"")</f>
        <v/>
      </c>
      <c r="Q1586" s="0" t="str">
        <f aca="false">IF(K1586=1,IF(COUNTIFS(C$2:C1586,C1586,K$2:K1586,1)=1,1,0),"")</f>
        <v/>
      </c>
      <c r="R1586" s="0" t="str">
        <f aca="false">IF(M1586=1,IF(COUNTIFS(C$2:C1586,C1586,M$2:M1586,1)=1,1,0),"")</f>
        <v/>
      </c>
      <c r="S1586" s="0" t="str">
        <f aca="false">IF(L1586=1,IF(COUNTIFS(C$2:C1586,C1586,L$2:L1586,1)=1,1,0),"")</f>
        <v/>
      </c>
      <c r="T1586" s="38" t="str">
        <f aca="false">IF(N1586="","",N1586+ROW()/10000000)</f>
        <v/>
      </c>
      <c r="U1586" s="0" t="str">
        <f aca="false">IF(G1586=1,IF(B1586="",1,0),"")</f>
        <v/>
      </c>
    </row>
    <row r="1587" customFormat="false" ht="15" hidden="false" customHeight="false" outlineLevel="0" collapsed="false">
      <c r="A1587" s="35"/>
      <c r="B1587" s="35"/>
      <c r="G1587" s="0" t="str">
        <f aca="false">IF(A1587="","",IF(AND(A1587&gt;=Debut,A1587&lt;Fin),1,0))</f>
        <v/>
      </c>
      <c r="H1587" s="0" t="str">
        <f aca="false">IF(G1587=1,INT(ROUND((A1587-Debut)*86400,0)/600),"")</f>
        <v/>
      </c>
      <c r="I1587" s="0" t="str">
        <f aca="false">IF(G1587=1,INT(ROUND((A1587-Debut)*86400,0)/3600),"")</f>
        <v/>
      </c>
      <c r="J1587" s="0" t="str">
        <f aca="false">IF(OR(A1587="",B1587=""),"",ROUND((B1587-A1587)*86400,0))</f>
        <v/>
      </c>
      <c r="K1587" s="37" t="str">
        <f aca="false">IF(G1587=1,IF(COUNTIFS($C:$C,C1587,$G:$G,1,$A:$A,"&gt;="&amp;(A1587-FenetreInterm/86400),$A:$A,"&lt;="&amp;A1587)&gt;=NbInterm,1,0),"")</f>
        <v/>
      </c>
      <c r="L1587" s="37" t="str">
        <f aca="false">IF(G1587=1,IF(B1587="",0,IF(J1587&lt;SeuilFugitive,1,0)),"")</f>
        <v/>
      </c>
      <c r="M1587" s="37" t="str">
        <f aca="false">IF(G1587=1,IF(B1587="",IF((Fin-A1587)*24&gt;SeuilFigee,1,0),IF(J1587&gt;SeuilFigee*3600,1,0)),"")</f>
        <v/>
      </c>
      <c r="N1587" s="0" t="str">
        <f aca="false">IF(G1587=1,IF(COUNTIF(H$2:H1587,H1587)=1,COUNTIF($H:$H,H1587),""),"")</f>
        <v/>
      </c>
      <c r="O1587" s="0" t="str">
        <f aca="false">IF(G1587=1,IF(COUNTIF(I$2:I1587,I1587)=1,COUNTIF($I:$I,I1587),""),"")</f>
        <v/>
      </c>
      <c r="P1587" s="38" t="str">
        <f aca="false">IF(G1587=1,IF(COUNTIFS(C$2:C1587,C1587,G$2:G1587,1)=1,COUNTIFS($C:$C,C1587,$G:$G,1)+ROW()/10000000,""),"")</f>
        <v/>
      </c>
      <c r="Q1587" s="0" t="str">
        <f aca="false">IF(K1587=1,IF(COUNTIFS(C$2:C1587,C1587,K$2:K1587,1)=1,1,0),"")</f>
        <v/>
      </c>
      <c r="R1587" s="0" t="str">
        <f aca="false">IF(M1587=1,IF(COUNTIFS(C$2:C1587,C1587,M$2:M1587,1)=1,1,0),"")</f>
        <v/>
      </c>
      <c r="S1587" s="0" t="str">
        <f aca="false">IF(L1587=1,IF(COUNTIFS(C$2:C1587,C1587,L$2:L1587,1)=1,1,0),"")</f>
        <v/>
      </c>
      <c r="T1587" s="38" t="str">
        <f aca="false">IF(N1587="","",N1587+ROW()/10000000)</f>
        <v/>
      </c>
      <c r="U1587" s="0" t="str">
        <f aca="false">IF(G1587=1,IF(B1587="",1,0),"")</f>
        <v/>
      </c>
    </row>
    <row r="1588" customFormat="false" ht="15" hidden="false" customHeight="false" outlineLevel="0" collapsed="false">
      <c r="A1588" s="35"/>
      <c r="B1588" s="35"/>
      <c r="G1588" s="0" t="str">
        <f aca="false">IF(A1588="","",IF(AND(A1588&gt;=Debut,A1588&lt;Fin),1,0))</f>
        <v/>
      </c>
      <c r="H1588" s="0" t="str">
        <f aca="false">IF(G1588=1,INT(ROUND((A1588-Debut)*86400,0)/600),"")</f>
        <v/>
      </c>
      <c r="I1588" s="0" t="str">
        <f aca="false">IF(G1588=1,INT(ROUND((A1588-Debut)*86400,0)/3600),"")</f>
        <v/>
      </c>
      <c r="J1588" s="0" t="str">
        <f aca="false">IF(OR(A1588="",B1588=""),"",ROUND((B1588-A1588)*86400,0))</f>
        <v/>
      </c>
      <c r="K1588" s="37" t="str">
        <f aca="false">IF(G1588=1,IF(COUNTIFS($C:$C,C1588,$G:$G,1,$A:$A,"&gt;="&amp;(A1588-FenetreInterm/86400),$A:$A,"&lt;="&amp;A1588)&gt;=NbInterm,1,0),"")</f>
        <v/>
      </c>
      <c r="L1588" s="37" t="str">
        <f aca="false">IF(G1588=1,IF(B1588="",0,IF(J1588&lt;SeuilFugitive,1,0)),"")</f>
        <v/>
      </c>
      <c r="M1588" s="37" t="str">
        <f aca="false">IF(G1588=1,IF(B1588="",IF((Fin-A1588)*24&gt;SeuilFigee,1,0),IF(J1588&gt;SeuilFigee*3600,1,0)),"")</f>
        <v/>
      </c>
      <c r="N1588" s="0" t="str">
        <f aca="false">IF(G1588=1,IF(COUNTIF(H$2:H1588,H1588)=1,COUNTIF($H:$H,H1588),""),"")</f>
        <v/>
      </c>
      <c r="O1588" s="0" t="str">
        <f aca="false">IF(G1588=1,IF(COUNTIF(I$2:I1588,I1588)=1,COUNTIF($I:$I,I1588),""),"")</f>
        <v/>
      </c>
      <c r="P1588" s="38" t="str">
        <f aca="false">IF(G1588=1,IF(COUNTIFS(C$2:C1588,C1588,G$2:G1588,1)=1,COUNTIFS($C:$C,C1588,$G:$G,1)+ROW()/10000000,""),"")</f>
        <v/>
      </c>
      <c r="Q1588" s="0" t="str">
        <f aca="false">IF(K1588=1,IF(COUNTIFS(C$2:C1588,C1588,K$2:K1588,1)=1,1,0),"")</f>
        <v/>
      </c>
      <c r="R1588" s="0" t="str">
        <f aca="false">IF(M1588=1,IF(COUNTIFS(C$2:C1588,C1588,M$2:M1588,1)=1,1,0),"")</f>
        <v/>
      </c>
      <c r="S1588" s="0" t="str">
        <f aca="false">IF(L1588=1,IF(COUNTIFS(C$2:C1588,C1588,L$2:L1588,1)=1,1,0),"")</f>
        <v/>
      </c>
      <c r="T1588" s="38" t="str">
        <f aca="false">IF(N1588="","",N1588+ROW()/10000000)</f>
        <v/>
      </c>
      <c r="U1588" s="0" t="str">
        <f aca="false">IF(G1588=1,IF(B1588="",1,0),"")</f>
        <v/>
      </c>
    </row>
    <row r="1589" customFormat="false" ht="15" hidden="false" customHeight="false" outlineLevel="0" collapsed="false">
      <c r="A1589" s="35"/>
      <c r="B1589" s="35"/>
      <c r="G1589" s="0" t="str">
        <f aca="false">IF(A1589="","",IF(AND(A1589&gt;=Debut,A1589&lt;Fin),1,0))</f>
        <v/>
      </c>
      <c r="H1589" s="0" t="str">
        <f aca="false">IF(G1589=1,INT(ROUND((A1589-Debut)*86400,0)/600),"")</f>
        <v/>
      </c>
      <c r="I1589" s="0" t="str">
        <f aca="false">IF(G1589=1,INT(ROUND((A1589-Debut)*86400,0)/3600),"")</f>
        <v/>
      </c>
      <c r="J1589" s="0" t="str">
        <f aca="false">IF(OR(A1589="",B1589=""),"",ROUND((B1589-A1589)*86400,0))</f>
        <v/>
      </c>
      <c r="K1589" s="37" t="str">
        <f aca="false">IF(G1589=1,IF(COUNTIFS($C:$C,C1589,$G:$G,1,$A:$A,"&gt;="&amp;(A1589-FenetreInterm/86400),$A:$A,"&lt;="&amp;A1589)&gt;=NbInterm,1,0),"")</f>
        <v/>
      </c>
      <c r="L1589" s="37" t="str">
        <f aca="false">IF(G1589=1,IF(B1589="",0,IF(J1589&lt;SeuilFugitive,1,0)),"")</f>
        <v/>
      </c>
      <c r="M1589" s="37" t="str">
        <f aca="false">IF(G1589=1,IF(B1589="",IF((Fin-A1589)*24&gt;SeuilFigee,1,0),IF(J1589&gt;SeuilFigee*3600,1,0)),"")</f>
        <v/>
      </c>
      <c r="N1589" s="0" t="str">
        <f aca="false">IF(G1589=1,IF(COUNTIF(H$2:H1589,H1589)=1,COUNTIF($H:$H,H1589),""),"")</f>
        <v/>
      </c>
      <c r="O1589" s="0" t="str">
        <f aca="false">IF(G1589=1,IF(COUNTIF(I$2:I1589,I1589)=1,COUNTIF($I:$I,I1589),""),"")</f>
        <v/>
      </c>
      <c r="P1589" s="38" t="str">
        <f aca="false">IF(G1589=1,IF(COUNTIFS(C$2:C1589,C1589,G$2:G1589,1)=1,COUNTIFS($C:$C,C1589,$G:$G,1)+ROW()/10000000,""),"")</f>
        <v/>
      </c>
      <c r="Q1589" s="0" t="str">
        <f aca="false">IF(K1589=1,IF(COUNTIFS(C$2:C1589,C1589,K$2:K1589,1)=1,1,0),"")</f>
        <v/>
      </c>
      <c r="R1589" s="0" t="str">
        <f aca="false">IF(M1589=1,IF(COUNTIFS(C$2:C1589,C1589,M$2:M1589,1)=1,1,0),"")</f>
        <v/>
      </c>
      <c r="S1589" s="0" t="str">
        <f aca="false">IF(L1589=1,IF(COUNTIFS(C$2:C1589,C1589,L$2:L1589,1)=1,1,0),"")</f>
        <v/>
      </c>
      <c r="T1589" s="38" t="str">
        <f aca="false">IF(N1589="","",N1589+ROW()/10000000)</f>
        <v/>
      </c>
      <c r="U1589" s="0" t="str">
        <f aca="false">IF(G1589=1,IF(B1589="",1,0),"")</f>
        <v/>
      </c>
    </row>
    <row r="1590" customFormat="false" ht="15" hidden="false" customHeight="false" outlineLevel="0" collapsed="false">
      <c r="A1590" s="35"/>
      <c r="B1590" s="35"/>
      <c r="G1590" s="0" t="str">
        <f aca="false">IF(A1590="","",IF(AND(A1590&gt;=Debut,A1590&lt;Fin),1,0))</f>
        <v/>
      </c>
      <c r="H1590" s="0" t="str">
        <f aca="false">IF(G1590=1,INT(ROUND((A1590-Debut)*86400,0)/600),"")</f>
        <v/>
      </c>
      <c r="I1590" s="0" t="str">
        <f aca="false">IF(G1590=1,INT(ROUND((A1590-Debut)*86400,0)/3600),"")</f>
        <v/>
      </c>
      <c r="J1590" s="0" t="str">
        <f aca="false">IF(OR(A1590="",B1590=""),"",ROUND((B1590-A1590)*86400,0))</f>
        <v/>
      </c>
      <c r="K1590" s="37" t="str">
        <f aca="false">IF(G1590=1,IF(COUNTIFS($C:$C,C1590,$G:$G,1,$A:$A,"&gt;="&amp;(A1590-FenetreInterm/86400),$A:$A,"&lt;="&amp;A1590)&gt;=NbInterm,1,0),"")</f>
        <v/>
      </c>
      <c r="L1590" s="37" t="str">
        <f aca="false">IF(G1590=1,IF(B1590="",0,IF(J1590&lt;SeuilFugitive,1,0)),"")</f>
        <v/>
      </c>
      <c r="M1590" s="37" t="str">
        <f aca="false">IF(G1590=1,IF(B1590="",IF((Fin-A1590)*24&gt;SeuilFigee,1,0),IF(J1590&gt;SeuilFigee*3600,1,0)),"")</f>
        <v/>
      </c>
      <c r="N1590" s="0" t="str">
        <f aca="false">IF(G1590=1,IF(COUNTIF(H$2:H1590,H1590)=1,COUNTIF($H:$H,H1590),""),"")</f>
        <v/>
      </c>
      <c r="O1590" s="0" t="str">
        <f aca="false">IF(G1590=1,IF(COUNTIF(I$2:I1590,I1590)=1,COUNTIF($I:$I,I1590),""),"")</f>
        <v/>
      </c>
      <c r="P1590" s="38" t="str">
        <f aca="false">IF(G1590=1,IF(COUNTIFS(C$2:C1590,C1590,G$2:G1590,1)=1,COUNTIFS($C:$C,C1590,$G:$G,1)+ROW()/10000000,""),"")</f>
        <v/>
      </c>
      <c r="Q1590" s="0" t="str">
        <f aca="false">IF(K1590=1,IF(COUNTIFS(C$2:C1590,C1590,K$2:K1590,1)=1,1,0),"")</f>
        <v/>
      </c>
      <c r="R1590" s="0" t="str">
        <f aca="false">IF(M1590=1,IF(COUNTIFS(C$2:C1590,C1590,M$2:M1590,1)=1,1,0),"")</f>
        <v/>
      </c>
      <c r="S1590" s="0" t="str">
        <f aca="false">IF(L1590=1,IF(COUNTIFS(C$2:C1590,C1590,L$2:L1590,1)=1,1,0),"")</f>
        <v/>
      </c>
      <c r="T1590" s="38" t="str">
        <f aca="false">IF(N1590="","",N1590+ROW()/10000000)</f>
        <v/>
      </c>
      <c r="U1590" s="0" t="str">
        <f aca="false">IF(G1590=1,IF(B1590="",1,0),"")</f>
        <v/>
      </c>
    </row>
    <row r="1591" customFormat="false" ht="15" hidden="false" customHeight="false" outlineLevel="0" collapsed="false">
      <c r="A1591" s="35"/>
      <c r="B1591" s="35"/>
      <c r="G1591" s="0" t="str">
        <f aca="false">IF(A1591="","",IF(AND(A1591&gt;=Debut,A1591&lt;Fin),1,0))</f>
        <v/>
      </c>
      <c r="H1591" s="0" t="str">
        <f aca="false">IF(G1591=1,INT(ROUND((A1591-Debut)*86400,0)/600),"")</f>
        <v/>
      </c>
      <c r="I1591" s="0" t="str">
        <f aca="false">IF(G1591=1,INT(ROUND((A1591-Debut)*86400,0)/3600),"")</f>
        <v/>
      </c>
      <c r="J1591" s="0" t="str">
        <f aca="false">IF(OR(A1591="",B1591=""),"",ROUND((B1591-A1591)*86400,0))</f>
        <v/>
      </c>
      <c r="K1591" s="37" t="str">
        <f aca="false">IF(G1591=1,IF(COUNTIFS($C:$C,C1591,$G:$G,1,$A:$A,"&gt;="&amp;(A1591-FenetreInterm/86400),$A:$A,"&lt;="&amp;A1591)&gt;=NbInterm,1,0),"")</f>
        <v/>
      </c>
      <c r="L1591" s="37" t="str">
        <f aca="false">IF(G1591=1,IF(B1591="",0,IF(J1591&lt;SeuilFugitive,1,0)),"")</f>
        <v/>
      </c>
      <c r="M1591" s="37" t="str">
        <f aca="false">IF(G1591=1,IF(B1591="",IF((Fin-A1591)*24&gt;SeuilFigee,1,0),IF(J1591&gt;SeuilFigee*3600,1,0)),"")</f>
        <v/>
      </c>
      <c r="N1591" s="0" t="str">
        <f aca="false">IF(G1591=1,IF(COUNTIF(H$2:H1591,H1591)=1,COUNTIF($H:$H,H1591),""),"")</f>
        <v/>
      </c>
      <c r="O1591" s="0" t="str">
        <f aca="false">IF(G1591=1,IF(COUNTIF(I$2:I1591,I1591)=1,COUNTIF($I:$I,I1591),""),"")</f>
        <v/>
      </c>
      <c r="P1591" s="38" t="str">
        <f aca="false">IF(G1591=1,IF(COUNTIFS(C$2:C1591,C1591,G$2:G1591,1)=1,COUNTIFS($C:$C,C1591,$G:$G,1)+ROW()/10000000,""),"")</f>
        <v/>
      </c>
      <c r="Q1591" s="0" t="str">
        <f aca="false">IF(K1591=1,IF(COUNTIFS(C$2:C1591,C1591,K$2:K1591,1)=1,1,0),"")</f>
        <v/>
      </c>
      <c r="R1591" s="0" t="str">
        <f aca="false">IF(M1591=1,IF(COUNTIFS(C$2:C1591,C1591,M$2:M1591,1)=1,1,0),"")</f>
        <v/>
      </c>
      <c r="S1591" s="0" t="str">
        <f aca="false">IF(L1591=1,IF(COUNTIFS(C$2:C1591,C1591,L$2:L1591,1)=1,1,0),"")</f>
        <v/>
      </c>
      <c r="T1591" s="38" t="str">
        <f aca="false">IF(N1591="","",N1591+ROW()/10000000)</f>
        <v/>
      </c>
      <c r="U1591" s="0" t="str">
        <f aca="false">IF(G1591=1,IF(B1591="",1,0),"")</f>
        <v/>
      </c>
    </row>
    <row r="1592" customFormat="false" ht="15" hidden="false" customHeight="false" outlineLevel="0" collapsed="false">
      <c r="A1592" s="35"/>
      <c r="B1592" s="35"/>
      <c r="G1592" s="0" t="str">
        <f aca="false">IF(A1592="","",IF(AND(A1592&gt;=Debut,A1592&lt;Fin),1,0))</f>
        <v/>
      </c>
      <c r="H1592" s="0" t="str">
        <f aca="false">IF(G1592=1,INT(ROUND((A1592-Debut)*86400,0)/600),"")</f>
        <v/>
      </c>
      <c r="I1592" s="0" t="str">
        <f aca="false">IF(G1592=1,INT(ROUND((A1592-Debut)*86400,0)/3600),"")</f>
        <v/>
      </c>
      <c r="J1592" s="0" t="str">
        <f aca="false">IF(OR(A1592="",B1592=""),"",ROUND((B1592-A1592)*86400,0))</f>
        <v/>
      </c>
      <c r="K1592" s="37" t="str">
        <f aca="false">IF(G1592=1,IF(COUNTIFS($C:$C,C1592,$G:$G,1,$A:$A,"&gt;="&amp;(A1592-FenetreInterm/86400),$A:$A,"&lt;="&amp;A1592)&gt;=NbInterm,1,0),"")</f>
        <v/>
      </c>
      <c r="L1592" s="37" t="str">
        <f aca="false">IF(G1592=1,IF(B1592="",0,IF(J1592&lt;SeuilFugitive,1,0)),"")</f>
        <v/>
      </c>
      <c r="M1592" s="37" t="str">
        <f aca="false">IF(G1592=1,IF(B1592="",IF((Fin-A1592)*24&gt;SeuilFigee,1,0),IF(J1592&gt;SeuilFigee*3600,1,0)),"")</f>
        <v/>
      </c>
      <c r="N1592" s="0" t="str">
        <f aca="false">IF(G1592=1,IF(COUNTIF(H$2:H1592,H1592)=1,COUNTIF($H:$H,H1592),""),"")</f>
        <v/>
      </c>
      <c r="O1592" s="0" t="str">
        <f aca="false">IF(G1592=1,IF(COUNTIF(I$2:I1592,I1592)=1,COUNTIF($I:$I,I1592),""),"")</f>
        <v/>
      </c>
      <c r="P1592" s="38" t="str">
        <f aca="false">IF(G1592=1,IF(COUNTIFS(C$2:C1592,C1592,G$2:G1592,1)=1,COUNTIFS($C:$C,C1592,$G:$G,1)+ROW()/10000000,""),"")</f>
        <v/>
      </c>
      <c r="Q1592" s="0" t="str">
        <f aca="false">IF(K1592=1,IF(COUNTIFS(C$2:C1592,C1592,K$2:K1592,1)=1,1,0),"")</f>
        <v/>
      </c>
      <c r="R1592" s="0" t="str">
        <f aca="false">IF(M1592=1,IF(COUNTIFS(C$2:C1592,C1592,M$2:M1592,1)=1,1,0),"")</f>
        <v/>
      </c>
      <c r="S1592" s="0" t="str">
        <f aca="false">IF(L1592=1,IF(COUNTIFS(C$2:C1592,C1592,L$2:L1592,1)=1,1,0),"")</f>
        <v/>
      </c>
      <c r="T1592" s="38" t="str">
        <f aca="false">IF(N1592="","",N1592+ROW()/10000000)</f>
        <v/>
      </c>
      <c r="U1592" s="0" t="str">
        <f aca="false">IF(G1592=1,IF(B1592="",1,0),"")</f>
        <v/>
      </c>
    </row>
    <row r="1593" customFormat="false" ht="15" hidden="false" customHeight="false" outlineLevel="0" collapsed="false">
      <c r="A1593" s="35"/>
      <c r="B1593" s="35"/>
      <c r="G1593" s="0" t="str">
        <f aca="false">IF(A1593="","",IF(AND(A1593&gt;=Debut,A1593&lt;Fin),1,0))</f>
        <v/>
      </c>
      <c r="H1593" s="0" t="str">
        <f aca="false">IF(G1593=1,INT(ROUND((A1593-Debut)*86400,0)/600),"")</f>
        <v/>
      </c>
      <c r="I1593" s="0" t="str">
        <f aca="false">IF(G1593=1,INT(ROUND((A1593-Debut)*86400,0)/3600),"")</f>
        <v/>
      </c>
      <c r="J1593" s="0" t="str">
        <f aca="false">IF(OR(A1593="",B1593=""),"",ROUND((B1593-A1593)*86400,0))</f>
        <v/>
      </c>
      <c r="K1593" s="37" t="str">
        <f aca="false">IF(G1593=1,IF(COUNTIFS($C:$C,C1593,$G:$G,1,$A:$A,"&gt;="&amp;(A1593-FenetreInterm/86400),$A:$A,"&lt;="&amp;A1593)&gt;=NbInterm,1,0),"")</f>
        <v/>
      </c>
      <c r="L1593" s="37" t="str">
        <f aca="false">IF(G1593=1,IF(B1593="",0,IF(J1593&lt;SeuilFugitive,1,0)),"")</f>
        <v/>
      </c>
      <c r="M1593" s="37" t="str">
        <f aca="false">IF(G1593=1,IF(B1593="",IF((Fin-A1593)*24&gt;SeuilFigee,1,0),IF(J1593&gt;SeuilFigee*3600,1,0)),"")</f>
        <v/>
      </c>
      <c r="N1593" s="0" t="str">
        <f aca="false">IF(G1593=1,IF(COUNTIF(H$2:H1593,H1593)=1,COUNTIF($H:$H,H1593),""),"")</f>
        <v/>
      </c>
      <c r="O1593" s="0" t="str">
        <f aca="false">IF(G1593=1,IF(COUNTIF(I$2:I1593,I1593)=1,COUNTIF($I:$I,I1593),""),"")</f>
        <v/>
      </c>
      <c r="P1593" s="38" t="str">
        <f aca="false">IF(G1593=1,IF(COUNTIFS(C$2:C1593,C1593,G$2:G1593,1)=1,COUNTIFS($C:$C,C1593,$G:$G,1)+ROW()/10000000,""),"")</f>
        <v/>
      </c>
      <c r="Q1593" s="0" t="str">
        <f aca="false">IF(K1593=1,IF(COUNTIFS(C$2:C1593,C1593,K$2:K1593,1)=1,1,0),"")</f>
        <v/>
      </c>
      <c r="R1593" s="0" t="str">
        <f aca="false">IF(M1593=1,IF(COUNTIFS(C$2:C1593,C1593,M$2:M1593,1)=1,1,0),"")</f>
        <v/>
      </c>
      <c r="S1593" s="0" t="str">
        <f aca="false">IF(L1593=1,IF(COUNTIFS(C$2:C1593,C1593,L$2:L1593,1)=1,1,0),"")</f>
        <v/>
      </c>
      <c r="T1593" s="38" t="str">
        <f aca="false">IF(N1593="","",N1593+ROW()/10000000)</f>
        <v/>
      </c>
      <c r="U1593" s="0" t="str">
        <f aca="false">IF(G1593=1,IF(B1593="",1,0),"")</f>
        <v/>
      </c>
    </row>
    <row r="1594" customFormat="false" ht="15" hidden="false" customHeight="false" outlineLevel="0" collapsed="false">
      <c r="A1594" s="35"/>
      <c r="B1594" s="35"/>
      <c r="G1594" s="0" t="str">
        <f aca="false">IF(A1594="","",IF(AND(A1594&gt;=Debut,A1594&lt;Fin),1,0))</f>
        <v/>
      </c>
      <c r="H1594" s="0" t="str">
        <f aca="false">IF(G1594=1,INT(ROUND((A1594-Debut)*86400,0)/600),"")</f>
        <v/>
      </c>
      <c r="I1594" s="0" t="str">
        <f aca="false">IF(G1594=1,INT(ROUND((A1594-Debut)*86400,0)/3600),"")</f>
        <v/>
      </c>
      <c r="J1594" s="0" t="str">
        <f aca="false">IF(OR(A1594="",B1594=""),"",ROUND((B1594-A1594)*86400,0))</f>
        <v/>
      </c>
      <c r="K1594" s="37" t="str">
        <f aca="false">IF(G1594=1,IF(COUNTIFS($C:$C,C1594,$G:$G,1,$A:$A,"&gt;="&amp;(A1594-FenetreInterm/86400),$A:$A,"&lt;="&amp;A1594)&gt;=NbInterm,1,0),"")</f>
        <v/>
      </c>
      <c r="L1594" s="37" t="str">
        <f aca="false">IF(G1594=1,IF(B1594="",0,IF(J1594&lt;SeuilFugitive,1,0)),"")</f>
        <v/>
      </c>
      <c r="M1594" s="37" t="str">
        <f aca="false">IF(G1594=1,IF(B1594="",IF((Fin-A1594)*24&gt;SeuilFigee,1,0),IF(J1594&gt;SeuilFigee*3600,1,0)),"")</f>
        <v/>
      </c>
      <c r="N1594" s="0" t="str">
        <f aca="false">IF(G1594=1,IF(COUNTIF(H$2:H1594,H1594)=1,COUNTIF($H:$H,H1594),""),"")</f>
        <v/>
      </c>
      <c r="O1594" s="0" t="str">
        <f aca="false">IF(G1594=1,IF(COUNTIF(I$2:I1594,I1594)=1,COUNTIF($I:$I,I1594),""),"")</f>
        <v/>
      </c>
      <c r="P1594" s="38" t="str">
        <f aca="false">IF(G1594=1,IF(COUNTIFS(C$2:C1594,C1594,G$2:G1594,1)=1,COUNTIFS($C:$C,C1594,$G:$G,1)+ROW()/10000000,""),"")</f>
        <v/>
      </c>
      <c r="Q1594" s="0" t="str">
        <f aca="false">IF(K1594=1,IF(COUNTIFS(C$2:C1594,C1594,K$2:K1594,1)=1,1,0),"")</f>
        <v/>
      </c>
      <c r="R1594" s="0" t="str">
        <f aca="false">IF(M1594=1,IF(COUNTIFS(C$2:C1594,C1594,M$2:M1594,1)=1,1,0),"")</f>
        <v/>
      </c>
      <c r="S1594" s="0" t="str">
        <f aca="false">IF(L1594=1,IF(COUNTIFS(C$2:C1594,C1594,L$2:L1594,1)=1,1,0),"")</f>
        <v/>
      </c>
      <c r="T1594" s="38" t="str">
        <f aca="false">IF(N1594="","",N1594+ROW()/10000000)</f>
        <v/>
      </c>
      <c r="U1594" s="0" t="str">
        <f aca="false">IF(G1594=1,IF(B1594="",1,0),"")</f>
        <v/>
      </c>
    </row>
    <row r="1595" customFormat="false" ht="15" hidden="false" customHeight="false" outlineLevel="0" collapsed="false">
      <c r="A1595" s="35"/>
      <c r="B1595" s="35"/>
      <c r="G1595" s="0" t="str">
        <f aca="false">IF(A1595="","",IF(AND(A1595&gt;=Debut,A1595&lt;Fin),1,0))</f>
        <v/>
      </c>
      <c r="H1595" s="0" t="str">
        <f aca="false">IF(G1595=1,INT(ROUND((A1595-Debut)*86400,0)/600),"")</f>
        <v/>
      </c>
      <c r="I1595" s="0" t="str">
        <f aca="false">IF(G1595=1,INT(ROUND((A1595-Debut)*86400,0)/3600),"")</f>
        <v/>
      </c>
      <c r="J1595" s="0" t="str">
        <f aca="false">IF(OR(A1595="",B1595=""),"",ROUND((B1595-A1595)*86400,0))</f>
        <v/>
      </c>
      <c r="K1595" s="37" t="str">
        <f aca="false">IF(G1595=1,IF(COUNTIFS($C:$C,C1595,$G:$G,1,$A:$A,"&gt;="&amp;(A1595-FenetreInterm/86400),$A:$A,"&lt;="&amp;A1595)&gt;=NbInterm,1,0),"")</f>
        <v/>
      </c>
      <c r="L1595" s="37" t="str">
        <f aca="false">IF(G1595=1,IF(B1595="",0,IF(J1595&lt;SeuilFugitive,1,0)),"")</f>
        <v/>
      </c>
      <c r="M1595" s="37" t="str">
        <f aca="false">IF(G1595=1,IF(B1595="",IF((Fin-A1595)*24&gt;SeuilFigee,1,0),IF(J1595&gt;SeuilFigee*3600,1,0)),"")</f>
        <v/>
      </c>
      <c r="N1595" s="0" t="str">
        <f aca="false">IF(G1595=1,IF(COUNTIF(H$2:H1595,H1595)=1,COUNTIF($H:$H,H1595),""),"")</f>
        <v/>
      </c>
      <c r="O1595" s="0" t="str">
        <f aca="false">IF(G1595=1,IF(COUNTIF(I$2:I1595,I1595)=1,COUNTIF($I:$I,I1595),""),"")</f>
        <v/>
      </c>
      <c r="P1595" s="38" t="str">
        <f aca="false">IF(G1595=1,IF(COUNTIFS(C$2:C1595,C1595,G$2:G1595,1)=1,COUNTIFS($C:$C,C1595,$G:$G,1)+ROW()/10000000,""),"")</f>
        <v/>
      </c>
      <c r="Q1595" s="0" t="str">
        <f aca="false">IF(K1595=1,IF(COUNTIFS(C$2:C1595,C1595,K$2:K1595,1)=1,1,0),"")</f>
        <v/>
      </c>
      <c r="R1595" s="0" t="str">
        <f aca="false">IF(M1595=1,IF(COUNTIFS(C$2:C1595,C1595,M$2:M1595,1)=1,1,0),"")</f>
        <v/>
      </c>
      <c r="S1595" s="0" t="str">
        <f aca="false">IF(L1595=1,IF(COUNTIFS(C$2:C1595,C1595,L$2:L1595,1)=1,1,0),"")</f>
        <v/>
      </c>
      <c r="T1595" s="38" t="str">
        <f aca="false">IF(N1595="","",N1595+ROW()/10000000)</f>
        <v/>
      </c>
      <c r="U1595" s="0" t="str">
        <f aca="false">IF(G1595=1,IF(B1595="",1,0),"")</f>
        <v/>
      </c>
    </row>
    <row r="1596" customFormat="false" ht="15" hidden="false" customHeight="false" outlineLevel="0" collapsed="false">
      <c r="A1596" s="35"/>
      <c r="B1596" s="35"/>
      <c r="G1596" s="0" t="str">
        <f aca="false">IF(A1596="","",IF(AND(A1596&gt;=Debut,A1596&lt;Fin),1,0))</f>
        <v/>
      </c>
      <c r="H1596" s="0" t="str">
        <f aca="false">IF(G1596=1,INT(ROUND((A1596-Debut)*86400,0)/600),"")</f>
        <v/>
      </c>
      <c r="I1596" s="0" t="str">
        <f aca="false">IF(G1596=1,INT(ROUND((A1596-Debut)*86400,0)/3600),"")</f>
        <v/>
      </c>
      <c r="J1596" s="0" t="str">
        <f aca="false">IF(OR(A1596="",B1596=""),"",ROUND((B1596-A1596)*86400,0))</f>
        <v/>
      </c>
      <c r="K1596" s="37" t="str">
        <f aca="false">IF(G1596=1,IF(COUNTIFS($C:$C,C1596,$G:$G,1,$A:$A,"&gt;="&amp;(A1596-FenetreInterm/86400),$A:$A,"&lt;="&amp;A1596)&gt;=NbInterm,1,0),"")</f>
        <v/>
      </c>
      <c r="L1596" s="37" t="str">
        <f aca="false">IF(G1596=1,IF(B1596="",0,IF(J1596&lt;SeuilFugitive,1,0)),"")</f>
        <v/>
      </c>
      <c r="M1596" s="37" t="str">
        <f aca="false">IF(G1596=1,IF(B1596="",IF((Fin-A1596)*24&gt;SeuilFigee,1,0),IF(J1596&gt;SeuilFigee*3600,1,0)),"")</f>
        <v/>
      </c>
      <c r="N1596" s="0" t="str">
        <f aca="false">IF(G1596=1,IF(COUNTIF(H$2:H1596,H1596)=1,COUNTIF($H:$H,H1596),""),"")</f>
        <v/>
      </c>
      <c r="O1596" s="0" t="str">
        <f aca="false">IF(G1596=1,IF(COUNTIF(I$2:I1596,I1596)=1,COUNTIF($I:$I,I1596),""),"")</f>
        <v/>
      </c>
      <c r="P1596" s="38" t="str">
        <f aca="false">IF(G1596=1,IF(COUNTIFS(C$2:C1596,C1596,G$2:G1596,1)=1,COUNTIFS($C:$C,C1596,$G:$G,1)+ROW()/10000000,""),"")</f>
        <v/>
      </c>
      <c r="Q1596" s="0" t="str">
        <f aca="false">IF(K1596=1,IF(COUNTIFS(C$2:C1596,C1596,K$2:K1596,1)=1,1,0),"")</f>
        <v/>
      </c>
      <c r="R1596" s="0" t="str">
        <f aca="false">IF(M1596=1,IF(COUNTIFS(C$2:C1596,C1596,M$2:M1596,1)=1,1,0),"")</f>
        <v/>
      </c>
      <c r="S1596" s="0" t="str">
        <f aca="false">IF(L1596=1,IF(COUNTIFS(C$2:C1596,C1596,L$2:L1596,1)=1,1,0),"")</f>
        <v/>
      </c>
      <c r="T1596" s="38" t="str">
        <f aca="false">IF(N1596="","",N1596+ROW()/10000000)</f>
        <v/>
      </c>
      <c r="U1596" s="0" t="str">
        <f aca="false">IF(G1596=1,IF(B1596="",1,0),"")</f>
        <v/>
      </c>
    </row>
    <row r="1597" customFormat="false" ht="15" hidden="false" customHeight="false" outlineLevel="0" collapsed="false">
      <c r="A1597" s="35"/>
      <c r="B1597" s="35"/>
      <c r="G1597" s="0" t="str">
        <f aca="false">IF(A1597="","",IF(AND(A1597&gt;=Debut,A1597&lt;Fin),1,0))</f>
        <v/>
      </c>
      <c r="H1597" s="0" t="str">
        <f aca="false">IF(G1597=1,INT(ROUND((A1597-Debut)*86400,0)/600),"")</f>
        <v/>
      </c>
      <c r="I1597" s="0" t="str">
        <f aca="false">IF(G1597=1,INT(ROUND((A1597-Debut)*86400,0)/3600),"")</f>
        <v/>
      </c>
      <c r="J1597" s="0" t="str">
        <f aca="false">IF(OR(A1597="",B1597=""),"",ROUND((B1597-A1597)*86400,0))</f>
        <v/>
      </c>
      <c r="K1597" s="37" t="str">
        <f aca="false">IF(G1597=1,IF(COUNTIFS($C:$C,C1597,$G:$G,1,$A:$A,"&gt;="&amp;(A1597-FenetreInterm/86400),$A:$A,"&lt;="&amp;A1597)&gt;=NbInterm,1,0),"")</f>
        <v/>
      </c>
      <c r="L1597" s="37" t="str">
        <f aca="false">IF(G1597=1,IF(B1597="",0,IF(J1597&lt;SeuilFugitive,1,0)),"")</f>
        <v/>
      </c>
      <c r="M1597" s="37" t="str">
        <f aca="false">IF(G1597=1,IF(B1597="",IF((Fin-A1597)*24&gt;SeuilFigee,1,0),IF(J1597&gt;SeuilFigee*3600,1,0)),"")</f>
        <v/>
      </c>
      <c r="N1597" s="0" t="str">
        <f aca="false">IF(G1597=1,IF(COUNTIF(H$2:H1597,H1597)=1,COUNTIF($H:$H,H1597),""),"")</f>
        <v/>
      </c>
      <c r="O1597" s="0" t="str">
        <f aca="false">IF(G1597=1,IF(COUNTIF(I$2:I1597,I1597)=1,COUNTIF($I:$I,I1597),""),"")</f>
        <v/>
      </c>
      <c r="P1597" s="38" t="str">
        <f aca="false">IF(G1597=1,IF(COUNTIFS(C$2:C1597,C1597,G$2:G1597,1)=1,COUNTIFS($C:$C,C1597,$G:$G,1)+ROW()/10000000,""),"")</f>
        <v/>
      </c>
      <c r="Q1597" s="0" t="str">
        <f aca="false">IF(K1597=1,IF(COUNTIFS(C$2:C1597,C1597,K$2:K1597,1)=1,1,0),"")</f>
        <v/>
      </c>
      <c r="R1597" s="0" t="str">
        <f aca="false">IF(M1597=1,IF(COUNTIFS(C$2:C1597,C1597,M$2:M1597,1)=1,1,0),"")</f>
        <v/>
      </c>
      <c r="S1597" s="0" t="str">
        <f aca="false">IF(L1597=1,IF(COUNTIFS(C$2:C1597,C1597,L$2:L1597,1)=1,1,0),"")</f>
        <v/>
      </c>
      <c r="T1597" s="38" t="str">
        <f aca="false">IF(N1597="","",N1597+ROW()/10000000)</f>
        <v/>
      </c>
      <c r="U1597" s="0" t="str">
        <f aca="false">IF(G1597=1,IF(B1597="",1,0),"")</f>
        <v/>
      </c>
    </row>
    <row r="1598" customFormat="false" ht="15" hidden="false" customHeight="false" outlineLevel="0" collapsed="false">
      <c r="A1598" s="35"/>
      <c r="B1598" s="35"/>
      <c r="G1598" s="0" t="str">
        <f aca="false">IF(A1598="","",IF(AND(A1598&gt;=Debut,A1598&lt;Fin),1,0))</f>
        <v/>
      </c>
      <c r="H1598" s="0" t="str">
        <f aca="false">IF(G1598=1,INT(ROUND((A1598-Debut)*86400,0)/600),"")</f>
        <v/>
      </c>
      <c r="I1598" s="0" t="str">
        <f aca="false">IF(G1598=1,INT(ROUND((A1598-Debut)*86400,0)/3600),"")</f>
        <v/>
      </c>
      <c r="J1598" s="0" t="str">
        <f aca="false">IF(OR(A1598="",B1598=""),"",ROUND((B1598-A1598)*86400,0))</f>
        <v/>
      </c>
      <c r="K1598" s="37" t="str">
        <f aca="false">IF(G1598=1,IF(COUNTIFS($C:$C,C1598,$G:$G,1,$A:$A,"&gt;="&amp;(A1598-FenetreInterm/86400),$A:$A,"&lt;="&amp;A1598)&gt;=NbInterm,1,0),"")</f>
        <v/>
      </c>
      <c r="L1598" s="37" t="str">
        <f aca="false">IF(G1598=1,IF(B1598="",0,IF(J1598&lt;SeuilFugitive,1,0)),"")</f>
        <v/>
      </c>
      <c r="M1598" s="37" t="str">
        <f aca="false">IF(G1598=1,IF(B1598="",IF((Fin-A1598)*24&gt;SeuilFigee,1,0),IF(J1598&gt;SeuilFigee*3600,1,0)),"")</f>
        <v/>
      </c>
      <c r="N1598" s="0" t="str">
        <f aca="false">IF(G1598=1,IF(COUNTIF(H$2:H1598,H1598)=1,COUNTIF($H:$H,H1598),""),"")</f>
        <v/>
      </c>
      <c r="O1598" s="0" t="str">
        <f aca="false">IF(G1598=1,IF(COUNTIF(I$2:I1598,I1598)=1,COUNTIF($I:$I,I1598),""),"")</f>
        <v/>
      </c>
      <c r="P1598" s="38" t="str">
        <f aca="false">IF(G1598=1,IF(COUNTIFS(C$2:C1598,C1598,G$2:G1598,1)=1,COUNTIFS($C:$C,C1598,$G:$G,1)+ROW()/10000000,""),"")</f>
        <v/>
      </c>
      <c r="Q1598" s="0" t="str">
        <f aca="false">IF(K1598=1,IF(COUNTIFS(C$2:C1598,C1598,K$2:K1598,1)=1,1,0),"")</f>
        <v/>
      </c>
      <c r="R1598" s="0" t="str">
        <f aca="false">IF(M1598=1,IF(COUNTIFS(C$2:C1598,C1598,M$2:M1598,1)=1,1,0),"")</f>
        <v/>
      </c>
      <c r="S1598" s="0" t="str">
        <f aca="false">IF(L1598=1,IF(COUNTIFS(C$2:C1598,C1598,L$2:L1598,1)=1,1,0),"")</f>
        <v/>
      </c>
      <c r="T1598" s="38" t="str">
        <f aca="false">IF(N1598="","",N1598+ROW()/10000000)</f>
        <v/>
      </c>
      <c r="U1598" s="0" t="str">
        <f aca="false">IF(G1598=1,IF(B1598="",1,0),"")</f>
        <v/>
      </c>
    </row>
    <row r="1599" customFormat="false" ht="15" hidden="false" customHeight="false" outlineLevel="0" collapsed="false">
      <c r="A1599" s="35"/>
      <c r="B1599" s="35"/>
      <c r="G1599" s="0" t="str">
        <f aca="false">IF(A1599="","",IF(AND(A1599&gt;=Debut,A1599&lt;Fin),1,0))</f>
        <v/>
      </c>
      <c r="H1599" s="0" t="str">
        <f aca="false">IF(G1599=1,INT(ROUND((A1599-Debut)*86400,0)/600),"")</f>
        <v/>
      </c>
      <c r="I1599" s="0" t="str">
        <f aca="false">IF(G1599=1,INT(ROUND((A1599-Debut)*86400,0)/3600),"")</f>
        <v/>
      </c>
      <c r="J1599" s="0" t="str">
        <f aca="false">IF(OR(A1599="",B1599=""),"",ROUND((B1599-A1599)*86400,0))</f>
        <v/>
      </c>
      <c r="K1599" s="37" t="str">
        <f aca="false">IF(G1599=1,IF(COUNTIFS($C:$C,C1599,$G:$G,1,$A:$A,"&gt;="&amp;(A1599-FenetreInterm/86400),$A:$A,"&lt;="&amp;A1599)&gt;=NbInterm,1,0),"")</f>
        <v/>
      </c>
      <c r="L1599" s="37" t="str">
        <f aca="false">IF(G1599=1,IF(B1599="",0,IF(J1599&lt;SeuilFugitive,1,0)),"")</f>
        <v/>
      </c>
      <c r="M1599" s="37" t="str">
        <f aca="false">IF(G1599=1,IF(B1599="",IF((Fin-A1599)*24&gt;SeuilFigee,1,0),IF(J1599&gt;SeuilFigee*3600,1,0)),"")</f>
        <v/>
      </c>
      <c r="N1599" s="0" t="str">
        <f aca="false">IF(G1599=1,IF(COUNTIF(H$2:H1599,H1599)=1,COUNTIF($H:$H,H1599),""),"")</f>
        <v/>
      </c>
      <c r="O1599" s="0" t="str">
        <f aca="false">IF(G1599=1,IF(COUNTIF(I$2:I1599,I1599)=1,COUNTIF($I:$I,I1599),""),"")</f>
        <v/>
      </c>
      <c r="P1599" s="38" t="str">
        <f aca="false">IF(G1599=1,IF(COUNTIFS(C$2:C1599,C1599,G$2:G1599,1)=1,COUNTIFS($C:$C,C1599,$G:$G,1)+ROW()/10000000,""),"")</f>
        <v/>
      </c>
      <c r="Q1599" s="0" t="str">
        <f aca="false">IF(K1599=1,IF(COUNTIFS(C$2:C1599,C1599,K$2:K1599,1)=1,1,0),"")</f>
        <v/>
      </c>
      <c r="R1599" s="0" t="str">
        <f aca="false">IF(M1599=1,IF(COUNTIFS(C$2:C1599,C1599,M$2:M1599,1)=1,1,0),"")</f>
        <v/>
      </c>
      <c r="S1599" s="0" t="str">
        <f aca="false">IF(L1599=1,IF(COUNTIFS(C$2:C1599,C1599,L$2:L1599,1)=1,1,0),"")</f>
        <v/>
      </c>
      <c r="T1599" s="38" t="str">
        <f aca="false">IF(N1599="","",N1599+ROW()/10000000)</f>
        <v/>
      </c>
      <c r="U1599" s="0" t="str">
        <f aca="false">IF(G1599=1,IF(B1599="",1,0),"")</f>
        <v/>
      </c>
    </row>
    <row r="1600" customFormat="false" ht="15" hidden="false" customHeight="false" outlineLevel="0" collapsed="false">
      <c r="A1600" s="35"/>
      <c r="B1600" s="35"/>
      <c r="G1600" s="0" t="str">
        <f aca="false">IF(A1600="","",IF(AND(A1600&gt;=Debut,A1600&lt;Fin),1,0))</f>
        <v/>
      </c>
      <c r="H1600" s="0" t="str">
        <f aca="false">IF(G1600=1,INT(ROUND((A1600-Debut)*86400,0)/600),"")</f>
        <v/>
      </c>
      <c r="I1600" s="0" t="str">
        <f aca="false">IF(G1600=1,INT(ROUND((A1600-Debut)*86400,0)/3600),"")</f>
        <v/>
      </c>
      <c r="J1600" s="0" t="str">
        <f aca="false">IF(OR(A1600="",B1600=""),"",ROUND((B1600-A1600)*86400,0))</f>
        <v/>
      </c>
      <c r="K1600" s="37" t="str">
        <f aca="false">IF(G1600=1,IF(COUNTIFS($C:$C,C1600,$G:$G,1,$A:$A,"&gt;="&amp;(A1600-FenetreInterm/86400),$A:$A,"&lt;="&amp;A1600)&gt;=NbInterm,1,0),"")</f>
        <v/>
      </c>
      <c r="L1600" s="37" t="str">
        <f aca="false">IF(G1600=1,IF(B1600="",0,IF(J1600&lt;SeuilFugitive,1,0)),"")</f>
        <v/>
      </c>
      <c r="M1600" s="37" t="str">
        <f aca="false">IF(G1600=1,IF(B1600="",IF((Fin-A1600)*24&gt;SeuilFigee,1,0),IF(J1600&gt;SeuilFigee*3600,1,0)),"")</f>
        <v/>
      </c>
      <c r="N1600" s="0" t="str">
        <f aca="false">IF(G1600=1,IF(COUNTIF(H$2:H1600,H1600)=1,COUNTIF($H:$H,H1600),""),"")</f>
        <v/>
      </c>
      <c r="O1600" s="0" t="str">
        <f aca="false">IF(G1600=1,IF(COUNTIF(I$2:I1600,I1600)=1,COUNTIF($I:$I,I1600),""),"")</f>
        <v/>
      </c>
      <c r="P1600" s="38" t="str">
        <f aca="false">IF(G1600=1,IF(COUNTIFS(C$2:C1600,C1600,G$2:G1600,1)=1,COUNTIFS($C:$C,C1600,$G:$G,1)+ROW()/10000000,""),"")</f>
        <v/>
      </c>
      <c r="Q1600" s="0" t="str">
        <f aca="false">IF(K1600=1,IF(COUNTIFS(C$2:C1600,C1600,K$2:K1600,1)=1,1,0),"")</f>
        <v/>
      </c>
      <c r="R1600" s="0" t="str">
        <f aca="false">IF(M1600=1,IF(COUNTIFS(C$2:C1600,C1600,M$2:M1600,1)=1,1,0),"")</f>
        <v/>
      </c>
      <c r="S1600" s="0" t="str">
        <f aca="false">IF(L1600=1,IF(COUNTIFS(C$2:C1600,C1600,L$2:L1600,1)=1,1,0),"")</f>
        <v/>
      </c>
      <c r="T1600" s="38" t="str">
        <f aca="false">IF(N1600="","",N1600+ROW()/10000000)</f>
        <v/>
      </c>
      <c r="U1600" s="0" t="str">
        <f aca="false">IF(G1600=1,IF(B1600="",1,0),"")</f>
        <v/>
      </c>
    </row>
    <row r="1601" customFormat="false" ht="15" hidden="false" customHeight="false" outlineLevel="0" collapsed="false">
      <c r="A1601" s="35"/>
      <c r="B1601" s="35"/>
      <c r="G1601" s="0" t="str">
        <f aca="false">IF(A1601="","",IF(AND(A1601&gt;=Debut,A1601&lt;Fin),1,0))</f>
        <v/>
      </c>
      <c r="H1601" s="0" t="str">
        <f aca="false">IF(G1601=1,INT(ROUND((A1601-Debut)*86400,0)/600),"")</f>
        <v/>
      </c>
      <c r="I1601" s="0" t="str">
        <f aca="false">IF(G1601=1,INT(ROUND((A1601-Debut)*86400,0)/3600),"")</f>
        <v/>
      </c>
      <c r="J1601" s="0" t="str">
        <f aca="false">IF(OR(A1601="",B1601=""),"",ROUND((B1601-A1601)*86400,0))</f>
        <v/>
      </c>
      <c r="K1601" s="37" t="str">
        <f aca="false">IF(G1601=1,IF(COUNTIFS($C:$C,C1601,$G:$G,1,$A:$A,"&gt;="&amp;(A1601-FenetreInterm/86400),$A:$A,"&lt;="&amp;A1601)&gt;=NbInterm,1,0),"")</f>
        <v/>
      </c>
      <c r="L1601" s="37" t="str">
        <f aca="false">IF(G1601=1,IF(B1601="",0,IF(J1601&lt;SeuilFugitive,1,0)),"")</f>
        <v/>
      </c>
      <c r="M1601" s="37" t="str">
        <f aca="false">IF(G1601=1,IF(B1601="",IF((Fin-A1601)*24&gt;SeuilFigee,1,0),IF(J1601&gt;SeuilFigee*3600,1,0)),"")</f>
        <v/>
      </c>
      <c r="N1601" s="0" t="str">
        <f aca="false">IF(G1601=1,IF(COUNTIF(H$2:H1601,H1601)=1,COUNTIF($H:$H,H1601),""),"")</f>
        <v/>
      </c>
      <c r="O1601" s="0" t="str">
        <f aca="false">IF(G1601=1,IF(COUNTIF(I$2:I1601,I1601)=1,COUNTIF($I:$I,I1601),""),"")</f>
        <v/>
      </c>
      <c r="P1601" s="38" t="str">
        <f aca="false">IF(G1601=1,IF(COUNTIFS(C$2:C1601,C1601,G$2:G1601,1)=1,COUNTIFS($C:$C,C1601,$G:$G,1)+ROW()/10000000,""),"")</f>
        <v/>
      </c>
      <c r="Q1601" s="0" t="str">
        <f aca="false">IF(K1601=1,IF(COUNTIFS(C$2:C1601,C1601,K$2:K1601,1)=1,1,0),"")</f>
        <v/>
      </c>
      <c r="R1601" s="0" t="str">
        <f aca="false">IF(M1601=1,IF(COUNTIFS(C$2:C1601,C1601,M$2:M1601,1)=1,1,0),"")</f>
        <v/>
      </c>
      <c r="S1601" s="0" t="str">
        <f aca="false">IF(L1601=1,IF(COUNTIFS(C$2:C1601,C1601,L$2:L1601,1)=1,1,0),"")</f>
        <v/>
      </c>
      <c r="T1601" s="38" t="str">
        <f aca="false">IF(N1601="","",N1601+ROW()/10000000)</f>
        <v/>
      </c>
      <c r="U1601" s="0" t="str">
        <f aca="false">IF(G1601=1,IF(B1601="",1,0),"")</f>
        <v/>
      </c>
    </row>
    <row r="1602" customFormat="false" ht="15" hidden="false" customHeight="false" outlineLevel="0" collapsed="false">
      <c r="A1602" s="35"/>
      <c r="B1602" s="35"/>
      <c r="G1602" s="0" t="str">
        <f aca="false">IF(A1602="","",IF(AND(A1602&gt;=Debut,A1602&lt;Fin),1,0))</f>
        <v/>
      </c>
      <c r="H1602" s="0" t="str">
        <f aca="false">IF(G1602=1,INT(ROUND((A1602-Debut)*86400,0)/600),"")</f>
        <v/>
      </c>
      <c r="I1602" s="0" t="str">
        <f aca="false">IF(G1602=1,INT(ROUND((A1602-Debut)*86400,0)/3600),"")</f>
        <v/>
      </c>
      <c r="J1602" s="0" t="str">
        <f aca="false">IF(OR(A1602="",B1602=""),"",ROUND((B1602-A1602)*86400,0))</f>
        <v/>
      </c>
      <c r="K1602" s="37" t="str">
        <f aca="false">IF(G1602=1,IF(COUNTIFS($C:$C,C1602,$G:$G,1,$A:$A,"&gt;="&amp;(A1602-FenetreInterm/86400),$A:$A,"&lt;="&amp;A1602)&gt;=NbInterm,1,0),"")</f>
        <v/>
      </c>
      <c r="L1602" s="37" t="str">
        <f aca="false">IF(G1602=1,IF(B1602="",0,IF(J1602&lt;SeuilFugitive,1,0)),"")</f>
        <v/>
      </c>
      <c r="M1602" s="37" t="str">
        <f aca="false">IF(G1602=1,IF(B1602="",IF((Fin-A1602)*24&gt;SeuilFigee,1,0),IF(J1602&gt;SeuilFigee*3600,1,0)),"")</f>
        <v/>
      </c>
      <c r="N1602" s="0" t="str">
        <f aca="false">IF(G1602=1,IF(COUNTIF(H$2:H1602,H1602)=1,COUNTIF($H:$H,H1602),""),"")</f>
        <v/>
      </c>
      <c r="O1602" s="0" t="str">
        <f aca="false">IF(G1602=1,IF(COUNTIF(I$2:I1602,I1602)=1,COUNTIF($I:$I,I1602),""),"")</f>
        <v/>
      </c>
      <c r="P1602" s="38" t="str">
        <f aca="false">IF(G1602=1,IF(COUNTIFS(C$2:C1602,C1602,G$2:G1602,1)=1,COUNTIFS($C:$C,C1602,$G:$G,1)+ROW()/10000000,""),"")</f>
        <v/>
      </c>
      <c r="Q1602" s="0" t="str">
        <f aca="false">IF(K1602=1,IF(COUNTIFS(C$2:C1602,C1602,K$2:K1602,1)=1,1,0),"")</f>
        <v/>
      </c>
      <c r="R1602" s="0" t="str">
        <f aca="false">IF(M1602=1,IF(COUNTIFS(C$2:C1602,C1602,M$2:M1602,1)=1,1,0),"")</f>
        <v/>
      </c>
      <c r="S1602" s="0" t="str">
        <f aca="false">IF(L1602=1,IF(COUNTIFS(C$2:C1602,C1602,L$2:L1602,1)=1,1,0),"")</f>
        <v/>
      </c>
      <c r="T1602" s="38" t="str">
        <f aca="false">IF(N1602="","",N1602+ROW()/10000000)</f>
        <v/>
      </c>
      <c r="U1602" s="0" t="str">
        <f aca="false">IF(G1602=1,IF(B1602="",1,0),"")</f>
        <v/>
      </c>
    </row>
    <row r="1603" customFormat="false" ht="15" hidden="false" customHeight="false" outlineLevel="0" collapsed="false">
      <c r="A1603" s="35"/>
      <c r="B1603" s="35"/>
      <c r="G1603" s="0" t="str">
        <f aca="false">IF(A1603="","",IF(AND(A1603&gt;=Debut,A1603&lt;Fin),1,0))</f>
        <v/>
      </c>
      <c r="H1603" s="0" t="str">
        <f aca="false">IF(G1603=1,INT(ROUND((A1603-Debut)*86400,0)/600),"")</f>
        <v/>
      </c>
      <c r="I1603" s="0" t="str">
        <f aca="false">IF(G1603=1,INT(ROUND((A1603-Debut)*86400,0)/3600),"")</f>
        <v/>
      </c>
      <c r="J1603" s="0" t="str">
        <f aca="false">IF(OR(A1603="",B1603=""),"",ROUND((B1603-A1603)*86400,0))</f>
        <v/>
      </c>
      <c r="K1603" s="37" t="str">
        <f aca="false">IF(G1603=1,IF(COUNTIFS($C:$C,C1603,$G:$G,1,$A:$A,"&gt;="&amp;(A1603-FenetreInterm/86400),$A:$A,"&lt;="&amp;A1603)&gt;=NbInterm,1,0),"")</f>
        <v/>
      </c>
      <c r="L1603" s="37" t="str">
        <f aca="false">IF(G1603=1,IF(B1603="",0,IF(J1603&lt;SeuilFugitive,1,0)),"")</f>
        <v/>
      </c>
      <c r="M1603" s="37" t="str">
        <f aca="false">IF(G1603=1,IF(B1603="",IF((Fin-A1603)*24&gt;SeuilFigee,1,0),IF(J1603&gt;SeuilFigee*3600,1,0)),"")</f>
        <v/>
      </c>
      <c r="N1603" s="0" t="str">
        <f aca="false">IF(G1603=1,IF(COUNTIF(H$2:H1603,H1603)=1,COUNTIF($H:$H,H1603),""),"")</f>
        <v/>
      </c>
      <c r="O1603" s="0" t="str">
        <f aca="false">IF(G1603=1,IF(COUNTIF(I$2:I1603,I1603)=1,COUNTIF($I:$I,I1603),""),"")</f>
        <v/>
      </c>
      <c r="P1603" s="38" t="str">
        <f aca="false">IF(G1603=1,IF(COUNTIFS(C$2:C1603,C1603,G$2:G1603,1)=1,COUNTIFS($C:$C,C1603,$G:$G,1)+ROW()/10000000,""),"")</f>
        <v/>
      </c>
      <c r="Q1603" s="0" t="str">
        <f aca="false">IF(K1603=1,IF(COUNTIFS(C$2:C1603,C1603,K$2:K1603,1)=1,1,0),"")</f>
        <v/>
      </c>
      <c r="R1603" s="0" t="str">
        <f aca="false">IF(M1603=1,IF(COUNTIFS(C$2:C1603,C1603,M$2:M1603,1)=1,1,0),"")</f>
        <v/>
      </c>
      <c r="S1603" s="0" t="str">
        <f aca="false">IF(L1603=1,IF(COUNTIFS(C$2:C1603,C1603,L$2:L1603,1)=1,1,0),"")</f>
        <v/>
      </c>
      <c r="T1603" s="38" t="str">
        <f aca="false">IF(N1603="","",N1603+ROW()/10000000)</f>
        <v/>
      </c>
      <c r="U1603" s="0" t="str">
        <f aca="false">IF(G1603=1,IF(B1603="",1,0),"")</f>
        <v/>
      </c>
    </row>
    <row r="1604" customFormat="false" ht="15" hidden="false" customHeight="false" outlineLevel="0" collapsed="false">
      <c r="A1604" s="35"/>
      <c r="B1604" s="35"/>
      <c r="G1604" s="0" t="str">
        <f aca="false">IF(A1604="","",IF(AND(A1604&gt;=Debut,A1604&lt;Fin),1,0))</f>
        <v/>
      </c>
      <c r="H1604" s="0" t="str">
        <f aca="false">IF(G1604=1,INT(ROUND((A1604-Debut)*86400,0)/600),"")</f>
        <v/>
      </c>
      <c r="I1604" s="0" t="str">
        <f aca="false">IF(G1604=1,INT(ROUND((A1604-Debut)*86400,0)/3600),"")</f>
        <v/>
      </c>
      <c r="J1604" s="0" t="str">
        <f aca="false">IF(OR(A1604="",B1604=""),"",ROUND((B1604-A1604)*86400,0))</f>
        <v/>
      </c>
      <c r="K1604" s="37" t="str">
        <f aca="false">IF(G1604=1,IF(COUNTIFS($C:$C,C1604,$G:$G,1,$A:$A,"&gt;="&amp;(A1604-FenetreInterm/86400),$A:$A,"&lt;="&amp;A1604)&gt;=NbInterm,1,0),"")</f>
        <v/>
      </c>
      <c r="L1604" s="37" t="str">
        <f aca="false">IF(G1604=1,IF(B1604="",0,IF(J1604&lt;SeuilFugitive,1,0)),"")</f>
        <v/>
      </c>
      <c r="M1604" s="37" t="str">
        <f aca="false">IF(G1604=1,IF(B1604="",IF((Fin-A1604)*24&gt;SeuilFigee,1,0),IF(J1604&gt;SeuilFigee*3600,1,0)),"")</f>
        <v/>
      </c>
      <c r="N1604" s="0" t="str">
        <f aca="false">IF(G1604=1,IF(COUNTIF(H$2:H1604,H1604)=1,COUNTIF($H:$H,H1604),""),"")</f>
        <v/>
      </c>
      <c r="O1604" s="0" t="str">
        <f aca="false">IF(G1604=1,IF(COUNTIF(I$2:I1604,I1604)=1,COUNTIF($I:$I,I1604),""),"")</f>
        <v/>
      </c>
      <c r="P1604" s="38" t="str">
        <f aca="false">IF(G1604=1,IF(COUNTIFS(C$2:C1604,C1604,G$2:G1604,1)=1,COUNTIFS($C:$C,C1604,$G:$G,1)+ROW()/10000000,""),"")</f>
        <v/>
      </c>
      <c r="Q1604" s="0" t="str">
        <f aca="false">IF(K1604=1,IF(COUNTIFS(C$2:C1604,C1604,K$2:K1604,1)=1,1,0),"")</f>
        <v/>
      </c>
      <c r="R1604" s="0" t="str">
        <f aca="false">IF(M1604=1,IF(COUNTIFS(C$2:C1604,C1604,M$2:M1604,1)=1,1,0),"")</f>
        <v/>
      </c>
      <c r="S1604" s="0" t="str">
        <f aca="false">IF(L1604=1,IF(COUNTIFS(C$2:C1604,C1604,L$2:L1604,1)=1,1,0),"")</f>
        <v/>
      </c>
      <c r="T1604" s="38" t="str">
        <f aca="false">IF(N1604="","",N1604+ROW()/10000000)</f>
        <v/>
      </c>
      <c r="U1604" s="0" t="str">
        <f aca="false">IF(G1604=1,IF(B1604="",1,0),"")</f>
        <v/>
      </c>
    </row>
    <row r="1605" customFormat="false" ht="15" hidden="false" customHeight="false" outlineLevel="0" collapsed="false">
      <c r="A1605" s="35"/>
      <c r="B1605" s="35"/>
      <c r="G1605" s="0" t="str">
        <f aca="false">IF(A1605="","",IF(AND(A1605&gt;=Debut,A1605&lt;Fin),1,0))</f>
        <v/>
      </c>
      <c r="H1605" s="0" t="str">
        <f aca="false">IF(G1605=1,INT(ROUND((A1605-Debut)*86400,0)/600),"")</f>
        <v/>
      </c>
      <c r="I1605" s="0" t="str">
        <f aca="false">IF(G1605=1,INT(ROUND((A1605-Debut)*86400,0)/3600),"")</f>
        <v/>
      </c>
      <c r="J1605" s="0" t="str">
        <f aca="false">IF(OR(A1605="",B1605=""),"",ROUND((B1605-A1605)*86400,0))</f>
        <v/>
      </c>
      <c r="K1605" s="37" t="str">
        <f aca="false">IF(G1605=1,IF(COUNTIFS($C:$C,C1605,$G:$G,1,$A:$A,"&gt;="&amp;(A1605-FenetreInterm/86400),$A:$A,"&lt;="&amp;A1605)&gt;=NbInterm,1,0),"")</f>
        <v/>
      </c>
      <c r="L1605" s="37" t="str">
        <f aca="false">IF(G1605=1,IF(B1605="",0,IF(J1605&lt;SeuilFugitive,1,0)),"")</f>
        <v/>
      </c>
      <c r="M1605" s="37" t="str">
        <f aca="false">IF(G1605=1,IF(B1605="",IF((Fin-A1605)*24&gt;SeuilFigee,1,0),IF(J1605&gt;SeuilFigee*3600,1,0)),"")</f>
        <v/>
      </c>
      <c r="N1605" s="0" t="str">
        <f aca="false">IF(G1605=1,IF(COUNTIF(H$2:H1605,H1605)=1,COUNTIF($H:$H,H1605),""),"")</f>
        <v/>
      </c>
      <c r="O1605" s="0" t="str">
        <f aca="false">IF(G1605=1,IF(COUNTIF(I$2:I1605,I1605)=1,COUNTIF($I:$I,I1605),""),"")</f>
        <v/>
      </c>
      <c r="P1605" s="38" t="str">
        <f aca="false">IF(G1605=1,IF(COUNTIFS(C$2:C1605,C1605,G$2:G1605,1)=1,COUNTIFS($C:$C,C1605,$G:$G,1)+ROW()/10000000,""),"")</f>
        <v/>
      </c>
      <c r="Q1605" s="0" t="str">
        <f aca="false">IF(K1605=1,IF(COUNTIFS(C$2:C1605,C1605,K$2:K1605,1)=1,1,0),"")</f>
        <v/>
      </c>
      <c r="R1605" s="0" t="str">
        <f aca="false">IF(M1605=1,IF(COUNTIFS(C$2:C1605,C1605,M$2:M1605,1)=1,1,0),"")</f>
        <v/>
      </c>
      <c r="S1605" s="0" t="str">
        <f aca="false">IF(L1605=1,IF(COUNTIFS(C$2:C1605,C1605,L$2:L1605,1)=1,1,0),"")</f>
        <v/>
      </c>
      <c r="T1605" s="38" t="str">
        <f aca="false">IF(N1605="","",N1605+ROW()/10000000)</f>
        <v/>
      </c>
      <c r="U1605" s="0" t="str">
        <f aca="false">IF(G1605=1,IF(B1605="",1,0),"")</f>
        <v/>
      </c>
    </row>
    <row r="1606" customFormat="false" ht="15" hidden="false" customHeight="false" outlineLevel="0" collapsed="false">
      <c r="A1606" s="35"/>
      <c r="B1606" s="35"/>
      <c r="G1606" s="0" t="str">
        <f aca="false">IF(A1606="","",IF(AND(A1606&gt;=Debut,A1606&lt;Fin),1,0))</f>
        <v/>
      </c>
      <c r="H1606" s="0" t="str">
        <f aca="false">IF(G1606=1,INT(ROUND((A1606-Debut)*86400,0)/600),"")</f>
        <v/>
      </c>
      <c r="I1606" s="0" t="str">
        <f aca="false">IF(G1606=1,INT(ROUND((A1606-Debut)*86400,0)/3600),"")</f>
        <v/>
      </c>
      <c r="J1606" s="0" t="str">
        <f aca="false">IF(OR(A1606="",B1606=""),"",ROUND((B1606-A1606)*86400,0))</f>
        <v/>
      </c>
      <c r="K1606" s="37" t="str">
        <f aca="false">IF(G1606=1,IF(COUNTIFS($C:$C,C1606,$G:$G,1,$A:$A,"&gt;="&amp;(A1606-FenetreInterm/86400),$A:$A,"&lt;="&amp;A1606)&gt;=NbInterm,1,0),"")</f>
        <v/>
      </c>
      <c r="L1606" s="37" t="str">
        <f aca="false">IF(G1606=1,IF(B1606="",0,IF(J1606&lt;SeuilFugitive,1,0)),"")</f>
        <v/>
      </c>
      <c r="M1606" s="37" t="str">
        <f aca="false">IF(G1606=1,IF(B1606="",IF((Fin-A1606)*24&gt;SeuilFigee,1,0),IF(J1606&gt;SeuilFigee*3600,1,0)),"")</f>
        <v/>
      </c>
      <c r="N1606" s="0" t="str">
        <f aca="false">IF(G1606=1,IF(COUNTIF(H$2:H1606,H1606)=1,COUNTIF($H:$H,H1606),""),"")</f>
        <v/>
      </c>
      <c r="O1606" s="0" t="str">
        <f aca="false">IF(G1606=1,IF(COUNTIF(I$2:I1606,I1606)=1,COUNTIF($I:$I,I1606),""),"")</f>
        <v/>
      </c>
      <c r="P1606" s="38" t="str">
        <f aca="false">IF(G1606=1,IF(COUNTIFS(C$2:C1606,C1606,G$2:G1606,1)=1,COUNTIFS($C:$C,C1606,$G:$G,1)+ROW()/10000000,""),"")</f>
        <v/>
      </c>
      <c r="Q1606" s="0" t="str">
        <f aca="false">IF(K1606=1,IF(COUNTIFS(C$2:C1606,C1606,K$2:K1606,1)=1,1,0),"")</f>
        <v/>
      </c>
      <c r="R1606" s="0" t="str">
        <f aca="false">IF(M1606=1,IF(COUNTIFS(C$2:C1606,C1606,M$2:M1606,1)=1,1,0),"")</f>
        <v/>
      </c>
      <c r="S1606" s="0" t="str">
        <f aca="false">IF(L1606=1,IF(COUNTIFS(C$2:C1606,C1606,L$2:L1606,1)=1,1,0),"")</f>
        <v/>
      </c>
      <c r="T1606" s="38" t="str">
        <f aca="false">IF(N1606="","",N1606+ROW()/10000000)</f>
        <v/>
      </c>
      <c r="U1606" s="0" t="str">
        <f aca="false">IF(G1606=1,IF(B1606="",1,0),"")</f>
        <v/>
      </c>
    </row>
    <row r="1607" customFormat="false" ht="15" hidden="false" customHeight="false" outlineLevel="0" collapsed="false">
      <c r="A1607" s="35"/>
      <c r="B1607" s="35"/>
      <c r="G1607" s="0" t="str">
        <f aca="false">IF(A1607="","",IF(AND(A1607&gt;=Debut,A1607&lt;Fin),1,0))</f>
        <v/>
      </c>
      <c r="H1607" s="0" t="str">
        <f aca="false">IF(G1607=1,INT(ROUND((A1607-Debut)*86400,0)/600),"")</f>
        <v/>
      </c>
      <c r="I1607" s="0" t="str">
        <f aca="false">IF(G1607=1,INT(ROUND((A1607-Debut)*86400,0)/3600),"")</f>
        <v/>
      </c>
      <c r="J1607" s="0" t="str">
        <f aca="false">IF(OR(A1607="",B1607=""),"",ROUND((B1607-A1607)*86400,0))</f>
        <v/>
      </c>
      <c r="K1607" s="37" t="str">
        <f aca="false">IF(G1607=1,IF(COUNTIFS($C:$C,C1607,$G:$G,1,$A:$A,"&gt;="&amp;(A1607-FenetreInterm/86400),$A:$A,"&lt;="&amp;A1607)&gt;=NbInterm,1,0),"")</f>
        <v/>
      </c>
      <c r="L1607" s="37" t="str">
        <f aca="false">IF(G1607=1,IF(B1607="",0,IF(J1607&lt;SeuilFugitive,1,0)),"")</f>
        <v/>
      </c>
      <c r="M1607" s="37" t="str">
        <f aca="false">IF(G1607=1,IF(B1607="",IF((Fin-A1607)*24&gt;SeuilFigee,1,0),IF(J1607&gt;SeuilFigee*3600,1,0)),"")</f>
        <v/>
      </c>
      <c r="N1607" s="0" t="str">
        <f aca="false">IF(G1607=1,IF(COUNTIF(H$2:H1607,H1607)=1,COUNTIF($H:$H,H1607),""),"")</f>
        <v/>
      </c>
      <c r="O1607" s="0" t="str">
        <f aca="false">IF(G1607=1,IF(COUNTIF(I$2:I1607,I1607)=1,COUNTIF($I:$I,I1607),""),"")</f>
        <v/>
      </c>
      <c r="P1607" s="38" t="str">
        <f aca="false">IF(G1607=1,IF(COUNTIFS(C$2:C1607,C1607,G$2:G1607,1)=1,COUNTIFS($C:$C,C1607,$G:$G,1)+ROW()/10000000,""),"")</f>
        <v/>
      </c>
      <c r="Q1607" s="0" t="str">
        <f aca="false">IF(K1607=1,IF(COUNTIFS(C$2:C1607,C1607,K$2:K1607,1)=1,1,0),"")</f>
        <v/>
      </c>
      <c r="R1607" s="0" t="str">
        <f aca="false">IF(M1607=1,IF(COUNTIFS(C$2:C1607,C1607,M$2:M1607,1)=1,1,0),"")</f>
        <v/>
      </c>
      <c r="S1607" s="0" t="str">
        <f aca="false">IF(L1607=1,IF(COUNTIFS(C$2:C1607,C1607,L$2:L1607,1)=1,1,0),"")</f>
        <v/>
      </c>
      <c r="T1607" s="38" t="str">
        <f aca="false">IF(N1607="","",N1607+ROW()/10000000)</f>
        <v/>
      </c>
      <c r="U1607" s="0" t="str">
        <f aca="false">IF(G1607=1,IF(B1607="",1,0),"")</f>
        <v/>
      </c>
    </row>
    <row r="1608" customFormat="false" ht="15" hidden="false" customHeight="false" outlineLevel="0" collapsed="false">
      <c r="A1608" s="35"/>
      <c r="B1608" s="35"/>
      <c r="G1608" s="0" t="str">
        <f aca="false">IF(A1608="","",IF(AND(A1608&gt;=Debut,A1608&lt;Fin),1,0))</f>
        <v/>
      </c>
      <c r="H1608" s="0" t="str">
        <f aca="false">IF(G1608=1,INT(ROUND((A1608-Debut)*86400,0)/600),"")</f>
        <v/>
      </c>
      <c r="I1608" s="0" t="str">
        <f aca="false">IF(G1608=1,INT(ROUND((A1608-Debut)*86400,0)/3600),"")</f>
        <v/>
      </c>
      <c r="J1608" s="0" t="str">
        <f aca="false">IF(OR(A1608="",B1608=""),"",ROUND((B1608-A1608)*86400,0))</f>
        <v/>
      </c>
      <c r="K1608" s="37" t="str">
        <f aca="false">IF(G1608=1,IF(COUNTIFS($C:$C,C1608,$G:$G,1,$A:$A,"&gt;="&amp;(A1608-FenetreInterm/86400),$A:$A,"&lt;="&amp;A1608)&gt;=NbInterm,1,0),"")</f>
        <v/>
      </c>
      <c r="L1608" s="37" t="str">
        <f aca="false">IF(G1608=1,IF(B1608="",0,IF(J1608&lt;SeuilFugitive,1,0)),"")</f>
        <v/>
      </c>
      <c r="M1608" s="37" t="str">
        <f aca="false">IF(G1608=1,IF(B1608="",IF((Fin-A1608)*24&gt;SeuilFigee,1,0),IF(J1608&gt;SeuilFigee*3600,1,0)),"")</f>
        <v/>
      </c>
      <c r="N1608" s="0" t="str">
        <f aca="false">IF(G1608=1,IF(COUNTIF(H$2:H1608,H1608)=1,COUNTIF($H:$H,H1608),""),"")</f>
        <v/>
      </c>
      <c r="O1608" s="0" t="str">
        <f aca="false">IF(G1608=1,IF(COUNTIF(I$2:I1608,I1608)=1,COUNTIF($I:$I,I1608),""),"")</f>
        <v/>
      </c>
      <c r="P1608" s="38" t="str">
        <f aca="false">IF(G1608=1,IF(COUNTIFS(C$2:C1608,C1608,G$2:G1608,1)=1,COUNTIFS($C:$C,C1608,$G:$G,1)+ROW()/10000000,""),"")</f>
        <v/>
      </c>
      <c r="Q1608" s="0" t="str">
        <f aca="false">IF(K1608=1,IF(COUNTIFS(C$2:C1608,C1608,K$2:K1608,1)=1,1,0),"")</f>
        <v/>
      </c>
      <c r="R1608" s="0" t="str">
        <f aca="false">IF(M1608=1,IF(COUNTIFS(C$2:C1608,C1608,M$2:M1608,1)=1,1,0),"")</f>
        <v/>
      </c>
      <c r="S1608" s="0" t="str">
        <f aca="false">IF(L1608=1,IF(COUNTIFS(C$2:C1608,C1608,L$2:L1608,1)=1,1,0),"")</f>
        <v/>
      </c>
      <c r="T1608" s="38" t="str">
        <f aca="false">IF(N1608="","",N1608+ROW()/10000000)</f>
        <v/>
      </c>
      <c r="U1608" s="0" t="str">
        <f aca="false">IF(G1608=1,IF(B1608="",1,0),"")</f>
        <v/>
      </c>
    </row>
    <row r="1609" customFormat="false" ht="15" hidden="false" customHeight="false" outlineLevel="0" collapsed="false">
      <c r="A1609" s="35"/>
      <c r="B1609" s="35"/>
      <c r="G1609" s="0" t="str">
        <f aca="false">IF(A1609="","",IF(AND(A1609&gt;=Debut,A1609&lt;Fin),1,0))</f>
        <v/>
      </c>
      <c r="H1609" s="0" t="str">
        <f aca="false">IF(G1609=1,INT(ROUND((A1609-Debut)*86400,0)/600),"")</f>
        <v/>
      </c>
      <c r="I1609" s="0" t="str">
        <f aca="false">IF(G1609=1,INT(ROUND((A1609-Debut)*86400,0)/3600),"")</f>
        <v/>
      </c>
      <c r="J1609" s="0" t="str">
        <f aca="false">IF(OR(A1609="",B1609=""),"",ROUND((B1609-A1609)*86400,0))</f>
        <v/>
      </c>
      <c r="K1609" s="37" t="str">
        <f aca="false">IF(G1609=1,IF(COUNTIFS($C:$C,C1609,$G:$G,1,$A:$A,"&gt;="&amp;(A1609-FenetreInterm/86400),$A:$A,"&lt;="&amp;A1609)&gt;=NbInterm,1,0),"")</f>
        <v/>
      </c>
      <c r="L1609" s="37" t="str">
        <f aca="false">IF(G1609=1,IF(B1609="",0,IF(J1609&lt;SeuilFugitive,1,0)),"")</f>
        <v/>
      </c>
      <c r="M1609" s="37" t="str">
        <f aca="false">IF(G1609=1,IF(B1609="",IF((Fin-A1609)*24&gt;SeuilFigee,1,0),IF(J1609&gt;SeuilFigee*3600,1,0)),"")</f>
        <v/>
      </c>
      <c r="N1609" s="0" t="str">
        <f aca="false">IF(G1609=1,IF(COUNTIF(H$2:H1609,H1609)=1,COUNTIF($H:$H,H1609),""),"")</f>
        <v/>
      </c>
      <c r="O1609" s="0" t="str">
        <f aca="false">IF(G1609=1,IF(COUNTIF(I$2:I1609,I1609)=1,COUNTIF($I:$I,I1609),""),"")</f>
        <v/>
      </c>
      <c r="P1609" s="38" t="str">
        <f aca="false">IF(G1609=1,IF(COUNTIFS(C$2:C1609,C1609,G$2:G1609,1)=1,COUNTIFS($C:$C,C1609,$G:$G,1)+ROW()/10000000,""),"")</f>
        <v/>
      </c>
      <c r="Q1609" s="0" t="str">
        <f aca="false">IF(K1609=1,IF(COUNTIFS(C$2:C1609,C1609,K$2:K1609,1)=1,1,0),"")</f>
        <v/>
      </c>
      <c r="R1609" s="0" t="str">
        <f aca="false">IF(M1609=1,IF(COUNTIFS(C$2:C1609,C1609,M$2:M1609,1)=1,1,0),"")</f>
        <v/>
      </c>
      <c r="S1609" s="0" t="str">
        <f aca="false">IF(L1609=1,IF(COUNTIFS(C$2:C1609,C1609,L$2:L1609,1)=1,1,0),"")</f>
        <v/>
      </c>
      <c r="T1609" s="38" t="str">
        <f aca="false">IF(N1609="","",N1609+ROW()/10000000)</f>
        <v/>
      </c>
      <c r="U1609" s="0" t="str">
        <f aca="false">IF(G1609=1,IF(B1609="",1,0),"")</f>
        <v/>
      </c>
    </row>
    <row r="1610" customFormat="false" ht="15" hidden="false" customHeight="false" outlineLevel="0" collapsed="false">
      <c r="A1610" s="35"/>
      <c r="B1610" s="35"/>
      <c r="G1610" s="0" t="str">
        <f aca="false">IF(A1610="","",IF(AND(A1610&gt;=Debut,A1610&lt;Fin),1,0))</f>
        <v/>
      </c>
      <c r="H1610" s="0" t="str">
        <f aca="false">IF(G1610=1,INT(ROUND((A1610-Debut)*86400,0)/600),"")</f>
        <v/>
      </c>
      <c r="I1610" s="0" t="str">
        <f aca="false">IF(G1610=1,INT(ROUND((A1610-Debut)*86400,0)/3600),"")</f>
        <v/>
      </c>
      <c r="J1610" s="0" t="str">
        <f aca="false">IF(OR(A1610="",B1610=""),"",ROUND((B1610-A1610)*86400,0))</f>
        <v/>
      </c>
      <c r="K1610" s="37" t="str">
        <f aca="false">IF(G1610=1,IF(COUNTIFS($C:$C,C1610,$G:$G,1,$A:$A,"&gt;="&amp;(A1610-FenetreInterm/86400),$A:$A,"&lt;="&amp;A1610)&gt;=NbInterm,1,0),"")</f>
        <v/>
      </c>
      <c r="L1610" s="37" t="str">
        <f aca="false">IF(G1610=1,IF(B1610="",0,IF(J1610&lt;SeuilFugitive,1,0)),"")</f>
        <v/>
      </c>
      <c r="M1610" s="37" t="str">
        <f aca="false">IF(G1610=1,IF(B1610="",IF((Fin-A1610)*24&gt;SeuilFigee,1,0),IF(J1610&gt;SeuilFigee*3600,1,0)),"")</f>
        <v/>
      </c>
      <c r="N1610" s="0" t="str">
        <f aca="false">IF(G1610=1,IF(COUNTIF(H$2:H1610,H1610)=1,COUNTIF($H:$H,H1610),""),"")</f>
        <v/>
      </c>
      <c r="O1610" s="0" t="str">
        <f aca="false">IF(G1610=1,IF(COUNTIF(I$2:I1610,I1610)=1,COUNTIF($I:$I,I1610),""),"")</f>
        <v/>
      </c>
      <c r="P1610" s="38" t="str">
        <f aca="false">IF(G1610=1,IF(COUNTIFS(C$2:C1610,C1610,G$2:G1610,1)=1,COUNTIFS($C:$C,C1610,$G:$G,1)+ROW()/10000000,""),"")</f>
        <v/>
      </c>
      <c r="Q1610" s="0" t="str">
        <f aca="false">IF(K1610=1,IF(COUNTIFS(C$2:C1610,C1610,K$2:K1610,1)=1,1,0),"")</f>
        <v/>
      </c>
      <c r="R1610" s="0" t="str">
        <f aca="false">IF(M1610=1,IF(COUNTIFS(C$2:C1610,C1610,M$2:M1610,1)=1,1,0),"")</f>
        <v/>
      </c>
      <c r="S1610" s="0" t="str">
        <f aca="false">IF(L1610=1,IF(COUNTIFS(C$2:C1610,C1610,L$2:L1610,1)=1,1,0),"")</f>
        <v/>
      </c>
      <c r="T1610" s="38" t="str">
        <f aca="false">IF(N1610="","",N1610+ROW()/10000000)</f>
        <v/>
      </c>
      <c r="U1610" s="0" t="str">
        <f aca="false">IF(G1610=1,IF(B1610="",1,0),"")</f>
        <v/>
      </c>
    </row>
    <row r="1611" customFormat="false" ht="15" hidden="false" customHeight="false" outlineLevel="0" collapsed="false">
      <c r="A1611" s="35"/>
      <c r="B1611" s="35"/>
      <c r="G1611" s="0" t="str">
        <f aca="false">IF(A1611="","",IF(AND(A1611&gt;=Debut,A1611&lt;Fin),1,0))</f>
        <v/>
      </c>
      <c r="H1611" s="0" t="str">
        <f aca="false">IF(G1611=1,INT(ROUND((A1611-Debut)*86400,0)/600),"")</f>
        <v/>
      </c>
      <c r="I1611" s="0" t="str">
        <f aca="false">IF(G1611=1,INT(ROUND((A1611-Debut)*86400,0)/3600),"")</f>
        <v/>
      </c>
      <c r="J1611" s="0" t="str">
        <f aca="false">IF(OR(A1611="",B1611=""),"",ROUND((B1611-A1611)*86400,0))</f>
        <v/>
      </c>
      <c r="K1611" s="37" t="str">
        <f aca="false">IF(G1611=1,IF(COUNTIFS($C:$C,C1611,$G:$G,1,$A:$A,"&gt;="&amp;(A1611-FenetreInterm/86400),$A:$A,"&lt;="&amp;A1611)&gt;=NbInterm,1,0),"")</f>
        <v/>
      </c>
      <c r="L1611" s="37" t="str">
        <f aca="false">IF(G1611=1,IF(B1611="",0,IF(J1611&lt;SeuilFugitive,1,0)),"")</f>
        <v/>
      </c>
      <c r="M1611" s="37" t="str">
        <f aca="false">IF(G1611=1,IF(B1611="",IF((Fin-A1611)*24&gt;SeuilFigee,1,0),IF(J1611&gt;SeuilFigee*3600,1,0)),"")</f>
        <v/>
      </c>
      <c r="N1611" s="0" t="str">
        <f aca="false">IF(G1611=1,IF(COUNTIF(H$2:H1611,H1611)=1,COUNTIF($H:$H,H1611),""),"")</f>
        <v/>
      </c>
      <c r="O1611" s="0" t="str">
        <f aca="false">IF(G1611=1,IF(COUNTIF(I$2:I1611,I1611)=1,COUNTIF($I:$I,I1611),""),"")</f>
        <v/>
      </c>
      <c r="P1611" s="38" t="str">
        <f aca="false">IF(G1611=1,IF(COUNTIFS(C$2:C1611,C1611,G$2:G1611,1)=1,COUNTIFS($C:$C,C1611,$G:$G,1)+ROW()/10000000,""),"")</f>
        <v/>
      </c>
      <c r="Q1611" s="0" t="str">
        <f aca="false">IF(K1611=1,IF(COUNTIFS(C$2:C1611,C1611,K$2:K1611,1)=1,1,0),"")</f>
        <v/>
      </c>
      <c r="R1611" s="0" t="str">
        <f aca="false">IF(M1611=1,IF(COUNTIFS(C$2:C1611,C1611,M$2:M1611,1)=1,1,0),"")</f>
        <v/>
      </c>
      <c r="S1611" s="0" t="str">
        <f aca="false">IF(L1611=1,IF(COUNTIFS(C$2:C1611,C1611,L$2:L1611,1)=1,1,0),"")</f>
        <v/>
      </c>
      <c r="T1611" s="38" t="str">
        <f aca="false">IF(N1611="","",N1611+ROW()/10000000)</f>
        <v/>
      </c>
      <c r="U1611" s="0" t="str">
        <f aca="false">IF(G1611=1,IF(B1611="",1,0),"")</f>
        <v/>
      </c>
    </row>
    <row r="1612" customFormat="false" ht="15" hidden="false" customHeight="false" outlineLevel="0" collapsed="false">
      <c r="A1612" s="35"/>
      <c r="B1612" s="35"/>
      <c r="G1612" s="0" t="str">
        <f aca="false">IF(A1612="","",IF(AND(A1612&gt;=Debut,A1612&lt;Fin),1,0))</f>
        <v/>
      </c>
      <c r="H1612" s="0" t="str">
        <f aca="false">IF(G1612=1,INT(ROUND((A1612-Debut)*86400,0)/600),"")</f>
        <v/>
      </c>
      <c r="I1612" s="0" t="str">
        <f aca="false">IF(G1612=1,INT(ROUND((A1612-Debut)*86400,0)/3600),"")</f>
        <v/>
      </c>
      <c r="J1612" s="0" t="str">
        <f aca="false">IF(OR(A1612="",B1612=""),"",ROUND((B1612-A1612)*86400,0))</f>
        <v/>
      </c>
      <c r="K1612" s="37" t="str">
        <f aca="false">IF(G1612=1,IF(COUNTIFS($C:$C,C1612,$G:$G,1,$A:$A,"&gt;="&amp;(A1612-FenetreInterm/86400),$A:$A,"&lt;="&amp;A1612)&gt;=NbInterm,1,0),"")</f>
        <v/>
      </c>
      <c r="L1612" s="37" t="str">
        <f aca="false">IF(G1612=1,IF(B1612="",0,IF(J1612&lt;SeuilFugitive,1,0)),"")</f>
        <v/>
      </c>
      <c r="M1612" s="37" t="str">
        <f aca="false">IF(G1612=1,IF(B1612="",IF((Fin-A1612)*24&gt;SeuilFigee,1,0),IF(J1612&gt;SeuilFigee*3600,1,0)),"")</f>
        <v/>
      </c>
      <c r="N1612" s="0" t="str">
        <f aca="false">IF(G1612=1,IF(COUNTIF(H$2:H1612,H1612)=1,COUNTIF($H:$H,H1612),""),"")</f>
        <v/>
      </c>
      <c r="O1612" s="0" t="str">
        <f aca="false">IF(G1612=1,IF(COUNTIF(I$2:I1612,I1612)=1,COUNTIF($I:$I,I1612),""),"")</f>
        <v/>
      </c>
      <c r="P1612" s="38" t="str">
        <f aca="false">IF(G1612=1,IF(COUNTIFS(C$2:C1612,C1612,G$2:G1612,1)=1,COUNTIFS($C:$C,C1612,$G:$G,1)+ROW()/10000000,""),"")</f>
        <v/>
      </c>
      <c r="Q1612" s="0" t="str">
        <f aca="false">IF(K1612=1,IF(COUNTIFS(C$2:C1612,C1612,K$2:K1612,1)=1,1,0),"")</f>
        <v/>
      </c>
      <c r="R1612" s="0" t="str">
        <f aca="false">IF(M1612=1,IF(COUNTIFS(C$2:C1612,C1612,M$2:M1612,1)=1,1,0),"")</f>
        <v/>
      </c>
      <c r="S1612" s="0" t="str">
        <f aca="false">IF(L1612=1,IF(COUNTIFS(C$2:C1612,C1612,L$2:L1612,1)=1,1,0),"")</f>
        <v/>
      </c>
      <c r="T1612" s="38" t="str">
        <f aca="false">IF(N1612="","",N1612+ROW()/10000000)</f>
        <v/>
      </c>
      <c r="U1612" s="0" t="str">
        <f aca="false">IF(G1612=1,IF(B1612="",1,0),"")</f>
        <v/>
      </c>
    </row>
    <row r="1613" customFormat="false" ht="15" hidden="false" customHeight="false" outlineLevel="0" collapsed="false">
      <c r="A1613" s="35"/>
      <c r="B1613" s="35"/>
      <c r="G1613" s="0" t="str">
        <f aca="false">IF(A1613="","",IF(AND(A1613&gt;=Debut,A1613&lt;Fin),1,0))</f>
        <v/>
      </c>
      <c r="H1613" s="0" t="str">
        <f aca="false">IF(G1613=1,INT(ROUND((A1613-Debut)*86400,0)/600),"")</f>
        <v/>
      </c>
      <c r="I1613" s="0" t="str">
        <f aca="false">IF(G1613=1,INT(ROUND((A1613-Debut)*86400,0)/3600),"")</f>
        <v/>
      </c>
      <c r="J1613" s="0" t="str">
        <f aca="false">IF(OR(A1613="",B1613=""),"",ROUND((B1613-A1613)*86400,0))</f>
        <v/>
      </c>
      <c r="K1613" s="37" t="str">
        <f aca="false">IF(G1613=1,IF(COUNTIFS($C:$C,C1613,$G:$G,1,$A:$A,"&gt;="&amp;(A1613-FenetreInterm/86400),$A:$A,"&lt;="&amp;A1613)&gt;=NbInterm,1,0),"")</f>
        <v/>
      </c>
      <c r="L1613" s="37" t="str">
        <f aca="false">IF(G1613=1,IF(B1613="",0,IF(J1613&lt;SeuilFugitive,1,0)),"")</f>
        <v/>
      </c>
      <c r="M1613" s="37" t="str">
        <f aca="false">IF(G1613=1,IF(B1613="",IF((Fin-A1613)*24&gt;SeuilFigee,1,0),IF(J1613&gt;SeuilFigee*3600,1,0)),"")</f>
        <v/>
      </c>
      <c r="N1613" s="0" t="str">
        <f aca="false">IF(G1613=1,IF(COUNTIF(H$2:H1613,H1613)=1,COUNTIF($H:$H,H1613),""),"")</f>
        <v/>
      </c>
      <c r="O1613" s="0" t="str">
        <f aca="false">IF(G1613=1,IF(COUNTIF(I$2:I1613,I1613)=1,COUNTIF($I:$I,I1613),""),"")</f>
        <v/>
      </c>
      <c r="P1613" s="38" t="str">
        <f aca="false">IF(G1613=1,IF(COUNTIFS(C$2:C1613,C1613,G$2:G1613,1)=1,COUNTIFS($C:$C,C1613,$G:$G,1)+ROW()/10000000,""),"")</f>
        <v/>
      </c>
      <c r="Q1613" s="0" t="str">
        <f aca="false">IF(K1613=1,IF(COUNTIFS(C$2:C1613,C1613,K$2:K1613,1)=1,1,0),"")</f>
        <v/>
      </c>
      <c r="R1613" s="0" t="str">
        <f aca="false">IF(M1613=1,IF(COUNTIFS(C$2:C1613,C1613,M$2:M1613,1)=1,1,0),"")</f>
        <v/>
      </c>
      <c r="S1613" s="0" t="str">
        <f aca="false">IF(L1613=1,IF(COUNTIFS(C$2:C1613,C1613,L$2:L1613,1)=1,1,0),"")</f>
        <v/>
      </c>
      <c r="T1613" s="38" t="str">
        <f aca="false">IF(N1613="","",N1613+ROW()/10000000)</f>
        <v/>
      </c>
      <c r="U1613" s="0" t="str">
        <f aca="false">IF(G1613=1,IF(B1613="",1,0),"")</f>
        <v/>
      </c>
    </row>
    <row r="1614" customFormat="false" ht="15" hidden="false" customHeight="false" outlineLevel="0" collapsed="false">
      <c r="A1614" s="35"/>
      <c r="B1614" s="35"/>
      <c r="G1614" s="0" t="str">
        <f aca="false">IF(A1614="","",IF(AND(A1614&gt;=Debut,A1614&lt;Fin),1,0))</f>
        <v/>
      </c>
      <c r="H1614" s="0" t="str">
        <f aca="false">IF(G1614=1,INT(ROUND((A1614-Debut)*86400,0)/600),"")</f>
        <v/>
      </c>
      <c r="I1614" s="0" t="str">
        <f aca="false">IF(G1614=1,INT(ROUND((A1614-Debut)*86400,0)/3600),"")</f>
        <v/>
      </c>
      <c r="J1614" s="0" t="str">
        <f aca="false">IF(OR(A1614="",B1614=""),"",ROUND((B1614-A1614)*86400,0))</f>
        <v/>
      </c>
      <c r="K1614" s="37" t="str">
        <f aca="false">IF(G1614=1,IF(COUNTIFS($C:$C,C1614,$G:$G,1,$A:$A,"&gt;="&amp;(A1614-FenetreInterm/86400),$A:$A,"&lt;="&amp;A1614)&gt;=NbInterm,1,0),"")</f>
        <v/>
      </c>
      <c r="L1614" s="37" t="str">
        <f aca="false">IF(G1614=1,IF(B1614="",0,IF(J1614&lt;SeuilFugitive,1,0)),"")</f>
        <v/>
      </c>
      <c r="M1614" s="37" t="str">
        <f aca="false">IF(G1614=1,IF(B1614="",IF((Fin-A1614)*24&gt;SeuilFigee,1,0),IF(J1614&gt;SeuilFigee*3600,1,0)),"")</f>
        <v/>
      </c>
      <c r="N1614" s="0" t="str">
        <f aca="false">IF(G1614=1,IF(COUNTIF(H$2:H1614,H1614)=1,COUNTIF($H:$H,H1614),""),"")</f>
        <v/>
      </c>
      <c r="O1614" s="0" t="str">
        <f aca="false">IF(G1614=1,IF(COUNTIF(I$2:I1614,I1614)=1,COUNTIF($I:$I,I1614),""),"")</f>
        <v/>
      </c>
      <c r="P1614" s="38" t="str">
        <f aca="false">IF(G1614=1,IF(COUNTIFS(C$2:C1614,C1614,G$2:G1614,1)=1,COUNTIFS($C:$C,C1614,$G:$G,1)+ROW()/10000000,""),"")</f>
        <v/>
      </c>
      <c r="Q1614" s="0" t="str">
        <f aca="false">IF(K1614=1,IF(COUNTIFS(C$2:C1614,C1614,K$2:K1614,1)=1,1,0),"")</f>
        <v/>
      </c>
      <c r="R1614" s="0" t="str">
        <f aca="false">IF(M1614=1,IF(COUNTIFS(C$2:C1614,C1614,M$2:M1614,1)=1,1,0),"")</f>
        <v/>
      </c>
      <c r="S1614" s="0" t="str">
        <f aca="false">IF(L1614=1,IF(COUNTIFS(C$2:C1614,C1614,L$2:L1614,1)=1,1,0),"")</f>
        <v/>
      </c>
      <c r="T1614" s="38" t="str">
        <f aca="false">IF(N1614="","",N1614+ROW()/10000000)</f>
        <v/>
      </c>
      <c r="U1614" s="0" t="str">
        <f aca="false">IF(G1614=1,IF(B1614="",1,0),"")</f>
        <v/>
      </c>
    </row>
    <row r="1615" customFormat="false" ht="15" hidden="false" customHeight="false" outlineLevel="0" collapsed="false">
      <c r="A1615" s="35"/>
      <c r="B1615" s="35"/>
      <c r="G1615" s="0" t="str">
        <f aca="false">IF(A1615="","",IF(AND(A1615&gt;=Debut,A1615&lt;Fin),1,0))</f>
        <v/>
      </c>
      <c r="H1615" s="0" t="str">
        <f aca="false">IF(G1615=1,INT(ROUND((A1615-Debut)*86400,0)/600),"")</f>
        <v/>
      </c>
      <c r="I1615" s="0" t="str">
        <f aca="false">IF(G1615=1,INT(ROUND((A1615-Debut)*86400,0)/3600),"")</f>
        <v/>
      </c>
      <c r="J1615" s="0" t="str">
        <f aca="false">IF(OR(A1615="",B1615=""),"",ROUND((B1615-A1615)*86400,0))</f>
        <v/>
      </c>
      <c r="K1615" s="37" t="str">
        <f aca="false">IF(G1615=1,IF(COUNTIFS($C:$C,C1615,$G:$G,1,$A:$A,"&gt;="&amp;(A1615-FenetreInterm/86400),$A:$A,"&lt;="&amp;A1615)&gt;=NbInterm,1,0),"")</f>
        <v/>
      </c>
      <c r="L1615" s="37" t="str">
        <f aca="false">IF(G1615=1,IF(B1615="",0,IF(J1615&lt;SeuilFugitive,1,0)),"")</f>
        <v/>
      </c>
      <c r="M1615" s="37" t="str">
        <f aca="false">IF(G1615=1,IF(B1615="",IF((Fin-A1615)*24&gt;SeuilFigee,1,0),IF(J1615&gt;SeuilFigee*3600,1,0)),"")</f>
        <v/>
      </c>
      <c r="N1615" s="0" t="str">
        <f aca="false">IF(G1615=1,IF(COUNTIF(H$2:H1615,H1615)=1,COUNTIF($H:$H,H1615),""),"")</f>
        <v/>
      </c>
      <c r="O1615" s="0" t="str">
        <f aca="false">IF(G1615=1,IF(COUNTIF(I$2:I1615,I1615)=1,COUNTIF($I:$I,I1615),""),"")</f>
        <v/>
      </c>
      <c r="P1615" s="38" t="str">
        <f aca="false">IF(G1615=1,IF(COUNTIFS(C$2:C1615,C1615,G$2:G1615,1)=1,COUNTIFS($C:$C,C1615,$G:$G,1)+ROW()/10000000,""),"")</f>
        <v/>
      </c>
      <c r="Q1615" s="0" t="str">
        <f aca="false">IF(K1615=1,IF(COUNTIFS(C$2:C1615,C1615,K$2:K1615,1)=1,1,0),"")</f>
        <v/>
      </c>
      <c r="R1615" s="0" t="str">
        <f aca="false">IF(M1615=1,IF(COUNTIFS(C$2:C1615,C1615,M$2:M1615,1)=1,1,0),"")</f>
        <v/>
      </c>
      <c r="S1615" s="0" t="str">
        <f aca="false">IF(L1615=1,IF(COUNTIFS(C$2:C1615,C1615,L$2:L1615,1)=1,1,0),"")</f>
        <v/>
      </c>
      <c r="T1615" s="38" t="str">
        <f aca="false">IF(N1615="","",N1615+ROW()/10000000)</f>
        <v/>
      </c>
      <c r="U1615" s="0" t="str">
        <f aca="false">IF(G1615=1,IF(B1615="",1,0),"")</f>
        <v/>
      </c>
    </row>
    <row r="1616" customFormat="false" ht="15" hidden="false" customHeight="false" outlineLevel="0" collapsed="false">
      <c r="A1616" s="35"/>
      <c r="B1616" s="35"/>
      <c r="G1616" s="0" t="str">
        <f aca="false">IF(A1616="","",IF(AND(A1616&gt;=Debut,A1616&lt;Fin),1,0))</f>
        <v/>
      </c>
      <c r="H1616" s="0" t="str">
        <f aca="false">IF(G1616=1,INT(ROUND((A1616-Debut)*86400,0)/600),"")</f>
        <v/>
      </c>
      <c r="I1616" s="0" t="str">
        <f aca="false">IF(G1616=1,INT(ROUND((A1616-Debut)*86400,0)/3600),"")</f>
        <v/>
      </c>
      <c r="J1616" s="0" t="str">
        <f aca="false">IF(OR(A1616="",B1616=""),"",ROUND((B1616-A1616)*86400,0))</f>
        <v/>
      </c>
      <c r="K1616" s="37" t="str">
        <f aca="false">IF(G1616=1,IF(COUNTIFS($C:$C,C1616,$G:$G,1,$A:$A,"&gt;="&amp;(A1616-FenetreInterm/86400),$A:$A,"&lt;="&amp;A1616)&gt;=NbInterm,1,0),"")</f>
        <v/>
      </c>
      <c r="L1616" s="37" t="str">
        <f aca="false">IF(G1616=1,IF(B1616="",0,IF(J1616&lt;SeuilFugitive,1,0)),"")</f>
        <v/>
      </c>
      <c r="M1616" s="37" t="str">
        <f aca="false">IF(G1616=1,IF(B1616="",IF((Fin-A1616)*24&gt;SeuilFigee,1,0),IF(J1616&gt;SeuilFigee*3600,1,0)),"")</f>
        <v/>
      </c>
      <c r="N1616" s="0" t="str">
        <f aca="false">IF(G1616=1,IF(COUNTIF(H$2:H1616,H1616)=1,COUNTIF($H:$H,H1616),""),"")</f>
        <v/>
      </c>
      <c r="O1616" s="0" t="str">
        <f aca="false">IF(G1616=1,IF(COUNTIF(I$2:I1616,I1616)=1,COUNTIF($I:$I,I1616),""),"")</f>
        <v/>
      </c>
      <c r="P1616" s="38" t="str">
        <f aca="false">IF(G1616=1,IF(COUNTIFS(C$2:C1616,C1616,G$2:G1616,1)=1,COUNTIFS($C:$C,C1616,$G:$G,1)+ROW()/10000000,""),"")</f>
        <v/>
      </c>
      <c r="Q1616" s="0" t="str">
        <f aca="false">IF(K1616=1,IF(COUNTIFS(C$2:C1616,C1616,K$2:K1616,1)=1,1,0),"")</f>
        <v/>
      </c>
      <c r="R1616" s="0" t="str">
        <f aca="false">IF(M1616=1,IF(COUNTIFS(C$2:C1616,C1616,M$2:M1616,1)=1,1,0),"")</f>
        <v/>
      </c>
      <c r="S1616" s="0" t="str">
        <f aca="false">IF(L1616=1,IF(COUNTIFS(C$2:C1616,C1616,L$2:L1616,1)=1,1,0),"")</f>
        <v/>
      </c>
      <c r="T1616" s="38" t="str">
        <f aca="false">IF(N1616="","",N1616+ROW()/10000000)</f>
        <v/>
      </c>
      <c r="U1616" s="0" t="str">
        <f aca="false">IF(G1616=1,IF(B1616="",1,0),"")</f>
        <v/>
      </c>
    </row>
    <row r="1617" customFormat="false" ht="15" hidden="false" customHeight="false" outlineLevel="0" collapsed="false">
      <c r="A1617" s="35"/>
      <c r="B1617" s="35"/>
      <c r="G1617" s="0" t="str">
        <f aca="false">IF(A1617="","",IF(AND(A1617&gt;=Debut,A1617&lt;Fin),1,0))</f>
        <v/>
      </c>
      <c r="H1617" s="0" t="str">
        <f aca="false">IF(G1617=1,INT(ROUND((A1617-Debut)*86400,0)/600),"")</f>
        <v/>
      </c>
      <c r="I1617" s="0" t="str">
        <f aca="false">IF(G1617=1,INT(ROUND((A1617-Debut)*86400,0)/3600),"")</f>
        <v/>
      </c>
      <c r="J1617" s="0" t="str">
        <f aca="false">IF(OR(A1617="",B1617=""),"",ROUND((B1617-A1617)*86400,0))</f>
        <v/>
      </c>
      <c r="K1617" s="37" t="str">
        <f aca="false">IF(G1617=1,IF(COUNTIFS($C:$C,C1617,$G:$G,1,$A:$A,"&gt;="&amp;(A1617-FenetreInterm/86400),$A:$A,"&lt;="&amp;A1617)&gt;=NbInterm,1,0),"")</f>
        <v/>
      </c>
      <c r="L1617" s="37" t="str">
        <f aca="false">IF(G1617=1,IF(B1617="",0,IF(J1617&lt;SeuilFugitive,1,0)),"")</f>
        <v/>
      </c>
      <c r="M1617" s="37" t="str">
        <f aca="false">IF(G1617=1,IF(B1617="",IF((Fin-A1617)*24&gt;SeuilFigee,1,0),IF(J1617&gt;SeuilFigee*3600,1,0)),"")</f>
        <v/>
      </c>
      <c r="N1617" s="0" t="str">
        <f aca="false">IF(G1617=1,IF(COUNTIF(H$2:H1617,H1617)=1,COUNTIF($H:$H,H1617),""),"")</f>
        <v/>
      </c>
      <c r="O1617" s="0" t="str">
        <f aca="false">IF(G1617=1,IF(COUNTIF(I$2:I1617,I1617)=1,COUNTIF($I:$I,I1617),""),"")</f>
        <v/>
      </c>
      <c r="P1617" s="38" t="str">
        <f aca="false">IF(G1617=1,IF(COUNTIFS(C$2:C1617,C1617,G$2:G1617,1)=1,COUNTIFS($C:$C,C1617,$G:$G,1)+ROW()/10000000,""),"")</f>
        <v/>
      </c>
      <c r="Q1617" s="0" t="str">
        <f aca="false">IF(K1617=1,IF(COUNTIFS(C$2:C1617,C1617,K$2:K1617,1)=1,1,0),"")</f>
        <v/>
      </c>
      <c r="R1617" s="0" t="str">
        <f aca="false">IF(M1617=1,IF(COUNTIFS(C$2:C1617,C1617,M$2:M1617,1)=1,1,0),"")</f>
        <v/>
      </c>
      <c r="S1617" s="0" t="str">
        <f aca="false">IF(L1617=1,IF(COUNTIFS(C$2:C1617,C1617,L$2:L1617,1)=1,1,0),"")</f>
        <v/>
      </c>
      <c r="T1617" s="38" t="str">
        <f aca="false">IF(N1617="","",N1617+ROW()/10000000)</f>
        <v/>
      </c>
      <c r="U1617" s="0" t="str">
        <f aca="false">IF(G1617=1,IF(B1617="",1,0),"")</f>
        <v/>
      </c>
    </row>
    <row r="1618" customFormat="false" ht="15" hidden="false" customHeight="false" outlineLevel="0" collapsed="false">
      <c r="A1618" s="35"/>
      <c r="B1618" s="35"/>
      <c r="G1618" s="0" t="str">
        <f aca="false">IF(A1618="","",IF(AND(A1618&gt;=Debut,A1618&lt;Fin),1,0))</f>
        <v/>
      </c>
      <c r="H1618" s="0" t="str">
        <f aca="false">IF(G1618=1,INT(ROUND((A1618-Debut)*86400,0)/600),"")</f>
        <v/>
      </c>
      <c r="I1618" s="0" t="str">
        <f aca="false">IF(G1618=1,INT(ROUND((A1618-Debut)*86400,0)/3600),"")</f>
        <v/>
      </c>
      <c r="J1618" s="0" t="str">
        <f aca="false">IF(OR(A1618="",B1618=""),"",ROUND((B1618-A1618)*86400,0))</f>
        <v/>
      </c>
      <c r="K1618" s="37" t="str">
        <f aca="false">IF(G1618=1,IF(COUNTIFS($C:$C,C1618,$G:$G,1,$A:$A,"&gt;="&amp;(A1618-FenetreInterm/86400),$A:$A,"&lt;="&amp;A1618)&gt;=NbInterm,1,0),"")</f>
        <v/>
      </c>
      <c r="L1618" s="37" t="str">
        <f aca="false">IF(G1618=1,IF(B1618="",0,IF(J1618&lt;SeuilFugitive,1,0)),"")</f>
        <v/>
      </c>
      <c r="M1618" s="37" t="str">
        <f aca="false">IF(G1618=1,IF(B1618="",IF((Fin-A1618)*24&gt;SeuilFigee,1,0),IF(J1618&gt;SeuilFigee*3600,1,0)),"")</f>
        <v/>
      </c>
      <c r="N1618" s="0" t="str">
        <f aca="false">IF(G1618=1,IF(COUNTIF(H$2:H1618,H1618)=1,COUNTIF($H:$H,H1618),""),"")</f>
        <v/>
      </c>
      <c r="O1618" s="0" t="str">
        <f aca="false">IF(G1618=1,IF(COUNTIF(I$2:I1618,I1618)=1,COUNTIF($I:$I,I1618),""),"")</f>
        <v/>
      </c>
      <c r="P1618" s="38" t="str">
        <f aca="false">IF(G1618=1,IF(COUNTIFS(C$2:C1618,C1618,G$2:G1618,1)=1,COUNTIFS($C:$C,C1618,$G:$G,1)+ROW()/10000000,""),"")</f>
        <v/>
      </c>
      <c r="Q1618" s="0" t="str">
        <f aca="false">IF(K1618=1,IF(COUNTIFS(C$2:C1618,C1618,K$2:K1618,1)=1,1,0),"")</f>
        <v/>
      </c>
      <c r="R1618" s="0" t="str">
        <f aca="false">IF(M1618=1,IF(COUNTIFS(C$2:C1618,C1618,M$2:M1618,1)=1,1,0),"")</f>
        <v/>
      </c>
      <c r="S1618" s="0" t="str">
        <f aca="false">IF(L1618=1,IF(COUNTIFS(C$2:C1618,C1618,L$2:L1618,1)=1,1,0),"")</f>
        <v/>
      </c>
      <c r="T1618" s="38" t="str">
        <f aca="false">IF(N1618="","",N1618+ROW()/10000000)</f>
        <v/>
      </c>
      <c r="U1618" s="0" t="str">
        <f aca="false">IF(G1618=1,IF(B1618="",1,0),"")</f>
        <v/>
      </c>
    </row>
    <row r="1619" customFormat="false" ht="15" hidden="false" customHeight="false" outlineLevel="0" collapsed="false">
      <c r="A1619" s="35"/>
      <c r="B1619" s="35"/>
      <c r="G1619" s="0" t="str">
        <f aca="false">IF(A1619="","",IF(AND(A1619&gt;=Debut,A1619&lt;Fin),1,0))</f>
        <v/>
      </c>
      <c r="H1619" s="0" t="str">
        <f aca="false">IF(G1619=1,INT(ROUND((A1619-Debut)*86400,0)/600),"")</f>
        <v/>
      </c>
      <c r="I1619" s="0" t="str">
        <f aca="false">IF(G1619=1,INT(ROUND((A1619-Debut)*86400,0)/3600),"")</f>
        <v/>
      </c>
      <c r="J1619" s="0" t="str">
        <f aca="false">IF(OR(A1619="",B1619=""),"",ROUND((B1619-A1619)*86400,0))</f>
        <v/>
      </c>
      <c r="K1619" s="37" t="str">
        <f aca="false">IF(G1619=1,IF(COUNTIFS($C:$C,C1619,$G:$G,1,$A:$A,"&gt;="&amp;(A1619-FenetreInterm/86400),$A:$A,"&lt;="&amp;A1619)&gt;=NbInterm,1,0),"")</f>
        <v/>
      </c>
      <c r="L1619" s="37" t="str">
        <f aca="false">IF(G1619=1,IF(B1619="",0,IF(J1619&lt;SeuilFugitive,1,0)),"")</f>
        <v/>
      </c>
      <c r="M1619" s="37" t="str">
        <f aca="false">IF(G1619=1,IF(B1619="",IF((Fin-A1619)*24&gt;SeuilFigee,1,0),IF(J1619&gt;SeuilFigee*3600,1,0)),"")</f>
        <v/>
      </c>
      <c r="N1619" s="0" t="str">
        <f aca="false">IF(G1619=1,IF(COUNTIF(H$2:H1619,H1619)=1,COUNTIF($H:$H,H1619),""),"")</f>
        <v/>
      </c>
      <c r="O1619" s="0" t="str">
        <f aca="false">IF(G1619=1,IF(COUNTIF(I$2:I1619,I1619)=1,COUNTIF($I:$I,I1619),""),"")</f>
        <v/>
      </c>
      <c r="P1619" s="38" t="str">
        <f aca="false">IF(G1619=1,IF(COUNTIFS(C$2:C1619,C1619,G$2:G1619,1)=1,COUNTIFS($C:$C,C1619,$G:$G,1)+ROW()/10000000,""),"")</f>
        <v/>
      </c>
      <c r="Q1619" s="0" t="str">
        <f aca="false">IF(K1619=1,IF(COUNTIFS(C$2:C1619,C1619,K$2:K1619,1)=1,1,0),"")</f>
        <v/>
      </c>
      <c r="R1619" s="0" t="str">
        <f aca="false">IF(M1619=1,IF(COUNTIFS(C$2:C1619,C1619,M$2:M1619,1)=1,1,0),"")</f>
        <v/>
      </c>
      <c r="S1619" s="0" t="str">
        <f aca="false">IF(L1619=1,IF(COUNTIFS(C$2:C1619,C1619,L$2:L1619,1)=1,1,0),"")</f>
        <v/>
      </c>
      <c r="T1619" s="38" t="str">
        <f aca="false">IF(N1619="","",N1619+ROW()/10000000)</f>
        <v/>
      </c>
      <c r="U1619" s="0" t="str">
        <f aca="false">IF(G1619=1,IF(B1619="",1,0),"")</f>
        <v/>
      </c>
    </row>
    <row r="1620" customFormat="false" ht="15" hidden="false" customHeight="false" outlineLevel="0" collapsed="false">
      <c r="A1620" s="35"/>
      <c r="B1620" s="35"/>
      <c r="G1620" s="0" t="str">
        <f aca="false">IF(A1620="","",IF(AND(A1620&gt;=Debut,A1620&lt;Fin),1,0))</f>
        <v/>
      </c>
      <c r="H1620" s="0" t="str">
        <f aca="false">IF(G1620=1,INT(ROUND((A1620-Debut)*86400,0)/600),"")</f>
        <v/>
      </c>
      <c r="I1620" s="0" t="str">
        <f aca="false">IF(G1620=1,INT(ROUND((A1620-Debut)*86400,0)/3600),"")</f>
        <v/>
      </c>
      <c r="J1620" s="0" t="str">
        <f aca="false">IF(OR(A1620="",B1620=""),"",ROUND((B1620-A1620)*86400,0))</f>
        <v/>
      </c>
      <c r="K1620" s="37" t="str">
        <f aca="false">IF(G1620=1,IF(COUNTIFS($C:$C,C1620,$G:$G,1,$A:$A,"&gt;="&amp;(A1620-FenetreInterm/86400),$A:$A,"&lt;="&amp;A1620)&gt;=NbInterm,1,0),"")</f>
        <v/>
      </c>
      <c r="L1620" s="37" t="str">
        <f aca="false">IF(G1620=1,IF(B1620="",0,IF(J1620&lt;SeuilFugitive,1,0)),"")</f>
        <v/>
      </c>
      <c r="M1620" s="37" t="str">
        <f aca="false">IF(G1620=1,IF(B1620="",IF((Fin-A1620)*24&gt;SeuilFigee,1,0),IF(J1620&gt;SeuilFigee*3600,1,0)),"")</f>
        <v/>
      </c>
      <c r="N1620" s="0" t="str">
        <f aca="false">IF(G1620=1,IF(COUNTIF(H$2:H1620,H1620)=1,COUNTIF($H:$H,H1620),""),"")</f>
        <v/>
      </c>
      <c r="O1620" s="0" t="str">
        <f aca="false">IF(G1620=1,IF(COUNTIF(I$2:I1620,I1620)=1,COUNTIF($I:$I,I1620),""),"")</f>
        <v/>
      </c>
      <c r="P1620" s="38" t="str">
        <f aca="false">IF(G1620=1,IF(COUNTIFS(C$2:C1620,C1620,G$2:G1620,1)=1,COUNTIFS($C:$C,C1620,$G:$G,1)+ROW()/10000000,""),"")</f>
        <v/>
      </c>
      <c r="Q1620" s="0" t="str">
        <f aca="false">IF(K1620=1,IF(COUNTIFS(C$2:C1620,C1620,K$2:K1620,1)=1,1,0),"")</f>
        <v/>
      </c>
      <c r="R1620" s="0" t="str">
        <f aca="false">IF(M1620=1,IF(COUNTIFS(C$2:C1620,C1620,M$2:M1620,1)=1,1,0),"")</f>
        <v/>
      </c>
      <c r="S1620" s="0" t="str">
        <f aca="false">IF(L1620=1,IF(COUNTIFS(C$2:C1620,C1620,L$2:L1620,1)=1,1,0),"")</f>
        <v/>
      </c>
      <c r="T1620" s="38" t="str">
        <f aca="false">IF(N1620="","",N1620+ROW()/10000000)</f>
        <v/>
      </c>
      <c r="U1620" s="0" t="str">
        <f aca="false">IF(G1620=1,IF(B1620="",1,0),"")</f>
        <v/>
      </c>
    </row>
    <row r="1621" customFormat="false" ht="15" hidden="false" customHeight="false" outlineLevel="0" collapsed="false">
      <c r="A1621" s="35"/>
      <c r="B1621" s="35"/>
      <c r="G1621" s="0" t="str">
        <f aca="false">IF(A1621="","",IF(AND(A1621&gt;=Debut,A1621&lt;Fin),1,0))</f>
        <v/>
      </c>
      <c r="H1621" s="0" t="str">
        <f aca="false">IF(G1621=1,INT(ROUND((A1621-Debut)*86400,0)/600),"")</f>
        <v/>
      </c>
      <c r="I1621" s="0" t="str">
        <f aca="false">IF(G1621=1,INT(ROUND((A1621-Debut)*86400,0)/3600),"")</f>
        <v/>
      </c>
      <c r="J1621" s="0" t="str">
        <f aca="false">IF(OR(A1621="",B1621=""),"",ROUND((B1621-A1621)*86400,0))</f>
        <v/>
      </c>
      <c r="K1621" s="37" t="str">
        <f aca="false">IF(G1621=1,IF(COUNTIFS($C:$C,C1621,$G:$G,1,$A:$A,"&gt;="&amp;(A1621-FenetreInterm/86400),$A:$A,"&lt;="&amp;A1621)&gt;=NbInterm,1,0),"")</f>
        <v/>
      </c>
      <c r="L1621" s="37" t="str">
        <f aca="false">IF(G1621=1,IF(B1621="",0,IF(J1621&lt;SeuilFugitive,1,0)),"")</f>
        <v/>
      </c>
      <c r="M1621" s="37" t="str">
        <f aca="false">IF(G1621=1,IF(B1621="",IF((Fin-A1621)*24&gt;SeuilFigee,1,0),IF(J1621&gt;SeuilFigee*3600,1,0)),"")</f>
        <v/>
      </c>
      <c r="N1621" s="0" t="str">
        <f aca="false">IF(G1621=1,IF(COUNTIF(H$2:H1621,H1621)=1,COUNTIF($H:$H,H1621),""),"")</f>
        <v/>
      </c>
      <c r="O1621" s="0" t="str">
        <f aca="false">IF(G1621=1,IF(COUNTIF(I$2:I1621,I1621)=1,COUNTIF($I:$I,I1621),""),"")</f>
        <v/>
      </c>
      <c r="P1621" s="38" t="str">
        <f aca="false">IF(G1621=1,IF(COUNTIFS(C$2:C1621,C1621,G$2:G1621,1)=1,COUNTIFS($C:$C,C1621,$G:$G,1)+ROW()/10000000,""),"")</f>
        <v/>
      </c>
      <c r="Q1621" s="0" t="str">
        <f aca="false">IF(K1621=1,IF(COUNTIFS(C$2:C1621,C1621,K$2:K1621,1)=1,1,0),"")</f>
        <v/>
      </c>
      <c r="R1621" s="0" t="str">
        <f aca="false">IF(M1621=1,IF(COUNTIFS(C$2:C1621,C1621,M$2:M1621,1)=1,1,0),"")</f>
        <v/>
      </c>
      <c r="S1621" s="0" t="str">
        <f aca="false">IF(L1621=1,IF(COUNTIFS(C$2:C1621,C1621,L$2:L1621,1)=1,1,0),"")</f>
        <v/>
      </c>
      <c r="T1621" s="38" t="str">
        <f aca="false">IF(N1621="","",N1621+ROW()/10000000)</f>
        <v/>
      </c>
      <c r="U1621" s="0" t="str">
        <f aca="false">IF(G1621=1,IF(B1621="",1,0),"")</f>
        <v/>
      </c>
    </row>
    <row r="1622" customFormat="false" ht="15" hidden="false" customHeight="false" outlineLevel="0" collapsed="false">
      <c r="A1622" s="35"/>
      <c r="B1622" s="35"/>
      <c r="G1622" s="0" t="str">
        <f aca="false">IF(A1622="","",IF(AND(A1622&gt;=Debut,A1622&lt;Fin),1,0))</f>
        <v/>
      </c>
      <c r="H1622" s="0" t="str">
        <f aca="false">IF(G1622=1,INT(ROUND((A1622-Debut)*86400,0)/600),"")</f>
        <v/>
      </c>
      <c r="I1622" s="0" t="str">
        <f aca="false">IF(G1622=1,INT(ROUND((A1622-Debut)*86400,0)/3600),"")</f>
        <v/>
      </c>
      <c r="J1622" s="0" t="str">
        <f aca="false">IF(OR(A1622="",B1622=""),"",ROUND((B1622-A1622)*86400,0))</f>
        <v/>
      </c>
      <c r="K1622" s="37" t="str">
        <f aca="false">IF(G1622=1,IF(COUNTIFS($C:$C,C1622,$G:$G,1,$A:$A,"&gt;="&amp;(A1622-FenetreInterm/86400),$A:$A,"&lt;="&amp;A1622)&gt;=NbInterm,1,0),"")</f>
        <v/>
      </c>
      <c r="L1622" s="37" t="str">
        <f aca="false">IF(G1622=1,IF(B1622="",0,IF(J1622&lt;SeuilFugitive,1,0)),"")</f>
        <v/>
      </c>
      <c r="M1622" s="37" t="str">
        <f aca="false">IF(G1622=1,IF(B1622="",IF((Fin-A1622)*24&gt;SeuilFigee,1,0),IF(J1622&gt;SeuilFigee*3600,1,0)),"")</f>
        <v/>
      </c>
      <c r="N1622" s="0" t="str">
        <f aca="false">IF(G1622=1,IF(COUNTIF(H$2:H1622,H1622)=1,COUNTIF($H:$H,H1622),""),"")</f>
        <v/>
      </c>
      <c r="O1622" s="0" t="str">
        <f aca="false">IF(G1622=1,IF(COUNTIF(I$2:I1622,I1622)=1,COUNTIF($I:$I,I1622),""),"")</f>
        <v/>
      </c>
      <c r="P1622" s="38" t="str">
        <f aca="false">IF(G1622=1,IF(COUNTIFS(C$2:C1622,C1622,G$2:G1622,1)=1,COUNTIFS($C:$C,C1622,$G:$G,1)+ROW()/10000000,""),"")</f>
        <v/>
      </c>
      <c r="Q1622" s="0" t="str">
        <f aca="false">IF(K1622=1,IF(COUNTIFS(C$2:C1622,C1622,K$2:K1622,1)=1,1,0),"")</f>
        <v/>
      </c>
      <c r="R1622" s="0" t="str">
        <f aca="false">IF(M1622=1,IF(COUNTIFS(C$2:C1622,C1622,M$2:M1622,1)=1,1,0),"")</f>
        <v/>
      </c>
      <c r="S1622" s="0" t="str">
        <f aca="false">IF(L1622=1,IF(COUNTIFS(C$2:C1622,C1622,L$2:L1622,1)=1,1,0),"")</f>
        <v/>
      </c>
      <c r="T1622" s="38" t="str">
        <f aca="false">IF(N1622="","",N1622+ROW()/10000000)</f>
        <v/>
      </c>
      <c r="U1622" s="0" t="str">
        <f aca="false">IF(G1622=1,IF(B1622="",1,0),"")</f>
        <v/>
      </c>
    </row>
    <row r="1623" customFormat="false" ht="15" hidden="false" customHeight="false" outlineLevel="0" collapsed="false">
      <c r="A1623" s="35"/>
      <c r="B1623" s="35"/>
      <c r="G1623" s="0" t="str">
        <f aca="false">IF(A1623="","",IF(AND(A1623&gt;=Debut,A1623&lt;Fin),1,0))</f>
        <v/>
      </c>
      <c r="H1623" s="0" t="str">
        <f aca="false">IF(G1623=1,INT(ROUND((A1623-Debut)*86400,0)/600),"")</f>
        <v/>
      </c>
      <c r="I1623" s="0" t="str">
        <f aca="false">IF(G1623=1,INT(ROUND((A1623-Debut)*86400,0)/3600),"")</f>
        <v/>
      </c>
      <c r="J1623" s="0" t="str">
        <f aca="false">IF(OR(A1623="",B1623=""),"",ROUND((B1623-A1623)*86400,0))</f>
        <v/>
      </c>
      <c r="K1623" s="37" t="str">
        <f aca="false">IF(G1623=1,IF(COUNTIFS($C:$C,C1623,$G:$G,1,$A:$A,"&gt;="&amp;(A1623-FenetreInterm/86400),$A:$A,"&lt;="&amp;A1623)&gt;=NbInterm,1,0),"")</f>
        <v/>
      </c>
      <c r="L1623" s="37" t="str">
        <f aca="false">IF(G1623=1,IF(B1623="",0,IF(J1623&lt;SeuilFugitive,1,0)),"")</f>
        <v/>
      </c>
      <c r="M1623" s="37" t="str">
        <f aca="false">IF(G1623=1,IF(B1623="",IF((Fin-A1623)*24&gt;SeuilFigee,1,0),IF(J1623&gt;SeuilFigee*3600,1,0)),"")</f>
        <v/>
      </c>
      <c r="N1623" s="0" t="str">
        <f aca="false">IF(G1623=1,IF(COUNTIF(H$2:H1623,H1623)=1,COUNTIF($H:$H,H1623),""),"")</f>
        <v/>
      </c>
      <c r="O1623" s="0" t="str">
        <f aca="false">IF(G1623=1,IF(COUNTIF(I$2:I1623,I1623)=1,COUNTIF($I:$I,I1623),""),"")</f>
        <v/>
      </c>
      <c r="P1623" s="38" t="str">
        <f aca="false">IF(G1623=1,IF(COUNTIFS(C$2:C1623,C1623,G$2:G1623,1)=1,COUNTIFS($C:$C,C1623,$G:$G,1)+ROW()/10000000,""),"")</f>
        <v/>
      </c>
      <c r="Q1623" s="0" t="str">
        <f aca="false">IF(K1623=1,IF(COUNTIFS(C$2:C1623,C1623,K$2:K1623,1)=1,1,0),"")</f>
        <v/>
      </c>
      <c r="R1623" s="0" t="str">
        <f aca="false">IF(M1623=1,IF(COUNTIFS(C$2:C1623,C1623,M$2:M1623,1)=1,1,0),"")</f>
        <v/>
      </c>
      <c r="S1623" s="0" t="str">
        <f aca="false">IF(L1623=1,IF(COUNTIFS(C$2:C1623,C1623,L$2:L1623,1)=1,1,0),"")</f>
        <v/>
      </c>
      <c r="T1623" s="38" t="str">
        <f aca="false">IF(N1623="","",N1623+ROW()/10000000)</f>
        <v/>
      </c>
      <c r="U1623" s="0" t="str">
        <f aca="false">IF(G1623=1,IF(B1623="",1,0),"")</f>
        <v/>
      </c>
    </row>
    <row r="1624" customFormat="false" ht="15" hidden="false" customHeight="false" outlineLevel="0" collapsed="false">
      <c r="A1624" s="35"/>
      <c r="B1624" s="35"/>
      <c r="G1624" s="0" t="str">
        <f aca="false">IF(A1624="","",IF(AND(A1624&gt;=Debut,A1624&lt;Fin),1,0))</f>
        <v/>
      </c>
      <c r="H1624" s="0" t="str">
        <f aca="false">IF(G1624=1,INT(ROUND((A1624-Debut)*86400,0)/600),"")</f>
        <v/>
      </c>
      <c r="I1624" s="0" t="str">
        <f aca="false">IF(G1624=1,INT(ROUND((A1624-Debut)*86400,0)/3600),"")</f>
        <v/>
      </c>
      <c r="J1624" s="0" t="str">
        <f aca="false">IF(OR(A1624="",B1624=""),"",ROUND((B1624-A1624)*86400,0))</f>
        <v/>
      </c>
      <c r="K1624" s="37" t="str">
        <f aca="false">IF(G1624=1,IF(COUNTIFS($C:$C,C1624,$G:$G,1,$A:$A,"&gt;="&amp;(A1624-FenetreInterm/86400),$A:$A,"&lt;="&amp;A1624)&gt;=NbInterm,1,0),"")</f>
        <v/>
      </c>
      <c r="L1624" s="37" t="str">
        <f aca="false">IF(G1624=1,IF(B1624="",0,IF(J1624&lt;SeuilFugitive,1,0)),"")</f>
        <v/>
      </c>
      <c r="M1624" s="37" t="str">
        <f aca="false">IF(G1624=1,IF(B1624="",IF((Fin-A1624)*24&gt;SeuilFigee,1,0),IF(J1624&gt;SeuilFigee*3600,1,0)),"")</f>
        <v/>
      </c>
      <c r="N1624" s="0" t="str">
        <f aca="false">IF(G1624=1,IF(COUNTIF(H$2:H1624,H1624)=1,COUNTIF($H:$H,H1624),""),"")</f>
        <v/>
      </c>
      <c r="O1624" s="0" t="str">
        <f aca="false">IF(G1624=1,IF(COUNTIF(I$2:I1624,I1624)=1,COUNTIF($I:$I,I1624),""),"")</f>
        <v/>
      </c>
      <c r="P1624" s="38" t="str">
        <f aca="false">IF(G1624=1,IF(COUNTIFS(C$2:C1624,C1624,G$2:G1624,1)=1,COUNTIFS($C:$C,C1624,$G:$G,1)+ROW()/10000000,""),"")</f>
        <v/>
      </c>
      <c r="Q1624" s="0" t="str">
        <f aca="false">IF(K1624=1,IF(COUNTIFS(C$2:C1624,C1624,K$2:K1624,1)=1,1,0),"")</f>
        <v/>
      </c>
      <c r="R1624" s="0" t="str">
        <f aca="false">IF(M1624=1,IF(COUNTIFS(C$2:C1624,C1624,M$2:M1624,1)=1,1,0),"")</f>
        <v/>
      </c>
      <c r="S1624" s="0" t="str">
        <f aca="false">IF(L1624=1,IF(COUNTIFS(C$2:C1624,C1624,L$2:L1624,1)=1,1,0),"")</f>
        <v/>
      </c>
      <c r="T1624" s="38" t="str">
        <f aca="false">IF(N1624="","",N1624+ROW()/10000000)</f>
        <v/>
      </c>
      <c r="U1624" s="0" t="str">
        <f aca="false">IF(G1624=1,IF(B1624="",1,0),"")</f>
        <v/>
      </c>
    </row>
    <row r="1625" customFormat="false" ht="15" hidden="false" customHeight="false" outlineLevel="0" collapsed="false">
      <c r="A1625" s="35"/>
      <c r="B1625" s="35"/>
      <c r="G1625" s="0" t="str">
        <f aca="false">IF(A1625="","",IF(AND(A1625&gt;=Debut,A1625&lt;Fin),1,0))</f>
        <v/>
      </c>
      <c r="H1625" s="0" t="str">
        <f aca="false">IF(G1625=1,INT(ROUND((A1625-Debut)*86400,0)/600),"")</f>
        <v/>
      </c>
      <c r="I1625" s="0" t="str">
        <f aca="false">IF(G1625=1,INT(ROUND((A1625-Debut)*86400,0)/3600),"")</f>
        <v/>
      </c>
      <c r="J1625" s="0" t="str">
        <f aca="false">IF(OR(A1625="",B1625=""),"",ROUND((B1625-A1625)*86400,0))</f>
        <v/>
      </c>
      <c r="K1625" s="37" t="str">
        <f aca="false">IF(G1625=1,IF(COUNTIFS($C:$C,C1625,$G:$G,1,$A:$A,"&gt;="&amp;(A1625-FenetreInterm/86400),$A:$A,"&lt;="&amp;A1625)&gt;=NbInterm,1,0),"")</f>
        <v/>
      </c>
      <c r="L1625" s="37" t="str">
        <f aca="false">IF(G1625=1,IF(B1625="",0,IF(J1625&lt;SeuilFugitive,1,0)),"")</f>
        <v/>
      </c>
      <c r="M1625" s="37" t="str">
        <f aca="false">IF(G1625=1,IF(B1625="",IF((Fin-A1625)*24&gt;SeuilFigee,1,0),IF(J1625&gt;SeuilFigee*3600,1,0)),"")</f>
        <v/>
      </c>
      <c r="N1625" s="0" t="str">
        <f aca="false">IF(G1625=1,IF(COUNTIF(H$2:H1625,H1625)=1,COUNTIF($H:$H,H1625),""),"")</f>
        <v/>
      </c>
      <c r="O1625" s="0" t="str">
        <f aca="false">IF(G1625=1,IF(COUNTIF(I$2:I1625,I1625)=1,COUNTIF($I:$I,I1625),""),"")</f>
        <v/>
      </c>
      <c r="P1625" s="38" t="str">
        <f aca="false">IF(G1625=1,IF(COUNTIFS(C$2:C1625,C1625,G$2:G1625,1)=1,COUNTIFS($C:$C,C1625,$G:$G,1)+ROW()/10000000,""),"")</f>
        <v/>
      </c>
      <c r="Q1625" s="0" t="str">
        <f aca="false">IF(K1625=1,IF(COUNTIFS(C$2:C1625,C1625,K$2:K1625,1)=1,1,0),"")</f>
        <v/>
      </c>
      <c r="R1625" s="0" t="str">
        <f aca="false">IF(M1625=1,IF(COUNTIFS(C$2:C1625,C1625,M$2:M1625,1)=1,1,0),"")</f>
        <v/>
      </c>
      <c r="S1625" s="0" t="str">
        <f aca="false">IF(L1625=1,IF(COUNTIFS(C$2:C1625,C1625,L$2:L1625,1)=1,1,0),"")</f>
        <v/>
      </c>
      <c r="T1625" s="38" t="str">
        <f aca="false">IF(N1625="","",N1625+ROW()/10000000)</f>
        <v/>
      </c>
      <c r="U1625" s="0" t="str">
        <f aca="false">IF(G1625=1,IF(B1625="",1,0),"")</f>
        <v/>
      </c>
    </row>
    <row r="1626" customFormat="false" ht="15" hidden="false" customHeight="false" outlineLevel="0" collapsed="false">
      <c r="A1626" s="35"/>
      <c r="B1626" s="35"/>
      <c r="G1626" s="0" t="str">
        <f aca="false">IF(A1626="","",IF(AND(A1626&gt;=Debut,A1626&lt;Fin),1,0))</f>
        <v/>
      </c>
      <c r="H1626" s="0" t="str">
        <f aca="false">IF(G1626=1,INT(ROUND((A1626-Debut)*86400,0)/600),"")</f>
        <v/>
      </c>
      <c r="I1626" s="0" t="str">
        <f aca="false">IF(G1626=1,INT(ROUND((A1626-Debut)*86400,0)/3600),"")</f>
        <v/>
      </c>
      <c r="J1626" s="0" t="str">
        <f aca="false">IF(OR(A1626="",B1626=""),"",ROUND((B1626-A1626)*86400,0))</f>
        <v/>
      </c>
      <c r="K1626" s="37" t="str">
        <f aca="false">IF(G1626=1,IF(COUNTIFS($C:$C,C1626,$G:$G,1,$A:$A,"&gt;="&amp;(A1626-FenetreInterm/86400),$A:$A,"&lt;="&amp;A1626)&gt;=NbInterm,1,0),"")</f>
        <v/>
      </c>
      <c r="L1626" s="37" t="str">
        <f aca="false">IF(G1626=1,IF(B1626="",0,IF(J1626&lt;SeuilFugitive,1,0)),"")</f>
        <v/>
      </c>
      <c r="M1626" s="37" t="str">
        <f aca="false">IF(G1626=1,IF(B1626="",IF((Fin-A1626)*24&gt;SeuilFigee,1,0),IF(J1626&gt;SeuilFigee*3600,1,0)),"")</f>
        <v/>
      </c>
      <c r="N1626" s="0" t="str">
        <f aca="false">IF(G1626=1,IF(COUNTIF(H$2:H1626,H1626)=1,COUNTIF($H:$H,H1626),""),"")</f>
        <v/>
      </c>
      <c r="O1626" s="0" t="str">
        <f aca="false">IF(G1626=1,IF(COUNTIF(I$2:I1626,I1626)=1,COUNTIF($I:$I,I1626),""),"")</f>
        <v/>
      </c>
      <c r="P1626" s="38" t="str">
        <f aca="false">IF(G1626=1,IF(COUNTIFS(C$2:C1626,C1626,G$2:G1626,1)=1,COUNTIFS($C:$C,C1626,$G:$G,1)+ROW()/10000000,""),"")</f>
        <v/>
      </c>
      <c r="Q1626" s="0" t="str">
        <f aca="false">IF(K1626=1,IF(COUNTIFS(C$2:C1626,C1626,K$2:K1626,1)=1,1,0),"")</f>
        <v/>
      </c>
      <c r="R1626" s="0" t="str">
        <f aca="false">IF(M1626=1,IF(COUNTIFS(C$2:C1626,C1626,M$2:M1626,1)=1,1,0),"")</f>
        <v/>
      </c>
      <c r="S1626" s="0" t="str">
        <f aca="false">IF(L1626=1,IF(COUNTIFS(C$2:C1626,C1626,L$2:L1626,1)=1,1,0),"")</f>
        <v/>
      </c>
      <c r="T1626" s="38" t="str">
        <f aca="false">IF(N1626="","",N1626+ROW()/10000000)</f>
        <v/>
      </c>
      <c r="U1626" s="0" t="str">
        <f aca="false">IF(G1626=1,IF(B1626="",1,0),"")</f>
        <v/>
      </c>
    </row>
    <row r="1627" customFormat="false" ht="15" hidden="false" customHeight="false" outlineLevel="0" collapsed="false">
      <c r="A1627" s="35"/>
      <c r="B1627" s="35"/>
      <c r="G1627" s="0" t="str">
        <f aca="false">IF(A1627="","",IF(AND(A1627&gt;=Debut,A1627&lt;Fin),1,0))</f>
        <v/>
      </c>
      <c r="H1627" s="0" t="str">
        <f aca="false">IF(G1627=1,INT(ROUND((A1627-Debut)*86400,0)/600),"")</f>
        <v/>
      </c>
      <c r="I1627" s="0" t="str">
        <f aca="false">IF(G1627=1,INT(ROUND((A1627-Debut)*86400,0)/3600),"")</f>
        <v/>
      </c>
      <c r="J1627" s="0" t="str">
        <f aca="false">IF(OR(A1627="",B1627=""),"",ROUND((B1627-A1627)*86400,0))</f>
        <v/>
      </c>
      <c r="K1627" s="37" t="str">
        <f aca="false">IF(G1627=1,IF(COUNTIFS($C:$C,C1627,$G:$G,1,$A:$A,"&gt;="&amp;(A1627-FenetreInterm/86400),$A:$A,"&lt;="&amp;A1627)&gt;=NbInterm,1,0),"")</f>
        <v/>
      </c>
      <c r="L1627" s="37" t="str">
        <f aca="false">IF(G1627=1,IF(B1627="",0,IF(J1627&lt;SeuilFugitive,1,0)),"")</f>
        <v/>
      </c>
      <c r="M1627" s="37" t="str">
        <f aca="false">IF(G1627=1,IF(B1627="",IF((Fin-A1627)*24&gt;SeuilFigee,1,0),IF(J1627&gt;SeuilFigee*3600,1,0)),"")</f>
        <v/>
      </c>
      <c r="N1627" s="0" t="str">
        <f aca="false">IF(G1627=1,IF(COUNTIF(H$2:H1627,H1627)=1,COUNTIF($H:$H,H1627),""),"")</f>
        <v/>
      </c>
      <c r="O1627" s="0" t="str">
        <f aca="false">IF(G1627=1,IF(COUNTIF(I$2:I1627,I1627)=1,COUNTIF($I:$I,I1627),""),"")</f>
        <v/>
      </c>
      <c r="P1627" s="38" t="str">
        <f aca="false">IF(G1627=1,IF(COUNTIFS(C$2:C1627,C1627,G$2:G1627,1)=1,COUNTIFS($C:$C,C1627,$G:$G,1)+ROW()/10000000,""),"")</f>
        <v/>
      </c>
      <c r="Q1627" s="0" t="str">
        <f aca="false">IF(K1627=1,IF(COUNTIFS(C$2:C1627,C1627,K$2:K1627,1)=1,1,0),"")</f>
        <v/>
      </c>
      <c r="R1627" s="0" t="str">
        <f aca="false">IF(M1627=1,IF(COUNTIFS(C$2:C1627,C1627,M$2:M1627,1)=1,1,0),"")</f>
        <v/>
      </c>
      <c r="S1627" s="0" t="str">
        <f aca="false">IF(L1627=1,IF(COUNTIFS(C$2:C1627,C1627,L$2:L1627,1)=1,1,0),"")</f>
        <v/>
      </c>
      <c r="T1627" s="38" t="str">
        <f aca="false">IF(N1627="","",N1627+ROW()/10000000)</f>
        <v/>
      </c>
      <c r="U1627" s="0" t="str">
        <f aca="false">IF(G1627=1,IF(B1627="",1,0),"")</f>
        <v/>
      </c>
    </row>
    <row r="1628" customFormat="false" ht="15" hidden="false" customHeight="false" outlineLevel="0" collapsed="false">
      <c r="A1628" s="35"/>
      <c r="B1628" s="35"/>
      <c r="G1628" s="0" t="str">
        <f aca="false">IF(A1628="","",IF(AND(A1628&gt;=Debut,A1628&lt;Fin),1,0))</f>
        <v/>
      </c>
      <c r="H1628" s="0" t="str">
        <f aca="false">IF(G1628=1,INT(ROUND((A1628-Debut)*86400,0)/600),"")</f>
        <v/>
      </c>
      <c r="I1628" s="0" t="str">
        <f aca="false">IF(G1628=1,INT(ROUND((A1628-Debut)*86400,0)/3600),"")</f>
        <v/>
      </c>
      <c r="J1628" s="0" t="str">
        <f aca="false">IF(OR(A1628="",B1628=""),"",ROUND((B1628-A1628)*86400,0))</f>
        <v/>
      </c>
      <c r="K1628" s="37" t="str">
        <f aca="false">IF(G1628=1,IF(COUNTIFS($C:$C,C1628,$G:$G,1,$A:$A,"&gt;="&amp;(A1628-FenetreInterm/86400),$A:$A,"&lt;="&amp;A1628)&gt;=NbInterm,1,0),"")</f>
        <v/>
      </c>
      <c r="L1628" s="37" t="str">
        <f aca="false">IF(G1628=1,IF(B1628="",0,IF(J1628&lt;SeuilFugitive,1,0)),"")</f>
        <v/>
      </c>
      <c r="M1628" s="37" t="str">
        <f aca="false">IF(G1628=1,IF(B1628="",IF((Fin-A1628)*24&gt;SeuilFigee,1,0),IF(J1628&gt;SeuilFigee*3600,1,0)),"")</f>
        <v/>
      </c>
      <c r="N1628" s="0" t="str">
        <f aca="false">IF(G1628=1,IF(COUNTIF(H$2:H1628,H1628)=1,COUNTIF($H:$H,H1628),""),"")</f>
        <v/>
      </c>
      <c r="O1628" s="0" t="str">
        <f aca="false">IF(G1628=1,IF(COUNTIF(I$2:I1628,I1628)=1,COUNTIF($I:$I,I1628),""),"")</f>
        <v/>
      </c>
      <c r="P1628" s="38" t="str">
        <f aca="false">IF(G1628=1,IF(COUNTIFS(C$2:C1628,C1628,G$2:G1628,1)=1,COUNTIFS($C:$C,C1628,$G:$G,1)+ROW()/10000000,""),"")</f>
        <v/>
      </c>
      <c r="Q1628" s="0" t="str">
        <f aca="false">IF(K1628=1,IF(COUNTIFS(C$2:C1628,C1628,K$2:K1628,1)=1,1,0),"")</f>
        <v/>
      </c>
      <c r="R1628" s="0" t="str">
        <f aca="false">IF(M1628=1,IF(COUNTIFS(C$2:C1628,C1628,M$2:M1628,1)=1,1,0),"")</f>
        <v/>
      </c>
      <c r="S1628" s="0" t="str">
        <f aca="false">IF(L1628=1,IF(COUNTIFS(C$2:C1628,C1628,L$2:L1628,1)=1,1,0),"")</f>
        <v/>
      </c>
      <c r="T1628" s="38" t="str">
        <f aca="false">IF(N1628="","",N1628+ROW()/10000000)</f>
        <v/>
      </c>
      <c r="U1628" s="0" t="str">
        <f aca="false">IF(G1628=1,IF(B1628="",1,0),"")</f>
        <v/>
      </c>
    </row>
    <row r="1629" customFormat="false" ht="15" hidden="false" customHeight="false" outlineLevel="0" collapsed="false">
      <c r="A1629" s="35"/>
      <c r="B1629" s="35"/>
      <c r="G1629" s="0" t="str">
        <f aca="false">IF(A1629="","",IF(AND(A1629&gt;=Debut,A1629&lt;Fin),1,0))</f>
        <v/>
      </c>
      <c r="H1629" s="0" t="str">
        <f aca="false">IF(G1629=1,INT(ROUND((A1629-Debut)*86400,0)/600),"")</f>
        <v/>
      </c>
      <c r="I1629" s="0" t="str">
        <f aca="false">IF(G1629=1,INT(ROUND((A1629-Debut)*86400,0)/3600),"")</f>
        <v/>
      </c>
      <c r="J1629" s="0" t="str">
        <f aca="false">IF(OR(A1629="",B1629=""),"",ROUND((B1629-A1629)*86400,0))</f>
        <v/>
      </c>
      <c r="K1629" s="37" t="str">
        <f aca="false">IF(G1629=1,IF(COUNTIFS($C:$C,C1629,$G:$G,1,$A:$A,"&gt;="&amp;(A1629-FenetreInterm/86400),$A:$A,"&lt;="&amp;A1629)&gt;=NbInterm,1,0),"")</f>
        <v/>
      </c>
      <c r="L1629" s="37" t="str">
        <f aca="false">IF(G1629=1,IF(B1629="",0,IF(J1629&lt;SeuilFugitive,1,0)),"")</f>
        <v/>
      </c>
      <c r="M1629" s="37" t="str">
        <f aca="false">IF(G1629=1,IF(B1629="",IF((Fin-A1629)*24&gt;SeuilFigee,1,0),IF(J1629&gt;SeuilFigee*3600,1,0)),"")</f>
        <v/>
      </c>
      <c r="N1629" s="0" t="str">
        <f aca="false">IF(G1629=1,IF(COUNTIF(H$2:H1629,H1629)=1,COUNTIF($H:$H,H1629),""),"")</f>
        <v/>
      </c>
      <c r="O1629" s="0" t="str">
        <f aca="false">IF(G1629=1,IF(COUNTIF(I$2:I1629,I1629)=1,COUNTIF($I:$I,I1629),""),"")</f>
        <v/>
      </c>
      <c r="P1629" s="38" t="str">
        <f aca="false">IF(G1629=1,IF(COUNTIFS(C$2:C1629,C1629,G$2:G1629,1)=1,COUNTIFS($C:$C,C1629,$G:$G,1)+ROW()/10000000,""),"")</f>
        <v/>
      </c>
      <c r="Q1629" s="0" t="str">
        <f aca="false">IF(K1629=1,IF(COUNTIFS(C$2:C1629,C1629,K$2:K1629,1)=1,1,0),"")</f>
        <v/>
      </c>
      <c r="R1629" s="0" t="str">
        <f aca="false">IF(M1629=1,IF(COUNTIFS(C$2:C1629,C1629,M$2:M1629,1)=1,1,0),"")</f>
        <v/>
      </c>
      <c r="S1629" s="0" t="str">
        <f aca="false">IF(L1629=1,IF(COUNTIFS(C$2:C1629,C1629,L$2:L1629,1)=1,1,0),"")</f>
        <v/>
      </c>
      <c r="T1629" s="38" t="str">
        <f aca="false">IF(N1629="","",N1629+ROW()/10000000)</f>
        <v/>
      </c>
      <c r="U1629" s="0" t="str">
        <f aca="false">IF(G1629=1,IF(B1629="",1,0),"")</f>
        <v/>
      </c>
    </row>
    <row r="1630" customFormat="false" ht="15" hidden="false" customHeight="false" outlineLevel="0" collapsed="false">
      <c r="A1630" s="35"/>
      <c r="B1630" s="35"/>
      <c r="G1630" s="0" t="str">
        <f aca="false">IF(A1630="","",IF(AND(A1630&gt;=Debut,A1630&lt;Fin),1,0))</f>
        <v/>
      </c>
      <c r="H1630" s="0" t="str">
        <f aca="false">IF(G1630=1,INT(ROUND((A1630-Debut)*86400,0)/600),"")</f>
        <v/>
      </c>
      <c r="I1630" s="0" t="str">
        <f aca="false">IF(G1630=1,INT(ROUND((A1630-Debut)*86400,0)/3600),"")</f>
        <v/>
      </c>
      <c r="J1630" s="0" t="str">
        <f aca="false">IF(OR(A1630="",B1630=""),"",ROUND((B1630-A1630)*86400,0))</f>
        <v/>
      </c>
      <c r="K1630" s="37" t="str">
        <f aca="false">IF(G1630=1,IF(COUNTIFS($C:$C,C1630,$G:$G,1,$A:$A,"&gt;="&amp;(A1630-FenetreInterm/86400),$A:$A,"&lt;="&amp;A1630)&gt;=NbInterm,1,0),"")</f>
        <v/>
      </c>
      <c r="L1630" s="37" t="str">
        <f aca="false">IF(G1630=1,IF(B1630="",0,IF(J1630&lt;SeuilFugitive,1,0)),"")</f>
        <v/>
      </c>
      <c r="M1630" s="37" t="str">
        <f aca="false">IF(G1630=1,IF(B1630="",IF((Fin-A1630)*24&gt;SeuilFigee,1,0),IF(J1630&gt;SeuilFigee*3600,1,0)),"")</f>
        <v/>
      </c>
      <c r="N1630" s="0" t="str">
        <f aca="false">IF(G1630=1,IF(COUNTIF(H$2:H1630,H1630)=1,COUNTIF($H:$H,H1630),""),"")</f>
        <v/>
      </c>
      <c r="O1630" s="0" t="str">
        <f aca="false">IF(G1630=1,IF(COUNTIF(I$2:I1630,I1630)=1,COUNTIF($I:$I,I1630),""),"")</f>
        <v/>
      </c>
      <c r="P1630" s="38" t="str">
        <f aca="false">IF(G1630=1,IF(COUNTIFS(C$2:C1630,C1630,G$2:G1630,1)=1,COUNTIFS($C:$C,C1630,$G:$G,1)+ROW()/10000000,""),"")</f>
        <v/>
      </c>
      <c r="Q1630" s="0" t="str">
        <f aca="false">IF(K1630=1,IF(COUNTIFS(C$2:C1630,C1630,K$2:K1630,1)=1,1,0),"")</f>
        <v/>
      </c>
      <c r="R1630" s="0" t="str">
        <f aca="false">IF(M1630=1,IF(COUNTIFS(C$2:C1630,C1630,M$2:M1630,1)=1,1,0),"")</f>
        <v/>
      </c>
      <c r="S1630" s="0" t="str">
        <f aca="false">IF(L1630=1,IF(COUNTIFS(C$2:C1630,C1630,L$2:L1630,1)=1,1,0),"")</f>
        <v/>
      </c>
      <c r="T1630" s="38" t="str">
        <f aca="false">IF(N1630="","",N1630+ROW()/10000000)</f>
        <v/>
      </c>
      <c r="U1630" s="0" t="str">
        <f aca="false">IF(G1630=1,IF(B1630="",1,0),"")</f>
        <v/>
      </c>
    </row>
    <row r="1631" customFormat="false" ht="15" hidden="false" customHeight="false" outlineLevel="0" collapsed="false">
      <c r="A1631" s="35"/>
      <c r="B1631" s="35"/>
      <c r="G1631" s="0" t="str">
        <f aca="false">IF(A1631="","",IF(AND(A1631&gt;=Debut,A1631&lt;Fin),1,0))</f>
        <v/>
      </c>
      <c r="H1631" s="0" t="str">
        <f aca="false">IF(G1631=1,INT(ROUND((A1631-Debut)*86400,0)/600),"")</f>
        <v/>
      </c>
      <c r="I1631" s="0" t="str">
        <f aca="false">IF(G1631=1,INT(ROUND((A1631-Debut)*86400,0)/3600),"")</f>
        <v/>
      </c>
      <c r="J1631" s="0" t="str">
        <f aca="false">IF(OR(A1631="",B1631=""),"",ROUND((B1631-A1631)*86400,0))</f>
        <v/>
      </c>
      <c r="K1631" s="37" t="str">
        <f aca="false">IF(G1631=1,IF(COUNTIFS($C:$C,C1631,$G:$G,1,$A:$A,"&gt;="&amp;(A1631-FenetreInterm/86400),$A:$A,"&lt;="&amp;A1631)&gt;=NbInterm,1,0),"")</f>
        <v/>
      </c>
      <c r="L1631" s="37" t="str">
        <f aca="false">IF(G1631=1,IF(B1631="",0,IF(J1631&lt;SeuilFugitive,1,0)),"")</f>
        <v/>
      </c>
      <c r="M1631" s="37" t="str">
        <f aca="false">IF(G1631=1,IF(B1631="",IF((Fin-A1631)*24&gt;SeuilFigee,1,0),IF(J1631&gt;SeuilFigee*3600,1,0)),"")</f>
        <v/>
      </c>
      <c r="N1631" s="0" t="str">
        <f aca="false">IF(G1631=1,IF(COUNTIF(H$2:H1631,H1631)=1,COUNTIF($H:$H,H1631),""),"")</f>
        <v/>
      </c>
      <c r="O1631" s="0" t="str">
        <f aca="false">IF(G1631=1,IF(COUNTIF(I$2:I1631,I1631)=1,COUNTIF($I:$I,I1631),""),"")</f>
        <v/>
      </c>
      <c r="P1631" s="38" t="str">
        <f aca="false">IF(G1631=1,IF(COUNTIFS(C$2:C1631,C1631,G$2:G1631,1)=1,COUNTIFS($C:$C,C1631,$G:$G,1)+ROW()/10000000,""),"")</f>
        <v/>
      </c>
      <c r="Q1631" s="0" t="str">
        <f aca="false">IF(K1631=1,IF(COUNTIFS(C$2:C1631,C1631,K$2:K1631,1)=1,1,0),"")</f>
        <v/>
      </c>
      <c r="R1631" s="0" t="str">
        <f aca="false">IF(M1631=1,IF(COUNTIFS(C$2:C1631,C1631,M$2:M1631,1)=1,1,0),"")</f>
        <v/>
      </c>
      <c r="S1631" s="0" t="str">
        <f aca="false">IF(L1631=1,IF(COUNTIFS(C$2:C1631,C1631,L$2:L1631,1)=1,1,0),"")</f>
        <v/>
      </c>
      <c r="T1631" s="38" t="str">
        <f aca="false">IF(N1631="","",N1631+ROW()/10000000)</f>
        <v/>
      </c>
      <c r="U1631" s="0" t="str">
        <f aca="false">IF(G1631=1,IF(B1631="",1,0),"")</f>
        <v/>
      </c>
    </row>
    <row r="1632" customFormat="false" ht="15" hidden="false" customHeight="false" outlineLevel="0" collapsed="false">
      <c r="A1632" s="35"/>
      <c r="B1632" s="35"/>
      <c r="G1632" s="0" t="str">
        <f aca="false">IF(A1632="","",IF(AND(A1632&gt;=Debut,A1632&lt;Fin),1,0))</f>
        <v/>
      </c>
      <c r="H1632" s="0" t="str">
        <f aca="false">IF(G1632=1,INT(ROUND((A1632-Debut)*86400,0)/600),"")</f>
        <v/>
      </c>
      <c r="I1632" s="0" t="str">
        <f aca="false">IF(G1632=1,INT(ROUND((A1632-Debut)*86400,0)/3600),"")</f>
        <v/>
      </c>
      <c r="J1632" s="0" t="str">
        <f aca="false">IF(OR(A1632="",B1632=""),"",ROUND((B1632-A1632)*86400,0))</f>
        <v/>
      </c>
      <c r="K1632" s="37" t="str">
        <f aca="false">IF(G1632=1,IF(COUNTIFS($C:$C,C1632,$G:$G,1,$A:$A,"&gt;="&amp;(A1632-FenetreInterm/86400),$A:$A,"&lt;="&amp;A1632)&gt;=NbInterm,1,0),"")</f>
        <v/>
      </c>
      <c r="L1632" s="37" t="str">
        <f aca="false">IF(G1632=1,IF(B1632="",0,IF(J1632&lt;SeuilFugitive,1,0)),"")</f>
        <v/>
      </c>
      <c r="M1632" s="37" t="str">
        <f aca="false">IF(G1632=1,IF(B1632="",IF((Fin-A1632)*24&gt;SeuilFigee,1,0),IF(J1632&gt;SeuilFigee*3600,1,0)),"")</f>
        <v/>
      </c>
      <c r="N1632" s="0" t="str">
        <f aca="false">IF(G1632=1,IF(COUNTIF(H$2:H1632,H1632)=1,COUNTIF($H:$H,H1632),""),"")</f>
        <v/>
      </c>
      <c r="O1632" s="0" t="str">
        <f aca="false">IF(G1632=1,IF(COUNTIF(I$2:I1632,I1632)=1,COUNTIF($I:$I,I1632),""),"")</f>
        <v/>
      </c>
      <c r="P1632" s="38" t="str">
        <f aca="false">IF(G1632=1,IF(COUNTIFS(C$2:C1632,C1632,G$2:G1632,1)=1,COUNTIFS($C:$C,C1632,$G:$G,1)+ROW()/10000000,""),"")</f>
        <v/>
      </c>
      <c r="Q1632" s="0" t="str">
        <f aca="false">IF(K1632=1,IF(COUNTIFS(C$2:C1632,C1632,K$2:K1632,1)=1,1,0),"")</f>
        <v/>
      </c>
      <c r="R1632" s="0" t="str">
        <f aca="false">IF(M1632=1,IF(COUNTIFS(C$2:C1632,C1632,M$2:M1632,1)=1,1,0),"")</f>
        <v/>
      </c>
      <c r="S1632" s="0" t="str">
        <f aca="false">IF(L1632=1,IF(COUNTIFS(C$2:C1632,C1632,L$2:L1632,1)=1,1,0),"")</f>
        <v/>
      </c>
      <c r="T1632" s="38" t="str">
        <f aca="false">IF(N1632="","",N1632+ROW()/10000000)</f>
        <v/>
      </c>
      <c r="U1632" s="0" t="str">
        <f aca="false">IF(G1632=1,IF(B1632="",1,0),"")</f>
        <v/>
      </c>
    </row>
    <row r="1633" customFormat="false" ht="15" hidden="false" customHeight="false" outlineLevel="0" collapsed="false">
      <c r="A1633" s="35"/>
      <c r="B1633" s="35"/>
      <c r="G1633" s="0" t="str">
        <f aca="false">IF(A1633="","",IF(AND(A1633&gt;=Debut,A1633&lt;Fin),1,0))</f>
        <v/>
      </c>
      <c r="H1633" s="0" t="str">
        <f aca="false">IF(G1633=1,INT(ROUND((A1633-Debut)*86400,0)/600),"")</f>
        <v/>
      </c>
      <c r="I1633" s="0" t="str">
        <f aca="false">IF(G1633=1,INT(ROUND((A1633-Debut)*86400,0)/3600),"")</f>
        <v/>
      </c>
      <c r="J1633" s="0" t="str">
        <f aca="false">IF(OR(A1633="",B1633=""),"",ROUND((B1633-A1633)*86400,0))</f>
        <v/>
      </c>
      <c r="K1633" s="37" t="str">
        <f aca="false">IF(G1633=1,IF(COUNTIFS($C:$C,C1633,$G:$G,1,$A:$A,"&gt;="&amp;(A1633-FenetreInterm/86400),$A:$A,"&lt;="&amp;A1633)&gt;=NbInterm,1,0),"")</f>
        <v/>
      </c>
      <c r="L1633" s="37" t="str">
        <f aca="false">IF(G1633=1,IF(B1633="",0,IF(J1633&lt;SeuilFugitive,1,0)),"")</f>
        <v/>
      </c>
      <c r="M1633" s="37" t="str">
        <f aca="false">IF(G1633=1,IF(B1633="",IF((Fin-A1633)*24&gt;SeuilFigee,1,0),IF(J1633&gt;SeuilFigee*3600,1,0)),"")</f>
        <v/>
      </c>
      <c r="N1633" s="0" t="str">
        <f aca="false">IF(G1633=1,IF(COUNTIF(H$2:H1633,H1633)=1,COUNTIF($H:$H,H1633),""),"")</f>
        <v/>
      </c>
      <c r="O1633" s="0" t="str">
        <f aca="false">IF(G1633=1,IF(COUNTIF(I$2:I1633,I1633)=1,COUNTIF($I:$I,I1633),""),"")</f>
        <v/>
      </c>
      <c r="P1633" s="38" t="str">
        <f aca="false">IF(G1633=1,IF(COUNTIFS(C$2:C1633,C1633,G$2:G1633,1)=1,COUNTIFS($C:$C,C1633,$G:$G,1)+ROW()/10000000,""),"")</f>
        <v/>
      </c>
      <c r="Q1633" s="0" t="str">
        <f aca="false">IF(K1633=1,IF(COUNTIFS(C$2:C1633,C1633,K$2:K1633,1)=1,1,0),"")</f>
        <v/>
      </c>
      <c r="R1633" s="0" t="str">
        <f aca="false">IF(M1633=1,IF(COUNTIFS(C$2:C1633,C1633,M$2:M1633,1)=1,1,0),"")</f>
        <v/>
      </c>
      <c r="S1633" s="0" t="str">
        <f aca="false">IF(L1633=1,IF(COUNTIFS(C$2:C1633,C1633,L$2:L1633,1)=1,1,0),"")</f>
        <v/>
      </c>
      <c r="T1633" s="38" t="str">
        <f aca="false">IF(N1633="","",N1633+ROW()/10000000)</f>
        <v/>
      </c>
      <c r="U1633" s="0" t="str">
        <f aca="false">IF(G1633=1,IF(B1633="",1,0),"")</f>
        <v/>
      </c>
    </row>
    <row r="1634" customFormat="false" ht="15" hidden="false" customHeight="false" outlineLevel="0" collapsed="false">
      <c r="A1634" s="35"/>
      <c r="B1634" s="35"/>
      <c r="G1634" s="0" t="str">
        <f aca="false">IF(A1634="","",IF(AND(A1634&gt;=Debut,A1634&lt;Fin),1,0))</f>
        <v/>
      </c>
      <c r="H1634" s="0" t="str">
        <f aca="false">IF(G1634=1,INT(ROUND((A1634-Debut)*86400,0)/600),"")</f>
        <v/>
      </c>
      <c r="I1634" s="0" t="str">
        <f aca="false">IF(G1634=1,INT(ROUND((A1634-Debut)*86400,0)/3600),"")</f>
        <v/>
      </c>
      <c r="J1634" s="0" t="str">
        <f aca="false">IF(OR(A1634="",B1634=""),"",ROUND((B1634-A1634)*86400,0))</f>
        <v/>
      </c>
      <c r="K1634" s="37" t="str">
        <f aca="false">IF(G1634=1,IF(COUNTIFS($C:$C,C1634,$G:$G,1,$A:$A,"&gt;="&amp;(A1634-FenetreInterm/86400),$A:$A,"&lt;="&amp;A1634)&gt;=NbInterm,1,0),"")</f>
        <v/>
      </c>
      <c r="L1634" s="37" t="str">
        <f aca="false">IF(G1634=1,IF(B1634="",0,IF(J1634&lt;SeuilFugitive,1,0)),"")</f>
        <v/>
      </c>
      <c r="M1634" s="37" t="str">
        <f aca="false">IF(G1634=1,IF(B1634="",IF((Fin-A1634)*24&gt;SeuilFigee,1,0),IF(J1634&gt;SeuilFigee*3600,1,0)),"")</f>
        <v/>
      </c>
      <c r="N1634" s="0" t="str">
        <f aca="false">IF(G1634=1,IF(COUNTIF(H$2:H1634,H1634)=1,COUNTIF($H:$H,H1634),""),"")</f>
        <v/>
      </c>
      <c r="O1634" s="0" t="str">
        <f aca="false">IF(G1634=1,IF(COUNTIF(I$2:I1634,I1634)=1,COUNTIF($I:$I,I1634),""),"")</f>
        <v/>
      </c>
      <c r="P1634" s="38" t="str">
        <f aca="false">IF(G1634=1,IF(COUNTIFS(C$2:C1634,C1634,G$2:G1634,1)=1,COUNTIFS($C:$C,C1634,$G:$G,1)+ROW()/10000000,""),"")</f>
        <v/>
      </c>
      <c r="Q1634" s="0" t="str">
        <f aca="false">IF(K1634=1,IF(COUNTIFS(C$2:C1634,C1634,K$2:K1634,1)=1,1,0),"")</f>
        <v/>
      </c>
      <c r="R1634" s="0" t="str">
        <f aca="false">IF(M1634=1,IF(COUNTIFS(C$2:C1634,C1634,M$2:M1634,1)=1,1,0),"")</f>
        <v/>
      </c>
      <c r="S1634" s="0" t="str">
        <f aca="false">IF(L1634=1,IF(COUNTIFS(C$2:C1634,C1634,L$2:L1634,1)=1,1,0),"")</f>
        <v/>
      </c>
      <c r="T1634" s="38" t="str">
        <f aca="false">IF(N1634="","",N1634+ROW()/10000000)</f>
        <v/>
      </c>
      <c r="U1634" s="0" t="str">
        <f aca="false">IF(G1634=1,IF(B1634="",1,0),"")</f>
        <v/>
      </c>
    </row>
    <row r="1635" customFormat="false" ht="15" hidden="false" customHeight="false" outlineLevel="0" collapsed="false">
      <c r="A1635" s="35"/>
      <c r="B1635" s="35"/>
      <c r="G1635" s="0" t="str">
        <f aca="false">IF(A1635="","",IF(AND(A1635&gt;=Debut,A1635&lt;Fin),1,0))</f>
        <v/>
      </c>
      <c r="H1635" s="0" t="str">
        <f aca="false">IF(G1635=1,INT(ROUND((A1635-Debut)*86400,0)/600),"")</f>
        <v/>
      </c>
      <c r="I1635" s="0" t="str">
        <f aca="false">IF(G1635=1,INT(ROUND((A1635-Debut)*86400,0)/3600),"")</f>
        <v/>
      </c>
      <c r="J1635" s="0" t="str">
        <f aca="false">IF(OR(A1635="",B1635=""),"",ROUND((B1635-A1635)*86400,0))</f>
        <v/>
      </c>
      <c r="K1635" s="37" t="str">
        <f aca="false">IF(G1635=1,IF(COUNTIFS($C:$C,C1635,$G:$G,1,$A:$A,"&gt;="&amp;(A1635-FenetreInterm/86400),$A:$A,"&lt;="&amp;A1635)&gt;=NbInterm,1,0),"")</f>
        <v/>
      </c>
      <c r="L1635" s="37" t="str">
        <f aca="false">IF(G1635=1,IF(B1635="",0,IF(J1635&lt;SeuilFugitive,1,0)),"")</f>
        <v/>
      </c>
      <c r="M1635" s="37" t="str">
        <f aca="false">IF(G1635=1,IF(B1635="",IF((Fin-A1635)*24&gt;SeuilFigee,1,0),IF(J1635&gt;SeuilFigee*3600,1,0)),"")</f>
        <v/>
      </c>
      <c r="N1635" s="0" t="str">
        <f aca="false">IF(G1635=1,IF(COUNTIF(H$2:H1635,H1635)=1,COUNTIF($H:$H,H1635),""),"")</f>
        <v/>
      </c>
      <c r="O1635" s="0" t="str">
        <f aca="false">IF(G1635=1,IF(COUNTIF(I$2:I1635,I1635)=1,COUNTIF($I:$I,I1635),""),"")</f>
        <v/>
      </c>
      <c r="P1635" s="38" t="str">
        <f aca="false">IF(G1635=1,IF(COUNTIFS(C$2:C1635,C1635,G$2:G1635,1)=1,COUNTIFS($C:$C,C1635,$G:$G,1)+ROW()/10000000,""),"")</f>
        <v/>
      </c>
      <c r="Q1635" s="0" t="str">
        <f aca="false">IF(K1635=1,IF(COUNTIFS(C$2:C1635,C1635,K$2:K1635,1)=1,1,0),"")</f>
        <v/>
      </c>
      <c r="R1635" s="0" t="str">
        <f aca="false">IF(M1635=1,IF(COUNTIFS(C$2:C1635,C1635,M$2:M1635,1)=1,1,0),"")</f>
        <v/>
      </c>
      <c r="S1635" s="0" t="str">
        <f aca="false">IF(L1635=1,IF(COUNTIFS(C$2:C1635,C1635,L$2:L1635,1)=1,1,0),"")</f>
        <v/>
      </c>
      <c r="T1635" s="38" t="str">
        <f aca="false">IF(N1635="","",N1635+ROW()/10000000)</f>
        <v/>
      </c>
      <c r="U1635" s="0" t="str">
        <f aca="false">IF(G1635=1,IF(B1635="",1,0),"")</f>
        <v/>
      </c>
    </row>
    <row r="1636" customFormat="false" ht="15" hidden="false" customHeight="false" outlineLevel="0" collapsed="false">
      <c r="A1636" s="35"/>
      <c r="B1636" s="35"/>
      <c r="G1636" s="0" t="str">
        <f aca="false">IF(A1636="","",IF(AND(A1636&gt;=Debut,A1636&lt;Fin),1,0))</f>
        <v/>
      </c>
      <c r="H1636" s="0" t="str">
        <f aca="false">IF(G1636=1,INT(ROUND((A1636-Debut)*86400,0)/600),"")</f>
        <v/>
      </c>
      <c r="I1636" s="0" t="str">
        <f aca="false">IF(G1636=1,INT(ROUND((A1636-Debut)*86400,0)/3600),"")</f>
        <v/>
      </c>
      <c r="J1636" s="0" t="str">
        <f aca="false">IF(OR(A1636="",B1636=""),"",ROUND((B1636-A1636)*86400,0))</f>
        <v/>
      </c>
      <c r="K1636" s="37" t="str">
        <f aca="false">IF(G1636=1,IF(COUNTIFS($C:$C,C1636,$G:$G,1,$A:$A,"&gt;="&amp;(A1636-FenetreInterm/86400),$A:$A,"&lt;="&amp;A1636)&gt;=NbInterm,1,0),"")</f>
        <v/>
      </c>
      <c r="L1636" s="37" t="str">
        <f aca="false">IF(G1636=1,IF(B1636="",0,IF(J1636&lt;SeuilFugitive,1,0)),"")</f>
        <v/>
      </c>
      <c r="M1636" s="37" t="str">
        <f aca="false">IF(G1636=1,IF(B1636="",IF((Fin-A1636)*24&gt;SeuilFigee,1,0),IF(J1636&gt;SeuilFigee*3600,1,0)),"")</f>
        <v/>
      </c>
      <c r="N1636" s="0" t="str">
        <f aca="false">IF(G1636=1,IF(COUNTIF(H$2:H1636,H1636)=1,COUNTIF($H:$H,H1636),""),"")</f>
        <v/>
      </c>
      <c r="O1636" s="0" t="str">
        <f aca="false">IF(G1636=1,IF(COUNTIF(I$2:I1636,I1636)=1,COUNTIF($I:$I,I1636),""),"")</f>
        <v/>
      </c>
      <c r="P1636" s="38" t="str">
        <f aca="false">IF(G1636=1,IF(COUNTIFS(C$2:C1636,C1636,G$2:G1636,1)=1,COUNTIFS($C:$C,C1636,$G:$G,1)+ROW()/10000000,""),"")</f>
        <v/>
      </c>
      <c r="Q1636" s="0" t="str">
        <f aca="false">IF(K1636=1,IF(COUNTIFS(C$2:C1636,C1636,K$2:K1636,1)=1,1,0),"")</f>
        <v/>
      </c>
      <c r="R1636" s="0" t="str">
        <f aca="false">IF(M1636=1,IF(COUNTIFS(C$2:C1636,C1636,M$2:M1636,1)=1,1,0),"")</f>
        <v/>
      </c>
      <c r="S1636" s="0" t="str">
        <f aca="false">IF(L1636=1,IF(COUNTIFS(C$2:C1636,C1636,L$2:L1636,1)=1,1,0),"")</f>
        <v/>
      </c>
      <c r="T1636" s="38" t="str">
        <f aca="false">IF(N1636="","",N1636+ROW()/10000000)</f>
        <v/>
      </c>
      <c r="U1636" s="0" t="str">
        <f aca="false">IF(G1636=1,IF(B1636="",1,0),"")</f>
        <v/>
      </c>
    </row>
    <row r="1637" customFormat="false" ht="15" hidden="false" customHeight="false" outlineLevel="0" collapsed="false">
      <c r="A1637" s="35"/>
      <c r="B1637" s="35"/>
      <c r="G1637" s="0" t="str">
        <f aca="false">IF(A1637="","",IF(AND(A1637&gt;=Debut,A1637&lt;Fin),1,0))</f>
        <v/>
      </c>
      <c r="H1637" s="0" t="str">
        <f aca="false">IF(G1637=1,INT(ROUND((A1637-Debut)*86400,0)/600),"")</f>
        <v/>
      </c>
      <c r="I1637" s="0" t="str">
        <f aca="false">IF(G1637=1,INT(ROUND((A1637-Debut)*86400,0)/3600),"")</f>
        <v/>
      </c>
      <c r="J1637" s="0" t="str">
        <f aca="false">IF(OR(A1637="",B1637=""),"",ROUND((B1637-A1637)*86400,0))</f>
        <v/>
      </c>
      <c r="K1637" s="37" t="str">
        <f aca="false">IF(G1637=1,IF(COUNTIFS($C:$C,C1637,$G:$G,1,$A:$A,"&gt;="&amp;(A1637-FenetreInterm/86400),$A:$A,"&lt;="&amp;A1637)&gt;=NbInterm,1,0),"")</f>
        <v/>
      </c>
      <c r="L1637" s="37" t="str">
        <f aca="false">IF(G1637=1,IF(B1637="",0,IF(J1637&lt;SeuilFugitive,1,0)),"")</f>
        <v/>
      </c>
      <c r="M1637" s="37" t="str">
        <f aca="false">IF(G1637=1,IF(B1637="",IF((Fin-A1637)*24&gt;SeuilFigee,1,0),IF(J1637&gt;SeuilFigee*3600,1,0)),"")</f>
        <v/>
      </c>
      <c r="N1637" s="0" t="str">
        <f aca="false">IF(G1637=1,IF(COUNTIF(H$2:H1637,H1637)=1,COUNTIF($H:$H,H1637),""),"")</f>
        <v/>
      </c>
      <c r="O1637" s="0" t="str">
        <f aca="false">IF(G1637=1,IF(COUNTIF(I$2:I1637,I1637)=1,COUNTIF($I:$I,I1637),""),"")</f>
        <v/>
      </c>
      <c r="P1637" s="38" t="str">
        <f aca="false">IF(G1637=1,IF(COUNTIFS(C$2:C1637,C1637,G$2:G1637,1)=1,COUNTIFS($C:$C,C1637,$G:$G,1)+ROW()/10000000,""),"")</f>
        <v/>
      </c>
      <c r="Q1637" s="0" t="str">
        <f aca="false">IF(K1637=1,IF(COUNTIFS(C$2:C1637,C1637,K$2:K1637,1)=1,1,0),"")</f>
        <v/>
      </c>
      <c r="R1637" s="0" t="str">
        <f aca="false">IF(M1637=1,IF(COUNTIFS(C$2:C1637,C1637,M$2:M1637,1)=1,1,0),"")</f>
        <v/>
      </c>
      <c r="S1637" s="0" t="str">
        <f aca="false">IF(L1637=1,IF(COUNTIFS(C$2:C1637,C1637,L$2:L1637,1)=1,1,0),"")</f>
        <v/>
      </c>
      <c r="T1637" s="38" t="str">
        <f aca="false">IF(N1637="","",N1637+ROW()/10000000)</f>
        <v/>
      </c>
      <c r="U1637" s="0" t="str">
        <f aca="false">IF(G1637=1,IF(B1637="",1,0),"")</f>
        <v/>
      </c>
    </row>
    <row r="1638" customFormat="false" ht="15" hidden="false" customHeight="false" outlineLevel="0" collapsed="false">
      <c r="A1638" s="35"/>
      <c r="B1638" s="35"/>
      <c r="G1638" s="0" t="str">
        <f aca="false">IF(A1638="","",IF(AND(A1638&gt;=Debut,A1638&lt;Fin),1,0))</f>
        <v/>
      </c>
      <c r="H1638" s="0" t="str">
        <f aca="false">IF(G1638=1,INT(ROUND((A1638-Debut)*86400,0)/600),"")</f>
        <v/>
      </c>
      <c r="I1638" s="0" t="str">
        <f aca="false">IF(G1638=1,INT(ROUND((A1638-Debut)*86400,0)/3600),"")</f>
        <v/>
      </c>
      <c r="J1638" s="0" t="str">
        <f aca="false">IF(OR(A1638="",B1638=""),"",ROUND((B1638-A1638)*86400,0))</f>
        <v/>
      </c>
      <c r="K1638" s="37" t="str">
        <f aca="false">IF(G1638=1,IF(COUNTIFS($C:$C,C1638,$G:$G,1,$A:$A,"&gt;="&amp;(A1638-FenetreInterm/86400),$A:$A,"&lt;="&amp;A1638)&gt;=NbInterm,1,0),"")</f>
        <v/>
      </c>
      <c r="L1638" s="37" t="str">
        <f aca="false">IF(G1638=1,IF(B1638="",0,IF(J1638&lt;SeuilFugitive,1,0)),"")</f>
        <v/>
      </c>
      <c r="M1638" s="37" t="str">
        <f aca="false">IF(G1638=1,IF(B1638="",IF((Fin-A1638)*24&gt;SeuilFigee,1,0),IF(J1638&gt;SeuilFigee*3600,1,0)),"")</f>
        <v/>
      </c>
      <c r="N1638" s="0" t="str">
        <f aca="false">IF(G1638=1,IF(COUNTIF(H$2:H1638,H1638)=1,COUNTIF($H:$H,H1638),""),"")</f>
        <v/>
      </c>
      <c r="O1638" s="0" t="str">
        <f aca="false">IF(G1638=1,IF(COUNTIF(I$2:I1638,I1638)=1,COUNTIF($I:$I,I1638),""),"")</f>
        <v/>
      </c>
      <c r="P1638" s="38" t="str">
        <f aca="false">IF(G1638=1,IF(COUNTIFS(C$2:C1638,C1638,G$2:G1638,1)=1,COUNTIFS($C:$C,C1638,$G:$G,1)+ROW()/10000000,""),"")</f>
        <v/>
      </c>
      <c r="Q1638" s="0" t="str">
        <f aca="false">IF(K1638=1,IF(COUNTIFS(C$2:C1638,C1638,K$2:K1638,1)=1,1,0),"")</f>
        <v/>
      </c>
      <c r="R1638" s="0" t="str">
        <f aca="false">IF(M1638=1,IF(COUNTIFS(C$2:C1638,C1638,M$2:M1638,1)=1,1,0),"")</f>
        <v/>
      </c>
      <c r="S1638" s="0" t="str">
        <f aca="false">IF(L1638=1,IF(COUNTIFS(C$2:C1638,C1638,L$2:L1638,1)=1,1,0),"")</f>
        <v/>
      </c>
      <c r="T1638" s="38" t="str">
        <f aca="false">IF(N1638="","",N1638+ROW()/10000000)</f>
        <v/>
      </c>
      <c r="U1638" s="0" t="str">
        <f aca="false">IF(G1638=1,IF(B1638="",1,0),"")</f>
        <v/>
      </c>
    </row>
    <row r="1639" customFormat="false" ht="15" hidden="false" customHeight="false" outlineLevel="0" collapsed="false">
      <c r="A1639" s="35"/>
      <c r="B1639" s="35"/>
      <c r="G1639" s="0" t="str">
        <f aca="false">IF(A1639="","",IF(AND(A1639&gt;=Debut,A1639&lt;Fin),1,0))</f>
        <v/>
      </c>
      <c r="H1639" s="0" t="str">
        <f aca="false">IF(G1639=1,INT(ROUND((A1639-Debut)*86400,0)/600),"")</f>
        <v/>
      </c>
      <c r="I1639" s="0" t="str">
        <f aca="false">IF(G1639=1,INT(ROUND((A1639-Debut)*86400,0)/3600),"")</f>
        <v/>
      </c>
      <c r="J1639" s="0" t="str">
        <f aca="false">IF(OR(A1639="",B1639=""),"",ROUND((B1639-A1639)*86400,0))</f>
        <v/>
      </c>
      <c r="K1639" s="37" t="str">
        <f aca="false">IF(G1639=1,IF(COUNTIFS($C:$C,C1639,$G:$G,1,$A:$A,"&gt;="&amp;(A1639-FenetreInterm/86400),$A:$A,"&lt;="&amp;A1639)&gt;=NbInterm,1,0),"")</f>
        <v/>
      </c>
      <c r="L1639" s="37" t="str">
        <f aca="false">IF(G1639=1,IF(B1639="",0,IF(J1639&lt;SeuilFugitive,1,0)),"")</f>
        <v/>
      </c>
      <c r="M1639" s="37" t="str">
        <f aca="false">IF(G1639=1,IF(B1639="",IF((Fin-A1639)*24&gt;SeuilFigee,1,0),IF(J1639&gt;SeuilFigee*3600,1,0)),"")</f>
        <v/>
      </c>
      <c r="N1639" s="0" t="str">
        <f aca="false">IF(G1639=1,IF(COUNTIF(H$2:H1639,H1639)=1,COUNTIF($H:$H,H1639),""),"")</f>
        <v/>
      </c>
      <c r="O1639" s="0" t="str">
        <f aca="false">IF(G1639=1,IF(COUNTIF(I$2:I1639,I1639)=1,COUNTIF($I:$I,I1639),""),"")</f>
        <v/>
      </c>
      <c r="P1639" s="38" t="str">
        <f aca="false">IF(G1639=1,IF(COUNTIFS(C$2:C1639,C1639,G$2:G1639,1)=1,COUNTIFS($C:$C,C1639,$G:$G,1)+ROW()/10000000,""),"")</f>
        <v/>
      </c>
      <c r="Q1639" s="0" t="str">
        <f aca="false">IF(K1639=1,IF(COUNTIFS(C$2:C1639,C1639,K$2:K1639,1)=1,1,0),"")</f>
        <v/>
      </c>
      <c r="R1639" s="0" t="str">
        <f aca="false">IF(M1639=1,IF(COUNTIFS(C$2:C1639,C1639,M$2:M1639,1)=1,1,0),"")</f>
        <v/>
      </c>
      <c r="S1639" s="0" t="str">
        <f aca="false">IF(L1639=1,IF(COUNTIFS(C$2:C1639,C1639,L$2:L1639,1)=1,1,0),"")</f>
        <v/>
      </c>
      <c r="T1639" s="38" t="str">
        <f aca="false">IF(N1639="","",N1639+ROW()/10000000)</f>
        <v/>
      </c>
      <c r="U1639" s="0" t="str">
        <f aca="false">IF(G1639=1,IF(B1639="",1,0),"")</f>
        <v/>
      </c>
    </row>
    <row r="1640" customFormat="false" ht="15" hidden="false" customHeight="false" outlineLevel="0" collapsed="false">
      <c r="A1640" s="35"/>
      <c r="B1640" s="35"/>
      <c r="G1640" s="0" t="str">
        <f aca="false">IF(A1640="","",IF(AND(A1640&gt;=Debut,A1640&lt;Fin),1,0))</f>
        <v/>
      </c>
      <c r="H1640" s="0" t="str">
        <f aca="false">IF(G1640=1,INT(ROUND((A1640-Debut)*86400,0)/600),"")</f>
        <v/>
      </c>
      <c r="I1640" s="0" t="str">
        <f aca="false">IF(G1640=1,INT(ROUND((A1640-Debut)*86400,0)/3600),"")</f>
        <v/>
      </c>
      <c r="J1640" s="0" t="str">
        <f aca="false">IF(OR(A1640="",B1640=""),"",ROUND((B1640-A1640)*86400,0))</f>
        <v/>
      </c>
      <c r="K1640" s="37" t="str">
        <f aca="false">IF(G1640=1,IF(COUNTIFS($C:$C,C1640,$G:$G,1,$A:$A,"&gt;="&amp;(A1640-FenetreInterm/86400),$A:$A,"&lt;="&amp;A1640)&gt;=NbInterm,1,0),"")</f>
        <v/>
      </c>
      <c r="L1640" s="37" t="str">
        <f aca="false">IF(G1640=1,IF(B1640="",0,IF(J1640&lt;SeuilFugitive,1,0)),"")</f>
        <v/>
      </c>
      <c r="M1640" s="37" t="str">
        <f aca="false">IF(G1640=1,IF(B1640="",IF((Fin-A1640)*24&gt;SeuilFigee,1,0),IF(J1640&gt;SeuilFigee*3600,1,0)),"")</f>
        <v/>
      </c>
      <c r="N1640" s="0" t="str">
        <f aca="false">IF(G1640=1,IF(COUNTIF(H$2:H1640,H1640)=1,COUNTIF($H:$H,H1640),""),"")</f>
        <v/>
      </c>
      <c r="O1640" s="0" t="str">
        <f aca="false">IF(G1640=1,IF(COUNTIF(I$2:I1640,I1640)=1,COUNTIF($I:$I,I1640),""),"")</f>
        <v/>
      </c>
      <c r="P1640" s="38" t="str">
        <f aca="false">IF(G1640=1,IF(COUNTIFS(C$2:C1640,C1640,G$2:G1640,1)=1,COUNTIFS($C:$C,C1640,$G:$G,1)+ROW()/10000000,""),"")</f>
        <v/>
      </c>
      <c r="Q1640" s="0" t="str">
        <f aca="false">IF(K1640=1,IF(COUNTIFS(C$2:C1640,C1640,K$2:K1640,1)=1,1,0),"")</f>
        <v/>
      </c>
      <c r="R1640" s="0" t="str">
        <f aca="false">IF(M1640=1,IF(COUNTIFS(C$2:C1640,C1640,M$2:M1640,1)=1,1,0),"")</f>
        <v/>
      </c>
      <c r="S1640" s="0" t="str">
        <f aca="false">IF(L1640=1,IF(COUNTIFS(C$2:C1640,C1640,L$2:L1640,1)=1,1,0),"")</f>
        <v/>
      </c>
      <c r="T1640" s="38" t="str">
        <f aca="false">IF(N1640="","",N1640+ROW()/10000000)</f>
        <v/>
      </c>
      <c r="U1640" s="0" t="str">
        <f aca="false">IF(G1640=1,IF(B1640="",1,0),"")</f>
        <v/>
      </c>
    </row>
    <row r="1641" customFormat="false" ht="15" hidden="false" customHeight="false" outlineLevel="0" collapsed="false">
      <c r="A1641" s="35"/>
      <c r="B1641" s="35"/>
      <c r="G1641" s="0" t="str">
        <f aca="false">IF(A1641="","",IF(AND(A1641&gt;=Debut,A1641&lt;Fin),1,0))</f>
        <v/>
      </c>
      <c r="H1641" s="0" t="str">
        <f aca="false">IF(G1641=1,INT(ROUND((A1641-Debut)*86400,0)/600),"")</f>
        <v/>
      </c>
      <c r="I1641" s="0" t="str">
        <f aca="false">IF(G1641=1,INT(ROUND((A1641-Debut)*86400,0)/3600),"")</f>
        <v/>
      </c>
      <c r="J1641" s="0" t="str">
        <f aca="false">IF(OR(A1641="",B1641=""),"",ROUND((B1641-A1641)*86400,0))</f>
        <v/>
      </c>
      <c r="K1641" s="37" t="str">
        <f aca="false">IF(G1641=1,IF(COUNTIFS($C:$C,C1641,$G:$G,1,$A:$A,"&gt;="&amp;(A1641-FenetreInterm/86400),$A:$A,"&lt;="&amp;A1641)&gt;=NbInterm,1,0),"")</f>
        <v/>
      </c>
      <c r="L1641" s="37" t="str">
        <f aca="false">IF(G1641=1,IF(B1641="",0,IF(J1641&lt;SeuilFugitive,1,0)),"")</f>
        <v/>
      </c>
      <c r="M1641" s="37" t="str">
        <f aca="false">IF(G1641=1,IF(B1641="",IF((Fin-A1641)*24&gt;SeuilFigee,1,0),IF(J1641&gt;SeuilFigee*3600,1,0)),"")</f>
        <v/>
      </c>
      <c r="N1641" s="0" t="str">
        <f aca="false">IF(G1641=1,IF(COUNTIF(H$2:H1641,H1641)=1,COUNTIF($H:$H,H1641),""),"")</f>
        <v/>
      </c>
      <c r="O1641" s="0" t="str">
        <f aca="false">IF(G1641=1,IF(COUNTIF(I$2:I1641,I1641)=1,COUNTIF($I:$I,I1641),""),"")</f>
        <v/>
      </c>
      <c r="P1641" s="38" t="str">
        <f aca="false">IF(G1641=1,IF(COUNTIFS(C$2:C1641,C1641,G$2:G1641,1)=1,COUNTIFS($C:$C,C1641,$G:$G,1)+ROW()/10000000,""),"")</f>
        <v/>
      </c>
      <c r="Q1641" s="0" t="str">
        <f aca="false">IF(K1641=1,IF(COUNTIFS(C$2:C1641,C1641,K$2:K1641,1)=1,1,0),"")</f>
        <v/>
      </c>
      <c r="R1641" s="0" t="str">
        <f aca="false">IF(M1641=1,IF(COUNTIFS(C$2:C1641,C1641,M$2:M1641,1)=1,1,0),"")</f>
        <v/>
      </c>
      <c r="S1641" s="0" t="str">
        <f aca="false">IF(L1641=1,IF(COUNTIFS(C$2:C1641,C1641,L$2:L1641,1)=1,1,0),"")</f>
        <v/>
      </c>
      <c r="T1641" s="38" t="str">
        <f aca="false">IF(N1641="","",N1641+ROW()/10000000)</f>
        <v/>
      </c>
      <c r="U1641" s="0" t="str">
        <f aca="false">IF(G1641=1,IF(B1641="",1,0),"")</f>
        <v/>
      </c>
    </row>
    <row r="1642" customFormat="false" ht="15" hidden="false" customHeight="false" outlineLevel="0" collapsed="false">
      <c r="A1642" s="35"/>
      <c r="B1642" s="35"/>
      <c r="G1642" s="0" t="str">
        <f aca="false">IF(A1642="","",IF(AND(A1642&gt;=Debut,A1642&lt;Fin),1,0))</f>
        <v/>
      </c>
      <c r="H1642" s="0" t="str">
        <f aca="false">IF(G1642=1,INT(ROUND((A1642-Debut)*86400,0)/600),"")</f>
        <v/>
      </c>
      <c r="I1642" s="0" t="str">
        <f aca="false">IF(G1642=1,INT(ROUND((A1642-Debut)*86400,0)/3600),"")</f>
        <v/>
      </c>
      <c r="J1642" s="0" t="str">
        <f aca="false">IF(OR(A1642="",B1642=""),"",ROUND((B1642-A1642)*86400,0))</f>
        <v/>
      </c>
      <c r="K1642" s="37" t="str">
        <f aca="false">IF(G1642=1,IF(COUNTIFS($C:$C,C1642,$G:$G,1,$A:$A,"&gt;="&amp;(A1642-FenetreInterm/86400),$A:$A,"&lt;="&amp;A1642)&gt;=NbInterm,1,0),"")</f>
        <v/>
      </c>
      <c r="L1642" s="37" t="str">
        <f aca="false">IF(G1642=1,IF(B1642="",0,IF(J1642&lt;SeuilFugitive,1,0)),"")</f>
        <v/>
      </c>
      <c r="M1642" s="37" t="str">
        <f aca="false">IF(G1642=1,IF(B1642="",IF((Fin-A1642)*24&gt;SeuilFigee,1,0),IF(J1642&gt;SeuilFigee*3600,1,0)),"")</f>
        <v/>
      </c>
      <c r="N1642" s="0" t="str">
        <f aca="false">IF(G1642=1,IF(COUNTIF(H$2:H1642,H1642)=1,COUNTIF($H:$H,H1642),""),"")</f>
        <v/>
      </c>
      <c r="O1642" s="0" t="str">
        <f aca="false">IF(G1642=1,IF(COUNTIF(I$2:I1642,I1642)=1,COUNTIF($I:$I,I1642),""),"")</f>
        <v/>
      </c>
      <c r="P1642" s="38" t="str">
        <f aca="false">IF(G1642=1,IF(COUNTIFS(C$2:C1642,C1642,G$2:G1642,1)=1,COUNTIFS($C:$C,C1642,$G:$G,1)+ROW()/10000000,""),"")</f>
        <v/>
      </c>
      <c r="Q1642" s="0" t="str">
        <f aca="false">IF(K1642=1,IF(COUNTIFS(C$2:C1642,C1642,K$2:K1642,1)=1,1,0),"")</f>
        <v/>
      </c>
      <c r="R1642" s="0" t="str">
        <f aca="false">IF(M1642=1,IF(COUNTIFS(C$2:C1642,C1642,M$2:M1642,1)=1,1,0),"")</f>
        <v/>
      </c>
      <c r="S1642" s="0" t="str">
        <f aca="false">IF(L1642=1,IF(COUNTIFS(C$2:C1642,C1642,L$2:L1642,1)=1,1,0),"")</f>
        <v/>
      </c>
      <c r="T1642" s="38" t="str">
        <f aca="false">IF(N1642="","",N1642+ROW()/10000000)</f>
        <v/>
      </c>
      <c r="U1642" s="0" t="str">
        <f aca="false">IF(G1642=1,IF(B1642="",1,0),"")</f>
        <v/>
      </c>
    </row>
    <row r="1643" customFormat="false" ht="15" hidden="false" customHeight="false" outlineLevel="0" collapsed="false">
      <c r="A1643" s="35"/>
      <c r="B1643" s="35"/>
      <c r="G1643" s="0" t="str">
        <f aca="false">IF(A1643="","",IF(AND(A1643&gt;=Debut,A1643&lt;Fin),1,0))</f>
        <v/>
      </c>
      <c r="H1643" s="0" t="str">
        <f aca="false">IF(G1643=1,INT(ROUND((A1643-Debut)*86400,0)/600),"")</f>
        <v/>
      </c>
      <c r="I1643" s="0" t="str">
        <f aca="false">IF(G1643=1,INT(ROUND((A1643-Debut)*86400,0)/3600),"")</f>
        <v/>
      </c>
      <c r="J1643" s="0" t="str">
        <f aca="false">IF(OR(A1643="",B1643=""),"",ROUND((B1643-A1643)*86400,0))</f>
        <v/>
      </c>
      <c r="K1643" s="37" t="str">
        <f aca="false">IF(G1643=1,IF(COUNTIFS($C:$C,C1643,$G:$G,1,$A:$A,"&gt;="&amp;(A1643-FenetreInterm/86400),$A:$A,"&lt;="&amp;A1643)&gt;=NbInterm,1,0),"")</f>
        <v/>
      </c>
      <c r="L1643" s="37" t="str">
        <f aca="false">IF(G1643=1,IF(B1643="",0,IF(J1643&lt;SeuilFugitive,1,0)),"")</f>
        <v/>
      </c>
      <c r="M1643" s="37" t="str">
        <f aca="false">IF(G1643=1,IF(B1643="",IF((Fin-A1643)*24&gt;SeuilFigee,1,0),IF(J1643&gt;SeuilFigee*3600,1,0)),"")</f>
        <v/>
      </c>
      <c r="N1643" s="0" t="str">
        <f aca="false">IF(G1643=1,IF(COUNTIF(H$2:H1643,H1643)=1,COUNTIF($H:$H,H1643),""),"")</f>
        <v/>
      </c>
      <c r="O1643" s="0" t="str">
        <f aca="false">IF(G1643=1,IF(COUNTIF(I$2:I1643,I1643)=1,COUNTIF($I:$I,I1643),""),"")</f>
        <v/>
      </c>
      <c r="P1643" s="38" t="str">
        <f aca="false">IF(G1643=1,IF(COUNTIFS(C$2:C1643,C1643,G$2:G1643,1)=1,COUNTIFS($C:$C,C1643,$G:$G,1)+ROW()/10000000,""),"")</f>
        <v/>
      </c>
      <c r="Q1643" s="0" t="str">
        <f aca="false">IF(K1643=1,IF(COUNTIFS(C$2:C1643,C1643,K$2:K1643,1)=1,1,0),"")</f>
        <v/>
      </c>
      <c r="R1643" s="0" t="str">
        <f aca="false">IF(M1643=1,IF(COUNTIFS(C$2:C1643,C1643,M$2:M1643,1)=1,1,0),"")</f>
        <v/>
      </c>
      <c r="S1643" s="0" t="str">
        <f aca="false">IF(L1643=1,IF(COUNTIFS(C$2:C1643,C1643,L$2:L1643,1)=1,1,0),"")</f>
        <v/>
      </c>
      <c r="T1643" s="38" t="str">
        <f aca="false">IF(N1643="","",N1643+ROW()/10000000)</f>
        <v/>
      </c>
      <c r="U1643" s="0" t="str">
        <f aca="false">IF(G1643=1,IF(B1643="",1,0),"")</f>
        <v/>
      </c>
    </row>
    <row r="1644" customFormat="false" ht="15" hidden="false" customHeight="false" outlineLevel="0" collapsed="false">
      <c r="A1644" s="35"/>
      <c r="B1644" s="35"/>
      <c r="G1644" s="0" t="str">
        <f aca="false">IF(A1644="","",IF(AND(A1644&gt;=Debut,A1644&lt;Fin),1,0))</f>
        <v/>
      </c>
      <c r="H1644" s="0" t="str">
        <f aca="false">IF(G1644=1,INT(ROUND((A1644-Debut)*86400,0)/600),"")</f>
        <v/>
      </c>
      <c r="I1644" s="0" t="str">
        <f aca="false">IF(G1644=1,INT(ROUND((A1644-Debut)*86400,0)/3600),"")</f>
        <v/>
      </c>
      <c r="J1644" s="0" t="str">
        <f aca="false">IF(OR(A1644="",B1644=""),"",ROUND((B1644-A1644)*86400,0))</f>
        <v/>
      </c>
      <c r="K1644" s="37" t="str">
        <f aca="false">IF(G1644=1,IF(COUNTIFS($C:$C,C1644,$G:$G,1,$A:$A,"&gt;="&amp;(A1644-FenetreInterm/86400),$A:$A,"&lt;="&amp;A1644)&gt;=NbInterm,1,0),"")</f>
        <v/>
      </c>
      <c r="L1644" s="37" t="str">
        <f aca="false">IF(G1644=1,IF(B1644="",0,IF(J1644&lt;SeuilFugitive,1,0)),"")</f>
        <v/>
      </c>
      <c r="M1644" s="37" t="str">
        <f aca="false">IF(G1644=1,IF(B1644="",IF((Fin-A1644)*24&gt;SeuilFigee,1,0),IF(J1644&gt;SeuilFigee*3600,1,0)),"")</f>
        <v/>
      </c>
      <c r="N1644" s="0" t="str">
        <f aca="false">IF(G1644=1,IF(COUNTIF(H$2:H1644,H1644)=1,COUNTIF($H:$H,H1644),""),"")</f>
        <v/>
      </c>
      <c r="O1644" s="0" t="str">
        <f aca="false">IF(G1644=1,IF(COUNTIF(I$2:I1644,I1644)=1,COUNTIF($I:$I,I1644),""),"")</f>
        <v/>
      </c>
      <c r="P1644" s="38" t="str">
        <f aca="false">IF(G1644=1,IF(COUNTIFS(C$2:C1644,C1644,G$2:G1644,1)=1,COUNTIFS($C:$C,C1644,$G:$G,1)+ROW()/10000000,""),"")</f>
        <v/>
      </c>
      <c r="Q1644" s="0" t="str">
        <f aca="false">IF(K1644=1,IF(COUNTIFS(C$2:C1644,C1644,K$2:K1644,1)=1,1,0),"")</f>
        <v/>
      </c>
      <c r="R1644" s="0" t="str">
        <f aca="false">IF(M1644=1,IF(COUNTIFS(C$2:C1644,C1644,M$2:M1644,1)=1,1,0),"")</f>
        <v/>
      </c>
      <c r="S1644" s="0" t="str">
        <f aca="false">IF(L1644=1,IF(COUNTIFS(C$2:C1644,C1644,L$2:L1644,1)=1,1,0),"")</f>
        <v/>
      </c>
      <c r="T1644" s="38" t="str">
        <f aca="false">IF(N1644="","",N1644+ROW()/10000000)</f>
        <v/>
      </c>
      <c r="U1644" s="0" t="str">
        <f aca="false">IF(G1644=1,IF(B1644="",1,0),"")</f>
        <v/>
      </c>
    </row>
    <row r="1645" customFormat="false" ht="15" hidden="false" customHeight="false" outlineLevel="0" collapsed="false">
      <c r="A1645" s="35"/>
      <c r="B1645" s="35"/>
      <c r="G1645" s="0" t="str">
        <f aca="false">IF(A1645="","",IF(AND(A1645&gt;=Debut,A1645&lt;Fin),1,0))</f>
        <v/>
      </c>
      <c r="H1645" s="0" t="str">
        <f aca="false">IF(G1645=1,INT(ROUND((A1645-Debut)*86400,0)/600),"")</f>
        <v/>
      </c>
      <c r="I1645" s="0" t="str">
        <f aca="false">IF(G1645=1,INT(ROUND((A1645-Debut)*86400,0)/3600),"")</f>
        <v/>
      </c>
      <c r="J1645" s="0" t="str">
        <f aca="false">IF(OR(A1645="",B1645=""),"",ROUND((B1645-A1645)*86400,0))</f>
        <v/>
      </c>
      <c r="K1645" s="37" t="str">
        <f aca="false">IF(G1645=1,IF(COUNTIFS($C:$C,C1645,$G:$G,1,$A:$A,"&gt;="&amp;(A1645-FenetreInterm/86400),$A:$A,"&lt;="&amp;A1645)&gt;=NbInterm,1,0),"")</f>
        <v/>
      </c>
      <c r="L1645" s="37" t="str">
        <f aca="false">IF(G1645=1,IF(B1645="",0,IF(J1645&lt;SeuilFugitive,1,0)),"")</f>
        <v/>
      </c>
      <c r="M1645" s="37" t="str">
        <f aca="false">IF(G1645=1,IF(B1645="",IF((Fin-A1645)*24&gt;SeuilFigee,1,0),IF(J1645&gt;SeuilFigee*3600,1,0)),"")</f>
        <v/>
      </c>
      <c r="N1645" s="0" t="str">
        <f aca="false">IF(G1645=1,IF(COUNTIF(H$2:H1645,H1645)=1,COUNTIF($H:$H,H1645),""),"")</f>
        <v/>
      </c>
      <c r="O1645" s="0" t="str">
        <f aca="false">IF(G1645=1,IF(COUNTIF(I$2:I1645,I1645)=1,COUNTIF($I:$I,I1645),""),"")</f>
        <v/>
      </c>
      <c r="P1645" s="38" t="str">
        <f aca="false">IF(G1645=1,IF(COUNTIFS(C$2:C1645,C1645,G$2:G1645,1)=1,COUNTIFS($C:$C,C1645,$G:$G,1)+ROW()/10000000,""),"")</f>
        <v/>
      </c>
      <c r="Q1645" s="0" t="str">
        <f aca="false">IF(K1645=1,IF(COUNTIFS(C$2:C1645,C1645,K$2:K1645,1)=1,1,0),"")</f>
        <v/>
      </c>
      <c r="R1645" s="0" t="str">
        <f aca="false">IF(M1645=1,IF(COUNTIFS(C$2:C1645,C1645,M$2:M1645,1)=1,1,0),"")</f>
        <v/>
      </c>
      <c r="S1645" s="0" t="str">
        <f aca="false">IF(L1645=1,IF(COUNTIFS(C$2:C1645,C1645,L$2:L1645,1)=1,1,0),"")</f>
        <v/>
      </c>
      <c r="T1645" s="38" t="str">
        <f aca="false">IF(N1645="","",N1645+ROW()/10000000)</f>
        <v/>
      </c>
      <c r="U1645" s="0" t="str">
        <f aca="false">IF(G1645=1,IF(B1645="",1,0),"")</f>
        <v/>
      </c>
    </row>
    <row r="1646" customFormat="false" ht="15" hidden="false" customHeight="false" outlineLevel="0" collapsed="false">
      <c r="A1646" s="35"/>
      <c r="B1646" s="35"/>
      <c r="G1646" s="0" t="str">
        <f aca="false">IF(A1646="","",IF(AND(A1646&gt;=Debut,A1646&lt;Fin),1,0))</f>
        <v/>
      </c>
      <c r="H1646" s="0" t="str">
        <f aca="false">IF(G1646=1,INT(ROUND((A1646-Debut)*86400,0)/600),"")</f>
        <v/>
      </c>
      <c r="I1646" s="0" t="str">
        <f aca="false">IF(G1646=1,INT(ROUND((A1646-Debut)*86400,0)/3600),"")</f>
        <v/>
      </c>
      <c r="J1646" s="0" t="str">
        <f aca="false">IF(OR(A1646="",B1646=""),"",ROUND((B1646-A1646)*86400,0))</f>
        <v/>
      </c>
      <c r="K1646" s="37" t="str">
        <f aca="false">IF(G1646=1,IF(COUNTIFS($C:$C,C1646,$G:$G,1,$A:$A,"&gt;="&amp;(A1646-FenetreInterm/86400),$A:$A,"&lt;="&amp;A1646)&gt;=NbInterm,1,0),"")</f>
        <v/>
      </c>
      <c r="L1646" s="37" t="str">
        <f aca="false">IF(G1646=1,IF(B1646="",0,IF(J1646&lt;SeuilFugitive,1,0)),"")</f>
        <v/>
      </c>
      <c r="M1646" s="37" t="str">
        <f aca="false">IF(G1646=1,IF(B1646="",IF((Fin-A1646)*24&gt;SeuilFigee,1,0),IF(J1646&gt;SeuilFigee*3600,1,0)),"")</f>
        <v/>
      </c>
      <c r="N1646" s="0" t="str">
        <f aca="false">IF(G1646=1,IF(COUNTIF(H$2:H1646,H1646)=1,COUNTIF($H:$H,H1646),""),"")</f>
        <v/>
      </c>
      <c r="O1646" s="0" t="str">
        <f aca="false">IF(G1646=1,IF(COUNTIF(I$2:I1646,I1646)=1,COUNTIF($I:$I,I1646),""),"")</f>
        <v/>
      </c>
      <c r="P1646" s="38" t="str">
        <f aca="false">IF(G1646=1,IF(COUNTIFS(C$2:C1646,C1646,G$2:G1646,1)=1,COUNTIFS($C:$C,C1646,$G:$G,1)+ROW()/10000000,""),"")</f>
        <v/>
      </c>
      <c r="Q1646" s="0" t="str">
        <f aca="false">IF(K1646=1,IF(COUNTIFS(C$2:C1646,C1646,K$2:K1646,1)=1,1,0),"")</f>
        <v/>
      </c>
      <c r="R1646" s="0" t="str">
        <f aca="false">IF(M1646=1,IF(COUNTIFS(C$2:C1646,C1646,M$2:M1646,1)=1,1,0),"")</f>
        <v/>
      </c>
      <c r="S1646" s="0" t="str">
        <f aca="false">IF(L1646=1,IF(COUNTIFS(C$2:C1646,C1646,L$2:L1646,1)=1,1,0),"")</f>
        <v/>
      </c>
      <c r="T1646" s="38" t="str">
        <f aca="false">IF(N1646="","",N1646+ROW()/10000000)</f>
        <v/>
      </c>
      <c r="U1646" s="0" t="str">
        <f aca="false">IF(G1646=1,IF(B1646="",1,0),"")</f>
        <v/>
      </c>
    </row>
    <row r="1647" customFormat="false" ht="15" hidden="false" customHeight="false" outlineLevel="0" collapsed="false">
      <c r="A1647" s="35"/>
      <c r="B1647" s="35"/>
      <c r="G1647" s="0" t="str">
        <f aca="false">IF(A1647="","",IF(AND(A1647&gt;=Debut,A1647&lt;Fin),1,0))</f>
        <v/>
      </c>
      <c r="H1647" s="0" t="str">
        <f aca="false">IF(G1647=1,INT(ROUND((A1647-Debut)*86400,0)/600),"")</f>
        <v/>
      </c>
      <c r="I1647" s="0" t="str">
        <f aca="false">IF(G1647=1,INT(ROUND((A1647-Debut)*86400,0)/3600),"")</f>
        <v/>
      </c>
      <c r="J1647" s="0" t="str">
        <f aca="false">IF(OR(A1647="",B1647=""),"",ROUND((B1647-A1647)*86400,0))</f>
        <v/>
      </c>
      <c r="K1647" s="37" t="str">
        <f aca="false">IF(G1647=1,IF(COUNTIFS($C:$C,C1647,$G:$G,1,$A:$A,"&gt;="&amp;(A1647-FenetreInterm/86400),$A:$A,"&lt;="&amp;A1647)&gt;=NbInterm,1,0),"")</f>
        <v/>
      </c>
      <c r="L1647" s="37" t="str">
        <f aca="false">IF(G1647=1,IF(B1647="",0,IF(J1647&lt;SeuilFugitive,1,0)),"")</f>
        <v/>
      </c>
      <c r="M1647" s="37" t="str">
        <f aca="false">IF(G1647=1,IF(B1647="",IF((Fin-A1647)*24&gt;SeuilFigee,1,0),IF(J1647&gt;SeuilFigee*3600,1,0)),"")</f>
        <v/>
      </c>
      <c r="N1647" s="0" t="str">
        <f aca="false">IF(G1647=1,IF(COUNTIF(H$2:H1647,H1647)=1,COUNTIF($H:$H,H1647),""),"")</f>
        <v/>
      </c>
      <c r="O1647" s="0" t="str">
        <f aca="false">IF(G1647=1,IF(COUNTIF(I$2:I1647,I1647)=1,COUNTIF($I:$I,I1647),""),"")</f>
        <v/>
      </c>
      <c r="P1647" s="38" t="str">
        <f aca="false">IF(G1647=1,IF(COUNTIFS(C$2:C1647,C1647,G$2:G1647,1)=1,COUNTIFS($C:$C,C1647,$G:$G,1)+ROW()/10000000,""),"")</f>
        <v/>
      </c>
      <c r="Q1647" s="0" t="str">
        <f aca="false">IF(K1647=1,IF(COUNTIFS(C$2:C1647,C1647,K$2:K1647,1)=1,1,0),"")</f>
        <v/>
      </c>
      <c r="R1647" s="0" t="str">
        <f aca="false">IF(M1647=1,IF(COUNTIFS(C$2:C1647,C1647,M$2:M1647,1)=1,1,0),"")</f>
        <v/>
      </c>
      <c r="S1647" s="0" t="str">
        <f aca="false">IF(L1647=1,IF(COUNTIFS(C$2:C1647,C1647,L$2:L1647,1)=1,1,0),"")</f>
        <v/>
      </c>
      <c r="T1647" s="38" t="str">
        <f aca="false">IF(N1647="","",N1647+ROW()/10000000)</f>
        <v/>
      </c>
      <c r="U1647" s="0" t="str">
        <f aca="false">IF(G1647=1,IF(B1647="",1,0),"")</f>
        <v/>
      </c>
    </row>
    <row r="1648" customFormat="false" ht="15" hidden="false" customHeight="false" outlineLevel="0" collapsed="false">
      <c r="A1648" s="35"/>
      <c r="B1648" s="35"/>
      <c r="G1648" s="0" t="str">
        <f aca="false">IF(A1648="","",IF(AND(A1648&gt;=Debut,A1648&lt;Fin),1,0))</f>
        <v/>
      </c>
      <c r="H1648" s="0" t="str">
        <f aca="false">IF(G1648=1,INT(ROUND((A1648-Debut)*86400,0)/600),"")</f>
        <v/>
      </c>
      <c r="I1648" s="0" t="str">
        <f aca="false">IF(G1648=1,INT(ROUND((A1648-Debut)*86400,0)/3600),"")</f>
        <v/>
      </c>
      <c r="J1648" s="0" t="str">
        <f aca="false">IF(OR(A1648="",B1648=""),"",ROUND((B1648-A1648)*86400,0))</f>
        <v/>
      </c>
      <c r="K1648" s="37" t="str">
        <f aca="false">IF(G1648=1,IF(COUNTIFS($C:$C,C1648,$G:$G,1,$A:$A,"&gt;="&amp;(A1648-FenetreInterm/86400),$A:$A,"&lt;="&amp;A1648)&gt;=NbInterm,1,0),"")</f>
        <v/>
      </c>
      <c r="L1648" s="37" t="str">
        <f aca="false">IF(G1648=1,IF(B1648="",0,IF(J1648&lt;SeuilFugitive,1,0)),"")</f>
        <v/>
      </c>
      <c r="M1648" s="37" t="str">
        <f aca="false">IF(G1648=1,IF(B1648="",IF((Fin-A1648)*24&gt;SeuilFigee,1,0),IF(J1648&gt;SeuilFigee*3600,1,0)),"")</f>
        <v/>
      </c>
      <c r="N1648" s="0" t="str">
        <f aca="false">IF(G1648=1,IF(COUNTIF(H$2:H1648,H1648)=1,COUNTIF($H:$H,H1648),""),"")</f>
        <v/>
      </c>
      <c r="O1648" s="0" t="str">
        <f aca="false">IF(G1648=1,IF(COUNTIF(I$2:I1648,I1648)=1,COUNTIF($I:$I,I1648),""),"")</f>
        <v/>
      </c>
      <c r="P1648" s="38" t="str">
        <f aca="false">IF(G1648=1,IF(COUNTIFS(C$2:C1648,C1648,G$2:G1648,1)=1,COUNTIFS($C:$C,C1648,$G:$G,1)+ROW()/10000000,""),"")</f>
        <v/>
      </c>
      <c r="Q1648" s="0" t="str">
        <f aca="false">IF(K1648=1,IF(COUNTIFS(C$2:C1648,C1648,K$2:K1648,1)=1,1,0),"")</f>
        <v/>
      </c>
      <c r="R1648" s="0" t="str">
        <f aca="false">IF(M1648=1,IF(COUNTIFS(C$2:C1648,C1648,M$2:M1648,1)=1,1,0),"")</f>
        <v/>
      </c>
      <c r="S1648" s="0" t="str">
        <f aca="false">IF(L1648=1,IF(COUNTIFS(C$2:C1648,C1648,L$2:L1648,1)=1,1,0),"")</f>
        <v/>
      </c>
      <c r="T1648" s="38" t="str">
        <f aca="false">IF(N1648="","",N1648+ROW()/10000000)</f>
        <v/>
      </c>
      <c r="U1648" s="0" t="str">
        <f aca="false">IF(G1648=1,IF(B1648="",1,0),"")</f>
        <v/>
      </c>
    </row>
    <row r="1649" customFormat="false" ht="15" hidden="false" customHeight="false" outlineLevel="0" collapsed="false">
      <c r="A1649" s="35"/>
      <c r="B1649" s="35"/>
      <c r="G1649" s="0" t="str">
        <f aca="false">IF(A1649="","",IF(AND(A1649&gt;=Debut,A1649&lt;Fin),1,0))</f>
        <v/>
      </c>
      <c r="H1649" s="0" t="str">
        <f aca="false">IF(G1649=1,INT(ROUND((A1649-Debut)*86400,0)/600),"")</f>
        <v/>
      </c>
      <c r="I1649" s="0" t="str">
        <f aca="false">IF(G1649=1,INT(ROUND((A1649-Debut)*86400,0)/3600),"")</f>
        <v/>
      </c>
      <c r="J1649" s="0" t="str">
        <f aca="false">IF(OR(A1649="",B1649=""),"",ROUND((B1649-A1649)*86400,0))</f>
        <v/>
      </c>
      <c r="K1649" s="37" t="str">
        <f aca="false">IF(G1649=1,IF(COUNTIFS($C:$C,C1649,$G:$G,1,$A:$A,"&gt;="&amp;(A1649-FenetreInterm/86400),$A:$A,"&lt;="&amp;A1649)&gt;=NbInterm,1,0),"")</f>
        <v/>
      </c>
      <c r="L1649" s="37" t="str">
        <f aca="false">IF(G1649=1,IF(B1649="",0,IF(J1649&lt;SeuilFugitive,1,0)),"")</f>
        <v/>
      </c>
      <c r="M1649" s="37" t="str">
        <f aca="false">IF(G1649=1,IF(B1649="",IF((Fin-A1649)*24&gt;SeuilFigee,1,0),IF(J1649&gt;SeuilFigee*3600,1,0)),"")</f>
        <v/>
      </c>
      <c r="N1649" s="0" t="str">
        <f aca="false">IF(G1649=1,IF(COUNTIF(H$2:H1649,H1649)=1,COUNTIF($H:$H,H1649),""),"")</f>
        <v/>
      </c>
      <c r="O1649" s="0" t="str">
        <f aca="false">IF(G1649=1,IF(COUNTIF(I$2:I1649,I1649)=1,COUNTIF($I:$I,I1649),""),"")</f>
        <v/>
      </c>
      <c r="P1649" s="38" t="str">
        <f aca="false">IF(G1649=1,IF(COUNTIFS(C$2:C1649,C1649,G$2:G1649,1)=1,COUNTIFS($C:$C,C1649,$G:$G,1)+ROW()/10000000,""),"")</f>
        <v/>
      </c>
      <c r="Q1649" s="0" t="str">
        <f aca="false">IF(K1649=1,IF(COUNTIFS(C$2:C1649,C1649,K$2:K1649,1)=1,1,0),"")</f>
        <v/>
      </c>
      <c r="R1649" s="0" t="str">
        <f aca="false">IF(M1649=1,IF(COUNTIFS(C$2:C1649,C1649,M$2:M1649,1)=1,1,0),"")</f>
        <v/>
      </c>
      <c r="S1649" s="0" t="str">
        <f aca="false">IF(L1649=1,IF(COUNTIFS(C$2:C1649,C1649,L$2:L1649,1)=1,1,0),"")</f>
        <v/>
      </c>
      <c r="T1649" s="38" t="str">
        <f aca="false">IF(N1649="","",N1649+ROW()/10000000)</f>
        <v/>
      </c>
      <c r="U1649" s="0" t="str">
        <f aca="false">IF(G1649=1,IF(B1649="",1,0),"")</f>
        <v/>
      </c>
    </row>
    <row r="1650" customFormat="false" ht="15" hidden="false" customHeight="false" outlineLevel="0" collapsed="false">
      <c r="A1650" s="35"/>
      <c r="B1650" s="35"/>
      <c r="G1650" s="0" t="str">
        <f aca="false">IF(A1650="","",IF(AND(A1650&gt;=Debut,A1650&lt;Fin),1,0))</f>
        <v/>
      </c>
      <c r="H1650" s="0" t="str">
        <f aca="false">IF(G1650=1,INT(ROUND((A1650-Debut)*86400,0)/600),"")</f>
        <v/>
      </c>
      <c r="I1650" s="0" t="str">
        <f aca="false">IF(G1650=1,INT(ROUND((A1650-Debut)*86400,0)/3600),"")</f>
        <v/>
      </c>
      <c r="J1650" s="0" t="str">
        <f aca="false">IF(OR(A1650="",B1650=""),"",ROUND((B1650-A1650)*86400,0))</f>
        <v/>
      </c>
      <c r="K1650" s="37" t="str">
        <f aca="false">IF(G1650=1,IF(COUNTIFS($C:$C,C1650,$G:$G,1,$A:$A,"&gt;="&amp;(A1650-FenetreInterm/86400),$A:$A,"&lt;="&amp;A1650)&gt;=NbInterm,1,0),"")</f>
        <v/>
      </c>
      <c r="L1650" s="37" t="str">
        <f aca="false">IF(G1650=1,IF(B1650="",0,IF(J1650&lt;SeuilFugitive,1,0)),"")</f>
        <v/>
      </c>
      <c r="M1650" s="37" t="str">
        <f aca="false">IF(G1650=1,IF(B1650="",IF((Fin-A1650)*24&gt;SeuilFigee,1,0),IF(J1650&gt;SeuilFigee*3600,1,0)),"")</f>
        <v/>
      </c>
      <c r="N1650" s="0" t="str">
        <f aca="false">IF(G1650=1,IF(COUNTIF(H$2:H1650,H1650)=1,COUNTIF($H:$H,H1650),""),"")</f>
        <v/>
      </c>
      <c r="O1650" s="0" t="str">
        <f aca="false">IF(G1650=1,IF(COUNTIF(I$2:I1650,I1650)=1,COUNTIF($I:$I,I1650),""),"")</f>
        <v/>
      </c>
      <c r="P1650" s="38" t="str">
        <f aca="false">IF(G1650=1,IF(COUNTIFS(C$2:C1650,C1650,G$2:G1650,1)=1,COUNTIFS($C:$C,C1650,$G:$G,1)+ROW()/10000000,""),"")</f>
        <v/>
      </c>
      <c r="Q1650" s="0" t="str">
        <f aca="false">IF(K1650=1,IF(COUNTIFS(C$2:C1650,C1650,K$2:K1650,1)=1,1,0),"")</f>
        <v/>
      </c>
      <c r="R1650" s="0" t="str">
        <f aca="false">IF(M1650=1,IF(COUNTIFS(C$2:C1650,C1650,M$2:M1650,1)=1,1,0),"")</f>
        <v/>
      </c>
      <c r="S1650" s="0" t="str">
        <f aca="false">IF(L1650=1,IF(COUNTIFS(C$2:C1650,C1650,L$2:L1650,1)=1,1,0),"")</f>
        <v/>
      </c>
      <c r="T1650" s="38" t="str">
        <f aca="false">IF(N1650="","",N1650+ROW()/10000000)</f>
        <v/>
      </c>
      <c r="U1650" s="0" t="str">
        <f aca="false">IF(G1650=1,IF(B1650="",1,0),"")</f>
        <v/>
      </c>
    </row>
    <row r="1651" customFormat="false" ht="15" hidden="false" customHeight="false" outlineLevel="0" collapsed="false">
      <c r="A1651" s="35"/>
      <c r="B1651" s="35"/>
      <c r="G1651" s="0" t="str">
        <f aca="false">IF(A1651="","",IF(AND(A1651&gt;=Debut,A1651&lt;Fin),1,0))</f>
        <v/>
      </c>
      <c r="H1651" s="0" t="str">
        <f aca="false">IF(G1651=1,INT(ROUND((A1651-Debut)*86400,0)/600),"")</f>
        <v/>
      </c>
      <c r="I1651" s="0" t="str">
        <f aca="false">IF(G1651=1,INT(ROUND((A1651-Debut)*86400,0)/3600),"")</f>
        <v/>
      </c>
      <c r="J1651" s="0" t="str">
        <f aca="false">IF(OR(A1651="",B1651=""),"",ROUND((B1651-A1651)*86400,0))</f>
        <v/>
      </c>
      <c r="K1651" s="37" t="str">
        <f aca="false">IF(G1651=1,IF(COUNTIFS($C:$C,C1651,$G:$G,1,$A:$A,"&gt;="&amp;(A1651-FenetreInterm/86400),$A:$A,"&lt;="&amp;A1651)&gt;=NbInterm,1,0),"")</f>
        <v/>
      </c>
      <c r="L1651" s="37" t="str">
        <f aca="false">IF(G1651=1,IF(B1651="",0,IF(J1651&lt;SeuilFugitive,1,0)),"")</f>
        <v/>
      </c>
      <c r="M1651" s="37" t="str">
        <f aca="false">IF(G1651=1,IF(B1651="",IF((Fin-A1651)*24&gt;SeuilFigee,1,0),IF(J1651&gt;SeuilFigee*3600,1,0)),"")</f>
        <v/>
      </c>
      <c r="N1651" s="0" t="str">
        <f aca="false">IF(G1651=1,IF(COUNTIF(H$2:H1651,H1651)=1,COUNTIF($H:$H,H1651),""),"")</f>
        <v/>
      </c>
      <c r="O1651" s="0" t="str">
        <f aca="false">IF(G1651=1,IF(COUNTIF(I$2:I1651,I1651)=1,COUNTIF($I:$I,I1651),""),"")</f>
        <v/>
      </c>
      <c r="P1651" s="38" t="str">
        <f aca="false">IF(G1651=1,IF(COUNTIFS(C$2:C1651,C1651,G$2:G1651,1)=1,COUNTIFS($C:$C,C1651,$G:$G,1)+ROW()/10000000,""),"")</f>
        <v/>
      </c>
      <c r="Q1651" s="0" t="str">
        <f aca="false">IF(K1651=1,IF(COUNTIFS(C$2:C1651,C1651,K$2:K1651,1)=1,1,0),"")</f>
        <v/>
      </c>
      <c r="R1651" s="0" t="str">
        <f aca="false">IF(M1651=1,IF(COUNTIFS(C$2:C1651,C1651,M$2:M1651,1)=1,1,0),"")</f>
        <v/>
      </c>
      <c r="S1651" s="0" t="str">
        <f aca="false">IF(L1651=1,IF(COUNTIFS(C$2:C1651,C1651,L$2:L1651,1)=1,1,0),"")</f>
        <v/>
      </c>
      <c r="T1651" s="38" t="str">
        <f aca="false">IF(N1651="","",N1651+ROW()/10000000)</f>
        <v/>
      </c>
      <c r="U1651" s="0" t="str">
        <f aca="false">IF(G1651=1,IF(B1651="",1,0),"")</f>
        <v/>
      </c>
    </row>
    <row r="1652" customFormat="false" ht="15" hidden="false" customHeight="false" outlineLevel="0" collapsed="false">
      <c r="A1652" s="35"/>
      <c r="B1652" s="35"/>
      <c r="G1652" s="0" t="str">
        <f aca="false">IF(A1652="","",IF(AND(A1652&gt;=Debut,A1652&lt;Fin),1,0))</f>
        <v/>
      </c>
      <c r="H1652" s="0" t="str">
        <f aca="false">IF(G1652=1,INT(ROUND((A1652-Debut)*86400,0)/600),"")</f>
        <v/>
      </c>
      <c r="I1652" s="0" t="str">
        <f aca="false">IF(G1652=1,INT(ROUND((A1652-Debut)*86400,0)/3600),"")</f>
        <v/>
      </c>
      <c r="J1652" s="0" t="str">
        <f aca="false">IF(OR(A1652="",B1652=""),"",ROUND((B1652-A1652)*86400,0))</f>
        <v/>
      </c>
      <c r="K1652" s="37" t="str">
        <f aca="false">IF(G1652=1,IF(COUNTIFS($C:$C,C1652,$G:$G,1,$A:$A,"&gt;="&amp;(A1652-FenetreInterm/86400),$A:$A,"&lt;="&amp;A1652)&gt;=NbInterm,1,0),"")</f>
        <v/>
      </c>
      <c r="L1652" s="37" t="str">
        <f aca="false">IF(G1652=1,IF(B1652="",0,IF(J1652&lt;SeuilFugitive,1,0)),"")</f>
        <v/>
      </c>
      <c r="M1652" s="37" t="str">
        <f aca="false">IF(G1652=1,IF(B1652="",IF((Fin-A1652)*24&gt;SeuilFigee,1,0),IF(J1652&gt;SeuilFigee*3600,1,0)),"")</f>
        <v/>
      </c>
      <c r="N1652" s="0" t="str">
        <f aca="false">IF(G1652=1,IF(COUNTIF(H$2:H1652,H1652)=1,COUNTIF($H:$H,H1652),""),"")</f>
        <v/>
      </c>
      <c r="O1652" s="0" t="str">
        <f aca="false">IF(G1652=1,IF(COUNTIF(I$2:I1652,I1652)=1,COUNTIF($I:$I,I1652),""),"")</f>
        <v/>
      </c>
      <c r="P1652" s="38" t="str">
        <f aca="false">IF(G1652=1,IF(COUNTIFS(C$2:C1652,C1652,G$2:G1652,1)=1,COUNTIFS($C:$C,C1652,$G:$G,1)+ROW()/10000000,""),"")</f>
        <v/>
      </c>
      <c r="Q1652" s="0" t="str">
        <f aca="false">IF(K1652=1,IF(COUNTIFS(C$2:C1652,C1652,K$2:K1652,1)=1,1,0),"")</f>
        <v/>
      </c>
      <c r="R1652" s="0" t="str">
        <f aca="false">IF(M1652=1,IF(COUNTIFS(C$2:C1652,C1652,M$2:M1652,1)=1,1,0),"")</f>
        <v/>
      </c>
      <c r="S1652" s="0" t="str">
        <f aca="false">IF(L1652=1,IF(COUNTIFS(C$2:C1652,C1652,L$2:L1652,1)=1,1,0),"")</f>
        <v/>
      </c>
      <c r="T1652" s="38" t="str">
        <f aca="false">IF(N1652="","",N1652+ROW()/10000000)</f>
        <v/>
      </c>
      <c r="U1652" s="0" t="str">
        <f aca="false">IF(G1652=1,IF(B1652="",1,0),"")</f>
        <v/>
      </c>
    </row>
    <row r="1653" customFormat="false" ht="15" hidden="false" customHeight="false" outlineLevel="0" collapsed="false">
      <c r="A1653" s="35"/>
      <c r="B1653" s="35"/>
      <c r="G1653" s="0" t="str">
        <f aca="false">IF(A1653="","",IF(AND(A1653&gt;=Debut,A1653&lt;Fin),1,0))</f>
        <v/>
      </c>
      <c r="H1653" s="0" t="str">
        <f aca="false">IF(G1653=1,INT(ROUND((A1653-Debut)*86400,0)/600),"")</f>
        <v/>
      </c>
      <c r="I1653" s="0" t="str">
        <f aca="false">IF(G1653=1,INT(ROUND((A1653-Debut)*86400,0)/3600),"")</f>
        <v/>
      </c>
      <c r="J1653" s="0" t="str">
        <f aca="false">IF(OR(A1653="",B1653=""),"",ROUND((B1653-A1653)*86400,0))</f>
        <v/>
      </c>
      <c r="K1653" s="37" t="str">
        <f aca="false">IF(G1653=1,IF(COUNTIFS($C:$C,C1653,$G:$G,1,$A:$A,"&gt;="&amp;(A1653-FenetreInterm/86400),$A:$A,"&lt;="&amp;A1653)&gt;=NbInterm,1,0),"")</f>
        <v/>
      </c>
      <c r="L1653" s="37" t="str">
        <f aca="false">IF(G1653=1,IF(B1653="",0,IF(J1653&lt;SeuilFugitive,1,0)),"")</f>
        <v/>
      </c>
      <c r="M1653" s="37" t="str">
        <f aca="false">IF(G1653=1,IF(B1653="",IF((Fin-A1653)*24&gt;SeuilFigee,1,0),IF(J1653&gt;SeuilFigee*3600,1,0)),"")</f>
        <v/>
      </c>
      <c r="N1653" s="0" t="str">
        <f aca="false">IF(G1653=1,IF(COUNTIF(H$2:H1653,H1653)=1,COUNTIF($H:$H,H1653),""),"")</f>
        <v/>
      </c>
      <c r="O1653" s="0" t="str">
        <f aca="false">IF(G1653=1,IF(COUNTIF(I$2:I1653,I1653)=1,COUNTIF($I:$I,I1653),""),"")</f>
        <v/>
      </c>
      <c r="P1653" s="38" t="str">
        <f aca="false">IF(G1653=1,IF(COUNTIFS(C$2:C1653,C1653,G$2:G1653,1)=1,COUNTIFS($C:$C,C1653,$G:$G,1)+ROW()/10000000,""),"")</f>
        <v/>
      </c>
      <c r="Q1653" s="0" t="str">
        <f aca="false">IF(K1653=1,IF(COUNTIFS(C$2:C1653,C1653,K$2:K1653,1)=1,1,0),"")</f>
        <v/>
      </c>
      <c r="R1653" s="0" t="str">
        <f aca="false">IF(M1653=1,IF(COUNTIFS(C$2:C1653,C1653,M$2:M1653,1)=1,1,0),"")</f>
        <v/>
      </c>
      <c r="S1653" s="0" t="str">
        <f aca="false">IF(L1653=1,IF(COUNTIFS(C$2:C1653,C1653,L$2:L1653,1)=1,1,0),"")</f>
        <v/>
      </c>
      <c r="T1653" s="38" t="str">
        <f aca="false">IF(N1653="","",N1653+ROW()/10000000)</f>
        <v/>
      </c>
      <c r="U1653" s="0" t="str">
        <f aca="false">IF(G1653=1,IF(B1653="",1,0),"")</f>
        <v/>
      </c>
    </row>
    <row r="1654" customFormat="false" ht="15" hidden="false" customHeight="false" outlineLevel="0" collapsed="false">
      <c r="A1654" s="35"/>
      <c r="B1654" s="35"/>
      <c r="G1654" s="0" t="str">
        <f aca="false">IF(A1654="","",IF(AND(A1654&gt;=Debut,A1654&lt;Fin),1,0))</f>
        <v/>
      </c>
      <c r="H1654" s="0" t="str">
        <f aca="false">IF(G1654=1,INT(ROUND((A1654-Debut)*86400,0)/600),"")</f>
        <v/>
      </c>
      <c r="I1654" s="0" t="str">
        <f aca="false">IF(G1654=1,INT(ROUND((A1654-Debut)*86400,0)/3600),"")</f>
        <v/>
      </c>
      <c r="J1654" s="0" t="str">
        <f aca="false">IF(OR(A1654="",B1654=""),"",ROUND((B1654-A1654)*86400,0))</f>
        <v/>
      </c>
      <c r="K1654" s="37" t="str">
        <f aca="false">IF(G1654=1,IF(COUNTIFS($C:$C,C1654,$G:$G,1,$A:$A,"&gt;="&amp;(A1654-FenetreInterm/86400),$A:$A,"&lt;="&amp;A1654)&gt;=NbInterm,1,0),"")</f>
        <v/>
      </c>
      <c r="L1654" s="37" t="str">
        <f aca="false">IF(G1654=1,IF(B1654="",0,IF(J1654&lt;SeuilFugitive,1,0)),"")</f>
        <v/>
      </c>
      <c r="M1654" s="37" t="str">
        <f aca="false">IF(G1654=1,IF(B1654="",IF((Fin-A1654)*24&gt;SeuilFigee,1,0),IF(J1654&gt;SeuilFigee*3600,1,0)),"")</f>
        <v/>
      </c>
      <c r="N1654" s="0" t="str">
        <f aca="false">IF(G1654=1,IF(COUNTIF(H$2:H1654,H1654)=1,COUNTIF($H:$H,H1654),""),"")</f>
        <v/>
      </c>
      <c r="O1654" s="0" t="str">
        <f aca="false">IF(G1654=1,IF(COUNTIF(I$2:I1654,I1654)=1,COUNTIF($I:$I,I1654),""),"")</f>
        <v/>
      </c>
      <c r="P1654" s="38" t="str">
        <f aca="false">IF(G1654=1,IF(COUNTIFS(C$2:C1654,C1654,G$2:G1654,1)=1,COUNTIFS($C:$C,C1654,$G:$G,1)+ROW()/10000000,""),"")</f>
        <v/>
      </c>
      <c r="Q1654" s="0" t="str">
        <f aca="false">IF(K1654=1,IF(COUNTIFS(C$2:C1654,C1654,K$2:K1654,1)=1,1,0),"")</f>
        <v/>
      </c>
      <c r="R1654" s="0" t="str">
        <f aca="false">IF(M1654=1,IF(COUNTIFS(C$2:C1654,C1654,M$2:M1654,1)=1,1,0),"")</f>
        <v/>
      </c>
      <c r="S1654" s="0" t="str">
        <f aca="false">IF(L1654=1,IF(COUNTIFS(C$2:C1654,C1654,L$2:L1654,1)=1,1,0),"")</f>
        <v/>
      </c>
      <c r="T1654" s="38" t="str">
        <f aca="false">IF(N1654="","",N1654+ROW()/10000000)</f>
        <v/>
      </c>
      <c r="U1654" s="0" t="str">
        <f aca="false">IF(G1654=1,IF(B1654="",1,0),"")</f>
        <v/>
      </c>
    </row>
    <row r="1655" customFormat="false" ht="15" hidden="false" customHeight="false" outlineLevel="0" collapsed="false">
      <c r="A1655" s="35"/>
      <c r="B1655" s="35"/>
      <c r="G1655" s="0" t="str">
        <f aca="false">IF(A1655="","",IF(AND(A1655&gt;=Debut,A1655&lt;Fin),1,0))</f>
        <v/>
      </c>
      <c r="H1655" s="0" t="str">
        <f aca="false">IF(G1655=1,INT(ROUND((A1655-Debut)*86400,0)/600),"")</f>
        <v/>
      </c>
      <c r="I1655" s="0" t="str">
        <f aca="false">IF(G1655=1,INT(ROUND((A1655-Debut)*86400,0)/3600),"")</f>
        <v/>
      </c>
      <c r="J1655" s="0" t="str">
        <f aca="false">IF(OR(A1655="",B1655=""),"",ROUND((B1655-A1655)*86400,0))</f>
        <v/>
      </c>
      <c r="K1655" s="37" t="str">
        <f aca="false">IF(G1655=1,IF(COUNTIFS($C:$C,C1655,$G:$G,1,$A:$A,"&gt;="&amp;(A1655-FenetreInterm/86400),$A:$A,"&lt;="&amp;A1655)&gt;=NbInterm,1,0),"")</f>
        <v/>
      </c>
      <c r="L1655" s="37" t="str">
        <f aca="false">IF(G1655=1,IF(B1655="",0,IF(J1655&lt;SeuilFugitive,1,0)),"")</f>
        <v/>
      </c>
      <c r="M1655" s="37" t="str">
        <f aca="false">IF(G1655=1,IF(B1655="",IF((Fin-A1655)*24&gt;SeuilFigee,1,0),IF(J1655&gt;SeuilFigee*3600,1,0)),"")</f>
        <v/>
      </c>
      <c r="N1655" s="0" t="str">
        <f aca="false">IF(G1655=1,IF(COUNTIF(H$2:H1655,H1655)=1,COUNTIF($H:$H,H1655),""),"")</f>
        <v/>
      </c>
      <c r="O1655" s="0" t="str">
        <f aca="false">IF(G1655=1,IF(COUNTIF(I$2:I1655,I1655)=1,COUNTIF($I:$I,I1655),""),"")</f>
        <v/>
      </c>
      <c r="P1655" s="38" t="str">
        <f aca="false">IF(G1655=1,IF(COUNTIFS(C$2:C1655,C1655,G$2:G1655,1)=1,COUNTIFS($C:$C,C1655,$G:$G,1)+ROW()/10000000,""),"")</f>
        <v/>
      </c>
      <c r="Q1655" s="0" t="str">
        <f aca="false">IF(K1655=1,IF(COUNTIFS(C$2:C1655,C1655,K$2:K1655,1)=1,1,0),"")</f>
        <v/>
      </c>
      <c r="R1655" s="0" t="str">
        <f aca="false">IF(M1655=1,IF(COUNTIFS(C$2:C1655,C1655,M$2:M1655,1)=1,1,0),"")</f>
        <v/>
      </c>
      <c r="S1655" s="0" t="str">
        <f aca="false">IF(L1655=1,IF(COUNTIFS(C$2:C1655,C1655,L$2:L1655,1)=1,1,0),"")</f>
        <v/>
      </c>
      <c r="T1655" s="38" t="str">
        <f aca="false">IF(N1655="","",N1655+ROW()/10000000)</f>
        <v/>
      </c>
      <c r="U1655" s="0" t="str">
        <f aca="false">IF(G1655=1,IF(B1655="",1,0),"")</f>
        <v/>
      </c>
    </row>
    <row r="1656" customFormat="false" ht="15" hidden="false" customHeight="false" outlineLevel="0" collapsed="false">
      <c r="A1656" s="35"/>
      <c r="B1656" s="35"/>
      <c r="G1656" s="0" t="str">
        <f aca="false">IF(A1656="","",IF(AND(A1656&gt;=Debut,A1656&lt;Fin),1,0))</f>
        <v/>
      </c>
      <c r="H1656" s="0" t="str">
        <f aca="false">IF(G1656=1,INT(ROUND((A1656-Debut)*86400,0)/600),"")</f>
        <v/>
      </c>
      <c r="I1656" s="0" t="str">
        <f aca="false">IF(G1656=1,INT(ROUND((A1656-Debut)*86400,0)/3600),"")</f>
        <v/>
      </c>
      <c r="J1656" s="0" t="str">
        <f aca="false">IF(OR(A1656="",B1656=""),"",ROUND((B1656-A1656)*86400,0))</f>
        <v/>
      </c>
      <c r="K1656" s="37" t="str">
        <f aca="false">IF(G1656=1,IF(COUNTIFS($C:$C,C1656,$G:$G,1,$A:$A,"&gt;="&amp;(A1656-FenetreInterm/86400),$A:$A,"&lt;="&amp;A1656)&gt;=NbInterm,1,0),"")</f>
        <v/>
      </c>
      <c r="L1656" s="37" t="str">
        <f aca="false">IF(G1656=1,IF(B1656="",0,IF(J1656&lt;SeuilFugitive,1,0)),"")</f>
        <v/>
      </c>
      <c r="M1656" s="37" t="str">
        <f aca="false">IF(G1656=1,IF(B1656="",IF((Fin-A1656)*24&gt;SeuilFigee,1,0),IF(J1656&gt;SeuilFigee*3600,1,0)),"")</f>
        <v/>
      </c>
      <c r="N1656" s="0" t="str">
        <f aca="false">IF(G1656=1,IF(COUNTIF(H$2:H1656,H1656)=1,COUNTIF($H:$H,H1656),""),"")</f>
        <v/>
      </c>
      <c r="O1656" s="0" t="str">
        <f aca="false">IF(G1656=1,IF(COUNTIF(I$2:I1656,I1656)=1,COUNTIF($I:$I,I1656),""),"")</f>
        <v/>
      </c>
      <c r="P1656" s="38" t="str">
        <f aca="false">IF(G1656=1,IF(COUNTIFS(C$2:C1656,C1656,G$2:G1656,1)=1,COUNTIFS($C:$C,C1656,$G:$G,1)+ROW()/10000000,""),"")</f>
        <v/>
      </c>
      <c r="Q1656" s="0" t="str">
        <f aca="false">IF(K1656=1,IF(COUNTIFS(C$2:C1656,C1656,K$2:K1656,1)=1,1,0),"")</f>
        <v/>
      </c>
      <c r="R1656" s="0" t="str">
        <f aca="false">IF(M1656=1,IF(COUNTIFS(C$2:C1656,C1656,M$2:M1656,1)=1,1,0),"")</f>
        <v/>
      </c>
      <c r="S1656" s="0" t="str">
        <f aca="false">IF(L1656=1,IF(COUNTIFS(C$2:C1656,C1656,L$2:L1656,1)=1,1,0),"")</f>
        <v/>
      </c>
      <c r="T1656" s="38" t="str">
        <f aca="false">IF(N1656="","",N1656+ROW()/10000000)</f>
        <v/>
      </c>
      <c r="U1656" s="0" t="str">
        <f aca="false">IF(G1656=1,IF(B1656="",1,0),"")</f>
        <v/>
      </c>
    </row>
    <row r="1657" customFormat="false" ht="15" hidden="false" customHeight="false" outlineLevel="0" collapsed="false">
      <c r="A1657" s="35"/>
      <c r="B1657" s="35"/>
      <c r="G1657" s="0" t="str">
        <f aca="false">IF(A1657="","",IF(AND(A1657&gt;=Debut,A1657&lt;Fin),1,0))</f>
        <v/>
      </c>
      <c r="H1657" s="0" t="str">
        <f aca="false">IF(G1657=1,INT(ROUND((A1657-Debut)*86400,0)/600),"")</f>
        <v/>
      </c>
      <c r="I1657" s="0" t="str">
        <f aca="false">IF(G1657=1,INT(ROUND((A1657-Debut)*86400,0)/3600),"")</f>
        <v/>
      </c>
      <c r="J1657" s="0" t="str">
        <f aca="false">IF(OR(A1657="",B1657=""),"",ROUND((B1657-A1657)*86400,0))</f>
        <v/>
      </c>
      <c r="K1657" s="37" t="str">
        <f aca="false">IF(G1657=1,IF(COUNTIFS($C:$C,C1657,$G:$G,1,$A:$A,"&gt;="&amp;(A1657-FenetreInterm/86400),$A:$A,"&lt;="&amp;A1657)&gt;=NbInterm,1,0),"")</f>
        <v/>
      </c>
      <c r="L1657" s="37" t="str">
        <f aca="false">IF(G1657=1,IF(B1657="",0,IF(J1657&lt;SeuilFugitive,1,0)),"")</f>
        <v/>
      </c>
      <c r="M1657" s="37" t="str">
        <f aca="false">IF(G1657=1,IF(B1657="",IF((Fin-A1657)*24&gt;SeuilFigee,1,0),IF(J1657&gt;SeuilFigee*3600,1,0)),"")</f>
        <v/>
      </c>
      <c r="N1657" s="0" t="str">
        <f aca="false">IF(G1657=1,IF(COUNTIF(H$2:H1657,H1657)=1,COUNTIF($H:$H,H1657),""),"")</f>
        <v/>
      </c>
      <c r="O1657" s="0" t="str">
        <f aca="false">IF(G1657=1,IF(COUNTIF(I$2:I1657,I1657)=1,COUNTIF($I:$I,I1657),""),"")</f>
        <v/>
      </c>
      <c r="P1657" s="38" t="str">
        <f aca="false">IF(G1657=1,IF(COUNTIFS(C$2:C1657,C1657,G$2:G1657,1)=1,COUNTIFS($C:$C,C1657,$G:$G,1)+ROW()/10000000,""),"")</f>
        <v/>
      </c>
      <c r="Q1657" s="0" t="str">
        <f aca="false">IF(K1657=1,IF(COUNTIFS(C$2:C1657,C1657,K$2:K1657,1)=1,1,0),"")</f>
        <v/>
      </c>
      <c r="R1657" s="0" t="str">
        <f aca="false">IF(M1657=1,IF(COUNTIFS(C$2:C1657,C1657,M$2:M1657,1)=1,1,0),"")</f>
        <v/>
      </c>
      <c r="S1657" s="0" t="str">
        <f aca="false">IF(L1657=1,IF(COUNTIFS(C$2:C1657,C1657,L$2:L1657,1)=1,1,0),"")</f>
        <v/>
      </c>
      <c r="T1657" s="38" t="str">
        <f aca="false">IF(N1657="","",N1657+ROW()/10000000)</f>
        <v/>
      </c>
      <c r="U1657" s="0" t="str">
        <f aca="false">IF(G1657=1,IF(B1657="",1,0),"")</f>
        <v/>
      </c>
    </row>
    <row r="1658" customFormat="false" ht="15" hidden="false" customHeight="false" outlineLevel="0" collapsed="false">
      <c r="A1658" s="35"/>
      <c r="B1658" s="35"/>
      <c r="G1658" s="0" t="str">
        <f aca="false">IF(A1658="","",IF(AND(A1658&gt;=Debut,A1658&lt;Fin),1,0))</f>
        <v/>
      </c>
      <c r="H1658" s="0" t="str">
        <f aca="false">IF(G1658=1,INT(ROUND((A1658-Debut)*86400,0)/600),"")</f>
        <v/>
      </c>
      <c r="I1658" s="0" t="str">
        <f aca="false">IF(G1658=1,INT(ROUND((A1658-Debut)*86400,0)/3600),"")</f>
        <v/>
      </c>
      <c r="J1658" s="0" t="str">
        <f aca="false">IF(OR(A1658="",B1658=""),"",ROUND((B1658-A1658)*86400,0))</f>
        <v/>
      </c>
      <c r="K1658" s="37" t="str">
        <f aca="false">IF(G1658=1,IF(COUNTIFS($C:$C,C1658,$G:$G,1,$A:$A,"&gt;="&amp;(A1658-FenetreInterm/86400),$A:$A,"&lt;="&amp;A1658)&gt;=NbInterm,1,0),"")</f>
        <v/>
      </c>
      <c r="L1658" s="37" t="str">
        <f aca="false">IF(G1658=1,IF(B1658="",0,IF(J1658&lt;SeuilFugitive,1,0)),"")</f>
        <v/>
      </c>
      <c r="M1658" s="37" t="str">
        <f aca="false">IF(G1658=1,IF(B1658="",IF((Fin-A1658)*24&gt;SeuilFigee,1,0),IF(J1658&gt;SeuilFigee*3600,1,0)),"")</f>
        <v/>
      </c>
      <c r="N1658" s="0" t="str">
        <f aca="false">IF(G1658=1,IF(COUNTIF(H$2:H1658,H1658)=1,COUNTIF($H:$H,H1658),""),"")</f>
        <v/>
      </c>
      <c r="O1658" s="0" t="str">
        <f aca="false">IF(G1658=1,IF(COUNTIF(I$2:I1658,I1658)=1,COUNTIF($I:$I,I1658),""),"")</f>
        <v/>
      </c>
      <c r="P1658" s="38" t="str">
        <f aca="false">IF(G1658=1,IF(COUNTIFS(C$2:C1658,C1658,G$2:G1658,1)=1,COUNTIFS($C:$C,C1658,$G:$G,1)+ROW()/10000000,""),"")</f>
        <v/>
      </c>
      <c r="Q1658" s="0" t="str">
        <f aca="false">IF(K1658=1,IF(COUNTIFS(C$2:C1658,C1658,K$2:K1658,1)=1,1,0),"")</f>
        <v/>
      </c>
      <c r="R1658" s="0" t="str">
        <f aca="false">IF(M1658=1,IF(COUNTIFS(C$2:C1658,C1658,M$2:M1658,1)=1,1,0),"")</f>
        <v/>
      </c>
      <c r="S1658" s="0" t="str">
        <f aca="false">IF(L1658=1,IF(COUNTIFS(C$2:C1658,C1658,L$2:L1658,1)=1,1,0),"")</f>
        <v/>
      </c>
      <c r="T1658" s="38" t="str">
        <f aca="false">IF(N1658="","",N1658+ROW()/10000000)</f>
        <v/>
      </c>
      <c r="U1658" s="0" t="str">
        <f aca="false">IF(G1658=1,IF(B1658="",1,0),"")</f>
        <v/>
      </c>
    </row>
    <row r="1659" customFormat="false" ht="15" hidden="false" customHeight="false" outlineLevel="0" collapsed="false">
      <c r="A1659" s="35"/>
      <c r="B1659" s="35"/>
      <c r="G1659" s="0" t="str">
        <f aca="false">IF(A1659="","",IF(AND(A1659&gt;=Debut,A1659&lt;Fin),1,0))</f>
        <v/>
      </c>
      <c r="H1659" s="0" t="str">
        <f aca="false">IF(G1659=1,INT(ROUND((A1659-Debut)*86400,0)/600),"")</f>
        <v/>
      </c>
      <c r="I1659" s="0" t="str">
        <f aca="false">IF(G1659=1,INT(ROUND((A1659-Debut)*86400,0)/3600),"")</f>
        <v/>
      </c>
      <c r="J1659" s="0" t="str">
        <f aca="false">IF(OR(A1659="",B1659=""),"",ROUND((B1659-A1659)*86400,0))</f>
        <v/>
      </c>
      <c r="K1659" s="37" t="str">
        <f aca="false">IF(G1659=1,IF(COUNTIFS($C:$C,C1659,$G:$G,1,$A:$A,"&gt;="&amp;(A1659-FenetreInterm/86400),$A:$A,"&lt;="&amp;A1659)&gt;=NbInterm,1,0),"")</f>
        <v/>
      </c>
      <c r="L1659" s="37" t="str">
        <f aca="false">IF(G1659=1,IF(B1659="",0,IF(J1659&lt;SeuilFugitive,1,0)),"")</f>
        <v/>
      </c>
      <c r="M1659" s="37" t="str">
        <f aca="false">IF(G1659=1,IF(B1659="",IF((Fin-A1659)*24&gt;SeuilFigee,1,0),IF(J1659&gt;SeuilFigee*3600,1,0)),"")</f>
        <v/>
      </c>
      <c r="N1659" s="0" t="str">
        <f aca="false">IF(G1659=1,IF(COUNTIF(H$2:H1659,H1659)=1,COUNTIF($H:$H,H1659),""),"")</f>
        <v/>
      </c>
      <c r="O1659" s="0" t="str">
        <f aca="false">IF(G1659=1,IF(COUNTIF(I$2:I1659,I1659)=1,COUNTIF($I:$I,I1659),""),"")</f>
        <v/>
      </c>
      <c r="P1659" s="38" t="str">
        <f aca="false">IF(G1659=1,IF(COUNTIFS(C$2:C1659,C1659,G$2:G1659,1)=1,COUNTIFS($C:$C,C1659,$G:$G,1)+ROW()/10000000,""),"")</f>
        <v/>
      </c>
      <c r="Q1659" s="0" t="str">
        <f aca="false">IF(K1659=1,IF(COUNTIFS(C$2:C1659,C1659,K$2:K1659,1)=1,1,0),"")</f>
        <v/>
      </c>
      <c r="R1659" s="0" t="str">
        <f aca="false">IF(M1659=1,IF(COUNTIFS(C$2:C1659,C1659,M$2:M1659,1)=1,1,0),"")</f>
        <v/>
      </c>
      <c r="S1659" s="0" t="str">
        <f aca="false">IF(L1659=1,IF(COUNTIFS(C$2:C1659,C1659,L$2:L1659,1)=1,1,0),"")</f>
        <v/>
      </c>
      <c r="T1659" s="38" t="str">
        <f aca="false">IF(N1659="","",N1659+ROW()/10000000)</f>
        <v/>
      </c>
      <c r="U1659" s="0" t="str">
        <f aca="false">IF(G1659=1,IF(B1659="",1,0),"")</f>
        <v/>
      </c>
    </row>
    <row r="1660" customFormat="false" ht="15" hidden="false" customHeight="false" outlineLevel="0" collapsed="false">
      <c r="A1660" s="35"/>
      <c r="B1660" s="35"/>
      <c r="G1660" s="0" t="str">
        <f aca="false">IF(A1660="","",IF(AND(A1660&gt;=Debut,A1660&lt;Fin),1,0))</f>
        <v/>
      </c>
      <c r="H1660" s="0" t="str">
        <f aca="false">IF(G1660=1,INT(ROUND((A1660-Debut)*86400,0)/600),"")</f>
        <v/>
      </c>
      <c r="I1660" s="0" t="str">
        <f aca="false">IF(G1660=1,INT(ROUND((A1660-Debut)*86400,0)/3600),"")</f>
        <v/>
      </c>
      <c r="J1660" s="0" t="str">
        <f aca="false">IF(OR(A1660="",B1660=""),"",ROUND((B1660-A1660)*86400,0))</f>
        <v/>
      </c>
      <c r="K1660" s="37" t="str">
        <f aca="false">IF(G1660=1,IF(COUNTIFS($C:$C,C1660,$G:$G,1,$A:$A,"&gt;="&amp;(A1660-FenetreInterm/86400),$A:$A,"&lt;="&amp;A1660)&gt;=NbInterm,1,0),"")</f>
        <v/>
      </c>
      <c r="L1660" s="37" t="str">
        <f aca="false">IF(G1660=1,IF(B1660="",0,IF(J1660&lt;SeuilFugitive,1,0)),"")</f>
        <v/>
      </c>
      <c r="M1660" s="37" t="str">
        <f aca="false">IF(G1660=1,IF(B1660="",IF((Fin-A1660)*24&gt;SeuilFigee,1,0),IF(J1660&gt;SeuilFigee*3600,1,0)),"")</f>
        <v/>
      </c>
      <c r="N1660" s="0" t="str">
        <f aca="false">IF(G1660=1,IF(COUNTIF(H$2:H1660,H1660)=1,COUNTIF($H:$H,H1660),""),"")</f>
        <v/>
      </c>
      <c r="O1660" s="0" t="str">
        <f aca="false">IF(G1660=1,IF(COUNTIF(I$2:I1660,I1660)=1,COUNTIF($I:$I,I1660),""),"")</f>
        <v/>
      </c>
      <c r="P1660" s="38" t="str">
        <f aca="false">IF(G1660=1,IF(COUNTIFS(C$2:C1660,C1660,G$2:G1660,1)=1,COUNTIFS($C:$C,C1660,$G:$G,1)+ROW()/10000000,""),"")</f>
        <v/>
      </c>
      <c r="Q1660" s="0" t="str">
        <f aca="false">IF(K1660=1,IF(COUNTIFS(C$2:C1660,C1660,K$2:K1660,1)=1,1,0),"")</f>
        <v/>
      </c>
      <c r="R1660" s="0" t="str">
        <f aca="false">IF(M1660=1,IF(COUNTIFS(C$2:C1660,C1660,M$2:M1660,1)=1,1,0),"")</f>
        <v/>
      </c>
      <c r="S1660" s="0" t="str">
        <f aca="false">IF(L1660=1,IF(COUNTIFS(C$2:C1660,C1660,L$2:L1660,1)=1,1,0),"")</f>
        <v/>
      </c>
      <c r="T1660" s="38" t="str">
        <f aca="false">IF(N1660="","",N1660+ROW()/10000000)</f>
        <v/>
      </c>
      <c r="U1660" s="0" t="str">
        <f aca="false">IF(G1660=1,IF(B1660="",1,0),"")</f>
        <v/>
      </c>
    </row>
    <row r="1661" customFormat="false" ht="15" hidden="false" customHeight="false" outlineLevel="0" collapsed="false">
      <c r="A1661" s="35"/>
      <c r="B1661" s="35"/>
      <c r="G1661" s="0" t="str">
        <f aca="false">IF(A1661="","",IF(AND(A1661&gt;=Debut,A1661&lt;Fin),1,0))</f>
        <v/>
      </c>
      <c r="H1661" s="0" t="str">
        <f aca="false">IF(G1661=1,INT(ROUND((A1661-Debut)*86400,0)/600),"")</f>
        <v/>
      </c>
      <c r="I1661" s="0" t="str">
        <f aca="false">IF(G1661=1,INT(ROUND((A1661-Debut)*86400,0)/3600),"")</f>
        <v/>
      </c>
      <c r="J1661" s="0" t="str">
        <f aca="false">IF(OR(A1661="",B1661=""),"",ROUND((B1661-A1661)*86400,0))</f>
        <v/>
      </c>
      <c r="K1661" s="37" t="str">
        <f aca="false">IF(G1661=1,IF(COUNTIFS($C:$C,C1661,$G:$G,1,$A:$A,"&gt;="&amp;(A1661-FenetreInterm/86400),$A:$A,"&lt;="&amp;A1661)&gt;=NbInterm,1,0),"")</f>
        <v/>
      </c>
      <c r="L1661" s="37" t="str">
        <f aca="false">IF(G1661=1,IF(B1661="",0,IF(J1661&lt;SeuilFugitive,1,0)),"")</f>
        <v/>
      </c>
      <c r="M1661" s="37" t="str">
        <f aca="false">IF(G1661=1,IF(B1661="",IF((Fin-A1661)*24&gt;SeuilFigee,1,0),IF(J1661&gt;SeuilFigee*3600,1,0)),"")</f>
        <v/>
      </c>
      <c r="N1661" s="0" t="str">
        <f aca="false">IF(G1661=1,IF(COUNTIF(H$2:H1661,H1661)=1,COUNTIF($H:$H,H1661),""),"")</f>
        <v/>
      </c>
      <c r="O1661" s="0" t="str">
        <f aca="false">IF(G1661=1,IF(COUNTIF(I$2:I1661,I1661)=1,COUNTIF($I:$I,I1661),""),"")</f>
        <v/>
      </c>
      <c r="P1661" s="38" t="str">
        <f aca="false">IF(G1661=1,IF(COUNTIFS(C$2:C1661,C1661,G$2:G1661,1)=1,COUNTIFS($C:$C,C1661,$G:$G,1)+ROW()/10000000,""),"")</f>
        <v/>
      </c>
      <c r="Q1661" s="0" t="str">
        <f aca="false">IF(K1661=1,IF(COUNTIFS(C$2:C1661,C1661,K$2:K1661,1)=1,1,0),"")</f>
        <v/>
      </c>
      <c r="R1661" s="0" t="str">
        <f aca="false">IF(M1661=1,IF(COUNTIFS(C$2:C1661,C1661,M$2:M1661,1)=1,1,0),"")</f>
        <v/>
      </c>
      <c r="S1661" s="0" t="str">
        <f aca="false">IF(L1661=1,IF(COUNTIFS(C$2:C1661,C1661,L$2:L1661,1)=1,1,0),"")</f>
        <v/>
      </c>
      <c r="T1661" s="38" t="str">
        <f aca="false">IF(N1661="","",N1661+ROW()/10000000)</f>
        <v/>
      </c>
      <c r="U1661" s="0" t="str">
        <f aca="false">IF(G1661=1,IF(B1661="",1,0),"")</f>
        <v/>
      </c>
    </row>
    <row r="1662" customFormat="false" ht="15" hidden="false" customHeight="false" outlineLevel="0" collapsed="false">
      <c r="A1662" s="35"/>
      <c r="B1662" s="35"/>
      <c r="G1662" s="0" t="str">
        <f aca="false">IF(A1662="","",IF(AND(A1662&gt;=Debut,A1662&lt;Fin),1,0))</f>
        <v/>
      </c>
      <c r="H1662" s="0" t="str">
        <f aca="false">IF(G1662=1,INT(ROUND((A1662-Debut)*86400,0)/600),"")</f>
        <v/>
      </c>
      <c r="I1662" s="0" t="str">
        <f aca="false">IF(G1662=1,INT(ROUND((A1662-Debut)*86400,0)/3600),"")</f>
        <v/>
      </c>
      <c r="J1662" s="0" t="str">
        <f aca="false">IF(OR(A1662="",B1662=""),"",ROUND((B1662-A1662)*86400,0))</f>
        <v/>
      </c>
      <c r="K1662" s="37" t="str">
        <f aca="false">IF(G1662=1,IF(COUNTIFS($C:$C,C1662,$G:$G,1,$A:$A,"&gt;="&amp;(A1662-FenetreInterm/86400),$A:$A,"&lt;="&amp;A1662)&gt;=NbInterm,1,0),"")</f>
        <v/>
      </c>
      <c r="L1662" s="37" t="str">
        <f aca="false">IF(G1662=1,IF(B1662="",0,IF(J1662&lt;SeuilFugitive,1,0)),"")</f>
        <v/>
      </c>
      <c r="M1662" s="37" t="str">
        <f aca="false">IF(G1662=1,IF(B1662="",IF((Fin-A1662)*24&gt;SeuilFigee,1,0),IF(J1662&gt;SeuilFigee*3600,1,0)),"")</f>
        <v/>
      </c>
      <c r="N1662" s="0" t="str">
        <f aca="false">IF(G1662=1,IF(COUNTIF(H$2:H1662,H1662)=1,COUNTIF($H:$H,H1662),""),"")</f>
        <v/>
      </c>
      <c r="O1662" s="0" t="str">
        <f aca="false">IF(G1662=1,IF(COUNTIF(I$2:I1662,I1662)=1,COUNTIF($I:$I,I1662),""),"")</f>
        <v/>
      </c>
      <c r="P1662" s="38" t="str">
        <f aca="false">IF(G1662=1,IF(COUNTIFS(C$2:C1662,C1662,G$2:G1662,1)=1,COUNTIFS($C:$C,C1662,$G:$G,1)+ROW()/10000000,""),"")</f>
        <v/>
      </c>
      <c r="Q1662" s="0" t="str">
        <f aca="false">IF(K1662=1,IF(COUNTIFS(C$2:C1662,C1662,K$2:K1662,1)=1,1,0),"")</f>
        <v/>
      </c>
      <c r="R1662" s="0" t="str">
        <f aca="false">IF(M1662=1,IF(COUNTIFS(C$2:C1662,C1662,M$2:M1662,1)=1,1,0),"")</f>
        <v/>
      </c>
      <c r="S1662" s="0" t="str">
        <f aca="false">IF(L1662=1,IF(COUNTIFS(C$2:C1662,C1662,L$2:L1662,1)=1,1,0),"")</f>
        <v/>
      </c>
      <c r="T1662" s="38" t="str">
        <f aca="false">IF(N1662="","",N1662+ROW()/10000000)</f>
        <v/>
      </c>
      <c r="U1662" s="0" t="str">
        <f aca="false">IF(G1662=1,IF(B1662="",1,0),"")</f>
        <v/>
      </c>
    </row>
    <row r="1663" customFormat="false" ht="15" hidden="false" customHeight="false" outlineLevel="0" collapsed="false">
      <c r="A1663" s="35"/>
      <c r="B1663" s="35"/>
      <c r="G1663" s="0" t="str">
        <f aca="false">IF(A1663="","",IF(AND(A1663&gt;=Debut,A1663&lt;Fin),1,0))</f>
        <v/>
      </c>
      <c r="H1663" s="0" t="str">
        <f aca="false">IF(G1663=1,INT(ROUND((A1663-Debut)*86400,0)/600),"")</f>
        <v/>
      </c>
      <c r="I1663" s="0" t="str">
        <f aca="false">IF(G1663=1,INT(ROUND((A1663-Debut)*86400,0)/3600),"")</f>
        <v/>
      </c>
      <c r="J1663" s="0" t="str">
        <f aca="false">IF(OR(A1663="",B1663=""),"",ROUND((B1663-A1663)*86400,0))</f>
        <v/>
      </c>
      <c r="K1663" s="37" t="str">
        <f aca="false">IF(G1663=1,IF(COUNTIFS($C:$C,C1663,$G:$G,1,$A:$A,"&gt;="&amp;(A1663-FenetreInterm/86400),$A:$A,"&lt;="&amp;A1663)&gt;=NbInterm,1,0),"")</f>
        <v/>
      </c>
      <c r="L1663" s="37" t="str">
        <f aca="false">IF(G1663=1,IF(B1663="",0,IF(J1663&lt;SeuilFugitive,1,0)),"")</f>
        <v/>
      </c>
      <c r="M1663" s="37" t="str">
        <f aca="false">IF(G1663=1,IF(B1663="",IF((Fin-A1663)*24&gt;SeuilFigee,1,0),IF(J1663&gt;SeuilFigee*3600,1,0)),"")</f>
        <v/>
      </c>
      <c r="N1663" s="0" t="str">
        <f aca="false">IF(G1663=1,IF(COUNTIF(H$2:H1663,H1663)=1,COUNTIF($H:$H,H1663),""),"")</f>
        <v/>
      </c>
      <c r="O1663" s="0" t="str">
        <f aca="false">IF(G1663=1,IF(COUNTIF(I$2:I1663,I1663)=1,COUNTIF($I:$I,I1663),""),"")</f>
        <v/>
      </c>
      <c r="P1663" s="38" t="str">
        <f aca="false">IF(G1663=1,IF(COUNTIFS(C$2:C1663,C1663,G$2:G1663,1)=1,COUNTIFS($C:$C,C1663,$G:$G,1)+ROW()/10000000,""),"")</f>
        <v/>
      </c>
      <c r="Q1663" s="0" t="str">
        <f aca="false">IF(K1663=1,IF(COUNTIFS(C$2:C1663,C1663,K$2:K1663,1)=1,1,0),"")</f>
        <v/>
      </c>
      <c r="R1663" s="0" t="str">
        <f aca="false">IF(M1663=1,IF(COUNTIFS(C$2:C1663,C1663,M$2:M1663,1)=1,1,0),"")</f>
        <v/>
      </c>
      <c r="S1663" s="0" t="str">
        <f aca="false">IF(L1663=1,IF(COUNTIFS(C$2:C1663,C1663,L$2:L1663,1)=1,1,0),"")</f>
        <v/>
      </c>
      <c r="T1663" s="38" t="str">
        <f aca="false">IF(N1663="","",N1663+ROW()/10000000)</f>
        <v/>
      </c>
      <c r="U1663" s="0" t="str">
        <f aca="false">IF(G1663=1,IF(B1663="",1,0),"")</f>
        <v/>
      </c>
    </row>
    <row r="1664" customFormat="false" ht="15" hidden="false" customHeight="false" outlineLevel="0" collapsed="false">
      <c r="A1664" s="35"/>
      <c r="B1664" s="35"/>
      <c r="G1664" s="0" t="str">
        <f aca="false">IF(A1664="","",IF(AND(A1664&gt;=Debut,A1664&lt;Fin),1,0))</f>
        <v/>
      </c>
      <c r="H1664" s="0" t="str">
        <f aca="false">IF(G1664=1,INT(ROUND((A1664-Debut)*86400,0)/600),"")</f>
        <v/>
      </c>
      <c r="I1664" s="0" t="str">
        <f aca="false">IF(G1664=1,INT(ROUND((A1664-Debut)*86400,0)/3600),"")</f>
        <v/>
      </c>
      <c r="J1664" s="0" t="str">
        <f aca="false">IF(OR(A1664="",B1664=""),"",ROUND((B1664-A1664)*86400,0))</f>
        <v/>
      </c>
      <c r="K1664" s="37" t="str">
        <f aca="false">IF(G1664=1,IF(COUNTIFS($C:$C,C1664,$G:$G,1,$A:$A,"&gt;="&amp;(A1664-FenetreInterm/86400),$A:$A,"&lt;="&amp;A1664)&gt;=NbInterm,1,0),"")</f>
        <v/>
      </c>
      <c r="L1664" s="37" t="str">
        <f aca="false">IF(G1664=1,IF(B1664="",0,IF(J1664&lt;SeuilFugitive,1,0)),"")</f>
        <v/>
      </c>
      <c r="M1664" s="37" t="str">
        <f aca="false">IF(G1664=1,IF(B1664="",IF((Fin-A1664)*24&gt;SeuilFigee,1,0),IF(J1664&gt;SeuilFigee*3600,1,0)),"")</f>
        <v/>
      </c>
      <c r="N1664" s="0" t="str">
        <f aca="false">IF(G1664=1,IF(COUNTIF(H$2:H1664,H1664)=1,COUNTIF($H:$H,H1664),""),"")</f>
        <v/>
      </c>
      <c r="O1664" s="0" t="str">
        <f aca="false">IF(G1664=1,IF(COUNTIF(I$2:I1664,I1664)=1,COUNTIF($I:$I,I1664),""),"")</f>
        <v/>
      </c>
      <c r="P1664" s="38" t="str">
        <f aca="false">IF(G1664=1,IF(COUNTIFS(C$2:C1664,C1664,G$2:G1664,1)=1,COUNTIFS($C:$C,C1664,$G:$G,1)+ROW()/10000000,""),"")</f>
        <v/>
      </c>
      <c r="Q1664" s="0" t="str">
        <f aca="false">IF(K1664=1,IF(COUNTIFS(C$2:C1664,C1664,K$2:K1664,1)=1,1,0),"")</f>
        <v/>
      </c>
      <c r="R1664" s="0" t="str">
        <f aca="false">IF(M1664=1,IF(COUNTIFS(C$2:C1664,C1664,M$2:M1664,1)=1,1,0),"")</f>
        <v/>
      </c>
      <c r="S1664" s="0" t="str">
        <f aca="false">IF(L1664=1,IF(COUNTIFS(C$2:C1664,C1664,L$2:L1664,1)=1,1,0),"")</f>
        <v/>
      </c>
      <c r="T1664" s="38" t="str">
        <f aca="false">IF(N1664="","",N1664+ROW()/10000000)</f>
        <v/>
      </c>
      <c r="U1664" s="0" t="str">
        <f aca="false">IF(G1664=1,IF(B1664="",1,0),"")</f>
        <v/>
      </c>
    </row>
    <row r="1665" customFormat="false" ht="15" hidden="false" customHeight="false" outlineLevel="0" collapsed="false">
      <c r="A1665" s="35"/>
      <c r="B1665" s="35"/>
      <c r="G1665" s="0" t="str">
        <f aca="false">IF(A1665="","",IF(AND(A1665&gt;=Debut,A1665&lt;Fin),1,0))</f>
        <v/>
      </c>
      <c r="H1665" s="0" t="str">
        <f aca="false">IF(G1665=1,INT(ROUND((A1665-Debut)*86400,0)/600),"")</f>
        <v/>
      </c>
      <c r="I1665" s="0" t="str">
        <f aca="false">IF(G1665=1,INT(ROUND((A1665-Debut)*86400,0)/3600),"")</f>
        <v/>
      </c>
      <c r="J1665" s="0" t="str">
        <f aca="false">IF(OR(A1665="",B1665=""),"",ROUND((B1665-A1665)*86400,0))</f>
        <v/>
      </c>
      <c r="K1665" s="37" t="str">
        <f aca="false">IF(G1665=1,IF(COUNTIFS($C:$C,C1665,$G:$G,1,$A:$A,"&gt;="&amp;(A1665-FenetreInterm/86400),$A:$A,"&lt;="&amp;A1665)&gt;=NbInterm,1,0),"")</f>
        <v/>
      </c>
      <c r="L1665" s="37" t="str">
        <f aca="false">IF(G1665=1,IF(B1665="",0,IF(J1665&lt;SeuilFugitive,1,0)),"")</f>
        <v/>
      </c>
      <c r="M1665" s="37" t="str">
        <f aca="false">IF(G1665=1,IF(B1665="",IF((Fin-A1665)*24&gt;SeuilFigee,1,0),IF(J1665&gt;SeuilFigee*3600,1,0)),"")</f>
        <v/>
      </c>
      <c r="N1665" s="0" t="str">
        <f aca="false">IF(G1665=1,IF(COUNTIF(H$2:H1665,H1665)=1,COUNTIF($H:$H,H1665),""),"")</f>
        <v/>
      </c>
      <c r="O1665" s="0" t="str">
        <f aca="false">IF(G1665=1,IF(COUNTIF(I$2:I1665,I1665)=1,COUNTIF($I:$I,I1665),""),"")</f>
        <v/>
      </c>
      <c r="P1665" s="38" t="str">
        <f aca="false">IF(G1665=1,IF(COUNTIFS(C$2:C1665,C1665,G$2:G1665,1)=1,COUNTIFS($C:$C,C1665,$G:$G,1)+ROW()/10000000,""),"")</f>
        <v/>
      </c>
      <c r="Q1665" s="0" t="str">
        <f aca="false">IF(K1665=1,IF(COUNTIFS(C$2:C1665,C1665,K$2:K1665,1)=1,1,0),"")</f>
        <v/>
      </c>
      <c r="R1665" s="0" t="str">
        <f aca="false">IF(M1665=1,IF(COUNTIFS(C$2:C1665,C1665,M$2:M1665,1)=1,1,0),"")</f>
        <v/>
      </c>
      <c r="S1665" s="0" t="str">
        <f aca="false">IF(L1665=1,IF(COUNTIFS(C$2:C1665,C1665,L$2:L1665,1)=1,1,0),"")</f>
        <v/>
      </c>
      <c r="T1665" s="38" t="str">
        <f aca="false">IF(N1665="","",N1665+ROW()/10000000)</f>
        <v/>
      </c>
      <c r="U1665" s="0" t="str">
        <f aca="false">IF(G1665=1,IF(B1665="",1,0),"")</f>
        <v/>
      </c>
    </row>
    <row r="1666" customFormat="false" ht="15" hidden="false" customHeight="false" outlineLevel="0" collapsed="false">
      <c r="A1666" s="35"/>
      <c r="B1666" s="35"/>
      <c r="G1666" s="0" t="str">
        <f aca="false">IF(A1666="","",IF(AND(A1666&gt;=Debut,A1666&lt;Fin),1,0))</f>
        <v/>
      </c>
      <c r="H1666" s="0" t="str">
        <f aca="false">IF(G1666=1,INT(ROUND((A1666-Debut)*86400,0)/600),"")</f>
        <v/>
      </c>
      <c r="I1666" s="0" t="str">
        <f aca="false">IF(G1666=1,INT(ROUND((A1666-Debut)*86400,0)/3600),"")</f>
        <v/>
      </c>
      <c r="J1666" s="0" t="str">
        <f aca="false">IF(OR(A1666="",B1666=""),"",ROUND((B1666-A1666)*86400,0))</f>
        <v/>
      </c>
      <c r="K1666" s="37" t="str">
        <f aca="false">IF(G1666=1,IF(COUNTIFS($C:$C,C1666,$G:$G,1,$A:$A,"&gt;="&amp;(A1666-FenetreInterm/86400),$A:$A,"&lt;="&amp;A1666)&gt;=NbInterm,1,0),"")</f>
        <v/>
      </c>
      <c r="L1666" s="37" t="str">
        <f aca="false">IF(G1666=1,IF(B1666="",0,IF(J1666&lt;SeuilFugitive,1,0)),"")</f>
        <v/>
      </c>
      <c r="M1666" s="37" t="str">
        <f aca="false">IF(G1666=1,IF(B1666="",IF((Fin-A1666)*24&gt;SeuilFigee,1,0),IF(J1666&gt;SeuilFigee*3600,1,0)),"")</f>
        <v/>
      </c>
      <c r="N1666" s="0" t="str">
        <f aca="false">IF(G1666=1,IF(COUNTIF(H$2:H1666,H1666)=1,COUNTIF($H:$H,H1666),""),"")</f>
        <v/>
      </c>
      <c r="O1666" s="0" t="str">
        <f aca="false">IF(G1666=1,IF(COUNTIF(I$2:I1666,I1666)=1,COUNTIF($I:$I,I1666),""),"")</f>
        <v/>
      </c>
      <c r="P1666" s="38" t="str">
        <f aca="false">IF(G1666=1,IF(COUNTIFS(C$2:C1666,C1666,G$2:G1666,1)=1,COUNTIFS($C:$C,C1666,$G:$G,1)+ROW()/10000000,""),"")</f>
        <v/>
      </c>
      <c r="Q1666" s="0" t="str">
        <f aca="false">IF(K1666=1,IF(COUNTIFS(C$2:C1666,C1666,K$2:K1666,1)=1,1,0),"")</f>
        <v/>
      </c>
      <c r="R1666" s="0" t="str">
        <f aca="false">IF(M1666=1,IF(COUNTIFS(C$2:C1666,C1666,M$2:M1666,1)=1,1,0),"")</f>
        <v/>
      </c>
      <c r="S1666" s="0" t="str">
        <f aca="false">IF(L1666=1,IF(COUNTIFS(C$2:C1666,C1666,L$2:L1666,1)=1,1,0),"")</f>
        <v/>
      </c>
      <c r="T1666" s="38" t="str">
        <f aca="false">IF(N1666="","",N1666+ROW()/10000000)</f>
        <v/>
      </c>
      <c r="U1666" s="0" t="str">
        <f aca="false">IF(G1666=1,IF(B1666="",1,0),"")</f>
        <v/>
      </c>
    </row>
    <row r="1667" customFormat="false" ht="15" hidden="false" customHeight="false" outlineLevel="0" collapsed="false">
      <c r="A1667" s="35"/>
      <c r="B1667" s="35"/>
      <c r="G1667" s="0" t="str">
        <f aca="false">IF(A1667="","",IF(AND(A1667&gt;=Debut,A1667&lt;Fin),1,0))</f>
        <v/>
      </c>
      <c r="H1667" s="0" t="str">
        <f aca="false">IF(G1667=1,INT(ROUND((A1667-Debut)*86400,0)/600),"")</f>
        <v/>
      </c>
      <c r="I1667" s="0" t="str">
        <f aca="false">IF(G1667=1,INT(ROUND((A1667-Debut)*86400,0)/3600),"")</f>
        <v/>
      </c>
      <c r="J1667" s="0" t="str">
        <f aca="false">IF(OR(A1667="",B1667=""),"",ROUND((B1667-A1667)*86400,0))</f>
        <v/>
      </c>
      <c r="K1667" s="37" t="str">
        <f aca="false">IF(G1667=1,IF(COUNTIFS($C:$C,C1667,$G:$G,1,$A:$A,"&gt;="&amp;(A1667-FenetreInterm/86400),$A:$A,"&lt;="&amp;A1667)&gt;=NbInterm,1,0),"")</f>
        <v/>
      </c>
      <c r="L1667" s="37" t="str">
        <f aca="false">IF(G1667=1,IF(B1667="",0,IF(J1667&lt;SeuilFugitive,1,0)),"")</f>
        <v/>
      </c>
      <c r="M1667" s="37" t="str">
        <f aca="false">IF(G1667=1,IF(B1667="",IF((Fin-A1667)*24&gt;SeuilFigee,1,0),IF(J1667&gt;SeuilFigee*3600,1,0)),"")</f>
        <v/>
      </c>
      <c r="N1667" s="0" t="str">
        <f aca="false">IF(G1667=1,IF(COUNTIF(H$2:H1667,H1667)=1,COUNTIF($H:$H,H1667),""),"")</f>
        <v/>
      </c>
      <c r="O1667" s="0" t="str">
        <f aca="false">IF(G1667=1,IF(COUNTIF(I$2:I1667,I1667)=1,COUNTIF($I:$I,I1667),""),"")</f>
        <v/>
      </c>
      <c r="P1667" s="38" t="str">
        <f aca="false">IF(G1667=1,IF(COUNTIFS(C$2:C1667,C1667,G$2:G1667,1)=1,COUNTIFS($C:$C,C1667,$G:$G,1)+ROW()/10000000,""),"")</f>
        <v/>
      </c>
      <c r="Q1667" s="0" t="str">
        <f aca="false">IF(K1667=1,IF(COUNTIFS(C$2:C1667,C1667,K$2:K1667,1)=1,1,0),"")</f>
        <v/>
      </c>
      <c r="R1667" s="0" t="str">
        <f aca="false">IF(M1667=1,IF(COUNTIFS(C$2:C1667,C1667,M$2:M1667,1)=1,1,0),"")</f>
        <v/>
      </c>
      <c r="S1667" s="0" t="str">
        <f aca="false">IF(L1667=1,IF(COUNTIFS(C$2:C1667,C1667,L$2:L1667,1)=1,1,0),"")</f>
        <v/>
      </c>
      <c r="T1667" s="38" t="str">
        <f aca="false">IF(N1667="","",N1667+ROW()/10000000)</f>
        <v/>
      </c>
      <c r="U1667" s="0" t="str">
        <f aca="false">IF(G1667=1,IF(B1667="",1,0),"")</f>
        <v/>
      </c>
    </row>
    <row r="1668" customFormat="false" ht="15" hidden="false" customHeight="false" outlineLevel="0" collapsed="false">
      <c r="A1668" s="35"/>
      <c r="B1668" s="35"/>
      <c r="G1668" s="0" t="str">
        <f aca="false">IF(A1668="","",IF(AND(A1668&gt;=Debut,A1668&lt;Fin),1,0))</f>
        <v/>
      </c>
      <c r="H1668" s="0" t="str">
        <f aca="false">IF(G1668=1,INT(ROUND((A1668-Debut)*86400,0)/600),"")</f>
        <v/>
      </c>
      <c r="I1668" s="0" t="str">
        <f aca="false">IF(G1668=1,INT(ROUND((A1668-Debut)*86400,0)/3600),"")</f>
        <v/>
      </c>
      <c r="J1668" s="0" t="str">
        <f aca="false">IF(OR(A1668="",B1668=""),"",ROUND((B1668-A1668)*86400,0))</f>
        <v/>
      </c>
      <c r="K1668" s="37" t="str">
        <f aca="false">IF(G1668=1,IF(COUNTIFS($C:$C,C1668,$G:$G,1,$A:$A,"&gt;="&amp;(A1668-FenetreInterm/86400),$A:$A,"&lt;="&amp;A1668)&gt;=NbInterm,1,0),"")</f>
        <v/>
      </c>
      <c r="L1668" s="37" t="str">
        <f aca="false">IF(G1668=1,IF(B1668="",0,IF(J1668&lt;SeuilFugitive,1,0)),"")</f>
        <v/>
      </c>
      <c r="M1668" s="37" t="str">
        <f aca="false">IF(G1668=1,IF(B1668="",IF((Fin-A1668)*24&gt;SeuilFigee,1,0),IF(J1668&gt;SeuilFigee*3600,1,0)),"")</f>
        <v/>
      </c>
      <c r="N1668" s="0" t="str">
        <f aca="false">IF(G1668=1,IF(COUNTIF(H$2:H1668,H1668)=1,COUNTIF($H:$H,H1668),""),"")</f>
        <v/>
      </c>
      <c r="O1668" s="0" t="str">
        <f aca="false">IF(G1668=1,IF(COUNTIF(I$2:I1668,I1668)=1,COUNTIF($I:$I,I1668),""),"")</f>
        <v/>
      </c>
      <c r="P1668" s="38" t="str">
        <f aca="false">IF(G1668=1,IF(COUNTIFS(C$2:C1668,C1668,G$2:G1668,1)=1,COUNTIFS($C:$C,C1668,$G:$G,1)+ROW()/10000000,""),"")</f>
        <v/>
      </c>
      <c r="Q1668" s="0" t="str">
        <f aca="false">IF(K1668=1,IF(COUNTIFS(C$2:C1668,C1668,K$2:K1668,1)=1,1,0),"")</f>
        <v/>
      </c>
      <c r="R1668" s="0" t="str">
        <f aca="false">IF(M1668=1,IF(COUNTIFS(C$2:C1668,C1668,M$2:M1668,1)=1,1,0),"")</f>
        <v/>
      </c>
      <c r="S1668" s="0" t="str">
        <f aca="false">IF(L1668=1,IF(COUNTIFS(C$2:C1668,C1668,L$2:L1668,1)=1,1,0),"")</f>
        <v/>
      </c>
      <c r="T1668" s="38" t="str">
        <f aca="false">IF(N1668="","",N1668+ROW()/10000000)</f>
        <v/>
      </c>
      <c r="U1668" s="0" t="str">
        <f aca="false">IF(G1668=1,IF(B1668="",1,0),"")</f>
        <v/>
      </c>
    </row>
    <row r="1669" customFormat="false" ht="15" hidden="false" customHeight="false" outlineLevel="0" collapsed="false">
      <c r="A1669" s="35"/>
      <c r="B1669" s="35"/>
      <c r="G1669" s="0" t="str">
        <f aca="false">IF(A1669="","",IF(AND(A1669&gt;=Debut,A1669&lt;Fin),1,0))</f>
        <v/>
      </c>
      <c r="H1669" s="0" t="str">
        <f aca="false">IF(G1669=1,INT(ROUND((A1669-Debut)*86400,0)/600),"")</f>
        <v/>
      </c>
      <c r="I1669" s="0" t="str">
        <f aca="false">IF(G1669=1,INT(ROUND((A1669-Debut)*86400,0)/3600),"")</f>
        <v/>
      </c>
      <c r="J1669" s="0" t="str">
        <f aca="false">IF(OR(A1669="",B1669=""),"",ROUND((B1669-A1669)*86400,0))</f>
        <v/>
      </c>
      <c r="K1669" s="37" t="str">
        <f aca="false">IF(G1669=1,IF(COUNTIFS($C:$C,C1669,$G:$G,1,$A:$A,"&gt;="&amp;(A1669-FenetreInterm/86400),$A:$A,"&lt;="&amp;A1669)&gt;=NbInterm,1,0),"")</f>
        <v/>
      </c>
      <c r="L1669" s="37" t="str">
        <f aca="false">IF(G1669=1,IF(B1669="",0,IF(J1669&lt;SeuilFugitive,1,0)),"")</f>
        <v/>
      </c>
      <c r="M1669" s="37" t="str">
        <f aca="false">IF(G1669=1,IF(B1669="",IF((Fin-A1669)*24&gt;SeuilFigee,1,0),IF(J1669&gt;SeuilFigee*3600,1,0)),"")</f>
        <v/>
      </c>
      <c r="N1669" s="0" t="str">
        <f aca="false">IF(G1669=1,IF(COUNTIF(H$2:H1669,H1669)=1,COUNTIF($H:$H,H1669),""),"")</f>
        <v/>
      </c>
      <c r="O1669" s="0" t="str">
        <f aca="false">IF(G1669=1,IF(COUNTIF(I$2:I1669,I1669)=1,COUNTIF($I:$I,I1669),""),"")</f>
        <v/>
      </c>
      <c r="P1669" s="38" t="str">
        <f aca="false">IF(G1669=1,IF(COUNTIFS(C$2:C1669,C1669,G$2:G1669,1)=1,COUNTIFS($C:$C,C1669,$G:$G,1)+ROW()/10000000,""),"")</f>
        <v/>
      </c>
      <c r="Q1669" s="0" t="str">
        <f aca="false">IF(K1669=1,IF(COUNTIFS(C$2:C1669,C1669,K$2:K1669,1)=1,1,0),"")</f>
        <v/>
      </c>
      <c r="R1669" s="0" t="str">
        <f aca="false">IF(M1669=1,IF(COUNTIFS(C$2:C1669,C1669,M$2:M1669,1)=1,1,0),"")</f>
        <v/>
      </c>
      <c r="S1669" s="0" t="str">
        <f aca="false">IF(L1669=1,IF(COUNTIFS(C$2:C1669,C1669,L$2:L1669,1)=1,1,0),"")</f>
        <v/>
      </c>
      <c r="T1669" s="38" t="str">
        <f aca="false">IF(N1669="","",N1669+ROW()/10000000)</f>
        <v/>
      </c>
      <c r="U1669" s="0" t="str">
        <f aca="false">IF(G1669=1,IF(B1669="",1,0),"")</f>
        <v/>
      </c>
    </row>
    <row r="1670" customFormat="false" ht="15" hidden="false" customHeight="false" outlineLevel="0" collapsed="false">
      <c r="A1670" s="35"/>
      <c r="B1670" s="35"/>
      <c r="G1670" s="0" t="str">
        <f aca="false">IF(A1670="","",IF(AND(A1670&gt;=Debut,A1670&lt;Fin),1,0))</f>
        <v/>
      </c>
      <c r="H1670" s="0" t="str">
        <f aca="false">IF(G1670=1,INT(ROUND((A1670-Debut)*86400,0)/600),"")</f>
        <v/>
      </c>
      <c r="I1670" s="0" t="str">
        <f aca="false">IF(G1670=1,INT(ROUND((A1670-Debut)*86400,0)/3600),"")</f>
        <v/>
      </c>
      <c r="J1670" s="0" t="str">
        <f aca="false">IF(OR(A1670="",B1670=""),"",ROUND((B1670-A1670)*86400,0))</f>
        <v/>
      </c>
      <c r="K1670" s="37" t="str">
        <f aca="false">IF(G1670=1,IF(COUNTIFS($C:$C,C1670,$G:$G,1,$A:$A,"&gt;="&amp;(A1670-FenetreInterm/86400),$A:$A,"&lt;="&amp;A1670)&gt;=NbInterm,1,0),"")</f>
        <v/>
      </c>
      <c r="L1670" s="37" t="str">
        <f aca="false">IF(G1670=1,IF(B1670="",0,IF(J1670&lt;SeuilFugitive,1,0)),"")</f>
        <v/>
      </c>
      <c r="M1670" s="37" t="str">
        <f aca="false">IF(G1670=1,IF(B1670="",IF((Fin-A1670)*24&gt;SeuilFigee,1,0),IF(J1670&gt;SeuilFigee*3600,1,0)),"")</f>
        <v/>
      </c>
      <c r="N1670" s="0" t="str">
        <f aca="false">IF(G1670=1,IF(COUNTIF(H$2:H1670,H1670)=1,COUNTIF($H:$H,H1670),""),"")</f>
        <v/>
      </c>
      <c r="O1670" s="0" t="str">
        <f aca="false">IF(G1670=1,IF(COUNTIF(I$2:I1670,I1670)=1,COUNTIF($I:$I,I1670),""),"")</f>
        <v/>
      </c>
      <c r="P1670" s="38" t="str">
        <f aca="false">IF(G1670=1,IF(COUNTIFS(C$2:C1670,C1670,G$2:G1670,1)=1,COUNTIFS($C:$C,C1670,$G:$G,1)+ROW()/10000000,""),"")</f>
        <v/>
      </c>
      <c r="Q1670" s="0" t="str">
        <f aca="false">IF(K1670=1,IF(COUNTIFS(C$2:C1670,C1670,K$2:K1670,1)=1,1,0),"")</f>
        <v/>
      </c>
      <c r="R1670" s="0" t="str">
        <f aca="false">IF(M1670=1,IF(COUNTIFS(C$2:C1670,C1670,M$2:M1670,1)=1,1,0),"")</f>
        <v/>
      </c>
      <c r="S1670" s="0" t="str">
        <f aca="false">IF(L1670=1,IF(COUNTIFS(C$2:C1670,C1670,L$2:L1670,1)=1,1,0),"")</f>
        <v/>
      </c>
      <c r="T1670" s="38" t="str">
        <f aca="false">IF(N1670="","",N1670+ROW()/10000000)</f>
        <v/>
      </c>
      <c r="U1670" s="0" t="str">
        <f aca="false">IF(G1670=1,IF(B1670="",1,0),"")</f>
        <v/>
      </c>
    </row>
    <row r="1671" customFormat="false" ht="15" hidden="false" customHeight="false" outlineLevel="0" collapsed="false">
      <c r="A1671" s="35"/>
      <c r="B1671" s="35"/>
      <c r="G1671" s="0" t="str">
        <f aca="false">IF(A1671="","",IF(AND(A1671&gt;=Debut,A1671&lt;Fin),1,0))</f>
        <v/>
      </c>
      <c r="H1671" s="0" t="str">
        <f aca="false">IF(G1671=1,INT(ROUND((A1671-Debut)*86400,0)/600),"")</f>
        <v/>
      </c>
      <c r="I1671" s="0" t="str">
        <f aca="false">IF(G1671=1,INT(ROUND((A1671-Debut)*86400,0)/3600),"")</f>
        <v/>
      </c>
      <c r="J1671" s="0" t="str">
        <f aca="false">IF(OR(A1671="",B1671=""),"",ROUND((B1671-A1671)*86400,0))</f>
        <v/>
      </c>
      <c r="K1671" s="37" t="str">
        <f aca="false">IF(G1671=1,IF(COUNTIFS($C:$C,C1671,$G:$G,1,$A:$A,"&gt;="&amp;(A1671-FenetreInterm/86400),$A:$A,"&lt;="&amp;A1671)&gt;=NbInterm,1,0),"")</f>
        <v/>
      </c>
      <c r="L1671" s="37" t="str">
        <f aca="false">IF(G1671=1,IF(B1671="",0,IF(J1671&lt;SeuilFugitive,1,0)),"")</f>
        <v/>
      </c>
      <c r="M1671" s="37" t="str">
        <f aca="false">IF(G1671=1,IF(B1671="",IF((Fin-A1671)*24&gt;SeuilFigee,1,0),IF(J1671&gt;SeuilFigee*3600,1,0)),"")</f>
        <v/>
      </c>
      <c r="N1671" s="0" t="str">
        <f aca="false">IF(G1671=1,IF(COUNTIF(H$2:H1671,H1671)=1,COUNTIF($H:$H,H1671),""),"")</f>
        <v/>
      </c>
      <c r="O1671" s="0" t="str">
        <f aca="false">IF(G1671=1,IF(COUNTIF(I$2:I1671,I1671)=1,COUNTIF($I:$I,I1671),""),"")</f>
        <v/>
      </c>
      <c r="P1671" s="38" t="str">
        <f aca="false">IF(G1671=1,IF(COUNTIFS(C$2:C1671,C1671,G$2:G1671,1)=1,COUNTIFS($C:$C,C1671,$G:$G,1)+ROW()/10000000,""),"")</f>
        <v/>
      </c>
      <c r="Q1671" s="0" t="str">
        <f aca="false">IF(K1671=1,IF(COUNTIFS(C$2:C1671,C1671,K$2:K1671,1)=1,1,0),"")</f>
        <v/>
      </c>
      <c r="R1671" s="0" t="str">
        <f aca="false">IF(M1671=1,IF(COUNTIFS(C$2:C1671,C1671,M$2:M1671,1)=1,1,0),"")</f>
        <v/>
      </c>
      <c r="S1671" s="0" t="str">
        <f aca="false">IF(L1671=1,IF(COUNTIFS(C$2:C1671,C1671,L$2:L1671,1)=1,1,0),"")</f>
        <v/>
      </c>
      <c r="T1671" s="38" t="str">
        <f aca="false">IF(N1671="","",N1671+ROW()/10000000)</f>
        <v/>
      </c>
      <c r="U1671" s="0" t="str">
        <f aca="false">IF(G1671=1,IF(B1671="",1,0),"")</f>
        <v/>
      </c>
    </row>
    <row r="1672" customFormat="false" ht="15" hidden="false" customHeight="false" outlineLevel="0" collapsed="false">
      <c r="A1672" s="35"/>
      <c r="B1672" s="35"/>
      <c r="G1672" s="0" t="str">
        <f aca="false">IF(A1672="","",IF(AND(A1672&gt;=Debut,A1672&lt;Fin),1,0))</f>
        <v/>
      </c>
      <c r="H1672" s="0" t="str">
        <f aca="false">IF(G1672=1,INT(ROUND((A1672-Debut)*86400,0)/600),"")</f>
        <v/>
      </c>
      <c r="I1672" s="0" t="str">
        <f aca="false">IF(G1672=1,INT(ROUND((A1672-Debut)*86400,0)/3600),"")</f>
        <v/>
      </c>
      <c r="J1672" s="0" t="str">
        <f aca="false">IF(OR(A1672="",B1672=""),"",ROUND((B1672-A1672)*86400,0))</f>
        <v/>
      </c>
      <c r="K1672" s="37" t="str">
        <f aca="false">IF(G1672=1,IF(COUNTIFS($C:$C,C1672,$G:$G,1,$A:$A,"&gt;="&amp;(A1672-FenetreInterm/86400),$A:$A,"&lt;="&amp;A1672)&gt;=NbInterm,1,0),"")</f>
        <v/>
      </c>
      <c r="L1672" s="37" t="str">
        <f aca="false">IF(G1672=1,IF(B1672="",0,IF(J1672&lt;SeuilFugitive,1,0)),"")</f>
        <v/>
      </c>
      <c r="M1672" s="37" t="str">
        <f aca="false">IF(G1672=1,IF(B1672="",IF((Fin-A1672)*24&gt;SeuilFigee,1,0),IF(J1672&gt;SeuilFigee*3600,1,0)),"")</f>
        <v/>
      </c>
      <c r="N1672" s="0" t="str">
        <f aca="false">IF(G1672=1,IF(COUNTIF(H$2:H1672,H1672)=1,COUNTIF($H:$H,H1672),""),"")</f>
        <v/>
      </c>
      <c r="O1672" s="0" t="str">
        <f aca="false">IF(G1672=1,IF(COUNTIF(I$2:I1672,I1672)=1,COUNTIF($I:$I,I1672),""),"")</f>
        <v/>
      </c>
      <c r="P1672" s="38" t="str">
        <f aca="false">IF(G1672=1,IF(COUNTIFS(C$2:C1672,C1672,G$2:G1672,1)=1,COUNTIFS($C:$C,C1672,$G:$G,1)+ROW()/10000000,""),"")</f>
        <v/>
      </c>
      <c r="Q1672" s="0" t="str">
        <f aca="false">IF(K1672=1,IF(COUNTIFS(C$2:C1672,C1672,K$2:K1672,1)=1,1,0),"")</f>
        <v/>
      </c>
      <c r="R1672" s="0" t="str">
        <f aca="false">IF(M1672=1,IF(COUNTIFS(C$2:C1672,C1672,M$2:M1672,1)=1,1,0),"")</f>
        <v/>
      </c>
      <c r="S1672" s="0" t="str">
        <f aca="false">IF(L1672=1,IF(COUNTIFS(C$2:C1672,C1672,L$2:L1672,1)=1,1,0),"")</f>
        <v/>
      </c>
      <c r="T1672" s="38" t="str">
        <f aca="false">IF(N1672="","",N1672+ROW()/10000000)</f>
        <v/>
      </c>
      <c r="U1672" s="0" t="str">
        <f aca="false">IF(G1672=1,IF(B1672="",1,0),"")</f>
        <v/>
      </c>
    </row>
    <row r="1673" customFormat="false" ht="15" hidden="false" customHeight="false" outlineLevel="0" collapsed="false">
      <c r="A1673" s="35"/>
      <c r="B1673" s="35"/>
      <c r="G1673" s="0" t="str">
        <f aca="false">IF(A1673="","",IF(AND(A1673&gt;=Debut,A1673&lt;Fin),1,0))</f>
        <v/>
      </c>
      <c r="H1673" s="0" t="str">
        <f aca="false">IF(G1673=1,INT(ROUND((A1673-Debut)*86400,0)/600),"")</f>
        <v/>
      </c>
      <c r="I1673" s="0" t="str">
        <f aca="false">IF(G1673=1,INT(ROUND((A1673-Debut)*86400,0)/3600),"")</f>
        <v/>
      </c>
      <c r="J1673" s="0" t="str">
        <f aca="false">IF(OR(A1673="",B1673=""),"",ROUND((B1673-A1673)*86400,0))</f>
        <v/>
      </c>
      <c r="K1673" s="37" t="str">
        <f aca="false">IF(G1673=1,IF(COUNTIFS($C:$C,C1673,$G:$G,1,$A:$A,"&gt;="&amp;(A1673-FenetreInterm/86400),$A:$A,"&lt;="&amp;A1673)&gt;=NbInterm,1,0),"")</f>
        <v/>
      </c>
      <c r="L1673" s="37" t="str">
        <f aca="false">IF(G1673=1,IF(B1673="",0,IF(J1673&lt;SeuilFugitive,1,0)),"")</f>
        <v/>
      </c>
      <c r="M1673" s="37" t="str">
        <f aca="false">IF(G1673=1,IF(B1673="",IF((Fin-A1673)*24&gt;SeuilFigee,1,0),IF(J1673&gt;SeuilFigee*3600,1,0)),"")</f>
        <v/>
      </c>
      <c r="N1673" s="0" t="str">
        <f aca="false">IF(G1673=1,IF(COUNTIF(H$2:H1673,H1673)=1,COUNTIF($H:$H,H1673),""),"")</f>
        <v/>
      </c>
      <c r="O1673" s="0" t="str">
        <f aca="false">IF(G1673=1,IF(COUNTIF(I$2:I1673,I1673)=1,COUNTIF($I:$I,I1673),""),"")</f>
        <v/>
      </c>
      <c r="P1673" s="38" t="str">
        <f aca="false">IF(G1673=1,IF(COUNTIFS(C$2:C1673,C1673,G$2:G1673,1)=1,COUNTIFS($C:$C,C1673,$G:$G,1)+ROW()/10000000,""),"")</f>
        <v/>
      </c>
      <c r="Q1673" s="0" t="str">
        <f aca="false">IF(K1673=1,IF(COUNTIFS(C$2:C1673,C1673,K$2:K1673,1)=1,1,0),"")</f>
        <v/>
      </c>
      <c r="R1673" s="0" t="str">
        <f aca="false">IF(M1673=1,IF(COUNTIFS(C$2:C1673,C1673,M$2:M1673,1)=1,1,0),"")</f>
        <v/>
      </c>
      <c r="S1673" s="0" t="str">
        <f aca="false">IF(L1673=1,IF(COUNTIFS(C$2:C1673,C1673,L$2:L1673,1)=1,1,0),"")</f>
        <v/>
      </c>
      <c r="T1673" s="38" t="str">
        <f aca="false">IF(N1673="","",N1673+ROW()/10000000)</f>
        <v/>
      </c>
      <c r="U1673" s="0" t="str">
        <f aca="false">IF(G1673=1,IF(B1673="",1,0),"")</f>
        <v/>
      </c>
    </row>
    <row r="1674" customFormat="false" ht="15" hidden="false" customHeight="false" outlineLevel="0" collapsed="false">
      <c r="A1674" s="35"/>
      <c r="B1674" s="35"/>
      <c r="G1674" s="0" t="str">
        <f aca="false">IF(A1674="","",IF(AND(A1674&gt;=Debut,A1674&lt;Fin),1,0))</f>
        <v/>
      </c>
      <c r="H1674" s="0" t="str">
        <f aca="false">IF(G1674=1,INT(ROUND((A1674-Debut)*86400,0)/600),"")</f>
        <v/>
      </c>
      <c r="I1674" s="0" t="str">
        <f aca="false">IF(G1674=1,INT(ROUND((A1674-Debut)*86400,0)/3600),"")</f>
        <v/>
      </c>
      <c r="J1674" s="0" t="str">
        <f aca="false">IF(OR(A1674="",B1674=""),"",ROUND((B1674-A1674)*86400,0))</f>
        <v/>
      </c>
      <c r="K1674" s="37" t="str">
        <f aca="false">IF(G1674=1,IF(COUNTIFS($C:$C,C1674,$G:$G,1,$A:$A,"&gt;="&amp;(A1674-FenetreInterm/86400),$A:$A,"&lt;="&amp;A1674)&gt;=NbInterm,1,0),"")</f>
        <v/>
      </c>
      <c r="L1674" s="37" t="str">
        <f aca="false">IF(G1674=1,IF(B1674="",0,IF(J1674&lt;SeuilFugitive,1,0)),"")</f>
        <v/>
      </c>
      <c r="M1674" s="37" t="str">
        <f aca="false">IF(G1674=1,IF(B1674="",IF((Fin-A1674)*24&gt;SeuilFigee,1,0),IF(J1674&gt;SeuilFigee*3600,1,0)),"")</f>
        <v/>
      </c>
      <c r="N1674" s="0" t="str">
        <f aca="false">IF(G1674=1,IF(COUNTIF(H$2:H1674,H1674)=1,COUNTIF($H:$H,H1674),""),"")</f>
        <v/>
      </c>
      <c r="O1674" s="0" t="str">
        <f aca="false">IF(G1674=1,IF(COUNTIF(I$2:I1674,I1674)=1,COUNTIF($I:$I,I1674),""),"")</f>
        <v/>
      </c>
      <c r="P1674" s="38" t="str">
        <f aca="false">IF(G1674=1,IF(COUNTIFS(C$2:C1674,C1674,G$2:G1674,1)=1,COUNTIFS($C:$C,C1674,$G:$G,1)+ROW()/10000000,""),"")</f>
        <v/>
      </c>
      <c r="Q1674" s="0" t="str">
        <f aca="false">IF(K1674=1,IF(COUNTIFS(C$2:C1674,C1674,K$2:K1674,1)=1,1,0),"")</f>
        <v/>
      </c>
      <c r="R1674" s="0" t="str">
        <f aca="false">IF(M1674=1,IF(COUNTIFS(C$2:C1674,C1674,M$2:M1674,1)=1,1,0),"")</f>
        <v/>
      </c>
      <c r="S1674" s="0" t="str">
        <f aca="false">IF(L1674=1,IF(COUNTIFS(C$2:C1674,C1674,L$2:L1674,1)=1,1,0),"")</f>
        <v/>
      </c>
      <c r="T1674" s="38" t="str">
        <f aca="false">IF(N1674="","",N1674+ROW()/10000000)</f>
        <v/>
      </c>
      <c r="U1674" s="0" t="str">
        <f aca="false">IF(G1674=1,IF(B1674="",1,0),"")</f>
        <v/>
      </c>
    </row>
    <row r="1675" customFormat="false" ht="15" hidden="false" customHeight="false" outlineLevel="0" collapsed="false">
      <c r="A1675" s="35"/>
      <c r="B1675" s="35"/>
      <c r="G1675" s="0" t="str">
        <f aca="false">IF(A1675="","",IF(AND(A1675&gt;=Debut,A1675&lt;Fin),1,0))</f>
        <v/>
      </c>
      <c r="H1675" s="0" t="str">
        <f aca="false">IF(G1675=1,INT(ROUND((A1675-Debut)*86400,0)/600),"")</f>
        <v/>
      </c>
      <c r="I1675" s="0" t="str">
        <f aca="false">IF(G1675=1,INT(ROUND((A1675-Debut)*86400,0)/3600),"")</f>
        <v/>
      </c>
      <c r="J1675" s="0" t="str">
        <f aca="false">IF(OR(A1675="",B1675=""),"",ROUND((B1675-A1675)*86400,0))</f>
        <v/>
      </c>
      <c r="K1675" s="37" t="str">
        <f aca="false">IF(G1675=1,IF(COUNTIFS($C:$C,C1675,$G:$G,1,$A:$A,"&gt;="&amp;(A1675-FenetreInterm/86400),$A:$A,"&lt;="&amp;A1675)&gt;=NbInterm,1,0),"")</f>
        <v/>
      </c>
      <c r="L1675" s="37" t="str">
        <f aca="false">IF(G1675=1,IF(B1675="",0,IF(J1675&lt;SeuilFugitive,1,0)),"")</f>
        <v/>
      </c>
      <c r="M1675" s="37" t="str">
        <f aca="false">IF(G1675=1,IF(B1675="",IF((Fin-A1675)*24&gt;SeuilFigee,1,0),IF(J1675&gt;SeuilFigee*3600,1,0)),"")</f>
        <v/>
      </c>
      <c r="N1675" s="0" t="str">
        <f aca="false">IF(G1675=1,IF(COUNTIF(H$2:H1675,H1675)=1,COUNTIF($H:$H,H1675),""),"")</f>
        <v/>
      </c>
      <c r="O1675" s="0" t="str">
        <f aca="false">IF(G1675=1,IF(COUNTIF(I$2:I1675,I1675)=1,COUNTIF($I:$I,I1675),""),"")</f>
        <v/>
      </c>
      <c r="P1675" s="38" t="str">
        <f aca="false">IF(G1675=1,IF(COUNTIFS(C$2:C1675,C1675,G$2:G1675,1)=1,COUNTIFS($C:$C,C1675,$G:$G,1)+ROW()/10000000,""),"")</f>
        <v/>
      </c>
      <c r="Q1675" s="0" t="str">
        <f aca="false">IF(K1675=1,IF(COUNTIFS(C$2:C1675,C1675,K$2:K1675,1)=1,1,0),"")</f>
        <v/>
      </c>
      <c r="R1675" s="0" t="str">
        <f aca="false">IF(M1675=1,IF(COUNTIFS(C$2:C1675,C1675,M$2:M1675,1)=1,1,0),"")</f>
        <v/>
      </c>
      <c r="S1675" s="0" t="str">
        <f aca="false">IF(L1675=1,IF(COUNTIFS(C$2:C1675,C1675,L$2:L1675,1)=1,1,0),"")</f>
        <v/>
      </c>
      <c r="T1675" s="38" t="str">
        <f aca="false">IF(N1675="","",N1675+ROW()/10000000)</f>
        <v/>
      </c>
      <c r="U1675" s="0" t="str">
        <f aca="false">IF(G1675=1,IF(B1675="",1,0),"")</f>
        <v/>
      </c>
    </row>
    <row r="1676" customFormat="false" ht="15" hidden="false" customHeight="false" outlineLevel="0" collapsed="false">
      <c r="A1676" s="35"/>
      <c r="B1676" s="35"/>
      <c r="G1676" s="0" t="str">
        <f aca="false">IF(A1676="","",IF(AND(A1676&gt;=Debut,A1676&lt;Fin),1,0))</f>
        <v/>
      </c>
      <c r="H1676" s="0" t="str">
        <f aca="false">IF(G1676=1,INT(ROUND((A1676-Debut)*86400,0)/600),"")</f>
        <v/>
      </c>
      <c r="I1676" s="0" t="str">
        <f aca="false">IF(G1676=1,INT(ROUND((A1676-Debut)*86400,0)/3600),"")</f>
        <v/>
      </c>
      <c r="J1676" s="0" t="str">
        <f aca="false">IF(OR(A1676="",B1676=""),"",ROUND((B1676-A1676)*86400,0))</f>
        <v/>
      </c>
      <c r="K1676" s="37" t="str">
        <f aca="false">IF(G1676=1,IF(COUNTIFS($C:$C,C1676,$G:$G,1,$A:$A,"&gt;="&amp;(A1676-FenetreInterm/86400),$A:$A,"&lt;="&amp;A1676)&gt;=NbInterm,1,0),"")</f>
        <v/>
      </c>
      <c r="L1676" s="37" t="str">
        <f aca="false">IF(G1676=1,IF(B1676="",0,IF(J1676&lt;SeuilFugitive,1,0)),"")</f>
        <v/>
      </c>
      <c r="M1676" s="37" t="str">
        <f aca="false">IF(G1676=1,IF(B1676="",IF((Fin-A1676)*24&gt;SeuilFigee,1,0),IF(J1676&gt;SeuilFigee*3600,1,0)),"")</f>
        <v/>
      </c>
      <c r="N1676" s="0" t="str">
        <f aca="false">IF(G1676=1,IF(COUNTIF(H$2:H1676,H1676)=1,COUNTIF($H:$H,H1676),""),"")</f>
        <v/>
      </c>
      <c r="O1676" s="0" t="str">
        <f aca="false">IF(G1676=1,IF(COUNTIF(I$2:I1676,I1676)=1,COUNTIF($I:$I,I1676),""),"")</f>
        <v/>
      </c>
      <c r="P1676" s="38" t="str">
        <f aca="false">IF(G1676=1,IF(COUNTIFS(C$2:C1676,C1676,G$2:G1676,1)=1,COUNTIFS($C:$C,C1676,$G:$G,1)+ROW()/10000000,""),"")</f>
        <v/>
      </c>
      <c r="Q1676" s="0" t="str">
        <f aca="false">IF(K1676=1,IF(COUNTIFS(C$2:C1676,C1676,K$2:K1676,1)=1,1,0),"")</f>
        <v/>
      </c>
      <c r="R1676" s="0" t="str">
        <f aca="false">IF(M1676=1,IF(COUNTIFS(C$2:C1676,C1676,M$2:M1676,1)=1,1,0),"")</f>
        <v/>
      </c>
      <c r="S1676" s="0" t="str">
        <f aca="false">IF(L1676=1,IF(COUNTIFS(C$2:C1676,C1676,L$2:L1676,1)=1,1,0),"")</f>
        <v/>
      </c>
      <c r="T1676" s="38" t="str">
        <f aca="false">IF(N1676="","",N1676+ROW()/10000000)</f>
        <v/>
      </c>
      <c r="U1676" s="0" t="str">
        <f aca="false">IF(G1676=1,IF(B1676="",1,0),"")</f>
        <v/>
      </c>
    </row>
    <row r="1677" customFormat="false" ht="15" hidden="false" customHeight="false" outlineLevel="0" collapsed="false">
      <c r="A1677" s="35"/>
      <c r="B1677" s="35"/>
      <c r="G1677" s="0" t="str">
        <f aca="false">IF(A1677="","",IF(AND(A1677&gt;=Debut,A1677&lt;Fin),1,0))</f>
        <v/>
      </c>
      <c r="H1677" s="0" t="str">
        <f aca="false">IF(G1677=1,INT(ROUND((A1677-Debut)*86400,0)/600),"")</f>
        <v/>
      </c>
      <c r="I1677" s="0" t="str">
        <f aca="false">IF(G1677=1,INT(ROUND((A1677-Debut)*86400,0)/3600),"")</f>
        <v/>
      </c>
      <c r="J1677" s="0" t="str">
        <f aca="false">IF(OR(A1677="",B1677=""),"",ROUND((B1677-A1677)*86400,0))</f>
        <v/>
      </c>
      <c r="K1677" s="37" t="str">
        <f aca="false">IF(G1677=1,IF(COUNTIFS($C:$C,C1677,$G:$G,1,$A:$A,"&gt;="&amp;(A1677-FenetreInterm/86400),$A:$A,"&lt;="&amp;A1677)&gt;=NbInterm,1,0),"")</f>
        <v/>
      </c>
      <c r="L1677" s="37" t="str">
        <f aca="false">IF(G1677=1,IF(B1677="",0,IF(J1677&lt;SeuilFugitive,1,0)),"")</f>
        <v/>
      </c>
      <c r="M1677" s="37" t="str">
        <f aca="false">IF(G1677=1,IF(B1677="",IF((Fin-A1677)*24&gt;SeuilFigee,1,0),IF(J1677&gt;SeuilFigee*3600,1,0)),"")</f>
        <v/>
      </c>
      <c r="N1677" s="0" t="str">
        <f aca="false">IF(G1677=1,IF(COUNTIF(H$2:H1677,H1677)=1,COUNTIF($H:$H,H1677),""),"")</f>
        <v/>
      </c>
      <c r="O1677" s="0" t="str">
        <f aca="false">IF(G1677=1,IF(COUNTIF(I$2:I1677,I1677)=1,COUNTIF($I:$I,I1677),""),"")</f>
        <v/>
      </c>
      <c r="P1677" s="38" t="str">
        <f aca="false">IF(G1677=1,IF(COUNTIFS(C$2:C1677,C1677,G$2:G1677,1)=1,COUNTIFS($C:$C,C1677,$G:$G,1)+ROW()/10000000,""),"")</f>
        <v/>
      </c>
      <c r="Q1677" s="0" t="str">
        <f aca="false">IF(K1677=1,IF(COUNTIFS(C$2:C1677,C1677,K$2:K1677,1)=1,1,0),"")</f>
        <v/>
      </c>
      <c r="R1677" s="0" t="str">
        <f aca="false">IF(M1677=1,IF(COUNTIFS(C$2:C1677,C1677,M$2:M1677,1)=1,1,0),"")</f>
        <v/>
      </c>
      <c r="S1677" s="0" t="str">
        <f aca="false">IF(L1677=1,IF(COUNTIFS(C$2:C1677,C1677,L$2:L1677,1)=1,1,0),"")</f>
        <v/>
      </c>
      <c r="T1677" s="38" t="str">
        <f aca="false">IF(N1677="","",N1677+ROW()/10000000)</f>
        <v/>
      </c>
      <c r="U1677" s="0" t="str">
        <f aca="false">IF(G1677=1,IF(B1677="",1,0),"")</f>
        <v/>
      </c>
    </row>
    <row r="1678" customFormat="false" ht="15" hidden="false" customHeight="false" outlineLevel="0" collapsed="false">
      <c r="A1678" s="35"/>
      <c r="B1678" s="35"/>
      <c r="G1678" s="0" t="str">
        <f aca="false">IF(A1678="","",IF(AND(A1678&gt;=Debut,A1678&lt;Fin),1,0))</f>
        <v/>
      </c>
      <c r="H1678" s="0" t="str">
        <f aca="false">IF(G1678=1,INT(ROUND((A1678-Debut)*86400,0)/600),"")</f>
        <v/>
      </c>
      <c r="I1678" s="0" t="str">
        <f aca="false">IF(G1678=1,INT(ROUND((A1678-Debut)*86400,0)/3600),"")</f>
        <v/>
      </c>
      <c r="J1678" s="0" t="str">
        <f aca="false">IF(OR(A1678="",B1678=""),"",ROUND((B1678-A1678)*86400,0))</f>
        <v/>
      </c>
      <c r="K1678" s="37" t="str">
        <f aca="false">IF(G1678=1,IF(COUNTIFS($C:$C,C1678,$G:$G,1,$A:$A,"&gt;="&amp;(A1678-FenetreInterm/86400),$A:$A,"&lt;="&amp;A1678)&gt;=NbInterm,1,0),"")</f>
        <v/>
      </c>
      <c r="L1678" s="37" t="str">
        <f aca="false">IF(G1678=1,IF(B1678="",0,IF(J1678&lt;SeuilFugitive,1,0)),"")</f>
        <v/>
      </c>
      <c r="M1678" s="37" t="str">
        <f aca="false">IF(G1678=1,IF(B1678="",IF((Fin-A1678)*24&gt;SeuilFigee,1,0),IF(J1678&gt;SeuilFigee*3600,1,0)),"")</f>
        <v/>
      </c>
      <c r="N1678" s="0" t="str">
        <f aca="false">IF(G1678=1,IF(COUNTIF(H$2:H1678,H1678)=1,COUNTIF($H:$H,H1678),""),"")</f>
        <v/>
      </c>
      <c r="O1678" s="0" t="str">
        <f aca="false">IF(G1678=1,IF(COUNTIF(I$2:I1678,I1678)=1,COUNTIF($I:$I,I1678),""),"")</f>
        <v/>
      </c>
      <c r="P1678" s="38" t="str">
        <f aca="false">IF(G1678=1,IF(COUNTIFS(C$2:C1678,C1678,G$2:G1678,1)=1,COUNTIFS($C:$C,C1678,$G:$G,1)+ROW()/10000000,""),"")</f>
        <v/>
      </c>
      <c r="Q1678" s="0" t="str">
        <f aca="false">IF(K1678=1,IF(COUNTIFS(C$2:C1678,C1678,K$2:K1678,1)=1,1,0),"")</f>
        <v/>
      </c>
      <c r="R1678" s="0" t="str">
        <f aca="false">IF(M1678=1,IF(COUNTIFS(C$2:C1678,C1678,M$2:M1678,1)=1,1,0),"")</f>
        <v/>
      </c>
      <c r="S1678" s="0" t="str">
        <f aca="false">IF(L1678=1,IF(COUNTIFS(C$2:C1678,C1678,L$2:L1678,1)=1,1,0),"")</f>
        <v/>
      </c>
      <c r="T1678" s="38" t="str">
        <f aca="false">IF(N1678="","",N1678+ROW()/10000000)</f>
        <v/>
      </c>
      <c r="U1678" s="0" t="str">
        <f aca="false">IF(G1678=1,IF(B1678="",1,0),"")</f>
        <v/>
      </c>
    </row>
    <row r="1679" customFormat="false" ht="15" hidden="false" customHeight="false" outlineLevel="0" collapsed="false">
      <c r="A1679" s="35"/>
      <c r="B1679" s="35"/>
      <c r="G1679" s="0" t="str">
        <f aca="false">IF(A1679="","",IF(AND(A1679&gt;=Debut,A1679&lt;Fin),1,0))</f>
        <v/>
      </c>
      <c r="H1679" s="0" t="str">
        <f aca="false">IF(G1679=1,INT(ROUND((A1679-Debut)*86400,0)/600),"")</f>
        <v/>
      </c>
      <c r="I1679" s="0" t="str">
        <f aca="false">IF(G1679=1,INT(ROUND((A1679-Debut)*86400,0)/3600),"")</f>
        <v/>
      </c>
      <c r="J1679" s="0" t="str">
        <f aca="false">IF(OR(A1679="",B1679=""),"",ROUND((B1679-A1679)*86400,0))</f>
        <v/>
      </c>
      <c r="K1679" s="37" t="str">
        <f aca="false">IF(G1679=1,IF(COUNTIFS($C:$C,C1679,$G:$G,1,$A:$A,"&gt;="&amp;(A1679-FenetreInterm/86400),$A:$A,"&lt;="&amp;A1679)&gt;=NbInterm,1,0),"")</f>
        <v/>
      </c>
      <c r="L1679" s="37" t="str">
        <f aca="false">IF(G1679=1,IF(B1679="",0,IF(J1679&lt;SeuilFugitive,1,0)),"")</f>
        <v/>
      </c>
      <c r="M1679" s="37" t="str">
        <f aca="false">IF(G1679=1,IF(B1679="",IF((Fin-A1679)*24&gt;SeuilFigee,1,0),IF(J1679&gt;SeuilFigee*3600,1,0)),"")</f>
        <v/>
      </c>
      <c r="N1679" s="0" t="str">
        <f aca="false">IF(G1679=1,IF(COUNTIF(H$2:H1679,H1679)=1,COUNTIF($H:$H,H1679),""),"")</f>
        <v/>
      </c>
      <c r="O1679" s="0" t="str">
        <f aca="false">IF(G1679=1,IF(COUNTIF(I$2:I1679,I1679)=1,COUNTIF($I:$I,I1679),""),"")</f>
        <v/>
      </c>
      <c r="P1679" s="38" t="str">
        <f aca="false">IF(G1679=1,IF(COUNTIFS(C$2:C1679,C1679,G$2:G1679,1)=1,COUNTIFS($C:$C,C1679,$G:$G,1)+ROW()/10000000,""),"")</f>
        <v/>
      </c>
      <c r="Q1679" s="0" t="str">
        <f aca="false">IF(K1679=1,IF(COUNTIFS(C$2:C1679,C1679,K$2:K1679,1)=1,1,0),"")</f>
        <v/>
      </c>
      <c r="R1679" s="0" t="str">
        <f aca="false">IF(M1679=1,IF(COUNTIFS(C$2:C1679,C1679,M$2:M1679,1)=1,1,0),"")</f>
        <v/>
      </c>
      <c r="S1679" s="0" t="str">
        <f aca="false">IF(L1679=1,IF(COUNTIFS(C$2:C1679,C1679,L$2:L1679,1)=1,1,0),"")</f>
        <v/>
      </c>
      <c r="T1679" s="38" t="str">
        <f aca="false">IF(N1679="","",N1679+ROW()/10000000)</f>
        <v/>
      </c>
      <c r="U1679" s="0" t="str">
        <f aca="false">IF(G1679=1,IF(B1679="",1,0),"")</f>
        <v/>
      </c>
    </row>
    <row r="1680" customFormat="false" ht="15" hidden="false" customHeight="false" outlineLevel="0" collapsed="false">
      <c r="A1680" s="35"/>
      <c r="B1680" s="35"/>
      <c r="G1680" s="0" t="str">
        <f aca="false">IF(A1680="","",IF(AND(A1680&gt;=Debut,A1680&lt;Fin),1,0))</f>
        <v/>
      </c>
      <c r="H1680" s="0" t="str">
        <f aca="false">IF(G1680=1,INT(ROUND((A1680-Debut)*86400,0)/600),"")</f>
        <v/>
      </c>
      <c r="I1680" s="0" t="str">
        <f aca="false">IF(G1680=1,INT(ROUND((A1680-Debut)*86400,0)/3600),"")</f>
        <v/>
      </c>
      <c r="J1680" s="0" t="str">
        <f aca="false">IF(OR(A1680="",B1680=""),"",ROUND((B1680-A1680)*86400,0))</f>
        <v/>
      </c>
      <c r="K1680" s="37" t="str">
        <f aca="false">IF(G1680=1,IF(COUNTIFS($C:$C,C1680,$G:$G,1,$A:$A,"&gt;="&amp;(A1680-FenetreInterm/86400),$A:$A,"&lt;="&amp;A1680)&gt;=NbInterm,1,0),"")</f>
        <v/>
      </c>
      <c r="L1680" s="37" t="str">
        <f aca="false">IF(G1680=1,IF(B1680="",0,IF(J1680&lt;SeuilFugitive,1,0)),"")</f>
        <v/>
      </c>
      <c r="M1680" s="37" t="str">
        <f aca="false">IF(G1680=1,IF(B1680="",IF((Fin-A1680)*24&gt;SeuilFigee,1,0),IF(J1680&gt;SeuilFigee*3600,1,0)),"")</f>
        <v/>
      </c>
      <c r="N1680" s="0" t="str">
        <f aca="false">IF(G1680=1,IF(COUNTIF(H$2:H1680,H1680)=1,COUNTIF($H:$H,H1680),""),"")</f>
        <v/>
      </c>
      <c r="O1680" s="0" t="str">
        <f aca="false">IF(G1680=1,IF(COUNTIF(I$2:I1680,I1680)=1,COUNTIF($I:$I,I1680),""),"")</f>
        <v/>
      </c>
      <c r="P1680" s="38" t="str">
        <f aca="false">IF(G1680=1,IF(COUNTIFS(C$2:C1680,C1680,G$2:G1680,1)=1,COUNTIFS($C:$C,C1680,$G:$G,1)+ROW()/10000000,""),"")</f>
        <v/>
      </c>
      <c r="Q1680" s="0" t="str">
        <f aca="false">IF(K1680=1,IF(COUNTIFS(C$2:C1680,C1680,K$2:K1680,1)=1,1,0),"")</f>
        <v/>
      </c>
      <c r="R1680" s="0" t="str">
        <f aca="false">IF(M1680=1,IF(COUNTIFS(C$2:C1680,C1680,M$2:M1680,1)=1,1,0),"")</f>
        <v/>
      </c>
      <c r="S1680" s="0" t="str">
        <f aca="false">IF(L1680=1,IF(COUNTIFS(C$2:C1680,C1680,L$2:L1680,1)=1,1,0),"")</f>
        <v/>
      </c>
      <c r="T1680" s="38" t="str">
        <f aca="false">IF(N1680="","",N1680+ROW()/10000000)</f>
        <v/>
      </c>
      <c r="U1680" s="0" t="str">
        <f aca="false">IF(G1680=1,IF(B1680="",1,0),"")</f>
        <v/>
      </c>
    </row>
    <row r="1681" customFormat="false" ht="15" hidden="false" customHeight="false" outlineLevel="0" collapsed="false">
      <c r="A1681" s="35"/>
      <c r="B1681" s="35"/>
      <c r="G1681" s="0" t="str">
        <f aca="false">IF(A1681="","",IF(AND(A1681&gt;=Debut,A1681&lt;Fin),1,0))</f>
        <v/>
      </c>
      <c r="H1681" s="0" t="str">
        <f aca="false">IF(G1681=1,INT(ROUND((A1681-Debut)*86400,0)/600),"")</f>
        <v/>
      </c>
      <c r="I1681" s="0" t="str">
        <f aca="false">IF(G1681=1,INT(ROUND((A1681-Debut)*86400,0)/3600),"")</f>
        <v/>
      </c>
      <c r="J1681" s="0" t="str">
        <f aca="false">IF(OR(A1681="",B1681=""),"",ROUND((B1681-A1681)*86400,0))</f>
        <v/>
      </c>
      <c r="K1681" s="37" t="str">
        <f aca="false">IF(G1681=1,IF(COUNTIFS($C:$C,C1681,$G:$G,1,$A:$A,"&gt;="&amp;(A1681-FenetreInterm/86400),$A:$A,"&lt;="&amp;A1681)&gt;=NbInterm,1,0),"")</f>
        <v/>
      </c>
      <c r="L1681" s="37" t="str">
        <f aca="false">IF(G1681=1,IF(B1681="",0,IF(J1681&lt;SeuilFugitive,1,0)),"")</f>
        <v/>
      </c>
      <c r="M1681" s="37" t="str">
        <f aca="false">IF(G1681=1,IF(B1681="",IF((Fin-A1681)*24&gt;SeuilFigee,1,0),IF(J1681&gt;SeuilFigee*3600,1,0)),"")</f>
        <v/>
      </c>
      <c r="N1681" s="0" t="str">
        <f aca="false">IF(G1681=1,IF(COUNTIF(H$2:H1681,H1681)=1,COUNTIF($H:$H,H1681),""),"")</f>
        <v/>
      </c>
      <c r="O1681" s="0" t="str">
        <f aca="false">IF(G1681=1,IF(COUNTIF(I$2:I1681,I1681)=1,COUNTIF($I:$I,I1681),""),"")</f>
        <v/>
      </c>
      <c r="P1681" s="38" t="str">
        <f aca="false">IF(G1681=1,IF(COUNTIFS(C$2:C1681,C1681,G$2:G1681,1)=1,COUNTIFS($C:$C,C1681,$G:$G,1)+ROW()/10000000,""),"")</f>
        <v/>
      </c>
      <c r="Q1681" s="0" t="str">
        <f aca="false">IF(K1681=1,IF(COUNTIFS(C$2:C1681,C1681,K$2:K1681,1)=1,1,0),"")</f>
        <v/>
      </c>
      <c r="R1681" s="0" t="str">
        <f aca="false">IF(M1681=1,IF(COUNTIFS(C$2:C1681,C1681,M$2:M1681,1)=1,1,0),"")</f>
        <v/>
      </c>
      <c r="S1681" s="0" t="str">
        <f aca="false">IF(L1681=1,IF(COUNTIFS(C$2:C1681,C1681,L$2:L1681,1)=1,1,0),"")</f>
        <v/>
      </c>
      <c r="T1681" s="38" t="str">
        <f aca="false">IF(N1681="","",N1681+ROW()/10000000)</f>
        <v/>
      </c>
      <c r="U1681" s="0" t="str">
        <f aca="false">IF(G1681=1,IF(B1681="",1,0),"")</f>
        <v/>
      </c>
    </row>
    <row r="1682" customFormat="false" ht="15" hidden="false" customHeight="false" outlineLevel="0" collapsed="false">
      <c r="A1682" s="35"/>
      <c r="B1682" s="35"/>
      <c r="G1682" s="0" t="str">
        <f aca="false">IF(A1682="","",IF(AND(A1682&gt;=Debut,A1682&lt;Fin),1,0))</f>
        <v/>
      </c>
      <c r="H1682" s="0" t="str">
        <f aca="false">IF(G1682=1,INT(ROUND((A1682-Debut)*86400,0)/600),"")</f>
        <v/>
      </c>
      <c r="I1682" s="0" t="str">
        <f aca="false">IF(G1682=1,INT(ROUND((A1682-Debut)*86400,0)/3600),"")</f>
        <v/>
      </c>
      <c r="J1682" s="0" t="str">
        <f aca="false">IF(OR(A1682="",B1682=""),"",ROUND((B1682-A1682)*86400,0))</f>
        <v/>
      </c>
      <c r="K1682" s="37" t="str">
        <f aca="false">IF(G1682=1,IF(COUNTIFS($C:$C,C1682,$G:$G,1,$A:$A,"&gt;="&amp;(A1682-FenetreInterm/86400),$A:$A,"&lt;="&amp;A1682)&gt;=NbInterm,1,0),"")</f>
        <v/>
      </c>
      <c r="L1682" s="37" t="str">
        <f aca="false">IF(G1682=1,IF(B1682="",0,IF(J1682&lt;SeuilFugitive,1,0)),"")</f>
        <v/>
      </c>
      <c r="M1682" s="37" t="str">
        <f aca="false">IF(G1682=1,IF(B1682="",IF((Fin-A1682)*24&gt;SeuilFigee,1,0),IF(J1682&gt;SeuilFigee*3600,1,0)),"")</f>
        <v/>
      </c>
      <c r="N1682" s="0" t="str">
        <f aca="false">IF(G1682=1,IF(COUNTIF(H$2:H1682,H1682)=1,COUNTIF($H:$H,H1682),""),"")</f>
        <v/>
      </c>
      <c r="O1682" s="0" t="str">
        <f aca="false">IF(G1682=1,IF(COUNTIF(I$2:I1682,I1682)=1,COUNTIF($I:$I,I1682),""),"")</f>
        <v/>
      </c>
      <c r="P1682" s="38" t="str">
        <f aca="false">IF(G1682=1,IF(COUNTIFS(C$2:C1682,C1682,G$2:G1682,1)=1,COUNTIFS($C:$C,C1682,$G:$G,1)+ROW()/10000000,""),"")</f>
        <v/>
      </c>
      <c r="Q1682" s="0" t="str">
        <f aca="false">IF(K1682=1,IF(COUNTIFS(C$2:C1682,C1682,K$2:K1682,1)=1,1,0),"")</f>
        <v/>
      </c>
      <c r="R1682" s="0" t="str">
        <f aca="false">IF(M1682=1,IF(COUNTIFS(C$2:C1682,C1682,M$2:M1682,1)=1,1,0),"")</f>
        <v/>
      </c>
      <c r="S1682" s="0" t="str">
        <f aca="false">IF(L1682=1,IF(COUNTIFS(C$2:C1682,C1682,L$2:L1682,1)=1,1,0),"")</f>
        <v/>
      </c>
      <c r="T1682" s="38" t="str">
        <f aca="false">IF(N1682="","",N1682+ROW()/10000000)</f>
        <v/>
      </c>
      <c r="U1682" s="0" t="str">
        <f aca="false">IF(G1682=1,IF(B1682="",1,0),"")</f>
        <v/>
      </c>
    </row>
    <row r="1683" customFormat="false" ht="15" hidden="false" customHeight="false" outlineLevel="0" collapsed="false">
      <c r="A1683" s="35"/>
      <c r="B1683" s="35"/>
      <c r="G1683" s="0" t="str">
        <f aca="false">IF(A1683="","",IF(AND(A1683&gt;=Debut,A1683&lt;Fin),1,0))</f>
        <v/>
      </c>
      <c r="H1683" s="0" t="str">
        <f aca="false">IF(G1683=1,INT(ROUND((A1683-Debut)*86400,0)/600),"")</f>
        <v/>
      </c>
      <c r="I1683" s="0" t="str">
        <f aca="false">IF(G1683=1,INT(ROUND((A1683-Debut)*86400,0)/3600),"")</f>
        <v/>
      </c>
      <c r="J1683" s="0" t="str">
        <f aca="false">IF(OR(A1683="",B1683=""),"",ROUND((B1683-A1683)*86400,0))</f>
        <v/>
      </c>
      <c r="K1683" s="37" t="str">
        <f aca="false">IF(G1683=1,IF(COUNTIFS($C:$C,C1683,$G:$G,1,$A:$A,"&gt;="&amp;(A1683-FenetreInterm/86400),$A:$A,"&lt;="&amp;A1683)&gt;=NbInterm,1,0),"")</f>
        <v/>
      </c>
      <c r="L1683" s="37" t="str">
        <f aca="false">IF(G1683=1,IF(B1683="",0,IF(J1683&lt;SeuilFugitive,1,0)),"")</f>
        <v/>
      </c>
      <c r="M1683" s="37" t="str">
        <f aca="false">IF(G1683=1,IF(B1683="",IF((Fin-A1683)*24&gt;SeuilFigee,1,0),IF(J1683&gt;SeuilFigee*3600,1,0)),"")</f>
        <v/>
      </c>
      <c r="N1683" s="0" t="str">
        <f aca="false">IF(G1683=1,IF(COUNTIF(H$2:H1683,H1683)=1,COUNTIF($H:$H,H1683),""),"")</f>
        <v/>
      </c>
      <c r="O1683" s="0" t="str">
        <f aca="false">IF(G1683=1,IF(COUNTIF(I$2:I1683,I1683)=1,COUNTIF($I:$I,I1683),""),"")</f>
        <v/>
      </c>
      <c r="P1683" s="38" t="str">
        <f aca="false">IF(G1683=1,IF(COUNTIFS(C$2:C1683,C1683,G$2:G1683,1)=1,COUNTIFS($C:$C,C1683,$G:$G,1)+ROW()/10000000,""),"")</f>
        <v/>
      </c>
      <c r="Q1683" s="0" t="str">
        <f aca="false">IF(K1683=1,IF(COUNTIFS(C$2:C1683,C1683,K$2:K1683,1)=1,1,0),"")</f>
        <v/>
      </c>
      <c r="R1683" s="0" t="str">
        <f aca="false">IF(M1683=1,IF(COUNTIFS(C$2:C1683,C1683,M$2:M1683,1)=1,1,0),"")</f>
        <v/>
      </c>
      <c r="S1683" s="0" t="str">
        <f aca="false">IF(L1683=1,IF(COUNTIFS(C$2:C1683,C1683,L$2:L1683,1)=1,1,0),"")</f>
        <v/>
      </c>
      <c r="T1683" s="38" t="str">
        <f aca="false">IF(N1683="","",N1683+ROW()/10000000)</f>
        <v/>
      </c>
      <c r="U1683" s="0" t="str">
        <f aca="false">IF(G1683=1,IF(B1683="",1,0),"")</f>
        <v/>
      </c>
    </row>
    <row r="1684" customFormat="false" ht="15" hidden="false" customHeight="false" outlineLevel="0" collapsed="false">
      <c r="A1684" s="35"/>
      <c r="B1684" s="35"/>
      <c r="G1684" s="0" t="str">
        <f aca="false">IF(A1684="","",IF(AND(A1684&gt;=Debut,A1684&lt;Fin),1,0))</f>
        <v/>
      </c>
      <c r="H1684" s="0" t="str">
        <f aca="false">IF(G1684=1,INT(ROUND((A1684-Debut)*86400,0)/600),"")</f>
        <v/>
      </c>
      <c r="I1684" s="0" t="str">
        <f aca="false">IF(G1684=1,INT(ROUND((A1684-Debut)*86400,0)/3600),"")</f>
        <v/>
      </c>
      <c r="J1684" s="0" t="str">
        <f aca="false">IF(OR(A1684="",B1684=""),"",ROUND((B1684-A1684)*86400,0))</f>
        <v/>
      </c>
      <c r="K1684" s="37" t="str">
        <f aca="false">IF(G1684=1,IF(COUNTIFS($C:$C,C1684,$G:$G,1,$A:$A,"&gt;="&amp;(A1684-FenetreInterm/86400),$A:$A,"&lt;="&amp;A1684)&gt;=NbInterm,1,0),"")</f>
        <v/>
      </c>
      <c r="L1684" s="37" t="str">
        <f aca="false">IF(G1684=1,IF(B1684="",0,IF(J1684&lt;SeuilFugitive,1,0)),"")</f>
        <v/>
      </c>
      <c r="M1684" s="37" t="str">
        <f aca="false">IF(G1684=1,IF(B1684="",IF((Fin-A1684)*24&gt;SeuilFigee,1,0),IF(J1684&gt;SeuilFigee*3600,1,0)),"")</f>
        <v/>
      </c>
      <c r="N1684" s="0" t="str">
        <f aca="false">IF(G1684=1,IF(COUNTIF(H$2:H1684,H1684)=1,COUNTIF($H:$H,H1684),""),"")</f>
        <v/>
      </c>
      <c r="O1684" s="0" t="str">
        <f aca="false">IF(G1684=1,IF(COUNTIF(I$2:I1684,I1684)=1,COUNTIF($I:$I,I1684),""),"")</f>
        <v/>
      </c>
      <c r="P1684" s="38" t="str">
        <f aca="false">IF(G1684=1,IF(COUNTIFS(C$2:C1684,C1684,G$2:G1684,1)=1,COUNTIFS($C:$C,C1684,$G:$G,1)+ROW()/10000000,""),"")</f>
        <v/>
      </c>
      <c r="Q1684" s="0" t="str">
        <f aca="false">IF(K1684=1,IF(COUNTIFS(C$2:C1684,C1684,K$2:K1684,1)=1,1,0),"")</f>
        <v/>
      </c>
      <c r="R1684" s="0" t="str">
        <f aca="false">IF(M1684=1,IF(COUNTIFS(C$2:C1684,C1684,M$2:M1684,1)=1,1,0),"")</f>
        <v/>
      </c>
      <c r="S1684" s="0" t="str">
        <f aca="false">IF(L1684=1,IF(COUNTIFS(C$2:C1684,C1684,L$2:L1684,1)=1,1,0),"")</f>
        <v/>
      </c>
      <c r="T1684" s="38" t="str">
        <f aca="false">IF(N1684="","",N1684+ROW()/10000000)</f>
        <v/>
      </c>
      <c r="U1684" s="0" t="str">
        <f aca="false">IF(G1684=1,IF(B1684="",1,0),"")</f>
        <v/>
      </c>
    </row>
    <row r="1685" customFormat="false" ht="15" hidden="false" customHeight="false" outlineLevel="0" collapsed="false">
      <c r="A1685" s="35"/>
      <c r="B1685" s="35"/>
      <c r="G1685" s="0" t="str">
        <f aca="false">IF(A1685="","",IF(AND(A1685&gt;=Debut,A1685&lt;Fin),1,0))</f>
        <v/>
      </c>
      <c r="H1685" s="0" t="str">
        <f aca="false">IF(G1685=1,INT(ROUND((A1685-Debut)*86400,0)/600),"")</f>
        <v/>
      </c>
      <c r="I1685" s="0" t="str">
        <f aca="false">IF(G1685=1,INT(ROUND((A1685-Debut)*86400,0)/3600),"")</f>
        <v/>
      </c>
      <c r="J1685" s="0" t="str">
        <f aca="false">IF(OR(A1685="",B1685=""),"",ROUND((B1685-A1685)*86400,0))</f>
        <v/>
      </c>
      <c r="K1685" s="37" t="str">
        <f aca="false">IF(G1685=1,IF(COUNTIFS($C:$C,C1685,$G:$G,1,$A:$A,"&gt;="&amp;(A1685-FenetreInterm/86400),$A:$A,"&lt;="&amp;A1685)&gt;=NbInterm,1,0),"")</f>
        <v/>
      </c>
      <c r="L1685" s="37" t="str">
        <f aca="false">IF(G1685=1,IF(B1685="",0,IF(J1685&lt;SeuilFugitive,1,0)),"")</f>
        <v/>
      </c>
      <c r="M1685" s="37" t="str">
        <f aca="false">IF(G1685=1,IF(B1685="",IF((Fin-A1685)*24&gt;SeuilFigee,1,0),IF(J1685&gt;SeuilFigee*3600,1,0)),"")</f>
        <v/>
      </c>
      <c r="N1685" s="0" t="str">
        <f aca="false">IF(G1685=1,IF(COUNTIF(H$2:H1685,H1685)=1,COUNTIF($H:$H,H1685),""),"")</f>
        <v/>
      </c>
      <c r="O1685" s="0" t="str">
        <f aca="false">IF(G1685=1,IF(COUNTIF(I$2:I1685,I1685)=1,COUNTIF($I:$I,I1685),""),"")</f>
        <v/>
      </c>
      <c r="P1685" s="38" t="str">
        <f aca="false">IF(G1685=1,IF(COUNTIFS(C$2:C1685,C1685,G$2:G1685,1)=1,COUNTIFS($C:$C,C1685,$G:$G,1)+ROW()/10000000,""),"")</f>
        <v/>
      </c>
      <c r="Q1685" s="0" t="str">
        <f aca="false">IF(K1685=1,IF(COUNTIFS(C$2:C1685,C1685,K$2:K1685,1)=1,1,0),"")</f>
        <v/>
      </c>
      <c r="R1685" s="0" t="str">
        <f aca="false">IF(M1685=1,IF(COUNTIFS(C$2:C1685,C1685,M$2:M1685,1)=1,1,0),"")</f>
        <v/>
      </c>
      <c r="S1685" s="0" t="str">
        <f aca="false">IF(L1685=1,IF(COUNTIFS(C$2:C1685,C1685,L$2:L1685,1)=1,1,0),"")</f>
        <v/>
      </c>
      <c r="T1685" s="38" t="str">
        <f aca="false">IF(N1685="","",N1685+ROW()/10000000)</f>
        <v/>
      </c>
      <c r="U1685" s="0" t="str">
        <f aca="false">IF(G1685=1,IF(B1685="",1,0),"")</f>
        <v/>
      </c>
    </row>
    <row r="1686" customFormat="false" ht="15" hidden="false" customHeight="false" outlineLevel="0" collapsed="false">
      <c r="A1686" s="35"/>
      <c r="B1686" s="35"/>
      <c r="G1686" s="0" t="str">
        <f aca="false">IF(A1686="","",IF(AND(A1686&gt;=Debut,A1686&lt;Fin),1,0))</f>
        <v/>
      </c>
      <c r="H1686" s="0" t="str">
        <f aca="false">IF(G1686=1,INT(ROUND((A1686-Debut)*86400,0)/600),"")</f>
        <v/>
      </c>
      <c r="I1686" s="0" t="str">
        <f aca="false">IF(G1686=1,INT(ROUND((A1686-Debut)*86400,0)/3600),"")</f>
        <v/>
      </c>
      <c r="J1686" s="0" t="str">
        <f aca="false">IF(OR(A1686="",B1686=""),"",ROUND((B1686-A1686)*86400,0))</f>
        <v/>
      </c>
      <c r="K1686" s="37" t="str">
        <f aca="false">IF(G1686=1,IF(COUNTIFS($C:$C,C1686,$G:$G,1,$A:$A,"&gt;="&amp;(A1686-FenetreInterm/86400),$A:$A,"&lt;="&amp;A1686)&gt;=NbInterm,1,0),"")</f>
        <v/>
      </c>
      <c r="L1686" s="37" t="str">
        <f aca="false">IF(G1686=1,IF(B1686="",0,IF(J1686&lt;SeuilFugitive,1,0)),"")</f>
        <v/>
      </c>
      <c r="M1686" s="37" t="str">
        <f aca="false">IF(G1686=1,IF(B1686="",IF((Fin-A1686)*24&gt;SeuilFigee,1,0),IF(J1686&gt;SeuilFigee*3600,1,0)),"")</f>
        <v/>
      </c>
      <c r="N1686" s="0" t="str">
        <f aca="false">IF(G1686=1,IF(COUNTIF(H$2:H1686,H1686)=1,COUNTIF($H:$H,H1686),""),"")</f>
        <v/>
      </c>
      <c r="O1686" s="0" t="str">
        <f aca="false">IF(G1686=1,IF(COUNTIF(I$2:I1686,I1686)=1,COUNTIF($I:$I,I1686),""),"")</f>
        <v/>
      </c>
      <c r="P1686" s="38" t="str">
        <f aca="false">IF(G1686=1,IF(COUNTIFS(C$2:C1686,C1686,G$2:G1686,1)=1,COUNTIFS($C:$C,C1686,$G:$G,1)+ROW()/10000000,""),"")</f>
        <v/>
      </c>
      <c r="Q1686" s="0" t="str">
        <f aca="false">IF(K1686=1,IF(COUNTIFS(C$2:C1686,C1686,K$2:K1686,1)=1,1,0),"")</f>
        <v/>
      </c>
      <c r="R1686" s="0" t="str">
        <f aca="false">IF(M1686=1,IF(COUNTIFS(C$2:C1686,C1686,M$2:M1686,1)=1,1,0),"")</f>
        <v/>
      </c>
      <c r="S1686" s="0" t="str">
        <f aca="false">IF(L1686=1,IF(COUNTIFS(C$2:C1686,C1686,L$2:L1686,1)=1,1,0),"")</f>
        <v/>
      </c>
      <c r="T1686" s="38" t="str">
        <f aca="false">IF(N1686="","",N1686+ROW()/10000000)</f>
        <v/>
      </c>
      <c r="U1686" s="0" t="str">
        <f aca="false">IF(G1686=1,IF(B1686="",1,0),"")</f>
        <v/>
      </c>
    </row>
    <row r="1687" customFormat="false" ht="15" hidden="false" customHeight="false" outlineLevel="0" collapsed="false">
      <c r="A1687" s="35"/>
      <c r="B1687" s="35"/>
      <c r="G1687" s="0" t="str">
        <f aca="false">IF(A1687="","",IF(AND(A1687&gt;=Debut,A1687&lt;Fin),1,0))</f>
        <v/>
      </c>
      <c r="H1687" s="0" t="str">
        <f aca="false">IF(G1687=1,INT(ROUND((A1687-Debut)*86400,0)/600),"")</f>
        <v/>
      </c>
      <c r="I1687" s="0" t="str">
        <f aca="false">IF(G1687=1,INT(ROUND((A1687-Debut)*86400,0)/3600),"")</f>
        <v/>
      </c>
      <c r="J1687" s="0" t="str">
        <f aca="false">IF(OR(A1687="",B1687=""),"",ROUND((B1687-A1687)*86400,0))</f>
        <v/>
      </c>
      <c r="K1687" s="37" t="str">
        <f aca="false">IF(G1687=1,IF(COUNTIFS($C:$C,C1687,$G:$G,1,$A:$A,"&gt;="&amp;(A1687-FenetreInterm/86400),$A:$A,"&lt;="&amp;A1687)&gt;=NbInterm,1,0),"")</f>
        <v/>
      </c>
      <c r="L1687" s="37" t="str">
        <f aca="false">IF(G1687=1,IF(B1687="",0,IF(J1687&lt;SeuilFugitive,1,0)),"")</f>
        <v/>
      </c>
      <c r="M1687" s="37" t="str">
        <f aca="false">IF(G1687=1,IF(B1687="",IF((Fin-A1687)*24&gt;SeuilFigee,1,0),IF(J1687&gt;SeuilFigee*3600,1,0)),"")</f>
        <v/>
      </c>
      <c r="N1687" s="0" t="str">
        <f aca="false">IF(G1687=1,IF(COUNTIF(H$2:H1687,H1687)=1,COUNTIF($H:$H,H1687),""),"")</f>
        <v/>
      </c>
      <c r="O1687" s="0" t="str">
        <f aca="false">IF(G1687=1,IF(COUNTIF(I$2:I1687,I1687)=1,COUNTIF($I:$I,I1687),""),"")</f>
        <v/>
      </c>
      <c r="P1687" s="38" t="str">
        <f aca="false">IF(G1687=1,IF(COUNTIFS(C$2:C1687,C1687,G$2:G1687,1)=1,COUNTIFS($C:$C,C1687,$G:$G,1)+ROW()/10000000,""),"")</f>
        <v/>
      </c>
      <c r="Q1687" s="0" t="str">
        <f aca="false">IF(K1687=1,IF(COUNTIFS(C$2:C1687,C1687,K$2:K1687,1)=1,1,0),"")</f>
        <v/>
      </c>
      <c r="R1687" s="0" t="str">
        <f aca="false">IF(M1687=1,IF(COUNTIFS(C$2:C1687,C1687,M$2:M1687,1)=1,1,0),"")</f>
        <v/>
      </c>
      <c r="S1687" s="0" t="str">
        <f aca="false">IF(L1687=1,IF(COUNTIFS(C$2:C1687,C1687,L$2:L1687,1)=1,1,0),"")</f>
        <v/>
      </c>
      <c r="T1687" s="38" t="str">
        <f aca="false">IF(N1687="","",N1687+ROW()/10000000)</f>
        <v/>
      </c>
      <c r="U1687" s="0" t="str">
        <f aca="false">IF(G1687=1,IF(B1687="",1,0),"")</f>
        <v/>
      </c>
    </row>
    <row r="1688" customFormat="false" ht="15" hidden="false" customHeight="false" outlineLevel="0" collapsed="false">
      <c r="A1688" s="35"/>
      <c r="B1688" s="35"/>
      <c r="G1688" s="0" t="str">
        <f aca="false">IF(A1688="","",IF(AND(A1688&gt;=Debut,A1688&lt;Fin),1,0))</f>
        <v/>
      </c>
      <c r="H1688" s="0" t="str">
        <f aca="false">IF(G1688=1,INT(ROUND((A1688-Debut)*86400,0)/600),"")</f>
        <v/>
      </c>
      <c r="I1688" s="0" t="str">
        <f aca="false">IF(G1688=1,INT(ROUND((A1688-Debut)*86400,0)/3600),"")</f>
        <v/>
      </c>
      <c r="J1688" s="0" t="str">
        <f aca="false">IF(OR(A1688="",B1688=""),"",ROUND((B1688-A1688)*86400,0))</f>
        <v/>
      </c>
      <c r="K1688" s="37" t="str">
        <f aca="false">IF(G1688=1,IF(COUNTIFS($C:$C,C1688,$G:$G,1,$A:$A,"&gt;="&amp;(A1688-FenetreInterm/86400),$A:$A,"&lt;="&amp;A1688)&gt;=NbInterm,1,0),"")</f>
        <v/>
      </c>
      <c r="L1688" s="37" t="str">
        <f aca="false">IF(G1688=1,IF(B1688="",0,IF(J1688&lt;SeuilFugitive,1,0)),"")</f>
        <v/>
      </c>
      <c r="M1688" s="37" t="str">
        <f aca="false">IF(G1688=1,IF(B1688="",IF((Fin-A1688)*24&gt;SeuilFigee,1,0),IF(J1688&gt;SeuilFigee*3600,1,0)),"")</f>
        <v/>
      </c>
      <c r="N1688" s="0" t="str">
        <f aca="false">IF(G1688=1,IF(COUNTIF(H$2:H1688,H1688)=1,COUNTIF($H:$H,H1688),""),"")</f>
        <v/>
      </c>
      <c r="O1688" s="0" t="str">
        <f aca="false">IF(G1688=1,IF(COUNTIF(I$2:I1688,I1688)=1,COUNTIF($I:$I,I1688),""),"")</f>
        <v/>
      </c>
      <c r="P1688" s="38" t="str">
        <f aca="false">IF(G1688=1,IF(COUNTIFS(C$2:C1688,C1688,G$2:G1688,1)=1,COUNTIFS($C:$C,C1688,$G:$G,1)+ROW()/10000000,""),"")</f>
        <v/>
      </c>
      <c r="Q1688" s="0" t="str">
        <f aca="false">IF(K1688=1,IF(COUNTIFS(C$2:C1688,C1688,K$2:K1688,1)=1,1,0),"")</f>
        <v/>
      </c>
      <c r="R1688" s="0" t="str">
        <f aca="false">IF(M1688=1,IF(COUNTIFS(C$2:C1688,C1688,M$2:M1688,1)=1,1,0),"")</f>
        <v/>
      </c>
      <c r="S1688" s="0" t="str">
        <f aca="false">IF(L1688=1,IF(COUNTIFS(C$2:C1688,C1688,L$2:L1688,1)=1,1,0),"")</f>
        <v/>
      </c>
      <c r="T1688" s="38" t="str">
        <f aca="false">IF(N1688="","",N1688+ROW()/10000000)</f>
        <v/>
      </c>
      <c r="U1688" s="0" t="str">
        <f aca="false">IF(G1688=1,IF(B1688="",1,0),"")</f>
        <v/>
      </c>
    </row>
    <row r="1689" customFormat="false" ht="15" hidden="false" customHeight="false" outlineLevel="0" collapsed="false">
      <c r="A1689" s="35"/>
      <c r="B1689" s="35"/>
      <c r="G1689" s="0" t="str">
        <f aca="false">IF(A1689="","",IF(AND(A1689&gt;=Debut,A1689&lt;Fin),1,0))</f>
        <v/>
      </c>
      <c r="H1689" s="0" t="str">
        <f aca="false">IF(G1689=1,INT(ROUND((A1689-Debut)*86400,0)/600),"")</f>
        <v/>
      </c>
      <c r="I1689" s="0" t="str">
        <f aca="false">IF(G1689=1,INT(ROUND((A1689-Debut)*86400,0)/3600),"")</f>
        <v/>
      </c>
      <c r="J1689" s="0" t="str">
        <f aca="false">IF(OR(A1689="",B1689=""),"",ROUND((B1689-A1689)*86400,0))</f>
        <v/>
      </c>
      <c r="K1689" s="37" t="str">
        <f aca="false">IF(G1689=1,IF(COUNTIFS($C:$C,C1689,$G:$G,1,$A:$A,"&gt;="&amp;(A1689-FenetreInterm/86400),$A:$A,"&lt;="&amp;A1689)&gt;=NbInterm,1,0),"")</f>
        <v/>
      </c>
      <c r="L1689" s="37" t="str">
        <f aca="false">IF(G1689=1,IF(B1689="",0,IF(J1689&lt;SeuilFugitive,1,0)),"")</f>
        <v/>
      </c>
      <c r="M1689" s="37" t="str">
        <f aca="false">IF(G1689=1,IF(B1689="",IF((Fin-A1689)*24&gt;SeuilFigee,1,0),IF(J1689&gt;SeuilFigee*3600,1,0)),"")</f>
        <v/>
      </c>
      <c r="N1689" s="0" t="str">
        <f aca="false">IF(G1689=1,IF(COUNTIF(H$2:H1689,H1689)=1,COUNTIF($H:$H,H1689),""),"")</f>
        <v/>
      </c>
      <c r="O1689" s="0" t="str">
        <f aca="false">IF(G1689=1,IF(COUNTIF(I$2:I1689,I1689)=1,COUNTIF($I:$I,I1689),""),"")</f>
        <v/>
      </c>
      <c r="P1689" s="38" t="str">
        <f aca="false">IF(G1689=1,IF(COUNTIFS(C$2:C1689,C1689,G$2:G1689,1)=1,COUNTIFS($C:$C,C1689,$G:$G,1)+ROW()/10000000,""),"")</f>
        <v/>
      </c>
      <c r="Q1689" s="0" t="str">
        <f aca="false">IF(K1689=1,IF(COUNTIFS(C$2:C1689,C1689,K$2:K1689,1)=1,1,0),"")</f>
        <v/>
      </c>
      <c r="R1689" s="0" t="str">
        <f aca="false">IF(M1689=1,IF(COUNTIFS(C$2:C1689,C1689,M$2:M1689,1)=1,1,0),"")</f>
        <v/>
      </c>
      <c r="S1689" s="0" t="str">
        <f aca="false">IF(L1689=1,IF(COUNTIFS(C$2:C1689,C1689,L$2:L1689,1)=1,1,0),"")</f>
        <v/>
      </c>
      <c r="T1689" s="38" t="str">
        <f aca="false">IF(N1689="","",N1689+ROW()/10000000)</f>
        <v/>
      </c>
      <c r="U1689" s="0" t="str">
        <f aca="false">IF(G1689=1,IF(B1689="",1,0),"")</f>
        <v/>
      </c>
    </row>
    <row r="1690" customFormat="false" ht="15" hidden="false" customHeight="false" outlineLevel="0" collapsed="false">
      <c r="A1690" s="35"/>
      <c r="B1690" s="35"/>
      <c r="G1690" s="0" t="str">
        <f aca="false">IF(A1690="","",IF(AND(A1690&gt;=Debut,A1690&lt;Fin),1,0))</f>
        <v/>
      </c>
      <c r="H1690" s="0" t="str">
        <f aca="false">IF(G1690=1,INT(ROUND((A1690-Debut)*86400,0)/600),"")</f>
        <v/>
      </c>
      <c r="I1690" s="0" t="str">
        <f aca="false">IF(G1690=1,INT(ROUND((A1690-Debut)*86400,0)/3600),"")</f>
        <v/>
      </c>
      <c r="J1690" s="0" t="str">
        <f aca="false">IF(OR(A1690="",B1690=""),"",ROUND((B1690-A1690)*86400,0))</f>
        <v/>
      </c>
      <c r="K1690" s="37" t="str">
        <f aca="false">IF(G1690=1,IF(COUNTIFS($C:$C,C1690,$G:$G,1,$A:$A,"&gt;="&amp;(A1690-FenetreInterm/86400),$A:$A,"&lt;="&amp;A1690)&gt;=NbInterm,1,0),"")</f>
        <v/>
      </c>
      <c r="L1690" s="37" t="str">
        <f aca="false">IF(G1690=1,IF(B1690="",0,IF(J1690&lt;SeuilFugitive,1,0)),"")</f>
        <v/>
      </c>
      <c r="M1690" s="37" t="str">
        <f aca="false">IF(G1690=1,IF(B1690="",IF((Fin-A1690)*24&gt;SeuilFigee,1,0),IF(J1690&gt;SeuilFigee*3600,1,0)),"")</f>
        <v/>
      </c>
      <c r="N1690" s="0" t="str">
        <f aca="false">IF(G1690=1,IF(COUNTIF(H$2:H1690,H1690)=1,COUNTIF($H:$H,H1690),""),"")</f>
        <v/>
      </c>
      <c r="O1690" s="0" t="str">
        <f aca="false">IF(G1690=1,IF(COUNTIF(I$2:I1690,I1690)=1,COUNTIF($I:$I,I1690),""),"")</f>
        <v/>
      </c>
      <c r="P1690" s="38" t="str">
        <f aca="false">IF(G1690=1,IF(COUNTIFS(C$2:C1690,C1690,G$2:G1690,1)=1,COUNTIFS($C:$C,C1690,$G:$G,1)+ROW()/10000000,""),"")</f>
        <v/>
      </c>
      <c r="Q1690" s="0" t="str">
        <f aca="false">IF(K1690=1,IF(COUNTIFS(C$2:C1690,C1690,K$2:K1690,1)=1,1,0),"")</f>
        <v/>
      </c>
      <c r="R1690" s="0" t="str">
        <f aca="false">IF(M1690=1,IF(COUNTIFS(C$2:C1690,C1690,M$2:M1690,1)=1,1,0),"")</f>
        <v/>
      </c>
      <c r="S1690" s="0" t="str">
        <f aca="false">IF(L1690=1,IF(COUNTIFS(C$2:C1690,C1690,L$2:L1690,1)=1,1,0),"")</f>
        <v/>
      </c>
      <c r="T1690" s="38" t="str">
        <f aca="false">IF(N1690="","",N1690+ROW()/10000000)</f>
        <v/>
      </c>
      <c r="U1690" s="0" t="str">
        <f aca="false">IF(G1690=1,IF(B1690="",1,0),"")</f>
        <v/>
      </c>
    </row>
    <row r="1691" customFormat="false" ht="15" hidden="false" customHeight="false" outlineLevel="0" collapsed="false">
      <c r="A1691" s="35"/>
      <c r="B1691" s="35"/>
      <c r="G1691" s="0" t="str">
        <f aca="false">IF(A1691="","",IF(AND(A1691&gt;=Debut,A1691&lt;Fin),1,0))</f>
        <v/>
      </c>
      <c r="H1691" s="0" t="str">
        <f aca="false">IF(G1691=1,INT(ROUND((A1691-Debut)*86400,0)/600),"")</f>
        <v/>
      </c>
      <c r="I1691" s="0" t="str">
        <f aca="false">IF(G1691=1,INT(ROUND((A1691-Debut)*86400,0)/3600),"")</f>
        <v/>
      </c>
      <c r="J1691" s="0" t="str">
        <f aca="false">IF(OR(A1691="",B1691=""),"",ROUND((B1691-A1691)*86400,0))</f>
        <v/>
      </c>
      <c r="K1691" s="37" t="str">
        <f aca="false">IF(G1691=1,IF(COUNTIFS($C:$C,C1691,$G:$G,1,$A:$A,"&gt;="&amp;(A1691-FenetreInterm/86400),$A:$A,"&lt;="&amp;A1691)&gt;=NbInterm,1,0),"")</f>
        <v/>
      </c>
      <c r="L1691" s="37" t="str">
        <f aca="false">IF(G1691=1,IF(B1691="",0,IF(J1691&lt;SeuilFugitive,1,0)),"")</f>
        <v/>
      </c>
      <c r="M1691" s="37" t="str">
        <f aca="false">IF(G1691=1,IF(B1691="",IF((Fin-A1691)*24&gt;SeuilFigee,1,0),IF(J1691&gt;SeuilFigee*3600,1,0)),"")</f>
        <v/>
      </c>
      <c r="N1691" s="0" t="str">
        <f aca="false">IF(G1691=1,IF(COUNTIF(H$2:H1691,H1691)=1,COUNTIF($H:$H,H1691),""),"")</f>
        <v/>
      </c>
      <c r="O1691" s="0" t="str">
        <f aca="false">IF(G1691=1,IF(COUNTIF(I$2:I1691,I1691)=1,COUNTIF($I:$I,I1691),""),"")</f>
        <v/>
      </c>
      <c r="P1691" s="38" t="str">
        <f aca="false">IF(G1691=1,IF(COUNTIFS(C$2:C1691,C1691,G$2:G1691,1)=1,COUNTIFS($C:$C,C1691,$G:$G,1)+ROW()/10000000,""),"")</f>
        <v/>
      </c>
      <c r="Q1691" s="0" t="str">
        <f aca="false">IF(K1691=1,IF(COUNTIFS(C$2:C1691,C1691,K$2:K1691,1)=1,1,0),"")</f>
        <v/>
      </c>
      <c r="R1691" s="0" t="str">
        <f aca="false">IF(M1691=1,IF(COUNTIFS(C$2:C1691,C1691,M$2:M1691,1)=1,1,0),"")</f>
        <v/>
      </c>
      <c r="S1691" s="0" t="str">
        <f aca="false">IF(L1691=1,IF(COUNTIFS(C$2:C1691,C1691,L$2:L1691,1)=1,1,0),"")</f>
        <v/>
      </c>
      <c r="T1691" s="38" t="str">
        <f aca="false">IF(N1691="","",N1691+ROW()/10000000)</f>
        <v/>
      </c>
      <c r="U1691" s="0" t="str">
        <f aca="false">IF(G1691=1,IF(B1691="",1,0),"")</f>
        <v/>
      </c>
    </row>
    <row r="1692" customFormat="false" ht="15" hidden="false" customHeight="false" outlineLevel="0" collapsed="false">
      <c r="A1692" s="35"/>
      <c r="B1692" s="35"/>
      <c r="G1692" s="0" t="str">
        <f aca="false">IF(A1692="","",IF(AND(A1692&gt;=Debut,A1692&lt;Fin),1,0))</f>
        <v/>
      </c>
      <c r="H1692" s="0" t="str">
        <f aca="false">IF(G1692=1,INT(ROUND((A1692-Debut)*86400,0)/600),"")</f>
        <v/>
      </c>
      <c r="I1692" s="0" t="str">
        <f aca="false">IF(G1692=1,INT(ROUND((A1692-Debut)*86400,0)/3600),"")</f>
        <v/>
      </c>
      <c r="J1692" s="0" t="str">
        <f aca="false">IF(OR(A1692="",B1692=""),"",ROUND((B1692-A1692)*86400,0))</f>
        <v/>
      </c>
      <c r="K1692" s="37" t="str">
        <f aca="false">IF(G1692=1,IF(COUNTIFS($C:$C,C1692,$G:$G,1,$A:$A,"&gt;="&amp;(A1692-FenetreInterm/86400),$A:$A,"&lt;="&amp;A1692)&gt;=NbInterm,1,0),"")</f>
        <v/>
      </c>
      <c r="L1692" s="37" t="str">
        <f aca="false">IF(G1692=1,IF(B1692="",0,IF(J1692&lt;SeuilFugitive,1,0)),"")</f>
        <v/>
      </c>
      <c r="M1692" s="37" t="str">
        <f aca="false">IF(G1692=1,IF(B1692="",IF((Fin-A1692)*24&gt;SeuilFigee,1,0),IF(J1692&gt;SeuilFigee*3600,1,0)),"")</f>
        <v/>
      </c>
      <c r="N1692" s="0" t="str">
        <f aca="false">IF(G1692=1,IF(COUNTIF(H$2:H1692,H1692)=1,COUNTIF($H:$H,H1692),""),"")</f>
        <v/>
      </c>
      <c r="O1692" s="0" t="str">
        <f aca="false">IF(G1692=1,IF(COUNTIF(I$2:I1692,I1692)=1,COUNTIF($I:$I,I1692),""),"")</f>
        <v/>
      </c>
      <c r="P1692" s="38" t="str">
        <f aca="false">IF(G1692=1,IF(COUNTIFS(C$2:C1692,C1692,G$2:G1692,1)=1,COUNTIFS($C:$C,C1692,$G:$G,1)+ROW()/10000000,""),"")</f>
        <v/>
      </c>
      <c r="Q1692" s="0" t="str">
        <f aca="false">IF(K1692=1,IF(COUNTIFS(C$2:C1692,C1692,K$2:K1692,1)=1,1,0),"")</f>
        <v/>
      </c>
      <c r="R1692" s="0" t="str">
        <f aca="false">IF(M1692=1,IF(COUNTIFS(C$2:C1692,C1692,M$2:M1692,1)=1,1,0),"")</f>
        <v/>
      </c>
      <c r="S1692" s="0" t="str">
        <f aca="false">IF(L1692=1,IF(COUNTIFS(C$2:C1692,C1692,L$2:L1692,1)=1,1,0),"")</f>
        <v/>
      </c>
      <c r="T1692" s="38" t="str">
        <f aca="false">IF(N1692="","",N1692+ROW()/10000000)</f>
        <v/>
      </c>
      <c r="U1692" s="0" t="str">
        <f aca="false">IF(G1692=1,IF(B1692="",1,0),"")</f>
        <v/>
      </c>
    </row>
    <row r="1693" customFormat="false" ht="15" hidden="false" customHeight="false" outlineLevel="0" collapsed="false">
      <c r="A1693" s="35"/>
      <c r="B1693" s="35"/>
      <c r="G1693" s="0" t="str">
        <f aca="false">IF(A1693="","",IF(AND(A1693&gt;=Debut,A1693&lt;Fin),1,0))</f>
        <v/>
      </c>
      <c r="H1693" s="0" t="str">
        <f aca="false">IF(G1693=1,INT(ROUND((A1693-Debut)*86400,0)/600),"")</f>
        <v/>
      </c>
      <c r="I1693" s="0" t="str">
        <f aca="false">IF(G1693=1,INT(ROUND((A1693-Debut)*86400,0)/3600),"")</f>
        <v/>
      </c>
      <c r="J1693" s="0" t="str">
        <f aca="false">IF(OR(A1693="",B1693=""),"",ROUND((B1693-A1693)*86400,0))</f>
        <v/>
      </c>
      <c r="K1693" s="37" t="str">
        <f aca="false">IF(G1693=1,IF(COUNTIFS($C:$C,C1693,$G:$G,1,$A:$A,"&gt;="&amp;(A1693-FenetreInterm/86400),$A:$A,"&lt;="&amp;A1693)&gt;=NbInterm,1,0),"")</f>
        <v/>
      </c>
      <c r="L1693" s="37" t="str">
        <f aca="false">IF(G1693=1,IF(B1693="",0,IF(J1693&lt;SeuilFugitive,1,0)),"")</f>
        <v/>
      </c>
      <c r="M1693" s="37" t="str">
        <f aca="false">IF(G1693=1,IF(B1693="",IF((Fin-A1693)*24&gt;SeuilFigee,1,0),IF(J1693&gt;SeuilFigee*3600,1,0)),"")</f>
        <v/>
      </c>
      <c r="N1693" s="0" t="str">
        <f aca="false">IF(G1693=1,IF(COUNTIF(H$2:H1693,H1693)=1,COUNTIF($H:$H,H1693),""),"")</f>
        <v/>
      </c>
      <c r="O1693" s="0" t="str">
        <f aca="false">IF(G1693=1,IF(COUNTIF(I$2:I1693,I1693)=1,COUNTIF($I:$I,I1693),""),"")</f>
        <v/>
      </c>
      <c r="P1693" s="38" t="str">
        <f aca="false">IF(G1693=1,IF(COUNTIFS(C$2:C1693,C1693,G$2:G1693,1)=1,COUNTIFS($C:$C,C1693,$G:$G,1)+ROW()/10000000,""),"")</f>
        <v/>
      </c>
      <c r="Q1693" s="0" t="str">
        <f aca="false">IF(K1693=1,IF(COUNTIFS(C$2:C1693,C1693,K$2:K1693,1)=1,1,0),"")</f>
        <v/>
      </c>
      <c r="R1693" s="0" t="str">
        <f aca="false">IF(M1693=1,IF(COUNTIFS(C$2:C1693,C1693,M$2:M1693,1)=1,1,0),"")</f>
        <v/>
      </c>
      <c r="S1693" s="0" t="str">
        <f aca="false">IF(L1693=1,IF(COUNTIFS(C$2:C1693,C1693,L$2:L1693,1)=1,1,0),"")</f>
        <v/>
      </c>
      <c r="T1693" s="38" t="str">
        <f aca="false">IF(N1693="","",N1693+ROW()/10000000)</f>
        <v/>
      </c>
      <c r="U1693" s="0" t="str">
        <f aca="false">IF(G1693=1,IF(B1693="",1,0),"")</f>
        <v/>
      </c>
    </row>
    <row r="1694" customFormat="false" ht="15" hidden="false" customHeight="false" outlineLevel="0" collapsed="false">
      <c r="A1694" s="35"/>
      <c r="B1694" s="35"/>
      <c r="G1694" s="0" t="str">
        <f aca="false">IF(A1694="","",IF(AND(A1694&gt;=Debut,A1694&lt;Fin),1,0))</f>
        <v/>
      </c>
      <c r="H1694" s="0" t="str">
        <f aca="false">IF(G1694=1,INT(ROUND((A1694-Debut)*86400,0)/600),"")</f>
        <v/>
      </c>
      <c r="I1694" s="0" t="str">
        <f aca="false">IF(G1694=1,INT(ROUND((A1694-Debut)*86400,0)/3600),"")</f>
        <v/>
      </c>
      <c r="J1694" s="0" t="str">
        <f aca="false">IF(OR(A1694="",B1694=""),"",ROUND((B1694-A1694)*86400,0))</f>
        <v/>
      </c>
      <c r="K1694" s="37" t="str">
        <f aca="false">IF(G1694=1,IF(COUNTIFS($C:$C,C1694,$G:$G,1,$A:$A,"&gt;="&amp;(A1694-FenetreInterm/86400),$A:$A,"&lt;="&amp;A1694)&gt;=NbInterm,1,0),"")</f>
        <v/>
      </c>
      <c r="L1694" s="37" t="str">
        <f aca="false">IF(G1694=1,IF(B1694="",0,IF(J1694&lt;SeuilFugitive,1,0)),"")</f>
        <v/>
      </c>
      <c r="M1694" s="37" t="str">
        <f aca="false">IF(G1694=1,IF(B1694="",IF((Fin-A1694)*24&gt;SeuilFigee,1,0),IF(J1694&gt;SeuilFigee*3600,1,0)),"")</f>
        <v/>
      </c>
      <c r="N1694" s="0" t="str">
        <f aca="false">IF(G1694=1,IF(COUNTIF(H$2:H1694,H1694)=1,COUNTIF($H:$H,H1694),""),"")</f>
        <v/>
      </c>
      <c r="O1694" s="0" t="str">
        <f aca="false">IF(G1694=1,IF(COUNTIF(I$2:I1694,I1694)=1,COUNTIF($I:$I,I1694),""),"")</f>
        <v/>
      </c>
      <c r="P1694" s="38" t="str">
        <f aca="false">IF(G1694=1,IF(COUNTIFS(C$2:C1694,C1694,G$2:G1694,1)=1,COUNTIFS($C:$C,C1694,$G:$G,1)+ROW()/10000000,""),"")</f>
        <v/>
      </c>
      <c r="Q1694" s="0" t="str">
        <f aca="false">IF(K1694=1,IF(COUNTIFS(C$2:C1694,C1694,K$2:K1694,1)=1,1,0),"")</f>
        <v/>
      </c>
      <c r="R1694" s="0" t="str">
        <f aca="false">IF(M1694=1,IF(COUNTIFS(C$2:C1694,C1694,M$2:M1694,1)=1,1,0),"")</f>
        <v/>
      </c>
      <c r="S1694" s="0" t="str">
        <f aca="false">IF(L1694=1,IF(COUNTIFS(C$2:C1694,C1694,L$2:L1694,1)=1,1,0),"")</f>
        <v/>
      </c>
      <c r="T1694" s="38" t="str">
        <f aca="false">IF(N1694="","",N1694+ROW()/10000000)</f>
        <v/>
      </c>
      <c r="U1694" s="0" t="str">
        <f aca="false">IF(G1694=1,IF(B1694="",1,0),"")</f>
        <v/>
      </c>
    </row>
    <row r="1695" customFormat="false" ht="15" hidden="false" customHeight="false" outlineLevel="0" collapsed="false">
      <c r="A1695" s="35"/>
      <c r="B1695" s="35"/>
      <c r="G1695" s="0" t="str">
        <f aca="false">IF(A1695="","",IF(AND(A1695&gt;=Debut,A1695&lt;Fin),1,0))</f>
        <v/>
      </c>
      <c r="H1695" s="0" t="str">
        <f aca="false">IF(G1695=1,INT(ROUND((A1695-Debut)*86400,0)/600),"")</f>
        <v/>
      </c>
      <c r="I1695" s="0" t="str">
        <f aca="false">IF(G1695=1,INT(ROUND((A1695-Debut)*86400,0)/3600),"")</f>
        <v/>
      </c>
      <c r="J1695" s="0" t="str">
        <f aca="false">IF(OR(A1695="",B1695=""),"",ROUND((B1695-A1695)*86400,0))</f>
        <v/>
      </c>
      <c r="K1695" s="37" t="str">
        <f aca="false">IF(G1695=1,IF(COUNTIFS($C:$C,C1695,$G:$G,1,$A:$A,"&gt;="&amp;(A1695-FenetreInterm/86400),$A:$A,"&lt;="&amp;A1695)&gt;=NbInterm,1,0),"")</f>
        <v/>
      </c>
      <c r="L1695" s="37" t="str">
        <f aca="false">IF(G1695=1,IF(B1695="",0,IF(J1695&lt;SeuilFugitive,1,0)),"")</f>
        <v/>
      </c>
      <c r="M1695" s="37" t="str">
        <f aca="false">IF(G1695=1,IF(B1695="",IF((Fin-A1695)*24&gt;SeuilFigee,1,0),IF(J1695&gt;SeuilFigee*3600,1,0)),"")</f>
        <v/>
      </c>
      <c r="N1695" s="0" t="str">
        <f aca="false">IF(G1695=1,IF(COUNTIF(H$2:H1695,H1695)=1,COUNTIF($H:$H,H1695),""),"")</f>
        <v/>
      </c>
      <c r="O1695" s="0" t="str">
        <f aca="false">IF(G1695=1,IF(COUNTIF(I$2:I1695,I1695)=1,COUNTIF($I:$I,I1695),""),"")</f>
        <v/>
      </c>
      <c r="P1695" s="38" t="str">
        <f aca="false">IF(G1695=1,IF(COUNTIFS(C$2:C1695,C1695,G$2:G1695,1)=1,COUNTIFS($C:$C,C1695,$G:$G,1)+ROW()/10000000,""),"")</f>
        <v/>
      </c>
      <c r="Q1695" s="0" t="str">
        <f aca="false">IF(K1695=1,IF(COUNTIFS(C$2:C1695,C1695,K$2:K1695,1)=1,1,0),"")</f>
        <v/>
      </c>
      <c r="R1695" s="0" t="str">
        <f aca="false">IF(M1695=1,IF(COUNTIFS(C$2:C1695,C1695,M$2:M1695,1)=1,1,0),"")</f>
        <v/>
      </c>
      <c r="S1695" s="0" t="str">
        <f aca="false">IF(L1695=1,IF(COUNTIFS(C$2:C1695,C1695,L$2:L1695,1)=1,1,0),"")</f>
        <v/>
      </c>
      <c r="T1695" s="38" t="str">
        <f aca="false">IF(N1695="","",N1695+ROW()/10000000)</f>
        <v/>
      </c>
      <c r="U1695" s="0" t="str">
        <f aca="false">IF(G1695=1,IF(B1695="",1,0),"")</f>
        <v/>
      </c>
    </row>
    <row r="1696" customFormat="false" ht="15" hidden="false" customHeight="false" outlineLevel="0" collapsed="false">
      <c r="A1696" s="35"/>
      <c r="B1696" s="35"/>
      <c r="G1696" s="0" t="str">
        <f aca="false">IF(A1696="","",IF(AND(A1696&gt;=Debut,A1696&lt;Fin),1,0))</f>
        <v/>
      </c>
      <c r="H1696" s="0" t="str">
        <f aca="false">IF(G1696=1,INT(ROUND((A1696-Debut)*86400,0)/600),"")</f>
        <v/>
      </c>
      <c r="I1696" s="0" t="str">
        <f aca="false">IF(G1696=1,INT(ROUND((A1696-Debut)*86400,0)/3600),"")</f>
        <v/>
      </c>
      <c r="J1696" s="0" t="str">
        <f aca="false">IF(OR(A1696="",B1696=""),"",ROUND((B1696-A1696)*86400,0))</f>
        <v/>
      </c>
      <c r="K1696" s="37" t="str">
        <f aca="false">IF(G1696=1,IF(COUNTIFS($C:$C,C1696,$G:$G,1,$A:$A,"&gt;="&amp;(A1696-FenetreInterm/86400),$A:$A,"&lt;="&amp;A1696)&gt;=NbInterm,1,0),"")</f>
        <v/>
      </c>
      <c r="L1696" s="37" t="str">
        <f aca="false">IF(G1696=1,IF(B1696="",0,IF(J1696&lt;SeuilFugitive,1,0)),"")</f>
        <v/>
      </c>
      <c r="M1696" s="37" t="str">
        <f aca="false">IF(G1696=1,IF(B1696="",IF((Fin-A1696)*24&gt;SeuilFigee,1,0),IF(J1696&gt;SeuilFigee*3600,1,0)),"")</f>
        <v/>
      </c>
      <c r="N1696" s="0" t="str">
        <f aca="false">IF(G1696=1,IF(COUNTIF(H$2:H1696,H1696)=1,COUNTIF($H:$H,H1696),""),"")</f>
        <v/>
      </c>
      <c r="O1696" s="0" t="str">
        <f aca="false">IF(G1696=1,IF(COUNTIF(I$2:I1696,I1696)=1,COUNTIF($I:$I,I1696),""),"")</f>
        <v/>
      </c>
      <c r="P1696" s="38" t="str">
        <f aca="false">IF(G1696=1,IF(COUNTIFS(C$2:C1696,C1696,G$2:G1696,1)=1,COUNTIFS($C:$C,C1696,$G:$G,1)+ROW()/10000000,""),"")</f>
        <v/>
      </c>
      <c r="Q1696" s="0" t="str">
        <f aca="false">IF(K1696=1,IF(COUNTIFS(C$2:C1696,C1696,K$2:K1696,1)=1,1,0),"")</f>
        <v/>
      </c>
      <c r="R1696" s="0" t="str">
        <f aca="false">IF(M1696=1,IF(COUNTIFS(C$2:C1696,C1696,M$2:M1696,1)=1,1,0),"")</f>
        <v/>
      </c>
      <c r="S1696" s="0" t="str">
        <f aca="false">IF(L1696=1,IF(COUNTIFS(C$2:C1696,C1696,L$2:L1696,1)=1,1,0),"")</f>
        <v/>
      </c>
      <c r="T1696" s="38" t="str">
        <f aca="false">IF(N1696="","",N1696+ROW()/10000000)</f>
        <v/>
      </c>
      <c r="U1696" s="0" t="str">
        <f aca="false">IF(G1696=1,IF(B1696="",1,0),"")</f>
        <v/>
      </c>
    </row>
    <row r="1697" customFormat="false" ht="15" hidden="false" customHeight="false" outlineLevel="0" collapsed="false">
      <c r="A1697" s="35"/>
      <c r="B1697" s="35"/>
      <c r="G1697" s="0" t="str">
        <f aca="false">IF(A1697="","",IF(AND(A1697&gt;=Debut,A1697&lt;Fin),1,0))</f>
        <v/>
      </c>
      <c r="H1697" s="0" t="str">
        <f aca="false">IF(G1697=1,INT(ROUND((A1697-Debut)*86400,0)/600),"")</f>
        <v/>
      </c>
      <c r="I1697" s="0" t="str">
        <f aca="false">IF(G1697=1,INT(ROUND((A1697-Debut)*86400,0)/3600),"")</f>
        <v/>
      </c>
      <c r="J1697" s="0" t="str">
        <f aca="false">IF(OR(A1697="",B1697=""),"",ROUND((B1697-A1697)*86400,0))</f>
        <v/>
      </c>
      <c r="K1697" s="37" t="str">
        <f aca="false">IF(G1697=1,IF(COUNTIFS($C:$C,C1697,$G:$G,1,$A:$A,"&gt;="&amp;(A1697-FenetreInterm/86400),$A:$A,"&lt;="&amp;A1697)&gt;=NbInterm,1,0),"")</f>
        <v/>
      </c>
      <c r="L1697" s="37" t="str">
        <f aca="false">IF(G1697=1,IF(B1697="",0,IF(J1697&lt;SeuilFugitive,1,0)),"")</f>
        <v/>
      </c>
      <c r="M1697" s="37" t="str">
        <f aca="false">IF(G1697=1,IF(B1697="",IF((Fin-A1697)*24&gt;SeuilFigee,1,0),IF(J1697&gt;SeuilFigee*3600,1,0)),"")</f>
        <v/>
      </c>
      <c r="N1697" s="0" t="str">
        <f aca="false">IF(G1697=1,IF(COUNTIF(H$2:H1697,H1697)=1,COUNTIF($H:$H,H1697),""),"")</f>
        <v/>
      </c>
      <c r="O1697" s="0" t="str">
        <f aca="false">IF(G1697=1,IF(COUNTIF(I$2:I1697,I1697)=1,COUNTIF($I:$I,I1697),""),"")</f>
        <v/>
      </c>
      <c r="P1697" s="38" t="str">
        <f aca="false">IF(G1697=1,IF(COUNTIFS(C$2:C1697,C1697,G$2:G1697,1)=1,COUNTIFS($C:$C,C1697,$G:$G,1)+ROW()/10000000,""),"")</f>
        <v/>
      </c>
      <c r="Q1697" s="0" t="str">
        <f aca="false">IF(K1697=1,IF(COUNTIFS(C$2:C1697,C1697,K$2:K1697,1)=1,1,0),"")</f>
        <v/>
      </c>
      <c r="R1697" s="0" t="str">
        <f aca="false">IF(M1697=1,IF(COUNTIFS(C$2:C1697,C1697,M$2:M1697,1)=1,1,0),"")</f>
        <v/>
      </c>
      <c r="S1697" s="0" t="str">
        <f aca="false">IF(L1697=1,IF(COUNTIFS(C$2:C1697,C1697,L$2:L1697,1)=1,1,0),"")</f>
        <v/>
      </c>
      <c r="T1697" s="38" t="str">
        <f aca="false">IF(N1697="","",N1697+ROW()/10000000)</f>
        <v/>
      </c>
      <c r="U1697" s="0" t="str">
        <f aca="false">IF(G1697=1,IF(B1697="",1,0),"")</f>
        <v/>
      </c>
    </row>
    <row r="1698" customFormat="false" ht="15" hidden="false" customHeight="false" outlineLevel="0" collapsed="false">
      <c r="A1698" s="35"/>
      <c r="B1698" s="35"/>
      <c r="G1698" s="0" t="str">
        <f aca="false">IF(A1698="","",IF(AND(A1698&gt;=Debut,A1698&lt;Fin),1,0))</f>
        <v/>
      </c>
      <c r="H1698" s="0" t="str">
        <f aca="false">IF(G1698=1,INT(ROUND((A1698-Debut)*86400,0)/600),"")</f>
        <v/>
      </c>
      <c r="I1698" s="0" t="str">
        <f aca="false">IF(G1698=1,INT(ROUND((A1698-Debut)*86400,0)/3600),"")</f>
        <v/>
      </c>
      <c r="J1698" s="0" t="str">
        <f aca="false">IF(OR(A1698="",B1698=""),"",ROUND((B1698-A1698)*86400,0))</f>
        <v/>
      </c>
      <c r="K1698" s="37" t="str">
        <f aca="false">IF(G1698=1,IF(COUNTIFS($C:$C,C1698,$G:$G,1,$A:$A,"&gt;="&amp;(A1698-FenetreInterm/86400),$A:$A,"&lt;="&amp;A1698)&gt;=NbInterm,1,0),"")</f>
        <v/>
      </c>
      <c r="L1698" s="37" t="str">
        <f aca="false">IF(G1698=1,IF(B1698="",0,IF(J1698&lt;SeuilFugitive,1,0)),"")</f>
        <v/>
      </c>
      <c r="M1698" s="37" t="str">
        <f aca="false">IF(G1698=1,IF(B1698="",IF((Fin-A1698)*24&gt;SeuilFigee,1,0),IF(J1698&gt;SeuilFigee*3600,1,0)),"")</f>
        <v/>
      </c>
      <c r="N1698" s="0" t="str">
        <f aca="false">IF(G1698=1,IF(COUNTIF(H$2:H1698,H1698)=1,COUNTIF($H:$H,H1698),""),"")</f>
        <v/>
      </c>
      <c r="O1698" s="0" t="str">
        <f aca="false">IF(G1698=1,IF(COUNTIF(I$2:I1698,I1698)=1,COUNTIF($I:$I,I1698),""),"")</f>
        <v/>
      </c>
      <c r="P1698" s="38" t="str">
        <f aca="false">IF(G1698=1,IF(COUNTIFS(C$2:C1698,C1698,G$2:G1698,1)=1,COUNTIFS($C:$C,C1698,$G:$G,1)+ROW()/10000000,""),"")</f>
        <v/>
      </c>
      <c r="Q1698" s="0" t="str">
        <f aca="false">IF(K1698=1,IF(COUNTIFS(C$2:C1698,C1698,K$2:K1698,1)=1,1,0),"")</f>
        <v/>
      </c>
      <c r="R1698" s="0" t="str">
        <f aca="false">IF(M1698=1,IF(COUNTIFS(C$2:C1698,C1698,M$2:M1698,1)=1,1,0),"")</f>
        <v/>
      </c>
      <c r="S1698" s="0" t="str">
        <f aca="false">IF(L1698=1,IF(COUNTIFS(C$2:C1698,C1698,L$2:L1698,1)=1,1,0),"")</f>
        <v/>
      </c>
      <c r="T1698" s="38" t="str">
        <f aca="false">IF(N1698="","",N1698+ROW()/10000000)</f>
        <v/>
      </c>
      <c r="U1698" s="0" t="str">
        <f aca="false">IF(G1698=1,IF(B1698="",1,0),"")</f>
        <v/>
      </c>
    </row>
    <row r="1699" customFormat="false" ht="15" hidden="false" customHeight="false" outlineLevel="0" collapsed="false">
      <c r="A1699" s="35"/>
      <c r="B1699" s="35"/>
      <c r="G1699" s="0" t="str">
        <f aca="false">IF(A1699="","",IF(AND(A1699&gt;=Debut,A1699&lt;Fin),1,0))</f>
        <v/>
      </c>
      <c r="H1699" s="0" t="str">
        <f aca="false">IF(G1699=1,INT(ROUND((A1699-Debut)*86400,0)/600),"")</f>
        <v/>
      </c>
      <c r="I1699" s="0" t="str">
        <f aca="false">IF(G1699=1,INT(ROUND((A1699-Debut)*86400,0)/3600),"")</f>
        <v/>
      </c>
      <c r="J1699" s="0" t="str">
        <f aca="false">IF(OR(A1699="",B1699=""),"",ROUND((B1699-A1699)*86400,0))</f>
        <v/>
      </c>
      <c r="K1699" s="37" t="str">
        <f aca="false">IF(G1699=1,IF(COUNTIFS($C:$C,C1699,$G:$G,1,$A:$A,"&gt;="&amp;(A1699-FenetreInterm/86400),$A:$A,"&lt;="&amp;A1699)&gt;=NbInterm,1,0),"")</f>
        <v/>
      </c>
      <c r="L1699" s="37" t="str">
        <f aca="false">IF(G1699=1,IF(B1699="",0,IF(J1699&lt;SeuilFugitive,1,0)),"")</f>
        <v/>
      </c>
      <c r="M1699" s="37" t="str">
        <f aca="false">IF(G1699=1,IF(B1699="",IF((Fin-A1699)*24&gt;SeuilFigee,1,0),IF(J1699&gt;SeuilFigee*3600,1,0)),"")</f>
        <v/>
      </c>
      <c r="N1699" s="0" t="str">
        <f aca="false">IF(G1699=1,IF(COUNTIF(H$2:H1699,H1699)=1,COUNTIF($H:$H,H1699),""),"")</f>
        <v/>
      </c>
      <c r="O1699" s="0" t="str">
        <f aca="false">IF(G1699=1,IF(COUNTIF(I$2:I1699,I1699)=1,COUNTIF($I:$I,I1699),""),"")</f>
        <v/>
      </c>
      <c r="P1699" s="38" t="str">
        <f aca="false">IF(G1699=1,IF(COUNTIFS(C$2:C1699,C1699,G$2:G1699,1)=1,COUNTIFS($C:$C,C1699,$G:$G,1)+ROW()/10000000,""),"")</f>
        <v/>
      </c>
      <c r="Q1699" s="0" t="str">
        <f aca="false">IF(K1699=1,IF(COUNTIFS(C$2:C1699,C1699,K$2:K1699,1)=1,1,0),"")</f>
        <v/>
      </c>
      <c r="R1699" s="0" t="str">
        <f aca="false">IF(M1699=1,IF(COUNTIFS(C$2:C1699,C1699,M$2:M1699,1)=1,1,0),"")</f>
        <v/>
      </c>
      <c r="S1699" s="0" t="str">
        <f aca="false">IF(L1699=1,IF(COUNTIFS(C$2:C1699,C1699,L$2:L1699,1)=1,1,0),"")</f>
        <v/>
      </c>
      <c r="T1699" s="38" t="str">
        <f aca="false">IF(N1699="","",N1699+ROW()/10000000)</f>
        <v/>
      </c>
      <c r="U1699" s="0" t="str">
        <f aca="false">IF(G1699=1,IF(B1699="",1,0),"")</f>
        <v/>
      </c>
    </row>
    <row r="1700" customFormat="false" ht="15" hidden="false" customHeight="false" outlineLevel="0" collapsed="false">
      <c r="A1700" s="35"/>
      <c r="B1700" s="35"/>
      <c r="G1700" s="0" t="str">
        <f aca="false">IF(A1700="","",IF(AND(A1700&gt;=Debut,A1700&lt;Fin),1,0))</f>
        <v/>
      </c>
      <c r="H1700" s="0" t="str">
        <f aca="false">IF(G1700=1,INT(ROUND((A1700-Debut)*86400,0)/600),"")</f>
        <v/>
      </c>
      <c r="I1700" s="0" t="str">
        <f aca="false">IF(G1700=1,INT(ROUND((A1700-Debut)*86400,0)/3600),"")</f>
        <v/>
      </c>
      <c r="J1700" s="0" t="str">
        <f aca="false">IF(OR(A1700="",B1700=""),"",ROUND((B1700-A1700)*86400,0))</f>
        <v/>
      </c>
      <c r="K1700" s="37" t="str">
        <f aca="false">IF(G1700=1,IF(COUNTIFS($C:$C,C1700,$G:$G,1,$A:$A,"&gt;="&amp;(A1700-FenetreInterm/86400),$A:$A,"&lt;="&amp;A1700)&gt;=NbInterm,1,0),"")</f>
        <v/>
      </c>
      <c r="L1700" s="37" t="str">
        <f aca="false">IF(G1700=1,IF(B1700="",0,IF(J1700&lt;SeuilFugitive,1,0)),"")</f>
        <v/>
      </c>
      <c r="M1700" s="37" t="str">
        <f aca="false">IF(G1700=1,IF(B1700="",IF((Fin-A1700)*24&gt;SeuilFigee,1,0),IF(J1700&gt;SeuilFigee*3600,1,0)),"")</f>
        <v/>
      </c>
      <c r="N1700" s="0" t="str">
        <f aca="false">IF(G1700=1,IF(COUNTIF(H$2:H1700,H1700)=1,COUNTIF($H:$H,H1700),""),"")</f>
        <v/>
      </c>
      <c r="O1700" s="0" t="str">
        <f aca="false">IF(G1700=1,IF(COUNTIF(I$2:I1700,I1700)=1,COUNTIF($I:$I,I1700),""),"")</f>
        <v/>
      </c>
      <c r="P1700" s="38" t="str">
        <f aca="false">IF(G1700=1,IF(COUNTIFS(C$2:C1700,C1700,G$2:G1700,1)=1,COUNTIFS($C:$C,C1700,$G:$G,1)+ROW()/10000000,""),"")</f>
        <v/>
      </c>
      <c r="Q1700" s="0" t="str">
        <f aca="false">IF(K1700=1,IF(COUNTIFS(C$2:C1700,C1700,K$2:K1700,1)=1,1,0),"")</f>
        <v/>
      </c>
      <c r="R1700" s="0" t="str">
        <f aca="false">IF(M1700=1,IF(COUNTIFS(C$2:C1700,C1700,M$2:M1700,1)=1,1,0),"")</f>
        <v/>
      </c>
      <c r="S1700" s="0" t="str">
        <f aca="false">IF(L1700=1,IF(COUNTIFS(C$2:C1700,C1700,L$2:L1700,1)=1,1,0),"")</f>
        <v/>
      </c>
      <c r="T1700" s="38" t="str">
        <f aca="false">IF(N1700="","",N1700+ROW()/10000000)</f>
        <v/>
      </c>
      <c r="U1700" s="0" t="str">
        <f aca="false">IF(G1700=1,IF(B1700="",1,0),"")</f>
        <v/>
      </c>
    </row>
    <row r="1701" customFormat="false" ht="15" hidden="false" customHeight="false" outlineLevel="0" collapsed="false">
      <c r="A1701" s="35"/>
      <c r="B1701" s="35"/>
      <c r="G1701" s="0" t="str">
        <f aca="false">IF(A1701="","",IF(AND(A1701&gt;=Debut,A1701&lt;Fin),1,0))</f>
        <v/>
      </c>
      <c r="H1701" s="0" t="str">
        <f aca="false">IF(G1701=1,INT(ROUND((A1701-Debut)*86400,0)/600),"")</f>
        <v/>
      </c>
      <c r="I1701" s="0" t="str">
        <f aca="false">IF(G1701=1,INT(ROUND((A1701-Debut)*86400,0)/3600),"")</f>
        <v/>
      </c>
      <c r="J1701" s="0" t="str">
        <f aca="false">IF(OR(A1701="",B1701=""),"",ROUND((B1701-A1701)*86400,0))</f>
        <v/>
      </c>
      <c r="K1701" s="37" t="str">
        <f aca="false">IF(G1701=1,IF(COUNTIFS($C:$C,C1701,$G:$G,1,$A:$A,"&gt;="&amp;(A1701-FenetreInterm/86400),$A:$A,"&lt;="&amp;A1701)&gt;=NbInterm,1,0),"")</f>
        <v/>
      </c>
      <c r="L1701" s="37" t="str">
        <f aca="false">IF(G1701=1,IF(B1701="",0,IF(J1701&lt;SeuilFugitive,1,0)),"")</f>
        <v/>
      </c>
      <c r="M1701" s="37" t="str">
        <f aca="false">IF(G1701=1,IF(B1701="",IF((Fin-A1701)*24&gt;SeuilFigee,1,0),IF(J1701&gt;SeuilFigee*3600,1,0)),"")</f>
        <v/>
      </c>
      <c r="N1701" s="0" t="str">
        <f aca="false">IF(G1701=1,IF(COUNTIF(H$2:H1701,H1701)=1,COUNTIF($H:$H,H1701),""),"")</f>
        <v/>
      </c>
      <c r="O1701" s="0" t="str">
        <f aca="false">IF(G1701=1,IF(COUNTIF(I$2:I1701,I1701)=1,COUNTIF($I:$I,I1701),""),"")</f>
        <v/>
      </c>
      <c r="P1701" s="38" t="str">
        <f aca="false">IF(G1701=1,IF(COUNTIFS(C$2:C1701,C1701,G$2:G1701,1)=1,COUNTIFS($C:$C,C1701,$G:$G,1)+ROW()/10000000,""),"")</f>
        <v/>
      </c>
      <c r="Q1701" s="0" t="str">
        <f aca="false">IF(K1701=1,IF(COUNTIFS(C$2:C1701,C1701,K$2:K1701,1)=1,1,0),"")</f>
        <v/>
      </c>
      <c r="R1701" s="0" t="str">
        <f aca="false">IF(M1701=1,IF(COUNTIFS(C$2:C1701,C1701,M$2:M1701,1)=1,1,0),"")</f>
        <v/>
      </c>
      <c r="S1701" s="0" t="str">
        <f aca="false">IF(L1701=1,IF(COUNTIFS(C$2:C1701,C1701,L$2:L1701,1)=1,1,0),"")</f>
        <v/>
      </c>
      <c r="T1701" s="38" t="str">
        <f aca="false">IF(N1701="","",N1701+ROW()/10000000)</f>
        <v/>
      </c>
      <c r="U1701" s="0" t="str">
        <f aca="false">IF(G1701=1,IF(B1701="",1,0),"")</f>
        <v/>
      </c>
    </row>
    <row r="1702" customFormat="false" ht="15" hidden="false" customHeight="false" outlineLevel="0" collapsed="false">
      <c r="A1702" s="35"/>
      <c r="B1702" s="35"/>
      <c r="G1702" s="0" t="str">
        <f aca="false">IF(A1702="","",IF(AND(A1702&gt;=Debut,A1702&lt;Fin),1,0))</f>
        <v/>
      </c>
      <c r="H1702" s="0" t="str">
        <f aca="false">IF(G1702=1,INT(ROUND((A1702-Debut)*86400,0)/600),"")</f>
        <v/>
      </c>
      <c r="I1702" s="0" t="str">
        <f aca="false">IF(G1702=1,INT(ROUND((A1702-Debut)*86400,0)/3600),"")</f>
        <v/>
      </c>
      <c r="J1702" s="0" t="str">
        <f aca="false">IF(OR(A1702="",B1702=""),"",ROUND((B1702-A1702)*86400,0))</f>
        <v/>
      </c>
      <c r="K1702" s="37" t="str">
        <f aca="false">IF(G1702=1,IF(COUNTIFS($C:$C,C1702,$G:$G,1,$A:$A,"&gt;="&amp;(A1702-FenetreInterm/86400),$A:$A,"&lt;="&amp;A1702)&gt;=NbInterm,1,0),"")</f>
        <v/>
      </c>
      <c r="L1702" s="37" t="str">
        <f aca="false">IF(G1702=1,IF(B1702="",0,IF(J1702&lt;SeuilFugitive,1,0)),"")</f>
        <v/>
      </c>
      <c r="M1702" s="37" t="str">
        <f aca="false">IF(G1702=1,IF(B1702="",IF((Fin-A1702)*24&gt;SeuilFigee,1,0),IF(J1702&gt;SeuilFigee*3600,1,0)),"")</f>
        <v/>
      </c>
      <c r="N1702" s="0" t="str">
        <f aca="false">IF(G1702=1,IF(COUNTIF(H$2:H1702,H1702)=1,COUNTIF($H:$H,H1702),""),"")</f>
        <v/>
      </c>
      <c r="O1702" s="0" t="str">
        <f aca="false">IF(G1702=1,IF(COUNTIF(I$2:I1702,I1702)=1,COUNTIF($I:$I,I1702),""),"")</f>
        <v/>
      </c>
      <c r="P1702" s="38" t="str">
        <f aca="false">IF(G1702=1,IF(COUNTIFS(C$2:C1702,C1702,G$2:G1702,1)=1,COUNTIFS($C:$C,C1702,$G:$G,1)+ROW()/10000000,""),"")</f>
        <v/>
      </c>
      <c r="Q1702" s="0" t="str">
        <f aca="false">IF(K1702=1,IF(COUNTIFS(C$2:C1702,C1702,K$2:K1702,1)=1,1,0),"")</f>
        <v/>
      </c>
      <c r="R1702" s="0" t="str">
        <f aca="false">IF(M1702=1,IF(COUNTIFS(C$2:C1702,C1702,M$2:M1702,1)=1,1,0),"")</f>
        <v/>
      </c>
      <c r="S1702" s="0" t="str">
        <f aca="false">IF(L1702=1,IF(COUNTIFS(C$2:C1702,C1702,L$2:L1702,1)=1,1,0),"")</f>
        <v/>
      </c>
      <c r="T1702" s="38" t="str">
        <f aca="false">IF(N1702="","",N1702+ROW()/10000000)</f>
        <v/>
      </c>
      <c r="U1702" s="0" t="str">
        <f aca="false">IF(G1702=1,IF(B1702="",1,0),"")</f>
        <v/>
      </c>
    </row>
    <row r="1703" customFormat="false" ht="15" hidden="false" customHeight="false" outlineLevel="0" collapsed="false">
      <c r="A1703" s="35"/>
      <c r="B1703" s="35"/>
      <c r="G1703" s="0" t="str">
        <f aca="false">IF(A1703="","",IF(AND(A1703&gt;=Debut,A1703&lt;Fin),1,0))</f>
        <v/>
      </c>
      <c r="H1703" s="0" t="str">
        <f aca="false">IF(G1703=1,INT(ROUND((A1703-Debut)*86400,0)/600),"")</f>
        <v/>
      </c>
      <c r="I1703" s="0" t="str">
        <f aca="false">IF(G1703=1,INT(ROUND((A1703-Debut)*86400,0)/3600),"")</f>
        <v/>
      </c>
      <c r="J1703" s="0" t="str">
        <f aca="false">IF(OR(A1703="",B1703=""),"",ROUND((B1703-A1703)*86400,0))</f>
        <v/>
      </c>
      <c r="K1703" s="37" t="str">
        <f aca="false">IF(G1703=1,IF(COUNTIFS($C:$C,C1703,$G:$G,1,$A:$A,"&gt;="&amp;(A1703-FenetreInterm/86400),$A:$A,"&lt;="&amp;A1703)&gt;=NbInterm,1,0),"")</f>
        <v/>
      </c>
      <c r="L1703" s="37" t="str">
        <f aca="false">IF(G1703=1,IF(B1703="",0,IF(J1703&lt;SeuilFugitive,1,0)),"")</f>
        <v/>
      </c>
      <c r="M1703" s="37" t="str">
        <f aca="false">IF(G1703=1,IF(B1703="",IF((Fin-A1703)*24&gt;SeuilFigee,1,0),IF(J1703&gt;SeuilFigee*3600,1,0)),"")</f>
        <v/>
      </c>
      <c r="N1703" s="0" t="str">
        <f aca="false">IF(G1703=1,IF(COUNTIF(H$2:H1703,H1703)=1,COUNTIF($H:$H,H1703),""),"")</f>
        <v/>
      </c>
      <c r="O1703" s="0" t="str">
        <f aca="false">IF(G1703=1,IF(COUNTIF(I$2:I1703,I1703)=1,COUNTIF($I:$I,I1703),""),"")</f>
        <v/>
      </c>
      <c r="P1703" s="38" t="str">
        <f aca="false">IF(G1703=1,IF(COUNTIFS(C$2:C1703,C1703,G$2:G1703,1)=1,COUNTIFS($C:$C,C1703,$G:$G,1)+ROW()/10000000,""),"")</f>
        <v/>
      </c>
      <c r="Q1703" s="0" t="str">
        <f aca="false">IF(K1703=1,IF(COUNTIFS(C$2:C1703,C1703,K$2:K1703,1)=1,1,0),"")</f>
        <v/>
      </c>
      <c r="R1703" s="0" t="str">
        <f aca="false">IF(M1703=1,IF(COUNTIFS(C$2:C1703,C1703,M$2:M1703,1)=1,1,0),"")</f>
        <v/>
      </c>
      <c r="S1703" s="0" t="str">
        <f aca="false">IF(L1703=1,IF(COUNTIFS(C$2:C1703,C1703,L$2:L1703,1)=1,1,0),"")</f>
        <v/>
      </c>
      <c r="T1703" s="38" t="str">
        <f aca="false">IF(N1703="","",N1703+ROW()/10000000)</f>
        <v/>
      </c>
      <c r="U1703" s="0" t="str">
        <f aca="false">IF(G1703=1,IF(B1703="",1,0),"")</f>
        <v/>
      </c>
    </row>
    <row r="1704" customFormat="false" ht="15" hidden="false" customHeight="false" outlineLevel="0" collapsed="false">
      <c r="A1704" s="35"/>
      <c r="B1704" s="35"/>
      <c r="G1704" s="0" t="str">
        <f aca="false">IF(A1704="","",IF(AND(A1704&gt;=Debut,A1704&lt;Fin),1,0))</f>
        <v/>
      </c>
      <c r="H1704" s="0" t="str">
        <f aca="false">IF(G1704=1,INT(ROUND((A1704-Debut)*86400,0)/600),"")</f>
        <v/>
      </c>
      <c r="I1704" s="0" t="str">
        <f aca="false">IF(G1704=1,INT(ROUND((A1704-Debut)*86400,0)/3600),"")</f>
        <v/>
      </c>
      <c r="J1704" s="0" t="str">
        <f aca="false">IF(OR(A1704="",B1704=""),"",ROUND((B1704-A1704)*86400,0))</f>
        <v/>
      </c>
      <c r="K1704" s="37" t="str">
        <f aca="false">IF(G1704=1,IF(COUNTIFS($C:$C,C1704,$G:$G,1,$A:$A,"&gt;="&amp;(A1704-FenetreInterm/86400),$A:$A,"&lt;="&amp;A1704)&gt;=NbInterm,1,0),"")</f>
        <v/>
      </c>
      <c r="L1704" s="37" t="str">
        <f aca="false">IF(G1704=1,IF(B1704="",0,IF(J1704&lt;SeuilFugitive,1,0)),"")</f>
        <v/>
      </c>
      <c r="M1704" s="37" t="str">
        <f aca="false">IF(G1704=1,IF(B1704="",IF((Fin-A1704)*24&gt;SeuilFigee,1,0),IF(J1704&gt;SeuilFigee*3600,1,0)),"")</f>
        <v/>
      </c>
      <c r="N1704" s="0" t="str">
        <f aca="false">IF(G1704=1,IF(COUNTIF(H$2:H1704,H1704)=1,COUNTIF($H:$H,H1704),""),"")</f>
        <v/>
      </c>
      <c r="O1704" s="0" t="str">
        <f aca="false">IF(G1704=1,IF(COUNTIF(I$2:I1704,I1704)=1,COUNTIF($I:$I,I1704),""),"")</f>
        <v/>
      </c>
      <c r="P1704" s="38" t="str">
        <f aca="false">IF(G1704=1,IF(COUNTIFS(C$2:C1704,C1704,G$2:G1704,1)=1,COUNTIFS($C:$C,C1704,$G:$G,1)+ROW()/10000000,""),"")</f>
        <v/>
      </c>
      <c r="Q1704" s="0" t="str">
        <f aca="false">IF(K1704=1,IF(COUNTIFS(C$2:C1704,C1704,K$2:K1704,1)=1,1,0),"")</f>
        <v/>
      </c>
      <c r="R1704" s="0" t="str">
        <f aca="false">IF(M1704=1,IF(COUNTIFS(C$2:C1704,C1704,M$2:M1704,1)=1,1,0),"")</f>
        <v/>
      </c>
      <c r="S1704" s="0" t="str">
        <f aca="false">IF(L1704=1,IF(COUNTIFS(C$2:C1704,C1704,L$2:L1704,1)=1,1,0),"")</f>
        <v/>
      </c>
      <c r="T1704" s="38" t="str">
        <f aca="false">IF(N1704="","",N1704+ROW()/10000000)</f>
        <v/>
      </c>
      <c r="U1704" s="0" t="str">
        <f aca="false">IF(G1704=1,IF(B1704="",1,0),"")</f>
        <v/>
      </c>
    </row>
    <row r="1705" customFormat="false" ht="15" hidden="false" customHeight="false" outlineLevel="0" collapsed="false">
      <c r="A1705" s="35"/>
      <c r="B1705" s="35"/>
      <c r="G1705" s="0" t="str">
        <f aca="false">IF(A1705="","",IF(AND(A1705&gt;=Debut,A1705&lt;Fin),1,0))</f>
        <v/>
      </c>
      <c r="H1705" s="0" t="str">
        <f aca="false">IF(G1705=1,INT(ROUND((A1705-Debut)*86400,0)/600),"")</f>
        <v/>
      </c>
      <c r="I1705" s="0" t="str">
        <f aca="false">IF(G1705=1,INT(ROUND((A1705-Debut)*86400,0)/3600),"")</f>
        <v/>
      </c>
      <c r="J1705" s="0" t="str">
        <f aca="false">IF(OR(A1705="",B1705=""),"",ROUND((B1705-A1705)*86400,0))</f>
        <v/>
      </c>
      <c r="K1705" s="37" t="str">
        <f aca="false">IF(G1705=1,IF(COUNTIFS($C:$C,C1705,$G:$G,1,$A:$A,"&gt;="&amp;(A1705-FenetreInterm/86400),$A:$A,"&lt;="&amp;A1705)&gt;=NbInterm,1,0),"")</f>
        <v/>
      </c>
      <c r="L1705" s="37" t="str">
        <f aca="false">IF(G1705=1,IF(B1705="",0,IF(J1705&lt;SeuilFugitive,1,0)),"")</f>
        <v/>
      </c>
      <c r="M1705" s="37" t="str">
        <f aca="false">IF(G1705=1,IF(B1705="",IF((Fin-A1705)*24&gt;SeuilFigee,1,0),IF(J1705&gt;SeuilFigee*3600,1,0)),"")</f>
        <v/>
      </c>
      <c r="N1705" s="0" t="str">
        <f aca="false">IF(G1705=1,IF(COUNTIF(H$2:H1705,H1705)=1,COUNTIF($H:$H,H1705),""),"")</f>
        <v/>
      </c>
      <c r="O1705" s="0" t="str">
        <f aca="false">IF(G1705=1,IF(COUNTIF(I$2:I1705,I1705)=1,COUNTIF($I:$I,I1705),""),"")</f>
        <v/>
      </c>
      <c r="P1705" s="38" t="str">
        <f aca="false">IF(G1705=1,IF(COUNTIFS(C$2:C1705,C1705,G$2:G1705,1)=1,COUNTIFS($C:$C,C1705,$G:$G,1)+ROW()/10000000,""),"")</f>
        <v/>
      </c>
      <c r="Q1705" s="0" t="str">
        <f aca="false">IF(K1705=1,IF(COUNTIFS(C$2:C1705,C1705,K$2:K1705,1)=1,1,0),"")</f>
        <v/>
      </c>
      <c r="R1705" s="0" t="str">
        <f aca="false">IF(M1705=1,IF(COUNTIFS(C$2:C1705,C1705,M$2:M1705,1)=1,1,0),"")</f>
        <v/>
      </c>
      <c r="S1705" s="0" t="str">
        <f aca="false">IF(L1705=1,IF(COUNTIFS(C$2:C1705,C1705,L$2:L1705,1)=1,1,0),"")</f>
        <v/>
      </c>
      <c r="T1705" s="38" t="str">
        <f aca="false">IF(N1705="","",N1705+ROW()/10000000)</f>
        <v/>
      </c>
      <c r="U1705" s="0" t="str">
        <f aca="false">IF(G1705=1,IF(B1705="",1,0),"")</f>
        <v/>
      </c>
    </row>
    <row r="1706" customFormat="false" ht="15" hidden="false" customHeight="false" outlineLevel="0" collapsed="false">
      <c r="A1706" s="35"/>
      <c r="B1706" s="35"/>
      <c r="G1706" s="0" t="str">
        <f aca="false">IF(A1706="","",IF(AND(A1706&gt;=Debut,A1706&lt;Fin),1,0))</f>
        <v/>
      </c>
      <c r="H1706" s="0" t="str">
        <f aca="false">IF(G1706=1,INT(ROUND((A1706-Debut)*86400,0)/600),"")</f>
        <v/>
      </c>
      <c r="I1706" s="0" t="str">
        <f aca="false">IF(G1706=1,INT(ROUND((A1706-Debut)*86400,0)/3600),"")</f>
        <v/>
      </c>
      <c r="J1706" s="0" t="str">
        <f aca="false">IF(OR(A1706="",B1706=""),"",ROUND((B1706-A1706)*86400,0))</f>
        <v/>
      </c>
      <c r="K1706" s="37" t="str">
        <f aca="false">IF(G1706=1,IF(COUNTIFS($C:$C,C1706,$G:$G,1,$A:$A,"&gt;="&amp;(A1706-FenetreInterm/86400),$A:$A,"&lt;="&amp;A1706)&gt;=NbInterm,1,0),"")</f>
        <v/>
      </c>
      <c r="L1706" s="37" t="str">
        <f aca="false">IF(G1706=1,IF(B1706="",0,IF(J1706&lt;SeuilFugitive,1,0)),"")</f>
        <v/>
      </c>
      <c r="M1706" s="37" t="str">
        <f aca="false">IF(G1706=1,IF(B1706="",IF((Fin-A1706)*24&gt;SeuilFigee,1,0),IF(J1706&gt;SeuilFigee*3600,1,0)),"")</f>
        <v/>
      </c>
      <c r="N1706" s="0" t="str">
        <f aca="false">IF(G1706=1,IF(COUNTIF(H$2:H1706,H1706)=1,COUNTIF($H:$H,H1706),""),"")</f>
        <v/>
      </c>
      <c r="O1706" s="0" t="str">
        <f aca="false">IF(G1706=1,IF(COUNTIF(I$2:I1706,I1706)=1,COUNTIF($I:$I,I1706),""),"")</f>
        <v/>
      </c>
      <c r="P1706" s="38" t="str">
        <f aca="false">IF(G1706=1,IF(COUNTIFS(C$2:C1706,C1706,G$2:G1706,1)=1,COUNTIFS($C:$C,C1706,$G:$G,1)+ROW()/10000000,""),"")</f>
        <v/>
      </c>
      <c r="Q1706" s="0" t="str">
        <f aca="false">IF(K1706=1,IF(COUNTIFS(C$2:C1706,C1706,K$2:K1706,1)=1,1,0),"")</f>
        <v/>
      </c>
      <c r="R1706" s="0" t="str">
        <f aca="false">IF(M1706=1,IF(COUNTIFS(C$2:C1706,C1706,M$2:M1706,1)=1,1,0),"")</f>
        <v/>
      </c>
      <c r="S1706" s="0" t="str">
        <f aca="false">IF(L1706=1,IF(COUNTIFS(C$2:C1706,C1706,L$2:L1706,1)=1,1,0),"")</f>
        <v/>
      </c>
      <c r="T1706" s="38" t="str">
        <f aca="false">IF(N1706="","",N1706+ROW()/10000000)</f>
        <v/>
      </c>
      <c r="U1706" s="0" t="str">
        <f aca="false">IF(G1706=1,IF(B1706="",1,0),"")</f>
        <v/>
      </c>
    </row>
    <row r="1707" customFormat="false" ht="15" hidden="false" customHeight="false" outlineLevel="0" collapsed="false">
      <c r="A1707" s="35"/>
      <c r="B1707" s="35"/>
      <c r="G1707" s="0" t="str">
        <f aca="false">IF(A1707="","",IF(AND(A1707&gt;=Debut,A1707&lt;Fin),1,0))</f>
        <v/>
      </c>
      <c r="H1707" s="0" t="str">
        <f aca="false">IF(G1707=1,INT(ROUND((A1707-Debut)*86400,0)/600),"")</f>
        <v/>
      </c>
      <c r="I1707" s="0" t="str">
        <f aca="false">IF(G1707=1,INT(ROUND((A1707-Debut)*86400,0)/3600),"")</f>
        <v/>
      </c>
      <c r="J1707" s="0" t="str">
        <f aca="false">IF(OR(A1707="",B1707=""),"",ROUND((B1707-A1707)*86400,0))</f>
        <v/>
      </c>
      <c r="K1707" s="37" t="str">
        <f aca="false">IF(G1707=1,IF(COUNTIFS($C:$C,C1707,$G:$G,1,$A:$A,"&gt;="&amp;(A1707-FenetreInterm/86400),$A:$A,"&lt;="&amp;A1707)&gt;=NbInterm,1,0),"")</f>
        <v/>
      </c>
      <c r="L1707" s="37" t="str">
        <f aca="false">IF(G1707=1,IF(B1707="",0,IF(J1707&lt;SeuilFugitive,1,0)),"")</f>
        <v/>
      </c>
      <c r="M1707" s="37" t="str">
        <f aca="false">IF(G1707=1,IF(B1707="",IF((Fin-A1707)*24&gt;SeuilFigee,1,0),IF(J1707&gt;SeuilFigee*3600,1,0)),"")</f>
        <v/>
      </c>
      <c r="N1707" s="0" t="str">
        <f aca="false">IF(G1707=1,IF(COUNTIF(H$2:H1707,H1707)=1,COUNTIF($H:$H,H1707),""),"")</f>
        <v/>
      </c>
      <c r="O1707" s="0" t="str">
        <f aca="false">IF(G1707=1,IF(COUNTIF(I$2:I1707,I1707)=1,COUNTIF($I:$I,I1707),""),"")</f>
        <v/>
      </c>
      <c r="P1707" s="38" t="str">
        <f aca="false">IF(G1707=1,IF(COUNTIFS(C$2:C1707,C1707,G$2:G1707,1)=1,COUNTIFS($C:$C,C1707,$G:$G,1)+ROW()/10000000,""),"")</f>
        <v/>
      </c>
      <c r="Q1707" s="0" t="str">
        <f aca="false">IF(K1707=1,IF(COUNTIFS(C$2:C1707,C1707,K$2:K1707,1)=1,1,0),"")</f>
        <v/>
      </c>
      <c r="R1707" s="0" t="str">
        <f aca="false">IF(M1707=1,IF(COUNTIFS(C$2:C1707,C1707,M$2:M1707,1)=1,1,0),"")</f>
        <v/>
      </c>
      <c r="S1707" s="0" t="str">
        <f aca="false">IF(L1707=1,IF(COUNTIFS(C$2:C1707,C1707,L$2:L1707,1)=1,1,0),"")</f>
        <v/>
      </c>
      <c r="T1707" s="38" t="str">
        <f aca="false">IF(N1707="","",N1707+ROW()/10000000)</f>
        <v/>
      </c>
      <c r="U1707" s="0" t="str">
        <f aca="false">IF(G1707=1,IF(B1707="",1,0),"")</f>
        <v/>
      </c>
    </row>
    <row r="1708" customFormat="false" ht="15" hidden="false" customHeight="false" outlineLevel="0" collapsed="false">
      <c r="A1708" s="35"/>
      <c r="B1708" s="35"/>
      <c r="G1708" s="0" t="str">
        <f aca="false">IF(A1708="","",IF(AND(A1708&gt;=Debut,A1708&lt;Fin),1,0))</f>
        <v/>
      </c>
      <c r="H1708" s="0" t="str">
        <f aca="false">IF(G1708=1,INT(ROUND((A1708-Debut)*86400,0)/600),"")</f>
        <v/>
      </c>
      <c r="I1708" s="0" t="str">
        <f aca="false">IF(G1708=1,INT(ROUND((A1708-Debut)*86400,0)/3600),"")</f>
        <v/>
      </c>
      <c r="J1708" s="0" t="str">
        <f aca="false">IF(OR(A1708="",B1708=""),"",ROUND((B1708-A1708)*86400,0))</f>
        <v/>
      </c>
      <c r="K1708" s="37" t="str">
        <f aca="false">IF(G1708=1,IF(COUNTIFS($C:$C,C1708,$G:$G,1,$A:$A,"&gt;="&amp;(A1708-FenetreInterm/86400),$A:$A,"&lt;="&amp;A1708)&gt;=NbInterm,1,0),"")</f>
        <v/>
      </c>
      <c r="L1708" s="37" t="str">
        <f aca="false">IF(G1708=1,IF(B1708="",0,IF(J1708&lt;SeuilFugitive,1,0)),"")</f>
        <v/>
      </c>
      <c r="M1708" s="37" t="str">
        <f aca="false">IF(G1708=1,IF(B1708="",IF((Fin-A1708)*24&gt;SeuilFigee,1,0),IF(J1708&gt;SeuilFigee*3600,1,0)),"")</f>
        <v/>
      </c>
      <c r="N1708" s="0" t="str">
        <f aca="false">IF(G1708=1,IF(COUNTIF(H$2:H1708,H1708)=1,COUNTIF($H:$H,H1708),""),"")</f>
        <v/>
      </c>
      <c r="O1708" s="0" t="str">
        <f aca="false">IF(G1708=1,IF(COUNTIF(I$2:I1708,I1708)=1,COUNTIF($I:$I,I1708),""),"")</f>
        <v/>
      </c>
      <c r="P1708" s="38" t="str">
        <f aca="false">IF(G1708=1,IF(COUNTIFS(C$2:C1708,C1708,G$2:G1708,1)=1,COUNTIFS($C:$C,C1708,$G:$G,1)+ROW()/10000000,""),"")</f>
        <v/>
      </c>
      <c r="Q1708" s="0" t="str">
        <f aca="false">IF(K1708=1,IF(COUNTIFS(C$2:C1708,C1708,K$2:K1708,1)=1,1,0),"")</f>
        <v/>
      </c>
      <c r="R1708" s="0" t="str">
        <f aca="false">IF(M1708=1,IF(COUNTIFS(C$2:C1708,C1708,M$2:M1708,1)=1,1,0),"")</f>
        <v/>
      </c>
      <c r="S1708" s="0" t="str">
        <f aca="false">IF(L1708=1,IF(COUNTIFS(C$2:C1708,C1708,L$2:L1708,1)=1,1,0),"")</f>
        <v/>
      </c>
      <c r="T1708" s="38" t="str">
        <f aca="false">IF(N1708="","",N1708+ROW()/10000000)</f>
        <v/>
      </c>
      <c r="U1708" s="0" t="str">
        <f aca="false">IF(G1708=1,IF(B1708="",1,0),"")</f>
        <v/>
      </c>
    </row>
    <row r="1709" customFormat="false" ht="15" hidden="false" customHeight="false" outlineLevel="0" collapsed="false">
      <c r="A1709" s="35"/>
      <c r="B1709" s="35"/>
      <c r="G1709" s="0" t="str">
        <f aca="false">IF(A1709="","",IF(AND(A1709&gt;=Debut,A1709&lt;Fin),1,0))</f>
        <v/>
      </c>
      <c r="H1709" s="0" t="str">
        <f aca="false">IF(G1709=1,INT(ROUND((A1709-Debut)*86400,0)/600),"")</f>
        <v/>
      </c>
      <c r="I1709" s="0" t="str">
        <f aca="false">IF(G1709=1,INT(ROUND((A1709-Debut)*86400,0)/3600),"")</f>
        <v/>
      </c>
      <c r="J1709" s="0" t="str">
        <f aca="false">IF(OR(A1709="",B1709=""),"",ROUND((B1709-A1709)*86400,0))</f>
        <v/>
      </c>
      <c r="K1709" s="37" t="str">
        <f aca="false">IF(G1709=1,IF(COUNTIFS($C:$C,C1709,$G:$G,1,$A:$A,"&gt;="&amp;(A1709-FenetreInterm/86400),$A:$A,"&lt;="&amp;A1709)&gt;=NbInterm,1,0),"")</f>
        <v/>
      </c>
      <c r="L1709" s="37" t="str">
        <f aca="false">IF(G1709=1,IF(B1709="",0,IF(J1709&lt;SeuilFugitive,1,0)),"")</f>
        <v/>
      </c>
      <c r="M1709" s="37" t="str">
        <f aca="false">IF(G1709=1,IF(B1709="",IF((Fin-A1709)*24&gt;SeuilFigee,1,0),IF(J1709&gt;SeuilFigee*3600,1,0)),"")</f>
        <v/>
      </c>
      <c r="N1709" s="0" t="str">
        <f aca="false">IF(G1709=1,IF(COUNTIF(H$2:H1709,H1709)=1,COUNTIF($H:$H,H1709),""),"")</f>
        <v/>
      </c>
      <c r="O1709" s="0" t="str">
        <f aca="false">IF(G1709=1,IF(COUNTIF(I$2:I1709,I1709)=1,COUNTIF($I:$I,I1709),""),"")</f>
        <v/>
      </c>
      <c r="P1709" s="38" t="str">
        <f aca="false">IF(G1709=1,IF(COUNTIFS(C$2:C1709,C1709,G$2:G1709,1)=1,COUNTIFS($C:$C,C1709,$G:$G,1)+ROW()/10000000,""),"")</f>
        <v/>
      </c>
      <c r="Q1709" s="0" t="str">
        <f aca="false">IF(K1709=1,IF(COUNTIFS(C$2:C1709,C1709,K$2:K1709,1)=1,1,0),"")</f>
        <v/>
      </c>
      <c r="R1709" s="0" t="str">
        <f aca="false">IF(M1709=1,IF(COUNTIFS(C$2:C1709,C1709,M$2:M1709,1)=1,1,0),"")</f>
        <v/>
      </c>
      <c r="S1709" s="0" t="str">
        <f aca="false">IF(L1709=1,IF(COUNTIFS(C$2:C1709,C1709,L$2:L1709,1)=1,1,0),"")</f>
        <v/>
      </c>
      <c r="T1709" s="38" t="str">
        <f aca="false">IF(N1709="","",N1709+ROW()/10000000)</f>
        <v/>
      </c>
      <c r="U1709" s="0" t="str">
        <f aca="false">IF(G1709=1,IF(B1709="",1,0),"")</f>
        <v/>
      </c>
    </row>
    <row r="1710" customFormat="false" ht="15" hidden="false" customHeight="false" outlineLevel="0" collapsed="false">
      <c r="A1710" s="35"/>
      <c r="B1710" s="35"/>
      <c r="G1710" s="0" t="str">
        <f aca="false">IF(A1710="","",IF(AND(A1710&gt;=Debut,A1710&lt;Fin),1,0))</f>
        <v/>
      </c>
      <c r="H1710" s="0" t="str">
        <f aca="false">IF(G1710=1,INT(ROUND((A1710-Debut)*86400,0)/600),"")</f>
        <v/>
      </c>
      <c r="I1710" s="0" t="str">
        <f aca="false">IF(G1710=1,INT(ROUND((A1710-Debut)*86400,0)/3600),"")</f>
        <v/>
      </c>
      <c r="J1710" s="0" t="str">
        <f aca="false">IF(OR(A1710="",B1710=""),"",ROUND((B1710-A1710)*86400,0))</f>
        <v/>
      </c>
      <c r="K1710" s="37" t="str">
        <f aca="false">IF(G1710=1,IF(COUNTIFS($C:$C,C1710,$G:$G,1,$A:$A,"&gt;="&amp;(A1710-FenetreInterm/86400),$A:$A,"&lt;="&amp;A1710)&gt;=NbInterm,1,0),"")</f>
        <v/>
      </c>
      <c r="L1710" s="37" t="str">
        <f aca="false">IF(G1710=1,IF(B1710="",0,IF(J1710&lt;SeuilFugitive,1,0)),"")</f>
        <v/>
      </c>
      <c r="M1710" s="37" t="str">
        <f aca="false">IF(G1710=1,IF(B1710="",IF((Fin-A1710)*24&gt;SeuilFigee,1,0),IF(J1710&gt;SeuilFigee*3600,1,0)),"")</f>
        <v/>
      </c>
      <c r="N1710" s="0" t="str">
        <f aca="false">IF(G1710=1,IF(COUNTIF(H$2:H1710,H1710)=1,COUNTIF($H:$H,H1710),""),"")</f>
        <v/>
      </c>
      <c r="O1710" s="0" t="str">
        <f aca="false">IF(G1710=1,IF(COUNTIF(I$2:I1710,I1710)=1,COUNTIF($I:$I,I1710),""),"")</f>
        <v/>
      </c>
      <c r="P1710" s="38" t="str">
        <f aca="false">IF(G1710=1,IF(COUNTIFS(C$2:C1710,C1710,G$2:G1710,1)=1,COUNTIFS($C:$C,C1710,$G:$G,1)+ROW()/10000000,""),"")</f>
        <v/>
      </c>
      <c r="Q1710" s="0" t="str">
        <f aca="false">IF(K1710=1,IF(COUNTIFS(C$2:C1710,C1710,K$2:K1710,1)=1,1,0),"")</f>
        <v/>
      </c>
      <c r="R1710" s="0" t="str">
        <f aca="false">IF(M1710=1,IF(COUNTIFS(C$2:C1710,C1710,M$2:M1710,1)=1,1,0),"")</f>
        <v/>
      </c>
      <c r="S1710" s="0" t="str">
        <f aca="false">IF(L1710=1,IF(COUNTIFS(C$2:C1710,C1710,L$2:L1710,1)=1,1,0),"")</f>
        <v/>
      </c>
      <c r="T1710" s="38" t="str">
        <f aca="false">IF(N1710="","",N1710+ROW()/10000000)</f>
        <v/>
      </c>
      <c r="U1710" s="0" t="str">
        <f aca="false">IF(G1710=1,IF(B1710="",1,0),"")</f>
        <v/>
      </c>
    </row>
    <row r="1711" customFormat="false" ht="15" hidden="false" customHeight="false" outlineLevel="0" collapsed="false">
      <c r="A1711" s="35"/>
      <c r="B1711" s="35"/>
      <c r="G1711" s="0" t="str">
        <f aca="false">IF(A1711="","",IF(AND(A1711&gt;=Debut,A1711&lt;Fin),1,0))</f>
        <v/>
      </c>
      <c r="H1711" s="0" t="str">
        <f aca="false">IF(G1711=1,INT(ROUND((A1711-Debut)*86400,0)/600),"")</f>
        <v/>
      </c>
      <c r="I1711" s="0" t="str">
        <f aca="false">IF(G1711=1,INT(ROUND((A1711-Debut)*86400,0)/3600),"")</f>
        <v/>
      </c>
      <c r="J1711" s="0" t="str">
        <f aca="false">IF(OR(A1711="",B1711=""),"",ROUND((B1711-A1711)*86400,0))</f>
        <v/>
      </c>
      <c r="K1711" s="37" t="str">
        <f aca="false">IF(G1711=1,IF(COUNTIFS($C:$C,C1711,$G:$G,1,$A:$A,"&gt;="&amp;(A1711-FenetreInterm/86400),$A:$A,"&lt;="&amp;A1711)&gt;=NbInterm,1,0),"")</f>
        <v/>
      </c>
      <c r="L1711" s="37" t="str">
        <f aca="false">IF(G1711=1,IF(B1711="",0,IF(J1711&lt;SeuilFugitive,1,0)),"")</f>
        <v/>
      </c>
      <c r="M1711" s="37" t="str">
        <f aca="false">IF(G1711=1,IF(B1711="",IF((Fin-A1711)*24&gt;SeuilFigee,1,0),IF(J1711&gt;SeuilFigee*3600,1,0)),"")</f>
        <v/>
      </c>
      <c r="N1711" s="0" t="str">
        <f aca="false">IF(G1711=1,IF(COUNTIF(H$2:H1711,H1711)=1,COUNTIF($H:$H,H1711),""),"")</f>
        <v/>
      </c>
      <c r="O1711" s="0" t="str">
        <f aca="false">IF(G1711=1,IF(COUNTIF(I$2:I1711,I1711)=1,COUNTIF($I:$I,I1711),""),"")</f>
        <v/>
      </c>
      <c r="P1711" s="38" t="str">
        <f aca="false">IF(G1711=1,IF(COUNTIFS(C$2:C1711,C1711,G$2:G1711,1)=1,COUNTIFS($C:$C,C1711,$G:$G,1)+ROW()/10000000,""),"")</f>
        <v/>
      </c>
      <c r="Q1711" s="0" t="str">
        <f aca="false">IF(K1711=1,IF(COUNTIFS(C$2:C1711,C1711,K$2:K1711,1)=1,1,0),"")</f>
        <v/>
      </c>
      <c r="R1711" s="0" t="str">
        <f aca="false">IF(M1711=1,IF(COUNTIFS(C$2:C1711,C1711,M$2:M1711,1)=1,1,0),"")</f>
        <v/>
      </c>
      <c r="S1711" s="0" t="str">
        <f aca="false">IF(L1711=1,IF(COUNTIFS(C$2:C1711,C1711,L$2:L1711,1)=1,1,0),"")</f>
        <v/>
      </c>
      <c r="T1711" s="38" t="str">
        <f aca="false">IF(N1711="","",N1711+ROW()/10000000)</f>
        <v/>
      </c>
      <c r="U1711" s="0" t="str">
        <f aca="false">IF(G1711=1,IF(B1711="",1,0),"")</f>
        <v/>
      </c>
    </row>
    <row r="1712" customFormat="false" ht="15" hidden="false" customHeight="false" outlineLevel="0" collapsed="false">
      <c r="A1712" s="35"/>
      <c r="B1712" s="35"/>
      <c r="G1712" s="0" t="str">
        <f aca="false">IF(A1712="","",IF(AND(A1712&gt;=Debut,A1712&lt;Fin),1,0))</f>
        <v/>
      </c>
      <c r="H1712" s="0" t="str">
        <f aca="false">IF(G1712=1,INT(ROUND((A1712-Debut)*86400,0)/600),"")</f>
        <v/>
      </c>
      <c r="I1712" s="0" t="str">
        <f aca="false">IF(G1712=1,INT(ROUND((A1712-Debut)*86400,0)/3600),"")</f>
        <v/>
      </c>
      <c r="J1712" s="0" t="str">
        <f aca="false">IF(OR(A1712="",B1712=""),"",ROUND((B1712-A1712)*86400,0))</f>
        <v/>
      </c>
      <c r="K1712" s="37" t="str">
        <f aca="false">IF(G1712=1,IF(COUNTIFS($C:$C,C1712,$G:$G,1,$A:$A,"&gt;="&amp;(A1712-FenetreInterm/86400),$A:$A,"&lt;="&amp;A1712)&gt;=NbInterm,1,0),"")</f>
        <v/>
      </c>
      <c r="L1712" s="37" t="str">
        <f aca="false">IF(G1712=1,IF(B1712="",0,IF(J1712&lt;SeuilFugitive,1,0)),"")</f>
        <v/>
      </c>
      <c r="M1712" s="37" t="str">
        <f aca="false">IF(G1712=1,IF(B1712="",IF((Fin-A1712)*24&gt;SeuilFigee,1,0),IF(J1712&gt;SeuilFigee*3600,1,0)),"")</f>
        <v/>
      </c>
      <c r="N1712" s="0" t="str">
        <f aca="false">IF(G1712=1,IF(COUNTIF(H$2:H1712,H1712)=1,COUNTIF($H:$H,H1712),""),"")</f>
        <v/>
      </c>
      <c r="O1712" s="0" t="str">
        <f aca="false">IF(G1712=1,IF(COUNTIF(I$2:I1712,I1712)=1,COUNTIF($I:$I,I1712),""),"")</f>
        <v/>
      </c>
      <c r="P1712" s="38" t="str">
        <f aca="false">IF(G1712=1,IF(COUNTIFS(C$2:C1712,C1712,G$2:G1712,1)=1,COUNTIFS($C:$C,C1712,$G:$G,1)+ROW()/10000000,""),"")</f>
        <v/>
      </c>
      <c r="Q1712" s="0" t="str">
        <f aca="false">IF(K1712=1,IF(COUNTIFS(C$2:C1712,C1712,K$2:K1712,1)=1,1,0),"")</f>
        <v/>
      </c>
      <c r="R1712" s="0" t="str">
        <f aca="false">IF(M1712=1,IF(COUNTIFS(C$2:C1712,C1712,M$2:M1712,1)=1,1,0),"")</f>
        <v/>
      </c>
      <c r="S1712" s="0" t="str">
        <f aca="false">IF(L1712=1,IF(COUNTIFS(C$2:C1712,C1712,L$2:L1712,1)=1,1,0),"")</f>
        <v/>
      </c>
      <c r="T1712" s="38" t="str">
        <f aca="false">IF(N1712="","",N1712+ROW()/10000000)</f>
        <v/>
      </c>
      <c r="U1712" s="0" t="str">
        <f aca="false">IF(G1712=1,IF(B1712="",1,0),"")</f>
        <v/>
      </c>
    </row>
    <row r="1713" customFormat="false" ht="15" hidden="false" customHeight="false" outlineLevel="0" collapsed="false">
      <c r="A1713" s="35"/>
      <c r="B1713" s="35"/>
      <c r="G1713" s="0" t="str">
        <f aca="false">IF(A1713="","",IF(AND(A1713&gt;=Debut,A1713&lt;Fin),1,0))</f>
        <v/>
      </c>
      <c r="H1713" s="0" t="str">
        <f aca="false">IF(G1713=1,INT(ROUND((A1713-Debut)*86400,0)/600),"")</f>
        <v/>
      </c>
      <c r="I1713" s="0" t="str">
        <f aca="false">IF(G1713=1,INT(ROUND((A1713-Debut)*86400,0)/3600),"")</f>
        <v/>
      </c>
      <c r="J1713" s="0" t="str">
        <f aca="false">IF(OR(A1713="",B1713=""),"",ROUND((B1713-A1713)*86400,0))</f>
        <v/>
      </c>
      <c r="K1713" s="37" t="str">
        <f aca="false">IF(G1713=1,IF(COUNTIFS($C:$C,C1713,$G:$G,1,$A:$A,"&gt;="&amp;(A1713-FenetreInterm/86400),$A:$A,"&lt;="&amp;A1713)&gt;=NbInterm,1,0),"")</f>
        <v/>
      </c>
      <c r="L1713" s="37" t="str">
        <f aca="false">IF(G1713=1,IF(B1713="",0,IF(J1713&lt;SeuilFugitive,1,0)),"")</f>
        <v/>
      </c>
      <c r="M1713" s="37" t="str">
        <f aca="false">IF(G1713=1,IF(B1713="",IF((Fin-A1713)*24&gt;SeuilFigee,1,0),IF(J1713&gt;SeuilFigee*3600,1,0)),"")</f>
        <v/>
      </c>
      <c r="N1713" s="0" t="str">
        <f aca="false">IF(G1713=1,IF(COUNTIF(H$2:H1713,H1713)=1,COUNTIF($H:$H,H1713),""),"")</f>
        <v/>
      </c>
      <c r="O1713" s="0" t="str">
        <f aca="false">IF(G1713=1,IF(COUNTIF(I$2:I1713,I1713)=1,COUNTIF($I:$I,I1713),""),"")</f>
        <v/>
      </c>
      <c r="P1713" s="38" t="str">
        <f aca="false">IF(G1713=1,IF(COUNTIFS(C$2:C1713,C1713,G$2:G1713,1)=1,COUNTIFS($C:$C,C1713,$G:$G,1)+ROW()/10000000,""),"")</f>
        <v/>
      </c>
      <c r="Q1713" s="0" t="str">
        <f aca="false">IF(K1713=1,IF(COUNTIFS(C$2:C1713,C1713,K$2:K1713,1)=1,1,0),"")</f>
        <v/>
      </c>
      <c r="R1713" s="0" t="str">
        <f aca="false">IF(M1713=1,IF(COUNTIFS(C$2:C1713,C1713,M$2:M1713,1)=1,1,0),"")</f>
        <v/>
      </c>
      <c r="S1713" s="0" t="str">
        <f aca="false">IF(L1713=1,IF(COUNTIFS(C$2:C1713,C1713,L$2:L1713,1)=1,1,0),"")</f>
        <v/>
      </c>
      <c r="T1713" s="38" t="str">
        <f aca="false">IF(N1713="","",N1713+ROW()/10000000)</f>
        <v/>
      </c>
      <c r="U1713" s="0" t="str">
        <f aca="false">IF(G1713=1,IF(B1713="",1,0),"")</f>
        <v/>
      </c>
    </row>
    <row r="1714" customFormat="false" ht="15" hidden="false" customHeight="false" outlineLevel="0" collapsed="false">
      <c r="A1714" s="35"/>
      <c r="B1714" s="35"/>
      <c r="G1714" s="0" t="str">
        <f aca="false">IF(A1714="","",IF(AND(A1714&gt;=Debut,A1714&lt;Fin),1,0))</f>
        <v/>
      </c>
      <c r="H1714" s="0" t="str">
        <f aca="false">IF(G1714=1,INT(ROUND((A1714-Debut)*86400,0)/600),"")</f>
        <v/>
      </c>
      <c r="I1714" s="0" t="str">
        <f aca="false">IF(G1714=1,INT(ROUND((A1714-Debut)*86400,0)/3600),"")</f>
        <v/>
      </c>
      <c r="J1714" s="0" t="str">
        <f aca="false">IF(OR(A1714="",B1714=""),"",ROUND((B1714-A1714)*86400,0))</f>
        <v/>
      </c>
      <c r="K1714" s="37" t="str">
        <f aca="false">IF(G1714=1,IF(COUNTIFS($C:$C,C1714,$G:$G,1,$A:$A,"&gt;="&amp;(A1714-FenetreInterm/86400),$A:$A,"&lt;="&amp;A1714)&gt;=NbInterm,1,0),"")</f>
        <v/>
      </c>
      <c r="L1714" s="37" t="str">
        <f aca="false">IF(G1714=1,IF(B1714="",0,IF(J1714&lt;SeuilFugitive,1,0)),"")</f>
        <v/>
      </c>
      <c r="M1714" s="37" t="str">
        <f aca="false">IF(G1714=1,IF(B1714="",IF((Fin-A1714)*24&gt;SeuilFigee,1,0),IF(J1714&gt;SeuilFigee*3600,1,0)),"")</f>
        <v/>
      </c>
      <c r="N1714" s="0" t="str">
        <f aca="false">IF(G1714=1,IF(COUNTIF(H$2:H1714,H1714)=1,COUNTIF($H:$H,H1714),""),"")</f>
        <v/>
      </c>
      <c r="O1714" s="0" t="str">
        <f aca="false">IF(G1714=1,IF(COUNTIF(I$2:I1714,I1714)=1,COUNTIF($I:$I,I1714),""),"")</f>
        <v/>
      </c>
      <c r="P1714" s="38" t="str">
        <f aca="false">IF(G1714=1,IF(COUNTIFS(C$2:C1714,C1714,G$2:G1714,1)=1,COUNTIFS($C:$C,C1714,$G:$G,1)+ROW()/10000000,""),"")</f>
        <v/>
      </c>
      <c r="Q1714" s="0" t="str">
        <f aca="false">IF(K1714=1,IF(COUNTIFS(C$2:C1714,C1714,K$2:K1714,1)=1,1,0),"")</f>
        <v/>
      </c>
      <c r="R1714" s="0" t="str">
        <f aca="false">IF(M1714=1,IF(COUNTIFS(C$2:C1714,C1714,M$2:M1714,1)=1,1,0),"")</f>
        <v/>
      </c>
      <c r="S1714" s="0" t="str">
        <f aca="false">IF(L1714=1,IF(COUNTIFS(C$2:C1714,C1714,L$2:L1714,1)=1,1,0),"")</f>
        <v/>
      </c>
      <c r="T1714" s="38" t="str">
        <f aca="false">IF(N1714="","",N1714+ROW()/10000000)</f>
        <v/>
      </c>
      <c r="U1714" s="0" t="str">
        <f aca="false">IF(G1714=1,IF(B1714="",1,0),"")</f>
        <v/>
      </c>
    </row>
    <row r="1715" customFormat="false" ht="15" hidden="false" customHeight="false" outlineLevel="0" collapsed="false">
      <c r="A1715" s="35"/>
      <c r="B1715" s="35"/>
      <c r="G1715" s="0" t="str">
        <f aca="false">IF(A1715="","",IF(AND(A1715&gt;=Debut,A1715&lt;Fin),1,0))</f>
        <v/>
      </c>
      <c r="H1715" s="0" t="str">
        <f aca="false">IF(G1715=1,INT(ROUND((A1715-Debut)*86400,0)/600),"")</f>
        <v/>
      </c>
      <c r="I1715" s="0" t="str">
        <f aca="false">IF(G1715=1,INT(ROUND((A1715-Debut)*86400,0)/3600),"")</f>
        <v/>
      </c>
      <c r="J1715" s="0" t="str">
        <f aca="false">IF(OR(A1715="",B1715=""),"",ROUND((B1715-A1715)*86400,0))</f>
        <v/>
      </c>
      <c r="K1715" s="37" t="str">
        <f aca="false">IF(G1715=1,IF(COUNTIFS($C:$C,C1715,$G:$G,1,$A:$A,"&gt;="&amp;(A1715-FenetreInterm/86400),$A:$A,"&lt;="&amp;A1715)&gt;=NbInterm,1,0),"")</f>
        <v/>
      </c>
      <c r="L1715" s="37" t="str">
        <f aca="false">IF(G1715=1,IF(B1715="",0,IF(J1715&lt;SeuilFugitive,1,0)),"")</f>
        <v/>
      </c>
      <c r="M1715" s="37" t="str">
        <f aca="false">IF(G1715=1,IF(B1715="",IF((Fin-A1715)*24&gt;SeuilFigee,1,0),IF(J1715&gt;SeuilFigee*3600,1,0)),"")</f>
        <v/>
      </c>
      <c r="N1715" s="0" t="str">
        <f aca="false">IF(G1715=1,IF(COUNTIF(H$2:H1715,H1715)=1,COUNTIF($H:$H,H1715),""),"")</f>
        <v/>
      </c>
      <c r="O1715" s="0" t="str">
        <f aca="false">IF(G1715=1,IF(COUNTIF(I$2:I1715,I1715)=1,COUNTIF($I:$I,I1715),""),"")</f>
        <v/>
      </c>
      <c r="P1715" s="38" t="str">
        <f aca="false">IF(G1715=1,IF(COUNTIFS(C$2:C1715,C1715,G$2:G1715,1)=1,COUNTIFS($C:$C,C1715,$G:$G,1)+ROW()/10000000,""),"")</f>
        <v/>
      </c>
      <c r="Q1715" s="0" t="str">
        <f aca="false">IF(K1715=1,IF(COUNTIFS(C$2:C1715,C1715,K$2:K1715,1)=1,1,0),"")</f>
        <v/>
      </c>
      <c r="R1715" s="0" t="str">
        <f aca="false">IF(M1715=1,IF(COUNTIFS(C$2:C1715,C1715,M$2:M1715,1)=1,1,0),"")</f>
        <v/>
      </c>
      <c r="S1715" s="0" t="str">
        <f aca="false">IF(L1715=1,IF(COUNTIFS(C$2:C1715,C1715,L$2:L1715,1)=1,1,0),"")</f>
        <v/>
      </c>
      <c r="T1715" s="38" t="str">
        <f aca="false">IF(N1715="","",N1715+ROW()/10000000)</f>
        <v/>
      </c>
      <c r="U1715" s="0" t="str">
        <f aca="false">IF(G1715=1,IF(B1715="",1,0),"")</f>
        <v/>
      </c>
    </row>
    <row r="1716" customFormat="false" ht="15" hidden="false" customHeight="false" outlineLevel="0" collapsed="false">
      <c r="A1716" s="35"/>
      <c r="B1716" s="35"/>
      <c r="G1716" s="0" t="str">
        <f aca="false">IF(A1716="","",IF(AND(A1716&gt;=Debut,A1716&lt;Fin),1,0))</f>
        <v/>
      </c>
      <c r="H1716" s="0" t="str">
        <f aca="false">IF(G1716=1,INT(ROUND((A1716-Debut)*86400,0)/600),"")</f>
        <v/>
      </c>
      <c r="I1716" s="0" t="str">
        <f aca="false">IF(G1716=1,INT(ROUND((A1716-Debut)*86400,0)/3600),"")</f>
        <v/>
      </c>
      <c r="J1716" s="0" t="str">
        <f aca="false">IF(OR(A1716="",B1716=""),"",ROUND((B1716-A1716)*86400,0))</f>
        <v/>
      </c>
      <c r="K1716" s="37" t="str">
        <f aca="false">IF(G1716=1,IF(COUNTIFS($C:$C,C1716,$G:$G,1,$A:$A,"&gt;="&amp;(A1716-FenetreInterm/86400),$A:$A,"&lt;="&amp;A1716)&gt;=NbInterm,1,0),"")</f>
        <v/>
      </c>
      <c r="L1716" s="37" t="str">
        <f aca="false">IF(G1716=1,IF(B1716="",0,IF(J1716&lt;SeuilFugitive,1,0)),"")</f>
        <v/>
      </c>
      <c r="M1716" s="37" t="str">
        <f aca="false">IF(G1716=1,IF(B1716="",IF((Fin-A1716)*24&gt;SeuilFigee,1,0),IF(J1716&gt;SeuilFigee*3600,1,0)),"")</f>
        <v/>
      </c>
      <c r="N1716" s="0" t="str">
        <f aca="false">IF(G1716=1,IF(COUNTIF(H$2:H1716,H1716)=1,COUNTIF($H:$H,H1716),""),"")</f>
        <v/>
      </c>
      <c r="O1716" s="0" t="str">
        <f aca="false">IF(G1716=1,IF(COUNTIF(I$2:I1716,I1716)=1,COUNTIF($I:$I,I1716),""),"")</f>
        <v/>
      </c>
      <c r="P1716" s="38" t="str">
        <f aca="false">IF(G1716=1,IF(COUNTIFS(C$2:C1716,C1716,G$2:G1716,1)=1,COUNTIFS($C:$C,C1716,$G:$G,1)+ROW()/10000000,""),"")</f>
        <v/>
      </c>
      <c r="Q1716" s="0" t="str">
        <f aca="false">IF(K1716=1,IF(COUNTIFS(C$2:C1716,C1716,K$2:K1716,1)=1,1,0),"")</f>
        <v/>
      </c>
      <c r="R1716" s="0" t="str">
        <f aca="false">IF(M1716=1,IF(COUNTIFS(C$2:C1716,C1716,M$2:M1716,1)=1,1,0),"")</f>
        <v/>
      </c>
      <c r="S1716" s="0" t="str">
        <f aca="false">IF(L1716=1,IF(COUNTIFS(C$2:C1716,C1716,L$2:L1716,1)=1,1,0),"")</f>
        <v/>
      </c>
      <c r="T1716" s="38" t="str">
        <f aca="false">IF(N1716="","",N1716+ROW()/10000000)</f>
        <v/>
      </c>
      <c r="U1716" s="0" t="str">
        <f aca="false">IF(G1716=1,IF(B1716="",1,0),"")</f>
        <v/>
      </c>
    </row>
    <row r="1717" customFormat="false" ht="15" hidden="false" customHeight="false" outlineLevel="0" collapsed="false">
      <c r="A1717" s="35"/>
      <c r="B1717" s="35"/>
      <c r="G1717" s="0" t="str">
        <f aca="false">IF(A1717="","",IF(AND(A1717&gt;=Debut,A1717&lt;Fin),1,0))</f>
        <v/>
      </c>
      <c r="H1717" s="0" t="str">
        <f aca="false">IF(G1717=1,INT(ROUND((A1717-Debut)*86400,0)/600),"")</f>
        <v/>
      </c>
      <c r="I1717" s="0" t="str">
        <f aca="false">IF(G1717=1,INT(ROUND((A1717-Debut)*86400,0)/3600),"")</f>
        <v/>
      </c>
      <c r="J1717" s="0" t="str">
        <f aca="false">IF(OR(A1717="",B1717=""),"",ROUND((B1717-A1717)*86400,0))</f>
        <v/>
      </c>
      <c r="K1717" s="37" t="str">
        <f aca="false">IF(G1717=1,IF(COUNTIFS($C:$C,C1717,$G:$G,1,$A:$A,"&gt;="&amp;(A1717-FenetreInterm/86400),$A:$A,"&lt;="&amp;A1717)&gt;=NbInterm,1,0),"")</f>
        <v/>
      </c>
      <c r="L1717" s="37" t="str">
        <f aca="false">IF(G1717=1,IF(B1717="",0,IF(J1717&lt;SeuilFugitive,1,0)),"")</f>
        <v/>
      </c>
      <c r="M1717" s="37" t="str">
        <f aca="false">IF(G1717=1,IF(B1717="",IF((Fin-A1717)*24&gt;SeuilFigee,1,0),IF(J1717&gt;SeuilFigee*3600,1,0)),"")</f>
        <v/>
      </c>
      <c r="N1717" s="0" t="str">
        <f aca="false">IF(G1717=1,IF(COUNTIF(H$2:H1717,H1717)=1,COUNTIF($H:$H,H1717),""),"")</f>
        <v/>
      </c>
      <c r="O1717" s="0" t="str">
        <f aca="false">IF(G1717=1,IF(COUNTIF(I$2:I1717,I1717)=1,COUNTIF($I:$I,I1717),""),"")</f>
        <v/>
      </c>
      <c r="P1717" s="38" t="str">
        <f aca="false">IF(G1717=1,IF(COUNTIFS(C$2:C1717,C1717,G$2:G1717,1)=1,COUNTIFS($C:$C,C1717,$G:$G,1)+ROW()/10000000,""),"")</f>
        <v/>
      </c>
      <c r="Q1717" s="0" t="str">
        <f aca="false">IF(K1717=1,IF(COUNTIFS(C$2:C1717,C1717,K$2:K1717,1)=1,1,0),"")</f>
        <v/>
      </c>
      <c r="R1717" s="0" t="str">
        <f aca="false">IF(M1717=1,IF(COUNTIFS(C$2:C1717,C1717,M$2:M1717,1)=1,1,0),"")</f>
        <v/>
      </c>
      <c r="S1717" s="0" t="str">
        <f aca="false">IF(L1717=1,IF(COUNTIFS(C$2:C1717,C1717,L$2:L1717,1)=1,1,0),"")</f>
        <v/>
      </c>
      <c r="T1717" s="38" t="str">
        <f aca="false">IF(N1717="","",N1717+ROW()/10000000)</f>
        <v/>
      </c>
      <c r="U1717" s="0" t="str">
        <f aca="false">IF(G1717=1,IF(B1717="",1,0),"")</f>
        <v/>
      </c>
    </row>
    <row r="1718" customFormat="false" ht="15" hidden="false" customHeight="false" outlineLevel="0" collapsed="false">
      <c r="A1718" s="35"/>
      <c r="B1718" s="35"/>
      <c r="G1718" s="0" t="str">
        <f aca="false">IF(A1718="","",IF(AND(A1718&gt;=Debut,A1718&lt;Fin),1,0))</f>
        <v/>
      </c>
      <c r="H1718" s="0" t="str">
        <f aca="false">IF(G1718=1,INT(ROUND((A1718-Debut)*86400,0)/600),"")</f>
        <v/>
      </c>
      <c r="I1718" s="0" t="str">
        <f aca="false">IF(G1718=1,INT(ROUND((A1718-Debut)*86400,0)/3600),"")</f>
        <v/>
      </c>
      <c r="J1718" s="0" t="str">
        <f aca="false">IF(OR(A1718="",B1718=""),"",ROUND((B1718-A1718)*86400,0))</f>
        <v/>
      </c>
      <c r="K1718" s="37" t="str">
        <f aca="false">IF(G1718=1,IF(COUNTIFS($C:$C,C1718,$G:$G,1,$A:$A,"&gt;="&amp;(A1718-FenetreInterm/86400),$A:$A,"&lt;="&amp;A1718)&gt;=NbInterm,1,0),"")</f>
        <v/>
      </c>
      <c r="L1718" s="37" t="str">
        <f aca="false">IF(G1718=1,IF(B1718="",0,IF(J1718&lt;SeuilFugitive,1,0)),"")</f>
        <v/>
      </c>
      <c r="M1718" s="37" t="str">
        <f aca="false">IF(G1718=1,IF(B1718="",IF((Fin-A1718)*24&gt;SeuilFigee,1,0),IF(J1718&gt;SeuilFigee*3600,1,0)),"")</f>
        <v/>
      </c>
      <c r="N1718" s="0" t="str">
        <f aca="false">IF(G1718=1,IF(COUNTIF(H$2:H1718,H1718)=1,COUNTIF($H:$H,H1718),""),"")</f>
        <v/>
      </c>
      <c r="O1718" s="0" t="str">
        <f aca="false">IF(G1718=1,IF(COUNTIF(I$2:I1718,I1718)=1,COUNTIF($I:$I,I1718),""),"")</f>
        <v/>
      </c>
      <c r="P1718" s="38" t="str">
        <f aca="false">IF(G1718=1,IF(COUNTIFS(C$2:C1718,C1718,G$2:G1718,1)=1,COUNTIFS($C:$C,C1718,$G:$G,1)+ROW()/10000000,""),"")</f>
        <v/>
      </c>
      <c r="Q1718" s="0" t="str">
        <f aca="false">IF(K1718=1,IF(COUNTIFS(C$2:C1718,C1718,K$2:K1718,1)=1,1,0),"")</f>
        <v/>
      </c>
      <c r="R1718" s="0" t="str">
        <f aca="false">IF(M1718=1,IF(COUNTIFS(C$2:C1718,C1718,M$2:M1718,1)=1,1,0),"")</f>
        <v/>
      </c>
      <c r="S1718" s="0" t="str">
        <f aca="false">IF(L1718=1,IF(COUNTIFS(C$2:C1718,C1718,L$2:L1718,1)=1,1,0),"")</f>
        <v/>
      </c>
      <c r="T1718" s="38" t="str">
        <f aca="false">IF(N1718="","",N1718+ROW()/10000000)</f>
        <v/>
      </c>
      <c r="U1718" s="0" t="str">
        <f aca="false">IF(G1718=1,IF(B1718="",1,0),"")</f>
        <v/>
      </c>
    </row>
    <row r="1719" customFormat="false" ht="15" hidden="false" customHeight="false" outlineLevel="0" collapsed="false">
      <c r="A1719" s="35"/>
      <c r="B1719" s="35"/>
      <c r="G1719" s="0" t="str">
        <f aca="false">IF(A1719="","",IF(AND(A1719&gt;=Debut,A1719&lt;Fin),1,0))</f>
        <v/>
      </c>
      <c r="H1719" s="0" t="str">
        <f aca="false">IF(G1719=1,INT(ROUND((A1719-Debut)*86400,0)/600),"")</f>
        <v/>
      </c>
      <c r="I1719" s="0" t="str">
        <f aca="false">IF(G1719=1,INT(ROUND((A1719-Debut)*86400,0)/3600),"")</f>
        <v/>
      </c>
      <c r="J1719" s="0" t="str">
        <f aca="false">IF(OR(A1719="",B1719=""),"",ROUND((B1719-A1719)*86400,0))</f>
        <v/>
      </c>
      <c r="K1719" s="37" t="str">
        <f aca="false">IF(G1719=1,IF(COUNTIFS($C:$C,C1719,$G:$G,1,$A:$A,"&gt;="&amp;(A1719-FenetreInterm/86400),$A:$A,"&lt;="&amp;A1719)&gt;=NbInterm,1,0),"")</f>
        <v/>
      </c>
      <c r="L1719" s="37" t="str">
        <f aca="false">IF(G1719=1,IF(B1719="",0,IF(J1719&lt;SeuilFugitive,1,0)),"")</f>
        <v/>
      </c>
      <c r="M1719" s="37" t="str">
        <f aca="false">IF(G1719=1,IF(B1719="",IF((Fin-A1719)*24&gt;SeuilFigee,1,0),IF(J1719&gt;SeuilFigee*3600,1,0)),"")</f>
        <v/>
      </c>
      <c r="N1719" s="0" t="str">
        <f aca="false">IF(G1719=1,IF(COUNTIF(H$2:H1719,H1719)=1,COUNTIF($H:$H,H1719),""),"")</f>
        <v/>
      </c>
      <c r="O1719" s="0" t="str">
        <f aca="false">IF(G1719=1,IF(COUNTIF(I$2:I1719,I1719)=1,COUNTIF($I:$I,I1719),""),"")</f>
        <v/>
      </c>
      <c r="P1719" s="38" t="str">
        <f aca="false">IF(G1719=1,IF(COUNTIFS(C$2:C1719,C1719,G$2:G1719,1)=1,COUNTIFS($C:$C,C1719,$G:$G,1)+ROW()/10000000,""),"")</f>
        <v/>
      </c>
      <c r="Q1719" s="0" t="str">
        <f aca="false">IF(K1719=1,IF(COUNTIFS(C$2:C1719,C1719,K$2:K1719,1)=1,1,0),"")</f>
        <v/>
      </c>
      <c r="R1719" s="0" t="str">
        <f aca="false">IF(M1719=1,IF(COUNTIFS(C$2:C1719,C1719,M$2:M1719,1)=1,1,0),"")</f>
        <v/>
      </c>
      <c r="S1719" s="0" t="str">
        <f aca="false">IF(L1719=1,IF(COUNTIFS(C$2:C1719,C1719,L$2:L1719,1)=1,1,0),"")</f>
        <v/>
      </c>
      <c r="T1719" s="38" t="str">
        <f aca="false">IF(N1719="","",N1719+ROW()/10000000)</f>
        <v/>
      </c>
      <c r="U1719" s="0" t="str">
        <f aca="false">IF(G1719=1,IF(B1719="",1,0),"")</f>
        <v/>
      </c>
    </row>
    <row r="1720" customFormat="false" ht="15" hidden="false" customHeight="false" outlineLevel="0" collapsed="false">
      <c r="A1720" s="35"/>
      <c r="B1720" s="35"/>
      <c r="G1720" s="0" t="str">
        <f aca="false">IF(A1720="","",IF(AND(A1720&gt;=Debut,A1720&lt;Fin),1,0))</f>
        <v/>
      </c>
      <c r="H1720" s="0" t="str">
        <f aca="false">IF(G1720=1,INT(ROUND((A1720-Debut)*86400,0)/600),"")</f>
        <v/>
      </c>
      <c r="I1720" s="0" t="str">
        <f aca="false">IF(G1720=1,INT(ROUND((A1720-Debut)*86400,0)/3600),"")</f>
        <v/>
      </c>
      <c r="J1720" s="0" t="str">
        <f aca="false">IF(OR(A1720="",B1720=""),"",ROUND((B1720-A1720)*86400,0))</f>
        <v/>
      </c>
      <c r="K1720" s="37" t="str">
        <f aca="false">IF(G1720=1,IF(COUNTIFS($C:$C,C1720,$G:$G,1,$A:$A,"&gt;="&amp;(A1720-FenetreInterm/86400),$A:$A,"&lt;="&amp;A1720)&gt;=NbInterm,1,0),"")</f>
        <v/>
      </c>
      <c r="L1720" s="37" t="str">
        <f aca="false">IF(G1720=1,IF(B1720="",0,IF(J1720&lt;SeuilFugitive,1,0)),"")</f>
        <v/>
      </c>
      <c r="M1720" s="37" t="str">
        <f aca="false">IF(G1720=1,IF(B1720="",IF((Fin-A1720)*24&gt;SeuilFigee,1,0),IF(J1720&gt;SeuilFigee*3600,1,0)),"")</f>
        <v/>
      </c>
      <c r="N1720" s="0" t="str">
        <f aca="false">IF(G1720=1,IF(COUNTIF(H$2:H1720,H1720)=1,COUNTIF($H:$H,H1720),""),"")</f>
        <v/>
      </c>
      <c r="O1720" s="0" t="str">
        <f aca="false">IF(G1720=1,IF(COUNTIF(I$2:I1720,I1720)=1,COUNTIF($I:$I,I1720),""),"")</f>
        <v/>
      </c>
      <c r="P1720" s="38" t="str">
        <f aca="false">IF(G1720=1,IF(COUNTIFS(C$2:C1720,C1720,G$2:G1720,1)=1,COUNTIFS($C:$C,C1720,$G:$G,1)+ROW()/10000000,""),"")</f>
        <v/>
      </c>
      <c r="Q1720" s="0" t="str">
        <f aca="false">IF(K1720=1,IF(COUNTIFS(C$2:C1720,C1720,K$2:K1720,1)=1,1,0),"")</f>
        <v/>
      </c>
      <c r="R1720" s="0" t="str">
        <f aca="false">IF(M1720=1,IF(COUNTIFS(C$2:C1720,C1720,M$2:M1720,1)=1,1,0),"")</f>
        <v/>
      </c>
      <c r="S1720" s="0" t="str">
        <f aca="false">IF(L1720=1,IF(COUNTIFS(C$2:C1720,C1720,L$2:L1720,1)=1,1,0),"")</f>
        <v/>
      </c>
      <c r="T1720" s="38" t="str">
        <f aca="false">IF(N1720="","",N1720+ROW()/10000000)</f>
        <v/>
      </c>
      <c r="U1720" s="0" t="str">
        <f aca="false">IF(G1720=1,IF(B1720="",1,0),"")</f>
        <v/>
      </c>
    </row>
    <row r="1721" customFormat="false" ht="15" hidden="false" customHeight="false" outlineLevel="0" collapsed="false">
      <c r="A1721" s="35"/>
      <c r="B1721" s="35"/>
      <c r="G1721" s="0" t="str">
        <f aca="false">IF(A1721="","",IF(AND(A1721&gt;=Debut,A1721&lt;Fin),1,0))</f>
        <v/>
      </c>
      <c r="H1721" s="0" t="str">
        <f aca="false">IF(G1721=1,INT(ROUND((A1721-Debut)*86400,0)/600),"")</f>
        <v/>
      </c>
      <c r="I1721" s="0" t="str">
        <f aca="false">IF(G1721=1,INT(ROUND((A1721-Debut)*86400,0)/3600),"")</f>
        <v/>
      </c>
      <c r="J1721" s="0" t="str">
        <f aca="false">IF(OR(A1721="",B1721=""),"",ROUND((B1721-A1721)*86400,0))</f>
        <v/>
      </c>
      <c r="K1721" s="37" t="str">
        <f aca="false">IF(G1721=1,IF(COUNTIFS($C:$C,C1721,$G:$G,1,$A:$A,"&gt;="&amp;(A1721-FenetreInterm/86400),$A:$A,"&lt;="&amp;A1721)&gt;=NbInterm,1,0),"")</f>
        <v/>
      </c>
      <c r="L1721" s="37" t="str">
        <f aca="false">IF(G1721=1,IF(B1721="",0,IF(J1721&lt;SeuilFugitive,1,0)),"")</f>
        <v/>
      </c>
      <c r="M1721" s="37" t="str">
        <f aca="false">IF(G1721=1,IF(B1721="",IF((Fin-A1721)*24&gt;SeuilFigee,1,0),IF(J1721&gt;SeuilFigee*3600,1,0)),"")</f>
        <v/>
      </c>
      <c r="N1721" s="0" t="str">
        <f aca="false">IF(G1721=1,IF(COUNTIF(H$2:H1721,H1721)=1,COUNTIF($H:$H,H1721),""),"")</f>
        <v/>
      </c>
      <c r="O1721" s="0" t="str">
        <f aca="false">IF(G1721=1,IF(COUNTIF(I$2:I1721,I1721)=1,COUNTIF($I:$I,I1721),""),"")</f>
        <v/>
      </c>
      <c r="P1721" s="38" t="str">
        <f aca="false">IF(G1721=1,IF(COUNTIFS(C$2:C1721,C1721,G$2:G1721,1)=1,COUNTIFS($C:$C,C1721,$G:$G,1)+ROW()/10000000,""),"")</f>
        <v/>
      </c>
      <c r="Q1721" s="0" t="str">
        <f aca="false">IF(K1721=1,IF(COUNTIFS(C$2:C1721,C1721,K$2:K1721,1)=1,1,0),"")</f>
        <v/>
      </c>
      <c r="R1721" s="0" t="str">
        <f aca="false">IF(M1721=1,IF(COUNTIFS(C$2:C1721,C1721,M$2:M1721,1)=1,1,0),"")</f>
        <v/>
      </c>
      <c r="S1721" s="0" t="str">
        <f aca="false">IF(L1721=1,IF(COUNTIFS(C$2:C1721,C1721,L$2:L1721,1)=1,1,0),"")</f>
        <v/>
      </c>
      <c r="T1721" s="38" t="str">
        <f aca="false">IF(N1721="","",N1721+ROW()/10000000)</f>
        <v/>
      </c>
      <c r="U1721" s="0" t="str">
        <f aca="false">IF(G1721=1,IF(B1721="",1,0),"")</f>
        <v/>
      </c>
    </row>
    <row r="1722" customFormat="false" ht="15" hidden="false" customHeight="false" outlineLevel="0" collapsed="false">
      <c r="A1722" s="35"/>
      <c r="B1722" s="35"/>
      <c r="G1722" s="0" t="str">
        <f aca="false">IF(A1722="","",IF(AND(A1722&gt;=Debut,A1722&lt;Fin),1,0))</f>
        <v/>
      </c>
      <c r="H1722" s="0" t="str">
        <f aca="false">IF(G1722=1,INT(ROUND((A1722-Debut)*86400,0)/600),"")</f>
        <v/>
      </c>
      <c r="I1722" s="0" t="str">
        <f aca="false">IF(G1722=1,INT(ROUND((A1722-Debut)*86400,0)/3600),"")</f>
        <v/>
      </c>
      <c r="J1722" s="0" t="str">
        <f aca="false">IF(OR(A1722="",B1722=""),"",ROUND((B1722-A1722)*86400,0))</f>
        <v/>
      </c>
      <c r="K1722" s="37" t="str">
        <f aca="false">IF(G1722=1,IF(COUNTIFS($C:$C,C1722,$G:$G,1,$A:$A,"&gt;="&amp;(A1722-FenetreInterm/86400),$A:$A,"&lt;="&amp;A1722)&gt;=NbInterm,1,0),"")</f>
        <v/>
      </c>
      <c r="L1722" s="37" t="str">
        <f aca="false">IF(G1722=1,IF(B1722="",0,IF(J1722&lt;SeuilFugitive,1,0)),"")</f>
        <v/>
      </c>
      <c r="M1722" s="37" t="str">
        <f aca="false">IF(G1722=1,IF(B1722="",IF((Fin-A1722)*24&gt;SeuilFigee,1,0),IF(J1722&gt;SeuilFigee*3600,1,0)),"")</f>
        <v/>
      </c>
      <c r="N1722" s="0" t="str">
        <f aca="false">IF(G1722=1,IF(COUNTIF(H$2:H1722,H1722)=1,COUNTIF($H:$H,H1722),""),"")</f>
        <v/>
      </c>
      <c r="O1722" s="0" t="str">
        <f aca="false">IF(G1722=1,IF(COUNTIF(I$2:I1722,I1722)=1,COUNTIF($I:$I,I1722),""),"")</f>
        <v/>
      </c>
      <c r="P1722" s="38" t="str">
        <f aca="false">IF(G1722=1,IF(COUNTIFS(C$2:C1722,C1722,G$2:G1722,1)=1,COUNTIFS($C:$C,C1722,$G:$G,1)+ROW()/10000000,""),"")</f>
        <v/>
      </c>
      <c r="Q1722" s="0" t="str">
        <f aca="false">IF(K1722=1,IF(COUNTIFS(C$2:C1722,C1722,K$2:K1722,1)=1,1,0),"")</f>
        <v/>
      </c>
      <c r="R1722" s="0" t="str">
        <f aca="false">IF(M1722=1,IF(COUNTIFS(C$2:C1722,C1722,M$2:M1722,1)=1,1,0),"")</f>
        <v/>
      </c>
      <c r="S1722" s="0" t="str">
        <f aca="false">IF(L1722=1,IF(COUNTIFS(C$2:C1722,C1722,L$2:L1722,1)=1,1,0),"")</f>
        <v/>
      </c>
      <c r="T1722" s="38" t="str">
        <f aca="false">IF(N1722="","",N1722+ROW()/10000000)</f>
        <v/>
      </c>
      <c r="U1722" s="0" t="str">
        <f aca="false">IF(G1722=1,IF(B1722="",1,0),"")</f>
        <v/>
      </c>
    </row>
    <row r="1723" customFormat="false" ht="15" hidden="false" customHeight="false" outlineLevel="0" collapsed="false">
      <c r="A1723" s="35"/>
      <c r="B1723" s="35"/>
      <c r="G1723" s="0" t="str">
        <f aca="false">IF(A1723="","",IF(AND(A1723&gt;=Debut,A1723&lt;Fin),1,0))</f>
        <v/>
      </c>
      <c r="H1723" s="0" t="str">
        <f aca="false">IF(G1723=1,INT(ROUND((A1723-Debut)*86400,0)/600),"")</f>
        <v/>
      </c>
      <c r="I1723" s="0" t="str">
        <f aca="false">IF(G1723=1,INT(ROUND((A1723-Debut)*86400,0)/3600),"")</f>
        <v/>
      </c>
      <c r="J1723" s="0" t="str">
        <f aca="false">IF(OR(A1723="",B1723=""),"",ROUND((B1723-A1723)*86400,0))</f>
        <v/>
      </c>
      <c r="K1723" s="37" t="str">
        <f aca="false">IF(G1723=1,IF(COUNTIFS($C:$C,C1723,$G:$G,1,$A:$A,"&gt;="&amp;(A1723-FenetreInterm/86400),$A:$A,"&lt;="&amp;A1723)&gt;=NbInterm,1,0),"")</f>
        <v/>
      </c>
      <c r="L1723" s="37" t="str">
        <f aca="false">IF(G1723=1,IF(B1723="",0,IF(J1723&lt;SeuilFugitive,1,0)),"")</f>
        <v/>
      </c>
      <c r="M1723" s="37" t="str">
        <f aca="false">IF(G1723=1,IF(B1723="",IF((Fin-A1723)*24&gt;SeuilFigee,1,0),IF(J1723&gt;SeuilFigee*3600,1,0)),"")</f>
        <v/>
      </c>
      <c r="N1723" s="0" t="str">
        <f aca="false">IF(G1723=1,IF(COUNTIF(H$2:H1723,H1723)=1,COUNTIF($H:$H,H1723),""),"")</f>
        <v/>
      </c>
      <c r="O1723" s="0" t="str">
        <f aca="false">IF(G1723=1,IF(COUNTIF(I$2:I1723,I1723)=1,COUNTIF($I:$I,I1723),""),"")</f>
        <v/>
      </c>
      <c r="P1723" s="38" t="str">
        <f aca="false">IF(G1723=1,IF(COUNTIFS(C$2:C1723,C1723,G$2:G1723,1)=1,COUNTIFS($C:$C,C1723,$G:$G,1)+ROW()/10000000,""),"")</f>
        <v/>
      </c>
      <c r="Q1723" s="0" t="str">
        <f aca="false">IF(K1723=1,IF(COUNTIFS(C$2:C1723,C1723,K$2:K1723,1)=1,1,0),"")</f>
        <v/>
      </c>
      <c r="R1723" s="0" t="str">
        <f aca="false">IF(M1723=1,IF(COUNTIFS(C$2:C1723,C1723,M$2:M1723,1)=1,1,0),"")</f>
        <v/>
      </c>
      <c r="S1723" s="0" t="str">
        <f aca="false">IF(L1723=1,IF(COUNTIFS(C$2:C1723,C1723,L$2:L1723,1)=1,1,0),"")</f>
        <v/>
      </c>
      <c r="T1723" s="38" t="str">
        <f aca="false">IF(N1723="","",N1723+ROW()/10000000)</f>
        <v/>
      </c>
      <c r="U1723" s="0" t="str">
        <f aca="false">IF(G1723=1,IF(B1723="",1,0),"")</f>
        <v/>
      </c>
    </row>
    <row r="1724" customFormat="false" ht="15" hidden="false" customHeight="false" outlineLevel="0" collapsed="false">
      <c r="A1724" s="35"/>
      <c r="B1724" s="35"/>
      <c r="G1724" s="0" t="str">
        <f aca="false">IF(A1724="","",IF(AND(A1724&gt;=Debut,A1724&lt;Fin),1,0))</f>
        <v/>
      </c>
      <c r="H1724" s="0" t="str">
        <f aca="false">IF(G1724=1,INT(ROUND((A1724-Debut)*86400,0)/600),"")</f>
        <v/>
      </c>
      <c r="I1724" s="0" t="str">
        <f aca="false">IF(G1724=1,INT(ROUND((A1724-Debut)*86400,0)/3600),"")</f>
        <v/>
      </c>
      <c r="J1724" s="0" t="str">
        <f aca="false">IF(OR(A1724="",B1724=""),"",ROUND((B1724-A1724)*86400,0))</f>
        <v/>
      </c>
      <c r="K1724" s="37" t="str">
        <f aca="false">IF(G1724=1,IF(COUNTIFS($C:$C,C1724,$G:$G,1,$A:$A,"&gt;="&amp;(A1724-FenetreInterm/86400),$A:$A,"&lt;="&amp;A1724)&gt;=NbInterm,1,0),"")</f>
        <v/>
      </c>
      <c r="L1724" s="37" t="str">
        <f aca="false">IF(G1724=1,IF(B1724="",0,IF(J1724&lt;SeuilFugitive,1,0)),"")</f>
        <v/>
      </c>
      <c r="M1724" s="37" t="str">
        <f aca="false">IF(G1724=1,IF(B1724="",IF((Fin-A1724)*24&gt;SeuilFigee,1,0),IF(J1724&gt;SeuilFigee*3600,1,0)),"")</f>
        <v/>
      </c>
      <c r="N1724" s="0" t="str">
        <f aca="false">IF(G1724=1,IF(COUNTIF(H$2:H1724,H1724)=1,COUNTIF($H:$H,H1724),""),"")</f>
        <v/>
      </c>
      <c r="O1724" s="0" t="str">
        <f aca="false">IF(G1724=1,IF(COUNTIF(I$2:I1724,I1724)=1,COUNTIF($I:$I,I1724),""),"")</f>
        <v/>
      </c>
      <c r="P1724" s="38" t="str">
        <f aca="false">IF(G1724=1,IF(COUNTIFS(C$2:C1724,C1724,G$2:G1724,1)=1,COUNTIFS($C:$C,C1724,$G:$G,1)+ROW()/10000000,""),"")</f>
        <v/>
      </c>
      <c r="Q1724" s="0" t="str">
        <f aca="false">IF(K1724=1,IF(COUNTIFS(C$2:C1724,C1724,K$2:K1724,1)=1,1,0),"")</f>
        <v/>
      </c>
      <c r="R1724" s="0" t="str">
        <f aca="false">IF(M1724=1,IF(COUNTIFS(C$2:C1724,C1724,M$2:M1724,1)=1,1,0),"")</f>
        <v/>
      </c>
      <c r="S1724" s="0" t="str">
        <f aca="false">IF(L1724=1,IF(COUNTIFS(C$2:C1724,C1724,L$2:L1724,1)=1,1,0),"")</f>
        <v/>
      </c>
      <c r="T1724" s="38" t="str">
        <f aca="false">IF(N1724="","",N1724+ROW()/10000000)</f>
        <v/>
      </c>
      <c r="U1724" s="0" t="str">
        <f aca="false">IF(G1724=1,IF(B1724="",1,0),"")</f>
        <v/>
      </c>
    </row>
    <row r="1725" customFormat="false" ht="15" hidden="false" customHeight="false" outlineLevel="0" collapsed="false">
      <c r="A1725" s="35"/>
      <c r="B1725" s="35"/>
      <c r="G1725" s="0" t="str">
        <f aca="false">IF(A1725="","",IF(AND(A1725&gt;=Debut,A1725&lt;Fin),1,0))</f>
        <v/>
      </c>
      <c r="H1725" s="0" t="str">
        <f aca="false">IF(G1725=1,INT(ROUND((A1725-Debut)*86400,0)/600),"")</f>
        <v/>
      </c>
      <c r="I1725" s="0" t="str">
        <f aca="false">IF(G1725=1,INT(ROUND((A1725-Debut)*86400,0)/3600),"")</f>
        <v/>
      </c>
      <c r="J1725" s="0" t="str">
        <f aca="false">IF(OR(A1725="",B1725=""),"",ROUND((B1725-A1725)*86400,0))</f>
        <v/>
      </c>
      <c r="K1725" s="37" t="str">
        <f aca="false">IF(G1725=1,IF(COUNTIFS($C:$C,C1725,$G:$G,1,$A:$A,"&gt;="&amp;(A1725-FenetreInterm/86400),$A:$A,"&lt;="&amp;A1725)&gt;=NbInterm,1,0),"")</f>
        <v/>
      </c>
      <c r="L1725" s="37" t="str">
        <f aca="false">IF(G1725=1,IF(B1725="",0,IF(J1725&lt;SeuilFugitive,1,0)),"")</f>
        <v/>
      </c>
      <c r="M1725" s="37" t="str">
        <f aca="false">IF(G1725=1,IF(B1725="",IF((Fin-A1725)*24&gt;SeuilFigee,1,0),IF(J1725&gt;SeuilFigee*3600,1,0)),"")</f>
        <v/>
      </c>
      <c r="N1725" s="0" t="str">
        <f aca="false">IF(G1725=1,IF(COUNTIF(H$2:H1725,H1725)=1,COUNTIF($H:$H,H1725),""),"")</f>
        <v/>
      </c>
      <c r="O1725" s="0" t="str">
        <f aca="false">IF(G1725=1,IF(COUNTIF(I$2:I1725,I1725)=1,COUNTIF($I:$I,I1725),""),"")</f>
        <v/>
      </c>
      <c r="P1725" s="38" t="str">
        <f aca="false">IF(G1725=1,IF(COUNTIFS(C$2:C1725,C1725,G$2:G1725,1)=1,COUNTIFS($C:$C,C1725,$G:$G,1)+ROW()/10000000,""),"")</f>
        <v/>
      </c>
      <c r="Q1725" s="0" t="str">
        <f aca="false">IF(K1725=1,IF(COUNTIFS(C$2:C1725,C1725,K$2:K1725,1)=1,1,0),"")</f>
        <v/>
      </c>
      <c r="R1725" s="0" t="str">
        <f aca="false">IF(M1725=1,IF(COUNTIFS(C$2:C1725,C1725,M$2:M1725,1)=1,1,0),"")</f>
        <v/>
      </c>
      <c r="S1725" s="0" t="str">
        <f aca="false">IF(L1725=1,IF(COUNTIFS(C$2:C1725,C1725,L$2:L1725,1)=1,1,0),"")</f>
        <v/>
      </c>
      <c r="T1725" s="38" t="str">
        <f aca="false">IF(N1725="","",N1725+ROW()/10000000)</f>
        <v/>
      </c>
      <c r="U1725" s="0" t="str">
        <f aca="false">IF(G1725=1,IF(B1725="",1,0),"")</f>
        <v/>
      </c>
    </row>
    <row r="1726" customFormat="false" ht="15" hidden="false" customHeight="false" outlineLevel="0" collapsed="false">
      <c r="A1726" s="35"/>
      <c r="B1726" s="35"/>
      <c r="G1726" s="0" t="str">
        <f aca="false">IF(A1726="","",IF(AND(A1726&gt;=Debut,A1726&lt;Fin),1,0))</f>
        <v/>
      </c>
      <c r="H1726" s="0" t="str">
        <f aca="false">IF(G1726=1,INT(ROUND((A1726-Debut)*86400,0)/600),"")</f>
        <v/>
      </c>
      <c r="I1726" s="0" t="str">
        <f aca="false">IF(G1726=1,INT(ROUND((A1726-Debut)*86400,0)/3600),"")</f>
        <v/>
      </c>
      <c r="J1726" s="0" t="str">
        <f aca="false">IF(OR(A1726="",B1726=""),"",ROUND((B1726-A1726)*86400,0))</f>
        <v/>
      </c>
      <c r="K1726" s="37" t="str">
        <f aca="false">IF(G1726=1,IF(COUNTIFS($C:$C,C1726,$G:$G,1,$A:$A,"&gt;="&amp;(A1726-FenetreInterm/86400),$A:$A,"&lt;="&amp;A1726)&gt;=NbInterm,1,0),"")</f>
        <v/>
      </c>
      <c r="L1726" s="37" t="str">
        <f aca="false">IF(G1726=1,IF(B1726="",0,IF(J1726&lt;SeuilFugitive,1,0)),"")</f>
        <v/>
      </c>
      <c r="M1726" s="37" t="str">
        <f aca="false">IF(G1726=1,IF(B1726="",IF((Fin-A1726)*24&gt;SeuilFigee,1,0),IF(J1726&gt;SeuilFigee*3600,1,0)),"")</f>
        <v/>
      </c>
      <c r="N1726" s="0" t="str">
        <f aca="false">IF(G1726=1,IF(COUNTIF(H$2:H1726,H1726)=1,COUNTIF($H:$H,H1726),""),"")</f>
        <v/>
      </c>
      <c r="O1726" s="0" t="str">
        <f aca="false">IF(G1726=1,IF(COUNTIF(I$2:I1726,I1726)=1,COUNTIF($I:$I,I1726),""),"")</f>
        <v/>
      </c>
      <c r="P1726" s="38" t="str">
        <f aca="false">IF(G1726=1,IF(COUNTIFS(C$2:C1726,C1726,G$2:G1726,1)=1,COUNTIFS($C:$C,C1726,$G:$G,1)+ROW()/10000000,""),"")</f>
        <v/>
      </c>
      <c r="Q1726" s="0" t="str">
        <f aca="false">IF(K1726=1,IF(COUNTIFS(C$2:C1726,C1726,K$2:K1726,1)=1,1,0),"")</f>
        <v/>
      </c>
      <c r="R1726" s="0" t="str">
        <f aca="false">IF(M1726=1,IF(COUNTIFS(C$2:C1726,C1726,M$2:M1726,1)=1,1,0),"")</f>
        <v/>
      </c>
      <c r="S1726" s="0" t="str">
        <f aca="false">IF(L1726=1,IF(COUNTIFS(C$2:C1726,C1726,L$2:L1726,1)=1,1,0),"")</f>
        <v/>
      </c>
      <c r="T1726" s="38" t="str">
        <f aca="false">IF(N1726="","",N1726+ROW()/10000000)</f>
        <v/>
      </c>
      <c r="U1726" s="0" t="str">
        <f aca="false">IF(G1726=1,IF(B1726="",1,0),"")</f>
        <v/>
      </c>
    </row>
    <row r="1727" customFormat="false" ht="15" hidden="false" customHeight="false" outlineLevel="0" collapsed="false">
      <c r="A1727" s="35"/>
      <c r="B1727" s="35"/>
      <c r="G1727" s="0" t="str">
        <f aca="false">IF(A1727="","",IF(AND(A1727&gt;=Debut,A1727&lt;Fin),1,0))</f>
        <v/>
      </c>
      <c r="H1727" s="0" t="str">
        <f aca="false">IF(G1727=1,INT(ROUND((A1727-Debut)*86400,0)/600),"")</f>
        <v/>
      </c>
      <c r="I1727" s="0" t="str">
        <f aca="false">IF(G1727=1,INT(ROUND((A1727-Debut)*86400,0)/3600),"")</f>
        <v/>
      </c>
      <c r="J1727" s="0" t="str">
        <f aca="false">IF(OR(A1727="",B1727=""),"",ROUND((B1727-A1727)*86400,0))</f>
        <v/>
      </c>
      <c r="K1727" s="37" t="str">
        <f aca="false">IF(G1727=1,IF(COUNTIFS($C:$C,C1727,$G:$G,1,$A:$A,"&gt;="&amp;(A1727-FenetreInterm/86400),$A:$A,"&lt;="&amp;A1727)&gt;=NbInterm,1,0),"")</f>
        <v/>
      </c>
      <c r="L1727" s="37" t="str">
        <f aca="false">IF(G1727=1,IF(B1727="",0,IF(J1727&lt;SeuilFugitive,1,0)),"")</f>
        <v/>
      </c>
      <c r="M1727" s="37" t="str">
        <f aca="false">IF(G1727=1,IF(B1727="",IF((Fin-A1727)*24&gt;SeuilFigee,1,0),IF(J1727&gt;SeuilFigee*3600,1,0)),"")</f>
        <v/>
      </c>
      <c r="N1727" s="0" t="str">
        <f aca="false">IF(G1727=1,IF(COUNTIF(H$2:H1727,H1727)=1,COUNTIF($H:$H,H1727),""),"")</f>
        <v/>
      </c>
      <c r="O1727" s="0" t="str">
        <f aca="false">IF(G1727=1,IF(COUNTIF(I$2:I1727,I1727)=1,COUNTIF($I:$I,I1727),""),"")</f>
        <v/>
      </c>
      <c r="P1727" s="38" t="str">
        <f aca="false">IF(G1727=1,IF(COUNTIFS(C$2:C1727,C1727,G$2:G1727,1)=1,COUNTIFS($C:$C,C1727,$G:$G,1)+ROW()/10000000,""),"")</f>
        <v/>
      </c>
      <c r="Q1727" s="0" t="str">
        <f aca="false">IF(K1727=1,IF(COUNTIFS(C$2:C1727,C1727,K$2:K1727,1)=1,1,0),"")</f>
        <v/>
      </c>
      <c r="R1727" s="0" t="str">
        <f aca="false">IF(M1727=1,IF(COUNTIFS(C$2:C1727,C1727,M$2:M1727,1)=1,1,0),"")</f>
        <v/>
      </c>
      <c r="S1727" s="0" t="str">
        <f aca="false">IF(L1727=1,IF(COUNTIFS(C$2:C1727,C1727,L$2:L1727,1)=1,1,0),"")</f>
        <v/>
      </c>
      <c r="T1727" s="38" t="str">
        <f aca="false">IF(N1727="","",N1727+ROW()/10000000)</f>
        <v/>
      </c>
      <c r="U1727" s="0" t="str">
        <f aca="false">IF(G1727=1,IF(B1727="",1,0),"")</f>
        <v/>
      </c>
    </row>
    <row r="1728" customFormat="false" ht="15" hidden="false" customHeight="false" outlineLevel="0" collapsed="false">
      <c r="A1728" s="35"/>
      <c r="B1728" s="35"/>
      <c r="G1728" s="0" t="str">
        <f aca="false">IF(A1728="","",IF(AND(A1728&gt;=Debut,A1728&lt;Fin),1,0))</f>
        <v/>
      </c>
      <c r="H1728" s="0" t="str">
        <f aca="false">IF(G1728=1,INT(ROUND((A1728-Debut)*86400,0)/600),"")</f>
        <v/>
      </c>
      <c r="I1728" s="0" t="str">
        <f aca="false">IF(G1728=1,INT(ROUND((A1728-Debut)*86400,0)/3600),"")</f>
        <v/>
      </c>
      <c r="J1728" s="0" t="str">
        <f aca="false">IF(OR(A1728="",B1728=""),"",ROUND((B1728-A1728)*86400,0))</f>
        <v/>
      </c>
      <c r="K1728" s="37" t="str">
        <f aca="false">IF(G1728=1,IF(COUNTIFS($C:$C,C1728,$G:$G,1,$A:$A,"&gt;="&amp;(A1728-FenetreInterm/86400),$A:$A,"&lt;="&amp;A1728)&gt;=NbInterm,1,0),"")</f>
        <v/>
      </c>
      <c r="L1728" s="37" t="str">
        <f aca="false">IF(G1728=1,IF(B1728="",0,IF(J1728&lt;SeuilFugitive,1,0)),"")</f>
        <v/>
      </c>
      <c r="M1728" s="37" t="str">
        <f aca="false">IF(G1728=1,IF(B1728="",IF((Fin-A1728)*24&gt;SeuilFigee,1,0),IF(J1728&gt;SeuilFigee*3600,1,0)),"")</f>
        <v/>
      </c>
      <c r="N1728" s="0" t="str">
        <f aca="false">IF(G1728=1,IF(COUNTIF(H$2:H1728,H1728)=1,COUNTIF($H:$H,H1728),""),"")</f>
        <v/>
      </c>
      <c r="O1728" s="0" t="str">
        <f aca="false">IF(G1728=1,IF(COUNTIF(I$2:I1728,I1728)=1,COUNTIF($I:$I,I1728),""),"")</f>
        <v/>
      </c>
      <c r="P1728" s="38" t="str">
        <f aca="false">IF(G1728=1,IF(COUNTIFS(C$2:C1728,C1728,G$2:G1728,1)=1,COUNTIFS($C:$C,C1728,$G:$G,1)+ROW()/10000000,""),"")</f>
        <v/>
      </c>
      <c r="Q1728" s="0" t="str">
        <f aca="false">IF(K1728=1,IF(COUNTIFS(C$2:C1728,C1728,K$2:K1728,1)=1,1,0),"")</f>
        <v/>
      </c>
      <c r="R1728" s="0" t="str">
        <f aca="false">IF(M1728=1,IF(COUNTIFS(C$2:C1728,C1728,M$2:M1728,1)=1,1,0),"")</f>
        <v/>
      </c>
      <c r="S1728" s="0" t="str">
        <f aca="false">IF(L1728=1,IF(COUNTIFS(C$2:C1728,C1728,L$2:L1728,1)=1,1,0),"")</f>
        <v/>
      </c>
      <c r="T1728" s="38" t="str">
        <f aca="false">IF(N1728="","",N1728+ROW()/10000000)</f>
        <v/>
      </c>
      <c r="U1728" s="0" t="str">
        <f aca="false">IF(G1728=1,IF(B1728="",1,0),"")</f>
        <v/>
      </c>
    </row>
    <row r="1729" customFormat="false" ht="15" hidden="false" customHeight="false" outlineLevel="0" collapsed="false">
      <c r="A1729" s="35"/>
      <c r="B1729" s="35"/>
      <c r="G1729" s="0" t="str">
        <f aca="false">IF(A1729="","",IF(AND(A1729&gt;=Debut,A1729&lt;Fin),1,0))</f>
        <v/>
      </c>
      <c r="H1729" s="0" t="str">
        <f aca="false">IF(G1729=1,INT(ROUND((A1729-Debut)*86400,0)/600),"")</f>
        <v/>
      </c>
      <c r="I1729" s="0" t="str">
        <f aca="false">IF(G1729=1,INT(ROUND((A1729-Debut)*86400,0)/3600),"")</f>
        <v/>
      </c>
      <c r="J1729" s="0" t="str">
        <f aca="false">IF(OR(A1729="",B1729=""),"",ROUND((B1729-A1729)*86400,0))</f>
        <v/>
      </c>
      <c r="K1729" s="37" t="str">
        <f aca="false">IF(G1729=1,IF(COUNTIFS($C:$C,C1729,$G:$G,1,$A:$A,"&gt;="&amp;(A1729-FenetreInterm/86400),$A:$A,"&lt;="&amp;A1729)&gt;=NbInterm,1,0),"")</f>
        <v/>
      </c>
      <c r="L1729" s="37" t="str">
        <f aca="false">IF(G1729=1,IF(B1729="",0,IF(J1729&lt;SeuilFugitive,1,0)),"")</f>
        <v/>
      </c>
      <c r="M1729" s="37" t="str">
        <f aca="false">IF(G1729=1,IF(B1729="",IF((Fin-A1729)*24&gt;SeuilFigee,1,0),IF(J1729&gt;SeuilFigee*3600,1,0)),"")</f>
        <v/>
      </c>
      <c r="N1729" s="0" t="str">
        <f aca="false">IF(G1729=1,IF(COUNTIF(H$2:H1729,H1729)=1,COUNTIF($H:$H,H1729),""),"")</f>
        <v/>
      </c>
      <c r="O1729" s="0" t="str">
        <f aca="false">IF(G1729=1,IF(COUNTIF(I$2:I1729,I1729)=1,COUNTIF($I:$I,I1729),""),"")</f>
        <v/>
      </c>
      <c r="P1729" s="38" t="str">
        <f aca="false">IF(G1729=1,IF(COUNTIFS(C$2:C1729,C1729,G$2:G1729,1)=1,COUNTIFS($C:$C,C1729,$G:$G,1)+ROW()/10000000,""),"")</f>
        <v/>
      </c>
      <c r="Q1729" s="0" t="str">
        <f aca="false">IF(K1729=1,IF(COUNTIFS(C$2:C1729,C1729,K$2:K1729,1)=1,1,0),"")</f>
        <v/>
      </c>
      <c r="R1729" s="0" t="str">
        <f aca="false">IF(M1729=1,IF(COUNTIFS(C$2:C1729,C1729,M$2:M1729,1)=1,1,0),"")</f>
        <v/>
      </c>
      <c r="S1729" s="0" t="str">
        <f aca="false">IF(L1729=1,IF(COUNTIFS(C$2:C1729,C1729,L$2:L1729,1)=1,1,0),"")</f>
        <v/>
      </c>
      <c r="T1729" s="38" t="str">
        <f aca="false">IF(N1729="","",N1729+ROW()/10000000)</f>
        <v/>
      </c>
      <c r="U1729" s="0" t="str">
        <f aca="false">IF(G1729=1,IF(B1729="",1,0),"")</f>
        <v/>
      </c>
    </row>
    <row r="1730" customFormat="false" ht="15" hidden="false" customHeight="false" outlineLevel="0" collapsed="false">
      <c r="A1730" s="35"/>
      <c r="B1730" s="35"/>
      <c r="G1730" s="0" t="str">
        <f aca="false">IF(A1730="","",IF(AND(A1730&gt;=Debut,A1730&lt;Fin),1,0))</f>
        <v/>
      </c>
      <c r="H1730" s="0" t="str">
        <f aca="false">IF(G1730=1,INT(ROUND((A1730-Debut)*86400,0)/600),"")</f>
        <v/>
      </c>
      <c r="I1730" s="0" t="str">
        <f aca="false">IF(G1730=1,INT(ROUND((A1730-Debut)*86400,0)/3600),"")</f>
        <v/>
      </c>
      <c r="J1730" s="0" t="str">
        <f aca="false">IF(OR(A1730="",B1730=""),"",ROUND((B1730-A1730)*86400,0))</f>
        <v/>
      </c>
      <c r="K1730" s="37" t="str">
        <f aca="false">IF(G1730=1,IF(COUNTIFS($C:$C,C1730,$G:$G,1,$A:$A,"&gt;="&amp;(A1730-FenetreInterm/86400),$A:$A,"&lt;="&amp;A1730)&gt;=NbInterm,1,0),"")</f>
        <v/>
      </c>
      <c r="L1730" s="37" t="str">
        <f aca="false">IF(G1730=1,IF(B1730="",0,IF(J1730&lt;SeuilFugitive,1,0)),"")</f>
        <v/>
      </c>
      <c r="M1730" s="37" t="str">
        <f aca="false">IF(G1730=1,IF(B1730="",IF((Fin-A1730)*24&gt;SeuilFigee,1,0),IF(J1730&gt;SeuilFigee*3600,1,0)),"")</f>
        <v/>
      </c>
      <c r="N1730" s="0" t="str">
        <f aca="false">IF(G1730=1,IF(COUNTIF(H$2:H1730,H1730)=1,COUNTIF($H:$H,H1730),""),"")</f>
        <v/>
      </c>
      <c r="O1730" s="0" t="str">
        <f aca="false">IF(G1730=1,IF(COUNTIF(I$2:I1730,I1730)=1,COUNTIF($I:$I,I1730),""),"")</f>
        <v/>
      </c>
      <c r="P1730" s="38" t="str">
        <f aca="false">IF(G1730=1,IF(COUNTIFS(C$2:C1730,C1730,G$2:G1730,1)=1,COUNTIFS($C:$C,C1730,$G:$G,1)+ROW()/10000000,""),"")</f>
        <v/>
      </c>
      <c r="Q1730" s="0" t="str">
        <f aca="false">IF(K1730=1,IF(COUNTIFS(C$2:C1730,C1730,K$2:K1730,1)=1,1,0),"")</f>
        <v/>
      </c>
      <c r="R1730" s="0" t="str">
        <f aca="false">IF(M1730=1,IF(COUNTIFS(C$2:C1730,C1730,M$2:M1730,1)=1,1,0),"")</f>
        <v/>
      </c>
      <c r="S1730" s="0" t="str">
        <f aca="false">IF(L1730=1,IF(COUNTIFS(C$2:C1730,C1730,L$2:L1730,1)=1,1,0),"")</f>
        <v/>
      </c>
      <c r="T1730" s="38" t="str">
        <f aca="false">IF(N1730="","",N1730+ROW()/10000000)</f>
        <v/>
      </c>
      <c r="U1730" s="0" t="str">
        <f aca="false">IF(G1730=1,IF(B1730="",1,0),"")</f>
        <v/>
      </c>
    </row>
    <row r="1731" customFormat="false" ht="15" hidden="false" customHeight="false" outlineLevel="0" collapsed="false">
      <c r="A1731" s="35"/>
      <c r="B1731" s="35"/>
      <c r="G1731" s="0" t="str">
        <f aca="false">IF(A1731="","",IF(AND(A1731&gt;=Debut,A1731&lt;Fin),1,0))</f>
        <v/>
      </c>
      <c r="H1731" s="0" t="str">
        <f aca="false">IF(G1731=1,INT(ROUND((A1731-Debut)*86400,0)/600),"")</f>
        <v/>
      </c>
      <c r="I1731" s="0" t="str">
        <f aca="false">IF(G1731=1,INT(ROUND((A1731-Debut)*86400,0)/3600),"")</f>
        <v/>
      </c>
      <c r="J1731" s="0" t="str">
        <f aca="false">IF(OR(A1731="",B1731=""),"",ROUND((B1731-A1731)*86400,0))</f>
        <v/>
      </c>
      <c r="K1731" s="37" t="str">
        <f aca="false">IF(G1731=1,IF(COUNTIFS($C:$C,C1731,$G:$G,1,$A:$A,"&gt;="&amp;(A1731-FenetreInterm/86400),$A:$A,"&lt;="&amp;A1731)&gt;=NbInterm,1,0),"")</f>
        <v/>
      </c>
      <c r="L1731" s="37" t="str">
        <f aca="false">IF(G1731=1,IF(B1731="",0,IF(J1731&lt;SeuilFugitive,1,0)),"")</f>
        <v/>
      </c>
      <c r="M1731" s="37" t="str">
        <f aca="false">IF(G1731=1,IF(B1731="",IF((Fin-A1731)*24&gt;SeuilFigee,1,0),IF(J1731&gt;SeuilFigee*3600,1,0)),"")</f>
        <v/>
      </c>
      <c r="N1731" s="0" t="str">
        <f aca="false">IF(G1731=1,IF(COUNTIF(H$2:H1731,H1731)=1,COUNTIF($H:$H,H1731),""),"")</f>
        <v/>
      </c>
      <c r="O1731" s="0" t="str">
        <f aca="false">IF(G1731=1,IF(COUNTIF(I$2:I1731,I1731)=1,COUNTIF($I:$I,I1731),""),"")</f>
        <v/>
      </c>
      <c r="P1731" s="38" t="str">
        <f aca="false">IF(G1731=1,IF(COUNTIFS(C$2:C1731,C1731,G$2:G1731,1)=1,COUNTIFS($C:$C,C1731,$G:$G,1)+ROW()/10000000,""),"")</f>
        <v/>
      </c>
      <c r="Q1731" s="0" t="str">
        <f aca="false">IF(K1731=1,IF(COUNTIFS(C$2:C1731,C1731,K$2:K1731,1)=1,1,0),"")</f>
        <v/>
      </c>
      <c r="R1731" s="0" t="str">
        <f aca="false">IF(M1731=1,IF(COUNTIFS(C$2:C1731,C1731,M$2:M1731,1)=1,1,0),"")</f>
        <v/>
      </c>
      <c r="S1731" s="0" t="str">
        <f aca="false">IF(L1731=1,IF(COUNTIFS(C$2:C1731,C1731,L$2:L1731,1)=1,1,0),"")</f>
        <v/>
      </c>
      <c r="T1731" s="38" t="str">
        <f aca="false">IF(N1731="","",N1731+ROW()/10000000)</f>
        <v/>
      </c>
      <c r="U1731" s="0" t="str">
        <f aca="false">IF(G1731=1,IF(B1731="",1,0),"")</f>
        <v/>
      </c>
    </row>
    <row r="1732" customFormat="false" ht="15" hidden="false" customHeight="false" outlineLevel="0" collapsed="false">
      <c r="A1732" s="35"/>
      <c r="B1732" s="35"/>
      <c r="G1732" s="0" t="str">
        <f aca="false">IF(A1732="","",IF(AND(A1732&gt;=Debut,A1732&lt;Fin),1,0))</f>
        <v/>
      </c>
      <c r="H1732" s="0" t="str">
        <f aca="false">IF(G1732=1,INT(ROUND((A1732-Debut)*86400,0)/600),"")</f>
        <v/>
      </c>
      <c r="I1732" s="0" t="str">
        <f aca="false">IF(G1732=1,INT(ROUND((A1732-Debut)*86400,0)/3600),"")</f>
        <v/>
      </c>
      <c r="J1732" s="0" t="str">
        <f aca="false">IF(OR(A1732="",B1732=""),"",ROUND((B1732-A1732)*86400,0))</f>
        <v/>
      </c>
      <c r="K1732" s="37" t="str">
        <f aca="false">IF(G1732=1,IF(COUNTIFS($C:$C,C1732,$G:$G,1,$A:$A,"&gt;="&amp;(A1732-FenetreInterm/86400),$A:$A,"&lt;="&amp;A1732)&gt;=NbInterm,1,0),"")</f>
        <v/>
      </c>
      <c r="L1732" s="37" t="str">
        <f aca="false">IF(G1732=1,IF(B1732="",0,IF(J1732&lt;SeuilFugitive,1,0)),"")</f>
        <v/>
      </c>
      <c r="M1732" s="37" t="str">
        <f aca="false">IF(G1732=1,IF(B1732="",IF((Fin-A1732)*24&gt;SeuilFigee,1,0),IF(J1732&gt;SeuilFigee*3600,1,0)),"")</f>
        <v/>
      </c>
      <c r="N1732" s="0" t="str">
        <f aca="false">IF(G1732=1,IF(COUNTIF(H$2:H1732,H1732)=1,COUNTIF($H:$H,H1732),""),"")</f>
        <v/>
      </c>
      <c r="O1732" s="0" t="str">
        <f aca="false">IF(G1732=1,IF(COUNTIF(I$2:I1732,I1732)=1,COUNTIF($I:$I,I1732),""),"")</f>
        <v/>
      </c>
      <c r="P1732" s="38" t="str">
        <f aca="false">IF(G1732=1,IF(COUNTIFS(C$2:C1732,C1732,G$2:G1732,1)=1,COUNTIFS($C:$C,C1732,$G:$G,1)+ROW()/10000000,""),"")</f>
        <v/>
      </c>
      <c r="Q1732" s="0" t="str">
        <f aca="false">IF(K1732=1,IF(COUNTIFS(C$2:C1732,C1732,K$2:K1732,1)=1,1,0),"")</f>
        <v/>
      </c>
      <c r="R1732" s="0" t="str">
        <f aca="false">IF(M1732=1,IF(COUNTIFS(C$2:C1732,C1732,M$2:M1732,1)=1,1,0),"")</f>
        <v/>
      </c>
      <c r="S1732" s="0" t="str">
        <f aca="false">IF(L1732=1,IF(COUNTIFS(C$2:C1732,C1732,L$2:L1732,1)=1,1,0),"")</f>
        <v/>
      </c>
      <c r="T1732" s="38" t="str">
        <f aca="false">IF(N1732="","",N1732+ROW()/10000000)</f>
        <v/>
      </c>
      <c r="U1732" s="0" t="str">
        <f aca="false">IF(G1732=1,IF(B1732="",1,0),"")</f>
        <v/>
      </c>
    </row>
    <row r="1733" customFormat="false" ht="15" hidden="false" customHeight="false" outlineLevel="0" collapsed="false">
      <c r="A1733" s="35"/>
      <c r="B1733" s="35"/>
      <c r="G1733" s="0" t="str">
        <f aca="false">IF(A1733="","",IF(AND(A1733&gt;=Debut,A1733&lt;Fin),1,0))</f>
        <v/>
      </c>
      <c r="H1733" s="0" t="str">
        <f aca="false">IF(G1733=1,INT(ROUND((A1733-Debut)*86400,0)/600),"")</f>
        <v/>
      </c>
      <c r="I1733" s="0" t="str">
        <f aca="false">IF(G1733=1,INT(ROUND((A1733-Debut)*86400,0)/3600),"")</f>
        <v/>
      </c>
      <c r="J1733" s="0" t="str">
        <f aca="false">IF(OR(A1733="",B1733=""),"",ROUND((B1733-A1733)*86400,0))</f>
        <v/>
      </c>
      <c r="K1733" s="37" t="str">
        <f aca="false">IF(G1733=1,IF(COUNTIFS($C:$C,C1733,$G:$G,1,$A:$A,"&gt;="&amp;(A1733-FenetreInterm/86400),$A:$A,"&lt;="&amp;A1733)&gt;=NbInterm,1,0),"")</f>
        <v/>
      </c>
      <c r="L1733" s="37" t="str">
        <f aca="false">IF(G1733=1,IF(B1733="",0,IF(J1733&lt;SeuilFugitive,1,0)),"")</f>
        <v/>
      </c>
      <c r="M1733" s="37" t="str">
        <f aca="false">IF(G1733=1,IF(B1733="",IF((Fin-A1733)*24&gt;SeuilFigee,1,0),IF(J1733&gt;SeuilFigee*3600,1,0)),"")</f>
        <v/>
      </c>
      <c r="N1733" s="0" t="str">
        <f aca="false">IF(G1733=1,IF(COUNTIF(H$2:H1733,H1733)=1,COUNTIF($H:$H,H1733),""),"")</f>
        <v/>
      </c>
      <c r="O1733" s="0" t="str">
        <f aca="false">IF(G1733=1,IF(COUNTIF(I$2:I1733,I1733)=1,COUNTIF($I:$I,I1733),""),"")</f>
        <v/>
      </c>
      <c r="P1733" s="38" t="str">
        <f aca="false">IF(G1733=1,IF(COUNTIFS(C$2:C1733,C1733,G$2:G1733,1)=1,COUNTIFS($C:$C,C1733,$G:$G,1)+ROW()/10000000,""),"")</f>
        <v/>
      </c>
      <c r="Q1733" s="0" t="str">
        <f aca="false">IF(K1733=1,IF(COUNTIFS(C$2:C1733,C1733,K$2:K1733,1)=1,1,0),"")</f>
        <v/>
      </c>
      <c r="R1733" s="0" t="str">
        <f aca="false">IF(M1733=1,IF(COUNTIFS(C$2:C1733,C1733,M$2:M1733,1)=1,1,0),"")</f>
        <v/>
      </c>
      <c r="S1733" s="0" t="str">
        <f aca="false">IF(L1733=1,IF(COUNTIFS(C$2:C1733,C1733,L$2:L1733,1)=1,1,0),"")</f>
        <v/>
      </c>
      <c r="T1733" s="38" t="str">
        <f aca="false">IF(N1733="","",N1733+ROW()/10000000)</f>
        <v/>
      </c>
      <c r="U1733" s="0" t="str">
        <f aca="false">IF(G1733=1,IF(B1733="",1,0),"")</f>
        <v/>
      </c>
    </row>
    <row r="1734" customFormat="false" ht="15" hidden="false" customHeight="false" outlineLevel="0" collapsed="false">
      <c r="A1734" s="35"/>
      <c r="B1734" s="35"/>
      <c r="G1734" s="0" t="str">
        <f aca="false">IF(A1734="","",IF(AND(A1734&gt;=Debut,A1734&lt;Fin),1,0))</f>
        <v/>
      </c>
      <c r="H1734" s="0" t="str">
        <f aca="false">IF(G1734=1,INT(ROUND((A1734-Debut)*86400,0)/600),"")</f>
        <v/>
      </c>
      <c r="I1734" s="0" t="str">
        <f aca="false">IF(G1734=1,INT(ROUND((A1734-Debut)*86400,0)/3600),"")</f>
        <v/>
      </c>
      <c r="J1734" s="0" t="str">
        <f aca="false">IF(OR(A1734="",B1734=""),"",ROUND((B1734-A1734)*86400,0))</f>
        <v/>
      </c>
      <c r="K1734" s="37" t="str">
        <f aca="false">IF(G1734=1,IF(COUNTIFS($C:$C,C1734,$G:$G,1,$A:$A,"&gt;="&amp;(A1734-FenetreInterm/86400),$A:$A,"&lt;="&amp;A1734)&gt;=NbInterm,1,0),"")</f>
        <v/>
      </c>
      <c r="L1734" s="37" t="str">
        <f aca="false">IF(G1734=1,IF(B1734="",0,IF(J1734&lt;SeuilFugitive,1,0)),"")</f>
        <v/>
      </c>
      <c r="M1734" s="37" t="str">
        <f aca="false">IF(G1734=1,IF(B1734="",IF((Fin-A1734)*24&gt;SeuilFigee,1,0),IF(J1734&gt;SeuilFigee*3600,1,0)),"")</f>
        <v/>
      </c>
      <c r="N1734" s="0" t="str">
        <f aca="false">IF(G1734=1,IF(COUNTIF(H$2:H1734,H1734)=1,COUNTIF($H:$H,H1734),""),"")</f>
        <v/>
      </c>
      <c r="O1734" s="0" t="str">
        <f aca="false">IF(G1734=1,IF(COUNTIF(I$2:I1734,I1734)=1,COUNTIF($I:$I,I1734),""),"")</f>
        <v/>
      </c>
      <c r="P1734" s="38" t="str">
        <f aca="false">IF(G1734=1,IF(COUNTIFS(C$2:C1734,C1734,G$2:G1734,1)=1,COUNTIFS($C:$C,C1734,$G:$G,1)+ROW()/10000000,""),"")</f>
        <v/>
      </c>
      <c r="Q1734" s="0" t="str">
        <f aca="false">IF(K1734=1,IF(COUNTIFS(C$2:C1734,C1734,K$2:K1734,1)=1,1,0),"")</f>
        <v/>
      </c>
      <c r="R1734" s="0" t="str">
        <f aca="false">IF(M1734=1,IF(COUNTIFS(C$2:C1734,C1734,M$2:M1734,1)=1,1,0),"")</f>
        <v/>
      </c>
      <c r="S1734" s="0" t="str">
        <f aca="false">IF(L1734=1,IF(COUNTIFS(C$2:C1734,C1734,L$2:L1734,1)=1,1,0),"")</f>
        <v/>
      </c>
      <c r="T1734" s="38" t="str">
        <f aca="false">IF(N1734="","",N1734+ROW()/10000000)</f>
        <v/>
      </c>
      <c r="U1734" s="0" t="str">
        <f aca="false">IF(G1734=1,IF(B1734="",1,0),"")</f>
        <v/>
      </c>
    </row>
    <row r="1735" customFormat="false" ht="15" hidden="false" customHeight="false" outlineLevel="0" collapsed="false">
      <c r="A1735" s="35"/>
      <c r="B1735" s="35"/>
      <c r="G1735" s="0" t="str">
        <f aca="false">IF(A1735="","",IF(AND(A1735&gt;=Debut,A1735&lt;Fin),1,0))</f>
        <v/>
      </c>
      <c r="H1735" s="0" t="str">
        <f aca="false">IF(G1735=1,INT(ROUND((A1735-Debut)*86400,0)/600),"")</f>
        <v/>
      </c>
      <c r="I1735" s="0" t="str">
        <f aca="false">IF(G1735=1,INT(ROUND((A1735-Debut)*86400,0)/3600),"")</f>
        <v/>
      </c>
      <c r="J1735" s="0" t="str">
        <f aca="false">IF(OR(A1735="",B1735=""),"",ROUND((B1735-A1735)*86400,0))</f>
        <v/>
      </c>
      <c r="K1735" s="37" t="str">
        <f aca="false">IF(G1735=1,IF(COUNTIFS($C:$C,C1735,$G:$G,1,$A:$A,"&gt;="&amp;(A1735-FenetreInterm/86400),$A:$A,"&lt;="&amp;A1735)&gt;=NbInterm,1,0),"")</f>
        <v/>
      </c>
      <c r="L1735" s="37" t="str">
        <f aca="false">IF(G1735=1,IF(B1735="",0,IF(J1735&lt;SeuilFugitive,1,0)),"")</f>
        <v/>
      </c>
      <c r="M1735" s="37" t="str">
        <f aca="false">IF(G1735=1,IF(B1735="",IF((Fin-A1735)*24&gt;SeuilFigee,1,0),IF(J1735&gt;SeuilFigee*3600,1,0)),"")</f>
        <v/>
      </c>
      <c r="N1735" s="0" t="str">
        <f aca="false">IF(G1735=1,IF(COUNTIF(H$2:H1735,H1735)=1,COUNTIF($H:$H,H1735),""),"")</f>
        <v/>
      </c>
      <c r="O1735" s="0" t="str">
        <f aca="false">IF(G1735=1,IF(COUNTIF(I$2:I1735,I1735)=1,COUNTIF($I:$I,I1735),""),"")</f>
        <v/>
      </c>
      <c r="P1735" s="38" t="str">
        <f aca="false">IF(G1735=1,IF(COUNTIFS(C$2:C1735,C1735,G$2:G1735,1)=1,COUNTIFS($C:$C,C1735,$G:$G,1)+ROW()/10000000,""),"")</f>
        <v/>
      </c>
      <c r="Q1735" s="0" t="str">
        <f aca="false">IF(K1735=1,IF(COUNTIFS(C$2:C1735,C1735,K$2:K1735,1)=1,1,0),"")</f>
        <v/>
      </c>
      <c r="R1735" s="0" t="str">
        <f aca="false">IF(M1735=1,IF(COUNTIFS(C$2:C1735,C1735,M$2:M1735,1)=1,1,0),"")</f>
        <v/>
      </c>
      <c r="S1735" s="0" t="str">
        <f aca="false">IF(L1735=1,IF(COUNTIFS(C$2:C1735,C1735,L$2:L1735,1)=1,1,0),"")</f>
        <v/>
      </c>
      <c r="T1735" s="38" t="str">
        <f aca="false">IF(N1735="","",N1735+ROW()/10000000)</f>
        <v/>
      </c>
      <c r="U1735" s="0" t="str">
        <f aca="false">IF(G1735=1,IF(B1735="",1,0),"")</f>
        <v/>
      </c>
    </row>
    <row r="1736" customFormat="false" ht="15" hidden="false" customHeight="false" outlineLevel="0" collapsed="false">
      <c r="A1736" s="35"/>
      <c r="B1736" s="35"/>
      <c r="G1736" s="0" t="str">
        <f aca="false">IF(A1736="","",IF(AND(A1736&gt;=Debut,A1736&lt;Fin),1,0))</f>
        <v/>
      </c>
      <c r="H1736" s="0" t="str">
        <f aca="false">IF(G1736=1,INT(ROUND((A1736-Debut)*86400,0)/600),"")</f>
        <v/>
      </c>
      <c r="I1736" s="0" t="str">
        <f aca="false">IF(G1736=1,INT(ROUND((A1736-Debut)*86400,0)/3600),"")</f>
        <v/>
      </c>
      <c r="J1736" s="0" t="str">
        <f aca="false">IF(OR(A1736="",B1736=""),"",ROUND((B1736-A1736)*86400,0))</f>
        <v/>
      </c>
      <c r="K1736" s="37" t="str">
        <f aca="false">IF(G1736=1,IF(COUNTIFS($C:$C,C1736,$G:$G,1,$A:$A,"&gt;="&amp;(A1736-FenetreInterm/86400),$A:$A,"&lt;="&amp;A1736)&gt;=NbInterm,1,0),"")</f>
        <v/>
      </c>
      <c r="L1736" s="37" t="str">
        <f aca="false">IF(G1736=1,IF(B1736="",0,IF(J1736&lt;SeuilFugitive,1,0)),"")</f>
        <v/>
      </c>
      <c r="M1736" s="37" t="str">
        <f aca="false">IF(G1736=1,IF(B1736="",IF((Fin-A1736)*24&gt;SeuilFigee,1,0),IF(J1736&gt;SeuilFigee*3600,1,0)),"")</f>
        <v/>
      </c>
      <c r="N1736" s="0" t="str">
        <f aca="false">IF(G1736=1,IF(COUNTIF(H$2:H1736,H1736)=1,COUNTIF($H:$H,H1736),""),"")</f>
        <v/>
      </c>
      <c r="O1736" s="0" t="str">
        <f aca="false">IF(G1736=1,IF(COUNTIF(I$2:I1736,I1736)=1,COUNTIF($I:$I,I1736),""),"")</f>
        <v/>
      </c>
      <c r="P1736" s="38" t="str">
        <f aca="false">IF(G1736=1,IF(COUNTIFS(C$2:C1736,C1736,G$2:G1736,1)=1,COUNTIFS($C:$C,C1736,$G:$G,1)+ROW()/10000000,""),"")</f>
        <v/>
      </c>
      <c r="Q1736" s="0" t="str">
        <f aca="false">IF(K1736=1,IF(COUNTIFS(C$2:C1736,C1736,K$2:K1736,1)=1,1,0),"")</f>
        <v/>
      </c>
      <c r="R1736" s="0" t="str">
        <f aca="false">IF(M1736=1,IF(COUNTIFS(C$2:C1736,C1736,M$2:M1736,1)=1,1,0),"")</f>
        <v/>
      </c>
      <c r="S1736" s="0" t="str">
        <f aca="false">IF(L1736=1,IF(COUNTIFS(C$2:C1736,C1736,L$2:L1736,1)=1,1,0),"")</f>
        <v/>
      </c>
      <c r="T1736" s="38" t="str">
        <f aca="false">IF(N1736="","",N1736+ROW()/10000000)</f>
        <v/>
      </c>
      <c r="U1736" s="0" t="str">
        <f aca="false">IF(G1736=1,IF(B1736="",1,0),"")</f>
        <v/>
      </c>
    </row>
    <row r="1737" customFormat="false" ht="15" hidden="false" customHeight="false" outlineLevel="0" collapsed="false">
      <c r="A1737" s="35"/>
      <c r="B1737" s="35"/>
      <c r="G1737" s="0" t="str">
        <f aca="false">IF(A1737="","",IF(AND(A1737&gt;=Debut,A1737&lt;Fin),1,0))</f>
        <v/>
      </c>
      <c r="H1737" s="0" t="str">
        <f aca="false">IF(G1737=1,INT(ROUND((A1737-Debut)*86400,0)/600),"")</f>
        <v/>
      </c>
      <c r="I1737" s="0" t="str">
        <f aca="false">IF(G1737=1,INT(ROUND((A1737-Debut)*86400,0)/3600),"")</f>
        <v/>
      </c>
      <c r="J1737" s="0" t="str">
        <f aca="false">IF(OR(A1737="",B1737=""),"",ROUND((B1737-A1737)*86400,0))</f>
        <v/>
      </c>
      <c r="K1737" s="37" t="str">
        <f aca="false">IF(G1737=1,IF(COUNTIFS($C:$C,C1737,$G:$G,1,$A:$A,"&gt;="&amp;(A1737-FenetreInterm/86400),$A:$A,"&lt;="&amp;A1737)&gt;=NbInterm,1,0),"")</f>
        <v/>
      </c>
      <c r="L1737" s="37" t="str">
        <f aca="false">IF(G1737=1,IF(B1737="",0,IF(J1737&lt;SeuilFugitive,1,0)),"")</f>
        <v/>
      </c>
      <c r="M1737" s="37" t="str">
        <f aca="false">IF(G1737=1,IF(B1737="",IF((Fin-A1737)*24&gt;SeuilFigee,1,0),IF(J1737&gt;SeuilFigee*3600,1,0)),"")</f>
        <v/>
      </c>
      <c r="N1737" s="0" t="str">
        <f aca="false">IF(G1737=1,IF(COUNTIF(H$2:H1737,H1737)=1,COUNTIF($H:$H,H1737),""),"")</f>
        <v/>
      </c>
      <c r="O1737" s="0" t="str">
        <f aca="false">IF(G1737=1,IF(COUNTIF(I$2:I1737,I1737)=1,COUNTIF($I:$I,I1737),""),"")</f>
        <v/>
      </c>
      <c r="P1737" s="38" t="str">
        <f aca="false">IF(G1737=1,IF(COUNTIFS(C$2:C1737,C1737,G$2:G1737,1)=1,COUNTIFS($C:$C,C1737,$G:$G,1)+ROW()/10000000,""),"")</f>
        <v/>
      </c>
      <c r="Q1737" s="0" t="str">
        <f aca="false">IF(K1737=1,IF(COUNTIFS(C$2:C1737,C1737,K$2:K1737,1)=1,1,0),"")</f>
        <v/>
      </c>
      <c r="R1737" s="0" t="str">
        <f aca="false">IF(M1737=1,IF(COUNTIFS(C$2:C1737,C1737,M$2:M1737,1)=1,1,0),"")</f>
        <v/>
      </c>
      <c r="S1737" s="0" t="str">
        <f aca="false">IF(L1737=1,IF(COUNTIFS(C$2:C1737,C1737,L$2:L1737,1)=1,1,0),"")</f>
        <v/>
      </c>
      <c r="T1737" s="38" t="str">
        <f aca="false">IF(N1737="","",N1737+ROW()/10000000)</f>
        <v/>
      </c>
      <c r="U1737" s="0" t="str">
        <f aca="false">IF(G1737=1,IF(B1737="",1,0),"")</f>
        <v/>
      </c>
    </row>
    <row r="1738" customFormat="false" ht="15" hidden="false" customHeight="false" outlineLevel="0" collapsed="false">
      <c r="A1738" s="35"/>
      <c r="B1738" s="35"/>
      <c r="G1738" s="0" t="str">
        <f aca="false">IF(A1738="","",IF(AND(A1738&gt;=Debut,A1738&lt;Fin),1,0))</f>
        <v/>
      </c>
      <c r="H1738" s="0" t="str">
        <f aca="false">IF(G1738=1,INT(ROUND((A1738-Debut)*86400,0)/600),"")</f>
        <v/>
      </c>
      <c r="I1738" s="0" t="str">
        <f aca="false">IF(G1738=1,INT(ROUND((A1738-Debut)*86400,0)/3600),"")</f>
        <v/>
      </c>
      <c r="J1738" s="0" t="str">
        <f aca="false">IF(OR(A1738="",B1738=""),"",ROUND((B1738-A1738)*86400,0))</f>
        <v/>
      </c>
      <c r="K1738" s="37" t="str">
        <f aca="false">IF(G1738=1,IF(COUNTIFS($C:$C,C1738,$G:$G,1,$A:$A,"&gt;="&amp;(A1738-FenetreInterm/86400),$A:$A,"&lt;="&amp;A1738)&gt;=NbInterm,1,0),"")</f>
        <v/>
      </c>
      <c r="L1738" s="37" t="str">
        <f aca="false">IF(G1738=1,IF(B1738="",0,IF(J1738&lt;SeuilFugitive,1,0)),"")</f>
        <v/>
      </c>
      <c r="M1738" s="37" t="str">
        <f aca="false">IF(G1738=1,IF(B1738="",IF((Fin-A1738)*24&gt;SeuilFigee,1,0),IF(J1738&gt;SeuilFigee*3600,1,0)),"")</f>
        <v/>
      </c>
      <c r="N1738" s="0" t="str">
        <f aca="false">IF(G1738=1,IF(COUNTIF(H$2:H1738,H1738)=1,COUNTIF($H:$H,H1738),""),"")</f>
        <v/>
      </c>
      <c r="O1738" s="0" t="str">
        <f aca="false">IF(G1738=1,IF(COUNTIF(I$2:I1738,I1738)=1,COUNTIF($I:$I,I1738),""),"")</f>
        <v/>
      </c>
      <c r="P1738" s="38" t="str">
        <f aca="false">IF(G1738=1,IF(COUNTIFS(C$2:C1738,C1738,G$2:G1738,1)=1,COUNTIFS($C:$C,C1738,$G:$G,1)+ROW()/10000000,""),"")</f>
        <v/>
      </c>
      <c r="Q1738" s="0" t="str">
        <f aca="false">IF(K1738=1,IF(COUNTIFS(C$2:C1738,C1738,K$2:K1738,1)=1,1,0),"")</f>
        <v/>
      </c>
      <c r="R1738" s="0" t="str">
        <f aca="false">IF(M1738=1,IF(COUNTIFS(C$2:C1738,C1738,M$2:M1738,1)=1,1,0),"")</f>
        <v/>
      </c>
      <c r="S1738" s="0" t="str">
        <f aca="false">IF(L1738=1,IF(COUNTIFS(C$2:C1738,C1738,L$2:L1738,1)=1,1,0),"")</f>
        <v/>
      </c>
      <c r="T1738" s="38" t="str">
        <f aca="false">IF(N1738="","",N1738+ROW()/10000000)</f>
        <v/>
      </c>
      <c r="U1738" s="0" t="str">
        <f aca="false">IF(G1738=1,IF(B1738="",1,0),"")</f>
        <v/>
      </c>
    </row>
    <row r="1739" customFormat="false" ht="15" hidden="false" customHeight="false" outlineLevel="0" collapsed="false">
      <c r="A1739" s="35"/>
      <c r="B1739" s="35"/>
      <c r="G1739" s="0" t="str">
        <f aca="false">IF(A1739="","",IF(AND(A1739&gt;=Debut,A1739&lt;Fin),1,0))</f>
        <v/>
      </c>
      <c r="H1739" s="0" t="str">
        <f aca="false">IF(G1739=1,INT(ROUND((A1739-Debut)*86400,0)/600),"")</f>
        <v/>
      </c>
      <c r="I1739" s="0" t="str">
        <f aca="false">IF(G1739=1,INT(ROUND((A1739-Debut)*86400,0)/3600),"")</f>
        <v/>
      </c>
      <c r="J1739" s="0" t="str">
        <f aca="false">IF(OR(A1739="",B1739=""),"",ROUND((B1739-A1739)*86400,0))</f>
        <v/>
      </c>
      <c r="K1739" s="37" t="str">
        <f aca="false">IF(G1739=1,IF(COUNTIFS($C:$C,C1739,$G:$G,1,$A:$A,"&gt;="&amp;(A1739-FenetreInterm/86400),$A:$A,"&lt;="&amp;A1739)&gt;=NbInterm,1,0),"")</f>
        <v/>
      </c>
      <c r="L1739" s="37" t="str">
        <f aca="false">IF(G1739=1,IF(B1739="",0,IF(J1739&lt;SeuilFugitive,1,0)),"")</f>
        <v/>
      </c>
      <c r="M1739" s="37" t="str">
        <f aca="false">IF(G1739=1,IF(B1739="",IF((Fin-A1739)*24&gt;SeuilFigee,1,0),IF(J1739&gt;SeuilFigee*3600,1,0)),"")</f>
        <v/>
      </c>
      <c r="N1739" s="0" t="str">
        <f aca="false">IF(G1739=1,IF(COUNTIF(H$2:H1739,H1739)=1,COUNTIF($H:$H,H1739),""),"")</f>
        <v/>
      </c>
      <c r="O1739" s="0" t="str">
        <f aca="false">IF(G1739=1,IF(COUNTIF(I$2:I1739,I1739)=1,COUNTIF($I:$I,I1739),""),"")</f>
        <v/>
      </c>
      <c r="P1739" s="38" t="str">
        <f aca="false">IF(G1739=1,IF(COUNTIFS(C$2:C1739,C1739,G$2:G1739,1)=1,COUNTIFS($C:$C,C1739,$G:$G,1)+ROW()/10000000,""),"")</f>
        <v/>
      </c>
      <c r="Q1739" s="0" t="str">
        <f aca="false">IF(K1739=1,IF(COUNTIFS(C$2:C1739,C1739,K$2:K1739,1)=1,1,0),"")</f>
        <v/>
      </c>
      <c r="R1739" s="0" t="str">
        <f aca="false">IF(M1739=1,IF(COUNTIFS(C$2:C1739,C1739,M$2:M1739,1)=1,1,0),"")</f>
        <v/>
      </c>
      <c r="S1739" s="0" t="str">
        <f aca="false">IF(L1739=1,IF(COUNTIFS(C$2:C1739,C1739,L$2:L1739,1)=1,1,0),"")</f>
        <v/>
      </c>
      <c r="T1739" s="38" t="str">
        <f aca="false">IF(N1739="","",N1739+ROW()/10000000)</f>
        <v/>
      </c>
      <c r="U1739" s="0" t="str">
        <f aca="false">IF(G1739=1,IF(B1739="",1,0),"")</f>
        <v/>
      </c>
    </row>
    <row r="1740" customFormat="false" ht="15" hidden="false" customHeight="false" outlineLevel="0" collapsed="false">
      <c r="A1740" s="35"/>
      <c r="B1740" s="35"/>
      <c r="G1740" s="0" t="str">
        <f aca="false">IF(A1740="","",IF(AND(A1740&gt;=Debut,A1740&lt;Fin),1,0))</f>
        <v/>
      </c>
      <c r="H1740" s="0" t="str">
        <f aca="false">IF(G1740=1,INT(ROUND((A1740-Debut)*86400,0)/600),"")</f>
        <v/>
      </c>
      <c r="I1740" s="0" t="str">
        <f aca="false">IF(G1740=1,INT(ROUND((A1740-Debut)*86400,0)/3600),"")</f>
        <v/>
      </c>
      <c r="J1740" s="0" t="str">
        <f aca="false">IF(OR(A1740="",B1740=""),"",ROUND((B1740-A1740)*86400,0))</f>
        <v/>
      </c>
      <c r="K1740" s="37" t="str">
        <f aca="false">IF(G1740=1,IF(COUNTIFS($C:$C,C1740,$G:$G,1,$A:$A,"&gt;="&amp;(A1740-FenetreInterm/86400),$A:$A,"&lt;="&amp;A1740)&gt;=NbInterm,1,0),"")</f>
        <v/>
      </c>
      <c r="L1740" s="37" t="str">
        <f aca="false">IF(G1740=1,IF(B1740="",0,IF(J1740&lt;SeuilFugitive,1,0)),"")</f>
        <v/>
      </c>
      <c r="M1740" s="37" t="str">
        <f aca="false">IF(G1740=1,IF(B1740="",IF((Fin-A1740)*24&gt;SeuilFigee,1,0),IF(J1740&gt;SeuilFigee*3600,1,0)),"")</f>
        <v/>
      </c>
      <c r="N1740" s="0" t="str">
        <f aca="false">IF(G1740=1,IF(COUNTIF(H$2:H1740,H1740)=1,COUNTIF($H:$H,H1740),""),"")</f>
        <v/>
      </c>
      <c r="O1740" s="0" t="str">
        <f aca="false">IF(G1740=1,IF(COUNTIF(I$2:I1740,I1740)=1,COUNTIF($I:$I,I1740),""),"")</f>
        <v/>
      </c>
      <c r="P1740" s="38" t="str">
        <f aca="false">IF(G1740=1,IF(COUNTIFS(C$2:C1740,C1740,G$2:G1740,1)=1,COUNTIFS($C:$C,C1740,$G:$G,1)+ROW()/10000000,""),"")</f>
        <v/>
      </c>
      <c r="Q1740" s="0" t="str">
        <f aca="false">IF(K1740=1,IF(COUNTIFS(C$2:C1740,C1740,K$2:K1740,1)=1,1,0),"")</f>
        <v/>
      </c>
      <c r="R1740" s="0" t="str">
        <f aca="false">IF(M1740=1,IF(COUNTIFS(C$2:C1740,C1740,M$2:M1740,1)=1,1,0),"")</f>
        <v/>
      </c>
      <c r="S1740" s="0" t="str">
        <f aca="false">IF(L1740=1,IF(COUNTIFS(C$2:C1740,C1740,L$2:L1740,1)=1,1,0),"")</f>
        <v/>
      </c>
      <c r="T1740" s="38" t="str">
        <f aca="false">IF(N1740="","",N1740+ROW()/10000000)</f>
        <v/>
      </c>
      <c r="U1740" s="0" t="str">
        <f aca="false">IF(G1740=1,IF(B1740="",1,0),"")</f>
        <v/>
      </c>
    </row>
    <row r="1741" customFormat="false" ht="15" hidden="false" customHeight="false" outlineLevel="0" collapsed="false">
      <c r="A1741" s="35"/>
      <c r="B1741" s="35"/>
      <c r="G1741" s="0" t="str">
        <f aca="false">IF(A1741="","",IF(AND(A1741&gt;=Debut,A1741&lt;Fin),1,0))</f>
        <v/>
      </c>
      <c r="H1741" s="0" t="str">
        <f aca="false">IF(G1741=1,INT(ROUND((A1741-Debut)*86400,0)/600),"")</f>
        <v/>
      </c>
      <c r="I1741" s="0" t="str">
        <f aca="false">IF(G1741=1,INT(ROUND((A1741-Debut)*86400,0)/3600),"")</f>
        <v/>
      </c>
      <c r="J1741" s="0" t="str">
        <f aca="false">IF(OR(A1741="",B1741=""),"",ROUND((B1741-A1741)*86400,0))</f>
        <v/>
      </c>
      <c r="K1741" s="37" t="str">
        <f aca="false">IF(G1741=1,IF(COUNTIFS($C:$C,C1741,$G:$G,1,$A:$A,"&gt;="&amp;(A1741-FenetreInterm/86400),$A:$A,"&lt;="&amp;A1741)&gt;=NbInterm,1,0),"")</f>
        <v/>
      </c>
      <c r="L1741" s="37" t="str">
        <f aca="false">IF(G1741=1,IF(B1741="",0,IF(J1741&lt;SeuilFugitive,1,0)),"")</f>
        <v/>
      </c>
      <c r="M1741" s="37" t="str">
        <f aca="false">IF(G1741=1,IF(B1741="",IF((Fin-A1741)*24&gt;SeuilFigee,1,0),IF(J1741&gt;SeuilFigee*3600,1,0)),"")</f>
        <v/>
      </c>
      <c r="N1741" s="0" t="str">
        <f aca="false">IF(G1741=1,IF(COUNTIF(H$2:H1741,H1741)=1,COUNTIF($H:$H,H1741),""),"")</f>
        <v/>
      </c>
      <c r="O1741" s="0" t="str">
        <f aca="false">IF(G1741=1,IF(COUNTIF(I$2:I1741,I1741)=1,COUNTIF($I:$I,I1741),""),"")</f>
        <v/>
      </c>
      <c r="P1741" s="38" t="str">
        <f aca="false">IF(G1741=1,IF(COUNTIFS(C$2:C1741,C1741,G$2:G1741,1)=1,COUNTIFS($C:$C,C1741,$G:$G,1)+ROW()/10000000,""),"")</f>
        <v/>
      </c>
      <c r="Q1741" s="0" t="str">
        <f aca="false">IF(K1741=1,IF(COUNTIFS(C$2:C1741,C1741,K$2:K1741,1)=1,1,0),"")</f>
        <v/>
      </c>
      <c r="R1741" s="0" t="str">
        <f aca="false">IF(M1741=1,IF(COUNTIFS(C$2:C1741,C1741,M$2:M1741,1)=1,1,0),"")</f>
        <v/>
      </c>
      <c r="S1741" s="0" t="str">
        <f aca="false">IF(L1741=1,IF(COUNTIFS(C$2:C1741,C1741,L$2:L1741,1)=1,1,0),"")</f>
        <v/>
      </c>
      <c r="T1741" s="38" t="str">
        <f aca="false">IF(N1741="","",N1741+ROW()/10000000)</f>
        <v/>
      </c>
      <c r="U1741" s="0" t="str">
        <f aca="false">IF(G1741=1,IF(B1741="",1,0),"")</f>
        <v/>
      </c>
    </row>
    <row r="1742" customFormat="false" ht="15" hidden="false" customHeight="false" outlineLevel="0" collapsed="false">
      <c r="A1742" s="35"/>
      <c r="B1742" s="35"/>
      <c r="G1742" s="0" t="str">
        <f aca="false">IF(A1742="","",IF(AND(A1742&gt;=Debut,A1742&lt;Fin),1,0))</f>
        <v/>
      </c>
      <c r="H1742" s="0" t="str">
        <f aca="false">IF(G1742=1,INT(ROUND((A1742-Debut)*86400,0)/600),"")</f>
        <v/>
      </c>
      <c r="I1742" s="0" t="str">
        <f aca="false">IF(G1742=1,INT(ROUND((A1742-Debut)*86400,0)/3600),"")</f>
        <v/>
      </c>
      <c r="J1742" s="0" t="str">
        <f aca="false">IF(OR(A1742="",B1742=""),"",ROUND((B1742-A1742)*86400,0))</f>
        <v/>
      </c>
      <c r="K1742" s="37" t="str">
        <f aca="false">IF(G1742=1,IF(COUNTIFS($C:$C,C1742,$G:$G,1,$A:$A,"&gt;="&amp;(A1742-FenetreInterm/86400),$A:$A,"&lt;="&amp;A1742)&gt;=NbInterm,1,0),"")</f>
        <v/>
      </c>
      <c r="L1742" s="37" t="str">
        <f aca="false">IF(G1742=1,IF(B1742="",0,IF(J1742&lt;SeuilFugitive,1,0)),"")</f>
        <v/>
      </c>
      <c r="M1742" s="37" t="str">
        <f aca="false">IF(G1742=1,IF(B1742="",IF((Fin-A1742)*24&gt;SeuilFigee,1,0),IF(J1742&gt;SeuilFigee*3600,1,0)),"")</f>
        <v/>
      </c>
      <c r="N1742" s="0" t="str">
        <f aca="false">IF(G1742=1,IF(COUNTIF(H$2:H1742,H1742)=1,COUNTIF($H:$H,H1742),""),"")</f>
        <v/>
      </c>
      <c r="O1742" s="0" t="str">
        <f aca="false">IF(G1742=1,IF(COUNTIF(I$2:I1742,I1742)=1,COUNTIF($I:$I,I1742),""),"")</f>
        <v/>
      </c>
      <c r="P1742" s="38" t="str">
        <f aca="false">IF(G1742=1,IF(COUNTIFS(C$2:C1742,C1742,G$2:G1742,1)=1,COUNTIFS($C:$C,C1742,$G:$G,1)+ROW()/10000000,""),"")</f>
        <v/>
      </c>
      <c r="Q1742" s="0" t="str">
        <f aca="false">IF(K1742=1,IF(COUNTIFS(C$2:C1742,C1742,K$2:K1742,1)=1,1,0),"")</f>
        <v/>
      </c>
      <c r="R1742" s="0" t="str">
        <f aca="false">IF(M1742=1,IF(COUNTIFS(C$2:C1742,C1742,M$2:M1742,1)=1,1,0),"")</f>
        <v/>
      </c>
      <c r="S1742" s="0" t="str">
        <f aca="false">IF(L1742=1,IF(COUNTIFS(C$2:C1742,C1742,L$2:L1742,1)=1,1,0),"")</f>
        <v/>
      </c>
      <c r="T1742" s="38" t="str">
        <f aca="false">IF(N1742="","",N1742+ROW()/10000000)</f>
        <v/>
      </c>
      <c r="U1742" s="0" t="str">
        <f aca="false">IF(G1742=1,IF(B1742="",1,0),"")</f>
        <v/>
      </c>
    </row>
    <row r="1743" customFormat="false" ht="15" hidden="false" customHeight="false" outlineLevel="0" collapsed="false">
      <c r="A1743" s="35"/>
      <c r="B1743" s="35"/>
      <c r="G1743" s="0" t="str">
        <f aca="false">IF(A1743="","",IF(AND(A1743&gt;=Debut,A1743&lt;Fin),1,0))</f>
        <v/>
      </c>
      <c r="H1743" s="0" t="str">
        <f aca="false">IF(G1743=1,INT(ROUND((A1743-Debut)*86400,0)/600),"")</f>
        <v/>
      </c>
      <c r="I1743" s="0" t="str">
        <f aca="false">IF(G1743=1,INT(ROUND((A1743-Debut)*86400,0)/3600),"")</f>
        <v/>
      </c>
      <c r="J1743" s="0" t="str">
        <f aca="false">IF(OR(A1743="",B1743=""),"",ROUND((B1743-A1743)*86400,0))</f>
        <v/>
      </c>
      <c r="K1743" s="37" t="str">
        <f aca="false">IF(G1743=1,IF(COUNTIFS($C:$C,C1743,$G:$G,1,$A:$A,"&gt;="&amp;(A1743-FenetreInterm/86400),$A:$A,"&lt;="&amp;A1743)&gt;=NbInterm,1,0),"")</f>
        <v/>
      </c>
      <c r="L1743" s="37" t="str">
        <f aca="false">IF(G1743=1,IF(B1743="",0,IF(J1743&lt;SeuilFugitive,1,0)),"")</f>
        <v/>
      </c>
      <c r="M1743" s="37" t="str">
        <f aca="false">IF(G1743=1,IF(B1743="",IF((Fin-A1743)*24&gt;SeuilFigee,1,0),IF(J1743&gt;SeuilFigee*3600,1,0)),"")</f>
        <v/>
      </c>
      <c r="N1743" s="0" t="str">
        <f aca="false">IF(G1743=1,IF(COUNTIF(H$2:H1743,H1743)=1,COUNTIF($H:$H,H1743),""),"")</f>
        <v/>
      </c>
      <c r="O1743" s="0" t="str">
        <f aca="false">IF(G1743=1,IF(COUNTIF(I$2:I1743,I1743)=1,COUNTIF($I:$I,I1743),""),"")</f>
        <v/>
      </c>
      <c r="P1743" s="38" t="str">
        <f aca="false">IF(G1743=1,IF(COUNTIFS(C$2:C1743,C1743,G$2:G1743,1)=1,COUNTIFS($C:$C,C1743,$G:$G,1)+ROW()/10000000,""),"")</f>
        <v/>
      </c>
      <c r="Q1743" s="0" t="str">
        <f aca="false">IF(K1743=1,IF(COUNTIFS(C$2:C1743,C1743,K$2:K1743,1)=1,1,0),"")</f>
        <v/>
      </c>
      <c r="R1743" s="0" t="str">
        <f aca="false">IF(M1743=1,IF(COUNTIFS(C$2:C1743,C1743,M$2:M1743,1)=1,1,0),"")</f>
        <v/>
      </c>
      <c r="S1743" s="0" t="str">
        <f aca="false">IF(L1743=1,IF(COUNTIFS(C$2:C1743,C1743,L$2:L1743,1)=1,1,0),"")</f>
        <v/>
      </c>
      <c r="T1743" s="38" t="str">
        <f aca="false">IF(N1743="","",N1743+ROW()/10000000)</f>
        <v/>
      </c>
      <c r="U1743" s="0" t="str">
        <f aca="false">IF(G1743=1,IF(B1743="",1,0),"")</f>
        <v/>
      </c>
    </row>
    <row r="1744" customFormat="false" ht="15" hidden="false" customHeight="false" outlineLevel="0" collapsed="false">
      <c r="A1744" s="35"/>
      <c r="B1744" s="35"/>
      <c r="G1744" s="0" t="str">
        <f aca="false">IF(A1744="","",IF(AND(A1744&gt;=Debut,A1744&lt;Fin),1,0))</f>
        <v/>
      </c>
      <c r="H1744" s="0" t="str">
        <f aca="false">IF(G1744=1,INT(ROUND((A1744-Debut)*86400,0)/600),"")</f>
        <v/>
      </c>
      <c r="I1744" s="0" t="str">
        <f aca="false">IF(G1744=1,INT(ROUND((A1744-Debut)*86400,0)/3600),"")</f>
        <v/>
      </c>
      <c r="J1744" s="0" t="str">
        <f aca="false">IF(OR(A1744="",B1744=""),"",ROUND((B1744-A1744)*86400,0))</f>
        <v/>
      </c>
      <c r="K1744" s="37" t="str">
        <f aca="false">IF(G1744=1,IF(COUNTIFS($C:$C,C1744,$G:$G,1,$A:$A,"&gt;="&amp;(A1744-FenetreInterm/86400),$A:$A,"&lt;="&amp;A1744)&gt;=NbInterm,1,0),"")</f>
        <v/>
      </c>
      <c r="L1744" s="37" t="str">
        <f aca="false">IF(G1744=1,IF(B1744="",0,IF(J1744&lt;SeuilFugitive,1,0)),"")</f>
        <v/>
      </c>
      <c r="M1744" s="37" t="str">
        <f aca="false">IF(G1744=1,IF(B1744="",IF((Fin-A1744)*24&gt;SeuilFigee,1,0),IF(J1744&gt;SeuilFigee*3600,1,0)),"")</f>
        <v/>
      </c>
      <c r="N1744" s="0" t="str">
        <f aca="false">IF(G1744=1,IF(COUNTIF(H$2:H1744,H1744)=1,COUNTIF($H:$H,H1744),""),"")</f>
        <v/>
      </c>
      <c r="O1744" s="0" t="str">
        <f aca="false">IF(G1744=1,IF(COUNTIF(I$2:I1744,I1744)=1,COUNTIF($I:$I,I1744),""),"")</f>
        <v/>
      </c>
      <c r="P1744" s="38" t="str">
        <f aca="false">IF(G1744=1,IF(COUNTIFS(C$2:C1744,C1744,G$2:G1744,1)=1,COUNTIFS($C:$C,C1744,$G:$G,1)+ROW()/10000000,""),"")</f>
        <v/>
      </c>
      <c r="Q1744" s="0" t="str">
        <f aca="false">IF(K1744=1,IF(COUNTIFS(C$2:C1744,C1744,K$2:K1744,1)=1,1,0),"")</f>
        <v/>
      </c>
      <c r="R1744" s="0" t="str">
        <f aca="false">IF(M1744=1,IF(COUNTIFS(C$2:C1744,C1744,M$2:M1744,1)=1,1,0),"")</f>
        <v/>
      </c>
      <c r="S1744" s="0" t="str">
        <f aca="false">IF(L1744=1,IF(COUNTIFS(C$2:C1744,C1744,L$2:L1744,1)=1,1,0),"")</f>
        <v/>
      </c>
      <c r="T1744" s="38" t="str">
        <f aca="false">IF(N1744="","",N1744+ROW()/10000000)</f>
        <v/>
      </c>
      <c r="U1744" s="0" t="str">
        <f aca="false">IF(G1744=1,IF(B1744="",1,0),"")</f>
        <v/>
      </c>
    </row>
    <row r="1745" customFormat="false" ht="15" hidden="false" customHeight="false" outlineLevel="0" collapsed="false">
      <c r="A1745" s="35"/>
      <c r="B1745" s="35"/>
      <c r="G1745" s="0" t="str">
        <f aca="false">IF(A1745="","",IF(AND(A1745&gt;=Debut,A1745&lt;Fin),1,0))</f>
        <v/>
      </c>
      <c r="H1745" s="0" t="str">
        <f aca="false">IF(G1745=1,INT(ROUND((A1745-Debut)*86400,0)/600),"")</f>
        <v/>
      </c>
      <c r="I1745" s="0" t="str">
        <f aca="false">IF(G1745=1,INT(ROUND((A1745-Debut)*86400,0)/3600),"")</f>
        <v/>
      </c>
      <c r="J1745" s="0" t="str">
        <f aca="false">IF(OR(A1745="",B1745=""),"",ROUND((B1745-A1745)*86400,0))</f>
        <v/>
      </c>
      <c r="K1745" s="37" t="str">
        <f aca="false">IF(G1745=1,IF(COUNTIFS($C:$C,C1745,$G:$G,1,$A:$A,"&gt;="&amp;(A1745-FenetreInterm/86400),$A:$A,"&lt;="&amp;A1745)&gt;=NbInterm,1,0),"")</f>
        <v/>
      </c>
      <c r="L1745" s="37" t="str">
        <f aca="false">IF(G1745=1,IF(B1745="",0,IF(J1745&lt;SeuilFugitive,1,0)),"")</f>
        <v/>
      </c>
      <c r="M1745" s="37" t="str">
        <f aca="false">IF(G1745=1,IF(B1745="",IF((Fin-A1745)*24&gt;SeuilFigee,1,0),IF(J1745&gt;SeuilFigee*3600,1,0)),"")</f>
        <v/>
      </c>
      <c r="N1745" s="0" t="str">
        <f aca="false">IF(G1745=1,IF(COUNTIF(H$2:H1745,H1745)=1,COUNTIF($H:$H,H1745),""),"")</f>
        <v/>
      </c>
      <c r="O1745" s="0" t="str">
        <f aca="false">IF(G1745=1,IF(COUNTIF(I$2:I1745,I1745)=1,COUNTIF($I:$I,I1745),""),"")</f>
        <v/>
      </c>
      <c r="P1745" s="38" t="str">
        <f aca="false">IF(G1745=1,IF(COUNTIFS(C$2:C1745,C1745,G$2:G1745,1)=1,COUNTIFS($C:$C,C1745,$G:$G,1)+ROW()/10000000,""),"")</f>
        <v/>
      </c>
      <c r="Q1745" s="0" t="str">
        <f aca="false">IF(K1745=1,IF(COUNTIFS(C$2:C1745,C1745,K$2:K1745,1)=1,1,0),"")</f>
        <v/>
      </c>
      <c r="R1745" s="0" t="str">
        <f aca="false">IF(M1745=1,IF(COUNTIFS(C$2:C1745,C1745,M$2:M1745,1)=1,1,0),"")</f>
        <v/>
      </c>
      <c r="S1745" s="0" t="str">
        <f aca="false">IF(L1745=1,IF(COUNTIFS(C$2:C1745,C1745,L$2:L1745,1)=1,1,0),"")</f>
        <v/>
      </c>
      <c r="T1745" s="38" t="str">
        <f aca="false">IF(N1745="","",N1745+ROW()/10000000)</f>
        <v/>
      </c>
      <c r="U1745" s="0" t="str">
        <f aca="false">IF(G1745=1,IF(B1745="",1,0),"")</f>
        <v/>
      </c>
    </row>
    <row r="1746" customFormat="false" ht="15" hidden="false" customHeight="false" outlineLevel="0" collapsed="false">
      <c r="A1746" s="35"/>
      <c r="B1746" s="35"/>
      <c r="G1746" s="0" t="str">
        <f aca="false">IF(A1746="","",IF(AND(A1746&gt;=Debut,A1746&lt;Fin),1,0))</f>
        <v/>
      </c>
      <c r="H1746" s="0" t="str">
        <f aca="false">IF(G1746=1,INT(ROUND((A1746-Debut)*86400,0)/600),"")</f>
        <v/>
      </c>
      <c r="I1746" s="0" t="str">
        <f aca="false">IF(G1746=1,INT(ROUND((A1746-Debut)*86400,0)/3600),"")</f>
        <v/>
      </c>
      <c r="J1746" s="0" t="str">
        <f aca="false">IF(OR(A1746="",B1746=""),"",ROUND((B1746-A1746)*86400,0))</f>
        <v/>
      </c>
      <c r="K1746" s="37" t="str">
        <f aca="false">IF(G1746=1,IF(COUNTIFS($C:$C,C1746,$G:$G,1,$A:$A,"&gt;="&amp;(A1746-FenetreInterm/86400),$A:$A,"&lt;="&amp;A1746)&gt;=NbInterm,1,0),"")</f>
        <v/>
      </c>
      <c r="L1746" s="37" t="str">
        <f aca="false">IF(G1746=1,IF(B1746="",0,IF(J1746&lt;SeuilFugitive,1,0)),"")</f>
        <v/>
      </c>
      <c r="M1746" s="37" t="str">
        <f aca="false">IF(G1746=1,IF(B1746="",IF((Fin-A1746)*24&gt;SeuilFigee,1,0),IF(J1746&gt;SeuilFigee*3600,1,0)),"")</f>
        <v/>
      </c>
      <c r="N1746" s="0" t="str">
        <f aca="false">IF(G1746=1,IF(COUNTIF(H$2:H1746,H1746)=1,COUNTIF($H:$H,H1746),""),"")</f>
        <v/>
      </c>
      <c r="O1746" s="0" t="str">
        <f aca="false">IF(G1746=1,IF(COUNTIF(I$2:I1746,I1746)=1,COUNTIF($I:$I,I1746),""),"")</f>
        <v/>
      </c>
      <c r="P1746" s="38" t="str">
        <f aca="false">IF(G1746=1,IF(COUNTIFS(C$2:C1746,C1746,G$2:G1746,1)=1,COUNTIFS($C:$C,C1746,$G:$G,1)+ROW()/10000000,""),"")</f>
        <v/>
      </c>
      <c r="Q1746" s="0" t="str">
        <f aca="false">IF(K1746=1,IF(COUNTIFS(C$2:C1746,C1746,K$2:K1746,1)=1,1,0),"")</f>
        <v/>
      </c>
      <c r="R1746" s="0" t="str">
        <f aca="false">IF(M1746=1,IF(COUNTIFS(C$2:C1746,C1746,M$2:M1746,1)=1,1,0),"")</f>
        <v/>
      </c>
      <c r="S1746" s="0" t="str">
        <f aca="false">IF(L1746=1,IF(COUNTIFS(C$2:C1746,C1746,L$2:L1746,1)=1,1,0),"")</f>
        <v/>
      </c>
      <c r="T1746" s="38" t="str">
        <f aca="false">IF(N1746="","",N1746+ROW()/10000000)</f>
        <v/>
      </c>
      <c r="U1746" s="0" t="str">
        <f aca="false">IF(G1746=1,IF(B1746="",1,0),"")</f>
        <v/>
      </c>
    </row>
    <row r="1747" customFormat="false" ht="15" hidden="false" customHeight="false" outlineLevel="0" collapsed="false">
      <c r="A1747" s="35"/>
      <c r="B1747" s="35"/>
      <c r="G1747" s="0" t="str">
        <f aca="false">IF(A1747="","",IF(AND(A1747&gt;=Debut,A1747&lt;Fin),1,0))</f>
        <v/>
      </c>
      <c r="H1747" s="0" t="str">
        <f aca="false">IF(G1747=1,INT(ROUND((A1747-Debut)*86400,0)/600),"")</f>
        <v/>
      </c>
      <c r="I1747" s="0" t="str">
        <f aca="false">IF(G1747=1,INT(ROUND((A1747-Debut)*86400,0)/3600),"")</f>
        <v/>
      </c>
      <c r="J1747" s="0" t="str">
        <f aca="false">IF(OR(A1747="",B1747=""),"",ROUND((B1747-A1747)*86400,0))</f>
        <v/>
      </c>
      <c r="K1747" s="37" t="str">
        <f aca="false">IF(G1747=1,IF(COUNTIFS($C:$C,C1747,$G:$G,1,$A:$A,"&gt;="&amp;(A1747-FenetreInterm/86400),$A:$A,"&lt;="&amp;A1747)&gt;=NbInterm,1,0),"")</f>
        <v/>
      </c>
      <c r="L1747" s="37" t="str">
        <f aca="false">IF(G1747=1,IF(B1747="",0,IF(J1747&lt;SeuilFugitive,1,0)),"")</f>
        <v/>
      </c>
      <c r="M1747" s="37" t="str">
        <f aca="false">IF(G1747=1,IF(B1747="",IF((Fin-A1747)*24&gt;SeuilFigee,1,0),IF(J1747&gt;SeuilFigee*3600,1,0)),"")</f>
        <v/>
      </c>
      <c r="N1747" s="0" t="str">
        <f aca="false">IF(G1747=1,IF(COUNTIF(H$2:H1747,H1747)=1,COUNTIF($H:$H,H1747),""),"")</f>
        <v/>
      </c>
      <c r="O1747" s="0" t="str">
        <f aca="false">IF(G1747=1,IF(COUNTIF(I$2:I1747,I1747)=1,COUNTIF($I:$I,I1747),""),"")</f>
        <v/>
      </c>
      <c r="P1747" s="38" t="str">
        <f aca="false">IF(G1747=1,IF(COUNTIFS(C$2:C1747,C1747,G$2:G1747,1)=1,COUNTIFS($C:$C,C1747,$G:$G,1)+ROW()/10000000,""),"")</f>
        <v/>
      </c>
      <c r="Q1747" s="0" t="str">
        <f aca="false">IF(K1747=1,IF(COUNTIFS(C$2:C1747,C1747,K$2:K1747,1)=1,1,0),"")</f>
        <v/>
      </c>
      <c r="R1747" s="0" t="str">
        <f aca="false">IF(M1747=1,IF(COUNTIFS(C$2:C1747,C1747,M$2:M1747,1)=1,1,0),"")</f>
        <v/>
      </c>
      <c r="S1747" s="0" t="str">
        <f aca="false">IF(L1747=1,IF(COUNTIFS(C$2:C1747,C1747,L$2:L1747,1)=1,1,0),"")</f>
        <v/>
      </c>
      <c r="T1747" s="38" t="str">
        <f aca="false">IF(N1747="","",N1747+ROW()/10000000)</f>
        <v/>
      </c>
      <c r="U1747" s="0" t="str">
        <f aca="false">IF(G1747=1,IF(B1747="",1,0),"")</f>
        <v/>
      </c>
    </row>
    <row r="1748" customFormat="false" ht="15" hidden="false" customHeight="false" outlineLevel="0" collapsed="false">
      <c r="A1748" s="35"/>
      <c r="B1748" s="35"/>
      <c r="G1748" s="0" t="str">
        <f aca="false">IF(A1748="","",IF(AND(A1748&gt;=Debut,A1748&lt;Fin),1,0))</f>
        <v/>
      </c>
      <c r="H1748" s="0" t="str">
        <f aca="false">IF(G1748=1,INT(ROUND((A1748-Debut)*86400,0)/600),"")</f>
        <v/>
      </c>
      <c r="I1748" s="0" t="str">
        <f aca="false">IF(G1748=1,INT(ROUND((A1748-Debut)*86400,0)/3600),"")</f>
        <v/>
      </c>
      <c r="J1748" s="0" t="str">
        <f aca="false">IF(OR(A1748="",B1748=""),"",ROUND((B1748-A1748)*86400,0))</f>
        <v/>
      </c>
      <c r="K1748" s="37" t="str">
        <f aca="false">IF(G1748=1,IF(COUNTIFS($C:$C,C1748,$G:$G,1,$A:$A,"&gt;="&amp;(A1748-FenetreInterm/86400),$A:$A,"&lt;="&amp;A1748)&gt;=NbInterm,1,0),"")</f>
        <v/>
      </c>
      <c r="L1748" s="37" t="str">
        <f aca="false">IF(G1748=1,IF(B1748="",0,IF(J1748&lt;SeuilFugitive,1,0)),"")</f>
        <v/>
      </c>
      <c r="M1748" s="37" t="str">
        <f aca="false">IF(G1748=1,IF(B1748="",IF((Fin-A1748)*24&gt;SeuilFigee,1,0),IF(J1748&gt;SeuilFigee*3600,1,0)),"")</f>
        <v/>
      </c>
      <c r="N1748" s="0" t="str">
        <f aca="false">IF(G1748=1,IF(COUNTIF(H$2:H1748,H1748)=1,COUNTIF($H:$H,H1748),""),"")</f>
        <v/>
      </c>
      <c r="O1748" s="0" t="str">
        <f aca="false">IF(G1748=1,IF(COUNTIF(I$2:I1748,I1748)=1,COUNTIF($I:$I,I1748),""),"")</f>
        <v/>
      </c>
      <c r="P1748" s="38" t="str">
        <f aca="false">IF(G1748=1,IF(COUNTIFS(C$2:C1748,C1748,G$2:G1748,1)=1,COUNTIFS($C:$C,C1748,$G:$G,1)+ROW()/10000000,""),"")</f>
        <v/>
      </c>
      <c r="Q1748" s="0" t="str">
        <f aca="false">IF(K1748=1,IF(COUNTIFS(C$2:C1748,C1748,K$2:K1748,1)=1,1,0),"")</f>
        <v/>
      </c>
      <c r="R1748" s="0" t="str">
        <f aca="false">IF(M1748=1,IF(COUNTIFS(C$2:C1748,C1748,M$2:M1748,1)=1,1,0),"")</f>
        <v/>
      </c>
      <c r="S1748" s="0" t="str">
        <f aca="false">IF(L1748=1,IF(COUNTIFS(C$2:C1748,C1748,L$2:L1748,1)=1,1,0),"")</f>
        <v/>
      </c>
      <c r="T1748" s="38" t="str">
        <f aca="false">IF(N1748="","",N1748+ROW()/10000000)</f>
        <v/>
      </c>
      <c r="U1748" s="0" t="str">
        <f aca="false">IF(G1748=1,IF(B1748="",1,0),"")</f>
        <v/>
      </c>
    </row>
    <row r="1749" customFormat="false" ht="15" hidden="false" customHeight="false" outlineLevel="0" collapsed="false">
      <c r="A1749" s="35"/>
      <c r="B1749" s="35"/>
      <c r="G1749" s="0" t="str">
        <f aca="false">IF(A1749="","",IF(AND(A1749&gt;=Debut,A1749&lt;Fin),1,0))</f>
        <v/>
      </c>
      <c r="H1749" s="0" t="str">
        <f aca="false">IF(G1749=1,INT(ROUND((A1749-Debut)*86400,0)/600),"")</f>
        <v/>
      </c>
      <c r="I1749" s="0" t="str">
        <f aca="false">IF(G1749=1,INT(ROUND((A1749-Debut)*86400,0)/3600),"")</f>
        <v/>
      </c>
      <c r="J1749" s="0" t="str">
        <f aca="false">IF(OR(A1749="",B1749=""),"",ROUND((B1749-A1749)*86400,0))</f>
        <v/>
      </c>
      <c r="K1749" s="37" t="str">
        <f aca="false">IF(G1749=1,IF(COUNTIFS($C:$C,C1749,$G:$G,1,$A:$A,"&gt;="&amp;(A1749-FenetreInterm/86400),$A:$A,"&lt;="&amp;A1749)&gt;=NbInterm,1,0),"")</f>
        <v/>
      </c>
      <c r="L1749" s="37" t="str">
        <f aca="false">IF(G1749=1,IF(B1749="",0,IF(J1749&lt;SeuilFugitive,1,0)),"")</f>
        <v/>
      </c>
      <c r="M1749" s="37" t="str">
        <f aca="false">IF(G1749=1,IF(B1749="",IF((Fin-A1749)*24&gt;SeuilFigee,1,0),IF(J1749&gt;SeuilFigee*3600,1,0)),"")</f>
        <v/>
      </c>
      <c r="N1749" s="0" t="str">
        <f aca="false">IF(G1749=1,IF(COUNTIF(H$2:H1749,H1749)=1,COUNTIF($H:$H,H1749),""),"")</f>
        <v/>
      </c>
      <c r="O1749" s="0" t="str">
        <f aca="false">IF(G1749=1,IF(COUNTIF(I$2:I1749,I1749)=1,COUNTIF($I:$I,I1749),""),"")</f>
        <v/>
      </c>
      <c r="P1749" s="38" t="str">
        <f aca="false">IF(G1749=1,IF(COUNTIFS(C$2:C1749,C1749,G$2:G1749,1)=1,COUNTIFS($C:$C,C1749,$G:$G,1)+ROW()/10000000,""),"")</f>
        <v/>
      </c>
      <c r="Q1749" s="0" t="str">
        <f aca="false">IF(K1749=1,IF(COUNTIFS(C$2:C1749,C1749,K$2:K1749,1)=1,1,0),"")</f>
        <v/>
      </c>
      <c r="R1749" s="0" t="str">
        <f aca="false">IF(M1749=1,IF(COUNTIFS(C$2:C1749,C1749,M$2:M1749,1)=1,1,0),"")</f>
        <v/>
      </c>
      <c r="S1749" s="0" t="str">
        <f aca="false">IF(L1749=1,IF(COUNTIFS(C$2:C1749,C1749,L$2:L1749,1)=1,1,0),"")</f>
        <v/>
      </c>
      <c r="T1749" s="38" t="str">
        <f aca="false">IF(N1749="","",N1749+ROW()/10000000)</f>
        <v/>
      </c>
      <c r="U1749" s="0" t="str">
        <f aca="false">IF(G1749=1,IF(B1749="",1,0),"")</f>
        <v/>
      </c>
    </row>
    <row r="1750" customFormat="false" ht="15" hidden="false" customHeight="false" outlineLevel="0" collapsed="false">
      <c r="A1750" s="35"/>
      <c r="B1750" s="35"/>
      <c r="G1750" s="0" t="str">
        <f aca="false">IF(A1750="","",IF(AND(A1750&gt;=Debut,A1750&lt;Fin),1,0))</f>
        <v/>
      </c>
      <c r="H1750" s="0" t="str">
        <f aca="false">IF(G1750=1,INT(ROUND((A1750-Debut)*86400,0)/600),"")</f>
        <v/>
      </c>
      <c r="I1750" s="0" t="str">
        <f aca="false">IF(G1750=1,INT(ROUND((A1750-Debut)*86400,0)/3600),"")</f>
        <v/>
      </c>
      <c r="J1750" s="0" t="str">
        <f aca="false">IF(OR(A1750="",B1750=""),"",ROUND((B1750-A1750)*86400,0))</f>
        <v/>
      </c>
      <c r="K1750" s="37" t="str">
        <f aca="false">IF(G1750=1,IF(COUNTIFS($C:$C,C1750,$G:$G,1,$A:$A,"&gt;="&amp;(A1750-FenetreInterm/86400),$A:$A,"&lt;="&amp;A1750)&gt;=NbInterm,1,0),"")</f>
        <v/>
      </c>
      <c r="L1750" s="37" t="str">
        <f aca="false">IF(G1750=1,IF(B1750="",0,IF(J1750&lt;SeuilFugitive,1,0)),"")</f>
        <v/>
      </c>
      <c r="M1750" s="37" t="str">
        <f aca="false">IF(G1750=1,IF(B1750="",IF((Fin-A1750)*24&gt;SeuilFigee,1,0),IF(J1750&gt;SeuilFigee*3600,1,0)),"")</f>
        <v/>
      </c>
      <c r="N1750" s="0" t="str">
        <f aca="false">IF(G1750=1,IF(COUNTIF(H$2:H1750,H1750)=1,COUNTIF($H:$H,H1750),""),"")</f>
        <v/>
      </c>
      <c r="O1750" s="0" t="str">
        <f aca="false">IF(G1750=1,IF(COUNTIF(I$2:I1750,I1750)=1,COUNTIF($I:$I,I1750),""),"")</f>
        <v/>
      </c>
      <c r="P1750" s="38" t="str">
        <f aca="false">IF(G1750=1,IF(COUNTIFS(C$2:C1750,C1750,G$2:G1750,1)=1,COUNTIFS($C:$C,C1750,$G:$G,1)+ROW()/10000000,""),"")</f>
        <v/>
      </c>
      <c r="Q1750" s="0" t="str">
        <f aca="false">IF(K1750=1,IF(COUNTIFS(C$2:C1750,C1750,K$2:K1750,1)=1,1,0),"")</f>
        <v/>
      </c>
      <c r="R1750" s="0" t="str">
        <f aca="false">IF(M1750=1,IF(COUNTIFS(C$2:C1750,C1750,M$2:M1750,1)=1,1,0),"")</f>
        <v/>
      </c>
      <c r="S1750" s="0" t="str">
        <f aca="false">IF(L1750=1,IF(COUNTIFS(C$2:C1750,C1750,L$2:L1750,1)=1,1,0),"")</f>
        <v/>
      </c>
      <c r="T1750" s="38" t="str">
        <f aca="false">IF(N1750="","",N1750+ROW()/10000000)</f>
        <v/>
      </c>
      <c r="U1750" s="0" t="str">
        <f aca="false">IF(G1750=1,IF(B1750="",1,0),"")</f>
        <v/>
      </c>
    </row>
    <row r="1751" customFormat="false" ht="15" hidden="false" customHeight="false" outlineLevel="0" collapsed="false">
      <c r="A1751" s="35"/>
      <c r="B1751" s="35"/>
      <c r="G1751" s="0" t="str">
        <f aca="false">IF(A1751="","",IF(AND(A1751&gt;=Debut,A1751&lt;Fin),1,0))</f>
        <v/>
      </c>
      <c r="H1751" s="0" t="str">
        <f aca="false">IF(G1751=1,INT(ROUND((A1751-Debut)*86400,0)/600),"")</f>
        <v/>
      </c>
      <c r="I1751" s="0" t="str">
        <f aca="false">IF(G1751=1,INT(ROUND((A1751-Debut)*86400,0)/3600),"")</f>
        <v/>
      </c>
      <c r="J1751" s="0" t="str">
        <f aca="false">IF(OR(A1751="",B1751=""),"",ROUND((B1751-A1751)*86400,0))</f>
        <v/>
      </c>
      <c r="K1751" s="37" t="str">
        <f aca="false">IF(G1751=1,IF(COUNTIFS($C:$C,C1751,$G:$G,1,$A:$A,"&gt;="&amp;(A1751-FenetreInterm/86400),$A:$A,"&lt;="&amp;A1751)&gt;=NbInterm,1,0),"")</f>
        <v/>
      </c>
      <c r="L1751" s="37" t="str">
        <f aca="false">IF(G1751=1,IF(B1751="",0,IF(J1751&lt;SeuilFugitive,1,0)),"")</f>
        <v/>
      </c>
      <c r="M1751" s="37" t="str">
        <f aca="false">IF(G1751=1,IF(B1751="",IF((Fin-A1751)*24&gt;SeuilFigee,1,0),IF(J1751&gt;SeuilFigee*3600,1,0)),"")</f>
        <v/>
      </c>
      <c r="N1751" s="0" t="str">
        <f aca="false">IF(G1751=1,IF(COUNTIF(H$2:H1751,H1751)=1,COUNTIF($H:$H,H1751),""),"")</f>
        <v/>
      </c>
      <c r="O1751" s="0" t="str">
        <f aca="false">IF(G1751=1,IF(COUNTIF(I$2:I1751,I1751)=1,COUNTIF($I:$I,I1751),""),"")</f>
        <v/>
      </c>
      <c r="P1751" s="38" t="str">
        <f aca="false">IF(G1751=1,IF(COUNTIFS(C$2:C1751,C1751,G$2:G1751,1)=1,COUNTIFS($C:$C,C1751,$G:$G,1)+ROW()/10000000,""),"")</f>
        <v/>
      </c>
      <c r="Q1751" s="0" t="str">
        <f aca="false">IF(K1751=1,IF(COUNTIFS(C$2:C1751,C1751,K$2:K1751,1)=1,1,0),"")</f>
        <v/>
      </c>
      <c r="R1751" s="0" t="str">
        <f aca="false">IF(M1751=1,IF(COUNTIFS(C$2:C1751,C1751,M$2:M1751,1)=1,1,0),"")</f>
        <v/>
      </c>
      <c r="S1751" s="0" t="str">
        <f aca="false">IF(L1751=1,IF(COUNTIFS(C$2:C1751,C1751,L$2:L1751,1)=1,1,0),"")</f>
        <v/>
      </c>
      <c r="T1751" s="38" t="str">
        <f aca="false">IF(N1751="","",N1751+ROW()/10000000)</f>
        <v/>
      </c>
      <c r="U1751" s="0" t="str">
        <f aca="false">IF(G1751=1,IF(B1751="",1,0),"")</f>
        <v/>
      </c>
    </row>
    <row r="1752" customFormat="false" ht="15" hidden="false" customHeight="false" outlineLevel="0" collapsed="false">
      <c r="A1752" s="35"/>
      <c r="B1752" s="35"/>
      <c r="G1752" s="0" t="str">
        <f aca="false">IF(A1752="","",IF(AND(A1752&gt;=Debut,A1752&lt;Fin),1,0))</f>
        <v/>
      </c>
      <c r="H1752" s="0" t="str">
        <f aca="false">IF(G1752=1,INT(ROUND((A1752-Debut)*86400,0)/600),"")</f>
        <v/>
      </c>
      <c r="I1752" s="0" t="str">
        <f aca="false">IF(G1752=1,INT(ROUND((A1752-Debut)*86400,0)/3600),"")</f>
        <v/>
      </c>
      <c r="J1752" s="0" t="str">
        <f aca="false">IF(OR(A1752="",B1752=""),"",ROUND((B1752-A1752)*86400,0))</f>
        <v/>
      </c>
      <c r="K1752" s="37" t="str">
        <f aca="false">IF(G1752=1,IF(COUNTIFS($C:$C,C1752,$G:$G,1,$A:$A,"&gt;="&amp;(A1752-FenetreInterm/86400),$A:$A,"&lt;="&amp;A1752)&gt;=NbInterm,1,0),"")</f>
        <v/>
      </c>
      <c r="L1752" s="37" t="str">
        <f aca="false">IF(G1752=1,IF(B1752="",0,IF(J1752&lt;SeuilFugitive,1,0)),"")</f>
        <v/>
      </c>
      <c r="M1752" s="37" t="str">
        <f aca="false">IF(G1752=1,IF(B1752="",IF((Fin-A1752)*24&gt;SeuilFigee,1,0),IF(J1752&gt;SeuilFigee*3600,1,0)),"")</f>
        <v/>
      </c>
      <c r="N1752" s="0" t="str">
        <f aca="false">IF(G1752=1,IF(COUNTIF(H$2:H1752,H1752)=1,COUNTIF($H:$H,H1752),""),"")</f>
        <v/>
      </c>
      <c r="O1752" s="0" t="str">
        <f aca="false">IF(G1752=1,IF(COUNTIF(I$2:I1752,I1752)=1,COUNTIF($I:$I,I1752),""),"")</f>
        <v/>
      </c>
      <c r="P1752" s="38" t="str">
        <f aca="false">IF(G1752=1,IF(COUNTIFS(C$2:C1752,C1752,G$2:G1752,1)=1,COUNTIFS($C:$C,C1752,$G:$G,1)+ROW()/10000000,""),"")</f>
        <v/>
      </c>
      <c r="Q1752" s="0" t="str">
        <f aca="false">IF(K1752=1,IF(COUNTIFS(C$2:C1752,C1752,K$2:K1752,1)=1,1,0),"")</f>
        <v/>
      </c>
      <c r="R1752" s="0" t="str">
        <f aca="false">IF(M1752=1,IF(COUNTIFS(C$2:C1752,C1752,M$2:M1752,1)=1,1,0),"")</f>
        <v/>
      </c>
      <c r="S1752" s="0" t="str">
        <f aca="false">IF(L1752=1,IF(COUNTIFS(C$2:C1752,C1752,L$2:L1752,1)=1,1,0),"")</f>
        <v/>
      </c>
      <c r="T1752" s="38" t="str">
        <f aca="false">IF(N1752="","",N1752+ROW()/10000000)</f>
        <v/>
      </c>
      <c r="U1752" s="0" t="str">
        <f aca="false">IF(G1752=1,IF(B1752="",1,0),"")</f>
        <v/>
      </c>
    </row>
    <row r="1753" customFormat="false" ht="15" hidden="false" customHeight="false" outlineLevel="0" collapsed="false">
      <c r="A1753" s="35"/>
      <c r="B1753" s="35"/>
      <c r="G1753" s="0" t="str">
        <f aca="false">IF(A1753="","",IF(AND(A1753&gt;=Debut,A1753&lt;Fin),1,0))</f>
        <v/>
      </c>
      <c r="H1753" s="0" t="str">
        <f aca="false">IF(G1753=1,INT(ROUND((A1753-Debut)*86400,0)/600),"")</f>
        <v/>
      </c>
      <c r="I1753" s="0" t="str">
        <f aca="false">IF(G1753=1,INT(ROUND((A1753-Debut)*86400,0)/3600),"")</f>
        <v/>
      </c>
      <c r="J1753" s="0" t="str">
        <f aca="false">IF(OR(A1753="",B1753=""),"",ROUND((B1753-A1753)*86400,0))</f>
        <v/>
      </c>
      <c r="K1753" s="37" t="str">
        <f aca="false">IF(G1753=1,IF(COUNTIFS($C:$C,C1753,$G:$G,1,$A:$A,"&gt;="&amp;(A1753-FenetreInterm/86400),$A:$A,"&lt;="&amp;A1753)&gt;=NbInterm,1,0),"")</f>
        <v/>
      </c>
      <c r="L1753" s="37" t="str">
        <f aca="false">IF(G1753=1,IF(B1753="",0,IF(J1753&lt;SeuilFugitive,1,0)),"")</f>
        <v/>
      </c>
      <c r="M1753" s="37" t="str">
        <f aca="false">IF(G1753=1,IF(B1753="",IF((Fin-A1753)*24&gt;SeuilFigee,1,0),IF(J1753&gt;SeuilFigee*3600,1,0)),"")</f>
        <v/>
      </c>
      <c r="N1753" s="0" t="str">
        <f aca="false">IF(G1753=1,IF(COUNTIF(H$2:H1753,H1753)=1,COUNTIF($H:$H,H1753),""),"")</f>
        <v/>
      </c>
      <c r="O1753" s="0" t="str">
        <f aca="false">IF(G1753=1,IF(COUNTIF(I$2:I1753,I1753)=1,COUNTIF($I:$I,I1753),""),"")</f>
        <v/>
      </c>
      <c r="P1753" s="38" t="str">
        <f aca="false">IF(G1753=1,IF(COUNTIFS(C$2:C1753,C1753,G$2:G1753,1)=1,COUNTIFS($C:$C,C1753,$G:$G,1)+ROW()/10000000,""),"")</f>
        <v/>
      </c>
      <c r="Q1753" s="0" t="str">
        <f aca="false">IF(K1753=1,IF(COUNTIFS(C$2:C1753,C1753,K$2:K1753,1)=1,1,0),"")</f>
        <v/>
      </c>
      <c r="R1753" s="0" t="str">
        <f aca="false">IF(M1753=1,IF(COUNTIFS(C$2:C1753,C1753,M$2:M1753,1)=1,1,0),"")</f>
        <v/>
      </c>
      <c r="S1753" s="0" t="str">
        <f aca="false">IF(L1753=1,IF(COUNTIFS(C$2:C1753,C1753,L$2:L1753,1)=1,1,0),"")</f>
        <v/>
      </c>
      <c r="T1753" s="38" t="str">
        <f aca="false">IF(N1753="","",N1753+ROW()/10000000)</f>
        <v/>
      </c>
      <c r="U1753" s="0" t="str">
        <f aca="false">IF(G1753=1,IF(B1753="",1,0),"")</f>
        <v/>
      </c>
    </row>
    <row r="1754" customFormat="false" ht="15" hidden="false" customHeight="false" outlineLevel="0" collapsed="false">
      <c r="A1754" s="35"/>
      <c r="B1754" s="35"/>
      <c r="G1754" s="0" t="str">
        <f aca="false">IF(A1754="","",IF(AND(A1754&gt;=Debut,A1754&lt;Fin),1,0))</f>
        <v/>
      </c>
      <c r="H1754" s="0" t="str">
        <f aca="false">IF(G1754=1,INT(ROUND((A1754-Debut)*86400,0)/600),"")</f>
        <v/>
      </c>
      <c r="I1754" s="0" t="str">
        <f aca="false">IF(G1754=1,INT(ROUND((A1754-Debut)*86400,0)/3600),"")</f>
        <v/>
      </c>
      <c r="J1754" s="0" t="str">
        <f aca="false">IF(OR(A1754="",B1754=""),"",ROUND((B1754-A1754)*86400,0))</f>
        <v/>
      </c>
      <c r="K1754" s="37" t="str">
        <f aca="false">IF(G1754=1,IF(COUNTIFS($C:$C,C1754,$G:$G,1,$A:$A,"&gt;="&amp;(A1754-FenetreInterm/86400),$A:$A,"&lt;="&amp;A1754)&gt;=NbInterm,1,0),"")</f>
        <v/>
      </c>
      <c r="L1754" s="37" t="str">
        <f aca="false">IF(G1754=1,IF(B1754="",0,IF(J1754&lt;SeuilFugitive,1,0)),"")</f>
        <v/>
      </c>
      <c r="M1754" s="37" t="str">
        <f aca="false">IF(G1754=1,IF(B1754="",IF((Fin-A1754)*24&gt;SeuilFigee,1,0),IF(J1754&gt;SeuilFigee*3600,1,0)),"")</f>
        <v/>
      </c>
      <c r="N1754" s="0" t="str">
        <f aca="false">IF(G1754=1,IF(COUNTIF(H$2:H1754,H1754)=1,COUNTIF($H:$H,H1754),""),"")</f>
        <v/>
      </c>
      <c r="O1754" s="0" t="str">
        <f aca="false">IF(G1754=1,IF(COUNTIF(I$2:I1754,I1754)=1,COUNTIF($I:$I,I1754),""),"")</f>
        <v/>
      </c>
      <c r="P1754" s="38" t="str">
        <f aca="false">IF(G1754=1,IF(COUNTIFS(C$2:C1754,C1754,G$2:G1754,1)=1,COUNTIFS($C:$C,C1754,$G:$G,1)+ROW()/10000000,""),"")</f>
        <v/>
      </c>
      <c r="Q1754" s="0" t="str">
        <f aca="false">IF(K1754=1,IF(COUNTIFS(C$2:C1754,C1754,K$2:K1754,1)=1,1,0),"")</f>
        <v/>
      </c>
      <c r="R1754" s="0" t="str">
        <f aca="false">IF(M1754=1,IF(COUNTIFS(C$2:C1754,C1754,M$2:M1754,1)=1,1,0),"")</f>
        <v/>
      </c>
      <c r="S1754" s="0" t="str">
        <f aca="false">IF(L1754=1,IF(COUNTIFS(C$2:C1754,C1754,L$2:L1754,1)=1,1,0),"")</f>
        <v/>
      </c>
      <c r="T1754" s="38" t="str">
        <f aca="false">IF(N1754="","",N1754+ROW()/10000000)</f>
        <v/>
      </c>
      <c r="U1754" s="0" t="str">
        <f aca="false">IF(G1754=1,IF(B1754="",1,0),"")</f>
        <v/>
      </c>
    </row>
    <row r="1755" customFormat="false" ht="15" hidden="false" customHeight="false" outlineLevel="0" collapsed="false">
      <c r="A1755" s="35"/>
      <c r="B1755" s="35"/>
      <c r="G1755" s="0" t="str">
        <f aca="false">IF(A1755="","",IF(AND(A1755&gt;=Debut,A1755&lt;Fin),1,0))</f>
        <v/>
      </c>
      <c r="H1755" s="0" t="str">
        <f aca="false">IF(G1755=1,INT(ROUND((A1755-Debut)*86400,0)/600),"")</f>
        <v/>
      </c>
      <c r="I1755" s="0" t="str">
        <f aca="false">IF(G1755=1,INT(ROUND((A1755-Debut)*86400,0)/3600),"")</f>
        <v/>
      </c>
      <c r="J1755" s="0" t="str">
        <f aca="false">IF(OR(A1755="",B1755=""),"",ROUND((B1755-A1755)*86400,0))</f>
        <v/>
      </c>
      <c r="K1755" s="37" t="str">
        <f aca="false">IF(G1755=1,IF(COUNTIFS($C:$C,C1755,$G:$G,1,$A:$A,"&gt;="&amp;(A1755-FenetreInterm/86400),$A:$A,"&lt;="&amp;A1755)&gt;=NbInterm,1,0),"")</f>
        <v/>
      </c>
      <c r="L1755" s="37" t="str">
        <f aca="false">IF(G1755=1,IF(B1755="",0,IF(J1755&lt;SeuilFugitive,1,0)),"")</f>
        <v/>
      </c>
      <c r="M1755" s="37" t="str">
        <f aca="false">IF(G1755=1,IF(B1755="",IF((Fin-A1755)*24&gt;SeuilFigee,1,0),IF(J1755&gt;SeuilFigee*3600,1,0)),"")</f>
        <v/>
      </c>
      <c r="N1755" s="0" t="str">
        <f aca="false">IF(G1755=1,IF(COUNTIF(H$2:H1755,H1755)=1,COUNTIF($H:$H,H1755),""),"")</f>
        <v/>
      </c>
      <c r="O1755" s="0" t="str">
        <f aca="false">IF(G1755=1,IF(COUNTIF(I$2:I1755,I1755)=1,COUNTIF($I:$I,I1755),""),"")</f>
        <v/>
      </c>
      <c r="P1755" s="38" t="str">
        <f aca="false">IF(G1755=1,IF(COUNTIFS(C$2:C1755,C1755,G$2:G1755,1)=1,COUNTIFS($C:$C,C1755,$G:$G,1)+ROW()/10000000,""),"")</f>
        <v/>
      </c>
      <c r="Q1755" s="0" t="str">
        <f aca="false">IF(K1755=1,IF(COUNTIFS(C$2:C1755,C1755,K$2:K1755,1)=1,1,0),"")</f>
        <v/>
      </c>
      <c r="R1755" s="0" t="str">
        <f aca="false">IF(M1755=1,IF(COUNTIFS(C$2:C1755,C1755,M$2:M1755,1)=1,1,0),"")</f>
        <v/>
      </c>
      <c r="S1755" s="0" t="str">
        <f aca="false">IF(L1755=1,IF(COUNTIFS(C$2:C1755,C1755,L$2:L1755,1)=1,1,0),"")</f>
        <v/>
      </c>
      <c r="T1755" s="38" t="str">
        <f aca="false">IF(N1755="","",N1755+ROW()/10000000)</f>
        <v/>
      </c>
      <c r="U1755" s="0" t="str">
        <f aca="false">IF(G1755=1,IF(B1755="",1,0),"")</f>
        <v/>
      </c>
    </row>
    <row r="1756" customFormat="false" ht="15" hidden="false" customHeight="false" outlineLevel="0" collapsed="false">
      <c r="A1756" s="35"/>
      <c r="B1756" s="35"/>
      <c r="G1756" s="0" t="str">
        <f aca="false">IF(A1756="","",IF(AND(A1756&gt;=Debut,A1756&lt;Fin),1,0))</f>
        <v/>
      </c>
      <c r="H1756" s="0" t="str">
        <f aca="false">IF(G1756=1,INT(ROUND((A1756-Debut)*86400,0)/600),"")</f>
        <v/>
      </c>
      <c r="I1756" s="0" t="str">
        <f aca="false">IF(G1756=1,INT(ROUND((A1756-Debut)*86400,0)/3600),"")</f>
        <v/>
      </c>
      <c r="J1756" s="0" t="str">
        <f aca="false">IF(OR(A1756="",B1756=""),"",ROUND((B1756-A1756)*86400,0))</f>
        <v/>
      </c>
      <c r="K1756" s="37" t="str">
        <f aca="false">IF(G1756=1,IF(COUNTIFS($C:$C,C1756,$G:$G,1,$A:$A,"&gt;="&amp;(A1756-FenetreInterm/86400),$A:$A,"&lt;="&amp;A1756)&gt;=NbInterm,1,0),"")</f>
        <v/>
      </c>
      <c r="L1756" s="37" t="str">
        <f aca="false">IF(G1756=1,IF(B1756="",0,IF(J1756&lt;SeuilFugitive,1,0)),"")</f>
        <v/>
      </c>
      <c r="M1756" s="37" t="str">
        <f aca="false">IF(G1756=1,IF(B1756="",IF((Fin-A1756)*24&gt;SeuilFigee,1,0),IF(J1756&gt;SeuilFigee*3600,1,0)),"")</f>
        <v/>
      </c>
      <c r="N1756" s="0" t="str">
        <f aca="false">IF(G1756=1,IF(COUNTIF(H$2:H1756,H1756)=1,COUNTIF($H:$H,H1756),""),"")</f>
        <v/>
      </c>
      <c r="O1756" s="0" t="str">
        <f aca="false">IF(G1756=1,IF(COUNTIF(I$2:I1756,I1756)=1,COUNTIF($I:$I,I1756),""),"")</f>
        <v/>
      </c>
      <c r="P1756" s="38" t="str">
        <f aca="false">IF(G1756=1,IF(COUNTIFS(C$2:C1756,C1756,G$2:G1756,1)=1,COUNTIFS($C:$C,C1756,$G:$G,1)+ROW()/10000000,""),"")</f>
        <v/>
      </c>
      <c r="Q1756" s="0" t="str">
        <f aca="false">IF(K1756=1,IF(COUNTIFS(C$2:C1756,C1756,K$2:K1756,1)=1,1,0),"")</f>
        <v/>
      </c>
      <c r="R1756" s="0" t="str">
        <f aca="false">IF(M1756=1,IF(COUNTIFS(C$2:C1756,C1756,M$2:M1756,1)=1,1,0),"")</f>
        <v/>
      </c>
      <c r="S1756" s="0" t="str">
        <f aca="false">IF(L1756=1,IF(COUNTIFS(C$2:C1756,C1756,L$2:L1756,1)=1,1,0),"")</f>
        <v/>
      </c>
      <c r="T1756" s="38" t="str">
        <f aca="false">IF(N1756="","",N1756+ROW()/10000000)</f>
        <v/>
      </c>
      <c r="U1756" s="0" t="str">
        <f aca="false">IF(G1756=1,IF(B1756="",1,0),"")</f>
        <v/>
      </c>
    </row>
    <row r="1757" customFormat="false" ht="15" hidden="false" customHeight="false" outlineLevel="0" collapsed="false">
      <c r="A1757" s="35"/>
      <c r="B1757" s="35"/>
      <c r="G1757" s="0" t="str">
        <f aca="false">IF(A1757="","",IF(AND(A1757&gt;=Debut,A1757&lt;Fin),1,0))</f>
        <v/>
      </c>
      <c r="H1757" s="0" t="str">
        <f aca="false">IF(G1757=1,INT(ROUND((A1757-Debut)*86400,0)/600),"")</f>
        <v/>
      </c>
      <c r="I1757" s="0" t="str">
        <f aca="false">IF(G1757=1,INT(ROUND((A1757-Debut)*86400,0)/3600),"")</f>
        <v/>
      </c>
      <c r="J1757" s="0" t="str">
        <f aca="false">IF(OR(A1757="",B1757=""),"",ROUND((B1757-A1757)*86400,0))</f>
        <v/>
      </c>
      <c r="K1757" s="37" t="str">
        <f aca="false">IF(G1757=1,IF(COUNTIFS($C:$C,C1757,$G:$G,1,$A:$A,"&gt;="&amp;(A1757-FenetreInterm/86400),$A:$A,"&lt;="&amp;A1757)&gt;=NbInterm,1,0),"")</f>
        <v/>
      </c>
      <c r="L1757" s="37" t="str">
        <f aca="false">IF(G1757=1,IF(B1757="",0,IF(J1757&lt;SeuilFugitive,1,0)),"")</f>
        <v/>
      </c>
      <c r="M1757" s="37" t="str">
        <f aca="false">IF(G1757=1,IF(B1757="",IF((Fin-A1757)*24&gt;SeuilFigee,1,0),IF(J1757&gt;SeuilFigee*3600,1,0)),"")</f>
        <v/>
      </c>
      <c r="N1757" s="0" t="str">
        <f aca="false">IF(G1757=1,IF(COUNTIF(H$2:H1757,H1757)=1,COUNTIF($H:$H,H1757),""),"")</f>
        <v/>
      </c>
      <c r="O1757" s="0" t="str">
        <f aca="false">IF(G1757=1,IF(COUNTIF(I$2:I1757,I1757)=1,COUNTIF($I:$I,I1757),""),"")</f>
        <v/>
      </c>
      <c r="P1757" s="38" t="str">
        <f aca="false">IF(G1757=1,IF(COUNTIFS(C$2:C1757,C1757,G$2:G1757,1)=1,COUNTIFS($C:$C,C1757,$G:$G,1)+ROW()/10000000,""),"")</f>
        <v/>
      </c>
      <c r="Q1757" s="0" t="str">
        <f aca="false">IF(K1757=1,IF(COUNTIFS(C$2:C1757,C1757,K$2:K1757,1)=1,1,0),"")</f>
        <v/>
      </c>
      <c r="R1757" s="0" t="str">
        <f aca="false">IF(M1757=1,IF(COUNTIFS(C$2:C1757,C1757,M$2:M1757,1)=1,1,0),"")</f>
        <v/>
      </c>
      <c r="S1757" s="0" t="str">
        <f aca="false">IF(L1757=1,IF(COUNTIFS(C$2:C1757,C1757,L$2:L1757,1)=1,1,0),"")</f>
        <v/>
      </c>
      <c r="T1757" s="38" t="str">
        <f aca="false">IF(N1757="","",N1757+ROW()/10000000)</f>
        <v/>
      </c>
      <c r="U1757" s="0" t="str">
        <f aca="false">IF(G1757=1,IF(B1757="",1,0),"")</f>
        <v/>
      </c>
    </row>
    <row r="1758" customFormat="false" ht="15" hidden="false" customHeight="false" outlineLevel="0" collapsed="false">
      <c r="A1758" s="35"/>
      <c r="B1758" s="35"/>
      <c r="G1758" s="0" t="str">
        <f aca="false">IF(A1758="","",IF(AND(A1758&gt;=Debut,A1758&lt;Fin),1,0))</f>
        <v/>
      </c>
      <c r="H1758" s="0" t="str">
        <f aca="false">IF(G1758=1,INT(ROUND((A1758-Debut)*86400,0)/600),"")</f>
        <v/>
      </c>
      <c r="I1758" s="0" t="str">
        <f aca="false">IF(G1758=1,INT(ROUND((A1758-Debut)*86400,0)/3600),"")</f>
        <v/>
      </c>
      <c r="J1758" s="0" t="str">
        <f aca="false">IF(OR(A1758="",B1758=""),"",ROUND((B1758-A1758)*86400,0))</f>
        <v/>
      </c>
      <c r="K1758" s="37" t="str">
        <f aca="false">IF(G1758=1,IF(COUNTIFS($C:$C,C1758,$G:$G,1,$A:$A,"&gt;="&amp;(A1758-FenetreInterm/86400),$A:$A,"&lt;="&amp;A1758)&gt;=NbInterm,1,0),"")</f>
        <v/>
      </c>
      <c r="L1758" s="37" t="str">
        <f aca="false">IF(G1758=1,IF(B1758="",0,IF(J1758&lt;SeuilFugitive,1,0)),"")</f>
        <v/>
      </c>
      <c r="M1758" s="37" t="str">
        <f aca="false">IF(G1758=1,IF(B1758="",IF((Fin-A1758)*24&gt;SeuilFigee,1,0),IF(J1758&gt;SeuilFigee*3600,1,0)),"")</f>
        <v/>
      </c>
      <c r="N1758" s="0" t="str">
        <f aca="false">IF(G1758=1,IF(COUNTIF(H$2:H1758,H1758)=1,COUNTIF($H:$H,H1758),""),"")</f>
        <v/>
      </c>
      <c r="O1758" s="0" t="str">
        <f aca="false">IF(G1758=1,IF(COUNTIF(I$2:I1758,I1758)=1,COUNTIF($I:$I,I1758),""),"")</f>
        <v/>
      </c>
      <c r="P1758" s="38" t="str">
        <f aca="false">IF(G1758=1,IF(COUNTIFS(C$2:C1758,C1758,G$2:G1758,1)=1,COUNTIFS($C:$C,C1758,$G:$G,1)+ROW()/10000000,""),"")</f>
        <v/>
      </c>
      <c r="Q1758" s="0" t="str">
        <f aca="false">IF(K1758=1,IF(COUNTIFS(C$2:C1758,C1758,K$2:K1758,1)=1,1,0),"")</f>
        <v/>
      </c>
      <c r="R1758" s="0" t="str">
        <f aca="false">IF(M1758=1,IF(COUNTIFS(C$2:C1758,C1758,M$2:M1758,1)=1,1,0),"")</f>
        <v/>
      </c>
      <c r="S1758" s="0" t="str">
        <f aca="false">IF(L1758=1,IF(COUNTIFS(C$2:C1758,C1758,L$2:L1758,1)=1,1,0),"")</f>
        <v/>
      </c>
      <c r="T1758" s="38" t="str">
        <f aca="false">IF(N1758="","",N1758+ROW()/10000000)</f>
        <v/>
      </c>
      <c r="U1758" s="0" t="str">
        <f aca="false">IF(G1758=1,IF(B1758="",1,0),"")</f>
        <v/>
      </c>
    </row>
    <row r="1759" customFormat="false" ht="15" hidden="false" customHeight="false" outlineLevel="0" collapsed="false">
      <c r="A1759" s="35"/>
      <c r="B1759" s="35"/>
      <c r="G1759" s="0" t="str">
        <f aca="false">IF(A1759="","",IF(AND(A1759&gt;=Debut,A1759&lt;Fin),1,0))</f>
        <v/>
      </c>
      <c r="H1759" s="0" t="str">
        <f aca="false">IF(G1759=1,INT(ROUND((A1759-Debut)*86400,0)/600),"")</f>
        <v/>
      </c>
      <c r="I1759" s="0" t="str">
        <f aca="false">IF(G1759=1,INT(ROUND((A1759-Debut)*86400,0)/3600),"")</f>
        <v/>
      </c>
      <c r="J1759" s="0" t="str">
        <f aca="false">IF(OR(A1759="",B1759=""),"",ROUND((B1759-A1759)*86400,0))</f>
        <v/>
      </c>
      <c r="K1759" s="37" t="str">
        <f aca="false">IF(G1759=1,IF(COUNTIFS($C:$C,C1759,$G:$G,1,$A:$A,"&gt;="&amp;(A1759-FenetreInterm/86400),$A:$A,"&lt;="&amp;A1759)&gt;=NbInterm,1,0),"")</f>
        <v/>
      </c>
      <c r="L1759" s="37" t="str">
        <f aca="false">IF(G1759=1,IF(B1759="",0,IF(J1759&lt;SeuilFugitive,1,0)),"")</f>
        <v/>
      </c>
      <c r="M1759" s="37" t="str">
        <f aca="false">IF(G1759=1,IF(B1759="",IF((Fin-A1759)*24&gt;SeuilFigee,1,0),IF(J1759&gt;SeuilFigee*3600,1,0)),"")</f>
        <v/>
      </c>
      <c r="N1759" s="0" t="str">
        <f aca="false">IF(G1759=1,IF(COUNTIF(H$2:H1759,H1759)=1,COUNTIF($H:$H,H1759),""),"")</f>
        <v/>
      </c>
      <c r="O1759" s="0" t="str">
        <f aca="false">IF(G1759=1,IF(COUNTIF(I$2:I1759,I1759)=1,COUNTIF($I:$I,I1759),""),"")</f>
        <v/>
      </c>
      <c r="P1759" s="38" t="str">
        <f aca="false">IF(G1759=1,IF(COUNTIFS(C$2:C1759,C1759,G$2:G1759,1)=1,COUNTIFS($C:$C,C1759,$G:$G,1)+ROW()/10000000,""),"")</f>
        <v/>
      </c>
      <c r="Q1759" s="0" t="str">
        <f aca="false">IF(K1759=1,IF(COUNTIFS(C$2:C1759,C1759,K$2:K1759,1)=1,1,0),"")</f>
        <v/>
      </c>
      <c r="R1759" s="0" t="str">
        <f aca="false">IF(M1759=1,IF(COUNTIFS(C$2:C1759,C1759,M$2:M1759,1)=1,1,0),"")</f>
        <v/>
      </c>
      <c r="S1759" s="0" t="str">
        <f aca="false">IF(L1759=1,IF(COUNTIFS(C$2:C1759,C1759,L$2:L1759,1)=1,1,0),"")</f>
        <v/>
      </c>
      <c r="T1759" s="38" t="str">
        <f aca="false">IF(N1759="","",N1759+ROW()/10000000)</f>
        <v/>
      </c>
      <c r="U1759" s="0" t="str">
        <f aca="false">IF(G1759=1,IF(B1759="",1,0),"")</f>
        <v/>
      </c>
    </row>
    <row r="1760" customFormat="false" ht="15" hidden="false" customHeight="false" outlineLevel="0" collapsed="false">
      <c r="A1760" s="35"/>
      <c r="B1760" s="35"/>
      <c r="G1760" s="0" t="str">
        <f aca="false">IF(A1760="","",IF(AND(A1760&gt;=Debut,A1760&lt;Fin),1,0))</f>
        <v/>
      </c>
      <c r="H1760" s="0" t="str">
        <f aca="false">IF(G1760=1,INT(ROUND((A1760-Debut)*86400,0)/600),"")</f>
        <v/>
      </c>
      <c r="I1760" s="0" t="str">
        <f aca="false">IF(G1760=1,INT(ROUND((A1760-Debut)*86400,0)/3600),"")</f>
        <v/>
      </c>
      <c r="J1760" s="0" t="str">
        <f aca="false">IF(OR(A1760="",B1760=""),"",ROUND((B1760-A1760)*86400,0))</f>
        <v/>
      </c>
      <c r="K1760" s="37" t="str">
        <f aca="false">IF(G1760=1,IF(COUNTIFS($C:$C,C1760,$G:$G,1,$A:$A,"&gt;="&amp;(A1760-FenetreInterm/86400),$A:$A,"&lt;="&amp;A1760)&gt;=NbInterm,1,0),"")</f>
        <v/>
      </c>
      <c r="L1760" s="37" t="str">
        <f aca="false">IF(G1760=1,IF(B1760="",0,IF(J1760&lt;SeuilFugitive,1,0)),"")</f>
        <v/>
      </c>
      <c r="M1760" s="37" t="str">
        <f aca="false">IF(G1760=1,IF(B1760="",IF((Fin-A1760)*24&gt;SeuilFigee,1,0),IF(J1760&gt;SeuilFigee*3600,1,0)),"")</f>
        <v/>
      </c>
      <c r="N1760" s="0" t="str">
        <f aca="false">IF(G1760=1,IF(COUNTIF(H$2:H1760,H1760)=1,COUNTIF($H:$H,H1760),""),"")</f>
        <v/>
      </c>
      <c r="O1760" s="0" t="str">
        <f aca="false">IF(G1760=1,IF(COUNTIF(I$2:I1760,I1760)=1,COUNTIF($I:$I,I1760),""),"")</f>
        <v/>
      </c>
      <c r="P1760" s="38" t="str">
        <f aca="false">IF(G1760=1,IF(COUNTIFS(C$2:C1760,C1760,G$2:G1760,1)=1,COUNTIFS($C:$C,C1760,$G:$G,1)+ROW()/10000000,""),"")</f>
        <v/>
      </c>
      <c r="Q1760" s="0" t="str">
        <f aca="false">IF(K1760=1,IF(COUNTIFS(C$2:C1760,C1760,K$2:K1760,1)=1,1,0),"")</f>
        <v/>
      </c>
      <c r="R1760" s="0" t="str">
        <f aca="false">IF(M1760=1,IF(COUNTIFS(C$2:C1760,C1760,M$2:M1760,1)=1,1,0),"")</f>
        <v/>
      </c>
      <c r="S1760" s="0" t="str">
        <f aca="false">IF(L1760=1,IF(COUNTIFS(C$2:C1760,C1760,L$2:L1760,1)=1,1,0),"")</f>
        <v/>
      </c>
      <c r="T1760" s="38" t="str">
        <f aca="false">IF(N1760="","",N1760+ROW()/10000000)</f>
        <v/>
      </c>
      <c r="U1760" s="0" t="str">
        <f aca="false">IF(G1760=1,IF(B1760="",1,0),"")</f>
        <v/>
      </c>
    </row>
    <row r="1761" customFormat="false" ht="15" hidden="false" customHeight="false" outlineLevel="0" collapsed="false">
      <c r="A1761" s="35"/>
      <c r="B1761" s="35"/>
      <c r="G1761" s="0" t="str">
        <f aca="false">IF(A1761="","",IF(AND(A1761&gt;=Debut,A1761&lt;Fin),1,0))</f>
        <v/>
      </c>
      <c r="H1761" s="0" t="str">
        <f aca="false">IF(G1761=1,INT(ROUND((A1761-Debut)*86400,0)/600),"")</f>
        <v/>
      </c>
      <c r="I1761" s="0" t="str">
        <f aca="false">IF(G1761=1,INT(ROUND((A1761-Debut)*86400,0)/3600),"")</f>
        <v/>
      </c>
      <c r="J1761" s="0" t="str">
        <f aca="false">IF(OR(A1761="",B1761=""),"",ROUND((B1761-A1761)*86400,0))</f>
        <v/>
      </c>
      <c r="K1761" s="37" t="str">
        <f aca="false">IF(G1761=1,IF(COUNTIFS($C:$C,C1761,$G:$G,1,$A:$A,"&gt;="&amp;(A1761-FenetreInterm/86400),$A:$A,"&lt;="&amp;A1761)&gt;=NbInterm,1,0),"")</f>
        <v/>
      </c>
      <c r="L1761" s="37" t="str">
        <f aca="false">IF(G1761=1,IF(B1761="",0,IF(J1761&lt;SeuilFugitive,1,0)),"")</f>
        <v/>
      </c>
      <c r="M1761" s="37" t="str">
        <f aca="false">IF(G1761=1,IF(B1761="",IF((Fin-A1761)*24&gt;SeuilFigee,1,0),IF(J1761&gt;SeuilFigee*3600,1,0)),"")</f>
        <v/>
      </c>
      <c r="N1761" s="0" t="str">
        <f aca="false">IF(G1761=1,IF(COUNTIF(H$2:H1761,H1761)=1,COUNTIF($H:$H,H1761),""),"")</f>
        <v/>
      </c>
      <c r="O1761" s="0" t="str">
        <f aca="false">IF(G1761=1,IF(COUNTIF(I$2:I1761,I1761)=1,COUNTIF($I:$I,I1761),""),"")</f>
        <v/>
      </c>
      <c r="P1761" s="38" t="str">
        <f aca="false">IF(G1761=1,IF(COUNTIFS(C$2:C1761,C1761,G$2:G1761,1)=1,COUNTIFS($C:$C,C1761,$G:$G,1)+ROW()/10000000,""),"")</f>
        <v/>
      </c>
      <c r="Q1761" s="0" t="str">
        <f aca="false">IF(K1761=1,IF(COUNTIFS(C$2:C1761,C1761,K$2:K1761,1)=1,1,0),"")</f>
        <v/>
      </c>
      <c r="R1761" s="0" t="str">
        <f aca="false">IF(M1761=1,IF(COUNTIFS(C$2:C1761,C1761,M$2:M1761,1)=1,1,0),"")</f>
        <v/>
      </c>
      <c r="S1761" s="0" t="str">
        <f aca="false">IF(L1761=1,IF(COUNTIFS(C$2:C1761,C1761,L$2:L1761,1)=1,1,0),"")</f>
        <v/>
      </c>
      <c r="T1761" s="38" t="str">
        <f aca="false">IF(N1761="","",N1761+ROW()/10000000)</f>
        <v/>
      </c>
      <c r="U1761" s="0" t="str">
        <f aca="false">IF(G1761=1,IF(B1761="",1,0),"")</f>
        <v/>
      </c>
    </row>
    <row r="1762" customFormat="false" ht="15" hidden="false" customHeight="false" outlineLevel="0" collapsed="false">
      <c r="A1762" s="35"/>
      <c r="B1762" s="35"/>
      <c r="G1762" s="0" t="str">
        <f aca="false">IF(A1762="","",IF(AND(A1762&gt;=Debut,A1762&lt;Fin),1,0))</f>
        <v/>
      </c>
      <c r="H1762" s="0" t="str">
        <f aca="false">IF(G1762=1,INT(ROUND((A1762-Debut)*86400,0)/600),"")</f>
        <v/>
      </c>
      <c r="I1762" s="0" t="str">
        <f aca="false">IF(G1762=1,INT(ROUND((A1762-Debut)*86400,0)/3600),"")</f>
        <v/>
      </c>
      <c r="J1762" s="0" t="str">
        <f aca="false">IF(OR(A1762="",B1762=""),"",ROUND((B1762-A1762)*86400,0))</f>
        <v/>
      </c>
      <c r="K1762" s="37" t="str">
        <f aca="false">IF(G1762=1,IF(COUNTIFS($C:$C,C1762,$G:$G,1,$A:$A,"&gt;="&amp;(A1762-FenetreInterm/86400),$A:$A,"&lt;="&amp;A1762)&gt;=NbInterm,1,0),"")</f>
        <v/>
      </c>
      <c r="L1762" s="37" t="str">
        <f aca="false">IF(G1762=1,IF(B1762="",0,IF(J1762&lt;SeuilFugitive,1,0)),"")</f>
        <v/>
      </c>
      <c r="M1762" s="37" t="str">
        <f aca="false">IF(G1762=1,IF(B1762="",IF((Fin-A1762)*24&gt;SeuilFigee,1,0),IF(J1762&gt;SeuilFigee*3600,1,0)),"")</f>
        <v/>
      </c>
      <c r="N1762" s="0" t="str">
        <f aca="false">IF(G1762=1,IF(COUNTIF(H$2:H1762,H1762)=1,COUNTIF($H:$H,H1762),""),"")</f>
        <v/>
      </c>
      <c r="O1762" s="0" t="str">
        <f aca="false">IF(G1762=1,IF(COUNTIF(I$2:I1762,I1762)=1,COUNTIF($I:$I,I1762),""),"")</f>
        <v/>
      </c>
      <c r="P1762" s="38" t="str">
        <f aca="false">IF(G1762=1,IF(COUNTIFS(C$2:C1762,C1762,G$2:G1762,1)=1,COUNTIFS($C:$C,C1762,$G:$G,1)+ROW()/10000000,""),"")</f>
        <v/>
      </c>
      <c r="Q1762" s="0" t="str">
        <f aca="false">IF(K1762=1,IF(COUNTIFS(C$2:C1762,C1762,K$2:K1762,1)=1,1,0),"")</f>
        <v/>
      </c>
      <c r="R1762" s="0" t="str">
        <f aca="false">IF(M1762=1,IF(COUNTIFS(C$2:C1762,C1762,M$2:M1762,1)=1,1,0),"")</f>
        <v/>
      </c>
      <c r="S1762" s="0" t="str">
        <f aca="false">IF(L1762=1,IF(COUNTIFS(C$2:C1762,C1762,L$2:L1762,1)=1,1,0),"")</f>
        <v/>
      </c>
      <c r="T1762" s="38" t="str">
        <f aca="false">IF(N1762="","",N1762+ROW()/10000000)</f>
        <v/>
      </c>
      <c r="U1762" s="0" t="str">
        <f aca="false">IF(G1762=1,IF(B1762="",1,0),"")</f>
        <v/>
      </c>
    </row>
    <row r="1763" customFormat="false" ht="15" hidden="false" customHeight="false" outlineLevel="0" collapsed="false">
      <c r="A1763" s="35"/>
      <c r="B1763" s="35"/>
      <c r="G1763" s="0" t="str">
        <f aca="false">IF(A1763="","",IF(AND(A1763&gt;=Debut,A1763&lt;Fin),1,0))</f>
        <v/>
      </c>
      <c r="H1763" s="0" t="str">
        <f aca="false">IF(G1763=1,INT(ROUND((A1763-Debut)*86400,0)/600),"")</f>
        <v/>
      </c>
      <c r="I1763" s="0" t="str">
        <f aca="false">IF(G1763=1,INT(ROUND((A1763-Debut)*86400,0)/3600),"")</f>
        <v/>
      </c>
      <c r="J1763" s="0" t="str">
        <f aca="false">IF(OR(A1763="",B1763=""),"",ROUND((B1763-A1763)*86400,0))</f>
        <v/>
      </c>
      <c r="K1763" s="37" t="str">
        <f aca="false">IF(G1763=1,IF(COUNTIFS($C:$C,C1763,$G:$G,1,$A:$A,"&gt;="&amp;(A1763-FenetreInterm/86400),$A:$A,"&lt;="&amp;A1763)&gt;=NbInterm,1,0),"")</f>
        <v/>
      </c>
      <c r="L1763" s="37" t="str">
        <f aca="false">IF(G1763=1,IF(B1763="",0,IF(J1763&lt;SeuilFugitive,1,0)),"")</f>
        <v/>
      </c>
      <c r="M1763" s="37" t="str">
        <f aca="false">IF(G1763=1,IF(B1763="",IF((Fin-A1763)*24&gt;SeuilFigee,1,0),IF(J1763&gt;SeuilFigee*3600,1,0)),"")</f>
        <v/>
      </c>
      <c r="N1763" s="0" t="str">
        <f aca="false">IF(G1763=1,IF(COUNTIF(H$2:H1763,H1763)=1,COUNTIF($H:$H,H1763),""),"")</f>
        <v/>
      </c>
      <c r="O1763" s="0" t="str">
        <f aca="false">IF(G1763=1,IF(COUNTIF(I$2:I1763,I1763)=1,COUNTIF($I:$I,I1763),""),"")</f>
        <v/>
      </c>
      <c r="P1763" s="38" t="str">
        <f aca="false">IF(G1763=1,IF(COUNTIFS(C$2:C1763,C1763,G$2:G1763,1)=1,COUNTIFS($C:$C,C1763,$G:$G,1)+ROW()/10000000,""),"")</f>
        <v/>
      </c>
      <c r="Q1763" s="0" t="str">
        <f aca="false">IF(K1763=1,IF(COUNTIFS(C$2:C1763,C1763,K$2:K1763,1)=1,1,0),"")</f>
        <v/>
      </c>
      <c r="R1763" s="0" t="str">
        <f aca="false">IF(M1763=1,IF(COUNTIFS(C$2:C1763,C1763,M$2:M1763,1)=1,1,0),"")</f>
        <v/>
      </c>
      <c r="S1763" s="0" t="str">
        <f aca="false">IF(L1763=1,IF(COUNTIFS(C$2:C1763,C1763,L$2:L1763,1)=1,1,0),"")</f>
        <v/>
      </c>
      <c r="T1763" s="38" t="str">
        <f aca="false">IF(N1763="","",N1763+ROW()/10000000)</f>
        <v/>
      </c>
      <c r="U1763" s="0" t="str">
        <f aca="false">IF(G1763=1,IF(B1763="",1,0),"")</f>
        <v/>
      </c>
    </row>
    <row r="1764" customFormat="false" ht="15" hidden="false" customHeight="false" outlineLevel="0" collapsed="false">
      <c r="A1764" s="35"/>
      <c r="B1764" s="35"/>
      <c r="G1764" s="0" t="str">
        <f aca="false">IF(A1764="","",IF(AND(A1764&gt;=Debut,A1764&lt;Fin),1,0))</f>
        <v/>
      </c>
      <c r="H1764" s="0" t="str">
        <f aca="false">IF(G1764=1,INT(ROUND((A1764-Debut)*86400,0)/600),"")</f>
        <v/>
      </c>
      <c r="I1764" s="0" t="str">
        <f aca="false">IF(G1764=1,INT(ROUND((A1764-Debut)*86400,0)/3600),"")</f>
        <v/>
      </c>
      <c r="J1764" s="0" t="str">
        <f aca="false">IF(OR(A1764="",B1764=""),"",ROUND((B1764-A1764)*86400,0))</f>
        <v/>
      </c>
      <c r="K1764" s="37" t="str">
        <f aca="false">IF(G1764=1,IF(COUNTIFS($C:$C,C1764,$G:$G,1,$A:$A,"&gt;="&amp;(A1764-FenetreInterm/86400),$A:$A,"&lt;="&amp;A1764)&gt;=NbInterm,1,0),"")</f>
        <v/>
      </c>
      <c r="L1764" s="37" t="str">
        <f aca="false">IF(G1764=1,IF(B1764="",0,IF(J1764&lt;SeuilFugitive,1,0)),"")</f>
        <v/>
      </c>
      <c r="M1764" s="37" t="str">
        <f aca="false">IF(G1764=1,IF(B1764="",IF((Fin-A1764)*24&gt;SeuilFigee,1,0),IF(J1764&gt;SeuilFigee*3600,1,0)),"")</f>
        <v/>
      </c>
      <c r="N1764" s="0" t="str">
        <f aca="false">IF(G1764=1,IF(COUNTIF(H$2:H1764,H1764)=1,COUNTIF($H:$H,H1764),""),"")</f>
        <v/>
      </c>
      <c r="O1764" s="0" t="str">
        <f aca="false">IF(G1764=1,IF(COUNTIF(I$2:I1764,I1764)=1,COUNTIF($I:$I,I1764),""),"")</f>
        <v/>
      </c>
      <c r="P1764" s="38" t="str">
        <f aca="false">IF(G1764=1,IF(COUNTIFS(C$2:C1764,C1764,G$2:G1764,1)=1,COUNTIFS($C:$C,C1764,$G:$G,1)+ROW()/10000000,""),"")</f>
        <v/>
      </c>
      <c r="Q1764" s="0" t="str">
        <f aca="false">IF(K1764=1,IF(COUNTIFS(C$2:C1764,C1764,K$2:K1764,1)=1,1,0),"")</f>
        <v/>
      </c>
      <c r="R1764" s="0" t="str">
        <f aca="false">IF(M1764=1,IF(COUNTIFS(C$2:C1764,C1764,M$2:M1764,1)=1,1,0),"")</f>
        <v/>
      </c>
      <c r="S1764" s="0" t="str">
        <f aca="false">IF(L1764=1,IF(COUNTIFS(C$2:C1764,C1764,L$2:L1764,1)=1,1,0),"")</f>
        <v/>
      </c>
      <c r="T1764" s="38" t="str">
        <f aca="false">IF(N1764="","",N1764+ROW()/10000000)</f>
        <v/>
      </c>
      <c r="U1764" s="0" t="str">
        <f aca="false">IF(G1764=1,IF(B1764="",1,0),"")</f>
        <v/>
      </c>
    </row>
    <row r="1765" customFormat="false" ht="15" hidden="false" customHeight="false" outlineLevel="0" collapsed="false">
      <c r="A1765" s="35"/>
      <c r="B1765" s="35"/>
      <c r="G1765" s="0" t="str">
        <f aca="false">IF(A1765="","",IF(AND(A1765&gt;=Debut,A1765&lt;Fin),1,0))</f>
        <v/>
      </c>
      <c r="H1765" s="0" t="str">
        <f aca="false">IF(G1765=1,INT(ROUND((A1765-Debut)*86400,0)/600),"")</f>
        <v/>
      </c>
      <c r="I1765" s="0" t="str">
        <f aca="false">IF(G1765=1,INT(ROUND((A1765-Debut)*86400,0)/3600),"")</f>
        <v/>
      </c>
      <c r="J1765" s="0" t="str">
        <f aca="false">IF(OR(A1765="",B1765=""),"",ROUND((B1765-A1765)*86400,0))</f>
        <v/>
      </c>
      <c r="K1765" s="37" t="str">
        <f aca="false">IF(G1765=1,IF(COUNTIFS($C:$C,C1765,$G:$G,1,$A:$A,"&gt;="&amp;(A1765-FenetreInterm/86400),$A:$A,"&lt;="&amp;A1765)&gt;=NbInterm,1,0),"")</f>
        <v/>
      </c>
      <c r="L1765" s="37" t="str">
        <f aca="false">IF(G1765=1,IF(B1765="",0,IF(J1765&lt;SeuilFugitive,1,0)),"")</f>
        <v/>
      </c>
      <c r="M1765" s="37" t="str">
        <f aca="false">IF(G1765=1,IF(B1765="",IF((Fin-A1765)*24&gt;SeuilFigee,1,0),IF(J1765&gt;SeuilFigee*3600,1,0)),"")</f>
        <v/>
      </c>
      <c r="N1765" s="0" t="str">
        <f aca="false">IF(G1765=1,IF(COUNTIF(H$2:H1765,H1765)=1,COUNTIF($H:$H,H1765),""),"")</f>
        <v/>
      </c>
      <c r="O1765" s="0" t="str">
        <f aca="false">IF(G1765=1,IF(COUNTIF(I$2:I1765,I1765)=1,COUNTIF($I:$I,I1765),""),"")</f>
        <v/>
      </c>
      <c r="P1765" s="38" t="str">
        <f aca="false">IF(G1765=1,IF(COUNTIFS(C$2:C1765,C1765,G$2:G1765,1)=1,COUNTIFS($C:$C,C1765,$G:$G,1)+ROW()/10000000,""),"")</f>
        <v/>
      </c>
      <c r="Q1765" s="0" t="str">
        <f aca="false">IF(K1765=1,IF(COUNTIFS(C$2:C1765,C1765,K$2:K1765,1)=1,1,0),"")</f>
        <v/>
      </c>
      <c r="R1765" s="0" t="str">
        <f aca="false">IF(M1765=1,IF(COUNTIFS(C$2:C1765,C1765,M$2:M1765,1)=1,1,0),"")</f>
        <v/>
      </c>
      <c r="S1765" s="0" t="str">
        <f aca="false">IF(L1765=1,IF(COUNTIFS(C$2:C1765,C1765,L$2:L1765,1)=1,1,0),"")</f>
        <v/>
      </c>
      <c r="T1765" s="38" t="str">
        <f aca="false">IF(N1765="","",N1765+ROW()/10000000)</f>
        <v/>
      </c>
      <c r="U1765" s="0" t="str">
        <f aca="false">IF(G1765=1,IF(B1765="",1,0),"")</f>
        <v/>
      </c>
    </row>
    <row r="1766" customFormat="false" ht="15" hidden="false" customHeight="false" outlineLevel="0" collapsed="false">
      <c r="A1766" s="35"/>
      <c r="B1766" s="35"/>
      <c r="G1766" s="0" t="str">
        <f aca="false">IF(A1766="","",IF(AND(A1766&gt;=Debut,A1766&lt;Fin),1,0))</f>
        <v/>
      </c>
      <c r="H1766" s="0" t="str">
        <f aca="false">IF(G1766=1,INT(ROUND((A1766-Debut)*86400,0)/600),"")</f>
        <v/>
      </c>
      <c r="I1766" s="0" t="str">
        <f aca="false">IF(G1766=1,INT(ROUND((A1766-Debut)*86400,0)/3600),"")</f>
        <v/>
      </c>
      <c r="J1766" s="0" t="str">
        <f aca="false">IF(OR(A1766="",B1766=""),"",ROUND((B1766-A1766)*86400,0))</f>
        <v/>
      </c>
      <c r="K1766" s="37" t="str">
        <f aca="false">IF(G1766=1,IF(COUNTIFS($C:$C,C1766,$G:$G,1,$A:$A,"&gt;="&amp;(A1766-FenetreInterm/86400),$A:$A,"&lt;="&amp;A1766)&gt;=NbInterm,1,0),"")</f>
        <v/>
      </c>
      <c r="L1766" s="37" t="str">
        <f aca="false">IF(G1766=1,IF(B1766="",0,IF(J1766&lt;SeuilFugitive,1,0)),"")</f>
        <v/>
      </c>
      <c r="M1766" s="37" t="str">
        <f aca="false">IF(G1766=1,IF(B1766="",IF((Fin-A1766)*24&gt;SeuilFigee,1,0),IF(J1766&gt;SeuilFigee*3600,1,0)),"")</f>
        <v/>
      </c>
      <c r="N1766" s="0" t="str">
        <f aca="false">IF(G1766=1,IF(COUNTIF(H$2:H1766,H1766)=1,COUNTIF($H:$H,H1766),""),"")</f>
        <v/>
      </c>
      <c r="O1766" s="0" t="str">
        <f aca="false">IF(G1766=1,IF(COUNTIF(I$2:I1766,I1766)=1,COUNTIF($I:$I,I1766),""),"")</f>
        <v/>
      </c>
      <c r="P1766" s="38" t="str">
        <f aca="false">IF(G1766=1,IF(COUNTIFS(C$2:C1766,C1766,G$2:G1766,1)=1,COUNTIFS($C:$C,C1766,$G:$G,1)+ROW()/10000000,""),"")</f>
        <v/>
      </c>
      <c r="Q1766" s="0" t="str">
        <f aca="false">IF(K1766=1,IF(COUNTIFS(C$2:C1766,C1766,K$2:K1766,1)=1,1,0),"")</f>
        <v/>
      </c>
      <c r="R1766" s="0" t="str">
        <f aca="false">IF(M1766=1,IF(COUNTIFS(C$2:C1766,C1766,M$2:M1766,1)=1,1,0),"")</f>
        <v/>
      </c>
      <c r="S1766" s="0" t="str">
        <f aca="false">IF(L1766=1,IF(COUNTIFS(C$2:C1766,C1766,L$2:L1766,1)=1,1,0),"")</f>
        <v/>
      </c>
      <c r="T1766" s="38" t="str">
        <f aca="false">IF(N1766="","",N1766+ROW()/10000000)</f>
        <v/>
      </c>
      <c r="U1766" s="0" t="str">
        <f aca="false">IF(G1766=1,IF(B1766="",1,0),"")</f>
        <v/>
      </c>
    </row>
    <row r="1767" customFormat="false" ht="15" hidden="false" customHeight="false" outlineLevel="0" collapsed="false">
      <c r="A1767" s="35"/>
      <c r="B1767" s="35"/>
      <c r="G1767" s="0" t="str">
        <f aca="false">IF(A1767="","",IF(AND(A1767&gt;=Debut,A1767&lt;Fin),1,0))</f>
        <v/>
      </c>
      <c r="H1767" s="0" t="str">
        <f aca="false">IF(G1767=1,INT(ROUND((A1767-Debut)*86400,0)/600),"")</f>
        <v/>
      </c>
      <c r="I1767" s="0" t="str">
        <f aca="false">IF(G1767=1,INT(ROUND((A1767-Debut)*86400,0)/3600),"")</f>
        <v/>
      </c>
      <c r="J1767" s="0" t="str">
        <f aca="false">IF(OR(A1767="",B1767=""),"",ROUND((B1767-A1767)*86400,0))</f>
        <v/>
      </c>
      <c r="K1767" s="37" t="str">
        <f aca="false">IF(G1767=1,IF(COUNTIFS($C:$C,C1767,$G:$G,1,$A:$A,"&gt;="&amp;(A1767-FenetreInterm/86400),$A:$A,"&lt;="&amp;A1767)&gt;=NbInterm,1,0),"")</f>
        <v/>
      </c>
      <c r="L1767" s="37" t="str">
        <f aca="false">IF(G1767=1,IF(B1767="",0,IF(J1767&lt;SeuilFugitive,1,0)),"")</f>
        <v/>
      </c>
      <c r="M1767" s="37" t="str">
        <f aca="false">IF(G1767=1,IF(B1767="",IF((Fin-A1767)*24&gt;SeuilFigee,1,0),IF(J1767&gt;SeuilFigee*3600,1,0)),"")</f>
        <v/>
      </c>
      <c r="N1767" s="0" t="str">
        <f aca="false">IF(G1767=1,IF(COUNTIF(H$2:H1767,H1767)=1,COUNTIF($H:$H,H1767),""),"")</f>
        <v/>
      </c>
      <c r="O1767" s="0" t="str">
        <f aca="false">IF(G1767=1,IF(COUNTIF(I$2:I1767,I1767)=1,COUNTIF($I:$I,I1767),""),"")</f>
        <v/>
      </c>
      <c r="P1767" s="38" t="str">
        <f aca="false">IF(G1767=1,IF(COUNTIFS(C$2:C1767,C1767,G$2:G1767,1)=1,COUNTIFS($C:$C,C1767,$G:$G,1)+ROW()/10000000,""),"")</f>
        <v/>
      </c>
      <c r="Q1767" s="0" t="str">
        <f aca="false">IF(K1767=1,IF(COUNTIFS(C$2:C1767,C1767,K$2:K1767,1)=1,1,0),"")</f>
        <v/>
      </c>
      <c r="R1767" s="0" t="str">
        <f aca="false">IF(M1767=1,IF(COUNTIFS(C$2:C1767,C1767,M$2:M1767,1)=1,1,0),"")</f>
        <v/>
      </c>
      <c r="S1767" s="0" t="str">
        <f aca="false">IF(L1767=1,IF(COUNTIFS(C$2:C1767,C1767,L$2:L1767,1)=1,1,0),"")</f>
        <v/>
      </c>
      <c r="T1767" s="38" t="str">
        <f aca="false">IF(N1767="","",N1767+ROW()/10000000)</f>
        <v/>
      </c>
      <c r="U1767" s="0" t="str">
        <f aca="false">IF(G1767=1,IF(B1767="",1,0),"")</f>
        <v/>
      </c>
    </row>
    <row r="1768" customFormat="false" ht="15" hidden="false" customHeight="false" outlineLevel="0" collapsed="false">
      <c r="A1768" s="35"/>
      <c r="B1768" s="35"/>
      <c r="G1768" s="0" t="str">
        <f aca="false">IF(A1768="","",IF(AND(A1768&gt;=Debut,A1768&lt;Fin),1,0))</f>
        <v/>
      </c>
      <c r="H1768" s="0" t="str">
        <f aca="false">IF(G1768=1,INT(ROUND((A1768-Debut)*86400,0)/600),"")</f>
        <v/>
      </c>
      <c r="I1768" s="0" t="str">
        <f aca="false">IF(G1768=1,INT(ROUND((A1768-Debut)*86400,0)/3600),"")</f>
        <v/>
      </c>
      <c r="J1768" s="0" t="str">
        <f aca="false">IF(OR(A1768="",B1768=""),"",ROUND((B1768-A1768)*86400,0))</f>
        <v/>
      </c>
      <c r="K1768" s="37" t="str">
        <f aca="false">IF(G1768=1,IF(COUNTIFS($C:$C,C1768,$G:$G,1,$A:$A,"&gt;="&amp;(A1768-FenetreInterm/86400),$A:$A,"&lt;="&amp;A1768)&gt;=NbInterm,1,0),"")</f>
        <v/>
      </c>
      <c r="L1768" s="37" t="str">
        <f aca="false">IF(G1768=1,IF(B1768="",0,IF(J1768&lt;SeuilFugitive,1,0)),"")</f>
        <v/>
      </c>
      <c r="M1768" s="37" t="str">
        <f aca="false">IF(G1768=1,IF(B1768="",IF((Fin-A1768)*24&gt;SeuilFigee,1,0),IF(J1768&gt;SeuilFigee*3600,1,0)),"")</f>
        <v/>
      </c>
      <c r="N1768" s="0" t="str">
        <f aca="false">IF(G1768=1,IF(COUNTIF(H$2:H1768,H1768)=1,COUNTIF($H:$H,H1768),""),"")</f>
        <v/>
      </c>
      <c r="O1768" s="0" t="str">
        <f aca="false">IF(G1768=1,IF(COUNTIF(I$2:I1768,I1768)=1,COUNTIF($I:$I,I1768),""),"")</f>
        <v/>
      </c>
      <c r="P1768" s="38" t="str">
        <f aca="false">IF(G1768=1,IF(COUNTIFS(C$2:C1768,C1768,G$2:G1768,1)=1,COUNTIFS($C:$C,C1768,$G:$G,1)+ROW()/10000000,""),"")</f>
        <v/>
      </c>
      <c r="Q1768" s="0" t="str">
        <f aca="false">IF(K1768=1,IF(COUNTIFS(C$2:C1768,C1768,K$2:K1768,1)=1,1,0),"")</f>
        <v/>
      </c>
      <c r="R1768" s="0" t="str">
        <f aca="false">IF(M1768=1,IF(COUNTIFS(C$2:C1768,C1768,M$2:M1768,1)=1,1,0),"")</f>
        <v/>
      </c>
      <c r="S1768" s="0" t="str">
        <f aca="false">IF(L1768=1,IF(COUNTIFS(C$2:C1768,C1768,L$2:L1768,1)=1,1,0),"")</f>
        <v/>
      </c>
      <c r="T1768" s="38" t="str">
        <f aca="false">IF(N1768="","",N1768+ROW()/10000000)</f>
        <v/>
      </c>
      <c r="U1768" s="0" t="str">
        <f aca="false">IF(G1768=1,IF(B1768="",1,0),"")</f>
        <v/>
      </c>
    </row>
    <row r="1769" customFormat="false" ht="15" hidden="false" customHeight="false" outlineLevel="0" collapsed="false">
      <c r="A1769" s="35"/>
      <c r="B1769" s="35"/>
      <c r="G1769" s="0" t="str">
        <f aca="false">IF(A1769="","",IF(AND(A1769&gt;=Debut,A1769&lt;Fin),1,0))</f>
        <v/>
      </c>
      <c r="H1769" s="0" t="str">
        <f aca="false">IF(G1769=1,INT(ROUND((A1769-Debut)*86400,0)/600),"")</f>
        <v/>
      </c>
      <c r="I1769" s="0" t="str">
        <f aca="false">IF(G1769=1,INT(ROUND((A1769-Debut)*86400,0)/3600),"")</f>
        <v/>
      </c>
      <c r="J1769" s="0" t="str">
        <f aca="false">IF(OR(A1769="",B1769=""),"",ROUND((B1769-A1769)*86400,0))</f>
        <v/>
      </c>
      <c r="K1769" s="37" t="str">
        <f aca="false">IF(G1769=1,IF(COUNTIFS($C:$C,C1769,$G:$G,1,$A:$A,"&gt;="&amp;(A1769-FenetreInterm/86400),$A:$A,"&lt;="&amp;A1769)&gt;=NbInterm,1,0),"")</f>
        <v/>
      </c>
      <c r="L1769" s="37" t="str">
        <f aca="false">IF(G1769=1,IF(B1769="",0,IF(J1769&lt;SeuilFugitive,1,0)),"")</f>
        <v/>
      </c>
      <c r="M1769" s="37" t="str">
        <f aca="false">IF(G1769=1,IF(B1769="",IF((Fin-A1769)*24&gt;SeuilFigee,1,0),IF(J1769&gt;SeuilFigee*3600,1,0)),"")</f>
        <v/>
      </c>
      <c r="N1769" s="0" t="str">
        <f aca="false">IF(G1769=1,IF(COUNTIF(H$2:H1769,H1769)=1,COUNTIF($H:$H,H1769),""),"")</f>
        <v/>
      </c>
      <c r="O1769" s="0" t="str">
        <f aca="false">IF(G1769=1,IF(COUNTIF(I$2:I1769,I1769)=1,COUNTIF($I:$I,I1769),""),"")</f>
        <v/>
      </c>
      <c r="P1769" s="38" t="str">
        <f aca="false">IF(G1769=1,IF(COUNTIFS(C$2:C1769,C1769,G$2:G1769,1)=1,COUNTIFS($C:$C,C1769,$G:$G,1)+ROW()/10000000,""),"")</f>
        <v/>
      </c>
      <c r="Q1769" s="0" t="str">
        <f aca="false">IF(K1769=1,IF(COUNTIFS(C$2:C1769,C1769,K$2:K1769,1)=1,1,0),"")</f>
        <v/>
      </c>
      <c r="R1769" s="0" t="str">
        <f aca="false">IF(M1769=1,IF(COUNTIFS(C$2:C1769,C1769,M$2:M1769,1)=1,1,0),"")</f>
        <v/>
      </c>
      <c r="S1769" s="0" t="str">
        <f aca="false">IF(L1769=1,IF(COUNTIFS(C$2:C1769,C1769,L$2:L1769,1)=1,1,0),"")</f>
        <v/>
      </c>
      <c r="T1769" s="38" t="str">
        <f aca="false">IF(N1769="","",N1769+ROW()/10000000)</f>
        <v/>
      </c>
      <c r="U1769" s="0" t="str">
        <f aca="false">IF(G1769=1,IF(B1769="",1,0),"")</f>
        <v/>
      </c>
    </row>
    <row r="1770" customFormat="false" ht="15" hidden="false" customHeight="false" outlineLevel="0" collapsed="false">
      <c r="A1770" s="35"/>
      <c r="B1770" s="35"/>
      <c r="G1770" s="0" t="str">
        <f aca="false">IF(A1770="","",IF(AND(A1770&gt;=Debut,A1770&lt;Fin),1,0))</f>
        <v/>
      </c>
      <c r="H1770" s="0" t="str">
        <f aca="false">IF(G1770=1,INT(ROUND((A1770-Debut)*86400,0)/600),"")</f>
        <v/>
      </c>
      <c r="I1770" s="0" t="str">
        <f aca="false">IF(G1770=1,INT(ROUND((A1770-Debut)*86400,0)/3600),"")</f>
        <v/>
      </c>
      <c r="J1770" s="0" t="str">
        <f aca="false">IF(OR(A1770="",B1770=""),"",ROUND((B1770-A1770)*86400,0))</f>
        <v/>
      </c>
      <c r="K1770" s="37" t="str">
        <f aca="false">IF(G1770=1,IF(COUNTIFS($C:$C,C1770,$G:$G,1,$A:$A,"&gt;="&amp;(A1770-FenetreInterm/86400),$A:$A,"&lt;="&amp;A1770)&gt;=NbInterm,1,0),"")</f>
        <v/>
      </c>
      <c r="L1770" s="37" t="str">
        <f aca="false">IF(G1770=1,IF(B1770="",0,IF(J1770&lt;SeuilFugitive,1,0)),"")</f>
        <v/>
      </c>
      <c r="M1770" s="37" t="str">
        <f aca="false">IF(G1770=1,IF(B1770="",IF((Fin-A1770)*24&gt;SeuilFigee,1,0),IF(J1770&gt;SeuilFigee*3600,1,0)),"")</f>
        <v/>
      </c>
      <c r="N1770" s="0" t="str">
        <f aca="false">IF(G1770=1,IF(COUNTIF(H$2:H1770,H1770)=1,COUNTIF($H:$H,H1770),""),"")</f>
        <v/>
      </c>
      <c r="O1770" s="0" t="str">
        <f aca="false">IF(G1770=1,IF(COUNTIF(I$2:I1770,I1770)=1,COUNTIF($I:$I,I1770),""),"")</f>
        <v/>
      </c>
      <c r="P1770" s="38" t="str">
        <f aca="false">IF(G1770=1,IF(COUNTIFS(C$2:C1770,C1770,G$2:G1770,1)=1,COUNTIFS($C:$C,C1770,$G:$G,1)+ROW()/10000000,""),"")</f>
        <v/>
      </c>
      <c r="Q1770" s="0" t="str">
        <f aca="false">IF(K1770=1,IF(COUNTIFS(C$2:C1770,C1770,K$2:K1770,1)=1,1,0),"")</f>
        <v/>
      </c>
      <c r="R1770" s="0" t="str">
        <f aca="false">IF(M1770=1,IF(COUNTIFS(C$2:C1770,C1770,M$2:M1770,1)=1,1,0),"")</f>
        <v/>
      </c>
      <c r="S1770" s="0" t="str">
        <f aca="false">IF(L1770=1,IF(COUNTIFS(C$2:C1770,C1770,L$2:L1770,1)=1,1,0),"")</f>
        <v/>
      </c>
      <c r="T1770" s="38" t="str">
        <f aca="false">IF(N1770="","",N1770+ROW()/10000000)</f>
        <v/>
      </c>
      <c r="U1770" s="0" t="str">
        <f aca="false">IF(G1770=1,IF(B1770="",1,0),"")</f>
        <v/>
      </c>
    </row>
    <row r="1771" customFormat="false" ht="15" hidden="false" customHeight="false" outlineLevel="0" collapsed="false">
      <c r="A1771" s="35"/>
      <c r="B1771" s="35"/>
      <c r="G1771" s="0" t="str">
        <f aca="false">IF(A1771="","",IF(AND(A1771&gt;=Debut,A1771&lt;Fin),1,0))</f>
        <v/>
      </c>
      <c r="H1771" s="0" t="str">
        <f aca="false">IF(G1771=1,INT(ROUND((A1771-Debut)*86400,0)/600),"")</f>
        <v/>
      </c>
      <c r="I1771" s="0" t="str">
        <f aca="false">IF(G1771=1,INT(ROUND((A1771-Debut)*86400,0)/3600),"")</f>
        <v/>
      </c>
      <c r="J1771" s="0" t="str">
        <f aca="false">IF(OR(A1771="",B1771=""),"",ROUND((B1771-A1771)*86400,0))</f>
        <v/>
      </c>
      <c r="K1771" s="37" t="str">
        <f aca="false">IF(G1771=1,IF(COUNTIFS($C:$C,C1771,$G:$G,1,$A:$A,"&gt;="&amp;(A1771-FenetreInterm/86400),$A:$A,"&lt;="&amp;A1771)&gt;=NbInterm,1,0),"")</f>
        <v/>
      </c>
      <c r="L1771" s="37" t="str">
        <f aca="false">IF(G1771=1,IF(B1771="",0,IF(J1771&lt;SeuilFugitive,1,0)),"")</f>
        <v/>
      </c>
      <c r="M1771" s="37" t="str">
        <f aca="false">IF(G1771=1,IF(B1771="",IF((Fin-A1771)*24&gt;SeuilFigee,1,0),IF(J1771&gt;SeuilFigee*3600,1,0)),"")</f>
        <v/>
      </c>
      <c r="N1771" s="0" t="str">
        <f aca="false">IF(G1771=1,IF(COUNTIF(H$2:H1771,H1771)=1,COUNTIF($H:$H,H1771),""),"")</f>
        <v/>
      </c>
      <c r="O1771" s="0" t="str">
        <f aca="false">IF(G1771=1,IF(COUNTIF(I$2:I1771,I1771)=1,COUNTIF($I:$I,I1771),""),"")</f>
        <v/>
      </c>
      <c r="P1771" s="38" t="str">
        <f aca="false">IF(G1771=1,IF(COUNTIFS(C$2:C1771,C1771,G$2:G1771,1)=1,COUNTIFS($C:$C,C1771,$G:$G,1)+ROW()/10000000,""),"")</f>
        <v/>
      </c>
      <c r="Q1771" s="0" t="str">
        <f aca="false">IF(K1771=1,IF(COUNTIFS(C$2:C1771,C1771,K$2:K1771,1)=1,1,0),"")</f>
        <v/>
      </c>
      <c r="R1771" s="0" t="str">
        <f aca="false">IF(M1771=1,IF(COUNTIFS(C$2:C1771,C1771,M$2:M1771,1)=1,1,0),"")</f>
        <v/>
      </c>
      <c r="S1771" s="0" t="str">
        <f aca="false">IF(L1771=1,IF(COUNTIFS(C$2:C1771,C1771,L$2:L1771,1)=1,1,0),"")</f>
        <v/>
      </c>
      <c r="T1771" s="38" t="str">
        <f aca="false">IF(N1771="","",N1771+ROW()/10000000)</f>
        <v/>
      </c>
      <c r="U1771" s="0" t="str">
        <f aca="false">IF(G1771=1,IF(B1771="",1,0),"")</f>
        <v/>
      </c>
    </row>
    <row r="1772" customFormat="false" ht="15" hidden="false" customHeight="false" outlineLevel="0" collapsed="false">
      <c r="A1772" s="35"/>
      <c r="B1772" s="35"/>
      <c r="G1772" s="0" t="str">
        <f aca="false">IF(A1772="","",IF(AND(A1772&gt;=Debut,A1772&lt;Fin),1,0))</f>
        <v/>
      </c>
      <c r="H1772" s="0" t="str">
        <f aca="false">IF(G1772=1,INT(ROUND((A1772-Debut)*86400,0)/600),"")</f>
        <v/>
      </c>
      <c r="I1772" s="0" t="str">
        <f aca="false">IF(G1772=1,INT(ROUND((A1772-Debut)*86400,0)/3600),"")</f>
        <v/>
      </c>
      <c r="J1772" s="0" t="str">
        <f aca="false">IF(OR(A1772="",B1772=""),"",ROUND((B1772-A1772)*86400,0))</f>
        <v/>
      </c>
      <c r="K1772" s="37" t="str">
        <f aca="false">IF(G1772=1,IF(COUNTIFS($C:$C,C1772,$G:$G,1,$A:$A,"&gt;="&amp;(A1772-FenetreInterm/86400),$A:$A,"&lt;="&amp;A1772)&gt;=NbInterm,1,0),"")</f>
        <v/>
      </c>
      <c r="L1772" s="37" t="str">
        <f aca="false">IF(G1772=1,IF(B1772="",0,IF(J1772&lt;SeuilFugitive,1,0)),"")</f>
        <v/>
      </c>
      <c r="M1772" s="37" t="str">
        <f aca="false">IF(G1772=1,IF(B1772="",IF((Fin-A1772)*24&gt;SeuilFigee,1,0),IF(J1772&gt;SeuilFigee*3600,1,0)),"")</f>
        <v/>
      </c>
      <c r="N1772" s="0" t="str">
        <f aca="false">IF(G1772=1,IF(COUNTIF(H$2:H1772,H1772)=1,COUNTIF($H:$H,H1772),""),"")</f>
        <v/>
      </c>
      <c r="O1772" s="0" t="str">
        <f aca="false">IF(G1772=1,IF(COUNTIF(I$2:I1772,I1772)=1,COUNTIF($I:$I,I1772),""),"")</f>
        <v/>
      </c>
      <c r="P1772" s="38" t="str">
        <f aca="false">IF(G1772=1,IF(COUNTIFS(C$2:C1772,C1772,G$2:G1772,1)=1,COUNTIFS($C:$C,C1772,$G:$G,1)+ROW()/10000000,""),"")</f>
        <v/>
      </c>
      <c r="Q1772" s="0" t="str">
        <f aca="false">IF(K1772=1,IF(COUNTIFS(C$2:C1772,C1772,K$2:K1772,1)=1,1,0),"")</f>
        <v/>
      </c>
      <c r="R1772" s="0" t="str">
        <f aca="false">IF(M1772=1,IF(COUNTIFS(C$2:C1772,C1772,M$2:M1772,1)=1,1,0),"")</f>
        <v/>
      </c>
      <c r="S1772" s="0" t="str">
        <f aca="false">IF(L1772=1,IF(COUNTIFS(C$2:C1772,C1772,L$2:L1772,1)=1,1,0),"")</f>
        <v/>
      </c>
      <c r="T1772" s="38" t="str">
        <f aca="false">IF(N1772="","",N1772+ROW()/10000000)</f>
        <v/>
      </c>
      <c r="U1772" s="0" t="str">
        <f aca="false">IF(G1772=1,IF(B1772="",1,0),"")</f>
        <v/>
      </c>
    </row>
    <row r="1773" customFormat="false" ht="15" hidden="false" customHeight="false" outlineLevel="0" collapsed="false">
      <c r="A1773" s="35"/>
      <c r="B1773" s="35"/>
      <c r="G1773" s="0" t="str">
        <f aca="false">IF(A1773="","",IF(AND(A1773&gt;=Debut,A1773&lt;Fin),1,0))</f>
        <v/>
      </c>
      <c r="H1773" s="0" t="str">
        <f aca="false">IF(G1773=1,INT(ROUND((A1773-Debut)*86400,0)/600),"")</f>
        <v/>
      </c>
      <c r="I1773" s="0" t="str">
        <f aca="false">IF(G1773=1,INT(ROUND((A1773-Debut)*86400,0)/3600),"")</f>
        <v/>
      </c>
      <c r="J1773" s="0" t="str">
        <f aca="false">IF(OR(A1773="",B1773=""),"",ROUND((B1773-A1773)*86400,0))</f>
        <v/>
      </c>
      <c r="K1773" s="37" t="str">
        <f aca="false">IF(G1773=1,IF(COUNTIFS($C:$C,C1773,$G:$G,1,$A:$A,"&gt;="&amp;(A1773-FenetreInterm/86400),$A:$A,"&lt;="&amp;A1773)&gt;=NbInterm,1,0),"")</f>
        <v/>
      </c>
      <c r="L1773" s="37" t="str">
        <f aca="false">IF(G1773=1,IF(B1773="",0,IF(J1773&lt;SeuilFugitive,1,0)),"")</f>
        <v/>
      </c>
      <c r="M1773" s="37" t="str">
        <f aca="false">IF(G1773=1,IF(B1773="",IF((Fin-A1773)*24&gt;SeuilFigee,1,0),IF(J1773&gt;SeuilFigee*3600,1,0)),"")</f>
        <v/>
      </c>
      <c r="N1773" s="0" t="str">
        <f aca="false">IF(G1773=1,IF(COUNTIF(H$2:H1773,H1773)=1,COUNTIF($H:$H,H1773),""),"")</f>
        <v/>
      </c>
      <c r="O1773" s="0" t="str">
        <f aca="false">IF(G1773=1,IF(COUNTIF(I$2:I1773,I1773)=1,COUNTIF($I:$I,I1773),""),"")</f>
        <v/>
      </c>
      <c r="P1773" s="38" t="str">
        <f aca="false">IF(G1773=1,IF(COUNTIFS(C$2:C1773,C1773,G$2:G1773,1)=1,COUNTIFS($C:$C,C1773,$G:$G,1)+ROW()/10000000,""),"")</f>
        <v/>
      </c>
      <c r="Q1773" s="0" t="str">
        <f aca="false">IF(K1773=1,IF(COUNTIFS(C$2:C1773,C1773,K$2:K1773,1)=1,1,0),"")</f>
        <v/>
      </c>
      <c r="R1773" s="0" t="str">
        <f aca="false">IF(M1773=1,IF(COUNTIFS(C$2:C1773,C1773,M$2:M1773,1)=1,1,0),"")</f>
        <v/>
      </c>
      <c r="S1773" s="0" t="str">
        <f aca="false">IF(L1773=1,IF(COUNTIFS(C$2:C1773,C1773,L$2:L1773,1)=1,1,0),"")</f>
        <v/>
      </c>
      <c r="T1773" s="38" t="str">
        <f aca="false">IF(N1773="","",N1773+ROW()/10000000)</f>
        <v/>
      </c>
      <c r="U1773" s="0" t="str">
        <f aca="false">IF(G1773=1,IF(B1773="",1,0),"")</f>
        <v/>
      </c>
    </row>
    <row r="1774" customFormat="false" ht="15" hidden="false" customHeight="false" outlineLevel="0" collapsed="false">
      <c r="A1774" s="35"/>
      <c r="B1774" s="35"/>
      <c r="G1774" s="0" t="str">
        <f aca="false">IF(A1774="","",IF(AND(A1774&gt;=Debut,A1774&lt;Fin),1,0))</f>
        <v/>
      </c>
      <c r="H1774" s="0" t="str">
        <f aca="false">IF(G1774=1,INT(ROUND((A1774-Debut)*86400,0)/600),"")</f>
        <v/>
      </c>
      <c r="I1774" s="0" t="str">
        <f aca="false">IF(G1774=1,INT(ROUND((A1774-Debut)*86400,0)/3600),"")</f>
        <v/>
      </c>
      <c r="J1774" s="0" t="str">
        <f aca="false">IF(OR(A1774="",B1774=""),"",ROUND((B1774-A1774)*86400,0))</f>
        <v/>
      </c>
      <c r="K1774" s="37" t="str">
        <f aca="false">IF(G1774=1,IF(COUNTIFS($C:$C,C1774,$G:$G,1,$A:$A,"&gt;="&amp;(A1774-FenetreInterm/86400),$A:$A,"&lt;="&amp;A1774)&gt;=NbInterm,1,0),"")</f>
        <v/>
      </c>
      <c r="L1774" s="37" t="str">
        <f aca="false">IF(G1774=1,IF(B1774="",0,IF(J1774&lt;SeuilFugitive,1,0)),"")</f>
        <v/>
      </c>
      <c r="M1774" s="37" t="str">
        <f aca="false">IF(G1774=1,IF(B1774="",IF((Fin-A1774)*24&gt;SeuilFigee,1,0),IF(J1774&gt;SeuilFigee*3600,1,0)),"")</f>
        <v/>
      </c>
      <c r="N1774" s="0" t="str">
        <f aca="false">IF(G1774=1,IF(COUNTIF(H$2:H1774,H1774)=1,COUNTIF($H:$H,H1774),""),"")</f>
        <v/>
      </c>
      <c r="O1774" s="0" t="str">
        <f aca="false">IF(G1774=1,IF(COUNTIF(I$2:I1774,I1774)=1,COUNTIF($I:$I,I1774),""),"")</f>
        <v/>
      </c>
      <c r="P1774" s="38" t="str">
        <f aca="false">IF(G1774=1,IF(COUNTIFS(C$2:C1774,C1774,G$2:G1774,1)=1,COUNTIFS($C:$C,C1774,$G:$G,1)+ROW()/10000000,""),"")</f>
        <v/>
      </c>
      <c r="Q1774" s="0" t="str">
        <f aca="false">IF(K1774=1,IF(COUNTIFS(C$2:C1774,C1774,K$2:K1774,1)=1,1,0),"")</f>
        <v/>
      </c>
      <c r="R1774" s="0" t="str">
        <f aca="false">IF(M1774=1,IF(COUNTIFS(C$2:C1774,C1774,M$2:M1774,1)=1,1,0),"")</f>
        <v/>
      </c>
      <c r="S1774" s="0" t="str">
        <f aca="false">IF(L1774=1,IF(COUNTIFS(C$2:C1774,C1774,L$2:L1774,1)=1,1,0),"")</f>
        <v/>
      </c>
      <c r="T1774" s="38" t="str">
        <f aca="false">IF(N1774="","",N1774+ROW()/10000000)</f>
        <v/>
      </c>
      <c r="U1774" s="0" t="str">
        <f aca="false">IF(G1774=1,IF(B1774="",1,0),"")</f>
        <v/>
      </c>
    </row>
    <row r="1775" customFormat="false" ht="15" hidden="false" customHeight="false" outlineLevel="0" collapsed="false">
      <c r="A1775" s="35"/>
      <c r="B1775" s="35"/>
      <c r="G1775" s="0" t="str">
        <f aca="false">IF(A1775="","",IF(AND(A1775&gt;=Debut,A1775&lt;Fin),1,0))</f>
        <v/>
      </c>
      <c r="H1775" s="0" t="str">
        <f aca="false">IF(G1775=1,INT(ROUND((A1775-Debut)*86400,0)/600),"")</f>
        <v/>
      </c>
      <c r="I1775" s="0" t="str">
        <f aca="false">IF(G1775=1,INT(ROUND((A1775-Debut)*86400,0)/3600),"")</f>
        <v/>
      </c>
      <c r="J1775" s="0" t="str">
        <f aca="false">IF(OR(A1775="",B1775=""),"",ROUND((B1775-A1775)*86400,0))</f>
        <v/>
      </c>
      <c r="K1775" s="37" t="str">
        <f aca="false">IF(G1775=1,IF(COUNTIFS($C:$C,C1775,$G:$G,1,$A:$A,"&gt;="&amp;(A1775-FenetreInterm/86400),$A:$A,"&lt;="&amp;A1775)&gt;=NbInterm,1,0),"")</f>
        <v/>
      </c>
      <c r="L1775" s="37" t="str">
        <f aca="false">IF(G1775=1,IF(B1775="",0,IF(J1775&lt;SeuilFugitive,1,0)),"")</f>
        <v/>
      </c>
      <c r="M1775" s="37" t="str">
        <f aca="false">IF(G1775=1,IF(B1775="",IF((Fin-A1775)*24&gt;SeuilFigee,1,0),IF(J1775&gt;SeuilFigee*3600,1,0)),"")</f>
        <v/>
      </c>
      <c r="N1775" s="0" t="str">
        <f aca="false">IF(G1775=1,IF(COUNTIF(H$2:H1775,H1775)=1,COUNTIF($H:$H,H1775),""),"")</f>
        <v/>
      </c>
      <c r="O1775" s="0" t="str">
        <f aca="false">IF(G1775=1,IF(COUNTIF(I$2:I1775,I1775)=1,COUNTIF($I:$I,I1775),""),"")</f>
        <v/>
      </c>
      <c r="P1775" s="38" t="str">
        <f aca="false">IF(G1775=1,IF(COUNTIFS(C$2:C1775,C1775,G$2:G1775,1)=1,COUNTIFS($C:$C,C1775,$G:$G,1)+ROW()/10000000,""),"")</f>
        <v/>
      </c>
      <c r="Q1775" s="0" t="str">
        <f aca="false">IF(K1775=1,IF(COUNTIFS(C$2:C1775,C1775,K$2:K1775,1)=1,1,0),"")</f>
        <v/>
      </c>
      <c r="R1775" s="0" t="str">
        <f aca="false">IF(M1775=1,IF(COUNTIFS(C$2:C1775,C1775,M$2:M1775,1)=1,1,0),"")</f>
        <v/>
      </c>
      <c r="S1775" s="0" t="str">
        <f aca="false">IF(L1775=1,IF(COUNTIFS(C$2:C1775,C1775,L$2:L1775,1)=1,1,0),"")</f>
        <v/>
      </c>
      <c r="T1775" s="38" t="str">
        <f aca="false">IF(N1775="","",N1775+ROW()/10000000)</f>
        <v/>
      </c>
      <c r="U1775" s="0" t="str">
        <f aca="false">IF(G1775=1,IF(B1775="",1,0),"")</f>
        <v/>
      </c>
    </row>
    <row r="1776" customFormat="false" ht="15" hidden="false" customHeight="false" outlineLevel="0" collapsed="false">
      <c r="A1776" s="35"/>
      <c r="B1776" s="35"/>
      <c r="G1776" s="0" t="str">
        <f aca="false">IF(A1776="","",IF(AND(A1776&gt;=Debut,A1776&lt;Fin),1,0))</f>
        <v/>
      </c>
      <c r="H1776" s="0" t="str">
        <f aca="false">IF(G1776=1,INT(ROUND((A1776-Debut)*86400,0)/600),"")</f>
        <v/>
      </c>
      <c r="I1776" s="0" t="str">
        <f aca="false">IF(G1776=1,INT(ROUND((A1776-Debut)*86400,0)/3600),"")</f>
        <v/>
      </c>
      <c r="J1776" s="0" t="str">
        <f aca="false">IF(OR(A1776="",B1776=""),"",ROUND((B1776-A1776)*86400,0))</f>
        <v/>
      </c>
      <c r="K1776" s="37" t="str">
        <f aca="false">IF(G1776=1,IF(COUNTIFS($C:$C,C1776,$G:$G,1,$A:$A,"&gt;="&amp;(A1776-FenetreInterm/86400),$A:$A,"&lt;="&amp;A1776)&gt;=NbInterm,1,0),"")</f>
        <v/>
      </c>
      <c r="L1776" s="37" t="str">
        <f aca="false">IF(G1776=1,IF(B1776="",0,IF(J1776&lt;SeuilFugitive,1,0)),"")</f>
        <v/>
      </c>
      <c r="M1776" s="37" t="str">
        <f aca="false">IF(G1776=1,IF(B1776="",IF((Fin-A1776)*24&gt;SeuilFigee,1,0),IF(J1776&gt;SeuilFigee*3600,1,0)),"")</f>
        <v/>
      </c>
      <c r="N1776" s="0" t="str">
        <f aca="false">IF(G1776=1,IF(COUNTIF(H$2:H1776,H1776)=1,COUNTIF($H:$H,H1776),""),"")</f>
        <v/>
      </c>
      <c r="O1776" s="0" t="str">
        <f aca="false">IF(G1776=1,IF(COUNTIF(I$2:I1776,I1776)=1,COUNTIF($I:$I,I1776),""),"")</f>
        <v/>
      </c>
      <c r="P1776" s="38" t="str">
        <f aca="false">IF(G1776=1,IF(COUNTIFS(C$2:C1776,C1776,G$2:G1776,1)=1,COUNTIFS($C:$C,C1776,$G:$G,1)+ROW()/10000000,""),"")</f>
        <v/>
      </c>
      <c r="Q1776" s="0" t="str">
        <f aca="false">IF(K1776=1,IF(COUNTIFS(C$2:C1776,C1776,K$2:K1776,1)=1,1,0),"")</f>
        <v/>
      </c>
      <c r="R1776" s="0" t="str">
        <f aca="false">IF(M1776=1,IF(COUNTIFS(C$2:C1776,C1776,M$2:M1776,1)=1,1,0),"")</f>
        <v/>
      </c>
      <c r="S1776" s="0" t="str">
        <f aca="false">IF(L1776=1,IF(COUNTIFS(C$2:C1776,C1776,L$2:L1776,1)=1,1,0),"")</f>
        <v/>
      </c>
      <c r="T1776" s="38" t="str">
        <f aca="false">IF(N1776="","",N1776+ROW()/10000000)</f>
        <v/>
      </c>
      <c r="U1776" s="0" t="str">
        <f aca="false">IF(G1776=1,IF(B1776="",1,0),"")</f>
        <v/>
      </c>
    </row>
    <row r="1777" customFormat="false" ht="15" hidden="false" customHeight="false" outlineLevel="0" collapsed="false">
      <c r="A1777" s="35"/>
      <c r="B1777" s="35"/>
      <c r="G1777" s="0" t="str">
        <f aca="false">IF(A1777="","",IF(AND(A1777&gt;=Debut,A1777&lt;Fin),1,0))</f>
        <v/>
      </c>
      <c r="H1777" s="0" t="str">
        <f aca="false">IF(G1777=1,INT(ROUND((A1777-Debut)*86400,0)/600),"")</f>
        <v/>
      </c>
      <c r="I1777" s="0" t="str">
        <f aca="false">IF(G1777=1,INT(ROUND((A1777-Debut)*86400,0)/3600),"")</f>
        <v/>
      </c>
      <c r="J1777" s="0" t="str">
        <f aca="false">IF(OR(A1777="",B1777=""),"",ROUND((B1777-A1777)*86400,0))</f>
        <v/>
      </c>
      <c r="K1777" s="37" t="str">
        <f aca="false">IF(G1777=1,IF(COUNTIFS($C:$C,C1777,$G:$G,1,$A:$A,"&gt;="&amp;(A1777-FenetreInterm/86400),$A:$A,"&lt;="&amp;A1777)&gt;=NbInterm,1,0),"")</f>
        <v/>
      </c>
      <c r="L1777" s="37" t="str">
        <f aca="false">IF(G1777=1,IF(B1777="",0,IF(J1777&lt;SeuilFugitive,1,0)),"")</f>
        <v/>
      </c>
      <c r="M1777" s="37" t="str">
        <f aca="false">IF(G1777=1,IF(B1777="",IF((Fin-A1777)*24&gt;SeuilFigee,1,0),IF(J1777&gt;SeuilFigee*3600,1,0)),"")</f>
        <v/>
      </c>
      <c r="N1777" s="0" t="str">
        <f aca="false">IF(G1777=1,IF(COUNTIF(H$2:H1777,H1777)=1,COUNTIF($H:$H,H1777),""),"")</f>
        <v/>
      </c>
      <c r="O1777" s="0" t="str">
        <f aca="false">IF(G1777=1,IF(COUNTIF(I$2:I1777,I1777)=1,COUNTIF($I:$I,I1777),""),"")</f>
        <v/>
      </c>
      <c r="P1777" s="38" t="str">
        <f aca="false">IF(G1777=1,IF(COUNTIFS(C$2:C1777,C1777,G$2:G1777,1)=1,COUNTIFS($C:$C,C1777,$G:$G,1)+ROW()/10000000,""),"")</f>
        <v/>
      </c>
      <c r="Q1777" s="0" t="str">
        <f aca="false">IF(K1777=1,IF(COUNTIFS(C$2:C1777,C1777,K$2:K1777,1)=1,1,0),"")</f>
        <v/>
      </c>
      <c r="R1777" s="0" t="str">
        <f aca="false">IF(M1777=1,IF(COUNTIFS(C$2:C1777,C1777,M$2:M1777,1)=1,1,0),"")</f>
        <v/>
      </c>
      <c r="S1777" s="0" t="str">
        <f aca="false">IF(L1777=1,IF(COUNTIFS(C$2:C1777,C1777,L$2:L1777,1)=1,1,0),"")</f>
        <v/>
      </c>
      <c r="T1777" s="38" t="str">
        <f aca="false">IF(N1777="","",N1777+ROW()/10000000)</f>
        <v/>
      </c>
      <c r="U1777" s="0" t="str">
        <f aca="false">IF(G1777=1,IF(B1777="",1,0),"")</f>
        <v/>
      </c>
    </row>
    <row r="1778" customFormat="false" ht="15" hidden="false" customHeight="false" outlineLevel="0" collapsed="false">
      <c r="A1778" s="35"/>
      <c r="B1778" s="35"/>
      <c r="G1778" s="0" t="str">
        <f aca="false">IF(A1778="","",IF(AND(A1778&gt;=Debut,A1778&lt;Fin),1,0))</f>
        <v/>
      </c>
      <c r="H1778" s="0" t="str">
        <f aca="false">IF(G1778=1,INT(ROUND((A1778-Debut)*86400,0)/600),"")</f>
        <v/>
      </c>
      <c r="I1778" s="0" t="str">
        <f aca="false">IF(G1778=1,INT(ROUND((A1778-Debut)*86400,0)/3600),"")</f>
        <v/>
      </c>
      <c r="J1778" s="0" t="str">
        <f aca="false">IF(OR(A1778="",B1778=""),"",ROUND((B1778-A1778)*86400,0))</f>
        <v/>
      </c>
      <c r="K1778" s="37" t="str">
        <f aca="false">IF(G1778=1,IF(COUNTIFS($C:$C,C1778,$G:$G,1,$A:$A,"&gt;="&amp;(A1778-FenetreInterm/86400),$A:$A,"&lt;="&amp;A1778)&gt;=NbInterm,1,0),"")</f>
        <v/>
      </c>
      <c r="L1778" s="37" t="str">
        <f aca="false">IF(G1778=1,IF(B1778="",0,IF(J1778&lt;SeuilFugitive,1,0)),"")</f>
        <v/>
      </c>
      <c r="M1778" s="37" t="str">
        <f aca="false">IF(G1778=1,IF(B1778="",IF((Fin-A1778)*24&gt;SeuilFigee,1,0),IF(J1778&gt;SeuilFigee*3600,1,0)),"")</f>
        <v/>
      </c>
      <c r="N1778" s="0" t="str">
        <f aca="false">IF(G1778=1,IF(COUNTIF(H$2:H1778,H1778)=1,COUNTIF($H:$H,H1778),""),"")</f>
        <v/>
      </c>
      <c r="O1778" s="0" t="str">
        <f aca="false">IF(G1778=1,IF(COUNTIF(I$2:I1778,I1778)=1,COUNTIF($I:$I,I1778),""),"")</f>
        <v/>
      </c>
      <c r="P1778" s="38" t="str">
        <f aca="false">IF(G1778=1,IF(COUNTIFS(C$2:C1778,C1778,G$2:G1778,1)=1,COUNTIFS($C:$C,C1778,$G:$G,1)+ROW()/10000000,""),"")</f>
        <v/>
      </c>
      <c r="Q1778" s="0" t="str">
        <f aca="false">IF(K1778=1,IF(COUNTIFS(C$2:C1778,C1778,K$2:K1778,1)=1,1,0),"")</f>
        <v/>
      </c>
      <c r="R1778" s="0" t="str">
        <f aca="false">IF(M1778=1,IF(COUNTIFS(C$2:C1778,C1778,M$2:M1778,1)=1,1,0),"")</f>
        <v/>
      </c>
      <c r="S1778" s="0" t="str">
        <f aca="false">IF(L1778=1,IF(COUNTIFS(C$2:C1778,C1778,L$2:L1778,1)=1,1,0),"")</f>
        <v/>
      </c>
      <c r="T1778" s="38" t="str">
        <f aca="false">IF(N1778="","",N1778+ROW()/10000000)</f>
        <v/>
      </c>
      <c r="U1778" s="0" t="str">
        <f aca="false">IF(G1778=1,IF(B1778="",1,0),"")</f>
        <v/>
      </c>
    </row>
    <row r="1779" customFormat="false" ht="15" hidden="false" customHeight="false" outlineLevel="0" collapsed="false">
      <c r="A1779" s="35"/>
      <c r="B1779" s="35"/>
      <c r="G1779" s="0" t="str">
        <f aca="false">IF(A1779="","",IF(AND(A1779&gt;=Debut,A1779&lt;Fin),1,0))</f>
        <v/>
      </c>
      <c r="H1779" s="0" t="str">
        <f aca="false">IF(G1779=1,INT(ROUND((A1779-Debut)*86400,0)/600),"")</f>
        <v/>
      </c>
      <c r="I1779" s="0" t="str">
        <f aca="false">IF(G1779=1,INT(ROUND((A1779-Debut)*86400,0)/3600),"")</f>
        <v/>
      </c>
      <c r="J1779" s="0" t="str">
        <f aca="false">IF(OR(A1779="",B1779=""),"",ROUND((B1779-A1779)*86400,0))</f>
        <v/>
      </c>
      <c r="K1779" s="37" t="str">
        <f aca="false">IF(G1779=1,IF(COUNTIFS($C:$C,C1779,$G:$G,1,$A:$A,"&gt;="&amp;(A1779-FenetreInterm/86400),$A:$A,"&lt;="&amp;A1779)&gt;=NbInterm,1,0),"")</f>
        <v/>
      </c>
      <c r="L1779" s="37" t="str">
        <f aca="false">IF(G1779=1,IF(B1779="",0,IF(J1779&lt;SeuilFugitive,1,0)),"")</f>
        <v/>
      </c>
      <c r="M1779" s="37" t="str">
        <f aca="false">IF(G1779=1,IF(B1779="",IF((Fin-A1779)*24&gt;SeuilFigee,1,0),IF(J1779&gt;SeuilFigee*3600,1,0)),"")</f>
        <v/>
      </c>
      <c r="N1779" s="0" t="str">
        <f aca="false">IF(G1779=1,IF(COUNTIF(H$2:H1779,H1779)=1,COUNTIF($H:$H,H1779),""),"")</f>
        <v/>
      </c>
      <c r="O1779" s="0" t="str">
        <f aca="false">IF(G1779=1,IF(COUNTIF(I$2:I1779,I1779)=1,COUNTIF($I:$I,I1779),""),"")</f>
        <v/>
      </c>
      <c r="P1779" s="38" t="str">
        <f aca="false">IF(G1779=1,IF(COUNTIFS(C$2:C1779,C1779,G$2:G1779,1)=1,COUNTIFS($C:$C,C1779,$G:$G,1)+ROW()/10000000,""),"")</f>
        <v/>
      </c>
      <c r="Q1779" s="0" t="str">
        <f aca="false">IF(K1779=1,IF(COUNTIFS(C$2:C1779,C1779,K$2:K1779,1)=1,1,0),"")</f>
        <v/>
      </c>
      <c r="R1779" s="0" t="str">
        <f aca="false">IF(M1779=1,IF(COUNTIFS(C$2:C1779,C1779,M$2:M1779,1)=1,1,0),"")</f>
        <v/>
      </c>
      <c r="S1779" s="0" t="str">
        <f aca="false">IF(L1779=1,IF(COUNTIFS(C$2:C1779,C1779,L$2:L1779,1)=1,1,0),"")</f>
        <v/>
      </c>
      <c r="T1779" s="38" t="str">
        <f aca="false">IF(N1779="","",N1779+ROW()/10000000)</f>
        <v/>
      </c>
      <c r="U1779" s="0" t="str">
        <f aca="false">IF(G1779=1,IF(B1779="",1,0),"")</f>
        <v/>
      </c>
    </row>
    <row r="1780" customFormat="false" ht="15" hidden="false" customHeight="false" outlineLevel="0" collapsed="false">
      <c r="A1780" s="35"/>
      <c r="B1780" s="35"/>
      <c r="G1780" s="0" t="str">
        <f aca="false">IF(A1780="","",IF(AND(A1780&gt;=Debut,A1780&lt;Fin),1,0))</f>
        <v/>
      </c>
      <c r="H1780" s="0" t="str">
        <f aca="false">IF(G1780=1,INT(ROUND((A1780-Debut)*86400,0)/600),"")</f>
        <v/>
      </c>
      <c r="I1780" s="0" t="str">
        <f aca="false">IF(G1780=1,INT(ROUND((A1780-Debut)*86400,0)/3600),"")</f>
        <v/>
      </c>
      <c r="J1780" s="0" t="str">
        <f aca="false">IF(OR(A1780="",B1780=""),"",ROUND((B1780-A1780)*86400,0))</f>
        <v/>
      </c>
      <c r="K1780" s="37" t="str">
        <f aca="false">IF(G1780=1,IF(COUNTIFS($C:$C,C1780,$G:$G,1,$A:$A,"&gt;="&amp;(A1780-FenetreInterm/86400),$A:$A,"&lt;="&amp;A1780)&gt;=NbInterm,1,0),"")</f>
        <v/>
      </c>
      <c r="L1780" s="37" t="str">
        <f aca="false">IF(G1780=1,IF(B1780="",0,IF(J1780&lt;SeuilFugitive,1,0)),"")</f>
        <v/>
      </c>
      <c r="M1780" s="37" t="str">
        <f aca="false">IF(G1780=1,IF(B1780="",IF((Fin-A1780)*24&gt;SeuilFigee,1,0),IF(J1780&gt;SeuilFigee*3600,1,0)),"")</f>
        <v/>
      </c>
      <c r="N1780" s="0" t="str">
        <f aca="false">IF(G1780=1,IF(COUNTIF(H$2:H1780,H1780)=1,COUNTIF($H:$H,H1780),""),"")</f>
        <v/>
      </c>
      <c r="O1780" s="0" t="str">
        <f aca="false">IF(G1780=1,IF(COUNTIF(I$2:I1780,I1780)=1,COUNTIF($I:$I,I1780),""),"")</f>
        <v/>
      </c>
      <c r="P1780" s="38" t="str">
        <f aca="false">IF(G1780=1,IF(COUNTIFS(C$2:C1780,C1780,G$2:G1780,1)=1,COUNTIFS($C:$C,C1780,$G:$G,1)+ROW()/10000000,""),"")</f>
        <v/>
      </c>
      <c r="Q1780" s="0" t="str">
        <f aca="false">IF(K1780=1,IF(COUNTIFS(C$2:C1780,C1780,K$2:K1780,1)=1,1,0),"")</f>
        <v/>
      </c>
      <c r="R1780" s="0" t="str">
        <f aca="false">IF(M1780=1,IF(COUNTIFS(C$2:C1780,C1780,M$2:M1780,1)=1,1,0),"")</f>
        <v/>
      </c>
      <c r="S1780" s="0" t="str">
        <f aca="false">IF(L1780=1,IF(COUNTIFS(C$2:C1780,C1780,L$2:L1780,1)=1,1,0),"")</f>
        <v/>
      </c>
      <c r="T1780" s="38" t="str">
        <f aca="false">IF(N1780="","",N1780+ROW()/10000000)</f>
        <v/>
      </c>
      <c r="U1780" s="0" t="str">
        <f aca="false">IF(G1780=1,IF(B1780="",1,0),"")</f>
        <v/>
      </c>
    </row>
    <row r="1781" customFormat="false" ht="15" hidden="false" customHeight="false" outlineLevel="0" collapsed="false">
      <c r="A1781" s="35"/>
      <c r="B1781" s="35"/>
      <c r="G1781" s="0" t="str">
        <f aca="false">IF(A1781="","",IF(AND(A1781&gt;=Debut,A1781&lt;Fin),1,0))</f>
        <v/>
      </c>
      <c r="H1781" s="0" t="str">
        <f aca="false">IF(G1781=1,INT(ROUND((A1781-Debut)*86400,0)/600),"")</f>
        <v/>
      </c>
      <c r="I1781" s="0" t="str">
        <f aca="false">IF(G1781=1,INT(ROUND((A1781-Debut)*86400,0)/3600),"")</f>
        <v/>
      </c>
      <c r="J1781" s="0" t="str">
        <f aca="false">IF(OR(A1781="",B1781=""),"",ROUND((B1781-A1781)*86400,0))</f>
        <v/>
      </c>
      <c r="K1781" s="37" t="str">
        <f aca="false">IF(G1781=1,IF(COUNTIFS($C:$C,C1781,$G:$G,1,$A:$A,"&gt;="&amp;(A1781-FenetreInterm/86400),$A:$A,"&lt;="&amp;A1781)&gt;=NbInterm,1,0),"")</f>
        <v/>
      </c>
      <c r="L1781" s="37" t="str">
        <f aca="false">IF(G1781=1,IF(B1781="",0,IF(J1781&lt;SeuilFugitive,1,0)),"")</f>
        <v/>
      </c>
      <c r="M1781" s="37" t="str">
        <f aca="false">IF(G1781=1,IF(B1781="",IF((Fin-A1781)*24&gt;SeuilFigee,1,0),IF(J1781&gt;SeuilFigee*3600,1,0)),"")</f>
        <v/>
      </c>
      <c r="N1781" s="0" t="str">
        <f aca="false">IF(G1781=1,IF(COUNTIF(H$2:H1781,H1781)=1,COUNTIF($H:$H,H1781),""),"")</f>
        <v/>
      </c>
      <c r="O1781" s="0" t="str">
        <f aca="false">IF(G1781=1,IF(COUNTIF(I$2:I1781,I1781)=1,COUNTIF($I:$I,I1781),""),"")</f>
        <v/>
      </c>
      <c r="P1781" s="38" t="str">
        <f aca="false">IF(G1781=1,IF(COUNTIFS(C$2:C1781,C1781,G$2:G1781,1)=1,COUNTIFS($C:$C,C1781,$G:$G,1)+ROW()/10000000,""),"")</f>
        <v/>
      </c>
      <c r="Q1781" s="0" t="str">
        <f aca="false">IF(K1781=1,IF(COUNTIFS(C$2:C1781,C1781,K$2:K1781,1)=1,1,0),"")</f>
        <v/>
      </c>
      <c r="R1781" s="0" t="str">
        <f aca="false">IF(M1781=1,IF(COUNTIFS(C$2:C1781,C1781,M$2:M1781,1)=1,1,0),"")</f>
        <v/>
      </c>
      <c r="S1781" s="0" t="str">
        <f aca="false">IF(L1781=1,IF(COUNTIFS(C$2:C1781,C1781,L$2:L1781,1)=1,1,0),"")</f>
        <v/>
      </c>
      <c r="T1781" s="38" t="str">
        <f aca="false">IF(N1781="","",N1781+ROW()/10000000)</f>
        <v/>
      </c>
      <c r="U1781" s="0" t="str">
        <f aca="false">IF(G1781=1,IF(B1781="",1,0),"")</f>
        <v/>
      </c>
    </row>
    <row r="1782" customFormat="false" ht="15" hidden="false" customHeight="false" outlineLevel="0" collapsed="false">
      <c r="A1782" s="35"/>
      <c r="B1782" s="35"/>
      <c r="G1782" s="0" t="str">
        <f aca="false">IF(A1782="","",IF(AND(A1782&gt;=Debut,A1782&lt;Fin),1,0))</f>
        <v/>
      </c>
      <c r="H1782" s="0" t="str">
        <f aca="false">IF(G1782=1,INT(ROUND((A1782-Debut)*86400,0)/600),"")</f>
        <v/>
      </c>
      <c r="I1782" s="0" t="str">
        <f aca="false">IF(G1782=1,INT(ROUND((A1782-Debut)*86400,0)/3600),"")</f>
        <v/>
      </c>
      <c r="J1782" s="0" t="str">
        <f aca="false">IF(OR(A1782="",B1782=""),"",ROUND((B1782-A1782)*86400,0))</f>
        <v/>
      </c>
      <c r="K1782" s="37" t="str">
        <f aca="false">IF(G1782=1,IF(COUNTIFS($C:$C,C1782,$G:$G,1,$A:$A,"&gt;="&amp;(A1782-FenetreInterm/86400),$A:$A,"&lt;="&amp;A1782)&gt;=NbInterm,1,0),"")</f>
        <v/>
      </c>
      <c r="L1782" s="37" t="str">
        <f aca="false">IF(G1782=1,IF(B1782="",0,IF(J1782&lt;SeuilFugitive,1,0)),"")</f>
        <v/>
      </c>
      <c r="M1782" s="37" t="str">
        <f aca="false">IF(G1782=1,IF(B1782="",IF((Fin-A1782)*24&gt;SeuilFigee,1,0),IF(J1782&gt;SeuilFigee*3600,1,0)),"")</f>
        <v/>
      </c>
      <c r="N1782" s="0" t="str">
        <f aca="false">IF(G1782=1,IF(COUNTIF(H$2:H1782,H1782)=1,COUNTIF($H:$H,H1782),""),"")</f>
        <v/>
      </c>
      <c r="O1782" s="0" t="str">
        <f aca="false">IF(G1782=1,IF(COUNTIF(I$2:I1782,I1782)=1,COUNTIF($I:$I,I1782),""),"")</f>
        <v/>
      </c>
      <c r="P1782" s="38" t="str">
        <f aca="false">IF(G1782=1,IF(COUNTIFS(C$2:C1782,C1782,G$2:G1782,1)=1,COUNTIFS($C:$C,C1782,$G:$G,1)+ROW()/10000000,""),"")</f>
        <v/>
      </c>
      <c r="Q1782" s="0" t="str">
        <f aca="false">IF(K1782=1,IF(COUNTIFS(C$2:C1782,C1782,K$2:K1782,1)=1,1,0),"")</f>
        <v/>
      </c>
      <c r="R1782" s="0" t="str">
        <f aca="false">IF(M1782=1,IF(COUNTIFS(C$2:C1782,C1782,M$2:M1782,1)=1,1,0),"")</f>
        <v/>
      </c>
      <c r="S1782" s="0" t="str">
        <f aca="false">IF(L1782=1,IF(COUNTIFS(C$2:C1782,C1782,L$2:L1782,1)=1,1,0),"")</f>
        <v/>
      </c>
      <c r="T1782" s="38" t="str">
        <f aca="false">IF(N1782="","",N1782+ROW()/10000000)</f>
        <v/>
      </c>
      <c r="U1782" s="0" t="str">
        <f aca="false">IF(G1782=1,IF(B1782="",1,0),"")</f>
        <v/>
      </c>
    </row>
    <row r="1783" customFormat="false" ht="15" hidden="false" customHeight="false" outlineLevel="0" collapsed="false">
      <c r="A1783" s="35"/>
      <c r="B1783" s="35"/>
      <c r="G1783" s="0" t="str">
        <f aca="false">IF(A1783="","",IF(AND(A1783&gt;=Debut,A1783&lt;Fin),1,0))</f>
        <v/>
      </c>
      <c r="H1783" s="0" t="str">
        <f aca="false">IF(G1783=1,INT(ROUND((A1783-Debut)*86400,0)/600),"")</f>
        <v/>
      </c>
      <c r="I1783" s="0" t="str">
        <f aca="false">IF(G1783=1,INT(ROUND((A1783-Debut)*86400,0)/3600),"")</f>
        <v/>
      </c>
      <c r="J1783" s="0" t="str">
        <f aca="false">IF(OR(A1783="",B1783=""),"",ROUND((B1783-A1783)*86400,0))</f>
        <v/>
      </c>
      <c r="K1783" s="37" t="str">
        <f aca="false">IF(G1783=1,IF(COUNTIFS($C:$C,C1783,$G:$G,1,$A:$A,"&gt;="&amp;(A1783-FenetreInterm/86400),$A:$A,"&lt;="&amp;A1783)&gt;=NbInterm,1,0),"")</f>
        <v/>
      </c>
      <c r="L1783" s="37" t="str">
        <f aca="false">IF(G1783=1,IF(B1783="",0,IF(J1783&lt;SeuilFugitive,1,0)),"")</f>
        <v/>
      </c>
      <c r="M1783" s="37" t="str">
        <f aca="false">IF(G1783=1,IF(B1783="",IF((Fin-A1783)*24&gt;SeuilFigee,1,0),IF(J1783&gt;SeuilFigee*3600,1,0)),"")</f>
        <v/>
      </c>
      <c r="N1783" s="0" t="str">
        <f aca="false">IF(G1783=1,IF(COUNTIF(H$2:H1783,H1783)=1,COUNTIF($H:$H,H1783),""),"")</f>
        <v/>
      </c>
      <c r="O1783" s="0" t="str">
        <f aca="false">IF(G1783=1,IF(COUNTIF(I$2:I1783,I1783)=1,COUNTIF($I:$I,I1783),""),"")</f>
        <v/>
      </c>
      <c r="P1783" s="38" t="str">
        <f aca="false">IF(G1783=1,IF(COUNTIFS(C$2:C1783,C1783,G$2:G1783,1)=1,COUNTIFS($C:$C,C1783,$G:$G,1)+ROW()/10000000,""),"")</f>
        <v/>
      </c>
      <c r="Q1783" s="0" t="str">
        <f aca="false">IF(K1783=1,IF(COUNTIFS(C$2:C1783,C1783,K$2:K1783,1)=1,1,0),"")</f>
        <v/>
      </c>
      <c r="R1783" s="0" t="str">
        <f aca="false">IF(M1783=1,IF(COUNTIFS(C$2:C1783,C1783,M$2:M1783,1)=1,1,0),"")</f>
        <v/>
      </c>
      <c r="S1783" s="0" t="str">
        <f aca="false">IF(L1783=1,IF(COUNTIFS(C$2:C1783,C1783,L$2:L1783,1)=1,1,0),"")</f>
        <v/>
      </c>
      <c r="T1783" s="38" t="str">
        <f aca="false">IF(N1783="","",N1783+ROW()/10000000)</f>
        <v/>
      </c>
      <c r="U1783" s="0" t="str">
        <f aca="false">IF(G1783=1,IF(B1783="",1,0),"")</f>
        <v/>
      </c>
    </row>
    <row r="1784" customFormat="false" ht="15" hidden="false" customHeight="false" outlineLevel="0" collapsed="false">
      <c r="A1784" s="35"/>
      <c r="B1784" s="35"/>
      <c r="G1784" s="0" t="str">
        <f aca="false">IF(A1784="","",IF(AND(A1784&gt;=Debut,A1784&lt;Fin),1,0))</f>
        <v/>
      </c>
      <c r="H1784" s="0" t="str">
        <f aca="false">IF(G1784=1,INT(ROUND((A1784-Debut)*86400,0)/600),"")</f>
        <v/>
      </c>
      <c r="I1784" s="0" t="str">
        <f aca="false">IF(G1784=1,INT(ROUND((A1784-Debut)*86400,0)/3600),"")</f>
        <v/>
      </c>
      <c r="J1784" s="0" t="str">
        <f aca="false">IF(OR(A1784="",B1784=""),"",ROUND((B1784-A1784)*86400,0))</f>
        <v/>
      </c>
      <c r="K1784" s="37" t="str">
        <f aca="false">IF(G1784=1,IF(COUNTIFS($C:$C,C1784,$G:$G,1,$A:$A,"&gt;="&amp;(A1784-FenetreInterm/86400),$A:$A,"&lt;="&amp;A1784)&gt;=NbInterm,1,0),"")</f>
        <v/>
      </c>
      <c r="L1784" s="37" t="str">
        <f aca="false">IF(G1784=1,IF(B1784="",0,IF(J1784&lt;SeuilFugitive,1,0)),"")</f>
        <v/>
      </c>
      <c r="M1784" s="37" t="str">
        <f aca="false">IF(G1784=1,IF(B1784="",IF((Fin-A1784)*24&gt;SeuilFigee,1,0),IF(J1784&gt;SeuilFigee*3600,1,0)),"")</f>
        <v/>
      </c>
      <c r="N1784" s="0" t="str">
        <f aca="false">IF(G1784=1,IF(COUNTIF(H$2:H1784,H1784)=1,COUNTIF($H:$H,H1784),""),"")</f>
        <v/>
      </c>
      <c r="O1784" s="0" t="str">
        <f aca="false">IF(G1784=1,IF(COUNTIF(I$2:I1784,I1784)=1,COUNTIF($I:$I,I1784),""),"")</f>
        <v/>
      </c>
      <c r="P1784" s="38" t="str">
        <f aca="false">IF(G1784=1,IF(COUNTIFS(C$2:C1784,C1784,G$2:G1784,1)=1,COUNTIFS($C:$C,C1784,$G:$G,1)+ROW()/10000000,""),"")</f>
        <v/>
      </c>
      <c r="Q1784" s="0" t="str">
        <f aca="false">IF(K1784=1,IF(COUNTIFS(C$2:C1784,C1784,K$2:K1784,1)=1,1,0),"")</f>
        <v/>
      </c>
      <c r="R1784" s="0" t="str">
        <f aca="false">IF(M1784=1,IF(COUNTIFS(C$2:C1784,C1784,M$2:M1784,1)=1,1,0),"")</f>
        <v/>
      </c>
      <c r="S1784" s="0" t="str">
        <f aca="false">IF(L1784=1,IF(COUNTIFS(C$2:C1784,C1784,L$2:L1784,1)=1,1,0),"")</f>
        <v/>
      </c>
      <c r="T1784" s="38" t="str">
        <f aca="false">IF(N1784="","",N1784+ROW()/10000000)</f>
        <v/>
      </c>
      <c r="U1784" s="0" t="str">
        <f aca="false">IF(G1784=1,IF(B1784="",1,0),"")</f>
        <v/>
      </c>
    </row>
    <row r="1785" customFormat="false" ht="15" hidden="false" customHeight="false" outlineLevel="0" collapsed="false">
      <c r="A1785" s="35"/>
      <c r="B1785" s="35"/>
      <c r="G1785" s="0" t="str">
        <f aca="false">IF(A1785="","",IF(AND(A1785&gt;=Debut,A1785&lt;Fin),1,0))</f>
        <v/>
      </c>
      <c r="H1785" s="0" t="str">
        <f aca="false">IF(G1785=1,INT(ROUND((A1785-Debut)*86400,0)/600),"")</f>
        <v/>
      </c>
      <c r="I1785" s="0" t="str">
        <f aca="false">IF(G1785=1,INT(ROUND((A1785-Debut)*86400,0)/3600),"")</f>
        <v/>
      </c>
      <c r="J1785" s="0" t="str">
        <f aca="false">IF(OR(A1785="",B1785=""),"",ROUND((B1785-A1785)*86400,0))</f>
        <v/>
      </c>
      <c r="K1785" s="37" t="str">
        <f aca="false">IF(G1785=1,IF(COUNTIFS($C:$C,C1785,$G:$G,1,$A:$A,"&gt;="&amp;(A1785-FenetreInterm/86400),$A:$A,"&lt;="&amp;A1785)&gt;=NbInterm,1,0),"")</f>
        <v/>
      </c>
      <c r="L1785" s="37" t="str">
        <f aca="false">IF(G1785=1,IF(B1785="",0,IF(J1785&lt;SeuilFugitive,1,0)),"")</f>
        <v/>
      </c>
      <c r="M1785" s="37" t="str">
        <f aca="false">IF(G1785=1,IF(B1785="",IF((Fin-A1785)*24&gt;SeuilFigee,1,0),IF(J1785&gt;SeuilFigee*3600,1,0)),"")</f>
        <v/>
      </c>
      <c r="N1785" s="0" t="str">
        <f aca="false">IF(G1785=1,IF(COUNTIF(H$2:H1785,H1785)=1,COUNTIF($H:$H,H1785),""),"")</f>
        <v/>
      </c>
      <c r="O1785" s="0" t="str">
        <f aca="false">IF(G1785=1,IF(COUNTIF(I$2:I1785,I1785)=1,COUNTIF($I:$I,I1785),""),"")</f>
        <v/>
      </c>
      <c r="P1785" s="38" t="str">
        <f aca="false">IF(G1785=1,IF(COUNTIFS(C$2:C1785,C1785,G$2:G1785,1)=1,COUNTIFS($C:$C,C1785,$G:$G,1)+ROW()/10000000,""),"")</f>
        <v/>
      </c>
      <c r="Q1785" s="0" t="str">
        <f aca="false">IF(K1785=1,IF(COUNTIFS(C$2:C1785,C1785,K$2:K1785,1)=1,1,0),"")</f>
        <v/>
      </c>
      <c r="R1785" s="0" t="str">
        <f aca="false">IF(M1785=1,IF(COUNTIFS(C$2:C1785,C1785,M$2:M1785,1)=1,1,0),"")</f>
        <v/>
      </c>
      <c r="S1785" s="0" t="str">
        <f aca="false">IF(L1785=1,IF(COUNTIFS(C$2:C1785,C1785,L$2:L1785,1)=1,1,0),"")</f>
        <v/>
      </c>
      <c r="T1785" s="38" t="str">
        <f aca="false">IF(N1785="","",N1785+ROW()/10000000)</f>
        <v/>
      </c>
      <c r="U1785" s="0" t="str">
        <f aca="false">IF(G1785=1,IF(B1785="",1,0),"")</f>
        <v/>
      </c>
    </row>
    <row r="1786" customFormat="false" ht="15" hidden="false" customHeight="false" outlineLevel="0" collapsed="false">
      <c r="A1786" s="35"/>
      <c r="B1786" s="35"/>
      <c r="G1786" s="0" t="str">
        <f aca="false">IF(A1786="","",IF(AND(A1786&gt;=Debut,A1786&lt;Fin),1,0))</f>
        <v/>
      </c>
      <c r="H1786" s="0" t="str">
        <f aca="false">IF(G1786=1,INT(ROUND((A1786-Debut)*86400,0)/600),"")</f>
        <v/>
      </c>
      <c r="I1786" s="0" t="str">
        <f aca="false">IF(G1786=1,INT(ROUND((A1786-Debut)*86400,0)/3600),"")</f>
        <v/>
      </c>
      <c r="J1786" s="0" t="str">
        <f aca="false">IF(OR(A1786="",B1786=""),"",ROUND((B1786-A1786)*86400,0))</f>
        <v/>
      </c>
      <c r="K1786" s="37" t="str">
        <f aca="false">IF(G1786=1,IF(COUNTIFS($C:$C,C1786,$G:$G,1,$A:$A,"&gt;="&amp;(A1786-FenetreInterm/86400),$A:$A,"&lt;="&amp;A1786)&gt;=NbInterm,1,0),"")</f>
        <v/>
      </c>
      <c r="L1786" s="37" t="str">
        <f aca="false">IF(G1786=1,IF(B1786="",0,IF(J1786&lt;SeuilFugitive,1,0)),"")</f>
        <v/>
      </c>
      <c r="M1786" s="37" t="str">
        <f aca="false">IF(G1786=1,IF(B1786="",IF((Fin-A1786)*24&gt;SeuilFigee,1,0),IF(J1786&gt;SeuilFigee*3600,1,0)),"")</f>
        <v/>
      </c>
      <c r="N1786" s="0" t="str">
        <f aca="false">IF(G1786=1,IF(COUNTIF(H$2:H1786,H1786)=1,COUNTIF($H:$H,H1786),""),"")</f>
        <v/>
      </c>
      <c r="O1786" s="0" t="str">
        <f aca="false">IF(G1786=1,IF(COUNTIF(I$2:I1786,I1786)=1,COUNTIF($I:$I,I1786),""),"")</f>
        <v/>
      </c>
      <c r="P1786" s="38" t="str">
        <f aca="false">IF(G1786=1,IF(COUNTIFS(C$2:C1786,C1786,G$2:G1786,1)=1,COUNTIFS($C:$C,C1786,$G:$G,1)+ROW()/10000000,""),"")</f>
        <v/>
      </c>
      <c r="Q1786" s="0" t="str">
        <f aca="false">IF(K1786=1,IF(COUNTIFS(C$2:C1786,C1786,K$2:K1786,1)=1,1,0),"")</f>
        <v/>
      </c>
      <c r="R1786" s="0" t="str">
        <f aca="false">IF(M1786=1,IF(COUNTIFS(C$2:C1786,C1786,M$2:M1786,1)=1,1,0),"")</f>
        <v/>
      </c>
      <c r="S1786" s="0" t="str">
        <f aca="false">IF(L1786=1,IF(COUNTIFS(C$2:C1786,C1786,L$2:L1786,1)=1,1,0),"")</f>
        <v/>
      </c>
      <c r="T1786" s="38" t="str">
        <f aca="false">IF(N1786="","",N1786+ROW()/10000000)</f>
        <v/>
      </c>
      <c r="U1786" s="0" t="str">
        <f aca="false">IF(G1786=1,IF(B1786="",1,0),"")</f>
        <v/>
      </c>
    </row>
    <row r="1787" customFormat="false" ht="15" hidden="false" customHeight="false" outlineLevel="0" collapsed="false">
      <c r="A1787" s="35"/>
      <c r="B1787" s="35"/>
      <c r="G1787" s="0" t="str">
        <f aca="false">IF(A1787="","",IF(AND(A1787&gt;=Debut,A1787&lt;Fin),1,0))</f>
        <v/>
      </c>
      <c r="H1787" s="0" t="str">
        <f aca="false">IF(G1787=1,INT(ROUND((A1787-Debut)*86400,0)/600),"")</f>
        <v/>
      </c>
      <c r="I1787" s="0" t="str">
        <f aca="false">IF(G1787=1,INT(ROUND((A1787-Debut)*86400,0)/3600),"")</f>
        <v/>
      </c>
      <c r="J1787" s="0" t="str">
        <f aca="false">IF(OR(A1787="",B1787=""),"",ROUND((B1787-A1787)*86400,0))</f>
        <v/>
      </c>
      <c r="K1787" s="37" t="str">
        <f aca="false">IF(G1787=1,IF(COUNTIFS($C:$C,C1787,$G:$G,1,$A:$A,"&gt;="&amp;(A1787-FenetreInterm/86400),$A:$A,"&lt;="&amp;A1787)&gt;=NbInterm,1,0),"")</f>
        <v/>
      </c>
      <c r="L1787" s="37" t="str">
        <f aca="false">IF(G1787=1,IF(B1787="",0,IF(J1787&lt;SeuilFugitive,1,0)),"")</f>
        <v/>
      </c>
      <c r="M1787" s="37" t="str">
        <f aca="false">IF(G1787=1,IF(B1787="",IF((Fin-A1787)*24&gt;SeuilFigee,1,0),IF(J1787&gt;SeuilFigee*3600,1,0)),"")</f>
        <v/>
      </c>
      <c r="N1787" s="0" t="str">
        <f aca="false">IF(G1787=1,IF(COUNTIF(H$2:H1787,H1787)=1,COUNTIF($H:$H,H1787),""),"")</f>
        <v/>
      </c>
      <c r="O1787" s="0" t="str">
        <f aca="false">IF(G1787=1,IF(COUNTIF(I$2:I1787,I1787)=1,COUNTIF($I:$I,I1787),""),"")</f>
        <v/>
      </c>
      <c r="P1787" s="38" t="str">
        <f aca="false">IF(G1787=1,IF(COUNTIFS(C$2:C1787,C1787,G$2:G1787,1)=1,COUNTIFS($C:$C,C1787,$G:$G,1)+ROW()/10000000,""),"")</f>
        <v/>
      </c>
      <c r="Q1787" s="0" t="str">
        <f aca="false">IF(K1787=1,IF(COUNTIFS(C$2:C1787,C1787,K$2:K1787,1)=1,1,0),"")</f>
        <v/>
      </c>
      <c r="R1787" s="0" t="str">
        <f aca="false">IF(M1787=1,IF(COUNTIFS(C$2:C1787,C1787,M$2:M1787,1)=1,1,0),"")</f>
        <v/>
      </c>
      <c r="S1787" s="0" t="str">
        <f aca="false">IF(L1787=1,IF(COUNTIFS(C$2:C1787,C1787,L$2:L1787,1)=1,1,0),"")</f>
        <v/>
      </c>
      <c r="T1787" s="38" t="str">
        <f aca="false">IF(N1787="","",N1787+ROW()/10000000)</f>
        <v/>
      </c>
      <c r="U1787" s="0" t="str">
        <f aca="false">IF(G1787=1,IF(B1787="",1,0),"")</f>
        <v/>
      </c>
    </row>
    <row r="1788" customFormat="false" ht="15" hidden="false" customHeight="false" outlineLevel="0" collapsed="false">
      <c r="A1788" s="35"/>
      <c r="B1788" s="35"/>
      <c r="G1788" s="0" t="str">
        <f aca="false">IF(A1788="","",IF(AND(A1788&gt;=Debut,A1788&lt;Fin),1,0))</f>
        <v/>
      </c>
      <c r="H1788" s="0" t="str">
        <f aca="false">IF(G1788=1,INT(ROUND((A1788-Debut)*86400,0)/600),"")</f>
        <v/>
      </c>
      <c r="I1788" s="0" t="str">
        <f aca="false">IF(G1788=1,INT(ROUND((A1788-Debut)*86400,0)/3600),"")</f>
        <v/>
      </c>
      <c r="J1788" s="0" t="str">
        <f aca="false">IF(OR(A1788="",B1788=""),"",ROUND((B1788-A1788)*86400,0))</f>
        <v/>
      </c>
      <c r="K1788" s="37" t="str">
        <f aca="false">IF(G1788=1,IF(COUNTIFS($C:$C,C1788,$G:$G,1,$A:$A,"&gt;="&amp;(A1788-FenetreInterm/86400),$A:$A,"&lt;="&amp;A1788)&gt;=NbInterm,1,0),"")</f>
        <v/>
      </c>
      <c r="L1788" s="37" t="str">
        <f aca="false">IF(G1788=1,IF(B1788="",0,IF(J1788&lt;SeuilFugitive,1,0)),"")</f>
        <v/>
      </c>
      <c r="M1788" s="37" t="str">
        <f aca="false">IF(G1788=1,IF(B1788="",IF((Fin-A1788)*24&gt;SeuilFigee,1,0),IF(J1788&gt;SeuilFigee*3600,1,0)),"")</f>
        <v/>
      </c>
      <c r="N1788" s="0" t="str">
        <f aca="false">IF(G1788=1,IF(COUNTIF(H$2:H1788,H1788)=1,COUNTIF($H:$H,H1788),""),"")</f>
        <v/>
      </c>
      <c r="O1788" s="0" t="str">
        <f aca="false">IF(G1788=1,IF(COUNTIF(I$2:I1788,I1788)=1,COUNTIF($I:$I,I1788),""),"")</f>
        <v/>
      </c>
      <c r="P1788" s="38" t="str">
        <f aca="false">IF(G1788=1,IF(COUNTIFS(C$2:C1788,C1788,G$2:G1788,1)=1,COUNTIFS($C:$C,C1788,$G:$G,1)+ROW()/10000000,""),"")</f>
        <v/>
      </c>
      <c r="Q1788" s="0" t="str">
        <f aca="false">IF(K1788=1,IF(COUNTIFS(C$2:C1788,C1788,K$2:K1788,1)=1,1,0),"")</f>
        <v/>
      </c>
      <c r="R1788" s="0" t="str">
        <f aca="false">IF(M1788=1,IF(COUNTIFS(C$2:C1788,C1788,M$2:M1788,1)=1,1,0),"")</f>
        <v/>
      </c>
      <c r="S1788" s="0" t="str">
        <f aca="false">IF(L1788=1,IF(COUNTIFS(C$2:C1788,C1788,L$2:L1788,1)=1,1,0),"")</f>
        <v/>
      </c>
      <c r="T1788" s="38" t="str">
        <f aca="false">IF(N1788="","",N1788+ROW()/10000000)</f>
        <v/>
      </c>
      <c r="U1788" s="0" t="str">
        <f aca="false">IF(G1788=1,IF(B1788="",1,0),"")</f>
        <v/>
      </c>
    </row>
    <row r="1789" customFormat="false" ht="15" hidden="false" customHeight="false" outlineLevel="0" collapsed="false">
      <c r="A1789" s="35"/>
      <c r="B1789" s="35"/>
      <c r="G1789" s="0" t="str">
        <f aca="false">IF(A1789="","",IF(AND(A1789&gt;=Debut,A1789&lt;Fin),1,0))</f>
        <v/>
      </c>
      <c r="H1789" s="0" t="str">
        <f aca="false">IF(G1789=1,INT(ROUND((A1789-Debut)*86400,0)/600),"")</f>
        <v/>
      </c>
      <c r="I1789" s="0" t="str">
        <f aca="false">IF(G1789=1,INT(ROUND((A1789-Debut)*86400,0)/3600),"")</f>
        <v/>
      </c>
      <c r="J1789" s="0" t="str">
        <f aca="false">IF(OR(A1789="",B1789=""),"",ROUND((B1789-A1789)*86400,0))</f>
        <v/>
      </c>
      <c r="K1789" s="37" t="str">
        <f aca="false">IF(G1789=1,IF(COUNTIFS($C:$C,C1789,$G:$G,1,$A:$A,"&gt;="&amp;(A1789-FenetreInterm/86400),$A:$A,"&lt;="&amp;A1789)&gt;=NbInterm,1,0),"")</f>
        <v/>
      </c>
      <c r="L1789" s="37" t="str">
        <f aca="false">IF(G1789=1,IF(B1789="",0,IF(J1789&lt;SeuilFugitive,1,0)),"")</f>
        <v/>
      </c>
      <c r="M1789" s="37" t="str">
        <f aca="false">IF(G1789=1,IF(B1789="",IF((Fin-A1789)*24&gt;SeuilFigee,1,0),IF(J1789&gt;SeuilFigee*3600,1,0)),"")</f>
        <v/>
      </c>
      <c r="N1789" s="0" t="str">
        <f aca="false">IF(G1789=1,IF(COUNTIF(H$2:H1789,H1789)=1,COUNTIF($H:$H,H1789),""),"")</f>
        <v/>
      </c>
      <c r="O1789" s="0" t="str">
        <f aca="false">IF(G1789=1,IF(COUNTIF(I$2:I1789,I1789)=1,COUNTIF($I:$I,I1789),""),"")</f>
        <v/>
      </c>
      <c r="P1789" s="38" t="str">
        <f aca="false">IF(G1789=1,IF(COUNTIFS(C$2:C1789,C1789,G$2:G1789,1)=1,COUNTIFS($C:$C,C1789,$G:$G,1)+ROW()/10000000,""),"")</f>
        <v/>
      </c>
      <c r="Q1789" s="0" t="str">
        <f aca="false">IF(K1789=1,IF(COUNTIFS(C$2:C1789,C1789,K$2:K1789,1)=1,1,0),"")</f>
        <v/>
      </c>
      <c r="R1789" s="0" t="str">
        <f aca="false">IF(M1789=1,IF(COUNTIFS(C$2:C1789,C1789,M$2:M1789,1)=1,1,0),"")</f>
        <v/>
      </c>
      <c r="S1789" s="0" t="str">
        <f aca="false">IF(L1789=1,IF(COUNTIFS(C$2:C1789,C1789,L$2:L1789,1)=1,1,0),"")</f>
        <v/>
      </c>
      <c r="T1789" s="38" t="str">
        <f aca="false">IF(N1789="","",N1789+ROW()/10000000)</f>
        <v/>
      </c>
      <c r="U1789" s="0" t="str">
        <f aca="false">IF(G1789=1,IF(B1789="",1,0),"")</f>
        <v/>
      </c>
    </row>
    <row r="1790" customFormat="false" ht="15" hidden="false" customHeight="false" outlineLevel="0" collapsed="false">
      <c r="A1790" s="35"/>
      <c r="B1790" s="35"/>
      <c r="G1790" s="0" t="str">
        <f aca="false">IF(A1790="","",IF(AND(A1790&gt;=Debut,A1790&lt;Fin),1,0))</f>
        <v/>
      </c>
      <c r="H1790" s="0" t="str">
        <f aca="false">IF(G1790=1,INT(ROUND((A1790-Debut)*86400,0)/600),"")</f>
        <v/>
      </c>
      <c r="I1790" s="0" t="str">
        <f aca="false">IF(G1790=1,INT(ROUND((A1790-Debut)*86400,0)/3600),"")</f>
        <v/>
      </c>
      <c r="J1790" s="0" t="str">
        <f aca="false">IF(OR(A1790="",B1790=""),"",ROUND((B1790-A1790)*86400,0))</f>
        <v/>
      </c>
      <c r="K1790" s="37" t="str">
        <f aca="false">IF(G1790=1,IF(COUNTIFS($C:$C,C1790,$G:$G,1,$A:$A,"&gt;="&amp;(A1790-FenetreInterm/86400),$A:$A,"&lt;="&amp;A1790)&gt;=NbInterm,1,0),"")</f>
        <v/>
      </c>
      <c r="L1790" s="37" t="str">
        <f aca="false">IF(G1790=1,IF(B1790="",0,IF(J1790&lt;SeuilFugitive,1,0)),"")</f>
        <v/>
      </c>
      <c r="M1790" s="37" t="str">
        <f aca="false">IF(G1790=1,IF(B1790="",IF((Fin-A1790)*24&gt;SeuilFigee,1,0),IF(J1790&gt;SeuilFigee*3600,1,0)),"")</f>
        <v/>
      </c>
      <c r="N1790" s="0" t="str">
        <f aca="false">IF(G1790=1,IF(COUNTIF(H$2:H1790,H1790)=1,COUNTIF($H:$H,H1790),""),"")</f>
        <v/>
      </c>
      <c r="O1790" s="0" t="str">
        <f aca="false">IF(G1790=1,IF(COUNTIF(I$2:I1790,I1790)=1,COUNTIF($I:$I,I1790),""),"")</f>
        <v/>
      </c>
      <c r="P1790" s="38" t="str">
        <f aca="false">IF(G1790=1,IF(COUNTIFS(C$2:C1790,C1790,G$2:G1790,1)=1,COUNTIFS($C:$C,C1790,$G:$G,1)+ROW()/10000000,""),"")</f>
        <v/>
      </c>
      <c r="Q1790" s="0" t="str">
        <f aca="false">IF(K1790=1,IF(COUNTIFS(C$2:C1790,C1790,K$2:K1790,1)=1,1,0),"")</f>
        <v/>
      </c>
      <c r="R1790" s="0" t="str">
        <f aca="false">IF(M1790=1,IF(COUNTIFS(C$2:C1790,C1790,M$2:M1790,1)=1,1,0),"")</f>
        <v/>
      </c>
      <c r="S1790" s="0" t="str">
        <f aca="false">IF(L1790=1,IF(COUNTIFS(C$2:C1790,C1790,L$2:L1790,1)=1,1,0),"")</f>
        <v/>
      </c>
      <c r="T1790" s="38" t="str">
        <f aca="false">IF(N1790="","",N1790+ROW()/10000000)</f>
        <v/>
      </c>
      <c r="U1790" s="0" t="str">
        <f aca="false">IF(G1790=1,IF(B1790="",1,0),"")</f>
        <v/>
      </c>
    </row>
    <row r="1791" customFormat="false" ht="15" hidden="false" customHeight="false" outlineLevel="0" collapsed="false">
      <c r="A1791" s="35"/>
      <c r="B1791" s="35"/>
      <c r="G1791" s="0" t="str">
        <f aca="false">IF(A1791="","",IF(AND(A1791&gt;=Debut,A1791&lt;Fin),1,0))</f>
        <v/>
      </c>
      <c r="H1791" s="0" t="str">
        <f aca="false">IF(G1791=1,INT(ROUND((A1791-Debut)*86400,0)/600),"")</f>
        <v/>
      </c>
      <c r="I1791" s="0" t="str">
        <f aca="false">IF(G1791=1,INT(ROUND((A1791-Debut)*86400,0)/3600),"")</f>
        <v/>
      </c>
      <c r="J1791" s="0" t="str">
        <f aca="false">IF(OR(A1791="",B1791=""),"",ROUND((B1791-A1791)*86400,0))</f>
        <v/>
      </c>
      <c r="K1791" s="37" t="str">
        <f aca="false">IF(G1791=1,IF(COUNTIFS($C:$C,C1791,$G:$G,1,$A:$A,"&gt;="&amp;(A1791-FenetreInterm/86400),$A:$A,"&lt;="&amp;A1791)&gt;=NbInterm,1,0),"")</f>
        <v/>
      </c>
      <c r="L1791" s="37" t="str">
        <f aca="false">IF(G1791=1,IF(B1791="",0,IF(J1791&lt;SeuilFugitive,1,0)),"")</f>
        <v/>
      </c>
      <c r="M1791" s="37" t="str">
        <f aca="false">IF(G1791=1,IF(B1791="",IF((Fin-A1791)*24&gt;SeuilFigee,1,0),IF(J1791&gt;SeuilFigee*3600,1,0)),"")</f>
        <v/>
      </c>
      <c r="N1791" s="0" t="str">
        <f aca="false">IF(G1791=1,IF(COUNTIF(H$2:H1791,H1791)=1,COUNTIF($H:$H,H1791),""),"")</f>
        <v/>
      </c>
      <c r="O1791" s="0" t="str">
        <f aca="false">IF(G1791=1,IF(COUNTIF(I$2:I1791,I1791)=1,COUNTIF($I:$I,I1791),""),"")</f>
        <v/>
      </c>
      <c r="P1791" s="38" t="str">
        <f aca="false">IF(G1791=1,IF(COUNTIFS(C$2:C1791,C1791,G$2:G1791,1)=1,COUNTIFS($C:$C,C1791,$G:$G,1)+ROW()/10000000,""),"")</f>
        <v/>
      </c>
      <c r="Q1791" s="0" t="str">
        <f aca="false">IF(K1791=1,IF(COUNTIFS(C$2:C1791,C1791,K$2:K1791,1)=1,1,0),"")</f>
        <v/>
      </c>
      <c r="R1791" s="0" t="str">
        <f aca="false">IF(M1791=1,IF(COUNTIFS(C$2:C1791,C1791,M$2:M1791,1)=1,1,0),"")</f>
        <v/>
      </c>
      <c r="S1791" s="0" t="str">
        <f aca="false">IF(L1791=1,IF(COUNTIFS(C$2:C1791,C1791,L$2:L1791,1)=1,1,0),"")</f>
        <v/>
      </c>
      <c r="T1791" s="38" t="str">
        <f aca="false">IF(N1791="","",N1791+ROW()/10000000)</f>
        <v/>
      </c>
      <c r="U1791" s="0" t="str">
        <f aca="false">IF(G1791=1,IF(B1791="",1,0),"")</f>
        <v/>
      </c>
    </row>
    <row r="1792" customFormat="false" ht="15" hidden="false" customHeight="false" outlineLevel="0" collapsed="false">
      <c r="A1792" s="35"/>
      <c r="B1792" s="35"/>
      <c r="G1792" s="0" t="str">
        <f aca="false">IF(A1792="","",IF(AND(A1792&gt;=Debut,A1792&lt;Fin),1,0))</f>
        <v/>
      </c>
      <c r="H1792" s="0" t="str">
        <f aca="false">IF(G1792=1,INT(ROUND((A1792-Debut)*86400,0)/600),"")</f>
        <v/>
      </c>
      <c r="I1792" s="0" t="str">
        <f aca="false">IF(G1792=1,INT(ROUND((A1792-Debut)*86400,0)/3600),"")</f>
        <v/>
      </c>
      <c r="J1792" s="0" t="str">
        <f aca="false">IF(OR(A1792="",B1792=""),"",ROUND((B1792-A1792)*86400,0))</f>
        <v/>
      </c>
      <c r="K1792" s="37" t="str">
        <f aca="false">IF(G1792=1,IF(COUNTIFS($C:$C,C1792,$G:$G,1,$A:$A,"&gt;="&amp;(A1792-FenetreInterm/86400),$A:$A,"&lt;="&amp;A1792)&gt;=NbInterm,1,0),"")</f>
        <v/>
      </c>
      <c r="L1792" s="37" t="str">
        <f aca="false">IF(G1792=1,IF(B1792="",0,IF(J1792&lt;SeuilFugitive,1,0)),"")</f>
        <v/>
      </c>
      <c r="M1792" s="37" t="str">
        <f aca="false">IF(G1792=1,IF(B1792="",IF((Fin-A1792)*24&gt;SeuilFigee,1,0),IF(J1792&gt;SeuilFigee*3600,1,0)),"")</f>
        <v/>
      </c>
      <c r="N1792" s="0" t="str">
        <f aca="false">IF(G1792=1,IF(COUNTIF(H$2:H1792,H1792)=1,COUNTIF($H:$H,H1792),""),"")</f>
        <v/>
      </c>
      <c r="O1792" s="0" t="str">
        <f aca="false">IF(G1792=1,IF(COUNTIF(I$2:I1792,I1792)=1,COUNTIF($I:$I,I1792),""),"")</f>
        <v/>
      </c>
      <c r="P1792" s="38" t="str">
        <f aca="false">IF(G1792=1,IF(COUNTIFS(C$2:C1792,C1792,G$2:G1792,1)=1,COUNTIFS($C:$C,C1792,$G:$G,1)+ROW()/10000000,""),"")</f>
        <v/>
      </c>
      <c r="Q1792" s="0" t="str">
        <f aca="false">IF(K1792=1,IF(COUNTIFS(C$2:C1792,C1792,K$2:K1792,1)=1,1,0),"")</f>
        <v/>
      </c>
      <c r="R1792" s="0" t="str">
        <f aca="false">IF(M1792=1,IF(COUNTIFS(C$2:C1792,C1792,M$2:M1792,1)=1,1,0),"")</f>
        <v/>
      </c>
      <c r="S1792" s="0" t="str">
        <f aca="false">IF(L1792=1,IF(COUNTIFS(C$2:C1792,C1792,L$2:L1792,1)=1,1,0),"")</f>
        <v/>
      </c>
      <c r="T1792" s="38" t="str">
        <f aca="false">IF(N1792="","",N1792+ROW()/10000000)</f>
        <v/>
      </c>
      <c r="U1792" s="0" t="str">
        <f aca="false">IF(G1792=1,IF(B1792="",1,0),"")</f>
        <v/>
      </c>
    </row>
    <row r="1793" customFormat="false" ht="15" hidden="false" customHeight="false" outlineLevel="0" collapsed="false">
      <c r="A1793" s="35"/>
      <c r="B1793" s="35"/>
      <c r="G1793" s="0" t="str">
        <f aca="false">IF(A1793="","",IF(AND(A1793&gt;=Debut,A1793&lt;Fin),1,0))</f>
        <v/>
      </c>
      <c r="H1793" s="0" t="str">
        <f aca="false">IF(G1793=1,INT(ROUND((A1793-Debut)*86400,0)/600),"")</f>
        <v/>
      </c>
      <c r="I1793" s="0" t="str">
        <f aca="false">IF(G1793=1,INT(ROUND((A1793-Debut)*86400,0)/3600),"")</f>
        <v/>
      </c>
      <c r="J1793" s="0" t="str">
        <f aca="false">IF(OR(A1793="",B1793=""),"",ROUND((B1793-A1793)*86400,0))</f>
        <v/>
      </c>
      <c r="K1793" s="37" t="str">
        <f aca="false">IF(G1793=1,IF(COUNTIFS($C:$C,C1793,$G:$G,1,$A:$A,"&gt;="&amp;(A1793-FenetreInterm/86400),$A:$A,"&lt;="&amp;A1793)&gt;=NbInterm,1,0),"")</f>
        <v/>
      </c>
      <c r="L1793" s="37" t="str">
        <f aca="false">IF(G1793=1,IF(B1793="",0,IF(J1793&lt;SeuilFugitive,1,0)),"")</f>
        <v/>
      </c>
      <c r="M1793" s="37" t="str">
        <f aca="false">IF(G1793=1,IF(B1793="",IF((Fin-A1793)*24&gt;SeuilFigee,1,0),IF(J1793&gt;SeuilFigee*3600,1,0)),"")</f>
        <v/>
      </c>
      <c r="N1793" s="0" t="str">
        <f aca="false">IF(G1793=1,IF(COUNTIF(H$2:H1793,H1793)=1,COUNTIF($H:$H,H1793),""),"")</f>
        <v/>
      </c>
      <c r="O1793" s="0" t="str">
        <f aca="false">IF(G1793=1,IF(COUNTIF(I$2:I1793,I1793)=1,COUNTIF($I:$I,I1793),""),"")</f>
        <v/>
      </c>
      <c r="P1793" s="38" t="str">
        <f aca="false">IF(G1793=1,IF(COUNTIFS(C$2:C1793,C1793,G$2:G1793,1)=1,COUNTIFS($C:$C,C1793,$G:$G,1)+ROW()/10000000,""),"")</f>
        <v/>
      </c>
      <c r="Q1793" s="0" t="str">
        <f aca="false">IF(K1793=1,IF(COUNTIFS(C$2:C1793,C1793,K$2:K1793,1)=1,1,0),"")</f>
        <v/>
      </c>
      <c r="R1793" s="0" t="str">
        <f aca="false">IF(M1793=1,IF(COUNTIFS(C$2:C1793,C1793,M$2:M1793,1)=1,1,0),"")</f>
        <v/>
      </c>
      <c r="S1793" s="0" t="str">
        <f aca="false">IF(L1793=1,IF(COUNTIFS(C$2:C1793,C1793,L$2:L1793,1)=1,1,0),"")</f>
        <v/>
      </c>
      <c r="T1793" s="38" t="str">
        <f aca="false">IF(N1793="","",N1793+ROW()/10000000)</f>
        <v/>
      </c>
      <c r="U1793" s="0" t="str">
        <f aca="false">IF(G1793=1,IF(B1793="",1,0),"")</f>
        <v/>
      </c>
    </row>
    <row r="1794" customFormat="false" ht="15" hidden="false" customHeight="false" outlineLevel="0" collapsed="false">
      <c r="A1794" s="35"/>
      <c r="B1794" s="35"/>
      <c r="G1794" s="0" t="str">
        <f aca="false">IF(A1794="","",IF(AND(A1794&gt;=Debut,A1794&lt;Fin),1,0))</f>
        <v/>
      </c>
      <c r="H1794" s="0" t="str">
        <f aca="false">IF(G1794=1,INT(ROUND((A1794-Debut)*86400,0)/600),"")</f>
        <v/>
      </c>
      <c r="I1794" s="0" t="str">
        <f aca="false">IF(G1794=1,INT(ROUND((A1794-Debut)*86400,0)/3600),"")</f>
        <v/>
      </c>
      <c r="J1794" s="0" t="str">
        <f aca="false">IF(OR(A1794="",B1794=""),"",ROUND((B1794-A1794)*86400,0))</f>
        <v/>
      </c>
      <c r="K1794" s="37" t="str">
        <f aca="false">IF(G1794=1,IF(COUNTIFS($C:$C,C1794,$G:$G,1,$A:$A,"&gt;="&amp;(A1794-FenetreInterm/86400),$A:$A,"&lt;="&amp;A1794)&gt;=NbInterm,1,0),"")</f>
        <v/>
      </c>
      <c r="L1794" s="37" t="str">
        <f aca="false">IF(G1794=1,IF(B1794="",0,IF(J1794&lt;SeuilFugitive,1,0)),"")</f>
        <v/>
      </c>
      <c r="M1794" s="37" t="str">
        <f aca="false">IF(G1794=1,IF(B1794="",IF((Fin-A1794)*24&gt;SeuilFigee,1,0),IF(J1794&gt;SeuilFigee*3600,1,0)),"")</f>
        <v/>
      </c>
      <c r="N1794" s="0" t="str">
        <f aca="false">IF(G1794=1,IF(COUNTIF(H$2:H1794,H1794)=1,COUNTIF($H:$H,H1794),""),"")</f>
        <v/>
      </c>
      <c r="O1794" s="0" t="str">
        <f aca="false">IF(G1794=1,IF(COUNTIF(I$2:I1794,I1794)=1,COUNTIF($I:$I,I1794),""),"")</f>
        <v/>
      </c>
      <c r="P1794" s="38" t="str">
        <f aca="false">IF(G1794=1,IF(COUNTIFS(C$2:C1794,C1794,G$2:G1794,1)=1,COUNTIFS($C:$C,C1794,$G:$G,1)+ROW()/10000000,""),"")</f>
        <v/>
      </c>
      <c r="Q1794" s="0" t="str">
        <f aca="false">IF(K1794=1,IF(COUNTIFS(C$2:C1794,C1794,K$2:K1794,1)=1,1,0),"")</f>
        <v/>
      </c>
      <c r="R1794" s="0" t="str">
        <f aca="false">IF(M1794=1,IF(COUNTIFS(C$2:C1794,C1794,M$2:M1794,1)=1,1,0),"")</f>
        <v/>
      </c>
      <c r="S1794" s="0" t="str">
        <f aca="false">IF(L1794=1,IF(COUNTIFS(C$2:C1794,C1794,L$2:L1794,1)=1,1,0),"")</f>
        <v/>
      </c>
      <c r="T1794" s="38" t="str">
        <f aca="false">IF(N1794="","",N1794+ROW()/10000000)</f>
        <v/>
      </c>
      <c r="U1794" s="0" t="str">
        <f aca="false">IF(G1794=1,IF(B1794="",1,0),"")</f>
        <v/>
      </c>
    </row>
    <row r="1795" customFormat="false" ht="15" hidden="false" customHeight="false" outlineLevel="0" collapsed="false">
      <c r="A1795" s="35"/>
      <c r="B1795" s="35"/>
      <c r="G1795" s="0" t="str">
        <f aca="false">IF(A1795="","",IF(AND(A1795&gt;=Debut,A1795&lt;Fin),1,0))</f>
        <v/>
      </c>
      <c r="H1795" s="0" t="str">
        <f aca="false">IF(G1795=1,INT(ROUND((A1795-Debut)*86400,0)/600),"")</f>
        <v/>
      </c>
      <c r="I1795" s="0" t="str">
        <f aca="false">IF(G1795=1,INT(ROUND((A1795-Debut)*86400,0)/3600),"")</f>
        <v/>
      </c>
      <c r="J1795" s="0" t="str">
        <f aca="false">IF(OR(A1795="",B1795=""),"",ROUND((B1795-A1795)*86400,0))</f>
        <v/>
      </c>
      <c r="K1795" s="37" t="str">
        <f aca="false">IF(G1795=1,IF(COUNTIFS($C:$C,C1795,$G:$G,1,$A:$A,"&gt;="&amp;(A1795-FenetreInterm/86400),$A:$A,"&lt;="&amp;A1795)&gt;=NbInterm,1,0),"")</f>
        <v/>
      </c>
      <c r="L1795" s="37" t="str">
        <f aca="false">IF(G1795=1,IF(B1795="",0,IF(J1795&lt;SeuilFugitive,1,0)),"")</f>
        <v/>
      </c>
      <c r="M1795" s="37" t="str">
        <f aca="false">IF(G1795=1,IF(B1795="",IF((Fin-A1795)*24&gt;SeuilFigee,1,0),IF(J1795&gt;SeuilFigee*3600,1,0)),"")</f>
        <v/>
      </c>
      <c r="N1795" s="0" t="str">
        <f aca="false">IF(G1795=1,IF(COUNTIF(H$2:H1795,H1795)=1,COUNTIF($H:$H,H1795),""),"")</f>
        <v/>
      </c>
      <c r="O1795" s="0" t="str">
        <f aca="false">IF(G1795=1,IF(COUNTIF(I$2:I1795,I1795)=1,COUNTIF($I:$I,I1795),""),"")</f>
        <v/>
      </c>
      <c r="P1795" s="38" t="str">
        <f aca="false">IF(G1795=1,IF(COUNTIFS(C$2:C1795,C1795,G$2:G1795,1)=1,COUNTIFS($C:$C,C1795,$G:$G,1)+ROW()/10000000,""),"")</f>
        <v/>
      </c>
      <c r="Q1795" s="0" t="str">
        <f aca="false">IF(K1795=1,IF(COUNTIFS(C$2:C1795,C1795,K$2:K1795,1)=1,1,0),"")</f>
        <v/>
      </c>
      <c r="R1795" s="0" t="str">
        <f aca="false">IF(M1795=1,IF(COUNTIFS(C$2:C1795,C1795,M$2:M1795,1)=1,1,0),"")</f>
        <v/>
      </c>
      <c r="S1795" s="0" t="str">
        <f aca="false">IF(L1795=1,IF(COUNTIFS(C$2:C1795,C1795,L$2:L1795,1)=1,1,0),"")</f>
        <v/>
      </c>
      <c r="T1795" s="38" t="str">
        <f aca="false">IF(N1795="","",N1795+ROW()/10000000)</f>
        <v/>
      </c>
      <c r="U1795" s="0" t="str">
        <f aca="false">IF(G1795=1,IF(B1795="",1,0),"")</f>
        <v/>
      </c>
    </row>
    <row r="1796" customFormat="false" ht="15" hidden="false" customHeight="false" outlineLevel="0" collapsed="false">
      <c r="A1796" s="35"/>
      <c r="B1796" s="35"/>
      <c r="G1796" s="0" t="str">
        <f aca="false">IF(A1796="","",IF(AND(A1796&gt;=Debut,A1796&lt;Fin),1,0))</f>
        <v/>
      </c>
      <c r="H1796" s="0" t="str">
        <f aca="false">IF(G1796=1,INT(ROUND((A1796-Debut)*86400,0)/600),"")</f>
        <v/>
      </c>
      <c r="I1796" s="0" t="str">
        <f aca="false">IF(G1796=1,INT(ROUND((A1796-Debut)*86400,0)/3600),"")</f>
        <v/>
      </c>
      <c r="J1796" s="0" t="str">
        <f aca="false">IF(OR(A1796="",B1796=""),"",ROUND((B1796-A1796)*86400,0))</f>
        <v/>
      </c>
      <c r="K1796" s="37" t="str">
        <f aca="false">IF(G1796=1,IF(COUNTIFS($C:$C,C1796,$G:$G,1,$A:$A,"&gt;="&amp;(A1796-FenetreInterm/86400),$A:$A,"&lt;="&amp;A1796)&gt;=NbInterm,1,0),"")</f>
        <v/>
      </c>
      <c r="L1796" s="37" t="str">
        <f aca="false">IF(G1796=1,IF(B1796="",0,IF(J1796&lt;SeuilFugitive,1,0)),"")</f>
        <v/>
      </c>
      <c r="M1796" s="37" t="str">
        <f aca="false">IF(G1796=1,IF(B1796="",IF((Fin-A1796)*24&gt;SeuilFigee,1,0),IF(J1796&gt;SeuilFigee*3600,1,0)),"")</f>
        <v/>
      </c>
      <c r="N1796" s="0" t="str">
        <f aca="false">IF(G1796=1,IF(COUNTIF(H$2:H1796,H1796)=1,COUNTIF($H:$H,H1796),""),"")</f>
        <v/>
      </c>
      <c r="O1796" s="0" t="str">
        <f aca="false">IF(G1796=1,IF(COUNTIF(I$2:I1796,I1796)=1,COUNTIF($I:$I,I1796),""),"")</f>
        <v/>
      </c>
      <c r="P1796" s="38" t="str">
        <f aca="false">IF(G1796=1,IF(COUNTIFS(C$2:C1796,C1796,G$2:G1796,1)=1,COUNTIFS($C:$C,C1796,$G:$G,1)+ROW()/10000000,""),"")</f>
        <v/>
      </c>
      <c r="Q1796" s="0" t="str">
        <f aca="false">IF(K1796=1,IF(COUNTIFS(C$2:C1796,C1796,K$2:K1796,1)=1,1,0),"")</f>
        <v/>
      </c>
      <c r="R1796" s="0" t="str">
        <f aca="false">IF(M1796=1,IF(COUNTIFS(C$2:C1796,C1796,M$2:M1796,1)=1,1,0),"")</f>
        <v/>
      </c>
      <c r="S1796" s="0" t="str">
        <f aca="false">IF(L1796=1,IF(COUNTIFS(C$2:C1796,C1796,L$2:L1796,1)=1,1,0),"")</f>
        <v/>
      </c>
      <c r="T1796" s="38" t="str">
        <f aca="false">IF(N1796="","",N1796+ROW()/10000000)</f>
        <v/>
      </c>
      <c r="U1796" s="0" t="str">
        <f aca="false">IF(G1796=1,IF(B1796="",1,0),"")</f>
        <v/>
      </c>
    </row>
    <row r="1797" customFormat="false" ht="15" hidden="false" customHeight="false" outlineLevel="0" collapsed="false">
      <c r="A1797" s="35"/>
      <c r="B1797" s="35"/>
      <c r="G1797" s="0" t="str">
        <f aca="false">IF(A1797="","",IF(AND(A1797&gt;=Debut,A1797&lt;Fin),1,0))</f>
        <v/>
      </c>
      <c r="H1797" s="0" t="str">
        <f aca="false">IF(G1797=1,INT(ROUND((A1797-Debut)*86400,0)/600),"")</f>
        <v/>
      </c>
      <c r="I1797" s="0" t="str">
        <f aca="false">IF(G1797=1,INT(ROUND((A1797-Debut)*86400,0)/3600),"")</f>
        <v/>
      </c>
      <c r="J1797" s="0" t="str">
        <f aca="false">IF(OR(A1797="",B1797=""),"",ROUND((B1797-A1797)*86400,0))</f>
        <v/>
      </c>
      <c r="K1797" s="37" t="str">
        <f aca="false">IF(G1797=1,IF(COUNTIFS($C:$C,C1797,$G:$G,1,$A:$A,"&gt;="&amp;(A1797-FenetreInterm/86400),$A:$A,"&lt;="&amp;A1797)&gt;=NbInterm,1,0),"")</f>
        <v/>
      </c>
      <c r="L1797" s="37" t="str">
        <f aca="false">IF(G1797=1,IF(B1797="",0,IF(J1797&lt;SeuilFugitive,1,0)),"")</f>
        <v/>
      </c>
      <c r="M1797" s="37" t="str">
        <f aca="false">IF(G1797=1,IF(B1797="",IF((Fin-A1797)*24&gt;SeuilFigee,1,0),IF(J1797&gt;SeuilFigee*3600,1,0)),"")</f>
        <v/>
      </c>
      <c r="N1797" s="0" t="str">
        <f aca="false">IF(G1797=1,IF(COUNTIF(H$2:H1797,H1797)=1,COUNTIF($H:$H,H1797),""),"")</f>
        <v/>
      </c>
      <c r="O1797" s="0" t="str">
        <f aca="false">IF(G1797=1,IF(COUNTIF(I$2:I1797,I1797)=1,COUNTIF($I:$I,I1797),""),"")</f>
        <v/>
      </c>
      <c r="P1797" s="38" t="str">
        <f aca="false">IF(G1797=1,IF(COUNTIFS(C$2:C1797,C1797,G$2:G1797,1)=1,COUNTIFS($C:$C,C1797,$G:$G,1)+ROW()/10000000,""),"")</f>
        <v/>
      </c>
      <c r="Q1797" s="0" t="str">
        <f aca="false">IF(K1797=1,IF(COUNTIFS(C$2:C1797,C1797,K$2:K1797,1)=1,1,0),"")</f>
        <v/>
      </c>
      <c r="R1797" s="0" t="str">
        <f aca="false">IF(M1797=1,IF(COUNTIFS(C$2:C1797,C1797,M$2:M1797,1)=1,1,0),"")</f>
        <v/>
      </c>
      <c r="S1797" s="0" t="str">
        <f aca="false">IF(L1797=1,IF(COUNTIFS(C$2:C1797,C1797,L$2:L1797,1)=1,1,0),"")</f>
        <v/>
      </c>
      <c r="T1797" s="38" t="str">
        <f aca="false">IF(N1797="","",N1797+ROW()/10000000)</f>
        <v/>
      </c>
      <c r="U1797" s="0" t="str">
        <f aca="false">IF(G1797=1,IF(B1797="",1,0),"")</f>
        <v/>
      </c>
    </row>
    <row r="1798" customFormat="false" ht="15" hidden="false" customHeight="false" outlineLevel="0" collapsed="false">
      <c r="A1798" s="35"/>
      <c r="B1798" s="35"/>
      <c r="G1798" s="0" t="str">
        <f aca="false">IF(A1798="","",IF(AND(A1798&gt;=Debut,A1798&lt;Fin),1,0))</f>
        <v/>
      </c>
      <c r="H1798" s="0" t="str">
        <f aca="false">IF(G1798=1,INT(ROUND((A1798-Debut)*86400,0)/600),"")</f>
        <v/>
      </c>
      <c r="I1798" s="0" t="str">
        <f aca="false">IF(G1798=1,INT(ROUND((A1798-Debut)*86400,0)/3600),"")</f>
        <v/>
      </c>
      <c r="J1798" s="0" t="str">
        <f aca="false">IF(OR(A1798="",B1798=""),"",ROUND((B1798-A1798)*86400,0))</f>
        <v/>
      </c>
      <c r="K1798" s="37" t="str">
        <f aca="false">IF(G1798=1,IF(COUNTIFS($C:$C,C1798,$G:$G,1,$A:$A,"&gt;="&amp;(A1798-FenetreInterm/86400),$A:$A,"&lt;="&amp;A1798)&gt;=NbInterm,1,0),"")</f>
        <v/>
      </c>
      <c r="L1798" s="37" t="str">
        <f aca="false">IF(G1798=1,IF(B1798="",0,IF(J1798&lt;SeuilFugitive,1,0)),"")</f>
        <v/>
      </c>
      <c r="M1798" s="37" t="str">
        <f aca="false">IF(G1798=1,IF(B1798="",IF((Fin-A1798)*24&gt;SeuilFigee,1,0),IF(J1798&gt;SeuilFigee*3600,1,0)),"")</f>
        <v/>
      </c>
      <c r="N1798" s="0" t="str">
        <f aca="false">IF(G1798=1,IF(COUNTIF(H$2:H1798,H1798)=1,COUNTIF($H:$H,H1798),""),"")</f>
        <v/>
      </c>
      <c r="O1798" s="0" t="str">
        <f aca="false">IF(G1798=1,IF(COUNTIF(I$2:I1798,I1798)=1,COUNTIF($I:$I,I1798),""),"")</f>
        <v/>
      </c>
      <c r="P1798" s="38" t="str">
        <f aca="false">IF(G1798=1,IF(COUNTIFS(C$2:C1798,C1798,G$2:G1798,1)=1,COUNTIFS($C:$C,C1798,$G:$G,1)+ROW()/10000000,""),"")</f>
        <v/>
      </c>
      <c r="Q1798" s="0" t="str">
        <f aca="false">IF(K1798=1,IF(COUNTIFS(C$2:C1798,C1798,K$2:K1798,1)=1,1,0),"")</f>
        <v/>
      </c>
      <c r="R1798" s="0" t="str">
        <f aca="false">IF(M1798=1,IF(COUNTIFS(C$2:C1798,C1798,M$2:M1798,1)=1,1,0),"")</f>
        <v/>
      </c>
      <c r="S1798" s="0" t="str">
        <f aca="false">IF(L1798=1,IF(COUNTIFS(C$2:C1798,C1798,L$2:L1798,1)=1,1,0),"")</f>
        <v/>
      </c>
      <c r="T1798" s="38" t="str">
        <f aca="false">IF(N1798="","",N1798+ROW()/10000000)</f>
        <v/>
      </c>
      <c r="U1798" s="0" t="str">
        <f aca="false">IF(G1798=1,IF(B1798="",1,0),"")</f>
        <v/>
      </c>
    </row>
    <row r="1799" customFormat="false" ht="15" hidden="false" customHeight="false" outlineLevel="0" collapsed="false">
      <c r="A1799" s="35"/>
      <c r="B1799" s="35"/>
      <c r="G1799" s="0" t="str">
        <f aca="false">IF(A1799="","",IF(AND(A1799&gt;=Debut,A1799&lt;Fin),1,0))</f>
        <v/>
      </c>
      <c r="H1799" s="0" t="str">
        <f aca="false">IF(G1799=1,INT(ROUND((A1799-Debut)*86400,0)/600),"")</f>
        <v/>
      </c>
      <c r="I1799" s="0" t="str">
        <f aca="false">IF(G1799=1,INT(ROUND((A1799-Debut)*86400,0)/3600),"")</f>
        <v/>
      </c>
      <c r="J1799" s="0" t="str">
        <f aca="false">IF(OR(A1799="",B1799=""),"",ROUND((B1799-A1799)*86400,0))</f>
        <v/>
      </c>
      <c r="K1799" s="37" t="str">
        <f aca="false">IF(G1799=1,IF(COUNTIFS($C:$C,C1799,$G:$G,1,$A:$A,"&gt;="&amp;(A1799-FenetreInterm/86400),$A:$A,"&lt;="&amp;A1799)&gt;=NbInterm,1,0),"")</f>
        <v/>
      </c>
      <c r="L1799" s="37" t="str">
        <f aca="false">IF(G1799=1,IF(B1799="",0,IF(J1799&lt;SeuilFugitive,1,0)),"")</f>
        <v/>
      </c>
      <c r="M1799" s="37" t="str">
        <f aca="false">IF(G1799=1,IF(B1799="",IF((Fin-A1799)*24&gt;SeuilFigee,1,0),IF(J1799&gt;SeuilFigee*3600,1,0)),"")</f>
        <v/>
      </c>
      <c r="N1799" s="0" t="str">
        <f aca="false">IF(G1799=1,IF(COUNTIF(H$2:H1799,H1799)=1,COUNTIF($H:$H,H1799),""),"")</f>
        <v/>
      </c>
      <c r="O1799" s="0" t="str">
        <f aca="false">IF(G1799=1,IF(COUNTIF(I$2:I1799,I1799)=1,COUNTIF($I:$I,I1799),""),"")</f>
        <v/>
      </c>
      <c r="P1799" s="38" t="str">
        <f aca="false">IF(G1799=1,IF(COUNTIFS(C$2:C1799,C1799,G$2:G1799,1)=1,COUNTIFS($C:$C,C1799,$G:$G,1)+ROW()/10000000,""),"")</f>
        <v/>
      </c>
      <c r="Q1799" s="0" t="str">
        <f aca="false">IF(K1799=1,IF(COUNTIFS(C$2:C1799,C1799,K$2:K1799,1)=1,1,0),"")</f>
        <v/>
      </c>
      <c r="R1799" s="0" t="str">
        <f aca="false">IF(M1799=1,IF(COUNTIFS(C$2:C1799,C1799,M$2:M1799,1)=1,1,0),"")</f>
        <v/>
      </c>
      <c r="S1799" s="0" t="str">
        <f aca="false">IF(L1799=1,IF(COUNTIFS(C$2:C1799,C1799,L$2:L1799,1)=1,1,0),"")</f>
        <v/>
      </c>
      <c r="T1799" s="38" t="str">
        <f aca="false">IF(N1799="","",N1799+ROW()/10000000)</f>
        <v/>
      </c>
      <c r="U1799" s="0" t="str">
        <f aca="false">IF(G1799=1,IF(B1799="",1,0),"")</f>
        <v/>
      </c>
    </row>
    <row r="1800" customFormat="false" ht="15" hidden="false" customHeight="false" outlineLevel="0" collapsed="false">
      <c r="A1800" s="35"/>
      <c r="B1800" s="35"/>
      <c r="G1800" s="0" t="str">
        <f aca="false">IF(A1800="","",IF(AND(A1800&gt;=Debut,A1800&lt;Fin),1,0))</f>
        <v/>
      </c>
      <c r="H1800" s="0" t="str">
        <f aca="false">IF(G1800=1,INT(ROUND((A1800-Debut)*86400,0)/600),"")</f>
        <v/>
      </c>
      <c r="I1800" s="0" t="str">
        <f aca="false">IF(G1800=1,INT(ROUND((A1800-Debut)*86400,0)/3600),"")</f>
        <v/>
      </c>
      <c r="J1800" s="0" t="str">
        <f aca="false">IF(OR(A1800="",B1800=""),"",ROUND((B1800-A1800)*86400,0))</f>
        <v/>
      </c>
      <c r="K1800" s="37" t="str">
        <f aca="false">IF(G1800=1,IF(COUNTIFS($C:$C,C1800,$G:$G,1,$A:$A,"&gt;="&amp;(A1800-FenetreInterm/86400),$A:$A,"&lt;="&amp;A1800)&gt;=NbInterm,1,0),"")</f>
        <v/>
      </c>
      <c r="L1800" s="37" t="str">
        <f aca="false">IF(G1800=1,IF(B1800="",0,IF(J1800&lt;SeuilFugitive,1,0)),"")</f>
        <v/>
      </c>
      <c r="M1800" s="37" t="str">
        <f aca="false">IF(G1800=1,IF(B1800="",IF((Fin-A1800)*24&gt;SeuilFigee,1,0),IF(J1800&gt;SeuilFigee*3600,1,0)),"")</f>
        <v/>
      </c>
      <c r="N1800" s="0" t="str">
        <f aca="false">IF(G1800=1,IF(COUNTIF(H$2:H1800,H1800)=1,COUNTIF($H:$H,H1800),""),"")</f>
        <v/>
      </c>
      <c r="O1800" s="0" t="str">
        <f aca="false">IF(G1800=1,IF(COUNTIF(I$2:I1800,I1800)=1,COUNTIF($I:$I,I1800),""),"")</f>
        <v/>
      </c>
      <c r="P1800" s="38" t="str">
        <f aca="false">IF(G1800=1,IF(COUNTIFS(C$2:C1800,C1800,G$2:G1800,1)=1,COUNTIFS($C:$C,C1800,$G:$G,1)+ROW()/10000000,""),"")</f>
        <v/>
      </c>
      <c r="Q1800" s="0" t="str">
        <f aca="false">IF(K1800=1,IF(COUNTIFS(C$2:C1800,C1800,K$2:K1800,1)=1,1,0),"")</f>
        <v/>
      </c>
      <c r="R1800" s="0" t="str">
        <f aca="false">IF(M1800=1,IF(COUNTIFS(C$2:C1800,C1800,M$2:M1800,1)=1,1,0),"")</f>
        <v/>
      </c>
      <c r="S1800" s="0" t="str">
        <f aca="false">IF(L1800=1,IF(COUNTIFS(C$2:C1800,C1800,L$2:L1800,1)=1,1,0),"")</f>
        <v/>
      </c>
      <c r="T1800" s="38" t="str">
        <f aca="false">IF(N1800="","",N1800+ROW()/10000000)</f>
        <v/>
      </c>
      <c r="U1800" s="0" t="str">
        <f aca="false">IF(G1800=1,IF(B1800="",1,0),"")</f>
        <v/>
      </c>
    </row>
    <row r="1801" customFormat="false" ht="15" hidden="false" customHeight="false" outlineLevel="0" collapsed="false">
      <c r="A1801" s="35"/>
      <c r="B1801" s="35"/>
      <c r="G1801" s="0" t="str">
        <f aca="false">IF(A1801="","",IF(AND(A1801&gt;=Debut,A1801&lt;Fin),1,0))</f>
        <v/>
      </c>
      <c r="H1801" s="0" t="str">
        <f aca="false">IF(G1801=1,INT(ROUND((A1801-Debut)*86400,0)/600),"")</f>
        <v/>
      </c>
      <c r="I1801" s="0" t="str">
        <f aca="false">IF(G1801=1,INT(ROUND((A1801-Debut)*86400,0)/3600),"")</f>
        <v/>
      </c>
      <c r="J1801" s="0" t="str">
        <f aca="false">IF(OR(A1801="",B1801=""),"",ROUND((B1801-A1801)*86400,0))</f>
        <v/>
      </c>
      <c r="K1801" s="37" t="str">
        <f aca="false">IF(G1801=1,IF(COUNTIFS($C:$C,C1801,$G:$G,1,$A:$A,"&gt;="&amp;(A1801-FenetreInterm/86400),$A:$A,"&lt;="&amp;A1801)&gt;=NbInterm,1,0),"")</f>
        <v/>
      </c>
      <c r="L1801" s="37" t="str">
        <f aca="false">IF(G1801=1,IF(B1801="",0,IF(J1801&lt;SeuilFugitive,1,0)),"")</f>
        <v/>
      </c>
      <c r="M1801" s="37" t="str">
        <f aca="false">IF(G1801=1,IF(B1801="",IF((Fin-A1801)*24&gt;SeuilFigee,1,0),IF(J1801&gt;SeuilFigee*3600,1,0)),"")</f>
        <v/>
      </c>
      <c r="N1801" s="0" t="str">
        <f aca="false">IF(G1801=1,IF(COUNTIF(H$2:H1801,H1801)=1,COUNTIF($H:$H,H1801),""),"")</f>
        <v/>
      </c>
      <c r="O1801" s="0" t="str">
        <f aca="false">IF(G1801=1,IF(COUNTIF(I$2:I1801,I1801)=1,COUNTIF($I:$I,I1801),""),"")</f>
        <v/>
      </c>
      <c r="P1801" s="38" t="str">
        <f aca="false">IF(G1801=1,IF(COUNTIFS(C$2:C1801,C1801,G$2:G1801,1)=1,COUNTIFS($C:$C,C1801,$G:$G,1)+ROW()/10000000,""),"")</f>
        <v/>
      </c>
      <c r="Q1801" s="0" t="str">
        <f aca="false">IF(K1801=1,IF(COUNTIFS(C$2:C1801,C1801,K$2:K1801,1)=1,1,0),"")</f>
        <v/>
      </c>
      <c r="R1801" s="0" t="str">
        <f aca="false">IF(M1801=1,IF(COUNTIFS(C$2:C1801,C1801,M$2:M1801,1)=1,1,0),"")</f>
        <v/>
      </c>
      <c r="S1801" s="0" t="str">
        <f aca="false">IF(L1801=1,IF(COUNTIFS(C$2:C1801,C1801,L$2:L1801,1)=1,1,0),"")</f>
        <v/>
      </c>
      <c r="T1801" s="38" t="str">
        <f aca="false">IF(N1801="","",N1801+ROW()/10000000)</f>
        <v/>
      </c>
      <c r="U1801" s="0" t="str">
        <f aca="false">IF(G1801=1,IF(B1801="",1,0),"")</f>
        <v/>
      </c>
    </row>
    <row r="1802" customFormat="false" ht="15" hidden="false" customHeight="false" outlineLevel="0" collapsed="false">
      <c r="A1802" s="35"/>
      <c r="B1802" s="35"/>
      <c r="G1802" s="0" t="str">
        <f aca="false">IF(A1802="","",IF(AND(A1802&gt;=Debut,A1802&lt;Fin),1,0))</f>
        <v/>
      </c>
      <c r="H1802" s="0" t="str">
        <f aca="false">IF(G1802=1,INT(ROUND((A1802-Debut)*86400,0)/600),"")</f>
        <v/>
      </c>
      <c r="I1802" s="0" t="str">
        <f aca="false">IF(G1802=1,INT(ROUND((A1802-Debut)*86400,0)/3600),"")</f>
        <v/>
      </c>
      <c r="J1802" s="0" t="str">
        <f aca="false">IF(OR(A1802="",B1802=""),"",ROUND((B1802-A1802)*86400,0))</f>
        <v/>
      </c>
      <c r="K1802" s="37" t="str">
        <f aca="false">IF(G1802=1,IF(COUNTIFS($C:$C,C1802,$G:$G,1,$A:$A,"&gt;="&amp;(A1802-FenetreInterm/86400),$A:$A,"&lt;="&amp;A1802)&gt;=NbInterm,1,0),"")</f>
        <v/>
      </c>
      <c r="L1802" s="37" t="str">
        <f aca="false">IF(G1802=1,IF(B1802="",0,IF(J1802&lt;SeuilFugitive,1,0)),"")</f>
        <v/>
      </c>
      <c r="M1802" s="37" t="str">
        <f aca="false">IF(G1802=1,IF(B1802="",IF((Fin-A1802)*24&gt;SeuilFigee,1,0),IF(J1802&gt;SeuilFigee*3600,1,0)),"")</f>
        <v/>
      </c>
      <c r="N1802" s="0" t="str">
        <f aca="false">IF(G1802=1,IF(COUNTIF(H$2:H1802,H1802)=1,COUNTIF($H:$H,H1802),""),"")</f>
        <v/>
      </c>
      <c r="O1802" s="0" t="str">
        <f aca="false">IF(G1802=1,IF(COUNTIF(I$2:I1802,I1802)=1,COUNTIF($I:$I,I1802),""),"")</f>
        <v/>
      </c>
      <c r="P1802" s="38" t="str">
        <f aca="false">IF(G1802=1,IF(COUNTIFS(C$2:C1802,C1802,G$2:G1802,1)=1,COUNTIFS($C:$C,C1802,$G:$G,1)+ROW()/10000000,""),"")</f>
        <v/>
      </c>
      <c r="Q1802" s="0" t="str">
        <f aca="false">IF(K1802=1,IF(COUNTIFS(C$2:C1802,C1802,K$2:K1802,1)=1,1,0),"")</f>
        <v/>
      </c>
      <c r="R1802" s="0" t="str">
        <f aca="false">IF(M1802=1,IF(COUNTIFS(C$2:C1802,C1802,M$2:M1802,1)=1,1,0),"")</f>
        <v/>
      </c>
      <c r="S1802" s="0" t="str">
        <f aca="false">IF(L1802=1,IF(COUNTIFS(C$2:C1802,C1802,L$2:L1802,1)=1,1,0),"")</f>
        <v/>
      </c>
      <c r="T1802" s="38" t="str">
        <f aca="false">IF(N1802="","",N1802+ROW()/10000000)</f>
        <v/>
      </c>
      <c r="U1802" s="0" t="str">
        <f aca="false">IF(G1802=1,IF(B1802="",1,0),"")</f>
        <v/>
      </c>
    </row>
    <row r="1803" customFormat="false" ht="15" hidden="false" customHeight="false" outlineLevel="0" collapsed="false">
      <c r="A1803" s="35"/>
      <c r="B1803" s="35"/>
      <c r="G1803" s="0" t="str">
        <f aca="false">IF(A1803="","",IF(AND(A1803&gt;=Debut,A1803&lt;Fin),1,0))</f>
        <v/>
      </c>
      <c r="H1803" s="0" t="str">
        <f aca="false">IF(G1803=1,INT(ROUND((A1803-Debut)*86400,0)/600),"")</f>
        <v/>
      </c>
      <c r="I1803" s="0" t="str">
        <f aca="false">IF(G1803=1,INT(ROUND((A1803-Debut)*86400,0)/3600),"")</f>
        <v/>
      </c>
      <c r="J1803" s="0" t="str">
        <f aca="false">IF(OR(A1803="",B1803=""),"",ROUND((B1803-A1803)*86400,0))</f>
        <v/>
      </c>
      <c r="K1803" s="37" t="str">
        <f aca="false">IF(G1803=1,IF(COUNTIFS($C:$C,C1803,$G:$G,1,$A:$A,"&gt;="&amp;(A1803-FenetreInterm/86400),$A:$A,"&lt;="&amp;A1803)&gt;=NbInterm,1,0),"")</f>
        <v/>
      </c>
      <c r="L1803" s="37" t="str">
        <f aca="false">IF(G1803=1,IF(B1803="",0,IF(J1803&lt;SeuilFugitive,1,0)),"")</f>
        <v/>
      </c>
      <c r="M1803" s="37" t="str">
        <f aca="false">IF(G1803=1,IF(B1803="",IF((Fin-A1803)*24&gt;SeuilFigee,1,0),IF(J1803&gt;SeuilFigee*3600,1,0)),"")</f>
        <v/>
      </c>
      <c r="N1803" s="0" t="str">
        <f aca="false">IF(G1803=1,IF(COUNTIF(H$2:H1803,H1803)=1,COUNTIF($H:$H,H1803),""),"")</f>
        <v/>
      </c>
      <c r="O1803" s="0" t="str">
        <f aca="false">IF(G1803=1,IF(COUNTIF(I$2:I1803,I1803)=1,COUNTIF($I:$I,I1803),""),"")</f>
        <v/>
      </c>
      <c r="P1803" s="38" t="str">
        <f aca="false">IF(G1803=1,IF(COUNTIFS(C$2:C1803,C1803,G$2:G1803,1)=1,COUNTIFS($C:$C,C1803,$G:$G,1)+ROW()/10000000,""),"")</f>
        <v/>
      </c>
      <c r="Q1803" s="0" t="str">
        <f aca="false">IF(K1803=1,IF(COUNTIFS(C$2:C1803,C1803,K$2:K1803,1)=1,1,0),"")</f>
        <v/>
      </c>
      <c r="R1803" s="0" t="str">
        <f aca="false">IF(M1803=1,IF(COUNTIFS(C$2:C1803,C1803,M$2:M1803,1)=1,1,0),"")</f>
        <v/>
      </c>
      <c r="S1803" s="0" t="str">
        <f aca="false">IF(L1803=1,IF(COUNTIFS(C$2:C1803,C1803,L$2:L1803,1)=1,1,0),"")</f>
        <v/>
      </c>
      <c r="T1803" s="38" t="str">
        <f aca="false">IF(N1803="","",N1803+ROW()/10000000)</f>
        <v/>
      </c>
      <c r="U1803" s="0" t="str">
        <f aca="false">IF(G1803=1,IF(B1803="",1,0),"")</f>
        <v/>
      </c>
    </row>
    <row r="1804" customFormat="false" ht="15" hidden="false" customHeight="false" outlineLevel="0" collapsed="false">
      <c r="A1804" s="35"/>
      <c r="B1804" s="35"/>
      <c r="G1804" s="0" t="str">
        <f aca="false">IF(A1804="","",IF(AND(A1804&gt;=Debut,A1804&lt;Fin),1,0))</f>
        <v/>
      </c>
      <c r="H1804" s="0" t="str">
        <f aca="false">IF(G1804=1,INT(ROUND((A1804-Debut)*86400,0)/600),"")</f>
        <v/>
      </c>
      <c r="I1804" s="0" t="str">
        <f aca="false">IF(G1804=1,INT(ROUND((A1804-Debut)*86400,0)/3600),"")</f>
        <v/>
      </c>
      <c r="J1804" s="0" t="str">
        <f aca="false">IF(OR(A1804="",B1804=""),"",ROUND((B1804-A1804)*86400,0))</f>
        <v/>
      </c>
      <c r="K1804" s="37" t="str">
        <f aca="false">IF(G1804=1,IF(COUNTIFS($C:$C,C1804,$G:$G,1,$A:$A,"&gt;="&amp;(A1804-FenetreInterm/86400),$A:$A,"&lt;="&amp;A1804)&gt;=NbInterm,1,0),"")</f>
        <v/>
      </c>
      <c r="L1804" s="37" t="str">
        <f aca="false">IF(G1804=1,IF(B1804="",0,IF(J1804&lt;SeuilFugitive,1,0)),"")</f>
        <v/>
      </c>
      <c r="M1804" s="37" t="str">
        <f aca="false">IF(G1804=1,IF(B1804="",IF((Fin-A1804)*24&gt;SeuilFigee,1,0),IF(J1804&gt;SeuilFigee*3600,1,0)),"")</f>
        <v/>
      </c>
      <c r="N1804" s="0" t="str">
        <f aca="false">IF(G1804=1,IF(COUNTIF(H$2:H1804,H1804)=1,COUNTIF($H:$H,H1804),""),"")</f>
        <v/>
      </c>
      <c r="O1804" s="0" t="str">
        <f aca="false">IF(G1804=1,IF(COUNTIF(I$2:I1804,I1804)=1,COUNTIF($I:$I,I1804),""),"")</f>
        <v/>
      </c>
      <c r="P1804" s="38" t="str">
        <f aca="false">IF(G1804=1,IF(COUNTIFS(C$2:C1804,C1804,G$2:G1804,1)=1,COUNTIFS($C:$C,C1804,$G:$G,1)+ROW()/10000000,""),"")</f>
        <v/>
      </c>
      <c r="Q1804" s="0" t="str">
        <f aca="false">IF(K1804=1,IF(COUNTIFS(C$2:C1804,C1804,K$2:K1804,1)=1,1,0),"")</f>
        <v/>
      </c>
      <c r="R1804" s="0" t="str">
        <f aca="false">IF(M1804=1,IF(COUNTIFS(C$2:C1804,C1804,M$2:M1804,1)=1,1,0),"")</f>
        <v/>
      </c>
      <c r="S1804" s="0" t="str">
        <f aca="false">IF(L1804=1,IF(COUNTIFS(C$2:C1804,C1804,L$2:L1804,1)=1,1,0),"")</f>
        <v/>
      </c>
      <c r="T1804" s="38" t="str">
        <f aca="false">IF(N1804="","",N1804+ROW()/10000000)</f>
        <v/>
      </c>
      <c r="U1804" s="0" t="str">
        <f aca="false">IF(G1804=1,IF(B1804="",1,0),"")</f>
        <v/>
      </c>
    </row>
    <row r="1805" customFormat="false" ht="15" hidden="false" customHeight="false" outlineLevel="0" collapsed="false">
      <c r="A1805" s="35"/>
      <c r="B1805" s="35"/>
      <c r="G1805" s="0" t="str">
        <f aca="false">IF(A1805="","",IF(AND(A1805&gt;=Debut,A1805&lt;Fin),1,0))</f>
        <v/>
      </c>
      <c r="H1805" s="0" t="str">
        <f aca="false">IF(G1805=1,INT(ROUND((A1805-Debut)*86400,0)/600),"")</f>
        <v/>
      </c>
      <c r="I1805" s="0" t="str">
        <f aca="false">IF(G1805=1,INT(ROUND((A1805-Debut)*86400,0)/3600),"")</f>
        <v/>
      </c>
      <c r="J1805" s="0" t="str">
        <f aca="false">IF(OR(A1805="",B1805=""),"",ROUND((B1805-A1805)*86400,0))</f>
        <v/>
      </c>
      <c r="K1805" s="37" t="str">
        <f aca="false">IF(G1805=1,IF(COUNTIFS($C:$C,C1805,$G:$G,1,$A:$A,"&gt;="&amp;(A1805-FenetreInterm/86400),$A:$A,"&lt;="&amp;A1805)&gt;=NbInterm,1,0),"")</f>
        <v/>
      </c>
      <c r="L1805" s="37" t="str">
        <f aca="false">IF(G1805=1,IF(B1805="",0,IF(J1805&lt;SeuilFugitive,1,0)),"")</f>
        <v/>
      </c>
      <c r="M1805" s="37" t="str">
        <f aca="false">IF(G1805=1,IF(B1805="",IF((Fin-A1805)*24&gt;SeuilFigee,1,0),IF(J1805&gt;SeuilFigee*3600,1,0)),"")</f>
        <v/>
      </c>
      <c r="N1805" s="0" t="str">
        <f aca="false">IF(G1805=1,IF(COUNTIF(H$2:H1805,H1805)=1,COUNTIF($H:$H,H1805),""),"")</f>
        <v/>
      </c>
      <c r="O1805" s="0" t="str">
        <f aca="false">IF(G1805=1,IF(COUNTIF(I$2:I1805,I1805)=1,COUNTIF($I:$I,I1805),""),"")</f>
        <v/>
      </c>
      <c r="P1805" s="38" t="str">
        <f aca="false">IF(G1805=1,IF(COUNTIFS(C$2:C1805,C1805,G$2:G1805,1)=1,COUNTIFS($C:$C,C1805,$G:$G,1)+ROW()/10000000,""),"")</f>
        <v/>
      </c>
      <c r="Q1805" s="0" t="str">
        <f aca="false">IF(K1805=1,IF(COUNTIFS(C$2:C1805,C1805,K$2:K1805,1)=1,1,0),"")</f>
        <v/>
      </c>
      <c r="R1805" s="0" t="str">
        <f aca="false">IF(M1805=1,IF(COUNTIFS(C$2:C1805,C1805,M$2:M1805,1)=1,1,0),"")</f>
        <v/>
      </c>
      <c r="S1805" s="0" t="str">
        <f aca="false">IF(L1805=1,IF(COUNTIFS(C$2:C1805,C1805,L$2:L1805,1)=1,1,0),"")</f>
        <v/>
      </c>
      <c r="T1805" s="38" t="str">
        <f aca="false">IF(N1805="","",N1805+ROW()/10000000)</f>
        <v/>
      </c>
      <c r="U1805" s="0" t="str">
        <f aca="false">IF(G1805=1,IF(B1805="",1,0),"")</f>
        <v/>
      </c>
    </row>
    <row r="1806" customFormat="false" ht="15" hidden="false" customHeight="false" outlineLevel="0" collapsed="false">
      <c r="A1806" s="35"/>
      <c r="B1806" s="35"/>
      <c r="G1806" s="0" t="str">
        <f aca="false">IF(A1806="","",IF(AND(A1806&gt;=Debut,A1806&lt;Fin),1,0))</f>
        <v/>
      </c>
      <c r="H1806" s="0" t="str">
        <f aca="false">IF(G1806=1,INT(ROUND((A1806-Debut)*86400,0)/600),"")</f>
        <v/>
      </c>
      <c r="I1806" s="0" t="str">
        <f aca="false">IF(G1806=1,INT(ROUND((A1806-Debut)*86400,0)/3600),"")</f>
        <v/>
      </c>
      <c r="J1806" s="0" t="str">
        <f aca="false">IF(OR(A1806="",B1806=""),"",ROUND((B1806-A1806)*86400,0))</f>
        <v/>
      </c>
      <c r="K1806" s="37" t="str">
        <f aca="false">IF(G1806=1,IF(COUNTIFS($C:$C,C1806,$G:$G,1,$A:$A,"&gt;="&amp;(A1806-FenetreInterm/86400),$A:$A,"&lt;="&amp;A1806)&gt;=NbInterm,1,0),"")</f>
        <v/>
      </c>
      <c r="L1806" s="37" t="str">
        <f aca="false">IF(G1806=1,IF(B1806="",0,IF(J1806&lt;SeuilFugitive,1,0)),"")</f>
        <v/>
      </c>
      <c r="M1806" s="37" t="str">
        <f aca="false">IF(G1806=1,IF(B1806="",IF((Fin-A1806)*24&gt;SeuilFigee,1,0),IF(J1806&gt;SeuilFigee*3600,1,0)),"")</f>
        <v/>
      </c>
      <c r="N1806" s="0" t="str">
        <f aca="false">IF(G1806=1,IF(COUNTIF(H$2:H1806,H1806)=1,COUNTIF($H:$H,H1806),""),"")</f>
        <v/>
      </c>
      <c r="O1806" s="0" t="str">
        <f aca="false">IF(G1806=1,IF(COUNTIF(I$2:I1806,I1806)=1,COUNTIF($I:$I,I1806),""),"")</f>
        <v/>
      </c>
      <c r="P1806" s="38" t="str">
        <f aca="false">IF(G1806=1,IF(COUNTIFS(C$2:C1806,C1806,G$2:G1806,1)=1,COUNTIFS($C:$C,C1806,$G:$G,1)+ROW()/10000000,""),"")</f>
        <v/>
      </c>
      <c r="Q1806" s="0" t="str">
        <f aca="false">IF(K1806=1,IF(COUNTIFS(C$2:C1806,C1806,K$2:K1806,1)=1,1,0),"")</f>
        <v/>
      </c>
      <c r="R1806" s="0" t="str">
        <f aca="false">IF(M1806=1,IF(COUNTIFS(C$2:C1806,C1806,M$2:M1806,1)=1,1,0),"")</f>
        <v/>
      </c>
      <c r="S1806" s="0" t="str">
        <f aca="false">IF(L1806=1,IF(COUNTIFS(C$2:C1806,C1806,L$2:L1806,1)=1,1,0),"")</f>
        <v/>
      </c>
      <c r="T1806" s="38" t="str">
        <f aca="false">IF(N1806="","",N1806+ROW()/10000000)</f>
        <v/>
      </c>
      <c r="U1806" s="0" t="str">
        <f aca="false">IF(G1806=1,IF(B1806="",1,0),"")</f>
        <v/>
      </c>
    </row>
    <row r="1807" customFormat="false" ht="15" hidden="false" customHeight="false" outlineLevel="0" collapsed="false">
      <c r="A1807" s="35"/>
      <c r="B1807" s="35"/>
      <c r="G1807" s="0" t="str">
        <f aca="false">IF(A1807="","",IF(AND(A1807&gt;=Debut,A1807&lt;Fin),1,0))</f>
        <v/>
      </c>
      <c r="H1807" s="0" t="str">
        <f aca="false">IF(G1807=1,INT(ROUND((A1807-Debut)*86400,0)/600),"")</f>
        <v/>
      </c>
      <c r="I1807" s="0" t="str">
        <f aca="false">IF(G1807=1,INT(ROUND((A1807-Debut)*86400,0)/3600),"")</f>
        <v/>
      </c>
      <c r="J1807" s="0" t="str">
        <f aca="false">IF(OR(A1807="",B1807=""),"",ROUND((B1807-A1807)*86400,0))</f>
        <v/>
      </c>
      <c r="K1807" s="37" t="str">
        <f aca="false">IF(G1807=1,IF(COUNTIFS($C:$C,C1807,$G:$G,1,$A:$A,"&gt;="&amp;(A1807-FenetreInterm/86400),$A:$A,"&lt;="&amp;A1807)&gt;=NbInterm,1,0),"")</f>
        <v/>
      </c>
      <c r="L1807" s="37" t="str">
        <f aca="false">IF(G1807=1,IF(B1807="",0,IF(J1807&lt;SeuilFugitive,1,0)),"")</f>
        <v/>
      </c>
      <c r="M1807" s="37" t="str">
        <f aca="false">IF(G1807=1,IF(B1807="",IF((Fin-A1807)*24&gt;SeuilFigee,1,0),IF(J1807&gt;SeuilFigee*3600,1,0)),"")</f>
        <v/>
      </c>
      <c r="N1807" s="0" t="str">
        <f aca="false">IF(G1807=1,IF(COUNTIF(H$2:H1807,H1807)=1,COUNTIF($H:$H,H1807),""),"")</f>
        <v/>
      </c>
      <c r="O1807" s="0" t="str">
        <f aca="false">IF(G1807=1,IF(COUNTIF(I$2:I1807,I1807)=1,COUNTIF($I:$I,I1807),""),"")</f>
        <v/>
      </c>
      <c r="P1807" s="38" t="str">
        <f aca="false">IF(G1807=1,IF(COUNTIFS(C$2:C1807,C1807,G$2:G1807,1)=1,COUNTIFS($C:$C,C1807,$G:$G,1)+ROW()/10000000,""),"")</f>
        <v/>
      </c>
      <c r="Q1807" s="0" t="str">
        <f aca="false">IF(K1807=1,IF(COUNTIFS(C$2:C1807,C1807,K$2:K1807,1)=1,1,0),"")</f>
        <v/>
      </c>
      <c r="R1807" s="0" t="str">
        <f aca="false">IF(M1807=1,IF(COUNTIFS(C$2:C1807,C1807,M$2:M1807,1)=1,1,0),"")</f>
        <v/>
      </c>
      <c r="S1807" s="0" t="str">
        <f aca="false">IF(L1807=1,IF(COUNTIFS(C$2:C1807,C1807,L$2:L1807,1)=1,1,0),"")</f>
        <v/>
      </c>
      <c r="T1807" s="38" t="str">
        <f aca="false">IF(N1807="","",N1807+ROW()/10000000)</f>
        <v/>
      </c>
      <c r="U1807" s="0" t="str">
        <f aca="false">IF(G1807=1,IF(B1807="",1,0),"")</f>
        <v/>
      </c>
    </row>
    <row r="1808" customFormat="false" ht="15" hidden="false" customHeight="false" outlineLevel="0" collapsed="false">
      <c r="A1808" s="35"/>
      <c r="B1808" s="35"/>
      <c r="G1808" s="0" t="str">
        <f aca="false">IF(A1808="","",IF(AND(A1808&gt;=Debut,A1808&lt;Fin),1,0))</f>
        <v/>
      </c>
      <c r="H1808" s="0" t="str">
        <f aca="false">IF(G1808=1,INT(ROUND((A1808-Debut)*86400,0)/600),"")</f>
        <v/>
      </c>
      <c r="I1808" s="0" t="str">
        <f aca="false">IF(G1808=1,INT(ROUND((A1808-Debut)*86400,0)/3600),"")</f>
        <v/>
      </c>
      <c r="J1808" s="0" t="str">
        <f aca="false">IF(OR(A1808="",B1808=""),"",ROUND((B1808-A1808)*86400,0))</f>
        <v/>
      </c>
      <c r="K1808" s="37" t="str">
        <f aca="false">IF(G1808=1,IF(COUNTIFS($C:$C,C1808,$G:$G,1,$A:$A,"&gt;="&amp;(A1808-FenetreInterm/86400),$A:$A,"&lt;="&amp;A1808)&gt;=NbInterm,1,0),"")</f>
        <v/>
      </c>
      <c r="L1808" s="37" t="str">
        <f aca="false">IF(G1808=1,IF(B1808="",0,IF(J1808&lt;SeuilFugitive,1,0)),"")</f>
        <v/>
      </c>
      <c r="M1808" s="37" t="str">
        <f aca="false">IF(G1808=1,IF(B1808="",IF((Fin-A1808)*24&gt;SeuilFigee,1,0),IF(J1808&gt;SeuilFigee*3600,1,0)),"")</f>
        <v/>
      </c>
      <c r="N1808" s="0" t="str">
        <f aca="false">IF(G1808=1,IF(COUNTIF(H$2:H1808,H1808)=1,COUNTIF($H:$H,H1808),""),"")</f>
        <v/>
      </c>
      <c r="O1808" s="0" t="str">
        <f aca="false">IF(G1808=1,IF(COUNTIF(I$2:I1808,I1808)=1,COUNTIF($I:$I,I1808),""),"")</f>
        <v/>
      </c>
      <c r="P1808" s="38" t="str">
        <f aca="false">IF(G1808=1,IF(COUNTIFS(C$2:C1808,C1808,G$2:G1808,1)=1,COUNTIFS($C:$C,C1808,$G:$G,1)+ROW()/10000000,""),"")</f>
        <v/>
      </c>
      <c r="Q1808" s="0" t="str">
        <f aca="false">IF(K1808=1,IF(COUNTIFS(C$2:C1808,C1808,K$2:K1808,1)=1,1,0),"")</f>
        <v/>
      </c>
      <c r="R1808" s="0" t="str">
        <f aca="false">IF(M1808=1,IF(COUNTIFS(C$2:C1808,C1808,M$2:M1808,1)=1,1,0),"")</f>
        <v/>
      </c>
      <c r="S1808" s="0" t="str">
        <f aca="false">IF(L1808=1,IF(COUNTIFS(C$2:C1808,C1808,L$2:L1808,1)=1,1,0),"")</f>
        <v/>
      </c>
      <c r="T1808" s="38" t="str">
        <f aca="false">IF(N1808="","",N1808+ROW()/10000000)</f>
        <v/>
      </c>
      <c r="U1808" s="0" t="str">
        <f aca="false">IF(G1808=1,IF(B1808="",1,0),"")</f>
        <v/>
      </c>
    </row>
    <row r="1809" customFormat="false" ht="15" hidden="false" customHeight="false" outlineLevel="0" collapsed="false">
      <c r="A1809" s="35"/>
      <c r="B1809" s="35"/>
      <c r="G1809" s="0" t="str">
        <f aca="false">IF(A1809="","",IF(AND(A1809&gt;=Debut,A1809&lt;Fin),1,0))</f>
        <v/>
      </c>
      <c r="H1809" s="0" t="str">
        <f aca="false">IF(G1809=1,INT(ROUND((A1809-Debut)*86400,0)/600),"")</f>
        <v/>
      </c>
      <c r="I1809" s="0" t="str">
        <f aca="false">IF(G1809=1,INT(ROUND((A1809-Debut)*86400,0)/3600),"")</f>
        <v/>
      </c>
      <c r="J1809" s="0" t="str">
        <f aca="false">IF(OR(A1809="",B1809=""),"",ROUND((B1809-A1809)*86400,0))</f>
        <v/>
      </c>
      <c r="K1809" s="37" t="str">
        <f aca="false">IF(G1809=1,IF(COUNTIFS($C:$C,C1809,$G:$G,1,$A:$A,"&gt;="&amp;(A1809-FenetreInterm/86400),$A:$A,"&lt;="&amp;A1809)&gt;=NbInterm,1,0),"")</f>
        <v/>
      </c>
      <c r="L1809" s="37" t="str">
        <f aca="false">IF(G1809=1,IF(B1809="",0,IF(J1809&lt;SeuilFugitive,1,0)),"")</f>
        <v/>
      </c>
      <c r="M1809" s="37" t="str">
        <f aca="false">IF(G1809=1,IF(B1809="",IF((Fin-A1809)*24&gt;SeuilFigee,1,0),IF(J1809&gt;SeuilFigee*3600,1,0)),"")</f>
        <v/>
      </c>
      <c r="N1809" s="0" t="str">
        <f aca="false">IF(G1809=1,IF(COUNTIF(H$2:H1809,H1809)=1,COUNTIF($H:$H,H1809),""),"")</f>
        <v/>
      </c>
      <c r="O1809" s="0" t="str">
        <f aca="false">IF(G1809=1,IF(COUNTIF(I$2:I1809,I1809)=1,COUNTIF($I:$I,I1809),""),"")</f>
        <v/>
      </c>
      <c r="P1809" s="38" t="str">
        <f aca="false">IF(G1809=1,IF(COUNTIFS(C$2:C1809,C1809,G$2:G1809,1)=1,COUNTIFS($C:$C,C1809,$G:$G,1)+ROW()/10000000,""),"")</f>
        <v/>
      </c>
      <c r="Q1809" s="0" t="str">
        <f aca="false">IF(K1809=1,IF(COUNTIFS(C$2:C1809,C1809,K$2:K1809,1)=1,1,0),"")</f>
        <v/>
      </c>
      <c r="R1809" s="0" t="str">
        <f aca="false">IF(M1809=1,IF(COUNTIFS(C$2:C1809,C1809,M$2:M1809,1)=1,1,0),"")</f>
        <v/>
      </c>
      <c r="S1809" s="0" t="str">
        <f aca="false">IF(L1809=1,IF(COUNTIFS(C$2:C1809,C1809,L$2:L1809,1)=1,1,0),"")</f>
        <v/>
      </c>
      <c r="T1809" s="38" t="str">
        <f aca="false">IF(N1809="","",N1809+ROW()/10000000)</f>
        <v/>
      </c>
      <c r="U1809" s="0" t="str">
        <f aca="false">IF(G1809=1,IF(B1809="",1,0),"")</f>
        <v/>
      </c>
    </row>
    <row r="1810" customFormat="false" ht="15" hidden="false" customHeight="false" outlineLevel="0" collapsed="false">
      <c r="A1810" s="35"/>
      <c r="B1810" s="35"/>
      <c r="G1810" s="0" t="str">
        <f aca="false">IF(A1810="","",IF(AND(A1810&gt;=Debut,A1810&lt;Fin),1,0))</f>
        <v/>
      </c>
      <c r="H1810" s="0" t="str">
        <f aca="false">IF(G1810=1,INT(ROUND((A1810-Debut)*86400,0)/600),"")</f>
        <v/>
      </c>
      <c r="I1810" s="0" t="str">
        <f aca="false">IF(G1810=1,INT(ROUND((A1810-Debut)*86400,0)/3600),"")</f>
        <v/>
      </c>
      <c r="J1810" s="0" t="str">
        <f aca="false">IF(OR(A1810="",B1810=""),"",ROUND((B1810-A1810)*86400,0))</f>
        <v/>
      </c>
      <c r="K1810" s="37" t="str">
        <f aca="false">IF(G1810=1,IF(COUNTIFS($C:$C,C1810,$G:$G,1,$A:$A,"&gt;="&amp;(A1810-FenetreInterm/86400),$A:$A,"&lt;="&amp;A1810)&gt;=NbInterm,1,0),"")</f>
        <v/>
      </c>
      <c r="L1810" s="37" t="str">
        <f aca="false">IF(G1810=1,IF(B1810="",0,IF(J1810&lt;SeuilFugitive,1,0)),"")</f>
        <v/>
      </c>
      <c r="M1810" s="37" t="str">
        <f aca="false">IF(G1810=1,IF(B1810="",IF((Fin-A1810)*24&gt;SeuilFigee,1,0),IF(J1810&gt;SeuilFigee*3600,1,0)),"")</f>
        <v/>
      </c>
      <c r="N1810" s="0" t="str">
        <f aca="false">IF(G1810=1,IF(COUNTIF(H$2:H1810,H1810)=1,COUNTIF($H:$H,H1810),""),"")</f>
        <v/>
      </c>
      <c r="O1810" s="0" t="str">
        <f aca="false">IF(G1810=1,IF(COUNTIF(I$2:I1810,I1810)=1,COUNTIF($I:$I,I1810),""),"")</f>
        <v/>
      </c>
      <c r="P1810" s="38" t="str">
        <f aca="false">IF(G1810=1,IF(COUNTIFS(C$2:C1810,C1810,G$2:G1810,1)=1,COUNTIFS($C:$C,C1810,$G:$G,1)+ROW()/10000000,""),"")</f>
        <v/>
      </c>
      <c r="Q1810" s="0" t="str">
        <f aca="false">IF(K1810=1,IF(COUNTIFS(C$2:C1810,C1810,K$2:K1810,1)=1,1,0),"")</f>
        <v/>
      </c>
      <c r="R1810" s="0" t="str">
        <f aca="false">IF(M1810=1,IF(COUNTIFS(C$2:C1810,C1810,M$2:M1810,1)=1,1,0),"")</f>
        <v/>
      </c>
      <c r="S1810" s="0" t="str">
        <f aca="false">IF(L1810=1,IF(COUNTIFS(C$2:C1810,C1810,L$2:L1810,1)=1,1,0),"")</f>
        <v/>
      </c>
      <c r="T1810" s="38" t="str">
        <f aca="false">IF(N1810="","",N1810+ROW()/10000000)</f>
        <v/>
      </c>
      <c r="U1810" s="0" t="str">
        <f aca="false">IF(G1810=1,IF(B1810="",1,0),"")</f>
        <v/>
      </c>
    </row>
    <row r="1811" customFormat="false" ht="15" hidden="false" customHeight="false" outlineLevel="0" collapsed="false">
      <c r="A1811" s="35"/>
      <c r="B1811" s="35"/>
      <c r="G1811" s="0" t="str">
        <f aca="false">IF(A1811="","",IF(AND(A1811&gt;=Debut,A1811&lt;Fin),1,0))</f>
        <v/>
      </c>
      <c r="H1811" s="0" t="str">
        <f aca="false">IF(G1811=1,INT(ROUND((A1811-Debut)*86400,0)/600),"")</f>
        <v/>
      </c>
      <c r="I1811" s="0" t="str">
        <f aca="false">IF(G1811=1,INT(ROUND((A1811-Debut)*86400,0)/3600),"")</f>
        <v/>
      </c>
      <c r="J1811" s="0" t="str">
        <f aca="false">IF(OR(A1811="",B1811=""),"",ROUND((B1811-A1811)*86400,0))</f>
        <v/>
      </c>
      <c r="K1811" s="37" t="str">
        <f aca="false">IF(G1811=1,IF(COUNTIFS($C:$C,C1811,$G:$G,1,$A:$A,"&gt;="&amp;(A1811-FenetreInterm/86400),$A:$A,"&lt;="&amp;A1811)&gt;=NbInterm,1,0),"")</f>
        <v/>
      </c>
      <c r="L1811" s="37" t="str">
        <f aca="false">IF(G1811=1,IF(B1811="",0,IF(J1811&lt;SeuilFugitive,1,0)),"")</f>
        <v/>
      </c>
      <c r="M1811" s="37" t="str">
        <f aca="false">IF(G1811=1,IF(B1811="",IF((Fin-A1811)*24&gt;SeuilFigee,1,0),IF(J1811&gt;SeuilFigee*3600,1,0)),"")</f>
        <v/>
      </c>
      <c r="N1811" s="0" t="str">
        <f aca="false">IF(G1811=1,IF(COUNTIF(H$2:H1811,H1811)=1,COUNTIF($H:$H,H1811),""),"")</f>
        <v/>
      </c>
      <c r="O1811" s="0" t="str">
        <f aca="false">IF(G1811=1,IF(COUNTIF(I$2:I1811,I1811)=1,COUNTIF($I:$I,I1811),""),"")</f>
        <v/>
      </c>
      <c r="P1811" s="38" t="str">
        <f aca="false">IF(G1811=1,IF(COUNTIFS(C$2:C1811,C1811,G$2:G1811,1)=1,COUNTIFS($C:$C,C1811,$G:$G,1)+ROW()/10000000,""),"")</f>
        <v/>
      </c>
      <c r="Q1811" s="0" t="str">
        <f aca="false">IF(K1811=1,IF(COUNTIFS(C$2:C1811,C1811,K$2:K1811,1)=1,1,0),"")</f>
        <v/>
      </c>
      <c r="R1811" s="0" t="str">
        <f aca="false">IF(M1811=1,IF(COUNTIFS(C$2:C1811,C1811,M$2:M1811,1)=1,1,0),"")</f>
        <v/>
      </c>
      <c r="S1811" s="0" t="str">
        <f aca="false">IF(L1811=1,IF(COUNTIFS(C$2:C1811,C1811,L$2:L1811,1)=1,1,0),"")</f>
        <v/>
      </c>
      <c r="T1811" s="38" t="str">
        <f aca="false">IF(N1811="","",N1811+ROW()/10000000)</f>
        <v/>
      </c>
      <c r="U1811" s="0" t="str">
        <f aca="false">IF(G1811=1,IF(B1811="",1,0),"")</f>
        <v/>
      </c>
    </row>
    <row r="1812" customFormat="false" ht="15" hidden="false" customHeight="false" outlineLevel="0" collapsed="false">
      <c r="A1812" s="35"/>
      <c r="B1812" s="35"/>
      <c r="G1812" s="0" t="str">
        <f aca="false">IF(A1812="","",IF(AND(A1812&gt;=Debut,A1812&lt;Fin),1,0))</f>
        <v/>
      </c>
      <c r="H1812" s="0" t="str">
        <f aca="false">IF(G1812=1,INT(ROUND((A1812-Debut)*86400,0)/600),"")</f>
        <v/>
      </c>
      <c r="I1812" s="0" t="str">
        <f aca="false">IF(G1812=1,INT(ROUND((A1812-Debut)*86400,0)/3600),"")</f>
        <v/>
      </c>
      <c r="J1812" s="0" t="str">
        <f aca="false">IF(OR(A1812="",B1812=""),"",ROUND((B1812-A1812)*86400,0))</f>
        <v/>
      </c>
      <c r="K1812" s="37" t="str">
        <f aca="false">IF(G1812=1,IF(COUNTIFS($C:$C,C1812,$G:$G,1,$A:$A,"&gt;="&amp;(A1812-FenetreInterm/86400),$A:$A,"&lt;="&amp;A1812)&gt;=NbInterm,1,0),"")</f>
        <v/>
      </c>
      <c r="L1812" s="37" t="str">
        <f aca="false">IF(G1812=1,IF(B1812="",0,IF(J1812&lt;SeuilFugitive,1,0)),"")</f>
        <v/>
      </c>
      <c r="M1812" s="37" t="str">
        <f aca="false">IF(G1812=1,IF(B1812="",IF((Fin-A1812)*24&gt;SeuilFigee,1,0),IF(J1812&gt;SeuilFigee*3600,1,0)),"")</f>
        <v/>
      </c>
      <c r="N1812" s="0" t="str">
        <f aca="false">IF(G1812=1,IF(COUNTIF(H$2:H1812,H1812)=1,COUNTIF($H:$H,H1812),""),"")</f>
        <v/>
      </c>
      <c r="O1812" s="0" t="str">
        <f aca="false">IF(G1812=1,IF(COUNTIF(I$2:I1812,I1812)=1,COUNTIF($I:$I,I1812),""),"")</f>
        <v/>
      </c>
      <c r="P1812" s="38" t="str">
        <f aca="false">IF(G1812=1,IF(COUNTIFS(C$2:C1812,C1812,G$2:G1812,1)=1,COUNTIFS($C:$C,C1812,$G:$G,1)+ROW()/10000000,""),"")</f>
        <v/>
      </c>
      <c r="Q1812" s="0" t="str">
        <f aca="false">IF(K1812=1,IF(COUNTIFS(C$2:C1812,C1812,K$2:K1812,1)=1,1,0),"")</f>
        <v/>
      </c>
      <c r="R1812" s="0" t="str">
        <f aca="false">IF(M1812=1,IF(COUNTIFS(C$2:C1812,C1812,M$2:M1812,1)=1,1,0),"")</f>
        <v/>
      </c>
      <c r="S1812" s="0" t="str">
        <f aca="false">IF(L1812=1,IF(COUNTIFS(C$2:C1812,C1812,L$2:L1812,1)=1,1,0),"")</f>
        <v/>
      </c>
      <c r="T1812" s="38" t="str">
        <f aca="false">IF(N1812="","",N1812+ROW()/10000000)</f>
        <v/>
      </c>
      <c r="U1812" s="0" t="str">
        <f aca="false">IF(G1812=1,IF(B1812="",1,0),"")</f>
        <v/>
      </c>
    </row>
    <row r="1813" customFormat="false" ht="15" hidden="false" customHeight="false" outlineLevel="0" collapsed="false">
      <c r="A1813" s="35"/>
      <c r="B1813" s="35"/>
      <c r="G1813" s="0" t="str">
        <f aca="false">IF(A1813="","",IF(AND(A1813&gt;=Debut,A1813&lt;Fin),1,0))</f>
        <v/>
      </c>
      <c r="H1813" s="0" t="str">
        <f aca="false">IF(G1813=1,INT(ROUND((A1813-Debut)*86400,0)/600),"")</f>
        <v/>
      </c>
      <c r="I1813" s="0" t="str">
        <f aca="false">IF(G1813=1,INT(ROUND((A1813-Debut)*86400,0)/3600),"")</f>
        <v/>
      </c>
      <c r="J1813" s="0" t="str">
        <f aca="false">IF(OR(A1813="",B1813=""),"",ROUND((B1813-A1813)*86400,0))</f>
        <v/>
      </c>
      <c r="K1813" s="37" t="str">
        <f aca="false">IF(G1813=1,IF(COUNTIFS($C:$C,C1813,$G:$G,1,$A:$A,"&gt;="&amp;(A1813-FenetreInterm/86400),$A:$A,"&lt;="&amp;A1813)&gt;=NbInterm,1,0),"")</f>
        <v/>
      </c>
      <c r="L1813" s="37" t="str">
        <f aca="false">IF(G1813=1,IF(B1813="",0,IF(J1813&lt;SeuilFugitive,1,0)),"")</f>
        <v/>
      </c>
      <c r="M1813" s="37" t="str">
        <f aca="false">IF(G1813=1,IF(B1813="",IF((Fin-A1813)*24&gt;SeuilFigee,1,0),IF(J1813&gt;SeuilFigee*3600,1,0)),"")</f>
        <v/>
      </c>
      <c r="N1813" s="0" t="str">
        <f aca="false">IF(G1813=1,IF(COUNTIF(H$2:H1813,H1813)=1,COUNTIF($H:$H,H1813),""),"")</f>
        <v/>
      </c>
      <c r="O1813" s="0" t="str">
        <f aca="false">IF(G1813=1,IF(COUNTIF(I$2:I1813,I1813)=1,COUNTIF($I:$I,I1813),""),"")</f>
        <v/>
      </c>
      <c r="P1813" s="38" t="str">
        <f aca="false">IF(G1813=1,IF(COUNTIFS(C$2:C1813,C1813,G$2:G1813,1)=1,COUNTIFS($C:$C,C1813,$G:$G,1)+ROW()/10000000,""),"")</f>
        <v/>
      </c>
      <c r="Q1813" s="0" t="str">
        <f aca="false">IF(K1813=1,IF(COUNTIFS(C$2:C1813,C1813,K$2:K1813,1)=1,1,0),"")</f>
        <v/>
      </c>
      <c r="R1813" s="0" t="str">
        <f aca="false">IF(M1813=1,IF(COUNTIFS(C$2:C1813,C1813,M$2:M1813,1)=1,1,0),"")</f>
        <v/>
      </c>
      <c r="S1813" s="0" t="str">
        <f aca="false">IF(L1813=1,IF(COUNTIFS(C$2:C1813,C1813,L$2:L1813,1)=1,1,0),"")</f>
        <v/>
      </c>
      <c r="T1813" s="38" t="str">
        <f aca="false">IF(N1813="","",N1813+ROW()/10000000)</f>
        <v/>
      </c>
      <c r="U1813" s="0" t="str">
        <f aca="false">IF(G1813=1,IF(B1813="",1,0),"")</f>
        <v/>
      </c>
    </row>
    <row r="1814" customFormat="false" ht="15" hidden="false" customHeight="false" outlineLevel="0" collapsed="false">
      <c r="A1814" s="35"/>
      <c r="B1814" s="35"/>
      <c r="G1814" s="0" t="str">
        <f aca="false">IF(A1814="","",IF(AND(A1814&gt;=Debut,A1814&lt;Fin),1,0))</f>
        <v/>
      </c>
      <c r="H1814" s="0" t="str">
        <f aca="false">IF(G1814=1,INT(ROUND((A1814-Debut)*86400,0)/600),"")</f>
        <v/>
      </c>
      <c r="I1814" s="0" t="str">
        <f aca="false">IF(G1814=1,INT(ROUND((A1814-Debut)*86400,0)/3600),"")</f>
        <v/>
      </c>
      <c r="J1814" s="0" t="str">
        <f aca="false">IF(OR(A1814="",B1814=""),"",ROUND((B1814-A1814)*86400,0))</f>
        <v/>
      </c>
      <c r="K1814" s="37" t="str">
        <f aca="false">IF(G1814=1,IF(COUNTIFS($C:$C,C1814,$G:$G,1,$A:$A,"&gt;="&amp;(A1814-FenetreInterm/86400),$A:$A,"&lt;="&amp;A1814)&gt;=NbInterm,1,0),"")</f>
        <v/>
      </c>
      <c r="L1814" s="37" t="str">
        <f aca="false">IF(G1814=1,IF(B1814="",0,IF(J1814&lt;SeuilFugitive,1,0)),"")</f>
        <v/>
      </c>
      <c r="M1814" s="37" t="str">
        <f aca="false">IF(G1814=1,IF(B1814="",IF((Fin-A1814)*24&gt;SeuilFigee,1,0),IF(J1814&gt;SeuilFigee*3600,1,0)),"")</f>
        <v/>
      </c>
      <c r="N1814" s="0" t="str">
        <f aca="false">IF(G1814=1,IF(COUNTIF(H$2:H1814,H1814)=1,COUNTIF($H:$H,H1814),""),"")</f>
        <v/>
      </c>
      <c r="O1814" s="0" t="str">
        <f aca="false">IF(G1814=1,IF(COUNTIF(I$2:I1814,I1814)=1,COUNTIF($I:$I,I1814),""),"")</f>
        <v/>
      </c>
      <c r="P1814" s="38" t="str">
        <f aca="false">IF(G1814=1,IF(COUNTIFS(C$2:C1814,C1814,G$2:G1814,1)=1,COUNTIFS($C:$C,C1814,$G:$G,1)+ROW()/10000000,""),"")</f>
        <v/>
      </c>
      <c r="Q1814" s="0" t="str">
        <f aca="false">IF(K1814=1,IF(COUNTIFS(C$2:C1814,C1814,K$2:K1814,1)=1,1,0),"")</f>
        <v/>
      </c>
      <c r="R1814" s="0" t="str">
        <f aca="false">IF(M1814=1,IF(COUNTIFS(C$2:C1814,C1814,M$2:M1814,1)=1,1,0),"")</f>
        <v/>
      </c>
      <c r="S1814" s="0" t="str">
        <f aca="false">IF(L1814=1,IF(COUNTIFS(C$2:C1814,C1814,L$2:L1814,1)=1,1,0),"")</f>
        <v/>
      </c>
      <c r="T1814" s="38" t="str">
        <f aca="false">IF(N1814="","",N1814+ROW()/10000000)</f>
        <v/>
      </c>
      <c r="U1814" s="0" t="str">
        <f aca="false">IF(G1814=1,IF(B1814="",1,0),"")</f>
        <v/>
      </c>
    </row>
    <row r="1815" customFormat="false" ht="15" hidden="false" customHeight="false" outlineLevel="0" collapsed="false">
      <c r="A1815" s="35"/>
      <c r="B1815" s="35"/>
      <c r="G1815" s="0" t="str">
        <f aca="false">IF(A1815="","",IF(AND(A1815&gt;=Debut,A1815&lt;Fin),1,0))</f>
        <v/>
      </c>
      <c r="H1815" s="0" t="str">
        <f aca="false">IF(G1815=1,INT(ROUND((A1815-Debut)*86400,0)/600),"")</f>
        <v/>
      </c>
      <c r="I1815" s="0" t="str">
        <f aca="false">IF(G1815=1,INT(ROUND((A1815-Debut)*86400,0)/3600),"")</f>
        <v/>
      </c>
      <c r="J1815" s="0" t="str">
        <f aca="false">IF(OR(A1815="",B1815=""),"",ROUND((B1815-A1815)*86400,0))</f>
        <v/>
      </c>
      <c r="K1815" s="37" t="str">
        <f aca="false">IF(G1815=1,IF(COUNTIFS($C:$C,C1815,$G:$G,1,$A:$A,"&gt;="&amp;(A1815-FenetreInterm/86400),$A:$A,"&lt;="&amp;A1815)&gt;=NbInterm,1,0),"")</f>
        <v/>
      </c>
      <c r="L1815" s="37" t="str">
        <f aca="false">IF(G1815=1,IF(B1815="",0,IF(J1815&lt;SeuilFugitive,1,0)),"")</f>
        <v/>
      </c>
      <c r="M1815" s="37" t="str">
        <f aca="false">IF(G1815=1,IF(B1815="",IF((Fin-A1815)*24&gt;SeuilFigee,1,0),IF(J1815&gt;SeuilFigee*3600,1,0)),"")</f>
        <v/>
      </c>
      <c r="N1815" s="0" t="str">
        <f aca="false">IF(G1815=1,IF(COUNTIF(H$2:H1815,H1815)=1,COUNTIF($H:$H,H1815),""),"")</f>
        <v/>
      </c>
      <c r="O1815" s="0" t="str">
        <f aca="false">IF(G1815=1,IF(COUNTIF(I$2:I1815,I1815)=1,COUNTIF($I:$I,I1815),""),"")</f>
        <v/>
      </c>
      <c r="P1815" s="38" t="str">
        <f aca="false">IF(G1815=1,IF(COUNTIFS(C$2:C1815,C1815,G$2:G1815,1)=1,COUNTIFS($C:$C,C1815,$G:$G,1)+ROW()/10000000,""),"")</f>
        <v/>
      </c>
      <c r="Q1815" s="0" t="str">
        <f aca="false">IF(K1815=1,IF(COUNTIFS(C$2:C1815,C1815,K$2:K1815,1)=1,1,0),"")</f>
        <v/>
      </c>
      <c r="R1815" s="0" t="str">
        <f aca="false">IF(M1815=1,IF(COUNTIFS(C$2:C1815,C1815,M$2:M1815,1)=1,1,0),"")</f>
        <v/>
      </c>
      <c r="S1815" s="0" t="str">
        <f aca="false">IF(L1815=1,IF(COUNTIFS(C$2:C1815,C1815,L$2:L1815,1)=1,1,0),"")</f>
        <v/>
      </c>
      <c r="T1815" s="38" t="str">
        <f aca="false">IF(N1815="","",N1815+ROW()/10000000)</f>
        <v/>
      </c>
      <c r="U1815" s="0" t="str">
        <f aca="false">IF(G1815=1,IF(B1815="",1,0),"")</f>
        <v/>
      </c>
    </row>
    <row r="1816" customFormat="false" ht="15" hidden="false" customHeight="false" outlineLevel="0" collapsed="false">
      <c r="A1816" s="35"/>
      <c r="B1816" s="35"/>
      <c r="G1816" s="0" t="str">
        <f aca="false">IF(A1816="","",IF(AND(A1816&gt;=Debut,A1816&lt;Fin),1,0))</f>
        <v/>
      </c>
      <c r="H1816" s="0" t="str">
        <f aca="false">IF(G1816=1,INT(ROUND((A1816-Debut)*86400,0)/600),"")</f>
        <v/>
      </c>
      <c r="I1816" s="0" t="str">
        <f aca="false">IF(G1816=1,INT(ROUND((A1816-Debut)*86400,0)/3600),"")</f>
        <v/>
      </c>
      <c r="J1816" s="0" t="str">
        <f aca="false">IF(OR(A1816="",B1816=""),"",ROUND((B1816-A1816)*86400,0))</f>
        <v/>
      </c>
      <c r="K1816" s="37" t="str">
        <f aca="false">IF(G1816=1,IF(COUNTIFS($C:$C,C1816,$G:$G,1,$A:$A,"&gt;="&amp;(A1816-FenetreInterm/86400),$A:$A,"&lt;="&amp;A1816)&gt;=NbInterm,1,0),"")</f>
        <v/>
      </c>
      <c r="L1816" s="37" t="str">
        <f aca="false">IF(G1816=1,IF(B1816="",0,IF(J1816&lt;SeuilFugitive,1,0)),"")</f>
        <v/>
      </c>
      <c r="M1816" s="37" t="str">
        <f aca="false">IF(G1816=1,IF(B1816="",IF((Fin-A1816)*24&gt;SeuilFigee,1,0),IF(J1816&gt;SeuilFigee*3600,1,0)),"")</f>
        <v/>
      </c>
      <c r="N1816" s="0" t="str">
        <f aca="false">IF(G1816=1,IF(COUNTIF(H$2:H1816,H1816)=1,COUNTIF($H:$H,H1816),""),"")</f>
        <v/>
      </c>
      <c r="O1816" s="0" t="str">
        <f aca="false">IF(G1816=1,IF(COUNTIF(I$2:I1816,I1816)=1,COUNTIF($I:$I,I1816),""),"")</f>
        <v/>
      </c>
      <c r="P1816" s="38" t="str">
        <f aca="false">IF(G1816=1,IF(COUNTIFS(C$2:C1816,C1816,G$2:G1816,1)=1,COUNTIFS($C:$C,C1816,$G:$G,1)+ROW()/10000000,""),"")</f>
        <v/>
      </c>
      <c r="Q1816" s="0" t="str">
        <f aca="false">IF(K1816=1,IF(COUNTIFS(C$2:C1816,C1816,K$2:K1816,1)=1,1,0),"")</f>
        <v/>
      </c>
      <c r="R1816" s="0" t="str">
        <f aca="false">IF(M1816=1,IF(COUNTIFS(C$2:C1816,C1816,M$2:M1816,1)=1,1,0),"")</f>
        <v/>
      </c>
      <c r="S1816" s="0" t="str">
        <f aca="false">IF(L1816=1,IF(COUNTIFS(C$2:C1816,C1816,L$2:L1816,1)=1,1,0),"")</f>
        <v/>
      </c>
      <c r="T1816" s="38" t="str">
        <f aca="false">IF(N1816="","",N1816+ROW()/10000000)</f>
        <v/>
      </c>
      <c r="U1816" s="0" t="str">
        <f aca="false">IF(G1816=1,IF(B1816="",1,0),"")</f>
        <v/>
      </c>
    </row>
    <row r="1817" customFormat="false" ht="15" hidden="false" customHeight="false" outlineLevel="0" collapsed="false">
      <c r="A1817" s="35"/>
      <c r="B1817" s="35"/>
      <c r="G1817" s="0" t="str">
        <f aca="false">IF(A1817="","",IF(AND(A1817&gt;=Debut,A1817&lt;Fin),1,0))</f>
        <v/>
      </c>
      <c r="H1817" s="0" t="str">
        <f aca="false">IF(G1817=1,INT(ROUND((A1817-Debut)*86400,0)/600),"")</f>
        <v/>
      </c>
      <c r="I1817" s="0" t="str">
        <f aca="false">IF(G1817=1,INT(ROUND((A1817-Debut)*86400,0)/3600),"")</f>
        <v/>
      </c>
      <c r="J1817" s="0" t="str">
        <f aca="false">IF(OR(A1817="",B1817=""),"",ROUND((B1817-A1817)*86400,0))</f>
        <v/>
      </c>
      <c r="K1817" s="37" t="str">
        <f aca="false">IF(G1817=1,IF(COUNTIFS($C:$C,C1817,$G:$G,1,$A:$A,"&gt;="&amp;(A1817-FenetreInterm/86400),$A:$A,"&lt;="&amp;A1817)&gt;=NbInterm,1,0),"")</f>
        <v/>
      </c>
      <c r="L1817" s="37" t="str">
        <f aca="false">IF(G1817=1,IF(B1817="",0,IF(J1817&lt;SeuilFugitive,1,0)),"")</f>
        <v/>
      </c>
      <c r="M1817" s="37" t="str">
        <f aca="false">IF(G1817=1,IF(B1817="",IF((Fin-A1817)*24&gt;SeuilFigee,1,0),IF(J1817&gt;SeuilFigee*3600,1,0)),"")</f>
        <v/>
      </c>
      <c r="N1817" s="0" t="str">
        <f aca="false">IF(G1817=1,IF(COUNTIF(H$2:H1817,H1817)=1,COUNTIF($H:$H,H1817),""),"")</f>
        <v/>
      </c>
      <c r="O1817" s="0" t="str">
        <f aca="false">IF(G1817=1,IF(COUNTIF(I$2:I1817,I1817)=1,COUNTIF($I:$I,I1817),""),"")</f>
        <v/>
      </c>
      <c r="P1817" s="38" t="str">
        <f aca="false">IF(G1817=1,IF(COUNTIFS(C$2:C1817,C1817,G$2:G1817,1)=1,COUNTIFS($C:$C,C1817,$G:$G,1)+ROW()/10000000,""),"")</f>
        <v/>
      </c>
      <c r="Q1817" s="0" t="str">
        <f aca="false">IF(K1817=1,IF(COUNTIFS(C$2:C1817,C1817,K$2:K1817,1)=1,1,0),"")</f>
        <v/>
      </c>
      <c r="R1817" s="0" t="str">
        <f aca="false">IF(M1817=1,IF(COUNTIFS(C$2:C1817,C1817,M$2:M1817,1)=1,1,0),"")</f>
        <v/>
      </c>
      <c r="S1817" s="0" t="str">
        <f aca="false">IF(L1817=1,IF(COUNTIFS(C$2:C1817,C1817,L$2:L1817,1)=1,1,0),"")</f>
        <v/>
      </c>
      <c r="T1817" s="38" t="str">
        <f aca="false">IF(N1817="","",N1817+ROW()/10000000)</f>
        <v/>
      </c>
      <c r="U1817" s="0" t="str">
        <f aca="false">IF(G1817=1,IF(B1817="",1,0),"")</f>
        <v/>
      </c>
    </row>
    <row r="1818" customFormat="false" ht="15" hidden="false" customHeight="false" outlineLevel="0" collapsed="false">
      <c r="A1818" s="35"/>
      <c r="B1818" s="35"/>
      <c r="G1818" s="0" t="str">
        <f aca="false">IF(A1818="","",IF(AND(A1818&gt;=Debut,A1818&lt;Fin),1,0))</f>
        <v/>
      </c>
      <c r="H1818" s="0" t="str">
        <f aca="false">IF(G1818=1,INT(ROUND((A1818-Debut)*86400,0)/600),"")</f>
        <v/>
      </c>
      <c r="I1818" s="0" t="str">
        <f aca="false">IF(G1818=1,INT(ROUND((A1818-Debut)*86400,0)/3600),"")</f>
        <v/>
      </c>
      <c r="J1818" s="0" t="str">
        <f aca="false">IF(OR(A1818="",B1818=""),"",ROUND((B1818-A1818)*86400,0))</f>
        <v/>
      </c>
      <c r="K1818" s="37" t="str">
        <f aca="false">IF(G1818=1,IF(COUNTIFS($C:$C,C1818,$G:$G,1,$A:$A,"&gt;="&amp;(A1818-FenetreInterm/86400),$A:$A,"&lt;="&amp;A1818)&gt;=NbInterm,1,0),"")</f>
        <v/>
      </c>
      <c r="L1818" s="37" t="str">
        <f aca="false">IF(G1818=1,IF(B1818="",0,IF(J1818&lt;SeuilFugitive,1,0)),"")</f>
        <v/>
      </c>
      <c r="M1818" s="37" t="str">
        <f aca="false">IF(G1818=1,IF(B1818="",IF((Fin-A1818)*24&gt;SeuilFigee,1,0),IF(J1818&gt;SeuilFigee*3600,1,0)),"")</f>
        <v/>
      </c>
      <c r="N1818" s="0" t="str">
        <f aca="false">IF(G1818=1,IF(COUNTIF(H$2:H1818,H1818)=1,COUNTIF($H:$H,H1818),""),"")</f>
        <v/>
      </c>
      <c r="O1818" s="0" t="str">
        <f aca="false">IF(G1818=1,IF(COUNTIF(I$2:I1818,I1818)=1,COUNTIF($I:$I,I1818),""),"")</f>
        <v/>
      </c>
      <c r="P1818" s="38" t="str">
        <f aca="false">IF(G1818=1,IF(COUNTIFS(C$2:C1818,C1818,G$2:G1818,1)=1,COUNTIFS($C:$C,C1818,$G:$G,1)+ROW()/10000000,""),"")</f>
        <v/>
      </c>
      <c r="Q1818" s="0" t="str">
        <f aca="false">IF(K1818=1,IF(COUNTIFS(C$2:C1818,C1818,K$2:K1818,1)=1,1,0),"")</f>
        <v/>
      </c>
      <c r="R1818" s="0" t="str">
        <f aca="false">IF(M1818=1,IF(COUNTIFS(C$2:C1818,C1818,M$2:M1818,1)=1,1,0),"")</f>
        <v/>
      </c>
      <c r="S1818" s="0" t="str">
        <f aca="false">IF(L1818=1,IF(COUNTIFS(C$2:C1818,C1818,L$2:L1818,1)=1,1,0),"")</f>
        <v/>
      </c>
      <c r="T1818" s="38" t="str">
        <f aca="false">IF(N1818="","",N1818+ROW()/10000000)</f>
        <v/>
      </c>
      <c r="U1818" s="0" t="str">
        <f aca="false">IF(G1818=1,IF(B1818="",1,0),"")</f>
        <v/>
      </c>
    </row>
    <row r="1819" customFormat="false" ht="15" hidden="false" customHeight="false" outlineLevel="0" collapsed="false">
      <c r="A1819" s="35"/>
      <c r="B1819" s="35"/>
      <c r="G1819" s="0" t="str">
        <f aca="false">IF(A1819="","",IF(AND(A1819&gt;=Debut,A1819&lt;Fin),1,0))</f>
        <v/>
      </c>
      <c r="H1819" s="0" t="str">
        <f aca="false">IF(G1819=1,INT(ROUND((A1819-Debut)*86400,0)/600),"")</f>
        <v/>
      </c>
      <c r="I1819" s="0" t="str">
        <f aca="false">IF(G1819=1,INT(ROUND((A1819-Debut)*86400,0)/3600),"")</f>
        <v/>
      </c>
      <c r="J1819" s="0" t="str">
        <f aca="false">IF(OR(A1819="",B1819=""),"",ROUND((B1819-A1819)*86400,0))</f>
        <v/>
      </c>
      <c r="K1819" s="37" t="str">
        <f aca="false">IF(G1819=1,IF(COUNTIFS($C:$C,C1819,$G:$G,1,$A:$A,"&gt;="&amp;(A1819-FenetreInterm/86400),$A:$A,"&lt;="&amp;A1819)&gt;=NbInterm,1,0),"")</f>
        <v/>
      </c>
      <c r="L1819" s="37" t="str">
        <f aca="false">IF(G1819=1,IF(B1819="",0,IF(J1819&lt;SeuilFugitive,1,0)),"")</f>
        <v/>
      </c>
      <c r="M1819" s="37" t="str">
        <f aca="false">IF(G1819=1,IF(B1819="",IF((Fin-A1819)*24&gt;SeuilFigee,1,0),IF(J1819&gt;SeuilFigee*3600,1,0)),"")</f>
        <v/>
      </c>
      <c r="N1819" s="0" t="str">
        <f aca="false">IF(G1819=1,IF(COUNTIF(H$2:H1819,H1819)=1,COUNTIF($H:$H,H1819),""),"")</f>
        <v/>
      </c>
      <c r="O1819" s="0" t="str">
        <f aca="false">IF(G1819=1,IF(COUNTIF(I$2:I1819,I1819)=1,COUNTIF($I:$I,I1819),""),"")</f>
        <v/>
      </c>
      <c r="P1819" s="38" t="str">
        <f aca="false">IF(G1819=1,IF(COUNTIFS(C$2:C1819,C1819,G$2:G1819,1)=1,COUNTIFS($C:$C,C1819,$G:$G,1)+ROW()/10000000,""),"")</f>
        <v/>
      </c>
      <c r="Q1819" s="0" t="str">
        <f aca="false">IF(K1819=1,IF(COUNTIFS(C$2:C1819,C1819,K$2:K1819,1)=1,1,0),"")</f>
        <v/>
      </c>
      <c r="R1819" s="0" t="str">
        <f aca="false">IF(M1819=1,IF(COUNTIFS(C$2:C1819,C1819,M$2:M1819,1)=1,1,0),"")</f>
        <v/>
      </c>
      <c r="S1819" s="0" t="str">
        <f aca="false">IF(L1819=1,IF(COUNTIFS(C$2:C1819,C1819,L$2:L1819,1)=1,1,0),"")</f>
        <v/>
      </c>
      <c r="T1819" s="38" t="str">
        <f aca="false">IF(N1819="","",N1819+ROW()/10000000)</f>
        <v/>
      </c>
      <c r="U1819" s="0" t="str">
        <f aca="false">IF(G1819=1,IF(B1819="",1,0),"")</f>
        <v/>
      </c>
    </row>
    <row r="1820" customFormat="false" ht="15" hidden="false" customHeight="false" outlineLevel="0" collapsed="false">
      <c r="A1820" s="35"/>
      <c r="B1820" s="35"/>
      <c r="G1820" s="0" t="str">
        <f aca="false">IF(A1820="","",IF(AND(A1820&gt;=Debut,A1820&lt;Fin),1,0))</f>
        <v/>
      </c>
      <c r="H1820" s="0" t="str">
        <f aca="false">IF(G1820=1,INT(ROUND((A1820-Debut)*86400,0)/600),"")</f>
        <v/>
      </c>
      <c r="I1820" s="0" t="str">
        <f aca="false">IF(G1820=1,INT(ROUND((A1820-Debut)*86400,0)/3600),"")</f>
        <v/>
      </c>
      <c r="J1820" s="0" t="str">
        <f aca="false">IF(OR(A1820="",B1820=""),"",ROUND((B1820-A1820)*86400,0))</f>
        <v/>
      </c>
      <c r="K1820" s="37" t="str">
        <f aca="false">IF(G1820=1,IF(COUNTIFS($C:$C,C1820,$G:$G,1,$A:$A,"&gt;="&amp;(A1820-FenetreInterm/86400),$A:$A,"&lt;="&amp;A1820)&gt;=NbInterm,1,0),"")</f>
        <v/>
      </c>
      <c r="L1820" s="37" t="str">
        <f aca="false">IF(G1820=1,IF(B1820="",0,IF(J1820&lt;SeuilFugitive,1,0)),"")</f>
        <v/>
      </c>
      <c r="M1820" s="37" t="str">
        <f aca="false">IF(G1820=1,IF(B1820="",IF((Fin-A1820)*24&gt;SeuilFigee,1,0),IF(J1820&gt;SeuilFigee*3600,1,0)),"")</f>
        <v/>
      </c>
      <c r="N1820" s="0" t="str">
        <f aca="false">IF(G1820=1,IF(COUNTIF(H$2:H1820,H1820)=1,COUNTIF($H:$H,H1820),""),"")</f>
        <v/>
      </c>
      <c r="O1820" s="0" t="str">
        <f aca="false">IF(G1820=1,IF(COUNTIF(I$2:I1820,I1820)=1,COUNTIF($I:$I,I1820),""),"")</f>
        <v/>
      </c>
      <c r="P1820" s="38" t="str">
        <f aca="false">IF(G1820=1,IF(COUNTIFS(C$2:C1820,C1820,G$2:G1820,1)=1,COUNTIFS($C:$C,C1820,$G:$G,1)+ROW()/10000000,""),"")</f>
        <v/>
      </c>
      <c r="Q1820" s="0" t="str">
        <f aca="false">IF(K1820=1,IF(COUNTIFS(C$2:C1820,C1820,K$2:K1820,1)=1,1,0),"")</f>
        <v/>
      </c>
      <c r="R1820" s="0" t="str">
        <f aca="false">IF(M1820=1,IF(COUNTIFS(C$2:C1820,C1820,M$2:M1820,1)=1,1,0),"")</f>
        <v/>
      </c>
      <c r="S1820" s="0" t="str">
        <f aca="false">IF(L1820=1,IF(COUNTIFS(C$2:C1820,C1820,L$2:L1820,1)=1,1,0),"")</f>
        <v/>
      </c>
      <c r="T1820" s="38" t="str">
        <f aca="false">IF(N1820="","",N1820+ROW()/10000000)</f>
        <v/>
      </c>
      <c r="U1820" s="0" t="str">
        <f aca="false">IF(G1820=1,IF(B1820="",1,0),"")</f>
        <v/>
      </c>
    </row>
    <row r="1821" customFormat="false" ht="15" hidden="false" customHeight="false" outlineLevel="0" collapsed="false">
      <c r="A1821" s="35"/>
      <c r="B1821" s="35"/>
      <c r="G1821" s="0" t="str">
        <f aca="false">IF(A1821="","",IF(AND(A1821&gt;=Debut,A1821&lt;Fin),1,0))</f>
        <v/>
      </c>
      <c r="H1821" s="0" t="str">
        <f aca="false">IF(G1821=1,INT(ROUND((A1821-Debut)*86400,0)/600),"")</f>
        <v/>
      </c>
      <c r="I1821" s="0" t="str">
        <f aca="false">IF(G1821=1,INT(ROUND((A1821-Debut)*86400,0)/3600),"")</f>
        <v/>
      </c>
      <c r="J1821" s="0" t="str">
        <f aca="false">IF(OR(A1821="",B1821=""),"",ROUND((B1821-A1821)*86400,0))</f>
        <v/>
      </c>
      <c r="K1821" s="37" t="str">
        <f aca="false">IF(G1821=1,IF(COUNTIFS($C:$C,C1821,$G:$G,1,$A:$A,"&gt;="&amp;(A1821-FenetreInterm/86400),$A:$A,"&lt;="&amp;A1821)&gt;=NbInterm,1,0),"")</f>
        <v/>
      </c>
      <c r="L1821" s="37" t="str">
        <f aca="false">IF(G1821=1,IF(B1821="",0,IF(J1821&lt;SeuilFugitive,1,0)),"")</f>
        <v/>
      </c>
      <c r="M1821" s="37" t="str">
        <f aca="false">IF(G1821=1,IF(B1821="",IF((Fin-A1821)*24&gt;SeuilFigee,1,0),IF(J1821&gt;SeuilFigee*3600,1,0)),"")</f>
        <v/>
      </c>
      <c r="N1821" s="0" t="str">
        <f aca="false">IF(G1821=1,IF(COUNTIF(H$2:H1821,H1821)=1,COUNTIF($H:$H,H1821),""),"")</f>
        <v/>
      </c>
      <c r="O1821" s="0" t="str">
        <f aca="false">IF(G1821=1,IF(COUNTIF(I$2:I1821,I1821)=1,COUNTIF($I:$I,I1821),""),"")</f>
        <v/>
      </c>
      <c r="P1821" s="38" t="str">
        <f aca="false">IF(G1821=1,IF(COUNTIFS(C$2:C1821,C1821,G$2:G1821,1)=1,COUNTIFS($C:$C,C1821,$G:$G,1)+ROW()/10000000,""),"")</f>
        <v/>
      </c>
      <c r="Q1821" s="0" t="str">
        <f aca="false">IF(K1821=1,IF(COUNTIFS(C$2:C1821,C1821,K$2:K1821,1)=1,1,0),"")</f>
        <v/>
      </c>
      <c r="R1821" s="0" t="str">
        <f aca="false">IF(M1821=1,IF(COUNTIFS(C$2:C1821,C1821,M$2:M1821,1)=1,1,0),"")</f>
        <v/>
      </c>
      <c r="S1821" s="0" t="str">
        <f aca="false">IF(L1821=1,IF(COUNTIFS(C$2:C1821,C1821,L$2:L1821,1)=1,1,0),"")</f>
        <v/>
      </c>
      <c r="T1821" s="38" t="str">
        <f aca="false">IF(N1821="","",N1821+ROW()/10000000)</f>
        <v/>
      </c>
      <c r="U1821" s="0" t="str">
        <f aca="false">IF(G1821=1,IF(B1821="",1,0),"")</f>
        <v/>
      </c>
    </row>
    <row r="1822" customFormat="false" ht="15" hidden="false" customHeight="false" outlineLevel="0" collapsed="false">
      <c r="A1822" s="35"/>
      <c r="B1822" s="35"/>
      <c r="G1822" s="0" t="str">
        <f aca="false">IF(A1822="","",IF(AND(A1822&gt;=Debut,A1822&lt;Fin),1,0))</f>
        <v/>
      </c>
      <c r="H1822" s="0" t="str">
        <f aca="false">IF(G1822=1,INT(ROUND((A1822-Debut)*86400,0)/600),"")</f>
        <v/>
      </c>
      <c r="I1822" s="0" t="str">
        <f aca="false">IF(G1822=1,INT(ROUND((A1822-Debut)*86400,0)/3600),"")</f>
        <v/>
      </c>
      <c r="J1822" s="0" t="str">
        <f aca="false">IF(OR(A1822="",B1822=""),"",ROUND((B1822-A1822)*86400,0))</f>
        <v/>
      </c>
      <c r="K1822" s="37" t="str">
        <f aca="false">IF(G1822=1,IF(COUNTIFS($C:$C,C1822,$G:$G,1,$A:$A,"&gt;="&amp;(A1822-FenetreInterm/86400),$A:$A,"&lt;="&amp;A1822)&gt;=NbInterm,1,0),"")</f>
        <v/>
      </c>
      <c r="L1822" s="37" t="str">
        <f aca="false">IF(G1822=1,IF(B1822="",0,IF(J1822&lt;SeuilFugitive,1,0)),"")</f>
        <v/>
      </c>
      <c r="M1822" s="37" t="str">
        <f aca="false">IF(G1822=1,IF(B1822="",IF((Fin-A1822)*24&gt;SeuilFigee,1,0),IF(J1822&gt;SeuilFigee*3600,1,0)),"")</f>
        <v/>
      </c>
      <c r="N1822" s="0" t="str">
        <f aca="false">IF(G1822=1,IF(COUNTIF(H$2:H1822,H1822)=1,COUNTIF($H:$H,H1822),""),"")</f>
        <v/>
      </c>
      <c r="O1822" s="0" t="str">
        <f aca="false">IF(G1822=1,IF(COUNTIF(I$2:I1822,I1822)=1,COUNTIF($I:$I,I1822),""),"")</f>
        <v/>
      </c>
      <c r="P1822" s="38" t="str">
        <f aca="false">IF(G1822=1,IF(COUNTIFS(C$2:C1822,C1822,G$2:G1822,1)=1,COUNTIFS($C:$C,C1822,$G:$G,1)+ROW()/10000000,""),"")</f>
        <v/>
      </c>
      <c r="Q1822" s="0" t="str">
        <f aca="false">IF(K1822=1,IF(COUNTIFS(C$2:C1822,C1822,K$2:K1822,1)=1,1,0),"")</f>
        <v/>
      </c>
      <c r="R1822" s="0" t="str">
        <f aca="false">IF(M1822=1,IF(COUNTIFS(C$2:C1822,C1822,M$2:M1822,1)=1,1,0),"")</f>
        <v/>
      </c>
      <c r="S1822" s="0" t="str">
        <f aca="false">IF(L1822=1,IF(COUNTIFS(C$2:C1822,C1822,L$2:L1822,1)=1,1,0),"")</f>
        <v/>
      </c>
      <c r="T1822" s="38" t="str">
        <f aca="false">IF(N1822="","",N1822+ROW()/10000000)</f>
        <v/>
      </c>
      <c r="U1822" s="0" t="str">
        <f aca="false">IF(G1822=1,IF(B1822="",1,0),"")</f>
        <v/>
      </c>
    </row>
    <row r="1823" customFormat="false" ht="15" hidden="false" customHeight="false" outlineLevel="0" collapsed="false">
      <c r="A1823" s="35"/>
      <c r="B1823" s="35"/>
      <c r="G1823" s="0" t="str">
        <f aca="false">IF(A1823="","",IF(AND(A1823&gt;=Debut,A1823&lt;Fin),1,0))</f>
        <v/>
      </c>
      <c r="H1823" s="0" t="str">
        <f aca="false">IF(G1823=1,INT(ROUND((A1823-Debut)*86400,0)/600),"")</f>
        <v/>
      </c>
      <c r="I1823" s="0" t="str">
        <f aca="false">IF(G1823=1,INT(ROUND((A1823-Debut)*86400,0)/3600),"")</f>
        <v/>
      </c>
      <c r="J1823" s="0" t="str">
        <f aca="false">IF(OR(A1823="",B1823=""),"",ROUND((B1823-A1823)*86400,0))</f>
        <v/>
      </c>
      <c r="K1823" s="37" t="str">
        <f aca="false">IF(G1823=1,IF(COUNTIFS($C:$C,C1823,$G:$G,1,$A:$A,"&gt;="&amp;(A1823-FenetreInterm/86400),$A:$A,"&lt;="&amp;A1823)&gt;=NbInterm,1,0),"")</f>
        <v/>
      </c>
      <c r="L1823" s="37" t="str">
        <f aca="false">IF(G1823=1,IF(B1823="",0,IF(J1823&lt;SeuilFugitive,1,0)),"")</f>
        <v/>
      </c>
      <c r="M1823" s="37" t="str">
        <f aca="false">IF(G1823=1,IF(B1823="",IF((Fin-A1823)*24&gt;SeuilFigee,1,0),IF(J1823&gt;SeuilFigee*3600,1,0)),"")</f>
        <v/>
      </c>
      <c r="N1823" s="0" t="str">
        <f aca="false">IF(G1823=1,IF(COUNTIF(H$2:H1823,H1823)=1,COUNTIF($H:$H,H1823),""),"")</f>
        <v/>
      </c>
      <c r="O1823" s="0" t="str">
        <f aca="false">IF(G1823=1,IF(COUNTIF(I$2:I1823,I1823)=1,COUNTIF($I:$I,I1823),""),"")</f>
        <v/>
      </c>
      <c r="P1823" s="38" t="str">
        <f aca="false">IF(G1823=1,IF(COUNTIFS(C$2:C1823,C1823,G$2:G1823,1)=1,COUNTIFS($C:$C,C1823,$G:$G,1)+ROW()/10000000,""),"")</f>
        <v/>
      </c>
      <c r="Q1823" s="0" t="str">
        <f aca="false">IF(K1823=1,IF(COUNTIFS(C$2:C1823,C1823,K$2:K1823,1)=1,1,0),"")</f>
        <v/>
      </c>
      <c r="R1823" s="0" t="str">
        <f aca="false">IF(M1823=1,IF(COUNTIFS(C$2:C1823,C1823,M$2:M1823,1)=1,1,0),"")</f>
        <v/>
      </c>
      <c r="S1823" s="0" t="str">
        <f aca="false">IF(L1823=1,IF(COUNTIFS(C$2:C1823,C1823,L$2:L1823,1)=1,1,0),"")</f>
        <v/>
      </c>
      <c r="T1823" s="38" t="str">
        <f aca="false">IF(N1823="","",N1823+ROW()/10000000)</f>
        <v/>
      </c>
      <c r="U1823" s="0" t="str">
        <f aca="false">IF(G1823=1,IF(B1823="",1,0),"")</f>
        <v/>
      </c>
    </row>
    <row r="1824" customFormat="false" ht="15" hidden="false" customHeight="false" outlineLevel="0" collapsed="false">
      <c r="A1824" s="35"/>
      <c r="B1824" s="35"/>
      <c r="G1824" s="0" t="str">
        <f aca="false">IF(A1824="","",IF(AND(A1824&gt;=Debut,A1824&lt;Fin),1,0))</f>
        <v/>
      </c>
      <c r="H1824" s="0" t="str">
        <f aca="false">IF(G1824=1,INT(ROUND((A1824-Debut)*86400,0)/600),"")</f>
        <v/>
      </c>
      <c r="I1824" s="0" t="str">
        <f aca="false">IF(G1824=1,INT(ROUND((A1824-Debut)*86400,0)/3600),"")</f>
        <v/>
      </c>
      <c r="J1824" s="0" t="str">
        <f aca="false">IF(OR(A1824="",B1824=""),"",ROUND((B1824-A1824)*86400,0))</f>
        <v/>
      </c>
      <c r="K1824" s="37" t="str">
        <f aca="false">IF(G1824=1,IF(COUNTIFS($C:$C,C1824,$G:$G,1,$A:$A,"&gt;="&amp;(A1824-FenetreInterm/86400),$A:$A,"&lt;="&amp;A1824)&gt;=NbInterm,1,0),"")</f>
        <v/>
      </c>
      <c r="L1824" s="37" t="str">
        <f aca="false">IF(G1824=1,IF(B1824="",0,IF(J1824&lt;SeuilFugitive,1,0)),"")</f>
        <v/>
      </c>
      <c r="M1824" s="37" t="str">
        <f aca="false">IF(G1824=1,IF(B1824="",IF((Fin-A1824)*24&gt;SeuilFigee,1,0),IF(J1824&gt;SeuilFigee*3600,1,0)),"")</f>
        <v/>
      </c>
      <c r="N1824" s="0" t="str">
        <f aca="false">IF(G1824=1,IF(COUNTIF(H$2:H1824,H1824)=1,COUNTIF($H:$H,H1824),""),"")</f>
        <v/>
      </c>
      <c r="O1824" s="0" t="str">
        <f aca="false">IF(G1824=1,IF(COUNTIF(I$2:I1824,I1824)=1,COUNTIF($I:$I,I1824),""),"")</f>
        <v/>
      </c>
      <c r="P1824" s="38" t="str">
        <f aca="false">IF(G1824=1,IF(COUNTIFS(C$2:C1824,C1824,G$2:G1824,1)=1,COUNTIFS($C:$C,C1824,$G:$G,1)+ROW()/10000000,""),"")</f>
        <v/>
      </c>
      <c r="Q1824" s="0" t="str">
        <f aca="false">IF(K1824=1,IF(COUNTIFS(C$2:C1824,C1824,K$2:K1824,1)=1,1,0),"")</f>
        <v/>
      </c>
      <c r="R1824" s="0" t="str">
        <f aca="false">IF(M1824=1,IF(COUNTIFS(C$2:C1824,C1824,M$2:M1824,1)=1,1,0),"")</f>
        <v/>
      </c>
      <c r="S1824" s="0" t="str">
        <f aca="false">IF(L1824=1,IF(COUNTIFS(C$2:C1824,C1824,L$2:L1824,1)=1,1,0),"")</f>
        <v/>
      </c>
      <c r="T1824" s="38" t="str">
        <f aca="false">IF(N1824="","",N1824+ROW()/10000000)</f>
        <v/>
      </c>
      <c r="U1824" s="0" t="str">
        <f aca="false">IF(G1824=1,IF(B1824="",1,0),"")</f>
        <v/>
      </c>
    </row>
    <row r="1825" customFormat="false" ht="15" hidden="false" customHeight="false" outlineLevel="0" collapsed="false">
      <c r="A1825" s="35"/>
      <c r="B1825" s="35"/>
      <c r="G1825" s="0" t="str">
        <f aca="false">IF(A1825="","",IF(AND(A1825&gt;=Debut,A1825&lt;Fin),1,0))</f>
        <v/>
      </c>
      <c r="H1825" s="0" t="str">
        <f aca="false">IF(G1825=1,INT(ROUND((A1825-Debut)*86400,0)/600),"")</f>
        <v/>
      </c>
      <c r="I1825" s="0" t="str">
        <f aca="false">IF(G1825=1,INT(ROUND((A1825-Debut)*86400,0)/3600),"")</f>
        <v/>
      </c>
      <c r="J1825" s="0" t="str">
        <f aca="false">IF(OR(A1825="",B1825=""),"",ROUND((B1825-A1825)*86400,0))</f>
        <v/>
      </c>
      <c r="K1825" s="37" t="str">
        <f aca="false">IF(G1825=1,IF(COUNTIFS($C:$C,C1825,$G:$G,1,$A:$A,"&gt;="&amp;(A1825-FenetreInterm/86400),$A:$A,"&lt;="&amp;A1825)&gt;=NbInterm,1,0),"")</f>
        <v/>
      </c>
      <c r="L1825" s="37" t="str">
        <f aca="false">IF(G1825=1,IF(B1825="",0,IF(J1825&lt;SeuilFugitive,1,0)),"")</f>
        <v/>
      </c>
      <c r="M1825" s="37" t="str">
        <f aca="false">IF(G1825=1,IF(B1825="",IF((Fin-A1825)*24&gt;SeuilFigee,1,0),IF(J1825&gt;SeuilFigee*3600,1,0)),"")</f>
        <v/>
      </c>
      <c r="N1825" s="0" t="str">
        <f aca="false">IF(G1825=1,IF(COUNTIF(H$2:H1825,H1825)=1,COUNTIF($H:$H,H1825),""),"")</f>
        <v/>
      </c>
      <c r="O1825" s="0" t="str">
        <f aca="false">IF(G1825=1,IF(COUNTIF(I$2:I1825,I1825)=1,COUNTIF($I:$I,I1825),""),"")</f>
        <v/>
      </c>
      <c r="P1825" s="38" t="str">
        <f aca="false">IF(G1825=1,IF(COUNTIFS(C$2:C1825,C1825,G$2:G1825,1)=1,COUNTIFS($C:$C,C1825,$G:$G,1)+ROW()/10000000,""),"")</f>
        <v/>
      </c>
      <c r="Q1825" s="0" t="str">
        <f aca="false">IF(K1825=1,IF(COUNTIFS(C$2:C1825,C1825,K$2:K1825,1)=1,1,0),"")</f>
        <v/>
      </c>
      <c r="R1825" s="0" t="str">
        <f aca="false">IF(M1825=1,IF(COUNTIFS(C$2:C1825,C1825,M$2:M1825,1)=1,1,0),"")</f>
        <v/>
      </c>
      <c r="S1825" s="0" t="str">
        <f aca="false">IF(L1825=1,IF(COUNTIFS(C$2:C1825,C1825,L$2:L1825,1)=1,1,0),"")</f>
        <v/>
      </c>
      <c r="T1825" s="38" t="str">
        <f aca="false">IF(N1825="","",N1825+ROW()/10000000)</f>
        <v/>
      </c>
      <c r="U1825" s="0" t="str">
        <f aca="false">IF(G1825=1,IF(B1825="",1,0),"")</f>
        <v/>
      </c>
    </row>
    <row r="1826" customFormat="false" ht="15" hidden="false" customHeight="false" outlineLevel="0" collapsed="false">
      <c r="A1826" s="35"/>
      <c r="B1826" s="35"/>
      <c r="G1826" s="0" t="str">
        <f aca="false">IF(A1826="","",IF(AND(A1826&gt;=Debut,A1826&lt;Fin),1,0))</f>
        <v/>
      </c>
      <c r="H1826" s="0" t="str">
        <f aca="false">IF(G1826=1,INT(ROUND((A1826-Debut)*86400,0)/600),"")</f>
        <v/>
      </c>
      <c r="I1826" s="0" t="str">
        <f aca="false">IF(G1826=1,INT(ROUND((A1826-Debut)*86400,0)/3600),"")</f>
        <v/>
      </c>
      <c r="J1826" s="0" t="str">
        <f aca="false">IF(OR(A1826="",B1826=""),"",ROUND((B1826-A1826)*86400,0))</f>
        <v/>
      </c>
      <c r="K1826" s="37" t="str">
        <f aca="false">IF(G1826=1,IF(COUNTIFS($C:$C,C1826,$G:$G,1,$A:$A,"&gt;="&amp;(A1826-FenetreInterm/86400),$A:$A,"&lt;="&amp;A1826)&gt;=NbInterm,1,0),"")</f>
        <v/>
      </c>
      <c r="L1826" s="37" t="str">
        <f aca="false">IF(G1826=1,IF(B1826="",0,IF(J1826&lt;SeuilFugitive,1,0)),"")</f>
        <v/>
      </c>
      <c r="M1826" s="37" t="str">
        <f aca="false">IF(G1826=1,IF(B1826="",IF((Fin-A1826)*24&gt;SeuilFigee,1,0),IF(J1826&gt;SeuilFigee*3600,1,0)),"")</f>
        <v/>
      </c>
      <c r="N1826" s="0" t="str">
        <f aca="false">IF(G1826=1,IF(COUNTIF(H$2:H1826,H1826)=1,COUNTIF($H:$H,H1826),""),"")</f>
        <v/>
      </c>
      <c r="O1826" s="0" t="str">
        <f aca="false">IF(G1826=1,IF(COUNTIF(I$2:I1826,I1826)=1,COUNTIF($I:$I,I1826),""),"")</f>
        <v/>
      </c>
      <c r="P1826" s="38" t="str">
        <f aca="false">IF(G1826=1,IF(COUNTIFS(C$2:C1826,C1826,G$2:G1826,1)=1,COUNTIFS($C:$C,C1826,$G:$G,1)+ROW()/10000000,""),"")</f>
        <v/>
      </c>
      <c r="Q1826" s="0" t="str">
        <f aca="false">IF(K1826=1,IF(COUNTIFS(C$2:C1826,C1826,K$2:K1826,1)=1,1,0),"")</f>
        <v/>
      </c>
      <c r="R1826" s="0" t="str">
        <f aca="false">IF(M1826=1,IF(COUNTIFS(C$2:C1826,C1826,M$2:M1826,1)=1,1,0),"")</f>
        <v/>
      </c>
      <c r="S1826" s="0" t="str">
        <f aca="false">IF(L1826=1,IF(COUNTIFS(C$2:C1826,C1826,L$2:L1826,1)=1,1,0),"")</f>
        <v/>
      </c>
      <c r="T1826" s="38" t="str">
        <f aca="false">IF(N1826="","",N1826+ROW()/10000000)</f>
        <v/>
      </c>
      <c r="U1826" s="0" t="str">
        <f aca="false">IF(G1826=1,IF(B1826="",1,0),"")</f>
        <v/>
      </c>
    </row>
    <row r="1827" customFormat="false" ht="15" hidden="false" customHeight="false" outlineLevel="0" collapsed="false">
      <c r="A1827" s="35"/>
      <c r="B1827" s="35"/>
      <c r="G1827" s="0" t="str">
        <f aca="false">IF(A1827="","",IF(AND(A1827&gt;=Debut,A1827&lt;Fin),1,0))</f>
        <v/>
      </c>
      <c r="H1827" s="0" t="str">
        <f aca="false">IF(G1827=1,INT(ROUND((A1827-Debut)*86400,0)/600),"")</f>
        <v/>
      </c>
      <c r="I1827" s="0" t="str">
        <f aca="false">IF(G1827=1,INT(ROUND((A1827-Debut)*86400,0)/3600),"")</f>
        <v/>
      </c>
      <c r="J1827" s="0" t="str">
        <f aca="false">IF(OR(A1827="",B1827=""),"",ROUND((B1827-A1827)*86400,0))</f>
        <v/>
      </c>
      <c r="K1827" s="37" t="str">
        <f aca="false">IF(G1827=1,IF(COUNTIFS($C:$C,C1827,$G:$G,1,$A:$A,"&gt;="&amp;(A1827-FenetreInterm/86400),$A:$A,"&lt;="&amp;A1827)&gt;=NbInterm,1,0),"")</f>
        <v/>
      </c>
      <c r="L1827" s="37" t="str">
        <f aca="false">IF(G1827=1,IF(B1827="",0,IF(J1827&lt;SeuilFugitive,1,0)),"")</f>
        <v/>
      </c>
      <c r="M1827" s="37" t="str">
        <f aca="false">IF(G1827=1,IF(B1827="",IF((Fin-A1827)*24&gt;SeuilFigee,1,0),IF(J1827&gt;SeuilFigee*3600,1,0)),"")</f>
        <v/>
      </c>
      <c r="N1827" s="0" t="str">
        <f aca="false">IF(G1827=1,IF(COUNTIF(H$2:H1827,H1827)=1,COUNTIF($H:$H,H1827),""),"")</f>
        <v/>
      </c>
      <c r="O1827" s="0" t="str">
        <f aca="false">IF(G1827=1,IF(COUNTIF(I$2:I1827,I1827)=1,COUNTIF($I:$I,I1827),""),"")</f>
        <v/>
      </c>
      <c r="P1827" s="38" t="str">
        <f aca="false">IF(G1827=1,IF(COUNTIFS(C$2:C1827,C1827,G$2:G1827,1)=1,COUNTIFS($C:$C,C1827,$G:$G,1)+ROW()/10000000,""),"")</f>
        <v/>
      </c>
      <c r="Q1827" s="0" t="str">
        <f aca="false">IF(K1827=1,IF(COUNTIFS(C$2:C1827,C1827,K$2:K1827,1)=1,1,0),"")</f>
        <v/>
      </c>
      <c r="R1827" s="0" t="str">
        <f aca="false">IF(M1827=1,IF(COUNTIFS(C$2:C1827,C1827,M$2:M1827,1)=1,1,0),"")</f>
        <v/>
      </c>
      <c r="S1827" s="0" t="str">
        <f aca="false">IF(L1827=1,IF(COUNTIFS(C$2:C1827,C1827,L$2:L1827,1)=1,1,0),"")</f>
        <v/>
      </c>
      <c r="T1827" s="38" t="str">
        <f aca="false">IF(N1827="","",N1827+ROW()/10000000)</f>
        <v/>
      </c>
      <c r="U1827" s="0" t="str">
        <f aca="false">IF(G1827=1,IF(B1827="",1,0),"")</f>
        <v/>
      </c>
    </row>
    <row r="1828" customFormat="false" ht="15" hidden="false" customHeight="false" outlineLevel="0" collapsed="false">
      <c r="A1828" s="35"/>
      <c r="B1828" s="35"/>
      <c r="G1828" s="0" t="str">
        <f aca="false">IF(A1828="","",IF(AND(A1828&gt;=Debut,A1828&lt;Fin),1,0))</f>
        <v/>
      </c>
      <c r="H1828" s="0" t="str">
        <f aca="false">IF(G1828=1,INT(ROUND((A1828-Debut)*86400,0)/600),"")</f>
        <v/>
      </c>
      <c r="I1828" s="0" t="str">
        <f aca="false">IF(G1828=1,INT(ROUND((A1828-Debut)*86400,0)/3600),"")</f>
        <v/>
      </c>
      <c r="J1828" s="0" t="str">
        <f aca="false">IF(OR(A1828="",B1828=""),"",ROUND((B1828-A1828)*86400,0))</f>
        <v/>
      </c>
      <c r="K1828" s="37" t="str">
        <f aca="false">IF(G1828=1,IF(COUNTIFS($C:$C,C1828,$G:$G,1,$A:$A,"&gt;="&amp;(A1828-FenetreInterm/86400),$A:$A,"&lt;="&amp;A1828)&gt;=NbInterm,1,0),"")</f>
        <v/>
      </c>
      <c r="L1828" s="37" t="str">
        <f aca="false">IF(G1828=1,IF(B1828="",0,IF(J1828&lt;SeuilFugitive,1,0)),"")</f>
        <v/>
      </c>
      <c r="M1828" s="37" t="str">
        <f aca="false">IF(G1828=1,IF(B1828="",IF((Fin-A1828)*24&gt;SeuilFigee,1,0),IF(J1828&gt;SeuilFigee*3600,1,0)),"")</f>
        <v/>
      </c>
      <c r="N1828" s="0" t="str">
        <f aca="false">IF(G1828=1,IF(COUNTIF(H$2:H1828,H1828)=1,COUNTIF($H:$H,H1828),""),"")</f>
        <v/>
      </c>
      <c r="O1828" s="0" t="str">
        <f aca="false">IF(G1828=1,IF(COUNTIF(I$2:I1828,I1828)=1,COUNTIF($I:$I,I1828),""),"")</f>
        <v/>
      </c>
      <c r="P1828" s="38" t="str">
        <f aca="false">IF(G1828=1,IF(COUNTIFS(C$2:C1828,C1828,G$2:G1828,1)=1,COUNTIFS($C:$C,C1828,$G:$G,1)+ROW()/10000000,""),"")</f>
        <v/>
      </c>
      <c r="Q1828" s="0" t="str">
        <f aca="false">IF(K1828=1,IF(COUNTIFS(C$2:C1828,C1828,K$2:K1828,1)=1,1,0),"")</f>
        <v/>
      </c>
      <c r="R1828" s="0" t="str">
        <f aca="false">IF(M1828=1,IF(COUNTIFS(C$2:C1828,C1828,M$2:M1828,1)=1,1,0),"")</f>
        <v/>
      </c>
      <c r="S1828" s="0" t="str">
        <f aca="false">IF(L1828=1,IF(COUNTIFS(C$2:C1828,C1828,L$2:L1828,1)=1,1,0),"")</f>
        <v/>
      </c>
      <c r="T1828" s="38" t="str">
        <f aca="false">IF(N1828="","",N1828+ROW()/10000000)</f>
        <v/>
      </c>
      <c r="U1828" s="0" t="str">
        <f aca="false">IF(G1828=1,IF(B1828="",1,0),"")</f>
        <v/>
      </c>
    </row>
    <row r="1829" customFormat="false" ht="15" hidden="false" customHeight="false" outlineLevel="0" collapsed="false">
      <c r="A1829" s="35"/>
      <c r="B1829" s="35"/>
      <c r="G1829" s="0" t="str">
        <f aca="false">IF(A1829="","",IF(AND(A1829&gt;=Debut,A1829&lt;Fin),1,0))</f>
        <v/>
      </c>
      <c r="H1829" s="0" t="str">
        <f aca="false">IF(G1829=1,INT(ROUND((A1829-Debut)*86400,0)/600),"")</f>
        <v/>
      </c>
      <c r="I1829" s="0" t="str">
        <f aca="false">IF(G1829=1,INT(ROUND((A1829-Debut)*86400,0)/3600),"")</f>
        <v/>
      </c>
      <c r="J1829" s="0" t="str">
        <f aca="false">IF(OR(A1829="",B1829=""),"",ROUND((B1829-A1829)*86400,0))</f>
        <v/>
      </c>
      <c r="K1829" s="37" t="str">
        <f aca="false">IF(G1829=1,IF(COUNTIFS($C:$C,C1829,$G:$G,1,$A:$A,"&gt;="&amp;(A1829-FenetreInterm/86400),$A:$A,"&lt;="&amp;A1829)&gt;=NbInterm,1,0),"")</f>
        <v/>
      </c>
      <c r="L1829" s="37" t="str">
        <f aca="false">IF(G1829=1,IF(B1829="",0,IF(J1829&lt;SeuilFugitive,1,0)),"")</f>
        <v/>
      </c>
      <c r="M1829" s="37" t="str">
        <f aca="false">IF(G1829=1,IF(B1829="",IF((Fin-A1829)*24&gt;SeuilFigee,1,0),IF(J1829&gt;SeuilFigee*3600,1,0)),"")</f>
        <v/>
      </c>
      <c r="N1829" s="0" t="str">
        <f aca="false">IF(G1829=1,IF(COUNTIF(H$2:H1829,H1829)=1,COUNTIF($H:$H,H1829),""),"")</f>
        <v/>
      </c>
      <c r="O1829" s="0" t="str">
        <f aca="false">IF(G1829=1,IF(COUNTIF(I$2:I1829,I1829)=1,COUNTIF($I:$I,I1829),""),"")</f>
        <v/>
      </c>
      <c r="P1829" s="38" t="str">
        <f aca="false">IF(G1829=1,IF(COUNTIFS(C$2:C1829,C1829,G$2:G1829,1)=1,COUNTIFS($C:$C,C1829,$G:$G,1)+ROW()/10000000,""),"")</f>
        <v/>
      </c>
      <c r="Q1829" s="0" t="str">
        <f aca="false">IF(K1829=1,IF(COUNTIFS(C$2:C1829,C1829,K$2:K1829,1)=1,1,0),"")</f>
        <v/>
      </c>
      <c r="R1829" s="0" t="str">
        <f aca="false">IF(M1829=1,IF(COUNTIFS(C$2:C1829,C1829,M$2:M1829,1)=1,1,0),"")</f>
        <v/>
      </c>
      <c r="S1829" s="0" t="str">
        <f aca="false">IF(L1829=1,IF(COUNTIFS(C$2:C1829,C1829,L$2:L1829,1)=1,1,0),"")</f>
        <v/>
      </c>
      <c r="T1829" s="38" t="str">
        <f aca="false">IF(N1829="","",N1829+ROW()/10000000)</f>
        <v/>
      </c>
      <c r="U1829" s="0" t="str">
        <f aca="false">IF(G1829=1,IF(B1829="",1,0),"")</f>
        <v/>
      </c>
    </row>
    <row r="1830" customFormat="false" ht="15" hidden="false" customHeight="false" outlineLevel="0" collapsed="false">
      <c r="A1830" s="35"/>
      <c r="B1830" s="35"/>
      <c r="G1830" s="0" t="str">
        <f aca="false">IF(A1830="","",IF(AND(A1830&gt;=Debut,A1830&lt;Fin),1,0))</f>
        <v/>
      </c>
      <c r="H1830" s="0" t="str">
        <f aca="false">IF(G1830=1,INT(ROUND((A1830-Debut)*86400,0)/600),"")</f>
        <v/>
      </c>
      <c r="I1830" s="0" t="str">
        <f aca="false">IF(G1830=1,INT(ROUND((A1830-Debut)*86400,0)/3600),"")</f>
        <v/>
      </c>
      <c r="J1830" s="0" t="str">
        <f aca="false">IF(OR(A1830="",B1830=""),"",ROUND((B1830-A1830)*86400,0))</f>
        <v/>
      </c>
      <c r="K1830" s="37" t="str">
        <f aca="false">IF(G1830=1,IF(COUNTIFS($C:$C,C1830,$G:$G,1,$A:$A,"&gt;="&amp;(A1830-FenetreInterm/86400),$A:$A,"&lt;="&amp;A1830)&gt;=NbInterm,1,0),"")</f>
        <v/>
      </c>
      <c r="L1830" s="37" t="str">
        <f aca="false">IF(G1830=1,IF(B1830="",0,IF(J1830&lt;SeuilFugitive,1,0)),"")</f>
        <v/>
      </c>
      <c r="M1830" s="37" t="str">
        <f aca="false">IF(G1830=1,IF(B1830="",IF((Fin-A1830)*24&gt;SeuilFigee,1,0),IF(J1830&gt;SeuilFigee*3600,1,0)),"")</f>
        <v/>
      </c>
      <c r="N1830" s="0" t="str">
        <f aca="false">IF(G1830=1,IF(COUNTIF(H$2:H1830,H1830)=1,COUNTIF($H:$H,H1830),""),"")</f>
        <v/>
      </c>
      <c r="O1830" s="0" t="str">
        <f aca="false">IF(G1830=1,IF(COUNTIF(I$2:I1830,I1830)=1,COUNTIF($I:$I,I1830),""),"")</f>
        <v/>
      </c>
      <c r="P1830" s="38" t="str">
        <f aca="false">IF(G1830=1,IF(COUNTIFS(C$2:C1830,C1830,G$2:G1830,1)=1,COUNTIFS($C:$C,C1830,$G:$G,1)+ROW()/10000000,""),"")</f>
        <v/>
      </c>
      <c r="Q1830" s="0" t="str">
        <f aca="false">IF(K1830=1,IF(COUNTIFS(C$2:C1830,C1830,K$2:K1830,1)=1,1,0),"")</f>
        <v/>
      </c>
      <c r="R1830" s="0" t="str">
        <f aca="false">IF(M1830=1,IF(COUNTIFS(C$2:C1830,C1830,M$2:M1830,1)=1,1,0),"")</f>
        <v/>
      </c>
      <c r="S1830" s="0" t="str">
        <f aca="false">IF(L1830=1,IF(COUNTIFS(C$2:C1830,C1830,L$2:L1830,1)=1,1,0),"")</f>
        <v/>
      </c>
      <c r="T1830" s="38" t="str">
        <f aca="false">IF(N1830="","",N1830+ROW()/10000000)</f>
        <v/>
      </c>
      <c r="U1830" s="0" t="str">
        <f aca="false">IF(G1830=1,IF(B1830="",1,0),"")</f>
        <v/>
      </c>
    </row>
    <row r="1831" customFormat="false" ht="15" hidden="false" customHeight="false" outlineLevel="0" collapsed="false">
      <c r="A1831" s="35"/>
      <c r="B1831" s="35"/>
      <c r="G1831" s="0" t="str">
        <f aca="false">IF(A1831="","",IF(AND(A1831&gt;=Debut,A1831&lt;Fin),1,0))</f>
        <v/>
      </c>
      <c r="H1831" s="0" t="str">
        <f aca="false">IF(G1831=1,INT(ROUND((A1831-Debut)*86400,0)/600),"")</f>
        <v/>
      </c>
      <c r="I1831" s="0" t="str">
        <f aca="false">IF(G1831=1,INT(ROUND((A1831-Debut)*86400,0)/3600),"")</f>
        <v/>
      </c>
      <c r="J1831" s="0" t="str">
        <f aca="false">IF(OR(A1831="",B1831=""),"",ROUND((B1831-A1831)*86400,0))</f>
        <v/>
      </c>
      <c r="K1831" s="37" t="str">
        <f aca="false">IF(G1831=1,IF(COUNTIFS($C:$C,C1831,$G:$G,1,$A:$A,"&gt;="&amp;(A1831-FenetreInterm/86400),$A:$A,"&lt;="&amp;A1831)&gt;=NbInterm,1,0),"")</f>
        <v/>
      </c>
      <c r="L1831" s="37" t="str">
        <f aca="false">IF(G1831=1,IF(B1831="",0,IF(J1831&lt;SeuilFugitive,1,0)),"")</f>
        <v/>
      </c>
      <c r="M1831" s="37" t="str">
        <f aca="false">IF(G1831=1,IF(B1831="",IF((Fin-A1831)*24&gt;SeuilFigee,1,0),IF(J1831&gt;SeuilFigee*3600,1,0)),"")</f>
        <v/>
      </c>
      <c r="N1831" s="0" t="str">
        <f aca="false">IF(G1831=1,IF(COUNTIF(H$2:H1831,H1831)=1,COUNTIF($H:$H,H1831),""),"")</f>
        <v/>
      </c>
      <c r="O1831" s="0" t="str">
        <f aca="false">IF(G1831=1,IF(COUNTIF(I$2:I1831,I1831)=1,COUNTIF($I:$I,I1831),""),"")</f>
        <v/>
      </c>
      <c r="P1831" s="38" t="str">
        <f aca="false">IF(G1831=1,IF(COUNTIFS(C$2:C1831,C1831,G$2:G1831,1)=1,COUNTIFS($C:$C,C1831,$G:$G,1)+ROW()/10000000,""),"")</f>
        <v/>
      </c>
      <c r="Q1831" s="0" t="str">
        <f aca="false">IF(K1831=1,IF(COUNTIFS(C$2:C1831,C1831,K$2:K1831,1)=1,1,0),"")</f>
        <v/>
      </c>
      <c r="R1831" s="0" t="str">
        <f aca="false">IF(M1831=1,IF(COUNTIFS(C$2:C1831,C1831,M$2:M1831,1)=1,1,0),"")</f>
        <v/>
      </c>
      <c r="S1831" s="0" t="str">
        <f aca="false">IF(L1831=1,IF(COUNTIFS(C$2:C1831,C1831,L$2:L1831,1)=1,1,0),"")</f>
        <v/>
      </c>
      <c r="T1831" s="38" t="str">
        <f aca="false">IF(N1831="","",N1831+ROW()/10000000)</f>
        <v/>
      </c>
      <c r="U1831" s="0" t="str">
        <f aca="false">IF(G1831=1,IF(B1831="",1,0),"")</f>
        <v/>
      </c>
    </row>
    <row r="1832" customFormat="false" ht="15" hidden="false" customHeight="false" outlineLevel="0" collapsed="false">
      <c r="A1832" s="35"/>
      <c r="B1832" s="35"/>
      <c r="G1832" s="0" t="str">
        <f aca="false">IF(A1832="","",IF(AND(A1832&gt;=Debut,A1832&lt;Fin),1,0))</f>
        <v/>
      </c>
      <c r="H1832" s="0" t="str">
        <f aca="false">IF(G1832=1,INT(ROUND((A1832-Debut)*86400,0)/600),"")</f>
        <v/>
      </c>
      <c r="I1832" s="0" t="str">
        <f aca="false">IF(G1832=1,INT(ROUND((A1832-Debut)*86400,0)/3600),"")</f>
        <v/>
      </c>
      <c r="J1832" s="0" t="str">
        <f aca="false">IF(OR(A1832="",B1832=""),"",ROUND((B1832-A1832)*86400,0))</f>
        <v/>
      </c>
      <c r="K1832" s="37" t="str">
        <f aca="false">IF(G1832=1,IF(COUNTIFS($C:$C,C1832,$G:$G,1,$A:$A,"&gt;="&amp;(A1832-FenetreInterm/86400),$A:$A,"&lt;="&amp;A1832)&gt;=NbInterm,1,0),"")</f>
        <v/>
      </c>
      <c r="L1832" s="37" t="str">
        <f aca="false">IF(G1832=1,IF(B1832="",0,IF(J1832&lt;SeuilFugitive,1,0)),"")</f>
        <v/>
      </c>
      <c r="M1832" s="37" t="str">
        <f aca="false">IF(G1832=1,IF(B1832="",IF((Fin-A1832)*24&gt;SeuilFigee,1,0),IF(J1832&gt;SeuilFigee*3600,1,0)),"")</f>
        <v/>
      </c>
      <c r="N1832" s="0" t="str">
        <f aca="false">IF(G1832=1,IF(COUNTIF(H$2:H1832,H1832)=1,COUNTIF($H:$H,H1832),""),"")</f>
        <v/>
      </c>
      <c r="O1832" s="0" t="str">
        <f aca="false">IF(G1832=1,IF(COUNTIF(I$2:I1832,I1832)=1,COUNTIF($I:$I,I1832),""),"")</f>
        <v/>
      </c>
      <c r="P1832" s="38" t="str">
        <f aca="false">IF(G1832=1,IF(COUNTIFS(C$2:C1832,C1832,G$2:G1832,1)=1,COUNTIFS($C:$C,C1832,$G:$G,1)+ROW()/10000000,""),"")</f>
        <v/>
      </c>
      <c r="Q1832" s="0" t="str">
        <f aca="false">IF(K1832=1,IF(COUNTIFS(C$2:C1832,C1832,K$2:K1832,1)=1,1,0),"")</f>
        <v/>
      </c>
      <c r="R1832" s="0" t="str">
        <f aca="false">IF(M1832=1,IF(COUNTIFS(C$2:C1832,C1832,M$2:M1832,1)=1,1,0),"")</f>
        <v/>
      </c>
      <c r="S1832" s="0" t="str">
        <f aca="false">IF(L1832=1,IF(COUNTIFS(C$2:C1832,C1832,L$2:L1832,1)=1,1,0),"")</f>
        <v/>
      </c>
      <c r="T1832" s="38" t="str">
        <f aca="false">IF(N1832="","",N1832+ROW()/10000000)</f>
        <v/>
      </c>
      <c r="U1832" s="0" t="str">
        <f aca="false">IF(G1832=1,IF(B1832="",1,0),"")</f>
        <v/>
      </c>
    </row>
    <row r="1833" customFormat="false" ht="15" hidden="false" customHeight="false" outlineLevel="0" collapsed="false">
      <c r="A1833" s="35"/>
      <c r="B1833" s="35"/>
      <c r="G1833" s="0" t="str">
        <f aca="false">IF(A1833="","",IF(AND(A1833&gt;=Debut,A1833&lt;Fin),1,0))</f>
        <v/>
      </c>
      <c r="H1833" s="0" t="str">
        <f aca="false">IF(G1833=1,INT(ROUND((A1833-Debut)*86400,0)/600),"")</f>
        <v/>
      </c>
      <c r="I1833" s="0" t="str">
        <f aca="false">IF(G1833=1,INT(ROUND((A1833-Debut)*86400,0)/3600),"")</f>
        <v/>
      </c>
      <c r="J1833" s="0" t="str">
        <f aca="false">IF(OR(A1833="",B1833=""),"",ROUND((B1833-A1833)*86400,0))</f>
        <v/>
      </c>
      <c r="K1833" s="37" t="str">
        <f aca="false">IF(G1833=1,IF(COUNTIFS($C:$C,C1833,$G:$G,1,$A:$A,"&gt;="&amp;(A1833-FenetreInterm/86400),$A:$A,"&lt;="&amp;A1833)&gt;=NbInterm,1,0),"")</f>
        <v/>
      </c>
      <c r="L1833" s="37" t="str">
        <f aca="false">IF(G1833=1,IF(B1833="",0,IF(J1833&lt;SeuilFugitive,1,0)),"")</f>
        <v/>
      </c>
      <c r="M1833" s="37" t="str">
        <f aca="false">IF(G1833=1,IF(B1833="",IF((Fin-A1833)*24&gt;SeuilFigee,1,0),IF(J1833&gt;SeuilFigee*3600,1,0)),"")</f>
        <v/>
      </c>
      <c r="N1833" s="0" t="str">
        <f aca="false">IF(G1833=1,IF(COUNTIF(H$2:H1833,H1833)=1,COUNTIF($H:$H,H1833),""),"")</f>
        <v/>
      </c>
      <c r="O1833" s="0" t="str">
        <f aca="false">IF(G1833=1,IF(COUNTIF(I$2:I1833,I1833)=1,COUNTIF($I:$I,I1833),""),"")</f>
        <v/>
      </c>
      <c r="P1833" s="38" t="str">
        <f aca="false">IF(G1833=1,IF(COUNTIFS(C$2:C1833,C1833,G$2:G1833,1)=1,COUNTIFS($C:$C,C1833,$G:$G,1)+ROW()/10000000,""),"")</f>
        <v/>
      </c>
      <c r="Q1833" s="0" t="str">
        <f aca="false">IF(K1833=1,IF(COUNTIFS(C$2:C1833,C1833,K$2:K1833,1)=1,1,0),"")</f>
        <v/>
      </c>
      <c r="R1833" s="0" t="str">
        <f aca="false">IF(M1833=1,IF(COUNTIFS(C$2:C1833,C1833,M$2:M1833,1)=1,1,0),"")</f>
        <v/>
      </c>
      <c r="S1833" s="0" t="str">
        <f aca="false">IF(L1833=1,IF(COUNTIFS(C$2:C1833,C1833,L$2:L1833,1)=1,1,0),"")</f>
        <v/>
      </c>
      <c r="T1833" s="38" t="str">
        <f aca="false">IF(N1833="","",N1833+ROW()/10000000)</f>
        <v/>
      </c>
      <c r="U1833" s="0" t="str">
        <f aca="false">IF(G1833=1,IF(B1833="",1,0),"")</f>
        <v/>
      </c>
    </row>
    <row r="1834" customFormat="false" ht="15" hidden="false" customHeight="false" outlineLevel="0" collapsed="false">
      <c r="A1834" s="35"/>
      <c r="B1834" s="35"/>
      <c r="G1834" s="0" t="str">
        <f aca="false">IF(A1834="","",IF(AND(A1834&gt;=Debut,A1834&lt;Fin),1,0))</f>
        <v/>
      </c>
      <c r="H1834" s="0" t="str">
        <f aca="false">IF(G1834=1,INT(ROUND((A1834-Debut)*86400,0)/600),"")</f>
        <v/>
      </c>
      <c r="I1834" s="0" t="str">
        <f aca="false">IF(G1834=1,INT(ROUND((A1834-Debut)*86400,0)/3600),"")</f>
        <v/>
      </c>
      <c r="J1834" s="0" t="str">
        <f aca="false">IF(OR(A1834="",B1834=""),"",ROUND((B1834-A1834)*86400,0))</f>
        <v/>
      </c>
      <c r="K1834" s="37" t="str">
        <f aca="false">IF(G1834=1,IF(COUNTIFS($C:$C,C1834,$G:$G,1,$A:$A,"&gt;="&amp;(A1834-FenetreInterm/86400),$A:$A,"&lt;="&amp;A1834)&gt;=NbInterm,1,0),"")</f>
        <v/>
      </c>
      <c r="L1834" s="37" t="str">
        <f aca="false">IF(G1834=1,IF(B1834="",0,IF(J1834&lt;SeuilFugitive,1,0)),"")</f>
        <v/>
      </c>
      <c r="M1834" s="37" t="str">
        <f aca="false">IF(G1834=1,IF(B1834="",IF((Fin-A1834)*24&gt;SeuilFigee,1,0),IF(J1834&gt;SeuilFigee*3600,1,0)),"")</f>
        <v/>
      </c>
      <c r="N1834" s="0" t="str">
        <f aca="false">IF(G1834=1,IF(COUNTIF(H$2:H1834,H1834)=1,COUNTIF($H:$H,H1834),""),"")</f>
        <v/>
      </c>
      <c r="O1834" s="0" t="str">
        <f aca="false">IF(G1834=1,IF(COUNTIF(I$2:I1834,I1834)=1,COUNTIF($I:$I,I1834),""),"")</f>
        <v/>
      </c>
      <c r="P1834" s="38" t="str">
        <f aca="false">IF(G1834=1,IF(COUNTIFS(C$2:C1834,C1834,G$2:G1834,1)=1,COUNTIFS($C:$C,C1834,$G:$G,1)+ROW()/10000000,""),"")</f>
        <v/>
      </c>
      <c r="Q1834" s="0" t="str">
        <f aca="false">IF(K1834=1,IF(COUNTIFS(C$2:C1834,C1834,K$2:K1834,1)=1,1,0),"")</f>
        <v/>
      </c>
      <c r="R1834" s="0" t="str">
        <f aca="false">IF(M1834=1,IF(COUNTIFS(C$2:C1834,C1834,M$2:M1834,1)=1,1,0),"")</f>
        <v/>
      </c>
      <c r="S1834" s="0" t="str">
        <f aca="false">IF(L1834=1,IF(COUNTIFS(C$2:C1834,C1834,L$2:L1834,1)=1,1,0),"")</f>
        <v/>
      </c>
      <c r="T1834" s="38" t="str">
        <f aca="false">IF(N1834="","",N1834+ROW()/10000000)</f>
        <v/>
      </c>
      <c r="U1834" s="0" t="str">
        <f aca="false">IF(G1834=1,IF(B1834="",1,0),"")</f>
        <v/>
      </c>
    </row>
    <row r="1835" customFormat="false" ht="15" hidden="false" customHeight="false" outlineLevel="0" collapsed="false">
      <c r="A1835" s="35"/>
      <c r="B1835" s="35"/>
      <c r="G1835" s="0" t="str">
        <f aca="false">IF(A1835="","",IF(AND(A1835&gt;=Debut,A1835&lt;Fin),1,0))</f>
        <v/>
      </c>
      <c r="H1835" s="0" t="str">
        <f aca="false">IF(G1835=1,INT(ROUND((A1835-Debut)*86400,0)/600),"")</f>
        <v/>
      </c>
      <c r="I1835" s="0" t="str">
        <f aca="false">IF(G1835=1,INT(ROUND((A1835-Debut)*86400,0)/3600),"")</f>
        <v/>
      </c>
      <c r="J1835" s="0" t="str">
        <f aca="false">IF(OR(A1835="",B1835=""),"",ROUND((B1835-A1835)*86400,0))</f>
        <v/>
      </c>
      <c r="K1835" s="37" t="str">
        <f aca="false">IF(G1835=1,IF(COUNTIFS($C:$C,C1835,$G:$G,1,$A:$A,"&gt;="&amp;(A1835-FenetreInterm/86400),$A:$A,"&lt;="&amp;A1835)&gt;=NbInterm,1,0),"")</f>
        <v/>
      </c>
      <c r="L1835" s="37" t="str">
        <f aca="false">IF(G1835=1,IF(B1835="",0,IF(J1835&lt;SeuilFugitive,1,0)),"")</f>
        <v/>
      </c>
      <c r="M1835" s="37" t="str">
        <f aca="false">IF(G1835=1,IF(B1835="",IF((Fin-A1835)*24&gt;SeuilFigee,1,0),IF(J1835&gt;SeuilFigee*3600,1,0)),"")</f>
        <v/>
      </c>
      <c r="N1835" s="0" t="str">
        <f aca="false">IF(G1835=1,IF(COUNTIF(H$2:H1835,H1835)=1,COUNTIF($H:$H,H1835),""),"")</f>
        <v/>
      </c>
      <c r="O1835" s="0" t="str">
        <f aca="false">IF(G1835=1,IF(COUNTIF(I$2:I1835,I1835)=1,COUNTIF($I:$I,I1835),""),"")</f>
        <v/>
      </c>
      <c r="P1835" s="38" t="str">
        <f aca="false">IF(G1835=1,IF(COUNTIFS(C$2:C1835,C1835,G$2:G1835,1)=1,COUNTIFS($C:$C,C1835,$G:$G,1)+ROW()/10000000,""),"")</f>
        <v/>
      </c>
      <c r="Q1835" s="0" t="str">
        <f aca="false">IF(K1835=1,IF(COUNTIFS(C$2:C1835,C1835,K$2:K1835,1)=1,1,0),"")</f>
        <v/>
      </c>
      <c r="R1835" s="0" t="str">
        <f aca="false">IF(M1835=1,IF(COUNTIFS(C$2:C1835,C1835,M$2:M1835,1)=1,1,0),"")</f>
        <v/>
      </c>
      <c r="S1835" s="0" t="str">
        <f aca="false">IF(L1835=1,IF(COUNTIFS(C$2:C1835,C1835,L$2:L1835,1)=1,1,0),"")</f>
        <v/>
      </c>
      <c r="T1835" s="38" t="str">
        <f aca="false">IF(N1835="","",N1835+ROW()/10000000)</f>
        <v/>
      </c>
      <c r="U1835" s="0" t="str">
        <f aca="false">IF(G1835=1,IF(B1835="",1,0),"")</f>
        <v/>
      </c>
    </row>
    <row r="1836" customFormat="false" ht="15" hidden="false" customHeight="false" outlineLevel="0" collapsed="false">
      <c r="A1836" s="35"/>
      <c r="B1836" s="35"/>
      <c r="G1836" s="0" t="str">
        <f aca="false">IF(A1836="","",IF(AND(A1836&gt;=Debut,A1836&lt;Fin),1,0))</f>
        <v/>
      </c>
      <c r="H1836" s="0" t="str">
        <f aca="false">IF(G1836=1,INT(ROUND((A1836-Debut)*86400,0)/600),"")</f>
        <v/>
      </c>
      <c r="I1836" s="0" t="str">
        <f aca="false">IF(G1836=1,INT(ROUND((A1836-Debut)*86400,0)/3600),"")</f>
        <v/>
      </c>
      <c r="J1836" s="0" t="str">
        <f aca="false">IF(OR(A1836="",B1836=""),"",ROUND((B1836-A1836)*86400,0))</f>
        <v/>
      </c>
      <c r="K1836" s="37" t="str">
        <f aca="false">IF(G1836=1,IF(COUNTIFS($C:$C,C1836,$G:$G,1,$A:$A,"&gt;="&amp;(A1836-FenetreInterm/86400),$A:$A,"&lt;="&amp;A1836)&gt;=NbInterm,1,0),"")</f>
        <v/>
      </c>
      <c r="L1836" s="37" t="str">
        <f aca="false">IF(G1836=1,IF(B1836="",0,IF(J1836&lt;SeuilFugitive,1,0)),"")</f>
        <v/>
      </c>
      <c r="M1836" s="37" t="str">
        <f aca="false">IF(G1836=1,IF(B1836="",IF((Fin-A1836)*24&gt;SeuilFigee,1,0),IF(J1836&gt;SeuilFigee*3600,1,0)),"")</f>
        <v/>
      </c>
      <c r="N1836" s="0" t="str">
        <f aca="false">IF(G1836=1,IF(COUNTIF(H$2:H1836,H1836)=1,COUNTIF($H:$H,H1836),""),"")</f>
        <v/>
      </c>
      <c r="O1836" s="0" t="str">
        <f aca="false">IF(G1836=1,IF(COUNTIF(I$2:I1836,I1836)=1,COUNTIF($I:$I,I1836),""),"")</f>
        <v/>
      </c>
      <c r="P1836" s="38" t="str">
        <f aca="false">IF(G1836=1,IF(COUNTIFS(C$2:C1836,C1836,G$2:G1836,1)=1,COUNTIFS($C:$C,C1836,$G:$G,1)+ROW()/10000000,""),"")</f>
        <v/>
      </c>
      <c r="Q1836" s="0" t="str">
        <f aca="false">IF(K1836=1,IF(COUNTIFS(C$2:C1836,C1836,K$2:K1836,1)=1,1,0),"")</f>
        <v/>
      </c>
      <c r="R1836" s="0" t="str">
        <f aca="false">IF(M1836=1,IF(COUNTIFS(C$2:C1836,C1836,M$2:M1836,1)=1,1,0),"")</f>
        <v/>
      </c>
      <c r="S1836" s="0" t="str">
        <f aca="false">IF(L1836=1,IF(COUNTIFS(C$2:C1836,C1836,L$2:L1836,1)=1,1,0),"")</f>
        <v/>
      </c>
      <c r="T1836" s="38" t="str">
        <f aca="false">IF(N1836="","",N1836+ROW()/10000000)</f>
        <v/>
      </c>
      <c r="U1836" s="0" t="str">
        <f aca="false">IF(G1836=1,IF(B1836="",1,0),"")</f>
        <v/>
      </c>
    </row>
    <row r="1837" customFormat="false" ht="15" hidden="false" customHeight="false" outlineLevel="0" collapsed="false">
      <c r="A1837" s="35"/>
      <c r="B1837" s="35"/>
      <c r="G1837" s="0" t="str">
        <f aca="false">IF(A1837="","",IF(AND(A1837&gt;=Debut,A1837&lt;Fin),1,0))</f>
        <v/>
      </c>
      <c r="H1837" s="0" t="str">
        <f aca="false">IF(G1837=1,INT(ROUND((A1837-Debut)*86400,0)/600),"")</f>
        <v/>
      </c>
      <c r="I1837" s="0" t="str">
        <f aca="false">IF(G1837=1,INT(ROUND((A1837-Debut)*86400,0)/3600),"")</f>
        <v/>
      </c>
      <c r="J1837" s="0" t="str">
        <f aca="false">IF(OR(A1837="",B1837=""),"",ROUND((B1837-A1837)*86400,0))</f>
        <v/>
      </c>
      <c r="K1837" s="37" t="str">
        <f aca="false">IF(G1837=1,IF(COUNTIFS($C:$C,C1837,$G:$G,1,$A:$A,"&gt;="&amp;(A1837-FenetreInterm/86400),$A:$A,"&lt;="&amp;A1837)&gt;=NbInterm,1,0),"")</f>
        <v/>
      </c>
      <c r="L1837" s="37" t="str">
        <f aca="false">IF(G1837=1,IF(B1837="",0,IF(J1837&lt;SeuilFugitive,1,0)),"")</f>
        <v/>
      </c>
      <c r="M1837" s="37" t="str">
        <f aca="false">IF(G1837=1,IF(B1837="",IF((Fin-A1837)*24&gt;SeuilFigee,1,0),IF(J1837&gt;SeuilFigee*3600,1,0)),"")</f>
        <v/>
      </c>
      <c r="N1837" s="0" t="str">
        <f aca="false">IF(G1837=1,IF(COUNTIF(H$2:H1837,H1837)=1,COUNTIF($H:$H,H1837),""),"")</f>
        <v/>
      </c>
      <c r="O1837" s="0" t="str">
        <f aca="false">IF(G1837=1,IF(COUNTIF(I$2:I1837,I1837)=1,COUNTIF($I:$I,I1837),""),"")</f>
        <v/>
      </c>
      <c r="P1837" s="38" t="str">
        <f aca="false">IF(G1837=1,IF(COUNTIFS(C$2:C1837,C1837,G$2:G1837,1)=1,COUNTIFS($C:$C,C1837,$G:$G,1)+ROW()/10000000,""),"")</f>
        <v/>
      </c>
      <c r="Q1837" s="0" t="str">
        <f aca="false">IF(K1837=1,IF(COUNTIFS(C$2:C1837,C1837,K$2:K1837,1)=1,1,0),"")</f>
        <v/>
      </c>
      <c r="R1837" s="0" t="str">
        <f aca="false">IF(M1837=1,IF(COUNTIFS(C$2:C1837,C1837,M$2:M1837,1)=1,1,0),"")</f>
        <v/>
      </c>
      <c r="S1837" s="0" t="str">
        <f aca="false">IF(L1837=1,IF(COUNTIFS(C$2:C1837,C1837,L$2:L1837,1)=1,1,0),"")</f>
        <v/>
      </c>
      <c r="T1837" s="38" t="str">
        <f aca="false">IF(N1837="","",N1837+ROW()/10000000)</f>
        <v/>
      </c>
      <c r="U1837" s="0" t="str">
        <f aca="false">IF(G1837=1,IF(B1837="",1,0),"")</f>
        <v/>
      </c>
    </row>
    <row r="1838" customFormat="false" ht="15" hidden="false" customHeight="false" outlineLevel="0" collapsed="false">
      <c r="A1838" s="35"/>
      <c r="B1838" s="35"/>
      <c r="G1838" s="0" t="str">
        <f aca="false">IF(A1838="","",IF(AND(A1838&gt;=Debut,A1838&lt;Fin),1,0))</f>
        <v/>
      </c>
      <c r="H1838" s="0" t="str">
        <f aca="false">IF(G1838=1,INT(ROUND((A1838-Debut)*86400,0)/600),"")</f>
        <v/>
      </c>
      <c r="I1838" s="0" t="str">
        <f aca="false">IF(G1838=1,INT(ROUND((A1838-Debut)*86400,0)/3600),"")</f>
        <v/>
      </c>
      <c r="J1838" s="0" t="str">
        <f aca="false">IF(OR(A1838="",B1838=""),"",ROUND((B1838-A1838)*86400,0))</f>
        <v/>
      </c>
      <c r="K1838" s="37" t="str">
        <f aca="false">IF(G1838=1,IF(COUNTIFS($C:$C,C1838,$G:$G,1,$A:$A,"&gt;="&amp;(A1838-FenetreInterm/86400),$A:$A,"&lt;="&amp;A1838)&gt;=NbInterm,1,0),"")</f>
        <v/>
      </c>
      <c r="L1838" s="37" t="str">
        <f aca="false">IF(G1838=1,IF(B1838="",0,IF(J1838&lt;SeuilFugitive,1,0)),"")</f>
        <v/>
      </c>
      <c r="M1838" s="37" t="str">
        <f aca="false">IF(G1838=1,IF(B1838="",IF((Fin-A1838)*24&gt;SeuilFigee,1,0),IF(J1838&gt;SeuilFigee*3600,1,0)),"")</f>
        <v/>
      </c>
      <c r="N1838" s="0" t="str">
        <f aca="false">IF(G1838=1,IF(COUNTIF(H$2:H1838,H1838)=1,COUNTIF($H:$H,H1838),""),"")</f>
        <v/>
      </c>
      <c r="O1838" s="0" t="str">
        <f aca="false">IF(G1838=1,IF(COUNTIF(I$2:I1838,I1838)=1,COUNTIF($I:$I,I1838),""),"")</f>
        <v/>
      </c>
      <c r="P1838" s="38" t="str">
        <f aca="false">IF(G1838=1,IF(COUNTIFS(C$2:C1838,C1838,G$2:G1838,1)=1,COUNTIFS($C:$C,C1838,$G:$G,1)+ROW()/10000000,""),"")</f>
        <v/>
      </c>
      <c r="Q1838" s="0" t="str">
        <f aca="false">IF(K1838=1,IF(COUNTIFS(C$2:C1838,C1838,K$2:K1838,1)=1,1,0),"")</f>
        <v/>
      </c>
      <c r="R1838" s="0" t="str">
        <f aca="false">IF(M1838=1,IF(COUNTIFS(C$2:C1838,C1838,M$2:M1838,1)=1,1,0),"")</f>
        <v/>
      </c>
      <c r="S1838" s="0" t="str">
        <f aca="false">IF(L1838=1,IF(COUNTIFS(C$2:C1838,C1838,L$2:L1838,1)=1,1,0),"")</f>
        <v/>
      </c>
      <c r="T1838" s="38" t="str">
        <f aca="false">IF(N1838="","",N1838+ROW()/10000000)</f>
        <v/>
      </c>
      <c r="U1838" s="0" t="str">
        <f aca="false">IF(G1838=1,IF(B1838="",1,0),"")</f>
        <v/>
      </c>
    </row>
    <row r="1839" customFormat="false" ht="15" hidden="false" customHeight="false" outlineLevel="0" collapsed="false">
      <c r="A1839" s="35"/>
      <c r="B1839" s="35"/>
      <c r="G1839" s="0" t="str">
        <f aca="false">IF(A1839="","",IF(AND(A1839&gt;=Debut,A1839&lt;Fin),1,0))</f>
        <v/>
      </c>
      <c r="H1839" s="0" t="str">
        <f aca="false">IF(G1839=1,INT(ROUND((A1839-Debut)*86400,0)/600),"")</f>
        <v/>
      </c>
      <c r="I1839" s="0" t="str">
        <f aca="false">IF(G1839=1,INT(ROUND((A1839-Debut)*86400,0)/3600),"")</f>
        <v/>
      </c>
      <c r="J1839" s="0" t="str">
        <f aca="false">IF(OR(A1839="",B1839=""),"",ROUND((B1839-A1839)*86400,0))</f>
        <v/>
      </c>
      <c r="K1839" s="37" t="str">
        <f aca="false">IF(G1839=1,IF(COUNTIFS($C:$C,C1839,$G:$G,1,$A:$A,"&gt;="&amp;(A1839-FenetreInterm/86400),$A:$A,"&lt;="&amp;A1839)&gt;=NbInterm,1,0),"")</f>
        <v/>
      </c>
      <c r="L1839" s="37" t="str">
        <f aca="false">IF(G1839=1,IF(B1839="",0,IF(J1839&lt;SeuilFugitive,1,0)),"")</f>
        <v/>
      </c>
      <c r="M1839" s="37" t="str">
        <f aca="false">IF(G1839=1,IF(B1839="",IF((Fin-A1839)*24&gt;SeuilFigee,1,0),IF(J1839&gt;SeuilFigee*3600,1,0)),"")</f>
        <v/>
      </c>
      <c r="N1839" s="0" t="str">
        <f aca="false">IF(G1839=1,IF(COUNTIF(H$2:H1839,H1839)=1,COUNTIF($H:$H,H1839),""),"")</f>
        <v/>
      </c>
      <c r="O1839" s="0" t="str">
        <f aca="false">IF(G1839=1,IF(COUNTIF(I$2:I1839,I1839)=1,COUNTIF($I:$I,I1839),""),"")</f>
        <v/>
      </c>
      <c r="P1839" s="38" t="str">
        <f aca="false">IF(G1839=1,IF(COUNTIFS(C$2:C1839,C1839,G$2:G1839,1)=1,COUNTIFS($C:$C,C1839,$G:$G,1)+ROW()/10000000,""),"")</f>
        <v/>
      </c>
      <c r="Q1839" s="0" t="str">
        <f aca="false">IF(K1839=1,IF(COUNTIFS(C$2:C1839,C1839,K$2:K1839,1)=1,1,0),"")</f>
        <v/>
      </c>
      <c r="R1839" s="0" t="str">
        <f aca="false">IF(M1839=1,IF(COUNTIFS(C$2:C1839,C1839,M$2:M1839,1)=1,1,0),"")</f>
        <v/>
      </c>
      <c r="S1839" s="0" t="str">
        <f aca="false">IF(L1839=1,IF(COUNTIFS(C$2:C1839,C1839,L$2:L1839,1)=1,1,0),"")</f>
        <v/>
      </c>
      <c r="T1839" s="38" t="str">
        <f aca="false">IF(N1839="","",N1839+ROW()/10000000)</f>
        <v/>
      </c>
      <c r="U1839" s="0" t="str">
        <f aca="false">IF(G1839=1,IF(B1839="",1,0),"")</f>
        <v/>
      </c>
    </row>
    <row r="1840" customFormat="false" ht="15" hidden="false" customHeight="false" outlineLevel="0" collapsed="false">
      <c r="A1840" s="35"/>
      <c r="B1840" s="35"/>
      <c r="G1840" s="0" t="str">
        <f aca="false">IF(A1840="","",IF(AND(A1840&gt;=Debut,A1840&lt;Fin),1,0))</f>
        <v/>
      </c>
      <c r="H1840" s="0" t="str">
        <f aca="false">IF(G1840=1,INT(ROUND((A1840-Debut)*86400,0)/600),"")</f>
        <v/>
      </c>
      <c r="I1840" s="0" t="str">
        <f aca="false">IF(G1840=1,INT(ROUND((A1840-Debut)*86400,0)/3600),"")</f>
        <v/>
      </c>
      <c r="J1840" s="0" t="str">
        <f aca="false">IF(OR(A1840="",B1840=""),"",ROUND((B1840-A1840)*86400,0))</f>
        <v/>
      </c>
      <c r="K1840" s="37" t="str">
        <f aca="false">IF(G1840=1,IF(COUNTIFS($C:$C,C1840,$G:$G,1,$A:$A,"&gt;="&amp;(A1840-FenetreInterm/86400),$A:$A,"&lt;="&amp;A1840)&gt;=NbInterm,1,0),"")</f>
        <v/>
      </c>
      <c r="L1840" s="37" t="str">
        <f aca="false">IF(G1840=1,IF(B1840="",0,IF(J1840&lt;SeuilFugitive,1,0)),"")</f>
        <v/>
      </c>
      <c r="M1840" s="37" t="str">
        <f aca="false">IF(G1840=1,IF(B1840="",IF((Fin-A1840)*24&gt;SeuilFigee,1,0),IF(J1840&gt;SeuilFigee*3600,1,0)),"")</f>
        <v/>
      </c>
      <c r="N1840" s="0" t="str">
        <f aca="false">IF(G1840=1,IF(COUNTIF(H$2:H1840,H1840)=1,COUNTIF($H:$H,H1840),""),"")</f>
        <v/>
      </c>
      <c r="O1840" s="0" t="str">
        <f aca="false">IF(G1840=1,IF(COUNTIF(I$2:I1840,I1840)=1,COUNTIF($I:$I,I1840),""),"")</f>
        <v/>
      </c>
      <c r="P1840" s="38" t="str">
        <f aca="false">IF(G1840=1,IF(COUNTIFS(C$2:C1840,C1840,G$2:G1840,1)=1,COUNTIFS($C:$C,C1840,$G:$G,1)+ROW()/10000000,""),"")</f>
        <v/>
      </c>
      <c r="Q1840" s="0" t="str">
        <f aca="false">IF(K1840=1,IF(COUNTIFS(C$2:C1840,C1840,K$2:K1840,1)=1,1,0),"")</f>
        <v/>
      </c>
      <c r="R1840" s="0" t="str">
        <f aca="false">IF(M1840=1,IF(COUNTIFS(C$2:C1840,C1840,M$2:M1840,1)=1,1,0),"")</f>
        <v/>
      </c>
      <c r="S1840" s="0" t="str">
        <f aca="false">IF(L1840=1,IF(COUNTIFS(C$2:C1840,C1840,L$2:L1840,1)=1,1,0),"")</f>
        <v/>
      </c>
      <c r="T1840" s="38" t="str">
        <f aca="false">IF(N1840="","",N1840+ROW()/10000000)</f>
        <v/>
      </c>
      <c r="U1840" s="0" t="str">
        <f aca="false">IF(G1840=1,IF(B1840="",1,0),"")</f>
        <v/>
      </c>
    </row>
    <row r="1841" customFormat="false" ht="15" hidden="false" customHeight="false" outlineLevel="0" collapsed="false">
      <c r="A1841" s="35"/>
      <c r="B1841" s="35"/>
      <c r="G1841" s="0" t="str">
        <f aca="false">IF(A1841="","",IF(AND(A1841&gt;=Debut,A1841&lt;Fin),1,0))</f>
        <v/>
      </c>
      <c r="H1841" s="0" t="str">
        <f aca="false">IF(G1841=1,INT(ROUND((A1841-Debut)*86400,0)/600),"")</f>
        <v/>
      </c>
      <c r="I1841" s="0" t="str">
        <f aca="false">IF(G1841=1,INT(ROUND((A1841-Debut)*86400,0)/3600),"")</f>
        <v/>
      </c>
      <c r="J1841" s="0" t="str">
        <f aca="false">IF(OR(A1841="",B1841=""),"",ROUND((B1841-A1841)*86400,0))</f>
        <v/>
      </c>
      <c r="K1841" s="37" t="str">
        <f aca="false">IF(G1841=1,IF(COUNTIFS($C:$C,C1841,$G:$G,1,$A:$A,"&gt;="&amp;(A1841-FenetreInterm/86400),$A:$A,"&lt;="&amp;A1841)&gt;=NbInterm,1,0),"")</f>
        <v/>
      </c>
      <c r="L1841" s="37" t="str">
        <f aca="false">IF(G1841=1,IF(B1841="",0,IF(J1841&lt;SeuilFugitive,1,0)),"")</f>
        <v/>
      </c>
      <c r="M1841" s="37" t="str">
        <f aca="false">IF(G1841=1,IF(B1841="",IF((Fin-A1841)*24&gt;SeuilFigee,1,0),IF(J1841&gt;SeuilFigee*3600,1,0)),"")</f>
        <v/>
      </c>
      <c r="N1841" s="0" t="str">
        <f aca="false">IF(G1841=1,IF(COUNTIF(H$2:H1841,H1841)=1,COUNTIF($H:$H,H1841),""),"")</f>
        <v/>
      </c>
      <c r="O1841" s="0" t="str">
        <f aca="false">IF(G1841=1,IF(COUNTIF(I$2:I1841,I1841)=1,COUNTIF($I:$I,I1841),""),"")</f>
        <v/>
      </c>
      <c r="P1841" s="38" t="str">
        <f aca="false">IF(G1841=1,IF(COUNTIFS(C$2:C1841,C1841,G$2:G1841,1)=1,COUNTIFS($C:$C,C1841,$G:$G,1)+ROW()/10000000,""),"")</f>
        <v/>
      </c>
      <c r="Q1841" s="0" t="str">
        <f aca="false">IF(K1841=1,IF(COUNTIFS(C$2:C1841,C1841,K$2:K1841,1)=1,1,0),"")</f>
        <v/>
      </c>
      <c r="R1841" s="0" t="str">
        <f aca="false">IF(M1841=1,IF(COUNTIFS(C$2:C1841,C1841,M$2:M1841,1)=1,1,0),"")</f>
        <v/>
      </c>
      <c r="S1841" s="0" t="str">
        <f aca="false">IF(L1841=1,IF(COUNTIFS(C$2:C1841,C1841,L$2:L1841,1)=1,1,0),"")</f>
        <v/>
      </c>
      <c r="T1841" s="38" t="str">
        <f aca="false">IF(N1841="","",N1841+ROW()/10000000)</f>
        <v/>
      </c>
      <c r="U1841" s="0" t="str">
        <f aca="false">IF(G1841=1,IF(B1841="",1,0),"")</f>
        <v/>
      </c>
    </row>
    <row r="1842" customFormat="false" ht="15" hidden="false" customHeight="false" outlineLevel="0" collapsed="false">
      <c r="A1842" s="35"/>
      <c r="B1842" s="35"/>
      <c r="G1842" s="0" t="str">
        <f aca="false">IF(A1842="","",IF(AND(A1842&gt;=Debut,A1842&lt;Fin),1,0))</f>
        <v/>
      </c>
      <c r="H1842" s="0" t="str">
        <f aca="false">IF(G1842=1,INT(ROUND((A1842-Debut)*86400,0)/600),"")</f>
        <v/>
      </c>
      <c r="I1842" s="0" t="str">
        <f aca="false">IF(G1842=1,INT(ROUND((A1842-Debut)*86400,0)/3600),"")</f>
        <v/>
      </c>
      <c r="J1842" s="0" t="str">
        <f aca="false">IF(OR(A1842="",B1842=""),"",ROUND((B1842-A1842)*86400,0))</f>
        <v/>
      </c>
      <c r="K1842" s="37" t="str">
        <f aca="false">IF(G1842=1,IF(COUNTIFS($C:$C,C1842,$G:$G,1,$A:$A,"&gt;="&amp;(A1842-FenetreInterm/86400),$A:$A,"&lt;="&amp;A1842)&gt;=NbInterm,1,0),"")</f>
        <v/>
      </c>
      <c r="L1842" s="37" t="str">
        <f aca="false">IF(G1842=1,IF(B1842="",0,IF(J1842&lt;SeuilFugitive,1,0)),"")</f>
        <v/>
      </c>
      <c r="M1842" s="37" t="str">
        <f aca="false">IF(G1842=1,IF(B1842="",IF((Fin-A1842)*24&gt;SeuilFigee,1,0),IF(J1842&gt;SeuilFigee*3600,1,0)),"")</f>
        <v/>
      </c>
      <c r="N1842" s="0" t="str">
        <f aca="false">IF(G1842=1,IF(COUNTIF(H$2:H1842,H1842)=1,COUNTIF($H:$H,H1842),""),"")</f>
        <v/>
      </c>
      <c r="O1842" s="0" t="str">
        <f aca="false">IF(G1842=1,IF(COUNTIF(I$2:I1842,I1842)=1,COUNTIF($I:$I,I1842),""),"")</f>
        <v/>
      </c>
      <c r="P1842" s="38" t="str">
        <f aca="false">IF(G1842=1,IF(COUNTIFS(C$2:C1842,C1842,G$2:G1842,1)=1,COUNTIFS($C:$C,C1842,$G:$G,1)+ROW()/10000000,""),"")</f>
        <v/>
      </c>
      <c r="Q1842" s="0" t="str">
        <f aca="false">IF(K1842=1,IF(COUNTIFS(C$2:C1842,C1842,K$2:K1842,1)=1,1,0),"")</f>
        <v/>
      </c>
      <c r="R1842" s="0" t="str">
        <f aca="false">IF(M1842=1,IF(COUNTIFS(C$2:C1842,C1842,M$2:M1842,1)=1,1,0),"")</f>
        <v/>
      </c>
      <c r="S1842" s="0" t="str">
        <f aca="false">IF(L1842=1,IF(COUNTIFS(C$2:C1842,C1842,L$2:L1842,1)=1,1,0),"")</f>
        <v/>
      </c>
      <c r="T1842" s="38" t="str">
        <f aca="false">IF(N1842="","",N1842+ROW()/10000000)</f>
        <v/>
      </c>
      <c r="U1842" s="0" t="str">
        <f aca="false">IF(G1842=1,IF(B1842="",1,0),"")</f>
        <v/>
      </c>
    </row>
    <row r="1843" customFormat="false" ht="15" hidden="false" customHeight="false" outlineLevel="0" collapsed="false">
      <c r="A1843" s="35"/>
      <c r="B1843" s="35"/>
      <c r="G1843" s="0" t="str">
        <f aca="false">IF(A1843="","",IF(AND(A1843&gt;=Debut,A1843&lt;Fin),1,0))</f>
        <v/>
      </c>
      <c r="H1843" s="0" t="str">
        <f aca="false">IF(G1843=1,INT(ROUND((A1843-Debut)*86400,0)/600),"")</f>
        <v/>
      </c>
      <c r="I1843" s="0" t="str">
        <f aca="false">IF(G1843=1,INT(ROUND((A1843-Debut)*86400,0)/3600),"")</f>
        <v/>
      </c>
      <c r="J1843" s="0" t="str">
        <f aca="false">IF(OR(A1843="",B1843=""),"",ROUND((B1843-A1843)*86400,0))</f>
        <v/>
      </c>
      <c r="K1843" s="37" t="str">
        <f aca="false">IF(G1843=1,IF(COUNTIFS($C:$C,C1843,$G:$G,1,$A:$A,"&gt;="&amp;(A1843-FenetreInterm/86400),$A:$A,"&lt;="&amp;A1843)&gt;=NbInterm,1,0),"")</f>
        <v/>
      </c>
      <c r="L1843" s="37" t="str">
        <f aca="false">IF(G1843=1,IF(B1843="",0,IF(J1843&lt;SeuilFugitive,1,0)),"")</f>
        <v/>
      </c>
      <c r="M1843" s="37" t="str">
        <f aca="false">IF(G1843=1,IF(B1843="",IF((Fin-A1843)*24&gt;SeuilFigee,1,0),IF(J1843&gt;SeuilFigee*3600,1,0)),"")</f>
        <v/>
      </c>
      <c r="N1843" s="0" t="str">
        <f aca="false">IF(G1843=1,IF(COUNTIF(H$2:H1843,H1843)=1,COUNTIF($H:$H,H1843),""),"")</f>
        <v/>
      </c>
      <c r="O1843" s="0" t="str">
        <f aca="false">IF(G1843=1,IF(COUNTIF(I$2:I1843,I1843)=1,COUNTIF($I:$I,I1843),""),"")</f>
        <v/>
      </c>
      <c r="P1843" s="38" t="str">
        <f aca="false">IF(G1843=1,IF(COUNTIFS(C$2:C1843,C1843,G$2:G1843,1)=1,COUNTIFS($C:$C,C1843,$G:$G,1)+ROW()/10000000,""),"")</f>
        <v/>
      </c>
      <c r="Q1843" s="0" t="str">
        <f aca="false">IF(K1843=1,IF(COUNTIFS(C$2:C1843,C1843,K$2:K1843,1)=1,1,0),"")</f>
        <v/>
      </c>
      <c r="R1843" s="0" t="str">
        <f aca="false">IF(M1843=1,IF(COUNTIFS(C$2:C1843,C1843,M$2:M1843,1)=1,1,0),"")</f>
        <v/>
      </c>
      <c r="S1843" s="0" t="str">
        <f aca="false">IF(L1843=1,IF(COUNTIFS(C$2:C1843,C1843,L$2:L1843,1)=1,1,0),"")</f>
        <v/>
      </c>
      <c r="T1843" s="38" t="str">
        <f aca="false">IF(N1843="","",N1843+ROW()/10000000)</f>
        <v/>
      </c>
      <c r="U1843" s="0" t="str">
        <f aca="false">IF(G1843=1,IF(B1843="",1,0),"")</f>
        <v/>
      </c>
    </row>
    <row r="1844" customFormat="false" ht="15" hidden="false" customHeight="false" outlineLevel="0" collapsed="false">
      <c r="A1844" s="35"/>
      <c r="B1844" s="35"/>
      <c r="G1844" s="0" t="str">
        <f aca="false">IF(A1844="","",IF(AND(A1844&gt;=Debut,A1844&lt;Fin),1,0))</f>
        <v/>
      </c>
      <c r="H1844" s="0" t="str">
        <f aca="false">IF(G1844=1,INT(ROUND((A1844-Debut)*86400,0)/600),"")</f>
        <v/>
      </c>
      <c r="I1844" s="0" t="str">
        <f aca="false">IF(G1844=1,INT(ROUND((A1844-Debut)*86400,0)/3600),"")</f>
        <v/>
      </c>
      <c r="J1844" s="0" t="str">
        <f aca="false">IF(OR(A1844="",B1844=""),"",ROUND((B1844-A1844)*86400,0))</f>
        <v/>
      </c>
      <c r="K1844" s="37" t="str">
        <f aca="false">IF(G1844=1,IF(COUNTIFS($C:$C,C1844,$G:$G,1,$A:$A,"&gt;="&amp;(A1844-FenetreInterm/86400),$A:$A,"&lt;="&amp;A1844)&gt;=NbInterm,1,0),"")</f>
        <v/>
      </c>
      <c r="L1844" s="37" t="str">
        <f aca="false">IF(G1844=1,IF(B1844="",0,IF(J1844&lt;SeuilFugitive,1,0)),"")</f>
        <v/>
      </c>
      <c r="M1844" s="37" t="str">
        <f aca="false">IF(G1844=1,IF(B1844="",IF((Fin-A1844)*24&gt;SeuilFigee,1,0),IF(J1844&gt;SeuilFigee*3600,1,0)),"")</f>
        <v/>
      </c>
      <c r="N1844" s="0" t="str">
        <f aca="false">IF(G1844=1,IF(COUNTIF(H$2:H1844,H1844)=1,COUNTIF($H:$H,H1844),""),"")</f>
        <v/>
      </c>
      <c r="O1844" s="0" t="str">
        <f aca="false">IF(G1844=1,IF(COUNTIF(I$2:I1844,I1844)=1,COUNTIF($I:$I,I1844),""),"")</f>
        <v/>
      </c>
      <c r="P1844" s="38" t="str">
        <f aca="false">IF(G1844=1,IF(COUNTIFS(C$2:C1844,C1844,G$2:G1844,1)=1,COUNTIFS($C:$C,C1844,$G:$G,1)+ROW()/10000000,""),"")</f>
        <v/>
      </c>
      <c r="Q1844" s="0" t="str">
        <f aca="false">IF(K1844=1,IF(COUNTIFS(C$2:C1844,C1844,K$2:K1844,1)=1,1,0),"")</f>
        <v/>
      </c>
      <c r="R1844" s="0" t="str">
        <f aca="false">IF(M1844=1,IF(COUNTIFS(C$2:C1844,C1844,M$2:M1844,1)=1,1,0),"")</f>
        <v/>
      </c>
      <c r="S1844" s="0" t="str">
        <f aca="false">IF(L1844=1,IF(COUNTIFS(C$2:C1844,C1844,L$2:L1844,1)=1,1,0),"")</f>
        <v/>
      </c>
      <c r="T1844" s="38" t="str">
        <f aca="false">IF(N1844="","",N1844+ROW()/10000000)</f>
        <v/>
      </c>
      <c r="U1844" s="0" t="str">
        <f aca="false">IF(G1844=1,IF(B1844="",1,0),"")</f>
        <v/>
      </c>
    </row>
    <row r="1845" customFormat="false" ht="15" hidden="false" customHeight="false" outlineLevel="0" collapsed="false">
      <c r="A1845" s="35"/>
      <c r="B1845" s="35"/>
      <c r="G1845" s="0" t="str">
        <f aca="false">IF(A1845="","",IF(AND(A1845&gt;=Debut,A1845&lt;Fin),1,0))</f>
        <v/>
      </c>
      <c r="H1845" s="0" t="str">
        <f aca="false">IF(G1845=1,INT(ROUND((A1845-Debut)*86400,0)/600),"")</f>
        <v/>
      </c>
      <c r="I1845" s="0" t="str">
        <f aca="false">IF(G1845=1,INT(ROUND((A1845-Debut)*86400,0)/3600),"")</f>
        <v/>
      </c>
      <c r="J1845" s="0" t="str">
        <f aca="false">IF(OR(A1845="",B1845=""),"",ROUND((B1845-A1845)*86400,0))</f>
        <v/>
      </c>
      <c r="K1845" s="37" t="str">
        <f aca="false">IF(G1845=1,IF(COUNTIFS($C:$C,C1845,$G:$G,1,$A:$A,"&gt;="&amp;(A1845-FenetreInterm/86400),$A:$A,"&lt;="&amp;A1845)&gt;=NbInterm,1,0),"")</f>
        <v/>
      </c>
      <c r="L1845" s="37" t="str">
        <f aca="false">IF(G1845=1,IF(B1845="",0,IF(J1845&lt;SeuilFugitive,1,0)),"")</f>
        <v/>
      </c>
      <c r="M1845" s="37" t="str">
        <f aca="false">IF(G1845=1,IF(B1845="",IF((Fin-A1845)*24&gt;SeuilFigee,1,0),IF(J1845&gt;SeuilFigee*3600,1,0)),"")</f>
        <v/>
      </c>
      <c r="N1845" s="0" t="str">
        <f aca="false">IF(G1845=1,IF(COUNTIF(H$2:H1845,H1845)=1,COUNTIF($H:$H,H1845),""),"")</f>
        <v/>
      </c>
      <c r="O1845" s="0" t="str">
        <f aca="false">IF(G1845=1,IF(COUNTIF(I$2:I1845,I1845)=1,COUNTIF($I:$I,I1845),""),"")</f>
        <v/>
      </c>
      <c r="P1845" s="38" t="str">
        <f aca="false">IF(G1845=1,IF(COUNTIFS(C$2:C1845,C1845,G$2:G1845,1)=1,COUNTIFS($C:$C,C1845,$G:$G,1)+ROW()/10000000,""),"")</f>
        <v/>
      </c>
      <c r="Q1845" s="0" t="str">
        <f aca="false">IF(K1845=1,IF(COUNTIFS(C$2:C1845,C1845,K$2:K1845,1)=1,1,0),"")</f>
        <v/>
      </c>
      <c r="R1845" s="0" t="str">
        <f aca="false">IF(M1845=1,IF(COUNTIFS(C$2:C1845,C1845,M$2:M1845,1)=1,1,0),"")</f>
        <v/>
      </c>
      <c r="S1845" s="0" t="str">
        <f aca="false">IF(L1845=1,IF(COUNTIFS(C$2:C1845,C1845,L$2:L1845,1)=1,1,0),"")</f>
        <v/>
      </c>
      <c r="T1845" s="38" t="str">
        <f aca="false">IF(N1845="","",N1845+ROW()/10000000)</f>
        <v/>
      </c>
      <c r="U1845" s="0" t="str">
        <f aca="false">IF(G1845=1,IF(B1845="",1,0),"")</f>
        <v/>
      </c>
    </row>
    <row r="1846" customFormat="false" ht="15" hidden="false" customHeight="false" outlineLevel="0" collapsed="false">
      <c r="A1846" s="35"/>
      <c r="B1846" s="35"/>
      <c r="G1846" s="0" t="str">
        <f aca="false">IF(A1846="","",IF(AND(A1846&gt;=Debut,A1846&lt;Fin),1,0))</f>
        <v/>
      </c>
      <c r="H1846" s="0" t="str">
        <f aca="false">IF(G1846=1,INT(ROUND((A1846-Debut)*86400,0)/600),"")</f>
        <v/>
      </c>
      <c r="I1846" s="0" t="str">
        <f aca="false">IF(G1846=1,INT(ROUND((A1846-Debut)*86400,0)/3600),"")</f>
        <v/>
      </c>
      <c r="J1846" s="0" t="str">
        <f aca="false">IF(OR(A1846="",B1846=""),"",ROUND((B1846-A1846)*86400,0))</f>
        <v/>
      </c>
      <c r="K1846" s="37" t="str">
        <f aca="false">IF(G1846=1,IF(COUNTIFS($C:$C,C1846,$G:$G,1,$A:$A,"&gt;="&amp;(A1846-FenetreInterm/86400),$A:$A,"&lt;="&amp;A1846)&gt;=NbInterm,1,0),"")</f>
        <v/>
      </c>
      <c r="L1846" s="37" t="str">
        <f aca="false">IF(G1846=1,IF(B1846="",0,IF(J1846&lt;SeuilFugitive,1,0)),"")</f>
        <v/>
      </c>
      <c r="M1846" s="37" t="str">
        <f aca="false">IF(G1846=1,IF(B1846="",IF((Fin-A1846)*24&gt;SeuilFigee,1,0),IF(J1846&gt;SeuilFigee*3600,1,0)),"")</f>
        <v/>
      </c>
      <c r="N1846" s="0" t="str">
        <f aca="false">IF(G1846=1,IF(COUNTIF(H$2:H1846,H1846)=1,COUNTIF($H:$H,H1846),""),"")</f>
        <v/>
      </c>
      <c r="O1846" s="0" t="str">
        <f aca="false">IF(G1846=1,IF(COUNTIF(I$2:I1846,I1846)=1,COUNTIF($I:$I,I1846),""),"")</f>
        <v/>
      </c>
      <c r="P1846" s="38" t="str">
        <f aca="false">IF(G1846=1,IF(COUNTIFS(C$2:C1846,C1846,G$2:G1846,1)=1,COUNTIFS($C:$C,C1846,$G:$G,1)+ROW()/10000000,""),"")</f>
        <v/>
      </c>
      <c r="Q1846" s="0" t="str">
        <f aca="false">IF(K1846=1,IF(COUNTIFS(C$2:C1846,C1846,K$2:K1846,1)=1,1,0),"")</f>
        <v/>
      </c>
      <c r="R1846" s="0" t="str">
        <f aca="false">IF(M1846=1,IF(COUNTIFS(C$2:C1846,C1846,M$2:M1846,1)=1,1,0),"")</f>
        <v/>
      </c>
      <c r="S1846" s="0" t="str">
        <f aca="false">IF(L1846=1,IF(COUNTIFS(C$2:C1846,C1846,L$2:L1846,1)=1,1,0),"")</f>
        <v/>
      </c>
      <c r="T1846" s="38" t="str">
        <f aca="false">IF(N1846="","",N1846+ROW()/10000000)</f>
        <v/>
      </c>
      <c r="U1846" s="0" t="str">
        <f aca="false">IF(G1846=1,IF(B1846="",1,0),"")</f>
        <v/>
      </c>
    </row>
    <row r="1847" customFormat="false" ht="15" hidden="false" customHeight="false" outlineLevel="0" collapsed="false">
      <c r="A1847" s="35"/>
      <c r="B1847" s="35"/>
      <c r="G1847" s="0" t="str">
        <f aca="false">IF(A1847="","",IF(AND(A1847&gt;=Debut,A1847&lt;Fin),1,0))</f>
        <v/>
      </c>
      <c r="H1847" s="0" t="str">
        <f aca="false">IF(G1847=1,INT(ROUND((A1847-Debut)*86400,0)/600),"")</f>
        <v/>
      </c>
      <c r="I1847" s="0" t="str">
        <f aca="false">IF(G1847=1,INT(ROUND((A1847-Debut)*86400,0)/3600),"")</f>
        <v/>
      </c>
      <c r="J1847" s="0" t="str">
        <f aca="false">IF(OR(A1847="",B1847=""),"",ROUND((B1847-A1847)*86400,0))</f>
        <v/>
      </c>
      <c r="K1847" s="37" t="str">
        <f aca="false">IF(G1847=1,IF(COUNTIFS($C:$C,C1847,$G:$G,1,$A:$A,"&gt;="&amp;(A1847-FenetreInterm/86400),$A:$A,"&lt;="&amp;A1847)&gt;=NbInterm,1,0),"")</f>
        <v/>
      </c>
      <c r="L1847" s="37" t="str">
        <f aca="false">IF(G1847=1,IF(B1847="",0,IF(J1847&lt;SeuilFugitive,1,0)),"")</f>
        <v/>
      </c>
      <c r="M1847" s="37" t="str">
        <f aca="false">IF(G1847=1,IF(B1847="",IF((Fin-A1847)*24&gt;SeuilFigee,1,0),IF(J1847&gt;SeuilFigee*3600,1,0)),"")</f>
        <v/>
      </c>
      <c r="N1847" s="0" t="str">
        <f aca="false">IF(G1847=1,IF(COUNTIF(H$2:H1847,H1847)=1,COUNTIF($H:$H,H1847),""),"")</f>
        <v/>
      </c>
      <c r="O1847" s="0" t="str">
        <f aca="false">IF(G1847=1,IF(COUNTIF(I$2:I1847,I1847)=1,COUNTIF($I:$I,I1847),""),"")</f>
        <v/>
      </c>
      <c r="P1847" s="38" t="str">
        <f aca="false">IF(G1847=1,IF(COUNTIFS(C$2:C1847,C1847,G$2:G1847,1)=1,COUNTIFS($C:$C,C1847,$G:$G,1)+ROW()/10000000,""),"")</f>
        <v/>
      </c>
      <c r="Q1847" s="0" t="str">
        <f aca="false">IF(K1847=1,IF(COUNTIFS(C$2:C1847,C1847,K$2:K1847,1)=1,1,0),"")</f>
        <v/>
      </c>
      <c r="R1847" s="0" t="str">
        <f aca="false">IF(M1847=1,IF(COUNTIFS(C$2:C1847,C1847,M$2:M1847,1)=1,1,0),"")</f>
        <v/>
      </c>
      <c r="S1847" s="0" t="str">
        <f aca="false">IF(L1847=1,IF(COUNTIFS(C$2:C1847,C1847,L$2:L1847,1)=1,1,0),"")</f>
        <v/>
      </c>
      <c r="T1847" s="38" t="str">
        <f aca="false">IF(N1847="","",N1847+ROW()/10000000)</f>
        <v/>
      </c>
      <c r="U1847" s="0" t="str">
        <f aca="false">IF(G1847=1,IF(B1847="",1,0),"")</f>
        <v/>
      </c>
    </row>
    <row r="1848" customFormat="false" ht="15" hidden="false" customHeight="false" outlineLevel="0" collapsed="false">
      <c r="A1848" s="35"/>
      <c r="B1848" s="35"/>
      <c r="G1848" s="0" t="str">
        <f aca="false">IF(A1848="","",IF(AND(A1848&gt;=Debut,A1848&lt;Fin),1,0))</f>
        <v/>
      </c>
      <c r="H1848" s="0" t="str">
        <f aca="false">IF(G1848=1,INT(ROUND((A1848-Debut)*86400,0)/600),"")</f>
        <v/>
      </c>
      <c r="I1848" s="0" t="str">
        <f aca="false">IF(G1848=1,INT(ROUND((A1848-Debut)*86400,0)/3600),"")</f>
        <v/>
      </c>
      <c r="J1848" s="0" t="str">
        <f aca="false">IF(OR(A1848="",B1848=""),"",ROUND((B1848-A1848)*86400,0))</f>
        <v/>
      </c>
      <c r="K1848" s="37" t="str">
        <f aca="false">IF(G1848=1,IF(COUNTIFS($C:$C,C1848,$G:$G,1,$A:$A,"&gt;="&amp;(A1848-FenetreInterm/86400),$A:$A,"&lt;="&amp;A1848)&gt;=NbInterm,1,0),"")</f>
        <v/>
      </c>
      <c r="L1848" s="37" t="str">
        <f aca="false">IF(G1848=1,IF(B1848="",0,IF(J1848&lt;SeuilFugitive,1,0)),"")</f>
        <v/>
      </c>
      <c r="M1848" s="37" t="str">
        <f aca="false">IF(G1848=1,IF(B1848="",IF((Fin-A1848)*24&gt;SeuilFigee,1,0),IF(J1848&gt;SeuilFigee*3600,1,0)),"")</f>
        <v/>
      </c>
      <c r="N1848" s="0" t="str">
        <f aca="false">IF(G1848=1,IF(COUNTIF(H$2:H1848,H1848)=1,COUNTIF($H:$H,H1848),""),"")</f>
        <v/>
      </c>
      <c r="O1848" s="0" t="str">
        <f aca="false">IF(G1848=1,IF(COUNTIF(I$2:I1848,I1848)=1,COUNTIF($I:$I,I1848),""),"")</f>
        <v/>
      </c>
      <c r="P1848" s="38" t="str">
        <f aca="false">IF(G1848=1,IF(COUNTIFS(C$2:C1848,C1848,G$2:G1848,1)=1,COUNTIFS($C:$C,C1848,$G:$G,1)+ROW()/10000000,""),"")</f>
        <v/>
      </c>
      <c r="Q1848" s="0" t="str">
        <f aca="false">IF(K1848=1,IF(COUNTIFS(C$2:C1848,C1848,K$2:K1848,1)=1,1,0),"")</f>
        <v/>
      </c>
      <c r="R1848" s="0" t="str">
        <f aca="false">IF(M1848=1,IF(COUNTIFS(C$2:C1848,C1848,M$2:M1848,1)=1,1,0),"")</f>
        <v/>
      </c>
      <c r="S1848" s="0" t="str">
        <f aca="false">IF(L1848=1,IF(COUNTIFS(C$2:C1848,C1848,L$2:L1848,1)=1,1,0),"")</f>
        <v/>
      </c>
      <c r="T1848" s="38" t="str">
        <f aca="false">IF(N1848="","",N1848+ROW()/10000000)</f>
        <v/>
      </c>
      <c r="U1848" s="0" t="str">
        <f aca="false">IF(G1848=1,IF(B1848="",1,0),"")</f>
        <v/>
      </c>
    </row>
    <row r="1849" customFormat="false" ht="15" hidden="false" customHeight="false" outlineLevel="0" collapsed="false">
      <c r="A1849" s="35"/>
      <c r="B1849" s="35"/>
      <c r="G1849" s="0" t="str">
        <f aca="false">IF(A1849="","",IF(AND(A1849&gt;=Debut,A1849&lt;Fin),1,0))</f>
        <v/>
      </c>
      <c r="H1849" s="0" t="str">
        <f aca="false">IF(G1849=1,INT(ROUND((A1849-Debut)*86400,0)/600),"")</f>
        <v/>
      </c>
      <c r="I1849" s="0" t="str">
        <f aca="false">IF(G1849=1,INT(ROUND((A1849-Debut)*86400,0)/3600),"")</f>
        <v/>
      </c>
      <c r="J1849" s="0" t="str">
        <f aca="false">IF(OR(A1849="",B1849=""),"",ROUND((B1849-A1849)*86400,0))</f>
        <v/>
      </c>
      <c r="K1849" s="37" t="str">
        <f aca="false">IF(G1849=1,IF(COUNTIFS($C:$C,C1849,$G:$G,1,$A:$A,"&gt;="&amp;(A1849-FenetreInterm/86400),$A:$A,"&lt;="&amp;A1849)&gt;=NbInterm,1,0),"")</f>
        <v/>
      </c>
      <c r="L1849" s="37" t="str">
        <f aca="false">IF(G1849=1,IF(B1849="",0,IF(J1849&lt;SeuilFugitive,1,0)),"")</f>
        <v/>
      </c>
      <c r="M1849" s="37" t="str">
        <f aca="false">IF(G1849=1,IF(B1849="",IF((Fin-A1849)*24&gt;SeuilFigee,1,0),IF(J1849&gt;SeuilFigee*3600,1,0)),"")</f>
        <v/>
      </c>
      <c r="N1849" s="0" t="str">
        <f aca="false">IF(G1849=1,IF(COUNTIF(H$2:H1849,H1849)=1,COUNTIF($H:$H,H1849),""),"")</f>
        <v/>
      </c>
      <c r="O1849" s="0" t="str">
        <f aca="false">IF(G1849=1,IF(COUNTIF(I$2:I1849,I1849)=1,COUNTIF($I:$I,I1849),""),"")</f>
        <v/>
      </c>
      <c r="P1849" s="38" t="str">
        <f aca="false">IF(G1849=1,IF(COUNTIFS(C$2:C1849,C1849,G$2:G1849,1)=1,COUNTIFS($C:$C,C1849,$G:$G,1)+ROW()/10000000,""),"")</f>
        <v/>
      </c>
      <c r="Q1849" s="0" t="str">
        <f aca="false">IF(K1849=1,IF(COUNTIFS(C$2:C1849,C1849,K$2:K1849,1)=1,1,0),"")</f>
        <v/>
      </c>
      <c r="R1849" s="0" t="str">
        <f aca="false">IF(M1849=1,IF(COUNTIFS(C$2:C1849,C1849,M$2:M1849,1)=1,1,0),"")</f>
        <v/>
      </c>
      <c r="S1849" s="0" t="str">
        <f aca="false">IF(L1849=1,IF(COUNTIFS(C$2:C1849,C1849,L$2:L1849,1)=1,1,0),"")</f>
        <v/>
      </c>
      <c r="T1849" s="38" t="str">
        <f aca="false">IF(N1849="","",N1849+ROW()/10000000)</f>
        <v/>
      </c>
      <c r="U1849" s="0" t="str">
        <f aca="false">IF(G1849=1,IF(B1849="",1,0),"")</f>
        <v/>
      </c>
    </row>
    <row r="1850" customFormat="false" ht="15" hidden="false" customHeight="false" outlineLevel="0" collapsed="false">
      <c r="A1850" s="35"/>
      <c r="B1850" s="35"/>
      <c r="G1850" s="0" t="str">
        <f aca="false">IF(A1850="","",IF(AND(A1850&gt;=Debut,A1850&lt;Fin),1,0))</f>
        <v/>
      </c>
      <c r="H1850" s="0" t="str">
        <f aca="false">IF(G1850=1,INT(ROUND((A1850-Debut)*86400,0)/600),"")</f>
        <v/>
      </c>
      <c r="I1850" s="0" t="str">
        <f aca="false">IF(G1850=1,INT(ROUND((A1850-Debut)*86400,0)/3600),"")</f>
        <v/>
      </c>
      <c r="J1850" s="0" t="str">
        <f aca="false">IF(OR(A1850="",B1850=""),"",ROUND((B1850-A1850)*86400,0))</f>
        <v/>
      </c>
      <c r="K1850" s="37" t="str">
        <f aca="false">IF(G1850=1,IF(COUNTIFS($C:$C,C1850,$G:$G,1,$A:$A,"&gt;="&amp;(A1850-FenetreInterm/86400),$A:$A,"&lt;="&amp;A1850)&gt;=NbInterm,1,0),"")</f>
        <v/>
      </c>
      <c r="L1850" s="37" t="str">
        <f aca="false">IF(G1850=1,IF(B1850="",0,IF(J1850&lt;SeuilFugitive,1,0)),"")</f>
        <v/>
      </c>
      <c r="M1850" s="37" t="str">
        <f aca="false">IF(G1850=1,IF(B1850="",IF((Fin-A1850)*24&gt;SeuilFigee,1,0),IF(J1850&gt;SeuilFigee*3600,1,0)),"")</f>
        <v/>
      </c>
      <c r="N1850" s="0" t="str">
        <f aca="false">IF(G1850=1,IF(COUNTIF(H$2:H1850,H1850)=1,COUNTIF($H:$H,H1850),""),"")</f>
        <v/>
      </c>
      <c r="O1850" s="0" t="str">
        <f aca="false">IF(G1850=1,IF(COUNTIF(I$2:I1850,I1850)=1,COUNTIF($I:$I,I1850),""),"")</f>
        <v/>
      </c>
      <c r="P1850" s="38" t="str">
        <f aca="false">IF(G1850=1,IF(COUNTIFS(C$2:C1850,C1850,G$2:G1850,1)=1,COUNTIFS($C:$C,C1850,$G:$G,1)+ROW()/10000000,""),"")</f>
        <v/>
      </c>
      <c r="Q1850" s="0" t="str">
        <f aca="false">IF(K1850=1,IF(COUNTIFS(C$2:C1850,C1850,K$2:K1850,1)=1,1,0),"")</f>
        <v/>
      </c>
      <c r="R1850" s="0" t="str">
        <f aca="false">IF(M1850=1,IF(COUNTIFS(C$2:C1850,C1850,M$2:M1850,1)=1,1,0),"")</f>
        <v/>
      </c>
      <c r="S1850" s="0" t="str">
        <f aca="false">IF(L1850=1,IF(COUNTIFS(C$2:C1850,C1850,L$2:L1850,1)=1,1,0),"")</f>
        <v/>
      </c>
      <c r="T1850" s="38" t="str">
        <f aca="false">IF(N1850="","",N1850+ROW()/10000000)</f>
        <v/>
      </c>
      <c r="U1850" s="0" t="str">
        <f aca="false">IF(G1850=1,IF(B1850="",1,0),"")</f>
        <v/>
      </c>
    </row>
    <row r="1851" customFormat="false" ht="15" hidden="false" customHeight="false" outlineLevel="0" collapsed="false">
      <c r="A1851" s="35"/>
      <c r="B1851" s="35"/>
      <c r="G1851" s="0" t="str">
        <f aca="false">IF(A1851="","",IF(AND(A1851&gt;=Debut,A1851&lt;Fin),1,0))</f>
        <v/>
      </c>
      <c r="H1851" s="0" t="str">
        <f aca="false">IF(G1851=1,INT(ROUND((A1851-Debut)*86400,0)/600),"")</f>
        <v/>
      </c>
      <c r="I1851" s="0" t="str">
        <f aca="false">IF(G1851=1,INT(ROUND((A1851-Debut)*86400,0)/3600),"")</f>
        <v/>
      </c>
      <c r="J1851" s="0" t="str">
        <f aca="false">IF(OR(A1851="",B1851=""),"",ROUND((B1851-A1851)*86400,0))</f>
        <v/>
      </c>
      <c r="K1851" s="37" t="str">
        <f aca="false">IF(G1851=1,IF(COUNTIFS($C:$C,C1851,$G:$G,1,$A:$A,"&gt;="&amp;(A1851-FenetreInterm/86400),$A:$A,"&lt;="&amp;A1851)&gt;=NbInterm,1,0),"")</f>
        <v/>
      </c>
      <c r="L1851" s="37" t="str">
        <f aca="false">IF(G1851=1,IF(B1851="",0,IF(J1851&lt;SeuilFugitive,1,0)),"")</f>
        <v/>
      </c>
      <c r="M1851" s="37" t="str">
        <f aca="false">IF(G1851=1,IF(B1851="",IF((Fin-A1851)*24&gt;SeuilFigee,1,0),IF(J1851&gt;SeuilFigee*3600,1,0)),"")</f>
        <v/>
      </c>
      <c r="N1851" s="0" t="str">
        <f aca="false">IF(G1851=1,IF(COUNTIF(H$2:H1851,H1851)=1,COUNTIF($H:$H,H1851),""),"")</f>
        <v/>
      </c>
      <c r="O1851" s="0" t="str">
        <f aca="false">IF(G1851=1,IF(COUNTIF(I$2:I1851,I1851)=1,COUNTIF($I:$I,I1851),""),"")</f>
        <v/>
      </c>
      <c r="P1851" s="38" t="str">
        <f aca="false">IF(G1851=1,IF(COUNTIFS(C$2:C1851,C1851,G$2:G1851,1)=1,COUNTIFS($C:$C,C1851,$G:$G,1)+ROW()/10000000,""),"")</f>
        <v/>
      </c>
      <c r="Q1851" s="0" t="str">
        <f aca="false">IF(K1851=1,IF(COUNTIFS(C$2:C1851,C1851,K$2:K1851,1)=1,1,0),"")</f>
        <v/>
      </c>
      <c r="R1851" s="0" t="str">
        <f aca="false">IF(M1851=1,IF(COUNTIFS(C$2:C1851,C1851,M$2:M1851,1)=1,1,0),"")</f>
        <v/>
      </c>
      <c r="S1851" s="0" t="str">
        <f aca="false">IF(L1851=1,IF(COUNTIFS(C$2:C1851,C1851,L$2:L1851,1)=1,1,0),"")</f>
        <v/>
      </c>
      <c r="T1851" s="38" t="str">
        <f aca="false">IF(N1851="","",N1851+ROW()/10000000)</f>
        <v/>
      </c>
      <c r="U1851" s="0" t="str">
        <f aca="false">IF(G1851=1,IF(B1851="",1,0),"")</f>
        <v/>
      </c>
    </row>
    <row r="1852" customFormat="false" ht="15" hidden="false" customHeight="false" outlineLevel="0" collapsed="false">
      <c r="A1852" s="35"/>
      <c r="B1852" s="35"/>
      <c r="G1852" s="0" t="str">
        <f aca="false">IF(A1852="","",IF(AND(A1852&gt;=Debut,A1852&lt;Fin),1,0))</f>
        <v/>
      </c>
      <c r="H1852" s="0" t="str">
        <f aca="false">IF(G1852=1,INT(ROUND((A1852-Debut)*86400,0)/600),"")</f>
        <v/>
      </c>
      <c r="I1852" s="0" t="str">
        <f aca="false">IF(G1852=1,INT(ROUND((A1852-Debut)*86400,0)/3600),"")</f>
        <v/>
      </c>
      <c r="J1852" s="0" t="str">
        <f aca="false">IF(OR(A1852="",B1852=""),"",ROUND((B1852-A1852)*86400,0))</f>
        <v/>
      </c>
      <c r="K1852" s="37" t="str">
        <f aca="false">IF(G1852=1,IF(COUNTIFS($C:$C,C1852,$G:$G,1,$A:$A,"&gt;="&amp;(A1852-FenetreInterm/86400),$A:$A,"&lt;="&amp;A1852)&gt;=NbInterm,1,0),"")</f>
        <v/>
      </c>
      <c r="L1852" s="37" t="str">
        <f aca="false">IF(G1852=1,IF(B1852="",0,IF(J1852&lt;SeuilFugitive,1,0)),"")</f>
        <v/>
      </c>
      <c r="M1852" s="37" t="str">
        <f aca="false">IF(G1852=1,IF(B1852="",IF((Fin-A1852)*24&gt;SeuilFigee,1,0),IF(J1852&gt;SeuilFigee*3600,1,0)),"")</f>
        <v/>
      </c>
      <c r="N1852" s="0" t="str">
        <f aca="false">IF(G1852=1,IF(COUNTIF(H$2:H1852,H1852)=1,COUNTIF($H:$H,H1852),""),"")</f>
        <v/>
      </c>
      <c r="O1852" s="0" t="str">
        <f aca="false">IF(G1852=1,IF(COUNTIF(I$2:I1852,I1852)=1,COUNTIF($I:$I,I1852),""),"")</f>
        <v/>
      </c>
      <c r="P1852" s="38" t="str">
        <f aca="false">IF(G1852=1,IF(COUNTIFS(C$2:C1852,C1852,G$2:G1852,1)=1,COUNTIFS($C:$C,C1852,$G:$G,1)+ROW()/10000000,""),"")</f>
        <v/>
      </c>
      <c r="Q1852" s="0" t="str">
        <f aca="false">IF(K1852=1,IF(COUNTIFS(C$2:C1852,C1852,K$2:K1852,1)=1,1,0),"")</f>
        <v/>
      </c>
      <c r="R1852" s="0" t="str">
        <f aca="false">IF(M1852=1,IF(COUNTIFS(C$2:C1852,C1852,M$2:M1852,1)=1,1,0),"")</f>
        <v/>
      </c>
      <c r="S1852" s="0" t="str">
        <f aca="false">IF(L1852=1,IF(COUNTIFS(C$2:C1852,C1852,L$2:L1852,1)=1,1,0),"")</f>
        <v/>
      </c>
      <c r="T1852" s="38" t="str">
        <f aca="false">IF(N1852="","",N1852+ROW()/10000000)</f>
        <v/>
      </c>
      <c r="U1852" s="0" t="str">
        <f aca="false">IF(G1852=1,IF(B1852="",1,0),"")</f>
        <v/>
      </c>
    </row>
    <row r="1853" customFormat="false" ht="15" hidden="false" customHeight="false" outlineLevel="0" collapsed="false">
      <c r="A1853" s="35"/>
      <c r="B1853" s="35"/>
      <c r="G1853" s="0" t="str">
        <f aca="false">IF(A1853="","",IF(AND(A1853&gt;=Debut,A1853&lt;Fin),1,0))</f>
        <v/>
      </c>
      <c r="H1853" s="0" t="str">
        <f aca="false">IF(G1853=1,INT(ROUND((A1853-Debut)*86400,0)/600),"")</f>
        <v/>
      </c>
      <c r="I1853" s="0" t="str">
        <f aca="false">IF(G1853=1,INT(ROUND((A1853-Debut)*86400,0)/3600),"")</f>
        <v/>
      </c>
      <c r="J1853" s="0" t="str">
        <f aca="false">IF(OR(A1853="",B1853=""),"",ROUND((B1853-A1853)*86400,0))</f>
        <v/>
      </c>
      <c r="K1853" s="37" t="str">
        <f aca="false">IF(G1853=1,IF(COUNTIFS($C:$C,C1853,$G:$G,1,$A:$A,"&gt;="&amp;(A1853-FenetreInterm/86400),$A:$A,"&lt;="&amp;A1853)&gt;=NbInterm,1,0),"")</f>
        <v/>
      </c>
      <c r="L1853" s="37" t="str">
        <f aca="false">IF(G1853=1,IF(B1853="",0,IF(J1853&lt;SeuilFugitive,1,0)),"")</f>
        <v/>
      </c>
      <c r="M1853" s="37" t="str">
        <f aca="false">IF(G1853=1,IF(B1853="",IF((Fin-A1853)*24&gt;SeuilFigee,1,0),IF(J1853&gt;SeuilFigee*3600,1,0)),"")</f>
        <v/>
      </c>
      <c r="N1853" s="0" t="str">
        <f aca="false">IF(G1853=1,IF(COUNTIF(H$2:H1853,H1853)=1,COUNTIF($H:$H,H1853),""),"")</f>
        <v/>
      </c>
      <c r="O1853" s="0" t="str">
        <f aca="false">IF(G1853=1,IF(COUNTIF(I$2:I1853,I1853)=1,COUNTIF($I:$I,I1853),""),"")</f>
        <v/>
      </c>
      <c r="P1853" s="38" t="str">
        <f aca="false">IF(G1853=1,IF(COUNTIFS(C$2:C1853,C1853,G$2:G1853,1)=1,COUNTIFS($C:$C,C1853,$G:$G,1)+ROW()/10000000,""),"")</f>
        <v/>
      </c>
      <c r="Q1853" s="0" t="str">
        <f aca="false">IF(K1853=1,IF(COUNTIFS(C$2:C1853,C1853,K$2:K1853,1)=1,1,0),"")</f>
        <v/>
      </c>
      <c r="R1853" s="0" t="str">
        <f aca="false">IF(M1853=1,IF(COUNTIFS(C$2:C1853,C1853,M$2:M1853,1)=1,1,0),"")</f>
        <v/>
      </c>
      <c r="S1853" s="0" t="str">
        <f aca="false">IF(L1853=1,IF(COUNTIFS(C$2:C1853,C1853,L$2:L1853,1)=1,1,0),"")</f>
        <v/>
      </c>
      <c r="T1853" s="38" t="str">
        <f aca="false">IF(N1853="","",N1853+ROW()/10000000)</f>
        <v/>
      </c>
      <c r="U1853" s="0" t="str">
        <f aca="false">IF(G1853=1,IF(B1853="",1,0),"")</f>
        <v/>
      </c>
    </row>
    <row r="1854" customFormat="false" ht="15" hidden="false" customHeight="false" outlineLevel="0" collapsed="false">
      <c r="A1854" s="35"/>
      <c r="B1854" s="35"/>
      <c r="G1854" s="0" t="str">
        <f aca="false">IF(A1854="","",IF(AND(A1854&gt;=Debut,A1854&lt;Fin),1,0))</f>
        <v/>
      </c>
      <c r="H1854" s="0" t="str">
        <f aca="false">IF(G1854=1,INT(ROUND((A1854-Debut)*86400,0)/600),"")</f>
        <v/>
      </c>
      <c r="I1854" s="0" t="str">
        <f aca="false">IF(G1854=1,INT(ROUND((A1854-Debut)*86400,0)/3600),"")</f>
        <v/>
      </c>
      <c r="J1854" s="0" t="str">
        <f aca="false">IF(OR(A1854="",B1854=""),"",ROUND((B1854-A1854)*86400,0))</f>
        <v/>
      </c>
      <c r="K1854" s="37" t="str">
        <f aca="false">IF(G1854=1,IF(COUNTIFS($C:$C,C1854,$G:$G,1,$A:$A,"&gt;="&amp;(A1854-FenetreInterm/86400),$A:$A,"&lt;="&amp;A1854)&gt;=NbInterm,1,0),"")</f>
        <v/>
      </c>
      <c r="L1854" s="37" t="str">
        <f aca="false">IF(G1854=1,IF(B1854="",0,IF(J1854&lt;SeuilFugitive,1,0)),"")</f>
        <v/>
      </c>
      <c r="M1854" s="37" t="str">
        <f aca="false">IF(G1854=1,IF(B1854="",IF((Fin-A1854)*24&gt;SeuilFigee,1,0),IF(J1854&gt;SeuilFigee*3600,1,0)),"")</f>
        <v/>
      </c>
      <c r="N1854" s="0" t="str">
        <f aca="false">IF(G1854=1,IF(COUNTIF(H$2:H1854,H1854)=1,COUNTIF($H:$H,H1854),""),"")</f>
        <v/>
      </c>
      <c r="O1854" s="0" t="str">
        <f aca="false">IF(G1854=1,IF(COUNTIF(I$2:I1854,I1854)=1,COUNTIF($I:$I,I1854),""),"")</f>
        <v/>
      </c>
      <c r="P1854" s="38" t="str">
        <f aca="false">IF(G1854=1,IF(COUNTIFS(C$2:C1854,C1854,G$2:G1854,1)=1,COUNTIFS($C:$C,C1854,$G:$G,1)+ROW()/10000000,""),"")</f>
        <v/>
      </c>
      <c r="Q1854" s="0" t="str">
        <f aca="false">IF(K1854=1,IF(COUNTIFS(C$2:C1854,C1854,K$2:K1854,1)=1,1,0),"")</f>
        <v/>
      </c>
      <c r="R1854" s="0" t="str">
        <f aca="false">IF(M1854=1,IF(COUNTIFS(C$2:C1854,C1854,M$2:M1854,1)=1,1,0),"")</f>
        <v/>
      </c>
      <c r="S1854" s="0" t="str">
        <f aca="false">IF(L1854=1,IF(COUNTIFS(C$2:C1854,C1854,L$2:L1854,1)=1,1,0),"")</f>
        <v/>
      </c>
      <c r="T1854" s="38" t="str">
        <f aca="false">IF(N1854="","",N1854+ROW()/10000000)</f>
        <v/>
      </c>
      <c r="U1854" s="0" t="str">
        <f aca="false">IF(G1854=1,IF(B1854="",1,0),"")</f>
        <v/>
      </c>
    </row>
    <row r="1855" customFormat="false" ht="15" hidden="false" customHeight="false" outlineLevel="0" collapsed="false">
      <c r="A1855" s="35"/>
      <c r="B1855" s="35"/>
      <c r="G1855" s="0" t="str">
        <f aca="false">IF(A1855="","",IF(AND(A1855&gt;=Debut,A1855&lt;Fin),1,0))</f>
        <v/>
      </c>
      <c r="H1855" s="0" t="str">
        <f aca="false">IF(G1855=1,INT(ROUND((A1855-Debut)*86400,0)/600),"")</f>
        <v/>
      </c>
      <c r="I1855" s="0" t="str">
        <f aca="false">IF(G1855=1,INT(ROUND((A1855-Debut)*86400,0)/3600),"")</f>
        <v/>
      </c>
      <c r="J1855" s="0" t="str">
        <f aca="false">IF(OR(A1855="",B1855=""),"",ROUND((B1855-A1855)*86400,0))</f>
        <v/>
      </c>
      <c r="K1855" s="37" t="str">
        <f aca="false">IF(G1855=1,IF(COUNTIFS($C:$C,C1855,$G:$G,1,$A:$A,"&gt;="&amp;(A1855-FenetreInterm/86400),$A:$A,"&lt;="&amp;A1855)&gt;=NbInterm,1,0),"")</f>
        <v/>
      </c>
      <c r="L1855" s="37" t="str">
        <f aca="false">IF(G1855=1,IF(B1855="",0,IF(J1855&lt;SeuilFugitive,1,0)),"")</f>
        <v/>
      </c>
      <c r="M1855" s="37" t="str">
        <f aca="false">IF(G1855=1,IF(B1855="",IF((Fin-A1855)*24&gt;SeuilFigee,1,0),IF(J1855&gt;SeuilFigee*3600,1,0)),"")</f>
        <v/>
      </c>
      <c r="N1855" s="0" t="str">
        <f aca="false">IF(G1855=1,IF(COUNTIF(H$2:H1855,H1855)=1,COUNTIF($H:$H,H1855),""),"")</f>
        <v/>
      </c>
      <c r="O1855" s="0" t="str">
        <f aca="false">IF(G1855=1,IF(COUNTIF(I$2:I1855,I1855)=1,COUNTIF($I:$I,I1855),""),"")</f>
        <v/>
      </c>
      <c r="P1855" s="38" t="str">
        <f aca="false">IF(G1855=1,IF(COUNTIFS(C$2:C1855,C1855,G$2:G1855,1)=1,COUNTIFS($C:$C,C1855,$G:$G,1)+ROW()/10000000,""),"")</f>
        <v/>
      </c>
      <c r="Q1855" s="0" t="str">
        <f aca="false">IF(K1855=1,IF(COUNTIFS(C$2:C1855,C1855,K$2:K1855,1)=1,1,0),"")</f>
        <v/>
      </c>
      <c r="R1855" s="0" t="str">
        <f aca="false">IF(M1855=1,IF(COUNTIFS(C$2:C1855,C1855,M$2:M1855,1)=1,1,0),"")</f>
        <v/>
      </c>
      <c r="S1855" s="0" t="str">
        <f aca="false">IF(L1855=1,IF(COUNTIFS(C$2:C1855,C1855,L$2:L1855,1)=1,1,0),"")</f>
        <v/>
      </c>
      <c r="T1855" s="38" t="str">
        <f aca="false">IF(N1855="","",N1855+ROW()/10000000)</f>
        <v/>
      </c>
      <c r="U1855" s="0" t="str">
        <f aca="false">IF(G1855=1,IF(B1855="",1,0),"")</f>
        <v/>
      </c>
    </row>
    <row r="1856" customFormat="false" ht="15" hidden="false" customHeight="false" outlineLevel="0" collapsed="false">
      <c r="A1856" s="35"/>
      <c r="B1856" s="35"/>
      <c r="G1856" s="0" t="str">
        <f aca="false">IF(A1856="","",IF(AND(A1856&gt;=Debut,A1856&lt;Fin),1,0))</f>
        <v/>
      </c>
      <c r="H1856" s="0" t="str">
        <f aca="false">IF(G1856=1,INT(ROUND((A1856-Debut)*86400,0)/600),"")</f>
        <v/>
      </c>
      <c r="I1856" s="0" t="str">
        <f aca="false">IF(G1856=1,INT(ROUND((A1856-Debut)*86400,0)/3600),"")</f>
        <v/>
      </c>
      <c r="J1856" s="0" t="str">
        <f aca="false">IF(OR(A1856="",B1856=""),"",ROUND((B1856-A1856)*86400,0))</f>
        <v/>
      </c>
      <c r="K1856" s="37" t="str">
        <f aca="false">IF(G1856=1,IF(COUNTIFS($C:$C,C1856,$G:$G,1,$A:$A,"&gt;="&amp;(A1856-FenetreInterm/86400),$A:$A,"&lt;="&amp;A1856)&gt;=NbInterm,1,0),"")</f>
        <v/>
      </c>
      <c r="L1856" s="37" t="str">
        <f aca="false">IF(G1856=1,IF(B1856="",0,IF(J1856&lt;SeuilFugitive,1,0)),"")</f>
        <v/>
      </c>
      <c r="M1856" s="37" t="str">
        <f aca="false">IF(G1856=1,IF(B1856="",IF((Fin-A1856)*24&gt;SeuilFigee,1,0),IF(J1856&gt;SeuilFigee*3600,1,0)),"")</f>
        <v/>
      </c>
      <c r="N1856" s="0" t="str">
        <f aca="false">IF(G1856=1,IF(COUNTIF(H$2:H1856,H1856)=1,COUNTIF($H:$H,H1856),""),"")</f>
        <v/>
      </c>
      <c r="O1856" s="0" t="str">
        <f aca="false">IF(G1856=1,IF(COUNTIF(I$2:I1856,I1856)=1,COUNTIF($I:$I,I1856),""),"")</f>
        <v/>
      </c>
      <c r="P1856" s="38" t="str">
        <f aca="false">IF(G1856=1,IF(COUNTIFS(C$2:C1856,C1856,G$2:G1856,1)=1,COUNTIFS($C:$C,C1856,$G:$G,1)+ROW()/10000000,""),"")</f>
        <v/>
      </c>
      <c r="Q1856" s="0" t="str">
        <f aca="false">IF(K1856=1,IF(COUNTIFS(C$2:C1856,C1856,K$2:K1856,1)=1,1,0),"")</f>
        <v/>
      </c>
      <c r="R1856" s="0" t="str">
        <f aca="false">IF(M1856=1,IF(COUNTIFS(C$2:C1856,C1856,M$2:M1856,1)=1,1,0),"")</f>
        <v/>
      </c>
      <c r="S1856" s="0" t="str">
        <f aca="false">IF(L1856=1,IF(COUNTIFS(C$2:C1856,C1856,L$2:L1856,1)=1,1,0),"")</f>
        <v/>
      </c>
      <c r="T1856" s="38" t="str">
        <f aca="false">IF(N1856="","",N1856+ROW()/10000000)</f>
        <v/>
      </c>
      <c r="U1856" s="0" t="str">
        <f aca="false">IF(G1856=1,IF(B1856="",1,0),"")</f>
        <v/>
      </c>
    </row>
    <row r="1857" customFormat="false" ht="15" hidden="false" customHeight="false" outlineLevel="0" collapsed="false">
      <c r="A1857" s="35"/>
      <c r="B1857" s="35"/>
      <c r="G1857" s="0" t="str">
        <f aca="false">IF(A1857="","",IF(AND(A1857&gt;=Debut,A1857&lt;Fin),1,0))</f>
        <v/>
      </c>
      <c r="H1857" s="0" t="str">
        <f aca="false">IF(G1857=1,INT(ROUND((A1857-Debut)*86400,0)/600),"")</f>
        <v/>
      </c>
      <c r="I1857" s="0" t="str">
        <f aca="false">IF(G1857=1,INT(ROUND((A1857-Debut)*86400,0)/3600),"")</f>
        <v/>
      </c>
      <c r="J1857" s="0" t="str">
        <f aca="false">IF(OR(A1857="",B1857=""),"",ROUND((B1857-A1857)*86400,0))</f>
        <v/>
      </c>
      <c r="K1857" s="37" t="str">
        <f aca="false">IF(G1857=1,IF(COUNTIFS($C:$C,C1857,$G:$G,1,$A:$A,"&gt;="&amp;(A1857-FenetreInterm/86400),$A:$A,"&lt;="&amp;A1857)&gt;=NbInterm,1,0),"")</f>
        <v/>
      </c>
      <c r="L1857" s="37" t="str">
        <f aca="false">IF(G1857=1,IF(B1857="",0,IF(J1857&lt;SeuilFugitive,1,0)),"")</f>
        <v/>
      </c>
      <c r="M1857" s="37" t="str">
        <f aca="false">IF(G1857=1,IF(B1857="",IF((Fin-A1857)*24&gt;SeuilFigee,1,0),IF(J1857&gt;SeuilFigee*3600,1,0)),"")</f>
        <v/>
      </c>
      <c r="N1857" s="0" t="str">
        <f aca="false">IF(G1857=1,IF(COUNTIF(H$2:H1857,H1857)=1,COUNTIF($H:$H,H1857),""),"")</f>
        <v/>
      </c>
      <c r="O1857" s="0" t="str">
        <f aca="false">IF(G1857=1,IF(COUNTIF(I$2:I1857,I1857)=1,COUNTIF($I:$I,I1857),""),"")</f>
        <v/>
      </c>
      <c r="P1857" s="38" t="str">
        <f aca="false">IF(G1857=1,IF(COUNTIFS(C$2:C1857,C1857,G$2:G1857,1)=1,COUNTIFS($C:$C,C1857,$G:$G,1)+ROW()/10000000,""),"")</f>
        <v/>
      </c>
      <c r="Q1857" s="0" t="str">
        <f aca="false">IF(K1857=1,IF(COUNTIFS(C$2:C1857,C1857,K$2:K1857,1)=1,1,0),"")</f>
        <v/>
      </c>
      <c r="R1857" s="0" t="str">
        <f aca="false">IF(M1857=1,IF(COUNTIFS(C$2:C1857,C1857,M$2:M1857,1)=1,1,0),"")</f>
        <v/>
      </c>
      <c r="S1857" s="0" t="str">
        <f aca="false">IF(L1857=1,IF(COUNTIFS(C$2:C1857,C1857,L$2:L1857,1)=1,1,0),"")</f>
        <v/>
      </c>
      <c r="T1857" s="38" t="str">
        <f aca="false">IF(N1857="","",N1857+ROW()/10000000)</f>
        <v/>
      </c>
      <c r="U1857" s="0" t="str">
        <f aca="false">IF(G1857=1,IF(B1857="",1,0),"")</f>
        <v/>
      </c>
    </row>
    <row r="1858" customFormat="false" ht="15" hidden="false" customHeight="false" outlineLevel="0" collapsed="false">
      <c r="A1858" s="35"/>
      <c r="B1858" s="35"/>
      <c r="G1858" s="0" t="str">
        <f aca="false">IF(A1858="","",IF(AND(A1858&gt;=Debut,A1858&lt;Fin),1,0))</f>
        <v/>
      </c>
      <c r="H1858" s="0" t="str">
        <f aca="false">IF(G1858=1,INT(ROUND((A1858-Debut)*86400,0)/600),"")</f>
        <v/>
      </c>
      <c r="I1858" s="0" t="str">
        <f aca="false">IF(G1858=1,INT(ROUND((A1858-Debut)*86400,0)/3600),"")</f>
        <v/>
      </c>
      <c r="J1858" s="0" t="str">
        <f aca="false">IF(OR(A1858="",B1858=""),"",ROUND((B1858-A1858)*86400,0))</f>
        <v/>
      </c>
      <c r="K1858" s="37" t="str">
        <f aca="false">IF(G1858=1,IF(COUNTIFS($C:$C,C1858,$G:$G,1,$A:$A,"&gt;="&amp;(A1858-FenetreInterm/86400),$A:$A,"&lt;="&amp;A1858)&gt;=NbInterm,1,0),"")</f>
        <v/>
      </c>
      <c r="L1858" s="37" t="str">
        <f aca="false">IF(G1858=1,IF(B1858="",0,IF(J1858&lt;SeuilFugitive,1,0)),"")</f>
        <v/>
      </c>
      <c r="M1858" s="37" t="str">
        <f aca="false">IF(G1858=1,IF(B1858="",IF((Fin-A1858)*24&gt;SeuilFigee,1,0),IF(J1858&gt;SeuilFigee*3600,1,0)),"")</f>
        <v/>
      </c>
      <c r="N1858" s="0" t="str">
        <f aca="false">IF(G1858=1,IF(COUNTIF(H$2:H1858,H1858)=1,COUNTIF($H:$H,H1858),""),"")</f>
        <v/>
      </c>
      <c r="O1858" s="0" t="str">
        <f aca="false">IF(G1858=1,IF(COUNTIF(I$2:I1858,I1858)=1,COUNTIF($I:$I,I1858),""),"")</f>
        <v/>
      </c>
      <c r="P1858" s="38" t="str">
        <f aca="false">IF(G1858=1,IF(COUNTIFS(C$2:C1858,C1858,G$2:G1858,1)=1,COUNTIFS($C:$C,C1858,$G:$G,1)+ROW()/10000000,""),"")</f>
        <v/>
      </c>
      <c r="Q1858" s="0" t="str">
        <f aca="false">IF(K1858=1,IF(COUNTIFS(C$2:C1858,C1858,K$2:K1858,1)=1,1,0),"")</f>
        <v/>
      </c>
      <c r="R1858" s="0" t="str">
        <f aca="false">IF(M1858=1,IF(COUNTIFS(C$2:C1858,C1858,M$2:M1858,1)=1,1,0),"")</f>
        <v/>
      </c>
      <c r="S1858" s="0" t="str">
        <f aca="false">IF(L1858=1,IF(COUNTIFS(C$2:C1858,C1858,L$2:L1858,1)=1,1,0),"")</f>
        <v/>
      </c>
      <c r="T1858" s="38" t="str">
        <f aca="false">IF(N1858="","",N1858+ROW()/10000000)</f>
        <v/>
      </c>
      <c r="U1858" s="0" t="str">
        <f aca="false">IF(G1858=1,IF(B1858="",1,0),"")</f>
        <v/>
      </c>
    </row>
    <row r="1859" customFormat="false" ht="15" hidden="false" customHeight="false" outlineLevel="0" collapsed="false">
      <c r="A1859" s="35"/>
      <c r="B1859" s="35"/>
      <c r="G1859" s="0" t="str">
        <f aca="false">IF(A1859="","",IF(AND(A1859&gt;=Debut,A1859&lt;Fin),1,0))</f>
        <v/>
      </c>
      <c r="H1859" s="0" t="str">
        <f aca="false">IF(G1859=1,INT(ROUND((A1859-Debut)*86400,0)/600),"")</f>
        <v/>
      </c>
      <c r="I1859" s="0" t="str">
        <f aca="false">IF(G1859=1,INT(ROUND((A1859-Debut)*86400,0)/3600),"")</f>
        <v/>
      </c>
      <c r="J1859" s="0" t="str">
        <f aca="false">IF(OR(A1859="",B1859=""),"",ROUND((B1859-A1859)*86400,0))</f>
        <v/>
      </c>
      <c r="K1859" s="37" t="str">
        <f aca="false">IF(G1859=1,IF(COUNTIFS($C:$C,C1859,$G:$G,1,$A:$A,"&gt;="&amp;(A1859-FenetreInterm/86400),$A:$A,"&lt;="&amp;A1859)&gt;=NbInterm,1,0),"")</f>
        <v/>
      </c>
      <c r="L1859" s="37" t="str">
        <f aca="false">IF(G1859=1,IF(B1859="",0,IF(J1859&lt;SeuilFugitive,1,0)),"")</f>
        <v/>
      </c>
      <c r="M1859" s="37" t="str">
        <f aca="false">IF(G1859=1,IF(B1859="",IF((Fin-A1859)*24&gt;SeuilFigee,1,0),IF(J1859&gt;SeuilFigee*3600,1,0)),"")</f>
        <v/>
      </c>
      <c r="N1859" s="0" t="str">
        <f aca="false">IF(G1859=1,IF(COUNTIF(H$2:H1859,H1859)=1,COUNTIF($H:$H,H1859),""),"")</f>
        <v/>
      </c>
      <c r="O1859" s="0" t="str">
        <f aca="false">IF(G1859=1,IF(COUNTIF(I$2:I1859,I1859)=1,COUNTIF($I:$I,I1859),""),"")</f>
        <v/>
      </c>
      <c r="P1859" s="38" t="str">
        <f aca="false">IF(G1859=1,IF(COUNTIFS(C$2:C1859,C1859,G$2:G1859,1)=1,COUNTIFS($C:$C,C1859,$G:$G,1)+ROW()/10000000,""),"")</f>
        <v/>
      </c>
      <c r="Q1859" s="0" t="str">
        <f aca="false">IF(K1859=1,IF(COUNTIFS(C$2:C1859,C1859,K$2:K1859,1)=1,1,0),"")</f>
        <v/>
      </c>
      <c r="R1859" s="0" t="str">
        <f aca="false">IF(M1859=1,IF(COUNTIFS(C$2:C1859,C1859,M$2:M1859,1)=1,1,0),"")</f>
        <v/>
      </c>
      <c r="S1859" s="0" t="str">
        <f aca="false">IF(L1859=1,IF(COUNTIFS(C$2:C1859,C1859,L$2:L1859,1)=1,1,0),"")</f>
        <v/>
      </c>
      <c r="T1859" s="38" t="str">
        <f aca="false">IF(N1859="","",N1859+ROW()/10000000)</f>
        <v/>
      </c>
      <c r="U1859" s="0" t="str">
        <f aca="false">IF(G1859=1,IF(B1859="",1,0),"")</f>
        <v/>
      </c>
    </row>
    <row r="1860" customFormat="false" ht="15" hidden="false" customHeight="false" outlineLevel="0" collapsed="false">
      <c r="A1860" s="35"/>
      <c r="B1860" s="35"/>
      <c r="G1860" s="0" t="str">
        <f aca="false">IF(A1860="","",IF(AND(A1860&gt;=Debut,A1860&lt;Fin),1,0))</f>
        <v/>
      </c>
      <c r="H1860" s="0" t="str">
        <f aca="false">IF(G1860=1,INT(ROUND((A1860-Debut)*86400,0)/600),"")</f>
        <v/>
      </c>
      <c r="I1860" s="0" t="str">
        <f aca="false">IF(G1860=1,INT(ROUND((A1860-Debut)*86400,0)/3600),"")</f>
        <v/>
      </c>
      <c r="J1860" s="0" t="str">
        <f aca="false">IF(OR(A1860="",B1860=""),"",ROUND((B1860-A1860)*86400,0))</f>
        <v/>
      </c>
      <c r="K1860" s="37" t="str">
        <f aca="false">IF(G1860=1,IF(COUNTIFS($C:$C,C1860,$G:$G,1,$A:$A,"&gt;="&amp;(A1860-FenetreInterm/86400),$A:$A,"&lt;="&amp;A1860)&gt;=NbInterm,1,0),"")</f>
        <v/>
      </c>
      <c r="L1860" s="37" t="str">
        <f aca="false">IF(G1860=1,IF(B1860="",0,IF(J1860&lt;SeuilFugitive,1,0)),"")</f>
        <v/>
      </c>
      <c r="M1860" s="37" t="str">
        <f aca="false">IF(G1860=1,IF(B1860="",IF((Fin-A1860)*24&gt;SeuilFigee,1,0),IF(J1860&gt;SeuilFigee*3600,1,0)),"")</f>
        <v/>
      </c>
      <c r="N1860" s="0" t="str">
        <f aca="false">IF(G1860=1,IF(COUNTIF(H$2:H1860,H1860)=1,COUNTIF($H:$H,H1860),""),"")</f>
        <v/>
      </c>
      <c r="O1860" s="0" t="str">
        <f aca="false">IF(G1860=1,IF(COUNTIF(I$2:I1860,I1860)=1,COUNTIF($I:$I,I1860),""),"")</f>
        <v/>
      </c>
      <c r="P1860" s="38" t="str">
        <f aca="false">IF(G1860=1,IF(COUNTIFS(C$2:C1860,C1860,G$2:G1860,1)=1,COUNTIFS($C:$C,C1860,$G:$G,1)+ROW()/10000000,""),"")</f>
        <v/>
      </c>
      <c r="Q1860" s="0" t="str">
        <f aca="false">IF(K1860=1,IF(COUNTIFS(C$2:C1860,C1860,K$2:K1860,1)=1,1,0),"")</f>
        <v/>
      </c>
      <c r="R1860" s="0" t="str">
        <f aca="false">IF(M1860=1,IF(COUNTIFS(C$2:C1860,C1860,M$2:M1860,1)=1,1,0),"")</f>
        <v/>
      </c>
      <c r="S1860" s="0" t="str">
        <f aca="false">IF(L1860=1,IF(COUNTIFS(C$2:C1860,C1860,L$2:L1860,1)=1,1,0),"")</f>
        <v/>
      </c>
      <c r="T1860" s="38" t="str">
        <f aca="false">IF(N1860="","",N1860+ROW()/10000000)</f>
        <v/>
      </c>
      <c r="U1860" s="0" t="str">
        <f aca="false">IF(G1860=1,IF(B1860="",1,0),"")</f>
        <v/>
      </c>
    </row>
    <row r="1861" customFormat="false" ht="15" hidden="false" customHeight="false" outlineLevel="0" collapsed="false">
      <c r="A1861" s="35"/>
      <c r="B1861" s="35"/>
      <c r="G1861" s="0" t="str">
        <f aca="false">IF(A1861="","",IF(AND(A1861&gt;=Debut,A1861&lt;Fin),1,0))</f>
        <v/>
      </c>
      <c r="H1861" s="0" t="str">
        <f aca="false">IF(G1861=1,INT(ROUND((A1861-Debut)*86400,0)/600),"")</f>
        <v/>
      </c>
      <c r="I1861" s="0" t="str">
        <f aca="false">IF(G1861=1,INT(ROUND((A1861-Debut)*86400,0)/3600),"")</f>
        <v/>
      </c>
      <c r="J1861" s="0" t="str">
        <f aca="false">IF(OR(A1861="",B1861=""),"",ROUND((B1861-A1861)*86400,0))</f>
        <v/>
      </c>
      <c r="K1861" s="37" t="str">
        <f aca="false">IF(G1861=1,IF(COUNTIFS($C:$C,C1861,$G:$G,1,$A:$A,"&gt;="&amp;(A1861-FenetreInterm/86400),$A:$A,"&lt;="&amp;A1861)&gt;=NbInterm,1,0),"")</f>
        <v/>
      </c>
      <c r="L1861" s="37" t="str">
        <f aca="false">IF(G1861=1,IF(B1861="",0,IF(J1861&lt;SeuilFugitive,1,0)),"")</f>
        <v/>
      </c>
      <c r="M1861" s="37" t="str">
        <f aca="false">IF(G1861=1,IF(B1861="",IF((Fin-A1861)*24&gt;SeuilFigee,1,0),IF(J1861&gt;SeuilFigee*3600,1,0)),"")</f>
        <v/>
      </c>
      <c r="N1861" s="0" t="str">
        <f aca="false">IF(G1861=1,IF(COUNTIF(H$2:H1861,H1861)=1,COUNTIF($H:$H,H1861),""),"")</f>
        <v/>
      </c>
      <c r="O1861" s="0" t="str">
        <f aca="false">IF(G1861=1,IF(COUNTIF(I$2:I1861,I1861)=1,COUNTIF($I:$I,I1861),""),"")</f>
        <v/>
      </c>
      <c r="P1861" s="38" t="str">
        <f aca="false">IF(G1861=1,IF(COUNTIFS(C$2:C1861,C1861,G$2:G1861,1)=1,COUNTIFS($C:$C,C1861,$G:$G,1)+ROW()/10000000,""),"")</f>
        <v/>
      </c>
      <c r="Q1861" s="0" t="str">
        <f aca="false">IF(K1861=1,IF(COUNTIFS(C$2:C1861,C1861,K$2:K1861,1)=1,1,0),"")</f>
        <v/>
      </c>
      <c r="R1861" s="0" t="str">
        <f aca="false">IF(M1861=1,IF(COUNTIFS(C$2:C1861,C1861,M$2:M1861,1)=1,1,0),"")</f>
        <v/>
      </c>
      <c r="S1861" s="0" t="str">
        <f aca="false">IF(L1861=1,IF(COUNTIFS(C$2:C1861,C1861,L$2:L1861,1)=1,1,0),"")</f>
        <v/>
      </c>
      <c r="T1861" s="38" t="str">
        <f aca="false">IF(N1861="","",N1861+ROW()/10000000)</f>
        <v/>
      </c>
      <c r="U1861" s="0" t="str">
        <f aca="false">IF(G1861=1,IF(B1861="",1,0),"")</f>
        <v/>
      </c>
    </row>
    <row r="1862" customFormat="false" ht="15" hidden="false" customHeight="false" outlineLevel="0" collapsed="false">
      <c r="A1862" s="35"/>
      <c r="B1862" s="35"/>
      <c r="G1862" s="0" t="str">
        <f aca="false">IF(A1862="","",IF(AND(A1862&gt;=Debut,A1862&lt;Fin),1,0))</f>
        <v/>
      </c>
      <c r="H1862" s="0" t="str">
        <f aca="false">IF(G1862=1,INT(ROUND((A1862-Debut)*86400,0)/600),"")</f>
        <v/>
      </c>
      <c r="I1862" s="0" t="str">
        <f aca="false">IF(G1862=1,INT(ROUND((A1862-Debut)*86400,0)/3600),"")</f>
        <v/>
      </c>
      <c r="J1862" s="0" t="str">
        <f aca="false">IF(OR(A1862="",B1862=""),"",ROUND((B1862-A1862)*86400,0))</f>
        <v/>
      </c>
      <c r="K1862" s="37" t="str">
        <f aca="false">IF(G1862=1,IF(COUNTIFS($C:$C,C1862,$G:$G,1,$A:$A,"&gt;="&amp;(A1862-FenetreInterm/86400),$A:$A,"&lt;="&amp;A1862)&gt;=NbInterm,1,0),"")</f>
        <v/>
      </c>
      <c r="L1862" s="37" t="str">
        <f aca="false">IF(G1862=1,IF(B1862="",0,IF(J1862&lt;SeuilFugitive,1,0)),"")</f>
        <v/>
      </c>
      <c r="M1862" s="37" t="str">
        <f aca="false">IF(G1862=1,IF(B1862="",IF((Fin-A1862)*24&gt;SeuilFigee,1,0),IF(J1862&gt;SeuilFigee*3600,1,0)),"")</f>
        <v/>
      </c>
      <c r="N1862" s="0" t="str">
        <f aca="false">IF(G1862=1,IF(COUNTIF(H$2:H1862,H1862)=1,COUNTIF($H:$H,H1862),""),"")</f>
        <v/>
      </c>
      <c r="O1862" s="0" t="str">
        <f aca="false">IF(G1862=1,IF(COUNTIF(I$2:I1862,I1862)=1,COUNTIF($I:$I,I1862),""),"")</f>
        <v/>
      </c>
      <c r="P1862" s="38" t="str">
        <f aca="false">IF(G1862=1,IF(COUNTIFS(C$2:C1862,C1862,G$2:G1862,1)=1,COUNTIFS($C:$C,C1862,$G:$G,1)+ROW()/10000000,""),"")</f>
        <v/>
      </c>
      <c r="Q1862" s="0" t="str">
        <f aca="false">IF(K1862=1,IF(COUNTIFS(C$2:C1862,C1862,K$2:K1862,1)=1,1,0),"")</f>
        <v/>
      </c>
      <c r="R1862" s="0" t="str">
        <f aca="false">IF(M1862=1,IF(COUNTIFS(C$2:C1862,C1862,M$2:M1862,1)=1,1,0),"")</f>
        <v/>
      </c>
      <c r="S1862" s="0" t="str">
        <f aca="false">IF(L1862=1,IF(COUNTIFS(C$2:C1862,C1862,L$2:L1862,1)=1,1,0),"")</f>
        <v/>
      </c>
      <c r="T1862" s="38" t="str">
        <f aca="false">IF(N1862="","",N1862+ROW()/10000000)</f>
        <v/>
      </c>
      <c r="U1862" s="0" t="str">
        <f aca="false">IF(G1862=1,IF(B1862="",1,0),"")</f>
        <v/>
      </c>
    </row>
    <row r="1863" customFormat="false" ht="15" hidden="false" customHeight="false" outlineLevel="0" collapsed="false">
      <c r="A1863" s="35"/>
      <c r="B1863" s="35"/>
      <c r="G1863" s="0" t="str">
        <f aca="false">IF(A1863="","",IF(AND(A1863&gt;=Debut,A1863&lt;Fin),1,0))</f>
        <v/>
      </c>
      <c r="H1863" s="0" t="str">
        <f aca="false">IF(G1863=1,INT(ROUND((A1863-Debut)*86400,0)/600),"")</f>
        <v/>
      </c>
      <c r="I1863" s="0" t="str">
        <f aca="false">IF(G1863=1,INT(ROUND((A1863-Debut)*86400,0)/3600),"")</f>
        <v/>
      </c>
      <c r="J1863" s="0" t="str">
        <f aca="false">IF(OR(A1863="",B1863=""),"",ROUND((B1863-A1863)*86400,0))</f>
        <v/>
      </c>
      <c r="K1863" s="37" t="str">
        <f aca="false">IF(G1863=1,IF(COUNTIFS($C:$C,C1863,$G:$G,1,$A:$A,"&gt;="&amp;(A1863-FenetreInterm/86400),$A:$A,"&lt;="&amp;A1863)&gt;=NbInterm,1,0),"")</f>
        <v/>
      </c>
      <c r="L1863" s="37" t="str">
        <f aca="false">IF(G1863=1,IF(B1863="",0,IF(J1863&lt;SeuilFugitive,1,0)),"")</f>
        <v/>
      </c>
      <c r="M1863" s="37" t="str">
        <f aca="false">IF(G1863=1,IF(B1863="",IF((Fin-A1863)*24&gt;SeuilFigee,1,0),IF(J1863&gt;SeuilFigee*3600,1,0)),"")</f>
        <v/>
      </c>
      <c r="N1863" s="0" t="str">
        <f aca="false">IF(G1863=1,IF(COUNTIF(H$2:H1863,H1863)=1,COUNTIF($H:$H,H1863),""),"")</f>
        <v/>
      </c>
      <c r="O1863" s="0" t="str">
        <f aca="false">IF(G1863=1,IF(COUNTIF(I$2:I1863,I1863)=1,COUNTIF($I:$I,I1863),""),"")</f>
        <v/>
      </c>
      <c r="P1863" s="38" t="str">
        <f aca="false">IF(G1863=1,IF(COUNTIFS(C$2:C1863,C1863,G$2:G1863,1)=1,COUNTIFS($C:$C,C1863,$G:$G,1)+ROW()/10000000,""),"")</f>
        <v/>
      </c>
      <c r="Q1863" s="0" t="str">
        <f aca="false">IF(K1863=1,IF(COUNTIFS(C$2:C1863,C1863,K$2:K1863,1)=1,1,0),"")</f>
        <v/>
      </c>
      <c r="R1863" s="0" t="str">
        <f aca="false">IF(M1863=1,IF(COUNTIFS(C$2:C1863,C1863,M$2:M1863,1)=1,1,0),"")</f>
        <v/>
      </c>
      <c r="S1863" s="0" t="str">
        <f aca="false">IF(L1863=1,IF(COUNTIFS(C$2:C1863,C1863,L$2:L1863,1)=1,1,0),"")</f>
        <v/>
      </c>
      <c r="T1863" s="38" t="str">
        <f aca="false">IF(N1863="","",N1863+ROW()/10000000)</f>
        <v/>
      </c>
      <c r="U1863" s="0" t="str">
        <f aca="false">IF(G1863=1,IF(B1863="",1,0),"")</f>
        <v/>
      </c>
    </row>
    <row r="1864" customFormat="false" ht="15" hidden="false" customHeight="false" outlineLevel="0" collapsed="false">
      <c r="A1864" s="35"/>
      <c r="B1864" s="35"/>
      <c r="G1864" s="0" t="str">
        <f aca="false">IF(A1864="","",IF(AND(A1864&gt;=Debut,A1864&lt;Fin),1,0))</f>
        <v/>
      </c>
      <c r="H1864" s="0" t="str">
        <f aca="false">IF(G1864=1,INT(ROUND((A1864-Debut)*86400,0)/600),"")</f>
        <v/>
      </c>
      <c r="I1864" s="0" t="str">
        <f aca="false">IF(G1864=1,INT(ROUND((A1864-Debut)*86400,0)/3600),"")</f>
        <v/>
      </c>
      <c r="J1864" s="0" t="str">
        <f aca="false">IF(OR(A1864="",B1864=""),"",ROUND((B1864-A1864)*86400,0))</f>
        <v/>
      </c>
      <c r="K1864" s="37" t="str">
        <f aca="false">IF(G1864=1,IF(COUNTIFS($C:$C,C1864,$G:$G,1,$A:$A,"&gt;="&amp;(A1864-FenetreInterm/86400),$A:$A,"&lt;="&amp;A1864)&gt;=NbInterm,1,0),"")</f>
        <v/>
      </c>
      <c r="L1864" s="37" t="str">
        <f aca="false">IF(G1864=1,IF(B1864="",0,IF(J1864&lt;SeuilFugitive,1,0)),"")</f>
        <v/>
      </c>
      <c r="M1864" s="37" t="str">
        <f aca="false">IF(G1864=1,IF(B1864="",IF((Fin-A1864)*24&gt;SeuilFigee,1,0),IF(J1864&gt;SeuilFigee*3600,1,0)),"")</f>
        <v/>
      </c>
      <c r="N1864" s="0" t="str">
        <f aca="false">IF(G1864=1,IF(COUNTIF(H$2:H1864,H1864)=1,COUNTIF($H:$H,H1864),""),"")</f>
        <v/>
      </c>
      <c r="O1864" s="0" t="str">
        <f aca="false">IF(G1864=1,IF(COUNTIF(I$2:I1864,I1864)=1,COUNTIF($I:$I,I1864),""),"")</f>
        <v/>
      </c>
      <c r="P1864" s="38" t="str">
        <f aca="false">IF(G1864=1,IF(COUNTIFS(C$2:C1864,C1864,G$2:G1864,1)=1,COUNTIFS($C:$C,C1864,$G:$G,1)+ROW()/10000000,""),"")</f>
        <v/>
      </c>
      <c r="Q1864" s="0" t="str">
        <f aca="false">IF(K1864=1,IF(COUNTIFS(C$2:C1864,C1864,K$2:K1864,1)=1,1,0),"")</f>
        <v/>
      </c>
      <c r="R1864" s="0" t="str">
        <f aca="false">IF(M1864=1,IF(COUNTIFS(C$2:C1864,C1864,M$2:M1864,1)=1,1,0),"")</f>
        <v/>
      </c>
      <c r="S1864" s="0" t="str">
        <f aca="false">IF(L1864=1,IF(COUNTIFS(C$2:C1864,C1864,L$2:L1864,1)=1,1,0),"")</f>
        <v/>
      </c>
      <c r="T1864" s="38" t="str">
        <f aca="false">IF(N1864="","",N1864+ROW()/10000000)</f>
        <v/>
      </c>
      <c r="U1864" s="0" t="str">
        <f aca="false">IF(G1864=1,IF(B1864="",1,0),"")</f>
        <v/>
      </c>
    </row>
    <row r="1865" customFormat="false" ht="15" hidden="false" customHeight="false" outlineLevel="0" collapsed="false">
      <c r="A1865" s="35"/>
      <c r="B1865" s="35"/>
      <c r="G1865" s="0" t="str">
        <f aca="false">IF(A1865="","",IF(AND(A1865&gt;=Debut,A1865&lt;Fin),1,0))</f>
        <v/>
      </c>
      <c r="H1865" s="0" t="str">
        <f aca="false">IF(G1865=1,INT(ROUND((A1865-Debut)*86400,0)/600),"")</f>
        <v/>
      </c>
      <c r="I1865" s="0" t="str">
        <f aca="false">IF(G1865=1,INT(ROUND((A1865-Debut)*86400,0)/3600),"")</f>
        <v/>
      </c>
      <c r="J1865" s="0" t="str">
        <f aca="false">IF(OR(A1865="",B1865=""),"",ROUND((B1865-A1865)*86400,0))</f>
        <v/>
      </c>
      <c r="K1865" s="37" t="str">
        <f aca="false">IF(G1865=1,IF(COUNTIFS($C:$C,C1865,$G:$G,1,$A:$A,"&gt;="&amp;(A1865-FenetreInterm/86400),$A:$A,"&lt;="&amp;A1865)&gt;=NbInterm,1,0),"")</f>
        <v/>
      </c>
      <c r="L1865" s="37" t="str">
        <f aca="false">IF(G1865=1,IF(B1865="",0,IF(J1865&lt;SeuilFugitive,1,0)),"")</f>
        <v/>
      </c>
      <c r="M1865" s="37" t="str">
        <f aca="false">IF(G1865=1,IF(B1865="",IF((Fin-A1865)*24&gt;SeuilFigee,1,0),IF(J1865&gt;SeuilFigee*3600,1,0)),"")</f>
        <v/>
      </c>
      <c r="N1865" s="0" t="str">
        <f aca="false">IF(G1865=1,IF(COUNTIF(H$2:H1865,H1865)=1,COUNTIF($H:$H,H1865),""),"")</f>
        <v/>
      </c>
      <c r="O1865" s="0" t="str">
        <f aca="false">IF(G1865=1,IF(COUNTIF(I$2:I1865,I1865)=1,COUNTIF($I:$I,I1865),""),"")</f>
        <v/>
      </c>
      <c r="P1865" s="38" t="str">
        <f aca="false">IF(G1865=1,IF(COUNTIFS(C$2:C1865,C1865,G$2:G1865,1)=1,COUNTIFS($C:$C,C1865,$G:$G,1)+ROW()/10000000,""),"")</f>
        <v/>
      </c>
      <c r="Q1865" s="0" t="str">
        <f aca="false">IF(K1865=1,IF(COUNTIFS(C$2:C1865,C1865,K$2:K1865,1)=1,1,0),"")</f>
        <v/>
      </c>
      <c r="R1865" s="0" t="str">
        <f aca="false">IF(M1865=1,IF(COUNTIFS(C$2:C1865,C1865,M$2:M1865,1)=1,1,0),"")</f>
        <v/>
      </c>
      <c r="S1865" s="0" t="str">
        <f aca="false">IF(L1865=1,IF(COUNTIFS(C$2:C1865,C1865,L$2:L1865,1)=1,1,0),"")</f>
        <v/>
      </c>
      <c r="T1865" s="38" t="str">
        <f aca="false">IF(N1865="","",N1865+ROW()/10000000)</f>
        <v/>
      </c>
      <c r="U1865" s="0" t="str">
        <f aca="false">IF(G1865=1,IF(B1865="",1,0),"")</f>
        <v/>
      </c>
    </row>
    <row r="1866" customFormat="false" ht="15" hidden="false" customHeight="false" outlineLevel="0" collapsed="false">
      <c r="A1866" s="35"/>
      <c r="B1866" s="35"/>
      <c r="G1866" s="0" t="str">
        <f aca="false">IF(A1866="","",IF(AND(A1866&gt;=Debut,A1866&lt;Fin),1,0))</f>
        <v/>
      </c>
      <c r="H1866" s="0" t="str">
        <f aca="false">IF(G1866=1,INT(ROUND((A1866-Debut)*86400,0)/600),"")</f>
        <v/>
      </c>
      <c r="I1866" s="0" t="str">
        <f aca="false">IF(G1866=1,INT(ROUND((A1866-Debut)*86400,0)/3600),"")</f>
        <v/>
      </c>
      <c r="J1866" s="0" t="str">
        <f aca="false">IF(OR(A1866="",B1866=""),"",ROUND((B1866-A1866)*86400,0))</f>
        <v/>
      </c>
      <c r="K1866" s="37" t="str">
        <f aca="false">IF(G1866=1,IF(COUNTIFS($C:$C,C1866,$G:$G,1,$A:$A,"&gt;="&amp;(A1866-FenetreInterm/86400),$A:$A,"&lt;="&amp;A1866)&gt;=NbInterm,1,0),"")</f>
        <v/>
      </c>
      <c r="L1866" s="37" t="str">
        <f aca="false">IF(G1866=1,IF(B1866="",0,IF(J1866&lt;SeuilFugitive,1,0)),"")</f>
        <v/>
      </c>
      <c r="M1866" s="37" t="str">
        <f aca="false">IF(G1866=1,IF(B1866="",IF((Fin-A1866)*24&gt;SeuilFigee,1,0),IF(J1866&gt;SeuilFigee*3600,1,0)),"")</f>
        <v/>
      </c>
      <c r="N1866" s="0" t="str">
        <f aca="false">IF(G1866=1,IF(COUNTIF(H$2:H1866,H1866)=1,COUNTIF($H:$H,H1866),""),"")</f>
        <v/>
      </c>
      <c r="O1866" s="0" t="str">
        <f aca="false">IF(G1866=1,IF(COUNTIF(I$2:I1866,I1866)=1,COUNTIF($I:$I,I1866),""),"")</f>
        <v/>
      </c>
      <c r="P1866" s="38" t="str">
        <f aca="false">IF(G1866=1,IF(COUNTIFS(C$2:C1866,C1866,G$2:G1866,1)=1,COUNTIFS($C:$C,C1866,$G:$G,1)+ROW()/10000000,""),"")</f>
        <v/>
      </c>
      <c r="Q1866" s="0" t="str">
        <f aca="false">IF(K1866=1,IF(COUNTIFS(C$2:C1866,C1866,K$2:K1866,1)=1,1,0),"")</f>
        <v/>
      </c>
      <c r="R1866" s="0" t="str">
        <f aca="false">IF(M1866=1,IF(COUNTIFS(C$2:C1866,C1866,M$2:M1866,1)=1,1,0),"")</f>
        <v/>
      </c>
      <c r="S1866" s="0" t="str">
        <f aca="false">IF(L1866=1,IF(COUNTIFS(C$2:C1866,C1866,L$2:L1866,1)=1,1,0),"")</f>
        <v/>
      </c>
      <c r="T1866" s="38" t="str">
        <f aca="false">IF(N1866="","",N1866+ROW()/10000000)</f>
        <v/>
      </c>
      <c r="U1866" s="0" t="str">
        <f aca="false">IF(G1866=1,IF(B1866="",1,0),"")</f>
        <v/>
      </c>
    </row>
    <row r="1867" customFormat="false" ht="15" hidden="false" customHeight="false" outlineLevel="0" collapsed="false">
      <c r="A1867" s="35"/>
      <c r="B1867" s="35"/>
      <c r="G1867" s="0" t="str">
        <f aca="false">IF(A1867="","",IF(AND(A1867&gt;=Debut,A1867&lt;Fin),1,0))</f>
        <v/>
      </c>
      <c r="H1867" s="0" t="str">
        <f aca="false">IF(G1867=1,INT(ROUND((A1867-Debut)*86400,0)/600),"")</f>
        <v/>
      </c>
      <c r="I1867" s="0" t="str">
        <f aca="false">IF(G1867=1,INT(ROUND((A1867-Debut)*86400,0)/3600),"")</f>
        <v/>
      </c>
      <c r="J1867" s="0" t="str">
        <f aca="false">IF(OR(A1867="",B1867=""),"",ROUND((B1867-A1867)*86400,0))</f>
        <v/>
      </c>
      <c r="K1867" s="37" t="str">
        <f aca="false">IF(G1867=1,IF(COUNTIFS($C:$C,C1867,$G:$G,1,$A:$A,"&gt;="&amp;(A1867-FenetreInterm/86400),$A:$A,"&lt;="&amp;A1867)&gt;=NbInterm,1,0),"")</f>
        <v/>
      </c>
      <c r="L1867" s="37" t="str">
        <f aca="false">IF(G1867=1,IF(B1867="",0,IF(J1867&lt;SeuilFugitive,1,0)),"")</f>
        <v/>
      </c>
      <c r="M1867" s="37" t="str">
        <f aca="false">IF(G1867=1,IF(B1867="",IF((Fin-A1867)*24&gt;SeuilFigee,1,0),IF(J1867&gt;SeuilFigee*3600,1,0)),"")</f>
        <v/>
      </c>
      <c r="N1867" s="0" t="str">
        <f aca="false">IF(G1867=1,IF(COUNTIF(H$2:H1867,H1867)=1,COUNTIF($H:$H,H1867),""),"")</f>
        <v/>
      </c>
      <c r="O1867" s="0" t="str">
        <f aca="false">IF(G1867=1,IF(COUNTIF(I$2:I1867,I1867)=1,COUNTIF($I:$I,I1867),""),"")</f>
        <v/>
      </c>
      <c r="P1867" s="38" t="str">
        <f aca="false">IF(G1867=1,IF(COUNTIFS(C$2:C1867,C1867,G$2:G1867,1)=1,COUNTIFS($C:$C,C1867,$G:$G,1)+ROW()/10000000,""),"")</f>
        <v/>
      </c>
      <c r="Q1867" s="0" t="str">
        <f aca="false">IF(K1867=1,IF(COUNTIFS(C$2:C1867,C1867,K$2:K1867,1)=1,1,0),"")</f>
        <v/>
      </c>
      <c r="R1867" s="0" t="str">
        <f aca="false">IF(M1867=1,IF(COUNTIFS(C$2:C1867,C1867,M$2:M1867,1)=1,1,0),"")</f>
        <v/>
      </c>
      <c r="S1867" s="0" t="str">
        <f aca="false">IF(L1867=1,IF(COUNTIFS(C$2:C1867,C1867,L$2:L1867,1)=1,1,0),"")</f>
        <v/>
      </c>
      <c r="T1867" s="38" t="str">
        <f aca="false">IF(N1867="","",N1867+ROW()/10000000)</f>
        <v/>
      </c>
      <c r="U1867" s="0" t="str">
        <f aca="false">IF(G1867=1,IF(B1867="",1,0),"")</f>
        <v/>
      </c>
    </row>
    <row r="1868" customFormat="false" ht="15" hidden="false" customHeight="false" outlineLevel="0" collapsed="false">
      <c r="A1868" s="35"/>
      <c r="B1868" s="35"/>
      <c r="G1868" s="0" t="str">
        <f aca="false">IF(A1868="","",IF(AND(A1868&gt;=Debut,A1868&lt;Fin),1,0))</f>
        <v/>
      </c>
      <c r="H1868" s="0" t="str">
        <f aca="false">IF(G1868=1,INT(ROUND((A1868-Debut)*86400,0)/600),"")</f>
        <v/>
      </c>
      <c r="I1868" s="0" t="str">
        <f aca="false">IF(G1868=1,INT(ROUND((A1868-Debut)*86400,0)/3600),"")</f>
        <v/>
      </c>
      <c r="J1868" s="0" t="str">
        <f aca="false">IF(OR(A1868="",B1868=""),"",ROUND((B1868-A1868)*86400,0))</f>
        <v/>
      </c>
      <c r="K1868" s="37" t="str">
        <f aca="false">IF(G1868=1,IF(COUNTIFS($C:$C,C1868,$G:$G,1,$A:$A,"&gt;="&amp;(A1868-FenetreInterm/86400),$A:$A,"&lt;="&amp;A1868)&gt;=NbInterm,1,0),"")</f>
        <v/>
      </c>
      <c r="L1868" s="37" t="str">
        <f aca="false">IF(G1868=1,IF(B1868="",0,IF(J1868&lt;SeuilFugitive,1,0)),"")</f>
        <v/>
      </c>
      <c r="M1868" s="37" t="str">
        <f aca="false">IF(G1868=1,IF(B1868="",IF((Fin-A1868)*24&gt;SeuilFigee,1,0),IF(J1868&gt;SeuilFigee*3600,1,0)),"")</f>
        <v/>
      </c>
      <c r="N1868" s="0" t="str">
        <f aca="false">IF(G1868=1,IF(COUNTIF(H$2:H1868,H1868)=1,COUNTIF($H:$H,H1868),""),"")</f>
        <v/>
      </c>
      <c r="O1868" s="0" t="str">
        <f aca="false">IF(G1868=1,IF(COUNTIF(I$2:I1868,I1868)=1,COUNTIF($I:$I,I1868),""),"")</f>
        <v/>
      </c>
      <c r="P1868" s="38" t="str">
        <f aca="false">IF(G1868=1,IF(COUNTIFS(C$2:C1868,C1868,G$2:G1868,1)=1,COUNTIFS($C:$C,C1868,$G:$G,1)+ROW()/10000000,""),"")</f>
        <v/>
      </c>
      <c r="Q1868" s="0" t="str">
        <f aca="false">IF(K1868=1,IF(COUNTIFS(C$2:C1868,C1868,K$2:K1868,1)=1,1,0),"")</f>
        <v/>
      </c>
      <c r="R1868" s="0" t="str">
        <f aca="false">IF(M1868=1,IF(COUNTIFS(C$2:C1868,C1868,M$2:M1868,1)=1,1,0),"")</f>
        <v/>
      </c>
      <c r="S1868" s="0" t="str">
        <f aca="false">IF(L1868=1,IF(COUNTIFS(C$2:C1868,C1868,L$2:L1868,1)=1,1,0),"")</f>
        <v/>
      </c>
      <c r="T1868" s="38" t="str">
        <f aca="false">IF(N1868="","",N1868+ROW()/10000000)</f>
        <v/>
      </c>
      <c r="U1868" s="0" t="str">
        <f aca="false">IF(G1868=1,IF(B1868="",1,0),"")</f>
        <v/>
      </c>
    </row>
    <row r="1869" customFormat="false" ht="15" hidden="false" customHeight="false" outlineLevel="0" collapsed="false">
      <c r="A1869" s="35"/>
      <c r="B1869" s="35"/>
      <c r="G1869" s="0" t="str">
        <f aca="false">IF(A1869="","",IF(AND(A1869&gt;=Debut,A1869&lt;Fin),1,0))</f>
        <v/>
      </c>
      <c r="H1869" s="0" t="str">
        <f aca="false">IF(G1869=1,INT(ROUND((A1869-Debut)*86400,0)/600),"")</f>
        <v/>
      </c>
      <c r="I1869" s="0" t="str">
        <f aca="false">IF(G1869=1,INT(ROUND((A1869-Debut)*86400,0)/3600),"")</f>
        <v/>
      </c>
      <c r="J1869" s="0" t="str">
        <f aca="false">IF(OR(A1869="",B1869=""),"",ROUND((B1869-A1869)*86400,0))</f>
        <v/>
      </c>
      <c r="K1869" s="37" t="str">
        <f aca="false">IF(G1869=1,IF(COUNTIFS($C:$C,C1869,$G:$G,1,$A:$A,"&gt;="&amp;(A1869-FenetreInterm/86400),$A:$A,"&lt;="&amp;A1869)&gt;=NbInterm,1,0),"")</f>
        <v/>
      </c>
      <c r="L1869" s="37" t="str">
        <f aca="false">IF(G1869=1,IF(B1869="",0,IF(J1869&lt;SeuilFugitive,1,0)),"")</f>
        <v/>
      </c>
      <c r="M1869" s="37" t="str">
        <f aca="false">IF(G1869=1,IF(B1869="",IF((Fin-A1869)*24&gt;SeuilFigee,1,0),IF(J1869&gt;SeuilFigee*3600,1,0)),"")</f>
        <v/>
      </c>
      <c r="N1869" s="0" t="str">
        <f aca="false">IF(G1869=1,IF(COUNTIF(H$2:H1869,H1869)=1,COUNTIF($H:$H,H1869),""),"")</f>
        <v/>
      </c>
      <c r="O1869" s="0" t="str">
        <f aca="false">IF(G1869=1,IF(COUNTIF(I$2:I1869,I1869)=1,COUNTIF($I:$I,I1869),""),"")</f>
        <v/>
      </c>
      <c r="P1869" s="38" t="str">
        <f aca="false">IF(G1869=1,IF(COUNTIFS(C$2:C1869,C1869,G$2:G1869,1)=1,COUNTIFS($C:$C,C1869,$G:$G,1)+ROW()/10000000,""),"")</f>
        <v/>
      </c>
      <c r="Q1869" s="0" t="str">
        <f aca="false">IF(K1869=1,IF(COUNTIFS(C$2:C1869,C1869,K$2:K1869,1)=1,1,0),"")</f>
        <v/>
      </c>
      <c r="R1869" s="0" t="str">
        <f aca="false">IF(M1869=1,IF(COUNTIFS(C$2:C1869,C1869,M$2:M1869,1)=1,1,0),"")</f>
        <v/>
      </c>
      <c r="S1869" s="0" t="str">
        <f aca="false">IF(L1869=1,IF(COUNTIFS(C$2:C1869,C1869,L$2:L1869,1)=1,1,0),"")</f>
        <v/>
      </c>
      <c r="T1869" s="38" t="str">
        <f aca="false">IF(N1869="","",N1869+ROW()/10000000)</f>
        <v/>
      </c>
      <c r="U1869" s="0" t="str">
        <f aca="false">IF(G1869=1,IF(B1869="",1,0),"")</f>
        <v/>
      </c>
    </row>
    <row r="1870" customFormat="false" ht="15" hidden="false" customHeight="false" outlineLevel="0" collapsed="false">
      <c r="A1870" s="35"/>
      <c r="B1870" s="35"/>
      <c r="G1870" s="0" t="str">
        <f aca="false">IF(A1870="","",IF(AND(A1870&gt;=Debut,A1870&lt;Fin),1,0))</f>
        <v/>
      </c>
      <c r="H1870" s="0" t="str">
        <f aca="false">IF(G1870=1,INT(ROUND((A1870-Debut)*86400,0)/600),"")</f>
        <v/>
      </c>
      <c r="I1870" s="0" t="str">
        <f aca="false">IF(G1870=1,INT(ROUND((A1870-Debut)*86400,0)/3600),"")</f>
        <v/>
      </c>
      <c r="J1870" s="0" t="str">
        <f aca="false">IF(OR(A1870="",B1870=""),"",ROUND((B1870-A1870)*86400,0))</f>
        <v/>
      </c>
      <c r="K1870" s="37" t="str">
        <f aca="false">IF(G1870=1,IF(COUNTIFS($C:$C,C1870,$G:$G,1,$A:$A,"&gt;="&amp;(A1870-FenetreInterm/86400),$A:$A,"&lt;="&amp;A1870)&gt;=NbInterm,1,0),"")</f>
        <v/>
      </c>
      <c r="L1870" s="37" t="str">
        <f aca="false">IF(G1870=1,IF(B1870="",0,IF(J1870&lt;SeuilFugitive,1,0)),"")</f>
        <v/>
      </c>
      <c r="M1870" s="37" t="str">
        <f aca="false">IF(G1870=1,IF(B1870="",IF((Fin-A1870)*24&gt;SeuilFigee,1,0),IF(J1870&gt;SeuilFigee*3600,1,0)),"")</f>
        <v/>
      </c>
      <c r="N1870" s="0" t="str">
        <f aca="false">IF(G1870=1,IF(COUNTIF(H$2:H1870,H1870)=1,COUNTIF($H:$H,H1870),""),"")</f>
        <v/>
      </c>
      <c r="O1870" s="0" t="str">
        <f aca="false">IF(G1870=1,IF(COUNTIF(I$2:I1870,I1870)=1,COUNTIF($I:$I,I1870),""),"")</f>
        <v/>
      </c>
      <c r="P1870" s="38" t="str">
        <f aca="false">IF(G1870=1,IF(COUNTIFS(C$2:C1870,C1870,G$2:G1870,1)=1,COUNTIFS($C:$C,C1870,$G:$G,1)+ROW()/10000000,""),"")</f>
        <v/>
      </c>
      <c r="Q1870" s="0" t="str">
        <f aca="false">IF(K1870=1,IF(COUNTIFS(C$2:C1870,C1870,K$2:K1870,1)=1,1,0),"")</f>
        <v/>
      </c>
      <c r="R1870" s="0" t="str">
        <f aca="false">IF(M1870=1,IF(COUNTIFS(C$2:C1870,C1870,M$2:M1870,1)=1,1,0),"")</f>
        <v/>
      </c>
      <c r="S1870" s="0" t="str">
        <f aca="false">IF(L1870=1,IF(COUNTIFS(C$2:C1870,C1870,L$2:L1870,1)=1,1,0),"")</f>
        <v/>
      </c>
      <c r="T1870" s="38" t="str">
        <f aca="false">IF(N1870="","",N1870+ROW()/10000000)</f>
        <v/>
      </c>
      <c r="U1870" s="0" t="str">
        <f aca="false">IF(G1870=1,IF(B1870="",1,0),"")</f>
        <v/>
      </c>
    </row>
    <row r="1871" customFormat="false" ht="15" hidden="false" customHeight="false" outlineLevel="0" collapsed="false">
      <c r="A1871" s="35"/>
      <c r="B1871" s="35"/>
      <c r="G1871" s="0" t="str">
        <f aca="false">IF(A1871="","",IF(AND(A1871&gt;=Debut,A1871&lt;Fin),1,0))</f>
        <v/>
      </c>
      <c r="H1871" s="0" t="str">
        <f aca="false">IF(G1871=1,INT(ROUND((A1871-Debut)*86400,0)/600),"")</f>
        <v/>
      </c>
      <c r="I1871" s="0" t="str">
        <f aca="false">IF(G1871=1,INT(ROUND((A1871-Debut)*86400,0)/3600),"")</f>
        <v/>
      </c>
      <c r="J1871" s="0" t="str">
        <f aca="false">IF(OR(A1871="",B1871=""),"",ROUND((B1871-A1871)*86400,0))</f>
        <v/>
      </c>
      <c r="K1871" s="37" t="str">
        <f aca="false">IF(G1871=1,IF(COUNTIFS($C:$C,C1871,$G:$G,1,$A:$A,"&gt;="&amp;(A1871-FenetreInterm/86400),$A:$A,"&lt;="&amp;A1871)&gt;=NbInterm,1,0),"")</f>
        <v/>
      </c>
      <c r="L1871" s="37" t="str">
        <f aca="false">IF(G1871=1,IF(B1871="",0,IF(J1871&lt;SeuilFugitive,1,0)),"")</f>
        <v/>
      </c>
      <c r="M1871" s="37" t="str">
        <f aca="false">IF(G1871=1,IF(B1871="",IF((Fin-A1871)*24&gt;SeuilFigee,1,0),IF(J1871&gt;SeuilFigee*3600,1,0)),"")</f>
        <v/>
      </c>
      <c r="N1871" s="0" t="str">
        <f aca="false">IF(G1871=1,IF(COUNTIF(H$2:H1871,H1871)=1,COUNTIF($H:$H,H1871),""),"")</f>
        <v/>
      </c>
      <c r="O1871" s="0" t="str">
        <f aca="false">IF(G1871=1,IF(COUNTIF(I$2:I1871,I1871)=1,COUNTIF($I:$I,I1871),""),"")</f>
        <v/>
      </c>
      <c r="P1871" s="38" t="str">
        <f aca="false">IF(G1871=1,IF(COUNTIFS(C$2:C1871,C1871,G$2:G1871,1)=1,COUNTIFS($C:$C,C1871,$G:$G,1)+ROW()/10000000,""),"")</f>
        <v/>
      </c>
      <c r="Q1871" s="0" t="str">
        <f aca="false">IF(K1871=1,IF(COUNTIFS(C$2:C1871,C1871,K$2:K1871,1)=1,1,0),"")</f>
        <v/>
      </c>
      <c r="R1871" s="0" t="str">
        <f aca="false">IF(M1871=1,IF(COUNTIFS(C$2:C1871,C1871,M$2:M1871,1)=1,1,0),"")</f>
        <v/>
      </c>
      <c r="S1871" s="0" t="str">
        <f aca="false">IF(L1871=1,IF(COUNTIFS(C$2:C1871,C1871,L$2:L1871,1)=1,1,0),"")</f>
        <v/>
      </c>
      <c r="T1871" s="38" t="str">
        <f aca="false">IF(N1871="","",N1871+ROW()/10000000)</f>
        <v/>
      </c>
      <c r="U1871" s="0" t="str">
        <f aca="false">IF(G1871=1,IF(B1871="",1,0),"")</f>
        <v/>
      </c>
    </row>
    <row r="1872" customFormat="false" ht="15" hidden="false" customHeight="false" outlineLevel="0" collapsed="false">
      <c r="A1872" s="35"/>
      <c r="B1872" s="35"/>
      <c r="G1872" s="0" t="str">
        <f aca="false">IF(A1872="","",IF(AND(A1872&gt;=Debut,A1872&lt;Fin),1,0))</f>
        <v/>
      </c>
      <c r="H1872" s="0" t="str">
        <f aca="false">IF(G1872=1,INT(ROUND((A1872-Debut)*86400,0)/600),"")</f>
        <v/>
      </c>
      <c r="I1872" s="0" t="str">
        <f aca="false">IF(G1872=1,INT(ROUND((A1872-Debut)*86400,0)/3600),"")</f>
        <v/>
      </c>
      <c r="J1872" s="0" t="str">
        <f aca="false">IF(OR(A1872="",B1872=""),"",ROUND((B1872-A1872)*86400,0))</f>
        <v/>
      </c>
      <c r="K1872" s="37" t="str">
        <f aca="false">IF(G1872=1,IF(COUNTIFS($C:$C,C1872,$G:$G,1,$A:$A,"&gt;="&amp;(A1872-FenetreInterm/86400),$A:$A,"&lt;="&amp;A1872)&gt;=NbInterm,1,0),"")</f>
        <v/>
      </c>
      <c r="L1872" s="37" t="str">
        <f aca="false">IF(G1872=1,IF(B1872="",0,IF(J1872&lt;SeuilFugitive,1,0)),"")</f>
        <v/>
      </c>
      <c r="M1872" s="37" t="str">
        <f aca="false">IF(G1872=1,IF(B1872="",IF((Fin-A1872)*24&gt;SeuilFigee,1,0),IF(J1872&gt;SeuilFigee*3600,1,0)),"")</f>
        <v/>
      </c>
      <c r="N1872" s="0" t="str">
        <f aca="false">IF(G1872=1,IF(COUNTIF(H$2:H1872,H1872)=1,COUNTIF($H:$H,H1872),""),"")</f>
        <v/>
      </c>
      <c r="O1872" s="0" t="str">
        <f aca="false">IF(G1872=1,IF(COUNTIF(I$2:I1872,I1872)=1,COUNTIF($I:$I,I1872),""),"")</f>
        <v/>
      </c>
      <c r="P1872" s="38" t="str">
        <f aca="false">IF(G1872=1,IF(COUNTIFS(C$2:C1872,C1872,G$2:G1872,1)=1,COUNTIFS($C:$C,C1872,$G:$G,1)+ROW()/10000000,""),"")</f>
        <v/>
      </c>
      <c r="Q1872" s="0" t="str">
        <f aca="false">IF(K1872=1,IF(COUNTIFS(C$2:C1872,C1872,K$2:K1872,1)=1,1,0),"")</f>
        <v/>
      </c>
      <c r="R1872" s="0" t="str">
        <f aca="false">IF(M1872=1,IF(COUNTIFS(C$2:C1872,C1872,M$2:M1872,1)=1,1,0),"")</f>
        <v/>
      </c>
      <c r="S1872" s="0" t="str">
        <f aca="false">IF(L1872=1,IF(COUNTIFS(C$2:C1872,C1872,L$2:L1872,1)=1,1,0),"")</f>
        <v/>
      </c>
      <c r="T1872" s="38" t="str">
        <f aca="false">IF(N1872="","",N1872+ROW()/10000000)</f>
        <v/>
      </c>
      <c r="U1872" s="0" t="str">
        <f aca="false">IF(G1872=1,IF(B1872="",1,0),"")</f>
        <v/>
      </c>
    </row>
    <row r="1873" customFormat="false" ht="15" hidden="false" customHeight="false" outlineLevel="0" collapsed="false">
      <c r="A1873" s="35"/>
      <c r="B1873" s="35"/>
      <c r="G1873" s="0" t="str">
        <f aca="false">IF(A1873="","",IF(AND(A1873&gt;=Debut,A1873&lt;Fin),1,0))</f>
        <v/>
      </c>
      <c r="H1873" s="0" t="str">
        <f aca="false">IF(G1873=1,INT(ROUND((A1873-Debut)*86400,0)/600),"")</f>
        <v/>
      </c>
      <c r="I1873" s="0" t="str">
        <f aca="false">IF(G1873=1,INT(ROUND((A1873-Debut)*86400,0)/3600),"")</f>
        <v/>
      </c>
      <c r="J1873" s="0" t="str">
        <f aca="false">IF(OR(A1873="",B1873=""),"",ROUND((B1873-A1873)*86400,0))</f>
        <v/>
      </c>
      <c r="K1873" s="37" t="str">
        <f aca="false">IF(G1873=1,IF(COUNTIFS($C:$C,C1873,$G:$G,1,$A:$A,"&gt;="&amp;(A1873-FenetreInterm/86400),$A:$A,"&lt;="&amp;A1873)&gt;=NbInterm,1,0),"")</f>
        <v/>
      </c>
      <c r="L1873" s="37" t="str">
        <f aca="false">IF(G1873=1,IF(B1873="",0,IF(J1873&lt;SeuilFugitive,1,0)),"")</f>
        <v/>
      </c>
      <c r="M1873" s="37" t="str">
        <f aca="false">IF(G1873=1,IF(B1873="",IF((Fin-A1873)*24&gt;SeuilFigee,1,0),IF(J1873&gt;SeuilFigee*3600,1,0)),"")</f>
        <v/>
      </c>
      <c r="N1873" s="0" t="str">
        <f aca="false">IF(G1873=1,IF(COUNTIF(H$2:H1873,H1873)=1,COUNTIF($H:$H,H1873),""),"")</f>
        <v/>
      </c>
      <c r="O1873" s="0" t="str">
        <f aca="false">IF(G1873=1,IF(COUNTIF(I$2:I1873,I1873)=1,COUNTIF($I:$I,I1873),""),"")</f>
        <v/>
      </c>
      <c r="P1873" s="38" t="str">
        <f aca="false">IF(G1873=1,IF(COUNTIFS(C$2:C1873,C1873,G$2:G1873,1)=1,COUNTIFS($C:$C,C1873,$G:$G,1)+ROW()/10000000,""),"")</f>
        <v/>
      </c>
      <c r="Q1873" s="0" t="str">
        <f aca="false">IF(K1873=1,IF(COUNTIFS(C$2:C1873,C1873,K$2:K1873,1)=1,1,0),"")</f>
        <v/>
      </c>
      <c r="R1873" s="0" t="str">
        <f aca="false">IF(M1873=1,IF(COUNTIFS(C$2:C1873,C1873,M$2:M1873,1)=1,1,0),"")</f>
        <v/>
      </c>
      <c r="S1873" s="0" t="str">
        <f aca="false">IF(L1873=1,IF(COUNTIFS(C$2:C1873,C1873,L$2:L1873,1)=1,1,0),"")</f>
        <v/>
      </c>
      <c r="T1873" s="38" t="str">
        <f aca="false">IF(N1873="","",N1873+ROW()/10000000)</f>
        <v/>
      </c>
      <c r="U1873" s="0" t="str">
        <f aca="false">IF(G1873=1,IF(B1873="",1,0),"")</f>
        <v/>
      </c>
    </row>
    <row r="1874" customFormat="false" ht="15" hidden="false" customHeight="false" outlineLevel="0" collapsed="false">
      <c r="A1874" s="35"/>
      <c r="B1874" s="35"/>
      <c r="G1874" s="0" t="str">
        <f aca="false">IF(A1874="","",IF(AND(A1874&gt;=Debut,A1874&lt;Fin),1,0))</f>
        <v/>
      </c>
      <c r="H1874" s="0" t="str">
        <f aca="false">IF(G1874=1,INT(ROUND((A1874-Debut)*86400,0)/600),"")</f>
        <v/>
      </c>
      <c r="I1874" s="0" t="str">
        <f aca="false">IF(G1874=1,INT(ROUND((A1874-Debut)*86400,0)/3600),"")</f>
        <v/>
      </c>
      <c r="J1874" s="0" t="str">
        <f aca="false">IF(OR(A1874="",B1874=""),"",ROUND((B1874-A1874)*86400,0))</f>
        <v/>
      </c>
      <c r="K1874" s="37" t="str">
        <f aca="false">IF(G1874=1,IF(COUNTIFS($C:$C,C1874,$G:$G,1,$A:$A,"&gt;="&amp;(A1874-FenetreInterm/86400),$A:$A,"&lt;="&amp;A1874)&gt;=NbInterm,1,0),"")</f>
        <v/>
      </c>
      <c r="L1874" s="37" t="str">
        <f aca="false">IF(G1874=1,IF(B1874="",0,IF(J1874&lt;SeuilFugitive,1,0)),"")</f>
        <v/>
      </c>
      <c r="M1874" s="37" t="str">
        <f aca="false">IF(G1874=1,IF(B1874="",IF((Fin-A1874)*24&gt;SeuilFigee,1,0),IF(J1874&gt;SeuilFigee*3600,1,0)),"")</f>
        <v/>
      </c>
      <c r="N1874" s="0" t="str">
        <f aca="false">IF(G1874=1,IF(COUNTIF(H$2:H1874,H1874)=1,COUNTIF($H:$H,H1874),""),"")</f>
        <v/>
      </c>
      <c r="O1874" s="0" t="str">
        <f aca="false">IF(G1874=1,IF(COUNTIF(I$2:I1874,I1874)=1,COUNTIF($I:$I,I1874),""),"")</f>
        <v/>
      </c>
      <c r="P1874" s="38" t="str">
        <f aca="false">IF(G1874=1,IF(COUNTIFS(C$2:C1874,C1874,G$2:G1874,1)=1,COUNTIFS($C:$C,C1874,$G:$G,1)+ROW()/10000000,""),"")</f>
        <v/>
      </c>
      <c r="Q1874" s="0" t="str">
        <f aca="false">IF(K1874=1,IF(COUNTIFS(C$2:C1874,C1874,K$2:K1874,1)=1,1,0),"")</f>
        <v/>
      </c>
      <c r="R1874" s="0" t="str">
        <f aca="false">IF(M1874=1,IF(COUNTIFS(C$2:C1874,C1874,M$2:M1874,1)=1,1,0),"")</f>
        <v/>
      </c>
      <c r="S1874" s="0" t="str">
        <f aca="false">IF(L1874=1,IF(COUNTIFS(C$2:C1874,C1874,L$2:L1874,1)=1,1,0),"")</f>
        <v/>
      </c>
      <c r="T1874" s="38" t="str">
        <f aca="false">IF(N1874="","",N1874+ROW()/10000000)</f>
        <v/>
      </c>
      <c r="U1874" s="0" t="str">
        <f aca="false">IF(G1874=1,IF(B1874="",1,0),"")</f>
        <v/>
      </c>
    </row>
    <row r="1875" customFormat="false" ht="15" hidden="false" customHeight="false" outlineLevel="0" collapsed="false">
      <c r="A1875" s="35"/>
      <c r="B1875" s="35"/>
      <c r="G1875" s="0" t="str">
        <f aca="false">IF(A1875="","",IF(AND(A1875&gt;=Debut,A1875&lt;Fin),1,0))</f>
        <v/>
      </c>
      <c r="H1875" s="0" t="str">
        <f aca="false">IF(G1875=1,INT(ROUND((A1875-Debut)*86400,0)/600),"")</f>
        <v/>
      </c>
      <c r="I1875" s="0" t="str">
        <f aca="false">IF(G1875=1,INT(ROUND((A1875-Debut)*86400,0)/3600),"")</f>
        <v/>
      </c>
      <c r="J1875" s="0" t="str">
        <f aca="false">IF(OR(A1875="",B1875=""),"",ROUND((B1875-A1875)*86400,0))</f>
        <v/>
      </c>
      <c r="K1875" s="37" t="str">
        <f aca="false">IF(G1875=1,IF(COUNTIFS($C:$C,C1875,$G:$G,1,$A:$A,"&gt;="&amp;(A1875-FenetreInterm/86400),$A:$A,"&lt;="&amp;A1875)&gt;=NbInterm,1,0),"")</f>
        <v/>
      </c>
      <c r="L1875" s="37" t="str">
        <f aca="false">IF(G1875=1,IF(B1875="",0,IF(J1875&lt;SeuilFugitive,1,0)),"")</f>
        <v/>
      </c>
      <c r="M1875" s="37" t="str">
        <f aca="false">IF(G1875=1,IF(B1875="",IF((Fin-A1875)*24&gt;SeuilFigee,1,0),IF(J1875&gt;SeuilFigee*3600,1,0)),"")</f>
        <v/>
      </c>
      <c r="N1875" s="0" t="str">
        <f aca="false">IF(G1875=1,IF(COUNTIF(H$2:H1875,H1875)=1,COUNTIF($H:$H,H1875),""),"")</f>
        <v/>
      </c>
      <c r="O1875" s="0" t="str">
        <f aca="false">IF(G1875=1,IF(COUNTIF(I$2:I1875,I1875)=1,COUNTIF($I:$I,I1875),""),"")</f>
        <v/>
      </c>
      <c r="P1875" s="38" t="str">
        <f aca="false">IF(G1875=1,IF(COUNTIFS(C$2:C1875,C1875,G$2:G1875,1)=1,COUNTIFS($C:$C,C1875,$G:$G,1)+ROW()/10000000,""),"")</f>
        <v/>
      </c>
      <c r="Q1875" s="0" t="str">
        <f aca="false">IF(K1875=1,IF(COUNTIFS(C$2:C1875,C1875,K$2:K1875,1)=1,1,0),"")</f>
        <v/>
      </c>
      <c r="R1875" s="0" t="str">
        <f aca="false">IF(M1875=1,IF(COUNTIFS(C$2:C1875,C1875,M$2:M1875,1)=1,1,0),"")</f>
        <v/>
      </c>
      <c r="S1875" s="0" t="str">
        <f aca="false">IF(L1875=1,IF(COUNTIFS(C$2:C1875,C1875,L$2:L1875,1)=1,1,0),"")</f>
        <v/>
      </c>
      <c r="T1875" s="38" t="str">
        <f aca="false">IF(N1875="","",N1875+ROW()/10000000)</f>
        <v/>
      </c>
      <c r="U1875" s="0" t="str">
        <f aca="false">IF(G1875=1,IF(B1875="",1,0),"")</f>
        <v/>
      </c>
    </row>
    <row r="1876" customFormat="false" ht="15" hidden="false" customHeight="false" outlineLevel="0" collapsed="false">
      <c r="A1876" s="35"/>
      <c r="B1876" s="35"/>
      <c r="G1876" s="0" t="str">
        <f aca="false">IF(A1876="","",IF(AND(A1876&gt;=Debut,A1876&lt;Fin),1,0))</f>
        <v/>
      </c>
      <c r="H1876" s="0" t="str">
        <f aca="false">IF(G1876=1,INT(ROUND((A1876-Debut)*86400,0)/600),"")</f>
        <v/>
      </c>
      <c r="I1876" s="0" t="str">
        <f aca="false">IF(G1876=1,INT(ROUND((A1876-Debut)*86400,0)/3600),"")</f>
        <v/>
      </c>
      <c r="J1876" s="0" t="str">
        <f aca="false">IF(OR(A1876="",B1876=""),"",ROUND((B1876-A1876)*86400,0))</f>
        <v/>
      </c>
      <c r="K1876" s="37" t="str">
        <f aca="false">IF(G1876=1,IF(COUNTIFS($C:$C,C1876,$G:$G,1,$A:$A,"&gt;="&amp;(A1876-FenetreInterm/86400),$A:$A,"&lt;="&amp;A1876)&gt;=NbInterm,1,0),"")</f>
        <v/>
      </c>
      <c r="L1876" s="37" t="str">
        <f aca="false">IF(G1876=1,IF(B1876="",0,IF(J1876&lt;SeuilFugitive,1,0)),"")</f>
        <v/>
      </c>
      <c r="M1876" s="37" t="str">
        <f aca="false">IF(G1876=1,IF(B1876="",IF((Fin-A1876)*24&gt;SeuilFigee,1,0),IF(J1876&gt;SeuilFigee*3600,1,0)),"")</f>
        <v/>
      </c>
      <c r="N1876" s="0" t="str">
        <f aca="false">IF(G1876=1,IF(COUNTIF(H$2:H1876,H1876)=1,COUNTIF($H:$H,H1876),""),"")</f>
        <v/>
      </c>
      <c r="O1876" s="0" t="str">
        <f aca="false">IF(G1876=1,IF(COUNTIF(I$2:I1876,I1876)=1,COUNTIF($I:$I,I1876),""),"")</f>
        <v/>
      </c>
      <c r="P1876" s="38" t="str">
        <f aca="false">IF(G1876=1,IF(COUNTIFS(C$2:C1876,C1876,G$2:G1876,1)=1,COUNTIFS($C:$C,C1876,$G:$G,1)+ROW()/10000000,""),"")</f>
        <v/>
      </c>
      <c r="Q1876" s="0" t="str">
        <f aca="false">IF(K1876=1,IF(COUNTIFS(C$2:C1876,C1876,K$2:K1876,1)=1,1,0),"")</f>
        <v/>
      </c>
      <c r="R1876" s="0" t="str">
        <f aca="false">IF(M1876=1,IF(COUNTIFS(C$2:C1876,C1876,M$2:M1876,1)=1,1,0),"")</f>
        <v/>
      </c>
      <c r="S1876" s="0" t="str">
        <f aca="false">IF(L1876=1,IF(COUNTIFS(C$2:C1876,C1876,L$2:L1876,1)=1,1,0),"")</f>
        <v/>
      </c>
      <c r="T1876" s="38" t="str">
        <f aca="false">IF(N1876="","",N1876+ROW()/10000000)</f>
        <v/>
      </c>
      <c r="U1876" s="0" t="str">
        <f aca="false">IF(G1876=1,IF(B1876="",1,0),"")</f>
        <v/>
      </c>
    </row>
    <row r="1877" customFormat="false" ht="15" hidden="false" customHeight="false" outlineLevel="0" collapsed="false">
      <c r="A1877" s="35"/>
      <c r="B1877" s="35"/>
      <c r="G1877" s="0" t="str">
        <f aca="false">IF(A1877="","",IF(AND(A1877&gt;=Debut,A1877&lt;Fin),1,0))</f>
        <v/>
      </c>
      <c r="H1877" s="0" t="str">
        <f aca="false">IF(G1877=1,INT(ROUND((A1877-Debut)*86400,0)/600),"")</f>
        <v/>
      </c>
      <c r="I1877" s="0" t="str">
        <f aca="false">IF(G1877=1,INT(ROUND((A1877-Debut)*86400,0)/3600),"")</f>
        <v/>
      </c>
      <c r="J1877" s="0" t="str">
        <f aca="false">IF(OR(A1877="",B1877=""),"",ROUND((B1877-A1877)*86400,0))</f>
        <v/>
      </c>
      <c r="K1877" s="37" t="str">
        <f aca="false">IF(G1877=1,IF(COUNTIFS($C:$C,C1877,$G:$G,1,$A:$A,"&gt;="&amp;(A1877-FenetreInterm/86400),$A:$A,"&lt;="&amp;A1877)&gt;=NbInterm,1,0),"")</f>
        <v/>
      </c>
      <c r="L1877" s="37" t="str">
        <f aca="false">IF(G1877=1,IF(B1877="",0,IF(J1877&lt;SeuilFugitive,1,0)),"")</f>
        <v/>
      </c>
      <c r="M1877" s="37" t="str">
        <f aca="false">IF(G1877=1,IF(B1877="",IF((Fin-A1877)*24&gt;SeuilFigee,1,0),IF(J1877&gt;SeuilFigee*3600,1,0)),"")</f>
        <v/>
      </c>
      <c r="N1877" s="0" t="str">
        <f aca="false">IF(G1877=1,IF(COUNTIF(H$2:H1877,H1877)=1,COUNTIF($H:$H,H1877),""),"")</f>
        <v/>
      </c>
      <c r="O1877" s="0" t="str">
        <f aca="false">IF(G1877=1,IF(COUNTIF(I$2:I1877,I1877)=1,COUNTIF($I:$I,I1877),""),"")</f>
        <v/>
      </c>
      <c r="P1877" s="38" t="str">
        <f aca="false">IF(G1877=1,IF(COUNTIFS(C$2:C1877,C1877,G$2:G1877,1)=1,COUNTIFS($C:$C,C1877,$G:$G,1)+ROW()/10000000,""),"")</f>
        <v/>
      </c>
      <c r="Q1877" s="0" t="str">
        <f aca="false">IF(K1877=1,IF(COUNTIFS(C$2:C1877,C1877,K$2:K1877,1)=1,1,0),"")</f>
        <v/>
      </c>
      <c r="R1877" s="0" t="str">
        <f aca="false">IF(M1877=1,IF(COUNTIFS(C$2:C1877,C1877,M$2:M1877,1)=1,1,0),"")</f>
        <v/>
      </c>
      <c r="S1877" s="0" t="str">
        <f aca="false">IF(L1877=1,IF(COUNTIFS(C$2:C1877,C1877,L$2:L1877,1)=1,1,0),"")</f>
        <v/>
      </c>
      <c r="T1877" s="38" t="str">
        <f aca="false">IF(N1877="","",N1877+ROW()/10000000)</f>
        <v/>
      </c>
      <c r="U1877" s="0" t="str">
        <f aca="false">IF(G1877=1,IF(B1877="",1,0),"")</f>
        <v/>
      </c>
    </row>
    <row r="1878" customFormat="false" ht="15" hidden="false" customHeight="false" outlineLevel="0" collapsed="false">
      <c r="A1878" s="35"/>
      <c r="B1878" s="35"/>
      <c r="G1878" s="0" t="str">
        <f aca="false">IF(A1878="","",IF(AND(A1878&gt;=Debut,A1878&lt;Fin),1,0))</f>
        <v/>
      </c>
      <c r="H1878" s="0" t="str">
        <f aca="false">IF(G1878=1,INT(ROUND((A1878-Debut)*86400,0)/600),"")</f>
        <v/>
      </c>
      <c r="I1878" s="0" t="str">
        <f aca="false">IF(G1878=1,INT(ROUND((A1878-Debut)*86400,0)/3600),"")</f>
        <v/>
      </c>
      <c r="J1878" s="0" t="str">
        <f aca="false">IF(OR(A1878="",B1878=""),"",ROUND((B1878-A1878)*86400,0))</f>
        <v/>
      </c>
      <c r="K1878" s="37" t="str">
        <f aca="false">IF(G1878=1,IF(COUNTIFS($C:$C,C1878,$G:$G,1,$A:$A,"&gt;="&amp;(A1878-FenetreInterm/86400),$A:$A,"&lt;="&amp;A1878)&gt;=NbInterm,1,0),"")</f>
        <v/>
      </c>
      <c r="L1878" s="37" t="str">
        <f aca="false">IF(G1878=1,IF(B1878="",0,IF(J1878&lt;SeuilFugitive,1,0)),"")</f>
        <v/>
      </c>
      <c r="M1878" s="37" t="str">
        <f aca="false">IF(G1878=1,IF(B1878="",IF((Fin-A1878)*24&gt;SeuilFigee,1,0),IF(J1878&gt;SeuilFigee*3600,1,0)),"")</f>
        <v/>
      </c>
      <c r="N1878" s="0" t="str">
        <f aca="false">IF(G1878=1,IF(COUNTIF(H$2:H1878,H1878)=1,COUNTIF($H:$H,H1878),""),"")</f>
        <v/>
      </c>
      <c r="O1878" s="0" t="str">
        <f aca="false">IF(G1878=1,IF(COUNTIF(I$2:I1878,I1878)=1,COUNTIF($I:$I,I1878),""),"")</f>
        <v/>
      </c>
      <c r="P1878" s="38" t="str">
        <f aca="false">IF(G1878=1,IF(COUNTIFS(C$2:C1878,C1878,G$2:G1878,1)=1,COUNTIFS($C:$C,C1878,$G:$G,1)+ROW()/10000000,""),"")</f>
        <v/>
      </c>
      <c r="Q1878" s="0" t="str">
        <f aca="false">IF(K1878=1,IF(COUNTIFS(C$2:C1878,C1878,K$2:K1878,1)=1,1,0),"")</f>
        <v/>
      </c>
      <c r="R1878" s="0" t="str">
        <f aca="false">IF(M1878=1,IF(COUNTIFS(C$2:C1878,C1878,M$2:M1878,1)=1,1,0),"")</f>
        <v/>
      </c>
      <c r="S1878" s="0" t="str">
        <f aca="false">IF(L1878=1,IF(COUNTIFS(C$2:C1878,C1878,L$2:L1878,1)=1,1,0),"")</f>
        <v/>
      </c>
      <c r="T1878" s="38" t="str">
        <f aca="false">IF(N1878="","",N1878+ROW()/10000000)</f>
        <v/>
      </c>
      <c r="U1878" s="0" t="str">
        <f aca="false">IF(G1878=1,IF(B1878="",1,0),"")</f>
        <v/>
      </c>
    </row>
    <row r="1879" customFormat="false" ht="15" hidden="false" customHeight="false" outlineLevel="0" collapsed="false">
      <c r="A1879" s="35"/>
      <c r="B1879" s="35"/>
      <c r="G1879" s="0" t="str">
        <f aca="false">IF(A1879="","",IF(AND(A1879&gt;=Debut,A1879&lt;Fin),1,0))</f>
        <v/>
      </c>
      <c r="H1879" s="0" t="str">
        <f aca="false">IF(G1879=1,INT(ROUND((A1879-Debut)*86400,0)/600),"")</f>
        <v/>
      </c>
      <c r="I1879" s="0" t="str">
        <f aca="false">IF(G1879=1,INT(ROUND((A1879-Debut)*86400,0)/3600),"")</f>
        <v/>
      </c>
      <c r="J1879" s="0" t="str">
        <f aca="false">IF(OR(A1879="",B1879=""),"",ROUND((B1879-A1879)*86400,0))</f>
        <v/>
      </c>
      <c r="K1879" s="37" t="str">
        <f aca="false">IF(G1879=1,IF(COUNTIFS($C:$C,C1879,$G:$G,1,$A:$A,"&gt;="&amp;(A1879-FenetreInterm/86400),$A:$A,"&lt;="&amp;A1879)&gt;=NbInterm,1,0),"")</f>
        <v/>
      </c>
      <c r="L1879" s="37" t="str">
        <f aca="false">IF(G1879=1,IF(B1879="",0,IF(J1879&lt;SeuilFugitive,1,0)),"")</f>
        <v/>
      </c>
      <c r="M1879" s="37" t="str">
        <f aca="false">IF(G1879=1,IF(B1879="",IF((Fin-A1879)*24&gt;SeuilFigee,1,0),IF(J1879&gt;SeuilFigee*3600,1,0)),"")</f>
        <v/>
      </c>
      <c r="N1879" s="0" t="str">
        <f aca="false">IF(G1879=1,IF(COUNTIF(H$2:H1879,H1879)=1,COUNTIF($H:$H,H1879),""),"")</f>
        <v/>
      </c>
      <c r="O1879" s="0" t="str">
        <f aca="false">IF(G1879=1,IF(COUNTIF(I$2:I1879,I1879)=1,COUNTIF($I:$I,I1879),""),"")</f>
        <v/>
      </c>
      <c r="P1879" s="38" t="str">
        <f aca="false">IF(G1879=1,IF(COUNTIFS(C$2:C1879,C1879,G$2:G1879,1)=1,COUNTIFS($C:$C,C1879,$G:$G,1)+ROW()/10000000,""),"")</f>
        <v/>
      </c>
      <c r="Q1879" s="0" t="str">
        <f aca="false">IF(K1879=1,IF(COUNTIFS(C$2:C1879,C1879,K$2:K1879,1)=1,1,0),"")</f>
        <v/>
      </c>
      <c r="R1879" s="0" t="str">
        <f aca="false">IF(M1879=1,IF(COUNTIFS(C$2:C1879,C1879,M$2:M1879,1)=1,1,0),"")</f>
        <v/>
      </c>
      <c r="S1879" s="0" t="str">
        <f aca="false">IF(L1879=1,IF(COUNTIFS(C$2:C1879,C1879,L$2:L1879,1)=1,1,0),"")</f>
        <v/>
      </c>
      <c r="T1879" s="38" t="str">
        <f aca="false">IF(N1879="","",N1879+ROW()/10000000)</f>
        <v/>
      </c>
      <c r="U1879" s="0" t="str">
        <f aca="false">IF(G1879=1,IF(B1879="",1,0),"")</f>
        <v/>
      </c>
    </row>
    <row r="1880" customFormat="false" ht="15" hidden="false" customHeight="false" outlineLevel="0" collapsed="false">
      <c r="A1880" s="35"/>
      <c r="B1880" s="35"/>
      <c r="G1880" s="0" t="str">
        <f aca="false">IF(A1880="","",IF(AND(A1880&gt;=Debut,A1880&lt;Fin),1,0))</f>
        <v/>
      </c>
      <c r="H1880" s="0" t="str">
        <f aca="false">IF(G1880=1,INT(ROUND((A1880-Debut)*86400,0)/600),"")</f>
        <v/>
      </c>
      <c r="I1880" s="0" t="str">
        <f aca="false">IF(G1880=1,INT(ROUND((A1880-Debut)*86400,0)/3600),"")</f>
        <v/>
      </c>
      <c r="J1880" s="0" t="str">
        <f aca="false">IF(OR(A1880="",B1880=""),"",ROUND((B1880-A1880)*86400,0))</f>
        <v/>
      </c>
      <c r="K1880" s="37" t="str">
        <f aca="false">IF(G1880=1,IF(COUNTIFS($C:$C,C1880,$G:$G,1,$A:$A,"&gt;="&amp;(A1880-FenetreInterm/86400),$A:$A,"&lt;="&amp;A1880)&gt;=NbInterm,1,0),"")</f>
        <v/>
      </c>
      <c r="L1880" s="37" t="str">
        <f aca="false">IF(G1880=1,IF(B1880="",0,IF(J1880&lt;SeuilFugitive,1,0)),"")</f>
        <v/>
      </c>
      <c r="M1880" s="37" t="str">
        <f aca="false">IF(G1880=1,IF(B1880="",IF((Fin-A1880)*24&gt;SeuilFigee,1,0),IF(J1880&gt;SeuilFigee*3600,1,0)),"")</f>
        <v/>
      </c>
      <c r="N1880" s="0" t="str">
        <f aca="false">IF(G1880=1,IF(COUNTIF(H$2:H1880,H1880)=1,COUNTIF($H:$H,H1880),""),"")</f>
        <v/>
      </c>
      <c r="O1880" s="0" t="str">
        <f aca="false">IF(G1880=1,IF(COUNTIF(I$2:I1880,I1880)=1,COUNTIF($I:$I,I1880),""),"")</f>
        <v/>
      </c>
      <c r="P1880" s="38" t="str">
        <f aca="false">IF(G1880=1,IF(COUNTIFS(C$2:C1880,C1880,G$2:G1880,1)=1,COUNTIFS($C:$C,C1880,$G:$G,1)+ROW()/10000000,""),"")</f>
        <v/>
      </c>
      <c r="Q1880" s="0" t="str">
        <f aca="false">IF(K1880=1,IF(COUNTIFS(C$2:C1880,C1880,K$2:K1880,1)=1,1,0),"")</f>
        <v/>
      </c>
      <c r="R1880" s="0" t="str">
        <f aca="false">IF(M1880=1,IF(COUNTIFS(C$2:C1880,C1880,M$2:M1880,1)=1,1,0),"")</f>
        <v/>
      </c>
      <c r="S1880" s="0" t="str">
        <f aca="false">IF(L1880=1,IF(COUNTIFS(C$2:C1880,C1880,L$2:L1880,1)=1,1,0),"")</f>
        <v/>
      </c>
      <c r="T1880" s="38" t="str">
        <f aca="false">IF(N1880="","",N1880+ROW()/10000000)</f>
        <v/>
      </c>
      <c r="U1880" s="0" t="str">
        <f aca="false">IF(G1880=1,IF(B1880="",1,0),"")</f>
        <v/>
      </c>
    </row>
    <row r="1881" customFormat="false" ht="15" hidden="false" customHeight="false" outlineLevel="0" collapsed="false">
      <c r="A1881" s="35"/>
      <c r="B1881" s="35"/>
      <c r="G1881" s="0" t="str">
        <f aca="false">IF(A1881="","",IF(AND(A1881&gt;=Debut,A1881&lt;Fin),1,0))</f>
        <v/>
      </c>
      <c r="H1881" s="0" t="str">
        <f aca="false">IF(G1881=1,INT(ROUND((A1881-Debut)*86400,0)/600),"")</f>
        <v/>
      </c>
      <c r="I1881" s="0" t="str">
        <f aca="false">IF(G1881=1,INT(ROUND((A1881-Debut)*86400,0)/3600),"")</f>
        <v/>
      </c>
      <c r="J1881" s="0" t="str">
        <f aca="false">IF(OR(A1881="",B1881=""),"",ROUND((B1881-A1881)*86400,0))</f>
        <v/>
      </c>
      <c r="K1881" s="37" t="str">
        <f aca="false">IF(G1881=1,IF(COUNTIFS($C:$C,C1881,$G:$G,1,$A:$A,"&gt;="&amp;(A1881-FenetreInterm/86400),$A:$A,"&lt;="&amp;A1881)&gt;=NbInterm,1,0),"")</f>
        <v/>
      </c>
      <c r="L1881" s="37" t="str">
        <f aca="false">IF(G1881=1,IF(B1881="",0,IF(J1881&lt;SeuilFugitive,1,0)),"")</f>
        <v/>
      </c>
      <c r="M1881" s="37" t="str">
        <f aca="false">IF(G1881=1,IF(B1881="",IF((Fin-A1881)*24&gt;SeuilFigee,1,0),IF(J1881&gt;SeuilFigee*3600,1,0)),"")</f>
        <v/>
      </c>
      <c r="N1881" s="0" t="str">
        <f aca="false">IF(G1881=1,IF(COUNTIF(H$2:H1881,H1881)=1,COUNTIF($H:$H,H1881),""),"")</f>
        <v/>
      </c>
      <c r="O1881" s="0" t="str">
        <f aca="false">IF(G1881=1,IF(COUNTIF(I$2:I1881,I1881)=1,COUNTIF($I:$I,I1881),""),"")</f>
        <v/>
      </c>
      <c r="P1881" s="38" t="str">
        <f aca="false">IF(G1881=1,IF(COUNTIFS(C$2:C1881,C1881,G$2:G1881,1)=1,COUNTIFS($C:$C,C1881,$G:$G,1)+ROW()/10000000,""),"")</f>
        <v/>
      </c>
      <c r="Q1881" s="0" t="str">
        <f aca="false">IF(K1881=1,IF(COUNTIFS(C$2:C1881,C1881,K$2:K1881,1)=1,1,0),"")</f>
        <v/>
      </c>
      <c r="R1881" s="0" t="str">
        <f aca="false">IF(M1881=1,IF(COUNTIFS(C$2:C1881,C1881,M$2:M1881,1)=1,1,0),"")</f>
        <v/>
      </c>
      <c r="S1881" s="0" t="str">
        <f aca="false">IF(L1881=1,IF(COUNTIFS(C$2:C1881,C1881,L$2:L1881,1)=1,1,0),"")</f>
        <v/>
      </c>
      <c r="T1881" s="38" t="str">
        <f aca="false">IF(N1881="","",N1881+ROW()/10000000)</f>
        <v/>
      </c>
      <c r="U1881" s="0" t="str">
        <f aca="false">IF(G1881=1,IF(B1881="",1,0),"")</f>
        <v/>
      </c>
    </row>
    <row r="1882" customFormat="false" ht="15" hidden="false" customHeight="false" outlineLevel="0" collapsed="false">
      <c r="A1882" s="35"/>
      <c r="B1882" s="35"/>
      <c r="G1882" s="0" t="str">
        <f aca="false">IF(A1882="","",IF(AND(A1882&gt;=Debut,A1882&lt;Fin),1,0))</f>
        <v/>
      </c>
      <c r="H1882" s="0" t="str">
        <f aca="false">IF(G1882=1,INT(ROUND((A1882-Debut)*86400,0)/600),"")</f>
        <v/>
      </c>
      <c r="I1882" s="0" t="str">
        <f aca="false">IF(G1882=1,INT(ROUND((A1882-Debut)*86400,0)/3600),"")</f>
        <v/>
      </c>
      <c r="J1882" s="0" t="str">
        <f aca="false">IF(OR(A1882="",B1882=""),"",ROUND((B1882-A1882)*86400,0))</f>
        <v/>
      </c>
      <c r="K1882" s="37" t="str">
        <f aca="false">IF(G1882=1,IF(COUNTIFS($C:$C,C1882,$G:$G,1,$A:$A,"&gt;="&amp;(A1882-FenetreInterm/86400),$A:$A,"&lt;="&amp;A1882)&gt;=NbInterm,1,0),"")</f>
        <v/>
      </c>
      <c r="L1882" s="37" t="str">
        <f aca="false">IF(G1882=1,IF(B1882="",0,IF(J1882&lt;SeuilFugitive,1,0)),"")</f>
        <v/>
      </c>
      <c r="M1882" s="37" t="str">
        <f aca="false">IF(G1882=1,IF(B1882="",IF((Fin-A1882)*24&gt;SeuilFigee,1,0),IF(J1882&gt;SeuilFigee*3600,1,0)),"")</f>
        <v/>
      </c>
      <c r="N1882" s="0" t="str">
        <f aca="false">IF(G1882=1,IF(COUNTIF(H$2:H1882,H1882)=1,COUNTIF($H:$H,H1882),""),"")</f>
        <v/>
      </c>
      <c r="O1882" s="0" t="str">
        <f aca="false">IF(G1882=1,IF(COUNTIF(I$2:I1882,I1882)=1,COUNTIF($I:$I,I1882),""),"")</f>
        <v/>
      </c>
      <c r="P1882" s="38" t="str">
        <f aca="false">IF(G1882=1,IF(COUNTIFS(C$2:C1882,C1882,G$2:G1882,1)=1,COUNTIFS($C:$C,C1882,$G:$G,1)+ROW()/10000000,""),"")</f>
        <v/>
      </c>
      <c r="Q1882" s="0" t="str">
        <f aca="false">IF(K1882=1,IF(COUNTIFS(C$2:C1882,C1882,K$2:K1882,1)=1,1,0),"")</f>
        <v/>
      </c>
      <c r="R1882" s="0" t="str">
        <f aca="false">IF(M1882=1,IF(COUNTIFS(C$2:C1882,C1882,M$2:M1882,1)=1,1,0),"")</f>
        <v/>
      </c>
      <c r="S1882" s="0" t="str">
        <f aca="false">IF(L1882=1,IF(COUNTIFS(C$2:C1882,C1882,L$2:L1882,1)=1,1,0),"")</f>
        <v/>
      </c>
      <c r="T1882" s="38" t="str">
        <f aca="false">IF(N1882="","",N1882+ROW()/10000000)</f>
        <v/>
      </c>
      <c r="U1882" s="0" t="str">
        <f aca="false">IF(G1882=1,IF(B1882="",1,0),"")</f>
        <v/>
      </c>
    </row>
    <row r="1883" customFormat="false" ht="15" hidden="false" customHeight="false" outlineLevel="0" collapsed="false">
      <c r="A1883" s="35"/>
      <c r="B1883" s="35"/>
      <c r="G1883" s="0" t="str">
        <f aca="false">IF(A1883="","",IF(AND(A1883&gt;=Debut,A1883&lt;Fin),1,0))</f>
        <v/>
      </c>
      <c r="H1883" s="0" t="str">
        <f aca="false">IF(G1883=1,INT(ROUND((A1883-Debut)*86400,0)/600),"")</f>
        <v/>
      </c>
      <c r="I1883" s="0" t="str">
        <f aca="false">IF(G1883=1,INT(ROUND((A1883-Debut)*86400,0)/3600),"")</f>
        <v/>
      </c>
      <c r="J1883" s="0" t="str">
        <f aca="false">IF(OR(A1883="",B1883=""),"",ROUND((B1883-A1883)*86400,0))</f>
        <v/>
      </c>
      <c r="K1883" s="37" t="str">
        <f aca="false">IF(G1883=1,IF(COUNTIFS($C:$C,C1883,$G:$G,1,$A:$A,"&gt;="&amp;(A1883-FenetreInterm/86400),$A:$A,"&lt;="&amp;A1883)&gt;=NbInterm,1,0),"")</f>
        <v/>
      </c>
      <c r="L1883" s="37" t="str">
        <f aca="false">IF(G1883=1,IF(B1883="",0,IF(J1883&lt;SeuilFugitive,1,0)),"")</f>
        <v/>
      </c>
      <c r="M1883" s="37" t="str">
        <f aca="false">IF(G1883=1,IF(B1883="",IF((Fin-A1883)*24&gt;SeuilFigee,1,0),IF(J1883&gt;SeuilFigee*3600,1,0)),"")</f>
        <v/>
      </c>
      <c r="N1883" s="0" t="str">
        <f aca="false">IF(G1883=1,IF(COUNTIF(H$2:H1883,H1883)=1,COUNTIF($H:$H,H1883),""),"")</f>
        <v/>
      </c>
      <c r="O1883" s="0" t="str">
        <f aca="false">IF(G1883=1,IF(COUNTIF(I$2:I1883,I1883)=1,COUNTIF($I:$I,I1883),""),"")</f>
        <v/>
      </c>
      <c r="P1883" s="38" t="str">
        <f aca="false">IF(G1883=1,IF(COUNTIFS(C$2:C1883,C1883,G$2:G1883,1)=1,COUNTIFS($C:$C,C1883,$G:$G,1)+ROW()/10000000,""),"")</f>
        <v/>
      </c>
      <c r="Q1883" s="0" t="str">
        <f aca="false">IF(K1883=1,IF(COUNTIFS(C$2:C1883,C1883,K$2:K1883,1)=1,1,0),"")</f>
        <v/>
      </c>
      <c r="R1883" s="0" t="str">
        <f aca="false">IF(M1883=1,IF(COUNTIFS(C$2:C1883,C1883,M$2:M1883,1)=1,1,0),"")</f>
        <v/>
      </c>
      <c r="S1883" s="0" t="str">
        <f aca="false">IF(L1883=1,IF(COUNTIFS(C$2:C1883,C1883,L$2:L1883,1)=1,1,0),"")</f>
        <v/>
      </c>
      <c r="T1883" s="38" t="str">
        <f aca="false">IF(N1883="","",N1883+ROW()/10000000)</f>
        <v/>
      </c>
      <c r="U1883" s="0" t="str">
        <f aca="false">IF(G1883=1,IF(B1883="",1,0),"")</f>
        <v/>
      </c>
    </row>
    <row r="1884" customFormat="false" ht="15" hidden="false" customHeight="false" outlineLevel="0" collapsed="false">
      <c r="A1884" s="35"/>
      <c r="B1884" s="35"/>
      <c r="G1884" s="0" t="str">
        <f aca="false">IF(A1884="","",IF(AND(A1884&gt;=Debut,A1884&lt;Fin),1,0))</f>
        <v/>
      </c>
      <c r="H1884" s="0" t="str">
        <f aca="false">IF(G1884=1,INT(ROUND((A1884-Debut)*86400,0)/600),"")</f>
        <v/>
      </c>
      <c r="I1884" s="0" t="str">
        <f aca="false">IF(G1884=1,INT(ROUND((A1884-Debut)*86400,0)/3600),"")</f>
        <v/>
      </c>
      <c r="J1884" s="0" t="str">
        <f aca="false">IF(OR(A1884="",B1884=""),"",ROUND((B1884-A1884)*86400,0))</f>
        <v/>
      </c>
      <c r="K1884" s="37" t="str">
        <f aca="false">IF(G1884=1,IF(COUNTIFS($C:$C,C1884,$G:$G,1,$A:$A,"&gt;="&amp;(A1884-FenetreInterm/86400),$A:$A,"&lt;="&amp;A1884)&gt;=NbInterm,1,0),"")</f>
        <v/>
      </c>
      <c r="L1884" s="37" t="str">
        <f aca="false">IF(G1884=1,IF(B1884="",0,IF(J1884&lt;SeuilFugitive,1,0)),"")</f>
        <v/>
      </c>
      <c r="M1884" s="37" t="str">
        <f aca="false">IF(G1884=1,IF(B1884="",IF((Fin-A1884)*24&gt;SeuilFigee,1,0),IF(J1884&gt;SeuilFigee*3600,1,0)),"")</f>
        <v/>
      </c>
      <c r="N1884" s="0" t="str">
        <f aca="false">IF(G1884=1,IF(COUNTIF(H$2:H1884,H1884)=1,COUNTIF($H:$H,H1884),""),"")</f>
        <v/>
      </c>
      <c r="O1884" s="0" t="str">
        <f aca="false">IF(G1884=1,IF(COUNTIF(I$2:I1884,I1884)=1,COUNTIF($I:$I,I1884),""),"")</f>
        <v/>
      </c>
      <c r="P1884" s="38" t="str">
        <f aca="false">IF(G1884=1,IF(COUNTIFS(C$2:C1884,C1884,G$2:G1884,1)=1,COUNTIFS($C:$C,C1884,$G:$G,1)+ROW()/10000000,""),"")</f>
        <v/>
      </c>
      <c r="Q1884" s="0" t="str">
        <f aca="false">IF(K1884=1,IF(COUNTIFS(C$2:C1884,C1884,K$2:K1884,1)=1,1,0),"")</f>
        <v/>
      </c>
      <c r="R1884" s="0" t="str">
        <f aca="false">IF(M1884=1,IF(COUNTIFS(C$2:C1884,C1884,M$2:M1884,1)=1,1,0),"")</f>
        <v/>
      </c>
      <c r="S1884" s="0" t="str">
        <f aca="false">IF(L1884=1,IF(COUNTIFS(C$2:C1884,C1884,L$2:L1884,1)=1,1,0),"")</f>
        <v/>
      </c>
      <c r="T1884" s="38" t="str">
        <f aca="false">IF(N1884="","",N1884+ROW()/10000000)</f>
        <v/>
      </c>
      <c r="U1884" s="0" t="str">
        <f aca="false">IF(G1884=1,IF(B1884="",1,0),"")</f>
        <v/>
      </c>
    </row>
    <row r="1885" customFormat="false" ht="15" hidden="false" customHeight="false" outlineLevel="0" collapsed="false">
      <c r="A1885" s="35"/>
      <c r="B1885" s="35"/>
      <c r="G1885" s="0" t="str">
        <f aca="false">IF(A1885="","",IF(AND(A1885&gt;=Debut,A1885&lt;Fin),1,0))</f>
        <v/>
      </c>
      <c r="H1885" s="0" t="str">
        <f aca="false">IF(G1885=1,INT(ROUND((A1885-Debut)*86400,0)/600),"")</f>
        <v/>
      </c>
      <c r="I1885" s="0" t="str">
        <f aca="false">IF(G1885=1,INT(ROUND((A1885-Debut)*86400,0)/3600),"")</f>
        <v/>
      </c>
      <c r="J1885" s="0" t="str">
        <f aca="false">IF(OR(A1885="",B1885=""),"",ROUND((B1885-A1885)*86400,0))</f>
        <v/>
      </c>
      <c r="K1885" s="37" t="str">
        <f aca="false">IF(G1885=1,IF(COUNTIFS($C:$C,C1885,$G:$G,1,$A:$A,"&gt;="&amp;(A1885-FenetreInterm/86400),$A:$A,"&lt;="&amp;A1885)&gt;=NbInterm,1,0),"")</f>
        <v/>
      </c>
      <c r="L1885" s="37" t="str">
        <f aca="false">IF(G1885=1,IF(B1885="",0,IF(J1885&lt;SeuilFugitive,1,0)),"")</f>
        <v/>
      </c>
      <c r="M1885" s="37" t="str">
        <f aca="false">IF(G1885=1,IF(B1885="",IF((Fin-A1885)*24&gt;SeuilFigee,1,0),IF(J1885&gt;SeuilFigee*3600,1,0)),"")</f>
        <v/>
      </c>
      <c r="N1885" s="0" t="str">
        <f aca="false">IF(G1885=1,IF(COUNTIF(H$2:H1885,H1885)=1,COUNTIF($H:$H,H1885),""),"")</f>
        <v/>
      </c>
      <c r="O1885" s="0" t="str">
        <f aca="false">IF(G1885=1,IF(COUNTIF(I$2:I1885,I1885)=1,COUNTIF($I:$I,I1885),""),"")</f>
        <v/>
      </c>
      <c r="P1885" s="38" t="str">
        <f aca="false">IF(G1885=1,IF(COUNTIFS(C$2:C1885,C1885,G$2:G1885,1)=1,COUNTIFS($C:$C,C1885,$G:$G,1)+ROW()/10000000,""),"")</f>
        <v/>
      </c>
      <c r="Q1885" s="0" t="str">
        <f aca="false">IF(K1885=1,IF(COUNTIFS(C$2:C1885,C1885,K$2:K1885,1)=1,1,0),"")</f>
        <v/>
      </c>
      <c r="R1885" s="0" t="str">
        <f aca="false">IF(M1885=1,IF(COUNTIFS(C$2:C1885,C1885,M$2:M1885,1)=1,1,0),"")</f>
        <v/>
      </c>
      <c r="S1885" s="0" t="str">
        <f aca="false">IF(L1885=1,IF(COUNTIFS(C$2:C1885,C1885,L$2:L1885,1)=1,1,0),"")</f>
        <v/>
      </c>
      <c r="T1885" s="38" t="str">
        <f aca="false">IF(N1885="","",N1885+ROW()/10000000)</f>
        <v/>
      </c>
      <c r="U1885" s="0" t="str">
        <f aca="false">IF(G1885=1,IF(B1885="",1,0),"")</f>
        <v/>
      </c>
    </row>
    <row r="1886" customFormat="false" ht="15" hidden="false" customHeight="false" outlineLevel="0" collapsed="false">
      <c r="A1886" s="35"/>
      <c r="B1886" s="35"/>
      <c r="G1886" s="0" t="str">
        <f aca="false">IF(A1886="","",IF(AND(A1886&gt;=Debut,A1886&lt;Fin),1,0))</f>
        <v/>
      </c>
      <c r="H1886" s="0" t="str">
        <f aca="false">IF(G1886=1,INT(ROUND((A1886-Debut)*86400,0)/600),"")</f>
        <v/>
      </c>
      <c r="I1886" s="0" t="str">
        <f aca="false">IF(G1886=1,INT(ROUND((A1886-Debut)*86400,0)/3600),"")</f>
        <v/>
      </c>
      <c r="J1886" s="0" t="str">
        <f aca="false">IF(OR(A1886="",B1886=""),"",ROUND((B1886-A1886)*86400,0))</f>
        <v/>
      </c>
      <c r="K1886" s="37" t="str">
        <f aca="false">IF(G1886=1,IF(COUNTIFS($C:$C,C1886,$G:$G,1,$A:$A,"&gt;="&amp;(A1886-FenetreInterm/86400),$A:$A,"&lt;="&amp;A1886)&gt;=NbInterm,1,0),"")</f>
        <v/>
      </c>
      <c r="L1886" s="37" t="str">
        <f aca="false">IF(G1886=1,IF(B1886="",0,IF(J1886&lt;SeuilFugitive,1,0)),"")</f>
        <v/>
      </c>
      <c r="M1886" s="37" t="str">
        <f aca="false">IF(G1886=1,IF(B1886="",IF((Fin-A1886)*24&gt;SeuilFigee,1,0),IF(J1886&gt;SeuilFigee*3600,1,0)),"")</f>
        <v/>
      </c>
      <c r="N1886" s="0" t="str">
        <f aca="false">IF(G1886=1,IF(COUNTIF(H$2:H1886,H1886)=1,COUNTIF($H:$H,H1886),""),"")</f>
        <v/>
      </c>
      <c r="O1886" s="0" t="str">
        <f aca="false">IF(G1886=1,IF(COUNTIF(I$2:I1886,I1886)=1,COUNTIF($I:$I,I1886),""),"")</f>
        <v/>
      </c>
      <c r="P1886" s="38" t="str">
        <f aca="false">IF(G1886=1,IF(COUNTIFS(C$2:C1886,C1886,G$2:G1886,1)=1,COUNTIFS($C:$C,C1886,$G:$G,1)+ROW()/10000000,""),"")</f>
        <v/>
      </c>
      <c r="Q1886" s="0" t="str">
        <f aca="false">IF(K1886=1,IF(COUNTIFS(C$2:C1886,C1886,K$2:K1886,1)=1,1,0),"")</f>
        <v/>
      </c>
      <c r="R1886" s="0" t="str">
        <f aca="false">IF(M1886=1,IF(COUNTIFS(C$2:C1886,C1886,M$2:M1886,1)=1,1,0),"")</f>
        <v/>
      </c>
      <c r="S1886" s="0" t="str">
        <f aca="false">IF(L1886=1,IF(COUNTIFS(C$2:C1886,C1886,L$2:L1886,1)=1,1,0),"")</f>
        <v/>
      </c>
      <c r="T1886" s="38" t="str">
        <f aca="false">IF(N1886="","",N1886+ROW()/10000000)</f>
        <v/>
      </c>
      <c r="U1886" s="0" t="str">
        <f aca="false">IF(G1886=1,IF(B1886="",1,0),"")</f>
        <v/>
      </c>
    </row>
    <row r="1887" customFormat="false" ht="15" hidden="false" customHeight="false" outlineLevel="0" collapsed="false">
      <c r="A1887" s="35"/>
      <c r="B1887" s="35"/>
      <c r="G1887" s="0" t="str">
        <f aca="false">IF(A1887="","",IF(AND(A1887&gt;=Debut,A1887&lt;Fin),1,0))</f>
        <v/>
      </c>
      <c r="H1887" s="0" t="str">
        <f aca="false">IF(G1887=1,INT(ROUND((A1887-Debut)*86400,0)/600),"")</f>
        <v/>
      </c>
      <c r="I1887" s="0" t="str">
        <f aca="false">IF(G1887=1,INT(ROUND((A1887-Debut)*86400,0)/3600),"")</f>
        <v/>
      </c>
      <c r="J1887" s="0" t="str">
        <f aca="false">IF(OR(A1887="",B1887=""),"",ROUND((B1887-A1887)*86400,0))</f>
        <v/>
      </c>
      <c r="K1887" s="37" t="str">
        <f aca="false">IF(G1887=1,IF(COUNTIFS($C:$C,C1887,$G:$G,1,$A:$A,"&gt;="&amp;(A1887-FenetreInterm/86400),$A:$A,"&lt;="&amp;A1887)&gt;=NbInterm,1,0),"")</f>
        <v/>
      </c>
      <c r="L1887" s="37" t="str">
        <f aca="false">IF(G1887=1,IF(B1887="",0,IF(J1887&lt;SeuilFugitive,1,0)),"")</f>
        <v/>
      </c>
      <c r="M1887" s="37" t="str">
        <f aca="false">IF(G1887=1,IF(B1887="",IF((Fin-A1887)*24&gt;SeuilFigee,1,0),IF(J1887&gt;SeuilFigee*3600,1,0)),"")</f>
        <v/>
      </c>
      <c r="N1887" s="0" t="str">
        <f aca="false">IF(G1887=1,IF(COUNTIF(H$2:H1887,H1887)=1,COUNTIF($H:$H,H1887),""),"")</f>
        <v/>
      </c>
      <c r="O1887" s="0" t="str">
        <f aca="false">IF(G1887=1,IF(COUNTIF(I$2:I1887,I1887)=1,COUNTIF($I:$I,I1887),""),"")</f>
        <v/>
      </c>
      <c r="P1887" s="38" t="str">
        <f aca="false">IF(G1887=1,IF(COUNTIFS(C$2:C1887,C1887,G$2:G1887,1)=1,COUNTIFS($C:$C,C1887,$G:$G,1)+ROW()/10000000,""),"")</f>
        <v/>
      </c>
      <c r="Q1887" s="0" t="str">
        <f aca="false">IF(K1887=1,IF(COUNTIFS(C$2:C1887,C1887,K$2:K1887,1)=1,1,0),"")</f>
        <v/>
      </c>
      <c r="R1887" s="0" t="str">
        <f aca="false">IF(M1887=1,IF(COUNTIFS(C$2:C1887,C1887,M$2:M1887,1)=1,1,0),"")</f>
        <v/>
      </c>
      <c r="S1887" s="0" t="str">
        <f aca="false">IF(L1887=1,IF(COUNTIFS(C$2:C1887,C1887,L$2:L1887,1)=1,1,0),"")</f>
        <v/>
      </c>
      <c r="T1887" s="38" t="str">
        <f aca="false">IF(N1887="","",N1887+ROW()/10000000)</f>
        <v/>
      </c>
      <c r="U1887" s="0" t="str">
        <f aca="false">IF(G1887=1,IF(B1887="",1,0),"")</f>
        <v/>
      </c>
    </row>
    <row r="1888" customFormat="false" ht="15" hidden="false" customHeight="false" outlineLevel="0" collapsed="false">
      <c r="A1888" s="35"/>
      <c r="B1888" s="35"/>
      <c r="G1888" s="0" t="str">
        <f aca="false">IF(A1888="","",IF(AND(A1888&gt;=Debut,A1888&lt;Fin),1,0))</f>
        <v/>
      </c>
      <c r="H1888" s="0" t="str">
        <f aca="false">IF(G1888=1,INT(ROUND((A1888-Debut)*86400,0)/600),"")</f>
        <v/>
      </c>
      <c r="I1888" s="0" t="str">
        <f aca="false">IF(G1888=1,INT(ROUND((A1888-Debut)*86400,0)/3600),"")</f>
        <v/>
      </c>
      <c r="J1888" s="0" t="str">
        <f aca="false">IF(OR(A1888="",B1888=""),"",ROUND((B1888-A1888)*86400,0))</f>
        <v/>
      </c>
      <c r="K1888" s="37" t="str">
        <f aca="false">IF(G1888=1,IF(COUNTIFS($C:$C,C1888,$G:$G,1,$A:$A,"&gt;="&amp;(A1888-FenetreInterm/86400),$A:$A,"&lt;="&amp;A1888)&gt;=NbInterm,1,0),"")</f>
        <v/>
      </c>
      <c r="L1888" s="37" t="str">
        <f aca="false">IF(G1888=1,IF(B1888="",0,IF(J1888&lt;SeuilFugitive,1,0)),"")</f>
        <v/>
      </c>
      <c r="M1888" s="37" t="str">
        <f aca="false">IF(G1888=1,IF(B1888="",IF((Fin-A1888)*24&gt;SeuilFigee,1,0),IF(J1888&gt;SeuilFigee*3600,1,0)),"")</f>
        <v/>
      </c>
      <c r="N1888" s="0" t="str">
        <f aca="false">IF(G1888=1,IF(COUNTIF(H$2:H1888,H1888)=1,COUNTIF($H:$H,H1888),""),"")</f>
        <v/>
      </c>
      <c r="O1888" s="0" t="str">
        <f aca="false">IF(G1888=1,IF(COUNTIF(I$2:I1888,I1888)=1,COUNTIF($I:$I,I1888),""),"")</f>
        <v/>
      </c>
      <c r="P1888" s="38" t="str">
        <f aca="false">IF(G1888=1,IF(COUNTIFS(C$2:C1888,C1888,G$2:G1888,1)=1,COUNTIFS($C:$C,C1888,$G:$G,1)+ROW()/10000000,""),"")</f>
        <v/>
      </c>
      <c r="Q1888" s="0" t="str">
        <f aca="false">IF(K1888=1,IF(COUNTIFS(C$2:C1888,C1888,K$2:K1888,1)=1,1,0),"")</f>
        <v/>
      </c>
      <c r="R1888" s="0" t="str">
        <f aca="false">IF(M1888=1,IF(COUNTIFS(C$2:C1888,C1888,M$2:M1888,1)=1,1,0),"")</f>
        <v/>
      </c>
      <c r="S1888" s="0" t="str">
        <f aca="false">IF(L1888=1,IF(COUNTIFS(C$2:C1888,C1888,L$2:L1888,1)=1,1,0),"")</f>
        <v/>
      </c>
      <c r="T1888" s="38" t="str">
        <f aca="false">IF(N1888="","",N1888+ROW()/10000000)</f>
        <v/>
      </c>
      <c r="U1888" s="0" t="str">
        <f aca="false">IF(G1888=1,IF(B1888="",1,0),"")</f>
        <v/>
      </c>
    </row>
    <row r="1889" customFormat="false" ht="15" hidden="false" customHeight="false" outlineLevel="0" collapsed="false">
      <c r="A1889" s="35"/>
      <c r="B1889" s="35"/>
      <c r="G1889" s="0" t="str">
        <f aca="false">IF(A1889="","",IF(AND(A1889&gt;=Debut,A1889&lt;Fin),1,0))</f>
        <v/>
      </c>
      <c r="H1889" s="0" t="str">
        <f aca="false">IF(G1889=1,INT(ROUND((A1889-Debut)*86400,0)/600),"")</f>
        <v/>
      </c>
      <c r="I1889" s="0" t="str">
        <f aca="false">IF(G1889=1,INT(ROUND((A1889-Debut)*86400,0)/3600),"")</f>
        <v/>
      </c>
      <c r="J1889" s="0" t="str">
        <f aca="false">IF(OR(A1889="",B1889=""),"",ROUND((B1889-A1889)*86400,0))</f>
        <v/>
      </c>
      <c r="K1889" s="37" t="str">
        <f aca="false">IF(G1889=1,IF(COUNTIFS($C:$C,C1889,$G:$G,1,$A:$A,"&gt;="&amp;(A1889-FenetreInterm/86400),$A:$A,"&lt;="&amp;A1889)&gt;=NbInterm,1,0),"")</f>
        <v/>
      </c>
      <c r="L1889" s="37" t="str">
        <f aca="false">IF(G1889=1,IF(B1889="",0,IF(J1889&lt;SeuilFugitive,1,0)),"")</f>
        <v/>
      </c>
      <c r="M1889" s="37" t="str">
        <f aca="false">IF(G1889=1,IF(B1889="",IF((Fin-A1889)*24&gt;SeuilFigee,1,0),IF(J1889&gt;SeuilFigee*3600,1,0)),"")</f>
        <v/>
      </c>
      <c r="N1889" s="0" t="str">
        <f aca="false">IF(G1889=1,IF(COUNTIF(H$2:H1889,H1889)=1,COUNTIF($H:$H,H1889),""),"")</f>
        <v/>
      </c>
      <c r="O1889" s="0" t="str">
        <f aca="false">IF(G1889=1,IF(COUNTIF(I$2:I1889,I1889)=1,COUNTIF($I:$I,I1889),""),"")</f>
        <v/>
      </c>
      <c r="P1889" s="38" t="str">
        <f aca="false">IF(G1889=1,IF(COUNTIFS(C$2:C1889,C1889,G$2:G1889,1)=1,COUNTIFS($C:$C,C1889,$G:$G,1)+ROW()/10000000,""),"")</f>
        <v/>
      </c>
      <c r="Q1889" s="0" t="str">
        <f aca="false">IF(K1889=1,IF(COUNTIFS(C$2:C1889,C1889,K$2:K1889,1)=1,1,0),"")</f>
        <v/>
      </c>
      <c r="R1889" s="0" t="str">
        <f aca="false">IF(M1889=1,IF(COUNTIFS(C$2:C1889,C1889,M$2:M1889,1)=1,1,0),"")</f>
        <v/>
      </c>
      <c r="S1889" s="0" t="str">
        <f aca="false">IF(L1889=1,IF(COUNTIFS(C$2:C1889,C1889,L$2:L1889,1)=1,1,0),"")</f>
        <v/>
      </c>
      <c r="T1889" s="38" t="str">
        <f aca="false">IF(N1889="","",N1889+ROW()/10000000)</f>
        <v/>
      </c>
      <c r="U1889" s="0" t="str">
        <f aca="false">IF(G1889=1,IF(B1889="",1,0),"")</f>
        <v/>
      </c>
    </row>
    <row r="1890" customFormat="false" ht="15" hidden="false" customHeight="false" outlineLevel="0" collapsed="false">
      <c r="A1890" s="35"/>
      <c r="B1890" s="35"/>
      <c r="G1890" s="0" t="str">
        <f aca="false">IF(A1890="","",IF(AND(A1890&gt;=Debut,A1890&lt;Fin),1,0))</f>
        <v/>
      </c>
      <c r="H1890" s="0" t="str">
        <f aca="false">IF(G1890=1,INT(ROUND((A1890-Debut)*86400,0)/600),"")</f>
        <v/>
      </c>
      <c r="I1890" s="0" t="str">
        <f aca="false">IF(G1890=1,INT(ROUND((A1890-Debut)*86400,0)/3600),"")</f>
        <v/>
      </c>
      <c r="J1890" s="0" t="str">
        <f aca="false">IF(OR(A1890="",B1890=""),"",ROUND((B1890-A1890)*86400,0))</f>
        <v/>
      </c>
      <c r="K1890" s="37" t="str">
        <f aca="false">IF(G1890=1,IF(COUNTIFS($C:$C,C1890,$G:$G,1,$A:$A,"&gt;="&amp;(A1890-FenetreInterm/86400),$A:$A,"&lt;="&amp;A1890)&gt;=NbInterm,1,0),"")</f>
        <v/>
      </c>
      <c r="L1890" s="37" t="str">
        <f aca="false">IF(G1890=1,IF(B1890="",0,IF(J1890&lt;SeuilFugitive,1,0)),"")</f>
        <v/>
      </c>
      <c r="M1890" s="37" t="str">
        <f aca="false">IF(G1890=1,IF(B1890="",IF((Fin-A1890)*24&gt;SeuilFigee,1,0),IF(J1890&gt;SeuilFigee*3600,1,0)),"")</f>
        <v/>
      </c>
      <c r="N1890" s="0" t="str">
        <f aca="false">IF(G1890=1,IF(COUNTIF(H$2:H1890,H1890)=1,COUNTIF($H:$H,H1890),""),"")</f>
        <v/>
      </c>
      <c r="O1890" s="0" t="str">
        <f aca="false">IF(G1890=1,IF(COUNTIF(I$2:I1890,I1890)=1,COUNTIF($I:$I,I1890),""),"")</f>
        <v/>
      </c>
      <c r="P1890" s="38" t="str">
        <f aca="false">IF(G1890=1,IF(COUNTIFS(C$2:C1890,C1890,G$2:G1890,1)=1,COUNTIFS($C:$C,C1890,$G:$G,1)+ROW()/10000000,""),"")</f>
        <v/>
      </c>
      <c r="Q1890" s="0" t="str">
        <f aca="false">IF(K1890=1,IF(COUNTIFS(C$2:C1890,C1890,K$2:K1890,1)=1,1,0),"")</f>
        <v/>
      </c>
      <c r="R1890" s="0" t="str">
        <f aca="false">IF(M1890=1,IF(COUNTIFS(C$2:C1890,C1890,M$2:M1890,1)=1,1,0),"")</f>
        <v/>
      </c>
      <c r="S1890" s="0" t="str">
        <f aca="false">IF(L1890=1,IF(COUNTIFS(C$2:C1890,C1890,L$2:L1890,1)=1,1,0),"")</f>
        <v/>
      </c>
      <c r="T1890" s="38" t="str">
        <f aca="false">IF(N1890="","",N1890+ROW()/10000000)</f>
        <v/>
      </c>
      <c r="U1890" s="0" t="str">
        <f aca="false">IF(G1890=1,IF(B1890="",1,0),"")</f>
        <v/>
      </c>
    </row>
    <row r="1891" customFormat="false" ht="15" hidden="false" customHeight="false" outlineLevel="0" collapsed="false">
      <c r="A1891" s="35"/>
      <c r="B1891" s="35"/>
      <c r="G1891" s="0" t="str">
        <f aca="false">IF(A1891="","",IF(AND(A1891&gt;=Debut,A1891&lt;Fin),1,0))</f>
        <v/>
      </c>
      <c r="H1891" s="0" t="str">
        <f aca="false">IF(G1891=1,INT(ROUND((A1891-Debut)*86400,0)/600),"")</f>
        <v/>
      </c>
      <c r="I1891" s="0" t="str">
        <f aca="false">IF(G1891=1,INT(ROUND((A1891-Debut)*86400,0)/3600),"")</f>
        <v/>
      </c>
      <c r="J1891" s="0" t="str">
        <f aca="false">IF(OR(A1891="",B1891=""),"",ROUND((B1891-A1891)*86400,0))</f>
        <v/>
      </c>
      <c r="K1891" s="37" t="str">
        <f aca="false">IF(G1891=1,IF(COUNTIFS($C:$C,C1891,$G:$G,1,$A:$A,"&gt;="&amp;(A1891-FenetreInterm/86400),$A:$A,"&lt;="&amp;A1891)&gt;=NbInterm,1,0),"")</f>
        <v/>
      </c>
      <c r="L1891" s="37" t="str">
        <f aca="false">IF(G1891=1,IF(B1891="",0,IF(J1891&lt;SeuilFugitive,1,0)),"")</f>
        <v/>
      </c>
      <c r="M1891" s="37" t="str">
        <f aca="false">IF(G1891=1,IF(B1891="",IF((Fin-A1891)*24&gt;SeuilFigee,1,0),IF(J1891&gt;SeuilFigee*3600,1,0)),"")</f>
        <v/>
      </c>
      <c r="N1891" s="0" t="str">
        <f aca="false">IF(G1891=1,IF(COUNTIF(H$2:H1891,H1891)=1,COUNTIF($H:$H,H1891),""),"")</f>
        <v/>
      </c>
      <c r="O1891" s="0" t="str">
        <f aca="false">IF(G1891=1,IF(COUNTIF(I$2:I1891,I1891)=1,COUNTIF($I:$I,I1891),""),"")</f>
        <v/>
      </c>
      <c r="P1891" s="38" t="str">
        <f aca="false">IF(G1891=1,IF(COUNTIFS(C$2:C1891,C1891,G$2:G1891,1)=1,COUNTIFS($C:$C,C1891,$G:$G,1)+ROW()/10000000,""),"")</f>
        <v/>
      </c>
      <c r="Q1891" s="0" t="str">
        <f aca="false">IF(K1891=1,IF(COUNTIFS(C$2:C1891,C1891,K$2:K1891,1)=1,1,0),"")</f>
        <v/>
      </c>
      <c r="R1891" s="0" t="str">
        <f aca="false">IF(M1891=1,IF(COUNTIFS(C$2:C1891,C1891,M$2:M1891,1)=1,1,0),"")</f>
        <v/>
      </c>
      <c r="S1891" s="0" t="str">
        <f aca="false">IF(L1891=1,IF(COUNTIFS(C$2:C1891,C1891,L$2:L1891,1)=1,1,0),"")</f>
        <v/>
      </c>
      <c r="T1891" s="38" t="str">
        <f aca="false">IF(N1891="","",N1891+ROW()/10000000)</f>
        <v/>
      </c>
      <c r="U1891" s="0" t="str">
        <f aca="false">IF(G1891=1,IF(B1891="",1,0),"")</f>
        <v/>
      </c>
    </row>
    <row r="1892" customFormat="false" ht="15" hidden="false" customHeight="false" outlineLevel="0" collapsed="false">
      <c r="A1892" s="35"/>
      <c r="B1892" s="35"/>
      <c r="G1892" s="0" t="str">
        <f aca="false">IF(A1892="","",IF(AND(A1892&gt;=Debut,A1892&lt;Fin),1,0))</f>
        <v/>
      </c>
      <c r="H1892" s="0" t="str">
        <f aca="false">IF(G1892=1,INT(ROUND((A1892-Debut)*86400,0)/600),"")</f>
        <v/>
      </c>
      <c r="I1892" s="0" t="str">
        <f aca="false">IF(G1892=1,INT(ROUND((A1892-Debut)*86400,0)/3600),"")</f>
        <v/>
      </c>
      <c r="J1892" s="0" t="str">
        <f aca="false">IF(OR(A1892="",B1892=""),"",ROUND((B1892-A1892)*86400,0))</f>
        <v/>
      </c>
      <c r="K1892" s="37" t="str">
        <f aca="false">IF(G1892=1,IF(COUNTIFS($C:$C,C1892,$G:$G,1,$A:$A,"&gt;="&amp;(A1892-FenetreInterm/86400),$A:$A,"&lt;="&amp;A1892)&gt;=NbInterm,1,0),"")</f>
        <v/>
      </c>
      <c r="L1892" s="37" t="str">
        <f aca="false">IF(G1892=1,IF(B1892="",0,IF(J1892&lt;SeuilFugitive,1,0)),"")</f>
        <v/>
      </c>
      <c r="M1892" s="37" t="str">
        <f aca="false">IF(G1892=1,IF(B1892="",IF((Fin-A1892)*24&gt;SeuilFigee,1,0),IF(J1892&gt;SeuilFigee*3600,1,0)),"")</f>
        <v/>
      </c>
      <c r="N1892" s="0" t="str">
        <f aca="false">IF(G1892=1,IF(COUNTIF(H$2:H1892,H1892)=1,COUNTIF($H:$H,H1892),""),"")</f>
        <v/>
      </c>
      <c r="O1892" s="0" t="str">
        <f aca="false">IF(G1892=1,IF(COUNTIF(I$2:I1892,I1892)=1,COUNTIF($I:$I,I1892),""),"")</f>
        <v/>
      </c>
      <c r="P1892" s="38" t="str">
        <f aca="false">IF(G1892=1,IF(COUNTIFS(C$2:C1892,C1892,G$2:G1892,1)=1,COUNTIFS($C:$C,C1892,$G:$G,1)+ROW()/10000000,""),"")</f>
        <v/>
      </c>
      <c r="Q1892" s="0" t="str">
        <f aca="false">IF(K1892=1,IF(COUNTIFS(C$2:C1892,C1892,K$2:K1892,1)=1,1,0),"")</f>
        <v/>
      </c>
      <c r="R1892" s="0" t="str">
        <f aca="false">IF(M1892=1,IF(COUNTIFS(C$2:C1892,C1892,M$2:M1892,1)=1,1,0),"")</f>
        <v/>
      </c>
      <c r="S1892" s="0" t="str">
        <f aca="false">IF(L1892=1,IF(COUNTIFS(C$2:C1892,C1892,L$2:L1892,1)=1,1,0),"")</f>
        <v/>
      </c>
      <c r="T1892" s="38" t="str">
        <f aca="false">IF(N1892="","",N1892+ROW()/10000000)</f>
        <v/>
      </c>
      <c r="U1892" s="0" t="str">
        <f aca="false">IF(G1892=1,IF(B1892="",1,0),"")</f>
        <v/>
      </c>
    </row>
    <row r="1893" customFormat="false" ht="15" hidden="false" customHeight="false" outlineLevel="0" collapsed="false">
      <c r="A1893" s="35"/>
      <c r="B1893" s="35"/>
      <c r="G1893" s="0" t="str">
        <f aca="false">IF(A1893="","",IF(AND(A1893&gt;=Debut,A1893&lt;Fin),1,0))</f>
        <v/>
      </c>
      <c r="H1893" s="0" t="str">
        <f aca="false">IF(G1893=1,INT(ROUND((A1893-Debut)*86400,0)/600),"")</f>
        <v/>
      </c>
      <c r="I1893" s="0" t="str">
        <f aca="false">IF(G1893=1,INT(ROUND((A1893-Debut)*86400,0)/3600),"")</f>
        <v/>
      </c>
      <c r="J1893" s="0" t="str">
        <f aca="false">IF(OR(A1893="",B1893=""),"",ROUND((B1893-A1893)*86400,0))</f>
        <v/>
      </c>
      <c r="K1893" s="37" t="str">
        <f aca="false">IF(G1893=1,IF(COUNTIFS($C:$C,C1893,$G:$G,1,$A:$A,"&gt;="&amp;(A1893-FenetreInterm/86400),$A:$A,"&lt;="&amp;A1893)&gt;=NbInterm,1,0),"")</f>
        <v/>
      </c>
      <c r="L1893" s="37" t="str">
        <f aca="false">IF(G1893=1,IF(B1893="",0,IF(J1893&lt;SeuilFugitive,1,0)),"")</f>
        <v/>
      </c>
      <c r="M1893" s="37" t="str">
        <f aca="false">IF(G1893=1,IF(B1893="",IF((Fin-A1893)*24&gt;SeuilFigee,1,0),IF(J1893&gt;SeuilFigee*3600,1,0)),"")</f>
        <v/>
      </c>
      <c r="N1893" s="0" t="str">
        <f aca="false">IF(G1893=1,IF(COUNTIF(H$2:H1893,H1893)=1,COUNTIF($H:$H,H1893),""),"")</f>
        <v/>
      </c>
      <c r="O1893" s="0" t="str">
        <f aca="false">IF(G1893=1,IF(COUNTIF(I$2:I1893,I1893)=1,COUNTIF($I:$I,I1893),""),"")</f>
        <v/>
      </c>
      <c r="P1893" s="38" t="str">
        <f aca="false">IF(G1893=1,IF(COUNTIFS(C$2:C1893,C1893,G$2:G1893,1)=1,COUNTIFS($C:$C,C1893,$G:$G,1)+ROW()/10000000,""),"")</f>
        <v/>
      </c>
      <c r="Q1893" s="0" t="str">
        <f aca="false">IF(K1893=1,IF(COUNTIFS(C$2:C1893,C1893,K$2:K1893,1)=1,1,0),"")</f>
        <v/>
      </c>
      <c r="R1893" s="0" t="str">
        <f aca="false">IF(M1893=1,IF(COUNTIFS(C$2:C1893,C1893,M$2:M1893,1)=1,1,0),"")</f>
        <v/>
      </c>
      <c r="S1893" s="0" t="str">
        <f aca="false">IF(L1893=1,IF(COUNTIFS(C$2:C1893,C1893,L$2:L1893,1)=1,1,0),"")</f>
        <v/>
      </c>
      <c r="T1893" s="38" t="str">
        <f aca="false">IF(N1893="","",N1893+ROW()/10000000)</f>
        <v/>
      </c>
      <c r="U1893" s="0" t="str">
        <f aca="false">IF(G1893=1,IF(B1893="",1,0),"")</f>
        <v/>
      </c>
    </row>
    <row r="1894" customFormat="false" ht="15" hidden="false" customHeight="false" outlineLevel="0" collapsed="false">
      <c r="A1894" s="35"/>
      <c r="B1894" s="35"/>
      <c r="G1894" s="0" t="str">
        <f aca="false">IF(A1894="","",IF(AND(A1894&gt;=Debut,A1894&lt;Fin),1,0))</f>
        <v/>
      </c>
      <c r="H1894" s="0" t="str">
        <f aca="false">IF(G1894=1,INT(ROUND((A1894-Debut)*86400,0)/600),"")</f>
        <v/>
      </c>
      <c r="I1894" s="0" t="str">
        <f aca="false">IF(G1894=1,INT(ROUND((A1894-Debut)*86400,0)/3600),"")</f>
        <v/>
      </c>
      <c r="J1894" s="0" t="str">
        <f aca="false">IF(OR(A1894="",B1894=""),"",ROUND((B1894-A1894)*86400,0))</f>
        <v/>
      </c>
      <c r="K1894" s="37" t="str">
        <f aca="false">IF(G1894=1,IF(COUNTIFS($C:$C,C1894,$G:$G,1,$A:$A,"&gt;="&amp;(A1894-FenetreInterm/86400),$A:$A,"&lt;="&amp;A1894)&gt;=NbInterm,1,0),"")</f>
        <v/>
      </c>
      <c r="L1894" s="37" t="str">
        <f aca="false">IF(G1894=1,IF(B1894="",0,IF(J1894&lt;SeuilFugitive,1,0)),"")</f>
        <v/>
      </c>
      <c r="M1894" s="37" t="str">
        <f aca="false">IF(G1894=1,IF(B1894="",IF((Fin-A1894)*24&gt;SeuilFigee,1,0),IF(J1894&gt;SeuilFigee*3600,1,0)),"")</f>
        <v/>
      </c>
      <c r="N1894" s="0" t="str">
        <f aca="false">IF(G1894=1,IF(COUNTIF(H$2:H1894,H1894)=1,COUNTIF($H:$H,H1894),""),"")</f>
        <v/>
      </c>
      <c r="O1894" s="0" t="str">
        <f aca="false">IF(G1894=1,IF(COUNTIF(I$2:I1894,I1894)=1,COUNTIF($I:$I,I1894),""),"")</f>
        <v/>
      </c>
      <c r="P1894" s="38" t="str">
        <f aca="false">IF(G1894=1,IF(COUNTIFS(C$2:C1894,C1894,G$2:G1894,1)=1,COUNTIFS($C:$C,C1894,$G:$G,1)+ROW()/10000000,""),"")</f>
        <v/>
      </c>
      <c r="Q1894" s="0" t="str">
        <f aca="false">IF(K1894=1,IF(COUNTIFS(C$2:C1894,C1894,K$2:K1894,1)=1,1,0),"")</f>
        <v/>
      </c>
      <c r="R1894" s="0" t="str">
        <f aca="false">IF(M1894=1,IF(COUNTIFS(C$2:C1894,C1894,M$2:M1894,1)=1,1,0),"")</f>
        <v/>
      </c>
      <c r="S1894" s="0" t="str">
        <f aca="false">IF(L1894=1,IF(COUNTIFS(C$2:C1894,C1894,L$2:L1894,1)=1,1,0),"")</f>
        <v/>
      </c>
      <c r="T1894" s="38" t="str">
        <f aca="false">IF(N1894="","",N1894+ROW()/10000000)</f>
        <v/>
      </c>
      <c r="U1894" s="0" t="str">
        <f aca="false">IF(G1894=1,IF(B1894="",1,0),"")</f>
        <v/>
      </c>
    </row>
    <row r="1895" customFormat="false" ht="15" hidden="false" customHeight="false" outlineLevel="0" collapsed="false">
      <c r="A1895" s="35"/>
      <c r="B1895" s="35"/>
      <c r="G1895" s="0" t="str">
        <f aca="false">IF(A1895="","",IF(AND(A1895&gt;=Debut,A1895&lt;Fin),1,0))</f>
        <v/>
      </c>
      <c r="H1895" s="0" t="str">
        <f aca="false">IF(G1895=1,INT(ROUND((A1895-Debut)*86400,0)/600),"")</f>
        <v/>
      </c>
      <c r="I1895" s="0" t="str">
        <f aca="false">IF(G1895=1,INT(ROUND((A1895-Debut)*86400,0)/3600),"")</f>
        <v/>
      </c>
      <c r="J1895" s="0" t="str">
        <f aca="false">IF(OR(A1895="",B1895=""),"",ROUND((B1895-A1895)*86400,0))</f>
        <v/>
      </c>
      <c r="K1895" s="37" t="str">
        <f aca="false">IF(G1895=1,IF(COUNTIFS($C:$C,C1895,$G:$G,1,$A:$A,"&gt;="&amp;(A1895-FenetreInterm/86400),$A:$A,"&lt;="&amp;A1895)&gt;=NbInterm,1,0),"")</f>
        <v/>
      </c>
      <c r="L1895" s="37" t="str">
        <f aca="false">IF(G1895=1,IF(B1895="",0,IF(J1895&lt;SeuilFugitive,1,0)),"")</f>
        <v/>
      </c>
      <c r="M1895" s="37" t="str">
        <f aca="false">IF(G1895=1,IF(B1895="",IF((Fin-A1895)*24&gt;SeuilFigee,1,0),IF(J1895&gt;SeuilFigee*3600,1,0)),"")</f>
        <v/>
      </c>
      <c r="N1895" s="0" t="str">
        <f aca="false">IF(G1895=1,IF(COUNTIF(H$2:H1895,H1895)=1,COUNTIF($H:$H,H1895),""),"")</f>
        <v/>
      </c>
      <c r="O1895" s="0" t="str">
        <f aca="false">IF(G1895=1,IF(COUNTIF(I$2:I1895,I1895)=1,COUNTIF($I:$I,I1895),""),"")</f>
        <v/>
      </c>
      <c r="P1895" s="38" t="str">
        <f aca="false">IF(G1895=1,IF(COUNTIFS(C$2:C1895,C1895,G$2:G1895,1)=1,COUNTIFS($C:$C,C1895,$G:$G,1)+ROW()/10000000,""),"")</f>
        <v/>
      </c>
      <c r="Q1895" s="0" t="str">
        <f aca="false">IF(K1895=1,IF(COUNTIFS(C$2:C1895,C1895,K$2:K1895,1)=1,1,0),"")</f>
        <v/>
      </c>
      <c r="R1895" s="0" t="str">
        <f aca="false">IF(M1895=1,IF(COUNTIFS(C$2:C1895,C1895,M$2:M1895,1)=1,1,0),"")</f>
        <v/>
      </c>
      <c r="S1895" s="0" t="str">
        <f aca="false">IF(L1895=1,IF(COUNTIFS(C$2:C1895,C1895,L$2:L1895,1)=1,1,0),"")</f>
        <v/>
      </c>
      <c r="T1895" s="38" t="str">
        <f aca="false">IF(N1895="","",N1895+ROW()/10000000)</f>
        <v/>
      </c>
      <c r="U1895" s="0" t="str">
        <f aca="false">IF(G1895=1,IF(B1895="",1,0),"")</f>
        <v/>
      </c>
    </row>
    <row r="1896" customFormat="false" ht="15" hidden="false" customHeight="false" outlineLevel="0" collapsed="false">
      <c r="A1896" s="35"/>
      <c r="B1896" s="35"/>
      <c r="G1896" s="0" t="str">
        <f aca="false">IF(A1896="","",IF(AND(A1896&gt;=Debut,A1896&lt;Fin),1,0))</f>
        <v/>
      </c>
      <c r="H1896" s="0" t="str">
        <f aca="false">IF(G1896=1,INT(ROUND((A1896-Debut)*86400,0)/600),"")</f>
        <v/>
      </c>
      <c r="I1896" s="0" t="str">
        <f aca="false">IF(G1896=1,INT(ROUND((A1896-Debut)*86400,0)/3600),"")</f>
        <v/>
      </c>
      <c r="J1896" s="0" t="str">
        <f aca="false">IF(OR(A1896="",B1896=""),"",ROUND((B1896-A1896)*86400,0))</f>
        <v/>
      </c>
      <c r="K1896" s="37" t="str">
        <f aca="false">IF(G1896=1,IF(COUNTIFS($C:$C,C1896,$G:$G,1,$A:$A,"&gt;="&amp;(A1896-FenetreInterm/86400),$A:$A,"&lt;="&amp;A1896)&gt;=NbInterm,1,0),"")</f>
        <v/>
      </c>
      <c r="L1896" s="37" t="str">
        <f aca="false">IF(G1896=1,IF(B1896="",0,IF(J1896&lt;SeuilFugitive,1,0)),"")</f>
        <v/>
      </c>
      <c r="M1896" s="37" t="str">
        <f aca="false">IF(G1896=1,IF(B1896="",IF((Fin-A1896)*24&gt;SeuilFigee,1,0),IF(J1896&gt;SeuilFigee*3600,1,0)),"")</f>
        <v/>
      </c>
      <c r="N1896" s="0" t="str">
        <f aca="false">IF(G1896=1,IF(COUNTIF(H$2:H1896,H1896)=1,COUNTIF($H:$H,H1896),""),"")</f>
        <v/>
      </c>
      <c r="O1896" s="0" t="str">
        <f aca="false">IF(G1896=1,IF(COUNTIF(I$2:I1896,I1896)=1,COUNTIF($I:$I,I1896),""),"")</f>
        <v/>
      </c>
      <c r="P1896" s="38" t="str">
        <f aca="false">IF(G1896=1,IF(COUNTIFS(C$2:C1896,C1896,G$2:G1896,1)=1,COUNTIFS($C:$C,C1896,$G:$G,1)+ROW()/10000000,""),"")</f>
        <v/>
      </c>
      <c r="Q1896" s="0" t="str">
        <f aca="false">IF(K1896=1,IF(COUNTIFS(C$2:C1896,C1896,K$2:K1896,1)=1,1,0),"")</f>
        <v/>
      </c>
      <c r="R1896" s="0" t="str">
        <f aca="false">IF(M1896=1,IF(COUNTIFS(C$2:C1896,C1896,M$2:M1896,1)=1,1,0),"")</f>
        <v/>
      </c>
      <c r="S1896" s="0" t="str">
        <f aca="false">IF(L1896=1,IF(COUNTIFS(C$2:C1896,C1896,L$2:L1896,1)=1,1,0),"")</f>
        <v/>
      </c>
      <c r="T1896" s="38" t="str">
        <f aca="false">IF(N1896="","",N1896+ROW()/10000000)</f>
        <v/>
      </c>
      <c r="U1896" s="0" t="str">
        <f aca="false">IF(G1896=1,IF(B1896="",1,0),"")</f>
        <v/>
      </c>
    </row>
    <row r="1897" customFormat="false" ht="15" hidden="false" customHeight="false" outlineLevel="0" collapsed="false">
      <c r="A1897" s="35"/>
      <c r="B1897" s="35"/>
      <c r="G1897" s="0" t="str">
        <f aca="false">IF(A1897="","",IF(AND(A1897&gt;=Debut,A1897&lt;Fin),1,0))</f>
        <v/>
      </c>
      <c r="H1897" s="0" t="str">
        <f aca="false">IF(G1897=1,INT(ROUND((A1897-Debut)*86400,0)/600),"")</f>
        <v/>
      </c>
      <c r="I1897" s="0" t="str">
        <f aca="false">IF(G1897=1,INT(ROUND((A1897-Debut)*86400,0)/3600),"")</f>
        <v/>
      </c>
      <c r="J1897" s="0" t="str">
        <f aca="false">IF(OR(A1897="",B1897=""),"",ROUND((B1897-A1897)*86400,0))</f>
        <v/>
      </c>
      <c r="K1897" s="37" t="str">
        <f aca="false">IF(G1897=1,IF(COUNTIFS($C:$C,C1897,$G:$G,1,$A:$A,"&gt;="&amp;(A1897-FenetreInterm/86400),$A:$A,"&lt;="&amp;A1897)&gt;=NbInterm,1,0),"")</f>
        <v/>
      </c>
      <c r="L1897" s="37" t="str">
        <f aca="false">IF(G1897=1,IF(B1897="",0,IF(J1897&lt;SeuilFugitive,1,0)),"")</f>
        <v/>
      </c>
      <c r="M1897" s="37" t="str">
        <f aca="false">IF(G1897=1,IF(B1897="",IF((Fin-A1897)*24&gt;SeuilFigee,1,0),IF(J1897&gt;SeuilFigee*3600,1,0)),"")</f>
        <v/>
      </c>
      <c r="N1897" s="0" t="str">
        <f aca="false">IF(G1897=1,IF(COUNTIF(H$2:H1897,H1897)=1,COUNTIF($H:$H,H1897),""),"")</f>
        <v/>
      </c>
      <c r="O1897" s="0" t="str">
        <f aca="false">IF(G1897=1,IF(COUNTIF(I$2:I1897,I1897)=1,COUNTIF($I:$I,I1897),""),"")</f>
        <v/>
      </c>
      <c r="P1897" s="38" t="str">
        <f aca="false">IF(G1897=1,IF(COUNTIFS(C$2:C1897,C1897,G$2:G1897,1)=1,COUNTIFS($C:$C,C1897,$G:$G,1)+ROW()/10000000,""),"")</f>
        <v/>
      </c>
      <c r="Q1897" s="0" t="str">
        <f aca="false">IF(K1897=1,IF(COUNTIFS(C$2:C1897,C1897,K$2:K1897,1)=1,1,0),"")</f>
        <v/>
      </c>
      <c r="R1897" s="0" t="str">
        <f aca="false">IF(M1897=1,IF(COUNTIFS(C$2:C1897,C1897,M$2:M1897,1)=1,1,0),"")</f>
        <v/>
      </c>
      <c r="S1897" s="0" t="str">
        <f aca="false">IF(L1897=1,IF(COUNTIFS(C$2:C1897,C1897,L$2:L1897,1)=1,1,0),"")</f>
        <v/>
      </c>
      <c r="T1897" s="38" t="str">
        <f aca="false">IF(N1897="","",N1897+ROW()/10000000)</f>
        <v/>
      </c>
      <c r="U1897" s="0" t="str">
        <f aca="false">IF(G1897=1,IF(B1897="",1,0),"")</f>
        <v/>
      </c>
    </row>
    <row r="1898" customFormat="false" ht="15" hidden="false" customHeight="false" outlineLevel="0" collapsed="false">
      <c r="A1898" s="35"/>
      <c r="B1898" s="35"/>
      <c r="G1898" s="0" t="str">
        <f aca="false">IF(A1898="","",IF(AND(A1898&gt;=Debut,A1898&lt;Fin),1,0))</f>
        <v/>
      </c>
      <c r="H1898" s="0" t="str">
        <f aca="false">IF(G1898=1,INT(ROUND((A1898-Debut)*86400,0)/600),"")</f>
        <v/>
      </c>
      <c r="I1898" s="0" t="str">
        <f aca="false">IF(G1898=1,INT(ROUND((A1898-Debut)*86400,0)/3600),"")</f>
        <v/>
      </c>
      <c r="J1898" s="0" t="str">
        <f aca="false">IF(OR(A1898="",B1898=""),"",ROUND((B1898-A1898)*86400,0))</f>
        <v/>
      </c>
      <c r="K1898" s="37" t="str">
        <f aca="false">IF(G1898=1,IF(COUNTIFS($C:$C,C1898,$G:$G,1,$A:$A,"&gt;="&amp;(A1898-FenetreInterm/86400),$A:$A,"&lt;="&amp;A1898)&gt;=NbInterm,1,0),"")</f>
        <v/>
      </c>
      <c r="L1898" s="37" t="str">
        <f aca="false">IF(G1898=1,IF(B1898="",0,IF(J1898&lt;SeuilFugitive,1,0)),"")</f>
        <v/>
      </c>
      <c r="M1898" s="37" t="str">
        <f aca="false">IF(G1898=1,IF(B1898="",IF((Fin-A1898)*24&gt;SeuilFigee,1,0),IF(J1898&gt;SeuilFigee*3600,1,0)),"")</f>
        <v/>
      </c>
      <c r="N1898" s="0" t="str">
        <f aca="false">IF(G1898=1,IF(COUNTIF(H$2:H1898,H1898)=1,COUNTIF($H:$H,H1898),""),"")</f>
        <v/>
      </c>
      <c r="O1898" s="0" t="str">
        <f aca="false">IF(G1898=1,IF(COUNTIF(I$2:I1898,I1898)=1,COUNTIF($I:$I,I1898),""),"")</f>
        <v/>
      </c>
      <c r="P1898" s="38" t="str">
        <f aca="false">IF(G1898=1,IF(COUNTIFS(C$2:C1898,C1898,G$2:G1898,1)=1,COUNTIFS($C:$C,C1898,$G:$G,1)+ROW()/10000000,""),"")</f>
        <v/>
      </c>
      <c r="Q1898" s="0" t="str">
        <f aca="false">IF(K1898=1,IF(COUNTIFS(C$2:C1898,C1898,K$2:K1898,1)=1,1,0),"")</f>
        <v/>
      </c>
      <c r="R1898" s="0" t="str">
        <f aca="false">IF(M1898=1,IF(COUNTIFS(C$2:C1898,C1898,M$2:M1898,1)=1,1,0),"")</f>
        <v/>
      </c>
      <c r="S1898" s="0" t="str">
        <f aca="false">IF(L1898=1,IF(COUNTIFS(C$2:C1898,C1898,L$2:L1898,1)=1,1,0),"")</f>
        <v/>
      </c>
      <c r="T1898" s="38" t="str">
        <f aca="false">IF(N1898="","",N1898+ROW()/10000000)</f>
        <v/>
      </c>
      <c r="U1898" s="0" t="str">
        <f aca="false">IF(G1898=1,IF(B1898="",1,0),"")</f>
        <v/>
      </c>
    </row>
    <row r="1899" customFormat="false" ht="15" hidden="false" customHeight="false" outlineLevel="0" collapsed="false">
      <c r="A1899" s="35"/>
      <c r="B1899" s="35"/>
      <c r="G1899" s="0" t="str">
        <f aca="false">IF(A1899="","",IF(AND(A1899&gt;=Debut,A1899&lt;Fin),1,0))</f>
        <v/>
      </c>
      <c r="H1899" s="0" t="str">
        <f aca="false">IF(G1899=1,INT(ROUND((A1899-Debut)*86400,0)/600),"")</f>
        <v/>
      </c>
      <c r="I1899" s="0" t="str">
        <f aca="false">IF(G1899=1,INT(ROUND((A1899-Debut)*86400,0)/3600),"")</f>
        <v/>
      </c>
      <c r="J1899" s="0" t="str">
        <f aca="false">IF(OR(A1899="",B1899=""),"",ROUND((B1899-A1899)*86400,0))</f>
        <v/>
      </c>
      <c r="K1899" s="37" t="str">
        <f aca="false">IF(G1899=1,IF(COUNTIFS($C:$C,C1899,$G:$G,1,$A:$A,"&gt;="&amp;(A1899-FenetreInterm/86400),$A:$A,"&lt;="&amp;A1899)&gt;=NbInterm,1,0),"")</f>
        <v/>
      </c>
      <c r="L1899" s="37" t="str">
        <f aca="false">IF(G1899=1,IF(B1899="",0,IF(J1899&lt;SeuilFugitive,1,0)),"")</f>
        <v/>
      </c>
      <c r="M1899" s="37" t="str">
        <f aca="false">IF(G1899=1,IF(B1899="",IF((Fin-A1899)*24&gt;SeuilFigee,1,0),IF(J1899&gt;SeuilFigee*3600,1,0)),"")</f>
        <v/>
      </c>
      <c r="N1899" s="0" t="str">
        <f aca="false">IF(G1899=1,IF(COUNTIF(H$2:H1899,H1899)=1,COUNTIF($H:$H,H1899),""),"")</f>
        <v/>
      </c>
      <c r="O1899" s="0" t="str">
        <f aca="false">IF(G1899=1,IF(COUNTIF(I$2:I1899,I1899)=1,COUNTIF($I:$I,I1899),""),"")</f>
        <v/>
      </c>
      <c r="P1899" s="38" t="str">
        <f aca="false">IF(G1899=1,IF(COUNTIFS(C$2:C1899,C1899,G$2:G1899,1)=1,COUNTIFS($C:$C,C1899,$G:$G,1)+ROW()/10000000,""),"")</f>
        <v/>
      </c>
      <c r="Q1899" s="0" t="str">
        <f aca="false">IF(K1899=1,IF(COUNTIFS(C$2:C1899,C1899,K$2:K1899,1)=1,1,0),"")</f>
        <v/>
      </c>
      <c r="R1899" s="0" t="str">
        <f aca="false">IF(M1899=1,IF(COUNTIFS(C$2:C1899,C1899,M$2:M1899,1)=1,1,0),"")</f>
        <v/>
      </c>
      <c r="S1899" s="0" t="str">
        <f aca="false">IF(L1899=1,IF(COUNTIFS(C$2:C1899,C1899,L$2:L1899,1)=1,1,0),"")</f>
        <v/>
      </c>
      <c r="T1899" s="38" t="str">
        <f aca="false">IF(N1899="","",N1899+ROW()/10000000)</f>
        <v/>
      </c>
      <c r="U1899" s="0" t="str">
        <f aca="false">IF(G1899=1,IF(B1899="",1,0),"")</f>
        <v/>
      </c>
    </row>
    <row r="1900" customFormat="false" ht="15" hidden="false" customHeight="false" outlineLevel="0" collapsed="false">
      <c r="A1900" s="35"/>
      <c r="B1900" s="35"/>
      <c r="G1900" s="0" t="str">
        <f aca="false">IF(A1900="","",IF(AND(A1900&gt;=Debut,A1900&lt;Fin),1,0))</f>
        <v/>
      </c>
      <c r="H1900" s="0" t="str">
        <f aca="false">IF(G1900=1,INT(ROUND((A1900-Debut)*86400,0)/600),"")</f>
        <v/>
      </c>
      <c r="I1900" s="0" t="str">
        <f aca="false">IF(G1900=1,INT(ROUND((A1900-Debut)*86400,0)/3600),"")</f>
        <v/>
      </c>
      <c r="J1900" s="0" t="str">
        <f aca="false">IF(OR(A1900="",B1900=""),"",ROUND((B1900-A1900)*86400,0))</f>
        <v/>
      </c>
      <c r="K1900" s="37" t="str">
        <f aca="false">IF(G1900=1,IF(COUNTIFS($C:$C,C1900,$G:$G,1,$A:$A,"&gt;="&amp;(A1900-FenetreInterm/86400),$A:$A,"&lt;="&amp;A1900)&gt;=NbInterm,1,0),"")</f>
        <v/>
      </c>
      <c r="L1900" s="37" t="str">
        <f aca="false">IF(G1900=1,IF(B1900="",0,IF(J1900&lt;SeuilFugitive,1,0)),"")</f>
        <v/>
      </c>
      <c r="M1900" s="37" t="str">
        <f aca="false">IF(G1900=1,IF(B1900="",IF((Fin-A1900)*24&gt;SeuilFigee,1,0),IF(J1900&gt;SeuilFigee*3600,1,0)),"")</f>
        <v/>
      </c>
      <c r="N1900" s="0" t="str">
        <f aca="false">IF(G1900=1,IF(COUNTIF(H$2:H1900,H1900)=1,COUNTIF($H:$H,H1900),""),"")</f>
        <v/>
      </c>
      <c r="O1900" s="0" t="str">
        <f aca="false">IF(G1900=1,IF(COUNTIF(I$2:I1900,I1900)=1,COUNTIF($I:$I,I1900),""),"")</f>
        <v/>
      </c>
      <c r="P1900" s="38" t="str">
        <f aca="false">IF(G1900=1,IF(COUNTIFS(C$2:C1900,C1900,G$2:G1900,1)=1,COUNTIFS($C:$C,C1900,$G:$G,1)+ROW()/10000000,""),"")</f>
        <v/>
      </c>
      <c r="Q1900" s="0" t="str">
        <f aca="false">IF(K1900=1,IF(COUNTIFS(C$2:C1900,C1900,K$2:K1900,1)=1,1,0),"")</f>
        <v/>
      </c>
      <c r="R1900" s="0" t="str">
        <f aca="false">IF(M1900=1,IF(COUNTIFS(C$2:C1900,C1900,M$2:M1900,1)=1,1,0),"")</f>
        <v/>
      </c>
      <c r="S1900" s="0" t="str">
        <f aca="false">IF(L1900=1,IF(COUNTIFS(C$2:C1900,C1900,L$2:L1900,1)=1,1,0),"")</f>
        <v/>
      </c>
      <c r="T1900" s="38" t="str">
        <f aca="false">IF(N1900="","",N1900+ROW()/10000000)</f>
        <v/>
      </c>
      <c r="U1900" s="0" t="str">
        <f aca="false">IF(G1900=1,IF(B1900="",1,0),"")</f>
        <v/>
      </c>
    </row>
    <row r="1901" customFormat="false" ht="15" hidden="false" customHeight="false" outlineLevel="0" collapsed="false">
      <c r="A1901" s="35"/>
      <c r="B1901" s="35"/>
      <c r="G1901" s="0" t="str">
        <f aca="false">IF(A1901="","",IF(AND(A1901&gt;=Debut,A1901&lt;Fin),1,0))</f>
        <v/>
      </c>
      <c r="H1901" s="0" t="str">
        <f aca="false">IF(G1901=1,INT(ROUND((A1901-Debut)*86400,0)/600),"")</f>
        <v/>
      </c>
      <c r="I1901" s="0" t="str">
        <f aca="false">IF(G1901=1,INT(ROUND((A1901-Debut)*86400,0)/3600),"")</f>
        <v/>
      </c>
      <c r="J1901" s="0" t="str">
        <f aca="false">IF(OR(A1901="",B1901=""),"",ROUND((B1901-A1901)*86400,0))</f>
        <v/>
      </c>
      <c r="K1901" s="37" t="str">
        <f aca="false">IF(G1901=1,IF(COUNTIFS($C:$C,C1901,$G:$G,1,$A:$A,"&gt;="&amp;(A1901-FenetreInterm/86400),$A:$A,"&lt;="&amp;A1901)&gt;=NbInterm,1,0),"")</f>
        <v/>
      </c>
      <c r="L1901" s="37" t="str">
        <f aca="false">IF(G1901=1,IF(B1901="",0,IF(J1901&lt;SeuilFugitive,1,0)),"")</f>
        <v/>
      </c>
      <c r="M1901" s="37" t="str">
        <f aca="false">IF(G1901=1,IF(B1901="",IF((Fin-A1901)*24&gt;SeuilFigee,1,0),IF(J1901&gt;SeuilFigee*3600,1,0)),"")</f>
        <v/>
      </c>
      <c r="N1901" s="0" t="str">
        <f aca="false">IF(G1901=1,IF(COUNTIF(H$2:H1901,H1901)=1,COUNTIF($H:$H,H1901),""),"")</f>
        <v/>
      </c>
      <c r="O1901" s="0" t="str">
        <f aca="false">IF(G1901=1,IF(COUNTIF(I$2:I1901,I1901)=1,COUNTIF($I:$I,I1901),""),"")</f>
        <v/>
      </c>
      <c r="P1901" s="38" t="str">
        <f aca="false">IF(G1901=1,IF(COUNTIFS(C$2:C1901,C1901,G$2:G1901,1)=1,COUNTIFS($C:$C,C1901,$G:$G,1)+ROW()/10000000,""),"")</f>
        <v/>
      </c>
      <c r="Q1901" s="0" t="str">
        <f aca="false">IF(K1901=1,IF(COUNTIFS(C$2:C1901,C1901,K$2:K1901,1)=1,1,0),"")</f>
        <v/>
      </c>
      <c r="R1901" s="0" t="str">
        <f aca="false">IF(M1901=1,IF(COUNTIFS(C$2:C1901,C1901,M$2:M1901,1)=1,1,0),"")</f>
        <v/>
      </c>
      <c r="S1901" s="0" t="str">
        <f aca="false">IF(L1901=1,IF(COUNTIFS(C$2:C1901,C1901,L$2:L1901,1)=1,1,0),"")</f>
        <v/>
      </c>
      <c r="T1901" s="38" t="str">
        <f aca="false">IF(N1901="","",N1901+ROW()/10000000)</f>
        <v/>
      </c>
      <c r="U1901" s="0" t="str">
        <f aca="false">IF(G1901=1,IF(B1901="",1,0),"")</f>
        <v/>
      </c>
    </row>
    <row r="1902" customFormat="false" ht="15" hidden="false" customHeight="false" outlineLevel="0" collapsed="false">
      <c r="A1902" s="35"/>
      <c r="B1902" s="35"/>
      <c r="G1902" s="0" t="str">
        <f aca="false">IF(A1902="","",IF(AND(A1902&gt;=Debut,A1902&lt;Fin),1,0))</f>
        <v/>
      </c>
      <c r="H1902" s="0" t="str">
        <f aca="false">IF(G1902=1,INT(ROUND((A1902-Debut)*86400,0)/600),"")</f>
        <v/>
      </c>
      <c r="I1902" s="0" t="str">
        <f aca="false">IF(G1902=1,INT(ROUND((A1902-Debut)*86400,0)/3600),"")</f>
        <v/>
      </c>
      <c r="J1902" s="0" t="str">
        <f aca="false">IF(OR(A1902="",B1902=""),"",ROUND((B1902-A1902)*86400,0))</f>
        <v/>
      </c>
      <c r="K1902" s="37" t="str">
        <f aca="false">IF(G1902=1,IF(COUNTIFS($C:$C,C1902,$G:$G,1,$A:$A,"&gt;="&amp;(A1902-FenetreInterm/86400),$A:$A,"&lt;="&amp;A1902)&gt;=NbInterm,1,0),"")</f>
        <v/>
      </c>
      <c r="L1902" s="37" t="str">
        <f aca="false">IF(G1902=1,IF(B1902="",0,IF(J1902&lt;SeuilFugitive,1,0)),"")</f>
        <v/>
      </c>
      <c r="M1902" s="37" t="str">
        <f aca="false">IF(G1902=1,IF(B1902="",IF((Fin-A1902)*24&gt;SeuilFigee,1,0),IF(J1902&gt;SeuilFigee*3600,1,0)),"")</f>
        <v/>
      </c>
      <c r="N1902" s="0" t="str">
        <f aca="false">IF(G1902=1,IF(COUNTIF(H$2:H1902,H1902)=1,COUNTIF($H:$H,H1902),""),"")</f>
        <v/>
      </c>
      <c r="O1902" s="0" t="str">
        <f aca="false">IF(G1902=1,IF(COUNTIF(I$2:I1902,I1902)=1,COUNTIF($I:$I,I1902),""),"")</f>
        <v/>
      </c>
      <c r="P1902" s="38" t="str">
        <f aca="false">IF(G1902=1,IF(COUNTIFS(C$2:C1902,C1902,G$2:G1902,1)=1,COUNTIFS($C:$C,C1902,$G:$G,1)+ROW()/10000000,""),"")</f>
        <v/>
      </c>
      <c r="Q1902" s="0" t="str">
        <f aca="false">IF(K1902=1,IF(COUNTIFS(C$2:C1902,C1902,K$2:K1902,1)=1,1,0),"")</f>
        <v/>
      </c>
      <c r="R1902" s="0" t="str">
        <f aca="false">IF(M1902=1,IF(COUNTIFS(C$2:C1902,C1902,M$2:M1902,1)=1,1,0),"")</f>
        <v/>
      </c>
      <c r="S1902" s="0" t="str">
        <f aca="false">IF(L1902=1,IF(COUNTIFS(C$2:C1902,C1902,L$2:L1902,1)=1,1,0),"")</f>
        <v/>
      </c>
      <c r="T1902" s="38" t="str">
        <f aca="false">IF(N1902="","",N1902+ROW()/10000000)</f>
        <v/>
      </c>
      <c r="U1902" s="0" t="str">
        <f aca="false">IF(G1902=1,IF(B1902="",1,0),"")</f>
        <v/>
      </c>
    </row>
    <row r="1903" customFormat="false" ht="15" hidden="false" customHeight="false" outlineLevel="0" collapsed="false">
      <c r="A1903" s="35"/>
      <c r="B1903" s="35"/>
      <c r="G1903" s="0" t="str">
        <f aca="false">IF(A1903="","",IF(AND(A1903&gt;=Debut,A1903&lt;Fin),1,0))</f>
        <v/>
      </c>
      <c r="H1903" s="0" t="str">
        <f aca="false">IF(G1903=1,INT(ROUND((A1903-Debut)*86400,0)/600),"")</f>
        <v/>
      </c>
      <c r="I1903" s="0" t="str">
        <f aca="false">IF(G1903=1,INT(ROUND((A1903-Debut)*86400,0)/3600),"")</f>
        <v/>
      </c>
      <c r="J1903" s="0" t="str">
        <f aca="false">IF(OR(A1903="",B1903=""),"",ROUND((B1903-A1903)*86400,0))</f>
        <v/>
      </c>
      <c r="K1903" s="37" t="str">
        <f aca="false">IF(G1903=1,IF(COUNTIFS($C:$C,C1903,$G:$G,1,$A:$A,"&gt;="&amp;(A1903-FenetreInterm/86400),$A:$A,"&lt;="&amp;A1903)&gt;=NbInterm,1,0),"")</f>
        <v/>
      </c>
      <c r="L1903" s="37" t="str">
        <f aca="false">IF(G1903=1,IF(B1903="",0,IF(J1903&lt;SeuilFugitive,1,0)),"")</f>
        <v/>
      </c>
      <c r="M1903" s="37" t="str">
        <f aca="false">IF(G1903=1,IF(B1903="",IF((Fin-A1903)*24&gt;SeuilFigee,1,0),IF(J1903&gt;SeuilFigee*3600,1,0)),"")</f>
        <v/>
      </c>
      <c r="N1903" s="0" t="str">
        <f aca="false">IF(G1903=1,IF(COUNTIF(H$2:H1903,H1903)=1,COUNTIF($H:$H,H1903),""),"")</f>
        <v/>
      </c>
      <c r="O1903" s="0" t="str">
        <f aca="false">IF(G1903=1,IF(COUNTIF(I$2:I1903,I1903)=1,COUNTIF($I:$I,I1903),""),"")</f>
        <v/>
      </c>
      <c r="P1903" s="38" t="str">
        <f aca="false">IF(G1903=1,IF(COUNTIFS(C$2:C1903,C1903,G$2:G1903,1)=1,COUNTIFS($C:$C,C1903,$G:$G,1)+ROW()/10000000,""),"")</f>
        <v/>
      </c>
      <c r="Q1903" s="0" t="str">
        <f aca="false">IF(K1903=1,IF(COUNTIFS(C$2:C1903,C1903,K$2:K1903,1)=1,1,0),"")</f>
        <v/>
      </c>
      <c r="R1903" s="0" t="str">
        <f aca="false">IF(M1903=1,IF(COUNTIFS(C$2:C1903,C1903,M$2:M1903,1)=1,1,0),"")</f>
        <v/>
      </c>
      <c r="S1903" s="0" t="str">
        <f aca="false">IF(L1903=1,IF(COUNTIFS(C$2:C1903,C1903,L$2:L1903,1)=1,1,0),"")</f>
        <v/>
      </c>
      <c r="T1903" s="38" t="str">
        <f aca="false">IF(N1903="","",N1903+ROW()/10000000)</f>
        <v/>
      </c>
      <c r="U1903" s="0" t="str">
        <f aca="false">IF(G1903=1,IF(B1903="",1,0),"")</f>
        <v/>
      </c>
    </row>
    <row r="1904" customFormat="false" ht="15" hidden="false" customHeight="false" outlineLevel="0" collapsed="false">
      <c r="A1904" s="35"/>
      <c r="B1904" s="35"/>
      <c r="G1904" s="0" t="str">
        <f aca="false">IF(A1904="","",IF(AND(A1904&gt;=Debut,A1904&lt;Fin),1,0))</f>
        <v/>
      </c>
      <c r="H1904" s="0" t="str">
        <f aca="false">IF(G1904=1,INT(ROUND((A1904-Debut)*86400,0)/600),"")</f>
        <v/>
      </c>
      <c r="I1904" s="0" t="str">
        <f aca="false">IF(G1904=1,INT(ROUND((A1904-Debut)*86400,0)/3600),"")</f>
        <v/>
      </c>
      <c r="J1904" s="0" t="str">
        <f aca="false">IF(OR(A1904="",B1904=""),"",ROUND((B1904-A1904)*86400,0))</f>
        <v/>
      </c>
      <c r="K1904" s="37" t="str">
        <f aca="false">IF(G1904=1,IF(COUNTIFS($C:$C,C1904,$G:$G,1,$A:$A,"&gt;="&amp;(A1904-FenetreInterm/86400),$A:$A,"&lt;="&amp;A1904)&gt;=NbInterm,1,0),"")</f>
        <v/>
      </c>
      <c r="L1904" s="37" t="str">
        <f aca="false">IF(G1904=1,IF(B1904="",0,IF(J1904&lt;SeuilFugitive,1,0)),"")</f>
        <v/>
      </c>
      <c r="M1904" s="37" t="str">
        <f aca="false">IF(G1904=1,IF(B1904="",IF((Fin-A1904)*24&gt;SeuilFigee,1,0),IF(J1904&gt;SeuilFigee*3600,1,0)),"")</f>
        <v/>
      </c>
      <c r="N1904" s="0" t="str">
        <f aca="false">IF(G1904=1,IF(COUNTIF(H$2:H1904,H1904)=1,COUNTIF($H:$H,H1904),""),"")</f>
        <v/>
      </c>
      <c r="O1904" s="0" t="str">
        <f aca="false">IF(G1904=1,IF(COUNTIF(I$2:I1904,I1904)=1,COUNTIF($I:$I,I1904),""),"")</f>
        <v/>
      </c>
      <c r="P1904" s="38" t="str">
        <f aca="false">IF(G1904=1,IF(COUNTIFS(C$2:C1904,C1904,G$2:G1904,1)=1,COUNTIFS($C:$C,C1904,$G:$G,1)+ROW()/10000000,""),"")</f>
        <v/>
      </c>
      <c r="Q1904" s="0" t="str">
        <f aca="false">IF(K1904=1,IF(COUNTIFS(C$2:C1904,C1904,K$2:K1904,1)=1,1,0),"")</f>
        <v/>
      </c>
      <c r="R1904" s="0" t="str">
        <f aca="false">IF(M1904=1,IF(COUNTIFS(C$2:C1904,C1904,M$2:M1904,1)=1,1,0),"")</f>
        <v/>
      </c>
      <c r="S1904" s="0" t="str">
        <f aca="false">IF(L1904=1,IF(COUNTIFS(C$2:C1904,C1904,L$2:L1904,1)=1,1,0),"")</f>
        <v/>
      </c>
      <c r="T1904" s="38" t="str">
        <f aca="false">IF(N1904="","",N1904+ROW()/10000000)</f>
        <v/>
      </c>
      <c r="U1904" s="0" t="str">
        <f aca="false">IF(G1904=1,IF(B1904="",1,0),"")</f>
        <v/>
      </c>
    </row>
    <row r="1905" customFormat="false" ht="15" hidden="false" customHeight="false" outlineLevel="0" collapsed="false">
      <c r="A1905" s="35"/>
      <c r="B1905" s="35"/>
      <c r="G1905" s="0" t="str">
        <f aca="false">IF(A1905="","",IF(AND(A1905&gt;=Debut,A1905&lt;Fin),1,0))</f>
        <v/>
      </c>
      <c r="H1905" s="0" t="str">
        <f aca="false">IF(G1905=1,INT(ROUND((A1905-Debut)*86400,0)/600),"")</f>
        <v/>
      </c>
      <c r="I1905" s="0" t="str">
        <f aca="false">IF(G1905=1,INT(ROUND((A1905-Debut)*86400,0)/3600),"")</f>
        <v/>
      </c>
      <c r="J1905" s="0" t="str">
        <f aca="false">IF(OR(A1905="",B1905=""),"",ROUND((B1905-A1905)*86400,0))</f>
        <v/>
      </c>
      <c r="K1905" s="37" t="str">
        <f aca="false">IF(G1905=1,IF(COUNTIFS($C:$C,C1905,$G:$G,1,$A:$A,"&gt;="&amp;(A1905-FenetreInterm/86400),$A:$A,"&lt;="&amp;A1905)&gt;=NbInterm,1,0),"")</f>
        <v/>
      </c>
      <c r="L1905" s="37" t="str">
        <f aca="false">IF(G1905=1,IF(B1905="",0,IF(J1905&lt;SeuilFugitive,1,0)),"")</f>
        <v/>
      </c>
      <c r="M1905" s="37" t="str">
        <f aca="false">IF(G1905=1,IF(B1905="",IF((Fin-A1905)*24&gt;SeuilFigee,1,0),IF(J1905&gt;SeuilFigee*3600,1,0)),"")</f>
        <v/>
      </c>
      <c r="N1905" s="0" t="str">
        <f aca="false">IF(G1905=1,IF(COUNTIF(H$2:H1905,H1905)=1,COUNTIF($H:$H,H1905),""),"")</f>
        <v/>
      </c>
      <c r="O1905" s="0" t="str">
        <f aca="false">IF(G1905=1,IF(COUNTIF(I$2:I1905,I1905)=1,COUNTIF($I:$I,I1905),""),"")</f>
        <v/>
      </c>
      <c r="P1905" s="38" t="str">
        <f aca="false">IF(G1905=1,IF(COUNTIFS(C$2:C1905,C1905,G$2:G1905,1)=1,COUNTIFS($C:$C,C1905,$G:$G,1)+ROW()/10000000,""),"")</f>
        <v/>
      </c>
      <c r="Q1905" s="0" t="str">
        <f aca="false">IF(K1905=1,IF(COUNTIFS(C$2:C1905,C1905,K$2:K1905,1)=1,1,0),"")</f>
        <v/>
      </c>
      <c r="R1905" s="0" t="str">
        <f aca="false">IF(M1905=1,IF(COUNTIFS(C$2:C1905,C1905,M$2:M1905,1)=1,1,0),"")</f>
        <v/>
      </c>
      <c r="S1905" s="0" t="str">
        <f aca="false">IF(L1905=1,IF(COUNTIFS(C$2:C1905,C1905,L$2:L1905,1)=1,1,0),"")</f>
        <v/>
      </c>
      <c r="T1905" s="38" t="str">
        <f aca="false">IF(N1905="","",N1905+ROW()/10000000)</f>
        <v/>
      </c>
      <c r="U1905" s="0" t="str">
        <f aca="false">IF(G1905=1,IF(B1905="",1,0),"")</f>
        <v/>
      </c>
    </row>
    <row r="1906" customFormat="false" ht="15" hidden="false" customHeight="false" outlineLevel="0" collapsed="false">
      <c r="A1906" s="35"/>
      <c r="B1906" s="35"/>
      <c r="G1906" s="0" t="str">
        <f aca="false">IF(A1906="","",IF(AND(A1906&gt;=Debut,A1906&lt;Fin),1,0))</f>
        <v/>
      </c>
      <c r="H1906" s="0" t="str">
        <f aca="false">IF(G1906=1,INT(ROUND((A1906-Debut)*86400,0)/600),"")</f>
        <v/>
      </c>
      <c r="I1906" s="0" t="str">
        <f aca="false">IF(G1906=1,INT(ROUND((A1906-Debut)*86400,0)/3600),"")</f>
        <v/>
      </c>
      <c r="J1906" s="0" t="str">
        <f aca="false">IF(OR(A1906="",B1906=""),"",ROUND((B1906-A1906)*86400,0))</f>
        <v/>
      </c>
      <c r="K1906" s="37" t="str">
        <f aca="false">IF(G1906=1,IF(COUNTIFS($C:$C,C1906,$G:$G,1,$A:$A,"&gt;="&amp;(A1906-FenetreInterm/86400),$A:$A,"&lt;="&amp;A1906)&gt;=NbInterm,1,0),"")</f>
        <v/>
      </c>
      <c r="L1906" s="37" t="str">
        <f aca="false">IF(G1906=1,IF(B1906="",0,IF(J1906&lt;SeuilFugitive,1,0)),"")</f>
        <v/>
      </c>
      <c r="M1906" s="37" t="str">
        <f aca="false">IF(G1906=1,IF(B1906="",IF((Fin-A1906)*24&gt;SeuilFigee,1,0),IF(J1906&gt;SeuilFigee*3600,1,0)),"")</f>
        <v/>
      </c>
      <c r="N1906" s="0" t="str">
        <f aca="false">IF(G1906=1,IF(COUNTIF(H$2:H1906,H1906)=1,COUNTIF($H:$H,H1906),""),"")</f>
        <v/>
      </c>
      <c r="O1906" s="0" t="str">
        <f aca="false">IF(G1906=1,IF(COUNTIF(I$2:I1906,I1906)=1,COUNTIF($I:$I,I1906),""),"")</f>
        <v/>
      </c>
      <c r="P1906" s="38" t="str">
        <f aca="false">IF(G1906=1,IF(COUNTIFS(C$2:C1906,C1906,G$2:G1906,1)=1,COUNTIFS($C:$C,C1906,$G:$G,1)+ROW()/10000000,""),"")</f>
        <v/>
      </c>
      <c r="Q1906" s="0" t="str">
        <f aca="false">IF(K1906=1,IF(COUNTIFS(C$2:C1906,C1906,K$2:K1906,1)=1,1,0),"")</f>
        <v/>
      </c>
      <c r="R1906" s="0" t="str">
        <f aca="false">IF(M1906=1,IF(COUNTIFS(C$2:C1906,C1906,M$2:M1906,1)=1,1,0),"")</f>
        <v/>
      </c>
      <c r="S1906" s="0" t="str">
        <f aca="false">IF(L1906=1,IF(COUNTIFS(C$2:C1906,C1906,L$2:L1906,1)=1,1,0),"")</f>
        <v/>
      </c>
      <c r="T1906" s="38" t="str">
        <f aca="false">IF(N1906="","",N1906+ROW()/10000000)</f>
        <v/>
      </c>
      <c r="U1906" s="0" t="str">
        <f aca="false">IF(G1906=1,IF(B1906="",1,0),"")</f>
        <v/>
      </c>
    </row>
    <row r="1907" customFormat="false" ht="15" hidden="false" customHeight="false" outlineLevel="0" collapsed="false">
      <c r="A1907" s="35"/>
      <c r="B1907" s="35"/>
      <c r="G1907" s="0" t="str">
        <f aca="false">IF(A1907="","",IF(AND(A1907&gt;=Debut,A1907&lt;Fin),1,0))</f>
        <v/>
      </c>
      <c r="H1907" s="0" t="str">
        <f aca="false">IF(G1907=1,INT(ROUND((A1907-Debut)*86400,0)/600),"")</f>
        <v/>
      </c>
      <c r="I1907" s="0" t="str">
        <f aca="false">IF(G1907=1,INT(ROUND((A1907-Debut)*86400,0)/3600),"")</f>
        <v/>
      </c>
      <c r="J1907" s="0" t="str">
        <f aca="false">IF(OR(A1907="",B1907=""),"",ROUND((B1907-A1907)*86400,0))</f>
        <v/>
      </c>
      <c r="K1907" s="37" t="str">
        <f aca="false">IF(G1907=1,IF(COUNTIFS($C:$C,C1907,$G:$G,1,$A:$A,"&gt;="&amp;(A1907-FenetreInterm/86400),$A:$A,"&lt;="&amp;A1907)&gt;=NbInterm,1,0),"")</f>
        <v/>
      </c>
      <c r="L1907" s="37" t="str">
        <f aca="false">IF(G1907=1,IF(B1907="",0,IF(J1907&lt;SeuilFugitive,1,0)),"")</f>
        <v/>
      </c>
      <c r="M1907" s="37" t="str">
        <f aca="false">IF(G1907=1,IF(B1907="",IF((Fin-A1907)*24&gt;SeuilFigee,1,0),IF(J1907&gt;SeuilFigee*3600,1,0)),"")</f>
        <v/>
      </c>
      <c r="N1907" s="0" t="str">
        <f aca="false">IF(G1907=1,IF(COUNTIF(H$2:H1907,H1907)=1,COUNTIF($H:$H,H1907),""),"")</f>
        <v/>
      </c>
      <c r="O1907" s="0" t="str">
        <f aca="false">IF(G1907=1,IF(COUNTIF(I$2:I1907,I1907)=1,COUNTIF($I:$I,I1907),""),"")</f>
        <v/>
      </c>
      <c r="P1907" s="38" t="str">
        <f aca="false">IF(G1907=1,IF(COUNTIFS(C$2:C1907,C1907,G$2:G1907,1)=1,COUNTIFS($C:$C,C1907,$G:$G,1)+ROW()/10000000,""),"")</f>
        <v/>
      </c>
      <c r="Q1907" s="0" t="str">
        <f aca="false">IF(K1907=1,IF(COUNTIFS(C$2:C1907,C1907,K$2:K1907,1)=1,1,0),"")</f>
        <v/>
      </c>
      <c r="R1907" s="0" t="str">
        <f aca="false">IF(M1907=1,IF(COUNTIFS(C$2:C1907,C1907,M$2:M1907,1)=1,1,0),"")</f>
        <v/>
      </c>
      <c r="S1907" s="0" t="str">
        <f aca="false">IF(L1907=1,IF(COUNTIFS(C$2:C1907,C1907,L$2:L1907,1)=1,1,0),"")</f>
        <v/>
      </c>
      <c r="T1907" s="38" t="str">
        <f aca="false">IF(N1907="","",N1907+ROW()/10000000)</f>
        <v/>
      </c>
      <c r="U1907" s="0" t="str">
        <f aca="false">IF(G1907=1,IF(B1907="",1,0),"")</f>
        <v/>
      </c>
    </row>
    <row r="1908" customFormat="false" ht="15" hidden="false" customHeight="false" outlineLevel="0" collapsed="false">
      <c r="A1908" s="35"/>
      <c r="B1908" s="35"/>
      <c r="G1908" s="0" t="str">
        <f aca="false">IF(A1908="","",IF(AND(A1908&gt;=Debut,A1908&lt;Fin),1,0))</f>
        <v/>
      </c>
      <c r="H1908" s="0" t="str">
        <f aca="false">IF(G1908=1,INT(ROUND((A1908-Debut)*86400,0)/600),"")</f>
        <v/>
      </c>
      <c r="I1908" s="0" t="str">
        <f aca="false">IF(G1908=1,INT(ROUND((A1908-Debut)*86400,0)/3600),"")</f>
        <v/>
      </c>
      <c r="J1908" s="0" t="str">
        <f aca="false">IF(OR(A1908="",B1908=""),"",ROUND((B1908-A1908)*86400,0))</f>
        <v/>
      </c>
      <c r="K1908" s="37" t="str">
        <f aca="false">IF(G1908=1,IF(COUNTIFS($C:$C,C1908,$G:$G,1,$A:$A,"&gt;="&amp;(A1908-FenetreInterm/86400),$A:$A,"&lt;="&amp;A1908)&gt;=NbInterm,1,0),"")</f>
        <v/>
      </c>
      <c r="L1908" s="37" t="str">
        <f aca="false">IF(G1908=1,IF(B1908="",0,IF(J1908&lt;SeuilFugitive,1,0)),"")</f>
        <v/>
      </c>
      <c r="M1908" s="37" t="str">
        <f aca="false">IF(G1908=1,IF(B1908="",IF((Fin-A1908)*24&gt;SeuilFigee,1,0),IF(J1908&gt;SeuilFigee*3600,1,0)),"")</f>
        <v/>
      </c>
      <c r="N1908" s="0" t="str">
        <f aca="false">IF(G1908=1,IF(COUNTIF(H$2:H1908,H1908)=1,COUNTIF($H:$H,H1908),""),"")</f>
        <v/>
      </c>
      <c r="O1908" s="0" t="str">
        <f aca="false">IF(G1908=1,IF(COUNTIF(I$2:I1908,I1908)=1,COUNTIF($I:$I,I1908),""),"")</f>
        <v/>
      </c>
      <c r="P1908" s="38" t="str">
        <f aca="false">IF(G1908=1,IF(COUNTIFS(C$2:C1908,C1908,G$2:G1908,1)=1,COUNTIFS($C:$C,C1908,$G:$G,1)+ROW()/10000000,""),"")</f>
        <v/>
      </c>
      <c r="Q1908" s="0" t="str">
        <f aca="false">IF(K1908=1,IF(COUNTIFS(C$2:C1908,C1908,K$2:K1908,1)=1,1,0),"")</f>
        <v/>
      </c>
      <c r="R1908" s="0" t="str">
        <f aca="false">IF(M1908=1,IF(COUNTIFS(C$2:C1908,C1908,M$2:M1908,1)=1,1,0),"")</f>
        <v/>
      </c>
      <c r="S1908" s="0" t="str">
        <f aca="false">IF(L1908=1,IF(COUNTIFS(C$2:C1908,C1908,L$2:L1908,1)=1,1,0),"")</f>
        <v/>
      </c>
      <c r="T1908" s="38" t="str">
        <f aca="false">IF(N1908="","",N1908+ROW()/10000000)</f>
        <v/>
      </c>
      <c r="U1908" s="0" t="str">
        <f aca="false">IF(G1908=1,IF(B1908="",1,0),"")</f>
        <v/>
      </c>
    </row>
    <row r="1909" customFormat="false" ht="15" hidden="false" customHeight="false" outlineLevel="0" collapsed="false">
      <c r="A1909" s="35"/>
      <c r="B1909" s="35"/>
      <c r="G1909" s="0" t="str">
        <f aca="false">IF(A1909="","",IF(AND(A1909&gt;=Debut,A1909&lt;Fin),1,0))</f>
        <v/>
      </c>
      <c r="H1909" s="0" t="str">
        <f aca="false">IF(G1909=1,INT(ROUND((A1909-Debut)*86400,0)/600),"")</f>
        <v/>
      </c>
      <c r="I1909" s="0" t="str">
        <f aca="false">IF(G1909=1,INT(ROUND((A1909-Debut)*86400,0)/3600),"")</f>
        <v/>
      </c>
      <c r="J1909" s="0" t="str">
        <f aca="false">IF(OR(A1909="",B1909=""),"",ROUND((B1909-A1909)*86400,0))</f>
        <v/>
      </c>
      <c r="K1909" s="37" t="str">
        <f aca="false">IF(G1909=1,IF(COUNTIFS($C:$C,C1909,$G:$G,1,$A:$A,"&gt;="&amp;(A1909-FenetreInterm/86400),$A:$A,"&lt;="&amp;A1909)&gt;=NbInterm,1,0),"")</f>
        <v/>
      </c>
      <c r="L1909" s="37" t="str">
        <f aca="false">IF(G1909=1,IF(B1909="",0,IF(J1909&lt;SeuilFugitive,1,0)),"")</f>
        <v/>
      </c>
      <c r="M1909" s="37" t="str">
        <f aca="false">IF(G1909=1,IF(B1909="",IF((Fin-A1909)*24&gt;SeuilFigee,1,0),IF(J1909&gt;SeuilFigee*3600,1,0)),"")</f>
        <v/>
      </c>
      <c r="N1909" s="0" t="str">
        <f aca="false">IF(G1909=1,IF(COUNTIF(H$2:H1909,H1909)=1,COUNTIF($H:$H,H1909),""),"")</f>
        <v/>
      </c>
      <c r="O1909" s="0" t="str">
        <f aca="false">IF(G1909=1,IF(COUNTIF(I$2:I1909,I1909)=1,COUNTIF($I:$I,I1909),""),"")</f>
        <v/>
      </c>
      <c r="P1909" s="38" t="str">
        <f aca="false">IF(G1909=1,IF(COUNTIFS(C$2:C1909,C1909,G$2:G1909,1)=1,COUNTIFS($C:$C,C1909,$G:$G,1)+ROW()/10000000,""),"")</f>
        <v/>
      </c>
      <c r="Q1909" s="0" t="str">
        <f aca="false">IF(K1909=1,IF(COUNTIFS(C$2:C1909,C1909,K$2:K1909,1)=1,1,0),"")</f>
        <v/>
      </c>
      <c r="R1909" s="0" t="str">
        <f aca="false">IF(M1909=1,IF(COUNTIFS(C$2:C1909,C1909,M$2:M1909,1)=1,1,0),"")</f>
        <v/>
      </c>
      <c r="S1909" s="0" t="str">
        <f aca="false">IF(L1909=1,IF(COUNTIFS(C$2:C1909,C1909,L$2:L1909,1)=1,1,0),"")</f>
        <v/>
      </c>
      <c r="T1909" s="38" t="str">
        <f aca="false">IF(N1909="","",N1909+ROW()/10000000)</f>
        <v/>
      </c>
      <c r="U1909" s="0" t="str">
        <f aca="false">IF(G1909=1,IF(B1909="",1,0),"")</f>
        <v/>
      </c>
    </row>
    <row r="1910" customFormat="false" ht="15" hidden="false" customHeight="false" outlineLevel="0" collapsed="false">
      <c r="A1910" s="35"/>
      <c r="B1910" s="35"/>
      <c r="G1910" s="0" t="str">
        <f aca="false">IF(A1910="","",IF(AND(A1910&gt;=Debut,A1910&lt;Fin),1,0))</f>
        <v/>
      </c>
      <c r="H1910" s="0" t="str">
        <f aca="false">IF(G1910=1,INT(ROUND((A1910-Debut)*86400,0)/600),"")</f>
        <v/>
      </c>
      <c r="I1910" s="0" t="str">
        <f aca="false">IF(G1910=1,INT(ROUND((A1910-Debut)*86400,0)/3600),"")</f>
        <v/>
      </c>
      <c r="J1910" s="0" t="str">
        <f aca="false">IF(OR(A1910="",B1910=""),"",ROUND((B1910-A1910)*86400,0))</f>
        <v/>
      </c>
      <c r="K1910" s="37" t="str">
        <f aca="false">IF(G1910=1,IF(COUNTIFS($C:$C,C1910,$G:$G,1,$A:$A,"&gt;="&amp;(A1910-FenetreInterm/86400),$A:$A,"&lt;="&amp;A1910)&gt;=NbInterm,1,0),"")</f>
        <v/>
      </c>
      <c r="L1910" s="37" t="str">
        <f aca="false">IF(G1910=1,IF(B1910="",0,IF(J1910&lt;SeuilFugitive,1,0)),"")</f>
        <v/>
      </c>
      <c r="M1910" s="37" t="str">
        <f aca="false">IF(G1910=1,IF(B1910="",IF((Fin-A1910)*24&gt;SeuilFigee,1,0),IF(J1910&gt;SeuilFigee*3600,1,0)),"")</f>
        <v/>
      </c>
      <c r="N1910" s="0" t="str">
        <f aca="false">IF(G1910=1,IF(COUNTIF(H$2:H1910,H1910)=1,COUNTIF($H:$H,H1910),""),"")</f>
        <v/>
      </c>
      <c r="O1910" s="0" t="str">
        <f aca="false">IF(G1910=1,IF(COUNTIF(I$2:I1910,I1910)=1,COUNTIF($I:$I,I1910),""),"")</f>
        <v/>
      </c>
      <c r="P1910" s="38" t="str">
        <f aca="false">IF(G1910=1,IF(COUNTIFS(C$2:C1910,C1910,G$2:G1910,1)=1,COUNTIFS($C:$C,C1910,$G:$G,1)+ROW()/10000000,""),"")</f>
        <v/>
      </c>
      <c r="Q1910" s="0" t="str">
        <f aca="false">IF(K1910=1,IF(COUNTIFS(C$2:C1910,C1910,K$2:K1910,1)=1,1,0),"")</f>
        <v/>
      </c>
      <c r="R1910" s="0" t="str">
        <f aca="false">IF(M1910=1,IF(COUNTIFS(C$2:C1910,C1910,M$2:M1910,1)=1,1,0),"")</f>
        <v/>
      </c>
      <c r="S1910" s="0" t="str">
        <f aca="false">IF(L1910=1,IF(COUNTIFS(C$2:C1910,C1910,L$2:L1910,1)=1,1,0),"")</f>
        <v/>
      </c>
      <c r="T1910" s="38" t="str">
        <f aca="false">IF(N1910="","",N1910+ROW()/10000000)</f>
        <v/>
      </c>
      <c r="U1910" s="0" t="str">
        <f aca="false">IF(G1910=1,IF(B1910="",1,0),"")</f>
        <v/>
      </c>
    </row>
    <row r="1911" customFormat="false" ht="15" hidden="false" customHeight="false" outlineLevel="0" collapsed="false">
      <c r="A1911" s="35"/>
      <c r="B1911" s="35"/>
      <c r="G1911" s="0" t="str">
        <f aca="false">IF(A1911="","",IF(AND(A1911&gt;=Debut,A1911&lt;Fin),1,0))</f>
        <v/>
      </c>
      <c r="H1911" s="0" t="str">
        <f aca="false">IF(G1911=1,INT(ROUND((A1911-Debut)*86400,0)/600),"")</f>
        <v/>
      </c>
      <c r="I1911" s="0" t="str">
        <f aca="false">IF(G1911=1,INT(ROUND((A1911-Debut)*86400,0)/3600),"")</f>
        <v/>
      </c>
      <c r="J1911" s="0" t="str">
        <f aca="false">IF(OR(A1911="",B1911=""),"",ROUND((B1911-A1911)*86400,0))</f>
        <v/>
      </c>
      <c r="K1911" s="37" t="str">
        <f aca="false">IF(G1911=1,IF(COUNTIFS($C:$C,C1911,$G:$G,1,$A:$A,"&gt;="&amp;(A1911-FenetreInterm/86400),$A:$A,"&lt;="&amp;A1911)&gt;=NbInterm,1,0),"")</f>
        <v/>
      </c>
      <c r="L1911" s="37" t="str">
        <f aca="false">IF(G1911=1,IF(B1911="",0,IF(J1911&lt;SeuilFugitive,1,0)),"")</f>
        <v/>
      </c>
      <c r="M1911" s="37" t="str">
        <f aca="false">IF(G1911=1,IF(B1911="",IF((Fin-A1911)*24&gt;SeuilFigee,1,0),IF(J1911&gt;SeuilFigee*3600,1,0)),"")</f>
        <v/>
      </c>
      <c r="N1911" s="0" t="str">
        <f aca="false">IF(G1911=1,IF(COUNTIF(H$2:H1911,H1911)=1,COUNTIF($H:$H,H1911),""),"")</f>
        <v/>
      </c>
      <c r="O1911" s="0" t="str">
        <f aca="false">IF(G1911=1,IF(COUNTIF(I$2:I1911,I1911)=1,COUNTIF($I:$I,I1911),""),"")</f>
        <v/>
      </c>
      <c r="P1911" s="38" t="str">
        <f aca="false">IF(G1911=1,IF(COUNTIFS(C$2:C1911,C1911,G$2:G1911,1)=1,COUNTIFS($C:$C,C1911,$G:$G,1)+ROW()/10000000,""),"")</f>
        <v/>
      </c>
      <c r="Q1911" s="0" t="str">
        <f aca="false">IF(K1911=1,IF(COUNTIFS(C$2:C1911,C1911,K$2:K1911,1)=1,1,0),"")</f>
        <v/>
      </c>
      <c r="R1911" s="0" t="str">
        <f aca="false">IF(M1911=1,IF(COUNTIFS(C$2:C1911,C1911,M$2:M1911,1)=1,1,0),"")</f>
        <v/>
      </c>
      <c r="S1911" s="0" t="str">
        <f aca="false">IF(L1911=1,IF(COUNTIFS(C$2:C1911,C1911,L$2:L1911,1)=1,1,0),"")</f>
        <v/>
      </c>
      <c r="T1911" s="38" t="str">
        <f aca="false">IF(N1911="","",N1911+ROW()/10000000)</f>
        <v/>
      </c>
      <c r="U1911" s="0" t="str">
        <f aca="false">IF(G1911=1,IF(B1911="",1,0),"")</f>
        <v/>
      </c>
    </row>
    <row r="1912" customFormat="false" ht="15" hidden="false" customHeight="false" outlineLevel="0" collapsed="false">
      <c r="A1912" s="35"/>
      <c r="B1912" s="35"/>
      <c r="G1912" s="0" t="str">
        <f aca="false">IF(A1912="","",IF(AND(A1912&gt;=Debut,A1912&lt;Fin),1,0))</f>
        <v/>
      </c>
      <c r="H1912" s="0" t="str">
        <f aca="false">IF(G1912=1,INT(ROUND((A1912-Debut)*86400,0)/600),"")</f>
        <v/>
      </c>
      <c r="I1912" s="0" t="str">
        <f aca="false">IF(G1912=1,INT(ROUND((A1912-Debut)*86400,0)/3600),"")</f>
        <v/>
      </c>
      <c r="J1912" s="0" t="str">
        <f aca="false">IF(OR(A1912="",B1912=""),"",ROUND((B1912-A1912)*86400,0))</f>
        <v/>
      </c>
      <c r="K1912" s="37" t="str">
        <f aca="false">IF(G1912=1,IF(COUNTIFS($C:$C,C1912,$G:$G,1,$A:$A,"&gt;="&amp;(A1912-FenetreInterm/86400),$A:$A,"&lt;="&amp;A1912)&gt;=NbInterm,1,0),"")</f>
        <v/>
      </c>
      <c r="L1912" s="37" t="str">
        <f aca="false">IF(G1912=1,IF(B1912="",0,IF(J1912&lt;SeuilFugitive,1,0)),"")</f>
        <v/>
      </c>
      <c r="M1912" s="37" t="str">
        <f aca="false">IF(G1912=1,IF(B1912="",IF((Fin-A1912)*24&gt;SeuilFigee,1,0),IF(J1912&gt;SeuilFigee*3600,1,0)),"")</f>
        <v/>
      </c>
      <c r="N1912" s="0" t="str">
        <f aca="false">IF(G1912=1,IF(COUNTIF(H$2:H1912,H1912)=1,COUNTIF($H:$H,H1912),""),"")</f>
        <v/>
      </c>
      <c r="O1912" s="0" t="str">
        <f aca="false">IF(G1912=1,IF(COUNTIF(I$2:I1912,I1912)=1,COUNTIF($I:$I,I1912),""),"")</f>
        <v/>
      </c>
      <c r="P1912" s="38" t="str">
        <f aca="false">IF(G1912=1,IF(COUNTIFS(C$2:C1912,C1912,G$2:G1912,1)=1,COUNTIFS($C:$C,C1912,$G:$G,1)+ROW()/10000000,""),"")</f>
        <v/>
      </c>
      <c r="Q1912" s="0" t="str">
        <f aca="false">IF(K1912=1,IF(COUNTIFS(C$2:C1912,C1912,K$2:K1912,1)=1,1,0),"")</f>
        <v/>
      </c>
      <c r="R1912" s="0" t="str">
        <f aca="false">IF(M1912=1,IF(COUNTIFS(C$2:C1912,C1912,M$2:M1912,1)=1,1,0),"")</f>
        <v/>
      </c>
      <c r="S1912" s="0" t="str">
        <f aca="false">IF(L1912=1,IF(COUNTIFS(C$2:C1912,C1912,L$2:L1912,1)=1,1,0),"")</f>
        <v/>
      </c>
      <c r="T1912" s="38" t="str">
        <f aca="false">IF(N1912="","",N1912+ROW()/10000000)</f>
        <v/>
      </c>
      <c r="U1912" s="0" t="str">
        <f aca="false">IF(G1912=1,IF(B1912="",1,0),"")</f>
        <v/>
      </c>
    </row>
    <row r="1913" customFormat="false" ht="15" hidden="false" customHeight="false" outlineLevel="0" collapsed="false">
      <c r="A1913" s="35"/>
      <c r="B1913" s="35"/>
      <c r="G1913" s="0" t="str">
        <f aca="false">IF(A1913="","",IF(AND(A1913&gt;=Debut,A1913&lt;Fin),1,0))</f>
        <v/>
      </c>
      <c r="H1913" s="0" t="str">
        <f aca="false">IF(G1913=1,INT(ROUND((A1913-Debut)*86400,0)/600),"")</f>
        <v/>
      </c>
      <c r="I1913" s="0" t="str">
        <f aca="false">IF(G1913=1,INT(ROUND((A1913-Debut)*86400,0)/3600),"")</f>
        <v/>
      </c>
      <c r="J1913" s="0" t="str">
        <f aca="false">IF(OR(A1913="",B1913=""),"",ROUND((B1913-A1913)*86400,0))</f>
        <v/>
      </c>
      <c r="K1913" s="37" t="str">
        <f aca="false">IF(G1913=1,IF(COUNTIFS($C:$C,C1913,$G:$G,1,$A:$A,"&gt;="&amp;(A1913-FenetreInterm/86400),$A:$A,"&lt;="&amp;A1913)&gt;=NbInterm,1,0),"")</f>
        <v/>
      </c>
      <c r="L1913" s="37" t="str">
        <f aca="false">IF(G1913=1,IF(B1913="",0,IF(J1913&lt;SeuilFugitive,1,0)),"")</f>
        <v/>
      </c>
      <c r="M1913" s="37" t="str">
        <f aca="false">IF(G1913=1,IF(B1913="",IF((Fin-A1913)*24&gt;SeuilFigee,1,0),IF(J1913&gt;SeuilFigee*3600,1,0)),"")</f>
        <v/>
      </c>
      <c r="N1913" s="0" t="str">
        <f aca="false">IF(G1913=1,IF(COUNTIF(H$2:H1913,H1913)=1,COUNTIF($H:$H,H1913),""),"")</f>
        <v/>
      </c>
      <c r="O1913" s="0" t="str">
        <f aca="false">IF(G1913=1,IF(COUNTIF(I$2:I1913,I1913)=1,COUNTIF($I:$I,I1913),""),"")</f>
        <v/>
      </c>
      <c r="P1913" s="38" t="str">
        <f aca="false">IF(G1913=1,IF(COUNTIFS(C$2:C1913,C1913,G$2:G1913,1)=1,COUNTIFS($C:$C,C1913,$G:$G,1)+ROW()/10000000,""),"")</f>
        <v/>
      </c>
      <c r="Q1913" s="0" t="str">
        <f aca="false">IF(K1913=1,IF(COUNTIFS(C$2:C1913,C1913,K$2:K1913,1)=1,1,0),"")</f>
        <v/>
      </c>
      <c r="R1913" s="0" t="str">
        <f aca="false">IF(M1913=1,IF(COUNTIFS(C$2:C1913,C1913,M$2:M1913,1)=1,1,0),"")</f>
        <v/>
      </c>
      <c r="S1913" s="0" t="str">
        <f aca="false">IF(L1913=1,IF(COUNTIFS(C$2:C1913,C1913,L$2:L1913,1)=1,1,0),"")</f>
        <v/>
      </c>
      <c r="T1913" s="38" t="str">
        <f aca="false">IF(N1913="","",N1913+ROW()/10000000)</f>
        <v/>
      </c>
      <c r="U1913" s="0" t="str">
        <f aca="false">IF(G1913=1,IF(B1913="",1,0),"")</f>
        <v/>
      </c>
    </row>
    <row r="1914" customFormat="false" ht="15" hidden="false" customHeight="false" outlineLevel="0" collapsed="false">
      <c r="A1914" s="35"/>
      <c r="B1914" s="35"/>
      <c r="G1914" s="0" t="str">
        <f aca="false">IF(A1914="","",IF(AND(A1914&gt;=Debut,A1914&lt;Fin),1,0))</f>
        <v/>
      </c>
      <c r="H1914" s="0" t="str">
        <f aca="false">IF(G1914=1,INT(ROUND((A1914-Debut)*86400,0)/600),"")</f>
        <v/>
      </c>
      <c r="I1914" s="0" t="str">
        <f aca="false">IF(G1914=1,INT(ROUND((A1914-Debut)*86400,0)/3600),"")</f>
        <v/>
      </c>
      <c r="J1914" s="0" t="str">
        <f aca="false">IF(OR(A1914="",B1914=""),"",ROUND((B1914-A1914)*86400,0))</f>
        <v/>
      </c>
      <c r="K1914" s="37" t="str">
        <f aca="false">IF(G1914=1,IF(COUNTIFS($C:$C,C1914,$G:$G,1,$A:$A,"&gt;="&amp;(A1914-FenetreInterm/86400),$A:$A,"&lt;="&amp;A1914)&gt;=NbInterm,1,0),"")</f>
        <v/>
      </c>
      <c r="L1914" s="37" t="str">
        <f aca="false">IF(G1914=1,IF(B1914="",0,IF(J1914&lt;SeuilFugitive,1,0)),"")</f>
        <v/>
      </c>
      <c r="M1914" s="37" t="str">
        <f aca="false">IF(G1914=1,IF(B1914="",IF((Fin-A1914)*24&gt;SeuilFigee,1,0),IF(J1914&gt;SeuilFigee*3600,1,0)),"")</f>
        <v/>
      </c>
      <c r="N1914" s="0" t="str">
        <f aca="false">IF(G1914=1,IF(COUNTIF(H$2:H1914,H1914)=1,COUNTIF($H:$H,H1914),""),"")</f>
        <v/>
      </c>
      <c r="O1914" s="0" t="str">
        <f aca="false">IF(G1914=1,IF(COUNTIF(I$2:I1914,I1914)=1,COUNTIF($I:$I,I1914),""),"")</f>
        <v/>
      </c>
      <c r="P1914" s="38" t="str">
        <f aca="false">IF(G1914=1,IF(COUNTIFS(C$2:C1914,C1914,G$2:G1914,1)=1,COUNTIFS($C:$C,C1914,$G:$G,1)+ROW()/10000000,""),"")</f>
        <v/>
      </c>
      <c r="Q1914" s="0" t="str">
        <f aca="false">IF(K1914=1,IF(COUNTIFS(C$2:C1914,C1914,K$2:K1914,1)=1,1,0),"")</f>
        <v/>
      </c>
      <c r="R1914" s="0" t="str">
        <f aca="false">IF(M1914=1,IF(COUNTIFS(C$2:C1914,C1914,M$2:M1914,1)=1,1,0),"")</f>
        <v/>
      </c>
      <c r="S1914" s="0" t="str">
        <f aca="false">IF(L1914=1,IF(COUNTIFS(C$2:C1914,C1914,L$2:L1914,1)=1,1,0),"")</f>
        <v/>
      </c>
      <c r="T1914" s="38" t="str">
        <f aca="false">IF(N1914="","",N1914+ROW()/10000000)</f>
        <v/>
      </c>
      <c r="U1914" s="0" t="str">
        <f aca="false">IF(G1914=1,IF(B1914="",1,0),"")</f>
        <v/>
      </c>
    </row>
    <row r="1915" customFormat="false" ht="15" hidden="false" customHeight="false" outlineLevel="0" collapsed="false">
      <c r="A1915" s="35"/>
      <c r="B1915" s="35"/>
      <c r="G1915" s="0" t="str">
        <f aca="false">IF(A1915="","",IF(AND(A1915&gt;=Debut,A1915&lt;Fin),1,0))</f>
        <v/>
      </c>
      <c r="H1915" s="0" t="str">
        <f aca="false">IF(G1915=1,INT(ROUND((A1915-Debut)*86400,0)/600),"")</f>
        <v/>
      </c>
      <c r="I1915" s="0" t="str">
        <f aca="false">IF(G1915=1,INT(ROUND((A1915-Debut)*86400,0)/3600),"")</f>
        <v/>
      </c>
      <c r="J1915" s="0" t="str">
        <f aca="false">IF(OR(A1915="",B1915=""),"",ROUND((B1915-A1915)*86400,0))</f>
        <v/>
      </c>
      <c r="K1915" s="37" t="str">
        <f aca="false">IF(G1915=1,IF(COUNTIFS($C:$C,C1915,$G:$G,1,$A:$A,"&gt;="&amp;(A1915-FenetreInterm/86400),$A:$A,"&lt;="&amp;A1915)&gt;=NbInterm,1,0),"")</f>
        <v/>
      </c>
      <c r="L1915" s="37" t="str">
        <f aca="false">IF(G1915=1,IF(B1915="",0,IF(J1915&lt;SeuilFugitive,1,0)),"")</f>
        <v/>
      </c>
      <c r="M1915" s="37" t="str">
        <f aca="false">IF(G1915=1,IF(B1915="",IF((Fin-A1915)*24&gt;SeuilFigee,1,0),IF(J1915&gt;SeuilFigee*3600,1,0)),"")</f>
        <v/>
      </c>
      <c r="N1915" s="0" t="str">
        <f aca="false">IF(G1915=1,IF(COUNTIF(H$2:H1915,H1915)=1,COUNTIF($H:$H,H1915),""),"")</f>
        <v/>
      </c>
      <c r="O1915" s="0" t="str">
        <f aca="false">IF(G1915=1,IF(COUNTIF(I$2:I1915,I1915)=1,COUNTIF($I:$I,I1915),""),"")</f>
        <v/>
      </c>
      <c r="P1915" s="38" t="str">
        <f aca="false">IF(G1915=1,IF(COUNTIFS(C$2:C1915,C1915,G$2:G1915,1)=1,COUNTIFS($C:$C,C1915,$G:$G,1)+ROW()/10000000,""),"")</f>
        <v/>
      </c>
      <c r="Q1915" s="0" t="str">
        <f aca="false">IF(K1915=1,IF(COUNTIFS(C$2:C1915,C1915,K$2:K1915,1)=1,1,0),"")</f>
        <v/>
      </c>
      <c r="R1915" s="0" t="str">
        <f aca="false">IF(M1915=1,IF(COUNTIFS(C$2:C1915,C1915,M$2:M1915,1)=1,1,0),"")</f>
        <v/>
      </c>
      <c r="S1915" s="0" t="str">
        <f aca="false">IF(L1915=1,IF(COUNTIFS(C$2:C1915,C1915,L$2:L1915,1)=1,1,0),"")</f>
        <v/>
      </c>
      <c r="T1915" s="38" t="str">
        <f aca="false">IF(N1915="","",N1915+ROW()/10000000)</f>
        <v/>
      </c>
      <c r="U1915" s="0" t="str">
        <f aca="false">IF(G1915=1,IF(B1915="",1,0),"")</f>
        <v/>
      </c>
    </row>
    <row r="1916" customFormat="false" ht="15" hidden="false" customHeight="false" outlineLevel="0" collapsed="false">
      <c r="A1916" s="35"/>
      <c r="B1916" s="35"/>
      <c r="G1916" s="0" t="str">
        <f aca="false">IF(A1916="","",IF(AND(A1916&gt;=Debut,A1916&lt;Fin),1,0))</f>
        <v/>
      </c>
      <c r="H1916" s="0" t="str">
        <f aca="false">IF(G1916=1,INT(ROUND((A1916-Debut)*86400,0)/600),"")</f>
        <v/>
      </c>
      <c r="I1916" s="0" t="str">
        <f aca="false">IF(G1916=1,INT(ROUND((A1916-Debut)*86400,0)/3600),"")</f>
        <v/>
      </c>
      <c r="J1916" s="0" t="str">
        <f aca="false">IF(OR(A1916="",B1916=""),"",ROUND((B1916-A1916)*86400,0))</f>
        <v/>
      </c>
      <c r="K1916" s="37" t="str">
        <f aca="false">IF(G1916=1,IF(COUNTIFS($C:$C,C1916,$G:$G,1,$A:$A,"&gt;="&amp;(A1916-FenetreInterm/86400),$A:$A,"&lt;="&amp;A1916)&gt;=NbInterm,1,0),"")</f>
        <v/>
      </c>
      <c r="L1916" s="37" t="str">
        <f aca="false">IF(G1916=1,IF(B1916="",0,IF(J1916&lt;SeuilFugitive,1,0)),"")</f>
        <v/>
      </c>
      <c r="M1916" s="37" t="str">
        <f aca="false">IF(G1916=1,IF(B1916="",IF((Fin-A1916)*24&gt;SeuilFigee,1,0),IF(J1916&gt;SeuilFigee*3600,1,0)),"")</f>
        <v/>
      </c>
      <c r="N1916" s="0" t="str">
        <f aca="false">IF(G1916=1,IF(COUNTIF(H$2:H1916,H1916)=1,COUNTIF($H:$H,H1916),""),"")</f>
        <v/>
      </c>
      <c r="O1916" s="0" t="str">
        <f aca="false">IF(G1916=1,IF(COUNTIF(I$2:I1916,I1916)=1,COUNTIF($I:$I,I1916),""),"")</f>
        <v/>
      </c>
      <c r="P1916" s="38" t="str">
        <f aca="false">IF(G1916=1,IF(COUNTIFS(C$2:C1916,C1916,G$2:G1916,1)=1,COUNTIFS($C:$C,C1916,$G:$G,1)+ROW()/10000000,""),"")</f>
        <v/>
      </c>
      <c r="Q1916" s="0" t="str">
        <f aca="false">IF(K1916=1,IF(COUNTIFS(C$2:C1916,C1916,K$2:K1916,1)=1,1,0),"")</f>
        <v/>
      </c>
      <c r="R1916" s="0" t="str">
        <f aca="false">IF(M1916=1,IF(COUNTIFS(C$2:C1916,C1916,M$2:M1916,1)=1,1,0),"")</f>
        <v/>
      </c>
      <c r="S1916" s="0" t="str">
        <f aca="false">IF(L1916=1,IF(COUNTIFS(C$2:C1916,C1916,L$2:L1916,1)=1,1,0),"")</f>
        <v/>
      </c>
      <c r="T1916" s="38" t="str">
        <f aca="false">IF(N1916="","",N1916+ROW()/10000000)</f>
        <v/>
      </c>
      <c r="U1916" s="0" t="str">
        <f aca="false">IF(G1916=1,IF(B1916="",1,0),"")</f>
        <v/>
      </c>
    </row>
    <row r="1917" customFormat="false" ht="15" hidden="false" customHeight="false" outlineLevel="0" collapsed="false">
      <c r="A1917" s="35"/>
      <c r="B1917" s="35"/>
      <c r="G1917" s="0" t="str">
        <f aca="false">IF(A1917="","",IF(AND(A1917&gt;=Debut,A1917&lt;Fin),1,0))</f>
        <v/>
      </c>
      <c r="H1917" s="0" t="str">
        <f aca="false">IF(G1917=1,INT(ROUND((A1917-Debut)*86400,0)/600),"")</f>
        <v/>
      </c>
      <c r="I1917" s="0" t="str">
        <f aca="false">IF(G1917=1,INT(ROUND((A1917-Debut)*86400,0)/3600),"")</f>
        <v/>
      </c>
      <c r="J1917" s="0" t="str">
        <f aca="false">IF(OR(A1917="",B1917=""),"",ROUND((B1917-A1917)*86400,0))</f>
        <v/>
      </c>
      <c r="K1917" s="37" t="str">
        <f aca="false">IF(G1917=1,IF(COUNTIFS($C:$C,C1917,$G:$G,1,$A:$A,"&gt;="&amp;(A1917-FenetreInterm/86400),$A:$A,"&lt;="&amp;A1917)&gt;=NbInterm,1,0),"")</f>
        <v/>
      </c>
      <c r="L1917" s="37" t="str">
        <f aca="false">IF(G1917=1,IF(B1917="",0,IF(J1917&lt;SeuilFugitive,1,0)),"")</f>
        <v/>
      </c>
      <c r="M1917" s="37" t="str">
        <f aca="false">IF(G1917=1,IF(B1917="",IF((Fin-A1917)*24&gt;SeuilFigee,1,0),IF(J1917&gt;SeuilFigee*3600,1,0)),"")</f>
        <v/>
      </c>
      <c r="N1917" s="0" t="str">
        <f aca="false">IF(G1917=1,IF(COUNTIF(H$2:H1917,H1917)=1,COUNTIF($H:$H,H1917),""),"")</f>
        <v/>
      </c>
      <c r="O1917" s="0" t="str">
        <f aca="false">IF(G1917=1,IF(COUNTIF(I$2:I1917,I1917)=1,COUNTIF($I:$I,I1917),""),"")</f>
        <v/>
      </c>
      <c r="P1917" s="38" t="str">
        <f aca="false">IF(G1917=1,IF(COUNTIFS(C$2:C1917,C1917,G$2:G1917,1)=1,COUNTIFS($C:$C,C1917,$G:$G,1)+ROW()/10000000,""),"")</f>
        <v/>
      </c>
      <c r="Q1917" s="0" t="str">
        <f aca="false">IF(K1917=1,IF(COUNTIFS(C$2:C1917,C1917,K$2:K1917,1)=1,1,0),"")</f>
        <v/>
      </c>
      <c r="R1917" s="0" t="str">
        <f aca="false">IF(M1917=1,IF(COUNTIFS(C$2:C1917,C1917,M$2:M1917,1)=1,1,0),"")</f>
        <v/>
      </c>
      <c r="S1917" s="0" t="str">
        <f aca="false">IF(L1917=1,IF(COUNTIFS(C$2:C1917,C1917,L$2:L1917,1)=1,1,0),"")</f>
        <v/>
      </c>
      <c r="T1917" s="38" t="str">
        <f aca="false">IF(N1917="","",N1917+ROW()/10000000)</f>
        <v/>
      </c>
      <c r="U1917" s="0" t="str">
        <f aca="false">IF(G1917=1,IF(B1917="",1,0),"")</f>
        <v/>
      </c>
    </row>
    <row r="1918" customFormat="false" ht="15" hidden="false" customHeight="false" outlineLevel="0" collapsed="false">
      <c r="A1918" s="35"/>
      <c r="B1918" s="35"/>
      <c r="G1918" s="0" t="str">
        <f aca="false">IF(A1918="","",IF(AND(A1918&gt;=Debut,A1918&lt;Fin),1,0))</f>
        <v/>
      </c>
      <c r="H1918" s="0" t="str">
        <f aca="false">IF(G1918=1,INT(ROUND((A1918-Debut)*86400,0)/600),"")</f>
        <v/>
      </c>
      <c r="I1918" s="0" t="str">
        <f aca="false">IF(G1918=1,INT(ROUND((A1918-Debut)*86400,0)/3600),"")</f>
        <v/>
      </c>
      <c r="J1918" s="0" t="str">
        <f aca="false">IF(OR(A1918="",B1918=""),"",ROUND((B1918-A1918)*86400,0))</f>
        <v/>
      </c>
      <c r="K1918" s="37" t="str">
        <f aca="false">IF(G1918=1,IF(COUNTIFS($C:$C,C1918,$G:$G,1,$A:$A,"&gt;="&amp;(A1918-FenetreInterm/86400),$A:$A,"&lt;="&amp;A1918)&gt;=NbInterm,1,0),"")</f>
        <v/>
      </c>
      <c r="L1918" s="37" t="str">
        <f aca="false">IF(G1918=1,IF(B1918="",0,IF(J1918&lt;SeuilFugitive,1,0)),"")</f>
        <v/>
      </c>
      <c r="M1918" s="37" t="str">
        <f aca="false">IF(G1918=1,IF(B1918="",IF((Fin-A1918)*24&gt;SeuilFigee,1,0),IF(J1918&gt;SeuilFigee*3600,1,0)),"")</f>
        <v/>
      </c>
      <c r="N1918" s="0" t="str">
        <f aca="false">IF(G1918=1,IF(COUNTIF(H$2:H1918,H1918)=1,COUNTIF($H:$H,H1918),""),"")</f>
        <v/>
      </c>
      <c r="O1918" s="0" t="str">
        <f aca="false">IF(G1918=1,IF(COUNTIF(I$2:I1918,I1918)=1,COUNTIF($I:$I,I1918),""),"")</f>
        <v/>
      </c>
      <c r="P1918" s="38" t="str">
        <f aca="false">IF(G1918=1,IF(COUNTIFS(C$2:C1918,C1918,G$2:G1918,1)=1,COUNTIFS($C:$C,C1918,$G:$G,1)+ROW()/10000000,""),"")</f>
        <v/>
      </c>
      <c r="Q1918" s="0" t="str">
        <f aca="false">IF(K1918=1,IF(COUNTIFS(C$2:C1918,C1918,K$2:K1918,1)=1,1,0),"")</f>
        <v/>
      </c>
      <c r="R1918" s="0" t="str">
        <f aca="false">IF(M1918=1,IF(COUNTIFS(C$2:C1918,C1918,M$2:M1918,1)=1,1,0),"")</f>
        <v/>
      </c>
      <c r="S1918" s="0" t="str">
        <f aca="false">IF(L1918=1,IF(COUNTIFS(C$2:C1918,C1918,L$2:L1918,1)=1,1,0),"")</f>
        <v/>
      </c>
      <c r="T1918" s="38" t="str">
        <f aca="false">IF(N1918="","",N1918+ROW()/10000000)</f>
        <v/>
      </c>
      <c r="U1918" s="0" t="str">
        <f aca="false">IF(G1918=1,IF(B1918="",1,0),"")</f>
        <v/>
      </c>
    </row>
    <row r="1919" customFormat="false" ht="15" hidden="false" customHeight="false" outlineLevel="0" collapsed="false">
      <c r="A1919" s="35"/>
      <c r="B1919" s="35"/>
      <c r="G1919" s="0" t="str">
        <f aca="false">IF(A1919="","",IF(AND(A1919&gt;=Debut,A1919&lt;Fin),1,0))</f>
        <v/>
      </c>
      <c r="H1919" s="0" t="str">
        <f aca="false">IF(G1919=1,INT(ROUND((A1919-Debut)*86400,0)/600),"")</f>
        <v/>
      </c>
      <c r="I1919" s="0" t="str">
        <f aca="false">IF(G1919=1,INT(ROUND((A1919-Debut)*86400,0)/3600),"")</f>
        <v/>
      </c>
      <c r="J1919" s="0" t="str">
        <f aca="false">IF(OR(A1919="",B1919=""),"",ROUND((B1919-A1919)*86400,0))</f>
        <v/>
      </c>
      <c r="K1919" s="37" t="str">
        <f aca="false">IF(G1919=1,IF(COUNTIFS($C:$C,C1919,$G:$G,1,$A:$A,"&gt;="&amp;(A1919-FenetreInterm/86400),$A:$A,"&lt;="&amp;A1919)&gt;=NbInterm,1,0),"")</f>
        <v/>
      </c>
      <c r="L1919" s="37" t="str">
        <f aca="false">IF(G1919=1,IF(B1919="",0,IF(J1919&lt;SeuilFugitive,1,0)),"")</f>
        <v/>
      </c>
      <c r="M1919" s="37" t="str">
        <f aca="false">IF(G1919=1,IF(B1919="",IF((Fin-A1919)*24&gt;SeuilFigee,1,0),IF(J1919&gt;SeuilFigee*3600,1,0)),"")</f>
        <v/>
      </c>
      <c r="N1919" s="0" t="str">
        <f aca="false">IF(G1919=1,IF(COUNTIF(H$2:H1919,H1919)=1,COUNTIF($H:$H,H1919),""),"")</f>
        <v/>
      </c>
      <c r="O1919" s="0" t="str">
        <f aca="false">IF(G1919=1,IF(COUNTIF(I$2:I1919,I1919)=1,COUNTIF($I:$I,I1919),""),"")</f>
        <v/>
      </c>
      <c r="P1919" s="38" t="str">
        <f aca="false">IF(G1919=1,IF(COUNTIFS(C$2:C1919,C1919,G$2:G1919,1)=1,COUNTIFS($C:$C,C1919,$G:$G,1)+ROW()/10000000,""),"")</f>
        <v/>
      </c>
      <c r="Q1919" s="0" t="str">
        <f aca="false">IF(K1919=1,IF(COUNTIFS(C$2:C1919,C1919,K$2:K1919,1)=1,1,0),"")</f>
        <v/>
      </c>
      <c r="R1919" s="0" t="str">
        <f aca="false">IF(M1919=1,IF(COUNTIFS(C$2:C1919,C1919,M$2:M1919,1)=1,1,0),"")</f>
        <v/>
      </c>
      <c r="S1919" s="0" t="str">
        <f aca="false">IF(L1919=1,IF(COUNTIFS(C$2:C1919,C1919,L$2:L1919,1)=1,1,0),"")</f>
        <v/>
      </c>
      <c r="T1919" s="38" t="str">
        <f aca="false">IF(N1919="","",N1919+ROW()/10000000)</f>
        <v/>
      </c>
      <c r="U1919" s="0" t="str">
        <f aca="false">IF(G1919=1,IF(B1919="",1,0),"")</f>
        <v/>
      </c>
    </row>
    <row r="1920" customFormat="false" ht="15" hidden="false" customHeight="false" outlineLevel="0" collapsed="false">
      <c r="A1920" s="35"/>
      <c r="B1920" s="35"/>
      <c r="G1920" s="0" t="str">
        <f aca="false">IF(A1920="","",IF(AND(A1920&gt;=Debut,A1920&lt;Fin),1,0))</f>
        <v/>
      </c>
      <c r="H1920" s="0" t="str">
        <f aca="false">IF(G1920=1,INT(ROUND((A1920-Debut)*86400,0)/600),"")</f>
        <v/>
      </c>
      <c r="I1920" s="0" t="str">
        <f aca="false">IF(G1920=1,INT(ROUND((A1920-Debut)*86400,0)/3600),"")</f>
        <v/>
      </c>
      <c r="J1920" s="0" t="str">
        <f aca="false">IF(OR(A1920="",B1920=""),"",ROUND((B1920-A1920)*86400,0))</f>
        <v/>
      </c>
      <c r="K1920" s="37" t="str">
        <f aca="false">IF(G1920=1,IF(COUNTIFS($C:$C,C1920,$G:$G,1,$A:$A,"&gt;="&amp;(A1920-FenetreInterm/86400),$A:$A,"&lt;="&amp;A1920)&gt;=NbInterm,1,0),"")</f>
        <v/>
      </c>
      <c r="L1920" s="37" t="str">
        <f aca="false">IF(G1920=1,IF(B1920="",0,IF(J1920&lt;SeuilFugitive,1,0)),"")</f>
        <v/>
      </c>
      <c r="M1920" s="37" t="str">
        <f aca="false">IF(G1920=1,IF(B1920="",IF((Fin-A1920)*24&gt;SeuilFigee,1,0),IF(J1920&gt;SeuilFigee*3600,1,0)),"")</f>
        <v/>
      </c>
      <c r="N1920" s="0" t="str">
        <f aca="false">IF(G1920=1,IF(COUNTIF(H$2:H1920,H1920)=1,COUNTIF($H:$H,H1920),""),"")</f>
        <v/>
      </c>
      <c r="O1920" s="0" t="str">
        <f aca="false">IF(G1920=1,IF(COUNTIF(I$2:I1920,I1920)=1,COUNTIF($I:$I,I1920),""),"")</f>
        <v/>
      </c>
      <c r="P1920" s="38" t="str">
        <f aca="false">IF(G1920=1,IF(COUNTIFS(C$2:C1920,C1920,G$2:G1920,1)=1,COUNTIFS($C:$C,C1920,$G:$G,1)+ROW()/10000000,""),"")</f>
        <v/>
      </c>
      <c r="Q1920" s="0" t="str">
        <f aca="false">IF(K1920=1,IF(COUNTIFS(C$2:C1920,C1920,K$2:K1920,1)=1,1,0),"")</f>
        <v/>
      </c>
      <c r="R1920" s="0" t="str">
        <f aca="false">IF(M1920=1,IF(COUNTIFS(C$2:C1920,C1920,M$2:M1920,1)=1,1,0),"")</f>
        <v/>
      </c>
      <c r="S1920" s="0" t="str">
        <f aca="false">IF(L1920=1,IF(COUNTIFS(C$2:C1920,C1920,L$2:L1920,1)=1,1,0),"")</f>
        <v/>
      </c>
      <c r="T1920" s="38" t="str">
        <f aca="false">IF(N1920="","",N1920+ROW()/10000000)</f>
        <v/>
      </c>
      <c r="U1920" s="0" t="str">
        <f aca="false">IF(G1920=1,IF(B1920="",1,0),"")</f>
        <v/>
      </c>
    </row>
    <row r="1921" customFormat="false" ht="15" hidden="false" customHeight="false" outlineLevel="0" collapsed="false">
      <c r="A1921" s="35"/>
      <c r="B1921" s="35"/>
      <c r="G1921" s="0" t="str">
        <f aca="false">IF(A1921="","",IF(AND(A1921&gt;=Debut,A1921&lt;Fin),1,0))</f>
        <v/>
      </c>
      <c r="H1921" s="0" t="str">
        <f aca="false">IF(G1921=1,INT(ROUND((A1921-Debut)*86400,0)/600),"")</f>
        <v/>
      </c>
      <c r="I1921" s="0" t="str">
        <f aca="false">IF(G1921=1,INT(ROUND((A1921-Debut)*86400,0)/3600),"")</f>
        <v/>
      </c>
      <c r="J1921" s="0" t="str">
        <f aca="false">IF(OR(A1921="",B1921=""),"",ROUND((B1921-A1921)*86400,0))</f>
        <v/>
      </c>
      <c r="K1921" s="37" t="str">
        <f aca="false">IF(G1921=1,IF(COUNTIFS($C:$C,C1921,$G:$G,1,$A:$A,"&gt;="&amp;(A1921-FenetreInterm/86400),$A:$A,"&lt;="&amp;A1921)&gt;=NbInterm,1,0),"")</f>
        <v/>
      </c>
      <c r="L1921" s="37" t="str">
        <f aca="false">IF(G1921=1,IF(B1921="",0,IF(J1921&lt;SeuilFugitive,1,0)),"")</f>
        <v/>
      </c>
      <c r="M1921" s="37" t="str">
        <f aca="false">IF(G1921=1,IF(B1921="",IF((Fin-A1921)*24&gt;SeuilFigee,1,0),IF(J1921&gt;SeuilFigee*3600,1,0)),"")</f>
        <v/>
      </c>
      <c r="N1921" s="0" t="str">
        <f aca="false">IF(G1921=1,IF(COUNTIF(H$2:H1921,H1921)=1,COUNTIF($H:$H,H1921),""),"")</f>
        <v/>
      </c>
      <c r="O1921" s="0" t="str">
        <f aca="false">IF(G1921=1,IF(COUNTIF(I$2:I1921,I1921)=1,COUNTIF($I:$I,I1921),""),"")</f>
        <v/>
      </c>
      <c r="P1921" s="38" t="str">
        <f aca="false">IF(G1921=1,IF(COUNTIFS(C$2:C1921,C1921,G$2:G1921,1)=1,COUNTIFS($C:$C,C1921,$G:$G,1)+ROW()/10000000,""),"")</f>
        <v/>
      </c>
      <c r="Q1921" s="0" t="str">
        <f aca="false">IF(K1921=1,IF(COUNTIFS(C$2:C1921,C1921,K$2:K1921,1)=1,1,0),"")</f>
        <v/>
      </c>
      <c r="R1921" s="0" t="str">
        <f aca="false">IF(M1921=1,IF(COUNTIFS(C$2:C1921,C1921,M$2:M1921,1)=1,1,0),"")</f>
        <v/>
      </c>
      <c r="S1921" s="0" t="str">
        <f aca="false">IF(L1921=1,IF(COUNTIFS(C$2:C1921,C1921,L$2:L1921,1)=1,1,0),"")</f>
        <v/>
      </c>
      <c r="T1921" s="38" t="str">
        <f aca="false">IF(N1921="","",N1921+ROW()/10000000)</f>
        <v/>
      </c>
      <c r="U1921" s="0" t="str">
        <f aca="false">IF(G1921=1,IF(B1921="",1,0),"")</f>
        <v/>
      </c>
    </row>
    <row r="1922" customFormat="false" ht="15" hidden="false" customHeight="false" outlineLevel="0" collapsed="false">
      <c r="A1922" s="35"/>
      <c r="B1922" s="35"/>
      <c r="G1922" s="0" t="str">
        <f aca="false">IF(A1922="","",IF(AND(A1922&gt;=Debut,A1922&lt;Fin),1,0))</f>
        <v/>
      </c>
      <c r="H1922" s="0" t="str">
        <f aca="false">IF(G1922=1,INT(ROUND((A1922-Debut)*86400,0)/600),"")</f>
        <v/>
      </c>
      <c r="I1922" s="0" t="str">
        <f aca="false">IF(G1922=1,INT(ROUND((A1922-Debut)*86400,0)/3600),"")</f>
        <v/>
      </c>
      <c r="J1922" s="0" t="str">
        <f aca="false">IF(OR(A1922="",B1922=""),"",ROUND((B1922-A1922)*86400,0))</f>
        <v/>
      </c>
      <c r="K1922" s="37" t="str">
        <f aca="false">IF(G1922=1,IF(COUNTIFS($C:$C,C1922,$G:$G,1,$A:$A,"&gt;="&amp;(A1922-FenetreInterm/86400),$A:$A,"&lt;="&amp;A1922)&gt;=NbInterm,1,0),"")</f>
        <v/>
      </c>
      <c r="L1922" s="37" t="str">
        <f aca="false">IF(G1922=1,IF(B1922="",0,IF(J1922&lt;SeuilFugitive,1,0)),"")</f>
        <v/>
      </c>
      <c r="M1922" s="37" t="str">
        <f aca="false">IF(G1922=1,IF(B1922="",IF((Fin-A1922)*24&gt;SeuilFigee,1,0),IF(J1922&gt;SeuilFigee*3600,1,0)),"")</f>
        <v/>
      </c>
      <c r="N1922" s="0" t="str">
        <f aca="false">IF(G1922=1,IF(COUNTIF(H$2:H1922,H1922)=1,COUNTIF($H:$H,H1922),""),"")</f>
        <v/>
      </c>
      <c r="O1922" s="0" t="str">
        <f aca="false">IF(G1922=1,IF(COUNTIF(I$2:I1922,I1922)=1,COUNTIF($I:$I,I1922),""),"")</f>
        <v/>
      </c>
      <c r="P1922" s="38" t="str">
        <f aca="false">IF(G1922=1,IF(COUNTIFS(C$2:C1922,C1922,G$2:G1922,1)=1,COUNTIFS($C:$C,C1922,$G:$G,1)+ROW()/10000000,""),"")</f>
        <v/>
      </c>
      <c r="Q1922" s="0" t="str">
        <f aca="false">IF(K1922=1,IF(COUNTIFS(C$2:C1922,C1922,K$2:K1922,1)=1,1,0),"")</f>
        <v/>
      </c>
      <c r="R1922" s="0" t="str">
        <f aca="false">IF(M1922=1,IF(COUNTIFS(C$2:C1922,C1922,M$2:M1922,1)=1,1,0),"")</f>
        <v/>
      </c>
      <c r="S1922" s="0" t="str">
        <f aca="false">IF(L1922=1,IF(COUNTIFS(C$2:C1922,C1922,L$2:L1922,1)=1,1,0),"")</f>
        <v/>
      </c>
      <c r="T1922" s="38" t="str">
        <f aca="false">IF(N1922="","",N1922+ROW()/10000000)</f>
        <v/>
      </c>
      <c r="U1922" s="0" t="str">
        <f aca="false">IF(G1922=1,IF(B1922="",1,0),"")</f>
        <v/>
      </c>
    </row>
    <row r="1923" customFormat="false" ht="15" hidden="false" customHeight="false" outlineLevel="0" collapsed="false">
      <c r="A1923" s="35"/>
      <c r="B1923" s="35"/>
      <c r="G1923" s="0" t="str">
        <f aca="false">IF(A1923="","",IF(AND(A1923&gt;=Debut,A1923&lt;Fin),1,0))</f>
        <v/>
      </c>
      <c r="H1923" s="0" t="str">
        <f aca="false">IF(G1923=1,INT(ROUND((A1923-Debut)*86400,0)/600),"")</f>
        <v/>
      </c>
      <c r="I1923" s="0" t="str">
        <f aca="false">IF(G1923=1,INT(ROUND((A1923-Debut)*86400,0)/3600),"")</f>
        <v/>
      </c>
      <c r="J1923" s="0" t="str">
        <f aca="false">IF(OR(A1923="",B1923=""),"",ROUND((B1923-A1923)*86400,0))</f>
        <v/>
      </c>
      <c r="K1923" s="37" t="str">
        <f aca="false">IF(G1923=1,IF(COUNTIFS($C:$C,C1923,$G:$G,1,$A:$A,"&gt;="&amp;(A1923-FenetreInterm/86400),$A:$A,"&lt;="&amp;A1923)&gt;=NbInterm,1,0),"")</f>
        <v/>
      </c>
      <c r="L1923" s="37" t="str">
        <f aca="false">IF(G1923=1,IF(B1923="",0,IF(J1923&lt;SeuilFugitive,1,0)),"")</f>
        <v/>
      </c>
      <c r="M1923" s="37" t="str">
        <f aca="false">IF(G1923=1,IF(B1923="",IF((Fin-A1923)*24&gt;SeuilFigee,1,0),IF(J1923&gt;SeuilFigee*3600,1,0)),"")</f>
        <v/>
      </c>
      <c r="N1923" s="0" t="str">
        <f aca="false">IF(G1923=1,IF(COUNTIF(H$2:H1923,H1923)=1,COUNTIF($H:$H,H1923),""),"")</f>
        <v/>
      </c>
      <c r="O1923" s="0" t="str">
        <f aca="false">IF(G1923=1,IF(COUNTIF(I$2:I1923,I1923)=1,COUNTIF($I:$I,I1923),""),"")</f>
        <v/>
      </c>
      <c r="P1923" s="38" t="str">
        <f aca="false">IF(G1923=1,IF(COUNTIFS(C$2:C1923,C1923,G$2:G1923,1)=1,COUNTIFS($C:$C,C1923,$G:$G,1)+ROW()/10000000,""),"")</f>
        <v/>
      </c>
      <c r="Q1923" s="0" t="str">
        <f aca="false">IF(K1923=1,IF(COUNTIFS(C$2:C1923,C1923,K$2:K1923,1)=1,1,0),"")</f>
        <v/>
      </c>
      <c r="R1923" s="0" t="str">
        <f aca="false">IF(M1923=1,IF(COUNTIFS(C$2:C1923,C1923,M$2:M1923,1)=1,1,0),"")</f>
        <v/>
      </c>
      <c r="S1923" s="0" t="str">
        <f aca="false">IF(L1923=1,IF(COUNTIFS(C$2:C1923,C1923,L$2:L1923,1)=1,1,0),"")</f>
        <v/>
      </c>
      <c r="T1923" s="38" t="str">
        <f aca="false">IF(N1923="","",N1923+ROW()/10000000)</f>
        <v/>
      </c>
      <c r="U1923" s="0" t="str">
        <f aca="false">IF(G1923=1,IF(B1923="",1,0),"")</f>
        <v/>
      </c>
    </row>
    <row r="1924" customFormat="false" ht="15" hidden="false" customHeight="false" outlineLevel="0" collapsed="false">
      <c r="A1924" s="35"/>
      <c r="B1924" s="35"/>
      <c r="G1924" s="0" t="str">
        <f aca="false">IF(A1924="","",IF(AND(A1924&gt;=Debut,A1924&lt;Fin),1,0))</f>
        <v/>
      </c>
      <c r="H1924" s="0" t="str">
        <f aca="false">IF(G1924=1,INT(ROUND((A1924-Debut)*86400,0)/600),"")</f>
        <v/>
      </c>
      <c r="I1924" s="0" t="str">
        <f aca="false">IF(G1924=1,INT(ROUND((A1924-Debut)*86400,0)/3600),"")</f>
        <v/>
      </c>
      <c r="J1924" s="0" t="str">
        <f aca="false">IF(OR(A1924="",B1924=""),"",ROUND((B1924-A1924)*86400,0))</f>
        <v/>
      </c>
      <c r="K1924" s="37" t="str">
        <f aca="false">IF(G1924=1,IF(COUNTIFS($C:$C,C1924,$G:$G,1,$A:$A,"&gt;="&amp;(A1924-FenetreInterm/86400),$A:$A,"&lt;="&amp;A1924)&gt;=NbInterm,1,0),"")</f>
        <v/>
      </c>
      <c r="L1924" s="37" t="str">
        <f aca="false">IF(G1924=1,IF(B1924="",0,IF(J1924&lt;SeuilFugitive,1,0)),"")</f>
        <v/>
      </c>
      <c r="M1924" s="37" t="str">
        <f aca="false">IF(G1924=1,IF(B1924="",IF((Fin-A1924)*24&gt;SeuilFigee,1,0),IF(J1924&gt;SeuilFigee*3600,1,0)),"")</f>
        <v/>
      </c>
      <c r="N1924" s="0" t="str">
        <f aca="false">IF(G1924=1,IF(COUNTIF(H$2:H1924,H1924)=1,COUNTIF($H:$H,H1924),""),"")</f>
        <v/>
      </c>
      <c r="O1924" s="0" t="str">
        <f aca="false">IF(G1924=1,IF(COUNTIF(I$2:I1924,I1924)=1,COUNTIF($I:$I,I1924),""),"")</f>
        <v/>
      </c>
      <c r="P1924" s="38" t="str">
        <f aca="false">IF(G1924=1,IF(COUNTIFS(C$2:C1924,C1924,G$2:G1924,1)=1,COUNTIFS($C:$C,C1924,$G:$G,1)+ROW()/10000000,""),"")</f>
        <v/>
      </c>
      <c r="Q1924" s="0" t="str">
        <f aca="false">IF(K1924=1,IF(COUNTIFS(C$2:C1924,C1924,K$2:K1924,1)=1,1,0),"")</f>
        <v/>
      </c>
      <c r="R1924" s="0" t="str">
        <f aca="false">IF(M1924=1,IF(COUNTIFS(C$2:C1924,C1924,M$2:M1924,1)=1,1,0),"")</f>
        <v/>
      </c>
      <c r="S1924" s="0" t="str">
        <f aca="false">IF(L1924=1,IF(COUNTIFS(C$2:C1924,C1924,L$2:L1924,1)=1,1,0),"")</f>
        <v/>
      </c>
      <c r="T1924" s="38" t="str">
        <f aca="false">IF(N1924="","",N1924+ROW()/10000000)</f>
        <v/>
      </c>
      <c r="U1924" s="0" t="str">
        <f aca="false">IF(G1924=1,IF(B1924="",1,0),"")</f>
        <v/>
      </c>
    </row>
    <row r="1925" customFormat="false" ht="15" hidden="false" customHeight="false" outlineLevel="0" collapsed="false">
      <c r="A1925" s="35"/>
      <c r="B1925" s="35"/>
      <c r="G1925" s="0" t="str">
        <f aca="false">IF(A1925="","",IF(AND(A1925&gt;=Debut,A1925&lt;Fin),1,0))</f>
        <v/>
      </c>
      <c r="H1925" s="0" t="str">
        <f aca="false">IF(G1925=1,INT(ROUND((A1925-Debut)*86400,0)/600),"")</f>
        <v/>
      </c>
      <c r="I1925" s="0" t="str">
        <f aca="false">IF(G1925=1,INT(ROUND((A1925-Debut)*86400,0)/3600),"")</f>
        <v/>
      </c>
      <c r="J1925" s="0" t="str">
        <f aca="false">IF(OR(A1925="",B1925=""),"",ROUND((B1925-A1925)*86400,0))</f>
        <v/>
      </c>
      <c r="K1925" s="37" t="str">
        <f aca="false">IF(G1925=1,IF(COUNTIFS($C:$C,C1925,$G:$G,1,$A:$A,"&gt;="&amp;(A1925-FenetreInterm/86400),$A:$A,"&lt;="&amp;A1925)&gt;=NbInterm,1,0),"")</f>
        <v/>
      </c>
      <c r="L1925" s="37" t="str">
        <f aca="false">IF(G1925=1,IF(B1925="",0,IF(J1925&lt;SeuilFugitive,1,0)),"")</f>
        <v/>
      </c>
      <c r="M1925" s="37" t="str">
        <f aca="false">IF(G1925=1,IF(B1925="",IF((Fin-A1925)*24&gt;SeuilFigee,1,0),IF(J1925&gt;SeuilFigee*3600,1,0)),"")</f>
        <v/>
      </c>
      <c r="N1925" s="0" t="str">
        <f aca="false">IF(G1925=1,IF(COUNTIF(H$2:H1925,H1925)=1,COUNTIF($H:$H,H1925),""),"")</f>
        <v/>
      </c>
      <c r="O1925" s="0" t="str">
        <f aca="false">IF(G1925=1,IF(COUNTIF(I$2:I1925,I1925)=1,COUNTIF($I:$I,I1925),""),"")</f>
        <v/>
      </c>
      <c r="P1925" s="38" t="str">
        <f aca="false">IF(G1925=1,IF(COUNTIFS(C$2:C1925,C1925,G$2:G1925,1)=1,COUNTIFS($C:$C,C1925,$G:$G,1)+ROW()/10000000,""),"")</f>
        <v/>
      </c>
      <c r="Q1925" s="0" t="str">
        <f aca="false">IF(K1925=1,IF(COUNTIFS(C$2:C1925,C1925,K$2:K1925,1)=1,1,0),"")</f>
        <v/>
      </c>
      <c r="R1925" s="0" t="str">
        <f aca="false">IF(M1925=1,IF(COUNTIFS(C$2:C1925,C1925,M$2:M1925,1)=1,1,0),"")</f>
        <v/>
      </c>
      <c r="S1925" s="0" t="str">
        <f aca="false">IF(L1925=1,IF(COUNTIFS(C$2:C1925,C1925,L$2:L1925,1)=1,1,0),"")</f>
        <v/>
      </c>
      <c r="T1925" s="38" t="str">
        <f aca="false">IF(N1925="","",N1925+ROW()/10000000)</f>
        <v/>
      </c>
      <c r="U1925" s="0" t="str">
        <f aca="false">IF(G1925=1,IF(B1925="",1,0),"")</f>
        <v/>
      </c>
    </row>
    <row r="1926" customFormat="false" ht="15" hidden="false" customHeight="false" outlineLevel="0" collapsed="false">
      <c r="A1926" s="35"/>
      <c r="B1926" s="35"/>
      <c r="G1926" s="0" t="str">
        <f aca="false">IF(A1926="","",IF(AND(A1926&gt;=Debut,A1926&lt;Fin),1,0))</f>
        <v/>
      </c>
      <c r="H1926" s="0" t="str">
        <f aca="false">IF(G1926=1,INT(ROUND((A1926-Debut)*86400,0)/600),"")</f>
        <v/>
      </c>
      <c r="I1926" s="0" t="str">
        <f aca="false">IF(G1926=1,INT(ROUND((A1926-Debut)*86400,0)/3600),"")</f>
        <v/>
      </c>
      <c r="J1926" s="0" t="str">
        <f aca="false">IF(OR(A1926="",B1926=""),"",ROUND((B1926-A1926)*86400,0))</f>
        <v/>
      </c>
      <c r="K1926" s="37" t="str">
        <f aca="false">IF(G1926=1,IF(COUNTIFS($C:$C,C1926,$G:$G,1,$A:$A,"&gt;="&amp;(A1926-FenetreInterm/86400),$A:$A,"&lt;="&amp;A1926)&gt;=NbInterm,1,0),"")</f>
        <v/>
      </c>
      <c r="L1926" s="37" t="str">
        <f aca="false">IF(G1926=1,IF(B1926="",0,IF(J1926&lt;SeuilFugitive,1,0)),"")</f>
        <v/>
      </c>
      <c r="M1926" s="37" t="str">
        <f aca="false">IF(G1926=1,IF(B1926="",IF((Fin-A1926)*24&gt;SeuilFigee,1,0),IF(J1926&gt;SeuilFigee*3600,1,0)),"")</f>
        <v/>
      </c>
      <c r="N1926" s="0" t="str">
        <f aca="false">IF(G1926=1,IF(COUNTIF(H$2:H1926,H1926)=1,COUNTIF($H:$H,H1926),""),"")</f>
        <v/>
      </c>
      <c r="O1926" s="0" t="str">
        <f aca="false">IF(G1926=1,IF(COUNTIF(I$2:I1926,I1926)=1,COUNTIF($I:$I,I1926),""),"")</f>
        <v/>
      </c>
      <c r="P1926" s="38" t="str">
        <f aca="false">IF(G1926=1,IF(COUNTIFS(C$2:C1926,C1926,G$2:G1926,1)=1,COUNTIFS($C:$C,C1926,$G:$G,1)+ROW()/10000000,""),"")</f>
        <v/>
      </c>
      <c r="Q1926" s="0" t="str">
        <f aca="false">IF(K1926=1,IF(COUNTIFS(C$2:C1926,C1926,K$2:K1926,1)=1,1,0),"")</f>
        <v/>
      </c>
      <c r="R1926" s="0" t="str">
        <f aca="false">IF(M1926=1,IF(COUNTIFS(C$2:C1926,C1926,M$2:M1926,1)=1,1,0),"")</f>
        <v/>
      </c>
      <c r="S1926" s="0" t="str">
        <f aca="false">IF(L1926=1,IF(COUNTIFS(C$2:C1926,C1926,L$2:L1926,1)=1,1,0),"")</f>
        <v/>
      </c>
      <c r="T1926" s="38" t="str">
        <f aca="false">IF(N1926="","",N1926+ROW()/10000000)</f>
        <v/>
      </c>
      <c r="U1926" s="0" t="str">
        <f aca="false">IF(G1926=1,IF(B1926="",1,0),"")</f>
        <v/>
      </c>
    </row>
    <row r="1927" customFormat="false" ht="15" hidden="false" customHeight="false" outlineLevel="0" collapsed="false">
      <c r="A1927" s="35"/>
      <c r="B1927" s="35"/>
      <c r="G1927" s="0" t="str">
        <f aca="false">IF(A1927="","",IF(AND(A1927&gt;=Debut,A1927&lt;Fin),1,0))</f>
        <v/>
      </c>
      <c r="H1927" s="0" t="str">
        <f aca="false">IF(G1927=1,INT(ROUND((A1927-Debut)*86400,0)/600),"")</f>
        <v/>
      </c>
      <c r="I1927" s="0" t="str">
        <f aca="false">IF(G1927=1,INT(ROUND((A1927-Debut)*86400,0)/3600),"")</f>
        <v/>
      </c>
      <c r="J1927" s="0" t="str">
        <f aca="false">IF(OR(A1927="",B1927=""),"",ROUND((B1927-A1927)*86400,0))</f>
        <v/>
      </c>
      <c r="K1927" s="37" t="str">
        <f aca="false">IF(G1927=1,IF(COUNTIFS($C:$C,C1927,$G:$G,1,$A:$A,"&gt;="&amp;(A1927-FenetreInterm/86400),$A:$A,"&lt;="&amp;A1927)&gt;=NbInterm,1,0),"")</f>
        <v/>
      </c>
      <c r="L1927" s="37" t="str">
        <f aca="false">IF(G1927=1,IF(B1927="",0,IF(J1927&lt;SeuilFugitive,1,0)),"")</f>
        <v/>
      </c>
      <c r="M1927" s="37" t="str">
        <f aca="false">IF(G1927=1,IF(B1927="",IF((Fin-A1927)*24&gt;SeuilFigee,1,0),IF(J1927&gt;SeuilFigee*3600,1,0)),"")</f>
        <v/>
      </c>
      <c r="N1927" s="0" t="str">
        <f aca="false">IF(G1927=1,IF(COUNTIF(H$2:H1927,H1927)=1,COUNTIF($H:$H,H1927),""),"")</f>
        <v/>
      </c>
      <c r="O1927" s="0" t="str">
        <f aca="false">IF(G1927=1,IF(COUNTIF(I$2:I1927,I1927)=1,COUNTIF($I:$I,I1927),""),"")</f>
        <v/>
      </c>
      <c r="P1927" s="38" t="str">
        <f aca="false">IF(G1927=1,IF(COUNTIFS(C$2:C1927,C1927,G$2:G1927,1)=1,COUNTIFS($C:$C,C1927,$G:$G,1)+ROW()/10000000,""),"")</f>
        <v/>
      </c>
      <c r="Q1927" s="0" t="str">
        <f aca="false">IF(K1927=1,IF(COUNTIFS(C$2:C1927,C1927,K$2:K1927,1)=1,1,0),"")</f>
        <v/>
      </c>
      <c r="R1927" s="0" t="str">
        <f aca="false">IF(M1927=1,IF(COUNTIFS(C$2:C1927,C1927,M$2:M1927,1)=1,1,0),"")</f>
        <v/>
      </c>
      <c r="S1927" s="0" t="str">
        <f aca="false">IF(L1927=1,IF(COUNTIFS(C$2:C1927,C1927,L$2:L1927,1)=1,1,0),"")</f>
        <v/>
      </c>
      <c r="T1927" s="38" t="str">
        <f aca="false">IF(N1927="","",N1927+ROW()/10000000)</f>
        <v/>
      </c>
      <c r="U1927" s="0" t="str">
        <f aca="false">IF(G1927=1,IF(B1927="",1,0),"")</f>
        <v/>
      </c>
    </row>
    <row r="1928" customFormat="false" ht="15" hidden="false" customHeight="false" outlineLevel="0" collapsed="false">
      <c r="A1928" s="35"/>
      <c r="B1928" s="35"/>
      <c r="G1928" s="0" t="str">
        <f aca="false">IF(A1928="","",IF(AND(A1928&gt;=Debut,A1928&lt;Fin),1,0))</f>
        <v/>
      </c>
      <c r="H1928" s="0" t="str">
        <f aca="false">IF(G1928=1,INT(ROUND((A1928-Debut)*86400,0)/600),"")</f>
        <v/>
      </c>
      <c r="I1928" s="0" t="str">
        <f aca="false">IF(G1928=1,INT(ROUND((A1928-Debut)*86400,0)/3600),"")</f>
        <v/>
      </c>
      <c r="J1928" s="0" t="str">
        <f aca="false">IF(OR(A1928="",B1928=""),"",ROUND((B1928-A1928)*86400,0))</f>
        <v/>
      </c>
      <c r="K1928" s="37" t="str">
        <f aca="false">IF(G1928=1,IF(COUNTIFS($C:$C,C1928,$G:$G,1,$A:$A,"&gt;="&amp;(A1928-FenetreInterm/86400),$A:$A,"&lt;="&amp;A1928)&gt;=NbInterm,1,0),"")</f>
        <v/>
      </c>
      <c r="L1928" s="37" t="str">
        <f aca="false">IF(G1928=1,IF(B1928="",0,IF(J1928&lt;SeuilFugitive,1,0)),"")</f>
        <v/>
      </c>
      <c r="M1928" s="37" t="str">
        <f aca="false">IF(G1928=1,IF(B1928="",IF((Fin-A1928)*24&gt;SeuilFigee,1,0),IF(J1928&gt;SeuilFigee*3600,1,0)),"")</f>
        <v/>
      </c>
      <c r="N1928" s="0" t="str">
        <f aca="false">IF(G1928=1,IF(COUNTIF(H$2:H1928,H1928)=1,COUNTIF($H:$H,H1928),""),"")</f>
        <v/>
      </c>
      <c r="O1928" s="0" t="str">
        <f aca="false">IF(G1928=1,IF(COUNTIF(I$2:I1928,I1928)=1,COUNTIF($I:$I,I1928),""),"")</f>
        <v/>
      </c>
      <c r="P1928" s="38" t="str">
        <f aca="false">IF(G1928=1,IF(COUNTIFS(C$2:C1928,C1928,G$2:G1928,1)=1,COUNTIFS($C:$C,C1928,$G:$G,1)+ROW()/10000000,""),"")</f>
        <v/>
      </c>
      <c r="Q1928" s="0" t="str">
        <f aca="false">IF(K1928=1,IF(COUNTIFS(C$2:C1928,C1928,K$2:K1928,1)=1,1,0),"")</f>
        <v/>
      </c>
      <c r="R1928" s="0" t="str">
        <f aca="false">IF(M1928=1,IF(COUNTIFS(C$2:C1928,C1928,M$2:M1928,1)=1,1,0),"")</f>
        <v/>
      </c>
      <c r="S1928" s="0" t="str">
        <f aca="false">IF(L1928=1,IF(COUNTIFS(C$2:C1928,C1928,L$2:L1928,1)=1,1,0),"")</f>
        <v/>
      </c>
      <c r="T1928" s="38" t="str">
        <f aca="false">IF(N1928="","",N1928+ROW()/10000000)</f>
        <v/>
      </c>
      <c r="U1928" s="0" t="str">
        <f aca="false">IF(G1928=1,IF(B1928="",1,0),"")</f>
        <v/>
      </c>
    </row>
    <row r="1929" customFormat="false" ht="15" hidden="false" customHeight="false" outlineLevel="0" collapsed="false">
      <c r="A1929" s="35"/>
      <c r="B1929" s="35"/>
      <c r="G1929" s="0" t="str">
        <f aca="false">IF(A1929="","",IF(AND(A1929&gt;=Debut,A1929&lt;Fin),1,0))</f>
        <v/>
      </c>
      <c r="H1929" s="0" t="str">
        <f aca="false">IF(G1929=1,INT(ROUND((A1929-Debut)*86400,0)/600),"")</f>
        <v/>
      </c>
      <c r="I1929" s="0" t="str">
        <f aca="false">IF(G1929=1,INT(ROUND((A1929-Debut)*86400,0)/3600),"")</f>
        <v/>
      </c>
      <c r="J1929" s="0" t="str">
        <f aca="false">IF(OR(A1929="",B1929=""),"",ROUND((B1929-A1929)*86400,0))</f>
        <v/>
      </c>
      <c r="K1929" s="37" t="str">
        <f aca="false">IF(G1929=1,IF(COUNTIFS($C:$C,C1929,$G:$G,1,$A:$A,"&gt;="&amp;(A1929-FenetreInterm/86400),$A:$A,"&lt;="&amp;A1929)&gt;=NbInterm,1,0),"")</f>
        <v/>
      </c>
      <c r="L1929" s="37" t="str">
        <f aca="false">IF(G1929=1,IF(B1929="",0,IF(J1929&lt;SeuilFugitive,1,0)),"")</f>
        <v/>
      </c>
      <c r="M1929" s="37" t="str">
        <f aca="false">IF(G1929=1,IF(B1929="",IF((Fin-A1929)*24&gt;SeuilFigee,1,0),IF(J1929&gt;SeuilFigee*3600,1,0)),"")</f>
        <v/>
      </c>
      <c r="N1929" s="0" t="str">
        <f aca="false">IF(G1929=1,IF(COUNTIF(H$2:H1929,H1929)=1,COUNTIF($H:$H,H1929),""),"")</f>
        <v/>
      </c>
      <c r="O1929" s="0" t="str">
        <f aca="false">IF(G1929=1,IF(COUNTIF(I$2:I1929,I1929)=1,COUNTIF($I:$I,I1929),""),"")</f>
        <v/>
      </c>
      <c r="P1929" s="38" t="str">
        <f aca="false">IF(G1929=1,IF(COUNTIFS(C$2:C1929,C1929,G$2:G1929,1)=1,COUNTIFS($C:$C,C1929,$G:$G,1)+ROW()/10000000,""),"")</f>
        <v/>
      </c>
      <c r="Q1929" s="0" t="str">
        <f aca="false">IF(K1929=1,IF(COUNTIFS(C$2:C1929,C1929,K$2:K1929,1)=1,1,0),"")</f>
        <v/>
      </c>
      <c r="R1929" s="0" t="str">
        <f aca="false">IF(M1929=1,IF(COUNTIFS(C$2:C1929,C1929,M$2:M1929,1)=1,1,0),"")</f>
        <v/>
      </c>
      <c r="S1929" s="0" t="str">
        <f aca="false">IF(L1929=1,IF(COUNTIFS(C$2:C1929,C1929,L$2:L1929,1)=1,1,0),"")</f>
        <v/>
      </c>
      <c r="T1929" s="38" t="str">
        <f aca="false">IF(N1929="","",N1929+ROW()/10000000)</f>
        <v/>
      </c>
      <c r="U1929" s="0" t="str">
        <f aca="false">IF(G1929=1,IF(B1929="",1,0),"")</f>
        <v/>
      </c>
    </row>
    <row r="1930" customFormat="false" ht="15" hidden="false" customHeight="false" outlineLevel="0" collapsed="false">
      <c r="A1930" s="35"/>
      <c r="B1930" s="35"/>
      <c r="G1930" s="0" t="str">
        <f aca="false">IF(A1930="","",IF(AND(A1930&gt;=Debut,A1930&lt;Fin),1,0))</f>
        <v/>
      </c>
      <c r="H1930" s="0" t="str">
        <f aca="false">IF(G1930=1,INT(ROUND((A1930-Debut)*86400,0)/600),"")</f>
        <v/>
      </c>
      <c r="I1930" s="0" t="str">
        <f aca="false">IF(G1930=1,INT(ROUND((A1930-Debut)*86400,0)/3600),"")</f>
        <v/>
      </c>
      <c r="J1930" s="0" t="str">
        <f aca="false">IF(OR(A1930="",B1930=""),"",ROUND((B1930-A1930)*86400,0))</f>
        <v/>
      </c>
      <c r="K1930" s="37" t="str">
        <f aca="false">IF(G1930=1,IF(COUNTIFS($C:$C,C1930,$G:$G,1,$A:$A,"&gt;="&amp;(A1930-FenetreInterm/86400),$A:$A,"&lt;="&amp;A1930)&gt;=NbInterm,1,0),"")</f>
        <v/>
      </c>
      <c r="L1930" s="37" t="str">
        <f aca="false">IF(G1930=1,IF(B1930="",0,IF(J1930&lt;SeuilFugitive,1,0)),"")</f>
        <v/>
      </c>
      <c r="M1930" s="37" t="str">
        <f aca="false">IF(G1930=1,IF(B1930="",IF((Fin-A1930)*24&gt;SeuilFigee,1,0),IF(J1930&gt;SeuilFigee*3600,1,0)),"")</f>
        <v/>
      </c>
      <c r="N1930" s="0" t="str">
        <f aca="false">IF(G1930=1,IF(COUNTIF(H$2:H1930,H1930)=1,COUNTIF($H:$H,H1930),""),"")</f>
        <v/>
      </c>
      <c r="O1930" s="0" t="str">
        <f aca="false">IF(G1930=1,IF(COUNTIF(I$2:I1930,I1930)=1,COUNTIF($I:$I,I1930),""),"")</f>
        <v/>
      </c>
      <c r="P1930" s="38" t="str">
        <f aca="false">IF(G1930=1,IF(COUNTIFS(C$2:C1930,C1930,G$2:G1930,1)=1,COUNTIFS($C:$C,C1930,$G:$G,1)+ROW()/10000000,""),"")</f>
        <v/>
      </c>
      <c r="Q1930" s="0" t="str">
        <f aca="false">IF(K1930=1,IF(COUNTIFS(C$2:C1930,C1930,K$2:K1930,1)=1,1,0),"")</f>
        <v/>
      </c>
      <c r="R1930" s="0" t="str">
        <f aca="false">IF(M1930=1,IF(COUNTIFS(C$2:C1930,C1930,M$2:M1930,1)=1,1,0),"")</f>
        <v/>
      </c>
      <c r="S1930" s="0" t="str">
        <f aca="false">IF(L1930=1,IF(COUNTIFS(C$2:C1930,C1930,L$2:L1930,1)=1,1,0),"")</f>
        <v/>
      </c>
      <c r="T1930" s="38" t="str">
        <f aca="false">IF(N1930="","",N1930+ROW()/10000000)</f>
        <v/>
      </c>
      <c r="U1930" s="0" t="str">
        <f aca="false">IF(G1930=1,IF(B1930="",1,0),"")</f>
        <v/>
      </c>
    </row>
    <row r="1931" customFormat="false" ht="15" hidden="false" customHeight="false" outlineLevel="0" collapsed="false">
      <c r="A1931" s="35"/>
      <c r="B1931" s="35"/>
      <c r="G1931" s="0" t="str">
        <f aca="false">IF(A1931="","",IF(AND(A1931&gt;=Debut,A1931&lt;Fin),1,0))</f>
        <v/>
      </c>
      <c r="H1931" s="0" t="str">
        <f aca="false">IF(G1931=1,INT(ROUND((A1931-Debut)*86400,0)/600),"")</f>
        <v/>
      </c>
      <c r="I1931" s="0" t="str">
        <f aca="false">IF(G1931=1,INT(ROUND((A1931-Debut)*86400,0)/3600),"")</f>
        <v/>
      </c>
      <c r="J1931" s="0" t="str">
        <f aca="false">IF(OR(A1931="",B1931=""),"",ROUND((B1931-A1931)*86400,0))</f>
        <v/>
      </c>
      <c r="K1931" s="37" t="str">
        <f aca="false">IF(G1931=1,IF(COUNTIFS($C:$C,C1931,$G:$G,1,$A:$A,"&gt;="&amp;(A1931-FenetreInterm/86400),$A:$A,"&lt;="&amp;A1931)&gt;=NbInterm,1,0),"")</f>
        <v/>
      </c>
      <c r="L1931" s="37" t="str">
        <f aca="false">IF(G1931=1,IF(B1931="",0,IF(J1931&lt;SeuilFugitive,1,0)),"")</f>
        <v/>
      </c>
      <c r="M1931" s="37" t="str">
        <f aca="false">IF(G1931=1,IF(B1931="",IF((Fin-A1931)*24&gt;SeuilFigee,1,0),IF(J1931&gt;SeuilFigee*3600,1,0)),"")</f>
        <v/>
      </c>
      <c r="N1931" s="0" t="str">
        <f aca="false">IF(G1931=1,IF(COUNTIF(H$2:H1931,H1931)=1,COUNTIF($H:$H,H1931),""),"")</f>
        <v/>
      </c>
      <c r="O1931" s="0" t="str">
        <f aca="false">IF(G1931=1,IF(COUNTIF(I$2:I1931,I1931)=1,COUNTIF($I:$I,I1931),""),"")</f>
        <v/>
      </c>
      <c r="P1931" s="38" t="str">
        <f aca="false">IF(G1931=1,IF(COUNTIFS(C$2:C1931,C1931,G$2:G1931,1)=1,COUNTIFS($C:$C,C1931,$G:$G,1)+ROW()/10000000,""),"")</f>
        <v/>
      </c>
      <c r="Q1931" s="0" t="str">
        <f aca="false">IF(K1931=1,IF(COUNTIFS(C$2:C1931,C1931,K$2:K1931,1)=1,1,0),"")</f>
        <v/>
      </c>
      <c r="R1931" s="0" t="str">
        <f aca="false">IF(M1931=1,IF(COUNTIFS(C$2:C1931,C1931,M$2:M1931,1)=1,1,0),"")</f>
        <v/>
      </c>
      <c r="S1931" s="0" t="str">
        <f aca="false">IF(L1931=1,IF(COUNTIFS(C$2:C1931,C1931,L$2:L1931,1)=1,1,0),"")</f>
        <v/>
      </c>
      <c r="T1931" s="38" t="str">
        <f aca="false">IF(N1931="","",N1931+ROW()/10000000)</f>
        <v/>
      </c>
      <c r="U1931" s="0" t="str">
        <f aca="false">IF(G1931=1,IF(B1931="",1,0),"")</f>
        <v/>
      </c>
    </row>
    <row r="1932" customFormat="false" ht="15" hidden="false" customHeight="false" outlineLevel="0" collapsed="false">
      <c r="A1932" s="35"/>
      <c r="B1932" s="35"/>
      <c r="G1932" s="0" t="str">
        <f aca="false">IF(A1932="","",IF(AND(A1932&gt;=Debut,A1932&lt;Fin),1,0))</f>
        <v/>
      </c>
      <c r="H1932" s="0" t="str">
        <f aca="false">IF(G1932=1,INT(ROUND((A1932-Debut)*86400,0)/600),"")</f>
        <v/>
      </c>
      <c r="I1932" s="0" t="str">
        <f aca="false">IF(G1932=1,INT(ROUND((A1932-Debut)*86400,0)/3600),"")</f>
        <v/>
      </c>
      <c r="J1932" s="0" t="str">
        <f aca="false">IF(OR(A1932="",B1932=""),"",ROUND((B1932-A1932)*86400,0))</f>
        <v/>
      </c>
      <c r="K1932" s="37" t="str">
        <f aca="false">IF(G1932=1,IF(COUNTIFS($C:$C,C1932,$G:$G,1,$A:$A,"&gt;="&amp;(A1932-FenetreInterm/86400),$A:$A,"&lt;="&amp;A1932)&gt;=NbInterm,1,0),"")</f>
        <v/>
      </c>
      <c r="L1932" s="37" t="str">
        <f aca="false">IF(G1932=1,IF(B1932="",0,IF(J1932&lt;SeuilFugitive,1,0)),"")</f>
        <v/>
      </c>
      <c r="M1932" s="37" t="str">
        <f aca="false">IF(G1932=1,IF(B1932="",IF((Fin-A1932)*24&gt;SeuilFigee,1,0),IF(J1932&gt;SeuilFigee*3600,1,0)),"")</f>
        <v/>
      </c>
      <c r="N1932" s="0" t="str">
        <f aca="false">IF(G1932=1,IF(COUNTIF(H$2:H1932,H1932)=1,COUNTIF($H:$H,H1932),""),"")</f>
        <v/>
      </c>
      <c r="O1932" s="0" t="str">
        <f aca="false">IF(G1932=1,IF(COUNTIF(I$2:I1932,I1932)=1,COUNTIF($I:$I,I1932),""),"")</f>
        <v/>
      </c>
      <c r="P1932" s="38" t="str">
        <f aca="false">IF(G1932=1,IF(COUNTIFS(C$2:C1932,C1932,G$2:G1932,1)=1,COUNTIFS($C:$C,C1932,$G:$G,1)+ROW()/10000000,""),"")</f>
        <v/>
      </c>
      <c r="Q1932" s="0" t="str">
        <f aca="false">IF(K1932=1,IF(COUNTIFS(C$2:C1932,C1932,K$2:K1932,1)=1,1,0),"")</f>
        <v/>
      </c>
      <c r="R1932" s="0" t="str">
        <f aca="false">IF(M1932=1,IF(COUNTIFS(C$2:C1932,C1932,M$2:M1932,1)=1,1,0),"")</f>
        <v/>
      </c>
      <c r="S1932" s="0" t="str">
        <f aca="false">IF(L1932=1,IF(COUNTIFS(C$2:C1932,C1932,L$2:L1932,1)=1,1,0),"")</f>
        <v/>
      </c>
      <c r="T1932" s="38" t="str">
        <f aca="false">IF(N1932="","",N1932+ROW()/10000000)</f>
        <v/>
      </c>
      <c r="U1932" s="0" t="str">
        <f aca="false">IF(G1932=1,IF(B1932="",1,0),"")</f>
        <v/>
      </c>
    </row>
    <row r="1933" customFormat="false" ht="15" hidden="false" customHeight="false" outlineLevel="0" collapsed="false">
      <c r="A1933" s="35"/>
      <c r="B1933" s="35"/>
      <c r="G1933" s="0" t="str">
        <f aca="false">IF(A1933="","",IF(AND(A1933&gt;=Debut,A1933&lt;Fin),1,0))</f>
        <v/>
      </c>
      <c r="H1933" s="0" t="str">
        <f aca="false">IF(G1933=1,INT(ROUND((A1933-Debut)*86400,0)/600),"")</f>
        <v/>
      </c>
      <c r="I1933" s="0" t="str">
        <f aca="false">IF(G1933=1,INT(ROUND((A1933-Debut)*86400,0)/3600),"")</f>
        <v/>
      </c>
      <c r="J1933" s="0" t="str">
        <f aca="false">IF(OR(A1933="",B1933=""),"",ROUND((B1933-A1933)*86400,0))</f>
        <v/>
      </c>
      <c r="K1933" s="37" t="str">
        <f aca="false">IF(G1933=1,IF(COUNTIFS($C:$C,C1933,$G:$G,1,$A:$A,"&gt;="&amp;(A1933-FenetreInterm/86400),$A:$A,"&lt;="&amp;A1933)&gt;=NbInterm,1,0),"")</f>
        <v/>
      </c>
      <c r="L1933" s="37" t="str">
        <f aca="false">IF(G1933=1,IF(B1933="",0,IF(J1933&lt;SeuilFugitive,1,0)),"")</f>
        <v/>
      </c>
      <c r="M1933" s="37" t="str">
        <f aca="false">IF(G1933=1,IF(B1933="",IF((Fin-A1933)*24&gt;SeuilFigee,1,0),IF(J1933&gt;SeuilFigee*3600,1,0)),"")</f>
        <v/>
      </c>
      <c r="N1933" s="0" t="str">
        <f aca="false">IF(G1933=1,IF(COUNTIF(H$2:H1933,H1933)=1,COUNTIF($H:$H,H1933),""),"")</f>
        <v/>
      </c>
      <c r="O1933" s="0" t="str">
        <f aca="false">IF(G1933=1,IF(COUNTIF(I$2:I1933,I1933)=1,COUNTIF($I:$I,I1933),""),"")</f>
        <v/>
      </c>
      <c r="P1933" s="38" t="str">
        <f aca="false">IF(G1933=1,IF(COUNTIFS(C$2:C1933,C1933,G$2:G1933,1)=1,COUNTIFS($C:$C,C1933,$G:$G,1)+ROW()/10000000,""),"")</f>
        <v/>
      </c>
      <c r="Q1933" s="0" t="str">
        <f aca="false">IF(K1933=1,IF(COUNTIFS(C$2:C1933,C1933,K$2:K1933,1)=1,1,0),"")</f>
        <v/>
      </c>
      <c r="R1933" s="0" t="str">
        <f aca="false">IF(M1933=1,IF(COUNTIFS(C$2:C1933,C1933,M$2:M1933,1)=1,1,0),"")</f>
        <v/>
      </c>
      <c r="S1933" s="0" t="str">
        <f aca="false">IF(L1933=1,IF(COUNTIFS(C$2:C1933,C1933,L$2:L1933,1)=1,1,0),"")</f>
        <v/>
      </c>
      <c r="T1933" s="38" t="str">
        <f aca="false">IF(N1933="","",N1933+ROW()/10000000)</f>
        <v/>
      </c>
      <c r="U1933" s="0" t="str">
        <f aca="false">IF(G1933=1,IF(B1933="",1,0),"")</f>
        <v/>
      </c>
    </row>
    <row r="1934" customFormat="false" ht="15" hidden="false" customHeight="false" outlineLevel="0" collapsed="false">
      <c r="A1934" s="35"/>
      <c r="B1934" s="35"/>
      <c r="G1934" s="0" t="str">
        <f aca="false">IF(A1934="","",IF(AND(A1934&gt;=Debut,A1934&lt;Fin),1,0))</f>
        <v/>
      </c>
      <c r="H1934" s="0" t="str">
        <f aca="false">IF(G1934=1,INT(ROUND((A1934-Debut)*86400,0)/600),"")</f>
        <v/>
      </c>
      <c r="I1934" s="0" t="str">
        <f aca="false">IF(G1934=1,INT(ROUND((A1934-Debut)*86400,0)/3600),"")</f>
        <v/>
      </c>
      <c r="J1934" s="0" t="str">
        <f aca="false">IF(OR(A1934="",B1934=""),"",ROUND((B1934-A1934)*86400,0))</f>
        <v/>
      </c>
      <c r="K1934" s="37" t="str">
        <f aca="false">IF(G1934=1,IF(COUNTIFS($C:$C,C1934,$G:$G,1,$A:$A,"&gt;="&amp;(A1934-FenetreInterm/86400),$A:$A,"&lt;="&amp;A1934)&gt;=NbInterm,1,0),"")</f>
        <v/>
      </c>
      <c r="L1934" s="37" t="str">
        <f aca="false">IF(G1934=1,IF(B1934="",0,IF(J1934&lt;SeuilFugitive,1,0)),"")</f>
        <v/>
      </c>
      <c r="M1934" s="37" t="str">
        <f aca="false">IF(G1934=1,IF(B1934="",IF((Fin-A1934)*24&gt;SeuilFigee,1,0),IF(J1934&gt;SeuilFigee*3600,1,0)),"")</f>
        <v/>
      </c>
      <c r="N1934" s="0" t="str">
        <f aca="false">IF(G1934=1,IF(COUNTIF(H$2:H1934,H1934)=1,COUNTIF($H:$H,H1934),""),"")</f>
        <v/>
      </c>
      <c r="O1934" s="0" t="str">
        <f aca="false">IF(G1934=1,IF(COUNTIF(I$2:I1934,I1934)=1,COUNTIF($I:$I,I1934),""),"")</f>
        <v/>
      </c>
      <c r="P1934" s="38" t="str">
        <f aca="false">IF(G1934=1,IF(COUNTIFS(C$2:C1934,C1934,G$2:G1934,1)=1,COUNTIFS($C:$C,C1934,$G:$G,1)+ROW()/10000000,""),"")</f>
        <v/>
      </c>
      <c r="Q1934" s="0" t="str">
        <f aca="false">IF(K1934=1,IF(COUNTIFS(C$2:C1934,C1934,K$2:K1934,1)=1,1,0),"")</f>
        <v/>
      </c>
      <c r="R1934" s="0" t="str">
        <f aca="false">IF(M1934=1,IF(COUNTIFS(C$2:C1934,C1934,M$2:M1934,1)=1,1,0),"")</f>
        <v/>
      </c>
      <c r="S1934" s="0" t="str">
        <f aca="false">IF(L1934=1,IF(COUNTIFS(C$2:C1934,C1934,L$2:L1934,1)=1,1,0),"")</f>
        <v/>
      </c>
      <c r="T1934" s="38" t="str">
        <f aca="false">IF(N1934="","",N1934+ROW()/10000000)</f>
        <v/>
      </c>
      <c r="U1934" s="0" t="str">
        <f aca="false">IF(G1934=1,IF(B1934="",1,0),"")</f>
        <v/>
      </c>
    </row>
    <row r="1935" customFormat="false" ht="15" hidden="false" customHeight="false" outlineLevel="0" collapsed="false">
      <c r="A1935" s="35"/>
      <c r="B1935" s="35"/>
      <c r="G1935" s="0" t="str">
        <f aca="false">IF(A1935="","",IF(AND(A1935&gt;=Debut,A1935&lt;Fin),1,0))</f>
        <v/>
      </c>
      <c r="H1935" s="0" t="str">
        <f aca="false">IF(G1935=1,INT(ROUND((A1935-Debut)*86400,0)/600),"")</f>
        <v/>
      </c>
      <c r="I1935" s="0" t="str">
        <f aca="false">IF(G1935=1,INT(ROUND((A1935-Debut)*86400,0)/3600),"")</f>
        <v/>
      </c>
      <c r="J1935" s="0" t="str">
        <f aca="false">IF(OR(A1935="",B1935=""),"",ROUND((B1935-A1935)*86400,0))</f>
        <v/>
      </c>
      <c r="K1935" s="37" t="str">
        <f aca="false">IF(G1935=1,IF(COUNTIFS($C:$C,C1935,$G:$G,1,$A:$A,"&gt;="&amp;(A1935-FenetreInterm/86400),$A:$A,"&lt;="&amp;A1935)&gt;=NbInterm,1,0),"")</f>
        <v/>
      </c>
      <c r="L1935" s="37" t="str">
        <f aca="false">IF(G1935=1,IF(B1935="",0,IF(J1935&lt;SeuilFugitive,1,0)),"")</f>
        <v/>
      </c>
      <c r="M1935" s="37" t="str">
        <f aca="false">IF(G1935=1,IF(B1935="",IF((Fin-A1935)*24&gt;SeuilFigee,1,0),IF(J1935&gt;SeuilFigee*3600,1,0)),"")</f>
        <v/>
      </c>
      <c r="N1935" s="0" t="str">
        <f aca="false">IF(G1935=1,IF(COUNTIF(H$2:H1935,H1935)=1,COUNTIF($H:$H,H1935),""),"")</f>
        <v/>
      </c>
      <c r="O1935" s="0" t="str">
        <f aca="false">IF(G1935=1,IF(COUNTIF(I$2:I1935,I1935)=1,COUNTIF($I:$I,I1935),""),"")</f>
        <v/>
      </c>
      <c r="P1935" s="38" t="str">
        <f aca="false">IF(G1935=1,IF(COUNTIFS(C$2:C1935,C1935,G$2:G1935,1)=1,COUNTIFS($C:$C,C1935,$G:$G,1)+ROW()/10000000,""),"")</f>
        <v/>
      </c>
      <c r="Q1935" s="0" t="str">
        <f aca="false">IF(K1935=1,IF(COUNTIFS(C$2:C1935,C1935,K$2:K1935,1)=1,1,0),"")</f>
        <v/>
      </c>
      <c r="R1935" s="0" t="str">
        <f aca="false">IF(M1935=1,IF(COUNTIFS(C$2:C1935,C1935,M$2:M1935,1)=1,1,0),"")</f>
        <v/>
      </c>
      <c r="S1935" s="0" t="str">
        <f aca="false">IF(L1935=1,IF(COUNTIFS(C$2:C1935,C1935,L$2:L1935,1)=1,1,0),"")</f>
        <v/>
      </c>
      <c r="T1935" s="38" t="str">
        <f aca="false">IF(N1935="","",N1935+ROW()/10000000)</f>
        <v/>
      </c>
      <c r="U1935" s="0" t="str">
        <f aca="false">IF(G1935=1,IF(B1935="",1,0),"")</f>
        <v/>
      </c>
    </row>
    <row r="1936" customFormat="false" ht="15" hidden="false" customHeight="false" outlineLevel="0" collapsed="false">
      <c r="A1936" s="35"/>
      <c r="B1936" s="35"/>
      <c r="G1936" s="0" t="str">
        <f aca="false">IF(A1936="","",IF(AND(A1936&gt;=Debut,A1936&lt;Fin),1,0))</f>
        <v/>
      </c>
      <c r="H1936" s="0" t="str">
        <f aca="false">IF(G1936=1,INT(ROUND((A1936-Debut)*86400,0)/600),"")</f>
        <v/>
      </c>
      <c r="I1936" s="0" t="str">
        <f aca="false">IF(G1936=1,INT(ROUND((A1936-Debut)*86400,0)/3600),"")</f>
        <v/>
      </c>
      <c r="J1936" s="0" t="str">
        <f aca="false">IF(OR(A1936="",B1936=""),"",ROUND((B1936-A1936)*86400,0))</f>
        <v/>
      </c>
      <c r="K1936" s="37" t="str">
        <f aca="false">IF(G1936=1,IF(COUNTIFS($C:$C,C1936,$G:$G,1,$A:$A,"&gt;="&amp;(A1936-FenetreInterm/86400),$A:$A,"&lt;="&amp;A1936)&gt;=NbInterm,1,0),"")</f>
        <v/>
      </c>
      <c r="L1936" s="37" t="str">
        <f aca="false">IF(G1936=1,IF(B1936="",0,IF(J1936&lt;SeuilFugitive,1,0)),"")</f>
        <v/>
      </c>
      <c r="M1936" s="37" t="str">
        <f aca="false">IF(G1936=1,IF(B1936="",IF((Fin-A1936)*24&gt;SeuilFigee,1,0),IF(J1936&gt;SeuilFigee*3600,1,0)),"")</f>
        <v/>
      </c>
      <c r="N1936" s="0" t="str">
        <f aca="false">IF(G1936=1,IF(COUNTIF(H$2:H1936,H1936)=1,COUNTIF($H:$H,H1936),""),"")</f>
        <v/>
      </c>
      <c r="O1936" s="0" t="str">
        <f aca="false">IF(G1936=1,IF(COUNTIF(I$2:I1936,I1936)=1,COUNTIF($I:$I,I1936),""),"")</f>
        <v/>
      </c>
      <c r="P1936" s="38" t="str">
        <f aca="false">IF(G1936=1,IF(COUNTIFS(C$2:C1936,C1936,G$2:G1936,1)=1,COUNTIFS($C:$C,C1936,$G:$G,1)+ROW()/10000000,""),"")</f>
        <v/>
      </c>
      <c r="Q1936" s="0" t="str">
        <f aca="false">IF(K1936=1,IF(COUNTIFS(C$2:C1936,C1936,K$2:K1936,1)=1,1,0),"")</f>
        <v/>
      </c>
      <c r="R1936" s="0" t="str">
        <f aca="false">IF(M1936=1,IF(COUNTIFS(C$2:C1936,C1936,M$2:M1936,1)=1,1,0),"")</f>
        <v/>
      </c>
      <c r="S1936" s="0" t="str">
        <f aca="false">IF(L1936=1,IF(COUNTIFS(C$2:C1936,C1936,L$2:L1936,1)=1,1,0),"")</f>
        <v/>
      </c>
      <c r="T1936" s="38" t="str">
        <f aca="false">IF(N1936="","",N1936+ROW()/10000000)</f>
        <v/>
      </c>
      <c r="U1936" s="0" t="str">
        <f aca="false">IF(G1936=1,IF(B1936="",1,0),"")</f>
        <v/>
      </c>
    </row>
    <row r="1937" customFormat="false" ht="15" hidden="false" customHeight="false" outlineLevel="0" collapsed="false">
      <c r="A1937" s="35"/>
      <c r="B1937" s="35"/>
      <c r="G1937" s="0" t="str">
        <f aca="false">IF(A1937="","",IF(AND(A1937&gt;=Debut,A1937&lt;Fin),1,0))</f>
        <v/>
      </c>
      <c r="H1937" s="0" t="str">
        <f aca="false">IF(G1937=1,INT(ROUND((A1937-Debut)*86400,0)/600),"")</f>
        <v/>
      </c>
      <c r="I1937" s="0" t="str">
        <f aca="false">IF(G1937=1,INT(ROUND((A1937-Debut)*86400,0)/3600),"")</f>
        <v/>
      </c>
      <c r="J1937" s="0" t="str">
        <f aca="false">IF(OR(A1937="",B1937=""),"",ROUND((B1937-A1937)*86400,0))</f>
        <v/>
      </c>
      <c r="K1937" s="37" t="str">
        <f aca="false">IF(G1937=1,IF(COUNTIFS($C:$C,C1937,$G:$G,1,$A:$A,"&gt;="&amp;(A1937-FenetreInterm/86400),$A:$A,"&lt;="&amp;A1937)&gt;=NbInterm,1,0),"")</f>
        <v/>
      </c>
      <c r="L1937" s="37" t="str">
        <f aca="false">IF(G1937=1,IF(B1937="",0,IF(J1937&lt;SeuilFugitive,1,0)),"")</f>
        <v/>
      </c>
      <c r="M1937" s="37" t="str">
        <f aca="false">IF(G1937=1,IF(B1937="",IF((Fin-A1937)*24&gt;SeuilFigee,1,0),IF(J1937&gt;SeuilFigee*3600,1,0)),"")</f>
        <v/>
      </c>
      <c r="N1937" s="0" t="str">
        <f aca="false">IF(G1937=1,IF(COUNTIF(H$2:H1937,H1937)=1,COUNTIF($H:$H,H1937),""),"")</f>
        <v/>
      </c>
      <c r="O1937" s="0" t="str">
        <f aca="false">IF(G1937=1,IF(COUNTIF(I$2:I1937,I1937)=1,COUNTIF($I:$I,I1937),""),"")</f>
        <v/>
      </c>
      <c r="P1937" s="38" t="str">
        <f aca="false">IF(G1937=1,IF(COUNTIFS(C$2:C1937,C1937,G$2:G1937,1)=1,COUNTIFS($C:$C,C1937,$G:$G,1)+ROW()/10000000,""),"")</f>
        <v/>
      </c>
      <c r="Q1937" s="0" t="str">
        <f aca="false">IF(K1937=1,IF(COUNTIFS(C$2:C1937,C1937,K$2:K1937,1)=1,1,0),"")</f>
        <v/>
      </c>
      <c r="R1937" s="0" t="str">
        <f aca="false">IF(M1937=1,IF(COUNTIFS(C$2:C1937,C1937,M$2:M1937,1)=1,1,0),"")</f>
        <v/>
      </c>
      <c r="S1937" s="0" t="str">
        <f aca="false">IF(L1937=1,IF(COUNTIFS(C$2:C1937,C1937,L$2:L1937,1)=1,1,0),"")</f>
        <v/>
      </c>
      <c r="T1937" s="38" t="str">
        <f aca="false">IF(N1937="","",N1937+ROW()/10000000)</f>
        <v/>
      </c>
      <c r="U1937" s="0" t="str">
        <f aca="false">IF(G1937=1,IF(B1937="",1,0),"")</f>
        <v/>
      </c>
    </row>
    <row r="1938" customFormat="false" ht="15" hidden="false" customHeight="false" outlineLevel="0" collapsed="false">
      <c r="A1938" s="35"/>
      <c r="B1938" s="35"/>
      <c r="G1938" s="0" t="str">
        <f aca="false">IF(A1938="","",IF(AND(A1938&gt;=Debut,A1938&lt;Fin),1,0))</f>
        <v/>
      </c>
      <c r="H1938" s="0" t="str">
        <f aca="false">IF(G1938=1,INT(ROUND((A1938-Debut)*86400,0)/600),"")</f>
        <v/>
      </c>
      <c r="I1938" s="0" t="str">
        <f aca="false">IF(G1938=1,INT(ROUND((A1938-Debut)*86400,0)/3600),"")</f>
        <v/>
      </c>
      <c r="J1938" s="0" t="str">
        <f aca="false">IF(OR(A1938="",B1938=""),"",ROUND((B1938-A1938)*86400,0))</f>
        <v/>
      </c>
      <c r="K1938" s="37" t="str">
        <f aca="false">IF(G1938=1,IF(COUNTIFS($C:$C,C1938,$G:$G,1,$A:$A,"&gt;="&amp;(A1938-FenetreInterm/86400),$A:$A,"&lt;="&amp;A1938)&gt;=NbInterm,1,0),"")</f>
        <v/>
      </c>
      <c r="L1938" s="37" t="str">
        <f aca="false">IF(G1938=1,IF(B1938="",0,IF(J1938&lt;SeuilFugitive,1,0)),"")</f>
        <v/>
      </c>
      <c r="M1938" s="37" t="str">
        <f aca="false">IF(G1938=1,IF(B1938="",IF((Fin-A1938)*24&gt;SeuilFigee,1,0),IF(J1938&gt;SeuilFigee*3600,1,0)),"")</f>
        <v/>
      </c>
      <c r="N1938" s="0" t="str">
        <f aca="false">IF(G1938=1,IF(COUNTIF(H$2:H1938,H1938)=1,COUNTIF($H:$H,H1938),""),"")</f>
        <v/>
      </c>
      <c r="O1938" s="0" t="str">
        <f aca="false">IF(G1938=1,IF(COUNTIF(I$2:I1938,I1938)=1,COUNTIF($I:$I,I1938),""),"")</f>
        <v/>
      </c>
      <c r="P1938" s="38" t="str">
        <f aca="false">IF(G1938=1,IF(COUNTIFS(C$2:C1938,C1938,G$2:G1938,1)=1,COUNTIFS($C:$C,C1938,$G:$G,1)+ROW()/10000000,""),"")</f>
        <v/>
      </c>
      <c r="Q1938" s="0" t="str">
        <f aca="false">IF(K1938=1,IF(COUNTIFS(C$2:C1938,C1938,K$2:K1938,1)=1,1,0),"")</f>
        <v/>
      </c>
      <c r="R1938" s="0" t="str">
        <f aca="false">IF(M1938=1,IF(COUNTIFS(C$2:C1938,C1938,M$2:M1938,1)=1,1,0),"")</f>
        <v/>
      </c>
      <c r="S1938" s="0" t="str">
        <f aca="false">IF(L1938=1,IF(COUNTIFS(C$2:C1938,C1938,L$2:L1938,1)=1,1,0),"")</f>
        <v/>
      </c>
      <c r="T1938" s="38" t="str">
        <f aca="false">IF(N1938="","",N1938+ROW()/10000000)</f>
        <v/>
      </c>
      <c r="U1938" s="0" t="str">
        <f aca="false">IF(G1938=1,IF(B1938="",1,0),"")</f>
        <v/>
      </c>
    </row>
    <row r="1939" customFormat="false" ht="15" hidden="false" customHeight="false" outlineLevel="0" collapsed="false">
      <c r="A1939" s="35"/>
      <c r="B1939" s="35"/>
      <c r="G1939" s="0" t="str">
        <f aca="false">IF(A1939="","",IF(AND(A1939&gt;=Debut,A1939&lt;Fin),1,0))</f>
        <v/>
      </c>
      <c r="H1939" s="0" t="str">
        <f aca="false">IF(G1939=1,INT(ROUND((A1939-Debut)*86400,0)/600),"")</f>
        <v/>
      </c>
      <c r="I1939" s="0" t="str">
        <f aca="false">IF(G1939=1,INT(ROUND((A1939-Debut)*86400,0)/3600),"")</f>
        <v/>
      </c>
      <c r="J1939" s="0" t="str">
        <f aca="false">IF(OR(A1939="",B1939=""),"",ROUND((B1939-A1939)*86400,0))</f>
        <v/>
      </c>
      <c r="K1939" s="37" t="str">
        <f aca="false">IF(G1939=1,IF(COUNTIFS($C:$C,C1939,$G:$G,1,$A:$A,"&gt;="&amp;(A1939-FenetreInterm/86400),$A:$A,"&lt;="&amp;A1939)&gt;=NbInterm,1,0),"")</f>
        <v/>
      </c>
      <c r="L1939" s="37" t="str">
        <f aca="false">IF(G1939=1,IF(B1939="",0,IF(J1939&lt;SeuilFugitive,1,0)),"")</f>
        <v/>
      </c>
      <c r="M1939" s="37" t="str">
        <f aca="false">IF(G1939=1,IF(B1939="",IF((Fin-A1939)*24&gt;SeuilFigee,1,0),IF(J1939&gt;SeuilFigee*3600,1,0)),"")</f>
        <v/>
      </c>
      <c r="N1939" s="0" t="str">
        <f aca="false">IF(G1939=1,IF(COUNTIF(H$2:H1939,H1939)=1,COUNTIF($H:$H,H1939),""),"")</f>
        <v/>
      </c>
      <c r="O1939" s="0" t="str">
        <f aca="false">IF(G1939=1,IF(COUNTIF(I$2:I1939,I1939)=1,COUNTIF($I:$I,I1939),""),"")</f>
        <v/>
      </c>
      <c r="P1939" s="38" t="str">
        <f aca="false">IF(G1939=1,IF(COUNTIFS(C$2:C1939,C1939,G$2:G1939,1)=1,COUNTIFS($C:$C,C1939,$G:$G,1)+ROW()/10000000,""),"")</f>
        <v/>
      </c>
      <c r="Q1939" s="0" t="str">
        <f aca="false">IF(K1939=1,IF(COUNTIFS(C$2:C1939,C1939,K$2:K1939,1)=1,1,0),"")</f>
        <v/>
      </c>
      <c r="R1939" s="0" t="str">
        <f aca="false">IF(M1939=1,IF(COUNTIFS(C$2:C1939,C1939,M$2:M1939,1)=1,1,0),"")</f>
        <v/>
      </c>
      <c r="S1939" s="0" t="str">
        <f aca="false">IF(L1939=1,IF(COUNTIFS(C$2:C1939,C1939,L$2:L1939,1)=1,1,0),"")</f>
        <v/>
      </c>
      <c r="T1939" s="38" t="str">
        <f aca="false">IF(N1939="","",N1939+ROW()/10000000)</f>
        <v/>
      </c>
      <c r="U1939" s="0" t="str">
        <f aca="false">IF(G1939=1,IF(B1939="",1,0),"")</f>
        <v/>
      </c>
    </row>
    <row r="1940" customFormat="false" ht="15" hidden="false" customHeight="false" outlineLevel="0" collapsed="false">
      <c r="A1940" s="35"/>
      <c r="B1940" s="35"/>
      <c r="G1940" s="0" t="str">
        <f aca="false">IF(A1940="","",IF(AND(A1940&gt;=Debut,A1940&lt;Fin),1,0))</f>
        <v/>
      </c>
      <c r="H1940" s="0" t="str">
        <f aca="false">IF(G1940=1,INT(ROUND((A1940-Debut)*86400,0)/600),"")</f>
        <v/>
      </c>
      <c r="I1940" s="0" t="str">
        <f aca="false">IF(G1940=1,INT(ROUND((A1940-Debut)*86400,0)/3600),"")</f>
        <v/>
      </c>
      <c r="J1940" s="0" t="str">
        <f aca="false">IF(OR(A1940="",B1940=""),"",ROUND((B1940-A1940)*86400,0))</f>
        <v/>
      </c>
      <c r="K1940" s="37" t="str">
        <f aca="false">IF(G1940=1,IF(COUNTIFS($C:$C,C1940,$G:$G,1,$A:$A,"&gt;="&amp;(A1940-FenetreInterm/86400),$A:$A,"&lt;="&amp;A1940)&gt;=NbInterm,1,0),"")</f>
        <v/>
      </c>
      <c r="L1940" s="37" t="str">
        <f aca="false">IF(G1940=1,IF(B1940="",0,IF(J1940&lt;SeuilFugitive,1,0)),"")</f>
        <v/>
      </c>
      <c r="M1940" s="37" t="str">
        <f aca="false">IF(G1940=1,IF(B1940="",IF((Fin-A1940)*24&gt;SeuilFigee,1,0),IF(J1940&gt;SeuilFigee*3600,1,0)),"")</f>
        <v/>
      </c>
      <c r="N1940" s="0" t="str">
        <f aca="false">IF(G1940=1,IF(COUNTIF(H$2:H1940,H1940)=1,COUNTIF($H:$H,H1940),""),"")</f>
        <v/>
      </c>
      <c r="O1940" s="0" t="str">
        <f aca="false">IF(G1940=1,IF(COUNTIF(I$2:I1940,I1940)=1,COUNTIF($I:$I,I1940),""),"")</f>
        <v/>
      </c>
      <c r="P1940" s="38" t="str">
        <f aca="false">IF(G1940=1,IF(COUNTIFS(C$2:C1940,C1940,G$2:G1940,1)=1,COUNTIFS($C:$C,C1940,$G:$G,1)+ROW()/10000000,""),"")</f>
        <v/>
      </c>
      <c r="Q1940" s="0" t="str">
        <f aca="false">IF(K1940=1,IF(COUNTIFS(C$2:C1940,C1940,K$2:K1940,1)=1,1,0),"")</f>
        <v/>
      </c>
      <c r="R1940" s="0" t="str">
        <f aca="false">IF(M1940=1,IF(COUNTIFS(C$2:C1940,C1940,M$2:M1940,1)=1,1,0),"")</f>
        <v/>
      </c>
      <c r="S1940" s="0" t="str">
        <f aca="false">IF(L1940=1,IF(COUNTIFS(C$2:C1940,C1940,L$2:L1940,1)=1,1,0),"")</f>
        <v/>
      </c>
      <c r="T1940" s="38" t="str">
        <f aca="false">IF(N1940="","",N1940+ROW()/10000000)</f>
        <v/>
      </c>
      <c r="U1940" s="0" t="str">
        <f aca="false">IF(G1940=1,IF(B1940="",1,0),"")</f>
        <v/>
      </c>
    </row>
    <row r="1941" customFormat="false" ht="15" hidden="false" customHeight="false" outlineLevel="0" collapsed="false">
      <c r="A1941" s="35"/>
      <c r="B1941" s="35"/>
      <c r="G1941" s="0" t="str">
        <f aca="false">IF(A1941="","",IF(AND(A1941&gt;=Debut,A1941&lt;Fin),1,0))</f>
        <v/>
      </c>
      <c r="H1941" s="0" t="str">
        <f aca="false">IF(G1941=1,INT(ROUND((A1941-Debut)*86400,0)/600),"")</f>
        <v/>
      </c>
      <c r="I1941" s="0" t="str">
        <f aca="false">IF(G1941=1,INT(ROUND((A1941-Debut)*86400,0)/3600),"")</f>
        <v/>
      </c>
      <c r="J1941" s="0" t="str">
        <f aca="false">IF(OR(A1941="",B1941=""),"",ROUND((B1941-A1941)*86400,0))</f>
        <v/>
      </c>
      <c r="K1941" s="37" t="str">
        <f aca="false">IF(G1941=1,IF(COUNTIFS($C:$C,C1941,$G:$G,1,$A:$A,"&gt;="&amp;(A1941-FenetreInterm/86400),$A:$A,"&lt;="&amp;A1941)&gt;=NbInterm,1,0),"")</f>
        <v/>
      </c>
      <c r="L1941" s="37" t="str">
        <f aca="false">IF(G1941=1,IF(B1941="",0,IF(J1941&lt;SeuilFugitive,1,0)),"")</f>
        <v/>
      </c>
      <c r="M1941" s="37" t="str">
        <f aca="false">IF(G1941=1,IF(B1941="",IF((Fin-A1941)*24&gt;SeuilFigee,1,0),IF(J1941&gt;SeuilFigee*3600,1,0)),"")</f>
        <v/>
      </c>
      <c r="N1941" s="0" t="str">
        <f aca="false">IF(G1941=1,IF(COUNTIF(H$2:H1941,H1941)=1,COUNTIF($H:$H,H1941),""),"")</f>
        <v/>
      </c>
      <c r="O1941" s="0" t="str">
        <f aca="false">IF(G1941=1,IF(COUNTIF(I$2:I1941,I1941)=1,COUNTIF($I:$I,I1941),""),"")</f>
        <v/>
      </c>
      <c r="P1941" s="38" t="str">
        <f aca="false">IF(G1941=1,IF(COUNTIFS(C$2:C1941,C1941,G$2:G1941,1)=1,COUNTIFS($C:$C,C1941,$G:$G,1)+ROW()/10000000,""),"")</f>
        <v/>
      </c>
      <c r="Q1941" s="0" t="str">
        <f aca="false">IF(K1941=1,IF(COUNTIFS(C$2:C1941,C1941,K$2:K1941,1)=1,1,0),"")</f>
        <v/>
      </c>
      <c r="R1941" s="0" t="str">
        <f aca="false">IF(M1941=1,IF(COUNTIFS(C$2:C1941,C1941,M$2:M1941,1)=1,1,0),"")</f>
        <v/>
      </c>
      <c r="S1941" s="0" t="str">
        <f aca="false">IF(L1941=1,IF(COUNTIFS(C$2:C1941,C1941,L$2:L1941,1)=1,1,0),"")</f>
        <v/>
      </c>
      <c r="T1941" s="38" t="str">
        <f aca="false">IF(N1941="","",N1941+ROW()/10000000)</f>
        <v/>
      </c>
      <c r="U1941" s="0" t="str">
        <f aca="false">IF(G1941=1,IF(B1941="",1,0),"")</f>
        <v/>
      </c>
    </row>
    <row r="1942" customFormat="false" ht="15" hidden="false" customHeight="false" outlineLevel="0" collapsed="false">
      <c r="A1942" s="35"/>
      <c r="B1942" s="35"/>
      <c r="G1942" s="0" t="str">
        <f aca="false">IF(A1942="","",IF(AND(A1942&gt;=Debut,A1942&lt;Fin),1,0))</f>
        <v/>
      </c>
      <c r="H1942" s="0" t="str">
        <f aca="false">IF(G1942=1,INT(ROUND((A1942-Debut)*86400,0)/600),"")</f>
        <v/>
      </c>
      <c r="I1942" s="0" t="str">
        <f aca="false">IF(G1942=1,INT(ROUND((A1942-Debut)*86400,0)/3600),"")</f>
        <v/>
      </c>
      <c r="J1942" s="0" t="str">
        <f aca="false">IF(OR(A1942="",B1942=""),"",ROUND((B1942-A1942)*86400,0))</f>
        <v/>
      </c>
      <c r="K1942" s="37" t="str">
        <f aca="false">IF(G1942=1,IF(COUNTIFS($C:$C,C1942,$G:$G,1,$A:$A,"&gt;="&amp;(A1942-FenetreInterm/86400),$A:$A,"&lt;="&amp;A1942)&gt;=NbInterm,1,0),"")</f>
        <v/>
      </c>
      <c r="L1942" s="37" t="str">
        <f aca="false">IF(G1942=1,IF(B1942="",0,IF(J1942&lt;SeuilFugitive,1,0)),"")</f>
        <v/>
      </c>
      <c r="M1942" s="37" t="str">
        <f aca="false">IF(G1942=1,IF(B1942="",IF((Fin-A1942)*24&gt;SeuilFigee,1,0),IF(J1942&gt;SeuilFigee*3600,1,0)),"")</f>
        <v/>
      </c>
      <c r="N1942" s="0" t="str">
        <f aca="false">IF(G1942=1,IF(COUNTIF(H$2:H1942,H1942)=1,COUNTIF($H:$H,H1942),""),"")</f>
        <v/>
      </c>
      <c r="O1942" s="0" t="str">
        <f aca="false">IF(G1942=1,IF(COUNTIF(I$2:I1942,I1942)=1,COUNTIF($I:$I,I1942),""),"")</f>
        <v/>
      </c>
      <c r="P1942" s="38" t="str">
        <f aca="false">IF(G1942=1,IF(COUNTIFS(C$2:C1942,C1942,G$2:G1942,1)=1,COUNTIFS($C:$C,C1942,$G:$G,1)+ROW()/10000000,""),"")</f>
        <v/>
      </c>
      <c r="Q1942" s="0" t="str">
        <f aca="false">IF(K1942=1,IF(COUNTIFS(C$2:C1942,C1942,K$2:K1942,1)=1,1,0),"")</f>
        <v/>
      </c>
      <c r="R1942" s="0" t="str">
        <f aca="false">IF(M1942=1,IF(COUNTIFS(C$2:C1942,C1942,M$2:M1942,1)=1,1,0),"")</f>
        <v/>
      </c>
      <c r="S1942" s="0" t="str">
        <f aca="false">IF(L1942=1,IF(COUNTIFS(C$2:C1942,C1942,L$2:L1942,1)=1,1,0),"")</f>
        <v/>
      </c>
      <c r="T1942" s="38" t="str">
        <f aca="false">IF(N1942="","",N1942+ROW()/10000000)</f>
        <v/>
      </c>
      <c r="U1942" s="0" t="str">
        <f aca="false">IF(G1942=1,IF(B1942="",1,0),"")</f>
        <v/>
      </c>
    </row>
    <row r="1943" customFormat="false" ht="15" hidden="false" customHeight="false" outlineLevel="0" collapsed="false">
      <c r="A1943" s="35"/>
      <c r="B1943" s="35"/>
      <c r="G1943" s="0" t="str">
        <f aca="false">IF(A1943="","",IF(AND(A1943&gt;=Debut,A1943&lt;Fin),1,0))</f>
        <v/>
      </c>
      <c r="H1943" s="0" t="str">
        <f aca="false">IF(G1943=1,INT(ROUND((A1943-Debut)*86400,0)/600),"")</f>
        <v/>
      </c>
      <c r="I1943" s="0" t="str">
        <f aca="false">IF(G1943=1,INT(ROUND((A1943-Debut)*86400,0)/3600),"")</f>
        <v/>
      </c>
      <c r="J1943" s="0" t="str">
        <f aca="false">IF(OR(A1943="",B1943=""),"",ROUND((B1943-A1943)*86400,0))</f>
        <v/>
      </c>
      <c r="K1943" s="37" t="str">
        <f aca="false">IF(G1943=1,IF(COUNTIFS($C:$C,C1943,$G:$G,1,$A:$A,"&gt;="&amp;(A1943-FenetreInterm/86400),$A:$A,"&lt;="&amp;A1943)&gt;=NbInterm,1,0),"")</f>
        <v/>
      </c>
      <c r="L1943" s="37" t="str">
        <f aca="false">IF(G1943=1,IF(B1943="",0,IF(J1943&lt;SeuilFugitive,1,0)),"")</f>
        <v/>
      </c>
      <c r="M1943" s="37" t="str">
        <f aca="false">IF(G1943=1,IF(B1943="",IF((Fin-A1943)*24&gt;SeuilFigee,1,0),IF(J1943&gt;SeuilFigee*3600,1,0)),"")</f>
        <v/>
      </c>
      <c r="N1943" s="0" t="str">
        <f aca="false">IF(G1943=1,IF(COUNTIF(H$2:H1943,H1943)=1,COUNTIF($H:$H,H1943),""),"")</f>
        <v/>
      </c>
      <c r="O1943" s="0" t="str">
        <f aca="false">IF(G1943=1,IF(COUNTIF(I$2:I1943,I1943)=1,COUNTIF($I:$I,I1943),""),"")</f>
        <v/>
      </c>
      <c r="P1943" s="38" t="str">
        <f aca="false">IF(G1943=1,IF(COUNTIFS(C$2:C1943,C1943,G$2:G1943,1)=1,COUNTIFS($C:$C,C1943,$G:$G,1)+ROW()/10000000,""),"")</f>
        <v/>
      </c>
      <c r="Q1943" s="0" t="str">
        <f aca="false">IF(K1943=1,IF(COUNTIFS(C$2:C1943,C1943,K$2:K1943,1)=1,1,0),"")</f>
        <v/>
      </c>
      <c r="R1943" s="0" t="str">
        <f aca="false">IF(M1943=1,IF(COUNTIFS(C$2:C1943,C1943,M$2:M1943,1)=1,1,0),"")</f>
        <v/>
      </c>
      <c r="S1943" s="0" t="str">
        <f aca="false">IF(L1943=1,IF(COUNTIFS(C$2:C1943,C1943,L$2:L1943,1)=1,1,0),"")</f>
        <v/>
      </c>
      <c r="T1943" s="38" t="str">
        <f aca="false">IF(N1943="","",N1943+ROW()/10000000)</f>
        <v/>
      </c>
      <c r="U1943" s="0" t="str">
        <f aca="false">IF(G1943=1,IF(B1943="",1,0),"")</f>
        <v/>
      </c>
    </row>
    <row r="1944" customFormat="false" ht="15" hidden="false" customHeight="false" outlineLevel="0" collapsed="false">
      <c r="A1944" s="35"/>
      <c r="B1944" s="35"/>
      <c r="G1944" s="0" t="str">
        <f aca="false">IF(A1944="","",IF(AND(A1944&gt;=Debut,A1944&lt;Fin),1,0))</f>
        <v/>
      </c>
      <c r="H1944" s="0" t="str">
        <f aca="false">IF(G1944=1,INT(ROUND((A1944-Debut)*86400,0)/600),"")</f>
        <v/>
      </c>
      <c r="I1944" s="0" t="str">
        <f aca="false">IF(G1944=1,INT(ROUND((A1944-Debut)*86400,0)/3600),"")</f>
        <v/>
      </c>
      <c r="J1944" s="0" t="str">
        <f aca="false">IF(OR(A1944="",B1944=""),"",ROUND((B1944-A1944)*86400,0))</f>
        <v/>
      </c>
      <c r="K1944" s="37" t="str">
        <f aca="false">IF(G1944=1,IF(COUNTIFS($C:$C,C1944,$G:$G,1,$A:$A,"&gt;="&amp;(A1944-FenetreInterm/86400),$A:$A,"&lt;="&amp;A1944)&gt;=NbInterm,1,0),"")</f>
        <v/>
      </c>
      <c r="L1944" s="37" t="str">
        <f aca="false">IF(G1944=1,IF(B1944="",0,IF(J1944&lt;SeuilFugitive,1,0)),"")</f>
        <v/>
      </c>
      <c r="M1944" s="37" t="str">
        <f aca="false">IF(G1944=1,IF(B1944="",IF((Fin-A1944)*24&gt;SeuilFigee,1,0),IF(J1944&gt;SeuilFigee*3600,1,0)),"")</f>
        <v/>
      </c>
      <c r="N1944" s="0" t="str">
        <f aca="false">IF(G1944=1,IF(COUNTIF(H$2:H1944,H1944)=1,COUNTIF($H:$H,H1944),""),"")</f>
        <v/>
      </c>
      <c r="O1944" s="0" t="str">
        <f aca="false">IF(G1944=1,IF(COUNTIF(I$2:I1944,I1944)=1,COUNTIF($I:$I,I1944),""),"")</f>
        <v/>
      </c>
      <c r="P1944" s="38" t="str">
        <f aca="false">IF(G1944=1,IF(COUNTIFS(C$2:C1944,C1944,G$2:G1944,1)=1,COUNTIFS($C:$C,C1944,$G:$G,1)+ROW()/10000000,""),"")</f>
        <v/>
      </c>
      <c r="Q1944" s="0" t="str">
        <f aca="false">IF(K1944=1,IF(COUNTIFS(C$2:C1944,C1944,K$2:K1944,1)=1,1,0),"")</f>
        <v/>
      </c>
      <c r="R1944" s="0" t="str">
        <f aca="false">IF(M1944=1,IF(COUNTIFS(C$2:C1944,C1944,M$2:M1944,1)=1,1,0),"")</f>
        <v/>
      </c>
      <c r="S1944" s="0" t="str">
        <f aca="false">IF(L1944=1,IF(COUNTIFS(C$2:C1944,C1944,L$2:L1944,1)=1,1,0),"")</f>
        <v/>
      </c>
      <c r="T1944" s="38" t="str">
        <f aca="false">IF(N1944="","",N1944+ROW()/10000000)</f>
        <v/>
      </c>
      <c r="U1944" s="0" t="str">
        <f aca="false">IF(G1944=1,IF(B1944="",1,0),"")</f>
        <v/>
      </c>
    </row>
    <row r="1945" customFormat="false" ht="15" hidden="false" customHeight="false" outlineLevel="0" collapsed="false">
      <c r="A1945" s="35"/>
      <c r="B1945" s="35"/>
      <c r="G1945" s="0" t="str">
        <f aca="false">IF(A1945="","",IF(AND(A1945&gt;=Debut,A1945&lt;Fin),1,0))</f>
        <v/>
      </c>
      <c r="H1945" s="0" t="str">
        <f aca="false">IF(G1945=1,INT(ROUND((A1945-Debut)*86400,0)/600),"")</f>
        <v/>
      </c>
      <c r="I1945" s="0" t="str">
        <f aca="false">IF(G1945=1,INT(ROUND((A1945-Debut)*86400,0)/3600),"")</f>
        <v/>
      </c>
      <c r="J1945" s="0" t="str">
        <f aca="false">IF(OR(A1945="",B1945=""),"",ROUND((B1945-A1945)*86400,0))</f>
        <v/>
      </c>
      <c r="K1945" s="37" t="str">
        <f aca="false">IF(G1945=1,IF(COUNTIFS($C:$C,C1945,$G:$G,1,$A:$A,"&gt;="&amp;(A1945-FenetreInterm/86400),$A:$A,"&lt;="&amp;A1945)&gt;=NbInterm,1,0),"")</f>
        <v/>
      </c>
      <c r="L1945" s="37" t="str">
        <f aca="false">IF(G1945=1,IF(B1945="",0,IF(J1945&lt;SeuilFugitive,1,0)),"")</f>
        <v/>
      </c>
      <c r="M1945" s="37" t="str">
        <f aca="false">IF(G1945=1,IF(B1945="",IF((Fin-A1945)*24&gt;SeuilFigee,1,0),IF(J1945&gt;SeuilFigee*3600,1,0)),"")</f>
        <v/>
      </c>
      <c r="N1945" s="0" t="str">
        <f aca="false">IF(G1945=1,IF(COUNTIF(H$2:H1945,H1945)=1,COUNTIF($H:$H,H1945),""),"")</f>
        <v/>
      </c>
      <c r="O1945" s="0" t="str">
        <f aca="false">IF(G1945=1,IF(COUNTIF(I$2:I1945,I1945)=1,COUNTIF($I:$I,I1945),""),"")</f>
        <v/>
      </c>
      <c r="P1945" s="38" t="str">
        <f aca="false">IF(G1945=1,IF(COUNTIFS(C$2:C1945,C1945,G$2:G1945,1)=1,COUNTIFS($C:$C,C1945,$G:$G,1)+ROW()/10000000,""),"")</f>
        <v/>
      </c>
      <c r="Q1945" s="0" t="str">
        <f aca="false">IF(K1945=1,IF(COUNTIFS(C$2:C1945,C1945,K$2:K1945,1)=1,1,0),"")</f>
        <v/>
      </c>
      <c r="R1945" s="0" t="str">
        <f aca="false">IF(M1945=1,IF(COUNTIFS(C$2:C1945,C1945,M$2:M1945,1)=1,1,0),"")</f>
        <v/>
      </c>
      <c r="S1945" s="0" t="str">
        <f aca="false">IF(L1945=1,IF(COUNTIFS(C$2:C1945,C1945,L$2:L1945,1)=1,1,0),"")</f>
        <v/>
      </c>
      <c r="T1945" s="38" t="str">
        <f aca="false">IF(N1945="","",N1945+ROW()/10000000)</f>
        <v/>
      </c>
      <c r="U1945" s="0" t="str">
        <f aca="false">IF(G1945=1,IF(B1945="",1,0),"")</f>
        <v/>
      </c>
    </row>
    <row r="1946" customFormat="false" ht="15" hidden="false" customHeight="false" outlineLevel="0" collapsed="false">
      <c r="A1946" s="35"/>
      <c r="B1946" s="35"/>
      <c r="G1946" s="0" t="str">
        <f aca="false">IF(A1946="","",IF(AND(A1946&gt;=Debut,A1946&lt;Fin),1,0))</f>
        <v/>
      </c>
      <c r="H1946" s="0" t="str">
        <f aca="false">IF(G1946=1,INT(ROUND((A1946-Debut)*86400,0)/600),"")</f>
        <v/>
      </c>
      <c r="I1946" s="0" t="str">
        <f aca="false">IF(G1946=1,INT(ROUND((A1946-Debut)*86400,0)/3600),"")</f>
        <v/>
      </c>
      <c r="J1946" s="0" t="str">
        <f aca="false">IF(OR(A1946="",B1946=""),"",ROUND((B1946-A1946)*86400,0))</f>
        <v/>
      </c>
      <c r="K1946" s="37" t="str">
        <f aca="false">IF(G1946=1,IF(COUNTIFS($C:$C,C1946,$G:$G,1,$A:$A,"&gt;="&amp;(A1946-FenetreInterm/86400),$A:$A,"&lt;="&amp;A1946)&gt;=NbInterm,1,0),"")</f>
        <v/>
      </c>
      <c r="L1946" s="37" t="str">
        <f aca="false">IF(G1946=1,IF(B1946="",0,IF(J1946&lt;SeuilFugitive,1,0)),"")</f>
        <v/>
      </c>
      <c r="M1946" s="37" t="str">
        <f aca="false">IF(G1946=1,IF(B1946="",IF((Fin-A1946)*24&gt;SeuilFigee,1,0),IF(J1946&gt;SeuilFigee*3600,1,0)),"")</f>
        <v/>
      </c>
      <c r="N1946" s="0" t="str">
        <f aca="false">IF(G1946=1,IF(COUNTIF(H$2:H1946,H1946)=1,COUNTIF($H:$H,H1946),""),"")</f>
        <v/>
      </c>
      <c r="O1946" s="0" t="str">
        <f aca="false">IF(G1946=1,IF(COUNTIF(I$2:I1946,I1946)=1,COUNTIF($I:$I,I1946),""),"")</f>
        <v/>
      </c>
      <c r="P1946" s="38" t="str">
        <f aca="false">IF(G1946=1,IF(COUNTIFS(C$2:C1946,C1946,G$2:G1946,1)=1,COUNTIFS($C:$C,C1946,$G:$G,1)+ROW()/10000000,""),"")</f>
        <v/>
      </c>
      <c r="Q1946" s="0" t="str">
        <f aca="false">IF(K1946=1,IF(COUNTIFS(C$2:C1946,C1946,K$2:K1946,1)=1,1,0),"")</f>
        <v/>
      </c>
      <c r="R1946" s="0" t="str">
        <f aca="false">IF(M1946=1,IF(COUNTIFS(C$2:C1946,C1946,M$2:M1946,1)=1,1,0),"")</f>
        <v/>
      </c>
      <c r="S1946" s="0" t="str">
        <f aca="false">IF(L1946=1,IF(COUNTIFS(C$2:C1946,C1946,L$2:L1946,1)=1,1,0),"")</f>
        <v/>
      </c>
      <c r="T1946" s="38" t="str">
        <f aca="false">IF(N1946="","",N1946+ROW()/10000000)</f>
        <v/>
      </c>
      <c r="U1946" s="0" t="str">
        <f aca="false">IF(G1946=1,IF(B1946="",1,0),"")</f>
        <v/>
      </c>
    </row>
    <row r="1947" customFormat="false" ht="15" hidden="false" customHeight="false" outlineLevel="0" collapsed="false">
      <c r="A1947" s="35"/>
      <c r="B1947" s="35"/>
      <c r="G1947" s="0" t="str">
        <f aca="false">IF(A1947="","",IF(AND(A1947&gt;=Debut,A1947&lt;Fin),1,0))</f>
        <v/>
      </c>
      <c r="H1947" s="0" t="str">
        <f aca="false">IF(G1947=1,INT(ROUND((A1947-Debut)*86400,0)/600),"")</f>
        <v/>
      </c>
      <c r="I1947" s="0" t="str">
        <f aca="false">IF(G1947=1,INT(ROUND((A1947-Debut)*86400,0)/3600),"")</f>
        <v/>
      </c>
      <c r="J1947" s="0" t="str">
        <f aca="false">IF(OR(A1947="",B1947=""),"",ROUND((B1947-A1947)*86400,0))</f>
        <v/>
      </c>
      <c r="K1947" s="37" t="str">
        <f aca="false">IF(G1947=1,IF(COUNTIFS($C:$C,C1947,$G:$G,1,$A:$A,"&gt;="&amp;(A1947-FenetreInterm/86400),$A:$A,"&lt;="&amp;A1947)&gt;=NbInterm,1,0),"")</f>
        <v/>
      </c>
      <c r="L1947" s="37" t="str">
        <f aca="false">IF(G1947=1,IF(B1947="",0,IF(J1947&lt;SeuilFugitive,1,0)),"")</f>
        <v/>
      </c>
      <c r="M1947" s="37" t="str">
        <f aca="false">IF(G1947=1,IF(B1947="",IF((Fin-A1947)*24&gt;SeuilFigee,1,0),IF(J1947&gt;SeuilFigee*3600,1,0)),"")</f>
        <v/>
      </c>
      <c r="N1947" s="0" t="str">
        <f aca="false">IF(G1947=1,IF(COUNTIF(H$2:H1947,H1947)=1,COUNTIF($H:$H,H1947),""),"")</f>
        <v/>
      </c>
      <c r="O1947" s="0" t="str">
        <f aca="false">IF(G1947=1,IF(COUNTIF(I$2:I1947,I1947)=1,COUNTIF($I:$I,I1947),""),"")</f>
        <v/>
      </c>
      <c r="P1947" s="38" t="str">
        <f aca="false">IF(G1947=1,IF(COUNTIFS(C$2:C1947,C1947,G$2:G1947,1)=1,COUNTIFS($C:$C,C1947,$G:$G,1)+ROW()/10000000,""),"")</f>
        <v/>
      </c>
      <c r="Q1947" s="0" t="str">
        <f aca="false">IF(K1947=1,IF(COUNTIFS(C$2:C1947,C1947,K$2:K1947,1)=1,1,0),"")</f>
        <v/>
      </c>
      <c r="R1947" s="0" t="str">
        <f aca="false">IF(M1947=1,IF(COUNTIFS(C$2:C1947,C1947,M$2:M1947,1)=1,1,0),"")</f>
        <v/>
      </c>
      <c r="S1947" s="0" t="str">
        <f aca="false">IF(L1947=1,IF(COUNTIFS(C$2:C1947,C1947,L$2:L1947,1)=1,1,0),"")</f>
        <v/>
      </c>
      <c r="T1947" s="38" t="str">
        <f aca="false">IF(N1947="","",N1947+ROW()/10000000)</f>
        <v/>
      </c>
      <c r="U1947" s="0" t="str">
        <f aca="false">IF(G1947=1,IF(B1947="",1,0),"")</f>
        <v/>
      </c>
    </row>
    <row r="1948" customFormat="false" ht="15" hidden="false" customHeight="false" outlineLevel="0" collapsed="false">
      <c r="A1948" s="35"/>
      <c r="B1948" s="35"/>
      <c r="G1948" s="0" t="str">
        <f aca="false">IF(A1948="","",IF(AND(A1948&gt;=Debut,A1948&lt;Fin),1,0))</f>
        <v/>
      </c>
      <c r="H1948" s="0" t="str">
        <f aca="false">IF(G1948=1,INT(ROUND((A1948-Debut)*86400,0)/600),"")</f>
        <v/>
      </c>
      <c r="I1948" s="0" t="str">
        <f aca="false">IF(G1948=1,INT(ROUND((A1948-Debut)*86400,0)/3600),"")</f>
        <v/>
      </c>
      <c r="J1948" s="0" t="str">
        <f aca="false">IF(OR(A1948="",B1948=""),"",ROUND((B1948-A1948)*86400,0))</f>
        <v/>
      </c>
      <c r="K1948" s="37" t="str">
        <f aca="false">IF(G1948=1,IF(COUNTIFS($C:$C,C1948,$G:$G,1,$A:$A,"&gt;="&amp;(A1948-FenetreInterm/86400),$A:$A,"&lt;="&amp;A1948)&gt;=NbInterm,1,0),"")</f>
        <v/>
      </c>
      <c r="L1948" s="37" t="str">
        <f aca="false">IF(G1948=1,IF(B1948="",0,IF(J1948&lt;SeuilFugitive,1,0)),"")</f>
        <v/>
      </c>
      <c r="M1948" s="37" t="str">
        <f aca="false">IF(G1948=1,IF(B1948="",IF((Fin-A1948)*24&gt;SeuilFigee,1,0),IF(J1948&gt;SeuilFigee*3600,1,0)),"")</f>
        <v/>
      </c>
      <c r="N1948" s="0" t="str">
        <f aca="false">IF(G1948=1,IF(COUNTIF(H$2:H1948,H1948)=1,COUNTIF($H:$H,H1948),""),"")</f>
        <v/>
      </c>
      <c r="O1948" s="0" t="str">
        <f aca="false">IF(G1948=1,IF(COUNTIF(I$2:I1948,I1948)=1,COUNTIF($I:$I,I1948),""),"")</f>
        <v/>
      </c>
      <c r="P1948" s="38" t="str">
        <f aca="false">IF(G1948=1,IF(COUNTIFS(C$2:C1948,C1948,G$2:G1948,1)=1,COUNTIFS($C:$C,C1948,$G:$G,1)+ROW()/10000000,""),"")</f>
        <v/>
      </c>
      <c r="Q1948" s="0" t="str">
        <f aca="false">IF(K1948=1,IF(COUNTIFS(C$2:C1948,C1948,K$2:K1948,1)=1,1,0),"")</f>
        <v/>
      </c>
      <c r="R1948" s="0" t="str">
        <f aca="false">IF(M1948=1,IF(COUNTIFS(C$2:C1948,C1948,M$2:M1948,1)=1,1,0),"")</f>
        <v/>
      </c>
      <c r="S1948" s="0" t="str">
        <f aca="false">IF(L1948=1,IF(COUNTIFS(C$2:C1948,C1948,L$2:L1948,1)=1,1,0),"")</f>
        <v/>
      </c>
      <c r="T1948" s="38" t="str">
        <f aca="false">IF(N1948="","",N1948+ROW()/10000000)</f>
        <v/>
      </c>
      <c r="U1948" s="0" t="str">
        <f aca="false">IF(G1948=1,IF(B1948="",1,0),"")</f>
        <v/>
      </c>
    </row>
    <row r="1949" customFormat="false" ht="15" hidden="false" customHeight="false" outlineLevel="0" collapsed="false">
      <c r="A1949" s="35"/>
      <c r="B1949" s="35"/>
      <c r="G1949" s="0" t="str">
        <f aca="false">IF(A1949="","",IF(AND(A1949&gt;=Debut,A1949&lt;Fin),1,0))</f>
        <v/>
      </c>
      <c r="H1949" s="0" t="str">
        <f aca="false">IF(G1949=1,INT(ROUND((A1949-Debut)*86400,0)/600),"")</f>
        <v/>
      </c>
      <c r="I1949" s="0" t="str">
        <f aca="false">IF(G1949=1,INT(ROUND((A1949-Debut)*86400,0)/3600),"")</f>
        <v/>
      </c>
      <c r="J1949" s="0" t="str">
        <f aca="false">IF(OR(A1949="",B1949=""),"",ROUND((B1949-A1949)*86400,0))</f>
        <v/>
      </c>
      <c r="K1949" s="37" t="str">
        <f aca="false">IF(G1949=1,IF(COUNTIFS($C:$C,C1949,$G:$G,1,$A:$A,"&gt;="&amp;(A1949-FenetreInterm/86400),$A:$A,"&lt;="&amp;A1949)&gt;=NbInterm,1,0),"")</f>
        <v/>
      </c>
      <c r="L1949" s="37" t="str">
        <f aca="false">IF(G1949=1,IF(B1949="",0,IF(J1949&lt;SeuilFugitive,1,0)),"")</f>
        <v/>
      </c>
      <c r="M1949" s="37" t="str">
        <f aca="false">IF(G1949=1,IF(B1949="",IF((Fin-A1949)*24&gt;SeuilFigee,1,0),IF(J1949&gt;SeuilFigee*3600,1,0)),"")</f>
        <v/>
      </c>
      <c r="N1949" s="0" t="str">
        <f aca="false">IF(G1949=1,IF(COUNTIF(H$2:H1949,H1949)=1,COUNTIF($H:$H,H1949),""),"")</f>
        <v/>
      </c>
      <c r="O1949" s="0" t="str">
        <f aca="false">IF(G1949=1,IF(COUNTIF(I$2:I1949,I1949)=1,COUNTIF($I:$I,I1949),""),"")</f>
        <v/>
      </c>
      <c r="P1949" s="38" t="str">
        <f aca="false">IF(G1949=1,IF(COUNTIFS(C$2:C1949,C1949,G$2:G1949,1)=1,COUNTIFS($C:$C,C1949,$G:$G,1)+ROW()/10000000,""),"")</f>
        <v/>
      </c>
      <c r="Q1949" s="0" t="str">
        <f aca="false">IF(K1949=1,IF(COUNTIFS(C$2:C1949,C1949,K$2:K1949,1)=1,1,0),"")</f>
        <v/>
      </c>
      <c r="R1949" s="0" t="str">
        <f aca="false">IF(M1949=1,IF(COUNTIFS(C$2:C1949,C1949,M$2:M1949,1)=1,1,0),"")</f>
        <v/>
      </c>
      <c r="S1949" s="0" t="str">
        <f aca="false">IF(L1949=1,IF(COUNTIFS(C$2:C1949,C1949,L$2:L1949,1)=1,1,0),"")</f>
        <v/>
      </c>
      <c r="T1949" s="38" t="str">
        <f aca="false">IF(N1949="","",N1949+ROW()/10000000)</f>
        <v/>
      </c>
      <c r="U1949" s="0" t="str">
        <f aca="false">IF(G1949=1,IF(B1949="",1,0),"")</f>
        <v/>
      </c>
    </row>
    <row r="1950" customFormat="false" ht="15" hidden="false" customHeight="false" outlineLevel="0" collapsed="false">
      <c r="A1950" s="35"/>
      <c r="B1950" s="35"/>
      <c r="G1950" s="0" t="str">
        <f aca="false">IF(A1950="","",IF(AND(A1950&gt;=Debut,A1950&lt;Fin),1,0))</f>
        <v/>
      </c>
      <c r="H1950" s="0" t="str">
        <f aca="false">IF(G1950=1,INT(ROUND((A1950-Debut)*86400,0)/600),"")</f>
        <v/>
      </c>
      <c r="I1950" s="0" t="str">
        <f aca="false">IF(G1950=1,INT(ROUND((A1950-Debut)*86400,0)/3600),"")</f>
        <v/>
      </c>
      <c r="J1950" s="0" t="str">
        <f aca="false">IF(OR(A1950="",B1950=""),"",ROUND((B1950-A1950)*86400,0))</f>
        <v/>
      </c>
      <c r="K1950" s="37" t="str">
        <f aca="false">IF(G1950=1,IF(COUNTIFS($C:$C,C1950,$G:$G,1,$A:$A,"&gt;="&amp;(A1950-FenetreInterm/86400),$A:$A,"&lt;="&amp;A1950)&gt;=NbInterm,1,0),"")</f>
        <v/>
      </c>
      <c r="L1950" s="37" t="str">
        <f aca="false">IF(G1950=1,IF(B1950="",0,IF(J1950&lt;SeuilFugitive,1,0)),"")</f>
        <v/>
      </c>
      <c r="M1950" s="37" t="str">
        <f aca="false">IF(G1950=1,IF(B1950="",IF((Fin-A1950)*24&gt;SeuilFigee,1,0),IF(J1950&gt;SeuilFigee*3600,1,0)),"")</f>
        <v/>
      </c>
      <c r="N1950" s="0" t="str">
        <f aca="false">IF(G1950=1,IF(COUNTIF(H$2:H1950,H1950)=1,COUNTIF($H:$H,H1950),""),"")</f>
        <v/>
      </c>
      <c r="O1950" s="0" t="str">
        <f aca="false">IF(G1950=1,IF(COUNTIF(I$2:I1950,I1950)=1,COUNTIF($I:$I,I1950),""),"")</f>
        <v/>
      </c>
      <c r="P1950" s="38" t="str">
        <f aca="false">IF(G1950=1,IF(COUNTIFS(C$2:C1950,C1950,G$2:G1950,1)=1,COUNTIFS($C:$C,C1950,$G:$G,1)+ROW()/10000000,""),"")</f>
        <v/>
      </c>
      <c r="Q1950" s="0" t="str">
        <f aca="false">IF(K1950=1,IF(COUNTIFS(C$2:C1950,C1950,K$2:K1950,1)=1,1,0),"")</f>
        <v/>
      </c>
      <c r="R1950" s="0" t="str">
        <f aca="false">IF(M1950=1,IF(COUNTIFS(C$2:C1950,C1950,M$2:M1950,1)=1,1,0),"")</f>
        <v/>
      </c>
      <c r="S1950" s="0" t="str">
        <f aca="false">IF(L1950=1,IF(COUNTIFS(C$2:C1950,C1950,L$2:L1950,1)=1,1,0),"")</f>
        <v/>
      </c>
      <c r="T1950" s="38" t="str">
        <f aca="false">IF(N1950="","",N1950+ROW()/10000000)</f>
        <v/>
      </c>
      <c r="U1950" s="0" t="str">
        <f aca="false">IF(G1950=1,IF(B1950="",1,0),"")</f>
        <v/>
      </c>
    </row>
    <row r="1951" customFormat="false" ht="15" hidden="false" customHeight="false" outlineLevel="0" collapsed="false">
      <c r="A1951" s="35"/>
      <c r="B1951" s="35"/>
      <c r="G1951" s="0" t="str">
        <f aca="false">IF(A1951="","",IF(AND(A1951&gt;=Debut,A1951&lt;Fin),1,0))</f>
        <v/>
      </c>
      <c r="H1951" s="0" t="str">
        <f aca="false">IF(G1951=1,INT(ROUND((A1951-Debut)*86400,0)/600),"")</f>
        <v/>
      </c>
      <c r="I1951" s="0" t="str">
        <f aca="false">IF(G1951=1,INT(ROUND((A1951-Debut)*86400,0)/3600),"")</f>
        <v/>
      </c>
      <c r="J1951" s="0" t="str">
        <f aca="false">IF(OR(A1951="",B1951=""),"",ROUND((B1951-A1951)*86400,0))</f>
        <v/>
      </c>
      <c r="K1951" s="37" t="str">
        <f aca="false">IF(G1951=1,IF(COUNTIFS($C:$C,C1951,$G:$G,1,$A:$A,"&gt;="&amp;(A1951-FenetreInterm/86400),$A:$A,"&lt;="&amp;A1951)&gt;=NbInterm,1,0),"")</f>
        <v/>
      </c>
      <c r="L1951" s="37" t="str">
        <f aca="false">IF(G1951=1,IF(B1951="",0,IF(J1951&lt;SeuilFugitive,1,0)),"")</f>
        <v/>
      </c>
      <c r="M1951" s="37" t="str">
        <f aca="false">IF(G1951=1,IF(B1951="",IF((Fin-A1951)*24&gt;SeuilFigee,1,0),IF(J1951&gt;SeuilFigee*3600,1,0)),"")</f>
        <v/>
      </c>
      <c r="N1951" s="0" t="str">
        <f aca="false">IF(G1951=1,IF(COUNTIF(H$2:H1951,H1951)=1,COUNTIF($H:$H,H1951),""),"")</f>
        <v/>
      </c>
      <c r="O1951" s="0" t="str">
        <f aca="false">IF(G1951=1,IF(COUNTIF(I$2:I1951,I1951)=1,COUNTIF($I:$I,I1951),""),"")</f>
        <v/>
      </c>
      <c r="P1951" s="38" t="str">
        <f aca="false">IF(G1951=1,IF(COUNTIFS(C$2:C1951,C1951,G$2:G1951,1)=1,COUNTIFS($C:$C,C1951,$G:$G,1)+ROW()/10000000,""),"")</f>
        <v/>
      </c>
      <c r="Q1951" s="0" t="str">
        <f aca="false">IF(K1951=1,IF(COUNTIFS(C$2:C1951,C1951,K$2:K1951,1)=1,1,0),"")</f>
        <v/>
      </c>
      <c r="R1951" s="0" t="str">
        <f aca="false">IF(M1951=1,IF(COUNTIFS(C$2:C1951,C1951,M$2:M1951,1)=1,1,0),"")</f>
        <v/>
      </c>
      <c r="S1951" s="0" t="str">
        <f aca="false">IF(L1951=1,IF(COUNTIFS(C$2:C1951,C1951,L$2:L1951,1)=1,1,0),"")</f>
        <v/>
      </c>
      <c r="T1951" s="38" t="str">
        <f aca="false">IF(N1951="","",N1951+ROW()/10000000)</f>
        <v/>
      </c>
      <c r="U1951" s="0" t="str">
        <f aca="false">IF(G1951=1,IF(B1951="",1,0),"")</f>
        <v/>
      </c>
    </row>
    <row r="1952" customFormat="false" ht="15" hidden="false" customHeight="false" outlineLevel="0" collapsed="false">
      <c r="A1952" s="35"/>
      <c r="B1952" s="35"/>
      <c r="G1952" s="0" t="str">
        <f aca="false">IF(A1952="","",IF(AND(A1952&gt;=Debut,A1952&lt;Fin),1,0))</f>
        <v/>
      </c>
      <c r="H1952" s="0" t="str">
        <f aca="false">IF(G1952=1,INT(ROUND((A1952-Debut)*86400,0)/600),"")</f>
        <v/>
      </c>
      <c r="I1952" s="0" t="str">
        <f aca="false">IF(G1952=1,INT(ROUND((A1952-Debut)*86400,0)/3600),"")</f>
        <v/>
      </c>
      <c r="J1952" s="0" t="str">
        <f aca="false">IF(OR(A1952="",B1952=""),"",ROUND((B1952-A1952)*86400,0))</f>
        <v/>
      </c>
      <c r="K1952" s="37" t="str">
        <f aca="false">IF(G1952=1,IF(COUNTIFS($C:$C,C1952,$G:$G,1,$A:$A,"&gt;="&amp;(A1952-FenetreInterm/86400),$A:$A,"&lt;="&amp;A1952)&gt;=NbInterm,1,0),"")</f>
        <v/>
      </c>
      <c r="L1952" s="37" t="str">
        <f aca="false">IF(G1952=1,IF(B1952="",0,IF(J1952&lt;SeuilFugitive,1,0)),"")</f>
        <v/>
      </c>
      <c r="M1952" s="37" t="str">
        <f aca="false">IF(G1952=1,IF(B1952="",IF((Fin-A1952)*24&gt;SeuilFigee,1,0),IF(J1952&gt;SeuilFigee*3600,1,0)),"")</f>
        <v/>
      </c>
      <c r="N1952" s="0" t="str">
        <f aca="false">IF(G1952=1,IF(COUNTIF(H$2:H1952,H1952)=1,COUNTIF($H:$H,H1952),""),"")</f>
        <v/>
      </c>
      <c r="O1952" s="0" t="str">
        <f aca="false">IF(G1952=1,IF(COUNTIF(I$2:I1952,I1952)=1,COUNTIF($I:$I,I1952),""),"")</f>
        <v/>
      </c>
      <c r="P1952" s="38" t="str">
        <f aca="false">IF(G1952=1,IF(COUNTIFS(C$2:C1952,C1952,G$2:G1952,1)=1,COUNTIFS($C:$C,C1952,$G:$G,1)+ROW()/10000000,""),"")</f>
        <v/>
      </c>
      <c r="Q1952" s="0" t="str">
        <f aca="false">IF(K1952=1,IF(COUNTIFS(C$2:C1952,C1952,K$2:K1952,1)=1,1,0),"")</f>
        <v/>
      </c>
      <c r="R1952" s="0" t="str">
        <f aca="false">IF(M1952=1,IF(COUNTIFS(C$2:C1952,C1952,M$2:M1952,1)=1,1,0),"")</f>
        <v/>
      </c>
      <c r="S1952" s="0" t="str">
        <f aca="false">IF(L1952=1,IF(COUNTIFS(C$2:C1952,C1952,L$2:L1952,1)=1,1,0),"")</f>
        <v/>
      </c>
      <c r="T1952" s="38" t="str">
        <f aca="false">IF(N1952="","",N1952+ROW()/10000000)</f>
        <v/>
      </c>
      <c r="U1952" s="0" t="str">
        <f aca="false">IF(G1952=1,IF(B1952="",1,0),"")</f>
        <v/>
      </c>
    </row>
    <row r="1953" customFormat="false" ht="15" hidden="false" customHeight="false" outlineLevel="0" collapsed="false">
      <c r="A1953" s="35"/>
      <c r="B1953" s="35"/>
      <c r="G1953" s="0" t="str">
        <f aca="false">IF(A1953="","",IF(AND(A1953&gt;=Debut,A1953&lt;Fin),1,0))</f>
        <v/>
      </c>
      <c r="H1953" s="0" t="str">
        <f aca="false">IF(G1953=1,INT(ROUND((A1953-Debut)*86400,0)/600),"")</f>
        <v/>
      </c>
      <c r="I1953" s="0" t="str">
        <f aca="false">IF(G1953=1,INT(ROUND((A1953-Debut)*86400,0)/3600),"")</f>
        <v/>
      </c>
      <c r="J1953" s="0" t="str">
        <f aca="false">IF(OR(A1953="",B1953=""),"",ROUND((B1953-A1953)*86400,0))</f>
        <v/>
      </c>
      <c r="K1953" s="37" t="str">
        <f aca="false">IF(G1953=1,IF(COUNTIFS($C:$C,C1953,$G:$G,1,$A:$A,"&gt;="&amp;(A1953-FenetreInterm/86400),$A:$A,"&lt;="&amp;A1953)&gt;=NbInterm,1,0),"")</f>
        <v/>
      </c>
      <c r="L1953" s="37" t="str">
        <f aca="false">IF(G1953=1,IF(B1953="",0,IF(J1953&lt;SeuilFugitive,1,0)),"")</f>
        <v/>
      </c>
      <c r="M1953" s="37" t="str">
        <f aca="false">IF(G1953=1,IF(B1953="",IF((Fin-A1953)*24&gt;SeuilFigee,1,0),IF(J1953&gt;SeuilFigee*3600,1,0)),"")</f>
        <v/>
      </c>
      <c r="N1953" s="0" t="str">
        <f aca="false">IF(G1953=1,IF(COUNTIF(H$2:H1953,H1953)=1,COUNTIF($H:$H,H1953),""),"")</f>
        <v/>
      </c>
      <c r="O1953" s="0" t="str">
        <f aca="false">IF(G1953=1,IF(COUNTIF(I$2:I1953,I1953)=1,COUNTIF($I:$I,I1953),""),"")</f>
        <v/>
      </c>
      <c r="P1953" s="38" t="str">
        <f aca="false">IF(G1953=1,IF(COUNTIFS(C$2:C1953,C1953,G$2:G1953,1)=1,COUNTIFS($C:$C,C1953,$G:$G,1)+ROW()/10000000,""),"")</f>
        <v/>
      </c>
      <c r="Q1953" s="0" t="str">
        <f aca="false">IF(K1953=1,IF(COUNTIFS(C$2:C1953,C1953,K$2:K1953,1)=1,1,0),"")</f>
        <v/>
      </c>
      <c r="R1953" s="0" t="str">
        <f aca="false">IF(M1953=1,IF(COUNTIFS(C$2:C1953,C1953,M$2:M1953,1)=1,1,0),"")</f>
        <v/>
      </c>
      <c r="S1953" s="0" t="str">
        <f aca="false">IF(L1953=1,IF(COUNTIFS(C$2:C1953,C1953,L$2:L1953,1)=1,1,0),"")</f>
        <v/>
      </c>
      <c r="T1953" s="38" t="str">
        <f aca="false">IF(N1953="","",N1953+ROW()/10000000)</f>
        <v/>
      </c>
      <c r="U1953" s="0" t="str">
        <f aca="false">IF(G1953=1,IF(B1953="",1,0),"")</f>
        <v/>
      </c>
    </row>
    <row r="1954" customFormat="false" ht="15" hidden="false" customHeight="false" outlineLevel="0" collapsed="false">
      <c r="A1954" s="35"/>
      <c r="B1954" s="35"/>
      <c r="G1954" s="0" t="str">
        <f aca="false">IF(A1954="","",IF(AND(A1954&gt;=Debut,A1954&lt;Fin),1,0))</f>
        <v/>
      </c>
      <c r="H1954" s="0" t="str">
        <f aca="false">IF(G1954=1,INT(ROUND((A1954-Debut)*86400,0)/600),"")</f>
        <v/>
      </c>
      <c r="I1954" s="0" t="str">
        <f aca="false">IF(G1954=1,INT(ROUND((A1954-Debut)*86400,0)/3600),"")</f>
        <v/>
      </c>
      <c r="J1954" s="0" t="str">
        <f aca="false">IF(OR(A1954="",B1954=""),"",ROUND((B1954-A1954)*86400,0))</f>
        <v/>
      </c>
      <c r="K1954" s="37" t="str">
        <f aca="false">IF(G1954=1,IF(COUNTIFS($C:$C,C1954,$G:$G,1,$A:$A,"&gt;="&amp;(A1954-FenetreInterm/86400),$A:$A,"&lt;="&amp;A1954)&gt;=NbInterm,1,0),"")</f>
        <v/>
      </c>
      <c r="L1954" s="37" t="str">
        <f aca="false">IF(G1954=1,IF(B1954="",0,IF(J1954&lt;SeuilFugitive,1,0)),"")</f>
        <v/>
      </c>
      <c r="M1954" s="37" t="str">
        <f aca="false">IF(G1954=1,IF(B1954="",IF((Fin-A1954)*24&gt;SeuilFigee,1,0),IF(J1954&gt;SeuilFigee*3600,1,0)),"")</f>
        <v/>
      </c>
      <c r="N1954" s="0" t="str">
        <f aca="false">IF(G1954=1,IF(COUNTIF(H$2:H1954,H1954)=1,COUNTIF($H:$H,H1954),""),"")</f>
        <v/>
      </c>
      <c r="O1954" s="0" t="str">
        <f aca="false">IF(G1954=1,IF(COUNTIF(I$2:I1954,I1954)=1,COUNTIF($I:$I,I1954),""),"")</f>
        <v/>
      </c>
      <c r="P1954" s="38" t="str">
        <f aca="false">IF(G1954=1,IF(COUNTIFS(C$2:C1954,C1954,G$2:G1954,1)=1,COUNTIFS($C:$C,C1954,$G:$G,1)+ROW()/10000000,""),"")</f>
        <v/>
      </c>
      <c r="Q1954" s="0" t="str">
        <f aca="false">IF(K1954=1,IF(COUNTIFS(C$2:C1954,C1954,K$2:K1954,1)=1,1,0),"")</f>
        <v/>
      </c>
      <c r="R1954" s="0" t="str">
        <f aca="false">IF(M1954=1,IF(COUNTIFS(C$2:C1954,C1954,M$2:M1954,1)=1,1,0),"")</f>
        <v/>
      </c>
      <c r="S1954" s="0" t="str">
        <f aca="false">IF(L1954=1,IF(COUNTIFS(C$2:C1954,C1954,L$2:L1954,1)=1,1,0),"")</f>
        <v/>
      </c>
      <c r="T1954" s="38" t="str">
        <f aca="false">IF(N1954="","",N1954+ROW()/10000000)</f>
        <v/>
      </c>
      <c r="U1954" s="0" t="str">
        <f aca="false">IF(G1954=1,IF(B1954="",1,0),"")</f>
        <v/>
      </c>
    </row>
    <row r="1955" customFormat="false" ht="15" hidden="false" customHeight="false" outlineLevel="0" collapsed="false">
      <c r="A1955" s="35"/>
      <c r="B1955" s="35"/>
      <c r="G1955" s="0" t="str">
        <f aca="false">IF(A1955="","",IF(AND(A1955&gt;=Debut,A1955&lt;Fin),1,0))</f>
        <v/>
      </c>
      <c r="H1955" s="0" t="str">
        <f aca="false">IF(G1955=1,INT(ROUND((A1955-Debut)*86400,0)/600),"")</f>
        <v/>
      </c>
      <c r="I1955" s="0" t="str">
        <f aca="false">IF(G1955=1,INT(ROUND((A1955-Debut)*86400,0)/3600),"")</f>
        <v/>
      </c>
      <c r="J1955" s="0" t="str">
        <f aca="false">IF(OR(A1955="",B1955=""),"",ROUND((B1955-A1955)*86400,0))</f>
        <v/>
      </c>
      <c r="K1955" s="37" t="str">
        <f aca="false">IF(G1955=1,IF(COUNTIFS($C:$C,C1955,$G:$G,1,$A:$A,"&gt;="&amp;(A1955-FenetreInterm/86400),$A:$A,"&lt;="&amp;A1955)&gt;=NbInterm,1,0),"")</f>
        <v/>
      </c>
      <c r="L1955" s="37" t="str">
        <f aca="false">IF(G1955=1,IF(B1955="",0,IF(J1955&lt;SeuilFugitive,1,0)),"")</f>
        <v/>
      </c>
      <c r="M1955" s="37" t="str">
        <f aca="false">IF(G1955=1,IF(B1955="",IF((Fin-A1955)*24&gt;SeuilFigee,1,0),IF(J1955&gt;SeuilFigee*3600,1,0)),"")</f>
        <v/>
      </c>
      <c r="N1955" s="0" t="str">
        <f aca="false">IF(G1955=1,IF(COUNTIF(H$2:H1955,H1955)=1,COUNTIF($H:$H,H1955),""),"")</f>
        <v/>
      </c>
      <c r="O1955" s="0" t="str">
        <f aca="false">IF(G1955=1,IF(COUNTIF(I$2:I1955,I1955)=1,COUNTIF($I:$I,I1955),""),"")</f>
        <v/>
      </c>
      <c r="P1955" s="38" t="str">
        <f aca="false">IF(G1955=1,IF(COUNTIFS(C$2:C1955,C1955,G$2:G1955,1)=1,COUNTIFS($C:$C,C1955,$G:$G,1)+ROW()/10000000,""),"")</f>
        <v/>
      </c>
      <c r="Q1955" s="0" t="str">
        <f aca="false">IF(K1955=1,IF(COUNTIFS(C$2:C1955,C1955,K$2:K1955,1)=1,1,0),"")</f>
        <v/>
      </c>
      <c r="R1955" s="0" t="str">
        <f aca="false">IF(M1955=1,IF(COUNTIFS(C$2:C1955,C1955,M$2:M1955,1)=1,1,0),"")</f>
        <v/>
      </c>
      <c r="S1955" s="0" t="str">
        <f aca="false">IF(L1955=1,IF(COUNTIFS(C$2:C1955,C1955,L$2:L1955,1)=1,1,0),"")</f>
        <v/>
      </c>
      <c r="T1955" s="38" t="str">
        <f aca="false">IF(N1955="","",N1955+ROW()/10000000)</f>
        <v/>
      </c>
      <c r="U1955" s="0" t="str">
        <f aca="false">IF(G1955=1,IF(B1955="",1,0),"")</f>
        <v/>
      </c>
    </row>
    <row r="1956" customFormat="false" ht="15" hidden="false" customHeight="false" outlineLevel="0" collapsed="false">
      <c r="A1956" s="35"/>
      <c r="B1956" s="35"/>
      <c r="G1956" s="0" t="str">
        <f aca="false">IF(A1956="","",IF(AND(A1956&gt;=Debut,A1956&lt;Fin),1,0))</f>
        <v/>
      </c>
      <c r="H1956" s="0" t="str">
        <f aca="false">IF(G1956=1,INT(ROUND((A1956-Debut)*86400,0)/600),"")</f>
        <v/>
      </c>
      <c r="I1956" s="0" t="str">
        <f aca="false">IF(G1956=1,INT(ROUND((A1956-Debut)*86400,0)/3600),"")</f>
        <v/>
      </c>
      <c r="J1956" s="0" t="str">
        <f aca="false">IF(OR(A1956="",B1956=""),"",ROUND((B1956-A1956)*86400,0))</f>
        <v/>
      </c>
      <c r="K1956" s="37" t="str">
        <f aca="false">IF(G1956=1,IF(COUNTIFS($C:$C,C1956,$G:$G,1,$A:$A,"&gt;="&amp;(A1956-FenetreInterm/86400),$A:$A,"&lt;="&amp;A1956)&gt;=NbInterm,1,0),"")</f>
        <v/>
      </c>
      <c r="L1956" s="37" t="str">
        <f aca="false">IF(G1956=1,IF(B1956="",0,IF(J1956&lt;SeuilFugitive,1,0)),"")</f>
        <v/>
      </c>
      <c r="M1956" s="37" t="str">
        <f aca="false">IF(G1956=1,IF(B1956="",IF((Fin-A1956)*24&gt;SeuilFigee,1,0),IF(J1956&gt;SeuilFigee*3600,1,0)),"")</f>
        <v/>
      </c>
      <c r="N1956" s="0" t="str">
        <f aca="false">IF(G1956=1,IF(COUNTIF(H$2:H1956,H1956)=1,COUNTIF($H:$H,H1956),""),"")</f>
        <v/>
      </c>
      <c r="O1956" s="0" t="str">
        <f aca="false">IF(G1956=1,IF(COUNTIF(I$2:I1956,I1956)=1,COUNTIF($I:$I,I1956),""),"")</f>
        <v/>
      </c>
      <c r="P1956" s="38" t="str">
        <f aca="false">IF(G1956=1,IF(COUNTIFS(C$2:C1956,C1956,G$2:G1956,1)=1,COUNTIFS($C:$C,C1956,$G:$G,1)+ROW()/10000000,""),"")</f>
        <v/>
      </c>
      <c r="Q1956" s="0" t="str">
        <f aca="false">IF(K1956=1,IF(COUNTIFS(C$2:C1956,C1956,K$2:K1956,1)=1,1,0),"")</f>
        <v/>
      </c>
      <c r="R1956" s="0" t="str">
        <f aca="false">IF(M1956=1,IF(COUNTIFS(C$2:C1956,C1956,M$2:M1956,1)=1,1,0),"")</f>
        <v/>
      </c>
      <c r="S1956" s="0" t="str">
        <f aca="false">IF(L1956=1,IF(COUNTIFS(C$2:C1956,C1956,L$2:L1956,1)=1,1,0),"")</f>
        <v/>
      </c>
      <c r="T1956" s="38" t="str">
        <f aca="false">IF(N1956="","",N1956+ROW()/10000000)</f>
        <v/>
      </c>
      <c r="U1956" s="0" t="str">
        <f aca="false">IF(G1956=1,IF(B1956="",1,0),"")</f>
        <v/>
      </c>
    </row>
    <row r="1957" customFormat="false" ht="15" hidden="false" customHeight="false" outlineLevel="0" collapsed="false">
      <c r="A1957" s="35"/>
      <c r="B1957" s="35"/>
      <c r="G1957" s="0" t="str">
        <f aca="false">IF(A1957="","",IF(AND(A1957&gt;=Debut,A1957&lt;Fin),1,0))</f>
        <v/>
      </c>
      <c r="H1957" s="0" t="str">
        <f aca="false">IF(G1957=1,INT(ROUND((A1957-Debut)*86400,0)/600),"")</f>
        <v/>
      </c>
      <c r="I1957" s="0" t="str">
        <f aca="false">IF(G1957=1,INT(ROUND((A1957-Debut)*86400,0)/3600),"")</f>
        <v/>
      </c>
      <c r="J1957" s="0" t="str">
        <f aca="false">IF(OR(A1957="",B1957=""),"",ROUND((B1957-A1957)*86400,0))</f>
        <v/>
      </c>
      <c r="K1957" s="37" t="str">
        <f aca="false">IF(G1957=1,IF(COUNTIFS($C:$C,C1957,$G:$G,1,$A:$A,"&gt;="&amp;(A1957-FenetreInterm/86400),$A:$A,"&lt;="&amp;A1957)&gt;=NbInterm,1,0),"")</f>
        <v/>
      </c>
      <c r="L1957" s="37" t="str">
        <f aca="false">IF(G1957=1,IF(B1957="",0,IF(J1957&lt;SeuilFugitive,1,0)),"")</f>
        <v/>
      </c>
      <c r="M1957" s="37" t="str">
        <f aca="false">IF(G1957=1,IF(B1957="",IF((Fin-A1957)*24&gt;SeuilFigee,1,0),IF(J1957&gt;SeuilFigee*3600,1,0)),"")</f>
        <v/>
      </c>
      <c r="N1957" s="0" t="str">
        <f aca="false">IF(G1957=1,IF(COUNTIF(H$2:H1957,H1957)=1,COUNTIF($H:$H,H1957),""),"")</f>
        <v/>
      </c>
      <c r="O1957" s="0" t="str">
        <f aca="false">IF(G1957=1,IF(COUNTIF(I$2:I1957,I1957)=1,COUNTIF($I:$I,I1957),""),"")</f>
        <v/>
      </c>
      <c r="P1957" s="38" t="str">
        <f aca="false">IF(G1957=1,IF(COUNTIFS(C$2:C1957,C1957,G$2:G1957,1)=1,COUNTIFS($C:$C,C1957,$G:$G,1)+ROW()/10000000,""),"")</f>
        <v/>
      </c>
      <c r="Q1957" s="0" t="str">
        <f aca="false">IF(K1957=1,IF(COUNTIFS(C$2:C1957,C1957,K$2:K1957,1)=1,1,0),"")</f>
        <v/>
      </c>
      <c r="R1957" s="0" t="str">
        <f aca="false">IF(M1957=1,IF(COUNTIFS(C$2:C1957,C1957,M$2:M1957,1)=1,1,0),"")</f>
        <v/>
      </c>
      <c r="S1957" s="0" t="str">
        <f aca="false">IF(L1957=1,IF(COUNTIFS(C$2:C1957,C1957,L$2:L1957,1)=1,1,0),"")</f>
        <v/>
      </c>
      <c r="T1957" s="38" t="str">
        <f aca="false">IF(N1957="","",N1957+ROW()/10000000)</f>
        <v/>
      </c>
      <c r="U1957" s="0" t="str">
        <f aca="false">IF(G1957=1,IF(B1957="",1,0),"")</f>
        <v/>
      </c>
    </row>
    <row r="1958" customFormat="false" ht="15" hidden="false" customHeight="false" outlineLevel="0" collapsed="false">
      <c r="A1958" s="35"/>
      <c r="B1958" s="35"/>
      <c r="G1958" s="0" t="str">
        <f aca="false">IF(A1958="","",IF(AND(A1958&gt;=Debut,A1958&lt;Fin),1,0))</f>
        <v/>
      </c>
      <c r="H1958" s="0" t="str">
        <f aca="false">IF(G1958=1,INT(ROUND((A1958-Debut)*86400,0)/600),"")</f>
        <v/>
      </c>
      <c r="I1958" s="0" t="str">
        <f aca="false">IF(G1958=1,INT(ROUND((A1958-Debut)*86400,0)/3600),"")</f>
        <v/>
      </c>
      <c r="J1958" s="0" t="str">
        <f aca="false">IF(OR(A1958="",B1958=""),"",ROUND((B1958-A1958)*86400,0))</f>
        <v/>
      </c>
      <c r="K1958" s="37" t="str">
        <f aca="false">IF(G1958=1,IF(COUNTIFS($C:$C,C1958,$G:$G,1,$A:$A,"&gt;="&amp;(A1958-FenetreInterm/86400),$A:$A,"&lt;="&amp;A1958)&gt;=NbInterm,1,0),"")</f>
        <v/>
      </c>
      <c r="L1958" s="37" t="str">
        <f aca="false">IF(G1958=1,IF(B1958="",0,IF(J1958&lt;SeuilFugitive,1,0)),"")</f>
        <v/>
      </c>
      <c r="M1958" s="37" t="str">
        <f aca="false">IF(G1958=1,IF(B1958="",IF((Fin-A1958)*24&gt;SeuilFigee,1,0),IF(J1958&gt;SeuilFigee*3600,1,0)),"")</f>
        <v/>
      </c>
      <c r="N1958" s="0" t="str">
        <f aca="false">IF(G1958=1,IF(COUNTIF(H$2:H1958,H1958)=1,COUNTIF($H:$H,H1958),""),"")</f>
        <v/>
      </c>
      <c r="O1958" s="0" t="str">
        <f aca="false">IF(G1958=1,IF(COUNTIF(I$2:I1958,I1958)=1,COUNTIF($I:$I,I1958),""),"")</f>
        <v/>
      </c>
      <c r="P1958" s="38" t="str">
        <f aca="false">IF(G1958=1,IF(COUNTIFS(C$2:C1958,C1958,G$2:G1958,1)=1,COUNTIFS($C:$C,C1958,$G:$G,1)+ROW()/10000000,""),"")</f>
        <v/>
      </c>
      <c r="Q1958" s="0" t="str">
        <f aca="false">IF(K1958=1,IF(COUNTIFS(C$2:C1958,C1958,K$2:K1958,1)=1,1,0),"")</f>
        <v/>
      </c>
      <c r="R1958" s="0" t="str">
        <f aca="false">IF(M1958=1,IF(COUNTIFS(C$2:C1958,C1958,M$2:M1958,1)=1,1,0),"")</f>
        <v/>
      </c>
      <c r="S1958" s="0" t="str">
        <f aca="false">IF(L1958=1,IF(COUNTIFS(C$2:C1958,C1958,L$2:L1958,1)=1,1,0),"")</f>
        <v/>
      </c>
      <c r="T1958" s="38" t="str">
        <f aca="false">IF(N1958="","",N1958+ROW()/10000000)</f>
        <v/>
      </c>
      <c r="U1958" s="0" t="str">
        <f aca="false">IF(G1958=1,IF(B1958="",1,0),"")</f>
        <v/>
      </c>
    </row>
    <row r="1959" customFormat="false" ht="15" hidden="false" customHeight="false" outlineLevel="0" collapsed="false">
      <c r="A1959" s="35"/>
      <c r="B1959" s="35"/>
      <c r="G1959" s="0" t="str">
        <f aca="false">IF(A1959="","",IF(AND(A1959&gt;=Debut,A1959&lt;Fin),1,0))</f>
        <v/>
      </c>
      <c r="H1959" s="0" t="str">
        <f aca="false">IF(G1959=1,INT(ROUND((A1959-Debut)*86400,0)/600),"")</f>
        <v/>
      </c>
      <c r="I1959" s="0" t="str">
        <f aca="false">IF(G1959=1,INT(ROUND((A1959-Debut)*86400,0)/3600),"")</f>
        <v/>
      </c>
      <c r="J1959" s="0" t="str">
        <f aca="false">IF(OR(A1959="",B1959=""),"",ROUND((B1959-A1959)*86400,0))</f>
        <v/>
      </c>
      <c r="K1959" s="37" t="str">
        <f aca="false">IF(G1959=1,IF(COUNTIFS($C:$C,C1959,$G:$G,1,$A:$A,"&gt;="&amp;(A1959-FenetreInterm/86400),$A:$A,"&lt;="&amp;A1959)&gt;=NbInterm,1,0),"")</f>
        <v/>
      </c>
      <c r="L1959" s="37" t="str">
        <f aca="false">IF(G1959=1,IF(B1959="",0,IF(J1959&lt;SeuilFugitive,1,0)),"")</f>
        <v/>
      </c>
      <c r="M1959" s="37" t="str">
        <f aca="false">IF(G1959=1,IF(B1959="",IF((Fin-A1959)*24&gt;SeuilFigee,1,0),IF(J1959&gt;SeuilFigee*3600,1,0)),"")</f>
        <v/>
      </c>
      <c r="N1959" s="0" t="str">
        <f aca="false">IF(G1959=1,IF(COUNTIF(H$2:H1959,H1959)=1,COUNTIF($H:$H,H1959),""),"")</f>
        <v/>
      </c>
      <c r="O1959" s="0" t="str">
        <f aca="false">IF(G1959=1,IF(COUNTIF(I$2:I1959,I1959)=1,COUNTIF($I:$I,I1959),""),"")</f>
        <v/>
      </c>
      <c r="P1959" s="38" t="str">
        <f aca="false">IF(G1959=1,IF(COUNTIFS(C$2:C1959,C1959,G$2:G1959,1)=1,COUNTIFS($C:$C,C1959,$G:$G,1)+ROW()/10000000,""),"")</f>
        <v/>
      </c>
      <c r="Q1959" s="0" t="str">
        <f aca="false">IF(K1959=1,IF(COUNTIFS(C$2:C1959,C1959,K$2:K1959,1)=1,1,0),"")</f>
        <v/>
      </c>
      <c r="R1959" s="0" t="str">
        <f aca="false">IF(M1959=1,IF(COUNTIFS(C$2:C1959,C1959,M$2:M1959,1)=1,1,0),"")</f>
        <v/>
      </c>
      <c r="S1959" s="0" t="str">
        <f aca="false">IF(L1959=1,IF(COUNTIFS(C$2:C1959,C1959,L$2:L1959,1)=1,1,0),"")</f>
        <v/>
      </c>
      <c r="T1959" s="38" t="str">
        <f aca="false">IF(N1959="","",N1959+ROW()/10000000)</f>
        <v/>
      </c>
      <c r="U1959" s="0" t="str">
        <f aca="false">IF(G1959=1,IF(B1959="",1,0),"")</f>
        <v/>
      </c>
    </row>
    <row r="1960" customFormat="false" ht="15" hidden="false" customHeight="false" outlineLevel="0" collapsed="false">
      <c r="A1960" s="35"/>
      <c r="B1960" s="35"/>
      <c r="G1960" s="0" t="str">
        <f aca="false">IF(A1960="","",IF(AND(A1960&gt;=Debut,A1960&lt;Fin),1,0))</f>
        <v/>
      </c>
      <c r="H1960" s="0" t="str">
        <f aca="false">IF(G1960=1,INT(ROUND((A1960-Debut)*86400,0)/600),"")</f>
        <v/>
      </c>
      <c r="I1960" s="0" t="str">
        <f aca="false">IF(G1960=1,INT(ROUND((A1960-Debut)*86400,0)/3600),"")</f>
        <v/>
      </c>
      <c r="J1960" s="0" t="str">
        <f aca="false">IF(OR(A1960="",B1960=""),"",ROUND((B1960-A1960)*86400,0))</f>
        <v/>
      </c>
      <c r="K1960" s="37" t="str">
        <f aca="false">IF(G1960=1,IF(COUNTIFS($C:$C,C1960,$G:$G,1,$A:$A,"&gt;="&amp;(A1960-FenetreInterm/86400),$A:$A,"&lt;="&amp;A1960)&gt;=NbInterm,1,0),"")</f>
        <v/>
      </c>
      <c r="L1960" s="37" t="str">
        <f aca="false">IF(G1960=1,IF(B1960="",0,IF(J1960&lt;SeuilFugitive,1,0)),"")</f>
        <v/>
      </c>
      <c r="M1960" s="37" t="str">
        <f aca="false">IF(G1960=1,IF(B1960="",IF((Fin-A1960)*24&gt;SeuilFigee,1,0),IF(J1960&gt;SeuilFigee*3600,1,0)),"")</f>
        <v/>
      </c>
      <c r="N1960" s="0" t="str">
        <f aca="false">IF(G1960=1,IF(COUNTIF(H$2:H1960,H1960)=1,COUNTIF($H:$H,H1960),""),"")</f>
        <v/>
      </c>
      <c r="O1960" s="0" t="str">
        <f aca="false">IF(G1960=1,IF(COUNTIF(I$2:I1960,I1960)=1,COUNTIF($I:$I,I1960),""),"")</f>
        <v/>
      </c>
      <c r="P1960" s="38" t="str">
        <f aca="false">IF(G1960=1,IF(COUNTIFS(C$2:C1960,C1960,G$2:G1960,1)=1,COUNTIFS($C:$C,C1960,$G:$G,1)+ROW()/10000000,""),"")</f>
        <v/>
      </c>
      <c r="Q1960" s="0" t="str">
        <f aca="false">IF(K1960=1,IF(COUNTIFS(C$2:C1960,C1960,K$2:K1960,1)=1,1,0),"")</f>
        <v/>
      </c>
      <c r="R1960" s="0" t="str">
        <f aca="false">IF(M1960=1,IF(COUNTIFS(C$2:C1960,C1960,M$2:M1960,1)=1,1,0),"")</f>
        <v/>
      </c>
      <c r="S1960" s="0" t="str">
        <f aca="false">IF(L1960=1,IF(COUNTIFS(C$2:C1960,C1960,L$2:L1960,1)=1,1,0),"")</f>
        <v/>
      </c>
      <c r="T1960" s="38" t="str">
        <f aca="false">IF(N1960="","",N1960+ROW()/10000000)</f>
        <v/>
      </c>
      <c r="U1960" s="0" t="str">
        <f aca="false">IF(G1960=1,IF(B1960="",1,0),"")</f>
        <v/>
      </c>
    </row>
    <row r="1961" customFormat="false" ht="15" hidden="false" customHeight="false" outlineLevel="0" collapsed="false">
      <c r="A1961" s="35"/>
      <c r="B1961" s="35"/>
      <c r="G1961" s="0" t="str">
        <f aca="false">IF(A1961="","",IF(AND(A1961&gt;=Debut,A1961&lt;Fin),1,0))</f>
        <v/>
      </c>
      <c r="H1961" s="0" t="str">
        <f aca="false">IF(G1961=1,INT(ROUND((A1961-Debut)*86400,0)/600),"")</f>
        <v/>
      </c>
      <c r="I1961" s="0" t="str">
        <f aca="false">IF(G1961=1,INT(ROUND((A1961-Debut)*86400,0)/3600),"")</f>
        <v/>
      </c>
      <c r="J1961" s="0" t="str">
        <f aca="false">IF(OR(A1961="",B1961=""),"",ROUND((B1961-A1961)*86400,0))</f>
        <v/>
      </c>
      <c r="K1961" s="37" t="str">
        <f aca="false">IF(G1961=1,IF(COUNTIFS($C:$C,C1961,$G:$G,1,$A:$A,"&gt;="&amp;(A1961-FenetreInterm/86400),$A:$A,"&lt;="&amp;A1961)&gt;=NbInterm,1,0),"")</f>
        <v/>
      </c>
      <c r="L1961" s="37" t="str">
        <f aca="false">IF(G1961=1,IF(B1961="",0,IF(J1961&lt;SeuilFugitive,1,0)),"")</f>
        <v/>
      </c>
      <c r="M1961" s="37" t="str">
        <f aca="false">IF(G1961=1,IF(B1961="",IF((Fin-A1961)*24&gt;SeuilFigee,1,0),IF(J1961&gt;SeuilFigee*3600,1,0)),"")</f>
        <v/>
      </c>
      <c r="N1961" s="0" t="str">
        <f aca="false">IF(G1961=1,IF(COUNTIF(H$2:H1961,H1961)=1,COUNTIF($H:$H,H1961),""),"")</f>
        <v/>
      </c>
      <c r="O1961" s="0" t="str">
        <f aca="false">IF(G1961=1,IF(COUNTIF(I$2:I1961,I1961)=1,COUNTIF($I:$I,I1961),""),"")</f>
        <v/>
      </c>
      <c r="P1961" s="38" t="str">
        <f aca="false">IF(G1961=1,IF(COUNTIFS(C$2:C1961,C1961,G$2:G1961,1)=1,COUNTIFS($C:$C,C1961,$G:$G,1)+ROW()/10000000,""),"")</f>
        <v/>
      </c>
      <c r="Q1961" s="0" t="str">
        <f aca="false">IF(K1961=1,IF(COUNTIFS(C$2:C1961,C1961,K$2:K1961,1)=1,1,0),"")</f>
        <v/>
      </c>
      <c r="R1961" s="0" t="str">
        <f aca="false">IF(M1961=1,IF(COUNTIFS(C$2:C1961,C1961,M$2:M1961,1)=1,1,0),"")</f>
        <v/>
      </c>
      <c r="S1961" s="0" t="str">
        <f aca="false">IF(L1961=1,IF(COUNTIFS(C$2:C1961,C1961,L$2:L1961,1)=1,1,0),"")</f>
        <v/>
      </c>
      <c r="T1961" s="38" t="str">
        <f aca="false">IF(N1961="","",N1961+ROW()/10000000)</f>
        <v/>
      </c>
      <c r="U1961" s="0" t="str">
        <f aca="false">IF(G1961=1,IF(B1961="",1,0),"")</f>
        <v/>
      </c>
    </row>
    <row r="1962" customFormat="false" ht="15" hidden="false" customHeight="false" outlineLevel="0" collapsed="false">
      <c r="A1962" s="35"/>
      <c r="B1962" s="35"/>
      <c r="G1962" s="0" t="str">
        <f aca="false">IF(A1962="","",IF(AND(A1962&gt;=Debut,A1962&lt;Fin),1,0))</f>
        <v/>
      </c>
      <c r="H1962" s="0" t="str">
        <f aca="false">IF(G1962=1,INT(ROUND((A1962-Debut)*86400,0)/600),"")</f>
        <v/>
      </c>
      <c r="I1962" s="0" t="str">
        <f aca="false">IF(G1962=1,INT(ROUND((A1962-Debut)*86400,0)/3600),"")</f>
        <v/>
      </c>
      <c r="J1962" s="0" t="str">
        <f aca="false">IF(OR(A1962="",B1962=""),"",ROUND((B1962-A1962)*86400,0))</f>
        <v/>
      </c>
      <c r="K1962" s="37" t="str">
        <f aca="false">IF(G1962=1,IF(COUNTIFS($C:$C,C1962,$G:$G,1,$A:$A,"&gt;="&amp;(A1962-FenetreInterm/86400),$A:$A,"&lt;="&amp;A1962)&gt;=NbInterm,1,0),"")</f>
        <v/>
      </c>
      <c r="L1962" s="37" t="str">
        <f aca="false">IF(G1962=1,IF(B1962="",0,IF(J1962&lt;SeuilFugitive,1,0)),"")</f>
        <v/>
      </c>
      <c r="M1962" s="37" t="str">
        <f aca="false">IF(G1962=1,IF(B1962="",IF((Fin-A1962)*24&gt;SeuilFigee,1,0),IF(J1962&gt;SeuilFigee*3600,1,0)),"")</f>
        <v/>
      </c>
      <c r="N1962" s="0" t="str">
        <f aca="false">IF(G1962=1,IF(COUNTIF(H$2:H1962,H1962)=1,COUNTIF($H:$H,H1962),""),"")</f>
        <v/>
      </c>
      <c r="O1962" s="0" t="str">
        <f aca="false">IF(G1962=1,IF(COUNTIF(I$2:I1962,I1962)=1,COUNTIF($I:$I,I1962),""),"")</f>
        <v/>
      </c>
      <c r="P1962" s="38" t="str">
        <f aca="false">IF(G1962=1,IF(COUNTIFS(C$2:C1962,C1962,G$2:G1962,1)=1,COUNTIFS($C:$C,C1962,$G:$G,1)+ROW()/10000000,""),"")</f>
        <v/>
      </c>
      <c r="Q1962" s="0" t="str">
        <f aca="false">IF(K1962=1,IF(COUNTIFS(C$2:C1962,C1962,K$2:K1962,1)=1,1,0),"")</f>
        <v/>
      </c>
      <c r="R1962" s="0" t="str">
        <f aca="false">IF(M1962=1,IF(COUNTIFS(C$2:C1962,C1962,M$2:M1962,1)=1,1,0),"")</f>
        <v/>
      </c>
      <c r="S1962" s="0" t="str">
        <f aca="false">IF(L1962=1,IF(COUNTIFS(C$2:C1962,C1962,L$2:L1962,1)=1,1,0),"")</f>
        <v/>
      </c>
      <c r="T1962" s="38" t="str">
        <f aca="false">IF(N1962="","",N1962+ROW()/10000000)</f>
        <v/>
      </c>
      <c r="U1962" s="0" t="str">
        <f aca="false">IF(G1962=1,IF(B1962="",1,0),"")</f>
        <v/>
      </c>
    </row>
    <row r="1963" customFormat="false" ht="15" hidden="false" customHeight="false" outlineLevel="0" collapsed="false">
      <c r="A1963" s="35"/>
      <c r="B1963" s="35"/>
      <c r="G1963" s="0" t="str">
        <f aca="false">IF(A1963="","",IF(AND(A1963&gt;=Debut,A1963&lt;Fin),1,0))</f>
        <v/>
      </c>
      <c r="H1963" s="0" t="str">
        <f aca="false">IF(G1963=1,INT(ROUND((A1963-Debut)*86400,0)/600),"")</f>
        <v/>
      </c>
      <c r="I1963" s="0" t="str">
        <f aca="false">IF(G1963=1,INT(ROUND((A1963-Debut)*86400,0)/3600),"")</f>
        <v/>
      </c>
      <c r="J1963" s="0" t="str">
        <f aca="false">IF(OR(A1963="",B1963=""),"",ROUND((B1963-A1963)*86400,0))</f>
        <v/>
      </c>
      <c r="K1963" s="37" t="str">
        <f aca="false">IF(G1963=1,IF(COUNTIFS($C:$C,C1963,$G:$G,1,$A:$A,"&gt;="&amp;(A1963-FenetreInterm/86400),$A:$A,"&lt;="&amp;A1963)&gt;=NbInterm,1,0),"")</f>
        <v/>
      </c>
      <c r="L1963" s="37" t="str">
        <f aca="false">IF(G1963=1,IF(B1963="",0,IF(J1963&lt;SeuilFugitive,1,0)),"")</f>
        <v/>
      </c>
      <c r="M1963" s="37" t="str">
        <f aca="false">IF(G1963=1,IF(B1963="",IF((Fin-A1963)*24&gt;SeuilFigee,1,0),IF(J1963&gt;SeuilFigee*3600,1,0)),"")</f>
        <v/>
      </c>
      <c r="N1963" s="0" t="str">
        <f aca="false">IF(G1963=1,IF(COUNTIF(H$2:H1963,H1963)=1,COUNTIF($H:$H,H1963),""),"")</f>
        <v/>
      </c>
      <c r="O1963" s="0" t="str">
        <f aca="false">IF(G1963=1,IF(COUNTIF(I$2:I1963,I1963)=1,COUNTIF($I:$I,I1963),""),"")</f>
        <v/>
      </c>
      <c r="P1963" s="38" t="str">
        <f aca="false">IF(G1963=1,IF(COUNTIFS(C$2:C1963,C1963,G$2:G1963,1)=1,COUNTIFS($C:$C,C1963,$G:$G,1)+ROW()/10000000,""),"")</f>
        <v/>
      </c>
      <c r="Q1963" s="0" t="str">
        <f aca="false">IF(K1963=1,IF(COUNTIFS(C$2:C1963,C1963,K$2:K1963,1)=1,1,0),"")</f>
        <v/>
      </c>
      <c r="R1963" s="0" t="str">
        <f aca="false">IF(M1963=1,IF(COUNTIFS(C$2:C1963,C1963,M$2:M1963,1)=1,1,0),"")</f>
        <v/>
      </c>
      <c r="S1963" s="0" t="str">
        <f aca="false">IF(L1963=1,IF(COUNTIFS(C$2:C1963,C1963,L$2:L1963,1)=1,1,0),"")</f>
        <v/>
      </c>
      <c r="T1963" s="38" t="str">
        <f aca="false">IF(N1963="","",N1963+ROW()/10000000)</f>
        <v/>
      </c>
      <c r="U1963" s="0" t="str">
        <f aca="false">IF(G1963=1,IF(B1963="",1,0),"")</f>
        <v/>
      </c>
    </row>
    <row r="1964" customFormat="false" ht="15" hidden="false" customHeight="false" outlineLevel="0" collapsed="false">
      <c r="A1964" s="35"/>
      <c r="B1964" s="35"/>
      <c r="G1964" s="0" t="str">
        <f aca="false">IF(A1964="","",IF(AND(A1964&gt;=Debut,A1964&lt;Fin),1,0))</f>
        <v/>
      </c>
      <c r="H1964" s="0" t="str">
        <f aca="false">IF(G1964=1,INT(ROUND((A1964-Debut)*86400,0)/600),"")</f>
        <v/>
      </c>
      <c r="I1964" s="0" t="str">
        <f aca="false">IF(G1964=1,INT(ROUND((A1964-Debut)*86400,0)/3600),"")</f>
        <v/>
      </c>
      <c r="J1964" s="0" t="str">
        <f aca="false">IF(OR(A1964="",B1964=""),"",ROUND((B1964-A1964)*86400,0))</f>
        <v/>
      </c>
      <c r="K1964" s="37" t="str">
        <f aca="false">IF(G1964=1,IF(COUNTIFS($C:$C,C1964,$G:$G,1,$A:$A,"&gt;="&amp;(A1964-FenetreInterm/86400),$A:$A,"&lt;="&amp;A1964)&gt;=NbInterm,1,0),"")</f>
        <v/>
      </c>
      <c r="L1964" s="37" t="str">
        <f aca="false">IF(G1964=1,IF(B1964="",0,IF(J1964&lt;SeuilFugitive,1,0)),"")</f>
        <v/>
      </c>
      <c r="M1964" s="37" t="str">
        <f aca="false">IF(G1964=1,IF(B1964="",IF((Fin-A1964)*24&gt;SeuilFigee,1,0),IF(J1964&gt;SeuilFigee*3600,1,0)),"")</f>
        <v/>
      </c>
      <c r="N1964" s="0" t="str">
        <f aca="false">IF(G1964=1,IF(COUNTIF(H$2:H1964,H1964)=1,COUNTIF($H:$H,H1964),""),"")</f>
        <v/>
      </c>
      <c r="O1964" s="0" t="str">
        <f aca="false">IF(G1964=1,IF(COUNTIF(I$2:I1964,I1964)=1,COUNTIF($I:$I,I1964),""),"")</f>
        <v/>
      </c>
      <c r="P1964" s="38" t="str">
        <f aca="false">IF(G1964=1,IF(COUNTIFS(C$2:C1964,C1964,G$2:G1964,1)=1,COUNTIFS($C:$C,C1964,$G:$G,1)+ROW()/10000000,""),"")</f>
        <v/>
      </c>
      <c r="Q1964" s="0" t="str">
        <f aca="false">IF(K1964=1,IF(COUNTIFS(C$2:C1964,C1964,K$2:K1964,1)=1,1,0),"")</f>
        <v/>
      </c>
      <c r="R1964" s="0" t="str">
        <f aca="false">IF(M1964=1,IF(COUNTIFS(C$2:C1964,C1964,M$2:M1964,1)=1,1,0),"")</f>
        <v/>
      </c>
      <c r="S1964" s="0" t="str">
        <f aca="false">IF(L1964=1,IF(COUNTIFS(C$2:C1964,C1964,L$2:L1964,1)=1,1,0),"")</f>
        <v/>
      </c>
      <c r="T1964" s="38" t="str">
        <f aca="false">IF(N1964="","",N1964+ROW()/10000000)</f>
        <v/>
      </c>
      <c r="U1964" s="0" t="str">
        <f aca="false">IF(G1964=1,IF(B1964="",1,0),"")</f>
        <v/>
      </c>
    </row>
    <row r="1965" customFormat="false" ht="15" hidden="false" customHeight="false" outlineLevel="0" collapsed="false">
      <c r="A1965" s="35"/>
      <c r="B1965" s="35"/>
      <c r="G1965" s="0" t="str">
        <f aca="false">IF(A1965="","",IF(AND(A1965&gt;=Debut,A1965&lt;Fin),1,0))</f>
        <v/>
      </c>
      <c r="H1965" s="0" t="str">
        <f aca="false">IF(G1965=1,INT(ROUND((A1965-Debut)*86400,0)/600),"")</f>
        <v/>
      </c>
      <c r="I1965" s="0" t="str">
        <f aca="false">IF(G1965=1,INT(ROUND((A1965-Debut)*86400,0)/3600),"")</f>
        <v/>
      </c>
      <c r="J1965" s="0" t="str">
        <f aca="false">IF(OR(A1965="",B1965=""),"",ROUND((B1965-A1965)*86400,0))</f>
        <v/>
      </c>
      <c r="K1965" s="37" t="str">
        <f aca="false">IF(G1965=1,IF(COUNTIFS($C:$C,C1965,$G:$G,1,$A:$A,"&gt;="&amp;(A1965-FenetreInterm/86400),$A:$A,"&lt;="&amp;A1965)&gt;=NbInterm,1,0),"")</f>
        <v/>
      </c>
      <c r="L1965" s="37" t="str">
        <f aca="false">IF(G1965=1,IF(B1965="",0,IF(J1965&lt;SeuilFugitive,1,0)),"")</f>
        <v/>
      </c>
      <c r="M1965" s="37" t="str">
        <f aca="false">IF(G1965=1,IF(B1965="",IF((Fin-A1965)*24&gt;SeuilFigee,1,0),IF(J1965&gt;SeuilFigee*3600,1,0)),"")</f>
        <v/>
      </c>
      <c r="N1965" s="0" t="str">
        <f aca="false">IF(G1965=1,IF(COUNTIF(H$2:H1965,H1965)=1,COUNTIF($H:$H,H1965),""),"")</f>
        <v/>
      </c>
      <c r="O1965" s="0" t="str">
        <f aca="false">IF(G1965=1,IF(COUNTIF(I$2:I1965,I1965)=1,COUNTIF($I:$I,I1965),""),"")</f>
        <v/>
      </c>
      <c r="P1965" s="38" t="str">
        <f aca="false">IF(G1965=1,IF(COUNTIFS(C$2:C1965,C1965,G$2:G1965,1)=1,COUNTIFS($C:$C,C1965,$G:$G,1)+ROW()/10000000,""),"")</f>
        <v/>
      </c>
      <c r="Q1965" s="0" t="str">
        <f aca="false">IF(K1965=1,IF(COUNTIFS(C$2:C1965,C1965,K$2:K1965,1)=1,1,0),"")</f>
        <v/>
      </c>
      <c r="R1965" s="0" t="str">
        <f aca="false">IF(M1965=1,IF(COUNTIFS(C$2:C1965,C1965,M$2:M1965,1)=1,1,0),"")</f>
        <v/>
      </c>
      <c r="S1965" s="0" t="str">
        <f aca="false">IF(L1965=1,IF(COUNTIFS(C$2:C1965,C1965,L$2:L1965,1)=1,1,0),"")</f>
        <v/>
      </c>
      <c r="T1965" s="38" t="str">
        <f aca="false">IF(N1965="","",N1965+ROW()/10000000)</f>
        <v/>
      </c>
      <c r="U1965" s="0" t="str">
        <f aca="false">IF(G1965=1,IF(B1965="",1,0),"")</f>
        <v/>
      </c>
    </row>
    <row r="1966" customFormat="false" ht="15" hidden="false" customHeight="false" outlineLevel="0" collapsed="false">
      <c r="A1966" s="35"/>
      <c r="B1966" s="35"/>
      <c r="G1966" s="0" t="str">
        <f aca="false">IF(A1966="","",IF(AND(A1966&gt;=Debut,A1966&lt;Fin),1,0))</f>
        <v/>
      </c>
      <c r="H1966" s="0" t="str">
        <f aca="false">IF(G1966=1,INT(ROUND((A1966-Debut)*86400,0)/600),"")</f>
        <v/>
      </c>
      <c r="I1966" s="0" t="str">
        <f aca="false">IF(G1966=1,INT(ROUND((A1966-Debut)*86400,0)/3600),"")</f>
        <v/>
      </c>
      <c r="J1966" s="0" t="str">
        <f aca="false">IF(OR(A1966="",B1966=""),"",ROUND((B1966-A1966)*86400,0))</f>
        <v/>
      </c>
      <c r="K1966" s="37" t="str">
        <f aca="false">IF(G1966=1,IF(COUNTIFS($C:$C,C1966,$G:$G,1,$A:$A,"&gt;="&amp;(A1966-FenetreInterm/86400),$A:$A,"&lt;="&amp;A1966)&gt;=NbInterm,1,0),"")</f>
        <v/>
      </c>
      <c r="L1966" s="37" t="str">
        <f aca="false">IF(G1966=1,IF(B1966="",0,IF(J1966&lt;SeuilFugitive,1,0)),"")</f>
        <v/>
      </c>
      <c r="M1966" s="37" t="str">
        <f aca="false">IF(G1966=1,IF(B1966="",IF((Fin-A1966)*24&gt;SeuilFigee,1,0),IF(J1966&gt;SeuilFigee*3600,1,0)),"")</f>
        <v/>
      </c>
      <c r="N1966" s="0" t="str">
        <f aca="false">IF(G1966=1,IF(COUNTIF(H$2:H1966,H1966)=1,COUNTIF($H:$H,H1966),""),"")</f>
        <v/>
      </c>
      <c r="O1966" s="0" t="str">
        <f aca="false">IF(G1966=1,IF(COUNTIF(I$2:I1966,I1966)=1,COUNTIF($I:$I,I1966),""),"")</f>
        <v/>
      </c>
      <c r="P1966" s="38" t="str">
        <f aca="false">IF(G1966=1,IF(COUNTIFS(C$2:C1966,C1966,G$2:G1966,1)=1,COUNTIFS($C:$C,C1966,$G:$G,1)+ROW()/10000000,""),"")</f>
        <v/>
      </c>
      <c r="Q1966" s="0" t="str">
        <f aca="false">IF(K1966=1,IF(COUNTIFS(C$2:C1966,C1966,K$2:K1966,1)=1,1,0),"")</f>
        <v/>
      </c>
      <c r="R1966" s="0" t="str">
        <f aca="false">IF(M1966=1,IF(COUNTIFS(C$2:C1966,C1966,M$2:M1966,1)=1,1,0),"")</f>
        <v/>
      </c>
      <c r="S1966" s="0" t="str">
        <f aca="false">IF(L1966=1,IF(COUNTIFS(C$2:C1966,C1966,L$2:L1966,1)=1,1,0),"")</f>
        <v/>
      </c>
      <c r="T1966" s="38" t="str">
        <f aca="false">IF(N1966="","",N1966+ROW()/10000000)</f>
        <v/>
      </c>
      <c r="U1966" s="0" t="str">
        <f aca="false">IF(G1966=1,IF(B1966="",1,0),"")</f>
        <v/>
      </c>
    </row>
    <row r="1967" customFormat="false" ht="15" hidden="false" customHeight="false" outlineLevel="0" collapsed="false">
      <c r="A1967" s="35"/>
      <c r="B1967" s="35"/>
      <c r="G1967" s="0" t="str">
        <f aca="false">IF(A1967="","",IF(AND(A1967&gt;=Debut,A1967&lt;Fin),1,0))</f>
        <v/>
      </c>
      <c r="H1967" s="0" t="str">
        <f aca="false">IF(G1967=1,INT(ROUND((A1967-Debut)*86400,0)/600),"")</f>
        <v/>
      </c>
      <c r="I1967" s="0" t="str">
        <f aca="false">IF(G1967=1,INT(ROUND((A1967-Debut)*86400,0)/3600),"")</f>
        <v/>
      </c>
      <c r="J1967" s="0" t="str">
        <f aca="false">IF(OR(A1967="",B1967=""),"",ROUND((B1967-A1967)*86400,0))</f>
        <v/>
      </c>
      <c r="K1967" s="37" t="str">
        <f aca="false">IF(G1967=1,IF(COUNTIFS($C:$C,C1967,$G:$G,1,$A:$A,"&gt;="&amp;(A1967-FenetreInterm/86400),$A:$A,"&lt;="&amp;A1967)&gt;=NbInterm,1,0),"")</f>
        <v/>
      </c>
      <c r="L1967" s="37" t="str">
        <f aca="false">IF(G1967=1,IF(B1967="",0,IF(J1967&lt;SeuilFugitive,1,0)),"")</f>
        <v/>
      </c>
      <c r="M1967" s="37" t="str">
        <f aca="false">IF(G1967=1,IF(B1967="",IF((Fin-A1967)*24&gt;SeuilFigee,1,0),IF(J1967&gt;SeuilFigee*3600,1,0)),"")</f>
        <v/>
      </c>
      <c r="N1967" s="0" t="str">
        <f aca="false">IF(G1967=1,IF(COUNTIF(H$2:H1967,H1967)=1,COUNTIF($H:$H,H1967),""),"")</f>
        <v/>
      </c>
      <c r="O1967" s="0" t="str">
        <f aca="false">IF(G1967=1,IF(COUNTIF(I$2:I1967,I1967)=1,COUNTIF($I:$I,I1967),""),"")</f>
        <v/>
      </c>
      <c r="P1967" s="38" t="str">
        <f aca="false">IF(G1967=1,IF(COUNTIFS(C$2:C1967,C1967,G$2:G1967,1)=1,COUNTIFS($C:$C,C1967,$G:$G,1)+ROW()/10000000,""),"")</f>
        <v/>
      </c>
      <c r="Q1967" s="0" t="str">
        <f aca="false">IF(K1967=1,IF(COUNTIFS(C$2:C1967,C1967,K$2:K1967,1)=1,1,0),"")</f>
        <v/>
      </c>
      <c r="R1967" s="0" t="str">
        <f aca="false">IF(M1967=1,IF(COUNTIFS(C$2:C1967,C1967,M$2:M1967,1)=1,1,0),"")</f>
        <v/>
      </c>
      <c r="S1967" s="0" t="str">
        <f aca="false">IF(L1967=1,IF(COUNTIFS(C$2:C1967,C1967,L$2:L1967,1)=1,1,0),"")</f>
        <v/>
      </c>
      <c r="T1967" s="38" t="str">
        <f aca="false">IF(N1967="","",N1967+ROW()/10000000)</f>
        <v/>
      </c>
      <c r="U1967" s="0" t="str">
        <f aca="false">IF(G1967=1,IF(B1967="",1,0),"")</f>
        <v/>
      </c>
    </row>
    <row r="1968" customFormat="false" ht="15" hidden="false" customHeight="false" outlineLevel="0" collapsed="false">
      <c r="A1968" s="35"/>
      <c r="B1968" s="35"/>
      <c r="G1968" s="0" t="str">
        <f aca="false">IF(A1968="","",IF(AND(A1968&gt;=Debut,A1968&lt;Fin),1,0))</f>
        <v/>
      </c>
      <c r="H1968" s="0" t="str">
        <f aca="false">IF(G1968=1,INT(ROUND((A1968-Debut)*86400,0)/600),"")</f>
        <v/>
      </c>
      <c r="I1968" s="0" t="str">
        <f aca="false">IF(G1968=1,INT(ROUND((A1968-Debut)*86400,0)/3600),"")</f>
        <v/>
      </c>
      <c r="J1968" s="0" t="str">
        <f aca="false">IF(OR(A1968="",B1968=""),"",ROUND((B1968-A1968)*86400,0))</f>
        <v/>
      </c>
      <c r="K1968" s="37" t="str">
        <f aca="false">IF(G1968=1,IF(COUNTIFS($C:$C,C1968,$G:$G,1,$A:$A,"&gt;="&amp;(A1968-FenetreInterm/86400),$A:$A,"&lt;="&amp;A1968)&gt;=NbInterm,1,0),"")</f>
        <v/>
      </c>
      <c r="L1968" s="37" t="str">
        <f aca="false">IF(G1968=1,IF(B1968="",0,IF(J1968&lt;SeuilFugitive,1,0)),"")</f>
        <v/>
      </c>
      <c r="M1968" s="37" t="str">
        <f aca="false">IF(G1968=1,IF(B1968="",IF((Fin-A1968)*24&gt;SeuilFigee,1,0),IF(J1968&gt;SeuilFigee*3600,1,0)),"")</f>
        <v/>
      </c>
      <c r="N1968" s="0" t="str">
        <f aca="false">IF(G1968=1,IF(COUNTIF(H$2:H1968,H1968)=1,COUNTIF($H:$H,H1968),""),"")</f>
        <v/>
      </c>
      <c r="O1968" s="0" t="str">
        <f aca="false">IF(G1968=1,IF(COUNTIF(I$2:I1968,I1968)=1,COUNTIF($I:$I,I1968),""),"")</f>
        <v/>
      </c>
      <c r="P1968" s="38" t="str">
        <f aca="false">IF(G1968=1,IF(COUNTIFS(C$2:C1968,C1968,G$2:G1968,1)=1,COUNTIFS($C:$C,C1968,$G:$G,1)+ROW()/10000000,""),"")</f>
        <v/>
      </c>
      <c r="Q1968" s="0" t="str">
        <f aca="false">IF(K1968=1,IF(COUNTIFS(C$2:C1968,C1968,K$2:K1968,1)=1,1,0),"")</f>
        <v/>
      </c>
      <c r="R1968" s="0" t="str">
        <f aca="false">IF(M1968=1,IF(COUNTIFS(C$2:C1968,C1968,M$2:M1968,1)=1,1,0),"")</f>
        <v/>
      </c>
      <c r="S1968" s="0" t="str">
        <f aca="false">IF(L1968=1,IF(COUNTIFS(C$2:C1968,C1968,L$2:L1968,1)=1,1,0),"")</f>
        <v/>
      </c>
      <c r="T1968" s="38" t="str">
        <f aca="false">IF(N1968="","",N1968+ROW()/10000000)</f>
        <v/>
      </c>
      <c r="U1968" s="0" t="str">
        <f aca="false">IF(G1968=1,IF(B1968="",1,0),"")</f>
        <v/>
      </c>
    </row>
    <row r="1969" customFormat="false" ht="15" hidden="false" customHeight="false" outlineLevel="0" collapsed="false">
      <c r="A1969" s="35"/>
      <c r="B1969" s="35"/>
      <c r="G1969" s="0" t="str">
        <f aca="false">IF(A1969="","",IF(AND(A1969&gt;=Debut,A1969&lt;Fin),1,0))</f>
        <v/>
      </c>
      <c r="H1969" s="0" t="str">
        <f aca="false">IF(G1969=1,INT(ROUND((A1969-Debut)*86400,0)/600),"")</f>
        <v/>
      </c>
      <c r="I1969" s="0" t="str">
        <f aca="false">IF(G1969=1,INT(ROUND((A1969-Debut)*86400,0)/3600),"")</f>
        <v/>
      </c>
      <c r="J1969" s="0" t="str">
        <f aca="false">IF(OR(A1969="",B1969=""),"",ROUND((B1969-A1969)*86400,0))</f>
        <v/>
      </c>
      <c r="K1969" s="37" t="str">
        <f aca="false">IF(G1969=1,IF(COUNTIFS($C:$C,C1969,$G:$G,1,$A:$A,"&gt;="&amp;(A1969-FenetreInterm/86400),$A:$A,"&lt;="&amp;A1969)&gt;=NbInterm,1,0),"")</f>
        <v/>
      </c>
      <c r="L1969" s="37" t="str">
        <f aca="false">IF(G1969=1,IF(B1969="",0,IF(J1969&lt;SeuilFugitive,1,0)),"")</f>
        <v/>
      </c>
      <c r="M1969" s="37" t="str">
        <f aca="false">IF(G1969=1,IF(B1969="",IF((Fin-A1969)*24&gt;SeuilFigee,1,0),IF(J1969&gt;SeuilFigee*3600,1,0)),"")</f>
        <v/>
      </c>
      <c r="N1969" s="0" t="str">
        <f aca="false">IF(G1969=1,IF(COUNTIF(H$2:H1969,H1969)=1,COUNTIF($H:$H,H1969),""),"")</f>
        <v/>
      </c>
      <c r="O1969" s="0" t="str">
        <f aca="false">IF(G1969=1,IF(COUNTIF(I$2:I1969,I1969)=1,COUNTIF($I:$I,I1969),""),"")</f>
        <v/>
      </c>
      <c r="P1969" s="38" t="str">
        <f aca="false">IF(G1969=1,IF(COUNTIFS(C$2:C1969,C1969,G$2:G1969,1)=1,COUNTIFS($C:$C,C1969,$G:$G,1)+ROW()/10000000,""),"")</f>
        <v/>
      </c>
      <c r="Q1969" s="0" t="str">
        <f aca="false">IF(K1969=1,IF(COUNTIFS(C$2:C1969,C1969,K$2:K1969,1)=1,1,0),"")</f>
        <v/>
      </c>
      <c r="R1969" s="0" t="str">
        <f aca="false">IF(M1969=1,IF(COUNTIFS(C$2:C1969,C1969,M$2:M1969,1)=1,1,0),"")</f>
        <v/>
      </c>
      <c r="S1969" s="0" t="str">
        <f aca="false">IF(L1969=1,IF(COUNTIFS(C$2:C1969,C1969,L$2:L1969,1)=1,1,0),"")</f>
        <v/>
      </c>
      <c r="T1969" s="38" t="str">
        <f aca="false">IF(N1969="","",N1969+ROW()/10000000)</f>
        <v/>
      </c>
      <c r="U1969" s="0" t="str">
        <f aca="false">IF(G1969=1,IF(B1969="",1,0),"")</f>
        <v/>
      </c>
    </row>
    <row r="1970" customFormat="false" ht="15" hidden="false" customHeight="false" outlineLevel="0" collapsed="false">
      <c r="A1970" s="35"/>
      <c r="B1970" s="35"/>
      <c r="G1970" s="0" t="str">
        <f aca="false">IF(A1970="","",IF(AND(A1970&gt;=Debut,A1970&lt;Fin),1,0))</f>
        <v/>
      </c>
      <c r="H1970" s="0" t="str">
        <f aca="false">IF(G1970=1,INT(ROUND((A1970-Debut)*86400,0)/600),"")</f>
        <v/>
      </c>
      <c r="I1970" s="0" t="str">
        <f aca="false">IF(G1970=1,INT(ROUND((A1970-Debut)*86400,0)/3600),"")</f>
        <v/>
      </c>
      <c r="J1970" s="0" t="str">
        <f aca="false">IF(OR(A1970="",B1970=""),"",ROUND((B1970-A1970)*86400,0))</f>
        <v/>
      </c>
      <c r="K1970" s="37" t="str">
        <f aca="false">IF(G1970=1,IF(COUNTIFS($C:$C,C1970,$G:$G,1,$A:$A,"&gt;="&amp;(A1970-FenetreInterm/86400),$A:$A,"&lt;="&amp;A1970)&gt;=NbInterm,1,0),"")</f>
        <v/>
      </c>
      <c r="L1970" s="37" t="str">
        <f aca="false">IF(G1970=1,IF(B1970="",0,IF(J1970&lt;SeuilFugitive,1,0)),"")</f>
        <v/>
      </c>
      <c r="M1970" s="37" t="str">
        <f aca="false">IF(G1970=1,IF(B1970="",IF((Fin-A1970)*24&gt;SeuilFigee,1,0),IF(J1970&gt;SeuilFigee*3600,1,0)),"")</f>
        <v/>
      </c>
      <c r="N1970" s="0" t="str">
        <f aca="false">IF(G1970=1,IF(COUNTIF(H$2:H1970,H1970)=1,COUNTIF($H:$H,H1970),""),"")</f>
        <v/>
      </c>
      <c r="O1970" s="0" t="str">
        <f aca="false">IF(G1970=1,IF(COUNTIF(I$2:I1970,I1970)=1,COUNTIF($I:$I,I1970),""),"")</f>
        <v/>
      </c>
      <c r="P1970" s="38" t="str">
        <f aca="false">IF(G1970=1,IF(COUNTIFS(C$2:C1970,C1970,G$2:G1970,1)=1,COUNTIFS($C:$C,C1970,$G:$G,1)+ROW()/10000000,""),"")</f>
        <v/>
      </c>
      <c r="Q1970" s="0" t="str">
        <f aca="false">IF(K1970=1,IF(COUNTIFS(C$2:C1970,C1970,K$2:K1970,1)=1,1,0),"")</f>
        <v/>
      </c>
      <c r="R1970" s="0" t="str">
        <f aca="false">IF(M1970=1,IF(COUNTIFS(C$2:C1970,C1970,M$2:M1970,1)=1,1,0),"")</f>
        <v/>
      </c>
      <c r="S1970" s="0" t="str">
        <f aca="false">IF(L1970=1,IF(COUNTIFS(C$2:C1970,C1970,L$2:L1970,1)=1,1,0),"")</f>
        <v/>
      </c>
      <c r="T1970" s="38" t="str">
        <f aca="false">IF(N1970="","",N1970+ROW()/10000000)</f>
        <v/>
      </c>
      <c r="U1970" s="0" t="str">
        <f aca="false">IF(G1970=1,IF(B1970="",1,0),"")</f>
        <v/>
      </c>
    </row>
    <row r="1971" customFormat="false" ht="15" hidden="false" customHeight="false" outlineLevel="0" collapsed="false">
      <c r="A1971" s="35"/>
      <c r="B1971" s="35"/>
      <c r="G1971" s="0" t="str">
        <f aca="false">IF(A1971="","",IF(AND(A1971&gt;=Debut,A1971&lt;Fin),1,0))</f>
        <v/>
      </c>
      <c r="H1971" s="0" t="str">
        <f aca="false">IF(G1971=1,INT(ROUND((A1971-Debut)*86400,0)/600),"")</f>
        <v/>
      </c>
      <c r="I1971" s="0" t="str">
        <f aca="false">IF(G1971=1,INT(ROUND((A1971-Debut)*86400,0)/3600),"")</f>
        <v/>
      </c>
      <c r="J1971" s="0" t="str">
        <f aca="false">IF(OR(A1971="",B1971=""),"",ROUND((B1971-A1971)*86400,0))</f>
        <v/>
      </c>
      <c r="K1971" s="37" t="str">
        <f aca="false">IF(G1971=1,IF(COUNTIFS($C:$C,C1971,$G:$G,1,$A:$A,"&gt;="&amp;(A1971-FenetreInterm/86400),$A:$A,"&lt;="&amp;A1971)&gt;=NbInterm,1,0),"")</f>
        <v/>
      </c>
      <c r="L1971" s="37" t="str">
        <f aca="false">IF(G1971=1,IF(B1971="",0,IF(J1971&lt;SeuilFugitive,1,0)),"")</f>
        <v/>
      </c>
      <c r="M1971" s="37" t="str">
        <f aca="false">IF(G1971=1,IF(B1971="",IF((Fin-A1971)*24&gt;SeuilFigee,1,0),IF(J1971&gt;SeuilFigee*3600,1,0)),"")</f>
        <v/>
      </c>
      <c r="N1971" s="0" t="str">
        <f aca="false">IF(G1971=1,IF(COUNTIF(H$2:H1971,H1971)=1,COUNTIF($H:$H,H1971),""),"")</f>
        <v/>
      </c>
      <c r="O1971" s="0" t="str">
        <f aca="false">IF(G1971=1,IF(COUNTIF(I$2:I1971,I1971)=1,COUNTIF($I:$I,I1971),""),"")</f>
        <v/>
      </c>
      <c r="P1971" s="38" t="str">
        <f aca="false">IF(G1971=1,IF(COUNTIFS(C$2:C1971,C1971,G$2:G1971,1)=1,COUNTIFS($C:$C,C1971,$G:$G,1)+ROW()/10000000,""),"")</f>
        <v/>
      </c>
      <c r="Q1971" s="0" t="str">
        <f aca="false">IF(K1971=1,IF(COUNTIFS(C$2:C1971,C1971,K$2:K1971,1)=1,1,0),"")</f>
        <v/>
      </c>
      <c r="R1971" s="0" t="str">
        <f aca="false">IF(M1971=1,IF(COUNTIFS(C$2:C1971,C1971,M$2:M1971,1)=1,1,0),"")</f>
        <v/>
      </c>
      <c r="S1971" s="0" t="str">
        <f aca="false">IF(L1971=1,IF(COUNTIFS(C$2:C1971,C1971,L$2:L1971,1)=1,1,0),"")</f>
        <v/>
      </c>
      <c r="T1971" s="38" t="str">
        <f aca="false">IF(N1971="","",N1971+ROW()/10000000)</f>
        <v/>
      </c>
      <c r="U1971" s="0" t="str">
        <f aca="false">IF(G1971=1,IF(B1971="",1,0),"")</f>
        <v/>
      </c>
    </row>
    <row r="1972" customFormat="false" ht="15" hidden="false" customHeight="false" outlineLevel="0" collapsed="false">
      <c r="A1972" s="35"/>
      <c r="B1972" s="35"/>
      <c r="G1972" s="0" t="str">
        <f aca="false">IF(A1972="","",IF(AND(A1972&gt;=Debut,A1972&lt;Fin),1,0))</f>
        <v/>
      </c>
      <c r="H1972" s="0" t="str">
        <f aca="false">IF(G1972=1,INT(ROUND((A1972-Debut)*86400,0)/600),"")</f>
        <v/>
      </c>
      <c r="I1972" s="0" t="str">
        <f aca="false">IF(G1972=1,INT(ROUND((A1972-Debut)*86400,0)/3600),"")</f>
        <v/>
      </c>
      <c r="J1972" s="0" t="str">
        <f aca="false">IF(OR(A1972="",B1972=""),"",ROUND((B1972-A1972)*86400,0))</f>
        <v/>
      </c>
      <c r="K1972" s="37" t="str">
        <f aca="false">IF(G1972=1,IF(COUNTIFS($C:$C,C1972,$G:$G,1,$A:$A,"&gt;="&amp;(A1972-FenetreInterm/86400),$A:$A,"&lt;="&amp;A1972)&gt;=NbInterm,1,0),"")</f>
        <v/>
      </c>
      <c r="L1972" s="37" t="str">
        <f aca="false">IF(G1972=1,IF(B1972="",0,IF(J1972&lt;SeuilFugitive,1,0)),"")</f>
        <v/>
      </c>
      <c r="M1972" s="37" t="str">
        <f aca="false">IF(G1972=1,IF(B1972="",IF((Fin-A1972)*24&gt;SeuilFigee,1,0),IF(J1972&gt;SeuilFigee*3600,1,0)),"")</f>
        <v/>
      </c>
      <c r="N1972" s="0" t="str">
        <f aca="false">IF(G1972=1,IF(COUNTIF(H$2:H1972,H1972)=1,COUNTIF($H:$H,H1972),""),"")</f>
        <v/>
      </c>
      <c r="O1972" s="0" t="str">
        <f aca="false">IF(G1972=1,IF(COUNTIF(I$2:I1972,I1972)=1,COUNTIF($I:$I,I1972),""),"")</f>
        <v/>
      </c>
      <c r="P1972" s="38" t="str">
        <f aca="false">IF(G1972=1,IF(COUNTIFS(C$2:C1972,C1972,G$2:G1972,1)=1,COUNTIFS($C:$C,C1972,$G:$G,1)+ROW()/10000000,""),"")</f>
        <v/>
      </c>
      <c r="Q1972" s="0" t="str">
        <f aca="false">IF(K1972=1,IF(COUNTIFS(C$2:C1972,C1972,K$2:K1972,1)=1,1,0),"")</f>
        <v/>
      </c>
      <c r="R1972" s="0" t="str">
        <f aca="false">IF(M1972=1,IF(COUNTIFS(C$2:C1972,C1972,M$2:M1972,1)=1,1,0),"")</f>
        <v/>
      </c>
      <c r="S1972" s="0" t="str">
        <f aca="false">IF(L1972=1,IF(COUNTIFS(C$2:C1972,C1972,L$2:L1972,1)=1,1,0),"")</f>
        <v/>
      </c>
      <c r="T1972" s="38" t="str">
        <f aca="false">IF(N1972="","",N1972+ROW()/10000000)</f>
        <v/>
      </c>
      <c r="U1972" s="0" t="str">
        <f aca="false">IF(G1972=1,IF(B1972="",1,0),"")</f>
        <v/>
      </c>
    </row>
    <row r="1973" customFormat="false" ht="15" hidden="false" customHeight="false" outlineLevel="0" collapsed="false">
      <c r="A1973" s="35"/>
      <c r="B1973" s="35"/>
      <c r="G1973" s="0" t="str">
        <f aca="false">IF(A1973="","",IF(AND(A1973&gt;=Debut,A1973&lt;Fin),1,0))</f>
        <v/>
      </c>
      <c r="H1973" s="0" t="str">
        <f aca="false">IF(G1973=1,INT(ROUND((A1973-Debut)*86400,0)/600),"")</f>
        <v/>
      </c>
      <c r="I1973" s="0" t="str">
        <f aca="false">IF(G1973=1,INT(ROUND((A1973-Debut)*86400,0)/3600),"")</f>
        <v/>
      </c>
      <c r="J1973" s="0" t="str">
        <f aca="false">IF(OR(A1973="",B1973=""),"",ROUND((B1973-A1973)*86400,0))</f>
        <v/>
      </c>
      <c r="K1973" s="37" t="str">
        <f aca="false">IF(G1973=1,IF(COUNTIFS($C:$C,C1973,$G:$G,1,$A:$A,"&gt;="&amp;(A1973-FenetreInterm/86400),$A:$A,"&lt;="&amp;A1973)&gt;=NbInterm,1,0),"")</f>
        <v/>
      </c>
      <c r="L1973" s="37" t="str">
        <f aca="false">IF(G1973=1,IF(B1973="",0,IF(J1973&lt;SeuilFugitive,1,0)),"")</f>
        <v/>
      </c>
      <c r="M1973" s="37" t="str">
        <f aca="false">IF(G1973=1,IF(B1973="",IF((Fin-A1973)*24&gt;SeuilFigee,1,0),IF(J1973&gt;SeuilFigee*3600,1,0)),"")</f>
        <v/>
      </c>
      <c r="N1973" s="0" t="str">
        <f aca="false">IF(G1973=1,IF(COUNTIF(H$2:H1973,H1973)=1,COUNTIF($H:$H,H1973),""),"")</f>
        <v/>
      </c>
      <c r="O1973" s="0" t="str">
        <f aca="false">IF(G1973=1,IF(COUNTIF(I$2:I1973,I1973)=1,COUNTIF($I:$I,I1973),""),"")</f>
        <v/>
      </c>
      <c r="P1973" s="38" t="str">
        <f aca="false">IF(G1973=1,IF(COUNTIFS(C$2:C1973,C1973,G$2:G1973,1)=1,COUNTIFS($C:$C,C1973,$G:$G,1)+ROW()/10000000,""),"")</f>
        <v/>
      </c>
      <c r="Q1973" s="0" t="str">
        <f aca="false">IF(K1973=1,IF(COUNTIFS(C$2:C1973,C1973,K$2:K1973,1)=1,1,0),"")</f>
        <v/>
      </c>
      <c r="R1973" s="0" t="str">
        <f aca="false">IF(M1973=1,IF(COUNTIFS(C$2:C1973,C1973,M$2:M1973,1)=1,1,0),"")</f>
        <v/>
      </c>
      <c r="S1973" s="0" t="str">
        <f aca="false">IF(L1973=1,IF(COUNTIFS(C$2:C1973,C1973,L$2:L1973,1)=1,1,0),"")</f>
        <v/>
      </c>
      <c r="T1973" s="38" t="str">
        <f aca="false">IF(N1973="","",N1973+ROW()/10000000)</f>
        <v/>
      </c>
      <c r="U1973" s="0" t="str">
        <f aca="false">IF(G1973=1,IF(B1973="",1,0),"")</f>
        <v/>
      </c>
    </row>
    <row r="1974" customFormat="false" ht="15" hidden="false" customHeight="false" outlineLevel="0" collapsed="false">
      <c r="A1974" s="35"/>
      <c r="B1974" s="35"/>
      <c r="G1974" s="0" t="str">
        <f aca="false">IF(A1974="","",IF(AND(A1974&gt;=Debut,A1974&lt;Fin),1,0))</f>
        <v/>
      </c>
      <c r="H1974" s="0" t="str">
        <f aca="false">IF(G1974=1,INT(ROUND((A1974-Debut)*86400,0)/600),"")</f>
        <v/>
      </c>
      <c r="I1974" s="0" t="str">
        <f aca="false">IF(G1974=1,INT(ROUND((A1974-Debut)*86400,0)/3600),"")</f>
        <v/>
      </c>
      <c r="J1974" s="0" t="str">
        <f aca="false">IF(OR(A1974="",B1974=""),"",ROUND((B1974-A1974)*86400,0))</f>
        <v/>
      </c>
      <c r="K1974" s="37" t="str">
        <f aca="false">IF(G1974=1,IF(COUNTIFS($C:$C,C1974,$G:$G,1,$A:$A,"&gt;="&amp;(A1974-FenetreInterm/86400),$A:$A,"&lt;="&amp;A1974)&gt;=NbInterm,1,0),"")</f>
        <v/>
      </c>
      <c r="L1974" s="37" t="str">
        <f aca="false">IF(G1974=1,IF(B1974="",0,IF(J1974&lt;SeuilFugitive,1,0)),"")</f>
        <v/>
      </c>
      <c r="M1974" s="37" t="str">
        <f aca="false">IF(G1974=1,IF(B1974="",IF((Fin-A1974)*24&gt;SeuilFigee,1,0),IF(J1974&gt;SeuilFigee*3600,1,0)),"")</f>
        <v/>
      </c>
      <c r="N1974" s="0" t="str">
        <f aca="false">IF(G1974=1,IF(COUNTIF(H$2:H1974,H1974)=1,COUNTIF($H:$H,H1974),""),"")</f>
        <v/>
      </c>
      <c r="O1974" s="0" t="str">
        <f aca="false">IF(G1974=1,IF(COUNTIF(I$2:I1974,I1974)=1,COUNTIF($I:$I,I1974),""),"")</f>
        <v/>
      </c>
      <c r="P1974" s="38" t="str">
        <f aca="false">IF(G1974=1,IF(COUNTIFS(C$2:C1974,C1974,G$2:G1974,1)=1,COUNTIFS($C:$C,C1974,$G:$G,1)+ROW()/10000000,""),"")</f>
        <v/>
      </c>
      <c r="Q1974" s="0" t="str">
        <f aca="false">IF(K1974=1,IF(COUNTIFS(C$2:C1974,C1974,K$2:K1974,1)=1,1,0),"")</f>
        <v/>
      </c>
      <c r="R1974" s="0" t="str">
        <f aca="false">IF(M1974=1,IF(COUNTIFS(C$2:C1974,C1974,M$2:M1974,1)=1,1,0),"")</f>
        <v/>
      </c>
      <c r="S1974" s="0" t="str">
        <f aca="false">IF(L1974=1,IF(COUNTIFS(C$2:C1974,C1974,L$2:L1974,1)=1,1,0),"")</f>
        <v/>
      </c>
      <c r="T1974" s="38" t="str">
        <f aca="false">IF(N1974="","",N1974+ROW()/10000000)</f>
        <v/>
      </c>
      <c r="U1974" s="0" t="str">
        <f aca="false">IF(G1974=1,IF(B1974="",1,0),"")</f>
        <v/>
      </c>
    </row>
    <row r="1975" customFormat="false" ht="15" hidden="false" customHeight="false" outlineLevel="0" collapsed="false">
      <c r="A1975" s="35"/>
      <c r="B1975" s="35"/>
      <c r="G1975" s="0" t="str">
        <f aca="false">IF(A1975="","",IF(AND(A1975&gt;=Debut,A1975&lt;Fin),1,0))</f>
        <v/>
      </c>
      <c r="H1975" s="0" t="str">
        <f aca="false">IF(G1975=1,INT(ROUND((A1975-Debut)*86400,0)/600),"")</f>
        <v/>
      </c>
      <c r="I1975" s="0" t="str">
        <f aca="false">IF(G1975=1,INT(ROUND((A1975-Debut)*86400,0)/3600),"")</f>
        <v/>
      </c>
      <c r="J1975" s="0" t="str">
        <f aca="false">IF(OR(A1975="",B1975=""),"",ROUND((B1975-A1975)*86400,0))</f>
        <v/>
      </c>
      <c r="K1975" s="37" t="str">
        <f aca="false">IF(G1975=1,IF(COUNTIFS($C:$C,C1975,$G:$G,1,$A:$A,"&gt;="&amp;(A1975-FenetreInterm/86400),$A:$A,"&lt;="&amp;A1975)&gt;=NbInterm,1,0),"")</f>
        <v/>
      </c>
      <c r="L1975" s="37" t="str">
        <f aca="false">IF(G1975=1,IF(B1975="",0,IF(J1975&lt;SeuilFugitive,1,0)),"")</f>
        <v/>
      </c>
      <c r="M1975" s="37" t="str">
        <f aca="false">IF(G1975=1,IF(B1975="",IF((Fin-A1975)*24&gt;SeuilFigee,1,0),IF(J1975&gt;SeuilFigee*3600,1,0)),"")</f>
        <v/>
      </c>
      <c r="N1975" s="0" t="str">
        <f aca="false">IF(G1975=1,IF(COUNTIF(H$2:H1975,H1975)=1,COUNTIF($H:$H,H1975),""),"")</f>
        <v/>
      </c>
      <c r="O1975" s="0" t="str">
        <f aca="false">IF(G1975=1,IF(COUNTIF(I$2:I1975,I1975)=1,COUNTIF($I:$I,I1975),""),"")</f>
        <v/>
      </c>
      <c r="P1975" s="38" t="str">
        <f aca="false">IF(G1975=1,IF(COUNTIFS(C$2:C1975,C1975,G$2:G1975,1)=1,COUNTIFS($C:$C,C1975,$G:$G,1)+ROW()/10000000,""),"")</f>
        <v/>
      </c>
      <c r="Q1975" s="0" t="str">
        <f aca="false">IF(K1975=1,IF(COUNTIFS(C$2:C1975,C1975,K$2:K1975,1)=1,1,0),"")</f>
        <v/>
      </c>
      <c r="R1975" s="0" t="str">
        <f aca="false">IF(M1975=1,IF(COUNTIFS(C$2:C1975,C1975,M$2:M1975,1)=1,1,0),"")</f>
        <v/>
      </c>
      <c r="S1975" s="0" t="str">
        <f aca="false">IF(L1975=1,IF(COUNTIFS(C$2:C1975,C1975,L$2:L1975,1)=1,1,0),"")</f>
        <v/>
      </c>
      <c r="T1975" s="38" t="str">
        <f aca="false">IF(N1975="","",N1975+ROW()/10000000)</f>
        <v/>
      </c>
      <c r="U1975" s="0" t="str">
        <f aca="false">IF(G1975=1,IF(B1975="",1,0),"")</f>
        <v/>
      </c>
    </row>
    <row r="1976" customFormat="false" ht="15" hidden="false" customHeight="false" outlineLevel="0" collapsed="false">
      <c r="A1976" s="35"/>
      <c r="B1976" s="35"/>
      <c r="G1976" s="0" t="str">
        <f aca="false">IF(A1976="","",IF(AND(A1976&gt;=Debut,A1976&lt;Fin),1,0))</f>
        <v/>
      </c>
      <c r="H1976" s="0" t="str">
        <f aca="false">IF(G1976=1,INT(ROUND((A1976-Debut)*86400,0)/600),"")</f>
        <v/>
      </c>
      <c r="I1976" s="0" t="str">
        <f aca="false">IF(G1976=1,INT(ROUND((A1976-Debut)*86400,0)/3600),"")</f>
        <v/>
      </c>
      <c r="J1976" s="0" t="str">
        <f aca="false">IF(OR(A1976="",B1976=""),"",ROUND((B1976-A1976)*86400,0))</f>
        <v/>
      </c>
      <c r="K1976" s="37" t="str">
        <f aca="false">IF(G1976=1,IF(COUNTIFS($C:$C,C1976,$G:$G,1,$A:$A,"&gt;="&amp;(A1976-FenetreInterm/86400),$A:$A,"&lt;="&amp;A1976)&gt;=NbInterm,1,0),"")</f>
        <v/>
      </c>
      <c r="L1976" s="37" t="str">
        <f aca="false">IF(G1976=1,IF(B1976="",0,IF(J1976&lt;SeuilFugitive,1,0)),"")</f>
        <v/>
      </c>
      <c r="M1976" s="37" t="str">
        <f aca="false">IF(G1976=1,IF(B1976="",IF((Fin-A1976)*24&gt;SeuilFigee,1,0),IF(J1976&gt;SeuilFigee*3600,1,0)),"")</f>
        <v/>
      </c>
      <c r="N1976" s="0" t="str">
        <f aca="false">IF(G1976=1,IF(COUNTIF(H$2:H1976,H1976)=1,COUNTIF($H:$H,H1976),""),"")</f>
        <v/>
      </c>
      <c r="O1976" s="0" t="str">
        <f aca="false">IF(G1976=1,IF(COUNTIF(I$2:I1976,I1976)=1,COUNTIF($I:$I,I1976),""),"")</f>
        <v/>
      </c>
      <c r="P1976" s="38" t="str">
        <f aca="false">IF(G1976=1,IF(COUNTIFS(C$2:C1976,C1976,G$2:G1976,1)=1,COUNTIFS($C:$C,C1976,$G:$G,1)+ROW()/10000000,""),"")</f>
        <v/>
      </c>
      <c r="Q1976" s="0" t="str">
        <f aca="false">IF(K1976=1,IF(COUNTIFS(C$2:C1976,C1976,K$2:K1976,1)=1,1,0),"")</f>
        <v/>
      </c>
      <c r="R1976" s="0" t="str">
        <f aca="false">IF(M1976=1,IF(COUNTIFS(C$2:C1976,C1976,M$2:M1976,1)=1,1,0),"")</f>
        <v/>
      </c>
      <c r="S1976" s="0" t="str">
        <f aca="false">IF(L1976=1,IF(COUNTIFS(C$2:C1976,C1976,L$2:L1976,1)=1,1,0),"")</f>
        <v/>
      </c>
      <c r="T1976" s="38" t="str">
        <f aca="false">IF(N1976="","",N1976+ROW()/10000000)</f>
        <v/>
      </c>
      <c r="U1976" s="0" t="str">
        <f aca="false">IF(G1976=1,IF(B1976="",1,0),"")</f>
        <v/>
      </c>
    </row>
    <row r="1977" customFormat="false" ht="15" hidden="false" customHeight="false" outlineLevel="0" collapsed="false">
      <c r="A1977" s="35"/>
      <c r="B1977" s="35"/>
      <c r="G1977" s="0" t="str">
        <f aca="false">IF(A1977="","",IF(AND(A1977&gt;=Debut,A1977&lt;Fin),1,0))</f>
        <v/>
      </c>
      <c r="H1977" s="0" t="str">
        <f aca="false">IF(G1977=1,INT(ROUND((A1977-Debut)*86400,0)/600),"")</f>
        <v/>
      </c>
      <c r="I1977" s="0" t="str">
        <f aca="false">IF(G1977=1,INT(ROUND((A1977-Debut)*86400,0)/3600),"")</f>
        <v/>
      </c>
      <c r="J1977" s="0" t="str">
        <f aca="false">IF(OR(A1977="",B1977=""),"",ROUND((B1977-A1977)*86400,0))</f>
        <v/>
      </c>
      <c r="K1977" s="37" t="str">
        <f aca="false">IF(G1977=1,IF(COUNTIFS($C:$C,C1977,$G:$G,1,$A:$A,"&gt;="&amp;(A1977-FenetreInterm/86400),$A:$A,"&lt;="&amp;A1977)&gt;=NbInterm,1,0),"")</f>
        <v/>
      </c>
      <c r="L1977" s="37" t="str">
        <f aca="false">IF(G1977=1,IF(B1977="",0,IF(J1977&lt;SeuilFugitive,1,0)),"")</f>
        <v/>
      </c>
      <c r="M1977" s="37" t="str">
        <f aca="false">IF(G1977=1,IF(B1977="",IF((Fin-A1977)*24&gt;SeuilFigee,1,0),IF(J1977&gt;SeuilFigee*3600,1,0)),"")</f>
        <v/>
      </c>
      <c r="N1977" s="0" t="str">
        <f aca="false">IF(G1977=1,IF(COUNTIF(H$2:H1977,H1977)=1,COUNTIF($H:$H,H1977),""),"")</f>
        <v/>
      </c>
      <c r="O1977" s="0" t="str">
        <f aca="false">IF(G1977=1,IF(COUNTIF(I$2:I1977,I1977)=1,COUNTIF($I:$I,I1977),""),"")</f>
        <v/>
      </c>
      <c r="P1977" s="38" t="str">
        <f aca="false">IF(G1977=1,IF(COUNTIFS(C$2:C1977,C1977,G$2:G1977,1)=1,COUNTIFS($C:$C,C1977,$G:$G,1)+ROW()/10000000,""),"")</f>
        <v/>
      </c>
      <c r="Q1977" s="0" t="str">
        <f aca="false">IF(K1977=1,IF(COUNTIFS(C$2:C1977,C1977,K$2:K1977,1)=1,1,0),"")</f>
        <v/>
      </c>
      <c r="R1977" s="0" t="str">
        <f aca="false">IF(M1977=1,IF(COUNTIFS(C$2:C1977,C1977,M$2:M1977,1)=1,1,0),"")</f>
        <v/>
      </c>
      <c r="S1977" s="0" t="str">
        <f aca="false">IF(L1977=1,IF(COUNTIFS(C$2:C1977,C1977,L$2:L1977,1)=1,1,0),"")</f>
        <v/>
      </c>
      <c r="T1977" s="38" t="str">
        <f aca="false">IF(N1977="","",N1977+ROW()/10000000)</f>
        <v/>
      </c>
      <c r="U1977" s="0" t="str">
        <f aca="false">IF(G1977=1,IF(B1977="",1,0),"")</f>
        <v/>
      </c>
    </row>
    <row r="1978" customFormat="false" ht="15" hidden="false" customHeight="false" outlineLevel="0" collapsed="false">
      <c r="A1978" s="35"/>
      <c r="B1978" s="35"/>
      <c r="G1978" s="0" t="str">
        <f aca="false">IF(A1978="","",IF(AND(A1978&gt;=Debut,A1978&lt;Fin),1,0))</f>
        <v/>
      </c>
      <c r="H1978" s="0" t="str">
        <f aca="false">IF(G1978=1,INT(ROUND((A1978-Debut)*86400,0)/600),"")</f>
        <v/>
      </c>
      <c r="I1978" s="0" t="str">
        <f aca="false">IF(G1978=1,INT(ROUND((A1978-Debut)*86400,0)/3600),"")</f>
        <v/>
      </c>
      <c r="J1978" s="0" t="str">
        <f aca="false">IF(OR(A1978="",B1978=""),"",ROUND((B1978-A1978)*86400,0))</f>
        <v/>
      </c>
      <c r="K1978" s="37" t="str">
        <f aca="false">IF(G1978=1,IF(COUNTIFS($C:$C,C1978,$G:$G,1,$A:$A,"&gt;="&amp;(A1978-FenetreInterm/86400),$A:$A,"&lt;="&amp;A1978)&gt;=NbInterm,1,0),"")</f>
        <v/>
      </c>
      <c r="L1978" s="37" t="str">
        <f aca="false">IF(G1978=1,IF(B1978="",0,IF(J1978&lt;SeuilFugitive,1,0)),"")</f>
        <v/>
      </c>
      <c r="M1978" s="37" t="str">
        <f aca="false">IF(G1978=1,IF(B1978="",IF((Fin-A1978)*24&gt;SeuilFigee,1,0),IF(J1978&gt;SeuilFigee*3600,1,0)),"")</f>
        <v/>
      </c>
      <c r="N1978" s="0" t="str">
        <f aca="false">IF(G1978=1,IF(COUNTIF(H$2:H1978,H1978)=1,COUNTIF($H:$H,H1978),""),"")</f>
        <v/>
      </c>
      <c r="O1978" s="0" t="str">
        <f aca="false">IF(G1978=1,IF(COUNTIF(I$2:I1978,I1978)=1,COUNTIF($I:$I,I1978),""),"")</f>
        <v/>
      </c>
      <c r="P1978" s="38" t="str">
        <f aca="false">IF(G1978=1,IF(COUNTIFS(C$2:C1978,C1978,G$2:G1978,1)=1,COUNTIFS($C:$C,C1978,$G:$G,1)+ROW()/10000000,""),"")</f>
        <v/>
      </c>
      <c r="Q1978" s="0" t="str">
        <f aca="false">IF(K1978=1,IF(COUNTIFS(C$2:C1978,C1978,K$2:K1978,1)=1,1,0),"")</f>
        <v/>
      </c>
      <c r="R1978" s="0" t="str">
        <f aca="false">IF(M1978=1,IF(COUNTIFS(C$2:C1978,C1978,M$2:M1978,1)=1,1,0),"")</f>
        <v/>
      </c>
      <c r="S1978" s="0" t="str">
        <f aca="false">IF(L1978=1,IF(COUNTIFS(C$2:C1978,C1978,L$2:L1978,1)=1,1,0),"")</f>
        <v/>
      </c>
      <c r="T1978" s="38" t="str">
        <f aca="false">IF(N1978="","",N1978+ROW()/10000000)</f>
        <v/>
      </c>
      <c r="U1978" s="0" t="str">
        <f aca="false">IF(G1978=1,IF(B1978="",1,0),"")</f>
        <v/>
      </c>
    </row>
    <row r="1979" customFormat="false" ht="15" hidden="false" customHeight="false" outlineLevel="0" collapsed="false">
      <c r="A1979" s="35"/>
      <c r="B1979" s="35"/>
      <c r="G1979" s="0" t="str">
        <f aca="false">IF(A1979="","",IF(AND(A1979&gt;=Debut,A1979&lt;Fin),1,0))</f>
        <v/>
      </c>
      <c r="H1979" s="0" t="str">
        <f aca="false">IF(G1979=1,INT(ROUND((A1979-Debut)*86400,0)/600),"")</f>
        <v/>
      </c>
      <c r="I1979" s="0" t="str">
        <f aca="false">IF(G1979=1,INT(ROUND((A1979-Debut)*86400,0)/3600),"")</f>
        <v/>
      </c>
      <c r="J1979" s="0" t="str">
        <f aca="false">IF(OR(A1979="",B1979=""),"",ROUND((B1979-A1979)*86400,0))</f>
        <v/>
      </c>
      <c r="K1979" s="37" t="str">
        <f aca="false">IF(G1979=1,IF(COUNTIFS($C:$C,C1979,$G:$G,1,$A:$A,"&gt;="&amp;(A1979-FenetreInterm/86400),$A:$A,"&lt;="&amp;A1979)&gt;=NbInterm,1,0),"")</f>
        <v/>
      </c>
      <c r="L1979" s="37" t="str">
        <f aca="false">IF(G1979=1,IF(B1979="",0,IF(J1979&lt;SeuilFugitive,1,0)),"")</f>
        <v/>
      </c>
      <c r="M1979" s="37" t="str">
        <f aca="false">IF(G1979=1,IF(B1979="",IF((Fin-A1979)*24&gt;SeuilFigee,1,0),IF(J1979&gt;SeuilFigee*3600,1,0)),"")</f>
        <v/>
      </c>
      <c r="N1979" s="0" t="str">
        <f aca="false">IF(G1979=1,IF(COUNTIF(H$2:H1979,H1979)=1,COUNTIF($H:$H,H1979),""),"")</f>
        <v/>
      </c>
      <c r="O1979" s="0" t="str">
        <f aca="false">IF(G1979=1,IF(COUNTIF(I$2:I1979,I1979)=1,COUNTIF($I:$I,I1979),""),"")</f>
        <v/>
      </c>
      <c r="P1979" s="38" t="str">
        <f aca="false">IF(G1979=1,IF(COUNTIFS(C$2:C1979,C1979,G$2:G1979,1)=1,COUNTIFS($C:$C,C1979,$G:$G,1)+ROW()/10000000,""),"")</f>
        <v/>
      </c>
      <c r="Q1979" s="0" t="str">
        <f aca="false">IF(K1979=1,IF(COUNTIFS(C$2:C1979,C1979,K$2:K1979,1)=1,1,0),"")</f>
        <v/>
      </c>
      <c r="R1979" s="0" t="str">
        <f aca="false">IF(M1979=1,IF(COUNTIFS(C$2:C1979,C1979,M$2:M1979,1)=1,1,0),"")</f>
        <v/>
      </c>
      <c r="S1979" s="0" t="str">
        <f aca="false">IF(L1979=1,IF(COUNTIFS(C$2:C1979,C1979,L$2:L1979,1)=1,1,0),"")</f>
        <v/>
      </c>
      <c r="T1979" s="38" t="str">
        <f aca="false">IF(N1979="","",N1979+ROW()/10000000)</f>
        <v/>
      </c>
      <c r="U1979" s="0" t="str">
        <f aca="false">IF(G1979=1,IF(B1979="",1,0),"")</f>
        <v/>
      </c>
    </row>
    <row r="1980" customFormat="false" ht="15" hidden="false" customHeight="false" outlineLevel="0" collapsed="false">
      <c r="A1980" s="35"/>
      <c r="B1980" s="35"/>
      <c r="G1980" s="0" t="str">
        <f aca="false">IF(A1980="","",IF(AND(A1980&gt;=Debut,A1980&lt;Fin),1,0))</f>
        <v/>
      </c>
      <c r="H1980" s="0" t="str">
        <f aca="false">IF(G1980=1,INT(ROUND((A1980-Debut)*86400,0)/600),"")</f>
        <v/>
      </c>
      <c r="I1980" s="0" t="str">
        <f aca="false">IF(G1980=1,INT(ROUND((A1980-Debut)*86400,0)/3600),"")</f>
        <v/>
      </c>
      <c r="J1980" s="0" t="str">
        <f aca="false">IF(OR(A1980="",B1980=""),"",ROUND((B1980-A1980)*86400,0))</f>
        <v/>
      </c>
      <c r="K1980" s="37" t="str">
        <f aca="false">IF(G1980=1,IF(COUNTIFS($C:$C,C1980,$G:$G,1,$A:$A,"&gt;="&amp;(A1980-FenetreInterm/86400),$A:$A,"&lt;="&amp;A1980)&gt;=NbInterm,1,0),"")</f>
        <v/>
      </c>
      <c r="L1980" s="37" t="str">
        <f aca="false">IF(G1980=1,IF(B1980="",0,IF(J1980&lt;SeuilFugitive,1,0)),"")</f>
        <v/>
      </c>
      <c r="M1980" s="37" t="str">
        <f aca="false">IF(G1980=1,IF(B1980="",IF((Fin-A1980)*24&gt;SeuilFigee,1,0),IF(J1980&gt;SeuilFigee*3600,1,0)),"")</f>
        <v/>
      </c>
      <c r="N1980" s="0" t="str">
        <f aca="false">IF(G1980=1,IF(COUNTIF(H$2:H1980,H1980)=1,COUNTIF($H:$H,H1980),""),"")</f>
        <v/>
      </c>
      <c r="O1980" s="0" t="str">
        <f aca="false">IF(G1980=1,IF(COUNTIF(I$2:I1980,I1980)=1,COUNTIF($I:$I,I1980),""),"")</f>
        <v/>
      </c>
      <c r="P1980" s="38" t="str">
        <f aca="false">IF(G1980=1,IF(COUNTIFS(C$2:C1980,C1980,G$2:G1980,1)=1,COUNTIFS($C:$C,C1980,$G:$G,1)+ROW()/10000000,""),"")</f>
        <v/>
      </c>
      <c r="Q1980" s="0" t="str">
        <f aca="false">IF(K1980=1,IF(COUNTIFS(C$2:C1980,C1980,K$2:K1980,1)=1,1,0),"")</f>
        <v/>
      </c>
      <c r="R1980" s="0" t="str">
        <f aca="false">IF(M1980=1,IF(COUNTIFS(C$2:C1980,C1980,M$2:M1980,1)=1,1,0),"")</f>
        <v/>
      </c>
      <c r="S1980" s="0" t="str">
        <f aca="false">IF(L1980=1,IF(COUNTIFS(C$2:C1980,C1980,L$2:L1980,1)=1,1,0),"")</f>
        <v/>
      </c>
      <c r="T1980" s="38" t="str">
        <f aca="false">IF(N1980="","",N1980+ROW()/10000000)</f>
        <v/>
      </c>
      <c r="U1980" s="0" t="str">
        <f aca="false">IF(G1980=1,IF(B1980="",1,0),"")</f>
        <v/>
      </c>
    </row>
    <row r="1981" customFormat="false" ht="15" hidden="false" customHeight="false" outlineLevel="0" collapsed="false">
      <c r="A1981" s="35"/>
      <c r="B1981" s="35"/>
      <c r="G1981" s="0" t="str">
        <f aca="false">IF(A1981="","",IF(AND(A1981&gt;=Debut,A1981&lt;Fin),1,0))</f>
        <v/>
      </c>
      <c r="H1981" s="0" t="str">
        <f aca="false">IF(G1981=1,INT(ROUND((A1981-Debut)*86400,0)/600),"")</f>
        <v/>
      </c>
      <c r="I1981" s="0" t="str">
        <f aca="false">IF(G1981=1,INT(ROUND((A1981-Debut)*86400,0)/3600),"")</f>
        <v/>
      </c>
      <c r="J1981" s="0" t="str">
        <f aca="false">IF(OR(A1981="",B1981=""),"",ROUND((B1981-A1981)*86400,0))</f>
        <v/>
      </c>
      <c r="K1981" s="37" t="str">
        <f aca="false">IF(G1981=1,IF(COUNTIFS($C:$C,C1981,$G:$G,1,$A:$A,"&gt;="&amp;(A1981-FenetreInterm/86400),$A:$A,"&lt;="&amp;A1981)&gt;=NbInterm,1,0),"")</f>
        <v/>
      </c>
      <c r="L1981" s="37" t="str">
        <f aca="false">IF(G1981=1,IF(B1981="",0,IF(J1981&lt;SeuilFugitive,1,0)),"")</f>
        <v/>
      </c>
      <c r="M1981" s="37" t="str">
        <f aca="false">IF(G1981=1,IF(B1981="",IF((Fin-A1981)*24&gt;SeuilFigee,1,0),IF(J1981&gt;SeuilFigee*3600,1,0)),"")</f>
        <v/>
      </c>
      <c r="N1981" s="0" t="str">
        <f aca="false">IF(G1981=1,IF(COUNTIF(H$2:H1981,H1981)=1,COUNTIF($H:$H,H1981),""),"")</f>
        <v/>
      </c>
      <c r="O1981" s="0" t="str">
        <f aca="false">IF(G1981=1,IF(COUNTIF(I$2:I1981,I1981)=1,COUNTIF($I:$I,I1981),""),"")</f>
        <v/>
      </c>
      <c r="P1981" s="38" t="str">
        <f aca="false">IF(G1981=1,IF(COUNTIFS(C$2:C1981,C1981,G$2:G1981,1)=1,COUNTIFS($C:$C,C1981,$G:$G,1)+ROW()/10000000,""),"")</f>
        <v/>
      </c>
      <c r="Q1981" s="0" t="str">
        <f aca="false">IF(K1981=1,IF(COUNTIFS(C$2:C1981,C1981,K$2:K1981,1)=1,1,0),"")</f>
        <v/>
      </c>
      <c r="R1981" s="0" t="str">
        <f aca="false">IF(M1981=1,IF(COUNTIFS(C$2:C1981,C1981,M$2:M1981,1)=1,1,0),"")</f>
        <v/>
      </c>
      <c r="S1981" s="0" t="str">
        <f aca="false">IF(L1981=1,IF(COUNTIFS(C$2:C1981,C1981,L$2:L1981,1)=1,1,0),"")</f>
        <v/>
      </c>
      <c r="T1981" s="38" t="str">
        <f aca="false">IF(N1981="","",N1981+ROW()/10000000)</f>
        <v/>
      </c>
      <c r="U1981" s="0" t="str">
        <f aca="false">IF(G1981=1,IF(B1981="",1,0),"")</f>
        <v/>
      </c>
    </row>
    <row r="1982" customFormat="false" ht="15" hidden="false" customHeight="false" outlineLevel="0" collapsed="false">
      <c r="A1982" s="35"/>
      <c r="B1982" s="35"/>
      <c r="G1982" s="0" t="str">
        <f aca="false">IF(A1982="","",IF(AND(A1982&gt;=Debut,A1982&lt;Fin),1,0))</f>
        <v/>
      </c>
      <c r="H1982" s="0" t="str">
        <f aca="false">IF(G1982=1,INT(ROUND((A1982-Debut)*86400,0)/600),"")</f>
        <v/>
      </c>
      <c r="I1982" s="0" t="str">
        <f aca="false">IF(G1982=1,INT(ROUND((A1982-Debut)*86400,0)/3600),"")</f>
        <v/>
      </c>
      <c r="J1982" s="0" t="str">
        <f aca="false">IF(OR(A1982="",B1982=""),"",ROUND((B1982-A1982)*86400,0))</f>
        <v/>
      </c>
      <c r="K1982" s="37" t="str">
        <f aca="false">IF(G1982=1,IF(COUNTIFS($C:$C,C1982,$G:$G,1,$A:$A,"&gt;="&amp;(A1982-FenetreInterm/86400),$A:$A,"&lt;="&amp;A1982)&gt;=NbInterm,1,0),"")</f>
        <v/>
      </c>
      <c r="L1982" s="37" t="str">
        <f aca="false">IF(G1982=1,IF(B1982="",0,IF(J1982&lt;SeuilFugitive,1,0)),"")</f>
        <v/>
      </c>
      <c r="M1982" s="37" t="str">
        <f aca="false">IF(G1982=1,IF(B1982="",IF((Fin-A1982)*24&gt;SeuilFigee,1,0),IF(J1982&gt;SeuilFigee*3600,1,0)),"")</f>
        <v/>
      </c>
      <c r="N1982" s="0" t="str">
        <f aca="false">IF(G1982=1,IF(COUNTIF(H$2:H1982,H1982)=1,COUNTIF($H:$H,H1982),""),"")</f>
        <v/>
      </c>
      <c r="O1982" s="0" t="str">
        <f aca="false">IF(G1982=1,IF(COUNTIF(I$2:I1982,I1982)=1,COUNTIF($I:$I,I1982),""),"")</f>
        <v/>
      </c>
      <c r="P1982" s="38" t="str">
        <f aca="false">IF(G1982=1,IF(COUNTIFS(C$2:C1982,C1982,G$2:G1982,1)=1,COUNTIFS($C:$C,C1982,$G:$G,1)+ROW()/10000000,""),"")</f>
        <v/>
      </c>
      <c r="Q1982" s="0" t="str">
        <f aca="false">IF(K1982=1,IF(COUNTIFS(C$2:C1982,C1982,K$2:K1982,1)=1,1,0),"")</f>
        <v/>
      </c>
      <c r="R1982" s="0" t="str">
        <f aca="false">IF(M1982=1,IF(COUNTIFS(C$2:C1982,C1982,M$2:M1982,1)=1,1,0),"")</f>
        <v/>
      </c>
      <c r="S1982" s="0" t="str">
        <f aca="false">IF(L1982=1,IF(COUNTIFS(C$2:C1982,C1982,L$2:L1982,1)=1,1,0),"")</f>
        <v/>
      </c>
      <c r="T1982" s="38" t="str">
        <f aca="false">IF(N1982="","",N1982+ROW()/10000000)</f>
        <v/>
      </c>
      <c r="U1982" s="0" t="str">
        <f aca="false">IF(G1982=1,IF(B1982="",1,0),"")</f>
        <v/>
      </c>
    </row>
    <row r="1983" customFormat="false" ht="15" hidden="false" customHeight="false" outlineLevel="0" collapsed="false">
      <c r="A1983" s="35"/>
      <c r="B1983" s="35"/>
      <c r="G1983" s="0" t="str">
        <f aca="false">IF(A1983="","",IF(AND(A1983&gt;=Debut,A1983&lt;Fin),1,0))</f>
        <v/>
      </c>
      <c r="H1983" s="0" t="str">
        <f aca="false">IF(G1983=1,INT(ROUND((A1983-Debut)*86400,0)/600),"")</f>
        <v/>
      </c>
      <c r="I1983" s="0" t="str">
        <f aca="false">IF(G1983=1,INT(ROUND((A1983-Debut)*86400,0)/3600),"")</f>
        <v/>
      </c>
      <c r="J1983" s="0" t="str">
        <f aca="false">IF(OR(A1983="",B1983=""),"",ROUND((B1983-A1983)*86400,0))</f>
        <v/>
      </c>
      <c r="K1983" s="37" t="str">
        <f aca="false">IF(G1983=1,IF(COUNTIFS($C:$C,C1983,$G:$G,1,$A:$A,"&gt;="&amp;(A1983-FenetreInterm/86400),$A:$A,"&lt;="&amp;A1983)&gt;=NbInterm,1,0),"")</f>
        <v/>
      </c>
      <c r="L1983" s="37" t="str">
        <f aca="false">IF(G1983=1,IF(B1983="",0,IF(J1983&lt;SeuilFugitive,1,0)),"")</f>
        <v/>
      </c>
      <c r="M1983" s="37" t="str">
        <f aca="false">IF(G1983=1,IF(B1983="",IF((Fin-A1983)*24&gt;SeuilFigee,1,0),IF(J1983&gt;SeuilFigee*3600,1,0)),"")</f>
        <v/>
      </c>
      <c r="N1983" s="0" t="str">
        <f aca="false">IF(G1983=1,IF(COUNTIF(H$2:H1983,H1983)=1,COUNTIF($H:$H,H1983),""),"")</f>
        <v/>
      </c>
      <c r="O1983" s="0" t="str">
        <f aca="false">IF(G1983=1,IF(COUNTIF(I$2:I1983,I1983)=1,COUNTIF($I:$I,I1983),""),"")</f>
        <v/>
      </c>
      <c r="P1983" s="38" t="str">
        <f aca="false">IF(G1983=1,IF(COUNTIFS(C$2:C1983,C1983,G$2:G1983,1)=1,COUNTIFS($C:$C,C1983,$G:$G,1)+ROW()/10000000,""),"")</f>
        <v/>
      </c>
      <c r="Q1983" s="0" t="str">
        <f aca="false">IF(K1983=1,IF(COUNTIFS(C$2:C1983,C1983,K$2:K1983,1)=1,1,0),"")</f>
        <v/>
      </c>
      <c r="R1983" s="0" t="str">
        <f aca="false">IF(M1983=1,IF(COUNTIFS(C$2:C1983,C1983,M$2:M1983,1)=1,1,0),"")</f>
        <v/>
      </c>
      <c r="S1983" s="0" t="str">
        <f aca="false">IF(L1983=1,IF(COUNTIFS(C$2:C1983,C1983,L$2:L1983,1)=1,1,0),"")</f>
        <v/>
      </c>
      <c r="T1983" s="38" t="str">
        <f aca="false">IF(N1983="","",N1983+ROW()/10000000)</f>
        <v/>
      </c>
      <c r="U1983" s="0" t="str">
        <f aca="false">IF(G1983=1,IF(B1983="",1,0),"")</f>
        <v/>
      </c>
    </row>
    <row r="1984" customFormat="false" ht="15" hidden="false" customHeight="false" outlineLevel="0" collapsed="false">
      <c r="A1984" s="35"/>
      <c r="B1984" s="35"/>
      <c r="G1984" s="0" t="str">
        <f aca="false">IF(A1984="","",IF(AND(A1984&gt;=Debut,A1984&lt;Fin),1,0))</f>
        <v/>
      </c>
      <c r="H1984" s="0" t="str">
        <f aca="false">IF(G1984=1,INT(ROUND((A1984-Debut)*86400,0)/600),"")</f>
        <v/>
      </c>
      <c r="I1984" s="0" t="str">
        <f aca="false">IF(G1984=1,INT(ROUND((A1984-Debut)*86400,0)/3600),"")</f>
        <v/>
      </c>
      <c r="J1984" s="0" t="str">
        <f aca="false">IF(OR(A1984="",B1984=""),"",ROUND((B1984-A1984)*86400,0))</f>
        <v/>
      </c>
      <c r="K1984" s="37" t="str">
        <f aca="false">IF(G1984=1,IF(COUNTIFS($C:$C,C1984,$G:$G,1,$A:$A,"&gt;="&amp;(A1984-FenetreInterm/86400),$A:$A,"&lt;="&amp;A1984)&gt;=NbInterm,1,0),"")</f>
        <v/>
      </c>
      <c r="L1984" s="37" t="str">
        <f aca="false">IF(G1984=1,IF(B1984="",0,IF(J1984&lt;SeuilFugitive,1,0)),"")</f>
        <v/>
      </c>
      <c r="M1984" s="37" t="str">
        <f aca="false">IF(G1984=1,IF(B1984="",IF((Fin-A1984)*24&gt;SeuilFigee,1,0),IF(J1984&gt;SeuilFigee*3600,1,0)),"")</f>
        <v/>
      </c>
      <c r="N1984" s="0" t="str">
        <f aca="false">IF(G1984=1,IF(COUNTIF(H$2:H1984,H1984)=1,COUNTIF($H:$H,H1984),""),"")</f>
        <v/>
      </c>
      <c r="O1984" s="0" t="str">
        <f aca="false">IF(G1984=1,IF(COUNTIF(I$2:I1984,I1984)=1,COUNTIF($I:$I,I1984),""),"")</f>
        <v/>
      </c>
      <c r="P1984" s="38" t="str">
        <f aca="false">IF(G1984=1,IF(COUNTIFS(C$2:C1984,C1984,G$2:G1984,1)=1,COUNTIFS($C:$C,C1984,$G:$G,1)+ROW()/10000000,""),"")</f>
        <v/>
      </c>
      <c r="Q1984" s="0" t="str">
        <f aca="false">IF(K1984=1,IF(COUNTIFS(C$2:C1984,C1984,K$2:K1984,1)=1,1,0),"")</f>
        <v/>
      </c>
      <c r="R1984" s="0" t="str">
        <f aca="false">IF(M1984=1,IF(COUNTIFS(C$2:C1984,C1984,M$2:M1984,1)=1,1,0),"")</f>
        <v/>
      </c>
      <c r="S1984" s="0" t="str">
        <f aca="false">IF(L1984=1,IF(COUNTIFS(C$2:C1984,C1984,L$2:L1984,1)=1,1,0),"")</f>
        <v/>
      </c>
      <c r="T1984" s="38" t="str">
        <f aca="false">IF(N1984="","",N1984+ROW()/10000000)</f>
        <v/>
      </c>
      <c r="U1984" s="0" t="str">
        <f aca="false">IF(G1984=1,IF(B1984="",1,0),"")</f>
        <v/>
      </c>
    </row>
    <row r="1985" customFormat="false" ht="15" hidden="false" customHeight="false" outlineLevel="0" collapsed="false">
      <c r="A1985" s="35"/>
      <c r="B1985" s="35"/>
      <c r="G1985" s="0" t="str">
        <f aca="false">IF(A1985="","",IF(AND(A1985&gt;=Debut,A1985&lt;Fin),1,0))</f>
        <v/>
      </c>
      <c r="H1985" s="0" t="str">
        <f aca="false">IF(G1985=1,INT(ROUND((A1985-Debut)*86400,0)/600),"")</f>
        <v/>
      </c>
      <c r="I1985" s="0" t="str">
        <f aca="false">IF(G1985=1,INT(ROUND((A1985-Debut)*86400,0)/3600),"")</f>
        <v/>
      </c>
      <c r="J1985" s="0" t="str">
        <f aca="false">IF(OR(A1985="",B1985=""),"",ROUND((B1985-A1985)*86400,0))</f>
        <v/>
      </c>
      <c r="K1985" s="37" t="str">
        <f aca="false">IF(G1985=1,IF(COUNTIFS($C:$C,C1985,$G:$G,1,$A:$A,"&gt;="&amp;(A1985-FenetreInterm/86400),$A:$A,"&lt;="&amp;A1985)&gt;=NbInterm,1,0),"")</f>
        <v/>
      </c>
      <c r="L1985" s="37" t="str">
        <f aca="false">IF(G1985=1,IF(B1985="",0,IF(J1985&lt;SeuilFugitive,1,0)),"")</f>
        <v/>
      </c>
      <c r="M1985" s="37" t="str">
        <f aca="false">IF(G1985=1,IF(B1985="",IF((Fin-A1985)*24&gt;SeuilFigee,1,0),IF(J1985&gt;SeuilFigee*3600,1,0)),"")</f>
        <v/>
      </c>
      <c r="N1985" s="0" t="str">
        <f aca="false">IF(G1985=1,IF(COUNTIF(H$2:H1985,H1985)=1,COUNTIF($H:$H,H1985),""),"")</f>
        <v/>
      </c>
      <c r="O1985" s="0" t="str">
        <f aca="false">IF(G1985=1,IF(COUNTIF(I$2:I1985,I1985)=1,COUNTIF($I:$I,I1985),""),"")</f>
        <v/>
      </c>
      <c r="P1985" s="38" t="str">
        <f aca="false">IF(G1985=1,IF(COUNTIFS(C$2:C1985,C1985,G$2:G1985,1)=1,COUNTIFS($C:$C,C1985,$G:$G,1)+ROW()/10000000,""),"")</f>
        <v/>
      </c>
      <c r="Q1985" s="0" t="str">
        <f aca="false">IF(K1985=1,IF(COUNTIFS(C$2:C1985,C1985,K$2:K1985,1)=1,1,0),"")</f>
        <v/>
      </c>
      <c r="R1985" s="0" t="str">
        <f aca="false">IF(M1985=1,IF(COUNTIFS(C$2:C1985,C1985,M$2:M1985,1)=1,1,0),"")</f>
        <v/>
      </c>
      <c r="S1985" s="0" t="str">
        <f aca="false">IF(L1985=1,IF(COUNTIFS(C$2:C1985,C1985,L$2:L1985,1)=1,1,0),"")</f>
        <v/>
      </c>
      <c r="T1985" s="38" t="str">
        <f aca="false">IF(N1985="","",N1985+ROW()/10000000)</f>
        <v/>
      </c>
      <c r="U1985" s="0" t="str">
        <f aca="false">IF(G1985=1,IF(B1985="",1,0),"")</f>
        <v/>
      </c>
    </row>
    <row r="1986" customFormat="false" ht="15" hidden="false" customHeight="false" outlineLevel="0" collapsed="false">
      <c r="A1986" s="35"/>
      <c r="B1986" s="35"/>
      <c r="G1986" s="0" t="str">
        <f aca="false">IF(A1986="","",IF(AND(A1986&gt;=Debut,A1986&lt;Fin),1,0))</f>
        <v/>
      </c>
      <c r="H1986" s="0" t="str">
        <f aca="false">IF(G1986=1,INT(ROUND((A1986-Debut)*86400,0)/600),"")</f>
        <v/>
      </c>
      <c r="I1986" s="0" t="str">
        <f aca="false">IF(G1986=1,INT(ROUND((A1986-Debut)*86400,0)/3600),"")</f>
        <v/>
      </c>
      <c r="J1986" s="0" t="str">
        <f aca="false">IF(OR(A1986="",B1986=""),"",ROUND((B1986-A1986)*86400,0))</f>
        <v/>
      </c>
      <c r="K1986" s="37" t="str">
        <f aca="false">IF(G1986=1,IF(COUNTIFS($C:$C,C1986,$G:$G,1,$A:$A,"&gt;="&amp;(A1986-FenetreInterm/86400),$A:$A,"&lt;="&amp;A1986)&gt;=NbInterm,1,0),"")</f>
        <v/>
      </c>
      <c r="L1986" s="37" t="str">
        <f aca="false">IF(G1986=1,IF(B1986="",0,IF(J1986&lt;SeuilFugitive,1,0)),"")</f>
        <v/>
      </c>
      <c r="M1986" s="37" t="str">
        <f aca="false">IF(G1986=1,IF(B1986="",IF((Fin-A1986)*24&gt;SeuilFigee,1,0),IF(J1986&gt;SeuilFigee*3600,1,0)),"")</f>
        <v/>
      </c>
      <c r="N1986" s="0" t="str">
        <f aca="false">IF(G1986=1,IF(COUNTIF(H$2:H1986,H1986)=1,COUNTIF($H:$H,H1986),""),"")</f>
        <v/>
      </c>
      <c r="O1986" s="0" t="str">
        <f aca="false">IF(G1986=1,IF(COUNTIF(I$2:I1986,I1986)=1,COUNTIF($I:$I,I1986),""),"")</f>
        <v/>
      </c>
      <c r="P1986" s="38" t="str">
        <f aca="false">IF(G1986=1,IF(COUNTIFS(C$2:C1986,C1986,G$2:G1986,1)=1,COUNTIFS($C:$C,C1986,$G:$G,1)+ROW()/10000000,""),"")</f>
        <v/>
      </c>
      <c r="Q1986" s="0" t="str">
        <f aca="false">IF(K1986=1,IF(COUNTIFS(C$2:C1986,C1986,K$2:K1986,1)=1,1,0),"")</f>
        <v/>
      </c>
      <c r="R1986" s="0" t="str">
        <f aca="false">IF(M1986=1,IF(COUNTIFS(C$2:C1986,C1986,M$2:M1986,1)=1,1,0),"")</f>
        <v/>
      </c>
      <c r="S1986" s="0" t="str">
        <f aca="false">IF(L1986=1,IF(COUNTIFS(C$2:C1986,C1986,L$2:L1986,1)=1,1,0),"")</f>
        <v/>
      </c>
      <c r="T1986" s="38" t="str">
        <f aca="false">IF(N1986="","",N1986+ROW()/10000000)</f>
        <v/>
      </c>
      <c r="U1986" s="0" t="str">
        <f aca="false">IF(G1986=1,IF(B1986="",1,0),"")</f>
        <v/>
      </c>
    </row>
    <row r="1987" customFormat="false" ht="15" hidden="false" customHeight="false" outlineLevel="0" collapsed="false">
      <c r="A1987" s="35"/>
      <c r="B1987" s="35"/>
      <c r="G1987" s="0" t="str">
        <f aca="false">IF(A1987="","",IF(AND(A1987&gt;=Debut,A1987&lt;Fin),1,0))</f>
        <v/>
      </c>
      <c r="H1987" s="0" t="str">
        <f aca="false">IF(G1987=1,INT(ROUND((A1987-Debut)*86400,0)/600),"")</f>
        <v/>
      </c>
      <c r="I1987" s="0" t="str">
        <f aca="false">IF(G1987=1,INT(ROUND((A1987-Debut)*86400,0)/3600),"")</f>
        <v/>
      </c>
      <c r="J1987" s="0" t="str">
        <f aca="false">IF(OR(A1987="",B1987=""),"",ROUND((B1987-A1987)*86400,0))</f>
        <v/>
      </c>
      <c r="K1987" s="37" t="str">
        <f aca="false">IF(G1987=1,IF(COUNTIFS($C:$C,C1987,$G:$G,1,$A:$A,"&gt;="&amp;(A1987-FenetreInterm/86400),$A:$A,"&lt;="&amp;A1987)&gt;=NbInterm,1,0),"")</f>
        <v/>
      </c>
      <c r="L1987" s="37" t="str">
        <f aca="false">IF(G1987=1,IF(B1987="",0,IF(J1987&lt;SeuilFugitive,1,0)),"")</f>
        <v/>
      </c>
      <c r="M1987" s="37" t="str">
        <f aca="false">IF(G1987=1,IF(B1987="",IF((Fin-A1987)*24&gt;SeuilFigee,1,0),IF(J1987&gt;SeuilFigee*3600,1,0)),"")</f>
        <v/>
      </c>
      <c r="N1987" s="0" t="str">
        <f aca="false">IF(G1987=1,IF(COUNTIF(H$2:H1987,H1987)=1,COUNTIF($H:$H,H1987),""),"")</f>
        <v/>
      </c>
      <c r="O1987" s="0" t="str">
        <f aca="false">IF(G1987=1,IF(COUNTIF(I$2:I1987,I1987)=1,COUNTIF($I:$I,I1987),""),"")</f>
        <v/>
      </c>
      <c r="P1987" s="38" t="str">
        <f aca="false">IF(G1987=1,IF(COUNTIFS(C$2:C1987,C1987,G$2:G1987,1)=1,COUNTIFS($C:$C,C1987,$G:$G,1)+ROW()/10000000,""),"")</f>
        <v/>
      </c>
      <c r="Q1987" s="0" t="str">
        <f aca="false">IF(K1987=1,IF(COUNTIFS(C$2:C1987,C1987,K$2:K1987,1)=1,1,0),"")</f>
        <v/>
      </c>
      <c r="R1987" s="0" t="str">
        <f aca="false">IF(M1987=1,IF(COUNTIFS(C$2:C1987,C1987,M$2:M1987,1)=1,1,0),"")</f>
        <v/>
      </c>
      <c r="S1987" s="0" t="str">
        <f aca="false">IF(L1987=1,IF(COUNTIFS(C$2:C1987,C1987,L$2:L1987,1)=1,1,0),"")</f>
        <v/>
      </c>
      <c r="T1987" s="38" t="str">
        <f aca="false">IF(N1987="","",N1987+ROW()/10000000)</f>
        <v/>
      </c>
      <c r="U1987" s="0" t="str">
        <f aca="false">IF(G1987=1,IF(B1987="",1,0),"")</f>
        <v/>
      </c>
    </row>
    <row r="1988" customFormat="false" ht="15" hidden="false" customHeight="false" outlineLevel="0" collapsed="false">
      <c r="A1988" s="35"/>
      <c r="B1988" s="35"/>
      <c r="G1988" s="0" t="str">
        <f aca="false">IF(A1988="","",IF(AND(A1988&gt;=Debut,A1988&lt;Fin),1,0))</f>
        <v/>
      </c>
      <c r="H1988" s="0" t="str">
        <f aca="false">IF(G1988=1,INT(ROUND((A1988-Debut)*86400,0)/600),"")</f>
        <v/>
      </c>
      <c r="I1988" s="0" t="str">
        <f aca="false">IF(G1988=1,INT(ROUND((A1988-Debut)*86400,0)/3600),"")</f>
        <v/>
      </c>
      <c r="J1988" s="0" t="str">
        <f aca="false">IF(OR(A1988="",B1988=""),"",ROUND((B1988-A1988)*86400,0))</f>
        <v/>
      </c>
      <c r="K1988" s="37" t="str">
        <f aca="false">IF(G1988=1,IF(COUNTIFS($C:$C,C1988,$G:$G,1,$A:$A,"&gt;="&amp;(A1988-FenetreInterm/86400),$A:$A,"&lt;="&amp;A1988)&gt;=NbInterm,1,0),"")</f>
        <v/>
      </c>
      <c r="L1988" s="37" t="str">
        <f aca="false">IF(G1988=1,IF(B1988="",0,IF(J1988&lt;SeuilFugitive,1,0)),"")</f>
        <v/>
      </c>
      <c r="M1988" s="37" t="str">
        <f aca="false">IF(G1988=1,IF(B1988="",IF((Fin-A1988)*24&gt;SeuilFigee,1,0),IF(J1988&gt;SeuilFigee*3600,1,0)),"")</f>
        <v/>
      </c>
      <c r="N1988" s="0" t="str">
        <f aca="false">IF(G1988=1,IF(COUNTIF(H$2:H1988,H1988)=1,COUNTIF($H:$H,H1988),""),"")</f>
        <v/>
      </c>
      <c r="O1988" s="0" t="str">
        <f aca="false">IF(G1988=1,IF(COUNTIF(I$2:I1988,I1988)=1,COUNTIF($I:$I,I1988),""),"")</f>
        <v/>
      </c>
      <c r="P1988" s="38" t="str">
        <f aca="false">IF(G1988=1,IF(COUNTIFS(C$2:C1988,C1988,G$2:G1988,1)=1,COUNTIFS($C:$C,C1988,$G:$G,1)+ROW()/10000000,""),"")</f>
        <v/>
      </c>
      <c r="Q1988" s="0" t="str">
        <f aca="false">IF(K1988=1,IF(COUNTIFS(C$2:C1988,C1988,K$2:K1988,1)=1,1,0),"")</f>
        <v/>
      </c>
      <c r="R1988" s="0" t="str">
        <f aca="false">IF(M1988=1,IF(COUNTIFS(C$2:C1988,C1988,M$2:M1988,1)=1,1,0),"")</f>
        <v/>
      </c>
      <c r="S1988" s="0" t="str">
        <f aca="false">IF(L1988=1,IF(COUNTIFS(C$2:C1988,C1988,L$2:L1988,1)=1,1,0),"")</f>
        <v/>
      </c>
      <c r="T1988" s="38" t="str">
        <f aca="false">IF(N1988="","",N1988+ROW()/10000000)</f>
        <v/>
      </c>
      <c r="U1988" s="0" t="str">
        <f aca="false">IF(G1988=1,IF(B1988="",1,0),"")</f>
        <v/>
      </c>
    </row>
    <row r="1989" customFormat="false" ht="15" hidden="false" customHeight="false" outlineLevel="0" collapsed="false">
      <c r="A1989" s="35"/>
      <c r="B1989" s="35"/>
      <c r="G1989" s="0" t="str">
        <f aca="false">IF(A1989="","",IF(AND(A1989&gt;=Debut,A1989&lt;Fin),1,0))</f>
        <v/>
      </c>
      <c r="H1989" s="0" t="str">
        <f aca="false">IF(G1989=1,INT(ROUND((A1989-Debut)*86400,0)/600),"")</f>
        <v/>
      </c>
      <c r="I1989" s="0" t="str">
        <f aca="false">IF(G1989=1,INT(ROUND((A1989-Debut)*86400,0)/3600),"")</f>
        <v/>
      </c>
      <c r="J1989" s="0" t="str">
        <f aca="false">IF(OR(A1989="",B1989=""),"",ROUND((B1989-A1989)*86400,0))</f>
        <v/>
      </c>
      <c r="K1989" s="37" t="str">
        <f aca="false">IF(G1989=1,IF(COUNTIFS($C:$C,C1989,$G:$G,1,$A:$A,"&gt;="&amp;(A1989-FenetreInterm/86400),$A:$A,"&lt;="&amp;A1989)&gt;=NbInterm,1,0),"")</f>
        <v/>
      </c>
      <c r="L1989" s="37" t="str">
        <f aca="false">IF(G1989=1,IF(B1989="",0,IF(J1989&lt;SeuilFugitive,1,0)),"")</f>
        <v/>
      </c>
      <c r="M1989" s="37" t="str">
        <f aca="false">IF(G1989=1,IF(B1989="",IF((Fin-A1989)*24&gt;SeuilFigee,1,0),IF(J1989&gt;SeuilFigee*3600,1,0)),"")</f>
        <v/>
      </c>
      <c r="N1989" s="0" t="str">
        <f aca="false">IF(G1989=1,IF(COUNTIF(H$2:H1989,H1989)=1,COUNTIF($H:$H,H1989),""),"")</f>
        <v/>
      </c>
      <c r="O1989" s="0" t="str">
        <f aca="false">IF(G1989=1,IF(COUNTIF(I$2:I1989,I1989)=1,COUNTIF($I:$I,I1989),""),"")</f>
        <v/>
      </c>
      <c r="P1989" s="38" t="str">
        <f aca="false">IF(G1989=1,IF(COUNTIFS(C$2:C1989,C1989,G$2:G1989,1)=1,COUNTIFS($C:$C,C1989,$G:$G,1)+ROW()/10000000,""),"")</f>
        <v/>
      </c>
      <c r="Q1989" s="0" t="str">
        <f aca="false">IF(K1989=1,IF(COUNTIFS(C$2:C1989,C1989,K$2:K1989,1)=1,1,0),"")</f>
        <v/>
      </c>
      <c r="R1989" s="0" t="str">
        <f aca="false">IF(M1989=1,IF(COUNTIFS(C$2:C1989,C1989,M$2:M1989,1)=1,1,0),"")</f>
        <v/>
      </c>
      <c r="S1989" s="0" t="str">
        <f aca="false">IF(L1989=1,IF(COUNTIFS(C$2:C1989,C1989,L$2:L1989,1)=1,1,0),"")</f>
        <v/>
      </c>
      <c r="T1989" s="38" t="str">
        <f aca="false">IF(N1989="","",N1989+ROW()/10000000)</f>
        <v/>
      </c>
      <c r="U1989" s="0" t="str">
        <f aca="false">IF(G1989=1,IF(B1989="",1,0),"")</f>
        <v/>
      </c>
    </row>
    <row r="1990" customFormat="false" ht="15" hidden="false" customHeight="false" outlineLevel="0" collapsed="false">
      <c r="A1990" s="35"/>
      <c r="B1990" s="35"/>
      <c r="G1990" s="0" t="str">
        <f aca="false">IF(A1990="","",IF(AND(A1990&gt;=Debut,A1990&lt;Fin),1,0))</f>
        <v/>
      </c>
      <c r="H1990" s="0" t="str">
        <f aca="false">IF(G1990=1,INT(ROUND((A1990-Debut)*86400,0)/600),"")</f>
        <v/>
      </c>
      <c r="I1990" s="0" t="str">
        <f aca="false">IF(G1990=1,INT(ROUND((A1990-Debut)*86400,0)/3600),"")</f>
        <v/>
      </c>
      <c r="J1990" s="0" t="str">
        <f aca="false">IF(OR(A1990="",B1990=""),"",ROUND((B1990-A1990)*86400,0))</f>
        <v/>
      </c>
      <c r="K1990" s="37" t="str">
        <f aca="false">IF(G1990=1,IF(COUNTIFS($C:$C,C1990,$G:$G,1,$A:$A,"&gt;="&amp;(A1990-FenetreInterm/86400),$A:$A,"&lt;="&amp;A1990)&gt;=NbInterm,1,0),"")</f>
        <v/>
      </c>
      <c r="L1990" s="37" t="str">
        <f aca="false">IF(G1990=1,IF(B1990="",0,IF(J1990&lt;SeuilFugitive,1,0)),"")</f>
        <v/>
      </c>
      <c r="M1990" s="37" t="str">
        <f aca="false">IF(G1990=1,IF(B1990="",IF((Fin-A1990)*24&gt;SeuilFigee,1,0),IF(J1990&gt;SeuilFigee*3600,1,0)),"")</f>
        <v/>
      </c>
      <c r="N1990" s="0" t="str">
        <f aca="false">IF(G1990=1,IF(COUNTIF(H$2:H1990,H1990)=1,COUNTIF($H:$H,H1990),""),"")</f>
        <v/>
      </c>
      <c r="O1990" s="0" t="str">
        <f aca="false">IF(G1990=1,IF(COUNTIF(I$2:I1990,I1990)=1,COUNTIF($I:$I,I1990),""),"")</f>
        <v/>
      </c>
      <c r="P1990" s="38" t="str">
        <f aca="false">IF(G1990=1,IF(COUNTIFS(C$2:C1990,C1990,G$2:G1990,1)=1,COUNTIFS($C:$C,C1990,$G:$G,1)+ROW()/10000000,""),"")</f>
        <v/>
      </c>
      <c r="Q1990" s="0" t="str">
        <f aca="false">IF(K1990=1,IF(COUNTIFS(C$2:C1990,C1990,K$2:K1990,1)=1,1,0),"")</f>
        <v/>
      </c>
      <c r="R1990" s="0" t="str">
        <f aca="false">IF(M1990=1,IF(COUNTIFS(C$2:C1990,C1990,M$2:M1990,1)=1,1,0),"")</f>
        <v/>
      </c>
      <c r="S1990" s="0" t="str">
        <f aca="false">IF(L1990=1,IF(COUNTIFS(C$2:C1990,C1990,L$2:L1990,1)=1,1,0),"")</f>
        <v/>
      </c>
      <c r="T1990" s="38" t="str">
        <f aca="false">IF(N1990="","",N1990+ROW()/10000000)</f>
        <v/>
      </c>
      <c r="U1990" s="0" t="str">
        <f aca="false">IF(G1990=1,IF(B1990="",1,0),"")</f>
        <v/>
      </c>
    </row>
    <row r="1991" customFormat="false" ht="15" hidden="false" customHeight="false" outlineLevel="0" collapsed="false">
      <c r="A1991" s="35"/>
      <c r="B1991" s="35"/>
      <c r="G1991" s="0" t="str">
        <f aca="false">IF(A1991="","",IF(AND(A1991&gt;=Debut,A1991&lt;Fin),1,0))</f>
        <v/>
      </c>
      <c r="H1991" s="0" t="str">
        <f aca="false">IF(G1991=1,INT(ROUND((A1991-Debut)*86400,0)/600),"")</f>
        <v/>
      </c>
      <c r="I1991" s="0" t="str">
        <f aca="false">IF(G1991=1,INT(ROUND((A1991-Debut)*86400,0)/3600),"")</f>
        <v/>
      </c>
      <c r="J1991" s="0" t="str">
        <f aca="false">IF(OR(A1991="",B1991=""),"",ROUND((B1991-A1991)*86400,0))</f>
        <v/>
      </c>
      <c r="K1991" s="37" t="str">
        <f aca="false">IF(G1991=1,IF(COUNTIFS($C:$C,C1991,$G:$G,1,$A:$A,"&gt;="&amp;(A1991-FenetreInterm/86400),$A:$A,"&lt;="&amp;A1991)&gt;=NbInterm,1,0),"")</f>
        <v/>
      </c>
      <c r="L1991" s="37" t="str">
        <f aca="false">IF(G1991=1,IF(B1991="",0,IF(J1991&lt;SeuilFugitive,1,0)),"")</f>
        <v/>
      </c>
      <c r="M1991" s="37" t="str">
        <f aca="false">IF(G1991=1,IF(B1991="",IF((Fin-A1991)*24&gt;SeuilFigee,1,0),IF(J1991&gt;SeuilFigee*3600,1,0)),"")</f>
        <v/>
      </c>
      <c r="N1991" s="0" t="str">
        <f aca="false">IF(G1991=1,IF(COUNTIF(H$2:H1991,H1991)=1,COUNTIF($H:$H,H1991),""),"")</f>
        <v/>
      </c>
      <c r="O1991" s="0" t="str">
        <f aca="false">IF(G1991=1,IF(COUNTIF(I$2:I1991,I1991)=1,COUNTIF($I:$I,I1991),""),"")</f>
        <v/>
      </c>
      <c r="P1991" s="38" t="str">
        <f aca="false">IF(G1991=1,IF(COUNTIFS(C$2:C1991,C1991,G$2:G1991,1)=1,COUNTIFS($C:$C,C1991,$G:$G,1)+ROW()/10000000,""),"")</f>
        <v/>
      </c>
      <c r="Q1991" s="0" t="str">
        <f aca="false">IF(K1991=1,IF(COUNTIFS(C$2:C1991,C1991,K$2:K1991,1)=1,1,0),"")</f>
        <v/>
      </c>
      <c r="R1991" s="0" t="str">
        <f aca="false">IF(M1991=1,IF(COUNTIFS(C$2:C1991,C1991,M$2:M1991,1)=1,1,0),"")</f>
        <v/>
      </c>
      <c r="S1991" s="0" t="str">
        <f aca="false">IF(L1991=1,IF(COUNTIFS(C$2:C1991,C1991,L$2:L1991,1)=1,1,0),"")</f>
        <v/>
      </c>
      <c r="T1991" s="38" t="str">
        <f aca="false">IF(N1991="","",N1991+ROW()/10000000)</f>
        <v/>
      </c>
      <c r="U1991" s="0" t="str">
        <f aca="false">IF(G1991=1,IF(B1991="",1,0),"")</f>
        <v/>
      </c>
    </row>
    <row r="1992" customFormat="false" ht="15" hidden="false" customHeight="false" outlineLevel="0" collapsed="false">
      <c r="A1992" s="35"/>
      <c r="B1992" s="35"/>
      <c r="G1992" s="0" t="str">
        <f aca="false">IF(A1992="","",IF(AND(A1992&gt;=Debut,A1992&lt;Fin),1,0))</f>
        <v/>
      </c>
      <c r="H1992" s="0" t="str">
        <f aca="false">IF(G1992=1,INT(ROUND((A1992-Debut)*86400,0)/600),"")</f>
        <v/>
      </c>
      <c r="I1992" s="0" t="str">
        <f aca="false">IF(G1992=1,INT(ROUND((A1992-Debut)*86400,0)/3600),"")</f>
        <v/>
      </c>
      <c r="J1992" s="0" t="str">
        <f aca="false">IF(OR(A1992="",B1992=""),"",ROUND((B1992-A1992)*86400,0))</f>
        <v/>
      </c>
      <c r="K1992" s="37" t="str">
        <f aca="false">IF(G1992=1,IF(COUNTIFS($C:$C,C1992,$G:$G,1,$A:$A,"&gt;="&amp;(A1992-FenetreInterm/86400),$A:$A,"&lt;="&amp;A1992)&gt;=NbInterm,1,0),"")</f>
        <v/>
      </c>
      <c r="L1992" s="37" t="str">
        <f aca="false">IF(G1992=1,IF(B1992="",0,IF(J1992&lt;SeuilFugitive,1,0)),"")</f>
        <v/>
      </c>
      <c r="M1992" s="37" t="str">
        <f aca="false">IF(G1992=1,IF(B1992="",IF((Fin-A1992)*24&gt;SeuilFigee,1,0),IF(J1992&gt;SeuilFigee*3600,1,0)),"")</f>
        <v/>
      </c>
      <c r="N1992" s="0" t="str">
        <f aca="false">IF(G1992=1,IF(COUNTIF(H$2:H1992,H1992)=1,COUNTIF($H:$H,H1992),""),"")</f>
        <v/>
      </c>
      <c r="O1992" s="0" t="str">
        <f aca="false">IF(G1992=1,IF(COUNTIF(I$2:I1992,I1992)=1,COUNTIF($I:$I,I1992),""),"")</f>
        <v/>
      </c>
      <c r="P1992" s="38" t="str">
        <f aca="false">IF(G1992=1,IF(COUNTIFS(C$2:C1992,C1992,G$2:G1992,1)=1,COUNTIFS($C:$C,C1992,$G:$G,1)+ROW()/10000000,""),"")</f>
        <v/>
      </c>
      <c r="Q1992" s="0" t="str">
        <f aca="false">IF(K1992=1,IF(COUNTIFS(C$2:C1992,C1992,K$2:K1992,1)=1,1,0),"")</f>
        <v/>
      </c>
      <c r="R1992" s="0" t="str">
        <f aca="false">IF(M1992=1,IF(COUNTIFS(C$2:C1992,C1992,M$2:M1992,1)=1,1,0),"")</f>
        <v/>
      </c>
      <c r="S1992" s="0" t="str">
        <f aca="false">IF(L1992=1,IF(COUNTIFS(C$2:C1992,C1992,L$2:L1992,1)=1,1,0),"")</f>
        <v/>
      </c>
      <c r="T1992" s="38" t="str">
        <f aca="false">IF(N1992="","",N1992+ROW()/10000000)</f>
        <v/>
      </c>
      <c r="U1992" s="0" t="str">
        <f aca="false">IF(G1992=1,IF(B1992="",1,0),"")</f>
        <v/>
      </c>
    </row>
    <row r="1993" customFormat="false" ht="15" hidden="false" customHeight="false" outlineLevel="0" collapsed="false">
      <c r="A1993" s="35"/>
      <c r="B1993" s="35"/>
      <c r="G1993" s="0" t="str">
        <f aca="false">IF(A1993="","",IF(AND(A1993&gt;=Debut,A1993&lt;Fin),1,0))</f>
        <v/>
      </c>
      <c r="H1993" s="0" t="str">
        <f aca="false">IF(G1993=1,INT(ROUND((A1993-Debut)*86400,0)/600),"")</f>
        <v/>
      </c>
      <c r="I1993" s="0" t="str">
        <f aca="false">IF(G1993=1,INT(ROUND((A1993-Debut)*86400,0)/3600),"")</f>
        <v/>
      </c>
      <c r="J1993" s="0" t="str">
        <f aca="false">IF(OR(A1993="",B1993=""),"",ROUND((B1993-A1993)*86400,0))</f>
        <v/>
      </c>
      <c r="K1993" s="37" t="str">
        <f aca="false">IF(G1993=1,IF(COUNTIFS($C:$C,C1993,$G:$G,1,$A:$A,"&gt;="&amp;(A1993-FenetreInterm/86400),$A:$A,"&lt;="&amp;A1993)&gt;=NbInterm,1,0),"")</f>
        <v/>
      </c>
      <c r="L1993" s="37" t="str">
        <f aca="false">IF(G1993=1,IF(B1993="",0,IF(J1993&lt;SeuilFugitive,1,0)),"")</f>
        <v/>
      </c>
      <c r="M1993" s="37" t="str">
        <f aca="false">IF(G1993=1,IF(B1993="",IF((Fin-A1993)*24&gt;SeuilFigee,1,0),IF(J1993&gt;SeuilFigee*3600,1,0)),"")</f>
        <v/>
      </c>
      <c r="N1993" s="0" t="str">
        <f aca="false">IF(G1993=1,IF(COUNTIF(H$2:H1993,H1993)=1,COUNTIF($H:$H,H1993),""),"")</f>
        <v/>
      </c>
      <c r="O1993" s="0" t="str">
        <f aca="false">IF(G1993=1,IF(COUNTIF(I$2:I1993,I1993)=1,COUNTIF($I:$I,I1993),""),"")</f>
        <v/>
      </c>
      <c r="P1993" s="38" t="str">
        <f aca="false">IF(G1993=1,IF(COUNTIFS(C$2:C1993,C1993,G$2:G1993,1)=1,COUNTIFS($C:$C,C1993,$G:$G,1)+ROW()/10000000,""),"")</f>
        <v/>
      </c>
      <c r="Q1993" s="0" t="str">
        <f aca="false">IF(K1993=1,IF(COUNTIFS(C$2:C1993,C1993,K$2:K1993,1)=1,1,0),"")</f>
        <v/>
      </c>
      <c r="R1993" s="0" t="str">
        <f aca="false">IF(M1993=1,IF(COUNTIFS(C$2:C1993,C1993,M$2:M1993,1)=1,1,0),"")</f>
        <v/>
      </c>
      <c r="S1993" s="0" t="str">
        <f aca="false">IF(L1993=1,IF(COUNTIFS(C$2:C1993,C1993,L$2:L1993,1)=1,1,0),"")</f>
        <v/>
      </c>
      <c r="T1993" s="38" t="str">
        <f aca="false">IF(N1993="","",N1993+ROW()/10000000)</f>
        <v/>
      </c>
      <c r="U1993" s="0" t="str">
        <f aca="false">IF(G1993=1,IF(B1993="",1,0),"")</f>
        <v/>
      </c>
    </row>
    <row r="1994" customFormat="false" ht="15" hidden="false" customHeight="false" outlineLevel="0" collapsed="false">
      <c r="A1994" s="35"/>
      <c r="B1994" s="35"/>
      <c r="G1994" s="0" t="str">
        <f aca="false">IF(A1994="","",IF(AND(A1994&gt;=Debut,A1994&lt;Fin),1,0))</f>
        <v/>
      </c>
      <c r="H1994" s="0" t="str">
        <f aca="false">IF(G1994=1,INT(ROUND((A1994-Debut)*86400,0)/600),"")</f>
        <v/>
      </c>
      <c r="I1994" s="0" t="str">
        <f aca="false">IF(G1994=1,INT(ROUND((A1994-Debut)*86400,0)/3600),"")</f>
        <v/>
      </c>
      <c r="J1994" s="0" t="str">
        <f aca="false">IF(OR(A1994="",B1994=""),"",ROUND((B1994-A1994)*86400,0))</f>
        <v/>
      </c>
      <c r="K1994" s="37" t="str">
        <f aca="false">IF(G1994=1,IF(COUNTIFS($C:$C,C1994,$G:$G,1,$A:$A,"&gt;="&amp;(A1994-FenetreInterm/86400),$A:$A,"&lt;="&amp;A1994)&gt;=NbInterm,1,0),"")</f>
        <v/>
      </c>
      <c r="L1994" s="37" t="str">
        <f aca="false">IF(G1994=1,IF(B1994="",0,IF(J1994&lt;SeuilFugitive,1,0)),"")</f>
        <v/>
      </c>
      <c r="M1994" s="37" t="str">
        <f aca="false">IF(G1994=1,IF(B1994="",IF((Fin-A1994)*24&gt;SeuilFigee,1,0),IF(J1994&gt;SeuilFigee*3600,1,0)),"")</f>
        <v/>
      </c>
      <c r="N1994" s="0" t="str">
        <f aca="false">IF(G1994=1,IF(COUNTIF(H$2:H1994,H1994)=1,COUNTIF($H:$H,H1994),""),"")</f>
        <v/>
      </c>
      <c r="O1994" s="0" t="str">
        <f aca="false">IF(G1994=1,IF(COUNTIF(I$2:I1994,I1994)=1,COUNTIF($I:$I,I1994),""),"")</f>
        <v/>
      </c>
      <c r="P1994" s="38" t="str">
        <f aca="false">IF(G1994=1,IF(COUNTIFS(C$2:C1994,C1994,G$2:G1994,1)=1,COUNTIFS($C:$C,C1994,$G:$G,1)+ROW()/10000000,""),"")</f>
        <v/>
      </c>
      <c r="Q1994" s="0" t="str">
        <f aca="false">IF(K1994=1,IF(COUNTIFS(C$2:C1994,C1994,K$2:K1994,1)=1,1,0),"")</f>
        <v/>
      </c>
      <c r="R1994" s="0" t="str">
        <f aca="false">IF(M1994=1,IF(COUNTIFS(C$2:C1994,C1994,M$2:M1994,1)=1,1,0),"")</f>
        <v/>
      </c>
      <c r="S1994" s="0" t="str">
        <f aca="false">IF(L1994=1,IF(COUNTIFS(C$2:C1994,C1994,L$2:L1994,1)=1,1,0),"")</f>
        <v/>
      </c>
      <c r="T1994" s="38" t="str">
        <f aca="false">IF(N1994="","",N1994+ROW()/10000000)</f>
        <v/>
      </c>
      <c r="U1994" s="0" t="str">
        <f aca="false">IF(G1994=1,IF(B1994="",1,0),"")</f>
        <v/>
      </c>
    </row>
    <row r="1995" customFormat="false" ht="15" hidden="false" customHeight="false" outlineLevel="0" collapsed="false">
      <c r="A1995" s="35"/>
      <c r="B1995" s="35"/>
      <c r="G1995" s="0" t="str">
        <f aca="false">IF(A1995="","",IF(AND(A1995&gt;=Debut,A1995&lt;Fin),1,0))</f>
        <v/>
      </c>
      <c r="H1995" s="0" t="str">
        <f aca="false">IF(G1995=1,INT(ROUND((A1995-Debut)*86400,0)/600),"")</f>
        <v/>
      </c>
      <c r="I1995" s="0" t="str">
        <f aca="false">IF(G1995=1,INT(ROUND((A1995-Debut)*86400,0)/3600),"")</f>
        <v/>
      </c>
      <c r="J1995" s="0" t="str">
        <f aca="false">IF(OR(A1995="",B1995=""),"",ROUND((B1995-A1995)*86400,0))</f>
        <v/>
      </c>
      <c r="K1995" s="37" t="str">
        <f aca="false">IF(G1995=1,IF(COUNTIFS($C:$C,C1995,$G:$G,1,$A:$A,"&gt;="&amp;(A1995-FenetreInterm/86400),$A:$A,"&lt;="&amp;A1995)&gt;=NbInterm,1,0),"")</f>
        <v/>
      </c>
      <c r="L1995" s="37" t="str">
        <f aca="false">IF(G1995=1,IF(B1995="",0,IF(J1995&lt;SeuilFugitive,1,0)),"")</f>
        <v/>
      </c>
      <c r="M1995" s="37" t="str">
        <f aca="false">IF(G1995=1,IF(B1995="",IF((Fin-A1995)*24&gt;SeuilFigee,1,0),IF(J1995&gt;SeuilFigee*3600,1,0)),"")</f>
        <v/>
      </c>
      <c r="N1995" s="0" t="str">
        <f aca="false">IF(G1995=1,IF(COUNTIF(H$2:H1995,H1995)=1,COUNTIF($H:$H,H1995),""),"")</f>
        <v/>
      </c>
      <c r="O1995" s="0" t="str">
        <f aca="false">IF(G1995=1,IF(COUNTIF(I$2:I1995,I1995)=1,COUNTIF($I:$I,I1995),""),"")</f>
        <v/>
      </c>
      <c r="P1995" s="38" t="str">
        <f aca="false">IF(G1995=1,IF(COUNTIFS(C$2:C1995,C1995,G$2:G1995,1)=1,COUNTIFS($C:$C,C1995,$G:$G,1)+ROW()/10000000,""),"")</f>
        <v/>
      </c>
      <c r="Q1995" s="0" t="str">
        <f aca="false">IF(K1995=1,IF(COUNTIFS(C$2:C1995,C1995,K$2:K1995,1)=1,1,0),"")</f>
        <v/>
      </c>
      <c r="R1995" s="0" t="str">
        <f aca="false">IF(M1995=1,IF(COUNTIFS(C$2:C1995,C1995,M$2:M1995,1)=1,1,0),"")</f>
        <v/>
      </c>
      <c r="S1995" s="0" t="str">
        <f aca="false">IF(L1995=1,IF(COUNTIFS(C$2:C1995,C1995,L$2:L1995,1)=1,1,0),"")</f>
        <v/>
      </c>
      <c r="T1995" s="38" t="str">
        <f aca="false">IF(N1995="","",N1995+ROW()/10000000)</f>
        <v/>
      </c>
      <c r="U1995" s="0" t="str">
        <f aca="false">IF(G1995=1,IF(B1995="",1,0),"")</f>
        <v/>
      </c>
    </row>
    <row r="1996" customFormat="false" ht="15" hidden="false" customHeight="false" outlineLevel="0" collapsed="false">
      <c r="A1996" s="35"/>
      <c r="B1996" s="35"/>
      <c r="G1996" s="0" t="str">
        <f aca="false">IF(A1996="","",IF(AND(A1996&gt;=Debut,A1996&lt;Fin),1,0))</f>
        <v/>
      </c>
      <c r="H1996" s="0" t="str">
        <f aca="false">IF(G1996=1,INT(ROUND((A1996-Debut)*86400,0)/600),"")</f>
        <v/>
      </c>
      <c r="I1996" s="0" t="str">
        <f aca="false">IF(G1996=1,INT(ROUND((A1996-Debut)*86400,0)/3600),"")</f>
        <v/>
      </c>
      <c r="J1996" s="0" t="str">
        <f aca="false">IF(OR(A1996="",B1996=""),"",ROUND((B1996-A1996)*86400,0))</f>
        <v/>
      </c>
      <c r="K1996" s="37" t="str">
        <f aca="false">IF(G1996=1,IF(COUNTIFS($C:$C,C1996,$G:$G,1,$A:$A,"&gt;="&amp;(A1996-FenetreInterm/86400),$A:$A,"&lt;="&amp;A1996)&gt;=NbInterm,1,0),"")</f>
        <v/>
      </c>
      <c r="L1996" s="37" t="str">
        <f aca="false">IF(G1996=1,IF(B1996="",0,IF(J1996&lt;SeuilFugitive,1,0)),"")</f>
        <v/>
      </c>
      <c r="M1996" s="37" t="str">
        <f aca="false">IF(G1996=1,IF(B1996="",IF((Fin-A1996)*24&gt;SeuilFigee,1,0),IF(J1996&gt;SeuilFigee*3600,1,0)),"")</f>
        <v/>
      </c>
      <c r="N1996" s="0" t="str">
        <f aca="false">IF(G1996=1,IF(COUNTIF(H$2:H1996,H1996)=1,COUNTIF($H:$H,H1996),""),"")</f>
        <v/>
      </c>
      <c r="O1996" s="0" t="str">
        <f aca="false">IF(G1996=1,IF(COUNTIF(I$2:I1996,I1996)=1,COUNTIF($I:$I,I1996),""),"")</f>
        <v/>
      </c>
      <c r="P1996" s="38" t="str">
        <f aca="false">IF(G1996=1,IF(COUNTIFS(C$2:C1996,C1996,G$2:G1996,1)=1,COUNTIFS($C:$C,C1996,$G:$G,1)+ROW()/10000000,""),"")</f>
        <v/>
      </c>
      <c r="Q1996" s="0" t="str">
        <f aca="false">IF(K1996=1,IF(COUNTIFS(C$2:C1996,C1996,K$2:K1996,1)=1,1,0),"")</f>
        <v/>
      </c>
      <c r="R1996" s="0" t="str">
        <f aca="false">IF(M1996=1,IF(COUNTIFS(C$2:C1996,C1996,M$2:M1996,1)=1,1,0),"")</f>
        <v/>
      </c>
      <c r="S1996" s="0" t="str">
        <f aca="false">IF(L1996=1,IF(COUNTIFS(C$2:C1996,C1996,L$2:L1996,1)=1,1,0),"")</f>
        <v/>
      </c>
      <c r="T1996" s="38" t="str">
        <f aca="false">IF(N1996="","",N1996+ROW()/10000000)</f>
        <v/>
      </c>
      <c r="U1996" s="0" t="str">
        <f aca="false">IF(G1996=1,IF(B1996="",1,0),"")</f>
        <v/>
      </c>
    </row>
    <row r="1997" customFormat="false" ht="15" hidden="false" customHeight="false" outlineLevel="0" collapsed="false">
      <c r="A1997" s="35"/>
      <c r="B1997" s="35"/>
      <c r="G1997" s="0" t="str">
        <f aca="false">IF(A1997="","",IF(AND(A1997&gt;=Debut,A1997&lt;Fin),1,0))</f>
        <v/>
      </c>
      <c r="H1997" s="0" t="str">
        <f aca="false">IF(G1997=1,INT(ROUND((A1997-Debut)*86400,0)/600),"")</f>
        <v/>
      </c>
      <c r="I1997" s="0" t="str">
        <f aca="false">IF(G1997=1,INT(ROUND((A1997-Debut)*86400,0)/3600),"")</f>
        <v/>
      </c>
      <c r="J1997" s="0" t="str">
        <f aca="false">IF(OR(A1997="",B1997=""),"",ROUND((B1997-A1997)*86400,0))</f>
        <v/>
      </c>
      <c r="K1997" s="37" t="str">
        <f aca="false">IF(G1997=1,IF(COUNTIFS($C:$C,C1997,$G:$G,1,$A:$A,"&gt;="&amp;(A1997-FenetreInterm/86400),$A:$A,"&lt;="&amp;A1997)&gt;=NbInterm,1,0),"")</f>
        <v/>
      </c>
      <c r="L1997" s="37" t="str">
        <f aca="false">IF(G1997=1,IF(B1997="",0,IF(J1997&lt;SeuilFugitive,1,0)),"")</f>
        <v/>
      </c>
      <c r="M1997" s="37" t="str">
        <f aca="false">IF(G1997=1,IF(B1997="",IF((Fin-A1997)*24&gt;SeuilFigee,1,0),IF(J1997&gt;SeuilFigee*3600,1,0)),"")</f>
        <v/>
      </c>
      <c r="N1997" s="0" t="str">
        <f aca="false">IF(G1997=1,IF(COUNTIF(H$2:H1997,H1997)=1,COUNTIF($H:$H,H1997),""),"")</f>
        <v/>
      </c>
      <c r="O1997" s="0" t="str">
        <f aca="false">IF(G1997=1,IF(COUNTIF(I$2:I1997,I1997)=1,COUNTIF($I:$I,I1997),""),"")</f>
        <v/>
      </c>
      <c r="P1997" s="38" t="str">
        <f aca="false">IF(G1997=1,IF(COUNTIFS(C$2:C1997,C1997,G$2:G1997,1)=1,COUNTIFS($C:$C,C1997,$G:$G,1)+ROW()/10000000,""),"")</f>
        <v/>
      </c>
      <c r="Q1997" s="0" t="str">
        <f aca="false">IF(K1997=1,IF(COUNTIFS(C$2:C1997,C1997,K$2:K1997,1)=1,1,0),"")</f>
        <v/>
      </c>
      <c r="R1997" s="0" t="str">
        <f aca="false">IF(M1997=1,IF(COUNTIFS(C$2:C1997,C1997,M$2:M1997,1)=1,1,0),"")</f>
        <v/>
      </c>
      <c r="S1997" s="0" t="str">
        <f aca="false">IF(L1997=1,IF(COUNTIFS(C$2:C1997,C1997,L$2:L1997,1)=1,1,0),"")</f>
        <v/>
      </c>
      <c r="T1997" s="38" t="str">
        <f aca="false">IF(N1997="","",N1997+ROW()/10000000)</f>
        <v/>
      </c>
      <c r="U1997" s="0" t="str">
        <f aca="false">IF(G1997=1,IF(B1997="",1,0),"")</f>
        <v/>
      </c>
    </row>
    <row r="1998" customFormat="false" ht="15" hidden="false" customHeight="false" outlineLevel="0" collapsed="false">
      <c r="A1998" s="35"/>
      <c r="B1998" s="35"/>
      <c r="G1998" s="0" t="str">
        <f aca="false">IF(A1998="","",IF(AND(A1998&gt;=Debut,A1998&lt;Fin),1,0))</f>
        <v/>
      </c>
      <c r="H1998" s="0" t="str">
        <f aca="false">IF(G1998=1,INT(ROUND((A1998-Debut)*86400,0)/600),"")</f>
        <v/>
      </c>
      <c r="I1998" s="0" t="str">
        <f aca="false">IF(G1998=1,INT(ROUND((A1998-Debut)*86400,0)/3600),"")</f>
        <v/>
      </c>
      <c r="J1998" s="0" t="str">
        <f aca="false">IF(OR(A1998="",B1998=""),"",ROUND((B1998-A1998)*86400,0))</f>
        <v/>
      </c>
      <c r="K1998" s="37" t="str">
        <f aca="false">IF(G1998=1,IF(COUNTIFS($C:$C,C1998,$G:$G,1,$A:$A,"&gt;="&amp;(A1998-FenetreInterm/86400),$A:$A,"&lt;="&amp;A1998)&gt;=NbInterm,1,0),"")</f>
        <v/>
      </c>
      <c r="L1998" s="37" t="str">
        <f aca="false">IF(G1998=1,IF(B1998="",0,IF(J1998&lt;SeuilFugitive,1,0)),"")</f>
        <v/>
      </c>
      <c r="M1998" s="37" t="str">
        <f aca="false">IF(G1998=1,IF(B1998="",IF((Fin-A1998)*24&gt;SeuilFigee,1,0),IF(J1998&gt;SeuilFigee*3600,1,0)),"")</f>
        <v/>
      </c>
      <c r="N1998" s="0" t="str">
        <f aca="false">IF(G1998=1,IF(COUNTIF(H$2:H1998,H1998)=1,COUNTIF($H:$H,H1998),""),"")</f>
        <v/>
      </c>
      <c r="O1998" s="0" t="str">
        <f aca="false">IF(G1998=1,IF(COUNTIF(I$2:I1998,I1998)=1,COUNTIF($I:$I,I1998),""),"")</f>
        <v/>
      </c>
      <c r="P1998" s="38" t="str">
        <f aca="false">IF(G1998=1,IF(COUNTIFS(C$2:C1998,C1998,G$2:G1998,1)=1,COUNTIFS($C:$C,C1998,$G:$G,1)+ROW()/10000000,""),"")</f>
        <v/>
      </c>
      <c r="Q1998" s="0" t="str">
        <f aca="false">IF(K1998=1,IF(COUNTIFS(C$2:C1998,C1998,K$2:K1998,1)=1,1,0),"")</f>
        <v/>
      </c>
      <c r="R1998" s="0" t="str">
        <f aca="false">IF(M1998=1,IF(COUNTIFS(C$2:C1998,C1998,M$2:M1998,1)=1,1,0),"")</f>
        <v/>
      </c>
      <c r="S1998" s="0" t="str">
        <f aca="false">IF(L1998=1,IF(COUNTIFS(C$2:C1998,C1998,L$2:L1998,1)=1,1,0),"")</f>
        <v/>
      </c>
      <c r="T1998" s="38" t="str">
        <f aca="false">IF(N1998="","",N1998+ROW()/10000000)</f>
        <v/>
      </c>
      <c r="U1998" s="0" t="str">
        <f aca="false">IF(G1998=1,IF(B1998="",1,0),"")</f>
        <v/>
      </c>
    </row>
    <row r="1999" customFormat="false" ht="15" hidden="false" customHeight="false" outlineLevel="0" collapsed="false">
      <c r="A1999" s="35"/>
      <c r="B1999" s="35"/>
      <c r="G1999" s="0" t="str">
        <f aca="false">IF(A1999="","",IF(AND(A1999&gt;=Debut,A1999&lt;Fin),1,0))</f>
        <v/>
      </c>
      <c r="H1999" s="0" t="str">
        <f aca="false">IF(G1999=1,INT(ROUND((A1999-Debut)*86400,0)/600),"")</f>
        <v/>
      </c>
      <c r="I1999" s="0" t="str">
        <f aca="false">IF(G1999=1,INT(ROUND((A1999-Debut)*86400,0)/3600),"")</f>
        <v/>
      </c>
      <c r="J1999" s="0" t="str">
        <f aca="false">IF(OR(A1999="",B1999=""),"",ROUND((B1999-A1999)*86400,0))</f>
        <v/>
      </c>
      <c r="K1999" s="37" t="str">
        <f aca="false">IF(G1999=1,IF(COUNTIFS($C:$C,C1999,$G:$G,1,$A:$A,"&gt;="&amp;(A1999-FenetreInterm/86400),$A:$A,"&lt;="&amp;A1999)&gt;=NbInterm,1,0),"")</f>
        <v/>
      </c>
      <c r="L1999" s="37" t="str">
        <f aca="false">IF(G1999=1,IF(B1999="",0,IF(J1999&lt;SeuilFugitive,1,0)),"")</f>
        <v/>
      </c>
      <c r="M1999" s="37" t="str">
        <f aca="false">IF(G1999=1,IF(B1999="",IF((Fin-A1999)*24&gt;SeuilFigee,1,0),IF(J1999&gt;SeuilFigee*3600,1,0)),"")</f>
        <v/>
      </c>
      <c r="N1999" s="0" t="str">
        <f aca="false">IF(G1999=1,IF(COUNTIF(H$2:H1999,H1999)=1,COUNTIF($H:$H,H1999),""),"")</f>
        <v/>
      </c>
      <c r="O1999" s="0" t="str">
        <f aca="false">IF(G1999=1,IF(COUNTIF(I$2:I1999,I1999)=1,COUNTIF($I:$I,I1999),""),"")</f>
        <v/>
      </c>
      <c r="P1999" s="38" t="str">
        <f aca="false">IF(G1999=1,IF(COUNTIFS(C$2:C1999,C1999,G$2:G1999,1)=1,COUNTIFS($C:$C,C1999,$G:$G,1)+ROW()/10000000,""),"")</f>
        <v/>
      </c>
      <c r="Q1999" s="0" t="str">
        <f aca="false">IF(K1999=1,IF(COUNTIFS(C$2:C1999,C1999,K$2:K1999,1)=1,1,0),"")</f>
        <v/>
      </c>
      <c r="R1999" s="0" t="str">
        <f aca="false">IF(M1999=1,IF(COUNTIFS(C$2:C1999,C1999,M$2:M1999,1)=1,1,0),"")</f>
        <v/>
      </c>
      <c r="S1999" s="0" t="str">
        <f aca="false">IF(L1999=1,IF(COUNTIFS(C$2:C1999,C1999,L$2:L1999,1)=1,1,0),"")</f>
        <v/>
      </c>
      <c r="T1999" s="38" t="str">
        <f aca="false">IF(N1999="","",N1999+ROW()/10000000)</f>
        <v/>
      </c>
      <c r="U1999" s="0" t="str">
        <f aca="false">IF(G1999=1,IF(B1999="",1,0),"")</f>
        <v/>
      </c>
    </row>
    <row r="2000" customFormat="false" ht="15" hidden="false" customHeight="false" outlineLevel="0" collapsed="false">
      <c r="A2000" s="35"/>
      <c r="B2000" s="35"/>
      <c r="G2000" s="0" t="str">
        <f aca="false">IF(A2000="","",IF(AND(A2000&gt;=Debut,A2000&lt;Fin),1,0))</f>
        <v/>
      </c>
      <c r="H2000" s="0" t="str">
        <f aca="false">IF(G2000=1,INT(ROUND((A2000-Debut)*86400,0)/600),"")</f>
        <v/>
      </c>
      <c r="I2000" s="0" t="str">
        <f aca="false">IF(G2000=1,INT(ROUND((A2000-Debut)*86400,0)/3600),"")</f>
        <v/>
      </c>
      <c r="J2000" s="0" t="str">
        <f aca="false">IF(OR(A2000="",B2000=""),"",ROUND((B2000-A2000)*86400,0))</f>
        <v/>
      </c>
      <c r="K2000" s="37" t="str">
        <f aca="false">IF(G2000=1,IF(COUNTIFS($C:$C,C2000,$G:$G,1,$A:$A,"&gt;="&amp;(A2000-FenetreInterm/86400),$A:$A,"&lt;="&amp;A2000)&gt;=NbInterm,1,0),"")</f>
        <v/>
      </c>
      <c r="L2000" s="37" t="str">
        <f aca="false">IF(G2000=1,IF(B2000="",0,IF(J2000&lt;SeuilFugitive,1,0)),"")</f>
        <v/>
      </c>
      <c r="M2000" s="37" t="str">
        <f aca="false">IF(G2000=1,IF(B2000="",IF((Fin-A2000)*24&gt;SeuilFigee,1,0),IF(J2000&gt;SeuilFigee*3600,1,0)),"")</f>
        <v/>
      </c>
      <c r="N2000" s="0" t="str">
        <f aca="false">IF(G2000=1,IF(COUNTIF(H$2:H2000,H2000)=1,COUNTIF($H:$H,H2000),""),"")</f>
        <v/>
      </c>
      <c r="O2000" s="0" t="str">
        <f aca="false">IF(G2000=1,IF(COUNTIF(I$2:I2000,I2000)=1,COUNTIF($I:$I,I2000),""),"")</f>
        <v/>
      </c>
      <c r="P2000" s="38" t="str">
        <f aca="false">IF(G2000=1,IF(COUNTIFS(C$2:C2000,C2000,G$2:G2000,1)=1,COUNTIFS($C:$C,C2000,$G:$G,1)+ROW()/10000000,""),"")</f>
        <v/>
      </c>
      <c r="Q2000" s="0" t="str">
        <f aca="false">IF(K2000=1,IF(COUNTIFS(C$2:C2000,C2000,K$2:K2000,1)=1,1,0),"")</f>
        <v/>
      </c>
      <c r="R2000" s="0" t="str">
        <f aca="false">IF(M2000=1,IF(COUNTIFS(C$2:C2000,C2000,M$2:M2000,1)=1,1,0),"")</f>
        <v/>
      </c>
      <c r="S2000" s="0" t="str">
        <f aca="false">IF(L2000=1,IF(COUNTIFS(C$2:C2000,C2000,L$2:L2000,1)=1,1,0),"")</f>
        <v/>
      </c>
      <c r="T2000" s="38" t="str">
        <f aca="false">IF(N2000="","",N2000+ROW()/10000000)</f>
        <v/>
      </c>
      <c r="U2000" s="0" t="str">
        <f aca="false">IF(G2000=1,IF(B2000="",1,0),"")</f>
        <v/>
      </c>
    </row>
    <row r="2001" customFormat="false" ht="15" hidden="false" customHeight="false" outlineLevel="0" collapsed="false">
      <c r="A2001" s="35"/>
      <c r="B2001" s="35"/>
      <c r="G2001" s="0" t="str">
        <f aca="false">IF(A2001="","",IF(AND(A2001&gt;=Debut,A2001&lt;Fin),1,0))</f>
        <v/>
      </c>
      <c r="H2001" s="0" t="str">
        <f aca="false">IF(G2001=1,INT(ROUND((A2001-Debut)*86400,0)/600),"")</f>
        <v/>
      </c>
      <c r="I2001" s="0" t="str">
        <f aca="false">IF(G2001=1,INT(ROUND((A2001-Debut)*86400,0)/3600),"")</f>
        <v/>
      </c>
      <c r="J2001" s="0" t="str">
        <f aca="false">IF(OR(A2001="",B2001=""),"",ROUND((B2001-A2001)*86400,0))</f>
        <v/>
      </c>
      <c r="K2001" s="37" t="str">
        <f aca="false">IF(G2001=1,IF(COUNTIFS($C:$C,C2001,$G:$G,1,$A:$A,"&gt;="&amp;(A2001-FenetreInterm/86400),$A:$A,"&lt;="&amp;A2001)&gt;=NbInterm,1,0),"")</f>
        <v/>
      </c>
      <c r="L2001" s="37" t="str">
        <f aca="false">IF(G2001=1,IF(B2001="",0,IF(J2001&lt;SeuilFugitive,1,0)),"")</f>
        <v/>
      </c>
      <c r="M2001" s="37" t="str">
        <f aca="false">IF(G2001=1,IF(B2001="",IF((Fin-A2001)*24&gt;SeuilFigee,1,0),IF(J2001&gt;SeuilFigee*3600,1,0)),"")</f>
        <v/>
      </c>
      <c r="N2001" s="0" t="str">
        <f aca="false">IF(G2001=1,IF(COUNTIF(H$2:H2001,H2001)=1,COUNTIF($H:$H,H2001),""),"")</f>
        <v/>
      </c>
      <c r="O2001" s="0" t="str">
        <f aca="false">IF(G2001=1,IF(COUNTIF(I$2:I2001,I2001)=1,COUNTIF($I:$I,I2001),""),"")</f>
        <v/>
      </c>
      <c r="P2001" s="38" t="str">
        <f aca="false">IF(G2001=1,IF(COUNTIFS(C$2:C2001,C2001,G$2:G2001,1)=1,COUNTIFS($C:$C,C2001,$G:$G,1)+ROW()/10000000,""),"")</f>
        <v/>
      </c>
      <c r="Q2001" s="0" t="str">
        <f aca="false">IF(K2001=1,IF(COUNTIFS(C$2:C2001,C2001,K$2:K2001,1)=1,1,0),"")</f>
        <v/>
      </c>
      <c r="R2001" s="0" t="str">
        <f aca="false">IF(M2001=1,IF(COUNTIFS(C$2:C2001,C2001,M$2:M2001,1)=1,1,0),"")</f>
        <v/>
      </c>
      <c r="S2001" s="0" t="str">
        <f aca="false">IF(L2001=1,IF(COUNTIFS(C$2:C2001,C2001,L$2:L2001,1)=1,1,0),"")</f>
        <v/>
      </c>
      <c r="T2001" s="38" t="str">
        <f aca="false">IF(N2001="","",N2001+ROW()/10000000)</f>
        <v/>
      </c>
      <c r="U2001" s="0" t="str">
        <f aca="false">IF(G2001=1,IF(B2001="",1,0),"")</f>
        <v/>
      </c>
    </row>
    <row r="2002" customFormat="false" ht="15" hidden="false" customHeight="false" outlineLevel="0" collapsed="false">
      <c r="A2002" s="35"/>
      <c r="B2002" s="35"/>
      <c r="G2002" s="0" t="str">
        <f aca="false">IF(A2002="","",IF(AND(A2002&gt;=Debut,A2002&lt;Fin),1,0))</f>
        <v/>
      </c>
      <c r="H2002" s="0" t="str">
        <f aca="false">IF(G2002=1,INT(ROUND((A2002-Debut)*86400,0)/600),"")</f>
        <v/>
      </c>
      <c r="I2002" s="0" t="str">
        <f aca="false">IF(G2002=1,INT(ROUND((A2002-Debut)*86400,0)/3600),"")</f>
        <v/>
      </c>
      <c r="J2002" s="0" t="str">
        <f aca="false">IF(OR(A2002="",B2002=""),"",ROUND((B2002-A2002)*86400,0))</f>
        <v/>
      </c>
      <c r="K2002" s="37" t="str">
        <f aca="false">IF(G2002=1,IF(COUNTIFS($C:$C,C2002,$G:$G,1,$A:$A,"&gt;="&amp;(A2002-FenetreInterm/86400),$A:$A,"&lt;="&amp;A2002)&gt;=NbInterm,1,0),"")</f>
        <v/>
      </c>
      <c r="L2002" s="37" t="str">
        <f aca="false">IF(G2002=1,IF(B2002="",0,IF(J2002&lt;SeuilFugitive,1,0)),"")</f>
        <v/>
      </c>
      <c r="M2002" s="37" t="str">
        <f aca="false">IF(G2002=1,IF(B2002="",IF((Fin-A2002)*24&gt;SeuilFigee,1,0),IF(J2002&gt;SeuilFigee*3600,1,0)),"")</f>
        <v/>
      </c>
      <c r="N2002" s="0" t="str">
        <f aca="false">IF(G2002=1,IF(COUNTIF(H$2:H2002,H2002)=1,COUNTIF($H:$H,H2002),""),"")</f>
        <v/>
      </c>
      <c r="O2002" s="0" t="str">
        <f aca="false">IF(G2002=1,IF(COUNTIF(I$2:I2002,I2002)=1,COUNTIF($I:$I,I2002),""),"")</f>
        <v/>
      </c>
      <c r="P2002" s="38" t="str">
        <f aca="false">IF(G2002=1,IF(COUNTIFS(C$2:C2002,C2002,G$2:G2002,1)=1,COUNTIFS($C:$C,C2002,$G:$G,1)+ROW()/10000000,""),"")</f>
        <v/>
      </c>
      <c r="Q2002" s="0" t="str">
        <f aca="false">IF(K2002=1,IF(COUNTIFS(C$2:C2002,C2002,K$2:K2002,1)=1,1,0),"")</f>
        <v/>
      </c>
      <c r="R2002" s="0" t="str">
        <f aca="false">IF(M2002=1,IF(COUNTIFS(C$2:C2002,C2002,M$2:M2002,1)=1,1,0),"")</f>
        <v/>
      </c>
      <c r="S2002" s="0" t="str">
        <f aca="false">IF(L2002=1,IF(COUNTIFS(C$2:C2002,C2002,L$2:L2002,1)=1,1,0),"")</f>
        <v/>
      </c>
      <c r="T2002" s="38" t="str">
        <f aca="false">IF(N2002="","",N2002+ROW()/10000000)</f>
        <v/>
      </c>
      <c r="U2002" s="0" t="str">
        <f aca="false">IF(G2002=1,IF(B2002="",1,0),"")</f>
        <v/>
      </c>
    </row>
    <row r="2003" customFormat="false" ht="15" hidden="false" customHeight="false" outlineLevel="0" collapsed="false">
      <c r="A2003" s="35"/>
      <c r="B2003" s="35"/>
      <c r="G2003" s="0" t="str">
        <f aca="false">IF(A2003="","",IF(AND(A2003&gt;=Debut,A2003&lt;Fin),1,0))</f>
        <v/>
      </c>
      <c r="H2003" s="0" t="str">
        <f aca="false">IF(G2003=1,INT(ROUND((A2003-Debut)*86400,0)/600),"")</f>
        <v/>
      </c>
      <c r="I2003" s="0" t="str">
        <f aca="false">IF(G2003=1,INT(ROUND((A2003-Debut)*86400,0)/3600),"")</f>
        <v/>
      </c>
      <c r="J2003" s="0" t="str">
        <f aca="false">IF(OR(A2003="",B2003=""),"",ROUND((B2003-A2003)*86400,0))</f>
        <v/>
      </c>
      <c r="K2003" s="37" t="str">
        <f aca="false">IF(G2003=1,IF(COUNTIFS($C:$C,C2003,$G:$G,1,$A:$A,"&gt;="&amp;(A2003-FenetreInterm/86400),$A:$A,"&lt;="&amp;A2003)&gt;=NbInterm,1,0),"")</f>
        <v/>
      </c>
      <c r="L2003" s="37" t="str">
        <f aca="false">IF(G2003=1,IF(B2003="",0,IF(J2003&lt;SeuilFugitive,1,0)),"")</f>
        <v/>
      </c>
      <c r="M2003" s="37" t="str">
        <f aca="false">IF(G2003=1,IF(B2003="",IF((Fin-A2003)*24&gt;SeuilFigee,1,0),IF(J2003&gt;SeuilFigee*3600,1,0)),"")</f>
        <v/>
      </c>
      <c r="N2003" s="0" t="str">
        <f aca="false">IF(G2003=1,IF(COUNTIF(H$2:H2003,H2003)=1,COUNTIF($H:$H,H2003),""),"")</f>
        <v/>
      </c>
      <c r="O2003" s="0" t="str">
        <f aca="false">IF(G2003=1,IF(COUNTIF(I$2:I2003,I2003)=1,COUNTIF($I:$I,I2003),""),"")</f>
        <v/>
      </c>
      <c r="P2003" s="38" t="str">
        <f aca="false">IF(G2003=1,IF(COUNTIFS(C$2:C2003,C2003,G$2:G2003,1)=1,COUNTIFS($C:$C,C2003,$G:$G,1)+ROW()/10000000,""),"")</f>
        <v/>
      </c>
      <c r="Q2003" s="0" t="str">
        <f aca="false">IF(K2003=1,IF(COUNTIFS(C$2:C2003,C2003,K$2:K2003,1)=1,1,0),"")</f>
        <v/>
      </c>
      <c r="R2003" s="0" t="str">
        <f aca="false">IF(M2003=1,IF(COUNTIFS(C$2:C2003,C2003,M$2:M2003,1)=1,1,0),"")</f>
        <v/>
      </c>
      <c r="S2003" s="0" t="str">
        <f aca="false">IF(L2003=1,IF(COUNTIFS(C$2:C2003,C2003,L$2:L2003,1)=1,1,0),"")</f>
        <v/>
      </c>
      <c r="T2003" s="38" t="str">
        <f aca="false">IF(N2003="","",N2003+ROW()/10000000)</f>
        <v/>
      </c>
      <c r="U2003" s="0" t="str">
        <f aca="false">IF(G2003=1,IF(B2003="",1,0),"")</f>
        <v/>
      </c>
    </row>
    <row r="2004" customFormat="false" ht="15" hidden="false" customHeight="false" outlineLevel="0" collapsed="false">
      <c r="A2004" s="35"/>
      <c r="B2004" s="35"/>
      <c r="G2004" s="0" t="str">
        <f aca="false">IF(A2004="","",IF(AND(A2004&gt;=Debut,A2004&lt;Fin),1,0))</f>
        <v/>
      </c>
      <c r="H2004" s="0" t="str">
        <f aca="false">IF(G2004=1,INT(ROUND((A2004-Debut)*86400,0)/600),"")</f>
        <v/>
      </c>
      <c r="I2004" s="0" t="str">
        <f aca="false">IF(G2004=1,INT(ROUND((A2004-Debut)*86400,0)/3600),"")</f>
        <v/>
      </c>
      <c r="J2004" s="0" t="str">
        <f aca="false">IF(OR(A2004="",B2004=""),"",ROUND((B2004-A2004)*86400,0))</f>
        <v/>
      </c>
      <c r="K2004" s="37" t="str">
        <f aca="false">IF(G2004=1,IF(COUNTIFS($C:$C,C2004,$G:$G,1,$A:$A,"&gt;="&amp;(A2004-FenetreInterm/86400),$A:$A,"&lt;="&amp;A2004)&gt;=NbInterm,1,0),"")</f>
        <v/>
      </c>
      <c r="L2004" s="37" t="str">
        <f aca="false">IF(G2004=1,IF(B2004="",0,IF(J2004&lt;SeuilFugitive,1,0)),"")</f>
        <v/>
      </c>
      <c r="M2004" s="37" t="str">
        <f aca="false">IF(G2004=1,IF(B2004="",IF((Fin-A2004)*24&gt;SeuilFigee,1,0),IF(J2004&gt;SeuilFigee*3600,1,0)),"")</f>
        <v/>
      </c>
      <c r="N2004" s="0" t="str">
        <f aca="false">IF(G2004=1,IF(COUNTIF(H$2:H2004,H2004)=1,COUNTIF($H:$H,H2004),""),"")</f>
        <v/>
      </c>
      <c r="O2004" s="0" t="str">
        <f aca="false">IF(G2004=1,IF(COUNTIF(I$2:I2004,I2004)=1,COUNTIF($I:$I,I2004),""),"")</f>
        <v/>
      </c>
      <c r="P2004" s="38" t="str">
        <f aca="false">IF(G2004=1,IF(COUNTIFS(C$2:C2004,C2004,G$2:G2004,1)=1,COUNTIFS($C:$C,C2004,$G:$G,1)+ROW()/10000000,""),"")</f>
        <v/>
      </c>
      <c r="Q2004" s="0" t="str">
        <f aca="false">IF(K2004=1,IF(COUNTIFS(C$2:C2004,C2004,K$2:K2004,1)=1,1,0),"")</f>
        <v/>
      </c>
      <c r="R2004" s="0" t="str">
        <f aca="false">IF(M2004=1,IF(COUNTIFS(C$2:C2004,C2004,M$2:M2004,1)=1,1,0),"")</f>
        <v/>
      </c>
      <c r="S2004" s="0" t="str">
        <f aca="false">IF(L2004=1,IF(COUNTIFS(C$2:C2004,C2004,L$2:L2004,1)=1,1,0),"")</f>
        <v/>
      </c>
      <c r="T2004" s="38" t="str">
        <f aca="false">IF(N2004="","",N2004+ROW()/10000000)</f>
        <v/>
      </c>
      <c r="U2004" s="0" t="str">
        <f aca="false">IF(G2004=1,IF(B2004="",1,0),"")</f>
        <v/>
      </c>
    </row>
    <row r="2005" customFormat="false" ht="15" hidden="false" customHeight="false" outlineLevel="0" collapsed="false">
      <c r="A2005" s="35"/>
      <c r="B2005" s="35"/>
      <c r="G2005" s="0" t="str">
        <f aca="false">IF(A2005="","",IF(AND(A2005&gt;=Debut,A2005&lt;Fin),1,0))</f>
        <v/>
      </c>
      <c r="H2005" s="0" t="str">
        <f aca="false">IF(G2005=1,INT(ROUND((A2005-Debut)*86400,0)/600),"")</f>
        <v/>
      </c>
      <c r="I2005" s="0" t="str">
        <f aca="false">IF(G2005=1,INT(ROUND((A2005-Debut)*86400,0)/3600),"")</f>
        <v/>
      </c>
      <c r="J2005" s="0" t="str">
        <f aca="false">IF(OR(A2005="",B2005=""),"",ROUND((B2005-A2005)*86400,0))</f>
        <v/>
      </c>
      <c r="K2005" s="37" t="str">
        <f aca="false">IF(G2005=1,IF(COUNTIFS($C:$C,C2005,$G:$G,1,$A:$A,"&gt;="&amp;(A2005-FenetreInterm/86400),$A:$A,"&lt;="&amp;A2005)&gt;=NbInterm,1,0),"")</f>
        <v/>
      </c>
      <c r="L2005" s="37" t="str">
        <f aca="false">IF(G2005=1,IF(B2005="",0,IF(J2005&lt;SeuilFugitive,1,0)),"")</f>
        <v/>
      </c>
      <c r="M2005" s="37" t="str">
        <f aca="false">IF(G2005=1,IF(B2005="",IF((Fin-A2005)*24&gt;SeuilFigee,1,0),IF(J2005&gt;SeuilFigee*3600,1,0)),"")</f>
        <v/>
      </c>
      <c r="N2005" s="0" t="str">
        <f aca="false">IF(G2005=1,IF(COUNTIF(H$2:H2005,H2005)=1,COUNTIF($H:$H,H2005),""),"")</f>
        <v/>
      </c>
      <c r="O2005" s="0" t="str">
        <f aca="false">IF(G2005=1,IF(COUNTIF(I$2:I2005,I2005)=1,COUNTIF($I:$I,I2005),""),"")</f>
        <v/>
      </c>
      <c r="P2005" s="38" t="str">
        <f aca="false">IF(G2005=1,IF(COUNTIFS(C$2:C2005,C2005,G$2:G2005,1)=1,COUNTIFS($C:$C,C2005,$G:$G,1)+ROW()/10000000,""),"")</f>
        <v/>
      </c>
      <c r="Q2005" s="0" t="str">
        <f aca="false">IF(K2005=1,IF(COUNTIFS(C$2:C2005,C2005,K$2:K2005,1)=1,1,0),"")</f>
        <v/>
      </c>
      <c r="R2005" s="0" t="str">
        <f aca="false">IF(M2005=1,IF(COUNTIFS(C$2:C2005,C2005,M$2:M2005,1)=1,1,0),"")</f>
        <v/>
      </c>
      <c r="S2005" s="0" t="str">
        <f aca="false">IF(L2005=1,IF(COUNTIFS(C$2:C2005,C2005,L$2:L2005,1)=1,1,0),"")</f>
        <v/>
      </c>
      <c r="T2005" s="38" t="str">
        <f aca="false">IF(N2005="","",N2005+ROW()/10000000)</f>
        <v/>
      </c>
      <c r="U2005" s="0" t="str">
        <f aca="false">IF(G2005=1,IF(B2005="",1,0),"")</f>
        <v/>
      </c>
    </row>
    <row r="2006" customFormat="false" ht="15" hidden="false" customHeight="false" outlineLevel="0" collapsed="false">
      <c r="A2006" s="35"/>
      <c r="B2006" s="35"/>
      <c r="G2006" s="0" t="str">
        <f aca="false">IF(A2006="","",IF(AND(A2006&gt;=Debut,A2006&lt;Fin),1,0))</f>
        <v/>
      </c>
      <c r="H2006" s="0" t="str">
        <f aca="false">IF(G2006=1,INT(ROUND((A2006-Debut)*86400,0)/600),"")</f>
        <v/>
      </c>
      <c r="I2006" s="0" t="str">
        <f aca="false">IF(G2006=1,INT(ROUND((A2006-Debut)*86400,0)/3600),"")</f>
        <v/>
      </c>
      <c r="J2006" s="0" t="str">
        <f aca="false">IF(OR(A2006="",B2006=""),"",ROUND((B2006-A2006)*86400,0))</f>
        <v/>
      </c>
      <c r="K2006" s="37" t="str">
        <f aca="false">IF(G2006=1,IF(COUNTIFS($C:$C,C2006,$G:$G,1,$A:$A,"&gt;="&amp;(A2006-FenetreInterm/86400),$A:$A,"&lt;="&amp;A2006)&gt;=NbInterm,1,0),"")</f>
        <v/>
      </c>
      <c r="L2006" s="37" t="str">
        <f aca="false">IF(G2006=1,IF(B2006="",0,IF(J2006&lt;SeuilFugitive,1,0)),"")</f>
        <v/>
      </c>
      <c r="M2006" s="37" t="str">
        <f aca="false">IF(G2006=1,IF(B2006="",IF((Fin-A2006)*24&gt;SeuilFigee,1,0),IF(J2006&gt;SeuilFigee*3600,1,0)),"")</f>
        <v/>
      </c>
      <c r="N2006" s="0" t="str">
        <f aca="false">IF(G2006=1,IF(COUNTIF(H$2:H2006,H2006)=1,COUNTIF($H:$H,H2006),""),"")</f>
        <v/>
      </c>
      <c r="O2006" s="0" t="str">
        <f aca="false">IF(G2006=1,IF(COUNTIF(I$2:I2006,I2006)=1,COUNTIF($I:$I,I2006),""),"")</f>
        <v/>
      </c>
      <c r="P2006" s="38" t="str">
        <f aca="false">IF(G2006=1,IF(COUNTIFS(C$2:C2006,C2006,G$2:G2006,1)=1,COUNTIFS($C:$C,C2006,$G:$G,1)+ROW()/10000000,""),"")</f>
        <v/>
      </c>
      <c r="Q2006" s="0" t="str">
        <f aca="false">IF(K2006=1,IF(COUNTIFS(C$2:C2006,C2006,K$2:K2006,1)=1,1,0),"")</f>
        <v/>
      </c>
      <c r="R2006" s="0" t="str">
        <f aca="false">IF(M2006=1,IF(COUNTIFS(C$2:C2006,C2006,M$2:M2006,1)=1,1,0),"")</f>
        <v/>
      </c>
      <c r="S2006" s="0" t="str">
        <f aca="false">IF(L2006=1,IF(COUNTIFS(C$2:C2006,C2006,L$2:L2006,1)=1,1,0),"")</f>
        <v/>
      </c>
      <c r="T2006" s="38" t="str">
        <f aca="false">IF(N2006="","",N2006+ROW()/10000000)</f>
        <v/>
      </c>
      <c r="U2006" s="0" t="str">
        <f aca="false">IF(G2006=1,IF(B2006="",1,0),"")</f>
        <v/>
      </c>
    </row>
    <row r="2007" customFormat="false" ht="15" hidden="false" customHeight="false" outlineLevel="0" collapsed="false">
      <c r="A2007" s="35"/>
      <c r="B2007" s="35"/>
      <c r="G2007" s="0" t="str">
        <f aca="false">IF(A2007="","",IF(AND(A2007&gt;=Debut,A2007&lt;Fin),1,0))</f>
        <v/>
      </c>
      <c r="H2007" s="0" t="str">
        <f aca="false">IF(G2007=1,INT(ROUND((A2007-Debut)*86400,0)/600),"")</f>
        <v/>
      </c>
      <c r="I2007" s="0" t="str">
        <f aca="false">IF(G2007=1,INT(ROUND((A2007-Debut)*86400,0)/3600),"")</f>
        <v/>
      </c>
      <c r="J2007" s="0" t="str">
        <f aca="false">IF(OR(A2007="",B2007=""),"",ROUND((B2007-A2007)*86400,0))</f>
        <v/>
      </c>
      <c r="K2007" s="37" t="str">
        <f aca="false">IF(G2007=1,IF(COUNTIFS($C:$C,C2007,$G:$G,1,$A:$A,"&gt;="&amp;(A2007-FenetreInterm/86400),$A:$A,"&lt;="&amp;A2007)&gt;=NbInterm,1,0),"")</f>
        <v/>
      </c>
      <c r="L2007" s="37" t="str">
        <f aca="false">IF(G2007=1,IF(B2007="",0,IF(J2007&lt;SeuilFugitive,1,0)),"")</f>
        <v/>
      </c>
      <c r="M2007" s="37" t="str">
        <f aca="false">IF(G2007=1,IF(B2007="",IF((Fin-A2007)*24&gt;SeuilFigee,1,0),IF(J2007&gt;SeuilFigee*3600,1,0)),"")</f>
        <v/>
      </c>
      <c r="N2007" s="0" t="str">
        <f aca="false">IF(G2007=1,IF(COUNTIF(H$2:H2007,H2007)=1,COUNTIF($H:$H,H2007),""),"")</f>
        <v/>
      </c>
      <c r="O2007" s="0" t="str">
        <f aca="false">IF(G2007=1,IF(COUNTIF(I$2:I2007,I2007)=1,COUNTIF($I:$I,I2007),""),"")</f>
        <v/>
      </c>
      <c r="P2007" s="38" t="str">
        <f aca="false">IF(G2007=1,IF(COUNTIFS(C$2:C2007,C2007,G$2:G2007,1)=1,COUNTIFS($C:$C,C2007,$G:$G,1)+ROW()/10000000,""),"")</f>
        <v/>
      </c>
      <c r="Q2007" s="0" t="str">
        <f aca="false">IF(K2007=1,IF(COUNTIFS(C$2:C2007,C2007,K$2:K2007,1)=1,1,0),"")</f>
        <v/>
      </c>
      <c r="R2007" s="0" t="str">
        <f aca="false">IF(M2007=1,IF(COUNTIFS(C$2:C2007,C2007,M$2:M2007,1)=1,1,0),"")</f>
        <v/>
      </c>
      <c r="S2007" s="0" t="str">
        <f aca="false">IF(L2007=1,IF(COUNTIFS(C$2:C2007,C2007,L$2:L2007,1)=1,1,0),"")</f>
        <v/>
      </c>
      <c r="T2007" s="38" t="str">
        <f aca="false">IF(N2007="","",N2007+ROW()/10000000)</f>
        <v/>
      </c>
      <c r="U2007" s="0" t="str">
        <f aca="false">IF(G2007=1,IF(B2007="",1,0),"")</f>
        <v/>
      </c>
    </row>
    <row r="2008" customFormat="false" ht="15" hidden="false" customHeight="false" outlineLevel="0" collapsed="false">
      <c r="A2008" s="35"/>
      <c r="B2008" s="35"/>
      <c r="G2008" s="0" t="str">
        <f aca="false">IF(A2008="","",IF(AND(A2008&gt;=Debut,A2008&lt;Fin),1,0))</f>
        <v/>
      </c>
      <c r="H2008" s="0" t="str">
        <f aca="false">IF(G2008=1,INT(ROUND((A2008-Debut)*86400,0)/600),"")</f>
        <v/>
      </c>
      <c r="I2008" s="0" t="str">
        <f aca="false">IF(G2008=1,INT(ROUND((A2008-Debut)*86400,0)/3600),"")</f>
        <v/>
      </c>
      <c r="J2008" s="0" t="str">
        <f aca="false">IF(OR(A2008="",B2008=""),"",ROUND((B2008-A2008)*86400,0))</f>
        <v/>
      </c>
      <c r="K2008" s="37" t="str">
        <f aca="false">IF(G2008=1,IF(COUNTIFS($C:$C,C2008,$G:$G,1,$A:$A,"&gt;="&amp;(A2008-FenetreInterm/86400),$A:$A,"&lt;="&amp;A2008)&gt;=NbInterm,1,0),"")</f>
        <v/>
      </c>
      <c r="L2008" s="37" t="str">
        <f aca="false">IF(G2008=1,IF(B2008="",0,IF(J2008&lt;SeuilFugitive,1,0)),"")</f>
        <v/>
      </c>
      <c r="M2008" s="37" t="str">
        <f aca="false">IF(G2008=1,IF(B2008="",IF((Fin-A2008)*24&gt;SeuilFigee,1,0),IF(J2008&gt;SeuilFigee*3600,1,0)),"")</f>
        <v/>
      </c>
      <c r="N2008" s="0" t="str">
        <f aca="false">IF(G2008=1,IF(COUNTIF(H$2:H2008,H2008)=1,COUNTIF($H:$H,H2008),""),"")</f>
        <v/>
      </c>
      <c r="O2008" s="0" t="str">
        <f aca="false">IF(G2008=1,IF(COUNTIF(I$2:I2008,I2008)=1,COUNTIF($I:$I,I2008),""),"")</f>
        <v/>
      </c>
      <c r="P2008" s="38" t="str">
        <f aca="false">IF(G2008=1,IF(COUNTIFS(C$2:C2008,C2008,G$2:G2008,1)=1,COUNTIFS($C:$C,C2008,$G:$G,1)+ROW()/10000000,""),"")</f>
        <v/>
      </c>
      <c r="Q2008" s="0" t="str">
        <f aca="false">IF(K2008=1,IF(COUNTIFS(C$2:C2008,C2008,K$2:K2008,1)=1,1,0),"")</f>
        <v/>
      </c>
      <c r="R2008" s="0" t="str">
        <f aca="false">IF(M2008=1,IF(COUNTIFS(C$2:C2008,C2008,M$2:M2008,1)=1,1,0),"")</f>
        <v/>
      </c>
      <c r="S2008" s="0" t="str">
        <f aca="false">IF(L2008=1,IF(COUNTIFS(C$2:C2008,C2008,L$2:L2008,1)=1,1,0),"")</f>
        <v/>
      </c>
      <c r="T2008" s="38" t="str">
        <f aca="false">IF(N2008="","",N2008+ROW()/10000000)</f>
        <v/>
      </c>
      <c r="U2008" s="0" t="str">
        <f aca="false">IF(G2008=1,IF(B2008="",1,0),"")</f>
        <v/>
      </c>
    </row>
    <row r="2009" customFormat="false" ht="15" hidden="false" customHeight="false" outlineLevel="0" collapsed="false">
      <c r="A2009" s="35"/>
      <c r="B2009" s="35"/>
      <c r="G2009" s="0" t="str">
        <f aca="false">IF(A2009="","",IF(AND(A2009&gt;=Debut,A2009&lt;Fin),1,0))</f>
        <v/>
      </c>
      <c r="H2009" s="0" t="str">
        <f aca="false">IF(G2009=1,INT(ROUND((A2009-Debut)*86400,0)/600),"")</f>
        <v/>
      </c>
      <c r="I2009" s="0" t="str">
        <f aca="false">IF(G2009=1,INT(ROUND((A2009-Debut)*86400,0)/3600),"")</f>
        <v/>
      </c>
      <c r="J2009" s="0" t="str">
        <f aca="false">IF(OR(A2009="",B2009=""),"",ROUND((B2009-A2009)*86400,0))</f>
        <v/>
      </c>
      <c r="K2009" s="37" t="str">
        <f aca="false">IF(G2009=1,IF(COUNTIFS($C:$C,C2009,$G:$G,1,$A:$A,"&gt;="&amp;(A2009-FenetreInterm/86400),$A:$A,"&lt;="&amp;A2009)&gt;=NbInterm,1,0),"")</f>
        <v/>
      </c>
      <c r="L2009" s="37" t="str">
        <f aca="false">IF(G2009=1,IF(B2009="",0,IF(J2009&lt;SeuilFugitive,1,0)),"")</f>
        <v/>
      </c>
      <c r="M2009" s="37" t="str">
        <f aca="false">IF(G2009=1,IF(B2009="",IF((Fin-A2009)*24&gt;SeuilFigee,1,0),IF(J2009&gt;SeuilFigee*3600,1,0)),"")</f>
        <v/>
      </c>
      <c r="N2009" s="0" t="str">
        <f aca="false">IF(G2009=1,IF(COUNTIF(H$2:H2009,H2009)=1,COUNTIF($H:$H,H2009),""),"")</f>
        <v/>
      </c>
      <c r="O2009" s="0" t="str">
        <f aca="false">IF(G2009=1,IF(COUNTIF(I$2:I2009,I2009)=1,COUNTIF($I:$I,I2009),""),"")</f>
        <v/>
      </c>
      <c r="P2009" s="38" t="str">
        <f aca="false">IF(G2009=1,IF(COUNTIFS(C$2:C2009,C2009,G$2:G2009,1)=1,COUNTIFS($C:$C,C2009,$G:$G,1)+ROW()/10000000,""),"")</f>
        <v/>
      </c>
      <c r="Q2009" s="0" t="str">
        <f aca="false">IF(K2009=1,IF(COUNTIFS(C$2:C2009,C2009,K$2:K2009,1)=1,1,0),"")</f>
        <v/>
      </c>
      <c r="R2009" s="0" t="str">
        <f aca="false">IF(M2009=1,IF(COUNTIFS(C$2:C2009,C2009,M$2:M2009,1)=1,1,0),"")</f>
        <v/>
      </c>
      <c r="S2009" s="0" t="str">
        <f aca="false">IF(L2009=1,IF(COUNTIFS(C$2:C2009,C2009,L$2:L2009,1)=1,1,0),"")</f>
        <v/>
      </c>
      <c r="T2009" s="38" t="str">
        <f aca="false">IF(N2009="","",N2009+ROW()/10000000)</f>
        <v/>
      </c>
      <c r="U2009" s="0" t="str">
        <f aca="false">IF(G2009=1,IF(B2009="",1,0),"")</f>
        <v/>
      </c>
    </row>
    <row r="2010" customFormat="false" ht="15" hidden="false" customHeight="false" outlineLevel="0" collapsed="false">
      <c r="A2010" s="35"/>
      <c r="B2010" s="35"/>
      <c r="G2010" s="0" t="str">
        <f aca="false">IF(A2010="","",IF(AND(A2010&gt;=Debut,A2010&lt;Fin),1,0))</f>
        <v/>
      </c>
      <c r="H2010" s="0" t="str">
        <f aca="false">IF(G2010=1,INT(ROUND((A2010-Debut)*86400,0)/600),"")</f>
        <v/>
      </c>
      <c r="I2010" s="0" t="str">
        <f aca="false">IF(G2010=1,INT(ROUND((A2010-Debut)*86400,0)/3600),"")</f>
        <v/>
      </c>
      <c r="J2010" s="0" t="str">
        <f aca="false">IF(OR(A2010="",B2010=""),"",ROUND((B2010-A2010)*86400,0))</f>
        <v/>
      </c>
      <c r="K2010" s="37" t="str">
        <f aca="false">IF(G2010=1,IF(COUNTIFS($C:$C,C2010,$G:$G,1,$A:$A,"&gt;="&amp;(A2010-FenetreInterm/86400),$A:$A,"&lt;="&amp;A2010)&gt;=NbInterm,1,0),"")</f>
        <v/>
      </c>
      <c r="L2010" s="37" t="str">
        <f aca="false">IF(G2010=1,IF(B2010="",0,IF(J2010&lt;SeuilFugitive,1,0)),"")</f>
        <v/>
      </c>
      <c r="M2010" s="37" t="str">
        <f aca="false">IF(G2010=1,IF(B2010="",IF((Fin-A2010)*24&gt;SeuilFigee,1,0),IF(J2010&gt;SeuilFigee*3600,1,0)),"")</f>
        <v/>
      </c>
      <c r="N2010" s="0" t="str">
        <f aca="false">IF(G2010=1,IF(COUNTIF(H$2:H2010,H2010)=1,COUNTIF($H:$H,H2010),""),"")</f>
        <v/>
      </c>
      <c r="O2010" s="0" t="str">
        <f aca="false">IF(G2010=1,IF(COUNTIF(I$2:I2010,I2010)=1,COUNTIF($I:$I,I2010),""),"")</f>
        <v/>
      </c>
      <c r="P2010" s="38" t="str">
        <f aca="false">IF(G2010=1,IF(COUNTIFS(C$2:C2010,C2010,G$2:G2010,1)=1,COUNTIFS($C:$C,C2010,$G:$G,1)+ROW()/10000000,""),"")</f>
        <v/>
      </c>
      <c r="Q2010" s="0" t="str">
        <f aca="false">IF(K2010=1,IF(COUNTIFS(C$2:C2010,C2010,K$2:K2010,1)=1,1,0),"")</f>
        <v/>
      </c>
      <c r="R2010" s="0" t="str">
        <f aca="false">IF(M2010=1,IF(COUNTIFS(C$2:C2010,C2010,M$2:M2010,1)=1,1,0),"")</f>
        <v/>
      </c>
      <c r="S2010" s="0" t="str">
        <f aca="false">IF(L2010=1,IF(COUNTIFS(C$2:C2010,C2010,L$2:L2010,1)=1,1,0),"")</f>
        <v/>
      </c>
      <c r="T2010" s="38" t="str">
        <f aca="false">IF(N2010="","",N2010+ROW()/10000000)</f>
        <v/>
      </c>
      <c r="U2010" s="0" t="str">
        <f aca="false">IF(G2010=1,IF(B2010="",1,0),"")</f>
        <v/>
      </c>
    </row>
    <row r="2011" customFormat="false" ht="15" hidden="false" customHeight="false" outlineLevel="0" collapsed="false">
      <c r="A2011" s="35"/>
      <c r="B2011" s="35"/>
      <c r="G2011" s="0" t="str">
        <f aca="false">IF(A2011="","",IF(AND(A2011&gt;=Debut,A2011&lt;Fin),1,0))</f>
        <v/>
      </c>
      <c r="H2011" s="0" t="str">
        <f aca="false">IF(G2011=1,INT(ROUND((A2011-Debut)*86400,0)/600),"")</f>
        <v/>
      </c>
      <c r="I2011" s="0" t="str">
        <f aca="false">IF(G2011=1,INT(ROUND((A2011-Debut)*86400,0)/3600),"")</f>
        <v/>
      </c>
      <c r="J2011" s="0" t="str">
        <f aca="false">IF(OR(A2011="",B2011=""),"",ROUND((B2011-A2011)*86400,0))</f>
        <v/>
      </c>
      <c r="K2011" s="37" t="str">
        <f aca="false">IF(G2011=1,IF(COUNTIFS($C:$C,C2011,$G:$G,1,$A:$A,"&gt;="&amp;(A2011-FenetreInterm/86400),$A:$A,"&lt;="&amp;A2011)&gt;=NbInterm,1,0),"")</f>
        <v/>
      </c>
      <c r="L2011" s="37" t="str">
        <f aca="false">IF(G2011=1,IF(B2011="",0,IF(J2011&lt;SeuilFugitive,1,0)),"")</f>
        <v/>
      </c>
      <c r="M2011" s="37" t="str">
        <f aca="false">IF(G2011=1,IF(B2011="",IF((Fin-A2011)*24&gt;SeuilFigee,1,0),IF(J2011&gt;SeuilFigee*3600,1,0)),"")</f>
        <v/>
      </c>
      <c r="N2011" s="0" t="str">
        <f aca="false">IF(G2011=1,IF(COUNTIF(H$2:H2011,H2011)=1,COUNTIF($H:$H,H2011),""),"")</f>
        <v/>
      </c>
      <c r="O2011" s="0" t="str">
        <f aca="false">IF(G2011=1,IF(COUNTIF(I$2:I2011,I2011)=1,COUNTIF($I:$I,I2011),""),"")</f>
        <v/>
      </c>
      <c r="P2011" s="38" t="str">
        <f aca="false">IF(G2011=1,IF(COUNTIFS(C$2:C2011,C2011,G$2:G2011,1)=1,COUNTIFS($C:$C,C2011,$G:$G,1)+ROW()/10000000,""),"")</f>
        <v/>
      </c>
      <c r="Q2011" s="0" t="str">
        <f aca="false">IF(K2011=1,IF(COUNTIFS(C$2:C2011,C2011,K$2:K2011,1)=1,1,0),"")</f>
        <v/>
      </c>
      <c r="R2011" s="0" t="str">
        <f aca="false">IF(M2011=1,IF(COUNTIFS(C$2:C2011,C2011,M$2:M2011,1)=1,1,0),"")</f>
        <v/>
      </c>
      <c r="S2011" s="0" t="str">
        <f aca="false">IF(L2011=1,IF(COUNTIFS(C$2:C2011,C2011,L$2:L2011,1)=1,1,0),"")</f>
        <v/>
      </c>
      <c r="T2011" s="38" t="str">
        <f aca="false">IF(N2011="","",N2011+ROW()/10000000)</f>
        <v/>
      </c>
      <c r="U2011" s="0" t="str">
        <f aca="false">IF(G2011=1,IF(B2011="",1,0),"")</f>
        <v/>
      </c>
    </row>
    <row r="2012" customFormat="false" ht="15" hidden="false" customHeight="false" outlineLevel="0" collapsed="false">
      <c r="A2012" s="35"/>
      <c r="B2012" s="35"/>
      <c r="G2012" s="0" t="str">
        <f aca="false">IF(A2012="","",IF(AND(A2012&gt;=Debut,A2012&lt;Fin),1,0))</f>
        <v/>
      </c>
      <c r="H2012" s="0" t="str">
        <f aca="false">IF(G2012=1,INT(ROUND((A2012-Debut)*86400,0)/600),"")</f>
        <v/>
      </c>
      <c r="I2012" s="0" t="str">
        <f aca="false">IF(G2012=1,INT(ROUND((A2012-Debut)*86400,0)/3600),"")</f>
        <v/>
      </c>
      <c r="J2012" s="0" t="str">
        <f aca="false">IF(OR(A2012="",B2012=""),"",ROUND((B2012-A2012)*86400,0))</f>
        <v/>
      </c>
      <c r="K2012" s="37" t="str">
        <f aca="false">IF(G2012=1,IF(COUNTIFS($C:$C,C2012,$G:$G,1,$A:$A,"&gt;="&amp;(A2012-FenetreInterm/86400),$A:$A,"&lt;="&amp;A2012)&gt;=NbInterm,1,0),"")</f>
        <v/>
      </c>
      <c r="L2012" s="37" t="str">
        <f aca="false">IF(G2012=1,IF(B2012="",0,IF(J2012&lt;SeuilFugitive,1,0)),"")</f>
        <v/>
      </c>
      <c r="M2012" s="37" t="str">
        <f aca="false">IF(G2012=1,IF(B2012="",IF((Fin-A2012)*24&gt;SeuilFigee,1,0),IF(J2012&gt;SeuilFigee*3600,1,0)),"")</f>
        <v/>
      </c>
      <c r="N2012" s="0" t="str">
        <f aca="false">IF(G2012=1,IF(COUNTIF(H$2:H2012,H2012)=1,COUNTIF($H:$H,H2012),""),"")</f>
        <v/>
      </c>
      <c r="O2012" s="0" t="str">
        <f aca="false">IF(G2012=1,IF(COUNTIF(I$2:I2012,I2012)=1,COUNTIF($I:$I,I2012),""),"")</f>
        <v/>
      </c>
      <c r="P2012" s="38" t="str">
        <f aca="false">IF(G2012=1,IF(COUNTIFS(C$2:C2012,C2012,G$2:G2012,1)=1,COUNTIFS($C:$C,C2012,$G:$G,1)+ROW()/10000000,""),"")</f>
        <v/>
      </c>
      <c r="Q2012" s="0" t="str">
        <f aca="false">IF(K2012=1,IF(COUNTIFS(C$2:C2012,C2012,K$2:K2012,1)=1,1,0),"")</f>
        <v/>
      </c>
      <c r="R2012" s="0" t="str">
        <f aca="false">IF(M2012=1,IF(COUNTIFS(C$2:C2012,C2012,M$2:M2012,1)=1,1,0),"")</f>
        <v/>
      </c>
      <c r="S2012" s="0" t="str">
        <f aca="false">IF(L2012=1,IF(COUNTIFS(C$2:C2012,C2012,L$2:L2012,1)=1,1,0),"")</f>
        <v/>
      </c>
      <c r="T2012" s="38" t="str">
        <f aca="false">IF(N2012="","",N2012+ROW()/10000000)</f>
        <v/>
      </c>
      <c r="U2012" s="0" t="str">
        <f aca="false">IF(G2012=1,IF(B2012="",1,0),"")</f>
        <v/>
      </c>
    </row>
    <row r="2013" customFormat="false" ht="15" hidden="false" customHeight="false" outlineLevel="0" collapsed="false">
      <c r="A2013" s="35"/>
      <c r="B2013" s="35"/>
      <c r="G2013" s="0" t="str">
        <f aca="false">IF(A2013="","",IF(AND(A2013&gt;=Debut,A2013&lt;Fin),1,0))</f>
        <v/>
      </c>
      <c r="H2013" s="0" t="str">
        <f aca="false">IF(G2013=1,INT(ROUND((A2013-Debut)*86400,0)/600),"")</f>
        <v/>
      </c>
      <c r="I2013" s="0" t="str">
        <f aca="false">IF(G2013=1,INT(ROUND((A2013-Debut)*86400,0)/3600),"")</f>
        <v/>
      </c>
      <c r="J2013" s="0" t="str">
        <f aca="false">IF(OR(A2013="",B2013=""),"",ROUND((B2013-A2013)*86400,0))</f>
        <v/>
      </c>
      <c r="K2013" s="37" t="str">
        <f aca="false">IF(G2013=1,IF(COUNTIFS($C:$C,C2013,$G:$G,1,$A:$A,"&gt;="&amp;(A2013-FenetreInterm/86400),$A:$A,"&lt;="&amp;A2013)&gt;=NbInterm,1,0),"")</f>
        <v/>
      </c>
      <c r="L2013" s="37" t="str">
        <f aca="false">IF(G2013=1,IF(B2013="",0,IF(J2013&lt;SeuilFugitive,1,0)),"")</f>
        <v/>
      </c>
      <c r="M2013" s="37" t="str">
        <f aca="false">IF(G2013=1,IF(B2013="",IF((Fin-A2013)*24&gt;SeuilFigee,1,0),IF(J2013&gt;SeuilFigee*3600,1,0)),"")</f>
        <v/>
      </c>
      <c r="N2013" s="0" t="str">
        <f aca="false">IF(G2013=1,IF(COUNTIF(H$2:H2013,H2013)=1,COUNTIF($H:$H,H2013),""),"")</f>
        <v/>
      </c>
      <c r="O2013" s="0" t="str">
        <f aca="false">IF(G2013=1,IF(COUNTIF(I$2:I2013,I2013)=1,COUNTIF($I:$I,I2013),""),"")</f>
        <v/>
      </c>
      <c r="P2013" s="38" t="str">
        <f aca="false">IF(G2013=1,IF(COUNTIFS(C$2:C2013,C2013,G$2:G2013,1)=1,COUNTIFS($C:$C,C2013,$G:$G,1)+ROW()/10000000,""),"")</f>
        <v/>
      </c>
      <c r="Q2013" s="0" t="str">
        <f aca="false">IF(K2013=1,IF(COUNTIFS(C$2:C2013,C2013,K$2:K2013,1)=1,1,0),"")</f>
        <v/>
      </c>
      <c r="R2013" s="0" t="str">
        <f aca="false">IF(M2013=1,IF(COUNTIFS(C$2:C2013,C2013,M$2:M2013,1)=1,1,0),"")</f>
        <v/>
      </c>
      <c r="S2013" s="0" t="str">
        <f aca="false">IF(L2013=1,IF(COUNTIFS(C$2:C2013,C2013,L$2:L2013,1)=1,1,0),"")</f>
        <v/>
      </c>
      <c r="T2013" s="38" t="str">
        <f aca="false">IF(N2013="","",N2013+ROW()/10000000)</f>
        <v/>
      </c>
      <c r="U2013" s="0" t="str">
        <f aca="false">IF(G2013=1,IF(B2013="",1,0),"")</f>
        <v/>
      </c>
    </row>
    <row r="2014" customFormat="false" ht="15" hidden="false" customHeight="false" outlineLevel="0" collapsed="false">
      <c r="A2014" s="35"/>
      <c r="B2014" s="35"/>
      <c r="G2014" s="0" t="str">
        <f aca="false">IF(A2014="","",IF(AND(A2014&gt;=Debut,A2014&lt;Fin),1,0))</f>
        <v/>
      </c>
      <c r="H2014" s="0" t="str">
        <f aca="false">IF(G2014=1,INT(ROUND((A2014-Debut)*86400,0)/600),"")</f>
        <v/>
      </c>
      <c r="I2014" s="0" t="str">
        <f aca="false">IF(G2014=1,INT(ROUND((A2014-Debut)*86400,0)/3600),"")</f>
        <v/>
      </c>
      <c r="J2014" s="0" t="str">
        <f aca="false">IF(OR(A2014="",B2014=""),"",ROUND((B2014-A2014)*86400,0))</f>
        <v/>
      </c>
      <c r="K2014" s="37" t="str">
        <f aca="false">IF(G2014=1,IF(COUNTIFS($C:$C,C2014,$G:$G,1,$A:$A,"&gt;="&amp;(A2014-FenetreInterm/86400),$A:$A,"&lt;="&amp;A2014)&gt;=NbInterm,1,0),"")</f>
        <v/>
      </c>
      <c r="L2014" s="37" t="str">
        <f aca="false">IF(G2014=1,IF(B2014="",0,IF(J2014&lt;SeuilFugitive,1,0)),"")</f>
        <v/>
      </c>
      <c r="M2014" s="37" t="str">
        <f aca="false">IF(G2014=1,IF(B2014="",IF((Fin-A2014)*24&gt;SeuilFigee,1,0),IF(J2014&gt;SeuilFigee*3600,1,0)),"")</f>
        <v/>
      </c>
      <c r="N2014" s="0" t="str">
        <f aca="false">IF(G2014=1,IF(COUNTIF(H$2:H2014,H2014)=1,COUNTIF($H:$H,H2014),""),"")</f>
        <v/>
      </c>
      <c r="O2014" s="0" t="str">
        <f aca="false">IF(G2014=1,IF(COUNTIF(I$2:I2014,I2014)=1,COUNTIF($I:$I,I2014),""),"")</f>
        <v/>
      </c>
      <c r="P2014" s="38" t="str">
        <f aca="false">IF(G2014=1,IF(COUNTIFS(C$2:C2014,C2014,G$2:G2014,1)=1,COUNTIFS($C:$C,C2014,$G:$G,1)+ROW()/10000000,""),"")</f>
        <v/>
      </c>
      <c r="Q2014" s="0" t="str">
        <f aca="false">IF(K2014=1,IF(COUNTIFS(C$2:C2014,C2014,K$2:K2014,1)=1,1,0),"")</f>
        <v/>
      </c>
      <c r="R2014" s="0" t="str">
        <f aca="false">IF(M2014=1,IF(COUNTIFS(C$2:C2014,C2014,M$2:M2014,1)=1,1,0),"")</f>
        <v/>
      </c>
      <c r="S2014" s="0" t="str">
        <f aca="false">IF(L2014=1,IF(COUNTIFS(C$2:C2014,C2014,L$2:L2014,1)=1,1,0),"")</f>
        <v/>
      </c>
      <c r="T2014" s="38" t="str">
        <f aca="false">IF(N2014="","",N2014+ROW()/10000000)</f>
        <v/>
      </c>
      <c r="U2014" s="0" t="str">
        <f aca="false">IF(G2014=1,IF(B2014="",1,0),"")</f>
        <v/>
      </c>
    </row>
    <row r="2015" customFormat="false" ht="15" hidden="false" customHeight="false" outlineLevel="0" collapsed="false">
      <c r="A2015" s="35"/>
      <c r="B2015" s="35"/>
      <c r="G2015" s="0" t="str">
        <f aca="false">IF(A2015="","",IF(AND(A2015&gt;=Debut,A2015&lt;Fin),1,0))</f>
        <v/>
      </c>
      <c r="H2015" s="0" t="str">
        <f aca="false">IF(G2015=1,INT(ROUND((A2015-Debut)*86400,0)/600),"")</f>
        <v/>
      </c>
      <c r="I2015" s="0" t="str">
        <f aca="false">IF(G2015=1,INT(ROUND((A2015-Debut)*86400,0)/3600),"")</f>
        <v/>
      </c>
      <c r="J2015" s="0" t="str">
        <f aca="false">IF(OR(A2015="",B2015=""),"",ROUND((B2015-A2015)*86400,0))</f>
        <v/>
      </c>
      <c r="K2015" s="37" t="str">
        <f aca="false">IF(G2015=1,IF(COUNTIFS($C:$C,C2015,$G:$G,1,$A:$A,"&gt;="&amp;(A2015-FenetreInterm/86400),$A:$A,"&lt;="&amp;A2015)&gt;=NbInterm,1,0),"")</f>
        <v/>
      </c>
      <c r="L2015" s="37" t="str">
        <f aca="false">IF(G2015=1,IF(B2015="",0,IF(J2015&lt;SeuilFugitive,1,0)),"")</f>
        <v/>
      </c>
      <c r="M2015" s="37" t="str">
        <f aca="false">IF(G2015=1,IF(B2015="",IF((Fin-A2015)*24&gt;SeuilFigee,1,0),IF(J2015&gt;SeuilFigee*3600,1,0)),"")</f>
        <v/>
      </c>
      <c r="N2015" s="0" t="str">
        <f aca="false">IF(G2015=1,IF(COUNTIF(H$2:H2015,H2015)=1,COUNTIF($H:$H,H2015),""),"")</f>
        <v/>
      </c>
      <c r="O2015" s="0" t="str">
        <f aca="false">IF(G2015=1,IF(COUNTIF(I$2:I2015,I2015)=1,COUNTIF($I:$I,I2015),""),"")</f>
        <v/>
      </c>
      <c r="P2015" s="38" t="str">
        <f aca="false">IF(G2015=1,IF(COUNTIFS(C$2:C2015,C2015,G$2:G2015,1)=1,COUNTIFS($C:$C,C2015,$G:$G,1)+ROW()/10000000,""),"")</f>
        <v/>
      </c>
      <c r="Q2015" s="0" t="str">
        <f aca="false">IF(K2015=1,IF(COUNTIFS(C$2:C2015,C2015,K$2:K2015,1)=1,1,0),"")</f>
        <v/>
      </c>
      <c r="R2015" s="0" t="str">
        <f aca="false">IF(M2015=1,IF(COUNTIFS(C$2:C2015,C2015,M$2:M2015,1)=1,1,0),"")</f>
        <v/>
      </c>
      <c r="S2015" s="0" t="str">
        <f aca="false">IF(L2015=1,IF(COUNTIFS(C$2:C2015,C2015,L$2:L2015,1)=1,1,0),"")</f>
        <v/>
      </c>
      <c r="T2015" s="38" t="str">
        <f aca="false">IF(N2015="","",N2015+ROW()/10000000)</f>
        <v/>
      </c>
      <c r="U2015" s="0" t="str">
        <f aca="false">IF(G2015=1,IF(B2015="",1,0),"")</f>
        <v/>
      </c>
    </row>
    <row r="2016" customFormat="false" ht="15" hidden="false" customHeight="false" outlineLevel="0" collapsed="false">
      <c r="A2016" s="35"/>
      <c r="B2016" s="35"/>
      <c r="G2016" s="0" t="str">
        <f aca="false">IF(A2016="","",IF(AND(A2016&gt;=Debut,A2016&lt;Fin),1,0))</f>
        <v/>
      </c>
      <c r="H2016" s="0" t="str">
        <f aca="false">IF(G2016=1,INT(ROUND((A2016-Debut)*86400,0)/600),"")</f>
        <v/>
      </c>
      <c r="I2016" s="0" t="str">
        <f aca="false">IF(G2016=1,INT(ROUND((A2016-Debut)*86400,0)/3600),"")</f>
        <v/>
      </c>
      <c r="J2016" s="0" t="str">
        <f aca="false">IF(OR(A2016="",B2016=""),"",ROUND((B2016-A2016)*86400,0))</f>
        <v/>
      </c>
      <c r="K2016" s="37" t="str">
        <f aca="false">IF(G2016=1,IF(COUNTIFS($C:$C,C2016,$G:$G,1,$A:$A,"&gt;="&amp;(A2016-FenetreInterm/86400),$A:$A,"&lt;="&amp;A2016)&gt;=NbInterm,1,0),"")</f>
        <v/>
      </c>
      <c r="L2016" s="37" t="str">
        <f aca="false">IF(G2016=1,IF(B2016="",0,IF(J2016&lt;SeuilFugitive,1,0)),"")</f>
        <v/>
      </c>
      <c r="M2016" s="37" t="str">
        <f aca="false">IF(G2016=1,IF(B2016="",IF((Fin-A2016)*24&gt;SeuilFigee,1,0),IF(J2016&gt;SeuilFigee*3600,1,0)),"")</f>
        <v/>
      </c>
      <c r="N2016" s="0" t="str">
        <f aca="false">IF(G2016=1,IF(COUNTIF(H$2:H2016,H2016)=1,COUNTIF($H:$H,H2016),""),"")</f>
        <v/>
      </c>
      <c r="O2016" s="0" t="str">
        <f aca="false">IF(G2016=1,IF(COUNTIF(I$2:I2016,I2016)=1,COUNTIF($I:$I,I2016),""),"")</f>
        <v/>
      </c>
      <c r="P2016" s="38" t="str">
        <f aca="false">IF(G2016=1,IF(COUNTIFS(C$2:C2016,C2016,G$2:G2016,1)=1,COUNTIFS($C:$C,C2016,$G:$G,1)+ROW()/10000000,""),"")</f>
        <v/>
      </c>
      <c r="Q2016" s="0" t="str">
        <f aca="false">IF(K2016=1,IF(COUNTIFS(C$2:C2016,C2016,K$2:K2016,1)=1,1,0),"")</f>
        <v/>
      </c>
      <c r="R2016" s="0" t="str">
        <f aca="false">IF(M2016=1,IF(COUNTIFS(C$2:C2016,C2016,M$2:M2016,1)=1,1,0),"")</f>
        <v/>
      </c>
      <c r="S2016" s="0" t="str">
        <f aca="false">IF(L2016=1,IF(COUNTIFS(C$2:C2016,C2016,L$2:L2016,1)=1,1,0),"")</f>
        <v/>
      </c>
      <c r="T2016" s="38" t="str">
        <f aca="false">IF(N2016="","",N2016+ROW()/10000000)</f>
        <v/>
      </c>
      <c r="U2016" s="0" t="str">
        <f aca="false">IF(G2016=1,IF(B2016="",1,0),"")</f>
        <v/>
      </c>
    </row>
    <row r="2017" customFormat="false" ht="15" hidden="false" customHeight="false" outlineLevel="0" collapsed="false">
      <c r="A2017" s="35"/>
      <c r="B2017" s="35"/>
      <c r="G2017" s="0" t="str">
        <f aca="false">IF(A2017="","",IF(AND(A2017&gt;=Debut,A2017&lt;Fin),1,0))</f>
        <v/>
      </c>
      <c r="H2017" s="0" t="str">
        <f aca="false">IF(G2017=1,INT(ROUND((A2017-Debut)*86400,0)/600),"")</f>
        <v/>
      </c>
      <c r="I2017" s="0" t="str">
        <f aca="false">IF(G2017=1,INT(ROUND((A2017-Debut)*86400,0)/3600),"")</f>
        <v/>
      </c>
      <c r="J2017" s="0" t="str">
        <f aca="false">IF(OR(A2017="",B2017=""),"",ROUND((B2017-A2017)*86400,0))</f>
        <v/>
      </c>
      <c r="K2017" s="37" t="str">
        <f aca="false">IF(G2017=1,IF(COUNTIFS($C:$C,C2017,$G:$G,1,$A:$A,"&gt;="&amp;(A2017-FenetreInterm/86400),$A:$A,"&lt;="&amp;A2017)&gt;=NbInterm,1,0),"")</f>
        <v/>
      </c>
      <c r="L2017" s="37" t="str">
        <f aca="false">IF(G2017=1,IF(B2017="",0,IF(J2017&lt;SeuilFugitive,1,0)),"")</f>
        <v/>
      </c>
      <c r="M2017" s="37" t="str">
        <f aca="false">IF(G2017=1,IF(B2017="",IF((Fin-A2017)*24&gt;SeuilFigee,1,0),IF(J2017&gt;SeuilFigee*3600,1,0)),"")</f>
        <v/>
      </c>
      <c r="N2017" s="0" t="str">
        <f aca="false">IF(G2017=1,IF(COUNTIF(H$2:H2017,H2017)=1,COUNTIF($H:$H,H2017),""),"")</f>
        <v/>
      </c>
      <c r="O2017" s="0" t="str">
        <f aca="false">IF(G2017=1,IF(COUNTIF(I$2:I2017,I2017)=1,COUNTIF($I:$I,I2017),""),"")</f>
        <v/>
      </c>
      <c r="P2017" s="38" t="str">
        <f aca="false">IF(G2017=1,IF(COUNTIFS(C$2:C2017,C2017,G$2:G2017,1)=1,COUNTIFS($C:$C,C2017,$G:$G,1)+ROW()/10000000,""),"")</f>
        <v/>
      </c>
      <c r="Q2017" s="0" t="str">
        <f aca="false">IF(K2017=1,IF(COUNTIFS(C$2:C2017,C2017,K$2:K2017,1)=1,1,0),"")</f>
        <v/>
      </c>
      <c r="R2017" s="0" t="str">
        <f aca="false">IF(M2017=1,IF(COUNTIFS(C$2:C2017,C2017,M$2:M2017,1)=1,1,0),"")</f>
        <v/>
      </c>
      <c r="S2017" s="0" t="str">
        <f aca="false">IF(L2017=1,IF(COUNTIFS(C$2:C2017,C2017,L$2:L2017,1)=1,1,0),"")</f>
        <v/>
      </c>
      <c r="T2017" s="38" t="str">
        <f aca="false">IF(N2017="","",N2017+ROW()/10000000)</f>
        <v/>
      </c>
      <c r="U2017" s="0" t="str">
        <f aca="false">IF(G2017=1,IF(B2017="",1,0),"")</f>
        <v/>
      </c>
    </row>
    <row r="2018" customFormat="false" ht="15" hidden="false" customHeight="false" outlineLevel="0" collapsed="false">
      <c r="A2018" s="35"/>
      <c r="B2018" s="35"/>
      <c r="G2018" s="0" t="str">
        <f aca="false">IF(A2018="","",IF(AND(A2018&gt;=Debut,A2018&lt;Fin),1,0))</f>
        <v/>
      </c>
      <c r="H2018" s="0" t="str">
        <f aca="false">IF(G2018=1,INT(ROUND((A2018-Debut)*86400,0)/600),"")</f>
        <v/>
      </c>
      <c r="I2018" s="0" t="str">
        <f aca="false">IF(G2018=1,INT(ROUND((A2018-Debut)*86400,0)/3600),"")</f>
        <v/>
      </c>
      <c r="J2018" s="0" t="str">
        <f aca="false">IF(OR(A2018="",B2018=""),"",ROUND((B2018-A2018)*86400,0))</f>
        <v/>
      </c>
      <c r="K2018" s="37" t="str">
        <f aca="false">IF(G2018=1,IF(COUNTIFS($C:$C,C2018,$G:$G,1,$A:$A,"&gt;="&amp;(A2018-FenetreInterm/86400),$A:$A,"&lt;="&amp;A2018)&gt;=NbInterm,1,0),"")</f>
        <v/>
      </c>
      <c r="L2018" s="37" t="str">
        <f aca="false">IF(G2018=1,IF(B2018="",0,IF(J2018&lt;SeuilFugitive,1,0)),"")</f>
        <v/>
      </c>
      <c r="M2018" s="37" t="str">
        <f aca="false">IF(G2018=1,IF(B2018="",IF((Fin-A2018)*24&gt;SeuilFigee,1,0),IF(J2018&gt;SeuilFigee*3600,1,0)),"")</f>
        <v/>
      </c>
      <c r="N2018" s="0" t="str">
        <f aca="false">IF(G2018=1,IF(COUNTIF(H$2:H2018,H2018)=1,COUNTIF($H:$H,H2018),""),"")</f>
        <v/>
      </c>
      <c r="O2018" s="0" t="str">
        <f aca="false">IF(G2018=1,IF(COUNTIF(I$2:I2018,I2018)=1,COUNTIF($I:$I,I2018),""),"")</f>
        <v/>
      </c>
      <c r="P2018" s="38" t="str">
        <f aca="false">IF(G2018=1,IF(COUNTIFS(C$2:C2018,C2018,G$2:G2018,1)=1,COUNTIFS($C:$C,C2018,$G:$G,1)+ROW()/10000000,""),"")</f>
        <v/>
      </c>
      <c r="Q2018" s="0" t="str">
        <f aca="false">IF(K2018=1,IF(COUNTIFS(C$2:C2018,C2018,K$2:K2018,1)=1,1,0),"")</f>
        <v/>
      </c>
      <c r="R2018" s="0" t="str">
        <f aca="false">IF(M2018=1,IF(COUNTIFS(C$2:C2018,C2018,M$2:M2018,1)=1,1,0),"")</f>
        <v/>
      </c>
      <c r="S2018" s="0" t="str">
        <f aca="false">IF(L2018=1,IF(COUNTIFS(C$2:C2018,C2018,L$2:L2018,1)=1,1,0),"")</f>
        <v/>
      </c>
      <c r="T2018" s="38" t="str">
        <f aca="false">IF(N2018="","",N2018+ROW()/10000000)</f>
        <v/>
      </c>
      <c r="U2018" s="0" t="str">
        <f aca="false">IF(G2018=1,IF(B2018="",1,0),"")</f>
        <v/>
      </c>
    </row>
    <row r="2019" customFormat="false" ht="15" hidden="false" customHeight="false" outlineLevel="0" collapsed="false">
      <c r="A2019" s="35"/>
      <c r="B2019" s="35"/>
      <c r="G2019" s="0" t="str">
        <f aca="false">IF(A2019="","",IF(AND(A2019&gt;=Debut,A2019&lt;Fin),1,0))</f>
        <v/>
      </c>
      <c r="H2019" s="0" t="str">
        <f aca="false">IF(G2019=1,INT(ROUND((A2019-Debut)*86400,0)/600),"")</f>
        <v/>
      </c>
      <c r="I2019" s="0" t="str">
        <f aca="false">IF(G2019=1,INT(ROUND((A2019-Debut)*86400,0)/3600),"")</f>
        <v/>
      </c>
      <c r="J2019" s="0" t="str">
        <f aca="false">IF(OR(A2019="",B2019=""),"",ROUND((B2019-A2019)*86400,0))</f>
        <v/>
      </c>
      <c r="K2019" s="37" t="str">
        <f aca="false">IF(G2019=1,IF(COUNTIFS($C:$C,C2019,$G:$G,1,$A:$A,"&gt;="&amp;(A2019-FenetreInterm/86400),$A:$A,"&lt;="&amp;A2019)&gt;=NbInterm,1,0),"")</f>
        <v/>
      </c>
      <c r="L2019" s="37" t="str">
        <f aca="false">IF(G2019=1,IF(B2019="",0,IF(J2019&lt;SeuilFugitive,1,0)),"")</f>
        <v/>
      </c>
      <c r="M2019" s="37" t="str">
        <f aca="false">IF(G2019=1,IF(B2019="",IF((Fin-A2019)*24&gt;SeuilFigee,1,0),IF(J2019&gt;SeuilFigee*3600,1,0)),"")</f>
        <v/>
      </c>
      <c r="N2019" s="0" t="str">
        <f aca="false">IF(G2019=1,IF(COUNTIF(H$2:H2019,H2019)=1,COUNTIF($H:$H,H2019),""),"")</f>
        <v/>
      </c>
      <c r="O2019" s="0" t="str">
        <f aca="false">IF(G2019=1,IF(COUNTIF(I$2:I2019,I2019)=1,COUNTIF($I:$I,I2019),""),"")</f>
        <v/>
      </c>
      <c r="P2019" s="38" t="str">
        <f aca="false">IF(G2019=1,IF(COUNTIFS(C$2:C2019,C2019,G$2:G2019,1)=1,COUNTIFS($C:$C,C2019,$G:$G,1)+ROW()/10000000,""),"")</f>
        <v/>
      </c>
      <c r="Q2019" s="0" t="str">
        <f aca="false">IF(K2019=1,IF(COUNTIFS(C$2:C2019,C2019,K$2:K2019,1)=1,1,0),"")</f>
        <v/>
      </c>
      <c r="R2019" s="0" t="str">
        <f aca="false">IF(M2019=1,IF(COUNTIFS(C$2:C2019,C2019,M$2:M2019,1)=1,1,0),"")</f>
        <v/>
      </c>
      <c r="S2019" s="0" t="str">
        <f aca="false">IF(L2019=1,IF(COUNTIFS(C$2:C2019,C2019,L$2:L2019,1)=1,1,0),"")</f>
        <v/>
      </c>
      <c r="T2019" s="38" t="str">
        <f aca="false">IF(N2019="","",N2019+ROW()/10000000)</f>
        <v/>
      </c>
      <c r="U2019" s="0" t="str">
        <f aca="false">IF(G2019=1,IF(B2019="",1,0),"")</f>
        <v/>
      </c>
    </row>
    <row r="2020" customFormat="false" ht="15" hidden="false" customHeight="false" outlineLevel="0" collapsed="false">
      <c r="A2020" s="35"/>
      <c r="B2020" s="35"/>
      <c r="G2020" s="0" t="str">
        <f aca="false">IF(A2020="","",IF(AND(A2020&gt;=Debut,A2020&lt;Fin),1,0))</f>
        <v/>
      </c>
      <c r="H2020" s="0" t="str">
        <f aca="false">IF(G2020=1,INT(ROUND((A2020-Debut)*86400,0)/600),"")</f>
        <v/>
      </c>
      <c r="I2020" s="0" t="str">
        <f aca="false">IF(G2020=1,INT(ROUND((A2020-Debut)*86400,0)/3600),"")</f>
        <v/>
      </c>
      <c r="J2020" s="0" t="str">
        <f aca="false">IF(OR(A2020="",B2020=""),"",ROUND((B2020-A2020)*86400,0))</f>
        <v/>
      </c>
      <c r="K2020" s="37" t="str">
        <f aca="false">IF(G2020=1,IF(COUNTIFS($C:$C,C2020,$G:$G,1,$A:$A,"&gt;="&amp;(A2020-FenetreInterm/86400),$A:$A,"&lt;="&amp;A2020)&gt;=NbInterm,1,0),"")</f>
        <v/>
      </c>
      <c r="L2020" s="37" t="str">
        <f aca="false">IF(G2020=1,IF(B2020="",0,IF(J2020&lt;SeuilFugitive,1,0)),"")</f>
        <v/>
      </c>
      <c r="M2020" s="37" t="str">
        <f aca="false">IF(G2020=1,IF(B2020="",IF((Fin-A2020)*24&gt;SeuilFigee,1,0),IF(J2020&gt;SeuilFigee*3600,1,0)),"")</f>
        <v/>
      </c>
      <c r="N2020" s="0" t="str">
        <f aca="false">IF(G2020=1,IF(COUNTIF(H$2:H2020,H2020)=1,COUNTIF($H:$H,H2020),""),"")</f>
        <v/>
      </c>
      <c r="O2020" s="0" t="str">
        <f aca="false">IF(G2020=1,IF(COUNTIF(I$2:I2020,I2020)=1,COUNTIF($I:$I,I2020),""),"")</f>
        <v/>
      </c>
      <c r="P2020" s="38" t="str">
        <f aca="false">IF(G2020=1,IF(COUNTIFS(C$2:C2020,C2020,G$2:G2020,1)=1,COUNTIFS($C:$C,C2020,$G:$G,1)+ROW()/10000000,""),"")</f>
        <v/>
      </c>
      <c r="Q2020" s="0" t="str">
        <f aca="false">IF(K2020=1,IF(COUNTIFS(C$2:C2020,C2020,K$2:K2020,1)=1,1,0),"")</f>
        <v/>
      </c>
      <c r="R2020" s="0" t="str">
        <f aca="false">IF(M2020=1,IF(COUNTIFS(C$2:C2020,C2020,M$2:M2020,1)=1,1,0),"")</f>
        <v/>
      </c>
      <c r="S2020" s="0" t="str">
        <f aca="false">IF(L2020=1,IF(COUNTIFS(C$2:C2020,C2020,L$2:L2020,1)=1,1,0),"")</f>
        <v/>
      </c>
      <c r="T2020" s="38" t="str">
        <f aca="false">IF(N2020="","",N2020+ROW()/10000000)</f>
        <v/>
      </c>
      <c r="U2020" s="0" t="str">
        <f aca="false">IF(G2020=1,IF(B2020="",1,0),"")</f>
        <v/>
      </c>
    </row>
    <row r="2021" customFormat="false" ht="15" hidden="false" customHeight="false" outlineLevel="0" collapsed="false">
      <c r="A2021" s="35"/>
      <c r="B2021" s="35"/>
      <c r="G2021" s="0" t="str">
        <f aca="false">IF(A2021="","",IF(AND(A2021&gt;=Debut,A2021&lt;Fin),1,0))</f>
        <v/>
      </c>
      <c r="H2021" s="0" t="str">
        <f aca="false">IF(G2021=1,INT(ROUND((A2021-Debut)*86400,0)/600),"")</f>
        <v/>
      </c>
      <c r="I2021" s="0" t="str">
        <f aca="false">IF(G2021=1,INT(ROUND((A2021-Debut)*86400,0)/3600),"")</f>
        <v/>
      </c>
      <c r="J2021" s="0" t="str">
        <f aca="false">IF(OR(A2021="",B2021=""),"",ROUND((B2021-A2021)*86400,0))</f>
        <v/>
      </c>
      <c r="K2021" s="37" t="str">
        <f aca="false">IF(G2021=1,IF(COUNTIFS($C:$C,C2021,$G:$G,1,$A:$A,"&gt;="&amp;(A2021-FenetreInterm/86400),$A:$A,"&lt;="&amp;A2021)&gt;=NbInterm,1,0),"")</f>
        <v/>
      </c>
      <c r="L2021" s="37" t="str">
        <f aca="false">IF(G2021=1,IF(B2021="",0,IF(J2021&lt;SeuilFugitive,1,0)),"")</f>
        <v/>
      </c>
      <c r="M2021" s="37" t="str">
        <f aca="false">IF(G2021=1,IF(B2021="",IF((Fin-A2021)*24&gt;SeuilFigee,1,0),IF(J2021&gt;SeuilFigee*3600,1,0)),"")</f>
        <v/>
      </c>
      <c r="N2021" s="0" t="str">
        <f aca="false">IF(G2021=1,IF(COUNTIF(H$2:H2021,H2021)=1,COUNTIF($H:$H,H2021),""),"")</f>
        <v/>
      </c>
      <c r="O2021" s="0" t="str">
        <f aca="false">IF(G2021=1,IF(COUNTIF(I$2:I2021,I2021)=1,COUNTIF($I:$I,I2021),""),"")</f>
        <v/>
      </c>
      <c r="P2021" s="38" t="str">
        <f aca="false">IF(G2021=1,IF(COUNTIFS(C$2:C2021,C2021,G$2:G2021,1)=1,COUNTIFS($C:$C,C2021,$G:$G,1)+ROW()/10000000,""),"")</f>
        <v/>
      </c>
      <c r="Q2021" s="0" t="str">
        <f aca="false">IF(K2021=1,IF(COUNTIFS(C$2:C2021,C2021,K$2:K2021,1)=1,1,0),"")</f>
        <v/>
      </c>
      <c r="R2021" s="0" t="str">
        <f aca="false">IF(M2021=1,IF(COUNTIFS(C$2:C2021,C2021,M$2:M2021,1)=1,1,0),"")</f>
        <v/>
      </c>
      <c r="S2021" s="0" t="str">
        <f aca="false">IF(L2021=1,IF(COUNTIFS(C$2:C2021,C2021,L$2:L2021,1)=1,1,0),"")</f>
        <v/>
      </c>
      <c r="T2021" s="38" t="str">
        <f aca="false">IF(N2021="","",N2021+ROW()/10000000)</f>
        <v/>
      </c>
      <c r="U2021" s="0" t="str">
        <f aca="false">IF(G2021=1,IF(B2021="",1,0),"")</f>
        <v/>
      </c>
    </row>
    <row r="2022" customFormat="false" ht="15" hidden="false" customHeight="false" outlineLevel="0" collapsed="false">
      <c r="A2022" s="35"/>
      <c r="B2022" s="35"/>
      <c r="G2022" s="0" t="str">
        <f aca="false">IF(A2022="","",IF(AND(A2022&gt;=Debut,A2022&lt;Fin),1,0))</f>
        <v/>
      </c>
      <c r="H2022" s="0" t="str">
        <f aca="false">IF(G2022=1,INT(ROUND((A2022-Debut)*86400,0)/600),"")</f>
        <v/>
      </c>
      <c r="I2022" s="0" t="str">
        <f aca="false">IF(G2022=1,INT(ROUND((A2022-Debut)*86400,0)/3600),"")</f>
        <v/>
      </c>
      <c r="J2022" s="0" t="str">
        <f aca="false">IF(OR(A2022="",B2022=""),"",ROUND((B2022-A2022)*86400,0))</f>
        <v/>
      </c>
      <c r="K2022" s="37" t="str">
        <f aca="false">IF(G2022=1,IF(COUNTIFS($C:$C,C2022,$G:$G,1,$A:$A,"&gt;="&amp;(A2022-FenetreInterm/86400),$A:$A,"&lt;="&amp;A2022)&gt;=NbInterm,1,0),"")</f>
        <v/>
      </c>
      <c r="L2022" s="37" t="str">
        <f aca="false">IF(G2022=1,IF(B2022="",0,IF(J2022&lt;SeuilFugitive,1,0)),"")</f>
        <v/>
      </c>
      <c r="M2022" s="37" t="str">
        <f aca="false">IF(G2022=1,IF(B2022="",IF((Fin-A2022)*24&gt;SeuilFigee,1,0),IF(J2022&gt;SeuilFigee*3600,1,0)),"")</f>
        <v/>
      </c>
      <c r="N2022" s="0" t="str">
        <f aca="false">IF(G2022=1,IF(COUNTIF(H$2:H2022,H2022)=1,COUNTIF($H:$H,H2022),""),"")</f>
        <v/>
      </c>
      <c r="O2022" s="0" t="str">
        <f aca="false">IF(G2022=1,IF(COUNTIF(I$2:I2022,I2022)=1,COUNTIF($I:$I,I2022),""),"")</f>
        <v/>
      </c>
      <c r="P2022" s="38" t="str">
        <f aca="false">IF(G2022=1,IF(COUNTIFS(C$2:C2022,C2022,G$2:G2022,1)=1,COUNTIFS($C:$C,C2022,$G:$G,1)+ROW()/10000000,""),"")</f>
        <v/>
      </c>
      <c r="Q2022" s="0" t="str">
        <f aca="false">IF(K2022=1,IF(COUNTIFS(C$2:C2022,C2022,K$2:K2022,1)=1,1,0),"")</f>
        <v/>
      </c>
      <c r="R2022" s="0" t="str">
        <f aca="false">IF(M2022=1,IF(COUNTIFS(C$2:C2022,C2022,M$2:M2022,1)=1,1,0),"")</f>
        <v/>
      </c>
      <c r="S2022" s="0" t="str">
        <f aca="false">IF(L2022=1,IF(COUNTIFS(C$2:C2022,C2022,L$2:L2022,1)=1,1,0),"")</f>
        <v/>
      </c>
      <c r="T2022" s="38" t="str">
        <f aca="false">IF(N2022="","",N2022+ROW()/10000000)</f>
        <v/>
      </c>
      <c r="U2022" s="0" t="str">
        <f aca="false">IF(G2022=1,IF(B2022="",1,0),"")</f>
        <v/>
      </c>
    </row>
    <row r="2023" customFormat="false" ht="15" hidden="false" customHeight="false" outlineLevel="0" collapsed="false">
      <c r="A2023" s="35"/>
      <c r="B2023" s="35"/>
      <c r="G2023" s="0" t="str">
        <f aca="false">IF(A2023="","",IF(AND(A2023&gt;=Debut,A2023&lt;Fin),1,0))</f>
        <v/>
      </c>
      <c r="H2023" s="0" t="str">
        <f aca="false">IF(G2023=1,INT(ROUND((A2023-Debut)*86400,0)/600),"")</f>
        <v/>
      </c>
      <c r="I2023" s="0" t="str">
        <f aca="false">IF(G2023=1,INT(ROUND((A2023-Debut)*86400,0)/3600),"")</f>
        <v/>
      </c>
      <c r="J2023" s="0" t="str">
        <f aca="false">IF(OR(A2023="",B2023=""),"",ROUND((B2023-A2023)*86400,0))</f>
        <v/>
      </c>
      <c r="K2023" s="37" t="str">
        <f aca="false">IF(G2023=1,IF(COUNTIFS($C:$C,C2023,$G:$G,1,$A:$A,"&gt;="&amp;(A2023-FenetreInterm/86400),$A:$A,"&lt;="&amp;A2023)&gt;=NbInterm,1,0),"")</f>
        <v/>
      </c>
      <c r="L2023" s="37" t="str">
        <f aca="false">IF(G2023=1,IF(B2023="",0,IF(J2023&lt;SeuilFugitive,1,0)),"")</f>
        <v/>
      </c>
      <c r="M2023" s="37" t="str">
        <f aca="false">IF(G2023=1,IF(B2023="",IF((Fin-A2023)*24&gt;SeuilFigee,1,0),IF(J2023&gt;SeuilFigee*3600,1,0)),"")</f>
        <v/>
      </c>
      <c r="N2023" s="0" t="str">
        <f aca="false">IF(G2023=1,IF(COUNTIF(H$2:H2023,H2023)=1,COUNTIF($H:$H,H2023),""),"")</f>
        <v/>
      </c>
      <c r="O2023" s="0" t="str">
        <f aca="false">IF(G2023=1,IF(COUNTIF(I$2:I2023,I2023)=1,COUNTIF($I:$I,I2023),""),"")</f>
        <v/>
      </c>
      <c r="P2023" s="38" t="str">
        <f aca="false">IF(G2023=1,IF(COUNTIFS(C$2:C2023,C2023,G$2:G2023,1)=1,COUNTIFS($C:$C,C2023,$G:$G,1)+ROW()/10000000,""),"")</f>
        <v/>
      </c>
      <c r="Q2023" s="0" t="str">
        <f aca="false">IF(K2023=1,IF(COUNTIFS(C$2:C2023,C2023,K$2:K2023,1)=1,1,0),"")</f>
        <v/>
      </c>
      <c r="R2023" s="0" t="str">
        <f aca="false">IF(M2023=1,IF(COUNTIFS(C$2:C2023,C2023,M$2:M2023,1)=1,1,0),"")</f>
        <v/>
      </c>
      <c r="S2023" s="0" t="str">
        <f aca="false">IF(L2023=1,IF(COUNTIFS(C$2:C2023,C2023,L$2:L2023,1)=1,1,0),"")</f>
        <v/>
      </c>
      <c r="T2023" s="38" t="str">
        <f aca="false">IF(N2023="","",N2023+ROW()/10000000)</f>
        <v/>
      </c>
      <c r="U2023" s="0" t="str">
        <f aca="false">IF(G2023=1,IF(B2023="",1,0),"")</f>
        <v/>
      </c>
    </row>
    <row r="2024" customFormat="false" ht="15" hidden="false" customHeight="false" outlineLevel="0" collapsed="false">
      <c r="A2024" s="35"/>
      <c r="B2024" s="35"/>
      <c r="G2024" s="0" t="str">
        <f aca="false">IF(A2024="","",IF(AND(A2024&gt;=Debut,A2024&lt;Fin),1,0))</f>
        <v/>
      </c>
      <c r="H2024" s="0" t="str">
        <f aca="false">IF(G2024=1,INT(ROUND((A2024-Debut)*86400,0)/600),"")</f>
        <v/>
      </c>
      <c r="I2024" s="0" t="str">
        <f aca="false">IF(G2024=1,INT(ROUND((A2024-Debut)*86400,0)/3600),"")</f>
        <v/>
      </c>
      <c r="J2024" s="0" t="str">
        <f aca="false">IF(OR(A2024="",B2024=""),"",ROUND((B2024-A2024)*86400,0))</f>
        <v/>
      </c>
      <c r="K2024" s="37" t="str">
        <f aca="false">IF(G2024=1,IF(COUNTIFS($C:$C,C2024,$G:$G,1,$A:$A,"&gt;="&amp;(A2024-FenetreInterm/86400),$A:$A,"&lt;="&amp;A2024)&gt;=NbInterm,1,0),"")</f>
        <v/>
      </c>
      <c r="L2024" s="37" t="str">
        <f aca="false">IF(G2024=1,IF(B2024="",0,IF(J2024&lt;SeuilFugitive,1,0)),"")</f>
        <v/>
      </c>
      <c r="M2024" s="37" t="str">
        <f aca="false">IF(G2024=1,IF(B2024="",IF((Fin-A2024)*24&gt;SeuilFigee,1,0),IF(J2024&gt;SeuilFigee*3600,1,0)),"")</f>
        <v/>
      </c>
      <c r="N2024" s="0" t="str">
        <f aca="false">IF(G2024=1,IF(COUNTIF(H$2:H2024,H2024)=1,COUNTIF($H:$H,H2024),""),"")</f>
        <v/>
      </c>
      <c r="O2024" s="0" t="str">
        <f aca="false">IF(G2024=1,IF(COUNTIF(I$2:I2024,I2024)=1,COUNTIF($I:$I,I2024),""),"")</f>
        <v/>
      </c>
      <c r="P2024" s="38" t="str">
        <f aca="false">IF(G2024=1,IF(COUNTIFS(C$2:C2024,C2024,G$2:G2024,1)=1,COUNTIFS($C:$C,C2024,$G:$G,1)+ROW()/10000000,""),"")</f>
        <v/>
      </c>
      <c r="Q2024" s="0" t="str">
        <f aca="false">IF(K2024=1,IF(COUNTIFS(C$2:C2024,C2024,K$2:K2024,1)=1,1,0),"")</f>
        <v/>
      </c>
      <c r="R2024" s="0" t="str">
        <f aca="false">IF(M2024=1,IF(COUNTIFS(C$2:C2024,C2024,M$2:M2024,1)=1,1,0),"")</f>
        <v/>
      </c>
      <c r="S2024" s="0" t="str">
        <f aca="false">IF(L2024=1,IF(COUNTIFS(C$2:C2024,C2024,L$2:L2024,1)=1,1,0),"")</f>
        <v/>
      </c>
      <c r="T2024" s="38" t="str">
        <f aca="false">IF(N2024="","",N2024+ROW()/10000000)</f>
        <v/>
      </c>
      <c r="U2024" s="0" t="str">
        <f aca="false">IF(G2024=1,IF(B2024="",1,0),"")</f>
        <v/>
      </c>
    </row>
    <row r="2025" customFormat="false" ht="15" hidden="false" customHeight="false" outlineLevel="0" collapsed="false">
      <c r="A2025" s="35"/>
      <c r="B2025" s="35"/>
      <c r="G2025" s="0" t="str">
        <f aca="false">IF(A2025="","",IF(AND(A2025&gt;=Debut,A2025&lt;Fin),1,0))</f>
        <v/>
      </c>
      <c r="H2025" s="0" t="str">
        <f aca="false">IF(G2025=1,INT(ROUND((A2025-Debut)*86400,0)/600),"")</f>
        <v/>
      </c>
      <c r="I2025" s="0" t="str">
        <f aca="false">IF(G2025=1,INT(ROUND((A2025-Debut)*86400,0)/3600),"")</f>
        <v/>
      </c>
      <c r="J2025" s="0" t="str">
        <f aca="false">IF(OR(A2025="",B2025=""),"",ROUND((B2025-A2025)*86400,0))</f>
        <v/>
      </c>
      <c r="K2025" s="37" t="str">
        <f aca="false">IF(G2025=1,IF(COUNTIFS($C:$C,C2025,$G:$G,1,$A:$A,"&gt;="&amp;(A2025-FenetreInterm/86400),$A:$A,"&lt;="&amp;A2025)&gt;=NbInterm,1,0),"")</f>
        <v/>
      </c>
      <c r="L2025" s="37" t="str">
        <f aca="false">IF(G2025=1,IF(B2025="",0,IF(J2025&lt;SeuilFugitive,1,0)),"")</f>
        <v/>
      </c>
      <c r="M2025" s="37" t="str">
        <f aca="false">IF(G2025=1,IF(B2025="",IF((Fin-A2025)*24&gt;SeuilFigee,1,0),IF(J2025&gt;SeuilFigee*3600,1,0)),"")</f>
        <v/>
      </c>
      <c r="N2025" s="0" t="str">
        <f aca="false">IF(G2025=1,IF(COUNTIF(H$2:H2025,H2025)=1,COUNTIF($H:$H,H2025),""),"")</f>
        <v/>
      </c>
      <c r="O2025" s="0" t="str">
        <f aca="false">IF(G2025=1,IF(COUNTIF(I$2:I2025,I2025)=1,COUNTIF($I:$I,I2025),""),"")</f>
        <v/>
      </c>
      <c r="P2025" s="38" t="str">
        <f aca="false">IF(G2025=1,IF(COUNTIFS(C$2:C2025,C2025,G$2:G2025,1)=1,COUNTIFS($C:$C,C2025,$G:$G,1)+ROW()/10000000,""),"")</f>
        <v/>
      </c>
      <c r="Q2025" s="0" t="str">
        <f aca="false">IF(K2025=1,IF(COUNTIFS(C$2:C2025,C2025,K$2:K2025,1)=1,1,0),"")</f>
        <v/>
      </c>
      <c r="R2025" s="0" t="str">
        <f aca="false">IF(M2025=1,IF(COUNTIFS(C$2:C2025,C2025,M$2:M2025,1)=1,1,0),"")</f>
        <v/>
      </c>
      <c r="S2025" s="0" t="str">
        <f aca="false">IF(L2025=1,IF(COUNTIFS(C$2:C2025,C2025,L$2:L2025,1)=1,1,0),"")</f>
        <v/>
      </c>
      <c r="T2025" s="38" t="str">
        <f aca="false">IF(N2025="","",N2025+ROW()/10000000)</f>
        <v/>
      </c>
      <c r="U2025" s="0" t="str">
        <f aca="false">IF(G2025=1,IF(B2025="",1,0),"")</f>
        <v/>
      </c>
    </row>
    <row r="2026" customFormat="false" ht="15" hidden="false" customHeight="false" outlineLevel="0" collapsed="false">
      <c r="A2026" s="35"/>
      <c r="B2026" s="35"/>
      <c r="G2026" s="0" t="str">
        <f aca="false">IF(A2026="","",IF(AND(A2026&gt;=Debut,A2026&lt;Fin),1,0))</f>
        <v/>
      </c>
      <c r="H2026" s="0" t="str">
        <f aca="false">IF(G2026=1,INT(ROUND((A2026-Debut)*86400,0)/600),"")</f>
        <v/>
      </c>
      <c r="I2026" s="0" t="str">
        <f aca="false">IF(G2026=1,INT(ROUND((A2026-Debut)*86400,0)/3600),"")</f>
        <v/>
      </c>
      <c r="J2026" s="0" t="str">
        <f aca="false">IF(OR(A2026="",B2026=""),"",ROUND((B2026-A2026)*86400,0))</f>
        <v/>
      </c>
      <c r="K2026" s="37" t="str">
        <f aca="false">IF(G2026=1,IF(COUNTIFS($C:$C,C2026,$G:$G,1,$A:$A,"&gt;="&amp;(A2026-FenetreInterm/86400),$A:$A,"&lt;="&amp;A2026)&gt;=NbInterm,1,0),"")</f>
        <v/>
      </c>
      <c r="L2026" s="37" t="str">
        <f aca="false">IF(G2026=1,IF(B2026="",0,IF(J2026&lt;SeuilFugitive,1,0)),"")</f>
        <v/>
      </c>
      <c r="M2026" s="37" t="str">
        <f aca="false">IF(G2026=1,IF(B2026="",IF((Fin-A2026)*24&gt;SeuilFigee,1,0),IF(J2026&gt;SeuilFigee*3600,1,0)),"")</f>
        <v/>
      </c>
      <c r="N2026" s="0" t="str">
        <f aca="false">IF(G2026=1,IF(COUNTIF(H$2:H2026,H2026)=1,COUNTIF($H:$H,H2026),""),"")</f>
        <v/>
      </c>
      <c r="O2026" s="0" t="str">
        <f aca="false">IF(G2026=1,IF(COUNTIF(I$2:I2026,I2026)=1,COUNTIF($I:$I,I2026),""),"")</f>
        <v/>
      </c>
      <c r="P2026" s="38" t="str">
        <f aca="false">IF(G2026=1,IF(COUNTIFS(C$2:C2026,C2026,G$2:G2026,1)=1,COUNTIFS($C:$C,C2026,$G:$G,1)+ROW()/10000000,""),"")</f>
        <v/>
      </c>
      <c r="Q2026" s="0" t="str">
        <f aca="false">IF(K2026=1,IF(COUNTIFS(C$2:C2026,C2026,K$2:K2026,1)=1,1,0),"")</f>
        <v/>
      </c>
      <c r="R2026" s="0" t="str">
        <f aca="false">IF(M2026=1,IF(COUNTIFS(C$2:C2026,C2026,M$2:M2026,1)=1,1,0),"")</f>
        <v/>
      </c>
      <c r="S2026" s="0" t="str">
        <f aca="false">IF(L2026=1,IF(COUNTIFS(C$2:C2026,C2026,L$2:L2026,1)=1,1,0),"")</f>
        <v/>
      </c>
      <c r="T2026" s="38" t="str">
        <f aca="false">IF(N2026="","",N2026+ROW()/10000000)</f>
        <v/>
      </c>
      <c r="U2026" s="0" t="str">
        <f aca="false">IF(G2026=1,IF(B2026="",1,0),"")</f>
        <v/>
      </c>
    </row>
    <row r="2027" customFormat="false" ht="15" hidden="false" customHeight="false" outlineLevel="0" collapsed="false">
      <c r="A2027" s="35"/>
      <c r="B2027" s="35"/>
      <c r="G2027" s="0" t="str">
        <f aca="false">IF(A2027="","",IF(AND(A2027&gt;=Debut,A2027&lt;Fin),1,0))</f>
        <v/>
      </c>
      <c r="H2027" s="0" t="str">
        <f aca="false">IF(G2027=1,INT(ROUND((A2027-Debut)*86400,0)/600),"")</f>
        <v/>
      </c>
      <c r="I2027" s="0" t="str">
        <f aca="false">IF(G2027=1,INT(ROUND((A2027-Debut)*86400,0)/3600),"")</f>
        <v/>
      </c>
      <c r="J2027" s="0" t="str">
        <f aca="false">IF(OR(A2027="",B2027=""),"",ROUND((B2027-A2027)*86400,0))</f>
        <v/>
      </c>
      <c r="K2027" s="37" t="str">
        <f aca="false">IF(G2027=1,IF(COUNTIFS($C:$C,C2027,$G:$G,1,$A:$A,"&gt;="&amp;(A2027-FenetreInterm/86400),$A:$A,"&lt;="&amp;A2027)&gt;=NbInterm,1,0),"")</f>
        <v/>
      </c>
      <c r="L2027" s="37" t="str">
        <f aca="false">IF(G2027=1,IF(B2027="",0,IF(J2027&lt;SeuilFugitive,1,0)),"")</f>
        <v/>
      </c>
      <c r="M2027" s="37" t="str">
        <f aca="false">IF(G2027=1,IF(B2027="",IF((Fin-A2027)*24&gt;SeuilFigee,1,0),IF(J2027&gt;SeuilFigee*3600,1,0)),"")</f>
        <v/>
      </c>
      <c r="N2027" s="0" t="str">
        <f aca="false">IF(G2027=1,IF(COUNTIF(H$2:H2027,H2027)=1,COUNTIF($H:$H,H2027),""),"")</f>
        <v/>
      </c>
      <c r="O2027" s="0" t="str">
        <f aca="false">IF(G2027=1,IF(COUNTIF(I$2:I2027,I2027)=1,COUNTIF($I:$I,I2027),""),"")</f>
        <v/>
      </c>
      <c r="P2027" s="38" t="str">
        <f aca="false">IF(G2027=1,IF(COUNTIFS(C$2:C2027,C2027,G$2:G2027,1)=1,COUNTIFS($C:$C,C2027,$G:$G,1)+ROW()/10000000,""),"")</f>
        <v/>
      </c>
      <c r="Q2027" s="0" t="str">
        <f aca="false">IF(K2027=1,IF(COUNTIFS(C$2:C2027,C2027,K$2:K2027,1)=1,1,0),"")</f>
        <v/>
      </c>
      <c r="R2027" s="0" t="str">
        <f aca="false">IF(M2027=1,IF(COUNTIFS(C$2:C2027,C2027,M$2:M2027,1)=1,1,0),"")</f>
        <v/>
      </c>
      <c r="S2027" s="0" t="str">
        <f aca="false">IF(L2027=1,IF(COUNTIFS(C$2:C2027,C2027,L$2:L2027,1)=1,1,0),"")</f>
        <v/>
      </c>
      <c r="T2027" s="38" t="str">
        <f aca="false">IF(N2027="","",N2027+ROW()/10000000)</f>
        <v/>
      </c>
      <c r="U2027" s="0" t="str">
        <f aca="false">IF(G2027=1,IF(B2027="",1,0),"")</f>
        <v/>
      </c>
    </row>
    <row r="2028" customFormat="false" ht="15" hidden="false" customHeight="false" outlineLevel="0" collapsed="false">
      <c r="A2028" s="35"/>
      <c r="B2028" s="35"/>
      <c r="G2028" s="0" t="str">
        <f aca="false">IF(A2028="","",IF(AND(A2028&gt;=Debut,A2028&lt;Fin),1,0))</f>
        <v/>
      </c>
      <c r="H2028" s="0" t="str">
        <f aca="false">IF(G2028=1,INT(ROUND((A2028-Debut)*86400,0)/600),"")</f>
        <v/>
      </c>
      <c r="I2028" s="0" t="str">
        <f aca="false">IF(G2028=1,INT(ROUND((A2028-Debut)*86400,0)/3600),"")</f>
        <v/>
      </c>
      <c r="J2028" s="0" t="str">
        <f aca="false">IF(OR(A2028="",B2028=""),"",ROUND((B2028-A2028)*86400,0))</f>
        <v/>
      </c>
      <c r="K2028" s="37" t="str">
        <f aca="false">IF(G2028=1,IF(COUNTIFS($C:$C,C2028,$G:$G,1,$A:$A,"&gt;="&amp;(A2028-FenetreInterm/86400),$A:$A,"&lt;="&amp;A2028)&gt;=NbInterm,1,0),"")</f>
        <v/>
      </c>
      <c r="L2028" s="37" t="str">
        <f aca="false">IF(G2028=1,IF(B2028="",0,IF(J2028&lt;SeuilFugitive,1,0)),"")</f>
        <v/>
      </c>
      <c r="M2028" s="37" t="str">
        <f aca="false">IF(G2028=1,IF(B2028="",IF((Fin-A2028)*24&gt;SeuilFigee,1,0),IF(J2028&gt;SeuilFigee*3600,1,0)),"")</f>
        <v/>
      </c>
      <c r="N2028" s="0" t="str">
        <f aca="false">IF(G2028=1,IF(COUNTIF(H$2:H2028,H2028)=1,COUNTIF($H:$H,H2028),""),"")</f>
        <v/>
      </c>
      <c r="O2028" s="0" t="str">
        <f aca="false">IF(G2028=1,IF(COUNTIF(I$2:I2028,I2028)=1,COUNTIF($I:$I,I2028),""),"")</f>
        <v/>
      </c>
      <c r="P2028" s="38" t="str">
        <f aca="false">IF(G2028=1,IF(COUNTIFS(C$2:C2028,C2028,G$2:G2028,1)=1,COUNTIFS($C:$C,C2028,$G:$G,1)+ROW()/10000000,""),"")</f>
        <v/>
      </c>
      <c r="Q2028" s="0" t="str">
        <f aca="false">IF(K2028=1,IF(COUNTIFS(C$2:C2028,C2028,K$2:K2028,1)=1,1,0),"")</f>
        <v/>
      </c>
      <c r="R2028" s="0" t="str">
        <f aca="false">IF(M2028=1,IF(COUNTIFS(C$2:C2028,C2028,M$2:M2028,1)=1,1,0),"")</f>
        <v/>
      </c>
      <c r="S2028" s="0" t="str">
        <f aca="false">IF(L2028=1,IF(COUNTIFS(C$2:C2028,C2028,L$2:L2028,1)=1,1,0),"")</f>
        <v/>
      </c>
      <c r="T2028" s="38" t="str">
        <f aca="false">IF(N2028="","",N2028+ROW()/10000000)</f>
        <v/>
      </c>
      <c r="U2028" s="0" t="str">
        <f aca="false">IF(G2028=1,IF(B2028="",1,0),"")</f>
        <v/>
      </c>
    </row>
    <row r="2029" customFormat="false" ht="15" hidden="false" customHeight="false" outlineLevel="0" collapsed="false">
      <c r="A2029" s="35"/>
      <c r="B2029" s="35"/>
      <c r="G2029" s="0" t="str">
        <f aca="false">IF(A2029="","",IF(AND(A2029&gt;=Debut,A2029&lt;Fin),1,0))</f>
        <v/>
      </c>
      <c r="H2029" s="0" t="str">
        <f aca="false">IF(G2029=1,INT(ROUND((A2029-Debut)*86400,0)/600),"")</f>
        <v/>
      </c>
      <c r="I2029" s="0" t="str">
        <f aca="false">IF(G2029=1,INT(ROUND((A2029-Debut)*86400,0)/3600),"")</f>
        <v/>
      </c>
      <c r="J2029" s="0" t="str">
        <f aca="false">IF(OR(A2029="",B2029=""),"",ROUND((B2029-A2029)*86400,0))</f>
        <v/>
      </c>
      <c r="K2029" s="37" t="str">
        <f aca="false">IF(G2029=1,IF(COUNTIFS($C:$C,C2029,$G:$G,1,$A:$A,"&gt;="&amp;(A2029-FenetreInterm/86400),$A:$A,"&lt;="&amp;A2029)&gt;=NbInterm,1,0),"")</f>
        <v/>
      </c>
      <c r="L2029" s="37" t="str">
        <f aca="false">IF(G2029=1,IF(B2029="",0,IF(J2029&lt;SeuilFugitive,1,0)),"")</f>
        <v/>
      </c>
      <c r="M2029" s="37" t="str">
        <f aca="false">IF(G2029=1,IF(B2029="",IF((Fin-A2029)*24&gt;SeuilFigee,1,0),IF(J2029&gt;SeuilFigee*3600,1,0)),"")</f>
        <v/>
      </c>
      <c r="N2029" s="0" t="str">
        <f aca="false">IF(G2029=1,IF(COUNTIF(H$2:H2029,H2029)=1,COUNTIF($H:$H,H2029),""),"")</f>
        <v/>
      </c>
      <c r="O2029" s="0" t="str">
        <f aca="false">IF(G2029=1,IF(COUNTIF(I$2:I2029,I2029)=1,COUNTIF($I:$I,I2029),""),"")</f>
        <v/>
      </c>
      <c r="P2029" s="38" t="str">
        <f aca="false">IF(G2029=1,IF(COUNTIFS(C$2:C2029,C2029,G$2:G2029,1)=1,COUNTIFS($C:$C,C2029,$G:$G,1)+ROW()/10000000,""),"")</f>
        <v/>
      </c>
      <c r="Q2029" s="0" t="str">
        <f aca="false">IF(K2029=1,IF(COUNTIFS(C$2:C2029,C2029,K$2:K2029,1)=1,1,0),"")</f>
        <v/>
      </c>
      <c r="R2029" s="0" t="str">
        <f aca="false">IF(M2029=1,IF(COUNTIFS(C$2:C2029,C2029,M$2:M2029,1)=1,1,0),"")</f>
        <v/>
      </c>
      <c r="S2029" s="0" t="str">
        <f aca="false">IF(L2029=1,IF(COUNTIFS(C$2:C2029,C2029,L$2:L2029,1)=1,1,0),"")</f>
        <v/>
      </c>
      <c r="T2029" s="38" t="str">
        <f aca="false">IF(N2029="","",N2029+ROW()/10000000)</f>
        <v/>
      </c>
      <c r="U2029" s="0" t="str">
        <f aca="false">IF(G2029=1,IF(B2029="",1,0),"")</f>
        <v/>
      </c>
    </row>
    <row r="2030" customFormat="false" ht="15" hidden="false" customHeight="false" outlineLevel="0" collapsed="false">
      <c r="A2030" s="35"/>
      <c r="B2030" s="35"/>
      <c r="G2030" s="0" t="str">
        <f aca="false">IF(A2030="","",IF(AND(A2030&gt;=Debut,A2030&lt;Fin),1,0))</f>
        <v/>
      </c>
      <c r="H2030" s="0" t="str">
        <f aca="false">IF(G2030=1,INT(ROUND((A2030-Debut)*86400,0)/600),"")</f>
        <v/>
      </c>
      <c r="I2030" s="0" t="str">
        <f aca="false">IF(G2030=1,INT(ROUND((A2030-Debut)*86400,0)/3600),"")</f>
        <v/>
      </c>
      <c r="J2030" s="0" t="str">
        <f aca="false">IF(OR(A2030="",B2030=""),"",ROUND((B2030-A2030)*86400,0))</f>
        <v/>
      </c>
      <c r="K2030" s="37" t="str">
        <f aca="false">IF(G2030=1,IF(COUNTIFS($C:$C,C2030,$G:$G,1,$A:$A,"&gt;="&amp;(A2030-FenetreInterm/86400),$A:$A,"&lt;="&amp;A2030)&gt;=NbInterm,1,0),"")</f>
        <v/>
      </c>
      <c r="L2030" s="37" t="str">
        <f aca="false">IF(G2030=1,IF(B2030="",0,IF(J2030&lt;SeuilFugitive,1,0)),"")</f>
        <v/>
      </c>
      <c r="M2030" s="37" t="str">
        <f aca="false">IF(G2030=1,IF(B2030="",IF((Fin-A2030)*24&gt;SeuilFigee,1,0),IF(J2030&gt;SeuilFigee*3600,1,0)),"")</f>
        <v/>
      </c>
      <c r="N2030" s="0" t="str">
        <f aca="false">IF(G2030=1,IF(COUNTIF(H$2:H2030,H2030)=1,COUNTIF($H:$H,H2030),""),"")</f>
        <v/>
      </c>
      <c r="O2030" s="0" t="str">
        <f aca="false">IF(G2030=1,IF(COUNTIF(I$2:I2030,I2030)=1,COUNTIF($I:$I,I2030),""),"")</f>
        <v/>
      </c>
      <c r="P2030" s="38" t="str">
        <f aca="false">IF(G2030=1,IF(COUNTIFS(C$2:C2030,C2030,G$2:G2030,1)=1,COUNTIFS($C:$C,C2030,$G:$G,1)+ROW()/10000000,""),"")</f>
        <v/>
      </c>
      <c r="Q2030" s="0" t="str">
        <f aca="false">IF(K2030=1,IF(COUNTIFS(C$2:C2030,C2030,K$2:K2030,1)=1,1,0),"")</f>
        <v/>
      </c>
      <c r="R2030" s="0" t="str">
        <f aca="false">IF(M2030=1,IF(COUNTIFS(C$2:C2030,C2030,M$2:M2030,1)=1,1,0),"")</f>
        <v/>
      </c>
      <c r="S2030" s="0" t="str">
        <f aca="false">IF(L2030=1,IF(COUNTIFS(C$2:C2030,C2030,L$2:L2030,1)=1,1,0),"")</f>
        <v/>
      </c>
      <c r="T2030" s="38" t="str">
        <f aca="false">IF(N2030="","",N2030+ROW()/10000000)</f>
        <v/>
      </c>
      <c r="U2030" s="0" t="str">
        <f aca="false">IF(G2030=1,IF(B2030="",1,0),"")</f>
        <v/>
      </c>
    </row>
    <row r="2031" customFormat="false" ht="15" hidden="false" customHeight="false" outlineLevel="0" collapsed="false">
      <c r="A2031" s="35"/>
      <c r="B2031" s="35"/>
      <c r="G2031" s="0" t="str">
        <f aca="false">IF(A2031="","",IF(AND(A2031&gt;=Debut,A2031&lt;Fin),1,0))</f>
        <v/>
      </c>
      <c r="H2031" s="0" t="str">
        <f aca="false">IF(G2031=1,INT(ROUND((A2031-Debut)*86400,0)/600),"")</f>
        <v/>
      </c>
      <c r="I2031" s="0" t="str">
        <f aca="false">IF(G2031=1,INT(ROUND((A2031-Debut)*86400,0)/3600),"")</f>
        <v/>
      </c>
      <c r="J2031" s="0" t="str">
        <f aca="false">IF(OR(A2031="",B2031=""),"",ROUND((B2031-A2031)*86400,0))</f>
        <v/>
      </c>
      <c r="K2031" s="37" t="str">
        <f aca="false">IF(G2031=1,IF(COUNTIFS($C:$C,C2031,$G:$G,1,$A:$A,"&gt;="&amp;(A2031-FenetreInterm/86400),$A:$A,"&lt;="&amp;A2031)&gt;=NbInterm,1,0),"")</f>
        <v/>
      </c>
      <c r="L2031" s="37" t="str">
        <f aca="false">IF(G2031=1,IF(B2031="",0,IF(J2031&lt;SeuilFugitive,1,0)),"")</f>
        <v/>
      </c>
      <c r="M2031" s="37" t="str">
        <f aca="false">IF(G2031=1,IF(B2031="",IF((Fin-A2031)*24&gt;SeuilFigee,1,0),IF(J2031&gt;SeuilFigee*3600,1,0)),"")</f>
        <v/>
      </c>
      <c r="N2031" s="0" t="str">
        <f aca="false">IF(G2031=1,IF(COUNTIF(H$2:H2031,H2031)=1,COUNTIF($H:$H,H2031),""),"")</f>
        <v/>
      </c>
      <c r="O2031" s="0" t="str">
        <f aca="false">IF(G2031=1,IF(COUNTIF(I$2:I2031,I2031)=1,COUNTIF($I:$I,I2031),""),"")</f>
        <v/>
      </c>
      <c r="P2031" s="38" t="str">
        <f aca="false">IF(G2031=1,IF(COUNTIFS(C$2:C2031,C2031,G$2:G2031,1)=1,COUNTIFS($C:$C,C2031,$G:$G,1)+ROW()/10000000,""),"")</f>
        <v/>
      </c>
      <c r="Q2031" s="0" t="str">
        <f aca="false">IF(K2031=1,IF(COUNTIFS(C$2:C2031,C2031,K$2:K2031,1)=1,1,0),"")</f>
        <v/>
      </c>
      <c r="R2031" s="0" t="str">
        <f aca="false">IF(M2031=1,IF(COUNTIFS(C$2:C2031,C2031,M$2:M2031,1)=1,1,0),"")</f>
        <v/>
      </c>
      <c r="S2031" s="0" t="str">
        <f aca="false">IF(L2031=1,IF(COUNTIFS(C$2:C2031,C2031,L$2:L2031,1)=1,1,0),"")</f>
        <v/>
      </c>
      <c r="T2031" s="38" t="str">
        <f aca="false">IF(N2031="","",N2031+ROW()/10000000)</f>
        <v/>
      </c>
      <c r="U2031" s="0" t="str">
        <f aca="false">IF(G2031=1,IF(B2031="",1,0),"")</f>
        <v/>
      </c>
    </row>
    <row r="2032" customFormat="false" ht="15" hidden="false" customHeight="false" outlineLevel="0" collapsed="false">
      <c r="A2032" s="35"/>
      <c r="B2032" s="35"/>
      <c r="G2032" s="0" t="str">
        <f aca="false">IF(A2032="","",IF(AND(A2032&gt;=Debut,A2032&lt;Fin),1,0))</f>
        <v/>
      </c>
      <c r="H2032" s="0" t="str">
        <f aca="false">IF(G2032=1,INT(ROUND((A2032-Debut)*86400,0)/600),"")</f>
        <v/>
      </c>
      <c r="I2032" s="0" t="str">
        <f aca="false">IF(G2032=1,INT(ROUND((A2032-Debut)*86400,0)/3600),"")</f>
        <v/>
      </c>
      <c r="J2032" s="0" t="str">
        <f aca="false">IF(OR(A2032="",B2032=""),"",ROUND((B2032-A2032)*86400,0))</f>
        <v/>
      </c>
      <c r="K2032" s="37" t="str">
        <f aca="false">IF(G2032=1,IF(COUNTIFS($C:$C,C2032,$G:$G,1,$A:$A,"&gt;="&amp;(A2032-FenetreInterm/86400),$A:$A,"&lt;="&amp;A2032)&gt;=NbInterm,1,0),"")</f>
        <v/>
      </c>
      <c r="L2032" s="37" t="str">
        <f aca="false">IF(G2032=1,IF(B2032="",0,IF(J2032&lt;SeuilFugitive,1,0)),"")</f>
        <v/>
      </c>
      <c r="M2032" s="37" t="str">
        <f aca="false">IF(G2032=1,IF(B2032="",IF((Fin-A2032)*24&gt;SeuilFigee,1,0),IF(J2032&gt;SeuilFigee*3600,1,0)),"")</f>
        <v/>
      </c>
      <c r="N2032" s="0" t="str">
        <f aca="false">IF(G2032=1,IF(COUNTIF(H$2:H2032,H2032)=1,COUNTIF($H:$H,H2032),""),"")</f>
        <v/>
      </c>
      <c r="O2032" s="0" t="str">
        <f aca="false">IF(G2032=1,IF(COUNTIF(I$2:I2032,I2032)=1,COUNTIF($I:$I,I2032),""),"")</f>
        <v/>
      </c>
      <c r="P2032" s="38" t="str">
        <f aca="false">IF(G2032=1,IF(COUNTIFS(C$2:C2032,C2032,G$2:G2032,1)=1,COUNTIFS($C:$C,C2032,$G:$G,1)+ROW()/10000000,""),"")</f>
        <v/>
      </c>
      <c r="Q2032" s="0" t="str">
        <f aca="false">IF(K2032=1,IF(COUNTIFS(C$2:C2032,C2032,K$2:K2032,1)=1,1,0),"")</f>
        <v/>
      </c>
      <c r="R2032" s="0" t="str">
        <f aca="false">IF(M2032=1,IF(COUNTIFS(C$2:C2032,C2032,M$2:M2032,1)=1,1,0),"")</f>
        <v/>
      </c>
      <c r="S2032" s="0" t="str">
        <f aca="false">IF(L2032=1,IF(COUNTIFS(C$2:C2032,C2032,L$2:L2032,1)=1,1,0),"")</f>
        <v/>
      </c>
      <c r="T2032" s="38" t="str">
        <f aca="false">IF(N2032="","",N2032+ROW()/10000000)</f>
        <v/>
      </c>
      <c r="U2032" s="0" t="str">
        <f aca="false">IF(G2032=1,IF(B2032="",1,0),"")</f>
        <v/>
      </c>
    </row>
    <row r="2033" customFormat="false" ht="15" hidden="false" customHeight="false" outlineLevel="0" collapsed="false">
      <c r="A2033" s="35"/>
      <c r="B2033" s="35"/>
      <c r="G2033" s="0" t="str">
        <f aca="false">IF(A2033="","",IF(AND(A2033&gt;=Debut,A2033&lt;Fin),1,0))</f>
        <v/>
      </c>
      <c r="H2033" s="0" t="str">
        <f aca="false">IF(G2033=1,INT(ROUND((A2033-Debut)*86400,0)/600),"")</f>
        <v/>
      </c>
      <c r="I2033" s="0" t="str">
        <f aca="false">IF(G2033=1,INT(ROUND((A2033-Debut)*86400,0)/3600),"")</f>
        <v/>
      </c>
      <c r="J2033" s="0" t="str">
        <f aca="false">IF(OR(A2033="",B2033=""),"",ROUND((B2033-A2033)*86400,0))</f>
        <v/>
      </c>
      <c r="K2033" s="37" t="str">
        <f aca="false">IF(G2033=1,IF(COUNTIFS($C:$C,C2033,$G:$G,1,$A:$A,"&gt;="&amp;(A2033-FenetreInterm/86400),$A:$A,"&lt;="&amp;A2033)&gt;=NbInterm,1,0),"")</f>
        <v/>
      </c>
      <c r="L2033" s="37" t="str">
        <f aca="false">IF(G2033=1,IF(B2033="",0,IF(J2033&lt;SeuilFugitive,1,0)),"")</f>
        <v/>
      </c>
      <c r="M2033" s="37" t="str">
        <f aca="false">IF(G2033=1,IF(B2033="",IF((Fin-A2033)*24&gt;SeuilFigee,1,0),IF(J2033&gt;SeuilFigee*3600,1,0)),"")</f>
        <v/>
      </c>
      <c r="N2033" s="0" t="str">
        <f aca="false">IF(G2033=1,IF(COUNTIF(H$2:H2033,H2033)=1,COUNTIF($H:$H,H2033),""),"")</f>
        <v/>
      </c>
      <c r="O2033" s="0" t="str">
        <f aca="false">IF(G2033=1,IF(COUNTIF(I$2:I2033,I2033)=1,COUNTIF($I:$I,I2033),""),"")</f>
        <v/>
      </c>
      <c r="P2033" s="38" t="str">
        <f aca="false">IF(G2033=1,IF(COUNTIFS(C$2:C2033,C2033,G$2:G2033,1)=1,COUNTIFS($C:$C,C2033,$G:$G,1)+ROW()/10000000,""),"")</f>
        <v/>
      </c>
      <c r="Q2033" s="0" t="str">
        <f aca="false">IF(K2033=1,IF(COUNTIFS(C$2:C2033,C2033,K$2:K2033,1)=1,1,0),"")</f>
        <v/>
      </c>
      <c r="R2033" s="0" t="str">
        <f aca="false">IF(M2033=1,IF(COUNTIFS(C$2:C2033,C2033,M$2:M2033,1)=1,1,0),"")</f>
        <v/>
      </c>
      <c r="S2033" s="0" t="str">
        <f aca="false">IF(L2033=1,IF(COUNTIFS(C$2:C2033,C2033,L$2:L2033,1)=1,1,0),"")</f>
        <v/>
      </c>
      <c r="T2033" s="38" t="str">
        <f aca="false">IF(N2033="","",N2033+ROW()/10000000)</f>
        <v/>
      </c>
      <c r="U2033" s="0" t="str">
        <f aca="false">IF(G2033=1,IF(B2033="",1,0),"")</f>
        <v/>
      </c>
    </row>
    <row r="2034" customFormat="false" ht="15" hidden="false" customHeight="false" outlineLevel="0" collapsed="false">
      <c r="A2034" s="35"/>
      <c r="B2034" s="35"/>
      <c r="G2034" s="0" t="str">
        <f aca="false">IF(A2034="","",IF(AND(A2034&gt;=Debut,A2034&lt;Fin),1,0))</f>
        <v/>
      </c>
      <c r="H2034" s="0" t="str">
        <f aca="false">IF(G2034=1,INT(ROUND((A2034-Debut)*86400,0)/600),"")</f>
        <v/>
      </c>
      <c r="I2034" s="0" t="str">
        <f aca="false">IF(G2034=1,INT(ROUND((A2034-Debut)*86400,0)/3600),"")</f>
        <v/>
      </c>
      <c r="J2034" s="0" t="str">
        <f aca="false">IF(OR(A2034="",B2034=""),"",ROUND((B2034-A2034)*86400,0))</f>
        <v/>
      </c>
      <c r="K2034" s="37" t="str">
        <f aca="false">IF(G2034=1,IF(COUNTIFS($C:$C,C2034,$G:$G,1,$A:$A,"&gt;="&amp;(A2034-FenetreInterm/86400),$A:$A,"&lt;="&amp;A2034)&gt;=NbInterm,1,0),"")</f>
        <v/>
      </c>
      <c r="L2034" s="37" t="str">
        <f aca="false">IF(G2034=1,IF(B2034="",0,IF(J2034&lt;SeuilFugitive,1,0)),"")</f>
        <v/>
      </c>
      <c r="M2034" s="37" t="str">
        <f aca="false">IF(G2034=1,IF(B2034="",IF((Fin-A2034)*24&gt;SeuilFigee,1,0),IF(J2034&gt;SeuilFigee*3600,1,0)),"")</f>
        <v/>
      </c>
      <c r="N2034" s="0" t="str">
        <f aca="false">IF(G2034=1,IF(COUNTIF(H$2:H2034,H2034)=1,COUNTIF($H:$H,H2034),""),"")</f>
        <v/>
      </c>
      <c r="O2034" s="0" t="str">
        <f aca="false">IF(G2034=1,IF(COUNTIF(I$2:I2034,I2034)=1,COUNTIF($I:$I,I2034),""),"")</f>
        <v/>
      </c>
      <c r="P2034" s="38" t="str">
        <f aca="false">IF(G2034=1,IF(COUNTIFS(C$2:C2034,C2034,G$2:G2034,1)=1,COUNTIFS($C:$C,C2034,$G:$G,1)+ROW()/10000000,""),"")</f>
        <v/>
      </c>
      <c r="Q2034" s="0" t="str">
        <f aca="false">IF(K2034=1,IF(COUNTIFS(C$2:C2034,C2034,K$2:K2034,1)=1,1,0),"")</f>
        <v/>
      </c>
      <c r="R2034" s="0" t="str">
        <f aca="false">IF(M2034=1,IF(COUNTIFS(C$2:C2034,C2034,M$2:M2034,1)=1,1,0),"")</f>
        <v/>
      </c>
      <c r="S2034" s="0" t="str">
        <f aca="false">IF(L2034=1,IF(COUNTIFS(C$2:C2034,C2034,L$2:L2034,1)=1,1,0),"")</f>
        <v/>
      </c>
      <c r="T2034" s="38" t="str">
        <f aca="false">IF(N2034="","",N2034+ROW()/10000000)</f>
        <v/>
      </c>
      <c r="U2034" s="0" t="str">
        <f aca="false">IF(G2034=1,IF(B2034="",1,0),"")</f>
        <v/>
      </c>
    </row>
    <row r="2035" customFormat="false" ht="15" hidden="false" customHeight="false" outlineLevel="0" collapsed="false">
      <c r="A2035" s="35"/>
      <c r="B2035" s="35"/>
      <c r="G2035" s="0" t="str">
        <f aca="false">IF(A2035="","",IF(AND(A2035&gt;=Debut,A2035&lt;Fin),1,0))</f>
        <v/>
      </c>
      <c r="H2035" s="0" t="str">
        <f aca="false">IF(G2035=1,INT(ROUND((A2035-Debut)*86400,0)/600),"")</f>
        <v/>
      </c>
      <c r="I2035" s="0" t="str">
        <f aca="false">IF(G2035=1,INT(ROUND((A2035-Debut)*86400,0)/3600),"")</f>
        <v/>
      </c>
      <c r="J2035" s="0" t="str">
        <f aca="false">IF(OR(A2035="",B2035=""),"",ROUND((B2035-A2035)*86400,0))</f>
        <v/>
      </c>
      <c r="K2035" s="37" t="str">
        <f aca="false">IF(G2035=1,IF(COUNTIFS($C:$C,C2035,$G:$G,1,$A:$A,"&gt;="&amp;(A2035-FenetreInterm/86400),$A:$A,"&lt;="&amp;A2035)&gt;=NbInterm,1,0),"")</f>
        <v/>
      </c>
      <c r="L2035" s="37" t="str">
        <f aca="false">IF(G2035=1,IF(B2035="",0,IF(J2035&lt;SeuilFugitive,1,0)),"")</f>
        <v/>
      </c>
      <c r="M2035" s="37" t="str">
        <f aca="false">IF(G2035=1,IF(B2035="",IF((Fin-A2035)*24&gt;SeuilFigee,1,0),IF(J2035&gt;SeuilFigee*3600,1,0)),"")</f>
        <v/>
      </c>
      <c r="N2035" s="0" t="str">
        <f aca="false">IF(G2035=1,IF(COUNTIF(H$2:H2035,H2035)=1,COUNTIF($H:$H,H2035),""),"")</f>
        <v/>
      </c>
      <c r="O2035" s="0" t="str">
        <f aca="false">IF(G2035=1,IF(COUNTIF(I$2:I2035,I2035)=1,COUNTIF($I:$I,I2035),""),"")</f>
        <v/>
      </c>
      <c r="P2035" s="38" t="str">
        <f aca="false">IF(G2035=1,IF(COUNTIFS(C$2:C2035,C2035,G$2:G2035,1)=1,COUNTIFS($C:$C,C2035,$G:$G,1)+ROW()/10000000,""),"")</f>
        <v/>
      </c>
      <c r="Q2035" s="0" t="str">
        <f aca="false">IF(K2035=1,IF(COUNTIFS(C$2:C2035,C2035,K$2:K2035,1)=1,1,0),"")</f>
        <v/>
      </c>
      <c r="R2035" s="0" t="str">
        <f aca="false">IF(M2035=1,IF(COUNTIFS(C$2:C2035,C2035,M$2:M2035,1)=1,1,0),"")</f>
        <v/>
      </c>
      <c r="S2035" s="0" t="str">
        <f aca="false">IF(L2035=1,IF(COUNTIFS(C$2:C2035,C2035,L$2:L2035,1)=1,1,0),"")</f>
        <v/>
      </c>
      <c r="T2035" s="38" t="str">
        <f aca="false">IF(N2035="","",N2035+ROW()/10000000)</f>
        <v/>
      </c>
      <c r="U2035" s="0" t="str">
        <f aca="false">IF(G2035=1,IF(B2035="",1,0),"")</f>
        <v/>
      </c>
    </row>
    <row r="2036" customFormat="false" ht="15" hidden="false" customHeight="false" outlineLevel="0" collapsed="false">
      <c r="A2036" s="35"/>
      <c r="B2036" s="35"/>
      <c r="G2036" s="0" t="str">
        <f aca="false">IF(A2036="","",IF(AND(A2036&gt;=Debut,A2036&lt;Fin),1,0))</f>
        <v/>
      </c>
      <c r="H2036" s="0" t="str">
        <f aca="false">IF(G2036=1,INT(ROUND((A2036-Debut)*86400,0)/600),"")</f>
        <v/>
      </c>
      <c r="I2036" s="0" t="str">
        <f aca="false">IF(G2036=1,INT(ROUND((A2036-Debut)*86400,0)/3600),"")</f>
        <v/>
      </c>
      <c r="J2036" s="0" t="str">
        <f aca="false">IF(OR(A2036="",B2036=""),"",ROUND((B2036-A2036)*86400,0))</f>
        <v/>
      </c>
      <c r="K2036" s="37" t="str">
        <f aca="false">IF(G2036=1,IF(COUNTIFS($C:$C,C2036,$G:$G,1,$A:$A,"&gt;="&amp;(A2036-FenetreInterm/86400),$A:$A,"&lt;="&amp;A2036)&gt;=NbInterm,1,0),"")</f>
        <v/>
      </c>
      <c r="L2036" s="37" t="str">
        <f aca="false">IF(G2036=1,IF(B2036="",0,IF(J2036&lt;SeuilFugitive,1,0)),"")</f>
        <v/>
      </c>
      <c r="M2036" s="37" t="str">
        <f aca="false">IF(G2036=1,IF(B2036="",IF((Fin-A2036)*24&gt;SeuilFigee,1,0),IF(J2036&gt;SeuilFigee*3600,1,0)),"")</f>
        <v/>
      </c>
      <c r="N2036" s="0" t="str">
        <f aca="false">IF(G2036=1,IF(COUNTIF(H$2:H2036,H2036)=1,COUNTIF($H:$H,H2036),""),"")</f>
        <v/>
      </c>
      <c r="O2036" s="0" t="str">
        <f aca="false">IF(G2036=1,IF(COUNTIF(I$2:I2036,I2036)=1,COUNTIF($I:$I,I2036),""),"")</f>
        <v/>
      </c>
      <c r="P2036" s="38" t="str">
        <f aca="false">IF(G2036=1,IF(COUNTIFS(C$2:C2036,C2036,G$2:G2036,1)=1,COUNTIFS($C:$C,C2036,$G:$G,1)+ROW()/10000000,""),"")</f>
        <v/>
      </c>
      <c r="Q2036" s="0" t="str">
        <f aca="false">IF(K2036=1,IF(COUNTIFS(C$2:C2036,C2036,K$2:K2036,1)=1,1,0),"")</f>
        <v/>
      </c>
      <c r="R2036" s="0" t="str">
        <f aca="false">IF(M2036=1,IF(COUNTIFS(C$2:C2036,C2036,M$2:M2036,1)=1,1,0),"")</f>
        <v/>
      </c>
      <c r="S2036" s="0" t="str">
        <f aca="false">IF(L2036=1,IF(COUNTIFS(C$2:C2036,C2036,L$2:L2036,1)=1,1,0),"")</f>
        <v/>
      </c>
      <c r="T2036" s="38" t="str">
        <f aca="false">IF(N2036="","",N2036+ROW()/10000000)</f>
        <v/>
      </c>
      <c r="U2036" s="0" t="str">
        <f aca="false">IF(G2036=1,IF(B2036="",1,0),"")</f>
        <v/>
      </c>
    </row>
    <row r="2037" customFormat="false" ht="15" hidden="false" customHeight="false" outlineLevel="0" collapsed="false">
      <c r="A2037" s="35"/>
      <c r="B2037" s="35"/>
      <c r="G2037" s="0" t="str">
        <f aca="false">IF(A2037="","",IF(AND(A2037&gt;=Debut,A2037&lt;Fin),1,0))</f>
        <v/>
      </c>
      <c r="H2037" s="0" t="str">
        <f aca="false">IF(G2037=1,INT(ROUND((A2037-Debut)*86400,0)/600),"")</f>
        <v/>
      </c>
      <c r="I2037" s="0" t="str">
        <f aca="false">IF(G2037=1,INT(ROUND((A2037-Debut)*86400,0)/3600),"")</f>
        <v/>
      </c>
      <c r="J2037" s="0" t="str">
        <f aca="false">IF(OR(A2037="",B2037=""),"",ROUND((B2037-A2037)*86400,0))</f>
        <v/>
      </c>
      <c r="K2037" s="37" t="str">
        <f aca="false">IF(G2037=1,IF(COUNTIFS($C:$C,C2037,$G:$G,1,$A:$A,"&gt;="&amp;(A2037-FenetreInterm/86400),$A:$A,"&lt;="&amp;A2037)&gt;=NbInterm,1,0),"")</f>
        <v/>
      </c>
      <c r="L2037" s="37" t="str">
        <f aca="false">IF(G2037=1,IF(B2037="",0,IF(J2037&lt;SeuilFugitive,1,0)),"")</f>
        <v/>
      </c>
      <c r="M2037" s="37" t="str">
        <f aca="false">IF(G2037=1,IF(B2037="",IF((Fin-A2037)*24&gt;SeuilFigee,1,0),IF(J2037&gt;SeuilFigee*3600,1,0)),"")</f>
        <v/>
      </c>
      <c r="N2037" s="0" t="str">
        <f aca="false">IF(G2037=1,IF(COUNTIF(H$2:H2037,H2037)=1,COUNTIF($H:$H,H2037),""),"")</f>
        <v/>
      </c>
      <c r="O2037" s="0" t="str">
        <f aca="false">IF(G2037=1,IF(COUNTIF(I$2:I2037,I2037)=1,COUNTIF($I:$I,I2037),""),"")</f>
        <v/>
      </c>
      <c r="P2037" s="38" t="str">
        <f aca="false">IF(G2037=1,IF(COUNTIFS(C$2:C2037,C2037,G$2:G2037,1)=1,COUNTIFS($C:$C,C2037,$G:$G,1)+ROW()/10000000,""),"")</f>
        <v/>
      </c>
      <c r="Q2037" s="0" t="str">
        <f aca="false">IF(K2037=1,IF(COUNTIFS(C$2:C2037,C2037,K$2:K2037,1)=1,1,0),"")</f>
        <v/>
      </c>
      <c r="R2037" s="0" t="str">
        <f aca="false">IF(M2037=1,IF(COUNTIFS(C$2:C2037,C2037,M$2:M2037,1)=1,1,0),"")</f>
        <v/>
      </c>
      <c r="S2037" s="0" t="str">
        <f aca="false">IF(L2037=1,IF(COUNTIFS(C$2:C2037,C2037,L$2:L2037,1)=1,1,0),"")</f>
        <v/>
      </c>
      <c r="T2037" s="38" t="str">
        <f aca="false">IF(N2037="","",N2037+ROW()/10000000)</f>
        <v/>
      </c>
      <c r="U2037" s="0" t="str">
        <f aca="false">IF(G2037=1,IF(B2037="",1,0),"")</f>
        <v/>
      </c>
    </row>
    <row r="2038" customFormat="false" ht="15" hidden="false" customHeight="false" outlineLevel="0" collapsed="false">
      <c r="A2038" s="35"/>
      <c r="B2038" s="35"/>
      <c r="G2038" s="0" t="str">
        <f aca="false">IF(A2038="","",IF(AND(A2038&gt;=Debut,A2038&lt;Fin),1,0))</f>
        <v/>
      </c>
      <c r="H2038" s="0" t="str">
        <f aca="false">IF(G2038=1,INT(ROUND((A2038-Debut)*86400,0)/600),"")</f>
        <v/>
      </c>
      <c r="I2038" s="0" t="str">
        <f aca="false">IF(G2038=1,INT(ROUND((A2038-Debut)*86400,0)/3600),"")</f>
        <v/>
      </c>
      <c r="J2038" s="0" t="str">
        <f aca="false">IF(OR(A2038="",B2038=""),"",ROUND((B2038-A2038)*86400,0))</f>
        <v/>
      </c>
      <c r="K2038" s="37" t="str">
        <f aca="false">IF(G2038=1,IF(COUNTIFS($C:$C,C2038,$G:$G,1,$A:$A,"&gt;="&amp;(A2038-FenetreInterm/86400),$A:$A,"&lt;="&amp;A2038)&gt;=NbInterm,1,0),"")</f>
        <v/>
      </c>
      <c r="L2038" s="37" t="str">
        <f aca="false">IF(G2038=1,IF(B2038="",0,IF(J2038&lt;SeuilFugitive,1,0)),"")</f>
        <v/>
      </c>
      <c r="M2038" s="37" t="str">
        <f aca="false">IF(G2038=1,IF(B2038="",IF((Fin-A2038)*24&gt;SeuilFigee,1,0),IF(J2038&gt;SeuilFigee*3600,1,0)),"")</f>
        <v/>
      </c>
      <c r="N2038" s="0" t="str">
        <f aca="false">IF(G2038=1,IF(COUNTIF(H$2:H2038,H2038)=1,COUNTIF($H:$H,H2038),""),"")</f>
        <v/>
      </c>
      <c r="O2038" s="0" t="str">
        <f aca="false">IF(G2038=1,IF(COUNTIF(I$2:I2038,I2038)=1,COUNTIF($I:$I,I2038),""),"")</f>
        <v/>
      </c>
      <c r="P2038" s="38" t="str">
        <f aca="false">IF(G2038=1,IF(COUNTIFS(C$2:C2038,C2038,G$2:G2038,1)=1,COUNTIFS($C:$C,C2038,$G:$G,1)+ROW()/10000000,""),"")</f>
        <v/>
      </c>
      <c r="Q2038" s="0" t="str">
        <f aca="false">IF(K2038=1,IF(COUNTIFS(C$2:C2038,C2038,K$2:K2038,1)=1,1,0),"")</f>
        <v/>
      </c>
      <c r="R2038" s="0" t="str">
        <f aca="false">IF(M2038=1,IF(COUNTIFS(C$2:C2038,C2038,M$2:M2038,1)=1,1,0),"")</f>
        <v/>
      </c>
      <c r="S2038" s="0" t="str">
        <f aca="false">IF(L2038=1,IF(COUNTIFS(C$2:C2038,C2038,L$2:L2038,1)=1,1,0),"")</f>
        <v/>
      </c>
      <c r="T2038" s="38" t="str">
        <f aca="false">IF(N2038="","",N2038+ROW()/10000000)</f>
        <v/>
      </c>
      <c r="U2038" s="0" t="str">
        <f aca="false">IF(G2038=1,IF(B2038="",1,0),"")</f>
        <v/>
      </c>
    </row>
    <row r="2039" customFormat="false" ht="15" hidden="false" customHeight="false" outlineLevel="0" collapsed="false">
      <c r="A2039" s="35"/>
      <c r="B2039" s="35"/>
      <c r="G2039" s="0" t="str">
        <f aca="false">IF(A2039="","",IF(AND(A2039&gt;=Debut,A2039&lt;Fin),1,0))</f>
        <v/>
      </c>
      <c r="H2039" s="0" t="str">
        <f aca="false">IF(G2039=1,INT(ROUND((A2039-Debut)*86400,0)/600),"")</f>
        <v/>
      </c>
      <c r="I2039" s="0" t="str">
        <f aca="false">IF(G2039=1,INT(ROUND((A2039-Debut)*86400,0)/3600),"")</f>
        <v/>
      </c>
      <c r="J2039" s="0" t="str">
        <f aca="false">IF(OR(A2039="",B2039=""),"",ROUND((B2039-A2039)*86400,0))</f>
        <v/>
      </c>
      <c r="K2039" s="37" t="str">
        <f aca="false">IF(G2039=1,IF(COUNTIFS($C:$C,C2039,$G:$G,1,$A:$A,"&gt;="&amp;(A2039-FenetreInterm/86400),$A:$A,"&lt;="&amp;A2039)&gt;=NbInterm,1,0),"")</f>
        <v/>
      </c>
      <c r="L2039" s="37" t="str">
        <f aca="false">IF(G2039=1,IF(B2039="",0,IF(J2039&lt;SeuilFugitive,1,0)),"")</f>
        <v/>
      </c>
      <c r="M2039" s="37" t="str">
        <f aca="false">IF(G2039=1,IF(B2039="",IF((Fin-A2039)*24&gt;SeuilFigee,1,0),IF(J2039&gt;SeuilFigee*3600,1,0)),"")</f>
        <v/>
      </c>
      <c r="N2039" s="0" t="str">
        <f aca="false">IF(G2039=1,IF(COUNTIF(H$2:H2039,H2039)=1,COUNTIF($H:$H,H2039),""),"")</f>
        <v/>
      </c>
      <c r="O2039" s="0" t="str">
        <f aca="false">IF(G2039=1,IF(COUNTIF(I$2:I2039,I2039)=1,COUNTIF($I:$I,I2039),""),"")</f>
        <v/>
      </c>
      <c r="P2039" s="38" t="str">
        <f aca="false">IF(G2039=1,IF(COUNTIFS(C$2:C2039,C2039,G$2:G2039,1)=1,COUNTIFS($C:$C,C2039,$G:$G,1)+ROW()/10000000,""),"")</f>
        <v/>
      </c>
      <c r="Q2039" s="0" t="str">
        <f aca="false">IF(K2039=1,IF(COUNTIFS(C$2:C2039,C2039,K$2:K2039,1)=1,1,0),"")</f>
        <v/>
      </c>
      <c r="R2039" s="0" t="str">
        <f aca="false">IF(M2039=1,IF(COUNTIFS(C$2:C2039,C2039,M$2:M2039,1)=1,1,0),"")</f>
        <v/>
      </c>
      <c r="S2039" s="0" t="str">
        <f aca="false">IF(L2039=1,IF(COUNTIFS(C$2:C2039,C2039,L$2:L2039,1)=1,1,0),"")</f>
        <v/>
      </c>
      <c r="T2039" s="38" t="str">
        <f aca="false">IF(N2039="","",N2039+ROW()/10000000)</f>
        <v/>
      </c>
      <c r="U2039" s="0" t="str">
        <f aca="false">IF(G2039=1,IF(B2039="",1,0),"")</f>
        <v/>
      </c>
    </row>
    <row r="2040" customFormat="false" ht="15" hidden="false" customHeight="false" outlineLevel="0" collapsed="false">
      <c r="A2040" s="35"/>
      <c r="B2040" s="35"/>
      <c r="G2040" s="0" t="str">
        <f aca="false">IF(A2040="","",IF(AND(A2040&gt;=Debut,A2040&lt;Fin),1,0))</f>
        <v/>
      </c>
      <c r="H2040" s="0" t="str">
        <f aca="false">IF(G2040=1,INT(ROUND((A2040-Debut)*86400,0)/600),"")</f>
        <v/>
      </c>
      <c r="I2040" s="0" t="str">
        <f aca="false">IF(G2040=1,INT(ROUND((A2040-Debut)*86400,0)/3600),"")</f>
        <v/>
      </c>
      <c r="J2040" s="0" t="str">
        <f aca="false">IF(OR(A2040="",B2040=""),"",ROUND((B2040-A2040)*86400,0))</f>
        <v/>
      </c>
      <c r="K2040" s="37" t="str">
        <f aca="false">IF(G2040=1,IF(COUNTIFS($C:$C,C2040,$G:$G,1,$A:$A,"&gt;="&amp;(A2040-FenetreInterm/86400),$A:$A,"&lt;="&amp;A2040)&gt;=NbInterm,1,0),"")</f>
        <v/>
      </c>
      <c r="L2040" s="37" t="str">
        <f aca="false">IF(G2040=1,IF(B2040="",0,IF(J2040&lt;SeuilFugitive,1,0)),"")</f>
        <v/>
      </c>
      <c r="M2040" s="37" t="str">
        <f aca="false">IF(G2040=1,IF(B2040="",IF((Fin-A2040)*24&gt;SeuilFigee,1,0),IF(J2040&gt;SeuilFigee*3600,1,0)),"")</f>
        <v/>
      </c>
      <c r="N2040" s="0" t="str">
        <f aca="false">IF(G2040=1,IF(COUNTIF(H$2:H2040,H2040)=1,COUNTIF($H:$H,H2040),""),"")</f>
        <v/>
      </c>
      <c r="O2040" s="0" t="str">
        <f aca="false">IF(G2040=1,IF(COUNTIF(I$2:I2040,I2040)=1,COUNTIF($I:$I,I2040),""),"")</f>
        <v/>
      </c>
      <c r="P2040" s="38" t="str">
        <f aca="false">IF(G2040=1,IF(COUNTIFS(C$2:C2040,C2040,G$2:G2040,1)=1,COUNTIFS($C:$C,C2040,$G:$G,1)+ROW()/10000000,""),"")</f>
        <v/>
      </c>
      <c r="Q2040" s="0" t="str">
        <f aca="false">IF(K2040=1,IF(COUNTIFS(C$2:C2040,C2040,K$2:K2040,1)=1,1,0),"")</f>
        <v/>
      </c>
      <c r="R2040" s="0" t="str">
        <f aca="false">IF(M2040=1,IF(COUNTIFS(C$2:C2040,C2040,M$2:M2040,1)=1,1,0),"")</f>
        <v/>
      </c>
      <c r="S2040" s="0" t="str">
        <f aca="false">IF(L2040=1,IF(COUNTIFS(C$2:C2040,C2040,L$2:L2040,1)=1,1,0),"")</f>
        <v/>
      </c>
      <c r="T2040" s="38" t="str">
        <f aca="false">IF(N2040="","",N2040+ROW()/10000000)</f>
        <v/>
      </c>
      <c r="U2040" s="0" t="str">
        <f aca="false">IF(G2040=1,IF(B2040="",1,0),"")</f>
        <v/>
      </c>
    </row>
    <row r="2041" customFormat="false" ht="15" hidden="false" customHeight="false" outlineLevel="0" collapsed="false">
      <c r="A2041" s="35"/>
      <c r="B2041" s="35"/>
      <c r="G2041" s="0" t="str">
        <f aca="false">IF(A2041="","",IF(AND(A2041&gt;=Debut,A2041&lt;Fin),1,0))</f>
        <v/>
      </c>
      <c r="H2041" s="0" t="str">
        <f aca="false">IF(G2041=1,INT(ROUND((A2041-Debut)*86400,0)/600),"")</f>
        <v/>
      </c>
      <c r="I2041" s="0" t="str">
        <f aca="false">IF(G2041=1,INT(ROUND((A2041-Debut)*86400,0)/3600),"")</f>
        <v/>
      </c>
      <c r="J2041" s="0" t="str">
        <f aca="false">IF(OR(A2041="",B2041=""),"",ROUND((B2041-A2041)*86400,0))</f>
        <v/>
      </c>
      <c r="K2041" s="37" t="str">
        <f aca="false">IF(G2041=1,IF(COUNTIFS($C:$C,C2041,$G:$G,1,$A:$A,"&gt;="&amp;(A2041-FenetreInterm/86400),$A:$A,"&lt;="&amp;A2041)&gt;=NbInterm,1,0),"")</f>
        <v/>
      </c>
      <c r="L2041" s="37" t="str">
        <f aca="false">IF(G2041=1,IF(B2041="",0,IF(J2041&lt;SeuilFugitive,1,0)),"")</f>
        <v/>
      </c>
      <c r="M2041" s="37" t="str">
        <f aca="false">IF(G2041=1,IF(B2041="",IF((Fin-A2041)*24&gt;SeuilFigee,1,0),IF(J2041&gt;SeuilFigee*3600,1,0)),"")</f>
        <v/>
      </c>
      <c r="N2041" s="0" t="str">
        <f aca="false">IF(G2041=1,IF(COUNTIF(H$2:H2041,H2041)=1,COUNTIF($H:$H,H2041),""),"")</f>
        <v/>
      </c>
      <c r="O2041" s="0" t="str">
        <f aca="false">IF(G2041=1,IF(COUNTIF(I$2:I2041,I2041)=1,COUNTIF($I:$I,I2041),""),"")</f>
        <v/>
      </c>
      <c r="P2041" s="38" t="str">
        <f aca="false">IF(G2041=1,IF(COUNTIFS(C$2:C2041,C2041,G$2:G2041,1)=1,COUNTIFS($C:$C,C2041,$G:$G,1)+ROW()/10000000,""),"")</f>
        <v/>
      </c>
      <c r="Q2041" s="0" t="str">
        <f aca="false">IF(K2041=1,IF(COUNTIFS(C$2:C2041,C2041,K$2:K2041,1)=1,1,0),"")</f>
        <v/>
      </c>
      <c r="R2041" s="0" t="str">
        <f aca="false">IF(M2041=1,IF(COUNTIFS(C$2:C2041,C2041,M$2:M2041,1)=1,1,0),"")</f>
        <v/>
      </c>
      <c r="S2041" s="0" t="str">
        <f aca="false">IF(L2041=1,IF(COUNTIFS(C$2:C2041,C2041,L$2:L2041,1)=1,1,0),"")</f>
        <v/>
      </c>
      <c r="T2041" s="38" t="str">
        <f aca="false">IF(N2041="","",N2041+ROW()/10000000)</f>
        <v/>
      </c>
      <c r="U2041" s="0" t="str">
        <f aca="false">IF(G2041=1,IF(B2041="",1,0),"")</f>
        <v/>
      </c>
    </row>
    <row r="2042" customFormat="false" ht="15" hidden="false" customHeight="false" outlineLevel="0" collapsed="false">
      <c r="A2042" s="35"/>
      <c r="B2042" s="35"/>
      <c r="G2042" s="0" t="str">
        <f aca="false">IF(A2042="","",IF(AND(A2042&gt;=Debut,A2042&lt;Fin),1,0))</f>
        <v/>
      </c>
      <c r="H2042" s="0" t="str">
        <f aca="false">IF(G2042=1,INT(ROUND((A2042-Debut)*86400,0)/600),"")</f>
        <v/>
      </c>
      <c r="I2042" s="0" t="str">
        <f aca="false">IF(G2042=1,INT(ROUND((A2042-Debut)*86400,0)/3600),"")</f>
        <v/>
      </c>
      <c r="J2042" s="0" t="str">
        <f aca="false">IF(OR(A2042="",B2042=""),"",ROUND((B2042-A2042)*86400,0))</f>
        <v/>
      </c>
      <c r="K2042" s="37" t="str">
        <f aca="false">IF(G2042=1,IF(COUNTIFS($C:$C,C2042,$G:$G,1,$A:$A,"&gt;="&amp;(A2042-FenetreInterm/86400),$A:$A,"&lt;="&amp;A2042)&gt;=NbInterm,1,0),"")</f>
        <v/>
      </c>
      <c r="L2042" s="37" t="str">
        <f aca="false">IF(G2042=1,IF(B2042="",0,IF(J2042&lt;SeuilFugitive,1,0)),"")</f>
        <v/>
      </c>
      <c r="M2042" s="37" t="str">
        <f aca="false">IF(G2042=1,IF(B2042="",IF((Fin-A2042)*24&gt;SeuilFigee,1,0),IF(J2042&gt;SeuilFigee*3600,1,0)),"")</f>
        <v/>
      </c>
      <c r="N2042" s="0" t="str">
        <f aca="false">IF(G2042=1,IF(COUNTIF(H$2:H2042,H2042)=1,COUNTIF($H:$H,H2042),""),"")</f>
        <v/>
      </c>
      <c r="O2042" s="0" t="str">
        <f aca="false">IF(G2042=1,IF(COUNTIF(I$2:I2042,I2042)=1,COUNTIF($I:$I,I2042),""),"")</f>
        <v/>
      </c>
      <c r="P2042" s="38" t="str">
        <f aca="false">IF(G2042=1,IF(COUNTIFS(C$2:C2042,C2042,G$2:G2042,1)=1,COUNTIFS($C:$C,C2042,$G:$G,1)+ROW()/10000000,""),"")</f>
        <v/>
      </c>
      <c r="Q2042" s="0" t="str">
        <f aca="false">IF(K2042=1,IF(COUNTIFS(C$2:C2042,C2042,K$2:K2042,1)=1,1,0),"")</f>
        <v/>
      </c>
      <c r="R2042" s="0" t="str">
        <f aca="false">IF(M2042=1,IF(COUNTIFS(C$2:C2042,C2042,M$2:M2042,1)=1,1,0),"")</f>
        <v/>
      </c>
      <c r="S2042" s="0" t="str">
        <f aca="false">IF(L2042=1,IF(COUNTIFS(C$2:C2042,C2042,L$2:L2042,1)=1,1,0),"")</f>
        <v/>
      </c>
      <c r="T2042" s="38" t="str">
        <f aca="false">IF(N2042="","",N2042+ROW()/10000000)</f>
        <v/>
      </c>
      <c r="U2042" s="0" t="str">
        <f aca="false">IF(G2042=1,IF(B2042="",1,0),"")</f>
        <v/>
      </c>
    </row>
    <row r="2043" customFormat="false" ht="15" hidden="false" customHeight="false" outlineLevel="0" collapsed="false">
      <c r="A2043" s="35"/>
      <c r="B2043" s="35"/>
      <c r="G2043" s="0" t="str">
        <f aca="false">IF(A2043="","",IF(AND(A2043&gt;=Debut,A2043&lt;Fin),1,0))</f>
        <v/>
      </c>
      <c r="H2043" s="0" t="str">
        <f aca="false">IF(G2043=1,INT(ROUND((A2043-Debut)*86400,0)/600),"")</f>
        <v/>
      </c>
      <c r="I2043" s="0" t="str">
        <f aca="false">IF(G2043=1,INT(ROUND((A2043-Debut)*86400,0)/3600),"")</f>
        <v/>
      </c>
      <c r="J2043" s="0" t="str">
        <f aca="false">IF(OR(A2043="",B2043=""),"",ROUND((B2043-A2043)*86400,0))</f>
        <v/>
      </c>
      <c r="K2043" s="37" t="str">
        <f aca="false">IF(G2043=1,IF(COUNTIFS($C:$C,C2043,$G:$G,1,$A:$A,"&gt;="&amp;(A2043-FenetreInterm/86400),$A:$A,"&lt;="&amp;A2043)&gt;=NbInterm,1,0),"")</f>
        <v/>
      </c>
      <c r="L2043" s="37" t="str">
        <f aca="false">IF(G2043=1,IF(B2043="",0,IF(J2043&lt;SeuilFugitive,1,0)),"")</f>
        <v/>
      </c>
      <c r="M2043" s="37" t="str">
        <f aca="false">IF(G2043=1,IF(B2043="",IF((Fin-A2043)*24&gt;SeuilFigee,1,0),IF(J2043&gt;SeuilFigee*3600,1,0)),"")</f>
        <v/>
      </c>
      <c r="N2043" s="0" t="str">
        <f aca="false">IF(G2043=1,IF(COUNTIF(H$2:H2043,H2043)=1,COUNTIF($H:$H,H2043),""),"")</f>
        <v/>
      </c>
      <c r="O2043" s="0" t="str">
        <f aca="false">IF(G2043=1,IF(COUNTIF(I$2:I2043,I2043)=1,COUNTIF($I:$I,I2043),""),"")</f>
        <v/>
      </c>
      <c r="P2043" s="38" t="str">
        <f aca="false">IF(G2043=1,IF(COUNTIFS(C$2:C2043,C2043,G$2:G2043,1)=1,COUNTIFS($C:$C,C2043,$G:$G,1)+ROW()/10000000,""),"")</f>
        <v/>
      </c>
      <c r="Q2043" s="0" t="str">
        <f aca="false">IF(K2043=1,IF(COUNTIFS(C$2:C2043,C2043,K$2:K2043,1)=1,1,0),"")</f>
        <v/>
      </c>
      <c r="R2043" s="0" t="str">
        <f aca="false">IF(M2043=1,IF(COUNTIFS(C$2:C2043,C2043,M$2:M2043,1)=1,1,0),"")</f>
        <v/>
      </c>
      <c r="S2043" s="0" t="str">
        <f aca="false">IF(L2043=1,IF(COUNTIFS(C$2:C2043,C2043,L$2:L2043,1)=1,1,0),"")</f>
        <v/>
      </c>
      <c r="T2043" s="38" t="str">
        <f aca="false">IF(N2043="","",N2043+ROW()/10000000)</f>
        <v/>
      </c>
      <c r="U2043" s="0" t="str">
        <f aca="false">IF(G2043=1,IF(B2043="",1,0),"")</f>
        <v/>
      </c>
    </row>
    <row r="2044" customFormat="false" ht="15" hidden="false" customHeight="false" outlineLevel="0" collapsed="false">
      <c r="A2044" s="35"/>
      <c r="B2044" s="35"/>
      <c r="G2044" s="0" t="str">
        <f aca="false">IF(A2044="","",IF(AND(A2044&gt;=Debut,A2044&lt;Fin),1,0))</f>
        <v/>
      </c>
      <c r="H2044" s="0" t="str">
        <f aca="false">IF(G2044=1,INT(ROUND((A2044-Debut)*86400,0)/600),"")</f>
        <v/>
      </c>
      <c r="I2044" s="0" t="str">
        <f aca="false">IF(G2044=1,INT(ROUND((A2044-Debut)*86400,0)/3600),"")</f>
        <v/>
      </c>
      <c r="J2044" s="0" t="str">
        <f aca="false">IF(OR(A2044="",B2044=""),"",ROUND((B2044-A2044)*86400,0))</f>
        <v/>
      </c>
      <c r="K2044" s="37" t="str">
        <f aca="false">IF(G2044=1,IF(COUNTIFS($C:$C,C2044,$G:$G,1,$A:$A,"&gt;="&amp;(A2044-FenetreInterm/86400),$A:$A,"&lt;="&amp;A2044)&gt;=NbInterm,1,0),"")</f>
        <v/>
      </c>
      <c r="L2044" s="37" t="str">
        <f aca="false">IF(G2044=1,IF(B2044="",0,IF(J2044&lt;SeuilFugitive,1,0)),"")</f>
        <v/>
      </c>
      <c r="M2044" s="37" t="str">
        <f aca="false">IF(G2044=1,IF(B2044="",IF((Fin-A2044)*24&gt;SeuilFigee,1,0),IF(J2044&gt;SeuilFigee*3600,1,0)),"")</f>
        <v/>
      </c>
      <c r="N2044" s="0" t="str">
        <f aca="false">IF(G2044=1,IF(COUNTIF(H$2:H2044,H2044)=1,COUNTIF($H:$H,H2044),""),"")</f>
        <v/>
      </c>
      <c r="O2044" s="0" t="str">
        <f aca="false">IF(G2044=1,IF(COUNTIF(I$2:I2044,I2044)=1,COUNTIF($I:$I,I2044),""),"")</f>
        <v/>
      </c>
      <c r="P2044" s="38" t="str">
        <f aca="false">IF(G2044=1,IF(COUNTIFS(C$2:C2044,C2044,G$2:G2044,1)=1,COUNTIFS($C:$C,C2044,$G:$G,1)+ROW()/10000000,""),"")</f>
        <v/>
      </c>
      <c r="Q2044" s="0" t="str">
        <f aca="false">IF(K2044=1,IF(COUNTIFS(C$2:C2044,C2044,K$2:K2044,1)=1,1,0),"")</f>
        <v/>
      </c>
      <c r="R2044" s="0" t="str">
        <f aca="false">IF(M2044=1,IF(COUNTIFS(C$2:C2044,C2044,M$2:M2044,1)=1,1,0),"")</f>
        <v/>
      </c>
      <c r="S2044" s="0" t="str">
        <f aca="false">IF(L2044=1,IF(COUNTIFS(C$2:C2044,C2044,L$2:L2044,1)=1,1,0),"")</f>
        <v/>
      </c>
      <c r="T2044" s="38" t="str">
        <f aca="false">IF(N2044="","",N2044+ROW()/10000000)</f>
        <v/>
      </c>
      <c r="U2044" s="0" t="str">
        <f aca="false">IF(G2044=1,IF(B2044="",1,0),"")</f>
        <v/>
      </c>
    </row>
    <row r="2045" customFormat="false" ht="15" hidden="false" customHeight="false" outlineLevel="0" collapsed="false">
      <c r="A2045" s="35"/>
      <c r="B2045" s="35"/>
      <c r="G2045" s="0" t="str">
        <f aca="false">IF(A2045="","",IF(AND(A2045&gt;=Debut,A2045&lt;Fin),1,0))</f>
        <v/>
      </c>
      <c r="H2045" s="0" t="str">
        <f aca="false">IF(G2045=1,INT(ROUND((A2045-Debut)*86400,0)/600),"")</f>
        <v/>
      </c>
      <c r="I2045" s="0" t="str">
        <f aca="false">IF(G2045=1,INT(ROUND((A2045-Debut)*86400,0)/3600),"")</f>
        <v/>
      </c>
      <c r="J2045" s="0" t="str">
        <f aca="false">IF(OR(A2045="",B2045=""),"",ROUND((B2045-A2045)*86400,0))</f>
        <v/>
      </c>
      <c r="K2045" s="37" t="str">
        <f aca="false">IF(G2045=1,IF(COUNTIFS($C:$C,C2045,$G:$G,1,$A:$A,"&gt;="&amp;(A2045-FenetreInterm/86400),$A:$A,"&lt;="&amp;A2045)&gt;=NbInterm,1,0),"")</f>
        <v/>
      </c>
      <c r="L2045" s="37" t="str">
        <f aca="false">IF(G2045=1,IF(B2045="",0,IF(J2045&lt;SeuilFugitive,1,0)),"")</f>
        <v/>
      </c>
      <c r="M2045" s="37" t="str">
        <f aca="false">IF(G2045=1,IF(B2045="",IF((Fin-A2045)*24&gt;SeuilFigee,1,0),IF(J2045&gt;SeuilFigee*3600,1,0)),"")</f>
        <v/>
      </c>
      <c r="N2045" s="0" t="str">
        <f aca="false">IF(G2045=1,IF(COUNTIF(H$2:H2045,H2045)=1,COUNTIF($H:$H,H2045),""),"")</f>
        <v/>
      </c>
      <c r="O2045" s="0" t="str">
        <f aca="false">IF(G2045=1,IF(COUNTIF(I$2:I2045,I2045)=1,COUNTIF($I:$I,I2045),""),"")</f>
        <v/>
      </c>
      <c r="P2045" s="38" t="str">
        <f aca="false">IF(G2045=1,IF(COUNTIFS(C$2:C2045,C2045,G$2:G2045,1)=1,COUNTIFS($C:$C,C2045,$G:$G,1)+ROW()/10000000,""),"")</f>
        <v/>
      </c>
      <c r="Q2045" s="0" t="str">
        <f aca="false">IF(K2045=1,IF(COUNTIFS(C$2:C2045,C2045,K$2:K2045,1)=1,1,0),"")</f>
        <v/>
      </c>
      <c r="R2045" s="0" t="str">
        <f aca="false">IF(M2045=1,IF(COUNTIFS(C$2:C2045,C2045,M$2:M2045,1)=1,1,0),"")</f>
        <v/>
      </c>
      <c r="S2045" s="0" t="str">
        <f aca="false">IF(L2045=1,IF(COUNTIFS(C$2:C2045,C2045,L$2:L2045,1)=1,1,0),"")</f>
        <v/>
      </c>
      <c r="T2045" s="38" t="str">
        <f aca="false">IF(N2045="","",N2045+ROW()/10000000)</f>
        <v/>
      </c>
      <c r="U2045" s="0" t="str">
        <f aca="false">IF(G2045=1,IF(B2045="",1,0),"")</f>
        <v/>
      </c>
    </row>
    <row r="2046" customFormat="false" ht="15" hidden="false" customHeight="false" outlineLevel="0" collapsed="false">
      <c r="A2046" s="35"/>
      <c r="B2046" s="35"/>
      <c r="G2046" s="0" t="str">
        <f aca="false">IF(A2046="","",IF(AND(A2046&gt;=Debut,A2046&lt;Fin),1,0))</f>
        <v/>
      </c>
      <c r="H2046" s="0" t="str">
        <f aca="false">IF(G2046=1,INT(ROUND((A2046-Debut)*86400,0)/600),"")</f>
        <v/>
      </c>
      <c r="I2046" s="0" t="str">
        <f aca="false">IF(G2046=1,INT(ROUND((A2046-Debut)*86400,0)/3600),"")</f>
        <v/>
      </c>
      <c r="J2046" s="0" t="str">
        <f aca="false">IF(OR(A2046="",B2046=""),"",ROUND((B2046-A2046)*86400,0))</f>
        <v/>
      </c>
      <c r="K2046" s="37" t="str">
        <f aca="false">IF(G2046=1,IF(COUNTIFS($C:$C,C2046,$G:$G,1,$A:$A,"&gt;="&amp;(A2046-FenetreInterm/86400),$A:$A,"&lt;="&amp;A2046)&gt;=NbInterm,1,0),"")</f>
        <v/>
      </c>
      <c r="L2046" s="37" t="str">
        <f aca="false">IF(G2046=1,IF(B2046="",0,IF(J2046&lt;SeuilFugitive,1,0)),"")</f>
        <v/>
      </c>
      <c r="M2046" s="37" t="str">
        <f aca="false">IF(G2046=1,IF(B2046="",IF((Fin-A2046)*24&gt;SeuilFigee,1,0),IF(J2046&gt;SeuilFigee*3600,1,0)),"")</f>
        <v/>
      </c>
      <c r="N2046" s="0" t="str">
        <f aca="false">IF(G2046=1,IF(COUNTIF(H$2:H2046,H2046)=1,COUNTIF($H:$H,H2046),""),"")</f>
        <v/>
      </c>
      <c r="O2046" s="0" t="str">
        <f aca="false">IF(G2046=1,IF(COUNTIF(I$2:I2046,I2046)=1,COUNTIF($I:$I,I2046),""),"")</f>
        <v/>
      </c>
      <c r="P2046" s="38" t="str">
        <f aca="false">IF(G2046=1,IF(COUNTIFS(C$2:C2046,C2046,G$2:G2046,1)=1,COUNTIFS($C:$C,C2046,$G:$G,1)+ROW()/10000000,""),"")</f>
        <v/>
      </c>
      <c r="Q2046" s="0" t="str">
        <f aca="false">IF(K2046=1,IF(COUNTIFS(C$2:C2046,C2046,K$2:K2046,1)=1,1,0),"")</f>
        <v/>
      </c>
      <c r="R2046" s="0" t="str">
        <f aca="false">IF(M2046=1,IF(COUNTIFS(C$2:C2046,C2046,M$2:M2046,1)=1,1,0),"")</f>
        <v/>
      </c>
      <c r="S2046" s="0" t="str">
        <f aca="false">IF(L2046=1,IF(COUNTIFS(C$2:C2046,C2046,L$2:L2046,1)=1,1,0),"")</f>
        <v/>
      </c>
      <c r="T2046" s="38" t="str">
        <f aca="false">IF(N2046="","",N2046+ROW()/10000000)</f>
        <v/>
      </c>
      <c r="U2046" s="0" t="str">
        <f aca="false">IF(G2046=1,IF(B2046="",1,0),"")</f>
        <v/>
      </c>
    </row>
    <row r="2047" customFormat="false" ht="15" hidden="false" customHeight="false" outlineLevel="0" collapsed="false">
      <c r="A2047" s="35"/>
      <c r="B2047" s="35"/>
      <c r="G2047" s="0" t="str">
        <f aca="false">IF(A2047="","",IF(AND(A2047&gt;=Debut,A2047&lt;Fin),1,0))</f>
        <v/>
      </c>
      <c r="H2047" s="0" t="str">
        <f aca="false">IF(G2047=1,INT(ROUND((A2047-Debut)*86400,0)/600),"")</f>
        <v/>
      </c>
      <c r="I2047" s="0" t="str">
        <f aca="false">IF(G2047=1,INT(ROUND((A2047-Debut)*86400,0)/3600),"")</f>
        <v/>
      </c>
      <c r="J2047" s="0" t="str">
        <f aca="false">IF(OR(A2047="",B2047=""),"",ROUND((B2047-A2047)*86400,0))</f>
        <v/>
      </c>
      <c r="K2047" s="37" t="str">
        <f aca="false">IF(G2047=1,IF(COUNTIFS($C:$C,C2047,$G:$G,1,$A:$A,"&gt;="&amp;(A2047-FenetreInterm/86400),$A:$A,"&lt;="&amp;A2047)&gt;=NbInterm,1,0),"")</f>
        <v/>
      </c>
      <c r="L2047" s="37" t="str">
        <f aca="false">IF(G2047=1,IF(B2047="",0,IF(J2047&lt;SeuilFugitive,1,0)),"")</f>
        <v/>
      </c>
      <c r="M2047" s="37" t="str">
        <f aca="false">IF(G2047=1,IF(B2047="",IF((Fin-A2047)*24&gt;SeuilFigee,1,0),IF(J2047&gt;SeuilFigee*3600,1,0)),"")</f>
        <v/>
      </c>
      <c r="N2047" s="0" t="str">
        <f aca="false">IF(G2047=1,IF(COUNTIF(H$2:H2047,H2047)=1,COUNTIF($H:$H,H2047),""),"")</f>
        <v/>
      </c>
      <c r="O2047" s="0" t="str">
        <f aca="false">IF(G2047=1,IF(COUNTIF(I$2:I2047,I2047)=1,COUNTIF($I:$I,I2047),""),"")</f>
        <v/>
      </c>
      <c r="P2047" s="38" t="str">
        <f aca="false">IF(G2047=1,IF(COUNTIFS(C$2:C2047,C2047,G$2:G2047,1)=1,COUNTIFS($C:$C,C2047,$G:$G,1)+ROW()/10000000,""),"")</f>
        <v/>
      </c>
      <c r="Q2047" s="0" t="str">
        <f aca="false">IF(K2047=1,IF(COUNTIFS(C$2:C2047,C2047,K$2:K2047,1)=1,1,0),"")</f>
        <v/>
      </c>
      <c r="R2047" s="0" t="str">
        <f aca="false">IF(M2047=1,IF(COUNTIFS(C$2:C2047,C2047,M$2:M2047,1)=1,1,0),"")</f>
        <v/>
      </c>
      <c r="S2047" s="0" t="str">
        <f aca="false">IF(L2047=1,IF(COUNTIFS(C$2:C2047,C2047,L$2:L2047,1)=1,1,0),"")</f>
        <v/>
      </c>
      <c r="T2047" s="38" t="str">
        <f aca="false">IF(N2047="","",N2047+ROW()/10000000)</f>
        <v/>
      </c>
      <c r="U2047" s="0" t="str">
        <f aca="false">IF(G2047=1,IF(B2047="",1,0),"")</f>
        <v/>
      </c>
    </row>
    <row r="2048" customFormat="false" ht="15" hidden="false" customHeight="false" outlineLevel="0" collapsed="false">
      <c r="A2048" s="35"/>
      <c r="B2048" s="35"/>
      <c r="G2048" s="0" t="str">
        <f aca="false">IF(A2048="","",IF(AND(A2048&gt;=Debut,A2048&lt;Fin),1,0))</f>
        <v/>
      </c>
      <c r="H2048" s="0" t="str">
        <f aca="false">IF(G2048=1,INT(ROUND((A2048-Debut)*86400,0)/600),"")</f>
        <v/>
      </c>
      <c r="I2048" s="0" t="str">
        <f aca="false">IF(G2048=1,INT(ROUND((A2048-Debut)*86400,0)/3600),"")</f>
        <v/>
      </c>
      <c r="J2048" s="0" t="str">
        <f aca="false">IF(OR(A2048="",B2048=""),"",ROUND((B2048-A2048)*86400,0))</f>
        <v/>
      </c>
      <c r="K2048" s="37" t="str">
        <f aca="false">IF(G2048=1,IF(COUNTIFS($C:$C,C2048,$G:$G,1,$A:$A,"&gt;="&amp;(A2048-FenetreInterm/86400),$A:$A,"&lt;="&amp;A2048)&gt;=NbInterm,1,0),"")</f>
        <v/>
      </c>
      <c r="L2048" s="37" t="str">
        <f aca="false">IF(G2048=1,IF(B2048="",0,IF(J2048&lt;SeuilFugitive,1,0)),"")</f>
        <v/>
      </c>
      <c r="M2048" s="37" t="str">
        <f aca="false">IF(G2048=1,IF(B2048="",IF((Fin-A2048)*24&gt;SeuilFigee,1,0),IF(J2048&gt;SeuilFigee*3600,1,0)),"")</f>
        <v/>
      </c>
      <c r="N2048" s="0" t="str">
        <f aca="false">IF(G2048=1,IF(COUNTIF(H$2:H2048,H2048)=1,COUNTIF($H:$H,H2048),""),"")</f>
        <v/>
      </c>
      <c r="O2048" s="0" t="str">
        <f aca="false">IF(G2048=1,IF(COUNTIF(I$2:I2048,I2048)=1,COUNTIF($I:$I,I2048),""),"")</f>
        <v/>
      </c>
      <c r="P2048" s="38" t="str">
        <f aca="false">IF(G2048=1,IF(COUNTIFS(C$2:C2048,C2048,G$2:G2048,1)=1,COUNTIFS($C:$C,C2048,$G:$G,1)+ROW()/10000000,""),"")</f>
        <v/>
      </c>
      <c r="Q2048" s="0" t="str">
        <f aca="false">IF(K2048=1,IF(COUNTIFS(C$2:C2048,C2048,K$2:K2048,1)=1,1,0),"")</f>
        <v/>
      </c>
      <c r="R2048" s="0" t="str">
        <f aca="false">IF(M2048=1,IF(COUNTIFS(C$2:C2048,C2048,M$2:M2048,1)=1,1,0),"")</f>
        <v/>
      </c>
      <c r="S2048" s="0" t="str">
        <f aca="false">IF(L2048=1,IF(COUNTIFS(C$2:C2048,C2048,L$2:L2048,1)=1,1,0),"")</f>
        <v/>
      </c>
      <c r="T2048" s="38" t="str">
        <f aca="false">IF(N2048="","",N2048+ROW()/10000000)</f>
        <v/>
      </c>
      <c r="U2048" s="0" t="str">
        <f aca="false">IF(G2048=1,IF(B2048="",1,0),"")</f>
        <v/>
      </c>
    </row>
    <row r="2049" customFormat="false" ht="15" hidden="false" customHeight="false" outlineLevel="0" collapsed="false">
      <c r="A2049" s="35"/>
      <c r="B2049" s="35"/>
      <c r="G2049" s="0" t="str">
        <f aca="false">IF(A2049="","",IF(AND(A2049&gt;=Debut,A2049&lt;Fin),1,0))</f>
        <v/>
      </c>
      <c r="H2049" s="0" t="str">
        <f aca="false">IF(G2049=1,INT(ROUND((A2049-Debut)*86400,0)/600),"")</f>
        <v/>
      </c>
      <c r="I2049" s="0" t="str">
        <f aca="false">IF(G2049=1,INT(ROUND((A2049-Debut)*86400,0)/3600),"")</f>
        <v/>
      </c>
      <c r="J2049" s="0" t="str">
        <f aca="false">IF(OR(A2049="",B2049=""),"",ROUND((B2049-A2049)*86400,0))</f>
        <v/>
      </c>
      <c r="K2049" s="37" t="str">
        <f aca="false">IF(G2049=1,IF(COUNTIFS($C:$C,C2049,$G:$G,1,$A:$A,"&gt;="&amp;(A2049-FenetreInterm/86400),$A:$A,"&lt;="&amp;A2049)&gt;=NbInterm,1,0),"")</f>
        <v/>
      </c>
      <c r="L2049" s="37" t="str">
        <f aca="false">IF(G2049=1,IF(B2049="",0,IF(J2049&lt;SeuilFugitive,1,0)),"")</f>
        <v/>
      </c>
      <c r="M2049" s="37" t="str">
        <f aca="false">IF(G2049=1,IF(B2049="",IF((Fin-A2049)*24&gt;SeuilFigee,1,0),IF(J2049&gt;SeuilFigee*3600,1,0)),"")</f>
        <v/>
      </c>
      <c r="N2049" s="0" t="str">
        <f aca="false">IF(G2049=1,IF(COUNTIF(H$2:H2049,H2049)=1,COUNTIF($H:$H,H2049),""),"")</f>
        <v/>
      </c>
      <c r="O2049" s="0" t="str">
        <f aca="false">IF(G2049=1,IF(COUNTIF(I$2:I2049,I2049)=1,COUNTIF($I:$I,I2049),""),"")</f>
        <v/>
      </c>
      <c r="P2049" s="38" t="str">
        <f aca="false">IF(G2049=1,IF(COUNTIFS(C$2:C2049,C2049,G$2:G2049,1)=1,COUNTIFS($C:$C,C2049,$G:$G,1)+ROW()/10000000,""),"")</f>
        <v/>
      </c>
      <c r="Q2049" s="0" t="str">
        <f aca="false">IF(K2049=1,IF(COUNTIFS(C$2:C2049,C2049,K$2:K2049,1)=1,1,0),"")</f>
        <v/>
      </c>
      <c r="R2049" s="0" t="str">
        <f aca="false">IF(M2049=1,IF(COUNTIFS(C$2:C2049,C2049,M$2:M2049,1)=1,1,0),"")</f>
        <v/>
      </c>
      <c r="S2049" s="0" t="str">
        <f aca="false">IF(L2049=1,IF(COUNTIFS(C$2:C2049,C2049,L$2:L2049,1)=1,1,0),"")</f>
        <v/>
      </c>
      <c r="T2049" s="38" t="str">
        <f aca="false">IF(N2049="","",N2049+ROW()/10000000)</f>
        <v/>
      </c>
      <c r="U2049" s="0" t="str">
        <f aca="false">IF(G2049=1,IF(B2049="",1,0),"")</f>
        <v/>
      </c>
    </row>
    <row r="2050" customFormat="false" ht="15" hidden="false" customHeight="false" outlineLevel="0" collapsed="false">
      <c r="A2050" s="35"/>
      <c r="B2050" s="35"/>
      <c r="G2050" s="0" t="str">
        <f aca="false">IF(A2050="","",IF(AND(A2050&gt;=Debut,A2050&lt;Fin),1,0))</f>
        <v/>
      </c>
      <c r="H2050" s="0" t="str">
        <f aca="false">IF(G2050=1,INT(ROUND((A2050-Debut)*86400,0)/600),"")</f>
        <v/>
      </c>
      <c r="I2050" s="0" t="str">
        <f aca="false">IF(G2050=1,INT(ROUND((A2050-Debut)*86400,0)/3600),"")</f>
        <v/>
      </c>
      <c r="J2050" s="0" t="str">
        <f aca="false">IF(OR(A2050="",B2050=""),"",ROUND((B2050-A2050)*86400,0))</f>
        <v/>
      </c>
      <c r="K2050" s="37" t="str">
        <f aca="false">IF(G2050=1,IF(COUNTIFS($C:$C,C2050,$G:$G,1,$A:$A,"&gt;="&amp;(A2050-FenetreInterm/86400),$A:$A,"&lt;="&amp;A2050)&gt;=NbInterm,1,0),"")</f>
        <v/>
      </c>
      <c r="L2050" s="37" t="str">
        <f aca="false">IF(G2050=1,IF(B2050="",0,IF(J2050&lt;SeuilFugitive,1,0)),"")</f>
        <v/>
      </c>
      <c r="M2050" s="37" t="str">
        <f aca="false">IF(G2050=1,IF(B2050="",IF((Fin-A2050)*24&gt;SeuilFigee,1,0),IF(J2050&gt;SeuilFigee*3600,1,0)),"")</f>
        <v/>
      </c>
      <c r="N2050" s="0" t="str">
        <f aca="false">IF(G2050=1,IF(COUNTIF(H$2:H2050,H2050)=1,COUNTIF($H:$H,H2050),""),"")</f>
        <v/>
      </c>
      <c r="O2050" s="0" t="str">
        <f aca="false">IF(G2050=1,IF(COUNTIF(I$2:I2050,I2050)=1,COUNTIF($I:$I,I2050),""),"")</f>
        <v/>
      </c>
      <c r="P2050" s="38" t="str">
        <f aca="false">IF(G2050=1,IF(COUNTIFS(C$2:C2050,C2050,G$2:G2050,1)=1,COUNTIFS($C:$C,C2050,$G:$G,1)+ROW()/10000000,""),"")</f>
        <v/>
      </c>
      <c r="Q2050" s="0" t="str">
        <f aca="false">IF(K2050=1,IF(COUNTIFS(C$2:C2050,C2050,K$2:K2050,1)=1,1,0),"")</f>
        <v/>
      </c>
      <c r="R2050" s="0" t="str">
        <f aca="false">IF(M2050=1,IF(COUNTIFS(C$2:C2050,C2050,M$2:M2050,1)=1,1,0),"")</f>
        <v/>
      </c>
      <c r="S2050" s="0" t="str">
        <f aca="false">IF(L2050=1,IF(COUNTIFS(C$2:C2050,C2050,L$2:L2050,1)=1,1,0),"")</f>
        <v/>
      </c>
      <c r="T2050" s="38" t="str">
        <f aca="false">IF(N2050="","",N2050+ROW()/10000000)</f>
        <v/>
      </c>
      <c r="U2050" s="0" t="str">
        <f aca="false">IF(G2050=1,IF(B2050="",1,0),"")</f>
        <v/>
      </c>
    </row>
    <row r="2051" customFormat="false" ht="15" hidden="false" customHeight="false" outlineLevel="0" collapsed="false">
      <c r="A2051" s="35"/>
      <c r="B2051" s="35"/>
      <c r="G2051" s="0" t="str">
        <f aca="false">IF(A2051="","",IF(AND(A2051&gt;=Debut,A2051&lt;Fin),1,0))</f>
        <v/>
      </c>
      <c r="H2051" s="0" t="str">
        <f aca="false">IF(G2051=1,INT(ROUND((A2051-Debut)*86400,0)/600),"")</f>
        <v/>
      </c>
      <c r="I2051" s="0" t="str">
        <f aca="false">IF(G2051=1,INT(ROUND((A2051-Debut)*86400,0)/3600),"")</f>
        <v/>
      </c>
      <c r="J2051" s="0" t="str">
        <f aca="false">IF(OR(A2051="",B2051=""),"",ROUND((B2051-A2051)*86400,0))</f>
        <v/>
      </c>
      <c r="K2051" s="37" t="str">
        <f aca="false">IF(G2051=1,IF(COUNTIFS($C:$C,C2051,$G:$G,1,$A:$A,"&gt;="&amp;(A2051-FenetreInterm/86400),$A:$A,"&lt;="&amp;A2051)&gt;=NbInterm,1,0),"")</f>
        <v/>
      </c>
      <c r="L2051" s="37" t="str">
        <f aca="false">IF(G2051=1,IF(B2051="",0,IF(J2051&lt;SeuilFugitive,1,0)),"")</f>
        <v/>
      </c>
      <c r="M2051" s="37" t="str">
        <f aca="false">IF(G2051=1,IF(B2051="",IF((Fin-A2051)*24&gt;SeuilFigee,1,0),IF(J2051&gt;SeuilFigee*3600,1,0)),"")</f>
        <v/>
      </c>
      <c r="N2051" s="0" t="str">
        <f aca="false">IF(G2051=1,IF(COUNTIF(H$2:H2051,H2051)=1,COUNTIF($H:$H,H2051),""),"")</f>
        <v/>
      </c>
      <c r="O2051" s="0" t="str">
        <f aca="false">IF(G2051=1,IF(COUNTIF(I$2:I2051,I2051)=1,COUNTIF($I:$I,I2051),""),"")</f>
        <v/>
      </c>
      <c r="P2051" s="38" t="str">
        <f aca="false">IF(G2051=1,IF(COUNTIFS(C$2:C2051,C2051,G$2:G2051,1)=1,COUNTIFS($C:$C,C2051,$G:$G,1)+ROW()/10000000,""),"")</f>
        <v/>
      </c>
      <c r="Q2051" s="0" t="str">
        <f aca="false">IF(K2051=1,IF(COUNTIFS(C$2:C2051,C2051,K$2:K2051,1)=1,1,0),"")</f>
        <v/>
      </c>
      <c r="R2051" s="0" t="str">
        <f aca="false">IF(M2051=1,IF(COUNTIFS(C$2:C2051,C2051,M$2:M2051,1)=1,1,0),"")</f>
        <v/>
      </c>
      <c r="S2051" s="0" t="str">
        <f aca="false">IF(L2051=1,IF(COUNTIFS(C$2:C2051,C2051,L$2:L2051,1)=1,1,0),"")</f>
        <v/>
      </c>
      <c r="T2051" s="38" t="str">
        <f aca="false">IF(N2051="","",N2051+ROW()/10000000)</f>
        <v/>
      </c>
      <c r="U2051" s="0" t="str">
        <f aca="false">IF(G2051=1,IF(B2051="",1,0),"")</f>
        <v/>
      </c>
    </row>
    <row r="2052" customFormat="false" ht="15" hidden="false" customHeight="false" outlineLevel="0" collapsed="false">
      <c r="A2052" s="35"/>
      <c r="B2052" s="35"/>
      <c r="G2052" s="0" t="str">
        <f aca="false">IF(A2052="","",IF(AND(A2052&gt;=Debut,A2052&lt;Fin),1,0))</f>
        <v/>
      </c>
      <c r="H2052" s="0" t="str">
        <f aca="false">IF(G2052=1,INT(ROUND((A2052-Debut)*86400,0)/600),"")</f>
        <v/>
      </c>
      <c r="I2052" s="0" t="str">
        <f aca="false">IF(G2052=1,INT(ROUND((A2052-Debut)*86400,0)/3600),"")</f>
        <v/>
      </c>
      <c r="J2052" s="0" t="str">
        <f aca="false">IF(OR(A2052="",B2052=""),"",ROUND((B2052-A2052)*86400,0))</f>
        <v/>
      </c>
      <c r="K2052" s="37" t="str">
        <f aca="false">IF(G2052=1,IF(COUNTIFS($C:$C,C2052,$G:$G,1,$A:$A,"&gt;="&amp;(A2052-FenetreInterm/86400),$A:$A,"&lt;="&amp;A2052)&gt;=NbInterm,1,0),"")</f>
        <v/>
      </c>
      <c r="L2052" s="37" t="str">
        <f aca="false">IF(G2052=1,IF(B2052="",0,IF(J2052&lt;SeuilFugitive,1,0)),"")</f>
        <v/>
      </c>
      <c r="M2052" s="37" t="str">
        <f aca="false">IF(G2052=1,IF(B2052="",IF((Fin-A2052)*24&gt;SeuilFigee,1,0),IF(J2052&gt;SeuilFigee*3600,1,0)),"")</f>
        <v/>
      </c>
      <c r="N2052" s="0" t="str">
        <f aca="false">IF(G2052=1,IF(COUNTIF(H$2:H2052,H2052)=1,COUNTIF($H:$H,H2052),""),"")</f>
        <v/>
      </c>
      <c r="O2052" s="0" t="str">
        <f aca="false">IF(G2052=1,IF(COUNTIF(I$2:I2052,I2052)=1,COUNTIF($I:$I,I2052),""),"")</f>
        <v/>
      </c>
      <c r="P2052" s="38" t="str">
        <f aca="false">IF(G2052=1,IF(COUNTIFS(C$2:C2052,C2052,G$2:G2052,1)=1,COUNTIFS($C:$C,C2052,$G:$G,1)+ROW()/10000000,""),"")</f>
        <v/>
      </c>
      <c r="Q2052" s="0" t="str">
        <f aca="false">IF(K2052=1,IF(COUNTIFS(C$2:C2052,C2052,K$2:K2052,1)=1,1,0),"")</f>
        <v/>
      </c>
      <c r="R2052" s="0" t="str">
        <f aca="false">IF(M2052=1,IF(COUNTIFS(C$2:C2052,C2052,M$2:M2052,1)=1,1,0),"")</f>
        <v/>
      </c>
      <c r="S2052" s="0" t="str">
        <f aca="false">IF(L2052=1,IF(COUNTIFS(C$2:C2052,C2052,L$2:L2052,1)=1,1,0),"")</f>
        <v/>
      </c>
      <c r="T2052" s="38" t="str">
        <f aca="false">IF(N2052="","",N2052+ROW()/10000000)</f>
        <v/>
      </c>
      <c r="U2052" s="0" t="str">
        <f aca="false">IF(G2052=1,IF(B2052="",1,0),"")</f>
        <v/>
      </c>
    </row>
    <row r="2053" customFormat="false" ht="15" hidden="false" customHeight="false" outlineLevel="0" collapsed="false">
      <c r="A2053" s="35"/>
      <c r="B2053" s="35"/>
      <c r="G2053" s="0" t="str">
        <f aca="false">IF(A2053="","",IF(AND(A2053&gt;=Debut,A2053&lt;Fin),1,0))</f>
        <v/>
      </c>
      <c r="H2053" s="0" t="str">
        <f aca="false">IF(G2053=1,INT(ROUND((A2053-Debut)*86400,0)/600),"")</f>
        <v/>
      </c>
      <c r="I2053" s="0" t="str">
        <f aca="false">IF(G2053=1,INT(ROUND((A2053-Debut)*86400,0)/3600),"")</f>
        <v/>
      </c>
      <c r="J2053" s="0" t="str">
        <f aca="false">IF(OR(A2053="",B2053=""),"",ROUND((B2053-A2053)*86400,0))</f>
        <v/>
      </c>
      <c r="K2053" s="37" t="str">
        <f aca="false">IF(G2053=1,IF(COUNTIFS($C:$C,C2053,$G:$G,1,$A:$A,"&gt;="&amp;(A2053-FenetreInterm/86400),$A:$A,"&lt;="&amp;A2053)&gt;=NbInterm,1,0),"")</f>
        <v/>
      </c>
      <c r="L2053" s="37" t="str">
        <f aca="false">IF(G2053=1,IF(B2053="",0,IF(J2053&lt;SeuilFugitive,1,0)),"")</f>
        <v/>
      </c>
      <c r="M2053" s="37" t="str">
        <f aca="false">IF(G2053=1,IF(B2053="",IF((Fin-A2053)*24&gt;SeuilFigee,1,0),IF(J2053&gt;SeuilFigee*3600,1,0)),"")</f>
        <v/>
      </c>
      <c r="N2053" s="0" t="str">
        <f aca="false">IF(G2053=1,IF(COUNTIF(H$2:H2053,H2053)=1,COUNTIF($H:$H,H2053),""),"")</f>
        <v/>
      </c>
      <c r="O2053" s="0" t="str">
        <f aca="false">IF(G2053=1,IF(COUNTIF(I$2:I2053,I2053)=1,COUNTIF($I:$I,I2053),""),"")</f>
        <v/>
      </c>
      <c r="P2053" s="38" t="str">
        <f aca="false">IF(G2053=1,IF(COUNTIFS(C$2:C2053,C2053,G$2:G2053,1)=1,COUNTIFS($C:$C,C2053,$G:$G,1)+ROW()/10000000,""),"")</f>
        <v/>
      </c>
      <c r="Q2053" s="0" t="str">
        <f aca="false">IF(K2053=1,IF(COUNTIFS(C$2:C2053,C2053,K$2:K2053,1)=1,1,0),"")</f>
        <v/>
      </c>
      <c r="R2053" s="0" t="str">
        <f aca="false">IF(M2053=1,IF(COUNTIFS(C$2:C2053,C2053,M$2:M2053,1)=1,1,0),"")</f>
        <v/>
      </c>
      <c r="S2053" s="0" t="str">
        <f aca="false">IF(L2053=1,IF(COUNTIFS(C$2:C2053,C2053,L$2:L2053,1)=1,1,0),"")</f>
        <v/>
      </c>
      <c r="T2053" s="38" t="str">
        <f aca="false">IF(N2053="","",N2053+ROW()/10000000)</f>
        <v/>
      </c>
      <c r="U2053" s="0" t="str">
        <f aca="false">IF(G2053=1,IF(B2053="",1,0),"")</f>
        <v/>
      </c>
    </row>
    <row r="2054" customFormat="false" ht="15" hidden="false" customHeight="false" outlineLevel="0" collapsed="false">
      <c r="A2054" s="35"/>
      <c r="B2054" s="35"/>
      <c r="G2054" s="0" t="str">
        <f aca="false">IF(A2054="","",IF(AND(A2054&gt;=Debut,A2054&lt;Fin),1,0))</f>
        <v/>
      </c>
      <c r="H2054" s="0" t="str">
        <f aca="false">IF(G2054=1,INT(ROUND((A2054-Debut)*86400,0)/600),"")</f>
        <v/>
      </c>
      <c r="I2054" s="0" t="str">
        <f aca="false">IF(G2054=1,INT(ROUND((A2054-Debut)*86400,0)/3600),"")</f>
        <v/>
      </c>
      <c r="J2054" s="0" t="str">
        <f aca="false">IF(OR(A2054="",B2054=""),"",ROUND((B2054-A2054)*86400,0))</f>
        <v/>
      </c>
      <c r="K2054" s="37" t="str">
        <f aca="false">IF(G2054=1,IF(COUNTIFS($C:$C,C2054,$G:$G,1,$A:$A,"&gt;="&amp;(A2054-FenetreInterm/86400),$A:$A,"&lt;="&amp;A2054)&gt;=NbInterm,1,0),"")</f>
        <v/>
      </c>
      <c r="L2054" s="37" t="str">
        <f aca="false">IF(G2054=1,IF(B2054="",0,IF(J2054&lt;SeuilFugitive,1,0)),"")</f>
        <v/>
      </c>
      <c r="M2054" s="37" t="str">
        <f aca="false">IF(G2054=1,IF(B2054="",IF((Fin-A2054)*24&gt;SeuilFigee,1,0),IF(J2054&gt;SeuilFigee*3600,1,0)),"")</f>
        <v/>
      </c>
      <c r="N2054" s="0" t="str">
        <f aca="false">IF(G2054=1,IF(COUNTIF(H$2:H2054,H2054)=1,COUNTIF($H:$H,H2054),""),"")</f>
        <v/>
      </c>
      <c r="O2054" s="0" t="str">
        <f aca="false">IF(G2054=1,IF(COUNTIF(I$2:I2054,I2054)=1,COUNTIF($I:$I,I2054),""),"")</f>
        <v/>
      </c>
      <c r="P2054" s="38" t="str">
        <f aca="false">IF(G2054=1,IF(COUNTIFS(C$2:C2054,C2054,G$2:G2054,1)=1,COUNTIFS($C:$C,C2054,$G:$G,1)+ROW()/10000000,""),"")</f>
        <v/>
      </c>
      <c r="Q2054" s="0" t="str">
        <f aca="false">IF(K2054=1,IF(COUNTIFS(C$2:C2054,C2054,K$2:K2054,1)=1,1,0),"")</f>
        <v/>
      </c>
      <c r="R2054" s="0" t="str">
        <f aca="false">IF(M2054=1,IF(COUNTIFS(C$2:C2054,C2054,M$2:M2054,1)=1,1,0),"")</f>
        <v/>
      </c>
      <c r="S2054" s="0" t="str">
        <f aca="false">IF(L2054=1,IF(COUNTIFS(C$2:C2054,C2054,L$2:L2054,1)=1,1,0),"")</f>
        <v/>
      </c>
      <c r="T2054" s="38" t="str">
        <f aca="false">IF(N2054="","",N2054+ROW()/10000000)</f>
        <v/>
      </c>
      <c r="U2054" s="0" t="str">
        <f aca="false">IF(G2054=1,IF(B2054="",1,0),"")</f>
        <v/>
      </c>
    </row>
    <row r="2055" customFormat="false" ht="15" hidden="false" customHeight="false" outlineLevel="0" collapsed="false">
      <c r="A2055" s="35"/>
      <c r="B2055" s="35"/>
      <c r="G2055" s="0" t="str">
        <f aca="false">IF(A2055="","",IF(AND(A2055&gt;=Debut,A2055&lt;Fin),1,0))</f>
        <v/>
      </c>
      <c r="H2055" s="0" t="str">
        <f aca="false">IF(G2055=1,INT(ROUND((A2055-Debut)*86400,0)/600),"")</f>
        <v/>
      </c>
      <c r="I2055" s="0" t="str">
        <f aca="false">IF(G2055=1,INT(ROUND((A2055-Debut)*86400,0)/3600),"")</f>
        <v/>
      </c>
      <c r="J2055" s="0" t="str">
        <f aca="false">IF(OR(A2055="",B2055=""),"",ROUND((B2055-A2055)*86400,0))</f>
        <v/>
      </c>
      <c r="K2055" s="37" t="str">
        <f aca="false">IF(G2055=1,IF(COUNTIFS($C:$C,C2055,$G:$G,1,$A:$A,"&gt;="&amp;(A2055-FenetreInterm/86400),$A:$A,"&lt;="&amp;A2055)&gt;=NbInterm,1,0),"")</f>
        <v/>
      </c>
      <c r="L2055" s="37" t="str">
        <f aca="false">IF(G2055=1,IF(B2055="",0,IF(J2055&lt;SeuilFugitive,1,0)),"")</f>
        <v/>
      </c>
      <c r="M2055" s="37" t="str">
        <f aca="false">IF(G2055=1,IF(B2055="",IF((Fin-A2055)*24&gt;SeuilFigee,1,0),IF(J2055&gt;SeuilFigee*3600,1,0)),"")</f>
        <v/>
      </c>
      <c r="N2055" s="0" t="str">
        <f aca="false">IF(G2055=1,IF(COUNTIF(H$2:H2055,H2055)=1,COUNTIF($H:$H,H2055),""),"")</f>
        <v/>
      </c>
      <c r="O2055" s="0" t="str">
        <f aca="false">IF(G2055=1,IF(COUNTIF(I$2:I2055,I2055)=1,COUNTIF($I:$I,I2055),""),"")</f>
        <v/>
      </c>
      <c r="P2055" s="38" t="str">
        <f aca="false">IF(G2055=1,IF(COUNTIFS(C$2:C2055,C2055,G$2:G2055,1)=1,COUNTIFS($C:$C,C2055,$G:$G,1)+ROW()/10000000,""),"")</f>
        <v/>
      </c>
      <c r="Q2055" s="0" t="str">
        <f aca="false">IF(K2055=1,IF(COUNTIFS(C$2:C2055,C2055,K$2:K2055,1)=1,1,0),"")</f>
        <v/>
      </c>
      <c r="R2055" s="0" t="str">
        <f aca="false">IF(M2055=1,IF(COUNTIFS(C$2:C2055,C2055,M$2:M2055,1)=1,1,0),"")</f>
        <v/>
      </c>
      <c r="S2055" s="0" t="str">
        <f aca="false">IF(L2055=1,IF(COUNTIFS(C$2:C2055,C2055,L$2:L2055,1)=1,1,0),"")</f>
        <v/>
      </c>
      <c r="T2055" s="38" t="str">
        <f aca="false">IF(N2055="","",N2055+ROW()/10000000)</f>
        <v/>
      </c>
      <c r="U2055" s="0" t="str">
        <f aca="false">IF(G2055=1,IF(B2055="",1,0),"")</f>
        <v/>
      </c>
    </row>
    <row r="2056" customFormat="false" ht="15" hidden="false" customHeight="false" outlineLevel="0" collapsed="false">
      <c r="A2056" s="35"/>
      <c r="B2056" s="35"/>
      <c r="G2056" s="0" t="str">
        <f aca="false">IF(A2056="","",IF(AND(A2056&gt;=Debut,A2056&lt;Fin),1,0))</f>
        <v/>
      </c>
      <c r="H2056" s="0" t="str">
        <f aca="false">IF(G2056=1,INT(ROUND((A2056-Debut)*86400,0)/600),"")</f>
        <v/>
      </c>
      <c r="I2056" s="0" t="str">
        <f aca="false">IF(G2056=1,INT(ROUND((A2056-Debut)*86400,0)/3600),"")</f>
        <v/>
      </c>
      <c r="J2056" s="0" t="str">
        <f aca="false">IF(OR(A2056="",B2056=""),"",ROUND((B2056-A2056)*86400,0))</f>
        <v/>
      </c>
      <c r="K2056" s="37" t="str">
        <f aca="false">IF(G2056=1,IF(COUNTIFS($C:$C,C2056,$G:$G,1,$A:$A,"&gt;="&amp;(A2056-FenetreInterm/86400),$A:$A,"&lt;="&amp;A2056)&gt;=NbInterm,1,0),"")</f>
        <v/>
      </c>
      <c r="L2056" s="37" t="str">
        <f aca="false">IF(G2056=1,IF(B2056="",0,IF(J2056&lt;SeuilFugitive,1,0)),"")</f>
        <v/>
      </c>
      <c r="M2056" s="37" t="str">
        <f aca="false">IF(G2056=1,IF(B2056="",IF((Fin-A2056)*24&gt;SeuilFigee,1,0),IF(J2056&gt;SeuilFigee*3600,1,0)),"")</f>
        <v/>
      </c>
      <c r="N2056" s="0" t="str">
        <f aca="false">IF(G2056=1,IF(COUNTIF(H$2:H2056,H2056)=1,COUNTIF($H:$H,H2056),""),"")</f>
        <v/>
      </c>
      <c r="O2056" s="0" t="str">
        <f aca="false">IF(G2056=1,IF(COUNTIF(I$2:I2056,I2056)=1,COUNTIF($I:$I,I2056),""),"")</f>
        <v/>
      </c>
      <c r="P2056" s="38" t="str">
        <f aca="false">IF(G2056=1,IF(COUNTIFS(C$2:C2056,C2056,G$2:G2056,1)=1,COUNTIFS($C:$C,C2056,$G:$G,1)+ROW()/10000000,""),"")</f>
        <v/>
      </c>
      <c r="Q2056" s="0" t="str">
        <f aca="false">IF(K2056=1,IF(COUNTIFS(C$2:C2056,C2056,K$2:K2056,1)=1,1,0),"")</f>
        <v/>
      </c>
      <c r="R2056" s="0" t="str">
        <f aca="false">IF(M2056=1,IF(COUNTIFS(C$2:C2056,C2056,M$2:M2056,1)=1,1,0),"")</f>
        <v/>
      </c>
      <c r="S2056" s="0" t="str">
        <f aca="false">IF(L2056=1,IF(COUNTIFS(C$2:C2056,C2056,L$2:L2056,1)=1,1,0),"")</f>
        <v/>
      </c>
      <c r="T2056" s="38" t="str">
        <f aca="false">IF(N2056="","",N2056+ROW()/10000000)</f>
        <v/>
      </c>
      <c r="U2056" s="0" t="str">
        <f aca="false">IF(G2056=1,IF(B2056="",1,0),"")</f>
        <v/>
      </c>
    </row>
    <row r="2057" customFormat="false" ht="15" hidden="false" customHeight="false" outlineLevel="0" collapsed="false">
      <c r="A2057" s="35"/>
      <c r="B2057" s="35"/>
      <c r="G2057" s="0" t="str">
        <f aca="false">IF(A2057="","",IF(AND(A2057&gt;=Debut,A2057&lt;Fin),1,0))</f>
        <v/>
      </c>
      <c r="H2057" s="0" t="str">
        <f aca="false">IF(G2057=1,INT(ROUND((A2057-Debut)*86400,0)/600),"")</f>
        <v/>
      </c>
      <c r="I2057" s="0" t="str">
        <f aca="false">IF(G2057=1,INT(ROUND((A2057-Debut)*86400,0)/3600),"")</f>
        <v/>
      </c>
      <c r="J2057" s="0" t="str">
        <f aca="false">IF(OR(A2057="",B2057=""),"",ROUND((B2057-A2057)*86400,0))</f>
        <v/>
      </c>
      <c r="K2057" s="37" t="str">
        <f aca="false">IF(G2057=1,IF(COUNTIFS($C:$C,C2057,$G:$G,1,$A:$A,"&gt;="&amp;(A2057-FenetreInterm/86400),$A:$A,"&lt;="&amp;A2057)&gt;=NbInterm,1,0),"")</f>
        <v/>
      </c>
      <c r="L2057" s="37" t="str">
        <f aca="false">IF(G2057=1,IF(B2057="",0,IF(J2057&lt;SeuilFugitive,1,0)),"")</f>
        <v/>
      </c>
      <c r="M2057" s="37" t="str">
        <f aca="false">IF(G2057=1,IF(B2057="",IF((Fin-A2057)*24&gt;SeuilFigee,1,0),IF(J2057&gt;SeuilFigee*3600,1,0)),"")</f>
        <v/>
      </c>
      <c r="N2057" s="0" t="str">
        <f aca="false">IF(G2057=1,IF(COUNTIF(H$2:H2057,H2057)=1,COUNTIF($H:$H,H2057),""),"")</f>
        <v/>
      </c>
      <c r="O2057" s="0" t="str">
        <f aca="false">IF(G2057=1,IF(COUNTIF(I$2:I2057,I2057)=1,COUNTIF($I:$I,I2057),""),"")</f>
        <v/>
      </c>
      <c r="P2057" s="38" t="str">
        <f aca="false">IF(G2057=1,IF(COUNTIFS(C$2:C2057,C2057,G$2:G2057,1)=1,COUNTIFS($C:$C,C2057,$G:$G,1)+ROW()/10000000,""),"")</f>
        <v/>
      </c>
      <c r="Q2057" s="0" t="str">
        <f aca="false">IF(K2057=1,IF(COUNTIFS(C$2:C2057,C2057,K$2:K2057,1)=1,1,0),"")</f>
        <v/>
      </c>
      <c r="R2057" s="0" t="str">
        <f aca="false">IF(M2057=1,IF(COUNTIFS(C$2:C2057,C2057,M$2:M2057,1)=1,1,0),"")</f>
        <v/>
      </c>
      <c r="S2057" s="0" t="str">
        <f aca="false">IF(L2057=1,IF(COUNTIFS(C$2:C2057,C2057,L$2:L2057,1)=1,1,0),"")</f>
        <v/>
      </c>
      <c r="T2057" s="38" t="str">
        <f aca="false">IF(N2057="","",N2057+ROW()/10000000)</f>
        <v/>
      </c>
      <c r="U2057" s="0" t="str">
        <f aca="false">IF(G2057=1,IF(B2057="",1,0),"")</f>
        <v/>
      </c>
    </row>
    <row r="2058" customFormat="false" ht="15" hidden="false" customHeight="false" outlineLevel="0" collapsed="false">
      <c r="A2058" s="35"/>
      <c r="B2058" s="35"/>
      <c r="G2058" s="0" t="str">
        <f aca="false">IF(A2058="","",IF(AND(A2058&gt;=Debut,A2058&lt;Fin),1,0))</f>
        <v/>
      </c>
      <c r="H2058" s="0" t="str">
        <f aca="false">IF(G2058=1,INT(ROUND((A2058-Debut)*86400,0)/600),"")</f>
        <v/>
      </c>
      <c r="I2058" s="0" t="str">
        <f aca="false">IF(G2058=1,INT(ROUND((A2058-Debut)*86400,0)/3600),"")</f>
        <v/>
      </c>
      <c r="J2058" s="0" t="str">
        <f aca="false">IF(OR(A2058="",B2058=""),"",ROUND((B2058-A2058)*86400,0))</f>
        <v/>
      </c>
      <c r="K2058" s="37" t="str">
        <f aca="false">IF(G2058=1,IF(COUNTIFS($C:$C,C2058,$G:$G,1,$A:$A,"&gt;="&amp;(A2058-FenetreInterm/86400),$A:$A,"&lt;="&amp;A2058)&gt;=NbInterm,1,0),"")</f>
        <v/>
      </c>
      <c r="L2058" s="37" t="str">
        <f aca="false">IF(G2058=1,IF(B2058="",0,IF(J2058&lt;SeuilFugitive,1,0)),"")</f>
        <v/>
      </c>
      <c r="M2058" s="37" t="str">
        <f aca="false">IF(G2058=1,IF(B2058="",IF((Fin-A2058)*24&gt;SeuilFigee,1,0),IF(J2058&gt;SeuilFigee*3600,1,0)),"")</f>
        <v/>
      </c>
      <c r="N2058" s="0" t="str">
        <f aca="false">IF(G2058=1,IF(COUNTIF(H$2:H2058,H2058)=1,COUNTIF($H:$H,H2058),""),"")</f>
        <v/>
      </c>
      <c r="O2058" s="0" t="str">
        <f aca="false">IF(G2058=1,IF(COUNTIF(I$2:I2058,I2058)=1,COUNTIF($I:$I,I2058),""),"")</f>
        <v/>
      </c>
      <c r="P2058" s="38" t="str">
        <f aca="false">IF(G2058=1,IF(COUNTIFS(C$2:C2058,C2058,G$2:G2058,1)=1,COUNTIFS($C:$C,C2058,$G:$G,1)+ROW()/10000000,""),"")</f>
        <v/>
      </c>
      <c r="Q2058" s="0" t="str">
        <f aca="false">IF(K2058=1,IF(COUNTIFS(C$2:C2058,C2058,K$2:K2058,1)=1,1,0),"")</f>
        <v/>
      </c>
      <c r="R2058" s="0" t="str">
        <f aca="false">IF(M2058=1,IF(COUNTIFS(C$2:C2058,C2058,M$2:M2058,1)=1,1,0),"")</f>
        <v/>
      </c>
      <c r="S2058" s="0" t="str">
        <f aca="false">IF(L2058=1,IF(COUNTIFS(C$2:C2058,C2058,L$2:L2058,1)=1,1,0),"")</f>
        <v/>
      </c>
      <c r="T2058" s="38" t="str">
        <f aca="false">IF(N2058="","",N2058+ROW()/10000000)</f>
        <v/>
      </c>
      <c r="U2058" s="0" t="str">
        <f aca="false">IF(G2058=1,IF(B2058="",1,0),"")</f>
        <v/>
      </c>
    </row>
    <row r="2059" customFormat="false" ht="15" hidden="false" customHeight="false" outlineLevel="0" collapsed="false">
      <c r="A2059" s="35"/>
      <c r="B2059" s="35"/>
      <c r="G2059" s="0" t="str">
        <f aca="false">IF(A2059="","",IF(AND(A2059&gt;=Debut,A2059&lt;Fin),1,0))</f>
        <v/>
      </c>
      <c r="H2059" s="0" t="str">
        <f aca="false">IF(G2059=1,INT(ROUND((A2059-Debut)*86400,0)/600),"")</f>
        <v/>
      </c>
      <c r="I2059" s="0" t="str">
        <f aca="false">IF(G2059=1,INT(ROUND((A2059-Debut)*86400,0)/3600),"")</f>
        <v/>
      </c>
      <c r="J2059" s="0" t="str">
        <f aca="false">IF(OR(A2059="",B2059=""),"",ROUND((B2059-A2059)*86400,0))</f>
        <v/>
      </c>
      <c r="K2059" s="37" t="str">
        <f aca="false">IF(G2059=1,IF(COUNTIFS($C:$C,C2059,$G:$G,1,$A:$A,"&gt;="&amp;(A2059-FenetreInterm/86400),$A:$A,"&lt;="&amp;A2059)&gt;=NbInterm,1,0),"")</f>
        <v/>
      </c>
      <c r="L2059" s="37" t="str">
        <f aca="false">IF(G2059=1,IF(B2059="",0,IF(J2059&lt;SeuilFugitive,1,0)),"")</f>
        <v/>
      </c>
      <c r="M2059" s="37" t="str">
        <f aca="false">IF(G2059=1,IF(B2059="",IF((Fin-A2059)*24&gt;SeuilFigee,1,0),IF(J2059&gt;SeuilFigee*3600,1,0)),"")</f>
        <v/>
      </c>
      <c r="N2059" s="0" t="str">
        <f aca="false">IF(G2059=1,IF(COUNTIF(H$2:H2059,H2059)=1,COUNTIF($H:$H,H2059),""),"")</f>
        <v/>
      </c>
      <c r="O2059" s="0" t="str">
        <f aca="false">IF(G2059=1,IF(COUNTIF(I$2:I2059,I2059)=1,COUNTIF($I:$I,I2059),""),"")</f>
        <v/>
      </c>
      <c r="P2059" s="38" t="str">
        <f aca="false">IF(G2059=1,IF(COUNTIFS(C$2:C2059,C2059,G$2:G2059,1)=1,COUNTIFS($C:$C,C2059,$G:$G,1)+ROW()/10000000,""),"")</f>
        <v/>
      </c>
      <c r="Q2059" s="0" t="str">
        <f aca="false">IF(K2059=1,IF(COUNTIFS(C$2:C2059,C2059,K$2:K2059,1)=1,1,0),"")</f>
        <v/>
      </c>
      <c r="R2059" s="0" t="str">
        <f aca="false">IF(M2059=1,IF(COUNTIFS(C$2:C2059,C2059,M$2:M2059,1)=1,1,0),"")</f>
        <v/>
      </c>
      <c r="S2059" s="0" t="str">
        <f aca="false">IF(L2059=1,IF(COUNTIFS(C$2:C2059,C2059,L$2:L2059,1)=1,1,0),"")</f>
        <v/>
      </c>
      <c r="T2059" s="38" t="str">
        <f aca="false">IF(N2059="","",N2059+ROW()/10000000)</f>
        <v/>
      </c>
      <c r="U2059" s="0" t="str">
        <f aca="false">IF(G2059=1,IF(B2059="",1,0),"")</f>
        <v/>
      </c>
    </row>
    <row r="2060" customFormat="false" ht="15" hidden="false" customHeight="false" outlineLevel="0" collapsed="false">
      <c r="A2060" s="35"/>
      <c r="B2060" s="35"/>
      <c r="G2060" s="0" t="str">
        <f aca="false">IF(A2060="","",IF(AND(A2060&gt;=Debut,A2060&lt;Fin),1,0))</f>
        <v/>
      </c>
      <c r="H2060" s="0" t="str">
        <f aca="false">IF(G2060=1,INT(ROUND((A2060-Debut)*86400,0)/600),"")</f>
        <v/>
      </c>
      <c r="I2060" s="0" t="str">
        <f aca="false">IF(G2060=1,INT(ROUND((A2060-Debut)*86400,0)/3600),"")</f>
        <v/>
      </c>
      <c r="J2060" s="0" t="str">
        <f aca="false">IF(OR(A2060="",B2060=""),"",ROUND((B2060-A2060)*86400,0))</f>
        <v/>
      </c>
      <c r="K2060" s="37" t="str">
        <f aca="false">IF(G2060=1,IF(COUNTIFS($C:$C,C2060,$G:$G,1,$A:$A,"&gt;="&amp;(A2060-FenetreInterm/86400),$A:$A,"&lt;="&amp;A2060)&gt;=NbInterm,1,0),"")</f>
        <v/>
      </c>
      <c r="L2060" s="37" t="str">
        <f aca="false">IF(G2060=1,IF(B2060="",0,IF(J2060&lt;SeuilFugitive,1,0)),"")</f>
        <v/>
      </c>
      <c r="M2060" s="37" t="str">
        <f aca="false">IF(G2060=1,IF(B2060="",IF((Fin-A2060)*24&gt;SeuilFigee,1,0),IF(J2060&gt;SeuilFigee*3600,1,0)),"")</f>
        <v/>
      </c>
      <c r="N2060" s="0" t="str">
        <f aca="false">IF(G2060=1,IF(COUNTIF(H$2:H2060,H2060)=1,COUNTIF($H:$H,H2060),""),"")</f>
        <v/>
      </c>
      <c r="O2060" s="0" t="str">
        <f aca="false">IF(G2060=1,IF(COUNTIF(I$2:I2060,I2060)=1,COUNTIF($I:$I,I2060),""),"")</f>
        <v/>
      </c>
      <c r="P2060" s="38" t="str">
        <f aca="false">IF(G2060=1,IF(COUNTIFS(C$2:C2060,C2060,G$2:G2060,1)=1,COUNTIFS($C:$C,C2060,$G:$G,1)+ROW()/10000000,""),"")</f>
        <v/>
      </c>
      <c r="Q2060" s="0" t="str">
        <f aca="false">IF(K2060=1,IF(COUNTIFS(C$2:C2060,C2060,K$2:K2060,1)=1,1,0),"")</f>
        <v/>
      </c>
      <c r="R2060" s="0" t="str">
        <f aca="false">IF(M2060=1,IF(COUNTIFS(C$2:C2060,C2060,M$2:M2060,1)=1,1,0),"")</f>
        <v/>
      </c>
      <c r="S2060" s="0" t="str">
        <f aca="false">IF(L2060=1,IF(COUNTIFS(C$2:C2060,C2060,L$2:L2060,1)=1,1,0),"")</f>
        <v/>
      </c>
      <c r="T2060" s="38" t="str">
        <f aca="false">IF(N2060="","",N2060+ROW()/10000000)</f>
        <v/>
      </c>
      <c r="U2060" s="0" t="str">
        <f aca="false">IF(G2060=1,IF(B2060="",1,0),"")</f>
        <v/>
      </c>
    </row>
    <row r="2061" customFormat="false" ht="15" hidden="false" customHeight="false" outlineLevel="0" collapsed="false">
      <c r="A2061" s="35"/>
      <c r="B2061" s="35"/>
      <c r="G2061" s="0" t="str">
        <f aca="false">IF(A2061="","",IF(AND(A2061&gt;=Debut,A2061&lt;Fin),1,0))</f>
        <v/>
      </c>
      <c r="H2061" s="0" t="str">
        <f aca="false">IF(G2061=1,INT(ROUND((A2061-Debut)*86400,0)/600),"")</f>
        <v/>
      </c>
      <c r="I2061" s="0" t="str">
        <f aca="false">IF(G2061=1,INT(ROUND((A2061-Debut)*86400,0)/3600),"")</f>
        <v/>
      </c>
      <c r="J2061" s="0" t="str">
        <f aca="false">IF(OR(A2061="",B2061=""),"",ROUND((B2061-A2061)*86400,0))</f>
        <v/>
      </c>
      <c r="K2061" s="37" t="str">
        <f aca="false">IF(G2061=1,IF(COUNTIFS($C:$C,C2061,$G:$G,1,$A:$A,"&gt;="&amp;(A2061-FenetreInterm/86400),$A:$A,"&lt;="&amp;A2061)&gt;=NbInterm,1,0),"")</f>
        <v/>
      </c>
      <c r="L2061" s="37" t="str">
        <f aca="false">IF(G2061=1,IF(B2061="",0,IF(J2061&lt;SeuilFugitive,1,0)),"")</f>
        <v/>
      </c>
      <c r="M2061" s="37" t="str">
        <f aca="false">IF(G2061=1,IF(B2061="",IF((Fin-A2061)*24&gt;SeuilFigee,1,0),IF(J2061&gt;SeuilFigee*3600,1,0)),"")</f>
        <v/>
      </c>
      <c r="N2061" s="0" t="str">
        <f aca="false">IF(G2061=1,IF(COUNTIF(H$2:H2061,H2061)=1,COUNTIF($H:$H,H2061),""),"")</f>
        <v/>
      </c>
      <c r="O2061" s="0" t="str">
        <f aca="false">IF(G2061=1,IF(COUNTIF(I$2:I2061,I2061)=1,COUNTIF($I:$I,I2061),""),"")</f>
        <v/>
      </c>
      <c r="P2061" s="38" t="str">
        <f aca="false">IF(G2061=1,IF(COUNTIFS(C$2:C2061,C2061,G$2:G2061,1)=1,COUNTIFS($C:$C,C2061,$G:$G,1)+ROW()/10000000,""),"")</f>
        <v/>
      </c>
      <c r="Q2061" s="0" t="str">
        <f aca="false">IF(K2061=1,IF(COUNTIFS(C$2:C2061,C2061,K$2:K2061,1)=1,1,0),"")</f>
        <v/>
      </c>
      <c r="R2061" s="0" t="str">
        <f aca="false">IF(M2061=1,IF(COUNTIFS(C$2:C2061,C2061,M$2:M2061,1)=1,1,0),"")</f>
        <v/>
      </c>
      <c r="S2061" s="0" t="str">
        <f aca="false">IF(L2061=1,IF(COUNTIFS(C$2:C2061,C2061,L$2:L2061,1)=1,1,0),"")</f>
        <v/>
      </c>
      <c r="T2061" s="38" t="str">
        <f aca="false">IF(N2061="","",N2061+ROW()/10000000)</f>
        <v/>
      </c>
      <c r="U2061" s="0" t="str">
        <f aca="false">IF(G2061=1,IF(B2061="",1,0),"")</f>
        <v/>
      </c>
    </row>
    <row r="2062" customFormat="false" ht="15" hidden="false" customHeight="false" outlineLevel="0" collapsed="false">
      <c r="A2062" s="35"/>
      <c r="B2062" s="35"/>
      <c r="G2062" s="0" t="str">
        <f aca="false">IF(A2062="","",IF(AND(A2062&gt;=Debut,A2062&lt;Fin),1,0))</f>
        <v/>
      </c>
      <c r="H2062" s="0" t="str">
        <f aca="false">IF(G2062=1,INT(ROUND((A2062-Debut)*86400,0)/600),"")</f>
        <v/>
      </c>
      <c r="I2062" s="0" t="str">
        <f aca="false">IF(G2062=1,INT(ROUND((A2062-Debut)*86400,0)/3600),"")</f>
        <v/>
      </c>
      <c r="J2062" s="0" t="str">
        <f aca="false">IF(OR(A2062="",B2062=""),"",ROUND((B2062-A2062)*86400,0))</f>
        <v/>
      </c>
      <c r="K2062" s="37" t="str">
        <f aca="false">IF(G2062=1,IF(COUNTIFS($C:$C,C2062,$G:$G,1,$A:$A,"&gt;="&amp;(A2062-FenetreInterm/86400),$A:$A,"&lt;="&amp;A2062)&gt;=NbInterm,1,0),"")</f>
        <v/>
      </c>
      <c r="L2062" s="37" t="str">
        <f aca="false">IF(G2062=1,IF(B2062="",0,IF(J2062&lt;SeuilFugitive,1,0)),"")</f>
        <v/>
      </c>
      <c r="M2062" s="37" t="str">
        <f aca="false">IF(G2062=1,IF(B2062="",IF((Fin-A2062)*24&gt;SeuilFigee,1,0),IF(J2062&gt;SeuilFigee*3600,1,0)),"")</f>
        <v/>
      </c>
      <c r="N2062" s="0" t="str">
        <f aca="false">IF(G2062=1,IF(COUNTIF(H$2:H2062,H2062)=1,COUNTIF($H:$H,H2062),""),"")</f>
        <v/>
      </c>
      <c r="O2062" s="0" t="str">
        <f aca="false">IF(G2062=1,IF(COUNTIF(I$2:I2062,I2062)=1,COUNTIF($I:$I,I2062),""),"")</f>
        <v/>
      </c>
      <c r="P2062" s="38" t="str">
        <f aca="false">IF(G2062=1,IF(COUNTIFS(C$2:C2062,C2062,G$2:G2062,1)=1,COUNTIFS($C:$C,C2062,$G:$G,1)+ROW()/10000000,""),"")</f>
        <v/>
      </c>
      <c r="Q2062" s="0" t="str">
        <f aca="false">IF(K2062=1,IF(COUNTIFS(C$2:C2062,C2062,K$2:K2062,1)=1,1,0),"")</f>
        <v/>
      </c>
      <c r="R2062" s="0" t="str">
        <f aca="false">IF(M2062=1,IF(COUNTIFS(C$2:C2062,C2062,M$2:M2062,1)=1,1,0),"")</f>
        <v/>
      </c>
      <c r="S2062" s="0" t="str">
        <f aca="false">IF(L2062=1,IF(COUNTIFS(C$2:C2062,C2062,L$2:L2062,1)=1,1,0),"")</f>
        <v/>
      </c>
      <c r="T2062" s="38" t="str">
        <f aca="false">IF(N2062="","",N2062+ROW()/10000000)</f>
        <v/>
      </c>
      <c r="U2062" s="0" t="str">
        <f aca="false">IF(G2062=1,IF(B2062="",1,0),"")</f>
        <v/>
      </c>
    </row>
    <row r="2063" customFormat="false" ht="15" hidden="false" customHeight="false" outlineLevel="0" collapsed="false">
      <c r="A2063" s="35"/>
      <c r="B2063" s="35"/>
      <c r="G2063" s="0" t="str">
        <f aca="false">IF(A2063="","",IF(AND(A2063&gt;=Debut,A2063&lt;Fin),1,0))</f>
        <v/>
      </c>
      <c r="H2063" s="0" t="str">
        <f aca="false">IF(G2063=1,INT(ROUND((A2063-Debut)*86400,0)/600),"")</f>
        <v/>
      </c>
      <c r="I2063" s="0" t="str">
        <f aca="false">IF(G2063=1,INT(ROUND((A2063-Debut)*86400,0)/3600),"")</f>
        <v/>
      </c>
      <c r="J2063" s="0" t="str">
        <f aca="false">IF(OR(A2063="",B2063=""),"",ROUND((B2063-A2063)*86400,0))</f>
        <v/>
      </c>
      <c r="K2063" s="37" t="str">
        <f aca="false">IF(G2063=1,IF(COUNTIFS($C:$C,C2063,$G:$G,1,$A:$A,"&gt;="&amp;(A2063-FenetreInterm/86400),$A:$A,"&lt;="&amp;A2063)&gt;=NbInterm,1,0),"")</f>
        <v/>
      </c>
      <c r="L2063" s="37" t="str">
        <f aca="false">IF(G2063=1,IF(B2063="",0,IF(J2063&lt;SeuilFugitive,1,0)),"")</f>
        <v/>
      </c>
      <c r="M2063" s="37" t="str">
        <f aca="false">IF(G2063=1,IF(B2063="",IF((Fin-A2063)*24&gt;SeuilFigee,1,0),IF(J2063&gt;SeuilFigee*3600,1,0)),"")</f>
        <v/>
      </c>
      <c r="N2063" s="0" t="str">
        <f aca="false">IF(G2063=1,IF(COUNTIF(H$2:H2063,H2063)=1,COUNTIF($H:$H,H2063),""),"")</f>
        <v/>
      </c>
      <c r="O2063" s="0" t="str">
        <f aca="false">IF(G2063=1,IF(COUNTIF(I$2:I2063,I2063)=1,COUNTIF($I:$I,I2063),""),"")</f>
        <v/>
      </c>
      <c r="P2063" s="38" t="str">
        <f aca="false">IF(G2063=1,IF(COUNTIFS(C$2:C2063,C2063,G$2:G2063,1)=1,COUNTIFS($C:$C,C2063,$G:$G,1)+ROW()/10000000,""),"")</f>
        <v/>
      </c>
      <c r="Q2063" s="0" t="str">
        <f aca="false">IF(K2063=1,IF(COUNTIFS(C$2:C2063,C2063,K$2:K2063,1)=1,1,0),"")</f>
        <v/>
      </c>
      <c r="R2063" s="0" t="str">
        <f aca="false">IF(M2063=1,IF(COUNTIFS(C$2:C2063,C2063,M$2:M2063,1)=1,1,0),"")</f>
        <v/>
      </c>
      <c r="S2063" s="0" t="str">
        <f aca="false">IF(L2063=1,IF(COUNTIFS(C$2:C2063,C2063,L$2:L2063,1)=1,1,0),"")</f>
        <v/>
      </c>
      <c r="T2063" s="38" t="str">
        <f aca="false">IF(N2063="","",N2063+ROW()/10000000)</f>
        <v/>
      </c>
      <c r="U2063" s="0" t="str">
        <f aca="false">IF(G2063=1,IF(B2063="",1,0),"")</f>
        <v/>
      </c>
    </row>
    <row r="2064" customFormat="false" ht="15" hidden="false" customHeight="false" outlineLevel="0" collapsed="false">
      <c r="A2064" s="35"/>
      <c r="B2064" s="35"/>
      <c r="G2064" s="0" t="str">
        <f aca="false">IF(A2064="","",IF(AND(A2064&gt;=Debut,A2064&lt;Fin),1,0))</f>
        <v/>
      </c>
      <c r="H2064" s="0" t="str">
        <f aca="false">IF(G2064=1,INT(ROUND((A2064-Debut)*86400,0)/600),"")</f>
        <v/>
      </c>
      <c r="I2064" s="0" t="str">
        <f aca="false">IF(G2064=1,INT(ROUND((A2064-Debut)*86400,0)/3600),"")</f>
        <v/>
      </c>
      <c r="J2064" s="0" t="str">
        <f aca="false">IF(OR(A2064="",B2064=""),"",ROUND((B2064-A2064)*86400,0))</f>
        <v/>
      </c>
      <c r="K2064" s="37" t="str">
        <f aca="false">IF(G2064=1,IF(COUNTIFS($C:$C,C2064,$G:$G,1,$A:$A,"&gt;="&amp;(A2064-FenetreInterm/86400),$A:$A,"&lt;="&amp;A2064)&gt;=NbInterm,1,0),"")</f>
        <v/>
      </c>
      <c r="L2064" s="37" t="str">
        <f aca="false">IF(G2064=1,IF(B2064="",0,IF(J2064&lt;SeuilFugitive,1,0)),"")</f>
        <v/>
      </c>
      <c r="M2064" s="37" t="str">
        <f aca="false">IF(G2064=1,IF(B2064="",IF((Fin-A2064)*24&gt;SeuilFigee,1,0),IF(J2064&gt;SeuilFigee*3600,1,0)),"")</f>
        <v/>
      </c>
      <c r="N2064" s="0" t="str">
        <f aca="false">IF(G2064=1,IF(COUNTIF(H$2:H2064,H2064)=1,COUNTIF($H:$H,H2064),""),"")</f>
        <v/>
      </c>
      <c r="O2064" s="0" t="str">
        <f aca="false">IF(G2064=1,IF(COUNTIF(I$2:I2064,I2064)=1,COUNTIF($I:$I,I2064),""),"")</f>
        <v/>
      </c>
      <c r="P2064" s="38" t="str">
        <f aca="false">IF(G2064=1,IF(COUNTIFS(C$2:C2064,C2064,G$2:G2064,1)=1,COUNTIFS($C:$C,C2064,$G:$G,1)+ROW()/10000000,""),"")</f>
        <v/>
      </c>
      <c r="Q2064" s="0" t="str">
        <f aca="false">IF(K2064=1,IF(COUNTIFS(C$2:C2064,C2064,K$2:K2064,1)=1,1,0),"")</f>
        <v/>
      </c>
      <c r="R2064" s="0" t="str">
        <f aca="false">IF(M2064=1,IF(COUNTIFS(C$2:C2064,C2064,M$2:M2064,1)=1,1,0),"")</f>
        <v/>
      </c>
      <c r="S2064" s="0" t="str">
        <f aca="false">IF(L2064=1,IF(COUNTIFS(C$2:C2064,C2064,L$2:L2064,1)=1,1,0),"")</f>
        <v/>
      </c>
      <c r="T2064" s="38" t="str">
        <f aca="false">IF(N2064="","",N2064+ROW()/10000000)</f>
        <v/>
      </c>
      <c r="U2064" s="0" t="str">
        <f aca="false">IF(G2064=1,IF(B2064="",1,0),"")</f>
        <v/>
      </c>
    </row>
    <row r="2065" customFormat="false" ht="15" hidden="false" customHeight="false" outlineLevel="0" collapsed="false">
      <c r="A2065" s="35"/>
      <c r="B2065" s="35"/>
      <c r="G2065" s="0" t="str">
        <f aca="false">IF(A2065="","",IF(AND(A2065&gt;=Debut,A2065&lt;Fin),1,0))</f>
        <v/>
      </c>
      <c r="H2065" s="0" t="str">
        <f aca="false">IF(G2065=1,INT(ROUND((A2065-Debut)*86400,0)/600),"")</f>
        <v/>
      </c>
      <c r="I2065" s="0" t="str">
        <f aca="false">IF(G2065=1,INT(ROUND((A2065-Debut)*86400,0)/3600),"")</f>
        <v/>
      </c>
      <c r="J2065" s="0" t="str">
        <f aca="false">IF(OR(A2065="",B2065=""),"",ROUND((B2065-A2065)*86400,0))</f>
        <v/>
      </c>
      <c r="K2065" s="37" t="str">
        <f aca="false">IF(G2065=1,IF(COUNTIFS($C:$C,C2065,$G:$G,1,$A:$A,"&gt;="&amp;(A2065-FenetreInterm/86400),$A:$A,"&lt;="&amp;A2065)&gt;=NbInterm,1,0),"")</f>
        <v/>
      </c>
      <c r="L2065" s="37" t="str">
        <f aca="false">IF(G2065=1,IF(B2065="",0,IF(J2065&lt;SeuilFugitive,1,0)),"")</f>
        <v/>
      </c>
      <c r="M2065" s="37" t="str">
        <f aca="false">IF(G2065=1,IF(B2065="",IF((Fin-A2065)*24&gt;SeuilFigee,1,0),IF(J2065&gt;SeuilFigee*3600,1,0)),"")</f>
        <v/>
      </c>
      <c r="N2065" s="0" t="str">
        <f aca="false">IF(G2065=1,IF(COUNTIF(H$2:H2065,H2065)=1,COUNTIF($H:$H,H2065),""),"")</f>
        <v/>
      </c>
      <c r="O2065" s="0" t="str">
        <f aca="false">IF(G2065=1,IF(COUNTIF(I$2:I2065,I2065)=1,COUNTIF($I:$I,I2065),""),"")</f>
        <v/>
      </c>
      <c r="P2065" s="38" t="str">
        <f aca="false">IF(G2065=1,IF(COUNTIFS(C$2:C2065,C2065,G$2:G2065,1)=1,COUNTIFS($C:$C,C2065,$G:$G,1)+ROW()/10000000,""),"")</f>
        <v/>
      </c>
      <c r="Q2065" s="0" t="str">
        <f aca="false">IF(K2065=1,IF(COUNTIFS(C$2:C2065,C2065,K$2:K2065,1)=1,1,0),"")</f>
        <v/>
      </c>
      <c r="R2065" s="0" t="str">
        <f aca="false">IF(M2065=1,IF(COUNTIFS(C$2:C2065,C2065,M$2:M2065,1)=1,1,0),"")</f>
        <v/>
      </c>
      <c r="S2065" s="0" t="str">
        <f aca="false">IF(L2065=1,IF(COUNTIFS(C$2:C2065,C2065,L$2:L2065,1)=1,1,0),"")</f>
        <v/>
      </c>
      <c r="T2065" s="38" t="str">
        <f aca="false">IF(N2065="","",N2065+ROW()/10000000)</f>
        <v/>
      </c>
      <c r="U2065" s="0" t="str">
        <f aca="false">IF(G2065=1,IF(B2065="",1,0),"")</f>
        <v/>
      </c>
    </row>
    <row r="2066" customFormat="false" ht="15" hidden="false" customHeight="false" outlineLevel="0" collapsed="false">
      <c r="A2066" s="35"/>
      <c r="B2066" s="35"/>
      <c r="G2066" s="0" t="str">
        <f aca="false">IF(A2066="","",IF(AND(A2066&gt;=Debut,A2066&lt;Fin),1,0))</f>
        <v/>
      </c>
      <c r="H2066" s="0" t="str">
        <f aca="false">IF(G2066=1,INT(ROUND((A2066-Debut)*86400,0)/600),"")</f>
        <v/>
      </c>
      <c r="I2066" s="0" t="str">
        <f aca="false">IF(G2066=1,INT(ROUND((A2066-Debut)*86400,0)/3600),"")</f>
        <v/>
      </c>
      <c r="J2066" s="0" t="str">
        <f aca="false">IF(OR(A2066="",B2066=""),"",ROUND((B2066-A2066)*86400,0))</f>
        <v/>
      </c>
      <c r="K2066" s="37" t="str">
        <f aca="false">IF(G2066=1,IF(COUNTIFS($C:$C,C2066,$G:$G,1,$A:$A,"&gt;="&amp;(A2066-FenetreInterm/86400),$A:$A,"&lt;="&amp;A2066)&gt;=NbInterm,1,0),"")</f>
        <v/>
      </c>
      <c r="L2066" s="37" t="str">
        <f aca="false">IF(G2066=1,IF(B2066="",0,IF(J2066&lt;SeuilFugitive,1,0)),"")</f>
        <v/>
      </c>
      <c r="M2066" s="37" t="str">
        <f aca="false">IF(G2066=1,IF(B2066="",IF((Fin-A2066)*24&gt;SeuilFigee,1,0),IF(J2066&gt;SeuilFigee*3600,1,0)),"")</f>
        <v/>
      </c>
      <c r="N2066" s="0" t="str">
        <f aca="false">IF(G2066=1,IF(COUNTIF(H$2:H2066,H2066)=1,COUNTIF($H:$H,H2066),""),"")</f>
        <v/>
      </c>
      <c r="O2066" s="0" t="str">
        <f aca="false">IF(G2066=1,IF(COUNTIF(I$2:I2066,I2066)=1,COUNTIF($I:$I,I2066),""),"")</f>
        <v/>
      </c>
      <c r="P2066" s="38" t="str">
        <f aca="false">IF(G2066=1,IF(COUNTIFS(C$2:C2066,C2066,G$2:G2066,1)=1,COUNTIFS($C:$C,C2066,$G:$G,1)+ROW()/10000000,""),"")</f>
        <v/>
      </c>
      <c r="Q2066" s="0" t="str">
        <f aca="false">IF(K2066=1,IF(COUNTIFS(C$2:C2066,C2066,K$2:K2066,1)=1,1,0),"")</f>
        <v/>
      </c>
      <c r="R2066" s="0" t="str">
        <f aca="false">IF(M2066=1,IF(COUNTIFS(C$2:C2066,C2066,M$2:M2066,1)=1,1,0),"")</f>
        <v/>
      </c>
      <c r="S2066" s="0" t="str">
        <f aca="false">IF(L2066=1,IF(COUNTIFS(C$2:C2066,C2066,L$2:L2066,1)=1,1,0),"")</f>
        <v/>
      </c>
      <c r="T2066" s="38" t="str">
        <f aca="false">IF(N2066="","",N2066+ROW()/10000000)</f>
        <v/>
      </c>
      <c r="U2066" s="0" t="str">
        <f aca="false">IF(G2066=1,IF(B2066="",1,0),"")</f>
        <v/>
      </c>
    </row>
    <row r="2067" customFormat="false" ht="15" hidden="false" customHeight="false" outlineLevel="0" collapsed="false">
      <c r="A2067" s="35"/>
      <c r="B2067" s="35"/>
      <c r="G2067" s="0" t="str">
        <f aca="false">IF(A2067="","",IF(AND(A2067&gt;=Debut,A2067&lt;Fin),1,0))</f>
        <v/>
      </c>
      <c r="H2067" s="0" t="str">
        <f aca="false">IF(G2067=1,INT(ROUND((A2067-Debut)*86400,0)/600),"")</f>
        <v/>
      </c>
      <c r="I2067" s="0" t="str">
        <f aca="false">IF(G2067=1,INT(ROUND((A2067-Debut)*86400,0)/3600),"")</f>
        <v/>
      </c>
      <c r="J2067" s="0" t="str">
        <f aca="false">IF(OR(A2067="",B2067=""),"",ROUND((B2067-A2067)*86400,0))</f>
        <v/>
      </c>
      <c r="K2067" s="37" t="str">
        <f aca="false">IF(G2067=1,IF(COUNTIFS($C:$C,C2067,$G:$G,1,$A:$A,"&gt;="&amp;(A2067-FenetreInterm/86400),$A:$A,"&lt;="&amp;A2067)&gt;=NbInterm,1,0),"")</f>
        <v/>
      </c>
      <c r="L2067" s="37" t="str">
        <f aca="false">IF(G2067=1,IF(B2067="",0,IF(J2067&lt;SeuilFugitive,1,0)),"")</f>
        <v/>
      </c>
      <c r="M2067" s="37" t="str">
        <f aca="false">IF(G2067=1,IF(B2067="",IF((Fin-A2067)*24&gt;SeuilFigee,1,0),IF(J2067&gt;SeuilFigee*3600,1,0)),"")</f>
        <v/>
      </c>
      <c r="N2067" s="0" t="str">
        <f aca="false">IF(G2067=1,IF(COUNTIF(H$2:H2067,H2067)=1,COUNTIF($H:$H,H2067),""),"")</f>
        <v/>
      </c>
      <c r="O2067" s="0" t="str">
        <f aca="false">IF(G2067=1,IF(COUNTIF(I$2:I2067,I2067)=1,COUNTIF($I:$I,I2067),""),"")</f>
        <v/>
      </c>
      <c r="P2067" s="38" t="str">
        <f aca="false">IF(G2067=1,IF(COUNTIFS(C$2:C2067,C2067,G$2:G2067,1)=1,COUNTIFS($C:$C,C2067,$G:$G,1)+ROW()/10000000,""),"")</f>
        <v/>
      </c>
      <c r="Q2067" s="0" t="str">
        <f aca="false">IF(K2067=1,IF(COUNTIFS(C$2:C2067,C2067,K$2:K2067,1)=1,1,0),"")</f>
        <v/>
      </c>
      <c r="R2067" s="0" t="str">
        <f aca="false">IF(M2067=1,IF(COUNTIFS(C$2:C2067,C2067,M$2:M2067,1)=1,1,0),"")</f>
        <v/>
      </c>
      <c r="S2067" s="0" t="str">
        <f aca="false">IF(L2067=1,IF(COUNTIFS(C$2:C2067,C2067,L$2:L2067,1)=1,1,0),"")</f>
        <v/>
      </c>
      <c r="T2067" s="38" t="str">
        <f aca="false">IF(N2067="","",N2067+ROW()/10000000)</f>
        <v/>
      </c>
      <c r="U2067" s="0" t="str">
        <f aca="false">IF(G2067=1,IF(B2067="",1,0),"")</f>
        <v/>
      </c>
    </row>
    <row r="2068" customFormat="false" ht="15" hidden="false" customHeight="false" outlineLevel="0" collapsed="false">
      <c r="A2068" s="35"/>
      <c r="B2068" s="35"/>
      <c r="G2068" s="0" t="str">
        <f aca="false">IF(A2068="","",IF(AND(A2068&gt;=Debut,A2068&lt;Fin),1,0))</f>
        <v/>
      </c>
      <c r="H2068" s="0" t="str">
        <f aca="false">IF(G2068=1,INT(ROUND((A2068-Debut)*86400,0)/600),"")</f>
        <v/>
      </c>
      <c r="I2068" s="0" t="str">
        <f aca="false">IF(G2068=1,INT(ROUND((A2068-Debut)*86400,0)/3600),"")</f>
        <v/>
      </c>
      <c r="J2068" s="0" t="str">
        <f aca="false">IF(OR(A2068="",B2068=""),"",ROUND((B2068-A2068)*86400,0))</f>
        <v/>
      </c>
      <c r="K2068" s="37" t="str">
        <f aca="false">IF(G2068=1,IF(COUNTIFS($C:$C,C2068,$G:$G,1,$A:$A,"&gt;="&amp;(A2068-FenetreInterm/86400),$A:$A,"&lt;="&amp;A2068)&gt;=NbInterm,1,0),"")</f>
        <v/>
      </c>
      <c r="L2068" s="37" t="str">
        <f aca="false">IF(G2068=1,IF(B2068="",0,IF(J2068&lt;SeuilFugitive,1,0)),"")</f>
        <v/>
      </c>
      <c r="M2068" s="37" t="str">
        <f aca="false">IF(G2068=1,IF(B2068="",IF((Fin-A2068)*24&gt;SeuilFigee,1,0),IF(J2068&gt;SeuilFigee*3600,1,0)),"")</f>
        <v/>
      </c>
      <c r="N2068" s="0" t="str">
        <f aca="false">IF(G2068=1,IF(COUNTIF(H$2:H2068,H2068)=1,COUNTIF($H:$H,H2068),""),"")</f>
        <v/>
      </c>
      <c r="O2068" s="0" t="str">
        <f aca="false">IF(G2068=1,IF(COUNTIF(I$2:I2068,I2068)=1,COUNTIF($I:$I,I2068),""),"")</f>
        <v/>
      </c>
      <c r="P2068" s="38" t="str">
        <f aca="false">IF(G2068=1,IF(COUNTIFS(C$2:C2068,C2068,G$2:G2068,1)=1,COUNTIFS($C:$C,C2068,$G:$G,1)+ROW()/10000000,""),"")</f>
        <v/>
      </c>
      <c r="Q2068" s="0" t="str">
        <f aca="false">IF(K2068=1,IF(COUNTIFS(C$2:C2068,C2068,K$2:K2068,1)=1,1,0),"")</f>
        <v/>
      </c>
      <c r="R2068" s="0" t="str">
        <f aca="false">IF(M2068=1,IF(COUNTIFS(C$2:C2068,C2068,M$2:M2068,1)=1,1,0),"")</f>
        <v/>
      </c>
      <c r="S2068" s="0" t="str">
        <f aca="false">IF(L2068=1,IF(COUNTIFS(C$2:C2068,C2068,L$2:L2068,1)=1,1,0),"")</f>
        <v/>
      </c>
      <c r="T2068" s="38" t="str">
        <f aca="false">IF(N2068="","",N2068+ROW()/10000000)</f>
        <v/>
      </c>
      <c r="U2068" s="0" t="str">
        <f aca="false">IF(G2068=1,IF(B2068="",1,0),"")</f>
        <v/>
      </c>
    </row>
    <row r="2069" customFormat="false" ht="15" hidden="false" customHeight="false" outlineLevel="0" collapsed="false">
      <c r="A2069" s="35"/>
      <c r="B2069" s="35"/>
      <c r="G2069" s="0" t="str">
        <f aca="false">IF(A2069="","",IF(AND(A2069&gt;=Debut,A2069&lt;Fin),1,0))</f>
        <v/>
      </c>
      <c r="H2069" s="0" t="str">
        <f aca="false">IF(G2069=1,INT(ROUND((A2069-Debut)*86400,0)/600),"")</f>
        <v/>
      </c>
      <c r="I2069" s="0" t="str">
        <f aca="false">IF(G2069=1,INT(ROUND((A2069-Debut)*86400,0)/3600),"")</f>
        <v/>
      </c>
      <c r="J2069" s="0" t="str">
        <f aca="false">IF(OR(A2069="",B2069=""),"",ROUND((B2069-A2069)*86400,0))</f>
        <v/>
      </c>
      <c r="K2069" s="37" t="str">
        <f aca="false">IF(G2069=1,IF(COUNTIFS($C:$C,C2069,$G:$G,1,$A:$A,"&gt;="&amp;(A2069-FenetreInterm/86400),$A:$A,"&lt;="&amp;A2069)&gt;=NbInterm,1,0),"")</f>
        <v/>
      </c>
      <c r="L2069" s="37" t="str">
        <f aca="false">IF(G2069=1,IF(B2069="",0,IF(J2069&lt;SeuilFugitive,1,0)),"")</f>
        <v/>
      </c>
      <c r="M2069" s="37" t="str">
        <f aca="false">IF(G2069=1,IF(B2069="",IF((Fin-A2069)*24&gt;SeuilFigee,1,0),IF(J2069&gt;SeuilFigee*3600,1,0)),"")</f>
        <v/>
      </c>
      <c r="N2069" s="0" t="str">
        <f aca="false">IF(G2069=1,IF(COUNTIF(H$2:H2069,H2069)=1,COUNTIF($H:$H,H2069),""),"")</f>
        <v/>
      </c>
      <c r="O2069" s="0" t="str">
        <f aca="false">IF(G2069=1,IF(COUNTIF(I$2:I2069,I2069)=1,COUNTIF($I:$I,I2069),""),"")</f>
        <v/>
      </c>
      <c r="P2069" s="38" t="str">
        <f aca="false">IF(G2069=1,IF(COUNTIFS(C$2:C2069,C2069,G$2:G2069,1)=1,COUNTIFS($C:$C,C2069,$G:$G,1)+ROW()/10000000,""),"")</f>
        <v/>
      </c>
      <c r="Q2069" s="0" t="str">
        <f aca="false">IF(K2069=1,IF(COUNTIFS(C$2:C2069,C2069,K$2:K2069,1)=1,1,0),"")</f>
        <v/>
      </c>
      <c r="R2069" s="0" t="str">
        <f aca="false">IF(M2069=1,IF(COUNTIFS(C$2:C2069,C2069,M$2:M2069,1)=1,1,0),"")</f>
        <v/>
      </c>
      <c r="S2069" s="0" t="str">
        <f aca="false">IF(L2069=1,IF(COUNTIFS(C$2:C2069,C2069,L$2:L2069,1)=1,1,0),"")</f>
        <v/>
      </c>
      <c r="T2069" s="38" t="str">
        <f aca="false">IF(N2069="","",N2069+ROW()/10000000)</f>
        <v/>
      </c>
      <c r="U2069" s="0" t="str">
        <f aca="false">IF(G2069=1,IF(B2069="",1,0),"")</f>
        <v/>
      </c>
    </row>
    <row r="2070" customFormat="false" ht="15" hidden="false" customHeight="false" outlineLevel="0" collapsed="false">
      <c r="A2070" s="35"/>
      <c r="B2070" s="35"/>
      <c r="G2070" s="0" t="str">
        <f aca="false">IF(A2070="","",IF(AND(A2070&gt;=Debut,A2070&lt;Fin),1,0))</f>
        <v/>
      </c>
      <c r="H2070" s="0" t="str">
        <f aca="false">IF(G2070=1,INT(ROUND((A2070-Debut)*86400,0)/600),"")</f>
        <v/>
      </c>
      <c r="I2070" s="0" t="str">
        <f aca="false">IF(G2070=1,INT(ROUND((A2070-Debut)*86400,0)/3600),"")</f>
        <v/>
      </c>
      <c r="J2070" s="0" t="str">
        <f aca="false">IF(OR(A2070="",B2070=""),"",ROUND((B2070-A2070)*86400,0))</f>
        <v/>
      </c>
      <c r="K2070" s="37" t="str">
        <f aca="false">IF(G2070=1,IF(COUNTIFS($C:$C,C2070,$G:$G,1,$A:$A,"&gt;="&amp;(A2070-FenetreInterm/86400),$A:$A,"&lt;="&amp;A2070)&gt;=NbInterm,1,0),"")</f>
        <v/>
      </c>
      <c r="L2070" s="37" t="str">
        <f aca="false">IF(G2070=1,IF(B2070="",0,IF(J2070&lt;SeuilFugitive,1,0)),"")</f>
        <v/>
      </c>
      <c r="M2070" s="37" t="str">
        <f aca="false">IF(G2070=1,IF(B2070="",IF((Fin-A2070)*24&gt;SeuilFigee,1,0),IF(J2070&gt;SeuilFigee*3600,1,0)),"")</f>
        <v/>
      </c>
      <c r="N2070" s="0" t="str">
        <f aca="false">IF(G2070=1,IF(COUNTIF(H$2:H2070,H2070)=1,COUNTIF($H:$H,H2070),""),"")</f>
        <v/>
      </c>
      <c r="O2070" s="0" t="str">
        <f aca="false">IF(G2070=1,IF(COUNTIF(I$2:I2070,I2070)=1,COUNTIF($I:$I,I2070),""),"")</f>
        <v/>
      </c>
      <c r="P2070" s="38" t="str">
        <f aca="false">IF(G2070=1,IF(COUNTIFS(C$2:C2070,C2070,G$2:G2070,1)=1,COUNTIFS($C:$C,C2070,$G:$G,1)+ROW()/10000000,""),"")</f>
        <v/>
      </c>
      <c r="Q2070" s="0" t="str">
        <f aca="false">IF(K2070=1,IF(COUNTIFS(C$2:C2070,C2070,K$2:K2070,1)=1,1,0),"")</f>
        <v/>
      </c>
      <c r="R2070" s="0" t="str">
        <f aca="false">IF(M2070=1,IF(COUNTIFS(C$2:C2070,C2070,M$2:M2070,1)=1,1,0),"")</f>
        <v/>
      </c>
      <c r="S2070" s="0" t="str">
        <f aca="false">IF(L2070=1,IF(COUNTIFS(C$2:C2070,C2070,L$2:L2070,1)=1,1,0),"")</f>
        <v/>
      </c>
      <c r="T2070" s="38" t="str">
        <f aca="false">IF(N2070="","",N2070+ROW()/10000000)</f>
        <v/>
      </c>
      <c r="U2070" s="0" t="str">
        <f aca="false">IF(G2070=1,IF(B2070="",1,0),"")</f>
        <v/>
      </c>
    </row>
    <row r="2071" customFormat="false" ht="15" hidden="false" customHeight="false" outlineLevel="0" collapsed="false">
      <c r="A2071" s="35"/>
      <c r="B2071" s="35"/>
      <c r="G2071" s="0" t="str">
        <f aca="false">IF(A2071="","",IF(AND(A2071&gt;=Debut,A2071&lt;Fin),1,0))</f>
        <v/>
      </c>
      <c r="H2071" s="0" t="str">
        <f aca="false">IF(G2071=1,INT(ROUND((A2071-Debut)*86400,0)/600),"")</f>
        <v/>
      </c>
      <c r="I2071" s="0" t="str">
        <f aca="false">IF(G2071=1,INT(ROUND((A2071-Debut)*86400,0)/3600),"")</f>
        <v/>
      </c>
      <c r="J2071" s="0" t="str">
        <f aca="false">IF(OR(A2071="",B2071=""),"",ROUND((B2071-A2071)*86400,0))</f>
        <v/>
      </c>
      <c r="K2071" s="37" t="str">
        <f aca="false">IF(G2071=1,IF(COUNTIFS($C:$C,C2071,$G:$G,1,$A:$A,"&gt;="&amp;(A2071-FenetreInterm/86400),$A:$A,"&lt;="&amp;A2071)&gt;=NbInterm,1,0),"")</f>
        <v/>
      </c>
      <c r="L2071" s="37" t="str">
        <f aca="false">IF(G2071=1,IF(B2071="",0,IF(J2071&lt;SeuilFugitive,1,0)),"")</f>
        <v/>
      </c>
      <c r="M2071" s="37" t="str">
        <f aca="false">IF(G2071=1,IF(B2071="",IF((Fin-A2071)*24&gt;SeuilFigee,1,0),IF(J2071&gt;SeuilFigee*3600,1,0)),"")</f>
        <v/>
      </c>
      <c r="N2071" s="0" t="str">
        <f aca="false">IF(G2071=1,IF(COUNTIF(H$2:H2071,H2071)=1,COUNTIF($H:$H,H2071),""),"")</f>
        <v/>
      </c>
      <c r="O2071" s="0" t="str">
        <f aca="false">IF(G2071=1,IF(COUNTIF(I$2:I2071,I2071)=1,COUNTIF($I:$I,I2071),""),"")</f>
        <v/>
      </c>
      <c r="P2071" s="38" t="str">
        <f aca="false">IF(G2071=1,IF(COUNTIFS(C$2:C2071,C2071,G$2:G2071,1)=1,COUNTIFS($C:$C,C2071,$G:$G,1)+ROW()/10000000,""),"")</f>
        <v/>
      </c>
      <c r="Q2071" s="0" t="str">
        <f aca="false">IF(K2071=1,IF(COUNTIFS(C$2:C2071,C2071,K$2:K2071,1)=1,1,0),"")</f>
        <v/>
      </c>
      <c r="R2071" s="0" t="str">
        <f aca="false">IF(M2071=1,IF(COUNTIFS(C$2:C2071,C2071,M$2:M2071,1)=1,1,0),"")</f>
        <v/>
      </c>
      <c r="S2071" s="0" t="str">
        <f aca="false">IF(L2071=1,IF(COUNTIFS(C$2:C2071,C2071,L$2:L2071,1)=1,1,0),"")</f>
        <v/>
      </c>
      <c r="T2071" s="38" t="str">
        <f aca="false">IF(N2071="","",N2071+ROW()/10000000)</f>
        <v/>
      </c>
      <c r="U2071" s="0" t="str">
        <f aca="false">IF(G2071=1,IF(B2071="",1,0),"")</f>
        <v/>
      </c>
    </row>
    <row r="2072" customFormat="false" ht="15" hidden="false" customHeight="false" outlineLevel="0" collapsed="false">
      <c r="A2072" s="35"/>
      <c r="B2072" s="35"/>
      <c r="G2072" s="0" t="str">
        <f aca="false">IF(A2072="","",IF(AND(A2072&gt;=Debut,A2072&lt;Fin),1,0))</f>
        <v/>
      </c>
      <c r="H2072" s="0" t="str">
        <f aca="false">IF(G2072=1,INT(ROUND((A2072-Debut)*86400,0)/600),"")</f>
        <v/>
      </c>
      <c r="I2072" s="0" t="str">
        <f aca="false">IF(G2072=1,INT(ROUND((A2072-Debut)*86400,0)/3600),"")</f>
        <v/>
      </c>
      <c r="J2072" s="0" t="str">
        <f aca="false">IF(OR(A2072="",B2072=""),"",ROUND((B2072-A2072)*86400,0))</f>
        <v/>
      </c>
      <c r="K2072" s="37" t="str">
        <f aca="false">IF(G2072=1,IF(COUNTIFS($C:$C,C2072,$G:$G,1,$A:$A,"&gt;="&amp;(A2072-FenetreInterm/86400),$A:$A,"&lt;="&amp;A2072)&gt;=NbInterm,1,0),"")</f>
        <v/>
      </c>
      <c r="L2072" s="37" t="str">
        <f aca="false">IF(G2072=1,IF(B2072="",0,IF(J2072&lt;SeuilFugitive,1,0)),"")</f>
        <v/>
      </c>
      <c r="M2072" s="37" t="str">
        <f aca="false">IF(G2072=1,IF(B2072="",IF((Fin-A2072)*24&gt;SeuilFigee,1,0),IF(J2072&gt;SeuilFigee*3600,1,0)),"")</f>
        <v/>
      </c>
      <c r="N2072" s="0" t="str">
        <f aca="false">IF(G2072=1,IF(COUNTIF(H$2:H2072,H2072)=1,COUNTIF($H:$H,H2072),""),"")</f>
        <v/>
      </c>
      <c r="O2072" s="0" t="str">
        <f aca="false">IF(G2072=1,IF(COUNTIF(I$2:I2072,I2072)=1,COUNTIF($I:$I,I2072),""),"")</f>
        <v/>
      </c>
      <c r="P2072" s="38" t="str">
        <f aca="false">IF(G2072=1,IF(COUNTIFS(C$2:C2072,C2072,G$2:G2072,1)=1,COUNTIFS($C:$C,C2072,$G:$G,1)+ROW()/10000000,""),"")</f>
        <v/>
      </c>
      <c r="Q2072" s="0" t="str">
        <f aca="false">IF(K2072=1,IF(COUNTIFS(C$2:C2072,C2072,K$2:K2072,1)=1,1,0),"")</f>
        <v/>
      </c>
      <c r="R2072" s="0" t="str">
        <f aca="false">IF(M2072=1,IF(COUNTIFS(C$2:C2072,C2072,M$2:M2072,1)=1,1,0),"")</f>
        <v/>
      </c>
      <c r="S2072" s="0" t="str">
        <f aca="false">IF(L2072=1,IF(COUNTIFS(C$2:C2072,C2072,L$2:L2072,1)=1,1,0),"")</f>
        <v/>
      </c>
      <c r="T2072" s="38" t="str">
        <f aca="false">IF(N2072="","",N2072+ROW()/10000000)</f>
        <v/>
      </c>
      <c r="U2072" s="0" t="str">
        <f aca="false">IF(G2072=1,IF(B2072="",1,0),"")</f>
        <v/>
      </c>
    </row>
    <row r="2073" customFormat="false" ht="15" hidden="false" customHeight="false" outlineLevel="0" collapsed="false">
      <c r="A2073" s="35"/>
      <c r="B2073" s="35"/>
      <c r="G2073" s="0" t="str">
        <f aca="false">IF(A2073="","",IF(AND(A2073&gt;=Debut,A2073&lt;Fin),1,0))</f>
        <v/>
      </c>
      <c r="H2073" s="0" t="str">
        <f aca="false">IF(G2073=1,INT(ROUND((A2073-Debut)*86400,0)/600),"")</f>
        <v/>
      </c>
      <c r="I2073" s="0" t="str">
        <f aca="false">IF(G2073=1,INT(ROUND((A2073-Debut)*86400,0)/3600),"")</f>
        <v/>
      </c>
      <c r="J2073" s="0" t="str">
        <f aca="false">IF(OR(A2073="",B2073=""),"",ROUND((B2073-A2073)*86400,0))</f>
        <v/>
      </c>
      <c r="K2073" s="37" t="str">
        <f aca="false">IF(G2073=1,IF(COUNTIFS($C:$C,C2073,$G:$G,1,$A:$A,"&gt;="&amp;(A2073-FenetreInterm/86400),$A:$A,"&lt;="&amp;A2073)&gt;=NbInterm,1,0),"")</f>
        <v/>
      </c>
      <c r="L2073" s="37" t="str">
        <f aca="false">IF(G2073=1,IF(B2073="",0,IF(J2073&lt;SeuilFugitive,1,0)),"")</f>
        <v/>
      </c>
      <c r="M2073" s="37" t="str">
        <f aca="false">IF(G2073=1,IF(B2073="",IF((Fin-A2073)*24&gt;SeuilFigee,1,0),IF(J2073&gt;SeuilFigee*3600,1,0)),"")</f>
        <v/>
      </c>
      <c r="N2073" s="0" t="str">
        <f aca="false">IF(G2073=1,IF(COUNTIF(H$2:H2073,H2073)=1,COUNTIF($H:$H,H2073),""),"")</f>
        <v/>
      </c>
      <c r="O2073" s="0" t="str">
        <f aca="false">IF(G2073=1,IF(COUNTIF(I$2:I2073,I2073)=1,COUNTIF($I:$I,I2073),""),"")</f>
        <v/>
      </c>
      <c r="P2073" s="38" t="str">
        <f aca="false">IF(G2073=1,IF(COUNTIFS(C$2:C2073,C2073,G$2:G2073,1)=1,COUNTIFS($C:$C,C2073,$G:$G,1)+ROW()/10000000,""),"")</f>
        <v/>
      </c>
      <c r="Q2073" s="0" t="str">
        <f aca="false">IF(K2073=1,IF(COUNTIFS(C$2:C2073,C2073,K$2:K2073,1)=1,1,0),"")</f>
        <v/>
      </c>
      <c r="R2073" s="0" t="str">
        <f aca="false">IF(M2073=1,IF(COUNTIFS(C$2:C2073,C2073,M$2:M2073,1)=1,1,0),"")</f>
        <v/>
      </c>
      <c r="S2073" s="0" t="str">
        <f aca="false">IF(L2073=1,IF(COUNTIFS(C$2:C2073,C2073,L$2:L2073,1)=1,1,0),"")</f>
        <v/>
      </c>
      <c r="T2073" s="38" t="str">
        <f aca="false">IF(N2073="","",N2073+ROW()/10000000)</f>
        <v/>
      </c>
      <c r="U2073" s="0" t="str">
        <f aca="false">IF(G2073=1,IF(B2073="",1,0),"")</f>
        <v/>
      </c>
    </row>
    <row r="2074" customFormat="false" ht="15" hidden="false" customHeight="false" outlineLevel="0" collapsed="false">
      <c r="A2074" s="35"/>
      <c r="B2074" s="35"/>
      <c r="G2074" s="0" t="str">
        <f aca="false">IF(A2074="","",IF(AND(A2074&gt;=Debut,A2074&lt;Fin),1,0))</f>
        <v/>
      </c>
      <c r="H2074" s="0" t="str">
        <f aca="false">IF(G2074=1,INT(ROUND((A2074-Debut)*86400,0)/600),"")</f>
        <v/>
      </c>
      <c r="I2074" s="0" t="str">
        <f aca="false">IF(G2074=1,INT(ROUND((A2074-Debut)*86400,0)/3600),"")</f>
        <v/>
      </c>
      <c r="J2074" s="0" t="str">
        <f aca="false">IF(OR(A2074="",B2074=""),"",ROUND((B2074-A2074)*86400,0))</f>
        <v/>
      </c>
      <c r="K2074" s="37" t="str">
        <f aca="false">IF(G2074=1,IF(COUNTIFS($C:$C,C2074,$G:$G,1,$A:$A,"&gt;="&amp;(A2074-FenetreInterm/86400),$A:$A,"&lt;="&amp;A2074)&gt;=NbInterm,1,0),"")</f>
        <v/>
      </c>
      <c r="L2074" s="37" t="str">
        <f aca="false">IF(G2074=1,IF(B2074="",0,IF(J2074&lt;SeuilFugitive,1,0)),"")</f>
        <v/>
      </c>
      <c r="M2074" s="37" t="str">
        <f aca="false">IF(G2074=1,IF(B2074="",IF((Fin-A2074)*24&gt;SeuilFigee,1,0),IF(J2074&gt;SeuilFigee*3600,1,0)),"")</f>
        <v/>
      </c>
      <c r="N2074" s="0" t="str">
        <f aca="false">IF(G2074=1,IF(COUNTIF(H$2:H2074,H2074)=1,COUNTIF($H:$H,H2074),""),"")</f>
        <v/>
      </c>
      <c r="O2074" s="0" t="str">
        <f aca="false">IF(G2074=1,IF(COUNTIF(I$2:I2074,I2074)=1,COUNTIF($I:$I,I2074),""),"")</f>
        <v/>
      </c>
      <c r="P2074" s="38" t="str">
        <f aca="false">IF(G2074=1,IF(COUNTIFS(C$2:C2074,C2074,G$2:G2074,1)=1,COUNTIFS($C:$C,C2074,$G:$G,1)+ROW()/10000000,""),"")</f>
        <v/>
      </c>
      <c r="Q2074" s="0" t="str">
        <f aca="false">IF(K2074=1,IF(COUNTIFS(C$2:C2074,C2074,K$2:K2074,1)=1,1,0),"")</f>
        <v/>
      </c>
      <c r="R2074" s="0" t="str">
        <f aca="false">IF(M2074=1,IF(COUNTIFS(C$2:C2074,C2074,M$2:M2074,1)=1,1,0),"")</f>
        <v/>
      </c>
      <c r="S2074" s="0" t="str">
        <f aca="false">IF(L2074=1,IF(COUNTIFS(C$2:C2074,C2074,L$2:L2074,1)=1,1,0),"")</f>
        <v/>
      </c>
      <c r="T2074" s="38" t="str">
        <f aca="false">IF(N2074="","",N2074+ROW()/10000000)</f>
        <v/>
      </c>
      <c r="U2074" s="0" t="str">
        <f aca="false">IF(G2074=1,IF(B2074="",1,0),"")</f>
        <v/>
      </c>
    </row>
    <row r="2075" customFormat="false" ht="15" hidden="false" customHeight="false" outlineLevel="0" collapsed="false">
      <c r="A2075" s="35"/>
      <c r="B2075" s="35"/>
      <c r="G2075" s="0" t="str">
        <f aca="false">IF(A2075="","",IF(AND(A2075&gt;=Debut,A2075&lt;Fin),1,0))</f>
        <v/>
      </c>
      <c r="H2075" s="0" t="str">
        <f aca="false">IF(G2075=1,INT(ROUND((A2075-Debut)*86400,0)/600),"")</f>
        <v/>
      </c>
      <c r="I2075" s="0" t="str">
        <f aca="false">IF(G2075=1,INT(ROUND((A2075-Debut)*86400,0)/3600),"")</f>
        <v/>
      </c>
      <c r="J2075" s="0" t="str">
        <f aca="false">IF(OR(A2075="",B2075=""),"",ROUND((B2075-A2075)*86400,0))</f>
        <v/>
      </c>
      <c r="K2075" s="37" t="str">
        <f aca="false">IF(G2075=1,IF(COUNTIFS($C:$C,C2075,$G:$G,1,$A:$A,"&gt;="&amp;(A2075-FenetreInterm/86400),$A:$A,"&lt;="&amp;A2075)&gt;=NbInterm,1,0),"")</f>
        <v/>
      </c>
      <c r="L2075" s="37" t="str">
        <f aca="false">IF(G2075=1,IF(B2075="",0,IF(J2075&lt;SeuilFugitive,1,0)),"")</f>
        <v/>
      </c>
      <c r="M2075" s="37" t="str">
        <f aca="false">IF(G2075=1,IF(B2075="",IF((Fin-A2075)*24&gt;SeuilFigee,1,0),IF(J2075&gt;SeuilFigee*3600,1,0)),"")</f>
        <v/>
      </c>
      <c r="N2075" s="0" t="str">
        <f aca="false">IF(G2075=1,IF(COUNTIF(H$2:H2075,H2075)=1,COUNTIF($H:$H,H2075),""),"")</f>
        <v/>
      </c>
      <c r="O2075" s="0" t="str">
        <f aca="false">IF(G2075=1,IF(COUNTIF(I$2:I2075,I2075)=1,COUNTIF($I:$I,I2075),""),"")</f>
        <v/>
      </c>
      <c r="P2075" s="38" t="str">
        <f aca="false">IF(G2075=1,IF(COUNTIFS(C$2:C2075,C2075,G$2:G2075,1)=1,COUNTIFS($C:$C,C2075,$G:$G,1)+ROW()/10000000,""),"")</f>
        <v/>
      </c>
      <c r="Q2075" s="0" t="str">
        <f aca="false">IF(K2075=1,IF(COUNTIFS(C$2:C2075,C2075,K$2:K2075,1)=1,1,0),"")</f>
        <v/>
      </c>
      <c r="R2075" s="0" t="str">
        <f aca="false">IF(M2075=1,IF(COUNTIFS(C$2:C2075,C2075,M$2:M2075,1)=1,1,0),"")</f>
        <v/>
      </c>
      <c r="S2075" s="0" t="str">
        <f aca="false">IF(L2075=1,IF(COUNTIFS(C$2:C2075,C2075,L$2:L2075,1)=1,1,0),"")</f>
        <v/>
      </c>
      <c r="T2075" s="38" t="str">
        <f aca="false">IF(N2075="","",N2075+ROW()/10000000)</f>
        <v/>
      </c>
      <c r="U2075" s="0" t="str">
        <f aca="false">IF(G2075=1,IF(B2075="",1,0),"")</f>
        <v/>
      </c>
    </row>
    <row r="2076" customFormat="false" ht="15" hidden="false" customHeight="false" outlineLevel="0" collapsed="false">
      <c r="A2076" s="35"/>
      <c r="B2076" s="35"/>
      <c r="G2076" s="0" t="str">
        <f aca="false">IF(A2076="","",IF(AND(A2076&gt;=Debut,A2076&lt;Fin),1,0))</f>
        <v/>
      </c>
      <c r="H2076" s="0" t="str">
        <f aca="false">IF(G2076=1,INT(ROUND((A2076-Debut)*86400,0)/600),"")</f>
        <v/>
      </c>
      <c r="I2076" s="0" t="str">
        <f aca="false">IF(G2076=1,INT(ROUND((A2076-Debut)*86400,0)/3600),"")</f>
        <v/>
      </c>
      <c r="J2076" s="0" t="str">
        <f aca="false">IF(OR(A2076="",B2076=""),"",ROUND((B2076-A2076)*86400,0))</f>
        <v/>
      </c>
      <c r="K2076" s="37" t="str">
        <f aca="false">IF(G2076=1,IF(COUNTIFS($C:$C,C2076,$G:$G,1,$A:$A,"&gt;="&amp;(A2076-FenetreInterm/86400),$A:$A,"&lt;="&amp;A2076)&gt;=NbInterm,1,0),"")</f>
        <v/>
      </c>
      <c r="L2076" s="37" t="str">
        <f aca="false">IF(G2076=1,IF(B2076="",0,IF(J2076&lt;SeuilFugitive,1,0)),"")</f>
        <v/>
      </c>
      <c r="M2076" s="37" t="str">
        <f aca="false">IF(G2076=1,IF(B2076="",IF((Fin-A2076)*24&gt;SeuilFigee,1,0),IF(J2076&gt;SeuilFigee*3600,1,0)),"")</f>
        <v/>
      </c>
      <c r="N2076" s="0" t="str">
        <f aca="false">IF(G2076=1,IF(COUNTIF(H$2:H2076,H2076)=1,COUNTIF($H:$H,H2076),""),"")</f>
        <v/>
      </c>
      <c r="O2076" s="0" t="str">
        <f aca="false">IF(G2076=1,IF(COUNTIF(I$2:I2076,I2076)=1,COUNTIF($I:$I,I2076),""),"")</f>
        <v/>
      </c>
      <c r="P2076" s="38" t="str">
        <f aca="false">IF(G2076=1,IF(COUNTIFS(C$2:C2076,C2076,G$2:G2076,1)=1,COUNTIFS($C:$C,C2076,$G:$G,1)+ROW()/10000000,""),"")</f>
        <v/>
      </c>
      <c r="Q2076" s="0" t="str">
        <f aca="false">IF(K2076=1,IF(COUNTIFS(C$2:C2076,C2076,K$2:K2076,1)=1,1,0),"")</f>
        <v/>
      </c>
      <c r="R2076" s="0" t="str">
        <f aca="false">IF(M2076=1,IF(COUNTIFS(C$2:C2076,C2076,M$2:M2076,1)=1,1,0),"")</f>
        <v/>
      </c>
      <c r="S2076" s="0" t="str">
        <f aca="false">IF(L2076=1,IF(COUNTIFS(C$2:C2076,C2076,L$2:L2076,1)=1,1,0),"")</f>
        <v/>
      </c>
      <c r="T2076" s="38" t="str">
        <f aca="false">IF(N2076="","",N2076+ROW()/10000000)</f>
        <v/>
      </c>
      <c r="U2076" s="0" t="str">
        <f aca="false">IF(G2076=1,IF(B2076="",1,0),"")</f>
        <v/>
      </c>
    </row>
    <row r="2077" customFormat="false" ht="15" hidden="false" customHeight="false" outlineLevel="0" collapsed="false">
      <c r="A2077" s="35"/>
      <c r="B2077" s="35"/>
      <c r="G2077" s="0" t="str">
        <f aca="false">IF(A2077="","",IF(AND(A2077&gt;=Debut,A2077&lt;Fin),1,0))</f>
        <v/>
      </c>
      <c r="H2077" s="0" t="str">
        <f aca="false">IF(G2077=1,INT(ROUND((A2077-Debut)*86400,0)/600),"")</f>
        <v/>
      </c>
      <c r="I2077" s="0" t="str">
        <f aca="false">IF(G2077=1,INT(ROUND((A2077-Debut)*86400,0)/3600),"")</f>
        <v/>
      </c>
      <c r="J2077" s="0" t="str">
        <f aca="false">IF(OR(A2077="",B2077=""),"",ROUND((B2077-A2077)*86400,0))</f>
        <v/>
      </c>
      <c r="K2077" s="37" t="str">
        <f aca="false">IF(G2077=1,IF(COUNTIFS($C:$C,C2077,$G:$G,1,$A:$A,"&gt;="&amp;(A2077-FenetreInterm/86400),$A:$A,"&lt;="&amp;A2077)&gt;=NbInterm,1,0),"")</f>
        <v/>
      </c>
      <c r="L2077" s="37" t="str">
        <f aca="false">IF(G2077=1,IF(B2077="",0,IF(J2077&lt;SeuilFugitive,1,0)),"")</f>
        <v/>
      </c>
      <c r="M2077" s="37" t="str">
        <f aca="false">IF(G2077=1,IF(B2077="",IF((Fin-A2077)*24&gt;SeuilFigee,1,0),IF(J2077&gt;SeuilFigee*3600,1,0)),"")</f>
        <v/>
      </c>
      <c r="N2077" s="0" t="str">
        <f aca="false">IF(G2077=1,IF(COUNTIF(H$2:H2077,H2077)=1,COUNTIF($H:$H,H2077),""),"")</f>
        <v/>
      </c>
      <c r="O2077" s="0" t="str">
        <f aca="false">IF(G2077=1,IF(COUNTIF(I$2:I2077,I2077)=1,COUNTIF($I:$I,I2077),""),"")</f>
        <v/>
      </c>
      <c r="P2077" s="38" t="str">
        <f aca="false">IF(G2077=1,IF(COUNTIFS(C$2:C2077,C2077,G$2:G2077,1)=1,COUNTIFS($C:$C,C2077,$G:$G,1)+ROW()/10000000,""),"")</f>
        <v/>
      </c>
      <c r="Q2077" s="0" t="str">
        <f aca="false">IF(K2077=1,IF(COUNTIFS(C$2:C2077,C2077,K$2:K2077,1)=1,1,0),"")</f>
        <v/>
      </c>
      <c r="R2077" s="0" t="str">
        <f aca="false">IF(M2077=1,IF(COUNTIFS(C$2:C2077,C2077,M$2:M2077,1)=1,1,0),"")</f>
        <v/>
      </c>
      <c r="S2077" s="0" t="str">
        <f aca="false">IF(L2077=1,IF(COUNTIFS(C$2:C2077,C2077,L$2:L2077,1)=1,1,0),"")</f>
        <v/>
      </c>
      <c r="T2077" s="38" t="str">
        <f aca="false">IF(N2077="","",N2077+ROW()/10000000)</f>
        <v/>
      </c>
      <c r="U2077" s="0" t="str">
        <f aca="false">IF(G2077=1,IF(B2077="",1,0),"")</f>
        <v/>
      </c>
    </row>
    <row r="2078" customFormat="false" ht="15" hidden="false" customHeight="false" outlineLevel="0" collapsed="false">
      <c r="A2078" s="35"/>
      <c r="B2078" s="35"/>
      <c r="G2078" s="0" t="str">
        <f aca="false">IF(A2078="","",IF(AND(A2078&gt;=Debut,A2078&lt;Fin),1,0))</f>
        <v/>
      </c>
      <c r="H2078" s="0" t="str">
        <f aca="false">IF(G2078=1,INT(ROUND((A2078-Debut)*86400,0)/600),"")</f>
        <v/>
      </c>
      <c r="I2078" s="0" t="str">
        <f aca="false">IF(G2078=1,INT(ROUND((A2078-Debut)*86400,0)/3600),"")</f>
        <v/>
      </c>
      <c r="J2078" s="0" t="str">
        <f aca="false">IF(OR(A2078="",B2078=""),"",ROUND((B2078-A2078)*86400,0))</f>
        <v/>
      </c>
      <c r="K2078" s="37" t="str">
        <f aca="false">IF(G2078=1,IF(COUNTIFS($C:$C,C2078,$G:$G,1,$A:$A,"&gt;="&amp;(A2078-FenetreInterm/86400),$A:$A,"&lt;="&amp;A2078)&gt;=NbInterm,1,0),"")</f>
        <v/>
      </c>
      <c r="L2078" s="37" t="str">
        <f aca="false">IF(G2078=1,IF(B2078="",0,IF(J2078&lt;SeuilFugitive,1,0)),"")</f>
        <v/>
      </c>
      <c r="M2078" s="37" t="str">
        <f aca="false">IF(G2078=1,IF(B2078="",IF((Fin-A2078)*24&gt;SeuilFigee,1,0),IF(J2078&gt;SeuilFigee*3600,1,0)),"")</f>
        <v/>
      </c>
      <c r="N2078" s="0" t="str">
        <f aca="false">IF(G2078=1,IF(COUNTIF(H$2:H2078,H2078)=1,COUNTIF($H:$H,H2078),""),"")</f>
        <v/>
      </c>
      <c r="O2078" s="0" t="str">
        <f aca="false">IF(G2078=1,IF(COUNTIF(I$2:I2078,I2078)=1,COUNTIF($I:$I,I2078),""),"")</f>
        <v/>
      </c>
      <c r="P2078" s="38" t="str">
        <f aca="false">IF(G2078=1,IF(COUNTIFS(C$2:C2078,C2078,G$2:G2078,1)=1,COUNTIFS($C:$C,C2078,$G:$G,1)+ROW()/10000000,""),"")</f>
        <v/>
      </c>
      <c r="Q2078" s="0" t="str">
        <f aca="false">IF(K2078=1,IF(COUNTIFS(C$2:C2078,C2078,K$2:K2078,1)=1,1,0),"")</f>
        <v/>
      </c>
      <c r="R2078" s="0" t="str">
        <f aca="false">IF(M2078=1,IF(COUNTIFS(C$2:C2078,C2078,M$2:M2078,1)=1,1,0),"")</f>
        <v/>
      </c>
      <c r="S2078" s="0" t="str">
        <f aca="false">IF(L2078=1,IF(COUNTIFS(C$2:C2078,C2078,L$2:L2078,1)=1,1,0),"")</f>
        <v/>
      </c>
      <c r="T2078" s="38" t="str">
        <f aca="false">IF(N2078="","",N2078+ROW()/10000000)</f>
        <v/>
      </c>
      <c r="U2078" s="0" t="str">
        <f aca="false">IF(G2078=1,IF(B2078="",1,0),"")</f>
        <v/>
      </c>
    </row>
    <row r="2079" customFormat="false" ht="15" hidden="false" customHeight="false" outlineLevel="0" collapsed="false">
      <c r="A2079" s="35"/>
      <c r="B2079" s="35"/>
      <c r="G2079" s="0" t="str">
        <f aca="false">IF(A2079="","",IF(AND(A2079&gt;=Debut,A2079&lt;Fin),1,0))</f>
        <v/>
      </c>
      <c r="H2079" s="0" t="str">
        <f aca="false">IF(G2079=1,INT(ROUND((A2079-Debut)*86400,0)/600),"")</f>
        <v/>
      </c>
      <c r="I2079" s="0" t="str">
        <f aca="false">IF(G2079=1,INT(ROUND((A2079-Debut)*86400,0)/3600),"")</f>
        <v/>
      </c>
      <c r="J2079" s="0" t="str">
        <f aca="false">IF(OR(A2079="",B2079=""),"",ROUND((B2079-A2079)*86400,0))</f>
        <v/>
      </c>
      <c r="K2079" s="37" t="str">
        <f aca="false">IF(G2079=1,IF(COUNTIFS($C:$C,C2079,$G:$G,1,$A:$A,"&gt;="&amp;(A2079-FenetreInterm/86400),$A:$A,"&lt;="&amp;A2079)&gt;=NbInterm,1,0),"")</f>
        <v/>
      </c>
      <c r="L2079" s="37" t="str">
        <f aca="false">IF(G2079=1,IF(B2079="",0,IF(J2079&lt;SeuilFugitive,1,0)),"")</f>
        <v/>
      </c>
      <c r="M2079" s="37" t="str">
        <f aca="false">IF(G2079=1,IF(B2079="",IF((Fin-A2079)*24&gt;SeuilFigee,1,0),IF(J2079&gt;SeuilFigee*3600,1,0)),"")</f>
        <v/>
      </c>
      <c r="N2079" s="0" t="str">
        <f aca="false">IF(G2079=1,IF(COUNTIF(H$2:H2079,H2079)=1,COUNTIF($H:$H,H2079),""),"")</f>
        <v/>
      </c>
      <c r="O2079" s="0" t="str">
        <f aca="false">IF(G2079=1,IF(COUNTIF(I$2:I2079,I2079)=1,COUNTIF($I:$I,I2079),""),"")</f>
        <v/>
      </c>
      <c r="P2079" s="38" t="str">
        <f aca="false">IF(G2079=1,IF(COUNTIFS(C$2:C2079,C2079,G$2:G2079,1)=1,COUNTIFS($C:$C,C2079,$G:$G,1)+ROW()/10000000,""),"")</f>
        <v/>
      </c>
      <c r="Q2079" s="0" t="str">
        <f aca="false">IF(K2079=1,IF(COUNTIFS(C$2:C2079,C2079,K$2:K2079,1)=1,1,0),"")</f>
        <v/>
      </c>
      <c r="R2079" s="0" t="str">
        <f aca="false">IF(M2079=1,IF(COUNTIFS(C$2:C2079,C2079,M$2:M2079,1)=1,1,0),"")</f>
        <v/>
      </c>
      <c r="S2079" s="0" t="str">
        <f aca="false">IF(L2079=1,IF(COUNTIFS(C$2:C2079,C2079,L$2:L2079,1)=1,1,0),"")</f>
        <v/>
      </c>
      <c r="T2079" s="38" t="str">
        <f aca="false">IF(N2079="","",N2079+ROW()/10000000)</f>
        <v/>
      </c>
      <c r="U2079" s="0" t="str">
        <f aca="false">IF(G2079=1,IF(B2079="",1,0),"")</f>
        <v/>
      </c>
    </row>
    <row r="2080" customFormat="false" ht="15" hidden="false" customHeight="false" outlineLevel="0" collapsed="false">
      <c r="A2080" s="35"/>
      <c r="B2080" s="35"/>
      <c r="G2080" s="0" t="str">
        <f aca="false">IF(A2080="","",IF(AND(A2080&gt;=Debut,A2080&lt;Fin),1,0))</f>
        <v/>
      </c>
      <c r="H2080" s="0" t="str">
        <f aca="false">IF(G2080=1,INT(ROUND((A2080-Debut)*86400,0)/600),"")</f>
        <v/>
      </c>
      <c r="I2080" s="0" t="str">
        <f aca="false">IF(G2080=1,INT(ROUND((A2080-Debut)*86400,0)/3600),"")</f>
        <v/>
      </c>
      <c r="J2080" s="0" t="str">
        <f aca="false">IF(OR(A2080="",B2080=""),"",ROUND((B2080-A2080)*86400,0))</f>
        <v/>
      </c>
      <c r="K2080" s="37" t="str">
        <f aca="false">IF(G2080=1,IF(COUNTIFS($C:$C,C2080,$G:$G,1,$A:$A,"&gt;="&amp;(A2080-FenetreInterm/86400),$A:$A,"&lt;="&amp;A2080)&gt;=NbInterm,1,0),"")</f>
        <v/>
      </c>
      <c r="L2080" s="37" t="str">
        <f aca="false">IF(G2080=1,IF(B2080="",0,IF(J2080&lt;SeuilFugitive,1,0)),"")</f>
        <v/>
      </c>
      <c r="M2080" s="37" t="str">
        <f aca="false">IF(G2080=1,IF(B2080="",IF((Fin-A2080)*24&gt;SeuilFigee,1,0),IF(J2080&gt;SeuilFigee*3600,1,0)),"")</f>
        <v/>
      </c>
      <c r="N2080" s="0" t="str">
        <f aca="false">IF(G2080=1,IF(COUNTIF(H$2:H2080,H2080)=1,COUNTIF($H:$H,H2080),""),"")</f>
        <v/>
      </c>
      <c r="O2080" s="0" t="str">
        <f aca="false">IF(G2080=1,IF(COUNTIF(I$2:I2080,I2080)=1,COUNTIF($I:$I,I2080),""),"")</f>
        <v/>
      </c>
      <c r="P2080" s="38" t="str">
        <f aca="false">IF(G2080=1,IF(COUNTIFS(C$2:C2080,C2080,G$2:G2080,1)=1,COUNTIFS($C:$C,C2080,$G:$G,1)+ROW()/10000000,""),"")</f>
        <v/>
      </c>
      <c r="Q2080" s="0" t="str">
        <f aca="false">IF(K2080=1,IF(COUNTIFS(C$2:C2080,C2080,K$2:K2080,1)=1,1,0),"")</f>
        <v/>
      </c>
      <c r="R2080" s="0" t="str">
        <f aca="false">IF(M2080=1,IF(COUNTIFS(C$2:C2080,C2080,M$2:M2080,1)=1,1,0),"")</f>
        <v/>
      </c>
      <c r="S2080" s="0" t="str">
        <f aca="false">IF(L2080=1,IF(COUNTIFS(C$2:C2080,C2080,L$2:L2080,1)=1,1,0),"")</f>
        <v/>
      </c>
      <c r="T2080" s="38" t="str">
        <f aca="false">IF(N2080="","",N2080+ROW()/10000000)</f>
        <v/>
      </c>
      <c r="U2080" s="0" t="str">
        <f aca="false">IF(G2080=1,IF(B2080="",1,0),"")</f>
        <v/>
      </c>
    </row>
    <row r="2081" customFormat="false" ht="15" hidden="false" customHeight="false" outlineLevel="0" collapsed="false">
      <c r="A2081" s="35"/>
      <c r="B2081" s="35"/>
      <c r="G2081" s="0" t="str">
        <f aca="false">IF(A2081="","",IF(AND(A2081&gt;=Debut,A2081&lt;Fin),1,0))</f>
        <v/>
      </c>
      <c r="H2081" s="0" t="str">
        <f aca="false">IF(G2081=1,INT(ROUND((A2081-Debut)*86400,0)/600),"")</f>
        <v/>
      </c>
      <c r="I2081" s="0" t="str">
        <f aca="false">IF(G2081=1,INT(ROUND((A2081-Debut)*86400,0)/3600),"")</f>
        <v/>
      </c>
      <c r="J2081" s="0" t="str">
        <f aca="false">IF(OR(A2081="",B2081=""),"",ROUND((B2081-A2081)*86400,0))</f>
        <v/>
      </c>
      <c r="K2081" s="37" t="str">
        <f aca="false">IF(G2081=1,IF(COUNTIFS($C:$C,C2081,$G:$G,1,$A:$A,"&gt;="&amp;(A2081-FenetreInterm/86400),$A:$A,"&lt;="&amp;A2081)&gt;=NbInterm,1,0),"")</f>
        <v/>
      </c>
      <c r="L2081" s="37" t="str">
        <f aca="false">IF(G2081=1,IF(B2081="",0,IF(J2081&lt;SeuilFugitive,1,0)),"")</f>
        <v/>
      </c>
      <c r="M2081" s="37" t="str">
        <f aca="false">IF(G2081=1,IF(B2081="",IF((Fin-A2081)*24&gt;SeuilFigee,1,0),IF(J2081&gt;SeuilFigee*3600,1,0)),"")</f>
        <v/>
      </c>
      <c r="N2081" s="0" t="str">
        <f aca="false">IF(G2081=1,IF(COUNTIF(H$2:H2081,H2081)=1,COUNTIF($H:$H,H2081),""),"")</f>
        <v/>
      </c>
      <c r="O2081" s="0" t="str">
        <f aca="false">IF(G2081=1,IF(COUNTIF(I$2:I2081,I2081)=1,COUNTIF($I:$I,I2081),""),"")</f>
        <v/>
      </c>
      <c r="P2081" s="38" t="str">
        <f aca="false">IF(G2081=1,IF(COUNTIFS(C$2:C2081,C2081,G$2:G2081,1)=1,COUNTIFS($C:$C,C2081,$G:$G,1)+ROW()/10000000,""),"")</f>
        <v/>
      </c>
      <c r="Q2081" s="0" t="str">
        <f aca="false">IF(K2081=1,IF(COUNTIFS(C$2:C2081,C2081,K$2:K2081,1)=1,1,0),"")</f>
        <v/>
      </c>
      <c r="R2081" s="0" t="str">
        <f aca="false">IF(M2081=1,IF(COUNTIFS(C$2:C2081,C2081,M$2:M2081,1)=1,1,0),"")</f>
        <v/>
      </c>
      <c r="S2081" s="0" t="str">
        <f aca="false">IF(L2081=1,IF(COUNTIFS(C$2:C2081,C2081,L$2:L2081,1)=1,1,0),"")</f>
        <v/>
      </c>
      <c r="T2081" s="38" t="str">
        <f aca="false">IF(N2081="","",N2081+ROW()/10000000)</f>
        <v/>
      </c>
      <c r="U2081" s="0" t="str">
        <f aca="false">IF(G2081=1,IF(B2081="",1,0),"")</f>
        <v/>
      </c>
    </row>
    <row r="2082" customFormat="false" ht="15" hidden="false" customHeight="false" outlineLevel="0" collapsed="false">
      <c r="A2082" s="35"/>
      <c r="B2082" s="35"/>
      <c r="G2082" s="0" t="str">
        <f aca="false">IF(A2082="","",IF(AND(A2082&gt;=Debut,A2082&lt;Fin),1,0))</f>
        <v/>
      </c>
      <c r="H2082" s="0" t="str">
        <f aca="false">IF(G2082=1,INT(ROUND((A2082-Debut)*86400,0)/600),"")</f>
        <v/>
      </c>
      <c r="I2082" s="0" t="str">
        <f aca="false">IF(G2082=1,INT(ROUND((A2082-Debut)*86400,0)/3600),"")</f>
        <v/>
      </c>
      <c r="J2082" s="0" t="str">
        <f aca="false">IF(OR(A2082="",B2082=""),"",ROUND((B2082-A2082)*86400,0))</f>
        <v/>
      </c>
      <c r="K2082" s="37" t="str">
        <f aca="false">IF(G2082=1,IF(COUNTIFS($C:$C,C2082,$G:$G,1,$A:$A,"&gt;="&amp;(A2082-FenetreInterm/86400),$A:$A,"&lt;="&amp;A2082)&gt;=NbInterm,1,0),"")</f>
        <v/>
      </c>
      <c r="L2082" s="37" t="str">
        <f aca="false">IF(G2082=1,IF(B2082="",0,IF(J2082&lt;SeuilFugitive,1,0)),"")</f>
        <v/>
      </c>
      <c r="M2082" s="37" t="str">
        <f aca="false">IF(G2082=1,IF(B2082="",IF((Fin-A2082)*24&gt;SeuilFigee,1,0),IF(J2082&gt;SeuilFigee*3600,1,0)),"")</f>
        <v/>
      </c>
      <c r="N2082" s="0" t="str">
        <f aca="false">IF(G2082=1,IF(COUNTIF(H$2:H2082,H2082)=1,COUNTIF($H:$H,H2082),""),"")</f>
        <v/>
      </c>
      <c r="O2082" s="0" t="str">
        <f aca="false">IF(G2082=1,IF(COUNTIF(I$2:I2082,I2082)=1,COUNTIF($I:$I,I2082),""),"")</f>
        <v/>
      </c>
      <c r="P2082" s="38" t="str">
        <f aca="false">IF(G2082=1,IF(COUNTIFS(C$2:C2082,C2082,G$2:G2082,1)=1,COUNTIFS($C:$C,C2082,$G:$G,1)+ROW()/10000000,""),"")</f>
        <v/>
      </c>
      <c r="Q2082" s="0" t="str">
        <f aca="false">IF(K2082=1,IF(COUNTIFS(C$2:C2082,C2082,K$2:K2082,1)=1,1,0),"")</f>
        <v/>
      </c>
      <c r="R2082" s="0" t="str">
        <f aca="false">IF(M2082=1,IF(COUNTIFS(C$2:C2082,C2082,M$2:M2082,1)=1,1,0),"")</f>
        <v/>
      </c>
      <c r="S2082" s="0" t="str">
        <f aca="false">IF(L2082=1,IF(COUNTIFS(C$2:C2082,C2082,L$2:L2082,1)=1,1,0),"")</f>
        <v/>
      </c>
      <c r="T2082" s="38" t="str">
        <f aca="false">IF(N2082="","",N2082+ROW()/10000000)</f>
        <v/>
      </c>
      <c r="U2082" s="0" t="str">
        <f aca="false">IF(G2082=1,IF(B2082="",1,0),"")</f>
        <v/>
      </c>
    </row>
    <row r="2083" customFormat="false" ht="15" hidden="false" customHeight="false" outlineLevel="0" collapsed="false">
      <c r="A2083" s="35"/>
      <c r="B2083" s="35"/>
      <c r="G2083" s="0" t="str">
        <f aca="false">IF(A2083="","",IF(AND(A2083&gt;=Debut,A2083&lt;Fin),1,0))</f>
        <v/>
      </c>
      <c r="H2083" s="0" t="str">
        <f aca="false">IF(G2083=1,INT(ROUND((A2083-Debut)*86400,0)/600),"")</f>
        <v/>
      </c>
      <c r="I2083" s="0" t="str">
        <f aca="false">IF(G2083=1,INT(ROUND((A2083-Debut)*86400,0)/3600),"")</f>
        <v/>
      </c>
      <c r="J2083" s="0" t="str">
        <f aca="false">IF(OR(A2083="",B2083=""),"",ROUND((B2083-A2083)*86400,0))</f>
        <v/>
      </c>
      <c r="K2083" s="37" t="str">
        <f aca="false">IF(G2083=1,IF(COUNTIFS($C:$C,C2083,$G:$G,1,$A:$A,"&gt;="&amp;(A2083-FenetreInterm/86400),$A:$A,"&lt;="&amp;A2083)&gt;=NbInterm,1,0),"")</f>
        <v/>
      </c>
      <c r="L2083" s="37" t="str">
        <f aca="false">IF(G2083=1,IF(B2083="",0,IF(J2083&lt;SeuilFugitive,1,0)),"")</f>
        <v/>
      </c>
      <c r="M2083" s="37" t="str">
        <f aca="false">IF(G2083=1,IF(B2083="",IF((Fin-A2083)*24&gt;SeuilFigee,1,0),IF(J2083&gt;SeuilFigee*3600,1,0)),"")</f>
        <v/>
      </c>
      <c r="N2083" s="0" t="str">
        <f aca="false">IF(G2083=1,IF(COUNTIF(H$2:H2083,H2083)=1,COUNTIF($H:$H,H2083),""),"")</f>
        <v/>
      </c>
      <c r="O2083" s="0" t="str">
        <f aca="false">IF(G2083=1,IF(COUNTIF(I$2:I2083,I2083)=1,COUNTIF($I:$I,I2083),""),"")</f>
        <v/>
      </c>
      <c r="P2083" s="38" t="str">
        <f aca="false">IF(G2083=1,IF(COUNTIFS(C$2:C2083,C2083,G$2:G2083,1)=1,COUNTIFS($C:$C,C2083,$G:$G,1)+ROW()/10000000,""),"")</f>
        <v/>
      </c>
      <c r="Q2083" s="0" t="str">
        <f aca="false">IF(K2083=1,IF(COUNTIFS(C$2:C2083,C2083,K$2:K2083,1)=1,1,0),"")</f>
        <v/>
      </c>
      <c r="R2083" s="0" t="str">
        <f aca="false">IF(M2083=1,IF(COUNTIFS(C$2:C2083,C2083,M$2:M2083,1)=1,1,0),"")</f>
        <v/>
      </c>
      <c r="S2083" s="0" t="str">
        <f aca="false">IF(L2083=1,IF(COUNTIFS(C$2:C2083,C2083,L$2:L2083,1)=1,1,0),"")</f>
        <v/>
      </c>
      <c r="T2083" s="38" t="str">
        <f aca="false">IF(N2083="","",N2083+ROW()/10000000)</f>
        <v/>
      </c>
      <c r="U2083" s="0" t="str">
        <f aca="false">IF(G2083=1,IF(B2083="",1,0),"")</f>
        <v/>
      </c>
    </row>
    <row r="2084" customFormat="false" ht="15" hidden="false" customHeight="false" outlineLevel="0" collapsed="false">
      <c r="A2084" s="35"/>
      <c r="B2084" s="35"/>
      <c r="G2084" s="0" t="str">
        <f aca="false">IF(A2084="","",IF(AND(A2084&gt;=Debut,A2084&lt;Fin),1,0))</f>
        <v/>
      </c>
      <c r="H2084" s="0" t="str">
        <f aca="false">IF(G2084=1,INT(ROUND((A2084-Debut)*86400,0)/600),"")</f>
        <v/>
      </c>
      <c r="I2084" s="0" t="str">
        <f aca="false">IF(G2084=1,INT(ROUND((A2084-Debut)*86400,0)/3600),"")</f>
        <v/>
      </c>
      <c r="J2084" s="0" t="str">
        <f aca="false">IF(OR(A2084="",B2084=""),"",ROUND((B2084-A2084)*86400,0))</f>
        <v/>
      </c>
      <c r="K2084" s="37" t="str">
        <f aca="false">IF(G2084=1,IF(COUNTIFS($C:$C,C2084,$G:$G,1,$A:$A,"&gt;="&amp;(A2084-FenetreInterm/86400),$A:$A,"&lt;="&amp;A2084)&gt;=NbInterm,1,0),"")</f>
        <v/>
      </c>
      <c r="L2084" s="37" t="str">
        <f aca="false">IF(G2084=1,IF(B2084="",0,IF(J2084&lt;SeuilFugitive,1,0)),"")</f>
        <v/>
      </c>
      <c r="M2084" s="37" t="str">
        <f aca="false">IF(G2084=1,IF(B2084="",IF((Fin-A2084)*24&gt;SeuilFigee,1,0),IF(J2084&gt;SeuilFigee*3600,1,0)),"")</f>
        <v/>
      </c>
      <c r="N2084" s="0" t="str">
        <f aca="false">IF(G2084=1,IF(COUNTIF(H$2:H2084,H2084)=1,COUNTIF($H:$H,H2084),""),"")</f>
        <v/>
      </c>
      <c r="O2084" s="0" t="str">
        <f aca="false">IF(G2084=1,IF(COUNTIF(I$2:I2084,I2084)=1,COUNTIF($I:$I,I2084),""),"")</f>
        <v/>
      </c>
      <c r="P2084" s="38" t="str">
        <f aca="false">IF(G2084=1,IF(COUNTIFS(C$2:C2084,C2084,G$2:G2084,1)=1,COUNTIFS($C:$C,C2084,$G:$G,1)+ROW()/10000000,""),"")</f>
        <v/>
      </c>
      <c r="Q2084" s="0" t="str">
        <f aca="false">IF(K2084=1,IF(COUNTIFS(C$2:C2084,C2084,K$2:K2084,1)=1,1,0),"")</f>
        <v/>
      </c>
      <c r="R2084" s="0" t="str">
        <f aca="false">IF(M2084=1,IF(COUNTIFS(C$2:C2084,C2084,M$2:M2084,1)=1,1,0),"")</f>
        <v/>
      </c>
      <c r="S2084" s="0" t="str">
        <f aca="false">IF(L2084=1,IF(COUNTIFS(C$2:C2084,C2084,L$2:L2084,1)=1,1,0),"")</f>
        <v/>
      </c>
      <c r="T2084" s="38" t="str">
        <f aca="false">IF(N2084="","",N2084+ROW()/10000000)</f>
        <v/>
      </c>
      <c r="U2084" s="0" t="str">
        <f aca="false">IF(G2084=1,IF(B2084="",1,0),"")</f>
        <v/>
      </c>
    </row>
    <row r="2085" customFormat="false" ht="15" hidden="false" customHeight="false" outlineLevel="0" collapsed="false">
      <c r="A2085" s="35"/>
      <c r="B2085" s="35"/>
      <c r="G2085" s="0" t="str">
        <f aca="false">IF(A2085="","",IF(AND(A2085&gt;=Debut,A2085&lt;Fin),1,0))</f>
        <v/>
      </c>
      <c r="H2085" s="0" t="str">
        <f aca="false">IF(G2085=1,INT(ROUND((A2085-Debut)*86400,0)/600),"")</f>
        <v/>
      </c>
      <c r="I2085" s="0" t="str">
        <f aca="false">IF(G2085=1,INT(ROUND((A2085-Debut)*86400,0)/3600),"")</f>
        <v/>
      </c>
      <c r="J2085" s="0" t="str">
        <f aca="false">IF(OR(A2085="",B2085=""),"",ROUND((B2085-A2085)*86400,0))</f>
        <v/>
      </c>
      <c r="K2085" s="37" t="str">
        <f aca="false">IF(G2085=1,IF(COUNTIFS($C:$C,C2085,$G:$G,1,$A:$A,"&gt;="&amp;(A2085-FenetreInterm/86400),$A:$A,"&lt;="&amp;A2085)&gt;=NbInterm,1,0),"")</f>
        <v/>
      </c>
      <c r="L2085" s="37" t="str">
        <f aca="false">IF(G2085=1,IF(B2085="",0,IF(J2085&lt;SeuilFugitive,1,0)),"")</f>
        <v/>
      </c>
      <c r="M2085" s="37" t="str">
        <f aca="false">IF(G2085=1,IF(B2085="",IF((Fin-A2085)*24&gt;SeuilFigee,1,0),IF(J2085&gt;SeuilFigee*3600,1,0)),"")</f>
        <v/>
      </c>
      <c r="N2085" s="0" t="str">
        <f aca="false">IF(G2085=1,IF(COUNTIF(H$2:H2085,H2085)=1,COUNTIF($H:$H,H2085),""),"")</f>
        <v/>
      </c>
      <c r="O2085" s="0" t="str">
        <f aca="false">IF(G2085=1,IF(COUNTIF(I$2:I2085,I2085)=1,COUNTIF($I:$I,I2085),""),"")</f>
        <v/>
      </c>
      <c r="P2085" s="38" t="str">
        <f aca="false">IF(G2085=1,IF(COUNTIFS(C$2:C2085,C2085,G$2:G2085,1)=1,COUNTIFS($C:$C,C2085,$G:$G,1)+ROW()/10000000,""),"")</f>
        <v/>
      </c>
      <c r="Q2085" s="0" t="str">
        <f aca="false">IF(K2085=1,IF(COUNTIFS(C$2:C2085,C2085,K$2:K2085,1)=1,1,0),"")</f>
        <v/>
      </c>
      <c r="R2085" s="0" t="str">
        <f aca="false">IF(M2085=1,IF(COUNTIFS(C$2:C2085,C2085,M$2:M2085,1)=1,1,0),"")</f>
        <v/>
      </c>
      <c r="S2085" s="0" t="str">
        <f aca="false">IF(L2085=1,IF(COUNTIFS(C$2:C2085,C2085,L$2:L2085,1)=1,1,0),"")</f>
        <v/>
      </c>
      <c r="T2085" s="38" t="str">
        <f aca="false">IF(N2085="","",N2085+ROW()/10000000)</f>
        <v/>
      </c>
      <c r="U2085" s="0" t="str">
        <f aca="false">IF(G2085=1,IF(B2085="",1,0),"")</f>
        <v/>
      </c>
    </row>
    <row r="2086" customFormat="false" ht="15" hidden="false" customHeight="false" outlineLevel="0" collapsed="false">
      <c r="A2086" s="35"/>
      <c r="B2086" s="35"/>
      <c r="G2086" s="0" t="str">
        <f aca="false">IF(A2086="","",IF(AND(A2086&gt;=Debut,A2086&lt;Fin),1,0))</f>
        <v/>
      </c>
      <c r="H2086" s="0" t="str">
        <f aca="false">IF(G2086=1,INT(ROUND((A2086-Debut)*86400,0)/600),"")</f>
        <v/>
      </c>
      <c r="I2086" s="0" t="str">
        <f aca="false">IF(G2086=1,INT(ROUND((A2086-Debut)*86400,0)/3600),"")</f>
        <v/>
      </c>
      <c r="J2086" s="0" t="str">
        <f aca="false">IF(OR(A2086="",B2086=""),"",ROUND((B2086-A2086)*86400,0))</f>
        <v/>
      </c>
      <c r="K2086" s="37" t="str">
        <f aca="false">IF(G2086=1,IF(COUNTIFS($C:$C,C2086,$G:$G,1,$A:$A,"&gt;="&amp;(A2086-FenetreInterm/86400),$A:$A,"&lt;="&amp;A2086)&gt;=NbInterm,1,0),"")</f>
        <v/>
      </c>
      <c r="L2086" s="37" t="str">
        <f aca="false">IF(G2086=1,IF(B2086="",0,IF(J2086&lt;SeuilFugitive,1,0)),"")</f>
        <v/>
      </c>
      <c r="M2086" s="37" t="str">
        <f aca="false">IF(G2086=1,IF(B2086="",IF((Fin-A2086)*24&gt;SeuilFigee,1,0),IF(J2086&gt;SeuilFigee*3600,1,0)),"")</f>
        <v/>
      </c>
      <c r="N2086" s="0" t="str">
        <f aca="false">IF(G2086=1,IF(COUNTIF(H$2:H2086,H2086)=1,COUNTIF($H:$H,H2086),""),"")</f>
        <v/>
      </c>
      <c r="O2086" s="0" t="str">
        <f aca="false">IF(G2086=1,IF(COUNTIF(I$2:I2086,I2086)=1,COUNTIF($I:$I,I2086),""),"")</f>
        <v/>
      </c>
      <c r="P2086" s="38" t="str">
        <f aca="false">IF(G2086=1,IF(COUNTIFS(C$2:C2086,C2086,G$2:G2086,1)=1,COUNTIFS($C:$C,C2086,$G:$G,1)+ROW()/10000000,""),"")</f>
        <v/>
      </c>
      <c r="Q2086" s="0" t="str">
        <f aca="false">IF(K2086=1,IF(COUNTIFS(C$2:C2086,C2086,K$2:K2086,1)=1,1,0),"")</f>
        <v/>
      </c>
      <c r="R2086" s="0" t="str">
        <f aca="false">IF(M2086=1,IF(COUNTIFS(C$2:C2086,C2086,M$2:M2086,1)=1,1,0),"")</f>
        <v/>
      </c>
      <c r="S2086" s="0" t="str">
        <f aca="false">IF(L2086=1,IF(COUNTIFS(C$2:C2086,C2086,L$2:L2086,1)=1,1,0),"")</f>
        <v/>
      </c>
      <c r="T2086" s="38" t="str">
        <f aca="false">IF(N2086="","",N2086+ROW()/10000000)</f>
        <v/>
      </c>
      <c r="U2086" s="0" t="str">
        <f aca="false">IF(G2086=1,IF(B2086="",1,0),"")</f>
        <v/>
      </c>
    </row>
    <row r="2087" customFormat="false" ht="15" hidden="false" customHeight="false" outlineLevel="0" collapsed="false">
      <c r="A2087" s="35"/>
      <c r="B2087" s="35"/>
      <c r="G2087" s="0" t="str">
        <f aca="false">IF(A2087="","",IF(AND(A2087&gt;=Debut,A2087&lt;Fin),1,0))</f>
        <v/>
      </c>
      <c r="H2087" s="0" t="str">
        <f aca="false">IF(G2087=1,INT(ROUND((A2087-Debut)*86400,0)/600),"")</f>
        <v/>
      </c>
      <c r="I2087" s="0" t="str">
        <f aca="false">IF(G2087=1,INT(ROUND((A2087-Debut)*86400,0)/3600),"")</f>
        <v/>
      </c>
      <c r="J2087" s="0" t="str">
        <f aca="false">IF(OR(A2087="",B2087=""),"",ROUND((B2087-A2087)*86400,0))</f>
        <v/>
      </c>
      <c r="K2087" s="37" t="str">
        <f aca="false">IF(G2087=1,IF(COUNTIFS($C:$C,C2087,$G:$G,1,$A:$A,"&gt;="&amp;(A2087-FenetreInterm/86400),$A:$A,"&lt;="&amp;A2087)&gt;=NbInterm,1,0),"")</f>
        <v/>
      </c>
      <c r="L2087" s="37" t="str">
        <f aca="false">IF(G2087=1,IF(B2087="",0,IF(J2087&lt;SeuilFugitive,1,0)),"")</f>
        <v/>
      </c>
      <c r="M2087" s="37" t="str">
        <f aca="false">IF(G2087=1,IF(B2087="",IF((Fin-A2087)*24&gt;SeuilFigee,1,0),IF(J2087&gt;SeuilFigee*3600,1,0)),"")</f>
        <v/>
      </c>
      <c r="N2087" s="0" t="str">
        <f aca="false">IF(G2087=1,IF(COUNTIF(H$2:H2087,H2087)=1,COUNTIF($H:$H,H2087),""),"")</f>
        <v/>
      </c>
      <c r="O2087" s="0" t="str">
        <f aca="false">IF(G2087=1,IF(COUNTIF(I$2:I2087,I2087)=1,COUNTIF($I:$I,I2087),""),"")</f>
        <v/>
      </c>
      <c r="P2087" s="38" t="str">
        <f aca="false">IF(G2087=1,IF(COUNTIFS(C$2:C2087,C2087,G$2:G2087,1)=1,COUNTIFS($C:$C,C2087,$G:$G,1)+ROW()/10000000,""),"")</f>
        <v/>
      </c>
      <c r="Q2087" s="0" t="str">
        <f aca="false">IF(K2087=1,IF(COUNTIFS(C$2:C2087,C2087,K$2:K2087,1)=1,1,0),"")</f>
        <v/>
      </c>
      <c r="R2087" s="0" t="str">
        <f aca="false">IF(M2087=1,IF(COUNTIFS(C$2:C2087,C2087,M$2:M2087,1)=1,1,0),"")</f>
        <v/>
      </c>
      <c r="S2087" s="0" t="str">
        <f aca="false">IF(L2087=1,IF(COUNTIFS(C$2:C2087,C2087,L$2:L2087,1)=1,1,0),"")</f>
        <v/>
      </c>
      <c r="T2087" s="38" t="str">
        <f aca="false">IF(N2087="","",N2087+ROW()/10000000)</f>
        <v/>
      </c>
      <c r="U2087" s="0" t="str">
        <f aca="false">IF(G2087=1,IF(B2087="",1,0),"")</f>
        <v/>
      </c>
    </row>
    <row r="2088" customFormat="false" ht="15" hidden="false" customHeight="false" outlineLevel="0" collapsed="false">
      <c r="A2088" s="35"/>
      <c r="B2088" s="35"/>
      <c r="G2088" s="0" t="str">
        <f aca="false">IF(A2088="","",IF(AND(A2088&gt;=Debut,A2088&lt;Fin),1,0))</f>
        <v/>
      </c>
      <c r="H2088" s="0" t="str">
        <f aca="false">IF(G2088=1,INT(ROUND((A2088-Debut)*86400,0)/600),"")</f>
        <v/>
      </c>
      <c r="I2088" s="0" t="str">
        <f aca="false">IF(G2088=1,INT(ROUND((A2088-Debut)*86400,0)/3600),"")</f>
        <v/>
      </c>
      <c r="J2088" s="0" t="str">
        <f aca="false">IF(OR(A2088="",B2088=""),"",ROUND((B2088-A2088)*86400,0))</f>
        <v/>
      </c>
      <c r="K2088" s="37" t="str">
        <f aca="false">IF(G2088=1,IF(COUNTIFS($C:$C,C2088,$G:$G,1,$A:$A,"&gt;="&amp;(A2088-FenetreInterm/86400),$A:$A,"&lt;="&amp;A2088)&gt;=NbInterm,1,0),"")</f>
        <v/>
      </c>
      <c r="L2088" s="37" t="str">
        <f aca="false">IF(G2088=1,IF(B2088="",0,IF(J2088&lt;SeuilFugitive,1,0)),"")</f>
        <v/>
      </c>
      <c r="M2088" s="37" t="str">
        <f aca="false">IF(G2088=1,IF(B2088="",IF((Fin-A2088)*24&gt;SeuilFigee,1,0),IF(J2088&gt;SeuilFigee*3600,1,0)),"")</f>
        <v/>
      </c>
      <c r="N2088" s="0" t="str">
        <f aca="false">IF(G2088=1,IF(COUNTIF(H$2:H2088,H2088)=1,COUNTIF($H:$H,H2088),""),"")</f>
        <v/>
      </c>
      <c r="O2088" s="0" t="str">
        <f aca="false">IF(G2088=1,IF(COUNTIF(I$2:I2088,I2088)=1,COUNTIF($I:$I,I2088),""),"")</f>
        <v/>
      </c>
      <c r="P2088" s="38" t="str">
        <f aca="false">IF(G2088=1,IF(COUNTIFS(C$2:C2088,C2088,G$2:G2088,1)=1,COUNTIFS($C:$C,C2088,$G:$G,1)+ROW()/10000000,""),"")</f>
        <v/>
      </c>
      <c r="Q2088" s="0" t="str">
        <f aca="false">IF(K2088=1,IF(COUNTIFS(C$2:C2088,C2088,K$2:K2088,1)=1,1,0),"")</f>
        <v/>
      </c>
      <c r="R2088" s="0" t="str">
        <f aca="false">IF(M2088=1,IF(COUNTIFS(C$2:C2088,C2088,M$2:M2088,1)=1,1,0),"")</f>
        <v/>
      </c>
      <c r="S2088" s="0" t="str">
        <f aca="false">IF(L2088=1,IF(COUNTIFS(C$2:C2088,C2088,L$2:L2088,1)=1,1,0),"")</f>
        <v/>
      </c>
      <c r="T2088" s="38" t="str">
        <f aca="false">IF(N2088="","",N2088+ROW()/10000000)</f>
        <v/>
      </c>
      <c r="U2088" s="0" t="str">
        <f aca="false">IF(G2088=1,IF(B2088="",1,0),"")</f>
        <v/>
      </c>
    </row>
    <row r="2089" customFormat="false" ht="15" hidden="false" customHeight="false" outlineLevel="0" collapsed="false">
      <c r="A2089" s="35"/>
      <c r="B2089" s="35"/>
      <c r="G2089" s="0" t="str">
        <f aca="false">IF(A2089="","",IF(AND(A2089&gt;=Debut,A2089&lt;Fin),1,0))</f>
        <v/>
      </c>
      <c r="H2089" s="0" t="str">
        <f aca="false">IF(G2089=1,INT(ROUND((A2089-Debut)*86400,0)/600),"")</f>
        <v/>
      </c>
      <c r="I2089" s="0" t="str">
        <f aca="false">IF(G2089=1,INT(ROUND((A2089-Debut)*86400,0)/3600),"")</f>
        <v/>
      </c>
      <c r="J2089" s="0" t="str">
        <f aca="false">IF(OR(A2089="",B2089=""),"",ROUND((B2089-A2089)*86400,0))</f>
        <v/>
      </c>
      <c r="K2089" s="37" t="str">
        <f aca="false">IF(G2089=1,IF(COUNTIFS($C:$C,C2089,$G:$G,1,$A:$A,"&gt;="&amp;(A2089-FenetreInterm/86400),$A:$A,"&lt;="&amp;A2089)&gt;=NbInterm,1,0),"")</f>
        <v/>
      </c>
      <c r="L2089" s="37" t="str">
        <f aca="false">IF(G2089=1,IF(B2089="",0,IF(J2089&lt;SeuilFugitive,1,0)),"")</f>
        <v/>
      </c>
      <c r="M2089" s="37" t="str">
        <f aca="false">IF(G2089=1,IF(B2089="",IF((Fin-A2089)*24&gt;SeuilFigee,1,0),IF(J2089&gt;SeuilFigee*3600,1,0)),"")</f>
        <v/>
      </c>
      <c r="N2089" s="0" t="str">
        <f aca="false">IF(G2089=1,IF(COUNTIF(H$2:H2089,H2089)=1,COUNTIF($H:$H,H2089),""),"")</f>
        <v/>
      </c>
      <c r="O2089" s="0" t="str">
        <f aca="false">IF(G2089=1,IF(COUNTIF(I$2:I2089,I2089)=1,COUNTIF($I:$I,I2089),""),"")</f>
        <v/>
      </c>
      <c r="P2089" s="38" t="str">
        <f aca="false">IF(G2089=1,IF(COUNTIFS(C$2:C2089,C2089,G$2:G2089,1)=1,COUNTIFS($C:$C,C2089,$G:$G,1)+ROW()/10000000,""),"")</f>
        <v/>
      </c>
      <c r="Q2089" s="0" t="str">
        <f aca="false">IF(K2089=1,IF(COUNTIFS(C$2:C2089,C2089,K$2:K2089,1)=1,1,0),"")</f>
        <v/>
      </c>
      <c r="R2089" s="0" t="str">
        <f aca="false">IF(M2089=1,IF(COUNTIFS(C$2:C2089,C2089,M$2:M2089,1)=1,1,0),"")</f>
        <v/>
      </c>
      <c r="S2089" s="0" t="str">
        <f aca="false">IF(L2089=1,IF(COUNTIFS(C$2:C2089,C2089,L$2:L2089,1)=1,1,0),"")</f>
        <v/>
      </c>
      <c r="T2089" s="38" t="str">
        <f aca="false">IF(N2089="","",N2089+ROW()/10000000)</f>
        <v/>
      </c>
      <c r="U2089" s="0" t="str">
        <f aca="false">IF(G2089=1,IF(B2089="",1,0),"")</f>
        <v/>
      </c>
    </row>
    <row r="2090" customFormat="false" ht="15" hidden="false" customHeight="false" outlineLevel="0" collapsed="false">
      <c r="A2090" s="35"/>
      <c r="B2090" s="35"/>
      <c r="G2090" s="0" t="str">
        <f aca="false">IF(A2090="","",IF(AND(A2090&gt;=Debut,A2090&lt;Fin),1,0))</f>
        <v/>
      </c>
      <c r="H2090" s="0" t="str">
        <f aca="false">IF(G2090=1,INT(ROUND((A2090-Debut)*86400,0)/600),"")</f>
        <v/>
      </c>
      <c r="I2090" s="0" t="str">
        <f aca="false">IF(G2090=1,INT(ROUND((A2090-Debut)*86400,0)/3600),"")</f>
        <v/>
      </c>
      <c r="J2090" s="0" t="str">
        <f aca="false">IF(OR(A2090="",B2090=""),"",ROUND((B2090-A2090)*86400,0))</f>
        <v/>
      </c>
      <c r="K2090" s="37" t="str">
        <f aca="false">IF(G2090=1,IF(COUNTIFS($C:$C,C2090,$G:$G,1,$A:$A,"&gt;="&amp;(A2090-FenetreInterm/86400),$A:$A,"&lt;="&amp;A2090)&gt;=NbInterm,1,0),"")</f>
        <v/>
      </c>
      <c r="L2090" s="37" t="str">
        <f aca="false">IF(G2090=1,IF(B2090="",0,IF(J2090&lt;SeuilFugitive,1,0)),"")</f>
        <v/>
      </c>
      <c r="M2090" s="37" t="str">
        <f aca="false">IF(G2090=1,IF(B2090="",IF((Fin-A2090)*24&gt;SeuilFigee,1,0),IF(J2090&gt;SeuilFigee*3600,1,0)),"")</f>
        <v/>
      </c>
      <c r="N2090" s="0" t="str">
        <f aca="false">IF(G2090=1,IF(COUNTIF(H$2:H2090,H2090)=1,COUNTIF($H:$H,H2090),""),"")</f>
        <v/>
      </c>
      <c r="O2090" s="0" t="str">
        <f aca="false">IF(G2090=1,IF(COUNTIF(I$2:I2090,I2090)=1,COUNTIF($I:$I,I2090),""),"")</f>
        <v/>
      </c>
      <c r="P2090" s="38" t="str">
        <f aca="false">IF(G2090=1,IF(COUNTIFS(C$2:C2090,C2090,G$2:G2090,1)=1,COUNTIFS($C:$C,C2090,$G:$G,1)+ROW()/10000000,""),"")</f>
        <v/>
      </c>
      <c r="Q2090" s="0" t="str">
        <f aca="false">IF(K2090=1,IF(COUNTIFS(C$2:C2090,C2090,K$2:K2090,1)=1,1,0),"")</f>
        <v/>
      </c>
      <c r="R2090" s="0" t="str">
        <f aca="false">IF(M2090=1,IF(COUNTIFS(C$2:C2090,C2090,M$2:M2090,1)=1,1,0),"")</f>
        <v/>
      </c>
      <c r="S2090" s="0" t="str">
        <f aca="false">IF(L2090=1,IF(COUNTIFS(C$2:C2090,C2090,L$2:L2090,1)=1,1,0),"")</f>
        <v/>
      </c>
      <c r="T2090" s="38" t="str">
        <f aca="false">IF(N2090="","",N2090+ROW()/10000000)</f>
        <v/>
      </c>
      <c r="U2090" s="0" t="str">
        <f aca="false">IF(G2090=1,IF(B2090="",1,0),"")</f>
        <v/>
      </c>
    </row>
    <row r="2091" customFormat="false" ht="15" hidden="false" customHeight="false" outlineLevel="0" collapsed="false">
      <c r="A2091" s="35"/>
      <c r="B2091" s="35"/>
      <c r="G2091" s="0" t="str">
        <f aca="false">IF(A2091="","",IF(AND(A2091&gt;=Debut,A2091&lt;Fin),1,0))</f>
        <v/>
      </c>
      <c r="H2091" s="0" t="str">
        <f aca="false">IF(G2091=1,INT(ROUND((A2091-Debut)*86400,0)/600),"")</f>
        <v/>
      </c>
      <c r="I2091" s="0" t="str">
        <f aca="false">IF(G2091=1,INT(ROUND((A2091-Debut)*86400,0)/3600),"")</f>
        <v/>
      </c>
      <c r="J2091" s="0" t="str">
        <f aca="false">IF(OR(A2091="",B2091=""),"",ROUND((B2091-A2091)*86400,0))</f>
        <v/>
      </c>
      <c r="K2091" s="37" t="str">
        <f aca="false">IF(G2091=1,IF(COUNTIFS($C:$C,C2091,$G:$G,1,$A:$A,"&gt;="&amp;(A2091-FenetreInterm/86400),$A:$A,"&lt;="&amp;A2091)&gt;=NbInterm,1,0),"")</f>
        <v/>
      </c>
      <c r="L2091" s="37" t="str">
        <f aca="false">IF(G2091=1,IF(B2091="",0,IF(J2091&lt;SeuilFugitive,1,0)),"")</f>
        <v/>
      </c>
      <c r="M2091" s="37" t="str">
        <f aca="false">IF(G2091=1,IF(B2091="",IF((Fin-A2091)*24&gt;SeuilFigee,1,0),IF(J2091&gt;SeuilFigee*3600,1,0)),"")</f>
        <v/>
      </c>
      <c r="N2091" s="0" t="str">
        <f aca="false">IF(G2091=1,IF(COUNTIF(H$2:H2091,H2091)=1,COUNTIF($H:$H,H2091),""),"")</f>
        <v/>
      </c>
      <c r="O2091" s="0" t="str">
        <f aca="false">IF(G2091=1,IF(COUNTIF(I$2:I2091,I2091)=1,COUNTIF($I:$I,I2091),""),"")</f>
        <v/>
      </c>
      <c r="P2091" s="38" t="str">
        <f aca="false">IF(G2091=1,IF(COUNTIFS(C$2:C2091,C2091,G$2:G2091,1)=1,COUNTIFS($C:$C,C2091,$G:$G,1)+ROW()/10000000,""),"")</f>
        <v/>
      </c>
      <c r="Q2091" s="0" t="str">
        <f aca="false">IF(K2091=1,IF(COUNTIFS(C$2:C2091,C2091,K$2:K2091,1)=1,1,0),"")</f>
        <v/>
      </c>
      <c r="R2091" s="0" t="str">
        <f aca="false">IF(M2091=1,IF(COUNTIFS(C$2:C2091,C2091,M$2:M2091,1)=1,1,0),"")</f>
        <v/>
      </c>
      <c r="S2091" s="0" t="str">
        <f aca="false">IF(L2091=1,IF(COUNTIFS(C$2:C2091,C2091,L$2:L2091,1)=1,1,0),"")</f>
        <v/>
      </c>
      <c r="T2091" s="38" t="str">
        <f aca="false">IF(N2091="","",N2091+ROW()/10000000)</f>
        <v/>
      </c>
      <c r="U2091" s="0" t="str">
        <f aca="false">IF(G2091=1,IF(B2091="",1,0),"")</f>
        <v/>
      </c>
    </row>
    <row r="2092" customFormat="false" ht="15" hidden="false" customHeight="false" outlineLevel="0" collapsed="false">
      <c r="A2092" s="35"/>
      <c r="B2092" s="35"/>
      <c r="G2092" s="0" t="str">
        <f aca="false">IF(A2092="","",IF(AND(A2092&gt;=Debut,A2092&lt;Fin),1,0))</f>
        <v/>
      </c>
      <c r="H2092" s="0" t="str">
        <f aca="false">IF(G2092=1,INT(ROUND((A2092-Debut)*86400,0)/600),"")</f>
        <v/>
      </c>
      <c r="I2092" s="0" t="str">
        <f aca="false">IF(G2092=1,INT(ROUND((A2092-Debut)*86400,0)/3600),"")</f>
        <v/>
      </c>
      <c r="J2092" s="0" t="str">
        <f aca="false">IF(OR(A2092="",B2092=""),"",ROUND((B2092-A2092)*86400,0))</f>
        <v/>
      </c>
      <c r="K2092" s="37" t="str">
        <f aca="false">IF(G2092=1,IF(COUNTIFS($C:$C,C2092,$G:$G,1,$A:$A,"&gt;="&amp;(A2092-FenetreInterm/86400),$A:$A,"&lt;="&amp;A2092)&gt;=NbInterm,1,0),"")</f>
        <v/>
      </c>
      <c r="L2092" s="37" t="str">
        <f aca="false">IF(G2092=1,IF(B2092="",0,IF(J2092&lt;SeuilFugitive,1,0)),"")</f>
        <v/>
      </c>
      <c r="M2092" s="37" t="str">
        <f aca="false">IF(G2092=1,IF(B2092="",IF((Fin-A2092)*24&gt;SeuilFigee,1,0),IF(J2092&gt;SeuilFigee*3600,1,0)),"")</f>
        <v/>
      </c>
      <c r="N2092" s="0" t="str">
        <f aca="false">IF(G2092=1,IF(COUNTIF(H$2:H2092,H2092)=1,COUNTIF($H:$H,H2092),""),"")</f>
        <v/>
      </c>
      <c r="O2092" s="0" t="str">
        <f aca="false">IF(G2092=1,IF(COUNTIF(I$2:I2092,I2092)=1,COUNTIF($I:$I,I2092),""),"")</f>
        <v/>
      </c>
      <c r="P2092" s="38" t="str">
        <f aca="false">IF(G2092=1,IF(COUNTIFS(C$2:C2092,C2092,G$2:G2092,1)=1,COUNTIFS($C:$C,C2092,$G:$G,1)+ROW()/10000000,""),"")</f>
        <v/>
      </c>
      <c r="Q2092" s="0" t="str">
        <f aca="false">IF(K2092=1,IF(COUNTIFS(C$2:C2092,C2092,K$2:K2092,1)=1,1,0),"")</f>
        <v/>
      </c>
      <c r="R2092" s="0" t="str">
        <f aca="false">IF(M2092=1,IF(COUNTIFS(C$2:C2092,C2092,M$2:M2092,1)=1,1,0),"")</f>
        <v/>
      </c>
      <c r="S2092" s="0" t="str">
        <f aca="false">IF(L2092=1,IF(COUNTIFS(C$2:C2092,C2092,L$2:L2092,1)=1,1,0),"")</f>
        <v/>
      </c>
      <c r="T2092" s="38" t="str">
        <f aca="false">IF(N2092="","",N2092+ROW()/10000000)</f>
        <v/>
      </c>
      <c r="U2092" s="0" t="str">
        <f aca="false">IF(G2092=1,IF(B2092="",1,0),"")</f>
        <v/>
      </c>
    </row>
    <row r="2093" customFormat="false" ht="15" hidden="false" customHeight="false" outlineLevel="0" collapsed="false">
      <c r="A2093" s="35"/>
      <c r="B2093" s="35"/>
      <c r="G2093" s="0" t="str">
        <f aca="false">IF(A2093="","",IF(AND(A2093&gt;=Debut,A2093&lt;Fin),1,0))</f>
        <v/>
      </c>
      <c r="H2093" s="0" t="str">
        <f aca="false">IF(G2093=1,INT(ROUND((A2093-Debut)*86400,0)/600),"")</f>
        <v/>
      </c>
      <c r="I2093" s="0" t="str">
        <f aca="false">IF(G2093=1,INT(ROUND((A2093-Debut)*86400,0)/3600),"")</f>
        <v/>
      </c>
      <c r="J2093" s="0" t="str">
        <f aca="false">IF(OR(A2093="",B2093=""),"",ROUND((B2093-A2093)*86400,0))</f>
        <v/>
      </c>
      <c r="K2093" s="37" t="str">
        <f aca="false">IF(G2093=1,IF(COUNTIFS($C:$C,C2093,$G:$G,1,$A:$A,"&gt;="&amp;(A2093-FenetreInterm/86400),$A:$A,"&lt;="&amp;A2093)&gt;=NbInterm,1,0),"")</f>
        <v/>
      </c>
      <c r="L2093" s="37" t="str">
        <f aca="false">IF(G2093=1,IF(B2093="",0,IF(J2093&lt;SeuilFugitive,1,0)),"")</f>
        <v/>
      </c>
      <c r="M2093" s="37" t="str">
        <f aca="false">IF(G2093=1,IF(B2093="",IF((Fin-A2093)*24&gt;SeuilFigee,1,0),IF(J2093&gt;SeuilFigee*3600,1,0)),"")</f>
        <v/>
      </c>
      <c r="N2093" s="0" t="str">
        <f aca="false">IF(G2093=1,IF(COUNTIF(H$2:H2093,H2093)=1,COUNTIF($H:$H,H2093),""),"")</f>
        <v/>
      </c>
      <c r="O2093" s="0" t="str">
        <f aca="false">IF(G2093=1,IF(COUNTIF(I$2:I2093,I2093)=1,COUNTIF($I:$I,I2093),""),"")</f>
        <v/>
      </c>
      <c r="P2093" s="38" t="str">
        <f aca="false">IF(G2093=1,IF(COUNTIFS(C$2:C2093,C2093,G$2:G2093,1)=1,COUNTIFS($C:$C,C2093,$G:$G,1)+ROW()/10000000,""),"")</f>
        <v/>
      </c>
      <c r="Q2093" s="0" t="str">
        <f aca="false">IF(K2093=1,IF(COUNTIFS(C$2:C2093,C2093,K$2:K2093,1)=1,1,0),"")</f>
        <v/>
      </c>
      <c r="R2093" s="0" t="str">
        <f aca="false">IF(M2093=1,IF(COUNTIFS(C$2:C2093,C2093,M$2:M2093,1)=1,1,0),"")</f>
        <v/>
      </c>
      <c r="S2093" s="0" t="str">
        <f aca="false">IF(L2093=1,IF(COUNTIFS(C$2:C2093,C2093,L$2:L2093,1)=1,1,0),"")</f>
        <v/>
      </c>
      <c r="T2093" s="38" t="str">
        <f aca="false">IF(N2093="","",N2093+ROW()/10000000)</f>
        <v/>
      </c>
      <c r="U2093" s="0" t="str">
        <f aca="false">IF(G2093=1,IF(B2093="",1,0),"")</f>
        <v/>
      </c>
    </row>
    <row r="2094" customFormat="false" ht="15" hidden="false" customHeight="false" outlineLevel="0" collapsed="false">
      <c r="A2094" s="35"/>
      <c r="B2094" s="35"/>
      <c r="G2094" s="0" t="str">
        <f aca="false">IF(A2094="","",IF(AND(A2094&gt;=Debut,A2094&lt;Fin),1,0))</f>
        <v/>
      </c>
      <c r="H2094" s="0" t="str">
        <f aca="false">IF(G2094=1,INT(ROUND((A2094-Debut)*86400,0)/600),"")</f>
        <v/>
      </c>
      <c r="I2094" s="0" t="str">
        <f aca="false">IF(G2094=1,INT(ROUND((A2094-Debut)*86400,0)/3600),"")</f>
        <v/>
      </c>
      <c r="J2094" s="0" t="str">
        <f aca="false">IF(OR(A2094="",B2094=""),"",ROUND((B2094-A2094)*86400,0))</f>
        <v/>
      </c>
      <c r="K2094" s="37" t="str">
        <f aca="false">IF(G2094=1,IF(COUNTIFS($C:$C,C2094,$G:$G,1,$A:$A,"&gt;="&amp;(A2094-FenetreInterm/86400),$A:$A,"&lt;="&amp;A2094)&gt;=NbInterm,1,0),"")</f>
        <v/>
      </c>
      <c r="L2094" s="37" t="str">
        <f aca="false">IF(G2094=1,IF(B2094="",0,IF(J2094&lt;SeuilFugitive,1,0)),"")</f>
        <v/>
      </c>
      <c r="M2094" s="37" t="str">
        <f aca="false">IF(G2094=1,IF(B2094="",IF((Fin-A2094)*24&gt;SeuilFigee,1,0),IF(J2094&gt;SeuilFigee*3600,1,0)),"")</f>
        <v/>
      </c>
      <c r="N2094" s="0" t="str">
        <f aca="false">IF(G2094=1,IF(COUNTIF(H$2:H2094,H2094)=1,COUNTIF($H:$H,H2094),""),"")</f>
        <v/>
      </c>
      <c r="O2094" s="0" t="str">
        <f aca="false">IF(G2094=1,IF(COUNTIF(I$2:I2094,I2094)=1,COUNTIF($I:$I,I2094),""),"")</f>
        <v/>
      </c>
      <c r="P2094" s="38" t="str">
        <f aca="false">IF(G2094=1,IF(COUNTIFS(C$2:C2094,C2094,G$2:G2094,1)=1,COUNTIFS($C:$C,C2094,$G:$G,1)+ROW()/10000000,""),"")</f>
        <v/>
      </c>
      <c r="Q2094" s="0" t="str">
        <f aca="false">IF(K2094=1,IF(COUNTIFS(C$2:C2094,C2094,K$2:K2094,1)=1,1,0),"")</f>
        <v/>
      </c>
      <c r="R2094" s="0" t="str">
        <f aca="false">IF(M2094=1,IF(COUNTIFS(C$2:C2094,C2094,M$2:M2094,1)=1,1,0),"")</f>
        <v/>
      </c>
      <c r="S2094" s="0" t="str">
        <f aca="false">IF(L2094=1,IF(COUNTIFS(C$2:C2094,C2094,L$2:L2094,1)=1,1,0),"")</f>
        <v/>
      </c>
      <c r="T2094" s="38" t="str">
        <f aca="false">IF(N2094="","",N2094+ROW()/10000000)</f>
        <v/>
      </c>
      <c r="U2094" s="0" t="str">
        <f aca="false">IF(G2094=1,IF(B2094="",1,0),"")</f>
        <v/>
      </c>
    </row>
    <row r="2095" customFormat="false" ht="15" hidden="false" customHeight="false" outlineLevel="0" collapsed="false">
      <c r="A2095" s="35"/>
      <c r="B2095" s="35"/>
      <c r="G2095" s="0" t="str">
        <f aca="false">IF(A2095="","",IF(AND(A2095&gt;=Debut,A2095&lt;Fin),1,0))</f>
        <v/>
      </c>
      <c r="H2095" s="0" t="str">
        <f aca="false">IF(G2095=1,INT(ROUND((A2095-Debut)*86400,0)/600),"")</f>
        <v/>
      </c>
      <c r="I2095" s="0" t="str">
        <f aca="false">IF(G2095=1,INT(ROUND((A2095-Debut)*86400,0)/3600),"")</f>
        <v/>
      </c>
      <c r="J2095" s="0" t="str">
        <f aca="false">IF(OR(A2095="",B2095=""),"",ROUND((B2095-A2095)*86400,0))</f>
        <v/>
      </c>
      <c r="K2095" s="37" t="str">
        <f aca="false">IF(G2095=1,IF(COUNTIFS($C:$C,C2095,$G:$G,1,$A:$A,"&gt;="&amp;(A2095-FenetreInterm/86400),$A:$A,"&lt;="&amp;A2095)&gt;=NbInterm,1,0),"")</f>
        <v/>
      </c>
      <c r="L2095" s="37" t="str">
        <f aca="false">IF(G2095=1,IF(B2095="",0,IF(J2095&lt;SeuilFugitive,1,0)),"")</f>
        <v/>
      </c>
      <c r="M2095" s="37" t="str">
        <f aca="false">IF(G2095=1,IF(B2095="",IF((Fin-A2095)*24&gt;SeuilFigee,1,0),IF(J2095&gt;SeuilFigee*3600,1,0)),"")</f>
        <v/>
      </c>
      <c r="N2095" s="0" t="str">
        <f aca="false">IF(G2095=1,IF(COUNTIF(H$2:H2095,H2095)=1,COUNTIF($H:$H,H2095),""),"")</f>
        <v/>
      </c>
      <c r="O2095" s="0" t="str">
        <f aca="false">IF(G2095=1,IF(COUNTIF(I$2:I2095,I2095)=1,COUNTIF($I:$I,I2095),""),"")</f>
        <v/>
      </c>
      <c r="P2095" s="38" t="str">
        <f aca="false">IF(G2095=1,IF(COUNTIFS(C$2:C2095,C2095,G$2:G2095,1)=1,COUNTIFS($C:$C,C2095,$G:$G,1)+ROW()/10000000,""),"")</f>
        <v/>
      </c>
      <c r="Q2095" s="0" t="str">
        <f aca="false">IF(K2095=1,IF(COUNTIFS(C$2:C2095,C2095,K$2:K2095,1)=1,1,0),"")</f>
        <v/>
      </c>
      <c r="R2095" s="0" t="str">
        <f aca="false">IF(M2095=1,IF(COUNTIFS(C$2:C2095,C2095,M$2:M2095,1)=1,1,0),"")</f>
        <v/>
      </c>
      <c r="S2095" s="0" t="str">
        <f aca="false">IF(L2095=1,IF(COUNTIFS(C$2:C2095,C2095,L$2:L2095,1)=1,1,0),"")</f>
        <v/>
      </c>
      <c r="T2095" s="38" t="str">
        <f aca="false">IF(N2095="","",N2095+ROW()/10000000)</f>
        <v/>
      </c>
      <c r="U2095" s="0" t="str">
        <f aca="false">IF(G2095=1,IF(B2095="",1,0),"")</f>
        <v/>
      </c>
    </row>
    <row r="2096" customFormat="false" ht="15" hidden="false" customHeight="false" outlineLevel="0" collapsed="false">
      <c r="A2096" s="35"/>
      <c r="B2096" s="35"/>
      <c r="G2096" s="0" t="str">
        <f aca="false">IF(A2096="","",IF(AND(A2096&gt;=Debut,A2096&lt;Fin),1,0))</f>
        <v/>
      </c>
      <c r="H2096" s="0" t="str">
        <f aca="false">IF(G2096=1,INT(ROUND((A2096-Debut)*86400,0)/600),"")</f>
        <v/>
      </c>
      <c r="I2096" s="0" t="str">
        <f aca="false">IF(G2096=1,INT(ROUND((A2096-Debut)*86400,0)/3600),"")</f>
        <v/>
      </c>
      <c r="J2096" s="0" t="str">
        <f aca="false">IF(OR(A2096="",B2096=""),"",ROUND((B2096-A2096)*86400,0))</f>
        <v/>
      </c>
      <c r="K2096" s="37" t="str">
        <f aca="false">IF(G2096=1,IF(COUNTIFS($C:$C,C2096,$G:$G,1,$A:$A,"&gt;="&amp;(A2096-FenetreInterm/86400),$A:$A,"&lt;="&amp;A2096)&gt;=NbInterm,1,0),"")</f>
        <v/>
      </c>
      <c r="L2096" s="37" t="str">
        <f aca="false">IF(G2096=1,IF(B2096="",0,IF(J2096&lt;SeuilFugitive,1,0)),"")</f>
        <v/>
      </c>
      <c r="M2096" s="37" t="str">
        <f aca="false">IF(G2096=1,IF(B2096="",IF((Fin-A2096)*24&gt;SeuilFigee,1,0),IF(J2096&gt;SeuilFigee*3600,1,0)),"")</f>
        <v/>
      </c>
      <c r="N2096" s="0" t="str">
        <f aca="false">IF(G2096=1,IF(COUNTIF(H$2:H2096,H2096)=1,COUNTIF($H:$H,H2096),""),"")</f>
        <v/>
      </c>
      <c r="O2096" s="0" t="str">
        <f aca="false">IF(G2096=1,IF(COUNTIF(I$2:I2096,I2096)=1,COUNTIF($I:$I,I2096),""),"")</f>
        <v/>
      </c>
      <c r="P2096" s="38" t="str">
        <f aca="false">IF(G2096=1,IF(COUNTIFS(C$2:C2096,C2096,G$2:G2096,1)=1,COUNTIFS($C:$C,C2096,$G:$G,1)+ROW()/10000000,""),"")</f>
        <v/>
      </c>
      <c r="Q2096" s="0" t="str">
        <f aca="false">IF(K2096=1,IF(COUNTIFS(C$2:C2096,C2096,K$2:K2096,1)=1,1,0),"")</f>
        <v/>
      </c>
      <c r="R2096" s="0" t="str">
        <f aca="false">IF(M2096=1,IF(COUNTIFS(C$2:C2096,C2096,M$2:M2096,1)=1,1,0),"")</f>
        <v/>
      </c>
      <c r="S2096" s="0" t="str">
        <f aca="false">IF(L2096=1,IF(COUNTIFS(C$2:C2096,C2096,L$2:L2096,1)=1,1,0),"")</f>
        <v/>
      </c>
      <c r="T2096" s="38" t="str">
        <f aca="false">IF(N2096="","",N2096+ROW()/10000000)</f>
        <v/>
      </c>
      <c r="U2096" s="0" t="str">
        <f aca="false">IF(G2096=1,IF(B2096="",1,0),"")</f>
        <v/>
      </c>
    </row>
    <row r="2097" customFormat="false" ht="15" hidden="false" customHeight="false" outlineLevel="0" collapsed="false">
      <c r="A2097" s="35"/>
      <c r="B2097" s="35"/>
      <c r="G2097" s="0" t="str">
        <f aca="false">IF(A2097="","",IF(AND(A2097&gt;=Debut,A2097&lt;Fin),1,0))</f>
        <v/>
      </c>
      <c r="H2097" s="0" t="str">
        <f aca="false">IF(G2097=1,INT(ROUND((A2097-Debut)*86400,0)/600),"")</f>
        <v/>
      </c>
      <c r="I2097" s="0" t="str">
        <f aca="false">IF(G2097=1,INT(ROUND((A2097-Debut)*86400,0)/3600),"")</f>
        <v/>
      </c>
      <c r="J2097" s="0" t="str">
        <f aca="false">IF(OR(A2097="",B2097=""),"",ROUND((B2097-A2097)*86400,0))</f>
        <v/>
      </c>
      <c r="K2097" s="37" t="str">
        <f aca="false">IF(G2097=1,IF(COUNTIFS($C:$C,C2097,$G:$G,1,$A:$A,"&gt;="&amp;(A2097-FenetreInterm/86400),$A:$A,"&lt;="&amp;A2097)&gt;=NbInterm,1,0),"")</f>
        <v/>
      </c>
      <c r="L2097" s="37" t="str">
        <f aca="false">IF(G2097=1,IF(B2097="",0,IF(J2097&lt;SeuilFugitive,1,0)),"")</f>
        <v/>
      </c>
      <c r="M2097" s="37" t="str">
        <f aca="false">IF(G2097=1,IF(B2097="",IF((Fin-A2097)*24&gt;SeuilFigee,1,0),IF(J2097&gt;SeuilFigee*3600,1,0)),"")</f>
        <v/>
      </c>
      <c r="N2097" s="0" t="str">
        <f aca="false">IF(G2097=1,IF(COUNTIF(H$2:H2097,H2097)=1,COUNTIF($H:$H,H2097),""),"")</f>
        <v/>
      </c>
      <c r="O2097" s="0" t="str">
        <f aca="false">IF(G2097=1,IF(COUNTIF(I$2:I2097,I2097)=1,COUNTIF($I:$I,I2097),""),"")</f>
        <v/>
      </c>
      <c r="P2097" s="38" t="str">
        <f aca="false">IF(G2097=1,IF(COUNTIFS(C$2:C2097,C2097,G$2:G2097,1)=1,COUNTIFS($C:$C,C2097,$G:$G,1)+ROW()/10000000,""),"")</f>
        <v/>
      </c>
      <c r="Q2097" s="0" t="str">
        <f aca="false">IF(K2097=1,IF(COUNTIFS(C$2:C2097,C2097,K$2:K2097,1)=1,1,0),"")</f>
        <v/>
      </c>
      <c r="R2097" s="0" t="str">
        <f aca="false">IF(M2097=1,IF(COUNTIFS(C$2:C2097,C2097,M$2:M2097,1)=1,1,0),"")</f>
        <v/>
      </c>
      <c r="S2097" s="0" t="str">
        <f aca="false">IF(L2097=1,IF(COUNTIFS(C$2:C2097,C2097,L$2:L2097,1)=1,1,0),"")</f>
        <v/>
      </c>
      <c r="T2097" s="38" t="str">
        <f aca="false">IF(N2097="","",N2097+ROW()/10000000)</f>
        <v/>
      </c>
      <c r="U2097" s="0" t="str">
        <f aca="false">IF(G2097=1,IF(B2097="",1,0),"")</f>
        <v/>
      </c>
    </row>
    <row r="2098" customFormat="false" ht="15" hidden="false" customHeight="false" outlineLevel="0" collapsed="false">
      <c r="A2098" s="35"/>
      <c r="B2098" s="35"/>
      <c r="G2098" s="0" t="str">
        <f aca="false">IF(A2098="","",IF(AND(A2098&gt;=Debut,A2098&lt;Fin),1,0))</f>
        <v/>
      </c>
      <c r="H2098" s="0" t="str">
        <f aca="false">IF(G2098=1,INT(ROUND((A2098-Debut)*86400,0)/600),"")</f>
        <v/>
      </c>
      <c r="I2098" s="0" t="str">
        <f aca="false">IF(G2098=1,INT(ROUND((A2098-Debut)*86400,0)/3600),"")</f>
        <v/>
      </c>
      <c r="J2098" s="0" t="str">
        <f aca="false">IF(OR(A2098="",B2098=""),"",ROUND((B2098-A2098)*86400,0))</f>
        <v/>
      </c>
      <c r="K2098" s="37" t="str">
        <f aca="false">IF(G2098=1,IF(COUNTIFS($C:$C,C2098,$G:$G,1,$A:$A,"&gt;="&amp;(A2098-FenetreInterm/86400),$A:$A,"&lt;="&amp;A2098)&gt;=NbInterm,1,0),"")</f>
        <v/>
      </c>
      <c r="L2098" s="37" t="str">
        <f aca="false">IF(G2098=1,IF(B2098="",0,IF(J2098&lt;SeuilFugitive,1,0)),"")</f>
        <v/>
      </c>
      <c r="M2098" s="37" t="str">
        <f aca="false">IF(G2098=1,IF(B2098="",IF((Fin-A2098)*24&gt;SeuilFigee,1,0),IF(J2098&gt;SeuilFigee*3600,1,0)),"")</f>
        <v/>
      </c>
      <c r="N2098" s="0" t="str">
        <f aca="false">IF(G2098=1,IF(COUNTIF(H$2:H2098,H2098)=1,COUNTIF($H:$H,H2098),""),"")</f>
        <v/>
      </c>
      <c r="O2098" s="0" t="str">
        <f aca="false">IF(G2098=1,IF(COUNTIF(I$2:I2098,I2098)=1,COUNTIF($I:$I,I2098),""),"")</f>
        <v/>
      </c>
      <c r="P2098" s="38" t="str">
        <f aca="false">IF(G2098=1,IF(COUNTIFS(C$2:C2098,C2098,G$2:G2098,1)=1,COUNTIFS($C:$C,C2098,$G:$G,1)+ROW()/10000000,""),"")</f>
        <v/>
      </c>
      <c r="Q2098" s="0" t="str">
        <f aca="false">IF(K2098=1,IF(COUNTIFS(C$2:C2098,C2098,K$2:K2098,1)=1,1,0),"")</f>
        <v/>
      </c>
      <c r="R2098" s="0" t="str">
        <f aca="false">IF(M2098=1,IF(COUNTIFS(C$2:C2098,C2098,M$2:M2098,1)=1,1,0),"")</f>
        <v/>
      </c>
      <c r="S2098" s="0" t="str">
        <f aca="false">IF(L2098=1,IF(COUNTIFS(C$2:C2098,C2098,L$2:L2098,1)=1,1,0),"")</f>
        <v/>
      </c>
      <c r="T2098" s="38" t="str">
        <f aca="false">IF(N2098="","",N2098+ROW()/10000000)</f>
        <v/>
      </c>
      <c r="U2098" s="0" t="str">
        <f aca="false">IF(G2098=1,IF(B2098="",1,0),"")</f>
        <v/>
      </c>
    </row>
    <row r="2099" customFormat="false" ht="15" hidden="false" customHeight="false" outlineLevel="0" collapsed="false">
      <c r="A2099" s="35"/>
      <c r="B2099" s="35"/>
      <c r="G2099" s="0" t="str">
        <f aca="false">IF(A2099="","",IF(AND(A2099&gt;=Debut,A2099&lt;Fin),1,0))</f>
        <v/>
      </c>
      <c r="H2099" s="0" t="str">
        <f aca="false">IF(G2099=1,INT(ROUND((A2099-Debut)*86400,0)/600),"")</f>
        <v/>
      </c>
      <c r="I2099" s="0" t="str">
        <f aca="false">IF(G2099=1,INT(ROUND((A2099-Debut)*86400,0)/3600),"")</f>
        <v/>
      </c>
      <c r="J2099" s="0" t="str">
        <f aca="false">IF(OR(A2099="",B2099=""),"",ROUND((B2099-A2099)*86400,0))</f>
        <v/>
      </c>
      <c r="K2099" s="37" t="str">
        <f aca="false">IF(G2099=1,IF(COUNTIFS($C:$C,C2099,$G:$G,1,$A:$A,"&gt;="&amp;(A2099-FenetreInterm/86400),$A:$A,"&lt;="&amp;A2099)&gt;=NbInterm,1,0),"")</f>
        <v/>
      </c>
      <c r="L2099" s="37" t="str">
        <f aca="false">IF(G2099=1,IF(B2099="",0,IF(J2099&lt;SeuilFugitive,1,0)),"")</f>
        <v/>
      </c>
      <c r="M2099" s="37" t="str">
        <f aca="false">IF(G2099=1,IF(B2099="",IF((Fin-A2099)*24&gt;SeuilFigee,1,0),IF(J2099&gt;SeuilFigee*3600,1,0)),"")</f>
        <v/>
      </c>
      <c r="N2099" s="0" t="str">
        <f aca="false">IF(G2099=1,IF(COUNTIF(H$2:H2099,H2099)=1,COUNTIF($H:$H,H2099),""),"")</f>
        <v/>
      </c>
      <c r="O2099" s="0" t="str">
        <f aca="false">IF(G2099=1,IF(COUNTIF(I$2:I2099,I2099)=1,COUNTIF($I:$I,I2099),""),"")</f>
        <v/>
      </c>
      <c r="P2099" s="38" t="str">
        <f aca="false">IF(G2099=1,IF(COUNTIFS(C$2:C2099,C2099,G$2:G2099,1)=1,COUNTIFS($C:$C,C2099,$G:$G,1)+ROW()/10000000,""),"")</f>
        <v/>
      </c>
      <c r="Q2099" s="0" t="str">
        <f aca="false">IF(K2099=1,IF(COUNTIFS(C$2:C2099,C2099,K$2:K2099,1)=1,1,0),"")</f>
        <v/>
      </c>
      <c r="R2099" s="0" t="str">
        <f aca="false">IF(M2099=1,IF(COUNTIFS(C$2:C2099,C2099,M$2:M2099,1)=1,1,0),"")</f>
        <v/>
      </c>
      <c r="S2099" s="0" t="str">
        <f aca="false">IF(L2099=1,IF(COUNTIFS(C$2:C2099,C2099,L$2:L2099,1)=1,1,0),"")</f>
        <v/>
      </c>
      <c r="T2099" s="38" t="str">
        <f aca="false">IF(N2099="","",N2099+ROW()/10000000)</f>
        <v/>
      </c>
      <c r="U2099" s="0" t="str">
        <f aca="false">IF(G2099=1,IF(B2099="",1,0),"")</f>
        <v/>
      </c>
    </row>
    <row r="2100" customFormat="false" ht="15" hidden="false" customHeight="false" outlineLevel="0" collapsed="false">
      <c r="A2100" s="35"/>
      <c r="B2100" s="35"/>
      <c r="G2100" s="0" t="str">
        <f aca="false">IF(A2100="","",IF(AND(A2100&gt;=Debut,A2100&lt;Fin),1,0))</f>
        <v/>
      </c>
      <c r="H2100" s="0" t="str">
        <f aca="false">IF(G2100=1,INT(ROUND((A2100-Debut)*86400,0)/600),"")</f>
        <v/>
      </c>
      <c r="I2100" s="0" t="str">
        <f aca="false">IF(G2100=1,INT(ROUND((A2100-Debut)*86400,0)/3600),"")</f>
        <v/>
      </c>
      <c r="J2100" s="0" t="str">
        <f aca="false">IF(OR(A2100="",B2100=""),"",ROUND((B2100-A2100)*86400,0))</f>
        <v/>
      </c>
      <c r="K2100" s="37" t="str">
        <f aca="false">IF(G2100=1,IF(COUNTIFS($C:$C,C2100,$G:$G,1,$A:$A,"&gt;="&amp;(A2100-FenetreInterm/86400),$A:$A,"&lt;="&amp;A2100)&gt;=NbInterm,1,0),"")</f>
        <v/>
      </c>
      <c r="L2100" s="37" t="str">
        <f aca="false">IF(G2100=1,IF(B2100="",0,IF(J2100&lt;SeuilFugitive,1,0)),"")</f>
        <v/>
      </c>
      <c r="M2100" s="37" t="str">
        <f aca="false">IF(G2100=1,IF(B2100="",IF((Fin-A2100)*24&gt;SeuilFigee,1,0),IF(J2100&gt;SeuilFigee*3600,1,0)),"")</f>
        <v/>
      </c>
      <c r="N2100" s="0" t="str">
        <f aca="false">IF(G2100=1,IF(COUNTIF(H$2:H2100,H2100)=1,COUNTIF($H:$H,H2100),""),"")</f>
        <v/>
      </c>
      <c r="O2100" s="0" t="str">
        <f aca="false">IF(G2100=1,IF(COUNTIF(I$2:I2100,I2100)=1,COUNTIF($I:$I,I2100),""),"")</f>
        <v/>
      </c>
      <c r="P2100" s="38" t="str">
        <f aca="false">IF(G2100=1,IF(COUNTIFS(C$2:C2100,C2100,G$2:G2100,1)=1,COUNTIFS($C:$C,C2100,$G:$G,1)+ROW()/10000000,""),"")</f>
        <v/>
      </c>
      <c r="Q2100" s="0" t="str">
        <f aca="false">IF(K2100=1,IF(COUNTIFS(C$2:C2100,C2100,K$2:K2100,1)=1,1,0),"")</f>
        <v/>
      </c>
      <c r="R2100" s="0" t="str">
        <f aca="false">IF(M2100=1,IF(COUNTIFS(C$2:C2100,C2100,M$2:M2100,1)=1,1,0),"")</f>
        <v/>
      </c>
      <c r="S2100" s="0" t="str">
        <f aca="false">IF(L2100=1,IF(COUNTIFS(C$2:C2100,C2100,L$2:L2100,1)=1,1,0),"")</f>
        <v/>
      </c>
      <c r="T2100" s="38" t="str">
        <f aca="false">IF(N2100="","",N2100+ROW()/10000000)</f>
        <v/>
      </c>
      <c r="U2100" s="0" t="str">
        <f aca="false">IF(G2100=1,IF(B2100="",1,0),"")</f>
        <v/>
      </c>
    </row>
    <row r="2101" customFormat="false" ht="15" hidden="false" customHeight="false" outlineLevel="0" collapsed="false">
      <c r="A2101" s="35"/>
      <c r="B2101" s="35"/>
      <c r="G2101" s="0" t="str">
        <f aca="false">IF(A2101="","",IF(AND(A2101&gt;=Debut,A2101&lt;Fin),1,0))</f>
        <v/>
      </c>
      <c r="H2101" s="0" t="str">
        <f aca="false">IF(G2101=1,INT(ROUND((A2101-Debut)*86400,0)/600),"")</f>
        <v/>
      </c>
      <c r="I2101" s="0" t="str">
        <f aca="false">IF(G2101=1,INT(ROUND((A2101-Debut)*86400,0)/3600),"")</f>
        <v/>
      </c>
      <c r="J2101" s="0" t="str">
        <f aca="false">IF(OR(A2101="",B2101=""),"",ROUND((B2101-A2101)*86400,0))</f>
        <v/>
      </c>
      <c r="K2101" s="37" t="str">
        <f aca="false">IF(G2101=1,IF(COUNTIFS($C:$C,C2101,$G:$G,1,$A:$A,"&gt;="&amp;(A2101-FenetreInterm/86400),$A:$A,"&lt;="&amp;A2101)&gt;=NbInterm,1,0),"")</f>
        <v/>
      </c>
      <c r="L2101" s="37" t="str">
        <f aca="false">IF(G2101=1,IF(B2101="",0,IF(J2101&lt;SeuilFugitive,1,0)),"")</f>
        <v/>
      </c>
      <c r="M2101" s="37" t="str">
        <f aca="false">IF(G2101=1,IF(B2101="",IF((Fin-A2101)*24&gt;SeuilFigee,1,0),IF(J2101&gt;SeuilFigee*3600,1,0)),"")</f>
        <v/>
      </c>
      <c r="N2101" s="0" t="str">
        <f aca="false">IF(G2101=1,IF(COUNTIF(H$2:H2101,H2101)=1,COUNTIF($H:$H,H2101),""),"")</f>
        <v/>
      </c>
      <c r="O2101" s="0" t="str">
        <f aca="false">IF(G2101=1,IF(COUNTIF(I$2:I2101,I2101)=1,COUNTIF($I:$I,I2101),""),"")</f>
        <v/>
      </c>
      <c r="P2101" s="38" t="str">
        <f aca="false">IF(G2101=1,IF(COUNTIFS(C$2:C2101,C2101,G$2:G2101,1)=1,COUNTIFS($C:$C,C2101,$G:$G,1)+ROW()/10000000,""),"")</f>
        <v/>
      </c>
      <c r="Q2101" s="0" t="str">
        <f aca="false">IF(K2101=1,IF(COUNTIFS(C$2:C2101,C2101,K$2:K2101,1)=1,1,0),"")</f>
        <v/>
      </c>
      <c r="R2101" s="0" t="str">
        <f aca="false">IF(M2101=1,IF(COUNTIFS(C$2:C2101,C2101,M$2:M2101,1)=1,1,0),"")</f>
        <v/>
      </c>
      <c r="S2101" s="0" t="str">
        <f aca="false">IF(L2101=1,IF(COUNTIFS(C$2:C2101,C2101,L$2:L2101,1)=1,1,0),"")</f>
        <v/>
      </c>
      <c r="T2101" s="38" t="str">
        <f aca="false">IF(N2101="","",N2101+ROW()/10000000)</f>
        <v/>
      </c>
      <c r="U2101" s="0" t="str">
        <f aca="false">IF(G2101=1,IF(B2101="",1,0),"")</f>
        <v/>
      </c>
    </row>
    <row r="2102" customFormat="false" ht="15" hidden="false" customHeight="false" outlineLevel="0" collapsed="false">
      <c r="A2102" s="35"/>
      <c r="B2102" s="35"/>
      <c r="G2102" s="0" t="str">
        <f aca="false">IF(A2102="","",IF(AND(A2102&gt;=Debut,A2102&lt;Fin),1,0))</f>
        <v/>
      </c>
      <c r="H2102" s="0" t="str">
        <f aca="false">IF(G2102=1,INT(ROUND((A2102-Debut)*86400,0)/600),"")</f>
        <v/>
      </c>
      <c r="I2102" s="0" t="str">
        <f aca="false">IF(G2102=1,INT(ROUND((A2102-Debut)*86400,0)/3600),"")</f>
        <v/>
      </c>
      <c r="J2102" s="0" t="str">
        <f aca="false">IF(OR(A2102="",B2102=""),"",ROUND((B2102-A2102)*86400,0))</f>
        <v/>
      </c>
      <c r="K2102" s="37" t="str">
        <f aca="false">IF(G2102=1,IF(COUNTIFS($C:$C,C2102,$G:$G,1,$A:$A,"&gt;="&amp;(A2102-FenetreInterm/86400),$A:$A,"&lt;="&amp;A2102)&gt;=NbInterm,1,0),"")</f>
        <v/>
      </c>
      <c r="L2102" s="37" t="str">
        <f aca="false">IF(G2102=1,IF(B2102="",0,IF(J2102&lt;SeuilFugitive,1,0)),"")</f>
        <v/>
      </c>
      <c r="M2102" s="37" t="str">
        <f aca="false">IF(G2102=1,IF(B2102="",IF((Fin-A2102)*24&gt;SeuilFigee,1,0),IF(J2102&gt;SeuilFigee*3600,1,0)),"")</f>
        <v/>
      </c>
      <c r="N2102" s="0" t="str">
        <f aca="false">IF(G2102=1,IF(COUNTIF(H$2:H2102,H2102)=1,COUNTIF($H:$H,H2102),""),"")</f>
        <v/>
      </c>
      <c r="O2102" s="0" t="str">
        <f aca="false">IF(G2102=1,IF(COUNTIF(I$2:I2102,I2102)=1,COUNTIF($I:$I,I2102),""),"")</f>
        <v/>
      </c>
      <c r="P2102" s="38" t="str">
        <f aca="false">IF(G2102=1,IF(COUNTIFS(C$2:C2102,C2102,G$2:G2102,1)=1,COUNTIFS($C:$C,C2102,$G:$G,1)+ROW()/10000000,""),"")</f>
        <v/>
      </c>
      <c r="Q2102" s="0" t="str">
        <f aca="false">IF(K2102=1,IF(COUNTIFS(C$2:C2102,C2102,K$2:K2102,1)=1,1,0),"")</f>
        <v/>
      </c>
      <c r="R2102" s="0" t="str">
        <f aca="false">IF(M2102=1,IF(COUNTIFS(C$2:C2102,C2102,M$2:M2102,1)=1,1,0),"")</f>
        <v/>
      </c>
      <c r="S2102" s="0" t="str">
        <f aca="false">IF(L2102=1,IF(COUNTIFS(C$2:C2102,C2102,L$2:L2102,1)=1,1,0),"")</f>
        <v/>
      </c>
      <c r="T2102" s="38" t="str">
        <f aca="false">IF(N2102="","",N2102+ROW()/10000000)</f>
        <v/>
      </c>
      <c r="U2102" s="0" t="str">
        <f aca="false">IF(G2102=1,IF(B2102="",1,0),"")</f>
        <v/>
      </c>
    </row>
    <row r="2103" customFormat="false" ht="15" hidden="false" customHeight="false" outlineLevel="0" collapsed="false">
      <c r="A2103" s="35"/>
      <c r="B2103" s="35"/>
      <c r="G2103" s="0" t="str">
        <f aca="false">IF(A2103="","",IF(AND(A2103&gt;=Debut,A2103&lt;Fin),1,0))</f>
        <v/>
      </c>
      <c r="H2103" s="0" t="str">
        <f aca="false">IF(G2103=1,INT(ROUND((A2103-Debut)*86400,0)/600),"")</f>
        <v/>
      </c>
      <c r="I2103" s="0" t="str">
        <f aca="false">IF(G2103=1,INT(ROUND((A2103-Debut)*86400,0)/3600),"")</f>
        <v/>
      </c>
      <c r="J2103" s="0" t="str">
        <f aca="false">IF(OR(A2103="",B2103=""),"",ROUND((B2103-A2103)*86400,0))</f>
        <v/>
      </c>
      <c r="K2103" s="37" t="str">
        <f aca="false">IF(G2103=1,IF(COUNTIFS($C:$C,C2103,$G:$G,1,$A:$A,"&gt;="&amp;(A2103-FenetreInterm/86400),$A:$A,"&lt;="&amp;A2103)&gt;=NbInterm,1,0),"")</f>
        <v/>
      </c>
      <c r="L2103" s="37" t="str">
        <f aca="false">IF(G2103=1,IF(B2103="",0,IF(J2103&lt;SeuilFugitive,1,0)),"")</f>
        <v/>
      </c>
      <c r="M2103" s="37" t="str">
        <f aca="false">IF(G2103=1,IF(B2103="",IF((Fin-A2103)*24&gt;SeuilFigee,1,0),IF(J2103&gt;SeuilFigee*3600,1,0)),"")</f>
        <v/>
      </c>
      <c r="N2103" s="0" t="str">
        <f aca="false">IF(G2103=1,IF(COUNTIF(H$2:H2103,H2103)=1,COUNTIF($H:$H,H2103),""),"")</f>
        <v/>
      </c>
      <c r="O2103" s="0" t="str">
        <f aca="false">IF(G2103=1,IF(COUNTIF(I$2:I2103,I2103)=1,COUNTIF($I:$I,I2103),""),"")</f>
        <v/>
      </c>
      <c r="P2103" s="38" t="str">
        <f aca="false">IF(G2103=1,IF(COUNTIFS(C$2:C2103,C2103,G$2:G2103,1)=1,COUNTIFS($C:$C,C2103,$G:$G,1)+ROW()/10000000,""),"")</f>
        <v/>
      </c>
      <c r="Q2103" s="0" t="str">
        <f aca="false">IF(K2103=1,IF(COUNTIFS(C$2:C2103,C2103,K$2:K2103,1)=1,1,0),"")</f>
        <v/>
      </c>
      <c r="R2103" s="0" t="str">
        <f aca="false">IF(M2103=1,IF(COUNTIFS(C$2:C2103,C2103,M$2:M2103,1)=1,1,0),"")</f>
        <v/>
      </c>
      <c r="S2103" s="0" t="str">
        <f aca="false">IF(L2103=1,IF(COUNTIFS(C$2:C2103,C2103,L$2:L2103,1)=1,1,0),"")</f>
        <v/>
      </c>
      <c r="T2103" s="38" t="str">
        <f aca="false">IF(N2103="","",N2103+ROW()/10000000)</f>
        <v/>
      </c>
      <c r="U2103" s="0" t="str">
        <f aca="false">IF(G2103=1,IF(B2103="",1,0),"")</f>
        <v/>
      </c>
    </row>
    <row r="2104" customFormat="false" ht="15" hidden="false" customHeight="false" outlineLevel="0" collapsed="false">
      <c r="A2104" s="35"/>
      <c r="B2104" s="35"/>
      <c r="G2104" s="0" t="str">
        <f aca="false">IF(A2104="","",IF(AND(A2104&gt;=Debut,A2104&lt;Fin),1,0))</f>
        <v/>
      </c>
      <c r="H2104" s="0" t="str">
        <f aca="false">IF(G2104=1,INT(ROUND((A2104-Debut)*86400,0)/600),"")</f>
        <v/>
      </c>
      <c r="I2104" s="0" t="str">
        <f aca="false">IF(G2104=1,INT(ROUND((A2104-Debut)*86400,0)/3600),"")</f>
        <v/>
      </c>
      <c r="J2104" s="0" t="str">
        <f aca="false">IF(OR(A2104="",B2104=""),"",ROUND((B2104-A2104)*86400,0))</f>
        <v/>
      </c>
      <c r="K2104" s="37" t="str">
        <f aca="false">IF(G2104=1,IF(COUNTIFS($C:$C,C2104,$G:$G,1,$A:$A,"&gt;="&amp;(A2104-FenetreInterm/86400),$A:$A,"&lt;="&amp;A2104)&gt;=NbInterm,1,0),"")</f>
        <v/>
      </c>
      <c r="L2104" s="37" t="str">
        <f aca="false">IF(G2104=1,IF(B2104="",0,IF(J2104&lt;SeuilFugitive,1,0)),"")</f>
        <v/>
      </c>
      <c r="M2104" s="37" t="str">
        <f aca="false">IF(G2104=1,IF(B2104="",IF((Fin-A2104)*24&gt;SeuilFigee,1,0),IF(J2104&gt;SeuilFigee*3600,1,0)),"")</f>
        <v/>
      </c>
      <c r="N2104" s="0" t="str">
        <f aca="false">IF(G2104=1,IF(COUNTIF(H$2:H2104,H2104)=1,COUNTIF($H:$H,H2104),""),"")</f>
        <v/>
      </c>
      <c r="O2104" s="0" t="str">
        <f aca="false">IF(G2104=1,IF(COUNTIF(I$2:I2104,I2104)=1,COUNTIF($I:$I,I2104),""),"")</f>
        <v/>
      </c>
      <c r="P2104" s="38" t="str">
        <f aca="false">IF(G2104=1,IF(COUNTIFS(C$2:C2104,C2104,G$2:G2104,1)=1,COUNTIFS($C:$C,C2104,$G:$G,1)+ROW()/10000000,""),"")</f>
        <v/>
      </c>
      <c r="Q2104" s="0" t="str">
        <f aca="false">IF(K2104=1,IF(COUNTIFS(C$2:C2104,C2104,K$2:K2104,1)=1,1,0),"")</f>
        <v/>
      </c>
      <c r="R2104" s="0" t="str">
        <f aca="false">IF(M2104=1,IF(COUNTIFS(C$2:C2104,C2104,M$2:M2104,1)=1,1,0),"")</f>
        <v/>
      </c>
      <c r="S2104" s="0" t="str">
        <f aca="false">IF(L2104=1,IF(COUNTIFS(C$2:C2104,C2104,L$2:L2104,1)=1,1,0),"")</f>
        <v/>
      </c>
      <c r="T2104" s="38" t="str">
        <f aca="false">IF(N2104="","",N2104+ROW()/10000000)</f>
        <v/>
      </c>
      <c r="U2104" s="0" t="str">
        <f aca="false">IF(G2104=1,IF(B2104="",1,0),"")</f>
        <v/>
      </c>
    </row>
    <row r="2105" customFormat="false" ht="15" hidden="false" customHeight="false" outlineLevel="0" collapsed="false">
      <c r="A2105" s="35"/>
      <c r="B2105" s="35"/>
      <c r="G2105" s="0" t="str">
        <f aca="false">IF(A2105="","",IF(AND(A2105&gt;=Debut,A2105&lt;Fin),1,0))</f>
        <v/>
      </c>
      <c r="H2105" s="0" t="str">
        <f aca="false">IF(G2105=1,INT(ROUND((A2105-Debut)*86400,0)/600),"")</f>
        <v/>
      </c>
      <c r="I2105" s="0" t="str">
        <f aca="false">IF(G2105=1,INT(ROUND((A2105-Debut)*86400,0)/3600),"")</f>
        <v/>
      </c>
      <c r="J2105" s="0" t="str">
        <f aca="false">IF(OR(A2105="",B2105=""),"",ROUND((B2105-A2105)*86400,0))</f>
        <v/>
      </c>
      <c r="K2105" s="37" t="str">
        <f aca="false">IF(G2105=1,IF(COUNTIFS($C:$C,C2105,$G:$G,1,$A:$A,"&gt;="&amp;(A2105-FenetreInterm/86400),$A:$A,"&lt;="&amp;A2105)&gt;=NbInterm,1,0),"")</f>
        <v/>
      </c>
      <c r="L2105" s="37" t="str">
        <f aca="false">IF(G2105=1,IF(B2105="",0,IF(J2105&lt;SeuilFugitive,1,0)),"")</f>
        <v/>
      </c>
      <c r="M2105" s="37" t="str">
        <f aca="false">IF(G2105=1,IF(B2105="",IF((Fin-A2105)*24&gt;SeuilFigee,1,0),IF(J2105&gt;SeuilFigee*3600,1,0)),"")</f>
        <v/>
      </c>
      <c r="N2105" s="0" t="str">
        <f aca="false">IF(G2105=1,IF(COUNTIF(H$2:H2105,H2105)=1,COUNTIF($H:$H,H2105),""),"")</f>
        <v/>
      </c>
      <c r="O2105" s="0" t="str">
        <f aca="false">IF(G2105=1,IF(COUNTIF(I$2:I2105,I2105)=1,COUNTIF($I:$I,I2105),""),"")</f>
        <v/>
      </c>
      <c r="P2105" s="38" t="str">
        <f aca="false">IF(G2105=1,IF(COUNTIFS(C$2:C2105,C2105,G$2:G2105,1)=1,COUNTIFS($C:$C,C2105,$G:$G,1)+ROW()/10000000,""),"")</f>
        <v/>
      </c>
      <c r="Q2105" s="0" t="str">
        <f aca="false">IF(K2105=1,IF(COUNTIFS(C$2:C2105,C2105,K$2:K2105,1)=1,1,0),"")</f>
        <v/>
      </c>
      <c r="R2105" s="0" t="str">
        <f aca="false">IF(M2105=1,IF(COUNTIFS(C$2:C2105,C2105,M$2:M2105,1)=1,1,0),"")</f>
        <v/>
      </c>
      <c r="S2105" s="0" t="str">
        <f aca="false">IF(L2105=1,IF(COUNTIFS(C$2:C2105,C2105,L$2:L2105,1)=1,1,0),"")</f>
        <v/>
      </c>
      <c r="T2105" s="38" t="str">
        <f aca="false">IF(N2105="","",N2105+ROW()/10000000)</f>
        <v/>
      </c>
      <c r="U2105" s="0" t="str">
        <f aca="false">IF(G2105=1,IF(B2105="",1,0),"")</f>
        <v/>
      </c>
    </row>
    <row r="2106" customFormat="false" ht="15" hidden="false" customHeight="false" outlineLevel="0" collapsed="false">
      <c r="A2106" s="35"/>
      <c r="B2106" s="35"/>
      <c r="G2106" s="0" t="str">
        <f aca="false">IF(A2106="","",IF(AND(A2106&gt;=Debut,A2106&lt;Fin),1,0))</f>
        <v/>
      </c>
      <c r="H2106" s="0" t="str">
        <f aca="false">IF(G2106=1,INT(ROUND((A2106-Debut)*86400,0)/600),"")</f>
        <v/>
      </c>
      <c r="I2106" s="0" t="str">
        <f aca="false">IF(G2106=1,INT(ROUND((A2106-Debut)*86400,0)/3600),"")</f>
        <v/>
      </c>
      <c r="J2106" s="0" t="str">
        <f aca="false">IF(OR(A2106="",B2106=""),"",ROUND((B2106-A2106)*86400,0))</f>
        <v/>
      </c>
      <c r="K2106" s="37" t="str">
        <f aca="false">IF(G2106=1,IF(COUNTIFS($C:$C,C2106,$G:$G,1,$A:$A,"&gt;="&amp;(A2106-FenetreInterm/86400),$A:$A,"&lt;="&amp;A2106)&gt;=NbInterm,1,0),"")</f>
        <v/>
      </c>
      <c r="L2106" s="37" t="str">
        <f aca="false">IF(G2106=1,IF(B2106="",0,IF(J2106&lt;SeuilFugitive,1,0)),"")</f>
        <v/>
      </c>
      <c r="M2106" s="37" t="str">
        <f aca="false">IF(G2106=1,IF(B2106="",IF((Fin-A2106)*24&gt;SeuilFigee,1,0),IF(J2106&gt;SeuilFigee*3600,1,0)),"")</f>
        <v/>
      </c>
      <c r="N2106" s="0" t="str">
        <f aca="false">IF(G2106=1,IF(COUNTIF(H$2:H2106,H2106)=1,COUNTIF($H:$H,H2106),""),"")</f>
        <v/>
      </c>
      <c r="O2106" s="0" t="str">
        <f aca="false">IF(G2106=1,IF(COUNTIF(I$2:I2106,I2106)=1,COUNTIF($I:$I,I2106),""),"")</f>
        <v/>
      </c>
      <c r="P2106" s="38" t="str">
        <f aca="false">IF(G2106=1,IF(COUNTIFS(C$2:C2106,C2106,G$2:G2106,1)=1,COUNTIFS($C:$C,C2106,$G:$G,1)+ROW()/10000000,""),"")</f>
        <v/>
      </c>
      <c r="Q2106" s="0" t="str">
        <f aca="false">IF(K2106=1,IF(COUNTIFS(C$2:C2106,C2106,K$2:K2106,1)=1,1,0),"")</f>
        <v/>
      </c>
      <c r="R2106" s="0" t="str">
        <f aca="false">IF(M2106=1,IF(COUNTIFS(C$2:C2106,C2106,M$2:M2106,1)=1,1,0),"")</f>
        <v/>
      </c>
      <c r="S2106" s="0" t="str">
        <f aca="false">IF(L2106=1,IF(COUNTIFS(C$2:C2106,C2106,L$2:L2106,1)=1,1,0),"")</f>
        <v/>
      </c>
      <c r="T2106" s="38" t="str">
        <f aca="false">IF(N2106="","",N2106+ROW()/10000000)</f>
        <v/>
      </c>
      <c r="U2106" s="0" t="str">
        <f aca="false">IF(G2106=1,IF(B2106="",1,0),"")</f>
        <v/>
      </c>
    </row>
    <row r="2107" customFormat="false" ht="15" hidden="false" customHeight="false" outlineLevel="0" collapsed="false">
      <c r="A2107" s="35"/>
      <c r="B2107" s="35"/>
      <c r="G2107" s="0" t="str">
        <f aca="false">IF(A2107="","",IF(AND(A2107&gt;=Debut,A2107&lt;Fin),1,0))</f>
        <v/>
      </c>
      <c r="H2107" s="0" t="str">
        <f aca="false">IF(G2107=1,INT(ROUND((A2107-Debut)*86400,0)/600),"")</f>
        <v/>
      </c>
      <c r="I2107" s="0" t="str">
        <f aca="false">IF(G2107=1,INT(ROUND((A2107-Debut)*86400,0)/3600),"")</f>
        <v/>
      </c>
      <c r="J2107" s="0" t="str">
        <f aca="false">IF(OR(A2107="",B2107=""),"",ROUND((B2107-A2107)*86400,0))</f>
        <v/>
      </c>
      <c r="K2107" s="37" t="str">
        <f aca="false">IF(G2107=1,IF(COUNTIFS($C:$C,C2107,$G:$G,1,$A:$A,"&gt;="&amp;(A2107-FenetreInterm/86400),$A:$A,"&lt;="&amp;A2107)&gt;=NbInterm,1,0),"")</f>
        <v/>
      </c>
      <c r="L2107" s="37" t="str">
        <f aca="false">IF(G2107=1,IF(B2107="",0,IF(J2107&lt;SeuilFugitive,1,0)),"")</f>
        <v/>
      </c>
      <c r="M2107" s="37" t="str">
        <f aca="false">IF(G2107=1,IF(B2107="",IF((Fin-A2107)*24&gt;SeuilFigee,1,0),IF(J2107&gt;SeuilFigee*3600,1,0)),"")</f>
        <v/>
      </c>
      <c r="N2107" s="0" t="str">
        <f aca="false">IF(G2107=1,IF(COUNTIF(H$2:H2107,H2107)=1,COUNTIF($H:$H,H2107),""),"")</f>
        <v/>
      </c>
      <c r="O2107" s="0" t="str">
        <f aca="false">IF(G2107=1,IF(COUNTIF(I$2:I2107,I2107)=1,COUNTIF($I:$I,I2107),""),"")</f>
        <v/>
      </c>
      <c r="P2107" s="38" t="str">
        <f aca="false">IF(G2107=1,IF(COUNTIFS(C$2:C2107,C2107,G$2:G2107,1)=1,COUNTIFS($C:$C,C2107,$G:$G,1)+ROW()/10000000,""),"")</f>
        <v/>
      </c>
      <c r="Q2107" s="0" t="str">
        <f aca="false">IF(K2107=1,IF(COUNTIFS(C$2:C2107,C2107,K$2:K2107,1)=1,1,0),"")</f>
        <v/>
      </c>
      <c r="R2107" s="0" t="str">
        <f aca="false">IF(M2107=1,IF(COUNTIFS(C$2:C2107,C2107,M$2:M2107,1)=1,1,0),"")</f>
        <v/>
      </c>
      <c r="S2107" s="0" t="str">
        <f aca="false">IF(L2107=1,IF(COUNTIFS(C$2:C2107,C2107,L$2:L2107,1)=1,1,0),"")</f>
        <v/>
      </c>
      <c r="T2107" s="38" t="str">
        <f aca="false">IF(N2107="","",N2107+ROW()/10000000)</f>
        <v/>
      </c>
      <c r="U2107" s="0" t="str">
        <f aca="false">IF(G2107=1,IF(B2107="",1,0),"")</f>
        <v/>
      </c>
    </row>
    <row r="2108" customFormat="false" ht="15" hidden="false" customHeight="false" outlineLevel="0" collapsed="false">
      <c r="A2108" s="35"/>
      <c r="B2108" s="35"/>
      <c r="G2108" s="0" t="str">
        <f aca="false">IF(A2108="","",IF(AND(A2108&gt;=Debut,A2108&lt;Fin),1,0))</f>
        <v/>
      </c>
      <c r="H2108" s="0" t="str">
        <f aca="false">IF(G2108=1,INT(ROUND((A2108-Debut)*86400,0)/600),"")</f>
        <v/>
      </c>
      <c r="I2108" s="0" t="str">
        <f aca="false">IF(G2108=1,INT(ROUND((A2108-Debut)*86400,0)/3600),"")</f>
        <v/>
      </c>
      <c r="J2108" s="0" t="str">
        <f aca="false">IF(OR(A2108="",B2108=""),"",ROUND((B2108-A2108)*86400,0))</f>
        <v/>
      </c>
      <c r="K2108" s="37" t="str">
        <f aca="false">IF(G2108=1,IF(COUNTIFS($C:$C,C2108,$G:$G,1,$A:$A,"&gt;="&amp;(A2108-FenetreInterm/86400),$A:$A,"&lt;="&amp;A2108)&gt;=NbInterm,1,0),"")</f>
        <v/>
      </c>
      <c r="L2108" s="37" t="str">
        <f aca="false">IF(G2108=1,IF(B2108="",0,IF(J2108&lt;SeuilFugitive,1,0)),"")</f>
        <v/>
      </c>
      <c r="M2108" s="37" t="str">
        <f aca="false">IF(G2108=1,IF(B2108="",IF((Fin-A2108)*24&gt;SeuilFigee,1,0),IF(J2108&gt;SeuilFigee*3600,1,0)),"")</f>
        <v/>
      </c>
      <c r="N2108" s="0" t="str">
        <f aca="false">IF(G2108=1,IF(COUNTIF(H$2:H2108,H2108)=1,COUNTIF($H:$H,H2108),""),"")</f>
        <v/>
      </c>
      <c r="O2108" s="0" t="str">
        <f aca="false">IF(G2108=1,IF(COUNTIF(I$2:I2108,I2108)=1,COUNTIF($I:$I,I2108),""),"")</f>
        <v/>
      </c>
      <c r="P2108" s="38" t="str">
        <f aca="false">IF(G2108=1,IF(COUNTIFS(C$2:C2108,C2108,G$2:G2108,1)=1,COUNTIFS($C:$C,C2108,$G:$G,1)+ROW()/10000000,""),"")</f>
        <v/>
      </c>
      <c r="Q2108" s="0" t="str">
        <f aca="false">IF(K2108=1,IF(COUNTIFS(C$2:C2108,C2108,K$2:K2108,1)=1,1,0),"")</f>
        <v/>
      </c>
      <c r="R2108" s="0" t="str">
        <f aca="false">IF(M2108=1,IF(COUNTIFS(C$2:C2108,C2108,M$2:M2108,1)=1,1,0),"")</f>
        <v/>
      </c>
      <c r="S2108" s="0" t="str">
        <f aca="false">IF(L2108=1,IF(COUNTIFS(C$2:C2108,C2108,L$2:L2108,1)=1,1,0),"")</f>
        <v/>
      </c>
      <c r="T2108" s="38" t="str">
        <f aca="false">IF(N2108="","",N2108+ROW()/10000000)</f>
        <v/>
      </c>
      <c r="U2108" s="0" t="str">
        <f aca="false">IF(G2108=1,IF(B2108="",1,0),"")</f>
        <v/>
      </c>
    </row>
    <row r="2109" customFormat="false" ht="15" hidden="false" customHeight="false" outlineLevel="0" collapsed="false">
      <c r="A2109" s="35"/>
      <c r="B2109" s="35"/>
      <c r="G2109" s="0" t="str">
        <f aca="false">IF(A2109="","",IF(AND(A2109&gt;=Debut,A2109&lt;Fin),1,0))</f>
        <v/>
      </c>
      <c r="H2109" s="0" t="str">
        <f aca="false">IF(G2109=1,INT(ROUND((A2109-Debut)*86400,0)/600),"")</f>
        <v/>
      </c>
      <c r="I2109" s="0" t="str">
        <f aca="false">IF(G2109=1,INT(ROUND((A2109-Debut)*86400,0)/3600),"")</f>
        <v/>
      </c>
      <c r="J2109" s="0" t="str">
        <f aca="false">IF(OR(A2109="",B2109=""),"",ROUND((B2109-A2109)*86400,0))</f>
        <v/>
      </c>
      <c r="K2109" s="37" t="str">
        <f aca="false">IF(G2109=1,IF(COUNTIFS($C:$C,C2109,$G:$G,1,$A:$A,"&gt;="&amp;(A2109-FenetreInterm/86400),$A:$A,"&lt;="&amp;A2109)&gt;=NbInterm,1,0),"")</f>
        <v/>
      </c>
      <c r="L2109" s="37" t="str">
        <f aca="false">IF(G2109=1,IF(B2109="",0,IF(J2109&lt;SeuilFugitive,1,0)),"")</f>
        <v/>
      </c>
      <c r="M2109" s="37" t="str">
        <f aca="false">IF(G2109=1,IF(B2109="",IF((Fin-A2109)*24&gt;SeuilFigee,1,0),IF(J2109&gt;SeuilFigee*3600,1,0)),"")</f>
        <v/>
      </c>
      <c r="N2109" s="0" t="str">
        <f aca="false">IF(G2109=1,IF(COUNTIF(H$2:H2109,H2109)=1,COUNTIF($H:$H,H2109),""),"")</f>
        <v/>
      </c>
      <c r="O2109" s="0" t="str">
        <f aca="false">IF(G2109=1,IF(COUNTIF(I$2:I2109,I2109)=1,COUNTIF($I:$I,I2109),""),"")</f>
        <v/>
      </c>
      <c r="P2109" s="38" t="str">
        <f aca="false">IF(G2109=1,IF(COUNTIFS(C$2:C2109,C2109,G$2:G2109,1)=1,COUNTIFS($C:$C,C2109,$G:$G,1)+ROW()/10000000,""),"")</f>
        <v/>
      </c>
      <c r="Q2109" s="0" t="str">
        <f aca="false">IF(K2109=1,IF(COUNTIFS(C$2:C2109,C2109,K$2:K2109,1)=1,1,0),"")</f>
        <v/>
      </c>
      <c r="R2109" s="0" t="str">
        <f aca="false">IF(M2109=1,IF(COUNTIFS(C$2:C2109,C2109,M$2:M2109,1)=1,1,0),"")</f>
        <v/>
      </c>
      <c r="S2109" s="0" t="str">
        <f aca="false">IF(L2109=1,IF(COUNTIFS(C$2:C2109,C2109,L$2:L2109,1)=1,1,0),"")</f>
        <v/>
      </c>
      <c r="T2109" s="38" t="str">
        <f aca="false">IF(N2109="","",N2109+ROW()/10000000)</f>
        <v/>
      </c>
      <c r="U2109" s="0" t="str">
        <f aca="false">IF(G2109=1,IF(B2109="",1,0),"")</f>
        <v/>
      </c>
    </row>
    <row r="2110" customFormat="false" ht="15" hidden="false" customHeight="false" outlineLevel="0" collapsed="false">
      <c r="A2110" s="35"/>
      <c r="B2110" s="35"/>
      <c r="G2110" s="0" t="str">
        <f aca="false">IF(A2110="","",IF(AND(A2110&gt;=Debut,A2110&lt;Fin),1,0))</f>
        <v/>
      </c>
      <c r="H2110" s="0" t="str">
        <f aca="false">IF(G2110=1,INT(ROUND((A2110-Debut)*86400,0)/600),"")</f>
        <v/>
      </c>
      <c r="I2110" s="0" t="str">
        <f aca="false">IF(G2110=1,INT(ROUND((A2110-Debut)*86400,0)/3600),"")</f>
        <v/>
      </c>
      <c r="J2110" s="0" t="str">
        <f aca="false">IF(OR(A2110="",B2110=""),"",ROUND((B2110-A2110)*86400,0))</f>
        <v/>
      </c>
      <c r="K2110" s="37" t="str">
        <f aca="false">IF(G2110=1,IF(COUNTIFS($C:$C,C2110,$G:$G,1,$A:$A,"&gt;="&amp;(A2110-FenetreInterm/86400),$A:$A,"&lt;="&amp;A2110)&gt;=NbInterm,1,0),"")</f>
        <v/>
      </c>
      <c r="L2110" s="37" t="str">
        <f aca="false">IF(G2110=1,IF(B2110="",0,IF(J2110&lt;SeuilFugitive,1,0)),"")</f>
        <v/>
      </c>
      <c r="M2110" s="37" t="str">
        <f aca="false">IF(G2110=1,IF(B2110="",IF((Fin-A2110)*24&gt;SeuilFigee,1,0),IF(J2110&gt;SeuilFigee*3600,1,0)),"")</f>
        <v/>
      </c>
      <c r="N2110" s="0" t="str">
        <f aca="false">IF(G2110=1,IF(COUNTIF(H$2:H2110,H2110)=1,COUNTIF($H:$H,H2110),""),"")</f>
        <v/>
      </c>
      <c r="O2110" s="0" t="str">
        <f aca="false">IF(G2110=1,IF(COUNTIF(I$2:I2110,I2110)=1,COUNTIF($I:$I,I2110),""),"")</f>
        <v/>
      </c>
      <c r="P2110" s="38" t="str">
        <f aca="false">IF(G2110=1,IF(COUNTIFS(C$2:C2110,C2110,G$2:G2110,1)=1,COUNTIFS($C:$C,C2110,$G:$G,1)+ROW()/10000000,""),"")</f>
        <v/>
      </c>
      <c r="Q2110" s="0" t="str">
        <f aca="false">IF(K2110=1,IF(COUNTIFS(C$2:C2110,C2110,K$2:K2110,1)=1,1,0),"")</f>
        <v/>
      </c>
      <c r="R2110" s="0" t="str">
        <f aca="false">IF(M2110=1,IF(COUNTIFS(C$2:C2110,C2110,M$2:M2110,1)=1,1,0),"")</f>
        <v/>
      </c>
      <c r="S2110" s="0" t="str">
        <f aca="false">IF(L2110=1,IF(COUNTIFS(C$2:C2110,C2110,L$2:L2110,1)=1,1,0),"")</f>
        <v/>
      </c>
      <c r="T2110" s="38" t="str">
        <f aca="false">IF(N2110="","",N2110+ROW()/10000000)</f>
        <v/>
      </c>
      <c r="U2110" s="0" t="str">
        <f aca="false">IF(G2110=1,IF(B2110="",1,0),"")</f>
        <v/>
      </c>
    </row>
    <row r="2111" customFormat="false" ht="15" hidden="false" customHeight="false" outlineLevel="0" collapsed="false">
      <c r="A2111" s="35"/>
      <c r="B2111" s="35"/>
      <c r="G2111" s="0" t="str">
        <f aca="false">IF(A2111="","",IF(AND(A2111&gt;=Debut,A2111&lt;Fin),1,0))</f>
        <v/>
      </c>
      <c r="H2111" s="0" t="str">
        <f aca="false">IF(G2111=1,INT(ROUND((A2111-Debut)*86400,0)/600),"")</f>
        <v/>
      </c>
      <c r="I2111" s="0" t="str">
        <f aca="false">IF(G2111=1,INT(ROUND((A2111-Debut)*86400,0)/3600),"")</f>
        <v/>
      </c>
      <c r="J2111" s="0" t="str">
        <f aca="false">IF(OR(A2111="",B2111=""),"",ROUND((B2111-A2111)*86400,0))</f>
        <v/>
      </c>
      <c r="K2111" s="37" t="str">
        <f aca="false">IF(G2111=1,IF(COUNTIFS($C:$C,C2111,$G:$G,1,$A:$A,"&gt;="&amp;(A2111-FenetreInterm/86400),$A:$A,"&lt;="&amp;A2111)&gt;=NbInterm,1,0),"")</f>
        <v/>
      </c>
      <c r="L2111" s="37" t="str">
        <f aca="false">IF(G2111=1,IF(B2111="",0,IF(J2111&lt;SeuilFugitive,1,0)),"")</f>
        <v/>
      </c>
      <c r="M2111" s="37" t="str">
        <f aca="false">IF(G2111=1,IF(B2111="",IF((Fin-A2111)*24&gt;SeuilFigee,1,0),IF(J2111&gt;SeuilFigee*3600,1,0)),"")</f>
        <v/>
      </c>
      <c r="N2111" s="0" t="str">
        <f aca="false">IF(G2111=1,IF(COUNTIF(H$2:H2111,H2111)=1,COUNTIF($H:$H,H2111),""),"")</f>
        <v/>
      </c>
      <c r="O2111" s="0" t="str">
        <f aca="false">IF(G2111=1,IF(COUNTIF(I$2:I2111,I2111)=1,COUNTIF($I:$I,I2111),""),"")</f>
        <v/>
      </c>
      <c r="P2111" s="38" t="str">
        <f aca="false">IF(G2111=1,IF(COUNTIFS(C$2:C2111,C2111,G$2:G2111,1)=1,COUNTIFS($C:$C,C2111,$G:$G,1)+ROW()/10000000,""),"")</f>
        <v/>
      </c>
      <c r="Q2111" s="0" t="str">
        <f aca="false">IF(K2111=1,IF(COUNTIFS(C$2:C2111,C2111,K$2:K2111,1)=1,1,0),"")</f>
        <v/>
      </c>
      <c r="R2111" s="0" t="str">
        <f aca="false">IF(M2111=1,IF(COUNTIFS(C$2:C2111,C2111,M$2:M2111,1)=1,1,0),"")</f>
        <v/>
      </c>
      <c r="S2111" s="0" t="str">
        <f aca="false">IF(L2111=1,IF(COUNTIFS(C$2:C2111,C2111,L$2:L2111,1)=1,1,0),"")</f>
        <v/>
      </c>
      <c r="T2111" s="38" t="str">
        <f aca="false">IF(N2111="","",N2111+ROW()/10000000)</f>
        <v/>
      </c>
      <c r="U2111" s="0" t="str">
        <f aca="false">IF(G2111=1,IF(B2111="",1,0),"")</f>
        <v/>
      </c>
    </row>
    <row r="2112" customFormat="false" ht="15" hidden="false" customHeight="false" outlineLevel="0" collapsed="false">
      <c r="A2112" s="35"/>
      <c r="B2112" s="35"/>
      <c r="G2112" s="0" t="str">
        <f aca="false">IF(A2112="","",IF(AND(A2112&gt;=Debut,A2112&lt;Fin),1,0))</f>
        <v/>
      </c>
      <c r="H2112" s="0" t="str">
        <f aca="false">IF(G2112=1,INT(ROUND((A2112-Debut)*86400,0)/600),"")</f>
        <v/>
      </c>
      <c r="I2112" s="0" t="str">
        <f aca="false">IF(G2112=1,INT(ROUND((A2112-Debut)*86400,0)/3600),"")</f>
        <v/>
      </c>
      <c r="J2112" s="0" t="str">
        <f aca="false">IF(OR(A2112="",B2112=""),"",ROUND((B2112-A2112)*86400,0))</f>
        <v/>
      </c>
      <c r="K2112" s="37" t="str">
        <f aca="false">IF(G2112=1,IF(COUNTIFS($C:$C,C2112,$G:$G,1,$A:$A,"&gt;="&amp;(A2112-FenetreInterm/86400),$A:$A,"&lt;="&amp;A2112)&gt;=NbInterm,1,0),"")</f>
        <v/>
      </c>
      <c r="L2112" s="37" t="str">
        <f aca="false">IF(G2112=1,IF(B2112="",0,IF(J2112&lt;SeuilFugitive,1,0)),"")</f>
        <v/>
      </c>
      <c r="M2112" s="37" t="str">
        <f aca="false">IF(G2112=1,IF(B2112="",IF((Fin-A2112)*24&gt;SeuilFigee,1,0),IF(J2112&gt;SeuilFigee*3600,1,0)),"")</f>
        <v/>
      </c>
      <c r="N2112" s="0" t="str">
        <f aca="false">IF(G2112=1,IF(COUNTIF(H$2:H2112,H2112)=1,COUNTIF($H:$H,H2112),""),"")</f>
        <v/>
      </c>
      <c r="O2112" s="0" t="str">
        <f aca="false">IF(G2112=1,IF(COUNTIF(I$2:I2112,I2112)=1,COUNTIF($I:$I,I2112),""),"")</f>
        <v/>
      </c>
      <c r="P2112" s="38" t="str">
        <f aca="false">IF(G2112=1,IF(COUNTIFS(C$2:C2112,C2112,G$2:G2112,1)=1,COUNTIFS($C:$C,C2112,$G:$G,1)+ROW()/10000000,""),"")</f>
        <v/>
      </c>
      <c r="Q2112" s="0" t="str">
        <f aca="false">IF(K2112=1,IF(COUNTIFS(C$2:C2112,C2112,K$2:K2112,1)=1,1,0),"")</f>
        <v/>
      </c>
      <c r="R2112" s="0" t="str">
        <f aca="false">IF(M2112=1,IF(COUNTIFS(C$2:C2112,C2112,M$2:M2112,1)=1,1,0),"")</f>
        <v/>
      </c>
      <c r="S2112" s="0" t="str">
        <f aca="false">IF(L2112=1,IF(COUNTIFS(C$2:C2112,C2112,L$2:L2112,1)=1,1,0),"")</f>
        <v/>
      </c>
      <c r="T2112" s="38" t="str">
        <f aca="false">IF(N2112="","",N2112+ROW()/10000000)</f>
        <v/>
      </c>
      <c r="U2112" s="0" t="str">
        <f aca="false">IF(G2112=1,IF(B2112="",1,0),"")</f>
        <v/>
      </c>
    </row>
    <row r="2113" customFormat="false" ht="15" hidden="false" customHeight="false" outlineLevel="0" collapsed="false">
      <c r="A2113" s="35"/>
      <c r="B2113" s="35"/>
      <c r="G2113" s="0" t="str">
        <f aca="false">IF(A2113="","",IF(AND(A2113&gt;=Debut,A2113&lt;Fin),1,0))</f>
        <v/>
      </c>
      <c r="H2113" s="0" t="str">
        <f aca="false">IF(G2113=1,INT(ROUND((A2113-Debut)*86400,0)/600),"")</f>
        <v/>
      </c>
      <c r="I2113" s="0" t="str">
        <f aca="false">IF(G2113=1,INT(ROUND((A2113-Debut)*86400,0)/3600),"")</f>
        <v/>
      </c>
      <c r="J2113" s="0" t="str">
        <f aca="false">IF(OR(A2113="",B2113=""),"",ROUND((B2113-A2113)*86400,0))</f>
        <v/>
      </c>
      <c r="K2113" s="37" t="str">
        <f aca="false">IF(G2113=1,IF(COUNTIFS($C:$C,C2113,$G:$G,1,$A:$A,"&gt;="&amp;(A2113-FenetreInterm/86400),$A:$A,"&lt;="&amp;A2113)&gt;=NbInterm,1,0),"")</f>
        <v/>
      </c>
      <c r="L2113" s="37" t="str">
        <f aca="false">IF(G2113=1,IF(B2113="",0,IF(J2113&lt;SeuilFugitive,1,0)),"")</f>
        <v/>
      </c>
      <c r="M2113" s="37" t="str">
        <f aca="false">IF(G2113=1,IF(B2113="",IF((Fin-A2113)*24&gt;SeuilFigee,1,0),IF(J2113&gt;SeuilFigee*3600,1,0)),"")</f>
        <v/>
      </c>
      <c r="N2113" s="0" t="str">
        <f aca="false">IF(G2113=1,IF(COUNTIF(H$2:H2113,H2113)=1,COUNTIF($H:$H,H2113),""),"")</f>
        <v/>
      </c>
      <c r="O2113" s="0" t="str">
        <f aca="false">IF(G2113=1,IF(COUNTIF(I$2:I2113,I2113)=1,COUNTIF($I:$I,I2113),""),"")</f>
        <v/>
      </c>
      <c r="P2113" s="38" t="str">
        <f aca="false">IF(G2113=1,IF(COUNTIFS(C$2:C2113,C2113,G$2:G2113,1)=1,COUNTIFS($C:$C,C2113,$G:$G,1)+ROW()/10000000,""),"")</f>
        <v/>
      </c>
      <c r="Q2113" s="0" t="str">
        <f aca="false">IF(K2113=1,IF(COUNTIFS(C$2:C2113,C2113,K$2:K2113,1)=1,1,0),"")</f>
        <v/>
      </c>
      <c r="R2113" s="0" t="str">
        <f aca="false">IF(M2113=1,IF(COUNTIFS(C$2:C2113,C2113,M$2:M2113,1)=1,1,0),"")</f>
        <v/>
      </c>
      <c r="S2113" s="0" t="str">
        <f aca="false">IF(L2113=1,IF(COUNTIFS(C$2:C2113,C2113,L$2:L2113,1)=1,1,0),"")</f>
        <v/>
      </c>
      <c r="T2113" s="38" t="str">
        <f aca="false">IF(N2113="","",N2113+ROW()/10000000)</f>
        <v/>
      </c>
      <c r="U2113" s="0" t="str">
        <f aca="false">IF(G2113=1,IF(B2113="",1,0),"")</f>
        <v/>
      </c>
    </row>
    <row r="2114" customFormat="false" ht="15" hidden="false" customHeight="false" outlineLevel="0" collapsed="false">
      <c r="A2114" s="35"/>
      <c r="B2114" s="35"/>
      <c r="G2114" s="0" t="str">
        <f aca="false">IF(A2114="","",IF(AND(A2114&gt;=Debut,A2114&lt;Fin),1,0))</f>
        <v/>
      </c>
      <c r="H2114" s="0" t="str">
        <f aca="false">IF(G2114=1,INT(ROUND((A2114-Debut)*86400,0)/600),"")</f>
        <v/>
      </c>
      <c r="I2114" s="0" t="str">
        <f aca="false">IF(G2114=1,INT(ROUND((A2114-Debut)*86400,0)/3600),"")</f>
        <v/>
      </c>
      <c r="J2114" s="0" t="str">
        <f aca="false">IF(OR(A2114="",B2114=""),"",ROUND((B2114-A2114)*86400,0))</f>
        <v/>
      </c>
      <c r="K2114" s="37" t="str">
        <f aca="false">IF(G2114=1,IF(COUNTIFS($C:$C,C2114,$G:$G,1,$A:$A,"&gt;="&amp;(A2114-FenetreInterm/86400),$A:$A,"&lt;="&amp;A2114)&gt;=NbInterm,1,0),"")</f>
        <v/>
      </c>
      <c r="L2114" s="37" t="str">
        <f aca="false">IF(G2114=1,IF(B2114="",0,IF(J2114&lt;SeuilFugitive,1,0)),"")</f>
        <v/>
      </c>
      <c r="M2114" s="37" t="str">
        <f aca="false">IF(G2114=1,IF(B2114="",IF((Fin-A2114)*24&gt;SeuilFigee,1,0),IF(J2114&gt;SeuilFigee*3600,1,0)),"")</f>
        <v/>
      </c>
      <c r="N2114" s="0" t="str">
        <f aca="false">IF(G2114=1,IF(COUNTIF(H$2:H2114,H2114)=1,COUNTIF($H:$H,H2114),""),"")</f>
        <v/>
      </c>
      <c r="O2114" s="0" t="str">
        <f aca="false">IF(G2114=1,IF(COUNTIF(I$2:I2114,I2114)=1,COUNTIF($I:$I,I2114),""),"")</f>
        <v/>
      </c>
      <c r="P2114" s="38" t="str">
        <f aca="false">IF(G2114=1,IF(COUNTIFS(C$2:C2114,C2114,G$2:G2114,1)=1,COUNTIFS($C:$C,C2114,$G:$G,1)+ROW()/10000000,""),"")</f>
        <v/>
      </c>
      <c r="Q2114" s="0" t="str">
        <f aca="false">IF(K2114=1,IF(COUNTIFS(C$2:C2114,C2114,K$2:K2114,1)=1,1,0),"")</f>
        <v/>
      </c>
      <c r="R2114" s="0" t="str">
        <f aca="false">IF(M2114=1,IF(COUNTIFS(C$2:C2114,C2114,M$2:M2114,1)=1,1,0),"")</f>
        <v/>
      </c>
      <c r="S2114" s="0" t="str">
        <f aca="false">IF(L2114=1,IF(COUNTIFS(C$2:C2114,C2114,L$2:L2114,1)=1,1,0),"")</f>
        <v/>
      </c>
      <c r="T2114" s="38" t="str">
        <f aca="false">IF(N2114="","",N2114+ROW()/10000000)</f>
        <v/>
      </c>
      <c r="U2114" s="0" t="str">
        <f aca="false">IF(G2114=1,IF(B2114="",1,0),"")</f>
        <v/>
      </c>
    </row>
    <row r="2115" customFormat="false" ht="15" hidden="false" customHeight="false" outlineLevel="0" collapsed="false">
      <c r="A2115" s="35"/>
      <c r="B2115" s="35"/>
      <c r="G2115" s="0" t="str">
        <f aca="false">IF(A2115="","",IF(AND(A2115&gt;=Debut,A2115&lt;Fin),1,0))</f>
        <v/>
      </c>
      <c r="H2115" s="0" t="str">
        <f aca="false">IF(G2115=1,INT(ROUND((A2115-Debut)*86400,0)/600),"")</f>
        <v/>
      </c>
      <c r="I2115" s="0" t="str">
        <f aca="false">IF(G2115=1,INT(ROUND((A2115-Debut)*86400,0)/3600),"")</f>
        <v/>
      </c>
      <c r="J2115" s="0" t="str">
        <f aca="false">IF(OR(A2115="",B2115=""),"",ROUND((B2115-A2115)*86400,0))</f>
        <v/>
      </c>
      <c r="K2115" s="37" t="str">
        <f aca="false">IF(G2115=1,IF(COUNTIFS($C:$C,C2115,$G:$G,1,$A:$A,"&gt;="&amp;(A2115-FenetreInterm/86400),$A:$A,"&lt;="&amp;A2115)&gt;=NbInterm,1,0),"")</f>
        <v/>
      </c>
      <c r="L2115" s="37" t="str">
        <f aca="false">IF(G2115=1,IF(B2115="",0,IF(J2115&lt;SeuilFugitive,1,0)),"")</f>
        <v/>
      </c>
      <c r="M2115" s="37" t="str">
        <f aca="false">IF(G2115=1,IF(B2115="",IF((Fin-A2115)*24&gt;SeuilFigee,1,0),IF(J2115&gt;SeuilFigee*3600,1,0)),"")</f>
        <v/>
      </c>
      <c r="N2115" s="0" t="str">
        <f aca="false">IF(G2115=1,IF(COUNTIF(H$2:H2115,H2115)=1,COUNTIF($H:$H,H2115),""),"")</f>
        <v/>
      </c>
      <c r="O2115" s="0" t="str">
        <f aca="false">IF(G2115=1,IF(COUNTIF(I$2:I2115,I2115)=1,COUNTIF($I:$I,I2115),""),"")</f>
        <v/>
      </c>
      <c r="P2115" s="38" t="str">
        <f aca="false">IF(G2115=1,IF(COUNTIFS(C$2:C2115,C2115,G$2:G2115,1)=1,COUNTIFS($C:$C,C2115,$G:$G,1)+ROW()/10000000,""),"")</f>
        <v/>
      </c>
      <c r="Q2115" s="0" t="str">
        <f aca="false">IF(K2115=1,IF(COUNTIFS(C$2:C2115,C2115,K$2:K2115,1)=1,1,0),"")</f>
        <v/>
      </c>
      <c r="R2115" s="0" t="str">
        <f aca="false">IF(M2115=1,IF(COUNTIFS(C$2:C2115,C2115,M$2:M2115,1)=1,1,0),"")</f>
        <v/>
      </c>
      <c r="S2115" s="0" t="str">
        <f aca="false">IF(L2115=1,IF(COUNTIFS(C$2:C2115,C2115,L$2:L2115,1)=1,1,0),"")</f>
        <v/>
      </c>
      <c r="T2115" s="38" t="str">
        <f aca="false">IF(N2115="","",N2115+ROW()/10000000)</f>
        <v/>
      </c>
      <c r="U2115" s="0" t="str">
        <f aca="false">IF(G2115=1,IF(B2115="",1,0),"")</f>
        <v/>
      </c>
    </row>
    <row r="2116" customFormat="false" ht="15" hidden="false" customHeight="false" outlineLevel="0" collapsed="false">
      <c r="A2116" s="35"/>
      <c r="B2116" s="35"/>
      <c r="G2116" s="0" t="str">
        <f aca="false">IF(A2116="","",IF(AND(A2116&gt;=Debut,A2116&lt;Fin),1,0))</f>
        <v/>
      </c>
      <c r="H2116" s="0" t="str">
        <f aca="false">IF(G2116=1,INT(ROUND((A2116-Debut)*86400,0)/600),"")</f>
        <v/>
      </c>
      <c r="I2116" s="0" t="str">
        <f aca="false">IF(G2116=1,INT(ROUND((A2116-Debut)*86400,0)/3600),"")</f>
        <v/>
      </c>
      <c r="J2116" s="0" t="str">
        <f aca="false">IF(OR(A2116="",B2116=""),"",ROUND((B2116-A2116)*86400,0))</f>
        <v/>
      </c>
      <c r="K2116" s="37" t="str">
        <f aca="false">IF(G2116=1,IF(COUNTIFS($C:$C,C2116,$G:$G,1,$A:$A,"&gt;="&amp;(A2116-FenetreInterm/86400),$A:$A,"&lt;="&amp;A2116)&gt;=NbInterm,1,0),"")</f>
        <v/>
      </c>
      <c r="L2116" s="37" t="str">
        <f aca="false">IF(G2116=1,IF(B2116="",0,IF(J2116&lt;SeuilFugitive,1,0)),"")</f>
        <v/>
      </c>
      <c r="M2116" s="37" t="str">
        <f aca="false">IF(G2116=1,IF(B2116="",IF((Fin-A2116)*24&gt;SeuilFigee,1,0),IF(J2116&gt;SeuilFigee*3600,1,0)),"")</f>
        <v/>
      </c>
      <c r="N2116" s="0" t="str">
        <f aca="false">IF(G2116=1,IF(COUNTIF(H$2:H2116,H2116)=1,COUNTIF($H:$H,H2116),""),"")</f>
        <v/>
      </c>
      <c r="O2116" s="0" t="str">
        <f aca="false">IF(G2116=1,IF(COUNTIF(I$2:I2116,I2116)=1,COUNTIF($I:$I,I2116),""),"")</f>
        <v/>
      </c>
      <c r="P2116" s="38" t="str">
        <f aca="false">IF(G2116=1,IF(COUNTIFS(C$2:C2116,C2116,G$2:G2116,1)=1,COUNTIFS($C:$C,C2116,$G:$G,1)+ROW()/10000000,""),"")</f>
        <v/>
      </c>
      <c r="Q2116" s="0" t="str">
        <f aca="false">IF(K2116=1,IF(COUNTIFS(C$2:C2116,C2116,K$2:K2116,1)=1,1,0),"")</f>
        <v/>
      </c>
      <c r="R2116" s="0" t="str">
        <f aca="false">IF(M2116=1,IF(COUNTIFS(C$2:C2116,C2116,M$2:M2116,1)=1,1,0),"")</f>
        <v/>
      </c>
      <c r="S2116" s="0" t="str">
        <f aca="false">IF(L2116=1,IF(COUNTIFS(C$2:C2116,C2116,L$2:L2116,1)=1,1,0),"")</f>
        <v/>
      </c>
      <c r="T2116" s="38" t="str">
        <f aca="false">IF(N2116="","",N2116+ROW()/10000000)</f>
        <v/>
      </c>
      <c r="U2116" s="0" t="str">
        <f aca="false">IF(G2116=1,IF(B2116="",1,0),"")</f>
        <v/>
      </c>
    </row>
    <row r="2117" customFormat="false" ht="15" hidden="false" customHeight="false" outlineLevel="0" collapsed="false">
      <c r="A2117" s="35"/>
      <c r="B2117" s="35"/>
      <c r="G2117" s="0" t="str">
        <f aca="false">IF(A2117="","",IF(AND(A2117&gt;=Debut,A2117&lt;Fin),1,0))</f>
        <v/>
      </c>
      <c r="H2117" s="0" t="str">
        <f aca="false">IF(G2117=1,INT(ROUND((A2117-Debut)*86400,0)/600),"")</f>
        <v/>
      </c>
      <c r="I2117" s="0" t="str">
        <f aca="false">IF(G2117=1,INT(ROUND((A2117-Debut)*86400,0)/3600),"")</f>
        <v/>
      </c>
      <c r="J2117" s="0" t="str">
        <f aca="false">IF(OR(A2117="",B2117=""),"",ROUND((B2117-A2117)*86400,0))</f>
        <v/>
      </c>
      <c r="K2117" s="37" t="str">
        <f aca="false">IF(G2117=1,IF(COUNTIFS($C:$C,C2117,$G:$G,1,$A:$A,"&gt;="&amp;(A2117-FenetreInterm/86400),$A:$A,"&lt;="&amp;A2117)&gt;=NbInterm,1,0),"")</f>
        <v/>
      </c>
      <c r="L2117" s="37" t="str">
        <f aca="false">IF(G2117=1,IF(B2117="",0,IF(J2117&lt;SeuilFugitive,1,0)),"")</f>
        <v/>
      </c>
      <c r="M2117" s="37" t="str">
        <f aca="false">IF(G2117=1,IF(B2117="",IF((Fin-A2117)*24&gt;SeuilFigee,1,0),IF(J2117&gt;SeuilFigee*3600,1,0)),"")</f>
        <v/>
      </c>
      <c r="N2117" s="0" t="str">
        <f aca="false">IF(G2117=1,IF(COUNTIF(H$2:H2117,H2117)=1,COUNTIF($H:$H,H2117),""),"")</f>
        <v/>
      </c>
      <c r="O2117" s="0" t="str">
        <f aca="false">IF(G2117=1,IF(COUNTIF(I$2:I2117,I2117)=1,COUNTIF($I:$I,I2117),""),"")</f>
        <v/>
      </c>
      <c r="P2117" s="38" t="str">
        <f aca="false">IF(G2117=1,IF(COUNTIFS(C$2:C2117,C2117,G$2:G2117,1)=1,COUNTIFS($C:$C,C2117,$G:$G,1)+ROW()/10000000,""),"")</f>
        <v/>
      </c>
      <c r="Q2117" s="0" t="str">
        <f aca="false">IF(K2117=1,IF(COUNTIFS(C$2:C2117,C2117,K$2:K2117,1)=1,1,0),"")</f>
        <v/>
      </c>
      <c r="R2117" s="0" t="str">
        <f aca="false">IF(M2117=1,IF(COUNTIFS(C$2:C2117,C2117,M$2:M2117,1)=1,1,0),"")</f>
        <v/>
      </c>
      <c r="S2117" s="0" t="str">
        <f aca="false">IF(L2117=1,IF(COUNTIFS(C$2:C2117,C2117,L$2:L2117,1)=1,1,0),"")</f>
        <v/>
      </c>
      <c r="T2117" s="38" t="str">
        <f aca="false">IF(N2117="","",N2117+ROW()/10000000)</f>
        <v/>
      </c>
      <c r="U2117" s="0" t="str">
        <f aca="false">IF(G2117=1,IF(B2117="",1,0),"")</f>
        <v/>
      </c>
    </row>
    <row r="2118" customFormat="false" ht="15" hidden="false" customHeight="false" outlineLevel="0" collapsed="false">
      <c r="A2118" s="35"/>
      <c r="B2118" s="35"/>
      <c r="G2118" s="0" t="str">
        <f aca="false">IF(A2118="","",IF(AND(A2118&gt;=Debut,A2118&lt;Fin),1,0))</f>
        <v/>
      </c>
      <c r="H2118" s="0" t="str">
        <f aca="false">IF(G2118=1,INT(ROUND((A2118-Debut)*86400,0)/600),"")</f>
        <v/>
      </c>
      <c r="I2118" s="0" t="str">
        <f aca="false">IF(G2118=1,INT(ROUND((A2118-Debut)*86400,0)/3600),"")</f>
        <v/>
      </c>
      <c r="J2118" s="0" t="str">
        <f aca="false">IF(OR(A2118="",B2118=""),"",ROUND((B2118-A2118)*86400,0))</f>
        <v/>
      </c>
      <c r="K2118" s="37" t="str">
        <f aca="false">IF(G2118=1,IF(COUNTIFS($C:$C,C2118,$G:$G,1,$A:$A,"&gt;="&amp;(A2118-FenetreInterm/86400),$A:$A,"&lt;="&amp;A2118)&gt;=NbInterm,1,0),"")</f>
        <v/>
      </c>
      <c r="L2118" s="37" t="str">
        <f aca="false">IF(G2118=1,IF(B2118="",0,IF(J2118&lt;SeuilFugitive,1,0)),"")</f>
        <v/>
      </c>
      <c r="M2118" s="37" t="str">
        <f aca="false">IF(G2118=1,IF(B2118="",IF((Fin-A2118)*24&gt;SeuilFigee,1,0),IF(J2118&gt;SeuilFigee*3600,1,0)),"")</f>
        <v/>
      </c>
      <c r="N2118" s="0" t="str">
        <f aca="false">IF(G2118=1,IF(COUNTIF(H$2:H2118,H2118)=1,COUNTIF($H:$H,H2118),""),"")</f>
        <v/>
      </c>
      <c r="O2118" s="0" t="str">
        <f aca="false">IF(G2118=1,IF(COUNTIF(I$2:I2118,I2118)=1,COUNTIF($I:$I,I2118),""),"")</f>
        <v/>
      </c>
      <c r="P2118" s="38" t="str">
        <f aca="false">IF(G2118=1,IF(COUNTIFS(C$2:C2118,C2118,G$2:G2118,1)=1,COUNTIFS($C:$C,C2118,$G:$G,1)+ROW()/10000000,""),"")</f>
        <v/>
      </c>
      <c r="Q2118" s="0" t="str">
        <f aca="false">IF(K2118=1,IF(COUNTIFS(C$2:C2118,C2118,K$2:K2118,1)=1,1,0),"")</f>
        <v/>
      </c>
      <c r="R2118" s="0" t="str">
        <f aca="false">IF(M2118=1,IF(COUNTIFS(C$2:C2118,C2118,M$2:M2118,1)=1,1,0),"")</f>
        <v/>
      </c>
      <c r="S2118" s="0" t="str">
        <f aca="false">IF(L2118=1,IF(COUNTIFS(C$2:C2118,C2118,L$2:L2118,1)=1,1,0),"")</f>
        <v/>
      </c>
      <c r="T2118" s="38" t="str">
        <f aca="false">IF(N2118="","",N2118+ROW()/10000000)</f>
        <v/>
      </c>
      <c r="U2118" s="0" t="str">
        <f aca="false">IF(G2118=1,IF(B2118="",1,0),"")</f>
        <v/>
      </c>
    </row>
    <row r="2119" customFormat="false" ht="15" hidden="false" customHeight="false" outlineLevel="0" collapsed="false">
      <c r="A2119" s="35"/>
      <c r="B2119" s="35"/>
      <c r="G2119" s="0" t="str">
        <f aca="false">IF(A2119="","",IF(AND(A2119&gt;=Debut,A2119&lt;Fin),1,0))</f>
        <v/>
      </c>
      <c r="H2119" s="0" t="str">
        <f aca="false">IF(G2119=1,INT(ROUND((A2119-Debut)*86400,0)/600),"")</f>
        <v/>
      </c>
      <c r="I2119" s="0" t="str">
        <f aca="false">IF(G2119=1,INT(ROUND((A2119-Debut)*86400,0)/3600),"")</f>
        <v/>
      </c>
      <c r="J2119" s="0" t="str">
        <f aca="false">IF(OR(A2119="",B2119=""),"",ROUND((B2119-A2119)*86400,0))</f>
        <v/>
      </c>
      <c r="K2119" s="37" t="str">
        <f aca="false">IF(G2119=1,IF(COUNTIFS($C:$C,C2119,$G:$G,1,$A:$A,"&gt;="&amp;(A2119-FenetreInterm/86400),$A:$A,"&lt;="&amp;A2119)&gt;=NbInterm,1,0),"")</f>
        <v/>
      </c>
      <c r="L2119" s="37" t="str">
        <f aca="false">IF(G2119=1,IF(B2119="",0,IF(J2119&lt;SeuilFugitive,1,0)),"")</f>
        <v/>
      </c>
      <c r="M2119" s="37" t="str">
        <f aca="false">IF(G2119=1,IF(B2119="",IF((Fin-A2119)*24&gt;SeuilFigee,1,0),IF(J2119&gt;SeuilFigee*3600,1,0)),"")</f>
        <v/>
      </c>
      <c r="N2119" s="0" t="str">
        <f aca="false">IF(G2119=1,IF(COUNTIF(H$2:H2119,H2119)=1,COUNTIF($H:$H,H2119),""),"")</f>
        <v/>
      </c>
      <c r="O2119" s="0" t="str">
        <f aca="false">IF(G2119=1,IF(COUNTIF(I$2:I2119,I2119)=1,COUNTIF($I:$I,I2119),""),"")</f>
        <v/>
      </c>
      <c r="P2119" s="38" t="str">
        <f aca="false">IF(G2119=1,IF(COUNTIFS(C$2:C2119,C2119,G$2:G2119,1)=1,COUNTIFS($C:$C,C2119,$G:$G,1)+ROW()/10000000,""),"")</f>
        <v/>
      </c>
      <c r="Q2119" s="0" t="str">
        <f aca="false">IF(K2119=1,IF(COUNTIFS(C$2:C2119,C2119,K$2:K2119,1)=1,1,0),"")</f>
        <v/>
      </c>
      <c r="R2119" s="0" t="str">
        <f aca="false">IF(M2119=1,IF(COUNTIFS(C$2:C2119,C2119,M$2:M2119,1)=1,1,0),"")</f>
        <v/>
      </c>
      <c r="S2119" s="0" t="str">
        <f aca="false">IF(L2119=1,IF(COUNTIFS(C$2:C2119,C2119,L$2:L2119,1)=1,1,0),"")</f>
        <v/>
      </c>
      <c r="T2119" s="38" t="str">
        <f aca="false">IF(N2119="","",N2119+ROW()/10000000)</f>
        <v/>
      </c>
      <c r="U2119" s="0" t="str">
        <f aca="false">IF(G2119=1,IF(B2119="",1,0),"")</f>
        <v/>
      </c>
    </row>
    <row r="2120" customFormat="false" ht="15" hidden="false" customHeight="false" outlineLevel="0" collapsed="false">
      <c r="A2120" s="35"/>
      <c r="B2120" s="35"/>
      <c r="G2120" s="0" t="str">
        <f aca="false">IF(A2120="","",IF(AND(A2120&gt;=Debut,A2120&lt;Fin),1,0))</f>
        <v/>
      </c>
      <c r="H2120" s="0" t="str">
        <f aca="false">IF(G2120=1,INT(ROUND((A2120-Debut)*86400,0)/600),"")</f>
        <v/>
      </c>
      <c r="I2120" s="0" t="str">
        <f aca="false">IF(G2120=1,INT(ROUND((A2120-Debut)*86400,0)/3600),"")</f>
        <v/>
      </c>
      <c r="J2120" s="0" t="str">
        <f aca="false">IF(OR(A2120="",B2120=""),"",ROUND((B2120-A2120)*86400,0))</f>
        <v/>
      </c>
      <c r="K2120" s="37" t="str">
        <f aca="false">IF(G2120=1,IF(COUNTIFS($C:$C,C2120,$G:$G,1,$A:$A,"&gt;="&amp;(A2120-FenetreInterm/86400),$A:$A,"&lt;="&amp;A2120)&gt;=NbInterm,1,0),"")</f>
        <v/>
      </c>
      <c r="L2120" s="37" t="str">
        <f aca="false">IF(G2120=1,IF(B2120="",0,IF(J2120&lt;SeuilFugitive,1,0)),"")</f>
        <v/>
      </c>
      <c r="M2120" s="37" t="str">
        <f aca="false">IF(G2120=1,IF(B2120="",IF((Fin-A2120)*24&gt;SeuilFigee,1,0),IF(J2120&gt;SeuilFigee*3600,1,0)),"")</f>
        <v/>
      </c>
      <c r="N2120" s="0" t="str">
        <f aca="false">IF(G2120=1,IF(COUNTIF(H$2:H2120,H2120)=1,COUNTIF($H:$H,H2120),""),"")</f>
        <v/>
      </c>
      <c r="O2120" s="0" t="str">
        <f aca="false">IF(G2120=1,IF(COUNTIF(I$2:I2120,I2120)=1,COUNTIF($I:$I,I2120),""),"")</f>
        <v/>
      </c>
      <c r="P2120" s="38" t="str">
        <f aca="false">IF(G2120=1,IF(COUNTIFS(C$2:C2120,C2120,G$2:G2120,1)=1,COUNTIFS($C:$C,C2120,$G:$G,1)+ROW()/10000000,""),"")</f>
        <v/>
      </c>
      <c r="Q2120" s="0" t="str">
        <f aca="false">IF(K2120=1,IF(COUNTIFS(C$2:C2120,C2120,K$2:K2120,1)=1,1,0),"")</f>
        <v/>
      </c>
      <c r="R2120" s="0" t="str">
        <f aca="false">IF(M2120=1,IF(COUNTIFS(C$2:C2120,C2120,M$2:M2120,1)=1,1,0),"")</f>
        <v/>
      </c>
      <c r="S2120" s="0" t="str">
        <f aca="false">IF(L2120=1,IF(COUNTIFS(C$2:C2120,C2120,L$2:L2120,1)=1,1,0),"")</f>
        <v/>
      </c>
      <c r="T2120" s="38" t="str">
        <f aca="false">IF(N2120="","",N2120+ROW()/10000000)</f>
        <v/>
      </c>
      <c r="U2120" s="0" t="str">
        <f aca="false">IF(G2120=1,IF(B2120="",1,0),"")</f>
        <v/>
      </c>
    </row>
    <row r="2121" customFormat="false" ht="15" hidden="false" customHeight="false" outlineLevel="0" collapsed="false">
      <c r="A2121" s="35"/>
      <c r="B2121" s="35"/>
      <c r="G2121" s="0" t="str">
        <f aca="false">IF(A2121="","",IF(AND(A2121&gt;=Debut,A2121&lt;Fin),1,0))</f>
        <v/>
      </c>
      <c r="H2121" s="0" t="str">
        <f aca="false">IF(G2121=1,INT(ROUND((A2121-Debut)*86400,0)/600),"")</f>
        <v/>
      </c>
      <c r="I2121" s="0" t="str">
        <f aca="false">IF(G2121=1,INT(ROUND((A2121-Debut)*86400,0)/3600),"")</f>
        <v/>
      </c>
      <c r="J2121" s="0" t="str">
        <f aca="false">IF(OR(A2121="",B2121=""),"",ROUND((B2121-A2121)*86400,0))</f>
        <v/>
      </c>
      <c r="K2121" s="37" t="str">
        <f aca="false">IF(G2121=1,IF(COUNTIFS($C:$C,C2121,$G:$G,1,$A:$A,"&gt;="&amp;(A2121-FenetreInterm/86400),$A:$A,"&lt;="&amp;A2121)&gt;=NbInterm,1,0),"")</f>
        <v/>
      </c>
      <c r="L2121" s="37" t="str">
        <f aca="false">IF(G2121=1,IF(B2121="",0,IF(J2121&lt;SeuilFugitive,1,0)),"")</f>
        <v/>
      </c>
      <c r="M2121" s="37" t="str">
        <f aca="false">IF(G2121=1,IF(B2121="",IF((Fin-A2121)*24&gt;SeuilFigee,1,0),IF(J2121&gt;SeuilFigee*3600,1,0)),"")</f>
        <v/>
      </c>
      <c r="N2121" s="0" t="str">
        <f aca="false">IF(G2121=1,IF(COUNTIF(H$2:H2121,H2121)=1,COUNTIF($H:$H,H2121),""),"")</f>
        <v/>
      </c>
      <c r="O2121" s="0" t="str">
        <f aca="false">IF(G2121=1,IF(COUNTIF(I$2:I2121,I2121)=1,COUNTIF($I:$I,I2121),""),"")</f>
        <v/>
      </c>
      <c r="P2121" s="38" t="str">
        <f aca="false">IF(G2121=1,IF(COUNTIFS(C$2:C2121,C2121,G$2:G2121,1)=1,COUNTIFS($C:$C,C2121,$G:$G,1)+ROW()/10000000,""),"")</f>
        <v/>
      </c>
      <c r="Q2121" s="0" t="str">
        <f aca="false">IF(K2121=1,IF(COUNTIFS(C$2:C2121,C2121,K$2:K2121,1)=1,1,0),"")</f>
        <v/>
      </c>
      <c r="R2121" s="0" t="str">
        <f aca="false">IF(M2121=1,IF(COUNTIFS(C$2:C2121,C2121,M$2:M2121,1)=1,1,0),"")</f>
        <v/>
      </c>
      <c r="S2121" s="0" t="str">
        <f aca="false">IF(L2121=1,IF(COUNTIFS(C$2:C2121,C2121,L$2:L2121,1)=1,1,0),"")</f>
        <v/>
      </c>
      <c r="T2121" s="38" t="str">
        <f aca="false">IF(N2121="","",N2121+ROW()/10000000)</f>
        <v/>
      </c>
      <c r="U2121" s="0" t="str">
        <f aca="false">IF(G2121=1,IF(B2121="",1,0),"")</f>
        <v/>
      </c>
    </row>
    <row r="2122" customFormat="false" ht="15" hidden="false" customHeight="false" outlineLevel="0" collapsed="false">
      <c r="A2122" s="35"/>
      <c r="B2122" s="35"/>
      <c r="G2122" s="0" t="str">
        <f aca="false">IF(A2122="","",IF(AND(A2122&gt;=Debut,A2122&lt;Fin),1,0))</f>
        <v/>
      </c>
      <c r="H2122" s="0" t="str">
        <f aca="false">IF(G2122=1,INT(ROUND((A2122-Debut)*86400,0)/600),"")</f>
        <v/>
      </c>
      <c r="I2122" s="0" t="str">
        <f aca="false">IF(G2122=1,INT(ROUND((A2122-Debut)*86400,0)/3600),"")</f>
        <v/>
      </c>
      <c r="J2122" s="0" t="str">
        <f aca="false">IF(OR(A2122="",B2122=""),"",ROUND((B2122-A2122)*86400,0))</f>
        <v/>
      </c>
      <c r="K2122" s="37" t="str">
        <f aca="false">IF(G2122=1,IF(COUNTIFS($C:$C,C2122,$G:$G,1,$A:$A,"&gt;="&amp;(A2122-FenetreInterm/86400),$A:$A,"&lt;="&amp;A2122)&gt;=NbInterm,1,0),"")</f>
        <v/>
      </c>
      <c r="L2122" s="37" t="str">
        <f aca="false">IF(G2122=1,IF(B2122="",0,IF(J2122&lt;SeuilFugitive,1,0)),"")</f>
        <v/>
      </c>
      <c r="M2122" s="37" t="str">
        <f aca="false">IF(G2122=1,IF(B2122="",IF((Fin-A2122)*24&gt;SeuilFigee,1,0),IF(J2122&gt;SeuilFigee*3600,1,0)),"")</f>
        <v/>
      </c>
      <c r="N2122" s="0" t="str">
        <f aca="false">IF(G2122=1,IF(COUNTIF(H$2:H2122,H2122)=1,COUNTIF($H:$H,H2122),""),"")</f>
        <v/>
      </c>
      <c r="O2122" s="0" t="str">
        <f aca="false">IF(G2122=1,IF(COUNTIF(I$2:I2122,I2122)=1,COUNTIF($I:$I,I2122),""),"")</f>
        <v/>
      </c>
      <c r="P2122" s="38" t="str">
        <f aca="false">IF(G2122=1,IF(COUNTIFS(C$2:C2122,C2122,G$2:G2122,1)=1,COUNTIFS($C:$C,C2122,$G:$G,1)+ROW()/10000000,""),"")</f>
        <v/>
      </c>
      <c r="Q2122" s="0" t="str">
        <f aca="false">IF(K2122=1,IF(COUNTIFS(C$2:C2122,C2122,K$2:K2122,1)=1,1,0),"")</f>
        <v/>
      </c>
      <c r="R2122" s="0" t="str">
        <f aca="false">IF(M2122=1,IF(COUNTIFS(C$2:C2122,C2122,M$2:M2122,1)=1,1,0),"")</f>
        <v/>
      </c>
      <c r="S2122" s="0" t="str">
        <f aca="false">IF(L2122=1,IF(COUNTIFS(C$2:C2122,C2122,L$2:L2122,1)=1,1,0),"")</f>
        <v/>
      </c>
      <c r="T2122" s="38" t="str">
        <f aca="false">IF(N2122="","",N2122+ROW()/10000000)</f>
        <v/>
      </c>
      <c r="U2122" s="0" t="str">
        <f aca="false">IF(G2122=1,IF(B2122="",1,0),"")</f>
        <v/>
      </c>
    </row>
    <row r="2123" customFormat="false" ht="15" hidden="false" customHeight="false" outlineLevel="0" collapsed="false">
      <c r="A2123" s="35"/>
      <c r="B2123" s="35"/>
      <c r="G2123" s="0" t="str">
        <f aca="false">IF(A2123="","",IF(AND(A2123&gt;=Debut,A2123&lt;Fin),1,0))</f>
        <v/>
      </c>
      <c r="H2123" s="0" t="str">
        <f aca="false">IF(G2123=1,INT(ROUND((A2123-Debut)*86400,0)/600),"")</f>
        <v/>
      </c>
      <c r="I2123" s="0" t="str">
        <f aca="false">IF(G2123=1,INT(ROUND((A2123-Debut)*86400,0)/3600),"")</f>
        <v/>
      </c>
      <c r="J2123" s="0" t="str">
        <f aca="false">IF(OR(A2123="",B2123=""),"",ROUND((B2123-A2123)*86400,0))</f>
        <v/>
      </c>
      <c r="K2123" s="37" t="str">
        <f aca="false">IF(G2123=1,IF(COUNTIFS($C:$C,C2123,$G:$G,1,$A:$A,"&gt;="&amp;(A2123-FenetreInterm/86400),$A:$A,"&lt;="&amp;A2123)&gt;=NbInterm,1,0),"")</f>
        <v/>
      </c>
      <c r="L2123" s="37" t="str">
        <f aca="false">IF(G2123=1,IF(B2123="",0,IF(J2123&lt;SeuilFugitive,1,0)),"")</f>
        <v/>
      </c>
      <c r="M2123" s="37" t="str">
        <f aca="false">IF(G2123=1,IF(B2123="",IF((Fin-A2123)*24&gt;SeuilFigee,1,0),IF(J2123&gt;SeuilFigee*3600,1,0)),"")</f>
        <v/>
      </c>
      <c r="N2123" s="0" t="str">
        <f aca="false">IF(G2123=1,IF(COUNTIF(H$2:H2123,H2123)=1,COUNTIF($H:$H,H2123),""),"")</f>
        <v/>
      </c>
      <c r="O2123" s="0" t="str">
        <f aca="false">IF(G2123=1,IF(COUNTIF(I$2:I2123,I2123)=1,COUNTIF($I:$I,I2123),""),"")</f>
        <v/>
      </c>
      <c r="P2123" s="38" t="str">
        <f aca="false">IF(G2123=1,IF(COUNTIFS(C$2:C2123,C2123,G$2:G2123,1)=1,COUNTIFS($C:$C,C2123,$G:$G,1)+ROW()/10000000,""),"")</f>
        <v/>
      </c>
      <c r="Q2123" s="0" t="str">
        <f aca="false">IF(K2123=1,IF(COUNTIFS(C$2:C2123,C2123,K$2:K2123,1)=1,1,0),"")</f>
        <v/>
      </c>
      <c r="R2123" s="0" t="str">
        <f aca="false">IF(M2123=1,IF(COUNTIFS(C$2:C2123,C2123,M$2:M2123,1)=1,1,0),"")</f>
        <v/>
      </c>
      <c r="S2123" s="0" t="str">
        <f aca="false">IF(L2123=1,IF(COUNTIFS(C$2:C2123,C2123,L$2:L2123,1)=1,1,0),"")</f>
        <v/>
      </c>
      <c r="T2123" s="38" t="str">
        <f aca="false">IF(N2123="","",N2123+ROW()/10000000)</f>
        <v/>
      </c>
      <c r="U2123" s="0" t="str">
        <f aca="false">IF(G2123=1,IF(B2123="",1,0),"")</f>
        <v/>
      </c>
    </row>
    <row r="2124" customFormat="false" ht="15" hidden="false" customHeight="false" outlineLevel="0" collapsed="false">
      <c r="A2124" s="35"/>
      <c r="B2124" s="35"/>
      <c r="G2124" s="0" t="str">
        <f aca="false">IF(A2124="","",IF(AND(A2124&gt;=Debut,A2124&lt;Fin),1,0))</f>
        <v/>
      </c>
      <c r="H2124" s="0" t="str">
        <f aca="false">IF(G2124=1,INT(ROUND((A2124-Debut)*86400,0)/600),"")</f>
        <v/>
      </c>
      <c r="I2124" s="0" t="str">
        <f aca="false">IF(G2124=1,INT(ROUND((A2124-Debut)*86400,0)/3600),"")</f>
        <v/>
      </c>
      <c r="J2124" s="0" t="str">
        <f aca="false">IF(OR(A2124="",B2124=""),"",ROUND((B2124-A2124)*86400,0))</f>
        <v/>
      </c>
      <c r="K2124" s="37" t="str">
        <f aca="false">IF(G2124=1,IF(COUNTIFS($C:$C,C2124,$G:$G,1,$A:$A,"&gt;="&amp;(A2124-FenetreInterm/86400),$A:$A,"&lt;="&amp;A2124)&gt;=NbInterm,1,0),"")</f>
        <v/>
      </c>
      <c r="L2124" s="37" t="str">
        <f aca="false">IF(G2124=1,IF(B2124="",0,IF(J2124&lt;SeuilFugitive,1,0)),"")</f>
        <v/>
      </c>
      <c r="M2124" s="37" t="str">
        <f aca="false">IF(G2124=1,IF(B2124="",IF((Fin-A2124)*24&gt;SeuilFigee,1,0),IF(J2124&gt;SeuilFigee*3600,1,0)),"")</f>
        <v/>
      </c>
      <c r="N2124" s="0" t="str">
        <f aca="false">IF(G2124=1,IF(COUNTIF(H$2:H2124,H2124)=1,COUNTIF($H:$H,H2124),""),"")</f>
        <v/>
      </c>
      <c r="O2124" s="0" t="str">
        <f aca="false">IF(G2124=1,IF(COUNTIF(I$2:I2124,I2124)=1,COUNTIF($I:$I,I2124),""),"")</f>
        <v/>
      </c>
      <c r="P2124" s="38" t="str">
        <f aca="false">IF(G2124=1,IF(COUNTIFS(C$2:C2124,C2124,G$2:G2124,1)=1,COUNTIFS($C:$C,C2124,$G:$G,1)+ROW()/10000000,""),"")</f>
        <v/>
      </c>
      <c r="Q2124" s="0" t="str">
        <f aca="false">IF(K2124=1,IF(COUNTIFS(C$2:C2124,C2124,K$2:K2124,1)=1,1,0),"")</f>
        <v/>
      </c>
      <c r="R2124" s="0" t="str">
        <f aca="false">IF(M2124=1,IF(COUNTIFS(C$2:C2124,C2124,M$2:M2124,1)=1,1,0),"")</f>
        <v/>
      </c>
      <c r="S2124" s="0" t="str">
        <f aca="false">IF(L2124=1,IF(COUNTIFS(C$2:C2124,C2124,L$2:L2124,1)=1,1,0),"")</f>
        <v/>
      </c>
      <c r="T2124" s="38" t="str">
        <f aca="false">IF(N2124="","",N2124+ROW()/10000000)</f>
        <v/>
      </c>
      <c r="U2124" s="0" t="str">
        <f aca="false">IF(G2124=1,IF(B2124="",1,0),"")</f>
        <v/>
      </c>
    </row>
    <row r="2125" customFormat="false" ht="15" hidden="false" customHeight="false" outlineLevel="0" collapsed="false">
      <c r="A2125" s="35"/>
      <c r="B2125" s="35"/>
      <c r="G2125" s="0" t="str">
        <f aca="false">IF(A2125="","",IF(AND(A2125&gt;=Debut,A2125&lt;Fin),1,0))</f>
        <v/>
      </c>
      <c r="H2125" s="0" t="str">
        <f aca="false">IF(G2125=1,INT(ROUND((A2125-Debut)*86400,0)/600),"")</f>
        <v/>
      </c>
      <c r="I2125" s="0" t="str">
        <f aca="false">IF(G2125=1,INT(ROUND((A2125-Debut)*86400,0)/3600),"")</f>
        <v/>
      </c>
      <c r="J2125" s="0" t="str">
        <f aca="false">IF(OR(A2125="",B2125=""),"",ROUND((B2125-A2125)*86400,0))</f>
        <v/>
      </c>
      <c r="K2125" s="37" t="str">
        <f aca="false">IF(G2125=1,IF(COUNTIFS($C:$C,C2125,$G:$G,1,$A:$A,"&gt;="&amp;(A2125-FenetreInterm/86400),$A:$A,"&lt;="&amp;A2125)&gt;=NbInterm,1,0),"")</f>
        <v/>
      </c>
      <c r="L2125" s="37" t="str">
        <f aca="false">IF(G2125=1,IF(B2125="",0,IF(J2125&lt;SeuilFugitive,1,0)),"")</f>
        <v/>
      </c>
      <c r="M2125" s="37" t="str">
        <f aca="false">IF(G2125=1,IF(B2125="",IF((Fin-A2125)*24&gt;SeuilFigee,1,0),IF(J2125&gt;SeuilFigee*3600,1,0)),"")</f>
        <v/>
      </c>
      <c r="N2125" s="0" t="str">
        <f aca="false">IF(G2125=1,IF(COUNTIF(H$2:H2125,H2125)=1,COUNTIF($H:$H,H2125),""),"")</f>
        <v/>
      </c>
      <c r="O2125" s="0" t="str">
        <f aca="false">IF(G2125=1,IF(COUNTIF(I$2:I2125,I2125)=1,COUNTIF($I:$I,I2125),""),"")</f>
        <v/>
      </c>
      <c r="P2125" s="38" t="str">
        <f aca="false">IF(G2125=1,IF(COUNTIFS(C$2:C2125,C2125,G$2:G2125,1)=1,COUNTIFS($C:$C,C2125,$G:$G,1)+ROW()/10000000,""),"")</f>
        <v/>
      </c>
      <c r="Q2125" s="0" t="str">
        <f aca="false">IF(K2125=1,IF(COUNTIFS(C$2:C2125,C2125,K$2:K2125,1)=1,1,0),"")</f>
        <v/>
      </c>
      <c r="R2125" s="0" t="str">
        <f aca="false">IF(M2125=1,IF(COUNTIFS(C$2:C2125,C2125,M$2:M2125,1)=1,1,0),"")</f>
        <v/>
      </c>
      <c r="S2125" s="0" t="str">
        <f aca="false">IF(L2125=1,IF(COUNTIFS(C$2:C2125,C2125,L$2:L2125,1)=1,1,0),"")</f>
        <v/>
      </c>
      <c r="T2125" s="38" t="str">
        <f aca="false">IF(N2125="","",N2125+ROW()/10000000)</f>
        <v/>
      </c>
      <c r="U2125" s="0" t="str">
        <f aca="false">IF(G2125=1,IF(B2125="",1,0),"")</f>
        <v/>
      </c>
    </row>
    <row r="2126" customFormat="false" ht="15" hidden="false" customHeight="false" outlineLevel="0" collapsed="false">
      <c r="A2126" s="35"/>
      <c r="B2126" s="35"/>
      <c r="G2126" s="0" t="str">
        <f aca="false">IF(A2126="","",IF(AND(A2126&gt;=Debut,A2126&lt;Fin),1,0))</f>
        <v/>
      </c>
      <c r="H2126" s="0" t="str">
        <f aca="false">IF(G2126=1,INT(ROUND((A2126-Debut)*86400,0)/600),"")</f>
        <v/>
      </c>
      <c r="I2126" s="0" t="str">
        <f aca="false">IF(G2126=1,INT(ROUND((A2126-Debut)*86400,0)/3600),"")</f>
        <v/>
      </c>
      <c r="J2126" s="0" t="str">
        <f aca="false">IF(OR(A2126="",B2126=""),"",ROUND((B2126-A2126)*86400,0))</f>
        <v/>
      </c>
      <c r="K2126" s="37" t="str">
        <f aca="false">IF(G2126=1,IF(COUNTIFS($C:$C,C2126,$G:$G,1,$A:$A,"&gt;="&amp;(A2126-FenetreInterm/86400),$A:$A,"&lt;="&amp;A2126)&gt;=NbInterm,1,0),"")</f>
        <v/>
      </c>
      <c r="L2126" s="37" t="str">
        <f aca="false">IF(G2126=1,IF(B2126="",0,IF(J2126&lt;SeuilFugitive,1,0)),"")</f>
        <v/>
      </c>
      <c r="M2126" s="37" t="str">
        <f aca="false">IF(G2126=1,IF(B2126="",IF((Fin-A2126)*24&gt;SeuilFigee,1,0),IF(J2126&gt;SeuilFigee*3600,1,0)),"")</f>
        <v/>
      </c>
      <c r="N2126" s="0" t="str">
        <f aca="false">IF(G2126=1,IF(COUNTIF(H$2:H2126,H2126)=1,COUNTIF($H:$H,H2126),""),"")</f>
        <v/>
      </c>
      <c r="O2126" s="0" t="str">
        <f aca="false">IF(G2126=1,IF(COUNTIF(I$2:I2126,I2126)=1,COUNTIF($I:$I,I2126),""),"")</f>
        <v/>
      </c>
      <c r="P2126" s="38" t="str">
        <f aca="false">IF(G2126=1,IF(COUNTIFS(C$2:C2126,C2126,G$2:G2126,1)=1,COUNTIFS($C:$C,C2126,$G:$G,1)+ROW()/10000000,""),"")</f>
        <v/>
      </c>
      <c r="Q2126" s="0" t="str">
        <f aca="false">IF(K2126=1,IF(COUNTIFS(C$2:C2126,C2126,K$2:K2126,1)=1,1,0),"")</f>
        <v/>
      </c>
      <c r="R2126" s="0" t="str">
        <f aca="false">IF(M2126=1,IF(COUNTIFS(C$2:C2126,C2126,M$2:M2126,1)=1,1,0),"")</f>
        <v/>
      </c>
      <c r="S2126" s="0" t="str">
        <f aca="false">IF(L2126=1,IF(COUNTIFS(C$2:C2126,C2126,L$2:L2126,1)=1,1,0),"")</f>
        <v/>
      </c>
      <c r="T2126" s="38" t="str">
        <f aca="false">IF(N2126="","",N2126+ROW()/10000000)</f>
        <v/>
      </c>
      <c r="U2126" s="0" t="str">
        <f aca="false">IF(G2126=1,IF(B2126="",1,0),"")</f>
        <v/>
      </c>
    </row>
    <row r="2127" customFormat="false" ht="15" hidden="false" customHeight="false" outlineLevel="0" collapsed="false">
      <c r="A2127" s="35"/>
      <c r="B2127" s="35"/>
      <c r="G2127" s="0" t="str">
        <f aca="false">IF(A2127="","",IF(AND(A2127&gt;=Debut,A2127&lt;Fin),1,0))</f>
        <v/>
      </c>
      <c r="H2127" s="0" t="str">
        <f aca="false">IF(G2127=1,INT(ROUND((A2127-Debut)*86400,0)/600),"")</f>
        <v/>
      </c>
      <c r="I2127" s="0" t="str">
        <f aca="false">IF(G2127=1,INT(ROUND((A2127-Debut)*86400,0)/3600),"")</f>
        <v/>
      </c>
      <c r="J2127" s="0" t="str">
        <f aca="false">IF(OR(A2127="",B2127=""),"",ROUND((B2127-A2127)*86400,0))</f>
        <v/>
      </c>
      <c r="K2127" s="37" t="str">
        <f aca="false">IF(G2127=1,IF(COUNTIFS($C:$C,C2127,$G:$G,1,$A:$A,"&gt;="&amp;(A2127-FenetreInterm/86400),$A:$A,"&lt;="&amp;A2127)&gt;=NbInterm,1,0),"")</f>
        <v/>
      </c>
      <c r="L2127" s="37" t="str">
        <f aca="false">IF(G2127=1,IF(B2127="",0,IF(J2127&lt;SeuilFugitive,1,0)),"")</f>
        <v/>
      </c>
      <c r="M2127" s="37" t="str">
        <f aca="false">IF(G2127=1,IF(B2127="",IF((Fin-A2127)*24&gt;SeuilFigee,1,0),IF(J2127&gt;SeuilFigee*3600,1,0)),"")</f>
        <v/>
      </c>
      <c r="N2127" s="0" t="str">
        <f aca="false">IF(G2127=1,IF(COUNTIF(H$2:H2127,H2127)=1,COUNTIF($H:$H,H2127),""),"")</f>
        <v/>
      </c>
      <c r="O2127" s="0" t="str">
        <f aca="false">IF(G2127=1,IF(COUNTIF(I$2:I2127,I2127)=1,COUNTIF($I:$I,I2127),""),"")</f>
        <v/>
      </c>
      <c r="P2127" s="38" t="str">
        <f aca="false">IF(G2127=1,IF(COUNTIFS(C$2:C2127,C2127,G$2:G2127,1)=1,COUNTIFS($C:$C,C2127,$G:$G,1)+ROW()/10000000,""),"")</f>
        <v/>
      </c>
      <c r="Q2127" s="0" t="str">
        <f aca="false">IF(K2127=1,IF(COUNTIFS(C$2:C2127,C2127,K$2:K2127,1)=1,1,0),"")</f>
        <v/>
      </c>
      <c r="R2127" s="0" t="str">
        <f aca="false">IF(M2127=1,IF(COUNTIFS(C$2:C2127,C2127,M$2:M2127,1)=1,1,0),"")</f>
        <v/>
      </c>
      <c r="S2127" s="0" t="str">
        <f aca="false">IF(L2127=1,IF(COUNTIFS(C$2:C2127,C2127,L$2:L2127,1)=1,1,0),"")</f>
        <v/>
      </c>
      <c r="T2127" s="38" t="str">
        <f aca="false">IF(N2127="","",N2127+ROW()/10000000)</f>
        <v/>
      </c>
      <c r="U2127" s="0" t="str">
        <f aca="false">IF(G2127=1,IF(B2127="",1,0),"")</f>
        <v/>
      </c>
    </row>
    <row r="2128" customFormat="false" ht="15" hidden="false" customHeight="false" outlineLevel="0" collapsed="false">
      <c r="A2128" s="35"/>
      <c r="B2128" s="35"/>
      <c r="G2128" s="0" t="str">
        <f aca="false">IF(A2128="","",IF(AND(A2128&gt;=Debut,A2128&lt;Fin),1,0))</f>
        <v/>
      </c>
      <c r="H2128" s="0" t="str">
        <f aca="false">IF(G2128=1,INT(ROUND((A2128-Debut)*86400,0)/600),"")</f>
        <v/>
      </c>
      <c r="I2128" s="0" t="str">
        <f aca="false">IF(G2128=1,INT(ROUND((A2128-Debut)*86400,0)/3600),"")</f>
        <v/>
      </c>
      <c r="J2128" s="0" t="str">
        <f aca="false">IF(OR(A2128="",B2128=""),"",ROUND((B2128-A2128)*86400,0))</f>
        <v/>
      </c>
      <c r="K2128" s="37" t="str">
        <f aca="false">IF(G2128=1,IF(COUNTIFS($C:$C,C2128,$G:$G,1,$A:$A,"&gt;="&amp;(A2128-FenetreInterm/86400),$A:$A,"&lt;="&amp;A2128)&gt;=NbInterm,1,0),"")</f>
        <v/>
      </c>
      <c r="L2128" s="37" t="str">
        <f aca="false">IF(G2128=1,IF(B2128="",0,IF(J2128&lt;SeuilFugitive,1,0)),"")</f>
        <v/>
      </c>
      <c r="M2128" s="37" t="str">
        <f aca="false">IF(G2128=1,IF(B2128="",IF((Fin-A2128)*24&gt;SeuilFigee,1,0),IF(J2128&gt;SeuilFigee*3600,1,0)),"")</f>
        <v/>
      </c>
      <c r="N2128" s="0" t="str">
        <f aca="false">IF(G2128=1,IF(COUNTIF(H$2:H2128,H2128)=1,COUNTIF($H:$H,H2128),""),"")</f>
        <v/>
      </c>
      <c r="O2128" s="0" t="str">
        <f aca="false">IF(G2128=1,IF(COUNTIF(I$2:I2128,I2128)=1,COUNTIF($I:$I,I2128),""),"")</f>
        <v/>
      </c>
      <c r="P2128" s="38" t="str">
        <f aca="false">IF(G2128=1,IF(COUNTIFS(C$2:C2128,C2128,G$2:G2128,1)=1,COUNTIFS($C:$C,C2128,$G:$G,1)+ROW()/10000000,""),"")</f>
        <v/>
      </c>
      <c r="Q2128" s="0" t="str">
        <f aca="false">IF(K2128=1,IF(COUNTIFS(C$2:C2128,C2128,K$2:K2128,1)=1,1,0),"")</f>
        <v/>
      </c>
      <c r="R2128" s="0" t="str">
        <f aca="false">IF(M2128=1,IF(COUNTIFS(C$2:C2128,C2128,M$2:M2128,1)=1,1,0),"")</f>
        <v/>
      </c>
      <c r="S2128" s="0" t="str">
        <f aca="false">IF(L2128=1,IF(COUNTIFS(C$2:C2128,C2128,L$2:L2128,1)=1,1,0),"")</f>
        <v/>
      </c>
      <c r="T2128" s="38" t="str">
        <f aca="false">IF(N2128="","",N2128+ROW()/10000000)</f>
        <v/>
      </c>
      <c r="U2128" s="0" t="str">
        <f aca="false">IF(G2128=1,IF(B2128="",1,0),"")</f>
        <v/>
      </c>
    </row>
    <row r="2129" customFormat="false" ht="15" hidden="false" customHeight="false" outlineLevel="0" collapsed="false">
      <c r="A2129" s="35"/>
      <c r="B2129" s="35"/>
      <c r="G2129" s="0" t="str">
        <f aca="false">IF(A2129="","",IF(AND(A2129&gt;=Debut,A2129&lt;Fin),1,0))</f>
        <v/>
      </c>
      <c r="H2129" s="0" t="str">
        <f aca="false">IF(G2129=1,INT(ROUND((A2129-Debut)*86400,0)/600),"")</f>
        <v/>
      </c>
      <c r="I2129" s="0" t="str">
        <f aca="false">IF(G2129=1,INT(ROUND((A2129-Debut)*86400,0)/3600),"")</f>
        <v/>
      </c>
      <c r="J2129" s="0" t="str">
        <f aca="false">IF(OR(A2129="",B2129=""),"",ROUND((B2129-A2129)*86400,0))</f>
        <v/>
      </c>
      <c r="K2129" s="37" t="str">
        <f aca="false">IF(G2129=1,IF(COUNTIFS($C:$C,C2129,$G:$G,1,$A:$A,"&gt;="&amp;(A2129-FenetreInterm/86400),$A:$A,"&lt;="&amp;A2129)&gt;=NbInterm,1,0),"")</f>
        <v/>
      </c>
      <c r="L2129" s="37" t="str">
        <f aca="false">IF(G2129=1,IF(B2129="",0,IF(J2129&lt;SeuilFugitive,1,0)),"")</f>
        <v/>
      </c>
      <c r="M2129" s="37" t="str">
        <f aca="false">IF(G2129=1,IF(B2129="",IF((Fin-A2129)*24&gt;SeuilFigee,1,0),IF(J2129&gt;SeuilFigee*3600,1,0)),"")</f>
        <v/>
      </c>
      <c r="N2129" s="0" t="str">
        <f aca="false">IF(G2129=1,IF(COUNTIF(H$2:H2129,H2129)=1,COUNTIF($H:$H,H2129),""),"")</f>
        <v/>
      </c>
      <c r="O2129" s="0" t="str">
        <f aca="false">IF(G2129=1,IF(COUNTIF(I$2:I2129,I2129)=1,COUNTIF($I:$I,I2129),""),"")</f>
        <v/>
      </c>
      <c r="P2129" s="38" t="str">
        <f aca="false">IF(G2129=1,IF(COUNTIFS(C$2:C2129,C2129,G$2:G2129,1)=1,COUNTIFS($C:$C,C2129,$G:$G,1)+ROW()/10000000,""),"")</f>
        <v/>
      </c>
      <c r="Q2129" s="0" t="str">
        <f aca="false">IF(K2129=1,IF(COUNTIFS(C$2:C2129,C2129,K$2:K2129,1)=1,1,0),"")</f>
        <v/>
      </c>
      <c r="R2129" s="0" t="str">
        <f aca="false">IF(M2129=1,IF(COUNTIFS(C$2:C2129,C2129,M$2:M2129,1)=1,1,0),"")</f>
        <v/>
      </c>
      <c r="S2129" s="0" t="str">
        <f aca="false">IF(L2129=1,IF(COUNTIFS(C$2:C2129,C2129,L$2:L2129,1)=1,1,0),"")</f>
        <v/>
      </c>
      <c r="T2129" s="38" t="str">
        <f aca="false">IF(N2129="","",N2129+ROW()/10000000)</f>
        <v/>
      </c>
      <c r="U2129" s="0" t="str">
        <f aca="false">IF(G2129=1,IF(B2129="",1,0),"")</f>
        <v/>
      </c>
    </row>
    <row r="2130" customFormat="false" ht="15" hidden="false" customHeight="false" outlineLevel="0" collapsed="false">
      <c r="A2130" s="35"/>
      <c r="B2130" s="35"/>
      <c r="G2130" s="0" t="str">
        <f aca="false">IF(A2130="","",IF(AND(A2130&gt;=Debut,A2130&lt;Fin),1,0))</f>
        <v/>
      </c>
      <c r="H2130" s="0" t="str">
        <f aca="false">IF(G2130=1,INT(ROUND((A2130-Debut)*86400,0)/600),"")</f>
        <v/>
      </c>
      <c r="I2130" s="0" t="str">
        <f aca="false">IF(G2130=1,INT(ROUND((A2130-Debut)*86400,0)/3600),"")</f>
        <v/>
      </c>
      <c r="J2130" s="0" t="str">
        <f aca="false">IF(OR(A2130="",B2130=""),"",ROUND((B2130-A2130)*86400,0))</f>
        <v/>
      </c>
      <c r="K2130" s="37" t="str">
        <f aca="false">IF(G2130=1,IF(COUNTIFS($C:$C,C2130,$G:$G,1,$A:$A,"&gt;="&amp;(A2130-FenetreInterm/86400),$A:$A,"&lt;="&amp;A2130)&gt;=NbInterm,1,0),"")</f>
        <v/>
      </c>
      <c r="L2130" s="37" t="str">
        <f aca="false">IF(G2130=1,IF(B2130="",0,IF(J2130&lt;SeuilFugitive,1,0)),"")</f>
        <v/>
      </c>
      <c r="M2130" s="37" t="str">
        <f aca="false">IF(G2130=1,IF(B2130="",IF((Fin-A2130)*24&gt;SeuilFigee,1,0),IF(J2130&gt;SeuilFigee*3600,1,0)),"")</f>
        <v/>
      </c>
      <c r="N2130" s="0" t="str">
        <f aca="false">IF(G2130=1,IF(COUNTIF(H$2:H2130,H2130)=1,COUNTIF($H:$H,H2130),""),"")</f>
        <v/>
      </c>
      <c r="O2130" s="0" t="str">
        <f aca="false">IF(G2130=1,IF(COUNTIF(I$2:I2130,I2130)=1,COUNTIF($I:$I,I2130),""),"")</f>
        <v/>
      </c>
      <c r="P2130" s="38" t="str">
        <f aca="false">IF(G2130=1,IF(COUNTIFS(C$2:C2130,C2130,G$2:G2130,1)=1,COUNTIFS($C:$C,C2130,$G:$G,1)+ROW()/10000000,""),"")</f>
        <v/>
      </c>
      <c r="Q2130" s="0" t="str">
        <f aca="false">IF(K2130=1,IF(COUNTIFS(C$2:C2130,C2130,K$2:K2130,1)=1,1,0),"")</f>
        <v/>
      </c>
      <c r="R2130" s="0" t="str">
        <f aca="false">IF(M2130=1,IF(COUNTIFS(C$2:C2130,C2130,M$2:M2130,1)=1,1,0),"")</f>
        <v/>
      </c>
      <c r="S2130" s="0" t="str">
        <f aca="false">IF(L2130=1,IF(COUNTIFS(C$2:C2130,C2130,L$2:L2130,1)=1,1,0),"")</f>
        <v/>
      </c>
      <c r="T2130" s="38" t="str">
        <f aca="false">IF(N2130="","",N2130+ROW()/10000000)</f>
        <v/>
      </c>
      <c r="U2130" s="0" t="str">
        <f aca="false">IF(G2130=1,IF(B2130="",1,0),"")</f>
        <v/>
      </c>
    </row>
    <row r="2131" customFormat="false" ht="15" hidden="false" customHeight="false" outlineLevel="0" collapsed="false">
      <c r="A2131" s="35"/>
      <c r="B2131" s="35"/>
      <c r="G2131" s="0" t="str">
        <f aca="false">IF(A2131="","",IF(AND(A2131&gt;=Debut,A2131&lt;Fin),1,0))</f>
        <v/>
      </c>
      <c r="H2131" s="0" t="str">
        <f aca="false">IF(G2131=1,INT(ROUND((A2131-Debut)*86400,0)/600),"")</f>
        <v/>
      </c>
      <c r="I2131" s="0" t="str">
        <f aca="false">IF(G2131=1,INT(ROUND((A2131-Debut)*86400,0)/3600),"")</f>
        <v/>
      </c>
      <c r="J2131" s="0" t="str">
        <f aca="false">IF(OR(A2131="",B2131=""),"",ROUND((B2131-A2131)*86400,0))</f>
        <v/>
      </c>
      <c r="K2131" s="37" t="str">
        <f aca="false">IF(G2131=1,IF(COUNTIFS($C:$C,C2131,$G:$G,1,$A:$A,"&gt;="&amp;(A2131-FenetreInterm/86400),$A:$A,"&lt;="&amp;A2131)&gt;=NbInterm,1,0),"")</f>
        <v/>
      </c>
      <c r="L2131" s="37" t="str">
        <f aca="false">IF(G2131=1,IF(B2131="",0,IF(J2131&lt;SeuilFugitive,1,0)),"")</f>
        <v/>
      </c>
      <c r="M2131" s="37" t="str">
        <f aca="false">IF(G2131=1,IF(B2131="",IF((Fin-A2131)*24&gt;SeuilFigee,1,0),IF(J2131&gt;SeuilFigee*3600,1,0)),"")</f>
        <v/>
      </c>
      <c r="N2131" s="0" t="str">
        <f aca="false">IF(G2131=1,IF(COUNTIF(H$2:H2131,H2131)=1,COUNTIF($H:$H,H2131),""),"")</f>
        <v/>
      </c>
      <c r="O2131" s="0" t="str">
        <f aca="false">IF(G2131=1,IF(COUNTIF(I$2:I2131,I2131)=1,COUNTIF($I:$I,I2131),""),"")</f>
        <v/>
      </c>
      <c r="P2131" s="38" t="str">
        <f aca="false">IF(G2131=1,IF(COUNTIFS(C$2:C2131,C2131,G$2:G2131,1)=1,COUNTIFS($C:$C,C2131,$G:$G,1)+ROW()/10000000,""),"")</f>
        <v/>
      </c>
      <c r="Q2131" s="0" t="str">
        <f aca="false">IF(K2131=1,IF(COUNTIFS(C$2:C2131,C2131,K$2:K2131,1)=1,1,0),"")</f>
        <v/>
      </c>
      <c r="R2131" s="0" t="str">
        <f aca="false">IF(M2131=1,IF(COUNTIFS(C$2:C2131,C2131,M$2:M2131,1)=1,1,0),"")</f>
        <v/>
      </c>
      <c r="S2131" s="0" t="str">
        <f aca="false">IF(L2131=1,IF(COUNTIFS(C$2:C2131,C2131,L$2:L2131,1)=1,1,0),"")</f>
        <v/>
      </c>
      <c r="T2131" s="38" t="str">
        <f aca="false">IF(N2131="","",N2131+ROW()/10000000)</f>
        <v/>
      </c>
      <c r="U2131" s="0" t="str">
        <f aca="false">IF(G2131=1,IF(B2131="",1,0),"")</f>
        <v/>
      </c>
    </row>
    <row r="2132" customFormat="false" ht="15" hidden="false" customHeight="false" outlineLevel="0" collapsed="false">
      <c r="A2132" s="35"/>
      <c r="B2132" s="35"/>
      <c r="G2132" s="0" t="str">
        <f aca="false">IF(A2132="","",IF(AND(A2132&gt;=Debut,A2132&lt;Fin),1,0))</f>
        <v/>
      </c>
      <c r="H2132" s="0" t="str">
        <f aca="false">IF(G2132=1,INT(ROUND((A2132-Debut)*86400,0)/600),"")</f>
        <v/>
      </c>
      <c r="I2132" s="0" t="str">
        <f aca="false">IF(G2132=1,INT(ROUND((A2132-Debut)*86400,0)/3600),"")</f>
        <v/>
      </c>
      <c r="J2132" s="0" t="str">
        <f aca="false">IF(OR(A2132="",B2132=""),"",ROUND((B2132-A2132)*86400,0))</f>
        <v/>
      </c>
      <c r="K2132" s="37" t="str">
        <f aca="false">IF(G2132=1,IF(COUNTIFS($C:$C,C2132,$G:$G,1,$A:$A,"&gt;="&amp;(A2132-FenetreInterm/86400),$A:$A,"&lt;="&amp;A2132)&gt;=NbInterm,1,0),"")</f>
        <v/>
      </c>
      <c r="L2132" s="37" t="str">
        <f aca="false">IF(G2132=1,IF(B2132="",0,IF(J2132&lt;SeuilFugitive,1,0)),"")</f>
        <v/>
      </c>
      <c r="M2132" s="37" t="str">
        <f aca="false">IF(G2132=1,IF(B2132="",IF((Fin-A2132)*24&gt;SeuilFigee,1,0),IF(J2132&gt;SeuilFigee*3600,1,0)),"")</f>
        <v/>
      </c>
      <c r="N2132" s="0" t="str">
        <f aca="false">IF(G2132=1,IF(COUNTIF(H$2:H2132,H2132)=1,COUNTIF($H:$H,H2132),""),"")</f>
        <v/>
      </c>
      <c r="O2132" s="0" t="str">
        <f aca="false">IF(G2132=1,IF(COUNTIF(I$2:I2132,I2132)=1,COUNTIF($I:$I,I2132),""),"")</f>
        <v/>
      </c>
      <c r="P2132" s="38" t="str">
        <f aca="false">IF(G2132=1,IF(COUNTIFS(C$2:C2132,C2132,G$2:G2132,1)=1,COUNTIFS($C:$C,C2132,$G:$G,1)+ROW()/10000000,""),"")</f>
        <v/>
      </c>
      <c r="Q2132" s="0" t="str">
        <f aca="false">IF(K2132=1,IF(COUNTIFS(C$2:C2132,C2132,K$2:K2132,1)=1,1,0),"")</f>
        <v/>
      </c>
      <c r="R2132" s="0" t="str">
        <f aca="false">IF(M2132=1,IF(COUNTIFS(C$2:C2132,C2132,M$2:M2132,1)=1,1,0),"")</f>
        <v/>
      </c>
      <c r="S2132" s="0" t="str">
        <f aca="false">IF(L2132=1,IF(COUNTIFS(C$2:C2132,C2132,L$2:L2132,1)=1,1,0),"")</f>
        <v/>
      </c>
      <c r="T2132" s="38" t="str">
        <f aca="false">IF(N2132="","",N2132+ROW()/10000000)</f>
        <v/>
      </c>
      <c r="U2132" s="0" t="str">
        <f aca="false">IF(G2132=1,IF(B2132="",1,0),"")</f>
        <v/>
      </c>
    </row>
    <row r="2133" customFormat="false" ht="15" hidden="false" customHeight="false" outlineLevel="0" collapsed="false">
      <c r="A2133" s="35"/>
      <c r="B2133" s="35"/>
      <c r="G2133" s="0" t="str">
        <f aca="false">IF(A2133="","",IF(AND(A2133&gt;=Debut,A2133&lt;Fin),1,0))</f>
        <v/>
      </c>
      <c r="H2133" s="0" t="str">
        <f aca="false">IF(G2133=1,INT(ROUND((A2133-Debut)*86400,0)/600),"")</f>
        <v/>
      </c>
      <c r="I2133" s="0" t="str">
        <f aca="false">IF(G2133=1,INT(ROUND((A2133-Debut)*86400,0)/3600),"")</f>
        <v/>
      </c>
      <c r="J2133" s="0" t="str">
        <f aca="false">IF(OR(A2133="",B2133=""),"",ROUND((B2133-A2133)*86400,0))</f>
        <v/>
      </c>
      <c r="K2133" s="37" t="str">
        <f aca="false">IF(G2133=1,IF(COUNTIFS($C:$C,C2133,$G:$G,1,$A:$A,"&gt;="&amp;(A2133-FenetreInterm/86400),$A:$A,"&lt;="&amp;A2133)&gt;=NbInterm,1,0),"")</f>
        <v/>
      </c>
      <c r="L2133" s="37" t="str">
        <f aca="false">IF(G2133=1,IF(B2133="",0,IF(J2133&lt;SeuilFugitive,1,0)),"")</f>
        <v/>
      </c>
      <c r="M2133" s="37" t="str">
        <f aca="false">IF(G2133=1,IF(B2133="",IF((Fin-A2133)*24&gt;SeuilFigee,1,0),IF(J2133&gt;SeuilFigee*3600,1,0)),"")</f>
        <v/>
      </c>
      <c r="N2133" s="0" t="str">
        <f aca="false">IF(G2133=1,IF(COUNTIF(H$2:H2133,H2133)=1,COUNTIF($H:$H,H2133),""),"")</f>
        <v/>
      </c>
      <c r="O2133" s="0" t="str">
        <f aca="false">IF(G2133=1,IF(COUNTIF(I$2:I2133,I2133)=1,COUNTIF($I:$I,I2133),""),"")</f>
        <v/>
      </c>
      <c r="P2133" s="38" t="str">
        <f aca="false">IF(G2133=1,IF(COUNTIFS(C$2:C2133,C2133,G$2:G2133,1)=1,COUNTIFS($C:$C,C2133,$G:$G,1)+ROW()/10000000,""),"")</f>
        <v/>
      </c>
      <c r="Q2133" s="0" t="str">
        <f aca="false">IF(K2133=1,IF(COUNTIFS(C$2:C2133,C2133,K$2:K2133,1)=1,1,0),"")</f>
        <v/>
      </c>
      <c r="R2133" s="0" t="str">
        <f aca="false">IF(M2133=1,IF(COUNTIFS(C$2:C2133,C2133,M$2:M2133,1)=1,1,0),"")</f>
        <v/>
      </c>
      <c r="S2133" s="0" t="str">
        <f aca="false">IF(L2133=1,IF(COUNTIFS(C$2:C2133,C2133,L$2:L2133,1)=1,1,0),"")</f>
        <v/>
      </c>
      <c r="T2133" s="38" t="str">
        <f aca="false">IF(N2133="","",N2133+ROW()/10000000)</f>
        <v/>
      </c>
      <c r="U2133" s="0" t="str">
        <f aca="false">IF(G2133=1,IF(B2133="",1,0),"")</f>
        <v/>
      </c>
    </row>
    <row r="2134" customFormat="false" ht="15" hidden="false" customHeight="false" outlineLevel="0" collapsed="false">
      <c r="A2134" s="35"/>
      <c r="B2134" s="35"/>
      <c r="G2134" s="0" t="str">
        <f aca="false">IF(A2134="","",IF(AND(A2134&gt;=Debut,A2134&lt;Fin),1,0))</f>
        <v/>
      </c>
      <c r="H2134" s="0" t="str">
        <f aca="false">IF(G2134=1,INT(ROUND((A2134-Debut)*86400,0)/600),"")</f>
        <v/>
      </c>
      <c r="I2134" s="0" t="str">
        <f aca="false">IF(G2134=1,INT(ROUND((A2134-Debut)*86400,0)/3600),"")</f>
        <v/>
      </c>
      <c r="J2134" s="0" t="str">
        <f aca="false">IF(OR(A2134="",B2134=""),"",ROUND((B2134-A2134)*86400,0))</f>
        <v/>
      </c>
      <c r="K2134" s="37" t="str">
        <f aca="false">IF(G2134=1,IF(COUNTIFS($C:$C,C2134,$G:$G,1,$A:$A,"&gt;="&amp;(A2134-FenetreInterm/86400),$A:$A,"&lt;="&amp;A2134)&gt;=NbInterm,1,0),"")</f>
        <v/>
      </c>
      <c r="L2134" s="37" t="str">
        <f aca="false">IF(G2134=1,IF(B2134="",0,IF(J2134&lt;SeuilFugitive,1,0)),"")</f>
        <v/>
      </c>
      <c r="M2134" s="37" t="str">
        <f aca="false">IF(G2134=1,IF(B2134="",IF((Fin-A2134)*24&gt;SeuilFigee,1,0),IF(J2134&gt;SeuilFigee*3600,1,0)),"")</f>
        <v/>
      </c>
      <c r="N2134" s="0" t="str">
        <f aca="false">IF(G2134=1,IF(COUNTIF(H$2:H2134,H2134)=1,COUNTIF($H:$H,H2134),""),"")</f>
        <v/>
      </c>
      <c r="O2134" s="0" t="str">
        <f aca="false">IF(G2134=1,IF(COUNTIF(I$2:I2134,I2134)=1,COUNTIF($I:$I,I2134),""),"")</f>
        <v/>
      </c>
      <c r="P2134" s="38" t="str">
        <f aca="false">IF(G2134=1,IF(COUNTIFS(C$2:C2134,C2134,G$2:G2134,1)=1,COUNTIFS($C:$C,C2134,$G:$G,1)+ROW()/10000000,""),"")</f>
        <v/>
      </c>
      <c r="Q2134" s="0" t="str">
        <f aca="false">IF(K2134=1,IF(COUNTIFS(C$2:C2134,C2134,K$2:K2134,1)=1,1,0),"")</f>
        <v/>
      </c>
      <c r="R2134" s="0" t="str">
        <f aca="false">IF(M2134=1,IF(COUNTIFS(C$2:C2134,C2134,M$2:M2134,1)=1,1,0),"")</f>
        <v/>
      </c>
      <c r="S2134" s="0" t="str">
        <f aca="false">IF(L2134=1,IF(COUNTIFS(C$2:C2134,C2134,L$2:L2134,1)=1,1,0),"")</f>
        <v/>
      </c>
      <c r="T2134" s="38" t="str">
        <f aca="false">IF(N2134="","",N2134+ROW()/10000000)</f>
        <v/>
      </c>
      <c r="U2134" s="0" t="str">
        <f aca="false">IF(G2134=1,IF(B2134="",1,0),"")</f>
        <v/>
      </c>
    </row>
    <row r="2135" customFormat="false" ht="15" hidden="false" customHeight="false" outlineLevel="0" collapsed="false">
      <c r="A2135" s="35"/>
      <c r="B2135" s="35"/>
      <c r="G2135" s="0" t="str">
        <f aca="false">IF(A2135="","",IF(AND(A2135&gt;=Debut,A2135&lt;Fin),1,0))</f>
        <v/>
      </c>
      <c r="H2135" s="0" t="str">
        <f aca="false">IF(G2135=1,INT(ROUND((A2135-Debut)*86400,0)/600),"")</f>
        <v/>
      </c>
      <c r="I2135" s="0" t="str">
        <f aca="false">IF(G2135=1,INT(ROUND((A2135-Debut)*86400,0)/3600),"")</f>
        <v/>
      </c>
      <c r="J2135" s="0" t="str">
        <f aca="false">IF(OR(A2135="",B2135=""),"",ROUND((B2135-A2135)*86400,0))</f>
        <v/>
      </c>
      <c r="K2135" s="37" t="str">
        <f aca="false">IF(G2135=1,IF(COUNTIFS($C:$C,C2135,$G:$G,1,$A:$A,"&gt;="&amp;(A2135-FenetreInterm/86400),$A:$A,"&lt;="&amp;A2135)&gt;=NbInterm,1,0),"")</f>
        <v/>
      </c>
      <c r="L2135" s="37" t="str">
        <f aca="false">IF(G2135=1,IF(B2135="",0,IF(J2135&lt;SeuilFugitive,1,0)),"")</f>
        <v/>
      </c>
      <c r="M2135" s="37" t="str">
        <f aca="false">IF(G2135=1,IF(B2135="",IF((Fin-A2135)*24&gt;SeuilFigee,1,0),IF(J2135&gt;SeuilFigee*3600,1,0)),"")</f>
        <v/>
      </c>
      <c r="N2135" s="0" t="str">
        <f aca="false">IF(G2135=1,IF(COUNTIF(H$2:H2135,H2135)=1,COUNTIF($H:$H,H2135),""),"")</f>
        <v/>
      </c>
      <c r="O2135" s="0" t="str">
        <f aca="false">IF(G2135=1,IF(COUNTIF(I$2:I2135,I2135)=1,COUNTIF($I:$I,I2135),""),"")</f>
        <v/>
      </c>
      <c r="P2135" s="38" t="str">
        <f aca="false">IF(G2135=1,IF(COUNTIFS(C$2:C2135,C2135,G$2:G2135,1)=1,COUNTIFS($C:$C,C2135,$G:$G,1)+ROW()/10000000,""),"")</f>
        <v/>
      </c>
      <c r="Q2135" s="0" t="str">
        <f aca="false">IF(K2135=1,IF(COUNTIFS(C$2:C2135,C2135,K$2:K2135,1)=1,1,0),"")</f>
        <v/>
      </c>
      <c r="R2135" s="0" t="str">
        <f aca="false">IF(M2135=1,IF(COUNTIFS(C$2:C2135,C2135,M$2:M2135,1)=1,1,0),"")</f>
        <v/>
      </c>
      <c r="S2135" s="0" t="str">
        <f aca="false">IF(L2135=1,IF(COUNTIFS(C$2:C2135,C2135,L$2:L2135,1)=1,1,0),"")</f>
        <v/>
      </c>
      <c r="T2135" s="38" t="str">
        <f aca="false">IF(N2135="","",N2135+ROW()/10000000)</f>
        <v/>
      </c>
      <c r="U2135" s="0" t="str">
        <f aca="false">IF(G2135=1,IF(B2135="",1,0),"")</f>
        <v/>
      </c>
    </row>
    <row r="2136" customFormat="false" ht="15" hidden="false" customHeight="false" outlineLevel="0" collapsed="false">
      <c r="A2136" s="35"/>
      <c r="B2136" s="35"/>
      <c r="G2136" s="0" t="str">
        <f aca="false">IF(A2136="","",IF(AND(A2136&gt;=Debut,A2136&lt;Fin),1,0))</f>
        <v/>
      </c>
      <c r="H2136" s="0" t="str">
        <f aca="false">IF(G2136=1,INT(ROUND((A2136-Debut)*86400,0)/600),"")</f>
        <v/>
      </c>
      <c r="I2136" s="0" t="str">
        <f aca="false">IF(G2136=1,INT(ROUND((A2136-Debut)*86400,0)/3600),"")</f>
        <v/>
      </c>
      <c r="J2136" s="0" t="str">
        <f aca="false">IF(OR(A2136="",B2136=""),"",ROUND((B2136-A2136)*86400,0))</f>
        <v/>
      </c>
      <c r="K2136" s="37" t="str">
        <f aca="false">IF(G2136=1,IF(COUNTIFS($C:$C,C2136,$G:$G,1,$A:$A,"&gt;="&amp;(A2136-FenetreInterm/86400),$A:$A,"&lt;="&amp;A2136)&gt;=NbInterm,1,0),"")</f>
        <v/>
      </c>
      <c r="L2136" s="37" t="str">
        <f aca="false">IF(G2136=1,IF(B2136="",0,IF(J2136&lt;SeuilFugitive,1,0)),"")</f>
        <v/>
      </c>
      <c r="M2136" s="37" t="str">
        <f aca="false">IF(G2136=1,IF(B2136="",IF((Fin-A2136)*24&gt;SeuilFigee,1,0),IF(J2136&gt;SeuilFigee*3600,1,0)),"")</f>
        <v/>
      </c>
      <c r="N2136" s="0" t="str">
        <f aca="false">IF(G2136=1,IF(COUNTIF(H$2:H2136,H2136)=1,COUNTIF($H:$H,H2136),""),"")</f>
        <v/>
      </c>
      <c r="O2136" s="0" t="str">
        <f aca="false">IF(G2136=1,IF(COUNTIF(I$2:I2136,I2136)=1,COUNTIF($I:$I,I2136),""),"")</f>
        <v/>
      </c>
      <c r="P2136" s="38" t="str">
        <f aca="false">IF(G2136=1,IF(COUNTIFS(C$2:C2136,C2136,G$2:G2136,1)=1,COUNTIFS($C:$C,C2136,$G:$G,1)+ROW()/10000000,""),"")</f>
        <v/>
      </c>
      <c r="Q2136" s="0" t="str">
        <f aca="false">IF(K2136=1,IF(COUNTIFS(C$2:C2136,C2136,K$2:K2136,1)=1,1,0),"")</f>
        <v/>
      </c>
      <c r="R2136" s="0" t="str">
        <f aca="false">IF(M2136=1,IF(COUNTIFS(C$2:C2136,C2136,M$2:M2136,1)=1,1,0),"")</f>
        <v/>
      </c>
      <c r="S2136" s="0" t="str">
        <f aca="false">IF(L2136=1,IF(COUNTIFS(C$2:C2136,C2136,L$2:L2136,1)=1,1,0),"")</f>
        <v/>
      </c>
      <c r="T2136" s="38" t="str">
        <f aca="false">IF(N2136="","",N2136+ROW()/10000000)</f>
        <v/>
      </c>
      <c r="U2136" s="0" t="str">
        <f aca="false">IF(G2136=1,IF(B2136="",1,0),"")</f>
        <v/>
      </c>
    </row>
    <row r="2137" customFormat="false" ht="15" hidden="false" customHeight="false" outlineLevel="0" collapsed="false">
      <c r="A2137" s="35"/>
      <c r="B2137" s="35"/>
      <c r="G2137" s="0" t="str">
        <f aca="false">IF(A2137="","",IF(AND(A2137&gt;=Debut,A2137&lt;Fin),1,0))</f>
        <v/>
      </c>
      <c r="H2137" s="0" t="str">
        <f aca="false">IF(G2137=1,INT(ROUND((A2137-Debut)*86400,0)/600),"")</f>
        <v/>
      </c>
      <c r="I2137" s="0" t="str">
        <f aca="false">IF(G2137=1,INT(ROUND((A2137-Debut)*86400,0)/3600),"")</f>
        <v/>
      </c>
      <c r="J2137" s="0" t="str">
        <f aca="false">IF(OR(A2137="",B2137=""),"",ROUND((B2137-A2137)*86400,0))</f>
        <v/>
      </c>
      <c r="K2137" s="37" t="str">
        <f aca="false">IF(G2137=1,IF(COUNTIFS($C:$C,C2137,$G:$G,1,$A:$A,"&gt;="&amp;(A2137-FenetreInterm/86400),$A:$A,"&lt;="&amp;A2137)&gt;=NbInterm,1,0),"")</f>
        <v/>
      </c>
      <c r="L2137" s="37" t="str">
        <f aca="false">IF(G2137=1,IF(B2137="",0,IF(J2137&lt;SeuilFugitive,1,0)),"")</f>
        <v/>
      </c>
      <c r="M2137" s="37" t="str">
        <f aca="false">IF(G2137=1,IF(B2137="",IF((Fin-A2137)*24&gt;SeuilFigee,1,0),IF(J2137&gt;SeuilFigee*3600,1,0)),"")</f>
        <v/>
      </c>
      <c r="N2137" s="0" t="str">
        <f aca="false">IF(G2137=1,IF(COUNTIF(H$2:H2137,H2137)=1,COUNTIF($H:$H,H2137),""),"")</f>
        <v/>
      </c>
      <c r="O2137" s="0" t="str">
        <f aca="false">IF(G2137=1,IF(COUNTIF(I$2:I2137,I2137)=1,COUNTIF($I:$I,I2137),""),"")</f>
        <v/>
      </c>
      <c r="P2137" s="38" t="str">
        <f aca="false">IF(G2137=1,IF(COUNTIFS(C$2:C2137,C2137,G$2:G2137,1)=1,COUNTIFS($C:$C,C2137,$G:$G,1)+ROW()/10000000,""),"")</f>
        <v/>
      </c>
      <c r="Q2137" s="0" t="str">
        <f aca="false">IF(K2137=1,IF(COUNTIFS(C$2:C2137,C2137,K$2:K2137,1)=1,1,0),"")</f>
        <v/>
      </c>
      <c r="R2137" s="0" t="str">
        <f aca="false">IF(M2137=1,IF(COUNTIFS(C$2:C2137,C2137,M$2:M2137,1)=1,1,0),"")</f>
        <v/>
      </c>
      <c r="S2137" s="0" t="str">
        <f aca="false">IF(L2137=1,IF(COUNTIFS(C$2:C2137,C2137,L$2:L2137,1)=1,1,0),"")</f>
        <v/>
      </c>
      <c r="T2137" s="38" t="str">
        <f aca="false">IF(N2137="","",N2137+ROW()/10000000)</f>
        <v/>
      </c>
      <c r="U2137" s="0" t="str">
        <f aca="false">IF(G2137=1,IF(B2137="",1,0),"")</f>
        <v/>
      </c>
    </row>
    <row r="2138" customFormat="false" ht="15" hidden="false" customHeight="false" outlineLevel="0" collapsed="false">
      <c r="A2138" s="35"/>
      <c r="B2138" s="35"/>
      <c r="G2138" s="0" t="str">
        <f aca="false">IF(A2138="","",IF(AND(A2138&gt;=Debut,A2138&lt;Fin),1,0))</f>
        <v/>
      </c>
      <c r="H2138" s="0" t="str">
        <f aca="false">IF(G2138=1,INT(ROUND((A2138-Debut)*86400,0)/600),"")</f>
        <v/>
      </c>
      <c r="I2138" s="0" t="str">
        <f aca="false">IF(G2138=1,INT(ROUND((A2138-Debut)*86400,0)/3600),"")</f>
        <v/>
      </c>
      <c r="J2138" s="0" t="str">
        <f aca="false">IF(OR(A2138="",B2138=""),"",ROUND((B2138-A2138)*86400,0))</f>
        <v/>
      </c>
      <c r="K2138" s="37" t="str">
        <f aca="false">IF(G2138=1,IF(COUNTIFS($C:$C,C2138,$G:$G,1,$A:$A,"&gt;="&amp;(A2138-FenetreInterm/86400),$A:$A,"&lt;="&amp;A2138)&gt;=NbInterm,1,0),"")</f>
        <v/>
      </c>
      <c r="L2138" s="37" t="str">
        <f aca="false">IF(G2138=1,IF(B2138="",0,IF(J2138&lt;SeuilFugitive,1,0)),"")</f>
        <v/>
      </c>
      <c r="M2138" s="37" t="str">
        <f aca="false">IF(G2138=1,IF(B2138="",IF((Fin-A2138)*24&gt;SeuilFigee,1,0),IF(J2138&gt;SeuilFigee*3600,1,0)),"")</f>
        <v/>
      </c>
      <c r="N2138" s="0" t="str">
        <f aca="false">IF(G2138=1,IF(COUNTIF(H$2:H2138,H2138)=1,COUNTIF($H:$H,H2138),""),"")</f>
        <v/>
      </c>
      <c r="O2138" s="0" t="str">
        <f aca="false">IF(G2138=1,IF(COUNTIF(I$2:I2138,I2138)=1,COUNTIF($I:$I,I2138),""),"")</f>
        <v/>
      </c>
      <c r="P2138" s="38" t="str">
        <f aca="false">IF(G2138=1,IF(COUNTIFS(C$2:C2138,C2138,G$2:G2138,1)=1,COUNTIFS($C:$C,C2138,$G:$G,1)+ROW()/10000000,""),"")</f>
        <v/>
      </c>
      <c r="Q2138" s="0" t="str">
        <f aca="false">IF(K2138=1,IF(COUNTIFS(C$2:C2138,C2138,K$2:K2138,1)=1,1,0),"")</f>
        <v/>
      </c>
      <c r="R2138" s="0" t="str">
        <f aca="false">IF(M2138=1,IF(COUNTIFS(C$2:C2138,C2138,M$2:M2138,1)=1,1,0),"")</f>
        <v/>
      </c>
      <c r="S2138" s="0" t="str">
        <f aca="false">IF(L2138=1,IF(COUNTIFS(C$2:C2138,C2138,L$2:L2138,1)=1,1,0),"")</f>
        <v/>
      </c>
      <c r="T2138" s="38" t="str">
        <f aca="false">IF(N2138="","",N2138+ROW()/10000000)</f>
        <v/>
      </c>
      <c r="U2138" s="0" t="str">
        <f aca="false">IF(G2138=1,IF(B2138="",1,0),"")</f>
        <v/>
      </c>
    </row>
    <row r="2139" customFormat="false" ht="15" hidden="false" customHeight="false" outlineLevel="0" collapsed="false">
      <c r="A2139" s="35"/>
      <c r="B2139" s="35"/>
      <c r="G2139" s="0" t="str">
        <f aca="false">IF(A2139="","",IF(AND(A2139&gt;=Debut,A2139&lt;Fin),1,0))</f>
        <v/>
      </c>
      <c r="H2139" s="0" t="str">
        <f aca="false">IF(G2139=1,INT(ROUND((A2139-Debut)*86400,0)/600),"")</f>
        <v/>
      </c>
      <c r="I2139" s="0" t="str">
        <f aca="false">IF(G2139=1,INT(ROUND((A2139-Debut)*86400,0)/3600),"")</f>
        <v/>
      </c>
      <c r="J2139" s="0" t="str">
        <f aca="false">IF(OR(A2139="",B2139=""),"",ROUND((B2139-A2139)*86400,0))</f>
        <v/>
      </c>
      <c r="K2139" s="37" t="str">
        <f aca="false">IF(G2139=1,IF(COUNTIFS($C:$C,C2139,$G:$G,1,$A:$A,"&gt;="&amp;(A2139-FenetreInterm/86400),$A:$A,"&lt;="&amp;A2139)&gt;=NbInterm,1,0),"")</f>
        <v/>
      </c>
      <c r="L2139" s="37" t="str">
        <f aca="false">IF(G2139=1,IF(B2139="",0,IF(J2139&lt;SeuilFugitive,1,0)),"")</f>
        <v/>
      </c>
      <c r="M2139" s="37" t="str">
        <f aca="false">IF(G2139=1,IF(B2139="",IF((Fin-A2139)*24&gt;SeuilFigee,1,0),IF(J2139&gt;SeuilFigee*3600,1,0)),"")</f>
        <v/>
      </c>
      <c r="N2139" s="0" t="str">
        <f aca="false">IF(G2139=1,IF(COUNTIF(H$2:H2139,H2139)=1,COUNTIF($H:$H,H2139),""),"")</f>
        <v/>
      </c>
      <c r="O2139" s="0" t="str">
        <f aca="false">IF(G2139=1,IF(COUNTIF(I$2:I2139,I2139)=1,COUNTIF($I:$I,I2139),""),"")</f>
        <v/>
      </c>
      <c r="P2139" s="38" t="str">
        <f aca="false">IF(G2139=1,IF(COUNTIFS(C$2:C2139,C2139,G$2:G2139,1)=1,COUNTIFS($C:$C,C2139,$G:$G,1)+ROW()/10000000,""),"")</f>
        <v/>
      </c>
      <c r="Q2139" s="0" t="str">
        <f aca="false">IF(K2139=1,IF(COUNTIFS(C$2:C2139,C2139,K$2:K2139,1)=1,1,0),"")</f>
        <v/>
      </c>
      <c r="R2139" s="0" t="str">
        <f aca="false">IF(M2139=1,IF(COUNTIFS(C$2:C2139,C2139,M$2:M2139,1)=1,1,0),"")</f>
        <v/>
      </c>
      <c r="S2139" s="0" t="str">
        <f aca="false">IF(L2139=1,IF(COUNTIFS(C$2:C2139,C2139,L$2:L2139,1)=1,1,0),"")</f>
        <v/>
      </c>
      <c r="T2139" s="38" t="str">
        <f aca="false">IF(N2139="","",N2139+ROW()/10000000)</f>
        <v/>
      </c>
      <c r="U2139" s="0" t="str">
        <f aca="false">IF(G2139=1,IF(B2139="",1,0),"")</f>
        <v/>
      </c>
    </row>
    <row r="2140" customFormat="false" ht="15" hidden="false" customHeight="false" outlineLevel="0" collapsed="false">
      <c r="A2140" s="35"/>
      <c r="B2140" s="35"/>
      <c r="G2140" s="0" t="str">
        <f aca="false">IF(A2140="","",IF(AND(A2140&gt;=Debut,A2140&lt;Fin),1,0))</f>
        <v/>
      </c>
      <c r="H2140" s="0" t="str">
        <f aca="false">IF(G2140=1,INT(ROUND((A2140-Debut)*86400,0)/600),"")</f>
        <v/>
      </c>
      <c r="I2140" s="0" t="str">
        <f aca="false">IF(G2140=1,INT(ROUND((A2140-Debut)*86400,0)/3600),"")</f>
        <v/>
      </c>
      <c r="J2140" s="0" t="str">
        <f aca="false">IF(OR(A2140="",B2140=""),"",ROUND((B2140-A2140)*86400,0))</f>
        <v/>
      </c>
      <c r="K2140" s="37" t="str">
        <f aca="false">IF(G2140=1,IF(COUNTIFS($C:$C,C2140,$G:$G,1,$A:$A,"&gt;="&amp;(A2140-FenetreInterm/86400),$A:$A,"&lt;="&amp;A2140)&gt;=NbInterm,1,0),"")</f>
        <v/>
      </c>
      <c r="L2140" s="37" t="str">
        <f aca="false">IF(G2140=1,IF(B2140="",0,IF(J2140&lt;SeuilFugitive,1,0)),"")</f>
        <v/>
      </c>
      <c r="M2140" s="37" t="str">
        <f aca="false">IF(G2140=1,IF(B2140="",IF((Fin-A2140)*24&gt;SeuilFigee,1,0),IF(J2140&gt;SeuilFigee*3600,1,0)),"")</f>
        <v/>
      </c>
      <c r="N2140" s="0" t="str">
        <f aca="false">IF(G2140=1,IF(COUNTIF(H$2:H2140,H2140)=1,COUNTIF($H:$H,H2140),""),"")</f>
        <v/>
      </c>
      <c r="O2140" s="0" t="str">
        <f aca="false">IF(G2140=1,IF(COUNTIF(I$2:I2140,I2140)=1,COUNTIF($I:$I,I2140),""),"")</f>
        <v/>
      </c>
      <c r="P2140" s="38" t="str">
        <f aca="false">IF(G2140=1,IF(COUNTIFS(C$2:C2140,C2140,G$2:G2140,1)=1,COUNTIFS($C:$C,C2140,$G:$G,1)+ROW()/10000000,""),"")</f>
        <v/>
      </c>
      <c r="Q2140" s="0" t="str">
        <f aca="false">IF(K2140=1,IF(COUNTIFS(C$2:C2140,C2140,K$2:K2140,1)=1,1,0),"")</f>
        <v/>
      </c>
      <c r="R2140" s="0" t="str">
        <f aca="false">IF(M2140=1,IF(COUNTIFS(C$2:C2140,C2140,M$2:M2140,1)=1,1,0),"")</f>
        <v/>
      </c>
      <c r="S2140" s="0" t="str">
        <f aca="false">IF(L2140=1,IF(COUNTIFS(C$2:C2140,C2140,L$2:L2140,1)=1,1,0),"")</f>
        <v/>
      </c>
      <c r="T2140" s="38" t="str">
        <f aca="false">IF(N2140="","",N2140+ROW()/10000000)</f>
        <v/>
      </c>
      <c r="U2140" s="0" t="str">
        <f aca="false">IF(G2140=1,IF(B2140="",1,0),"")</f>
        <v/>
      </c>
    </row>
    <row r="2141" customFormat="false" ht="15" hidden="false" customHeight="false" outlineLevel="0" collapsed="false">
      <c r="A2141" s="35"/>
      <c r="B2141" s="35"/>
      <c r="G2141" s="0" t="str">
        <f aca="false">IF(A2141="","",IF(AND(A2141&gt;=Debut,A2141&lt;Fin),1,0))</f>
        <v/>
      </c>
      <c r="H2141" s="0" t="str">
        <f aca="false">IF(G2141=1,INT(ROUND((A2141-Debut)*86400,0)/600),"")</f>
        <v/>
      </c>
      <c r="I2141" s="0" t="str">
        <f aca="false">IF(G2141=1,INT(ROUND((A2141-Debut)*86400,0)/3600),"")</f>
        <v/>
      </c>
      <c r="J2141" s="0" t="str">
        <f aca="false">IF(OR(A2141="",B2141=""),"",ROUND((B2141-A2141)*86400,0))</f>
        <v/>
      </c>
      <c r="K2141" s="37" t="str">
        <f aca="false">IF(G2141=1,IF(COUNTIFS($C:$C,C2141,$G:$G,1,$A:$A,"&gt;="&amp;(A2141-FenetreInterm/86400),$A:$A,"&lt;="&amp;A2141)&gt;=NbInterm,1,0),"")</f>
        <v/>
      </c>
      <c r="L2141" s="37" t="str">
        <f aca="false">IF(G2141=1,IF(B2141="",0,IF(J2141&lt;SeuilFugitive,1,0)),"")</f>
        <v/>
      </c>
      <c r="M2141" s="37" t="str">
        <f aca="false">IF(G2141=1,IF(B2141="",IF((Fin-A2141)*24&gt;SeuilFigee,1,0),IF(J2141&gt;SeuilFigee*3600,1,0)),"")</f>
        <v/>
      </c>
      <c r="N2141" s="0" t="str">
        <f aca="false">IF(G2141=1,IF(COUNTIF(H$2:H2141,H2141)=1,COUNTIF($H:$H,H2141),""),"")</f>
        <v/>
      </c>
      <c r="O2141" s="0" t="str">
        <f aca="false">IF(G2141=1,IF(COUNTIF(I$2:I2141,I2141)=1,COUNTIF($I:$I,I2141),""),"")</f>
        <v/>
      </c>
      <c r="P2141" s="38" t="str">
        <f aca="false">IF(G2141=1,IF(COUNTIFS(C$2:C2141,C2141,G$2:G2141,1)=1,COUNTIFS($C:$C,C2141,$G:$G,1)+ROW()/10000000,""),"")</f>
        <v/>
      </c>
      <c r="Q2141" s="0" t="str">
        <f aca="false">IF(K2141=1,IF(COUNTIFS(C$2:C2141,C2141,K$2:K2141,1)=1,1,0),"")</f>
        <v/>
      </c>
      <c r="R2141" s="0" t="str">
        <f aca="false">IF(M2141=1,IF(COUNTIFS(C$2:C2141,C2141,M$2:M2141,1)=1,1,0),"")</f>
        <v/>
      </c>
      <c r="S2141" s="0" t="str">
        <f aca="false">IF(L2141=1,IF(COUNTIFS(C$2:C2141,C2141,L$2:L2141,1)=1,1,0),"")</f>
        <v/>
      </c>
      <c r="T2141" s="38" t="str">
        <f aca="false">IF(N2141="","",N2141+ROW()/10000000)</f>
        <v/>
      </c>
      <c r="U2141" s="0" t="str">
        <f aca="false">IF(G2141=1,IF(B2141="",1,0),"")</f>
        <v/>
      </c>
    </row>
    <row r="2142" customFormat="false" ht="15" hidden="false" customHeight="false" outlineLevel="0" collapsed="false">
      <c r="A2142" s="35"/>
      <c r="B2142" s="35"/>
      <c r="G2142" s="0" t="str">
        <f aca="false">IF(A2142="","",IF(AND(A2142&gt;=Debut,A2142&lt;Fin),1,0))</f>
        <v/>
      </c>
      <c r="H2142" s="0" t="str">
        <f aca="false">IF(G2142=1,INT(ROUND((A2142-Debut)*86400,0)/600),"")</f>
        <v/>
      </c>
      <c r="I2142" s="0" t="str">
        <f aca="false">IF(G2142=1,INT(ROUND((A2142-Debut)*86400,0)/3600),"")</f>
        <v/>
      </c>
      <c r="J2142" s="0" t="str">
        <f aca="false">IF(OR(A2142="",B2142=""),"",ROUND((B2142-A2142)*86400,0))</f>
        <v/>
      </c>
      <c r="K2142" s="37" t="str">
        <f aca="false">IF(G2142=1,IF(COUNTIFS($C:$C,C2142,$G:$G,1,$A:$A,"&gt;="&amp;(A2142-FenetreInterm/86400),$A:$A,"&lt;="&amp;A2142)&gt;=NbInterm,1,0),"")</f>
        <v/>
      </c>
      <c r="L2142" s="37" t="str">
        <f aca="false">IF(G2142=1,IF(B2142="",0,IF(J2142&lt;SeuilFugitive,1,0)),"")</f>
        <v/>
      </c>
      <c r="M2142" s="37" t="str">
        <f aca="false">IF(G2142=1,IF(B2142="",IF((Fin-A2142)*24&gt;SeuilFigee,1,0),IF(J2142&gt;SeuilFigee*3600,1,0)),"")</f>
        <v/>
      </c>
      <c r="N2142" s="0" t="str">
        <f aca="false">IF(G2142=1,IF(COUNTIF(H$2:H2142,H2142)=1,COUNTIF($H:$H,H2142),""),"")</f>
        <v/>
      </c>
      <c r="O2142" s="0" t="str">
        <f aca="false">IF(G2142=1,IF(COUNTIF(I$2:I2142,I2142)=1,COUNTIF($I:$I,I2142),""),"")</f>
        <v/>
      </c>
      <c r="P2142" s="38" t="str">
        <f aca="false">IF(G2142=1,IF(COUNTIFS(C$2:C2142,C2142,G$2:G2142,1)=1,COUNTIFS($C:$C,C2142,$G:$G,1)+ROW()/10000000,""),"")</f>
        <v/>
      </c>
      <c r="Q2142" s="0" t="str">
        <f aca="false">IF(K2142=1,IF(COUNTIFS(C$2:C2142,C2142,K$2:K2142,1)=1,1,0),"")</f>
        <v/>
      </c>
      <c r="R2142" s="0" t="str">
        <f aca="false">IF(M2142=1,IF(COUNTIFS(C$2:C2142,C2142,M$2:M2142,1)=1,1,0),"")</f>
        <v/>
      </c>
      <c r="S2142" s="0" t="str">
        <f aca="false">IF(L2142=1,IF(COUNTIFS(C$2:C2142,C2142,L$2:L2142,1)=1,1,0),"")</f>
        <v/>
      </c>
      <c r="T2142" s="38" t="str">
        <f aca="false">IF(N2142="","",N2142+ROW()/10000000)</f>
        <v/>
      </c>
      <c r="U2142" s="0" t="str">
        <f aca="false">IF(G2142=1,IF(B2142="",1,0),"")</f>
        <v/>
      </c>
    </row>
    <row r="2143" customFormat="false" ht="15" hidden="false" customHeight="false" outlineLevel="0" collapsed="false">
      <c r="A2143" s="35"/>
      <c r="B2143" s="35"/>
      <c r="G2143" s="0" t="str">
        <f aca="false">IF(A2143="","",IF(AND(A2143&gt;=Debut,A2143&lt;Fin),1,0))</f>
        <v/>
      </c>
      <c r="H2143" s="0" t="str">
        <f aca="false">IF(G2143=1,INT(ROUND((A2143-Debut)*86400,0)/600),"")</f>
        <v/>
      </c>
      <c r="I2143" s="0" t="str">
        <f aca="false">IF(G2143=1,INT(ROUND((A2143-Debut)*86400,0)/3600),"")</f>
        <v/>
      </c>
      <c r="J2143" s="0" t="str">
        <f aca="false">IF(OR(A2143="",B2143=""),"",ROUND((B2143-A2143)*86400,0))</f>
        <v/>
      </c>
      <c r="K2143" s="37" t="str">
        <f aca="false">IF(G2143=1,IF(COUNTIFS($C:$C,C2143,$G:$G,1,$A:$A,"&gt;="&amp;(A2143-FenetreInterm/86400),$A:$A,"&lt;="&amp;A2143)&gt;=NbInterm,1,0),"")</f>
        <v/>
      </c>
      <c r="L2143" s="37" t="str">
        <f aca="false">IF(G2143=1,IF(B2143="",0,IF(J2143&lt;SeuilFugitive,1,0)),"")</f>
        <v/>
      </c>
      <c r="M2143" s="37" t="str">
        <f aca="false">IF(G2143=1,IF(B2143="",IF((Fin-A2143)*24&gt;SeuilFigee,1,0),IF(J2143&gt;SeuilFigee*3600,1,0)),"")</f>
        <v/>
      </c>
      <c r="N2143" s="0" t="str">
        <f aca="false">IF(G2143=1,IF(COUNTIF(H$2:H2143,H2143)=1,COUNTIF($H:$H,H2143),""),"")</f>
        <v/>
      </c>
      <c r="O2143" s="0" t="str">
        <f aca="false">IF(G2143=1,IF(COUNTIF(I$2:I2143,I2143)=1,COUNTIF($I:$I,I2143),""),"")</f>
        <v/>
      </c>
      <c r="P2143" s="38" t="str">
        <f aca="false">IF(G2143=1,IF(COUNTIFS(C$2:C2143,C2143,G$2:G2143,1)=1,COUNTIFS($C:$C,C2143,$G:$G,1)+ROW()/10000000,""),"")</f>
        <v/>
      </c>
      <c r="Q2143" s="0" t="str">
        <f aca="false">IF(K2143=1,IF(COUNTIFS(C$2:C2143,C2143,K$2:K2143,1)=1,1,0),"")</f>
        <v/>
      </c>
      <c r="R2143" s="0" t="str">
        <f aca="false">IF(M2143=1,IF(COUNTIFS(C$2:C2143,C2143,M$2:M2143,1)=1,1,0),"")</f>
        <v/>
      </c>
      <c r="S2143" s="0" t="str">
        <f aca="false">IF(L2143=1,IF(COUNTIFS(C$2:C2143,C2143,L$2:L2143,1)=1,1,0),"")</f>
        <v/>
      </c>
      <c r="T2143" s="38" t="str">
        <f aca="false">IF(N2143="","",N2143+ROW()/10000000)</f>
        <v/>
      </c>
      <c r="U2143" s="0" t="str">
        <f aca="false">IF(G2143=1,IF(B2143="",1,0),"")</f>
        <v/>
      </c>
    </row>
    <row r="2144" customFormat="false" ht="15" hidden="false" customHeight="false" outlineLevel="0" collapsed="false">
      <c r="A2144" s="35"/>
      <c r="B2144" s="35"/>
      <c r="G2144" s="0" t="str">
        <f aca="false">IF(A2144="","",IF(AND(A2144&gt;=Debut,A2144&lt;Fin),1,0))</f>
        <v/>
      </c>
      <c r="H2144" s="0" t="str">
        <f aca="false">IF(G2144=1,INT(ROUND((A2144-Debut)*86400,0)/600),"")</f>
        <v/>
      </c>
      <c r="I2144" s="0" t="str">
        <f aca="false">IF(G2144=1,INT(ROUND((A2144-Debut)*86400,0)/3600),"")</f>
        <v/>
      </c>
      <c r="J2144" s="0" t="str">
        <f aca="false">IF(OR(A2144="",B2144=""),"",ROUND((B2144-A2144)*86400,0))</f>
        <v/>
      </c>
      <c r="K2144" s="37" t="str">
        <f aca="false">IF(G2144=1,IF(COUNTIFS($C:$C,C2144,$G:$G,1,$A:$A,"&gt;="&amp;(A2144-FenetreInterm/86400),$A:$A,"&lt;="&amp;A2144)&gt;=NbInterm,1,0),"")</f>
        <v/>
      </c>
      <c r="L2144" s="37" t="str">
        <f aca="false">IF(G2144=1,IF(B2144="",0,IF(J2144&lt;SeuilFugitive,1,0)),"")</f>
        <v/>
      </c>
      <c r="M2144" s="37" t="str">
        <f aca="false">IF(G2144=1,IF(B2144="",IF((Fin-A2144)*24&gt;SeuilFigee,1,0),IF(J2144&gt;SeuilFigee*3600,1,0)),"")</f>
        <v/>
      </c>
      <c r="N2144" s="0" t="str">
        <f aca="false">IF(G2144=1,IF(COUNTIF(H$2:H2144,H2144)=1,COUNTIF($H:$H,H2144),""),"")</f>
        <v/>
      </c>
      <c r="O2144" s="0" t="str">
        <f aca="false">IF(G2144=1,IF(COUNTIF(I$2:I2144,I2144)=1,COUNTIF($I:$I,I2144),""),"")</f>
        <v/>
      </c>
      <c r="P2144" s="38" t="str">
        <f aca="false">IF(G2144=1,IF(COUNTIFS(C$2:C2144,C2144,G$2:G2144,1)=1,COUNTIFS($C:$C,C2144,$G:$G,1)+ROW()/10000000,""),"")</f>
        <v/>
      </c>
      <c r="Q2144" s="0" t="str">
        <f aca="false">IF(K2144=1,IF(COUNTIFS(C$2:C2144,C2144,K$2:K2144,1)=1,1,0),"")</f>
        <v/>
      </c>
      <c r="R2144" s="0" t="str">
        <f aca="false">IF(M2144=1,IF(COUNTIFS(C$2:C2144,C2144,M$2:M2144,1)=1,1,0),"")</f>
        <v/>
      </c>
      <c r="S2144" s="0" t="str">
        <f aca="false">IF(L2144=1,IF(COUNTIFS(C$2:C2144,C2144,L$2:L2144,1)=1,1,0),"")</f>
        <v/>
      </c>
      <c r="T2144" s="38" t="str">
        <f aca="false">IF(N2144="","",N2144+ROW()/10000000)</f>
        <v/>
      </c>
      <c r="U2144" s="0" t="str">
        <f aca="false">IF(G2144=1,IF(B2144="",1,0),"")</f>
        <v/>
      </c>
    </row>
    <row r="2145" customFormat="false" ht="15" hidden="false" customHeight="false" outlineLevel="0" collapsed="false">
      <c r="A2145" s="35"/>
      <c r="B2145" s="35"/>
      <c r="G2145" s="0" t="str">
        <f aca="false">IF(A2145="","",IF(AND(A2145&gt;=Debut,A2145&lt;Fin),1,0))</f>
        <v/>
      </c>
      <c r="H2145" s="0" t="str">
        <f aca="false">IF(G2145=1,INT(ROUND((A2145-Debut)*86400,0)/600),"")</f>
        <v/>
      </c>
      <c r="I2145" s="0" t="str">
        <f aca="false">IF(G2145=1,INT(ROUND((A2145-Debut)*86400,0)/3600),"")</f>
        <v/>
      </c>
      <c r="J2145" s="0" t="str">
        <f aca="false">IF(OR(A2145="",B2145=""),"",ROUND((B2145-A2145)*86400,0))</f>
        <v/>
      </c>
      <c r="K2145" s="37" t="str">
        <f aca="false">IF(G2145=1,IF(COUNTIFS($C:$C,C2145,$G:$G,1,$A:$A,"&gt;="&amp;(A2145-FenetreInterm/86400),$A:$A,"&lt;="&amp;A2145)&gt;=NbInterm,1,0),"")</f>
        <v/>
      </c>
      <c r="L2145" s="37" t="str">
        <f aca="false">IF(G2145=1,IF(B2145="",0,IF(J2145&lt;SeuilFugitive,1,0)),"")</f>
        <v/>
      </c>
      <c r="M2145" s="37" t="str">
        <f aca="false">IF(G2145=1,IF(B2145="",IF((Fin-A2145)*24&gt;SeuilFigee,1,0),IF(J2145&gt;SeuilFigee*3600,1,0)),"")</f>
        <v/>
      </c>
      <c r="N2145" s="0" t="str">
        <f aca="false">IF(G2145=1,IF(COUNTIF(H$2:H2145,H2145)=1,COUNTIF($H:$H,H2145),""),"")</f>
        <v/>
      </c>
      <c r="O2145" s="0" t="str">
        <f aca="false">IF(G2145=1,IF(COUNTIF(I$2:I2145,I2145)=1,COUNTIF($I:$I,I2145),""),"")</f>
        <v/>
      </c>
      <c r="P2145" s="38" t="str">
        <f aca="false">IF(G2145=1,IF(COUNTIFS(C$2:C2145,C2145,G$2:G2145,1)=1,COUNTIFS($C:$C,C2145,$G:$G,1)+ROW()/10000000,""),"")</f>
        <v/>
      </c>
      <c r="Q2145" s="0" t="str">
        <f aca="false">IF(K2145=1,IF(COUNTIFS(C$2:C2145,C2145,K$2:K2145,1)=1,1,0),"")</f>
        <v/>
      </c>
      <c r="R2145" s="0" t="str">
        <f aca="false">IF(M2145=1,IF(COUNTIFS(C$2:C2145,C2145,M$2:M2145,1)=1,1,0),"")</f>
        <v/>
      </c>
      <c r="S2145" s="0" t="str">
        <f aca="false">IF(L2145=1,IF(COUNTIFS(C$2:C2145,C2145,L$2:L2145,1)=1,1,0),"")</f>
        <v/>
      </c>
      <c r="T2145" s="38" t="str">
        <f aca="false">IF(N2145="","",N2145+ROW()/10000000)</f>
        <v/>
      </c>
      <c r="U2145" s="0" t="str">
        <f aca="false">IF(G2145=1,IF(B2145="",1,0),"")</f>
        <v/>
      </c>
    </row>
    <row r="2146" customFormat="false" ht="15" hidden="false" customHeight="false" outlineLevel="0" collapsed="false">
      <c r="A2146" s="35"/>
      <c r="B2146" s="35"/>
      <c r="G2146" s="0" t="str">
        <f aca="false">IF(A2146="","",IF(AND(A2146&gt;=Debut,A2146&lt;Fin),1,0))</f>
        <v/>
      </c>
      <c r="H2146" s="0" t="str">
        <f aca="false">IF(G2146=1,INT(ROUND((A2146-Debut)*86400,0)/600),"")</f>
        <v/>
      </c>
      <c r="I2146" s="0" t="str">
        <f aca="false">IF(G2146=1,INT(ROUND((A2146-Debut)*86400,0)/3600),"")</f>
        <v/>
      </c>
      <c r="J2146" s="0" t="str">
        <f aca="false">IF(OR(A2146="",B2146=""),"",ROUND((B2146-A2146)*86400,0))</f>
        <v/>
      </c>
      <c r="K2146" s="37" t="str">
        <f aca="false">IF(G2146=1,IF(COUNTIFS($C:$C,C2146,$G:$G,1,$A:$A,"&gt;="&amp;(A2146-FenetreInterm/86400),$A:$A,"&lt;="&amp;A2146)&gt;=NbInterm,1,0),"")</f>
        <v/>
      </c>
      <c r="L2146" s="37" t="str">
        <f aca="false">IF(G2146=1,IF(B2146="",0,IF(J2146&lt;SeuilFugitive,1,0)),"")</f>
        <v/>
      </c>
      <c r="M2146" s="37" t="str">
        <f aca="false">IF(G2146=1,IF(B2146="",IF((Fin-A2146)*24&gt;SeuilFigee,1,0),IF(J2146&gt;SeuilFigee*3600,1,0)),"")</f>
        <v/>
      </c>
      <c r="N2146" s="0" t="str">
        <f aca="false">IF(G2146=1,IF(COUNTIF(H$2:H2146,H2146)=1,COUNTIF($H:$H,H2146),""),"")</f>
        <v/>
      </c>
      <c r="O2146" s="0" t="str">
        <f aca="false">IF(G2146=1,IF(COUNTIF(I$2:I2146,I2146)=1,COUNTIF($I:$I,I2146),""),"")</f>
        <v/>
      </c>
      <c r="P2146" s="38" t="str">
        <f aca="false">IF(G2146=1,IF(COUNTIFS(C$2:C2146,C2146,G$2:G2146,1)=1,COUNTIFS($C:$C,C2146,$G:$G,1)+ROW()/10000000,""),"")</f>
        <v/>
      </c>
      <c r="Q2146" s="0" t="str">
        <f aca="false">IF(K2146=1,IF(COUNTIFS(C$2:C2146,C2146,K$2:K2146,1)=1,1,0),"")</f>
        <v/>
      </c>
      <c r="R2146" s="0" t="str">
        <f aca="false">IF(M2146=1,IF(COUNTIFS(C$2:C2146,C2146,M$2:M2146,1)=1,1,0),"")</f>
        <v/>
      </c>
      <c r="S2146" s="0" t="str">
        <f aca="false">IF(L2146=1,IF(COUNTIFS(C$2:C2146,C2146,L$2:L2146,1)=1,1,0),"")</f>
        <v/>
      </c>
      <c r="T2146" s="38" t="str">
        <f aca="false">IF(N2146="","",N2146+ROW()/10000000)</f>
        <v/>
      </c>
      <c r="U2146" s="0" t="str">
        <f aca="false">IF(G2146=1,IF(B2146="",1,0),"")</f>
        <v/>
      </c>
    </row>
    <row r="2147" customFormat="false" ht="15" hidden="false" customHeight="false" outlineLevel="0" collapsed="false">
      <c r="A2147" s="35"/>
      <c r="B2147" s="35"/>
      <c r="G2147" s="0" t="str">
        <f aca="false">IF(A2147="","",IF(AND(A2147&gt;=Debut,A2147&lt;Fin),1,0))</f>
        <v/>
      </c>
      <c r="H2147" s="0" t="str">
        <f aca="false">IF(G2147=1,INT(ROUND((A2147-Debut)*86400,0)/600),"")</f>
        <v/>
      </c>
      <c r="I2147" s="0" t="str">
        <f aca="false">IF(G2147=1,INT(ROUND((A2147-Debut)*86400,0)/3600),"")</f>
        <v/>
      </c>
      <c r="J2147" s="0" t="str">
        <f aca="false">IF(OR(A2147="",B2147=""),"",ROUND((B2147-A2147)*86400,0))</f>
        <v/>
      </c>
      <c r="K2147" s="37" t="str">
        <f aca="false">IF(G2147=1,IF(COUNTIFS($C:$C,C2147,$G:$G,1,$A:$A,"&gt;="&amp;(A2147-FenetreInterm/86400),$A:$A,"&lt;="&amp;A2147)&gt;=NbInterm,1,0),"")</f>
        <v/>
      </c>
      <c r="L2147" s="37" t="str">
        <f aca="false">IF(G2147=1,IF(B2147="",0,IF(J2147&lt;SeuilFugitive,1,0)),"")</f>
        <v/>
      </c>
      <c r="M2147" s="37" t="str">
        <f aca="false">IF(G2147=1,IF(B2147="",IF((Fin-A2147)*24&gt;SeuilFigee,1,0),IF(J2147&gt;SeuilFigee*3600,1,0)),"")</f>
        <v/>
      </c>
      <c r="N2147" s="0" t="str">
        <f aca="false">IF(G2147=1,IF(COUNTIF(H$2:H2147,H2147)=1,COUNTIF($H:$H,H2147),""),"")</f>
        <v/>
      </c>
      <c r="O2147" s="0" t="str">
        <f aca="false">IF(G2147=1,IF(COUNTIF(I$2:I2147,I2147)=1,COUNTIF($I:$I,I2147),""),"")</f>
        <v/>
      </c>
      <c r="P2147" s="38" t="str">
        <f aca="false">IF(G2147=1,IF(COUNTIFS(C$2:C2147,C2147,G$2:G2147,1)=1,COUNTIFS($C:$C,C2147,$G:$G,1)+ROW()/10000000,""),"")</f>
        <v/>
      </c>
      <c r="Q2147" s="0" t="str">
        <f aca="false">IF(K2147=1,IF(COUNTIFS(C$2:C2147,C2147,K$2:K2147,1)=1,1,0),"")</f>
        <v/>
      </c>
      <c r="R2147" s="0" t="str">
        <f aca="false">IF(M2147=1,IF(COUNTIFS(C$2:C2147,C2147,M$2:M2147,1)=1,1,0),"")</f>
        <v/>
      </c>
      <c r="S2147" s="0" t="str">
        <f aca="false">IF(L2147=1,IF(COUNTIFS(C$2:C2147,C2147,L$2:L2147,1)=1,1,0),"")</f>
        <v/>
      </c>
      <c r="T2147" s="38" t="str">
        <f aca="false">IF(N2147="","",N2147+ROW()/10000000)</f>
        <v/>
      </c>
      <c r="U2147" s="0" t="str">
        <f aca="false">IF(G2147=1,IF(B2147="",1,0),"")</f>
        <v/>
      </c>
    </row>
    <row r="2148" customFormat="false" ht="15" hidden="false" customHeight="false" outlineLevel="0" collapsed="false">
      <c r="A2148" s="35"/>
      <c r="B2148" s="35"/>
      <c r="G2148" s="0" t="str">
        <f aca="false">IF(A2148="","",IF(AND(A2148&gt;=Debut,A2148&lt;Fin),1,0))</f>
        <v/>
      </c>
      <c r="H2148" s="0" t="str">
        <f aca="false">IF(G2148=1,INT(ROUND((A2148-Debut)*86400,0)/600),"")</f>
        <v/>
      </c>
      <c r="I2148" s="0" t="str">
        <f aca="false">IF(G2148=1,INT(ROUND((A2148-Debut)*86400,0)/3600),"")</f>
        <v/>
      </c>
      <c r="J2148" s="0" t="str">
        <f aca="false">IF(OR(A2148="",B2148=""),"",ROUND((B2148-A2148)*86400,0))</f>
        <v/>
      </c>
      <c r="K2148" s="37" t="str">
        <f aca="false">IF(G2148=1,IF(COUNTIFS($C:$C,C2148,$G:$G,1,$A:$A,"&gt;="&amp;(A2148-FenetreInterm/86400),$A:$A,"&lt;="&amp;A2148)&gt;=NbInterm,1,0),"")</f>
        <v/>
      </c>
      <c r="L2148" s="37" t="str">
        <f aca="false">IF(G2148=1,IF(B2148="",0,IF(J2148&lt;SeuilFugitive,1,0)),"")</f>
        <v/>
      </c>
      <c r="M2148" s="37" t="str">
        <f aca="false">IF(G2148=1,IF(B2148="",IF((Fin-A2148)*24&gt;SeuilFigee,1,0),IF(J2148&gt;SeuilFigee*3600,1,0)),"")</f>
        <v/>
      </c>
      <c r="N2148" s="0" t="str">
        <f aca="false">IF(G2148=1,IF(COUNTIF(H$2:H2148,H2148)=1,COUNTIF($H:$H,H2148),""),"")</f>
        <v/>
      </c>
      <c r="O2148" s="0" t="str">
        <f aca="false">IF(G2148=1,IF(COUNTIF(I$2:I2148,I2148)=1,COUNTIF($I:$I,I2148),""),"")</f>
        <v/>
      </c>
      <c r="P2148" s="38" t="str">
        <f aca="false">IF(G2148=1,IF(COUNTIFS(C$2:C2148,C2148,G$2:G2148,1)=1,COUNTIFS($C:$C,C2148,$G:$G,1)+ROW()/10000000,""),"")</f>
        <v/>
      </c>
      <c r="Q2148" s="0" t="str">
        <f aca="false">IF(K2148=1,IF(COUNTIFS(C$2:C2148,C2148,K$2:K2148,1)=1,1,0),"")</f>
        <v/>
      </c>
      <c r="R2148" s="0" t="str">
        <f aca="false">IF(M2148=1,IF(COUNTIFS(C$2:C2148,C2148,M$2:M2148,1)=1,1,0),"")</f>
        <v/>
      </c>
      <c r="S2148" s="0" t="str">
        <f aca="false">IF(L2148=1,IF(COUNTIFS(C$2:C2148,C2148,L$2:L2148,1)=1,1,0),"")</f>
        <v/>
      </c>
      <c r="T2148" s="38" t="str">
        <f aca="false">IF(N2148="","",N2148+ROW()/10000000)</f>
        <v/>
      </c>
      <c r="U2148" s="0" t="str">
        <f aca="false">IF(G2148=1,IF(B2148="",1,0),"")</f>
        <v/>
      </c>
    </row>
    <row r="2149" customFormat="false" ht="15" hidden="false" customHeight="false" outlineLevel="0" collapsed="false">
      <c r="A2149" s="35"/>
      <c r="B2149" s="35"/>
      <c r="G2149" s="0" t="str">
        <f aca="false">IF(A2149="","",IF(AND(A2149&gt;=Debut,A2149&lt;Fin),1,0))</f>
        <v/>
      </c>
      <c r="H2149" s="0" t="str">
        <f aca="false">IF(G2149=1,INT(ROUND((A2149-Debut)*86400,0)/600),"")</f>
        <v/>
      </c>
      <c r="I2149" s="0" t="str">
        <f aca="false">IF(G2149=1,INT(ROUND((A2149-Debut)*86400,0)/3600),"")</f>
        <v/>
      </c>
      <c r="J2149" s="0" t="str">
        <f aca="false">IF(OR(A2149="",B2149=""),"",ROUND((B2149-A2149)*86400,0))</f>
        <v/>
      </c>
      <c r="K2149" s="37" t="str">
        <f aca="false">IF(G2149=1,IF(COUNTIFS($C:$C,C2149,$G:$G,1,$A:$A,"&gt;="&amp;(A2149-FenetreInterm/86400),$A:$A,"&lt;="&amp;A2149)&gt;=NbInterm,1,0),"")</f>
        <v/>
      </c>
      <c r="L2149" s="37" t="str">
        <f aca="false">IF(G2149=1,IF(B2149="",0,IF(J2149&lt;SeuilFugitive,1,0)),"")</f>
        <v/>
      </c>
      <c r="M2149" s="37" t="str">
        <f aca="false">IF(G2149=1,IF(B2149="",IF((Fin-A2149)*24&gt;SeuilFigee,1,0),IF(J2149&gt;SeuilFigee*3600,1,0)),"")</f>
        <v/>
      </c>
      <c r="N2149" s="0" t="str">
        <f aca="false">IF(G2149=1,IF(COUNTIF(H$2:H2149,H2149)=1,COUNTIF($H:$H,H2149),""),"")</f>
        <v/>
      </c>
      <c r="O2149" s="0" t="str">
        <f aca="false">IF(G2149=1,IF(COUNTIF(I$2:I2149,I2149)=1,COUNTIF($I:$I,I2149),""),"")</f>
        <v/>
      </c>
      <c r="P2149" s="38" t="str">
        <f aca="false">IF(G2149=1,IF(COUNTIFS(C$2:C2149,C2149,G$2:G2149,1)=1,COUNTIFS($C:$C,C2149,$G:$G,1)+ROW()/10000000,""),"")</f>
        <v/>
      </c>
      <c r="Q2149" s="0" t="str">
        <f aca="false">IF(K2149=1,IF(COUNTIFS(C$2:C2149,C2149,K$2:K2149,1)=1,1,0),"")</f>
        <v/>
      </c>
      <c r="R2149" s="0" t="str">
        <f aca="false">IF(M2149=1,IF(COUNTIFS(C$2:C2149,C2149,M$2:M2149,1)=1,1,0),"")</f>
        <v/>
      </c>
      <c r="S2149" s="0" t="str">
        <f aca="false">IF(L2149=1,IF(COUNTIFS(C$2:C2149,C2149,L$2:L2149,1)=1,1,0),"")</f>
        <v/>
      </c>
      <c r="T2149" s="38" t="str">
        <f aca="false">IF(N2149="","",N2149+ROW()/10000000)</f>
        <v/>
      </c>
      <c r="U2149" s="0" t="str">
        <f aca="false">IF(G2149=1,IF(B2149="",1,0),"")</f>
        <v/>
      </c>
    </row>
    <row r="2150" customFormat="false" ht="15" hidden="false" customHeight="false" outlineLevel="0" collapsed="false">
      <c r="A2150" s="35"/>
      <c r="B2150" s="35"/>
      <c r="G2150" s="0" t="str">
        <f aca="false">IF(A2150="","",IF(AND(A2150&gt;=Debut,A2150&lt;Fin),1,0))</f>
        <v/>
      </c>
      <c r="H2150" s="0" t="str">
        <f aca="false">IF(G2150=1,INT(ROUND((A2150-Debut)*86400,0)/600),"")</f>
        <v/>
      </c>
      <c r="I2150" s="0" t="str">
        <f aca="false">IF(G2150=1,INT(ROUND((A2150-Debut)*86400,0)/3600),"")</f>
        <v/>
      </c>
      <c r="J2150" s="0" t="str">
        <f aca="false">IF(OR(A2150="",B2150=""),"",ROUND((B2150-A2150)*86400,0))</f>
        <v/>
      </c>
      <c r="K2150" s="37" t="str">
        <f aca="false">IF(G2150=1,IF(COUNTIFS($C:$C,C2150,$G:$G,1,$A:$A,"&gt;="&amp;(A2150-FenetreInterm/86400),$A:$A,"&lt;="&amp;A2150)&gt;=NbInterm,1,0),"")</f>
        <v/>
      </c>
      <c r="L2150" s="37" t="str">
        <f aca="false">IF(G2150=1,IF(B2150="",0,IF(J2150&lt;SeuilFugitive,1,0)),"")</f>
        <v/>
      </c>
      <c r="M2150" s="37" t="str">
        <f aca="false">IF(G2150=1,IF(B2150="",IF((Fin-A2150)*24&gt;SeuilFigee,1,0),IF(J2150&gt;SeuilFigee*3600,1,0)),"")</f>
        <v/>
      </c>
      <c r="N2150" s="0" t="str">
        <f aca="false">IF(G2150=1,IF(COUNTIF(H$2:H2150,H2150)=1,COUNTIF($H:$H,H2150),""),"")</f>
        <v/>
      </c>
      <c r="O2150" s="0" t="str">
        <f aca="false">IF(G2150=1,IF(COUNTIF(I$2:I2150,I2150)=1,COUNTIF($I:$I,I2150),""),"")</f>
        <v/>
      </c>
      <c r="P2150" s="38" t="str">
        <f aca="false">IF(G2150=1,IF(COUNTIFS(C$2:C2150,C2150,G$2:G2150,1)=1,COUNTIFS($C:$C,C2150,$G:$G,1)+ROW()/10000000,""),"")</f>
        <v/>
      </c>
      <c r="Q2150" s="0" t="str">
        <f aca="false">IF(K2150=1,IF(COUNTIFS(C$2:C2150,C2150,K$2:K2150,1)=1,1,0),"")</f>
        <v/>
      </c>
      <c r="R2150" s="0" t="str">
        <f aca="false">IF(M2150=1,IF(COUNTIFS(C$2:C2150,C2150,M$2:M2150,1)=1,1,0),"")</f>
        <v/>
      </c>
      <c r="S2150" s="0" t="str">
        <f aca="false">IF(L2150=1,IF(COUNTIFS(C$2:C2150,C2150,L$2:L2150,1)=1,1,0),"")</f>
        <v/>
      </c>
      <c r="T2150" s="38" t="str">
        <f aca="false">IF(N2150="","",N2150+ROW()/10000000)</f>
        <v/>
      </c>
      <c r="U2150" s="0" t="str">
        <f aca="false">IF(G2150=1,IF(B2150="",1,0),"")</f>
        <v/>
      </c>
    </row>
    <row r="2151" customFormat="false" ht="15" hidden="false" customHeight="false" outlineLevel="0" collapsed="false">
      <c r="A2151" s="35"/>
      <c r="B2151" s="35"/>
      <c r="G2151" s="0" t="str">
        <f aca="false">IF(A2151="","",IF(AND(A2151&gt;=Debut,A2151&lt;Fin),1,0))</f>
        <v/>
      </c>
      <c r="H2151" s="0" t="str">
        <f aca="false">IF(G2151=1,INT(ROUND((A2151-Debut)*86400,0)/600),"")</f>
        <v/>
      </c>
      <c r="I2151" s="0" t="str">
        <f aca="false">IF(G2151=1,INT(ROUND((A2151-Debut)*86400,0)/3600),"")</f>
        <v/>
      </c>
      <c r="J2151" s="0" t="str">
        <f aca="false">IF(OR(A2151="",B2151=""),"",ROUND((B2151-A2151)*86400,0))</f>
        <v/>
      </c>
      <c r="K2151" s="37" t="str">
        <f aca="false">IF(G2151=1,IF(COUNTIFS($C:$C,C2151,$G:$G,1,$A:$A,"&gt;="&amp;(A2151-FenetreInterm/86400),$A:$A,"&lt;="&amp;A2151)&gt;=NbInterm,1,0),"")</f>
        <v/>
      </c>
      <c r="L2151" s="37" t="str">
        <f aca="false">IF(G2151=1,IF(B2151="",0,IF(J2151&lt;SeuilFugitive,1,0)),"")</f>
        <v/>
      </c>
      <c r="M2151" s="37" t="str">
        <f aca="false">IF(G2151=1,IF(B2151="",IF((Fin-A2151)*24&gt;SeuilFigee,1,0),IF(J2151&gt;SeuilFigee*3600,1,0)),"")</f>
        <v/>
      </c>
      <c r="N2151" s="0" t="str">
        <f aca="false">IF(G2151=1,IF(COUNTIF(H$2:H2151,H2151)=1,COUNTIF($H:$H,H2151),""),"")</f>
        <v/>
      </c>
      <c r="O2151" s="0" t="str">
        <f aca="false">IF(G2151=1,IF(COUNTIF(I$2:I2151,I2151)=1,COUNTIF($I:$I,I2151),""),"")</f>
        <v/>
      </c>
      <c r="P2151" s="38" t="str">
        <f aca="false">IF(G2151=1,IF(COUNTIFS(C$2:C2151,C2151,G$2:G2151,1)=1,COUNTIFS($C:$C,C2151,$G:$G,1)+ROW()/10000000,""),"")</f>
        <v/>
      </c>
      <c r="Q2151" s="0" t="str">
        <f aca="false">IF(K2151=1,IF(COUNTIFS(C$2:C2151,C2151,K$2:K2151,1)=1,1,0),"")</f>
        <v/>
      </c>
      <c r="R2151" s="0" t="str">
        <f aca="false">IF(M2151=1,IF(COUNTIFS(C$2:C2151,C2151,M$2:M2151,1)=1,1,0),"")</f>
        <v/>
      </c>
      <c r="S2151" s="0" t="str">
        <f aca="false">IF(L2151=1,IF(COUNTIFS(C$2:C2151,C2151,L$2:L2151,1)=1,1,0),"")</f>
        <v/>
      </c>
      <c r="T2151" s="38" t="str">
        <f aca="false">IF(N2151="","",N2151+ROW()/10000000)</f>
        <v/>
      </c>
      <c r="U2151" s="0" t="str">
        <f aca="false">IF(G2151=1,IF(B2151="",1,0),"")</f>
        <v/>
      </c>
    </row>
    <row r="2152" customFormat="false" ht="15" hidden="false" customHeight="false" outlineLevel="0" collapsed="false">
      <c r="A2152" s="35"/>
      <c r="B2152" s="35"/>
      <c r="G2152" s="0" t="str">
        <f aca="false">IF(A2152="","",IF(AND(A2152&gt;=Debut,A2152&lt;Fin),1,0))</f>
        <v/>
      </c>
      <c r="H2152" s="0" t="str">
        <f aca="false">IF(G2152=1,INT(ROUND((A2152-Debut)*86400,0)/600),"")</f>
        <v/>
      </c>
      <c r="I2152" s="0" t="str">
        <f aca="false">IF(G2152=1,INT(ROUND((A2152-Debut)*86400,0)/3600),"")</f>
        <v/>
      </c>
      <c r="J2152" s="0" t="str">
        <f aca="false">IF(OR(A2152="",B2152=""),"",ROUND((B2152-A2152)*86400,0))</f>
        <v/>
      </c>
      <c r="K2152" s="37" t="str">
        <f aca="false">IF(G2152=1,IF(COUNTIFS($C:$C,C2152,$G:$G,1,$A:$A,"&gt;="&amp;(A2152-FenetreInterm/86400),$A:$A,"&lt;="&amp;A2152)&gt;=NbInterm,1,0),"")</f>
        <v/>
      </c>
      <c r="L2152" s="37" t="str">
        <f aca="false">IF(G2152=1,IF(B2152="",0,IF(J2152&lt;SeuilFugitive,1,0)),"")</f>
        <v/>
      </c>
      <c r="M2152" s="37" t="str">
        <f aca="false">IF(G2152=1,IF(B2152="",IF((Fin-A2152)*24&gt;SeuilFigee,1,0),IF(J2152&gt;SeuilFigee*3600,1,0)),"")</f>
        <v/>
      </c>
      <c r="N2152" s="0" t="str">
        <f aca="false">IF(G2152=1,IF(COUNTIF(H$2:H2152,H2152)=1,COUNTIF($H:$H,H2152),""),"")</f>
        <v/>
      </c>
      <c r="O2152" s="0" t="str">
        <f aca="false">IF(G2152=1,IF(COUNTIF(I$2:I2152,I2152)=1,COUNTIF($I:$I,I2152),""),"")</f>
        <v/>
      </c>
      <c r="P2152" s="38" t="str">
        <f aca="false">IF(G2152=1,IF(COUNTIFS(C$2:C2152,C2152,G$2:G2152,1)=1,COUNTIFS($C:$C,C2152,$G:$G,1)+ROW()/10000000,""),"")</f>
        <v/>
      </c>
      <c r="Q2152" s="0" t="str">
        <f aca="false">IF(K2152=1,IF(COUNTIFS(C$2:C2152,C2152,K$2:K2152,1)=1,1,0),"")</f>
        <v/>
      </c>
      <c r="R2152" s="0" t="str">
        <f aca="false">IF(M2152=1,IF(COUNTIFS(C$2:C2152,C2152,M$2:M2152,1)=1,1,0),"")</f>
        <v/>
      </c>
      <c r="S2152" s="0" t="str">
        <f aca="false">IF(L2152=1,IF(COUNTIFS(C$2:C2152,C2152,L$2:L2152,1)=1,1,0),"")</f>
        <v/>
      </c>
      <c r="T2152" s="38" t="str">
        <f aca="false">IF(N2152="","",N2152+ROW()/10000000)</f>
        <v/>
      </c>
      <c r="U2152" s="0" t="str">
        <f aca="false">IF(G2152=1,IF(B2152="",1,0),"")</f>
        <v/>
      </c>
    </row>
    <row r="2153" customFormat="false" ht="15" hidden="false" customHeight="false" outlineLevel="0" collapsed="false">
      <c r="A2153" s="35"/>
      <c r="B2153" s="35"/>
      <c r="G2153" s="0" t="str">
        <f aca="false">IF(A2153="","",IF(AND(A2153&gt;=Debut,A2153&lt;Fin),1,0))</f>
        <v/>
      </c>
      <c r="H2153" s="0" t="str">
        <f aca="false">IF(G2153=1,INT(ROUND((A2153-Debut)*86400,0)/600),"")</f>
        <v/>
      </c>
      <c r="I2153" s="0" t="str">
        <f aca="false">IF(G2153=1,INT(ROUND((A2153-Debut)*86400,0)/3600),"")</f>
        <v/>
      </c>
      <c r="J2153" s="0" t="str">
        <f aca="false">IF(OR(A2153="",B2153=""),"",ROUND((B2153-A2153)*86400,0))</f>
        <v/>
      </c>
      <c r="K2153" s="37" t="str">
        <f aca="false">IF(G2153=1,IF(COUNTIFS($C:$C,C2153,$G:$G,1,$A:$A,"&gt;="&amp;(A2153-FenetreInterm/86400),$A:$A,"&lt;="&amp;A2153)&gt;=NbInterm,1,0),"")</f>
        <v/>
      </c>
      <c r="L2153" s="37" t="str">
        <f aca="false">IF(G2153=1,IF(B2153="",0,IF(J2153&lt;SeuilFugitive,1,0)),"")</f>
        <v/>
      </c>
      <c r="M2153" s="37" t="str">
        <f aca="false">IF(G2153=1,IF(B2153="",IF((Fin-A2153)*24&gt;SeuilFigee,1,0),IF(J2153&gt;SeuilFigee*3600,1,0)),"")</f>
        <v/>
      </c>
      <c r="N2153" s="0" t="str">
        <f aca="false">IF(G2153=1,IF(COUNTIF(H$2:H2153,H2153)=1,COUNTIF($H:$H,H2153),""),"")</f>
        <v/>
      </c>
      <c r="O2153" s="0" t="str">
        <f aca="false">IF(G2153=1,IF(COUNTIF(I$2:I2153,I2153)=1,COUNTIF($I:$I,I2153),""),"")</f>
        <v/>
      </c>
      <c r="P2153" s="38" t="str">
        <f aca="false">IF(G2153=1,IF(COUNTIFS(C$2:C2153,C2153,G$2:G2153,1)=1,COUNTIFS($C:$C,C2153,$G:$G,1)+ROW()/10000000,""),"")</f>
        <v/>
      </c>
      <c r="Q2153" s="0" t="str">
        <f aca="false">IF(K2153=1,IF(COUNTIFS(C$2:C2153,C2153,K$2:K2153,1)=1,1,0),"")</f>
        <v/>
      </c>
      <c r="R2153" s="0" t="str">
        <f aca="false">IF(M2153=1,IF(COUNTIFS(C$2:C2153,C2153,M$2:M2153,1)=1,1,0),"")</f>
        <v/>
      </c>
      <c r="S2153" s="0" t="str">
        <f aca="false">IF(L2153=1,IF(COUNTIFS(C$2:C2153,C2153,L$2:L2153,1)=1,1,0),"")</f>
        <v/>
      </c>
      <c r="T2153" s="38" t="str">
        <f aca="false">IF(N2153="","",N2153+ROW()/10000000)</f>
        <v/>
      </c>
      <c r="U2153" s="0" t="str">
        <f aca="false">IF(G2153=1,IF(B2153="",1,0),"")</f>
        <v/>
      </c>
    </row>
    <row r="2154" customFormat="false" ht="15" hidden="false" customHeight="false" outlineLevel="0" collapsed="false">
      <c r="A2154" s="35"/>
      <c r="B2154" s="35"/>
      <c r="G2154" s="0" t="str">
        <f aca="false">IF(A2154="","",IF(AND(A2154&gt;=Debut,A2154&lt;Fin),1,0))</f>
        <v/>
      </c>
      <c r="H2154" s="0" t="str">
        <f aca="false">IF(G2154=1,INT(ROUND((A2154-Debut)*86400,0)/600),"")</f>
        <v/>
      </c>
      <c r="I2154" s="0" t="str">
        <f aca="false">IF(G2154=1,INT(ROUND((A2154-Debut)*86400,0)/3600),"")</f>
        <v/>
      </c>
      <c r="J2154" s="0" t="str">
        <f aca="false">IF(OR(A2154="",B2154=""),"",ROUND((B2154-A2154)*86400,0))</f>
        <v/>
      </c>
      <c r="K2154" s="37" t="str">
        <f aca="false">IF(G2154=1,IF(COUNTIFS($C:$C,C2154,$G:$G,1,$A:$A,"&gt;="&amp;(A2154-FenetreInterm/86400),$A:$A,"&lt;="&amp;A2154)&gt;=NbInterm,1,0),"")</f>
        <v/>
      </c>
      <c r="L2154" s="37" t="str">
        <f aca="false">IF(G2154=1,IF(B2154="",0,IF(J2154&lt;SeuilFugitive,1,0)),"")</f>
        <v/>
      </c>
      <c r="M2154" s="37" t="str">
        <f aca="false">IF(G2154=1,IF(B2154="",IF((Fin-A2154)*24&gt;SeuilFigee,1,0),IF(J2154&gt;SeuilFigee*3600,1,0)),"")</f>
        <v/>
      </c>
      <c r="N2154" s="0" t="str">
        <f aca="false">IF(G2154=1,IF(COUNTIF(H$2:H2154,H2154)=1,COUNTIF($H:$H,H2154),""),"")</f>
        <v/>
      </c>
      <c r="O2154" s="0" t="str">
        <f aca="false">IF(G2154=1,IF(COUNTIF(I$2:I2154,I2154)=1,COUNTIF($I:$I,I2154),""),"")</f>
        <v/>
      </c>
      <c r="P2154" s="38" t="str">
        <f aca="false">IF(G2154=1,IF(COUNTIFS(C$2:C2154,C2154,G$2:G2154,1)=1,COUNTIFS($C:$C,C2154,$G:$G,1)+ROW()/10000000,""),"")</f>
        <v/>
      </c>
      <c r="Q2154" s="0" t="str">
        <f aca="false">IF(K2154=1,IF(COUNTIFS(C$2:C2154,C2154,K$2:K2154,1)=1,1,0),"")</f>
        <v/>
      </c>
      <c r="R2154" s="0" t="str">
        <f aca="false">IF(M2154=1,IF(COUNTIFS(C$2:C2154,C2154,M$2:M2154,1)=1,1,0),"")</f>
        <v/>
      </c>
      <c r="S2154" s="0" t="str">
        <f aca="false">IF(L2154=1,IF(COUNTIFS(C$2:C2154,C2154,L$2:L2154,1)=1,1,0),"")</f>
        <v/>
      </c>
      <c r="T2154" s="38" t="str">
        <f aca="false">IF(N2154="","",N2154+ROW()/10000000)</f>
        <v/>
      </c>
      <c r="U2154" s="0" t="str">
        <f aca="false">IF(G2154=1,IF(B2154="",1,0),"")</f>
        <v/>
      </c>
    </row>
    <row r="2155" customFormat="false" ht="15" hidden="false" customHeight="false" outlineLevel="0" collapsed="false">
      <c r="A2155" s="35"/>
      <c r="B2155" s="35"/>
      <c r="G2155" s="0" t="str">
        <f aca="false">IF(A2155="","",IF(AND(A2155&gt;=Debut,A2155&lt;Fin),1,0))</f>
        <v/>
      </c>
      <c r="H2155" s="0" t="str">
        <f aca="false">IF(G2155=1,INT(ROUND((A2155-Debut)*86400,0)/600),"")</f>
        <v/>
      </c>
      <c r="I2155" s="0" t="str">
        <f aca="false">IF(G2155=1,INT(ROUND((A2155-Debut)*86400,0)/3600),"")</f>
        <v/>
      </c>
      <c r="J2155" s="0" t="str">
        <f aca="false">IF(OR(A2155="",B2155=""),"",ROUND((B2155-A2155)*86400,0))</f>
        <v/>
      </c>
      <c r="K2155" s="37" t="str">
        <f aca="false">IF(G2155=1,IF(COUNTIFS($C:$C,C2155,$G:$G,1,$A:$A,"&gt;="&amp;(A2155-FenetreInterm/86400),$A:$A,"&lt;="&amp;A2155)&gt;=NbInterm,1,0),"")</f>
        <v/>
      </c>
      <c r="L2155" s="37" t="str">
        <f aca="false">IF(G2155=1,IF(B2155="",0,IF(J2155&lt;SeuilFugitive,1,0)),"")</f>
        <v/>
      </c>
      <c r="M2155" s="37" t="str">
        <f aca="false">IF(G2155=1,IF(B2155="",IF((Fin-A2155)*24&gt;SeuilFigee,1,0),IF(J2155&gt;SeuilFigee*3600,1,0)),"")</f>
        <v/>
      </c>
      <c r="N2155" s="0" t="str">
        <f aca="false">IF(G2155=1,IF(COUNTIF(H$2:H2155,H2155)=1,COUNTIF($H:$H,H2155),""),"")</f>
        <v/>
      </c>
      <c r="O2155" s="0" t="str">
        <f aca="false">IF(G2155=1,IF(COUNTIF(I$2:I2155,I2155)=1,COUNTIF($I:$I,I2155),""),"")</f>
        <v/>
      </c>
      <c r="P2155" s="38" t="str">
        <f aca="false">IF(G2155=1,IF(COUNTIFS(C$2:C2155,C2155,G$2:G2155,1)=1,COUNTIFS($C:$C,C2155,$G:$G,1)+ROW()/10000000,""),"")</f>
        <v/>
      </c>
      <c r="Q2155" s="0" t="str">
        <f aca="false">IF(K2155=1,IF(COUNTIFS(C$2:C2155,C2155,K$2:K2155,1)=1,1,0),"")</f>
        <v/>
      </c>
      <c r="R2155" s="0" t="str">
        <f aca="false">IF(M2155=1,IF(COUNTIFS(C$2:C2155,C2155,M$2:M2155,1)=1,1,0),"")</f>
        <v/>
      </c>
      <c r="S2155" s="0" t="str">
        <f aca="false">IF(L2155=1,IF(COUNTIFS(C$2:C2155,C2155,L$2:L2155,1)=1,1,0),"")</f>
        <v/>
      </c>
      <c r="T2155" s="38" t="str">
        <f aca="false">IF(N2155="","",N2155+ROW()/10000000)</f>
        <v/>
      </c>
      <c r="U2155" s="0" t="str">
        <f aca="false">IF(G2155=1,IF(B2155="",1,0),"")</f>
        <v/>
      </c>
    </row>
    <row r="2156" customFormat="false" ht="15" hidden="false" customHeight="false" outlineLevel="0" collapsed="false">
      <c r="A2156" s="35"/>
      <c r="B2156" s="35"/>
      <c r="G2156" s="0" t="str">
        <f aca="false">IF(A2156="","",IF(AND(A2156&gt;=Debut,A2156&lt;Fin),1,0))</f>
        <v/>
      </c>
      <c r="H2156" s="0" t="str">
        <f aca="false">IF(G2156=1,INT(ROUND((A2156-Debut)*86400,0)/600),"")</f>
        <v/>
      </c>
      <c r="I2156" s="0" t="str">
        <f aca="false">IF(G2156=1,INT(ROUND((A2156-Debut)*86400,0)/3600),"")</f>
        <v/>
      </c>
      <c r="J2156" s="0" t="str">
        <f aca="false">IF(OR(A2156="",B2156=""),"",ROUND((B2156-A2156)*86400,0))</f>
        <v/>
      </c>
      <c r="K2156" s="37" t="str">
        <f aca="false">IF(G2156=1,IF(COUNTIFS($C:$C,C2156,$G:$G,1,$A:$A,"&gt;="&amp;(A2156-FenetreInterm/86400),$A:$A,"&lt;="&amp;A2156)&gt;=NbInterm,1,0),"")</f>
        <v/>
      </c>
      <c r="L2156" s="37" t="str">
        <f aca="false">IF(G2156=1,IF(B2156="",0,IF(J2156&lt;SeuilFugitive,1,0)),"")</f>
        <v/>
      </c>
      <c r="M2156" s="37" t="str">
        <f aca="false">IF(G2156=1,IF(B2156="",IF((Fin-A2156)*24&gt;SeuilFigee,1,0),IF(J2156&gt;SeuilFigee*3600,1,0)),"")</f>
        <v/>
      </c>
      <c r="N2156" s="0" t="str">
        <f aca="false">IF(G2156=1,IF(COUNTIF(H$2:H2156,H2156)=1,COUNTIF($H:$H,H2156),""),"")</f>
        <v/>
      </c>
      <c r="O2156" s="0" t="str">
        <f aca="false">IF(G2156=1,IF(COUNTIF(I$2:I2156,I2156)=1,COUNTIF($I:$I,I2156),""),"")</f>
        <v/>
      </c>
      <c r="P2156" s="38" t="str">
        <f aca="false">IF(G2156=1,IF(COUNTIFS(C$2:C2156,C2156,G$2:G2156,1)=1,COUNTIFS($C:$C,C2156,$G:$G,1)+ROW()/10000000,""),"")</f>
        <v/>
      </c>
      <c r="Q2156" s="0" t="str">
        <f aca="false">IF(K2156=1,IF(COUNTIFS(C$2:C2156,C2156,K$2:K2156,1)=1,1,0),"")</f>
        <v/>
      </c>
      <c r="R2156" s="0" t="str">
        <f aca="false">IF(M2156=1,IF(COUNTIFS(C$2:C2156,C2156,M$2:M2156,1)=1,1,0),"")</f>
        <v/>
      </c>
      <c r="S2156" s="0" t="str">
        <f aca="false">IF(L2156=1,IF(COUNTIFS(C$2:C2156,C2156,L$2:L2156,1)=1,1,0),"")</f>
        <v/>
      </c>
      <c r="T2156" s="38" t="str">
        <f aca="false">IF(N2156="","",N2156+ROW()/10000000)</f>
        <v/>
      </c>
      <c r="U2156" s="0" t="str">
        <f aca="false">IF(G2156=1,IF(B2156="",1,0),"")</f>
        <v/>
      </c>
    </row>
    <row r="2157" customFormat="false" ht="15" hidden="false" customHeight="false" outlineLevel="0" collapsed="false">
      <c r="A2157" s="35"/>
      <c r="B2157" s="35"/>
      <c r="G2157" s="0" t="str">
        <f aca="false">IF(A2157="","",IF(AND(A2157&gt;=Debut,A2157&lt;Fin),1,0))</f>
        <v/>
      </c>
      <c r="H2157" s="0" t="str">
        <f aca="false">IF(G2157=1,INT(ROUND((A2157-Debut)*86400,0)/600),"")</f>
        <v/>
      </c>
      <c r="I2157" s="0" t="str">
        <f aca="false">IF(G2157=1,INT(ROUND((A2157-Debut)*86400,0)/3600),"")</f>
        <v/>
      </c>
      <c r="J2157" s="0" t="str">
        <f aca="false">IF(OR(A2157="",B2157=""),"",ROUND((B2157-A2157)*86400,0))</f>
        <v/>
      </c>
      <c r="K2157" s="37" t="str">
        <f aca="false">IF(G2157=1,IF(COUNTIFS($C:$C,C2157,$G:$G,1,$A:$A,"&gt;="&amp;(A2157-FenetreInterm/86400),$A:$A,"&lt;="&amp;A2157)&gt;=NbInterm,1,0),"")</f>
        <v/>
      </c>
      <c r="L2157" s="37" t="str">
        <f aca="false">IF(G2157=1,IF(B2157="",0,IF(J2157&lt;SeuilFugitive,1,0)),"")</f>
        <v/>
      </c>
      <c r="M2157" s="37" t="str">
        <f aca="false">IF(G2157=1,IF(B2157="",IF((Fin-A2157)*24&gt;SeuilFigee,1,0),IF(J2157&gt;SeuilFigee*3600,1,0)),"")</f>
        <v/>
      </c>
      <c r="N2157" s="0" t="str">
        <f aca="false">IF(G2157=1,IF(COUNTIF(H$2:H2157,H2157)=1,COUNTIF($H:$H,H2157),""),"")</f>
        <v/>
      </c>
      <c r="O2157" s="0" t="str">
        <f aca="false">IF(G2157=1,IF(COUNTIF(I$2:I2157,I2157)=1,COUNTIF($I:$I,I2157),""),"")</f>
        <v/>
      </c>
      <c r="P2157" s="38" t="str">
        <f aca="false">IF(G2157=1,IF(COUNTIFS(C$2:C2157,C2157,G$2:G2157,1)=1,COUNTIFS($C:$C,C2157,$G:$G,1)+ROW()/10000000,""),"")</f>
        <v/>
      </c>
      <c r="Q2157" s="0" t="str">
        <f aca="false">IF(K2157=1,IF(COUNTIFS(C$2:C2157,C2157,K$2:K2157,1)=1,1,0),"")</f>
        <v/>
      </c>
      <c r="R2157" s="0" t="str">
        <f aca="false">IF(M2157=1,IF(COUNTIFS(C$2:C2157,C2157,M$2:M2157,1)=1,1,0),"")</f>
        <v/>
      </c>
      <c r="S2157" s="0" t="str">
        <f aca="false">IF(L2157=1,IF(COUNTIFS(C$2:C2157,C2157,L$2:L2157,1)=1,1,0),"")</f>
        <v/>
      </c>
      <c r="T2157" s="38" t="str">
        <f aca="false">IF(N2157="","",N2157+ROW()/10000000)</f>
        <v/>
      </c>
      <c r="U2157" s="0" t="str">
        <f aca="false">IF(G2157=1,IF(B2157="",1,0),"")</f>
        <v/>
      </c>
    </row>
    <row r="2158" customFormat="false" ht="15" hidden="false" customHeight="false" outlineLevel="0" collapsed="false">
      <c r="A2158" s="35"/>
      <c r="B2158" s="35"/>
      <c r="G2158" s="0" t="str">
        <f aca="false">IF(A2158="","",IF(AND(A2158&gt;=Debut,A2158&lt;Fin),1,0))</f>
        <v/>
      </c>
      <c r="H2158" s="0" t="str">
        <f aca="false">IF(G2158=1,INT(ROUND((A2158-Debut)*86400,0)/600),"")</f>
        <v/>
      </c>
      <c r="I2158" s="0" t="str">
        <f aca="false">IF(G2158=1,INT(ROUND((A2158-Debut)*86400,0)/3600),"")</f>
        <v/>
      </c>
      <c r="J2158" s="0" t="str">
        <f aca="false">IF(OR(A2158="",B2158=""),"",ROUND((B2158-A2158)*86400,0))</f>
        <v/>
      </c>
      <c r="K2158" s="37" t="str">
        <f aca="false">IF(G2158=1,IF(COUNTIFS($C:$C,C2158,$G:$G,1,$A:$A,"&gt;="&amp;(A2158-FenetreInterm/86400),$A:$A,"&lt;="&amp;A2158)&gt;=NbInterm,1,0),"")</f>
        <v/>
      </c>
      <c r="L2158" s="37" t="str">
        <f aca="false">IF(G2158=1,IF(B2158="",0,IF(J2158&lt;SeuilFugitive,1,0)),"")</f>
        <v/>
      </c>
      <c r="M2158" s="37" t="str">
        <f aca="false">IF(G2158=1,IF(B2158="",IF((Fin-A2158)*24&gt;SeuilFigee,1,0),IF(J2158&gt;SeuilFigee*3600,1,0)),"")</f>
        <v/>
      </c>
      <c r="N2158" s="0" t="str">
        <f aca="false">IF(G2158=1,IF(COUNTIF(H$2:H2158,H2158)=1,COUNTIF($H:$H,H2158),""),"")</f>
        <v/>
      </c>
      <c r="O2158" s="0" t="str">
        <f aca="false">IF(G2158=1,IF(COUNTIF(I$2:I2158,I2158)=1,COUNTIF($I:$I,I2158),""),"")</f>
        <v/>
      </c>
      <c r="P2158" s="38" t="str">
        <f aca="false">IF(G2158=1,IF(COUNTIFS(C$2:C2158,C2158,G$2:G2158,1)=1,COUNTIFS($C:$C,C2158,$G:$G,1)+ROW()/10000000,""),"")</f>
        <v/>
      </c>
      <c r="Q2158" s="0" t="str">
        <f aca="false">IF(K2158=1,IF(COUNTIFS(C$2:C2158,C2158,K$2:K2158,1)=1,1,0),"")</f>
        <v/>
      </c>
      <c r="R2158" s="0" t="str">
        <f aca="false">IF(M2158=1,IF(COUNTIFS(C$2:C2158,C2158,M$2:M2158,1)=1,1,0),"")</f>
        <v/>
      </c>
      <c r="S2158" s="0" t="str">
        <f aca="false">IF(L2158=1,IF(COUNTIFS(C$2:C2158,C2158,L$2:L2158,1)=1,1,0),"")</f>
        <v/>
      </c>
      <c r="T2158" s="38" t="str">
        <f aca="false">IF(N2158="","",N2158+ROW()/10000000)</f>
        <v/>
      </c>
      <c r="U2158" s="0" t="str">
        <f aca="false">IF(G2158=1,IF(B2158="",1,0),"")</f>
        <v/>
      </c>
    </row>
    <row r="2159" customFormat="false" ht="15" hidden="false" customHeight="false" outlineLevel="0" collapsed="false">
      <c r="A2159" s="35"/>
      <c r="B2159" s="35"/>
      <c r="G2159" s="0" t="str">
        <f aca="false">IF(A2159="","",IF(AND(A2159&gt;=Debut,A2159&lt;Fin),1,0))</f>
        <v/>
      </c>
      <c r="H2159" s="0" t="str">
        <f aca="false">IF(G2159=1,INT(ROUND((A2159-Debut)*86400,0)/600),"")</f>
        <v/>
      </c>
      <c r="I2159" s="0" t="str">
        <f aca="false">IF(G2159=1,INT(ROUND((A2159-Debut)*86400,0)/3600),"")</f>
        <v/>
      </c>
      <c r="J2159" s="0" t="str">
        <f aca="false">IF(OR(A2159="",B2159=""),"",ROUND((B2159-A2159)*86400,0))</f>
        <v/>
      </c>
      <c r="K2159" s="37" t="str">
        <f aca="false">IF(G2159=1,IF(COUNTIFS($C:$C,C2159,$G:$G,1,$A:$A,"&gt;="&amp;(A2159-FenetreInterm/86400),$A:$A,"&lt;="&amp;A2159)&gt;=NbInterm,1,0),"")</f>
        <v/>
      </c>
      <c r="L2159" s="37" t="str">
        <f aca="false">IF(G2159=1,IF(B2159="",0,IF(J2159&lt;SeuilFugitive,1,0)),"")</f>
        <v/>
      </c>
      <c r="M2159" s="37" t="str">
        <f aca="false">IF(G2159=1,IF(B2159="",IF((Fin-A2159)*24&gt;SeuilFigee,1,0),IF(J2159&gt;SeuilFigee*3600,1,0)),"")</f>
        <v/>
      </c>
      <c r="N2159" s="0" t="str">
        <f aca="false">IF(G2159=1,IF(COUNTIF(H$2:H2159,H2159)=1,COUNTIF($H:$H,H2159),""),"")</f>
        <v/>
      </c>
      <c r="O2159" s="0" t="str">
        <f aca="false">IF(G2159=1,IF(COUNTIF(I$2:I2159,I2159)=1,COUNTIF($I:$I,I2159),""),"")</f>
        <v/>
      </c>
      <c r="P2159" s="38" t="str">
        <f aca="false">IF(G2159=1,IF(COUNTIFS(C$2:C2159,C2159,G$2:G2159,1)=1,COUNTIFS($C:$C,C2159,$G:$G,1)+ROW()/10000000,""),"")</f>
        <v/>
      </c>
      <c r="Q2159" s="0" t="str">
        <f aca="false">IF(K2159=1,IF(COUNTIFS(C$2:C2159,C2159,K$2:K2159,1)=1,1,0),"")</f>
        <v/>
      </c>
      <c r="R2159" s="0" t="str">
        <f aca="false">IF(M2159=1,IF(COUNTIFS(C$2:C2159,C2159,M$2:M2159,1)=1,1,0),"")</f>
        <v/>
      </c>
      <c r="S2159" s="0" t="str">
        <f aca="false">IF(L2159=1,IF(COUNTIFS(C$2:C2159,C2159,L$2:L2159,1)=1,1,0),"")</f>
        <v/>
      </c>
      <c r="T2159" s="38" t="str">
        <f aca="false">IF(N2159="","",N2159+ROW()/10000000)</f>
        <v/>
      </c>
      <c r="U2159" s="0" t="str">
        <f aca="false">IF(G2159=1,IF(B2159="",1,0),"")</f>
        <v/>
      </c>
    </row>
    <row r="2160" customFormat="false" ht="15" hidden="false" customHeight="false" outlineLevel="0" collapsed="false">
      <c r="A2160" s="35"/>
      <c r="B2160" s="35"/>
      <c r="G2160" s="0" t="str">
        <f aca="false">IF(A2160="","",IF(AND(A2160&gt;=Debut,A2160&lt;Fin),1,0))</f>
        <v/>
      </c>
      <c r="H2160" s="0" t="str">
        <f aca="false">IF(G2160=1,INT(ROUND((A2160-Debut)*86400,0)/600),"")</f>
        <v/>
      </c>
      <c r="I2160" s="0" t="str">
        <f aca="false">IF(G2160=1,INT(ROUND((A2160-Debut)*86400,0)/3600),"")</f>
        <v/>
      </c>
      <c r="J2160" s="0" t="str">
        <f aca="false">IF(OR(A2160="",B2160=""),"",ROUND((B2160-A2160)*86400,0))</f>
        <v/>
      </c>
      <c r="K2160" s="37" t="str">
        <f aca="false">IF(G2160=1,IF(COUNTIFS($C:$C,C2160,$G:$G,1,$A:$A,"&gt;="&amp;(A2160-FenetreInterm/86400),$A:$A,"&lt;="&amp;A2160)&gt;=NbInterm,1,0),"")</f>
        <v/>
      </c>
      <c r="L2160" s="37" t="str">
        <f aca="false">IF(G2160=1,IF(B2160="",0,IF(J2160&lt;SeuilFugitive,1,0)),"")</f>
        <v/>
      </c>
      <c r="M2160" s="37" t="str">
        <f aca="false">IF(G2160=1,IF(B2160="",IF((Fin-A2160)*24&gt;SeuilFigee,1,0),IF(J2160&gt;SeuilFigee*3600,1,0)),"")</f>
        <v/>
      </c>
      <c r="N2160" s="0" t="str">
        <f aca="false">IF(G2160=1,IF(COUNTIF(H$2:H2160,H2160)=1,COUNTIF($H:$H,H2160),""),"")</f>
        <v/>
      </c>
      <c r="O2160" s="0" t="str">
        <f aca="false">IF(G2160=1,IF(COUNTIF(I$2:I2160,I2160)=1,COUNTIF($I:$I,I2160),""),"")</f>
        <v/>
      </c>
      <c r="P2160" s="38" t="str">
        <f aca="false">IF(G2160=1,IF(COUNTIFS(C$2:C2160,C2160,G$2:G2160,1)=1,COUNTIFS($C:$C,C2160,$G:$G,1)+ROW()/10000000,""),"")</f>
        <v/>
      </c>
      <c r="Q2160" s="0" t="str">
        <f aca="false">IF(K2160=1,IF(COUNTIFS(C$2:C2160,C2160,K$2:K2160,1)=1,1,0),"")</f>
        <v/>
      </c>
      <c r="R2160" s="0" t="str">
        <f aca="false">IF(M2160=1,IF(COUNTIFS(C$2:C2160,C2160,M$2:M2160,1)=1,1,0),"")</f>
        <v/>
      </c>
      <c r="S2160" s="0" t="str">
        <f aca="false">IF(L2160=1,IF(COUNTIFS(C$2:C2160,C2160,L$2:L2160,1)=1,1,0),"")</f>
        <v/>
      </c>
      <c r="T2160" s="38" t="str">
        <f aca="false">IF(N2160="","",N2160+ROW()/10000000)</f>
        <v/>
      </c>
      <c r="U2160" s="0" t="str">
        <f aca="false">IF(G2160=1,IF(B2160="",1,0),"")</f>
        <v/>
      </c>
    </row>
    <row r="2161" customFormat="false" ht="15" hidden="false" customHeight="false" outlineLevel="0" collapsed="false">
      <c r="A2161" s="35"/>
      <c r="B2161" s="35"/>
      <c r="G2161" s="0" t="str">
        <f aca="false">IF(A2161="","",IF(AND(A2161&gt;=Debut,A2161&lt;Fin),1,0))</f>
        <v/>
      </c>
      <c r="H2161" s="0" t="str">
        <f aca="false">IF(G2161=1,INT(ROUND((A2161-Debut)*86400,0)/600),"")</f>
        <v/>
      </c>
      <c r="I2161" s="0" t="str">
        <f aca="false">IF(G2161=1,INT(ROUND((A2161-Debut)*86400,0)/3600),"")</f>
        <v/>
      </c>
      <c r="J2161" s="0" t="str">
        <f aca="false">IF(OR(A2161="",B2161=""),"",ROUND((B2161-A2161)*86400,0))</f>
        <v/>
      </c>
      <c r="K2161" s="37" t="str">
        <f aca="false">IF(G2161=1,IF(COUNTIFS($C:$C,C2161,$G:$G,1,$A:$A,"&gt;="&amp;(A2161-FenetreInterm/86400),$A:$A,"&lt;="&amp;A2161)&gt;=NbInterm,1,0),"")</f>
        <v/>
      </c>
      <c r="L2161" s="37" t="str">
        <f aca="false">IF(G2161=1,IF(B2161="",0,IF(J2161&lt;SeuilFugitive,1,0)),"")</f>
        <v/>
      </c>
      <c r="M2161" s="37" t="str">
        <f aca="false">IF(G2161=1,IF(B2161="",IF((Fin-A2161)*24&gt;SeuilFigee,1,0),IF(J2161&gt;SeuilFigee*3600,1,0)),"")</f>
        <v/>
      </c>
      <c r="N2161" s="0" t="str">
        <f aca="false">IF(G2161=1,IF(COUNTIF(H$2:H2161,H2161)=1,COUNTIF($H:$H,H2161),""),"")</f>
        <v/>
      </c>
      <c r="O2161" s="0" t="str">
        <f aca="false">IF(G2161=1,IF(COUNTIF(I$2:I2161,I2161)=1,COUNTIF($I:$I,I2161),""),"")</f>
        <v/>
      </c>
      <c r="P2161" s="38" t="str">
        <f aca="false">IF(G2161=1,IF(COUNTIFS(C$2:C2161,C2161,G$2:G2161,1)=1,COUNTIFS($C:$C,C2161,$G:$G,1)+ROW()/10000000,""),"")</f>
        <v/>
      </c>
      <c r="Q2161" s="0" t="str">
        <f aca="false">IF(K2161=1,IF(COUNTIFS(C$2:C2161,C2161,K$2:K2161,1)=1,1,0),"")</f>
        <v/>
      </c>
      <c r="R2161" s="0" t="str">
        <f aca="false">IF(M2161=1,IF(COUNTIFS(C$2:C2161,C2161,M$2:M2161,1)=1,1,0),"")</f>
        <v/>
      </c>
      <c r="S2161" s="0" t="str">
        <f aca="false">IF(L2161=1,IF(COUNTIFS(C$2:C2161,C2161,L$2:L2161,1)=1,1,0),"")</f>
        <v/>
      </c>
      <c r="T2161" s="38" t="str">
        <f aca="false">IF(N2161="","",N2161+ROW()/10000000)</f>
        <v/>
      </c>
      <c r="U2161" s="0" t="str">
        <f aca="false">IF(G2161=1,IF(B2161="",1,0),"")</f>
        <v/>
      </c>
    </row>
    <row r="2162" customFormat="false" ht="15" hidden="false" customHeight="false" outlineLevel="0" collapsed="false">
      <c r="A2162" s="35"/>
      <c r="B2162" s="35"/>
      <c r="G2162" s="0" t="str">
        <f aca="false">IF(A2162="","",IF(AND(A2162&gt;=Debut,A2162&lt;Fin),1,0))</f>
        <v/>
      </c>
      <c r="H2162" s="0" t="str">
        <f aca="false">IF(G2162=1,INT(ROUND((A2162-Debut)*86400,0)/600),"")</f>
        <v/>
      </c>
      <c r="I2162" s="0" t="str">
        <f aca="false">IF(G2162=1,INT(ROUND((A2162-Debut)*86400,0)/3600),"")</f>
        <v/>
      </c>
      <c r="J2162" s="0" t="str">
        <f aca="false">IF(OR(A2162="",B2162=""),"",ROUND((B2162-A2162)*86400,0))</f>
        <v/>
      </c>
      <c r="K2162" s="37" t="str">
        <f aca="false">IF(G2162=1,IF(COUNTIFS($C:$C,C2162,$G:$G,1,$A:$A,"&gt;="&amp;(A2162-FenetreInterm/86400),$A:$A,"&lt;="&amp;A2162)&gt;=NbInterm,1,0),"")</f>
        <v/>
      </c>
      <c r="L2162" s="37" t="str">
        <f aca="false">IF(G2162=1,IF(B2162="",0,IF(J2162&lt;SeuilFugitive,1,0)),"")</f>
        <v/>
      </c>
      <c r="M2162" s="37" t="str">
        <f aca="false">IF(G2162=1,IF(B2162="",IF((Fin-A2162)*24&gt;SeuilFigee,1,0),IF(J2162&gt;SeuilFigee*3600,1,0)),"")</f>
        <v/>
      </c>
      <c r="N2162" s="0" t="str">
        <f aca="false">IF(G2162=1,IF(COUNTIF(H$2:H2162,H2162)=1,COUNTIF($H:$H,H2162),""),"")</f>
        <v/>
      </c>
      <c r="O2162" s="0" t="str">
        <f aca="false">IF(G2162=1,IF(COUNTIF(I$2:I2162,I2162)=1,COUNTIF($I:$I,I2162),""),"")</f>
        <v/>
      </c>
      <c r="P2162" s="38" t="str">
        <f aca="false">IF(G2162=1,IF(COUNTIFS(C$2:C2162,C2162,G$2:G2162,1)=1,COUNTIFS($C:$C,C2162,$G:$G,1)+ROW()/10000000,""),"")</f>
        <v/>
      </c>
      <c r="Q2162" s="0" t="str">
        <f aca="false">IF(K2162=1,IF(COUNTIFS(C$2:C2162,C2162,K$2:K2162,1)=1,1,0),"")</f>
        <v/>
      </c>
      <c r="R2162" s="0" t="str">
        <f aca="false">IF(M2162=1,IF(COUNTIFS(C$2:C2162,C2162,M$2:M2162,1)=1,1,0),"")</f>
        <v/>
      </c>
      <c r="S2162" s="0" t="str">
        <f aca="false">IF(L2162=1,IF(COUNTIFS(C$2:C2162,C2162,L$2:L2162,1)=1,1,0),"")</f>
        <v/>
      </c>
      <c r="T2162" s="38" t="str">
        <f aca="false">IF(N2162="","",N2162+ROW()/10000000)</f>
        <v/>
      </c>
      <c r="U2162" s="0" t="str">
        <f aca="false">IF(G2162=1,IF(B2162="",1,0),"")</f>
        <v/>
      </c>
    </row>
    <row r="2163" customFormat="false" ht="15" hidden="false" customHeight="false" outlineLevel="0" collapsed="false">
      <c r="A2163" s="35"/>
      <c r="B2163" s="35"/>
      <c r="G2163" s="0" t="str">
        <f aca="false">IF(A2163="","",IF(AND(A2163&gt;=Debut,A2163&lt;Fin),1,0))</f>
        <v/>
      </c>
      <c r="H2163" s="0" t="str">
        <f aca="false">IF(G2163=1,INT(ROUND((A2163-Debut)*86400,0)/600),"")</f>
        <v/>
      </c>
      <c r="I2163" s="0" t="str">
        <f aca="false">IF(G2163=1,INT(ROUND((A2163-Debut)*86400,0)/3600),"")</f>
        <v/>
      </c>
      <c r="J2163" s="0" t="str">
        <f aca="false">IF(OR(A2163="",B2163=""),"",ROUND((B2163-A2163)*86400,0))</f>
        <v/>
      </c>
      <c r="K2163" s="37" t="str">
        <f aca="false">IF(G2163=1,IF(COUNTIFS($C:$C,C2163,$G:$G,1,$A:$A,"&gt;="&amp;(A2163-FenetreInterm/86400),$A:$A,"&lt;="&amp;A2163)&gt;=NbInterm,1,0),"")</f>
        <v/>
      </c>
      <c r="L2163" s="37" t="str">
        <f aca="false">IF(G2163=1,IF(B2163="",0,IF(J2163&lt;SeuilFugitive,1,0)),"")</f>
        <v/>
      </c>
      <c r="M2163" s="37" t="str">
        <f aca="false">IF(G2163=1,IF(B2163="",IF((Fin-A2163)*24&gt;SeuilFigee,1,0),IF(J2163&gt;SeuilFigee*3600,1,0)),"")</f>
        <v/>
      </c>
      <c r="N2163" s="0" t="str">
        <f aca="false">IF(G2163=1,IF(COUNTIF(H$2:H2163,H2163)=1,COUNTIF($H:$H,H2163),""),"")</f>
        <v/>
      </c>
      <c r="O2163" s="0" t="str">
        <f aca="false">IF(G2163=1,IF(COUNTIF(I$2:I2163,I2163)=1,COUNTIF($I:$I,I2163),""),"")</f>
        <v/>
      </c>
      <c r="P2163" s="38" t="str">
        <f aca="false">IF(G2163=1,IF(COUNTIFS(C$2:C2163,C2163,G$2:G2163,1)=1,COUNTIFS($C:$C,C2163,$G:$G,1)+ROW()/10000000,""),"")</f>
        <v/>
      </c>
      <c r="Q2163" s="0" t="str">
        <f aca="false">IF(K2163=1,IF(COUNTIFS(C$2:C2163,C2163,K$2:K2163,1)=1,1,0),"")</f>
        <v/>
      </c>
      <c r="R2163" s="0" t="str">
        <f aca="false">IF(M2163=1,IF(COUNTIFS(C$2:C2163,C2163,M$2:M2163,1)=1,1,0),"")</f>
        <v/>
      </c>
      <c r="S2163" s="0" t="str">
        <f aca="false">IF(L2163=1,IF(COUNTIFS(C$2:C2163,C2163,L$2:L2163,1)=1,1,0),"")</f>
        <v/>
      </c>
      <c r="T2163" s="38" t="str">
        <f aca="false">IF(N2163="","",N2163+ROW()/10000000)</f>
        <v/>
      </c>
      <c r="U2163" s="0" t="str">
        <f aca="false">IF(G2163=1,IF(B2163="",1,0),"")</f>
        <v/>
      </c>
    </row>
    <row r="2164" customFormat="false" ht="15" hidden="false" customHeight="false" outlineLevel="0" collapsed="false">
      <c r="A2164" s="35"/>
      <c r="B2164" s="35"/>
      <c r="G2164" s="0" t="str">
        <f aca="false">IF(A2164="","",IF(AND(A2164&gt;=Debut,A2164&lt;Fin),1,0))</f>
        <v/>
      </c>
      <c r="H2164" s="0" t="str">
        <f aca="false">IF(G2164=1,INT(ROUND((A2164-Debut)*86400,0)/600),"")</f>
        <v/>
      </c>
      <c r="I2164" s="0" t="str">
        <f aca="false">IF(G2164=1,INT(ROUND((A2164-Debut)*86400,0)/3600),"")</f>
        <v/>
      </c>
      <c r="J2164" s="0" t="str">
        <f aca="false">IF(OR(A2164="",B2164=""),"",ROUND((B2164-A2164)*86400,0))</f>
        <v/>
      </c>
      <c r="K2164" s="37" t="str">
        <f aca="false">IF(G2164=1,IF(COUNTIFS($C:$C,C2164,$G:$G,1,$A:$A,"&gt;="&amp;(A2164-FenetreInterm/86400),$A:$A,"&lt;="&amp;A2164)&gt;=NbInterm,1,0),"")</f>
        <v/>
      </c>
      <c r="L2164" s="37" t="str">
        <f aca="false">IF(G2164=1,IF(B2164="",0,IF(J2164&lt;SeuilFugitive,1,0)),"")</f>
        <v/>
      </c>
      <c r="M2164" s="37" t="str">
        <f aca="false">IF(G2164=1,IF(B2164="",IF((Fin-A2164)*24&gt;SeuilFigee,1,0),IF(J2164&gt;SeuilFigee*3600,1,0)),"")</f>
        <v/>
      </c>
      <c r="N2164" s="0" t="str">
        <f aca="false">IF(G2164=1,IF(COUNTIF(H$2:H2164,H2164)=1,COUNTIF($H:$H,H2164),""),"")</f>
        <v/>
      </c>
      <c r="O2164" s="0" t="str">
        <f aca="false">IF(G2164=1,IF(COUNTIF(I$2:I2164,I2164)=1,COUNTIF($I:$I,I2164),""),"")</f>
        <v/>
      </c>
      <c r="P2164" s="38" t="str">
        <f aca="false">IF(G2164=1,IF(COUNTIFS(C$2:C2164,C2164,G$2:G2164,1)=1,COUNTIFS($C:$C,C2164,$G:$G,1)+ROW()/10000000,""),"")</f>
        <v/>
      </c>
      <c r="Q2164" s="0" t="str">
        <f aca="false">IF(K2164=1,IF(COUNTIFS(C$2:C2164,C2164,K$2:K2164,1)=1,1,0),"")</f>
        <v/>
      </c>
      <c r="R2164" s="0" t="str">
        <f aca="false">IF(M2164=1,IF(COUNTIFS(C$2:C2164,C2164,M$2:M2164,1)=1,1,0),"")</f>
        <v/>
      </c>
      <c r="S2164" s="0" t="str">
        <f aca="false">IF(L2164=1,IF(COUNTIFS(C$2:C2164,C2164,L$2:L2164,1)=1,1,0),"")</f>
        <v/>
      </c>
      <c r="T2164" s="38" t="str">
        <f aca="false">IF(N2164="","",N2164+ROW()/10000000)</f>
        <v/>
      </c>
      <c r="U2164" s="0" t="str">
        <f aca="false">IF(G2164=1,IF(B2164="",1,0),"")</f>
        <v/>
      </c>
    </row>
    <row r="2165" customFormat="false" ht="15" hidden="false" customHeight="false" outlineLevel="0" collapsed="false">
      <c r="A2165" s="35"/>
      <c r="B2165" s="35"/>
      <c r="G2165" s="0" t="str">
        <f aca="false">IF(A2165="","",IF(AND(A2165&gt;=Debut,A2165&lt;Fin),1,0))</f>
        <v/>
      </c>
      <c r="H2165" s="0" t="str">
        <f aca="false">IF(G2165=1,INT(ROUND((A2165-Debut)*86400,0)/600),"")</f>
        <v/>
      </c>
      <c r="I2165" s="0" t="str">
        <f aca="false">IF(G2165=1,INT(ROUND((A2165-Debut)*86400,0)/3600),"")</f>
        <v/>
      </c>
      <c r="J2165" s="0" t="str">
        <f aca="false">IF(OR(A2165="",B2165=""),"",ROUND((B2165-A2165)*86400,0))</f>
        <v/>
      </c>
      <c r="K2165" s="37" t="str">
        <f aca="false">IF(G2165=1,IF(COUNTIFS($C:$C,C2165,$G:$G,1,$A:$A,"&gt;="&amp;(A2165-FenetreInterm/86400),$A:$A,"&lt;="&amp;A2165)&gt;=NbInterm,1,0),"")</f>
        <v/>
      </c>
      <c r="L2165" s="37" t="str">
        <f aca="false">IF(G2165=1,IF(B2165="",0,IF(J2165&lt;SeuilFugitive,1,0)),"")</f>
        <v/>
      </c>
      <c r="M2165" s="37" t="str">
        <f aca="false">IF(G2165=1,IF(B2165="",IF((Fin-A2165)*24&gt;SeuilFigee,1,0),IF(J2165&gt;SeuilFigee*3600,1,0)),"")</f>
        <v/>
      </c>
      <c r="N2165" s="0" t="str">
        <f aca="false">IF(G2165=1,IF(COUNTIF(H$2:H2165,H2165)=1,COUNTIF($H:$H,H2165),""),"")</f>
        <v/>
      </c>
      <c r="O2165" s="0" t="str">
        <f aca="false">IF(G2165=1,IF(COUNTIF(I$2:I2165,I2165)=1,COUNTIF($I:$I,I2165),""),"")</f>
        <v/>
      </c>
      <c r="P2165" s="38" t="str">
        <f aca="false">IF(G2165=1,IF(COUNTIFS(C$2:C2165,C2165,G$2:G2165,1)=1,COUNTIFS($C:$C,C2165,$G:$G,1)+ROW()/10000000,""),"")</f>
        <v/>
      </c>
      <c r="Q2165" s="0" t="str">
        <f aca="false">IF(K2165=1,IF(COUNTIFS(C$2:C2165,C2165,K$2:K2165,1)=1,1,0),"")</f>
        <v/>
      </c>
      <c r="R2165" s="0" t="str">
        <f aca="false">IF(M2165=1,IF(COUNTIFS(C$2:C2165,C2165,M$2:M2165,1)=1,1,0),"")</f>
        <v/>
      </c>
      <c r="S2165" s="0" t="str">
        <f aca="false">IF(L2165=1,IF(COUNTIFS(C$2:C2165,C2165,L$2:L2165,1)=1,1,0),"")</f>
        <v/>
      </c>
      <c r="T2165" s="38" t="str">
        <f aca="false">IF(N2165="","",N2165+ROW()/10000000)</f>
        <v/>
      </c>
      <c r="U2165" s="0" t="str">
        <f aca="false">IF(G2165=1,IF(B2165="",1,0),"")</f>
        <v/>
      </c>
    </row>
    <row r="2166" customFormat="false" ht="15" hidden="false" customHeight="false" outlineLevel="0" collapsed="false">
      <c r="A2166" s="35"/>
      <c r="B2166" s="35"/>
      <c r="G2166" s="0" t="str">
        <f aca="false">IF(A2166="","",IF(AND(A2166&gt;=Debut,A2166&lt;Fin),1,0))</f>
        <v/>
      </c>
      <c r="H2166" s="0" t="str">
        <f aca="false">IF(G2166=1,INT(ROUND((A2166-Debut)*86400,0)/600),"")</f>
        <v/>
      </c>
      <c r="I2166" s="0" t="str">
        <f aca="false">IF(G2166=1,INT(ROUND((A2166-Debut)*86400,0)/3600),"")</f>
        <v/>
      </c>
      <c r="J2166" s="0" t="str">
        <f aca="false">IF(OR(A2166="",B2166=""),"",ROUND((B2166-A2166)*86400,0))</f>
        <v/>
      </c>
      <c r="K2166" s="37" t="str">
        <f aca="false">IF(G2166=1,IF(COUNTIFS($C:$C,C2166,$G:$G,1,$A:$A,"&gt;="&amp;(A2166-FenetreInterm/86400),$A:$A,"&lt;="&amp;A2166)&gt;=NbInterm,1,0),"")</f>
        <v/>
      </c>
      <c r="L2166" s="37" t="str">
        <f aca="false">IF(G2166=1,IF(B2166="",0,IF(J2166&lt;SeuilFugitive,1,0)),"")</f>
        <v/>
      </c>
      <c r="M2166" s="37" t="str">
        <f aca="false">IF(G2166=1,IF(B2166="",IF((Fin-A2166)*24&gt;SeuilFigee,1,0),IF(J2166&gt;SeuilFigee*3600,1,0)),"")</f>
        <v/>
      </c>
      <c r="N2166" s="0" t="str">
        <f aca="false">IF(G2166=1,IF(COUNTIF(H$2:H2166,H2166)=1,COUNTIF($H:$H,H2166),""),"")</f>
        <v/>
      </c>
      <c r="O2166" s="0" t="str">
        <f aca="false">IF(G2166=1,IF(COUNTIF(I$2:I2166,I2166)=1,COUNTIF($I:$I,I2166),""),"")</f>
        <v/>
      </c>
      <c r="P2166" s="38" t="str">
        <f aca="false">IF(G2166=1,IF(COUNTIFS(C$2:C2166,C2166,G$2:G2166,1)=1,COUNTIFS($C:$C,C2166,$G:$G,1)+ROW()/10000000,""),"")</f>
        <v/>
      </c>
      <c r="Q2166" s="0" t="str">
        <f aca="false">IF(K2166=1,IF(COUNTIFS(C$2:C2166,C2166,K$2:K2166,1)=1,1,0),"")</f>
        <v/>
      </c>
      <c r="R2166" s="0" t="str">
        <f aca="false">IF(M2166=1,IF(COUNTIFS(C$2:C2166,C2166,M$2:M2166,1)=1,1,0),"")</f>
        <v/>
      </c>
      <c r="S2166" s="0" t="str">
        <f aca="false">IF(L2166=1,IF(COUNTIFS(C$2:C2166,C2166,L$2:L2166,1)=1,1,0),"")</f>
        <v/>
      </c>
      <c r="T2166" s="38" t="str">
        <f aca="false">IF(N2166="","",N2166+ROW()/10000000)</f>
        <v/>
      </c>
      <c r="U2166" s="0" t="str">
        <f aca="false">IF(G2166=1,IF(B2166="",1,0),"")</f>
        <v/>
      </c>
    </row>
    <row r="2167" customFormat="false" ht="15" hidden="false" customHeight="false" outlineLevel="0" collapsed="false">
      <c r="A2167" s="35"/>
      <c r="B2167" s="35"/>
      <c r="G2167" s="0" t="str">
        <f aca="false">IF(A2167="","",IF(AND(A2167&gt;=Debut,A2167&lt;Fin),1,0))</f>
        <v/>
      </c>
      <c r="H2167" s="0" t="str">
        <f aca="false">IF(G2167=1,INT(ROUND((A2167-Debut)*86400,0)/600),"")</f>
        <v/>
      </c>
      <c r="I2167" s="0" t="str">
        <f aca="false">IF(G2167=1,INT(ROUND((A2167-Debut)*86400,0)/3600),"")</f>
        <v/>
      </c>
      <c r="J2167" s="0" t="str">
        <f aca="false">IF(OR(A2167="",B2167=""),"",ROUND((B2167-A2167)*86400,0))</f>
        <v/>
      </c>
      <c r="K2167" s="37" t="str">
        <f aca="false">IF(G2167=1,IF(COUNTIFS($C:$C,C2167,$G:$G,1,$A:$A,"&gt;="&amp;(A2167-FenetreInterm/86400),$A:$A,"&lt;="&amp;A2167)&gt;=NbInterm,1,0),"")</f>
        <v/>
      </c>
      <c r="L2167" s="37" t="str">
        <f aca="false">IF(G2167=1,IF(B2167="",0,IF(J2167&lt;SeuilFugitive,1,0)),"")</f>
        <v/>
      </c>
      <c r="M2167" s="37" t="str">
        <f aca="false">IF(G2167=1,IF(B2167="",IF((Fin-A2167)*24&gt;SeuilFigee,1,0),IF(J2167&gt;SeuilFigee*3600,1,0)),"")</f>
        <v/>
      </c>
      <c r="N2167" s="0" t="str">
        <f aca="false">IF(G2167=1,IF(COUNTIF(H$2:H2167,H2167)=1,COUNTIF($H:$H,H2167),""),"")</f>
        <v/>
      </c>
      <c r="O2167" s="0" t="str">
        <f aca="false">IF(G2167=1,IF(COUNTIF(I$2:I2167,I2167)=1,COUNTIF($I:$I,I2167),""),"")</f>
        <v/>
      </c>
      <c r="P2167" s="38" t="str">
        <f aca="false">IF(G2167=1,IF(COUNTIFS(C$2:C2167,C2167,G$2:G2167,1)=1,COUNTIFS($C:$C,C2167,$G:$G,1)+ROW()/10000000,""),"")</f>
        <v/>
      </c>
      <c r="Q2167" s="0" t="str">
        <f aca="false">IF(K2167=1,IF(COUNTIFS(C$2:C2167,C2167,K$2:K2167,1)=1,1,0),"")</f>
        <v/>
      </c>
      <c r="R2167" s="0" t="str">
        <f aca="false">IF(M2167=1,IF(COUNTIFS(C$2:C2167,C2167,M$2:M2167,1)=1,1,0),"")</f>
        <v/>
      </c>
      <c r="S2167" s="0" t="str">
        <f aca="false">IF(L2167=1,IF(COUNTIFS(C$2:C2167,C2167,L$2:L2167,1)=1,1,0),"")</f>
        <v/>
      </c>
      <c r="T2167" s="38" t="str">
        <f aca="false">IF(N2167="","",N2167+ROW()/10000000)</f>
        <v/>
      </c>
      <c r="U2167" s="0" t="str">
        <f aca="false">IF(G2167=1,IF(B2167="",1,0),"")</f>
        <v/>
      </c>
    </row>
    <row r="2168" customFormat="false" ht="15" hidden="false" customHeight="false" outlineLevel="0" collapsed="false">
      <c r="A2168" s="35"/>
      <c r="B2168" s="35"/>
      <c r="G2168" s="0" t="str">
        <f aca="false">IF(A2168="","",IF(AND(A2168&gt;=Debut,A2168&lt;Fin),1,0))</f>
        <v/>
      </c>
      <c r="H2168" s="0" t="str">
        <f aca="false">IF(G2168=1,INT(ROUND((A2168-Debut)*86400,0)/600),"")</f>
        <v/>
      </c>
      <c r="I2168" s="0" t="str">
        <f aca="false">IF(G2168=1,INT(ROUND((A2168-Debut)*86400,0)/3600),"")</f>
        <v/>
      </c>
      <c r="J2168" s="0" t="str">
        <f aca="false">IF(OR(A2168="",B2168=""),"",ROUND((B2168-A2168)*86400,0))</f>
        <v/>
      </c>
      <c r="K2168" s="37" t="str">
        <f aca="false">IF(G2168=1,IF(COUNTIFS($C:$C,C2168,$G:$G,1,$A:$A,"&gt;="&amp;(A2168-FenetreInterm/86400),$A:$A,"&lt;="&amp;A2168)&gt;=NbInterm,1,0),"")</f>
        <v/>
      </c>
      <c r="L2168" s="37" t="str">
        <f aca="false">IF(G2168=1,IF(B2168="",0,IF(J2168&lt;SeuilFugitive,1,0)),"")</f>
        <v/>
      </c>
      <c r="M2168" s="37" t="str">
        <f aca="false">IF(G2168=1,IF(B2168="",IF((Fin-A2168)*24&gt;SeuilFigee,1,0),IF(J2168&gt;SeuilFigee*3600,1,0)),"")</f>
        <v/>
      </c>
      <c r="N2168" s="0" t="str">
        <f aca="false">IF(G2168=1,IF(COUNTIF(H$2:H2168,H2168)=1,COUNTIF($H:$H,H2168),""),"")</f>
        <v/>
      </c>
      <c r="O2168" s="0" t="str">
        <f aca="false">IF(G2168=1,IF(COUNTIF(I$2:I2168,I2168)=1,COUNTIF($I:$I,I2168),""),"")</f>
        <v/>
      </c>
      <c r="P2168" s="38" t="str">
        <f aca="false">IF(G2168=1,IF(COUNTIFS(C$2:C2168,C2168,G$2:G2168,1)=1,COUNTIFS($C:$C,C2168,$G:$G,1)+ROW()/10000000,""),"")</f>
        <v/>
      </c>
      <c r="Q2168" s="0" t="str">
        <f aca="false">IF(K2168=1,IF(COUNTIFS(C$2:C2168,C2168,K$2:K2168,1)=1,1,0),"")</f>
        <v/>
      </c>
      <c r="R2168" s="0" t="str">
        <f aca="false">IF(M2168=1,IF(COUNTIFS(C$2:C2168,C2168,M$2:M2168,1)=1,1,0),"")</f>
        <v/>
      </c>
      <c r="S2168" s="0" t="str">
        <f aca="false">IF(L2168=1,IF(COUNTIFS(C$2:C2168,C2168,L$2:L2168,1)=1,1,0),"")</f>
        <v/>
      </c>
      <c r="T2168" s="38" t="str">
        <f aca="false">IF(N2168="","",N2168+ROW()/10000000)</f>
        <v/>
      </c>
      <c r="U2168" s="0" t="str">
        <f aca="false">IF(G2168=1,IF(B2168="",1,0),"")</f>
        <v/>
      </c>
    </row>
    <row r="2169" customFormat="false" ht="15" hidden="false" customHeight="false" outlineLevel="0" collapsed="false">
      <c r="A2169" s="35"/>
      <c r="B2169" s="35"/>
      <c r="G2169" s="0" t="str">
        <f aca="false">IF(A2169="","",IF(AND(A2169&gt;=Debut,A2169&lt;Fin),1,0))</f>
        <v/>
      </c>
      <c r="H2169" s="0" t="str">
        <f aca="false">IF(G2169=1,INT(ROUND((A2169-Debut)*86400,0)/600),"")</f>
        <v/>
      </c>
      <c r="I2169" s="0" t="str">
        <f aca="false">IF(G2169=1,INT(ROUND((A2169-Debut)*86400,0)/3600),"")</f>
        <v/>
      </c>
      <c r="J2169" s="0" t="str">
        <f aca="false">IF(OR(A2169="",B2169=""),"",ROUND((B2169-A2169)*86400,0))</f>
        <v/>
      </c>
      <c r="K2169" s="37" t="str">
        <f aca="false">IF(G2169=1,IF(COUNTIFS($C:$C,C2169,$G:$G,1,$A:$A,"&gt;="&amp;(A2169-FenetreInterm/86400),$A:$A,"&lt;="&amp;A2169)&gt;=NbInterm,1,0),"")</f>
        <v/>
      </c>
      <c r="L2169" s="37" t="str">
        <f aca="false">IF(G2169=1,IF(B2169="",0,IF(J2169&lt;SeuilFugitive,1,0)),"")</f>
        <v/>
      </c>
      <c r="M2169" s="37" t="str">
        <f aca="false">IF(G2169=1,IF(B2169="",IF((Fin-A2169)*24&gt;SeuilFigee,1,0),IF(J2169&gt;SeuilFigee*3600,1,0)),"")</f>
        <v/>
      </c>
      <c r="N2169" s="0" t="str">
        <f aca="false">IF(G2169=1,IF(COUNTIF(H$2:H2169,H2169)=1,COUNTIF($H:$H,H2169),""),"")</f>
        <v/>
      </c>
      <c r="O2169" s="0" t="str">
        <f aca="false">IF(G2169=1,IF(COUNTIF(I$2:I2169,I2169)=1,COUNTIF($I:$I,I2169),""),"")</f>
        <v/>
      </c>
      <c r="P2169" s="38" t="str">
        <f aca="false">IF(G2169=1,IF(COUNTIFS(C$2:C2169,C2169,G$2:G2169,1)=1,COUNTIFS($C:$C,C2169,$G:$G,1)+ROW()/10000000,""),"")</f>
        <v/>
      </c>
      <c r="Q2169" s="0" t="str">
        <f aca="false">IF(K2169=1,IF(COUNTIFS(C$2:C2169,C2169,K$2:K2169,1)=1,1,0),"")</f>
        <v/>
      </c>
      <c r="R2169" s="0" t="str">
        <f aca="false">IF(M2169=1,IF(COUNTIFS(C$2:C2169,C2169,M$2:M2169,1)=1,1,0),"")</f>
        <v/>
      </c>
      <c r="S2169" s="0" t="str">
        <f aca="false">IF(L2169=1,IF(COUNTIFS(C$2:C2169,C2169,L$2:L2169,1)=1,1,0),"")</f>
        <v/>
      </c>
      <c r="T2169" s="38" t="str">
        <f aca="false">IF(N2169="","",N2169+ROW()/10000000)</f>
        <v/>
      </c>
      <c r="U2169" s="0" t="str">
        <f aca="false">IF(G2169=1,IF(B2169="",1,0),"")</f>
        <v/>
      </c>
    </row>
    <row r="2170" customFormat="false" ht="15" hidden="false" customHeight="false" outlineLevel="0" collapsed="false">
      <c r="A2170" s="35"/>
      <c r="B2170" s="35"/>
      <c r="G2170" s="0" t="str">
        <f aca="false">IF(A2170="","",IF(AND(A2170&gt;=Debut,A2170&lt;Fin),1,0))</f>
        <v/>
      </c>
      <c r="H2170" s="0" t="str">
        <f aca="false">IF(G2170=1,INT(ROUND((A2170-Debut)*86400,0)/600),"")</f>
        <v/>
      </c>
      <c r="I2170" s="0" t="str">
        <f aca="false">IF(G2170=1,INT(ROUND((A2170-Debut)*86400,0)/3600),"")</f>
        <v/>
      </c>
      <c r="J2170" s="0" t="str">
        <f aca="false">IF(OR(A2170="",B2170=""),"",ROUND((B2170-A2170)*86400,0))</f>
        <v/>
      </c>
      <c r="K2170" s="37" t="str">
        <f aca="false">IF(G2170=1,IF(COUNTIFS($C:$C,C2170,$G:$G,1,$A:$A,"&gt;="&amp;(A2170-FenetreInterm/86400),$A:$A,"&lt;="&amp;A2170)&gt;=NbInterm,1,0),"")</f>
        <v/>
      </c>
      <c r="L2170" s="37" t="str">
        <f aca="false">IF(G2170=1,IF(B2170="",0,IF(J2170&lt;SeuilFugitive,1,0)),"")</f>
        <v/>
      </c>
      <c r="M2170" s="37" t="str">
        <f aca="false">IF(G2170=1,IF(B2170="",IF((Fin-A2170)*24&gt;SeuilFigee,1,0),IF(J2170&gt;SeuilFigee*3600,1,0)),"")</f>
        <v/>
      </c>
      <c r="N2170" s="0" t="str">
        <f aca="false">IF(G2170=1,IF(COUNTIF(H$2:H2170,H2170)=1,COUNTIF($H:$H,H2170),""),"")</f>
        <v/>
      </c>
      <c r="O2170" s="0" t="str">
        <f aca="false">IF(G2170=1,IF(COUNTIF(I$2:I2170,I2170)=1,COUNTIF($I:$I,I2170),""),"")</f>
        <v/>
      </c>
      <c r="P2170" s="38" t="str">
        <f aca="false">IF(G2170=1,IF(COUNTIFS(C$2:C2170,C2170,G$2:G2170,1)=1,COUNTIFS($C:$C,C2170,$G:$G,1)+ROW()/10000000,""),"")</f>
        <v/>
      </c>
      <c r="Q2170" s="0" t="str">
        <f aca="false">IF(K2170=1,IF(COUNTIFS(C$2:C2170,C2170,K$2:K2170,1)=1,1,0),"")</f>
        <v/>
      </c>
      <c r="R2170" s="0" t="str">
        <f aca="false">IF(M2170=1,IF(COUNTIFS(C$2:C2170,C2170,M$2:M2170,1)=1,1,0),"")</f>
        <v/>
      </c>
      <c r="S2170" s="0" t="str">
        <f aca="false">IF(L2170=1,IF(COUNTIFS(C$2:C2170,C2170,L$2:L2170,1)=1,1,0),"")</f>
        <v/>
      </c>
      <c r="T2170" s="38" t="str">
        <f aca="false">IF(N2170="","",N2170+ROW()/10000000)</f>
        <v/>
      </c>
      <c r="U2170" s="0" t="str">
        <f aca="false">IF(G2170=1,IF(B2170="",1,0),"")</f>
        <v/>
      </c>
    </row>
    <row r="2171" customFormat="false" ht="15" hidden="false" customHeight="false" outlineLevel="0" collapsed="false">
      <c r="A2171" s="35"/>
      <c r="B2171" s="35"/>
      <c r="G2171" s="0" t="str">
        <f aca="false">IF(A2171="","",IF(AND(A2171&gt;=Debut,A2171&lt;Fin),1,0))</f>
        <v/>
      </c>
      <c r="H2171" s="0" t="str">
        <f aca="false">IF(G2171=1,INT(ROUND((A2171-Debut)*86400,0)/600),"")</f>
        <v/>
      </c>
      <c r="I2171" s="0" t="str">
        <f aca="false">IF(G2171=1,INT(ROUND((A2171-Debut)*86400,0)/3600),"")</f>
        <v/>
      </c>
      <c r="J2171" s="0" t="str">
        <f aca="false">IF(OR(A2171="",B2171=""),"",ROUND((B2171-A2171)*86400,0))</f>
        <v/>
      </c>
      <c r="K2171" s="37" t="str">
        <f aca="false">IF(G2171=1,IF(COUNTIFS($C:$C,C2171,$G:$G,1,$A:$A,"&gt;="&amp;(A2171-FenetreInterm/86400),$A:$A,"&lt;="&amp;A2171)&gt;=NbInterm,1,0),"")</f>
        <v/>
      </c>
      <c r="L2171" s="37" t="str">
        <f aca="false">IF(G2171=1,IF(B2171="",0,IF(J2171&lt;SeuilFugitive,1,0)),"")</f>
        <v/>
      </c>
      <c r="M2171" s="37" t="str">
        <f aca="false">IF(G2171=1,IF(B2171="",IF((Fin-A2171)*24&gt;SeuilFigee,1,0),IF(J2171&gt;SeuilFigee*3600,1,0)),"")</f>
        <v/>
      </c>
      <c r="N2171" s="0" t="str">
        <f aca="false">IF(G2171=1,IF(COUNTIF(H$2:H2171,H2171)=1,COUNTIF($H:$H,H2171),""),"")</f>
        <v/>
      </c>
      <c r="O2171" s="0" t="str">
        <f aca="false">IF(G2171=1,IF(COUNTIF(I$2:I2171,I2171)=1,COUNTIF($I:$I,I2171),""),"")</f>
        <v/>
      </c>
      <c r="P2171" s="38" t="str">
        <f aca="false">IF(G2171=1,IF(COUNTIFS(C$2:C2171,C2171,G$2:G2171,1)=1,COUNTIFS($C:$C,C2171,$G:$G,1)+ROW()/10000000,""),"")</f>
        <v/>
      </c>
      <c r="Q2171" s="0" t="str">
        <f aca="false">IF(K2171=1,IF(COUNTIFS(C$2:C2171,C2171,K$2:K2171,1)=1,1,0),"")</f>
        <v/>
      </c>
      <c r="R2171" s="0" t="str">
        <f aca="false">IF(M2171=1,IF(COUNTIFS(C$2:C2171,C2171,M$2:M2171,1)=1,1,0),"")</f>
        <v/>
      </c>
      <c r="S2171" s="0" t="str">
        <f aca="false">IF(L2171=1,IF(COUNTIFS(C$2:C2171,C2171,L$2:L2171,1)=1,1,0),"")</f>
        <v/>
      </c>
      <c r="T2171" s="38" t="str">
        <f aca="false">IF(N2171="","",N2171+ROW()/10000000)</f>
        <v/>
      </c>
      <c r="U2171" s="0" t="str">
        <f aca="false">IF(G2171=1,IF(B2171="",1,0),"")</f>
        <v/>
      </c>
    </row>
    <row r="2172" customFormat="false" ht="15" hidden="false" customHeight="false" outlineLevel="0" collapsed="false">
      <c r="A2172" s="35"/>
      <c r="B2172" s="35"/>
      <c r="G2172" s="0" t="str">
        <f aca="false">IF(A2172="","",IF(AND(A2172&gt;=Debut,A2172&lt;Fin),1,0))</f>
        <v/>
      </c>
      <c r="H2172" s="0" t="str">
        <f aca="false">IF(G2172=1,INT(ROUND((A2172-Debut)*86400,0)/600),"")</f>
        <v/>
      </c>
      <c r="I2172" s="0" t="str">
        <f aca="false">IF(G2172=1,INT(ROUND((A2172-Debut)*86400,0)/3600),"")</f>
        <v/>
      </c>
      <c r="J2172" s="0" t="str">
        <f aca="false">IF(OR(A2172="",B2172=""),"",ROUND((B2172-A2172)*86400,0))</f>
        <v/>
      </c>
      <c r="K2172" s="37" t="str">
        <f aca="false">IF(G2172=1,IF(COUNTIFS($C:$C,C2172,$G:$G,1,$A:$A,"&gt;="&amp;(A2172-FenetreInterm/86400),$A:$A,"&lt;="&amp;A2172)&gt;=NbInterm,1,0),"")</f>
        <v/>
      </c>
      <c r="L2172" s="37" t="str">
        <f aca="false">IF(G2172=1,IF(B2172="",0,IF(J2172&lt;SeuilFugitive,1,0)),"")</f>
        <v/>
      </c>
      <c r="M2172" s="37" t="str">
        <f aca="false">IF(G2172=1,IF(B2172="",IF((Fin-A2172)*24&gt;SeuilFigee,1,0),IF(J2172&gt;SeuilFigee*3600,1,0)),"")</f>
        <v/>
      </c>
      <c r="N2172" s="0" t="str">
        <f aca="false">IF(G2172=1,IF(COUNTIF(H$2:H2172,H2172)=1,COUNTIF($H:$H,H2172),""),"")</f>
        <v/>
      </c>
      <c r="O2172" s="0" t="str">
        <f aca="false">IF(G2172=1,IF(COUNTIF(I$2:I2172,I2172)=1,COUNTIF($I:$I,I2172),""),"")</f>
        <v/>
      </c>
      <c r="P2172" s="38" t="str">
        <f aca="false">IF(G2172=1,IF(COUNTIFS(C$2:C2172,C2172,G$2:G2172,1)=1,COUNTIFS($C:$C,C2172,$G:$G,1)+ROW()/10000000,""),"")</f>
        <v/>
      </c>
      <c r="Q2172" s="0" t="str">
        <f aca="false">IF(K2172=1,IF(COUNTIFS(C$2:C2172,C2172,K$2:K2172,1)=1,1,0),"")</f>
        <v/>
      </c>
      <c r="R2172" s="0" t="str">
        <f aca="false">IF(M2172=1,IF(COUNTIFS(C$2:C2172,C2172,M$2:M2172,1)=1,1,0),"")</f>
        <v/>
      </c>
      <c r="S2172" s="0" t="str">
        <f aca="false">IF(L2172=1,IF(COUNTIFS(C$2:C2172,C2172,L$2:L2172,1)=1,1,0),"")</f>
        <v/>
      </c>
      <c r="T2172" s="38" t="str">
        <f aca="false">IF(N2172="","",N2172+ROW()/10000000)</f>
        <v/>
      </c>
      <c r="U2172" s="0" t="str">
        <f aca="false">IF(G2172=1,IF(B2172="",1,0),"")</f>
        <v/>
      </c>
    </row>
    <row r="2173" customFormat="false" ht="15" hidden="false" customHeight="false" outlineLevel="0" collapsed="false">
      <c r="A2173" s="35"/>
      <c r="B2173" s="35"/>
      <c r="G2173" s="0" t="str">
        <f aca="false">IF(A2173="","",IF(AND(A2173&gt;=Debut,A2173&lt;Fin),1,0))</f>
        <v/>
      </c>
      <c r="H2173" s="0" t="str">
        <f aca="false">IF(G2173=1,INT(ROUND((A2173-Debut)*86400,0)/600),"")</f>
        <v/>
      </c>
      <c r="I2173" s="0" t="str">
        <f aca="false">IF(G2173=1,INT(ROUND((A2173-Debut)*86400,0)/3600),"")</f>
        <v/>
      </c>
      <c r="J2173" s="0" t="str">
        <f aca="false">IF(OR(A2173="",B2173=""),"",ROUND((B2173-A2173)*86400,0))</f>
        <v/>
      </c>
      <c r="K2173" s="37" t="str">
        <f aca="false">IF(G2173=1,IF(COUNTIFS($C:$C,C2173,$G:$G,1,$A:$A,"&gt;="&amp;(A2173-FenetreInterm/86400),$A:$A,"&lt;="&amp;A2173)&gt;=NbInterm,1,0),"")</f>
        <v/>
      </c>
      <c r="L2173" s="37" t="str">
        <f aca="false">IF(G2173=1,IF(B2173="",0,IF(J2173&lt;SeuilFugitive,1,0)),"")</f>
        <v/>
      </c>
      <c r="M2173" s="37" t="str">
        <f aca="false">IF(G2173=1,IF(B2173="",IF((Fin-A2173)*24&gt;SeuilFigee,1,0),IF(J2173&gt;SeuilFigee*3600,1,0)),"")</f>
        <v/>
      </c>
      <c r="N2173" s="0" t="str">
        <f aca="false">IF(G2173=1,IF(COUNTIF(H$2:H2173,H2173)=1,COUNTIF($H:$H,H2173),""),"")</f>
        <v/>
      </c>
      <c r="O2173" s="0" t="str">
        <f aca="false">IF(G2173=1,IF(COUNTIF(I$2:I2173,I2173)=1,COUNTIF($I:$I,I2173),""),"")</f>
        <v/>
      </c>
      <c r="P2173" s="38" t="str">
        <f aca="false">IF(G2173=1,IF(COUNTIFS(C$2:C2173,C2173,G$2:G2173,1)=1,COUNTIFS($C:$C,C2173,$G:$G,1)+ROW()/10000000,""),"")</f>
        <v/>
      </c>
      <c r="Q2173" s="0" t="str">
        <f aca="false">IF(K2173=1,IF(COUNTIFS(C$2:C2173,C2173,K$2:K2173,1)=1,1,0),"")</f>
        <v/>
      </c>
      <c r="R2173" s="0" t="str">
        <f aca="false">IF(M2173=1,IF(COUNTIFS(C$2:C2173,C2173,M$2:M2173,1)=1,1,0),"")</f>
        <v/>
      </c>
      <c r="S2173" s="0" t="str">
        <f aca="false">IF(L2173=1,IF(COUNTIFS(C$2:C2173,C2173,L$2:L2173,1)=1,1,0),"")</f>
        <v/>
      </c>
      <c r="T2173" s="38" t="str">
        <f aca="false">IF(N2173="","",N2173+ROW()/10000000)</f>
        <v/>
      </c>
      <c r="U2173" s="0" t="str">
        <f aca="false">IF(G2173=1,IF(B2173="",1,0),"")</f>
        <v/>
      </c>
    </row>
    <row r="2174" customFormat="false" ht="15" hidden="false" customHeight="false" outlineLevel="0" collapsed="false">
      <c r="A2174" s="35"/>
      <c r="B2174" s="35"/>
      <c r="G2174" s="0" t="str">
        <f aca="false">IF(A2174="","",IF(AND(A2174&gt;=Debut,A2174&lt;Fin),1,0))</f>
        <v/>
      </c>
      <c r="H2174" s="0" t="str">
        <f aca="false">IF(G2174=1,INT(ROUND((A2174-Debut)*86400,0)/600),"")</f>
        <v/>
      </c>
      <c r="I2174" s="0" t="str">
        <f aca="false">IF(G2174=1,INT(ROUND((A2174-Debut)*86400,0)/3600),"")</f>
        <v/>
      </c>
      <c r="J2174" s="0" t="str">
        <f aca="false">IF(OR(A2174="",B2174=""),"",ROUND((B2174-A2174)*86400,0))</f>
        <v/>
      </c>
      <c r="K2174" s="37" t="str">
        <f aca="false">IF(G2174=1,IF(COUNTIFS($C:$C,C2174,$G:$G,1,$A:$A,"&gt;="&amp;(A2174-FenetreInterm/86400),$A:$A,"&lt;="&amp;A2174)&gt;=NbInterm,1,0),"")</f>
        <v/>
      </c>
      <c r="L2174" s="37" t="str">
        <f aca="false">IF(G2174=1,IF(B2174="",0,IF(J2174&lt;SeuilFugitive,1,0)),"")</f>
        <v/>
      </c>
      <c r="M2174" s="37" t="str">
        <f aca="false">IF(G2174=1,IF(B2174="",IF((Fin-A2174)*24&gt;SeuilFigee,1,0),IF(J2174&gt;SeuilFigee*3600,1,0)),"")</f>
        <v/>
      </c>
      <c r="N2174" s="0" t="str">
        <f aca="false">IF(G2174=1,IF(COUNTIF(H$2:H2174,H2174)=1,COUNTIF($H:$H,H2174),""),"")</f>
        <v/>
      </c>
      <c r="O2174" s="0" t="str">
        <f aca="false">IF(G2174=1,IF(COUNTIF(I$2:I2174,I2174)=1,COUNTIF($I:$I,I2174),""),"")</f>
        <v/>
      </c>
      <c r="P2174" s="38" t="str">
        <f aca="false">IF(G2174=1,IF(COUNTIFS(C$2:C2174,C2174,G$2:G2174,1)=1,COUNTIFS($C:$C,C2174,$G:$G,1)+ROW()/10000000,""),"")</f>
        <v/>
      </c>
      <c r="Q2174" s="0" t="str">
        <f aca="false">IF(K2174=1,IF(COUNTIFS(C$2:C2174,C2174,K$2:K2174,1)=1,1,0),"")</f>
        <v/>
      </c>
      <c r="R2174" s="0" t="str">
        <f aca="false">IF(M2174=1,IF(COUNTIFS(C$2:C2174,C2174,M$2:M2174,1)=1,1,0),"")</f>
        <v/>
      </c>
      <c r="S2174" s="0" t="str">
        <f aca="false">IF(L2174=1,IF(COUNTIFS(C$2:C2174,C2174,L$2:L2174,1)=1,1,0),"")</f>
        <v/>
      </c>
      <c r="T2174" s="38" t="str">
        <f aca="false">IF(N2174="","",N2174+ROW()/10000000)</f>
        <v/>
      </c>
      <c r="U2174" s="0" t="str">
        <f aca="false">IF(G2174=1,IF(B2174="",1,0),"")</f>
        <v/>
      </c>
    </row>
    <row r="2175" customFormat="false" ht="15" hidden="false" customHeight="false" outlineLevel="0" collapsed="false">
      <c r="A2175" s="35"/>
      <c r="B2175" s="35"/>
      <c r="G2175" s="0" t="str">
        <f aca="false">IF(A2175="","",IF(AND(A2175&gt;=Debut,A2175&lt;Fin),1,0))</f>
        <v/>
      </c>
      <c r="H2175" s="0" t="str">
        <f aca="false">IF(G2175=1,INT(ROUND((A2175-Debut)*86400,0)/600),"")</f>
        <v/>
      </c>
      <c r="I2175" s="0" t="str">
        <f aca="false">IF(G2175=1,INT(ROUND((A2175-Debut)*86400,0)/3600),"")</f>
        <v/>
      </c>
      <c r="J2175" s="0" t="str">
        <f aca="false">IF(OR(A2175="",B2175=""),"",ROUND((B2175-A2175)*86400,0))</f>
        <v/>
      </c>
      <c r="K2175" s="37" t="str">
        <f aca="false">IF(G2175=1,IF(COUNTIFS($C:$C,C2175,$G:$G,1,$A:$A,"&gt;="&amp;(A2175-FenetreInterm/86400),$A:$A,"&lt;="&amp;A2175)&gt;=NbInterm,1,0),"")</f>
        <v/>
      </c>
      <c r="L2175" s="37" t="str">
        <f aca="false">IF(G2175=1,IF(B2175="",0,IF(J2175&lt;SeuilFugitive,1,0)),"")</f>
        <v/>
      </c>
      <c r="M2175" s="37" t="str">
        <f aca="false">IF(G2175=1,IF(B2175="",IF((Fin-A2175)*24&gt;SeuilFigee,1,0),IF(J2175&gt;SeuilFigee*3600,1,0)),"")</f>
        <v/>
      </c>
      <c r="N2175" s="0" t="str">
        <f aca="false">IF(G2175=1,IF(COUNTIF(H$2:H2175,H2175)=1,COUNTIF($H:$H,H2175),""),"")</f>
        <v/>
      </c>
      <c r="O2175" s="0" t="str">
        <f aca="false">IF(G2175=1,IF(COUNTIF(I$2:I2175,I2175)=1,COUNTIF($I:$I,I2175),""),"")</f>
        <v/>
      </c>
      <c r="P2175" s="38" t="str">
        <f aca="false">IF(G2175=1,IF(COUNTIFS(C$2:C2175,C2175,G$2:G2175,1)=1,COUNTIFS($C:$C,C2175,$G:$G,1)+ROW()/10000000,""),"")</f>
        <v/>
      </c>
      <c r="Q2175" s="0" t="str">
        <f aca="false">IF(K2175=1,IF(COUNTIFS(C$2:C2175,C2175,K$2:K2175,1)=1,1,0),"")</f>
        <v/>
      </c>
      <c r="R2175" s="0" t="str">
        <f aca="false">IF(M2175=1,IF(COUNTIFS(C$2:C2175,C2175,M$2:M2175,1)=1,1,0),"")</f>
        <v/>
      </c>
      <c r="S2175" s="0" t="str">
        <f aca="false">IF(L2175=1,IF(COUNTIFS(C$2:C2175,C2175,L$2:L2175,1)=1,1,0),"")</f>
        <v/>
      </c>
      <c r="T2175" s="38" t="str">
        <f aca="false">IF(N2175="","",N2175+ROW()/10000000)</f>
        <v/>
      </c>
      <c r="U2175" s="0" t="str">
        <f aca="false">IF(G2175=1,IF(B2175="",1,0),"")</f>
        <v/>
      </c>
    </row>
    <row r="2176" customFormat="false" ht="15" hidden="false" customHeight="false" outlineLevel="0" collapsed="false">
      <c r="A2176" s="35"/>
      <c r="B2176" s="35"/>
      <c r="G2176" s="0" t="str">
        <f aca="false">IF(A2176="","",IF(AND(A2176&gt;=Debut,A2176&lt;Fin),1,0))</f>
        <v/>
      </c>
      <c r="H2176" s="0" t="str">
        <f aca="false">IF(G2176=1,INT(ROUND((A2176-Debut)*86400,0)/600),"")</f>
        <v/>
      </c>
      <c r="I2176" s="0" t="str">
        <f aca="false">IF(G2176=1,INT(ROUND((A2176-Debut)*86400,0)/3600),"")</f>
        <v/>
      </c>
      <c r="J2176" s="0" t="str">
        <f aca="false">IF(OR(A2176="",B2176=""),"",ROUND((B2176-A2176)*86400,0))</f>
        <v/>
      </c>
      <c r="K2176" s="37" t="str">
        <f aca="false">IF(G2176=1,IF(COUNTIFS($C:$C,C2176,$G:$G,1,$A:$A,"&gt;="&amp;(A2176-FenetreInterm/86400),$A:$A,"&lt;="&amp;A2176)&gt;=NbInterm,1,0),"")</f>
        <v/>
      </c>
      <c r="L2176" s="37" t="str">
        <f aca="false">IF(G2176=1,IF(B2176="",0,IF(J2176&lt;SeuilFugitive,1,0)),"")</f>
        <v/>
      </c>
      <c r="M2176" s="37" t="str">
        <f aca="false">IF(G2176=1,IF(B2176="",IF((Fin-A2176)*24&gt;SeuilFigee,1,0),IF(J2176&gt;SeuilFigee*3600,1,0)),"")</f>
        <v/>
      </c>
      <c r="N2176" s="0" t="str">
        <f aca="false">IF(G2176=1,IF(COUNTIF(H$2:H2176,H2176)=1,COUNTIF($H:$H,H2176),""),"")</f>
        <v/>
      </c>
      <c r="O2176" s="0" t="str">
        <f aca="false">IF(G2176=1,IF(COUNTIF(I$2:I2176,I2176)=1,COUNTIF($I:$I,I2176),""),"")</f>
        <v/>
      </c>
      <c r="P2176" s="38" t="str">
        <f aca="false">IF(G2176=1,IF(COUNTIFS(C$2:C2176,C2176,G$2:G2176,1)=1,COUNTIFS($C:$C,C2176,$G:$G,1)+ROW()/10000000,""),"")</f>
        <v/>
      </c>
      <c r="Q2176" s="0" t="str">
        <f aca="false">IF(K2176=1,IF(COUNTIFS(C$2:C2176,C2176,K$2:K2176,1)=1,1,0),"")</f>
        <v/>
      </c>
      <c r="R2176" s="0" t="str">
        <f aca="false">IF(M2176=1,IF(COUNTIFS(C$2:C2176,C2176,M$2:M2176,1)=1,1,0),"")</f>
        <v/>
      </c>
      <c r="S2176" s="0" t="str">
        <f aca="false">IF(L2176=1,IF(COUNTIFS(C$2:C2176,C2176,L$2:L2176,1)=1,1,0),"")</f>
        <v/>
      </c>
      <c r="T2176" s="38" t="str">
        <f aca="false">IF(N2176="","",N2176+ROW()/10000000)</f>
        <v/>
      </c>
      <c r="U2176" s="0" t="str">
        <f aca="false">IF(G2176=1,IF(B2176="",1,0),"")</f>
        <v/>
      </c>
    </row>
    <row r="2177" customFormat="false" ht="15" hidden="false" customHeight="false" outlineLevel="0" collapsed="false">
      <c r="A2177" s="35"/>
      <c r="B2177" s="35"/>
      <c r="G2177" s="0" t="str">
        <f aca="false">IF(A2177="","",IF(AND(A2177&gt;=Debut,A2177&lt;Fin),1,0))</f>
        <v/>
      </c>
      <c r="H2177" s="0" t="str">
        <f aca="false">IF(G2177=1,INT(ROUND((A2177-Debut)*86400,0)/600),"")</f>
        <v/>
      </c>
      <c r="I2177" s="0" t="str">
        <f aca="false">IF(G2177=1,INT(ROUND((A2177-Debut)*86400,0)/3600),"")</f>
        <v/>
      </c>
      <c r="J2177" s="0" t="str">
        <f aca="false">IF(OR(A2177="",B2177=""),"",ROUND((B2177-A2177)*86400,0))</f>
        <v/>
      </c>
      <c r="K2177" s="37" t="str">
        <f aca="false">IF(G2177=1,IF(COUNTIFS($C:$C,C2177,$G:$G,1,$A:$A,"&gt;="&amp;(A2177-FenetreInterm/86400),$A:$A,"&lt;="&amp;A2177)&gt;=NbInterm,1,0),"")</f>
        <v/>
      </c>
      <c r="L2177" s="37" t="str">
        <f aca="false">IF(G2177=1,IF(B2177="",0,IF(J2177&lt;SeuilFugitive,1,0)),"")</f>
        <v/>
      </c>
      <c r="M2177" s="37" t="str">
        <f aca="false">IF(G2177=1,IF(B2177="",IF((Fin-A2177)*24&gt;SeuilFigee,1,0),IF(J2177&gt;SeuilFigee*3600,1,0)),"")</f>
        <v/>
      </c>
      <c r="N2177" s="0" t="str">
        <f aca="false">IF(G2177=1,IF(COUNTIF(H$2:H2177,H2177)=1,COUNTIF($H:$H,H2177),""),"")</f>
        <v/>
      </c>
      <c r="O2177" s="0" t="str">
        <f aca="false">IF(G2177=1,IF(COUNTIF(I$2:I2177,I2177)=1,COUNTIF($I:$I,I2177),""),"")</f>
        <v/>
      </c>
      <c r="P2177" s="38" t="str">
        <f aca="false">IF(G2177=1,IF(COUNTIFS(C$2:C2177,C2177,G$2:G2177,1)=1,COUNTIFS($C:$C,C2177,$G:$G,1)+ROW()/10000000,""),"")</f>
        <v/>
      </c>
      <c r="Q2177" s="0" t="str">
        <f aca="false">IF(K2177=1,IF(COUNTIFS(C$2:C2177,C2177,K$2:K2177,1)=1,1,0),"")</f>
        <v/>
      </c>
      <c r="R2177" s="0" t="str">
        <f aca="false">IF(M2177=1,IF(COUNTIFS(C$2:C2177,C2177,M$2:M2177,1)=1,1,0),"")</f>
        <v/>
      </c>
      <c r="S2177" s="0" t="str">
        <f aca="false">IF(L2177=1,IF(COUNTIFS(C$2:C2177,C2177,L$2:L2177,1)=1,1,0),"")</f>
        <v/>
      </c>
      <c r="T2177" s="38" t="str">
        <f aca="false">IF(N2177="","",N2177+ROW()/10000000)</f>
        <v/>
      </c>
      <c r="U2177" s="0" t="str">
        <f aca="false">IF(G2177=1,IF(B2177="",1,0),"")</f>
        <v/>
      </c>
    </row>
    <row r="2178" customFormat="false" ht="15" hidden="false" customHeight="false" outlineLevel="0" collapsed="false">
      <c r="A2178" s="35"/>
      <c r="B2178" s="35"/>
      <c r="G2178" s="0" t="str">
        <f aca="false">IF(A2178="","",IF(AND(A2178&gt;=Debut,A2178&lt;Fin),1,0))</f>
        <v/>
      </c>
      <c r="H2178" s="0" t="str">
        <f aca="false">IF(G2178=1,INT(ROUND((A2178-Debut)*86400,0)/600),"")</f>
        <v/>
      </c>
      <c r="I2178" s="0" t="str">
        <f aca="false">IF(G2178=1,INT(ROUND((A2178-Debut)*86400,0)/3600),"")</f>
        <v/>
      </c>
      <c r="J2178" s="0" t="str">
        <f aca="false">IF(OR(A2178="",B2178=""),"",ROUND((B2178-A2178)*86400,0))</f>
        <v/>
      </c>
      <c r="K2178" s="37" t="str">
        <f aca="false">IF(G2178=1,IF(COUNTIFS($C:$C,C2178,$G:$G,1,$A:$A,"&gt;="&amp;(A2178-FenetreInterm/86400),$A:$A,"&lt;="&amp;A2178)&gt;=NbInterm,1,0),"")</f>
        <v/>
      </c>
      <c r="L2178" s="37" t="str">
        <f aca="false">IF(G2178=1,IF(B2178="",0,IF(J2178&lt;SeuilFugitive,1,0)),"")</f>
        <v/>
      </c>
      <c r="M2178" s="37" t="str">
        <f aca="false">IF(G2178=1,IF(B2178="",IF((Fin-A2178)*24&gt;SeuilFigee,1,0),IF(J2178&gt;SeuilFigee*3600,1,0)),"")</f>
        <v/>
      </c>
      <c r="N2178" s="0" t="str">
        <f aca="false">IF(G2178=1,IF(COUNTIF(H$2:H2178,H2178)=1,COUNTIF($H:$H,H2178),""),"")</f>
        <v/>
      </c>
      <c r="O2178" s="0" t="str">
        <f aca="false">IF(G2178=1,IF(COUNTIF(I$2:I2178,I2178)=1,COUNTIF($I:$I,I2178),""),"")</f>
        <v/>
      </c>
      <c r="P2178" s="38" t="str">
        <f aca="false">IF(G2178=1,IF(COUNTIFS(C$2:C2178,C2178,G$2:G2178,1)=1,COUNTIFS($C:$C,C2178,$G:$G,1)+ROW()/10000000,""),"")</f>
        <v/>
      </c>
      <c r="Q2178" s="0" t="str">
        <f aca="false">IF(K2178=1,IF(COUNTIFS(C$2:C2178,C2178,K$2:K2178,1)=1,1,0),"")</f>
        <v/>
      </c>
      <c r="R2178" s="0" t="str">
        <f aca="false">IF(M2178=1,IF(COUNTIFS(C$2:C2178,C2178,M$2:M2178,1)=1,1,0),"")</f>
        <v/>
      </c>
      <c r="S2178" s="0" t="str">
        <f aca="false">IF(L2178=1,IF(COUNTIFS(C$2:C2178,C2178,L$2:L2178,1)=1,1,0),"")</f>
        <v/>
      </c>
      <c r="T2178" s="38" t="str">
        <f aca="false">IF(N2178="","",N2178+ROW()/10000000)</f>
        <v/>
      </c>
      <c r="U2178" s="0" t="str">
        <f aca="false">IF(G2178=1,IF(B2178="",1,0),"")</f>
        <v/>
      </c>
    </row>
    <row r="2179" customFormat="false" ht="15" hidden="false" customHeight="false" outlineLevel="0" collapsed="false">
      <c r="A2179" s="35"/>
      <c r="B2179" s="35"/>
      <c r="G2179" s="0" t="str">
        <f aca="false">IF(A2179="","",IF(AND(A2179&gt;=Debut,A2179&lt;Fin),1,0))</f>
        <v/>
      </c>
      <c r="H2179" s="0" t="str">
        <f aca="false">IF(G2179=1,INT(ROUND((A2179-Debut)*86400,0)/600),"")</f>
        <v/>
      </c>
      <c r="I2179" s="0" t="str">
        <f aca="false">IF(G2179=1,INT(ROUND((A2179-Debut)*86400,0)/3600),"")</f>
        <v/>
      </c>
      <c r="J2179" s="0" t="str">
        <f aca="false">IF(OR(A2179="",B2179=""),"",ROUND((B2179-A2179)*86400,0))</f>
        <v/>
      </c>
      <c r="K2179" s="37" t="str">
        <f aca="false">IF(G2179=1,IF(COUNTIFS($C:$C,C2179,$G:$G,1,$A:$A,"&gt;="&amp;(A2179-FenetreInterm/86400),$A:$A,"&lt;="&amp;A2179)&gt;=NbInterm,1,0),"")</f>
        <v/>
      </c>
      <c r="L2179" s="37" t="str">
        <f aca="false">IF(G2179=1,IF(B2179="",0,IF(J2179&lt;SeuilFugitive,1,0)),"")</f>
        <v/>
      </c>
      <c r="M2179" s="37" t="str">
        <f aca="false">IF(G2179=1,IF(B2179="",IF((Fin-A2179)*24&gt;SeuilFigee,1,0),IF(J2179&gt;SeuilFigee*3600,1,0)),"")</f>
        <v/>
      </c>
      <c r="N2179" s="0" t="str">
        <f aca="false">IF(G2179=1,IF(COUNTIF(H$2:H2179,H2179)=1,COUNTIF($H:$H,H2179),""),"")</f>
        <v/>
      </c>
      <c r="O2179" s="0" t="str">
        <f aca="false">IF(G2179=1,IF(COUNTIF(I$2:I2179,I2179)=1,COUNTIF($I:$I,I2179),""),"")</f>
        <v/>
      </c>
      <c r="P2179" s="38" t="str">
        <f aca="false">IF(G2179=1,IF(COUNTIFS(C$2:C2179,C2179,G$2:G2179,1)=1,COUNTIFS($C:$C,C2179,$G:$G,1)+ROW()/10000000,""),"")</f>
        <v/>
      </c>
      <c r="Q2179" s="0" t="str">
        <f aca="false">IF(K2179=1,IF(COUNTIFS(C$2:C2179,C2179,K$2:K2179,1)=1,1,0),"")</f>
        <v/>
      </c>
      <c r="R2179" s="0" t="str">
        <f aca="false">IF(M2179=1,IF(COUNTIFS(C$2:C2179,C2179,M$2:M2179,1)=1,1,0),"")</f>
        <v/>
      </c>
      <c r="S2179" s="0" t="str">
        <f aca="false">IF(L2179=1,IF(COUNTIFS(C$2:C2179,C2179,L$2:L2179,1)=1,1,0),"")</f>
        <v/>
      </c>
      <c r="T2179" s="38" t="str">
        <f aca="false">IF(N2179="","",N2179+ROW()/10000000)</f>
        <v/>
      </c>
      <c r="U2179" s="0" t="str">
        <f aca="false">IF(G2179=1,IF(B2179="",1,0),"")</f>
        <v/>
      </c>
    </row>
    <row r="2180" customFormat="false" ht="15" hidden="false" customHeight="false" outlineLevel="0" collapsed="false">
      <c r="A2180" s="35"/>
      <c r="B2180" s="35"/>
      <c r="G2180" s="0" t="str">
        <f aca="false">IF(A2180="","",IF(AND(A2180&gt;=Debut,A2180&lt;Fin),1,0))</f>
        <v/>
      </c>
      <c r="H2180" s="0" t="str">
        <f aca="false">IF(G2180=1,INT(ROUND((A2180-Debut)*86400,0)/600),"")</f>
        <v/>
      </c>
      <c r="I2180" s="0" t="str">
        <f aca="false">IF(G2180=1,INT(ROUND((A2180-Debut)*86400,0)/3600),"")</f>
        <v/>
      </c>
      <c r="J2180" s="0" t="str">
        <f aca="false">IF(OR(A2180="",B2180=""),"",ROUND((B2180-A2180)*86400,0))</f>
        <v/>
      </c>
      <c r="K2180" s="37" t="str">
        <f aca="false">IF(G2180=1,IF(COUNTIFS($C:$C,C2180,$G:$G,1,$A:$A,"&gt;="&amp;(A2180-FenetreInterm/86400),$A:$A,"&lt;="&amp;A2180)&gt;=NbInterm,1,0),"")</f>
        <v/>
      </c>
      <c r="L2180" s="37" t="str">
        <f aca="false">IF(G2180=1,IF(B2180="",0,IF(J2180&lt;SeuilFugitive,1,0)),"")</f>
        <v/>
      </c>
      <c r="M2180" s="37" t="str">
        <f aca="false">IF(G2180=1,IF(B2180="",IF((Fin-A2180)*24&gt;SeuilFigee,1,0),IF(J2180&gt;SeuilFigee*3600,1,0)),"")</f>
        <v/>
      </c>
      <c r="N2180" s="0" t="str">
        <f aca="false">IF(G2180=1,IF(COUNTIF(H$2:H2180,H2180)=1,COUNTIF($H:$H,H2180),""),"")</f>
        <v/>
      </c>
      <c r="O2180" s="0" t="str">
        <f aca="false">IF(G2180=1,IF(COUNTIF(I$2:I2180,I2180)=1,COUNTIF($I:$I,I2180),""),"")</f>
        <v/>
      </c>
      <c r="P2180" s="38" t="str">
        <f aca="false">IF(G2180=1,IF(COUNTIFS(C$2:C2180,C2180,G$2:G2180,1)=1,COUNTIFS($C:$C,C2180,$G:$G,1)+ROW()/10000000,""),"")</f>
        <v/>
      </c>
      <c r="Q2180" s="0" t="str">
        <f aca="false">IF(K2180=1,IF(COUNTIFS(C$2:C2180,C2180,K$2:K2180,1)=1,1,0),"")</f>
        <v/>
      </c>
      <c r="R2180" s="0" t="str">
        <f aca="false">IF(M2180=1,IF(COUNTIFS(C$2:C2180,C2180,M$2:M2180,1)=1,1,0),"")</f>
        <v/>
      </c>
      <c r="S2180" s="0" t="str">
        <f aca="false">IF(L2180=1,IF(COUNTIFS(C$2:C2180,C2180,L$2:L2180,1)=1,1,0),"")</f>
        <v/>
      </c>
      <c r="T2180" s="38" t="str">
        <f aca="false">IF(N2180="","",N2180+ROW()/10000000)</f>
        <v/>
      </c>
      <c r="U2180" s="0" t="str">
        <f aca="false">IF(G2180=1,IF(B2180="",1,0),"")</f>
        <v/>
      </c>
    </row>
    <row r="2181" customFormat="false" ht="15" hidden="false" customHeight="false" outlineLevel="0" collapsed="false">
      <c r="A2181" s="35"/>
      <c r="B2181" s="35"/>
      <c r="G2181" s="0" t="str">
        <f aca="false">IF(A2181="","",IF(AND(A2181&gt;=Debut,A2181&lt;Fin),1,0))</f>
        <v/>
      </c>
      <c r="H2181" s="0" t="str">
        <f aca="false">IF(G2181=1,INT(ROUND((A2181-Debut)*86400,0)/600),"")</f>
        <v/>
      </c>
      <c r="I2181" s="0" t="str">
        <f aca="false">IF(G2181=1,INT(ROUND((A2181-Debut)*86400,0)/3600),"")</f>
        <v/>
      </c>
      <c r="J2181" s="0" t="str">
        <f aca="false">IF(OR(A2181="",B2181=""),"",ROUND((B2181-A2181)*86400,0))</f>
        <v/>
      </c>
      <c r="K2181" s="37" t="str">
        <f aca="false">IF(G2181=1,IF(COUNTIFS($C:$C,C2181,$G:$G,1,$A:$A,"&gt;="&amp;(A2181-FenetreInterm/86400),$A:$A,"&lt;="&amp;A2181)&gt;=NbInterm,1,0),"")</f>
        <v/>
      </c>
      <c r="L2181" s="37" t="str">
        <f aca="false">IF(G2181=1,IF(B2181="",0,IF(J2181&lt;SeuilFugitive,1,0)),"")</f>
        <v/>
      </c>
      <c r="M2181" s="37" t="str">
        <f aca="false">IF(G2181=1,IF(B2181="",IF((Fin-A2181)*24&gt;SeuilFigee,1,0),IF(J2181&gt;SeuilFigee*3600,1,0)),"")</f>
        <v/>
      </c>
      <c r="N2181" s="0" t="str">
        <f aca="false">IF(G2181=1,IF(COUNTIF(H$2:H2181,H2181)=1,COUNTIF($H:$H,H2181),""),"")</f>
        <v/>
      </c>
      <c r="O2181" s="0" t="str">
        <f aca="false">IF(G2181=1,IF(COUNTIF(I$2:I2181,I2181)=1,COUNTIF($I:$I,I2181),""),"")</f>
        <v/>
      </c>
      <c r="P2181" s="38" t="str">
        <f aca="false">IF(G2181=1,IF(COUNTIFS(C$2:C2181,C2181,G$2:G2181,1)=1,COUNTIFS($C:$C,C2181,$G:$G,1)+ROW()/10000000,""),"")</f>
        <v/>
      </c>
      <c r="Q2181" s="0" t="str">
        <f aca="false">IF(K2181=1,IF(COUNTIFS(C$2:C2181,C2181,K$2:K2181,1)=1,1,0),"")</f>
        <v/>
      </c>
      <c r="R2181" s="0" t="str">
        <f aca="false">IF(M2181=1,IF(COUNTIFS(C$2:C2181,C2181,M$2:M2181,1)=1,1,0),"")</f>
        <v/>
      </c>
      <c r="S2181" s="0" t="str">
        <f aca="false">IF(L2181=1,IF(COUNTIFS(C$2:C2181,C2181,L$2:L2181,1)=1,1,0),"")</f>
        <v/>
      </c>
      <c r="T2181" s="38" t="str">
        <f aca="false">IF(N2181="","",N2181+ROW()/10000000)</f>
        <v/>
      </c>
      <c r="U2181" s="0" t="str">
        <f aca="false">IF(G2181=1,IF(B2181="",1,0),"")</f>
        <v/>
      </c>
    </row>
    <row r="2182" customFormat="false" ht="15" hidden="false" customHeight="false" outlineLevel="0" collapsed="false">
      <c r="A2182" s="35"/>
      <c r="B2182" s="35"/>
      <c r="G2182" s="0" t="str">
        <f aca="false">IF(A2182="","",IF(AND(A2182&gt;=Debut,A2182&lt;Fin),1,0))</f>
        <v/>
      </c>
      <c r="H2182" s="0" t="str">
        <f aca="false">IF(G2182=1,INT(ROUND((A2182-Debut)*86400,0)/600),"")</f>
        <v/>
      </c>
      <c r="I2182" s="0" t="str">
        <f aca="false">IF(G2182=1,INT(ROUND((A2182-Debut)*86400,0)/3600),"")</f>
        <v/>
      </c>
      <c r="J2182" s="0" t="str">
        <f aca="false">IF(OR(A2182="",B2182=""),"",ROUND((B2182-A2182)*86400,0))</f>
        <v/>
      </c>
      <c r="K2182" s="37" t="str">
        <f aca="false">IF(G2182=1,IF(COUNTIFS($C:$C,C2182,$G:$G,1,$A:$A,"&gt;="&amp;(A2182-FenetreInterm/86400),$A:$A,"&lt;="&amp;A2182)&gt;=NbInterm,1,0),"")</f>
        <v/>
      </c>
      <c r="L2182" s="37" t="str">
        <f aca="false">IF(G2182=1,IF(B2182="",0,IF(J2182&lt;SeuilFugitive,1,0)),"")</f>
        <v/>
      </c>
      <c r="M2182" s="37" t="str">
        <f aca="false">IF(G2182=1,IF(B2182="",IF((Fin-A2182)*24&gt;SeuilFigee,1,0),IF(J2182&gt;SeuilFigee*3600,1,0)),"")</f>
        <v/>
      </c>
      <c r="N2182" s="0" t="str">
        <f aca="false">IF(G2182=1,IF(COUNTIF(H$2:H2182,H2182)=1,COUNTIF($H:$H,H2182),""),"")</f>
        <v/>
      </c>
      <c r="O2182" s="0" t="str">
        <f aca="false">IF(G2182=1,IF(COUNTIF(I$2:I2182,I2182)=1,COUNTIF($I:$I,I2182),""),"")</f>
        <v/>
      </c>
      <c r="P2182" s="38" t="str">
        <f aca="false">IF(G2182=1,IF(COUNTIFS(C$2:C2182,C2182,G$2:G2182,1)=1,COUNTIFS($C:$C,C2182,$G:$G,1)+ROW()/10000000,""),"")</f>
        <v/>
      </c>
      <c r="Q2182" s="0" t="str">
        <f aca="false">IF(K2182=1,IF(COUNTIFS(C$2:C2182,C2182,K$2:K2182,1)=1,1,0),"")</f>
        <v/>
      </c>
      <c r="R2182" s="0" t="str">
        <f aca="false">IF(M2182=1,IF(COUNTIFS(C$2:C2182,C2182,M$2:M2182,1)=1,1,0),"")</f>
        <v/>
      </c>
      <c r="S2182" s="0" t="str">
        <f aca="false">IF(L2182=1,IF(COUNTIFS(C$2:C2182,C2182,L$2:L2182,1)=1,1,0),"")</f>
        <v/>
      </c>
      <c r="T2182" s="38" t="str">
        <f aca="false">IF(N2182="","",N2182+ROW()/10000000)</f>
        <v/>
      </c>
      <c r="U2182" s="0" t="str">
        <f aca="false">IF(G2182=1,IF(B2182="",1,0),"")</f>
        <v/>
      </c>
    </row>
    <row r="2183" customFormat="false" ht="15" hidden="false" customHeight="false" outlineLevel="0" collapsed="false">
      <c r="A2183" s="35"/>
      <c r="B2183" s="35"/>
      <c r="G2183" s="0" t="str">
        <f aca="false">IF(A2183="","",IF(AND(A2183&gt;=Debut,A2183&lt;Fin),1,0))</f>
        <v/>
      </c>
      <c r="H2183" s="0" t="str">
        <f aca="false">IF(G2183=1,INT(ROUND((A2183-Debut)*86400,0)/600),"")</f>
        <v/>
      </c>
      <c r="I2183" s="0" t="str">
        <f aca="false">IF(G2183=1,INT(ROUND((A2183-Debut)*86400,0)/3600),"")</f>
        <v/>
      </c>
      <c r="J2183" s="0" t="str">
        <f aca="false">IF(OR(A2183="",B2183=""),"",ROUND((B2183-A2183)*86400,0))</f>
        <v/>
      </c>
      <c r="K2183" s="37" t="str">
        <f aca="false">IF(G2183=1,IF(COUNTIFS($C:$C,C2183,$G:$G,1,$A:$A,"&gt;="&amp;(A2183-FenetreInterm/86400),$A:$A,"&lt;="&amp;A2183)&gt;=NbInterm,1,0),"")</f>
        <v/>
      </c>
      <c r="L2183" s="37" t="str">
        <f aca="false">IF(G2183=1,IF(B2183="",0,IF(J2183&lt;SeuilFugitive,1,0)),"")</f>
        <v/>
      </c>
      <c r="M2183" s="37" t="str">
        <f aca="false">IF(G2183=1,IF(B2183="",IF((Fin-A2183)*24&gt;SeuilFigee,1,0),IF(J2183&gt;SeuilFigee*3600,1,0)),"")</f>
        <v/>
      </c>
      <c r="N2183" s="0" t="str">
        <f aca="false">IF(G2183=1,IF(COUNTIF(H$2:H2183,H2183)=1,COUNTIF($H:$H,H2183),""),"")</f>
        <v/>
      </c>
      <c r="O2183" s="0" t="str">
        <f aca="false">IF(G2183=1,IF(COUNTIF(I$2:I2183,I2183)=1,COUNTIF($I:$I,I2183),""),"")</f>
        <v/>
      </c>
      <c r="P2183" s="38" t="str">
        <f aca="false">IF(G2183=1,IF(COUNTIFS(C$2:C2183,C2183,G$2:G2183,1)=1,COUNTIFS($C:$C,C2183,$G:$G,1)+ROW()/10000000,""),"")</f>
        <v/>
      </c>
      <c r="Q2183" s="0" t="str">
        <f aca="false">IF(K2183=1,IF(COUNTIFS(C$2:C2183,C2183,K$2:K2183,1)=1,1,0),"")</f>
        <v/>
      </c>
      <c r="R2183" s="0" t="str">
        <f aca="false">IF(M2183=1,IF(COUNTIFS(C$2:C2183,C2183,M$2:M2183,1)=1,1,0),"")</f>
        <v/>
      </c>
      <c r="S2183" s="0" t="str">
        <f aca="false">IF(L2183=1,IF(COUNTIFS(C$2:C2183,C2183,L$2:L2183,1)=1,1,0),"")</f>
        <v/>
      </c>
      <c r="T2183" s="38" t="str">
        <f aca="false">IF(N2183="","",N2183+ROW()/10000000)</f>
        <v/>
      </c>
      <c r="U2183" s="0" t="str">
        <f aca="false">IF(G2183=1,IF(B2183="",1,0),"")</f>
        <v/>
      </c>
    </row>
    <row r="2184" customFormat="false" ht="15" hidden="false" customHeight="false" outlineLevel="0" collapsed="false">
      <c r="A2184" s="35"/>
      <c r="B2184" s="35"/>
      <c r="G2184" s="0" t="str">
        <f aca="false">IF(A2184="","",IF(AND(A2184&gt;=Debut,A2184&lt;Fin),1,0))</f>
        <v/>
      </c>
      <c r="H2184" s="0" t="str">
        <f aca="false">IF(G2184=1,INT(ROUND((A2184-Debut)*86400,0)/600),"")</f>
        <v/>
      </c>
      <c r="I2184" s="0" t="str">
        <f aca="false">IF(G2184=1,INT(ROUND((A2184-Debut)*86400,0)/3600),"")</f>
        <v/>
      </c>
      <c r="J2184" s="0" t="str">
        <f aca="false">IF(OR(A2184="",B2184=""),"",ROUND((B2184-A2184)*86400,0))</f>
        <v/>
      </c>
      <c r="K2184" s="37" t="str">
        <f aca="false">IF(G2184=1,IF(COUNTIFS($C:$C,C2184,$G:$G,1,$A:$A,"&gt;="&amp;(A2184-FenetreInterm/86400),$A:$A,"&lt;="&amp;A2184)&gt;=NbInterm,1,0),"")</f>
        <v/>
      </c>
      <c r="L2184" s="37" t="str">
        <f aca="false">IF(G2184=1,IF(B2184="",0,IF(J2184&lt;SeuilFugitive,1,0)),"")</f>
        <v/>
      </c>
      <c r="M2184" s="37" t="str">
        <f aca="false">IF(G2184=1,IF(B2184="",IF((Fin-A2184)*24&gt;SeuilFigee,1,0),IF(J2184&gt;SeuilFigee*3600,1,0)),"")</f>
        <v/>
      </c>
      <c r="N2184" s="0" t="str">
        <f aca="false">IF(G2184=1,IF(COUNTIF(H$2:H2184,H2184)=1,COUNTIF($H:$H,H2184),""),"")</f>
        <v/>
      </c>
      <c r="O2184" s="0" t="str">
        <f aca="false">IF(G2184=1,IF(COUNTIF(I$2:I2184,I2184)=1,COUNTIF($I:$I,I2184),""),"")</f>
        <v/>
      </c>
      <c r="P2184" s="38" t="str">
        <f aca="false">IF(G2184=1,IF(COUNTIFS(C$2:C2184,C2184,G$2:G2184,1)=1,COUNTIFS($C:$C,C2184,$G:$G,1)+ROW()/10000000,""),"")</f>
        <v/>
      </c>
      <c r="Q2184" s="0" t="str">
        <f aca="false">IF(K2184=1,IF(COUNTIFS(C$2:C2184,C2184,K$2:K2184,1)=1,1,0),"")</f>
        <v/>
      </c>
      <c r="R2184" s="0" t="str">
        <f aca="false">IF(M2184=1,IF(COUNTIFS(C$2:C2184,C2184,M$2:M2184,1)=1,1,0),"")</f>
        <v/>
      </c>
      <c r="S2184" s="0" t="str">
        <f aca="false">IF(L2184=1,IF(COUNTIFS(C$2:C2184,C2184,L$2:L2184,1)=1,1,0),"")</f>
        <v/>
      </c>
      <c r="T2184" s="38" t="str">
        <f aca="false">IF(N2184="","",N2184+ROW()/10000000)</f>
        <v/>
      </c>
      <c r="U2184" s="0" t="str">
        <f aca="false">IF(G2184=1,IF(B2184="",1,0),"")</f>
        <v/>
      </c>
    </row>
    <row r="2185" customFormat="false" ht="15" hidden="false" customHeight="false" outlineLevel="0" collapsed="false">
      <c r="A2185" s="35"/>
      <c r="B2185" s="35"/>
      <c r="G2185" s="0" t="str">
        <f aca="false">IF(A2185="","",IF(AND(A2185&gt;=Debut,A2185&lt;Fin),1,0))</f>
        <v/>
      </c>
      <c r="H2185" s="0" t="str">
        <f aca="false">IF(G2185=1,INT(ROUND((A2185-Debut)*86400,0)/600),"")</f>
        <v/>
      </c>
      <c r="I2185" s="0" t="str">
        <f aca="false">IF(G2185=1,INT(ROUND((A2185-Debut)*86400,0)/3600),"")</f>
        <v/>
      </c>
      <c r="J2185" s="0" t="str">
        <f aca="false">IF(OR(A2185="",B2185=""),"",ROUND((B2185-A2185)*86400,0))</f>
        <v/>
      </c>
      <c r="K2185" s="37" t="str">
        <f aca="false">IF(G2185=1,IF(COUNTIFS($C:$C,C2185,$G:$G,1,$A:$A,"&gt;="&amp;(A2185-FenetreInterm/86400),$A:$A,"&lt;="&amp;A2185)&gt;=NbInterm,1,0),"")</f>
        <v/>
      </c>
      <c r="L2185" s="37" t="str">
        <f aca="false">IF(G2185=1,IF(B2185="",0,IF(J2185&lt;SeuilFugitive,1,0)),"")</f>
        <v/>
      </c>
      <c r="M2185" s="37" t="str">
        <f aca="false">IF(G2185=1,IF(B2185="",IF((Fin-A2185)*24&gt;SeuilFigee,1,0),IF(J2185&gt;SeuilFigee*3600,1,0)),"")</f>
        <v/>
      </c>
      <c r="N2185" s="0" t="str">
        <f aca="false">IF(G2185=1,IF(COUNTIF(H$2:H2185,H2185)=1,COUNTIF($H:$H,H2185),""),"")</f>
        <v/>
      </c>
      <c r="O2185" s="0" t="str">
        <f aca="false">IF(G2185=1,IF(COUNTIF(I$2:I2185,I2185)=1,COUNTIF($I:$I,I2185),""),"")</f>
        <v/>
      </c>
      <c r="P2185" s="38" t="str">
        <f aca="false">IF(G2185=1,IF(COUNTIFS(C$2:C2185,C2185,G$2:G2185,1)=1,COUNTIFS($C:$C,C2185,$G:$G,1)+ROW()/10000000,""),"")</f>
        <v/>
      </c>
      <c r="Q2185" s="0" t="str">
        <f aca="false">IF(K2185=1,IF(COUNTIFS(C$2:C2185,C2185,K$2:K2185,1)=1,1,0),"")</f>
        <v/>
      </c>
      <c r="R2185" s="0" t="str">
        <f aca="false">IF(M2185=1,IF(COUNTIFS(C$2:C2185,C2185,M$2:M2185,1)=1,1,0),"")</f>
        <v/>
      </c>
      <c r="S2185" s="0" t="str">
        <f aca="false">IF(L2185=1,IF(COUNTIFS(C$2:C2185,C2185,L$2:L2185,1)=1,1,0),"")</f>
        <v/>
      </c>
      <c r="T2185" s="38" t="str">
        <f aca="false">IF(N2185="","",N2185+ROW()/10000000)</f>
        <v/>
      </c>
      <c r="U2185" s="0" t="str">
        <f aca="false">IF(G2185=1,IF(B2185="",1,0),"")</f>
        <v/>
      </c>
    </row>
    <row r="2186" customFormat="false" ht="15" hidden="false" customHeight="false" outlineLevel="0" collapsed="false">
      <c r="A2186" s="35"/>
      <c r="B2186" s="35"/>
      <c r="G2186" s="0" t="str">
        <f aca="false">IF(A2186="","",IF(AND(A2186&gt;=Debut,A2186&lt;Fin),1,0))</f>
        <v/>
      </c>
      <c r="H2186" s="0" t="str">
        <f aca="false">IF(G2186=1,INT(ROUND((A2186-Debut)*86400,0)/600),"")</f>
        <v/>
      </c>
      <c r="I2186" s="0" t="str">
        <f aca="false">IF(G2186=1,INT(ROUND((A2186-Debut)*86400,0)/3600),"")</f>
        <v/>
      </c>
      <c r="J2186" s="0" t="str">
        <f aca="false">IF(OR(A2186="",B2186=""),"",ROUND((B2186-A2186)*86400,0))</f>
        <v/>
      </c>
      <c r="K2186" s="37" t="str">
        <f aca="false">IF(G2186=1,IF(COUNTIFS($C:$C,C2186,$G:$G,1,$A:$A,"&gt;="&amp;(A2186-FenetreInterm/86400),$A:$A,"&lt;="&amp;A2186)&gt;=NbInterm,1,0),"")</f>
        <v/>
      </c>
      <c r="L2186" s="37" t="str">
        <f aca="false">IF(G2186=1,IF(B2186="",0,IF(J2186&lt;SeuilFugitive,1,0)),"")</f>
        <v/>
      </c>
      <c r="M2186" s="37" t="str">
        <f aca="false">IF(G2186=1,IF(B2186="",IF((Fin-A2186)*24&gt;SeuilFigee,1,0),IF(J2186&gt;SeuilFigee*3600,1,0)),"")</f>
        <v/>
      </c>
      <c r="N2186" s="0" t="str">
        <f aca="false">IF(G2186=1,IF(COUNTIF(H$2:H2186,H2186)=1,COUNTIF($H:$H,H2186),""),"")</f>
        <v/>
      </c>
      <c r="O2186" s="0" t="str">
        <f aca="false">IF(G2186=1,IF(COUNTIF(I$2:I2186,I2186)=1,COUNTIF($I:$I,I2186),""),"")</f>
        <v/>
      </c>
      <c r="P2186" s="38" t="str">
        <f aca="false">IF(G2186=1,IF(COUNTIFS(C$2:C2186,C2186,G$2:G2186,1)=1,COUNTIFS($C:$C,C2186,$G:$G,1)+ROW()/10000000,""),"")</f>
        <v/>
      </c>
      <c r="Q2186" s="0" t="str">
        <f aca="false">IF(K2186=1,IF(COUNTIFS(C$2:C2186,C2186,K$2:K2186,1)=1,1,0),"")</f>
        <v/>
      </c>
      <c r="R2186" s="0" t="str">
        <f aca="false">IF(M2186=1,IF(COUNTIFS(C$2:C2186,C2186,M$2:M2186,1)=1,1,0),"")</f>
        <v/>
      </c>
      <c r="S2186" s="0" t="str">
        <f aca="false">IF(L2186=1,IF(COUNTIFS(C$2:C2186,C2186,L$2:L2186,1)=1,1,0),"")</f>
        <v/>
      </c>
      <c r="T2186" s="38" t="str">
        <f aca="false">IF(N2186="","",N2186+ROW()/10000000)</f>
        <v/>
      </c>
      <c r="U2186" s="0" t="str">
        <f aca="false">IF(G2186=1,IF(B2186="",1,0),"")</f>
        <v/>
      </c>
    </row>
    <row r="2187" customFormat="false" ht="15" hidden="false" customHeight="false" outlineLevel="0" collapsed="false">
      <c r="A2187" s="35"/>
      <c r="B2187" s="35"/>
      <c r="G2187" s="0" t="str">
        <f aca="false">IF(A2187="","",IF(AND(A2187&gt;=Debut,A2187&lt;Fin),1,0))</f>
        <v/>
      </c>
      <c r="H2187" s="0" t="str">
        <f aca="false">IF(G2187=1,INT(ROUND((A2187-Debut)*86400,0)/600),"")</f>
        <v/>
      </c>
      <c r="I2187" s="0" t="str">
        <f aca="false">IF(G2187=1,INT(ROUND((A2187-Debut)*86400,0)/3600),"")</f>
        <v/>
      </c>
      <c r="J2187" s="0" t="str">
        <f aca="false">IF(OR(A2187="",B2187=""),"",ROUND((B2187-A2187)*86400,0))</f>
        <v/>
      </c>
      <c r="K2187" s="37" t="str">
        <f aca="false">IF(G2187=1,IF(COUNTIFS($C:$C,C2187,$G:$G,1,$A:$A,"&gt;="&amp;(A2187-FenetreInterm/86400),$A:$A,"&lt;="&amp;A2187)&gt;=NbInterm,1,0),"")</f>
        <v/>
      </c>
      <c r="L2187" s="37" t="str">
        <f aca="false">IF(G2187=1,IF(B2187="",0,IF(J2187&lt;SeuilFugitive,1,0)),"")</f>
        <v/>
      </c>
      <c r="M2187" s="37" t="str">
        <f aca="false">IF(G2187=1,IF(B2187="",IF((Fin-A2187)*24&gt;SeuilFigee,1,0),IF(J2187&gt;SeuilFigee*3600,1,0)),"")</f>
        <v/>
      </c>
      <c r="N2187" s="0" t="str">
        <f aca="false">IF(G2187=1,IF(COUNTIF(H$2:H2187,H2187)=1,COUNTIF($H:$H,H2187),""),"")</f>
        <v/>
      </c>
      <c r="O2187" s="0" t="str">
        <f aca="false">IF(G2187=1,IF(COUNTIF(I$2:I2187,I2187)=1,COUNTIF($I:$I,I2187),""),"")</f>
        <v/>
      </c>
      <c r="P2187" s="38" t="str">
        <f aca="false">IF(G2187=1,IF(COUNTIFS(C$2:C2187,C2187,G$2:G2187,1)=1,COUNTIFS($C:$C,C2187,$G:$G,1)+ROW()/10000000,""),"")</f>
        <v/>
      </c>
      <c r="Q2187" s="0" t="str">
        <f aca="false">IF(K2187=1,IF(COUNTIFS(C$2:C2187,C2187,K$2:K2187,1)=1,1,0),"")</f>
        <v/>
      </c>
      <c r="R2187" s="0" t="str">
        <f aca="false">IF(M2187=1,IF(COUNTIFS(C$2:C2187,C2187,M$2:M2187,1)=1,1,0),"")</f>
        <v/>
      </c>
      <c r="S2187" s="0" t="str">
        <f aca="false">IF(L2187=1,IF(COUNTIFS(C$2:C2187,C2187,L$2:L2187,1)=1,1,0),"")</f>
        <v/>
      </c>
      <c r="T2187" s="38" t="str">
        <f aca="false">IF(N2187="","",N2187+ROW()/10000000)</f>
        <v/>
      </c>
      <c r="U2187" s="0" t="str">
        <f aca="false">IF(G2187=1,IF(B2187="",1,0),"")</f>
        <v/>
      </c>
    </row>
    <row r="2188" customFormat="false" ht="15" hidden="false" customHeight="false" outlineLevel="0" collapsed="false">
      <c r="A2188" s="35"/>
      <c r="B2188" s="35"/>
      <c r="G2188" s="0" t="str">
        <f aca="false">IF(A2188="","",IF(AND(A2188&gt;=Debut,A2188&lt;Fin),1,0))</f>
        <v/>
      </c>
      <c r="H2188" s="0" t="str">
        <f aca="false">IF(G2188=1,INT(ROUND((A2188-Debut)*86400,0)/600),"")</f>
        <v/>
      </c>
      <c r="I2188" s="0" t="str">
        <f aca="false">IF(G2188=1,INT(ROUND((A2188-Debut)*86400,0)/3600),"")</f>
        <v/>
      </c>
      <c r="J2188" s="0" t="str">
        <f aca="false">IF(OR(A2188="",B2188=""),"",ROUND((B2188-A2188)*86400,0))</f>
        <v/>
      </c>
      <c r="K2188" s="37" t="str">
        <f aca="false">IF(G2188=1,IF(COUNTIFS($C:$C,C2188,$G:$G,1,$A:$A,"&gt;="&amp;(A2188-FenetreInterm/86400),$A:$A,"&lt;="&amp;A2188)&gt;=NbInterm,1,0),"")</f>
        <v/>
      </c>
      <c r="L2188" s="37" t="str">
        <f aca="false">IF(G2188=1,IF(B2188="",0,IF(J2188&lt;SeuilFugitive,1,0)),"")</f>
        <v/>
      </c>
      <c r="M2188" s="37" t="str">
        <f aca="false">IF(G2188=1,IF(B2188="",IF((Fin-A2188)*24&gt;SeuilFigee,1,0),IF(J2188&gt;SeuilFigee*3600,1,0)),"")</f>
        <v/>
      </c>
      <c r="N2188" s="0" t="str">
        <f aca="false">IF(G2188=1,IF(COUNTIF(H$2:H2188,H2188)=1,COUNTIF($H:$H,H2188),""),"")</f>
        <v/>
      </c>
      <c r="O2188" s="0" t="str">
        <f aca="false">IF(G2188=1,IF(COUNTIF(I$2:I2188,I2188)=1,COUNTIF($I:$I,I2188),""),"")</f>
        <v/>
      </c>
      <c r="P2188" s="38" t="str">
        <f aca="false">IF(G2188=1,IF(COUNTIFS(C$2:C2188,C2188,G$2:G2188,1)=1,COUNTIFS($C:$C,C2188,$G:$G,1)+ROW()/10000000,""),"")</f>
        <v/>
      </c>
      <c r="Q2188" s="0" t="str">
        <f aca="false">IF(K2188=1,IF(COUNTIFS(C$2:C2188,C2188,K$2:K2188,1)=1,1,0),"")</f>
        <v/>
      </c>
      <c r="R2188" s="0" t="str">
        <f aca="false">IF(M2188=1,IF(COUNTIFS(C$2:C2188,C2188,M$2:M2188,1)=1,1,0),"")</f>
        <v/>
      </c>
      <c r="S2188" s="0" t="str">
        <f aca="false">IF(L2188=1,IF(COUNTIFS(C$2:C2188,C2188,L$2:L2188,1)=1,1,0),"")</f>
        <v/>
      </c>
      <c r="T2188" s="38" t="str">
        <f aca="false">IF(N2188="","",N2188+ROW()/10000000)</f>
        <v/>
      </c>
      <c r="U2188" s="0" t="str">
        <f aca="false">IF(G2188=1,IF(B2188="",1,0),"")</f>
        <v/>
      </c>
    </row>
    <row r="2189" customFormat="false" ht="15" hidden="false" customHeight="false" outlineLevel="0" collapsed="false">
      <c r="A2189" s="35"/>
      <c r="B2189" s="35"/>
      <c r="G2189" s="0" t="str">
        <f aca="false">IF(A2189="","",IF(AND(A2189&gt;=Debut,A2189&lt;Fin),1,0))</f>
        <v/>
      </c>
      <c r="H2189" s="0" t="str">
        <f aca="false">IF(G2189=1,INT(ROUND((A2189-Debut)*86400,0)/600),"")</f>
        <v/>
      </c>
      <c r="I2189" s="0" t="str">
        <f aca="false">IF(G2189=1,INT(ROUND((A2189-Debut)*86400,0)/3600),"")</f>
        <v/>
      </c>
      <c r="J2189" s="0" t="str">
        <f aca="false">IF(OR(A2189="",B2189=""),"",ROUND((B2189-A2189)*86400,0))</f>
        <v/>
      </c>
      <c r="K2189" s="37" t="str">
        <f aca="false">IF(G2189=1,IF(COUNTIFS($C:$C,C2189,$G:$G,1,$A:$A,"&gt;="&amp;(A2189-FenetreInterm/86400),$A:$A,"&lt;="&amp;A2189)&gt;=NbInterm,1,0),"")</f>
        <v/>
      </c>
      <c r="L2189" s="37" t="str">
        <f aca="false">IF(G2189=1,IF(B2189="",0,IF(J2189&lt;SeuilFugitive,1,0)),"")</f>
        <v/>
      </c>
      <c r="M2189" s="37" t="str">
        <f aca="false">IF(G2189=1,IF(B2189="",IF((Fin-A2189)*24&gt;SeuilFigee,1,0),IF(J2189&gt;SeuilFigee*3600,1,0)),"")</f>
        <v/>
      </c>
      <c r="N2189" s="0" t="str">
        <f aca="false">IF(G2189=1,IF(COUNTIF(H$2:H2189,H2189)=1,COUNTIF($H:$H,H2189),""),"")</f>
        <v/>
      </c>
      <c r="O2189" s="0" t="str">
        <f aca="false">IF(G2189=1,IF(COUNTIF(I$2:I2189,I2189)=1,COUNTIF($I:$I,I2189),""),"")</f>
        <v/>
      </c>
      <c r="P2189" s="38" t="str">
        <f aca="false">IF(G2189=1,IF(COUNTIFS(C$2:C2189,C2189,G$2:G2189,1)=1,COUNTIFS($C:$C,C2189,$G:$G,1)+ROW()/10000000,""),"")</f>
        <v/>
      </c>
      <c r="Q2189" s="0" t="str">
        <f aca="false">IF(K2189=1,IF(COUNTIFS(C$2:C2189,C2189,K$2:K2189,1)=1,1,0),"")</f>
        <v/>
      </c>
      <c r="R2189" s="0" t="str">
        <f aca="false">IF(M2189=1,IF(COUNTIFS(C$2:C2189,C2189,M$2:M2189,1)=1,1,0),"")</f>
        <v/>
      </c>
      <c r="S2189" s="0" t="str">
        <f aca="false">IF(L2189=1,IF(COUNTIFS(C$2:C2189,C2189,L$2:L2189,1)=1,1,0),"")</f>
        <v/>
      </c>
      <c r="T2189" s="38" t="str">
        <f aca="false">IF(N2189="","",N2189+ROW()/10000000)</f>
        <v/>
      </c>
      <c r="U2189" s="0" t="str">
        <f aca="false">IF(G2189=1,IF(B2189="",1,0),"")</f>
        <v/>
      </c>
    </row>
    <row r="2190" customFormat="false" ht="15" hidden="false" customHeight="false" outlineLevel="0" collapsed="false">
      <c r="A2190" s="35"/>
      <c r="B2190" s="35"/>
      <c r="G2190" s="0" t="str">
        <f aca="false">IF(A2190="","",IF(AND(A2190&gt;=Debut,A2190&lt;Fin),1,0))</f>
        <v/>
      </c>
      <c r="H2190" s="0" t="str">
        <f aca="false">IF(G2190=1,INT(ROUND((A2190-Debut)*86400,0)/600),"")</f>
        <v/>
      </c>
      <c r="I2190" s="0" t="str">
        <f aca="false">IF(G2190=1,INT(ROUND((A2190-Debut)*86400,0)/3600),"")</f>
        <v/>
      </c>
      <c r="J2190" s="0" t="str">
        <f aca="false">IF(OR(A2190="",B2190=""),"",ROUND((B2190-A2190)*86400,0))</f>
        <v/>
      </c>
      <c r="K2190" s="37" t="str">
        <f aca="false">IF(G2190=1,IF(COUNTIFS($C:$C,C2190,$G:$G,1,$A:$A,"&gt;="&amp;(A2190-FenetreInterm/86400),$A:$A,"&lt;="&amp;A2190)&gt;=NbInterm,1,0),"")</f>
        <v/>
      </c>
      <c r="L2190" s="37" t="str">
        <f aca="false">IF(G2190=1,IF(B2190="",0,IF(J2190&lt;SeuilFugitive,1,0)),"")</f>
        <v/>
      </c>
      <c r="M2190" s="37" t="str">
        <f aca="false">IF(G2190=1,IF(B2190="",IF((Fin-A2190)*24&gt;SeuilFigee,1,0),IF(J2190&gt;SeuilFigee*3600,1,0)),"")</f>
        <v/>
      </c>
      <c r="N2190" s="0" t="str">
        <f aca="false">IF(G2190=1,IF(COUNTIF(H$2:H2190,H2190)=1,COUNTIF($H:$H,H2190),""),"")</f>
        <v/>
      </c>
      <c r="O2190" s="0" t="str">
        <f aca="false">IF(G2190=1,IF(COUNTIF(I$2:I2190,I2190)=1,COUNTIF($I:$I,I2190),""),"")</f>
        <v/>
      </c>
      <c r="P2190" s="38" t="str">
        <f aca="false">IF(G2190=1,IF(COUNTIFS(C$2:C2190,C2190,G$2:G2190,1)=1,COUNTIFS($C:$C,C2190,$G:$G,1)+ROW()/10000000,""),"")</f>
        <v/>
      </c>
      <c r="Q2190" s="0" t="str">
        <f aca="false">IF(K2190=1,IF(COUNTIFS(C$2:C2190,C2190,K$2:K2190,1)=1,1,0),"")</f>
        <v/>
      </c>
      <c r="R2190" s="0" t="str">
        <f aca="false">IF(M2190=1,IF(COUNTIFS(C$2:C2190,C2190,M$2:M2190,1)=1,1,0),"")</f>
        <v/>
      </c>
      <c r="S2190" s="0" t="str">
        <f aca="false">IF(L2190=1,IF(COUNTIFS(C$2:C2190,C2190,L$2:L2190,1)=1,1,0),"")</f>
        <v/>
      </c>
      <c r="T2190" s="38" t="str">
        <f aca="false">IF(N2190="","",N2190+ROW()/10000000)</f>
        <v/>
      </c>
      <c r="U2190" s="0" t="str">
        <f aca="false">IF(G2190=1,IF(B2190="",1,0),"")</f>
        <v/>
      </c>
    </row>
    <row r="2191" customFormat="false" ht="15" hidden="false" customHeight="false" outlineLevel="0" collapsed="false">
      <c r="A2191" s="35"/>
      <c r="B2191" s="35"/>
      <c r="G2191" s="0" t="str">
        <f aca="false">IF(A2191="","",IF(AND(A2191&gt;=Debut,A2191&lt;Fin),1,0))</f>
        <v/>
      </c>
      <c r="H2191" s="0" t="str">
        <f aca="false">IF(G2191=1,INT(ROUND((A2191-Debut)*86400,0)/600),"")</f>
        <v/>
      </c>
      <c r="I2191" s="0" t="str">
        <f aca="false">IF(G2191=1,INT(ROUND((A2191-Debut)*86400,0)/3600),"")</f>
        <v/>
      </c>
      <c r="J2191" s="0" t="str">
        <f aca="false">IF(OR(A2191="",B2191=""),"",ROUND((B2191-A2191)*86400,0))</f>
        <v/>
      </c>
      <c r="K2191" s="37" t="str">
        <f aca="false">IF(G2191=1,IF(COUNTIFS($C:$C,C2191,$G:$G,1,$A:$A,"&gt;="&amp;(A2191-FenetreInterm/86400),$A:$A,"&lt;="&amp;A2191)&gt;=NbInterm,1,0),"")</f>
        <v/>
      </c>
      <c r="L2191" s="37" t="str">
        <f aca="false">IF(G2191=1,IF(B2191="",0,IF(J2191&lt;SeuilFugitive,1,0)),"")</f>
        <v/>
      </c>
      <c r="M2191" s="37" t="str">
        <f aca="false">IF(G2191=1,IF(B2191="",IF((Fin-A2191)*24&gt;SeuilFigee,1,0),IF(J2191&gt;SeuilFigee*3600,1,0)),"")</f>
        <v/>
      </c>
      <c r="N2191" s="0" t="str">
        <f aca="false">IF(G2191=1,IF(COUNTIF(H$2:H2191,H2191)=1,COUNTIF($H:$H,H2191),""),"")</f>
        <v/>
      </c>
      <c r="O2191" s="0" t="str">
        <f aca="false">IF(G2191=1,IF(COUNTIF(I$2:I2191,I2191)=1,COUNTIF($I:$I,I2191),""),"")</f>
        <v/>
      </c>
      <c r="P2191" s="38" t="str">
        <f aca="false">IF(G2191=1,IF(COUNTIFS(C$2:C2191,C2191,G$2:G2191,1)=1,COUNTIFS($C:$C,C2191,$G:$G,1)+ROW()/10000000,""),"")</f>
        <v/>
      </c>
      <c r="Q2191" s="0" t="str">
        <f aca="false">IF(K2191=1,IF(COUNTIFS(C$2:C2191,C2191,K$2:K2191,1)=1,1,0),"")</f>
        <v/>
      </c>
      <c r="R2191" s="0" t="str">
        <f aca="false">IF(M2191=1,IF(COUNTIFS(C$2:C2191,C2191,M$2:M2191,1)=1,1,0),"")</f>
        <v/>
      </c>
      <c r="S2191" s="0" t="str">
        <f aca="false">IF(L2191=1,IF(COUNTIFS(C$2:C2191,C2191,L$2:L2191,1)=1,1,0),"")</f>
        <v/>
      </c>
      <c r="T2191" s="38" t="str">
        <f aca="false">IF(N2191="","",N2191+ROW()/10000000)</f>
        <v/>
      </c>
      <c r="U2191" s="0" t="str">
        <f aca="false">IF(G2191=1,IF(B2191="",1,0),"")</f>
        <v/>
      </c>
    </row>
    <row r="2192" customFormat="false" ht="15" hidden="false" customHeight="false" outlineLevel="0" collapsed="false">
      <c r="A2192" s="35"/>
      <c r="B2192" s="35"/>
      <c r="G2192" s="0" t="str">
        <f aca="false">IF(A2192="","",IF(AND(A2192&gt;=Debut,A2192&lt;Fin),1,0))</f>
        <v/>
      </c>
      <c r="H2192" s="0" t="str">
        <f aca="false">IF(G2192=1,INT(ROUND((A2192-Debut)*86400,0)/600),"")</f>
        <v/>
      </c>
      <c r="I2192" s="0" t="str">
        <f aca="false">IF(G2192=1,INT(ROUND((A2192-Debut)*86400,0)/3600),"")</f>
        <v/>
      </c>
      <c r="J2192" s="0" t="str">
        <f aca="false">IF(OR(A2192="",B2192=""),"",ROUND((B2192-A2192)*86400,0))</f>
        <v/>
      </c>
      <c r="K2192" s="37" t="str">
        <f aca="false">IF(G2192=1,IF(COUNTIFS($C:$C,C2192,$G:$G,1,$A:$A,"&gt;="&amp;(A2192-FenetreInterm/86400),$A:$A,"&lt;="&amp;A2192)&gt;=NbInterm,1,0),"")</f>
        <v/>
      </c>
      <c r="L2192" s="37" t="str">
        <f aca="false">IF(G2192=1,IF(B2192="",0,IF(J2192&lt;SeuilFugitive,1,0)),"")</f>
        <v/>
      </c>
      <c r="M2192" s="37" t="str">
        <f aca="false">IF(G2192=1,IF(B2192="",IF((Fin-A2192)*24&gt;SeuilFigee,1,0),IF(J2192&gt;SeuilFigee*3600,1,0)),"")</f>
        <v/>
      </c>
      <c r="N2192" s="0" t="str">
        <f aca="false">IF(G2192=1,IF(COUNTIF(H$2:H2192,H2192)=1,COUNTIF($H:$H,H2192),""),"")</f>
        <v/>
      </c>
      <c r="O2192" s="0" t="str">
        <f aca="false">IF(G2192=1,IF(COUNTIF(I$2:I2192,I2192)=1,COUNTIF($I:$I,I2192),""),"")</f>
        <v/>
      </c>
      <c r="P2192" s="38" t="str">
        <f aca="false">IF(G2192=1,IF(COUNTIFS(C$2:C2192,C2192,G$2:G2192,1)=1,COUNTIFS($C:$C,C2192,$G:$G,1)+ROW()/10000000,""),"")</f>
        <v/>
      </c>
      <c r="Q2192" s="0" t="str">
        <f aca="false">IF(K2192=1,IF(COUNTIFS(C$2:C2192,C2192,K$2:K2192,1)=1,1,0),"")</f>
        <v/>
      </c>
      <c r="R2192" s="0" t="str">
        <f aca="false">IF(M2192=1,IF(COUNTIFS(C$2:C2192,C2192,M$2:M2192,1)=1,1,0),"")</f>
        <v/>
      </c>
      <c r="S2192" s="0" t="str">
        <f aca="false">IF(L2192=1,IF(COUNTIFS(C$2:C2192,C2192,L$2:L2192,1)=1,1,0),"")</f>
        <v/>
      </c>
      <c r="T2192" s="38" t="str">
        <f aca="false">IF(N2192="","",N2192+ROW()/10000000)</f>
        <v/>
      </c>
      <c r="U2192" s="0" t="str">
        <f aca="false">IF(G2192=1,IF(B2192="",1,0),"")</f>
        <v/>
      </c>
    </row>
    <row r="2193" customFormat="false" ht="15" hidden="false" customHeight="false" outlineLevel="0" collapsed="false">
      <c r="A2193" s="35"/>
      <c r="B2193" s="35"/>
      <c r="G2193" s="0" t="str">
        <f aca="false">IF(A2193="","",IF(AND(A2193&gt;=Debut,A2193&lt;Fin),1,0))</f>
        <v/>
      </c>
      <c r="H2193" s="0" t="str">
        <f aca="false">IF(G2193=1,INT(ROUND((A2193-Debut)*86400,0)/600),"")</f>
        <v/>
      </c>
      <c r="I2193" s="0" t="str">
        <f aca="false">IF(G2193=1,INT(ROUND((A2193-Debut)*86400,0)/3600),"")</f>
        <v/>
      </c>
      <c r="J2193" s="0" t="str">
        <f aca="false">IF(OR(A2193="",B2193=""),"",ROUND((B2193-A2193)*86400,0))</f>
        <v/>
      </c>
      <c r="K2193" s="37" t="str">
        <f aca="false">IF(G2193=1,IF(COUNTIFS($C:$C,C2193,$G:$G,1,$A:$A,"&gt;="&amp;(A2193-FenetreInterm/86400),$A:$A,"&lt;="&amp;A2193)&gt;=NbInterm,1,0),"")</f>
        <v/>
      </c>
      <c r="L2193" s="37" t="str">
        <f aca="false">IF(G2193=1,IF(B2193="",0,IF(J2193&lt;SeuilFugitive,1,0)),"")</f>
        <v/>
      </c>
      <c r="M2193" s="37" t="str">
        <f aca="false">IF(G2193=1,IF(B2193="",IF((Fin-A2193)*24&gt;SeuilFigee,1,0),IF(J2193&gt;SeuilFigee*3600,1,0)),"")</f>
        <v/>
      </c>
      <c r="N2193" s="0" t="str">
        <f aca="false">IF(G2193=1,IF(COUNTIF(H$2:H2193,H2193)=1,COUNTIF($H:$H,H2193),""),"")</f>
        <v/>
      </c>
      <c r="O2193" s="0" t="str">
        <f aca="false">IF(G2193=1,IF(COUNTIF(I$2:I2193,I2193)=1,COUNTIF($I:$I,I2193),""),"")</f>
        <v/>
      </c>
      <c r="P2193" s="38" t="str">
        <f aca="false">IF(G2193=1,IF(COUNTIFS(C$2:C2193,C2193,G$2:G2193,1)=1,COUNTIFS($C:$C,C2193,$G:$G,1)+ROW()/10000000,""),"")</f>
        <v/>
      </c>
      <c r="Q2193" s="0" t="str">
        <f aca="false">IF(K2193=1,IF(COUNTIFS(C$2:C2193,C2193,K$2:K2193,1)=1,1,0),"")</f>
        <v/>
      </c>
      <c r="R2193" s="0" t="str">
        <f aca="false">IF(M2193=1,IF(COUNTIFS(C$2:C2193,C2193,M$2:M2193,1)=1,1,0),"")</f>
        <v/>
      </c>
      <c r="S2193" s="0" t="str">
        <f aca="false">IF(L2193=1,IF(COUNTIFS(C$2:C2193,C2193,L$2:L2193,1)=1,1,0),"")</f>
        <v/>
      </c>
      <c r="T2193" s="38" t="str">
        <f aca="false">IF(N2193="","",N2193+ROW()/10000000)</f>
        <v/>
      </c>
      <c r="U2193" s="0" t="str">
        <f aca="false">IF(G2193=1,IF(B2193="",1,0),"")</f>
        <v/>
      </c>
    </row>
    <row r="2194" customFormat="false" ht="15" hidden="false" customHeight="false" outlineLevel="0" collapsed="false">
      <c r="A2194" s="35"/>
      <c r="B2194" s="35"/>
      <c r="G2194" s="0" t="str">
        <f aca="false">IF(A2194="","",IF(AND(A2194&gt;=Debut,A2194&lt;Fin),1,0))</f>
        <v/>
      </c>
      <c r="H2194" s="0" t="str">
        <f aca="false">IF(G2194=1,INT(ROUND((A2194-Debut)*86400,0)/600),"")</f>
        <v/>
      </c>
      <c r="I2194" s="0" t="str">
        <f aca="false">IF(G2194=1,INT(ROUND((A2194-Debut)*86400,0)/3600),"")</f>
        <v/>
      </c>
      <c r="J2194" s="0" t="str">
        <f aca="false">IF(OR(A2194="",B2194=""),"",ROUND((B2194-A2194)*86400,0))</f>
        <v/>
      </c>
      <c r="K2194" s="37" t="str">
        <f aca="false">IF(G2194=1,IF(COUNTIFS($C:$C,C2194,$G:$G,1,$A:$A,"&gt;="&amp;(A2194-FenetreInterm/86400),$A:$A,"&lt;="&amp;A2194)&gt;=NbInterm,1,0),"")</f>
        <v/>
      </c>
      <c r="L2194" s="37" t="str">
        <f aca="false">IF(G2194=1,IF(B2194="",0,IF(J2194&lt;SeuilFugitive,1,0)),"")</f>
        <v/>
      </c>
      <c r="M2194" s="37" t="str">
        <f aca="false">IF(G2194=1,IF(B2194="",IF((Fin-A2194)*24&gt;SeuilFigee,1,0),IF(J2194&gt;SeuilFigee*3600,1,0)),"")</f>
        <v/>
      </c>
      <c r="N2194" s="0" t="str">
        <f aca="false">IF(G2194=1,IF(COUNTIF(H$2:H2194,H2194)=1,COUNTIF($H:$H,H2194),""),"")</f>
        <v/>
      </c>
      <c r="O2194" s="0" t="str">
        <f aca="false">IF(G2194=1,IF(COUNTIF(I$2:I2194,I2194)=1,COUNTIF($I:$I,I2194),""),"")</f>
        <v/>
      </c>
      <c r="P2194" s="38" t="str">
        <f aca="false">IF(G2194=1,IF(COUNTIFS(C$2:C2194,C2194,G$2:G2194,1)=1,COUNTIFS($C:$C,C2194,$G:$G,1)+ROW()/10000000,""),"")</f>
        <v/>
      </c>
      <c r="Q2194" s="0" t="str">
        <f aca="false">IF(K2194=1,IF(COUNTIFS(C$2:C2194,C2194,K$2:K2194,1)=1,1,0),"")</f>
        <v/>
      </c>
      <c r="R2194" s="0" t="str">
        <f aca="false">IF(M2194=1,IF(COUNTIFS(C$2:C2194,C2194,M$2:M2194,1)=1,1,0),"")</f>
        <v/>
      </c>
      <c r="S2194" s="0" t="str">
        <f aca="false">IF(L2194=1,IF(COUNTIFS(C$2:C2194,C2194,L$2:L2194,1)=1,1,0),"")</f>
        <v/>
      </c>
      <c r="T2194" s="38" t="str">
        <f aca="false">IF(N2194="","",N2194+ROW()/10000000)</f>
        <v/>
      </c>
      <c r="U2194" s="0" t="str">
        <f aca="false">IF(G2194=1,IF(B2194="",1,0),"")</f>
        <v/>
      </c>
    </row>
    <row r="2195" customFormat="false" ht="15" hidden="false" customHeight="false" outlineLevel="0" collapsed="false">
      <c r="A2195" s="35"/>
      <c r="B2195" s="35"/>
      <c r="G2195" s="0" t="str">
        <f aca="false">IF(A2195="","",IF(AND(A2195&gt;=Debut,A2195&lt;Fin),1,0))</f>
        <v/>
      </c>
      <c r="H2195" s="0" t="str">
        <f aca="false">IF(G2195=1,INT(ROUND((A2195-Debut)*86400,0)/600),"")</f>
        <v/>
      </c>
      <c r="I2195" s="0" t="str">
        <f aca="false">IF(G2195=1,INT(ROUND((A2195-Debut)*86400,0)/3600),"")</f>
        <v/>
      </c>
      <c r="J2195" s="0" t="str">
        <f aca="false">IF(OR(A2195="",B2195=""),"",ROUND((B2195-A2195)*86400,0))</f>
        <v/>
      </c>
      <c r="K2195" s="37" t="str">
        <f aca="false">IF(G2195=1,IF(COUNTIFS($C:$C,C2195,$G:$G,1,$A:$A,"&gt;="&amp;(A2195-FenetreInterm/86400),$A:$A,"&lt;="&amp;A2195)&gt;=NbInterm,1,0),"")</f>
        <v/>
      </c>
      <c r="L2195" s="37" t="str">
        <f aca="false">IF(G2195=1,IF(B2195="",0,IF(J2195&lt;SeuilFugitive,1,0)),"")</f>
        <v/>
      </c>
      <c r="M2195" s="37" t="str">
        <f aca="false">IF(G2195=1,IF(B2195="",IF((Fin-A2195)*24&gt;SeuilFigee,1,0),IF(J2195&gt;SeuilFigee*3600,1,0)),"")</f>
        <v/>
      </c>
      <c r="N2195" s="0" t="str">
        <f aca="false">IF(G2195=1,IF(COUNTIF(H$2:H2195,H2195)=1,COUNTIF($H:$H,H2195),""),"")</f>
        <v/>
      </c>
      <c r="O2195" s="0" t="str">
        <f aca="false">IF(G2195=1,IF(COUNTIF(I$2:I2195,I2195)=1,COUNTIF($I:$I,I2195),""),"")</f>
        <v/>
      </c>
      <c r="P2195" s="38" t="str">
        <f aca="false">IF(G2195=1,IF(COUNTIFS(C$2:C2195,C2195,G$2:G2195,1)=1,COUNTIFS($C:$C,C2195,$G:$G,1)+ROW()/10000000,""),"")</f>
        <v/>
      </c>
      <c r="Q2195" s="0" t="str">
        <f aca="false">IF(K2195=1,IF(COUNTIFS(C$2:C2195,C2195,K$2:K2195,1)=1,1,0),"")</f>
        <v/>
      </c>
      <c r="R2195" s="0" t="str">
        <f aca="false">IF(M2195=1,IF(COUNTIFS(C$2:C2195,C2195,M$2:M2195,1)=1,1,0),"")</f>
        <v/>
      </c>
      <c r="S2195" s="0" t="str">
        <f aca="false">IF(L2195=1,IF(COUNTIFS(C$2:C2195,C2195,L$2:L2195,1)=1,1,0),"")</f>
        <v/>
      </c>
      <c r="T2195" s="38" t="str">
        <f aca="false">IF(N2195="","",N2195+ROW()/10000000)</f>
        <v/>
      </c>
      <c r="U2195" s="0" t="str">
        <f aca="false">IF(G2195=1,IF(B2195="",1,0),"")</f>
        <v/>
      </c>
    </row>
    <row r="2196" customFormat="false" ht="15" hidden="false" customHeight="false" outlineLevel="0" collapsed="false">
      <c r="A2196" s="35"/>
      <c r="B2196" s="35"/>
      <c r="G2196" s="0" t="str">
        <f aca="false">IF(A2196="","",IF(AND(A2196&gt;=Debut,A2196&lt;Fin),1,0))</f>
        <v/>
      </c>
      <c r="H2196" s="0" t="str">
        <f aca="false">IF(G2196=1,INT(ROUND((A2196-Debut)*86400,0)/600),"")</f>
        <v/>
      </c>
      <c r="I2196" s="0" t="str">
        <f aca="false">IF(G2196=1,INT(ROUND((A2196-Debut)*86400,0)/3600),"")</f>
        <v/>
      </c>
      <c r="J2196" s="0" t="str">
        <f aca="false">IF(OR(A2196="",B2196=""),"",ROUND((B2196-A2196)*86400,0))</f>
        <v/>
      </c>
      <c r="K2196" s="37" t="str">
        <f aca="false">IF(G2196=1,IF(COUNTIFS($C:$C,C2196,$G:$G,1,$A:$A,"&gt;="&amp;(A2196-FenetreInterm/86400),$A:$A,"&lt;="&amp;A2196)&gt;=NbInterm,1,0),"")</f>
        <v/>
      </c>
      <c r="L2196" s="37" t="str">
        <f aca="false">IF(G2196=1,IF(B2196="",0,IF(J2196&lt;SeuilFugitive,1,0)),"")</f>
        <v/>
      </c>
      <c r="M2196" s="37" t="str">
        <f aca="false">IF(G2196=1,IF(B2196="",IF((Fin-A2196)*24&gt;SeuilFigee,1,0),IF(J2196&gt;SeuilFigee*3600,1,0)),"")</f>
        <v/>
      </c>
      <c r="N2196" s="0" t="str">
        <f aca="false">IF(G2196=1,IF(COUNTIF(H$2:H2196,H2196)=1,COUNTIF($H:$H,H2196),""),"")</f>
        <v/>
      </c>
      <c r="O2196" s="0" t="str">
        <f aca="false">IF(G2196=1,IF(COUNTIF(I$2:I2196,I2196)=1,COUNTIF($I:$I,I2196),""),"")</f>
        <v/>
      </c>
      <c r="P2196" s="38" t="str">
        <f aca="false">IF(G2196=1,IF(COUNTIFS(C$2:C2196,C2196,G$2:G2196,1)=1,COUNTIFS($C:$C,C2196,$G:$G,1)+ROW()/10000000,""),"")</f>
        <v/>
      </c>
      <c r="Q2196" s="0" t="str">
        <f aca="false">IF(K2196=1,IF(COUNTIFS(C$2:C2196,C2196,K$2:K2196,1)=1,1,0),"")</f>
        <v/>
      </c>
      <c r="R2196" s="0" t="str">
        <f aca="false">IF(M2196=1,IF(COUNTIFS(C$2:C2196,C2196,M$2:M2196,1)=1,1,0),"")</f>
        <v/>
      </c>
      <c r="S2196" s="0" t="str">
        <f aca="false">IF(L2196=1,IF(COUNTIFS(C$2:C2196,C2196,L$2:L2196,1)=1,1,0),"")</f>
        <v/>
      </c>
      <c r="T2196" s="38" t="str">
        <f aca="false">IF(N2196="","",N2196+ROW()/10000000)</f>
        <v/>
      </c>
      <c r="U2196" s="0" t="str">
        <f aca="false">IF(G2196=1,IF(B2196="",1,0),"")</f>
        <v/>
      </c>
    </row>
    <row r="2197" customFormat="false" ht="15" hidden="false" customHeight="false" outlineLevel="0" collapsed="false">
      <c r="A2197" s="35"/>
      <c r="B2197" s="35"/>
      <c r="G2197" s="0" t="str">
        <f aca="false">IF(A2197="","",IF(AND(A2197&gt;=Debut,A2197&lt;Fin),1,0))</f>
        <v/>
      </c>
      <c r="H2197" s="0" t="str">
        <f aca="false">IF(G2197=1,INT(ROUND((A2197-Debut)*86400,0)/600),"")</f>
        <v/>
      </c>
      <c r="I2197" s="0" t="str">
        <f aca="false">IF(G2197=1,INT(ROUND((A2197-Debut)*86400,0)/3600),"")</f>
        <v/>
      </c>
      <c r="J2197" s="0" t="str">
        <f aca="false">IF(OR(A2197="",B2197=""),"",ROUND((B2197-A2197)*86400,0))</f>
        <v/>
      </c>
      <c r="K2197" s="37" t="str">
        <f aca="false">IF(G2197=1,IF(COUNTIFS($C:$C,C2197,$G:$G,1,$A:$A,"&gt;="&amp;(A2197-FenetreInterm/86400),$A:$A,"&lt;="&amp;A2197)&gt;=NbInterm,1,0),"")</f>
        <v/>
      </c>
      <c r="L2197" s="37" t="str">
        <f aca="false">IF(G2197=1,IF(B2197="",0,IF(J2197&lt;SeuilFugitive,1,0)),"")</f>
        <v/>
      </c>
      <c r="M2197" s="37" t="str">
        <f aca="false">IF(G2197=1,IF(B2197="",IF((Fin-A2197)*24&gt;SeuilFigee,1,0),IF(J2197&gt;SeuilFigee*3600,1,0)),"")</f>
        <v/>
      </c>
      <c r="N2197" s="0" t="str">
        <f aca="false">IF(G2197=1,IF(COUNTIF(H$2:H2197,H2197)=1,COUNTIF($H:$H,H2197),""),"")</f>
        <v/>
      </c>
      <c r="O2197" s="0" t="str">
        <f aca="false">IF(G2197=1,IF(COUNTIF(I$2:I2197,I2197)=1,COUNTIF($I:$I,I2197),""),"")</f>
        <v/>
      </c>
      <c r="P2197" s="38" t="str">
        <f aca="false">IF(G2197=1,IF(COUNTIFS(C$2:C2197,C2197,G$2:G2197,1)=1,COUNTIFS($C:$C,C2197,$G:$G,1)+ROW()/10000000,""),"")</f>
        <v/>
      </c>
      <c r="Q2197" s="0" t="str">
        <f aca="false">IF(K2197=1,IF(COUNTIFS(C$2:C2197,C2197,K$2:K2197,1)=1,1,0),"")</f>
        <v/>
      </c>
      <c r="R2197" s="0" t="str">
        <f aca="false">IF(M2197=1,IF(COUNTIFS(C$2:C2197,C2197,M$2:M2197,1)=1,1,0),"")</f>
        <v/>
      </c>
      <c r="S2197" s="0" t="str">
        <f aca="false">IF(L2197=1,IF(COUNTIFS(C$2:C2197,C2197,L$2:L2197,1)=1,1,0),"")</f>
        <v/>
      </c>
      <c r="T2197" s="38" t="str">
        <f aca="false">IF(N2197="","",N2197+ROW()/10000000)</f>
        <v/>
      </c>
      <c r="U2197" s="0" t="str">
        <f aca="false">IF(G2197=1,IF(B2197="",1,0),"")</f>
        <v/>
      </c>
    </row>
    <row r="2198" customFormat="false" ht="15" hidden="false" customHeight="false" outlineLevel="0" collapsed="false">
      <c r="A2198" s="35"/>
      <c r="B2198" s="35"/>
      <c r="G2198" s="0" t="str">
        <f aca="false">IF(A2198="","",IF(AND(A2198&gt;=Debut,A2198&lt;Fin),1,0))</f>
        <v/>
      </c>
      <c r="H2198" s="0" t="str">
        <f aca="false">IF(G2198=1,INT(ROUND((A2198-Debut)*86400,0)/600),"")</f>
        <v/>
      </c>
      <c r="I2198" s="0" t="str">
        <f aca="false">IF(G2198=1,INT(ROUND((A2198-Debut)*86400,0)/3600),"")</f>
        <v/>
      </c>
      <c r="J2198" s="0" t="str">
        <f aca="false">IF(OR(A2198="",B2198=""),"",ROUND((B2198-A2198)*86400,0))</f>
        <v/>
      </c>
      <c r="K2198" s="37" t="str">
        <f aca="false">IF(G2198=1,IF(COUNTIFS($C:$C,C2198,$G:$G,1,$A:$A,"&gt;="&amp;(A2198-FenetreInterm/86400),$A:$A,"&lt;="&amp;A2198)&gt;=NbInterm,1,0),"")</f>
        <v/>
      </c>
      <c r="L2198" s="37" t="str">
        <f aca="false">IF(G2198=1,IF(B2198="",0,IF(J2198&lt;SeuilFugitive,1,0)),"")</f>
        <v/>
      </c>
      <c r="M2198" s="37" t="str">
        <f aca="false">IF(G2198=1,IF(B2198="",IF((Fin-A2198)*24&gt;SeuilFigee,1,0),IF(J2198&gt;SeuilFigee*3600,1,0)),"")</f>
        <v/>
      </c>
      <c r="N2198" s="0" t="str">
        <f aca="false">IF(G2198=1,IF(COUNTIF(H$2:H2198,H2198)=1,COUNTIF($H:$H,H2198),""),"")</f>
        <v/>
      </c>
      <c r="O2198" s="0" t="str">
        <f aca="false">IF(G2198=1,IF(COUNTIF(I$2:I2198,I2198)=1,COUNTIF($I:$I,I2198),""),"")</f>
        <v/>
      </c>
      <c r="P2198" s="38" t="str">
        <f aca="false">IF(G2198=1,IF(COUNTIFS(C$2:C2198,C2198,G$2:G2198,1)=1,COUNTIFS($C:$C,C2198,$G:$G,1)+ROW()/10000000,""),"")</f>
        <v/>
      </c>
      <c r="Q2198" s="0" t="str">
        <f aca="false">IF(K2198=1,IF(COUNTIFS(C$2:C2198,C2198,K$2:K2198,1)=1,1,0),"")</f>
        <v/>
      </c>
      <c r="R2198" s="0" t="str">
        <f aca="false">IF(M2198=1,IF(COUNTIFS(C$2:C2198,C2198,M$2:M2198,1)=1,1,0),"")</f>
        <v/>
      </c>
      <c r="S2198" s="0" t="str">
        <f aca="false">IF(L2198=1,IF(COUNTIFS(C$2:C2198,C2198,L$2:L2198,1)=1,1,0),"")</f>
        <v/>
      </c>
      <c r="T2198" s="38" t="str">
        <f aca="false">IF(N2198="","",N2198+ROW()/10000000)</f>
        <v/>
      </c>
      <c r="U2198" s="0" t="str">
        <f aca="false">IF(G2198=1,IF(B2198="",1,0),"")</f>
        <v/>
      </c>
    </row>
    <row r="2199" customFormat="false" ht="15" hidden="false" customHeight="false" outlineLevel="0" collapsed="false">
      <c r="A2199" s="35"/>
      <c r="B2199" s="35"/>
      <c r="G2199" s="0" t="str">
        <f aca="false">IF(A2199="","",IF(AND(A2199&gt;=Debut,A2199&lt;Fin),1,0))</f>
        <v/>
      </c>
      <c r="H2199" s="0" t="str">
        <f aca="false">IF(G2199=1,INT(ROUND((A2199-Debut)*86400,0)/600),"")</f>
        <v/>
      </c>
      <c r="I2199" s="0" t="str">
        <f aca="false">IF(G2199=1,INT(ROUND((A2199-Debut)*86400,0)/3600),"")</f>
        <v/>
      </c>
      <c r="J2199" s="0" t="str">
        <f aca="false">IF(OR(A2199="",B2199=""),"",ROUND((B2199-A2199)*86400,0))</f>
        <v/>
      </c>
      <c r="K2199" s="37" t="str">
        <f aca="false">IF(G2199=1,IF(COUNTIFS($C:$C,C2199,$G:$G,1,$A:$A,"&gt;="&amp;(A2199-FenetreInterm/86400),$A:$A,"&lt;="&amp;A2199)&gt;=NbInterm,1,0),"")</f>
        <v/>
      </c>
      <c r="L2199" s="37" t="str">
        <f aca="false">IF(G2199=1,IF(B2199="",0,IF(J2199&lt;SeuilFugitive,1,0)),"")</f>
        <v/>
      </c>
      <c r="M2199" s="37" t="str">
        <f aca="false">IF(G2199=1,IF(B2199="",IF((Fin-A2199)*24&gt;SeuilFigee,1,0),IF(J2199&gt;SeuilFigee*3600,1,0)),"")</f>
        <v/>
      </c>
      <c r="N2199" s="0" t="str">
        <f aca="false">IF(G2199=1,IF(COUNTIF(H$2:H2199,H2199)=1,COUNTIF($H:$H,H2199),""),"")</f>
        <v/>
      </c>
      <c r="O2199" s="0" t="str">
        <f aca="false">IF(G2199=1,IF(COUNTIF(I$2:I2199,I2199)=1,COUNTIF($I:$I,I2199),""),"")</f>
        <v/>
      </c>
      <c r="P2199" s="38" t="str">
        <f aca="false">IF(G2199=1,IF(COUNTIFS(C$2:C2199,C2199,G$2:G2199,1)=1,COUNTIFS($C:$C,C2199,$G:$G,1)+ROW()/10000000,""),"")</f>
        <v/>
      </c>
      <c r="Q2199" s="0" t="str">
        <f aca="false">IF(K2199=1,IF(COUNTIFS(C$2:C2199,C2199,K$2:K2199,1)=1,1,0),"")</f>
        <v/>
      </c>
      <c r="R2199" s="0" t="str">
        <f aca="false">IF(M2199=1,IF(COUNTIFS(C$2:C2199,C2199,M$2:M2199,1)=1,1,0),"")</f>
        <v/>
      </c>
      <c r="S2199" s="0" t="str">
        <f aca="false">IF(L2199=1,IF(COUNTIFS(C$2:C2199,C2199,L$2:L2199,1)=1,1,0),"")</f>
        <v/>
      </c>
      <c r="T2199" s="38" t="str">
        <f aca="false">IF(N2199="","",N2199+ROW()/10000000)</f>
        <v/>
      </c>
      <c r="U2199" s="0" t="str">
        <f aca="false">IF(G2199=1,IF(B2199="",1,0),"")</f>
        <v/>
      </c>
    </row>
    <row r="2200" customFormat="false" ht="15" hidden="false" customHeight="false" outlineLevel="0" collapsed="false">
      <c r="A2200" s="35"/>
      <c r="B2200" s="35"/>
      <c r="G2200" s="0" t="str">
        <f aca="false">IF(A2200="","",IF(AND(A2200&gt;=Debut,A2200&lt;Fin),1,0))</f>
        <v/>
      </c>
      <c r="H2200" s="0" t="str">
        <f aca="false">IF(G2200=1,INT(ROUND((A2200-Debut)*86400,0)/600),"")</f>
        <v/>
      </c>
      <c r="I2200" s="0" t="str">
        <f aca="false">IF(G2200=1,INT(ROUND((A2200-Debut)*86400,0)/3600),"")</f>
        <v/>
      </c>
      <c r="J2200" s="0" t="str">
        <f aca="false">IF(OR(A2200="",B2200=""),"",ROUND((B2200-A2200)*86400,0))</f>
        <v/>
      </c>
      <c r="K2200" s="37" t="str">
        <f aca="false">IF(G2200=1,IF(COUNTIFS($C:$C,C2200,$G:$G,1,$A:$A,"&gt;="&amp;(A2200-FenetreInterm/86400),$A:$A,"&lt;="&amp;A2200)&gt;=NbInterm,1,0),"")</f>
        <v/>
      </c>
      <c r="L2200" s="37" t="str">
        <f aca="false">IF(G2200=1,IF(B2200="",0,IF(J2200&lt;SeuilFugitive,1,0)),"")</f>
        <v/>
      </c>
      <c r="M2200" s="37" t="str">
        <f aca="false">IF(G2200=1,IF(B2200="",IF((Fin-A2200)*24&gt;SeuilFigee,1,0),IF(J2200&gt;SeuilFigee*3600,1,0)),"")</f>
        <v/>
      </c>
      <c r="N2200" s="0" t="str">
        <f aca="false">IF(G2200=1,IF(COUNTIF(H$2:H2200,H2200)=1,COUNTIF($H:$H,H2200),""),"")</f>
        <v/>
      </c>
      <c r="O2200" s="0" t="str">
        <f aca="false">IF(G2200=1,IF(COUNTIF(I$2:I2200,I2200)=1,COUNTIF($I:$I,I2200),""),"")</f>
        <v/>
      </c>
      <c r="P2200" s="38" t="str">
        <f aca="false">IF(G2200=1,IF(COUNTIFS(C$2:C2200,C2200,G$2:G2200,1)=1,COUNTIFS($C:$C,C2200,$G:$G,1)+ROW()/10000000,""),"")</f>
        <v/>
      </c>
      <c r="Q2200" s="0" t="str">
        <f aca="false">IF(K2200=1,IF(COUNTIFS(C$2:C2200,C2200,K$2:K2200,1)=1,1,0),"")</f>
        <v/>
      </c>
      <c r="R2200" s="0" t="str">
        <f aca="false">IF(M2200=1,IF(COUNTIFS(C$2:C2200,C2200,M$2:M2200,1)=1,1,0),"")</f>
        <v/>
      </c>
      <c r="S2200" s="0" t="str">
        <f aca="false">IF(L2200=1,IF(COUNTIFS(C$2:C2200,C2200,L$2:L2200,1)=1,1,0),"")</f>
        <v/>
      </c>
      <c r="T2200" s="38" t="str">
        <f aca="false">IF(N2200="","",N2200+ROW()/10000000)</f>
        <v/>
      </c>
      <c r="U2200" s="0" t="str">
        <f aca="false">IF(G2200=1,IF(B2200="",1,0),"")</f>
        <v/>
      </c>
    </row>
    <row r="2201" customFormat="false" ht="15" hidden="false" customHeight="false" outlineLevel="0" collapsed="false">
      <c r="A2201" s="35"/>
      <c r="B2201" s="35"/>
      <c r="G2201" s="0" t="str">
        <f aca="false">IF(A2201="","",IF(AND(A2201&gt;=Debut,A2201&lt;Fin),1,0))</f>
        <v/>
      </c>
      <c r="H2201" s="0" t="str">
        <f aca="false">IF(G2201=1,INT(ROUND((A2201-Debut)*86400,0)/600),"")</f>
        <v/>
      </c>
      <c r="I2201" s="0" t="str">
        <f aca="false">IF(G2201=1,INT(ROUND((A2201-Debut)*86400,0)/3600),"")</f>
        <v/>
      </c>
      <c r="J2201" s="0" t="str">
        <f aca="false">IF(OR(A2201="",B2201=""),"",ROUND((B2201-A2201)*86400,0))</f>
        <v/>
      </c>
      <c r="K2201" s="37" t="str">
        <f aca="false">IF(G2201=1,IF(COUNTIFS($C:$C,C2201,$G:$G,1,$A:$A,"&gt;="&amp;(A2201-FenetreInterm/86400),$A:$A,"&lt;="&amp;A2201)&gt;=NbInterm,1,0),"")</f>
        <v/>
      </c>
      <c r="L2201" s="37" t="str">
        <f aca="false">IF(G2201=1,IF(B2201="",0,IF(J2201&lt;SeuilFugitive,1,0)),"")</f>
        <v/>
      </c>
      <c r="M2201" s="37" t="str">
        <f aca="false">IF(G2201=1,IF(B2201="",IF((Fin-A2201)*24&gt;SeuilFigee,1,0),IF(J2201&gt;SeuilFigee*3600,1,0)),"")</f>
        <v/>
      </c>
      <c r="N2201" s="0" t="str">
        <f aca="false">IF(G2201=1,IF(COUNTIF(H$2:H2201,H2201)=1,COUNTIF($H:$H,H2201),""),"")</f>
        <v/>
      </c>
      <c r="O2201" s="0" t="str">
        <f aca="false">IF(G2201=1,IF(COUNTIF(I$2:I2201,I2201)=1,COUNTIF($I:$I,I2201),""),"")</f>
        <v/>
      </c>
      <c r="P2201" s="38" t="str">
        <f aca="false">IF(G2201=1,IF(COUNTIFS(C$2:C2201,C2201,G$2:G2201,1)=1,COUNTIFS($C:$C,C2201,$G:$G,1)+ROW()/10000000,""),"")</f>
        <v/>
      </c>
      <c r="Q2201" s="0" t="str">
        <f aca="false">IF(K2201=1,IF(COUNTIFS(C$2:C2201,C2201,K$2:K2201,1)=1,1,0),"")</f>
        <v/>
      </c>
      <c r="R2201" s="0" t="str">
        <f aca="false">IF(M2201=1,IF(COUNTIFS(C$2:C2201,C2201,M$2:M2201,1)=1,1,0),"")</f>
        <v/>
      </c>
      <c r="S2201" s="0" t="str">
        <f aca="false">IF(L2201=1,IF(COUNTIFS(C$2:C2201,C2201,L$2:L2201,1)=1,1,0),"")</f>
        <v/>
      </c>
      <c r="T2201" s="38" t="str">
        <f aca="false">IF(N2201="","",N2201+ROW()/10000000)</f>
        <v/>
      </c>
      <c r="U2201" s="0" t="str">
        <f aca="false">IF(G2201=1,IF(B2201="",1,0),"")</f>
        <v/>
      </c>
    </row>
    <row r="2202" customFormat="false" ht="15" hidden="false" customHeight="false" outlineLevel="0" collapsed="false">
      <c r="A2202" s="35"/>
      <c r="B2202" s="35"/>
      <c r="G2202" s="0" t="str">
        <f aca="false">IF(A2202="","",IF(AND(A2202&gt;=Debut,A2202&lt;Fin),1,0))</f>
        <v/>
      </c>
      <c r="H2202" s="0" t="str">
        <f aca="false">IF(G2202=1,INT(ROUND((A2202-Debut)*86400,0)/600),"")</f>
        <v/>
      </c>
      <c r="I2202" s="0" t="str">
        <f aca="false">IF(G2202=1,INT(ROUND((A2202-Debut)*86400,0)/3600),"")</f>
        <v/>
      </c>
      <c r="J2202" s="0" t="str">
        <f aca="false">IF(OR(A2202="",B2202=""),"",ROUND((B2202-A2202)*86400,0))</f>
        <v/>
      </c>
      <c r="K2202" s="37" t="str">
        <f aca="false">IF(G2202=1,IF(COUNTIFS($C:$C,C2202,$G:$G,1,$A:$A,"&gt;="&amp;(A2202-FenetreInterm/86400),$A:$A,"&lt;="&amp;A2202)&gt;=NbInterm,1,0),"")</f>
        <v/>
      </c>
      <c r="L2202" s="37" t="str">
        <f aca="false">IF(G2202=1,IF(B2202="",0,IF(J2202&lt;SeuilFugitive,1,0)),"")</f>
        <v/>
      </c>
      <c r="M2202" s="37" t="str">
        <f aca="false">IF(G2202=1,IF(B2202="",IF((Fin-A2202)*24&gt;SeuilFigee,1,0),IF(J2202&gt;SeuilFigee*3600,1,0)),"")</f>
        <v/>
      </c>
      <c r="N2202" s="0" t="str">
        <f aca="false">IF(G2202=1,IF(COUNTIF(H$2:H2202,H2202)=1,COUNTIF($H:$H,H2202),""),"")</f>
        <v/>
      </c>
      <c r="O2202" s="0" t="str">
        <f aca="false">IF(G2202=1,IF(COUNTIF(I$2:I2202,I2202)=1,COUNTIF($I:$I,I2202),""),"")</f>
        <v/>
      </c>
      <c r="P2202" s="38" t="str">
        <f aca="false">IF(G2202=1,IF(COUNTIFS(C$2:C2202,C2202,G$2:G2202,1)=1,COUNTIFS($C:$C,C2202,$G:$G,1)+ROW()/10000000,""),"")</f>
        <v/>
      </c>
      <c r="Q2202" s="0" t="str">
        <f aca="false">IF(K2202=1,IF(COUNTIFS(C$2:C2202,C2202,K$2:K2202,1)=1,1,0),"")</f>
        <v/>
      </c>
      <c r="R2202" s="0" t="str">
        <f aca="false">IF(M2202=1,IF(COUNTIFS(C$2:C2202,C2202,M$2:M2202,1)=1,1,0),"")</f>
        <v/>
      </c>
      <c r="S2202" s="0" t="str">
        <f aca="false">IF(L2202=1,IF(COUNTIFS(C$2:C2202,C2202,L$2:L2202,1)=1,1,0),"")</f>
        <v/>
      </c>
      <c r="T2202" s="38" t="str">
        <f aca="false">IF(N2202="","",N2202+ROW()/10000000)</f>
        <v/>
      </c>
      <c r="U2202" s="0" t="str">
        <f aca="false">IF(G2202=1,IF(B2202="",1,0),"")</f>
        <v/>
      </c>
    </row>
    <row r="2203" customFormat="false" ht="15" hidden="false" customHeight="false" outlineLevel="0" collapsed="false">
      <c r="A2203" s="35"/>
      <c r="B2203" s="35"/>
      <c r="G2203" s="0" t="str">
        <f aca="false">IF(A2203="","",IF(AND(A2203&gt;=Debut,A2203&lt;Fin),1,0))</f>
        <v/>
      </c>
      <c r="H2203" s="0" t="str">
        <f aca="false">IF(G2203=1,INT(ROUND((A2203-Debut)*86400,0)/600),"")</f>
        <v/>
      </c>
      <c r="I2203" s="0" t="str">
        <f aca="false">IF(G2203=1,INT(ROUND((A2203-Debut)*86400,0)/3600),"")</f>
        <v/>
      </c>
      <c r="J2203" s="0" t="str">
        <f aca="false">IF(OR(A2203="",B2203=""),"",ROUND((B2203-A2203)*86400,0))</f>
        <v/>
      </c>
      <c r="K2203" s="37" t="str">
        <f aca="false">IF(G2203=1,IF(COUNTIFS($C:$C,C2203,$G:$G,1,$A:$A,"&gt;="&amp;(A2203-FenetreInterm/86400),$A:$A,"&lt;="&amp;A2203)&gt;=NbInterm,1,0),"")</f>
        <v/>
      </c>
      <c r="L2203" s="37" t="str">
        <f aca="false">IF(G2203=1,IF(B2203="",0,IF(J2203&lt;SeuilFugitive,1,0)),"")</f>
        <v/>
      </c>
      <c r="M2203" s="37" t="str">
        <f aca="false">IF(G2203=1,IF(B2203="",IF((Fin-A2203)*24&gt;SeuilFigee,1,0),IF(J2203&gt;SeuilFigee*3600,1,0)),"")</f>
        <v/>
      </c>
      <c r="N2203" s="0" t="str">
        <f aca="false">IF(G2203=1,IF(COUNTIF(H$2:H2203,H2203)=1,COUNTIF($H:$H,H2203),""),"")</f>
        <v/>
      </c>
      <c r="O2203" s="0" t="str">
        <f aca="false">IF(G2203=1,IF(COUNTIF(I$2:I2203,I2203)=1,COUNTIF($I:$I,I2203),""),"")</f>
        <v/>
      </c>
      <c r="P2203" s="38" t="str">
        <f aca="false">IF(G2203=1,IF(COUNTIFS(C$2:C2203,C2203,G$2:G2203,1)=1,COUNTIFS($C:$C,C2203,$G:$G,1)+ROW()/10000000,""),"")</f>
        <v/>
      </c>
      <c r="Q2203" s="0" t="str">
        <f aca="false">IF(K2203=1,IF(COUNTIFS(C$2:C2203,C2203,K$2:K2203,1)=1,1,0),"")</f>
        <v/>
      </c>
      <c r="R2203" s="0" t="str">
        <f aca="false">IF(M2203=1,IF(COUNTIFS(C$2:C2203,C2203,M$2:M2203,1)=1,1,0),"")</f>
        <v/>
      </c>
      <c r="S2203" s="0" t="str">
        <f aca="false">IF(L2203=1,IF(COUNTIFS(C$2:C2203,C2203,L$2:L2203,1)=1,1,0),"")</f>
        <v/>
      </c>
      <c r="T2203" s="38" t="str">
        <f aca="false">IF(N2203="","",N2203+ROW()/10000000)</f>
        <v/>
      </c>
      <c r="U2203" s="0" t="str">
        <f aca="false">IF(G2203=1,IF(B2203="",1,0),"")</f>
        <v/>
      </c>
    </row>
    <row r="2204" customFormat="false" ht="15" hidden="false" customHeight="false" outlineLevel="0" collapsed="false">
      <c r="A2204" s="35"/>
      <c r="B2204" s="35"/>
      <c r="G2204" s="0" t="str">
        <f aca="false">IF(A2204="","",IF(AND(A2204&gt;=Debut,A2204&lt;Fin),1,0))</f>
        <v/>
      </c>
      <c r="H2204" s="0" t="str">
        <f aca="false">IF(G2204=1,INT(ROUND((A2204-Debut)*86400,0)/600),"")</f>
        <v/>
      </c>
      <c r="I2204" s="0" t="str">
        <f aca="false">IF(G2204=1,INT(ROUND((A2204-Debut)*86400,0)/3600),"")</f>
        <v/>
      </c>
      <c r="J2204" s="0" t="str">
        <f aca="false">IF(OR(A2204="",B2204=""),"",ROUND((B2204-A2204)*86400,0))</f>
        <v/>
      </c>
      <c r="K2204" s="37" t="str">
        <f aca="false">IF(G2204=1,IF(COUNTIFS($C:$C,C2204,$G:$G,1,$A:$A,"&gt;="&amp;(A2204-FenetreInterm/86400),$A:$A,"&lt;="&amp;A2204)&gt;=NbInterm,1,0),"")</f>
        <v/>
      </c>
      <c r="L2204" s="37" t="str">
        <f aca="false">IF(G2204=1,IF(B2204="",0,IF(J2204&lt;SeuilFugitive,1,0)),"")</f>
        <v/>
      </c>
      <c r="M2204" s="37" t="str">
        <f aca="false">IF(G2204=1,IF(B2204="",IF((Fin-A2204)*24&gt;SeuilFigee,1,0),IF(J2204&gt;SeuilFigee*3600,1,0)),"")</f>
        <v/>
      </c>
      <c r="N2204" s="0" t="str">
        <f aca="false">IF(G2204=1,IF(COUNTIF(H$2:H2204,H2204)=1,COUNTIF($H:$H,H2204),""),"")</f>
        <v/>
      </c>
      <c r="O2204" s="0" t="str">
        <f aca="false">IF(G2204=1,IF(COUNTIF(I$2:I2204,I2204)=1,COUNTIF($I:$I,I2204),""),"")</f>
        <v/>
      </c>
      <c r="P2204" s="38" t="str">
        <f aca="false">IF(G2204=1,IF(COUNTIFS(C$2:C2204,C2204,G$2:G2204,1)=1,COUNTIFS($C:$C,C2204,$G:$G,1)+ROW()/10000000,""),"")</f>
        <v/>
      </c>
      <c r="Q2204" s="0" t="str">
        <f aca="false">IF(K2204=1,IF(COUNTIFS(C$2:C2204,C2204,K$2:K2204,1)=1,1,0),"")</f>
        <v/>
      </c>
      <c r="R2204" s="0" t="str">
        <f aca="false">IF(M2204=1,IF(COUNTIFS(C$2:C2204,C2204,M$2:M2204,1)=1,1,0),"")</f>
        <v/>
      </c>
      <c r="S2204" s="0" t="str">
        <f aca="false">IF(L2204=1,IF(COUNTIFS(C$2:C2204,C2204,L$2:L2204,1)=1,1,0),"")</f>
        <v/>
      </c>
      <c r="T2204" s="38" t="str">
        <f aca="false">IF(N2204="","",N2204+ROW()/10000000)</f>
        <v/>
      </c>
      <c r="U2204" s="0" t="str">
        <f aca="false">IF(G2204=1,IF(B2204="",1,0),"")</f>
        <v/>
      </c>
    </row>
    <row r="2205" customFormat="false" ht="15" hidden="false" customHeight="false" outlineLevel="0" collapsed="false">
      <c r="A2205" s="35"/>
      <c r="B2205" s="35"/>
      <c r="G2205" s="0" t="str">
        <f aca="false">IF(A2205="","",IF(AND(A2205&gt;=Debut,A2205&lt;Fin),1,0))</f>
        <v/>
      </c>
      <c r="H2205" s="0" t="str">
        <f aca="false">IF(G2205=1,INT(ROUND((A2205-Debut)*86400,0)/600),"")</f>
        <v/>
      </c>
      <c r="I2205" s="0" t="str">
        <f aca="false">IF(G2205=1,INT(ROUND((A2205-Debut)*86400,0)/3600),"")</f>
        <v/>
      </c>
      <c r="J2205" s="0" t="str">
        <f aca="false">IF(OR(A2205="",B2205=""),"",ROUND((B2205-A2205)*86400,0))</f>
        <v/>
      </c>
      <c r="K2205" s="37" t="str">
        <f aca="false">IF(G2205=1,IF(COUNTIFS($C:$C,C2205,$G:$G,1,$A:$A,"&gt;="&amp;(A2205-FenetreInterm/86400),$A:$A,"&lt;="&amp;A2205)&gt;=NbInterm,1,0),"")</f>
        <v/>
      </c>
      <c r="L2205" s="37" t="str">
        <f aca="false">IF(G2205=1,IF(B2205="",0,IF(J2205&lt;SeuilFugitive,1,0)),"")</f>
        <v/>
      </c>
      <c r="M2205" s="37" t="str">
        <f aca="false">IF(G2205=1,IF(B2205="",IF((Fin-A2205)*24&gt;SeuilFigee,1,0),IF(J2205&gt;SeuilFigee*3600,1,0)),"")</f>
        <v/>
      </c>
      <c r="N2205" s="0" t="str">
        <f aca="false">IF(G2205=1,IF(COUNTIF(H$2:H2205,H2205)=1,COUNTIF($H:$H,H2205),""),"")</f>
        <v/>
      </c>
      <c r="O2205" s="0" t="str">
        <f aca="false">IF(G2205=1,IF(COUNTIF(I$2:I2205,I2205)=1,COUNTIF($I:$I,I2205),""),"")</f>
        <v/>
      </c>
      <c r="P2205" s="38" t="str">
        <f aca="false">IF(G2205=1,IF(COUNTIFS(C$2:C2205,C2205,G$2:G2205,1)=1,COUNTIFS($C:$C,C2205,$G:$G,1)+ROW()/10000000,""),"")</f>
        <v/>
      </c>
      <c r="Q2205" s="0" t="str">
        <f aca="false">IF(K2205=1,IF(COUNTIFS(C$2:C2205,C2205,K$2:K2205,1)=1,1,0),"")</f>
        <v/>
      </c>
      <c r="R2205" s="0" t="str">
        <f aca="false">IF(M2205=1,IF(COUNTIFS(C$2:C2205,C2205,M$2:M2205,1)=1,1,0),"")</f>
        <v/>
      </c>
      <c r="S2205" s="0" t="str">
        <f aca="false">IF(L2205=1,IF(COUNTIFS(C$2:C2205,C2205,L$2:L2205,1)=1,1,0),"")</f>
        <v/>
      </c>
      <c r="T2205" s="38" t="str">
        <f aca="false">IF(N2205="","",N2205+ROW()/10000000)</f>
        <v/>
      </c>
      <c r="U2205" s="0" t="str">
        <f aca="false">IF(G2205=1,IF(B2205="",1,0),"")</f>
        <v/>
      </c>
    </row>
    <row r="2206" customFormat="false" ht="15" hidden="false" customHeight="false" outlineLevel="0" collapsed="false">
      <c r="A2206" s="35"/>
      <c r="B2206" s="35"/>
      <c r="G2206" s="0" t="str">
        <f aca="false">IF(A2206="","",IF(AND(A2206&gt;=Debut,A2206&lt;Fin),1,0))</f>
        <v/>
      </c>
      <c r="H2206" s="0" t="str">
        <f aca="false">IF(G2206=1,INT(ROUND((A2206-Debut)*86400,0)/600),"")</f>
        <v/>
      </c>
      <c r="I2206" s="0" t="str">
        <f aca="false">IF(G2206=1,INT(ROUND((A2206-Debut)*86400,0)/3600),"")</f>
        <v/>
      </c>
      <c r="J2206" s="0" t="str">
        <f aca="false">IF(OR(A2206="",B2206=""),"",ROUND((B2206-A2206)*86400,0))</f>
        <v/>
      </c>
      <c r="K2206" s="37" t="str">
        <f aca="false">IF(G2206=1,IF(COUNTIFS($C:$C,C2206,$G:$G,1,$A:$A,"&gt;="&amp;(A2206-FenetreInterm/86400),$A:$A,"&lt;="&amp;A2206)&gt;=NbInterm,1,0),"")</f>
        <v/>
      </c>
      <c r="L2206" s="37" t="str">
        <f aca="false">IF(G2206=1,IF(B2206="",0,IF(J2206&lt;SeuilFugitive,1,0)),"")</f>
        <v/>
      </c>
      <c r="M2206" s="37" t="str">
        <f aca="false">IF(G2206=1,IF(B2206="",IF((Fin-A2206)*24&gt;SeuilFigee,1,0),IF(J2206&gt;SeuilFigee*3600,1,0)),"")</f>
        <v/>
      </c>
      <c r="N2206" s="0" t="str">
        <f aca="false">IF(G2206=1,IF(COUNTIF(H$2:H2206,H2206)=1,COUNTIF($H:$H,H2206),""),"")</f>
        <v/>
      </c>
      <c r="O2206" s="0" t="str">
        <f aca="false">IF(G2206=1,IF(COUNTIF(I$2:I2206,I2206)=1,COUNTIF($I:$I,I2206),""),"")</f>
        <v/>
      </c>
      <c r="P2206" s="38" t="str">
        <f aca="false">IF(G2206=1,IF(COUNTIFS(C$2:C2206,C2206,G$2:G2206,1)=1,COUNTIFS($C:$C,C2206,$G:$G,1)+ROW()/10000000,""),"")</f>
        <v/>
      </c>
      <c r="Q2206" s="0" t="str">
        <f aca="false">IF(K2206=1,IF(COUNTIFS(C$2:C2206,C2206,K$2:K2206,1)=1,1,0),"")</f>
        <v/>
      </c>
      <c r="R2206" s="0" t="str">
        <f aca="false">IF(M2206=1,IF(COUNTIFS(C$2:C2206,C2206,M$2:M2206,1)=1,1,0),"")</f>
        <v/>
      </c>
      <c r="S2206" s="0" t="str">
        <f aca="false">IF(L2206=1,IF(COUNTIFS(C$2:C2206,C2206,L$2:L2206,1)=1,1,0),"")</f>
        <v/>
      </c>
      <c r="T2206" s="38" t="str">
        <f aca="false">IF(N2206="","",N2206+ROW()/10000000)</f>
        <v/>
      </c>
      <c r="U2206" s="0" t="str">
        <f aca="false">IF(G2206=1,IF(B2206="",1,0),"")</f>
        <v/>
      </c>
    </row>
    <row r="2207" customFormat="false" ht="15" hidden="false" customHeight="false" outlineLevel="0" collapsed="false">
      <c r="A2207" s="35"/>
      <c r="B2207" s="35"/>
      <c r="G2207" s="0" t="str">
        <f aca="false">IF(A2207="","",IF(AND(A2207&gt;=Debut,A2207&lt;Fin),1,0))</f>
        <v/>
      </c>
      <c r="H2207" s="0" t="str">
        <f aca="false">IF(G2207=1,INT(ROUND((A2207-Debut)*86400,0)/600),"")</f>
        <v/>
      </c>
      <c r="I2207" s="0" t="str">
        <f aca="false">IF(G2207=1,INT(ROUND((A2207-Debut)*86400,0)/3600),"")</f>
        <v/>
      </c>
      <c r="J2207" s="0" t="str">
        <f aca="false">IF(OR(A2207="",B2207=""),"",ROUND((B2207-A2207)*86400,0))</f>
        <v/>
      </c>
      <c r="K2207" s="37" t="str">
        <f aca="false">IF(G2207=1,IF(COUNTIFS($C:$C,C2207,$G:$G,1,$A:$A,"&gt;="&amp;(A2207-FenetreInterm/86400),$A:$A,"&lt;="&amp;A2207)&gt;=NbInterm,1,0),"")</f>
        <v/>
      </c>
      <c r="L2207" s="37" t="str">
        <f aca="false">IF(G2207=1,IF(B2207="",0,IF(J2207&lt;SeuilFugitive,1,0)),"")</f>
        <v/>
      </c>
      <c r="M2207" s="37" t="str">
        <f aca="false">IF(G2207=1,IF(B2207="",IF((Fin-A2207)*24&gt;SeuilFigee,1,0),IF(J2207&gt;SeuilFigee*3600,1,0)),"")</f>
        <v/>
      </c>
      <c r="N2207" s="0" t="str">
        <f aca="false">IF(G2207=1,IF(COUNTIF(H$2:H2207,H2207)=1,COUNTIF($H:$H,H2207),""),"")</f>
        <v/>
      </c>
      <c r="O2207" s="0" t="str">
        <f aca="false">IF(G2207=1,IF(COUNTIF(I$2:I2207,I2207)=1,COUNTIF($I:$I,I2207),""),"")</f>
        <v/>
      </c>
      <c r="P2207" s="38" t="str">
        <f aca="false">IF(G2207=1,IF(COUNTIFS(C$2:C2207,C2207,G$2:G2207,1)=1,COUNTIFS($C:$C,C2207,$G:$G,1)+ROW()/10000000,""),"")</f>
        <v/>
      </c>
      <c r="Q2207" s="0" t="str">
        <f aca="false">IF(K2207=1,IF(COUNTIFS(C$2:C2207,C2207,K$2:K2207,1)=1,1,0),"")</f>
        <v/>
      </c>
      <c r="R2207" s="0" t="str">
        <f aca="false">IF(M2207=1,IF(COUNTIFS(C$2:C2207,C2207,M$2:M2207,1)=1,1,0),"")</f>
        <v/>
      </c>
      <c r="S2207" s="0" t="str">
        <f aca="false">IF(L2207=1,IF(COUNTIFS(C$2:C2207,C2207,L$2:L2207,1)=1,1,0),"")</f>
        <v/>
      </c>
      <c r="T2207" s="38" t="str">
        <f aca="false">IF(N2207="","",N2207+ROW()/10000000)</f>
        <v/>
      </c>
      <c r="U2207" s="0" t="str">
        <f aca="false">IF(G2207=1,IF(B2207="",1,0),"")</f>
        <v/>
      </c>
    </row>
    <row r="2208" customFormat="false" ht="15" hidden="false" customHeight="false" outlineLevel="0" collapsed="false">
      <c r="A2208" s="35"/>
      <c r="B2208" s="35"/>
      <c r="G2208" s="0" t="str">
        <f aca="false">IF(A2208="","",IF(AND(A2208&gt;=Debut,A2208&lt;Fin),1,0))</f>
        <v/>
      </c>
      <c r="H2208" s="0" t="str">
        <f aca="false">IF(G2208=1,INT(ROUND((A2208-Debut)*86400,0)/600),"")</f>
        <v/>
      </c>
      <c r="I2208" s="0" t="str">
        <f aca="false">IF(G2208=1,INT(ROUND((A2208-Debut)*86400,0)/3600),"")</f>
        <v/>
      </c>
      <c r="J2208" s="0" t="str">
        <f aca="false">IF(OR(A2208="",B2208=""),"",ROUND((B2208-A2208)*86400,0))</f>
        <v/>
      </c>
      <c r="K2208" s="37" t="str">
        <f aca="false">IF(G2208=1,IF(COUNTIFS($C:$C,C2208,$G:$G,1,$A:$A,"&gt;="&amp;(A2208-FenetreInterm/86400),$A:$A,"&lt;="&amp;A2208)&gt;=NbInterm,1,0),"")</f>
        <v/>
      </c>
      <c r="L2208" s="37" t="str">
        <f aca="false">IF(G2208=1,IF(B2208="",0,IF(J2208&lt;SeuilFugitive,1,0)),"")</f>
        <v/>
      </c>
      <c r="M2208" s="37" t="str">
        <f aca="false">IF(G2208=1,IF(B2208="",IF((Fin-A2208)*24&gt;SeuilFigee,1,0),IF(J2208&gt;SeuilFigee*3600,1,0)),"")</f>
        <v/>
      </c>
      <c r="N2208" s="0" t="str">
        <f aca="false">IF(G2208=1,IF(COUNTIF(H$2:H2208,H2208)=1,COUNTIF($H:$H,H2208),""),"")</f>
        <v/>
      </c>
      <c r="O2208" s="0" t="str">
        <f aca="false">IF(G2208=1,IF(COUNTIF(I$2:I2208,I2208)=1,COUNTIF($I:$I,I2208),""),"")</f>
        <v/>
      </c>
      <c r="P2208" s="38" t="str">
        <f aca="false">IF(G2208=1,IF(COUNTIFS(C$2:C2208,C2208,G$2:G2208,1)=1,COUNTIFS($C:$C,C2208,$G:$G,1)+ROW()/10000000,""),"")</f>
        <v/>
      </c>
      <c r="Q2208" s="0" t="str">
        <f aca="false">IF(K2208=1,IF(COUNTIFS(C$2:C2208,C2208,K$2:K2208,1)=1,1,0),"")</f>
        <v/>
      </c>
      <c r="R2208" s="0" t="str">
        <f aca="false">IF(M2208=1,IF(COUNTIFS(C$2:C2208,C2208,M$2:M2208,1)=1,1,0),"")</f>
        <v/>
      </c>
      <c r="S2208" s="0" t="str">
        <f aca="false">IF(L2208=1,IF(COUNTIFS(C$2:C2208,C2208,L$2:L2208,1)=1,1,0),"")</f>
        <v/>
      </c>
      <c r="T2208" s="38" t="str">
        <f aca="false">IF(N2208="","",N2208+ROW()/10000000)</f>
        <v/>
      </c>
      <c r="U2208" s="0" t="str">
        <f aca="false">IF(G2208=1,IF(B2208="",1,0),"")</f>
        <v/>
      </c>
    </row>
    <row r="2209" customFormat="false" ht="15" hidden="false" customHeight="false" outlineLevel="0" collapsed="false">
      <c r="A2209" s="35"/>
      <c r="B2209" s="35"/>
      <c r="G2209" s="0" t="str">
        <f aca="false">IF(A2209="","",IF(AND(A2209&gt;=Debut,A2209&lt;Fin),1,0))</f>
        <v/>
      </c>
      <c r="H2209" s="0" t="str">
        <f aca="false">IF(G2209=1,INT(ROUND((A2209-Debut)*86400,0)/600),"")</f>
        <v/>
      </c>
      <c r="I2209" s="0" t="str">
        <f aca="false">IF(G2209=1,INT(ROUND((A2209-Debut)*86400,0)/3600),"")</f>
        <v/>
      </c>
      <c r="J2209" s="0" t="str">
        <f aca="false">IF(OR(A2209="",B2209=""),"",ROUND((B2209-A2209)*86400,0))</f>
        <v/>
      </c>
      <c r="K2209" s="37" t="str">
        <f aca="false">IF(G2209=1,IF(COUNTIFS($C:$C,C2209,$G:$G,1,$A:$A,"&gt;="&amp;(A2209-FenetreInterm/86400),$A:$A,"&lt;="&amp;A2209)&gt;=NbInterm,1,0),"")</f>
        <v/>
      </c>
      <c r="L2209" s="37" t="str">
        <f aca="false">IF(G2209=1,IF(B2209="",0,IF(J2209&lt;SeuilFugitive,1,0)),"")</f>
        <v/>
      </c>
      <c r="M2209" s="37" t="str">
        <f aca="false">IF(G2209=1,IF(B2209="",IF((Fin-A2209)*24&gt;SeuilFigee,1,0),IF(J2209&gt;SeuilFigee*3600,1,0)),"")</f>
        <v/>
      </c>
      <c r="N2209" s="0" t="str">
        <f aca="false">IF(G2209=1,IF(COUNTIF(H$2:H2209,H2209)=1,COUNTIF($H:$H,H2209),""),"")</f>
        <v/>
      </c>
      <c r="O2209" s="0" t="str">
        <f aca="false">IF(G2209=1,IF(COUNTIF(I$2:I2209,I2209)=1,COUNTIF($I:$I,I2209),""),"")</f>
        <v/>
      </c>
      <c r="P2209" s="38" t="str">
        <f aca="false">IF(G2209=1,IF(COUNTIFS(C$2:C2209,C2209,G$2:G2209,1)=1,COUNTIFS($C:$C,C2209,$G:$G,1)+ROW()/10000000,""),"")</f>
        <v/>
      </c>
      <c r="Q2209" s="0" t="str">
        <f aca="false">IF(K2209=1,IF(COUNTIFS(C$2:C2209,C2209,K$2:K2209,1)=1,1,0),"")</f>
        <v/>
      </c>
      <c r="R2209" s="0" t="str">
        <f aca="false">IF(M2209=1,IF(COUNTIFS(C$2:C2209,C2209,M$2:M2209,1)=1,1,0),"")</f>
        <v/>
      </c>
      <c r="S2209" s="0" t="str">
        <f aca="false">IF(L2209=1,IF(COUNTIFS(C$2:C2209,C2209,L$2:L2209,1)=1,1,0),"")</f>
        <v/>
      </c>
      <c r="T2209" s="38" t="str">
        <f aca="false">IF(N2209="","",N2209+ROW()/10000000)</f>
        <v/>
      </c>
      <c r="U2209" s="0" t="str">
        <f aca="false">IF(G2209=1,IF(B2209="",1,0),"")</f>
        <v/>
      </c>
    </row>
    <row r="2210" customFormat="false" ht="15" hidden="false" customHeight="false" outlineLevel="0" collapsed="false">
      <c r="A2210" s="35"/>
      <c r="B2210" s="35"/>
      <c r="G2210" s="0" t="str">
        <f aca="false">IF(A2210="","",IF(AND(A2210&gt;=Debut,A2210&lt;Fin),1,0))</f>
        <v/>
      </c>
      <c r="H2210" s="0" t="str">
        <f aca="false">IF(G2210=1,INT(ROUND((A2210-Debut)*86400,0)/600),"")</f>
        <v/>
      </c>
      <c r="I2210" s="0" t="str">
        <f aca="false">IF(G2210=1,INT(ROUND((A2210-Debut)*86400,0)/3600),"")</f>
        <v/>
      </c>
      <c r="J2210" s="0" t="str">
        <f aca="false">IF(OR(A2210="",B2210=""),"",ROUND((B2210-A2210)*86400,0))</f>
        <v/>
      </c>
      <c r="K2210" s="37" t="str">
        <f aca="false">IF(G2210=1,IF(COUNTIFS($C:$C,C2210,$G:$G,1,$A:$A,"&gt;="&amp;(A2210-FenetreInterm/86400),$A:$A,"&lt;="&amp;A2210)&gt;=NbInterm,1,0),"")</f>
        <v/>
      </c>
      <c r="L2210" s="37" t="str">
        <f aca="false">IF(G2210=1,IF(B2210="",0,IF(J2210&lt;SeuilFugitive,1,0)),"")</f>
        <v/>
      </c>
      <c r="M2210" s="37" t="str">
        <f aca="false">IF(G2210=1,IF(B2210="",IF((Fin-A2210)*24&gt;SeuilFigee,1,0),IF(J2210&gt;SeuilFigee*3600,1,0)),"")</f>
        <v/>
      </c>
      <c r="N2210" s="0" t="str">
        <f aca="false">IF(G2210=1,IF(COUNTIF(H$2:H2210,H2210)=1,COUNTIF($H:$H,H2210),""),"")</f>
        <v/>
      </c>
      <c r="O2210" s="0" t="str">
        <f aca="false">IF(G2210=1,IF(COUNTIF(I$2:I2210,I2210)=1,COUNTIF($I:$I,I2210),""),"")</f>
        <v/>
      </c>
      <c r="P2210" s="38" t="str">
        <f aca="false">IF(G2210=1,IF(COUNTIFS(C$2:C2210,C2210,G$2:G2210,1)=1,COUNTIFS($C:$C,C2210,$G:$G,1)+ROW()/10000000,""),"")</f>
        <v/>
      </c>
      <c r="Q2210" s="0" t="str">
        <f aca="false">IF(K2210=1,IF(COUNTIFS(C$2:C2210,C2210,K$2:K2210,1)=1,1,0),"")</f>
        <v/>
      </c>
      <c r="R2210" s="0" t="str">
        <f aca="false">IF(M2210=1,IF(COUNTIFS(C$2:C2210,C2210,M$2:M2210,1)=1,1,0),"")</f>
        <v/>
      </c>
      <c r="S2210" s="0" t="str">
        <f aca="false">IF(L2210=1,IF(COUNTIFS(C$2:C2210,C2210,L$2:L2210,1)=1,1,0),"")</f>
        <v/>
      </c>
      <c r="T2210" s="38" t="str">
        <f aca="false">IF(N2210="","",N2210+ROW()/10000000)</f>
        <v/>
      </c>
      <c r="U2210" s="0" t="str">
        <f aca="false">IF(G2210=1,IF(B2210="",1,0),"")</f>
        <v/>
      </c>
    </row>
    <row r="2211" customFormat="false" ht="15" hidden="false" customHeight="false" outlineLevel="0" collapsed="false">
      <c r="A2211" s="35"/>
      <c r="B2211" s="35"/>
      <c r="G2211" s="0" t="str">
        <f aca="false">IF(A2211="","",IF(AND(A2211&gt;=Debut,A2211&lt;Fin),1,0))</f>
        <v/>
      </c>
      <c r="H2211" s="0" t="str">
        <f aca="false">IF(G2211=1,INT(ROUND((A2211-Debut)*86400,0)/600),"")</f>
        <v/>
      </c>
      <c r="I2211" s="0" t="str">
        <f aca="false">IF(G2211=1,INT(ROUND((A2211-Debut)*86400,0)/3600),"")</f>
        <v/>
      </c>
      <c r="J2211" s="0" t="str">
        <f aca="false">IF(OR(A2211="",B2211=""),"",ROUND((B2211-A2211)*86400,0))</f>
        <v/>
      </c>
      <c r="K2211" s="37" t="str">
        <f aca="false">IF(G2211=1,IF(COUNTIFS($C:$C,C2211,$G:$G,1,$A:$A,"&gt;="&amp;(A2211-FenetreInterm/86400),$A:$A,"&lt;="&amp;A2211)&gt;=NbInterm,1,0),"")</f>
        <v/>
      </c>
      <c r="L2211" s="37" t="str">
        <f aca="false">IF(G2211=1,IF(B2211="",0,IF(J2211&lt;SeuilFugitive,1,0)),"")</f>
        <v/>
      </c>
      <c r="M2211" s="37" t="str">
        <f aca="false">IF(G2211=1,IF(B2211="",IF((Fin-A2211)*24&gt;SeuilFigee,1,0),IF(J2211&gt;SeuilFigee*3600,1,0)),"")</f>
        <v/>
      </c>
      <c r="N2211" s="0" t="str">
        <f aca="false">IF(G2211=1,IF(COUNTIF(H$2:H2211,H2211)=1,COUNTIF($H:$H,H2211),""),"")</f>
        <v/>
      </c>
      <c r="O2211" s="0" t="str">
        <f aca="false">IF(G2211=1,IF(COUNTIF(I$2:I2211,I2211)=1,COUNTIF($I:$I,I2211),""),"")</f>
        <v/>
      </c>
      <c r="P2211" s="38" t="str">
        <f aca="false">IF(G2211=1,IF(COUNTIFS(C$2:C2211,C2211,G$2:G2211,1)=1,COUNTIFS($C:$C,C2211,$G:$G,1)+ROW()/10000000,""),"")</f>
        <v/>
      </c>
      <c r="Q2211" s="0" t="str">
        <f aca="false">IF(K2211=1,IF(COUNTIFS(C$2:C2211,C2211,K$2:K2211,1)=1,1,0),"")</f>
        <v/>
      </c>
      <c r="R2211" s="0" t="str">
        <f aca="false">IF(M2211=1,IF(COUNTIFS(C$2:C2211,C2211,M$2:M2211,1)=1,1,0),"")</f>
        <v/>
      </c>
      <c r="S2211" s="0" t="str">
        <f aca="false">IF(L2211=1,IF(COUNTIFS(C$2:C2211,C2211,L$2:L2211,1)=1,1,0),"")</f>
        <v/>
      </c>
      <c r="T2211" s="38" t="str">
        <f aca="false">IF(N2211="","",N2211+ROW()/10000000)</f>
        <v/>
      </c>
      <c r="U2211" s="0" t="str">
        <f aca="false">IF(G2211=1,IF(B2211="",1,0),"")</f>
        <v/>
      </c>
    </row>
    <row r="2212" customFormat="false" ht="15" hidden="false" customHeight="false" outlineLevel="0" collapsed="false">
      <c r="A2212" s="35"/>
      <c r="B2212" s="35"/>
      <c r="G2212" s="0" t="str">
        <f aca="false">IF(A2212="","",IF(AND(A2212&gt;=Debut,A2212&lt;Fin),1,0))</f>
        <v/>
      </c>
      <c r="H2212" s="0" t="str">
        <f aca="false">IF(G2212=1,INT(ROUND((A2212-Debut)*86400,0)/600),"")</f>
        <v/>
      </c>
      <c r="I2212" s="0" t="str">
        <f aca="false">IF(G2212=1,INT(ROUND((A2212-Debut)*86400,0)/3600),"")</f>
        <v/>
      </c>
      <c r="J2212" s="0" t="str">
        <f aca="false">IF(OR(A2212="",B2212=""),"",ROUND((B2212-A2212)*86400,0))</f>
        <v/>
      </c>
      <c r="K2212" s="37" t="str">
        <f aca="false">IF(G2212=1,IF(COUNTIFS($C:$C,C2212,$G:$G,1,$A:$A,"&gt;="&amp;(A2212-FenetreInterm/86400),$A:$A,"&lt;="&amp;A2212)&gt;=NbInterm,1,0),"")</f>
        <v/>
      </c>
      <c r="L2212" s="37" t="str">
        <f aca="false">IF(G2212=1,IF(B2212="",0,IF(J2212&lt;SeuilFugitive,1,0)),"")</f>
        <v/>
      </c>
      <c r="M2212" s="37" t="str">
        <f aca="false">IF(G2212=1,IF(B2212="",IF((Fin-A2212)*24&gt;SeuilFigee,1,0),IF(J2212&gt;SeuilFigee*3600,1,0)),"")</f>
        <v/>
      </c>
      <c r="N2212" s="0" t="str">
        <f aca="false">IF(G2212=1,IF(COUNTIF(H$2:H2212,H2212)=1,COUNTIF($H:$H,H2212),""),"")</f>
        <v/>
      </c>
      <c r="O2212" s="0" t="str">
        <f aca="false">IF(G2212=1,IF(COUNTIF(I$2:I2212,I2212)=1,COUNTIF($I:$I,I2212),""),"")</f>
        <v/>
      </c>
      <c r="P2212" s="38" t="str">
        <f aca="false">IF(G2212=1,IF(COUNTIFS(C$2:C2212,C2212,G$2:G2212,1)=1,COUNTIFS($C:$C,C2212,$G:$G,1)+ROW()/10000000,""),"")</f>
        <v/>
      </c>
      <c r="Q2212" s="0" t="str">
        <f aca="false">IF(K2212=1,IF(COUNTIFS(C$2:C2212,C2212,K$2:K2212,1)=1,1,0),"")</f>
        <v/>
      </c>
      <c r="R2212" s="0" t="str">
        <f aca="false">IF(M2212=1,IF(COUNTIFS(C$2:C2212,C2212,M$2:M2212,1)=1,1,0),"")</f>
        <v/>
      </c>
      <c r="S2212" s="0" t="str">
        <f aca="false">IF(L2212=1,IF(COUNTIFS(C$2:C2212,C2212,L$2:L2212,1)=1,1,0),"")</f>
        <v/>
      </c>
      <c r="T2212" s="38" t="str">
        <f aca="false">IF(N2212="","",N2212+ROW()/10000000)</f>
        <v/>
      </c>
      <c r="U2212" s="0" t="str">
        <f aca="false">IF(G2212=1,IF(B2212="",1,0),"")</f>
        <v/>
      </c>
    </row>
    <row r="2213" customFormat="false" ht="15" hidden="false" customHeight="false" outlineLevel="0" collapsed="false">
      <c r="A2213" s="35"/>
      <c r="B2213" s="35"/>
      <c r="G2213" s="0" t="str">
        <f aca="false">IF(A2213="","",IF(AND(A2213&gt;=Debut,A2213&lt;Fin),1,0))</f>
        <v/>
      </c>
      <c r="H2213" s="0" t="str">
        <f aca="false">IF(G2213=1,INT(ROUND((A2213-Debut)*86400,0)/600),"")</f>
        <v/>
      </c>
      <c r="I2213" s="0" t="str">
        <f aca="false">IF(G2213=1,INT(ROUND((A2213-Debut)*86400,0)/3600),"")</f>
        <v/>
      </c>
      <c r="J2213" s="0" t="str">
        <f aca="false">IF(OR(A2213="",B2213=""),"",ROUND((B2213-A2213)*86400,0))</f>
        <v/>
      </c>
      <c r="K2213" s="37" t="str">
        <f aca="false">IF(G2213=1,IF(COUNTIFS($C:$C,C2213,$G:$G,1,$A:$A,"&gt;="&amp;(A2213-FenetreInterm/86400),$A:$A,"&lt;="&amp;A2213)&gt;=NbInterm,1,0),"")</f>
        <v/>
      </c>
      <c r="L2213" s="37" t="str">
        <f aca="false">IF(G2213=1,IF(B2213="",0,IF(J2213&lt;SeuilFugitive,1,0)),"")</f>
        <v/>
      </c>
      <c r="M2213" s="37" t="str">
        <f aca="false">IF(G2213=1,IF(B2213="",IF((Fin-A2213)*24&gt;SeuilFigee,1,0),IF(J2213&gt;SeuilFigee*3600,1,0)),"")</f>
        <v/>
      </c>
      <c r="N2213" s="0" t="str">
        <f aca="false">IF(G2213=1,IF(COUNTIF(H$2:H2213,H2213)=1,COUNTIF($H:$H,H2213),""),"")</f>
        <v/>
      </c>
      <c r="O2213" s="0" t="str">
        <f aca="false">IF(G2213=1,IF(COUNTIF(I$2:I2213,I2213)=1,COUNTIF($I:$I,I2213),""),"")</f>
        <v/>
      </c>
      <c r="P2213" s="38" t="str">
        <f aca="false">IF(G2213=1,IF(COUNTIFS(C$2:C2213,C2213,G$2:G2213,1)=1,COUNTIFS($C:$C,C2213,$G:$G,1)+ROW()/10000000,""),"")</f>
        <v/>
      </c>
      <c r="Q2213" s="0" t="str">
        <f aca="false">IF(K2213=1,IF(COUNTIFS(C$2:C2213,C2213,K$2:K2213,1)=1,1,0),"")</f>
        <v/>
      </c>
      <c r="R2213" s="0" t="str">
        <f aca="false">IF(M2213=1,IF(COUNTIFS(C$2:C2213,C2213,M$2:M2213,1)=1,1,0),"")</f>
        <v/>
      </c>
      <c r="S2213" s="0" t="str">
        <f aca="false">IF(L2213=1,IF(COUNTIFS(C$2:C2213,C2213,L$2:L2213,1)=1,1,0),"")</f>
        <v/>
      </c>
      <c r="T2213" s="38" t="str">
        <f aca="false">IF(N2213="","",N2213+ROW()/10000000)</f>
        <v/>
      </c>
      <c r="U2213" s="0" t="str">
        <f aca="false">IF(G2213=1,IF(B2213="",1,0),"")</f>
        <v/>
      </c>
    </row>
    <row r="2214" customFormat="false" ht="15" hidden="false" customHeight="false" outlineLevel="0" collapsed="false">
      <c r="A2214" s="35"/>
      <c r="B2214" s="35"/>
      <c r="G2214" s="0" t="str">
        <f aca="false">IF(A2214="","",IF(AND(A2214&gt;=Debut,A2214&lt;Fin),1,0))</f>
        <v/>
      </c>
      <c r="H2214" s="0" t="str">
        <f aca="false">IF(G2214=1,INT(ROUND((A2214-Debut)*86400,0)/600),"")</f>
        <v/>
      </c>
      <c r="I2214" s="0" t="str">
        <f aca="false">IF(G2214=1,INT(ROUND((A2214-Debut)*86400,0)/3600),"")</f>
        <v/>
      </c>
      <c r="J2214" s="0" t="str">
        <f aca="false">IF(OR(A2214="",B2214=""),"",ROUND((B2214-A2214)*86400,0))</f>
        <v/>
      </c>
      <c r="K2214" s="37" t="str">
        <f aca="false">IF(G2214=1,IF(COUNTIFS($C:$C,C2214,$G:$G,1,$A:$A,"&gt;="&amp;(A2214-FenetreInterm/86400),$A:$A,"&lt;="&amp;A2214)&gt;=NbInterm,1,0),"")</f>
        <v/>
      </c>
      <c r="L2214" s="37" t="str">
        <f aca="false">IF(G2214=1,IF(B2214="",0,IF(J2214&lt;SeuilFugitive,1,0)),"")</f>
        <v/>
      </c>
      <c r="M2214" s="37" t="str">
        <f aca="false">IF(G2214=1,IF(B2214="",IF((Fin-A2214)*24&gt;SeuilFigee,1,0),IF(J2214&gt;SeuilFigee*3600,1,0)),"")</f>
        <v/>
      </c>
      <c r="N2214" s="0" t="str">
        <f aca="false">IF(G2214=1,IF(COUNTIF(H$2:H2214,H2214)=1,COUNTIF($H:$H,H2214),""),"")</f>
        <v/>
      </c>
      <c r="O2214" s="0" t="str">
        <f aca="false">IF(G2214=1,IF(COUNTIF(I$2:I2214,I2214)=1,COUNTIF($I:$I,I2214),""),"")</f>
        <v/>
      </c>
      <c r="P2214" s="38" t="str">
        <f aca="false">IF(G2214=1,IF(COUNTIFS(C$2:C2214,C2214,G$2:G2214,1)=1,COUNTIFS($C:$C,C2214,$G:$G,1)+ROW()/10000000,""),"")</f>
        <v/>
      </c>
      <c r="Q2214" s="0" t="str">
        <f aca="false">IF(K2214=1,IF(COUNTIFS(C$2:C2214,C2214,K$2:K2214,1)=1,1,0),"")</f>
        <v/>
      </c>
      <c r="R2214" s="0" t="str">
        <f aca="false">IF(M2214=1,IF(COUNTIFS(C$2:C2214,C2214,M$2:M2214,1)=1,1,0),"")</f>
        <v/>
      </c>
      <c r="S2214" s="0" t="str">
        <f aca="false">IF(L2214=1,IF(COUNTIFS(C$2:C2214,C2214,L$2:L2214,1)=1,1,0),"")</f>
        <v/>
      </c>
      <c r="T2214" s="38" t="str">
        <f aca="false">IF(N2214="","",N2214+ROW()/10000000)</f>
        <v/>
      </c>
      <c r="U2214" s="0" t="str">
        <f aca="false">IF(G2214=1,IF(B2214="",1,0),"")</f>
        <v/>
      </c>
    </row>
    <row r="2215" customFormat="false" ht="15" hidden="false" customHeight="false" outlineLevel="0" collapsed="false">
      <c r="A2215" s="35"/>
      <c r="B2215" s="35"/>
      <c r="G2215" s="0" t="str">
        <f aca="false">IF(A2215="","",IF(AND(A2215&gt;=Debut,A2215&lt;Fin),1,0))</f>
        <v/>
      </c>
      <c r="H2215" s="0" t="str">
        <f aca="false">IF(G2215=1,INT(ROUND((A2215-Debut)*86400,0)/600),"")</f>
        <v/>
      </c>
      <c r="I2215" s="0" t="str">
        <f aca="false">IF(G2215=1,INT(ROUND((A2215-Debut)*86400,0)/3600),"")</f>
        <v/>
      </c>
      <c r="J2215" s="0" t="str">
        <f aca="false">IF(OR(A2215="",B2215=""),"",ROUND((B2215-A2215)*86400,0))</f>
        <v/>
      </c>
      <c r="K2215" s="37" t="str">
        <f aca="false">IF(G2215=1,IF(COUNTIFS($C:$C,C2215,$G:$G,1,$A:$A,"&gt;="&amp;(A2215-FenetreInterm/86400),$A:$A,"&lt;="&amp;A2215)&gt;=NbInterm,1,0),"")</f>
        <v/>
      </c>
      <c r="L2215" s="37" t="str">
        <f aca="false">IF(G2215=1,IF(B2215="",0,IF(J2215&lt;SeuilFugitive,1,0)),"")</f>
        <v/>
      </c>
      <c r="M2215" s="37" t="str">
        <f aca="false">IF(G2215=1,IF(B2215="",IF((Fin-A2215)*24&gt;SeuilFigee,1,0),IF(J2215&gt;SeuilFigee*3600,1,0)),"")</f>
        <v/>
      </c>
      <c r="N2215" s="0" t="str">
        <f aca="false">IF(G2215=1,IF(COUNTIF(H$2:H2215,H2215)=1,COUNTIF($H:$H,H2215),""),"")</f>
        <v/>
      </c>
      <c r="O2215" s="0" t="str">
        <f aca="false">IF(G2215=1,IF(COUNTIF(I$2:I2215,I2215)=1,COUNTIF($I:$I,I2215),""),"")</f>
        <v/>
      </c>
      <c r="P2215" s="38" t="str">
        <f aca="false">IF(G2215=1,IF(COUNTIFS(C$2:C2215,C2215,G$2:G2215,1)=1,COUNTIFS($C:$C,C2215,$G:$G,1)+ROW()/10000000,""),"")</f>
        <v/>
      </c>
      <c r="Q2215" s="0" t="str">
        <f aca="false">IF(K2215=1,IF(COUNTIFS(C$2:C2215,C2215,K$2:K2215,1)=1,1,0),"")</f>
        <v/>
      </c>
      <c r="R2215" s="0" t="str">
        <f aca="false">IF(M2215=1,IF(COUNTIFS(C$2:C2215,C2215,M$2:M2215,1)=1,1,0),"")</f>
        <v/>
      </c>
      <c r="S2215" s="0" t="str">
        <f aca="false">IF(L2215=1,IF(COUNTIFS(C$2:C2215,C2215,L$2:L2215,1)=1,1,0),"")</f>
        <v/>
      </c>
      <c r="T2215" s="38" t="str">
        <f aca="false">IF(N2215="","",N2215+ROW()/10000000)</f>
        <v/>
      </c>
      <c r="U2215" s="0" t="str">
        <f aca="false">IF(G2215=1,IF(B2215="",1,0),"")</f>
        <v/>
      </c>
    </row>
    <row r="2216" customFormat="false" ht="15" hidden="false" customHeight="false" outlineLevel="0" collapsed="false">
      <c r="A2216" s="35"/>
      <c r="B2216" s="35"/>
      <c r="G2216" s="0" t="str">
        <f aca="false">IF(A2216="","",IF(AND(A2216&gt;=Debut,A2216&lt;Fin),1,0))</f>
        <v/>
      </c>
      <c r="H2216" s="0" t="str">
        <f aca="false">IF(G2216=1,INT(ROUND((A2216-Debut)*86400,0)/600),"")</f>
        <v/>
      </c>
      <c r="I2216" s="0" t="str">
        <f aca="false">IF(G2216=1,INT(ROUND((A2216-Debut)*86400,0)/3600),"")</f>
        <v/>
      </c>
      <c r="J2216" s="0" t="str">
        <f aca="false">IF(OR(A2216="",B2216=""),"",ROUND((B2216-A2216)*86400,0))</f>
        <v/>
      </c>
      <c r="K2216" s="37" t="str">
        <f aca="false">IF(G2216=1,IF(COUNTIFS($C:$C,C2216,$G:$G,1,$A:$A,"&gt;="&amp;(A2216-FenetreInterm/86400),$A:$A,"&lt;="&amp;A2216)&gt;=NbInterm,1,0),"")</f>
        <v/>
      </c>
      <c r="L2216" s="37" t="str">
        <f aca="false">IF(G2216=1,IF(B2216="",0,IF(J2216&lt;SeuilFugitive,1,0)),"")</f>
        <v/>
      </c>
      <c r="M2216" s="37" t="str">
        <f aca="false">IF(G2216=1,IF(B2216="",IF((Fin-A2216)*24&gt;SeuilFigee,1,0),IF(J2216&gt;SeuilFigee*3600,1,0)),"")</f>
        <v/>
      </c>
      <c r="N2216" s="0" t="str">
        <f aca="false">IF(G2216=1,IF(COUNTIF(H$2:H2216,H2216)=1,COUNTIF($H:$H,H2216),""),"")</f>
        <v/>
      </c>
      <c r="O2216" s="0" t="str">
        <f aca="false">IF(G2216=1,IF(COUNTIF(I$2:I2216,I2216)=1,COUNTIF($I:$I,I2216),""),"")</f>
        <v/>
      </c>
      <c r="P2216" s="38" t="str">
        <f aca="false">IF(G2216=1,IF(COUNTIFS(C$2:C2216,C2216,G$2:G2216,1)=1,COUNTIFS($C:$C,C2216,$G:$G,1)+ROW()/10000000,""),"")</f>
        <v/>
      </c>
      <c r="Q2216" s="0" t="str">
        <f aca="false">IF(K2216=1,IF(COUNTIFS(C$2:C2216,C2216,K$2:K2216,1)=1,1,0),"")</f>
        <v/>
      </c>
      <c r="R2216" s="0" t="str">
        <f aca="false">IF(M2216=1,IF(COUNTIFS(C$2:C2216,C2216,M$2:M2216,1)=1,1,0),"")</f>
        <v/>
      </c>
      <c r="S2216" s="0" t="str">
        <f aca="false">IF(L2216=1,IF(COUNTIFS(C$2:C2216,C2216,L$2:L2216,1)=1,1,0),"")</f>
        <v/>
      </c>
      <c r="T2216" s="38" t="str">
        <f aca="false">IF(N2216="","",N2216+ROW()/10000000)</f>
        <v/>
      </c>
      <c r="U2216" s="0" t="str">
        <f aca="false">IF(G2216=1,IF(B2216="",1,0),"")</f>
        <v/>
      </c>
    </row>
    <row r="2217" customFormat="false" ht="15" hidden="false" customHeight="false" outlineLevel="0" collapsed="false">
      <c r="A2217" s="35"/>
      <c r="B2217" s="35"/>
      <c r="G2217" s="0" t="str">
        <f aca="false">IF(A2217="","",IF(AND(A2217&gt;=Debut,A2217&lt;Fin),1,0))</f>
        <v/>
      </c>
      <c r="H2217" s="0" t="str">
        <f aca="false">IF(G2217=1,INT(ROUND((A2217-Debut)*86400,0)/600),"")</f>
        <v/>
      </c>
      <c r="I2217" s="0" t="str">
        <f aca="false">IF(G2217=1,INT(ROUND((A2217-Debut)*86400,0)/3600),"")</f>
        <v/>
      </c>
      <c r="J2217" s="0" t="str">
        <f aca="false">IF(OR(A2217="",B2217=""),"",ROUND((B2217-A2217)*86400,0))</f>
        <v/>
      </c>
      <c r="K2217" s="37" t="str">
        <f aca="false">IF(G2217=1,IF(COUNTIFS($C:$C,C2217,$G:$G,1,$A:$A,"&gt;="&amp;(A2217-FenetreInterm/86400),$A:$A,"&lt;="&amp;A2217)&gt;=NbInterm,1,0),"")</f>
        <v/>
      </c>
      <c r="L2217" s="37" t="str">
        <f aca="false">IF(G2217=1,IF(B2217="",0,IF(J2217&lt;SeuilFugitive,1,0)),"")</f>
        <v/>
      </c>
      <c r="M2217" s="37" t="str">
        <f aca="false">IF(G2217=1,IF(B2217="",IF((Fin-A2217)*24&gt;SeuilFigee,1,0),IF(J2217&gt;SeuilFigee*3600,1,0)),"")</f>
        <v/>
      </c>
      <c r="N2217" s="0" t="str">
        <f aca="false">IF(G2217=1,IF(COUNTIF(H$2:H2217,H2217)=1,COUNTIF($H:$H,H2217),""),"")</f>
        <v/>
      </c>
      <c r="O2217" s="0" t="str">
        <f aca="false">IF(G2217=1,IF(COUNTIF(I$2:I2217,I2217)=1,COUNTIF($I:$I,I2217),""),"")</f>
        <v/>
      </c>
      <c r="P2217" s="38" t="str">
        <f aca="false">IF(G2217=1,IF(COUNTIFS(C$2:C2217,C2217,G$2:G2217,1)=1,COUNTIFS($C:$C,C2217,$G:$G,1)+ROW()/10000000,""),"")</f>
        <v/>
      </c>
      <c r="Q2217" s="0" t="str">
        <f aca="false">IF(K2217=1,IF(COUNTIFS(C$2:C2217,C2217,K$2:K2217,1)=1,1,0),"")</f>
        <v/>
      </c>
      <c r="R2217" s="0" t="str">
        <f aca="false">IF(M2217=1,IF(COUNTIFS(C$2:C2217,C2217,M$2:M2217,1)=1,1,0),"")</f>
        <v/>
      </c>
      <c r="S2217" s="0" t="str">
        <f aca="false">IF(L2217=1,IF(COUNTIFS(C$2:C2217,C2217,L$2:L2217,1)=1,1,0),"")</f>
        <v/>
      </c>
      <c r="T2217" s="38" t="str">
        <f aca="false">IF(N2217="","",N2217+ROW()/10000000)</f>
        <v/>
      </c>
      <c r="U2217" s="0" t="str">
        <f aca="false">IF(G2217=1,IF(B2217="",1,0),"")</f>
        <v/>
      </c>
    </row>
    <row r="2218" customFormat="false" ht="15" hidden="false" customHeight="false" outlineLevel="0" collapsed="false">
      <c r="A2218" s="35"/>
      <c r="B2218" s="35"/>
      <c r="G2218" s="0" t="str">
        <f aca="false">IF(A2218="","",IF(AND(A2218&gt;=Debut,A2218&lt;Fin),1,0))</f>
        <v/>
      </c>
      <c r="H2218" s="0" t="str">
        <f aca="false">IF(G2218=1,INT(ROUND((A2218-Debut)*86400,0)/600),"")</f>
        <v/>
      </c>
      <c r="I2218" s="0" t="str">
        <f aca="false">IF(G2218=1,INT(ROUND((A2218-Debut)*86400,0)/3600),"")</f>
        <v/>
      </c>
      <c r="J2218" s="0" t="str">
        <f aca="false">IF(OR(A2218="",B2218=""),"",ROUND((B2218-A2218)*86400,0))</f>
        <v/>
      </c>
      <c r="K2218" s="37" t="str">
        <f aca="false">IF(G2218=1,IF(COUNTIFS($C:$C,C2218,$G:$G,1,$A:$A,"&gt;="&amp;(A2218-FenetreInterm/86400),$A:$A,"&lt;="&amp;A2218)&gt;=NbInterm,1,0),"")</f>
        <v/>
      </c>
      <c r="L2218" s="37" t="str">
        <f aca="false">IF(G2218=1,IF(B2218="",0,IF(J2218&lt;SeuilFugitive,1,0)),"")</f>
        <v/>
      </c>
      <c r="M2218" s="37" t="str">
        <f aca="false">IF(G2218=1,IF(B2218="",IF((Fin-A2218)*24&gt;SeuilFigee,1,0),IF(J2218&gt;SeuilFigee*3600,1,0)),"")</f>
        <v/>
      </c>
      <c r="N2218" s="0" t="str">
        <f aca="false">IF(G2218=1,IF(COUNTIF(H$2:H2218,H2218)=1,COUNTIF($H:$H,H2218),""),"")</f>
        <v/>
      </c>
      <c r="O2218" s="0" t="str">
        <f aca="false">IF(G2218=1,IF(COUNTIF(I$2:I2218,I2218)=1,COUNTIF($I:$I,I2218),""),"")</f>
        <v/>
      </c>
      <c r="P2218" s="38" t="str">
        <f aca="false">IF(G2218=1,IF(COUNTIFS(C$2:C2218,C2218,G$2:G2218,1)=1,COUNTIFS($C:$C,C2218,$G:$G,1)+ROW()/10000000,""),"")</f>
        <v/>
      </c>
      <c r="Q2218" s="0" t="str">
        <f aca="false">IF(K2218=1,IF(COUNTIFS(C$2:C2218,C2218,K$2:K2218,1)=1,1,0),"")</f>
        <v/>
      </c>
      <c r="R2218" s="0" t="str">
        <f aca="false">IF(M2218=1,IF(COUNTIFS(C$2:C2218,C2218,M$2:M2218,1)=1,1,0),"")</f>
        <v/>
      </c>
      <c r="S2218" s="0" t="str">
        <f aca="false">IF(L2218=1,IF(COUNTIFS(C$2:C2218,C2218,L$2:L2218,1)=1,1,0),"")</f>
        <v/>
      </c>
      <c r="T2218" s="38" t="str">
        <f aca="false">IF(N2218="","",N2218+ROW()/10000000)</f>
        <v/>
      </c>
      <c r="U2218" s="0" t="str">
        <f aca="false">IF(G2218=1,IF(B2218="",1,0),"")</f>
        <v/>
      </c>
    </row>
    <row r="2219" customFormat="false" ht="15" hidden="false" customHeight="false" outlineLevel="0" collapsed="false">
      <c r="A2219" s="35"/>
      <c r="B2219" s="35"/>
      <c r="G2219" s="0" t="str">
        <f aca="false">IF(A2219="","",IF(AND(A2219&gt;=Debut,A2219&lt;Fin),1,0))</f>
        <v/>
      </c>
      <c r="H2219" s="0" t="str">
        <f aca="false">IF(G2219=1,INT(ROUND((A2219-Debut)*86400,0)/600),"")</f>
        <v/>
      </c>
      <c r="I2219" s="0" t="str">
        <f aca="false">IF(G2219=1,INT(ROUND((A2219-Debut)*86400,0)/3600),"")</f>
        <v/>
      </c>
      <c r="J2219" s="0" t="str">
        <f aca="false">IF(OR(A2219="",B2219=""),"",ROUND((B2219-A2219)*86400,0))</f>
        <v/>
      </c>
      <c r="K2219" s="37" t="str">
        <f aca="false">IF(G2219=1,IF(COUNTIFS($C:$C,C2219,$G:$G,1,$A:$A,"&gt;="&amp;(A2219-FenetreInterm/86400),$A:$A,"&lt;="&amp;A2219)&gt;=NbInterm,1,0),"")</f>
        <v/>
      </c>
      <c r="L2219" s="37" t="str">
        <f aca="false">IF(G2219=1,IF(B2219="",0,IF(J2219&lt;SeuilFugitive,1,0)),"")</f>
        <v/>
      </c>
      <c r="M2219" s="37" t="str">
        <f aca="false">IF(G2219=1,IF(B2219="",IF((Fin-A2219)*24&gt;SeuilFigee,1,0),IF(J2219&gt;SeuilFigee*3600,1,0)),"")</f>
        <v/>
      </c>
      <c r="N2219" s="0" t="str">
        <f aca="false">IF(G2219=1,IF(COUNTIF(H$2:H2219,H2219)=1,COUNTIF($H:$H,H2219),""),"")</f>
        <v/>
      </c>
      <c r="O2219" s="0" t="str">
        <f aca="false">IF(G2219=1,IF(COUNTIF(I$2:I2219,I2219)=1,COUNTIF($I:$I,I2219),""),"")</f>
        <v/>
      </c>
      <c r="P2219" s="38" t="str">
        <f aca="false">IF(G2219=1,IF(COUNTIFS(C$2:C2219,C2219,G$2:G2219,1)=1,COUNTIFS($C:$C,C2219,$G:$G,1)+ROW()/10000000,""),"")</f>
        <v/>
      </c>
      <c r="Q2219" s="0" t="str">
        <f aca="false">IF(K2219=1,IF(COUNTIFS(C$2:C2219,C2219,K$2:K2219,1)=1,1,0),"")</f>
        <v/>
      </c>
      <c r="R2219" s="0" t="str">
        <f aca="false">IF(M2219=1,IF(COUNTIFS(C$2:C2219,C2219,M$2:M2219,1)=1,1,0),"")</f>
        <v/>
      </c>
      <c r="S2219" s="0" t="str">
        <f aca="false">IF(L2219=1,IF(COUNTIFS(C$2:C2219,C2219,L$2:L2219,1)=1,1,0),"")</f>
        <v/>
      </c>
      <c r="T2219" s="38" t="str">
        <f aca="false">IF(N2219="","",N2219+ROW()/10000000)</f>
        <v/>
      </c>
      <c r="U2219" s="0" t="str">
        <f aca="false">IF(G2219=1,IF(B2219="",1,0),"")</f>
        <v/>
      </c>
    </row>
    <row r="2220" customFormat="false" ht="15" hidden="false" customHeight="false" outlineLevel="0" collapsed="false">
      <c r="A2220" s="35"/>
      <c r="B2220" s="35"/>
      <c r="G2220" s="0" t="str">
        <f aca="false">IF(A2220="","",IF(AND(A2220&gt;=Debut,A2220&lt;Fin),1,0))</f>
        <v/>
      </c>
      <c r="H2220" s="0" t="str">
        <f aca="false">IF(G2220=1,INT(ROUND((A2220-Debut)*86400,0)/600),"")</f>
        <v/>
      </c>
      <c r="I2220" s="0" t="str">
        <f aca="false">IF(G2220=1,INT(ROUND((A2220-Debut)*86400,0)/3600),"")</f>
        <v/>
      </c>
      <c r="J2220" s="0" t="str">
        <f aca="false">IF(OR(A2220="",B2220=""),"",ROUND((B2220-A2220)*86400,0))</f>
        <v/>
      </c>
      <c r="K2220" s="37" t="str">
        <f aca="false">IF(G2220=1,IF(COUNTIFS($C:$C,C2220,$G:$G,1,$A:$A,"&gt;="&amp;(A2220-FenetreInterm/86400),$A:$A,"&lt;="&amp;A2220)&gt;=NbInterm,1,0),"")</f>
        <v/>
      </c>
      <c r="L2220" s="37" t="str">
        <f aca="false">IF(G2220=1,IF(B2220="",0,IF(J2220&lt;SeuilFugitive,1,0)),"")</f>
        <v/>
      </c>
      <c r="M2220" s="37" t="str">
        <f aca="false">IF(G2220=1,IF(B2220="",IF((Fin-A2220)*24&gt;SeuilFigee,1,0),IF(J2220&gt;SeuilFigee*3600,1,0)),"")</f>
        <v/>
      </c>
      <c r="N2220" s="0" t="str">
        <f aca="false">IF(G2220=1,IF(COUNTIF(H$2:H2220,H2220)=1,COUNTIF($H:$H,H2220),""),"")</f>
        <v/>
      </c>
      <c r="O2220" s="0" t="str">
        <f aca="false">IF(G2220=1,IF(COUNTIF(I$2:I2220,I2220)=1,COUNTIF($I:$I,I2220),""),"")</f>
        <v/>
      </c>
      <c r="P2220" s="38" t="str">
        <f aca="false">IF(G2220=1,IF(COUNTIFS(C$2:C2220,C2220,G$2:G2220,1)=1,COUNTIFS($C:$C,C2220,$G:$G,1)+ROW()/10000000,""),"")</f>
        <v/>
      </c>
      <c r="Q2220" s="0" t="str">
        <f aca="false">IF(K2220=1,IF(COUNTIFS(C$2:C2220,C2220,K$2:K2220,1)=1,1,0),"")</f>
        <v/>
      </c>
      <c r="R2220" s="0" t="str">
        <f aca="false">IF(M2220=1,IF(COUNTIFS(C$2:C2220,C2220,M$2:M2220,1)=1,1,0),"")</f>
        <v/>
      </c>
      <c r="S2220" s="0" t="str">
        <f aca="false">IF(L2220=1,IF(COUNTIFS(C$2:C2220,C2220,L$2:L2220,1)=1,1,0),"")</f>
        <v/>
      </c>
      <c r="T2220" s="38" t="str">
        <f aca="false">IF(N2220="","",N2220+ROW()/10000000)</f>
        <v/>
      </c>
      <c r="U2220" s="0" t="str">
        <f aca="false">IF(G2220=1,IF(B2220="",1,0),"")</f>
        <v/>
      </c>
    </row>
    <row r="2221" customFormat="false" ht="15" hidden="false" customHeight="false" outlineLevel="0" collapsed="false">
      <c r="A2221" s="35"/>
      <c r="B2221" s="35"/>
      <c r="G2221" s="0" t="str">
        <f aca="false">IF(A2221="","",IF(AND(A2221&gt;=Debut,A2221&lt;Fin),1,0))</f>
        <v/>
      </c>
      <c r="H2221" s="0" t="str">
        <f aca="false">IF(G2221=1,INT(ROUND((A2221-Debut)*86400,0)/600),"")</f>
        <v/>
      </c>
      <c r="I2221" s="0" t="str">
        <f aca="false">IF(G2221=1,INT(ROUND((A2221-Debut)*86400,0)/3600),"")</f>
        <v/>
      </c>
      <c r="J2221" s="0" t="str">
        <f aca="false">IF(OR(A2221="",B2221=""),"",ROUND((B2221-A2221)*86400,0))</f>
        <v/>
      </c>
      <c r="K2221" s="37" t="str">
        <f aca="false">IF(G2221=1,IF(COUNTIFS($C:$C,C2221,$G:$G,1,$A:$A,"&gt;="&amp;(A2221-FenetreInterm/86400),$A:$A,"&lt;="&amp;A2221)&gt;=NbInterm,1,0),"")</f>
        <v/>
      </c>
      <c r="L2221" s="37" t="str">
        <f aca="false">IF(G2221=1,IF(B2221="",0,IF(J2221&lt;SeuilFugitive,1,0)),"")</f>
        <v/>
      </c>
      <c r="M2221" s="37" t="str">
        <f aca="false">IF(G2221=1,IF(B2221="",IF((Fin-A2221)*24&gt;SeuilFigee,1,0),IF(J2221&gt;SeuilFigee*3600,1,0)),"")</f>
        <v/>
      </c>
      <c r="N2221" s="0" t="str">
        <f aca="false">IF(G2221=1,IF(COUNTIF(H$2:H2221,H2221)=1,COUNTIF($H:$H,H2221),""),"")</f>
        <v/>
      </c>
      <c r="O2221" s="0" t="str">
        <f aca="false">IF(G2221=1,IF(COUNTIF(I$2:I2221,I2221)=1,COUNTIF($I:$I,I2221),""),"")</f>
        <v/>
      </c>
      <c r="P2221" s="38" t="str">
        <f aca="false">IF(G2221=1,IF(COUNTIFS(C$2:C2221,C2221,G$2:G2221,1)=1,COUNTIFS($C:$C,C2221,$G:$G,1)+ROW()/10000000,""),"")</f>
        <v/>
      </c>
      <c r="Q2221" s="0" t="str">
        <f aca="false">IF(K2221=1,IF(COUNTIFS(C$2:C2221,C2221,K$2:K2221,1)=1,1,0),"")</f>
        <v/>
      </c>
      <c r="R2221" s="0" t="str">
        <f aca="false">IF(M2221=1,IF(COUNTIFS(C$2:C2221,C2221,M$2:M2221,1)=1,1,0),"")</f>
        <v/>
      </c>
      <c r="S2221" s="0" t="str">
        <f aca="false">IF(L2221=1,IF(COUNTIFS(C$2:C2221,C2221,L$2:L2221,1)=1,1,0),"")</f>
        <v/>
      </c>
      <c r="T2221" s="38" t="str">
        <f aca="false">IF(N2221="","",N2221+ROW()/10000000)</f>
        <v/>
      </c>
      <c r="U2221" s="0" t="str">
        <f aca="false">IF(G2221=1,IF(B2221="",1,0),"")</f>
        <v/>
      </c>
    </row>
    <row r="2222" customFormat="false" ht="15" hidden="false" customHeight="false" outlineLevel="0" collapsed="false">
      <c r="A2222" s="35"/>
      <c r="B2222" s="35"/>
      <c r="G2222" s="0" t="str">
        <f aca="false">IF(A2222="","",IF(AND(A2222&gt;=Debut,A2222&lt;Fin),1,0))</f>
        <v/>
      </c>
      <c r="H2222" s="0" t="str">
        <f aca="false">IF(G2222=1,INT(ROUND((A2222-Debut)*86400,0)/600),"")</f>
        <v/>
      </c>
      <c r="I2222" s="0" t="str">
        <f aca="false">IF(G2222=1,INT(ROUND((A2222-Debut)*86400,0)/3600),"")</f>
        <v/>
      </c>
      <c r="J2222" s="0" t="str">
        <f aca="false">IF(OR(A2222="",B2222=""),"",ROUND((B2222-A2222)*86400,0))</f>
        <v/>
      </c>
      <c r="K2222" s="37" t="str">
        <f aca="false">IF(G2222=1,IF(COUNTIFS($C:$C,C2222,$G:$G,1,$A:$A,"&gt;="&amp;(A2222-FenetreInterm/86400),$A:$A,"&lt;="&amp;A2222)&gt;=NbInterm,1,0),"")</f>
        <v/>
      </c>
      <c r="L2222" s="37" t="str">
        <f aca="false">IF(G2222=1,IF(B2222="",0,IF(J2222&lt;SeuilFugitive,1,0)),"")</f>
        <v/>
      </c>
      <c r="M2222" s="37" t="str">
        <f aca="false">IF(G2222=1,IF(B2222="",IF((Fin-A2222)*24&gt;SeuilFigee,1,0),IF(J2222&gt;SeuilFigee*3600,1,0)),"")</f>
        <v/>
      </c>
      <c r="N2222" s="0" t="str">
        <f aca="false">IF(G2222=1,IF(COUNTIF(H$2:H2222,H2222)=1,COUNTIF($H:$H,H2222),""),"")</f>
        <v/>
      </c>
      <c r="O2222" s="0" t="str">
        <f aca="false">IF(G2222=1,IF(COUNTIF(I$2:I2222,I2222)=1,COUNTIF($I:$I,I2222),""),"")</f>
        <v/>
      </c>
      <c r="P2222" s="38" t="str">
        <f aca="false">IF(G2222=1,IF(COUNTIFS(C$2:C2222,C2222,G$2:G2222,1)=1,COUNTIFS($C:$C,C2222,$G:$G,1)+ROW()/10000000,""),"")</f>
        <v/>
      </c>
      <c r="Q2222" s="0" t="str">
        <f aca="false">IF(K2222=1,IF(COUNTIFS(C$2:C2222,C2222,K$2:K2222,1)=1,1,0),"")</f>
        <v/>
      </c>
      <c r="R2222" s="0" t="str">
        <f aca="false">IF(M2222=1,IF(COUNTIFS(C$2:C2222,C2222,M$2:M2222,1)=1,1,0),"")</f>
        <v/>
      </c>
      <c r="S2222" s="0" t="str">
        <f aca="false">IF(L2222=1,IF(COUNTIFS(C$2:C2222,C2222,L$2:L2222,1)=1,1,0),"")</f>
        <v/>
      </c>
      <c r="T2222" s="38" t="str">
        <f aca="false">IF(N2222="","",N2222+ROW()/10000000)</f>
        <v/>
      </c>
      <c r="U2222" s="0" t="str">
        <f aca="false">IF(G2222=1,IF(B2222="",1,0),"")</f>
        <v/>
      </c>
    </row>
    <row r="2223" customFormat="false" ht="15" hidden="false" customHeight="false" outlineLevel="0" collapsed="false">
      <c r="A2223" s="35"/>
      <c r="B2223" s="35"/>
      <c r="G2223" s="0" t="str">
        <f aca="false">IF(A2223="","",IF(AND(A2223&gt;=Debut,A2223&lt;Fin),1,0))</f>
        <v/>
      </c>
      <c r="H2223" s="0" t="str">
        <f aca="false">IF(G2223=1,INT(ROUND((A2223-Debut)*86400,0)/600),"")</f>
        <v/>
      </c>
      <c r="I2223" s="0" t="str">
        <f aca="false">IF(G2223=1,INT(ROUND((A2223-Debut)*86400,0)/3600),"")</f>
        <v/>
      </c>
      <c r="J2223" s="0" t="str">
        <f aca="false">IF(OR(A2223="",B2223=""),"",ROUND((B2223-A2223)*86400,0))</f>
        <v/>
      </c>
      <c r="K2223" s="37" t="str">
        <f aca="false">IF(G2223=1,IF(COUNTIFS($C:$C,C2223,$G:$G,1,$A:$A,"&gt;="&amp;(A2223-FenetreInterm/86400),$A:$A,"&lt;="&amp;A2223)&gt;=NbInterm,1,0),"")</f>
        <v/>
      </c>
      <c r="L2223" s="37" t="str">
        <f aca="false">IF(G2223=1,IF(B2223="",0,IF(J2223&lt;SeuilFugitive,1,0)),"")</f>
        <v/>
      </c>
      <c r="M2223" s="37" t="str">
        <f aca="false">IF(G2223=1,IF(B2223="",IF((Fin-A2223)*24&gt;SeuilFigee,1,0),IF(J2223&gt;SeuilFigee*3600,1,0)),"")</f>
        <v/>
      </c>
      <c r="N2223" s="0" t="str">
        <f aca="false">IF(G2223=1,IF(COUNTIF(H$2:H2223,H2223)=1,COUNTIF($H:$H,H2223),""),"")</f>
        <v/>
      </c>
      <c r="O2223" s="0" t="str">
        <f aca="false">IF(G2223=1,IF(COUNTIF(I$2:I2223,I2223)=1,COUNTIF($I:$I,I2223),""),"")</f>
        <v/>
      </c>
      <c r="P2223" s="38" t="str">
        <f aca="false">IF(G2223=1,IF(COUNTIFS(C$2:C2223,C2223,G$2:G2223,1)=1,COUNTIFS($C:$C,C2223,$G:$G,1)+ROW()/10000000,""),"")</f>
        <v/>
      </c>
      <c r="Q2223" s="0" t="str">
        <f aca="false">IF(K2223=1,IF(COUNTIFS(C$2:C2223,C2223,K$2:K2223,1)=1,1,0),"")</f>
        <v/>
      </c>
      <c r="R2223" s="0" t="str">
        <f aca="false">IF(M2223=1,IF(COUNTIFS(C$2:C2223,C2223,M$2:M2223,1)=1,1,0),"")</f>
        <v/>
      </c>
      <c r="S2223" s="0" t="str">
        <f aca="false">IF(L2223=1,IF(COUNTIFS(C$2:C2223,C2223,L$2:L2223,1)=1,1,0),"")</f>
        <v/>
      </c>
      <c r="T2223" s="38" t="str">
        <f aca="false">IF(N2223="","",N2223+ROW()/10000000)</f>
        <v/>
      </c>
      <c r="U2223" s="0" t="str">
        <f aca="false">IF(G2223=1,IF(B2223="",1,0),"")</f>
        <v/>
      </c>
    </row>
    <row r="2224" customFormat="false" ht="15" hidden="false" customHeight="false" outlineLevel="0" collapsed="false">
      <c r="A2224" s="35"/>
      <c r="B2224" s="35"/>
      <c r="G2224" s="0" t="str">
        <f aca="false">IF(A2224="","",IF(AND(A2224&gt;=Debut,A2224&lt;Fin),1,0))</f>
        <v/>
      </c>
      <c r="H2224" s="0" t="str">
        <f aca="false">IF(G2224=1,INT(ROUND((A2224-Debut)*86400,0)/600),"")</f>
        <v/>
      </c>
      <c r="I2224" s="0" t="str">
        <f aca="false">IF(G2224=1,INT(ROUND((A2224-Debut)*86400,0)/3600),"")</f>
        <v/>
      </c>
      <c r="J2224" s="0" t="str">
        <f aca="false">IF(OR(A2224="",B2224=""),"",ROUND((B2224-A2224)*86400,0))</f>
        <v/>
      </c>
      <c r="K2224" s="37" t="str">
        <f aca="false">IF(G2224=1,IF(COUNTIFS($C:$C,C2224,$G:$G,1,$A:$A,"&gt;="&amp;(A2224-FenetreInterm/86400),$A:$A,"&lt;="&amp;A2224)&gt;=NbInterm,1,0),"")</f>
        <v/>
      </c>
      <c r="L2224" s="37" t="str">
        <f aca="false">IF(G2224=1,IF(B2224="",0,IF(J2224&lt;SeuilFugitive,1,0)),"")</f>
        <v/>
      </c>
      <c r="M2224" s="37" t="str">
        <f aca="false">IF(G2224=1,IF(B2224="",IF((Fin-A2224)*24&gt;SeuilFigee,1,0),IF(J2224&gt;SeuilFigee*3600,1,0)),"")</f>
        <v/>
      </c>
      <c r="N2224" s="0" t="str">
        <f aca="false">IF(G2224=1,IF(COUNTIF(H$2:H2224,H2224)=1,COUNTIF($H:$H,H2224),""),"")</f>
        <v/>
      </c>
      <c r="O2224" s="0" t="str">
        <f aca="false">IF(G2224=1,IF(COUNTIF(I$2:I2224,I2224)=1,COUNTIF($I:$I,I2224),""),"")</f>
        <v/>
      </c>
      <c r="P2224" s="38" t="str">
        <f aca="false">IF(G2224=1,IF(COUNTIFS(C$2:C2224,C2224,G$2:G2224,1)=1,COUNTIFS($C:$C,C2224,$G:$G,1)+ROW()/10000000,""),"")</f>
        <v/>
      </c>
      <c r="Q2224" s="0" t="str">
        <f aca="false">IF(K2224=1,IF(COUNTIFS(C$2:C2224,C2224,K$2:K2224,1)=1,1,0),"")</f>
        <v/>
      </c>
      <c r="R2224" s="0" t="str">
        <f aca="false">IF(M2224=1,IF(COUNTIFS(C$2:C2224,C2224,M$2:M2224,1)=1,1,0),"")</f>
        <v/>
      </c>
      <c r="S2224" s="0" t="str">
        <f aca="false">IF(L2224=1,IF(COUNTIFS(C$2:C2224,C2224,L$2:L2224,1)=1,1,0),"")</f>
        <v/>
      </c>
      <c r="T2224" s="38" t="str">
        <f aca="false">IF(N2224="","",N2224+ROW()/10000000)</f>
        <v/>
      </c>
      <c r="U2224" s="0" t="str">
        <f aca="false">IF(G2224=1,IF(B2224="",1,0),"")</f>
        <v/>
      </c>
    </row>
    <row r="2225" customFormat="false" ht="15" hidden="false" customHeight="false" outlineLevel="0" collapsed="false">
      <c r="A2225" s="35"/>
      <c r="B2225" s="35"/>
      <c r="G2225" s="0" t="str">
        <f aca="false">IF(A2225="","",IF(AND(A2225&gt;=Debut,A2225&lt;Fin),1,0))</f>
        <v/>
      </c>
      <c r="H2225" s="0" t="str">
        <f aca="false">IF(G2225=1,INT(ROUND((A2225-Debut)*86400,0)/600),"")</f>
        <v/>
      </c>
      <c r="I2225" s="0" t="str">
        <f aca="false">IF(G2225=1,INT(ROUND((A2225-Debut)*86400,0)/3600),"")</f>
        <v/>
      </c>
      <c r="J2225" s="0" t="str">
        <f aca="false">IF(OR(A2225="",B2225=""),"",ROUND((B2225-A2225)*86400,0))</f>
        <v/>
      </c>
      <c r="K2225" s="37" t="str">
        <f aca="false">IF(G2225=1,IF(COUNTIFS($C:$C,C2225,$G:$G,1,$A:$A,"&gt;="&amp;(A2225-FenetreInterm/86400),$A:$A,"&lt;="&amp;A2225)&gt;=NbInterm,1,0),"")</f>
        <v/>
      </c>
      <c r="L2225" s="37" t="str">
        <f aca="false">IF(G2225=1,IF(B2225="",0,IF(J2225&lt;SeuilFugitive,1,0)),"")</f>
        <v/>
      </c>
      <c r="M2225" s="37" t="str">
        <f aca="false">IF(G2225=1,IF(B2225="",IF((Fin-A2225)*24&gt;SeuilFigee,1,0),IF(J2225&gt;SeuilFigee*3600,1,0)),"")</f>
        <v/>
      </c>
      <c r="N2225" s="0" t="str">
        <f aca="false">IF(G2225=1,IF(COUNTIF(H$2:H2225,H2225)=1,COUNTIF($H:$H,H2225),""),"")</f>
        <v/>
      </c>
      <c r="O2225" s="0" t="str">
        <f aca="false">IF(G2225=1,IF(COUNTIF(I$2:I2225,I2225)=1,COUNTIF($I:$I,I2225),""),"")</f>
        <v/>
      </c>
      <c r="P2225" s="38" t="str">
        <f aca="false">IF(G2225=1,IF(COUNTIFS(C$2:C2225,C2225,G$2:G2225,1)=1,COUNTIFS($C:$C,C2225,$G:$G,1)+ROW()/10000000,""),"")</f>
        <v/>
      </c>
      <c r="Q2225" s="0" t="str">
        <f aca="false">IF(K2225=1,IF(COUNTIFS(C$2:C2225,C2225,K$2:K2225,1)=1,1,0),"")</f>
        <v/>
      </c>
      <c r="R2225" s="0" t="str">
        <f aca="false">IF(M2225=1,IF(COUNTIFS(C$2:C2225,C2225,M$2:M2225,1)=1,1,0),"")</f>
        <v/>
      </c>
      <c r="S2225" s="0" t="str">
        <f aca="false">IF(L2225=1,IF(COUNTIFS(C$2:C2225,C2225,L$2:L2225,1)=1,1,0),"")</f>
        <v/>
      </c>
      <c r="T2225" s="38" t="str">
        <f aca="false">IF(N2225="","",N2225+ROW()/10000000)</f>
        <v/>
      </c>
      <c r="U2225" s="0" t="str">
        <f aca="false">IF(G2225=1,IF(B2225="",1,0),"")</f>
        <v/>
      </c>
    </row>
    <row r="2226" customFormat="false" ht="15" hidden="false" customHeight="false" outlineLevel="0" collapsed="false">
      <c r="A2226" s="35"/>
      <c r="B2226" s="35"/>
      <c r="G2226" s="0" t="str">
        <f aca="false">IF(A2226="","",IF(AND(A2226&gt;=Debut,A2226&lt;Fin),1,0))</f>
        <v/>
      </c>
      <c r="H2226" s="0" t="str">
        <f aca="false">IF(G2226=1,INT(ROUND((A2226-Debut)*86400,0)/600),"")</f>
        <v/>
      </c>
      <c r="I2226" s="0" t="str">
        <f aca="false">IF(G2226=1,INT(ROUND((A2226-Debut)*86400,0)/3600),"")</f>
        <v/>
      </c>
      <c r="J2226" s="0" t="str">
        <f aca="false">IF(OR(A2226="",B2226=""),"",ROUND((B2226-A2226)*86400,0))</f>
        <v/>
      </c>
      <c r="K2226" s="37" t="str">
        <f aca="false">IF(G2226=1,IF(COUNTIFS($C:$C,C2226,$G:$G,1,$A:$A,"&gt;="&amp;(A2226-FenetreInterm/86400),$A:$A,"&lt;="&amp;A2226)&gt;=NbInterm,1,0),"")</f>
        <v/>
      </c>
      <c r="L2226" s="37" t="str">
        <f aca="false">IF(G2226=1,IF(B2226="",0,IF(J2226&lt;SeuilFugitive,1,0)),"")</f>
        <v/>
      </c>
      <c r="M2226" s="37" t="str">
        <f aca="false">IF(G2226=1,IF(B2226="",IF((Fin-A2226)*24&gt;SeuilFigee,1,0),IF(J2226&gt;SeuilFigee*3600,1,0)),"")</f>
        <v/>
      </c>
      <c r="N2226" s="0" t="str">
        <f aca="false">IF(G2226=1,IF(COUNTIF(H$2:H2226,H2226)=1,COUNTIF($H:$H,H2226),""),"")</f>
        <v/>
      </c>
      <c r="O2226" s="0" t="str">
        <f aca="false">IF(G2226=1,IF(COUNTIF(I$2:I2226,I2226)=1,COUNTIF($I:$I,I2226),""),"")</f>
        <v/>
      </c>
      <c r="P2226" s="38" t="str">
        <f aca="false">IF(G2226=1,IF(COUNTIFS(C$2:C2226,C2226,G$2:G2226,1)=1,COUNTIFS($C:$C,C2226,$G:$G,1)+ROW()/10000000,""),"")</f>
        <v/>
      </c>
      <c r="Q2226" s="0" t="str">
        <f aca="false">IF(K2226=1,IF(COUNTIFS(C$2:C2226,C2226,K$2:K2226,1)=1,1,0),"")</f>
        <v/>
      </c>
      <c r="R2226" s="0" t="str">
        <f aca="false">IF(M2226=1,IF(COUNTIFS(C$2:C2226,C2226,M$2:M2226,1)=1,1,0),"")</f>
        <v/>
      </c>
      <c r="S2226" s="0" t="str">
        <f aca="false">IF(L2226=1,IF(COUNTIFS(C$2:C2226,C2226,L$2:L2226,1)=1,1,0),"")</f>
        <v/>
      </c>
      <c r="T2226" s="38" t="str">
        <f aca="false">IF(N2226="","",N2226+ROW()/10000000)</f>
        <v/>
      </c>
      <c r="U2226" s="0" t="str">
        <f aca="false">IF(G2226=1,IF(B2226="",1,0),"")</f>
        <v/>
      </c>
    </row>
    <row r="2227" customFormat="false" ht="15" hidden="false" customHeight="false" outlineLevel="0" collapsed="false">
      <c r="A2227" s="35"/>
      <c r="B2227" s="35"/>
      <c r="G2227" s="0" t="str">
        <f aca="false">IF(A2227="","",IF(AND(A2227&gt;=Debut,A2227&lt;Fin),1,0))</f>
        <v/>
      </c>
      <c r="H2227" s="0" t="str">
        <f aca="false">IF(G2227=1,INT(ROUND((A2227-Debut)*86400,0)/600),"")</f>
        <v/>
      </c>
      <c r="I2227" s="0" t="str">
        <f aca="false">IF(G2227=1,INT(ROUND((A2227-Debut)*86400,0)/3600),"")</f>
        <v/>
      </c>
      <c r="J2227" s="0" t="str">
        <f aca="false">IF(OR(A2227="",B2227=""),"",ROUND((B2227-A2227)*86400,0))</f>
        <v/>
      </c>
      <c r="K2227" s="37" t="str">
        <f aca="false">IF(G2227=1,IF(COUNTIFS($C:$C,C2227,$G:$G,1,$A:$A,"&gt;="&amp;(A2227-FenetreInterm/86400),$A:$A,"&lt;="&amp;A2227)&gt;=NbInterm,1,0),"")</f>
        <v/>
      </c>
      <c r="L2227" s="37" t="str">
        <f aca="false">IF(G2227=1,IF(B2227="",0,IF(J2227&lt;SeuilFugitive,1,0)),"")</f>
        <v/>
      </c>
      <c r="M2227" s="37" t="str">
        <f aca="false">IF(G2227=1,IF(B2227="",IF((Fin-A2227)*24&gt;SeuilFigee,1,0),IF(J2227&gt;SeuilFigee*3600,1,0)),"")</f>
        <v/>
      </c>
      <c r="N2227" s="0" t="str">
        <f aca="false">IF(G2227=1,IF(COUNTIF(H$2:H2227,H2227)=1,COUNTIF($H:$H,H2227),""),"")</f>
        <v/>
      </c>
      <c r="O2227" s="0" t="str">
        <f aca="false">IF(G2227=1,IF(COUNTIF(I$2:I2227,I2227)=1,COUNTIF($I:$I,I2227),""),"")</f>
        <v/>
      </c>
      <c r="P2227" s="38" t="str">
        <f aca="false">IF(G2227=1,IF(COUNTIFS(C$2:C2227,C2227,G$2:G2227,1)=1,COUNTIFS($C:$C,C2227,$G:$G,1)+ROW()/10000000,""),"")</f>
        <v/>
      </c>
      <c r="Q2227" s="0" t="str">
        <f aca="false">IF(K2227=1,IF(COUNTIFS(C$2:C2227,C2227,K$2:K2227,1)=1,1,0),"")</f>
        <v/>
      </c>
      <c r="R2227" s="0" t="str">
        <f aca="false">IF(M2227=1,IF(COUNTIFS(C$2:C2227,C2227,M$2:M2227,1)=1,1,0),"")</f>
        <v/>
      </c>
      <c r="S2227" s="0" t="str">
        <f aca="false">IF(L2227=1,IF(COUNTIFS(C$2:C2227,C2227,L$2:L2227,1)=1,1,0),"")</f>
        <v/>
      </c>
      <c r="T2227" s="38" t="str">
        <f aca="false">IF(N2227="","",N2227+ROW()/10000000)</f>
        <v/>
      </c>
      <c r="U2227" s="0" t="str">
        <f aca="false">IF(G2227=1,IF(B2227="",1,0),"")</f>
        <v/>
      </c>
    </row>
    <row r="2228" customFormat="false" ht="15" hidden="false" customHeight="false" outlineLevel="0" collapsed="false">
      <c r="A2228" s="35"/>
      <c r="B2228" s="35"/>
      <c r="G2228" s="0" t="str">
        <f aca="false">IF(A2228="","",IF(AND(A2228&gt;=Debut,A2228&lt;Fin),1,0))</f>
        <v/>
      </c>
      <c r="H2228" s="0" t="str">
        <f aca="false">IF(G2228=1,INT(ROUND((A2228-Debut)*86400,0)/600),"")</f>
        <v/>
      </c>
      <c r="I2228" s="0" t="str">
        <f aca="false">IF(G2228=1,INT(ROUND((A2228-Debut)*86400,0)/3600),"")</f>
        <v/>
      </c>
      <c r="J2228" s="0" t="str">
        <f aca="false">IF(OR(A2228="",B2228=""),"",ROUND((B2228-A2228)*86400,0))</f>
        <v/>
      </c>
      <c r="K2228" s="37" t="str">
        <f aca="false">IF(G2228=1,IF(COUNTIFS($C:$C,C2228,$G:$G,1,$A:$A,"&gt;="&amp;(A2228-FenetreInterm/86400),$A:$A,"&lt;="&amp;A2228)&gt;=NbInterm,1,0),"")</f>
        <v/>
      </c>
      <c r="L2228" s="37" t="str">
        <f aca="false">IF(G2228=1,IF(B2228="",0,IF(J2228&lt;SeuilFugitive,1,0)),"")</f>
        <v/>
      </c>
      <c r="M2228" s="37" t="str">
        <f aca="false">IF(G2228=1,IF(B2228="",IF((Fin-A2228)*24&gt;SeuilFigee,1,0),IF(J2228&gt;SeuilFigee*3600,1,0)),"")</f>
        <v/>
      </c>
      <c r="N2228" s="0" t="str">
        <f aca="false">IF(G2228=1,IF(COUNTIF(H$2:H2228,H2228)=1,COUNTIF($H:$H,H2228),""),"")</f>
        <v/>
      </c>
      <c r="O2228" s="0" t="str">
        <f aca="false">IF(G2228=1,IF(COUNTIF(I$2:I2228,I2228)=1,COUNTIF($I:$I,I2228),""),"")</f>
        <v/>
      </c>
      <c r="P2228" s="38" t="str">
        <f aca="false">IF(G2228=1,IF(COUNTIFS(C$2:C2228,C2228,G$2:G2228,1)=1,COUNTIFS($C:$C,C2228,$G:$G,1)+ROW()/10000000,""),"")</f>
        <v/>
      </c>
      <c r="Q2228" s="0" t="str">
        <f aca="false">IF(K2228=1,IF(COUNTIFS(C$2:C2228,C2228,K$2:K2228,1)=1,1,0),"")</f>
        <v/>
      </c>
      <c r="R2228" s="0" t="str">
        <f aca="false">IF(M2228=1,IF(COUNTIFS(C$2:C2228,C2228,M$2:M2228,1)=1,1,0),"")</f>
        <v/>
      </c>
      <c r="S2228" s="0" t="str">
        <f aca="false">IF(L2228=1,IF(COUNTIFS(C$2:C2228,C2228,L$2:L2228,1)=1,1,0),"")</f>
        <v/>
      </c>
      <c r="T2228" s="38" t="str">
        <f aca="false">IF(N2228="","",N2228+ROW()/10000000)</f>
        <v/>
      </c>
      <c r="U2228" s="0" t="str">
        <f aca="false">IF(G2228=1,IF(B2228="",1,0),"")</f>
        <v/>
      </c>
    </row>
    <row r="2229" customFormat="false" ht="15" hidden="false" customHeight="false" outlineLevel="0" collapsed="false">
      <c r="A2229" s="35"/>
      <c r="B2229" s="35"/>
      <c r="G2229" s="0" t="str">
        <f aca="false">IF(A2229="","",IF(AND(A2229&gt;=Debut,A2229&lt;Fin),1,0))</f>
        <v/>
      </c>
      <c r="H2229" s="0" t="str">
        <f aca="false">IF(G2229=1,INT(ROUND((A2229-Debut)*86400,0)/600),"")</f>
        <v/>
      </c>
      <c r="I2229" s="0" t="str">
        <f aca="false">IF(G2229=1,INT(ROUND((A2229-Debut)*86400,0)/3600),"")</f>
        <v/>
      </c>
      <c r="J2229" s="0" t="str">
        <f aca="false">IF(OR(A2229="",B2229=""),"",ROUND((B2229-A2229)*86400,0))</f>
        <v/>
      </c>
      <c r="K2229" s="37" t="str">
        <f aca="false">IF(G2229=1,IF(COUNTIFS($C:$C,C2229,$G:$G,1,$A:$A,"&gt;="&amp;(A2229-FenetreInterm/86400),$A:$A,"&lt;="&amp;A2229)&gt;=NbInterm,1,0),"")</f>
        <v/>
      </c>
      <c r="L2229" s="37" t="str">
        <f aca="false">IF(G2229=1,IF(B2229="",0,IF(J2229&lt;SeuilFugitive,1,0)),"")</f>
        <v/>
      </c>
      <c r="M2229" s="37" t="str">
        <f aca="false">IF(G2229=1,IF(B2229="",IF((Fin-A2229)*24&gt;SeuilFigee,1,0),IF(J2229&gt;SeuilFigee*3600,1,0)),"")</f>
        <v/>
      </c>
      <c r="N2229" s="0" t="str">
        <f aca="false">IF(G2229=1,IF(COUNTIF(H$2:H2229,H2229)=1,COUNTIF($H:$H,H2229),""),"")</f>
        <v/>
      </c>
      <c r="O2229" s="0" t="str">
        <f aca="false">IF(G2229=1,IF(COUNTIF(I$2:I2229,I2229)=1,COUNTIF($I:$I,I2229),""),"")</f>
        <v/>
      </c>
      <c r="P2229" s="38" t="str">
        <f aca="false">IF(G2229=1,IF(COUNTIFS(C$2:C2229,C2229,G$2:G2229,1)=1,COUNTIFS($C:$C,C2229,$G:$G,1)+ROW()/10000000,""),"")</f>
        <v/>
      </c>
      <c r="Q2229" s="0" t="str">
        <f aca="false">IF(K2229=1,IF(COUNTIFS(C$2:C2229,C2229,K$2:K2229,1)=1,1,0),"")</f>
        <v/>
      </c>
      <c r="R2229" s="0" t="str">
        <f aca="false">IF(M2229=1,IF(COUNTIFS(C$2:C2229,C2229,M$2:M2229,1)=1,1,0),"")</f>
        <v/>
      </c>
      <c r="S2229" s="0" t="str">
        <f aca="false">IF(L2229=1,IF(COUNTIFS(C$2:C2229,C2229,L$2:L2229,1)=1,1,0),"")</f>
        <v/>
      </c>
      <c r="T2229" s="38" t="str">
        <f aca="false">IF(N2229="","",N2229+ROW()/10000000)</f>
        <v/>
      </c>
      <c r="U2229" s="0" t="str">
        <f aca="false">IF(G2229=1,IF(B2229="",1,0),"")</f>
        <v/>
      </c>
    </row>
    <row r="2230" customFormat="false" ht="15" hidden="false" customHeight="false" outlineLevel="0" collapsed="false">
      <c r="A2230" s="35"/>
      <c r="B2230" s="35"/>
      <c r="G2230" s="0" t="str">
        <f aca="false">IF(A2230="","",IF(AND(A2230&gt;=Debut,A2230&lt;Fin),1,0))</f>
        <v/>
      </c>
      <c r="H2230" s="0" t="str">
        <f aca="false">IF(G2230=1,INT(ROUND((A2230-Debut)*86400,0)/600),"")</f>
        <v/>
      </c>
      <c r="I2230" s="0" t="str">
        <f aca="false">IF(G2230=1,INT(ROUND((A2230-Debut)*86400,0)/3600),"")</f>
        <v/>
      </c>
      <c r="J2230" s="0" t="str">
        <f aca="false">IF(OR(A2230="",B2230=""),"",ROUND((B2230-A2230)*86400,0))</f>
        <v/>
      </c>
      <c r="K2230" s="37" t="str">
        <f aca="false">IF(G2230=1,IF(COUNTIFS($C:$C,C2230,$G:$G,1,$A:$A,"&gt;="&amp;(A2230-FenetreInterm/86400),$A:$A,"&lt;="&amp;A2230)&gt;=NbInterm,1,0),"")</f>
        <v/>
      </c>
      <c r="L2230" s="37" t="str">
        <f aca="false">IF(G2230=1,IF(B2230="",0,IF(J2230&lt;SeuilFugitive,1,0)),"")</f>
        <v/>
      </c>
      <c r="M2230" s="37" t="str">
        <f aca="false">IF(G2230=1,IF(B2230="",IF((Fin-A2230)*24&gt;SeuilFigee,1,0),IF(J2230&gt;SeuilFigee*3600,1,0)),"")</f>
        <v/>
      </c>
      <c r="N2230" s="0" t="str">
        <f aca="false">IF(G2230=1,IF(COUNTIF(H$2:H2230,H2230)=1,COUNTIF($H:$H,H2230),""),"")</f>
        <v/>
      </c>
      <c r="O2230" s="0" t="str">
        <f aca="false">IF(G2230=1,IF(COUNTIF(I$2:I2230,I2230)=1,COUNTIF($I:$I,I2230),""),"")</f>
        <v/>
      </c>
      <c r="P2230" s="38" t="str">
        <f aca="false">IF(G2230=1,IF(COUNTIFS(C$2:C2230,C2230,G$2:G2230,1)=1,COUNTIFS($C:$C,C2230,$G:$G,1)+ROW()/10000000,""),"")</f>
        <v/>
      </c>
      <c r="Q2230" s="0" t="str">
        <f aca="false">IF(K2230=1,IF(COUNTIFS(C$2:C2230,C2230,K$2:K2230,1)=1,1,0),"")</f>
        <v/>
      </c>
      <c r="R2230" s="0" t="str">
        <f aca="false">IF(M2230=1,IF(COUNTIFS(C$2:C2230,C2230,M$2:M2230,1)=1,1,0),"")</f>
        <v/>
      </c>
      <c r="S2230" s="0" t="str">
        <f aca="false">IF(L2230=1,IF(COUNTIFS(C$2:C2230,C2230,L$2:L2230,1)=1,1,0),"")</f>
        <v/>
      </c>
      <c r="T2230" s="38" t="str">
        <f aca="false">IF(N2230="","",N2230+ROW()/10000000)</f>
        <v/>
      </c>
      <c r="U2230" s="0" t="str">
        <f aca="false">IF(G2230=1,IF(B2230="",1,0),"")</f>
        <v/>
      </c>
    </row>
    <row r="2231" customFormat="false" ht="15" hidden="false" customHeight="false" outlineLevel="0" collapsed="false">
      <c r="A2231" s="35"/>
      <c r="B2231" s="35"/>
      <c r="G2231" s="0" t="str">
        <f aca="false">IF(A2231="","",IF(AND(A2231&gt;=Debut,A2231&lt;Fin),1,0))</f>
        <v/>
      </c>
      <c r="H2231" s="0" t="str">
        <f aca="false">IF(G2231=1,INT(ROUND((A2231-Debut)*86400,0)/600),"")</f>
        <v/>
      </c>
      <c r="I2231" s="0" t="str">
        <f aca="false">IF(G2231=1,INT(ROUND((A2231-Debut)*86400,0)/3600),"")</f>
        <v/>
      </c>
      <c r="J2231" s="0" t="str">
        <f aca="false">IF(OR(A2231="",B2231=""),"",ROUND((B2231-A2231)*86400,0))</f>
        <v/>
      </c>
      <c r="K2231" s="37" t="str">
        <f aca="false">IF(G2231=1,IF(COUNTIFS($C:$C,C2231,$G:$G,1,$A:$A,"&gt;="&amp;(A2231-FenetreInterm/86400),$A:$A,"&lt;="&amp;A2231)&gt;=NbInterm,1,0),"")</f>
        <v/>
      </c>
      <c r="L2231" s="37" t="str">
        <f aca="false">IF(G2231=1,IF(B2231="",0,IF(J2231&lt;SeuilFugitive,1,0)),"")</f>
        <v/>
      </c>
      <c r="M2231" s="37" t="str">
        <f aca="false">IF(G2231=1,IF(B2231="",IF((Fin-A2231)*24&gt;SeuilFigee,1,0),IF(J2231&gt;SeuilFigee*3600,1,0)),"")</f>
        <v/>
      </c>
      <c r="N2231" s="0" t="str">
        <f aca="false">IF(G2231=1,IF(COUNTIF(H$2:H2231,H2231)=1,COUNTIF($H:$H,H2231),""),"")</f>
        <v/>
      </c>
      <c r="O2231" s="0" t="str">
        <f aca="false">IF(G2231=1,IF(COUNTIF(I$2:I2231,I2231)=1,COUNTIF($I:$I,I2231),""),"")</f>
        <v/>
      </c>
      <c r="P2231" s="38" t="str">
        <f aca="false">IF(G2231=1,IF(COUNTIFS(C$2:C2231,C2231,G$2:G2231,1)=1,COUNTIFS($C:$C,C2231,$G:$G,1)+ROW()/10000000,""),"")</f>
        <v/>
      </c>
      <c r="Q2231" s="0" t="str">
        <f aca="false">IF(K2231=1,IF(COUNTIFS(C$2:C2231,C2231,K$2:K2231,1)=1,1,0),"")</f>
        <v/>
      </c>
      <c r="R2231" s="0" t="str">
        <f aca="false">IF(M2231=1,IF(COUNTIFS(C$2:C2231,C2231,M$2:M2231,1)=1,1,0),"")</f>
        <v/>
      </c>
      <c r="S2231" s="0" t="str">
        <f aca="false">IF(L2231=1,IF(COUNTIFS(C$2:C2231,C2231,L$2:L2231,1)=1,1,0),"")</f>
        <v/>
      </c>
      <c r="T2231" s="38" t="str">
        <f aca="false">IF(N2231="","",N2231+ROW()/10000000)</f>
        <v/>
      </c>
      <c r="U2231" s="0" t="str">
        <f aca="false">IF(G2231=1,IF(B2231="",1,0),"")</f>
        <v/>
      </c>
    </row>
    <row r="2232" customFormat="false" ht="15" hidden="false" customHeight="false" outlineLevel="0" collapsed="false">
      <c r="A2232" s="35"/>
      <c r="B2232" s="35"/>
      <c r="G2232" s="0" t="str">
        <f aca="false">IF(A2232="","",IF(AND(A2232&gt;=Debut,A2232&lt;Fin),1,0))</f>
        <v/>
      </c>
      <c r="H2232" s="0" t="str">
        <f aca="false">IF(G2232=1,INT(ROUND((A2232-Debut)*86400,0)/600),"")</f>
        <v/>
      </c>
      <c r="I2232" s="0" t="str">
        <f aca="false">IF(G2232=1,INT(ROUND((A2232-Debut)*86400,0)/3600),"")</f>
        <v/>
      </c>
      <c r="J2232" s="0" t="str">
        <f aca="false">IF(OR(A2232="",B2232=""),"",ROUND((B2232-A2232)*86400,0))</f>
        <v/>
      </c>
      <c r="K2232" s="37" t="str">
        <f aca="false">IF(G2232=1,IF(COUNTIFS($C:$C,C2232,$G:$G,1,$A:$A,"&gt;="&amp;(A2232-FenetreInterm/86400),$A:$A,"&lt;="&amp;A2232)&gt;=NbInterm,1,0),"")</f>
        <v/>
      </c>
      <c r="L2232" s="37" t="str">
        <f aca="false">IF(G2232=1,IF(B2232="",0,IF(J2232&lt;SeuilFugitive,1,0)),"")</f>
        <v/>
      </c>
      <c r="M2232" s="37" t="str">
        <f aca="false">IF(G2232=1,IF(B2232="",IF((Fin-A2232)*24&gt;SeuilFigee,1,0),IF(J2232&gt;SeuilFigee*3600,1,0)),"")</f>
        <v/>
      </c>
      <c r="N2232" s="0" t="str">
        <f aca="false">IF(G2232=1,IF(COUNTIF(H$2:H2232,H2232)=1,COUNTIF($H:$H,H2232),""),"")</f>
        <v/>
      </c>
      <c r="O2232" s="0" t="str">
        <f aca="false">IF(G2232=1,IF(COUNTIF(I$2:I2232,I2232)=1,COUNTIF($I:$I,I2232),""),"")</f>
        <v/>
      </c>
      <c r="P2232" s="38" t="str">
        <f aca="false">IF(G2232=1,IF(COUNTIFS(C$2:C2232,C2232,G$2:G2232,1)=1,COUNTIFS($C:$C,C2232,$G:$G,1)+ROW()/10000000,""),"")</f>
        <v/>
      </c>
      <c r="Q2232" s="0" t="str">
        <f aca="false">IF(K2232=1,IF(COUNTIFS(C$2:C2232,C2232,K$2:K2232,1)=1,1,0),"")</f>
        <v/>
      </c>
      <c r="R2232" s="0" t="str">
        <f aca="false">IF(M2232=1,IF(COUNTIFS(C$2:C2232,C2232,M$2:M2232,1)=1,1,0),"")</f>
        <v/>
      </c>
      <c r="S2232" s="0" t="str">
        <f aca="false">IF(L2232=1,IF(COUNTIFS(C$2:C2232,C2232,L$2:L2232,1)=1,1,0),"")</f>
        <v/>
      </c>
      <c r="T2232" s="38" t="str">
        <f aca="false">IF(N2232="","",N2232+ROW()/10000000)</f>
        <v/>
      </c>
      <c r="U2232" s="0" t="str">
        <f aca="false">IF(G2232=1,IF(B2232="",1,0),"")</f>
        <v/>
      </c>
    </row>
    <row r="2233" customFormat="false" ht="15" hidden="false" customHeight="false" outlineLevel="0" collapsed="false">
      <c r="A2233" s="35"/>
      <c r="B2233" s="35"/>
      <c r="G2233" s="0" t="str">
        <f aca="false">IF(A2233="","",IF(AND(A2233&gt;=Debut,A2233&lt;Fin),1,0))</f>
        <v/>
      </c>
      <c r="H2233" s="0" t="str">
        <f aca="false">IF(G2233=1,INT(ROUND((A2233-Debut)*86400,0)/600),"")</f>
        <v/>
      </c>
      <c r="I2233" s="0" t="str">
        <f aca="false">IF(G2233=1,INT(ROUND((A2233-Debut)*86400,0)/3600),"")</f>
        <v/>
      </c>
      <c r="J2233" s="0" t="str">
        <f aca="false">IF(OR(A2233="",B2233=""),"",ROUND((B2233-A2233)*86400,0))</f>
        <v/>
      </c>
      <c r="K2233" s="37" t="str">
        <f aca="false">IF(G2233=1,IF(COUNTIFS($C:$C,C2233,$G:$G,1,$A:$A,"&gt;="&amp;(A2233-FenetreInterm/86400),$A:$A,"&lt;="&amp;A2233)&gt;=NbInterm,1,0),"")</f>
        <v/>
      </c>
      <c r="L2233" s="37" t="str">
        <f aca="false">IF(G2233=1,IF(B2233="",0,IF(J2233&lt;SeuilFugitive,1,0)),"")</f>
        <v/>
      </c>
      <c r="M2233" s="37" t="str">
        <f aca="false">IF(G2233=1,IF(B2233="",IF((Fin-A2233)*24&gt;SeuilFigee,1,0),IF(J2233&gt;SeuilFigee*3600,1,0)),"")</f>
        <v/>
      </c>
      <c r="N2233" s="0" t="str">
        <f aca="false">IF(G2233=1,IF(COUNTIF(H$2:H2233,H2233)=1,COUNTIF($H:$H,H2233),""),"")</f>
        <v/>
      </c>
      <c r="O2233" s="0" t="str">
        <f aca="false">IF(G2233=1,IF(COUNTIF(I$2:I2233,I2233)=1,COUNTIF($I:$I,I2233),""),"")</f>
        <v/>
      </c>
      <c r="P2233" s="38" t="str">
        <f aca="false">IF(G2233=1,IF(COUNTIFS(C$2:C2233,C2233,G$2:G2233,1)=1,COUNTIFS($C:$C,C2233,$G:$G,1)+ROW()/10000000,""),"")</f>
        <v/>
      </c>
      <c r="Q2233" s="0" t="str">
        <f aca="false">IF(K2233=1,IF(COUNTIFS(C$2:C2233,C2233,K$2:K2233,1)=1,1,0),"")</f>
        <v/>
      </c>
      <c r="R2233" s="0" t="str">
        <f aca="false">IF(M2233=1,IF(COUNTIFS(C$2:C2233,C2233,M$2:M2233,1)=1,1,0),"")</f>
        <v/>
      </c>
      <c r="S2233" s="0" t="str">
        <f aca="false">IF(L2233=1,IF(COUNTIFS(C$2:C2233,C2233,L$2:L2233,1)=1,1,0),"")</f>
        <v/>
      </c>
      <c r="T2233" s="38" t="str">
        <f aca="false">IF(N2233="","",N2233+ROW()/10000000)</f>
        <v/>
      </c>
      <c r="U2233" s="0" t="str">
        <f aca="false">IF(G2233=1,IF(B2233="",1,0),"")</f>
        <v/>
      </c>
    </row>
    <row r="2234" customFormat="false" ht="15" hidden="false" customHeight="false" outlineLevel="0" collapsed="false">
      <c r="A2234" s="35"/>
      <c r="B2234" s="35"/>
      <c r="G2234" s="0" t="str">
        <f aca="false">IF(A2234="","",IF(AND(A2234&gt;=Debut,A2234&lt;Fin),1,0))</f>
        <v/>
      </c>
      <c r="H2234" s="0" t="str">
        <f aca="false">IF(G2234=1,INT(ROUND((A2234-Debut)*86400,0)/600),"")</f>
        <v/>
      </c>
      <c r="I2234" s="0" t="str">
        <f aca="false">IF(G2234=1,INT(ROUND((A2234-Debut)*86400,0)/3600),"")</f>
        <v/>
      </c>
      <c r="J2234" s="0" t="str">
        <f aca="false">IF(OR(A2234="",B2234=""),"",ROUND((B2234-A2234)*86400,0))</f>
        <v/>
      </c>
      <c r="K2234" s="37" t="str">
        <f aca="false">IF(G2234=1,IF(COUNTIFS($C:$C,C2234,$G:$G,1,$A:$A,"&gt;="&amp;(A2234-FenetreInterm/86400),$A:$A,"&lt;="&amp;A2234)&gt;=NbInterm,1,0),"")</f>
        <v/>
      </c>
      <c r="L2234" s="37" t="str">
        <f aca="false">IF(G2234=1,IF(B2234="",0,IF(J2234&lt;SeuilFugitive,1,0)),"")</f>
        <v/>
      </c>
      <c r="M2234" s="37" t="str">
        <f aca="false">IF(G2234=1,IF(B2234="",IF((Fin-A2234)*24&gt;SeuilFigee,1,0),IF(J2234&gt;SeuilFigee*3600,1,0)),"")</f>
        <v/>
      </c>
      <c r="N2234" s="0" t="str">
        <f aca="false">IF(G2234=1,IF(COUNTIF(H$2:H2234,H2234)=1,COUNTIF($H:$H,H2234),""),"")</f>
        <v/>
      </c>
      <c r="O2234" s="0" t="str">
        <f aca="false">IF(G2234=1,IF(COUNTIF(I$2:I2234,I2234)=1,COUNTIF($I:$I,I2234),""),"")</f>
        <v/>
      </c>
      <c r="P2234" s="38" t="str">
        <f aca="false">IF(G2234=1,IF(COUNTIFS(C$2:C2234,C2234,G$2:G2234,1)=1,COUNTIFS($C:$C,C2234,$G:$G,1)+ROW()/10000000,""),"")</f>
        <v/>
      </c>
      <c r="Q2234" s="0" t="str">
        <f aca="false">IF(K2234=1,IF(COUNTIFS(C$2:C2234,C2234,K$2:K2234,1)=1,1,0),"")</f>
        <v/>
      </c>
      <c r="R2234" s="0" t="str">
        <f aca="false">IF(M2234=1,IF(COUNTIFS(C$2:C2234,C2234,M$2:M2234,1)=1,1,0),"")</f>
        <v/>
      </c>
      <c r="S2234" s="0" t="str">
        <f aca="false">IF(L2234=1,IF(COUNTIFS(C$2:C2234,C2234,L$2:L2234,1)=1,1,0),"")</f>
        <v/>
      </c>
      <c r="T2234" s="38" t="str">
        <f aca="false">IF(N2234="","",N2234+ROW()/10000000)</f>
        <v/>
      </c>
      <c r="U2234" s="0" t="str">
        <f aca="false">IF(G2234=1,IF(B2234="",1,0),"")</f>
        <v/>
      </c>
    </row>
    <row r="2235" customFormat="false" ht="15" hidden="false" customHeight="false" outlineLevel="0" collapsed="false">
      <c r="A2235" s="35"/>
      <c r="B2235" s="35"/>
      <c r="G2235" s="0" t="str">
        <f aca="false">IF(A2235="","",IF(AND(A2235&gt;=Debut,A2235&lt;Fin),1,0))</f>
        <v/>
      </c>
      <c r="H2235" s="0" t="str">
        <f aca="false">IF(G2235=1,INT(ROUND((A2235-Debut)*86400,0)/600),"")</f>
        <v/>
      </c>
      <c r="I2235" s="0" t="str">
        <f aca="false">IF(G2235=1,INT(ROUND((A2235-Debut)*86400,0)/3600),"")</f>
        <v/>
      </c>
      <c r="J2235" s="0" t="str">
        <f aca="false">IF(OR(A2235="",B2235=""),"",ROUND((B2235-A2235)*86400,0))</f>
        <v/>
      </c>
      <c r="K2235" s="37" t="str">
        <f aca="false">IF(G2235=1,IF(COUNTIFS($C:$C,C2235,$G:$G,1,$A:$A,"&gt;="&amp;(A2235-FenetreInterm/86400),$A:$A,"&lt;="&amp;A2235)&gt;=NbInterm,1,0),"")</f>
        <v/>
      </c>
      <c r="L2235" s="37" t="str">
        <f aca="false">IF(G2235=1,IF(B2235="",0,IF(J2235&lt;SeuilFugitive,1,0)),"")</f>
        <v/>
      </c>
      <c r="M2235" s="37" t="str">
        <f aca="false">IF(G2235=1,IF(B2235="",IF((Fin-A2235)*24&gt;SeuilFigee,1,0),IF(J2235&gt;SeuilFigee*3600,1,0)),"")</f>
        <v/>
      </c>
      <c r="N2235" s="0" t="str">
        <f aca="false">IF(G2235=1,IF(COUNTIF(H$2:H2235,H2235)=1,COUNTIF($H:$H,H2235),""),"")</f>
        <v/>
      </c>
      <c r="O2235" s="0" t="str">
        <f aca="false">IF(G2235=1,IF(COUNTIF(I$2:I2235,I2235)=1,COUNTIF($I:$I,I2235),""),"")</f>
        <v/>
      </c>
      <c r="P2235" s="38" t="str">
        <f aca="false">IF(G2235=1,IF(COUNTIFS(C$2:C2235,C2235,G$2:G2235,1)=1,COUNTIFS($C:$C,C2235,$G:$G,1)+ROW()/10000000,""),"")</f>
        <v/>
      </c>
      <c r="Q2235" s="0" t="str">
        <f aca="false">IF(K2235=1,IF(COUNTIFS(C$2:C2235,C2235,K$2:K2235,1)=1,1,0),"")</f>
        <v/>
      </c>
      <c r="R2235" s="0" t="str">
        <f aca="false">IF(M2235=1,IF(COUNTIFS(C$2:C2235,C2235,M$2:M2235,1)=1,1,0),"")</f>
        <v/>
      </c>
      <c r="S2235" s="0" t="str">
        <f aca="false">IF(L2235=1,IF(COUNTIFS(C$2:C2235,C2235,L$2:L2235,1)=1,1,0),"")</f>
        <v/>
      </c>
      <c r="T2235" s="38" t="str">
        <f aca="false">IF(N2235="","",N2235+ROW()/10000000)</f>
        <v/>
      </c>
      <c r="U2235" s="0" t="str">
        <f aca="false">IF(G2235=1,IF(B2235="",1,0),"")</f>
        <v/>
      </c>
    </row>
    <row r="2236" customFormat="false" ht="15" hidden="false" customHeight="false" outlineLevel="0" collapsed="false">
      <c r="A2236" s="35"/>
      <c r="B2236" s="35"/>
      <c r="G2236" s="0" t="str">
        <f aca="false">IF(A2236="","",IF(AND(A2236&gt;=Debut,A2236&lt;Fin),1,0))</f>
        <v/>
      </c>
      <c r="H2236" s="0" t="str">
        <f aca="false">IF(G2236=1,INT(ROUND((A2236-Debut)*86400,0)/600),"")</f>
        <v/>
      </c>
      <c r="I2236" s="0" t="str">
        <f aca="false">IF(G2236=1,INT(ROUND((A2236-Debut)*86400,0)/3600),"")</f>
        <v/>
      </c>
      <c r="J2236" s="0" t="str">
        <f aca="false">IF(OR(A2236="",B2236=""),"",ROUND((B2236-A2236)*86400,0))</f>
        <v/>
      </c>
      <c r="K2236" s="37" t="str">
        <f aca="false">IF(G2236=1,IF(COUNTIFS($C:$C,C2236,$G:$G,1,$A:$A,"&gt;="&amp;(A2236-FenetreInterm/86400),$A:$A,"&lt;="&amp;A2236)&gt;=NbInterm,1,0),"")</f>
        <v/>
      </c>
      <c r="L2236" s="37" t="str">
        <f aca="false">IF(G2236=1,IF(B2236="",0,IF(J2236&lt;SeuilFugitive,1,0)),"")</f>
        <v/>
      </c>
      <c r="M2236" s="37" t="str">
        <f aca="false">IF(G2236=1,IF(B2236="",IF((Fin-A2236)*24&gt;SeuilFigee,1,0),IF(J2236&gt;SeuilFigee*3600,1,0)),"")</f>
        <v/>
      </c>
      <c r="N2236" s="0" t="str">
        <f aca="false">IF(G2236=1,IF(COUNTIF(H$2:H2236,H2236)=1,COUNTIF($H:$H,H2236),""),"")</f>
        <v/>
      </c>
      <c r="O2236" s="0" t="str">
        <f aca="false">IF(G2236=1,IF(COUNTIF(I$2:I2236,I2236)=1,COUNTIF($I:$I,I2236),""),"")</f>
        <v/>
      </c>
      <c r="P2236" s="38" t="str">
        <f aca="false">IF(G2236=1,IF(COUNTIFS(C$2:C2236,C2236,G$2:G2236,1)=1,COUNTIFS($C:$C,C2236,$G:$G,1)+ROW()/10000000,""),"")</f>
        <v/>
      </c>
      <c r="Q2236" s="0" t="str">
        <f aca="false">IF(K2236=1,IF(COUNTIFS(C$2:C2236,C2236,K$2:K2236,1)=1,1,0),"")</f>
        <v/>
      </c>
      <c r="R2236" s="0" t="str">
        <f aca="false">IF(M2236=1,IF(COUNTIFS(C$2:C2236,C2236,M$2:M2236,1)=1,1,0),"")</f>
        <v/>
      </c>
      <c r="S2236" s="0" t="str">
        <f aca="false">IF(L2236=1,IF(COUNTIFS(C$2:C2236,C2236,L$2:L2236,1)=1,1,0),"")</f>
        <v/>
      </c>
      <c r="T2236" s="38" t="str">
        <f aca="false">IF(N2236="","",N2236+ROW()/10000000)</f>
        <v/>
      </c>
      <c r="U2236" s="0" t="str">
        <f aca="false">IF(G2236=1,IF(B2236="",1,0),"")</f>
        <v/>
      </c>
    </row>
    <row r="2237" customFormat="false" ht="15" hidden="false" customHeight="false" outlineLevel="0" collapsed="false">
      <c r="A2237" s="35"/>
      <c r="B2237" s="35"/>
      <c r="G2237" s="0" t="str">
        <f aca="false">IF(A2237="","",IF(AND(A2237&gt;=Debut,A2237&lt;Fin),1,0))</f>
        <v/>
      </c>
      <c r="H2237" s="0" t="str">
        <f aca="false">IF(G2237=1,INT(ROUND((A2237-Debut)*86400,0)/600),"")</f>
        <v/>
      </c>
      <c r="I2237" s="0" t="str">
        <f aca="false">IF(G2237=1,INT(ROUND((A2237-Debut)*86400,0)/3600),"")</f>
        <v/>
      </c>
      <c r="J2237" s="0" t="str">
        <f aca="false">IF(OR(A2237="",B2237=""),"",ROUND((B2237-A2237)*86400,0))</f>
        <v/>
      </c>
      <c r="K2237" s="37" t="str">
        <f aca="false">IF(G2237=1,IF(COUNTIFS($C:$C,C2237,$G:$G,1,$A:$A,"&gt;="&amp;(A2237-FenetreInterm/86400),$A:$A,"&lt;="&amp;A2237)&gt;=NbInterm,1,0),"")</f>
        <v/>
      </c>
      <c r="L2237" s="37" t="str">
        <f aca="false">IF(G2237=1,IF(B2237="",0,IF(J2237&lt;SeuilFugitive,1,0)),"")</f>
        <v/>
      </c>
      <c r="M2237" s="37" t="str">
        <f aca="false">IF(G2237=1,IF(B2237="",IF((Fin-A2237)*24&gt;SeuilFigee,1,0),IF(J2237&gt;SeuilFigee*3600,1,0)),"")</f>
        <v/>
      </c>
      <c r="N2237" s="0" t="str">
        <f aca="false">IF(G2237=1,IF(COUNTIF(H$2:H2237,H2237)=1,COUNTIF($H:$H,H2237),""),"")</f>
        <v/>
      </c>
      <c r="O2237" s="0" t="str">
        <f aca="false">IF(G2237=1,IF(COUNTIF(I$2:I2237,I2237)=1,COUNTIF($I:$I,I2237),""),"")</f>
        <v/>
      </c>
      <c r="P2237" s="38" t="str">
        <f aca="false">IF(G2237=1,IF(COUNTIFS(C$2:C2237,C2237,G$2:G2237,1)=1,COUNTIFS($C:$C,C2237,$G:$G,1)+ROW()/10000000,""),"")</f>
        <v/>
      </c>
      <c r="Q2237" s="0" t="str">
        <f aca="false">IF(K2237=1,IF(COUNTIFS(C$2:C2237,C2237,K$2:K2237,1)=1,1,0),"")</f>
        <v/>
      </c>
      <c r="R2237" s="0" t="str">
        <f aca="false">IF(M2237=1,IF(COUNTIFS(C$2:C2237,C2237,M$2:M2237,1)=1,1,0),"")</f>
        <v/>
      </c>
      <c r="S2237" s="0" t="str">
        <f aca="false">IF(L2237=1,IF(COUNTIFS(C$2:C2237,C2237,L$2:L2237,1)=1,1,0),"")</f>
        <v/>
      </c>
      <c r="T2237" s="38" t="str">
        <f aca="false">IF(N2237="","",N2237+ROW()/10000000)</f>
        <v/>
      </c>
      <c r="U2237" s="0" t="str">
        <f aca="false">IF(G2237=1,IF(B2237="",1,0),"")</f>
        <v/>
      </c>
    </row>
    <row r="2238" customFormat="false" ht="15" hidden="false" customHeight="false" outlineLevel="0" collapsed="false">
      <c r="A2238" s="35"/>
      <c r="B2238" s="35"/>
      <c r="G2238" s="0" t="str">
        <f aca="false">IF(A2238="","",IF(AND(A2238&gt;=Debut,A2238&lt;Fin),1,0))</f>
        <v/>
      </c>
      <c r="H2238" s="0" t="str">
        <f aca="false">IF(G2238=1,INT(ROUND((A2238-Debut)*86400,0)/600),"")</f>
        <v/>
      </c>
      <c r="I2238" s="0" t="str">
        <f aca="false">IF(G2238=1,INT(ROUND((A2238-Debut)*86400,0)/3600),"")</f>
        <v/>
      </c>
      <c r="J2238" s="0" t="str">
        <f aca="false">IF(OR(A2238="",B2238=""),"",ROUND((B2238-A2238)*86400,0))</f>
        <v/>
      </c>
      <c r="K2238" s="37" t="str">
        <f aca="false">IF(G2238=1,IF(COUNTIFS($C:$C,C2238,$G:$G,1,$A:$A,"&gt;="&amp;(A2238-FenetreInterm/86400),$A:$A,"&lt;="&amp;A2238)&gt;=NbInterm,1,0),"")</f>
        <v/>
      </c>
      <c r="L2238" s="37" t="str">
        <f aca="false">IF(G2238=1,IF(B2238="",0,IF(J2238&lt;SeuilFugitive,1,0)),"")</f>
        <v/>
      </c>
      <c r="M2238" s="37" t="str">
        <f aca="false">IF(G2238=1,IF(B2238="",IF((Fin-A2238)*24&gt;SeuilFigee,1,0),IF(J2238&gt;SeuilFigee*3600,1,0)),"")</f>
        <v/>
      </c>
      <c r="N2238" s="0" t="str">
        <f aca="false">IF(G2238=1,IF(COUNTIF(H$2:H2238,H2238)=1,COUNTIF($H:$H,H2238),""),"")</f>
        <v/>
      </c>
      <c r="O2238" s="0" t="str">
        <f aca="false">IF(G2238=1,IF(COUNTIF(I$2:I2238,I2238)=1,COUNTIF($I:$I,I2238),""),"")</f>
        <v/>
      </c>
      <c r="P2238" s="38" t="str">
        <f aca="false">IF(G2238=1,IF(COUNTIFS(C$2:C2238,C2238,G$2:G2238,1)=1,COUNTIFS($C:$C,C2238,$G:$G,1)+ROW()/10000000,""),"")</f>
        <v/>
      </c>
      <c r="Q2238" s="0" t="str">
        <f aca="false">IF(K2238=1,IF(COUNTIFS(C$2:C2238,C2238,K$2:K2238,1)=1,1,0),"")</f>
        <v/>
      </c>
      <c r="R2238" s="0" t="str">
        <f aca="false">IF(M2238=1,IF(COUNTIFS(C$2:C2238,C2238,M$2:M2238,1)=1,1,0),"")</f>
        <v/>
      </c>
      <c r="S2238" s="0" t="str">
        <f aca="false">IF(L2238=1,IF(COUNTIFS(C$2:C2238,C2238,L$2:L2238,1)=1,1,0),"")</f>
        <v/>
      </c>
      <c r="T2238" s="38" t="str">
        <f aca="false">IF(N2238="","",N2238+ROW()/10000000)</f>
        <v/>
      </c>
      <c r="U2238" s="0" t="str">
        <f aca="false">IF(G2238=1,IF(B2238="",1,0),"")</f>
        <v/>
      </c>
    </row>
    <row r="2239" customFormat="false" ht="15" hidden="false" customHeight="false" outlineLevel="0" collapsed="false">
      <c r="A2239" s="35"/>
      <c r="B2239" s="35"/>
      <c r="G2239" s="0" t="str">
        <f aca="false">IF(A2239="","",IF(AND(A2239&gt;=Debut,A2239&lt;Fin),1,0))</f>
        <v/>
      </c>
      <c r="H2239" s="0" t="str">
        <f aca="false">IF(G2239=1,INT(ROUND((A2239-Debut)*86400,0)/600),"")</f>
        <v/>
      </c>
      <c r="I2239" s="0" t="str">
        <f aca="false">IF(G2239=1,INT(ROUND((A2239-Debut)*86400,0)/3600),"")</f>
        <v/>
      </c>
      <c r="J2239" s="0" t="str">
        <f aca="false">IF(OR(A2239="",B2239=""),"",ROUND((B2239-A2239)*86400,0))</f>
        <v/>
      </c>
      <c r="K2239" s="37" t="str">
        <f aca="false">IF(G2239=1,IF(COUNTIFS($C:$C,C2239,$G:$G,1,$A:$A,"&gt;="&amp;(A2239-FenetreInterm/86400),$A:$A,"&lt;="&amp;A2239)&gt;=NbInterm,1,0),"")</f>
        <v/>
      </c>
      <c r="L2239" s="37" t="str">
        <f aca="false">IF(G2239=1,IF(B2239="",0,IF(J2239&lt;SeuilFugitive,1,0)),"")</f>
        <v/>
      </c>
      <c r="M2239" s="37" t="str">
        <f aca="false">IF(G2239=1,IF(B2239="",IF((Fin-A2239)*24&gt;SeuilFigee,1,0),IF(J2239&gt;SeuilFigee*3600,1,0)),"")</f>
        <v/>
      </c>
      <c r="N2239" s="0" t="str">
        <f aca="false">IF(G2239=1,IF(COUNTIF(H$2:H2239,H2239)=1,COUNTIF($H:$H,H2239),""),"")</f>
        <v/>
      </c>
      <c r="O2239" s="0" t="str">
        <f aca="false">IF(G2239=1,IF(COUNTIF(I$2:I2239,I2239)=1,COUNTIF($I:$I,I2239),""),"")</f>
        <v/>
      </c>
      <c r="P2239" s="38" t="str">
        <f aca="false">IF(G2239=1,IF(COUNTIFS(C$2:C2239,C2239,G$2:G2239,1)=1,COUNTIFS($C:$C,C2239,$G:$G,1)+ROW()/10000000,""),"")</f>
        <v/>
      </c>
      <c r="Q2239" s="0" t="str">
        <f aca="false">IF(K2239=1,IF(COUNTIFS(C$2:C2239,C2239,K$2:K2239,1)=1,1,0),"")</f>
        <v/>
      </c>
      <c r="R2239" s="0" t="str">
        <f aca="false">IF(M2239=1,IF(COUNTIFS(C$2:C2239,C2239,M$2:M2239,1)=1,1,0),"")</f>
        <v/>
      </c>
      <c r="S2239" s="0" t="str">
        <f aca="false">IF(L2239=1,IF(COUNTIFS(C$2:C2239,C2239,L$2:L2239,1)=1,1,0),"")</f>
        <v/>
      </c>
      <c r="T2239" s="38" t="str">
        <f aca="false">IF(N2239="","",N2239+ROW()/10000000)</f>
        <v/>
      </c>
      <c r="U2239" s="0" t="str">
        <f aca="false">IF(G2239=1,IF(B2239="",1,0),"")</f>
        <v/>
      </c>
    </row>
    <row r="2240" customFormat="false" ht="15" hidden="false" customHeight="false" outlineLevel="0" collapsed="false">
      <c r="A2240" s="35"/>
      <c r="B2240" s="35"/>
      <c r="G2240" s="0" t="str">
        <f aca="false">IF(A2240="","",IF(AND(A2240&gt;=Debut,A2240&lt;Fin),1,0))</f>
        <v/>
      </c>
      <c r="H2240" s="0" t="str">
        <f aca="false">IF(G2240=1,INT(ROUND((A2240-Debut)*86400,0)/600),"")</f>
        <v/>
      </c>
      <c r="I2240" s="0" t="str">
        <f aca="false">IF(G2240=1,INT(ROUND((A2240-Debut)*86400,0)/3600),"")</f>
        <v/>
      </c>
      <c r="J2240" s="0" t="str">
        <f aca="false">IF(OR(A2240="",B2240=""),"",ROUND((B2240-A2240)*86400,0))</f>
        <v/>
      </c>
      <c r="K2240" s="37" t="str">
        <f aca="false">IF(G2240=1,IF(COUNTIFS($C:$C,C2240,$G:$G,1,$A:$A,"&gt;="&amp;(A2240-FenetreInterm/86400),$A:$A,"&lt;="&amp;A2240)&gt;=NbInterm,1,0),"")</f>
        <v/>
      </c>
      <c r="L2240" s="37" t="str">
        <f aca="false">IF(G2240=1,IF(B2240="",0,IF(J2240&lt;SeuilFugitive,1,0)),"")</f>
        <v/>
      </c>
      <c r="M2240" s="37" t="str">
        <f aca="false">IF(G2240=1,IF(B2240="",IF((Fin-A2240)*24&gt;SeuilFigee,1,0),IF(J2240&gt;SeuilFigee*3600,1,0)),"")</f>
        <v/>
      </c>
      <c r="N2240" s="0" t="str">
        <f aca="false">IF(G2240=1,IF(COUNTIF(H$2:H2240,H2240)=1,COUNTIF($H:$H,H2240),""),"")</f>
        <v/>
      </c>
      <c r="O2240" s="0" t="str">
        <f aca="false">IF(G2240=1,IF(COUNTIF(I$2:I2240,I2240)=1,COUNTIF($I:$I,I2240),""),"")</f>
        <v/>
      </c>
      <c r="P2240" s="38" t="str">
        <f aca="false">IF(G2240=1,IF(COUNTIFS(C$2:C2240,C2240,G$2:G2240,1)=1,COUNTIFS($C:$C,C2240,$G:$G,1)+ROW()/10000000,""),"")</f>
        <v/>
      </c>
      <c r="Q2240" s="0" t="str">
        <f aca="false">IF(K2240=1,IF(COUNTIFS(C$2:C2240,C2240,K$2:K2240,1)=1,1,0),"")</f>
        <v/>
      </c>
      <c r="R2240" s="0" t="str">
        <f aca="false">IF(M2240=1,IF(COUNTIFS(C$2:C2240,C2240,M$2:M2240,1)=1,1,0),"")</f>
        <v/>
      </c>
      <c r="S2240" s="0" t="str">
        <f aca="false">IF(L2240=1,IF(COUNTIFS(C$2:C2240,C2240,L$2:L2240,1)=1,1,0),"")</f>
        <v/>
      </c>
      <c r="T2240" s="38" t="str">
        <f aca="false">IF(N2240="","",N2240+ROW()/10000000)</f>
        <v/>
      </c>
      <c r="U2240" s="0" t="str">
        <f aca="false">IF(G2240=1,IF(B2240="",1,0),"")</f>
        <v/>
      </c>
    </row>
    <row r="2241" customFormat="false" ht="15" hidden="false" customHeight="false" outlineLevel="0" collapsed="false">
      <c r="A2241" s="35"/>
      <c r="B2241" s="35"/>
      <c r="G2241" s="0" t="str">
        <f aca="false">IF(A2241="","",IF(AND(A2241&gt;=Debut,A2241&lt;Fin),1,0))</f>
        <v/>
      </c>
      <c r="H2241" s="0" t="str">
        <f aca="false">IF(G2241=1,INT(ROUND((A2241-Debut)*86400,0)/600),"")</f>
        <v/>
      </c>
      <c r="I2241" s="0" t="str">
        <f aca="false">IF(G2241=1,INT(ROUND((A2241-Debut)*86400,0)/3600),"")</f>
        <v/>
      </c>
      <c r="J2241" s="0" t="str">
        <f aca="false">IF(OR(A2241="",B2241=""),"",ROUND((B2241-A2241)*86400,0))</f>
        <v/>
      </c>
      <c r="K2241" s="37" t="str">
        <f aca="false">IF(G2241=1,IF(COUNTIFS($C:$C,C2241,$G:$G,1,$A:$A,"&gt;="&amp;(A2241-FenetreInterm/86400),$A:$A,"&lt;="&amp;A2241)&gt;=NbInterm,1,0),"")</f>
        <v/>
      </c>
      <c r="L2241" s="37" t="str">
        <f aca="false">IF(G2241=1,IF(B2241="",0,IF(J2241&lt;SeuilFugitive,1,0)),"")</f>
        <v/>
      </c>
      <c r="M2241" s="37" t="str">
        <f aca="false">IF(G2241=1,IF(B2241="",IF((Fin-A2241)*24&gt;SeuilFigee,1,0),IF(J2241&gt;SeuilFigee*3600,1,0)),"")</f>
        <v/>
      </c>
      <c r="N2241" s="0" t="str">
        <f aca="false">IF(G2241=1,IF(COUNTIF(H$2:H2241,H2241)=1,COUNTIF($H:$H,H2241),""),"")</f>
        <v/>
      </c>
      <c r="O2241" s="0" t="str">
        <f aca="false">IF(G2241=1,IF(COUNTIF(I$2:I2241,I2241)=1,COUNTIF($I:$I,I2241),""),"")</f>
        <v/>
      </c>
      <c r="P2241" s="38" t="str">
        <f aca="false">IF(G2241=1,IF(COUNTIFS(C$2:C2241,C2241,G$2:G2241,1)=1,COUNTIFS($C:$C,C2241,$G:$G,1)+ROW()/10000000,""),"")</f>
        <v/>
      </c>
      <c r="Q2241" s="0" t="str">
        <f aca="false">IF(K2241=1,IF(COUNTIFS(C$2:C2241,C2241,K$2:K2241,1)=1,1,0),"")</f>
        <v/>
      </c>
      <c r="R2241" s="0" t="str">
        <f aca="false">IF(M2241=1,IF(COUNTIFS(C$2:C2241,C2241,M$2:M2241,1)=1,1,0),"")</f>
        <v/>
      </c>
      <c r="S2241" s="0" t="str">
        <f aca="false">IF(L2241=1,IF(COUNTIFS(C$2:C2241,C2241,L$2:L2241,1)=1,1,0),"")</f>
        <v/>
      </c>
      <c r="T2241" s="38" t="str">
        <f aca="false">IF(N2241="","",N2241+ROW()/10000000)</f>
        <v/>
      </c>
      <c r="U2241" s="0" t="str">
        <f aca="false">IF(G2241=1,IF(B2241="",1,0),"")</f>
        <v/>
      </c>
    </row>
    <row r="2242" customFormat="false" ht="15" hidden="false" customHeight="false" outlineLevel="0" collapsed="false">
      <c r="A2242" s="35"/>
      <c r="B2242" s="35"/>
      <c r="G2242" s="0" t="str">
        <f aca="false">IF(A2242="","",IF(AND(A2242&gt;=Debut,A2242&lt;Fin),1,0))</f>
        <v/>
      </c>
      <c r="H2242" s="0" t="str">
        <f aca="false">IF(G2242=1,INT(ROUND((A2242-Debut)*86400,0)/600),"")</f>
        <v/>
      </c>
      <c r="I2242" s="0" t="str">
        <f aca="false">IF(G2242=1,INT(ROUND((A2242-Debut)*86400,0)/3600),"")</f>
        <v/>
      </c>
      <c r="J2242" s="0" t="str">
        <f aca="false">IF(OR(A2242="",B2242=""),"",ROUND((B2242-A2242)*86400,0))</f>
        <v/>
      </c>
      <c r="K2242" s="37" t="str">
        <f aca="false">IF(G2242=1,IF(COUNTIFS($C:$C,C2242,$G:$G,1,$A:$A,"&gt;="&amp;(A2242-FenetreInterm/86400),$A:$A,"&lt;="&amp;A2242)&gt;=NbInterm,1,0),"")</f>
        <v/>
      </c>
      <c r="L2242" s="37" t="str">
        <f aca="false">IF(G2242=1,IF(B2242="",0,IF(J2242&lt;SeuilFugitive,1,0)),"")</f>
        <v/>
      </c>
      <c r="M2242" s="37" t="str">
        <f aca="false">IF(G2242=1,IF(B2242="",IF((Fin-A2242)*24&gt;SeuilFigee,1,0),IF(J2242&gt;SeuilFigee*3600,1,0)),"")</f>
        <v/>
      </c>
      <c r="N2242" s="0" t="str">
        <f aca="false">IF(G2242=1,IF(COUNTIF(H$2:H2242,H2242)=1,COUNTIF($H:$H,H2242),""),"")</f>
        <v/>
      </c>
      <c r="O2242" s="0" t="str">
        <f aca="false">IF(G2242=1,IF(COUNTIF(I$2:I2242,I2242)=1,COUNTIF($I:$I,I2242),""),"")</f>
        <v/>
      </c>
      <c r="P2242" s="38" t="str">
        <f aca="false">IF(G2242=1,IF(COUNTIFS(C$2:C2242,C2242,G$2:G2242,1)=1,COUNTIFS($C:$C,C2242,$G:$G,1)+ROW()/10000000,""),"")</f>
        <v/>
      </c>
      <c r="Q2242" s="0" t="str">
        <f aca="false">IF(K2242=1,IF(COUNTIFS(C$2:C2242,C2242,K$2:K2242,1)=1,1,0),"")</f>
        <v/>
      </c>
      <c r="R2242" s="0" t="str">
        <f aca="false">IF(M2242=1,IF(COUNTIFS(C$2:C2242,C2242,M$2:M2242,1)=1,1,0),"")</f>
        <v/>
      </c>
      <c r="S2242" s="0" t="str">
        <f aca="false">IF(L2242=1,IF(COUNTIFS(C$2:C2242,C2242,L$2:L2242,1)=1,1,0),"")</f>
        <v/>
      </c>
      <c r="T2242" s="38" t="str">
        <f aca="false">IF(N2242="","",N2242+ROW()/10000000)</f>
        <v/>
      </c>
      <c r="U2242" s="0" t="str">
        <f aca="false">IF(G2242=1,IF(B2242="",1,0),"")</f>
        <v/>
      </c>
    </row>
    <row r="2243" customFormat="false" ht="15" hidden="false" customHeight="false" outlineLevel="0" collapsed="false">
      <c r="A2243" s="35"/>
      <c r="B2243" s="35"/>
      <c r="G2243" s="0" t="str">
        <f aca="false">IF(A2243="","",IF(AND(A2243&gt;=Debut,A2243&lt;Fin),1,0))</f>
        <v/>
      </c>
      <c r="H2243" s="0" t="str">
        <f aca="false">IF(G2243=1,INT(ROUND((A2243-Debut)*86400,0)/600),"")</f>
        <v/>
      </c>
      <c r="I2243" s="0" t="str">
        <f aca="false">IF(G2243=1,INT(ROUND((A2243-Debut)*86400,0)/3600),"")</f>
        <v/>
      </c>
      <c r="J2243" s="0" t="str">
        <f aca="false">IF(OR(A2243="",B2243=""),"",ROUND((B2243-A2243)*86400,0))</f>
        <v/>
      </c>
      <c r="K2243" s="37" t="str">
        <f aca="false">IF(G2243=1,IF(COUNTIFS($C:$C,C2243,$G:$G,1,$A:$A,"&gt;="&amp;(A2243-FenetreInterm/86400),$A:$A,"&lt;="&amp;A2243)&gt;=NbInterm,1,0),"")</f>
        <v/>
      </c>
      <c r="L2243" s="37" t="str">
        <f aca="false">IF(G2243=1,IF(B2243="",0,IF(J2243&lt;SeuilFugitive,1,0)),"")</f>
        <v/>
      </c>
      <c r="M2243" s="37" t="str">
        <f aca="false">IF(G2243=1,IF(B2243="",IF((Fin-A2243)*24&gt;SeuilFigee,1,0),IF(J2243&gt;SeuilFigee*3600,1,0)),"")</f>
        <v/>
      </c>
      <c r="N2243" s="0" t="str">
        <f aca="false">IF(G2243=1,IF(COUNTIF(H$2:H2243,H2243)=1,COUNTIF($H:$H,H2243),""),"")</f>
        <v/>
      </c>
      <c r="O2243" s="0" t="str">
        <f aca="false">IF(G2243=1,IF(COUNTIF(I$2:I2243,I2243)=1,COUNTIF($I:$I,I2243),""),"")</f>
        <v/>
      </c>
      <c r="P2243" s="38" t="str">
        <f aca="false">IF(G2243=1,IF(COUNTIFS(C$2:C2243,C2243,G$2:G2243,1)=1,COUNTIFS($C:$C,C2243,$G:$G,1)+ROW()/10000000,""),"")</f>
        <v/>
      </c>
      <c r="Q2243" s="0" t="str">
        <f aca="false">IF(K2243=1,IF(COUNTIFS(C$2:C2243,C2243,K$2:K2243,1)=1,1,0),"")</f>
        <v/>
      </c>
      <c r="R2243" s="0" t="str">
        <f aca="false">IF(M2243=1,IF(COUNTIFS(C$2:C2243,C2243,M$2:M2243,1)=1,1,0),"")</f>
        <v/>
      </c>
      <c r="S2243" s="0" t="str">
        <f aca="false">IF(L2243=1,IF(COUNTIFS(C$2:C2243,C2243,L$2:L2243,1)=1,1,0),"")</f>
        <v/>
      </c>
      <c r="T2243" s="38" t="str">
        <f aca="false">IF(N2243="","",N2243+ROW()/10000000)</f>
        <v/>
      </c>
      <c r="U2243" s="0" t="str">
        <f aca="false">IF(G2243=1,IF(B2243="",1,0),"")</f>
        <v/>
      </c>
    </row>
    <row r="2244" customFormat="false" ht="15" hidden="false" customHeight="false" outlineLevel="0" collapsed="false">
      <c r="A2244" s="35"/>
      <c r="B2244" s="35"/>
      <c r="G2244" s="0" t="str">
        <f aca="false">IF(A2244="","",IF(AND(A2244&gt;=Debut,A2244&lt;Fin),1,0))</f>
        <v/>
      </c>
      <c r="H2244" s="0" t="str">
        <f aca="false">IF(G2244=1,INT(ROUND((A2244-Debut)*86400,0)/600),"")</f>
        <v/>
      </c>
      <c r="I2244" s="0" t="str">
        <f aca="false">IF(G2244=1,INT(ROUND((A2244-Debut)*86400,0)/3600),"")</f>
        <v/>
      </c>
      <c r="J2244" s="0" t="str">
        <f aca="false">IF(OR(A2244="",B2244=""),"",ROUND((B2244-A2244)*86400,0))</f>
        <v/>
      </c>
      <c r="K2244" s="37" t="str">
        <f aca="false">IF(G2244=1,IF(COUNTIFS($C:$C,C2244,$G:$G,1,$A:$A,"&gt;="&amp;(A2244-FenetreInterm/86400),$A:$A,"&lt;="&amp;A2244)&gt;=NbInterm,1,0),"")</f>
        <v/>
      </c>
      <c r="L2244" s="37" t="str">
        <f aca="false">IF(G2244=1,IF(B2244="",0,IF(J2244&lt;SeuilFugitive,1,0)),"")</f>
        <v/>
      </c>
      <c r="M2244" s="37" t="str">
        <f aca="false">IF(G2244=1,IF(B2244="",IF((Fin-A2244)*24&gt;SeuilFigee,1,0),IF(J2244&gt;SeuilFigee*3600,1,0)),"")</f>
        <v/>
      </c>
      <c r="N2244" s="0" t="str">
        <f aca="false">IF(G2244=1,IF(COUNTIF(H$2:H2244,H2244)=1,COUNTIF($H:$H,H2244),""),"")</f>
        <v/>
      </c>
      <c r="O2244" s="0" t="str">
        <f aca="false">IF(G2244=1,IF(COUNTIF(I$2:I2244,I2244)=1,COUNTIF($I:$I,I2244),""),"")</f>
        <v/>
      </c>
      <c r="P2244" s="38" t="str">
        <f aca="false">IF(G2244=1,IF(COUNTIFS(C$2:C2244,C2244,G$2:G2244,1)=1,COUNTIFS($C:$C,C2244,$G:$G,1)+ROW()/10000000,""),"")</f>
        <v/>
      </c>
      <c r="Q2244" s="0" t="str">
        <f aca="false">IF(K2244=1,IF(COUNTIFS(C$2:C2244,C2244,K$2:K2244,1)=1,1,0),"")</f>
        <v/>
      </c>
      <c r="R2244" s="0" t="str">
        <f aca="false">IF(M2244=1,IF(COUNTIFS(C$2:C2244,C2244,M$2:M2244,1)=1,1,0),"")</f>
        <v/>
      </c>
      <c r="S2244" s="0" t="str">
        <f aca="false">IF(L2244=1,IF(COUNTIFS(C$2:C2244,C2244,L$2:L2244,1)=1,1,0),"")</f>
        <v/>
      </c>
      <c r="T2244" s="38" t="str">
        <f aca="false">IF(N2244="","",N2244+ROW()/10000000)</f>
        <v/>
      </c>
      <c r="U2244" s="0" t="str">
        <f aca="false">IF(G2244=1,IF(B2244="",1,0),"")</f>
        <v/>
      </c>
    </row>
    <row r="2245" customFormat="false" ht="15" hidden="false" customHeight="false" outlineLevel="0" collapsed="false">
      <c r="A2245" s="35"/>
      <c r="B2245" s="35"/>
      <c r="G2245" s="0" t="str">
        <f aca="false">IF(A2245="","",IF(AND(A2245&gt;=Debut,A2245&lt;Fin),1,0))</f>
        <v/>
      </c>
      <c r="H2245" s="0" t="str">
        <f aca="false">IF(G2245=1,INT(ROUND((A2245-Debut)*86400,0)/600),"")</f>
        <v/>
      </c>
      <c r="I2245" s="0" t="str">
        <f aca="false">IF(G2245=1,INT(ROUND((A2245-Debut)*86400,0)/3600),"")</f>
        <v/>
      </c>
      <c r="J2245" s="0" t="str">
        <f aca="false">IF(OR(A2245="",B2245=""),"",ROUND((B2245-A2245)*86400,0))</f>
        <v/>
      </c>
      <c r="K2245" s="37" t="str">
        <f aca="false">IF(G2245=1,IF(COUNTIFS($C:$C,C2245,$G:$G,1,$A:$A,"&gt;="&amp;(A2245-FenetreInterm/86400),$A:$A,"&lt;="&amp;A2245)&gt;=NbInterm,1,0),"")</f>
        <v/>
      </c>
      <c r="L2245" s="37" t="str">
        <f aca="false">IF(G2245=1,IF(B2245="",0,IF(J2245&lt;SeuilFugitive,1,0)),"")</f>
        <v/>
      </c>
      <c r="M2245" s="37" t="str">
        <f aca="false">IF(G2245=1,IF(B2245="",IF((Fin-A2245)*24&gt;SeuilFigee,1,0),IF(J2245&gt;SeuilFigee*3600,1,0)),"")</f>
        <v/>
      </c>
      <c r="N2245" s="0" t="str">
        <f aca="false">IF(G2245=1,IF(COUNTIF(H$2:H2245,H2245)=1,COUNTIF($H:$H,H2245),""),"")</f>
        <v/>
      </c>
      <c r="O2245" s="0" t="str">
        <f aca="false">IF(G2245=1,IF(COUNTIF(I$2:I2245,I2245)=1,COUNTIF($I:$I,I2245),""),"")</f>
        <v/>
      </c>
      <c r="P2245" s="38" t="str">
        <f aca="false">IF(G2245=1,IF(COUNTIFS(C$2:C2245,C2245,G$2:G2245,1)=1,COUNTIFS($C:$C,C2245,$G:$G,1)+ROW()/10000000,""),"")</f>
        <v/>
      </c>
      <c r="Q2245" s="0" t="str">
        <f aca="false">IF(K2245=1,IF(COUNTIFS(C$2:C2245,C2245,K$2:K2245,1)=1,1,0),"")</f>
        <v/>
      </c>
      <c r="R2245" s="0" t="str">
        <f aca="false">IF(M2245=1,IF(COUNTIFS(C$2:C2245,C2245,M$2:M2245,1)=1,1,0),"")</f>
        <v/>
      </c>
      <c r="S2245" s="0" t="str">
        <f aca="false">IF(L2245=1,IF(COUNTIFS(C$2:C2245,C2245,L$2:L2245,1)=1,1,0),"")</f>
        <v/>
      </c>
      <c r="T2245" s="38" t="str">
        <f aca="false">IF(N2245="","",N2245+ROW()/10000000)</f>
        <v/>
      </c>
      <c r="U2245" s="0" t="str">
        <f aca="false">IF(G2245=1,IF(B2245="",1,0),"")</f>
        <v/>
      </c>
    </row>
    <row r="2246" customFormat="false" ht="15" hidden="false" customHeight="false" outlineLevel="0" collapsed="false">
      <c r="A2246" s="35"/>
      <c r="B2246" s="35"/>
      <c r="G2246" s="0" t="str">
        <f aca="false">IF(A2246="","",IF(AND(A2246&gt;=Debut,A2246&lt;Fin),1,0))</f>
        <v/>
      </c>
      <c r="H2246" s="0" t="str">
        <f aca="false">IF(G2246=1,INT(ROUND((A2246-Debut)*86400,0)/600),"")</f>
        <v/>
      </c>
      <c r="I2246" s="0" t="str">
        <f aca="false">IF(G2246=1,INT(ROUND((A2246-Debut)*86400,0)/3600),"")</f>
        <v/>
      </c>
      <c r="J2246" s="0" t="str">
        <f aca="false">IF(OR(A2246="",B2246=""),"",ROUND((B2246-A2246)*86400,0))</f>
        <v/>
      </c>
      <c r="K2246" s="37" t="str">
        <f aca="false">IF(G2246=1,IF(COUNTIFS($C:$C,C2246,$G:$G,1,$A:$A,"&gt;="&amp;(A2246-FenetreInterm/86400),$A:$A,"&lt;="&amp;A2246)&gt;=NbInterm,1,0),"")</f>
        <v/>
      </c>
      <c r="L2246" s="37" t="str">
        <f aca="false">IF(G2246=1,IF(B2246="",0,IF(J2246&lt;SeuilFugitive,1,0)),"")</f>
        <v/>
      </c>
      <c r="M2246" s="37" t="str">
        <f aca="false">IF(G2246=1,IF(B2246="",IF((Fin-A2246)*24&gt;SeuilFigee,1,0),IF(J2246&gt;SeuilFigee*3600,1,0)),"")</f>
        <v/>
      </c>
      <c r="N2246" s="0" t="str">
        <f aca="false">IF(G2246=1,IF(COUNTIF(H$2:H2246,H2246)=1,COUNTIF($H:$H,H2246),""),"")</f>
        <v/>
      </c>
      <c r="O2246" s="0" t="str">
        <f aca="false">IF(G2246=1,IF(COUNTIF(I$2:I2246,I2246)=1,COUNTIF($I:$I,I2246),""),"")</f>
        <v/>
      </c>
      <c r="P2246" s="38" t="str">
        <f aca="false">IF(G2246=1,IF(COUNTIFS(C$2:C2246,C2246,G$2:G2246,1)=1,COUNTIFS($C:$C,C2246,$G:$G,1)+ROW()/10000000,""),"")</f>
        <v/>
      </c>
      <c r="Q2246" s="0" t="str">
        <f aca="false">IF(K2246=1,IF(COUNTIFS(C$2:C2246,C2246,K$2:K2246,1)=1,1,0),"")</f>
        <v/>
      </c>
      <c r="R2246" s="0" t="str">
        <f aca="false">IF(M2246=1,IF(COUNTIFS(C$2:C2246,C2246,M$2:M2246,1)=1,1,0),"")</f>
        <v/>
      </c>
      <c r="S2246" s="0" t="str">
        <f aca="false">IF(L2246=1,IF(COUNTIFS(C$2:C2246,C2246,L$2:L2246,1)=1,1,0),"")</f>
        <v/>
      </c>
      <c r="T2246" s="38" t="str">
        <f aca="false">IF(N2246="","",N2246+ROW()/10000000)</f>
        <v/>
      </c>
      <c r="U2246" s="0" t="str">
        <f aca="false">IF(G2246=1,IF(B2246="",1,0),"")</f>
        <v/>
      </c>
    </row>
    <row r="2247" customFormat="false" ht="15" hidden="false" customHeight="false" outlineLevel="0" collapsed="false">
      <c r="A2247" s="35"/>
      <c r="B2247" s="35"/>
      <c r="G2247" s="0" t="str">
        <f aca="false">IF(A2247="","",IF(AND(A2247&gt;=Debut,A2247&lt;Fin),1,0))</f>
        <v/>
      </c>
      <c r="H2247" s="0" t="str">
        <f aca="false">IF(G2247=1,INT(ROUND((A2247-Debut)*86400,0)/600),"")</f>
        <v/>
      </c>
      <c r="I2247" s="0" t="str">
        <f aca="false">IF(G2247=1,INT(ROUND((A2247-Debut)*86400,0)/3600),"")</f>
        <v/>
      </c>
      <c r="J2247" s="0" t="str">
        <f aca="false">IF(OR(A2247="",B2247=""),"",ROUND((B2247-A2247)*86400,0))</f>
        <v/>
      </c>
      <c r="K2247" s="37" t="str">
        <f aca="false">IF(G2247=1,IF(COUNTIFS($C:$C,C2247,$G:$G,1,$A:$A,"&gt;="&amp;(A2247-FenetreInterm/86400),$A:$A,"&lt;="&amp;A2247)&gt;=NbInterm,1,0),"")</f>
        <v/>
      </c>
      <c r="L2247" s="37" t="str">
        <f aca="false">IF(G2247=1,IF(B2247="",0,IF(J2247&lt;SeuilFugitive,1,0)),"")</f>
        <v/>
      </c>
      <c r="M2247" s="37" t="str">
        <f aca="false">IF(G2247=1,IF(B2247="",IF((Fin-A2247)*24&gt;SeuilFigee,1,0),IF(J2247&gt;SeuilFigee*3600,1,0)),"")</f>
        <v/>
      </c>
      <c r="N2247" s="0" t="str">
        <f aca="false">IF(G2247=1,IF(COUNTIF(H$2:H2247,H2247)=1,COUNTIF($H:$H,H2247),""),"")</f>
        <v/>
      </c>
      <c r="O2247" s="0" t="str">
        <f aca="false">IF(G2247=1,IF(COUNTIF(I$2:I2247,I2247)=1,COUNTIF($I:$I,I2247),""),"")</f>
        <v/>
      </c>
      <c r="P2247" s="38" t="str">
        <f aca="false">IF(G2247=1,IF(COUNTIFS(C$2:C2247,C2247,G$2:G2247,1)=1,COUNTIFS($C:$C,C2247,$G:$G,1)+ROW()/10000000,""),"")</f>
        <v/>
      </c>
      <c r="Q2247" s="0" t="str">
        <f aca="false">IF(K2247=1,IF(COUNTIFS(C$2:C2247,C2247,K$2:K2247,1)=1,1,0),"")</f>
        <v/>
      </c>
      <c r="R2247" s="0" t="str">
        <f aca="false">IF(M2247=1,IF(COUNTIFS(C$2:C2247,C2247,M$2:M2247,1)=1,1,0),"")</f>
        <v/>
      </c>
      <c r="S2247" s="0" t="str">
        <f aca="false">IF(L2247=1,IF(COUNTIFS(C$2:C2247,C2247,L$2:L2247,1)=1,1,0),"")</f>
        <v/>
      </c>
      <c r="T2247" s="38" t="str">
        <f aca="false">IF(N2247="","",N2247+ROW()/10000000)</f>
        <v/>
      </c>
      <c r="U2247" s="0" t="str">
        <f aca="false">IF(G2247=1,IF(B2247="",1,0),"")</f>
        <v/>
      </c>
    </row>
    <row r="2248" customFormat="false" ht="15" hidden="false" customHeight="false" outlineLevel="0" collapsed="false">
      <c r="A2248" s="35"/>
      <c r="B2248" s="35"/>
      <c r="G2248" s="0" t="str">
        <f aca="false">IF(A2248="","",IF(AND(A2248&gt;=Debut,A2248&lt;Fin),1,0))</f>
        <v/>
      </c>
      <c r="H2248" s="0" t="str">
        <f aca="false">IF(G2248=1,INT(ROUND((A2248-Debut)*86400,0)/600),"")</f>
        <v/>
      </c>
      <c r="I2248" s="0" t="str">
        <f aca="false">IF(G2248=1,INT(ROUND((A2248-Debut)*86400,0)/3600),"")</f>
        <v/>
      </c>
      <c r="J2248" s="0" t="str">
        <f aca="false">IF(OR(A2248="",B2248=""),"",ROUND((B2248-A2248)*86400,0))</f>
        <v/>
      </c>
      <c r="K2248" s="37" t="str">
        <f aca="false">IF(G2248=1,IF(COUNTIFS($C:$C,C2248,$G:$G,1,$A:$A,"&gt;="&amp;(A2248-FenetreInterm/86400),$A:$A,"&lt;="&amp;A2248)&gt;=NbInterm,1,0),"")</f>
        <v/>
      </c>
      <c r="L2248" s="37" t="str">
        <f aca="false">IF(G2248=1,IF(B2248="",0,IF(J2248&lt;SeuilFugitive,1,0)),"")</f>
        <v/>
      </c>
      <c r="M2248" s="37" t="str">
        <f aca="false">IF(G2248=1,IF(B2248="",IF((Fin-A2248)*24&gt;SeuilFigee,1,0),IF(J2248&gt;SeuilFigee*3600,1,0)),"")</f>
        <v/>
      </c>
      <c r="N2248" s="0" t="str">
        <f aca="false">IF(G2248=1,IF(COUNTIF(H$2:H2248,H2248)=1,COUNTIF($H:$H,H2248),""),"")</f>
        <v/>
      </c>
      <c r="O2248" s="0" t="str">
        <f aca="false">IF(G2248=1,IF(COUNTIF(I$2:I2248,I2248)=1,COUNTIF($I:$I,I2248),""),"")</f>
        <v/>
      </c>
      <c r="P2248" s="38" t="str">
        <f aca="false">IF(G2248=1,IF(COUNTIFS(C$2:C2248,C2248,G$2:G2248,1)=1,COUNTIFS($C:$C,C2248,$G:$G,1)+ROW()/10000000,""),"")</f>
        <v/>
      </c>
      <c r="Q2248" s="0" t="str">
        <f aca="false">IF(K2248=1,IF(COUNTIFS(C$2:C2248,C2248,K$2:K2248,1)=1,1,0),"")</f>
        <v/>
      </c>
      <c r="R2248" s="0" t="str">
        <f aca="false">IF(M2248=1,IF(COUNTIFS(C$2:C2248,C2248,M$2:M2248,1)=1,1,0),"")</f>
        <v/>
      </c>
      <c r="S2248" s="0" t="str">
        <f aca="false">IF(L2248=1,IF(COUNTIFS(C$2:C2248,C2248,L$2:L2248,1)=1,1,0),"")</f>
        <v/>
      </c>
      <c r="T2248" s="38" t="str">
        <f aca="false">IF(N2248="","",N2248+ROW()/10000000)</f>
        <v/>
      </c>
      <c r="U2248" s="0" t="str">
        <f aca="false">IF(G2248=1,IF(B2248="",1,0),"")</f>
        <v/>
      </c>
    </row>
    <row r="2249" customFormat="false" ht="15" hidden="false" customHeight="false" outlineLevel="0" collapsed="false">
      <c r="A2249" s="35"/>
      <c r="B2249" s="35"/>
      <c r="G2249" s="0" t="str">
        <f aca="false">IF(A2249="","",IF(AND(A2249&gt;=Debut,A2249&lt;Fin),1,0))</f>
        <v/>
      </c>
      <c r="H2249" s="0" t="str">
        <f aca="false">IF(G2249=1,INT(ROUND((A2249-Debut)*86400,0)/600),"")</f>
        <v/>
      </c>
      <c r="I2249" s="0" t="str">
        <f aca="false">IF(G2249=1,INT(ROUND((A2249-Debut)*86400,0)/3600),"")</f>
        <v/>
      </c>
      <c r="J2249" s="0" t="str">
        <f aca="false">IF(OR(A2249="",B2249=""),"",ROUND((B2249-A2249)*86400,0))</f>
        <v/>
      </c>
      <c r="K2249" s="37" t="str">
        <f aca="false">IF(G2249=1,IF(COUNTIFS($C:$C,C2249,$G:$G,1,$A:$A,"&gt;="&amp;(A2249-FenetreInterm/86400),$A:$A,"&lt;="&amp;A2249)&gt;=NbInterm,1,0),"")</f>
        <v/>
      </c>
      <c r="L2249" s="37" t="str">
        <f aca="false">IF(G2249=1,IF(B2249="",0,IF(J2249&lt;SeuilFugitive,1,0)),"")</f>
        <v/>
      </c>
      <c r="M2249" s="37" t="str">
        <f aca="false">IF(G2249=1,IF(B2249="",IF((Fin-A2249)*24&gt;SeuilFigee,1,0),IF(J2249&gt;SeuilFigee*3600,1,0)),"")</f>
        <v/>
      </c>
      <c r="N2249" s="0" t="str">
        <f aca="false">IF(G2249=1,IF(COUNTIF(H$2:H2249,H2249)=1,COUNTIF($H:$H,H2249),""),"")</f>
        <v/>
      </c>
      <c r="O2249" s="0" t="str">
        <f aca="false">IF(G2249=1,IF(COUNTIF(I$2:I2249,I2249)=1,COUNTIF($I:$I,I2249),""),"")</f>
        <v/>
      </c>
      <c r="P2249" s="38" t="str">
        <f aca="false">IF(G2249=1,IF(COUNTIFS(C$2:C2249,C2249,G$2:G2249,1)=1,COUNTIFS($C:$C,C2249,$G:$G,1)+ROW()/10000000,""),"")</f>
        <v/>
      </c>
      <c r="Q2249" s="0" t="str">
        <f aca="false">IF(K2249=1,IF(COUNTIFS(C$2:C2249,C2249,K$2:K2249,1)=1,1,0),"")</f>
        <v/>
      </c>
      <c r="R2249" s="0" t="str">
        <f aca="false">IF(M2249=1,IF(COUNTIFS(C$2:C2249,C2249,M$2:M2249,1)=1,1,0),"")</f>
        <v/>
      </c>
      <c r="S2249" s="0" t="str">
        <f aca="false">IF(L2249=1,IF(COUNTIFS(C$2:C2249,C2249,L$2:L2249,1)=1,1,0),"")</f>
        <v/>
      </c>
      <c r="T2249" s="38" t="str">
        <f aca="false">IF(N2249="","",N2249+ROW()/10000000)</f>
        <v/>
      </c>
      <c r="U2249" s="0" t="str">
        <f aca="false">IF(G2249=1,IF(B2249="",1,0),"")</f>
        <v/>
      </c>
    </row>
    <row r="2250" customFormat="false" ht="15" hidden="false" customHeight="false" outlineLevel="0" collapsed="false">
      <c r="A2250" s="35"/>
      <c r="B2250" s="35"/>
      <c r="G2250" s="0" t="str">
        <f aca="false">IF(A2250="","",IF(AND(A2250&gt;=Debut,A2250&lt;Fin),1,0))</f>
        <v/>
      </c>
      <c r="H2250" s="0" t="str">
        <f aca="false">IF(G2250=1,INT(ROUND((A2250-Debut)*86400,0)/600),"")</f>
        <v/>
      </c>
      <c r="I2250" s="0" t="str">
        <f aca="false">IF(G2250=1,INT(ROUND((A2250-Debut)*86400,0)/3600),"")</f>
        <v/>
      </c>
      <c r="J2250" s="0" t="str">
        <f aca="false">IF(OR(A2250="",B2250=""),"",ROUND((B2250-A2250)*86400,0))</f>
        <v/>
      </c>
      <c r="K2250" s="37" t="str">
        <f aca="false">IF(G2250=1,IF(COUNTIFS($C:$C,C2250,$G:$G,1,$A:$A,"&gt;="&amp;(A2250-FenetreInterm/86400),$A:$A,"&lt;="&amp;A2250)&gt;=NbInterm,1,0),"")</f>
        <v/>
      </c>
      <c r="L2250" s="37" t="str">
        <f aca="false">IF(G2250=1,IF(B2250="",0,IF(J2250&lt;SeuilFugitive,1,0)),"")</f>
        <v/>
      </c>
      <c r="M2250" s="37" t="str">
        <f aca="false">IF(G2250=1,IF(B2250="",IF((Fin-A2250)*24&gt;SeuilFigee,1,0),IF(J2250&gt;SeuilFigee*3600,1,0)),"")</f>
        <v/>
      </c>
      <c r="N2250" s="0" t="str">
        <f aca="false">IF(G2250=1,IF(COUNTIF(H$2:H2250,H2250)=1,COUNTIF($H:$H,H2250),""),"")</f>
        <v/>
      </c>
      <c r="O2250" s="0" t="str">
        <f aca="false">IF(G2250=1,IF(COUNTIF(I$2:I2250,I2250)=1,COUNTIF($I:$I,I2250),""),"")</f>
        <v/>
      </c>
      <c r="P2250" s="38" t="str">
        <f aca="false">IF(G2250=1,IF(COUNTIFS(C$2:C2250,C2250,G$2:G2250,1)=1,COUNTIFS($C:$C,C2250,$G:$G,1)+ROW()/10000000,""),"")</f>
        <v/>
      </c>
      <c r="Q2250" s="0" t="str">
        <f aca="false">IF(K2250=1,IF(COUNTIFS(C$2:C2250,C2250,K$2:K2250,1)=1,1,0),"")</f>
        <v/>
      </c>
      <c r="R2250" s="0" t="str">
        <f aca="false">IF(M2250=1,IF(COUNTIFS(C$2:C2250,C2250,M$2:M2250,1)=1,1,0),"")</f>
        <v/>
      </c>
      <c r="S2250" s="0" t="str">
        <f aca="false">IF(L2250=1,IF(COUNTIFS(C$2:C2250,C2250,L$2:L2250,1)=1,1,0),"")</f>
        <v/>
      </c>
      <c r="T2250" s="38" t="str">
        <f aca="false">IF(N2250="","",N2250+ROW()/10000000)</f>
        <v/>
      </c>
      <c r="U2250" s="0" t="str">
        <f aca="false">IF(G2250=1,IF(B2250="",1,0),"")</f>
        <v/>
      </c>
    </row>
    <row r="2251" customFormat="false" ht="15" hidden="false" customHeight="false" outlineLevel="0" collapsed="false">
      <c r="A2251" s="35"/>
      <c r="B2251" s="35"/>
      <c r="G2251" s="0" t="str">
        <f aca="false">IF(A2251="","",IF(AND(A2251&gt;=Debut,A2251&lt;Fin),1,0))</f>
        <v/>
      </c>
      <c r="H2251" s="0" t="str">
        <f aca="false">IF(G2251=1,INT(ROUND((A2251-Debut)*86400,0)/600),"")</f>
        <v/>
      </c>
      <c r="I2251" s="0" t="str">
        <f aca="false">IF(G2251=1,INT(ROUND((A2251-Debut)*86400,0)/3600),"")</f>
        <v/>
      </c>
      <c r="J2251" s="0" t="str">
        <f aca="false">IF(OR(A2251="",B2251=""),"",ROUND((B2251-A2251)*86400,0))</f>
        <v/>
      </c>
      <c r="K2251" s="37" t="str">
        <f aca="false">IF(G2251=1,IF(COUNTIFS($C:$C,C2251,$G:$G,1,$A:$A,"&gt;="&amp;(A2251-FenetreInterm/86400),$A:$A,"&lt;="&amp;A2251)&gt;=NbInterm,1,0),"")</f>
        <v/>
      </c>
      <c r="L2251" s="37" t="str">
        <f aca="false">IF(G2251=1,IF(B2251="",0,IF(J2251&lt;SeuilFugitive,1,0)),"")</f>
        <v/>
      </c>
      <c r="M2251" s="37" t="str">
        <f aca="false">IF(G2251=1,IF(B2251="",IF((Fin-A2251)*24&gt;SeuilFigee,1,0),IF(J2251&gt;SeuilFigee*3600,1,0)),"")</f>
        <v/>
      </c>
      <c r="N2251" s="0" t="str">
        <f aca="false">IF(G2251=1,IF(COUNTIF(H$2:H2251,H2251)=1,COUNTIF($H:$H,H2251),""),"")</f>
        <v/>
      </c>
      <c r="O2251" s="0" t="str">
        <f aca="false">IF(G2251=1,IF(COUNTIF(I$2:I2251,I2251)=1,COUNTIF($I:$I,I2251),""),"")</f>
        <v/>
      </c>
      <c r="P2251" s="38" t="str">
        <f aca="false">IF(G2251=1,IF(COUNTIFS(C$2:C2251,C2251,G$2:G2251,1)=1,COUNTIFS($C:$C,C2251,$G:$G,1)+ROW()/10000000,""),"")</f>
        <v/>
      </c>
      <c r="Q2251" s="0" t="str">
        <f aca="false">IF(K2251=1,IF(COUNTIFS(C$2:C2251,C2251,K$2:K2251,1)=1,1,0),"")</f>
        <v/>
      </c>
      <c r="R2251" s="0" t="str">
        <f aca="false">IF(M2251=1,IF(COUNTIFS(C$2:C2251,C2251,M$2:M2251,1)=1,1,0),"")</f>
        <v/>
      </c>
      <c r="S2251" s="0" t="str">
        <f aca="false">IF(L2251=1,IF(COUNTIFS(C$2:C2251,C2251,L$2:L2251,1)=1,1,0),"")</f>
        <v/>
      </c>
      <c r="T2251" s="38" t="str">
        <f aca="false">IF(N2251="","",N2251+ROW()/10000000)</f>
        <v/>
      </c>
      <c r="U2251" s="0" t="str">
        <f aca="false">IF(G2251=1,IF(B2251="",1,0),"")</f>
        <v/>
      </c>
    </row>
    <row r="2252" customFormat="false" ht="15" hidden="false" customHeight="false" outlineLevel="0" collapsed="false">
      <c r="A2252" s="35"/>
      <c r="B2252" s="35"/>
      <c r="G2252" s="0" t="str">
        <f aca="false">IF(A2252="","",IF(AND(A2252&gt;=Debut,A2252&lt;Fin),1,0))</f>
        <v/>
      </c>
      <c r="H2252" s="0" t="str">
        <f aca="false">IF(G2252=1,INT(ROUND((A2252-Debut)*86400,0)/600),"")</f>
        <v/>
      </c>
      <c r="I2252" s="0" t="str">
        <f aca="false">IF(G2252=1,INT(ROUND((A2252-Debut)*86400,0)/3600),"")</f>
        <v/>
      </c>
      <c r="J2252" s="0" t="str">
        <f aca="false">IF(OR(A2252="",B2252=""),"",ROUND((B2252-A2252)*86400,0))</f>
        <v/>
      </c>
      <c r="K2252" s="37" t="str">
        <f aca="false">IF(G2252=1,IF(COUNTIFS($C:$C,C2252,$G:$G,1,$A:$A,"&gt;="&amp;(A2252-FenetreInterm/86400),$A:$A,"&lt;="&amp;A2252)&gt;=NbInterm,1,0),"")</f>
        <v/>
      </c>
      <c r="L2252" s="37" t="str">
        <f aca="false">IF(G2252=1,IF(B2252="",0,IF(J2252&lt;SeuilFugitive,1,0)),"")</f>
        <v/>
      </c>
      <c r="M2252" s="37" t="str">
        <f aca="false">IF(G2252=1,IF(B2252="",IF((Fin-A2252)*24&gt;SeuilFigee,1,0),IF(J2252&gt;SeuilFigee*3600,1,0)),"")</f>
        <v/>
      </c>
      <c r="N2252" s="0" t="str">
        <f aca="false">IF(G2252=1,IF(COUNTIF(H$2:H2252,H2252)=1,COUNTIF($H:$H,H2252),""),"")</f>
        <v/>
      </c>
      <c r="O2252" s="0" t="str">
        <f aca="false">IF(G2252=1,IF(COUNTIF(I$2:I2252,I2252)=1,COUNTIF($I:$I,I2252),""),"")</f>
        <v/>
      </c>
      <c r="P2252" s="38" t="str">
        <f aca="false">IF(G2252=1,IF(COUNTIFS(C$2:C2252,C2252,G$2:G2252,1)=1,COUNTIFS($C:$C,C2252,$G:$G,1)+ROW()/10000000,""),"")</f>
        <v/>
      </c>
      <c r="Q2252" s="0" t="str">
        <f aca="false">IF(K2252=1,IF(COUNTIFS(C$2:C2252,C2252,K$2:K2252,1)=1,1,0),"")</f>
        <v/>
      </c>
      <c r="R2252" s="0" t="str">
        <f aca="false">IF(M2252=1,IF(COUNTIFS(C$2:C2252,C2252,M$2:M2252,1)=1,1,0),"")</f>
        <v/>
      </c>
      <c r="S2252" s="0" t="str">
        <f aca="false">IF(L2252=1,IF(COUNTIFS(C$2:C2252,C2252,L$2:L2252,1)=1,1,0),"")</f>
        <v/>
      </c>
      <c r="T2252" s="38" t="str">
        <f aca="false">IF(N2252="","",N2252+ROW()/10000000)</f>
        <v/>
      </c>
      <c r="U2252" s="0" t="str">
        <f aca="false">IF(G2252=1,IF(B2252="",1,0),"")</f>
        <v/>
      </c>
    </row>
    <row r="2253" customFormat="false" ht="15" hidden="false" customHeight="false" outlineLevel="0" collapsed="false">
      <c r="A2253" s="35"/>
      <c r="B2253" s="35"/>
      <c r="G2253" s="0" t="str">
        <f aca="false">IF(A2253="","",IF(AND(A2253&gt;=Debut,A2253&lt;Fin),1,0))</f>
        <v/>
      </c>
      <c r="H2253" s="0" t="str">
        <f aca="false">IF(G2253=1,INT(ROUND((A2253-Debut)*86400,0)/600),"")</f>
        <v/>
      </c>
      <c r="I2253" s="0" t="str">
        <f aca="false">IF(G2253=1,INT(ROUND((A2253-Debut)*86400,0)/3600),"")</f>
        <v/>
      </c>
      <c r="J2253" s="0" t="str">
        <f aca="false">IF(OR(A2253="",B2253=""),"",ROUND((B2253-A2253)*86400,0))</f>
        <v/>
      </c>
      <c r="K2253" s="37" t="str">
        <f aca="false">IF(G2253=1,IF(COUNTIFS($C:$C,C2253,$G:$G,1,$A:$A,"&gt;="&amp;(A2253-FenetreInterm/86400),$A:$A,"&lt;="&amp;A2253)&gt;=NbInterm,1,0),"")</f>
        <v/>
      </c>
      <c r="L2253" s="37" t="str">
        <f aca="false">IF(G2253=1,IF(B2253="",0,IF(J2253&lt;SeuilFugitive,1,0)),"")</f>
        <v/>
      </c>
      <c r="M2253" s="37" t="str">
        <f aca="false">IF(G2253=1,IF(B2253="",IF((Fin-A2253)*24&gt;SeuilFigee,1,0),IF(J2253&gt;SeuilFigee*3600,1,0)),"")</f>
        <v/>
      </c>
      <c r="N2253" s="0" t="str">
        <f aca="false">IF(G2253=1,IF(COUNTIF(H$2:H2253,H2253)=1,COUNTIF($H:$H,H2253),""),"")</f>
        <v/>
      </c>
      <c r="O2253" s="0" t="str">
        <f aca="false">IF(G2253=1,IF(COUNTIF(I$2:I2253,I2253)=1,COUNTIF($I:$I,I2253),""),"")</f>
        <v/>
      </c>
      <c r="P2253" s="38" t="str">
        <f aca="false">IF(G2253=1,IF(COUNTIFS(C$2:C2253,C2253,G$2:G2253,1)=1,COUNTIFS($C:$C,C2253,$G:$G,1)+ROW()/10000000,""),"")</f>
        <v/>
      </c>
      <c r="Q2253" s="0" t="str">
        <f aca="false">IF(K2253=1,IF(COUNTIFS(C$2:C2253,C2253,K$2:K2253,1)=1,1,0),"")</f>
        <v/>
      </c>
      <c r="R2253" s="0" t="str">
        <f aca="false">IF(M2253=1,IF(COUNTIFS(C$2:C2253,C2253,M$2:M2253,1)=1,1,0),"")</f>
        <v/>
      </c>
      <c r="S2253" s="0" t="str">
        <f aca="false">IF(L2253=1,IF(COUNTIFS(C$2:C2253,C2253,L$2:L2253,1)=1,1,0),"")</f>
        <v/>
      </c>
      <c r="T2253" s="38" t="str">
        <f aca="false">IF(N2253="","",N2253+ROW()/10000000)</f>
        <v/>
      </c>
      <c r="U2253" s="0" t="str">
        <f aca="false">IF(G2253=1,IF(B2253="",1,0),"")</f>
        <v/>
      </c>
    </row>
    <row r="2254" customFormat="false" ht="15" hidden="false" customHeight="false" outlineLevel="0" collapsed="false">
      <c r="A2254" s="35"/>
      <c r="B2254" s="35"/>
      <c r="G2254" s="0" t="str">
        <f aca="false">IF(A2254="","",IF(AND(A2254&gt;=Debut,A2254&lt;Fin),1,0))</f>
        <v/>
      </c>
      <c r="H2254" s="0" t="str">
        <f aca="false">IF(G2254=1,INT(ROUND((A2254-Debut)*86400,0)/600),"")</f>
        <v/>
      </c>
      <c r="I2254" s="0" t="str">
        <f aca="false">IF(G2254=1,INT(ROUND((A2254-Debut)*86400,0)/3600),"")</f>
        <v/>
      </c>
      <c r="J2254" s="0" t="str">
        <f aca="false">IF(OR(A2254="",B2254=""),"",ROUND((B2254-A2254)*86400,0))</f>
        <v/>
      </c>
      <c r="K2254" s="37" t="str">
        <f aca="false">IF(G2254=1,IF(COUNTIFS($C:$C,C2254,$G:$G,1,$A:$A,"&gt;="&amp;(A2254-FenetreInterm/86400),$A:$A,"&lt;="&amp;A2254)&gt;=NbInterm,1,0),"")</f>
        <v/>
      </c>
      <c r="L2254" s="37" t="str">
        <f aca="false">IF(G2254=1,IF(B2254="",0,IF(J2254&lt;SeuilFugitive,1,0)),"")</f>
        <v/>
      </c>
      <c r="M2254" s="37" t="str">
        <f aca="false">IF(G2254=1,IF(B2254="",IF((Fin-A2254)*24&gt;SeuilFigee,1,0),IF(J2254&gt;SeuilFigee*3600,1,0)),"")</f>
        <v/>
      </c>
      <c r="N2254" s="0" t="str">
        <f aca="false">IF(G2254=1,IF(COUNTIF(H$2:H2254,H2254)=1,COUNTIF($H:$H,H2254),""),"")</f>
        <v/>
      </c>
      <c r="O2254" s="0" t="str">
        <f aca="false">IF(G2254=1,IF(COUNTIF(I$2:I2254,I2254)=1,COUNTIF($I:$I,I2254),""),"")</f>
        <v/>
      </c>
      <c r="P2254" s="38" t="str">
        <f aca="false">IF(G2254=1,IF(COUNTIFS(C$2:C2254,C2254,G$2:G2254,1)=1,COUNTIFS($C:$C,C2254,$G:$G,1)+ROW()/10000000,""),"")</f>
        <v/>
      </c>
      <c r="Q2254" s="0" t="str">
        <f aca="false">IF(K2254=1,IF(COUNTIFS(C$2:C2254,C2254,K$2:K2254,1)=1,1,0),"")</f>
        <v/>
      </c>
      <c r="R2254" s="0" t="str">
        <f aca="false">IF(M2254=1,IF(COUNTIFS(C$2:C2254,C2254,M$2:M2254,1)=1,1,0),"")</f>
        <v/>
      </c>
      <c r="S2254" s="0" t="str">
        <f aca="false">IF(L2254=1,IF(COUNTIFS(C$2:C2254,C2254,L$2:L2254,1)=1,1,0),"")</f>
        <v/>
      </c>
      <c r="T2254" s="38" t="str">
        <f aca="false">IF(N2254="","",N2254+ROW()/10000000)</f>
        <v/>
      </c>
      <c r="U2254" s="0" t="str">
        <f aca="false">IF(G2254=1,IF(B2254="",1,0),"")</f>
        <v/>
      </c>
    </row>
    <row r="2255" customFormat="false" ht="15" hidden="false" customHeight="false" outlineLevel="0" collapsed="false">
      <c r="A2255" s="35"/>
      <c r="B2255" s="35"/>
      <c r="G2255" s="0" t="str">
        <f aca="false">IF(A2255="","",IF(AND(A2255&gt;=Debut,A2255&lt;Fin),1,0))</f>
        <v/>
      </c>
      <c r="H2255" s="0" t="str">
        <f aca="false">IF(G2255=1,INT(ROUND((A2255-Debut)*86400,0)/600),"")</f>
        <v/>
      </c>
      <c r="I2255" s="0" t="str">
        <f aca="false">IF(G2255=1,INT(ROUND((A2255-Debut)*86400,0)/3600),"")</f>
        <v/>
      </c>
      <c r="J2255" s="0" t="str">
        <f aca="false">IF(OR(A2255="",B2255=""),"",ROUND((B2255-A2255)*86400,0))</f>
        <v/>
      </c>
      <c r="K2255" s="37" t="str">
        <f aca="false">IF(G2255=1,IF(COUNTIFS($C:$C,C2255,$G:$G,1,$A:$A,"&gt;="&amp;(A2255-FenetreInterm/86400),$A:$A,"&lt;="&amp;A2255)&gt;=NbInterm,1,0),"")</f>
        <v/>
      </c>
      <c r="L2255" s="37" t="str">
        <f aca="false">IF(G2255=1,IF(B2255="",0,IF(J2255&lt;SeuilFugitive,1,0)),"")</f>
        <v/>
      </c>
      <c r="M2255" s="37" t="str">
        <f aca="false">IF(G2255=1,IF(B2255="",IF((Fin-A2255)*24&gt;SeuilFigee,1,0),IF(J2255&gt;SeuilFigee*3600,1,0)),"")</f>
        <v/>
      </c>
      <c r="N2255" s="0" t="str">
        <f aca="false">IF(G2255=1,IF(COUNTIF(H$2:H2255,H2255)=1,COUNTIF($H:$H,H2255),""),"")</f>
        <v/>
      </c>
      <c r="O2255" s="0" t="str">
        <f aca="false">IF(G2255=1,IF(COUNTIF(I$2:I2255,I2255)=1,COUNTIF($I:$I,I2255),""),"")</f>
        <v/>
      </c>
      <c r="P2255" s="38" t="str">
        <f aca="false">IF(G2255=1,IF(COUNTIFS(C$2:C2255,C2255,G$2:G2255,1)=1,COUNTIFS($C:$C,C2255,$G:$G,1)+ROW()/10000000,""),"")</f>
        <v/>
      </c>
      <c r="Q2255" s="0" t="str">
        <f aca="false">IF(K2255=1,IF(COUNTIFS(C$2:C2255,C2255,K$2:K2255,1)=1,1,0),"")</f>
        <v/>
      </c>
      <c r="R2255" s="0" t="str">
        <f aca="false">IF(M2255=1,IF(COUNTIFS(C$2:C2255,C2255,M$2:M2255,1)=1,1,0),"")</f>
        <v/>
      </c>
      <c r="S2255" s="0" t="str">
        <f aca="false">IF(L2255=1,IF(COUNTIFS(C$2:C2255,C2255,L$2:L2255,1)=1,1,0),"")</f>
        <v/>
      </c>
      <c r="T2255" s="38" t="str">
        <f aca="false">IF(N2255="","",N2255+ROW()/10000000)</f>
        <v/>
      </c>
      <c r="U2255" s="0" t="str">
        <f aca="false">IF(G2255=1,IF(B2255="",1,0),"")</f>
        <v/>
      </c>
    </row>
    <row r="2256" customFormat="false" ht="15" hidden="false" customHeight="false" outlineLevel="0" collapsed="false">
      <c r="A2256" s="35"/>
      <c r="B2256" s="35"/>
      <c r="G2256" s="0" t="str">
        <f aca="false">IF(A2256="","",IF(AND(A2256&gt;=Debut,A2256&lt;Fin),1,0))</f>
        <v/>
      </c>
      <c r="H2256" s="0" t="str">
        <f aca="false">IF(G2256=1,INT(ROUND((A2256-Debut)*86400,0)/600),"")</f>
        <v/>
      </c>
      <c r="I2256" s="0" t="str">
        <f aca="false">IF(G2256=1,INT(ROUND((A2256-Debut)*86400,0)/3600),"")</f>
        <v/>
      </c>
      <c r="J2256" s="0" t="str">
        <f aca="false">IF(OR(A2256="",B2256=""),"",ROUND((B2256-A2256)*86400,0))</f>
        <v/>
      </c>
      <c r="K2256" s="37" t="str">
        <f aca="false">IF(G2256=1,IF(COUNTIFS($C:$C,C2256,$G:$G,1,$A:$A,"&gt;="&amp;(A2256-FenetreInterm/86400),$A:$A,"&lt;="&amp;A2256)&gt;=NbInterm,1,0),"")</f>
        <v/>
      </c>
      <c r="L2256" s="37" t="str">
        <f aca="false">IF(G2256=1,IF(B2256="",0,IF(J2256&lt;SeuilFugitive,1,0)),"")</f>
        <v/>
      </c>
      <c r="M2256" s="37" t="str">
        <f aca="false">IF(G2256=1,IF(B2256="",IF((Fin-A2256)*24&gt;SeuilFigee,1,0),IF(J2256&gt;SeuilFigee*3600,1,0)),"")</f>
        <v/>
      </c>
      <c r="N2256" s="0" t="str">
        <f aca="false">IF(G2256=1,IF(COUNTIF(H$2:H2256,H2256)=1,COUNTIF($H:$H,H2256),""),"")</f>
        <v/>
      </c>
      <c r="O2256" s="0" t="str">
        <f aca="false">IF(G2256=1,IF(COUNTIF(I$2:I2256,I2256)=1,COUNTIF($I:$I,I2256),""),"")</f>
        <v/>
      </c>
      <c r="P2256" s="38" t="str">
        <f aca="false">IF(G2256=1,IF(COUNTIFS(C$2:C2256,C2256,G$2:G2256,1)=1,COUNTIFS($C:$C,C2256,$G:$G,1)+ROW()/10000000,""),"")</f>
        <v/>
      </c>
      <c r="Q2256" s="0" t="str">
        <f aca="false">IF(K2256=1,IF(COUNTIFS(C$2:C2256,C2256,K$2:K2256,1)=1,1,0),"")</f>
        <v/>
      </c>
      <c r="R2256" s="0" t="str">
        <f aca="false">IF(M2256=1,IF(COUNTIFS(C$2:C2256,C2256,M$2:M2256,1)=1,1,0),"")</f>
        <v/>
      </c>
      <c r="S2256" s="0" t="str">
        <f aca="false">IF(L2256=1,IF(COUNTIFS(C$2:C2256,C2256,L$2:L2256,1)=1,1,0),"")</f>
        <v/>
      </c>
      <c r="T2256" s="38" t="str">
        <f aca="false">IF(N2256="","",N2256+ROW()/10000000)</f>
        <v/>
      </c>
      <c r="U2256" s="0" t="str">
        <f aca="false">IF(G2256=1,IF(B2256="",1,0),"")</f>
        <v/>
      </c>
    </row>
    <row r="2257" customFormat="false" ht="15" hidden="false" customHeight="false" outlineLevel="0" collapsed="false">
      <c r="A2257" s="35"/>
      <c r="B2257" s="35"/>
      <c r="G2257" s="0" t="str">
        <f aca="false">IF(A2257="","",IF(AND(A2257&gt;=Debut,A2257&lt;Fin),1,0))</f>
        <v/>
      </c>
      <c r="H2257" s="0" t="str">
        <f aca="false">IF(G2257=1,INT(ROUND((A2257-Debut)*86400,0)/600),"")</f>
        <v/>
      </c>
      <c r="I2257" s="0" t="str">
        <f aca="false">IF(G2257=1,INT(ROUND((A2257-Debut)*86400,0)/3600),"")</f>
        <v/>
      </c>
      <c r="J2257" s="0" t="str">
        <f aca="false">IF(OR(A2257="",B2257=""),"",ROUND((B2257-A2257)*86400,0))</f>
        <v/>
      </c>
      <c r="K2257" s="37" t="str">
        <f aca="false">IF(G2257=1,IF(COUNTIFS($C:$C,C2257,$G:$G,1,$A:$A,"&gt;="&amp;(A2257-FenetreInterm/86400),$A:$A,"&lt;="&amp;A2257)&gt;=NbInterm,1,0),"")</f>
        <v/>
      </c>
      <c r="L2257" s="37" t="str">
        <f aca="false">IF(G2257=1,IF(B2257="",0,IF(J2257&lt;SeuilFugitive,1,0)),"")</f>
        <v/>
      </c>
      <c r="M2257" s="37" t="str">
        <f aca="false">IF(G2257=1,IF(B2257="",IF((Fin-A2257)*24&gt;SeuilFigee,1,0),IF(J2257&gt;SeuilFigee*3600,1,0)),"")</f>
        <v/>
      </c>
      <c r="N2257" s="0" t="str">
        <f aca="false">IF(G2257=1,IF(COUNTIF(H$2:H2257,H2257)=1,COUNTIF($H:$H,H2257),""),"")</f>
        <v/>
      </c>
      <c r="O2257" s="0" t="str">
        <f aca="false">IF(G2257=1,IF(COUNTIF(I$2:I2257,I2257)=1,COUNTIF($I:$I,I2257),""),"")</f>
        <v/>
      </c>
      <c r="P2257" s="38" t="str">
        <f aca="false">IF(G2257=1,IF(COUNTIFS(C$2:C2257,C2257,G$2:G2257,1)=1,COUNTIFS($C:$C,C2257,$G:$G,1)+ROW()/10000000,""),"")</f>
        <v/>
      </c>
      <c r="Q2257" s="0" t="str">
        <f aca="false">IF(K2257=1,IF(COUNTIFS(C$2:C2257,C2257,K$2:K2257,1)=1,1,0),"")</f>
        <v/>
      </c>
      <c r="R2257" s="0" t="str">
        <f aca="false">IF(M2257=1,IF(COUNTIFS(C$2:C2257,C2257,M$2:M2257,1)=1,1,0),"")</f>
        <v/>
      </c>
      <c r="S2257" s="0" t="str">
        <f aca="false">IF(L2257=1,IF(COUNTIFS(C$2:C2257,C2257,L$2:L2257,1)=1,1,0),"")</f>
        <v/>
      </c>
      <c r="T2257" s="38" t="str">
        <f aca="false">IF(N2257="","",N2257+ROW()/10000000)</f>
        <v/>
      </c>
      <c r="U2257" s="0" t="str">
        <f aca="false">IF(G2257=1,IF(B2257="",1,0),"")</f>
        <v/>
      </c>
    </row>
    <row r="2258" customFormat="false" ht="15" hidden="false" customHeight="false" outlineLevel="0" collapsed="false">
      <c r="A2258" s="35"/>
      <c r="B2258" s="35"/>
      <c r="G2258" s="0" t="str">
        <f aca="false">IF(A2258="","",IF(AND(A2258&gt;=Debut,A2258&lt;Fin),1,0))</f>
        <v/>
      </c>
      <c r="H2258" s="0" t="str">
        <f aca="false">IF(G2258=1,INT(ROUND((A2258-Debut)*86400,0)/600),"")</f>
        <v/>
      </c>
      <c r="I2258" s="0" t="str">
        <f aca="false">IF(G2258=1,INT(ROUND((A2258-Debut)*86400,0)/3600),"")</f>
        <v/>
      </c>
      <c r="J2258" s="0" t="str">
        <f aca="false">IF(OR(A2258="",B2258=""),"",ROUND((B2258-A2258)*86400,0))</f>
        <v/>
      </c>
      <c r="K2258" s="37" t="str">
        <f aca="false">IF(G2258=1,IF(COUNTIFS($C:$C,C2258,$G:$G,1,$A:$A,"&gt;="&amp;(A2258-FenetreInterm/86400),$A:$A,"&lt;="&amp;A2258)&gt;=NbInterm,1,0),"")</f>
        <v/>
      </c>
      <c r="L2258" s="37" t="str">
        <f aca="false">IF(G2258=1,IF(B2258="",0,IF(J2258&lt;SeuilFugitive,1,0)),"")</f>
        <v/>
      </c>
      <c r="M2258" s="37" t="str">
        <f aca="false">IF(G2258=1,IF(B2258="",IF((Fin-A2258)*24&gt;SeuilFigee,1,0),IF(J2258&gt;SeuilFigee*3600,1,0)),"")</f>
        <v/>
      </c>
      <c r="N2258" s="0" t="str">
        <f aca="false">IF(G2258=1,IF(COUNTIF(H$2:H2258,H2258)=1,COUNTIF($H:$H,H2258),""),"")</f>
        <v/>
      </c>
      <c r="O2258" s="0" t="str">
        <f aca="false">IF(G2258=1,IF(COUNTIF(I$2:I2258,I2258)=1,COUNTIF($I:$I,I2258),""),"")</f>
        <v/>
      </c>
      <c r="P2258" s="38" t="str">
        <f aca="false">IF(G2258=1,IF(COUNTIFS(C$2:C2258,C2258,G$2:G2258,1)=1,COUNTIFS($C:$C,C2258,$G:$G,1)+ROW()/10000000,""),"")</f>
        <v/>
      </c>
      <c r="Q2258" s="0" t="str">
        <f aca="false">IF(K2258=1,IF(COUNTIFS(C$2:C2258,C2258,K$2:K2258,1)=1,1,0),"")</f>
        <v/>
      </c>
      <c r="R2258" s="0" t="str">
        <f aca="false">IF(M2258=1,IF(COUNTIFS(C$2:C2258,C2258,M$2:M2258,1)=1,1,0),"")</f>
        <v/>
      </c>
      <c r="S2258" s="0" t="str">
        <f aca="false">IF(L2258=1,IF(COUNTIFS(C$2:C2258,C2258,L$2:L2258,1)=1,1,0),"")</f>
        <v/>
      </c>
      <c r="T2258" s="38" t="str">
        <f aca="false">IF(N2258="","",N2258+ROW()/10000000)</f>
        <v/>
      </c>
      <c r="U2258" s="0" t="str">
        <f aca="false">IF(G2258=1,IF(B2258="",1,0),"")</f>
        <v/>
      </c>
    </row>
    <row r="2259" customFormat="false" ht="15" hidden="false" customHeight="false" outlineLevel="0" collapsed="false">
      <c r="A2259" s="35"/>
      <c r="B2259" s="35"/>
      <c r="G2259" s="0" t="str">
        <f aca="false">IF(A2259="","",IF(AND(A2259&gt;=Debut,A2259&lt;Fin),1,0))</f>
        <v/>
      </c>
      <c r="H2259" s="0" t="str">
        <f aca="false">IF(G2259=1,INT(ROUND((A2259-Debut)*86400,0)/600),"")</f>
        <v/>
      </c>
      <c r="I2259" s="0" t="str">
        <f aca="false">IF(G2259=1,INT(ROUND((A2259-Debut)*86400,0)/3600),"")</f>
        <v/>
      </c>
      <c r="J2259" s="0" t="str">
        <f aca="false">IF(OR(A2259="",B2259=""),"",ROUND((B2259-A2259)*86400,0))</f>
        <v/>
      </c>
      <c r="K2259" s="37" t="str">
        <f aca="false">IF(G2259=1,IF(COUNTIFS($C:$C,C2259,$G:$G,1,$A:$A,"&gt;="&amp;(A2259-FenetreInterm/86400),$A:$A,"&lt;="&amp;A2259)&gt;=NbInterm,1,0),"")</f>
        <v/>
      </c>
      <c r="L2259" s="37" t="str">
        <f aca="false">IF(G2259=1,IF(B2259="",0,IF(J2259&lt;SeuilFugitive,1,0)),"")</f>
        <v/>
      </c>
      <c r="M2259" s="37" t="str">
        <f aca="false">IF(G2259=1,IF(B2259="",IF((Fin-A2259)*24&gt;SeuilFigee,1,0),IF(J2259&gt;SeuilFigee*3600,1,0)),"")</f>
        <v/>
      </c>
      <c r="N2259" s="0" t="str">
        <f aca="false">IF(G2259=1,IF(COUNTIF(H$2:H2259,H2259)=1,COUNTIF($H:$H,H2259),""),"")</f>
        <v/>
      </c>
      <c r="O2259" s="0" t="str">
        <f aca="false">IF(G2259=1,IF(COUNTIF(I$2:I2259,I2259)=1,COUNTIF($I:$I,I2259),""),"")</f>
        <v/>
      </c>
      <c r="P2259" s="38" t="str">
        <f aca="false">IF(G2259=1,IF(COUNTIFS(C$2:C2259,C2259,G$2:G2259,1)=1,COUNTIFS($C:$C,C2259,$G:$G,1)+ROW()/10000000,""),"")</f>
        <v/>
      </c>
      <c r="Q2259" s="0" t="str">
        <f aca="false">IF(K2259=1,IF(COUNTIFS(C$2:C2259,C2259,K$2:K2259,1)=1,1,0),"")</f>
        <v/>
      </c>
      <c r="R2259" s="0" t="str">
        <f aca="false">IF(M2259=1,IF(COUNTIFS(C$2:C2259,C2259,M$2:M2259,1)=1,1,0),"")</f>
        <v/>
      </c>
      <c r="S2259" s="0" t="str">
        <f aca="false">IF(L2259=1,IF(COUNTIFS(C$2:C2259,C2259,L$2:L2259,1)=1,1,0),"")</f>
        <v/>
      </c>
      <c r="T2259" s="38" t="str">
        <f aca="false">IF(N2259="","",N2259+ROW()/10000000)</f>
        <v/>
      </c>
      <c r="U2259" s="0" t="str">
        <f aca="false">IF(G2259=1,IF(B2259="",1,0),"")</f>
        <v/>
      </c>
    </row>
    <row r="2260" customFormat="false" ht="15" hidden="false" customHeight="false" outlineLevel="0" collapsed="false">
      <c r="A2260" s="35"/>
      <c r="B2260" s="35"/>
      <c r="G2260" s="0" t="str">
        <f aca="false">IF(A2260="","",IF(AND(A2260&gt;=Debut,A2260&lt;Fin),1,0))</f>
        <v/>
      </c>
      <c r="H2260" s="0" t="str">
        <f aca="false">IF(G2260=1,INT(ROUND((A2260-Debut)*86400,0)/600),"")</f>
        <v/>
      </c>
      <c r="I2260" s="0" t="str">
        <f aca="false">IF(G2260=1,INT(ROUND((A2260-Debut)*86400,0)/3600),"")</f>
        <v/>
      </c>
      <c r="J2260" s="0" t="str">
        <f aca="false">IF(OR(A2260="",B2260=""),"",ROUND((B2260-A2260)*86400,0))</f>
        <v/>
      </c>
      <c r="K2260" s="37" t="str">
        <f aca="false">IF(G2260=1,IF(COUNTIFS($C:$C,C2260,$G:$G,1,$A:$A,"&gt;="&amp;(A2260-FenetreInterm/86400),$A:$A,"&lt;="&amp;A2260)&gt;=NbInterm,1,0),"")</f>
        <v/>
      </c>
      <c r="L2260" s="37" t="str">
        <f aca="false">IF(G2260=1,IF(B2260="",0,IF(J2260&lt;SeuilFugitive,1,0)),"")</f>
        <v/>
      </c>
      <c r="M2260" s="37" t="str">
        <f aca="false">IF(G2260=1,IF(B2260="",IF((Fin-A2260)*24&gt;SeuilFigee,1,0),IF(J2260&gt;SeuilFigee*3600,1,0)),"")</f>
        <v/>
      </c>
      <c r="N2260" s="0" t="str">
        <f aca="false">IF(G2260=1,IF(COUNTIF(H$2:H2260,H2260)=1,COUNTIF($H:$H,H2260),""),"")</f>
        <v/>
      </c>
      <c r="O2260" s="0" t="str">
        <f aca="false">IF(G2260=1,IF(COUNTIF(I$2:I2260,I2260)=1,COUNTIF($I:$I,I2260),""),"")</f>
        <v/>
      </c>
      <c r="P2260" s="38" t="str">
        <f aca="false">IF(G2260=1,IF(COUNTIFS(C$2:C2260,C2260,G$2:G2260,1)=1,COUNTIFS($C:$C,C2260,$G:$G,1)+ROW()/10000000,""),"")</f>
        <v/>
      </c>
      <c r="Q2260" s="0" t="str">
        <f aca="false">IF(K2260=1,IF(COUNTIFS(C$2:C2260,C2260,K$2:K2260,1)=1,1,0),"")</f>
        <v/>
      </c>
      <c r="R2260" s="0" t="str">
        <f aca="false">IF(M2260=1,IF(COUNTIFS(C$2:C2260,C2260,M$2:M2260,1)=1,1,0),"")</f>
        <v/>
      </c>
      <c r="S2260" s="0" t="str">
        <f aca="false">IF(L2260=1,IF(COUNTIFS(C$2:C2260,C2260,L$2:L2260,1)=1,1,0),"")</f>
        <v/>
      </c>
      <c r="T2260" s="38" t="str">
        <f aca="false">IF(N2260="","",N2260+ROW()/10000000)</f>
        <v/>
      </c>
      <c r="U2260" s="0" t="str">
        <f aca="false">IF(G2260=1,IF(B2260="",1,0),"")</f>
        <v/>
      </c>
    </row>
    <row r="2261" customFormat="false" ht="15" hidden="false" customHeight="false" outlineLevel="0" collapsed="false">
      <c r="A2261" s="35"/>
      <c r="B2261" s="35"/>
      <c r="G2261" s="0" t="str">
        <f aca="false">IF(A2261="","",IF(AND(A2261&gt;=Debut,A2261&lt;Fin),1,0))</f>
        <v/>
      </c>
      <c r="H2261" s="0" t="str">
        <f aca="false">IF(G2261=1,INT(ROUND((A2261-Debut)*86400,0)/600),"")</f>
        <v/>
      </c>
      <c r="I2261" s="0" t="str">
        <f aca="false">IF(G2261=1,INT(ROUND((A2261-Debut)*86400,0)/3600),"")</f>
        <v/>
      </c>
      <c r="J2261" s="0" t="str">
        <f aca="false">IF(OR(A2261="",B2261=""),"",ROUND((B2261-A2261)*86400,0))</f>
        <v/>
      </c>
      <c r="K2261" s="37" t="str">
        <f aca="false">IF(G2261=1,IF(COUNTIFS($C:$C,C2261,$G:$G,1,$A:$A,"&gt;="&amp;(A2261-FenetreInterm/86400),$A:$A,"&lt;="&amp;A2261)&gt;=NbInterm,1,0),"")</f>
        <v/>
      </c>
      <c r="L2261" s="37" t="str">
        <f aca="false">IF(G2261=1,IF(B2261="",0,IF(J2261&lt;SeuilFugitive,1,0)),"")</f>
        <v/>
      </c>
      <c r="M2261" s="37" t="str">
        <f aca="false">IF(G2261=1,IF(B2261="",IF((Fin-A2261)*24&gt;SeuilFigee,1,0),IF(J2261&gt;SeuilFigee*3600,1,0)),"")</f>
        <v/>
      </c>
      <c r="N2261" s="0" t="str">
        <f aca="false">IF(G2261=1,IF(COUNTIF(H$2:H2261,H2261)=1,COUNTIF($H:$H,H2261),""),"")</f>
        <v/>
      </c>
      <c r="O2261" s="0" t="str">
        <f aca="false">IF(G2261=1,IF(COUNTIF(I$2:I2261,I2261)=1,COUNTIF($I:$I,I2261),""),"")</f>
        <v/>
      </c>
      <c r="P2261" s="38" t="str">
        <f aca="false">IF(G2261=1,IF(COUNTIFS(C$2:C2261,C2261,G$2:G2261,1)=1,COUNTIFS($C:$C,C2261,$G:$G,1)+ROW()/10000000,""),"")</f>
        <v/>
      </c>
      <c r="Q2261" s="0" t="str">
        <f aca="false">IF(K2261=1,IF(COUNTIFS(C$2:C2261,C2261,K$2:K2261,1)=1,1,0),"")</f>
        <v/>
      </c>
      <c r="R2261" s="0" t="str">
        <f aca="false">IF(M2261=1,IF(COUNTIFS(C$2:C2261,C2261,M$2:M2261,1)=1,1,0),"")</f>
        <v/>
      </c>
      <c r="S2261" s="0" t="str">
        <f aca="false">IF(L2261=1,IF(COUNTIFS(C$2:C2261,C2261,L$2:L2261,1)=1,1,0),"")</f>
        <v/>
      </c>
      <c r="T2261" s="38" t="str">
        <f aca="false">IF(N2261="","",N2261+ROW()/10000000)</f>
        <v/>
      </c>
      <c r="U2261" s="0" t="str">
        <f aca="false">IF(G2261=1,IF(B2261="",1,0),"")</f>
        <v/>
      </c>
    </row>
    <row r="2262" customFormat="false" ht="15" hidden="false" customHeight="false" outlineLevel="0" collapsed="false">
      <c r="A2262" s="35"/>
      <c r="B2262" s="35"/>
      <c r="G2262" s="0" t="str">
        <f aca="false">IF(A2262="","",IF(AND(A2262&gt;=Debut,A2262&lt;Fin),1,0))</f>
        <v/>
      </c>
      <c r="H2262" s="0" t="str">
        <f aca="false">IF(G2262=1,INT(ROUND((A2262-Debut)*86400,0)/600),"")</f>
        <v/>
      </c>
      <c r="I2262" s="0" t="str">
        <f aca="false">IF(G2262=1,INT(ROUND((A2262-Debut)*86400,0)/3600),"")</f>
        <v/>
      </c>
      <c r="J2262" s="0" t="str">
        <f aca="false">IF(OR(A2262="",B2262=""),"",ROUND((B2262-A2262)*86400,0))</f>
        <v/>
      </c>
      <c r="K2262" s="37" t="str">
        <f aca="false">IF(G2262=1,IF(COUNTIFS($C:$C,C2262,$G:$G,1,$A:$A,"&gt;="&amp;(A2262-FenetreInterm/86400),$A:$A,"&lt;="&amp;A2262)&gt;=NbInterm,1,0),"")</f>
        <v/>
      </c>
      <c r="L2262" s="37" t="str">
        <f aca="false">IF(G2262=1,IF(B2262="",0,IF(J2262&lt;SeuilFugitive,1,0)),"")</f>
        <v/>
      </c>
      <c r="M2262" s="37" t="str">
        <f aca="false">IF(G2262=1,IF(B2262="",IF((Fin-A2262)*24&gt;SeuilFigee,1,0),IF(J2262&gt;SeuilFigee*3600,1,0)),"")</f>
        <v/>
      </c>
      <c r="N2262" s="0" t="str">
        <f aca="false">IF(G2262=1,IF(COUNTIF(H$2:H2262,H2262)=1,COUNTIF($H:$H,H2262),""),"")</f>
        <v/>
      </c>
      <c r="O2262" s="0" t="str">
        <f aca="false">IF(G2262=1,IF(COUNTIF(I$2:I2262,I2262)=1,COUNTIF($I:$I,I2262),""),"")</f>
        <v/>
      </c>
      <c r="P2262" s="38" t="str">
        <f aca="false">IF(G2262=1,IF(COUNTIFS(C$2:C2262,C2262,G$2:G2262,1)=1,COUNTIFS($C:$C,C2262,$G:$G,1)+ROW()/10000000,""),"")</f>
        <v/>
      </c>
      <c r="Q2262" s="0" t="str">
        <f aca="false">IF(K2262=1,IF(COUNTIFS(C$2:C2262,C2262,K$2:K2262,1)=1,1,0),"")</f>
        <v/>
      </c>
      <c r="R2262" s="0" t="str">
        <f aca="false">IF(M2262=1,IF(COUNTIFS(C$2:C2262,C2262,M$2:M2262,1)=1,1,0),"")</f>
        <v/>
      </c>
      <c r="S2262" s="0" t="str">
        <f aca="false">IF(L2262=1,IF(COUNTIFS(C$2:C2262,C2262,L$2:L2262,1)=1,1,0),"")</f>
        <v/>
      </c>
      <c r="T2262" s="38" t="str">
        <f aca="false">IF(N2262="","",N2262+ROW()/10000000)</f>
        <v/>
      </c>
      <c r="U2262" s="0" t="str">
        <f aca="false">IF(G2262=1,IF(B2262="",1,0),"")</f>
        <v/>
      </c>
    </row>
    <row r="2263" customFormat="false" ht="15" hidden="false" customHeight="false" outlineLevel="0" collapsed="false">
      <c r="A2263" s="35"/>
      <c r="B2263" s="35"/>
      <c r="G2263" s="0" t="str">
        <f aca="false">IF(A2263="","",IF(AND(A2263&gt;=Debut,A2263&lt;Fin),1,0))</f>
        <v/>
      </c>
      <c r="H2263" s="0" t="str">
        <f aca="false">IF(G2263=1,INT(ROUND((A2263-Debut)*86400,0)/600),"")</f>
        <v/>
      </c>
      <c r="I2263" s="0" t="str">
        <f aca="false">IF(G2263=1,INT(ROUND((A2263-Debut)*86400,0)/3600),"")</f>
        <v/>
      </c>
      <c r="J2263" s="0" t="str">
        <f aca="false">IF(OR(A2263="",B2263=""),"",ROUND((B2263-A2263)*86400,0))</f>
        <v/>
      </c>
      <c r="K2263" s="37" t="str">
        <f aca="false">IF(G2263=1,IF(COUNTIFS($C:$C,C2263,$G:$G,1,$A:$A,"&gt;="&amp;(A2263-FenetreInterm/86400),$A:$A,"&lt;="&amp;A2263)&gt;=NbInterm,1,0),"")</f>
        <v/>
      </c>
      <c r="L2263" s="37" t="str">
        <f aca="false">IF(G2263=1,IF(B2263="",0,IF(J2263&lt;SeuilFugitive,1,0)),"")</f>
        <v/>
      </c>
      <c r="M2263" s="37" t="str">
        <f aca="false">IF(G2263=1,IF(B2263="",IF((Fin-A2263)*24&gt;SeuilFigee,1,0),IF(J2263&gt;SeuilFigee*3600,1,0)),"")</f>
        <v/>
      </c>
      <c r="N2263" s="0" t="str">
        <f aca="false">IF(G2263=1,IF(COUNTIF(H$2:H2263,H2263)=1,COUNTIF($H:$H,H2263),""),"")</f>
        <v/>
      </c>
      <c r="O2263" s="0" t="str">
        <f aca="false">IF(G2263=1,IF(COUNTIF(I$2:I2263,I2263)=1,COUNTIF($I:$I,I2263),""),"")</f>
        <v/>
      </c>
      <c r="P2263" s="38" t="str">
        <f aca="false">IF(G2263=1,IF(COUNTIFS(C$2:C2263,C2263,G$2:G2263,1)=1,COUNTIFS($C:$C,C2263,$G:$G,1)+ROW()/10000000,""),"")</f>
        <v/>
      </c>
      <c r="Q2263" s="0" t="str">
        <f aca="false">IF(K2263=1,IF(COUNTIFS(C$2:C2263,C2263,K$2:K2263,1)=1,1,0),"")</f>
        <v/>
      </c>
      <c r="R2263" s="0" t="str">
        <f aca="false">IF(M2263=1,IF(COUNTIFS(C$2:C2263,C2263,M$2:M2263,1)=1,1,0),"")</f>
        <v/>
      </c>
      <c r="S2263" s="0" t="str">
        <f aca="false">IF(L2263=1,IF(COUNTIFS(C$2:C2263,C2263,L$2:L2263,1)=1,1,0),"")</f>
        <v/>
      </c>
      <c r="T2263" s="38" t="str">
        <f aca="false">IF(N2263="","",N2263+ROW()/10000000)</f>
        <v/>
      </c>
      <c r="U2263" s="0" t="str">
        <f aca="false">IF(G2263=1,IF(B2263="",1,0),"")</f>
        <v/>
      </c>
    </row>
    <row r="2264" customFormat="false" ht="15" hidden="false" customHeight="false" outlineLevel="0" collapsed="false">
      <c r="A2264" s="35"/>
      <c r="B2264" s="35"/>
      <c r="G2264" s="0" t="str">
        <f aca="false">IF(A2264="","",IF(AND(A2264&gt;=Debut,A2264&lt;Fin),1,0))</f>
        <v/>
      </c>
      <c r="H2264" s="0" t="str">
        <f aca="false">IF(G2264=1,INT(ROUND((A2264-Debut)*86400,0)/600),"")</f>
        <v/>
      </c>
      <c r="I2264" s="0" t="str">
        <f aca="false">IF(G2264=1,INT(ROUND((A2264-Debut)*86400,0)/3600),"")</f>
        <v/>
      </c>
      <c r="J2264" s="0" t="str">
        <f aca="false">IF(OR(A2264="",B2264=""),"",ROUND((B2264-A2264)*86400,0))</f>
        <v/>
      </c>
      <c r="K2264" s="37" t="str">
        <f aca="false">IF(G2264=1,IF(COUNTIFS($C:$C,C2264,$G:$G,1,$A:$A,"&gt;="&amp;(A2264-FenetreInterm/86400),$A:$A,"&lt;="&amp;A2264)&gt;=NbInterm,1,0),"")</f>
        <v/>
      </c>
      <c r="L2264" s="37" t="str">
        <f aca="false">IF(G2264=1,IF(B2264="",0,IF(J2264&lt;SeuilFugitive,1,0)),"")</f>
        <v/>
      </c>
      <c r="M2264" s="37" t="str">
        <f aca="false">IF(G2264=1,IF(B2264="",IF((Fin-A2264)*24&gt;SeuilFigee,1,0),IF(J2264&gt;SeuilFigee*3600,1,0)),"")</f>
        <v/>
      </c>
      <c r="N2264" s="0" t="str">
        <f aca="false">IF(G2264=1,IF(COUNTIF(H$2:H2264,H2264)=1,COUNTIF($H:$H,H2264),""),"")</f>
        <v/>
      </c>
      <c r="O2264" s="0" t="str">
        <f aca="false">IF(G2264=1,IF(COUNTIF(I$2:I2264,I2264)=1,COUNTIF($I:$I,I2264),""),"")</f>
        <v/>
      </c>
      <c r="P2264" s="38" t="str">
        <f aca="false">IF(G2264=1,IF(COUNTIFS(C$2:C2264,C2264,G$2:G2264,1)=1,COUNTIFS($C:$C,C2264,$G:$G,1)+ROW()/10000000,""),"")</f>
        <v/>
      </c>
      <c r="Q2264" s="0" t="str">
        <f aca="false">IF(K2264=1,IF(COUNTIFS(C$2:C2264,C2264,K$2:K2264,1)=1,1,0),"")</f>
        <v/>
      </c>
      <c r="R2264" s="0" t="str">
        <f aca="false">IF(M2264=1,IF(COUNTIFS(C$2:C2264,C2264,M$2:M2264,1)=1,1,0),"")</f>
        <v/>
      </c>
      <c r="S2264" s="0" t="str">
        <f aca="false">IF(L2264=1,IF(COUNTIFS(C$2:C2264,C2264,L$2:L2264,1)=1,1,0),"")</f>
        <v/>
      </c>
      <c r="T2264" s="38" t="str">
        <f aca="false">IF(N2264="","",N2264+ROW()/10000000)</f>
        <v/>
      </c>
      <c r="U2264" s="0" t="str">
        <f aca="false">IF(G2264=1,IF(B2264="",1,0),"")</f>
        <v/>
      </c>
    </row>
    <row r="2265" customFormat="false" ht="15" hidden="false" customHeight="false" outlineLevel="0" collapsed="false">
      <c r="A2265" s="35"/>
      <c r="B2265" s="35"/>
      <c r="G2265" s="0" t="str">
        <f aca="false">IF(A2265="","",IF(AND(A2265&gt;=Debut,A2265&lt;Fin),1,0))</f>
        <v/>
      </c>
      <c r="H2265" s="0" t="str">
        <f aca="false">IF(G2265=1,INT(ROUND((A2265-Debut)*86400,0)/600),"")</f>
        <v/>
      </c>
      <c r="I2265" s="0" t="str">
        <f aca="false">IF(G2265=1,INT(ROUND((A2265-Debut)*86400,0)/3600),"")</f>
        <v/>
      </c>
      <c r="J2265" s="0" t="str">
        <f aca="false">IF(OR(A2265="",B2265=""),"",ROUND((B2265-A2265)*86400,0))</f>
        <v/>
      </c>
      <c r="K2265" s="37" t="str">
        <f aca="false">IF(G2265=1,IF(COUNTIFS($C:$C,C2265,$G:$G,1,$A:$A,"&gt;="&amp;(A2265-FenetreInterm/86400),$A:$A,"&lt;="&amp;A2265)&gt;=NbInterm,1,0),"")</f>
        <v/>
      </c>
      <c r="L2265" s="37" t="str">
        <f aca="false">IF(G2265=1,IF(B2265="",0,IF(J2265&lt;SeuilFugitive,1,0)),"")</f>
        <v/>
      </c>
      <c r="M2265" s="37" t="str">
        <f aca="false">IF(G2265=1,IF(B2265="",IF((Fin-A2265)*24&gt;SeuilFigee,1,0),IF(J2265&gt;SeuilFigee*3600,1,0)),"")</f>
        <v/>
      </c>
      <c r="N2265" s="0" t="str">
        <f aca="false">IF(G2265=1,IF(COUNTIF(H$2:H2265,H2265)=1,COUNTIF($H:$H,H2265),""),"")</f>
        <v/>
      </c>
      <c r="O2265" s="0" t="str">
        <f aca="false">IF(G2265=1,IF(COUNTIF(I$2:I2265,I2265)=1,COUNTIF($I:$I,I2265),""),"")</f>
        <v/>
      </c>
      <c r="P2265" s="38" t="str">
        <f aca="false">IF(G2265=1,IF(COUNTIFS(C$2:C2265,C2265,G$2:G2265,1)=1,COUNTIFS($C:$C,C2265,$G:$G,1)+ROW()/10000000,""),"")</f>
        <v/>
      </c>
      <c r="Q2265" s="0" t="str">
        <f aca="false">IF(K2265=1,IF(COUNTIFS(C$2:C2265,C2265,K$2:K2265,1)=1,1,0),"")</f>
        <v/>
      </c>
      <c r="R2265" s="0" t="str">
        <f aca="false">IF(M2265=1,IF(COUNTIFS(C$2:C2265,C2265,M$2:M2265,1)=1,1,0),"")</f>
        <v/>
      </c>
      <c r="S2265" s="0" t="str">
        <f aca="false">IF(L2265=1,IF(COUNTIFS(C$2:C2265,C2265,L$2:L2265,1)=1,1,0),"")</f>
        <v/>
      </c>
      <c r="T2265" s="38" t="str">
        <f aca="false">IF(N2265="","",N2265+ROW()/10000000)</f>
        <v/>
      </c>
      <c r="U2265" s="0" t="str">
        <f aca="false">IF(G2265=1,IF(B2265="",1,0),"")</f>
        <v/>
      </c>
    </row>
    <row r="2266" customFormat="false" ht="15" hidden="false" customHeight="false" outlineLevel="0" collapsed="false">
      <c r="A2266" s="35"/>
      <c r="B2266" s="35"/>
      <c r="G2266" s="0" t="str">
        <f aca="false">IF(A2266="","",IF(AND(A2266&gt;=Debut,A2266&lt;Fin),1,0))</f>
        <v/>
      </c>
      <c r="H2266" s="0" t="str">
        <f aca="false">IF(G2266=1,INT(ROUND((A2266-Debut)*86400,0)/600),"")</f>
        <v/>
      </c>
      <c r="I2266" s="0" t="str">
        <f aca="false">IF(G2266=1,INT(ROUND((A2266-Debut)*86400,0)/3600),"")</f>
        <v/>
      </c>
      <c r="J2266" s="0" t="str">
        <f aca="false">IF(OR(A2266="",B2266=""),"",ROUND((B2266-A2266)*86400,0))</f>
        <v/>
      </c>
      <c r="K2266" s="37" t="str">
        <f aca="false">IF(G2266=1,IF(COUNTIFS($C:$C,C2266,$G:$G,1,$A:$A,"&gt;="&amp;(A2266-FenetreInterm/86400),$A:$A,"&lt;="&amp;A2266)&gt;=NbInterm,1,0),"")</f>
        <v/>
      </c>
      <c r="L2266" s="37" t="str">
        <f aca="false">IF(G2266=1,IF(B2266="",0,IF(J2266&lt;SeuilFugitive,1,0)),"")</f>
        <v/>
      </c>
      <c r="M2266" s="37" t="str">
        <f aca="false">IF(G2266=1,IF(B2266="",IF((Fin-A2266)*24&gt;SeuilFigee,1,0),IF(J2266&gt;SeuilFigee*3600,1,0)),"")</f>
        <v/>
      </c>
      <c r="N2266" s="0" t="str">
        <f aca="false">IF(G2266=1,IF(COUNTIF(H$2:H2266,H2266)=1,COUNTIF($H:$H,H2266),""),"")</f>
        <v/>
      </c>
      <c r="O2266" s="0" t="str">
        <f aca="false">IF(G2266=1,IF(COUNTIF(I$2:I2266,I2266)=1,COUNTIF($I:$I,I2266),""),"")</f>
        <v/>
      </c>
      <c r="P2266" s="38" t="str">
        <f aca="false">IF(G2266=1,IF(COUNTIFS(C$2:C2266,C2266,G$2:G2266,1)=1,COUNTIFS($C:$C,C2266,$G:$G,1)+ROW()/10000000,""),"")</f>
        <v/>
      </c>
      <c r="Q2266" s="0" t="str">
        <f aca="false">IF(K2266=1,IF(COUNTIFS(C$2:C2266,C2266,K$2:K2266,1)=1,1,0),"")</f>
        <v/>
      </c>
      <c r="R2266" s="0" t="str">
        <f aca="false">IF(M2266=1,IF(COUNTIFS(C$2:C2266,C2266,M$2:M2266,1)=1,1,0),"")</f>
        <v/>
      </c>
      <c r="S2266" s="0" t="str">
        <f aca="false">IF(L2266=1,IF(COUNTIFS(C$2:C2266,C2266,L$2:L2266,1)=1,1,0),"")</f>
        <v/>
      </c>
      <c r="T2266" s="38" t="str">
        <f aca="false">IF(N2266="","",N2266+ROW()/10000000)</f>
        <v/>
      </c>
      <c r="U2266" s="0" t="str">
        <f aca="false">IF(G2266=1,IF(B2266="",1,0),"")</f>
        <v/>
      </c>
    </row>
    <row r="2267" customFormat="false" ht="15" hidden="false" customHeight="false" outlineLevel="0" collapsed="false">
      <c r="A2267" s="35"/>
      <c r="B2267" s="35"/>
      <c r="G2267" s="0" t="str">
        <f aca="false">IF(A2267="","",IF(AND(A2267&gt;=Debut,A2267&lt;Fin),1,0))</f>
        <v/>
      </c>
      <c r="H2267" s="0" t="str">
        <f aca="false">IF(G2267=1,INT(ROUND((A2267-Debut)*86400,0)/600),"")</f>
        <v/>
      </c>
      <c r="I2267" s="0" t="str">
        <f aca="false">IF(G2267=1,INT(ROUND((A2267-Debut)*86400,0)/3600),"")</f>
        <v/>
      </c>
      <c r="J2267" s="0" t="str">
        <f aca="false">IF(OR(A2267="",B2267=""),"",ROUND((B2267-A2267)*86400,0))</f>
        <v/>
      </c>
      <c r="K2267" s="37" t="str">
        <f aca="false">IF(G2267=1,IF(COUNTIFS($C:$C,C2267,$G:$G,1,$A:$A,"&gt;="&amp;(A2267-FenetreInterm/86400),$A:$A,"&lt;="&amp;A2267)&gt;=NbInterm,1,0),"")</f>
        <v/>
      </c>
      <c r="L2267" s="37" t="str">
        <f aca="false">IF(G2267=1,IF(B2267="",0,IF(J2267&lt;SeuilFugitive,1,0)),"")</f>
        <v/>
      </c>
      <c r="M2267" s="37" t="str">
        <f aca="false">IF(G2267=1,IF(B2267="",IF((Fin-A2267)*24&gt;SeuilFigee,1,0),IF(J2267&gt;SeuilFigee*3600,1,0)),"")</f>
        <v/>
      </c>
      <c r="N2267" s="0" t="str">
        <f aca="false">IF(G2267=1,IF(COUNTIF(H$2:H2267,H2267)=1,COUNTIF($H:$H,H2267),""),"")</f>
        <v/>
      </c>
      <c r="O2267" s="0" t="str">
        <f aca="false">IF(G2267=1,IF(COUNTIF(I$2:I2267,I2267)=1,COUNTIF($I:$I,I2267),""),"")</f>
        <v/>
      </c>
      <c r="P2267" s="38" t="str">
        <f aca="false">IF(G2267=1,IF(COUNTIFS(C$2:C2267,C2267,G$2:G2267,1)=1,COUNTIFS($C:$C,C2267,$G:$G,1)+ROW()/10000000,""),"")</f>
        <v/>
      </c>
      <c r="Q2267" s="0" t="str">
        <f aca="false">IF(K2267=1,IF(COUNTIFS(C$2:C2267,C2267,K$2:K2267,1)=1,1,0),"")</f>
        <v/>
      </c>
      <c r="R2267" s="0" t="str">
        <f aca="false">IF(M2267=1,IF(COUNTIFS(C$2:C2267,C2267,M$2:M2267,1)=1,1,0),"")</f>
        <v/>
      </c>
      <c r="S2267" s="0" t="str">
        <f aca="false">IF(L2267=1,IF(COUNTIFS(C$2:C2267,C2267,L$2:L2267,1)=1,1,0),"")</f>
        <v/>
      </c>
      <c r="T2267" s="38" t="str">
        <f aca="false">IF(N2267="","",N2267+ROW()/10000000)</f>
        <v/>
      </c>
      <c r="U2267" s="0" t="str">
        <f aca="false">IF(G2267=1,IF(B2267="",1,0),"")</f>
        <v/>
      </c>
    </row>
    <row r="2268" customFormat="false" ht="15" hidden="false" customHeight="false" outlineLevel="0" collapsed="false">
      <c r="A2268" s="35"/>
      <c r="B2268" s="35"/>
      <c r="G2268" s="0" t="str">
        <f aca="false">IF(A2268="","",IF(AND(A2268&gt;=Debut,A2268&lt;Fin),1,0))</f>
        <v/>
      </c>
      <c r="H2268" s="0" t="str">
        <f aca="false">IF(G2268=1,INT(ROUND((A2268-Debut)*86400,0)/600),"")</f>
        <v/>
      </c>
      <c r="I2268" s="0" t="str">
        <f aca="false">IF(G2268=1,INT(ROUND((A2268-Debut)*86400,0)/3600),"")</f>
        <v/>
      </c>
      <c r="J2268" s="0" t="str">
        <f aca="false">IF(OR(A2268="",B2268=""),"",ROUND((B2268-A2268)*86400,0))</f>
        <v/>
      </c>
      <c r="K2268" s="37" t="str">
        <f aca="false">IF(G2268=1,IF(COUNTIFS($C:$C,C2268,$G:$G,1,$A:$A,"&gt;="&amp;(A2268-FenetreInterm/86400),$A:$A,"&lt;="&amp;A2268)&gt;=NbInterm,1,0),"")</f>
        <v/>
      </c>
      <c r="L2268" s="37" t="str">
        <f aca="false">IF(G2268=1,IF(B2268="",0,IF(J2268&lt;SeuilFugitive,1,0)),"")</f>
        <v/>
      </c>
      <c r="M2268" s="37" t="str">
        <f aca="false">IF(G2268=1,IF(B2268="",IF((Fin-A2268)*24&gt;SeuilFigee,1,0),IF(J2268&gt;SeuilFigee*3600,1,0)),"")</f>
        <v/>
      </c>
      <c r="N2268" s="0" t="str">
        <f aca="false">IF(G2268=1,IF(COUNTIF(H$2:H2268,H2268)=1,COUNTIF($H:$H,H2268),""),"")</f>
        <v/>
      </c>
      <c r="O2268" s="0" t="str">
        <f aca="false">IF(G2268=1,IF(COUNTIF(I$2:I2268,I2268)=1,COUNTIF($I:$I,I2268),""),"")</f>
        <v/>
      </c>
      <c r="P2268" s="38" t="str">
        <f aca="false">IF(G2268=1,IF(COUNTIFS(C$2:C2268,C2268,G$2:G2268,1)=1,COUNTIFS($C:$C,C2268,$G:$G,1)+ROW()/10000000,""),"")</f>
        <v/>
      </c>
      <c r="Q2268" s="0" t="str">
        <f aca="false">IF(K2268=1,IF(COUNTIFS(C$2:C2268,C2268,K$2:K2268,1)=1,1,0),"")</f>
        <v/>
      </c>
      <c r="R2268" s="0" t="str">
        <f aca="false">IF(M2268=1,IF(COUNTIFS(C$2:C2268,C2268,M$2:M2268,1)=1,1,0),"")</f>
        <v/>
      </c>
      <c r="S2268" s="0" t="str">
        <f aca="false">IF(L2268=1,IF(COUNTIFS(C$2:C2268,C2268,L$2:L2268,1)=1,1,0),"")</f>
        <v/>
      </c>
      <c r="T2268" s="38" t="str">
        <f aca="false">IF(N2268="","",N2268+ROW()/10000000)</f>
        <v/>
      </c>
      <c r="U2268" s="0" t="str">
        <f aca="false">IF(G2268=1,IF(B2268="",1,0),"")</f>
        <v/>
      </c>
    </row>
    <row r="2269" customFormat="false" ht="15" hidden="false" customHeight="false" outlineLevel="0" collapsed="false">
      <c r="A2269" s="35"/>
      <c r="B2269" s="35"/>
      <c r="G2269" s="0" t="str">
        <f aca="false">IF(A2269="","",IF(AND(A2269&gt;=Debut,A2269&lt;Fin),1,0))</f>
        <v/>
      </c>
      <c r="H2269" s="0" t="str">
        <f aca="false">IF(G2269=1,INT(ROUND((A2269-Debut)*86400,0)/600),"")</f>
        <v/>
      </c>
      <c r="I2269" s="0" t="str">
        <f aca="false">IF(G2269=1,INT(ROUND((A2269-Debut)*86400,0)/3600),"")</f>
        <v/>
      </c>
      <c r="J2269" s="0" t="str">
        <f aca="false">IF(OR(A2269="",B2269=""),"",ROUND((B2269-A2269)*86400,0))</f>
        <v/>
      </c>
      <c r="K2269" s="37" t="str">
        <f aca="false">IF(G2269=1,IF(COUNTIFS($C:$C,C2269,$G:$G,1,$A:$A,"&gt;="&amp;(A2269-FenetreInterm/86400),$A:$A,"&lt;="&amp;A2269)&gt;=NbInterm,1,0),"")</f>
        <v/>
      </c>
      <c r="L2269" s="37" t="str">
        <f aca="false">IF(G2269=1,IF(B2269="",0,IF(J2269&lt;SeuilFugitive,1,0)),"")</f>
        <v/>
      </c>
      <c r="M2269" s="37" t="str">
        <f aca="false">IF(G2269=1,IF(B2269="",IF((Fin-A2269)*24&gt;SeuilFigee,1,0),IF(J2269&gt;SeuilFigee*3600,1,0)),"")</f>
        <v/>
      </c>
      <c r="N2269" s="0" t="str">
        <f aca="false">IF(G2269=1,IF(COUNTIF(H$2:H2269,H2269)=1,COUNTIF($H:$H,H2269),""),"")</f>
        <v/>
      </c>
      <c r="O2269" s="0" t="str">
        <f aca="false">IF(G2269=1,IF(COUNTIF(I$2:I2269,I2269)=1,COUNTIF($I:$I,I2269),""),"")</f>
        <v/>
      </c>
      <c r="P2269" s="38" t="str">
        <f aca="false">IF(G2269=1,IF(COUNTIFS(C$2:C2269,C2269,G$2:G2269,1)=1,COUNTIFS($C:$C,C2269,$G:$G,1)+ROW()/10000000,""),"")</f>
        <v/>
      </c>
      <c r="Q2269" s="0" t="str">
        <f aca="false">IF(K2269=1,IF(COUNTIFS(C$2:C2269,C2269,K$2:K2269,1)=1,1,0),"")</f>
        <v/>
      </c>
      <c r="R2269" s="0" t="str">
        <f aca="false">IF(M2269=1,IF(COUNTIFS(C$2:C2269,C2269,M$2:M2269,1)=1,1,0),"")</f>
        <v/>
      </c>
      <c r="S2269" s="0" t="str">
        <f aca="false">IF(L2269=1,IF(COUNTIFS(C$2:C2269,C2269,L$2:L2269,1)=1,1,0),"")</f>
        <v/>
      </c>
      <c r="T2269" s="38" t="str">
        <f aca="false">IF(N2269="","",N2269+ROW()/10000000)</f>
        <v/>
      </c>
      <c r="U2269" s="0" t="str">
        <f aca="false">IF(G2269=1,IF(B2269="",1,0),"")</f>
        <v/>
      </c>
    </row>
    <row r="2270" customFormat="false" ht="15" hidden="false" customHeight="false" outlineLevel="0" collapsed="false">
      <c r="A2270" s="35"/>
      <c r="B2270" s="35"/>
      <c r="G2270" s="0" t="str">
        <f aca="false">IF(A2270="","",IF(AND(A2270&gt;=Debut,A2270&lt;Fin),1,0))</f>
        <v/>
      </c>
      <c r="H2270" s="0" t="str">
        <f aca="false">IF(G2270=1,INT(ROUND((A2270-Debut)*86400,0)/600),"")</f>
        <v/>
      </c>
      <c r="I2270" s="0" t="str">
        <f aca="false">IF(G2270=1,INT(ROUND((A2270-Debut)*86400,0)/3600),"")</f>
        <v/>
      </c>
      <c r="J2270" s="0" t="str">
        <f aca="false">IF(OR(A2270="",B2270=""),"",ROUND((B2270-A2270)*86400,0))</f>
        <v/>
      </c>
      <c r="K2270" s="37" t="str">
        <f aca="false">IF(G2270=1,IF(COUNTIFS($C:$C,C2270,$G:$G,1,$A:$A,"&gt;="&amp;(A2270-FenetreInterm/86400),$A:$A,"&lt;="&amp;A2270)&gt;=NbInterm,1,0),"")</f>
        <v/>
      </c>
      <c r="L2270" s="37" t="str">
        <f aca="false">IF(G2270=1,IF(B2270="",0,IF(J2270&lt;SeuilFugitive,1,0)),"")</f>
        <v/>
      </c>
      <c r="M2270" s="37" t="str">
        <f aca="false">IF(G2270=1,IF(B2270="",IF((Fin-A2270)*24&gt;SeuilFigee,1,0),IF(J2270&gt;SeuilFigee*3600,1,0)),"")</f>
        <v/>
      </c>
      <c r="N2270" s="0" t="str">
        <f aca="false">IF(G2270=1,IF(COUNTIF(H$2:H2270,H2270)=1,COUNTIF($H:$H,H2270),""),"")</f>
        <v/>
      </c>
      <c r="O2270" s="0" t="str">
        <f aca="false">IF(G2270=1,IF(COUNTIF(I$2:I2270,I2270)=1,COUNTIF($I:$I,I2270),""),"")</f>
        <v/>
      </c>
      <c r="P2270" s="38" t="str">
        <f aca="false">IF(G2270=1,IF(COUNTIFS(C$2:C2270,C2270,G$2:G2270,1)=1,COUNTIFS($C:$C,C2270,$G:$G,1)+ROW()/10000000,""),"")</f>
        <v/>
      </c>
      <c r="Q2270" s="0" t="str">
        <f aca="false">IF(K2270=1,IF(COUNTIFS(C$2:C2270,C2270,K$2:K2270,1)=1,1,0),"")</f>
        <v/>
      </c>
      <c r="R2270" s="0" t="str">
        <f aca="false">IF(M2270=1,IF(COUNTIFS(C$2:C2270,C2270,M$2:M2270,1)=1,1,0),"")</f>
        <v/>
      </c>
      <c r="S2270" s="0" t="str">
        <f aca="false">IF(L2270=1,IF(COUNTIFS(C$2:C2270,C2270,L$2:L2270,1)=1,1,0),"")</f>
        <v/>
      </c>
      <c r="T2270" s="38" t="str">
        <f aca="false">IF(N2270="","",N2270+ROW()/10000000)</f>
        <v/>
      </c>
      <c r="U2270" s="0" t="str">
        <f aca="false">IF(G2270=1,IF(B2270="",1,0),"")</f>
        <v/>
      </c>
    </row>
    <row r="2271" customFormat="false" ht="15" hidden="false" customHeight="false" outlineLevel="0" collapsed="false">
      <c r="A2271" s="35"/>
      <c r="B2271" s="35"/>
      <c r="G2271" s="0" t="str">
        <f aca="false">IF(A2271="","",IF(AND(A2271&gt;=Debut,A2271&lt;Fin),1,0))</f>
        <v/>
      </c>
      <c r="H2271" s="0" t="str">
        <f aca="false">IF(G2271=1,INT(ROUND((A2271-Debut)*86400,0)/600),"")</f>
        <v/>
      </c>
      <c r="I2271" s="0" t="str">
        <f aca="false">IF(G2271=1,INT(ROUND((A2271-Debut)*86400,0)/3600),"")</f>
        <v/>
      </c>
      <c r="J2271" s="0" t="str">
        <f aca="false">IF(OR(A2271="",B2271=""),"",ROUND((B2271-A2271)*86400,0))</f>
        <v/>
      </c>
      <c r="K2271" s="37" t="str">
        <f aca="false">IF(G2271=1,IF(COUNTIFS($C:$C,C2271,$G:$G,1,$A:$A,"&gt;="&amp;(A2271-FenetreInterm/86400),$A:$A,"&lt;="&amp;A2271)&gt;=NbInterm,1,0),"")</f>
        <v/>
      </c>
      <c r="L2271" s="37" t="str">
        <f aca="false">IF(G2271=1,IF(B2271="",0,IF(J2271&lt;SeuilFugitive,1,0)),"")</f>
        <v/>
      </c>
      <c r="M2271" s="37" t="str">
        <f aca="false">IF(G2271=1,IF(B2271="",IF((Fin-A2271)*24&gt;SeuilFigee,1,0),IF(J2271&gt;SeuilFigee*3600,1,0)),"")</f>
        <v/>
      </c>
      <c r="N2271" s="0" t="str">
        <f aca="false">IF(G2271=1,IF(COUNTIF(H$2:H2271,H2271)=1,COUNTIF($H:$H,H2271),""),"")</f>
        <v/>
      </c>
      <c r="O2271" s="0" t="str">
        <f aca="false">IF(G2271=1,IF(COUNTIF(I$2:I2271,I2271)=1,COUNTIF($I:$I,I2271),""),"")</f>
        <v/>
      </c>
      <c r="P2271" s="38" t="str">
        <f aca="false">IF(G2271=1,IF(COUNTIFS(C$2:C2271,C2271,G$2:G2271,1)=1,COUNTIFS($C:$C,C2271,$G:$G,1)+ROW()/10000000,""),"")</f>
        <v/>
      </c>
      <c r="Q2271" s="0" t="str">
        <f aca="false">IF(K2271=1,IF(COUNTIFS(C$2:C2271,C2271,K$2:K2271,1)=1,1,0),"")</f>
        <v/>
      </c>
      <c r="R2271" s="0" t="str">
        <f aca="false">IF(M2271=1,IF(COUNTIFS(C$2:C2271,C2271,M$2:M2271,1)=1,1,0),"")</f>
        <v/>
      </c>
      <c r="S2271" s="0" t="str">
        <f aca="false">IF(L2271=1,IF(COUNTIFS(C$2:C2271,C2271,L$2:L2271,1)=1,1,0),"")</f>
        <v/>
      </c>
      <c r="T2271" s="38" t="str">
        <f aca="false">IF(N2271="","",N2271+ROW()/10000000)</f>
        <v/>
      </c>
      <c r="U2271" s="0" t="str">
        <f aca="false">IF(G2271=1,IF(B2271="",1,0),"")</f>
        <v/>
      </c>
    </row>
    <row r="2272" customFormat="false" ht="15" hidden="false" customHeight="false" outlineLevel="0" collapsed="false">
      <c r="A2272" s="35"/>
      <c r="B2272" s="35"/>
      <c r="G2272" s="0" t="str">
        <f aca="false">IF(A2272="","",IF(AND(A2272&gt;=Debut,A2272&lt;Fin),1,0))</f>
        <v/>
      </c>
      <c r="H2272" s="0" t="str">
        <f aca="false">IF(G2272=1,INT(ROUND((A2272-Debut)*86400,0)/600),"")</f>
        <v/>
      </c>
      <c r="I2272" s="0" t="str">
        <f aca="false">IF(G2272=1,INT(ROUND((A2272-Debut)*86400,0)/3600),"")</f>
        <v/>
      </c>
      <c r="J2272" s="0" t="str">
        <f aca="false">IF(OR(A2272="",B2272=""),"",ROUND((B2272-A2272)*86400,0))</f>
        <v/>
      </c>
      <c r="K2272" s="37" t="str">
        <f aca="false">IF(G2272=1,IF(COUNTIFS($C:$C,C2272,$G:$G,1,$A:$A,"&gt;="&amp;(A2272-FenetreInterm/86400),$A:$A,"&lt;="&amp;A2272)&gt;=NbInterm,1,0),"")</f>
        <v/>
      </c>
      <c r="L2272" s="37" t="str">
        <f aca="false">IF(G2272=1,IF(B2272="",0,IF(J2272&lt;SeuilFugitive,1,0)),"")</f>
        <v/>
      </c>
      <c r="M2272" s="37" t="str">
        <f aca="false">IF(G2272=1,IF(B2272="",IF((Fin-A2272)*24&gt;SeuilFigee,1,0),IF(J2272&gt;SeuilFigee*3600,1,0)),"")</f>
        <v/>
      </c>
      <c r="N2272" s="0" t="str">
        <f aca="false">IF(G2272=1,IF(COUNTIF(H$2:H2272,H2272)=1,COUNTIF($H:$H,H2272),""),"")</f>
        <v/>
      </c>
      <c r="O2272" s="0" t="str">
        <f aca="false">IF(G2272=1,IF(COUNTIF(I$2:I2272,I2272)=1,COUNTIF($I:$I,I2272),""),"")</f>
        <v/>
      </c>
      <c r="P2272" s="38" t="str">
        <f aca="false">IF(G2272=1,IF(COUNTIFS(C$2:C2272,C2272,G$2:G2272,1)=1,COUNTIFS($C:$C,C2272,$G:$G,1)+ROW()/10000000,""),"")</f>
        <v/>
      </c>
      <c r="Q2272" s="0" t="str">
        <f aca="false">IF(K2272=1,IF(COUNTIFS(C$2:C2272,C2272,K$2:K2272,1)=1,1,0),"")</f>
        <v/>
      </c>
      <c r="R2272" s="0" t="str">
        <f aca="false">IF(M2272=1,IF(COUNTIFS(C$2:C2272,C2272,M$2:M2272,1)=1,1,0),"")</f>
        <v/>
      </c>
      <c r="S2272" s="0" t="str">
        <f aca="false">IF(L2272=1,IF(COUNTIFS(C$2:C2272,C2272,L$2:L2272,1)=1,1,0),"")</f>
        <v/>
      </c>
      <c r="T2272" s="38" t="str">
        <f aca="false">IF(N2272="","",N2272+ROW()/10000000)</f>
        <v/>
      </c>
      <c r="U2272" s="0" t="str">
        <f aca="false">IF(G2272=1,IF(B2272="",1,0),"")</f>
        <v/>
      </c>
    </row>
    <row r="2273" customFormat="false" ht="15" hidden="false" customHeight="false" outlineLevel="0" collapsed="false">
      <c r="A2273" s="35"/>
      <c r="B2273" s="35"/>
      <c r="G2273" s="0" t="str">
        <f aca="false">IF(A2273="","",IF(AND(A2273&gt;=Debut,A2273&lt;Fin),1,0))</f>
        <v/>
      </c>
      <c r="H2273" s="0" t="str">
        <f aca="false">IF(G2273=1,INT(ROUND((A2273-Debut)*86400,0)/600),"")</f>
        <v/>
      </c>
      <c r="I2273" s="0" t="str">
        <f aca="false">IF(G2273=1,INT(ROUND((A2273-Debut)*86400,0)/3600),"")</f>
        <v/>
      </c>
      <c r="J2273" s="0" t="str">
        <f aca="false">IF(OR(A2273="",B2273=""),"",ROUND((B2273-A2273)*86400,0))</f>
        <v/>
      </c>
      <c r="K2273" s="37" t="str">
        <f aca="false">IF(G2273=1,IF(COUNTIFS($C:$C,C2273,$G:$G,1,$A:$A,"&gt;="&amp;(A2273-FenetreInterm/86400),$A:$A,"&lt;="&amp;A2273)&gt;=NbInterm,1,0),"")</f>
        <v/>
      </c>
      <c r="L2273" s="37" t="str">
        <f aca="false">IF(G2273=1,IF(B2273="",0,IF(J2273&lt;SeuilFugitive,1,0)),"")</f>
        <v/>
      </c>
      <c r="M2273" s="37" t="str">
        <f aca="false">IF(G2273=1,IF(B2273="",IF((Fin-A2273)*24&gt;SeuilFigee,1,0),IF(J2273&gt;SeuilFigee*3600,1,0)),"")</f>
        <v/>
      </c>
      <c r="N2273" s="0" t="str">
        <f aca="false">IF(G2273=1,IF(COUNTIF(H$2:H2273,H2273)=1,COUNTIF($H:$H,H2273),""),"")</f>
        <v/>
      </c>
      <c r="O2273" s="0" t="str">
        <f aca="false">IF(G2273=1,IF(COUNTIF(I$2:I2273,I2273)=1,COUNTIF($I:$I,I2273),""),"")</f>
        <v/>
      </c>
      <c r="P2273" s="38" t="str">
        <f aca="false">IF(G2273=1,IF(COUNTIFS(C$2:C2273,C2273,G$2:G2273,1)=1,COUNTIFS($C:$C,C2273,$G:$G,1)+ROW()/10000000,""),"")</f>
        <v/>
      </c>
      <c r="Q2273" s="0" t="str">
        <f aca="false">IF(K2273=1,IF(COUNTIFS(C$2:C2273,C2273,K$2:K2273,1)=1,1,0),"")</f>
        <v/>
      </c>
      <c r="R2273" s="0" t="str">
        <f aca="false">IF(M2273=1,IF(COUNTIFS(C$2:C2273,C2273,M$2:M2273,1)=1,1,0),"")</f>
        <v/>
      </c>
      <c r="S2273" s="0" t="str">
        <f aca="false">IF(L2273=1,IF(COUNTIFS(C$2:C2273,C2273,L$2:L2273,1)=1,1,0),"")</f>
        <v/>
      </c>
      <c r="T2273" s="38" t="str">
        <f aca="false">IF(N2273="","",N2273+ROW()/10000000)</f>
        <v/>
      </c>
      <c r="U2273" s="0" t="str">
        <f aca="false">IF(G2273=1,IF(B2273="",1,0),"")</f>
        <v/>
      </c>
    </row>
    <row r="2274" customFormat="false" ht="15" hidden="false" customHeight="false" outlineLevel="0" collapsed="false">
      <c r="A2274" s="35"/>
      <c r="B2274" s="35"/>
      <c r="G2274" s="0" t="str">
        <f aca="false">IF(A2274="","",IF(AND(A2274&gt;=Debut,A2274&lt;Fin),1,0))</f>
        <v/>
      </c>
      <c r="H2274" s="0" t="str">
        <f aca="false">IF(G2274=1,INT(ROUND((A2274-Debut)*86400,0)/600),"")</f>
        <v/>
      </c>
      <c r="I2274" s="0" t="str">
        <f aca="false">IF(G2274=1,INT(ROUND((A2274-Debut)*86400,0)/3600),"")</f>
        <v/>
      </c>
      <c r="J2274" s="0" t="str">
        <f aca="false">IF(OR(A2274="",B2274=""),"",ROUND((B2274-A2274)*86400,0))</f>
        <v/>
      </c>
      <c r="K2274" s="37" t="str">
        <f aca="false">IF(G2274=1,IF(COUNTIFS($C:$C,C2274,$G:$G,1,$A:$A,"&gt;="&amp;(A2274-FenetreInterm/86400),$A:$A,"&lt;="&amp;A2274)&gt;=NbInterm,1,0),"")</f>
        <v/>
      </c>
      <c r="L2274" s="37" t="str">
        <f aca="false">IF(G2274=1,IF(B2274="",0,IF(J2274&lt;SeuilFugitive,1,0)),"")</f>
        <v/>
      </c>
      <c r="M2274" s="37" t="str">
        <f aca="false">IF(G2274=1,IF(B2274="",IF((Fin-A2274)*24&gt;SeuilFigee,1,0),IF(J2274&gt;SeuilFigee*3600,1,0)),"")</f>
        <v/>
      </c>
      <c r="N2274" s="0" t="str">
        <f aca="false">IF(G2274=1,IF(COUNTIF(H$2:H2274,H2274)=1,COUNTIF($H:$H,H2274),""),"")</f>
        <v/>
      </c>
      <c r="O2274" s="0" t="str">
        <f aca="false">IF(G2274=1,IF(COUNTIF(I$2:I2274,I2274)=1,COUNTIF($I:$I,I2274),""),"")</f>
        <v/>
      </c>
      <c r="P2274" s="38" t="str">
        <f aca="false">IF(G2274=1,IF(COUNTIFS(C$2:C2274,C2274,G$2:G2274,1)=1,COUNTIFS($C:$C,C2274,$G:$G,1)+ROW()/10000000,""),"")</f>
        <v/>
      </c>
      <c r="Q2274" s="0" t="str">
        <f aca="false">IF(K2274=1,IF(COUNTIFS(C$2:C2274,C2274,K$2:K2274,1)=1,1,0),"")</f>
        <v/>
      </c>
      <c r="R2274" s="0" t="str">
        <f aca="false">IF(M2274=1,IF(COUNTIFS(C$2:C2274,C2274,M$2:M2274,1)=1,1,0),"")</f>
        <v/>
      </c>
      <c r="S2274" s="0" t="str">
        <f aca="false">IF(L2274=1,IF(COUNTIFS(C$2:C2274,C2274,L$2:L2274,1)=1,1,0),"")</f>
        <v/>
      </c>
      <c r="T2274" s="38" t="str">
        <f aca="false">IF(N2274="","",N2274+ROW()/10000000)</f>
        <v/>
      </c>
      <c r="U2274" s="0" t="str">
        <f aca="false">IF(G2274=1,IF(B2274="",1,0),"")</f>
        <v/>
      </c>
    </row>
    <row r="2275" customFormat="false" ht="15" hidden="false" customHeight="false" outlineLevel="0" collapsed="false">
      <c r="A2275" s="35"/>
      <c r="B2275" s="35"/>
      <c r="G2275" s="0" t="str">
        <f aca="false">IF(A2275="","",IF(AND(A2275&gt;=Debut,A2275&lt;Fin),1,0))</f>
        <v/>
      </c>
      <c r="H2275" s="0" t="str">
        <f aca="false">IF(G2275=1,INT(ROUND((A2275-Debut)*86400,0)/600),"")</f>
        <v/>
      </c>
      <c r="I2275" s="0" t="str">
        <f aca="false">IF(G2275=1,INT(ROUND((A2275-Debut)*86400,0)/3600),"")</f>
        <v/>
      </c>
      <c r="J2275" s="0" t="str">
        <f aca="false">IF(OR(A2275="",B2275=""),"",ROUND((B2275-A2275)*86400,0))</f>
        <v/>
      </c>
      <c r="K2275" s="37" t="str">
        <f aca="false">IF(G2275=1,IF(COUNTIFS($C:$C,C2275,$G:$G,1,$A:$A,"&gt;="&amp;(A2275-FenetreInterm/86400),$A:$A,"&lt;="&amp;A2275)&gt;=NbInterm,1,0),"")</f>
        <v/>
      </c>
      <c r="L2275" s="37" t="str">
        <f aca="false">IF(G2275=1,IF(B2275="",0,IF(J2275&lt;SeuilFugitive,1,0)),"")</f>
        <v/>
      </c>
      <c r="M2275" s="37" t="str">
        <f aca="false">IF(G2275=1,IF(B2275="",IF((Fin-A2275)*24&gt;SeuilFigee,1,0),IF(J2275&gt;SeuilFigee*3600,1,0)),"")</f>
        <v/>
      </c>
      <c r="N2275" s="0" t="str">
        <f aca="false">IF(G2275=1,IF(COUNTIF(H$2:H2275,H2275)=1,COUNTIF($H:$H,H2275),""),"")</f>
        <v/>
      </c>
      <c r="O2275" s="0" t="str">
        <f aca="false">IF(G2275=1,IF(COUNTIF(I$2:I2275,I2275)=1,COUNTIF($I:$I,I2275),""),"")</f>
        <v/>
      </c>
      <c r="P2275" s="38" t="str">
        <f aca="false">IF(G2275=1,IF(COUNTIFS(C$2:C2275,C2275,G$2:G2275,1)=1,COUNTIFS($C:$C,C2275,$G:$G,1)+ROW()/10000000,""),"")</f>
        <v/>
      </c>
      <c r="Q2275" s="0" t="str">
        <f aca="false">IF(K2275=1,IF(COUNTIFS(C$2:C2275,C2275,K$2:K2275,1)=1,1,0),"")</f>
        <v/>
      </c>
      <c r="R2275" s="0" t="str">
        <f aca="false">IF(M2275=1,IF(COUNTIFS(C$2:C2275,C2275,M$2:M2275,1)=1,1,0),"")</f>
        <v/>
      </c>
      <c r="S2275" s="0" t="str">
        <f aca="false">IF(L2275=1,IF(COUNTIFS(C$2:C2275,C2275,L$2:L2275,1)=1,1,0),"")</f>
        <v/>
      </c>
      <c r="T2275" s="38" t="str">
        <f aca="false">IF(N2275="","",N2275+ROW()/10000000)</f>
        <v/>
      </c>
      <c r="U2275" s="0" t="str">
        <f aca="false">IF(G2275=1,IF(B2275="",1,0),"")</f>
        <v/>
      </c>
    </row>
    <row r="2276" customFormat="false" ht="15" hidden="false" customHeight="false" outlineLevel="0" collapsed="false">
      <c r="A2276" s="35"/>
      <c r="B2276" s="35"/>
      <c r="G2276" s="0" t="str">
        <f aca="false">IF(A2276="","",IF(AND(A2276&gt;=Debut,A2276&lt;Fin),1,0))</f>
        <v/>
      </c>
      <c r="H2276" s="0" t="str">
        <f aca="false">IF(G2276=1,INT(ROUND((A2276-Debut)*86400,0)/600),"")</f>
        <v/>
      </c>
      <c r="I2276" s="0" t="str">
        <f aca="false">IF(G2276=1,INT(ROUND((A2276-Debut)*86400,0)/3600),"")</f>
        <v/>
      </c>
      <c r="J2276" s="0" t="str">
        <f aca="false">IF(OR(A2276="",B2276=""),"",ROUND((B2276-A2276)*86400,0))</f>
        <v/>
      </c>
      <c r="K2276" s="37" t="str">
        <f aca="false">IF(G2276=1,IF(COUNTIFS($C:$C,C2276,$G:$G,1,$A:$A,"&gt;="&amp;(A2276-FenetreInterm/86400),$A:$A,"&lt;="&amp;A2276)&gt;=NbInterm,1,0),"")</f>
        <v/>
      </c>
      <c r="L2276" s="37" t="str">
        <f aca="false">IF(G2276=1,IF(B2276="",0,IF(J2276&lt;SeuilFugitive,1,0)),"")</f>
        <v/>
      </c>
      <c r="M2276" s="37" t="str">
        <f aca="false">IF(G2276=1,IF(B2276="",IF((Fin-A2276)*24&gt;SeuilFigee,1,0),IF(J2276&gt;SeuilFigee*3600,1,0)),"")</f>
        <v/>
      </c>
      <c r="N2276" s="0" t="str">
        <f aca="false">IF(G2276=1,IF(COUNTIF(H$2:H2276,H2276)=1,COUNTIF($H:$H,H2276),""),"")</f>
        <v/>
      </c>
      <c r="O2276" s="0" t="str">
        <f aca="false">IF(G2276=1,IF(COUNTIF(I$2:I2276,I2276)=1,COUNTIF($I:$I,I2276),""),"")</f>
        <v/>
      </c>
      <c r="P2276" s="38" t="str">
        <f aca="false">IF(G2276=1,IF(COUNTIFS(C$2:C2276,C2276,G$2:G2276,1)=1,COUNTIFS($C:$C,C2276,$G:$G,1)+ROW()/10000000,""),"")</f>
        <v/>
      </c>
      <c r="Q2276" s="0" t="str">
        <f aca="false">IF(K2276=1,IF(COUNTIFS(C$2:C2276,C2276,K$2:K2276,1)=1,1,0),"")</f>
        <v/>
      </c>
      <c r="R2276" s="0" t="str">
        <f aca="false">IF(M2276=1,IF(COUNTIFS(C$2:C2276,C2276,M$2:M2276,1)=1,1,0),"")</f>
        <v/>
      </c>
      <c r="S2276" s="0" t="str">
        <f aca="false">IF(L2276=1,IF(COUNTIFS(C$2:C2276,C2276,L$2:L2276,1)=1,1,0),"")</f>
        <v/>
      </c>
      <c r="T2276" s="38" t="str">
        <f aca="false">IF(N2276="","",N2276+ROW()/10000000)</f>
        <v/>
      </c>
      <c r="U2276" s="0" t="str">
        <f aca="false">IF(G2276=1,IF(B2276="",1,0),"")</f>
        <v/>
      </c>
    </row>
    <row r="2277" customFormat="false" ht="15" hidden="false" customHeight="false" outlineLevel="0" collapsed="false">
      <c r="A2277" s="35"/>
      <c r="B2277" s="35"/>
      <c r="G2277" s="0" t="str">
        <f aca="false">IF(A2277="","",IF(AND(A2277&gt;=Debut,A2277&lt;Fin),1,0))</f>
        <v/>
      </c>
      <c r="H2277" s="0" t="str">
        <f aca="false">IF(G2277=1,INT(ROUND((A2277-Debut)*86400,0)/600),"")</f>
        <v/>
      </c>
      <c r="I2277" s="0" t="str">
        <f aca="false">IF(G2277=1,INT(ROUND((A2277-Debut)*86400,0)/3600),"")</f>
        <v/>
      </c>
      <c r="J2277" s="0" t="str">
        <f aca="false">IF(OR(A2277="",B2277=""),"",ROUND((B2277-A2277)*86400,0))</f>
        <v/>
      </c>
      <c r="K2277" s="37" t="str">
        <f aca="false">IF(G2277=1,IF(COUNTIFS($C:$C,C2277,$G:$G,1,$A:$A,"&gt;="&amp;(A2277-FenetreInterm/86400),$A:$A,"&lt;="&amp;A2277)&gt;=NbInterm,1,0),"")</f>
        <v/>
      </c>
      <c r="L2277" s="37" t="str">
        <f aca="false">IF(G2277=1,IF(B2277="",0,IF(J2277&lt;SeuilFugitive,1,0)),"")</f>
        <v/>
      </c>
      <c r="M2277" s="37" t="str">
        <f aca="false">IF(G2277=1,IF(B2277="",IF((Fin-A2277)*24&gt;SeuilFigee,1,0),IF(J2277&gt;SeuilFigee*3600,1,0)),"")</f>
        <v/>
      </c>
      <c r="N2277" s="0" t="str">
        <f aca="false">IF(G2277=1,IF(COUNTIF(H$2:H2277,H2277)=1,COUNTIF($H:$H,H2277),""),"")</f>
        <v/>
      </c>
      <c r="O2277" s="0" t="str">
        <f aca="false">IF(G2277=1,IF(COUNTIF(I$2:I2277,I2277)=1,COUNTIF($I:$I,I2277),""),"")</f>
        <v/>
      </c>
      <c r="P2277" s="38" t="str">
        <f aca="false">IF(G2277=1,IF(COUNTIFS(C$2:C2277,C2277,G$2:G2277,1)=1,COUNTIFS($C:$C,C2277,$G:$G,1)+ROW()/10000000,""),"")</f>
        <v/>
      </c>
      <c r="Q2277" s="0" t="str">
        <f aca="false">IF(K2277=1,IF(COUNTIFS(C$2:C2277,C2277,K$2:K2277,1)=1,1,0),"")</f>
        <v/>
      </c>
      <c r="R2277" s="0" t="str">
        <f aca="false">IF(M2277=1,IF(COUNTIFS(C$2:C2277,C2277,M$2:M2277,1)=1,1,0),"")</f>
        <v/>
      </c>
      <c r="S2277" s="0" t="str">
        <f aca="false">IF(L2277=1,IF(COUNTIFS(C$2:C2277,C2277,L$2:L2277,1)=1,1,0),"")</f>
        <v/>
      </c>
      <c r="T2277" s="38" t="str">
        <f aca="false">IF(N2277="","",N2277+ROW()/10000000)</f>
        <v/>
      </c>
      <c r="U2277" s="0" t="str">
        <f aca="false">IF(G2277=1,IF(B2277="",1,0),"")</f>
        <v/>
      </c>
    </row>
    <row r="2278" customFormat="false" ht="15" hidden="false" customHeight="false" outlineLevel="0" collapsed="false">
      <c r="A2278" s="35"/>
      <c r="B2278" s="35"/>
      <c r="G2278" s="0" t="str">
        <f aca="false">IF(A2278="","",IF(AND(A2278&gt;=Debut,A2278&lt;Fin),1,0))</f>
        <v/>
      </c>
      <c r="H2278" s="0" t="str">
        <f aca="false">IF(G2278=1,INT(ROUND((A2278-Debut)*86400,0)/600),"")</f>
        <v/>
      </c>
      <c r="I2278" s="0" t="str">
        <f aca="false">IF(G2278=1,INT(ROUND((A2278-Debut)*86400,0)/3600),"")</f>
        <v/>
      </c>
      <c r="J2278" s="0" t="str">
        <f aca="false">IF(OR(A2278="",B2278=""),"",ROUND((B2278-A2278)*86400,0))</f>
        <v/>
      </c>
      <c r="K2278" s="37" t="str">
        <f aca="false">IF(G2278=1,IF(COUNTIFS($C:$C,C2278,$G:$G,1,$A:$A,"&gt;="&amp;(A2278-FenetreInterm/86400),$A:$A,"&lt;="&amp;A2278)&gt;=NbInterm,1,0),"")</f>
        <v/>
      </c>
      <c r="L2278" s="37" t="str">
        <f aca="false">IF(G2278=1,IF(B2278="",0,IF(J2278&lt;SeuilFugitive,1,0)),"")</f>
        <v/>
      </c>
      <c r="M2278" s="37" t="str">
        <f aca="false">IF(G2278=1,IF(B2278="",IF((Fin-A2278)*24&gt;SeuilFigee,1,0),IF(J2278&gt;SeuilFigee*3600,1,0)),"")</f>
        <v/>
      </c>
      <c r="N2278" s="0" t="str">
        <f aca="false">IF(G2278=1,IF(COUNTIF(H$2:H2278,H2278)=1,COUNTIF($H:$H,H2278),""),"")</f>
        <v/>
      </c>
      <c r="O2278" s="0" t="str">
        <f aca="false">IF(G2278=1,IF(COUNTIF(I$2:I2278,I2278)=1,COUNTIF($I:$I,I2278),""),"")</f>
        <v/>
      </c>
      <c r="P2278" s="38" t="str">
        <f aca="false">IF(G2278=1,IF(COUNTIFS(C$2:C2278,C2278,G$2:G2278,1)=1,COUNTIFS($C:$C,C2278,$G:$G,1)+ROW()/10000000,""),"")</f>
        <v/>
      </c>
      <c r="Q2278" s="0" t="str">
        <f aca="false">IF(K2278=1,IF(COUNTIFS(C$2:C2278,C2278,K$2:K2278,1)=1,1,0),"")</f>
        <v/>
      </c>
      <c r="R2278" s="0" t="str">
        <f aca="false">IF(M2278=1,IF(COUNTIFS(C$2:C2278,C2278,M$2:M2278,1)=1,1,0),"")</f>
        <v/>
      </c>
      <c r="S2278" s="0" t="str">
        <f aca="false">IF(L2278=1,IF(COUNTIFS(C$2:C2278,C2278,L$2:L2278,1)=1,1,0),"")</f>
        <v/>
      </c>
      <c r="T2278" s="38" t="str">
        <f aca="false">IF(N2278="","",N2278+ROW()/10000000)</f>
        <v/>
      </c>
      <c r="U2278" s="0" t="str">
        <f aca="false">IF(G2278=1,IF(B2278="",1,0),"")</f>
        <v/>
      </c>
    </row>
    <row r="2279" customFormat="false" ht="15" hidden="false" customHeight="false" outlineLevel="0" collapsed="false">
      <c r="A2279" s="35"/>
      <c r="B2279" s="35"/>
      <c r="G2279" s="0" t="str">
        <f aca="false">IF(A2279="","",IF(AND(A2279&gt;=Debut,A2279&lt;Fin),1,0))</f>
        <v/>
      </c>
      <c r="H2279" s="0" t="str">
        <f aca="false">IF(G2279=1,INT(ROUND((A2279-Debut)*86400,0)/600),"")</f>
        <v/>
      </c>
      <c r="I2279" s="0" t="str">
        <f aca="false">IF(G2279=1,INT(ROUND((A2279-Debut)*86400,0)/3600),"")</f>
        <v/>
      </c>
      <c r="J2279" s="0" t="str">
        <f aca="false">IF(OR(A2279="",B2279=""),"",ROUND((B2279-A2279)*86400,0))</f>
        <v/>
      </c>
      <c r="K2279" s="37" t="str">
        <f aca="false">IF(G2279=1,IF(COUNTIFS($C:$C,C2279,$G:$G,1,$A:$A,"&gt;="&amp;(A2279-FenetreInterm/86400),$A:$A,"&lt;="&amp;A2279)&gt;=NbInterm,1,0),"")</f>
        <v/>
      </c>
      <c r="L2279" s="37" t="str">
        <f aca="false">IF(G2279=1,IF(B2279="",0,IF(J2279&lt;SeuilFugitive,1,0)),"")</f>
        <v/>
      </c>
      <c r="M2279" s="37" t="str">
        <f aca="false">IF(G2279=1,IF(B2279="",IF((Fin-A2279)*24&gt;SeuilFigee,1,0),IF(J2279&gt;SeuilFigee*3600,1,0)),"")</f>
        <v/>
      </c>
      <c r="N2279" s="0" t="str">
        <f aca="false">IF(G2279=1,IF(COUNTIF(H$2:H2279,H2279)=1,COUNTIF($H:$H,H2279),""),"")</f>
        <v/>
      </c>
      <c r="O2279" s="0" t="str">
        <f aca="false">IF(G2279=1,IF(COUNTIF(I$2:I2279,I2279)=1,COUNTIF($I:$I,I2279),""),"")</f>
        <v/>
      </c>
      <c r="P2279" s="38" t="str">
        <f aca="false">IF(G2279=1,IF(COUNTIFS(C$2:C2279,C2279,G$2:G2279,1)=1,COUNTIFS($C:$C,C2279,$G:$G,1)+ROW()/10000000,""),"")</f>
        <v/>
      </c>
      <c r="Q2279" s="0" t="str">
        <f aca="false">IF(K2279=1,IF(COUNTIFS(C$2:C2279,C2279,K$2:K2279,1)=1,1,0),"")</f>
        <v/>
      </c>
      <c r="R2279" s="0" t="str">
        <f aca="false">IF(M2279=1,IF(COUNTIFS(C$2:C2279,C2279,M$2:M2279,1)=1,1,0),"")</f>
        <v/>
      </c>
      <c r="S2279" s="0" t="str">
        <f aca="false">IF(L2279=1,IF(COUNTIFS(C$2:C2279,C2279,L$2:L2279,1)=1,1,0),"")</f>
        <v/>
      </c>
      <c r="T2279" s="38" t="str">
        <f aca="false">IF(N2279="","",N2279+ROW()/10000000)</f>
        <v/>
      </c>
      <c r="U2279" s="0" t="str">
        <f aca="false">IF(G2279=1,IF(B2279="",1,0),"")</f>
        <v/>
      </c>
    </row>
    <row r="2280" customFormat="false" ht="15" hidden="false" customHeight="false" outlineLevel="0" collapsed="false">
      <c r="A2280" s="35"/>
      <c r="B2280" s="35"/>
      <c r="G2280" s="0" t="str">
        <f aca="false">IF(A2280="","",IF(AND(A2280&gt;=Debut,A2280&lt;Fin),1,0))</f>
        <v/>
      </c>
      <c r="H2280" s="0" t="str">
        <f aca="false">IF(G2280=1,INT(ROUND((A2280-Debut)*86400,0)/600),"")</f>
        <v/>
      </c>
      <c r="I2280" s="0" t="str">
        <f aca="false">IF(G2280=1,INT(ROUND((A2280-Debut)*86400,0)/3600),"")</f>
        <v/>
      </c>
      <c r="J2280" s="0" t="str">
        <f aca="false">IF(OR(A2280="",B2280=""),"",ROUND((B2280-A2280)*86400,0))</f>
        <v/>
      </c>
      <c r="K2280" s="37" t="str">
        <f aca="false">IF(G2280=1,IF(COUNTIFS($C:$C,C2280,$G:$G,1,$A:$A,"&gt;="&amp;(A2280-FenetreInterm/86400),$A:$A,"&lt;="&amp;A2280)&gt;=NbInterm,1,0),"")</f>
        <v/>
      </c>
      <c r="L2280" s="37" t="str">
        <f aca="false">IF(G2280=1,IF(B2280="",0,IF(J2280&lt;SeuilFugitive,1,0)),"")</f>
        <v/>
      </c>
      <c r="M2280" s="37" t="str">
        <f aca="false">IF(G2280=1,IF(B2280="",IF((Fin-A2280)*24&gt;SeuilFigee,1,0),IF(J2280&gt;SeuilFigee*3600,1,0)),"")</f>
        <v/>
      </c>
      <c r="N2280" s="0" t="str">
        <f aca="false">IF(G2280=1,IF(COUNTIF(H$2:H2280,H2280)=1,COUNTIF($H:$H,H2280),""),"")</f>
        <v/>
      </c>
      <c r="O2280" s="0" t="str">
        <f aca="false">IF(G2280=1,IF(COUNTIF(I$2:I2280,I2280)=1,COUNTIF($I:$I,I2280),""),"")</f>
        <v/>
      </c>
      <c r="P2280" s="38" t="str">
        <f aca="false">IF(G2280=1,IF(COUNTIFS(C$2:C2280,C2280,G$2:G2280,1)=1,COUNTIFS($C:$C,C2280,$G:$G,1)+ROW()/10000000,""),"")</f>
        <v/>
      </c>
      <c r="Q2280" s="0" t="str">
        <f aca="false">IF(K2280=1,IF(COUNTIFS(C$2:C2280,C2280,K$2:K2280,1)=1,1,0),"")</f>
        <v/>
      </c>
      <c r="R2280" s="0" t="str">
        <f aca="false">IF(M2280=1,IF(COUNTIFS(C$2:C2280,C2280,M$2:M2280,1)=1,1,0),"")</f>
        <v/>
      </c>
      <c r="S2280" s="0" t="str">
        <f aca="false">IF(L2280=1,IF(COUNTIFS(C$2:C2280,C2280,L$2:L2280,1)=1,1,0),"")</f>
        <v/>
      </c>
      <c r="T2280" s="38" t="str">
        <f aca="false">IF(N2280="","",N2280+ROW()/10000000)</f>
        <v/>
      </c>
      <c r="U2280" s="0" t="str">
        <f aca="false">IF(G2280=1,IF(B2280="",1,0),"")</f>
        <v/>
      </c>
    </row>
    <row r="2281" customFormat="false" ht="15" hidden="false" customHeight="false" outlineLevel="0" collapsed="false">
      <c r="A2281" s="35"/>
      <c r="B2281" s="35"/>
      <c r="G2281" s="0" t="str">
        <f aca="false">IF(A2281="","",IF(AND(A2281&gt;=Debut,A2281&lt;Fin),1,0))</f>
        <v/>
      </c>
      <c r="H2281" s="0" t="str">
        <f aca="false">IF(G2281=1,INT(ROUND((A2281-Debut)*86400,0)/600),"")</f>
        <v/>
      </c>
      <c r="I2281" s="0" t="str">
        <f aca="false">IF(G2281=1,INT(ROUND((A2281-Debut)*86400,0)/3600),"")</f>
        <v/>
      </c>
      <c r="J2281" s="0" t="str">
        <f aca="false">IF(OR(A2281="",B2281=""),"",ROUND((B2281-A2281)*86400,0))</f>
        <v/>
      </c>
      <c r="K2281" s="37" t="str">
        <f aca="false">IF(G2281=1,IF(COUNTIFS($C:$C,C2281,$G:$G,1,$A:$A,"&gt;="&amp;(A2281-FenetreInterm/86400),$A:$A,"&lt;="&amp;A2281)&gt;=NbInterm,1,0),"")</f>
        <v/>
      </c>
      <c r="L2281" s="37" t="str">
        <f aca="false">IF(G2281=1,IF(B2281="",0,IF(J2281&lt;SeuilFugitive,1,0)),"")</f>
        <v/>
      </c>
      <c r="M2281" s="37" t="str">
        <f aca="false">IF(G2281=1,IF(B2281="",IF((Fin-A2281)*24&gt;SeuilFigee,1,0),IF(J2281&gt;SeuilFigee*3600,1,0)),"")</f>
        <v/>
      </c>
      <c r="N2281" s="0" t="str">
        <f aca="false">IF(G2281=1,IF(COUNTIF(H$2:H2281,H2281)=1,COUNTIF($H:$H,H2281),""),"")</f>
        <v/>
      </c>
      <c r="O2281" s="0" t="str">
        <f aca="false">IF(G2281=1,IF(COUNTIF(I$2:I2281,I2281)=1,COUNTIF($I:$I,I2281),""),"")</f>
        <v/>
      </c>
      <c r="P2281" s="38" t="str">
        <f aca="false">IF(G2281=1,IF(COUNTIFS(C$2:C2281,C2281,G$2:G2281,1)=1,COUNTIFS($C:$C,C2281,$G:$G,1)+ROW()/10000000,""),"")</f>
        <v/>
      </c>
      <c r="Q2281" s="0" t="str">
        <f aca="false">IF(K2281=1,IF(COUNTIFS(C$2:C2281,C2281,K$2:K2281,1)=1,1,0),"")</f>
        <v/>
      </c>
      <c r="R2281" s="0" t="str">
        <f aca="false">IF(M2281=1,IF(COUNTIFS(C$2:C2281,C2281,M$2:M2281,1)=1,1,0),"")</f>
        <v/>
      </c>
      <c r="S2281" s="0" t="str">
        <f aca="false">IF(L2281=1,IF(COUNTIFS(C$2:C2281,C2281,L$2:L2281,1)=1,1,0),"")</f>
        <v/>
      </c>
      <c r="T2281" s="38" t="str">
        <f aca="false">IF(N2281="","",N2281+ROW()/10000000)</f>
        <v/>
      </c>
      <c r="U2281" s="0" t="str">
        <f aca="false">IF(G2281=1,IF(B2281="",1,0),"")</f>
        <v/>
      </c>
    </row>
    <row r="2282" customFormat="false" ht="15" hidden="false" customHeight="false" outlineLevel="0" collapsed="false">
      <c r="A2282" s="35"/>
      <c r="B2282" s="35"/>
      <c r="G2282" s="0" t="str">
        <f aca="false">IF(A2282="","",IF(AND(A2282&gt;=Debut,A2282&lt;Fin),1,0))</f>
        <v/>
      </c>
      <c r="H2282" s="0" t="str">
        <f aca="false">IF(G2282=1,INT(ROUND((A2282-Debut)*86400,0)/600),"")</f>
        <v/>
      </c>
      <c r="I2282" s="0" t="str">
        <f aca="false">IF(G2282=1,INT(ROUND((A2282-Debut)*86400,0)/3600),"")</f>
        <v/>
      </c>
      <c r="J2282" s="0" t="str">
        <f aca="false">IF(OR(A2282="",B2282=""),"",ROUND((B2282-A2282)*86400,0))</f>
        <v/>
      </c>
      <c r="K2282" s="37" t="str">
        <f aca="false">IF(G2282=1,IF(COUNTIFS($C:$C,C2282,$G:$G,1,$A:$A,"&gt;="&amp;(A2282-FenetreInterm/86400),$A:$A,"&lt;="&amp;A2282)&gt;=NbInterm,1,0),"")</f>
        <v/>
      </c>
      <c r="L2282" s="37" t="str">
        <f aca="false">IF(G2282=1,IF(B2282="",0,IF(J2282&lt;SeuilFugitive,1,0)),"")</f>
        <v/>
      </c>
      <c r="M2282" s="37" t="str">
        <f aca="false">IF(G2282=1,IF(B2282="",IF((Fin-A2282)*24&gt;SeuilFigee,1,0),IF(J2282&gt;SeuilFigee*3600,1,0)),"")</f>
        <v/>
      </c>
      <c r="N2282" s="0" t="str">
        <f aca="false">IF(G2282=1,IF(COUNTIF(H$2:H2282,H2282)=1,COUNTIF($H:$H,H2282),""),"")</f>
        <v/>
      </c>
      <c r="O2282" s="0" t="str">
        <f aca="false">IF(G2282=1,IF(COUNTIF(I$2:I2282,I2282)=1,COUNTIF($I:$I,I2282),""),"")</f>
        <v/>
      </c>
      <c r="P2282" s="38" t="str">
        <f aca="false">IF(G2282=1,IF(COUNTIFS(C$2:C2282,C2282,G$2:G2282,1)=1,COUNTIFS($C:$C,C2282,$G:$G,1)+ROW()/10000000,""),"")</f>
        <v/>
      </c>
      <c r="Q2282" s="0" t="str">
        <f aca="false">IF(K2282=1,IF(COUNTIFS(C$2:C2282,C2282,K$2:K2282,1)=1,1,0),"")</f>
        <v/>
      </c>
      <c r="R2282" s="0" t="str">
        <f aca="false">IF(M2282=1,IF(COUNTIFS(C$2:C2282,C2282,M$2:M2282,1)=1,1,0),"")</f>
        <v/>
      </c>
      <c r="S2282" s="0" t="str">
        <f aca="false">IF(L2282=1,IF(COUNTIFS(C$2:C2282,C2282,L$2:L2282,1)=1,1,0),"")</f>
        <v/>
      </c>
      <c r="T2282" s="38" t="str">
        <f aca="false">IF(N2282="","",N2282+ROW()/10000000)</f>
        <v/>
      </c>
      <c r="U2282" s="0" t="str">
        <f aca="false">IF(G2282=1,IF(B2282="",1,0),"")</f>
        <v/>
      </c>
    </row>
    <row r="2283" customFormat="false" ht="15" hidden="false" customHeight="false" outlineLevel="0" collapsed="false">
      <c r="A2283" s="35"/>
      <c r="B2283" s="35"/>
      <c r="G2283" s="0" t="str">
        <f aca="false">IF(A2283="","",IF(AND(A2283&gt;=Debut,A2283&lt;Fin),1,0))</f>
        <v/>
      </c>
      <c r="H2283" s="0" t="str">
        <f aca="false">IF(G2283=1,INT(ROUND((A2283-Debut)*86400,0)/600),"")</f>
        <v/>
      </c>
      <c r="I2283" s="0" t="str">
        <f aca="false">IF(G2283=1,INT(ROUND((A2283-Debut)*86400,0)/3600),"")</f>
        <v/>
      </c>
      <c r="J2283" s="0" t="str">
        <f aca="false">IF(OR(A2283="",B2283=""),"",ROUND((B2283-A2283)*86400,0))</f>
        <v/>
      </c>
      <c r="K2283" s="37" t="str">
        <f aca="false">IF(G2283=1,IF(COUNTIFS($C:$C,C2283,$G:$G,1,$A:$A,"&gt;="&amp;(A2283-FenetreInterm/86400),$A:$A,"&lt;="&amp;A2283)&gt;=NbInterm,1,0),"")</f>
        <v/>
      </c>
      <c r="L2283" s="37" t="str">
        <f aca="false">IF(G2283=1,IF(B2283="",0,IF(J2283&lt;SeuilFugitive,1,0)),"")</f>
        <v/>
      </c>
      <c r="M2283" s="37" t="str">
        <f aca="false">IF(G2283=1,IF(B2283="",IF((Fin-A2283)*24&gt;SeuilFigee,1,0),IF(J2283&gt;SeuilFigee*3600,1,0)),"")</f>
        <v/>
      </c>
      <c r="N2283" s="0" t="str">
        <f aca="false">IF(G2283=1,IF(COUNTIF(H$2:H2283,H2283)=1,COUNTIF($H:$H,H2283),""),"")</f>
        <v/>
      </c>
      <c r="O2283" s="0" t="str">
        <f aca="false">IF(G2283=1,IF(COUNTIF(I$2:I2283,I2283)=1,COUNTIF($I:$I,I2283),""),"")</f>
        <v/>
      </c>
      <c r="P2283" s="38" t="str">
        <f aca="false">IF(G2283=1,IF(COUNTIFS(C$2:C2283,C2283,G$2:G2283,1)=1,COUNTIFS($C:$C,C2283,$G:$G,1)+ROW()/10000000,""),"")</f>
        <v/>
      </c>
      <c r="Q2283" s="0" t="str">
        <f aca="false">IF(K2283=1,IF(COUNTIFS(C$2:C2283,C2283,K$2:K2283,1)=1,1,0),"")</f>
        <v/>
      </c>
      <c r="R2283" s="0" t="str">
        <f aca="false">IF(M2283=1,IF(COUNTIFS(C$2:C2283,C2283,M$2:M2283,1)=1,1,0),"")</f>
        <v/>
      </c>
      <c r="S2283" s="0" t="str">
        <f aca="false">IF(L2283=1,IF(COUNTIFS(C$2:C2283,C2283,L$2:L2283,1)=1,1,0),"")</f>
        <v/>
      </c>
      <c r="T2283" s="38" t="str">
        <f aca="false">IF(N2283="","",N2283+ROW()/10000000)</f>
        <v/>
      </c>
      <c r="U2283" s="0" t="str">
        <f aca="false">IF(G2283=1,IF(B2283="",1,0),"")</f>
        <v/>
      </c>
    </row>
    <row r="2284" customFormat="false" ht="15" hidden="false" customHeight="false" outlineLevel="0" collapsed="false">
      <c r="A2284" s="35"/>
      <c r="B2284" s="35"/>
      <c r="G2284" s="0" t="str">
        <f aca="false">IF(A2284="","",IF(AND(A2284&gt;=Debut,A2284&lt;Fin),1,0))</f>
        <v/>
      </c>
      <c r="H2284" s="0" t="str">
        <f aca="false">IF(G2284=1,INT(ROUND((A2284-Debut)*86400,0)/600),"")</f>
        <v/>
      </c>
      <c r="I2284" s="0" t="str">
        <f aca="false">IF(G2284=1,INT(ROUND((A2284-Debut)*86400,0)/3600),"")</f>
        <v/>
      </c>
      <c r="J2284" s="0" t="str">
        <f aca="false">IF(OR(A2284="",B2284=""),"",ROUND((B2284-A2284)*86400,0))</f>
        <v/>
      </c>
      <c r="K2284" s="37" t="str">
        <f aca="false">IF(G2284=1,IF(COUNTIFS($C:$C,C2284,$G:$G,1,$A:$A,"&gt;="&amp;(A2284-FenetreInterm/86400),$A:$A,"&lt;="&amp;A2284)&gt;=NbInterm,1,0),"")</f>
        <v/>
      </c>
      <c r="L2284" s="37" t="str">
        <f aca="false">IF(G2284=1,IF(B2284="",0,IF(J2284&lt;SeuilFugitive,1,0)),"")</f>
        <v/>
      </c>
      <c r="M2284" s="37" t="str">
        <f aca="false">IF(G2284=1,IF(B2284="",IF((Fin-A2284)*24&gt;SeuilFigee,1,0),IF(J2284&gt;SeuilFigee*3600,1,0)),"")</f>
        <v/>
      </c>
      <c r="N2284" s="0" t="str">
        <f aca="false">IF(G2284=1,IF(COUNTIF(H$2:H2284,H2284)=1,COUNTIF($H:$H,H2284),""),"")</f>
        <v/>
      </c>
      <c r="O2284" s="0" t="str">
        <f aca="false">IF(G2284=1,IF(COUNTIF(I$2:I2284,I2284)=1,COUNTIF($I:$I,I2284),""),"")</f>
        <v/>
      </c>
      <c r="P2284" s="38" t="str">
        <f aca="false">IF(G2284=1,IF(COUNTIFS(C$2:C2284,C2284,G$2:G2284,1)=1,COUNTIFS($C:$C,C2284,$G:$G,1)+ROW()/10000000,""),"")</f>
        <v/>
      </c>
      <c r="Q2284" s="0" t="str">
        <f aca="false">IF(K2284=1,IF(COUNTIFS(C$2:C2284,C2284,K$2:K2284,1)=1,1,0),"")</f>
        <v/>
      </c>
      <c r="R2284" s="0" t="str">
        <f aca="false">IF(M2284=1,IF(COUNTIFS(C$2:C2284,C2284,M$2:M2284,1)=1,1,0),"")</f>
        <v/>
      </c>
      <c r="S2284" s="0" t="str">
        <f aca="false">IF(L2284=1,IF(COUNTIFS(C$2:C2284,C2284,L$2:L2284,1)=1,1,0),"")</f>
        <v/>
      </c>
      <c r="T2284" s="38" t="str">
        <f aca="false">IF(N2284="","",N2284+ROW()/10000000)</f>
        <v/>
      </c>
      <c r="U2284" s="0" t="str">
        <f aca="false">IF(G2284=1,IF(B2284="",1,0),"")</f>
        <v/>
      </c>
    </row>
    <row r="2285" customFormat="false" ht="15" hidden="false" customHeight="false" outlineLevel="0" collapsed="false">
      <c r="A2285" s="35"/>
      <c r="B2285" s="35"/>
      <c r="G2285" s="0" t="str">
        <f aca="false">IF(A2285="","",IF(AND(A2285&gt;=Debut,A2285&lt;Fin),1,0))</f>
        <v/>
      </c>
      <c r="H2285" s="0" t="str">
        <f aca="false">IF(G2285=1,INT(ROUND((A2285-Debut)*86400,0)/600),"")</f>
        <v/>
      </c>
      <c r="I2285" s="0" t="str">
        <f aca="false">IF(G2285=1,INT(ROUND((A2285-Debut)*86400,0)/3600),"")</f>
        <v/>
      </c>
      <c r="J2285" s="0" t="str">
        <f aca="false">IF(OR(A2285="",B2285=""),"",ROUND((B2285-A2285)*86400,0))</f>
        <v/>
      </c>
      <c r="K2285" s="37" t="str">
        <f aca="false">IF(G2285=1,IF(COUNTIFS($C:$C,C2285,$G:$G,1,$A:$A,"&gt;="&amp;(A2285-FenetreInterm/86400),$A:$A,"&lt;="&amp;A2285)&gt;=NbInterm,1,0),"")</f>
        <v/>
      </c>
      <c r="L2285" s="37" t="str">
        <f aca="false">IF(G2285=1,IF(B2285="",0,IF(J2285&lt;SeuilFugitive,1,0)),"")</f>
        <v/>
      </c>
      <c r="M2285" s="37" t="str">
        <f aca="false">IF(G2285=1,IF(B2285="",IF((Fin-A2285)*24&gt;SeuilFigee,1,0),IF(J2285&gt;SeuilFigee*3600,1,0)),"")</f>
        <v/>
      </c>
      <c r="N2285" s="0" t="str">
        <f aca="false">IF(G2285=1,IF(COUNTIF(H$2:H2285,H2285)=1,COUNTIF($H:$H,H2285),""),"")</f>
        <v/>
      </c>
      <c r="O2285" s="0" t="str">
        <f aca="false">IF(G2285=1,IF(COUNTIF(I$2:I2285,I2285)=1,COUNTIF($I:$I,I2285),""),"")</f>
        <v/>
      </c>
      <c r="P2285" s="38" t="str">
        <f aca="false">IF(G2285=1,IF(COUNTIFS(C$2:C2285,C2285,G$2:G2285,1)=1,COUNTIFS($C:$C,C2285,$G:$G,1)+ROW()/10000000,""),"")</f>
        <v/>
      </c>
      <c r="Q2285" s="0" t="str">
        <f aca="false">IF(K2285=1,IF(COUNTIFS(C$2:C2285,C2285,K$2:K2285,1)=1,1,0),"")</f>
        <v/>
      </c>
      <c r="R2285" s="0" t="str">
        <f aca="false">IF(M2285=1,IF(COUNTIFS(C$2:C2285,C2285,M$2:M2285,1)=1,1,0),"")</f>
        <v/>
      </c>
      <c r="S2285" s="0" t="str">
        <f aca="false">IF(L2285=1,IF(COUNTIFS(C$2:C2285,C2285,L$2:L2285,1)=1,1,0),"")</f>
        <v/>
      </c>
      <c r="T2285" s="38" t="str">
        <f aca="false">IF(N2285="","",N2285+ROW()/10000000)</f>
        <v/>
      </c>
      <c r="U2285" s="0" t="str">
        <f aca="false">IF(G2285=1,IF(B2285="",1,0),"")</f>
        <v/>
      </c>
    </row>
    <row r="2286" customFormat="false" ht="15" hidden="false" customHeight="false" outlineLevel="0" collapsed="false">
      <c r="A2286" s="35"/>
      <c r="B2286" s="35"/>
      <c r="G2286" s="0" t="str">
        <f aca="false">IF(A2286="","",IF(AND(A2286&gt;=Debut,A2286&lt;Fin),1,0))</f>
        <v/>
      </c>
      <c r="H2286" s="0" t="str">
        <f aca="false">IF(G2286=1,INT(ROUND((A2286-Debut)*86400,0)/600),"")</f>
        <v/>
      </c>
      <c r="I2286" s="0" t="str">
        <f aca="false">IF(G2286=1,INT(ROUND((A2286-Debut)*86400,0)/3600),"")</f>
        <v/>
      </c>
      <c r="J2286" s="0" t="str">
        <f aca="false">IF(OR(A2286="",B2286=""),"",ROUND((B2286-A2286)*86400,0))</f>
        <v/>
      </c>
      <c r="K2286" s="37" t="str">
        <f aca="false">IF(G2286=1,IF(COUNTIFS($C:$C,C2286,$G:$G,1,$A:$A,"&gt;="&amp;(A2286-FenetreInterm/86400),$A:$A,"&lt;="&amp;A2286)&gt;=NbInterm,1,0),"")</f>
        <v/>
      </c>
      <c r="L2286" s="37" t="str">
        <f aca="false">IF(G2286=1,IF(B2286="",0,IF(J2286&lt;SeuilFugitive,1,0)),"")</f>
        <v/>
      </c>
      <c r="M2286" s="37" t="str">
        <f aca="false">IF(G2286=1,IF(B2286="",IF((Fin-A2286)*24&gt;SeuilFigee,1,0),IF(J2286&gt;SeuilFigee*3600,1,0)),"")</f>
        <v/>
      </c>
      <c r="N2286" s="0" t="str">
        <f aca="false">IF(G2286=1,IF(COUNTIF(H$2:H2286,H2286)=1,COUNTIF($H:$H,H2286),""),"")</f>
        <v/>
      </c>
      <c r="O2286" s="0" t="str">
        <f aca="false">IF(G2286=1,IF(COUNTIF(I$2:I2286,I2286)=1,COUNTIF($I:$I,I2286),""),"")</f>
        <v/>
      </c>
      <c r="P2286" s="38" t="str">
        <f aca="false">IF(G2286=1,IF(COUNTIFS(C$2:C2286,C2286,G$2:G2286,1)=1,COUNTIFS($C:$C,C2286,$G:$G,1)+ROW()/10000000,""),"")</f>
        <v/>
      </c>
      <c r="Q2286" s="0" t="str">
        <f aca="false">IF(K2286=1,IF(COUNTIFS(C$2:C2286,C2286,K$2:K2286,1)=1,1,0),"")</f>
        <v/>
      </c>
      <c r="R2286" s="0" t="str">
        <f aca="false">IF(M2286=1,IF(COUNTIFS(C$2:C2286,C2286,M$2:M2286,1)=1,1,0),"")</f>
        <v/>
      </c>
      <c r="S2286" s="0" t="str">
        <f aca="false">IF(L2286=1,IF(COUNTIFS(C$2:C2286,C2286,L$2:L2286,1)=1,1,0),"")</f>
        <v/>
      </c>
      <c r="T2286" s="38" t="str">
        <f aca="false">IF(N2286="","",N2286+ROW()/10000000)</f>
        <v/>
      </c>
      <c r="U2286" s="0" t="str">
        <f aca="false">IF(G2286=1,IF(B2286="",1,0),"")</f>
        <v/>
      </c>
    </row>
    <row r="2287" customFormat="false" ht="15" hidden="false" customHeight="false" outlineLevel="0" collapsed="false">
      <c r="A2287" s="35"/>
      <c r="B2287" s="35"/>
      <c r="G2287" s="0" t="str">
        <f aca="false">IF(A2287="","",IF(AND(A2287&gt;=Debut,A2287&lt;Fin),1,0))</f>
        <v/>
      </c>
      <c r="H2287" s="0" t="str">
        <f aca="false">IF(G2287=1,INT(ROUND((A2287-Debut)*86400,0)/600),"")</f>
        <v/>
      </c>
      <c r="I2287" s="0" t="str">
        <f aca="false">IF(G2287=1,INT(ROUND((A2287-Debut)*86400,0)/3600),"")</f>
        <v/>
      </c>
      <c r="J2287" s="0" t="str">
        <f aca="false">IF(OR(A2287="",B2287=""),"",ROUND((B2287-A2287)*86400,0))</f>
        <v/>
      </c>
      <c r="K2287" s="37" t="str">
        <f aca="false">IF(G2287=1,IF(COUNTIFS($C:$C,C2287,$G:$G,1,$A:$A,"&gt;="&amp;(A2287-FenetreInterm/86400),$A:$A,"&lt;="&amp;A2287)&gt;=NbInterm,1,0),"")</f>
        <v/>
      </c>
      <c r="L2287" s="37" t="str">
        <f aca="false">IF(G2287=1,IF(B2287="",0,IF(J2287&lt;SeuilFugitive,1,0)),"")</f>
        <v/>
      </c>
      <c r="M2287" s="37" t="str">
        <f aca="false">IF(G2287=1,IF(B2287="",IF((Fin-A2287)*24&gt;SeuilFigee,1,0),IF(J2287&gt;SeuilFigee*3600,1,0)),"")</f>
        <v/>
      </c>
      <c r="N2287" s="0" t="str">
        <f aca="false">IF(G2287=1,IF(COUNTIF(H$2:H2287,H2287)=1,COUNTIF($H:$H,H2287),""),"")</f>
        <v/>
      </c>
      <c r="O2287" s="0" t="str">
        <f aca="false">IF(G2287=1,IF(COUNTIF(I$2:I2287,I2287)=1,COUNTIF($I:$I,I2287),""),"")</f>
        <v/>
      </c>
      <c r="P2287" s="38" t="str">
        <f aca="false">IF(G2287=1,IF(COUNTIFS(C$2:C2287,C2287,G$2:G2287,1)=1,COUNTIFS($C:$C,C2287,$G:$G,1)+ROW()/10000000,""),"")</f>
        <v/>
      </c>
      <c r="Q2287" s="0" t="str">
        <f aca="false">IF(K2287=1,IF(COUNTIFS(C$2:C2287,C2287,K$2:K2287,1)=1,1,0),"")</f>
        <v/>
      </c>
      <c r="R2287" s="0" t="str">
        <f aca="false">IF(M2287=1,IF(COUNTIFS(C$2:C2287,C2287,M$2:M2287,1)=1,1,0),"")</f>
        <v/>
      </c>
      <c r="S2287" s="0" t="str">
        <f aca="false">IF(L2287=1,IF(COUNTIFS(C$2:C2287,C2287,L$2:L2287,1)=1,1,0),"")</f>
        <v/>
      </c>
      <c r="T2287" s="38" t="str">
        <f aca="false">IF(N2287="","",N2287+ROW()/10000000)</f>
        <v/>
      </c>
      <c r="U2287" s="0" t="str">
        <f aca="false">IF(G2287=1,IF(B2287="",1,0),"")</f>
        <v/>
      </c>
    </row>
    <row r="2288" customFormat="false" ht="15" hidden="false" customHeight="false" outlineLevel="0" collapsed="false">
      <c r="A2288" s="35"/>
      <c r="B2288" s="35"/>
      <c r="G2288" s="0" t="str">
        <f aca="false">IF(A2288="","",IF(AND(A2288&gt;=Debut,A2288&lt;Fin),1,0))</f>
        <v/>
      </c>
      <c r="H2288" s="0" t="str">
        <f aca="false">IF(G2288=1,INT(ROUND((A2288-Debut)*86400,0)/600),"")</f>
        <v/>
      </c>
      <c r="I2288" s="0" t="str">
        <f aca="false">IF(G2288=1,INT(ROUND((A2288-Debut)*86400,0)/3600),"")</f>
        <v/>
      </c>
      <c r="J2288" s="0" t="str">
        <f aca="false">IF(OR(A2288="",B2288=""),"",ROUND((B2288-A2288)*86400,0))</f>
        <v/>
      </c>
      <c r="K2288" s="37" t="str">
        <f aca="false">IF(G2288=1,IF(COUNTIFS($C:$C,C2288,$G:$G,1,$A:$A,"&gt;="&amp;(A2288-FenetreInterm/86400),$A:$A,"&lt;="&amp;A2288)&gt;=NbInterm,1,0),"")</f>
        <v/>
      </c>
      <c r="L2288" s="37" t="str">
        <f aca="false">IF(G2288=1,IF(B2288="",0,IF(J2288&lt;SeuilFugitive,1,0)),"")</f>
        <v/>
      </c>
      <c r="M2288" s="37" t="str">
        <f aca="false">IF(G2288=1,IF(B2288="",IF((Fin-A2288)*24&gt;SeuilFigee,1,0),IF(J2288&gt;SeuilFigee*3600,1,0)),"")</f>
        <v/>
      </c>
      <c r="N2288" s="0" t="str">
        <f aca="false">IF(G2288=1,IF(COUNTIF(H$2:H2288,H2288)=1,COUNTIF($H:$H,H2288),""),"")</f>
        <v/>
      </c>
      <c r="O2288" s="0" t="str">
        <f aca="false">IF(G2288=1,IF(COUNTIF(I$2:I2288,I2288)=1,COUNTIF($I:$I,I2288),""),"")</f>
        <v/>
      </c>
      <c r="P2288" s="38" t="str">
        <f aca="false">IF(G2288=1,IF(COUNTIFS(C$2:C2288,C2288,G$2:G2288,1)=1,COUNTIFS($C:$C,C2288,$G:$G,1)+ROW()/10000000,""),"")</f>
        <v/>
      </c>
      <c r="Q2288" s="0" t="str">
        <f aca="false">IF(K2288=1,IF(COUNTIFS(C$2:C2288,C2288,K$2:K2288,1)=1,1,0),"")</f>
        <v/>
      </c>
      <c r="R2288" s="0" t="str">
        <f aca="false">IF(M2288=1,IF(COUNTIFS(C$2:C2288,C2288,M$2:M2288,1)=1,1,0),"")</f>
        <v/>
      </c>
      <c r="S2288" s="0" t="str">
        <f aca="false">IF(L2288=1,IF(COUNTIFS(C$2:C2288,C2288,L$2:L2288,1)=1,1,0),"")</f>
        <v/>
      </c>
      <c r="T2288" s="38" t="str">
        <f aca="false">IF(N2288="","",N2288+ROW()/10000000)</f>
        <v/>
      </c>
      <c r="U2288" s="0" t="str">
        <f aca="false">IF(G2288=1,IF(B2288="",1,0),"")</f>
        <v/>
      </c>
    </row>
    <row r="2289" customFormat="false" ht="15" hidden="false" customHeight="false" outlineLevel="0" collapsed="false">
      <c r="A2289" s="35"/>
      <c r="B2289" s="35"/>
      <c r="G2289" s="0" t="str">
        <f aca="false">IF(A2289="","",IF(AND(A2289&gt;=Debut,A2289&lt;Fin),1,0))</f>
        <v/>
      </c>
      <c r="H2289" s="0" t="str">
        <f aca="false">IF(G2289=1,INT(ROUND((A2289-Debut)*86400,0)/600),"")</f>
        <v/>
      </c>
      <c r="I2289" s="0" t="str">
        <f aca="false">IF(G2289=1,INT(ROUND((A2289-Debut)*86400,0)/3600),"")</f>
        <v/>
      </c>
      <c r="J2289" s="0" t="str">
        <f aca="false">IF(OR(A2289="",B2289=""),"",ROUND((B2289-A2289)*86400,0))</f>
        <v/>
      </c>
      <c r="K2289" s="37" t="str">
        <f aca="false">IF(G2289=1,IF(COUNTIFS($C:$C,C2289,$G:$G,1,$A:$A,"&gt;="&amp;(A2289-FenetreInterm/86400),$A:$A,"&lt;="&amp;A2289)&gt;=NbInterm,1,0),"")</f>
        <v/>
      </c>
      <c r="L2289" s="37" t="str">
        <f aca="false">IF(G2289=1,IF(B2289="",0,IF(J2289&lt;SeuilFugitive,1,0)),"")</f>
        <v/>
      </c>
      <c r="M2289" s="37" t="str">
        <f aca="false">IF(G2289=1,IF(B2289="",IF((Fin-A2289)*24&gt;SeuilFigee,1,0),IF(J2289&gt;SeuilFigee*3600,1,0)),"")</f>
        <v/>
      </c>
      <c r="N2289" s="0" t="str">
        <f aca="false">IF(G2289=1,IF(COUNTIF(H$2:H2289,H2289)=1,COUNTIF($H:$H,H2289),""),"")</f>
        <v/>
      </c>
      <c r="O2289" s="0" t="str">
        <f aca="false">IF(G2289=1,IF(COUNTIF(I$2:I2289,I2289)=1,COUNTIF($I:$I,I2289),""),"")</f>
        <v/>
      </c>
      <c r="P2289" s="38" t="str">
        <f aca="false">IF(G2289=1,IF(COUNTIFS(C$2:C2289,C2289,G$2:G2289,1)=1,COUNTIFS($C:$C,C2289,$G:$G,1)+ROW()/10000000,""),"")</f>
        <v/>
      </c>
      <c r="Q2289" s="0" t="str">
        <f aca="false">IF(K2289=1,IF(COUNTIFS(C$2:C2289,C2289,K$2:K2289,1)=1,1,0),"")</f>
        <v/>
      </c>
      <c r="R2289" s="0" t="str">
        <f aca="false">IF(M2289=1,IF(COUNTIFS(C$2:C2289,C2289,M$2:M2289,1)=1,1,0),"")</f>
        <v/>
      </c>
      <c r="S2289" s="0" t="str">
        <f aca="false">IF(L2289=1,IF(COUNTIFS(C$2:C2289,C2289,L$2:L2289,1)=1,1,0),"")</f>
        <v/>
      </c>
      <c r="T2289" s="38" t="str">
        <f aca="false">IF(N2289="","",N2289+ROW()/10000000)</f>
        <v/>
      </c>
      <c r="U2289" s="0" t="str">
        <f aca="false">IF(G2289=1,IF(B2289="",1,0),"")</f>
        <v/>
      </c>
    </row>
    <row r="2290" customFormat="false" ht="15" hidden="false" customHeight="false" outlineLevel="0" collapsed="false">
      <c r="A2290" s="35"/>
      <c r="B2290" s="35"/>
      <c r="G2290" s="0" t="str">
        <f aca="false">IF(A2290="","",IF(AND(A2290&gt;=Debut,A2290&lt;Fin),1,0))</f>
        <v/>
      </c>
      <c r="H2290" s="0" t="str">
        <f aca="false">IF(G2290=1,INT(ROUND((A2290-Debut)*86400,0)/600),"")</f>
        <v/>
      </c>
      <c r="I2290" s="0" t="str">
        <f aca="false">IF(G2290=1,INT(ROUND((A2290-Debut)*86400,0)/3600),"")</f>
        <v/>
      </c>
      <c r="J2290" s="0" t="str">
        <f aca="false">IF(OR(A2290="",B2290=""),"",ROUND((B2290-A2290)*86400,0))</f>
        <v/>
      </c>
      <c r="K2290" s="37" t="str">
        <f aca="false">IF(G2290=1,IF(COUNTIFS($C:$C,C2290,$G:$G,1,$A:$A,"&gt;="&amp;(A2290-FenetreInterm/86400),$A:$A,"&lt;="&amp;A2290)&gt;=NbInterm,1,0),"")</f>
        <v/>
      </c>
      <c r="L2290" s="37" t="str">
        <f aca="false">IF(G2290=1,IF(B2290="",0,IF(J2290&lt;SeuilFugitive,1,0)),"")</f>
        <v/>
      </c>
      <c r="M2290" s="37" t="str">
        <f aca="false">IF(G2290=1,IF(B2290="",IF((Fin-A2290)*24&gt;SeuilFigee,1,0),IF(J2290&gt;SeuilFigee*3600,1,0)),"")</f>
        <v/>
      </c>
      <c r="N2290" s="0" t="str">
        <f aca="false">IF(G2290=1,IF(COUNTIF(H$2:H2290,H2290)=1,COUNTIF($H:$H,H2290),""),"")</f>
        <v/>
      </c>
      <c r="O2290" s="0" t="str">
        <f aca="false">IF(G2290=1,IF(COUNTIF(I$2:I2290,I2290)=1,COUNTIF($I:$I,I2290),""),"")</f>
        <v/>
      </c>
      <c r="P2290" s="38" t="str">
        <f aca="false">IF(G2290=1,IF(COUNTIFS(C$2:C2290,C2290,G$2:G2290,1)=1,COUNTIFS($C:$C,C2290,$G:$G,1)+ROW()/10000000,""),"")</f>
        <v/>
      </c>
      <c r="Q2290" s="0" t="str">
        <f aca="false">IF(K2290=1,IF(COUNTIFS(C$2:C2290,C2290,K$2:K2290,1)=1,1,0),"")</f>
        <v/>
      </c>
      <c r="R2290" s="0" t="str">
        <f aca="false">IF(M2290=1,IF(COUNTIFS(C$2:C2290,C2290,M$2:M2290,1)=1,1,0),"")</f>
        <v/>
      </c>
      <c r="S2290" s="0" t="str">
        <f aca="false">IF(L2290=1,IF(COUNTIFS(C$2:C2290,C2290,L$2:L2290,1)=1,1,0),"")</f>
        <v/>
      </c>
      <c r="T2290" s="38" t="str">
        <f aca="false">IF(N2290="","",N2290+ROW()/10000000)</f>
        <v/>
      </c>
      <c r="U2290" s="0" t="str">
        <f aca="false">IF(G2290=1,IF(B2290="",1,0),"")</f>
        <v/>
      </c>
    </row>
    <row r="2291" customFormat="false" ht="15" hidden="false" customHeight="false" outlineLevel="0" collapsed="false">
      <c r="A2291" s="35"/>
      <c r="B2291" s="35"/>
      <c r="G2291" s="0" t="str">
        <f aca="false">IF(A2291="","",IF(AND(A2291&gt;=Debut,A2291&lt;Fin),1,0))</f>
        <v/>
      </c>
      <c r="H2291" s="0" t="str">
        <f aca="false">IF(G2291=1,INT(ROUND((A2291-Debut)*86400,0)/600),"")</f>
        <v/>
      </c>
      <c r="I2291" s="0" t="str">
        <f aca="false">IF(G2291=1,INT(ROUND((A2291-Debut)*86400,0)/3600),"")</f>
        <v/>
      </c>
      <c r="J2291" s="0" t="str">
        <f aca="false">IF(OR(A2291="",B2291=""),"",ROUND((B2291-A2291)*86400,0))</f>
        <v/>
      </c>
      <c r="K2291" s="37" t="str">
        <f aca="false">IF(G2291=1,IF(COUNTIFS($C:$C,C2291,$G:$G,1,$A:$A,"&gt;="&amp;(A2291-FenetreInterm/86400),$A:$A,"&lt;="&amp;A2291)&gt;=NbInterm,1,0),"")</f>
        <v/>
      </c>
      <c r="L2291" s="37" t="str">
        <f aca="false">IF(G2291=1,IF(B2291="",0,IF(J2291&lt;SeuilFugitive,1,0)),"")</f>
        <v/>
      </c>
      <c r="M2291" s="37" t="str">
        <f aca="false">IF(G2291=1,IF(B2291="",IF((Fin-A2291)*24&gt;SeuilFigee,1,0),IF(J2291&gt;SeuilFigee*3600,1,0)),"")</f>
        <v/>
      </c>
      <c r="N2291" s="0" t="str">
        <f aca="false">IF(G2291=1,IF(COUNTIF(H$2:H2291,H2291)=1,COUNTIF($H:$H,H2291),""),"")</f>
        <v/>
      </c>
      <c r="O2291" s="0" t="str">
        <f aca="false">IF(G2291=1,IF(COUNTIF(I$2:I2291,I2291)=1,COUNTIF($I:$I,I2291),""),"")</f>
        <v/>
      </c>
      <c r="P2291" s="38" t="str">
        <f aca="false">IF(G2291=1,IF(COUNTIFS(C$2:C2291,C2291,G$2:G2291,1)=1,COUNTIFS($C:$C,C2291,$G:$G,1)+ROW()/10000000,""),"")</f>
        <v/>
      </c>
      <c r="Q2291" s="0" t="str">
        <f aca="false">IF(K2291=1,IF(COUNTIFS(C$2:C2291,C2291,K$2:K2291,1)=1,1,0),"")</f>
        <v/>
      </c>
      <c r="R2291" s="0" t="str">
        <f aca="false">IF(M2291=1,IF(COUNTIFS(C$2:C2291,C2291,M$2:M2291,1)=1,1,0),"")</f>
        <v/>
      </c>
      <c r="S2291" s="0" t="str">
        <f aca="false">IF(L2291=1,IF(COUNTIFS(C$2:C2291,C2291,L$2:L2291,1)=1,1,0),"")</f>
        <v/>
      </c>
      <c r="T2291" s="38" t="str">
        <f aca="false">IF(N2291="","",N2291+ROW()/10000000)</f>
        <v/>
      </c>
      <c r="U2291" s="0" t="str">
        <f aca="false">IF(G2291=1,IF(B2291="",1,0),"")</f>
        <v/>
      </c>
    </row>
    <row r="2292" customFormat="false" ht="15" hidden="false" customHeight="false" outlineLevel="0" collapsed="false">
      <c r="A2292" s="35"/>
      <c r="B2292" s="35"/>
      <c r="G2292" s="0" t="str">
        <f aca="false">IF(A2292="","",IF(AND(A2292&gt;=Debut,A2292&lt;Fin),1,0))</f>
        <v/>
      </c>
      <c r="H2292" s="0" t="str">
        <f aca="false">IF(G2292=1,INT(ROUND((A2292-Debut)*86400,0)/600),"")</f>
        <v/>
      </c>
      <c r="I2292" s="0" t="str">
        <f aca="false">IF(G2292=1,INT(ROUND((A2292-Debut)*86400,0)/3600),"")</f>
        <v/>
      </c>
      <c r="J2292" s="0" t="str">
        <f aca="false">IF(OR(A2292="",B2292=""),"",ROUND((B2292-A2292)*86400,0))</f>
        <v/>
      </c>
      <c r="K2292" s="37" t="str">
        <f aca="false">IF(G2292=1,IF(COUNTIFS($C:$C,C2292,$G:$G,1,$A:$A,"&gt;="&amp;(A2292-FenetreInterm/86400),$A:$A,"&lt;="&amp;A2292)&gt;=NbInterm,1,0),"")</f>
        <v/>
      </c>
      <c r="L2292" s="37" t="str">
        <f aca="false">IF(G2292=1,IF(B2292="",0,IF(J2292&lt;SeuilFugitive,1,0)),"")</f>
        <v/>
      </c>
      <c r="M2292" s="37" t="str">
        <f aca="false">IF(G2292=1,IF(B2292="",IF((Fin-A2292)*24&gt;SeuilFigee,1,0),IF(J2292&gt;SeuilFigee*3600,1,0)),"")</f>
        <v/>
      </c>
      <c r="N2292" s="0" t="str">
        <f aca="false">IF(G2292=1,IF(COUNTIF(H$2:H2292,H2292)=1,COUNTIF($H:$H,H2292),""),"")</f>
        <v/>
      </c>
      <c r="O2292" s="0" t="str">
        <f aca="false">IF(G2292=1,IF(COUNTIF(I$2:I2292,I2292)=1,COUNTIF($I:$I,I2292),""),"")</f>
        <v/>
      </c>
      <c r="P2292" s="38" t="str">
        <f aca="false">IF(G2292=1,IF(COUNTIFS(C$2:C2292,C2292,G$2:G2292,1)=1,COUNTIFS($C:$C,C2292,$G:$G,1)+ROW()/10000000,""),"")</f>
        <v/>
      </c>
      <c r="Q2292" s="0" t="str">
        <f aca="false">IF(K2292=1,IF(COUNTIFS(C$2:C2292,C2292,K$2:K2292,1)=1,1,0),"")</f>
        <v/>
      </c>
      <c r="R2292" s="0" t="str">
        <f aca="false">IF(M2292=1,IF(COUNTIFS(C$2:C2292,C2292,M$2:M2292,1)=1,1,0),"")</f>
        <v/>
      </c>
      <c r="S2292" s="0" t="str">
        <f aca="false">IF(L2292=1,IF(COUNTIFS(C$2:C2292,C2292,L$2:L2292,1)=1,1,0),"")</f>
        <v/>
      </c>
      <c r="T2292" s="38" t="str">
        <f aca="false">IF(N2292="","",N2292+ROW()/10000000)</f>
        <v/>
      </c>
      <c r="U2292" s="0" t="str">
        <f aca="false">IF(G2292=1,IF(B2292="",1,0),"")</f>
        <v/>
      </c>
    </row>
    <row r="2293" customFormat="false" ht="15" hidden="false" customHeight="false" outlineLevel="0" collapsed="false">
      <c r="A2293" s="35"/>
      <c r="B2293" s="35"/>
      <c r="G2293" s="0" t="str">
        <f aca="false">IF(A2293="","",IF(AND(A2293&gt;=Debut,A2293&lt;Fin),1,0))</f>
        <v/>
      </c>
      <c r="H2293" s="0" t="str">
        <f aca="false">IF(G2293=1,INT(ROUND((A2293-Debut)*86400,0)/600),"")</f>
        <v/>
      </c>
      <c r="I2293" s="0" t="str">
        <f aca="false">IF(G2293=1,INT(ROUND((A2293-Debut)*86400,0)/3600),"")</f>
        <v/>
      </c>
      <c r="J2293" s="0" t="str">
        <f aca="false">IF(OR(A2293="",B2293=""),"",ROUND((B2293-A2293)*86400,0))</f>
        <v/>
      </c>
      <c r="K2293" s="37" t="str">
        <f aca="false">IF(G2293=1,IF(COUNTIFS($C:$C,C2293,$G:$G,1,$A:$A,"&gt;="&amp;(A2293-FenetreInterm/86400),$A:$A,"&lt;="&amp;A2293)&gt;=NbInterm,1,0),"")</f>
        <v/>
      </c>
      <c r="L2293" s="37" t="str">
        <f aca="false">IF(G2293=1,IF(B2293="",0,IF(J2293&lt;SeuilFugitive,1,0)),"")</f>
        <v/>
      </c>
      <c r="M2293" s="37" t="str">
        <f aca="false">IF(G2293=1,IF(B2293="",IF((Fin-A2293)*24&gt;SeuilFigee,1,0),IF(J2293&gt;SeuilFigee*3600,1,0)),"")</f>
        <v/>
      </c>
      <c r="N2293" s="0" t="str">
        <f aca="false">IF(G2293=1,IF(COUNTIF(H$2:H2293,H2293)=1,COUNTIF($H:$H,H2293),""),"")</f>
        <v/>
      </c>
      <c r="O2293" s="0" t="str">
        <f aca="false">IF(G2293=1,IF(COUNTIF(I$2:I2293,I2293)=1,COUNTIF($I:$I,I2293),""),"")</f>
        <v/>
      </c>
      <c r="P2293" s="38" t="str">
        <f aca="false">IF(G2293=1,IF(COUNTIFS(C$2:C2293,C2293,G$2:G2293,1)=1,COUNTIFS($C:$C,C2293,$G:$G,1)+ROW()/10000000,""),"")</f>
        <v/>
      </c>
      <c r="Q2293" s="0" t="str">
        <f aca="false">IF(K2293=1,IF(COUNTIFS(C$2:C2293,C2293,K$2:K2293,1)=1,1,0),"")</f>
        <v/>
      </c>
      <c r="R2293" s="0" t="str">
        <f aca="false">IF(M2293=1,IF(COUNTIFS(C$2:C2293,C2293,M$2:M2293,1)=1,1,0),"")</f>
        <v/>
      </c>
      <c r="S2293" s="0" t="str">
        <f aca="false">IF(L2293=1,IF(COUNTIFS(C$2:C2293,C2293,L$2:L2293,1)=1,1,0),"")</f>
        <v/>
      </c>
      <c r="T2293" s="38" t="str">
        <f aca="false">IF(N2293="","",N2293+ROW()/10000000)</f>
        <v/>
      </c>
      <c r="U2293" s="0" t="str">
        <f aca="false">IF(G2293=1,IF(B2293="",1,0),"")</f>
        <v/>
      </c>
    </row>
    <row r="2294" customFormat="false" ht="15" hidden="false" customHeight="false" outlineLevel="0" collapsed="false">
      <c r="A2294" s="35"/>
      <c r="B2294" s="35"/>
      <c r="G2294" s="0" t="str">
        <f aca="false">IF(A2294="","",IF(AND(A2294&gt;=Debut,A2294&lt;Fin),1,0))</f>
        <v/>
      </c>
      <c r="H2294" s="0" t="str">
        <f aca="false">IF(G2294=1,INT(ROUND((A2294-Debut)*86400,0)/600),"")</f>
        <v/>
      </c>
      <c r="I2294" s="0" t="str">
        <f aca="false">IF(G2294=1,INT(ROUND((A2294-Debut)*86400,0)/3600),"")</f>
        <v/>
      </c>
      <c r="J2294" s="0" t="str">
        <f aca="false">IF(OR(A2294="",B2294=""),"",ROUND((B2294-A2294)*86400,0))</f>
        <v/>
      </c>
      <c r="K2294" s="37" t="str">
        <f aca="false">IF(G2294=1,IF(COUNTIFS($C:$C,C2294,$G:$G,1,$A:$A,"&gt;="&amp;(A2294-FenetreInterm/86400),$A:$A,"&lt;="&amp;A2294)&gt;=NbInterm,1,0),"")</f>
        <v/>
      </c>
      <c r="L2294" s="37" t="str">
        <f aca="false">IF(G2294=1,IF(B2294="",0,IF(J2294&lt;SeuilFugitive,1,0)),"")</f>
        <v/>
      </c>
      <c r="M2294" s="37" t="str">
        <f aca="false">IF(G2294=1,IF(B2294="",IF((Fin-A2294)*24&gt;SeuilFigee,1,0),IF(J2294&gt;SeuilFigee*3600,1,0)),"")</f>
        <v/>
      </c>
      <c r="N2294" s="0" t="str">
        <f aca="false">IF(G2294=1,IF(COUNTIF(H$2:H2294,H2294)=1,COUNTIF($H:$H,H2294),""),"")</f>
        <v/>
      </c>
      <c r="O2294" s="0" t="str">
        <f aca="false">IF(G2294=1,IF(COUNTIF(I$2:I2294,I2294)=1,COUNTIF($I:$I,I2294),""),"")</f>
        <v/>
      </c>
      <c r="P2294" s="38" t="str">
        <f aca="false">IF(G2294=1,IF(COUNTIFS(C$2:C2294,C2294,G$2:G2294,1)=1,COUNTIFS($C:$C,C2294,$G:$G,1)+ROW()/10000000,""),"")</f>
        <v/>
      </c>
      <c r="Q2294" s="0" t="str">
        <f aca="false">IF(K2294=1,IF(COUNTIFS(C$2:C2294,C2294,K$2:K2294,1)=1,1,0),"")</f>
        <v/>
      </c>
      <c r="R2294" s="0" t="str">
        <f aca="false">IF(M2294=1,IF(COUNTIFS(C$2:C2294,C2294,M$2:M2294,1)=1,1,0),"")</f>
        <v/>
      </c>
      <c r="S2294" s="0" t="str">
        <f aca="false">IF(L2294=1,IF(COUNTIFS(C$2:C2294,C2294,L$2:L2294,1)=1,1,0),"")</f>
        <v/>
      </c>
      <c r="T2294" s="38" t="str">
        <f aca="false">IF(N2294="","",N2294+ROW()/10000000)</f>
        <v/>
      </c>
      <c r="U2294" s="0" t="str">
        <f aca="false">IF(G2294=1,IF(B2294="",1,0),"")</f>
        <v/>
      </c>
    </row>
    <row r="2295" customFormat="false" ht="15" hidden="false" customHeight="false" outlineLevel="0" collapsed="false">
      <c r="A2295" s="35"/>
      <c r="B2295" s="35"/>
      <c r="G2295" s="0" t="str">
        <f aca="false">IF(A2295="","",IF(AND(A2295&gt;=Debut,A2295&lt;Fin),1,0))</f>
        <v/>
      </c>
      <c r="H2295" s="0" t="str">
        <f aca="false">IF(G2295=1,INT(ROUND((A2295-Debut)*86400,0)/600),"")</f>
        <v/>
      </c>
      <c r="I2295" s="0" t="str">
        <f aca="false">IF(G2295=1,INT(ROUND((A2295-Debut)*86400,0)/3600),"")</f>
        <v/>
      </c>
      <c r="J2295" s="0" t="str">
        <f aca="false">IF(OR(A2295="",B2295=""),"",ROUND((B2295-A2295)*86400,0))</f>
        <v/>
      </c>
      <c r="K2295" s="37" t="str">
        <f aca="false">IF(G2295=1,IF(COUNTIFS($C:$C,C2295,$G:$G,1,$A:$A,"&gt;="&amp;(A2295-FenetreInterm/86400),$A:$A,"&lt;="&amp;A2295)&gt;=NbInterm,1,0),"")</f>
        <v/>
      </c>
      <c r="L2295" s="37" t="str">
        <f aca="false">IF(G2295=1,IF(B2295="",0,IF(J2295&lt;SeuilFugitive,1,0)),"")</f>
        <v/>
      </c>
      <c r="M2295" s="37" t="str">
        <f aca="false">IF(G2295=1,IF(B2295="",IF((Fin-A2295)*24&gt;SeuilFigee,1,0),IF(J2295&gt;SeuilFigee*3600,1,0)),"")</f>
        <v/>
      </c>
      <c r="N2295" s="0" t="str">
        <f aca="false">IF(G2295=1,IF(COUNTIF(H$2:H2295,H2295)=1,COUNTIF($H:$H,H2295),""),"")</f>
        <v/>
      </c>
      <c r="O2295" s="0" t="str">
        <f aca="false">IF(G2295=1,IF(COUNTIF(I$2:I2295,I2295)=1,COUNTIF($I:$I,I2295),""),"")</f>
        <v/>
      </c>
      <c r="P2295" s="38" t="str">
        <f aca="false">IF(G2295=1,IF(COUNTIFS(C$2:C2295,C2295,G$2:G2295,1)=1,COUNTIFS($C:$C,C2295,$G:$G,1)+ROW()/10000000,""),"")</f>
        <v/>
      </c>
      <c r="Q2295" s="0" t="str">
        <f aca="false">IF(K2295=1,IF(COUNTIFS(C$2:C2295,C2295,K$2:K2295,1)=1,1,0),"")</f>
        <v/>
      </c>
      <c r="R2295" s="0" t="str">
        <f aca="false">IF(M2295=1,IF(COUNTIFS(C$2:C2295,C2295,M$2:M2295,1)=1,1,0),"")</f>
        <v/>
      </c>
      <c r="S2295" s="0" t="str">
        <f aca="false">IF(L2295=1,IF(COUNTIFS(C$2:C2295,C2295,L$2:L2295,1)=1,1,0),"")</f>
        <v/>
      </c>
      <c r="T2295" s="38" t="str">
        <f aca="false">IF(N2295="","",N2295+ROW()/10000000)</f>
        <v/>
      </c>
      <c r="U2295" s="0" t="str">
        <f aca="false">IF(G2295=1,IF(B2295="",1,0),"")</f>
        <v/>
      </c>
    </row>
    <row r="2296" customFormat="false" ht="15" hidden="false" customHeight="false" outlineLevel="0" collapsed="false">
      <c r="A2296" s="35"/>
      <c r="B2296" s="35"/>
      <c r="G2296" s="0" t="str">
        <f aca="false">IF(A2296="","",IF(AND(A2296&gt;=Debut,A2296&lt;Fin),1,0))</f>
        <v/>
      </c>
      <c r="H2296" s="0" t="str">
        <f aca="false">IF(G2296=1,INT(ROUND((A2296-Debut)*86400,0)/600),"")</f>
        <v/>
      </c>
      <c r="I2296" s="0" t="str">
        <f aca="false">IF(G2296=1,INT(ROUND((A2296-Debut)*86400,0)/3600),"")</f>
        <v/>
      </c>
      <c r="J2296" s="0" t="str">
        <f aca="false">IF(OR(A2296="",B2296=""),"",ROUND((B2296-A2296)*86400,0))</f>
        <v/>
      </c>
      <c r="K2296" s="37" t="str">
        <f aca="false">IF(G2296=1,IF(COUNTIFS($C:$C,C2296,$G:$G,1,$A:$A,"&gt;="&amp;(A2296-FenetreInterm/86400),$A:$A,"&lt;="&amp;A2296)&gt;=NbInterm,1,0),"")</f>
        <v/>
      </c>
      <c r="L2296" s="37" t="str">
        <f aca="false">IF(G2296=1,IF(B2296="",0,IF(J2296&lt;SeuilFugitive,1,0)),"")</f>
        <v/>
      </c>
      <c r="M2296" s="37" t="str">
        <f aca="false">IF(G2296=1,IF(B2296="",IF((Fin-A2296)*24&gt;SeuilFigee,1,0),IF(J2296&gt;SeuilFigee*3600,1,0)),"")</f>
        <v/>
      </c>
      <c r="N2296" s="0" t="str">
        <f aca="false">IF(G2296=1,IF(COUNTIF(H$2:H2296,H2296)=1,COUNTIF($H:$H,H2296),""),"")</f>
        <v/>
      </c>
      <c r="O2296" s="0" t="str">
        <f aca="false">IF(G2296=1,IF(COUNTIF(I$2:I2296,I2296)=1,COUNTIF($I:$I,I2296),""),"")</f>
        <v/>
      </c>
      <c r="P2296" s="38" t="str">
        <f aca="false">IF(G2296=1,IF(COUNTIFS(C$2:C2296,C2296,G$2:G2296,1)=1,COUNTIFS($C:$C,C2296,$G:$G,1)+ROW()/10000000,""),"")</f>
        <v/>
      </c>
      <c r="Q2296" s="0" t="str">
        <f aca="false">IF(K2296=1,IF(COUNTIFS(C$2:C2296,C2296,K$2:K2296,1)=1,1,0),"")</f>
        <v/>
      </c>
      <c r="R2296" s="0" t="str">
        <f aca="false">IF(M2296=1,IF(COUNTIFS(C$2:C2296,C2296,M$2:M2296,1)=1,1,0),"")</f>
        <v/>
      </c>
      <c r="S2296" s="0" t="str">
        <f aca="false">IF(L2296=1,IF(COUNTIFS(C$2:C2296,C2296,L$2:L2296,1)=1,1,0),"")</f>
        <v/>
      </c>
      <c r="T2296" s="38" t="str">
        <f aca="false">IF(N2296="","",N2296+ROW()/10000000)</f>
        <v/>
      </c>
      <c r="U2296" s="0" t="str">
        <f aca="false">IF(G2296=1,IF(B2296="",1,0),"")</f>
        <v/>
      </c>
    </row>
    <row r="2297" customFormat="false" ht="15" hidden="false" customHeight="false" outlineLevel="0" collapsed="false">
      <c r="A2297" s="35"/>
      <c r="B2297" s="35"/>
      <c r="G2297" s="0" t="str">
        <f aca="false">IF(A2297="","",IF(AND(A2297&gt;=Debut,A2297&lt;Fin),1,0))</f>
        <v/>
      </c>
      <c r="H2297" s="0" t="str">
        <f aca="false">IF(G2297=1,INT(ROUND((A2297-Debut)*86400,0)/600),"")</f>
        <v/>
      </c>
      <c r="I2297" s="0" t="str">
        <f aca="false">IF(G2297=1,INT(ROUND((A2297-Debut)*86400,0)/3600),"")</f>
        <v/>
      </c>
      <c r="J2297" s="0" t="str">
        <f aca="false">IF(OR(A2297="",B2297=""),"",ROUND((B2297-A2297)*86400,0))</f>
        <v/>
      </c>
      <c r="K2297" s="37" t="str">
        <f aca="false">IF(G2297=1,IF(COUNTIFS($C:$C,C2297,$G:$G,1,$A:$A,"&gt;="&amp;(A2297-FenetreInterm/86400),$A:$A,"&lt;="&amp;A2297)&gt;=NbInterm,1,0),"")</f>
        <v/>
      </c>
      <c r="L2297" s="37" t="str">
        <f aca="false">IF(G2297=1,IF(B2297="",0,IF(J2297&lt;SeuilFugitive,1,0)),"")</f>
        <v/>
      </c>
      <c r="M2297" s="37" t="str">
        <f aca="false">IF(G2297=1,IF(B2297="",IF((Fin-A2297)*24&gt;SeuilFigee,1,0),IF(J2297&gt;SeuilFigee*3600,1,0)),"")</f>
        <v/>
      </c>
      <c r="N2297" s="0" t="str">
        <f aca="false">IF(G2297=1,IF(COUNTIF(H$2:H2297,H2297)=1,COUNTIF($H:$H,H2297),""),"")</f>
        <v/>
      </c>
      <c r="O2297" s="0" t="str">
        <f aca="false">IF(G2297=1,IF(COUNTIF(I$2:I2297,I2297)=1,COUNTIF($I:$I,I2297),""),"")</f>
        <v/>
      </c>
      <c r="P2297" s="38" t="str">
        <f aca="false">IF(G2297=1,IF(COUNTIFS(C$2:C2297,C2297,G$2:G2297,1)=1,COUNTIFS($C:$C,C2297,$G:$G,1)+ROW()/10000000,""),"")</f>
        <v/>
      </c>
      <c r="Q2297" s="0" t="str">
        <f aca="false">IF(K2297=1,IF(COUNTIFS(C$2:C2297,C2297,K$2:K2297,1)=1,1,0),"")</f>
        <v/>
      </c>
      <c r="R2297" s="0" t="str">
        <f aca="false">IF(M2297=1,IF(COUNTIFS(C$2:C2297,C2297,M$2:M2297,1)=1,1,0),"")</f>
        <v/>
      </c>
      <c r="S2297" s="0" t="str">
        <f aca="false">IF(L2297=1,IF(COUNTIFS(C$2:C2297,C2297,L$2:L2297,1)=1,1,0),"")</f>
        <v/>
      </c>
      <c r="T2297" s="38" t="str">
        <f aca="false">IF(N2297="","",N2297+ROW()/10000000)</f>
        <v/>
      </c>
      <c r="U2297" s="0" t="str">
        <f aca="false">IF(G2297=1,IF(B2297="",1,0),"")</f>
        <v/>
      </c>
    </row>
    <row r="2298" customFormat="false" ht="15" hidden="false" customHeight="false" outlineLevel="0" collapsed="false">
      <c r="A2298" s="35"/>
      <c r="B2298" s="35"/>
      <c r="G2298" s="0" t="str">
        <f aca="false">IF(A2298="","",IF(AND(A2298&gt;=Debut,A2298&lt;Fin),1,0))</f>
        <v/>
      </c>
      <c r="H2298" s="0" t="str">
        <f aca="false">IF(G2298=1,INT(ROUND((A2298-Debut)*86400,0)/600),"")</f>
        <v/>
      </c>
      <c r="I2298" s="0" t="str">
        <f aca="false">IF(G2298=1,INT(ROUND((A2298-Debut)*86400,0)/3600),"")</f>
        <v/>
      </c>
      <c r="J2298" s="0" t="str">
        <f aca="false">IF(OR(A2298="",B2298=""),"",ROUND((B2298-A2298)*86400,0))</f>
        <v/>
      </c>
      <c r="K2298" s="37" t="str">
        <f aca="false">IF(G2298=1,IF(COUNTIFS($C:$C,C2298,$G:$G,1,$A:$A,"&gt;="&amp;(A2298-FenetreInterm/86400),$A:$A,"&lt;="&amp;A2298)&gt;=NbInterm,1,0),"")</f>
        <v/>
      </c>
      <c r="L2298" s="37" t="str">
        <f aca="false">IF(G2298=1,IF(B2298="",0,IF(J2298&lt;SeuilFugitive,1,0)),"")</f>
        <v/>
      </c>
      <c r="M2298" s="37" t="str">
        <f aca="false">IF(G2298=1,IF(B2298="",IF((Fin-A2298)*24&gt;SeuilFigee,1,0),IF(J2298&gt;SeuilFigee*3600,1,0)),"")</f>
        <v/>
      </c>
      <c r="N2298" s="0" t="str">
        <f aca="false">IF(G2298=1,IF(COUNTIF(H$2:H2298,H2298)=1,COUNTIF($H:$H,H2298),""),"")</f>
        <v/>
      </c>
      <c r="O2298" s="0" t="str">
        <f aca="false">IF(G2298=1,IF(COUNTIF(I$2:I2298,I2298)=1,COUNTIF($I:$I,I2298),""),"")</f>
        <v/>
      </c>
      <c r="P2298" s="38" t="str">
        <f aca="false">IF(G2298=1,IF(COUNTIFS(C$2:C2298,C2298,G$2:G2298,1)=1,COUNTIFS($C:$C,C2298,$G:$G,1)+ROW()/10000000,""),"")</f>
        <v/>
      </c>
      <c r="Q2298" s="0" t="str">
        <f aca="false">IF(K2298=1,IF(COUNTIFS(C$2:C2298,C2298,K$2:K2298,1)=1,1,0),"")</f>
        <v/>
      </c>
      <c r="R2298" s="0" t="str">
        <f aca="false">IF(M2298=1,IF(COUNTIFS(C$2:C2298,C2298,M$2:M2298,1)=1,1,0),"")</f>
        <v/>
      </c>
      <c r="S2298" s="0" t="str">
        <f aca="false">IF(L2298=1,IF(COUNTIFS(C$2:C2298,C2298,L$2:L2298,1)=1,1,0),"")</f>
        <v/>
      </c>
      <c r="T2298" s="38" t="str">
        <f aca="false">IF(N2298="","",N2298+ROW()/10000000)</f>
        <v/>
      </c>
      <c r="U2298" s="0" t="str">
        <f aca="false">IF(G2298=1,IF(B2298="",1,0),"")</f>
        <v/>
      </c>
    </row>
    <row r="2299" customFormat="false" ht="15" hidden="false" customHeight="false" outlineLevel="0" collapsed="false">
      <c r="A2299" s="35"/>
      <c r="B2299" s="35"/>
      <c r="G2299" s="0" t="str">
        <f aca="false">IF(A2299="","",IF(AND(A2299&gt;=Debut,A2299&lt;Fin),1,0))</f>
        <v/>
      </c>
      <c r="H2299" s="0" t="str">
        <f aca="false">IF(G2299=1,INT(ROUND((A2299-Debut)*86400,0)/600),"")</f>
        <v/>
      </c>
      <c r="I2299" s="0" t="str">
        <f aca="false">IF(G2299=1,INT(ROUND((A2299-Debut)*86400,0)/3600),"")</f>
        <v/>
      </c>
      <c r="J2299" s="0" t="str">
        <f aca="false">IF(OR(A2299="",B2299=""),"",ROUND((B2299-A2299)*86400,0))</f>
        <v/>
      </c>
      <c r="K2299" s="37" t="str">
        <f aca="false">IF(G2299=1,IF(COUNTIFS($C:$C,C2299,$G:$G,1,$A:$A,"&gt;="&amp;(A2299-FenetreInterm/86400),$A:$A,"&lt;="&amp;A2299)&gt;=NbInterm,1,0),"")</f>
        <v/>
      </c>
      <c r="L2299" s="37" t="str">
        <f aca="false">IF(G2299=1,IF(B2299="",0,IF(J2299&lt;SeuilFugitive,1,0)),"")</f>
        <v/>
      </c>
      <c r="M2299" s="37" t="str">
        <f aca="false">IF(G2299=1,IF(B2299="",IF((Fin-A2299)*24&gt;SeuilFigee,1,0),IF(J2299&gt;SeuilFigee*3600,1,0)),"")</f>
        <v/>
      </c>
      <c r="N2299" s="0" t="str">
        <f aca="false">IF(G2299=1,IF(COUNTIF(H$2:H2299,H2299)=1,COUNTIF($H:$H,H2299),""),"")</f>
        <v/>
      </c>
      <c r="O2299" s="0" t="str">
        <f aca="false">IF(G2299=1,IF(COUNTIF(I$2:I2299,I2299)=1,COUNTIF($I:$I,I2299),""),"")</f>
        <v/>
      </c>
      <c r="P2299" s="38" t="str">
        <f aca="false">IF(G2299=1,IF(COUNTIFS(C$2:C2299,C2299,G$2:G2299,1)=1,COUNTIFS($C:$C,C2299,$G:$G,1)+ROW()/10000000,""),"")</f>
        <v/>
      </c>
      <c r="Q2299" s="0" t="str">
        <f aca="false">IF(K2299=1,IF(COUNTIFS(C$2:C2299,C2299,K$2:K2299,1)=1,1,0),"")</f>
        <v/>
      </c>
      <c r="R2299" s="0" t="str">
        <f aca="false">IF(M2299=1,IF(COUNTIFS(C$2:C2299,C2299,M$2:M2299,1)=1,1,0),"")</f>
        <v/>
      </c>
      <c r="S2299" s="0" t="str">
        <f aca="false">IF(L2299=1,IF(COUNTIFS(C$2:C2299,C2299,L$2:L2299,1)=1,1,0),"")</f>
        <v/>
      </c>
      <c r="T2299" s="38" t="str">
        <f aca="false">IF(N2299="","",N2299+ROW()/10000000)</f>
        <v/>
      </c>
      <c r="U2299" s="0" t="str">
        <f aca="false">IF(G2299=1,IF(B2299="",1,0),"")</f>
        <v/>
      </c>
    </row>
    <row r="2300" customFormat="false" ht="15" hidden="false" customHeight="false" outlineLevel="0" collapsed="false">
      <c r="A2300" s="35"/>
      <c r="B2300" s="35"/>
      <c r="G2300" s="0" t="str">
        <f aca="false">IF(A2300="","",IF(AND(A2300&gt;=Debut,A2300&lt;Fin),1,0))</f>
        <v/>
      </c>
      <c r="H2300" s="0" t="str">
        <f aca="false">IF(G2300=1,INT(ROUND((A2300-Debut)*86400,0)/600),"")</f>
        <v/>
      </c>
      <c r="I2300" s="0" t="str">
        <f aca="false">IF(G2300=1,INT(ROUND((A2300-Debut)*86400,0)/3600),"")</f>
        <v/>
      </c>
      <c r="J2300" s="0" t="str">
        <f aca="false">IF(OR(A2300="",B2300=""),"",ROUND((B2300-A2300)*86400,0))</f>
        <v/>
      </c>
      <c r="K2300" s="37" t="str">
        <f aca="false">IF(G2300=1,IF(COUNTIFS($C:$C,C2300,$G:$G,1,$A:$A,"&gt;="&amp;(A2300-FenetreInterm/86400),$A:$A,"&lt;="&amp;A2300)&gt;=NbInterm,1,0),"")</f>
        <v/>
      </c>
      <c r="L2300" s="37" t="str">
        <f aca="false">IF(G2300=1,IF(B2300="",0,IF(J2300&lt;SeuilFugitive,1,0)),"")</f>
        <v/>
      </c>
      <c r="M2300" s="37" t="str">
        <f aca="false">IF(G2300=1,IF(B2300="",IF((Fin-A2300)*24&gt;SeuilFigee,1,0),IF(J2300&gt;SeuilFigee*3600,1,0)),"")</f>
        <v/>
      </c>
      <c r="N2300" s="0" t="str">
        <f aca="false">IF(G2300=1,IF(COUNTIF(H$2:H2300,H2300)=1,COUNTIF($H:$H,H2300),""),"")</f>
        <v/>
      </c>
      <c r="O2300" s="0" t="str">
        <f aca="false">IF(G2300=1,IF(COUNTIF(I$2:I2300,I2300)=1,COUNTIF($I:$I,I2300),""),"")</f>
        <v/>
      </c>
      <c r="P2300" s="38" t="str">
        <f aca="false">IF(G2300=1,IF(COUNTIFS(C$2:C2300,C2300,G$2:G2300,1)=1,COUNTIFS($C:$C,C2300,$G:$G,1)+ROW()/10000000,""),"")</f>
        <v/>
      </c>
      <c r="Q2300" s="0" t="str">
        <f aca="false">IF(K2300=1,IF(COUNTIFS(C$2:C2300,C2300,K$2:K2300,1)=1,1,0),"")</f>
        <v/>
      </c>
      <c r="R2300" s="0" t="str">
        <f aca="false">IF(M2300=1,IF(COUNTIFS(C$2:C2300,C2300,M$2:M2300,1)=1,1,0),"")</f>
        <v/>
      </c>
      <c r="S2300" s="0" t="str">
        <f aca="false">IF(L2300=1,IF(COUNTIFS(C$2:C2300,C2300,L$2:L2300,1)=1,1,0),"")</f>
        <v/>
      </c>
      <c r="T2300" s="38" t="str">
        <f aca="false">IF(N2300="","",N2300+ROW()/10000000)</f>
        <v/>
      </c>
      <c r="U2300" s="0" t="str">
        <f aca="false">IF(G2300=1,IF(B2300="",1,0),"")</f>
        <v/>
      </c>
    </row>
    <row r="2301" customFormat="false" ht="15" hidden="false" customHeight="false" outlineLevel="0" collapsed="false">
      <c r="A2301" s="35"/>
      <c r="B2301" s="35"/>
      <c r="G2301" s="0" t="str">
        <f aca="false">IF(A2301="","",IF(AND(A2301&gt;=Debut,A2301&lt;Fin),1,0))</f>
        <v/>
      </c>
      <c r="H2301" s="0" t="str">
        <f aca="false">IF(G2301=1,INT(ROUND((A2301-Debut)*86400,0)/600),"")</f>
        <v/>
      </c>
      <c r="I2301" s="0" t="str">
        <f aca="false">IF(G2301=1,INT(ROUND((A2301-Debut)*86400,0)/3600),"")</f>
        <v/>
      </c>
      <c r="J2301" s="0" t="str">
        <f aca="false">IF(OR(A2301="",B2301=""),"",ROUND((B2301-A2301)*86400,0))</f>
        <v/>
      </c>
      <c r="K2301" s="37" t="str">
        <f aca="false">IF(G2301=1,IF(COUNTIFS($C:$C,C2301,$G:$G,1,$A:$A,"&gt;="&amp;(A2301-FenetreInterm/86400),$A:$A,"&lt;="&amp;A2301)&gt;=NbInterm,1,0),"")</f>
        <v/>
      </c>
      <c r="L2301" s="37" t="str">
        <f aca="false">IF(G2301=1,IF(B2301="",0,IF(J2301&lt;SeuilFugitive,1,0)),"")</f>
        <v/>
      </c>
      <c r="M2301" s="37" t="str">
        <f aca="false">IF(G2301=1,IF(B2301="",IF((Fin-A2301)*24&gt;SeuilFigee,1,0),IF(J2301&gt;SeuilFigee*3600,1,0)),"")</f>
        <v/>
      </c>
      <c r="N2301" s="0" t="str">
        <f aca="false">IF(G2301=1,IF(COUNTIF(H$2:H2301,H2301)=1,COUNTIF($H:$H,H2301),""),"")</f>
        <v/>
      </c>
      <c r="O2301" s="0" t="str">
        <f aca="false">IF(G2301=1,IF(COUNTIF(I$2:I2301,I2301)=1,COUNTIF($I:$I,I2301),""),"")</f>
        <v/>
      </c>
      <c r="P2301" s="38" t="str">
        <f aca="false">IF(G2301=1,IF(COUNTIFS(C$2:C2301,C2301,G$2:G2301,1)=1,COUNTIFS($C:$C,C2301,$G:$G,1)+ROW()/10000000,""),"")</f>
        <v/>
      </c>
      <c r="Q2301" s="0" t="str">
        <f aca="false">IF(K2301=1,IF(COUNTIFS(C$2:C2301,C2301,K$2:K2301,1)=1,1,0),"")</f>
        <v/>
      </c>
      <c r="R2301" s="0" t="str">
        <f aca="false">IF(M2301=1,IF(COUNTIFS(C$2:C2301,C2301,M$2:M2301,1)=1,1,0),"")</f>
        <v/>
      </c>
      <c r="S2301" s="0" t="str">
        <f aca="false">IF(L2301=1,IF(COUNTIFS(C$2:C2301,C2301,L$2:L2301,1)=1,1,0),"")</f>
        <v/>
      </c>
      <c r="T2301" s="38" t="str">
        <f aca="false">IF(N2301="","",N2301+ROW()/10000000)</f>
        <v/>
      </c>
      <c r="U2301" s="0" t="str">
        <f aca="false">IF(G2301=1,IF(B2301="",1,0),"")</f>
        <v/>
      </c>
    </row>
    <row r="2302" customFormat="false" ht="15" hidden="false" customHeight="false" outlineLevel="0" collapsed="false">
      <c r="A2302" s="35"/>
      <c r="B2302" s="35"/>
      <c r="G2302" s="0" t="str">
        <f aca="false">IF(A2302="","",IF(AND(A2302&gt;=Debut,A2302&lt;Fin),1,0))</f>
        <v/>
      </c>
      <c r="H2302" s="0" t="str">
        <f aca="false">IF(G2302=1,INT(ROUND((A2302-Debut)*86400,0)/600),"")</f>
        <v/>
      </c>
      <c r="I2302" s="0" t="str">
        <f aca="false">IF(G2302=1,INT(ROUND((A2302-Debut)*86400,0)/3600),"")</f>
        <v/>
      </c>
      <c r="J2302" s="0" t="str">
        <f aca="false">IF(OR(A2302="",B2302=""),"",ROUND((B2302-A2302)*86400,0))</f>
        <v/>
      </c>
      <c r="K2302" s="37" t="str">
        <f aca="false">IF(G2302=1,IF(COUNTIFS($C:$C,C2302,$G:$G,1,$A:$A,"&gt;="&amp;(A2302-FenetreInterm/86400),$A:$A,"&lt;="&amp;A2302)&gt;=NbInterm,1,0),"")</f>
        <v/>
      </c>
      <c r="L2302" s="37" t="str">
        <f aca="false">IF(G2302=1,IF(B2302="",0,IF(J2302&lt;SeuilFugitive,1,0)),"")</f>
        <v/>
      </c>
      <c r="M2302" s="37" t="str">
        <f aca="false">IF(G2302=1,IF(B2302="",IF((Fin-A2302)*24&gt;SeuilFigee,1,0),IF(J2302&gt;SeuilFigee*3600,1,0)),"")</f>
        <v/>
      </c>
      <c r="N2302" s="0" t="str">
        <f aca="false">IF(G2302=1,IF(COUNTIF(H$2:H2302,H2302)=1,COUNTIF($H:$H,H2302),""),"")</f>
        <v/>
      </c>
      <c r="O2302" s="0" t="str">
        <f aca="false">IF(G2302=1,IF(COUNTIF(I$2:I2302,I2302)=1,COUNTIF($I:$I,I2302),""),"")</f>
        <v/>
      </c>
      <c r="P2302" s="38" t="str">
        <f aca="false">IF(G2302=1,IF(COUNTIFS(C$2:C2302,C2302,G$2:G2302,1)=1,COUNTIFS($C:$C,C2302,$G:$G,1)+ROW()/10000000,""),"")</f>
        <v/>
      </c>
      <c r="Q2302" s="0" t="str">
        <f aca="false">IF(K2302=1,IF(COUNTIFS(C$2:C2302,C2302,K$2:K2302,1)=1,1,0),"")</f>
        <v/>
      </c>
      <c r="R2302" s="0" t="str">
        <f aca="false">IF(M2302=1,IF(COUNTIFS(C$2:C2302,C2302,M$2:M2302,1)=1,1,0),"")</f>
        <v/>
      </c>
      <c r="S2302" s="0" t="str">
        <f aca="false">IF(L2302=1,IF(COUNTIFS(C$2:C2302,C2302,L$2:L2302,1)=1,1,0),"")</f>
        <v/>
      </c>
      <c r="T2302" s="38" t="str">
        <f aca="false">IF(N2302="","",N2302+ROW()/10000000)</f>
        <v/>
      </c>
      <c r="U2302" s="0" t="str">
        <f aca="false">IF(G2302=1,IF(B2302="",1,0),"")</f>
        <v/>
      </c>
    </row>
    <row r="2303" customFormat="false" ht="15" hidden="false" customHeight="false" outlineLevel="0" collapsed="false">
      <c r="A2303" s="35"/>
      <c r="B2303" s="35"/>
      <c r="G2303" s="0" t="str">
        <f aca="false">IF(A2303="","",IF(AND(A2303&gt;=Debut,A2303&lt;Fin),1,0))</f>
        <v/>
      </c>
      <c r="H2303" s="0" t="str">
        <f aca="false">IF(G2303=1,INT(ROUND((A2303-Debut)*86400,0)/600),"")</f>
        <v/>
      </c>
      <c r="I2303" s="0" t="str">
        <f aca="false">IF(G2303=1,INT(ROUND((A2303-Debut)*86400,0)/3600),"")</f>
        <v/>
      </c>
      <c r="J2303" s="0" t="str">
        <f aca="false">IF(OR(A2303="",B2303=""),"",ROUND((B2303-A2303)*86400,0))</f>
        <v/>
      </c>
      <c r="K2303" s="37" t="str">
        <f aca="false">IF(G2303=1,IF(COUNTIFS($C:$C,C2303,$G:$G,1,$A:$A,"&gt;="&amp;(A2303-FenetreInterm/86400),$A:$A,"&lt;="&amp;A2303)&gt;=NbInterm,1,0),"")</f>
        <v/>
      </c>
      <c r="L2303" s="37" t="str">
        <f aca="false">IF(G2303=1,IF(B2303="",0,IF(J2303&lt;SeuilFugitive,1,0)),"")</f>
        <v/>
      </c>
      <c r="M2303" s="37" t="str">
        <f aca="false">IF(G2303=1,IF(B2303="",IF((Fin-A2303)*24&gt;SeuilFigee,1,0),IF(J2303&gt;SeuilFigee*3600,1,0)),"")</f>
        <v/>
      </c>
      <c r="N2303" s="0" t="str">
        <f aca="false">IF(G2303=1,IF(COUNTIF(H$2:H2303,H2303)=1,COUNTIF($H:$H,H2303),""),"")</f>
        <v/>
      </c>
      <c r="O2303" s="0" t="str">
        <f aca="false">IF(G2303=1,IF(COUNTIF(I$2:I2303,I2303)=1,COUNTIF($I:$I,I2303),""),"")</f>
        <v/>
      </c>
      <c r="P2303" s="38" t="str">
        <f aca="false">IF(G2303=1,IF(COUNTIFS(C$2:C2303,C2303,G$2:G2303,1)=1,COUNTIFS($C:$C,C2303,$G:$G,1)+ROW()/10000000,""),"")</f>
        <v/>
      </c>
      <c r="Q2303" s="0" t="str">
        <f aca="false">IF(K2303=1,IF(COUNTIFS(C$2:C2303,C2303,K$2:K2303,1)=1,1,0),"")</f>
        <v/>
      </c>
      <c r="R2303" s="0" t="str">
        <f aca="false">IF(M2303=1,IF(COUNTIFS(C$2:C2303,C2303,M$2:M2303,1)=1,1,0),"")</f>
        <v/>
      </c>
      <c r="S2303" s="0" t="str">
        <f aca="false">IF(L2303=1,IF(COUNTIFS(C$2:C2303,C2303,L$2:L2303,1)=1,1,0),"")</f>
        <v/>
      </c>
      <c r="T2303" s="38" t="str">
        <f aca="false">IF(N2303="","",N2303+ROW()/10000000)</f>
        <v/>
      </c>
      <c r="U2303" s="0" t="str">
        <f aca="false">IF(G2303=1,IF(B2303="",1,0),"")</f>
        <v/>
      </c>
    </row>
    <row r="2304" customFormat="false" ht="15" hidden="false" customHeight="false" outlineLevel="0" collapsed="false">
      <c r="A2304" s="35"/>
      <c r="B2304" s="35"/>
      <c r="G2304" s="0" t="str">
        <f aca="false">IF(A2304="","",IF(AND(A2304&gt;=Debut,A2304&lt;Fin),1,0))</f>
        <v/>
      </c>
      <c r="H2304" s="0" t="str">
        <f aca="false">IF(G2304=1,INT(ROUND((A2304-Debut)*86400,0)/600),"")</f>
        <v/>
      </c>
      <c r="I2304" s="0" t="str">
        <f aca="false">IF(G2304=1,INT(ROUND((A2304-Debut)*86400,0)/3600),"")</f>
        <v/>
      </c>
      <c r="J2304" s="0" t="str">
        <f aca="false">IF(OR(A2304="",B2304=""),"",ROUND((B2304-A2304)*86400,0))</f>
        <v/>
      </c>
      <c r="K2304" s="37" t="str">
        <f aca="false">IF(G2304=1,IF(COUNTIFS($C:$C,C2304,$G:$G,1,$A:$A,"&gt;="&amp;(A2304-FenetreInterm/86400),$A:$A,"&lt;="&amp;A2304)&gt;=NbInterm,1,0),"")</f>
        <v/>
      </c>
      <c r="L2304" s="37" t="str">
        <f aca="false">IF(G2304=1,IF(B2304="",0,IF(J2304&lt;SeuilFugitive,1,0)),"")</f>
        <v/>
      </c>
      <c r="M2304" s="37" t="str">
        <f aca="false">IF(G2304=1,IF(B2304="",IF((Fin-A2304)*24&gt;SeuilFigee,1,0),IF(J2304&gt;SeuilFigee*3600,1,0)),"")</f>
        <v/>
      </c>
      <c r="N2304" s="0" t="str">
        <f aca="false">IF(G2304=1,IF(COUNTIF(H$2:H2304,H2304)=1,COUNTIF($H:$H,H2304),""),"")</f>
        <v/>
      </c>
      <c r="O2304" s="0" t="str">
        <f aca="false">IF(G2304=1,IF(COUNTIF(I$2:I2304,I2304)=1,COUNTIF($I:$I,I2304),""),"")</f>
        <v/>
      </c>
      <c r="P2304" s="38" t="str">
        <f aca="false">IF(G2304=1,IF(COUNTIFS(C$2:C2304,C2304,G$2:G2304,1)=1,COUNTIFS($C:$C,C2304,$G:$G,1)+ROW()/10000000,""),"")</f>
        <v/>
      </c>
      <c r="Q2304" s="0" t="str">
        <f aca="false">IF(K2304=1,IF(COUNTIFS(C$2:C2304,C2304,K$2:K2304,1)=1,1,0),"")</f>
        <v/>
      </c>
      <c r="R2304" s="0" t="str">
        <f aca="false">IF(M2304=1,IF(COUNTIFS(C$2:C2304,C2304,M$2:M2304,1)=1,1,0),"")</f>
        <v/>
      </c>
      <c r="S2304" s="0" t="str">
        <f aca="false">IF(L2304=1,IF(COUNTIFS(C$2:C2304,C2304,L$2:L2304,1)=1,1,0),"")</f>
        <v/>
      </c>
      <c r="T2304" s="38" t="str">
        <f aca="false">IF(N2304="","",N2304+ROW()/10000000)</f>
        <v/>
      </c>
      <c r="U2304" s="0" t="str">
        <f aca="false">IF(G2304=1,IF(B2304="",1,0),"")</f>
        <v/>
      </c>
    </row>
    <row r="2305" customFormat="false" ht="15" hidden="false" customHeight="false" outlineLevel="0" collapsed="false">
      <c r="A2305" s="35"/>
      <c r="B2305" s="35"/>
      <c r="G2305" s="0" t="str">
        <f aca="false">IF(A2305="","",IF(AND(A2305&gt;=Debut,A2305&lt;Fin),1,0))</f>
        <v/>
      </c>
      <c r="H2305" s="0" t="str">
        <f aca="false">IF(G2305=1,INT(ROUND((A2305-Debut)*86400,0)/600),"")</f>
        <v/>
      </c>
      <c r="I2305" s="0" t="str">
        <f aca="false">IF(G2305=1,INT(ROUND((A2305-Debut)*86400,0)/3600),"")</f>
        <v/>
      </c>
      <c r="J2305" s="0" t="str">
        <f aca="false">IF(OR(A2305="",B2305=""),"",ROUND((B2305-A2305)*86400,0))</f>
        <v/>
      </c>
      <c r="K2305" s="37" t="str">
        <f aca="false">IF(G2305=1,IF(COUNTIFS($C:$C,C2305,$G:$G,1,$A:$A,"&gt;="&amp;(A2305-FenetreInterm/86400),$A:$A,"&lt;="&amp;A2305)&gt;=NbInterm,1,0),"")</f>
        <v/>
      </c>
      <c r="L2305" s="37" t="str">
        <f aca="false">IF(G2305=1,IF(B2305="",0,IF(J2305&lt;SeuilFugitive,1,0)),"")</f>
        <v/>
      </c>
      <c r="M2305" s="37" t="str">
        <f aca="false">IF(G2305=1,IF(B2305="",IF((Fin-A2305)*24&gt;SeuilFigee,1,0),IF(J2305&gt;SeuilFigee*3600,1,0)),"")</f>
        <v/>
      </c>
      <c r="N2305" s="0" t="str">
        <f aca="false">IF(G2305=1,IF(COUNTIF(H$2:H2305,H2305)=1,COUNTIF($H:$H,H2305),""),"")</f>
        <v/>
      </c>
      <c r="O2305" s="0" t="str">
        <f aca="false">IF(G2305=1,IF(COUNTIF(I$2:I2305,I2305)=1,COUNTIF($I:$I,I2305),""),"")</f>
        <v/>
      </c>
      <c r="P2305" s="38" t="str">
        <f aca="false">IF(G2305=1,IF(COUNTIFS(C$2:C2305,C2305,G$2:G2305,1)=1,COUNTIFS($C:$C,C2305,$G:$G,1)+ROW()/10000000,""),"")</f>
        <v/>
      </c>
      <c r="Q2305" s="0" t="str">
        <f aca="false">IF(K2305=1,IF(COUNTIFS(C$2:C2305,C2305,K$2:K2305,1)=1,1,0),"")</f>
        <v/>
      </c>
      <c r="R2305" s="0" t="str">
        <f aca="false">IF(M2305=1,IF(COUNTIFS(C$2:C2305,C2305,M$2:M2305,1)=1,1,0),"")</f>
        <v/>
      </c>
      <c r="S2305" s="0" t="str">
        <f aca="false">IF(L2305=1,IF(COUNTIFS(C$2:C2305,C2305,L$2:L2305,1)=1,1,0),"")</f>
        <v/>
      </c>
      <c r="T2305" s="38" t="str">
        <f aca="false">IF(N2305="","",N2305+ROW()/10000000)</f>
        <v/>
      </c>
      <c r="U2305" s="0" t="str">
        <f aca="false">IF(G2305=1,IF(B2305="",1,0),"")</f>
        <v/>
      </c>
    </row>
    <row r="2306" customFormat="false" ht="15" hidden="false" customHeight="false" outlineLevel="0" collapsed="false">
      <c r="A2306" s="35"/>
      <c r="B2306" s="35"/>
      <c r="G2306" s="0" t="str">
        <f aca="false">IF(A2306="","",IF(AND(A2306&gt;=Debut,A2306&lt;Fin),1,0))</f>
        <v/>
      </c>
      <c r="H2306" s="0" t="str">
        <f aca="false">IF(G2306=1,INT(ROUND((A2306-Debut)*86400,0)/600),"")</f>
        <v/>
      </c>
      <c r="I2306" s="0" t="str">
        <f aca="false">IF(G2306=1,INT(ROUND((A2306-Debut)*86400,0)/3600),"")</f>
        <v/>
      </c>
      <c r="J2306" s="0" t="str">
        <f aca="false">IF(OR(A2306="",B2306=""),"",ROUND((B2306-A2306)*86400,0))</f>
        <v/>
      </c>
      <c r="K2306" s="37" t="str">
        <f aca="false">IF(G2306=1,IF(COUNTIFS($C:$C,C2306,$G:$G,1,$A:$A,"&gt;="&amp;(A2306-FenetreInterm/86400),$A:$A,"&lt;="&amp;A2306)&gt;=NbInterm,1,0),"")</f>
        <v/>
      </c>
      <c r="L2306" s="37" t="str">
        <f aca="false">IF(G2306=1,IF(B2306="",0,IF(J2306&lt;SeuilFugitive,1,0)),"")</f>
        <v/>
      </c>
      <c r="M2306" s="37" t="str">
        <f aca="false">IF(G2306=1,IF(B2306="",IF((Fin-A2306)*24&gt;SeuilFigee,1,0),IF(J2306&gt;SeuilFigee*3600,1,0)),"")</f>
        <v/>
      </c>
      <c r="N2306" s="0" t="str">
        <f aca="false">IF(G2306=1,IF(COUNTIF(H$2:H2306,H2306)=1,COUNTIF($H:$H,H2306),""),"")</f>
        <v/>
      </c>
      <c r="O2306" s="0" t="str">
        <f aca="false">IF(G2306=1,IF(COUNTIF(I$2:I2306,I2306)=1,COUNTIF($I:$I,I2306),""),"")</f>
        <v/>
      </c>
      <c r="P2306" s="38" t="str">
        <f aca="false">IF(G2306=1,IF(COUNTIFS(C$2:C2306,C2306,G$2:G2306,1)=1,COUNTIFS($C:$C,C2306,$G:$G,1)+ROW()/10000000,""),"")</f>
        <v/>
      </c>
      <c r="Q2306" s="0" t="str">
        <f aca="false">IF(K2306=1,IF(COUNTIFS(C$2:C2306,C2306,K$2:K2306,1)=1,1,0),"")</f>
        <v/>
      </c>
      <c r="R2306" s="0" t="str">
        <f aca="false">IF(M2306=1,IF(COUNTIFS(C$2:C2306,C2306,M$2:M2306,1)=1,1,0),"")</f>
        <v/>
      </c>
      <c r="S2306" s="0" t="str">
        <f aca="false">IF(L2306=1,IF(COUNTIFS(C$2:C2306,C2306,L$2:L2306,1)=1,1,0),"")</f>
        <v/>
      </c>
      <c r="T2306" s="38" t="str">
        <f aca="false">IF(N2306="","",N2306+ROW()/10000000)</f>
        <v/>
      </c>
      <c r="U2306" s="0" t="str">
        <f aca="false">IF(G2306=1,IF(B2306="",1,0),"")</f>
        <v/>
      </c>
    </row>
    <row r="2307" customFormat="false" ht="15" hidden="false" customHeight="false" outlineLevel="0" collapsed="false">
      <c r="A2307" s="35"/>
      <c r="B2307" s="35"/>
      <c r="G2307" s="0" t="str">
        <f aca="false">IF(A2307="","",IF(AND(A2307&gt;=Debut,A2307&lt;Fin),1,0))</f>
        <v/>
      </c>
      <c r="H2307" s="0" t="str">
        <f aca="false">IF(G2307=1,INT(ROUND((A2307-Debut)*86400,0)/600),"")</f>
        <v/>
      </c>
      <c r="I2307" s="0" t="str">
        <f aca="false">IF(G2307=1,INT(ROUND((A2307-Debut)*86400,0)/3600),"")</f>
        <v/>
      </c>
      <c r="J2307" s="0" t="str">
        <f aca="false">IF(OR(A2307="",B2307=""),"",ROUND((B2307-A2307)*86400,0))</f>
        <v/>
      </c>
      <c r="K2307" s="37" t="str">
        <f aca="false">IF(G2307=1,IF(COUNTIFS($C:$C,C2307,$G:$G,1,$A:$A,"&gt;="&amp;(A2307-FenetreInterm/86400),$A:$A,"&lt;="&amp;A2307)&gt;=NbInterm,1,0),"")</f>
        <v/>
      </c>
      <c r="L2307" s="37" t="str">
        <f aca="false">IF(G2307=1,IF(B2307="",0,IF(J2307&lt;SeuilFugitive,1,0)),"")</f>
        <v/>
      </c>
      <c r="M2307" s="37" t="str">
        <f aca="false">IF(G2307=1,IF(B2307="",IF((Fin-A2307)*24&gt;SeuilFigee,1,0),IF(J2307&gt;SeuilFigee*3600,1,0)),"")</f>
        <v/>
      </c>
      <c r="N2307" s="0" t="str">
        <f aca="false">IF(G2307=1,IF(COUNTIF(H$2:H2307,H2307)=1,COUNTIF($H:$H,H2307),""),"")</f>
        <v/>
      </c>
      <c r="O2307" s="0" t="str">
        <f aca="false">IF(G2307=1,IF(COUNTIF(I$2:I2307,I2307)=1,COUNTIF($I:$I,I2307),""),"")</f>
        <v/>
      </c>
      <c r="P2307" s="38" t="str">
        <f aca="false">IF(G2307=1,IF(COUNTIFS(C$2:C2307,C2307,G$2:G2307,1)=1,COUNTIFS($C:$C,C2307,$G:$G,1)+ROW()/10000000,""),"")</f>
        <v/>
      </c>
      <c r="Q2307" s="0" t="str">
        <f aca="false">IF(K2307=1,IF(COUNTIFS(C$2:C2307,C2307,K$2:K2307,1)=1,1,0),"")</f>
        <v/>
      </c>
      <c r="R2307" s="0" t="str">
        <f aca="false">IF(M2307=1,IF(COUNTIFS(C$2:C2307,C2307,M$2:M2307,1)=1,1,0),"")</f>
        <v/>
      </c>
      <c r="S2307" s="0" t="str">
        <f aca="false">IF(L2307=1,IF(COUNTIFS(C$2:C2307,C2307,L$2:L2307,1)=1,1,0),"")</f>
        <v/>
      </c>
      <c r="T2307" s="38" t="str">
        <f aca="false">IF(N2307="","",N2307+ROW()/10000000)</f>
        <v/>
      </c>
      <c r="U2307" s="0" t="str">
        <f aca="false">IF(G2307=1,IF(B2307="",1,0),"")</f>
        <v/>
      </c>
    </row>
    <row r="2308" customFormat="false" ht="15" hidden="false" customHeight="false" outlineLevel="0" collapsed="false">
      <c r="A2308" s="35"/>
      <c r="B2308" s="35"/>
      <c r="G2308" s="0" t="str">
        <f aca="false">IF(A2308="","",IF(AND(A2308&gt;=Debut,A2308&lt;Fin),1,0))</f>
        <v/>
      </c>
      <c r="H2308" s="0" t="str">
        <f aca="false">IF(G2308=1,INT(ROUND((A2308-Debut)*86400,0)/600),"")</f>
        <v/>
      </c>
      <c r="I2308" s="0" t="str">
        <f aca="false">IF(G2308=1,INT(ROUND((A2308-Debut)*86400,0)/3600),"")</f>
        <v/>
      </c>
      <c r="J2308" s="0" t="str">
        <f aca="false">IF(OR(A2308="",B2308=""),"",ROUND((B2308-A2308)*86400,0))</f>
        <v/>
      </c>
      <c r="K2308" s="37" t="str">
        <f aca="false">IF(G2308=1,IF(COUNTIFS($C:$C,C2308,$G:$G,1,$A:$A,"&gt;="&amp;(A2308-FenetreInterm/86400),$A:$A,"&lt;="&amp;A2308)&gt;=NbInterm,1,0),"")</f>
        <v/>
      </c>
      <c r="L2308" s="37" t="str">
        <f aca="false">IF(G2308=1,IF(B2308="",0,IF(J2308&lt;SeuilFugitive,1,0)),"")</f>
        <v/>
      </c>
      <c r="M2308" s="37" t="str">
        <f aca="false">IF(G2308=1,IF(B2308="",IF((Fin-A2308)*24&gt;SeuilFigee,1,0),IF(J2308&gt;SeuilFigee*3600,1,0)),"")</f>
        <v/>
      </c>
      <c r="N2308" s="0" t="str">
        <f aca="false">IF(G2308=1,IF(COUNTIF(H$2:H2308,H2308)=1,COUNTIF($H:$H,H2308),""),"")</f>
        <v/>
      </c>
      <c r="O2308" s="0" t="str">
        <f aca="false">IF(G2308=1,IF(COUNTIF(I$2:I2308,I2308)=1,COUNTIF($I:$I,I2308),""),"")</f>
        <v/>
      </c>
      <c r="P2308" s="38" t="str">
        <f aca="false">IF(G2308=1,IF(COUNTIFS(C$2:C2308,C2308,G$2:G2308,1)=1,COUNTIFS($C:$C,C2308,$G:$G,1)+ROW()/10000000,""),"")</f>
        <v/>
      </c>
      <c r="Q2308" s="0" t="str">
        <f aca="false">IF(K2308=1,IF(COUNTIFS(C$2:C2308,C2308,K$2:K2308,1)=1,1,0),"")</f>
        <v/>
      </c>
      <c r="R2308" s="0" t="str">
        <f aca="false">IF(M2308=1,IF(COUNTIFS(C$2:C2308,C2308,M$2:M2308,1)=1,1,0),"")</f>
        <v/>
      </c>
      <c r="S2308" s="0" t="str">
        <f aca="false">IF(L2308=1,IF(COUNTIFS(C$2:C2308,C2308,L$2:L2308,1)=1,1,0),"")</f>
        <v/>
      </c>
      <c r="T2308" s="38" t="str">
        <f aca="false">IF(N2308="","",N2308+ROW()/10000000)</f>
        <v/>
      </c>
      <c r="U2308" s="0" t="str">
        <f aca="false">IF(G2308=1,IF(B2308="",1,0),"")</f>
        <v/>
      </c>
    </row>
    <row r="2309" customFormat="false" ht="15" hidden="false" customHeight="false" outlineLevel="0" collapsed="false">
      <c r="A2309" s="35"/>
      <c r="B2309" s="35"/>
      <c r="G2309" s="0" t="str">
        <f aca="false">IF(A2309="","",IF(AND(A2309&gt;=Debut,A2309&lt;Fin),1,0))</f>
        <v/>
      </c>
      <c r="H2309" s="0" t="str">
        <f aca="false">IF(G2309=1,INT(ROUND((A2309-Debut)*86400,0)/600),"")</f>
        <v/>
      </c>
      <c r="I2309" s="0" t="str">
        <f aca="false">IF(G2309=1,INT(ROUND((A2309-Debut)*86400,0)/3600),"")</f>
        <v/>
      </c>
      <c r="J2309" s="0" t="str">
        <f aca="false">IF(OR(A2309="",B2309=""),"",ROUND((B2309-A2309)*86400,0))</f>
        <v/>
      </c>
      <c r="K2309" s="37" t="str">
        <f aca="false">IF(G2309=1,IF(COUNTIFS($C:$C,C2309,$G:$G,1,$A:$A,"&gt;="&amp;(A2309-FenetreInterm/86400),$A:$A,"&lt;="&amp;A2309)&gt;=NbInterm,1,0),"")</f>
        <v/>
      </c>
      <c r="L2309" s="37" t="str">
        <f aca="false">IF(G2309=1,IF(B2309="",0,IF(J2309&lt;SeuilFugitive,1,0)),"")</f>
        <v/>
      </c>
      <c r="M2309" s="37" t="str">
        <f aca="false">IF(G2309=1,IF(B2309="",IF((Fin-A2309)*24&gt;SeuilFigee,1,0),IF(J2309&gt;SeuilFigee*3600,1,0)),"")</f>
        <v/>
      </c>
      <c r="N2309" s="0" t="str">
        <f aca="false">IF(G2309=1,IF(COUNTIF(H$2:H2309,H2309)=1,COUNTIF($H:$H,H2309),""),"")</f>
        <v/>
      </c>
      <c r="O2309" s="0" t="str">
        <f aca="false">IF(G2309=1,IF(COUNTIF(I$2:I2309,I2309)=1,COUNTIF($I:$I,I2309),""),"")</f>
        <v/>
      </c>
      <c r="P2309" s="38" t="str">
        <f aca="false">IF(G2309=1,IF(COUNTIFS(C$2:C2309,C2309,G$2:G2309,1)=1,COUNTIFS($C:$C,C2309,$G:$G,1)+ROW()/10000000,""),"")</f>
        <v/>
      </c>
      <c r="Q2309" s="0" t="str">
        <f aca="false">IF(K2309=1,IF(COUNTIFS(C$2:C2309,C2309,K$2:K2309,1)=1,1,0),"")</f>
        <v/>
      </c>
      <c r="R2309" s="0" t="str">
        <f aca="false">IF(M2309=1,IF(COUNTIFS(C$2:C2309,C2309,M$2:M2309,1)=1,1,0),"")</f>
        <v/>
      </c>
      <c r="S2309" s="0" t="str">
        <f aca="false">IF(L2309=1,IF(COUNTIFS(C$2:C2309,C2309,L$2:L2309,1)=1,1,0),"")</f>
        <v/>
      </c>
      <c r="T2309" s="38" t="str">
        <f aca="false">IF(N2309="","",N2309+ROW()/10000000)</f>
        <v/>
      </c>
      <c r="U2309" s="0" t="str">
        <f aca="false">IF(G2309=1,IF(B2309="",1,0),"")</f>
        <v/>
      </c>
    </row>
    <row r="2310" customFormat="false" ht="15" hidden="false" customHeight="false" outlineLevel="0" collapsed="false">
      <c r="A2310" s="35"/>
      <c r="B2310" s="35"/>
      <c r="G2310" s="0" t="str">
        <f aca="false">IF(A2310="","",IF(AND(A2310&gt;=Debut,A2310&lt;Fin),1,0))</f>
        <v/>
      </c>
      <c r="H2310" s="0" t="str">
        <f aca="false">IF(G2310=1,INT(ROUND((A2310-Debut)*86400,0)/600),"")</f>
        <v/>
      </c>
      <c r="I2310" s="0" t="str">
        <f aca="false">IF(G2310=1,INT(ROUND((A2310-Debut)*86400,0)/3600),"")</f>
        <v/>
      </c>
      <c r="J2310" s="0" t="str">
        <f aca="false">IF(OR(A2310="",B2310=""),"",ROUND((B2310-A2310)*86400,0))</f>
        <v/>
      </c>
      <c r="K2310" s="37" t="str">
        <f aca="false">IF(G2310=1,IF(COUNTIFS($C:$C,C2310,$G:$G,1,$A:$A,"&gt;="&amp;(A2310-FenetreInterm/86400),$A:$A,"&lt;="&amp;A2310)&gt;=NbInterm,1,0),"")</f>
        <v/>
      </c>
      <c r="L2310" s="37" t="str">
        <f aca="false">IF(G2310=1,IF(B2310="",0,IF(J2310&lt;SeuilFugitive,1,0)),"")</f>
        <v/>
      </c>
      <c r="M2310" s="37" t="str">
        <f aca="false">IF(G2310=1,IF(B2310="",IF((Fin-A2310)*24&gt;SeuilFigee,1,0),IF(J2310&gt;SeuilFigee*3600,1,0)),"")</f>
        <v/>
      </c>
      <c r="N2310" s="0" t="str">
        <f aca="false">IF(G2310=1,IF(COUNTIF(H$2:H2310,H2310)=1,COUNTIF($H:$H,H2310),""),"")</f>
        <v/>
      </c>
      <c r="O2310" s="0" t="str">
        <f aca="false">IF(G2310=1,IF(COUNTIF(I$2:I2310,I2310)=1,COUNTIF($I:$I,I2310),""),"")</f>
        <v/>
      </c>
      <c r="P2310" s="38" t="str">
        <f aca="false">IF(G2310=1,IF(COUNTIFS(C$2:C2310,C2310,G$2:G2310,1)=1,COUNTIFS($C:$C,C2310,$G:$G,1)+ROW()/10000000,""),"")</f>
        <v/>
      </c>
      <c r="Q2310" s="0" t="str">
        <f aca="false">IF(K2310=1,IF(COUNTIFS(C$2:C2310,C2310,K$2:K2310,1)=1,1,0),"")</f>
        <v/>
      </c>
      <c r="R2310" s="0" t="str">
        <f aca="false">IF(M2310=1,IF(COUNTIFS(C$2:C2310,C2310,M$2:M2310,1)=1,1,0),"")</f>
        <v/>
      </c>
      <c r="S2310" s="0" t="str">
        <f aca="false">IF(L2310=1,IF(COUNTIFS(C$2:C2310,C2310,L$2:L2310,1)=1,1,0),"")</f>
        <v/>
      </c>
      <c r="T2310" s="38" t="str">
        <f aca="false">IF(N2310="","",N2310+ROW()/10000000)</f>
        <v/>
      </c>
      <c r="U2310" s="0" t="str">
        <f aca="false">IF(G2310=1,IF(B2310="",1,0),"")</f>
        <v/>
      </c>
    </row>
    <row r="2311" customFormat="false" ht="15" hidden="false" customHeight="false" outlineLevel="0" collapsed="false">
      <c r="A2311" s="35"/>
      <c r="B2311" s="35"/>
      <c r="G2311" s="0" t="str">
        <f aca="false">IF(A2311="","",IF(AND(A2311&gt;=Debut,A2311&lt;Fin),1,0))</f>
        <v/>
      </c>
      <c r="H2311" s="0" t="str">
        <f aca="false">IF(G2311=1,INT(ROUND((A2311-Debut)*86400,0)/600),"")</f>
        <v/>
      </c>
      <c r="I2311" s="0" t="str">
        <f aca="false">IF(G2311=1,INT(ROUND((A2311-Debut)*86400,0)/3600),"")</f>
        <v/>
      </c>
      <c r="J2311" s="0" t="str">
        <f aca="false">IF(OR(A2311="",B2311=""),"",ROUND((B2311-A2311)*86400,0))</f>
        <v/>
      </c>
      <c r="K2311" s="37" t="str">
        <f aca="false">IF(G2311=1,IF(COUNTIFS($C:$C,C2311,$G:$G,1,$A:$A,"&gt;="&amp;(A2311-FenetreInterm/86400),$A:$A,"&lt;="&amp;A2311)&gt;=NbInterm,1,0),"")</f>
        <v/>
      </c>
      <c r="L2311" s="37" t="str">
        <f aca="false">IF(G2311=1,IF(B2311="",0,IF(J2311&lt;SeuilFugitive,1,0)),"")</f>
        <v/>
      </c>
      <c r="M2311" s="37" t="str">
        <f aca="false">IF(G2311=1,IF(B2311="",IF((Fin-A2311)*24&gt;SeuilFigee,1,0),IF(J2311&gt;SeuilFigee*3600,1,0)),"")</f>
        <v/>
      </c>
      <c r="N2311" s="0" t="str">
        <f aca="false">IF(G2311=1,IF(COUNTIF(H$2:H2311,H2311)=1,COUNTIF($H:$H,H2311),""),"")</f>
        <v/>
      </c>
      <c r="O2311" s="0" t="str">
        <f aca="false">IF(G2311=1,IF(COUNTIF(I$2:I2311,I2311)=1,COUNTIF($I:$I,I2311),""),"")</f>
        <v/>
      </c>
      <c r="P2311" s="38" t="str">
        <f aca="false">IF(G2311=1,IF(COUNTIFS(C$2:C2311,C2311,G$2:G2311,1)=1,COUNTIFS($C:$C,C2311,$G:$G,1)+ROW()/10000000,""),"")</f>
        <v/>
      </c>
      <c r="Q2311" s="0" t="str">
        <f aca="false">IF(K2311=1,IF(COUNTIFS(C$2:C2311,C2311,K$2:K2311,1)=1,1,0),"")</f>
        <v/>
      </c>
      <c r="R2311" s="0" t="str">
        <f aca="false">IF(M2311=1,IF(COUNTIFS(C$2:C2311,C2311,M$2:M2311,1)=1,1,0),"")</f>
        <v/>
      </c>
      <c r="S2311" s="0" t="str">
        <f aca="false">IF(L2311=1,IF(COUNTIFS(C$2:C2311,C2311,L$2:L2311,1)=1,1,0),"")</f>
        <v/>
      </c>
      <c r="T2311" s="38" t="str">
        <f aca="false">IF(N2311="","",N2311+ROW()/10000000)</f>
        <v/>
      </c>
      <c r="U2311" s="0" t="str">
        <f aca="false">IF(G2311=1,IF(B2311="",1,0),"")</f>
        <v/>
      </c>
    </row>
    <row r="2312" customFormat="false" ht="15" hidden="false" customHeight="false" outlineLevel="0" collapsed="false">
      <c r="A2312" s="35"/>
      <c r="B2312" s="35"/>
      <c r="G2312" s="0" t="str">
        <f aca="false">IF(A2312="","",IF(AND(A2312&gt;=Debut,A2312&lt;Fin),1,0))</f>
        <v/>
      </c>
      <c r="H2312" s="0" t="str">
        <f aca="false">IF(G2312=1,INT(ROUND((A2312-Debut)*86400,0)/600),"")</f>
        <v/>
      </c>
      <c r="I2312" s="0" t="str">
        <f aca="false">IF(G2312=1,INT(ROUND((A2312-Debut)*86400,0)/3600),"")</f>
        <v/>
      </c>
      <c r="J2312" s="0" t="str">
        <f aca="false">IF(OR(A2312="",B2312=""),"",ROUND((B2312-A2312)*86400,0))</f>
        <v/>
      </c>
      <c r="K2312" s="37" t="str">
        <f aca="false">IF(G2312=1,IF(COUNTIFS($C:$C,C2312,$G:$G,1,$A:$A,"&gt;="&amp;(A2312-FenetreInterm/86400),$A:$A,"&lt;="&amp;A2312)&gt;=NbInterm,1,0),"")</f>
        <v/>
      </c>
      <c r="L2312" s="37" t="str">
        <f aca="false">IF(G2312=1,IF(B2312="",0,IF(J2312&lt;SeuilFugitive,1,0)),"")</f>
        <v/>
      </c>
      <c r="M2312" s="37" t="str">
        <f aca="false">IF(G2312=1,IF(B2312="",IF((Fin-A2312)*24&gt;SeuilFigee,1,0),IF(J2312&gt;SeuilFigee*3600,1,0)),"")</f>
        <v/>
      </c>
      <c r="N2312" s="0" t="str">
        <f aca="false">IF(G2312=1,IF(COUNTIF(H$2:H2312,H2312)=1,COUNTIF($H:$H,H2312),""),"")</f>
        <v/>
      </c>
      <c r="O2312" s="0" t="str">
        <f aca="false">IF(G2312=1,IF(COUNTIF(I$2:I2312,I2312)=1,COUNTIF($I:$I,I2312),""),"")</f>
        <v/>
      </c>
      <c r="P2312" s="38" t="str">
        <f aca="false">IF(G2312=1,IF(COUNTIFS(C$2:C2312,C2312,G$2:G2312,1)=1,COUNTIFS($C:$C,C2312,$G:$G,1)+ROW()/10000000,""),"")</f>
        <v/>
      </c>
      <c r="Q2312" s="0" t="str">
        <f aca="false">IF(K2312=1,IF(COUNTIFS(C$2:C2312,C2312,K$2:K2312,1)=1,1,0),"")</f>
        <v/>
      </c>
      <c r="R2312" s="0" t="str">
        <f aca="false">IF(M2312=1,IF(COUNTIFS(C$2:C2312,C2312,M$2:M2312,1)=1,1,0),"")</f>
        <v/>
      </c>
      <c r="S2312" s="0" t="str">
        <f aca="false">IF(L2312=1,IF(COUNTIFS(C$2:C2312,C2312,L$2:L2312,1)=1,1,0),"")</f>
        <v/>
      </c>
      <c r="T2312" s="38" t="str">
        <f aca="false">IF(N2312="","",N2312+ROW()/10000000)</f>
        <v/>
      </c>
      <c r="U2312" s="0" t="str">
        <f aca="false">IF(G2312=1,IF(B2312="",1,0),"")</f>
        <v/>
      </c>
    </row>
    <row r="2313" customFormat="false" ht="15" hidden="false" customHeight="false" outlineLevel="0" collapsed="false">
      <c r="A2313" s="35"/>
      <c r="B2313" s="35"/>
      <c r="G2313" s="0" t="str">
        <f aca="false">IF(A2313="","",IF(AND(A2313&gt;=Debut,A2313&lt;Fin),1,0))</f>
        <v/>
      </c>
      <c r="H2313" s="0" t="str">
        <f aca="false">IF(G2313=1,INT(ROUND((A2313-Debut)*86400,0)/600),"")</f>
        <v/>
      </c>
      <c r="I2313" s="0" t="str">
        <f aca="false">IF(G2313=1,INT(ROUND((A2313-Debut)*86400,0)/3600),"")</f>
        <v/>
      </c>
      <c r="J2313" s="0" t="str">
        <f aca="false">IF(OR(A2313="",B2313=""),"",ROUND((B2313-A2313)*86400,0))</f>
        <v/>
      </c>
      <c r="K2313" s="37" t="str">
        <f aca="false">IF(G2313=1,IF(COUNTIFS($C:$C,C2313,$G:$G,1,$A:$A,"&gt;="&amp;(A2313-FenetreInterm/86400),$A:$A,"&lt;="&amp;A2313)&gt;=NbInterm,1,0),"")</f>
        <v/>
      </c>
      <c r="L2313" s="37" t="str">
        <f aca="false">IF(G2313=1,IF(B2313="",0,IF(J2313&lt;SeuilFugitive,1,0)),"")</f>
        <v/>
      </c>
      <c r="M2313" s="37" t="str">
        <f aca="false">IF(G2313=1,IF(B2313="",IF((Fin-A2313)*24&gt;SeuilFigee,1,0),IF(J2313&gt;SeuilFigee*3600,1,0)),"")</f>
        <v/>
      </c>
      <c r="N2313" s="0" t="str">
        <f aca="false">IF(G2313=1,IF(COUNTIF(H$2:H2313,H2313)=1,COUNTIF($H:$H,H2313),""),"")</f>
        <v/>
      </c>
      <c r="O2313" s="0" t="str">
        <f aca="false">IF(G2313=1,IF(COUNTIF(I$2:I2313,I2313)=1,COUNTIF($I:$I,I2313),""),"")</f>
        <v/>
      </c>
      <c r="P2313" s="38" t="str">
        <f aca="false">IF(G2313=1,IF(COUNTIFS(C$2:C2313,C2313,G$2:G2313,1)=1,COUNTIFS($C:$C,C2313,$G:$G,1)+ROW()/10000000,""),"")</f>
        <v/>
      </c>
      <c r="Q2313" s="0" t="str">
        <f aca="false">IF(K2313=1,IF(COUNTIFS(C$2:C2313,C2313,K$2:K2313,1)=1,1,0),"")</f>
        <v/>
      </c>
      <c r="R2313" s="0" t="str">
        <f aca="false">IF(M2313=1,IF(COUNTIFS(C$2:C2313,C2313,M$2:M2313,1)=1,1,0),"")</f>
        <v/>
      </c>
      <c r="S2313" s="0" t="str">
        <f aca="false">IF(L2313=1,IF(COUNTIFS(C$2:C2313,C2313,L$2:L2313,1)=1,1,0),"")</f>
        <v/>
      </c>
      <c r="T2313" s="38" t="str">
        <f aca="false">IF(N2313="","",N2313+ROW()/10000000)</f>
        <v/>
      </c>
      <c r="U2313" s="0" t="str">
        <f aca="false">IF(G2313=1,IF(B2313="",1,0),"")</f>
        <v/>
      </c>
    </row>
    <row r="2314" customFormat="false" ht="15" hidden="false" customHeight="false" outlineLevel="0" collapsed="false">
      <c r="A2314" s="35"/>
      <c r="B2314" s="35"/>
      <c r="G2314" s="0" t="str">
        <f aca="false">IF(A2314="","",IF(AND(A2314&gt;=Debut,A2314&lt;Fin),1,0))</f>
        <v/>
      </c>
      <c r="H2314" s="0" t="str">
        <f aca="false">IF(G2314=1,INT(ROUND((A2314-Debut)*86400,0)/600),"")</f>
        <v/>
      </c>
      <c r="I2314" s="0" t="str">
        <f aca="false">IF(G2314=1,INT(ROUND((A2314-Debut)*86400,0)/3600),"")</f>
        <v/>
      </c>
      <c r="J2314" s="0" t="str">
        <f aca="false">IF(OR(A2314="",B2314=""),"",ROUND((B2314-A2314)*86400,0))</f>
        <v/>
      </c>
      <c r="K2314" s="37" t="str">
        <f aca="false">IF(G2314=1,IF(COUNTIFS($C:$C,C2314,$G:$G,1,$A:$A,"&gt;="&amp;(A2314-FenetreInterm/86400),$A:$A,"&lt;="&amp;A2314)&gt;=NbInterm,1,0),"")</f>
        <v/>
      </c>
      <c r="L2314" s="37" t="str">
        <f aca="false">IF(G2314=1,IF(B2314="",0,IF(J2314&lt;SeuilFugitive,1,0)),"")</f>
        <v/>
      </c>
      <c r="M2314" s="37" t="str">
        <f aca="false">IF(G2314=1,IF(B2314="",IF((Fin-A2314)*24&gt;SeuilFigee,1,0),IF(J2314&gt;SeuilFigee*3600,1,0)),"")</f>
        <v/>
      </c>
      <c r="N2314" s="0" t="str">
        <f aca="false">IF(G2314=1,IF(COUNTIF(H$2:H2314,H2314)=1,COUNTIF($H:$H,H2314),""),"")</f>
        <v/>
      </c>
      <c r="O2314" s="0" t="str">
        <f aca="false">IF(G2314=1,IF(COUNTIF(I$2:I2314,I2314)=1,COUNTIF($I:$I,I2314),""),"")</f>
        <v/>
      </c>
      <c r="P2314" s="38" t="str">
        <f aca="false">IF(G2314=1,IF(COUNTIFS(C$2:C2314,C2314,G$2:G2314,1)=1,COUNTIFS($C:$C,C2314,$G:$G,1)+ROW()/10000000,""),"")</f>
        <v/>
      </c>
      <c r="Q2314" s="0" t="str">
        <f aca="false">IF(K2314=1,IF(COUNTIFS(C$2:C2314,C2314,K$2:K2314,1)=1,1,0),"")</f>
        <v/>
      </c>
      <c r="R2314" s="0" t="str">
        <f aca="false">IF(M2314=1,IF(COUNTIFS(C$2:C2314,C2314,M$2:M2314,1)=1,1,0),"")</f>
        <v/>
      </c>
      <c r="S2314" s="0" t="str">
        <f aca="false">IF(L2314=1,IF(COUNTIFS(C$2:C2314,C2314,L$2:L2314,1)=1,1,0),"")</f>
        <v/>
      </c>
      <c r="T2314" s="38" t="str">
        <f aca="false">IF(N2314="","",N2314+ROW()/10000000)</f>
        <v/>
      </c>
      <c r="U2314" s="0" t="str">
        <f aca="false">IF(G2314=1,IF(B2314="",1,0),"")</f>
        <v/>
      </c>
    </row>
    <row r="2315" customFormat="false" ht="15" hidden="false" customHeight="false" outlineLevel="0" collapsed="false">
      <c r="A2315" s="35"/>
      <c r="B2315" s="35"/>
      <c r="G2315" s="0" t="str">
        <f aca="false">IF(A2315="","",IF(AND(A2315&gt;=Debut,A2315&lt;Fin),1,0))</f>
        <v/>
      </c>
      <c r="H2315" s="0" t="str">
        <f aca="false">IF(G2315=1,INT(ROUND((A2315-Debut)*86400,0)/600),"")</f>
        <v/>
      </c>
      <c r="I2315" s="0" t="str">
        <f aca="false">IF(G2315=1,INT(ROUND((A2315-Debut)*86400,0)/3600),"")</f>
        <v/>
      </c>
      <c r="J2315" s="0" t="str">
        <f aca="false">IF(OR(A2315="",B2315=""),"",ROUND((B2315-A2315)*86400,0))</f>
        <v/>
      </c>
      <c r="K2315" s="37" t="str">
        <f aca="false">IF(G2315=1,IF(COUNTIFS($C:$C,C2315,$G:$G,1,$A:$A,"&gt;="&amp;(A2315-FenetreInterm/86400),$A:$A,"&lt;="&amp;A2315)&gt;=NbInterm,1,0),"")</f>
        <v/>
      </c>
      <c r="L2315" s="37" t="str">
        <f aca="false">IF(G2315=1,IF(B2315="",0,IF(J2315&lt;SeuilFugitive,1,0)),"")</f>
        <v/>
      </c>
      <c r="M2315" s="37" t="str">
        <f aca="false">IF(G2315=1,IF(B2315="",IF((Fin-A2315)*24&gt;SeuilFigee,1,0),IF(J2315&gt;SeuilFigee*3600,1,0)),"")</f>
        <v/>
      </c>
      <c r="N2315" s="0" t="str">
        <f aca="false">IF(G2315=1,IF(COUNTIF(H$2:H2315,H2315)=1,COUNTIF($H:$H,H2315),""),"")</f>
        <v/>
      </c>
      <c r="O2315" s="0" t="str">
        <f aca="false">IF(G2315=1,IF(COUNTIF(I$2:I2315,I2315)=1,COUNTIF($I:$I,I2315),""),"")</f>
        <v/>
      </c>
      <c r="P2315" s="38" t="str">
        <f aca="false">IF(G2315=1,IF(COUNTIFS(C$2:C2315,C2315,G$2:G2315,1)=1,COUNTIFS($C:$C,C2315,$G:$G,1)+ROW()/10000000,""),"")</f>
        <v/>
      </c>
      <c r="Q2315" s="0" t="str">
        <f aca="false">IF(K2315=1,IF(COUNTIFS(C$2:C2315,C2315,K$2:K2315,1)=1,1,0),"")</f>
        <v/>
      </c>
      <c r="R2315" s="0" t="str">
        <f aca="false">IF(M2315=1,IF(COUNTIFS(C$2:C2315,C2315,M$2:M2315,1)=1,1,0),"")</f>
        <v/>
      </c>
      <c r="S2315" s="0" t="str">
        <f aca="false">IF(L2315=1,IF(COUNTIFS(C$2:C2315,C2315,L$2:L2315,1)=1,1,0),"")</f>
        <v/>
      </c>
      <c r="T2315" s="38" t="str">
        <f aca="false">IF(N2315="","",N2315+ROW()/10000000)</f>
        <v/>
      </c>
      <c r="U2315" s="0" t="str">
        <f aca="false">IF(G2315=1,IF(B2315="",1,0),"")</f>
        <v/>
      </c>
    </row>
    <row r="2316" customFormat="false" ht="15" hidden="false" customHeight="false" outlineLevel="0" collapsed="false">
      <c r="A2316" s="35"/>
      <c r="B2316" s="35"/>
      <c r="G2316" s="0" t="str">
        <f aca="false">IF(A2316="","",IF(AND(A2316&gt;=Debut,A2316&lt;Fin),1,0))</f>
        <v/>
      </c>
      <c r="H2316" s="0" t="str">
        <f aca="false">IF(G2316=1,INT(ROUND((A2316-Debut)*86400,0)/600),"")</f>
        <v/>
      </c>
      <c r="I2316" s="0" t="str">
        <f aca="false">IF(G2316=1,INT(ROUND((A2316-Debut)*86400,0)/3600),"")</f>
        <v/>
      </c>
      <c r="J2316" s="0" t="str">
        <f aca="false">IF(OR(A2316="",B2316=""),"",ROUND((B2316-A2316)*86400,0))</f>
        <v/>
      </c>
      <c r="K2316" s="37" t="str">
        <f aca="false">IF(G2316=1,IF(COUNTIFS($C:$C,C2316,$G:$G,1,$A:$A,"&gt;="&amp;(A2316-FenetreInterm/86400),$A:$A,"&lt;="&amp;A2316)&gt;=NbInterm,1,0),"")</f>
        <v/>
      </c>
      <c r="L2316" s="37" t="str">
        <f aca="false">IF(G2316=1,IF(B2316="",0,IF(J2316&lt;SeuilFugitive,1,0)),"")</f>
        <v/>
      </c>
      <c r="M2316" s="37" t="str">
        <f aca="false">IF(G2316=1,IF(B2316="",IF((Fin-A2316)*24&gt;SeuilFigee,1,0),IF(J2316&gt;SeuilFigee*3600,1,0)),"")</f>
        <v/>
      </c>
      <c r="N2316" s="0" t="str">
        <f aca="false">IF(G2316=1,IF(COUNTIF(H$2:H2316,H2316)=1,COUNTIF($H:$H,H2316),""),"")</f>
        <v/>
      </c>
      <c r="O2316" s="0" t="str">
        <f aca="false">IF(G2316=1,IF(COUNTIF(I$2:I2316,I2316)=1,COUNTIF($I:$I,I2316),""),"")</f>
        <v/>
      </c>
      <c r="P2316" s="38" t="str">
        <f aca="false">IF(G2316=1,IF(COUNTIFS(C$2:C2316,C2316,G$2:G2316,1)=1,COUNTIFS($C:$C,C2316,$G:$G,1)+ROW()/10000000,""),"")</f>
        <v/>
      </c>
      <c r="Q2316" s="0" t="str">
        <f aca="false">IF(K2316=1,IF(COUNTIFS(C$2:C2316,C2316,K$2:K2316,1)=1,1,0),"")</f>
        <v/>
      </c>
      <c r="R2316" s="0" t="str">
        <f aca="false">IF(M2316=1,IF(COUNTIFS(C$2:C2316,C2316,M$2:M2316,1)=1,1,0),"")</f>
        <v/>
      </c>
      <c r="S2316" s="0" t="str">
        <f aca="false">IF(L2316=1,IF(COUNTIFS(C$2:C2316,C2316,L$2:L2316,1)=1,1,0),"")</f>
        <v/>
      </c>
      <c r="T2316" s="38" t="str">
        <f aca="false">IF(N2316="","",N2316+ROW()/10000000)</f>
        <v/>
      </c>
      <c r="U2316" s="0" t="str">
        <f aca="false">IF(G2316=1,IF(B2316="",1,0),"")</f>
        <v/>
      </c>
    </row>
    <row r="2317" customFormat="false" ht="15" hidden="false" customHeight="false" outlineLevel="0" collapsed="false">
      <c r="A2317" s="35"/>
      <c r="B2317" s="35"/>
      <c r="G2317" s="0" t="str">
        <f aca="false">IF(A2317="","",IF(AND(A2317&gt;=Debut,A2317&lt;Fin),1,0))</f>
        <v/>
      </c>
      <c r="H2317" s="0" t="str">
        <f aca="false">IF(G2317=1,INT(ROUND((A2317-Debut)*86400,0)/600),"")</f>
        <v/>
      </c>
      <c r="I2317" s="0" t="str">
        <f aca="false">IF(G2317=1,INT(ROUND((A2317-Debut)*86400,0)/3600),"")</f>
        <v/>
      </c>
      <c r="J2317" s="0" t="str">
        <f aca="false">IF(OR(A2317="",B2317=""),"",ROUND((B2317-A2317)*86400,0))</f>
        <v/>
      </c>
      <c r="K2317" s="37" t="str">
        <f aca="false">IF(G2317=1,IF(COUNTIFS($C:$C,C2317,$G:$G,1,$A:$A,"&gt;="&amp;(A2317-FenetreInterm/86400),$A:$A,"&lt;="&amp;A2317)&gt;=NbInterm,1,0),"")</f>
        <v/>
      </c>
      <c r="L2317" s="37" t="str">
        <f aca="false">IF(G2317=1,IF(B2317="",0,IF(J2317&lt;SeuilFugitive,1,0)),"")</f>
        <v/>
      </c>
      <c r="M2317" s="37" t="str">
        <f aca="false">IF(G2317=1,IF(B2317="",IF((Fin-A2317)*24&gt;SeuilFigee,1,0),IF(J2317&gt;SeuilFigee*3600,1,0)),"")</f>
        <v/>
      </c>
      <c r="N2317" s="0" t="str">
        <f aca="false">IF(G2317=1,IF(COUNTIF(H$2:H2317,H2317)=1,COUNTIF($H:$H,H2317),""),"")</f>
        <v/>
      </c>
      <c r="O2317" s="0" t="str">
        <f aca="false">IF(G2317=1,IF(COUNTIF(I$2:I2317,I2317)=1,COUNTIF($I:$I,I2317),""),"")</f>
        <v/>
      </c>
      <c r="P2317" s="38" t="str">
        <f aca="false">IF(G2317=1,IF(COUNTIFS(C$2:C2317,C2317,G$2:G2317,1)=1,COUNTIFS($C:$C,C2317,$G:$G,1)+ROW()/10000000,""),"")</f>
        <v/>
      </c>
      <c r="Q2317" s="0" t="str">
        <f aca="false">IF(K2317=1,IF(COUNTIFS(C$2:C2317,C2317,K$2:K2317,1)=1,1,0),"")</f>
        <v/>
      </c>
      <c r="R2317" s="0" t="str">
        <f aca="false">IF(M2317=1,IF(COUNTIFS(C$2:C2317,C2317,M$2:M2317,1)=1,1,0),"")</f>
        <v/>
      </c>
      <c r="S2317" s="0" t="str">
        <f aca="false">IF(L2317=1,IF(COUNTIFS(C$2:C2317,C2317,L$2:L2317,1)=1,1,0),"")</f>
        <v/>
      </c>
      <c r="T2317" s="38" t="str">
        <f aca="false">IF(N2317="","",N2317+ROW()/10000000)</f>
        <v/>
      </c>
      <c r="U2317" s="0" t="str">
        <f aca="false">IF(G2317=1,IF(B2317="",1,0),"")</f>
        <v/>
      </c>
    </row>
    <row r="2318" customFormat="false" ht="15" hidden="false" customHeight="false" outlineLevel="0" collapsed="false">
      <c r="A2318" s="35"/>
      <c r="B2318" s="35"/>
      <c r="G2318" s="0" t="str">
        <f aca="false">IF(A2318="","",IF(AND(A2318&gt;=Debut,A2318&lt;Fin),1,0))</f>
        <v/>
      </c>
      <c r="H2318" s="0" t="str">
        <f aca="false">IF(G2318=1,INT(ROUND((A2318-Debut)*86400,0)/600),"")</f>
        <v/>
      </c>
      <c r="I2318" s="0" t="str">
        <f aca="false">IF(G2318=1,INT(ROUND((A2318-Debut)*86400,0)/3600),"")</f>
        <v/>
      </c>
      <c r="J2318" s="0" t="str">
        <f aca="false">IF(OR(A2318="",B2318=""),"",ROUND((B2318-A2318)*86400,0))</f>
        <v/>
      </c>
      <c r="K2318" s="37" t="str">
        <f aca="false">IF(G2318=1,IF(COUNTIFS($C:$C,C2318,$G:$G,1,$A:$A,"&gt;="&amp;(A2318-FenetreInterm/86400),$A:$A,"&lt;="&amp;A2318)&gt;=NbInterm,1,0),"")</f>
        <v/>
      </c>
      <c r="L2318" s="37" t="str">
        <f aca="false">IF(G2318=1,IF(B2318="",0,IF(J2318&lt;SeuilFugitive,1,0)),"")</f>
        <v/>
      </c>
      <c r="M2318" s="37" t="str">
        <f aca="false">IF(G2318=1,IF(B2318="",IF((Fin-A2318)*24&gt;SeuilFigee,1,0),IF(J2318&gt;SeuilFigee*3600,1,0)),"")</f>
        <v/>
      </c>
      <c r="N2318" s="0" t="str">
        <f aca="false">IF(G2318=1,IF(COUNTIF(H$2:H2318,H2318)=1,COUNTIF($H:$H,H2318),""),"")</f>
        <v/>
      </c>
      <c r="O2318" s="0" t="str">
        <f aca="false">IF(G2318=1,IF(COUNTIF(I$2:I2318,I2318)=1,COUNTIF($I:$I,I2318),""),"")</f>
        <v/>
      </c>
      <c r="P2318" s="38" t="str">
        <f aca="false">IF(G2318=1,IF(COUNTIFS(C$2:C2318,C2318,G$2:G2318,1)=1,COUNTIFS($C:$C,C2318,$G:$G,1)+ROW()/10000000,""),"")</f>
        <v/>
      </c>
      <c r="Q2318" s="0" t="str">
        <f aca="false">IF(K2318=1,IF(COUNTIFS(C$2:C2318,C2318,K$2:K2318,1)=1,1,0),"")</f>
        <v/>
      </c>
      <c r="R2318" s="0" t="str">
        <f aca="false">IF(M2318=1,IF(COUNTIFS(C$2:C2318,C2318,M$2:M2318,1)=1,1,0),"")</f>
        <v/>
      </c>
      <c r="S2318" s="0" t="str">
        <f aca="false">IF(L2318=1,IF(COUNTIFS(C$2:C2318,C2318,L$2:L2318,1)=1,1,0),"")</f>
        <v/>
      </c>
      <c r="T2318" s="38" t="str">
        <f aca="false">IF(N2318="","",N2318+ROW()/10000000)</f>
        <v/>
      </c>
      <c r="U2318" s="0" t="str">
        <f aca="false">IF(G2318=1,IF(B2318="",1,0),"")</f>
        <v/>
      </c>
    </row>
    <row r="2319" customFormat="false" ht="15" hidden="false" customHeight="false" outlineLevel="0" collapsed="false">
      <c r="A2319" s="35"/>
      <c r="B2319" s="35"/>
      <c r="G2319" s="0" t="str">
        <f aca="false">IF(A2319="","",IF(AND(A2319&gt;=Debut,A2319&lt;Fin),1,0))</f>
        <v/>
      </c>
      <c r="H2319" s="0" t="str">
        <f aca="false">IF(G2319=1,INT(ROUND((A2319-Debut)*86400,0)/600),"")</f>
        <v/>
      </c>
      <c r="I2319" s="0" t="str">
        <f aca="false">IF(G2319=1,INT(ROUND((A2319-Debut)*86400,0)/3600),"")</f>
        <v/>
      </c>
      <c r="J2319" s="0" t="str">
        <f aca="false">IF(OR(A2319="",B2319=""),"",ROUND((B2319-A2319)*86400,0))</f>
        <v/>
      </c>
      <c r="K2319" s="37" t="str">
        <f aca="false">IF(G2319=1,IF(COUNTIFS($C:$C,C2319,$G:$G,1,$A:$A,"&gt;="&amp;(A2319-FenetreInterm/86400),$A:$A,"&lt;="&amp;A2319)&gt;=NbInterm,1,0),"")</f>
        <v/>
      </c>
      <c r="L2319" s="37" t="str">
        <f aca="false">IF(G2319=1,IF(B2319="",0,IF(J2319&lt;SeuilFugitive,1,0)),"")</f>
        <v/>
      </c>
      <c r="M2319" s="37" t="str">
        <f aca="false">IF(G2319=1,IF(B2319="",IF((Fin-A2319)*24&gt;SeuilFigee,1,0),IF(J2319&gt;SeuilFigee*3600,1,0)),"")</f>
        <v/>
      </c>
      <c r="N2319" s="0" t="str">
        <f aca="false">IF(G2319=1,IF(COUNTIF(H$2:H2319,H2319)=1,COUNTIF($H:$H,H2319),""),"")</f>
        <v/>
      </c>
      <c r="O2319" s="0" t="str">
        <f aca="false">IF(G2319=1,IF(COUNTIF(I$2:I2319,I2319)=1,COUNTIF($I:$I,I2319),""),"")</f>
        <v/>
      </c>
      <c r="P2319" s="38" t="str">
        <f aca="false">IF(G2319=1,IF(COUNTIFS(C$2:C2319,C2319,G$2:G2319,1)=1,COUNTIFS($C:$C,C2319,$G:$G,1)+ROW()/10000000,""),"")</f>
        <v/>
      </c>
      <c r="Q2319" s="0" t="str">
        <f aca="false">IF(K2319=1,IF(COUNTIFS(C$2:C2319,C2319,K$2:K2319,1)=1,1,0),"")</f>
        <v/>
      </c>
      <c r="R2319" s="0" t="str">
        <f aca="false">IF(M2319=1,IF(COUNTIFS(C$2:C2319,C2319,M$2:M2319,1)=1,1,0),"")</f>
        <v/>
      </c>
      <c r="S2319" s="0" t="str">
        <f aca="false">IF(L2319=1,IF(COUNTIFS(C$2:C2319,C2319,L$2:L2319,1)=1,1,0),"")</f>
        <v/>
      </c>
      <c r="T2319" s="38" t="str">
        <f aca="false">IF(N2319="","",N2319+ROW()/10000000)</f>
        <v/>
      </c>
      <c r="U2319" s="0" t="str">
        <f aca="false">IF(G2319=1,IF(B2319="",1,0),"")</f>
        <v/>
      </c>
    </row>
    <row r="2320" customFormat="false" ht="15" hidden="false" customHeight="false" outlineLevel="0" collapsed="false">
      <c r="A2320" s="35"/>
      <c r="B2320" s="35"/>
      <c r="G2320" s="0" t="str">
        <f aca="false">IF(A2320="","",IF(AND(A2320&gt;=Debut,A2320&lt;Fin),1,0))</f>
        <v/>
      </c>
      <c r="H2320" s="0" t="str">
        <f aca="false">IF(G2320=1,INT(ROUND((A2320-Debut)*86400,0)/600),"")</f>
        <v/>
      </c>
      <c r="I2320" s="0" t="str">
        <f aca="false">IF(G2320=1,INT(ROUND((A2320-Debut)*86400,0)/3600),"")</f>
        <v/>
      </c>
      <c r="J2320" s="0" t="str">
        <f aca="false">IF(OR(A2320="",B2320=""),"",ROUND((B2320-A2320)*86400,0))</f>
        <v/>
      </c>
      <c r="K2320" s="37" t="str">
        <f aca="false">IF(G2320=1,IF(COUNTIFS($C:$C,C2320,$G:$G,1,$A:$A,"&gt;="&amp;(A2320-FenetreInterm/86400),$A:$A,"&lt;="&amp;A2320)&gt;=NbInterm,1,0),"")</f>
        <v/>
      </c>
      <c r="L2320" s="37" t="str">
        <f aca="false">IF(G2320=1,IF(B2320="",0,IF(J2320&lt;SeuilFugitive,1,0)),"")</f>
        <v/>
      </c>
      <c r="M2320" s="37" t="str">
        <f aca="false">IF(G2320=1,IF(B2320="",IF((Fin-A2320)*24&gt;SeuilFigee,1,0),IF(J2320&gt;SeuilFigee*3600,1,0)),"")</f>
        <v/>
      </c>
      <c r="N2320" s="0" t="str">
        <f aca="false">IF(G2320=1,IF(COUNTIF(H$2:H2320,H2320)=1,COUNTIF($H:$H,H2320),""),"")</f>
        <v/>
      </c>
      <c r="O2320" s="0" t="str">
        <f aca="false">IF(G2320=1,IF(COUNTIF(I$2:I2320,I2320)=1,COUNTIF($I:$I,I2320),""),"")</f>
        <v/>
      </c>
      <c r="P2320" s="38" t="str">
        <f aca="false">IF(G2320=1,IF(COUNTIFS(C$2:C2320,C2320,G$2:G2320,1)=1,COUNTIFS($C:$C,C2320,$G:$G,1)+ROW()/10000000,""),"")</f>
        <v/>
      </c>
      <c r="Q2320" s="0" t="str">
        <f aca="false">IF(K2320=1,IF(COUNTIFS(C$2:C2320,C2320,K$2:K2320,1)=1,1,0),"")</f>
        <v/>
      </c>
      <c r="R2320" s="0" t="str">
        <f aca="false">IF(M2320=1,IF(COUNTIFS(C$2:C2320,C2320,M$2:M2320,1)=1,1,0),"")</f>
        <v/>
      </c>
      <c r="S2320" s="0" t="str">
        <f aca="false">IF(L2320=1,IF(COUNTIFS(C$2:C2320,C2320,L$2:L2320,1)=1,1,0),"")</f>
        <v/>
      </c>
      <c r="T2320" s="38" t="str">
        <f aca="false">IF(N2320="","",N2320+ROW()/10000000)</f>
        <v/>
      </c>
      <c r="U2320" s="0" t="str">
        <f aca="false">IF(G2320=1,IF(B2320="",1,0),"")</f>
        <v/>
      </c>
    </row>
    <row r="2321" customFormat="false" ht="15" hidden="false" customHeight="false" outlineLevel="0" collapsed="false">
      <c r="A2321" s="35"/>
      <c r="B2321" s="35"/>
      <c r="G2321" s="0" t="str">
        <f aca="false">IF(A2321="","",IF(AND(A2321&gt;=Debut,A2321&lt;Fin),1,0))</f>
        <v/>
      </c>
      <c r="H2321" s="0" t="str">
        <f aca="false">IF(G2321=1,INT(ROUND((A2321-Debut)*86400,0)/600),"")</f>
        <v/>
      </c>
      <c r="I2321" s="0" t="str">
        <f aca="false">IF(G2321=1,INT(ROUND((A2321-Debut)*86400,0)/3600),"")</f>
        <v/>
      </c>
      <c r="J2321" s="0" t="str">
        <f aca="false">IF(OR(A2321="",B2321=""),"",ROUND((B2321-A2321)*86400,0))</f>
        <v/>
      </c>
      <c r="K2321" s="37" t="str">
        <f aca="false">IF(G2321=1,IF(COUNTIFS($C:$C,C2321,$G:$G,1,$A:$A,"&gt;="&amp;(A2321-FenetreInterm/86400),$A:$A,"&lt;="&amp;A2321)&gt;=NbInterm,1,0),"")</f>
        <v/>
      </c>
      <c r="L2321" s="37" t="str">
        <f aca="false">IF(G2321=1,IF(B2321="",0,IF(J2321&lt;SeuilFugitive,1,0)),"")</f>
        <v/>
      </c>
      <c r="M2321" s="37" t="str">
        <f aca="false">IF(G2321=1,IF(B2321="",IF((Fin-A2321)*24&gt;SeuilFigee,1,0),IF(J2321&gt;SeuilFigee*3600,1,0)),"")</f>
        <v/>
      </c>
      <c r="N2321" s="0" t="str">
        <f aca="false">IF(G2321=1,IF(COUNTIF(H$2:H2321,H2321)=1,COUNTIF($H:$H,H2321),""),"")</f>
        <v/>
      </c>
      <c r="O2321" s="0" t="str">
        <f aca="false">IF(G2321=1,IF(COUNTIF(I$2:I2321,I2321)=1,COUNTIF($I:$I,I2321),""),"")</f>
        <v/>
      </c>
      <c r="P2321" s="38" t="str">
        <f aca="false">IF(G2321=1,IF(COUNTIFS(C$2:C2321,C2321,G$2:G2321,1)=1,COUNTIFS($C:$C,C2321,$G:$G,1)+ROW()/10000000,""),"")</f>
        <v/>
      </c>
      <c r="Q2321" s="0" t="str">
        <f aca="false">IF(K2321=1,IF(COUNTIFS(C$2:C2321,C2321,K$2:K2321,1)=1,1,0),"")</f>
        <v/>
      </c>
      <c r="R2321" s="0" t="str">
        <f aca="false">IF(M2321=1,IF(COUNTIFS(C$2:C2321,C2321,M$2:M2321,1)=1,1,0),"")</f>
        <v/>
      </c>
      <c r="S2321" s="0" t="str">
        <f aca="false">IF(L2321=1,IF(COUNTIFS(C$2:C2321,C2321,L$2:L2321,1)=1,1,0),"")</f>
        <v/>
      </c>
      <c r="T2321" s="38" t="str">
        <f aca="false">IF(N2321="","",N2321+ROW()/10000000)</f>
        <v/>
      </c>
      <c r="U2321" s="0" t="str">
        <f aca="false">IF(G2321=1,IF(B2321="",1,0),"")</f>
        <v/>
      </c>
    </row>
    <row r="2322" customFormat="false" ht="15" hidden="false" customHeight="false" outlineLevel="0" collapsed="false">
      <c r="A2322" s="35"/>
      <c r="B2322" s="35"/>
      <c r="G2322" s="0" t="str">
        <f aca="false">IF(A2322="","",IF(AND(A2322&gt;=Debut,A2322&lt;Fin),1,0))</f>
        <v/>
      </c>
      <c r="H2322" s="0" t="str">
        <f aca="false">IF(G2322=1,INT(ROUND((A2322-Debut)*86400,0)/600),"")</f>
        <v/>
      </c>
      <c r="I2322" s="0" t="str">
        <f aca="false">IF(G2322=1,INT(ROUND((A2322-Debut)*86400,0)/3600),"")</f>
        <v/>
      </c>
      <c r="J2322" s="0" t="str">
        <f aca="false">IF(OR(A2322="",B2322=""),"",ROUND((B2322-A2322)*86400,0))</f>
        <v/>
      </c>
      <c r="K2322" s="37" t="str">
        <f aca="false">IF(G2322=1,IF(COUNTIFS($C:$C,C2322,$G:$G,1,$A:$A,"&gt;="&amp;(A2322-FenetreInterm/86400),$A:$A,"&lt;="&amp;A2322)&gt;=NbInterm,1,0),"")</f>
        <v/>
      </c>
      <c r="L2322" s="37" t="str">
        <f aca="false">IF(G2322=1,IF(B2322="",0,IF(J2322&lt;SeuilFugitive,1,0)),"")</f>
        <v/>
      </c>
      <c r="M2322" s="37" t="str">
        <f aca="false">IF(G2322=1,IF(B2322="",IF((Fin-A2322)*24&gt;SeuilFigee,1,0),IF(J2322&gt;SeuilFigee*3600,1,0)),"")</f>
        <v/>
      </c>
      <c r="N2322" s="0" t="str">
        <f aca="false">IF(G2322=1,IF(COUNTIF(H$2:H2322,H2322)=1,COUNTIF($H:$H,H2322),""),"")</f>
        <v/>
      </c>
      <c r="O2322" s="0" t="str">
        <f aca="false">IF(G2322=1,IF(COUNTIF(I$2:I2322,I2322)=1,COUNTIF($I:$I,I2322),""),"")</f>
        <v/>
      </c>
      <c r="P2322" s="38" t="str">
        <f aca="false">IF(G2322=1,IF(COUNTIFS(C$2:C2322,C2322,G$2:G2322,1)=1,COUNTIFS($C:$C,C2322,$G:$G,1)+ROW()/10000000,""),"")</f>
        <v/>
      </c>
      <c r="Q2322" s="0" t="str">
        <f aca="false">IF(K2322=1,IF(COUNTIFS(C$2:C2322,C2322,K$2:K2322,1)=1,1,0),"")</f>
        <v/>
      </c>
      <c r="R2322" s="0" t="str">
        <f aca="false">IF(M2322=1,IF(COUNTIFS(C$2:C2322,C2322,M$2:M2322,1)=1,1,0),"")</f>
        <v/>
      </c>
      <c r="S2322" s="0" t="str">
        <f aca="false">IF(L2322=1,IF(COUNTIFS(C$2:C2322,C2322,L$2:L2322,1)=1,1,0),"")</f>
        <v/>
      </c>
      <c r="T2322" s="38" t="str">
        <f aca="false">IF(N2322="","",N2322+ROW()/10000000)</f>
        <v/>
      </c>
      <c r="U2322" s="0" t="str">
        <f aca="false">IF(G2322=1,IF(B2322="",1,0),"")</f>
        <v/>
      </c>
    </row>
    <row r="2323" customFormat="false" ht="15" hidden="false" customHeight="false" outlineLevel="0" collapsed="false">
      <c r="A2323" s="35"/>
      <c r="B2323" s="35"/>
      <c r="G2323" s="0" t="str">
        <f aca="false">IF(A2323="","",IF(AND(A2323&gt;=Debut,A2323&lt;Fin),1,0))</f>
        <v/>
      </c>
      <c r="H2323" s="0" t="str">
        <f aca="false">IF(G2323=1,INT(ROUND((A2323-Debut)*86400,0)/600),"")</f>
        <v/>
      </c>
      <c r="I2323" s="0" t="str">
        <f aca="false">IF(G2323=1,INT(ROUND((A2323-Debut)*86400,0)/3600),"")</f>
        <v/>
      </c>
      <c r="J2323" s="0" t="str">
        <f aca="false">IF(OR(A2323="",B2323=""),"",ROUND((B2323-A2323)*86400,0))</f>
        <v/>
      </c>
      <c r="K2323" s="37" t="str">
        <f aca="false">IF(G2323=1,IF(COUNTIFS($C:$C,C2323,$G:$G,1,$A:$A,"&gt;="&amp;(A2323-FenetreInterm/86400),$A:$A,"&lt;="&amp;A2323)&gt;=NbInterm,1,0),"")</f>
        <v/>
      </c>
      <c r="L2323" s="37" t="str">
        <f aca="false">IF(G2323=1,IF(B2323="",0,IF(J2323&lt;SeuilFugitive,1,0)),"")</f>
        <v/>
      </c>
      <c r="M2323" s="37" t="str">
        <f aca="false">IF(G2323=1,IF(B2323="",IF((Fin-A2323)*24&gt;SeuilFigee,1,0),IF(J2323&gt;SeuilFigee*3600,1,0)),"")</f>
        <v/>
      </c>
      <c r="N2323" s="0" t="str">
        <f aca="false">IF(G2323=1,IF(COUNTIF(H$2:H2323,H2323)=1,COUNTIF($H:$H,H2323),""),"")</f>
        <v/>
      </c>
      <c r="O2323" s="0" t="str">
        <f aca="false">IF(G2323=1,IF(COUNTIF(I$2:I2323,I2323)=1,COUNTIF($I:$I,I2323),""),"")</f>
        <v/>
      </c>
      <c r="P2323" s="38" t="str">
        <f aca="false">IF(G2323=1,IF(COUNTIFS(C$2:C2323,C2323,G$2:G2323,1)=1,COUNTIFS($C:$C,C2323,$G:$G,1)+ROW()/10000000,""),"")</f>
        <v/>
      </c>
      <c r="Q2323" s="0" t="str">
        <f aca="false">IF(K2323=1,IF(COUNTIFS(C$2:C2323,C2323,K$2:K2323,1)=1,1,0),"")</f>
        <v/>
      </c>
      <c r="R2323" s="0" t="str">
        <f aca="false">IF(M2323=1,IF(COUNTIFS(C$2:C2323,C2323,M$2:M2323,1)=1,1,0),"")</f>
        <v/>
      </c>
      <c r="S2323" s="0" t="str">
        <f aca="false">IF(L2323=1,IF(COUNTIFS(C$2:C2323,C2323,L$2:L2323,1)=1,1,0),"")</f>
        <v/>
      </c>
      <c r="T2323" s="38" t="str">
        <f aca="false">IF(N2323="","",N2323+ROW()/10000000)</f>
        <v/>
      </c>
      <c r="U2323" s="0" t="str">
        <f aca="false">IF(G2323=1,IF(B2323="",1,0),"")</f>
        <v/>
      </c>
    </row>
    <row r="2324" customFormat="false" ht="15" hidden="false" customHeight="false" outlineLevel="0" collapsed="false">
      <c r="A2324" s="35"/>
      <c r="B2324" s="35"/>
      <c r="G2324" s="0" t="str">
        <f aca="false">IF(A2324="","",IF(AND(A2324&gt;=Debut,A2324&lt;Fin),1,0))</f>
        <v/>
      </c>
      <c r="H2324" s="0" t="str">
        <f aca="false">IF(G2324=1,INT(ROUND((A2324-Debut)*86400,0)/600),"")</f>
        <v/>
      </c>
      <c r="I2324" s="0" t="str">
        <f aca="false">IF(G2324=1,INT(ROUND((A2324-Debut)*86400,0)/3600),"")</f>
        <v/>
      </c>
      <c r="J2324" s="0" t="str">
        <f aca="false">IF(OR(A2324="",B2324=""),"",ROUND((B2324-A2324)*86400,0))</f>
        <v/>
      </c>
      <c r="K2324" s="37" t="str">
        <f aca="false">IF(G2324=1,IF(COUNTIFS($C:$C,C2324,$G:$G,1,$A:$A,"&gt;="&amp;(A2324-FenetreInterm/86400),$A:$A,"&lt;="&amp;A2324)&gt;=NbInterm,1,0),"")</f>
        <v/>
      </c>
      <c r="L2324" s="37" t="str">
        <f aca="false">IF(G2324=1,IF(B2324="",0,IF(J2324&lt;SeuilFugitive,1,0)),"")</f>
        <v/>
      </c>
      <c r="M2324" s="37" t="str">
        <f aca="false">IF(G2324=1,IF(B2324="",IF((Fin-A2324)*24&gt;SeuilFigee,1,0),IF(J2324&gt;SeuilFigee*3600,1,0)),"")</f>
        <v/>
      </c>
      <c r="N2324" s="0" t="str">
        <f aca="false">IF(G2324=1,IF(COUNTIF(H$2:H2324,H2324)=1,COUNTIF($H:$H,H2324),""),"")</f>
        <v/>
      </c>
      <c r="O2324" s="0" t="str">
        <f aca="false">IF(G2324=1,IF(COUNTIF(I$2:I2324,I2324)=1,COUNTIF($I:$I,I2324),""),"")</f>
        <v/>
      </c>
      <c r="P2324" s="38" t="str">
        <f aca="false">IF(G2324=1,IF(COUNTIFS(C$2:C2324,C2324,G$2:G2324,1)=1,COUNTIFS($C:$C,C2324,$G:$G,1)+ROW()/10000000,""),"")</f>
        <v/>
      </c>
      <c r="Q2324" s="0" t="str">
        <f aca="false">IF(K2324=1,IF(COUNTIFS(C$2:C2324,C2324,K$2:K2324,1)=1,1,0),"")</f>
        <v/>
      </c>
      <c r="R2324" s="0" t="str">
        <f aca="false">IF(M2324=1,IF(COUNTIFS(C$2:C2324,C2324,M$2:M2324,1)=1,1,0),"")</f>
        <v/>
      </c>
      <c r="S2324" s="0" t="str">
        <f aca="false">IF(L2324=1,IF(COUNTIFS(C$2:C2324,C2324,L$2:L2324,1)=1,1,0),"")</f>
        <v/>
      </c>
      <c r="T2324" s="38" t="str">
        <f aca="false">IF(N2324="","",N2324+ROW()/10000000)</f>
        <v/>
      </c>
      <c r="U2324" s="0" t="str">
        <f aca="false">IF(G2324=1,IF(B2324="",1,0),"")</f>
        <v/>
      </c>
    </row>
    <row r="2325" customFormat="false" ht="15" hidden="false" customHeight="false" outlineLevel="0" collapsed="false">
      <c r="A2325" s="35"/>
      <c r="B2325" s="35"/>
      <c r="G2325" s="0" t="str">
        <f aca="false">IF(A2325="","",IF(AND(A2325&gt;=Debut,A2325&lt;Fin),1,0))</f>
        <v/>
      </c>
      <c r="H2325" s="0" t="str">
        <f aca="false">IF(G2325=1,INT(ROUND((A2325-Debut)*86400,0)/600),"")</f>
        <v/>
      </c>
      <c r="I2325" s="0" t="str">
        <f aca="false">IF(G2325=1,INT(ROUND((A2325-Debut)*86400,0)/3600),"")</f>
        <v/>
      </c>
      <c r="J2325" s="0" t="str">
        <f aca="false">IF(OR(A2325="",B2325=""),"",ROUND((B2325-A2325)*86400,0))</f>
        <v/>
      </c>
      <c r="K2325" s="37" t="str">
        <f aca="false">IF(G2325=1,IF(COUNTIFS($C:$C,C2325,$G:$G,1,$A:$A,"&gt;="&amp;(A2325-FenetreInterm/86400),$A:$A,"&lt;="&amp;A2325)&gt;=NbInterm,1,0),"")</f>
        <v/>
      </c>
      <c r="L2325" s="37" t="str">
        <f aca="false">IF(G2325=1,IF(B2325="",0,IF(J2325&lt;SeuilFugitive,1,0)),"")</f>
        <v/>
      </c>
      <c r="M2325" s="37" t="str">
        <f aca="false">IF(G2325=1,IF(B2325="",IF((Fin-A2325)*24&gt;SeuilFigee,1,0),IF(J2325&gt;SeuilFigee*3600,1,0)),"")</f>
        <v/>
      </c>
      <c r="N2325" s="0" t="str">
        <f aca="false">IF(G2325=1,IF(COUNTIF(H$2:H2325,H2325)=1,COUNTIF($H:$H,H2325),""),"")</f>
        <v/>
      </c>
      <c r="O2325" s="0" t="str">
        <f aca="false">IF(G2325=1,IF(COUNTIF(I$2:I2325,I2325)=1,COUNTIF($I:$I,I2325),""),"")</f>
        <v/>
      </c>
      <c r="P2325" s="38" t="str">
        <f aca="false">IF(G2325=1,IF(COUNTIFS(C$2:C2325,C2325,G$2:G2325,1)=1,COUNTIFS($C:$C,C2325,$G:$G,1)+ROW()/10000000,""),"")</f>
        <v/>
      </c>
      <c r="Q2325" s="0" t="str">
        <f aca="false">IF(K2325=1,IF(COUNTIFS(C$2:C2325,C2325,K$2:K2325,1)=1,1,0),"")</f>
        <v/>
      </c>
      <c r="R2325" s="0" t="str">
        <f aca="false">IF(M2325=1,IF(COUNTIFS(C$2:C2325,C2325,M$2:M2325,1)=1,1,0),"")</f>
        <v/>
      </c>
      <c r="S2325" s="0" t="str">
        <f aca="false">IF(L2325=1,IF(COUNTIFS(C$2:C2325,C2325,L$2:L2325,1)=1,1,0),"")</f>
        <v/>
      </c>
      <c r="T2325" s="38" t="str">
        <f aca="false">IF(N2325="","",N2325+ROW()/10000000)</f>
        <v/>
      </c>
      <c r="U2325" s="0" t="str">
        <f aca="false">IF(G2325=1,IF(B2325="",1,0),"")</f>
        <v/>
      </c>
    </row>
    <row r="2326" customFormat="false" ht="15" hidden="false" customHeight="false" outlineLevel="0" collapsed="false">
      <c r="A2326" s="35"/>
      <c r="B2326" s="35"/>
      <c r="G2326" s="0" t="str">
        <f aca="false">IF(A2326="","",IF(AND(A2326&gt;=Debut,A2326&lt;Fin),1,0))</f>
        <v/>
      </c>
      <c r="H2326" s="0" t="str">
        <f aca="false">IF(G2326=1,INT(ROUND((A2326-Debut)*86400,0)/600),"")</f>
        <v/>
      </c>
      <c r="I2326" s="0" t="str">
        <f aca="false">IF(G2326=1,INT(ROUND((A2326-Debut)*86400,0)/3600),"")</f>
        <v/>
      </c>
      <c r="J2326" s="0" t="str">
        <f aca="false">IF(OR(A2326="",B2326=""),"",ROUND((B2326-A2326)*86400,0))</f>
        <v/>
      </c>
      <c r="K2326" s="37" t="str">
        <f aca="false">IF(G2326=1,IF(COUNTIFS($C:$C,C2326,$G:$G,1,$A:$A,"&gt;="&amp;(A2326-FenetreInterm/86400),$A:$A,"&lt;="&amp;A2326)&gt;=NbInterm,1,0),"")</f>
        <v/>
      </c>
      <c r="L2326" s="37" t="str">
        <f aca="false">IF(G2326=1,IF(B2326="",0,IF(J2326&lt;SeuilFugitive,1,0)),"")</f>
        <v/>
      </c>
      <c r="M2326" s="37" t="str">
        <f aca="false">IF(G2326=1,IF(B2326="",IF((Fin-A2326)*24&gt;SeuilFigee,1,0),IF(J2326&gt;SeuilFigee*3600,1,0)),"")</f>
        <v/>
      </c>
      <c r="N2326" s="0" t="str">
        <f aca="false">IF(G2326=1,IF(COUNTIF(H$2:H2326,H2326)=1,COUNTIF($H:$H,H2326),""),"")</f>
        <v/>
      </c>
      <c r="O2326" s="0" t="str">
        <f aca="false">IF(G2326=1,IF(COUNTIF(I$2:I2326,I2326)=1,COUNTIF($I:$I,I2326),""),"")</f>
        <v/>
      </c>
      <c r="P2326" s="38" t="str">
        <f aca="false">IF(G2326=1,IF(COUNTIFS(C$2:C2326,C2326,G$2:G2326,1)=1,COUNTIFS($C:$C,C2326,$G:$G,1)+ROW()/10000000,""),"")</f>
        <v/>
      </c>
      <c r="Q2326" s="0" t="str">
        <f aca="false">IF(K2326=1,IF(COUNTIFS(C$2:C2326,C2326,K$2:K2326,1)=1,1,0),"")</f>
        <v/>
      </c>
      <c r="R2326" s="0" t="str">
        <f aca="false">IF(M2326=1,IF(COUNTIFS(C$2:C2326,C2326,M$2:M2326,1)=1,1,0),"")</f>
        <v/>
      </c>
      <c r="S2326" s="0" t="str">
        <f aca="false">IF(L2326=1,IF(COUNTIFS(C$2:C2326,C2326,L$2:L2326,1)=1,1,0),"")</f>
        <v/>
      </c>
      <c r="T2326" s="38" t="str">
        <f aca="false">IF(N2326="","",N2326+ROW()/10000000)</f>
        <v/>
      </c>
      <c r="U2326" s="0" t="str">
        <f aca="false">IF(G2326=1,IF(B2326="",1,0),"")</f>
        <v/>
      </c>
    </row>
    <row r="2327" customFormat="false" ht="15" hidden="false" customHeight="false" outlineLevel="0" collapsed="false">
      <c r="A2327" s="35"/>
      <c r="B2327" s="35"/>
      <c r="G2327" s="0" t="str">
        <f aca="false">IF(A2327="","",IF(AND(A2327&gt;=Debut,A2327&lt;Fin),1,0))</f>
        <v/>
      </c>
      <c r="H2327" s="0" t="str">
        <f aca="false">IF(G2327=1,INT(ROUND((A2327-Debut)*86400,0)/600),"")</f>
        <v/>
      </c>
      <c r="I2327" s="0" t="str">
        <f aca="false">IF(G2327=1,INT(ROUND((A2327-Debut)*86400,0)/3600),"")</f>
        <v/>
      </c>
      <c r="J2327" s="0" t="str">
        <f aca="false">IF(OR(A2327="",B2327=""),"",ROUND((B2327-A2327)*86400,0))</f>
        <v/>
      </c>
      <c r="K2327" s="37" t="str">
        <f aca="false">IF(G2327=1,IF(COUNTIFS($C:$C,C2327,$G:$G,1,$A:$A,"&gt;="&amp;(A2327-FenetreInterm/86400),$A:$A,"&lt;="&amp;A2327)&gt;=NbInterm,1,0),"")</f>
        <v/>
      </c>
      <c r="L2327" s="37" t="str">
        <f aca="false">IF(G2327=1,IF(B2327="",0,IF(J2327&lt;SeuilFugitive,1,0)),"")</f>
        <v/>
      </c>
      <c r="M2327" s="37" t="str">
        <f aca="false">IF(G2327=1,IF(B2327="",IF((Fin-A2327)*24&gt;SeuilFigee,1,0),IF(J2327&gt;SeuilFigee*3600,1,0)),"")</f>
        <v/>
      </c>
      <c r="N2327" s="0" t="str">
        <f aca="false">IF(G2327=1,IF(COUNTIF(H$2:H2327,H2327)=1,COUNTIF($H:$H,H2327),""),"")</f>
        <v/>
      </c>
      <c r="O2327" s="0" t="str">
        <f aca="false">IF(G2327=1,IF(COUNTIF(I$2:I2327,I2327)=1,COUNTIF($I:$I,I2327),""),"")</f>
        <v/>
      </c>
      <c r="P2327" s="38" t="str">
        <f aca="false">IF(G2327=1,IF(COUNTIFS(C$2:C2327,C2327,G$2:G2327,1)=1,COUNTIFS($C:$C,C2327,$G:$G,1)+ROW()/10000000,""),"")</f>
        <v/>
      </c>
      <c r="Q2327" s="0" t="str">
        <f aca="false">IF(K2327=1,IF(COUNTIFS(C$2:C2327,C2327,K$2:K2327,1)=1,1,0),"")</f>
        <v/>
      </c>
      <c r="R2327" s="0" t="str">
        <f aca="false">IF(M2327=1,IF(COUNTIFS(C$2:C2327,C2327,M$2:M2327,1)=1,1,0),"")</f>
        <v/>
      </c>
      <c r="S2327" s="0" t="str">
        <f aca="false">IF(L2327=1,IF(COUNTIFS(C$2:C2327,C2327,L$2:L2327,1)=1,1,0),"")</f>
        <v/>
      </c>
      <c r="T2327" s="38" t="str">
        <f aca="false">IF(N2327="","",N2327+ROW()/10000000)</f>
        <v/>
      </c>
      <c r="U2327" s="0" t="str">
        <f aca="false">IF(G2327=1,IF(B2327="",1,0),"")</f>
        <v/>
      </c>
    </row>
    <row r="2328" customFormat="false" ht="15" hidden="false" customHeight="false" outlineLevel="0" collapsed="false">
      <c r="A2328" s="35"/>
      <c r="B2328" s="35"/>
      <c r="G2328" s="0" t="str">
        <f aca="false">IF(A2328="","",IF(AND(A2328&gt;=Debut,A2328&lt;Fin),1,0))</f>
        <v/>
      </c>
      <c r="H2328" s="0" t="str">
        <f aca="false">IF(G2328=1,INT(ROUND((A2328-Debut)*86400,0)/600),"")</f>
        <v/>
      </c>
      <c r="I2328" s="0" t="str">
        <f aca="false">IF(G2328=1,INT(ROUND((A2328-Debut)*86400,0)/3600),"")</f>
        <v/>
      </c>
      <c r="J2328" s="0" t="str">
        <f aca="false">IF(OR(A2328="",B2328=""),"",ROUND((B2328-A2328)*86400,0))</f>
        <v/>
      </c>
      <c r="K2328" s="37" t="str">
        <f aca="false">IF(G2328=1,IF(COUNTIFS($C:$C,C2328,$G:$G,1,$A:$A,"&gt;="&amp;(A2328-FenetreInterm/86400),$A:$A,"&lt;="&amp;A2328)&gt;=NbInterm,1,0),"")</f>
        <v/>
      </c>
      <c r="L2328" s="37" t="str">
        <f aca="false">IF(G2328=1,IF(B2328="",0,IF(J2328&lt;SeuilFugitive,1,0)),"")</f>
        <v/>
      </c>
      <c r="M2328" s="37" t="str">
        <f aca="false">IF(G2328=1,IF(B2328="",IF((Fin-A2328)*24&gt;SeuilFigee,1,0),IF(J2328&gt;SeuilFigee*3600,1,0)),"")</f>
        <v/>
      </c>
      <c r="N2328" s="0" t="str">
        <f aca="false">IF(G2328=1,IF(COUNTIF(H$2:H2328,H2328)=1,COUNTIF($H:$H,H2328),""),"")</f>
        <v/>
      </c>
      <c r="O2328" s="0" t="str">
        <f aca="false">IF(G2328=1,IF(COUNTIF(I$2:I2328,I2328)=1,COUNTIF($I:$I,I2328),""),"")</f>
        <v/>
      </c>
      <c r="P2328" s="38" t="str">
        <f aca="false">IF(G2328=1,IF(COUNTIFS(C$2:C2328,C2328,G$2:G2328,1)=1,COUNTIFS($C:$C,C2328,$G:$G,1)+ROW()/10000000,""),"")</f>
        <v/>
      </c>
      <c r="Q2328" s="0" t="str">
        <f aca="false">IF(K2328=1,IF(COUNTIFS(C$2:C2328,C2328,K$2:K2328,1)=1,1,0),"")</f>
        <v/>
      </c>
      <c r="R2328" s="0" t="str">
        <f aca="false">IF(M2328=1,IF(COUNTIFS(C$2:C2328,C2328,M$2:M2328,1)=1,1,0),"")</f>
        <v/>
      </c>
      <c r="S2328" s="0" t="str">
        <f aca="false">IF(L2328=1,IF(COUNTIFS(C$2:C2328,C2328,L$2:L2328,1)=1,1,0),"")</f>
        <v/>
      </c>
      <c r="T2328" s="38" t="str">
        <f aca="false">IF(N2328="","",N2328+ROW()/10000000)</f>
        <v/>
      </c>
      <c r="U2328" s="0" t="str">
        <f aca="false">IF(G2328=1,IF(B2328="",1,0),"")</f>
        <v/>
      </c>
    </row>
    <row r="2329" customFormat="false" ht="15" hidden="false" customHeight="false" outlineLevel="0" collapsed="false">
      <c r="A2329" s="35"/>
      <c r="B2329" s="35"/>
      <c r="G2329" s="0" t="str">
        <f aca="false">IF(A2329="","",IF(AND(A2329&gt;=Debut,A2329&lt;Fin),1,0))</f>
        <v/>
      </c>
      <c r="H2329" s="0" t="str">
        <f aca="false">IF(G2329=1,INT(ROUND((A2329-Debut)*86400,0)/600),"")</f>
        <v/>
      </c>
      <c r="I2329" s="0" t="str">
        <f aca="false">IF(G2329=1,INT(ROUND((A2329-Debut)*86400,0)/3600),"")</f>
        <v/>
      </c>
      <c r="J2329" s="0" t="str">
        <f aca="false">IF(OR(A2329="",B2329=""),"",ROUND((B2329-A2329)*86400,0))</f>
        <v/>
      </c>
      <c r="K2329" s="37" t="str">
        <f aca="false">IF(G2329=1,IF(COUNTIFS($C:$C,C2329,$G:$G,1,$A:$A,"&gt;="&amp;(A2329-FenetreInterm/86400),$A:$A,"&lt;="&amp;A2329)&gt;=NbInterm,1,0),"")</f>
        <v/>
      </c>
      <c r="L2329" s="37" t="str">
        <f aca="false">IF(G2329=1,IF(B2329="",0,IF(J2329&lt;SeuilFugitive,1,0)),"")</f>
        <v/>
      </c>
      <c r="M2329" s="37" t="str">
        <f aca="false">IF(G2329=1,IF(B2329="",IF((Fin-A2329)*24&gt;SeuilFigee,1,0),IF(J2329&gt;SeuilFigee*3600,1,0)),"")</f>
        <v/>
      </c>
      <c r="N2329" s="0" t="str">
        <f aca="false">IF(G2329=1,IF(COUNTIF(H$2:H2329,H2329)=1,COUNTIF($H:$H,H2329),""),"")</f>
        <v/>
      </c>
      <c r="O2329" s="0" t="str">
        <f aca="false">IF(G2329=1,IF(COUNTIF(I$2:I2329,I2329)=1,COUNTIF($I:$I,I2329),""),"")</f>
        <v/>
      </c>
      <c r="P2329" s="38" t="str">
        <f aca="false">IF(G2329=1,IF(COUNTIFS(C$2:C2329,C2329,G$2:G2329,1)=1,COUNTIFS($C:$C,C2329,$G:$G,1)+ROW()/10000000,""),"")</f>
        <v/>
      </c>
      <c r="Q2329" s="0" t="str">
        <f aca="false">IF(K2329=1,IF(COUNTIFS(C$2:C2329,C2329,K$2:K2329,1)=1,1,0),"")</f>
        <v/>
      </c>
      <c r="R2329" s="0" t="str">
        <f aca="false">IF(M2329=1,IF(COUNTIFS(C$2:C2329,C2329,M$2:M2329,1)=1,1,0),"")</f>
        <v/>
      </c>
      <c r="S2329" s="0" t="str">
        <f aca="false">IF(L2329=1,IF(COUNTIFS(C$2:C2329,C2329,L$2:L2329,1)=1,1,0),"")</f>
        <v/>
      </c>
      <c r="T2329" s="38" t="str">
        <f aca="false">IF(N2329="","",N2329+ROW()/10000000)</f>
        <v/>
      </c>
      <c r="U2329" s="0" t="str">
        <f aca="false">IF(G2329=1,IF(B2329="",1,0),"")</f>
        <v/>
      </c>
    </row>
    <row r="2330" customFormat="false" ht="15" hidden="false" customHeight="false" outlineLevel="0" collapsed="false">
      <c r="A2330" s="35"/>
      <c r="B2330" s="35"/>
      <c r="G2330" s="0" t="str">
        <f aca="false">IF(A2330="","",IF(AND(A2330&gt;=Debut,A2330&lt;Fin),1,0))</f>
        <v/>
      </c>
      <c r="H2330" s="0" t="str">
        <f aca="false">IF(G2330=1,INT(ROUND((A2330-Debut)*86400,0)/600),"")</f>
        <v/>
      </c>
      <c r="I2330" s="0" t="str">
        <f aca="false">IF(G2330=1,INT(ROUND((A2330-Debut)*86400,0)/3600),"")</f>
        <v/>
      </c>
      <c r="J2330" s="0" t="str">
        <f aca="false">IF(OR(A2330="",B2330=""),"",ROUND((B2330-A2330)*86400,0))</f>
        <v/>
      </c>
      <c r="K2330" s="37" t="str">
        <f aca="false">IF(G2330=1,IF(COUNTIFS($C:$C,C2330,$G:$G,1,$A:$A,"&gt;="&amp;(A2330-FenetreInterm/86400),$A:$A,"&lt;="&amp;A2330)&gt;=NbInterm,1,0),"")</f>
        <v/>
      </c>
      <c r="L2330" s="37" t="str">
        <f aca="false">IF(G2330=1,IF(B2330="",0,IF(J2330&lt;SeuilFugitive,1,0)),"")</f>
        <v/>
      </c>
      <c r="M2330" s="37" t="str">
        <f aca="false">IF(G2330=1,IF(B2330="",IF((Fin-A2330)*24&gt;SeuilFigee,1,0),IF(J2330&gt;SeuilFigee*3600,1,0)),"")</f>
        <v/>
      </c>
      <c r="N2330" s="0" t="str">
        <f aca="false">IF(G2330=1,IF(COUNTIF(H$2:H2330,H2330)=1,COUNTIF($H:$H,H2330),""),"")</f>
        <v/>
      </c>
      <c r="O2330" s="0" t="str">
        <f aca="false">IF(G2330=1,IF(COUNTIF(I$2:I2330,I2330)=1,COUNTIF($I:$I,I2330),""),"")</f>
        <v/>
      </c>
      <c r="P2330" s="38" t="str">
        <f aca="false">IF(G2330=1,IF(COUNTIFS(C$2:C2330,C2330,G$2:G2330,1)=1,COUNTIFS($C:$C,C2330,$G:$G,1)+ROW()/10000000,""),"")</f>
        <v/>
      </c>
      <c r="Q2330" s="0" t="str">
        <f aca="false">IF(K2330=1,IF(COUNTIFS(C$2:C2330,C2330,K$2:K2330,1)=1,1,0),"")</f>
        <v/>
      </c>
      <c r="R2330" s="0" t="str">
        <f aca="false">IF(M2330=1,IF(COUNTIFS(C$2:C2330,C2330,M$2:M2330,1)=1,1,0),"")</f>
        <v/>
      </c>
      <c r="S2330" s="0" t="str">
        <f aca="false">IF(L2330=1,IF(COUNTIFS(C$2:C2330,C2330,L$2:L2330,1)=1,1,0),"")</f>
        <v/>
      </c>
      <c r="T2330" s="38" t="str">
        <f aca="false">IF(N2330="","",N2330+ROW()/10000000)</f>
        <v/>
      </c>
      <c r="U2330" s="0" t="str">
        <f aca="false">IF(G2330=1,IF(B2330="",1,0),"")</f>
        <v/>
      </c>
    </row>
    <row r="2331" customFormat="false" ht="15" hidden="false" customHeight="false" outlineLevel="0" collapsed="false">
      <c r="A2331" s="35"/>
      <c r="B2331" s="35"/>
      <c r="G2331" s="0" t="str">
        <f aca="false">IF(A2331="","",IF(AND(A2331&gt;=Debut,A2331&lt;Fin),1,0))</f>
        <v/>
      </c>
      <c r="H2331" s="0" t="str">
        <f aca="false">IF(G2331=1,INT(ROUND((A2331-Debut)*86400,0)/600),"")</f>
        <v/>
      </c>
      <c r="I2331" s="0" t="str">
        <f aca="false">IF(G2331=1,INT(ROUND((A2331-Debut)*86400,0)/3600),"")</f>
        <v/>
      </c>
      <c r="J2331" s="0" t="str">
        <f aca="false">IF(OR(A2331="",B2331=""),"",ROUND((B2331-A2331)*86400,0))</f>
        <v/>
      </c>
      <c r="K2331" s="37" t="str">
        <f aca="false">IF(G2331=1,IF(COUNTIFS($C:$C,C2331,$G:$G,1,$A:$A,"&gt;="&amp;(A2331-FenetreInterm/86400),$A:$A,"&lt;="&amp;A2331)&gt;=NbInterm,1,0),"")</f>
        <v/>
      </c>
      <c r="L2331" s="37" t="str">
        <f aca="false">IF(G2331=1,IF(B2331="",0,IF(J2331&lt;SeuilFugitive,1,0)),"")</f>
        <v/>
      </c>
      <c r="M2331" s="37" t="str">
        <f aca="false">IF(G2331=1,IF(B2331="",IF((Fin-A2331)*24&gt;SeuilFigee,1,0),IF(J2331&gt;SeuilFigee*3600,1,0)),"")</f>
        <v/>
      </c>
      <c r="N2331" s="0" t="str">
        <f aca="false">IF(G2331=1,IF(COUNTIF(H$2:H2331,H2331)=1,COUNTIF($H:$H,H2331),""),"")</f>
        <v/>
      </c>
      <c r="O2331" s="0" t="str">
        <f aca="false">IF(G2331=1,IF(COUNTIF(I$2:I2331,I2331)=1,COUNTIF($I:$I,I2331),""),"")</f>
        <v/>
      </c>
      <c r="P2331" s="38" t="str">
        <f aca="false">IF(G2331=1,IF(COUNTIFS(C$2:C2331,C2331,G$2:G2331,1)=1,COUNTIFS($C:$C,C2331,$G:$G,1)+ROW()/10000000,""),"")</f>
        <v/>
      </c>
      <c r="Q2331" s="0" t="str">
        <f aca="false">IF(K2331=1,IF(COUNTIFS(C$2:C2331,C2331,K$2:K2331,1)=1,1,0),"")</f>
        <v/>
      </c>
      <c r="R2331" s="0" t="str">
        <f aca="false">IF(M2331=1,IF(COUNTIFS(C$2:C2331,C2331,M$2:M2331,1)=1,1,0),"")</f>
        <v/>
      </c>
      <c r="S2331" s="0" t="str">
        <f aca="false">IF(L2331=1,IF(COUNTIFS(C$2:C2331,C2331,L$2:L2331,1)=1,1,0),"")</f>
        <v/>
      </c>
      <c r="T2331" s="38" t="str">
        <f aca="false">IF(N2331="","",N2331+ROW()/10000000)</f>
        <v/>
      </c>
      <c r="U2331" s="0" t="str">
        <f aca="false">IF(G2331=1,IF(B2331="",1,0),"")</f>
        <v/>
      </c>
    </row>
    <row r="2332" customFormat="false" ht="15" hidden="false" customHeight="false" outlineLevel="0" collapsed="false">
      <c r="A2332" s="35"/>
      <c r="B2332" s="35"/>
      <c r="G2332" s="0" t="str">
        <f aca="false">IF(A2332="","",IF(AND(A2332&gt;=Debut,A2332&lt;Fin),1,0))</f>
        <v/>
      </c>
      <c r="H2332" s="0" t="str">
        <f aca="false">IF(G2332=1,INT(ROUND((A2332-Debut)*86400,0)/600),"")</f>
        <v/>
      </c>
      <c r="I2332" s="0" t="str">
        <f aca="false">IF(G2332=1,INT(ROUND((A2332-Debut)*86400,0)/3600),"")</f>
        <v/>
      </c>
      <c r="J2332" s="0" t="str">
        <f aca="false">IF(OR(A2332="",B2332=""),"",ROUND((B2332-A2332)*86400,0))</f>
        <v/>
      </c>
      <c r="K2332" s="37" t="str">
        <f aca="false">IF(G2332=1,IF(COUNTIFS($C:$C,C2332,$G:$G,1,$A:$A,"&gt;="&amp;(A2332-FenetreInterm/86400),$A:$A,"&lt;="&amp;A2332)&gt;=NbInterm,1,0),"")</f>
        <v/>
      </c>
      <c r="L2332" s="37" t="str">
        <f aca="false">IF(G2332=1,IF(B2332="",0,IF(J2332&lt;SeuilFugitive,1,0)),"")</f>
        <v/>
      </c>
      <c r="M2332" s="37" t="str">
        <f aca="false">IF(G2332=1,IF(B2332="",IF((Fin-A2332)*24&gt;SeuilFigee,1,0),IF(J2332&gt;SeuilFigee*3600,1,0)),"")</f>
        <v/>
      </c>
      <c r="N2332" s="0" t="str">
        <f aca="false">IF(G2332=1,IF(COUNTIF(H$2:H2332,H2332)=1,COUNTIF($H:$H,H2332),""),"")</f>
        <v/>
      </c>
      <c r="O2332" s="0" t="str">
        <f aca="false">IF(G2332=1,IF(COUNTIF(I$2:I2332,I2332)=1,COUNTIF($I:$I,I2332),""),"")</f>
        <v/>
      </c>
      <c r="P2332" s="38" t="str">
        <f aca="false">IF(G2332=1,IF(COUNTIFS(C$2:C2332,C2332,G$2:G2332,1)=1,COUNTIFS($C:$C,C2332,$G:$G,1)+ROW()/10000000,""),"")</f>
        <v/>
      </c>
      <c r="Q2332" s="0" t="str">
        <f aca="false">IF(K2332=1,IF(COUNTIFS(C$2:C2332,C2332,K$2:K2332,1)=1,1,0),"")</f>
        <v/>
      </c>
      <c r="R2332" s="0" t="str">
        <f aca="false">IF(M2332=1,IF(COUNTIFS(C$2:C2332,C2332,M$2:M2332,1)=1,1,0),"")</f>
        <v/>
      </c>
      <c r="S2332" s="0" t="str">
        <f aca="false">IF(L2332=1,IF(COUNTIFS(C$2:C2332,C2332,L$2:L2332,1)=1,1,0),"")</f>
        <v/>
      </c>
      <c r="T2332" s="38" t="str">
        <f aca="false">IF(N2332="","",N2332+ROW()/10000000)</f>
        <v/>
      </c>
      <c r="U2332" s="0" t="str">
        <f aca="false">IF(G2332=1,IF(B2332="",1,0),"")</f>
        <v/>
      </c>
    </row>
    <row r="2333" customFormat="false" ht="15" hidden="false" customHeight="false" outlineLevel="0" collapsed="false">
      <c r="A2333" s="35"/>
      <c r="B2333" s="35"/>
      <c r="G2333" s="0" t="str">
        <f aca="false">IF(A2333="","",IF(AND(A2333&gt;=Debut,A2333&lt;Fin),1,0))</f>
        <v/>
      </c>
      <c r="H2333" s="0" t="str">
        <f aca="false">IF(G2333=1,INT(ROUND((A2333-Debut)*86400,0)/600),"")</f>
        <v/>
      </c>
      <c r="I2333" s="0" t="str">
        <f aca="false">IF(G2333=1,INT(ROUND((A2333-Debut)*86400,0)/3600),"")</f>
        <v/>
      </c>
      <c r="J2333" s="0" t="str">
        <f aca="false">IF(OR(A2333="",B2333=""),"",ROUND((B2333-A2333)*86400,0))</f>
        <v/>
      </c>
      <c r="K2333" s="37" t="str">
        <f aca="false">IF(G2333=1,IF(COUNTIFS($C:$C,C2333,$G:$G,1,$A:$A,"&gt;="&amp;(A2333-FenetreInterm/86400),$A:$A,"&lt;="&amp;A2333)&gt;=NbInterm,1,0),"")</f>
        <v/>
      </c>
      <c r="L2333" s="37" t="str">
        <f aca="false">IF(G2333=1,IF(B2333="",0,IF(J2333&lt;SeuilFugitive,1,0)),"")</f>
        <v/>
      </c>
      <c r="M2333" s="37" t="str">
        <f aca="false">IF(G2333=1,IF(B2333="",IF((Fin-A2333)*24&gt;SeuilFigee,1,0),IF(J2333&gt;SeuilFigee*3600,1,0)),"")</f>
        <v/>
      </c>
      <c r="N2333" s="0" t="str">
        <f aca="false">IF(G2333=1,IF(COUNTIF(H$2:H2333,H2333)=1,COUNTIF($H:$H,H2333),""),"")</f>
        <v/>
      </c>
      <c r="O2333" s="0" t="str">
        <f aca="false">IF(G2333=1,IF(COUNTIF(I$2:I2333,I2333)=1,COUNTIF($I:$I,I2333),""),"")</f>
        <v/>
      </c>
      <c r="P2333" s="38" t="str">
        <f aca="false">IF(G2333=1,IF(COUNTIFS(C$2:C2333,C2333,G$2:G2333,1)=1,COUNTIFS($C:$C,C2333,$G:$G,1)+ROW()/10000000,""),"")</f>
        <v/>
      </c>
      <c r="Q2333" s="0" t="str">
        <f aca="false">IF(K2333=1,IF(COUNTIFS(C$2:C2333,C2333,K$2:K2333,1)=1,1,0),"")</f>
        <v/>
      </c>
      <c r="R2333" s="0" t="str">
        <f aca="false">IF(M2333=1,IF(COUNTIFS(C$2:C2333,C2333,M$2:M2333,1)=1,1,0),"")</f>
        <v/>
      </c>
      <c r="S2333" s="0" t="str">
        <f aca="false">IF(L2333=1,IF(COUNTIFS(C$2:C2333,C2333,L$2:L2333,1)=1,1,0),"")</f>
        <v/>
      </c>
      <c r="T2333" s="38" t="str">
        <f aca="false">IF(N2333="","",N2333+ROW()/10000000)</f>
        <v/>
      </c>
      <c r="U2333" s="0" t="str">
        <f aca="false">IF(G2333=1,IF(B2333="",1,0),"")</f>
        <v/>
      </c>
    </row>
    <row r="2334" customFormat="false" ht="15" hidden="false" customHeight="false" outlineLevel="0" collapsed="false">
      <c r="A2334" s="35"/>
      <c r="B2334" s="35"/>
      <c r="G2334" s="0" t="str">
        <f aca="false">IF(A2334="","",IF(AND(A2334&gt;=Debut,A2334&lt;Fin),1,0))</f>
        <v/>
      </c>
      <c r="H2334" s="0" t="str">
        <f aca="false">IF(G2334=1,INT(ROUND((A2334-Debut)*86400,0)/600),"")</f>
        <v/>
      </c>
      <c r="I2334" s="0" t="str">
        <f aca="false">IF(G2334=1,INT(ROUND((A2334-Debut)*86400,0)/3600),"")</f>
        <v/>
      </c>
      <c r="J2334" s="0" t="str">
        <f aca="false">IF(OR(A2334="",B2334=""),"",ROUND((B2334-A2334)*86400,0))</f>
        <v/>
      </c>
      <c r="K2334" s="37" t="str">
        <f aca="false">IF(G2334=1,IF(COUNTIFS($C:$C,C2334,$G:$G,1,$A:$A,"&gt;="&amp;(A2334-FenetreInterm/86400),$A:$A,"&lt;="&amp;A2334)&gt;=NbInterm,1,0),"")</f>
        <v/>
      </c>
      <c r="L2334" s="37" t="str">
        <f aca="false">IF(G2334=1,IF(B2334="",0,IF(J2334&lt;SeuilFugitive,1,0)),"")</f>
        <v/>
      </c>
      <c r="M2334" s="37" t="str">
        <f aca="false">IF(G2334=1,IF(B2334="",IF((Fin-A2334)*24&gt;SeuilFigee,1,0),IF(J2334&gt;SeuilFigee*3600,1,0)),"")</f>
        <v/>
      </c>
      <c r="N2334" s="0" t="str">
        <f aca="false">IF(G2334=1,IF(COUNTIF(H$2:H2334,H2334)=1,COUNTIF($H:$H,H2334),""),"")</f>
        <v/>
      </c>
      <c r="O2334" s="0" t="str">
        <f aca="false">IF(G2334=1,IF(COUNTIF(I$2:I2334,I2334)=1,COUNTIF($I:$I,I2334),""),"")</f>
        <v/>
      </c>
      <c r="P2334" s="38" t="str">
        <f aca="false">IF(G2334=1,IF(COUNTIFS(C$2:C2334,C2334,G$2:G2334,1)=1,COUNTIFS($C:$C,C2334,$G:$G,1)+ROW()/10000000,""),"")</f>
        <v/>
      </c>
      <c r="Q2334" s="0" t="str">
        <f aca="false">IF(K2334=1,IF(COUNTIFS(C$2:C2334,C2334,K$2:K2334,1)=1,1,0),"")</f>
        <v/>
      </c>
      <c r="R2334" s="0" t="str">
        <f aca="false">IF(M2334=1,IF(COUNTIFS(C$2:C2334,C2334,M$2:M2334,1)=1,1,0),"")</f>
        <v/>
      </c>
      <c r="S2334" s="0" t="str">
        <f aca="false">IF(L2334=1,IF(COUNTIFS(C$2:C2334,C2334,L$2:L2334,1)=1,1,0),"")</f>
        <v/>
      </c>
      <c r="T2334" s="38" t="str">
        <f aca="false">IF(N2334="","",N2334+ROW()/10000000)</f>
        <v/>
      </c>
      <c r="U2334" s="0" t="str">
        <f aca="false">IF(G2334=1,IF(B2334="",1,0),"")</f>
        <v/>
      </c>
    </row>
    <row r="2335" customFormat="false" ht="15" hidden="false" customHeight="false" outlineLevel="0" collapsed="false">
      <c r="A2335" s="35"/>
      <c r="B2335" s="35"/>
      <c r="G2335" s="0" t="str">
        <f aca="false">IF(A2335="","",IF(AND(A2335&gt;=Debut,A2335&lt;Fin),1,0))</f>
        <v/>
      </c>
      <c r="H2335" s="0" t="str">
        <f aca="false">IF(G2335=1,INT(ROUND((A2335-Debut)*86400,0)/600),"")</f>
        <v/>
      </c>
      <c r="I2335" s="0" t="str">
        <f aca="false">IF(G2335=1,INT(ROUND((A2335-Debut)*86400,0)/3600),"")</f>
        <v/>
      </c>
      <c r="J2335" s="0" t="str">
        <f aca="false">IF(OR(A2335="",B2335=""),"",ROUND((B2335-A2335)*86400,0))</f>
        <v/>
      </c>
      <c r="K2335" s="37" t="str">
        <f aca="false">IF(G2335=1,IF(COUNTIFS($C:$C,C2335,$G:$G,1,$A:$A,"&gt;="&amp;(A2335-FenetreInterm/86400),$A:$A,"&lt;="&amp;A2335)&gt;=NbInterm,1,0),"")</f>
        <v/>
      </c>
      <c r="L2335" s="37" t="str">
        <f aca="false">IF(G2335=1,IF(B2335="",0,IF(J2335&lt;SeuilFugitive,1,0)),"")</f>
        <v/>
      </c>
      <c r="M2335" s="37" t="str">
        <f aca="false">IF(G2335=1,IF(B2335="",IF((Fin-A2335)*24&gt;SeuilFigee,1,0),IF(J2335&gt;SeuilFigee*3600,1,0)),"")</f>
        <v/>
      </c>
      <c r="N2335" s="0" t="str">
        <f aca="false">IF(G2335=1,IF(COUNTIF(H$2:H2335,H2335)=1,COUNTIF($H:$H,H2335),""),"")</f>
        <v/>
      </c>
      <c r="O2335" s="0" t="str">
        <f aca="false">IF(G2335=1,IF(COUNTIF(I$2:I2335,I2335)=1,COUNTIF($I:$I,I2335),""),"")</f>
        <v/>
      </c>
      <c r="P2335" s="38" t="str">
        <f aca="false">IF(G2335=1,IF(COUNTIFS(C$2:C2335,C2335,G$2:G2335,1)=1,COUNTIFS($C:$C,C2335,$G:$G,1)+ROW()/10000000,""),"")</f>
        <v/>
      </c>
      <c r="Q2335" s="0" t="str">
        <f aca="false">IF(K2335=1,IF(COUNTIFS(C$2:C2335,C2335,K$2:K2335,1)=1,1,0),"")</f>
        <v/>
      </c>
      <c r="R2335" s="0" t="str">
        <f aca="false">IF(M2335=1,IF(COUNTIFS(C$2:C2335,C2335,M$2:M2335,1)=1,1,0),"")</f>
        <v/>
      </c>
      <c r="S2335" s="0" t="str">
        <f aca="false">IF(L2335=1,IF(COUNTIFS(C$2:C2335,C2335,L$2:L2335,1)=1,1,0),"")</f>
        <v/>
      </c>
      <c r="T2335" s="38" t="str">
        <f aca="false">IF(N2335="","",N2335+ROW()/10000000)</f>
        <v/>
      </c>
      <c r="U2335" s="0" t="str">
        <f aca="false">IF(G2335=1,IF(B2335="",1,0),"")</f>
        <v/>
      </c>
    </row>
    <row r="2336" customFormat="false" ht="15" hidden="false" customHeight="false" outlineLevel="0" collapsed="false">
      <c r="A2336" s="35"/>
      <c r="B2336" s="35"/>
      <c r="G2336" s="0" t="str">
        <f aca="false">IF(A2336="","",IF(AND(A2336&gt;=Debut,A2336&lt;Fin),1,0))</f>
        <v/>
      </c>
      <c r="H2336" s="0" t="str">
        <f aca="false">IF(G2336=1,INT(ROUND((A2336-Debut)*86400,0)/600),"")</f>
        <v/>
      </c>
      <c r="I2336" s="0" t="str">
        <f aca="false">IF(G2336=1,INT(ROUND((A2336-Debut)*86400,0)/3600),"")</f>
        <v/>
      </c>
      <c r="J2336" s="0" t="str">
        <f aca="false">IF(OR(A2336="",B2336=""),"",ROUND((B2336-A2336)*86400,0))</f>
        <v/>
      </c>
      <c r="K2336" s="37" t="str">
        <f aca="false">IF(G2336=1,IF(COUNTIFS($C:$C,C2336,$G:$G,1,$A:$A,"&gt;="&amp;(A2336-FenetreInterm/86400),$A:$A,"&lt;="&amp;A2336)&gt;=NbInterm,1,0),"")</f>
        <v/>
      </c>
      <c r="L2336" s="37" t="str">
        <f aca="false">IF(G2336=1,IF(B2336="",0,IF(J2336&lt;SeuilFugitive,1,0)),"")</f>
        <v/>
      </c>
      <c r="M2336" s="37" t="str">
        <f aca="false">IF(G2336=1,IF(B2336="",IF((Fin-A2336)*24&gt;SeuilFigee,1,0),IF(J2336&gt;SeuilFigee*3600,1,0)),"")</f>
        <v/>
      </c>
      <c r="N2336" s="0" t="str">
        <f aca="false">IF(G2336=1,IF(COUNTIF(H$2:H2336,H2336)=1,COUNTIF($H:$H,H2336),""),"")</f>
        <v/>
      </c>
      <c r="O2336" s="0" t="str">
        <f aca="false">IF(G2336=1,IF(COUNTIF(I$2:I2336,I2336)=1,COUNTIF($I:$I,I2336),""),"")</f>
        <v/>
      </c>
      <c r="P2336" s="38" t="str">
        <f aca="false">IF(G2336=1,IF(COUNTIFS(C$2:C2336,C2336,G$2:G2336,1)=1,COUNTIFS($C:$C,C2336,$G:$G,1)+ROW()/10000000,""),"")</f>
        <v/>
      </c>
      <c r="Q2336" s="0" t="str">
        <f aca="false">IF(K2336=1,IF(COUNTIFS(C$2:C2336,C2336,K$2:K2336,1)=1,1,0),"")</f>
        <v/>
      </c>
      <c r="R2336" s="0" t="str">
        <f aca="false">IF(M2336=1,IF(COUNTIFS(C$2:C2336,C2336,M$2:M2336,1)=1,1,0),"")</f>
        <v/>
      </c>
      <c r="S2336" s="0" t="str">
        <f aca="false">IF(L2336=1,IF(COUNTIFS(C$2:C2336,C2336,L$2:L2336,1)=1,1,0),"")</f>
        <v/>
      </c>
      <c r="T2336" s="38" t="str">
        <f aca="false">IF(N2336="","",N2336+ROW()/10000000)</f>
        <v/>
      </c>
      <c r="U2336" s="0" t="str">
        <f aca="false">IF(G2336=1,IF(B2336="",1,0),"")</f>
        <v/>
      </c>
    </row>
    <row r="2337" customFormat="false" ht="15" hidden="false" customHeight="false" outlineLevel="0" collapsed="false">
      <c r="A2337" s="35"/>
      <c r="B2337" s="35"/>
      <c r="G2337" s="0" t="str">
        <f aca="false">IF(A2337="","",IF(AND(A2337&gt;=Debut,A2337&lt;Fin),1,0))</f>
        <v/>
      </c>
      <c r="H2337" s="0" t="str">
        <f aca="false">IF(G2337=1,INT(ROUND((A2337-Debut)*86400,0)/600),"")</f>
        <v/>
      </c>
      <c r="I2337" s="0" t="str">
        <f aca="false">IF(G2337=1,INT(ROUND((A2337-Debut)*86400,0)/3600),"")</f>
        <v/>
      </c>
      <c r="J2337" s="0" t="str">
        <f aca="false">IF(OR(A2337="",B2337=""),"",ROUND((B2337-A2337)*86400,0))</f>
        <v/>
      </c>
      <c r="K2337" s="37" t="str">
        <f aca="false">IF(G2337=1,IF(COUNTIFS($C:$C,C2337,$G:$G,1,$A:$A,"&gt;="&amp;(A2337-FenetreInterm/86400),$A:$A,"&lt;="&amp;A2337)&gt;=NbInterm,1,0),"")</f>
        <v/>
      </c>
      <c r="L2337" s="37" t="str">
        <f aca="false">IF(G2337=1,IF(B2337="",0,IF(J2337&lt;SeuilFugitive,1,0)),"")</f>
        <v/>
      </c>
      <c r="M2337" s="37" t="str">
        <f aca="false">IF(G2337=1,IF(B2337="",IF((Fin-A2337)*24&gt;SeuilFigee,1,0),IF(J2337&gt;SeuilFigee*3600,1,0)),"")</f>
        <v/>
      </c>
      <c r="N2337" s="0" t="str">
        <f aca="false">IF(G2337=1,IF(COUNTIF(H$2:H2337,H2337)=1,COUNTIF($H:$H,H2337),""),"")</f>
        <v/>
      </c>
      <c r="O2337" s="0" t="str">
        <f aca="false">IF(G2337=1,IF(COUNTIF(I$2:I2337,I2337)=1,COUNTIF($I:$I,I2337),""),"")</f>
        <v/>
      </c>
      <c r="P2337" s="38" t="str">
        <f aca="false">IF(G2337=1,IF(COUNTIFS(C$2:C2337,C2337,G$2:G2337,1)=1,COUNTIFS($C:$C,C2337,$G:$G,1)+ROW()/10000000,""),"")</f>
        <v/>
      </c>
      <c r="Q2337" s="0" t="str">
        <f aca="false">IF(K2337=1,IF(COUNTIFS(C$2:C2337,C2337,K$2:K2337,1)=1,1,0),"")</f>
        <v/>
      </c>
      <c r="R2337" s="0" t="str">
        <f aca="false">IF(M2337=1,IF(COUNTIFS(C$2:C2337,C2337,M$2:M2337,1)=1,1,0),"")</f>
        <v/>
      </c>
      <c r="S2337" s="0" t="str">
        <f aca="false">IF(L2337=1,IF(COUNTIFS(C$2:C2337,C2337,L$2:L2337,1)=1,1,0),"")</f>
        <v/>
      </c>
      <c r="T2337" s="38" t="str">
        <f aca="false">IF(N2337="","",N2337+ROW()/10000000)</f>
        <v/>
      </c>
      <c r="U2337" s="0" t="str">
        <f aca="false">IF(G2337=1,IF(B2337="",1,0),"")</f>
        <v/>
      </c>
    </row>
    <row r="2338" customFormat="false" ht="15" hidden="false" customHeight="false" outlineLevel="0" collapsed="false">
      <c r="A2338" s="35"/>
      <c r="B2338" s="35"/>
      <c r="G2338" s="0" t="str">
        <f aca="false">IF(A2338="","",IF(AND(A2338&gt;=Debut,A2338&lt;Fin),1,0))</f>
        <v/>
      </c>
      <c r="H2338" s="0" t="str">
        <f aca="false">IF(G2338=1,INT(ROUND((A2338-Debut)*86400,0)/600),"")</f>
        <v/>
      </c>
      <c r="I2338" s="0" t="str">
        <f aca="false">IF(G2338=1,INT(ROUND((A2338-Debut)*86400,0)/3600),"")</f>
        <v/>
      </c>
      <c r="J2338" s="0" t="str">
        <f aca="false">IF(OR(A2338="",B2338=""),"",ROUND((B2338-A2338)*86400,0))</f>
        <v/>
      </c>
      <c r="K2338" s="37" t="str">
        <f aca="false">IF(G2338=1,IF(COUNTIFS($C:$C,C2338,$G:$G,1,$A:$A,"&gt;="&amp;(A2338-FenetreInterm/86400),$A:$A,"&lt;="&amp;A2338)&gt;=NbInterm,1,0),"")</f>
        <v/>
      </c>
      <c r="L2338" s="37" t="str">
        <f aca="false">IF(G2338=1,IF(B2338="",0,IF(J2338&lt;SeuilFugitive,1,0)),"")</f>
        <v/>
      </c>
      <c r="M2338" s="37" t="str">
        <f aca="false">IF(G2338=1,IF(B2338="",IF((Fin-A2338)*24&gt;SeuilFigee,1,0),IF(J2338&gt;SeuilFigee*3600,1,0)),"")</f>
        <v/>
      </c>
      <c r="N2338" s="0" t="str">
        <f aca="false">IF(G2338=1,IF(COUNTIF(H$2:H2338,H2338)=1,COUNTIF($H:$H,H2338),""),"")</f>
        <v/>
      </c>
      <c r="O2338" s="0" t="str">
        <f aca="false">IF(G2338=1,IF(COUNTIF(I$2:I2338,I2338)=1,COUNTIF($I:$I,I2338),""),"")</f>
        <v/>
      </c>
      <c r="P2338" s="38" t="str">
        <f aca="false">IF(G2338=1,IF(COUNTIFS(C$2:C2338,C2338,G$2:G2338,1)=1,COUNTIFS($C:$C,C2338,$G:$G,1)+ROW()/10000000,""),"")</f>
        <v/>
      </c>
      <c r="Q2338" s="0" t="str">
        <f aca="false">IF(K2338=1,IF(COUNTIFS(C$2:C2338,C2338,K$2:K2338,1)=1,1,0),"")</f>
        <v/>
      </c>
      <c r="R2338" s="0" t="str">
        <f aca="false">IF(M2338=1,IF(COUNTIFS(C$2:C2338,C2338,M$2:M2338,1)=1,1,0),"")</f>
        <v/>
      </c>
      <c r="S2338" s="0" t="str">
        <f aca="false">IF(L2338=1,IF(COUNTIFS(C$2:C2338,C2338,L$2:L2338,1)=1,1,0),"")</f>
        <v/>
      </c>
      <c r="T2338" s="38" t="str">
        <f aca="false">IF(N2338="","",N2338+ROW()/10000000)</f>
        <v/>
      </c>
      <c r="U2338" s="0" t="str">
        <f aca="false">IF(G2338=1,IF(B2338="",1,0),"")</f>
        <v/>
      </c>
    </row>
    <row r="2339" customFormat="false" ht="15" hidden="false" customHeight="false" outlineLevel="0" collapsed="false">
      <c r="A2339" s="35"/>
      <c r="B2339" s="35"/>
      <c r="G2339" s="0" t="str">
        <f aca="false">IF(A2339="","",IF(AND(A2339&gt;=Debut,A2339&lt;Fin),1,0))</f>
        <v/>
      </c>
      <c r="H2339" s="0" t="str">
        <f aca="false">IF(G2339=1,INT(ROUND((A2339-Debut)*86400,0)/600),"")</f>
        <v/>
      </c>
      <c r="I2339" s="0" t="str">
        <f aca="false">IF(G2339=1,INT(ROUND((A2339-Debut)*86400,0)/3600),"")</f>
        <v/>
      </c>
      <c r="J2339" s="0" t="str">
        <f aca="false">IF(OR(A2339="",B2339=""),"",ROUND((B2339-A2339)*86400,0))</f>
        <v/>
      </c>
      <c r="K2339" s="37" t="str">
        <f aca="false">IF(G2339=1,IF(COUNTIFS($C:$C,C2339,$G:$G,1,$A:$A,"&gt;="&amp;(A2339-FenetreInterm/86400),$A:$A,"&lt;="&amp;A2339)&gt;=NbInterm,1,0),"")</f>
        <v/>
      </c>
      <c r="L2339" s="37" t="str">
        <f aca="false">IF(G2339=1,IF(B2339="",0,IF(J2339&lt;SeuilFugitive,1,0)),"")</f>
        <v/>
      </c>
      <c r="M2339" s="37" t="str">
        <f aca="false">IF(G2339=1,IF(B2339="",IF((Fin-A2339)*24&gt;SeuilFigee,1,0),IF(J2339&gt;SeuilFigee*3600,1,0)),"")</f>
        <v/>
      </c>
      <c r="N2339" s="0" t="str">
        <f aca="false">IF(G2339=1,IF(COUNTIF(H$2:H2339,H2339)=1,COUNTIF($H:$H,H2339),""),"")</f>
        <v/>
      </c>
      <c r="O2339" s="0" t="str">
        <f aca="false">IF(G2339=1,IF(COUNTIF(I$2:I2339,I2339)=1,COUNTIF($I:$I,I2339),""),"")</f>
        <v/>
      </c>
      <c r="P2339" s="38" t="str">
        <f aca="false">IF(G2339=1,IF(COUNTIFS(C$2:C2339,C2339,G$2:G2339,1)=1,COUNTIFS($C:$C,C2339,$G:$G,1)+ROW()/10000000,""),"")</f>
        <v/>
      </c>
      <c r="Q2339" s="0" t="str">
        <f aca="false">IF(K2339=1,IF(COUNTIFS(C$2:C2339,C2339,K$2:K2339,1)=1,1,0),"")</f>
        <v/>
      </c>
      <c r="R2339" s="0" t="str">
        <f aca="false">IF(M2339=1,IF(COUNTIFS(C$2:C2339,C2339,M$2:M2339,1)=1,1,0),"")</f>
        <v/>
      </c>
      <c r="S2339" s="0" t="str">
        <f aca="false">IF(L2339=1,IF(COUNTIFS(C$2:C2339,C2339,L$2:L2339,1)=1,1,0),"")</f>
        <v/>
      </c>
      <c r="T2339" s="38" t="str">
        <f aca="false">IF(N2339="","",N2339+ROW()/10000000)</f>
        <v/>
      </c>
      <c r="U2339" s="0" t="str">
        <f aca="false">IF(G2339=1,IF(B2339="",1,0),"")</f>
        <v/>
      </c>
    </row>
    <row r="2340" customFormat="false" ht="15" hidden="false" customHeight="false" outlineLevel="0" collapsed="false">
      <c r="A2340" s="35"/>
      <c r="B2340" s="35"/>
      <c r="G2340" s="0" t="str">
        <f aca="false">IF(A2340="","",IF(AND(A2340&gt;=Debut,A2340&lt;Fin),1,0))</f>
        <v/>
      </c>
      <c r="H2340" s="0" t="str">
        <f aca="false">IF(G2340=1,INT(ROUND((A2340-Debut)*86400,0)/600),"")</f>
        <v/>
      </c>
      <c r="I2340" s="0" t="str">
        <f aca="false">IF(G2340=1,INT(ROUND((A2340-Debut)*86400,0)/3600),"")</f>
        <v/>
      </c>
      <c r="J2340" s="0" t="str">
        <f aca="false">IF(OR(A2340="",B2340=""),"",ROUND((B2340-A2340)*86400,0))</f>
        <v/>
      </c>
      <c r="K2340" s="37" t="str">
        <f aca="false">IF(G2340=1,IF(COUNTIFS($C:$C,C2340,$G:$G,1,$A:$A,"&gt;="&amp;(A2340-FenetreInterm/86400),$A:$A,"&lt;="&amp;A2340)&gt;=NbInterm,1,0),"")</f>
        <v/>
      </c>
      <c r="L2340" s="37" t="str">
        <f aca="false">IF(G2340=1,IF(B2340="",0,IF(J2340&lt;SeuilFugitive,1,0)),"")</f>
        <v/>
      </c>
      <c r="M2340" s="37" t="str">
        <f aca="false">IF(G2340=1,IF(B2340="",IF((Fin-A2340)*24&gt;SeuilFigee,1,0),IF(J2340&gt;SeuilFigee*3600,1,0)),"")</f>
        <v/>
      </c>
      <c r="N2340" s="0" t="str">
        <f aca="false">IF(G2340=1,IF(COUNTIF(H$2:H2340,H2340)=1,COUNTIF($H:$H,H2340),""),"")</f>
        <v/>
      </c>
      <c r="O2340" s="0" t="str">
        <f aca="false">IF(G2340=1,IF(COUNTIF(I$2:I2340,I2340)=1,COUNTIF($I:$I,I2340),""),"")</f>
        <v/>
      </c>
      <c r="P2340" s="38" t="str">
        <f aca="false">IF(G2340=1,IF(COUNTIFS(C$2:C2340,C2340,G$2:G2340,1)=1,COUNTIFS($C:$C,C2340,$G:$G,1)+ROW()/10000000,""),"")</f>
        <v/>
      </c>
      <c r="Q2340" s="0" t="str">
        <f aca="false">IF(K2340=1,IF(COUNTIFS(C$2:C2340,C2340,K$2:K2340,1)=1,1,0),"")</f>
        <v/>
      </c>
      <c r="R2340" s="0" t="str">
        <f aca="false">IF(M2340=1,IF(COUNTIFS(C$2:C2340,C2340,M$2:M2340,1)=1,1,0),"")</f>
        <v/>
      </c>
      <c r="S2340" s="0" t="str">
        <f aca="false">IF(L2340=1,IF(COUNTIFS(C$2:C2340,C2340,L$2:L2340,1)=1,1,0),"")</f>
        <v/>
      </c>
      <c r="T2340" s="38" t="str">
        <f aca="false">IF(N2340="","",N2340+ROW()/10000000)</f>
        <v/>
      </c>
      <c r="U2340" s="0" t="str">
        <f aca="false">IF(G2340=1,IF(B2340="",1,0),"")</f>
        <v/>
      </c>
    </row>
    <row r="2341" customFormat="false" ht="15" hidden="false" customHeight="false" outlineLevel="0" collapsed="false">
      <c r="A2341" s="35"/>
      <c r="B2341" s="35"/>
      <c r="G2341" s="0" t="str">
        <f aca="false">IF(A2341="","",IF(AND(A2341&gt;=Debut,A2341&lt;Fin),1,0))</f>
        <v/>
      </c>
      <c r="H2341" s="0" t="str">
        <f aca="false">IF(G2341=1,INT(ROUND((A2341-Debut)*86400,0)/600),"")</f>
        <v/>
      </c>
      <c r="I2341" s="0" t="str">
        <f aca="false">IF(G2341=1,INT(ROUND((A2341-Debut)*86400,0)/3600),"")</f>
        <v/>
      </c>
      <c r="J2341" s="0" t="str">
        <f aca="false">IF(OR(A2341="",B2341=""),"",ROUND((B2341-A2341)*86400,0))</f>
        <v/>
      </c>
      <c r="K2341" s="37" t="str">
        <f aca="false">IF(G2341=1,IF(COUNTIFS($C:$C,C2341,$G:$G,1,$A:$A,"&gt;="&amp;(A2341-FenetreInterm/86400),$A:$A,"&lt;="&amp;A2341)&gt;=NbInterm,1,0),"")</f>
        <v/>
      </c>
      <c r="L2341" s="37" t="str">
        <f aca="false">IF(G2341=1,IF(B2341="",0,IF(J2341&lt;SeuilFugitive,1,0)),"")</f>
        <v/>
      </c>
      <c r="M2341" s="37" t="str">
        <f aca="false">IF(G2341=1,IF(B2341="",IF((Fin-A2341)*24&gt;SeuilFigee,1,0),IF(J2341&gt;SeuilFigee*3600,1,0)),"")</f>
        <v/>
      </c>
      <c r="N2341" s="0" t="str">
        <f aca="false">IF(G2341=1,IF(COUNTIF(H$2:H2341,H2341)=1,COUNTIF($H:$H,H2341),""),"")</f>
        <v/>
      </c>
      <c r="O2341" s="0" t="str">
        <f aca="false">IF(G2341=1,IF(COUNTIF(I$2:I2341,I2341)=1,COUNTIF($I:$I,I2341),""),"")</f>
        <v/>
      </c>
      <c r="P2341" s="38" t="str">
        <f aca="false">IF(G2341=1,IF(COUNTIFS(C$2:C2341,C2341,G$2:G2341,1)=1,COUNTIFS($C:$C,C2341,$G:$G,1)+ROW()/10000000,""),"")</f>
        <v/>
      </c>
      <c r="Q2341" s="0" t="str">
        <f aca="false">IF(K2341=1,IF(COUNTIFS(C$2:C2341,C2341,K$2:K2341,1)=1,1,0),"")</f>
        <v/>
      </c>
      <c r="R2341" s="0" t="str">
        <f aca="false">IF(M2341=1,IF(COUNTIFS(C$2:C2341,C2341,M$2:M2341,1)=1,1,0),"")</f>
        <v/>
      </c>
      <c r="S2341" s="0" t="str">
        <f aca="false">IF(L2341=1,IF(COUNTIFS(C$2:C2341,C2341,L$2:L2341,1)=1,1,0),"")</f>
        <v/>
      </c>
      <c r="T2341" s="38" t="str">
        <f aca="false">IF(N2341="","",N2341+ROW()/10000000)</f>
        <v/>
      </c>
      <c r="U2341" s="0" t="str">
        <f aca="false">IF(G2341=1,IF(B2341="",1,0),"")</f>
        <v/>
      </c>
    </row>
    <row r="2342" customFormat="false" ht="15" hidden="false" customHeight="false" outlineLevel="0" collapsed="false">
      <c r="A2342" s="35"/>
      <c r="B2342" s="35"/>
      <c r="G2342" s="0" t="str">
        <f aca="false">IF(A2342="","",IF(AND(A2342&gt;=Debut,A2342&lt;Fin),1,0))</f>
        <v/>
      </c>
      <c r="H2342" s="0" t="str">
        <f aca="false">IF(G2342=1,INT(ROUND((A2342-Debut)*86400,0)/600),"")</f>
        <v/>
      </c>
      <c r="I2342" s="0" t="str">
        <f aca="false">IF(G2342=1,INT(ROUND((A2342-Debut)*86400,0)/3600),"")</f>
        <v/>
      </c>
      <c r="J2342" s="0" t="str">
        <f aca="false">IF(OR(A2342="",B2342=""),"",ROUND((B2342-A2342)*86400,0))</f>
        <v/>
      </c>
      <c r="K2342" s="37" t="str">
        <f aca="false">IF(G2342=1,IF(COUNTIFS($C:$C,C2342,$G:$G,1,$A:$A,"&gt;="&amp;(A2342-FenetreInterm/86400),$A:$A,"&lt;="&amp;A2342)&gt;=NbInterm,1,0),"")</f>
        <v/>
      </c>
      <c r="L2342" s="37" t="str">
        <f aca="false">IF(G2342=1,IF(B2342="",0,IF(J2342&lt;SeuilFugitive,1,0)),"")</f>
        <v/>
      </c>
      <c r="M2342" s="37" t="str">
        <f aca="false">IF(G2342=1,IF(B2342="",IF((Fin-A2342)*24&gt;SeuilFigee,1,0),IF(J2342&gt;SeuilFigee*3600,1,0)),"")</f>
        <v/>
      </c>
      <c r="N2342" s="0" t="str">
        <f aca="false">IF(G2342=1,IF(COUNTIF(H$2:H2342,H2342)=1,COUNTIF($H:$H,H2342),""),"")</f>
        <v/>
      </c>
      <c r="O2342" s="0" t="str">
        <f aca="false">IF(G2342=1,IF(COUNTIF(I$2:I2342,I2342)=1,COUNTIF($I:$I,I2342),""),"")</f>
        <v/>
      </c>
      <c r="P2342" s="38" t="str">
        <f aca="false">IF(G2342=1,IF(COUNTIFS(C$2:C2342,C2342,G$2:G2342,1)=1,COUNTIFS($C:$C,C2342,$G:$G,1)+ROW()/10000000,""),"")</f>
        <v/>
      </c>
      <c r="Q2342" s="0" t="str">
        <f aca="false">IF(K2342=1,IF(COUNTIFS(C$2:C2342,C2342,K$2:K2342,1)=1,1,0),"")</f>
        <v/>
      </c>
      <c r="R2342" s="0" t="str">
        <f aca="false">IF(M2342=1,IF(COUNTIFS(C$2:C2342,C2342,M$2:M2342,1)=1,1,0),"")</f>
        <v/>
      </c>
      <c r="S2342" s="0" t="str">
        <f aca="false">IF(L2342=1,IF(COUNTIFS(C$2:C2342,C2342,L$2:L2342,1)=1,1,0),"")</f>
        <v/>
      </c>
      <c r="T2342" s="38" t="str">
        <f aca="false">IF(N2342="","",N2342+ROW()/10000000)</f>
        <v/>
      </c>
      <c r="U2342" s="0" t="str">
        <f aca="false">IF(G2342=1,IF(B2342="",1,0),"")</f>
        <v/>
      </c>
    </row>
    <row r="2343" customFormat="false" ht="15" hidden="false" customHeight="false" outlineLevel="0" collapsed="false">
      <c r="A2343" s="35"/>
      <c r="B2343" s="35"/>
      <c r="G2343" s="0" t="str">
        <f aca="false">IF(A2343="","",IF(AND(A2343&gt;=Debut,A2343&lt;Fin),1,0))</f>
        <v/>
      </c>
      <c r="H2343" s="0" t="str">
        <f aca="false">IF(G2343=1,INT(ROUND((A2343-Debut)*86400,0)/600),"")</f>
        <v/>
      </c>
      <c r="I2343" s="0" t="str">
        <f aca="false">IF(G2343=1,INT(ROUND((A2343-Debut)*86400,0)/3600),"")</f>
        <v/>
      </c>
      <c r="J2343" s="0" t="str">
        <f aca="false">IF(OR(A2343="",B2343=""),"",ROUND((B2343-A2343)*86400,0))</f>
        <v/>
      </c>
      <c r="K2343" s="37" t="str">
        <f aca="false">IF(G2343=1,IF(COUNTIFS($C:$C,C2343,$G:$G,1,$A:$A,"&gt;="&amp;(A2343-FenetreInterm/86400),$A:$A,"&lt;="&amp;A2343)&gt;=NbInterm,1,0),"")</f>
        <v/>
      </c>
      <c r="L2343" s="37" t="str">
        <f aca="false">IF(G2343=1,IF(B2343="",0,IF(J2343&lt;SeuilFugitive,1,0)),"")</f>
        <v/>
      </c>
      <c r="M2343" s="37" t="str">
        <f aca="false">IF(G2343=1,IF(B2343="",IF((Fin-A2343)*24&gt;SeuilFigee,1,0),IF(J2343&gt;SeuilFigee*3600,1,0)),"")</f>
        <v/>
      </c>
      <c r="N2343" s="0" t="str">
        <f aca="false">IF(G2343=1,IF(COUNTIF(H$2:H2343,H2343)=1,COUNTIF($H:$H,H2343),""),"")</f>
        <v/>
      </c>
      <c r="O2343" s="0" t="str">
        <f aca="false">IF(G2343=1,IF(COUNTIF(I$2:I2343,I2343)=1,COUNTIF($I:$I,I2343),""),"")</f>
        <v/>
      </c>
      <c r="P2343" s="38" t="str">
        <f aca="false">IF(G2343=1,IF(COUNTIFS(C$2:C2343,C2343,G$2:G2343,1)=1,COUNTIFS($C:$C,C2343,$G:$G,1)+ROW()/10000000,""),"")</f>
        <v/>
      </c>
      <c r="Q2343" s="0" t="str">
        <f aca="false">IF(K2343=1,IF(COUNTIFS(C$2:C2343,C2343,K$2:K2343,1)=1,1,0),"")</f>
        <v/>
      </c>
      <c r="R2343" s="0" t="str">
        <f aca="false">IF(M2343=1,IF(COUNTIFS(C$2:C2343,C2343,M$2:M2343,1)=1,1,0),"")</f>
        <v/>
      </c>
      <c r="S2343" s="0" t="str">
        <f aca="false">IF(L2343=1,IF(COUNTIFS(C$2:C2343,C2343,L$2:L2343,1)=1,1,0),"")</f>
        <v/>
      </c>
      <c r="T2343" s="38" t="str">
        <f aca="false">IF(N2343="","",N2343+ROW()/10000000)</f>
        <v/>
      </c>
      <c r="U2343" s="0" t="str">
        <f aca="false">IF(G2343=1,IF(B2343="",1,0),"")</f>
        <v/>
      </c>
    </row>
    <row r="2344" customFormat="false" ht="15" hidden="false" customHeight="false" outlineLevel="0" collapsed="false">
      <c r="A2344" s="35"/>
      <c r="B2344" s="35"/>
      <c r="G2344" s="0" t="str">
        <f aca="false">IF(A2344="","",IF(AND(A2344&gt;=Debut,A2344&lt;Fin),1,0))</f>
        <v/>
      </c>
      <c r="H2344" s="0" t="str">
        <f aca="false">IF(G2344=1,INT(ROUND((A2344-Debut)*86400,0)/600),"")</f>
        <v/>
      </c>
      <c r="I2344" s="0" t="str">
        <f aca="false">IF(G2344=1,INT(ROUND((A2344-Debut)*86400,0)/3600),"")</f>
        <v/>
      </c>
      <c r="J2344" s="0" t="str">
        <f aca="false">IF(OR(A2344="",B2344=""),"",ROUND((B2344-A2344)*86400,0))</f>
        <v/>
      </c>
      <c r="K2344" s="37" t="str">
        <f aca="false">IF(G2344=1,IF(COUNTIFS($C:$C,C2344,$G:$G,1,$A:$A,"&gt;="&amp;(A2344-FenetreInterm/86400),$A:$A,"&lt;="&amp;A2344)&gt;=NbInterm,1,0),"")</f>
        <v/>
      </c>
      <c r="L2344" s="37" t="str">
        <f aca="false">IF(G2344=1,IF(B2344="",0,IF(J2344&lt;SeuilFugitive,1,0)),"")</f>
        <v/>
      </c>
      <c r="M2344" s="37" t="str">
        <f aca="false">IF(G2344=1,IF(B2344="",IF((Fin-A2344)*24&gt;SeuilFigee,1,0),IF(J2344&gt;SeuilFigee*3600,1,0)),"")</f>
        <v/>
      </c>
      <c r="N2344" s="0" t="str">
        <f aca="false">IF(G2344=1,IF(COUNTIF(H$2:H2344,H2344)=1,COUNTIF($H:$H,H2344),""),"")</f>
        <v/>
      </c>
      <c r="O2344" s="0" t="str">
        <f aca="false">IF(G2344=1,IF(COUNTIF(I$2:I2344,I2344)=1,COUNTIF($I:$I,I2344),""),"")</f>
        <v/>
      </c>
      <c r="P2344" s="38" t="str">
        <f aca="false">IF(G2344=1,IF(COUNTIFS(C$2:C2344,C2344,G$2:G2344,1)=1,COUNTIFS($C:$C,C2344,$G:$G,1)+ROW()/10000000,""),"")</f>
        <v/>
      </c>
      <c r="Q2344" s="0" t="str">
        <f aca="false">IF(K2344=1,IF(COUNTIFS(C$2:C2344,C2344,K$2:K2344,1)=1,1,0),"")</f>
        <v/>
      </c>
      <c r="R2344" s="0" t="str">
        <f aca="false">IF(M2344=1,IF(COUNTIFS(C$2:C2344,C2344,M$2:M2344,1)=1,1,0),"")</f>
        <v/>
      </c>
      <c r="S2344" s="0" t="str">
        <f aca="false">IF(L2344=1,IF(COUNTIFS(C$2:C2344,C2344,L$2:L2344,1)=1,1,0),"")</f>
        <v/>
      </c>
      <c r="T2344" s="38" t="str">
        <f aca="false">IF(N2344="","",N2344+ROW()/10000000)</f>
        <v/>
      </c>
      <c r="U2344" s="0" t="str">
        <f aca="false">IF(G2344=1,IF(B2344="",1,0),"")</f>
        <v/>
      </c>
    </row>
    <row r="2345" customFormat="false" ht="15" hidden="false" customHeight="false" outlineLevel="0" collapsed="false">
      <c r="A2345" s="35"/>
      <c r="B2345" s="35"/>
      <c r="G2345" s="0" t="str">
        <f aca="false">IF(A2345="","",IF(AND(A2345&gt;=Debut,A2345&lt;Fin),1,0))</f>
        <v/>
      </c>
      <c r="H2345" s="0" t="str">
        <f aca="false">IF(G2345=1,INT(ROUND((A2345-Debut)*86400,0)/600),"")</f>
        <v/>
      </c>
      <c r="I2345" s="0" t="str">
        <f aca="false">IF(G2345=1,INT(ROUND((A2345-Debut)*86400,0)/3600),"")</f>
        <v/>
      </c>
      <c r="J2345" s="0" t="str">
        <f aca="false">IF(OR(A2345="",B2345=""),"",ROUND((B2345-A2345)*86400,0))</f>
        <v/>
      </c>
      <c r="K2345" s="37" t="str">
        <f aca="false">IF(G2345=1,IF(COUNTIFS($C:$C,C2345,$G:$G,1,$A:$A,"&gt;="&amp;(A2345-FenetreInterm/86400),$A:$A,"&lt;="&amp;A2345)&gt;=NbInterm,1,0),"")</f>
        <v/>
      </c>
      <c r="L2345" s="37" t="str">
        <f aca="false">IF(G2345=1,IF(B2345="",0,IF(J2345&lt;SeuilFugitive,1,0)),"")</f>
        <v/>
      </c>
      <c r="M2345" s="37" t="str">
        <f aca="false">IF(G2345=1,IF(B2345="",IF((Fin-A2345)*24&gt;SeuilFigee,1,0),IF(J2345&gt;SeuilFigee*3600,1,0)),"")</f>
        <v/>
      </c>
      <c r="N2345" s="0" t="str">
        <f aca="false">IF(G2345=1,IF(COUNTIF(H$2:H2345,H2345)=1,COUNTIF($H:$H,H2345),""),"")</f>
        <v/>
      </c>
      <c r="O2345" s="0" t="str">
        <f aca="false">IF(G2345=1,IF(COUNTIF(I$2:I2345,I2345)=1,COUNTIF($I:$I,I2345),""),"")</f>
        <v/>
      </c>
      <c r="P2345" s="38" t="str">
        <f aca="false">IF(G2345=1,IF(COUNTIFS(C$2:C2345,C2345,G$2:G2345,1)=1,COUNTIFS($C:$C,C2345,$G:$G,1)+ROW()/10000000,""),"")</f>
        <v/>
      </c>
      <c r="Q2345" s="0" t="str">
        <f aca="false">IF(K2345=1,IF(COUNTIFS(C$2:C2345,C2345,K$2:K2345,1)=1,1,0),"")</f>
        <v/>
      </c>
      <c r="R2345" s="0" t="str">
        <f aca="false">IF(M2345=1,IF(COUNTIFS(C$2:C2345,C2345,M$2:M2345,1)=1,1,0),"")</f>
        <v/>
      </c>
      <c r="S2345" s="0" t="str">
        <f aca="false">IF(L2345=1,IF(COUNTIFS(C$2:C2345,C2345,L$2:L2345,1)=1,1,0),"")</f>
        <v/>
      </c>
      <c r="T2345" s="38" t="str">
        <f aca="false">IF(N2345="","",N2345+ROW()/10000000)</f>
        <v/>
      </c>
      <c r="U2345" s="0" t="str">
        <f aca="false">IF(G2345=1,IF(B2345="",1,0),"")</f>
        <v/>
      </c>
    </row>
    <row r="2346" customFormat="false" ht="15" hidden="false" customHeight="false" outlineLevel="0" collapsed="false">
      <c r="A2346" s="35"/>
      <c r="B2346" s="35"/>
      <c r="G2346" s="0" t="str">
        <f aca="false">IF(A2346="","",IF(AND(A2346&gt;=Debut,A2346&lt;Fin),1,0))</f>
        <v/>
      </c>
      <c r="H2346" s="0" t="str">
        <f aca="false">IF(G2346=1,INT(ROUND((A2346-Debut)*86400,0)/600),"")</f>
        <v/>
      </c>
      <c r="I2346" s="0" t="str">
        <f aca="false">IF(G2346=1,INT(ROUND((A2346-Debut)*86400,0)/3600),"")</f>
        <v/>
      </c>
      <c r="J2346" s="0" t="str">
        <f aca="false">IF(OR(A2346="",B2346=""),"",ROUND((B2346-A2346)*86400,0))</f>
        <v/>
      </c>
      <c r="K2346" s="37" t="str">
        <f aca="false">IF(G2346=1,IF(COUNTIFS($C:$C,C2346,$G:$G,1,$A:$A,"&gt;="&amp;(A2346-FenetreInterm/86400),$A:$A,"&lt;="&amp;A2346)&gt;=NbInterm,1,0),"")</f>
        <v/>
      </c>
      <c r="L2346" s="37" t="str">
        <f aca="false">IF(G2346=1,IF(B2346="",0,IF(J2346&lt;SeuilFugitive,1,0)),"")</f>
        <v/>
      </c>
      <c r="M2346" s="37" t="str">
        <f aca="false">IF(G2346=1,IF(B2346="",IF((Fin-A2346)*24&gt;SeuilFigee,1,0),IF(J2346&gt;SeuilFigee*3600,1,0)),"")</f>
        <v/>
      </c>
      <c r="N2346" s="0" t="str">
        <f aca="false">IF(G2346=1,IF(COUNTIF(H$2:H2346,H2346)=1,COUNTIF($H:$H,H2346),""),"")</f>
        <v/>
      </c>
      <c r="O2346" s="0" t="str">
        <f aca="false">IF(G2346=1,IF(COUNTIF(I$2:I2346,I2346)=1,COUNTIF($I:$I,I2346),""),"")</f>
        <v/>
      </c>
      <c r="P2346" s="38" t="str">
        <f aca="false">IF(G2346=1,IF(COUNTIFS(C$2:C2346,C2346,G$2:G2346,1)=1,COUNTIFS($C:$C,C2346,$G:$G,1)+ROW()/10000000,""),"")</f>
        <v/>
      </c>
      <c r="Q2346" s="0" t="str">
        <f aca="false">IF(K2346=1,IF(COUNTIFS(C$2:C2346,C2346,K$2:K2346,1)=1,1,0),"")</f>
        <v/>
      </c>
      <c r="R2346" s="0" t="str">
        <f aca="false">IF(M2346=1,IF(COUNTIFS(C$2:C2346,C2346,M$2:M2346,1)=1,1,0),"")</f>
        <v/>
      </c>
      <c r="S2346" s="0" t="str">
        <f aca="false">IF(L2346=1,IF(COUNTIFS(C$2:C2346,C2346,L$2:L2346,1)=1,1,0),"")</f>
        <v/>
      </c>
      <c r="T2346" s="38" t="str">
        <f aca="false">IF(N2346="","",N2346+ROW()/10000000)</f>
        <v/>
      </c>
      <c r="U2346" s="0" t="str">
        <f aca="false">IF(G2346=1,IF(B2346="",1,0),"")</f>
        <v/>
      </c>
    </row>
    <row r="2347" customFormat="false" ht="15" hidden="false" customHeight="false" outlineLevel="0" collapsed="false">
      <c r="A2347" s="35"/>
      <c r="B2347" s="35"/>
      <c r="G2347" s="0" t="str">
        <f aca="false">IF(A2347="","",IF(AND(A2347&gt;=Debut,A2347&lt;Fin),1,0))</f>
        <v/>
      </c>
      <c r="H2347" s="0" t="str">
        <f aca="false">IF(G2347=1,INT(ROUND((A2347-Debut)*86400,0)/600),"")</f>
        <v/>
      </c>
      <c r="I2347" s="0" t="str">
        <f aca="false">IF(G2347=1,INT(ROUND((A2347-Debut)*86400,0)/3600),"")</f>
        <v/>
      </c>
      <c r="J2347" s="0" t="str">
        <f aca="false">IF(OR(A2347="",B2347=""),"",ROUND((B2347-A2347)*86400,0))</f>
        <v/>
      </c>
      <c r="K2347" s="37" t="str">
        <f aca="false">IF(G2347=1,IF(COUNTIFS($C:$C,C2347,$G:$G,1,$A:$A,"&gt;="&amp;(A2347-FenetreInterm/86400),$A:$A,"&lt;="&amp;A2347)&gt;=NbInterm,1,0),"")</f>
        <v/>
      </c>
      <c r="L2347" s="37" t="str">
        <f aca="false">IF(G2347=1,IF(B2347="",0,IF(J2347&lt;SeuilFugitive,1,0)),"")</f>
        <v/>
      </c>
      <c r="M2347" s="37" t="str">
        <f aca="false">IF(G2347=1,IF(B2347="",IF((Fin-A2347)*24&gt;SeuilFigee,1,0),IF(J2347&gt;SeuilFigee*3600,1,0)),"")</f>
        <v/>
      </c>
      <c r="N2347" s="0" t="str">
        <f aca="false">IF(G2347=1,IF(COUNTIF(H$2:H2347,H2347)=1,COUNTIF($H:$H,H2347),""),"")</f>
        <v/>
      </c>
      <c r="O2347" s="0" t="str">
        <f aca="false">IF(G2347=1,IF(COUNTIF(I$2:I2347,I2347)=1,COUNTIF($I:$I,I2347),""),"")</f>
        <v/>
      </c>
      <c r="P2347" s="38" t="str">
        <f aca="false">IF(G2347=1,IF(COUNTIFS(C$2:C2347,C2347,G$2:G2347,1)=1,COUNTIFS($C:$C,C2347,$G:$G,1)+ROW()/10000000,""),"")</f>
        <v/>
      </c>
      <c r="Q2347" s="0" t="str">
        <f aca="false">IF(K2347=1,IF(COUNTIFS(C$2:C2347,C2347,K$2:K2347,1)=1,1,0),"")</f>
        <v/>
      </c>
      <c r="R2347" s="0" t="str">
        <f aca="false">IF(M2347=1,IF(COUNTIFS(C$2:C2347,C2347,M$2:M2347,1)=1,1,0),"")</f>
        <v/>
      </c>
      <c r="S2347" s="0" t="str">
        <f aca="false">IF(L2347=1,IF(COUNTIFS(C$2:C2347,C2347,L$2:L2347,1)=1,1,0),"")</f>
        <v/>
      </c>
      <c r="T2347" s="38" t="str">
        <f aca="false">IF(N2347="","",N2347+ROW()/10000000)</f>
        <v/>
      </c>
      <c r="U2347" s="0" t="str">
        <f aca="false">IF(G2347=1,IF(B2347="",1,0),"")</f>
        <v/>
      </c>
    </row>
    <row r="2348" customFormat="false" ht="15" hidden="false" customHeight="false" outlineLevel="0" collapsed="false">
      <c r="A2348" s="35"/>
      <c r="B2348" s="35"/>
      <c r="G2348" s="0" t="str">
        <f aca="false">IF(A2348="","",IF(AND(A2348&gt;=Debut,A2348&lt;Fin),1,0))</f>
        <v/>
      </c>
      <c r="H2348" s="0" t="str">
        <f aca="false">IF(G2348=1,INT(ROUND((A2348-Debut)*86400,0)/600),"")</f>
        <v/>
      </c>
      <c r="I2348" s="0" t="str">
        <f aca="false">IF(G2348=1,INT(ROUND((A2348-Debut)*86400,0)/3600),"")</f>
        <v/>
      </c>
      <c r="J2348" s="0" t="str">
        <f aca="false">IF(OR(A2348="",B2348=""),"",ROUND((B2348-A2348)*86400,0))</f>
        <v/>
      </c>
      <c r="K2348" s="37" t="str">
        <f aca="false">IF(G2348=1,IF(COUNTIFS($C:$C,C2348,$G:$G,1,$A:$A,"&gt;="&amp;(A2348-FenetreInterm/86400),$A:$A,"&lt;="&amp;A2348)&gt;=NbInterm,1,0),"")</f>
        <v/>
      </c>
      <c r="L2348" s="37" t="str">
        <f aca="false">IF(G2348=1,IF(B2348="",0,IF(J2348&lt;SeuilFugitive,1,0)),"")</f>
        <v/>
      </c>
      <c r="M2348" s="37" t="str">
        <f aca="false">IF(G2348=1,IF(B2348="",IF((Fin-A2348)*24&gt;SeuilFigee,1,0),IF(J2348&gt;SeuilFigee*3600,1,0)),"")</f>
        <v/>
      </c>
      <c r="N2348" s="0" t="str">
        <f aca="false">IF(G2348=1,IF(COUNTIF(H$2:H2348,H2348)=1,COUNTIF($H:$H,H2348),""),"")</f>
        <v/>
      </c>
      <c r="O2348" s="0" t="str">
        <f aca="false">IF(G2348=1,IF(COUNTIF(I$2:I2348,I2348)=1,COUNTIF($I:$I,I2348),""),"")</f>
        <v/>
      </c>
      <c r="P2348" s="38" t="str">
        <f aca="false">IF(G2348=1,IF(COUNTIFS(C$2:C2348,C2348,G$2:G2348,1)=1,COUNTIFS($C:$C,C2348,$G:$G,1)+ROW()/10000000,""),"")</f>
        <v/>
      </c>
      <c r="Q2348" s="0" t="str">
        <f aca="false">IF(K2348=1,IF(COUNTIFS(C$2:C2348,C2348,K$2:K2348,1)=1,1,0),"")</f>
        <v/>
      </c>
      <c r="R2348" s="0" t="str">
        <f aca="false">IF(M2348=1,IF(COUNTIFS(C$2:C2348,C2348,M$2:M2348,1)=1,1,0),"")</f>
        <v/>
      </c>
      <c r="S2348" s="0" t="str">
        <f aca="false">IF(L2348=1,IF(COUNTIFS(C$2:C2348,C2348,L$2:L2348,1)=1,1,0),"")</f>
        <v/>
      </c>
      <c r="T2348" s="38" t="str">
        <f aca="false">IF(N2348="","",N2348+ROW()/10000000)</f>
        <v/>
      </c>
      <c r="U2348" s="0" t="str">
        <f aca="false">IF(G2348=1,IF(B2348="",1,0),"")</f>
        <v/>
      </c>
    </row>
    <row r="2349" customFormat="false" ht="15" hidden="false" customHeight="false" outlineLevel="0" collapsed="false">
      <c r="A2349" s="35"/>
      <c r="B2349" s="35"/>
      <c r="G2349" s="0" t="str">
        <f aca="false">IF(A2349="","",IF(AND(A2349&gt;=Debut,A2349&lt;Fin),1,0))</f>
        <v/>
      </c>
      <c r="H2349" s="0" t="str">
        <f aca="false">IF(G2349=1,INT(ROUND((A2349-Debut)*86400,0)/600),"")</f>
        <v/>
      </c>
      <c r="I2349" s="0" t="str">
        <f aca="false">IF(G2349=1,INT(ROUND((A2349-Debut)*86400,0)/3600),"")</f>
        <v/>
      </c>
      <c r="J2349" s="0" t="str">
        <f aca="false">IF(OR(A2349="",B2349=""),"",ROUND((B2349-A2349)*86400,0))</f>
        <v/>
      </c>
      <c r="K2349" s="37" t="str">
        <f aca="false">IF(G2349=1,IF(COUNTIFS($C:$C,C2349,$G:$G,1,$A:$A,"&gt;="&amp;(A2349-FenetreInterm/86400),$A:$A,"&lt;="&amp;A2349)&gt;=NbInterm,1,0),"")</f>
        <v/>
      </c>
      <c r="L2349" s="37" t="str">
        <f aca="false">IF(G2349=1,IF(B2349="",0,IF(J2349&lt;SeuilFugitive,1,0)),"")</f>
        <v/>
      </c>
      <c r="M2349" s="37" t="str">
        <f aca="false">IF(G2349=1,IF(B2349="",IF((Fin-A2349)*24&gt;SeuilFigee,1,0),IF(J2349&gt;SeuilFigee*3600,1,0)),"")</f>
        <v/>
      </c>
      <c r="N2349" s="0" t="str">
        <f aca="false">IF(G2349=1,IF(COUNTIF(H$2:H2349,H2349)=1,COUNTIF($H:$H,H2349),""),"")</f>
        <v/>
      </c>
      <c r="O2349" s="0" t="str">
        <f aca="false">IF(G2349=1,IF(COUNTIF(I$2:I2349,I2349)=1,COUNTIF($I:$I,I2349),""),"")</f>
        <v/>
      </c>
      <c r="P2349" s="38" t="str">
        <f aca="false">IF(G2349=1,IF(COUNTIFS(C$2:C2349,C2349,G$2:G2349,1)=1,COUNTIFS($C:$C,C2349,$G:$G,1)+ROW()/10000000,""),"")</f>
        <v/>
      </c>
      <c r="Q2349" s="0" t="str">
        <f aca="false">IF(K2349=1,IF(COUNTIFS(C$2:C2349,C2349,K$2:K2349,1)=1,1,0),"")</f>
        <v/>
      </c>
      <c r="R2349" s="0" t="str">
        <f aca="false">IF(M2349=1,IF(COUNTIFS(C$2:C2349,C2349,M$2:M2349,1)=1,1,0),"")</f>
        <v/>
      </c>
      <c r="S2349" s="0" t="str">
        <f aca="false">IF(L2349=1,IF(COUNTIFS(C$2:C2349,C2349,L$2:L2349,1)=1,1,0),"")</f>
        <v/>
      </c>
      <c r="T2349" s="38" t="str">
        <f aca="false">IF(N2349="","",N2349+ROW()/10000000)</f>
        <v/>
      </c>
      <c r="U2349" s="0" t="str">
        <f aca="false">IF(G2349=1,IF(B2349="",1,0),"")</f>
        <v/>
      </c>
    </row>
    <row r="2350" customFormat="false" ht="15" hidden="false" customHeight="false" outlineLevel="0" collapsed="false">
      <c r="A2350" s="35"/>
      <c r="B2350" s="35"/>
      <c r="G2350" s="0" t="str">
        <f aca="false">IF(A2350="","",IF(AND(A2350&gt;=Debut,A2350&lt;Fin),1,0))</f>
        <v/>
      </c>
      <c r="H2350" s="0" t="str">
        <f aca="false">IF(G2350=1,INT(ROUND((A2350-Debut)*86400,0)/600),"")</f>
        <v/>
      </c>
      <c r="I2350" s="0" t="str">
        <f aca="false">IF(G2350=1,INT(ROUND((A2350-Debut)*86400,0)/3600),"")</f>
        <v/>
      </c>
      <c r="J2350" s="0" t="str">
        <f aca="false">IF(OR(A2350="",B2350=""),"",ROUND((B2350-A2350)*86400,0))</f>
        <v/>
      </c>
      <c r="K2350" s="37" t="str">
        <f aca="false">IF(G2350=1,IF(COUNTIFS($C:$C,C2350,$G:$G,1,$A:$A,"&gt;="&amp;(A2350-FenetreInterm/86400),$A:$A,"&lt;="&amp;A2350)&gt;=NbInterm,1,0),"")</f>
        <v/>
      </c>
      <c r="L2350" s="37" t="str">
        <f aca="false">IF(G2350=1,IF(B2350="",0,IF(J2350&lt;SeuilFugitive,1,0)),"")</f>
        <v/>
      </c>
      <c r="M2350" s="37" t="str">
        <f aca="false">IF(G2350=1,IF(B2350="",IF((Fin-A2350)*24&gt;SeuilFigee,1,0),IF(J2350&gt;SeuilFigee*3600,1,0)),"")</f>
        <v/>
      </c>
      <c r="N2350" s="0" t="str">
        <f aca="false">IF(G2350=1,IF(COUNTIF(H$2:H2350,H2350)=1,COUNTIF($H:$H,H2350),""),"")</f>
        <v/>
      </c>
      <c r="O2350" s="0" t="str">
        <f aca="false">IF(G2350=1,IF(COUNTIF(I$2:I2350,I2350)=1,COUNTIF($I:$I,I2350),""),"")</f>
        <v/>
      </c>
      <c r="P2350" s="38" t="str">
        <f aca="false">IF(G2350=1,IF(COUNTIFS(C$2:C2350,C2350,G$2:G2350,1)=1,COUNTIFS($C:$C,C2350,$G:$G,1)+ROW()/10000000,""),"")</f>
        <v/>
      </c>
      <c r="Q2350" s="0" t="str">
        <f aca="false">IF(K2350=1,IF(COUNTIFS(C$2:C2350,C2350,K$2:K2350,1)=1,1,0),"")</f>
        <v/>
      </c>
      <c r="R2350" s="0" t="str">
        <f aca="false">IF(M2350=1,IF(COUNTIFS(C$2:C2350,C2350,M$2:M2350,1)=1,1,0),"")</f>
        <v/>
      </c>
      <c r="S2350" s="0" t="str">
        <f aca="false">IF(L2350=1,IF(COUNTIFS(C$2:C2350,C2350,L$2:L2350,1)=1,1,0),"")</f>
        <v/>
      </c>
      <c r="T2350" s="38" t="str">
        <f aca="false">IF(N2350="","",N2350+ROW()/10000000)</f>
        <v/>
      </c>
      <c r="U2350" s="0" t="str">
        <f aca="false">IF(G2350=1,IF(B2350="",1,0),"")</f>
        <v/>
      </c>
    </row>
    <row r="2351" customFormat="false" ht="15" hidden="false" customHeight="false" outlineLevel="0" collapsed="false">
      <c r="A2351" s="35"/>
      <c r="B2351" s="35"/>
      <c r="G2351" s="0" t="str">
        <f aca="false">IF(A2351="","",IF(AND(A2351&gt;=Debut,A2351&lt;Fin),1,0))</f>
        <v/>
      </c>
      <c r="H2351" s="0" t="str">
        <f aca="false">IF(G2351=1,INT(ROUND((A2351-Debut)*86400,0)/600),"")</f>
        <v/>
      </c>
      <c r="I2351" s="0" t="str">
        <f aca="false">IF(G2351=1,INT(ROUND((A2351-Debut)*86400,0)/3600),"")</f>
        <v/>
      </c>
      <c r="J2351" s="0" t="str">
        <f aca="false">IF(OR(A2351="",B2351=""),"",ROUND((B2351-A2351)*86400,0))</f>
        <v/>
      </c>
      <c r="K2351" s="37" t="str">
        <f aca="false">IF(G2351=1,IF(COUNTIFS($C:$C,C2351,$G:$G,1,$A:$A,"&gt;="&amp;(A2351-FenetreInterm/86400),$A:$A,"&lt;="&amp;A2351)&gt;=NbInterm,1,0),"")</f>
        <v/>
      </c>
      <c r="L2351" s="37" t="str">
        <f aca="false">IF(G2351=1,IF(B2351="",0,IF(J2351&lt;SeuilFugitive,1,0)),"")</f>
        <v/>
      </c>
      <c r="M2351" s="37" t="str">
        <f aca="false">IF(G2351=1,IF(B2351="",IF((Fin-A2351)*24&gt;SeuilFigee,1,0),IF(J2351&gt;SeuilFigee*3600,1,0)),"")</f>
        <v/>
      </c>
      <c r="N2351" s="0" t="str">
        <f aca="false">IF(G2351=1,IF(COUNTIF(H$2:H2351,H2351)=1,COUNTIF($H:$H,H2351),""),"")</f>
        <v/>
      </c>
      <c r="O2351" s="0" t="str">
        <f aca="false">IF(G2351=1,IF(COUNTIF(I$2:I2351,I2351)=1,COUNTIF($I:$I,I2351),""),"")</f>
        <v/>
      </c>
      <c r="P2351" s="38" t="str">
        <f aca="false">IF(G2351=1,IF(COUNTIFS(C$2:C2351,C2351,G$2:G2351,1)=1,COUNTIFS($C:$C,C2351,$G:$G,1)+ROW()/10000000,""),"")</f>
        <v/>
      </c>
      <c r="Q2351" s="0" t="str">
        <f aca="false">IF(K2351=1,IF(COUNTIFS(C$2:C2351,C2351,K$2:K2351,1)=1,1,0),"")</f>
        <v/>
      </c>
      <c r="R2351" s="0" t="str">
        <f aca="false">IF(M2351=1,IF(COUNTIFS(C$2:C2351,C2351,M$2:M2351,1)=1,1,0),"")</f>
        <v/>
      </c>
      <c r="S2351" s="0" t="str">
        <f aca="false">IF(L2351=1,IF(COUNTIFS(C$2:C2351,C2351,L$2:L2351,1)=1,1,0),"")</f>
        <v/>
      </c>
      <c r="T2351" s="38" t="str">
        <f aca="false">IF(N2351="","",N2351+ROW()/10000000)</f>
        <v/>
      </c>
      <c r="U2351" s="0" t="str">
        <f aca="false">IF(G2351=1,IF(B2351="",1,0),"")</f>
        <v/>
      </c>
    </row>
    <row r="2352" customFormat="false" ht="15" hidden="false" customHeight="false" outlineLevel="0" collapsed="false">
      <c r="A2352" s="35"/>
      <c r="B2352" s="35"/>
      <c r="G2352" s="0" t="str">
        <f aca="false">IF(A2352="","",IF(AND(A2352&gt;=Debut,A2352&lt;Fin),1,0))</f>
        <v/>
      </c>
      <c r="H2352" s="0" t="str">
        <f aca="false">IF(G2352=1,INT(ROUND((A2352-Debut)*86400,0)/600),"")</f>
        <v/>
      </c>
      <c r="I2352" s="0" t="str">
        <f aca="false">IF(G2352=1,INT(ROUND((A2352-Debut)*86400,0)/3600),"")</f>
        <v/>
      </c>
      <c r="J2352" s="0" t="str">
        <f aca="false">IF(OR(A2352="",B2352=""),"",ROUND((B2352-A2352)*86400,0))</f>
        <v/>
      </c>
      <c r="K2352" s="37" t="str">
        <f aca="false">IF(G2352=1,IF(COUNTIFS($C:$C,C2352,$G:$G,1,$A:$A,"&gt;="&amp;(A2352-FenetreInterm/86400),$A:$A,"&lt;="&amp;A2352)&gt;=NbInterm,1,0),"")</f>
        <v/>
      </c>
      <c r="L2352" s="37" t="str">
        <f aca="false">IF(G2352=1,IF(B2352="",0,IF(J2352&lt;SeuilFugitive,1,0)),"")</f>
        <v/>
      </c>
      <c r="M2352" s="37" t="str">
        <f aca="false">IF(G2352=1,IF(B2352="",IF((Fin-A2352)*24&gt;SeuilFigee,1,0),IF(J2352&gt;SeuilFigee*3600,1,0)),"")</f>
        <v/>
      </c>
      <c r="N2352" s="0" t="str">
        <f aca="false">IF(G2352=1,IF(COUNTIF(H$2:H2352,H2352)=1,COUNTIF($H:$H,H2352),""),"")</f>
        <v/>
      </c>
      <c r="O2352" s="0" t="str">
        <f aca="false">IF(G2352=1,IF(COUNTIF(I$2:I2352,I2352)=1,COUNTIF($I:$I,I2352),""),"")</f>
        <v/>
      </c>
      <c r="P2352" s="38" t="str">
        <f aca="false">IF(G2352=1,IF(COUNTIFS(C$2:C2352,C2352,G$2:G2352,1)=1,COUNTIFS($C:$C,C2352,$G:$G,1)+ROW()/10000000,""),"")</f>
        <v/>
      </c>
      <c r="Q2352" s="0" t="str">
        <f aca="false">IF(K2352=1,IF(COUNTIFS(C$2:C2352,C2352,K$2:K2352,1)=1,1,0),"")</f>
        <v/>
      </c>
      <c r="R2352" s="0" t="str">
        <f aca="false">IF(M2352=1,IF(COUNTIFS(C$2:C2352,C2352,M$2:M2352,1)=1,1,0),"")</f>
        <v/>
      </c>
      <c r="S2352" s="0" t="str">
        <f aca="false">IF(L2352=1,IF(COUNTIFS(C$2:C2352,C2352,L$2:L2352,1)=1,1,0),"")</f>
        <v/>
      </c>
      <c r="T2352" s="38" t="str">
        <f aca="false">IF(N2352="","",N2352+ROW()/10000000)</f>
        <v/>
      </c>
      <c r="U2352" s="0" t="str">
        <f aca="false">IF(G2352=1,IF(B2352="",1,0),"")</f>
        <v/>
      </c>
    </row>
    <row r="2353" customFormat="false" ht="15" hidden="false" customHeight="false" outlineLevel="0" collapsed="false">
      <c r="A2353" s="35"/>
      <c r="B2353" s="35"/>
      <c r="G2353" s="0" t="str">
        <f aca="false">IF(A2353="","",IF(AND(A2353&gt;=Debut,A2353&lt;Fin),1,0))</f>
        <v/>
      </c>
      <c r="H2353" s="0" t="str">
        <f aca="false">IF(G2353=1,INT(ROUND((A2353-Debut)*86400,0)/600),"")</f>
        <v/>
      </c>
      <c r="I2353" s="0" t="str">
        <f aca="false">IF(G2353=1,INT(ROUND((A2353-Debut)*86400,0)/3600),"")</f>
        <v/>
      </c>
      <c r="J2353" s="0" t="str">
        <f aca="false">IF(OR(A2353="",B2353=""),"",ROUND((B2353-A2353)*86400,0))</f>
        <v/>
      </c>
      <c r="K2353" s="37" t="str">
        <f aca="false">IF(G2353=1,IF(COUNTIFS($C:$C,C2353,$G:$G,1,$A:$A,"&gt;="&amp;(A2353-FenetreInterm/86400),$A:$A,"&lt;="&amp;A2353)&gt;=NbInterm,1,0),"")</f>
        <v/>
      </c>
      <c r="L2353" s="37" t="str">
        <f aca="false">IF(G2353=1,IF(B2353="",0,IF(J2353&lt;SeuilFugitive,1,0)),"")</f>
        <v/>
      </c>
      <c r="M2353" s="37" t="str">
        <f aca="false">IF(G2353=1,IF(B2353="",IF((Fin-A2353)*24&gt;SeuilFigee,1,0),IF(J2353&gt;SeuilFigee*3600,1,0)),"")</f>
        <v/>
      </c>
      <c r="N2353" s="0" t="str">
        <f aca="false">IF(G2353=1,IF(COUNTIF(H$2:H2353,H2353)=1,COUNTIF($H:$H,H2353),""),"")</f>
        <v/>
      </c>
      <c r="O2353" s="0" t="str">
        <f aca="false">IF(G2353=1,IF(COUNTIF(I$2:I2353,I2353)=1,COUNTIF($I:$I,I2353),""),"")</f>
        <v/>
      </c>
      <c r="P2353" s="38" t="str">
        <f aca="false">IF(G2353=1,IF(COUNTIFS(C$2:C2353,C2353,G$2:G2353,1)=1,COUNTIFS($C:$C,C2353,$G:$G,1)+ROW()/10000000,""),"")</f>
        <v/>
      </c>
      <c r="Q2353" s="0" t="str">
        <f aca="false">IF(K2353=1,IF(COUNTIFS(C$2:C2353,C2353,K$2:K2353,1)=1,1,0),"")</f>
        <v/>
      </c>
      <c r="R2353" s="0" t="str">
        <f aca="false">IF(M2353=1,IF(COUNTIFS(C$2:C2353,C2353,M$2:M2353,1)=1,1,0),"")</f>
        <v/>
      </c>
      <c r="S2353" s="0" t="str">
        <f aca="false">IF(L2353=1,IF(COUNTIFS(C$2:C2353,C2353,L$2:L2353,1)=1,1,0),"")</f>
        <v/>
      </c>
      <c r="T2353" s="38" t="str">
        <f aca="false">IF(N2353="","",N2353+ROW()/10000000)</f>
        <v/>
      </c>
      <c r="U2353" s="0" t="str">
        <f aca="false">IF(G2353=1,IF(B2353="",1,0),"")</f>
        <v/>
      </c>
    </row>
    <row r="2354" customFormat="false" ht="15" hidden="false" customHeight="false" outlineLevel="0" collapsed="false">
      <c r="A2354" s="35"/>
      <c r="B2354" s="35"/>
      <c r="G2354" s="0" t="str">
        <f aca="false">IF(A2354="","",IF(AND(A2354&gt;=Debut,A2354&lt;Fin),1,0))</f>
        <v/>
      </c>
      <c r="H2354" s="0" t="str">
        <f aca="false">IF(G2354=1,INT(ROUND((A2354-Debut)*86400,0)/600),"")</f>
        <v/>
      </c>
      <c r="I2354" s="0" t="str">
        <f aca="false">IF(G2354=1,INT(ROUND((A2354-Debut)*86400,0)/3600),"")</f>
        <v/>
      </c>
      <c r="J2354" s="0" t="str">
        <f aca="false">IF(OR(A2354="",B2354=""),"",ROUND((B2354-A2354)*86400,0))</f>
        <v/>
      </c>
      <c r="K2354" s="37" t="str">
        <f aca="false">IF(G2354=1,IF(COUNTIFS($C:$C,C2354,$G:$G,1,$A:$A,"&gt;="&amp;(A2354-FenetreInterm/86400),$A:$A,"&lt;="&amp;A2354)&gt;=NbInterm,1,0),"")</f>
        <v/>
      </c>
      <c r="L2354" s="37" t="str">
        <f aca="false">IF(G2354=1,IF(B2354="",0,IF(J2354&lt;SeuilFugitive,1,0)),"")</f>
        <v/>
      </c>
      <c r="M2354" s="37" t="str">
        <f aca="false">IF(G2354=1,IF(B2354="",IF((Fin-A2354)*24&gt;SeuilFigee,1,0),IF(J2354&gt;SeuilFigee*3600,1,0)),"")</f>
        <v/>
      </c>
      <c r="N2354" s="0" t="str">
        <f aca="false">IF(G2354=1,IF(COUNTIF(H$2:H2354,H2354)=1,COUNTIF($H:$H,H2354),""),"")</f>
        <v/>
      </c>
      <c r="O2354" s="0" t="str">
        <f aca="false">IF(G2354=1,IF(COUNTIF(I$2:I2354,I2354)=1,COUNTIF($I:$I,I2354),""),"")</f>
        <v/>
      </c>
      <c r="P2354" s="38" t="str">
        <f aca="false">IF(G2354=1,IF(COUNTIFS(C$2:C2354,C2354,G$2:G2354,1)=1,COUNTIFS($C:$C,C2354,$G:$G,1)+ROW()/10000000,""),"")</f>
        <v/>
      </c>
      <c r="Q2354" s="0" t="str">
        <f aca="false">IF(K2354=1,IF(COUNTIFS(C$2:C2354,C2354,K$2:K2354,1)=1,1,0),"")</f>
        <v/>
      </c>
      <c r="R2354" s="0" t="str">
        <f aca="false">IF(M2354=1,IF(COUNTIFS(C$2:C2354,C2354,M$2:M2354,1)=1,1,0),"")</f>
        <v/>
      </c>
      <c r="S2354" s="0" t="str">
        <f aca="false">IF(L2354=1,IF(COUNTIFS(C$2:C2354,C2354,L$2:L2354,1)=1,1,0),"")</f>
        <v/>
      </c>
      <c r="T2354" s="38" t="str">
        <f aca="false">IF(N2354="","",N2354+ROW()/10000000)</f>
        <v/>
      </c>
      <c r="U2354" s="0" t="str">
        <f aca="false">IF(G2354=1,IF(B2354="",1,0),"")</f>
        <v/>
      </c>
    </row>
    <row r="2355" customFormat="false" ht="15" hidden="false" customHeight="false" outlineLevel="0" collapsed="false">
      <c r="A2355" s="35"/>
      <c r="B2355" s="35"/>
      <c r="G2355" s="0" t="str">
        <f aca="false">IF(A2355="","",IF(AND(A2355&gt;=Debut,A2355&lt;Fin),1,0))</f>
        <v/>
      </c>
      <c r="H2355" s="0" t="str">
        <f aca="false">IF(G2355=1,INT(ROUND((A2355-Debut)*86400,0)/600),"")</f>
        <v/>
      </c>
      <c r="I2355" s="0" t="str">
        <f aca="false">IF(G2355=1,INT(ROUND((A2355-Debut)*86400,0)/3600),"")</f>
        <v/>
      </c>
      <c r="J2355" s="0" t="str">
        <f aca="false">IF(OR(A2355="",B2355=""),"",ROUND((B2355-A2355)*86400,0))</f>
        <v/>
      </c>
      <c r="K2355" s="37" t="str">
        <f aca="false">IF(G2355=1,IF(COUNTIFS($C:$C,C2355,$G:$G,1,$A:$A,"&gt;="&amp;(A2355-FenetreInterm/86400),$A:$A,"&lt;="&amp;A2355)&gt;=NbInterm,1,0),"")</f>
        <v/>
      </c>
      <c r="L2355" s="37" t="str">
        <f aca="false">IF(G2355=1,IF(B2355="",0,IF(J2355&lt;SeuilFugitive,1,0)),"")</f>
        <v/>
      </c>
      <c r="M2355" s="37" t="str">
        <f aca="false">IF(G2355=1,IF(B2355="",IF((Fin-A2355)*24&gt;SeuilFigee,1,0),IF(J2355&gt;SeuilFigee*3600,1,0)),"")</f>
        <v/>
      </c>
      <c r="N2355" s="0" t="str">
        <f aca="false">IF(G2355=1,IF(COUNTIF(H$2:H2355,H2355)=1,COUNTIF($H:$H,H2355),""),"")</f>
        <v/>
      </c>
      <c r="O2355" s="0" t="str">
        <f aca="false">IF(G2355=1,IF(COUNTIF(I$2:I2355,I2355)=1,COUNTIF($I:$I,I2355),""),"")</f>
        <v/>
      </c>
      <c r="P2355" s="38" t="str">
        <f aca="false">IF(G2355=1,IF(COUNTIFS(C$2:C2355,C2355,G$2:G2355,1)=1,COUNTIFS($C:$C,C2355,$G:$G,1)+ROW()/10000000,""),"")</f>
        <v/>
      </c>
      <c r="Q2355" s="0" t="str">
        <f aca="false">IF(K2355=1,IF(COUNTIFS(C$2:C2355,C2355,K$2:K2355,1)=1,1,0),"")</f>
        <v/>
      </c>
      <c r="R2355" s="0" t="str">
        <f aca="false">IF(M2355=1,IF(COUNTIFS(C$2:C2355,C2355,M$2:M2355,1)=1,1,0),"")</f>
        <v/>
      </c>
      <c r="S2355" s="0" t="str">
        <f aca="false">IF(L2355=1,IF(COUNTIFS(C$2:C2355,C2355,L$2:L2355,1)=1,1,0),"")</f>
        <v/>
      </c>
      <c r="T2355" s="38" t="str">
        <f aca="false">IF(N2355="","",N2355+ROW()/10000000)</f>
        <v/>
      </c>
      <c r="U2355" s="0" t="str">
        <f aca="false">IF(G2355=1,IF(B2355="",1,0),"")</f>
        <v/>
      </c>
    </row>
    <row r="2356" customFormat="false" ht="15" hidden="false" customHeight="false" outlineLevel="0" collapsed="false">
      <c r="A2356" s="35"/>
      <c r="B2356" s="35"/>
      <c r="G2356" s="0" t="str">
        <f aca="false">IF(A2356="","",IF(AND(A2356&gt;=Debut,A2356&lt;Fin),1,0))</f>
        <v/>
      </c>
      <c r="H2356" s="0" t="str">
        <f aca="false">IF(G2356=1,INT(ROUND((A2356-Debut)*86400,0)/600),"")</f>
        <v/>
      </c>
      <c r="I2356" s="0" t="str">
        <f aca="false">IF(G2356=1,INT(ROUND((A2356-Debut)*86400,0)/3600),"")</f>
        <v/>
      </c>
      <c r="J2356" s="0" t="str">
        <f aca="false">IF(OR(A2356="",B2356=""),"",ROUND((B2356-A2356)*86400,0))</f>
        <v/>
      </c>
      <c r="K2356" s="37" t="str">
        <f aca="false">IF(G2356=1,IF(COUNTIFS($C:$C,C2356,$G:$G,1,$A:$A,"&gt;="&amp;(A2356-FenetreInterm/86400),$A:$A,"&lt;="&amp;A2356)&gt;=NbInterm,1,0),"")</f>
        <v/>
      </c>
      <c r="L2356" s="37" t="str">
        <f aca="false">IF(G2356=1,IF(B2356="",0,IF(J2356&lt;SeuilFugitive,1,0)),"")</f>
        <v/>
      </c>
      <c r="M2356" s="37" t="str">
        <f aca="false">IF(G2356=1,IF(B2356="",IF((Fin-A2356)*24&gt;SeuilFigee,1,0),IF(J2356&gt;SeuilFigee*3600,1,0)),"")</f>
        <v/>
      </c>
      <c r="N2356" s="0" t="str">
        <f aca="false">IF(G2356=1,IF(COUNTIF(H$2:H2356,H2356)=1,COUNTIF($H:$H,H2356),""),"")</f>
        <v/>
      </c>
      <c r="O2356" s="0" t="str">
        <f aca="false">IF(G2356=1,IF(COUNTIF(I$2:I2356,I2356)=1,COUNTIF($I:$I,I2356),""),"")</f>
        <v/>
      </c>
      <c r="P2356" s="38" t="str">
        <f aca="false">IF(G2356=1,IF(COUNTIFS(C$2:C2356,C2356,G$2:G2356,1)=1,COUNTIFS($C:$C,C2356,$G:$G,1)+ROW()/10000000,""),"")</f>
        <v/>
      </c>
      <c r="Q2356" s="0" t="str">
        <f aca="false">IF(K2356=1,IF(COUNTIFS(C$2:C2356,C2356,K$2:K2356,1)=1,1,0),"")</f>
        <v/>
      </c>
      <c r="R2356" s="0" t="str">
        <f aca="false">IF(M2356=1,IF(COUNTIFS(C$2:C2356,C2356,M$2:M2356,1)=1,1,0),"")</f>
        <v/>
      </c>
      <c r="S2356" s="0" t="str">
        <f aca="false">IF(L2356=1,IF(COUNTIFS(C$2:C2356,C2356,L$2:L2356,1)=1,1,0),"")</f>
        <v/>
      </c>
      <c r="T2356" s="38" t="str">
        <f aca="false">IF(N2356="","",N2356+ROW()/10000000)</f>
        <v/>
      </c>
      <c r="U2356" s="0" t="str">
        <f aca="false">IF(G2356=1,IF(B2356="",1,0),"")</f>
        <v/>
      </c>
    </row>
    <row r="2357" customFormat="false" ht="15" hidden="false" customHeight="false" outlineLevel="0" collapsed="false">
      <c r="A2357" s="35"/>
      <c r="B2357" s="35"/>
      <c r="G2357" s="0" t="str">
        <f aca="false">IF(A2357="","",IF(AND(A2357&gt;=Debut,A2357&lt;Fin),1,0))</f>
        <v/>
      </c>
      <c r="H2357" s="0" t="str">
        <f aca="false">IF(G2357=1,INT(ROUND((A2357-Debut)*86400,0)/600),"")</f>
        <v/>
      </c>
      <c r="I2357" s="0" t="str">
        <f aca="false">IF(G2357=1,INT(ROUND((A2357-Debut)*86400,0)/3600),"")</f>
        <v/>
      </c>
      <c r="J2357" s="0" t="str">
        <f aca="false">IF(OR(A2357="",B2357=""),"",ROUND((B2357-A2357)*86400,0))</f>
        <v/>
      </c>
      <c r="K2357" s="37" t="str">
        <f aca="false">IF(G2357=1,IF(COUNTIFS($C:$C,C2357,$G:$G,1,$A:$A,"&gt;="&amp;(A2357-FenetreInterm/86400),$A:$A,"&lt;="&amp;A2357)&gt;=NbInterm,1,0),"")</f>
        <v/>
      </c>
      <c r="L2357" s="37" t="str">
        <f aca="false">IF(G2357=1,IF(B2357="",0,IF(J2357&lt;SeuilFugitive,1,0)),"")</f>
        <v/>
      </c>
      <c r="M2357" s="37" t="str">
        <f aca="false">IF(G2357=1,IF(B2357="",IF((Fin-A2357)*24&gt;SeuilFigee,1,0),IF(J2357&gt;SeuilFigee*3600,1,0)),"")</f>
        <v/>
      </c>
      <c r="N2357" s="0" t="str">
        <f aca="false">IF(G2357=1,IF(COUNTIF(H$2:H2357,H2357)=1,COUNTIF($H:$H,H2357),""),"")</f>
        <v/>
      </c>
      <c r="O2357" s="0" t="str">
        <f aca="false">IF(G2357=1,IF(COUNTIF(I$2:I2357,I2357)=1,COUNTIF($I:$I,I2357),""),"")</f>
        <v/>
      </c>
      <c r="P2357" s="38" t="str">
        <f aca="false">IF(G2357=1,IF(COUNTIFS(C$2:C2357,C2357,G$2:G2357,1)=1,COUNTIFS($C:$C,C2357,$G:$G,1)+ROW()/10000000,""),"")</f>
        <v/>
      </c>
      <c r="Q2357" s="0" t="str">
        <f aca="false">IF(K2357=1,IF(COUNTIFS(C$2:C2357,C2357,K$2:K2357,1)=1,1,0),"")</f>
        <v/>
      </c>
      <c r="R2357" s="0" t="str">
        <f aca="false">IF(M2357=1,IF(COUNTIFS(C$2:C2357,C2357,M$2:M2357,1)=1,1,0),"")</f>
        <v/>
      </c>
      <c r="S2357" s="0" t="str">
        <f aca="false">IF(L2357=1,IF(COUNTIFS(C$2:C2357,C2357,L$2:L2357,1)=1,1,0),"")</f>
        <v/>
      </c>
      <c r="T2357" s="38" t="str">
        <f aca="false">IF(N2357="","",N2357+ROW()/10000000)</f>
        <v/>
      </c>
      <c r="U2357" s="0" t="str">
        <f aca="false">IF(G2357=1,IF(B2357="",1,0),"")</f>
        <v/>
      </c>
    </row>
    <row r="2358" customFormat="false" ht="15" hidden="false" customHeight="false" outlineLevel="0" collapsed="false">
      <c r="A2358" s="35"/>
      <c r="B2358" s="35"/>
      <c r="G2358" s="0" t="str">
        <f aca="false">IF(A2358="","",IF(AND(A2358&gt;=Debut,A2358&lt;Fin),1,0))</f>
        <v/>
      </c>
      <c r="H2358" s="0" t="str">
        <f aca="false">IF(G2358=1,INT(ROUND((A2358-Debut)*86400,0)/600),"")</f>
        <v/>
      </c>
      <c r="I2358" s="0" t="str">
        <f aca="false">IF(G2358=1,INT(ROUND((A2358-Debut)*86400,0)/3600),"")</f>
        <v/>
      </c>
      <c r="J2358" s="0" t="str">
        <f aca="false">IF(OR(A2358="",B2358=""),"",ROUND((B2358-A2358)*86400,0))</f>
        <v/>
      </c>
      <c r="K2358" s="37" t="str">
        <f aca="false">IF(G2358=1,IF(COUNTIFS($C:$C,C2358,$G:$G,1,$A:$A,"&gt;="&amp;(A2358-FenetreInterm/86400),$A:$A,"&lt;="&amp;A2358)&gt;=NbInterm,1,0),"")</f>
        <v/>
      </c>
      <c r="L2358" s="37" t="str">
        <f aca="false">IF(G2358=1,IF(B2358="",0,IF(J2358&lt;SeuilFugitive,1,0)),"")</f>
        <v/>
      </c>
      <c r="M2358" s="37" t="str">
        <f aca="false">IF(G2358=1,IF(B2358="",IF((Fin-A2358)*24&gt;SeuilFigee,1,0),IF(J2358&gt;SeuilFigee*3600,1,0)),"")</f>
        <v/>
      </c>
      <c r="N2358" s="0" t="str">
        <f aca="false">IF(G2358=1,IF(COUNTIF(H$2:H2358,H2358)=1,COUNTIF($H:$H,H2358),""),"")</f>
        <v/>
      </c>
      <c r="O2358" s="0" t="str">
        <f aca="false">IF(G2358=1,IF(COUNTIF(I$2:I2358,I2358)=1,COUNTIF($I:$I,I2358),""),"")</f>
        <v/>
      </c>
      <c r="P2358" s="38" t="str">
        <f aca="false">IF(G2358=1,IF(COUNTIFS(C$2:C2358,C2358,G$2:G2358,1)=1,COUNTIFS($C:$C,C2358,$G:$G,1)+ROW()/10000000,""),"")</f>
        <v/>
      </c>
      <c r="Q2358" s="0" t="str">
        <f aca="false">IF(K2358=1,IF(COUNTIFS(C$2:C2358,C2358,K$2:K2358,1)=1,1,0),"")</f>
        <v/>
      </c>
      <c r="R2358" s="0" t="str">
        <f aca="false">IF(M2358=1,IF(COUNTIFS(C$2:C2358,C2358,M$2:M2358,1)=1,1,0),"")</f>
        <v/>
      </c>
      <c r="S2358" s="0" t="str">
        <f aca="false">IF(L2358=1,IF(COUNTIFS(C$2:C2358,C2358,L$2:L2358,1)=1,1,0),"")</f>
        <v/>
      </c>
      <c r="T2358" s="38" t="str">
        <f aca="false">IF(N2358="","",N2358+ROW()/10000000)</f>
        <v/>
      </c>
      <c r="U2358" s="0" t="str">
        <f aca="false">IF(G2358=1,IF(B2358="",1,0),"")</f>
        <v/>
      </c>
    </row>
    <row r="2359" customFormat="false" ht="15" hidden="false" customHeight="false" outlineLevel="0" collapsed="false">
      <c r="A2359" s="35"/>
      <c r="B2359" s="35"/>
      <c r="G2359" s="0" t="str">
        <f aca="false">IF(A2359="","",IF(AND(A2359&gt;=Debut,A2359&lt;Fin),1,0))</f>
        <v/>
      </c>
      <c r="H2359" s="0" t="str">
        <f aca="false">IF(G2359=1,INT(ROUND((A2359-Debut)*86400,0)/600),"")</f>
        <v/>
      </c>
      <c r="I2359" s="0" t="str">
        <f aca="false">IF(G2359=1,INT(ROUND((A2359-Debut)*86400,0)/3600),"")</f>
        <v/>
      </c>
      <c r="J2359" s="0" t="str">
        <f aca="false">IF(OR(A2359="",B2359=""),"",ROUND((B2359-A2359)*86400,0))</f>
        <v/>
      </c>
      <c r="K2359" s="37" t="str">
        <f aca="false">IF(G2359=1,IF(COUNTIFS($C:$C,C2359,$G:$G,1,$A:$A,"&gt;="&amp;(A2359-FenetreInterm/86400),$A:$A,"&lt;="&amp;A2359)&gt;=NbInterm,1,0),"")</f>
        <v/>
      </c>
      <c r="L2359" s="37" t="str">
        <f aca="false">IF(G2359=1,IF(B2359="",0,IF(J2359&lt;SeuilFugitive,1,0)),"")</f>
        <v/>
      </c>
      <c r="M2359" s="37" t="str">
        <f aca="false">IF(G2359=1,IF(B2359="",IF((Fin-A2359)*24&gt;SeuilFigee,1,0),IF(J2359&gt;SeuilFigee*3600,1,0)),"")</f>
        <v/>
      </c>
      <c r="N2359" s="0" t="str">
        <f aca="false">IF(G2359=1,IF(COUNTIF(H$2:H2359,H2359)=1,COUNTIF($H:$H,H2359),""),"")</f>
        <v/>
      </c>
      <c r="O2359" s="0" t="str">
        <f aca="false">IF(G2359=1,IF(COUNTIF(I$2:I2359,I2359)=1,COUNTIF($I:$I,I2359),""),"")</f>
        <v/>
      </c>
      <c r="P2359" s="38" t="str">
        <f aca="false">IF(G2359=1,IF(COUNTIFS(C$2:C2359,C2359,G$2:G2359,1)=1,COUNTIFS($C:$C,C2359,$G:$G,1)+ROW()/10000000,""),"")</f>
        <v/>
      </c>
      <c r="Q2359" s="0" t="str">
        <f aca="false">IF(K2359=1,IF(COUNTIFS(C$2:C2359,C2359,K$2:K2359,1)=1,1,0),"")</f>
        <v/>
      </c>
      <c r="R2359" s="0" t="str">
        <f aca="false">IF(M2359=1,IF(COUNTIFS(C$2:C2359,C2359,M$2:M2359,1)=1,1,0),"")</f>
        <v/>
      </c>
      <c r="S2359" s="0" t="str">
        <f aca="false">IF(L2359=1,IF(COUNTIFS(C$2:C2359,C2359,L$2:L2359,1)=1,1,0),"")</f>
        <v/>
      </c>
      <c r="T2359" s="38" t="str">
        <f aca="false">IF(N2359="","",N2359+ROW()/10000000)</f>
        <v/>
      </c>
      <c r="U2359" s="0" t="str">
        <f aca="false">IF(G2359=1,IF(B2359="",1,0),"")</f>
        <v/>
      </c>
    </row>
    <row r="2360" customFormat="false" ht="15" hidden="false" customHeight="false" outlineLevel="0" collapsed="false">
      <c r="A2360" s="35"/>
      <c r="B2360" s="35"/>
      <c r="G2360" s="0" t="str">
        <f aca="false">IF(A2360="","",IF(AND(A2360&gt;=Debut,A2360&lt;Fin),1,0))</f>
        <v/>
      </c>
      <c r="H2360" s="0" t="str">
        <f aca="false">IF(G2360=1,INT(ROUND((A2360-Debut)*86400,0)/600),"")</f>
        <v/>
      </c>
      <c r="I2360" s="0" t="str">
        <f aca="false">IF(G2360=1,INT(ROUND((A2360-Debut)*86400,0)/3600),"")</f>
        <v/>
      </c>
      <c r="J2360" s="0" t="str">
        <f aca="false">IF(OR(A2360="",B2360=""),"",ROUND((B2360-A2360)*86400,0))</f>
        <v/>
      </c>
      <c r="K2360" s="37" t="str">
        <f aca="false">IF(G2360=1,IF(COUNTIFS($C:$C,C2360,$G:$G,1,$A:$A,"&gt;="&amp;(A2360-FenetreInterm/86400),$A:$A,"&lt;="&amp;A2360)&gt;=NbInterm,1,0),"")</f>
        <v/>
      </c>
      <c r="L2360" s="37" t="str">
        <f aca="false">IF(G2360=1,IF(B2360="",0,IF(J2360&lt;SeuilFugitive,1,0)),"")</f>
        <v/>
      </c>
      <c r="M2360" s="37" t="str">
        <f aca="false">IF(G2360=1,IF(B2360="",IF((Fin-A2360)*24&gt;SeuilFigee,1,0),IF(J2360&gt;SeuilFigee*3600,1,0)),"")</f>
        <v/>
      </c>
      <c r="N2360" s="0" t="str">
        <f aca="false">IF(G2360=1,IF(COUNTIF(H$2:H2360,H2360)=1,COUNTIF($H:$H,H2360),""),"")</f>
        <v/>
      </c>
      <c r="O2360" s="0" t="str">
        <f aca="false">IF(G2360=1,IF(COUNTIF(I$2:I2360,I2360)=1,COUNTIF($I:$I,I2360),""),"")</f>
        <v/>
      </c>
      <c r="P2360" s="38" t="str">
        <f aca="false">IF(G2360=1,IF(COUNTIFS(C$2:C2360,C2360,G$2:G2360,1)=1,COUNTIFS($C:$C,C2360,$G:$G,1)+ROW()/10000000,""),"")</f>
        <v/>
      </c>
      <c r="Q2360" s="0" t="str">
        <f aca="false">IF(K2360=1,IF(COUNTIFS(C$2:C2360,C2360,K$2:K2360,1)=1,1,0),"")</f>
        <v/>
      </c>
      <c r="R2360" s="0" t="str">
        <f aca="false">IF(M2360=1,IF(COUNTIFS(C$2:C2360,C2360,M$2:M2360,1)=1,1,0),"")</f>
        <v/>
      </c>
      <c r="S2360" s="0" t="str">
        <f aca="false">IF(L2360=1,IF(COUNTIFS(C$2:C2360,C2360,L$2:L2360,1)=1,1,0),"")</f>
        <v/>
      </c>
      <c r="T2360" s="38" t="str">
        <f aca="false">IF(N2360="","",N2360+ROW()/10000000)</f>
        <v/>
      </c>
      <c r="U2360" s="0" t="str">
        <f aca="false">IF(G2360=1,IF(B2360="",1,0),"")</f>
        <v/>
      </c>
    </row>
    <row r="2361" customFormat="false" ht="15" hidden="false" customHeight="false" outlineLevel="0" collapsed="false">
      <c r="A2361" s="35"/>
      <c r="B2361" s="35"/>
      <c r="G2361" s="0" t="str">
        <f aca="false">IF(A2361="","",IF(AND(A2361&gt;=Debut,A2361&lt;Fin),1,0))</f>
        <v/>
      </c>
      <c r="H2361" s="0" t="str">
        <f aca="false">IF(G2361=1,INT(ROUND((A2361-Debut)*86400,0)/600),"")</f>
        <v/>
      </c>
      <c r="I2361" s="0" t="str">
        <f aca="false">IF(G2361=1,INT(ROUND((A2361-Debut)*86400,0)/3600),"")</f>
        <v/>
      </c>
      <c r="J2361" s="0" t="str">
        <f aca="false">IF(OR(A2361="",B2361=""),"",ROUND((B2361-A2361)*86400,0))</f>
        <v/>
      </c>
      <c r="K2361" s="37" t="str">
        <f aca="false">IF(G2361=1,IF(COUNTIFS($C:$C,C2361,$G:$G,1,$A:$A,"&gt;="&amp;(A2361-FenetreInterm/86400),$A:$A,"&lt;="&amp;A2361)&gt;=NbInterm,1,0),"")</f>
        <v/>
      </c>
      <c r="L2361" s="37" t="str">
        <f aca="false">IF(G2361=1,IF(B2361="",0,IF(J2361&lt;SeuilFugitive,1,0)),"")</f>
        <v/>
      </c>
      <c r="M2361" s="37" t="str">
        <f aca="false">IF(G2361=1,IF(B2361="",IF((Fin-A2361)*24&gt;SeuilFigee,1,0),IF(J2361&gt;SeuilFigee*3600,1,0)),"")</f>
        <v/>
      </c>
      <c r="N2361" s="0" t="str">
        <f aca="false">IF(G2361=1,IF(COUNTIF(H$2:H2361,H2361)=1,COUNTIF($H:$H,H2361),""),"")</f>
        <v/>
      </c>
      <c r="O2361" s="0" t="str">
        <f aca="false">IF(G2361=1,IF(COUNTIF(I$2:I2361,I2361)=1,COUNTIF($I:$I,I2361),""),"")</f>
        <v/>
      </c>
      <c r="P2361" s="38" t="str">
        <f aca="false">IF(G2361=1,IF(COUNTIFS(C$2:C2361,C2361,G$2:G2361,1)=1,COUNTIFS($C:$C,C2361,$G:$G,1)+ROW()/10000000,""),"")</f>
        <v/>
      </c>
      <c r="Q2361" s="0" t="str">
        <f aca="false">IF(K2361=1,IF(COUNTIFS(C$2:C2361,C2361,K$2:K2361,1)=1,1,0),"")</f>
        <v/>
      </c>
      <c r="R2361" s="0" t="str">
        <f aca="false">IF(M2361=1,IF(COUNTIFS(C$2:C2361,C2361,M$2:M2361,1)=1,1,0),"")</f>
        <v/>
      </c>
      <c r="S2361" s="0" t="str">
        <f aca="false">IF(L2361=1,IF(COUNTIFS(C$2:C2361,C2361,L$2:L2361,1)=1,1,0),"")</f>
        <v/>
      </c>
      <c r="T2361" s="38" t="str">
        <f aca="false">IF(N2361="","",N2361+ROW()/10000000)</f>
        <v/>
      </c>
      <c r="U2361" s="0" t="str">
        <f aca="false">IF(G2361=1,IF(B2361="",1,0),"")</f>
        <v/>
      </c>
    </row>
    <row r="2362" customFormat="false" ht="15" hidden="false" customHeight="false" outlineLevel="0" collapsed="false">
      <c r="A2362" s="35"/>
      <c r="B2362" s="35"/>
      <c r="G2362" s="0" t="str">
        <f aca="false">IF(A2362="","",IF(AND(A2362&gt;=Debut,A2362&lt;Fin),1,0))</f>
        <v/>
      </c>
      <c r="H2362" s="0" t="str">
        <f aca="false">IF(G2362=1,INT(ROUND((A2362-Debut)*86400,0)/600),"")</f>
        <v/>
      </c>
      <c r="I2362" s="0" t="str">
        <f aca="false">IF(G2362=1,INT(ROUND((A2362-Debut)*86400,0)/3600),"")</f>
        <v/>
      </c>
      <c r="J2362" s="0" t="str">
        <f aca="false">IF(OR(A2362="",B2362=""),"",ROUND((B2362-A2362)*86400,0))</f>
        <v/>
      </c>
      <c r="K2362" s="37" t="str">
        <f aca="false">IF(G2362=1,IF(COUNTIFS($C:$C,C2362,$G:$G,1,$A:$A,"&gt;="&amp;(A2362-FenetreInterm/86400),$A:$A,"&lt;="&amp;A2362)&gt;=NbInterm,1,0),"")</f>
        <v/>
      </c>
      <c r="L2362" s="37" t="str">
        <f aca="false">IF(G2362=1,IF(B2362="",0,IF(J2362&lt;SeuilFugitive,1,0)),"")</f>
        <v/>
      </c>
      <c r="M2362" s="37" t="str">
        <f aca="false">IF(G2362=1,IF(B2362="",IF((Fin-A2362)*24&gt;SeuilFigee,1,0),IF(J2362&gt;SeuilFigee*3600,1,0)),"")</f>
        <v/>
      </c>
      <c r="N2362" s="0" t="str">
        <f aca="false">IF(G2362=1,IF(COUNTIF(H$2:H2362,H2362)=1,COUNTIF($H:$H,H2362),""),"")</f>
        <v/>
      </c>
      <c r="O2362" s="0" t="str">
        <f aca="false">IF(G2362=1,IF(COUNTIF(I$2:I2362,I2362)=1,COUNTIF($I:$I,I2362),""),"")</f>
        <v/>
      </c>
      <c r="P2362" s="38" t="str">
        <f aca="false">IF(G2362=1,IF(COUNTIFS(C$2:C2362,C2362,G$2:G2362,1)=1,COUNTIFS($C:$C,C2362,$G:$G,1)+ROW()/10000000,""),"")</f>
        <v/>
      </c>
      <c r="Q2362" s="0" t="str">
        <f aca="false">IF(K2362=1,IF(COUNTIFS(C$2:C2362,C2362,K$2:K2362,1)=1,1,0),"")</f>
        <v/>
      </c>
      <c r="R2362" s="0" t="str">
        <f aca="false">IF(M2362=1,IF(COUNTIFS(C$2:C2362,C2362,M$2:M2362,1)=1,1,0),"")</f>
        <v/>
      </c>
      <c r="S2362" s="0" t="str">
        <f aca="false">IF(L2362=1,IF(COUNTIFS(C$2:C2362,C2362,L$2:L2362,1)=1,1,0),"")</f>
        <v/>
      </c>
      <c r="T2362" s="38" t="str">
        <f aca="false">IF(N2362="","",N2362+ROW()/10000000)</f>
        <v/>
      </c>
      <c r="U2362" s="0" t="str">
        <f aca="false">IF(G2362=1,IF(B2362="",1,0),"")</f>
        <v/>
      </c>
    </row>
    <row r="2363" customFormat="false" ht="15" hidden="false" customHeight="false" outlineLevel="0" collapsed="false">
      <c r="A2363" s="35"/>
      <c r="B2363" s="35"/>
      <c r="G2363" s="0" t="str">
        <f aca="false">IF(A2363="","",IF(AND(A2363&gt;=Debut,A2363&lt;Fin),1,0))</f>
        <v/>
      </c>
      <c r="H2363" s="0" t="str">
        <f aca="false">IF(G2363=1,INT(ROUND((A2363-Debut)*86400,0)/600),"")</f>
        <v/>
      </c>
      <c r="I2363" s="0" t="str">
        <f aca="false">IF(G2363=1,INT(ROUND((A2363-Debut)*86400,0)/3600),"")</f>
        <v/>
      </c>
      <c r="J2363" s="0" t="str">
        <f aca="false">IF(OR(A2363="",B2363=""),"",ROUND((B2363-A2363)*86400,0))</f>
        <v/>
      </c>
      <c r="K2363" s="37" t="str">
        <f aca="false">IF(G2363=1,IF(COUNTIFS($C:$C,C2363,$G:$G,1,$A:$A,"&gt;="&amp;(A2363-FenetreInterm/86400),$A:$A,"&lt;="&amp;A2363)&gt;=NbInterm,1,0),"")</f>
        <v/>
      </c>
      <c r="L2363" s="37" t="str">
        <f aca="false">IF(G2363=1,IF(B2363="",0,IF(J2363&lt;SeuilFugitive,1,0)),"")</f>
        <v/>
      </c>
      <c r="M2363" s="37" t="str">
        <f aca="false">IF(G2363=1,IF(B2363="",IF((Fin-A2363)*24&gt;SeuilFigee,1,0),IF(J2363&gt;SeuilFigee*3600,1,0)),"")</f>
        <v/>
      </c>
      <c r="N2363" s="0" t="str">
        <f aca="false">IF(G2363=1,IF(COUNTIF(H$2:H2363,H2363)=1,COUNTIF($H:$H,H2363),""),"")</f>
        <v/>
      </c>
      <c r="O2363" s="0" t="str">
        <f aca="false">IF(G2363=1,IF(COUNTIF(I$2:I2363,I2363)=1,COUNTIF($I:$I,I2363),""),"")</f>
        <v/>
      </c>
      <c r="P2363" s="38" t="str">
        <f aca="false">IF(G2363=1,IF(COUNTIFS(C$2:C2363,C2363,G$2:G2363,1)=1,COUNTIFS($C:$C,C2363,$G:$G,1)+ROW()/10000000,""),"")</f>
        <v/>
      </c>
      <c r="Q2363" s="0" t="str">
        <f aca="false">IF(K2363=1,IF(COUNTIFS(C$2:C2363,C2363,K$2:K2363,1)=1,1,0),"")</f>
        <v/>
      </c>
      <c r="R2363" s="0" t="str">
        <f aca="false">IF(M2363=1,IF(COUNTIFS(C$2:C2363,C2363,M$2:M2363,1)=1,1,0),"")</f>
        <v/>
      </c>
      <c r="S2363" s="0" t="str">
        <f aca="false">IF(L2363=1,IF(COUNTIFS(C$2:C2363,C2363,L$2:L2363,1)=1,1,0),"")</f>
        <v/>
      </c>
      <c r="T2363" s="38" t="str">
        <f aca="false">IF(N2363="","",N2363+ROW()/10000000)</f>
        <v/>
      </c>
      <c r="U2363" s="0" t="str">
        <f aca="false">IF(G2363=1,IF(B2363="",1,0),"")</f>
        <v/>
      </c>
    </row>
    <row r="2364" customFormat="false" ht="15" hidden="false" customHeight="false" outlineLevel="0" collapsed="false">
      <c r="A2364" s="35"/>
      <c r="B2364" s="35"/>
      <c r="G2364" s="0" t="str">
        <f aca="false">IF(A2364="","",IF(AND(A2364&gt;=Debut,A2364&lt;Fin),1,0))</f>
        <v/>
      </c>
      <c r="H2364" s="0" t="str">
        <f aca="false">IF(G2364=1,INT(ROUND((A2364-Debut)*86400,0)/600),"")</f>
        <v/>
      </c>
      <c r="I2364" s="0" t="str">
        <f aca="false">IF(G2364=1,INT(ROUND((A2364-Debut)*86400,0)/3600),"")</f>
        <v/>
      </c>
      <c r="J2364" s="0" t="str">
        <f aca="false">IF(OR(A2364="",B2364=""),"",ROUND((B2364-A2364)*86400,0))</f>
        <v/>
      </c>
      <c r="K2364" s="37" t="str">
        <f aca="false">IF(G2364=1,IF(COUNTIFS($C:$C,C2364,$G:$G,1,$A:$A,"&gt;="&amp;(A2364-FenetreInterm/86400),$A:$A,"&lt;="&amp;A2364)&gt;=NbInterm,1,0),"")</f>
        <v/>
      </c>
      <c r="L2364" s="37" t="str">
        <f aca="false">IF(G2364=1,IF(B2364="",0,IF(J2364&lt;SeuilFugitive,1,0)),"")</f>
        <v/>
      </c>
      <c r="M2364" s="37" t="str">
        <f aca="false">IF(G2364=1,IF(B2364="",IF((Fin-A2364)*24&gt;SeuilFigee,1,0),IF(J2364&gt;SeuilFigee*3600,1,0)),"")</f>
        <v/>
      </c>
      <c r="N2364" s="0" t="str">
        <f aca="false">IF(G2364=1,IF(COUNTIF(H$2:H2364,H2364)=1,COUNTIF($H:$H,H2364),""),"")</f>
        <v/>
      </c>
      <c r="O2364" s="0" t="str">
        <f aca="false">IF(G2364=1,IF(COUNTIF(I$2:I2364,I2364)=1,COUNTIF($I:$I,I2364),""),"")</f>
        <v/>
      </c>
      <c r="P2364" s="38" t="str">
        <f aca="false">IF(G2364=1,IF(COUNTIFS(C$2:C2364,C2364,G$2:G2364,1)=1,COUNTIFS($C:$C,C2364,$G:$G,1)+ROW()/10000000,""),"")</f>
        <v/>
      </c>
      <c r="Q2364" s="0" t="str">
        <f aca="false">IF(K2364=1,IF(COUNTIFS(C$2:C2364,C2364,K$2:K2364,1)=1,1,0),"")</f>
        <v/>
      </c>
      <c r="R2364" s="0" t="str">
        <f aca="false">IF(M2364=1,IF(COUNTIFS(C$2:C2364,C2364,M$2:M2364,1)=1,1,0),"")</f>
        <v/>
      </c>
      <c r="S2364" s="0" t="str">
        <f aca="false">IF(L2364=1,IF(COUNTIFS(C$2:C2364,C2364,L$2:L2364,1)=1,1,0),"")</f>
        <v/>
      </c>
      <c r="T2364" s="38" t="str">
        <f aca="false">IF(N2364="","",N2364+ROW()/10000000)</f>
        <v/>
      </c>
      <c r="U2364" s="0" t="str">
        <f aca="false">IF(G2364=1,IF(B2364="",1,0),"")</f>
        <v/>
      </c>
    </row>
    <row r="2365" customFormat="false" ht="15" hidden="false" customHeight="false" outlineLevel="0" collapsed="false">
      <c r="A2365" s="35"/>
      <c r="B2365" s="35"/>
      <c r="G2365" s="0" t="str">
        <f aca="false">IF(A2365="","",IF(AND(A2365&gt;=Debut,A2365&lt;Fin),1,0))</f>
        <v/>
      </c>
      <c r="H2365" s="0" t="str">
        <f aca="false">IF(G2365=1,INT(ROUND((A2365-Debut)*86400,0)/600),"")</f>
        <v/>
      </c>
      <c r="I2365" s="0" t="str">
        <f aca="false">IF(G2365=1,INT(ROUND((A2365-Debut)*86400,0)/3600),"")</f>
        <v/>
      </c>
      <c r="J2365" s="0" t="str">
        <f aca="false">IF(OR(A2365="",B2365=""),"",ROUND((B2365-A2365)*86400,0))</f>
        <v/>
      </c>
      <c r="K2365" s="37" t="str">
        <f aca="false">IF(G2365=1,IF(COUNTIFS($C:$C,C2365,$G:$G,1,$A:$A,"&gt;="&amp;(A2365-FenetreInterm/86400),$A:$A,"&lt;="&amp;A2365)&gt;=NbInterm,1,0),"")</f>
        <v/>
      </c>
      <c r="L2365" s="37" t="str">
        <f aca="false">IF(G2365=1,IF(B2365="",0,IF(J2365&lt;SeuilFugitive,1,0)),"")</f>
        <v/>
      </c>
      <c r="M2365" s="37" t="str">
        <f aca="false">IF(G2365=1,IF(B2365="",IF((Fin-A2365)*24&gt;SeuilFigee,1,0),IF(J2365&gt;SeuilFigee*3600,1,0)),"")</f>
        <v/>
      </c>
      <c r="N2365" s="0" t="str">
        <f aca="false">IF(G2365=1,IF(COUNTIF(H$2:H2365,H2365)=1,COUNTIF($H:$H,H2365),""),"")</f>
        <v/>
      </c>
      <c r="O2365" s="0" t="str">
        <f aca="false">IF(G2365=1,IF(COUNTIF(I$2:I2365,I2365)=1,COUNTIF($I:$I,I2365),""),"")</f>
        <v/>
      </c>
      <c r="P2365" s="38" t="str">
        <f aca="false">IF(G2365=1,IF(COUNTIFS(C$2:C2365,C2365,G$2:G2365,1)=1,COUNTIFS($C:$C,C2365,$G:$G,1)+ROW()/10000000,""),"")</f>
        <v/>
      </c>
      <c r="Q2365" s="0" t="str">
        <f aca="false">IF(K2365=1,IF(COUNTIFS(C$2:C2365,C2365,K$2:K2365,1)=1,1,0),"")</f>
        <v/>
      </c>
      <c r="R2365" s="0" t="str">
        <f aca="false">IF(M2365=1,IF(COUNTIFS(C$2:C2365,C2365,M$2:M2365,1)=1,1,0),"")</f>
        <v/>
      </c>
      <c r="S2365" s="0" t="str">
        <f aca="false">IF(L2365=1,IF(COUNTIFS(C$2:C2365,C2365,L$2:L2365,1)=1,1,0),"")</f>
        <v/>
      </c>
      <c r="T2365" s="38" t="str">
        <f aca="false">IF(N2365="","",N2365+ROW()/10000000)</f>
        <v/>
      </c>
      <c r="U2365" s="0" t="str">
        <f aca="false">IF(G2365=1,IF(B2365="",1,0),"")</f>
        <v/>
      </c>
    </row>
    <row r="2366" customFormat="false" ht="15" hidden="false" customHeight="false" outlineLevel="0" collapsed="false">
      <c r="A2366" s="35"/>
      <c r="B2366" s="35"/>
      <c r="G2366" s="0" t="str">
        <f aca="false">IF(A2366="","",IF(AND(A2366&gt;=Debut,A2366&lt;Fin),1,0))</f>
        <v/>
      </c>
      <c r="H2366" s="0" t="str">
        <f aca="false">IF(G2366=1,INT(ROUND((A2366-Debut)*86400,0)/600),"")</f>
        <v/>
      </c>
      <c r="I2366" s="0" t="str">
        <f aca="false">IF(G2366=1,INT(ROUND((A2366-Debut)*86400,0)/3600),"")</f>
        <v/>
      </c>
      <c r="J2366" s="0" t="str">
        <f aca="false">IF(OR(A2366="",B2366=""),"",ROUND((B2366-A2366)*86400,0))</f>
        <v/>
      </c>
      <c r="K2366" s="37" t="str">
        <f aca="false">IF(G2366=1,IF(COUNTIFS($C:$C,C2366,$G:$G,1,$A:$A,"&gt;="&amp;(A2366-FenetreInterm/86400),$A:$A,"&lt;="&amp;A2366)&gt;=NbInterm,1,0),"")</f>
        <v/>
      </c>
      <c r="L2366" s="37" t="str">
        <f aca="false">IF(G2366=1,IF(B2366="",0,IF(J2366&lt;SeuilFugitive,1,0)),"")</f>
        <v/>
      </c>
      <c r="M2366" s="37" t="str">
        <f aca="false">IF(G2366=1,IF(B2366="",IF((Fin-A2366)*24&gt;SeuilFigee,1,0),IF(J2366&gt;SeuilFigee*3600,1,0)),"")</f>
        <v/>
      </c>
      <c r="N2366" s="0" t="str">
        <f aca="false">IF(G2366=1,IF(COUNTIF(H$2:H2366,H2366)=1,COUNTIF($H:$H,H2366),""),"")</f>
        <v/>
      </c>
      <c r="O2366" s="0" t="str">
        <f aca="false">IF(G2366=1,IF(COUNTIF(I$2:I2366,I2366)=1,COUNTIF($I:$I,I2366),""),"")</f>
        <v/>
      </c>
      <c r="P2366" s="38" t="str">
        <f aca="false">IF(G2366=1,IF(COUNTIFS(C$2:C2366,C2366,G$2:G2366,1)=1,COUNTIFS($C:$C,C2366,$G:$G,1)+ROW()/10000000,""),"")</f>
        <v/>
      </c>
      <c r="Q2366" s="0" t="str">
        <f aca="false">IF(K2366=1,IF(COUNTIFS(C$2:C2366,C2366,K$2:K2366,1)=1,1,0),"")</f>
        <v/>
      </c>
      <c r="R2366" s="0" t="str">
        <f aca="false">IF(M2366=1,IF(COUNTIFS(C$2:C2366,C2366,M$2:M2366,1)=1,1,0),"")</f>
        <v/>
      </c>
      <c r="S2366" s="0" t="str">
        <f aca="false">IF(L2366=1,IF(COUNTIFS(C$2:C2366,C2366,L$2:L2366,1)=1,1,0),"")</f>
        <v/>
      </c>
      <c r="T2366" s="38" t="str">
        <f aca="false">IF(N2366="","",N2366+ROW()/10000000)</f>
        <v/>
      </c>
      <c r="U2366" s="0" t="str">
        <f aca="false">IF(G2366=1,IF(B2366="",1,0),"")</f>
        <v/>
      </c>
    </row>
    <row r="2367" customFormat="false" ht="15" hidden="false" customHeight="false" outlineLevel="0" collapsed="false">
      <c r="A2367" s="35"/>
      <c r="B2367" s="35"/>
      <c r="G2367" s="0" t="str">
        <f aca="false">IF(A2367="","",IF(AND(A2367&gt;=Debut,A2367&lt;Fin),1,0))</f>
        <v/>
      </c>
      <c r="H2367" s="0" t="str">
        <f aca="false">IF(G2367=1,INT(ROUND((A2367-Debut)*86400,0)/600),"")</f>
        <v/>
      </c>
      <c r="I2367" s="0" t="str">
        <f aca="false">IF(G2367=1,INT(ROUND((A2367-Debut)*86400,0)/3600),"")</f>
        <v/>
      </c>
      <c r="J2367" s="0" t="str">
        <f aca="false">IF(OR(A2367="",B2367=""),"",ROUND((B2367-A2367)*86400,0))</f>
        <v/>
      </c>
      <c r="K2367" s="37" t="str">
        <f aca="false">IF(G2367=1,IF(COUNTIFS($C:$C,C2367,$G:$G,1,$A:$A,"&gt;="&amp;(A2367-FenetreInterm/86400),$A:$A,"&lt;="&amp;A2367)&gt;=NbInterm,1,0),"")</f>
        <v/>
      </c>
      <c r="L2367" s="37" t="str">
        <f aca="false">IF(G2367=1,IF(B2367="",0,IF(J2367&lt;SeuilFugitive,1,0)),"")</f>
        <v/>
      </c>
      <c r="M2367" s="37" t="str">
        <f aca="false">IF(G2367=1,IF(B2367="",IF((Fin-A2367)*24&gt;SeuilFigee,1,0),IF(J2367&gt;SeuilFigee*3600,1,0)),"")</f>
        <v/>
      </c>
      <c r="N2367" s="0" t="str">
        <f aca="false">IF(G2367=1,IF(COUNTIF(H$2:H2367,H2367)=1,COUNTIF($H:$H,H2367),""),"")</f>
        <v/>
      </c>
      <c r="O2367" s="0" t="str">
        <f aca="false">IF(G2367=1,IF(COUNTIF(I$2:I2367,I2367)=1,COUNTIF($I:$I,I2367),""),"")</f>
        <v/>
      </c>
      <c r="P2367" s="38" t="str">
        <f aca="false">IF(G2367=1,IF(COUNTIFS(C$2:C2367,C2367,G$2:G2367,1)=1,COUNTIFS($C:$C,C2367,$G:$G,1)+ROW()/10000000,""),"")</f>
        <v/>
      </c>
      <c r="Q2367" s="0" t="str">
        <f aca="false">IF(K2367=1,IF(COUNTIFS(C$2:C2367,C2367,K$2:K2367,1)=1,1,0),"")</f>
        <v/>
      </c>
      <c r="R2367" s="0" t="str">
        <f aca="false">IF(M2367=1,IF(COUNTIFS(C$2:C2367,C2367,M$2:M2367,1)=1,1,0),"")</f>
        <v/>
      </c>
      <c r="S2367" s="0" t="str">
        <f aca="false">IF(L2367=1,IF(COUNTIFS(C$2:C2367,C2367,L$2:L2367,1)=1,1,0),"")</f>
        <v/>
      </c>
      <c r="T2367" s="38" t="str">
        <f aca="false">IF(N2367="","",N2367+ROW()/10000000)</f>
        <v/>
      </c>
      <c r="U2367" s="0" t="str">
        <f aca="false">IF(G2367=1,IF(B2367="",1,0),"")</f>
        <v/>
      </c>
    </row>
    <row r="2368" customFormat="false" ht="15" hidden="false" customHeight="false" outlineLevel="0" collapsed="false">
      <c r="A2368" s="35"/>
      <c r="B2368" s="35"/>
      <c r="G2368" s="0" t="str">
        <f aca="false">IF(A2368="","",IF(AND(A2368&gt;=Debut,A2368&lt;Fin),1,0))</f>
        <v/>
      </c>
      <c r="H2368" s="0" t="str">
        <f aca="false">IF(G2368=1,INT(ROUND((A2368-Debut)*86400,0)/600),"")</f>
        <v/>
      </c>
      <c r="I2368" s="0" t="str">
        <f aca="false">IF(G2368=1,INT(ROUND((A2368-Debut)*86400,0)/3600),"")</f>
        <v/>
      </c>
      <c r="J2368" s="0" t="str">
        <f aca="false">IF(OR(A2368="",B2368=""),"",ROUND((B2368-A2368)*86400,0))</f>
        <v/>
      </c>
      <c r="K2368" s="37" t="str">
        <f aca="false">IF(G2368=1,IF(COUNTIFS($C:$C,C2368,$G:$G,1,$A:$A,"&gt;="&amp;(A2368-FenetreInterm/86400),$A:$A,"&lt;="&amp;A2368)&gt;=NbInterm,1,0),"")</f>
        <v/>
      </c>
      <c r="L2368" s="37" t="str">
        <f aca="false">IF(G2368=1,IF(B2368="",0,IF(J2368&lt;SeuilFugitive,1,0)),"")</f>
        <v/>
      </c>
      <c r="M2368" s="37" t="str">
        <f aca="false">IF(G2368=1,IF(B2368="",IF((Fin-A2368)*24&gt;SeuilFigee,1,0),IF(J2368&gt;SeuilFigee*3600,1,0)),"")</f>
        <v/>
      </c>
      <c r="N2368" s="0" t="str">
        <f aca="false">IF(G2368=1,IF(COUNTIF(H$2:H2368,H2368)=1,COUNTIF($H:$H,H2368),""),"")</f>
        <v/>
      </c>
      <c r="O2368" s="0" t="str">
        <f aca="false">IF(G2368=1,IF(COUNTIF(I$2:I2368,I2368)=1,COUNTIF($I:$I,I2368),""),"")</f>
        <v/>
      </c>
      <c r="P2368" s="38" t="str">
        <f aca="false">IF(G2368=1,IF(COUNTIFS(C$2:C2368,C2368,G$2:G2368,1)=1,COUNTIFS($C:$C,C2368,$G:$G,1)+ROW()/10000000,""),"")</f>
        <v/>
      </c>
      <c r="Q2368" s="0" t="str">
        <f aca="false">IF(K2368=1,IF(COUNTIFS(C$2:C2368,C2368,K$2:K2368,1)=1,1,0),"")</f>
        <v/>
      </c>
      <c r="R2368" s="0" t="str">
        <f aca="false">IF(M2368=1,IF(COUNTIFS(C$2:C2368,C2368,M$2:M2368,1)=1,1,0),"")</f>
        <v/>
      </c>
      <c r="S2368" s="0" t="str">
        <f aca="false">IF(L2368=1,IF(COUNTIFS(C$2:C2368,C2368,L$2:L2368,1)=1,1,0),"")</f>
        <v/>
      </c>
      <c r="T2368" s="38" t="str">
        <f aca="false">IF(N2368="","",N2368+ROW()/10000000)</f>
        <v/>
      </c>
      <c r="U2368" s="0" t="str">
        <f aca="false">IF(G2368=1,IF(B2368="",1,0),"")</f>
        <v/>
      </c>
    </row>
    <row r="2369" customFormat="false" ht="15" hidden="false" customHeight="false" outlineLevel="0" collapsed="false">
      <c r="A2369" s="35"/>
      <c r="B2369" s="35"/>
      <c r="G2369" s="0" t="str">
        <f aca="false">IF(A2369="","",IF(AND(A2369&gt;=Debut,A2369&lt;Fin),1,0))</f>
        <v/>
      </c>
      <c r="H2369" s="0" t="str">
        <f aca="false">IF(G2369=1,INT(ROUND((A2369-Debut)*86400,0)/600),"")</f>
        <v/>
      </c>
      <c r="I2369" s="0" t="str">
        <f aca="false">IF(G2369=1,INT(ROUND((A2369-Debut)*86400,0)/3600),"")</f>
        <v/>
      </c>
      <c r="J2369" s="0" t="str">
        <f aca="false">IF(OR(A2369="",B2369=""),"",ROUND((B2369-A2369)*86400,0))</f>
        <v/>
      </c>
      <c r="K2369" s="37" t="str">
        <f aca="false">IF(G2369=1,IF(COUNTIFS($C:$C,C2369,$G:$G,1,$A:$A,"&gt;="&amp;(A2369-FenetreInterm/86400),$A:$A,"&lt;="&amp;A2369)&gt;=NbInterm,1,0),"")</f>
        <v/>
      </c>
      <c r="L2369" s="37" t="str">
        <f aca="false">IF(G2369=1,IF(B2369="",0,IF(J2369&lt;SeuilFugitive,1,0)),"")</f>
        <v/>
      </c>
      <c r="M2369" s="37" t="str">
        <f aca="false">IF(G2369=1,IF(B2369="",IF((Fin-A2369)*24&gt;SeuilFigee,1,0),IF(J2369&gt;SeuilFigee*3600,1,0)),"")</f>
        <v/>
      </c>
      <c r="N2369" s="0" t="str">
        <f aca="false">IF(G2369=1,IF(COUNTIF(H$2:H2369,H2369)=1,COUNTIF($H:$H,H2369),""),"")</f>
        <v/>
      </c>
      <c r="O2369" s="0" t="str">
        <f aca="false">IF(G2369=1,IF(COUNTIF(I$2:I2369,I2369)=1,COUNTIF($I:$I,I2369),""),"")</f>
        <v/>
      </c>
      <c r="P2369" s="38" t="str">
        <f aca="false">IF(G2369=1,IF(COUNTIFS(C$2:C2369,C2369,G$2:G2369,1)=1,COUNTIFS($C:$C,C2369,$G:$G,1)+ROW()/10000000,""),"")</f>
        <v/>
      </c>
      <c r="Q2369" s="0" t="str">
        <f aca="false">IF(K2369=1,IF(COUNTIFS(C$2:C2369,C2369,K$2:K2369,1)=1,1,0),"")</f>
        <v/>
      </c>
      <c r="R2369" s="0" t="str">
        <f aca="false">IF(M2369=1,IF(COUNTIFS(C$2:C2369,C2369,M$2:M2369,1)=1,1,0),"")</f>
        <v/>
      </c>
      <c r="S2369" s="0" t="str">
        <f aca="false">IF(L2369=1,IF(COUNTIFS(C$2:C2369,C2369,L$2:L2369,1)=1,1,0),"")</f>
        <v/>
      </c>
      <c r="T2369" s="38" t="str">
        <f aca="false">IF(N2369="","",N2369+ROW()/10000000)</f>
        <v/>
      </c>
      <c r="U2369" s="0" t="str">
        <f aca="false">IF(G2369=1,IF(B2369="",1,0),"")</f>
        <v/>
      </c>
    </row>
    <row r="2370" customFormat="false" ht="15" hidden="false" customHeight="false" outlineLevel="0" collapsed="false">
      <c r="A2370" s="35"/>
      <c r="B2370" s="35"/>
      <c r="G2370" s="0" t="str">
        <f aca="false">IF(A2370="","",IF(AND(A2370&gt;=Debut,A2370&lt;Fin),1,0))</f>
        <v/>
      </c>
      <c r="H2370" s="0" t="str">
        <f aca="false">IF(G2370=1,INT(ROUND((A2370-Debut)*86400,0)/600),"")</f>
        <v/>
      </c>
      <c r="I2370" s="0" t="str">
        <f aca="false">IF(G2370=1,INT(ROUND((A2370-Debut)*86400,0)/3600),"")</f>
        <v/>
      </c>
      <c r="J2370" s="0" t="str">
        <f aca="false">IF(OR(A2370="",B2370=""),"",ROUND((B2370-A2370)*86400,0))</f>
        <v/>
      </c>
      <c r="K2370" s="37" t="str">
        <f aca="false">IF(G2370=1,IF(COUNTIFS($C:$C,C2370,$G:$G,1,$A:$A,"&gt;="&amp;(A2370-FenetreInterm/86400),$A:$A,"&lt;="&amp;A2370)&gt;=NbInterm,1,0),"")</f>
        <v/>
      </c>
      <c r="L2370" s="37" t="str">
        <f aca="false">IF(G2370=1,IF(B2370="",0,IF(J2370&lt;SeuilFugitive,1,0)),"")</f>
        <v/>
      </c>
      <c r="M2370" s="37" t="str">
        <f aca="false">IF(G2370=1,IF(B2370="",IF((Fin-A2370)*24&gt;SeuilFigee,1,0),IF(J2370&gt;SeuilFigee*3600,1,0)),"")</f>
        <v/>
      </c>
      <c r="N2370" s="0" t="str">
        <f aca="false">IF(G2370=1,IF(COUNTIF(H$2:H2370,H2370)=1,COUNTIF($H:$H,H2370),""),"")</f>
        <v/>
      </c>
      <c r="O2370" s="0" t="str">
        <f aca="false">IF(G2370=1,IF(COUNTIF(I$2:I2370,I2370)=1,COUNTIF($I:$I,I2370),""),"")</f>
        <v/>
      </c>
      <c r="P2370" s="38" t="str">
        <f aca="false">IF(G2370=1,IF(COUNTIFS(C$2:C2370,C2370,G$2:G2370,1)=1,COUNTIFS($C:$C,C2370,$G:$G,1)+ROW()/10000000,""),"")</f>
        <v/>
      </c>
      <c r="Q2370" s="0" t="str">
        <f aca="false">IF(K2370=1,IF(COUNTIFS(C$2:C2370,C2370,K$2:K2370,1)=1,1,0),"")</f>
        <v/>
      </c>
      <c r="R2370" s="0" t="str">
        <f aca="false">IF(M2370=1,IF(COUNTIFS(C$2:C2370,C2370,M$2:M2370,1)=1,1,0),"")</f>
        <v/>
      </c>
      <c r="S2370" s="0" t="str">
        <f aca="false">IF(L2370=1,IF(COUNTIFS(C$2:C2370,C2370,L$2:L2370,1)=1,1,0),"")</f>
        <v/>
      </c>
      <c r="T2370" s="38" t="str">
        <f aca="false">IF(N2370="","",N2370+ROW()/10000000)</f>
        <v/>
      </c>
      <c r="U2370" s="0" t="str">
        <f aca="false">IF(G2370=1,IF(B2370="",1,0),"")</f>
        <v/>
      </c>
    </row>
    <row r="2371" customFormat="false" ht="15" hidden="false" customHeight="false" outlineLevel="0" collapsed="false">
      <c r="A2371" s="35"/>
      <c r="B2371" s="35"/>
      <c r="G2371" s="0" t="str">
        <f aca="false">IF(A2371="","",IF(AND(A2371&gt;=Debut,A2371&lt;Fin),1,0))</f>
        <v/>
      </c>
      <c r="H2371" s="0" t="str">
        <f aca="false">IF(G2371=1,INT(ROUND((A2371-Debut)*86400,0)/600),"")</f>
        <v/>
      </c>
      <c r="I2371" s="0" t="str">
        <f aca="false">IF(G2371=1,INT(ROUND((A2371-Debut)*86400,0)/3600),"")</f>
        <v/>
      </c>
      <c r="J2371" s="0" t="str">
        <f aca="false">IF(OR(A2371="",B2371=""),"",ROUND((B2371-A2371)*86400,0))</f>
        <v/>
      </c>
      <c r="K2371" s="37" t="str">
        <f aca="false">IF(G2371=1,IF(COUNTIFS($C:$C,C2371,$G:$G,1,$A:$A,"&gt;="&amp;(A2371-FenetreInterm/86400),$A:$A,"&lt;="&amp;A2371)&gt;=NbInterm,1,0),"")</f>
        <v/>
      </c>
      <c r="L2371" s="37" t="str">
        <f aca="false">IF(G2371=1,IF(B2371="",0,IF(J2371&lt;SeuilFugitive,1,0)),"")</f>
        <v/>
      </c>
      <c r="M2371" s="37" t="str">
        <f aca="false">IF(G2371=1,IF(B2371="",IF((Fin-A2371)*24&gt;SeuilFigee,1,0),IF(J2371&gt;SeuilFigee*3600,1,0)),"")</f>
        <v/>
      </c>
      <c r="N2371" s="0" t="str">
        <f aca="false">IF(G2371=1,IF(COUNTIF(H$2:H2371,H2371)=1,COUNTIF($H:$H,H2371),""),"")</f>
        <v/>
      </c>
      <c r="O2371" s="0" t="str">
        <f aca="false">IF(G2371=1,IF(COUNTIF(I$2:I2371,I2371)=1,COUNTIF($I:$I,I2371),""),"")</f>
        <v/>
      </c>
      <c r="P2371" s="38" t="str">
        <f aca="false">IF(G2371=1,IF(COUNTIFS(C$2:C2371,C2371,G$2:G2371,1)=1,COUNTIFS($C:$C,C2371,$G:$G,1)+ROW()/10000000,""),"")</f>
        <v/>
      </c>
      <c r="Q2371" s="0" t="str">
        <f aca="false">IF(K2371=1,IF(COUNTIFS(C$2:C2371,C2371,K$2:K2371,1)=1,1,0),"")</f>
        <v/>
      </c>
      <c r="R2371" s="0" t="str">
        <f aca="false">IF(M2371=1,IF(COUNTIFS(C$2:C2371,C2371,M$2:M2371,1)=1,1,0),"")</f>
        <v/>
      </c>
      <c r="S2371" s="0" t="str">
        <f aca="false">IF(L2371=1,IF(COUNTIFS(C$2:C2371,C2371,L$2:L2371,1)=1,1,0),"")</f>
        <v/>
      </c>
      <c r="T2371" s="38" t="str">
        <f aca="false">IF(N2371="","",N2371+ROW()/10000000)</f>
        <v/>
      </c>
      <c r="U2371" s="0" t="str">
        <f aca="false">IF(G2371=1,IF(B2371="",1,0),"")</f>
        <v/>
      </c>
    </row>
    <row r="2372" customFormat="false" ht="15" hidden="false" customHeight="false" outlineLevel="0" collapsed="false">
      <c r="A2372" s="35"/>
      <c r="B2372" s="35"/>
      <c r="G2372" s="0" t="str">
        <f aca="false">IF(A2372="","",IF(AND(A2372&gt;=Debut,A2372&lt;Fin),1,0))</f>
        <v/>
      </c>
      <c r="H2372" s="0" t="str">
        <f aca="false">IF(G2372=1,INT(ROUND((A2372-Debut)*86400,0)/600),"")</f>
        <v/>
      </c>
      <c r="I2372" s="0" t="str">
        <f aca="false">IF(G2372=1,INT(ROUND((A2372-Debut)*86400,0)/3600),"")</f>
        <v/>
      </c>
      <c r="J2372" s="0" t="str">
        <f aca="false">IF(OR(A2372="",B2372=""),"",ROUND((B2372-A2372)*86400,0))</f>
        <v/>
      </c>
      <c r="K2372" s="37" t="str">
        <f aca="false">IF(G2372=1,IF(COUNTIFS($C:$C,C2372,$G:$G,1,$A:$A,"&gt;="&amp;(A2372-FenetreInterm/86400),$A:$A,"&lt;="&amp;A2372)&gt;=NbInterm,1,0),"")</f>
        <v/>
      </c>
      <c r="L2372" s="37" t="str">
        <f aca="false">IF(G2372=1,IF(B2372="",0,IF(J2372&lt;SeuilFugitive,1,0)),"")</f>
        <v/>
      </c>
      <c r="M2372" s="37" t="str">
        <f aca="false">IF(G2372=1,IF(B2372="",IF((Fin-A2372)*24&gt;SeuilFigee,1,0),IF(J2372&gt;SeuilFigee*3600,1,0)),"")</f>
        <v/>
      </c>
      <c r="N2372" s="0" t="str">
        <f aca="false">IF(G2372=1,IF(COUNTIF(H$2:H2372,H2372)=1,COUNTIF($H:$H,H2372),""),"")</f>
        <v/>
      </c>
      <c r="O2372" s="0" t="str">
        <f aca="false">IF(G2372=1,IF(COUNTIF(I$2:I2372,I2372)=1,COUNTIF($I:$I,I2372),""),"")</f>
        <v/>
      </c>
      <c r="P2372" s="38" t="str">
        <f aca="false">IF(G2372=1,IF(COUNTIFS(C$2:C2372,C2372,G$2:G2372,1)=1,COUNTIFS($C:$C,C2372,$G:$G,1)+ROW()/10000000,""),"")</f>
        <v/>
      </c>
      <c r="Q2372" s="0" t="str">
        <f aca="false">IF(K2372=1,IF(COUNTIFS(C$2:C2372,C2372,K$2:K2372,1)=1,1,0),"")</f>
        <v/>
      </c>
      <c r="R2372" s="0" t="str">
        <f aca="false">IF(M2372=1,IF(COUNTIFS(C$2:C2372,C2372,M$2:M2372,1)=1,1,0),"")</f>
        <v/>
      </c>
      <c r="S2372" s="0" t="str">
        <f aca="false">IF(L2372=1,IF(COUNTIFS(C$2:C2372,C2372,L$2:L2372,1)=1,1,0),"")</f>
        <v/>
      </c>
      <c r="T2372" s="38" t="str">
        <f aca="false">IF(N2372="","",N2372+ROW()/10000000)</f>
        <v/>
      </c>
      <c r="U2372" s="0" t="str">
        <f aca="false">IF(G2372=1,IF(B2372="",1,0),"")</f>
        <v/>
      </c>
    </row>
    <row r="2373" customFormat="false" ht="15" hidden="false" customHeight="false" outlineLevel="0" collapsed="false">
      <c r="A2373" s="35"/>
      <c r="B2373" s="35"/>
      <c r="G2373" s="0" t="str">
        <f aca="false">IF(A2373="","",IF(AND(A2373&gt;=Debut,A2373&lt;Fin),1,0))</f>
        <v/>
      </c>
      <c r="H2373" s="0" t="str">
        <f aca="false">IF(G2373=1,INT(ROUND((A2373-Debut)*86400,0)/600),"")</f>
        <v/>
      </c>
      <c r="I2373" s="0" t="str">
        <f aca="false">IF(G2373=1,INT(ROUND((A2373-Debut)*86400,0)/3600),"")</f>
        <v/>
      </c>
      <c r="J2373" s="0" t="str">
        <f aca="false">IF(OR(A2373="",B2373=""),"",ROUND((B2373-A2373)*86400,0))</f>
        <v/>
      </c>
      <c r="K2373" s="37" t="str">
        <f aca="false">IF(G2373=1,IF(COUNTIFS($C:$C,C2373,$G:$G,1,$A:$A,"&gt;="&amp;(A2373-FenetreInterm/86400),$A:$A,"&lt;="&amp;A2373)&gt;=NbInterm,1,0),"")</f>
        <v/>
      </c>
      <c r="L2373" s="37" t="str">
        <f aca="false">IF(G2373=1,IF(B2373="",0,IF(J2373&lt;SeuilFugitive,1,0)),"")</f>
        <v/>
      </c>
      <c r="M2373" s="37" t="str">
        <f aca="false">IF(G2373=1,IF(B2373="",IF((Fin-A2373)*24&gt;SeuilFigee,1,0),IF(J2373&gt;SeuilFigee*3600,1,0)),"")</f>
        <v/>
      </c>
      <c r="N2373" s="0" t="str">
        <f aca="false">IF(G2373=1,IF(COUNTIF(H$2:H2373,H2373)=1,COUNTIF($H:$H,H2373),""),"")</f>
        <v/>
      </c>
      <c r="O2373" s="0" t="str">
        <f aca="false">IF(G2373=1,IF(COUNTIF(I$2:I2373,I2373)=1,COUNTIF($I:$I,I2373),""),"")</f>
        <v/>
      </c>
      <c r="P2373" s="38" t="str">
        <f aca="false">IF(G2373=1,IF(COUNTIFS(C$2:C2373,C2373,G$2:G2373,1)=1,COUNTIFS($C:$C,C2373,$G:$G,1)+ROW()/10000000,""),"")</f>
        <v/>
      </c>
      <c r="Q2373" s="0" t="str">
        <f aca="false">IF(K2373=1,IF(COUNTIFS(C$2:C2373,C2373,K$2:K2373,1)=1,1,0),"")</f>
        <v/>
      </c>
      <c r="R2373" s="0" t="str">
        <f aca="false">IF(M2373=1,IF(COUNTIFS(C$2:C2373,C2373,M$2:M2373,1)=1,1,0),"")</f>
        <v/>
      </c>
      <c r="S2373" s="0" t="str">
        <f aca="false">IF(L2373=1,IF(COUNTIFS(C$2:C2373,C2373,L$2:L2373,1)=1,1,0),"")</f>
        <v/>
      </c>
      <c r="T2373" s="38" t="str">
        <f aca="false">IF(N2373="","",N2373+ROW()/10000000)</f>
        <v/>
      </c>
      <c r="U2373" s="0" t="str">
        <f aca="false">IF(G2373=1,IF(B2373="",1,0),"")</f>
        <v/>
      </c>
    </row>
    <row r="2374" customFormat="false" ht="15" hidden="false" customHeight="false" outlineLevel="0" collapsed="false">
      <c r="A2374" s="35"/>
      <c r="B2374" s="35"/>
      <c r="G2374" s="0" t="str">
        <f aca="false">IF(A2374="","",IF(AND(A2374&gt;=Debut,A2374&lt;Fin),1,0))</f>
        <v/>
      </c>
      <c r="H2374" s="0" t="str">
        <f aca="false">IF(G2374=1,INT(ROUND((A2374-Debut)*86400,0)/600),"")</f>
        <v/>
      </c>
      <c r="I2374" s="0" t="str">
        <f aca="false">IF(G2374=1,INT(ROUND((A2374-Debut)*86400,0)/3600),"")</f>
        <v/>
      </c>
      <c r="J2374" s="0" t="str">
        <f aca="false">IF(OR(A2374="",B2374=""),"",ROUND((B2374-A2374)*86400,0))</f>
        <v/>
      </c>
      <c r="K2374" s="37" t="str">
        <f aca="false">IF(G2374=1,IF(COUNTIFS($C:$C,C2374,$G:$G,1,$A:$A,"&gt;="&amp;(A2374-FenetreInterm/86400),$A:$A,"&lt;="&amp;A2374)&gt;=NbInterm,1,0),"")</f>
        <v/>
      </c>
      <c r="L2374" s="37" t="str">
        <f aca="false">IF(G2374=1,IF(B2374="",0,IF(J2374&lt;SeuilFugitive,1,0)),"")</f>
        <v/>
      </c>
      <c r="M2374" s="37" t="str">
        <f aca="false">IF(G2374=1,IF(B2374="",IF((Fin-A2374)*24&gt;SeuilFigee,1,0),IF(J2374&gt;SeuilFigee*3600,1,0)),"")</f>
        <v/>
      </c>
      <c r="N2374" s="0" t="str">
        <f aca="false">IF(G2374=1,IF(COUNTIF(H$2:H2374,H2374)=1,COUNTIF($H:$H,H2374),""),"")</f>
        <v/>
      </c>
      <c r="O2374" s="0" t="str">
        <f aca="false">IF(G2374=1,IF(COUNTIF(I$2:I2374,I2374)=1,COUNTIF($I:$I,I2374),""),"")</f>
        <v/>
      </c>
      <c r="P2374" s="38" t="str">
        <f aca="false">IF(G2374=1,IF(COUNTIFS(C$2:C2374,C2374,G$2:G2374,1)=1,COUNTIFS($C:$C,C2374,$G:$G,1)+ROW()/10000000,""),"")</f>
        <v/>
      </c>
      <c r="Q2374" s="0" t="str">
        <f aca="false">IF(K2374=1,IF(COUNTIFS(C$2:C2374,C2374,K$2:K2374,1)=1,1,0),"")</f>
        <v/>
      </c>
      <c r="R2374" s="0" t="str">
        <f aca="false">IF(M2374=1,IF(COUNTIFS(C$2:C2374,C2374,M$2:M2374,1)=1,1,0),"")</f>
        <v/>
      </c>
      <c r="S2374" s="0" t="str">
        <f aca="false">IF(L2374=1,IF(COUNTIFS(C$2:C2374,C2374,L$2:L2374,1)=1,1,0),"")</f>
        <v/>
      </c>
      <c r="T2374" s="38" t="str">
        <f aca="false">IF(N2374="","",N2374+ROW()/10000000)</f>
        <v/>
      </c>
      <c r="U2374" s="0" t="str">
        <f aca="false">IF(G2374=1,IF(B2374="",1,0),"")</f>
        <v/>
      </c>
    </row>
    <row r="2375" customFormat="false" ht="15" hidden="false" customHeight="false" outlineLevel="0" collapsed="false">
      <c r="A2375" s="35"/>
      <c r="B2375" s="35"/>
      <c r="G2375" s="0" t="str">
        <f aca="false">IF(A2375="","",IF(AND(A2375&gt;=Debut,A2375&lt;Fin),1,0))</f>
        <v/>
      </c>
      <c r="H2375" s="0" t="str">
        <f aca="false">IF(G2375=1,INT(ROUND((A2375-Debut)*86400,0)/600),"")</f>
        <v/>
      </c>
      <c r="I2375" s="0" t="str">
        <f aca="false">IF(G2375=1,INT(ROUND((A2375-Debut)*86400,0)/3600),"")</f>
        <v/>
      </c>
      <c r="J2375" s="0" t="str">
        <f aca="false">IF(OR(A2375="",B2375=""),"",ROUND((B2375-A2375)*86400,0))</f>
        <v/>
      </c>
      <c r="K2375" s="37" t="str">
        <f aca="false">IF(G2375=1,IF(COUNTIFS($C:$C,C2375,$G:$G,1,$A:$A,"&gt;="&amp;(A2375-FenetreInterm/86400),$A:$A,"&lt;="&amp;A2375)&gt;=NbInterm,1,0),"")</f>
        <v/>
      </c>
      <c r="L2375" s="37" t="str">
        <f aca="false">IF(G2375=1,IF(B2375="",0,IF(J2375&lt;SeuilFugitive,1,0)),"")</f>
        <v/>
      </c>
      <c r="M2375" s="37" t="str">
        <f aca="false">IF(G2375=1,IF(B2375="",IF((Fin-A2375)*24&gt;SeuilFigee,1,0),IF(J2375&gt;SeuilFigee*3600,1,0)),"")</f>
        <v/>
      </c>
      <c r="N2375" s="0" t="str">
        <f aca="false">IF(G2375=1,IF(COUNTIF(H$2:H2375,H2375)=1,COUNTIF($H:$H,H2375),""),"")</f>
        <v/>
      </c>
      <c r="O2375" s="0" t="str">
        <f aca="false">IF(G2375=1,IF(COUNTIF(I$2:I2375,I2375)=1,COUNTIF($I:$I,I2375),""),"")</f>
        <v/>
      </c>
      <c r="P2375" s="38" t="str">
        <f aca="false">IF(G2375=1,IF(COUNTIFS(C$2:C2375,C2375,G$2:G2375,1)=1,COUNTIFS($C:$C,C2375,$G:$G,1)+ROW()/10000000,""),"")</f>
        <v/>
      </c>
      <c r="Q2375" s="0" t="str">
        <f aca="false">IF(K2375=1,IF(COUNTIFS(C$2:C2375,C2375,K$2:K2375,1)=1,1,0),"")</f>
        <v/>
      </c>
      <c r="R2375" s="0" t="str">
        <f aca="false">IF(M2375=1,IF(COUNTIFS(C$2:C2375,C2375,M$2:M2375,1)=1,1,0),"")</f>
        <v/>
      </c>
      <c r="S2375" s="0" t="str">
        <f aca="false">IF(L2375=1,IF(COUNTIFS(C$2:C2375,C2375,L$2:L2375,1)=1,1,0),"")</f>
        <v/>
      </c>
      <c r="T2375" s="38" t="str">
        <f aca="false">IF(N2375="","",N2375+ROW()/10000000)</f>
        <v/>
      </c>
      <c r="U2375" s="0" t="str">
        <f aca="false">IF(G2375=1,IF(B2375="",1,0),"")</f>
        <v/>
      </c>
    </row>
    <row r="2376" customFormat="false" ht="15" hidden="false" customHeight="false" outlineLevel="0" collapsed="false">
      <c r="A2376" s="35"/>
      <c r="B2376" s="35"/>
      <c r="G2376" s="0" t="str">
        <f aca="false">IF(A2376="","",IF(AND(A2376&gt;=Debut,A2376&lt;Fin),1,0))</f>
        <v/>
      </c>
      <c r="H2376" s="0" t="str">
        <f aca="false">IF(G2376=1,INT(ROUND((A2376-Debut)*86400,0)/600),"")</f>
        <v/>
      </c>
      <c r="I2376" s="0" t="str">
        <f aca="false">IF(G2376=1,INT(ROUND((A2376-Debut)*86400,0)/3600),"")</f>
        <v/>
      </c>
      <c r="J2376" s="0" t="str">
        <f aca="false">IF(OR(A2376="",B2376=""),"",ROUND((B2376-A2376)*86400,0))</f>
        <v/>
      </c>
      <c r="K2376" s="37" t="str">
        <f aca="false">IF(G2376=1,IF(COUNTIFS($C:$C,C2376,$G:$G,1,$A:$A,"&gt;="&amp;(A2376-FenetreInterm/86400),$A:$A,"&lt;="&amp;A2376)&gt;=NbInterm,1,0),"")</f>
        <v/>
      </c>
      <c r="L2376" s="37" t="str">
        <f aca="false">IF(G2376=1,IF(B2376="",0,IF(J2376&lt;SeuilFugitive,1,0)),"")</f>
        <v/>
      </c>
      <c r="M2376" s="37" t="str">
        <f aca="false">IF(G2376=1,IF(B2376="",IF((Fin-A2376)*24&gt;SeuilFigee,1,0),IF(J2376&gt;SeuilFigee*3600,1,0)),"")</f>
        <v/>
      </c>
      <c r="N2376" s="0" t="str">
        <f aca="false">IF(G2376=1,IF(COUNTIF(H$2:H2376,H2376)=1,COUNTIF($H:$H,H2376),""),"")</f>
        <v/>
      </c>
      <c r="O2376" s="0" t="str">
        <f aca="false">IF(G2376=1,IF(COUNTIF(I$2:I2376,I2376)=1,COUNTIF($I:$I,I2376),""),"")</f>
        <v/>
      </c>
      <c r="P2376" s="38" t="str">
        <f aca="false">IF(G2376=1,IF(COUNTIFS(C$2:C2376,C2376,G$2:G2376,1)=1,COUNTIFS($C:$C,C2376,$G:$G,1)+ROW()/10000000,""),"")</f>
        <v/>
      </c>
      <c r="Q2376" s="0" t="str">
        <f aca="false">IF(K2376=1,IF(COUNTIFS(C$2:C2376,C2376,K$2:K2376,1)=1,1,0),"")</f>
        <v/>
      </c>
      <c r="R2376" s="0" t="str">
        <f aca="false">IF(M2376=1,IF(COUNTIFS(C$2:C2376,C2376,M$2:M2376,1)=1,1,0),"")</f>
        <v/>
      </c>
      <c r="S2376" s="0" t="str">
        <f aca="false">IF(L2376=1,IF(COUNTIFS(C$2:C2376,C2376,L$2:L2376,1)=1,1,0),"")</f>
        <v/>
      </c>
      <c r="T2376" s="38" t="str">
        <f aca="false">IF(N2376="","",N2376+ROW()/10000000)</f>
        <v/>
      </c>
      <c r="U2376" s="0" t="str">
        <f aca="false">IF(G2376=1,IF(B2376="",1,0),"")</f>
        <v/>
      </c>
    </row>
    <row r="2377" customFormat="false" ht="15" hidden="false" customHeight="false" outlineLevel="0" collapsed="false">
      <c r="A2377" s="35"/>
      <c r="B2377" s="35"/>
      <c r="G2377" s="0" t="str">
        <f aca="false">IF(A2377="","",IF(AND(A2377&gt;=Debut,A2377&lt;Fin),1,0))</f>
        <v/>
      </c>
      <c r="H2377" s="0" t="str">
        <f aca="false">IF(G2377=1,INT(ROUND((A2377-Debut)*86400,0)/600),"")</f>
        <v/>
      </c>
      <c r="I2377" s="0" t="str">
        <f aca="false">IF(G2377=1,INT(ROUND((A2377-Debut)*86400,0)/3600),"")</f>
        <v/>
      </c>
      <c r="J2377" s="0" t="str">
        <f aca="false">IF(OR(A2377="",B2377=""),"",ROUND((B2377-A2377)*86400,0))</f>
        <v/>
      </c>
      <c r="K2377" s="37" t="str">
        <f aca="false">IF(G2377=1,IF(COUNTIFS($C:$C,C2377,$G:$G,1,$A:$A,"&gt;="&amp;(A2377-FenetreInterm/86400),$A:$A,"&lt;="&amp;A2377)&gt;=NbInterm,1,0),"")</f>
        <v/>
      </c>
      <c r="L2377" s="37" t="str">
        <f aca="false">IF(G2377=1,IF(B2377="",0,IF(J2377&lt;SeuilFugitive,1,0)),"")</f>
        <v/>
      </c>
      <c r="M2377" s="37" t="str">
        <f aca="false">IF(G2377=1,IF(B2377="",IF((Fin-A2377)*24&gt;SeuilFigee,1,0),IF(J2377&gt;SeuilFigee*3600,1,0)),"")</f>
        <v/>
      </c>
      <c r="N2377" s="0" t="str">
        <f aca="false">IF(G2377=1,IF(COUNTIF(H$2:H2377,H2377)=1,COUNTIF($H:$H,H2377),""),"")</f>
        <v/>
      </c>
      <c r="O2377" s="0" t="str">
        <f aca="false">IF(G2377=1,IF(COUNTIF(I$2:I2377,I2377)=1,COUNTIF($I:$I,I2377),""),"")</f>
        <v/>
      </c>
      <c r="P2377" s="38" t="str">
        <f aca="false">IF(G2377=1,IF(COUNTIFS(C$2:C2377,C2377,G$2:G2377,1)=1,COUNTIFS($C:$C,C2377,$G:$G,1)+ROW()/10000000,""),"")</f>
        <v/>
      </c>
      <c r="Q2377" s="0" t="str">
        <f aca="false">IF(K2377=1,IF(COUNTIFS(C$2:C2377,C2377,K$2:K2377,1)=1,1,0),"")</f>
        <v/>
      </c>
      <c r="R2377" s="0" t="str">
        <f aca="false">IF(M2377=1,IF(COUNTIFS(C$2:C2377,C2377,M$2:M2377,1)=1,1,0),"")</f>
        <v/>
      </c>
      <c r="S2377" s="0" t="str">
        <f aca="false">IF(L2377=1,IF(COUNTIFS(C$2:C2377,C2377,L$2:L2377,1)=1,1,0),"")</f>
        <v/>
      </c>
      <c r="T2377" s="38" t="str">
        <f aca="false">IF(N2377="","",N2377+ROW()/10000000)</f>
        <v/>
      </c>
      <c r="U2377" s="0" t="str">
        <f aca="false">IF(G2377=1,IF(B2377="",1,0),"")</f>
        <v/>
      </c>
    </row>
    <row r="2378" customFormat="false" ht="15" hidden="false" customHeight="false" outlineLevel="0" collapsed="false">
      <c r="A2378" s="35"/>
      <c r="B2378" s="35"/>
      <c r="G2378" s="0" t="str">
        <f aca="false">IF(A2378="","",IF(AND(A2378&gt;=Debut,A2378&lt;Fin),1,0))</f>
        <v/>
      </c>
      <c r="H2378" s="0" t="str">
        <f aca="false">IF(G2378=1,INT(ROUND((A2378-Debut)*86400,0)/600),"")</f>
        <v/>
      </c>
      <c r="I2378" s="0" t="str">
        <f aca="false">IF(G2378=1,INT(ROUND((A2378-Debut)*86400,0)/3600),"")</f>
        <v/>
      </c>
      <c r="J2378" s="0" t="str">
        <f aca="false">IF(OR(A2378="",B2378=""),"",ROUND((B2378-A2378)*86400,0))</f>
        <v/>
      </c>
      <c r="K2378" s="37" t="str">
        <f aca="false">IF(G2378=1,IF(COUNTIFS($C:$C,C2378,$G:$G,1,$A:$A,"&gt;="&amp;(A2378-FenetreInterm/86400),$A:$A,"&lt;="&amp;A2378)&gt;=NbInterm,1,0),"")</f>
        <v/>
      </c>
      <c r="L2378" s="37" t="str">
        <f aca="false">IF(G2378=1,IF(B2378="",0,IF(J2378&lt;SeuilFugitive,1,0)),"")</f>
        <v/>
      </c>
      <c r="M2378" s="37" t="str">
        <f aca="false">IF(G2378=1,IF(B2378="",IF((Fin-A2378)*24&gt;SeuilFigee,1,0),IF(J2378&gt;SeuilFigee*3600,1,0)),"")</f>
        <v/>
      </c>
      <c r="N2378" s="0" t="str">
        <f aca="false">IF(G2378=1,IF(COUNTIF(H$2:H2378,H2378)=1,COUNTIF($H:$H,H2378),""),"")</f>
        <v/>
      </c>
      <c r="O2378" s="0" t="str">
        <f aca="false">IF(G2378=1,IF(COUNTIF(I$2:I2378,I2378)=1,COUNTIF($I:$I,I2378),""),"")</f>
        <v/>
      </c>
      <c r="P2378" s="38" t="str">
        <f aca="false">IF(G2378=1,IF(COUNTIFS(C$2:C2378,C2378,G$2:G2378,1)=1,COUNTIFS($C:$C,C2378,$G:$G,1)+ROW()/10000000,""),"")</f>
        <v/>
      </c>
      <c r="Q2378" s="0" t="str">
        <f aca="false">IF(K2378=1,IF(COUNTIFS(C$2:C2378,C2378,K$2:K2378,1)=1,1,0),"")</f>
        <v/>
      </c>
      <c r="R2378" s="0" t="str">
        <f aca="false">IF(M2378=1,IF(COUNTIFS(C$2:C2378,C2378,M$2:M2378,1)=1,1,0),"")</f>
        <v/>
      </c>
      <c r="S2378" s="0" t="str">
        <f aca="false">IF(L2378=1,IF(COUNTIFS(C$2:C2378,C2378,L$2:L2378,1)=1,1,0),"")</f>
        <v/>
      </c>
      <c r="T2378" s="38" t="str">
        <f aca="false">IF(N2378="","",N2378+ROW()/10000000)</f>
        <v/>
      </c>
      <c r="U2378" s="0" t="str">
        <f aca="false">IF(G2378=1,IF(B2378="",1,0),"")</f>
        <v/>
      </c>
    </row>
    <row r="2379" customFormat="false" ht="15" hidden="false" customHeight="false" outlineLevel="0" collapsed="false">
      <c r="A2379" s="35"/>
      <c r="B2379" s="35"/>
      <c r="G2379" s="0" t="str">
        <f aca="false">IF(A2379="","",IF(AND(A2379&gt;=Debut,A2379&lt;Fin),1,0))</f>
        <v/>
      </c>
      <c r="H2379" s="0" t="str">
        <f aca="false">IF(G2379=1,INT(ROUND((A2379-Debut)*86400,0)/600),"")</f>
        <v/>
      </c>
      <c r="I2379" s="0" t="str">
        <f aca="false">IF(G2379=1,INT(ROUND((A2379-Debut)*86400,0)/3600),"")</f>
        <v/>
      </c>
      <c r="J2379" s="0" t="str">
        <f aca="false">IF(OR(A2379="",B2379=""),"",ROUND((B2379-A2379)*86400,0))</f>
        <v/>
      </c>
      <c r="K2379" s="37" t="str">
        <f aca="false">IF(G2379=1,IF(COUNTIFS($C:$C,C2379,$G:$G,1,$A:$A,"&gt;="&amp;(A2379-FenetreInterm/86400),$A:$A,"&lt;="&amp;A2379)&gt;=NbInterm,1,0),"")</f>
        <v/>
      </c>
      <c r="L2379" s="37" t="str">
        <f aca="false">IF(G2379=1,IF(B2379="",0,IF(J2379&lt;SeuilFugitive,1,0)),"")</f>
        <v/>
      </c>
      <c r="M2379" s="37" t="str">
        <f aca="false">IF(G2379=1,IF(B2379="",IF((Fin-A2379)*24&gt;SeuilFigee,1,0),IF(J2379&gt;SeuilFigee*3600,1,0)),"")</f>
        <v/>
      </c>
      <c r="N2379" s="0" t="str">
        <f aca="false">IF(G2379=1,IF(COUNTIF(H$2:H2379,H2379)=1,COUNTIF($H:$H,H2379),""),"")</f>
        <v/>
      </c>
      <c r="O2379" s="0" t="str">
        <f aca="false">IF(G2379=1,IF(COUNTIF(I$2:I2379,I2379)=1,COUNTIF($I:$I,I2379),""),"")</f>
        <v/>
      </c>
      <c r="P2379" s="38" t="str">
        <f aca="false">IF(G2379=1,IF(COUNTIFS(C$2:C2379,C2379,G$2:G2379,1)=1,COUNTIFS($C:$C,C2379,$G:$G,1)+ROW()/10000000,""),"")</f>
        <v/>
      </c>
      <c r="Q2379" s="0" t="str">
        <f aca="false">IF(K2379=1,IF(COUNTIFS(C$2:C2379,C2379,K$2:K2379,1)=1,1,0),"")</f>
        <v/>
      </c>
      <c r="R2379" s="0" t="str">
        <f aca="false">IF(M2379=1,IF(COUNTIFS(C$2:C2379,C2379,M$2:M2379,1)=1,1,0),"")</f>
        <v/>
      </c>
      <c r="S2379" s="0" t="str">
        <f aca="false">IF(L2379=1,IF(COUNTIFS(C$2:C2379,C2379,L$2:L2379,1)=1,1,0),"")</f>
        <v/>
      </c>
      <c r="T2379" s="38" t="str">
        <f aca="false">IF(N2379="","",N2379+ROW()/10000000)</f>
        <v/>
      </c>
      <c r="U2379" s="0" t="str">
        <f aca="false">IF(G2379=1,IF(B2379="",1,0),"")</f>
        <v/>
      </c>
    </row>
    <row r="2380" customFormat="false" ht="15" hidden="false" customHeight="false" outlineLevel="0" collapsed="false">
      <c r="A2380" s="35"/>
      <c r="B2380" s="35"/>
      <c r="G2380" s="0" t="str">
        <f aca="false">IF(A2380="","",IF(AND(A2380&gt;=Debut,A2380&lt;Fin),1,0))</f>
        <v/>
      </c>
      <c r="H2380" s="0" t="str">
        <f aca="false">IF(G2380=1,INT(ROUND((A2380-Debut)*86400,0)/600),"")</f>
        <v/>
      </c>
      <c r="I2380" s="0" t="str">
        <f aca="false">IF(G2380=1,INT(ROUND((A2380-Debut)*86400,0)/3600),"")</f>
        <v/>
      </c>
      <c r="J2380" s="0" t="str">
        <f aca="false">IF(OR(A2380="",B2380=""),"",ROUND((B2380-A2380)*86400,0))</f>
        <v/>
      </c>
      <c r="K2380" s="37" t="str">
        <f aca="false">IF(G2380=1,IF(COUNTIFS($C:$C,C2380,$G:$G,1,$A:$A,"&gt;="&amp;(A2380-FenetreInterm/86400),$A:$A,"&lt;="&amp;A2380)&gt;=NbInterm,1,0),"")</f>
        <v/>
      </c>
      <c r="L2380" s="37" t="str">
        <f aca="false">IF(G2380=1,IF(B2380="",0,IF(J2380&lt;SeuilFugitive,1,0)),"")</f>
        <v/>
      </c>
      <c r="M2380" s="37" t="str">
        <f aca="false">IF(G2380=1,IF(B2380="",IF((Fin-A2380)*24&gt;SeuilFigee,1,0),IF(J2380&gt;SeuilFigee*3600,1,0)),"")</f>
        <v/>
      </c>
      <c r="N2380" s="0" t="str">
        <f aca="false">IF(G2380=1,IF(COUNTIF(H$2:H2380,H2380)=1,COUNTIF($H:$H,H2380),""),"")</f>
        <v/>
      </c>
      <c r="O2380" s="0" t="str">
        <f aca="false">IF(G2380=1,IF(COUNTIF(I$2:I2380,I2380)=1,COUNTIF($I:$I,I2380),""),"")</f>
        <v/>
      </c>
      <c r="P2380" s="38" t="str">
        <f aca="false">IF(G2380=1,IF(COUNTIFS(C$2:C2380,C2380,G$2:G2380,1)=1,COUNTIFS($C:$C,C2380,$G:$G,1)+ROW()/10000000,""),"")</f>
        <v/>
      </c>
      <c r="Q2380" s="0" t="str">
        <f aca="false">IF(K2380=1,IF(COUNTIFS(C$2:C2380,C2380,K$2:K2380,1)=1,1,0),"")</f>
        <v/>
      </c>
      <c r="R2380" s="0" t="str">
        <f aca="false">IF(M2380=1,IF(COUNTIFS(C$2:C2380,C2380,M$2:M2380,1)=1,1,0),"")</f>
        <v/>
      </c>
      <c r="S2380" s="0" t="str">
        <f aca="false">IF(L2380=1,IF(COUNTIFS(C$2:C2380,C2380,L$2:L2380,1)=1,1,0),"")</f>
        <v/>
      </c>
      <c r="T2380" s="38" t="str">
        <f aca="false">IF(N2380="","",N2380+ROW()/10000000)</f>
        <v/>
      </c>
      <c r="U2380" s="0" t="str">
        <f aca="false">IF(G2380=1,IF(B2380="",1,0),"")</f>
        <v/>
      </c>
    </row>
    <row r="2381" customFormat="false" ht="15" hidden="false" customHeight="false" outlineLevel="0" collapsed="false">
      <c r="A2381" s="35"/>
      <c r="B2381" s="35"/>
      <c r="G2381" s="0" t="str">
        <f aca="false">IF(A2381="","",IF(AND(A2381&gt;=Debut,A2381&lt;Fin),1,0))</f>
        <v/>
      </c>
      <c r="H2381" s="0" t="str">
        <f aca="false">IF(G2381=1,INT(ROUND((A2381-Debut)*86400,0)/600),"")</f>
        <v/>
      </c>
      <c r="I2381" s="0" t="str">
        <f aca="false">IF(G2381=1,INT(ROUND((A2381-Debut)*86400,0)/3600),"")</f>
        <v/>
      </c>
      <c r="J2381" s="0" t="str">
        <f aca="false">IF(OR(A2381="",B2381=""),"",ROUND((B2381-A2381)*86400,0))</f>
        <v/>
      </c>
      <c r="K2381" s="37" t="str">
        <f aca="false">IF(G2381=1,IF(COUNTIFS($C:$C,C2381,$G:$G,1,$A:$A,"&gt;="&amp;(A2381-FenetreInterm/86400),$A:$A,"&lt;="&amp;A2381)&gt;=NbInterm,1,0),"")</f>
        <v/>
      </c>
      <c r="L2381" s="37" t="str">
        <f aca="false">IF(G2381=1,IF(B2381="",0,IF(J2381&lt;SeuilFugitive,1,0)),"")</f>
        <v/>
      </c>
      <c r="M2381" s="37" t="str">
        <f aca="false">IF(G2381=1,IF(B2381="",IF((Fin-A2381)*24&gt;SeuilFigee,1,0),IF(J2381&gt;SeuilFigee*3600,1,0)),"")</f>
        <v/>
      </c>
      <c r="N2381" s="0" t="str">
        <f aca="false">IF(G2381=1,IF(COUNTIF(H$2:H2381,H2381)=1,COUNTIF($H:$H,H2381),""),"")</f>
        <v/>
      </c>
      <c r="O2381" s="0" t="str">
        <f aca="false">IF(G2381=1,IF(COUNTIF(I$2:I2381,I2381)=1,COUNTIF($I:$I,I2381),""),"")</f>
        <v/>
      </c>
      <c r="P2381" s="38" t="str">
        <f aca="false">IF(G2381=1,IF(COUNTIFS(C$2:C2381,C2381,G$2:G2381,1)=1,COUNTIFS($C:$C,C2381,$G:$G,1)+ROW()/10000000,""),"")</f>
        <v/>
      </c>
      <c r="Q2381" s="0" t="str">
        <f aca="false">IF(K2381=1,IF(COUNTIFS(C$2:C2381,C2381,K$2:K2381,1)=1,1,0),"")</f>
        <v/>
      </c>
      <c r="R2381" s="0" t="str">
        <f aca="false">IF(M2381=1,IF(COUNTIFS(C$2:C2381,C2381,M$2:M2381,1)=1,1,0),"")</f>
        <v/>
      </c>
      <c r="S2381" s="0" t="str">
        <f aca="false">IF(L2381=1,IF(COUNTIFS(C$2:C2381,C2381,L$2:L2381,1)=1,1,0),"")</f>
        <v/>
      </c>
      <c r="T2381" s="38" t="str">
        <f aca="false">IF(N2381="","",N2381+ROW()/10000000)</f>
        <v/>
      </c>
      <c r="U2381" s="0" t="str">
        <f aca="false">IF(G2381=1,IF(B2381="",1,0),"")</f>
        <v/>
      </c>
    </row>
    <row r="2382" customFormat="false" ht="15" hidden="false" customHeight="false" outlineLevel="0" collapsed="false">
      <c r="A2382" s="35"/>
      <c r="B2382" s="35"/>
      <c r="G2382" s="0" t="str">
        <f aca="false">IF(A2382="","",IF(AND(A2382&gt;=Debut,A2382&lt;Fin),1,0))</f>
        <v/>
      </c>
      <c r="H2382" s="0" t="str">
        <f aca="false">IF(G2382=1,INT(ROUND((A2382-Debut)*86400,0)/600),"")</f>
        <v/>
      </c>
      <c r="I2382" s="0" t="str">
        <f aca="false">IF(G2382=1,INT(ROUND((A2382-Debut)*86400,0)/3600),"")</f>
        <v/>
      </c>
      <c r="J2382" s="0" t="str">
        <f aca="false">IF(OR(A2382="",B2382=""),"",ROUND((B2382-A2382)*86400,0))</f>
        <v/>
      </c>
      <c r="K2382" s="37" t="str">
        <f aca="false">IF(G2382=1,IF(COUNTIFS($C:$C,C2382,$G:$G,1,$A:$A,"&gt;="&amp;(A2382-FenetreInterm/86400),$A:$A,"&lt;="&amp;A2382)&gt;=NbInterm,1,0),"")</f>
        <v/>
      </c>
      <c r="L2382" s="37" t="str">
        <f aca="false">IF(G2382=1,IF(B2382="",0,IF(J2382&lt;SeuilFugitive,1,0)),"")</f>
        <v/>
      </c>
      <c r="M2382" s="37" t="str">
        <f aca="false">IF(G2382=1,IF(B2382="",IF((Fin-A2382)*24&gt;SeuilFigee,1,0),IF(J2382&gt;SeuilFigee*3600,1,0)),"")</f>
        <v/>
      </c>
      <c r="N2382" s="0" t="str">
        <f aca="false">IF(G2382=1,IF(COUNTIF(H$2:H2382,H2382)=1,COUNTIF($H:$H,H2382),""),"")</f>
        <v/>
      </c>
      <c r="O2382" s="0" t="str">
        <f aca="false">IF(G2382=1,IF(COUNTIF(I$2:I2382,I2382)=1,COUNTIF($I:$I,I2382),""),"")</f>
        <v/>
      </c>
      <c r="P2382" s="38" t="str">
        <f aca="false">IF(G2382=1,IF(COUNTIFS(C$2:C2382,C2382,G$2:G2382,1)=1,COUNTIFS($C:$C,C2382,$G:$G,1)+ROW()/10000000,""),"")</f>
        <v/>
      </c>
      <c r="Q2382" s="0" t="str">
        <f aca="false">IF(K2382=1,IF(COUNTIFS(C$2:C2382,C2382,K$2:K2382,1)=1,1,0),"")</f>
        <v/>
      </c>
      <c r="R2382" s="0" t="str">
        <f aca="false">IF(M2382=1,IF(COUNTIFS(C$2:C2382,C2382,M$2:M2382,1)=1,1,0),"")</f>
        <v/>
      </c>
      <c r="S2382" s="0" t="str">
        <f aca="false">IF(L2382=1,IF(COUNTIFS(C$2:C2382,C2382,L$2:L2382,1)=1,1,0),"")</f>
        <v/>
      </c>
      <c r="T2382" s="38" t="str">
        <f aca="false">IF(N2382="","",N2382+ROW()/10000000)</f>
        <v/>
      </c>
      <c r="U2382" s="0" t="str">
        <f aca="false">IF(G2382=1,IF(B2382="",1,0),"")</f>
        <v/>
      </c>
    </row>
    <row r="2383" customFormat="false" ht="15" hidden="false" customHeight="false" outlineLevel="0" collapsed="false">
      <c r="A2383" s="35"/>
      <c r="B2383" s="35"/>
      <c r="G2383" s="0" t="str">
        <f aca="false">IF(A2383="","",IF(AND(A2383&gt;=Debut,A2383&lt;Fin),1,0))</f>
        <v/>
      </c>
      <c r="H2383" s="0" t="str">
        <f aca="false">IF(G2383=1,INT(ROUND((A2383-Debut)*86400,0)/600),"")</f>
        <v/>
      </c>
      <c r="I2383" s="0" t="str">
        <f aca="false">IF(G2383=1,INT(ROUND((A2383-Debut)*86400,0)/3600),"")</f>
        <v/>
      </c>
      <c r="J2383" s="0" t="str">
        <f aca="false">IF(OR(A2383="",B2383=""),"",ROUND((B2383-A2383)*86400,0))</f>
        <v/>
      </c>
      <c r="K2383" s="37" t="str">
        <f aca="false">IF(G2383=1,IF(COUNTIFS($C:$C,C2383,$G:$G,1,$A:$A,"&gt;="&amp;(A2383-FenetreInterm/86400),$A:$A,"&lt;="&amp;A2383)&gt;=NbInterm,1,0),"")</f>
        <v/>
      </c>
      <c r="L2383" s="37" t="str">
        <f aca="false">IF(G2383=1,IF(B2383="",0,IF(J2383&lt;SeuilFugitive,1,0)),"")</f>
        <v/>
      </c>
      <c r="M2383" s="37" t="str">
        <f aca="false">IF(G2383=1,IF(B2383="",IF((Fin-A2383)*24&gt;SeuilFigee,1,0),IF(J2383&gt;SeuilFigee*3600,1,0)),"")</f>
        <v/>
      </c>
      <c r="N2383" s="0" t="str">
        <f aca="false">IF(G2383=1,IF(COUNTIF(H$2:H2383,H2383)=1,COUNTIF($H:$H,H2383),""),"")</f>
        <v/>
      </c>
      <c r="O2383" s="0" t="str">
        <f aca="false">IF(G2383=1,IF(COUNTIF(I$2:I2383,I2383)=1,COUNTIF($I:$I,I2383),""),"")</f>
        <v/>
      </c>
      <c r="P2383" s="38" t="str">
        <f aca="false">IF(G2383=1,IF(COUNTIFS(C$2:C2383,C2383,G$2:G2383,1)=1,COUNTIFS($C:$C,C2383,$G:$G,1)+ROW()/10000000,""),"")</f>
        <v/>
      </c>
      <c r="Q2383" s="0" t="str">
        <f aca="false">IF(K2383=1,IF(COUNTIFS(C$2:C2383,C2383,K$2:K2383,1)=1,1,0),"")</f>
        <v/>
      </c>
      <c r="R2383" s="0" t="str">
        <f aca="false">IF(M2383=1,IF(COUNTIFS(C$2:C2383,C2383,M$2:M2383,1)=1,1,0),"")</f>
        <v/>
      </c>
      <c r="S2383" s="0" t="str">
        <f aca="false">IF(L2383=1,IF(COUNTIFS(C$2:C2383,C2383,L$2:L2383,1)=1,1,0),"")</f>
        <v/>
      </c>
      <c r="T2383" s="38" t="str">
        <f aca="false">IF(N2383="","",N2383+ROW()/10000000)</f>
        <v/>
      </c>
      <c r="U2383" s="0" t="str">
        <f aca="false">IF(G2383=1,IF(B2383="",1,0),"")</f>
        <v/>
      </c>
    </row>
    <row r="2384" customFormat="false" ht="15" hidden="false" customHeight="false" outlineLevel="0" collapsed="false">
      <c r="A2384" s="35"/>
      <c r="B2384" s="35"/>
      <c r="G2384" s="0" t="str">
        <f aca="false">IF(A2384="","",IF(AND(A2384&gt;=Debut,A2384&lt;Fin),1,0))</f>
        <v/>
      </c>
      <c r="H2384" s="0" t="str">
        <f aca="false">IF(G2384=1,INT(ROUND((A2384-Debut)*86400,0)/600),"")</f>
        <v/>
      </c>
      <c r="I2384" s="0" t="str">
        <f aca="false">IF(G2384=1,INT(ROUND((A2384-Debut)*86400,0)/3600),"")</f>
        <v/>
      </c>
      <c r="J2384" s="0" t="str">
        <f aca="false">IF(OR(A2384="",B2384=""),"",ROUND((B2384-A2384)*86400,0))</f>
        <v/>
      </c>
      <c r="K2384" s="37" t="str">
        <f aca="false">IF(G2384=1,IF(COUNTIFS($C:$C,C2384,$G:$G,1,$A:$A,"&gt;="&amp;(A2384-FenetreInterm/86400),$A:$A,"&lt;="&amp;A2384)&gt;=NbInterm,1,0),"")</f>
        <v/>
      </c>
      <c r="L2384" s="37" t="str">
        <f aca="false">IF(G2384=1,IF(B2384="",0,IF(J2384&lt;SeuilFugitive,1,0)),"")</f>
        <v/>
      </c>
      <c r="M2384" s="37" t="str">
        <f aca="false">IF(G2384=1,IF(B2384="",IF((Fin-A2384)*24&gt;SeuilFigee,1,0),IF(J2384&gt;SeuilFigee*3600,1,0)),"")</f>
        <v/>
      </c>
      <c r="N2384" s="0" t="str">
        <f aca="false">IF(G2384=1,IF(COUNTIF(H$2:H2384,H2384)=1,COUNTIF($H:$H,H2384),""),"")</f>
        <v/>
      </c>
      <c r="O2384" s="0" t="str">
        <f aca="false">IF(G2384=1,IF(COUNTIF(I$2:I2384,I2384)=1,COUNTIF($I:$I,I2384),""),"")</f>
        <v/>
      </c>
      <c r="P2384" s="38" t="str">
        <f aca="false">IF(G2384=1,IF(COUNTIFS(C$2:C2384,C2384,G$2:G2384,1)=1,COUNTIFS($C:$C,C2384,$G:$G,1)+ROW()/10000000,""),"")</f>
        <v/>
      </c>
      <c r="Q2384" s="0" t="str">
        <f aca="false">IF(K2384=1,IF(COUNTIFS(C$2:C2384,C2384,K$2:K2384,1)=1,1,0),"")</f>
        <v/>
      </c>
      <c r="R2384" s="0" t="str">
        <f aca="false">IF(M2384=1,IF(COUNTIFS(C$2:C2384,C2384,M$2:M2384,1)=1,1,0),"")</f>
        <v/>
      </c>
      <c r="S2384" s="0" t="str">
        <f aca="false">IF(L2384=1,IF(COUNTIFS(C$2:C2384,C2384,L$2:L2384,1)=1,1,0),"")</f>
        <v/>
      </c>
      <c r="T2384" s="38" t="str">
        <f aca="false">IF(N2384="","",N2384+ROW()/10000000)</f>
        <v/>
      </c>
      <c r="U2384" s="0" t="str">
        <f aca="false">IF(G2384=1,IF(B2384="",1,0),"")</f>
        <v/>
      </c>
    </row>
    <row r="2385" customFormat="false" ht="15" hidden="false" customHeight="false" outlineLevel="0" collapsed="false">
      <c r="A2385" s="35"/>
      <c r="B2385" s="35"/>
      <c r="G2385" s="0" t="str">
        <f aca="false">IF(A2385="","",IF(AND(A2385&gt;=Debut,A2385&lt;Fin),1,0))</f>
        <v/>
      </c>
      <c r="H2385" s="0" t="str">
        <f aca="false">IF(G2385=1,INT(ROUND((A2385-Debut)*86400,0)/600),"")</f>
        <v/>
      </c>
      <c r="I2385" s="0" t="str">
        <f aca="false">IF(G2385=1,INT(ROUND((A2385-Debut)*86400,0)/3600),"")</f>
        <v/>
      </c>
      <c r="J2385" s="0" t="str">
        <f aca="false">IF(OR(A2385="",B2385=""),"",ROUND((B2385-A2385)*86400,0))</f>
        <v/>
      </c>
      <c r="K2385" s="37" t="str">
        <f aca="false">IF(G2385=1,IF(COUNTIFS($C:$C,C2385,$G:$G,1,$A:$A,"&gt;="&amp;(A2385-FenetreInterm/86400),$A:$A,"&lt;="&amp;A2385)&gt;=NbInterm,1,0),"")</f>
        <v/>
      </c>
      <c r="L2385" s="37" t="str">
        <f aca="false">IF(G2385=1,IF(B2385="",0,IF(J2385&lt;SeuilFugitive,1,0)),"")</f>
        <v/>
      </c>
      <c r="M2385" s="37" t="str">
        <f aca="false">IF(G2385=1,IF(B2385="",IF((Fin-A2385)*24&gt;SeuilFigee,1,0),IF(J2385&gt;SeuilFigee*3600,1,0)),"")</f>
        <v/>
      </c>
      <c r="N2385" s="0" t="str">
        <f aca="false">IF(G2385=1,IF(COUNTIF(H$2:H2385,H2385)=1,COUNTIF($H:$H,H2385),""),"")</f>
        <v/>
      </c>
      <c r="O2385" s="0" t="str">
        <f aca="false">IF(G2385=1,IF(COUNTIF(I$2:I2385,I2385)=1,COUNTIF($I:$I,I2385),""),"")</f>
        <v/>
      </c>
      <c r="P2385" s="38" t="str">
        <f aca="false">IF(G2385=1,IF(COUNTIFS(C$2:C2385,C2385,G$2:G2385,1)=1,COUNTIFS($C:$C,C2385,$G:$G,1)+ROW()/10000000,""),"")</f>
        <v/>
      </c>
      <c r="Q2385" s="0" t="str">
        <f aca="false">IF(K2385=1,IF(COUNTIFS(C$2:C2385,C2385,K$2:K2385,1)=1,1,0),"")</f>
        <v/>
      </c>
      <c r="R2385" s="0" t="str">
        <f aca="false">IF(M2385=1,IF(COUNTIFS(C$2:C2385,C2385,M$2:M2385,1)=1,1,0),"")</f>
        <v/>
      </c>
      <c r="S2385" s="0" t="str">
        <f aca="false">IF(L2385=1,IF(COUNTIFS(C$2:C2385,C2385,L$2:L2385,1)=1,1,0),"")</f>
        <v/>
      </c>
      <c r="T2385" s="38" t="str">
        <f aca="false">IF(N2385="","",N2385+ROW()/10000000)</f>
        <v/>
      </c>
      <c r="U2385" s="0" t="str">
        <f aca="false">IF(G2385=1,IF(B2385="",1,0),"")</f>
        <v/>
      </c>
    </row>
    <row r="2386" customFormat="false" ht="15" hidden="false" customHeight="false" outlineLevel="0" collapsed="false">
      <c r="A2386" s="35"/>
      <c r="B2386" s="35"/>
      <c r="G2386" s="0" t="str">
        <f aca="false">IF(A2386="","",IF(AND(A2386&gt;=Debut,A2386&lt;Fin),1,0))</f>
        <v/>
      </c>
      <c r="H2386" s="0" t="str">
        <f aca="false">IF(G2386=1,INT(ROUND((A2386-Debut)*86400,0)/600),"")</f>
        <v/>
      </c>
      <c r="I2386" s="0" t="str">
        <f aca="false">IF(G2386=1,INT(ROUND((A2386-Debut)*86400,0)/3600),"")</f>
        <v/>
      </c>
      <c r="J2386" s="0" t="str">
        <f aca="false">IF(OR(A2386="",B2386=""),"",ROUND((B2386-A2386)*86400,0))</f>
        <v/>
      </c>
      <c r="K2386" s="37" t="str">
        <f aca="false">IF(G2386=1,IF(COUNTIFS($C:$C,C2386,$G:$G,1,$A:$A,"&gt;="&amp;(A2386-FenetreInterm/86400),$A:$A,"&lt;="&amp;A2386)&gt;=NbInterm,1,0),"")</f>
        <v/>
      </c>
      <c r="L2386" s="37" t="str">
        <f aca="false">IF(G2386=1,IF(B2386="",0,IF(J2386&lt;SeuilFugitive,1,0)),"")</f>
        <v/>
      </c>
      <c r="M2386" s="37" t="str">
        <f aca="false">IF(G2386=1,IF(B2386="",IF((Fin-A2386)*24&gt;SeuilFigee,1,0),IF(J2386&gt;SeuilFigee*3600,1,0)),"")</f>
        <v/>
      </c>
      <c r="N2386" s="0" t="str">
        <f aca="false">IF(G2386=1,IF(COUNTIF(H$2:H2386,H2386)=1,COUNTIF($H:$H,H2386),""),"")</f>
        <v/>
      </c>
      <c r="O2386" s="0" t="str">
        <f aca="false">IF(G2386=1,IF(COUNTIF(I$2:I2386,I2386)=1,COUNTIF($I:$I,I2386),""),"")</f>
        <v/>
      </c>
      <c r="P2386" s="38" t="str">
        <f aca="false">IF(G2386=1,IF(COUNTIFS(C$2:C2386,C2386,G$2:G2386,1)=1,COUNTIFS($C:$C,C2386,$G:$G,1)+ROW()/10000000,""),"")</f>
        <v/>
      </c>
      <c r="Q2386" s="0" t="str">
        <f aca="false">IF(K2386=1,IF(COUNTIFS(C$2:C2386,C2386,K$2:K2386,1)=1,1,0),"")</f>
        <v/>
      </c>
      <c r="R2386" s="0" t="str">
        <f aca="false">IF(M2386=1,IF(COUNTIFS(C$2:C2386,C2386,M$2:M2386,1)=1,1,0),"")</f>
        <v/>
      </c>
      <c r="S2386" s="0" t="str">
        <f aca="false">IF(L2386=1,IF(COUNTIFS(C$2:C2386,C2386,L$2:L2386,1)=1,1,0),"")</f>
        <v/>
      </c>
      <c r="T2386" s="38" t="str">
        <f aca="false">IF(N2386="","",N2386+ROW()/10000000)</f>
        <v/>
      </c>
      <c r="U2386" s="0" t="str">
        <f aca="false">IF(G2386=1,IF(B2386="",1,0),"")</f>
        <v/>
      </c>
    </row>
    <row r="2387" customFormat="false" ht="15" hidden="false" customHeight="false" outlineLevel="0" collapsed="false">
      <c r="A2387" s="35"/>
      <c r="B2387" s="35"/>
      <c r="G2387" s="0" t="str">
        <f aca="false">IF(A2387="","",IF(AND(A2387&gt;=Debut,A2387&lt;Fin),1,0))</f>
        <v/>
      </c>
      <c r="H2387" s="0" t="str">
        <f aca="false">IF(G2387=1,INT(ROUND((A2387-Debut)*86400,0)/600),"")</f>
        <v/>
      </c>
      <c r="I2387" s="0" t="str">
        <f aca="false">IF(G2387=1,INT(ROUND((A2387-Debut)*86400,0)/3600),"")</f>
        <v/>
      </c>
      <c r="J2387" s="0" t="str">
        <f aca="false">IF(OR(A2387="",B2387=""),"",ROUND((B2387-A2387)*86400,0))</f>
        <v/>
      </c>
      <c r="K2387" s="37" t="str">
        <f aca="false">IF(G2387=1,IF(COUNTIFS($C:$C,C2387,$G:$G,1,$A:$A,"&gt;="&amp;(A2387-FenetreInterm/86400),$A:$A,"&lt;="&amp;A2387)&gt;=NbInterm,1,0),"")</f>
        <v/>
      </c>
      <c r="L2387" s="37" t="str">
        <f aca="false">IF(G2387=1,IF(B2387="",0,IF(J2387&lt;SeuilFugitive,1,0)),"")</f>
        <v/>
      </c>
      <c r="M2387" s="37" t="str">
        <f aca="false">IF(G2387=1,IF(B2387="",IF((Fin-A2387)*24&gt;SeuilFigee,1,0),IF(J2387&gt;SeuilFigee*3600,1,0)),"")</f>
        <v/>
      </c>
      <c r="N2387" s="0" t="str">
        <f aca="false">IF(G2387=1,IF(COUNTIF(H$2:H2387,H2387)=1,COUNTIF($H:$H,H2387),""),"")</f>
        <v/>
      </c>
      <c r="O2387" s="0" t="str">
        <f aca="false">IF(G2387=1,IF(COUNTIF(I$2:I2387,I2387)=1,COUNTIF($I:$I,I2387),""),"")</f>
        <v/>
      </c>
      <c r="P2387" s="38" t="str">
        <f aca="false">IF(G2387=1,IF(COUNTIFS(C$2:C2387,C2387,G$2:G2387,1)=1,COUNTIFS($C:$C,C2387,$G:$G,1)+ROW()/10000000,""),"")</f>
        <v/>
      </c>
      <c r="Q2387" s="0" t="str">
        <f aca="false">IF(K2387=1,IF(COUNTIFS(C$2:C2387,C2387,K$2:K2387,1)=1,1,0),"")</f>
        <v/>
      </c>
      <c r="R2387" s="0" t="str">
        <f aca="false">IF(M2387=1,IF(COUNTIFS(C$2:C2387,C2387,M$2:M2387,1)=1,1,0),"")</f>
        <v/>
      </c>
      <c r="S2387" s="0" t="str">
        <f aca="false">IF(L2387=1,IF(COUNTIFS(C$2:C2387,C2387,L$2:L2387,1)=1,1,0),"")</f>
        <v/>
      </c>
      <c r="T2387" s="38" t="str">
        <f aca="false">IF(N2387="","",N2387+ROW()/10000000)</f>
        <v/>
      </c>
      <c r="U2387" s="0" t="str">
        <f aca="false">IF(G2387=1,IF(B2387="",1,0),"")</f>
        <v/>
      </c>
    </row>
    <row r="2388" customFormat="false" ht="15" hidden="false" customHeight="false" outlineLevel="0" collapsed="false">
      <c r="A2388" s="35"/>
      <c r="B2388" s="35"/>
      <c r="G2388" s="0" t="str">
        <f aca="false">IF(A2388="","",IF(AND(A2388&gt;=Debut,A2388&lt;Fin),1,0))</f>
        <v/>
      </c>
      <c r="H2388" s="0" t="str">
        <f aca="false">IF(G2388=1,INT(ROUND((A2388-Debut)*86400,0)/600),"")</f>
        <v/>
      </c>
      <c r="I2388" s="0" t="str">
        <f aca="false">IF(G2388=1,INT(ROUND((A2388-Debut)*86400,0)/3600),"")</f>
        <v/>
      </c>
      <c r="J2388" s="0" t="str">
        <f aca="false">IF(OR(A2388="",B2388=""),"",ROUND((B2388-A2388)*86400,0))</f>
        <v/>
      </c>
      <c r="K2388" s="37" t="str">
        <f aca="false">IF(G2388=1,IF(COUNTIFS($C:$C,C2388,$G:$G,1,$A:$A,"&gt;="&amp;(A2388-FenetreInterm/86400),$A:$A,"&lt;="&amp;A2388)&gt;=NbInterm,1,0),"")</f>
        <v/>
      </c>
      <c r="L2388" s="37" t="str">
        <f aca="false">IF(G2388=1,IF(B2388="",0,IF(J2388&lt;SeuilFugitive,1,0)),"")</f>
        <v/>
      </c>
      <c r="M2388" s="37" t="str">
        <f aca="false">IF(G2388=1,IF(B2388="",IF((Fin-A2388)*24&gt;SeuilFigee,1,0),IF(J2388&gt;SeuilFigee*3600,1,0)),"")</f>
        <v/>
      </c>
      <c r="N2388" s="0" t="str">
        <f aca="false">IF(G2388=1,IF(COUNTIF(H$2:H2388,H2388)=1,COUNTIF($H:$H,H2388),""),"")</f>
        <v/>
      </c>
      <c r="O2388" s="0" t="str">
        <f aca="false">IF(G2388=1,IF(COUNTIF(I$2:I2388,I2388)=1,COUNTIF($I:$I,I2388),""),"")</f>
        <v/>
      </c>
      <c r="P2388" s="38" t="str">
        <f aca="false">IF(G2388=1,IF(COUNTIFS(C$2:C2388,C2388,G$2:G2388,1)=1,COUNTIFS($C:$C,C2388,$G:$G,1)+ROW()/10000000,""),"")</f>
        <v/>
      </c>
      <c r="Q2388" s="0" t="str">
        <f aca="false">IF(K2388=1,IF(COUNTIFS(C$2:C2388,C2388,K$2:K2388,1)=1,1,0),"")</f>
        <v/>
      </c>
      <c r="R2388" s="0" t="str">
        <f aca="false">IF(M2388=1,IF(COUNTIFS(C$2:C2388,C2388,M$2:M2388,1)=1,1,0),"")</f>
        <v/>
      </c>
      <c r="S2388" s="0" t="str">
        <f aca="false">IF(L2388=1,IF(COUNTIFS(C$2:C2388,C2388,L$2:L2388,1)=1,1,0),"")</f>
        <v/>
      </c>
      <c r="T2388" s="38" t="str">
        <f aca="false">IF(N2388="","",N2388+ROW()/10000000)</f>
        <v/>
      </c>
      <c r="U2388" s="0" t="str">
        <f aca="false">IF(G2388=1,IF(B2388="",1,0),"")</f>
        <v/>
      </c>
    </row>
    <row r="2389" customFormat="false" ht="15" hidden="false" customHeight="false" outlineLevel="0" collapsed="false">
      <c r="A2389" s="35"/>
      <c r="B2389" s="35"/>
      <c r="G2389" s="0" t="str">
        <f aca="false">IF(A2389="","",IF(AND(A2389&gt;=Debut,A2389&lt;Fin),1,0))</f>
        <v/>
      </c>
      <c r="H2389" s="0" t="str">
        <f aca="false">IF(G2389=1,INT(ROUND((A2389-Debut)*86400,0)/600),"")</f>
        <v/>
      </c>
      <c r="I2389" s="0" t="str">
        <f aca="false">IF(G2389=1,INT(ROUND((A2389-Debut)*86400,0)/3600),"")</f>
        <v/>
      </c>
      <c r="J2389" s="0" t="str">
        <f aca="false">IF(OR(A2389="",B2389=""),"",ROUND((B2389-A2389)*86400,0))</f>
        <v/>
      </c>
      <c r="K2389" s="37" t="str">
        <f aca="false">IF(G2389=1,IF(COUNTIFS($C:$C,C2389,$G:$G,1,$A:$A,"&gt;="&amp;(A2389-FenetreInterm/86400),$A:$A,"&lt;="&amp;A2389)&gt;=NbInterm,1,0),"")</f>
        <v/>
      </c>
      <c r="L2389" s="37" t="str">
        <f aca="false">IF(G2389=1,IF(B2389="",0,IF(J2389&lt;SeuilFugitive,1,0)),"")</f>
        <v/>
      </c>
      <c r="M2389" s="37" t="str">
        <f aca="false">IF(G2389=1,IF(B2389="",IF((Fin-A2389)*24&gt;SeuilFigee,1,0),IF(J2389&gt;SeuilFigee*3600,1,0)),"")</f>
        <v/>
      </c>
      <c r="N2389" s="0" t="str">
        <f aca="false">IF(G2389=1,IF(COUNTIF(H$2:H2389,H2389)=1,COUNTIF($H:$H,H2389),""),"")</f>
        <v/>
      </c>
      <c r="O2389" s="0" t="str">
        <f aca="false">IF(G2389=1,IF(COUNTIF(I$2:I2389,I2389)=1,COUNTIF($I:$I,I2389),""),"")</f>
        <v/>
      </c>
      <c r="P2389" s="38" t="str">
        <f aca="false">IF(G2389=1,IF(COUNTIFS(C$2:C2389,C2389,G$2:G2389,1)=1,COUNTIFS($C:$C,C2389,$G:$G,1)+ROW()/10000000,""),"")</f>
        <v/>
      </c>
      <c r="Q2389" s="0" t="str">
        <f aca="false">IF(K2389=1,IF(COUNTIFS(C$2:C2389,C2389,K$2:K2389,1)=1,1,0),"")</f>
        <v/>
      </c>
      <c r="R2389" s="0" t="str">
        <f aca="false">IF(M2389=1,IF(COUNTIFS(C$2:C2389,C2389,M$2:M2389,1)=1,1,0),"")</f>
        <v/>
      </c>
      <c r="S2389" s="0" t="str">
        <f aca="false">IF(L2389=1,IF(COUNTIFS(C$2:C2389,C2389,L$2:L2389,1)=1,1,0),"")</f>
        <v/>
      </c>
      <c r="T2389" s="38" t="str">
        <f aca="false">IF(N2389="","",N2389+ROW()/10000000)</f>
        <v/>
      </c>
      <c r="U2389" s="0" t="str">
        <f aca="false">IF(G2389=1,IF(B2389="",1,0),"")</f>
        <v/>
      </c>
    </row>
    <row r="2390" customFormat="false" ht="15" hidden="false" customHeight="false" outlineLevel="0" collapsed="false">
      <c r="A2390" s="35"/>
      <c r="B2390" s="35"/>
      <c r="G2390" s="0" t="str">
        <f aca="false">IF(A2390="","",IF(AND(A2390&gt;=Debut,A2390&lt;Fin),1,0))</f>
        <v/>
      </c>
      <c r="H2390" s="0" t="str">
        <f aca="false">IF(G2390=1,INT(ROUND((A2390-Debut)*86400,0)/600),"")</f>
        <v/>
      </c>
      <c r="I2390" s="0" t="str">
        <f aca="false">IF(G2390=1,INT(ROUND((A2390-Debut)*86400,0)/3600),"")</f>
        <v/>
      </c>
      <c r="J2390" s="0" t="str">
        <f aca="false">IF(OR(A2390="",B2390=""),"",ROUND((B2390-A2390)*86400,0))</f>
        <v/>
      </c>
      <c r="K2390" s="37" t="str">
        <f aca="false">IF(G2390=1,IF(COUNTIFS($C:$C,C2390,$G:$G,1,$A:$A,"&gt;="&amp;(A2390-FenetreInterm/86400),$A:$A,"&lt;="&amp;A2390)&gt;=NbInterm,1,0),"")</f>
        <v/>
      </c>
      <c r="L2390" s="37" t="str">
        <f aca="false">IF(G2390=1,IF(B2390="",0,IF(J2390&lt;SeuilFugitive,1,0)),"")</f>
        <v/>
      </c>
      <c r="M2390" s="37" t="str">
        <f aca="false">IF(G2390=1,IF(B2390="",IF((Fin-A2390)*24&gt;SeuilFigee,1,0),IF(J2390&gt;SeuilFigee*3600,1,0)),"")</f>
        <v/>
      </c>
      <c r="N2390" s="0" t="str">
        <f aca="false">IF(G2390=1,IF(COUNTIF(H$2:H2390,H2390)=1,COUNTIF($H:$H,H2390),""),"")</f>
        <v/>
      </c>
      <c r="O2390" s="0" t="str">
        <f aca="false">IF(G2390=1,IF(COUNTIF(I$2:I2390,I2390)=1,COUNTIF($I:$I,I2390),""),"")</f>
        <v/>
      </c>
      <c r="P2390" s="38" t="str">
        <f aca="false">IF(G2390=1,IF(COUNTIFS(C$2:C2390,C2390,G$2:G2390,1)=1,COUNTIFS($C:$C,C2390,$G:$G,1)+ROW()/10000000,""),"")</f>
        <v/>
      </c>
      <c r="Q2390" s="0" t="str">
        <f aca="false">IF(K2390=1,IF(COUNTIFS(C$2:C2390,C2390,K$2:K2390,1)=1,1,0),"")</f>
        <v/>
      </c>
      <c r="R2390" s="0" t="str">
        <f aca="false">IF(M2390=1,IF(COUNTIFS(C$2:C2390,C2390,M$2:M2390,1)=1,1,0),"")</f>
        <v/>
      </c>
      <c r="S2390" s="0" t="str">
        <f aca="false">IF(L2390=1,IF(COUNTIFS(C$2:C2390,C2390,L$2:L2390,1)=1,1,0),"")</f>
        <v/>
      </c>
      <c r="T2390" s="38" t="str">
        <f aca="false">IF(N2390="","",N2390+ROW()/10000000)</f>
        <v/>
      </c>
      <c r="U2390" s="0" t="str">
        <f aca="false">IF(G2390=1,IF(B2390="",1,0),"")</f>
        <v/>
      </c>
    </row>
    <row r="2391" customFormat="false" ht="15" hidden="false" customHeight="false" outlineLevel="0" collapsed="false">
      <c r="A2391" s="35"/>
      <c r="B2391" s="35"/>
      <c r="G2391" s="0" t="str">
        <f aca="false">IF(A2391="","",IF(AND(A2391&gt;=Debut,A2391&lt;Fin),1,0))</f>
        <v/>
      </c>
      <c r="H2391" s="0" t="str">
        <f aca="false">IF(G2391=1,INT(ROUND((A2391-Debut)*86400,0)/600),"")</f>
        <v/>
      </c>
      <c r="I2391" s="0" t="str">
        <f aca="false">IF(G2391=1,INT(ROUND((A2391-Debut)*86400,0)/3600),"")</f>
        <v/>
      </c>
      <c r="J2391" s="0" t="str">
        <f aca="false">IF(OR(A2391="",B2391=""),"",ROUND((B2391-A2391)*86400,0))</f>
        <v/>
      </c>
      <c r="K2391" s="37" t="str">
        <f aca="false">IF(G2391=1,IF(COUNTIFS($C:$C,C2391,$G:$G,1,$A:$A,"&gt;="&amp;(A2391-FenetreInterm/86400),$A:$A,"&lt;="&amp;A2391)&gt;=NbInterm,1,0),"")</f>
        <v/>
      </c>
      <c r="L2391" s="37" t="str">
        <f aca="false">IF(G2391=1,IF(B2391="",0,IF(J2391&lt;SeuilFugitive,1,0)),"")</f>
        <v/>
      </c>
      <c r="M2391" s="37" t="str">
        <f aca="false">IF(G2391=1,IF(B2391="",IF((Fin-A2391)*24&gt;SeuilFigee,1,0),IF(J2391&gt;SeuilFigee*3600,1,0)),"")</f>
        <v/>
      </c>
      <c r="N2391" s="0" t="str">
        <f aca="false">IF(G2391=1,IF(COUNTIF(H$2:H2391,H2391)=1,COUNTIF($H:$H,H2391),""),"")</f>
        <v/>
      </c>
      <c r="O2391" s="0" t="str">
        <f aca="false">IF(G2391=1,IF(COUNTIF(I$2:I2391,I2391)=1,COUNTIF($I:$I,I2391),""),"")</f>
        <v/>
      </c>
      <c r="P2391" s="38" t="str">
        <f aca="false">IF(G2391=1,IF(COUNTIFS(C$2:C2391,C2391,G$2:G2391,1)=1,COUNTIFS($C:$C,C2391,$G:$G,1)+ROW()/10000000,""),"")</f>
        <v/>
      </c>
      <c r="Q2391" s="0" t="str">
        <f aca="false">IF(K2391=1,IF(COUNTIFS(C$2:C2391,C2391,K$2:K2391,1)=1,1,0),"")</f>
        <v/>
      </c>
      <c r="R2391" s="0" t="str">
        <f aca="false">IF(M2391=1,IF(COUNTIFS(C$2:C2391,C2391,M$2:M2391,1)=1,1,0),"")</f>
        <v/>
      </c>
      <c r="S2391" s="0" t="str">
        <f aca="false">IF(L2391=1,IF(COUNTIFS(C$2:C2391,C2391,L$2:L2391,1)=1,1,0),"")</f>
        <v/>
      </c>
      <c r="T2391" s="38" t="str">
        <f aca="false">IF(N2391="","",N2391+ROW()/10000000)</f>
        <v/>
      </c>
      <c r="U2391" s="0" t="str">
        <f aca="false">IF(G2391=1,IF(B2391="",1,0),"")</f>
        <v/>
      </c>
    </row>
    <row r="2392" customFormat="false" ht="15" hidden="false" customHeight="false" outlineLevel="0" collapsed="false">
      <c r="A2392" s="35"/>
      <c r="B2392" s="35"/>
      <c r="G2392" s="0" t="str">
        <f aca="false">IF(A2392="","",IF(AND(A2392&gt;=Debut,A2392&lt;Fin),1,0))</f>
        <v/>
      </c>
      <c r="H2392" s="0" t="str">
        <f aca="false">IF(G2392=1,INT(ROUND((A2392-Debut)*86400,0)/600),"")</f>
        <v/>
      </c>
      <c r="I2392" s="0" t="str">
        <f aca="false">IF(G2392=1,INT(ROUND((A2392-Debut)*86400,0)/3600),"")</f>
        <v/>
      </c>
      <c r="J2392" s="0" t="str">
        <f aca="false">IF(OR(A2392="",B2392=""),"",ROUND((B2392-A2392)*86400,0))</f>
        <v/>
      </c>
      <c r="K2392" s="37" t="str">
        <f aca="false">IF(G2392=1,IF(COUNTIFS($C:$C,C2392,$G:$G,1,$A:$A,"&gt;="&amp;(A2392-FenetreInterm/86400),$A:$A,"&lt;="&amp;A2392)&gt;=NbInterm,1,0),"")</f>
        <v/>
      </c>
      <c r="L2392" s="37" t="str">
        <f aca="false">IF(G2392=1,IF(B2392="",0,IF(J2392&lt;SeuilFugitive,1,0)),"")</f>
        <v/>
      </c>
      <c r="M2392" s="37" t="str">
        <f aca="false">IF(G2392=1,IF(B2392="",IF((Fin-A2392)*24&gt;SeuilFigee,1,0),IF(J2392&gt;SeuilFigee*3600,1,0)),"")</f>
        <v/>
      </c>
      <c r="N2392" s="0" t="str">
        <f aca="false">IF(G2392=1,IF(COUNTIF(H$2:H2392,H2392)=1,COUNTIF($H:$H,H2392),""),"")</f>
        <v/>
      </c>
      <c r="O2392" s="0" t="str">
        <f aca="false">IF(G2392=1,IF(COUNTIF(I$2:I2392,I2392)=1,COUNTIF($I:$I,I2392),""),"")</f>
        <v/>
      </c>
      <c r="P2392" s="38" t="str">
        <f aca="false">IF(G2392=1,IF(COUNTIFS(C$2:C2392,C2392,G$2:G2392,1)=1,COUNTIFS($C:$C,C2392,$G:$G,1)+ROW()/10000000,""),"")</f>
        <v/>
      </c>
      <c r="Q2392" s="0" t="str">
        <f aca="false">IF(K2392=1,IF(COUNTIFS(C$2:C2392,C2392,K$2:K2392,1)=1,1,0),"")</f>
        <v/>
      </c>
      <c r="R2392" s="0" t="str">
        <f aca="false">IF(M2392=1,IF(COUNTIFS(C$2:C2392,C2392,M$2:M2392,1)=1,1,0),"")</f>
        <v/>
      </c>
      <c r="S2392" s="0" t="str">
        <f aca="false">IF(L2392=1,IF(COUNTIFS(C$2:C2392,C2392,L$2:L2392,1)=1,1,0),"")</f>
        <v/>
      </c>
      <c r="T2392" s="38" t="str">
        <f aca="false">IF(N2392="","",N2392+ROW()/10000000)</f>
        <v/>
      </c>
      <c r="U2392" s="0" t="str">
        <f aca="false">IF(G2392=1,IF(B2392="",1,0),"")</f>
        <v/>
      </c>
    </row>
    <row r="2393" customFormat="false" ht="15" hidden="false" customHeight="false" outlineLevel="0" collapsed="false">
      <c r="A2393" s="35"/>
      <c r="B2393" s="35"/>
      <c r="G2393" s="0" t="str">
        <f aca="false">IF(A2393="","",IF(AND(A2393&gt;=Debut,A2393&lt;Fin),1,0))</f>
        <v/>
      </c>
      <c r="H2393" s="0" t="str">
        <f aca="false">IF(G2393=1,INT(ROUND((A2393-Debut)*86400,0)/600),"")</f>
        <v/>
      </c>
      <c r="I2393" s="0" t="str">
        <f aca="false">IF(G2393=1,INT(ROUND((A2393-Debut)*86400,0)/3600),"")</f>
        <v/>
      </c>
      <c r="J2393" s="0" t="str">
        <f aca="false">IF(OR(A2393="",B2393=""),"",ROUND((B2393-A2393)*86400,0))</f>
        <v/>
      </c>
      <c r="K2393" s="37" t="str">
        <f aca="false">IF(G2393=1,IF(COUNTIFS($C:$C,C2393,$G:$G,1,$A:$A,"&gt;="&amp;(A2393-FenetreInterm/86400),$A:$A,"&lt;="&amp;A2393)&gt;=NbInterm,1,0),"")</f>
        <v/>
      </c>
      <c r="L2393" s="37" t="str">
        <f aca="false">IF(G2393=1,IF(B2393="",0,IF(J2393&lt;SeuilFugitive,1,0)),"")</f>
        <v/>
      </c>
      <c r="M2393" s="37" t="str">
        <f aca="false">IF(G2393=1,IF(B2393="",IF((Fin-A2393)*24&gt;SeuilFigee,1,0),IF(J2393&gt;SeuilFigee*3600,1,0)),"")</f>
        <v/>
      </c>
      <c r="N2393" s="0" t="str">
        <f aca="false">IF(G2393=1,IF(COUNTIF(H$2:H2393,H2393)=1,COUNTIF($H:$H,H2393),""),"")</f>
        <v/>
      </c>
      <c r="O2393" s="0" t="str">
        <f aca="false">IF(G2393=1,IF(COUNTIF(I$2:I2393,I2393)=1,COUNTIF($I:$I,I2393),""),"")</f>
        <v/>
      </c>
      <c r="P2393" s="38" t="str">
        <f aca="false">IF(G2393=1,IF(COUNTIFS(C$2:C2393,C2393,G$2:G2393,1)=1,COUNTIFS($C:$C,C2393,$G:$G,1)+ROW()/10000000,""),"")</f>
        <v/>
      </c>
      <c r="Q2393" s="0" t="str">
        <f aca="false">IF(K2393=1,IF(COUNTIFS(C$2:C2393,C2393,K$2:K2393,1)=1,1,0),"")</f>
        <v/>
      </c>
      <c r="R2393" s="0" t="str">
        <f aca="false">IF(M2393=1,IF(COUNTIFS(C$2:C2393,C2393,M$2:M2393,1)=1,1,0),"")</f>
        <v/>
      </c>
      <c r="S2393" s="0" t="str">
        <f aca="false">IF(L2393=1,IF(COUNTIFS(C$2:C2393,C2393,L$2:L2393,1)=1,1,0),"")</f>
        <v/>
      </c>
      <c r="T2393" s="38" t="str">
        <f aca="false">IF(N2393="","",N2393+ROW()/10000000)</f>
        <v/>
      </c>
      <c r="U2393" s="0" t="str">
        <f aca="false">IF(G2393=1,IF(B2393="",1,0),"")</f>
        <v/>
      </c>
    </row>
    <row r="2394" customFormat="false" ht="15" hidden="false" customHeight="false" outlineLevel="0" collapsed="false">
      <c r="A2394" s="35"/>
      <c r="B2394" s="35"/>
      <c r="G2394" s="0" t="str">
        <f aca="false">IF(A2394="","",IF(AND(A2394&gt;=Debut,A2394&lt;Fin),1,0))</f>
        <v/>
      </c>
      <c r="H2394" s="0" t="str">
        <f aca="false">IF(G2394=1,INT(ROUND((A2394-Debut)*86400,0)/600),"")</f>
        <v/>
      </c>
      <c r="I2394" s="0" t="str">
        <f aca="false">IF(G2394=1,INT(ROUND((A2394-Debut)*86400,0)/3600),"")</f>
        <v/>
      </c>
      <c r="J2394" s="0" t="str">
        <f aca="false">IF(OR(A2394="",B2394=""),"",ROUND((B2394-A2394)*86400,0))</f>
        <v/>
      </c>
      <c r="K2394" s="37" t="str">
        <f aca="false">IF(G2394=1,IF(COUNTIFS($C:$C,C2394,$G:$G,1,$A:$A,"&gt;="&amp;(A2394-FenetreInterm/86400),$A:$A,"&lt;="&amp;A2394)&gt;=NbInterm,1,0),"")</f>
        <v/>
      </c>
      <c r="L2394" s="37" t="str">
        <f aca="false">IF(G2394=1,IF(B2394="",0,IF(J2394&lt;SeuilFugitive,1,0)),"")</f>
        <v/>
      </c>
      <c r="M2394" s="37" t="str">
        <f aca="false">IF(G2394=1,IF(B2394="",IF((Fin-A2394)*24&gt;SeuilFigee,1,0),IF(J2394&gt;SeuilFigee*3600,1,0)),"")</f>
        <v/>
      </c>
      <c r="N2394" s="0" t="str">
        <f aca="false">IF(G2394=1,IF(COUNTIF(H$2:H2394,H2394)=1,COUNTIF($H:$H,H2394),""),"")</f>
        <v/>
      </c>
      <c r="O2394" s="0" t="str">
        <f aca="false">IF(G2394=1,IF(COUNTIF(I$2:I2394,I2394)=1,COUNTIF($I:$I,I2394),""),"")</f>
        <v/>
      </c>
      <c r="P2394" s="38" t="str">
        <f aca="false">IF(G2394=1,IF(COUNTIFS(C$2:C2394,C2394,G$2:G2394,1)=1,COUNTIFS($C:$C,C2394,$G:$G,1)+ROW()/10000000,""),"")</f>
        <v/>
      </c>
      <c r="Q2394" s="0" t="str">
        <f aca="false">IF(K2394=1,IF(COUNTIFS(C$2:C2394,C2394,K$2:K2394,1)=1,1,0),"")</f>
        <v/>
      </c>
      <c r="R2394" s="0" t="str">
        <f aca="false">IF(M2394=1,IF(COUNTIFS(C$2:C2394,C2394,M$2:M2394,1)=1,1,0),"")</f>
        <v/>
      </c>
      <c r="S2394" s="0" t="str">
        <f aca="false">IF(L2394=1,IF(COUNTIFS(C$2:C2394,C2394,L$2:L2394,1)=1,1,0),"")</f>
        <v/>
      </c>
      <c r="T2394" s="38" t="str">
        <f aca="false">IF(N2394="","",N2394+ROW()/10000000)</f>
        <v/>
      </c>
      <c r="U2394" s="0" t="str">
        <f aca="false">IF(G2394=1,IF(B2394="",1,0),"")</f>
        <v/>
      </c>
    </row>
    <row r="2395" customFormat="false" ht="15" hidden="false" customHeight="false" outlineLevel="0" collapsed="false">
      <c r="A2395" s="35"/>
      <c r="B2395" s="35"/>
      <c r="G2395" s="0" t="str">
        <f aca="false">IF(A2395="","",IF(AND(A2395&gt;=Debut,A2395&lt;Fin),1,0))</f>
        <v/>
      </c>
      <c r="H2395" s="0" t="str">
        <f aca="false">IF(G2395=1,INT(ROUND((A2395-Debut)*86400,0)/600),"")</f>
        <v/>
      </c>
      <c r="I2395" s="0" t="str">
        <f aca="false">IF(G2395=1,INT(ROUND((A2395-Debut)*86400,0)/3600),"")</f>
        <v/>
      </c>
      <c r="J2395" s="0" t="str">
        <f aca="false">IF(OR(A2395="",B2395=""),"",ROUND((B2395-A2395)*86400,0))</f>
        <v/>
      </c>
      <c r="K2395" s="37" t="str">
        <f aca="false">IF(G2395=1,IF(COUNTIFS($C:$C,C2395,$G:$G,1,$A:$A,"&gt;="&amp;(A2395-FenetreInterm/86400),$A:$A,"&lt;="&amp;A2395)&gt;=NbInterm,1,0),"")</f>
        <v/>
      </c>
      <c r="L2395" s="37" t="str">
        <f aca="false">IF(G2395=1,IF(B2395="",0,IF(J2395&lt;SeuilFugitive,1,0)),"")</f>
        <v/>
      </c>
      <c r="M2395" s="37" t="str">
        <f aca="false">IF(G2395=1,IF(B2395="",IF((Fin-A2395)*24&gt;SeuilFigee,1,0),IF(J2395&gt;SeuilFigee*3600,1,0)),"")</f>
        <v/>
      </c>
      <c r="N2395" s="0" t="str">
        <f aca="false">IF(G2395=1,IF(COUNTIF(H$2:H2395,H2395)=1,COUNTIF($H:$H,H2395),""),"")</f>
        <v/>
      </c>
      <c r="O2395" s="0" t="str">
        <f aca="false">IF(G2395=1,IF(COUNTIF(I$2:I2395,I2395)=1,COUNTIF($I:$I,I2395),""),"")</f>
        <v/>
      </c>
      <c r="P2395" s="38" t="str">
        <f aca="false">IF(G2395=1,IF(COUNTIFS(C$2:C2395,C2395,G$2:G2395,1)=1,COUNTIFS($C:$C,C2395,$G:$G,1)+ROW()/10000000,""),"")</f>
        <v/>
      </c>
      <c r="Q2395" s="0" t="str">
        <f aca="false">IF(K2395=1,IF(COUNTIFS(C$2:C2395,C2395,K$2:K2395,1)=1,1,0),"")</f>
        <v/>
      </c>
      <c r="R2395" s="0" t="str">
        <f aca="false">IF(M2395=1,IF(COUNTIFS(C$2:C2395,C2395,M$2:M2395,1)=1,1,0),"")</f>
        <v/>
      </c>
      <c r="S2395" s="0" t="str">
        <f aca="false">IF(L2395=1,IF(COUNTIFS(C$2:C2395,C2395,L$2:L2395,1)=1,1,0),"")</f>
        <v/>
      </c>
      <c r="T2395" s="38" t="str">
        <f aca="false">IF(N2395="","",N2395+ROW()/10000000)</f>
        <v/>
      </c>
      <c r="U2395" s="0" t="str">
        <f aca="false">IF(G2395=1,IF(B2395="",1,0),"")</f>
        <v/>
      </c>
    </row>
    <row r="2396" customFormat="false" ht="15" hidden="false" customHeight="false" outlineLevel="0" collapsed="false">
      <c r="A2396" s="35"/>
      <c r="B2396" s="35"/>
      <c r="G2396" s="0" t="str">
        <f aca="false">IF(A2396="","",IF(AND(A2396&gt;=Debut,A2396&lt;Fin),1,0))</f>
        <v/>
      </c>
      <c r="H2396" s="0" t="str">
        <f aca="false">IF(G2396=1,INT(ROUND((A2396-Debut)*86400,0)/600),"")</f>
        <v/>
      </c>
      <c r="I2396" s="0" t="str">
        <f aca="false">IF(G2396=1,INT(ROUND((A2396-Debut)*86400,0)/3600),"")</f>
        <v/>
      </c>
      <c r="J2396" s="0" t="str">
        <f aca="false">IF(OR(A2396="",B2396=""),"",ROUND((B2396-A2396)*86400,0))</f>
        <v/>
      </c>
      <c r="K2396" s="37" t="str">
        <f aca="false">IF(G2396=1,IF(COUNTIFS($C:$C,C2396,$G:$G,1,$A:$A,"&gt;="&amp;(A2396-FenetreInterm/86400),$A:$A,"&lt;="&amp;A2396)&gt;=NbInterm,1,0),"")</f>
        <v/>
      </c>
      <c r="L2396" s="37" t="str">
        <f aca="false">IF(G2396=1,IF(B2396="",0,IF(J2396&lt;SeuilFugitive,1,0)),"")</f>
        <v/>
      </c>
      <c r="M2396" s="37" t="str">
        <f aca="false">IF(G2396=1,IF(B2396="",IF((Fin-A2396)*24&gt;SeuilFigee,1,0),IF(J2396&gt;SeuilFigee*3600,1,0)),"")</f>
        <v/>
      </c>
      <c r="N2396" s="0" t="str">
        <f aca="false">IF(G2396=1,IF(COUNTIF(H$2:H2396,H2396)=1,COUNTIF($H:$H,H2396),""),"")</f>
        <v/>
      </c>
      <c r="O2396" s="0" t="str">
        <f aca="false">IF(G2396=1,IF(COUNTIF(I$2:I2396,I2396)=1,COUNTIF($I:$I,I2396),""),"")</f>
        <v/>
      </c>
      <c r="P2396" s="38" t="str">
        <f aca="false">IF(G2396=1,IF(COUNTIFS(C$2:C2396,C2396,G$2:G2396,1)=1,COUNTIFS($C:$C,C2396,$G:$G,1)+ROW()/10000000,""),"")</f>
        <v/>
      </c>
      <c r="Q2396" s="0" t="str">
        <f aca="false">IF(K2396=1,IF(COUNTIFS(C$2:C2396,C2396,K$2:K2396,1)=1,1,0),"")</f>
        <v/>
      </c>
      <c r="R2396" s="0" t="str">
        <f aca="false">IF(M2396=1,IF(COUNTIFS(C$2:C2396,C2396,M$2:M2396,1)=1,1,0),"")</f>
        <v/>
      </c>
      <c r="S2396" s="0" t="str">
        <f aca="false">IF(L2396=1,IF(COUNTIFS(C$2:C2396,C2396,L$2:L2396,1)=1,1,0),"")</f>
        <v/>
      </c>
      <c r="T2396" s="38" t="str">
        <f aca="false">IF(N2396="","",N2396+ROW()/10000000)</f>
        <v/>
      </c>
      <c r="U2396" s="0" t="str">
        <f aca="false">IF(G2396=1,IF(B2396="",1,0),"")</f>
        <v/>
      </c>
    </row>
    <row r="2397" customFormat="false" ht="15" hidden="false" customHeight="false" outlineLevel="0" collapsed="false">
      <c r="A2397" s="35"/>
      <c r="B2397" s="35"/>
      <c r="G2397" s="0" t="str">
        <f aca="false">IF(A2397="","",IF(AND(A2397&gt;=Debut,A2397&lt;Fin),1,0))</f>
        <v/>
      </c>
      <c r="H2397" s="0" t="str">
        <f aca="false">IF(G2397=1,INT(ROUND((A2397-Debut)*86400,0)/600),"")</f>
        <v/>
      </c>
      <c r="I2397" s="0" t="str">
        <f aca="false">IF(G2397=1,INT(ROUND((A2397-Debut)*86400,0)/3600),"")</f>
        <v/>
      </c>
      <c r="J2397" s="0" t="str">
        <f aca="false">IF(OR(A2397="",B2397=""),"",ROUND((B2397-A2397)*86400,0))</f>
        <v/>
      </c>
      <c r="K2397" s="37" t="str">
        <f aca="false">IF(G2397=1,IF(COUNTIFS($C:$C,C2397,$G:$G,1,$A:$A,"&gt;="&amp;(A2397-FenetreInterm/86400),$A:$A,"&lt;="&amp;A2397)&gt;=NbInterm,1,0),"")</f>
        <v/>
      </c>
      <c r="L2397" s="37" t="str">
        <f aca="false">IF(G2397=1,IF(B2397="",0,IF(J2397&lt;SeuilFugitive,1,0)),"")</f>
        <v/>
      </c>
      <c r="M2397" s="37" t="str">
        <f aca="false">IF(G2397=1,IF(B2397="",IF((Fin-A2397)*24&gt;SeuilFigee,1,0),IF(J2397&gt;SeuilFigee*3600,1,0)),"")</f>
        <v/>
      </c>
      <c r="N2397" s="0" t="str">
        <f aca="false">IF(G2397=1,IF(COUNTIF(H$2:H2397,H2397)=1,COUNTIF($H:$H,H2397),""),"")</f>
        <v/>
      </c>
      <c r="O2397" s="0" t="str">
        <f aca="false">IF(G2397=1,IF(COUNTIF(I$2:I2397,I2397)=1,COUNTIF($I:$I,I2397),""),"")</f>
        <v/>
      </c>
      <c r="P2397" s="38" t="str">
        <f aca="false">IF(G2397=1,IF(COUNTIFS(C$2:C2397,C2397,G$2:G2397,1)=1,COUNTIFS($C:$C,C2397,$G:$G,1)+ROW()/10000000,""),"")</f>
        <v/>
      </c>
      <c r="Q2397" s="0" t="str">
        <f aca="false">IF(K2397=1,IF(COUNTIFS(C$2:C2397,C2397,K$2:K2397,1)=1,1,0),"")</f>
        <v/>
      </c>
      <c r="R2397" s="0" t="str">
        <f aca="false">IF(M2397=1,IF(COUNTIFS(C$2:C2397,C2397,M$2:M2397,1)=1,1,0),"")</f>
        <v/>
      </c>
      <c r="S2397" s="0" t="str">
        <f aca="false">IF(L2397=1,IF(COUNTIFS(C$2:C2397,C2397,L$2:L2397,1)=1,1,0),"")</f>
        <v/>
      </c>
      <c r="T2397" s="38" t="str">
        <f aca="false">IF(N2397="","",N2397+ROW()/10000000)</f>
        <v/>
      </c>
      <c r="U2397" s="0" t="str">
        <f aca="false">IF(G2397=1,IF(B2397="",1,0),"")</f>
        <v/>
      </c>
    </row>
    <row r="2398" customFormat="false" ht="15" hidden="false" customHeight="false" outlineLevel="0" collapsed="false">
      <c r="A2398" s="35"/>
      <c r="B2398" s="35"/>
      <c r="G2398" s="0" t="str">
        <f aca="false">IF(A2398="","",IF(AND(A2398&gt;=Debut,A2398&lt;Fin),1,0))</f>
        <v/>
      </c>
      <c r="H2398" s="0" t="str">
        <f aca="false">IF(G2398=1,INT(ROUND((A2398-Debut)*86400,0)/600),"")</f>
        <v/>
      </c>
      <c r="I2398" s="0" t="str">
        <f aca="false">IF(G2398=1,INT(ROUND((A2398-Debut)*86400,0)/3600),"")</f>
        <v/>
      </c>
      <c r="J2398" s="0" t="str">
        <f aca="false">IF(OR(A2398="",B2398=""),"",ROUND((B2398-A2398)*86400,0))</f>
        <v/>
      </c>
      <c r="K2398" s="37" t="str">
        <f aca="false">IF(G2398=1,IF(COUNTIFS($C:$C,C2398,$G:$G,1,$A:$A,"&gt;="&amp;(A2398-FenetreInterm/86400),$A:$A,"&lt;="&amp;A2398)&gt;=NbInterm,1,0),"")</f>
        <v/>
      </c>
      <c r="L2398" s="37" t="str">
        <f aca="false">IF(G2398=1,IF(B2398="",0,IF(J2398&lt;SeuilFugitive,1,0)),"")</f>
        <v/>
      </c>
      <c r="M2398" s="37" t="str">
        <f aca="false">IF(G2398=1,IF(B2398="",IF((Fin-A2398)*24&gt;SeuilFigee,1,0),IF(J2398&gt;SeuilFigee*3600,1,0)),"")</f>
        <v/>
      </c>
      <c r="N2398" s="0" t="str">
        <f aca="false">IF(G2398=1,IF(COUNTIF(H$2:H2398,H2398)=1,COUNTIF($H:$H,H2398),""),"")</f>
        <v/>
      </c>
      <c r="O2398" s="0" t="str">
        <f aca="false">IF(G2398=1,IF(COUNTIF(I$2:I2398,I2398)=1,COUNTIF($I:$I,I2398),""),"")</f>
        <v/>
      </c>
      <c r="P2398" s="38" t="str">
        <f aca="false">IF(G2398=1,IF(COUNTIFS(C$2:C2398,C2398,G$2:G2398,1)=1,COUNTIFS($C:$C,C2398,$G:$G,1)+ROW()/10000000,""),"")</f>
        <v/>
      </c>
      <c r="Q2398" s="0" t="str">
        <f aca="false">IF(K2398=1,IF(COUNTIFS(C$2:C2398,C2398,K$2:K2398,1)=1,1,0),"")</f>
        <v/>
      </c>
      <c r="R2398" s="0" t="str">
        <f aca="false">IF(M2398=1,IF(COUNTIFS(C$2:C2398,C2398,M$2:M2398,1)=1,1,0),"")</f>
        <v/>
      </c>
      <c r="S2398" s="0" t="str">
        <f aca="false">IF(L2398=1,IF(COUNTIFS(C$2:C2398,C2398,L$2:L2398,1)=1,1,0),"")</f>
        <v/>
      </c>
      <c r="T2398" s="38" t="str">
        <f aca="false">IF(N2398="","",N2398+ROW()/10000000)</f>
        <v/>
      </c>
      <c r="U2398" s="0" t="str">
        <f aca="false">IF(G2398=1,IF(B2398="",1,0),"")</f>
        <v/>
      </c>
    </row>
    <row r="2399" customFormat="false" ht="15" hidden="false" customHeight="false" outlineLevel="0" collapsed="false">
      <c r="A2399" s="35"/>
      <c r="B2399" s="35"/>
      <c r="G2399" s="0" t="str">
        <f aca="false">IF(A2399="","",IF(AND(A2399&gt;=Debut,A2399&lt;Fin),1,0))</f>
        <v/>
      </c>
      <c r="H2399" s="0" t="str">
        <f aca="false">IF(G2399=1,INT(ROUND((A2399-Debut)*86400,0)/600),"")</f>
        <v/>
      </c>
      <c r="I2399" s="0" t="str">
        <f aca="false">IF(G2399=1,INT(ROUND((A2399-Debut)*86400,0)/3600),"")</f>
        <v/>
      </c>
      <c r="J2399" s="0" t="str">
        <f aca="false">IF(OR(A2399="",B2399=""),"",ROUND((B2399-A2399)*86400,0))</f>
        <v/>
      </c>
      <c r="K2399" s="37" t="str">
        <f aca="false">IF(G2399=1,IF(COUNTIFS($C:$C,C2399,$G:$G,1,$A:$A,"&gt;="&amp;(A2399-FenetreInterm/86400),$A:$A,"&lt;="&amp;A2399)&gt;=NbInterm,1,0),"")</f>
        <v/>
      </c>
      <c r="L2399" s="37" t="str">
        <f aca="false">IF(G2399=1,IF(B2399="",0,IF(J2399&lt;SeuilFugitive,1,0)),"")</f>
        <v/>
      </c>
      <c r="M2399" s="37" t="str">
        <f aca="false">IF(G2399=1,IF(B2399="",IF((Fin-A2399)*24&gt;SeuilFigee,1,0),IF(J2399&gt;SeuilFigee*3600,1,0)),"")</f>
        <v/>
      </c>
      <c r="N2399" s="0" t="str">
        <f aca="false">IF(G2399=1,IF(COUNTIF(H$2:H2399,H2399)=1,COUNTIF($H:$H,H2399),""),"")</f>
        <v/>
      </c>
      <c r="O2399" s="0" t="str">
        <f aca="false">IF(G2399=1,IF(COUNTIF(I$2:I2399,I2399)=1,COUNTIF($I:$I,I2399),""),"")</f>
        <v/>
      </c>
      <c r="P2399" s="38" t="str">
        <f aca="false">IF(G2399=1,IF(COUNTIFS(C$2:C2399,C2399,G$2:G2399,1)=1,COUNTIFS($C:$C,C2399,$G:$G,1)+ROW()/10000000,""),"")</f>
        <v/>
      </c>
      <c r="Q2399" s="0" t="str">
        <f aca="false">IF(K2399=1,IF(COUNTIFS(C$2:C2399,C2399,K$2:K2399,1)=1,1,0),"")</f>
        <v/>
      </c>
      <c r="R2399" s="0" t="str">
        <f aca="false">IF(M2399=1,IF(COUNTIFS(C$2:C2399,C2399,M$2:M2399,1)=1,1,0),"")</f>
        <v/>
      </c>
      <c r="S2399" s="0" t="str">
        <f aca="false">IF(L2399=1,IF(COUNTIFS(C$2:C2399,C2399,L$2:L2399,1)=1,1,0),"")</f>
        <v/>
      </c>
      <c r="T2399" s="38" t="str">
        <f aca="false">IF(N2399="","",N2399+ROW()/10000000)</f>
        <v/>
      </c>
      <c r="U2399" s="0" t="str">
        <f aca="false">IF(G2399=1,IF(B2399="",1,0),"")</f>
        <v/>
      </c>
    </row>
    <row r="2400" customFormat="false" ht="15" hidden="false" customHeight="false" outlineLevel="0" collapsed="false">
      <c r="A2400" s="35"/>
      <c r="B2400" s="35"/>
      <c r="G2400" s="0" t="str">
        <f aca="false">IF(A2400="","",IF(AND(A2400&gt;=Debut,A2400&lt;Fin),1,0))</f>
        <v/>
      </c>
      <c r="H2400" s="0" t="str">
        <f aca="false">IF(G2400=1,INT(ROUND((A2400-Debut)*86400,0)/600),"")</f>
        <v/>
      </c>
      <c r="I2400" s="0" t="str">
        <f aca="false">IF(G2400=1,INT(ROUND((A2400-Debut)*86400,0)/3600),"")</f>
        <v/>
      </c>
      <c r="J2400" s="0" t="str">
        <f aca="false">IF(OR(A2400="",B2400=""),"",ROUND((B2400-A2400)*86400,0))</f>
        <v/>
      </c>
      <c r="K2400" s="37" t="str">
        <f aca="false">IF(G2400=1,IF(COUNTIFS($C:$C,C2400,$G:$G,1,$A:$A,"&gt;="&amp;(A2400-FenetreInterm/86400),$A:$A,"&lt;="&amp;A2400)&gt;=NbInterm,1,0),"")</f>
        <v/>
      </c>
      <c r="L2400" s="37" t="str">
        <f aca="false">IF(G2400=1,IF(B2400="",0,IF(J2400&lt;SeuilFugitive,1,0)),"")</f>
        <v/>
      </c>
      <c r="M2400" s="37" t="str">
        <f aca="false">IF(G2400=1,IF(B2400="",IF((Fin-A2400)*24&gt;SeuilFigee,1,0),IF(J2400&gt;SeuilFigee*3600,1,0)),"")</f>
        <v/>
      </c>
      <c r="N2400" s="0" t="str">
        <f aca="false">IF(G2400=1,IF(COUNTIF(H$2:H2400,H2400)=1,COUNTIF($H:$H,H2400),""),"")</f>
        <v/>
      </c>
      <c r="O2400" s="0" t="str">
        <f aca="false">IF(G2400=1,IF(COUNTIF(I$2:I2400,I2400)=1,COUNTIF($I:$I,I2400),""),"")</f>
        <v/>
      </c>
      <c r="P2400" s="38" t="str">
        <f aca="false">IF(G2400=1,IF(COUNTIFS(C$2:C2400,C2400,G$2:G2400,1)=1,COUNTIFS($C:$C,C2400,$G:$G,1)+ROW()/10000000,""),"")</f>
        <v/>
      </c>
      <c r="Q2400" s="0" t="str">
        <f aca="false">IF(K2400=1,IF(COUNTIFS(C$2:C2400,C2400,K$2:K2400,1)=1,1,0),"")</f>
        <v/>
      </c>
      <c r="R2400" s="0" t="str">
        <f aca="false">IF(M2400=1,IF(COUNTIFS(C$2:C2400,C2400,M$2:M2400,1)=1,1,0),"")</f>
        <v/>
      </c>
      <c r="S2400" s="0" t="str">
        <f aca="false">IF(L2400=1,IF(COUNTIFS(C$2:C2400,C2400,L$2:L2400,1)=1,1,0),"")</f>
        <v/>
      </c>
      <c r="T2400" s="38" t="str">
        <f aca="false">IF(N2400="","",N2400+ROW()/10000000)</f>
        <v/>
      </c>
      <c r="U2400" s="0" t="str">
        <f aca="false">IF(G2400=1,IF(B2400="",1,0),"")</f>
        <v/>
      </c>
    </row>
    <row r="2401" customFormat="false" ht="15" hidden="false" customHeight="false" outlineLevel="0" collapsed="false">
      <c r="A2401" s="35"/>
      <c r="B2401" s="35"/>
      <c r="G2401" s="0" t="str">
        <f aca="false">IF(A2401="","",IF(AND(A2401&gt;=Debut,A2401&lt;Fin),1,0))</f>
        <v/>
      </c>
      <c r="H2401" s="0" t="str">
        <f aca="false">IF(G2401=1,INT(ROUND((A2401-Debut)*86400,0)/600),"")</f>
        <v/>
      </c>
      <c r="I2401" s="0" t="str">
        <f aca="false">IF(G2401=1,INT(ROUND((A2401-Debut)*86400,0)/3600),"")</f>
        <v/>
      </c>
      <c r="J2401" s="0" t="str">
        <f aca="false">IF(OR(A2401="",B2401=""),"",ROUND((B2401-A2401)*86400,0))</f>
        <v/>
      </c>
      <c r="K2401" s="37" t="str">
        <f aca="false">IF(G2401=1,IF(COUNTIFS($C:$C,C2401,$G:$G,1,$A:$A,"&gt;="&amp;(A2401-FenetreInterm/86400),$A:$A,"&lt;="&amp;A2401)&gt;=NbInterm,1,0),"")</f>
        <v/>
      </c>
      <c r="L2401" s="37" t="str">
        <f aca="false">IF(G2401=1,IF(B2401="",0,IF(J2401&lt;SeuilFugitive,1,0)),"")</f>
        <v/>
      </c>
      <c r="M2401" s="37" t="str">
        <f aca="false">IF(G2401=1,IF(B2401="",IF((Fin-A2401)*24&gt;SeuilFigee,1,0),IF(J2401&gt;SeuilFigee*3600,1,0)),"")</f>
        <v/>
      </c>
      <c r="N2401" s="0" t="str">
        <f aca="false">IF(G2401=1,IF(COUNTIF(H$2:H2401,H2401)=1,COUNTIF($H:$H,H2401),""),"")</f>
        <v/>
      </c>
      <c r="O2401" s="0" t="str">
        <f aca="false">IF(G2401=1,IF(COUNTIF(I$2:I2401,I2401)=1,COUNTIF($I:$I,I2401),""),"")</f>
        <v/>
      </c>
      <c r="P2401" s="38" t="str">
        <f aca="false">IF(G2401=1,IF(COUNTIFS(C$2:C2401,C2401,G$2:G2401,1)=1,COUNTIFS($C:$C,C2401,$G:$G,1)+ROW()/10000000,""),"")</f>
        <v/>
      </c>
      <c r="Q2401" s="0" t="str">
        <f aca="false">IF(K2401=1,IF(COUNTIFS(C$2:C2401,C2401,K$2:K2401,1)=1,1,0),"")</f>
        <v/>
      </c>
      <c r="R2401" s="0" t="str">
        <f aca="false">IF(M2401=1,IF(COUNTIFS(C$2:C2401,C2401,M$2:M2401,1)=1,1,0),"")</f>
        <v/>
      </c>
      <c r="S2401" s="0" t="str">
        <f aca="false">IF(L2401=1,IF(COUNTIFS(C$2:C2401,C2401,L$2:L2401,1)=1,1,0),"")</f>
        <v/>
      </c>
      <c r="T2401" s="38" t="str">
        <f aca="false">IF(N2401="","",N2401+ROW()/10000000)</f>
        <v/>
      </c>
      <c r="U2401" s="0" t="str">
        <f aca="false">IF(G2401=1,IF(B2401="",1,0),"")</f>
        <v/>
      </c>
    </row>
    <row r="2402" customFormat="false" ht="15" hidden="false" customHeight="false" outlineLevel="0" collapsed="false">
      <c r="A2402" s="35"/>
      <c r="B2402" s="35"/>
      <c r="G2402" s="0" t="str">
        <f aca="false">IF(A2402="","",IF(AND(A2402&gt;=Debut,A2402&lt;Fin),1,0))</f>
        <v/>
      </c>
      <c r="H2402" s="0" t="str">
        <f aca="false">IF(G2402=1,INT(ROUND((A2402-Debut)*86400,0)/600),"")</f>
        <v/>
      </c>
      <c r="I2402" s="0" t="str">
        <f aca="false">IF(G2402=1,INT(ROUND((A2402-Debut)*86400,0)/3600),"")</f>
        <v/>
      </c>
      <c r="J2402" s="0" t="str">
        <f aca="false">IF(OR(A2402="",B2402=""),"",ROUND((B2402-A2402)*86400,0))</f>
        <v/>
      </c>
      <c r="K2402" s="37" t="str">
        <f aca="false">IF(G2402=1,IF(COUNTIFS($C:$C,C2402,$G:$G,1,$A:$A,"&gt;="&amp;(A2402-FenetreInterm/86400),$A:$A,"&lt;="&amp;A2402)&gt;=NbInterm,1,0),"")</f>
        <v/>
      </c>
      <c r="L2402" s="37" t="str">
        <f aca="false">IF(G2402=1,IF(B2402="",0,IF(J2402&lt;SeuilFugitive,1,0)),"")</f>
        <v/>
      </c>
      <c r="M2402" s="37" t="str">
        <f aca="false">IF(G2402=1,IF(B2402="",IF((Fin-A2402)*24&gt;SeuilFigee,1,0),IF(J2402&gt;SeuilFigee*3600,1,0)),"")</f>
        <v/>
      </c>
      <c r="N2402" s="0" t="str">
        <f aca="false">IF(G2402=1,IF(COUNTIF(H$2:H2402,H2402)=1,COUNTIF($H:$H,H2402),""),"")</f>
        <v/>
      </c>
      <c r="O2402" s="0" t="str">
        <f aca="false">IF(G2402=1,IF(COUNTIF(I$2:I2402,I2402)=1,COUNTIF($I:$I,I2402),""),"")</f>
        <v/>
      </c>
      <c r="P2402" s="38" t="str">
        <f aca="false">IF(G2402=1,IF(COUNTIFS(C$2:C2402,C2402,G$2:G2402,1)=1,COUNTIFS($C:$C,C2402,$G:$G,1)+ROW()/10000000,""),"")</f>
        <v/>
      </c>
      <c r="Q2402" s="0" t="str">
        <f aca="false">IF(K2402=1,IF(COUNTIFS(C$2:C2402,C2402,K$2:K2402,1)=1,1,0),"")</f>
        <v/>
      </c>
      <c r="R2402" s="0" t="str">
        <f aca="false">IF(M2402=1,IF(COUNTIFS(C$2:C2402,C2402,M$2:M2402,1)=1,1,0),"")</f>
        <v/>
      </c>
      <c r="S2402" s="0" t="str">
        <f aca="false">IF(L2402=1,IF(COUNTIFS(C$2:C2402,C2402,L$2:L2402,1)=1,1,0),"")</f>
        <v/>
      </c>
      <c r="T2402" s="38" t="str">
        <f aca="false">IF(N2402="","",N2402+ROW()/10000000)</f>
        <v/>
      </c>
      <c r="U2402" s="0" t="str">
        <f aca="false">IF(G2402=1,IF(B2402="",1,0),"")</f>
        <v/>
      </c>
    </row>
    <row r="2403" customFormat="false" ht="15" hidden="false" customHeight="false" outlineLevel="0" collapsed="false">
      <c r="A2403" s="35"/>
      <c r="B2403" s="35"/>
      <c r="G2403" s="0" t="str">
        <f aca="false">IF(A2403="","",IF(AND(A2403&gt;=Debut,A2403&lt;Fin),1,0))</f>
        <v/>
      </c>
      <c r="H2403" s="0" t="str">
        <f aca="false">IF(G2403=1,INT(ROUND((A2403-Debut)*86400,0)/600),"")</f>
        <v/>
      </c>
      <c r="I2403" s="0" t="str">
        <f aca="false">IF(G2403=1,INT(ROUND((A2403-Debut)*86400,0)/3600),"")</f>
        <v/>
      </c>
      <c r="J2403" s="0" t="str">
        <f aca="false">IF(OR(A2403="",B2403=""),"",ROUND((B2403-A2403)*86400,0))</f>
        <v/>
      </c>
      <c r="K2403" s="37" t="str">
        <f aca="false">IF(G2403=1,IF(COUNTIFS($C:$C,C2403,$G:$G,1,$A:$A,"&gt;="&amp;(A2403-FenetreInterm/86400),$A:$A,"&lt;="&amp;A2403)&gt;=NbInterm,1,0),"")</f>
        <v/>
      </c>
      <c r="L2403" s="37" t="str">
        <f aca="false">IF(G2403=1,IF(B2403="",0,IF(J2403&lt;SeuilFugitive,1,0)),"")</f>
        <v/>
      </c>
      <c r="M2403" s="37" t="str">
        <f aca="false">IF(G2403=1,IF(B2403="",IF((Fin-A2403)*24&gt;SeuilFigee,1,0),IF(J2403&gt;SeuilFigee*3600,1,0)),"")</f>
        <v/>
      </c>
      <c r="N2403" s="0" t="str">
        <f aca="false">IF(G2403=1,IF(COUNTIF(H$2:H2403,H2403)=1,COUNTIF($H:$H,H2403),""),"")</f>
        <v/>
      </c>
      <c r="O2403" s="0" t="str">
        <f aca="false">IF(G2403=1,IF(COUNTIF(I$2:I2403,I2403)=1,COUNTIF($I:$I,I2403),""),"")</f>
        <v/>
      </c>
      <c r="P2403" s="38" t="str">
        <f aca="false">IF(G2403=1,IF(COUNTIFS(C$2:C2403,C2403,G$2:G2403,1)=1,COUNTIFS($C:$C,C2403,$G:$G,1)+ROW()/10000000,""),"")</f>
        <v/>
      </c>
      <c r="Q2403" s="0" t="str">
        <f aca="false">IF(K2403=1,IF(COUNTIFS(C$2:C2403,C2403,K$2:K2403,1)=1,1,0),"")</f>
        <v/>
      </c>
      <c r="R2403" s="0" t="str">
        <f aca="false">IF(M2403=1,IF(COUNTIFS(C$2:C2403,C2403,M$2:M2403,1)=1,1,0),"")</f>
        <v/>
      </c>
      <c r="S2403" s="0" t="str">
        <f aca="false">IF(L2403=1,IF(COUNTIFS(C$2:C2403,C2403,L$2:L2403,1)=1,1,0),"")</f>
        <v/>
      </c>
      <c r="T2403" s="38" t="str">
        <f aca="false">IF(N2403="","",N2403+ROW()/10000000)</f>
        <v/>
      </c>
      <c r="U2403" s="0" t="str">
        <f aca="false">IF(G2403=1,IF(B2403="",1,0),"")</f>
        <v/>
      </c>
    </row>
    <row r="2404" customFormat="false" ht="15" hidden="false" customHeight="false" outlineLevel="0" collapsed="false">
      <c r="A2404" s="35"/>
      <c r="B2404" s="35"/>
      <c r="G2404" s="0" t="str">
        <f aca="false">IF(A2404="","",IF(AND(A2404&gt;=Debut,A2404&lt;Fin),1,0))</f>
        <v/>
      </c>
      <c r="H2404" s="0" t="str">
        <f aca="false">IF(G2404=1,INT(ROUND((A2404-Debut)*86400,0)/600),"")</f>
        <v/>
      </c>
      <c r="I2404" s="0" t="str">
        <f aca="false">IF(G2404=1,INT(ROUND((A2404-Debut)*86400,0)/3600),"")</f>
        <v/>
      </c>
      <c r="J2404" s="0" t="str">
        <f aca="false">IF(OR(A2404="",B2404=""),"",ROUND((B2404-A2404)*86400,0))</f>
        <v/>
      </c>
      <c r="K2404" s="37" t="str">
        <f aca="false">IF(G2404=1,IF(COUNTIFS($C:$C,C2404,$G:$G,1,$A:$A,"&gt;="&amp;(A2404-FenetreInterm/86400),$A:$A,"&lt;="&amp;A2404)&gt;=NbInterm,1,0),"")</f>
        <v/>
      </c>
      <c r="L2404" s="37" t="str">
        <f aca="false">IF(G2404=1,IF(B2404="",0,IF(J2404&lt;SeuilFugitive,1,0)),"")</f>
        <v/>
      </c>
      <c r="M2404" s="37" t="str">
        <f aca="false">IF(G2404=1,IF(B2404="",IF((Fin-A2404)*24&gt;SeuilFigee,1,0),IF(J2404&gt;SeuilFigee*3600,1,0)),"")</f>
        <v/>
      </c>
      <c r="N2404" s="0" t="str">
        <f aca="false">IF(G2404=1,IF(COUNTIF(H$2:H2404,H2404)=1,COUNTIF($H:$H,H2404),""),"")</f>
        <v/>
      </c>
      <c r="O2404" s="0" t="str">
        <f aca="false">IF(G2404=1,IF(COUNTIF(I$2:I2404,I2404)=1,COUNTIF($I:$I,I2404),""),"")</f>
        <v/>
      </c>
      <c r="P2404" s="38" t="str">
        <f aca="false">IF(G2404=1,IF(COUNTIFS(C$2:C2404,C2404,G$2:G2404,1)=1,COUNTIFS($C:$C,C2404,$G:$G,1)+ROW()/10000000,""),"")</f>
        <v/>
      </c>
      <c r="Q2404" s="0" t="str">
        <f aca="false">IF(K2404=1,IF(COUNTIFS(C$2:C2404,C2404,K$2:K2404,1)=1,1,0),"")</f>
        <v/>
      </c>
      <c r="R2404" s="0" t="str">
        <f aca="false">IF(M2404=1,IF(COUNTIFS(C$2:C2404,C2404,M$2:M2404,1)=1,1,0),"")</f>
        <v/>
      </c>
      <c r="S2404" s="0" t="str">
        <f aca="false">IF(L2404=1,IF(COUNTIFS(C$2:C2404,C2404,L$2:L2404,1)=1,1,0),"")</f>
        <v/>
      </c>
      <c r="T2404" s="38" t="str">
        <f aca="false">IF(N2404="","",N2404+ROW()/10000000)</f>
        <v/>
      </c>
      <c r="U2404" s="0" t="str">
        <f aca="false">IF(G2404=1,IF(B2404="",1,0),"")</f>
        <v/>
      </c>
    </row>
    <row r="2405" customFormat="false" ht="15" hidden="false" customHeight="false" outlineLevel="0" collapsed="false">
      <c r="A2405" s="35"/>
      <c r="B2405" s="35"/>
      <c r="G2405" s="0" t="str">
        <f aca="false">IF(A2405="","",IF(AND(A2405&gt;=Debut,A2405&lt;Fin),1,0))</f>
        <v/>
      </c>
      <c r="H2405" s="0" t="str">
        <f aca="false">IF(G2405=1,INT(ROUND((A2405-Debut)*86400,0)/600),"")</f>
        <v/>
      </c>
      <c r="I2405" s="0" t="str">
        <f aca="false">IF(G2405=1,INT(ROUND((A2405-Debut)*86400,0)/3600),"")</f>
        <v/>
      </c>
      <c r="J2405" s="0" t="str">
        <f aca="false">IF(OR(A2405="",B2405=""),"",ROUND((B2405-A2405)*86400,0))</f>
        <v/>
      </c>
      <c r="K2405" s="37" t="str">
        <f aca="false">IF(G2405=1,IF(COUNTIFS($C:$C,C2405,$G:$G,1,$A:$A,"&gt;="&amp;(A2405-FenetreInterm/86400),$A:$A,"&lt;="&amp;A2405)&gt;=NbInterm,1,0),"")</f>
        <v/>
      </c>
      <c r="L2405" s="37" t="str">
        <f aca="false">IF(G2405=1,IF(B2405="",0,IF(J2405&lt;SeuilFugitive,1,0)),"")</f>
        <v/>
      </c>
      <c r="M2405" s="37" t="str">
        <f aca="false">IF(G2405=1,IF(B2405="",IF((Fin-A2405)*24&gt;SeuilFigee,1,0),IF(J2405&gt;SeuilFigee*3600,1,0)),"")</f>
        <v/>
      </c>
      <c r="N2405" s="0" t="str">
        <f aca="false">IF(G2405=1,IF(COUNTIF(H$2:H2405,H2405)=1,COUNTIF($H:$H,H2405),""),"")</f>
        <v/>
      </c>
      <c r="O2405" s="0" t="str">
        <f aca="false">IF(G2405=1,IF(COUNTIF(I$2:I2405,I2405)=1,COUNTIF($I:$I,I2405),""),"")</f>
        <v/>
      </c>
      <c r="P2405" s="38" t="str">
        <f aca="false">IF(G2405=1,IF(COUNTIFS(C$2:C2405,C2405,G$2:G2405,1)=1,COUNTIFS($C:$C,C2405,$G:$G,1)+ROW()/10000000,""),"")</f>
        <v/>
      </c>
      <c r="Q2405" s="0" t="str">
        <f aca="false">IF(K2405=1,IF(COUNTIFS(C$2:C2405,C2405,K$2:K2405,1)=1,1,0),"")</f>
        <v/>
      </c>
      <c r="R2405" s="0" t="str">
        <f aca="false">IF(M2405=1,IF(COUNTIFS(C$2:C2405,C2405,M$2:M2405,1)=1,1,0),"")</f>
        <v/>
      </c>
      <c r="S2405" s="0" t="str">
        <f aca="false">IF(L2405=1,IF(COUNTIFS(C$2:C2405,C2405,L$2:L2405,1)=1,1,0),"")</f>
        <v/>
      </c>
      <c r="T2405" s="38" t="str">
        <f aca="false">IF(N2405="","",N2405+ROW()/10000000)</f>
        <v/>
      </c>
      <c r="U2405" s="0" t="str">
        <f aca="false">IF(G2405=1,IF(B2405="",1,0),"")</f>
        <v/>
      </c>
    </row>
    <row r="2406" customFormat="false" ht="15" hidden="false" customHeight="false" outlineLevel="0" collapsed="false">
      <c r="A2406" s="35"/>
      <c r="B2406" s="35"/>
      <c r="G2406" s="0" t="str">
        <f aca="false">IF(A2406="","",IF(AND(A2406&gt;=Debut,A2406&lt;Fin),1,0))</f>
        <v/>
      </c>
      <c r="H2406" s="0" t="str">
        <f aca="false">IF(G2406=1,INT(ROUND((A2406-Debut)*86400,0)/600),"")</f>
        <v/>
      </c>
      <c r="I2406" s="0" t="str">
        <f aca="false">IF(G2406=1,INT(ROUND((A2406-Debut)*86400,0)/3600),"")</f>
        <v/>
      </c>
      <c r="J2406" s="0" t="str">
        <f aca="false">IF(OR(A2406="",B2406=""),"",ROUND((B2406-A2406)*86400,0))</f>
        <v/>
      </c>
      <c r="K2406" s="37" t="str">
        <f aca="false">IF(G2406=1,IF(COUNTIFS($C:$C,C2406,$G:$G,1,$A:$A,"&gt;="&amp;(A2406-FenetreInterm/86400),$A:$A,"&lt;="&amp;A2406)&gt;=NbInterm,1,0),"")</f>
        <v/>
      </c>
      <c r="L2406" s="37" t="str">
        <f aca="false">IF(G2406=1,IF(B2406="",0,IF(J2406&lt;SeuilFugitive,1,0)),"")</f>
        <v/>
      </c>
      <c r="M2406" s="37" t="str">
        <f aca="false">IF(G2406=1,IF(B2406="",IF((Fin-A2406)*24&gt;SeuilFigee,1,0),IF(J2406&gt;SeuilFigee*3600,1,0)),"")</f>
        <v/>
      </c>
      <c r="N2406" s="0" t="str">
        <f aca="false">IF(G2406=1,IF(COUNTIF(H$2:H2406,H2406)=1,COUNTIF($H:$H,H2406),""),"")</f>
        <v/>
      </c>
      <c r="O2406" s="0" t="str">
        <f aca="false">IF(G2406=1,IF(COUNTIF(I$2:I2406,I2406)=1,COUNTIF($I:$I,I2406),""),"")</f>
        <v/>
      </c>
      <c r="P2406" s="38" t="str">
        <f aca="false">IF(G2406=1,IF(COUNTIFS(C$2:C2406,C2406,G$2:G2406,1)=1,COUNTIFS($C:$C,C2406,$G:$G,1)+ROW()/10000000,""),"")</f>
        <v/>
      </c>
      <c r="Q2406" s="0" t="str">
        <f aca="false">IF(K2406=1,IF(COUNTIFS(C$2:C2406,C2406,K$2:K2406,1)=1,1,0),"")</f>
        <v/>
      </c>
      <c r="R2406" s="0" t="str">
        <f aca="false">IF(M2406=1,IF(COUNTIFS(C$2:C2406,C2406,M$2:M2406,1)=1,1,0),"")</f>
        <v/>
      </c>
      <c r="S2406" s="0" t="str">
        <f aca="false">IF(L2406=1,IF(COUNTIFS(C$2:C2406,C2406,L$2:L2406,1)=1,1,0),"")</f>
        <v/>
      </c>
      <c r="T2406" s="38" t="str">
        <f aca="false">IF(N2406="","",N2406+ROW()/10000000)</f>
        <v/>
      </c>
      <c r="U2406" s="0" t="str">
        <f aca="false">IF(G2406=1,IF(B2406="",1,0),"")</f>
        <v/>
      </c>
    </row>
    <row r="2407" customFormat="false" ht="15" hidden="false" customHeight="false" outlineLevel="0" collapsed="false">
      <c r="A2407" s="35"/>
      <c r="B2407" s="35"/>
      <c r="G2407" s="0" t="str">
        <f aca="false">IF(A2407="","",IF(AND(A2407&gt;=Debut,A2407&lt;Fin),1,0))</f>
        <v/>
      </c>
      <c r="H2407" s="0" t="str">
        <f aca="false">IF(G2407=1,INT(ROUND((A2407-Debut)*86400,0)/600),"")</f>
        <v/>
      </c>
      <c r="I2407" s="0" t="str">
        <f aca="false">IF(G2407=1,INT(ROUND((A2407-Debut)*86400,0)/3600),"")</f>
        <v/>
      </c>
      <c r="J2407" s="0" t="str">
        <f aca="false">IF(OR(A2407="",B2407=""),"",ROUND((B2407-A2407)*86400,0))</f>
        <v/>
      </c>
      <c r="K2407" s="37" t="str">
        <f aca="false">IF(G2407=1,IF(COUNTIFS($C:$C,C2407,$G:$G,1,$A:$A,"&gt;="&amp;(A2407-FenetreInterm/86400),$A:$A,"&lt;="&amp;A2407)&gt;=NbInterm,1,0),"")</f>
        <v/>
      </c>
      <c r="L2407" s="37" t="str">
        <f aca="false">IF(G2407=1,IF(B2407="",0,IF(J2407&lt;SeuilFugitive,1,0)),"")</f>
        <v/>
      </c>
      <c r="M2407" s="37" t="str">
        <f aca="false">IF(G2407=1,IF(B2407="",IF((Fin-A2407)*24&gt;SeuilFigee,1,0),IF(J2407&gt;SeuilFigee*3600,1,0)),"")</f>
        <v/>
      </c>
      <c r="N2407" s="0" t="str">
        <f aca="false">IF(G2407=1,IF(COUNTIF(H$2:H2407,H2407)=1,COUNTIF($H:$H,H2407),""),"")</f>
        <v/>
      </c>
      <c r="O2407" s="0" t="str">
        <f aca="false">IF(G2407=1,IF(COUNTIF(I$2:I2407,I2407)=1,COUNTIF($I:$I,I2407),""),"")</f>
        <v/>
      </c>
      <c r="P2407" s="38" t="str">
        <f aca="false">IF(G2407=1,IF(COUNTIFS(C$2:C2407,C2407,G$2:G2407,1)=1,COUNTIFS($C:$C,C2407,$G:$G,1)+ROW()/10000000,""),"")</f>
        <v/>
      </c>
      <c r="Q2407" s="0" t="str">
        <f aca="false">IF(K2407=1,IF(COUNTIFS(C$2:C2407,C2407,K$2:K2407,1)=1,1,0),"")</f>
        <v/>
      </c>
      <c r="R2407" s="0" t="str">
        <f aca="false">IF(M2407=1,IF(COUNTIFS(C$2:C2407,C2407,M$2:M2407,1)=1,1,0),"")</f>
        <v/>
      </c>
      <c r="S2407" s="0" t="str">
        <f aca="false">IF(L2407=1,IF(COUNTIFS(C$2:C2407,C2407,L$2:L2407,1)=1,1,0),"")</f>
        <v/>
      </c>
      <c r="T2407" s="38" t="str">
        <f aca="false">IF(N2407="","",N2407+ROW()/10000000)</f>
        <v/>
      </c>
      <c r="U2407" s="0" t="str">
        <f aca="false">IF(G2407=1,IF(B2407="",1,0),"")</f>
        <v/>
      </c>
    </row>
    <row r="2408" customFormat="false" ht="15" hidden="false" customHeight="false" outlineLevel="0" collapsed="false">
      <c r="A2408" s="35"/>
      <c r="B2408" s="35"/>
      <c r="G2408" s="0" t="str">
        <f aca="false">IF(A2408="","",IF(AND(A2408&gt;=Debut,A2408&lt;Fin),1,0))</f>
        <v/>
      </c>
      <c r="H2408" s="0" t="str">
        <f aca="false">IF(G2408=1,INT(ROUND((A2408-Debut)*86400,0)/600),"")</f>
        <v/>
      </c>
      <c r="I2408" s="0" t="str">
        <f aca="false">IF(G2408=1,INT(ROUND((A2408-Debut)*86400,0)/3600),"")</f>
        <v/>
      </c>
      <c r="J2408" s="0" t="str">
        <f aca="false">IF(OR(A2408="",B2408=""),"",ROUND((B2408-A2408)*86400,0))</f>
        <v/>
      </c>
      <c r="K2408" s="37" t="str">
        <f aca="false">IF(G2408=1,IF(COUNTIFS($C:$C,C2408,$G:$G,1,$A:$A,"&gt;="&amp;(A2408-FenetreInterm/86400),$A:$A,"&lt;="&amp;A2408)&gt;=NbInterm,1,0),"")</f>
        <v/>
      </c>
      <c r="L2408" s="37" t="str">
        <f aca="false">IF(G2408=1,IF(B2408="",0,IF(J2408&lt;SeuilFugitive,1,0)),"")</f>
        <v/>
      </c>
      <c r="M2408" s="37" t="str">
        <f aca="false">IF(G2408=1,IF(B2408="",IF((Fin-A2408)*24&gt;SeuilFigee,1,0),IF(J2408&gt;SeuilFigee*3600,1,0)),"")</f>
        <v/>
      </c>
      <c r="N2408" s="0" t="str">
        <f aca="false">IF(G2408=1,IF(COUNTIF(H$2:H2408,H2408)=1,COUNTIF($H:$H,H2408),""),"")</f>
        <v/>
      </c>
      <c r="O2408" s="0" t="str">
        <f aca="false">IF(G2408=1,IF(COUNTIF(I$2:I2408,I2408)=1,COUNTIF($I:$I,I2408),""),"")</f>
        <v/>
      </c>
      <c r="P2408" s="38" t="str">
        <f aca="false">IF(G2408=1,IF(COUNTIFS(C$2:C2408,C2408,G$2:G2408,1)=1,COUNTIFS($C:$C,C2408,$G:$G,1)+ROW()/10000000,""),"")</f>
        <v/>
      </c>
      <c r="Q2408" s="0" t="str">
        <f aca="false">IF(K2408=1,IF(COUNTIFS(C$2:C2408,C2408,K$2:K2408,1)=1,1,0),"")</f>
        <v/>
      </c>
      <c r="R2408" s="0" t="str">
        <f aca="false">IF(M2408=1,IF(COUNTIFS(C$2:C2408,C2408,M$2:M2408,1)=1,1,0),"")</f>
        <v/>
      </c>
      <c r="S2408" s="0" t="str">
        <f aca="false">IF(L2408=1,IF(COUNTIFS(C$2:C2408,C2408,L$2:L2408,1)=1,1,0),"")</f>
        <v/>
      </c>
      <c r="T2408" s="38" t="str">
        <f aca="false">IF(N2408="","",N2408+ROW()/10000000)</f>
        <v/>
      </c>
      <c r="U2408" s="0" t="str">
        <f aca="false">IF(G2408=1,IF(B2408="",1,0),"")</f>
        <v/>
      </c>
    </row>
    <row r="2409" customFormat="false" ht="15" hidden="false" customHeight="false" outlineLevel="0" collapsed="false">
      <c r="A2409" s="35"/>
      <c r="B2409" s="35"/>
      <c r="G2409" s="0" t="str">
        <f aca="false">IF(A2409="","",IF(AND(A2409&gt;=Debut,A2409&lt;Fin),1,0))</f>
        <v/>
      </c>
      <c r="H2409" s="0" t="str">
        <f aca="false">IF(G2409=1,INT(ROUND((A2409-Debut)*86400,0)/600),"")</f>
        <v/>
      </c>
      <c r="I2409" s="0" t="str">
        <f aca="false">IF(G2409=1,INT(ROUND((A2409-Debut)*86400,0)/3600),"")</f>
        <v/>
      </c>
      <c r="J2409" s="0" t="str">
        <f aca="false">IF(OR(A2409="",B2409=""),"",ROUND((B2409-A2409)*86400,0))</f>
        <v/>
      </c>
      <c r="K2409" s="37" t="str">
        <f aca="false">IF(G2409=1,IF(COUNTIFS($C:$C,C2409,$G:$G,1,$A:$A,"&gt;="&amp;(A2409-FenetreInterm/86400),$A:$A,"&lt;="&amp;A2409)&gt;=NbInterm,1,0),"")</f>
        <v/>
      </c>
      <c r="L2409" s="37" t="str">
        <f aca="false">IF(G2409=1,IF(B2409="",0,IF(J2409&lt;SeuilFugitive,1,0)),"")</f>
        <v/>
      </c>
      <c r="M2409" s="37" t="str">
        <f aca="false">IF(G2409=1,IF(B2409="",IF((Fin-A2409)*24&gt;SeuilFigee,1,0),IF(J2409&gt;SeuilFigee*3600,1,0)),"")</f>
        <v/>
      </c>
      <c r="N2409" s="0" t="str">
        <f aca="false">IF(G2409=1,IF(COUNTIF(H$2:H2409,H2409)=1,COUNTIF($H:$H,H2409),""),"")</f>
        <v/>
      </c>
      <c r="O2409" s="0" t="str">
        <f aca="false">IF(G2409=1,IF(COUNTIF(I$2:I2409,I2409)=1,COUNTIF($I:$I,I2409),""),"")</f>
        <v/>
      </c>
      <c r="P2409" s="38" t="str">
        <f aca="false">IF(G2409=1,IF(COUNTIFS(C$2:C2409,C2409,G$2:G2409,1)=1,COUNTIFS($C:$C,C2409,$G:$G,1)+ROW()/10000000,""),"")</f>
        <v/>
      </c>
      <c r="Q2409" s="0" t="str">
        <f aca="false">IF(K2409=1,IF(COUNTIFS(C$2:C2409,C2409,K$2:K2409,1)=1,1,0),"")</f>
        <v/>
      </c>
      <c r="R2409" s="0" t="str">
        <f aca="false">IF(M2409=1,IF(COUNTIFS(C$2:C2409,C2409,M$2:M2409,1)=1,1,0),"")</f>
        <v/>
      </c>
      <c r="S2409" s="0" t="str">
        <f aca="false">IF(L2409=1,IF(COUNTIFS(C$2:C2409,C2409,L$2:L2409,1)=1,1,0),"")</f>
        <v/>
      </c>
      <c r="T2409" s="38" t="str">
        <f aca="false">IF(N2409="","",N2409+ROW()/10000000)</f>
        <v/>
      </c>
      <c r="U2409" s="0" t="str">
        <f aca="false">IF(G2409=1,IF(B2409="",1,0),"")</f>
        <v/>
      </c>
    </row>
    <row r="2410" customFormat="false" ht="15" hidden="false" customHeight="false" outlineLevel="0" collapsed="false">
      <c r="A2410" s="35"/>
      <c r="B2410" s="35"/>
      <c r="G2410" s="0" t="str">
        <f aca="false">IF(A2410="","",IF(AND(A2410&gt;=Debut,A2410&lt;Fin),1,0))</f>
        <v/>
      </c>
      <c r="H2410" s="0" t="str">
        <f aca="false">IF(G2410=1,INT(ROUND((A2410-Debut)*86400,0)/600),"")</f>
        <v/>
      </c>
      <c r="I2410" s="0" t="str">
        <f aca="false">IF(G2410=1,INT(ROUND((A2410-Debut)*86400,0)/3600),"")</f>
        <v/>
      </c>
      <c r="J2410" s="0" t="str">
        <f aca="false">IF(OR(A2410="",B2410=""),"",ROUND((B2410-A2410)*86400,0))</f>
        <v/>
      </c>
      <c r="K2410" s="37" t="str">
        <f aca="false">IF(G2410=1,IF(COUNTIFS($C:$C,C2410,$G:$G,1,$A:$A,"&gt;="&amp;(A2410-FenetreInterm/86400),$A:$A,"&lt;="&amp;A2410)&gt;=NbInterm,1,0),"")</f>
        <v/>
      </c>
      <c r="L2410" s="37" t="str">
        <f aca="false">IF(G2410=1,IF(B2410="",0,IF(J2410&lt;SeuilFugitive,1,0)),"")</f>
        <v/>
      </c>
      <c r="M2410" s="37" t="str">
        <f aca="false">IF(G2410=1,IF(B2410="",IF((Fin-A2410)*24&gt;SeuilFigee,1,0),IF(J2410&gt;SeuilFigee*3600,1,0)),"")</f>
        <v/>
      </c>
      <c r="N2410" s="0" t="str">
        <f aca="false">IF(G2410=1,IF(COUNTIF(H$2:H2410,H2410)=1,COUNTIF($H:$H,H2410),""),"")</f>
        <v/>
      </c>
      <c r="O2410" s="0" t="str">
        <f aca="false">IF(G2410=1,IF(COUNTIF(I$2:I2410,I2410)=1,COUNTIF($I:$I,I2410),""),"")</f>
        <v/>
      </c>
      <c r="P2410" s="38" t="str">
        <f aca="false">IF(G2410=1,IF(COUNTIFS(C$2:C2410,C2410,G$2:G2410,1)=1,COUNTIFS($C:$C,C2410,$G:$G,1)+ROW()/10000000,""),"")</f>
        <v/>
      </c>
      <c r="Q2410" s="0" t="str">
        <f aca="false">IF(K2410=1,IF(COUNTIFS(C$2:C2410,C2410,K$2:K2410,1)=1,1,0),"")</f>
        <v/>
      </c>
      <c r="R2410" s="0" t="str">
        <f aca="false">IF(M2410=1,IF(COUNTIFS(C$2:C2410,C2410,M$2:M2410,1)=1,1,0),"")</f>
        <v/>
      </c>
      <c r="S2410" s="0" t="str">
        <f aca="false">IF(L2410=1,IF(COUNTIFS(C$2:C2410,C2410,L$2:L2410,1)=1,1,0),"")</f>
        <v/>
      </c>
      <c r="T2410" s="38" t="str">
        <f aca="false">IF(N2410="","",N2410+ROW()/10000000)</f>
        <v/>
      </c>
      <c r="U2410" s="0" t="str">
        <f aca="false">IF(G2410=1,IF(B2410="",1,0),"")</f>
        <v/>
      </c>
    </row>
    <row r="2411" customFormat="false" ht="15" hidden="false" customHeight="false" outlineLevel="0" collapsed="false">
      <c r="A2411" s="35"/>
      <c r="B2411" s="35"/>
      <c r="G2411" s="0" t="str">
        <f aca="false">IF(A2411="","",IF(AND(A2411&gt;=Debut,A2411&lt;Fin),1,0))</f>
        <v/>
      </c>
      <c r="H2411" s="0" t="str">
        <f aca="false">IF(G2411=1,INT(ROUND((A2411-Debut)*86400,0)/600),"")</f>
        <v/>
      </c>
      <c r="I2411" s="0" t="str">
        <f aca="false">IF(G2411=1,INT(ROUND((A2411-Debut)*86400,0)/3600),"")</f>
        <v/>
      </c>
      <c r="J2411" s="0" t="str">
        <f aca="false">IF(OR(A2411="",B2411=""),"",ROUND((B2411-A2411)*86400,0))</f>
        <v/>
      </c>
      <c r="K2411" s="37" t="str">
        <f aca="false">IF(G2411=1,IF(COUNTIFS($C:$C,C2411,$G:$G,1,$A:$A,"&gt;="&amp;(A2411-FenetreInterm/86400),$A:$A,"&lt;="&amp;A2411)&gt;=NbInterm,1,0),"")</f>
        <v/>
      </c>
      <c r="L2411" s="37" t="str">
        <f aca="false">IF(G2411=1,IF(B2411="",0,IF(J2411&lt;SeuilFugitive,1,0)),"")</f>
        <v/>
      </c>
      <c r="M2411" s="37" t="str">
        <f aca="false">IF(G2411=1,IF(B2411="",IF((Fin-A2411)*24&gt;SeuilFigee,1,0),IF(J2411&gt;SeuilFigee*3600,1,0)),"")</f>
        <v/>
      </c>
      <c r="N2411" s="0" t="str">
        <f aca="false">IF(G2411=1,IF(COUNTIF(H$2:H2411,H2411)=1,COUNTIF($H:$H,H2411),""),"")</f>
        <v/>
      </c>
      <c r="O2411" s="0" t="str">
        <f aca="false">IF(G2411=1,IF(COUNTIF(I$2:I2411,I2411)=1,COUNTIF($I:$I,I2411),""),"")</f>
        <v/>
      </c>
      <c r="P2411" s="38" t="str">
        <f aca="false">IF(G2411=1,IF(COUNTIFS(C$2:C2411,C2411,G$2:G2411,1)=1,COUNTIFS($C:$C,C2411,$G:$G,1)+ROW()/10000000,""),"")</f>
        <v/>
      </c>
      <c r="Q2411" s="0" t="str">
        <f aca="false">IF(K2411=1,IF(COUNTIFS(C$2:C2411,C2411,K$2:K2411,1)=1,1,0),"")</f>
        <v/>
      </c>
      <c r="R2411" s="0" t="str">
        <f aca="false">IF(M2411=1,IF(COUNTIFS(C$2:C2411,C2411,M$2:M2411,1)=1,1,0),"")</f>
        <v/>
      </c>
      <c r="S2411" s="0" t="str">
        <f aca="false">IF(L2411=1,IF(COUNTIFS(C$2:C2411,C2411,L$2:L2411,1)=1,1,0),"")</f>
        <v/>
      </c>
      <c r="T2411" s="38" t="str">
        <f aca="false">IF(N2411="","",N2411+ROW()/10000000)</f>
        <v/>
      </c>
      <c r="U2411" s="0" t="str">
        <f aca="false">IF(G2411=1,IF(B2411="",1,0),"")</f>
        <v/>
      </c>
    </row>
    <row r="2412" customFormat="false" ht="15" hidden="false" customHeight="false" outlineLevel="0" collapsed="false">
      <c r="A2412" s="35"/>
      <c r="B2412" s="35"/>
      <c r="G2412" s="0" t="str">
        <f aca="false">IF(A2412="","",IF(AND(A2412&gt;=Debut,A2412&lt;Fin),1,0))</f>
        <v/>
      </c>
      <c r="H2412" s="0" t="str">
        <f aca="false">IF(G2412=1,INT(ROUND((A2412-Debut)*86400,0)/600),"")</f>
        <v/>
      </c>
      <c r="I2412" s="0" t="str">
        <f aca="false">IF(G2412=1,INT(ROUND((A2412-Debut)*86400,0)/3600),"")</f>
        <v/>
      </c>
      <c r="J2412" s="0" t="str">
        <f aca="false">IF(OR(A2412="",B2412=""),"",ROUND((B2412-A2412)*86400,0))</f>
        <v/>
      </c>
      <c r="K2412" s="37" t="str">
        <f aca="false">IF(G2412=1,IF(COUNTIFS($C:$C,C2412,$G:$G,1,$A:$A,"&gt;="&amp;(A2412-FenetreInterm/86400),$A:$A,"&lt;="&amp;A2412)&gt;=NbInterm,1,0),"")</f>
        <v/>
      </c>
      <c r="L2412" s="37" t="str">
        <f aca="false">IF(G2412=1,IF(B2412="",0,IF(J2412&lt;SeuilFugitive,1,0)),"")</f>
        <v/>
      </c>
      <c r="M2412" s="37" t="str">
        <f aca="false">IF(G2412=1,IF(B2412="",IF((Fin-A2412)*24&gt;SeuilFigee,1,0),IF(J2412&gt;SeuilFigee*3600,1,0)),"")</f>
        <v/>
      </c>
      <c r="N2412" s="0" t="str">
        <f aca="false">IF(G2412=1,IF(COUNTIF(H$2:H2412,H2412)=1,COUNTIF($H:$H,H2412),""),"")</f>
        <v/>
      </c>
      <c r="O2412" s="0" t="str">
        <f aca="false">IF(G2412=1,IF(COUNTIF(I$2:I2412,I2412)=1,COUNTIF($I:$I,I2412),""),"")</f>
        <v/>
      </c>
      <c r="P2412" s="38" t="str">
        <f aca="false">IF(G2412=1,IF(COUNTIFS(C$2:C2412,C2412,G$2:G2412,1)=1,COUNTIFS($C:$C,C2412,$G:$G,1)+ROW()/10000000,""),"")</f>
        <v/>
      </c>
      <c r="Q2412" s="0" t="str">
        <f aca="false">IF(K2412=1,IF(COUNTIFS(C$2:C2412,C2412,K$2:K2412,1)=1,1,0),"")</f>
        <v/>
      </c>
      <c r="R2412" s="0" t="str">
        <f aca="false">IF(M2412=1,IF(COUNTIFS(C$2:C2412,C2412,M$2:M2412,1)=1,1,0),"")</f>
        <v/>
      </c>
      <c r="S2412" s="0" t="str">
        <f aca="false">IF(L2412=1,IF(COUNTIFS(C$2:C2412,C2412,L$2:L2412,1)=1,1,0),"")</f>
        <v/>
      </c>
      <c r="T2412" s="38" t="str">
        <f aca="false">IF(N2412="","",N2412+ROW()/10000000)</f>
        <v/>
      </c>
      <c r="U2412" s="0" t="str">
        <f aca="false">IF(G2412=1,IF(B2412="",1,0),"")</f>
        <v/>
      </c>
    </row>
    <row r="2413" customFormat="false" ht="15" hidden="false" customHeight="false" outlineLevel="0" collapsed="false">
      <c r="A2413" s="35"/>
      <c r="B2413" s="35"/>
      <c r="G2413" s="0" t="str">
        <f aca="false">IF(A2413="","",IF(AND(A2413&gt;=Debut,A2413&lt;Fin),1,0))</f>
        <v/>
      </c>
      <c r="H2413" s="0" t="str">
        <f aca="false">IF(G2413=1,INT(ROUND((A2413-Debut)*86400,0)/600),"")</f>
        <v/>
      </c>
      <c r="I2413" s="0" t="str">
        <f aca="false">IF(G2413=1,INT(ROUND((A2413-Debut)*86400,0)/3600),"")</f>
        <v/>
      </c>
      <c r="J2413" s="0" t="str">
        <f aca="false">IF(OR(A2413="",B2413=""),"",ROUND((B2413-A2413)*86400,0))</f>
        <v/>
      </c>
      <c r="K2413" s="37" t="str">
        <f aca="false">IF(G2413=1,IF(COUNTIFS($C:$C,C2413,$G:$G,1,$A:$A,"&gt;="&amp;(A2413-FenetreInterm/86400),$A:$A,"&lt;="&amp;A2413)&gt;=NbInterm,1,0),"")</f>
        <v/>
      </c>
      <c r="L2413" s="37" t="str">
        <f aca="false">IF(G2413=1,IF(B2413="",0,IF(J2413&lt;SeuilFugitive,1,0)),"")</f>
        <v/>
      </c>
      <c r="M2413" s="37" t="str">
        <f aca="false">IF(G2413=1,IF(B2413="",IF((Fin-A2413)*24&gt;SeuilFigee,1,0),IF(J2413&gt;SeuilFigee*3600,1,0)),"")</f>
        <v/>
      </c>
      <c r="N2413" s="0" t="str">
        <f aca="false">IF(G2413=1,IF(COUNTIF(H$2:H2413,H2413)=1,COUNTIF($H:$H,H2413),""),"")</f>
        <v/>
      </c>
      <c r="O2413" s="0" t="str">
        <f aca="false">IF(G2413=1,IF(COUNTIF(I$2:I2413,I2413)=1,COUNTIF($I:$I,I2413),""),"")</f>
        <v/>
      </c>
      <c r="P2413" s="38" t="str">
        <f aca="false">IF(G2413=1,IF(COUNTIFS(C$2:C2413,C2413,G$2:G2413,1)=1,COUNTIFS($C:$C,C2413,$G:$G,1)+ROW()/10000000,""),"")</f>
        <v/>
      </c>
      <c r="Q2413" s="0" t="str">
        <f aca="false">IF(K2413=1,IF(COUNTIFS(C$2:C2413,C2413,K$2:K2413,1)=1,1,0),"")</f>
        <v/>
      </c>
      <c r="R2413" s="0" t="str">
        <f aca="false">IF(M2413=1,IF(COUNTIFS(C$2:C2413,C2413,M$2:M2413,1)=1,1,0),"")</f>
        <v/>
      </c>
      <c r="S2413" s="0" t="str">
        <f aca="false">IF(L2413=1,IF(COUNTIFS(C$2:C2413,C2413,L$2:L2413,1)=1,1,0),"")</f>
        <v/>
      </c>
      <c r="T2413" s="38" t="str">
        <f aca="false">IF(N2413="","",N2413+ROW()/10000000)</f>
        <v/>
      </c>
      <c r="U2413" s="0" t="str">
        <f aca="false">IF(G2413=1,IF(B2413="",1,0),"")</f>
        <v/>
      </c>
    </row>
    <row r="2414" customFormat="false" ht="15" hidden="false" customHeight="false" outlineLevel="0" collapsed="false">
      <c r="A2414" s="35"/>
      <c r="B2414" s="35"/>
      <c r="G2414" s="0" t="str">
        <f aca="false">IF(A2414="","",IF(AND(A2414&gt;=Debut,A2414&lt;Fin),1,0))</f>
        <v/>
      </c>
      <c r="H2414" s="0" t="str">
        <f aca="false">IF(G2414=1,INT(ROUND((A2414-Debut)*86400,0)/600),"")</f>
        <v/>
      </c>
      <c r="I2414" s="0" t="str">
        <f aca="false">IF(G2414=1,INT(ROUND((A2414-Debut)*86400,0)/3600),"")</f>
        <v/>
      </c>
      <c r="J2414" s="0" t="str">
        <f aca="false">IF(OR(A2414="",B2414=""),"",ROUND((B2414-A2414)*86400,0))</f>
        <v/>
      </c>
      <c r="K2414" s="37" t="str">
        <f aca="false">IF(G2414=1,IF(COUNTIFS($C:$C,C2414,$G:$G,1,$A:$A,"&gt;="&amp;(A2414-FenetreInterm/86400),$A:$A,"&lt;="&amp;A2414)&gt;=NbInterm,1,0),"")</f>
        <v/>
      </c>
      <c r="L2414" s="37" t="str">
        <f aca="false">IF(G2414=1,IF(B2414="",0,IF(J2414&lt;SeuilFugitive,1,0)),"")</f>
        <v/>
      </c>
      <c r="M2414" s="37" t="str">
        <f aca="false">IF(G2414=1,IF(B2414="",IF((Fin-A2414)*24&gt;SeuilFigee,1,0),IF(J2414&gt;SeuilFigee*3600,1,0)),"")</f>
        <v/>
      </c>
      <c r="N2414" s="0" t="str">
        <f aca="false">IF(G2414=1,IF(COUNTIF(H$2:H2414,H2414)=1,COUNTIF($H:$H,H2414),""),"")</f>
        <v/>
      </c>
      <c r="O2414" s="0" t="str">
        <f aca="false">IF(G2414=1,IF(COUNTIF(I$2:I2414,I2414)=1,COUNTIF($I:$I,I2414),""),"")</f>
        <v/>
      </c>
      <c r="P2414" s="38" t="str">
        <f aca="false">IF(G2414=1,IF(COUNTIFS(C$2:C2414,C2414,G$2:G2414,1)=1,COUNTIFS($C:$C,C2414,$G:$G,1)+ROW()/10000000,""),"")</f>
        <v/>
      </c>
      <c r="Q2414" s="0" t="str">
        <f aca="false">IF(K2414=1,IF(COUNTIFS(C$2:C2414,C2414,K$2:K2414,1)=1,1,0),"")</f>
        <v/>
      </c>
      <c r="R2414" s="0" t="str">
        <f aca="false">IF(M2414=1,IF(COUNTIFS(C$2:C2414,C2414,M$2:M2414,1)=1,1,0),"")</f>
        <v/>
      </c>
      <c r="S2414" s="0" t="str">
        <f aca="false">IF(L2414=1,IF(COUNTIFS(C$2:C2414,C2414,L$2:L2414,1)=1,1,0),"")</f>
        <v/>
      </c>
      <c r="T2414" s="38" t="str">
        <f aca="false">IF(N2414="","",N2414+ROW()/10000000)</f>
        <v/>
      </c>
      <c r="U2414" s="0" t="str">
        <f aca="false">IF(G2414=1,IF(B2414="",1,0),"")</f>
        <v/>
      </c>
    </row>
    <row r="2415" customFormat="false" ht="15" hidden="false" customHeight="false" outlineLevel="0" collapsed="false">
      <c r="A2415" s="35"/>
      <c r="B2415" s="35"/>
      <c r="G2415" s="0" t="str">
        <f aca="false">IF(A2415="","",IF(AND(A2415&gt;=Debut,A2415&lt;Fin),1,0))</f>
        <v/>
      </c>
      <c r="H2415" s="0" t="str">
        <f aca="false">IF(G2415=1,INT(ROUND((A2415-Debut)*86400,0)/600),"")</f>
        <v/>
      </c>
      <c r="I2415" s="0" t="str">
        <f aca="false">IF(G2415=1,INT(ROUND((A2415-Debut)*86400,0)/3600),"")</f>
        <v/>
      </c>
      <c r="J2415" s="0" t="str">
        <f aca="false">IF(OR(A2415="",B2415=""),"",ROUND((B2415-A2415)*86400,0))</f>
        <v/>
      </c>
      <c r="K2415" s="37" t="str">
        <f aca="false">IF(G2415=1,IF(COUNTIFS($C:$C,C2415,$G:$G,1,$A:$A,"&gt;="&amp;(A2415-FenetreInterm/86400),$A:$A,"&lt;="&amp;A2415)&gt;=NbInterm,1,0),"")</f>
        <v/>
      </c>
      <c r="L2415" s="37" t="str">
        <f aca="false">IF(G2415=1,IF(B2415="",0,IF(J2415&lt;SeuilFugitive,1,0)),"")</f>
        <v/>
      </c>
      <c r="M2415" s="37" t="str">
        <f aca="false">IF(G2415=1,IF(B2415="",IF((Fin-A2415)*24&gt;SeuilFigee,1,0),IF(J2415&gt;SeuilFigee*3600,1,0)),"")</f>
        <v/>
      </c>
      <c r="N2415" s="0" t="str">
        <f aca="false">IF(G2415=1,IF(COUNTIF(H$2:H2415,H2415)=1,COUNTIF($H:$H,H2415),""),"")</f>
        <v/>
      </c>
      <c r="O2415" s="0" t="str">
        <f aca="false">IF(G2415=1,IF(COUNTIF(I$2:I2415,I2415)=1,COUNTIF($I:$I,I2415),""),"")</f>
        <v/>
      </c>
      <c r="P2415" s="38" t="str">
        <f aca="false">IF(G2415=1,IF(COUNTIFS(C$2:C2415,C2415,G$2:G2415,1)=1,COUNTIFS($C:$C,C2415,$G:$G,1)+ROW()/10000000,""),"")</f>
        <v/>
      </c>
      <c r="Q2415" s="0" t="str">
        <f aca="false">IF(K2415=1,IF(COUNTIFS(C$2:C2415,C2415,K$2:K2415,1)=1,1,0),"")</f>
        <v/>
      </c>
      <c r="R2415" s="0" t="str">
        <f aca="false">IF(M2415=1,IF(COUNTIFS(C$2:C2415,C2415,M$2:M2415,1)=1,1,0),"")</f>
        <v/>
      </c>
      <c r="S2415" s="0" t="str">
        <f aca="false">IF(L2415=1,IF(COUNTIFS(C$2:C2415,C2415,L$2:L2415,1)=1,1,0),"")</f>
        <v/>
      </c>
      <c r="T2415" s="38" t="str">
        <f aca="false">IF(N2415="","",N2415+ROW()/10000000)</f>
        <v/>
      </c>
      <c r="U2415" s="0" t="str">
        <f aca="false">IF(G2415=1,IF(B2415="",1,0),"")</f>
        <v/>
      </c>
    </row>
    <row r="2416" customFormat="false" ht="15" hidden="false" customHeight="false" outlineLevel="0" collapsed="false">
      <c r="A2416" s="35"/>
      <c r="B2416" s="35"/>
      <c r="G2416" s="0" t="str">
        <f aca="false">IF(A2416="","",IF(AND(A2416&gt;=Debut,A2416&lt;Fin),1,0))</f>
        <v/>
      </c>
      <c r="H2416" s="0" t="str">
        <f aca="false">IF(G2416=1,INT(ROUND((A2416-Debut)*86400,0)/600),"")</f>
        <v/>
      </c>
      <c r="I2416" s="0" t="str">
        <f aca="false">IF(G2416=1,INT(ROUND((A2416-Debut)*86400,0)/3600),"")</f>
        <v/>
      </c>
      <c r="J2416" s="0" t="str">
        <f aca="false">IF(OR(A2416="",B2416=""),"",ROUND((B2416-A2416)*86400,0))</f>
        <v/>
      </c>
      <c r="K2416" s="37" t="str">
        <f aca="false">IF(G2416=1,IF(COUNTIFS($C:$C,C2416,$G:$G,1,$A:$A,"&gt;="&amp;(A2416-FenetreInterm/86400),$A:$A,"&lt;="&amp;A2416)&gt;=NbInterm,1,0),"")</f>
        <v/>
      </c>
      <c r="L2416" s="37" t="str">
        <f aca="false">IF(G2416=1,IF(B2416="",0,IF(J2416&lt;SeuilFugitive,1,0)),"")</f>
        <v/>
      </c>
      <c r="M2416" s="37" t="str">
        <f aca="false">IF(G2416=1,IF(B2416="",IF((Fin-A2416)*24&gt;SeuilFigee,1,0),IF(J2416&gt;SeuilFigee*3600,1,0)),"")</f>
        <v/>
      </c>
      <c r="N2416" s="0" t="str">
        <f aca="false">IF(G2416=1,IF(COUNTIF(H$2:H2416,H2416)=1,COUNTIF($H:$H,H2416),""),"")</f>
        <v/>
      </c>
      <c r="O2416" s="0" t="str">
        <f aca="false">IF(G2416=1,IF(COUNTIF(I$2:I2416,I2416)=1,COUNTIF($I:$I,I2416),""),"")</f>
        <v/>
      </c>
      <c r="P2416" s="38" t="str">
        <f aca="false">IF(G2416=1,IF(COUNTIFS(C$2:C2416,C2416,G$2:G2416,1)=1,COUNTIFS($C:$C,C2416,$G:$G,1)+ROW()/10000000,""),"")</f>
        <v/>
      </c>
      <c r="Q2416" s="0" t="str">
        <f aca="false">IF(K2416=1,IF(COUNTIFS(C$2:C2416,C2416,K$2:K2416,1)=1,1,0),"")</f>
        <v/>
      </c>
      <c r="R2416" s="0" t="str">
        <f aca="false">IF(M2416=1,IF(COUNTIFS(C$2:C2416,C2416,M$2:M2416,1)=1,1,0),"")</f>
        <v/>
      </c>
      <c r="S2416" s="0" t="str">
        <f aca="false">IF(L2416=1,IF(COUNTIFS(C$2:C2416,C2416,L$2:L2416,1)=1,1,0),"")</f>
        <v/>
      </c>
      <c r="T2416" s="38" t="str">
        <f aca="false">IF(N2416="","",N2416+ROW()/10000000)</f>
        <v/>
      </c>
      <c r="U2416" s="0" t="str">
        <f aca="false">IF(G2416=1,IF(B2416="",1,0),"")</f>
        <v/>
      </c>
    </row>
    <row r="2417" customFormat="false" ht="15" hidden="false" customHeight="false" outlineLevel="0" collapsed="false">
      <c r="A2417" s="35"/>
      <c r="B2417" s="35"/>
      <c r="G2417" s="0" t="str">
        <f aca="false">IF(A2417="","",IF(AND(A2417&gt;=Debut,A2417&lt;Fin),1,0))</f>
        <v/>
      </c>
      <c r="H2417" s="0" t="str">
        <f aca="false">IF(G2417=1,INT(ROUND((A2417-Debut)*86400,0)/600),"")</f>
        <v/>
      </c>
      <c r="I2417" s="0" t="str">
        <f aca="false">IF(G2417=1,INT(ROUND((A2417-Debut)*86400,0)/3600),"")</f>
        <v/>
      </c>
      <c r="J2417" s="0" t="str">
        <f aca="false">IF(OR(A2417="",B2417=""),"",ROUND((B2417-A2417)*86400,0))</f>
        <v/>
      </c>
      <c r="K2417" s="37" t="str">
        <f aca="false">IF(G2417=1,IF(COUNTIFS($C:$C,C2417,$G:$G,1,$A:$A,"&gt;="&amp;(A2417-FenetreInterm/86400),$A:$A,"&lt;="&amp;A2417)&gt;=NbInterm,1,0),"")</f>
        <v/>
      </c>
      <c r="L2417" s="37" t="str">
        <f aca="false">IF(G2417=1,IF(B2417="",0,IF(J2417&lt;SeuilFugitive,1,0)),"")</f>
        <v/>
      </c>
      <c r="M2417" s="37" t="str">
        <f aca="false">IF(G2417=1,IF(B2417="",IF((Fin-A2417)*24&gt;SeuilFigee,1,0),IF(J2417&gt;SeuilFigee*3600,1,0)),"")</f>
        <v/>
      </c>
      <c r="N2417" s="0" t="str">
        <f aca="false">IF(G2417=1,IF(COUNTIF(H$2:H2417,H2417)=1,COUNTIF($H:$H,H2417),""),"")</f>
        <v/>
      </c>
      <c r="O2417" s="0" t="str">
        <f aca="false">IF(G2417=1,IF(COUNTIF(I$2:I2417,I2417)=1,COUNTIF($I:$I,I2417),""),"")</f>
        <v/>
      </c>
      <c r="P2417" s="38" t="str">
        <f aca="false">IF(G2417=1,IF(COUNTIFS(C$2:C2417,C2417,G$2:G2417,1)=1,COUNTIFS($C:$C,C2417,$G:$G,1)+ROW()/10000000,""),"")</f>
        <v/>
      </c>
      <c r="Q2417" s="0" t="str">
        <f aca="false">IF(K2417=1,IF(COUNTIFS(C$2:C2417,C2417,K$2:K2417,1)=1,1,0),"")</f>
        <v/>
      </c>
      <c r="R2417" s="0" t="str">
        <f aca="false">IF(M2417=1,IF(COUNTIFS(C$2:C2417,C2417,M$2:M2417,1)=1,1,0),"")</f>
        <v/>
      </c>
      <c r="S2417" s="0" t="str">
        <f aca="false">IF(L2417=1,IF(COUNTIFS(C$2:C2417,C2417,L$2:L2417,1)=1,1,0),"")</f>
        <v/>
      </c>
      <c r="T2417" s="38" t="str">
        <f aca="false">IF(N2417="","",N2417+ROW()/10000000)</f>
        <v/>
      </c>
      <c r="U2417" s="0" t="str">
        <f aca="false">IF(G2417=1,IF(B2417="",1,0),"")</f>
        <v/>
      </c>
    </row>
    <row r="2418" customFormat="false" ht="15" hidden="false" customHeight="false" outlineLevel="0" collapsed="false">
      <c r="A2418" s="35"/>
      <c r="B2418" s="35"/>
      <c r="G2418" s="0" t="str">
        <f aca="false">IF(A2418="","",IF(AND(A2418&gt;=Debut,A2418&lt;Fin),1,0))</f>
        <v/>
      </c>
      <c r="H2418" s="0" t="str">
        <f aca="false">IF(G2418=1,INT(ROUND((A2418-Debut)*86400,0)/600),"")</f>
        <v/>
      </c>
      <c r="I2418" s="0" t="str">
        <f aca="false">IF(G2418=1,INT(ROUND((A2418-Debut)*86400,0)/3600),"")</f>
        <v/>
      </c>
      <c r="J2418" s="0" t="str">
        <f aca="false">IF(OR(A2418="",B2418=""),"",ROUND((B2418-A2418)*86400,0))</f>
        <v/>
      </c>
      <c r="K2418" s="37" t="str">
        <f aca="false">IF(G2418=1,IF(COUNTIFS($C:$C,C2418,$G:$G,1,$A:$A,"&gt;="&amp;(A2418-FenetreInterm/86400),$A:$A,"&lt;="&amp;A2418)&gt;=NbInterm,1,0),"")</f>
        <v/>
      </c>
      <c r="L2418" s="37" t="str">
        <f aca="false">IF(G2418=1,IF(B2418="",0,IF(J2418&lt;SeuilFugitive,1,0)),"")</f>
        <v/>
      </c>
      <c r="M2418" s="37" t="str">
        <f aca="false">IF(G2418=1,IF(B2418="",IF((Fin-A2418)*24&gt;SeuilFigee,1,0),IF(J2418&gt;SeuilFigee*3600,1,0)),"")</f>
        <v/>
      </c>
      <c r="N2418" s="0" t="str">
        <f aca="false">IF(G2418=1,IF(COUNTIF(H$2:H2418,H2418)=1,COUNTIF($H:$H,H2418),""),"")</f>
        <v/>
      </c>
      <c r="O2418" s="0" t="str">
        <f aca="false">IF(G2418=1,IF(COUNTIF(I$2:I2418,I2418)=1,COUNTIF($I:$I,I2418),""),"")</f>
        <v/>
      </c>
      <c r="P2418" s="38" t="str">
        <f aca="false">IF(G2418=1,IF(COUNTIFS(C$2:C2418,C2418,G$2:G2418,1)=1,COUNTIFS($C:$C,C2418,$G:$G,1)+ROW()/10000000,""),"")</f>
        <v/>
      </c>
      <c r="Q2418" s="0" t="str">
        <f aca="false">IF(K2418=1,IF(COUNTIFS(C$2:C2418,C2418,K$2:K2418,1)=1,1,0),"")</f>
        <v/>
      </c>
      <c r="R2418" s="0" t="str">
        <f aca="false">IF(M2418=1,IF(COUNTIFS(C$2:C2418,C2418,M$2:M2418,1)=1,1,0),"")</f>
        <v/>
      </c>
      <c r="S2418" s="0" t="str">
        <f aca="false">IF(L2418=1,IF(COUNTIFS(C$2:C2418,C2418,L$2:L2418,1)=1,1,0),"")</f>
        <v/>
      </c>
      <c r="T2418" s="38" t="str">
        <f aca="false">IF(N2418="","",N2418+ROW()/10000000)</f>
        <v/>
      </c>
      <c r="U2418" s="0" t="str">
        <f aca="false">IF(G2418=1,IF(B2418="",1,0),"")</f>
        <v/>
      </c>
    </row>
    <row r="2419" customFormat="false" ht="15" hidden="false" customHeight="false" outlineLevel="0" collapsed="false">
      <c r="A2419" s="35"/>
      <c r="B2419" s="35"/>
      <c r="G2419" s="0" t="str">
        <f aca="false">IF(A2419="","",IF(AND(A2419&gt;=Debut,A2419&lt;Fin),1,0))</f>
        <v/>
      </c>
      <c r="H2419" s="0" t="str">
        <f aca="false">IF(G2419=1,INT(ROUND((A2419-Debut)*86400,0)/600),"")</f>
        <v/>
      </c>
      <c r="I2419" s="0" t="str">
        <f aca="false">IF(G2419=1,INT(ROUND((A2419-Debut)*86400,0)/3600),"")</f>
        <v/>
      </c>
      <c r="J2419" s="0" t="str">
        <f aca="false">IF(OR(A2419="",B2419=""),"",ROUND((B2419-A2419)*86400,0))</f>
        <v/>
      </c>
      <c r="K2419" s="37" t="str">
        <f aca="false">IF(G2419=1,IF(COUNTIFS($C:$C,C2419,$G:$G,1,$A:$A,"&gt;="&amp;(A2419-FenetreInterm/86400),$A:$A,"&lt;="&amp;A2419)&gt;=NbInterm,1,0),"")</f>
        <v/>
      </c>
      <c r="L2419" s="37" t="str">
        <f aca="false">IF(G2419=1,IF(B2419="",0,IF(J2419&lt;SeuilFugitive,1,0)),"")</f>
        <v/>
      </c>
      <c r="M2419" s="37" t="str">
        <f aca="false">IF(G2419=1,IF(B2419="",IF((Fin-A2419)*24&gt;SeuilFigee,1,0),IF(J2419&gt;SeuilFigee*3600,1,0)),"")</f>
        <v/>
      </c>
      <c r="N2419" s="0" t="str">
        <f aca="false">IF(G2419=1,IF(COUNTIF(H$2:H2419,H2419)=1,COUNTIF($H:$H,H2419),""),"")</f>
        <v/>
      </c>
      <c r="O2419" s="0" t="str">
        <f aca="false">IF(G2419=1,IF(COUNTIF(I$2:I2419,I2419)=1,COUNTIF($I:$I,I2419),""),"")</f>
        <v/>
      </c>
      <c r="P2419" s="38" t="str">
        <f aca="false">IF(G2419=1,IF(COUNTIFS(C$2:C2419,C2419,G$2:G2419,1)=1,COUNTIFS($C:$C,C2419,$G:$G,1)+ROW()/10000000,""),"")</f>
        <v/>
      </c>
      <c r="Q2419" s="0" t="str">
        <f aca="false">IF(K2419=1,IF(COUNTIFS(C$2:C2419,C2419,K$2:K2419,1)=1,1,0),"")</f>
        <v/>
      </c>
      <c r="R2419" s="0" t="str">
        <f aca="false">IF(M2419=1,IF(COUNTIFS(C$2:C2419,C2419,M$2:M2419,1)=1,1,0),"")</f>
        <v/>
      </c>
      <c r="S2419" s="0" t="str">
        <f aca="false">IF(L2419=1,IF(COUNTIFS(C$2:C2419,C2419,L$2:L2419,1)=1,1,0),"")</f>
        <v/>
      </c>
      <c r="T2419" s="38" t="str">
        <f aca="false">IF(N2419="","",N2419+ROW()/10000000)</f>
        <v/>
      </c>
      <c r="U2419" s="0" t="str">
        <f aca="false">IF(G2419=1,IF(B2419="",1,0),"")</f>
        <v/>
      </c>
    </row>
    <row r="2420" customFormat="false" ht="15" hidden="false" customHeight="false" outlineLevel="0" collapsed="false">
      <c r="A2420" s="35"/>
      <c r="B2420" s="35"/>
      <c r="G2420" s="0" t="str">
        <f aca="false">IF(A2420="","",IF(AND(A2420&gt;=Debut,A2420&lt;Fin),1,0))</f>
        <v/>
      </c>
      <c r="H2420" s="0" t="str">
        <f aca="false">IF(G2420=1,INT(ROUND((A2420-Debut)*86400,0)/600),"")</f>
        <v/>
      </c>
      <c r="I2420" s="0" t="str">
        <f aca="false">IF(G2420=1,INT(ROUND((A2420-Debut)*86400,0)/3600),"")</f>
        <v/>
      </c>
      <c r="J2420" s="0" t="str">
        <f aca="false">IF(OR(A2420="",B2420=""),"",ROUND((B2420-A2420)*86400,0))</f>
        <v/>
      </c>
      <c r="K2420" s="37" t="str">
        <f aca="false">IF(G2420=1,IF(COUNTIFS($C:$C,C2420,$G:$G,1,$A:$A,"&gt;="&amp;(A2420-FenetreInterm/86400),$A:$A,"&lt;="&amp;A2420)&gt;=NbInterm,1,0),"")</f>
        <v/>
      </c>
      <c r="L2420" s="37" t="str">
        <f aca="false">IF(G2420=1,IF(B2420="",0,IF(J2420&lt;SeuilFugitive,1,0)),"")</f>
        <v/>
      </c>
      <c r="M2420" s="37" t="str">
        <f aca="false">IF(G2420=1,IF(B2420="",IF((Fin-A2420)*24&gt;SeuilFigee,1,0),IF(J2420&gt;SeuilFigee*3600,1,0)),"")</f>
        <v/>
      </c>
      <c r="N2420" s="0" t="str">
        <f aca="false">IF(G2420=1,IF(COUNTIF(H$2:H2420,H2420)=1,COUNTIF($H:$H,H2420),""),"")</f>
        <v/>
      </c>
      <c r="O2420" s="0" t="str">
        <f aca="false">IF(G2420=1,IF(COUNTIF(I$2:I2420,I2420)=1,COUNTIF($I:$I,I2420),""),"")</f>
        <v/>
      </c>
      <c r="P2420" s="38" t="str">
        <f aca="false">IF(G2420=1,IF(COUNTIFS(C$2:C2420,C2420,G$2:G2420,1)=1,COUNTIFS($C:$C,C2420,$G:$G,1)+ROW()/10000000,""),"")</f>
        <v/>
      </c>
      <c r="Q2420" s="0" t="str">
        <f aca="false">IF(K2420=1,IF(COUNTIFS(C$2:C2420,C2420,K$2:K2420,1)=1,1,0),"")</f>
        <v/>
      </c>
      <c r="R2420" s="0" t="str">
        <f aca="false">IF(M2420=1,IF(COUNTIFS(C$2:C2420,C2420,M$2:M2420,1)=1,1,0),"")</f>
        <v/>
      </c>
      <c r="S2420" s="0" t="str">
        <f aca="false">IF(L2420=1,IF(COUNTIFS(C$2:C2420,C2420,L$2:L2420,1)=1,1,0),"")</f>
        <v/>
      </c>
      <c r="T2420" s="38" t="str">
        <f aca="false">IF(N2420="","",N2420+ROW()/10000000)</f>
        <v/>
      </c>
      <c r="U2420" s="0" t="str">
        <f aca="false">IF(G2420=1,IF(B2420="",1,0),"")</f>
        <v/>
      </c>
    </row>
    <row r="2421" customFormat="false" ht="15" hidden="false" customHeight="false" outlineLevel="0" collapsed="false">
      <c r="A2421" s="35"/>
      <c r="B2421" s="35"/>
      <c r="G2421" s="0" t="str">
        <f aca="false">IF(A2421="","",IF(AND(A2421&gt;=Debut,A2421&lt;Fin),1,0))</f>
        <v/>
      </c>
      <c r="H2421" s="0" t="str">
        <f aca="false">IF(G2421=1,INT(ROUND((A2421-Debut)*86400,0)/600),"")</f>
        <v/>
      </c>
      <c r="I2421" s="0" t="str">
        <f aca="false">IF(G2421=1,INT(ROUND((A2421-Debut)*86400,0)/3600),"")</f>
        <v/>
      </c>
      <c r="J2421" s="0" t="str">
        <f aca="false">IF(OR(A2421="",B2421=""),"",ROUND((B2421-A2421)*86400,0))</f>
        <v/>
      </c>
      <c r="K2421" s="37" t="str">
        <f aca="false">IF(G2421=1,IF(COUNTIFS($C:$C,C2421,$G:$G,1,$A:$A,"&gt;="&amp;(A2421-FenetreInterm/86400),$A:$A,"&lt;="&amp;A2421)&gt;=NbInterm,1,0),"")</f>
        <v/>
      </c>
      <c r="L2421" s="37" t="str">
        <f aca="false">IF(G2421=1,IF(B2421="",0,IF(J2421&lt;SeuilFugitive,1,0)),"")</f>
        <v/>
      </c>
      <c r="M2421" s="37" t="str">
        <f aca="false">IF(G2421=1,IF(B2421="",IF((Fin-A2421)*24&gt;SeuilFigee,1,0),IF(J2421&gt;SeuilFigee*3600,1,0)),"")</f>
        <v/>
      </c>
      <c r="N2421" s="0" t="str">
        <f aca="false">IF(G2421=1,IF(COUNTIF(H$2:H2421,H2421)=1,COUNTIF($H:$H,H2421),""),"")</f>
        <v/>
      </c>
      <c r="O2421" s="0" t="str">
        <f aca="false">IF(G2421=1,IF(COUNTIF(I$2:I2421,I2421)=1,COUNTIF($I:$I,I2421),""),"")</f>
        <v/>
      </c>
      <c r="P2421" s="38" t="str">
        <f aca="false">IF(G2421=1,IF(COUNTIFS(C$2:C2421,C2421,G$2:G2421,1)=1,COUNTIFS($C:$C,C2421,$G:$G,1)+ROW()/10000000,""),"")</f>
        <v/>
      </c>
      <c r="Q2421" s="0" t="str">
        <f aca="false">IF(K2421=1,IF(COUNTIFS(C$2:C2421,C2421,K$2:K2421,1)=1,1,0),"")</f>
        <v/>
      </c>
      <c r="R2421" s="0" t="str">
        <f aca="false">IF(M2421=1,IF(COUNTIFS(C$2:C2421,C2421,M$2:M2421,1)=1,1,0),"")</f>
        <v/>
      </c>
      <c r="S2421" s="0" t="str">
        <f aca="false">IF(L2421=1,IF(COUNTIFS(C$2:C2421,C2421,L$2:L2421,1)=1,1,0),"")</f>
        <v/>
      </c>
      <c r="T2421" s="38" t="str">
        <f aca="false">IF(N2421="","",N2421+ROW()/10000000)</f>
        <v/>
      </c>
      <c r="U2421" s="0" t="str">
        <f aca="false">IF(G2421=1,IF(B2421="",1,0),"")</f>
        <v/>
      </c>
    </row>
    <row r="2422" customFormat="false" ht="15" hidden="false" customHeight="false" outlineLevel="0" collapsed="false">
      <c r="A2422" s="35"/>
      <c r="B2422" s="35"/>
      <c r="G2422" s="0" t="str">
        <f aca="false">IF(A2422="","",IF(AND(A2422&gt;=Debut,A2422&lt;Fin),1,0))</f>
        <v/>
      </c>
      <c r="H2422" s="0" t="str">
        <f aca="false">IF(G2422=1,INT(ROUND((A2422-Debut)*86400,0)/600),"")</f>
        <v/>
      </c>
      <c r="I2422" s="0" t="str">
        <f aca="false">IF(G2422=1,INT(ROUND((A2422-Debut)*86400,0)/3600),"")</f>
        <v/>
      </c>
      <c r="J2422" s="0" t="str">
        <f aca="false">IF(OR(A2422="",B2422=""),"",ROUND((B2422-A2422)*86400,0))</f>
        <v/>
      </c>
      <c r="K2422" s="37" t="str">
        <f aca="false">IF(G2422=1,IF(COUNTIFS($C:$C,C2422,$G:$G,1,$A:$A,"&gt;="&amp;(A2422-FenetreInterm/86400),$A:$A,"&lt;="&amp;A2422)&gt;=NbInterm,1,0),"")</f>
        <v/>
      </c>
      <c r="L2422" s="37" t="str">
        <f aca="false">IF(G2422=1,IF(B2422="",0,IF(J2422&lt;SeuilFugitive,1,0)),"")</f>
        <v/>
      </c>
      <c r="M2422" s="37" t="str">
        <f aca="false">IF(G2422=1,IF(B2422="",IF((Fin-A2422)*24&gt;SeuilFigee,1,0),IF(J2422&gt;SeuilFigee*3600,1,0)),"")</f>
        <v/>
      </c>
      <c r="N2422" s="0" t="str">
        <f aca="false">IF(G2422=1,IF(COUNTIF(H$2:H2422,H2422)=1,COUNTIF($H:$H,H2422),""),"")</f>
        <v/>
      </c>
      <c r="O2422" s="0" t="str">
        <f aca="false">IF(G2422=1,IF(COUNTIF(I$2:I2422,I2422)=1,COUNTIF($I:$I,I2422),""),"")</f>
        <v/>
      </c>
      <c r="P2422" s="38" t="str">
        <f aca="false">IF(G2422=1,IF(COUNTIFS(C$2:C2422,C2422,G$2:G2422,1)=1,COUNTIFS($C:$C,C2422,$G:$G,1)+ROW()/10000000,""),"")</f>
        <v/>
      </c>
      <c r="Q2422" s="0" t="str">
        <f aca="false">IF(K2422=1,IF(COUNTIFS(C$2:C2422,C2422,K$2:K2422,1)=1,1,0),"")</f>
        <v/>
      </c>
      <c r="R2422" s="0" t="str">
        <f aca="false">IF(M2422=1,IF(COUNTIFS(C$2:C2422,C2422,M$2:M2422,1)=1,1,0),"")</f>
        <v/>
      </c>
      <c r="S2422" s="0" t="str">
        <f aca="false">IF(L2422=1,IF(COUNTIFS(C$2:C2422,C2422,L$2:L2422,1)=1,1,0),"")</f>
        <v/>
      </c>
      <c r="T2422" s="38" t="str">
        <f aca="false">IF(N2422="","",N2422+ROW()/10000000)</f>
        <v/>
      </c>
      <c r="U2422" s="0" t="str">
        <f aca="false">IF(G2422=1,IF(B2422="",1,0),"")</f>
        <v/>
      </c>
    </row>
    <row r="2423" customFormat="false" ht="15" hidden="false" customHeight="false" outlineLevel="0" collapsed="false">
      <c r="A2423" s="35"/>
      <c r="B2423" s="35"/>
      <c r="G2423" s="0" t="str">
        <f aca="false">IF(A2423="","",IF(AND(A2423&gt;=Debut,A2423&lt;Fin),1,0))</f>
        <v/>
      </c>
      <c r="H2423" s="0" t="str">
        <f aca="false">IF(G2423=1,INT(ROUND((A2423-Debut)*86400,0)/600),"")</f>
        <v/>
      </c>
      <c r="I2423" s="0" t="str">
        <f aca="false">IF(G2423=1,INT(ROUND((A2423-Debut)*86400,0)/3600),"")</f>
        <v/>
      </c>
      <c r="J2423" s="0" t="str">
        <f aca="false">IF(OR(A2423="",B2423=""),"",ROUND((B2423-A2423)*86400,0))</f>
        <v/>
      </c>
      <c r="K2423" s="37" t="str">
        <f aca="false">IF(G2423=1,IF(COUNTIFS($C:$C,C2423,$G:$G,1,$A:$A,"&gt;="&amp;(A2423-FenetreInterm/86400),$A:$A,"&lt;="&amp;A2423)&gt;=NbInterm,1,0),"")</f>
        <v/>
      </c>
      <c r="L2423" s="37" t="str">
        <f aca="false">IF(G2423=1,IF(B2423="",0,IF(J2423&lt;SeuilFugitive,1,0)),"")</f>
        <v/>
      </c>
      <c r="M2423" s="37" t="str">
        <f aca="false">IF(G2423=1,IF(B2423="",IF((Fin-A2423)*24&gt;SeuilFigee,1,0),IF(J2423&gt;SeuilFigee*3600,1,0)),"")</f>
        <v/>
      </c>
      <c r="N2423" s="0" t="str">
        <f aca="false">IF(G2423=1,IF(COUNTIF(H$2:H2423,H2423)=1,COUNTIF($H:$H,H2423),""),"")</f>
        <v/>
      </c>
      <c r="O2423" s="0" t="str">
        <f aca="false">IF(G2423=1,IF(COUNTIF(I$2:I2423,I2423)=1,COUNTIF($I:$I,I2423),""),"")</f>
        <v/>
      </c>
      <c r="P2423" s="38" t="str">
        <f aca="false">IF(G2423=1,IF(COUNTIFS(C$2:C2423,C2423,G$2:G2423,1)=1,COUNTIFS($C:$C,C2423,$G:$G,1)+ROW()/10000000,""),"")</f>
        <v/>
      </c>
      <c r="Q2423" s="0" t="str">
        <f aca="false">IF(K2423=1,IF(COUNTIFS(C$2:C2423,C2423,K$2:K2423,1)=1,1,0),"")</f>
        <v/>
      </c>
      <c r="R2423" s="0" t="str">
        <f aca="false">IF(M2423=1,IF(COUNTIFS(C$2:C2423,C2423,M$2:M2423,1)=1,1,0),"")</f>
        <v/>
      </c>
      <c r="S2423" s="0" t="str">
        <f aca="false">IF(L2423=1,IF(COUNTIFS(C$2:C2423,C2423,L$2:L2423,1)=1,1,0),"")</f>
        <v/>
      </c>
      <c r="T2423" s="38" t="str">
        <f aca="false">IF(N2423="","",N2423+ROW()/10000000)</f>
        <v/>
      </c>
      <c r="U2423" s="0" t="str">
        <f aca="false">IF(G2423=1,IF(B2423="",1,0),"")</f>
        <v/>
      </c>
    </row>
    <row r="2424" customFormat="false" ht="15" hidden="false" customHeight="false" outlineLevel="0" collapsed="false">
      <c r="A2424" s="35"/>
      <c r="B2424" s="35"/>
      <c r="G2424" s="0" t="str">
        <f aca="false">IF(A2424="","",IF(AND(A2424&gt;=Debut,A2424&lt;Fin),1,0))</f>
        <v/>
      </c>
      <c r="H2424" s="0" t="str">
        <f aca="false">IF(G2424=1,INT(ROUND((A2424-Debut)*86400,0)/600),"")</f>
        <v/>
      </c>
      <c r="I2424" s="0" t="str">
        <f aca="false">IF(G2424=1,INT(ROUND((A2424-Debut)*86400,0)/3600),"")</f>
        <v/>
      </c>
      <c r="J2424" s="0" t="str">
        <f aca="false">IF(OR(A2424="",B2424=""),"",ROUND((B2424-A2424)*86400,0))</f>
        <v/>
      </c>
      <c r="K2424" s="37" t="str">
        <f aca="false">IF(G2424=1,IF(COUNTIFS($C:$C,C2424,$G:$G,1,$A:$A,"&gt;="&amp;(A2424-FenetreInterm/86400),$A:$A,"&lt;="&amp;A2424)&gt;=NbInterm,1,0),"")</f>
        <v/>
      </c>
      <c r="L2424" s="37" t="str">
        <f aca="false">IF(G2424=1,IF(B2424="",0,IF(J2424&lt;SeuilFugitive,1,0)),"")</f>
        <v/>
      </c>
      <c r="M2424" s="37" t="str">
        <f aca="false">IF(G2424=1,IF(B2424="",IF((Fin-A2424)*24&gt;SeuilFigee,1,0),IF(J2424&gt;SeuilFigee*3600,1,0)),"")</f>
        <v/>
      </c>
      <c r="N2424" s="0" t="str">
        <f aca="false">IF(G2424=1,IF(COUNTIF(H$2:H2424,H2424)=1,COUNTIF($H:$H,H2424),""),"")</f>
        <v/>
      </c>
      <c r="O2424" s="0" t="str">
        <f aca="false">IF(G2424=1,IF(COUNTIF(I$2:I2424,I2424)=1,COUNTIF($I:$I,I2424),""),"")</f>
        <v/>
      </c>
      <c r="P2424" s="38" t="str">
        <f aca="false">IF(G2424=1,IF(COUNTIFS(C$2:C2424,C2424,G$2:G2424,1)=1,COUNTIFS($C:$C,C2424,$G:$G,1)+ROW()/10000000,""),"")</f>
        <v/>
      </c>
      <c r="Q2424" s="0" t="str">
        <f aca="false">IF(K2424=1,IF(COUNTIFS(C$2:C2424,C2424,K$2:K2424,1)=1,1,0),"")</f>
        <v/>
      </c>
      <c r="R2424" s="0" t="str">
        <f aca="false">IF(M2424=1,IF(COUNTIFS(C$2:C2424,C2424,M$2:M2424,1)=1,1,0),"")</f>
        <v/>
      </c>
      <c r="S2424" s="0" t="str">
        <f aca="false">IF(L2424=1,IF(COUNTIFS(C$2:C2424,C2424,L$2:L2424,1)=1,1,0),"")</f>
        <v/>
      </c>
      <c r="T2424" s="38" t="str">
        <f aca="false">IF(N2424="","",N2424+ROW()/10000000)</f>
        <v/>
      </c>
      <c r="U2424" s="0" t="str">
        <f aca="false">IF(G2424=1,IF(B2424="",1,0),"")</f>
        <v/>
      </c>
    </row>
    <row r="2425" customFormat="false" ht="15" hidden="false" customHeight="false" outlineLevel="0" collapsed="false">
      <c r="A2425" s="35"/>
      <c r="B2425" s="35"/>
      <c r="G2425" s="0" t="str">
        <f aca="false">IF(A2425="","",IF(AND(A2425&gt;=Debut,A2425&lt;Fin),1,0))</f>
        <v/>
      </c>
      <c r="H2425" s="0" t="str">
        <f aca="false">IF(G2425=1,INT(ROUND((A2425-Debut)*86400,0)/600),"")</f>
        <v/>
      </c>
      <c r="I2425" s="0" t="str">
        <f aca="false">IF(G2425=1,INT(ROUND((A2425-Debut)*86400,0)/3600),"")</f>
        <v/>
      </c>
      <c r="J2425" s="0" t="str">
        <f aca="false">IF(OR(A2425="",B2425=""),"",ROUND((B2425-A2425)*86400,0))</f>
        <v/>
      </c>
      <c r="K2425" s="37" t="str">
        <f aca="false">IF(G2425=1,IF(COUNTIFS($C:$C,C2425,$G:$G,1,$A:$A,"&gt;="&amp;(A2425-FenetreInterm/86400),$A:$A,"&lt;="&amp;A2425)&gt;=NbInterm,1,0),"")</f>
        <v/>
      </c>
      <c r="L2425" s="37" t="str">
        <f aca="false">IF(G2425=1,IF(B2425="",0,IF(J2425&lt;SeuilFugitive,1,0)),"")</f>
        <v/>
      </c>
      <c r="M2425" s="37" t="str">
        <f aca="false">IF(G2425=1,IF(B2425="",IF((Fin-A2425)*24&gt;SeuilFigee,1,0),IF(J2425&gt;SeuilFigee*3600,1,0)),"")</f>
        <v/>
      </c>
      <c r="N2425" s="0" t="str">
        <f aca="false">IF(G2425=1,IF(COUNTIF(H$2:H2425,H2425)=1,COUNTIF($H:$H,H2425),""),"")</f>
        <v/>
      </c>
      <c r="O2425" s="0" t="str">
        <f aca="false">IF(G2425=1,IF(COUNTIF(I$2:I2425,I2425)=1,COUNTIF($I:$I,I2425),""),"")</f>
        <v/>
      </c>
      <c r="P2425" s="38" t="str">
        <f aca="false">IF(G2425=1,IF(COUNTIFS(C$2:C2425,C2425,G$2:G2425,1)=1,COUNTIFS($C:$C,C2425,$G:$G,1)+ROW()/10000000,""),"")</f>
        <v/>
      </c>
      <c r="Q2425" s="0" t="str">
        <f aca="false">IF(K2425=1,IF(COUNTIFS(C$2:C2425,C2425,K$2:K2425,1)=1,1,0),"")</f>
        <v/>
      </c>
      <c r="R2425" s="0" t="str">
        <f aca="false">IF(M2425=1,IF(COUNTIFS(C$2:C2425,C2425,M$2:M2425,1)=1,1,0),"")</f>
        <v/>
      </c>
      <c r="S2425" s="0" t="str">
        <f aca="false">IF(L2425=1,IF(COUNTIFS(C$2:C2425,C2425,L$2:L2425,1)=1,1,0),"")</f>
        <v/>
      </c>
      <c r="T2425" s="38" t="str">
        <f aca="false">IF(N2425="","",N2425+ROW()/10000000)</f>
        <v/>
      </c>
      <c r="U2425" s="0" t="str">
        <f aca="false">IF(G2425=1,IF(B2425="",1,0),"")</f>
        <v/>
      </c>
    </row>
    <row r="2426" customFormat="false" ht="15" hidden="false" customHeight="false" outlineLevel="0" collapsed="false">
      <c r="A2426" s="35"/>
      <c r="B2426" s="35"/>
      <c r="G2426" s="0" t="str">
        <f aca="false">IF(A2426="","",IF(AND(A2426&gt;=Debut,A2426&lt;Fin),1,0))</f>
        <v/>
      </c>
      <c r="H2426" s="0" t="str">
        <f aca="false">IF(G2426=1,INT(ROUND((A2426-Debut)*86400,0)/600),"")</f>
        <v/>
      </c>
      <c r="I2426" s="0" t="str">
        <f aca="false">IF(G2426=1,INT(ROUND((A2426-Debut)*86400,0)/3600),"")</f>
        <v/>
      </c>
      <c r="J2426" s="0" t="str">
        <f aca="false">IF(OR(A2426="",B2426=""),"",ROUND((B2426-A2426)*86400,0))</f>
        <v/>
      </c>
      <c r="K2426" s="37" t="str">
        <f aca="false">IF(G2426=1,IF(COUNTIFS($C:$C,C2426,$G:$G,1,$A:$A,"&gt;="&amp;(A2426-FenetreInterm/86400),$A:$A,"&lt;="&amp;A2426)&gt;=NbInterm,1,0),"")</f>
        <v/>
      </c>
      <c r="L2426" s="37" t="str">
        <f aca="false">IF(G2426=1,IF(B2426="",0,IF(J2426&lt;SeuilFugitive,1,0)),"")</f>
        <v/>
      </c>
      <c r="M2426" s="37" t="str">
        <f aca="false">IF(G2426=1,IF(B2426="",IF((Fin-A2426)*24&gt;SeuilFigee,1,0),IF(J2426&gt;SeuilFigee*3600,1,0)),"")</f>
        <v/>
      </c>
      <c r="N2426" s="0" t="str">
        <f aca="false">IF(G2426=1,IF(COUNTIF(H$2:H2426,H2426)=1,COUNTIF($H:$H,H2426),""),"")</f>
        <v/>
      </c>
      <c r="O2426" s="0" t="str">
        <f aca="false">IF(G2426=1,IF(COUNTIF(I$2:I2426,I2426)=1,COUNTIF($I:$I,I2426),""),"")</f>
        <v/>
      </c>
      <c r="P2426" s="38" t="str">
        <f aca="false">IF(G2426=1,IF(COUNTIFS(C$2:C2426,C2426,G$2:G2426,1)=1,COUNTIFS($C:$C,C2426,$G:$G,1)+ROW()/10000000,""),"")</f>
        <v/>
      </c>
      <c r="Q2426" s="0" t="str">
        <f aca="false">IF(K2426=1,IF(COUNTIFS(C$2:C2426,C2426,K$2:K2426,1)=1,1,0),"")</f>
        <v/>
      </c>
      <c r="R2426" s="0" t="str">
        <f aca="false">IF(M2426=1,IF(COUNTIFS(C$2:C2426,C2426,M$2:M2426,1)=1,1,0),"")</f>
        <v/>
      </c>
      <c r="S2426" s="0" t="str">
        <f aca="false">IF(L2426=1,IF(COUNTIFS(C$2:C2426,C2426,L$2:L2426,1)=1,1,0),"")</f>
        <v/>
      </c>
      <c r="T2426" s="38" t="str">
        <f aca="false">IF(N2426="","",N2426+ROW()/10000000)</f>
        <v/>
      </c>
      <c r="U2426" s="0" t="str">
        <f aca="false">IF(G2426=1,IF(B2426="",1,0),"")</f>
        <v/>
      </c>
    </row>
    <row r="2427" customFormat="false" ht="15" hidden="false" customHeight="false" outlineLevel="0" collapsed="false">
      <c r="A2427" s="35"/>
      <c r="B2427" s="35"/>
      <c r="G2427" s="0" t="str">
        <f aca="false">IF(A2427="","",IF(AND(A2427&gt;=Debut,A2427&lt;Fin),1,0))</f>
        <v/>
      </c>
      <c r="H2427" s="0" t="str">
        <f aca="false">IF(G2427=1,INT(ROUND((A2427-Debut)*86400,0)/600),"")</f>
        <v/>
      </c>
      <c r="I2427" s="0" t="str">
        <f aca="false">IF(G2427=1,INT(ROUND((A2427-Debut)*86400,0)/3600),"")</f>
        <v/>
      </c>
      <c r="J2427" s="0" t="str">
        <f aca="false">IF(OR(A2427="",B2427=""),"",ROUND((B2427-A2427)*86400,0))</f>
        <v/>
      </c>
      <c r="K2427" s="37" t="str">
        <f aca="false">IF(G2427=1,IF(COUNTIFS($C:$C,C2427,$G:$G,1,$A:$A,"&gt;="&amp;(A2427-FenetreInterm/86400),$A:$A,"&lt;="&amp;A2427)&gt;=NbInterm,1,0),"")</f>
        <v/>
      </c>
      <c r="L2427" s="37" t="str">
        <f aca="false">IF(G2427=1,IF(B2427="",0,IF(J2427&lt;SeuilFugitive,1,0)),"")</f>
        <v/>
      </c>
      <c r="M2427" s="37" t="str">
        <f aca="false">IF(G2427=1,IF(B2427="",IF((Fin-A2427)*24&gt;SeuilFigee,1,0),IF(J2427&gt;SeuilFigee*3600,1,0)),"")</f>
        <v/>
      </c>
      <c r="N2427" s="0" t="str">
        <f aca="false">IF(G2427=1,IF(COUNTIF(H$2:H2427,H2427)=1,COUNTIF($H:$H,H2427),""),"")</f>
        <v/>
      </c>
      <c r="O2427" s="0" t="str">
        <f aca="false">IF(G2427=1,IF(COUNTIF(I$2:I2427,I2427)=1,COUNTIF($I:$I,I2427),""),"")</f>
        <v/>
      </c>
      <c r="P2427" s="38" t="str">
        <f aca="false">IF(G2427=1,IF(COUNTIFS(C$2:C2427,C2427,G$2:G2427,1)=1,COUNTIFS($C:$C,C2427,$G:$G,1)+ROW()/10000000,""),"")</f>
        <v/>
      </c>
      <c r="Q2427" s="0" t="str">
        <f aca="false">IF(K2427=1,IF(COUNTIFS(C$2:C2427,C2427,K$2:K2427,1)=1,1,0),"")</f>
        <v/>
      </c>
      <c r="R2427" s="0" t="str">
        <f aca="false">IF(M2427=1,IF(COUNTIFS(C$2:C2427,C2427,M$2:M2427,1)=1,1,0),"")</f>
        <v/>
      </c>
      <c r="S2427" s="0" t="str">
        <f aca="false">IF(L2427=1,IF(COUNTIFS(C$2:C2427,C2427,L$2:L2427,1)=1,1,0),"")</f>
        <v/>
      </c>
      <c r="T2427" s="38" t="str">
        <f aca="false">IF(N2427="","",N2427+ROW()/10000000)</f>
        <v/>
      </c>
      <c r="U2427" s="0" t="str">
        <f aca="false">IF(G2427=1,IF(B2427="",1,0),"")</f>
        <v/>
      </c>
    </row>
    <row r="2428" customFormat="false" ht="15" hidden="false" customHeight="false" outlineLevel="0" collapsed="false">
      <c r="A2428" s="35"/>
      <c r="B2428" s="35"/>
      <c r="G2428" s="0" t="str">
        <f aca="false">IF(A2428="","",IF(AND(A2428&gt;=Debut,A2428&lt;Fin),1,0))</f>
        <v/>
      </c>
      <c r="H2428" s="0" t="str">
        <f aca="false">IF(G2428=1,INT(ROUND((A2428-Debut)*86400,0)/600),"")</f>
        <v/>
      </c>
      <c r="I2428" s="0" t="str">
        <f aca="false">IF(G2428=1,INT(ROUND((A2428-Debut)*86400,0)/3600),"")</f>
        <v/>
      </c>
      <c r="J2428" s="0" t="str">
        <f aca="false">IF(OR(A2428="",B2428=""),"",ROUND((B2428-A2428)*86400,0))</f>
        <v/>
      </c>
      <c r="K2428" s="37" t="str">
        <f aca="false">IF(G2428=1,IF(COUNTIFS($C:$C,C2428,$G:$G,1,$A:$A,"&gt;="&amp;(A2428-FenetreInterm/86400),$A:$A,"&lt;="&amp;A2428)&gt;=NbInterm,1,0),"")</f>
        <v/>
      </c>
      <c r="L2428" s="37" t="str">
        <f aca="false">IF(G2428=1,IF(B2428="",0,IF(J2428&lt;SeuilFugitive,1,0)),"")</f>
        <v/>
      </c>
      <c r="M2428" s="37" t="str">
        <f aca="false">IF(G2428=1,IF(B2428="",IF((Fin-A2428)*24&gt;SeuilFigee,1,0),IF(J2428&gt;SeuilFigee*3600,1,0)),"")</f>
        <v/>
      </c>
      <c r="N2428" s="0" t="str">
        <f aca="false">IF(G2428=1,IF(COUNTIF(H$2:H2428,H2428)=1,COUNTIF($H:$H,H2428),""),"")</f>
        <v/>
      </c>
      <c r="O2428" s="0" t="str">
        <f aca="false">IF(G2428=1,IF(COUNTIF(I$2:I2428,I2428)=1,COUNTIF($I:$I,I2428),""),"")</f>
        <v/>
      </c>
      <c r="P2428" s="38" t="str">
        <f aca="false">IF(G2428=1,IF(COUNTIFS(C$2:C2428,C2428,G$2:G2428,1)=1,COUNTIFS($C:$C,C2428,$G:$G,1)+ROW()/10000000,""),"")</f>
        <v/>
      </c>
      <c r="Q2428" s="0" t="str">
        <f aca="false">IF(K2428=1,IF(COUNTIFS(C$2:C2428,C2428,K$2:K2428,1)=1,1,0),"")</f>
        <v/>
      </c>
      <c r="R2428" s="0" t="str">
        <f aca="false">IF(M2428=1,IF(COUNTIFS(C$2:C2428,C2428,M$2:M2428,1)=1,1,0),"")</f>
        <v/>
      </c>
      <c r="S2428" s="0" t="str">
        <f aca="false">IF(L2428=1,IF(COUNTIFS(C$2:C2428,C2428,L$2:L2428,1)=1,1,0),"")</f>
        <v/>
      </c>
      <c r="T2428" s="38" t="str">
        <f aca="false">IF(N2428="","",N2428+ROW()/10000000)</f>
        <v/>
      </c>
      <c r="U2428" s="0" t="str">
        <f aca="false">IF(G2428=1,IF(B2428="",1,0),"")</f>
        <v/>
      </c>
    </row>
    <row r="2429" customFormat="false" ht="15" hidden="false" customHeight="false" outlineLevel="0" collapsed="false">
      <c r="A2429" s="35"/>
      <c r="B2429" s="35"/>
      <c r="G2429" s="0" t="str">
        <f aca="false">IF(A2429="","",IF(AND(A2429&gt;=Debut,A2429&lt;Fin),1,0))</f>
        <v/>
      </c>
      <c r="H2429" s="0" t="str">
        <f aca="false">IF(G2429=1,INT(ROUND((A2429-Debut)*86400,0)/600),"")</f>
        <v/>
      </c>
      <c r="I2429" s="0" t="str">
        <f aca="false">IF(G2429=1,INT(ROUND((A2429-Debut)*86400,0)/3600),"")</f>
        <v/>
      </c>
      <c r="J2429" s="0" t="str">
        <f aca="false">IF(OR(A2429="",B2429=""),"",ROUND((B2429-A2429)*86400,0))</f>
        <v/>
      </c>
      <c r="K2429" s="37" t="str">
        <f aca="false">IF(G2429=1,IF(COUNTIFS($C:$C,C2429,$G:$G,1,$A:$A,"&gt;="&amp;(A2429-FenetreInterm/86400),$A:$A,"&lt;="&amp;A2429)&gt;=NbInterm,1,0),"")</f>
        <v/>
      </c>
      <c r="L2429" s="37" t="str">
        <f aca="false">IF(G2429=1,IF(B2429="",0,IF(J2429&lt;SeuilFugitive,1,0)),"")</f>
        <v/>
      </c>
      <c r="M2429" s="37" t="str">
        <f aca="false">IF(G2429=1,IF(B2429="",IF((Fin-A2429)*24&gt;SeuilFigee,1,0),IF(J2429&gt;SeuilFigee*3600,1,0)),"")</f>
        <v/>
      </c>
      <c r="N2429" s="0" t="str">
        <f aca="false">IF(G2429=1,IF(COUNTIF(H$2:H2429,H2429)=1,COUNTIF($H:$H,H2429),""),"")</f>
        <v/>
      </c>
      <c r="O2429" s="0" t="str">
        <f aca="false">IF(G2429=1,IF(COUNTIF(I$2:I2429,I2429)=1,COUNTIF($I:$I,I2429),""),"")</f>
        <v/>
      </c>
      <c r="P2429" s="38" t="str">
        <f aca="false">IF(G2429=1,IF(COUNTIFS(C$2:C2429,C2429,G$2:G2429,1)=1,COUNTIFS($C:$C,C2429,$G:$G,1)+ROW()/10000000,""),"")</f>
        <v/>
      </c>
      <c r="Q2429" s="0" t="str">
        <f aca="false">IF(K2429=1,IF(COUNTIFS(C$2:C2429,C2429,K$2:K2429,1)=1,1,0),"")</f>
        <v/>
      </c>
      <c r="R2429" s="0" t="str">
        <f aca="false">IF(M2429=1,IF(COUNTIFS(C$2:C2429,C2429,M$2:M2429,1)=1,1,0),"")</f>
        <v/>
      </c>
      <c r="S2429" s="0" t="str">
        <f aca="false">IF(L2429=1,IF(COUNTIFS(C$2:C2429,C2429,L$2:L2429,1)=1,1,0),"")</f>
        <v/>
      </c>
      <c r="T2429" s="38" t="str">
        <f aca="false">IF(N2429="","",N2429+ROW()/10000000)</f>
        <v/>
      </c>
      <c r="U2429" s="0" t="str">
        <f aca="false">IF(G2429=1,IF(B2429="",1,0),"")</f>
        <v/>
      </c>
    </row>
    <row r="2430" customFormat="false" ht="15" hidden="false" customHeight="false" outlineLevel="0" collapsed="false">
      <c r="A2430" s="35"/>
      <c r="B2430" s="35"/>
      <c r="G2430" s="0" t="str">
        <f aca="false">IF(A2430="","",IF(AND(A2430&gt;=Debut,A2430&lt;Fin),1,0))</f>
        <v/>
      </c>
      <c r="H2430" s="0" t="str">
        <f aca="false">IF(G2430=1,INT(ROUND((A2430-Debut)*86400,0)/600),"")</f>
        <v/>
      </c>
      <c r="I2430" s="0" t="str">
        <f aca="false">IF(G2430=1,INT(ROUND((A2430-Debut)*86400,0)/3600),"")</f>
        <v/>
      </c>
      <c r="J2430" s="0" t="str">
        <f aca="false">IF(OR(A2430="",B2430=""),"",ROUND((B2430-A2430)*86400,0))</f>
        <v/>
      </c>
      <c r="K2430" s="37" t="str">
        <f aca="false">IF(G2430=1,IF(COUNTIFS($C:$C,C2430,$G:$G,1,$A:$A,"&gt;="&amp;(A2430-FenetreInterm/86400),$A:$A,"&lt;="&amp;A2430)&gt;=NbInterm,1,0),"")</f>
        <v/>
      </c>
      <c r="L2430" s="37" t="str">
        <f aca="false">IF(G2430=1,IF(B2430="",0,IF(J2430&lt;SeuilFugitive,1,0)),"")</f>
        <v/>
      </c>
      <c r="M2430" s="37" t="str">
        <f aca="false">IF(G2430=1,IF(B2430="",IF((Fin-A2430)*24&gt;SeuilFigee,1,0),IF(J2430&gt;SeuilFigee*3600,1,0)),"")</f>
        <v/>
      </c>
      <c r="N2430" s="0" t="str">
        <f aca="false">IF(G2430=1,IF(COUNTIF(H$2:H2430,H2430)=1,COUNTIF($H:$H,H2430),""),"")</f>
        <v/>
      </c>
      <c r="O2430" s="0" t="str">
        <f aca="false">IF(G2430=1,IF(COUNTIF(I$2:I2430,I2430)=1,COUNTIF($I:$I,I2430),""),"")</f>
        <v/>
      </c>
      <c r="P2430" s="38" t="str">
        <f aca="false">IF(G2430=1,IF(COUNTIFS(C$2:C2430,C2430,G$2:G2430,1)=1,COUNTIFS($C:$C,C2430,$G:$G,1)+ROW()/10000000,""),"")</f>
        <v/>
      </c>
      <c r="Q2430" s="0" t="str">
        <f aca="false">IF(K2430=1,IF(COUNTIFS(C$2:C2430,C2430,K$2:K2430,1)=1,1,0),"")</f>
        <v/>
      </c>
      <c r="R2430" s="0" t="str">
        <f aca="false">IF(M2430=1,IF(COUNTIFS(C$2:C2430,C2430,M$2:M2430,1)=1,1,0),"")</f>
        <v/>
      </c>
      <c r="S2430" s="0" t="str">
        <f aca="false">IF(L2430=1,IF(COUNTIFS(C$2:C2430,C2430,L$2:L2430,1)=1,1,0),"")</f>
        <v/>
      </c>
      <c r="T2430" s="38" t="str">
        <f aca="false">IF(N2430="","",N2430+ROW()/10000000)</f>
        <v/>
      </c>
      <c r="U2430" s="0" t="str">
        <f aca="false">IF(G2430=1,IF(B2430="",1,0),"")</f>
        <v/>
      </c>
    </row>
    <row r="2431" customFormat="false" ht="15" hidden="false" customHeight="false" outlineLevel="0" collapsed="false">
      <c r="A2431" s="35"/>
      <c r="B2431" s="35"/>
      <c r="G2431" s="0" t="str">
        <f aca="false">IF(A2431="","",IF(AND(A2431&gt;=Debut,A2431&lt;Fin),1,0))</f>
        <v/>
      </c>
      <c r="H2431" s="0" t="str">
        <f aca="false">IF(G2431=1,INT(ROUND((A2431-Debut)*86400,0)/600),"")</f>
        <v/>
      </c>
      <c r="I2431" s="0" t="str">
        <f aca="false">IF(G2431=1,INT(ROUND((A2431-Debut)*86400,0)/3600),"")</f>
        <v/>
      </c>
      <c r="J2431" s="0" t="str">
        <f aca="false">IF(OR(A2431="",B2431=""),"",ROUND((B2431-A2431)*86400,0))</f>
        <v/>
      </c>
      <c r="K2431" s="37" t="str">
        <f aca="false">IF(G2431=1,IF(COUNTIFS($C:$C,C2431,$G:$G,1,$A:$A,"&gt;="&amp;(A2431-FenetreInterm/86400),$A:$A,"&lt;="&amp;A2431)&gt;=NbInterm,1,0),"")</f>
        <v/>
      </c>
      <c r="L2431" s="37" t="str">
        <f aca="false">IF(G2431=1,IF(B2431="",0,IF(J2431&lt;SeuilFugitive,1,0)),"")</f>
        <v/>
      </c>
      <c r="M2431" s="37" t="str">
        <f aca="false">IF(G2431=1,IF(B2431="",IF((Fin-A2431)*24&gt;SeuilFigee,1,0),IF(J2431&gt;SeuilFigee*3600,1,0)),"")</f>
        <v/>
      </c>
      <c r="N2431" s="0" t="str">
        <f aca="false">IF(G2431=1,IF(COUNTIF(H$2:H2431,H2431)=1,COUNTIF($H:$H,H2431),""),"")</f>
        <v/>
      </c>
      <c r="O2431" s="0" t="str">
        <f aca="false">IF(G2431=1,IF(COUNTIF(I$2:I2431,I2431)=1,COUNTIF($I:$I,I2431),""),"")</f>
        <v/>
      </c>
      <c r="P2431" s="38" t="str">
        <f aca="false">IF(G2431=1,IF(COUNTIFS(C$2:C2431,C2431,G$2:G2431,1)=1,COUNTIFS($C:$C,C2431,$G:$G,1)+ROW()/10000000,""),"")</f>
        <v/>
      </c>
      <c r="Q2431" s="0" t="str">
        <f aca="false">IF(K2431=1,IF(COUNTIFS(C$2:C2431,C2431,K$2:K2431,1)=1,1,0),"")</f>
        <v/>
      </c>
      <c r="R2431" s="0" t="str">
        <f aca="false">IF(M2431=1,IF(COUNTIFS(C$2:C2431,C2431,M$2:M2431,1)=1,1,0),"")</f>
        <v/>
      </c>
      <c r="S2431" s="0" t="str">
        <f aca="false">IF(L2431=1,IF(COUNTIFS(C$2:C2431,C2431,L$2:L2431,1)=1,1,0),"")</f>
        <v/>
      </c>
      <c r="T2431" s="38" t="str">
        <f aca="false">IF(N2431="","",N2431+ROW()/10000000)</f>
        <v/>
      </c>
      <c r="U2431" s="0" t="str">
        <f aca="false">IF(G2431=1,IF(B2431="",1,0),"")</f>
        <v/>
      </c>
    </row>
    <row r="2432" customFormat="false" ht="15" hidden="false" customHeight="false" outlineLevel="0" collapsed="false">
      <c r="A2432" s="35"/>
      <c r="B2432" s="35"/>
      <c r="G2432" s="0" t="str">
        <f aca="false">IF(A2432="","",IF(AND(A2432&gt;=Debut,A2432&lt;Fin),1,0))</f>
        <v/>
      </c>
      <c r="H2432" s="0" t="str">
        <f aca="false">IF(G2432=1,INT(ROUND((A2432-Debut)*86400,0)/600),"")</f>
        <v/>
      </c>
      <c r="I2432" s="0" t="str">
        <f aca="false">IF(G2432=1,INT(ROUND((A2432-Debut)*86400,0)/3600),"")</f>
        <v/>
      </c>
      <c r="J2432" s="0" t="str">
        <f aca="false">IF(OR(A2432="",B2432=""),"",ROUND((B2432-A2432)*86400,0))</f>
        <v/>
      </c>
      <c r="K2432" s="37" t="str">
        <f aca="false">IF(G2432=1,IF(COUNTIFS($C:$C,C2432,$G:$G,1,$A:$A,"&gt;="&amp;(A2432-FenetreInterm/86400),$A:$A,"&lt;="&amp;A2432)&gt;=NbInterm,1,0),"")</f>
        <v/>
      </c>
      <c r="L2432" s="37" t="str">
        <f aca="false">IF(G2432=1,IF(B2432="",0,IF(J2432&lt;SeuilFugitive,1,0)),"")</f>
        <v/>
      </c>
      <c r="M2432" s="37" t="str">
        <f aca="false">IF(G2432=1,IF(B2432="",IF((Fin-A2432)*24&gt;SeuilFigee,1,0),IF(J2432&gt;SeuilFigee*3600,1,0)),"")</f>
        <v/>
      </c>
      <c r="N2432" s="0" t="str">
        <f aca="false">IF(G2432=1,IF(COUNTIF(H$2:H2432,H2432)=1,COUNTIF($H:$H,H2432),""),"")</f>
        <v/>
      </c>
      <c r="O2432" s="0" t="str">
        <f aca="false">IF(G2432=1,IF(COUNTIF(I$2:I2432,I2432)=1,COUNTIF($I:$I,I2432),""),"")</f>
        <v/>
      </c>
      <c r="P2432" s="38" t="str">
        <f aca="false">IF(G2432=1,IF(COUNTIFS(C$2:C2432,C2432,G$2:G2432,1)=1,COUNTIFS($C:$C,C2432,$G:$G,1)+ROW()/10000000,""),"")</f>
        <v/>
      </c>
      <c r="Q2432" s="0" t="str">
        <f aca="false">IF(K2432=1,IF(COUNTIFS(C$2:C2432,C2432,K$2:K2432,1)=1,1,0),"")</f>
        <v/>
      </c>
      <c r="R2432" s="0" t="str">
        <f aca="false">IF(M2432=1,IF(COUNTIFS(C$2:C2432,C2432,M$2:M2432,1)=1,1,0),"")</f>
        <v/>
      </c>
      <c r="S2432" s="0" t="str">
        <f aca="false">IF(L2432=1,IF(COUNTIFS(C$2:C2432,C2432,L$2:L2432,1)=1,1,0),"")</f>
        <v/>
      </c>
      <c r="T2432" s="38" t="str">
        <f aca="false">IF(N2432="","",N2432+ROW()/10000000)</f>
        <v/>
      </c>
      <c r="U2432" s="0" t="str">
        <f aca="false">IF(G2432=1,IF(B2432="",1,0),"")</f>
        <v/>
      </c>
    </row>
    <row r="2433" customFormat="false" ht="15" hidden="false" customHeight="false" outlineLevel="0" collapsed="false">
      <c r="A2433" s="35"/>
      <c r="B2433" s="35"/>
      <c r="G2433" s="0" t="str">
        <f aca="false">IF(A2433="","",IF(AND(A2433&gt;=Debut,A2433&lt;Fin),1,0))</f>
        <v/>
      </c>
      <c r="H2433" s="0" t="str">
        <f aca="false">IF(G2433=1,INT(ROUND((A2433-Debut)*86400,0)/600),"")</f>
        <v/>
      </c>
      <c r="I2433" s="0" t="str">
        <f aca="false">IF(G2433=1,INT(ROUND((A2433-Debut)*86400,0)/3600),"")</f>
        <v/>
      </c>
      <c r="J2433" s="0" t="str">
        <f aca="false">IF(OR(A2433="",B2433=""),"",ROUND((B2433-A2433)*86400,0))</f>
        <v/>
      </c>
      <c r="K2433" s="37" t="str">
        <f aca="false">IF(G2433=1,IF(COUNTIFS($C:$C,C2433,$G:$G,1,$A:$A,"&gt;="&amp;(A2433-FenetreInterm/86400),$A:$A,"&lt;="&amp;A2433)&gt;=NbInterm,1,0),"")</f>
        <v/>
      </c>
      <c r="L2433" s="37" t="str">
        <f aca="false">IF(G2433=1,IF(B2433="",0,IF(J2433&lt;SeuilFugitive,1,0)),"")</f>
        <v/>
      </c>
      <c r="M2433" s="37" t="str">
        <f aca="false">IF(G2433=1,IF(B2433="",IF((Fin-A2433)*24&gt;SeuilFigee,1,0),IF(J2433&gt;SeuilFigee*3600,1,0)),"")</f>
        <v/>
      </c>
      <c r="N2433" s="0" t="str">
        <f aca="false">IF(G2433=1,IF(COUNTIF(H$2:H2433,H2433)=1,COUNTIF($H:$H,H2433),""),"")</f>
        <v/>
      </c>
      <c r="O2433" s="0" t="str">
        <f aca="false">IF(G2433=1,IF(COUNTIF(I$2:I2433,I2433)=1,COUNTIF($I:$I,I2433),""),"")</f>
        <v/>
      </c>
      <c r="P2433" s="38" t="str">
        <f aca="false">IF(G2433=1,IF(COUNTIFS(C$2:C2433,C2433,G$2:G2433,1)=1,COUNTIFS($C:$C,C2433,$G:$G,1)+ROW()/10000000,""),"")</f>
        <v/>
      </c>
      <c r="Q2433" s="0" t="str">
        <f aca="false">IF(K2433=1,IF(COUNTIFS(C$2:C2433,C2433,K$2:K2433,1)=1,1,0),"")</f>
        <v/>
      </c>
      <c r="R2433" s="0" t="str">
        <f aca="false">IF(M2433=1,IF(COUNTIFS(C$2:C2433,C2433,M$2:M2433,1)=1,1,0),"")</f>
        <v/>
      </c>
      <c r="S2433" s="0" t="str">
        <f aca="false">IF(L2433=1,IF(COUNTIFS(C$2:C2433,C2433,L$2:L2433,1)=1,1,0),"")</f>
        <v/>
      </c>
      <c r="T2433" s="38" t="str">
        <f aca="false">IF(N2433="","",N2433+ROW()/10000000)</f>
        <v/>
      </c>
      <c r="U2433" s="0" t="str">
        <f aca="false">IF(G2433=1,IF(B2433="",1,0),"")</f>
        <v/>
      </c>
    </row>
    <row r="2434" customFormat="false" ht="15" hidden="false" customHeight="false" outlineLevel="0" collapsed="false">
      <c r="A2434" s="35"/>
      <c r="B2434" s="35"/>
      <c r="G2434" s="0" t="str">
        <f aca="false">IF(A2434="","",IF(AND(A2434&gt;=Debut,A2434&lt;Fin),1,0))</f>
        <v/>
      </c>
      <c r="H2434" s="0" t="str">
        <f aca="false">IF(G2434=1,INT(ROUND((A2434-Debut)*86400,0)/600),"")</f>
        <v/>
      </c>
      <c r="I2434" s="0" t="str">
        <f aca="false">IF(G2434=1,INT(ROUND((A2434-Debut)*86400,0)/3600),"")</f>
        <v/>
      </c>
      <c r="J2434" s="0" t="str">
        <f aca="false">IF(OR(A2434="",B2434=""),"",ROUND((B2434-A2434)*86400,0))</f>
        <v/>
      </c>
      <c r="K2434" s="37" t="str">
        <f aca="false">IF(G2434=1,IF(COUNTIFS($C:$C,C2434,$G:$G,1,$A:$A,"&gt;="&amp;(A2434-FenetreInterm/86400),$A:$A,"&lt;="&amp;A2434)&gt;=NbInterm,1,0),"")</f>
        <v/>
      </c>
      <c r="L2434" s="37" t="str">
        <f aca="false">IF(G2434=1,IF(B2434="",0,IF(J2434&lt;SeuilFugitive,1,0)),"")</f>
        <v/>
      </c>
      <c r="M2434" s="37" t="str">
        <f aca="false">IF(G2434=1,IF(B2434="",IF((Fin-A2434)*24&gt;SeuilFigee,1,0),IF(J2434&gt;SeuilFigee*3600,1,0)),"")</f>
        <v/>
      </c>
      <c r="N2434" s="0" t="str">
        <f aca="false">IF(G2434=1,IF(COUNTIF(H$2:H2434,H2434)=1,COUNTIF($H:$H,H2434),""),"")</f>
        <v/>
      </c>
      <c r="O2434" s="0" t="str">
        <f aca="false">IF(G2434=1,IF(COUNTIF(I$2:I2434,I2434)=1,COUNTIF($I:$I,I2434),""),"")</f>
        <v/>
      </c>
      <c r="P2434" s="38" t="str">
        <f aca="false">IF(G2434=1,IF(COUNTIFS(C$2:C2434,C2434,G$2:G2434,1)=1,COUNTIFS($C:$C,C2434,$G:$G,1)+ROW()/10000000,""),"")</f>
        <v/>
      </c>
      <c r="Q2434" s="0" t="str">
        <f aca="false">IF(K2434=1,IF(COUNTIFS(C$2:C2434,C2434,K$2:K2434,1)=1,1,0),"")</f>
        <v/>
      </c>
      <c r="R2434" s="0" t="str">
        <f aca="false">IF(M2434=1,IF(COUNTIFS(C$2:C2434,C2434,M$2:M2434,1)=1,1,0),"")</f>
        <v/>
      </c>
      <c r="S2434" s="0" t="str">
        <f aca="false">IF(L2434=1,IF(COUNTIFS(C$2:C2434,C2434,L$2:L2434,1)=1,1,0),"")</f>
        <v/>
      </c>
      <c r="T2434" s="38" t="str">
        <f aca="false">IF(N2434="","",N2434+ROW()/10000000)</f>
        <v/>
      </c>
      <c r="U2434" s="0" t="str">
        <f aca="false">IF(G2434=1,IF(B2434="",1,0),"")</f>
        <v/>
      </c>
    </row>
    <row r="2435" customFormat="false" ht="15" hidden="false" customHeight="false" outlineLevel="0" collapsed="false">
      <c r="A2435" s="35"/>
      <c r="B2435" s="35"/>
      <c r="G2435" s="0" t="str">
        <f aca="false">IF(A2435="","",IF(AND(A2435&gt;=Debut,A2435&lt;Fin),1,0))</f>
        <v/>
      </c>
      <c r="H2435" s="0" t="str">
        <f aca="false">IF(G2435=1,INT(ROUND((A2435-Debut)*86400,0)/600),"")</f>
        <v/>
      </c>
      <c r="I2435" s="0" t="str">
        <f aca="false">IF(G2435=1,INT(ROUND((A2435-Debut)*86400,0)/3600),"")</f>
        <v/>
      </c>
      <c r="J2435" s="0" t="str">
        <f aca="false">IF(OR(A2435="",B2435=""),"",ROUND((B2435-A2435)*86400,0))</f>
        <v/>
      </c>
      <c r="K2435" s="37" t="str">
        <f aca="false">IF(G2435=1,IF(COUNTIFS($C:$C,C2435,$G:$G,1,$A:$A,"&gt;="&amp;(A2435-FenetreInterm/86400),$A:$A,"&lt;="&amp;A2435)&gt;=NbInterm,1,0),"")</f>
        <v/>
      </c>
      <c r="L2435" s="37" t="str">
        <f aca="false">IF(G2435=1,IF(B2435="",0,IF(J2435&lt;SeuilFugitive,1,0)),"")</f>
        <v/>
      </c>
      <c r="M2435" s="37" t="str">
        <f aca="false">IF(G2435=1,IF(B2435="",IF((Fin-A2435)*24&gt;SeuilFigee,1,0),IF(J2435&gt;SeuilFigee*3600,1,0)),"")</f>
        <v/>
      </c>
      <c r="N2435" s="0" t="str">
        <f aca="false">IF(G2435=1,IF(COUNTIF(H$2:H2435,H2435)=1,COUNTIF($H:$H,H2435),""),"")</f>
        <v/>
      </c>
      <c r="O2435" s="0" t="str">
        <f aca="false">IF(G2435=1,IF(COUNTIF(I$2:I2435,I2435)=1,COUNTIF($I:$I,I2435),""),"")</f>
        <v/>
      </c>
      <c r="P2435" s="38" t="str">
        <f aca="false">IF(G2435=1,IF(COUNTIFS(C$2:C2435,C2435,G$2:G2435,1)=1,COUNTIFS($C:$C,C2435,$G:$G,1)+ROW()/10000000,""),"")</f>
        <v/>
      </c>
      <c r="Q2435" s="0" t="str">
        <f aca="false">IF(K2435=1,IF(COUNTIFS(C$2:C2435,C2435,K$2:K2435,1)=1,1,0),"")</f>
        <v/>
      </c>
      <c r="R2435" s="0" t="str">
        <f aca="false">IF(M2435=1,IF(COUNTIFS(C$2:C2435,C2435,M$2:M2435,1)=1,1,0),"")</f>
        <v/>
      </c>
      <c r="S2435" s="0" t="str">
        <f aca="false">IF(L2435=1,IF(COUNTIFS(C$2:C2435,C2435,L$2:L2435,1)=1,1,0),"")</f>
        <v/>
      </c>
      <c r="T2435" s="38" t="str">
        <f aca="false">IF(N2435="","",N2435+ROW()/10000000)</f>
        <v/>
      </c>
      <c r="U2435" s="0" t="str">
        <f aca="false">IF(G2435=1,IF(B2435="",1,0),"")</f>
        <v/>
      </c>
    </row>
    <row r="2436" customFormat="false" ht="15" hidden="false" customHeight="false" outlineLevel="0" collapsed="false">
      <c r="A2436" s="35"/>
      <c r="B2436" s="35"/>
      <c r="G2436" s="0" t="str">
        <f aca="false">IF(A2436="","",IF(AND(A2436&gt;=Debut,A2436&lt;Fin),1,0))</f>
        <v/>
      </c>
      <c r="H2436" s="0" t="str">
        <f aca="false">IF(G2436=1,INT(ROUND((A2436-Debut)*86400,0)/600),"")</f>
        <v/>
      </c>
      <c r="I2436" s="0" t="str">
        <f aca="false">IF(G2436=1,INT(ROUND((A2436-Debut)*86400,0)/3600),"")</f>
        <v/>
      </c>
      <c r="J2436" s="0" t="str">
        <f aca="false">IF(OR(A2436="",B2436=""),"",ROUND((B2436-A2436)*86400,0))</f>
        <v/>
      </c>
      <c r="K2436" s="37" t="str">
        <f aca="false">IF(G2436=1,IF(COUNTIFS($C:$C,C2436,$G:$G,1,$A:$A,"&gt;="&amp;(A2436-FenetreInterm/86400),$A:$A,"&lt;="&amp;A2436)&gt;=NbInterm,1,0),"")</f>
        <v/>
      </c>
      <c r="L2436" s="37" t="str">
        <f aca="false">IF(G2436=1,IF(B2436="",0,IF(J2436&lt;SeuilFugitive,1,0)),"")</f>
        <v/>
      </c>
      <c r="M2436" s="37" t="str">
        <f aca="false">IF(G2436=1,IF(B2436="",IF((Fin-A2436)*24&gt;SeuilFigee,1,0),IF(J2436&gt;SeuilFigee*3600,1,0)),"")</f>
        <v/>
      </c>
      <c r="N2436" s="0" t="str">
        <f aca="false">IF(G2436=1,IF(COUNTIF(H$2:H2436,H2436)=1,COUNTIF($H:$H,H2436),""),"")</f>
        <v/>
      </c>
      <c r="O2436" s="0" t="str">
        <f aca="false">IF(G2436=1,IF(COUNTIF(I$2:I2436,I2436)=1,COUNTIF($I:$I,I2436),""),"")</f>
        <v/>
      </c>
      <c r="P2436" s="38" t="str">
        <f aca="false">IF(G2436=1,IF(COUNTIFS(C$2:C2436,C2436,G$2:G2436,1)=1,COUNTIFS($C:$C,C2436,$G:$G,1)+ROW()/10000000,""),"")</f>
        <v/>
      </c>
      <c r="Q2436" s="0" t="str">
        <f aca="false">IF(K2436=1,IF(COUNTIFS(C$2:C2436,C2436,K$2:K2436,1)=1,1,0),"")</f>
        <v/>
      </c>
      <c r="R2436" s="0" t="str">
        <f aca="false">IF(M2436=1,IF(COUNTIFS(C$2:C2436,C2436,M$2:M2436,1)=1,1,0),"")</f>
        <v/>
      </c>
      <c r="S2436" s="0" t="str">
        <f aca="false">IF(L2436=1,IF(COUNTIFS(C$2:C2436,C2436,L$2:L2436,1)=1,1,0),"")</f>
        <v/>
      </c>
      <c r="T2436" s="38" t="str">
        <f aca="false">IF(N2436="","",N2436+ROW()/10000000)</f>
        <v/>
      </c>
      <c r="U2436" s="0" t="str">
        <f aca="false">IF(G2436=1,IF(B2436="",1,0),"")</f>
        <v/>
      </c>
    </row>
    <row r="2437" customFormat="false" ht="15" hidden="false" customHeight="false" outlineLevel="0" collapsed="false">
      <c r="A2437" s="35"/>
      <c r="B2437" s="35"/>
      <c r="G2437" s="0" t="str">
        <f aca="false">IF(A2437="","",IF(AND(A2437&gt;=Debut,A2437&lt;Fin),1,0))</f>
        <v/>
      </c>
      <c r="H2437" s="0" t="str">
        <f aca="false">IF(G2437=1,INT(ROUND((A2437-Debut)*86400,0)/600),"")</f>
        <v/>
      </c>
      <c r="I2437" s="0" t="str">
        <f aca="false">IF(G2437=1,INT(ROUND((A2437-Debut)*86400,0)/3600),"")</f>
        <v/>
      </c>
      <c r="J2437" s="0" t="str">
        <f aca="false">IF(OR(A2437="",B2437=""),"",ROUND((B2437-A2437)*86400,0))</f>
        <v/>
      </c>
      <c r="K2437" s="37" t="str">
        <f aca="false">IF(G2437=1,IF(COUNTIFS($C:$C,C2437,$G:$G,1,$A:$A,"&gt;="&amp;(A2437-FenetreInterm/86400),$A:$A,"&lt;="&amp;A2437)&gt;=NbInterm,1,0),"")</f>
        <v/>
      </c>
      <c r="L2437" s="37" t="str">
        <f aca="false">IF(G2437=1,IF(B2437="",0,IF(J2437&lt;SeuilFugitive,1,0)),"")</f>
        <v/>
      </c>
      <c r="M2437" s="37" t="str">
        <f aca="false">IF(G2437=1,IF(B2437="",IF((Fin-A2437)*24&gt;SeuilFigee,1,0),IF(J2437&gt;SeuilFigee*3600,1,0)),"")</f>
        <v/>
      </c>
      <c r="N2437" s="0" t="str">
        <f aca="false">IF(G2437=1,IF(COUNTIF(H$2:H2437,H2437)=1,COUNTIF($H:$H,H2437),""),"")</f>
        <v/>
      </c>
      <c r="O2437" s="0" t="str">
        <f aca="false">IF(G2437=1,IF(COUNTIF(I$2:I2437,I2437)=1,COUNTIF($I:$I,I2437),""),"")</f>
        <v/>
      </c>
      <c r="P2437" s="38" t="str">
        <f aca="false">IF(G2437=1,IF(COUNTIFS(C$2:C2437,C2437,G$2:G2437,1)=1,COUNTIFS($C:$C,C2437,$G:$G,1)+ROW()/10000000,""),"")</f>
        <v/>
      </c>
      <c r="Q2437" s="0" t="str">
        <f aca="false">IF(K2437=1,IF(COUNTIFS(C$2:C2437,C2437,K$2:K2437,1)=1,1,0),"")</f>
        <v/>
      </c>
      <c r="R2437" s="0" t="str">
        <f aca="false">IF(M2437=1,IF(COUNTIFS(C$2:C2437,C2437,M$2:M2437,1)=1,1,0),"")</f>
        <v/>
      </c>
      <c r="S2437" s="0" t="str">
        <f aca="false">IF(L2437=1,IF(COUNTIFS(C$2:C2437,C2437,L$2:L2437,1)=1,1,0),"")</f>
        <v/>
      </c>
      <c r="T2437" s="38" t="str">
        <f aca="false">IF(N2437="","",N2437+ROW()/10000000)</f>
        <v/>
      </c>
      <c r="U2437" s="0" t="str">
        <f aca="false">IF(G2437=1,IF(B2437="",1,0),"")</f>
        <v/>
      </c>
    </row>
    <row r="2438" customFormat="false" ht="15" hidden="false" customHeight="false" outlineLevel="0" collapsed="false">
      <c r="A2438" s="35"/>
      <c r="B2438" s="35"/>
      <c r="G2438" s="0" t="str">
        <f aca="false">IF(A2438="","",IF(AND(A2438&gt;=Debut,A2438&lt;Fin),1,0))</f>
        <v/>
      </c>
      <c r="H2438" s="0" t="str">
        <f aca="false">IF(G2438=1,INT(ROUND((A2438-Debut)*86400,0)/600),"")</f>
        <v/>
      </c>
      <c r="I2438" s="0" t="str">
        <f aca="false">IF(G2438=1,INT(ROUND((A2438-Debut)*86400,0)/3600),"")</f>
        <v/>
      </c>
      <c r="J2438" s="0" t="str">
        <f aca="false">IF(OR(A2438="",B2438=""),"",ROUND((B2438-A2438)*86400,0))</f>
        <v/>
      </c>
      <c r="K2438" s="37" t="str">
        <f aca="false">IF(G2438=1,IF(COUNTIFS($C:$C,C2438,$G:$G,1,$A:$A,"&gt;="&amp;(A2438-FenetreInterm/86400),$A:$A,"&lt;="&amp;A2438)&gt;=NbInterm,1,0),"")</f>
        <v/>
      </c>
      <c r="L2438" s="37" t="str">
        <f aca="false">IF(G2438=1,IF(B2438="",0,IF(J2438&lt;SeuilFugitive,1,0)),"")</f>
        <v/>
      </c>
      <c r="M2438" s="37" t="str">
        <f aca="false">IF(G2438=1,IF(B2438="",IF((Fin-A2438)*24&gt;SeuilFigee,1,0),IF(J2438&gt;SeuilFigee*3600,1,0)),"")</f>
        <v/>
      </c>
      <c r="N2438" s="0" t="str">
        <f aca="false">IF(G2438=1,IF(COUNTIF(H$2:H2438,H2438)=1,COUNTIF($H:$H,H2438),""),"")</f>
        <v/>
      </c>
      <c r="O2438" s="0" t="str">
        <f aca="false">IF(G2438=1,IF(COUNTIF(I$2:I2438,I2438)=1,COUNTIF($I:$I,I2438),""),"")</f>
        <v/>
      </c>
      <c r="P2438" s="38" t="str">
        <f aca="false">IF(G2438=1,IF(COUNTIFS(C$2:C2438,C2438,G$2:G2438,1)=1,COUNTIFS($C:$C,C2438,$G:$G,1)+ROW()/10000000,""),"")</f>
        <v/>
      </c>
      <c r="Q2438" s="0" t="str">
        <f aca="false">IF(K2438=1,IF(COUNTIFS(C$2:C2438,C2438,K$2:K2438,1)=1,1,0),"")</f>
        <v/>
      </c>
      <c r="R2438" s="0" t="str">
        <f aca="false">IF(M2438=1,IF(COUNTIFS(C$2:C2438,C2438,M$2:M2438,1)=1,1,0),"")</f>
        <v/>
      </c>
      <c r="S2438" s="0" t="str">
        <f aca="false">IF(L2438=1,IF(COUNTIFS(C$2:C2438,C2438,L$2:L2438,1)=1,1,0),"")</f>
        <v/>
      </c>
      <c r="T2438" s="38" t="str">
        <f aca="false">IF(N2438="","",N2438+ROW()/10000000)</f>
        <v/>
      </c>
      <c r="U2438" s="0" t="str">
        <f aca="false">IF(G2438=1,IF(B2438="",1,0),"")</f>
        <v/>
      </c>
    </row>
    <row r="2439" customFormat="false" ht="15" hidden="false" customHeight="false" outlineLevel="0" collapsed="false">
      <c r="A2439" s="35"/>
      <c r="B2439" s="35"/>
      <c r="G2439" s="0" t="str">
        <f aca="false">IF(A2439="","",IF(AND(A2439&gt;=Debut,A2439&lt;Fin),1,0))</f>
        <v/>
      </c>
      <c r="H2439" s="0" t="str">
        <f aca="false">IF(G2439=1,INT(ROUND((A2439-Debut)*86400,0)/600),"")</f>
        <v/>
      </c>
      <c r="I2439" s="0" t="str">
        <f aca="false">IF(G2439=1,INT(ROUND((A2439-Debut)*86400,0)/3600),"")</f>
        <v/>
      </c>
      <c r="J2439" s="0" t="str">
        <f aca="false">IF(OR(A2439="",B2439=""),"",ROUND((B2439-A2439)*86400,0))</f>
        <v/>
      </c>
      <c r="K2439" s="37" t="str">
        <f aca="false">IF(G2439=1,IF(COUNTIFS($C:$C,C2439,$G:$G,1,$A:$A,"&gt;="&amp;(A2439-FenetreInterm/86400),$A:$A,"&lt;="&amp;A2439)&gt;=NbInterm,1,0),"")</f>
        <v/>
      </c>
      <c r="L2439" s="37" t="str">
        <f aca="false">IF(G2439=1,IF(B2439="",0,IF(J2439&lt;SeuilFugitive,1,0)),"")</f>
        <v/>
      </c>
      <c r="M2439" s="37" t="str">
        <f aca="false">IF(G2439=1,IF(B2439="",IF((Fin-A2439)*24&gt;SeuilFigee,1,0),IF(J2439&gt;SeuilFigee*3600,1,0)),"")</f>
        <v/>
      </c>
      <c r="N2439" s="0" t="str">
        <f aca="false">IF(G2439=1,IF(COUNTIF(H$2:H2439,H2439)=1,COUNTIF($H:$H,H2439),""),"")</f>
        <v/>
      </c>
      <c r="O2439" s="0" t="str">
        <f aca="false">IF(G2439=1,IF(COUNTIF(I$2:I2439,I2439)=1,COUNTIF($I:$I,I2439),""),"")</f>
        <v/>
      </c>
      <c r="P2439" s="38" t="str">
        <f aca="false">IF(G2439=1,IF(COUNTIFS(C$2:C2439,C2439,G$2:G2439,1)=1,COUNTIFS($C:$C,C2439,$G:$G,1)+ROW()/10000000,""),"")</f>
        <v/>
      </c>
      <c r="Q2439" s="0" t="str">
        <f aca="false">IF(K2439=1,IF(COUNTIFS(C$2:C2439,C2439,K$2:K2439,1)=1,1,0),"")</f>
        <v/>
      </c>
      <c r="R2439" s="0" t="str">
        <f aca="false">IF(M2439=1,IF(COUNTIFS(C$2:C2439,C2439,M$2:M2439,1)=1,1,0),"")</f>
        <v/>
      </c>
      <c r="S2439" s="0" t="str">
        <f aca="false">IF(L2439=1,IF(COUNTIFS(C$2:C2439,C2439,L$2:L2439,1)=1,1,0),"")</f>
        <v/>
      </c>
      <c r="T2439" s="38" t="str">
        <f aca="false">IF(N2439="","",N2439+ROW()/10000000)</f>
        <v/>
      </c>
      <c r="U2439" s="0" t="str">
        <f aca="false">IF(G2439=1,IF(B2439="",1,0),"")</f>
        <v/>
      </c>
    </row>
    <row r="2440" customFormat="false" ht="15" hidden="false" customHeight="false" outlineLevel="0" collapsed="false">
      <c r="A2440" s="35"/>
      <c r="B2440" s="35"/>
      <c r="G2440" s="0" t="str">
        <f aca="false">IF(A2440="","",IF(AND(A2440&gt;=Debut,A2440&lt;Fin),1,0))</f>
        <v/>
      </c>
      <c r="H2440" s="0" t="str">
        <f aca="false">IF(G2440=1,INT(ROUND((A2440-Debut)*86400,0)/600),"")</f>
        <v/>
      </c>
      <c r="I2440" s="0" t="str">
        <f aca="false">IF(G2440=1,INT(ROUND((A2440-Debut)*86400,0)/3600),"")</f>
        <v/>
      </c>
      <c r="J2440" s="0" t="str">
        <f aca="false">IF(OR(A2440="",B2440=""),"",ROUND((B2440-A2440)*86400,0))</f>
        <v/>
      </c>
      <c r="K2440" s="37" t="str">
        <f aca="false">IF(G2440=1,IF(COUNTIFS($C:$C,C2440,$G:$G,1,$A:$A,"&gt;="&amp;(A2440-FenetreInterm/86400),$A:$A,"&lt;="&amp;A2440)&gt;=NbInterm,1,0),"")</f>
        <v/>
      </c>
      <c r="L2440" s="37" t="str">
        <f aca="false">IF(G2440=1,IF(B2440="",0,IF(J2440&lt;SeuilFugitive,1,0)),"")</f>
        <v/>
      </c>
      <c r="M2440" s="37" t="str">
        <f aca="false">IF(G2440=1,IF(B2440="",IF((Fin-A2440)*24&gt;SeuilFigee,1,0),IF(J2440&gt;SeuilFigee*3600,1,0)),"")</f>
        <v/>
      </c>
      <c r="N2440" s="0" t="str">
        <f aca="false">IF(G2440=1,IF(COUNTIF(H$2:H2440,H2440)=1,COUNTIF($H:$H,H2440),""),"")</f>
        <v/>
      </c>
      <c r="O2440" s="0" t="str">
        <f aca="false">IF(G2440=1,IF(COUNTIF(I$2:I2440,I2440)=1,COUNTIF($I:$I,I2440),""),"")</f>
        <v/>
      </c>
      <c r="P2440" s="38" t="str">
        <f aca="false">IF(G2440=1,IF(COUNTIFS(C$2:C2440,C2440,G$2:G2440,1)=1,COUNTIFS($C:$C,C2440,$G:$G,1)+ROW()/10000000,""),"")</f>
        <v/>
      </c>
      <c r="Q2440" s="0" t="str">
        <f aca="false">IF(K2440=1,IF(COUNTIFS(C$2:C2440,C2440,K$2:K2440,1)=1,1,0),"")</f>
        <v/>
      </c>
      <c r="R2440" s="0" t="str">
        <f aca="false">IF(M2440=1,IF(COUNTIFS(C$2:C2440,C2440,M$2:M2440,1)=1,1,0),"")</f>
        <v/>
      </c>
      <c r="S2440" s="0" t="str">
        <f aca="false">IF(L2440=1,IF(COUNTIFS(C$2:C2440,C2440,L$2:L2440,1)=1,1,0),"")</f>
        <v/>
      </c>
      <c r="T2440" s="38" t="str">
        <f aca="false">IF(N2440="","",N2440+ROW()/10000000)</f>
        <v/>
      </c>
      <c r="U2440" s="0" t="str">
        <f aca="false">IF(G2440=1,IF(B2440="",1,0),"")</f>
        <v/>
      </c>
    </row>
    <row r="2441" customFormat="false" ht="15" hidden="false" customHeight="false" outlineLevel="0" collapsed="false">
      <c r="A2441" s="35"/>
      <c r="B2441" s="35"/>
      <c r="G2441" s="0" t="str">
        <f aca="false">IF(A2441="","",IF(AND(A2441&gt;=Debut,A2441&lt;Fin),1,0))</f>
        <v/>
      </c>
      <c r="H2441" s="0" t="str">
        <f aca="false">IF(G2441=1,INT(ROUND((A2441-Debut)*86400,0)/600),"")</f>
        <v/>
      </c>
      <c r="I2441" s="0" t="str">
        <f aca="false">IF(G2441=1,INT(ROUND((A2441-Debut)*86400,0)/3600),"")</f>
        <v/>
      </c>
      <c r="J2441" s="0" t="str">
        <f aca="false">IF(OR(A2441="",B2441=""),"",ROUND((B2441-A2441)*86400,0))</f>
        <v/>
      </c>
      <c r="K2441" s="37" t="str">
        <f aca="false">IF(G2441=1,IF(COUNTIFS($C:$C,C2441,$G:$G,1,$A:$A,"&gt;="&amp;(A2441-FenetreInterm/86400),$A:$A,"&lt;="&amp;A2441)&gt;=NbInterm,1,0),"")</f>
        <v/>
      </c>
      <c r="L2441" s="37" t="str">
        <f aca="false">IF(G2441=1,IF(B2441="",0,IF(J2441&lt;SeuilFugitive,1,0)),"")</f>
        <v/>
      </c>
      <c r="M2441" s="37" t="str">
        <f aca="false">IF(G2441=1,IF(B2441="",IF((Fin-A2441)*24&gt;SeuilFigee,1,0),IF(J2441&gt;SeuilFigee*3600,1,0)),"")</f>
        <v/>
      </c>
      <c r="N2441" s="0" t="str">
        <f aca="false">IF(G2441=1,IF(COUNTIF(H$2:H2441,H2441)=1,COUNTIF($H:$H,H2441),""),"")</f>
        <v/>
      </c>
      <c r="O2441" s="0" t="str">
        <f aca="false">IF(G2441=1,IF(COUNTIF(I$2:I2441,I2441)=1,COUNTIF($I:$I,I2441),""),"")</f>
        <v/>
      </c>
      <c r="P2441" s="38" t="str">
        <f aca="false">IF(G2441=1,IF(COUNTIFS(C$2:C2441,C2441,G$2:G2441,1)=1,COUNTIFS($C:$C,C2441,$G:$G,1)+ROW()/10000000,""),"")</f>
        <v/>
      </c>
      <c r="Q2441" s="0" t="str">
        <f aca="false">IF(K2441=1,IF(COUNTIFS(C$2:C2441,C2441,K$2:K2441,1)=1,1,0),"")</f>
        <v/>
      </c>
      <c r="R2441" s="0" t="str">
        <f aca="false">IF(M2441=1,IF(COUNTIFS(C$2:C2441,C2441,M$2:M2441,1)=1,1,0),"")</f>
        <v/>
      </c>
      <c r="S2441" s="0" t="str">
        <f aca="false">IF(L2441=1,IF(COUNTIFS(C$2:C2441,C2441,L$2:L2441,1)=1,1,0),"")</f>
        <v/>
      </c>
      <c r="T2441" s="38" t="str">
        <f aca="false">IF(N2441="","",N2441+ROW()/10000000)</f>
        <v/>
      </c>
      <c r="U2441" s="0" t="str">
        <f aca="false">IF(G2441=1,IF(B2441="",1,0),"")</f>
        <v/>
      </c>
    </row>
    <row r="2442" customFormat="false" ht="15" hidden="false" customHeight="false" outlineLevel="0" collapsed="false">
      <c r="A2442" s="35"/>
      <c r="B2442" s="35"/>
      <c r="G2442" s="0" t="str">
        <f aca="false">IF(A2442="","",IF(AND(A2442&gt;=Debut,A2442&lt;Fin),1,0))</f>
        <v/>
      </c>
      <c r="H2442" s="0" t="str">
        <f aca="false">IF(G2442=1,INT(ROUND((A2442-Debut)*86400,0)/600),"")</f>
        <v/>
      </c>
      <c r="I2442" s="0" t="str">
        <f aca="false">IF(G2442=1,INT(ROUND((A2442-Debut)*86400,0)/3600),"")</f>
        <v/>
      </c>
      <c r="J2442" s="0" t="str">
        <f aca="false">IF(OR(A2442="",B2442=""),"",ROUND((B2442-A2442)*86400,0))</f>
        <v/>
      </c>
      <c r="K2442" s="37" t="str">
        <f aca="false">IF(G2442=1,IF(COUNTIFS($C:$C,C2442,$G:$G,1,$A:$A,"&gt;="&amp;(A2442-FenetreInterm/86400),$A:$A,"&lt;="&amp;A2442)&gt;=NbInterm,1,0),"")</f>
        <v/>
      </c>
      <c r="L2442" s="37" t="str">
        <f aca="false">IF(G2442=1,IF(B2442="",0,IF(J2442&lt;SeuilFugitive,1,0)),"")</f>
        <v/>
      </c>
      <c r="M2442" s="37" t="str">
        <f aca="false">IF(G2442=1,IF(B2442="",IF((Fin-A2442)*24&gt;SeuilFigee,1,0),IF(J2442&gt;SeuilFigee*3600,1,0)),"")</f>
        <v/>
      </c>
      <c r="N2442" s="0" t="str">
        <f aca="false">IF(G2442=1,IF(COUNTIF(H$2:H2442,H2442)=1,COUNTIF($H:$H,H2442),""),"")</f>
        <v/>
      </c>
      <c r="O2442" s="0" t="str">
        <f aca="false">IF(G2442=1,IF(COUNTIF(I$2:I2442,I2442)=1,COUNTIF($I:$I,I2442),""),"")</f>
        <v/>
      </c>
      <c r="P2442" s="38" t="str">
        <f aca="false">IF(G2442=1,IF(COUNTIFS(C$2:C2442,C2442,G$2:G2442,1)=1,COUNTIFS($C:$C,C2442,$G:$G,1)+ROW()/10000000,""),"")</f>
        <v/>
      </c>
      <c r="Q2442" s="0" t="str">
        <f aca="false">IF(K2442=1,IF(COUNTIFS(C$2:C2442,C2442,K$2:K2442,1)=1,1,0),"")</f>
        <v/>
      </c>
      <c r="R2442" s="0" t="str">
        <f aca="false">IF(M2442=1,IF(COUNTIFS(C$2:C2442,C2442,M$2:M2442,1)=1,1,0),"")</f>
        <v/>
      </c>
      <c r="S2442" s="0" t="str">
        <f aca="false">IF(L2442=1,IF(COUNTIFS(C$2:C2442,C2442,L$2:L2442,1)=1,1,0),"")</f>
        <v/>
      </c>
      <c r="T2442" s="38" t="str">
        <f aca="false">IF(N2442="","",N2442+ROW()/10000000)</f>
        <v/>
      </c>
      <c r="U2442" s="0" t="str">
        <f aca="false">IF(G2442=1,IF(B2442="",1,0),"")</f>
        <v/>
      </c>
    </row>
    <row r="2443" customFormat="false" ht="15" hidden="false" customHeight="false" outlineLevel="0" collapsed="false">
      <c r="A2443" s="35"/>
      <c r="B2443" s="35"/>
      <c r="G2443" s="0" t="str">
        <f aca="false">IF(A2443="","",IF(AND(A2443&gt;=Debut,A2443&lt;Fin),1,0))</f>
        <v/>
      </c>
      <c r="H2443" s="0" t="str">
        <f aca="false">IF(G2443=1,INT(ROUND((A2443-Debut)*86400,0)/600),"")</f>
        <v/>
      </c>
      <c r="I2443" s="0" t="str">
        <f aca="false">IF(G2443=1,INT(ROUND((A2443-Debut)*86400,0)/3600),"")</f>
        <v/>
      </c>
      <c r="J2443" s="0" t="str">
        <f aca="false">IF(OR(A2443="",B2443=""),"",ROUND((B2443-A2443)*86400,0))</f>
        <v/>
      </c>
      <c r="K2443" s="37" t="str">
        <f aca="false">IF(G2443=1,IF(COUNTIFS($C:$C,C2443,$G:$G,1,$A:$A,"&gt;="&amp;(A2443-FenetreInterm/86400),$A:$A,"&lt;="&amp;A2443)&gt;=NbInterm,1,0),"")</f>
        <v/>
      </c>
      <c r="L2443" s="37" t="str">
        <f aca="false">IF(G2443=1,IF(B2443="",0,IF(J2443&lt;SeuilFugitive,1,0)),"")</f>
        <v/>
      </c>
      <c r="M2443" s="37" t="str">
        <f aca="false">IF(G2443=1,IF(B2443="",IF((Fin-A2443)*24&gt;SeuilFigee,1,0),IF(J2443&gt;SeuilFigee*3600,1,0)),"")</f>
        <v/>
      </c>
      <c r="N2443" s="0" t="str">
        <f aca="false">IF(G2443=1,IF(COUNTIF(H$2:H2443,H2443)=1,COUNTIF($H:$H,H2443),""),"")</f>
        <v/>
      </c>
      <c r="O2443" s="0" t="str">
        <f aca="false">IF(G2443=1,IF(COUNTIF(I$2:I2443,I2443)=1,COUNTIF($I:$I,I2443),""),"")</f>
        <v/>
      </c>
      <c r="P2443" s="38" t="str">
        <f aca="false">IF(G2443=1,IF(COUNTIFS(C$2:C2443,C2443,G$2:G2443,1)=1,COUNTIFS($C:$C,C2443,$G:$G,1)+ROW()/10000000,""),"")</f>
        <v/>
      </c>
      <c r="Q2443" s="0" t="str">
        <f aca="false">IF(K2443=1,IF(COUNTIFS(C$2:C2443,C2443,K$2:K2443,1)=1,1,0),"")</f>
        <v/>
      </c>
      <c r="R2443" s="0" t="str">
        <f aca="false">IF(M2443=1,IF(COUNTIFS(C$2:C2443,C2443,M$2:M2443,1)=1,1,0),"")</f>
        <v/>
      </c>
      <c r="S2443" s="0" t="str">
        <f aca="false">IF(L2443=1,IF(COUNTIFS(C$2:C2443,C2443,L$2:L2443,1)=1,1,0),"")</f>
        <v/>
      </c>
      <c r="T2443" s="38" t="str">
        <f aca="false">IF(N2443="","",N2443+ROW()/10000000)</f>
        <v/>
      </c>
      <c r="U2443" s="0" t="str">
        <f aca="false">IF(G2443=1,IF(B2443="",1,0),"")</f>
        <v/>
      </c>
    </row>
    <row r="2444" customFormat="false" ht="15" hidden="false" customHeight="false" outlineLevel="0" collapsed="false">
      <c r="A2444" s="35"/>
      <c r="B2444" s="35"/>
      <c r="G2444" s="0" t="str">
        <f aca="false">IF(A2444="","",IF(AND(A2444&gt;=Debut,A2444&lt;Fin),1,0))</f>
        <v/>
      </c>
      <c r="H2444" s="0" t="str">
        <f aca="false">IF(G2444=1,INT(ROUND((A2444-Debut)*86400,0)/600),"")</f>
        <v/>
      </c>
      <c r="I2444" s="0" t="str">
        <f aca="false">IF(G2444=1,INT(ROUND((A2444-Debut)*86400,0)/3600),"")</f>
        <v/>
      </c>
      <c r="J2444" s="0" t="str">
        <f aca="false">IF(OR(A2444="",B2444=""),"",ROUND((B2444-A2444)*86400,0))</f>
        <v/>
      </c>
      <c r="K2444" s="37" t="str">
        <f aca="false">IF(G2444=1,IF(COUNTIFS($C:$C,C2444,$G:$G,1,$A:$A,"&gt;="&amp;(A2444-FenetreInterm/86400),$A:$A,"&lt;="&amp;A2444)&gt;=NbInterm,1,0),"")</f>
        <v/>
      </c>
      <c r="L2444" s="37" t="str">
        <f aca="false">IF(G2444=1,IF(B2444="",0,IF(J2444&lt;SeuilFugitive,1,0)),"")</f>
        <v/>
      </c>
      <c r="M2444" s="37" t="str">
        <f aca="false">IF(G2444=1,IF(B2444="",IF((Fin-A2444)*24&gt;SeuilFigee,1,0),IF(J2444&gt;SeuilFigee*3600,1,0)),"")</f>
        <v/>
      </c>
      <c r="N2444" s="0" t="str">
        <f aca="false">IF(G2444=1,IF(COUNTIF(H$2:H2444,H2444)=1,COUNTIF($H:$H,H2444),""),"")</f>
        <v/>
      </c>
      <c r="O2444" s="0" t="str">
        <f aca="false">IF(G2444=1,IF(COUNTIF(I$2:I2444,I2444)=1,COUNTIF($I:$I,I2444),""),"")</f>
        <v/>
      </c>
      <c r="P2444" s="38" t="str">
        <f aca="false">IF(G2444=1,IF(COUNTIFS(C$2:C2444,C2444,G$2:G2444,1)=1,COUNTIFS($C:$C,C2444,$G:$G,1)+ROW()/10000000,""),"")</f>
        <v/>
      </c>
      <c r="Q2444" s="0" t="str">
        <f aca="false">IF(K2444=1,IF(COUNTIFS(C$2:C2444,C2444,K$2:K2444,1)=1,1,0),"")</f>
        <v/>
      </c>
      <c r="R2444" s="0" t="str">
        <f aca="false">IF(M2444=1,IF(COUNTIFS(C$2:C2444,C2444,M$2:M2444,1)=1,1,0),"")</f>
        <v/>
      </c>
      <c r="S2444" s="0" t="str">
        <f aca="false">IF(L2444=1,IF(COUNTIFS(C$2:C2444,C2444,L$2:L2444,1)=1,1,0),"")</f>
        <v/>
      </c>
      <c r="T2444" s="38" t="str">
        <f aca="false">IF(N2444="","",N2444+ROW()/10000000)</f>
        <v/>
      </c>
      <c r="U2444" s="0" t="str">
        <f aca="false">IF(G2444=1,IF(B2444="",1,0),"")</f>
        <v/>
      </c>
    </row>
    <row r="2445" customFormat="false" ht="15" hidden="false" customHeight="false" outlineLevel="0" collapsed="false">
      <c r="A2445" s="35"/>
      <c r="B2445" s="35"/>
      <c r="G2445" s="0" t="str">
        <f aca="false">IF(A2445="","",IF(AND(A2445&gt;=Debut,A2445&lt;Fin),1,0))</f>
        <v/>
      </c>
      <c r="H2445" s="0" t="str">
        <f aca="false">IF(G2445=1,INT(ROUND((A2445-Debut)*86400,0)/600),"")</f>
        <v/>
      </c>
      <c r="I2445" s="0" t="str">
        <f aca="false">IF(G2445=1,INT(ROUND((A2445-Debut)*86400,0)/3600),"")</f>
        <v/>
      </c>
      <c r="J2445" s="0" t="str">
        <f aca="false">IF(OR(A2445="",B2445=""),"",ROUND((B2445-A2445)*86400,0))</f>
        <v/>
      </c>
      <c r="K2445" s="37" t="str">
        <f aca="false">IF(G2445=1,IF(COUNTIFS($C:$C,C2445,$G:$G,1,$A:$A,"&gt;="&amp;(A2445-FenetreInterm/86400),$A:$A,"&lt;="&amp;A2445)&gt;=NbInterm,1,0),"")</f>
        <v/>
      </c>
      <c r="L2445" s="37" t="str">
        <f aca="false">IF(G2445=1,IF(B2445="",0,IF(J2445&lt;SeuilFugitive,1,0)),"")</f>
        <v/>
      </c>
      <c r="M2445" s="37" t="str">
        <f aca="false">IF(G2445=1,IF(B2445="",IF((Fin-A2445)*24&gt;SeuilFigee,1,0),IF(J2445&gt;SeuilFigee*3600,1,0)),"")</f>
        <v/>
      </c>
      <c r="N2445" s="0" t="str">
        <f aca="false">IF(G2445=1,IF(COUNTIF(H$2:H2445,H2445)=1,COUNTIF($H:$H,H2445),""),"")</f>
        <v/>
      </c>
      <c r="O2445" s="0" t="str">
        <f aca="false">IF(G2445=1,IF(COUNTIF(I$2:I2445,I2445)=1,COUNTIF($I:$I,I2445),""),"")</f>
        <v/>
      </c>
      <c r="P2445" s="38" t="str">
        <f aca="false">IF(G2445=1,IF(COUNTIFS(C$2:C2445,C2445,G$2:G2445,1)=1,COUNTIFS($C:$C,C2445,$G:$G,1)+ROW()/10000000,""),"")</f>
        <v/>
      </c>
      <c r="Q2445" s="0" t="str">
        <f aca="false">IF(K2445=1,IF(COUNTIFS(C$2:C2445,C2445,K$2:K2445,1)=1,1,0),"")</f>
        <v/>
      </c>
      <c r="R2445" s="0" t="str">
        <f aca="false">IF(M2445=1,IF(COUNTIFS(C$2:C2445,C2445,M$2:M2445,1)=1,1,0),"")</f>
        <v/>
      </c>
      <c r="S2445" s="0" t="str">
        <f aca="false">IF(L2445=1,IF(COUNTIFS(C$2:C2445,C2445,L$2:L2445,1)=1,1,0),"")</f>
        <v/>
      </c>
      <c r="T2445" s="38" t="str">
        <f aca="false">IF(N2445="","",N2445+ROW()/10000000)</f>
        <v/>
      </c>
      <c r="U2445" s="0" t="str">
        <f aca="false">IF(G2445=1,IF(B2445="",1,0),"")</f>
        <v/>
      </c>
    </row>
    <row r="2446" customFormat="false" ht="15" hidden="false" customHeight="false" outlineLevel="0" collapsed="false">
      <c r="A2446" s="35"/>
      <c r="B2446" s="35"/>
      <c r="G2446" s="0" t="str">
        <f aca="false">IF(A2446="","",IF(AND(A2446&gt;=Debut,A2446&lt;Fin),1,0))</f>
        <v/>
      </c>
      <c r="H2446" s="0" t="str">
        <f aca="false">IF(G2446=1,INT(ROUND((A2446-Debut)*86400,0)/600),"")</f>
        <v/>
      </c>
      <c r="I2446" s="0" t="str">
        <f aca="false">IF(G2446=1,INT(ROUND((A2446-Debut)*86400,0)/3600),"")</f>
        <v/>
      </c>
      <c r="J2446" s="0" t="str">
        <f aca="false">IF(OR(A2446="",B2446=""),"",ROUND((B2446-A2446)*86400,0))</f>
        <v/>
      </c>
      <c r="K2446" s="37" t="str">
        <f aca="false">IF(G2446=1,IF(COUNTIFS($C:$C,C2446,$G:$G,1,$A:$A,"&gt;="&amp;(A2446-FenetreInterm/86400),$A:$A,"&lt;="&amp;A2446)&gt;=NbInterm,1,0),"")</f>
        <v/>
      </c>
      <c r="L2446" s="37" t="str">
        <f aca="false">IF(G2446=1,IF(B2446="",0,IF(J2446&lt;SeuilFugitive,1,0)),"")</f>
        <v/>
      </c>
      <c r="M2446" s="37" t="str">
        <f aca="false">IF(G2446=1,IF(B2446="",IF((Fin-A2446)*24&gt;SeuilFigee,1,0),IF(J2446&gt;SeuilFigee*3600,1,0)),"")</f>
        <v/>
      </c>
      <c r="N2446" s="0" t="str">
        <f aca="false">IF(G2446=1,IF(COUNTIF(H$2:H2446,H2446)=1,COUNTIF($H:$H,H2446),""),"")</f>
        <v/>
      </c>
      <c r="O2446" s="0" t="str">
        <f aca="false">IF(G2446=1,IF(COUNTIF(I$2:I2446,I2446)=1,COUNTIF($I:$I,I2446),""),"")</f>
        <v/>
      </c>
      <c r="P2446" s="38" t="str">
        <f aca="false">IF(G2446=1,IF(COUNTIFS(C$2:C2446,C2446,G$2:G2446,1)=1,COUNTIFS($C:$C,C2446,$G:$G,1)+ROW()/10000000,""),"")</f>
        <v/>
      </c>
      <c r="Q2446" s="0" t="str">
        <f aca="false">IF(K2446=1,IF(COUNTIFS(C$2:C2446,C2446,K$2:K2446,1)=1,1,0),"")</f>
        <v/>
      </c>
      <c r="R2446" s="0" t="str">
        <f aca="false">IF(M2446=1,IF(COUNTIFS(C$2:C2446,C2446,M$2:M2446,1)=1,1,0),"")</f>
        <v/>
      </c>
      <c r="S2446" s="0" t="str">
        <f aca="false">IF(L2446=1,IF(COUNTIFS(C$2:C2446,C2446,L$2:L2446,1)=1,1,0),"")</f>
        <v/>
      </c>
      <c r="T2446" s="38" t="str">
        <f aca="false">IF(N2446="","",N2446+ROW()/10000000)</f>
        <v/>
      </c>
      <c r="U2446" s="0" t="str">
        <f aca="false">IF(G2446=1,IF(B2446="",1,0),"")</f>
        <v/>
      </c>
    </row>
    <row r="2447" customFormat="false" ht="15" hidden="false" customHeight="false" outlineLevel="0" collapsed="false">
      <c r="A2447" s="35"/>
      <c r="B2447" s="35"/>
      <c r="G2447" s="0" t="str">
        <f aca="false">IF(A2447="","",IF(AND(A2447&gt;=Debut,A2447&lt;Fin),1,0))</f>
        <v/>
      </c>
      <c r="H2447" s="0" t="str">
        <f aca="false">IF(G2447=1,INT(ROUND((A2447-Debut)*86400,0)/600),"")</f>
        <v/>
      </c>
      <c r="I2447" s="0" t="str">
        <f aca="false">IF(G2447=1,INT(ROUND((A2447-Debut)*86400,0)/3600),"")</f>
        <v/>
      </c>
      <c r="J2447" s="0" t="str">
        <f aca="false">IF(OR(A2447="",B2447=""),"",ROUND((B2447-A2447)*86400,0))</f>
        <v/>
      </c>
      <c r="K2447" s="37" t="str">
        <f aca="false">IF(G2447=1,IF(COUNTIFS($C:$C,C2447,$G:$G,1,$A:$A,"&gt;="&amp;(A2447-FenetreInterm/86400),$A:$A,"&lt;="&amp;A2447)&gt;=NbInterm,1,0),"")</f>
        <v/>
      </c>
      <c r="L2447" s="37" t="str">
        <f aca="false">IF(G2447=1,IF(B2447="",0,IF(J2447&lt;SeuilFugitive,1,0)),"")</f>
        <v/>
      </c>
      <c r="M2447" s="37" t="str">
        <f aca="false">IF(G2447=1,IF(B2447="",IF((Fin-A2447)*24&gt;SeuilFigee,1,0),IF(J2447&gt;SeuilFigee*3600,1,0)),"")</f>
        <v/>
      </c>
      <c r="N2447" s="0" t="str">
        <f aca="false">IF(G2447=1,IF(COUNTIF(H$2:H2447,H2447)=1,COUNTIF($H:$H,H2447),""),"")</f>
        <v/>
      </c>
      <c r="O2447" s="0" t="str">
        <f aca="false">IF(G2447=1,IF(COUNTIF(I$2:I2447,I2447)=1,COUNTIF($I:$I,I2447),""),"")</f>
        <v/>
      </c>
      <c r="P2447" s="38" t="str">
        <f aca="false">IF(G2447=1,IF(COUNTIFS(C$2:C2447,C2447,G$2:G2447,1)=1,COUNTIFS($C:$C,C2447,$G:$G,1)+ROW()/10000000,""),"")</f>
        <v/>
      </c>
      <c r="Q2447" s="0" t="str">
        <f aca="false">IF(K2447=1,IF(COUNTIFS(C$2:C2447,C2447,K$2:K2447,1)=1,1,0),"")</f>
        <v/>
      </c>
      <c r="R2447" s="0" t="str">
        <f aca="false">IF(M2447=1,IF(COUNTIFS(C$2:C2447,C2447,M$2:M2447,1)=1,1,0),"")</f>
        <v/>
      </c>
      <c r="S2447" s="0" t="str">
        <f aca="false">IF(L2447=1,IF(COUNTIFS(C$2:C2447,C2447,L$2:L2447,1)=1,1,0),"")</f>
        <v/>
      </c>
      <c r="T2447" s="38" t="str">
        <f aca="false">IF(N2447="","",N2447+ROW()/10000000)</f>
        <v/>
      </c>
      <c r="U2447" s="0" t="str">
        <f aca="false">IF(G2447=1,IF(B2447="",1,0),"")</f>
        <v/>
      </c>
    </row>
    <row r="2448" customFormat="false" ht="15" hidden="false" customHeight="false" outlineLevel="0" collapsed="false">
      <c r="A2448" s="35"/>
      <c r="B2448" s="35"/>
      <c r="G2448" s="0" t="str">
        <f aca="false">IF(A2448="","",IF(AND(A2448&gt;=Debut,A2448&lt;Fin),1,0))</f>
        <v/>
      </c>
      <c r="H2448" s="0" t="str">
        <f aca="false">IF(G2448=1,INT(ROUND((A2448-Debut)*86400,0)/600),"")</f>
        <v/>
      </c>
      <c r="I2448" s="0" t="str">
        <f aca="false">IF(G2448=1,INT(ROUND((A2448-Debut)*86400,0)/3600),"")</f>
        <v/>
      </c>
      <c r="J2448" s="0" t="str">
        <f aca="false">IF(OR(A2448="",B2448=""),"",ROUND((B2448-A2448)*86400,0))</f>
        <v/>
      </c>
      <c r="K2448" s="37" t="str">
        <f aca="false">IF(G2448=1,IF(COUNTIFS($C:$C,C2448,$G:$G,1,$A:$A,"&gt;="&amp;(A2448-FenetreInterm/86400),$A:$A,"&lt;="&amp;A2448)&gt;=NbInterm,1,0),"")</f>
        <v/>
      </c>
      <c r="L2448" s="37" t="str">
        <f aca="false">IF(G2448=1,IF(B2448="",0,IF(J2448&lt;SeuilFugitive,1,0)),"")</f>
        <v/>
      </c>
      <c r="M2448" s="37" t="str">
        <f aca="false">IF(G2448=1,IF(B2448="",IF((Fin-A2448)*24&gt;SeuilFigee,1,0),IF(J2448&gt;SeuilFigee*3600,1,0)),"")</f>
        <v/>
      </c>
      <c r="N2448" s="0" t="str">
        <f aca="false">IF(G2448=1,IF(COUNTIF(H$2:H2448,H2448)=1,COUNTIF($H:$H,H2448),""),"")</f>
        <v/>
      </c>
      <c r="O2448" s="0" t="str">
        <f aca="false">IF(G2448=1,IF(COUNTIF(I$2:I2448,I2448)=1,COUNTIF($I:$I,I2448),""),"")</f>
        <v/>
      </c>
      <c r="P2448" s="38" t="str">
        <f aca="false">IF(G2448=1,IF(COUNTIFS(C$2:C2448,C2448,G$2:G2448,1)=1,COUNTIFS($C:$C,C2448,$G:$G,1)+ROW()/10000000,""),"")</f>
        <v/>
      </c>
      <c r="Q2448" s="0" t="str">
        <f aca="false">IF(K2448=1,IF(COUNTIFS(C$2:C2448,C2448,K$2:K2448,1)=1,1,0),"")</f>
        <v/>
      </c>
      <c r="R2448" s="0" t="str">
        <f aca="false">IF(M2448=1,IF(COUNTIFS(C$2:C2448,C2448,M$2:M2448,1)=1,1,0),"")</f>
        <v/>
      </c>
      <c r="S2448" s="0" t="str">
        <f aca="false">IF(L2448=1,IF(COUNTIFS(C$2:C2448,C2448,L$2:L2448,1)=1,1,0),"")</f>
        <v/>
      </c>
      <c r="T2448" s="38" t="str">
        <f aca="false">IF(N2448="","",N2448+ROW()/10000000)</f>
        <v/>
      </c>
      <c r="U2448" s="0" t="str">
        <f aca="false">IF(G2448=1,IF(B2448="",1,0),"")</f>
        <v/>
      </c>
    </row>
    <row r="2449" customFormat="false" ht="15" hidden="false" customHeight="false" outlineLevel="0" collapsed="false">
      <c r="A2449" s="35"/>
      <c r="B2449" s="35"/>
      <c r="G2449" s="0" t="str">
        <f aca="false">IF(A2449="","",IF(AND(A2449&gt;=Debut,A2449&lt;Fin),1,0))</f>
        <v/>
      </c>
      <c r="H2449" s="0" t="str">
        <f aca="false">IF(G2449=1,INT(ROUND((A2449-Debut)*86400,0)/600),"")</f>
        <v/>
      </c>
      <c r="I2449" s="0" t="str">
        <f aca="false">IF(G2449=1,INT(ROUND((A2449-Debut)*86400,0)/3600),"")</f>
        <v/>
      </c>
      <c r="J2449" s="0" t="str">
        <f aca="false">IF(OR(A2449="",B2449=""),"",ROUND((B2449-A2449)*86400,0))</f>
        <v/>
      </c>
      <c r="K2449" s="37" t="str">
        <f aca="false">IF(G2449=1,IF(COUNTIFS($C:$C,C2449,$G:$G,1,$A:$A,"&gt;="&amp;(A2449-FenetreInterm/86400),$A:$A,"&lt;="&amp;A2449)&gt;=NbInterm,1,0),"")</f>
        <v/>
      </c>
      <c r="L2449" s="37" t="str">
        <f aca="false">IF(G2449=1,IF(B2449="",0,IF(J2449&lt;SeuilFugitive,1,0)),"")</f>
        <v/>
      </c>
      <c r="M2449" s="37" t="str">
        <f aca="false">IF(G2449=1,IF(B2449="",IF((Fin-A2449)*24&gt;SeuilFigee,1,0),IF(J2449&gt;SeuilFigee*3600,1,0)),"")</f>
        <v/>
      </c>
      <c r="N2449" s="0" t="str">
        <f aca="false">IF(G2449=1,IF(COUNTIF(H$2:H2449,H2449)=1,COUNTIF($H:$H,H2449),""),"")</f>
        <v/>
      </c>
      <c r="O2449" s="0" t="str">
        <f aca="false">IF(G2449=1,IF(COUNTIF(I$2:I2449,I2449)=1,COUNTIF($I:$I,I2449),""),"")</f>
        <v/>
      </c>
      <c r="P2449" s="38" t="str">
        <f aca="false">IF(G2449=1,IF(COUNTIFS(C$2:C2449,C2449,G$2:G2449,1)=1,COUNTIFS($C:$C,C2449,$G:$G,1)+ROW()/10000000,""),"")</f>
        <v/>
      </c>
      <c r="Q2449" s="0" t="str">
        <f aca="false">IF(K2449=1,IF(COUNTIFS(C$2:C2449,C2449,K$2:K2449,1)=1,1,0),"")</f>
        <v/>
      </c>
      <c r="R2449" s="0" t="str">
        <f aca="false">IF(M2449=1,IF(COUNTIFS(C$2:C2449,C2449,M$2:M2449,1)=1,1,0),"")</f>
        <v/>
      </c>
      <c r="S2449" s="0" t="str">
        <f aca="false">IF(L2449=1,IF(COUNTIFS(C$2:C2449,C2449,L$2:L2449,1)=1,1,0),"")</f>
        <v/>
      </c>
      <c r="T2449" s="38" t="str">
        <f aca="false">IF(N2449="","",N2449+ROW()/10000000)</f>
        <v/>
      </c>
      <c r="U2449" s="0" t="str">
        <f aca="false">IF(G2449=1,IF(B2449="",1,0),"")</f>
        <v/>
      </c>
    </row>
    <row r="2450" customFormat="false" ht="15" hidden="false" customHeight="false" outlineLevel="0" collapsed="false">
      <c r="A2450" s="35"/>
      <c r="B2450" s="35"/>
      <c r="G2450" s="0" t="str">
        <f aca="false">IF(A2450="","",IF(AND(A2450&gt;=Debut,A2450&lt;Fin),1,0))</f>
        <v/>
      </c>
      <c r="H2450" s="0" t="str">
        <f aca="false">IF(G2450=1,INT(ROUND((A2450-Debut)*86400,0)/600),"")</f>
        <v/>
      </c>
      <c r="I2450" s="0" t="str">
        <f aca="false">IF(G2450=1,INT(ROUND((A2450-Debut)*86400,0)/3600),"")</f>
        <v/>
      </c>
      <c r="J2450" s="0" t="str">
        <f aca="false">IF(OR(A2450="",B2450=""),"",ROUND((B2450-A2450)*86400,0))</f>
        <v/>
      </c>
      <c r="K2450" s="37" t="str">
        <f aca="false">IF(G2450=1,IF(COUNTIFS($C:$C,C2450,$G:$G,1,$A:$A,"&gt;="&amp;(A2450-FenetreInterm/86400),$A:$A,"&lt;="&amp;A2450)&gt;=NbInterm,1,0),"")</f>
        <v/>
      </c>
      <c r="L2450" s="37" t="str">
        <f aca="false">IF(G2450=1,IF(B2450="",0,IF(J2450&lt;SeuilFugitive,1,0)),"")</f>
        <v/>
      </c>
      <c r="M2450" s="37" t="str">
        <f aca="false">IF(G2450=1,IF(B2450="",IF((Fin-A2450)*24&gt;SeuilFigee,1,0),IF(J2450&gt;SeuilFigee*3600,1,0)),"")</f>
        <v/>
      </c>
      <c r="N2450" s="0" t="str">
        <f aca="false">IF(G2450=1,IF(COUNTIF(H$2:H2450,H2450)=1,COUNTIF($H:$H,H2450),""),"")</f>
        <v/>
      </c>
      <c r="O2450" s="0" t="str">
        <f aca="false">IF(G2450=1,IF(COUNTIF(I$2:I2450,I2450)=1,COUNTIF($I:$I,I2450),""),"")</f>
        <v/>
      </c>
      <c r="P2450" s="38" t="str">
        <f aca="false">IF(G2450=1,IF(COUNTIFS(C$2:C2450,C2450,G$2:G2450,1)=1,COUNTIFS($C:$C,C2450,$G:$G,1)+ROW()/10000000,""),"")</f>
        <v/>
      </c>
      <c r="Q2450" s="0" t="str">
        <f aca="false">IF(K2450=1,IF(COUNTIFS(C$2:C2450,C2450,K$2:K2450,1)=1,1,0),"")</f>
        <v/>
      </c>
      <c r="R2450" s="0" t="str">
        <f aca="false">IF(M2450=1,IF(COUNTIFS(C$2:C2450,C2450,M$2:M2450,1)=1,1,0),"")</f>
        <v/>
      </c>
      <c r="S2450" s="0" t="str">
        <f aca="false">IF(L2450=1,IF(COUNTIFS(C$2:C2450,C2450,L$2:L2450,1)=1,1,0),"")</f>
        <v/>
      </c>
      <c r="T2450" s="38" t="str">
        <f aca="false">IF(N2450="","",N2450+ROW()/10000000)</f>
        <v/>
      </c>
      <c r="U2450" s="0" t="str">
        <f aca="false">IF(G2450=1,IF(B2450="",1,0),"")</f>
        <v/>
      </c>
    </row>
    <row r="2451" customFormat="false" ht="15" hidden="false" customHeight="false" outlineLevel="0" collapsed="false">
      <c r="A2451" s="35"/>
      <c r="B2451" s="35"/>
      <c r="G2451" s="0" t="str">
        <f aca="false">IF(A2451="","",IF(AND(A2451&gt;=Debut,A2451&lt;Fin),1,0))</f>
        <v/>
      </c>
      <c r="H2451" s="0" t="str">
        <f aca="false">IF(G2451=1,INT(ROUND((A2451-Debut)*86400,0)/600),"")</f>
        <v/>
      </c>
      <c r="I2451" s="0" t="str">
        <f aca="false">IF(G2451=1,INT(ROUND((A2451-Debut)*86400,0)/3600),"")</f>
        <v/>
      </c>
      <c r="J2451" s="0" t="str">
        <f aca="false">IF(OR(A2451="",B2451=""),"",ROUND((B2451-A2451)*86400,0))</f>
        <v/>
      </c>
      <c r="K2451" s="37" t="str">
        <f aca="false">IF(G2451=1,IF(COUNTIFS($C:$C,C2451,$G:$G,1,$A:$A,"&gt;="&amp;(A2451-FenetreInterm/86400),$A:$A,"&lt;="&amp;A2451)&gt;=NbInterm,1,0),"")</f>
        <v/>
      </c>
      <c r="L2451" s="37" t="str">
        <f aca="false">IF(G2451=1,IF(B2451="",0,IF(J2451&lt;SeuilFugitive,1,0)),"")</f>
        <v/>
      </c>
      <c r="M2451" s="37" t="str">
        <f aca="false">IF(G2451=1,IF(B2451="",IF((Fin-A2451)*24&gt;SeuilFigee,1,0),IF(J2451&gt;SeuilFigee*3600,1,0)),"")</f>
        <v/>
      </c>
      <c r="N2451" s="0" t="str">
        <f aca="false">IF(G2451=1,IF(COUNTIF(H$2:H2451,H2451)=1,COUNTIF($H:$H,H2451),""),"")</f>
        <v/>
      </c>
      <c r="O2451" s="0" t="str">
        <f aca="false">IF(G2451=1,IF(COUNTIF(I$2:I2451,I2451)=1,COUNTIF($I:$I,I2451),""),"")</f>
        <v/>
      </c>
      <c r="P2451" s="38" t="str">
        <f aca="false">IF(G2451=1,IF(COUNTIFS(C$2:C2451,C2451,G$2:G2451,1)=1,COUNTIFS($C:$C,C2451,$G:$G,1)+ROW()/10000000,""),"")</f>
        <v/>
      </c>
      <c r="Q2451" s="0" t="str">
        <f aca="false">IF(K2451=1,IF(COUNTIFS(C$2:C2451,C2451,K$2:K2451,1)=1,1,0),"")</f>
        <v/>
      </c>
      <c r="R2451" s="0" t="str">
        <f aca="false">IF(M2451=1,IF(COUNTIFS(C$2:C2451,C2451,M$2:M2451,1)=1,1,0),"")</f>
        <v/>
      </c>
      <c r="S2451" s="0" t="str">
        <f aca="false">IF(L2451=1,IF(COUNTIFS(C$2:C2451,C2451,L$2:L2451,1)=1,1,0),"")</f>
        <v/>
      </c>
      <c r="T2451" s="38" t="str">
        <f aca="false">IF(N2451="","",N2451+ROW()/10000000)</f>
        <v/>
      </c>
      <c r="U2451" s="0" t="str">
        <f aca="false">IF(G2451=1,IF(B2451="",1,0),"")</f>
        <v/>
      </c>
    </row>
    <row r="2452" customFormat="false" ht="15" hidden="false" customHeight="false" outlineLevel="0" collapsed="false">
      <c r="A2452" s="35"/>
      <c r="B2452" s="35"/>
      <c r="G2452" s="0" t="str">
        <f aca="false">IF(A2452="","",IF(AND(A2452&gt;=Debut,A2452&lt;Fin),1,0))</f>
        <v/>
      </c>
      <c r="H2452" s="0" t="str">
        <f aca="false">IF(G2452=1,INT(ROUND((A2452-Debut)*86400,0)/600),"")</f>
        <v/>
      </c>
      <c r="I2452" s="0" t="str">
        <f aca="false">IF(G2452=1,INT(ROUND((A2452-Debut)*86400,0)/3600),"")</f>
        <v/>
      </c>
      <c r="J2452" s="0" t="str">
        <f aca="false">IF(OR(A2452="",B2452=""),"",ROUND((B2452-A2452)*86400,0))</f>
        <v/>
      </c>
      <c r="K2452" s="37" t="str">
        <f aca="false">IF(G2452=1,IF(COUNTIFS($C:$C,C2452,$G:$G,1,$A:$A,"&gt;="&amp;(A2452-FenetreInterm/86400),$A:$A,"&lt;="&amp;A2452)&gt;=NbInterm,1,0),"")</f>
        <v/>
      </c>
      <c r="L2452" s="37" t="str">
        <f aca="false">IF(G2452=1,IF(B2452="",0,IF(J2452&lt;SeuilFugitive,1,0)),"")</f>
        <v/>
      </c>
      <c r="M2452" s="37" t="str">
        <f aca="false">IF(G2452=1,IF(B2452="",IF((Fin-A2452)*24&gt;SeuilFigee,1,0),IF(J2452&gt;SeuilFigee*3600,1,0)),"")</f>
        <v/>
      </c>
      <c r="N2452" s="0" t="str">
        <f aca="false">IF(G2452=1,IF(COUNTIF(H$2:H2452,H2452)=1,COUNTIF($H:$H,H2452),""),"")</f>
        <v/>
      </c>
      <c r="O2452" s="0" t="str">
        <f aca="false">IF(G2452=1,IF(COUNTIF(I$2:I2452,I2452)=1,COUNTIF($I:$I,I2452),""),"")</f>
        <v/>
      </c>
      <c r="P2452" s="38" t="str">
        <f aca="false">IF(G2452=1,IF(COUNTIFS(C$2:C2452,C2452,G$2:G2452,1)=1,COUNTIFS($C:$C,C2452,$G:$G,1)+ROW()/10000000,""),"")</f>
        <v/>
      </c>
      <c r="Q2452" s="0" t="str">
        <f aca="false">IF(K2452=1,IF(COUNTIFS(C$2:C2452,C2452,K$2:K2452,1)=1,1,0),"")</f>
        <v/>
      </c>
      <c r="R2452" s="0" t="str">
        <f aca="false">IF(M2452=1,IF(COUNTIFS(C$2:C2452,C2452,M$2:M2452,1)=1,1,0),"")</f>
        <v/>
      </c>
      <c r="S2452" s="0" t="str">
        <f aca="false">IF(L2452=1,IF(COUNTIFS(C$2:C2452,C2452,L$2:L2452,1)=1,1,0),"")</f>
        <v/>
      </c>
      <c r="T2452" s="38" t="str">
        <f aca="false">IF(N2452="","",N2452+ROW()/10000000)</f>
        <v/>
      </c>
      <c r="U2452" s="0" t="str">
        <f aca="false">IF(G2452=1,IF(B2452="",1,0),"")</f>
        <v/>
      </c>
    </row>
    <row r="2453" customFormat="false" ht="15" hidden="false" customHeight="false" outlineLevel="0" collapsed="false">
      <c r="A2453" s="35"/>
      <c r="B2453" s="35"/>
      <c r="G2453" s="0" t="str">
        <f aca="false">IF(A2453="","",IF(AND(A2453&gt;=Debut,A2453&lt;Fin),1,0))</f>
        <v/>
      </c>
      <c r="H2453" s="0" t="str">
        <f aca="false">IF(G2453=1,INT(ROUND((A2453-Debut)*86400,0)/600),"")</f>
        <v/>
      </c>
      <c r="I2453" s="0" t="str">
        <f aca="false">IF(G2453=1,INT(ROUND((A2453-Debut)*86400,0)/3600),"")</f>
        <v/>
      </c>
      <c r="J2453" s="0" t="str">
        <f aca="false">IF(OR(A2453="",B2453=""),"",ROUND((B2453-A2453)*86400,0))</f>
        <v/>
      </c>
      <c r="K2453" s="37" t="str">
        <f aca="false">IF(G2453=1,IF(COUNTIFS($C:$C,C2453,$G:$G,1,$A:$A,"&gt;="&amp;(A2453-FenetreInterm/86400),$A:$A,"&lt;="&amp;A2453)&gt;=NbInterm,1,0),"")</f>
        <v/>
      </c>
      <c r="L2453" s="37" t="str">
        <f aca="false">IF(G2453=1,IF(B2453="",0,IF(J2453&lt;SeuilFugitive,1,0)),"")</f>
        <v/>
      </c>
      <c r="M2453" s="37" t="str">
        <f aca="false">IF(G2453=1,IF(B2453="",IF((Fin-A2453)*24&gt;SeuilFigee,1,0),IF(J2453&gt;SeuilFigee*3600,1,0)),"")</f>
        <v/>
      </c>
      <c r="N2453" s="0" t="str">
        <f aca="false">IF(G2453=1,IF(COUNTIF(H$2:H2453,H2453)=1,COUNTIF($H:$H,H2453),""),"")</f>
        <v/>
      </c>
      <c r="O2453" s="0" t="str">
        <f aca="false">IF(G2453=1,IF(COUNTIF(I$2:I2453,I2453)=1,COUNTIF($I:$I,I2453),""),"")</f>
        <v/>
      </c>
      <c r="P2453" s="38" t="str">
        <f aca="false">IF(G2453=1,IF(COUNTIFS(C$2:C2453,C2453,G$2:G2453,1)=1,COUNTIFS($C:$C,C2453,$G:$G,1)+ROW()/10000000,""),"")</f>
        <v/>
      </c>
      <c r="Q2453" s="0" t="str">
        <f aca="false">IF(K2453=1,IF(COUNTIFS(C$2:C2453,C2453,K$2:K2453,1)=1,1,0),"")</f>
        <v/>
      </c>
      <c r="R2453" s="0" t="str">
        <f aca="false">IF(M2453=1,IF(COUNTIFS(C$2:C2453,C2453,M$2:M2453,1)=1,1,0),"")</f>
        <v/>
      </c>
      <c r="S2453" s="0" t="str">
        <f aca="false">IF(L2453=1,IF(COUNTIFS(C$2:C2453,C2453,L$2:L2453,1)=1,1,0),"")</f>
        <v/>
      </c>
      <c r="T2453" s="38" t="str">
        <f aca="false">IF(N2453="","",N2453+ROW()/10000000)</f>
        <v/>
      </c>
      <c r="U2453" s="0" t="str">
        <f aca="false">IF(G2453=1,IF(B2453="",1,0),"")</f>
        <v/>
      </c>
    </row>
    <row r="2454" customFormat="false" ht="15" hidden="false" customHeight="false" outlineLevel="0" collapsed="false">
      <c r="A2454" s="35"/>
      <c r="B2454" s="35"/>
      <c r="G2454" s="0" t="str">
        <f aca="false">IF(A2454="","",IF(AND(A2454&gt;=Debut,A2454&lt;Fin),1,0))</f>
        <v/>
      </c>
      <c r="H2454" s="0" t="str">
        <f aca="false">IF(G2454=1,INT(ROUND((A2454-Debut)*86400,0)/600),"")</f>
        <v/>
      </c>
      <c r="I2454" s="0" t="str">
        <f aca="false">IF(G2454=1,INT(ROUND((A2454-Debut)*86400,0)/3600),"")</f>
        <v/>
      </c>
      <c r="J2454" s="0" t="str">
        <f aca="false">IF(OR(A2454="",B2454=""),"",ROUND((B2454-A2454)*86400,0))</f>
        <v/>
      </c>
      <c r="K2454" s="37" t="str">
        <f aca="false">IF(G2454=1,IF(COUNTIFS($C:$C,C2454,$G:$G,1,$A:$A,"&gt;="&amp;(A2454-FenetreInterm/86400),$A:$A,"&lt;="&amp;A2454)&gt;=NbInterm,1,0),"")</f>
        <v/>
      </c>
      <c r="L2454" s="37" t="str">
        <f aca="false">IF(G2454=1,IF(B2454="",0,IF(J2454&lt;SeuilFugitive,1,0)),"")</f>
        <v/>
      </c>
      <c r="M2454" s="37" t="str">
        <f aca="false">IF(G2454=1,IF(B2454="",IF((Fin-A2454)*24&gt;SeuilFigee,1,0),IF(J2454&gt;SeuilFigee*3600,1,0)),"")</f>
        <v/>
      </c>
      <c r="N2454" s="0" t="str">
        <f aca="false">IF(G2454=1,IF(COUNTIF(H$2:H2454,H2454)=1,COUNTIF($H:$H,H2454),""),"")</f>
        <v/>
      </c>
      <c r="O2454" s="0" t="str">
        <f aca="false">IF(G2454=1,IF(COUNTIF(I$2:I2454,I2454)=1,COUNTIF($I:$I,I2454),""),"")</f>
        <v/>
      </c>
      <c r="P2454" s="38" t="str">
        <f aca="false">IF(G2454=1,IF(COUNTIFS(C$2:C2454,C2454,G$2:G2454,1)=1,COUNTIFS($C:$C,C2454,$G:$G,1)+ROW()/10000000,""),"")</f>
        <v/>
      </c>
      <c r="Q2454" s="0" t="str">
        <f aca="false">IF(K2454=1,IF(COUNTIFS(C$2:C2454,C2454,K$2:K2454,1)=1,1,0),"")</f>
        <v/>
      </c>
      <c r="R2454" s="0" t="str">
        <f aca="false">IF(M2454=1,IF(COUNTIFS(C$2:C2454,C2454,M$2:M2454,1)=1,1,0),"")</f>
        <v/>
      </c>
      <c r="S2454" s="0" t="str">
        <f aca="false">IF(L2454=1,IF(COUNTIFS(C$2:C2454,C2454,L$2:L2454,1)=1,1,0),"")</f>
        <v/>
      </c>
      <c r="T2454" s="38" t="str">
        <f aca="false">IF(N2454="","",N2454+ROW()/10000000)</f>
        <v/>
      </c>
      <c r="U2454" s="0" t="str">
        <f aca="false">IF(G2454=1,IF(B2454="",1,0),"")</f>
        <v/>
      </c>
    </row>
    <row r="2455" customFormat="false" ht="15" hidden="false" customHeight="false" outlineLevel="0" collapsed="false">
      <c r="A2455" s="35"/>
      <c r="B2455" s="35"/>
      <c r="G2455" s="0" t="str">
        <f aca="false">IF(A2455="","",IF(AND(A2455&gt;=Debut,A2455&lt;Fin),1,0))</f>
        <v/>
      </c>
      <c r="H2455" s="0" t="str">
        <f aca="false">IF(G2455=1,INT(ROUND((A2455-Debut)*86400,0)/600),"")</f>
        <v/>
      </c>
      <c r="I2455" s="0" t="str">
        <f aca="false">IF(G2455=1,INT(ROUND((A2455-Debut)*86400,0)/3600),"")</f>
        <v/>
      </c>
      <c r="J2455" s="0" t="str">
        <f aca="false">IF(OR(A2455="",B2455=""),"",ROUND((B2455-A2455)*86400,0))</f>
        <v/>
      </c>
      <c r="K2455" s="37" t="str">
        <f aca="false">IF(G2455=1,IF(COUNTIFS($C:$C,C2455,$G:$G,1,$A:$A,"&gt;="&amp;(A2455-FenetreInterm/86400),$A:$A,"&lt;="&amp;A2455)&gt;=NbInterm,1,0),"")</f>
        <v/>
      </c>
      <c r="L2455" s="37" t="str">
        <f aca="false">IF(G2455=1,IF(B2455="",0,IF(J2455&lt;SeuilFugitive,1,0)),"")</f>
        <v/>
      </c>
      <c r="M2455" s="37" t="str">
        <f aca="false">IF(G2455=1,IF(B2455="",IF((Fin-A2455)*24&gt;SeuilFigee,1,0),IF(J2455&gt;SeuilFigee*3600,1,0)),"")</f>
        <v/>
      </c>
      <c r="N2455" s="0" t="str">
        <f aca="false">IF(G2455=1,IF(COUNTIF(H$2:H2455,H2455)=1,COUNTIF($H:$H,H2455),""),"")</f>
        <v/>
      </c>
      <c r="O2455" s="0" t="str">
        <f aca="false">IF(G2455=1,IF(COUNTIF(I$2:I2455,I2455)=1,COUNTIF($I:$I,I2455),""),"")</f>
        <v/>
      </c>
      <c r="P2455" s="38" t="str">
        <f aca="false">IF(G2455=1,IF(COUNTIFS(C$2:C2455,C2455,G$2:G2455,1)=1,COUNTIFS($C:$C,C2455,$G:$G,1)+ROW()/10000000,""),"")</f>
        <v/>
      </c>
      <c r="Q2455" s="0" t="str">
        <f aca="false">IF(K2455=1,IF(COUNTIFS(C$2:C2455,C2455,K$2:K2455,1)=1,1,0),"")</f>
        <v/>
      </c>
      <c r="R2455" s="0" t="str">
        <f aca="false">IF(M2455=1,IF(COUNTIFS(C$2:C2455,C2455,M$2:M2455,1)=1,1,0),"")</f>
        <v/>
      </c>
      <c r="S2455" s="0" t="str">
        <f aca="false">IF(L2455=1,IF(COUNTIFS(C$2:C2455,C2455,L$2:L2455,1)=1,1,0),"")</f>
        <v/>
      </c>
      <c r="T2455" s="38" t="str">
        <f aca="false">IF(N2455="","",N2455+ROW()/10000000)</f>
        <v/>
      </c>
      <c r="U2455" s="0" t="str">
        <f aca="false">IF(G2455=1,IF(B2455="",1,0),"")</f>
        <v/>
      </c>
    </row>
    <row r="2456" customFormat="false" ht="15" hidden="false" customHeight="false" outlineLevel="0" collapsed="false">
      <c r="A2456" s="35"/>
      <c r="B2456" s="35"/>
      <c r="G2456" s="0" t="str">
        <f aca="false">IF(A2456="","",IF(AND(A2456&gt;=Debut,A2456&lt;Fin),1,0))</f>
        <v/>
      </c>
      <c r="H2456" s="0" t="str">
        <f aca="false">IF(G2456=1,INT(ROUND((A2456-Debut)*86400,0)/600),"")</f>
        <v/>
      </c>
      <c r="I2456" s="0" t="str">
        <f aca="false">IF(G2456=1,INT(ROUND((A2456-Debut)*86400,0)/3600),"")</f>
        <v/>
      </c>
      <c r="J2456" s="0" t="str">
        <f aca="false">IF(OR(A2456="",B2456=""),"",ROUND((B2456-A2456)*86400,0))</f>
        <v/>
      </c>
      <c r="K2456" s="37" t="str">
        <f aca="false">IF(G2456=1,IF(COUNTIFS($C:$C,C2456,$G:$G,1,$A:$A,"&gt;="&amp;(A2456-FenetreInterm/86400),$A:$A,"&lt;="&amp;A2456)&gt;=NbInterm,1,0),"")</f>
        <v/>
      </c>
      <c r="L2456" s="37" t="str">
        <f aca="false">IF(G2456=1,IF(B2456="",0,IF(J2456&lt;SeuilFugitive,1,0)),"")</f>
        <v/>
      </c>
      <c r="M2456" s="37" t="str">
        <f aca="false">IF(G2456=1,IF(B2456="",IF((Fin-A2456)*24&gt;SeuilFigee,1,0),IF(J2456&gt;SeuilFigee*3600,1,0)),"")</f>
        <v/>
      </c>
      <c r="N2456" s="0" t="str">
        <f aca="false">IF(G2456=1,IF(COUNTIF(H$2:H2456,H2456)=1,COUNTIF($H:$H,H2456),""),"")</f>
        <v/>
      </c>
      <c r="O2456" s="0" t="str">
        <f aca="false">IF(G2456=1,IF(COUNTIF(I$2:I2456,I2456)=1,COUNTIF($I:$I,I2456),""),"")</f>
        <v/>
      </c>
      <c r="P2456" s="38" t="str">
        <f aca="false">IF(G2456=1,IF(COUNTIFS(C$2:C2456,C2456,G$2:G2456,1)=1,COUNTIFS($C:$C,C2456,$G:$G,1)+ROW()/10000000,""),"")</f>
        <v/>
      </c>
      <c r="Q2456" s="0" t="str">
        <f aca="false">IF(K2456=1,IF(COUNTIFS(C$2:C2456,C2456,K$2:K2456,1)=1,1,0),"")</f>
        <v/>
      </c>
      <c r="R2456" s="0" t="str">
        <f aca="false">IF(M2456=1,IF(COUNTIFS(C$2:C2456,C2456,M$2:M2456,1)=1,1,0),"")</f>
        <v/>
      </c>
      <c r="S2456" s="0" t="str">
        <f aca="false">IF(L2456=1,IF(COUNTIFS(C$2:C2456,C2456,L$2:L2456,1)=1,1,0),"")</f>
        <v/>
      </c>
      <c r="T2456" s="38" t="str">
        <f aca="false">IF(N2456="","",N2456+ROW()/10000000)</f>
        <v/>
      </c>
      <c r="U2456" s="0" t="str">
        <f aca="false">IF(G2456=1,IF(B2456="",1,0),"")</f>
        <v/>
      </c>
    </row>
    <row r="2457" customFormat="false" ht="15" hidden="false" customHeight="false" outlineLevel="0" collapsed="false">
      <c r="A2457" s="35"/>
      <c r="B2457" s="35"/>
      <c r="G2457" s="0" t="str">
        <f aca="false">IF(A2457="","",IF(AND(A2457&gt;=Debut,A2457&lt;Fin),1,0))</f>
        <v/>
      </c>
      <c r="H2457" s="0" t="str">
        <f aca="false">IF(G2457=1,INT(ROUND((A2457-Debut)*86400,0)/600),"")</f>
        <v/>
      </c>
      <c r="I2457" s="0" t="str">
        <f aca="false">IF(G2457=1,INT(ROUND((A2457-Debut)*86400,0)/3600),"")</f>
        <v/>
      </c>
      <c r="J2457" s="0" t="str">
        <f aca="false">IF(OR(A2457="",B2457=""),"",ROUND((B2457-A2457)*86400,0))</f>
        <v/>
      </c>
      <c r="K2457" s="37" t="str">
        <f aca="false">IF(G2457=1,IF(COUNTIFS($C:$C,C2457,$G:$G,1,$A:$A,"&gt;="&amp;(A2457-FenetreInterm/86400),$A:$A,"&lt;="&amp;A2457)&gt;=NbInterm,1,0),"")</f>
        <v/>
      </c>
      <c r="L2457" s="37" t="str">
        <f aca="false">IF(G2457=1,IF(B2457="",0,IF(J2457&lt;SeuilFugitive,1,0)),"")</f>
        <v/>
      </c>
      <c r="M2457" s="37" t="str">
        <f aca="false">IF(G2457=1,IF(B2457="",IF((Fin-A2457)*24&gt;SeuilFigee,1,0),IF(J2457&gt;SeuilFigee*3600,1,0)),"")</f>
        <v/>
      </c>
      <c r="N2457" s="0" t="str">
        <f aca="false">IF(G2457=1,IF(COUNTIF(H$2:H2457,H2457)=1,COUNTIF($H:$H,H2457),""),"")</f>
        <v/>
      </c>
      <c r="O2457" s="0" t="str">
        <f aca="false">IF(G2457=1,IF(COUNTIF(I$2:I2457,I2457)=1,COUNTIF($I:$I,I2457),""),"")</f>
        <v/>
      </c>
      <c r="P2457" s="38" t="str">
        <f aca="false">IF(G2457=1,IF(COUNTIFS(C$2:C2457,C2457,G$2:G2457,1)=1,COUNTIFS($C:$C,C2457,$G:$G,1)+ROW()/10000000,""),"")</f>
        <v/>
      </c>
      <c r="Q2457" s="0" t="str">
        <f aca="false">IF(K2457=1,IF(COUNTIFS(C$2:C2457,C2457,K$2:K2457,1)=1,1,0),"")</f>
        <v/>
      </c>
      <c r="R2457" s="0" t="str">
        <f aca="false">IF(M2457=1,IF(COUNTIFS(C$2:C2457,C2457,M$2:M2457,1)=1,1,0),"")</f>
        <v/>
      </c>
      <c r="S2457" s="0" t="str">
        <f aca="false">IF(L2457=1,IF(COUNTIFS(C$2:C2457,C2457,L$2:L2457,1)=1,1,0),"")</f>
        <v/>
      </c>
      <c r="T2457" s="38" t="str">
        <f aca="false">IF(N2457="","",N2457+ROW()/10000000)</f>
        <v/>
      </c>
      <c r="U2457" s="0" t="str">
        <f aca="false">IF(G2457=1,IF(B2457="",1,0),"")</f>
        <v/>
      </c>
    </row>
    <row r="2458" customFormat="false" ht="15" hidden="false" customHeight="false" outlineLevel="0" collapsed="false">
      <c r="A2458" s="35"/>
      <c r="B2458" s="35"/>
      <c r="G2458" s="0" t="str">
        <f aca="false">IF(A2458="","",IF(AND(A2458&gt;=Debut,A2458&lt;Fin),1,0))</f>
        <v/>
      </c>
      <c r="H2458" s="0" t="str">
        <f aca="false">IF(G2458=1,INT(ROUND((A2458-Debut)*86400,0)/600),"")</f>
        <v/>
      </c>
      <c r="I2458" s="0" t="str">
        <f aca="false">IF(G2458=1,INT(ROUND((A2458-Debut)*86400,0)/3600),"")</f>
        <v/>
      </c>
      <c r="J2458" s="0" t="str">
        <f aca="false">IF(OR(A2458="",B2458=""),"",ROUND((B2458-A2458)*86400,0))</f>
        <v/>
      </c>
      <c r="K2458" s="37" t="str">
        <f aca="false">IF(G2458=1,IF(COUNTIFS($C:$C,C2458,$G:$G,1,$A:$A,"&gt;="&amp;(A2458-FenetreInterm/86400),$A:$A,"&lt;="&amp;A2458)&gt;=NbInterm,1,0),"")</f>
        <v/>
      </c>
      <c r="L2458" s="37" t="str">
        <f aca="false">IF(G2458=1,IF(B2458="",0,IF(J2458&lt;SeuilFugitive,1,0)),"")</f>
        <v/>
      </c>
      <c r="M2458" s="37" t="str">
        <f aca="false">IF(G2458=1,IF(B2458="",IF((Fin-A2458)*24&gt;SeuilFigee,1,0),IF(J2458&gt;SeuilFigee*3600,1,0)),"")</f>
        <v/>
      </c>
      <c r="N2458" s="0" t="str">
        <f aca="false">IF(G2458=1,IF(COUNTIF(H$2:H2458,H2458)=1,COUNTIF($H:$H,H2458),""),"")</f>
        <v/>
      </c>
      <c r="O2458" s="0" t="str">
        <f aca="false">IF(G2458=1,IF(COUNTIF(I$2:I2458,I2458)=1,COUNTIF($I:$I,I2458),""),"")</f>
        <v/>
      </c>
      <c r="P2458" s="38" t="str">
        <f aca="false">IF(G2458=1,IF(COUNTIFS(C$2:C2458,C2458,G$2:G2458,1)=1,COUNTIFS($C:$C,C2458,$G:$G,1)+ROW()/10000000,""),"")</f>
        <v/>
      </c>
      <c r="Q2458" s="0" t="str">
        <f aca="false">IF(K2458=1,IF(COUNTIFS(C$2:C2458,C2458,K$2:K2458,1)=1,1,0),"")</f>
        <v/>
      </c>
      <c r="R2458" s="0" t="str">
        <f aca="false">IF(M2458=1,IF(COUNTIFS(C$2:C2458,C2458,M$2:M2458,1)=1,1,0),"")</f>
        <v/>
      </c>
      <c r="S2458" s="0" t="str">
        <f aca="false">IF(L2458=1,IF(COUNTIFS(C$2:C2458,C2458,L$2:L2458,1)=1,1,0),"")</f>
        <v/>
      </c>
      <c r="T2458" s="38" t="str">
        <f aca="false">IF(N2458="","",N2458+ROW()/10000000)</f>
        <v/>
      </c>
      <c r="U2458" s="0" t="str">
        <f aca="false">IF(G2458=1,IF(B2458="",1,0),"")</f>
        <v/>
      </c>
    </row>
    <row r="2459" customFormat="false" ht="15" hidden="false" customHeight="false" outlineLevel="0" collapsed="false">
      <c r="A2459" s="35"/>
      <c r="B2459" s="35"/>
      <c r="G2459" s="0" t="str">
        <f aca="false">IF(A2459="","",IF(AND(A2459&gt;=Debut,A2459&lt;Fin),1,0))</f>
        <v/>
      </c>
      <c r="H2459" s="0" t="str">
        <f aca="false">IF(G2459=1,INT(ROUND((A2459-Debut)*86400,0)/600),"")</f>
        <v/>
      </c>
      <c r="I2459" s="0" t="str">
        <f aca="false">IF(G2459=1,INT(ROUND((A2459-Debut)*86400,0)/3600),"")</f>
        <v/>
      </c>
      <c r="J2459" s="0" t="str">
        <f aca="false">IF(OR(A2459="",B2459=""),"",ROUND((B2459-A2459)*86400,0))</f>
        <v/>
      </c>
      <c r="K2459" s="37" t="str">
        <f aca="false">IF(G2459=1,IF(COUNTIFS($C:$C,C2459,$G:$G,1,$A:$A,"&gt;="&amp;(A2459-FenetreInterm/86400),$A:$A,"&lt;="&amp;A2459)&gt;=NbInterm,1,0),"")</f>
        <v/>
      </c>
      <c r="L2459" s="37" t="str">
        <f aca="false">IF(G2459=1,IF(B2459="",0,IF(J2459&lt;SeuilFugitive,1,0)),"")</f>
        <v/>
      </c>
      <c r="M2459" s="37" t="str">
        <f aca="false">IF(G2459=1,IF(B2459="",IF((Fin-A2459)*24&gt;SeuilFigee,1,0),IF(J2459&gt;SeuilFigee*3600,1,0)),"")</f>
        <v/>
      </c>
      <c r="N2459" s="0" t="str">
        <f aca="false">IF(G2459=1,IF(COUNTIF(H$2:H2459,H2459)=1,COUNTIF($H:$H,H2459),""),"")</f>
        <v/>
      </c>
      <c r="O2459" s="0" t="str">
        <f aca="false">IF(G2459=1,IF(COUNTIF(I$2:I2459,I2459)=1,COUNTIF($I:$I,I2459),""),"")</f>
        <v/>
      </c>
      <c r="P2459" s="38" t="str">
        <f aca="false">IF(G2459=1,IF(COUNTIFS(C$2:C2459,C2459,G$2:G2459,1)=1,COUNTIFS($C:$C,C2459,$G:$G,1)+ROW()/10000000,""),"")</f>
        <v/>
      </c>
      <c r="Q2459" s="0" t="str">
        <f aca="false">IF(K2459=1,IF(COUNTIFS(C$2:C2459,C2459,K$2:K2459,1)=1,1,0),"")</f>
        <v/>
      </c>
      <c r="R2459" s="0" t="str">
        <f aca="false">IF(M2459=1,IF(COUNTIFS(C$2:C2459,C2459,M$2:M2459,1)=1,1,0),"")</f>
        <v/>
      </c>
      <c r="S2459" s="0" t="str">
        <f aca="false">IF(L2459=1,IF(COUNTIFS(C$2:C2459,C2459,L$2:L2459,1)=1,1,0),"")</f>
        <v/>
      </c>
      <c r="T2459" s="38" t="str">
        <f aca="false">IF(N2459="","",N2459+ROW()/10000000)</f>
        <v/>
      </c>
      <c r="U2459" s="0" t="str">
        <f aca="false">IF(G2459=1,IF(B2459="",1,0),"")</f>
        <v/>
      </c>
    </row>
    <row r="2460" customFormat="false" ht="15" hidden="false" customHeight="false" outlineLevel="0" collapsed="false">
      <c r="A2460" s="35"/>
      <c r="B2460" s="35"/>
      <c r="G2460" s="0" t="str">
        <f aca="false">IF(A2460="","",IF(AND(A2460&gt;=Debut,A2460&lt;Fin),1,0))</f>
        <v/>
      </c>
      <c r="H2460" s="0" t="str">
        <f aca="false">IF(G2460=1,INT(ROUND((A2460-Debut)*86400,0)/600),"")</f>
        <v/>
      </c>
      <c r="I2460" s="0" t="str">
        <f aca="false">IF(G2460=1,INT(ROUND((A2460-Debut)*86400,0)/3600),"")</f>
        <v/>
      </c>
      <c r="J2460" s="0" t="str">
        <f aca="false">IF(OR(A2460="",B2460=""),"",ROUND((B2460-A2460)*86400,0))</f>
        <v/>
      </c>
      <c r="K2460" s="37" t="str">
        <f aca="false">IF(G2460=1,IF(COUNTIFS($C:$C,C2460,$G:$G,1,$A:$A,"&gt;="&amp;(A2460-FenetreInterm/86400),$A:$A,"&lt;="&amp;A2460)&gt;=NbInterm,1,0),"")</f>
        <v/>
      </c>
      <c r="L2460" s="37" t="str">
        <f aca="false">IF(G2460=1,IF(B2460="",0,IF(J2460&lt;SeuilFugitive,1,0)),"")</f>
        <v/>
      </c>
      <c r="M2460" s="37" t="str">
        <f aca="false">IF(G2460=1,IF(B2460="",IF((Fin-A2460)*24&gt;SeuilFigee,1,0),IF(J2460&gt;SeuilFigee*3600,1,0)),"")</f>
        <v/>
      </c>
      <c r="N2460" s="0" t="str">
        <f aca="false">IF(G2460=1,IF(COUNTIF(H$2:H2460,H2460)=1,COUNTIF($H:$H,H2460),""),"")</f>
        <v/>
      </c>
      <c r="O2460" s="0" t="str">
        <f aca="false">IF(G2460=1,IF(COUNTIF(I$2:I2460,I2460)=1,COUNTIF($I:$I,I2460),""),"")</f>
        <v/>
      </c>
      <c r="P2460" s="38" t="str">
        <f aca="false">IF(G2460=1,IF(COUNTIFS(C$2:C2460,C2460,G$2:G2460,1)=1,COUNTIFS($C:$C,C2460,$G:$G,1)+ROW()/10000000,""),"")</f>
        <v/>
      </c>
      <c r="Q2460" s="0" t="str">
        <f aca="false">IF(K2460=1,IF(COUNTIFS(C$2:C2460,C2460,K$2:K2460,1)=1,1,0),"")</f>
        <v/>
      </c>
      <c r="R2460" s="0" t="str">
        <f aca="false">IF(M2460=1,IF(COUNTIFS(C$2:C2460,C2460,M$2:M2460,1)=1,1,0),"")</f>
        <v/>
      </c>
      <c r="S2460" s="0" t="str">
        <f aca="false">IF(L2460=1,IF(COUNTIFS(C$2:C2460,C2460,L$2:L2460,1)=1,1,0),"")</f>
        <v/>
      </c>
      <c r="T2460" s="38" t="str">
        <f aca="false">IF(N2460="","",N2460+ROW()/10000000)</f>
        <v/>
      </c>
      <c r="U2460" s="0" t="str">
        <f aca="false">IF(G2460=1,IF(B2460="",1,0),"")</f>
        <v/>
      </c>
    </row>
    <row r="2461" customFormat="false" ht="15" hidden="false" customHeight="false" outlineLevel="0" collapsed="false">
      <c r="A2461" s="35"/>
      <c r="B2461" s="35"/>
      <c r="G2461" s="0" t="str">
        <f aca="false">IF(A2461="","",IF(AND(A2461&gt;=Debut,A2461&lt;Fin),1,0))</f>
        <v/>
      </c>
      <c r="H2461" s="0" t="str">
        <f aca="false">IF(G2461=1,INT(ROUND((A2461-Debut)*86400,0)/600),"")</f>
        <v/>
      </c>
      <c r="I2461" s="0" t="str">
        <f aca="false">IF(G2461=1,INT(ROUND((A2461-Debut)*86400,0)/3600),"")</f>
        <v/>
      </c>
      <c r="J2461" s="0" t="str">
        <f aca="false">IF(OR(A2461="",B2461=""),"",ROUND((B2461-A2461)*86400,0))</f>
        <v/>
      </c>
      <c r="K2461" s="37" t="str">
        <f aca="false">IF(G2461=1,IF(COUNTIFS($C:$C,C2461,$G:$G,1,$A:$A,"&gt;="&amp;(A2461-FenetreInterm/86400),$A:$A,"&lt;="&amp;A2461)&gt;=NbInterm,1,0),"")</f>
        <v/>
      </c>
      <c r="L2461" s="37" t="str">
        <f aca="false">IF(G2461=1,IF(B2461="",0,IF(J2461&lt;SeuilFugitive,1,0)),"")</f>
        <v/>
      </c>
      <c r="M2461" s="37" t="str">
        <f aca="false">IF(G2461=1,IF(B2461="",IF((Fin-A2461)*24&gt;SeuilFigee,1,0),IF(J2461&gt;SeuilFigee*3600,1,0)),"")</f>
        <v/>
      </c>
      <c r="N2461" s="0" t="str">
        <f aca="false">IF(G2461=1,IF(COUNTIF(H$2:H2461,H2461)=1,COUNTIF($H:$H,H2461),""),"")</f>
        <v/>
      </c>
      <c r="O2461" s="0" t="str">
        <f aca="false">IF(G2461=1,IF(COUNTIF(I$2:I2461,I2461)=1,COUNTIF($I:$I,I2461),""),"")</f>
        <v/>
      </c>
      <c r="P2461" s="38" t="str">
        <f aca="false">IF(G2461=1,IF(COUNTIFS(C$2:C2461,C2461,G$2:G2461,1)=1,COUNTIFS($C:$C,C2461,$G:$G,1)+ROW()/10000000,""),"")</f>
        <v/>
      </c>
      <c r="Q2461" s="0" t="str">
        <f aca="false">IF(K2461=1,IF(COUNTIFS(C$2:C2461,C2461,K$2:K2461,1)=1,1,0),"")</f>
        <v/>
      </c>
      <c r="R2461" s="0" t="str">
        <f aca="false">IF(M2461=1,IF(COUNTIFS(C$2:C2461,C2461,M$2:M2461,1)=1,1,0),"")</f>
        <v/>
      </c>
      <c r="S2461" s="0" t="str">
        <f aca="false">IF(L2461=1,IF(COUNTIFS(C$2:C2461,C2461,L$2:L2461,1)=1,1,0),"")</f>
        <v/>
      </c>
      <c r="T2461" s="38" t="str">
        <f aca="false">IF(N2461="","",N2461+ROW()/10000000)</f>
        <v/>
      </c>
      <c r="U2461" s="0" t="str">
        <f aca="false">IF(G2461=1,IF(B2461="",1,0),"")</f>
        <v/>
      </c>
    </row>
    <row r="2462" customFormat="false" ht="15" hidden="false" customHeight="false" outlineLevel="0" collapsed="false">
      <c r="A2462" s="35"/>
      <c r="B2462" s="35"/>
      <c r="G2462" s="0" t="str">
        <f aca="false">IF(A2462="","",IF(AND(A2462&gt;=Debut,A2462&lt;Fin),1,0))</f>
        <v/>
      </c>
      <c r="H2462" s="0" t="str">
        <f aca="false">IF(G2462=1,INT(ROUND((A2462-Debut)*86400,0)/600),"")</f>
        <v/>
      </c>
      <c r="I2462" s="0" t="str">
        <f aca="false">IF(G2462=1,INT(ROUND((A2462-Debut)*86400,0)/3600),"")</f>
        <v/>
      </c>
      <c r="J2462" s="0" t="str">
        <f aca="false">IF(OR(A2462="",B2462=""),"",ROUND((B2462-A2462)*86400,0))</f>
        <v/>
      </c>
      <c r="K2462" s="37" t="str">
        <f aca="false">IF(G2462=1,IF(COUNTIFS($C:$C,C2462,$G:$G,1,$A:$A,"&gt;="&amp;(A2462-FenetreInterm/86400),$A:$A,"&lt;="&amp;A2462)&gt;=NbInterm,1,0),"")</f>
        <v/>
      </c>
      <c r="L2462" s="37" t="str">
        <f aca="false">IF(G2462=1,IF(B2462="",0,IF(J2462&lt;SeuilFugitive,1,0)),"")</f>
        <v/>
      </c>
      <c r="M2462" s="37" t="str">
        <f aca="false">IF(G2462=1,IF(B2462="",IF((Fin-A2462)*24&gt;SeuilFigee,1,0),IF(J2462&gt;SeuilFigee*3600,1,0)),"")</f>
        <v/>
      </c>
      <c r="N2462" s="0" t="str">
        <f aca="false">IF(G2462=1,IF(COUNTIF(H$2:H2462,H2462)=1,COUNTIF($H:$H,H2462),""),"")</f>
        <v/>
      </c>
      <c r="O2462" s="0" t="str">
        <f aca="false">IF(G2462=1,IF(COUNTIF(I$2:I2462,I2462)=1,COUNTIF($I:$I,I2462),""),"")</f>
        <v/>
      </c>
      <c r="P2462" s="38" t="str">
        <f aca="false">IF(G2462=1,IF(COUNTIFS(C$2:C2462,C2462,G$2:G2462,1)=1,COUNTIFS($C:$C,C2462,$G:$G,1)+ROW()/10000000,""),"")</f>
        <v/>
      </c>
      <c r="Q2462" s="0" t="str">
        <f aca="false">IF(K2462=1,IF(COUNTIFS(C$2:C2462,C2462,K$2:K2462,1)=1,1,0),"")</f>
        <v/>
      </c>
      <c r="R2462" s="0" t="str">
        <f aca="false">IF(M2462=1,IF(COUNTIFS(C$2:C2462,C2462,M$2:M2462,1)=1,1,0),"")</f>
        <v/>
      </c>
      <c r="S2462" s="0" t="str">
        <f aca="false">IF(L2462=1,IF(COUNTIFS(C$2:C2462,C2462,L$2:L2462,1)=1,1,0),"")</f>
        <v/>
      </c>
      <c r="T2462" s="38" t="str">
        <f aca="false">IF(N2462="","",N2462+ROW()/10000000)</f>
        <v/>
      </c>
      <c r="U2462" s="0" t="str">
        <f aca="false">IF(G2462=1,IF(B2462="",1,0),"")</f>
        <v/>
      </c>
    </row>
    <row r="2463" customFormat="false" ht="15" hidden="false" customHeight="false" outlineLevel="0" collapsed="false">
      <c r="A2463" s="35"/>
      <c r="B2463" s="35"/>
      <c r="G2463" s="0" t="str">
        <f aca="false">IF(A2463="","",IF(AND(A2463&gt;=Debut,A2463&lt;Fin),1,0))</f>
        <v/>
      </c>
      <c r="H2463" s="0" t="str">
        <f aca="false">IF(G2463=1,INT(ROUND((A2463-Debut)*86400,0)/600),"")</f>
        <v/>
      </c>
      <c r="I2463" s="0" t="str">
        <f aca="false">IF(G2463=1,INT(ROUND((A2463-Debut)*86400,0)/3600),"")</f>
        <v/>
      </c>
      <c r="J2463" s="0" t="str">
        <f aca="false">IF(OR(A2463="",B2463=""),"",ROUND((B2463-A2463)*86400,0))</f>
        <v/>
      </c>
      <c r="K2463" s="37" t="str">
        <f aca="false">IF(G2463=1,IF(COUNTIFS($C:$C,C2463,$G:$G,1,$A:$A,"&gt;="&amp;(A2463-FenetreInterm/86400),$A:$A,"&lt;="&amp;A2463)&gt;=NbInterm,1,0),"")</f>
        <v/>
      </c>
      <c r="L2463" s="37" t="str">
        <f aca="false">IF(G2463=1,IF(B2463="",0,IF(J2463&lt;SeuilFugitive,1,0)),"")</f>
        <v/>
      </c>
      <c r="M2463" s="37" t="str">
        <f aca="false">IF(G2463=1,IF(B2463="",IF((Fin-A2463)*24&gt;SeuilFigee,1,0),IF(J2463&gt;SeuilFigee*3600,1,0)),"")</f>
        <v/>
      </c>
      <c r="N2463" s="0" t="str">
        <f aca="false">IF(G2463=1,IF(COUNTIF(H$2:H2463,H2463)=1,COUNTIF($H:$H,H2463),""),"")</f>
        <v/>
      </c>
      <c r="O2463" s="0" t="str">
        <f aca="false">IF(G2463=1,IF(COUNTIF(I$2:I2463,I2463)=1,COUNTIF($I:$I,I2463),""),"")</f>
        <v/>
      </c>
      <c r="P2463" s="38" t="str">
        <f aca="false">IF(G2463=1,IF(COUNTIFS(C$2:C2463,C2463,G$2:G2463,1)=1,COUNTIFS($C:$C,C2463,$G:$G,1)+ROW()/10000000,""),"")</f>
        <v/>
      </c>
      <c r="Q2463" s="0" t="str">
        <f aca="false">IF(K2463=1,IF(COUNTIFS(C$2:C2463,C2463,K$2:K2463,1)=1,1,0),"")</f>
        <v/>
      </c>
      <c r="R2463" s="0" t="str">
        <f aca="false">IF(M2463=1,IF(COUNTIFS(C$2:C2463,C2463,M$2:M2463,1)=1,1,0),"")</f>
        <v/>
      </c>
      <c r="S2463" s="0" t="str">
        <f aca="false">IF(L2463=1,IF(COUNTIFS(C$2:C2463,C2463,L$2:L2463,1)=1,1,0),"")</f>
        <v/>
      </c>
      <c r="T2463" s="38" t="str">
        <f aca="false">IF(N2463="","",N2463+ROW()/10000000)</f>
        <v/>
      </c>
      <c r="U2463" s="0" t="str">
        <f aca="false">IF(G2463=1,IF(B2463="",1,0),"")</f>
        <v/>
      </c>
    </row>
    <row r="2464" customFormat="false" ht="15" hidden="false" customHeight="false" outlineLevel="0" collapsed="false">
      <c r="A2464" s="35"/>
      <c r="B2464" s="35"/>
      <c r="G2464" s="0" t="str">
        <f aca="false">IF(A2464="","",IF(AND(A2464&gt;=Debut,A2464&lt;Fin),1,0))</f>
        <v/>
      </c>
      <c r="H2464" s="0" t="str">
        <f aca="false">IF(G2464=1,INT(ROUND((A2464-Debut)*86400,0)/600),"")</f>
        <v/>
      </c>
      <c r="I2464" s="0" t="str">
        <f aca="false">IF(G2464=1,INT(ROUND((A2464-Debut)*86400,0)/3600),"")</f>
        <v/>
      </c>
      <c r="J2464" s="0" t="str">
        <f aca="false">IF(OR(A2464="",B2464=""),"",ROUND((B2464-A2464)*86400,0))</f>
        <v/>
      </c>
      <c r="K2464" s="37" t="str">
        <f aca="false">IF(G2464=1,IF(COUNTIFS($C:$C,C2464,$G:$G,1,$A:$A,"&gt;="&amp;(A2464-FenetreInterm/86400),$A:$A,"&lt;="&amp;A2464)&gt;=NbInterm,1,0),"")</f>
        <v/>
      </c>
      <c r="L2464" s="37" t="str">
        <f aca="false">IF(G2464=1,IF(B2464="",0,IF(J2464&lt;SeuilFugitive,1,0)),"")</f>
        <v/>
      </c>
      <c r="M2464" s="37" t="str">
        <f aca="false">IF(G2464=1,IF(B2464="",IF((Fin-A2464)*24&gt;SeuilFigee,1,0),IF(J2464&gt;SeuilFigee*3600,1,0)),"")</f>
        <v/>
      </c>
      <c r="N2464" s="0" t="str">
        <f aca="false">IF(G2464=1,IF(COUNTIF(H$2:H2464,H2464)=1,COUNTIF($H:$H,H2464),""),"")</f>
        <v/>
      </c>
      <c r="O2464" s="0" t="str">
        <f aca="false">IF(G2464=1,IF(COUNTIF(I$2:I2464,I2464)=1,COUNTIF($I:$I,I2464),""),"")</f>
        <v/>
      </c>
      <c r="P2464" s="38" t="str">
        <f aca="false">IF(G2464=1,IF(COUNTIFS(C$2:C2464,C2464,G$2:G2464,1)=1,COUNTIFS($C:$C,C2464,$G:$G,1)+ROW()/10000000,""),"")</f>
        <v/>
      </c>
      <c r="Q2464" s="0" t="str">
        <f aca="false">IF(K2464=1,IF(COUNTIFS(C$2:C2464,C2464,K$2:K2464,1)=1,1,0),"")</f>
        <v/>
      </c>
      <c r="R2464" s="0" t="str">
        <f aca="false">IF(M2464=1,IF(COUNTIFS(C$2:C2464,C2464,M$2:M2464,1)=1,1,0),"")</f>
        <v/>
      </c>
      <c r="S2464" s="0" t="str">
        <f aca="false">IF(L2464=1,IF(COUNTIFS(C$2:C2464,C2464,L$2:L2464,1)=1,1,0),"")</f>
        <v/>
      </c>
      <c r="T2464" s="38" t="str">
        <f aca="false">IF(N2464="","",N2464+ROW()/10000000)</f>
        <v/>
      </c>
      <c r="U2464" s="0" t="str">
        <f aca="false">IF(G2464=1,IF(B2464="",1,0),"")</f>
        <v/>
      </c>
    </row>
    <row r="2465" customFormat="false" ht="15" hidden="false" customHeight="false" outlineLevel="0" collapsed="false">
      <c r="A2465" s="35"/>
      <c r="B2465" s="35"/>
      <c r="G2465" s="0" t="str">
        <f aca="false">IF(A2465="","",IF(AND(A2465&gt;=Debut,A2465&lt;Fin),1,0))</f>
        <v/>
      </c>
      <c r="H2465" s="0" t="str">
        <f aca="false">IF(G2465=1,INT(ROUND((A2465-Debut)*86400,0)/600),"")</f>
        <v/>
      </c>
      <c r="I2465" s="0" t="str">
        <f aca="false">IF(G2465=1,INT(ROUND((A2465-Debut)*86400,0)/3600),"")</f>
        <v/>
      </c>
      <c r="J2465" s="0" t="str">
        <f aca="false">IF(OR(A2465="",B2465=""),"",ROUND((B2465-A2465)*86400,0))</f>
        <v/>
      </c>
      <c r="K2465" s="37" t="str">
        <f aca="false">IF(G2465=1,IF(COUNTIFS($C:$C,C2465,$G:$G,1,$A:$A,"&gt;="&amp;(A2465-FenetreInterm/86400),$A:$A,"&lt;="&amp;A2465)&gt;=NbInterm,1,0),"")</f>
        <v/>
      </c>
      <c r="L2465" s="37" t="str">
        <f aca="false">IF(G2465=1,IF(B2465="",0,IF(J2465&lt;SeuilFugitive,1,0)),"")</f>
        <v/>
      </c>
      <c r="M2465" s="37" t="str">
        <f aca="false">IF(G2465=1,IF(B2465="",IF((Fin-A2465)*24&gt;SeuilFigee,1,0),IF(J2465&gt;SeuilFigee*3600,1,0)),"")</f>
        <v/>
      </c>
      <c r="N2465" s="0" t="str">
        <f aca="false">IF(G2465=1,IF(COUNTIF(H$2:H2465,H2465)=1,COUNTIF($H:$H,H2465),""),"")</f>
        <v/>
      </c>
      <c r="O2465" s="0" t="str">
        <f aca="false">IF(G2465=1,IF(COUNTIF(I$2:I2465,I2465)=1,COUNTIF($I:$I,I2465),""),"")</f>
        <v/>
      </c>
      <c r="P2465" s="38" t="str">
        <f aca="false">IF(G2465=1,IF(COUNTIFS(C$2:C2465,C2465,G$2:G2465,1)=1,COUNTIFS($C:$C,C2465,$G:$G,1)+ROW()/10000000,""),"")</f>
        <v/>
      </c>
      <c r="Q2465" s="0" t="str">
        <f aca="false">IF(K2465=1,IF(COUNTIFS(C$2:C2465,C2465,K$2:K2465,1)=1,1,0),"")</f>
        <v/>
      </c>
      <c r="R2465" s="0" t="str">
        <f aca="false">IF(M2465=1,IF(COUNTIFS(C$2:C2465,C2465,M$2:M2465,1)=1,1,0),"")</f>
        <v/>
      </c>
      <c r="S2465" s="0" t="str">
        <f aca="false">IF(L2465=1,IF(COUNTIFS(C$2:C2465,C2465,L$2:L2465,1)=1,1,0),"")</f>
        <v/>
      </c>
      <c r="T2465" s="38" t="str">
        <f aca="false">IF(N2465="","",N2465+ROW()/10000000)</f>
        <v/>
      </c>
      <c r="U2465" s="0" t="str">
        <f aca="false">IF(G2465=1,IF(B2465="",1,0),"")</f>
        <v/>
      </c>
    </row>
    <row r="2466" customFormat="false" ht="15" hidden="false" customHeight="false" outlineLevel="0" collapsed="false">
      <c r="A2466" s="35"/>
      <c r="B2466" s="35"/>
      <c r="G2466" s="0" t="str">
        <f aca="false">IF(A2466="","",IF(AND(A2466&gt;=Debut,A2466&lt;Fin),1,0))</f>
        <v/>
      </c>
      <c r="H2466" s="0" t="str">
        <f aca="false">IF(G2466=1,INT(ROUND((A2466-Debut)*86400,0)/600),"")</f>
        <v/>
      </c>
      <c r="I2466" s="0" t="str">
        <f aca="false">IF(G2466=1,INT(ROUND((A2466-Debut)*86400,0)/3600),"")</f>
        <v/>
      </c>
      <c r="J2466" s="0" t="str">
        <f aca="false">IF(OR(A2466="",B2466=""),"",ROUND((B2466-A2466)*86400,0))</f>
        <v/>
      </c>
      <c r="K2466" s="37" t="str">
        <f aca="false">IF(G2466=1,IF(COUNTIFS($C:$C,C2466,$G:$G,1,$A:$A,"&gt;="&amp;(A2466-FenetreInterm/86400),$A:$A,"&lt;="&amp;A2466)&gt;=NbInterm,1,0),"")</f>
        <v/>
      </c>
      <c r="L2466" s="37" t="str">
        <f aca="false">IF(G2466=1,IF(B2466="",0,IF(J2466&lt;SeuilFugitive,1,0)),"")</f>
        <v/>
      </c>
      <c r="M2466" s="37" t="str">
        <f aca="false">IF(G2466=1,IF(B2466="",IF((Fin-A2466)*24&gt;SeuilFigee,1,0),IF(J2466&gt;SeuilFigee*3600,1,0)),"")</f>
        <v/>
      </c>
      <c r="N2466" s="0" t="str">
        <f aca="false">IF(G2466=1,IF(COUNTIF(H$2:H2466,H2466)=1,COUNTIF($H:$H,H2466),""),"")</f>
        <v/>
      </c>
      <c r="O2466" s="0" t="str">
        <f aca="false">IF(G2466=1,IF(COUNTIF(I$2:I2466,I2466)=1,COUNTIF($I:$I,I2466),""),"")</f>
        <v/>
      </c>
      <c r="P2466" s="38" t="str">
        <f aca="false">IF(G2466=1,IF(COUNTIFS(C$2:C2466,C2466,G$2:G2466,1)=1,COUNTIFS($C:$C,C2466,$G:$G,1)+ROW()/10000000,""),"")</f>
        <v/>
      </c>
      <c r="Q2466" s="0" t="str">
        <f aca="false">IF(K2466=1,IF(COUNTIFS(C$2:C2466,C2466,K$2:K2466,1)=1,1,0),"")</f>
        <v/>
      </c>
      <c r="R2466" s="0" t="str">
        <f aca="false">IF(M2466=1,IF(COUNTIFS(C$2:C2466,C2466,M$2:M2466,1)=1,1,0),"")</f>
        <v/>
      </c>
      <c r="S2466" s="0" t="str">
        <f aca="false">IF(L2466=1,IF(COUNTIFS(C$2:C2466,C2466,L$2:L2466,1)=1,1,0),"")</f>
        <v/>
      </c>
      <c r="T2466" s="38" t="str">
        <f aca="false">IF(N2466="","",N2466+ROW()/10000000)</f>
        <v/>
      </c>
      <c r="U2466" s="0" t="str">
        <f aca="false">IF(G2466=1,IF(B2466="",1,0),"")</f>
        <v/>
      </c>
    </row>
    <row r="2467" customFormat="false" ht="15" hidden="false" customHeight="false" outlineLevel="0" collapsed="false">
      <c r="A2467" s="35"/>
      <c r="B2467" s="35"/>
      <c r="G2467" s="0" t="str">
        <f aca="false">IF(A2467="","",IF(AND(A2467&gt;=Debut,A2467&lt;Fin),1,0))</f>
        <v/>
      </c>
      <c r="H2467" s="0" t="str">
        <f aca="false">IF(G2467=1,INT(ROUND((A2467-Debut)*86400,0)/600),"")</f>
        <v/>
      </c>
      <c r="I2467" s="0" t="str">
        <f aca="false">IF(G2467=1,INT(ROUND((A2467-Debut)*86400,0)/3600),"")</f>
        <v/>
      </c>
      <c r="J2467" s="0" t="str">
        <f aca="false">IF(OR(A2467="",B2467=""),"",ROUND((B2467-A2467)*86400,0))</f>
        <v/>
      </c>
      <c r="K2467" s="37" t="str">
        <f aca="false">IF(G2467=1,IF(COUNTIFS($C:$C,C2467,$G:$G,1,$A:$A,"&gt;="&amp;(A2467-FenetreInterm/86400),$A:$A,"&lt;="&amp;A2467)&gt;=NbInterm,1,0),"")</f>
        <v/>
      </c>
      <c r="L2467" s="37" t="str">
        <f aca="false">IF(G2467=1,IF(B2467="",0,IF(J2467&lt;SeuilFugitive,1,0)),"")</f>
        <v/>
      </c>
      <c r="M2467" s="37" t="str">
        <f aca="false">IF(G2467=1,IF(B2467="",IF((Fin-A2467)*24&gt;SeuilFigee,1,0),IF(J2467&gt;SeuilFigee*3600,1,0)),"")</f>
        <v/>
      </c>
      <c r="N2467" s="0" t="str">
        <f aca="false">IF(G2467=1,IF(COUNTIF(H$2:H2467,H2467)=1,COUNTIF($H:$H,H2467),""),"")</f>
        <v/>
      </c>
      <c r="O2467" s="0" t="str">
        <f aca="false">IF(G2467=1,IF(COUNTIF(I$2:I2467,I2467)=1,COUNTIF($I:$I,I2467),""),"")</f>
        <v/>
      </c>
      <c r="P2467" s="38" t="str">
        <f aca="false">IF(G2467=1,IF(COUNTIFS(C$2:C2467,C2467,G$2:G2467,1)=1,COUNTIFS($C:$C,C2467,$G:$G,1)+ROW()/10000000,""),"")</f>
        <v/>
      </c>
      <c r="Q2467" s="0" t="str">
        <f aca="false">IF(K2467=1,IF(COUNTIFS(C$2:C2467,C2467,K$2:K2467,1)=1,1,0),"")</f>
        <v/>
      </c>
      <c r="R2467" s="0" t="str">
        <f aca="false">IF(M2467=1,IF(COUNTIFS(C$2:C2467,C2467,M$2:M2467,1)=1,1,0),"")</f>
        <v/>
      </c>
      <c r="S2467" s="0" t="str">
        <f aca="false">IF(L2467=1,IF(COUNTIFS(C$2:C2467,C2467,L$2:L2467,1)=1,1,0),"")</f>
        <v/>
      </c>
      <c r="T2467" s="38" t="str">
        <f aca="false">IF(N2467="","",N2467+ROW()/10000000)</f>
        <v/>
      </c>
      <c r="U2467" s="0" t="str">
        <f aca="false">IF(G2467=1,IF(B2467="",1,0),"")</f>
        <v/>
      </c>
    </row>
    <row r="2468" customFormat="false" ht="15" hidden="false" customHeight="false" outlineLevel="0" collapsed="false">
      <c r="A2468" s="35"/>
      <c r="B2468" s="35"/>
      <c r="G2468" s="0" t="str">
        <f aca="false">IF(A2468="","",IF(AND(A2468&gt;=Debut,A2468&lt;Fin),1,0))</f>
        <v/>
      </c>
      <c r="H2468" s="0" t="str">
        <f aca="false">IF(G2468=1,INT(ROUND((A2468-Debut)*86400,0)/600),"")</f>
        <v/>
      </c>
      <c r="I2468" s="0" t="str">
        <f aca="false">IF(G2468=1,INT(ROUND((A2468-Debut)*86400,0)/3600),"")</f>
        <v/>
      </c>
      <c r="J2468" s="0" t="str">
        <f aca="false">IF(OR(A2468="",B2468=""),"",ROUND((B2468-A2468)*86400,0))</f>
        <v/>
      </c>
      <c r="K2468" s="37" t="str">
        <f aca="false">IF(G2468=1,IF(COUNTIFS($C:$C,C2468,$G:$G,1,$A:$A,"&gt;="&amp;(A2468-FenetreInterm/86400),$A:$A,"&lt;="&amp;A2468)&gt;=NbInterm,1,0),"")</f>
        <v/>
      </c>
      <c r="L2468" s="37" t="str">
        <f aca="false">IF(G2468=1,IF(B2468="",0,IF(J2468&lt;SeuilFugitive,1,0)),"")</f>
        <v/>
      </c>
      <c r="M2468" s="37" t="str">
        <f aca="false">IF(G2468=1,IF(B2468="",IF((Fin-A2468)*24&gt;SeuilFigee,1,0),IF(J2468&gt;SeuilFigee*3600,1,0)),"")</f>
        <v/>
      </c>
      <c r="N2468" s="0" t="str">
        <f aca="false">IF(G2468=1,IF(COUNTIF(H$2:H2468,H2468)=1,COUNTIF($H:$H,H2468),""),"")</f>
        <v/>
      </c>
      <c r="O2468" s="0" t="str">
        <f aca="false">IF(G2468=1,IF(COUNTIF(I$2:I2468,I2468)=1,COUNTIF($I:$I,I2468),""),"")</f>
        <v/>
      </c>
      <c r="P2468" s="38" t="str">
        <f aca="false">IF(G2468=1,IF(COUNTIFS(C$2:C2468,C2468,G$2:G2468,1)=1,COUNTIFS($C:$C,C2468,$G:$G,1)+ROW()/10000000,""),"")</f>
        <v/>
      </c>
      <c r="Q2468" s="0" t="str">
        <f aca="false">IF(K2468=1,IF(COUNTIFS(C$2:C2468,C2468,K$2:K2468,1)=1,1,0),"")</f>
        <v/>
      </c>
      <c r="R2468" s="0" t="str">
        <f aca="false">IF(M2468=1,IF(COUNTIFS(C$2:C2468,C2468,M$2:M2468,1)=1,1,0),"")</f>
        <v/>
      </c>
      <c r="S2468" s="0" t="str">
        <f aca="false">IF(L2468=1,IF(COUNTIFS(C$2:C2468,C2468,L$2:L2468,1)=1,1,0),"")</f>
        <v/>
      </c>
      <c r="T2468" s="38" t="str">
        <f aca="false">IF(N2468="","",N2468+ROW()/10000000)</f>
        <v/>
      </c>
      <c r="U2468" s="0" t="str">
        <f aca="false">IF(G2468=1,IF(B2468="",1,0),"")</f>
        <v/>
      </c>
    </row>
    <row r="2469" customFormat="false" ht="15" hidden="false" customHeight="false" outlineLevel="0" collapsed="false">
      <c r="A2469" s="35"/>
      <c r="B2469" s="35"/>
      <c r="G2469" s="0" t="str">
        <f aca="false">IF(A2469="","",IF(AND(A2469&gt;=Debut,A2469&lt;Fin),1,0))</f>
        <v/>
      </c>
      <c r="H2469" s="0" t="str">
        <f aca="false">IF(G2469=1,INT(ROUND((A2469-Debut)*86400,0)/600),"")</f>
        <v/>
      </c>
      <c r="I2469" s="0" t="str">
        <f aca="false">IF(G2469=1,INT(ROUND((A2469-Debut)*86400,0)/3600),"")</f>
        <v/>
      </c>
      <c r="J2469" s="0" t="str">
        <f aca="false">IF(OR(A2469="",B2469=""),"",ROUND((B2469-A2469)*86400,0))</f>
        <v/>
      </c>
      <c r="K2469" s="37" t="str">
        <f aca="false">IF(G2469=1,IF(COUNTIFS($C:$C,C2469,$G:$G,1,$A:$A,"&gt;="&amp;(A2469-FenetreInterm/86400),$A:$A,"&lt;="&amp;A2469)&gt;=NbInterm,1,0),"")</f>
        <v/>
      </c>
      <c r="L2469" s="37" t="str">
        <f aca="false">IF(G2469=1,IF(B2469="",0,IF(J2469&lt;SeuilFugitive,1,0)),"")</f>
        <v/>
      </c>
      <c r="M2469" s="37" t="str">
        <f aca="false">IF(G2469=1,IF(B2469="",IF((Fin-A2469)*24&gt;SeuilFigee,1,0),IF(J2469&gt;SeuilFigee*3600,1,0)),"")</f>
        <v/>
      </c>
      <c r="N2469" s="0" t="str">
        <f aca="false">IF(G2469=1,IF(COUNTIF(H$2:H2469,H2469)=1,COUNTIF($H:$H,H2469),""),"")</f>
        <v/>
      </c>
      <c r="O2469" s="0" t="str">
        <f aca="false">IF(G2469=1,IF(COUNTIF(I$2:I2469,I2469)=1,COUNTIF($I:$I,I2469),""),"")</f>
        <v/>
      </c>
      <c r="P2469" s="38" t="str">
        <f aca="false">IF(G2469=1,IF(COUNTIFS(C$2:C2469,C2469,G$2:G2469,1)=1,COUNTIFS($C:$C,C2469,$G:$G,1)+ROW()/10000000,""),"")</f>
        <v/>
      </c>
      <c r="Q2469" s="0" t="str">
        <f aca="false">IF(K2469=1,IF(COUNTIFS(C$2:C2469,C2469,K$2:K2469,1)=1,1,0),"")</f>
        <v/>
      </c>
      <c r="R2469" s="0" t="str">
        <f aca="false">IF(M2469=1,IF(COUNTIFS(C$2:C2469,C2469,M$2:M2469,1)=1,1,0),"")</f>
        <v/>
      </c>
      <c r="S2469" s="0" t="str">
        <f aca="false">IF(L2469=1,IF(COUNTIFS(C$2:C2469,C2469,L$2:L2469,1)=1,1,0),"")</f>
        <v/>
      </c>
      <c r="T2469" s="38" t="str">
        <f aca="false">IF(N2469="","",N2469+ROW()/10000000)</f>
        <v/>
      </c>
      <c r="U2469" s="0" t="str">
        <f aca="false">IF(G2469=1,IF(B2469="",1,0),"")</f>
        <v/>
      </c>
    </row>
    <row r="2470" customFormat="false" ht="15" hidden="false" customHeight="false" outlineLevel="0" collapsed="false">
      <c r="A2470" s="35"/>
      <c r="B2470" s="35"/>
      <c r="G2470" s="0" t="str">
        <f aca="false">IF(A2470="","",IF(AND(A2470&gt;=Debut,A2470&lt;Fin),1,0))</f>
        <v/>
      </c>
      <c r="H2470" s="0" t="str">
        <f aca="false">IF(G2470=1,INT(ROUND((A2470-Debut)*86400,0)/600),"")</f>
        <v/>
      </c>
      <c r="I2470" s="0" t="str">
        <f aca="false">IF(G2470=1,INT(ROUND((A2470-Debut)*86400,0)/3600),"")</f>
        <v/>
      </c>
      <c r="J2470" s="0" t="str">
        <f aca="false">IF(OR(A2470="",B2470=""),"",ROUND((B2470-A2470)*86400,0))</f>
        <v/>
      </c>
      <c r="K2470" s="37" t="str">
        <f aca="false">IF(G2470=1,IF(COUNTIFS($C:$C,C2470,$G:$G,1,$A:$A,"&gt;="&amp;(A2470-FenetreInterm/86400),$A:$A,"&lt;="&amp;A2470)&gt;=NbInterm,1,0),"")</f>
        <v/>
      </c>
      <c r="L2470" s="37" t="str">
        <f aca="false">IF(G2470=1,IF(B2470="",0,IF(J2470&lt;SeuilFugitive,1,0)),"")</f>
        <v/>
      </c>
      <c r="M2470" s="37" t="str">
        <f aca="false">IF(G2470=1,IF(B2470="",IF((Fin-A2470)*24&gt;SeuilFigee,1,0),IF(J2470&gt;SeuilFigee*3600,1,0)),"")</f>
        <v/>
      </c>
      <c r="N2470" s="0" t="str">
        <f aca="false">IF(G2470=1,IF(COUNTIF(H$2:H2470,H2470)=1,COUNTIF($H:$H,H2470),""),"")</f>
        <v/>
      </c>
      <c r="O2470" s="0" t="str">
        <f aca="false">IF(G2470=1,IF(COUNTIF(I$2:I2470,I2470)=1,COUNTIF($I:$I,I2470),""),"")</f>
        <v/>
      </c>
      <c r="P2470" s="38" t="str">
        <f aca="false">IF(G2470=1,IF(COUNTIFS(C$2:C2470,C2470,G$2:G2470,1)=1,COUNTIFS($C:$C,C2470,$G:$G,1)+ROW()/10000000,""),"")</f>
        <v/>
      </c>
      <c r="Q2470" s="0" t="str">
        <f aca="false">IF(K2470=1,IF(COUNTIFS(C$2:C2470,C2470,K$2:K2470,1)=1,1,0),"")</f>
        <v/>
      </c>
      <c r="R2470" s="0" t="str">
        <f aca="false">IF(M2470=1,IF(COUNTIFS(C$2:C2470,C2470,M$2:M2470,1)=1,1,0),"")</f>
        <v/>
      </c>
      <c r="S2470" s="0" t="str">
        <f aca="false">IF(L2470=1,IF(COUNTIFS(C$2:C2470,C2470,L$2:L2470,1)=1,1,0),"")</f>
        <v/>
      </c>
      <c r="T2470" s="38" t="str">
        <f aca="false">IF(N2470="","",N2470+ROW()/10000000)</f>
        <v/>
      </c>
      <c r="U2470" s="0" t="str">
        <f aca="false">IF(G2470=1,IF(B2470="",1,0),"")</f>
        <v/>
      </c>
    </row>
    <row r="2471" customFormat="false" ht="15" hidden="false" customHeight="false" outlineLevel="0" collapsed="false">
      <c r="A2471" s="35"/>
      <c r="B2471" s="35"/>
      <c r="G2471" s="0" t="str">
        <f aca="false">IF(A2471="","",IF(AND(A2471&gt;=Debut,A2471&lt;Fin),1,0))</f>
        <v/>
      </c>
      <c r="H2471" s="0" t="str">
        <f aca="false">IF(G2471=1,INT(ROUND((A2471-Debut)*86400,0)/600),"")</f>
        <v/>
      </c>
      <c r="I2471" s="0" t="str">
        <f aca="false">IF(G2471=1,INT(ROUND((A2471-Debut)*86400,0)/3600),"")</f>
        <v/>
      </c>
      <c r="J2471" s="0" t="str">
        <f aca="false">IF(OR(A2471="",B2471=""),"",ROUND((B2471-A2471)*86400,0))</f>
        <v/>
      </c>
      <c r="K2471" s="37" t="str">
        <f aca="false">IF(G2471=1,IF(COUNTIFS($C:$C,C2471,$G:$G,1,$A:$A,"&gt;="&amp;(A2471-FenetreInterm/86400),$A:$A,"&lt;="&amp;A2471)&gt;=NbInterm,1,0),"")</f>
        <v/>
      </c>
      <c r="L2471" s="37" t="str">
        <f aca="false">IF(G2471=1,IF(B2471="",0,IF(J2471&lt;SeuilFugitive,1,0)),"")</f>
        <v/>
      </c>
      <c r="M2471" s="37" t="str">
        <f aca="false">IF(G2471=1,IF(B2471="",IF((Fin-A2471)*24&gt;SeuilFigee,1,0),IF(J2471&gt;SeuilFigee*3600,1,0)),"")</f>
        <v/>
      </c>
      <c r="N2471" s="0" t="str">
        <f aca="false">IF(G2471=1,IF(COUNTIF(H$2:H2471,H2471)=1,COUNTIF($H:$H,H2471),""),"")</f>
        <v/>
      </c>
      <c r="O2471" s="0" t="str">
        <f aca="false">IF(G2471=1,IF(COUNTIF(I$2:I2471,I2471)=1,COUNTIF($I:$I,I2471),""),"")</f>
        <v/>
      </c>
      <c r="P2471" s="38" t="str">
        <f aca="false">IF(G2471=1,IF(COUNTIFS(C$2:C2471,C2471,G$2:G2471,1)=1,COUNTIFS($C:$C,C2471,$G:$G,1)+ROW()/10000000,""),"")</f>
        <v/>
      </c>
      <c r="Q2471" s="0" t="str">
        <f aca="false">IF(K2471=1,IF(COUNTIFS(C$2:C2471,C2471,K$2:K2471,1)=1,1,0),"")</f>
        <v/>
      </c>
      <c r="R2471" s="0" t="str">
        <f aca="false">IF(M2471=1,IF(COUNTIFS(C$2:C2471,C2471,M$2:M2471,1)=1,1,0),"")</f>
        <v/>
      </c>
      <c r="S2471" s="0" t="str">
        <f aca="false">IF(L2471=1,IF(COUNTIFS(C$2:C2471,C2471,L$2:L2471,1)=1,1,0),"")</f>
        <v/>
      </c>
      <c r="T2471" s="38" t="str">
        <f aca="false">IF(N2471="","",N2471+ROW()/10000000)</f>
        <v/>
      </c>
      <c r="U2471" s="0" t="str">
        <f aca="false">IF(G2471=1,IF(B2471="",1,0),"")</f>
        <v/>
      </c>
    </row>
    <row r="2472" customFormat="false" ht="15" hidden="false" customHeight="false" outlineLevel="0" collapsed="false">
      <c r="A2472" s="35"/>
      <c r="B2472" s="35"/>
      <c r="G2472" s="0" t="str">
        <f aca="false">IF(A2472="","",IF(AND(A2472&gt;=Debut,A2472&lt;Fin),1,0))</f>
        <v/>
      </c>
      <c r="H2472" s="0" t="str">
        <f aca="false">IF(G2472=1,INT(ROUND((A2472-Debut)*86400,0)/600),"")</f>
        <v/>
      </c>
      <c r="I2472" s="0" t="str">
        <f aca="false">IF(G2472=1,INT(ROUND((A2472-Debut)*86400,0)/3600),"")</f>
        <v/>
      </c>
      <c r="J2472" s="0" t="str">
        <f aca="false">IF(OR(A2472="",B2472=""),"",ROUND((B2472-A2472)*86400,0))</f>
        <v/>
      </c>
      <c r="K2472" s="37" t="str">
        <f aca="false">IF(G2472=1,IF(COUNTIFS($C:$C,C2472,$G:$G,1,$A:$A,"&gt;="&amp;(A2472-FenetreInterm/86400),$A:$A,"&lt;="&amp;A2472)&gt;=NbInterm,1,0),"")</f>
        <v/>
      </c>
      <c r="L2472" s="37" t="str">
        <f aca="false">IF(G2472=1,IF(B2472="",0,IF(J2472&lt;SeuilFugitive,1,0)),"")</f>
        <v/>
      </c>
      <c r="M2472" s="37" t="str">
        <f aca="false">IF(G2472=1,IF(B2472="",IF((Fin-A2472)*24&gt;SeuilFigee,1,0),IF(J2472&gt;SeuilFigee*3600,1,0)),"")</f>
        <v/>
      </c>
      <c r="N2472" s="0" t="str">
        <f aca="false">IF(G2472=1,IF(COUNTIF(H$2:H2472,H2472)=1,COUNTIF($H:$H,H2472),""),"")</f>
        <v/>
      </c>
      <c r="O2472" s="0" t="str">
        <f aca="false">IF(G2472=1,IF(COUNTIF(I$2:I2472,I2472)=1,COUNTIF($I:$I,I2472),""),"")</f>
        <v/>
      </c>
      <c r="P2472" s="38" t="str">
        <f aca="false">IF(G2472=1,IF(COUNTIFS(C$2:C2472,C2472,G$2:G2472,1)=1,COUNTIFS($C:$C,C2472,$G:$G,1)+ROW()/10000000,""),"")</f>
        <v/>
      </c>
      <c r="Q2472" s="0" t="str">
        <f aca="false">IF(K2472=1,IF(COUNTIFS(C$2:C2472,C2472,K$2:K2472,1)=1,1,0),"")</f>
        <v/>
      </c>
      <c r="R2472" s="0" t="str">
        <f aca="false">IF(M2472=1,IF(COUNTIFS(C$2:C2472,C2472,M$2:M2472,1)=1,1,0),"")</f>
        <v/>
      </c>
      <c r="S2472" s="0" t="str">
        <f aca="false">IF(L2472=1,IF(COUNTIFS(C$2:C2472,C2472,L$2:L2472,1)=1,1,0),"")</f>
        <v/>
      </c>
      <c r="T2472" s="38" t="str">
        <f aca="false">IF(N2472="","",N2472+ROW()/10000000)</f>
        <v/>
      </c>
      <c r="U2472" s="0" t="str">
        <f aca="false">IF(G2472=1,IF(B2472="",1,0),"")</f>
        <v/>
      </c>
    </row>
    <row r="2473" customFormat="false" ht="15" hidden="false" customHeight="false" outlineLevel="0" collapsed="false">
      <c r="A2473" s="35"/>
      <c r="B2473" s="35"/>
      <c r="G2473" s="0" t="str">
        <f aca="false">IF(A2473="","",IF(AND(A2473&gt;=Debut,A2473&lt;Fin),1,0))</f>
        <v/>
      </c>
      <c r="H2473" s="0" t="str">
        <f aca="false">IF(G2473=1,INT(ROUND((A2473-Debut)*86400,0)/600),"")</f>
        <v/>
      </c>
      <c r="I2473" s="0" t="str">
        <f aca="false">IF(G2473=1,INT(ROUND((A2473-Debut)*86400,0)/3600),"")</f>
        <v/>
      </c>
      <c r="J2473" s="0" t="str">
        <f aca="false">IF(OR(A2473="",B2473=""),"",ROUND((B2473-A2473)*86400,0))</f>
        <v/>
      </c>
      <c r="K2473" s="37" t="str">
        <f aca="false">IF(G2473=1,IF(COUNTIFS($C:$C,C2473,$G:$G,1,$A:$A,"&gt;="&amp;(A2473-FenetreInterm/86400),$A:$A,"&lt;="&amp;A2473)&gt;=NbInterm,1,0),"")</f>
        <v/>
      </c>
      <c r="L2473" s="37" t="str">
        <f aca="false">IF(G2473=1,IF(B2473="",0,IF(J2473&lt;SeuilFugitive,1,0)),"")</f>
        <v/>
      </c>
      <c r="M2473" s="37" t="str">
        <f aca="false">IF(G2473=1,IF(B2473="",IF((Fin-A2473)*24&gt;SeuilFigee,1,0),IF(J2473&gt;SeuilFigee*3600,1,0)),"")</f>
        <v/>
      </c>
      <c r="N2473" s="0" t="str">
        <f aca="false">IF(G2473=1,IF(COUNTIF(H$2:H2473,H2473)=1,COUNTIF($H:$H,H2473),""),"")</f>
        <v/>
      </c>
      <c r="O2473" s="0" t="str">
        <f aca="false">IF(G2473=1,IF(COUNTIF(I$2:I2473,I2473)=1,COUNTIF($I:$I,I2473),""),"")</f>
        <v/>
      </c>
      <c r="P2473" s="38" t="str">
        <f aca="false">IF(G2473=1,IF(COUNTIFS(C$2:C2473,C2473,G$2:G2473,1)=1,COUNTIFS($C:$C,C2473,$G:$G,1)+ROW()/10000000,""),"")</f>
        <v/>
      </c>
      <c r="Q2473" s="0" t="str">
        <f aca="false">IF(K2473=1,IF(COUNTIFS(C$2:C2473,C2473,K$2:K2473,1)=1,1,0),"")</f>
        <v/>
      </c>
      <c r="R2473" s="0" t="str">
        <f aca="false">IF(M2473=1,IF(COUNTIFS(C$2:C2473,C2473,M$2:M2473,1)=1,1,0),"")</f>
        <v/>
      </c>
      <c r="S2473" s="0" t="str">
        <f aca="false">IF(L2473=1,IF(COUNTIFS(C$2:C2473,C2473,L$2:L2473,1)=1,1,0),"")</f>
        <v/>
      </c>
      <c r="T2473" s="38" t="str">
        <f aca="false">IF(N2473="","",N2473+ROW()/10000000)</f>
        <v/>
      </c>
      <c r="U2473" s="0" t="str">
        <f aca="false">IF(G2473=1,IF(B2473="",1,0),"")</f>
        <v/>
      </c>
    </row>
    <row r="2474" customFormat="false" ht="15" hidden="false" customHeight="false" outlineLevel="0" collapsed="false">
      <c r="A2474" s="35"/>
      <c r="B2474" s="35"/>
      <c r="G2474" s="0" t="str">
        <f aca="false">IF(A2474="","",IF(AND(A2474&gt;=Debut,A2474&lt;Fin),1,0))</f>
        <v/>
      </c>
      <c r="H2474" s="0" t="str">
        <f aca="false">IF(G2474=1,INT(ROUND((A2474-Debut)*86400,0)/600),"")</f>
        <v/>
      </c>
      <c r="I2474" s="0" t="str">
        <f aca="false">IF(G2474=1,INT(ROUND((A2474-Debut)*86400,0)/3600),"")</f>
        <v/>
      </c>
      <c r="J2474" s="0" t="str">
        <f aca="false">IF(OR(A2474="",B2474=""),"",ROUND((B2474-A2474)*86400,0))</f>
        <v/>
      </c>
      <c r="K2474" s="37" t="str">
        <f aca="false">IF(G2474=1,IF(COUNTIFS($C:$C,C2474,$G:$G,1,$A:$A,"&gt;="&amp;(A2474-FenetreInterm/86400),$A:$A,"&lt;="&amp;A2474)&gt;=NbInterm,1,0),"")</f>
        <v/>
      </c>
      <c r="L2474" s="37" t="str">
        <f aca="false">IF(G2474=1,IF(B2474="",0,IF(J2474&lt;SeuilFugitive,1,0)),"")</f>
        <v/>
      </c>
      <c r="M2474" s="37" t="str">
        <f aca="false">IF(G2474=1,IF(B2474="",IF((Fin-A2474)*24&gt;SeuilFigee,1,0),IF(J2474&gt;SeuilFigee*3600,1,0)),"")</f>
        <v/>
      </c>
      <c r="N2474" s="0" t="str">
        <f aca="false">IF(G2474=1,IF(COUNTIF(H$2:H2474,H2474)=1,COUNTIF($H:$H,H2474),""),"")</f>
        <v/>
      </c>
      <c r="O2474" s="0" t="str">
        <f aca="false">IF(G2474=1,IF(COUNTIF(I$2:I2474,I2474)=1,COUNTIF($I:$I,I2474),""),"")</f>
        <v/>
      </c>
      <c r="P2474" s="38" t="str">
        <f aca="false">IF(G2474=1,IF(COUNTIFS(C$2:C2474,C2474,G$2:G2474,1)=1,COUNTIFS($C:$C,C2474,$G:$G,1)+ROW()/10000000,""),"")</f>
        <v/>
      </c>
      <c r="Q2474" s="0" t="str">
        <f aca="false">IF(K2474=1,IF(COUNTIFS(C$2:C2474,C2474,K$2:K2474,1)=1,1,0),"")</f>
        <v/>
      </c>
      <c r="R2474" s="0" t="str">
        <f aca="false">IF(M2474=1,IF(COUNTIFS(C$2:C2474,C2474,M$2:M2474,1)=1,1,0),"")</f>
        <v/>
      </c>
      <c r="S2474" s="0" t="str">
        <f aca="false">IF(L2474=1,IF(COUNTIFS(C$2:C2474,C2474,L$2:L2474,1)=1,1,0),"")</f>
        <v/>
      </c>
      <c r="T2474" s="38" t="str">
        <f aca="false">IF(N2474="","",N2474+ROW()/10000000)</f>
        <v/>
      </c>
      <c r="U2474" s="0" t="str">
        <f aca="false">IF(G2474=1,IF(B2474="",1,0),"")</f>
        <v/>
      </c>
    </row>
    <row r="2475" customFormat="false" ht="15" hidden="false" customHeight="false" outlineLevel="0" collapsed="false">
      <c r="A2475" s="35"/>
      <c r="B2475" s="35"/>
      <c r="G2475" s="0" t="str">
        <f aca="false">IF(A2475="","",IF(AND(A2475&gt;=Debut,A2475&lt;Fin),1,0))</f>
        <v/>
      </c>
      <c r="H2475" s="0" t="str">
        <f aca="false">IF(G2475=1,INT(ROUND((A2475-Debut)*86400,0)/600),"")</f>
        <v/>
      </c>
      <c r="I2475" s="0" t="str">
        <f aca="false">IF(G2475=1,INT(ROUND((A2475-Debut)*86400,0)/3600),"")</f>
        <v/>
      </c>
      <c r="J2475" s="0" t="str">
        <f aca="false">IF(OR(A2475="",B2475=""),"",ROUND((B2475-A2475)*86400,0))</f>
        <v/>
      </c>
      <c r="K2475" s="37" t="str">
        <f aca="false">IF(G2475=1,IF(COUNTIFS($C:$C,C2475,$G:$G,1,$A:$A,"&gt;="&amp;(A2475-FenetreInterm/86400),$A:$A,"&lt;="&amp;A2475)&gt;=NbInterm,1,0),"")</f>
        <v/>
      </c>
      <c r="L2475" s="37" t="str">
        <f aca="false">IF(G2475=1,IF(B2475="",0,IF(J2475&lt;SeuilFugitive,1,0)),"")</f>
        <v/>
      </c>
      <c r="M2475" s="37" t="str">
        <f aca="false">IF(G2475=1,IF(B2475="",IF((Fin-A2475)*24&gt;SeuilFigee,1,0),IF(J2475&gt;SeuilFigee*3600,1,0)),"")</f>
        <v/>
      </c>
      <c r="N2475" s="0" t="str">
        <f aca="false">IF(G2475=1,IF(COUNTIF(H$2:H2475,H2475)=1,COUNTIF($H:$H,H2475),""),"")</f>
        <v/>
      </c>
      <c r="O2475" s="0" t="str">
        <f aca="false">IF(G2475=1,IF(COUNTIF(I$2:I2475,I2475)=1,COUNTIF($I:$I,I2475),""),"")</f>
        <v/>
      </c>
      <c r="P2475" s="38" t="str">
        <f aca="false">IF(G2475=1,IF(COUNTIFS(C$2:C2475,C2475,G$2:G2475,1)=1,COUNTIFS($C:$C,C2475,$G:$G,1)+ROW()/10000000,""),"")</f>
        <v/>
      </c>
      <c r="Q2475" s="0" t="str">
        <f aca="false">IF(K2475=1,IF(COUNTIFS(C$2:C2475,C2475,K$2:K2475,1)=1,1,0),"")</f>
        <v/>
      </c>
      <c r="R2475" s="0" t="str">
        <f aca="false">IF(M2475=1,IF(COUNTIFS(C$2:C2475,C2475,M$2:M2475,1)=1,1,0),"")</f>
        <v/>
      </c>
      <c r="S2475" s="0" t="str">
        <f aca="false">IF(L2475=1,IF(COUNTIFS(C$2:C2475,C2475,L$2:L2475,1)=1,1,0),"")</f>
        <v/>
      </c>
      <c r="T2475" s="38" t="str">
        <f aca="false">IF(N2475="","",N2475+ROW()/10000000)</f>
        <v/>
      </c>
      <c r="U2475" s="0" t="str">
        <f aca="false">IF(G2475=1,IF(B2475="",1,0),"")</f>
        <v/>
      </c>
    </row>
    <row r="2476" customFormat="false" ht="15" hidden="false" customHeight="false" outlineLevel="0" collapsed="false">
      <c r="A2476" s="35"/>
      <c r="B2476" s="35"/>
      <c r="G2476" s="0" t="str">
        <f aca="false">IF(A2476="","",IF(AND(A2476&gt;=Debut,A2476&lt;Fin),1,0))</f>
        <v/>
      </c>
      <c r="H2476" s="0" t="str">
        <f aca="false">IF(G2476=1,INT(ROUND((A2476-Debut)*86400,0)/600),"")</f>
        <v/>
      </c>
      <c r="I2476" s="0" t="str">
        <f aca="false">IF(G2476=1,INT(ROUND((A2476-Debut)*86400,0)/3600),"")</f>
        <v/>
      </c>
      <c r="J2476" s="0" t="str">
        <f aca="false">IF(OR(A2476="",B2476=""),"",ROUND((B2476-A2476)*86400,0))</f>
        <v/>
      </c>
      <c r="K2476" s="37" t="str">
        <f aca="false">IF(G2476=1,IF(COUNTIFS($C:$C,C2476,$G:$G,1,$A:$A,"&gt;="&amp;(A2476-FenetreInterm/86400),$A:$A,"&lt;="&amp;A2476)&gt;=NbInterm,1,0),"")</f>
        <v/>
      </c>
      <c r="L2476" s="37" t="str">
        <f aca="false">IF(G2476=1,IF(B2476="",0,IF(J2476&lt;SeuilFugitive,1,0)),"")</f>
        <v/>
      </c>
      <c r="M2476" s="37" t="str">
        <f aca="false">IF(G2476=1,IF(B2476="",IF((Fin-A2476)*24&gt;SeuilFigee,1,0),IF(J2476&gt;SeuilFigee*3600,1,0)),"")</f>
        <v/>
      </c>
      <c r="N2476" s="0" t="str">
        <f aca="false">IF(G2476=1,IF(COUNTIF(H$2:H2476,H2476)=1,COUNTIF($H:$H,H2476),""),"")</f>
        <v/>
      </c>
      <c r="O2476" s="0" t="str">
        <f aca="false">IF(G2476=1,IF(COUNTIF(I$2:I2476,I2476)=1,COUNTIF($I:$I,I2476),""),"")</f>
        <v/>
      </c>
      <c r="P2476" s="38" t="str">
        <f aca="false">IF(G2476=1,IF(COUNTIFS(C$2:C2476,C2476,G$2:G2476,1)=1,COUNTIFS($C:$C,C2476,$G:$G,1)+ROW()/10000000,""),"")</f>
        <v/>
      </c>
      <c r="Q2476" s="0" t="str">
        <f aca="false">IF(K2476=1,IF(COUNTIFS(C$2:C2476,C2476,K$2:K2476,1)=1,1,0),"")</f>
        <v/>
      </c>
      <c r="R2476" s="0" t="str">
        <f aca="false">IF(M2476=1,IF(COUNTIFS(C$2:C2476,C2476,M$2:M2476,1)=1,1,0),"")</f>
        <v/>
      </c>
      <c r="S2476" s="0" t="str">
        <f aca="false">IF(L2476=1,IF(COUNTIFS(C$2:C2476,C2476,L$2:L2476,1)=1,1,0),"")</f>
        <v/>
      </c>
      <c r="T2476" s="38" t="str">
        <f aca="false">IF(N2476="","",N2476+ROW()/10000000)</f>
        <v/>
      </c>
      <c r="U2476" s="0" t="str">
        <f aca="false">IF(G2476=1,IF(B2476="",1,0),"")</f>
        <v/>
      </c>
    </row>
    <row r="2477" customFormat="false" ht="15" hidden="false" customHeight="false" outlineLevel="0" collapsed="false">
      <c r="A2477" s="35"/>
      <c r="B2477" s="35"/>
      <c r="G2477" s="0" t="str">
        <f aca="false">IF(A2477="","",IF(AND(A2477&gt;=Debut,A2477&lt;Fin),1,0))</f>
        <v/>
      </c>
      <c r="H2477" s="0" t="str">
        <f aca="false">IF(G2477=1,INT(ROUND((A2477-Debut)*86400,0)/600),"")</f>
        <v/>
      </c>
      <c r="I2477" s="0" t="str">
        <f aca="false">IF(G2477=1,INT(ROUND((A2477-Debut)*86400,0)/3600),"")</f>
        <v/>
      </c>
      <c r="J2477" s="0" t="str">
        <f aca="false">IF(OR(A2477="",B2477=""),"",ROUND((B2477-A2477)*86400,0))</f>
        <v/>
      </c>
      <c r="K2477" s="37" t="str">
        <f aca="false">IF(G2477=1,IF(COUNTIFS($C:$C,C2477,$G:$G,1,$A:$A,"&gt;="&amp;(A2477-FenetreInterm/86400),$A:$A,"&lt;="&amp;A2477)&gt;=NbInterm,1,0),"")</f>
        <v/>
      </c>
      <c r="L2477" s="37" t="str">
        <f aca="false">IF(G2477=1,IF(B2477="",0,IF(J2477&lt;SeuilFugitive,1,0)),"")</f>
        <v/>
      </c>
      <c r="M2477" s="37" t="str">
        <f aca="false">IF(G2477=1,IF(B2477="",IF((Fin-A2477)*24&gt;SeuilFigee,1,0),IF(J2477&gt;SeuilFigee*3600,1,0)),"")</f>
        <v/>
      </c>
      <c r="N2477" s="0" t="str">
        <f aca="false">IF(G2477=1,IF(COUNTIF(H$2:H2477,H2477)=1,COUNTIF($H:$H,H2477),""),"")</f>
        <v/>
      </c>
      <c r="O2477" s="0" t="str">
        <f aca="false">IF(G2477=1,IF(COUNTIF(I$2:I2477,I2477)=1,COUNTIF($I:$I,I2477),""),"")</f>
        <v/>
      </c>
      <c r="P2477" s="38" t="str">
        <f aca="false">IF(G2477=1,IF(COUNTIFS(C$2:C2477,C2477,G$2:G2477,1)=1,COUNTIFS($C:$C,C2477,$G:$G,1)+ROW()/10000000,""),"")</f>
        <v/>
      </c>
      <c r="Q2477" s="0" t="str">
        <f aca="false">IF(K2477=1,IF(COUNTIFS(C$2:C2477,C2477,K$2:K2477,1)=1,1,0),"")</f>
        <v/>
      </c>
      <c r="R2477" s="0" t="str">
        <f aca="false">IF(M2477=1,IF(COUNTIFS(C$2:C2477,C2477,M$2:M2477,1)=1,1,0),"")</f>
        <v/>
      </c>
      <c r="S2477" s="0" t="str">
        <f aca="false">IF(L2477=1,IF(COUNTIFS(C$2:C2477,C2477,L$2:L2477,1)=1,1,0),"")</f>
        <v/>
      </c>
      <c r="T2477" s="38" t="str">
        <f aca="false">IF(N2477="","",N2477+ROW()/10000000)</f>
        <v/>
      </c>
      <c r="U2477" s="0" t="str">
        <f aca="false">IF(G2477=1,IF(B2477="",1,0),"")</f>
        <v/>
      </c>
    </row>
    <row r="2478" customFormat="false" ht="15" hidden="false" customHeight="false" outlineLevel="0" collapsed="false">
      <c r="A2478" s="35"/>
      <c r="B2478" s="35"/>
      <c r="G2478" s="0" t="str">
        <f aca="false">IF(A2478="","",IF(AND(A2478&gt;=Debut,A2478&lt;Fin),1,0))</f>
        <v/>
      </c>
      <c r="H2478" s="0" t="str">
        <f aca="false">IF(G2478=1,INT(ROUND((A2478-Debut)*86400,0)/600),"")</f>
        <v/>
      </c>
      <c r="I2478" s="0" t="str">
        <f aca="false">IF(G2478=1,INT(ROUND((A2478-Debut)*86400,0)/3600),"")</f>
        <v/>
      </c>
      <c r="J2478" s="0" t="str">
        <f aca="false">IF(OR(A2478="",B2478=""),"",ROUND((B2478-A2478)*86400,0))</f>
        <v/>
      </c>
      <c r="K2478" s="37" t="str">
        <f aca="false">IF(G2478=1,IF(COUNTIFS($C:$C,C2478,$G:$G,1,$A:$A,"&gt;="&amp;(A2478-FenetreInterm/86400),$A:$A,"&lt;="&amp;A2478)&gt;=NbInterm,1,0),"")</f>
        <v/>
      </c>
      <c r="L2478" s="37" t="str">
        <f aca="false">IF(G2478=1,IF(B2478="",0,IF(J2478&lt;SeuilFugitive,1,0)),"")</f>
        <v/>
      </c>
      <c r="M2478" s="37" t="str">
        <f aca="false">IF(G2478=1,IF(B2478="",IF((Fin-A2478)*24&gt;SeuilFigee,1,0),IF(J2478&gt;SeuilFigee*3600,1,0)),"")</f>
        <v/>
      </c>
      <c r="N2478" s="0" t="str">
        <f aca="false">IF(G2478=1,IF(COUNTIF(H$2:H2478,H2478)=1,COUNTIF($H:$H,H2478),""),"")</f>
        <v/>
      </c>
      <c r="O2478" s="0" t="str">
        <f aca="false">IF(G2478=1,IF(COUNTIF(I$2:I2478,I2478)=1,COUNTIF($I:$I,I2478),""),"")</f>
        <v/>
      </c>
      <c r="P2478" s="38" t="str">
        <f aca="false">IF(G2478=1,IF(COUNTIFS(C$2:C2478,C2478,G$2:G2478,1)=1,COUNTIFS($C:$C,C2478,$G:$G,1)+ROW()/10000000,""),"")</f>
        <v/>
      </c>
      <c r="Q2478" s="0" t="str">
        <f aca="false">IF(K2478=1,IF(COUNTIFS(C$2:C2478,C2478,K$2:K2478,1)=1,1,0),"")</f>
        <v/>
      </c>
      <c r="R2478" s="0" t="str">
        <f aca="false">IF(M2478=1,IF(COUNTIFS(C$2:C2478,C2478,M$2:M2478,1)=1,1,0),"")</f>
        <v/>
      </c>
      <c r="S2478" s="0" t="str">
        <f aca="false">IF(L2478=1,IF(COUNTIFS(C$2:C2478,C2478,L$2:L2478,1)=1,1,0),"")</f>
        <v/>
      </c>
      <c r="T2478" s="38" t="str">
        <f aca="false">IF(N2478="","",N2478+ROW()/10000000)</f>
        <v/>
      </c>
      <c r="U2478" s="0" t="str">
        <f aca="false">IF(G2478=1,IF(B2478="",1,0),"")</f>
        <v/>
      </c>
    </row>
    <row r="2479" customFormat="false" ht="15" hidden="false" customHeight="false" outlineLevel="0" collapsed="false">
      <c r="A2479" s="35"/>
      <c r="B2479" s="35"/>
      <c r="G2479" s="0" t="str">
        <f aca="false">IF(A2479="","",IF(AND(A2479&gt;=Debut,A2479&lt;Fin),1,0))</f>
        <v/>
      </c>
      <c r="H2479" s="0" t="str">
        <f aca="false">IF(G2479=1,INT(ROUND((A2479-Debut)*86400,0)/600),"")</f>
        <v/>
      </c>
      <c r="I2479" s="0" t="str">
        <f aca="false">IF(G2479=1,INT(ROUND((A2479-Debut)*86400,0)/3600),"")</f>
        <v/>
      </c>
      <c r="J2479" s="0" t="str">
        <f aca="false">IF(OR(A2479="",B2479=""),"",ROUND((B2479-A2479)*86400,0))</f>
        <v/>
      </c>
      <c r="K2479" s="37" t="str">
        <f aca="false">IF(G2479=1,IF(COUNTIFS($C:$C,C2479,$G:$G,1,$A:$A,"&gt;="&amp;(A2479-FenetreInterm/86400),$A:$A,"&lt;="&amp;A2479)&gt;=NbInterm,1,0),"")</f>
        <v/>
      </c>
      <c r="L2479" s="37" t="str">
        <f aca="false">IF(G2479=1,IF(B2479="",0,IF(J2479&lt;SeuilFugitive,1,0)),"")</f>
        <v/>
      </c>
      <c r="M2479" s="37" t="str">
        <f aca="false">IF(G2479=1,IF(B2479="",IF((Fin-A2479)*24&gt;SeuilFigee,1,0),IF(J2479&gt;SeuilFigee*3600,1,0)),"")</f>
        <v/>
      </c>
      <c r="N2479" s="0" t="str">
        <f aca="false">IF(G2479=1,IF(COUNTIF(H$2:H2479,H2479)=1,COUNTIF($H:$H,H2479),""),"")</f>
        <v/>
      </c>
      <c r="O2479" s="0" t="str">
        <f aca="false">IF(G2479=1,IF(COUNTIF(I$2:I2479,I2479)=1,COUNTIF($I:$I,I2479),""),"")</f>
        <v/>
      </c>
      <c r="P2479" s="38" t="str">
        <f aca="false">IF(G2479=1,IF(COUNTIFS(C$2:C2479,C2479,G$2:G2479,1)=1,COUNTIFS($C:$C,C2479,$G:$G,1)+ROW()/10000000,""),"")</f>
        <v/>
      </c>
      <c r="Q2479" s="0" t="str">
        <f aca="false">IF(K2479=1,IF(COUNTIFS(C$2:C2479,C2479,K$2:K2479,1)=1,1,0),"")</f>
        <v/>
      </c>
      <c r="R2479" s="0" t="str">
        <f aca="false">IF(M2479=1,IF(COUNTIFS(C$2:C2479,C2479,M$2:M2479,1)=1,1,0),"")</f>
        <v/>
      </c>
      <c r="S2479" s="0" t="str">
        <f aca="false">IF(L2479=1,IF(COUNTIFS(C$2:C2479,C2479,L$2:L2479,1)=1,1,0),"")</f>
        <v/>
      </c>
      <c r="T2479" s="38" t="str">
        <f aca="false">IF(N2479="","",N2479+ROW()/10000000)</f>
        <v/>
      </c>
      <c r="U2479" s="0" t="str">
        <f aca="false">IF(G2479=1,IF(B2479="",1,0),"")</f>
        <v/>
      </c>
    </row>
    <row r="2480" customFormat="false" ht="15" hidden="false" customHeight="false" outlineLevel="0" collapsed="false">
      <c r="A2480" s="35"/>
      <c r="B2480" s="35"/>
      <c r="G2480" s="0" t="str">
        <f aca="false">IF(A2480="","",IF(AND(A2480&gt;=Debut,A2480&lt;Fin),1,0))</f>
        <v/>
      </c>
      <c r="H2480" s="0" t="str">
        <f aca="false">IF(G2480=1,INT(ROUND((A2480-Debut)*86400,0)/600),"")</f>
        <v/>
      </c>
      <c r="I2480" s="0" t="str">
        <f aca="false">IF(G2480=1,INT(ROUND((A2480-Debut)*86400,0)/3600),"")</f>
        <v/>
      </c>
      <c r="J2480" s="0" t="str">
        <f aca="false">IF(OR(A2480="",B2480=""),"",ROUND((B2480-A2480)*86400,0))</f>
        <v/>
      </c>
      <c r="K2480" s="37" t="str">
        <f aca="false">IF(G2480=1,IF(COUNTIFS($C:$C,C2480,$G:$G,1,$A:$A,"&gt;="&amp;(A2480-FenetreInterm/86400),$A:$A,"&lt;="&amp;A2480)&gt;=NbInterm,1,0),"")</f>
        <v/>
      </c>
      <c r="L2480" s="37" t="str">
        <f aca="false">IF(G2480=1,IF(B2480="",0,IF(J2480&lt;SeuilFugitive,1,0)),"")</f>
        <v/>
      </c>
      <c r="M2480" s="37" t="str">
        <f aca="false">IF(G2480=1,IF(B2480="",IF((Fin-A2480)*24&gt;SeuilFigee,1,0),IF(J2480&gt;SeuilFigee*3600,1,0)),"")</f>
        <v/>
      </c>
      <c r="N2480" s="0" t="str">
        <f aca="false">IF(G2480=1,IF(COUNTIF(H$2:H2480,H2480)=1,COUNTIF($H:$H,H2480),""),"")</f>
        <v/>
      </c>
      <c r="O2480" s="0" t="str">
        <f aca="false">IF(G2480=1,IF(COUNTIF(I$2:I2480,I2480)=1,COUNTIF($I:$I,I2480),""),"")</f>
        <v/>
      </c>
      <c r="P2480" s="38" t="str">
        <f aca="false">IF(G2480=1,IF(COUNTIFS(C$2:C2480,C2480,G$2:G2480,1)=1,COUNTIFS($C:$C,C2480,$G:$G,1)+ROW()/10000000,""),"")</f>
        <v/>
      </c>
      <c r="Q2480" s="0" t="str">
        <f aca="false">IF(K2480=1,IF(COUNTIFS(C$2:C2480,C2480,K$2:K2480,1)=1,1,0),"")</f>
        <v/>
      </c>
      <c r="R2480" s="0" t="str">
        <f aca="false">IF(M2480=1,IF(COUNTIFS(C$2:C2480,C2480,M$2:M2480,1)=1,1,0),"")</f>
        <v/>
      </c>
      <c r="S2480" s="0" t="str">
        <f aca="false">IF(L2480=1,IF(COUNTIFS(C$2:C2480,C2480,L$2:L2480,1)=1,1,0),"")</f>
        <v/>
      </c>
      <c r="T2480" s="38" t="str">
        <f aca="false">IF(N2480="","",N2480+ROW()/10000000)</f>
        <v/>
      </c>
      <c r="U2480" s="0" t="str">
        <f aca="false">IF(G2480=1,IF(B2480="",1,0),"")</f>
        <v/>
      </c>
    </row>
    <row r="2481" customFormat="false" ht="15" hidden="false" customHeight="false" outlineLevel="0" collapsed="false">
      <c r="A2481" s="35"/>
      <c r="B2481" s="35"/>
      <c r="G2481" s="0" t="str">
        <f aca="false">IF(A2481="","",IF(AND(A2481&gt;=Debut,A2481&lt;Fin),1,0))</f>
        <v/>
      </c>
      <c r="H2481" s="0" t="str">
        <f aca="false">IF(G2481=1,INT(ROUND((A2481-Debut)*86400,0)/600),"")</f>
        <v/>
      </c>
      <c r="I2481" s="0" t="str">
        <f aca="false">IF(G2481=1,INT(ROUND((A2481-Debut)*86400,0)/3600),"")</f>
        <v/>
      </c>
      <c r="J2481" s="0" t="str">
        <f aca="false">IF(OR(A2481="",B2481=""),"",ROUND((B2481-A2481)*86400,0))</f>
        <v/>
      </c>
      <c r="K2481" s="37" t="str">
        <f aca="false">IF(G2481=1,IF(COUNTIFS($C:$C,C2481,$G:$G,1,$A:$A,"&gt;="&amp;(A2481-FenetreInterm/86400),$A:$A,"&lt;="&amp;A2481)&gt;=NbInterm,1,0),"")</f>
        <v/>
      </c>
      <c r="L2481" s="37" t="str">
        <f aca="false">IF(G2481=1,IF(B2481="",0,IF(J2481&lt;SeuilFugitive,1,0)),"")</f>
        <v/>
      </c>
      <c r="M2481" s="37" t="str">
        <f aca="false">IF(G2481=1,IF(B2481="",IF((Fin-A2481)*24&gt;SeuilFigee,1,0),IF(J2481&gt;SeuilFigee*3600,1,0)),"")</f>
        <v/>
      </c>
      <c r="N2481" s="0" t="str">
        <f aca="false">IF(G2481=1,IF(COUNTIF(H$2:H2481,H2481)=1,COUNTIF($H:$H,H2481),""),"")</f>
        <v/>
      </c>
      <c r="O2481" s="0" t="str">
        <f aca="false">IF(G2481=1,IF(COUNTIF(I$2:I2481,I2481)=1,COUNTIF($I:$I,I2481),""),"")</f>
        <v/>
      </c>
      <c r="P2481" s="38" t="str">
        <f aca="false">IF(G2481=1,IF(COUNTIFS(C$2:C2481,C2481,G$2:G2481,1)=1,COUNTIFS($C:$C,C2481,$G:$G,1)+ROW()/10000000,""),"")</f>
        <v/>
      </c>
      <c r="Q2481" s="0" t="str">
        <f aca="false">IF(K2481=1,IF(COUNTIFS(C$2:C2481,C2481,K$2:K2481,1)=1,1,0),"")</f>
        <v/>
      </c>
      <c r="R2481" s="0" t="str">
        <f aca="false">IF(M2481=1,IF(COUNTIFS(C$2:C2481,C2481,M$2:M2481,1)=1,1,0),"")</f>
        <v/>
      </c>
      <c r="S2481" s="0" t="str">
        <f aca="false">IF(L2481=1,IF(COUNTIFS(C$2:C2481,C2481,L$2:L2481,1)=1,1,0),"")</f>
        <v/>
      </c>
      <c r="T2481" s="38" t="str">
        <f aca="false">IF(N2481="","",N2481+ROW()/10000000)</f>
        <v/>
      </c>
      <c r="U2481" s="0" t="str">
        <f aca="false">IF(G2481=1,IF(B2481="",1,0),"")</f>
        <v/>
      </c>
    </row>
    <row r="2482" customFormat="false" ht="15" hidden="false" customHeight="false" outlineLevel="0" collapsed="false">
      <c r="A2482" s="35"/>
      <c r="B2482" s="35"/>
      <c r="G2482" s="0" t="str">
        <f aca="false">IF(A2482="","",IF(AND(A2482&gt;=Debut,A2482&lt;Fin),1,0))</f>
        <v/>
      </c>
      <c r="H2482" s="0" t="str">
        <f aca="false">IF(G2482=1,INT(ROUND((A2482-Debut)*86400,0)/600),"")</f>
        <v/>
      </c>
      <c r="I2482" s="0" t="str">
        <f aca="false">IF(G2482=1,INT(ROUND((A2482-Debut)*86400,0)/3600),"")</f>
        <v/>
      </c>
      <c r="J2482" s="0" t="str">
        <f aca="false">IF(OR(A2482="",B2482=""),"",ROUND((B2482-A2482)*86400,0))</f>
        <v/>
      </c>
      <c r="K2482" s="37" t="str">
        <f aca="false">IF(G2482=1,IF(COUNTIFS($C:$C,C2482,$G:$G,1,$A:$A,"&gt;="&amp;(A2482-FenetreInterm/86400),$A:$A,"&lt;="&amp;A2482)&gt;=NbInterm,1,0),"")</f>
        <v/>
      </c>
      <c r="L2482" s="37" t="str">
        <f aca="false">IF(G2482=1,IF(B2482="",0,IF(J2482&lt;SeuilFugitive,1,0)),"")</f>
        <v/>
      </c>
      <c r="M2482" s="37" t="str">
        <f aca="false">IF(G2482=1,IF(B2482="",IF((Fin-A2482)*24&gt;SeuilFigee,1,0),IF(J2482&gt;SeuilFigee*3600,1,0)),"")</f>
        <v/>
      </c>
      <c r="N2482" s="0" t="str">
        <f aca="false">IF(G2482=1,IF(COUNTIF(H$2:H2482,H2482)=1,COUNTIF($H:$H,H2482),""),"")</f>
        <v/>
      </c>
      <c r="O2482" s="0" t="str">
        <f aca="false">IF(G2482=1,IF(COUNTIF(I$2:I2482,I2482)=1,COUNTIF($I:$I,I2482),""),"")</f>
        <v/>
      </c>
      <c r="P2482" s="38" t="str">
        <f aca="false">IF(G2482=1,IF(COUNTIFS(C$2:C2482,C2482,G$2:G2482,1)=1,COUNTIFS($C:$C,C2482,$G:$G,1)+ROW()/10000000,""),"")</f>
        <v/>
      </c>
      <c r="Q2482" s="0" t="str">
        <f aca="false">IF(K2482=1,IF(COUNTIFS(C$2:C2482,C2482,K$2:K2482,1)=1,1,0),"")</f>
        <v/>
      </c>
      <c r="R2482" s="0" t="str">
        <f aca="false">IF(M2482=1,IF(COUNTIFS(C$2:C2482,C2482,M$2:M2482,1)=1,1,0),"")</f>
        <v/>
      </c>
      <c r="S2482" s="0" t="str">
        <f aca="false">IF(L2482=1,IF(COUNTIFS(C$2:C2482,C2482,L$2:L2482,1)=1,1,0),"")</f>
        <v/>
      </c>
      <c r="T2482" s="38" t="str">
        <f aca="false">IF(N2482="","",N2482+ROW()/10000000)</f>
        <v/>
      </c>
      <c r="U2482" s="0" t="str">
        <f aca="false">IF(G2482=1,IF(B2482="",1,0),"")</f>
        <v/>
      </c>
    </row>
    <row r="2483" customFormat="false" ht="15" hidden="false" customHeight="false" outlineLevel="0" collapsed="false">
      <c r="A2483" s="35"/>
      <c r="B2483" s="35"/>
      <c r="G2483" s="0" t="str">
        <f aca="false">IF(A2483="","",IF(AND(A2483&gt;=Debut,A2483&lt;Fin),1,0))</f>
        <v/>
      </c>
      <c r="H2483" s="0" t="str">
        <f aca="false">IF(G2483=1,INT(ROUND((A2483-Debut)*86400,0)/600),"")</f>
        <v/>
      </c>
      <c r="I2483" s="0" t="str">
        <f aca="false">IF(G2483=1,INT(ROUND((A2483-Debut)*86400,0)/3600),"")</f>
        <v/>
      </c>
      <c r="J2483" s="0" t="str">
        <f aca="false">IF(OR(A2483="",B2483=""),"",ROUND((B2483-A2483)*86400,0))</f>
        <v/>
      </c>
      <c r="K2483" s="37" t="str">
        <f aca="false">IF(G2483=1,IF(COUNTIFS($C:$C,C2483,$G:$G,1,$A:$A,"&gt;="&amp;(A2483-FenetreInterm/86400),$A:$A,"&lt;="&amp;A2483)&gt;=NbInterm,1,0),"")</f>
        <v/>
      </c>
      <c r="L2483" s="37" t="str">
        <f aca="false">IF(G2483=1,IF(B2483="",0,IF(J2483&lt;SeuilFugitive,1,0)),"")</f>
        <v/>
      </c>
      <c r="M2483" s="37" t="str">
        <f aca="false">IF(G2483=1,IF(B2483="",IF((Fin-A2483)*24&gt;SeuilFigee,1,0),IF(J2483&gt;SeuilFigee*3600,1,0)),"")</f>
        <v/>
      </c>
      <c r="N2483" s="0" t="str">
        <f aca="false">IF(G2483=1,IF(COUNTIF(H$2:H2483,H2483)=1,COUNTIF($H:$H,H2483),""),"")</f>
        <v/>
      </c>
      <c r="O2483" s="0" t="str">
        <f aca="false">IF(G2483=1,IF(COUNTIF(I$2:I2483,I2483)=1,COUNTIF($I:$I,I2483),""),"")</f>
        <v/>
      </c>
      <c r="P2483" s="38" t="str">
        <f aca="false">IF(G2483=1,IF(COUNTIFS(C$2:C2483,C2483,G$2:G2483,1)=1,COUNTIFS($C:$C,C2483,$G:$G,1)+ROW()/10000000,""),"")</f>
        <v/>
      </c>
      <c r="Q2483" s="0" t="str">
        <f aca="false">IF(K2483=1,IF(COUNTIFS(C$2:C2483,C2483,K$2:K2483,1)=1,1,0),"")</f>
        <v/>
      </c>
      <c r="R2483" s="0" t="str">
        <f aca="false">IF(M2483=1,IF(COUNTIFS(C$2:C2483,C2483,M$2:M2483,1)=1,1,0),"")</f>
        <v/>
      </c>
      <c r="S2483" s="0" t="str">
        <f aca="false">IF(L2483=1,IF(COUNTIFS(C$2:C2483,C2483,L$2:L2483,1)=1,1,0),"")</f>
        <v/>
      </c>
      <c r="T2483" s="38" t="str">
        <f aca="false">IF(N2483="","",N2483+ROW()/10000000)</f>
        <v/>
      </c>
      <c r="U2483" s="0" t="str">
        <f aca="false">IF(G2483=1,IF(B2483="",1,0),"")</f>
        <v/>
      </c>
    </row>
    <row r="2484" customFormat="false" ht="15" hidden="false" customHeight="false" outlineLevel="0" collapsed="false">
      <c r="A2484" s="35"/>
      <c r="B2484" s="35"/>
      <c r="G2484" s="0" t="str">
        <f aca="false">IF(A2484="","",IF(AND(A2484&gt;=Debut,A2484&lt;Fin),1,0))</f>
        <v/>
      </c>
      <c r="H2484" s="0" t="str">
        <f aca="false">IF(G2484=1,INT(ROUND((A2484-Debut)*86400,0)/600),"")</f>
        <v/>
      </c>
      <c r="I2484" s="0" t="str">
        <f aca="false">IF(G2484=1,INT(ROUND((A2484-Debut)*86400,0)/3600),"")</f>
        <v/>
      </c>
      <c r="J2484" s="0" t="str">
        <f aca="false">IF(OR(A2484="",B2484=""),"",ROUND((B2484-A2484)*86400,0))</f>
        <v/>
      </c>
      <c r="K2484" s="37" t="str">
        <f aca="false">IF(G2484=1,IF(COUNTIFS($C:$C,C2484,$G:$G,1,$A:$A,"&gt;="&amp;(A2484-FenetreInterm/86400),$A:$A,"&lt;="&amp;A2484)&gt;=NbInterm,1,0),"")</f>
        <v/>
      </c>
      <c r="L2484" s="37" t="str">
        <f aca="false">IF(G2484=1,IF(B2484="",0,IF(J2484&lt;SeuilFugitive,1,0)),"")</f>
        <v/>
      </c>
      <c r="M2484" s="37" t="str">
        <f aca="false">IF(G2484=1,IF(B2484="",IF((Fin-A2484)*24&gt;SeuilFigee,1,0),IF(J2484&gt;SeuilFigee*3600,1,0)),"")</f>
        <v/>
      </c>
      <c r="N2484" s="0" t="str">
        <f aca="false">IF(G2484=1,IF(COUNTIF(H$2:H2484,H2484)=1,COUNTIF($H:$H,H2484),""),"")</f>
        <v/>
      </c>
      <c r="O2484" s="0" t="str">
        <f aca="false">IF(G2484=1,IF(COUNTIF(I$2:I2484,I2484)=1,COUNTIF($I:$I,I2484),""),"")</f>
        <v/>
      </c>
      <c r="P2484" s="38" t="str">
        <f aca="false">IF(G2484=1,IF(COUNTIFS(C$2:C2484,C2484,G$2:G2484,1)=1,COUNTIFS($C:$C,C2484,$G:$G,1)+ROW()/10000000,""),"")</f>
        <v/>
      </c>
      <c r="Q2484" s="0" t="str">
        <f aca="false">IF(K2484=1,IF(COUNTIFS(C$2:C2484,C2484,K$2:K2484,1)=1,1,0),"")</f>
        <v/>
      </c>
      <c r="R2484" s="0" t="str">
        <f aca="false">IF(M2484=1,IF(COUNTIFS(C$2:C2484,C2484,M$2:M2484,1)=1,1,0),"")</f>
        <v/>
      </c>
      <c r="S2484" s="0" t="str">
        <f aca="false">IF(L2484=1,IF(COUNTIFS(C$2:C2484,C2484,L$2:L2484,1)=1,1,0),"")</f>
        <v/>
      </c>
      <c r="T2484" s="38" t="str">
        <f aca="false">IF(N2484="","",N2484+ROW()/10000000)</f>
        <v/>
      </c>
      <c r="U2484" s="0" t="str">
        <f aca="false">IF(G2484=1,IF(B2484="",1,0),"")</f>
        <v/>
      </c>
    </row>
    <row r="2485" customFormat="false" ht="15" hidden="false" customHeight="false" outlineLevel="0" collapsed="false">
      <c r="A2485" s="35"/>
      <c r="B2485" s="35"/>
      <c r="G2485" s="0" t="str">
        <f aca="false">IF(A2485="","",IF(AND(A2485&gt;=Debut,A2485&lt;Fin),1,0))</f>
        <v/>
      </c>
      <c r="H2485" s="0" t="str">
        <f aca="false">IF(G2485=1,INT(ROUND((A2485-Debut)*86400,0)/600),"")</f>
        <v/>
      </c>
      <c r="I2485" s="0" t="str">
        <f aca="false">IF(G2485=1,INT(ROUND((A2485-Debut)*86400,0)/3600),"")</f>
        <v/>
      </c>
      <c r="J2485" s="0" t="str">
        <f aca="false">IF(OR(A2485="",B2485=""),"",ROUND((B2485-A2485)*86400,0))</f>
        <v/>
      </c>
      <c r="K2485" s="37" t="str">
        <f aca="false">IF(G2485=1,IF(COUNTIFS($C:$C,C2485,$G:$G,1,$A:$A,"&gt;="&amp;(A2485-FenetreInterm/86400),$A:$A,"&lt;="&amp;A2485)&gt;=NbInterm,1,0),"")</f>
        <v/>
      </c>
      <c r="L2485" s="37" t="str">
        <f aca="false">IF(G2485=1,IF(B2485="",0,IF(J2485&lt;SeuilFugitive,1,0)),"")</f>
        <v/>
      </c>
      <c r="M2485" s="37" t="str">
        <f aca="false">IF(G2485=1,IF(B2485="",IF((Fin-A2485)*24&gt;SeuilFigee,1,0),IF(J2485&gt;SeuilFigee*3600,1,0)),"")</f>
        <v/>
      </c>
      <c r="N2485" s="0" t="str">
        <f aca="false">IF(G2485=1,IF(COUNTIF(H$2:H2485,H2485)=1,COUNTIF($H:$H,H2485),""),"")</f>
        <v/>
      </c>
      <c r="O2485" s="0" t="str">
        <f aca="false">IF(G2485=1,IF(COUNTIF(I$2:I2485,I2485)=1,COUNTIF($I:$I,I2485),""),"")</f>
        <v/>
      </c>
      <c r="P2485" s="38" t="str">
        <f aca="false">IF(G2485=1,IF(COUNTIFS(C$2:C2485,C2485,G$2:G2485,1)=1,COUNTIFS($C:$C,C2485,$G:$G,1)+ROW()/10000000,""),"")</f>
        <v/>
      </c>
      <c r="Q2485" s="0" t="str">
        <f aca="false">IF(K2485=1,IF(COUNTIFS(C$2:C2485,C2485,K$2:K2485,1)=1,1,0),"")</f>
        <v/>
      </c>
      <c r="R2485" s="0" t="str">
        <f aca="false">IF(M2485=1,IF(COUNTIFS(C$2:C2485,C2485,M$2:M2485,1)=1,1,0),"")</f>
        <v/>
      </c>
      <c r="S2485" s="0" t="str">
        <f aca="false">IF(L2485=1,IF(COUNTIFS(C$2:C2485,C2485,L$2:L2485,1)=1,1,0),"")</f>
        <v/>
      </c>
      <c r="T2485" s="38" t="str">
        <f aca="false">IF(N2485="","",N2485+ROW()/10000000)</f>
        <v/>
      </c>
      <c r="U2485" s="0" t="str">
        <f aca="false">IF(G2485=1,IF(B2485="",1,0),"")</f>
        <v/>
      </c>
    </row>
    <row r="2486" customFormat="false" ht="15" hidden="false" customHeight="false" outlineLevel="0" collapsed="false">
      <c r="A2486" s="35"/>
      <c r="B2486" s="35"/>
      <c r="G2486" s="0" t="str">
        <f aca="false">IF(A2486="","",IF(AND(A2486&gt;=Debut,A2486&lt;Fin),1,0))</f>
        <v/>
      </c>
      <c r="H2486" s="0" t="str">
        <f aca="false">IF(G2486=1,INT(ROUND((A2486-Debut)*86400,0)/600),"")</f>
        <v/>
      </c>
      <c r="I2486" s="0" t="str">
        <f aca="false">IF(G2486=1,INT(ROUND((A2486-Debut)*86400,0)/3600),"")</f>
        <v/>
      </c>
      <c r="J2486" s="0" t="str">
        <f aca="false">IF(OR(A2486="",B2486=""),"",ROUND((B2486-A2486)*86400,0))</f>
        <v/>
      </c>
      <c r="K2486" s="37" t="str">
        <f aca="false">IF(G2486=1,IF(COUNTIFS($C:$C,C2486,$G:$G,1,$A:$A,"&gt;="&amp;(A2486-FenetreInterm/86400),$A:$A,"&lt;="&amp;A2486)&gt;=NbInterm,1,0),"")</f>
        <v/>
      </c>
      <c r="L2486" s="37" t="str">
        <f aca="false">IF(G2486=1,IF(B2486="",0,IF(J2486&lt;SeuilFugitive,1,0)),"")</f>
        <v/>
      </c>
      <c r="M2486" s="37" t="str">
        <f aca="false">IF(G2486=1,IF(B2486="",IF((Fin-A2486)*24&gt;SeuilFigee,1,0),IF(J2486&gt;SeuilFigee*3600,1,0)),"")</f>
        <v/>
      </c>
      <c r="N2486" s="0" t="str">
        <f aca="false">IF(G2486=1,IF(COUNTIF(H$2:H2486,H2486)=1,COUNTIF($H:$H,H2486),""),"")</f>
        <v/>
      </c>
      <c r="O2486" s="0" t="str">
        <f aca="false">IF(G2486=1,IF(COUNTIF(I$2:I2486,I2486)=1,COUNTIF($I:$I,I2486),""),"")</f>
        <v/>
      </c>
      <c r="P2486" s="38" t="str">
        <f aca="false">IF(G2486=1,IF(COUNTIFS(C$2:C2486,C2486,G$2:G2486,1)=1,COUNTIFS($C:$C,C2486,$G:$G,1)+ROW()/10000000,""),"")</f>
        <v/>
      </c>
      <c r="Q2486" s="0" t="str">
        <f aca="false">IF(K2486=1,IF(COUNTIFS(C$2:C2486,C2486,K$2:K2486,1)=1,1,0),"")</f>
        <v/>
      </c>
      <c r="R2486" s="0" t="str">
        <f aca="false">IF(M2486=1,IF(COUNTIFS(C$2:C2486,C2486,M$2:M2486,1)=1,1,0),"")</f>
        <v/>
      </c>
      <c r="S2486" s="0" t="str">
        <f aca="false">IF(L2486=1,IF(COUNTIFS(C$2:C2486,C2486,L$2:L2486,1)=1,1,0),"")</f>
        <v/>
      </c>
      <c r="T2486" s="38" t="str">
        <f aca="false">IF(N2486="","",N2486+ROW()/10000000)</f>
        <v/>
      </c>
      <c r="U2486" s="0" t="str">
        <f aca="false">IF(G2486=1,IF(B2486="",1,0),"")</f>
        <v/>
      </c>
    </row>
    <row r="2487" customFormat="false" ht="15" hidden="false" customHeight="false" outlineLevel="0" collapsed="false">
      <c r="A2487" s="35"/>
      <c r="B2487" s="35"/>
      <c r="G2487" s="0" t="str">
        <f aca="false">IF(A2487="","",IF(AND(A2487&gt;=Debut,A2487&lt;Fin),1,0))</f>
        <v/>
      </c>
      <c r="H2487" s="0" t="str">
        <f aca="false">IF(G2487=1,INT(ROUND((A2487-Debut)*86400,0)/600),"")</f>
        <v/>
      </c>
      <c r="I2487" s="0" t="str">
        <f aca="false">IF(G2487=1,INT(ROUND((A2487-Debut)*86400,0)/3600),"")</f>
        <v/>
      </c>
      <c r="J2487" s="0" t="str">
        <f aca="false">IF(OR(A2487="",B2487=""),"",ROUND((B2487-A2487)*86400,0))</f>
        <v/>
      </c>
      <c r="K2487" s="37" t="str">
        <f aca="false">IF(G2487=1,IF(COUNTIFS($C:$C,C2487,$G:$G,1,$A:$A,"&gt;="&amp;(A2487-FenetreInterm/86400),$A:$A,"&lt;="&amp;A2487)&gt;=NbInterm,1,0),"")</f>
        <v/>
      </c>
      <c r="L2487" s="37" t="str">
        <f aca="false">IF(G2487=1,IF(B2487="",0,IF(J2487&lt;SeuilFugitive,1,0)),"")</f>
        <v/>
      </c>
      <c r="M2487" s="37" t="str">
        <f aca="false">IF(G2487=1,IF(B2487="",IF((Fin-A2487)*24&gt;SeuilFigee,1,0),IF(J2487&gt;SeuilFigee*3600,1,0)),"")</f>
        <v/>
      </c>
      <c r="N2487" s="0" t="str">
        <f aca="false">IF(G2487=1,IF(COUNTIF(H$2:H2487,H2487)=1,COUNTIF($H:$H,H2487),""),"")</f>
        <v/>
      </c>
      <c r="O2487" s="0" t="str">
        <f aca="false">IF(G2487=1,IF(COUNTIF(I$2:I2487,I2487)=1,COUNTIF($I:$I,I2487),""),"")</f>
        <v/>
      </c>
      <c r="P2487" s="38" t="str">
        <f aca="false">IF(G2487=1,IF(COUNTIFS(C$2:C2487,C2487,G$2:G2487,1)=1,COUNTIFS($C:$C,C2487,$G:$G,1)+ROW()/10000000,""),"")</f>
        <v/>
      </c>
      <c r="Q2487" s="0" t="str">
        <f aca="false">IF(K2487=1,IF(COUNTIFS(C$2:C2487,C2487,K$2:K2487,1)=1,1,0),"")</f>
        <v/>
      </c>
      <c r="R2487" s="0" t="str">
        <f aca="false">IF(M2487=1,IF(COUNTIFS(C$2:C2487,C2487,M$2:M2487,1)=1,1,0),"")</f>
        <v/>
      </c>
      <c r="S2487" s="0" t="str">
        <f aca="false">IF(L2487=1,IF(COUNTIFS(C$2:C2487,C2487,L$2:L2487,1)=1,1,0),"")</f>
        <v/>
      </c>
      <c r="T2487" s="38" t="str">
        <f aca="false">IF(N2487="","",N2487+ROW()/10000000)</f>
        <v/>
      </c>
      <c r="U2487" s="0" t="str">
        <f aca="false">IF(G2487=1,IF(B2487="",1,0),"")</f>
        <v/>
      </c>
    </row>
    <row r="2488" customFormat="false" ht="15" hidden="false" customHeight="false" outlineLevel="0" collapsed="false">
      <c r="A2488" s="35"/>
      <c r="B2488" s="35"/>
      <c r="G2488" s="0" t="str">
        <f aca="false">IF(A2488="","",IF(AND(A2488&gt;=Debut,A2488&lt;Fin),1,0))</f>
        <v/>
      </c>
      <c r="H2488" s="0" t="str">
        <f aca="false">IF(G2488=1,INT(ROUND((A2488-Debut)*86400,0)/600),"")</f>
        <v/>
      </c>
      <c r="I2488" s="0" t="str">
        <f aca="false">IF(G2488=1,INT(ROUND((A2488-Debut)*86400,0)/3600),"")</f>
        <v/>
      </c>
      <c r="J2488" s="0" t="str">
        <f aca="false">IF(OR(A2488="",B2488=""),"",ROUND((B2488-A2488)*86400,0))</f>
        <v/>
      </c>
      <c r="K2488" s="37" t="str">
        <f aca="false">IF(G2488=1,IF(COUNTIFS($C:$C,C2488,$G:$G,1,$A:$A,"&gt;="&amp;(A2488-FenetreInterm/86400),$A:$A,"&lt;="&amp;A2488)&gt;=NbInterm,1,0),"")</f>
        <v/>
      </c>
      <c r="L2488" s="37" t="str">
        <f aca="false">IF(G2488=1,IF(B2488="",0,IF(J2488&lt;SeuilFugitive,1,0)),"")</f>
        <v/>
      </c>
      <c r="M2488" s="37" t="str">
        <f aca="false">IF(G2488=1,IF(B2488="",IF((Fin-A2488)*24&gt;SeuilFigee,1,0),IF(J2488&gt;SeuilFigee*3600,1,0)),"")</f>
        <v/>
      </c>
      <c r="N2488" s="0" t="str">
        <f aca="false">IF(G2488=1,IF(COUNTIF(H$2:H2488,H2488)=1,COUNTIF($H:$H,H2488),""),"")</f>
        <v/>
      </c>
      <c r="O2488" s="0" t="str">
        <f aca="false">IF(G2488=1,IF(COUNTIF(I$2:I2488,I2488)=1,COUNTIF($I:$I,I2488),""),"")</f>
        <v/>
      </c>
      <c r="P2488" s="38" t="str">
        <f aca="false">IF(G2488=1,IF(COUNTIFS(C$2:C2488,C2488,G$2:G2488,1)=1,COUNTIFS($C:$C,C2488,$G:$G,1)+ROW()/10000000,""),"")</f>
        <v/>
      </c>
      <c r="Q2488" s="0" t="str">
        <f aca="false">IF(K2488=1,IF(COUNTIFS(C$2:C2488,C2488,K$2:K2488,1)=1,1,0),"")</f>
        <v/>
      </c>
      <c r="R2488" s="0" t="str">
        <f aca="false">IF(M2488=1,IF(COUNTIFS(C$2:C2488,C2488,M$2:M2488,1)=1,1,0),"")</f>
        <v/>
      </c>
      <c r="S2488" s="0" t="str">
        <f aca="false">IF(L2488=1,IF(COUNTIFS(C$2:C2488,C2488,L$2:L2488,1)=1,1,0),"")</f>
        <v/>
      </c>
      <c r="T2488" s="38" t="str">
        <f aca="false">IF(N2488="","",N2488+ROW()/10000000)</f>
        <v/>
      </c>
      <c r="U2488" s="0" t="str">
        <f aca="false">IF(G2488=1,IF(B2488="",1,0),"")</f>
        <v/>
      </c>
    </row>
    <row r="2489" customFormat="false" ht="15" hidden="false" customHeight="false" outlineLevel="0" collapsed="false">
      <c r="A2489" s="35"/>
      <c r="B2489" s="35"/>
      <c r="G2489" s="0" t="str">
        <f aca="false">IF(A2489="","",IF(AND(A2489&gt;=Debut,A2489&lt;Fin),1,0))</f>
        <v/>
      </c>
      <c r="H2489" s="0" t="str">
        <f aca="false">IF(G2489=1,INT(ROUND((A2489-Debut)*86400,0)/600),"")</f>
        <v/>
      </c>
      <c r="I2489" s="0" t="str">
        <f aca="false">IF(G2489=1,INT(ROUND((A2489-Debut)*86400,0)/3600),"")</f>
        <v/>
      </c>
      <c r="J2489" s="0" t="str">
        <f aca="false">IF(OR(A2489="",B2489=""),"",ROUND((B2489-A2489)*86400,0))</f>
        <v/>
      </c>
      <c r="K2489" s="37" t="str">
        <f aca="false">IF(G2489=1,IF(COUNTIFS($C:$C,C2489,$G:$G,1,$A:$A,"&gt;="&amp;(A2489-FenetreInterm/86400),$A:$A,"&lt;="&amp;A2489)&gt;=NbInterm,1,0),"")</f>
        <v/>
      </c>
      <c r="L2489" s="37" t="str">
        <f aca="false">IF(G2489=1,IF(B2489="",0,IF(J2489&lt;SeuilFugitive,1,0)),"")</f>
        <v/>
      </c>
      <c r="M2489" s="37" t="str">
        <f aca="false">IF(G2489=1,IF(B2489="",IF((Fin-A2489)*24&gt;SeuilFigee,1,0),IF(J2489&gt;SeuilFigee*3600,1,0)),"")</f>
        <v/>
      </c>
      <c r="N2489" s="0" t="str">
        <f aca="false">IF(G2489=1,IF(COUNTIF(H$2:H2489,H2489)=1,COUNTIF($H:$H,H2489),""),"")</f>
        <v/>
      </c>
      <c r="O2489" s="0" t="str">
        <f aca="false">IF(G2489=1,IF(COUNTIF(I$2:I2489,I2489)=1,COUNTIF($I:$I,I2489),""),"")</f>
        <v/>
      </c>
      <c r="P2489" s="38" t="str">
        <f aca="false">IF(G2489=1,IF(COUNTIFS(C$2:C2489,C2489,G$2:G2489,1)=1,COUNTIFS($C:$C,C2489,$G:$G,1)+ROW()/10000000,""),"")</f>
        <v/>
      </c>
      <c r="Q2489" s="0" t="str">
        <f aca="false">IF(K2489=1,IF(COUNTIFS(C$2:C2489,C2489,K$2:K2489,1)=1,1,0),"")</f>
        <v/>
      </c>
      <c r="R2489" s="0" t="str">
        <f aca="false">IF(M2489=1,IF(COUNTIFS(C$2:C2489,C2489,M$2:M2489,1)=1,1,0),"")</f>
        <v/>
      </c>
      <c r="S2489" s="0" t="str">
        <f aca="false">IF(L2489=1,IF(COUNTIFS(C$2:C2489,C2489,L$2:L2489,1)=1,1,0),"")</f>
        <v/>
      </c>
      <c r="T2489" s="38" t="str">
        <f aca="false">IF(N2489="","",N2489+ROW()/10000000)</f>
        <v/>
      </c>
      <c r="U2489" s="0" t="str">
        <f aca="false">IF(G2489=1,IF(B2489="",1,0),"")</f>
        <v/>
      </c>
    </row>
    <row r="2490" customFormat="false" ht="15" hidden="false" customHeight="false" outlineLevel="0" collapsed="false">
      <c r="A2490" s="35"/>
      <c r="B2490" s="35"/>
      <c r="G2490" s="0" t="str">
        <f aca="false">IF(A2490="","",IF(AND(A2490&gt;=Debut,A2490&lt;Fin),1,0))</f>
        <v/>
      </c>
      <c r="H2490" s="0" t="str">
        <f aca="false">IF(G2490=1,INT(ROUND((A2490-Debut)*86400,0)/600),"")</f>
        <v/>
      </c>
      <c r="I2490" s="0" t="str">
        <f aca="false">IF(G2490=1,INT(ROUND((A2490-Debut)*86400,0)/3600),"")</f>
        <v/>
      </c>
      <c r="J2490" s="0" t="str">
        <f aca="false">IF(OR(A2490="",B2490=""),"",ROUND((B2490-A2490)*86400,0))</f>
        <v/>
      </c>
      <c r="K2490" s="37" t="str">
        <f aca="false">IF(G2490=1,IF(COUNTIFS($C:$C,C2490,$G:$G,1,$A:$A,"&gt;="&amp;(A2490-FenetreInterm/86400),$A:$A,"&lt;="&amp;A2490)&gt;=NbInterm,1,0),"")</f>
        <v/>
      </c>
      <c r="L2490" s="37" t="str">
        <f aca="false">IF(G2490=1,IF(B2490="",0,IF(J2490&lt;SeuilFugitive,1,0)),"")</f>
        <v/>
      </c>
      <c r="M2490" s="37" t="str">
        <f aca="false">IF(G2490=1,IF(B2490="",IF((Fin-A2490)*24&gt;SeuilFigee,1,0),IF(J2490&gt;SeuilFigee*3600,1,0)),"")</f>
        <v/>
      </c>
      <c r="N2490" s="0" t="str">
        <f aca="false">IF(G2490=1,IF(COUNTIF(H$2:H2490,H2490)=1,COUNTIF($H:$H,H2490),""),"")</f>
        <v/>
      </c>
      <c r="O2490" s="0" t="str">
        <f aca="false">IF(G2490=1,IF(COUNTIF(I$2:I2490,I2490)=1,COUNTIF($I:$I,I2490),""),"")</f>
        <v/>
      </c>
      <c r="P2490" s="38" t="str">
        <f aca="false">IF(G2490=1,IF(COUNTIFS(C$2:C2490,C2490,G$2:G2490,1)=1,COUNTIFS($C:$C,C2490,$G:$G,1)+ROW()/10000000,""),"")</f>
        <v/>
      </c>
      <c r="Q2490" s="0" t="str">
        <f aca="false">IF(K2490=1,IF(COUNTIFS(C$2:C2490,C2490,K$2:K2490,1)=1,1,0),"")</f>
        <v/>
      </c>
      <c r="R2490" s="0" t="str">
        <f aca="false">IF(M2490=1,IF(COUNTIFS(C$2:C2490,C2490,M$2:M2490,1)=1,1,0),"")</f>
        <v/>
      </c>
      <c r="S2490" s="0" t="str">
        <f aca="false">IF(L2490=1,IF(COUNTIFS(C$2:C2490,C2490,L$2:L2490,1)=1,1,0),"")</f>
        <v/>
      </c>
      <c r="T2490" s="38" t="str">
        <f aca="false">IF(N2490="","",N2490+ROW()/10000000)</f>
        <v/>
      </c>
      <c r="U2490" s="0" t="str">
        <f aca="false">IF(G2490=1,IF(B2490="",1,0),"")</f>
        <v/>
      </c>
    </row>
    <row r="2491" customFormat="false" ht="15" hidden="false" customHeight="false" outlineLevel="0" collapsed="false">
      <c r="A2491" s="35"/>
      <c r="B2491" s="35"/>
      <c r="G2491" s="0" t="str">
        <f aca="false">IF(A2491="","",IF(AND(A2491&gt;=Debut,A2491&lt;Fin),1,0))</f>
        <v/>
      </c>
      <c r="H2491" s="0" t="str">
        <f aca="false">IF(G2491=1,INT(ROUND((A2491-Debut)*86400,0)/600),"")</f>
        <v/>
      </c>
      <c r="I2491" s="0" t="str">
        <f aca="false">IF(G2491=1,INT(ROUND((A2491-Debut)*86400,0)/3600),"")</f>
        <v/>
      </c>
      <c r="J2491" s="0" t="str">
        <f aca="false">IF(OR(A2491="",B2491=""),"",ROUND((B2491-A2491)*86400,0))</f>
        <v/>
      </c>
      <c r="K2491" s="37" t="str">
        <f aca="false">IF(G2491=1,IF(COUNTIFS($C:$C,C2491,$G:$G,1,$A:$A,"&gt;="&amp;(A2491-FenetreInterm/86400),$A:$A,"&lt;="&amp;A2491)&gt;=NbInterm,1,0),"")</f>
        <v/>
      </c>
      <c r="L2491" s="37" t="str">
        <f aca="false">IF(G2491=1,IF(B2491="",0,IF(J2491&lt;SeuilFugitive,1,0)),"")</f>
        <v/>
      </c>
      <c r="M2491" s="37" t="str">
        <f aca="false">IF(G2491=1,IF(B2491="",IF((Fin-A2491)*24&gt;SeuilFigee,1,0),IF(J2491&gt;SeuilFigee*3600,1,0)),"")</f>
        <v/>
      </c>
      <c r="N2491" s="0" t="str">
        <f aca="false">IF(G2491=1,IF(COUNTIF(H$2:H2491,H2491)=1,COUNTIF($H:$H,H2491),""),"")</f>
        <v/>
      </c>
      <c r="O2491" s="0" t="str">
        <f aca="false">IF(G2491=1,IF(COUNTIF(I$2:I2491,I2491)=1,COUNTIF($I:$I,I2491),""),"")</f>
        <v/>
      </c>
      <c r="P2491" s="38" t="str">
        <f aca="false">IF(G2491=1,IF(COUNTIFS(C$2:C2491,C2491,G$2:G2491,1)=1,COUNTIFS($C:$C,C2491,$G:$G,1)+ROW()/10000000,""),"")</f>
        <v/>
      </c>
      <c r="Q2491" s="0" t="str">
        <f aca="false">IF(K2491=1,IF(COUNTIFS(C$2:C2491,C2491,K$2:K2491,1)=1,1,0),"")</f>
        <v/>
      </c>
      <c r="R2491" s="0" t="str">
        <f aca="false">IF(M2491=1,IF(COUNTIFS(C$2:C2491,C2491,M$2:M2491,1)=1,1,0),"")</f>
        <v/>
      </c>
      <c r="S2491" s="0" t="str">
        <f aca="false">IF(L2491=1,IF(COUNTIFS(C$2:C2491,C2491,L$2:L2491,1)=1,1,0),"")</f>
        <v/>
      </c>
      <c r="T2491" s="38" t="str">
        <f aca="false">IF(N2491="","",N2491+ROW()/10000000)</f>
        <v/>
      </c>
      <c r="U2491" s="0" t="str">
        <f aca="false">IF(G2491=1,IF(B2491="",1,0),"")</f>
        <v/>
      </c>
    </row>
    <row r="2492" customFormat="false" ht="15" hidden="false" customHeight="false" outlineLevel="0" collapsed="false">
      <c r="A2492" s="35"/>
      <c r="B2492" s="35"/>
      <c r="G2492" s="0" t="str">
        <f aca="false">IF(A2492="","",IF(AND(A2492&gt;=Debut,A2492&lt;Fin),1,0))</f>
        <v/>
      </c>
      <c r="H2492" s="0" t="str">
        <f aca="false">IF(G2492=1,INT(ROUND((A2492-Debut)*86400,0)/600),"")</f>
        <v/>
      </c>
      <c r="I2492" s="0" t="str">
        <f aca="false">IF(G2492=1,INT(ROUND((A2492-Debut)*86400,0)/3600),"")</f>
        <v/>
      </c>
      <c r="J2492" s="0" t="str">
        <f aca="false">IF(OR(A2492="",B2492=""),"",ROUND((B2492-A2492)*86400,0))</f>
        <v/>
      </c>
      <c r="K2492" s="37" t="str">
        <f aca="false">IF(G2492=1,IF(COUNTIFS($C:$C,C2492,$G:$G,1,$A:$A,"&gt;="&amp;(A2492-FenetreInterm/86400),$A:$A,"&lt;="&amp;A2492)&gt;=NbInterm,1,0),"")</f>
        <v/>
      </c>
      <c r="L2492" s="37" t="str">
        <f aca="false">IF(G2492=1,IF(B2492="",0,IF(J2492&lt;SeuilFugitive,1,0)),"")</f>
        <v/>
      </c>
      <c r="M2492" s="37" t="str">
        <f aca="false">IF(G2492=1,IF(B2492="",IF((Fin-A2492)*24&gt;SeuilFigee,1,0),IF(J2492&gt;SeuilFigee*3600,1,0)),"")</f>
        <v/>
      </c>
      <c r="N2492" s="0" t="str">
        <f aca="false">IF(G2492=1,IF(COUNTIF(H$2:H2492,H2492)=1,COUNTIF($H:$H,H2492),""),"")</f>
        <v/>
      </c>
      <c r="O2492" s="0" t="str">
        <f aca="false">IF(G2492=1,IF(COUNTIF(I$2:I2492,I2492)=1,COUNTIF($I:$I,I2492),""),"")</f>
        <v/>
      </c>
      <c r="P2492" s="38" t="str">
        <f aca="false">IF(G2492=1,IF(COUNTIFS(C$2:C2492,C2492,G$2:G2492,1)=1,COUNTIFS($C:$C,C2492,$G:$G,1)+ROW()/10000000,""),"")</f>
        <v/>
      </c>
      <c r="Q2492" s="0" t="str">
        <f aca="false">IF(K2492=1,IF(COUNTIFS(C$2:C2492,C2492,K$2:K2492,1)=1,1,0),"")</f>
        <v/>
      </c>
      <c r="R2492" s="0" t="str">
        <f aca="false">IF(M2492=1,IF(COUNTIFS(C$2:C2492,C2492,M$2:M2492,1)=1,1,0),"")</f>
        <v/>
      </c>
      <c r="S2492" s="0" t="str">
        <f aca="false">IF(L2492=1,IF(COUNTIFS(C$2:C2492,C2492,L$2:L2492,1)=1,1,0),"")</f>
        <v/>
      </c>
      <c r="T2492" s="38" t="str">
        <f aca="false">IF(N2492="","",N2492+ROW()/10000000)</f>
        <v/>
      </c>
      <c r="U2492" s="0" t="str">
        <f aca="false">IF(G2492=1,IF(B2492="",1,0),"")</f>
        <v/>
      </c>
    </row>
    <row r="2493" customFormat="false" ht="15" hidden="false" customHeight="false" outlineLevel="0" collapsed="false">
      <c r="A2493" s="35"/>
      <c r="B2493" s="35"/>
      <c r="G2493" s="0" t="str">
        <f aca="false">IF(A2493="","",IF(AND(A2493&gt;=Debut,A2493&lt;Fin),1,0))</f>
        <v/>
      </c>
      <c r="H2493" s="0" t="str">
        <f aca="false">IF(G2493=1,INT(ROUND((A2493-Debut)*86400,0)/600),"")</f>
        <v/>
      </c>
      <c r="I2493" s="0" t="str">
        <f aca="false">IF(G2493=1,INT(ROUND((A2493-Debut)*86400,0)/3600),"")</f>
        <v/>
      </c>
      <c r="J2493" s="0" t="str">
        <f aca="false">IF(OR(A2493="",B2493=""),"",ROUND((B2493-A2493)*86400,0))</f>
        <v/>
      </c>
      <c r="K2493" s="37" t="str">
        <f aca="false">IF(G2493=1,IF(COUNTIFS($C:$C,C2493,$G:$G,1,$A:$A,"&gt;="&amp;(A2493-FenetreInterm/86400),$A:$A,"&lt;="&amp;A2493)&gt;=NbInterm,1,0),"")</f>
        <v/>
      </c>
      <c r="L2493" s="37" t="str">
        <f aca="false">IF(G2493=1,IF(B2493="",0,IF(J2493&lt;SeuilFugitive,1,0)),"")</f>
        <v/>
      </c>
      <c r="M2493" s="37" t="str">
        <f aca="false">IF(G2493=1,IF(B2493="",IF((Fin-A2493)*24&gt;SeuilFigee,1,0),IF(J2493&gt;SeuilFigee*3600,1,0)),"")</f>
        <v/>
      </c>
      <c r="N2493" s="0" t="str">
        <f aca="false">IF(G2493=1,IF(COUNTIF(H$2:H2493,H2493)=1,COUNTIF($H:$H,H2493),""),"")</f>
        <v/>
      </c>
      <c r="O2493" s="0" t="str">
        <f aca="false">IF(G2493=1,IF(COUNTIF(I$2:I2493,I2493)=1,COUNTIF($I:$I,I2493),""),"")</f>
        <v/>
      </c>
      <c r="P2493" s="38" t="str">
        <f aca="false">IF(G2493=1,IF(COUNTIFS(C$2:C2493,C2493,G$2:G2493,1)=1,COUNTIFS($C:$C,C2493,$G:$G,1)+ROW()/10000000,""),"")</f>
        <v/>
      </c>
      <c r="Q2493" s="0" t="str">
        <f aca="false">IF(K2493=1,IF(COUNTIFS(C$2:C2493,C2493,K$2:K2493,1)=1,1,0),"")</f>
        <v/>
      </c>
      <c r="R2493" s="0" t="str">
        <f aca="false">IF(M2493=1,IF(COUNTIFS(C$2:C2493,C2493,M$2:M2493,1)=1,1,0),"")</f>
        <v/>
      </c>
      <c r="S2493" s="0" t="str">
        <f aca="false">IF(L2493=1,IF(COUNTIFS(C$2:C2493,C2493,L$2:L2493,1)=1,1,0),"")</f>
        <v/>
      </c>
      <c r="T2493" s="38" t="str">
        <f aca="false">IF(N2493="","",N2493+ROW()/10000000)</f>
        <v/>
      </c>
      <c r="U2493" s="0" t="str">
        <f aca="false">IF(G2493=1,IF(B2493="",1,0),"")</f>
        <v/>
      </c>
    </row>
    <row r="2494" customFormat="false" ht="15" hidden="false" customHeight="false" outlineLevel="0" collapsed="false">
      <c r="A2494" s="35"/>
      <c r="B2494" s="35"/>
      <c r="G2494" s="0" t="str">
        <f aca="false">IF(A2494="","",IF(AND(A2494&gt;=Debut,A2494&lt;Fin),1,0))</f>
        <v/>
      </c>
      <c r="H2494" s="0" t="str">
        <f aca="false">IF(G2494=1,INT(ROUND((A2494-Debut)*86400,0)/600),"")</f>
        <v/>
      </c>
      <c r="I2494" s="0" t="str">
        <f aca="false">IF(G2494=1,INT(ROUND((A2494-Debut)*86400,0)/3600),"")</f>
        <v/>
      </c>
      <c r="J2494" s="0" t="str">
        <f aca="false">IF(OR(A2494="",B2494=""),"",ROUND((B2494-A2494)*86400,0))</f>
        <v/>
      </c>
      <c r="K2494" s="37" t="str">
        <f aca="false">IF(G2494=1,IF(COUNTIFS($C:$C,C2494,$G:$G,1,$A:$A,"&gt;="&amp;(A2494-FenetreInterm/86400),$A:$A,"&lt;="&amp;A2494)&gt;=NbInterm,1,0),"")</f>
        <v/>
      </c>
      <c r="L2494" s="37" t="str">
        <f aca="false">IF(G2494=1,IF(B2494="",0,IF(J2494&lt;SeuilFugitive,1,0)),"")</f>
        <v/>
      </c>
      <c r="M2494" s="37" t="str">
        <f aca="false">IF(G2494=1,IF(B2494="",IF((Fin-A2494)*24&gt;SeuilFigee,1,0),IF(J2494&gt;SeuilFigee*3600,1,0)),"")</f>
        <v/>
      </c>
      <c r="N2494" s="0" t="str">
        <f aca="false">IF(G2494=1,IF(COUNTIF(H$2:H2494,H2494)=1,COUNTIF($H:$H,H2494),""),"")</f>
        <v/>
      </c>
      <c r="O2494" s="0" t="str">
        <f aca="false">IF(G2494=1,IF(COUNTIF(I$2:I2494,I2494)=1,COUNTIF($I:$I,I2494),""),"")</f>
        <v/>
      </c>
      <c r="P2494" s="38" t="str">
        <f aca="false">IF(G2494=1,IF(COUNTIFS(C$2:C2494,C2494,G$2:G2494,1)=1,COUNTIFS($C:$C,C2494,$G:$G,1)+ROW()/10000000,""),"")</f>
        <v/>
      </c>
      <c r="Q2494" s="0" t="str">
        <f aca="false">IF(K2494=1,IF(COUNTIFS(C$2:C2494,C2494,K$2:K2494,1)=1,1,0),"")</f>
        <v/>
      </c>
      <c r="R2494" s="0" t="str">
        <f aca="false">IF(M2494=1,IF(COUNTIFS(C$2:C2494,C2494,M$2:M2494,1)=1,1,0),"")</f>
        <v/>
      </c>
      <c r="S2494" s="0" t="str">
        <f aca="false">IF(L2494=1,IF(COUNTIFS(C$2:C2494,C2494,L$2:L2494,1)=1,1,0),"")</f>
        <v/>
      </c>
      <c r="T2494" s="38" t="str">
        <f aca="false">IF(N2494="","",N2494+ROW()/10000000)</f>
        <v/>
      </c>
      <c r="U2494" s="0" t="str">
        <f aca="false">IF(G2494=1,IF(B2494="",1,0),"")</f>
        <v/>
      </c>
    </row>
    <row r="2495" customFormat="false" ht="15" hidden="false" customHeight="false" outlineLevel="0" collapsed="false">
      <c r="A2495" s="35"/>
      <c r="B2495" s="35"/>
      <c r="G2495" s="0" t="str">
        <f aca="false">IF(A2495="","",IF(AND(A2495&gt;=Debut,A2495&lt;Fin),1,0))</f>
        <v/>
      </c>
      <c r="H2495" s="0" t="str">
        <f aca="false">IF(G2495=1,INT(ROUND((A2495-Debut)*86400,0)/600),"")</f>
        <v/>
      </c>
      <c r="I2495" s="0" t="str">
        <f aca="false">IF(G2495=1,INT(ROUND((A2495-Debut)*86400,0)/3600),"")</f>
        <v/>
      </c>
      <c r="J2495" s="0" t="str">
        <f aca="false">IF(OR(A2495="",B2495=""),"",ROUND((B2495-A2495)*86400,0))</f>
        <v/>
      </c>
      <c r="K2495" s="37" t="str">
        <f aca="false">IF(G2495=1,IF(COUNTIFS($C:$C,C2495,$G:$G,1,$A:$A,"&gt;="&amp;(A2495-FenetreInterm/86400),$A:$A,"&lt;="&amp;A2495)&gt;=NbInterm,1,0),"")</f>
        <v/>
      </c>
      <c r="L2495" s="37" t="str">
        <f aca="false">IF(G2495=1,IF(B2495="",0,IF(J2495&lt;SeuilFugitive,1,0)),"")</f>
        <v/>
      </c>
      <c r="M2495" s="37" t="str">
        <f aca="false">IF(G2495=1,IF(B2495="",IF((Fin-A2495)*24&gt;SeuilFigee,1,0),IF(J2495&gt;SeuilFigee*3600,1,0)),"")</f>
        <v/>
      </c>
      <c r="N2495" s="0" t="str">
        <f aca="false">IF(G2495=1,IF(COUNTIF(H$2:H2495,H2495)=1,COUNTIF($H:$H,H2495),""),"")</f>
        <v/>
      </c>
      <c r="O2495" s="0" t="str">
        <f aca="false">IF(G2495=1,IF(COUNTIF(I$2:I2495,I2495)=1,COUNTIF($I:$I,I2495),""),"")</f>
        <v/>
      </c>
      <c r="P2495" s="38" t="str">
        <f aca="false">IF(G2495=1,IF(COUNTIFS(C$2:C2495,C2495,G$2:G2495,1)=1,COUNTIFS($C:$C,C2495,$G:$G,1)+ROW()/10000000,""),"")</f>
        <v/>
      </c>
      <c r="Q2495" s="0" t="str">
        <f aca="false">IF(K2495=1,IF(COUNTIFS(C$2:C2495,C2495,K$2:K2495,1)=1,1,0),"")</f>
        <v/>
      </c>
      <c r="R2495" s="0" t="str">
        <f aca="false">IF(M2495=1,IF(COUNTIFS(C$2:C2495,C2495,M$2:M2495,1)=1,1,0),"")</f>
        <v/>
      </c>
      <c r="S2495" s="0" t="str">
        <f aca="false">IF(L2495=1,IF(COUNTIFS(C$2:C2495,C2495,L$2:L2495,1)=1,1,0),"")</f>
        <v/>
      </c>
      <c r="T2495" s="38" t="str">
        <f aca="false">IF(N2495="","",N2495+ROW()/10000000)</f>
        <v/>
      </c>
      <c r="U2495" s="0" t="str">
        <f aca="false">IF(G2495=1,IF(B2495="",1,0),"")</f>
        <v/>
      </c>
    </row>
    <row r="2496" customFormat="false" ht="15" hidden="false" customHeight="false" outlineLevel="0" collapsed="false">
      <c r="A2496" s="35"/>
      <c r="B2496" s="35"/>
      <c r="G2496" s="0" t="str">
        <f aca="false">IF(A2496="","",IF(AND(A2496&gt;=Debut,A2496&lt;Fin),1,0))</f>
        <v/>
      </c>
      <c r="H2496" s="0" t="str">
        <f aca="false">IF(G2496=1,INT(ROUND((A2496-Debut)*86400,0)/600),"")</f>
        <v/>
      </c>
      <c r="I2496" s="0" t="str">
        <f aca="false">IF(G2496=1,INT(ROUND((A2496-Debut)*86400,0)/3600),"")</f>
        <v/>
      </c>
      <c r="J2496" s="0" t="str">
        <f aca="false">IF(OR(A2496="",B2496=""),"",ROUND((B2496-A2496)*86400,0))</f>
        <v/>
      </c>
      <c r="K2496" s="37" t="str">
        <f aca="false">IF(G2496=1,IF(COUNTIFS($C:$C,C2496,$G:$G,1,$A:$A,"&gt;="&amp;(A2496-FenetreInterm/86400),$A:$A,"&lt;="&amp;A2496)&gt;=NbInterm,1,0),"")</f>
        <v/>
      </c>
      <c r="L2496" s="37" t="str">
        <f aca="false">IF(G2496=1,IF(B2496="",0,IF(J2496&lt;SeuilFugitive,1,0)),"")</f>
        <v/>
      </c>
      <c r="M2496" s="37" t="str">
        <f aca="false">IF(G2496=1,IF(B2496="",IF((Fin-A2496)*24&gt;SeuilFigee,1,0),IF(J2496&gt;SeuilFigee*3600,1,0)),"")</f>
        <v/>
      </c>
      <c r="N2496" s="0" t="str">
        <f aca="false">IF(G2496=1,IF(COUNTIF(H$2:H2496,H2496)=1,COUNTIF($H:$H,H2496),""),"")</f>
        <v/>
      </c>
      <c r="O2496" s="0" t="str">
        <f aca="false">IF(G2496=1,IF(COUNTIF(I$2:I2496,I2496)=1,COUNTIF($I:$I,I2496),""),"")</f>
        <v/>
      </c>
      <c r="P2496" s="38" t="str">
        <f aca="false">IF(G2496=1,IF(COUNTIFS(C$2:C2496,C2496,G$2:G2496,1)=1,COUNTIFS($C:$C,C2496,$G:$G,1)+ROW()/10000000,""),"")</f>
        <v/>
      </c>
      <c r="Q2496" s="0" t="str">
        <f aca="false">IF(K2496=1,IF(COUNTIFS(C$2:C2496,C2496,K$2:K2496,1)=1,1,0),"")</f>
        <v/>
      </c>
      <c r="R2496" s="0" t="str">
        <f aca="false">IF(M2496=1,IF(COUNTIFS(C$2:C2496,C2496,M$2:M2496,1)=1,1,0),"")</f>
        <v/>
      </c>
      <c r="S2496" s="0" t="str">
        <f aca="false">IF(L2496=1,IF(COUNTIFS(C$2:C2496,C2496,L$2:L2496,1)=1,1,0),"")</f>
        <v/>
      </c>
      <c r="T2496" s="38" t="str">
        <f aca="false">IF(N2496="","",N2496+ROW()/10000000)</f>
        <v/>
      </c>
      <c r="U2496" s="0" t="str">
        <f aca="false">IF(G2496=1,IF(B2496="",1,0),"")</f>
        <v/>
      </c>
    </row>
    <row r="2497" customFormat="false" ht="15" hidden="false" customHeight="false" outlineLevel="0" collapsed="false">
      <c r="A2497" s="35"/>
      <c r="B2497" s="35"/>
      <c r="G2497" s="0" t="str">
        <f aca="false">IF(A2497="","",IF(AND(A2497&gt;=Debut,A2497&lt;Fin),1,0))</f>
        <v/>
      </c>
      <c r="H2497" s="0" t="str">
        <f aca="false">IF(G2497=1,INT(ROUND((A2497-Debut)*86400,0)/600),"")</f>
        <v/>
      </c>
      <c r="I2497" s="0" t="str">
        <f aca="false">IF(G2497=1,INT(ROUND((A2497-Debut)*86400,0)/3600),"")</f>
        <v/>
      </c>
      <c r="J2497" s="0" t="str">
        <f aca="false">IF(OR(A2497="",B2497=""),"",ROUND((B2497-A2497)*86400,0))</f>
        <v/>
      </c>
      <c r="K2497" s="37" t="str">
        <f aca="false">IF(G2497=1,IF(COUNTIFS($C:$C,C2497,$G:$G,1,$A:$A,"&gt;="&amp;(A2497-FenetreInterm/86400),$A:$A,"&lt;="&amp;A2497)&gt;=NbInterm,1,0),"")</f>
        <v/>
      </c>
      <c r="L2497" s="37" t="str">
        <f aca="false">IF(G2497=1,IF(B2497="",0,IF(J2497&lt;SeuilFugitive,1,0)),"")</f>
        <v/>
      </c>
      <c r="M2497" s="37" t="str">
        <f aca="false">IF(G2497=1,IF(B2497="",IF((Fin-A2497)*24&gt;SeuilFigee,1,0),IF(J2497&gt;SeuilFigee*3600,1,0)),"")</f>
        <v/>
      </c>
      <c r="N2497" s="0" t="str">
        <f aca="false">IF(G2497=1,IF(COUNTIF(H$2:H2497,H2497)=1,COUNTIF($H:$H,H2497),""),"")</f>
        <v/>
      </c>
      <c r="O2497" s="0" t="str">
        <f aca="false">IF(G2497=1,IF(COUNTIF(I$2:I2497,I2497)=1,COUNTIF($I:$I,I2497),""),"")</f>
        <v/>
      </c>
      <c r="P2497" s="38" t="str">
        <f aca="false">IF(G2497=1,IF(COUNTIFS(C$2:C2497,C2497,G$2:G2497,1)=1,COUNTIFS($C:$C,C2497,$G:$G,1)+ROW()/10000000,""),"")</f>
        <v/>
      </c>
      <c r="Q2497" s="0" t="str">
        <f aca="false">IF(K2497=1,IF(COUNTIFS(C$2:C2497,C2497,K$2:K2497,1)=1,1,0),"")</f>
        <v/>
      </c>
      <c r="R2497" s="0" t="str">
        <f aca="false">IF(M2497=1,IF(COUNTIFS(C$2:C2497,C2497,M$2:M2497,1)=1,1,0),"")</f>
        <v/>
      </c>
      <c r="S2497" s="0" t="str">
        <f aca="false">IF(L2497=1,IF(COUNTIFS(C$2:C2497,C2497,L$2:L2497,1)=1,1,0),"")</f>
        <v/>
      </c>
      <c r="T2497" s="38" t="str">
        <f aca="false">IF(N2497="","",N2497+ROW()/10000000)</f>
        <v/>
      </c>
      <c r="U2497" s="0" t="str">
        <f aca="false">IF(G2497=1,IF(B2497="",1,0),"")</f>
        <v/>
      </c>
    </row>
    <row r="2498" customFormat="false" ht="15" hidden="false" customHeight="false" outlineLevel="0" collapsed="false">
      <c r="A2498" s="35"/>
      <c r="B2498" s="35"/>
      <c r="G2498" s="0" t="str">
        <f aca="false">IF(A2498="","",IF(AND(A2498&gt;=Debut,A2498&lt;Fin),1,0))</f>
        <v/>
      </c>
      <c r="H2498" s="0" t="str">
        <f aca="false">IF(G2498=1,INT(ROUND((A2498-Debut)*86400,0)/600),"")</f>
        <v/>
      </c>
      <c r="I2498" s="0" t="str">
        <f aca="false">IF(G2498=1,INT(ROUND((A2498-Debut)*86400,0)/3600),"")</f>
        <v/>
      </c>
      <c r="J2498" s="0" t="str">
        <f aca="false">IF(OR(A2498="",B2498=""),"",ROUND((B2498-A2498)*86400,0))</f>
        <v/>
      </c>
      <c r="K2498" s="37" t="str">
        <f aca="false">IF(G2498=1,IF(COUNTIFS($C:$C,C2498,$G:$G,1,$A:$A,"&gt;="&amp;(A2498-FenetreInterm/86400),$A:$A,"&lt;="&amp;A2498)&gt;=NbInterm,1,0),"")</f>
        <v/>
      </c>
      <c r="L2498" s="37" t="str">
        <f aca="false">IF(G2498=1,IF(B2498="",0,IF(J2498&lt;SeuilFugitive,1,0)),"")</f>
        <v/>
      </c>
      <c r="M2498" s="37" t="str">
        <f aca="false">IF(G2498=1,IF(B2498="",IF((Fin-A2498)*24&gt;SeuilFigee,1,0),IF(J2498&gt;SeuilFigee*3600,1,0)),"")</f>
        <v/>
      </c>
      <c r="N2498" s="0" t="str">
        <f aca="false">IF(G2498=1,IF(COUNTIF(H$2:H2498,H2498)=1,COUNTIF($H:$H,H2498),""),"")</f>
        <v/>
      </c>
      <c r="O2498" s="0" t="str">
        <f aca="false">IF(G2498=1,IF(COUNTIF(I$2:I2498,I2498)=1,COUNTIF($I:$I,I2498),""),"")</f>
        <v/>
      </c>
      <c r="P2498" s="38" t="str">
        <f aca="false">IF(G2498=1,IF(COUNTIFS(C$2:C2498,C2498,G$2:G2498,1)=1,COUNTIFS($C:$C,C2498,$G:$G,1)+ROW()/10000000,""),"")</f>
        <v/>
      </c>
      <c r="Q2498" s="0" t="str">
        <f aca="false">IF(K2498=1,IF(COUNTIFS(C$2:C2498,C2498,K$2:K2498,1)=1,1,0),"")</f>
        <v/>
      </c>
      <c r="R2498" s="0" t="str">
        <f aca="false">IF(M2498=1,IF(COUNTIFS(C$2:C2498,C2498,M$2:M2498,1)=1,1,0),"")</f>
        <v/>
      </c>
      <c r="S2498" s="0" t="str">
        <f aca="false">IF(L2498=1,IF(COUNTIFS(C$2:C2498,C2498,L$2:L2498,1)=1,1,0),"")</f>
        <v/>
      </c>
      <c r="T2498" s="38" t="str">
        <f aca="false">IF(N2498="","",N2498+ROW()/10000000)</f>
        <v/>
      </c>
      <c r="U2498" s="0" t="str">
        <f aca="false">IF(G2498=1,IF(B2498="",1,0),"")</f>
        <v/>
      </c>
    </row>
    <row r="2499" customFormat="false" ht="15" hidden="false" customHeight="false" outlineLevel="0" collapsed="false">
      <c r="A2499" s="35"/>
      <c r="B2499" s="35"/>
      <c r="G2499" s="0" t="str">
        <f aca="false">IF(A2499="","",IF(AND(A2499&gt;=Debut,A2499&lt;Fin),1,0))</f>
        <v/>
      </c>
      <c r="H2499" s="0" t="str">
        <f aca="false">IF(G2499=1,INT(ROUND((A2499-Debut)*86400,0)/600),"")</f>
        <v/>
      </c>
      <c r="I2499" s="0" t="str">
        <f aca="false">IF(G2499=1,INT(ROUND((A2499-Debut)*86400,0)/3600),"")</f>
        <v/>
      </c>
      <c r="J2499" s="0" t="str">
        <f aca="false">IF(OR(A2499="",B2499=""),"",ROUND((B2499-A2499)*86400,0))</f>
        <v/>
      </c>
      <c r="K2499" s="37" t="str">
        <f aca="false">IF(G2499=1,IF(COUNTIFS($C:$C,C2499,$G:$G,1,$A:$A,"&gt;="&amp;(A2499-FenetreInterm/86400),$A:$A,"&lt;="&amp;A2499)&gt;=NbInterm,1,0),"")</f>
        <v/>
      </c>
      <c r="L2499" s="37" t="str">
        <f aca="false">IF(G2499=1,IF(B2499="",0,IF(J2499&lt;SeuilFugitive,1,0)),"")</f>
        <v/>
      </c>
      <c r="M2499" s="37" t="str">
        <f aca="false">IF(G2499=1,IF(B2499="",IF((Fin-A2499)*24&gt;SeuilFigee,1,0),IF(J2499&gt;SeuilFigee*3600,1,0)),"")</f>
        <v/>
      </c>
      <c r="N2499" s="0" t="str">
        <f aca="false">IF(G2499=1,IF(COUNTIF(H$2:H2499,H2499)=1,COUNTIF($H:$H,H2499),""),"")</f>
        <v/>
      </c>
      <c r="O2499" s="0" t="str">
        <f aca="false">IF(G2499=1,IF(COUNTIF(I$2:I2499,I2499)=1,COUNTIF($I:$I,I2499),""),"")</f>
        <v/>
      </c>
      <c r="P2499" s="38" t="str">
        <f aca="false">IF(G2499=1,IF(COUNTIFS(C$2:C2499,C2499,G$2:G2499,1)=1,COUNTIFS($C:$C,C2499,$G:$G,1)+ROW()/10000000,""),"")</f>
        <v/>
      </c>
      <c r="Q2499" s="0" t="str">
        <f aca="false">IF(K2499=1,IF(COUNTIFS(C$2:C2499,C2499,K$2:K2499,1)=1,1,0),"")</f>
        <v/>
      </c>
      <c r="R2499" s="0" t="str">
        <f aca="false">IF(M2499=1,IF(COUNTIFS(C$2:C2499,C2499,M$2:M2499,1)=1,1,0),"")</f>
        <v/>
      </c>
      <c r="S2499" s="0" t="str">
        <f aca="false">IF(L2499=1,IF(COUNTIFS(C$2:C2499,C2499,L$2:L2499,1)=1,1,0),"")</f>
        <v/>
      </c>
      <c r="T2499" s="38" t="str">
        <f aca="false">IF(N2499="","",N2499+ROW()/10000000)</f>
        <v/>
      </c>
      <c r="U2499" s="0" t="str">
        <f aca="false">IF(G2499=1,IF(B2499="",1,0),"")</f>
        <v/>
      </c>
    </row>
    <row r="2500" customFormat="false" ht="15" hidden="false" customHeight="false" outlineLevel="0" collapsed="false">
      <c r="A2500" s="35"/>
      <c r="B2500" s="35"/>
      <c r="G2500" s="0" t="str">
        <f aca="false">IF(A2500="","",IF(AND(A2500&gt;=Debut,A2500&lt;Fin),1,0))</f>
        <v/>
      </c>
      <c r="H2500" s="0" t="str">
        <f aca="false">IF(G2500=1,INT(ROUND((A2500-Debut)*86400,0)/600),"")</f>
        <v/>
      </c>
      <c r="I2500" s="0" t="str">
        <f aca="false">IF(G2500=1,INT(ROUND((A2500-Debut)*86400,0)/3600),"")</f>
        <v/>
      </c>
      <c r="J2500" s="0" t="str">
        <f aca="false">IF(OR(A2500="",B2500=""),"",ROUND((B2500-A2500)*86400,0))</f>
        <v/>
      </c>
      <c r="K2500" s="37" t="str">
        <f aca="false">IF(G2500=1,IF(COUNTIFS($C:$C,C2500,$G:$G,1,$A:$A,"&gt;="&amp;(A2500-FenetreInterm/86400),$A:$A,"&lt;="&amp;A2500)&gt;=NbInterm,1,0),"")</f>
        <v/>
      </c>
      <c r="L2500" s="37" t="str">
        <f aca="false">IF(G2500=1,IF(B2500="",0,IF(J2500&lt;SeuilFugitive,1,0)),"")</f>
        <v/>
      </c>
      <c r="M2500" s="37" t="str">
        <f aca="false">IF(G2500=1,IF(B2500="",IF((Fin-A2500)*24&gt;SeuilFigee,1,0),IF(J2500&gt;SeuilFigee*3600,1,0)),"")</f>
        <v/>
      </c>
      <c r="N2500" s="0" t="str">
        <f aca="false">IF(G2500=1,IF(COUNTIF(H$2:H2500,H2500)=1,COUNTIF($H:$H,H2500),""),"")</f>
        <v/>
      </c>
      <c r="O2500" s="0" t="str">
        <f aca="false">IF(G2500=1,IF(COUNTIF(I$2:I2500,I2500)=1,COUNTIF($I:$I,I2500),""),"")</f>
        <v/>
      </c>
      <c r="P2500" s="38" t="str">
        <f aca="false">IF(G2500=1,IF(COUNTIFS(C$2:C2500,C2500,G$2:G2500,1)=1,COUNTIFS($C:$C,C2500,$G:$G,1)+ROW()/10000000,""),"")</f>
        <v/>
      </c>
      <c r="Q2500" s="0" t="str">
        <f aca="false">IF(K2500=1,IF(COUNTIFS(C$2:C2500,C2500,K$2:K2500,1)=1,1,0),"")</f>
        <v/>
      </c>
      <c r="R2500" s="0" t="str">
        <f aca="false">IF(M2500=1,IF(COUNTIFS(C$2:C2500,C2500,M$2:M2500,1)=1,1,0),"")</f>
        <v/>
      </c>
      <c r="S2500" s="0" t="str">
        <f aca="false">IF(L2500=1,IF(COUNTIFS(C$2:C2500,C2500,L$2:L2500,1)=1,1,0),"")</f>
        <v/>
      </c>
      <c r="T2500" s="38" t="str">
        <f aca="false">IF(N2500="","",N2500+ROW()/10000000)</f>
        <v/>
      </c>
      <c r="U2500" s="0" t="str">
        <f aca="false">IF(G2500=1,IF(B2500="",1,0),"")</f>
        <v/>
      </c>
    </row>
    <row r="2501" customFormat="false" ht="15" hidden="false" customHeight="false" outlineLevel="0" collapsed="false">
      <c r="A2501" s="35"/>
      <c r="B2501" s="35"/>
      <c r="G2501" s="0" t="str">
        <f aca="false">IF(A2501="","",IF(AND(A2501&gt;=Debut,A2501&lt;Fin),1,0))</f>
        <v/>
      </c>
      <c r="H2501" s="0" t="str">
        <f aca="false">IF(G2501=1,INT(ROUND((A2501-Debut)*86400,0)/600),"")</f>
        <v/>
      </c>
      <c r="I2501" s="0" t="str">
        <f aca="false">IF(G2501=1,INT(ROUND((A2501-Debut)*86400,0)/3600),"")</f>
        <v/>
      </c>
      <c r="J2501" s="0" t="str">
        <f aca="false">IF(OR(A2501="",B2501=""),"",ROUND((B2501-A2501)*86400,0))</f>
        <v/>
      </c>
      <c r="K2501" s="37" t="str">
        <f aca="false">IF(G2501=1,IF(COUNTIFS($C:$C,C2501,$G:$G,1,$A:$A,"&gt;="&amp;(A2501-FenetreInterm/86400),$A:$A,"&lt;="&amp;A2501)&gt;=NbInterm,1,0),"")</f>
        <v/>
      </c>
      <c r="L2501" s="37" t="str">
        <f aca="false">IF(G2501=1,IF(B2501="",0,IF(J2501&lt;SeuilFugitive,1,0)),"")</f>
        <v/>
      </c>
      <c r="M2501" s="37" t="str">
        <f aca="false">IF(G2501=1,IF(B2501="",IF((Fin-A2501)*24&gt;SeuilFigee,1,0),IF(J2501&gt;SeuilFigee*3600,1,0)),"")</f>
        <v/>
      </c>
      <c r="N2501" s="0" t="str">
        <f aca="false">IF(G2501=1,IF(COUNTIF(H$2:H2501,H2501)=1,COUNTIF($H:$H,H2501),""),"")</f>
        <v/>
      </c>
      <c r="O2501" s="0" t="str">
        <f aca="false">IF(G2501=1,IF(COUNTIF(I$2:I2501,I2501)=1,COUNTIF($I:$I,I2501),""),"")</f>
        <v/>
      </c>
      <c r="P2501" s="38" t="str">
        <f aca="false">IF(G2501=1,IF(COUNTIFS(C$2:C2501,C2501,G$2:G2501,1)=1,COUNTIFS($C:$C,C2501,$G:$G,1)+ROW()/10000000,""),"")</f>
        <v/>
      </c>
      <c r="Q2501" s="0" t="str">
        <f aca="false">IF(K2501=1,IF(COUNTIFS(C$2:C2501,C2501,K$2:K2501,1)=1,1,0),"")</f>
        <v/>
      </c>
      <c r="R2501" s="0" t="str">
        <f aca="false">IF(M2501=1,IF(COUNTIFS(C$2:C2501,C2501,M$2:M2501,1)=1,1,0),"")</f>
        <v/>
      </c>
      <c r="S2501" s="0" t="str">
        <f aca="false">IF(L2501=1,IF(COUNTIFS(C$2:C2501,C2501,L$2:L2501,1)=1,1,0),"")</f>
        <v/>
      </c>
      <c r="T2501" s="38" t="str">
        <f aca="false">IF(N2501="","",N2501+ROW()/10000000)</f>
        <v/>
      </c>
      <c r="U2501" s="0" t="str">
        <f aca="false">IF(G2501=1,IF(B2501="",1,0),"")</f>
        <v/>
      </c>
    </row>
    <row r="2502" customFormat="false" ht="15" hidden="false" customHeight="false" outlineLevel="0" collapsed="false">
      <c r="A2502" s="35"/>
      <c r="B2502" s="35"/>
      <c r="G2502" s="0" t="str">
        <f aca="false">IF(A2502="","",IF(AND(A2502&gt;=Debut,A2502&lt;Fin),1,0))</f>
        <v/>
      </c>
      <c r="H2502" s="0" t="str">
        <f aca="false">IF(G2502=1,INT(ROUND((A2502-Debut)*86400,0)/600),"")</f>
        <v/>
      </c>
      <c r="I2502" s="0" t="str">
        <f aca="false">IF(G2502=1,INT(ROUND((A2502-Debut)*86400,0)/3600),"")</f>
        <v/>
      </c>
      <c r="J2502" s="0" t="str">
        <f aca="false">IF(OR(A2502="",B2502=""),"",ROUND((B2502-A2502)*86400,0))</f>
        <v/>
      </c>
      <c r="K2502" s="37" t="str">
        <f aca="false">IF(G2502=1,IF(COUNTIFS($C:$C,C2502,$G:$G,1,$A:$A,"&gt;="&amp;(A2502-FenetreInterm/86400),$A:$A,"&lt;="&amp;A2502)&gt;=NbInterm,1,0),"")</f>
        <v/>
      </c>
      <c r="L2502" s="37" t="str">
        <f aca="false">IF(G2502=1,IF(B2502="",0,IF(J2502&lt;SeuilFugitive,1,0)),"")</f>
        <v/>
      </c>
      <c r="M2502" s="37" t="str">
        <f aca="false">IF(G2502=1,IF(B2502="",IF((Fin-A2502)*24&gt;SeuilFigee,1,0),IF(J2502&gt;SeuilFigee*3600,1,0)),"")</f>
        <v/>
      </c>
      <c r="N2502" s="0" t="str">
        <f aca="false">IF(G2502=1,IF(COUNTIF(H$2:H2502,H2502)=1,COUNTIF($H:$H,H2502),""),"")</f>
        <v/>
      </c>
      <c r="O2502" s="0" t="str">
        <f aca="false">IF(G2502=1,IF(COUNTIF(I$2:I2502,I2502)=1,COUNTIF($I:$I,I2502),""),"")</f>
        <v/>
      </c>
      <c r="P2502" s="38" t="str">
        <f aca="false">IF(G2502=1,IF(COUNTIFS(C$2:C2502,C2502,G$2:G2502,1)=1,COUNTIFS($C:$C,C2502,$G:$G,1)+ROW()/10000000,""),"")</f>
        <v/>
      </c>
      <c r="Q2502" s="0" t="str">
        <f aca="false">IF(K2502=1,IF(COUNTIFS(C$2:C2502,C2502,K$2:K2502,1)=1,1,0),"")</f>
        <v/>
      </c>
      <c r="R2502" s="0" t="str">
        <f aca="false">IF(M2502=1,IF(COUNTIFS(C$2:C2502,C2502,M$2:M2502,1)=1,1,0),"")</f>
        <v/>
      </c>
      <c r="S2502" s="0" t="str">
        <f aca="false">IF(L2502=1,IF(COUNTIFS(C$2:C2502,C2502,L$2:L2502,1)=1,1,0),"")</f>
        <v/>
      </c>
      <c r="T2502" s="38" t="str">
        <f aca="false">IF(N2502="","",N2502+ROW()/10000000)</f>
        <v/>
      </c>
      <c r="U2502" s="0" t="str">
        <f aca="false">IF(G2502=1,IF(B2502="",1,0),"")</f>
        <v/>
      </c>
    </row>
    <row r="2503" customFormat="false" ht="15" hidden="false" customHeight="false" outlineLevel="0" collapsed="false">
      <c r="A2503" s="35"/>
      <c r="B2503" s="35"/>
      <c r="G2503" s="0" t="str">
        <f aca="false">IF(A2503="","",IF(AND(A2503&gt;=Debut,A2503&lt;Fin),1,0))</f>
        <v/>
      </c>
      <c r="H2503" s="0" t="str">
        <f aca="false">IF(G2503=1,INT(ROUND((A2503-Debut)*86400,0)/600),"")</f>
        <v/>
      </c>
      <c r="I2503" s="0" t="str">
        <f aca="false">IF(G2503=1,INT(ROUND((A2503-Debut)*86400,0)/3600),"")</f>
        <v/>
      </c>
      <c r="J2503" s="0" t="str">
        <f aca="false">IF(OR(A2503="",B2503=""),"",ROUND((B2503-A2503)*86400,0))</f>
        <v/>
      </c>
      <c r="K2503" s="37" t="str">
        <f aca="false">IF(G2503=1,IF(COUNTIFS($C:$C,C2503,$G:$G,1,$A:$A,"&gt;="&amp;(A2503-FenetreInterm/86400),$A:$A,"&lt;="&amp;A2503)&gt;=NbInterm,1,0),"")</f>
        <v/>
      </c>
      <c r="L2503" s="37" t="str">
        <f aca="false">IF(G2503=1,IF(B2503="",0,IF(J2503&lt;SeuilFugitive,1,0)),"")</f>
        <v/>
      </c>
      <c r="M2503" s="37" t="str">
        <f aca="false">IF(G2503=1,IF(B2503="",IF((Fin-A2503)*24&gt;SeuilFigee,1,0),IF(J2503&gt;SeuilFigee*3600,1,0)),"")</f>
        <v/>
      </c>
      <c r="N2503" s="0" t="str">
        <f aca="false">IF(G2503=1,IF(COUNTIF(H$2:H2503,H2503)=1,COUNTIF($H:$H,H2503),""),"")</f>
        <v/>
      </c>
      <c r="O2503" s="0" t="str">
        <f aca="false">IF(G2503=1,IF(COUNTIF(I$2:I2503,I2503)=1,COUNTIF($I:$I,I2503),""),"")</f>
        <v/>
      </c>
      <c r="P2503" s="38" t="str">
        <f aca="false">IF(G2503=1,IF(COUNTIFS(C$2:C2503,C2503,G$2:G2503,1)=1,COUNTIFS($C:$C,C2503,$G:$G,1)+ROW()/10000000,""),"")</f>
        <v/>
      </c>
      <c r="Q2503" s="0" t="str">
        <f aca="false">IF(K2503=1,IF(COUNTIFS(C$2:C2503,C2503,K$2:K2503,1)=1,1,0),"")</f>
        <v/>
      </c>
      <c r="R2503" s="0" t="str">
        <f aca="false">IF(M2503=1,IF(COUNTIFS(C$2:C2503,C2503,M$2:M2503,1)=1,1,0),"")</f>
        <v/>
      </c>
      <c r="S2503" s="0" t="str">
        <f aca="false">IF(L2503=1,IF(COUNTIFS(C$2:C2503,C2503,L$2:L2503,1)=1,1,0),"")</f>
        <v/>
      </c>
      <c r="T2503" s="38" t="str">
        <f aca="false">IF(N2503="","",N2503+ROW()/10000000)</f>
        <v/>
      </c>
      <c r="U2503" s="0" t="str">
        <f aca="false">IF(G2503=1,IF(B2503="",1,0),"")</f>
        <v/>
      </c>
    </row>
    <row r="2504" customFormat="false" ht="15" hidden="false" customHeight="false" outlineLevel="0" collapsed="false">
      <c r="A2504" s="35"/>
      <c r="B2504" s="35"/>
      <c r="G2504" s="0" t="str">
        <f aca="false">IF(A2504="","",IF(AND(A2504&gt;=Debut,A2504&lt;Fin),1,0))</f>
        <v/>
      </c>
      <c r="H2504" s="0" t="str">
        <f aca="false">IF(G2504=1,INT(ROUND((A2504-Debut)*86400,0)/600),"")</f>
        <v/>
      </c>
      <c r="I2504" s="0" t="str">
        <f aca="false">IF(G2504=1,INT(ROUND((A2504-Debut)*86400,0)/3600),"")</f>
        <v/>
      </c>
      <c r="J2504" s="0" t="str">
        <f aca="false">IF(OR(A2504="",B2504=""),"",ROUND((B2504-A2504)*86400,0))</f>
        <v/>
      </c>
      <c r="K2504" s="37" t="str">
        <f aca="false">IF(G2504=1,IF(COUNTIFS($C:$C,C2504,$G:$G,1,$A:$A,"&gt;="&amp;(A2504-FenetreInterm/86400),$A:$A,"&lt;="&amp;A2504)&gt;=NbInterm,1,0),"")</f>
        <v/>
      </c>
      <c r="L2504" s="37" t="str">
        <f aca="false">IF(G2504=1,IF(B2504="",0,IF(J2504&lt;SeuilFugitive,1,0)),"")</f>
        <v/>
      </c>
      <c r="M2504" s="37" t="str">
        <f aca="false">IF(G2504=1,IF(B2504="",IF((Fin-A2504)*24&gt;SeuilFigee,1,0),IF(J2504&gt;SeuilFigee*3600,1,0)),"")</f>
        <v/>
      </c>
      <c r="N2504" s="0" t="str">
        <f aca="false">IF(G2504=1,IF(COUNTIF(H$2:H2504,H2504)=1,COUNTIF($H:$H,H2504),""),"")</f>
        <v/>
      </c>
      <c r="O2504" s="0" t="str">
        <f aca="false">IF(G2504=1,IF(COUNTIF(I$2:I2504,I2504)=1,COUNTIF($I:$I,I2504),""),"")</f>
        <v/>
      </c>
      <c r="P2504" s="38" t="str">
        <f aca="false">IF(G2504=1,IF(COUNTIFS(C$2:C2504,C2504,G$2:G2504,1)=1,COUNTIFS($C:$C,C2504,$G:$G,1)+ROW()/10000000,""),"")</f>
        <v/>
      </c>
      <c r="Q2504" s="0" t="str">
        <f aca="false">IF(K2504=1,IF(COUNTIFS(C$2:C2504,C2504,K$2:K2504,1)=1,1,0),"")</f>
        <v/>
      </c>
      <c r="R2504" s="0" t="str">
        <f aca="false">IF(M2504=1,IF(COUNTIFS(C$2:C2504,C2504,M$2:M2504,1)=1,1,0),"")</f>
        <v/>
      </c>
      <c r="S2504" s="0" t="str">
        <f aca="false">IF(L2504=1,IF(COUNTIFS(C$2:C2504,C2504,L$2:L2504,1)=1,1,0),"")</f>
        <v/>
      </c>
      <c r="T2504" s="38" t="str">
        <f aca="false">IF(N2504="","",N2504+ROW()/10000000)</f>
        <v/>
      </c>
      <c r="U2504" s="0" t="str">
        <f aca="false">IF(G2504=1,IF(B2504="",1,0),"")</f>
        <v/>
      </c>
    </row>
    <row r="2505" customFormat="false" ht="15" hidden="false" customHeight="false" outlineLevel="0" collapsed="false">
      <c r="A2505" s="35"/>
      <c r="B2505" s="35"/>
      <c r="G2505" s="0" t="str">
        <f aca="false">IF(A2505="","",IF(AND(A2505&gt;=Debut,A2505&lt;Fin),1,0))</f>
        <v/>
      </c>
      <c r="H2505" s="0" t="str">
        <f aca="false">IF(G2505=1,INT(ROUND((A2505-Debut)*86400,0)/600),"")</f>
        <v/>
      </c>
      <c r="I2505" s="0" t="str">
        <f aca="false">IF(G2505=1,INT(ROUND((A2505-Debut)*86400,0)/3600),"")</f>
        <v/>
      </c>
      <c r="J2505" s="0" t="str">
        <f aca="false">IF(OR(A2505="",B2505=""),"",ROUND((B2505-A2505)*86400,0))</f>
        <v/>
      </c>
      <c r="K2505" s="37" t="str">
        <f aca="false">IF(G2505=1,IF(COUNTIFS($C:$C,C2505,$G:$G,1,$A:$A,"&gt;="&amp;(A2505-FenetreInterm/86400),$A:$A,"&lt;="&amp;A2505)&gt;=NbInterm,1,0),"")</f>
        <v/>
      </c>
      <c r="L2505" s="37" t="str">
        <f aca="false">IF(G2505=1,IF(B2505="",0,IF(J2505&lt;SeuilFugitive,1,0)),"")</f>
        <v/>
      </c>
      <c r="M2505" s="37" t="str">
        <f aca="false">IF(G2505=1,IF(B2505="",IF((Fin-A2505)*24&gt;SeuilFigee,1,0),IF(J2505&gt;SeuilFigee*3600,1,0)),"")</f>
        <v/>
      </c>
      <c r="N2505" s="0" t="str">
        <f aca="false">IF(G2505=1,IF(COUNTIF(H$2:H2505,H2505)=1,COUNTIF($H:$H,H2505),""),"")</f>
        <v/>
      </c>
      <c r="O2505" s="0" t="str">
        <f aca="false">IF(G2505=1,IF(COUNTIF(I$2:I2505,I2505)=1,COUNTIF($I:$I,I2505),""),"")</f>
        <v/>
      </c>
      <c r="P2505" s="38" t="str">
        <f aca="false">IF(G2505=1,IF(COUNTIFS(C$2:C2505,C2505,G$2:G2505,1)=1,COUNTIFS($C:$C,C2505,$G:$G,1)+ROW()/10000000,""),"")</f>
        <v/>
      </c>
      <c r="Q2505" s="0" t="str">
        <f aca="false">IF(K2505=1,IF(COUNTIFS(C$2:C2505,C2505,K$2:K2505,1)=1,1,0),"")</f>
        <v/>
      </c>
      <c r="R2505" s="0" t="str">
        <f aca="false">IF(M2505=1,IF(COUNTIFS(C$2:C2505,C2505,M$2:M2505,1)=1,1,0),"")</f>
        <v/>
      </c>
      <c r="S2505" s="0" t="str">
        <f aca="false">IF(L2505=1,IF(COUNTIFS(C$2:C2505,C2505,L$2:L2505,1)=1,1,0),"")</f>
        <v/>
      </c>
      <c r="T2505" s="38" t="str">
        <f aca="false">IF(N2505="","",N2505+ROW()/10000000)</f>
        <v/>
      </c>
      <c r="U2505" s="0" t="str">
        <f aca="false">IF(G2505=1,IF(B2505="",1,0),"")</f>
        <v/>
      </c>
    </row>
    <row r="2506" customFormat="false" ht="15" hidden="false" customHeight="false" outlineLevel="0" collapsed="false">
      <c r="A2506" s="35"/>
      <c r="B2506" s="35"/>
      <c r="G2506" s="0" t="str">
        <f aca="false">IF(A2506="","",IF(AND(A2506&gt;=Debut,A2506&lt;Fin),1,0))</f>
        <v/>
      </c>
      <c r="H2506" s="0" t="str">
        <f aca="false">IF(G2506=1,INT(ROUND((A2506-Debut)*86400,0)/600),"")</f>
        <v/>
      </c>
      <c r="I2506" s="0" t="str">
        <f aca="false">IF(G2506=1,INT(ROUND((A2506-Debut)*86400,0)/3600),"")</f>
        <v/>
      </c>
      <c r="J2506" s="0" t="str">
        <f aca="false">IF(OR(A2506="",B2506=""),"",ROUND((B2506-A2506)*86400,0))</f>
        <v/>
      </c>
      <c r="K2506" s="37" t="str">
        <f aca="false">IF(G2506=1,IF(COUNTIFS($C:$C,C2506,$G:$G,1,$A:$A,"&gt;="&amp;(A2506-FenetreInterm/86400),$A:$A,"&lt;="&amp;A2506)&gt;=NbInterm,1,0),"")</f>
        <v/>
      </c>
      <c r="L2506" s="37" t="str">
        <f aca="false">IF(G2506=1,IF(B2506="",0,IF(J2506&lt;SeuilFugitive,1,0)),"")</f>
        <v/>
      </c>
      <c r="M2506" s="37" t="str">
        <f aca="false">IF(G2506=1,IF(B2506="",IF((Fin-A2506)*24&gt;SeuilFigee,1,0),IF(J2506&gt;SeuilFigee*3600,1,0)),"")</f>
        <v/>
      </c>
      <c r="N2506" s="0" t="str">
        <f aca="false">IF(G2506=1,IF(COUNTIF(H$2:H2506,H2506)=1,COUNTIF($H:$H,H2506),""),"")</f>
        <v/>
      </c>
      <c r="O2506" s="0" t="str">
        <f aca="false">IF(G2506=1,IF(COUNTIF(I$2:I2506,I2506)=1,COUNTIF($I:$I,I2506),""),"")</f>
        <v/>
      </c>
      <c r="P2506" s="38" t="str">
        <f aca="false">IF(G2506=1,IF(COUNTIFS(C$2:C2506,C2506,G$2:G2506,1)=1,COUNTIFS($C:$C,C2506,$G:$G,1)+ROW()/10000000,""),"")</f>
        <v/>
      </c>
      <c r="Q2506" s="0" t="str">
        <f aca="false">IF(K2506=1,IF(COUNTIFS(C$2:C2506,C2506,K$2:K2506,1)=1,1,0),"")</f>
        <v/>
      </c>
      <c r="R2506" s="0" t="str">
        <f aca="false">IF(M2506=1,IF(COUNTIFS(C$2:C2506,C2506,M$2:M2506,1)=1,1,0),"")</f>
        <v/>
      </c>
      <c r="S2506" s="0" t="str">
        <f aca="false">IF(L2506=1,IF(COUNTIFS(C$2:C2506,C2506,L$2:L2506,1)=1,1,0),"")</f>
        <v/>
      </c>
      <c r="T2506" s="38" t="str">
        <f aca="false">IF(N2506="","",N2506+ROW()/10000000)</f>
        <v/>
      </c>
      <c r="U2506" s="0" t="str">
        <f aca="false">IF(G2506=1,IF(B2506="",1,0),"")</f>
        <v/>
      </c>
    </row>
    <row r="2507" customFormat="false" ht="15" hidden="false" customHeight="false" outlineLevel="0" collapsed="false">
      <c r="A2507" s="35"/>
      <c r="B2507" s="35"/>
      <c r="G2507" s="0" t="str">
        <f aca="false">IF(A2507="","",IF(AND(A2507&gt;=Debut,A2507&lt;Fin),1,0))</f>
        <v/>
      </c>
      <c r="H2507" s="0" t="str">
        <f aca="false">IF(G2507=1,INT(ROUND((A2507-Debut)*86400,0)/600),"")</f>
        <v/>
      </c>
      <c r="I2507" s="0" t="str">
        <f aca="false">IF(G2507=1,INT(ROUND((A2507-Debut)*86400,0)/3600),"")</f>
        <v/>
      </c>
      <c r="J2507" s="0" t="str">
        <f aca="false">IF(OR(A2507="",B2507=""),"",ROUND((B2507-A2507)*86400,0))</f>
        <v/>
      </c>
      <c r="K2507" s="37" t="str">
        <f aca="false">IF(G2507=1,IF(COUNTIFS($C:$C,C2507,$G:$G,1,$A:$A,"&gt;="&amp;(A2507-FenetreInterm/86400),$A:$A,"&lt;="&amp;A2507)&gt;=NbInterm,1,0),"")</f>
        <v/>
      </c>
      <c r="L2507" s="37" t="str">
        <f aca="false">IF(G2507=1,IF(B2507="",0,IF(J2507&lt;SeuilFugitive,1,0)),"")</f>
        <v/>
      </c>
      <c r="M2507" s="37" t="str">
        <f aca="false">IF(G2507=1,IF(B2507="",IF((Fin-A2507)*24&gt;SeuilFigee,1,0),IF(J2507&gt;SeuilFigee*3600,1,0)),"")</f>
        <v/>
      </c>
      <c r="N2507" s="0" t="str">
        <f aca="false">IF(G2507=1,IF(COUNTIF(H$2:H2507,H2507)=1,COUNTIF($H:$H,H2507),""),"")</f>
        <v/>
      </c>
      <c r="O2507" s="0" t="str">
        <f aca="false">IF(G2507=1,IF(COUNTIF(I$2:I2507,I2507)=1,COUNTIF($I:$I,I2507),""),"")</f>
        <v/>
      </c>
      <c r="P2507" s="38" t="str">
        <f aca="false">IF(G2507=1,IF(COUNTIFS(C$2:C2507,C2507,G$2:G2507,1)=1,COUNTIFS($C:$C,C2507,$G:$G,1)+ROW()/10000000,""),"")</f>
        <v/>
      </c>
      <c r="Q2507" s="0" t="str">
        <f aca="false">IF(K2507=1,IF(COUNTIFS(C$2:C2507,C2507,K$2:K2507,1)=1,1,0),"")</f>
        <v/>
      </c>
      <c r="R2507" s="0" t="str">
        <f aca="false">IF(M2507=1,IF(COUNTIFS(C$2:C2507,C2507,M$2:M2507,1)=1,1,0),"")</f>
        <v/>
      </c>
      <c r="S2507" s="0" t="str">
        <f aca="false">IF(L2507=1,IF(COUNTIFS(C$2:C2507,C2507,L$2:L2507,1)=1,1,0),"")</f>
        <v/>
      </c>
      <c r="T2507" s="38" t="str">
        <f aca="false">IF(N2507="","",N2507+ROW()/10000000)</f>
        <v/>
      </c>
      <c r="U2507" s="0" t="str">
        <f aca="false">IF(G2507=1,IF(B2507="",1,0),"")</f>
        <v/>
      </c>
    </row>
    <row r="2508" customFormat="false" ht="15" hidden="false" customHeight="false" outlineLevel="0" collapsed="false">
      <c r="A2508" s="35"/>
      <c r="B2508" s="35"/>
      <c r="G2508" s="0" t="str">
        <f aca="false">IF(A2508="","",IF(AND(A2508&gt;=Debut,A2508&lt;Fin),1,0))</f>
        <v/>
      </c>
      <c r="H2508" s="0" t="str">
        <f aca="false">IF(G2508=1,INT(ROUND((A2508-Debut)*86400,0)/600),"")</f>
        <v/>
      </c>
      <c r="I2508" s="0" t="str">
        <f aca="false">IF(G2508=1,INT(ROUND((A2508-Debut)*86400,0)/3600),"")</f>
        <v/>
      </c>
      <c r="J2508" s="0" t="str">
        <f aca="false">IF(OR(A2508="",B2508=""),"",ROUND((B2508-A2508)*86400,0))</f>
        <v/>
      </c>
      <c r="K2508" s="37" t="str">
        <f aca="false">IF(G2508=1,IF(COUNTIFS($C:$C,C2508,$G:$G,1,$A:$A,"&gt;="&amp;(A2508-FenetreInterm/86400),$A:$A,"&lt;="&amp;A2508)&gt;=NbInterm,1,0),"")</f>
        <v/>
      </c>
      <c r="L2508" s="37" t="str">
        <f aca="false">IF(G2508=1,IF(B2508="",0,IF(J2508&lt;SeuilFugitive,1,0)),"")</f>
        <v/>
      </c>
      <c r="M2508" s="37" t="str">
        <f aca="false">IF(G2508=1,IF(B2508="",IF((Fin-A2508)*24&gt;SeuilFigee,1,0),IF(J2508&gt;SeuilFigee*3600,1,0)),"")</f>
        <v/>
      </c>
      <c r="N2508" s="0" t="str">
        <f aca="false">IF(G2508=1,IF(COUNTIF(H$2:H2508,H2508)=1,COUNTIF($H:$H,H2508),""),"")</f>
        <v/>
      </c>
      <c r="O2508" s="0" t="str">
        <f aca="false">IF(G2508=1,IF(COUNTIF(I$2:I2508,I2508)=1,COUNTIF($I:$I,I2508),""),"")</f>
        <v/>
      </c>
      <c r="P2508" s="38" t="str">
        <f aca="false">IF(G2508=1,IF(COUNTIFS(C$2:C2508,C2508,G$2:G2508,1)=1,COUNTIFS($C:$C,C2508,$G:$G,1)+ROW()/10000000,""),"")</f>
        <v/>
      </c>
      <c r="Q2508" s="0" t="str">
        <f aca="false">IF(K2508=1,IF(COUNTIFS(C$2:C2508,C2508,K$2:K2508,1)=1,1,0),"")</f>
        <v/>
      </c>
      <c r="R2508" s="0" t="str">
        <f aca="false">IF(M2508=1,IF(COUNTIFS(C$2:C2508,C2508,M$2:M2508,1)=1,1,0),"")</f>
        <v/>
      </c>
      <c r="S2508" s="0" t="str">
        <f aca="false">IF(L2508=1,IF(COUNTIFS(C$2:C2508,C2508,L$2:L2508,1)=1,1,0),"")</f>
        <v/>
      </c>
      <c r="T2508" s="38" t="str">
        <f aca="false">IF(N2508="","",N2508+ROW()/10000000)</f>
        <v/>
      </c>
      <c r="U2508" s="0" t="str">
        <f aca="false">IF(G2508=1,IF(B2508="",1,0),"")</f>
        <v/>
      </c>
    </row>
    <row r="2509" customFormat="false" ht="15" hidden="false" customHeight="false" outlineLevel="0" collapsed="false">
      <c r="A2509" s="35"/>
      <c r="B2509" s="35"/>
      <c r="G2509" s="0" t="str">
        <f aca="false">IF(A2509="","",IF(AND(A2509&gt;=Debut,A2509&lt;Fin),1,0))</f>
        <v/>
      </c>
      <c r="H2509" s="0" t="str">
        <f aca="false">IF(G2509=1,INT(ROUND((A2509-Debut)*86400,0)/600),"")</f>
        <v/>
      </c>
      <c r="I2509" s="0" t="str">
        <f aca="false">IF(G2509=1,INT(ROUND((A2509-Debut)*86400,0)/3600),"")</f>
        <v/>
      </c>
      <c r="J2509" s="0" t="str">
        <f aca="false">IF(OR(A2509="",B2509=""),"",ROUND((B2509-A2509)*86400,0))</f>
        <v/>
      </c>
      <c r="K2509" s="37" t="str">
        <f aca="false">IF(G2509=1,IF(COUNTIFS($C:$C,C2509,$G:$G,1,$A:$A,"&gt;="&amp;(A2509-FenetreInterm/86400),$A:$A,"&lt;="&amp;A2509)&gt;=NbInterm,1,0),"")</f>
        <v/>
      </c>
      <c r="L2509" s="37" t="str">
        <f aca="false">IF(G2509=1,IF(B2509="",0,IF(J2509&lt;SeuilFugitive,1,0)),"")</f>
        <v/>
      </c>
      <c r="M2509" s="37" t="str">
        <f aca="false">IF(G2509=1,IF(B2509="",IF((Fin-A2509)*24&gt;SeuilFigee,1,0),IF(J2509&gt;SeuilFigee*3600,1,0)),"")</f>
        <v/>
      </c>
      <c r="N2509" s="0" t="str">
        <f aca="false">IF(G2509=1,IF(COUNTIF(H$2:H2509,H2509)=1,COUNTIF($H:$H,H2509),""),"")</f>
        <v/>
      </c>
      <c r="O2509" s="0" t="str">
        <f aca="false">IF(G2509=1,IF(COUNTIF(I$2:I2509,I2509)=1,COUNTIF($I:$I,I2509),""),"")</f>
        <v/>
      </c>
      <c r="P2509" s="38" t="str">
        <f aca="false">IF(G2509=1,IF(COUNTIFS(C$2:C2509,C2509,G$2:G2509,1)=1,COUNTIFS($C:$C,C2509,$G:$G,1)+ROW()/10000000,""),"")</f>
        <v/>
      </c>
      <c r="Q2509" s="0" t="str">
        <f aca="false">IF(K2509=1,IF(COUNTIFS(C$2:C2509,C2509,K$2:K2509,1)=1,1,0),"")</f>
        <v/>
      </c>
      <c r="R2509" s="0" t="str">
        <f aca="false">IF(M2509=1,IF(COUNTIFS(C$2:C2509,C2509,M$2:M2509,1)=1,1,0),"")</f>
        <v/>
      </c>
      <c r="S2509" s="0" t="str">
        <f aca="false">IF(L2509=1,IF(COUNTIFS(C$2:C2509,C2509,L$2:L2509,1)=1,1,0),"")</f>
        <v/>
      </c>
      <c r="T2509" s="38" t="str">
        <f aca="false">IF(N2509="","",N2509+ROW()/10000000)</f>
        <v/>
      </c>
      <c r="U2509" s="0" t="str">
        <f aca="false">IF(G2509=1,IF(B2509="",1,0),"")</f>
        <v/>
      </c>
    </row>
    <row r="2510" customFormat="false" ht="15" hidden="false" customHeight="false" outlineLevel="0" collapsed="false">
      <c r="A2510" s="35"/>
      <c r="B2510" s="35"/>
      <c r="G2510" s="0" t="str">
        <f aca="false">IF(A2510="","",IF(AND(A2510&gt;=Debut,A2510&lt;Fin),1,0))</f>
        <v/>
      </c>
      <c r="H2510" s="0" t="str">
        <f aca="false">IF(G2510=1,INT(ROUND((A2510-Debut)*86400,0)/600),"")</f>
        <v/>
      </c>
      <c r="I2510" s="0" t="str">
        <f aca="false">IF(G2510=1,INT(ROUND((A2510-Debut)*86400,0)/3600),"")</f>
        <v/>
      </c>
      <c r="J2510" s="0" t="str">
        <f aca="false">IF(OR(A2510="",B2510=""),"",ROUND((B2510-A2510)*86400,0))</f>
        <v/>
      </c>
      <c r="K2510" s="37" t="str">
        <f aca="false">IF(G2510=1,IF(COUNTIFS($C:$C,C2510,$G:$G,1,$A:$A,"&gt;="&amp;(A2510-FenetreInterm/86400),$A:$A,"&lt;="&amp;A2510)&gt;=NbInterm,1,0),"")</f>
        <v/>
      </c>
      <c r="L2510" s="37" t="str">
        <f aca="false">IF(G2510=1,IF(B2510="",0,IF(J2510&lt;SeuilFugitive,1,0)),"")</f>
        <v/>
      </c>
      <c r="M2510" s="37" t="str">
        <f aca="false">IF(G2510=1,IF(B2510="",IF((Fin-A2510)*24&gt;SeuilFigee,1,0),IF(J2510&gt;SeuilFigee*3600,1,0)),"")</f>
        <v/>
      </c>
      <c r="N2510" s="0" t="str">
        <f aca="false">IF(G2510=1,IF(COUNTIF(H$2:H2510,H2510)=1,COUNTIF($H:$H,H2510),""),"")</f>
        <v/>
      </c>
      <c r="O2510" s="0" t="str">
        <f aca="false">IF(G2510=1,IF(COUNTIF(I$2:I2510,I2510)=1,COUNTIF($I:$I,I2510),""),"")</f>
        <v/>
      </c>
      <c r="P2510" s="38" t="str">
        <f aca="false">IF(G2510=1,IF(COUNTIFS(C$2:C2510,C2510,G$2:G2510,1)=1,COUNTIFS($C:$C,C2510,$G:$G,1)+ROW()/10000000,""),"")</f>
        <v/>
      </c>
      <c r="Q2510" s="0" t="str">
        <f aca="false">IF(K2510=1,IF(COUNTIFS(C$2:C2510,C2510,K$2:K2510,1)=1,1,0),"")</f>
        <v/>
      </c>
      <c r="R2510" s="0" t="str">
        <f aca="false">IF(M2510=1,IF(COUNTIFS(C$2:C2510,C2510,M$2:M2510,1)=1,1,0),"")</f>
        <v/>
      </c>
      <c r="S2510" s="0" t="str">
        <f aca="false">IF(L2510=1,IF(COUNTIFS(C$2:C2510,C2510,L$2:L2510,1)=1,1,0),"")</f>
        <v/>
      </c>
      <c r="T2510" s="38" t="str">
        <f aca="false">IF(N2510="","",N2510+ROW()/10000000)</f>
        <v/>
      </c>
      <c r="U2510" s="0" t="str">
        <f aca="false">IF(G2510=1,IF(B2510="",1,0),"")</f>
        <v/>
      </c>
    </row>
    <row r="2511" customFormat="false" ht="15" hidden="false" customHeight="false" outlineLevel="0" collapsed="false">
      <c r="A2511" s="35"/>
      <c r="B2511" s="35"/>
      <c r="G2511" s="0" t="str">
        <f aca="false">IF(A2511="","",IF(AND(A2511&gt;=Debut,A2511&lt;Fin),1,0))</f>
        <v/>
      </c>
      <c r="H2511" s="0" t="str">
        <f aca="false">IF(G2511=1,INT(ROUND((A2511-Debut)*86400,0)/600),"")</f>
        <v/>
      </c>
      <c r="I2511" s="0" t="str">
        <f aca="false">IF(G2511=1,INT(ROUND((A2511-Debut)*86400,0)/3600),"")</f>
        <v/>
      </c>
      <c r="J2511" s="0" t="str">
        <f aca="false">IF(OR(A2511="",B2511=""),"",ROUND((B2511-A2511)*86400,0))</f>
        <v/>
      </c>
      <c r="K2511" s="37" t="str">
        <f aca="false">IF(G2511=1,IF(COUNTIFS($C:$C,C2511,$G:$G,1,$A:$A,"&gt;="&amp;(A2511-FenetreInterm/86400),$A:$A,"&lt;="&amp;A2511)&gt;=NbInterm,1,0),"")</f>
        <v/>
      </c>
      <c r="L2511" s="37" t="str">
        <f aca="false">IF(G2511=1,IF(B2511="",0,IF(J2511&lt;SeuilFugitive,1,0)),"")</f>
        <v/>
      </c>
      <c r="M2511" s="37" t="str">
        <f aca="false">IF(G2511=1,IF(B2511="",IF((Fin-A2511)*24&gt;SeuilFigee,1,0),IF(J2511&gt;SeuilFigee*3600,1,0)),"")</f>
        <v/>
      </c>
      <c r="N2511" s="0" t="str">
        <f aca="false">IF(G2511=1,IF(COUNTIF(H$2:H2511,H2511)=1,COUNTIF($H:$H,H2511),""),"")</f>
        <v/>
      </c>
      <c r="O2511" s="0" t="str">
        <f aca="false">IF(G2511=1,IF(COUNTIF(I$2:I2511,I2511)=1,COUNTIF($I:$I,I2511),""),"")</f>
        <v/>
      </c>
      <c r="P2511" s="38" t="str">
        <f aca="false">IF(G2511=1,IF(COUNTIFS(C$2:C2511,C2511,G$2:G2511,1)=1,COUNTIFS($C:$C,C2511,$G:$G,1)+ROW()/10000000,""),"")</f>
        <v/>
      </c>
      <c r="Q2511" s="0" t="str">
        <f aca="false">IF(K2511=1,IF(COUNTIFS(C$2:C2511,C2511,K$2:K2511,1)=1,1,0),"")</f>
        <v/>
      </c>
      <c r="R2511" s="0" t="str">
        <f aca="false">IF(M2511=1,IF(COUNTIFS(C$2:C2511,C2511,M$2:M2511,1)=1,1,0),"")</f>
        <v/>
      </c>
      <c r="S2511" s="0" t="str">
        <f aca="false">IF(L2511=1,IF(COUNTIFS(C$2:C2511,C2511,L$2:L2511,1)=1,1,0),"")</f>
        <v/>
      </c>
      <c r="T2511" s="38" t="str">
        <f aca="false">IF(N2511="","",N2511+ROW()/10000000)</f>
        <v/>
      </c>
      <c r="U2511" s="0" t="str">
        <f aca="false">IF(G2511=1,IF(B2511="",1,0),"")</f>
        <v/>
      </c>
    </row>
    <row r="2512" customFormat="false" ht="15" hidden="false" customHeight="false" outlineLevel="0" collapsed="false">
      <c r="A2512" s="35"/>
      <c r="B2512" s="35"/>
      <c r="G2512" s="0" t="str">
        <f aca="false">IF(A2512="","",IF(AND(A2512&gt;=Debut,A2512&lt;Fin),1,0))</f>
        <v/>
      </c>
      <c r="H2512" s="0" t="str">
        <f aca="false">IF(G2512=1,INT(ROUND((A2512-Debut)*86400,0)/600),"")</f>
        <v/>
      </c>
      <c r="I2512" s="0" t="str">
        <f aca="false">IF(G2512=1,INT(ROUND((A2512-Debut)*86400,0)/3600),"")</f>
        <v/>
      </c>
      <c r="J2512" s="0" t="str">
        <f aca="false">IF(OR(A2512="",B2512=""),"",ROUND((B2512-A2512)*86400,0))</f>
        <v/>
      </c>
      <c r="K2512" s="37" t="str">
        <f aca="false">IF(G2512=1,IF(COUNTIFS($C:$C,C2512,$G:$G,1,$A:$A,"&gt;="&amp;(A2512-FenetreInterm/86400),$A:$A,"&lt;="&amp;A2512)&gt;=NbInterm,1,0),"")</f>
        <v/>
      </c>
      <c r="L2512" s="37" t="str">
        <f aca="false">IF(G2512=1,IF(B2512="",0,IF(J2512&lt;SeuilFugitive,1,0)),"")</f>
        <v/>
      </c>
      <c r="M2512" s="37" t="str">
        <f aca="false">IF(G2512=1,IF(B2512="",IF((Fin-A2512)*24&gt;SeuilFigee,1,0),IF(J2512&gt;SeuilFigee*3600,1,0)),"")</f>
        <v/>
      </c>
      <c r="N2512" s="0" t="str">
        <f aca="false">IF(G2512=1,IF(COUNTIF(H$2:H2512,H2512)=1,COUNTIF($H:$H,H2512),""),"")</f>
        <v/>
      </c>
      <c r="O2512" s="0" t="str">
        <f aca="false">IF(G2512=1,IF(COUNTIF(I$2:I2512,I2512)=1,COUNTIF($I:$I,I2512),""),"")</f>
        <v/>
      </c>
      <c r="P2512" s="38" t="str">
        <f aca="false">IF(G2512=1,IF(COUNTIFS(C$2:C2512,C2512,G$2:G2512,1)=1,COUNTIFS($C:$C,C2512,$G:$G,1)+ROW()/10000000,""),"")</f>
        <v/>
      </c>
      <c r="Q2512" s="0" t="str">
        <f aca="false">IF(K2512=1,IF(COUNTIFS(C$2:C2512,C2512,K$2:K2512,1)=1,1,0),"")</f>
        <v/>
      </c>
      <c r="R2512" s="0" t="str">
        <f aca="false">IF(M2512=1,IF(COUNTIFS(C$2:C2512,C2512,M$2:M2512,1)=1,1,0),"")</f>
        <v/>
      </c>
      <c r="S2512" s="0" t="str">
        <f aca="false">IF(L2512=1,IF(COUNTIFS(C$2:C2512,C2512,L$2:L2512,1)=1,1,0),"")</f>
        <v/>
      </c>
      <c r="T2512" s="38" t="str">
        <f aca="false">IF(N2512="","",N2512+ROW()/10000000)</f>
        <v/>
      </c>
      <c r="U2512" s="0" t="str">
        <f aca="false">IF(G2512=1,IF(B2512="",1,0),"")</f>
        <v/>
      </c>
    </row>
    <row r="2513" customFormat="false" ht="15" hidden="false" customHeight="false" outlineLevel="0" collapsed="false">
      <c r="A2513" s="35"/>
      <c r="B2513" s="35"/>
      <c r="G2513" s="0" t="str">
        <f aca="false">IF(A2513="","",IF(AND(A2513&gt;=Debut,A2513&lt;Fin),1,0))</f>
        <v/>
      </c>
      <c r="H2513" s="0" t="str">
        <f aca="false">IF(G2513=1,INT(ROUND((A2513-Debut)*86400,0)/600),"")</f>
        <v/>
      </c>
      <c r="I2513" s="0" t="str">
        <f aca="false">IF(G2513=1,INT(ROUND((A2513-Debut)*86400,0)/3600),"")</f>
        <v/>
      </c>
      <c r="J2513" s="0" t="str">
        <f aca="false">IF(OR(A2513="",B2513=""),"",ROUND((B2513-A2513)*86400,0))</f>
        <v/>
      </c>
      <c r="K2513" s="37" t="str">
        <f aca="false">IF(G2513=1,IF(COUNTIFS($C:$C,C2513,$G:$G,1,$A:$A,"&gt;="&amp;(A2513-FenetreInterm/86400),$A:$A,"&lt;="&amp;A2513)&gt;=NbInterm,1,0),"")</f>
        <v/>
      </c>
      <c r="L2513" s="37" t="str">
        <f aca="false">IF(G2513=1,IF(B2513="",0,IF(J2513&lt;SeuilFugitive,1,0)),"")</f>
        <v/>
      </c>
      <c r="M2513" s="37" t="str">
        <f aca="false">IF(G2513=1,IF(B2513="",IF((Fin-A2513)*24&gt;SeuilFigee,1,0),IF(J2513&gt;SeuilFigee*3600,1,0)),"")</f>
        <v/>
      </c>
      <c r="N2513" s="0" t="str">
        <f aca="false">IF(G2513=1,IF(COUNTIF(H$2:H2513,H2513)=1,COUNTIF($H:$H,H2513),""),"")</f>
        <v/>
      </c>
      <c r="O2513" s="0" t="str">
        <f aca="false">IF(G2513=1,IF(COUNTIF(I$2:I2513,I2513)=1,COUNTIF($I:$I,I2513),""),"")</f>
        <v/>
      </c>
      <c r="P2513" s="38" t="str">
        <f aca="false">IF(G2513=1,IF(COUNTIFS(C$2:C2513,C2513,G$2:G2513,1)=1,COUNTIFS($C:$C,C2513,$G:$G,1)+ROW()/10000000,""),"")</f>
        <v/>
      </c>
      <c r="Q2513" s="0" t="str">
        <f aca="false">IF(K2513=1,IF(COUNTIFS(C$2:C2513,C2513,K$2:K2513,1)=1,1,0),"")</f>
        <v/>
      </c>
      <c r="R2513" s="0" t="str">
        <f aca="false">IF(M2513=1,IF(COUNTIFS(C$2:C2513,C2513,M$2:M2513,1)=1,1,0),"")</f>
        <v/>
      </c>
      <c r="S2513" s="0" t="str">
        <f aca="false">IF(L2513=1,IF(COUNTIFS(C$2:C2513,C2513,L$2:L2513,1)=1,1,0),"")</f>
        <v/>
      </c>
      <c r="T2513" s="38" t="str">
        <f aca="false">IF(N2513="","",N2513+ROW()/10000000)</f>
        <v/>
      </c>
      <c r="U2513" s="0" t="str">
        <f aca="false">IF(G2513=1,IF(B2513="",1,0),"")</f>
        <v/>
      </c>
    </row>
    <row r="2514" customFormat="false" ht="15" hidden="false" customHeight="false" outlineLevel="0" collapsed="false">
      <c r="A2514" s="35"/>
      <c r="B2514" s="35"/>
      <c r="G2514" s="0" t="str">
        <f aca="false">IF(A2514="","",IF(AND(A2514&gt;=Debut,A2514&lt;Fin),1,0))</f>
        <v/>
      </c>
      <c r="H2514" s="0" t="str">
        <f aca="false">IF(G2514=1,INT(ROUND((A2514-Debut)*86400,0)/600),"")</f>
        <v/>
      </c>
      <c r="I2514" s="0" t="str">
        <f aca="false">IF(G2514=1,INT(ROUND((A2514-Debut)*86400,0)/3600),"")</f>
        <v/>
      </c>
      <c r="J2514" s="0" t="str">
        <f aca="false">IF(OR(A2514="",B2514=""),"",ROUND((B2514-A2514)*86400,0))</f>
        <v/>
      </c>
      <c r="K2514" s="37" t="str">
        <f aca="false">IF(G2514=1,IF(COUNTIFS($C:$C,C2514,$G:$G,1,$A:$A,"&gt;="&amp;(A2514-FenetreInterm/86400),$A:$A,"&lt;="&amp;A2514)&gt;=NbInterm,1,0),"")</f>
        <v/>
      </c>
      <c r="L2514" s="37" t="str">
        <f aca="false">IF(G2514=1,IF(B2514="",0,IF(J2514&lt;SeuilFugitive,1,0)),"")</f>
        <v/>
      </c>
      <c r="M2514" s="37" t="str">
        <f aca="false">IF(G2514=1,IF(B2514="",IF((Fin-A2514)*24&gt;SeuilFigee,1,0),IF(J2514&gt;SeuilFigee*3600,1,0)),"")</f>
        <v/>
      </c>
      <c r="N2514" s="0" t="str">
        <f aca="false">IF(G2514=1,IF(COUNTIF(H$2:H2514,H2514)=1,COUNTIF($H:$H,H2514),""),"")</f>
        <v/>
      </c>
      <c r="O2514" s="0" t="str">
        <f aca="false">IF(G2514=1,IF(COUNTIF(I$2:I2514,I2514)=1,COUNTIF($I:$I,I2514),""),"")</f>
        <v/>
      </c>
      <c r="P2514" s="38" t="str">
        <f aca="false">IF(G2514=1,IF(COUNTIFS(C$2:C2514,C2514,G$2:G2514,1)=1,COUNTIFS($C:$C,C2514,$G:$G,1)+ROW()/10000000,""),"")</f>
        <v/>
      </c>
      <c r="Q2514" s="0" t="str">
        <f aca="false">IF(K2514=1,IF(COUNTIFS(C$2:C2514,C2514,K$2:K2514,1)=1,1,0),"")</f>
        <v/>
      </c>
      <c r="R2514" s="0" t="str">
        <f aca="false">IF(M2514=1,IF(COUNTIFS(C$2:C2514,C2514,M$2:M2514,1)=1,1,0),"")</f>
        <v/>
      </c>
      <c r="S2514" s="0" t="str">
        <f aca="false">IF(L2514=1,IF(COUNTIFS(C$2:C2514,C2514,L$2:L2514,1)=1,1,0),"")</f>
        <v/>
      </c>
      <c r="T2514" s="38" t="str">
        <f aca="false">IF(N2514="","",N2514+ROW()/10000000)</f>
        <v/>
      </c>
      <c r="U2514" s="0" t="str">
        <f aca="false">IF(G2514=1,IF(B2514="",1,0),"")</f>
        <v/>
      </c>
    </row>
    <row r="2515" customFormat="false" ht="15" hidden="false" customHeight="false" outlineLevel="0" collapsed="false">
      <c r="A2515" s="35"/>
      <c r="B2515" s="35"/>
      <c r="G2515" s="0" t="str">
        <f aca="false">IF(A2515="","",IF(AND(A2515&gt;=Debut,A2515&lt;Fin),1,0))</f>
        <v/>
      </c>
      <c r="H2515" s="0" t="str">
        <f aca="false">IF(G2515=1,INT(ROUND((A2515-Debut)*86400,0)/600),"")</f>
        <v/>
      </c>
      <c r="I2515" s="0" t="str">
        <f aca="false">IF(G2515=1,INT(ROUND((A2515-Debut)*86400,0)/3600),"")</f>
        <v/>
      </c>
      <c r="J2515" s="0" t="str">
        <f aca="false">IF(OR(A2515="",B2515=""),"",ROUND((B2515-A2515)*86400,0))</f>
        <v/>
      </c>
      <c r="K2515" s="37" t="str">
        <f aca="false">IF(G2515=1,IF(COUNTIFS($C:$C,C2515,$G:$G,1,$A:$A,"&gt;="&amp;(A2515-FenetreInterm/86400),$A:$A,"&lt;="&amp;A2515)&gt;=NbInterm,1,0),"")</f>
        <v/>
      </c>
      <c r="L2515" s="37" t="str">
        <f aca="false">IF(G2515=1,IF(B2515="",0,IF(J2515&lt;SeuilFugitive,1,0)),"")</f>
        <v/>
      </c>
      <c r="M2515" s="37" t="str">
        <f aca="false">IF(G2515=1,IF(B2515="",IF((Fin-A2515)*24&gt;SeuilFigee,1,0),IF(J2515&gt;SeuilFigee*3600,1,0)),"")</f>
        <v/>
      </c>
      <c r="N2515" s="0" t="str">
        <f aca="false">IF(G2515=1,IF(COUNTIF(H$2:H2515,H2515)=1,COUNTIF($H:$H,H2515),""),"")</f>
        <v/>
      </c>
      <c r="O2515" s="0" t="str">
        <f aca="false">IF(G2515=1,IF(COUNTIF(I$2:I2515,I2515)=1,COUNTIF($I:$I,I2515),""),"")</f>
        <v/>
      </c>
      <c r="P2515" s="38" t="str">
        <f aca="false">IF(G2515=1,IF(COUNTIFS(C$2:C2515,C2515,G$2:G2515,1)=1,COUNTIFS($C:$C,C2515,$G:$G,1)+ROW()/10000000,""),"")</f>
        <v/>
      </c>
      <c r="Q2515" s="0" t="str">
        <f aca="false">IF(K2515=1,IF(COUNTIFS(C$2:C2515,C2515,K$2:K2515,1)=1,1,0),"")</f>
        <v/>
      </c>
      <c r="R2515" s="0" t="str">
        <f aca="false">IF(M2515=1,IF(COUNTIFS(C$2:C2515,C2515,M$2:M2515,1)=1,1,0),"")</f>
        <v/>
      </c>
      <c r="S2515" s="0" t="str">
        <f aca="false">IF(L2515=1,IF(COUNTIFS(C$2:C2515,C2515,L$2:L2515,1)=1,1,0),"")</f>
        <v/>
      </c>
      <c r="T2515" s="38" t="str">
        <f aca="false">IF(N2515="","",N2515+ROW()/10000000)</f>
        <v/>
      </c>
      <c r="U2515" s="0" t="str">
        <f aca="false">IF(G2515=1,IF(B2515="",1,0),"")</f>
        <v/>
      </c>
    </row>
    <row r="2516" customFormat="false" ht="15" hidden="false" customHeight="false" outlineLevel="0" collapsed="false">
      <c r="A2516" s="35"/>
      <c r="B2516" s="35"/>
      <c r="G2516" s="0" t="str">
        <f aca="false">IF(A2516="","",IF(AND(A2516&gt;=Debut,A2516&lt;Fin),1,0))</f>
        <v/>
      </c>
      <c r="H2516" s="0" t="str">
        <f aca="false">IF(G2516=1,INT(ROUND((A2516-Debut)*86400,0)/600),"")</f>
        <v/>
      </c>
      <c r="I2516" s="0" t="str">
        <f aca="false">IF(G2516=1,INT(ROUND((A2516-Debut)*86400,0)/3600),"")</f>
        <v/>
      </c>
      <c r="J2516" s="0" t="str">
        <f aca="false">IF(OR(A2516="",B2516=""),"",ROUND((B2516-A2516)*86400,0))</f>
        <v/>
      </c>
      <c r="K2516" s="37" t="str">
        <f aca="false">IF(G2516=1,IF(COUNTIFS($C:$C,C2516,$G:$G,1,$A:$A,"&gt;="&amp;(A2516-FenetreInterm/86400),$A:$A,"&lt;="&amp;A2516)&gt;=NbInterm,1,0),"")</f>
        <v/>
      </c>
      <c r="L2516" s="37" t="str">
        <f aca="false">IF(G2516=1,IF(B2516="",0,IF(J2516&lt;SeuilFugitive,1,0)),"")</f>
        <v/>
      </c>
      <c r="M2516" s="37" t="str">
        <f aca="false">IF(G2516=1,IF(B2516="",IF((Fin-A2516)*24&gt;SeuilFigee,1,0),IF(J2516&gt;SeuilFigee*3600,1,0)),"")</f>
        <v/>
      </c>
      <c r="N2516" s="0" t="str">
        <f aca="false">IF(G2516=1,IF(COUNTIF(H$2:H2516,H2516)=1,COUNTIF($H:$H,H2516),""),"")</f>
        <v/>
      </c>
      <c r="O2516" s="0" t="str">
        <f aca="false">IF(G2516=1,IF(COUNTIF(I$2:I2516,I2516)=1,COUNTIF($I:$I,I2516),""),"")</f>
        <v/>
      </c>
      <c r="P2516" s="38" t="str">
        <f aca="false">IF(G2516=1,IF(COUNTIFS(C$2:C2516,C2516,G$2:G2516,1)=1,COUNTIFS($C:$C,C2516,$G:$G,1)+ROW()/10000000,""),"")</f>
        <v/>
      </c>
      <c r="Q2516" s="0" t="str">
        <f aca="false">IF(K2516=1,IF(COUNTIFS(C$2:C2516,C2516,K$2:K2516,1)=1,1,0),"")</f>
        <v/>
      </c>
      <c r="R2516" s="0" t="str">
        <f aca="false">IF(M2516=1,IF(COUNTIFS(C$2:C2516,C2516,M$2:M2516,1)=1,1,0),"")</f>
        <v/>
      </c>
      <c r="S2516" s="0" t="str">
        <f aca="false">IF(L2516=1,IF(COUNTIFS(C$2:C2516,C2516,L$2:L2516,1)=1,1,0),"")</f>
        <v/>
      </c>
      <c r="T2516" s="38" t="str">
        <f aca="false">IF(N2516="","",N2516+ROW()/10000000)</f>
        <v/>
      </c>
      <c r="U2516" s="0" t="str">
        <f aca="false">IF(G2516=1,IF(B2516="",1,0),"")</f>
        <v/>
      </c>
    </row>
    <row r="2517" customFormat="false" ht="15" hidden="false" customHeight="false" outlineLevel="0" collapsed="false">
      <c r="A2517" s="35"/>
      <c r="B2517" s="35"/>
      <c r="G2517" s="0" t="str">
        <f aca="false">IF(A2517="","",IF(AND(A2517&gt;=Debut,A2517&lt;Fin),1,0))</f>
        <v/>
      </c>
      <c r="H2517" s="0" t="str">
        <f aca="false">IF(G2517=1,INT(ROUND((A2517-Debut)*86400,0)/600),"")</f>
        <v/>
      </c>
      <c r="I2517" s="0" t="str">
        <f aca="false">IF(G2517=1,INT(ROUND((A2517-Debut)*86400,0)/3600),"")</f>
        <v/>
      </c>
      <c r="J2517" s="0" t="str">
        <f aca="false">IF(OR(A2517="",B2517=""),"",ROUND((B2517-A2517)*86400,0))</f>
        <v/>
      </c>
      <c r="K2517" s="37" t="str">
        <f aca="false">IF(G2517=1,IF(COUNTIFS($C:$C,C2517,$G:$G,1,$A:$A,"&gt;="&amp;(A2517-FenetreInterm/86400),$A:$A,"&lt;="&amp;A2517)&gt;=NbInterm,1,0),"")</f>
        <v/>
      </c>
      <c r="L2517" s="37" t="str">
        <f aca="false">IF(G2517=1,IF(B2517="",0,IF(J2517&lt;SeuilFugitive,1,0)),"")</f>
        <v/>
      </c>
      <c r="M2517" s="37" t="str">
        <f aca="false">IF(G2517=1,IF(B2517="",IF((Fin-A2517)*24&gt;SeuilFigee,1,0),IF(J2517&gt;SeuilFigee*3600,1,0)),"")</f>
        <v/>
      </c>
      <c r="N2517" s="0" t="str">
        <f aca="false">IF(G2517=1,IF(COUNTIF(H$2:H2517,H2517)=1,COUNTIF($H:$H,H2517),""),"")</f>
        <v/>
      </c>
      <c r="O2517" s="0" t="str">
        <f aca="false">IF(G2517=1,IF(COUNTIF(I$2:I2517,I2517)=1,COUNTIF($I:$I,I2517),""),"")</f>
        <v/>
      </c>
      <c r="P2517" s="38" t="str">
        <f aca="false">IF(G2517=1,IF(COUNTIFS(C$2:C2517,C2517,G$2:G2517,1)=1,COUNTIFS($C:$C,C2517,$G:$G,1)+ROW()/10000000,""),"")</f>
        <v/>
      </c>
      <c r="Q2517" s="0" t="str">
        <f aca="false">IF(K2517=1,IF(COUNTIFS(C$2:C2517,C2517,K$2:K2517,1)=1,1,0),"")</f>
        <v/>
      </c>
      <c r="R2517" s="0" t="str">
        <f aca="false">IF(M2517=1,IF(COUNTIFS(C$2:C2517,C2517,M$2:M2517,1)=1,1,0),"")</f>
        <v/>
      </c>
      <c r="S2517" s="0" t="str">
        <f aca="false">IF(L2517=1,IF(COUNTIFS(C$2:C2517,C2517,L$2:L2517,1)=1,1,0),"")</f>
        <v/>
      </c>
      <c r="T2517" s="38" t="str">
        <f aca="false">IF(N2517="","",N2517+ROW()/10000000)</f>
        <v/>
      </c>
      <c r="U2517" s="0" t="str">
        <f aca="false">IF(G2517=1,IF(B2517="",1,0),"")</f>
        <v/>
      </c>
    </row>
    <row r="2518" customFormat="false" ht="15" hidden="false" customHeight="false" outlineLevel="0" collapsed="false">
      <c r="A2518" s="35"/>
      <c r="B2518" s="35"/>
      <c r="G2518" s="0" t="str">
        <f aca="false">IF(A2518="","",IF(AND(A2518&gt;=Debut,A2518&lt;Fin),1,0))</f>
        <v/>
      </c>
      <c r="H2518" s="0" t="str">
        <f aca="false">IF(G2518=1,INT(ROUND((A2518-Debut)*86400,0)/600),"")</f>
        <v/>
      </c>
      <c r="I2518" s="0" t="str">
        <f aca="false">IF(G2518=1,INT(ROUND((A2518-Debut)*86400,0)/3600),"")</f>
        <v/>
      </c>
      <c r="J2518" s="0" t="str">
        <f aca="false">IF(OR(A2518="",B2518=""),"",ROUND((B2518-A2518)*86400,0))</f>
        <v/>
      </c>
      <c r="K2518" s="37" t="str">
        <f aca="false">IF(G2518=1,IF(COUNTIFS($C:$C,C2518,$G:$G,1,$A:$A,"&gt;="&amp;(A2518-FenetreInterm/86400),$A:$A,"&lt;="&amp;A2518)&gt;=NbInterm,1,0),"")</f>
        <v/>
      </c>
      <c r="L2518" s="37" t="str">
        <f aca="false">IF(G2518=1,IF(B2518="",0,IF(J2518&lt;SeuilFugitive,1,0)),"")</f>
        <v/>
      </c>
      <c r="M2518" s="37" t="str">
        <f aca="false">IF(G2518=1,IF(B2518="",IF((Fin-A2518)*24&gt;SeuilFigee,1,0),IF(J2518&gt;SeuilFigee*3600,1,0)),"")</f>
        <v/>
      </c>
      <c r="N2518" s="0" t="str">
        <f aca="false">IF(G2518=1,IF(COUNTIF(H$2:H2518,H2518)=1,COUNTIF($H:$H,H2518),""),"")</f>
        <v/>
      </c>
      <c r="O2518" s="0" t="str">
        <f aca="false">IF(G2518=1,IF(COUNTIF(I$2:I2518,I2518)=1,COUNTIF($I:$I,I2518),""),"")</f>
        <v/>
      </c>
      <c r="P2518" s="38" t="str">
        <f aca="false">IF(G2518=1,IF(COUNTIFS(C$2:C2518,C2518,G$2:G2518,1)=1,COUNTIFS($C:$C,C2518,$G:$G,1)+ROW()/10000000,""),"")</f>
        <v/>
      </c>
      <c r="Q2518" s="0" t="str">
        <f aca="false">IF(K2518=1,IF(COUNTIFS(C$2:C2518,C2518,K$2:K2518,1)=1,1,0),"")</f>
        <v/>
      </c>
      <c r="R2518" s="0" t="str">
        <f aca="false">IF(M2518=1,IF(COUNTIFS(C$2:C2518,C2518,M$2:M2518,1)=1,1,0),"")</f>
        <v/>
      </c>
      <c r="S2518" s="0" t="str">
        <f aca="false">IF(L2518=1,IF(COUNTIFS(C$2:C2518,C2518,L$2:L2518,1)=1,1,0),"")</f>
        <v/>
      </c>
      <c r="T2518" s="38" t="str">
        <f aca="false">IF(N2518="","",N2518+ROW()/10000000)</f>
        <v/>
      </c>
      <c r="U2518" s="0" t="str">
        <f aca="false">IF(G2518=1,IF(B2518="",1,0),"")</f>
        <v/>
      </c>
    </row>
    <row r="2519" customFormat="false" ht="15" hidden="false" customHeight="false" outlineLevel="0" collapsed="false">
      <c r="A2519" s="35"/>
      <c r="B2519" s="35"/>
      <c r="G2519" s="0" t="str">
        <f aca="false">IF(A2519="","",IF(AND(A2519&gt;=Debut,A2519&lt;Fin),1,0))</f>
        <v/>
      </c>
      <c r="H2519" s="0" t="str">
        <f aca="false">IF(G2519=1,INT(ROUND((A2519-Debut)*86400,0)/600),"")</f>
        <v/>
      </c>
      <c r="I2519" s="0" t="str">
        <f aca="false">IF(G2519=1,INT(ROUND((A2519-Debut)*86400,0)/3600),"")</f>
        <v/>
      </c>
      <c r="J2519" s="0" t="str">
        <f aca="false">IF(OR(A2519="",B2519=""),"",ROUND((B2519-A2519)*86400,0))</f>
        <v/>
      </c>
      <c r="K2519" s="37" t="str">
        <f aca="false">IF(G2519=1,IF(COUNTIFS($C:$C,C2519,$G:$G,1,$A:$A,"&gt;="&amp;(A2519-FenetreInterm/86400),$A:$A,"&lt;="&amp;A2519)&gt;=NbInterm,1,0),"")</f>
        <v/>
      </c>
      <c r="L2519" s="37" t="str">
        <f aca="false">IF(G2519=1,IF(B2519="",0,IF(J2519&lt;SeuilFugitive,1,0)),"")</f>
        <v/>
      </c>
      <c r="M2519" s="37" t="str">
        <f aca="false">IF(G2519=1,IF(B2519="",IF((Fin-A2519)*24&gt;SeuilFigee,1,0),IF(J2519&gt;SeuilFigee*3600,1,0)),"")</f>
        <v/>
      </c>
      <c r="N2519" s="0" t="str">
        <f aca="false">IF(G2519=1,IF(COUNTIF(H$2:H2519,H2519)=1,COUNTIF($H:$H,H2519),""),"")</f>
        <v/>
      </c>
      <c r="O2519" s="0" t="str">
        <f aca="false">IF(G2519=1,IF(COUNTIF(I$2:I2519,I2519)=1,COUNTIF($I:$I,I2519),""),"")</f>
        <v/>
      </c>
      <c r="P2519" s="38" t="str">
        <f aca="false">IF(G2519=1,IF(COUNTIFS(C$2:C2519,C2519,G$2:G2519,1)=1,COUNTIFS($C:$C,C2519,$G:$G,1)+ROW()/10000000,""),"")</f>
        <v/>
      </c>
      <c r="Q2519" s="0" t="str">
        <f aca="false">IF(K2519=1,IF(COUNTIFS(C$2:C2519,C2519,K$2:K2519,1)=1,1,0),"")</f>
        <v/>
      </c>
      <c r="R2519" s="0" t="str">
        <f aca="false">IF(M2519=1,IF(COUNTIFS(C$2:C2519,C2519,M$2:M2519,1)=1,1,0),"")</f>
        <v/>
      </c>
      <c r="S2519" s="0" t="str">
        <f aca="false">IF(L2519=1,IF(COUNTIFS(C$2:C2519,C2519,L$2:L2519,1)=1,1,0),"")</f>
        <v/>
      </c>
      <c r="T2519" s="38" t="str">
        <f aca="false">IF(N2519="","",N2519+ROW()/10000000)</f>
        <v/>
      </c>
      <c r="U2519" s="0" t="str">
        <f aca="false">IF(G2519=1,IF(B2519="",1,0),"")</f>
        <v/>
      </c>
    </row>
    <row r="2520" customFormat="false" ht="15" hidden="false" customHeight="false" outlineLevel="0" collapsed="false">
      <c r="A2520" s="35"/>
      <c r="B2520" s="35"/>
      <c r="G2520" s="0" t="str">
        <f aca="false">IF(A2520="","",IF(AND(A2520&gt;=Debut,A2520&lt;Fin),1,0))</f>
        <v/>
      </c>
      <c r="H2520" s="0" t="str">
        <f aca="false">IF(G2520=1,INT(ROUND((A2520-Debut)*86400,0)/600),"")</f>
        <v/>
      </c>
      <c r="I2520" s="0" t="str">
        <f aca="false">IF(G2520=1,INT(ROUND((A2520-Debut)*86400,0)/3600),"")</f>
        <v/>
      </c>
      <c r="J2520" s="0" t="str">
        <f aca="false">IF(OR(A2520="",B2520=""),"",ROUND((B2520-A2520)*86400,0))</f>
        <v/>
      </c>
      <c r="K2520" s="37" t="str">
        <f aca="false">IF(G2520=1,IF(COUNTIFS($C:$C,C2520,$G:$G,1,$A:$A,"&gt;="&amp;(A2520-FenetreInterm/86400),$A:$A,"&lt;="&amp;A2520)&gt;=NbInterm,1,0),"")</f>
        <v/>
      </c>
      <c r="L2520" s="37" t="str">
        <f aca="false">IF(G2520=1,IF(B2520="",0,IF(J2520&lt;SeuilFugitive,1,0)),"")</f>
        <v/>
      </c>
      <c r="M2520" s="37" t="str">
        <f aca="false">IF(G2520=1,IF(B2520="",IF((Fin-A2520)*24&gt;SeuilFigee,1,0),IF(J2520&gt;SeuilFigee*3600,1,0)),"")</f>
        <v/>
      </c>
      <c r="N2520" s="0" t="str">
        <f aca="false">IF(G2520=1,IF(COUNTIF(H$2:H2520,H2520)=1,COUNTIF($H:$H,H2520),""),"")</f>
        <v/>
      </c>
      <c r="O2520" s="0" t="str">
        <f aca="false">IF(G2520=1,IF(COUNTIF(I$2:I2520,I2520)=1,COUNTIF($I:$I,I2520),""),"")</f>
        <v/>
      </c>
      <c r="P2520" s="38" t="str">
        <f aca="false">IF(G2520=1,IF(COUNTIFS(C$2:C2520,C2520,G$2:G2520,1)=1,COUNTIFS($C:$C,C2520,$G:$G,1)+ROW()/10000000,""),"")</f>
        <v/>
      </c>
      <c r="Q2520" s="0" t="str">
        <f aca="false">IF(K2520=1,IF(COUNTIFS(C$2:C2520,C2520,K$2:K2520,1)=1,1,0),"")</f>
        <v/>
      </c>
      <c r="R2520" s="0" t="str">
        <f aca="false">IF(M2520=1,IF(COUNTIFS(C$2:C2520,C2520,M$2:M2520,1)=1,1,0),"")</f>
        <v/>
      </c>
      <c r="S2520" s="0" t="str">
        <f aca="false">IF(L2520=1,IF(COUNTIFS(C$2:C2520,C2520,L$2:L2520,1)=1,1,0),"")</f>
        <v/>
      </c>
      <c r="T2520" s="38" t="str">
        <f aca="false">IF(N2520="","",N2520+ROW()/10000000)</f>
        <v/>
      </c>
      <c r="U2520" s="0" t="str">
        <f aca="false">IF(G2520=1,IF(B2520="",1,0),"")</f>
        <v/>
      </c>
    </row>
    <row r="2521" customFormat="false" ht="15" hidden="false" customHeight="false" outlineLevel="0" collapsed="false">
      <c r="A2521" s="35"/>
      <c r="B2521" s="35"/>
      <c r="G2521" s="0" t="str">
        <f aca="false">IF(A2521="","",IF(AND(A2521&gt;=Debut,A2521&lt;Fin),1,0))</f>
        <v/>
      </c>
      <c r="H2521" s="0" t="str">
        <f aca="false">IF(G2521=1,INT(ROUND((A2521-Debut)*86400,0)/600),"")</f>
        <v/>
      </c>
      <c r="I2521" s="0" t="str">
        <f aca="false">IF(G2521=1,INT(ROUND((A2521-Debut)*86400,0)/3600),"")</f>
        <v/>
      </c>
      <c r="J2521" s="0" t="str">
        <f aca="false">IF(OR(A2521="",B2521=""),"",ROUND((B2521-A2521)*86400,0))</f>
        <v/>
      </c>
      <c r="K2521" s="37" t="str">
        <f aca="false">IF(G2521=1,IF(COUNTIFS($C:$C,C2521,$G:$G,1,$A:$A,"&gt;="&amp;(A2521-FenetreInterm/86400),$A:$A,"&lt;="&amp;A2521)&gt;=NbInterm,1,0),"")</f>
        <v/>
      </c>
      <c r="L2521" s="37" t="str">
        <f aca="false">IF(G2521=1,IF(B2521="",0,IF(J2521&lt;SeuilFugitive,1,0)),"")</f>
        <v/>
      </c>
      <c r="M2521" s="37" t="str">
        <f aca="false">IF(G2521=1,IF(B2521="",IF((Fin-A2521)*24&gt;SeuilFigee,1,0),IF(J2521&gt;SeuilFigee*3600,1,0)),"")</f>
        <v/>
      </c>
      <c r="N2521" s="0" t="str">
        <f aca="false">IF(G2521=1,IF(COUNTIF(H$2:H2521,H2521)=1,COUNTIF($H:$H,H2521),""),"")</f>
        <v/>
      </c>
      <c r="O2521" s="0" t="str">
        <f aca="false">IF(G2521=1,IF(COUNTIF(I$2:I2521,I2521)=1,COUNTIF($I:$I,I2521),""),"")</f>
        <v/>
      </c>
      <c r="P2521" s="38" t="str">
        <f aca="false">IF(G2521=1,IF(COUNTIFS(C$2:C2521,C2521,G$2:G2521,1)=1,COUNTIFS($C:$C,C2521,$G:$G,1)+ROW()/10000000,""),"")</f>
        <v/>
      </c>
      <c r="Q2521" s="0" t="str">
        <f aca="false">IF(K2521=1,IF(COUNTIFS(C$2:C2521,C2521,K$2:K2521,1)=1,1,0),"")</f>
        <v/>
      </c>
      <c r="R2521" s="0" t="str">
        <f aca="false">IF(M2521=1,IF(COUNTIFS(C$2:C2521,C2521,M$2:M2521,1)=1,1,0),"")</f>
        <v/>
      </c>
      <c r="S2521" s="0" t="str">
        <f aca="false">IF(L2521=1,IF(COUNTIFS(C$2:C2521,C2521,L$2:L2521,1)=1,1,0),"")</f>
        <v/>
      </c>
      <c r="T2521" s="38" t="str">
        <f aca="false">IF(N2521="","",N2521+ROW()/10000000)</f>
        <v/>
      </c>
      <c r="U2521" s="0" t="str">
        <f aca="false">IF(G2521=1,IF(B2521="",1,0),"")</f>
        <v/>
      </c>
    </row>
    <row r="2522" customFormat="false" ht="15" hidden="false" customHeight="false" outlineLevel="0" collapsed="false">
      <c r="A2522" s="35"/>
      <c r="B2522" s="35"/>
      <c r="G2522" s="0" t="str">
        <f aca="false">IF(A2522="","",IF(AND(A2522&gt;=Debut,A2522&lt;Fin),1,0))</f>
        <v/>
      </c>
      <c r="H2522" s="0" t="str">
        <f aca="false">IF(G2522=1,INT(ROUND((A2522-Debut)*86400,0)/600),"")</f>
        <v/>
      </c>
      <c r="I2522" s="0" t="str">
        <f aca="false">IF(G2522=1,INT(ROUND((A2522-Debut)*86400,0)/3600),"")</f>
        <v/>
      </c>
      <c r="J2522" s="0" t="str">
        <f aca="false">IF(OR(A2522="",B2522=""),"",ROUND((B2522-A2522)*86400,0))</f>
        <v/>
      </c>
      <c r="K2522" s="37" t="str">
        <f aca="false">IF(G2522=1,IF(COUNTIFS($C:$C,C2522,$G:$G,1,$A:$A,"&gt;="&amp;(A2522-FenetreInterm/86400),$A:$A,"&lt;="&amp;A2522)&gt;=NbInterm,1,0),"")</f>
        <v/>
      </c>
      <c r="L2522" s="37" t="str">
        <f aca="false">IF(G2522=1,IF(B2522="",0,IF(J2522&lt;SeuilFugitive,1,0)),"")</f>
        <v/>
      </c>
      <c r="M2522" s="37" t="str">
        <f aca="false">IF(G2522=1,IF(B2522="",IF((Fin-A2522)*24&gt;SeuilFigee,1,0),IF(J2522&gt;SeuilFigee*3600,1,0)),"")</f>
        <v/>
      </c>
      <c r="N2522" s="0" t="str">
        <f aca="false">IF(G2522=1,IF(COUNTIF(H$2:H2522,H2522)=1,COUNTIF($H:$H,H2522),""),"")</f>
        <v/>
      </c>
      <c r="O2522" s="0" t="str">
        <f aca="false">IF(G2522=1,IF(COUNTIF(I$2:I2522,I2522)=1,COUNTIF($I:$I,I2522),""),"")</f>
        <v/>
      </c>
      <c r="P2522" s="38" t="str">
        <f aca="false">IF(G2522=1,IF(COUNTIFS(C$2:C2522,C2522,G$2:G2522,1)=1,COUNTIFS($C:$C,C2522,$G:$G,1)+ROW()/10000000,""),"")</f>
        <v/>
      </c>
      <c r="Q2522" s="0" t="str">
        <f aca="false">IF(K2522=1,IF(COUNTIFS(C$2:C2522,C2522,K$2:K2522,1)=1,1,0),"")</f>
        <v/>
      </c>
      <c r="R2522" s="0" t="str">
        <f aca="false">IF(M2522=1,IF(COUNTIFS(C$2:C2522,C2522,M$2:M2522,1)=1,1,0),"")</f>
        <v/>
      </c>
      <c r="S2522" s="0" t="str">
        <f aca="false">IF(L2522=1,IF(COUNTIFS(C$2:C2522,C2522,L$2:L2522,1)=1,1,0),"")</f>
        <v/>
      </c>
      <c r="T2522" s="38" t="str">
        <f aca="false">IF(N2522="","",N2522+ROW()/10000000)</f>
        <v/>
      </c>
      <c r="U2522" s="0" t="str">
        <f aca="false">IF(G2522=1,IF(B2522="",1,0),"")</f>
        <v/>
      </c>
    </row>
    <row r="2523" customFormat="false" ht="15" hidden="false" customHeight="false" outlineLevel="0" collapsed="false">
      <c r="A2523" s="35"/>
      <c r="B2523" s="35"/>
      <c r="G2523" s="0" t="str">
        <f aca="false">IF(A2523="","",IF(AND(A2523&gt;=Debut,A2523&lt;Fin),1,0))</f>
        <v/>
      </c>
      <c r="H2523" s="0" t="str">
        <f aca="false">IF(G2523=1,INT(ROUND((A2523-Debut)*86400,0)/600),"")</f>
        <v/>
      </c>
      <c r="I2523" s="0" t="str">
        <f aca="false">IF(G2523=1,INT(ROUND((A2523-Debut)*86400,0)/3600),"")</f>
        <v/>
      </c>
      <c r="J2523" s="0" t="str">
        <f aca="false">IF(OR(A2523="",B2523=""),"",ROUND((B2523-A2523)*86400,0))</f>
        <v/>
      </c>
      <c r="K2523" s="37" t="str">
        <f aca="false">IF(G2523=1,IF(COUNTIFS($C:$C,C2523,$G:$G,1,$A:$A,"&gt;="&amp;(A2523-FenetreInterm/86400),$A:$A,"&lt;="&amp;A2523)&gt;=NbInterm,1,0),"")</f>
        <v/>
      </c>
      <c r="L2523" s="37" t="str">
        <f aca="false">IF(G2523=1,IF(B2523="",0,IF(J2523&lt;SeuilFugitive,1,0)),"")</f>
        <v/>
      </c>
      <c r="M2523" s="37" t="str">
        <f aca="false">IF(G2523=1,IF(B2523="",IF((Fin-A2523)*24&gt;SeuilFigee,1,0),IF(J2523&gt;SeuilFigee*3600,1,0)),"")</f>
        <v/>
      </c>
      <c r="N2523" s="0" t="str">
        <f aca="false">IF(G2523=1,IF(COUNTIF(H$2:H2523,H2523)=1,COUNTIF($H:$H,H2523),""),"")</f>
        <v/>
      </c>
      <c r="O2523" s="0" t="str">
        <f aca="false">IF(G2523=1,IF(COUNTIF(I$2:I2523,I2523)=1,COUNTIF($I:$I,I2523),""),"")</f>
        <v/>
      </c>
      <c r="P2523" s="38" t="str">
        <f aca="false">IF(G2523=1,IF(COUNTIFS(C$2:C2523,C2523,G$2:G2523,1)=1,COUNTIFS($C:$C,C2523,$G:$G,1)+ROW()/10000000,""),"")</f>
        <v/>
      </c>
      <c r="Q2523" s="0" t="str">
        <f aca="false">IF(K2523=1,IF(COUNTIFS(C$2:C2523,C2523,K$2:K2523,1)=1,1,0),"")</f>
        <v/>
      </c>
      <c r="R2523" s="0" t="str">
        <f aca="false">IF(M2523=1,IF(COUNTIFS(C$2:C2523,C2523,M$2:M2523,1)=1,1,0),"")</f>
        <v/>
      </c>
      <c r="S2523" s="0" t="str">
        <f aca="false">IF(L2523=1,IF(COUNTIFS(C$2:C2523,C2523,L$2:L2523,1)=1,1,0),"")</f>
        <v/>
      </c>
      <c r="T2523" s="38" t="str">
        <f aca="false">IF(N2523="","",N2523+ROW()/10000000)</f>
        <v/>
      </c>
      <c r="U2523" s="0" t="str">
        <f aca="false">IF(G2523=1,IF(B2523="",1,0),"")</f>
        <v/>
      </c>
    </row>
    <row r="2524" customFormat="false" ht="15" hidden="false" customHeight="false" outlineLevel="0" collapsed="false">
      <c r="A2524" s="35"/>
      <c r="B2524" s="35"/>
      <c r="G2524" s="0" t="str">
        <f aca="false">IF(A2524="","",IF(AND(A2524&gt;=Debut,A2524&lt;Fin),1,0))</f>
        <v/>
      </c>
      <c r="H2524" s="0" t="str">
        <f aca="false">IF(G2524=1,INT(ROUND((A2524-Debut)*86400,0)/600),"")</f>
        <v/>
      </c>
      <c r="I2524" s="0" t="str">
        <f aca="false">IF(G2524=1,INT(ROUND((A2524-Debut)*86400,0)/3600),"")</f>
        <v/>
      </c>
      <c r="J2524" s="0" t="str">
        <f aca="false">IF(OR(A2524="",B2524=""),"",ROUND((B2524-A2524)*86400,0))</f>
        <v/>
      </c>
      <c r="K2524" s="37" t="str">
        <f aca="false">IF(G2524=1,IF(COUNTIFS($C:$C,C2524,$G:$G,1,$A:$A,"&gt;="&amp;(A2524-FenetreInterm/86400),$A:$A,"&lt;="&amp;A2524)&gt;=NbInterm,1,0),"")</f>
        <v/>
      </c>
      <c r="L2524" s="37" t="str">
        <f aca="false">IF(G2524=1,IF(B2524="",0,IF(J2524&lt;SeuilFugitive,1,0)),"")</f>
        <v/>
      </c>
      <c r="M2524" s="37" t="str">
        <f aca="false">IF(G2524=1,IF(B2524="",IF((Fin-A2524)*24&gt;SeuilFigee,1,0),IF(J2524&gt;SeuilFigee*3600,1,0)),"")</f>
        <v/>
      </c>
      <c r="N2524" s="0" t="str">
        <f aca="false">IF(G2524=1,IF(COUNTIF(H$2:H2524,H2524)=1,COUNTIF($H:$H,H2524),""),"")</f>
        <v/>
      </c>
      <c r="O2524" s="0" t="str">
        <f aca="false">IF(G2524=1,IF(COUNTIF(I$2:I2524,I2524)=1,COUNTIF($I:$I,I2524),""),"")</f>
        <v/>
      </c>
      <c r="P2524" s="38" t="str">
        <f aca="false">IF(G2524=1,IF(COUNTIFS(C$2:C2524,C2524,G$2:G2524,1)=1,COUNTIFS($C:$C,C2524,$G:$G,1)+ROW()/10000000,""),"")</f>
        <v/>
      </c>
      <c r="Q2524" s="0" t="str">
        <f aca="false">IF(K2524=1,IF(COUNTIFS(C$2:C2524,C2524,K$2:K2524,1)=1,1,0),"")</f>
        <v/>
      </c>
      <c r="R2524" s="0" t="str">
        <f aca="false">IF(M2524=1,IF(COUNTIFS(C$2:C2524,C2524,M$2:M2524,1)=1,1,0),"")</f>
        <v/>
      </c>
      <c r="S2524" s="0" t="str">
        <f aca="false">IF(L2524=1,IF(COUNTIFS(C$2:C2524,C2524,L$2:L2524,1)=1,1,0),"")</f>
        <v/>
      </c>
      <c r="T2524" s="38" t="str">
        <f aca="false">IF(N2524="","",N2524+ROW()/10000000)</f>
        <v/>
      </c>
      <c r="U2524" s="0" t="str">
        <f aca="false">IF(G2524=1,IF(B2524="",1,0),"")</f>
        <v/>
      </c>
    </row>
    <row r="2525" customFormat="false" ht="15" hidden="false" customHeight="false" outlineLevel="0" collapsed="false">
      <c r="A2525" s="35"/>
      <c r="B2525" s="35"/>
      <c r="G2525" s="0" t="str">
        <f aca="false">IF(A2525="","",IF(AND(A2525&gt;=Debut,A2525&lt;Fin),1,0))</f>
        <v/>
      </c>
      <c r="H2525" s="0" t="str">
        <f aca="false">IF(G2525=1,INT(ROUND((A2525-Debut)*86400,0)/600),"")</f>
        <v/>
      </c>
      <c r="I2525" s="0" t="str">
        <f aca="false">IF(G2525=1,INT(ROUND((A2525-Debut)*86400,0)/3600),"")</f>
        <v/>
      </c>
      <c r="J2525" s="0" t="str">
        <f aca="false">IF(OR(A2525="",B2525=""),"",ROUND((B2525-A2525)*86400,0))</f>
        <v/>
      </c>
      <c r="K2525" s="37" t="str">
        <f aca="false">IF(G2525=1,IF(COUNTIFS($C:$C,C2525,$G:$G,1,$A:$A,"&gt;="&amp;(A2525-FenetreInterm/86400),$A:$A,"&lt;="&amp;A2525)&gt;=NbInterm,1,0),"")</f>
        <v/>
      </c>
      <c r="L2525" s="37" t="str">
        <f aca="false">IF(G2525=1,IF(B2525="",0,IF(J2525&lt;SeuilFugitive,1,0)),"")</f>
        <v/>
      </c>
      <c r="M2525" s="37" t="str">
        <f aca="false">IF(G2525=1,IF(B2525="",IF((Fin-A2525)*24&gt;SeuilFigee,1,0),IF(J2525&gt;SeuilFigee*3600,1,0)),"")</f>
        <v/>
      </c>
      <c r="N2525" s="0" t="str">
        <f aca="false">IF(G2525=1,IF(COUNTIF(H$2:H2525,H2525)=1,COUNTIF($H:$H,H2525),""),"")</f>
        <v/>
      </c>
      <c r="O2525" s="0" t="str">
        <f aca="false">IF(G2525=1,IF(COUNTIF(I$2:I2525,I2525)=1,COUNTIF($I:$I,I2525),""),"")</f>
        <v/>
      </c>
      <c r="P2525" s="38" t="str">
        <f aca="false">IF(G2525=1,IF(COUNTIFS(C$2:C2525,C2525,G$2:G2525,1)=1,COUNTIFS($C:$C,C2525,$G:$G,1)+ROW()/10000000,""),"")</f>
        <v/>
      </c>
      <c r="Q2525" s="0" t="str">
        <f aca="false">IF(K2525=1,IF(COUNTIFS(C$2:C2525,C2525,K$2:K2525,1)=1,1,0),"")</f>
        <v/>
      </c>
      <c r="R2525" s="0" t="str">
        <f aca="false">IF(M2525=1,IF(COUNTIFS(C$2:C2525,C2525,M$2:M2525,1)=1,1,0),"")</f>
        <v/>
      </c>
      <c r="S2525" s="0" t="str">
        <f aca="false">IF(L2525=1,IF(COUNTIFS(C$2:C2525,C2525,L$2:L2525,1)=1,1,0),"")</f>
        <v/>
      </c>
      <c r="T2525" s="38" t="str">
        <f aca="false">IF(N2525="","",N2525+ROW()/10000000)</f>
        <v/>
      </c>
      <c r="U2525" s="0" t="str">
        <f aca="false">IF(G2525=1,IF(B2525="",1,0),"")</f>
        <v/>
      </c>
    </row>
    <row r="2526" customFormat="false" ht="15" hidden="false" customHeight="false" outlineLevel="0" collapsed="false">
      <c r="A2526" s="35"/>
      <c r="B2526" s="35"/>
      <c r="G2526" s="0" t="str">
        <f aca="false">IF(A2526="","",IF(AND(A2526&gt;=Debut,A2526&lt;Fin),1,0))</f>
        <v/>
      </c>
      <c r="H2526" s="0" t="str">
        <f aca="false">IF(G2526=1,INT(ROUND((A2526-Debut)*86400,0)/600),"")</f>
        <v/>
      </c>
      <c r="I2526" s="0" t="str">
        <f aca="false">IF(G2526=1,INT(ROUND((A2526-Debut)*86400,0)/3600),"")</f>
        <v/>
      </c>
      <c r="J2526" s="0" t="str">
        <f aca="false">IF(OR(A2526="",B2526=""),"",ROUND((B2526-A2526)*86400,0))</f>
        <v/>
      </c>
      <c r="K2526" s="37" t="str">
        <f aca="false">IF(G2526=1,IF(COUNTIFS($C:$C,C2526,$G:$G,1,$A:$A,"&gt;="&amp;(A2526-FenetreInterm/86400),$A:$A,"&lt;="&amp;A2526)&gt;=NbInterm,1,0),"")</f>
        <v/>
      </c>
      <c r="L2526" s="37" t="str">
        <f aca="false">IF(G2526=1,IF(B2526="",0,IF(J2526&lt;SeuilFugitive,1,0)),"")</f>
        <v/>
      </c>
      <c r="M2526" s="37" t="str">
        <f aca="false">IF(G2526=1,IF(B2526="",IF((Fin-A2526)*24&gt;SeuilFigee,1,0),IF(J2526&gt;SeuilFigee*3600,1,0)),"")</f>
        <v/>
      </c>
      <c r="N2526" s="0" t="str">
        <f aca="false">IF(G2526=1,IF(COUNTIF(H$2:H2526,H2526)=1,COUNTIF($H:$H,H2526),""),"")</f>
        <v/>
      </c>
      <c r="O2526" s="0" t="str">
        <f aca="false">IF(G2526=1,IF(COUNTIF(I$2:I2526,I2526)=1,COUNTIF($I:$I,I2526),""),"")</f>
        <v/>
      </c>
      <c r="P2526" s="38" t="str">
        <f aca="false">IF(G2526=1,IF(COUNTIFS(C$2:C2526,C2526,G$2:G2526,1)=1,COUNTIFS($C:$C,C2526,$G:$G,1)+ROW()/10000000,""),"")</f>
        <v/>
      </c>
      <c r="Q2526" s="0" t="str">
        <f aca="false">IF(K2526=1,IF(COUNTIFS(C$2:C2526,C2526,K$2:K2526,1)=1,1,0),"")</f>
        <v/>
      </c>
      <c r="R2526" s="0" t="str">
        <f aca="false">IF(M2526=1,IF(COUNTIFS(C$2:C2526,C2526,M$2:M2526,1)=1,1,0),"")</f>
        <v/>
      </c>
      <c r="S2526" s="0" t="str">
        <f aca="false">IF(L2526=1,IF(COUNTIFS(C$2:C2526,C2526,L$2:L2526,1)=1,1,0),"")</f>
        <v/>
      </c>
      <c r="T2526" s="38" t="str">
        <f aca="false">IF(N2526="","",N2526+ROW()/10000000)</f>
        <v/>
      </c>
      <c r="U2526" s="0" t="str">
        <f aca="false">IF(G2526=1,IF(B2526="",1,0),"")</f>
        <v/>
      </c>
    </row>
    <row r="2527" customFormat="false" ht="15" hidden="false" customHeight="false" outlineLevel="0" collapsed="false">
      <c r="A2527" s="35"/>
      <c r="B2527" s="35"/>
      <c r="G2527" s="0" t="str">
        <f aca="false">IF(A2527="","",IF(AND(A2527&gt;=Debut,A2527&lt;Fin),1,0))</f>
        <v/>
      </c>
      <c r="H2527" s="0" t="str">
        <f aca="false">IF(G2527=1,INT(ROUND((A2527-Debut)*86400,0)/600),"")</f>
        <v/>
      </c>
      <c r="I2527" s="0" t="str">
        <f aca="false">IF(G2527=1,INT(ROUND((A2527-Debut)*86400,0)/3600),"")</f>
        <v/>
      </c>
      <c r="J2527" s="0" t="str">
        <f aca="false">IF(OR(A2527="",B2527=""),"",ROUND((B2527-A2527)*86400,0))</f>
        <v/>
      </c>
      <c r="K2527" s="37" t="str">
        <f aca="false">IF(G2527=1,IF(COUNTIFS($C:$C,C2527,$G:$G,1,$A:$A,"&gt;="&amp;(A2527-FenetreInterm/86400),$A:$A,"&lt;="&amp;A2527)&gt;=NbInterm,1,0),"")</f>
        <v/>
      </c>
      <c r="L2527" s="37" t="str">
        <f aca="false">IF(G2527=1,IF(B2527="",0,IF(J2527&lt;SeuilFugitive,1,0)),"")</f>
        <v/>
      </c>
      <c r="M2527" s="37" t="str">
        <f aca="false">IF(G2527=1,IF(B2527="",IF((Fin-A2527)*24&gt;SeuilFigee,1,0),IF(J2527&gt;SeuilFigee*3600,1,0)),"")</f>
        <v/>
      </c>
      <c r="N2527" s="0" t="str">
        <f aca="false">IF(G2527=1,IF(COUNTIF(H$2:H2527,H2527)=1,COUNTIF($H:$H,H2527),""),"")</f>
        <v/>
      </c>
      <c r="O2527" s="0" t="str">
        <f aca="false">IF(G2527=1,IF(COUNTIF(I$2:I2527,I2527)=1,COUNTIF($I:$I,I2527),""),"")</f>
        <v/>
      </c>
      <c r="P2527" s="38" t="str">
        <f aca="false">IF(G2527=1,IF(COUNTIFS(C$2:C2527,C2527,G$2:G2527,1)=1,COUNTIFS($C:$C,C2527,$G:$G,1)+ROW()/10000000,""),"")</f>
        <v/>
      </c>
      <c r="Q2527" s="0" t="str">
        <f aca="false">IF(K2527=1,IF(COUNTIFS(C$2:C2527,C2527,K$2:K2527,1)=1,1,0),"")</f>
        <v/>
      </c>
      <c r="R2527" s="0" t="str">
        <f aca="false">IF(M2527=1,IF(COUNTIFS(C$2:C2527,C2527,M$2:M2527,1)=1,1,0),"")</f>
        <v/>
      </c>
      <c r="S2527" s="0" t="str">
        <f aca="false">IF(L2527=1,IF(COUNTIFS(C$2:C2527,C2527,L$2:L2527,1)=1,1,0),"")</f>
        <v/>
      </c>
      <c r="T2527" s="38" t="str">
        <f aca="false">IF(N2527="","",N2527+ROW()/10000000)</f>
        <v/>
      </c>
      <c r="U2527" s="0" t="str">
        <f aca="false">IF(G2527=1,IF(B2527="",1,0),"")</f>
        <v/>
      </c>
    </row>
    <row r="2528" customFormat="false" ht="15" hidden="false" customHeight="false" outlineLevel="0" collapsed="false">
      <c r="A2528" s="35"/>
      <c r="B2528" s="35"/>
      <c r="G2528" s="0" t="str">
        <f aca="false">IF(A2528="","",IF(AND(A2528&gt;=Debut,A2528&lt;Fin),1,0))</f>
        <v/>
      </c>
      <c r="H2528" s="0" t="str">
        <f aca="false">IF(G2528=1,INT(ROUND((A2528-Debut)*86400,0)/600),"")</f>
        <v/>
      </c>
      <c r="I2528" s="0" t="str">
        <f aca="false">IF(G2528=1,INT(ROUND((A2528-Debut)*86400,0)/3600),"")</f>
        <v/>
      </c>
      <c r="J2528" s="0" t="str">
        <f aca="false">IF(OR(A2528="",B2528=""),"",ROUND((B2528-A2528)*86400,0))</f>
        <v/>
      </c>
      <c r="K2528" s="37" t="str">
        <f aca="false">IF(G2528=1,IF(COUNTIFS($C:$C,C2528,$G:$G,1,$A:$A,"&gt;="&amp;(A2528-FenetreInterm/86400),$A:$A,"&lt;="&amp;A2528)&gt;=NbInterm,1,0),"")</f>
        <v/>
      </c>
      <c r="L2528" s="37" t="str">
        <f aca="false">IF(G2528=1,IF(B2528="",0,IF(J2528&lt;SeuilFugitive,1,0)),"")</f>
        <v/>
      </c>
      <c r="M2528" s="37" t="str">
        <f aca="false">IF(G2528=1,IF(B2528="",IF((Fin-A2528)*24&gt;SeuilFigee,1,0),IF(J2528&gt;SeuilFigee*3600,1,0)),"")</f>
        <v/>
      </c>
      <c r="N2528" s="0" t="str">
        <f aca="false">IF(G2528=1,IF(COUNTIF(H$2:H2528,H2528)=1,COUNTIF($H:$H,H2528),""),"")</f>
        <v/>
      </c>
      <c r="O2528" s="0" t="str">
        <f aca="false">IF(G2528=1,IF(COUNTIF(I$2:I2528,I2528)=1,COUNTIF($I:$I,I2528),""),"")</f>
        <v/>
      </c>
      <c r="P2528" s="38" t="str">
        <f aca="false">IF(G2528=1,IF(COUNTIFS(C$2:C2528,C2528,G$2:G2528,1)=1,COUNTIFS($C:$C,C2528,$G:$G,1)+ROW()/10000000,""),"")</f>
        <v/>
      </c>
      <c r="Q2528" s="0" t="str">
        <f aca="false">IF(K2528=1,IF(COUNTIFS(C$2:C2528,C2528,K$2:K2528,1)=1,1,0),"")</f>
        <v/>
      </c>
      <c r="R2528" s="0" t="str">
        <f aca="false">IF(M2528=1,IF(COUNTIFS(C$2:C2528,C2528,M$2:M2528,1)=1,1,0),"")</f>
        <v/>
      </c>
      <c r="S2528" s="0" t="str">
        <f aca="false">IF(L2528=1,IF(COUNTIFS(C$2:C2528,C2528,L$2:L2528,1)=1,1,0),"")</f>
        <v/>
      </c>
      <c r="T2528" s="38" t="str">
        <f aca="false">IF(N2528="","",N2528+ROW()/10000000)</f>
        <v/>
      </c>
      <c r="U2528" s="0" t="str">
        <f aca="false">IF(G2528=1,IF(B2528="",1,0),"")</f>
        <v/>
      </c>
    </row>
    <row r="2529" customFormat="false" ht="15" hidden="false" customHeight="false" outlineLevel="0" collapsed="false">
      <c r="A2529" s="35"/>
      <c r="B2529" s="35"/>
      <c r="G2529" s="0" t="str">
        <f aca="false">IF(A2529="","",IF(AND(A2529&gt;=Debut,A2529&lt;Fin),1,0))</f>
        <v/>
      </c>
      <c r="H2529" s="0" t="str">
        <f aca="false">IF(G2529=1,INT(ROUND((A2529-Debut)*86400,0)/600),"")</f>
        <v/>
      </c>
      <c r="I2529" s="0" t="str">
        <f aca="false">IF(G2529=1,INT(ROUND((A2529-Debut)*86400,0)/3600),"")</f>
        <v/>
      </c>
      <c r="J2529" s="0" t="str">
        <f aca="false">IF(OR(A2529="",B2529=""),"",ROUND((B2529-A2529)*86400,0))</f>
        <v/>
      </c>
      <c r="K2529" s="37" t="str">
        <f aca="false">IF(G2529=1,IF(COUNTIFS($C:$C,C2529,$G:$G,1,$A:$A,"&gt;="&amp;(A2529-FenetreInterm/86400),$A:$A,"&lt;="&amp;A2529)&gt;=NbInterm,1,0),"")</f>
        <v/>
      </c>
      <c r="L2529" s="37" t="str">
        <f aca="false">IF(G2529=1,IF(B2529="",0,IF(J2529&lt;SeuilFugitive,1,0)),"")</f>
        <v/>
      </c>
      <c r="M2529" s="37" t="str">
        <f aca="false">IF(G2529=1,IF(B2529="",IF((Fin-A2529)*24&gt;SeuilFigee,1,0),IF(J2529&gt;SeuilFigee*3600,1,0)),"")</f>
        <v/>
      </c>
      <c r="N2529" s="0" t="str">
        <f aca="false">IF(G2529=1,IF(COUNTIF(H$2:H2529,H2529)=1,COUNTIF($H:$H,H2529),""),"")</f>
        <v/>
      </c>
      <c r="O2529" s="0" t="str">
        <f aca="false">IF(G2529=1,IF(COUNTIF(I$2:I2529,I2529)=1,COUNTIF($I:$I,I2529),""),"")</f>
        <v/>
      </c>
      <c r="P2529" s="38" t="str">
        <f aca="false">IF(G2529=1,IF(COUNTIFS(C$2:C2529,C2529,G$2:G2529,1)=1,COUNTIFS($C:$C,C2529,$G:$G,1)+ROW()/10000000,""),"")</f>
        <v/>
      </c>
      <c r="Q2529" s="0" t="str">
        <f aca="false">IF(K2529=1,IF(COUNTIFS(C$2:C2529,C2529,K$2:K2529,1)=1,1,0),"")</f>
        <v/>
      </c>
      <c r="R2529" s="0" t="str">
        <f aca="false">IF(M2529=1,IF(COUNTIFS(C$2:C2529,C2529,M$2:M2529,1)=1,1,0),"")</f>
        <v/>
      </c>
      <c r="S2529" s="0" t="str">
        <f aca="false">IF(L2529=1,IF(COUNTIFS(C$2:C2529,C2529,L$2:L2529,1)=1,1,0),"")</f>
        <v/>
      </c>
      <c r="T2529" s="38" t="str">
        <f aca="false">IF(N2529="","",N2529+ROW()/10000000)</f>
        <v/>
      </c>
      <c r="U2529" s="0" t="str">
        <f aca="false">IF(G2529=1,IF(B2529="",1,0),"")</f>
        <v/>
      </c>
    </row>
    <row r="2530" customFormat="false" ht="15" hidden="false" customHeight="false" outlineLevel="0" collapsed="false">
      <c r="A2530" s="35"/>
      <c r="B2530" s="35"/>
      <c r="G2530" s="0" t="str">
        <f aca="false">IF(A2530="","",IF(AND(A2530&gt;=Debut,A2530&lt;Fin),1,0))</f>
        <v/>
      </c>
      <c r="H2530" s="0" t="str">
        <f aca="false">IF(G2530=1,INT(ROUND((A2530-Debut)*86400,0)/600),"")</f>
        <v/>
      </c>
      <c r="I2530" s="0" t="str">
        <f aca="false">IF(G2530=1,INT(ROUND((A2530-Debut)*86400,0)/3600),"")</f>
        <v/>
      </c>
      <c r="J2530" s="0" t="str">
        <f aca="false">IF(OR(A2530="",B2530=""),"",ROUND((B2530-A2530)*86400,0))</f>
        <v/>
      </c>
      <c r="K2530" s="37" t="str">
        <f aca="false">IF(G2530=1,IF(COUNTIFS($C:$C,C2530,$G:$G,1,$A:$A,"&gt;="&amp;(A2530-FenetreInterm/86400),$A:$A,"&lt;="&amp;A2530)&gt;=NbInterm,1,0),"")</f>
        <v/>
      </c>
      <c r="L2530" s="37" t="str">
        <f aca="false">IF(G2530=1,IF(B2530="",0,IF(J2530&lt;SeuilFugitive,1,0)),"")</f>
        <v/>
      </c>
      <c r="M2530" s="37" t="str">
        <f aca="false">IF(G2530=1,IF(B2530="",IF((Fin-A2530)*24&gt;SeuilFigee,1,0),IF(J2530&gt;SeuilFigee*3600,1,0)),"")</f>
        <v/>
      </c>
      <c r="N2530" s="0" t="str">
        <f aca="false">IF(G2530=1,IF(COUNTIF(H$2:H2530,H2530)=1,COUNTIF($H:$H,H2530),""),"")</f>
        <v/>
      </c>
      <c r="O2530" s="0" t="str">
        <f aca="false">IF(G2530=1,IF(COUNTIF(I$2:I2530,I2530)=1,COUNTIF($I:$I,I2530),""),"")</f>
        <v/>
      </c>
      <c r="P2530" s="38" t="str">
        <f aca="false">IF(G2530=1,IF(COUNTIFS(C$2:C2530,C2530,G$2:G2530,1)=1,COUNTIFS($C:$C,C2530,$G:$G,1)+ROW()/10000000,""),"")</f>
        <v/>
      </c>
      <c r="Q2530" s="0" t="str">
        <f aca="false">IF(K2530=1,IF(COUNTIFS(C$2:C2530,C2530,K$2:K2530,1)=1,1,0),"")</f>
        <v/>
      </c>
      <c r="R2530" s="0" t="str">
        <f aca="false">IF(M2530=1,IF(COUNTIFS(C$2:C2530,C2530,M$2:M2530,1)=1,1,0),"")</f>
        <v/>
      </c>
      <c r="S2530" s="0" t="str">
        <f aca="false">IF(L2530=1,IF(COUNTIFS(C$2:C2530,C2530,L$2:L2530,1)=1,1,0),"")</f>
        <v/>
      </c>
      <c r="T2530" s="38" t="str">
        <f aca="false">IF(N2530="","",N2530+ROW()/10000000)</f>
        <v/>
      </c>
      <c r="U2530" s="0" t="str">
        <f aca="false">IF(G2530=1,IF(B2530="",1,0),"")</f>
        <v/>
      </c>
    </row>
    <row r="2531" customFormat="false" ht="15" hidden="false" customHeight="false" outlineLevel="0" collapsed="false">
      <c r="A2531" s="35"/>
      <c r="B2531" s="35"/>
      <c r="G2531" s="0" t="str">
        <f aca="false">IF(A2531="","",IF(AND(A2531&gt;=Debut,A2531&lt;Fin),1,0))</f>
        <v/>
      </c>
      <c r="H2531" s="0" t="str">
        <f aca="false">IF(G2531=1,INT(ROUND((A2531-Debut)*86400,0)/600),"")</f>
        <v/>
      </c>
      <c r="I2531" s="0" t="str">
        <f aca="false">IF(G2531=1,INT(ROUND((A2531-Debut)*86400,0)/3600),"")</f>
        <v/>
      </c>
      <c r="J2531" s="0" t="str">
        <f aca="false">IF(OR(A2531="",B2531=""),"",ROUND((B2531-A2531)*86400,0))</f>
        <v/>
      </c>
      <c r="K2531" s="37" t="str">
        <f aca="false">IF(G2531=1,IF(COUNTIFS($C:$C,C2531,$G:$G,1,$A:$A,"&gt;="&amp;(A2531-FenetreInterm/86400),$A:$A,"&lt;="&amp;A2531)&gt;=NbInterm,1,0),"")</f>
        <v/>
      </c>
      <c r="L2531" s="37" t="str">
        <f aca="false">IF(G2531=1,IF(B2531="",0,IF(J2531&lt;SeuilFugitive,1,0)),"")</f>
        <v/>
      </c>
      <c r="M2531" s="37" t="str">
        <f aca="false">IF(G2531=1,IF(B2531="",IF((Fin-A2531)*24&gt;SeuilFigee,1,0),IF(J2531&gt;SeuilFigee*3600,1,0)),"")</f>
        <v/>
      </c>
      <c r="N2531" s="0" t="str">
        <f aca="false">IF(G2531=1,IF(COUNTIF(H$2:H2531,H2531)=1,COUNTIF($H:$H,H2531),""),"")</f>
        <v/>
      </c>
      <c r="O2531" s="0" t="str">
        <f aca="false">IF(G2531=1,IF(COUNTIF(I$2:I2531,I2531)=1,COUNTIF($I:$I,I2531),""),"")</f>
        <v/>
      </c>
      <c r="P2531" s="38" t="str">
        <f aca="false">IF(G2531=1,IF(COUNTIFS(C$2:C2531,C2531,G$2:G2531,1)=1,COUNTIFS($C:$C,C2531,$G:$G,1)+ROW()/10000000,""),"")</f>
        <v/>
      </c>
      <c r="Q2531" s="0" t="str">
        <f aca="false">IF(K2531=1,IF(COUNTIFS(C$2:C2531,C2531,K$2:K2531,1)=1,1,0),"")</f>
        <v/>
      </c>
      <c r="R2531" s="0" t="str">
        <f aca="false">IF(M2531=1,IF(COUNTIFS(C$2:C2531,C2531,M$2:M2531,1)=1,1,0),"")</f>
        <v/>
      </c>
      <c r="S2531" s="0" t="str">
        <f aca="false">IF(L2531=1,IF(COUNTIFS(C$2:C2531,C2531,L$2:L2531,1)=1,1,0),"")</f>
        <v/>
      </c>
      <c r="T2531" s="38" t="str">
        <f aca="false">IF(N2531="","",N2531+ROW()/10000000)</f>
        <v/>
      </c>
      <c r="U2531" s="0" t="str">
        <f aca="false">IF(G2531=1,IF(B2531="",1,0),"")</f>
        <v/>
      </c>
    </row>
    <row r="2532" customFormat="false" ht="15" hidden="false" customHeight="false" outlineLevel="0" collapsed="false">
      <c r="A2532" s="35"/>
      <c r="B2532" s="35"/>
      <c r="G2532" s="0" t="str">
        <f aca="false">IF(A2532="","",IF(AND(A2532&gt;=Debut,A2532&lt;Fin),1,0))</f>
        <v/>
      </c>
      <c r="H2532" s="0" t="str">
        <f aca="false">IF(G2532=1,INT(ROUND((A2532-Debut)*86400,0)/600),"")</f>
        <v/>
      </c>
      <c r="I2532" s="0" t="str">
        <f aca="false">IF(G2532=1,INT(ROUND((A2532-Debut)*86400,0)/3600),"")</f>
        <v/>
      </c>
      <c r="J2532" s="0" t="str">
        <f aca="false">IF(OR(A2532="",B2532=""),"",ROUND((B2532-A2532)*86400,0))</f>
        <v/>
      </c>
      <c r="K2532" s="37" t="str">
        <f aca="false">IF(G2532=1,IF(COUNTIFS($C:$C,C2532,$G:$G,1,$A:$A,"&gt;="&amp;(A2532-FenetreInterm/86400),$A:$A,"&lt;="&amp;A2532)&gt;=NbInterm,1,0),"")</f>
        <v/>
      </c>
      <c r="L2532" s="37" t="str">
        <f aca="false">IF(G2532=1,IF(B2532="",0,IF(J2532&lt;SeuilFugitive,1,0)),"")</f>
        <v/>
      </c>
      <c r="M2532" s="37" t="str">
        <f aca="false">IF(G2532=1,IF(B2532="",IF((Fin-A2532)*24&gt;SeuilFigee,1,0),IF(J2532&gt;SeuilFigee*3600,1,0)),"")</f>
        <v/>
      </c>
      <c r="N2532" s="0" t="str">
        <f aca="false">IF(G2532=1,IF(COUNTIF(H$2:H2532,H2532)=1,COUNTIF($H:$H,H2532),""),"")</f>
        <v/>
      </c>
      <c r="O2532" s="0" t="str">
        <f aca="false">IF(G2532=1,IF(COUNTIF(I$2:I2532,I2532)=1,COUNTIF($I:$I,I2532),""),"")</f>
        <v/>
      </c>
      <c r="P2532" s="38" t="str">
        <f aca="false">IF(G2532=1,IF(COUNTIFS(C$2:C2532,C2532,G$2:G2532,1)=1,COUNTIFS($C:$C,C2532,$G:$G,1)+ROW()/10000000,""),"")</f>
        <v/>
      </c>
      <c r="Q2532" s="0" t="str">
        <f aca="false">IF(K2532=1,IF(COUNTIFS(C$2:C2532,C2532,K$2:K2532,1)=1,1,0),"")</f>
        <v/>
      </c>
      <c r="R2532" s="0" t="str">
        <f aca="false">IF(M2532=1,IF(COUNTIFS(C$2:C2532,C2532,M$2:M2532,1)=1,1,0),"")</f>
        <v/>
      </c>
      <c r="S2532" s="0" t="str">
        <f aca="false">IF(L2532=1,IF(COUNTIFS(C$2:C2532,C2532,L$2:L2532,1)=1,1,0),"")</f>
        <v/>
      </c>
      <c r="T2532" s="38" t="str">
        <f aca="false">IF(N2532="","",N2532+ROW()/10000000)</f>
        <v/>
      </c>
      <c r="U2532" s="0" t="str">
        <f aca="false">IF(G2532=1,IF(B2532="",1,0),"")</f>
        <v/>
      </c>
    </row>
    <row r="2533" customFormat="false" ht="15" hidden="false" customHeight="false" outlineLevel="0" collapsed="false">
      <c r="A2533" s="35"/>
      <c r="B2533" s="35"/>
      <c r="G2533" s="0" t="str">
        <f aca="false">IF(A2533="","",IF(AND(A2533&gt;=Debut,A2533&lt;Fin),1,0))</f>
        <v/>
      </c>
      <c r="H2533" s="0" t="str">
        <f aca="false">IF(G2533=1,INT(ROUND((A2533-Debut)*86400,0)/600),"")</f>
        <v/>
      </c>
      <c r="I2533" s="0" t="str">
        <f aca="false">IF(G2533=1,INT(ROUND((A2533-Debut)*86400,0)/3600),"")</f>
        <v/>
      </c>
      <c r="J2533" s="0" t="str">
        <f aca="false">IF(OR(A2533="",B2533=""),"",ROUND((B2533-A2533)*86400,0))</f>
        <v/>
      </c>
      <c r="K2533" s="37" t="str">
        <f aca="false">IF(G2533=1,IF(COUNTIFS($C:$C,C2533,$G:$G,1,$A:$A,"&gt;="&amp;(A2533-FenetreInterm/86400),$A:$A,"&lt;="&amp;A2533)&gt;=NbInterm,1,0),"")</f>
        <v/>
      </c>
      <c r="L2533" s="37" t="str">
        <f aca="false">IF(G2533=1,IF(B2533="",0,IF(J2533&lt;SeuilFugitive,1,0)),"")</f>
        <v/>
      </c>
      <c r="M2533" s="37" t="str">
        <f aca="false">IF(G2533=1,IF(B2533="",IF((Fin-A2533)*24&gt;SeuilFigee,1,0),IF(J2533&gt;SeuilFigee*3600,1,0)),"")</f>
        <v/>
      </c>
      <c r="N2533" s="0" t="str">
        <f aca="false">IF(G2533=1,IF(COUNTIF(H$2:H2533,H2533)=1,COUNTIF($H:$H,H2533),""),"")</f>
        <v/>
      </c>
      <c r="O2533" s="0" t="str">
        <f aca="false">IF(G2533=1,IF(COUNTIF(I$2:I2533,I2533)=1,COUNTIF($I:$I,I2533),""),"")</f>
        <v/>
      </c>
      <c r="P2533" s="38" t="str">
        <f aca="false">IF(G2533=1,IF(COUNTIFS(C$2:C2533,C2533,G$2:G2533,1)=1,COUNTIFS($C:$C,C2533,$G:$G,1)+ROW()/10000000,""),"")</f>
        <v/>
      </c>
      <c r="Q2533" s="0" t="str">
        <f aca="false">IF(K2533=1,IF(COUNTIFS(C$2:C2533,C2533,K$2:K2533,1)=1,1,0),"")</f>
        <v/>
      </c>
      <c r="R2533" s="0" t="str">
        <f aca="false">IF(M2533=1,IF(COUNTIFS(C$2:C2533,C2533,M$2:M2533,1)=1,1,0),"")</f>
        <v/>
      </c>
      <c r="S2533" s="0" t="str">
        <f aca="false">IF(L2533=1,IF(COUNTIFS(C$2:C2533,C2533,L$2:L2533,1)=1,1,0),"")</f>
        <v/>
      </c>
      <c r="T2533" s="38" t="str">
        <f aca="false">IF(N2533="","",N2533+ROW()/10000000)</f>
        <v/>
      </c>
      <c r="U2533" s="0" t="str">
        <f aca="false">IF(G2533=1,IF(B2533="",1,0),"")</f>
        <v/>
      </c>
    </row>
    <row r="2534" customFormat="false" ht="15" hidden="false" customHeight="false" outlineLevel="0" collapsed="false">
      <c r="A2534" s="35"/>
      <c r="B2534" s="35"/>
      <c r="G2534" s="0" t="str">
        <f aca="false">IF(A2534="","",IF(AND(A2534&gt;=Debut,A2534&lt;Fin),1,0))</f>
        <v/>
      </c>
      <c r="H2534" s="0" t="str">
        <f aca="false">IF(G2534=1,INT(ROUND((A2534-Debut)*86400,0)/600),"")</f>
        <v/>
      </c>
      <c r="I2534" s="0" t="str">
        <f aca="false">IF(G2534=1,INT(ROUND((A2534-Debut)*86400,0)/3600),"")</f>
        <v/>
      </c>
      <c r="J2534" s="0" t="str">
        <f aca="false">IF(OR(A2534="",B2534=""),"",ROUND((B2534-A2534)*86400,0))</f>
        <v/>
      </c>
      <c r="K2534" s="37" t="str">
        <f aca="false">IF(G2534=1,IF(COUNTIFS($C:$C,C2534,$G:$G,1,$A:$A,"&gt;="&amp;(A2534-FenetreInterm/86400),$A:$A,"&lt;="&amp;A2534)&gt;=NbInterm,1,0),"")</f>
        <v/>
      </c>
      <c r="L2534" s="37" t="str">
        <f aca="false">IF(G2534=1,IF(B2534="",0,IF(J2534&lt;SeuilFugitive,1,0)),"")</f>
        <v/>
      </c>
      <c r="M2534" s="37" t="str">
        <f aca="false">IF(G2534=1,IF(B2534="",IF((Fin-A2534)*24&gt;SeuilFigee,1,0),IF(J2534&gt;SeuilFigee*3600,1,0)),"")</f>
        <v/>
      </c>
      <c r="N2534" s="0" t="str">
        <f aca="false">IF(G2534=1,IF(COUNTIF(H$2:H2534,H2534)=1,COUNTIF($H:$H,H2534),""),"")</f>
        <v/>
      </c>
      <c r="O2534" s="0" t="str">
        <f aca="false">IF(G2534=1,IF(COUNTIF(I$2:I2534,I2534)=1,COUNTIF($I:$I,I2534),""),"")</f>
        <v/>
      </c>
      <c r="P2534" s="38" t="str">
        <f aca="false">IF(G2534=1,IF(COUNTIFS(C$2:C2534,C2534,G$2:G2534,1)=1,COUNTIFS($C:$C,C2534,$G:$G,1)+ROW()/10000000,""),"")</f>
        <v/>
      </c>
      <c r="Q2534" s="0" t="str">
        <f aca="false">IF(K2534=1,IF(COUNTIFS(C$2:C2534,C2534,K$2:K2534,1)=1,1,0),"")</f>
        <v/>
      </c>
      <c r="R2534" s="0" t="str">
        <f aca="false">IF(M2534=1,IF(COUNTIFS(C$2:C2534,C2534,M$2:M2534,1)=1,1,0),"")</f>
        <v/>
      </c>
      <c r="S2534" s="0" t="str">
        <f aca="false">IF(L2534=1,IF(COUNTIFS(C$2:C2534,C2534,L$2:L2534,1)=1,1,0),"")</f>
        <v/>
      </c>
      <c r="T2534" s="38" t="str">
        <f aca="false">IF(N2534="","",N2534+ROW()/10000000)</f>
        <v/>
      </c>
      <c r="U2534" s="0" t="str">
        <f aca="false">IF(G2534=1,IF(B2534="",1,0),"")</f>
        <v/>
      </c>
    </row>
    <row r="2535" customFormat="false" ht="15" hidden="false" customHeight="false" outlineLevel="0" collapsed="false">
      <c r="A2535" s="35"/>
      <c r="B2535" s="35"/>
      <c r="G2535" s="0" t="str">
        <f aca="false">IF(A2535="","",IF(AND(A2535&gt;=Debut,A2535&lt;Fin),1,0))</f>
        <v/>
      </c>
      <c r="H2535" s="0" t="str">
        <f aca="false">IF(G2535=1,INT(ROUND((A2535-Debut)*86400,0)/600),"")</f>
        <v/>
      </c>
      <c r="I2535" s="0" t="str">
        <f aca="false">IF(G2535=1,INT(ROUND((A2535-Debut)*86400,0)/3600),"")</f>
        <v/>
      </c>
      <c r="J2535" s="0" t="str">
        <f aca="false">IF(OR(A2535="",B2535=""),"",ROUND((B2535-A2535)*86400,0))</f>
        <v/>
      </c>
      <c r="K2535" s="37" t="str">
        <f aca="false">IF(G2535=1,IF(COUNTIFS($C:$C,C2535,$G:$G,1,$A:$A,"&gt;="&amp;(A2535-FenetreInterm/86400),$A:$A,"&lt;="&amp;A2535)&gt;=NbInterm,1,0),"")</f>
        <v/>
      </c>
      <c r="L2535" s="37" t="str">
        <f aca="false">IF(G2535=1,IF(B2535="",0,IF(J2535&lt;SeuilFugitive,1,0)),"")</f>
        <v/>
      </c>
      <c r="M2535" s="37" t="str">
        <f aca="false">IF(G2535=1,IF(B2535="",IF((Fin-A2535)*24&gt;SeuilFigee,1,0),IF(J2535&gt;SeuilFigee*3600,1,0)),"")</f>
        <v/>
      </c>
      <c r="N2535" s="0" t="str">
        <f aca="false">IF(G2535=1,IF(COUNTIF(H$2:H2535,H2535)=1,COUNTIF($H:$H,H2535),""),"")</f>
        <v/>
      </c>
      <c r="O2535" s="0" t="str">
        <f aca="false">IF(G2535=1,IF(COUNTIF(I$2:I2535,I2535)=1,COUNTIF($I:$I,I2535),""),"")</f>
        <v/>
      </c>
      <c r="P2535" s="38" t="str">
        <f aca="false">IF(G2535=1,IF(COUNTIFS(C$2:C2535,C2535,G$2:G2535,1)=1,COUNTIFS($C:$C,C2535,$G:$G,1)+ROW()/10000000,""),"")</f>
        <v/>
      </c>
      <c r="Q2535" s="0" t="str">
        <f aca="false">IF(K2535=1,IF(COUNTIFS(C$2:C2535,C2535,K$2:K2535,1)=1,1,0),"")</f>
        <v/>
      </c>
      <c r="R2535" s="0" t="str">
        <f aca="false">IF(M2535=1,IF(COUNTIFS(C$2:C2535,C2535,M$2:M2535,1)=1,1,0),"")</f>
        <v/>
      </c>
      <c r="S2535" s="0" t="str">
        <f aca="false">IF(L2535=1,IF(COUNTIFS(C$2:C2535,C2535,L$2:L2535,1)=1,1,0),"")</f>
        <v/>
      </c>
      <c r="T2535" s="38" t="str">
        <f aca="false">IF(N2535="","",N2535+ROW()/10000000)</f>
        <v/>
      </c>
      <c r="U2535" s="0" t="str">
        <f aca="false">IF(G2535=1,IF(B2535="",1,0),"")</f>
        <v/>
      </c>
    </row>
    <row r="2536" customFormat="false" ht="15" hidden="false" customHeight="false" outlineLevel="0" collapsed="false">
      <c r="A2536" s="35"/>
      <c r="B2536" s="35"/>
      <c r="G2536" s="0" t="str">
        <f aca="false">IF(A2536="","",IF(AND(A2536&gt;=Debut,A2536&lt;Fin),1,0))</f>
        <v/>
      </c>
      <c r="H2536" s="0" t="str">
        <f aca="false">IF(G2536=1,INT(ROUND((A2536-Debut)*86400,0)/600),"")</f>
        <v/>
      </c>
      <c r="I2536" s="0" t="str">
        <f aca="false">IF(G2536=1,INT(ROUND((A2536-Debut)*86400,0)/3600),"")</f>
        <v/>
      </c>
      <c r="J2536" s="0" t="str">
        <f aca="false">IF(OR(A2536="",B2536=""),"",ROUND((B2536-A2536)*86400,0))</f>
        <v/>
      </c>
      <c r="K2536" s="37" t="str">
        <f aca="false">IF(G2536=1,IF(COUNTIFS($C:$C,C2536,$G:$G,1,$A:$A,"&gt;="&amp;(A2536-FenetreInterm/86400),$A:$A,"&lt;="&amp;A2536)&gt;=NbInterm,1,0),"")</f>
        <v/>
      </c>
      <c r="L2536" s="37" t="str">
        <f aca="false">IF(G2536=1,IF(B2536="",0,IF(J2536&lt;SeuilFugitive,1,0)),"")</f>
        <v/>
      </c>
      <c r="M2536" s="37" t="str">
        <f aca="false">IF(G2536=1,IF(B2536="",IF((Fin-A2536)*24&gt;SeuilFigee,1,0),IF(J2536&gt;SeuilFigee*3600,1,0)),"")</f>
        <v/>
      </c>
      <c r="N2536" s="0" t="str">
        <f aca="false">IF(G2536=1,IF(COUNTIF(H$2:H2536,H2536)=1,COUNTIF($H:$H,H2536),""),"")</f>
        <v/>
      </c>
      <c r="O2536" s="0" t="str">
        <f aca="false">IF(G2536=1,IF(COUNTIF(I$2:I2536,I2536)=1,COUNTIF($I:$I,I2536),""),"")</f>
        <v/>
      </c>
      <c r="P2536" s="38" t="str">
        <f aca="false">IF(G2536=1,IF(COUNTIFS(C$2:C2536,C2536,G$2:G2536,1)=1,COUNTIFS($C:$C,C2536,$G:$G,1)+ROW()/10000000,""),"")</f>
        <v/>
      </c>
      <c r="Q2536" s="0" t="str">
        <f aca="false">IF(K2536=1,IF(COUNTIFS(C$2:C2536,C2536,K$2:K2536,1)=1,1,0),"")</f>
        <v/>
      </c>
      <c r="R2536" s="0" t="str">
        <f aca="false">IF(M2536=1,IF(COUNTIFS(C$2:C2536,C2536,M$2:M2536,1)=1,1,0),"")</f>
        <v/>
      </c>
      <c r="S2536" s="0" t="str">
        <f aca="false">IF(L2536=1,IF(COUNTIFS(C$2:C2536,C2536,L$2:L2536,1)=1,1,0),"")</f>
        <v/>
      </c>
      <c r="T2536" s="38" t="str">
        <f aca="false">IF(N2536="","",N2536+ROW()/10000000)</f>
        <v/>
      </c>
      <c r="U2536" s="0" t="str">
        <f aca="false">IF(G2536=1,IF(B2536="",1,0),"")</f>
        <v/>
      </c>
    </row>
    <row r="2537" customFormat="false" ht="15" hidden="false" customHeight="false" outlineLevel="0" collapsed="false">
      <c r="A2537" s="35"/>
      <c r="B2537" s="35"/>
      <c r="G2537" s="0" t="str">
        <f aca="false">IF(A2537="","",IF(AND(A2537&gt;=Debut,A2537&lt;Fin),1,0))</f>
        <v/>
      </c>
      <c r="H2537" s="0" t="str">
        <f aca="false">IF(G2537=1,INT(ROUND((A2537-Debut)*86400,0)/600),"")</f>
        <v/>
      </c>
      <c r="I2537" s="0" t="str">
        <f aca="false">IF(G2537=1,INT(ROUND((A2537-Debut)*86400,0)/3600),"")</f>
        <v/>
      </c>
      <c r="J2537" s="0" t="str">
        <f aca="false">IF(OR(A2537="",B2537=""),"",ROUND((B2537-A2537)*86400,0))</f>
        <v/>
      </c>
      <c r="K2537" s="37" t="str">
        <f aca="false">IF(G2537=1,IF(COUNTIFS($C:$C,C2537,$G:$G,1,$A:$A,"&gt;="&amp;(A2537-FenetreInterm/86400),$A:$A,"&lt;="&amp;A2537)&gt;=NbInterm,1,0),"")</f>
        <v/>
      </c>
      <c r="L2537" s="37" t="str">
        <f aca="false">IF(G2537=1,IF(B2537="",0,IF(J2537&lt;SeuilFugitive,1,0)),"")</f>
        <v/>
      </c>
      <c r="M2537" s="37" t="str">
        <f aca="false">IF(G2537=1,IF(B2537="",IF((Fin-A2537)*24&gt;SeuilFigee,1,0),IF(J2537&gt;SeuilFigee*3600,1,0)),"")</f>
        <v/>
      </c>
      <c r="N2537" s="0" t="str">
        <f aca="false">IF(G2537=1,IF(COUNTIF(H$2:H2537,H2537)=1,COUNTIF($H:$H,H2537),""),"")</f>
        <v/>
      </c>
      <c r="O2537" s="0" t="str">
        <f aca="false">IF(G2537=1,IF(COUNTIF(I$2:I2537,I2537)=1,COUNTIF($I:$I,I2537),""),"")</f>
        <v/>
      </c>
      <c r="P2537" s="38" t="str">
        <f aca="false">IF(G2537=1,IF(COUNTIFS(C$2:C2537,C2537,G$2:G2537,1)=1,COUNTIFS($C:$C,C2537,$G:$G,1)+ROW()/10000000,""),"")</f>
        <v/>
      </c>
      <c r="Q2537" s="0" t="str">
        <f aca="false">IF(K2537=1,IF(COUNTIFS(C$2:C2537,C2537,K$2:K2537,1)=1,1,0),"")</f>
        <v/>
      </c>
      <c r="R2537" s="0" t="str">
        <f aca="false">IF(M2537=1,IF(COUNTIFS(C$2:C2537,C2537,M$2:M2537,1)=1,1,0),"")</f>
        <v/>
      </c>
      <c r="S2537" s="0" t="str">
        <f aca="false">IF(L2537=1,IF(COUNTIFS(C$2:C2537,C2537,L$2:L2537,1)=1,1,0),"")</f>
        <v/>
      </c>
      <c r="T2537" s="38" t="str">
        <f aca="false">IF(N2537="","",N2537+ROW()/10000000)</f>
        <v/>
      </c>
      <c r="U2537" s="0" t="str">
        <f aca="false">IF(G2537=1,IF(B2537="",1,0),"")</f>
        <v/>
      </c>
    </row>
    <row r="2538" customFormat="false" ht="15" hidden="false" customHeight="false" outlineLevel="0" collapsed="false">
      <c r="A2538" s="35"/>
      <c r="B2538" s="35"/>
      <c r="G2538" s="0" t="str">
        <f aca="false">IF(A2538="","",IF(AND(A2538&gt;=Debut,A2538&lt;Fin),1,0))</f>
        <v/>
      </c>
      <c r="H2538" s="0" t="str">
        <f aca="false">IF(G2538=1,INT(ROUND((A2538-Debut)*86400,0)/600),"")</f>
        <v/>
      </c>
      <c r="I2538" s="0" t="str">
        <f aca="false">IF(G2538=1,INT(ROUND((A2538-Debut)*86400,0)/3600),"")</f>
        <v/>
      </c>
      <c r="J2538" s="0" t="str">
        <f aca="false">IF(OR(A2538="",B2538=""),"",ROUND((B2538-A2538)*86400,0))</f>
        <v/>
      </c>
      <c r="K2538" s="37" t="str">
        <f aca="false">IF(G2538=1,IF(COUNTIFS($C:$C,C2538,$G:$G,1,$A:$A,"&gt;="&amp;(A2538-FenetreInterm/86400),$A:$A,"&lt;="&amp;A2538)&gt;=NbInterm,1,0),"")</f>
        <v/>
      </c>
      <c r="L2538" s="37" t="str">
        <f aca="false">IF(G2538=1,IF(B2538="",0,IF(J2538&lt;SeuilFugitive,1,0)),"")</f>
        <v/>
      </c>
      <c r="M2538" s="37" t="str">
        <f aca="false">IF(G2538=1,IF(B2538="",IF((Fin-A2538)*24&gt;SeuilFigee,1,0),IF(J2538&gt;SeuilFigee*3600,1,0)),"")</f>
        <v/>
      </c>
      <c r="N2538" s="0" t="str">
        <f aca="false">IF(G2538=1,IF(COUNTIF(H$2:H2538,H2538)=1,COUNTIF($H:$H,H2538),""),"")</f>
        <v/>
      </c>
      <c r="O2538" s="0" t="str">
        <f aca="false">IF(G2538=1,IF(COUNTIF(I$2:I2538,I2538)=1,COUNTIF($I:$I,I2538),""),"")</f>
        <v/>
      </c>
      <c r="P2538" s="38" t="str">
        <f aca="false">IF(G2538=1,IF(COUNTIFS(C$2:C2538,C2538,G$2:G2538,1)=1,COUNTIFS($C:$C,C2538,$G:$G,1)+ROW()/10000000,""),"")</f>
        <v/>
      </c>
      <c r="Q2538" s="0" t="str">
        <f aca="false">IF(K2538=1,IF(COUNTIFS(C$2:C2538,C2538,K$2:K2538,1)=1,1,0),"")</f>
        <v/>
      </c>
      <c r="R2538" s="0" t="str">
        <f aca="false">IF(M2538=1,IF(COUNTIFS(C$2:C2538,C2538,M$2:M2538,1)=1,1,0),"")</f>
        <v/>
      </c>
      <c r="S2538" s="0" t="str">
        <f aca="false">IF(L2538=1,IF(COUNTIFS(C$2:C2538,C2538,L$2:L2538,1)=1,1,0),"")</f>
        <v/>
      </c>
      <c r="T2538" s="38" t="str">
        <f aca="false">IF(N2538="","",N2538+ROW()/10000000)</f>
        <v/>
      </c>
      <c r="U2538" s="0" t="str">
        <f aca="false">IF(G2538=1,IF(B2538="",1,0),"")</f>
        <v/>
      </c>
    </row>
    <row r="2539" customFormat="false" ht="15" hidden="false" customHeight="false" outlineLevel="0" collapsed="false">
      <c r="A2539" s="35"/>
      <c r="B2539" s="35"/>
      <c r="G2539" s="0" t="str">
        <f aca="false">IF(A2539="","",IF(AND(A2539&gt;=Debut,A2539&lt;Fin),1,0))</f>
        <v/>
      </c>
      <c r="H2539" s="0" t="str">
        <f aca="false">IF(G2539=1,INT(ROUND((A2539-Debut)*86400,0)/600),"")</f>
        <v/>
      </c>
      <c r="I2539" s="0" t="str">
        <f aca="false">IF(G2539=1,INT(ROUND((A2539-Debut)*86400,0)/3600),"")</f>
        <v/>
      </c>
      <c r="J2539" s="0" t="str">
        <f aca="false">IF(OR(A2539="",B2539=""),"",ROUND((B2539-A2539)*86400,0))</f>
        <v/>
      </c>
      <c r="K2539" s="37" t="str">
        <f aca="false">IF(G2539=1,IF(COUNTIFS($C:$C,C2539,$G:$G,1,$A:$A,"&gt;="&amp;(A2539-FenetreInterm/86400),$A:$A,"&lt;="&amp;A2539)&gt;=NbInterm,1,0),"")</f>
        <v/>
      </c>
      <c r="L2539" s="37" t="str">
        <f aca="false">IF(G2539=1,IF(B2539="",0,IF(J2539&lt;SeuilFugitive,1,0)),"")</f>
        <v/>
      </c>
      <c r="M2539" s="37" t="str">
        <f aca="false">IF(G2539=1,IF(B2539="",IF((Fin-A2539)*24&gt;SeuilFigee,1,0),IF(J2539&gt;SeuilFigee*3600,1,0)),"")</f>
        <v/>
      </c>
      <c r="N2539" s="0" t="str">
        <f aca="false">IF(G2539=1,IF(COUNTIF(H$2:H2539,H2539)=1,COUNTIF($H:$H,H2539),""),"")</f>
        <v/>
      </c>
      <c r="O2539" s="0" t="str">
        <f aca="false">IF(G2539=1,IF(COUNTIF(I$2:I2539,I2539)=1,COUNTIF($I:$I,I2539),""),"")</f>
        <v/>
      </c>
      <c r="P2539" s="38" t="str">
        <f aca="false">IF(G2539=1,IF(COUNTIFS(C$2:C2539,C2539,G$2:G2539,1)=1,COUNTIFS($C:$C,C2539,$G:$G,1)+ROW()/10000000,""),"")</f>
        <v/>
      </c>
      <c r="Q2539" s="0" t="str">
        <f aca="false">IF(K2539=1,IF(COUNTIFS(C$2:C2539,C2539,K$2:K2539,1)=1,1,0),"")</f>
        <v/>
      </c>
      <c r="R2539" s="0" t="str">
        <f aca="false">IF(M2539=1,IF(COUNTIFS(C$2:C2539,C2539,M$2:M2539,1)=1,1,0),"")</f>
        <v/>
      </c>
      <c r="S2539" s="0" t="str">
        <f aca="false">IF(L2539=1,IF(COUNTIFS(C$2:C2539,C2539,L$2:L2539,1)=1,1,0),"")</f>
        <v/>
      </c>
      <c r="T2539" s="38" t="str">
        <f aca="false">IF(N2539="","",N2539+ROW()/10000000)</f>
        <v/>
      </c>
      <c r="U2539" s="0" t="str">
        <f aca="false">IF(G2539=1,IF(B2539="",1,0),"")</f>
        <v/>
      </c>
    </row>
    <row r="2540" customFormat="false" ht="15" hidden="false" customHeight="false" outlineLevel="0" collapsed="false">
      <c r="A2540" s="35"/>
      <c r="B2540" s="35"/>
      <c r="G2540" s="0" t="str">
        <f aca="false">IF(A2540="","",IF(AND(A2540&gt;=Debut,A2540&lt;Fin),1,0))</f>
        <v/>
      </c>
      <c r="H2540" s="0" t="str">
        <f aca="false">IF(G2540=1,INT(ROUND((A2540-Debut)*86400,0)/600),"")</f>
        <v/>
      </c>
      <c r="I2540" s="0" t="str">
        <f aca="false">IF(G2540=1,INT(ROUND((A2540-Debut)*86400,0)/3600),"")</f>
        <v/>
      </c>
      <c r="J2540" s="0" t="str">
        <f aca="false">IF(OR(A2540="",B2540=""),"",ROUND((B2540-A2540)*86400,0))</f>
        <v/>
      </c>
      <c r="K2540" s="37" t="str">
        <f aca="false">IF(G2540=1,IF(COUNTIFS($C:$C,C2540,$G:$G,1,$A:$A,"&gt;="&amp;(A2540-FenetreInterm/86400),$A:$A,"&lt;="&amp;A2540)&gt;=NbInterm,1,0),"")</f>
        <v/>
      </c>
      <c r="L2540" s="37" t="str">
        <f aca="false">IF(G2540=1,IF(B2540="",0,IF(J2540&lt;SeuilFugitive,1,0)),"")</f>
        <v/>
      </c>
      <c r="M2540" s="37" t="str">
        <f aca="false">IF(G2540=1,IF(B2540="",IF((Fin-A2540)*24&gt;SeuilFigee,1,0),IF(J2540&gt;SeuilFigee*3600,1,0)),"")</f>
        <v/>
      </c>
      <c r="N2540" s="0" t="str">
        <f aca="false">IF(G2540=1,IF(COUNTIF(H$2:H2540,H2540)=1,COUNTIF($H:$H,H2540),""),"")</f>
        <v/>
      </c>
      <c r="O2540" s="0" t="str">
        <f aca="false">IF(G2540=1,IF(COUNTIF(I$2:I2540,I2540)=1,COUNTIF($I:$I,I2540),""),"")</f>
        <v/>
      </c>
      <c r="P2540" s="38" t="str">
        <f aca="false">IF(G2540=1,IF(COUNTIFS(C$2:C2540,C2540,G$2:G2540,1)=1,COUNTIFS($C:$C,C2540,$G:$G,1)+ROW()/10000000,""),"")</f>
        <v/>
      </c>
      <c r="Q2540" s="0" t="str">
        <f aca="false">IF(K2540=1,IF(COUNTIFS(C$2:C2540,C2540,K$2:K2540,1)=1,1,0),"")</f>
        <v/>
      </c>
      <c r="R2540" s="0" t="str">
        <f aca="false">IF(M2540=1,IF(COUNTIFS(C$2:C2540,C2540,M$2:M2540,1)=1,1,0),"")</f>
        <v/>
      </c>
      <c r="S2540" s="0" t="str">
        <f aca="false">IF(L2540=1,IF(COUNTIFS(C$2:C2540,C2540,L$2:L2540,1)=1,1,0),"")</f>
        <v/>
      </c>
      <c r="T2540" s="38" t="str">
        <f aca="false">IF(N2540="","",N2540+ROW()/10000000)</f>
        <v/>
      </c>
      <c r="U2540" s="0" t="str">
        <f aca="false">IF(G2540=1,IF(B2540="",1,0),"")</f>
        <v/>
      </c>
    </row>
    <row r="2541" customFormat="false" ht="15" hidden="false" customHeight="false" outlineLevel="0" collapsed="false">
      <c r="A2541" s="35"/>
      <c r="B2541" s="35"/>
      <c r="G2541" s="0" t="str">
        <f aca="false">IF(A2541="","",IF(AND(A2541&gt;=Debut,A2541&lt;Fin),1,0))</f>
        <v/>
      </c>
      <c r="H2541" s="0" t="str">
        <f aca="false">IF(G2541=1,INT(ROUND((A2541-Debut)*86400,0)/600),"")</f>
        <v/>
      </c>
      <c r="I2541" s="0" t="str">
        <f aca="false">IF(G2541=1,INT(ROUND((A2541-Debut)*86400,0)/3600),"")</f>
        <v/>
      </c>
      <c r="J2541" s="0" t="str">
        <f aca="false">IF(OR(A2541="",B2541=""),"",ROUND((B2541-A2541)*86400,0))</f>
        <v/>
      </c>
      <c r="K2541" s="37" t="str">
        <f aca="false">IF(G2541=1,IF(COUNTIFS($C:$C,C2541,$G:$G,1,$A:$A,"&gt;="&amp;(A2541-FenetreInterm/86400),$A:$A,"&lt;="&amp;A2541)&gt;=NbInterm,1,0),"")</f>
        <v/>
      </c>
      <c r="L2541" s="37" t="str">
        <f aca="false">IF(G2541=1,IF(B2541="",0,IF(J2541&lt;SeuilFugitive,1,0)),"")</f>
        <v/>
      </c>
      <c r="M2541" s="37" t="str">
        <f aca="false">IF(G2541=1,IF(B2541="",IF((Fin-A2541)*24&gt;SeuilFigee,1,0),IF(J2541&gt;SeuilFigee*3600,1,0)),"")</f>
        <v/>
      </c>
      <c r="N2541" s="0" t="str">
        <f aca="false">IF(G2541=1,IF(COUNTIF(H$2:H2541,H2541)=1,COUNTIF($H:$H,H2541),""),"")</f>
        <v/>
      </c>
      <c r="O2541" s="0" t="str">
        <f aca="false">IF(G2541=1,IF(COUNTIF(I$2:I2541,I2541)=1,COUNTIF($I:$I,I2541),""),"")</f>
        <v/>
      </c>
      <c r="P2541" s="38" t="str">
        <f aca="false">IF(G2541=1,IF(COUNTIFS(C$2:C2541,C2541,G$2:G2541,1)=1,COUNTIFS($C:$C,C2541,$G:$G,1)+ROW()/10000000,""),"")</f>
        <v/>
      </c>
      <c r="Q2541" s="0" t="str">
        <f aca="false">IF(K2541=1,IF(COUNTIFS(C$2:C2541,C2541,K$2:K2541,1)=1,1,0),"")</f>
        <v/>
      </c>
      <c r="R2541" s="0" t="str">
        <f aca="false">IF(M2541=1,IF(COUNTIFS(C$2:C2541,C2541,M$2:M2541,1)=1,1,0),"")</f>
        <v/>
      </c>
      <c r="S2541" s="0" t="str">
        <f aca="false">IF(L2541=1,IF(COUNTIFS(C$2:C2541,C2541,L$2:L2541,1)=1,1,0),"")</f>
        <v/>
      </c>
      <c r="T2541" s="38" t="str">
        <f aca="false">IF(N2541="","",N2541+ROW()/10000000)</f>
        <v/>
      </c>
      <c r="U2541" s="0" t="str">
        <f aca="false">IF(G2541=1,IF(B2541="",1,0),"")</f>
        <v/>
      </c>
    </row>
    <row r="2542" customFormat="false" ht="15" hidden="false" customHeight="false" outlineLevel="0" collapsed="false">
      <c r="A2542" s="35"/>
      <c r="B2542" s="35"/>
      <c r="G2542" s="0" t="str">
        <f aca="false">IF(A2542="","",IF(AND(A2542&gt;=Debut,A2542&lt;Fin),1,0))</f>
        <v/>
      </c>
      <c r="H2542" s="0" t="str">
        <f aca="false">IF(G2542=1,INT(ROUND((A2542-Debut)*86400,0)/600),"")</f>
        <v/>
      </c>
      <c r="I2542" s="0" t="str">
        <f aca="false">IF(G2542=1,INT(ROUND((A2542-Debut)*86400,0)/3600),"")</f>
        <v/>
      </c>
      <c r="J2542" s="0" t="str">
        <f aca="false">IF(OR(A2542="",B2542=""),"",ROUND((B2542-A2542)*86400,0))</f>
        <v/>
      </c>
      <c r="K2542" s="37" t="str">
        <f aca="false">IF(G2542=1,IF(COUNTIFS($C:$C,C2542,$G:$G,1,$A:$A,"&gt;="&amp;(A2542-FenetreInterm/86400),$A:$A,"&lt;="&amp;A2542)&gt;=NbInterm,1,0),"")</f>
        <v/>
      </c>
      <c r="L2542" s="37" t="str">
        <f aca="false">IF(G2542=1,IF(B2542="",0,IF(J2542&lt;SeuilFugitive,1,0)),"")</f>
        <v/>
      </c>
      <c r="M2542" s="37" t="str">
        <f aca="false">IF(G2542=1,IF(B2542="",IF((Fin-A2542)*24&gt;SeuilFigee,1,0),IF(J2542&gt;SeuilFigee*3600,1,0)),"")</f>
        <v/>
      </c>
      <c r="N2542" s="0" t="str">
        <f aca="false">IF(G2542=1,IF(COUNTIF(H$2:H2542,H2542)=1,COUNTIF($H:$H,H2542),""),"")</f>
        <v/>
      </c>
      <c r="O2542" s="0" t="str">
        <f aca="false">IF(G2542=1,IF(COUNTIF(I$2:I2542,I2542)=1,COUNTIF($I:$I,I2542),""),"")</f>
        <v/>
      </c>
      <c r="P2542" s="38" t="str">
        <f aca="false">IF(G2542=1,IF(COUNTIFS(C$2:C2542,C2542,G$2:G2542,1)=1,COUNTIFS($C:$C,C2542,$G:$G,1)+ROW()/10000000,""),"")</f>
        <v/>
      </c>
      <c r="Q2542" s="0" t="str">
        <f aca="false">IF(K2542=1,IF(COUNTIFS(C$2:C2542,C2542,K$2:K2542,1)=1,1,0),"")</f>
        <v/>
      </c>
      <c r="R2542" s="0" t="str">
        <f aca="false">IF(M2542=1,IF(COUNTIFS(C$2:C2542,C2542,M$2:M2542,1)=1,1,0),"")</f>
        <v/>
      </c>
      <c r="S2542" s="0" t="str">
        <f aca="false">IF(L2542=1,IF(COUNTIFS(C$2:C2542,C2542,L$2:L2542,1)=1,1,0),"")</f>
        <v/>
      </c>
      <c r="T2542" s="38" t="str">
        <f aca="false">IF(N2542="","",N2542+ROW()/10000000)</f>
        <v/>
      </c>
      <c r="U2542" s="0" t="str">
        <f aca="false">IF(G2542=1,IF(B2542="",1,0),"")</f>
        <v/>
      </c>
    </row>
    <row r="2543" customFormat="false" ht="15" hidden="false" customHeight="false" outlineLevel="0" collapsed="false">
      <c r="A2543" s="35"/>
      <c r="B2543" s="35"/>
      <c r="G2543" s="0" t="str">
        <f aca="false">IF(A2543="","",IF(AND(A2543&gt;=Debut,A2543&lt;Fin),1,0))</f>
        <v/>
      </c>
      <c r="H2543" s="0" t="str">
        <f aca="false">IF(G2543=1,INT(ROUND((A2543-Debut)*86400,0)/600),"")</f>
        <v/>
      </c>
      <c r="I2543" s="0" t="str">
        <f aca="false">IF(G2543=1,INT(ROUND((A2543-Debut)*86400,0)/3600),"")</f>
        <v/>
      </c>
      <c r="J2543" s="0" t="str">
        <f aca="false">IF(OR(A2543="",B2543=""),"",ROUND((B2543-A2543)*86400,0))</f>
        <v/>
      </c>
      <c r="K2543" s="37" t="str">
        <f aca="false">IF(G2543=1,IF(COUNTIFS($C:$C,C2543,$G:$G,1,$A:$A,"&gt;="&amp;(A2543-FenetreInterm/86400),$A:$A,"&lt;="&amp;A2543)&gt;=NbInterm,1,0),"")</f>
        <v/>
      </c>
      <c r="L2543" s="37" t="str">
        <f aca="false">IF(G2543=1,IF(B2543="",0,IF(J2543&lt;SeuilFugitive,1,0)),"")</f>
        <v/>
      </c>
      <c r="M2543" s="37" t="str">
        <f aca="false">IF(G2543=1,IF(B2543="",IF((Fin-A2543)*24&gt;SeuilFigee,1,0),IF(J2543&gt;SeuilFigee*3600,1,0)),"")</f>
        <v/>
      </c>
      <c r="N2543" s="0" t="str">
        <f aca="false">IF(G2543=1,IF(COUNTIF(H$2:H2543,H2543)=1,COUNTIF($H:$H,H2543),""),"")</f>
        <v/>
      </c>
      <c r="O2543" s="0" t="str">
        <f aca="false">IF(G2543=1,IF(COUNTIF(I$2:I2543,I2543)=1,COUNTIF($I:$I,I2543),""),"")</f>
        <v/>
      </c>
      <c r="P2543" s="38" t="str">
        <f aca="false">IF(G2543=1,IF(COUNTIFS(C$2:C2543,C2543,G$2:G2543,1)=1,COUNTIFS($C:$C,C2543,$G:$G,1)+ROW()/10000000,""),"")</f>
        <v/>
      </c>
      <c r="Q2543" s="0" t="str">
        <f aca="false">IF(K2543=1,IF(COUNTIFS(C$2:C2543,C2543,K$2:K2543,1)=1,1,0),"")</f>
        <v/>
      </c>
      <c r="R2543" s="0" t="str">
        <f aca="false">IF(M2543=1,IF(COUNTIFS(C$2:C2543,C2543,M$2:M2543,1)=1,1,0),"")</f>
        <v/>
      </c>
      <c r="S2543" s="0" t="str">
        <f aca="false">IF(L2543=1,IF(COUNTIFS(C$2:C2543,C2543,L$2:L2543,1)=1,1,0),"")</f>
        <v/>
      </c>
      <c r="T2543" s="38" t="str">
        <f aca="false">IF(N2543="","",N2543+ROW()/10000000)</f>
        <v/>
      </c>
      <c r="U2543" s="0" t="str">
        <f aca="false">IF(G2543=1,IF(B2543="",1,0),"")</f>
        <v/>
      </c>
    </row>
    <row r="2544" customFormat="false" ht="15" hidden="false" customHeight="false" outlineLevel="0" collapsed="false">
      <c r="A2544" s="35"/>
      <c r="B2544" s="35"/>
      <c r="G2544" s="0" t="str">
        <f aca="false">IF(A2544="","",IF(AND(A2544&gt;=Debut,A2544&lt;Fin),1,0))</f>
        <v/>
      </c>
      <c r="H2544" s="0" t="str">
        <f aca="false">IF(G2544=1,INT(ROUND((A2544-Debut)*86400,0)/600),"")</f>
        <v/>
      </c>
      <c r="I2544" s="0" t="str">
        <f aca="false">IF(G2544=1,INT(ROUND((A2544-Debut)*86400,0)/3600),"")</f>
        <v/>
      </c>
      <c r="J2544" s="0" t="str">
        <f aca="false">IF(OR(A2544="",B2544=""),"",ROUND((B2544-A2544)*86400,0))</f>
        <v/>
      </c>
      <c r="K2544" s="37" t="str">
        <f aca="false">IF(G2544=1,IF(COUNTIFS($C:$C,C2544,$G:$G,1,$A:$A,"&gt;="&amp;(A2544-FenetreInterm/86400),$A:$A,"&lt;="&amp;A2544)&gt;=NbInterm,1,0),"")</f>
        <v/>
      </c>
      <c r="L2544" s="37" t="str">
        <f aca="false">IF(G2544=1,IF(B2544="",0,IF(J2544&lt;SeuilFugitive,1,0)),"")</f>
        <v/>
      </c>
      <c r="M2544" s="37" t="str">
        <f aca="false">IF(G2544=1,IF(B2544="",IF((Fin-A2544)*24&gt;SeuilFigee,1,0),IF(J2544&gt;SeuilFigee*3600,1,0)),"")</f>
        <v/>
      </c>
      <c r="N2544" s="0" t="str">
        <f aca="false">IF(G2544=1,IF(COUNTIF(H$2:H2544,H2544)=1,COUNTIF($H:$H,H2544),""),"")</f>
        <v/>
      </c>
      <c r="O2544" s="0" t="str">
        <f aca="false">IF(G2544=1,IF(COUNTIF(I$2:I2544,I2544)=1,COUNTIF($I:$I,I2544),""),"")</f>
        <v/>
      </c>
      <c r="P2544" s="38" t="str">
        <f aca="false">IF(G2544=1,IF(COUNTIFS(C$2:C2544,C2544,G$2:G2544,1)=1,COUNTIFS($C:$C,C2544,$G:$G,1)+ROW()/10000000,""),"")</f>
        <v/>
      </c>
      <c r="Q2544" s="0" t="str">
        <f aca="false">IF(K2544=1,IF(COUNTIFS(C$2:C2544,C2544,K$2:K2544,1)=1,1,0),"")</f>
        <v/>
      </c>
      <c r="R2544" s="0" t="str">
        <f aca="false">IF(M2544=1,IF(COUNTIFS(C$2:C2544,C2544,M$2:M2544,1)=1,1,0),"")</f>
        <v/>
      </c>
      <c r="S2544" s="0" t="str">
        <f aca="false">IF(L2544=1,IF(COUNTIFS(C$2:C2544,C2544,L$2:L2544,1)=1,1,0),"")</f>
        <v/>
      </c>
      <c r="T2544" s="38" t="str">
        <f aca="false">IF(N2544="","",N2544+ROW()/10000000)</f>
        <v/>
      </c>
      <c r="U2544" s="0" t="str">
        <f aca="false">IF(G2544=1,IF(B2544="",1,0),"")</f>
        <v/>
      </c>
    </row>
    <row r="2545" customFormat="false" ht="15" hidden="false" customHeight="false" outlineLevel="0" collapsed="false">
      <c r="A2545" s="35"/>
      <c r="B2545" s="35"/>
      <c r="G2545" s="0" t="str">
        <f aca="false">IF(A2545="","",IF(AND(A2545&gt;=Debut,A2545&lt;Fin),1,0))</f>
        <v/>
      </c>
      <c r="H2545" s="0" t="str">
        <f aca="false">IF(G2545=1,INT(ROUND((A2545-Debut)*86400,0)/600),"")</f>
        <v/>
      </c>
      <c r="I2545" s="0" t="str">
        <f aca="false">IF(G2545=1,INT(ROUND((A2545-Debut)*86400,0)/3600),"")</f>
        <v/>
      </c>
      <c r="J2545" s="0" t="str">
        <f aca="false">IF(OR(A2545="",B2545=""),"",ROUND((B2545-A2545)*86400,0))</f>
        <v/>
      </c>
      <c r="K2545" s="37" t="str">
        <f aca="false">IF(G2545=1,IF(COUNTIFS($C:$C,C2545,$G:$G,1,$A:$A,"&gt;="&amp;(A2545-FenetreInterm/86400),$A:$A,"&lt;="&amp;A2545)&gt;=NbInterm,1,0),"")</f>
        <v/>
      </c>
      <c r="L2545" s="37" t="str">
        <f aca="false">IF(G2545=1,IF(B2545="",0,IF(J2545&lt;SeuilFugitive,1,0)),"")</f>
        <v/>
      </c>
      <c r="M2545" s="37" t="str">
        <f aca="false">IF(G2545=1,IF(B2545="",IF((Fin-A2545)*24&gt;SeuilFigee,1,0),IF(J2545&gt;SeuilFigee*3600,1,0)),"")</f>
        <v/>
      </c>
      <c r="N2545" s="0" t="str">
        <f aca="false">IF(G2545=1,IF(COUNTIF(H$2:H2545,H2545)=1,COUNTIF($H:$H,H2545),""),"")</f>
        <v/>
      </c>
      <c r="O2545" s="0" t="str">
        <f aca="false">IF(G2545=1,IF(COUNTIF(I$2:I2545,I2545)=1,COUNTIF($I:$I,I2545),""),"")</f>
        <v/>
      </c>
      <c r="P2545" s="38" t="str">
        <f aca="false">IF(G2545=1,IF(COUNTIFS(C$2:C2545,C2545,G$2:G2545,1)=1,COUNTIFS($C:$C,C2545,$G:$G,1)+ROW()/10000000,""),"")</f>
        <v/>
      </c>
      <c r="Q2545" s="0" t="str">
        <f aca="false">IF(K2545=1,IF(COUNTIFS(C$2:C2545,C2545,K$2:K2545,1)=1,1,0),"")</f>
        <v/>
      </c>
      <c r="R2545" s="0" t="str">
        <f aca="false">IF(M2545=1,IF(COUNTIFS(C$2:C2545,C2545,M$2:M2545,1)=1,1,0),"")</f>
        <v/>
      </c>
      <c r="S2545" s="0" t="str">
        <f aca="false">IF(L2545=1,IF(COUNTIFS(C$2:C2545,C2545,L$2:L2545,1)=1,1,0),"")</f>
        <v/>
      </c>
      <c r="T2545" s="38" t="str">
        <f aca="false">IF(N2545="","",N2545+ROW()/10000000)</f>
        <v/>
      </c>
      <c r="U2545" s="0" t="str">
        <f aca="false">IF(G2545=1,IF(B2545="",1,0),"")</f>
        <v/>
      </c>
    </row>
    <row r="2546" customFormat="false" ht="15" hidden="false" customHeight="false" outlineLevel="0" collapsed="false">
      <c r="A2546" s="35"/>
      <c r="B2546" s="35"/>
      <c r="G2546" s="0" t="str">
        <f aca="false">IF(A2546="","",IF(AND(A2546&gt;=Debut,A2546&lt;Fin),1,0))</f>
        <v/>
      </c>
      <c r="H2546" s="0" t="str">
        <f aca="false">IF(G2546=1,INT(ROUND((A2546-Debut)*86400,0)/600),"")</f>
        <v/>
      </c>
      <c r="I2546" s="0" t="str">
        <f aca="false">IF(G2546=1,INT(ROUND((A2546-Debut)*86400,0)/3600),"")</f>
        <v/>
      </c>
      <c r="J2546" s="0" t="str">
        <f aca="false">IF(OR(A2546="",B2546=""),"",ROUND((B2546-A2546)*86400,0))</f>
        <v/>
      </c>
      <c r="K2546" s="37" t="str">
        <f aca="false">IF(G2546=1,IF(COUNTIFS($C:$C,C2546,$G:$G,1,$A:$A,"&gt;="&amp;(A2546-FenetreInterm/86400),$A:$A,"&lt;="&amp;A2546)&gt;=NbInterm,1,0),"")</f>
        <v/>
      </c>
      <c r="L2546" s="37" t="str">
        <f aca="false">IF(G2546=1,IF(B2546="",0,IF(J2546&lt;SeuilFugitive,1,0)),"")</f>
        <v/>
      </c>
      <c r="M2546" s="37" t="str">
        <f aca="false">IF(G2546=1,IF(B2546="",IF((Fin-A2546)*24&gt;SeuilFigee,1,0),IF(J2546&gt;SeuilFigee*3600,1,0)),"")</f>
        <v/>
      </c>
      <c r="N2546" s="0" t="str">
        <f aca="false">IF(G2546=1,IF(COUNTIF(H$2:H2546,H2546)=1,COUNTIF($H:$H,H2546),""),"")</f>
        <v/>
      </c>
      <c r="O2546" s="0" t="str">
        <f aca="false">IF(G2546=1,IF(COUNTIF(I$2:I2546,I2546)=1,COUNTIF($I:$I,I2546),""),"")</f>
        <v/>
      </c>
      <c r="P2546" s="38" t="str">
        <f aca="false">IF(G2546=1,IF(COUNTIFS(C$2:C2546,C2546,G$2:G2546,1)=1,COUNTIFS($C:$C,C2546,$G:$G,1)+ROW()/10000000,""),"")</f>
        <v/>
      </c>
      <c r="Q2546" s="0" t="str">
        <f aca="false">IF(K2546=1,IF(COUNTIFS(C$2:C2546,C2546,K$2:K2546,1)=1,1,0),"")</f>
        <v/>
      </c>
      <c r="R2546" s="0" t="str">
        <f aca="false">IF(M2546=1,IF(COUNTIFS(C$2:C2546,C2546,M$2:M2546,1)=1,1,0),"")</f>
        <v/>
      </c>
      <c r="S2546" s="0" t="str">
        <f aca="false">IF(L2546=1,IF(COUNTIFS(C$2:C2546,C2546,L$2:L2546,1)=1,1,0),"")</f>
        <v/>
      </c>
      <c r="T2546" s="38" t="str">
        <f aca="false">IF(N2546="","",N2546+ROW()/10000000)</f>
        <v/>
      </c>
      <c r="U2546" s="0" t="str">
        <f aca="false">IF(G2546=1,IF(B2546="",1,0),"")</f>
        <v/>
      </c>
    </row>
    <row r="2547" customFormat="false" ht="15" hidden="false" customHeight="false" outlineLevel="0" collapsed="false">
      <c r="A2547" s="35"/>
      <c r="B2547" s="35"/>
      <c r="G2547" s="0" t="str">
        <f aca="false">IF(A2547="","",IF(AND(A2547&gt;=Debut,A2547&lt;Fin),1,0))</f>
        <v/>
      </c>
      <c r="H2547" s="0" t="str">
        <f aca="false">IF(G2547=1,INT(ROUND((A2547-Debut)*86400,0)/600),"")</f>
        <v/>
      </c>
      <c r="I2547" s="0" t="str">
        <f aca="false">IF(G2547=1,INT(ROUND((A2547-Debut)*86400,0)/3600),"")</f>
        <v/>
      </c>
      <c r="J2547" s="0" t="str">
        <f aca="false">IF(OR(A2547="",B2547=""),"",ROUND((B2547-A2547)*86400,0))</f>
        <v/>
      </c>
      <c r="K2547" s="37" t="str">
        <f aca="false">IF(G2547=1,IF(COUNTIFS($C:$C,C2547,$G:$G,1,$A:$A,"&gt;="&amp;(A2547-FenetreInterm/86400),$A:$A,"&lt;="&amp;A2547)&gt;=NbInterm,1,0),"")</f>
        <v/>
      </c>
      <c r="L2547" s="37" t="str">
        <f aca="false">IF(G2547=1,IF(B2547="",0,IF(J2547&lt;SeuilFugitive,1,0)),"")</f>
        <v/>
      </c>
      <c r="M2547" s="37" t="str">
        <f aca="false">IF(G2547=1,IF(B2547="",IF((Fin-A2547)*24&gt;SeuilFigee,1,0),IF(J2547&gt;SeuilFigee*3600,1,0)),"")</f>
        <v/>
      </c>
      <c r="N2547" s="0" t="str">
        <f aca="false">IF(G2547=1,IF(COUNTIF(H$2:H2547,H2547)=1,COUNTIF($H:$H,H2547),""),"")</f>
        <v/>
      </c>
      <c r="O2547" s="0" t="str">
        <f aca="false">IF(G2547=1,IF(COUNTIF(I$2:I2547,I2547)=1,COUNTIF($I:$I,I2547),""),"")</f>
        <v/>
      </c>
      <c r="P2547" s="38" t="str">
        <f aca="false">IF(G2547=1,IF(COUNTIFS(C$2:C2547,C2547,G$2:G2547,1)=1,COUNTIFS($C:$C,C2547,$G:$G,1)+ROW()/10000000,""),"")</f>
        <v/>
      </c>
      <c r="Q2547" s="0" t="str">
        <f aca="false">IF(K2547=1,IF(COUNTIFS(C$2:C2547,C2547,K$2:K2547,1)=1,1,0),"")</f>
        <v/>
      </c>
      <c r="R2547" s="0" t="str">
        <f aca="false">IF(M2547=1,IF(COUNTIFS(C$2:C2547,C2547,M$2:M2547,1)=1,1,0),"")</f>
        <v/>
      </c>
      <c r="S2547" s="0" t="str">
        <f aca="false">IF(L2547=1,IF(COUNTIFS(C$2:C2547,C2547,L$2:L2547,1)=1,1,0),"")</f>
        <v/>
      </c>
      <c r="T2547" s="38" t="str">
        <f aca="false">IF(N2547="","",N2547+ROW()/10000000)</f>
        <v/>
      </c>
      <c r="U2547" s="0" t="str">
        <f aca="false">IF(G2547=1,IF(B2547="",1,0),"")</f>
        <v/>
      </c>
    </row>
    <row r="2548" customFormat="false" ht="15" hidden="false" customHeight="false" outlineLevel="0" collapsed="false">
      <c r="A2548" s="35"/>
      <c r="B2548" s="35"/>
      <c r="G2548" s="0" t="str">
        <f aca="false">IF(A2548="","",IF(AND(A2548&gt;=Debut,A2548&lt;Fin),1,0))</f>
        <v/>
      </c>
      <c r="H2548" s="0" t="str">
        <f aca="false">IF(G2548=1,INT(ROUND((A2548-Debut)*86400,0)/600),"")</f>
        <v/>
      </c>
      <c r="I2548" s="0" t="str">
        <f aca="false">IF(G2548=1,INT(ROUND((A2548-Debut)*86400,0)/3600),"")</f>
        <v/>
      </c>
      <c r="J2548" s="0" t="str">
        <f aca="false">IF(OR(A2548="",B2548=""),"",ROUND((B2548-A2548)*86400,0))</f>
        <v/>
      </c>
      <c r="K2548" s="37" t="str">
        <f aca="false">IF(G2548=1,IF(COUNTIFS($C:$C,C2548,$G:$G,1,$A:$A,"&gt;="&amp;(A2548-FenetreInterm/86400),$A:$A,"&lt;="&amp;A2548)&gt;=NbInterm,1,0),"")</f>
        <v/>
      </c>
      <c r="L2548" s="37" t="str">
        <f aca="false">IF(G2548=1,IF(B2548="",0,IF(J2548&lt;SeuilFugitive,1,0)),"")</f>
        <v/>
      </c>
      <c r="M2548" s="37" t="str">
        <f aca="false">IF(G2548=1,IF(B2548="",IF((Fin-A2548)*24&gt;SeuilFigee,1,0),IF(J2548&gt;SeuilFigee*3600,1,0)),"")</f>
        <v/>
      </c>
      <c r="N2548" s="0" t="str">
        <f aca="false">IF(G2548=1,IF(COUNTIF(H$2:H2548,H2548)=1,COUNTIF($H:$H,H2548),""),"")</f>
        <v/>
      </c>
      <c r="O2548" s="0" t="str">
        <f aca="false">IF(G2548=1,IF(COUNTIF(I$2:I2548,I2548)=1,COUNTIF($I:$I,I2548),""),"")</f>
        <v/>
      </c>
      <c r="P2548" s="38" t="str">
        <f aca="false">IF(G2548=1,IF(COUNTIFS(C$2:C2548,C2548,G$2:G2548,1)=1,COUNTIFS($C:$C,C2548,$G:$G,1)+ROW()/10000000,""),"")</f>
        <v/>
      </c>
      <c r="Q2548" s="0" t="str">
        <f aca="false">IF(K2548=1,IF(COUNTIFS(C$2:C2548,C2548,K$2:K2548,1)=1,1,0),"")</f>
        <v/>
      </c>
      <c r="R2548" s="0" t="str">
        <f aca="false">IF(M2548=1,IF(COUNTIFS(C$2:C2548,C2548,M$2:M2548,1)=1,1,0),"")</f>
        <v/>
      </c>
      <c r="S2548" s="0" t="str">
        <f aca="false">IF(L2548=1,IF(COUNTIFS(C$2:C2548,C2548,L$2:L2548,1)=1,1,0),"")</f>
        <v/>
      </c>
      <c r="T2548" s="38" t="str">
        <f aca="false">IF(N2548="","",N2548+ROW()/10000000)</f>
        <v/>
      </c>
      <c r="U2548" s="0" t="str">
        <f aca="false">IF(G2548=1,IF(B2548="",1,0),"")</f>
        <v/>
      </c>
    </row>
    <row r="2549" customFormat="false" ht="15" hidden="false" customHeight="false" outlineLevel="0" collapsed="false">
      <c r="A2549" s="35"/>
      <c r="B2549" s="35"/>
      <c r="G2549" s="0" t="str">
        <f aca="false">IF(A2549="","",IF(AND(A2549&gt;=Debut,A2549&lt;Fin),1,0))</f>
        <v/>
      </c>
      <c r="H2549" s="0" t="str">
        <f aca="false">IF(G2549=1,INT(ROUND((A2549-Debut)*86400,0)/600),"")</f>
        <v/>
      </c>
      <c r="I2549" s="0" t="str">
        <f aca="false">IF(G2549=1,INT(ROUND((A2549-Debut)*86400,0)/3600),"")</f>
        <v/>
      </c>
      <c r="J2549" s="0" t="str">
        <f aca="false">IF(OR(A2549="",B2549=""),"",ROUND((B2549-A2549)*86400,0))</f>
        <v/>
      </c>
      <c r="K2549" s="37" t="str">
        <f aca="false">IF(G2549=1,IF(COUNTIFS($C:$C,C2549,$G:$G,1,$A:$A,"&gt;="&amp;(A2549-FenetreInterm/86400),$A:$A,"&lt;="&amp;A2549)&gt;=NbInterm,1,0),"")</f>
        <v/>
      </c>
      <c r="L2549" s="37" t="str">
        <f aca="false">IF(G2549=1,IF(B2549="",0,IF(J2549&lt;SeuilFugitive,1,0)),"")</f>
        <v/>
      </c>
      <c r="M2549" s="37" t="str">
        <f aca="false">IF(G2549=1,IF(B2549="",IF((Fin-A2549)*24&gt;SeuilFigee,1,0),IF(J2549&gt;SeuilFigee*3600,1,0)),"")</f>
        <v/>
      </c>
      <c r="N2549" s="0" t="str">
        <f aca="false">IF(G2549=1,IF(COUNTIF(H$2:H2549,H2549)=1,COUNTIF($H:$H,H2549),""),"")</f>
        <v/>
      </c>
      <c r="O2549" s="0" t="str">
        <f aca="false">IF(G2549=1,IF(COUNTIF(I$2:I2549,I2549)=1,COUNTIF($I:$I,I2549),""),"")</f>
        <v/>
      </c>
      <c r="P2549" s="38" t="str">
        <f aca="false">IF(G2549=1,IF(COUNTIFS(C$2:C2549,C2549,G$2:G2549,1)=1,COUNTIFS($C:$C,C2549,$G:$G,1)+ROW()/10000000,""),"")</f>
        <v/>
      </c>
      <c r="Q2549" s="0" t="str">
        <f aca="false">IF(K2549=1,IF(COUNTIFS(C$2:C2549,C2549,K$2:K2549,1)=1,1,0),"")</f>
        <v/>
      </c>
      <c r="R2549" s="0" t="str">
        <f aca="false">IF(M2549=1,IF(COUNTIFS(C$2:C2549,C2549,M$2:M2549,1)=1,1,0),"")</f>
        <v/>
      </c>
      <c r="S2549" s="0" t="str">
        <f aca="false">IF(L2549=1,IF(COUNTIFS(C$2:C2549,C2549,L$2:L2549,1)=1,1,0),"")</f>
        <v/>
      </c>
      <c r="T2549" s="38" t="str">
        <f aca="false">IF(N2549="","",N2549+ROW()/10000000)</f>
        <v/>
      </c>
      <c r="U2549" s="0" t="str">
        <f aca="false">IF(G2549=1,IF(B2549="",1,0),"")</f>
        <v/>
      </c>
    </row>
    <row r="2550" customFormat="false" ht="15" hidden="false" customHeight="false" outlineLevel="0" collapsed="false">
      <c r="A2550" s="35"/>
      <c r="B2550" s="35"/>
      <c r="G2550" s="0" t="str">
        <f aca="false">IF(A2550="","",IF(AND(A2550&gt;=Debut,A2550&lt;Fin),1,0))</f>
        <v/>
      </c>
      <c r="H2550" s="0" t="str">
        <f aca="false">IF(G2550=1,INT(ROUND((A2550-Debut)*86400,0)/600),"")</f>
        <v/>
      </c>
      <c r="I2550" s="0" t="str">
        <f aca="false">IF(G2550=1,INT(ROUND((A2550-Debut)*86400,0)/3600),"")</f>
        <v/>
      </c>
      <c r="J2550" s="0" t="str">
        <f aca="false">IF(OR(A2550="",B2550=""),"",ROUND((B2550-A2550)*86400,0))</f>
        <v/>
      </c>
      <c r="K2550" s="37" t="str">
        <f aca="false">IF(G2550=1,IF(COUNTIFS($C:$C,C2550,$G:$G,1,$A:$A,"&gt;="&amp;(A2550-FenetreInterm/86400),$A:$A,"&lt;="&amp;A2550)&gt;=NbInterm,1,0),"")</f>
        <v/>
      </c>
      <c r="L2550" s="37" t="str">
        <f aca="false">IF(G2550=1,IF(B2550="",0,IF(J2550&lt;SeuilFugitive,1,0)),"")</f>
        <v/>
      </c>
      <c r="M2550" s="37" t="str">
        <f aca="false">IF(G2550=1,IF(B2550="",IF((Fin-A2550)*24&gt;SeuilFigee,1,0),IF(J2550&gt;SeuilFigee*3600,1,0)),"")</f>
        <v/>
      </c>
      <c r="N2550" s="0" t="str">
        <f aca="false">IF(G2550=1,IF(COUNTIF(H$2:H2550,H2550)=1,COUNTIF($H:$H,H2550),""),"")</f>
        <v/>
      </c>
      <c r="O2550" s="0" t="str">
        <f aca="false">IF(G2550=1,IF(COUNTIF(I$2:I2550,I2550)=1,COUNTIF($I:$I,I2550),""),"")</f>
        <v/>
      </c>
      <c r="P2550" s="38" t="str">
        <f aca="false">IF(G2550=1,IF(COUNTIFS(C$2:C2550,C2550,G$2:G2550,1)=1,COUNTIFS($C:$C,C2550,$G:$G,1)+ROW()/10000000,""),"")</f>
        <v/>
      </c>
      <c r="Q2550" s="0" t="str">
        <f aca="false">IF(K2550=1,IF(COUNTIFS(C$2:C2550,C2550,K$2:K2550,1)=1,1,0),"")</f>
        <v/>
      </c>
      <c r="R2550" s="0" t="str">
        <f aca="false">IF(M2550=1,IF(COUNTIFS(C$2:C2550,C2550,M$2:M2550,1)=1,1,0),"")</f>
        <v/>
      </c>
      <c r="S2550" s="0" t="str">
        <f aca="false">IF(L2550=1,IF(COUNTIFS(C$2:C2550,C2550,L$2:L2550,1)=1,1,0),"")</f>
        <v/>
      </c>
      <c r="T2550" s="38" t="str">
        <f aca="false">IF(N2550="","",N2550+ROW()/10000000)</f>
        <v/>
      </c>
      <c r="U2550" s="0" t="str">
        <f aca="false">IF(G2550=1,IF(B2550="",1,0),"")</f>
        <v/>
      </c>
    </row>
    <row r="2551" customFormat="false" ht="15" hidden="false" customHeight="false" outlineLevel="0" collapsed="false">
      <c r="A2551" s="35"/>
      <c r="B2551" s="35"/>
      <c r="G2551" s="0" t="str">
        <f aca="false">IF(A2551="","",IF(AND(A2551&gt;=Debut,A2551&lt;Fin),1,0))</f>
        <v/>
      </c>
      <c r="H2551" s="0" t="str">
        <f aca="false">IF(G2551=1,INT(ROUND((A2551-Debut)*86400,0)/600),"")</f>
        <v/>
      </c>
      <c r="I2551" s="0" t="str">
        <f aca="false">IF(G2551=1,INT(ROUND((A2551-Debut)*86400,0)/3600),"")</f>
        <v/>
      </c>
      <c r="J2551" s="0" t="str">
        <f aca="false">IF(OR(A2551="",B2551=""),"",ROUND((B2551-A2551)*86400,0))</f>
        <v/>
      </c>
      <c r="K2551" s="37" t="str">
        <f aca="false">IF(G2551=1,IF(COUNTIFS($C:$C,C2551,$G:$G,1,$A:$A,"&gt;="&amp;(A2551-FenetreInterm/86400),$A:$A,"&lt;="&amp;A2551)&gt;=NbInterm,1,0),"")</f>
        <v/>
      </c>
      <c r="L2551" s="37" t="str">
        <f aca="false">IF(G2551=1,IF(B2551="",0,IF(J2551&lt;SeuilFugitive,1,0)),"")</f>
        <v/>
      </c>
      <c r="M2551" s="37" t="str">
        <f aca="false">IF(G2551=1,IF(B2551="",IF((Fin-A2551)*24&gt;SeuilFigee,1,0),IF(J2551&gt;SeuilFigee*3600,1,0)),"")</f>
        <v/>
      </c>
      <c r="N2551" s="0" t="str">
        <f aca="false">IF(G2551=1,IF(COUNTIF(H$2:H2551,H2551)=1,COUNTIF($H:$H,H2551),""),"")</f>
        <v/>
      </c>
      <c r="O2551" s="0" t="str">
        <f aca="false">IF(G2551=1,IF(COUNTIF(I$2:I2551,I2551)=1,COUNTIF($I:$I,I2551),""),"")</f>
        <v/>
      </c>
      <c r="P2551" s="38" t="str">
        <f aca="false">IF(G2551=1,IF(COUNTIFS(C$2:C2551,C2551,G$2:G2551,1)=1,COUNTIFS($C:$C,C2551,$G:$G,1)+ROW()/10000000,""),"")</f>
        <v/>
      </c>
      <c r="Q2551" s="0" t="str">
        <f aca="false">IF(K2551=1,IF(COUNTIFS(C$2:C2551,C2551,K$2:K2551,1)=1,1,0),"")</f>
        <v/>
      </c>
      <c r="R2551" s="0" t="str">
        <f aca="false">IF(M2551=1,IF(COUNTIFS(C$2:C2551,C2551,M$2:M2551,1)=1,1,0),"")</f>
        <v/>
      </c>
      <c r="S2551" s="0" t="str">
        <f aca="false">IF(L2551=1,IF(COUNTIFS(C$2:C2551,C2551,L$2:L2551,1)=1,1,0),"")</f>
        <v/>
      </c>
      <c r="T2551" s="38" t="str">
        <f aca="false">IF(N2551="","",N2551+ROW()/10000000)</f>
        <v/>
      </c>
      <c r="U2551" s="0" t="str">
        <f aca="false">IF(G2551=1,IF(B2551="",1,0),"")</f>
        <v/>
      </c>
    </row>
    <row r="2552" customFormat="false" ht="15" hidden="false" customHeight="false" outlineLevel="0" collapsed="false">
      <c r="A2552" s="35"/>
      <c r="B2552" s="35"/>
      <c r="G2552" s="0" t="str">
        <f aca="false">IF(A2552="","",IF(AND(A2552&gt;=Debut,A2552&lt;Fin),1,0))</f>
        <v/>
      </c>
      <c r="H2552" s="0" t="str">
        <f aca="false">IF(G2552=1,INT(ROUND((A2552-Debut)*86400,0)/600),"")</f>
        <v/>
      </c>
      <c r="I2552" s="0" t="str">
        <f aca="false">IF(G2552=1,INT(ROUND((A2552-Debut)*86400,0)/3600),"")</f>
        <v/>
      </c>
      <c r="J2552" s="0" t="str">
        <f aca="false">IF(OR(A2552="",B2552=""),"",ROUND((B2552-A2552)*86400,0))</f>
        <v/>
      </c>
      <c r="K2552" s="37" t="str">
        <f aca="false">IF(G2552=1,IF(COUNTIFS($C:$C,C2552,$G:$G,1,$A:$A,"&gt;="&amp;(A2552-FenetreInterm/86400),$A:$A,"&lt;="&amp;A2552)&gt;=NbInterm,1,0),"")</f>
        <v/>
      </c>
      <c r="L2552" s="37" t="str">
        <f aca="false">IF(G2552=1,IF(B2552="",0,IF(J2552&lt;SeuilFugitive,1,0)),"")</f>
        <v/>
      </c>
      <c r="M2552" s="37" t="str">
        <f aca="false">IF(G2552=1,IF(B2552="",IF((Fin-A2552)*24&gt;SeuilFigee,1,0),IF(J2552&gt;SeuilFigee*3600,1,0)),"")</f>
        <v/>
      </c>
      <c r="N2552" s="0" t="str">
        <f aca="false">IF(G2552=1,IF(COUNTIF(H$2:H2552,H2552)=1,COUNTIF($H:$H,H2552),""),"")</f>
        <v/>
      </c>
      <c r="O2552" s="0" t="str">
        <f aca="false">IF(G2552=1,IF(COUNTIF(I$2:I2552,I2552)=1,COUNTIF($I:$I,I2552),""),"")</f>
        <v/>
      </c>
      <c r="P2552" s="38" t="str">
        <f aca="false">IF(G2552=1,IF(COUNTIFS(C$2:C2552,C2552,G$2:G2552,1)=1,COUNTIFS($C:$C,C2552,$G:$G,1)+ROW()/10000000,""),"")</f>
        <v/>
      </c>
      <c r="Q2552" s="0" t="str">
        <f aca="false">IF(K2552=1,IF(COUNTIFS(C$2:C2552,C2552,K$2:K2552,1)=1,1,0),"")</f>
        <v/>
      </c>
      <c r="R2552" s="0" t="str">
        <f aca="false">IF(M2552=1,IF(COUNTIFS(C$2:C2552,C2552,M$2:M2552,1)=1,1,0),"")</f>
        <v/>
      </c>
      <c r="S2552" s="0" t="str">
        <f aca="false">IF(L2552=1,IF(COUNTIFS(C$2:C2552,C2552,L$2:L2552,1)=1,1,0),"")</f>
        <v/>
      </c>
      <c r="T2552" s="38" t="str">
        <f aca="false">IF(N2552="","",N2552+ROW()/10000000)</f>
        <v/>
      </c>
      <c r="U2552" s="0" t="str">
        <f aca="false">IF(G2552=1,IF(B2552="",1,0),"")</f>
        <v/>
      </c>
    </row>
    <row r="2553" customFormat="false" ht="15" hidden="false" customHeight="false" outlineLevel="0" collapsed="false">
      <c r="A2553" s="35"/>
      <c r="B2553" s="35"/>
      <c r="G2553" s="0" t="str">
        <f aca="false">IF(A2553="","",IF(AND(A2553&gt;=Debut,A2553&lt;Fin),1,0))</f>
        <v/>
      </c>
      <c r="H2553" s="0" t="str">
        <f aca="false">IF(G2553=1,INT(ROUND((A2553-Debut)*86400,0)/600),"")</f>
        <v/>
      </c>
      <c r="I2553" s="0" t="str">
        <f aca="false">IF(G2553=1,INT(ROUND((A2553-Debut)*86400,0)/3600),"")</f>
        <v/>
      </c>
      <c r="J2553" s="0" t="str">
        <f aca="false">IF(OR(A2553="",B2553=""),"",ROUND((B2553-A2553)*86400,0))</f>
        <v/>
      </c>
      <c r="K2553" s="37" t="str">
        <f aca="false">IF(G2553=1,IF(COUNTIFS($C:$C,C2553,$G:$G,1,$A:$A,"&gt;="&amp;(A2553-FenetreInterm/86400),$A:$A,"&lt;="&amp;A2553)&gt;=NbInterm,1,0),"")</f>
        <v/>
      </c>
      <c r="L2553" s="37" t="str">
        <f aca="false">IF(G2553=1,IF(B2553="",0,IF(J2553&lt;SeuilFugitive,1,0)),"")</f>
        <v/>
      </c>
      <c r="M2553" s="37" t="str">
        <f aca="false">IF(G2553=1,IF(B2553="",IF((Fin-A2553)*24&gt;SeuilFigee,1,0),IF(J2553&gt;SeuilFigee*3600,1,0)),"")</f>
        <v/>
      </c>
      <c r="N2553" s="0" t="str">
        <f aca="false">IF(G2553=1,IF(COUNTIF(H$2:H2553,H2553)=1,COUNTIF($H:$H,H2553),""),"")</f>
        <v/>
      </c>
      <c r="O2553" s="0" t="str">
        <f aca="false">IF(G2553=1,IF(COUNTIF(I$2:I2553,I2553)=1,COUNTIF($I:$I,I2553),""),"")</f>
        <v/>
      </c>
      <c r="P2553" s="38" t="str">
        <f aca="false">IF(G2553=1,IF(COUNTIFS(C$2:C2553,C2553,G$2:G2553,1)=1,COUNTIFS($C:$C,C2553,$G:$G,1)+ROW()/10000000,""),"")</f>
        <v/>
      </c>
      <c r="Q2553" s="0" t="str">
        <f aca="false">IF(K2553=1,IF(COUNTIFS(C$2:C2553,C2553,K$2:K2553,1)=1,1,0),"")</f>
        <v/>
      </c>
      <c r="R2553" s="0" t="str">
        <f aca="false">IF(M2553=1,IF(COUNTIFS(C$2:C2553,C2553,M$2:M2553,1)=1,1,0),"")</f>
        <v/>
      </c>
      <c r="S2553" s="0" t="str">
        <f aca="false">IF(L2553=1,IF(COUNTIFS(C$2:C2553,C2553,L$2:L2553,1)=1,1,0),"")</f>
        <v/>
      </c>
      <c r="T2553" s="38" t="str">
        <f aca="false">IF(N2553="","",N2553+ROW()/10000000)</f>
        <v/>
      </c>
      <c r="U2553" s="0" t="str">
        <f aca="false">IF(G2553=1,IF(B2553="",1,0),"")</f>
        <v/>
      </c>
    </row>
    <row r="2554" customFormat="false" ht="15" hidden="false" customHeight="false" outlineLevel="0" collapsed="false">
      <c r="A2554" s="35"/>
      <c r="B2554" s="35"/>
      <c r="G2554" s="0" t="str">
        <f aca="false">IF(A2554="","",IF(AND(A2554&gt;=Debut,A2554&lt;Fin),1,0))</f>
        <v/>
      </c>
      <c r="H2554" s="0" t="str">
        <f aca="false">IF(G2554=1,INT(ROUND((A2554-Debut)*86400,0)/600),"")</f>
        <v/>
      </c>
      <c r="I2554" s="0" t="str">
        <f aca="false">IF(G2554=1,INT(ROUND((A2554-Debut)*86400,0)/3600),"")</f>
        <v/>
      </c>
      <c r="J2554" s="0" t="str">
        <f aca="false">IF(OR(A2554="",B2554=""),"",ROUND((B2554-A2554)*86400,0))</f>
        <v/>
      </c>
      <c r="K2554" s="37" t="str">
        <f aca="false">IF(G2554=1,IF(COUNTIFS($C:$C,C2554,$G:$G,1,$A:$A,"&gt;="&amp;(A2554-FenetreInterm/86400),$A:$A,"&lt;="&amp;A2554)&gt;=NbInterm,1,0),"")</f>
        <v/>
      </c>
      <c r="L2554" s="37" t="str">
        <f aca="false">IF(G2554=1,IF(B2554="",0,IF(J2554&lt;SeuilFugitive,1,0)),"")</f>
        <v/>
      </c>
      <c r="M2554" s="37" t="str">
        <f aca="false">IF(G2554=1,IF(B2554="",IF((Fin-A2554)*24&gt;SeuilFigee,1,0),IF(J2554&gt;SeuilFigee*3600,1,0)),"")</f>
        <v/>
      </c>
      <c r="N2554" s="0" t="str">
        <f aca="false">IF(G2554=1,IF(COUNTIF(H$2:H2554,H2554)=1,COUNTIF($H:$H,H2554),""),"")</f>
        <v/>
      </c>
      <c r="O2554" s="0" t="str">
        <f aca="false">IF(G2554=1,IF(COUNTIF(I$2:I2554,I2554)=1,COUNTIF($I:$I,I2554),""),"")</f>
        <v/>
      </c>
      <c r="P2554" s="38" t="str">
        <f aca="false">IF(G2554=1,IF(COUNTIFS(C$2:C2554,C2554,G$2:G2554,1)=1,COUNTIFS($C:$C,C2554,$G:$G,1)+ROW()/10000000,""),"")</f>
        <v/>
      </c>
      <c r="Q2554" s="0" t="str">
        <f aca="false">IF(K2554=1,IF(COUNTIFS(C$2:C2554,C2554,K$2:K2554,1)=1,1,0),"")</f>
        <v/>
      </c>
      <c r="R2554" s="0" t="str">
        <f aca="false">IF(M2554=1,IF(COUNTIFS(C$2:C2554,C2554,M$2:M2554,1)=1,1,0),"")</f>
        <v/>
      </c>
      <c r="S2554" s="0" t="str">
        <f aca="false">IF(L2554=1,IF(COUNTIFS(C$2:C2554,C2554,L$2:L2554,1)=1,1,0),"")</f>
        <v/>
      </c>
      <c r="T2554" s="38" t="str">
        <f aca="false">IF(N2554="","",N2554+ROW()/10000000)</f>
        <v/>
      </c>
      <c r="U2554" s="0" t="str">
        <f aca="false">IF(G2554=1,IF(B2554="",1,0),"")</f>
        <v/>
      </c>
    </row>
    <row r="2555" customFormat="false" ht="15" hidden="false" customHeight="false" outlineLevel="0" collapsed="false">
      <c r="A2555" s="35"/>
      <c r="B2555" s="35"/>
      <c r="G2555" s="0" t="str">
        <f aca="false">IF(A2555="","",IF(AND(A2555&gt;=Debut,A2555&lt;Fin),1,0))</f>
        <v/>
      </c>
      <c r="H2555" s="0" t="str">
        <f aca="false">IF(G2555=1,INT(ROUND((A2555-Debut)*86400,0)/600),"")</f>
        <v/>
      </c>
      <c r="I2555" s="0" t="str">
        <f aca="false">IF(G2555=1,INT(ROUND((A2555-Debut)*86400,0)/3600),"")</f>
        <v/>
      </c>
      <c r="J2555" s="0" t="str">
        <f aca="false">IF(OR(A2555="",B2555=""),"",ROUND((B2555-A2555)*86400,0))</f>
        <v/>
      </c>
      <c r="K2555" s="37" t="str">
        <f aca="false">IF(G2555=1,IF(COUNTIFS($C:$C,C2555,$G:$G,1,$A:$A,"&gt;="&amp;(A2555-FenetreInterm/86400),$A:$A,"&lt;="&amp;A2555)&gt;=NbInterm,1,0),"")</f>
        <v/>
      </c>
      <c r="L2555" s="37" t="str">
        <f aca="false">IF(G2555=1,IF(B2555="",0,IF(J2555&lt;SeuilFugitive,1,0)),"")</f>
        <v/>
      </c>
      <c r="M2555" s="37" t="str">
        <f aca="false">IF(G2555=1,IF(B2555="",IF((Fin-A2555)*24&gt;SeuilFigee,1,0),IF(J2555&gt;SeuilFigee*3600,1,0)),"")</f>
        <v/>
      </c>
      <c r="N2555" s="0" t="str">
        <f aca="false">IF(G2555=1,IF(COUNTIF(H$2:H2555,H2555)=1,COUNTIF($H:$H,H2555),""),"")</f>
        <v/>
      </c>
      <c r="O2555" s="0" t="str">
        <f aca="false">IF(G2555=1,IF(COUNTIF(I$2:I2555,I2555)=1,COUNTIF($I:$I,I2555),""),"")</f>
        <v/>
      </c>
      <c r="P2555" s="38" t="str">
        <f aca="false">IF(G2555=1,IF(COUNTIFS(C$2:C2555,C2555,G$2:G2555,1)=1,COUNTIFS($C:$C,C2555,$G:$G,1)+ROW()/10000000,""),"")</f>
        <v/>
      </c>
      <c r="Q2555" s="0" t="str">
        <f aca="false">IF(K2555=1,IF(COUNTIFS(C$2:C2555,C2555,K$2:K2555,1)=1,1,0),"")</f>
        <v/>
      </c>
      <c r="R2555" s="0" t="str">
        <f aca="false">IF(M2555=1,IF(COUNTIFS(C$2:C2555,C2555,M$2:M2555,1)=1,1,0),"")</f>
        <v/>
      </c>
      <c r="S2555" s="0" t="str">
        <f aca="false">IF(L2555=1,IF(COUNTIFS(C$2:C2555,C2555,L$2:L2555,1)=1,1,0),"")</f>
        <v/>
      </c>
      <c r="T2555" s="38" t="str">
        <f aca="false">IF(N2555="","",N2555+ROW()/10000000)</f>
        <v/>
      </c>
      <c r="U2555" s="0" t="str">
        <f aca="false">IF(G2555=1,IF(B2555="",1,0),"")</f>
        <v/>
      </c>
    </row>
    <row r="2556" customFormat="false" ht="15" hidden="false" customHeight="false" outlineLevel="0" collapsed="false">
      <c r="A2556" s="35"/>
      <c r="B2556" s="35"/>
      <c r="G2556" s="0" t="str">
        <f aca="false">IF(A2556="","",IF(AND(A2556&gt;=Debut,A2556&lt;Fin),1,0))</f>
        <v/>
      </c>
      <c r="H2556" s="0" t="str">
        <f aca="false">IF(G2556=1,INT(ROUND((A2556-Debut)*86400,0)/600),"")</f>
        <v/>
      </c>
      <c r="I2556" s="0" t="str">
        <f aca="false">IF(G2556=1,INT(ROUND((A2556-Debut)*86400,0)/3600),"")</f>
        <v/>
      </c>
      <c r="J2556" s="0" t="str">
        <f aca="false">IF(OR(A2556="",B2556=""),"",ROUND((B2556-A2556)*86400,0))</f>
        <v/>
      </c>
      <c r="K2556" s="37" t="str">
        <f aca="false">IF(G2556=1,IF(COUNTIFS($C:$C,C2556,$G:$G,1,$A:$A,"&gt;="&amp;(A2556-FenetreInterm/86400),$A:$A,"&lt;="&amp;A2556)&gt;=NbInterm,1,0),"")</f>
        <v/>
      </c>
      <c r="L2556" s="37" t="str">
        <f aca="false">IF(G2556=1,IF(B2556="",0,IF(J2556&lt;SeuilFugitive,1,0)),"")</f>
        <v/>
      </c>
      <c r="M2556" s="37" t="str">
        <f aca="false">IF(G2556=1,IF(B2556="",IF((Fin-A2556)*24&gt;SeuilFigee,1,0),IF(J2556&gt;SeuilFigee*3600,1,0)),"")</f>
        <v/>
      </c>
      <c r="N2556" s="0" t="str">
        <f aca="false">IF(G2556=1,IF(COUNTIF(H$2:H2556,H2556)=1,COUNTIF($H:$H,H2556),""),"")</f>
        <v/>
      </c>
      <c r="O2556" s="0" t="str">
        <f aca="false">IF(G2556=1,IF(COUNTIF(I$2:I2556,I2556)=1,COUNTIF($I:$I,I2556),""),"")</f>
        <v/>
      </c>
      <c r="P2556" s="38" t="str">
        <f aca="false">IF(G2556=1,IF(COUNTIFS(C$2:C2556,C2556,G$2:G2556,1)=1,COUNTIFS($C:$C,C2556,$G:$G,1)+ROW()/10000000,""),"")</f>
        <v/>
      </c>
      <c r="Q2556" s="0" t="str">
        <f aca="false">IF(K2556=1,IF(COUNTIFS(C$2:C2556,C2556,K$2:K2556,1)=1,1,0),"")</f>
        <v/>
      </c>
      <c r="R2556" s="0" t="str">
        <f aca="false">IF(M2556=1,IF(COUNTIFS(C$2:C2556,C2556,M$2:M2556,1)=1,1,0),"")</f>
        <v/>
      </c>
      <c r="S2556" s="0" t="str">
        <f aca="false">IF(L2556=1,IF(COUNTIFS(C$2:C2556,C2556,L$2:L2556,1)=1,1,0),"")</f>
        <v/>
      </c>
      <c r="T2556" s="38" t="str">
        <f aca="false">IF(N2556="","",N2556+ROW()/10000000)</f>
        <v/>
      </c>
      <c r="U2556" s="0" t="str">
        <f aca="false">IF(G2556=1,IF(B2556="",1,0),"")</f>
        <v/>
      </c>
    </row>
    <row r="2557" customFormat="false" ht="15" hidden="false" customHeight="false" outlineLevel="0" collapsed="false">
      <c r="A2557" s="35"/>
      <c r="B2557" s="35"/>
      <c r="G2557" s="0" t="str">
        <f aca="false">IF(A2557="","",IF(AND(A2557&gt;=Debut,A2557&lt;Fin),1,0))</f>
        <v/>
      </c>
      <c r="H2557" s="0" t="str">
        <f aca="false">IF(G2557=1,INT(ROUND((A2557-Debut)*86400,0)/600),"")</f>
        <v/>
      </c>
      <c r="I2557" s="0" t="str">
        <f aca="false">IF(G2557=1,INT(ROUND((A2557-Debut)*86400,0)/3600),"")</f>
        <v/>
      </c>
      <c r="J2557" s="0" t="str">
        <f aca="false">IF(OR(A2557="",B2557=""),"",ROUND((B2557-A2557)*86400,0))</f>
        <v/>
      </c>
      <c r="K2557" s="37" t="str">
        <f aca="false">IF(G2557=1,IF(COUNTIFS($C:$C,C2557,$G:$G,1,$A:$A,"&gt;="&amp;(A2557-FenetreInterm/86400),$A:$A,"&lt;="&amp;A2557)&gt;=NbInterm,1,0),"")</f>
        <v/>
      </c>
      <c r="L2557" s="37" t="str">
        <f aca="false">IF(G2557=1,IF(B2557="",0,IF(J2557&lt;SeuilFugitive,1,0)),"")</f>
        <v/>
      </c>
      <c r="M2557" s="37" t="str">
        <f aca="false">IF(G2557=1,IF(B2557="",IF((Fin-A2557)*24&gt;SeuilFigee,1,0),IF(J2557&gt;SeuilFigee*3600,1,0)),"")</f>
        <v/>
      </c>
      <c r="N2557" s="0" t="str">
        <f aca="false">IF(G2557=1,IF(COUNTIF(H$2:H2557,H2557)=1,COUNTIF($H:$H,H2557),""),"")</f>
        <v/>
      </c>
      <c r="O2557" s="0" t="str">
        <f aca="false">IF(G2557=1,IF(COUNTIF(I$2:I2557,I2557)=1,COUNTIF($I:$I,I2557),""),"")</f>
        <v/>
      </c>
      <c r="P2557" s="38" t="str">
        <f aca="false">IF(G2557=1,IF(COUNTIFS(C$2:C2557,C2557,G$2:G2557,1)=1,COUNTIFS($C:$C,C2557,$G:$G,1)+ROW()/10000000,""),"")</f>
        <v/>
      </c>
      <c r="Q2557" s="0" t="str">
        <f aca="false">IF(K2557=1,IF(COUNTIFS(C$2:C2557,C2557,K$2:K2557,1)=1,1,0),"")</f>
        <v/>
      </c>
      <c r="R2557" s="0" t="str">
        <f aca="false">IF(M2557=1,IF(COUNTIFS(C$2:C2557,C2557,M$2:M2557,1)=1,1,0),"")</f>
        <v/>
      </c>
      <c r="S2557" s="0" t="str">
        <f aca="false">IF(L2557=1,IF(COUNTIFS(C$2:C2557,C2557,L$2:L2557,1)=1,1,0),"")</f>
        <v/>
      </c>
      <c r="T2557" s="38" t="str">
        <f aca="false">IF(N2557="","",N2557+ROW()/10000000)</f>
        <v/>
      </c>
      <c r="U2557" s="0" t="str">
        <f aca="false">IF(G2557=1,IF(B2557="",1,0),"")</f>
        <v/>
      </c>
    </row>
    <row r="2558" customFormat="false" ht="15" hidden="false" customHeight="false" outlineLevel="0" collapsed="false">
      <c r="A2558" s="35"/>
      <c r="B2558" s="35"/>
      <c r="G2558" s="0" t="str">
        <f aca="false">IF(A2558="","",IF(AND(A2558&gt;=Debut,A2558&lt;Fin),1,0))</f>
        <v/>
      </c>
      <c r="H2558" s="0" t="str">
        <f aca="false">IF(G2558=1,INT(ROUND((A2558-Debut)*86400,0)/600),"")</f>
        <v/>
      </c>
      <c r="I2558" s="0" t="str">
        <f aca="false">IF(G2558=1,INT(ROUND((A2558-Debut)*86400,0)/3600),"")</f>
        <v/>
      </c>
      <c r="J2558" s="0" t="str">
        <f aca="false">IF(OR(A2558="",B2558=""),"",ROUND((B2558-A2558)*86400,0))</f>
        <v/>
      </c>
      <c r="K2558" s="37" t="str">
        <f aca="false">IF(G2558=1,IF(COUNTIFS($C:$C,C2558,$G:$G,1,$A:$A,"&gt;="&amp;(A2558-FenetreInterm/86400),$A:$A,"&lt;="&amp;A2558)&gt;=NbInterm,1,0),"")</f>
        <v/>
      </c>
      <c r="L2558" s="37" t="str">
        <f aca="false">IF(G2558=1,IF(B2558="",0,IF(J2558&lt;SeuilFugitive,1,0)),"")</f>
        <v/>
      </c>
      <c r="M2558" s="37" t="str">
        <f aca="false">IF(G2558=1,IF(B2558="",IF((Fin-A2558)*24&gt;SeuilFigee,1,0),IF(J2558&gt;SeuilFigee*3600,1,0)),"")</f>
        <v/>
      </c>
      <c r="N2558" s="0" t="str">
        <f aca="false">IF(G2558=1,IF(COUNTIF(H$2:H2558,H2558)=1,COUNTIF($H:$H,H2558),""),"")</f>
        <v/>
      </c>
      <c r="O2558" s="0" t="str">
        <f aca="false">IF(G2558=1,IF(COUNTIF(I$2:I2558,I2558)=1,COUNTIF($I:$I,I2558),""),"")</f>
        <v/>
      </c>
      <c r="P2558" s="38" t="str">
        <f aca="false">IF(G2558=1,IF(COUNTIFS(C$2:C2558,C2558,G$2:G2558,1)=1,COUNTIFS($C:$C,C2558,$G:$G,1)+ROW()/10000000,""),"")</f>
        <v/>
      </c>
      <c r="Q2558" s="0" t="str">
        <f aca="false">IF(K2558=1,IF(COUNTIFS(C$2:C2558,C2558,K$2:K2558,1)=1,1,0),"")</f>
        <v/>
      </c>
      <c r="R2558" s="0" t="str">
        <f aca="false">IF(M2558=1,IF(COUNTIFS(C$2:C2558,C2558,M$2:M2558,1)=1,1,0),"")</f>
        <v/>
      </c>
      <c r="S2558" s="0" t="str">
        <f aca="false">IF(L2558=1,IF(COUNTIFS(C$2:C2558,C2558,L$2:L2558,1)=1,1,0),"")</f>
        <v/>
      </c>
      <c r="T2558" s="38" t="str">
        <f aca="false">IF(N2558="","",N2558+ROW()/10000000)</f>
        <v/>
      </c>
      <c r="U2558" s="0" t="str">
        <f aca="false">IF(G2558=1,IF(B2558="",1,0),"")</f>
        <v/>
      </c>
    </row>
    <row r="2559" customFormat="false" ht="15" hidden="false" customHeight="false" outlineLevel="0" collapsed="false">
      <c r="A2559" s="35"/>
      <c r="B2559" s="35"/>
      <c r="G2559" s="0" t="str">
        <f aca="false">IF(A2559="","",IF(AND(A2559&gt;=Debut,A2559&lt;Fin),1,0))</f>
        <v/>
      </c>
      <c r="H2559" s="0" t="str">
        <f aca="false">IF(G2559=1,INT(ROUND((A2559-Debut)*86400,0)/600),"")</f>
        <v/>
      </c>
      <c r="I2559" s="0" t="str">
        <f aca="false">IF(G2559=1,INT(ROUND((A2559-Debut)*86400,0)/3600),"")</f>
        <v/>
      </c>
      <c r="J2559" s="0" t="str">
        <f aca="false">IF(OR(A2559="",B2559=""),"",ROUND((B2559-A2559)*86400,0))</f>
        <v/>
      </c>
      <c r="K2559" s="37" t="str">
        <f aca="false">IF(G2559=1,IF(COUNTIFS($C:$C,C2559,$G:$G,1,$A:$A,"&gt;="&amp;(A2559-FenetreInterm/86400),$A:$A,"&lt;="&amp;A2559)&gt;=NbInterm,1,0),"")</f>
        <v/>
      </c>
      <c r="L2559" s="37" t="str">
        <f aca="false">IF(G2559=1,IF(B2559="",0,IF(J2559&lt;SeuilFugitive,1,0)),"")</f>
        <v/>
      </c>
      <c r="M2559" s="37" t="str">
        <f aca="false">IF(G2559=1,IF(B2559="",IF((Fin-A2559)*24&gt;SeuilFigee,1,0),IF(J2559&gt;SeuilFigee*3600,1,0)),"")</f>
        <v/>
      </c>
      <c r="N2559" s="0" t="str">
        <f aca="false">IF(G2559=1,IF(COUNTIF(H$2:H2559,H2559)=1,COUNTIF($H:$H,H2559),""),"")</f>
        <v/>
      </c>
      <c r="O2559" s="0" t="str">
        <f aca="false">IF(G2559=1,IF(COUNTIF(I$2:I2559,I2559)=1,COUNTIF($I:$I,I2559),""),"")</f>
        <v/>
      </c>
      <c r="P2559" s="38" t="str">
        <f aca="false">IF(G2559=1,IF(COUNTIFS(C$2:C2559,C2559,G$2:G2559,1)=1,COUNTIFS($C:$C,C2559,$G:$G,1)+ROW()/10000000,""),"")</f>
        <v/>
      </c>
      <c r="Q2559" s="0" t="str">
        <f aca="false">IF(K2559=1,IF(COUNTIFS(C$2:C2559,C2559,K$2:K2559,1)=1,1,0),"")</f>
        <v/>
      </c>
      <c r="R2559" s="0" t="str">
        <f aca="false">IF(M2559=1,IF(COUNTIFS(C$2:C2559,C2559,M$2:M2559,1)=1,1,0),"")</f>
        <v/>
      </c>
      <c r="S2559" s="0" t="str">
        <f aca="false">IF(L2559=1,IF(COUNTIFS(C$2:C2559,C2559,L$2:L2559,1)=1,1,0),"")</f>
        <v/>
      </c>
      <c r="T2559" s="38" t="str">
        <f aca="false">IF(N2559="","",N2559+ROW()/10000000)</f>
        <v/>
      </c>
      <c r="U2559" s="0" t="str">
        <f aca="false">IF(G2559=1,IF(B2559="",1,0),"")</f>
        <v/>
      </c>
    </row>
    <row r="2560" customFormat="false" ht="15" hidden="false" customHeight="false" outlineLevel="0" collapsed="false">
      <c r="A2560" s="35"/>
      <c r="B2560" s="35"/>
      <c r="G2560" s="0" t="str">
        <f aca="false">IF(A2560="","",IF(AND(A2560&gt;=Debut,A2560&lt;Fin),1,0))</f>
        <v/>
      </c>
      <c r="H2560" s="0" t="str">
        <f aca="false">IF(G2560=1,INT(ROUND((A2560-Debut)*86400,0)/600),"")</f>
        <v/>
      </c>
      <c r="I2560" s="0" t="str">
        <f aca="false">IF(G2560=1,INT(ROUND((A2560-Debut)*86400,0)/3600),"")</f>
        <v/>
      </c>
      <c r="J2560" s="0" t="str">
        <f aca="false">IF(OR(A2560="",B2560=""),"",ROUND((B2560-A2560)*86400,0))</f>
        <v/>
      </c>
      <c r="K2560" s="37" t="str">
        <f aca="false">IF(G2560=1,IF(COUNTIFS($C:$C,C2560,$G:$G,1,$A:$A,"&gt;="&amp;(A2560-FenetreInterm/86400),$A:$A,"&lt;="&amp;A2560)&gt;=NbInterm,1,0),"")</f>
        <v/>
      </c>
      <c r="L2560" s="37" t="str">
        <f aca="false">IF(G2560=1,IF(B2560="",0,IF(J2560&lt;SeuilFugitive,1,0)),"")</f>
        <v/>
      </c>
      <c r="M2560" s="37" t="str">
        <f aca="false">IF(G2560=1,IF(B2560="",IF((Fin-A2560)*24&gt;SeuilFigee,1,0),IF(J2560&gt;SeuilFigee*3600,1,0)),"")</f>
        <v/>
      </c>
      <c r="N2560" s="0" t="str">
        <f aca="false">IF(G2560=1,IF(COUNTIF(H$2:H2560,H2560)=1,COUNTIF($H:$H,H2560),""),"")</f>
        <v/>
      </c>
      <c r="O2560" s="0" t="str">
        <f aca="false">IF(G2560=1,IF(COUNTIF(I$2:I2560,I2560)=1,COUNTIF($I:$I,I2560),""),"")</f>
        <v/>
      </c>
      <c r="P2560" s="38" t="str">
        <f aca="false">IF(G2560=1,IF(COUNTIFS(C$2:C2560,C2560,G$2:G2560,1)=1,COUNTIFS($C:$C,C2560,$G:$G,1)+ROW()/10000000,""),"")</f>
        <v/>
      </c>
      <c r="Q2560" s="0" t="str">
        <f aca="false">IF(K2560=1,IF(COUNTIFS(C$2:C2560,C2560,K$2:K2560,1)=1,1,0),"")</f>
        <v/>
      </c>
      <c r="R2560" s="0" t="str">
        <f aca="false">IF(M2560=1,IF(COUNTIFS(C$2:C2560,C2560,M$2:M2560,1)=1,1,0),"")</f>
        <v/>
      </c>
      <c r="S2560" s="0" t="str">
        <f aca="false">IF(L2560=1,IF(COUNTIFS(C$2:C2560,C2560,L$2:L2560,1)=1,1,0),"")</f>
        <v/>
      </c>
      <c r="T2560" s="38" t="str">
        <f aca="false">IF(N2560="","",N2560+ROW()/10000000)</f>
        <v/>
      </c>
      <c r="U2560" s="0" t="str">
        <f aca="false">IF(G2560=1,IF(B2560="",1,0),"")</f>
        <v/>
      </c>
    </row>
    <row r="2561" customFormat="false" ht="15" hidden="false" customHeight="false" outlineLevel="0" collapsed="false">
      <c r="A2561" s="35"/>
      <c r="B2561" s="35"/>
      <c r="G2561" s="0" t="str">
        <f aca="false">IF(A2561="","",IF(AND(A2561&gt;=Debut,A2561&lt;Fin),1,0))</f>
        <v/>
      </c>
      <c r="H2561" s="0" t="str">
        <f aca="false">IF(G2561=1,INT(ROUND((A2561-Debut)*86400,0)/600),"")</f>
        <v/>
      </c>
      <c r="I2561" s="0" t="str">
        <f aca="false">IF(G2561=1,INT(ROUND((A2561-Debut)*86400,0)/3600),"")</f>
        <v/>
      </c>
      <c r="J2561" s="0" t="str">
        <f aca="false">IF(OR(A2561="",B2561=""),"",ROUND((B2561-A2561)*86400,0))</f>
        <v/>
      </c>
      <c r="K2561" s="37" t="str">
        <f aca="false">IF(G2561=1,IF(COUNTIFS($C:$C,C2561,$G:$G,1,$A:$A,"&gt;="&amp;(A2561-FenetreInterm/86400),$A:$A,"&lt;="&amp;A2561)&gt;=NbInterm,1,0),"")</f>
        <v/>
      </c>
      <c r="L2561" s="37" t="str">
        <f aca="false">IF(G2561=1,IF(B2561="",0,IF(J2561&lt;SeuilFugitive,1,0)),"")</f>
        <v/>
      </c>
      <c r="M2561" s="37" t="str">
        <f aca="false">IF(G2561=1,IF(B2561="",IF((Fin-A2561)*24&gt;SeuilFigee,1,0),IF(J2561&gt;SeuilFigee*3600,1,0)),"")</f>
        <v/>
      </c>
      <c r="N2561" s="0" t="str">
        <f aca="false">IF(G2561=1,IF(COUNTIF(H$2:H2561,H2561)=1,COUNTIF($H:$H,H2561),""),"")</f>
        <v/>
      </c>
      <c r="O2561" s="0" t="str">
        <f aca="false">IF(G2561=1,IF(COUNTIF(I$2:I2561,I2561)=1,COUNTIF($I:$I,I2561),""),"")</f>
        <v/>
      </c>
      <c r="P2561" s="38" t="str">
        <f aca="false">IF(G2561=1,IF(COUNTIFS(C$2:C2561,C2561,G$2:G2561,1)=1,COUNTIFS($C:$C,C2561,$G:$G,1)+ROW()/10000000,""),"")</f>
        <v/>
      </c>
      <c r="Q2561" s="0" t="str">
        <f aca="false">IF(K2561=1,IF(COUNTIFS(C$2:C2561,C2561,K$2:K2561,1)=1,1,0),"")</f>
        <v/>
      </c>
      <c r="R2561" s="0" t="str">
        <f aca="false">IF(M2561=1,IF(COUNTIFS(C$2:C2561,C2561,M$2:M2561,1)=1,1,0),"")</f>
        <v/>
      </c>
      <c r="S2561" s="0" t="str">
        <f aca="false">IF(L2561=1,IF(COUNTIFS(C$2:C2561,C2561,L$2:L2561,1)=1,1,0),"")</f>
        <v/>
      </c>
      <c r="T2561" s="38" t="str">
        <f aca="false">IF(N2561="","",N2561+ROW()/10000000)</f>
        <v/>
      </c>
      <c r="U2561" s="0" t="str">
        <f aca="false">IF(G2561=1,IF(B2561="",1,0),"")</f>
        <v/>
      </c>
    </row>
    <row r="2562" customFormat="false" ht="15" hidden="false" customHeight="false" outlineLevel="0" collapsed="false">
      <c r="A2562" s="35"/>
      <c r="B2562" s="35"/>
      <c r="G2562" s="0" t="str">
        <f aca="false">IF(A2562="","",IF(AND(A2562&gt;=Debut,A2562&lt;Fin),1,0))</f>
        <v/>
      </c>
      <c r="H2562" s="0" t="str">
        <f aca="false">IF(G2562=1,INT(ROUND((A2562-Debut)*86400,0)/600),"")</f>
        <v/>
      </c>
      <c r="I2562" s="0" t="str">
        <f aca="false">IF(G2562=1,INT(ROUND((A2562-Debut)*86400,0)/3600),"")</f>
        <v/>
      </c>
      <c r="J2562" s="0" t="str">
        <f aca="false">IF(OR(A2562="",B2562=""),"",ROUND((B2562-A2562)*86400,0))</f>
        <v/>
      </c>
      <c r="K2562" s="37" t="str">
        <f aca="false">IF(G2562=1,IF(COUNTIFS($C:$C,C2562,$G:$G,1,$A:$A,"&gt;="&amp;(A2562-FenetreInterm/86400),$A:$A,"&lt;="&amp;A2562)&gt;=NbInterm,1,0),"")</f>
        <v/>
      </c>
      <c r="L2562" s="37" t="str">
        <f aca="false">IF(G2562=1,IF(B2562="",0,IF(J2562&lt;SeuilFugitive,1,0)),"")</f>
        <v/>
      </c>
      <c r="M2562" s="37" t="str">
        <f aca="false">IF(G2562=1,IF(B2562="",IF((Fin-A2562)*24&gt;SeuilFigee,1,0),IF(J2562&gt;SeuilFigee*3600,1,0)),"")</f>
        <v/>
      </c>
      <c r="N2562" s="0" t="str">
        <f aca="false">IF(G2562=1,IF(COUNTIF(H$2:H2562,H2562)=1,COUNTIF($H:$H,H2562),""),"")</f>
        <v/>
      </c>
      <c r="O2562" s="0" t="str">
        <f aca="false">IF(G2562=1,IF(COUNTIF(I$2:I2562,I2562)=1,COUNTIF($I:$I,I2562),""),"")</f>
        <v/>
      </c>
      <c r="P2562" s="38" t="str">
        <f aca="false">IF(G2562=1,IF(COUNTIFS(C$2:C2562,C2562,G$2:G2562,1)=1,COUNTIFS($C:$C,C2562,$G:$G,1)+ROW()/10000000,""),"")</f>
        <v/>
      </c>
      <c r="Q2562" s="0" t="str">
        <f aca="false">IF(K2562=1,IF(COUNTIFS(C$2:C2562,C2562,K$2:K2562,1)=1,1,0),"")</f>
        <v/>
      </c>
      <c r="R2562" s="0" t="str">
        <f aca="false">IF(M2562=1,IF(COUNTIFS(C$2:C2562,C2562,M$2:M2562,1)=1,1,0),"")</f>
        <v/>
      </c>
      <c r="S2562" s="0" t="str">
        <f aca="false">IF(L2562=1,IF(COUNTIFS(C$2:C2562,C2562,L$2:L2562,1)=1,1,0),"")</f>
        <v/>
      </c>
      <c r="T2562" s="38" t="str">
        <f aca="false">IF(N2562="","",N2562+ROW()/10000000)</f>
        <v/>
      </c>
      <c r="U2562" s="0" t="str">
        <f aca="false">IF(G2562=1,IF(B2562="",1,0),"")</f>
        <v/>
      </c>
    </row>
    <row r="2563" customFormat="false" ht="15" hidden="false" customHeight="false" outlineLevel="0" collapsed="false">
      <c r="A2563" s="35"/>
      <c r="B2563" s="35"/>
      <c r="G2563" s="0" t="str">
        <f aca="false">IF(A2563="","",IF(AND(A2563&gt;=Debut,A2563&lt;Fin),1,0))</f>
        <v/>
      </c>
      <c r="H2563" s="0" t="str">
        <f aca="false">IF(G2563=1,INT(ROUND((A2563-Debut)*86400,0)/600),"")</f>
        <v/>
      </c>
      <c r="I2563" s="0" t="str">
        <f aca="false">IF(G2563=1,INT(ROUND((A2563-Debut)*86400,0)/3600),"")</f>
        <v/>
      </c>
      <c r="J2563" s="0" t="str">
        <f aca="false">IF(OR(A2563="",B2563=""),"",ROUND((B2563-A2563)*86400,0))</f>
        <v/>
      </c>
      <c r="K2563" s="37" t="str">
        <f aca="false">IF(G2563=1,IF(COUNTIFS($C:$C,C2563,$G:$G,1,$A:$A,"&gt;="&amp;(A2563-FenetreInterm/86400),$A:$A,"&lt;="&amp;A2563)&gt;=NbInterm,1,0),"")</f>
        <v/>
      </c>
      <c r="L2563" s="37" t="str">
        <f aca="false">IF(G2563=1,IF(B2563="",0,IF(J2563&lt;SeuilFugitive,1,0)),"")</f>
        <v/>
      </c>
      <c r="M2563" s="37" t="str">
        <f aca="false">IF(G2563=1,IF(B2563="",IF((Fin-A2563)*24&gt;SeuilFigee,1,0),IF(J2563&gt;SeuilFigee*3600,1,0)),"")</f>
        <v/>
      </c>
      <c r="N2563" s="0" t="str">
        <f aca="false">IF(G2563=1,IF(COUNTIF(H$2:H2563,H2563)=1,COUNTIF($H:$H,H2563),""),"")</f>
        <v/>
      </c>
      <c r="O2563" s="0" t="str">
        <f aca="false">IF(G2563=1,IF(COUNTIF(I$2:I2563,I2563)=1,COUNTIF($I:$I,I2563),""),"")</f>
        <v/>
      </c>
      <c r="P2563" s="38" t="str">
        <f aca="false">IF(G2563=1,IF(COUNTIFS(C$2:C2563,C2563,G$2:G2563,1)=1,COUNTIFS($C:$C,C2563,$G:$G,1)+ROW()/10000000,""),"")</f>
        <v/>
      </c>
      <c r="Q2563" s="0" t="str">
        <f aca="false">IF(K2563=1,IF(COUNTIFS(C$2:C2563,C2563,K$2:K2563,1)=1,1,0),"")</f>
        <v/>
      </c>
      <c r="R2563" s="0" t="str">
        <f aca="false">IF(M2563=1,IF(COUNTIFS(C$2:C2563,C2563,M$2:M2563,1)=1,1,0),"")</f>
        <v/>
      </c>
      <c r="S2563" s="0" t="str">
        <f aca="false">IF(L2563=1,IF(COUNTIFS(C$2:C2563,C2563,L$2:L2563,1)=1,1,0),"")</f>
        <v/>
      </c>
      <c r="T2563" s="38" t="str">
        <f aca="false">IF(N2563="","",N2563+ROW()/10000000)</f>
        <v/>
      </c>
      <c r="U2563" s="0" t="str">
        <f aca="false">IF(G2563=1,IF(B2563="",1,0),"")</f>
        <v/>
      </c>
    </row>
    <row r="2564" customFormat="false" ht="15" hidden="false" customHeight="false" outlineLevel="0" collapsed="false">
      <c r="A2564" s="35"/>
      <c r="B2564" s="35"/>
      <c r="G2564" s="0" t="str">
        <f aca="false">IF(A2564="","",IF(AND(A2564&gt;=Debut,A2564&lt;Fin),1,0))</f>
        <v/>
      </c>
      <c r="H2564" s="0" t="str">
        <f aca="false">IF(G2564=1,INT(ROUND((A2564-Debut)*86400,0)/600),"")</f>
        <v/>
      </c>
      <c r="I2564" s="0" t="str">
        <f aca="false">IF(G2564=1,INT(ROUND((A2564-Debut)*86400,0)/3600),"")</f>
        <v/>
      </c>
      <c r="J2564" s="0" t="str">
        <f aca="false">IF(OR(A2564="",B2564=""),"",ROUND((B2564-A2564)*86400,0))</f>
        <v/>
      </c>
      <c r="K2564" s="37" t="str">
        <f aca="false">IF(G2564=1,IF(COUNTIFS($C:$C,C2564,$G:$G,1,$A:$A,"&gt;="&amp;(A2564-FenetreInterm/86400),$A:$A,"&lt;="&amp;A2564)&gt;=NbInterm,1,0),"")</f>
        <v/>
      </c>
      <c r="L2564" s="37" t="str">
        <f aca="false">IF(G2564=1,IF(B2564="",0,IF(J2564&lt;SeuilFugitive,1,0)),"")</f>
        <v/>
      </c>
      <c r="M2564" s="37" t="str">
        <f aca="false">IF(G2564=1,IF(B2564="",IF((Fin-A2564)*24&gt;SeuilFigee,1,0),IF(J2564&gt;SeuilFigee*3600,1,0)),"")</f>
        <v/>
      </c>
      <c r="N2564" s="0" t="str">
        <f aca="false">IF(G2564=1,IF(COUNTIF(H$2:H2564,H2564)=1,COUNTIF($H:$H,H2564),""),"")</f>
        <v/>
      </c>
      <c r="O2564" s="0" t="str">
        <f aca="false">IF(G2564=1,IF(COUNTIF(I$2:I2564,I2564)=1,COUNTIF($I:$I,I2564),""),"")</f>
        <v/>
      </c>
      <c r="P2564" s="38" t="str">
        <f aca="false">IF(G2564=1,IF(COUNTIFS(C$2:C2564,C2564,G$2:G2564,1)=1,COUNTIFS($C:$C,C2564,$G:$G,1)+ROW()/10000000,""),"")</f>
        <v/>
      </c>
      <c r="Q2564" s="0" t="str">
        <f aca="false">IF(K2564=1,IF(COUNTIFS(C$2:C2564,C2564,K$2:K2564,1)=1,1,0),"")</f>
        <v/>
      </c>
      <c r="R2564" s="0" t="str">
        <f aca="false">IF(M2564=1,IF(COUNTIFS(C$2:C2564,C2564,M$2:M2564,1)=1,1,0),"")</f>
        <v/>
      </c>
      <c r="S2564" s="0" t="str">
        <f aca="false">IF(L2564=1,IF(COUNTIFS(C$2:C2564,C2564,L$2:L2564,1)=1,1,0),"")</f>
        <v/>
      </c>
      <c r="T2564" s="38" t="str">
        <f aca="false">IF(N2564="","",N2564+ROW()/10000000)</f>
        <v/>
      </c>
      <c r="U2564" s="0" t="str">
        <f aca="false">IF(G2564=1,IF(B2564="",1,0),"")</f>
        <v/>
      </c>
    </row>
    <row r="2565" customFormat="false" ht="15" hidden="false" customHeight="false" outlineLevel="0" collapsed="false">
      <c r="A2565" s="35"/>
      <c r="B2565" s="35"/>
      <c r="G2565" s="0" t="str">
        <f aca="false">IF(A2565="","",IF(AND(A2565&gt;=Debut,A2565&lt;Fin),1,0))</f>
        <v/>
      </c>
      <c r="H2565" s="0" t="str">
        <f aca="false">IF(G2565=1,INT(ROUND((A2565-Debut)*86400,0)/600),"")</f>
        <v/>
      </c>
      <c r="I2565" s="0" t="str">
        <f aca="false">IF(G2565=1,INT(ROUND((A2565-Debut)*86400,0)/3600),"")</f>
        <v/>
      </c>
      <c r="J2565" s="0" t="str">
        <f aca="false">IF(OR(A2565="",B2565=""),"",ROUND((B2565-A2565)*86400,0))</f>
        <v/>
      </c>
      <c r="K2565" s="37" t="str">
        <f aca="false">IF(G2565=1,IF(COUNTIFS($C:$C,C2565,$G:$G,1,$A:$A,"&gt;="&amp;(A2565-FenetreInterm/86400),$A:$A,"&lt;="&amp;A2565)&gt;=NbInterm,1,0),"")</f>
        <v/>
      </c>
      <c r="L2565" s="37" t="str">
        <f aca="false">IF(G2565=1,IF(B2565="",0,IF(J2565&lt;SeuilFugitive,1,0)),"")</f>
        <v/>
      </c>
      <c r="M2565" s="37" t="str">
        <f aca="false">IF(G2565=1,IF(B2565="",IF((Fin-A2565)*24&gt;SeuilFigee,1,0),IF(J2565&gt;SeuilFigee*3600,1,0)),"")</f>
        <v/>
      </c>
      <c r="N2565" s="0" t="str">
        <f aca="false">IF(G2565=1,IF(COUNTIF(H$2:H2565,H2565)=1,COUNTIF($H:$H,H2565),""),"")</f>
        <v/>
      </c>
      <c r="O2565" s="0" t="str">
        <f aca="false">IF(G2565=1,IF(COUNTIF(I$2:I2565,I2565)=1,COUNTIF($I:$I,I2565),""),"")</f>
        <v/>
      </c>
      <c r="P2565" s="38" t="str">
        <f aca="false">IF(G2565=1,IF(COUNTIFS(C$2:C2565,C2565,G$2:G2565,1)=1,COUNTIFS($C:$C,C2565,$G:$G,1)+ROW()/10000000,""),"")</f>
        <v/>
      </c>
      <c r="Q2565" s="0" t="str">
        <f aca="false">IF(K2565=1,IF(COUNTIFS(C$2:C2565,C2565,K$2:K2565,1)=1,1,0),"")</f>
        <v/>
      </c>
      <c r="R2565" s="0" t="str">
        <f aca="false">IF(M2565=1,IF(COUNTIFS(C$2:C2565,C2565,M$2:M2565,1)=1,1,0),"")</f>
        <v/>
      </c>
      <c r="S2565" s="0" t="str">
        <f aca="false">IF(L2565=1,IF(COUNTIFS(C$2:C2565,C2565,L$2:L2565,1)=1,1,0),"")</f>
        <v/>
      </c>
      <c r="T2565" s="38" t="str">
        <f aca="false">IF(N2565="","",N2565+ROW()/10000000)</f>
        <v/>
      </c>
      <c r="U2565" s="0" t="str">
        <f aca="false">IF(G2565=1,IF(B2565="",1,0),"")</f>
        <v/>
      </c>
    </row>
    <row r="2566" customFormat="false" ht="15" hidden="false" customHeight="false" outlineLevel="0" collapsed="false">
      <c r="A2566" s="35"/>
      <c r="B2566" s="35"/>
      <c r="G2566" s="0" t="str">
        <f aca="false">IF(A2566="","",IF(AND(A2566&gt;=Debut,A2566&lt;Fin),1,0))</f>
        <v/>
      </c>
      <c r="H2566" s="0" t="str">
        <f aca="false">IF(G2566=1,INT(ROUND((A2566-Debut)*86400,0)/600),"")</f>
        <v/>
      </c>
      <c r="I2566" s="0" t="str">
        <f aca="false">IF(G2566=1,INT(ROUND((A2566-Debut)*86400,0)/3600),"")</f>
        <v/>
      </c>
      <c r="J2566" s="0" t="str">
        <f aca="false">IF(OR(A2566="",B2566=""),"",ROUND((B2566-A2566)*86400,0))</f>
        <v/>
      </c>
      <c r="K2566" s="37" t="str">
        <f aca="false">IF(G2566=1,IF(COUNTIFS($C:$C,C2566,$G:$G,1,$A:$A,"&gt;="&amp;(A2566-FenetreInterm/86400),$A:$A,"&lt;="&amp;A2566)&gt;=NbInterm,1,0),"")</f>
        <v/>
      </c>
      <c r="L2566" s="37" t="str">
        <f aca="false">IF(G2566=1,IF(B2566="",0,IF(J2566&lt;SeuilFugitive,1,0)),"")</f>
        <v/>
      </c>
      <c r="M2566" s="37" t="str">
        <f aca="false">IF(G2566=1,IF(B2566="",IF((Fin-A2566)*24&gt;SeuilFigee,1,0),IF(J2566&gt;SeuilFigee*3600,1,0)),"")</f>
        <v/>
      </c>
      <c r="N2566" s="0" t="str">
        <f aca="false">IF(G2566=1,IF(COUNTIF(H$2:H2566,H2566)=1,COUNTIF($H:$H,H2566),""),"")</f>
        <v/>
      </c>
      <c r="O2566" s="0" t="str">
        <f aca="false">IF(G2566=1,IF(COUNTIF(I$2:I2566,I2566)=1,COUNTIF($I:$I,I2566),""),"")</f>
        <v/>
      </c>
      <c r="P2566" s="38" t="str">
        <f aca="false">IF(G2566=1,IF(COUNTIFS(C$2:C2566,C2566,G$2:G2566,1)=1,COUNTIFS($C:$C,C2566,$G:$G,1)+ROW()/10000000,""),"")</f>
        <v/>
      </c>
      <c r="Q2566" s="0" t="str">
        <f aca="false">IF(K2566=1,IF(COUNTIFS(C$2:C2566,C2566,K$2:K2566,1)=1,1,0),"")</f>
        <v/>
      </c>
      <c r="R2566" s="0" t="str">
        <f aca="false">IF(M2566=1,IF(COUNTIFS(C$2:C2566,C2566,M$2:M2566,1)=1,1,0),"")</f>
        <v/>
      </c>
      <c r="S2566" s="0" t="str">
        <f aca="false">IF(L2566=1,IF(COUNTIFS(C$2:C2566,C2566,L$2:L2566,1)=1,1,0),"")</f>
        <v/>
      </c>
      <c r="T2566" s="38" t="str">
        <f aca="false">IF(N2566="","",N2566+ROW()/10000000)</f>
        <v/>
      </c>
      <c r="U2566" s="0" t="str">
        <f aca="false">IF(G2566=1,IF(B2566="",1,0),"")</f>
        <v/>
      </c>
    </row>
    <row r="2567" customFormat="false" ht="15" hidden="false" customHeight="false" outlineLevel="0" collapsed="false">
      <c r="A2567" s="35"/>
      <c r="B2567" s="35"/>
      <c r="G2567" s="0" t="str">
        <f aca="false">IF(A2567="","",IF(AND(A2567&gt;=Debut,A2567&lt;Fin),1,0))</f>
        <v/>
      </c>
      <c r="H2567" s="0" t="str">
        <f aca="false">IF(G2567=1,INT(ROUND((A2567-Debut)*86400,0)/600),"")</f>
        <v/>
      </c>
      <c r="I2567" s="0" t="str">
        <f aca="false">IF(G2567=1,INT(ROUND((A2567-Debut)*86400,0)/3600),"")</f>
        <v/>
      </c>
      <c r="J2567" s="0" t="str">
        <f aca="false">IF(OR(A2567="",B2567=""),"",ROUND((B2567-A2567)*86400,0))</f>
        <v/>
      </c>
      <c r="K2567" s="37" t="str">
        <f aca="false">IF(G2567=1,IF(COUNTIFS($C:$C,C2567,$G:$G,1,$A:$A,"&gt;="&amp;(A2567-FenetreInterm/86400),$A:$A,"&lt;="&amp;A2567)&gt;=NbInterm,1,0),"")</f>
        <v/>
      </c>
      <c r="L2567" s="37" t="str">
        <f aca="false">IF(G2567=1,IF(B2567="",0,IF(J2567&lt;SeuilFugitive,1,0)),"")</f>
        <v/>
      </c>
      <c r="M2567" s="37" t="str">
        <f aca="false">IF(G2567=1,IF(B2567="",IF((Fin-A2567)*24&gt;SeuilFigee,1,0),IF(J2567&gt;SeuilFigee*3600,1,0)),"")</f>
        <v/>
      </c>
      <c r="N2567" s="0" t="str">
        <f aca="false">IF(G2567=1,IF(COUNTIF(H$2:H2567,H2567)=1,COUNTIF($H:$H,H2567),""),"")</f>
        <v/>
      </c>
      <c r="O2567" s="0" t="str">
        <f aca="false">IF(G2567=1,IF(COUNTIF(I$2:I2567,I2567)=1,COUNTIF($I:$I,I2567),""),"")</f>
        <v/>
      </c>
      <c r="P2567" s="38" t="str">
        <f aca="false">IF(G2567=1,IF(COUNTIFS(C$2:C2567,C2567,G$2:G2567,1)=1,COUNTIFS($C:$C,C2567,$G:$G,1)+ROW()/10000000,""),"")</f>
        <v/>
      </c>
      <c r="Q2567" s="0" t="str">
        <f aca="false">IF(K2567=1,IF(COUNTIFS(C$2:C2567,C2567,K$2:K2567,1)=1,1,0),"")</f>
        <v/>
      </c>
      <c r="R2567" s="0" t="str">
        <f aca="false">IF(M2567=1,IF(COUNTIFS(C$2:C2567,C2567,M$2:M2567,1)=1,1,0),"")</f>
        <v/>
      </c>
      <c r="S2567" s="0" t="str">
        <f aca="false">IF(L2567=1,IF(COUNTIFS(C$2:C2567,C2567,L$2:L2567,1)=1,1,0),"")</f>
        <v/>
      </c>
      <c r="T2567" s="38" t="str">
        <f aca="false">IF(N2567="","",N2567+ROW()/10000000)</f>
        <v/>
      </c>
      <c r="U2567" s="0" t="str">
        <f aca="false">IF(G2567=1,IF(B2567="",1,0),"")</f>
        <v/>
      </c>
    </row>
    <row r="2568" customFormat="false" ht="15" hidden="false" customHeight="false" outlineLevel="0" collapsed="false">
      <c r="A2568" s="35"/>
      <c r="B2568" s="35"/>
      <c r="G2568" s="0" t="str">
        <f aca="false">IF(A2568="","",IF(AND(A2568&gt;=Debut,A2568&lt;Fin),1,0))</f>
        <v/>
      </c>
      <c r="H2568" s="0" t="str">
        <f aca="false">IF(G2568=1,INT(ROUND((A2568-Debut)*86400,0)/600),"")</f>
        <v/>
      </c>
      <c r="I2568" s="0" t="str">
        <f aca="false">IF(G2568=1,INT(ROUND((A2568-Debut)*86400,0)/3600),"")</f>
        <v/>
      </c>
      <c r="J2568" s="0" t="str">
        <f aca="false">IF(OR(A2568="",B2568=""),"",ROUND((B2568-A2568)*86400,0))</f>
        <v/>
      </c>
      <c r="K2568" s="37" t="str">
        <f aca="false">IF(G2568=1,IF(COUNTIFS($C:$C,C2568,$G:$G,1,$A:$A,"&gt;="&amp;(A2568-FenetreInterm/86400),$A:$A,"&lt;="&amp;A2568)&gt;=NbInterm,1,0),"")</f>
        <v/>
      </c>
      <c r="L2568" s="37" t="str">
        <f aca="false">IF(G2568=1,IF(B2568="",0,IF(J2568&lt;SeuilFugitive,1,0)),"")</f>
        <v/>
      </c>
      <c r="M2568" s="37" t="str">
        <f aca="false">IF(G2568=1,IF(B2568="",IF((Fin-A2568)*24&gt;SeuilFigee,1,0),IF(J2568&gt;SeuilFigee*3600,1,0)),"")</f>
        <v/>
      </c>
      <c r="N2568" s="0" t="str">
        <f aca="false">IF(G2568=1,IF(COUNTIF(H$2:H2568,H2568)=1,COUNTIF($H:$H,H2568),""),"")</f>
        <v/>
      </c>
      <c r="O2568" s="0" t="str">
        <f aca="false">IF(G2568=1,IF(COUNTIF(I$2:I2568,I2568)=1,COUNTIF($I:$I,I2568),""),"")</f>
        <v/>
      </c>
      <c r="P2568" s="38" t="str">
        <f aca="false">IF(G2568=1,IF(COUNTIFS(C$2:C2568,C2568,G$2:G2568,1)=1,COUNTIFS($C:$C,C2568,$G:$G,1)+ROW()/10000000,""),"")</f>
        <v/>
      </c>
      <c r="Q2568" s="0" t="str">
        <f aca="false">IF(K2568=1,IF(COUNTIFS(C$2:C2568,C2568,K$2:K2568,1)=1,1,0),"")</f>
        <v/>
      </c>
      <c r="R2568" s="0" t="str">
        <f aca="false">IF(M2568=1,IF(COUNTIFS(C$2:C2568,C2568,M$2:M2568,1)=1,1,0),"")</f>
        <v/>
      </c>
      <c r="S2568" s="0" t="str">
        <f aca="false">IF(L2568=1,IF(COUNTIFS(C$2:C2568,C2568,L$2:L2568,1)=1,1,0),"")</f>
        <v/>
      </c>
      <c r="T2568" s="38" t="str">
        <f aca="false">IF(N2568="","",N2568+ROW()/10000000)</f>
        <v/>
      </c>
      <c r="U2568" s="0" t="str">
        <f aca="false">IF(G2568=1,IF(B2568="",1,0),"")</f>
        <v/>
      </c>
    </row>
    <row r="2569" customFormat="false" ht="15" hidden="false" customHeight="false" outlineLevel="0" collapsed="false">
      <c r="A2569" s="35"/>
      <c r="B2569" s="35"/>
      <c r="G2569" s="0" t="str">
        <f aca="false">IF(A2569="","",IF(AND(A2569&gt;=Debut,A2569&lt;Fin),1,0))</f>
        <v/>
      </c>
      <c r="H2569" s="0" t="str">
        <f aca="false">IF(G2569=1,INT(ROUND((A2569-Debut)*86400,0)/600),"")</f>
        <v/>
      </c>
      <c r="I2569" s="0" t="str">
        <f aca="false">IF(G2569=1,INT(ROUND((A2569-Debut)*86400,0)/3600),"")</f>
        <v/>
      </c>
      <c r="J2569" s="0" t="str">
        <f aca="false">IF(OR(A2569="",B2569=""),"",ROUND((B2569-A2569)*86400,0))</f>
        <v/>
      </c>
      <c r="K2569" s="37" t="str">
        <f aca="false">IF(G2569=1,IF(COUNTIFS($C:$C,C2569,$G:$G,1,$A:$A,"&gt;="&amp;(A2569-FenetreInterm/86400),$A:$A,"&lt;="&amp;A2569)&gt;=NbInterm,1,0),"")</f>
        <v/>
      </c>
      <c r="L2569" s="37" t="str">
        <f aca="false">IF(G2569=1,IF(B2569="",0,IF(J2569&lt;SeuilFugitive,1,0)),"")</f>
        <v/>
      </c>
      <c r="M2569" s="37" t="str">
        <f aca="false">IF(G2569=1,IF(B2569="",IF((Fin-A2569)*24&gt;SeuilFigee,1,0),IF(J2569&gt;SeuilFigee*3600,1,0)),"")</f>
        <v/>
      </c>
      <c r="N2569" s="0" t="str">
        <f aca="false">IF(G2569=1,IF(COUNTIF(H$2:H2569,H2569)=1,COUNTIF($H:$H,H2569),""),"")</f>
        <v/>
      </c>
      <c r="O2569" s="0" t="str">
        <f aca="false">IF(G2569=1,IF(COUNTIF(I$2:I2569,I2569)=1,COUNTIF($I:$I,I2569),""),"")</f>
        <v/>
      </c>
      <c r="P2569" s="38" t="str">
        <f aca="false">IF(G2569=1,IF(COUNTIFS(C$2:C2569,C2569,G$2:G2569,1)=1,COUNTIFS($C:$C,C2569,$G:$G,1)+ROW()/10000000,""),"")</f>
        <v/>
      </c>
      <c r="Q2569" s="0" t="str">
        <f aca="false">IF(K2569=1,IF(COUNTIFS(C$2:C2569,C2569,K$2:K2569,1)=1,1,0),"")</f>
        <v/>
      </c>
      <c r="R2569" s="0" t="str">
        <f aca="false">IF(M2569=1,IF(COUNTIFS(C$2:C2569,C2569,M$2:M2569,1)=1,1,0),"")</f>
        <v/>
      </c>
      <c r="S2569" s="0" t="str">
        <f aca="false">IF(L2569=1,IF(COUNTIFS(C$2:C2569,C2569,L$2:L2569,1)=1,1,0),"")</f>
        <v/>
      </c>
      <c r="T2569" s="38" t="str">
        <f aca="false">IF(N2569="","",N2569+ROW()/10000000)</f>
        <v/>
      </c>
      <c r="U2569" s="0" t="str">
        <f aca="false">IF(G2569=1,IF(B2569="",1,0),"")</f>
        <v/>
      </c>
    </row>
    <row r="2570" customFormat="false" ht="15" hidden="false" customHeight="false" outlineLevel="0" collapsed="false">
      <c r="A2570" s="35"/>
      <c r="B2570" s="35"/>
      <c r="G2570" s="0" t="str">
        <f aca="false">IF(A2570="","",IF(AND(A2570&gt;=Debut,A2570&lt;Fin),1,0))</f>
        <v/>
      </c>
      <c r="H2570" s="0" t="str">
        <f aca="false">IF(G2570=1,INT(ROUND((A2570-Debut)*86400,0)/600),"")</f>
        <v/>
      </c>
      <c r="I2570" s="0" t="str">
        <f aca="false">IF(G2570=1,INT(ROUND((A2570-Debut)*86400,0)/3600),"")</f>
        <v/>
      </c>
      <c r="J2570" s="0" t="str">
        <f aca="false">IF(OR(A2570="",B2570=""),"",ROUND((B2570-A2570)*86400,0))</f>
        <v/>
      </c>
      <c r="K2570" s="37" t="str">
        <f aca="false">IF(G2570=1,IF(COUNTIFS($C:$C,C2570,$G:$G,1,$A:$A,"&gt;="&amp;(A2570-FenetreInterm/86400),$A:$A,"&lt;="&amp;A2570)&gt;=NbInterm,1,0),"")</f>
        <v/>
      </c>
      <c r="L2570" s="37" t="str">
        <f aca="false">IF(G2570=1,IF(B2570="",0,IF(J2570&lt;SeuilFugitive,1,0)),"")</f>
        <v/>
      </c>
      <c r="M2570" s="37" t="str">
        <f aca="false">IF(G2570=1,IF(B2570="",IF((Fin-A2570)*24&gt;SeuilFigee,1,0),IF(J2570&gt;SeuilFigee*3600,1,0)),"")</f>
        <v/>
      </c>
      <c r="N2570" s="0" t="str">
        <f aca="false">IF(G2570=1,IF(COUNTIF(H$2:H2570,H2570)=1,COUNTIF($H:$H,H2570),""),"")</f>
        <v/>
      </c>
      <c r="O2570" s="0" t="str">
        <f aca="false">IF(G2570=1,IF(COUNTIF(I$2:I2570,I2570)=1,COUNTIF($I:$I,I2570),""),"")</f>
        <v/>
      </c>
      <c r="P2570" s="38" t="str">
        <f aca="false">IF(G2570=1,IF(COUNTIFS(C$2:C2570,C2570,G$2:G2570,1)=1,COUNTIFS($C:$C,C2570,$G:$G,1)+ROW()/10000000,""),"")</f>
        <v/>
      </c>
      <c r="Q2570" s="0" t="str">
        <f aca="false">IF(K2570=1,IF(COUNTIFS(C$2:C2570,C2570,K$2:K2570,1)=1,1,0),"")</f>
        <v/>
      </c>
      <c r="R2570" s="0" t="str">
        <f aca="false">IF(M2570=1,IF(COUNTIFS(C$2:C2570,C2570,M$2:M2570,1)=1,1,0),"")</f>
        <v/>
      </c>
      <c r="S2570" s="0" t="str">
        <f aca="false">IF(L2570=1,IF(COUNTIFS(C$2:C2570,C2570,L$2:L2570,1)=1,1,0),"")</f>
        <v/>
      </c>
      <c r="T2570" s="38" t="str">
        <f aca="false">IF(N2570="","",N2570+ROW()/10000000)</f>
        <v/>
      </c>
      <c r="U2570" s="0" t="str">
        <f aca="false">IF(G2570=1,IF(B2570="",1,0),"")</f>
        <v/>
      </c>
    </row>
    <row r="2571" customFormat="false" ht="15" hidden="false" customHeight="false" outlineLevel="0" collapsed="false">
      <c r="A2571" s="35"/>
      <c r="B2571" s="35"/>
      <c r="G2571" s="0" t="str">
        <f aca="false">IF(A2571="","",IF(AND(A2571&gt;=Debut,A2571&lt;Fin),1,0))</f>
        <v/>
      </c>
      <c r="H2571" s="0" t="str">
        <f aca="false">IF(G2571=1,INT(ROUND((A2571-Debut)*86400,0)/600),"")</f>
        <v/>
      </c>
      <c r="I2571" s="0" t="str">
        <f aca="false">IF(G2571=1,INT(ROUND((A2571-Debut)*86400,0)/3600),"")</f>
        <v/>
      </c>
      <c r="J2571" s="0" t="str">
        <f aca="false">IF(OR(A2571="",B2571=""),"",ROUND((B2571-A2571)*86400,0))</f>
        <v/>
      </c>
      <c r="K2571" s="37" t="str">
        <f aca="false">IF(G2571=1,IF(COUNTIFS($C:$C,C2571,$G:$G,1,$A:$A,"&gt;="&amp;(A2571-FenetreInterm/86400),$A:$A,"&lt;="&amp;A2571)&gt;=NbInterm,1,0),"")</f>
        <v/>
      </c>
      <c r="L2571" s="37" t="str">
        <f aca="false">IF(G2571=1,IF(B2571="",0,IF(J2571&lt;SeuilFugitive,1,0)),"")</f>
        <v/>
      </c>
      <c r="M2571" s="37" t="str">
        <f aca="false">IF(G2571=1,IF(B2571="",IF((Fin-A2571)*24&gt;SeuilFigee,1,0),IF(J2571&gt;SeuilFigee*3600,1,0)),"")</f>
        <v/>
      </c>
      <c r="N2571" s="0" t="str">
        <f aca="false">IF(G2571=1,IF(COUNTIF(H$2:H2571,H2571)=1,COUNTIF($H:$H,H2571),""),"")</f>
        <v/>
      </c>
      <c r="O2571" s="0" t="str">
        <f aca="false">IF(G2571=1,IF(COUNTIF(I$2:I2571,I2571)=1,COUNTIF($I:$I,I2571),""),"")</f>
        <v/>
      </c>
      <c r="P2571" s="38" t="str">
        <f aca="false">IF(G2571=1,IF(COUNTIFS(C$2:C2571,C2571,G$2:G2571,1)=1,COUNTIFS($C:$C,C2571,$G:$G,1)+ROW()/10000000,""),"")</f>
        <v/>
      </c>
      <c r="Q2571" s="0" t="str">
        <f aca="false">IF(K2571=1,IF(COUNTIFS(C$2:C2571,C2571,K$2:K2571,1)=1,1,0),"")</f>
        <v/>
      </c>
      <c r="R2571" s="0" t="str">
        <f aca="false">IF(M2571=1,IF(COUNTIFS(C$2:C2571,C2571,M$2:M2571,1)=1,1,0),"")</f>
        <v/>
      </c>
      <c r="S2571" s="0" t="str">
        <f aca="false">IF(L2571=1,IF(COUNTIFS(C$2:C2571,C2571,L$2:L2571,1)=1,1,0),"")</f>
        <v/>
      </c>
      <c r="T2571" s="38" t="str">
        <f aca="false">IF(N2571="","",N2571+ROW()/10000000)</f>
        <v/>
      </c>
      <c r="U2571" s="0" t="str">
        <f aca="false">IF(G2571=1,IF(B2571="",1,0),"")</f>
        <v/>
      </c>
    </row>
    <row r="2572" customFormat="false" ht="15" hidden="false" customHeight="false" outlineLevel="0" collapsed="false">
      <c r="A2572" s="35"/>
      <c r="B2572" s="35"/>
      <c r="G2572" s="0" t="str">
        <f aca="false">IF(A2572="","",IF(AND(A2572&gt;=Debut,A2572&lt;Fin),1,0))</f>
        <v/>
      </c>
      <c r="H2572" s="0" t="str">
        <f aca="false">IF(G2572=1,INT(ROUND((A2572-Debut)*86400,0)/600),"")</f>
        <v/>
      </c>
      <c r="I2572" s="0" t="str">
        <f aca="false">IF(G2572=1,INT(ROUND((A2572-Debut)*86400,0)/3600),"")</f>
        <v/>
      </c>
      <c r="J2572" s="0" t="str">
        <f aca="false">IF(OR(A2572="",B2572=""),"",ROUND((B2572-A2572)*86400,0))</f>
        <v/>
      </c>
      <c r="K2572" s="37" t="str">
        <f aca="false">IF(G2572=1,IF(COUNTIFS($C:$C,C2572,$G:$G,1,$A:$A,"&gt;="&amp;(A2572-FenetreInterm/86400),$A:$A,"&lt;="&amp;A2572)&gt;=NbInterm,1,0),"")</f>
        <v/>
      </c>
      <c r="L2572" s="37" t="str">
        <f aca="false">IF(G2572=1,IF(B2572="",0,IF(J2572&lt;SeuilFugitive,1,0)),"")</f>
        <v/>
      </c>
      <c r="M2572" s="37" t="str">
        <f aca="false">IF(G2572=1,IF(B2572="",IF((Fin-A2572)*24&gt;SeuilFigee,1,0),IF(J2572&gt;SeuilFigee*3600,1,0)),"")</f>
        <v/>
      </c>
      <c r="N2572" s="0" t="str">
        <f aca="false">IF(G2572=1,IF(COUNTIF(H$2:H2572,H2572)=1,COUNTIF($H:$H,H2572),""),"")</f>
        <v/>
      </c>
      <c r="O2572" s="0" t="str">
        <f aca="false">IF(G2572=1,IF(COUNTIF(I$2:I2572,I2572)=1,COUNTIF($I:$I,I2572),""),"")</f>
        <v/>
      </c>
      <c r="P2572" s="38" t="str">
        <f aca="false">IF(G2572=1,IF(COUNTIFS(C$2:C2572,C2572,G$2:G2572,1)=1,COUNTIFS($C:$C,C2572,$G:$G,1)+ROW()/10000000,""),"")</f>
        <v/>
      </c>
      <c r="Q2572" s="0" t="str">
        <f aca="false">IF(K2572=1,IF(COUNTIFS(C$2:C2572,C2572,K$2:K2572,1)=1,1,0),"")</f>
        <v/>
      </c>
      <c r="R2572" s="0" t="str">
        <f aca="false">IF(M2572=1,IF(COUNTIFS(C$2:C2572,C2572,M$2:M2572,1)=1,1,0),"")</f>
        <v/>
      </c>
      <c r="S2572" s="0" t="str">
        <f aca="false">IF(L2572=1,IF(COUNTIFS(C$2:C2572,C2572,L$2:L2572,1)=1,1,0),"")</f>
        <v/>
      </c>
      <c r="T2572" s="38" t="str">
        <f aca="false">IF(N2572="","",N2572+ROW()/10000000)</f>
        <v/>
      </c>
      <c r="U2572" s="0" t="str">
        <f aca="false">IF(G2572=1,IF(B2572="",1,0),"")</f>
        <v/>
      </c>
    </row>
    <row r="2573" customFormat="false" ht="15" hidden="false" customHeight="false" outlineLevel="0" collapsed="false">
      <c r="A2573" s="35"/>
      <c r="B2573" s="35"/>
      <c r="G2573" s="0" t="str">
        <f aca="false">IF(A2573="","",IF(AND(A2573&gt;=Debut,A2573&lt;Fin),1,0))</f>
        <v/>
      </c>
      <c r="H2573" s="0" t="str">
        <f aca="false">IF(G2573=1,INT(ROUND((A2573-Debut)*86400,0)/600),"")</f>
        <v/>
      </c>
      <c r="I2573" s="0" t="str">
        <f aca="false">IF(G2573=1,INT(ROUND((A2573-Debut)*86400,0)/3600),"")</f>
        <v/>
      </c>
      <c r="J2573" s="0" t="str">
        <f aca="false">IF(OR(A2573="",B2573=""),"",ROUND((B2573-A2573)*86400,0))</f>
        <v/>
      </c>
      <c r="K2573" s="37" t="str">
        <f aca="false">IF(G2573=1,IF(COUNTIFS($C:$C,C2573,$G:$G,1,$A:$A,"&gt;="&amp;(A2573-FenetreInterm/86400),$A:$A,"&lt;="&amp;A2573)&gt;=NbInterm,1,0),"")</f>
        <v/>
      </c>
      <c r="L2573" s="37" t="str">
        <f aca="false">IF(G2573=1,IF(B2573="",0,IF(J2573&lt;SeuilFugitive,1,0)),"")</f>
        <v/>
      </c>
      <c r="M2573" s="37" t="str">
        <f aca="false">IF(G2573=1,IF(B2573="",IF((Fin-A2573)*24&gt;SeuilFigee,1,0),IF(J2573&gt;SeuilFigee*3600,1,0)),"")</f>
        <v/>
      </c>
      <c r="N2573" s="0" t="str">
        <f aca="false">IF(G2573=1,IF(COUNTIF(H$2:H2573,H2573)=1,COUNTIF($H:$H,H2573),""),"")</f>
        <v/>
      </c>
      <c r="O2573" s="0" t="str">
        <f aca="false">IF(G2573=1,IF(COUNTIF(I$2:I2573,I2573)=1,COUNTIF($I:$I,I2573),""),"")</f>
        <v/>
      </c>
      <c r="P2573" s="38" t="str">
        <f aca="false">IF(G2573=1,IF(COUNTIFS(C$2:C2573,C2573,G$2:G2573,1)=1,COUNTIFS($C:$C,C2573,$G:$G,1)+ROW()/10000000,""),"")</f>
        <v/>
      </c>
      <c r="Q2573" s="0" t="str">
        <f aca="false">IF(K2573=1,IF(COUNTIFS(C$2:C2573,C2573,K$2:K2573,1)=1,1,0),"")</f>
        <v/>
      </c>
      <c r="R2573" s="0" t="str">
        <f aca="false">IF(M2573=1,IF(COUNTIFS(C$2:C2573,C2573,M$2:M2573,1)=1,1,0),"")</f>
        <v/>
      </c>
      <c r="S2573" s="0" t="str">
        <f aca="false">IF(L2573=1,IF(COUNTIFS(C$2:C2573,C2573,L$2:L2573,1)=1,1,0),"")</f>
        <v/>
      </c>
      <c r="T2573" s="38" t="str">
        <f aca="false">IF(N2573="","",N2573+ROW()/10000000)</f>
        <v/>
      </c>
      <c r="U2573" s="0" t="str">
        <f aca="false">IF(G2573=1,IF(B2573="",1,0),"")</f>
        <v/>
      </c>
    </row>
    <row r="2574" customFormat="false" ht="15" hidden="false" customHeight="false" outlineLevel="0" collapsed="false">
      <c r="A2574" s="35"/>
      <c r="B2574" s="35"/>
      <c r="G2574" s="0" t="str">
        <f aca="false">IF(A2574="","",IF(AND(A2574&gt;=Debut,A2574&lt;Fin),1,0))</f>
        <v/>
      </c>
      <c r="H2574" s="0" t="str">
        <f aca="false">IF(G2574=1,INT(ROUND((A2574-Debut)*86400,0)/600),"")</f>
        <v/>
      </c>
      <c r="I2574" s="0" t="str">
        <f aca="false">IF(G2574=1,INT(ROUND((A2574-Debut)*86400,0)/3600),"")</f>
        <v/>
      </c>
      <c r="J2574" s="0" t="str">
        <f aca="false">IF(OR(A2574="",B2574=""),"",ROUND((B2574-A2574)*86400,0))</f>
        <v/>
      </c>
      <c r="K2574" s="37" t="str">
        <f aca="false">IF(G2574=1,IF(COUNTIFS($C:$C,C2574,$G:$G,1,$A:$A,"&gt;="&amp;(A2574-FenetreInterm/86400),$A:$A,"&lt;="&amp;A2574)&gt;=NbInterm,1,0),"")</f>
        <v/>
      </c>
      <c r="L2574" s="37" t="str">
        <f aca="false">IF(G2574=1,IF(B2574="",0,IF(J2574&lt;SeuilFugitive,1,0)),"")</f>
        <v/>
      </c>
      <c r="M2574" s="37" t="str">
        <f aca="false">IF(G2574=1,IF(B2574="",IF((Fin-A2574)*24&gt;SeuilFigee,1,0),IF(J2574&gt;SeuilFigee*3600,1,0)),"")</f>
        <v/>
      </c>
      <c r="N2574" s="0" t="str">
        <f aca="false">IF(G2574=1,IF(COUNTIF(H$2:H2574,H2574)=1,COUNTIF($H:$H,H2574),""),"")</f>
        <v/>
      </c>
      <c r="O2574" s="0" t="str">
        <f aca="false">IF(G2574=1,IF(COUNTIF(I$2:I2574,I2574)=1,COUNTIF($I:$I,I2574),""),"")</f>
        <v/>
      </c>
      <c r="P2574" s="38" t="str">
        <f aca="false">IF(G2574=1,IF(COUNTIFS(C$2:C2574,C2574,G$2:G2574,1)=1,COUNTIFS($C:$C,C2574,$G:$G,1)+ROW()/10000000,""),"")</f>
        <v/>
      </c>
      <c r="Q2574" s="0" t="str">
        <f aca="false">IF(K2574=1,IF(COUNTIFS(C$2:C2574,C2574,K$2:K2574,1)=1,1,0),"")</f>
        <v/>
      </c>
      <c r="R2574" s="0" t="str">
        <f aca="false">IF(M2574=1,IF(COUNTIFS(C$2:C2574,C2574,M$2:M2574,1)=1,1,0),"")</f>
        <v/>
      </c>
      <c r="S2574" s="0" t="str">
        <f aca="false">IF(L2574=1,IF(COUNTIFS(C$2:C2574,C2574,L$2:L2574,1)=1,1,0),"")</f>
        <v/>
      </c>
      <c r="T2574" s="38" t="str">
        <f aca="false">IF(N2574="","",N2574+ROW()/10000000)</f>
        <v/>
      </c>
      <c r="U2574" s="0" t="str">
        <f aca="false">IF(G2574=1,IF(B2574="",1,0),"")</f>
        <v/>
      </c>
    </row>
    <row r="2575" customFormat="false" ht="15" hidden="false" customHeight="false" outlineLevel="0" collapsed="false">
      <c r="A2575" s="35"/>
      <c r="B2575" s="35"/>
      <c r="G2575" s="0" t="str">
        <f aca="false">IF(A2575="","",IF(AND(A2575&gt;=Debut,A2575&lt;Fin),1,0))</f>
        <v/>
      </c>
      <c r="H2575" s="0" t="str">
        <f aca="false">IF(G2575=1,INT(ROUND((A2575-Debut)*86400,0)/600),"")</f>
        <v/>
      </c>
      <c r="I2575" s="0" t="str">
        <f aca="false">IF(G2575=1,INT(ROUND((A2575-Debut)*86400,0)/3600),"")</f>
        <v/>
      </c>
      <c r="J2575" s="0" t="str">
        <f aca="false">IF(OR(A2575="",B2575=""),"",ROUND((B2575-A2575)*86400,0))</f>
        <v/>
      </c>
      <c r="K2575" s="37" t="str">
        <f aca="false">IF(G2575=1,IF(COUNTIFS($C:$C,C2575,$G:$G,1,$A:$A,"&gt;="&amp;(A2575-FenetreInterm/86400),$A:$A,"&lt;="&amp;A2575)&gt;=NbInterm,1,0),"")</f>
        <v/>
      </c>
      <c r="L2575" s="37" t="str">
        <f aca="false">IF(G2575=1,IF(B2575="",0,IF(J2575&lt;SeuilFugitive,1,0)),"")</f>
        <v/>
      </c>
      <c r="M2575" s="37" t="str">
        <f aca="false">IF(G2575=1,IF(B2575="",IF((Fin-A2575)*24&gt;SeuilFigee,1,0),IF(J2575&gt;SeuilFigee*3600,1,0)),"")</f>
        <v/>
      </c>
      <c r="N2575" s="0" t="str">
        <f aca="false">IF(G2575=1,IF(COUNTIF(H$2:H2575,H2575)=1,COUNTIF($H:$H,H2575),""),"")</f>
        <v/>
      </c>
      <c r="O2575" s="0" t="str">
        <f aca="false">IF(G2575=1,IF(COUNTIF(I$2:I2575,I2575)=1,COUNTIF($I:$I,I2575),""),"")</f>
        <v/>
      </c>
      <c r="P2575" s="38" t="str">
        <f aca="false">IF(G2575=1,IF(COUNTIFS(C$2:C2575,C2575,G$2:G2575,1)=1,COUNTIFS($C:$C,C2575,$G:$G,1)+ROW()/10000000,""),"")</f>
        <v/>
      </c>
      <c r="Q2575" s="0" t="str">
        <f aca="false">IF(K2575=1,IF(COUNTIFS(C$2:C2575,C2575,K$2:K2575,1)=1,1,0),"")</f>
        <v/>
      </c>
      <c r="R2575" s="0" t="str">
        <f aca="false">IF(M2575=1,IF(COUNTIFS(C$2:C2575,C2575,M$2:M2575,1)=1,1,0),"")</f>
        <v/>
      </c>
      <c r="S2575" s="0" t="str">
        <f aca="false">IF(L2575=1,IF(COUNTIFS(C$2:C2575,C2575,L$2:L2575,1)=1,1,0),"")</f>
        <v/>
      </c>
      <c r="T2575" s="38" t="str">
        <f aca="false">IF(N2575="","",N2575+ROW()/10000000)</f>
        <v/>
      </c>
      <c r="U2575" s="0" t="str">
        <f aca="false">IF(G2575=1,IF(B2575="",1,0),"")</f>
        <v/>
      </c>
    </row>
    <row r="2576" customFormat="false" ht="15" hidden="false" customHeight="false" outlineLevel="0" collapsed="false">
      <c r="A2576" s="35"/>
      <c r="B2576" s="35"/>
      <c r="G2576" s="0" t="str">
        <f aca="false">IF(A2576="","",IF(AND(A2576&gt;=Debut,A2576&lt;Fin),1,0))</f>
        <v/>
      </c>
      <c r="H2576" s="0" t="str">
        <f aca="false">IF(G2576=1,INT(ROUND((A2576-Debut)*86400,0)/600),"")</f>
        <v/>
      </c>
      <c r="I2576" s="0" t="str">
        <f aca="false">IF(G2576=1,INT(ROUND((A2576-Debut)*86400,0)/3600),"")</f>
        <v/>
      </c>
      <c r="J2576" s="0" t="str">
        <f aca="false">IF(OR(A2576="",B2576=""),"",ROUND((B2576-A2576)*86400,0))</f>
        <v/>
      </c>
      <c r="K2576" s="37" t="str">
        <f aca="false">IF(G2576=1,IF(COUNTIFS($C:$C,C2576,$G:$G,1,$A:$A,"&gt;="&amp;(A2576-FenetreInterm/86400),$A:$A,"&lt;="&amp;A2576)&gt;=NbInterm,1,0),"")</f>
        <v/>
      </c>
      <c r="L2576" s="37" t="str">
        <f aca="false">IF(G2576=1,IF(B2576="",0,IF(J2576&lt;SeuilFugitive,1,0)),"")</f>
        <v/>
      </c>
      <c r="M2576" s="37" t="str">
        <f aca="false">IF(G2576=1,IF(B2576="",IF((Fin-A2576)*24&gt;SeuilFigee,1,0),IF(J2576&gt;SeuilFigee*3600,1,0)),"")</f>
        <v/>
      </c>
      <c r="N2576" s="0" t="str">
        <f aca="false">IF(G2576=1,IF(COUNTIF(H$2:H2576,H2576)=1,COUNTIF($H:$H,H2576),""),"")</f>
        <v/>
      </c>
      <c r="O2576" s="0" t="str">
        <f aca="false">IF(G2576=1,IF(COUNTIF(I$2:I2576,I2576)=1,COUNTIF($I:$I,I2576),""),"")</f>
        <v/>
      </c>
      <c r="P2576" s="38" t="str">
        <f aca="false">IF(G2576=1,IF(COUNTIFS(C$2:C2576,C2576,G$2:G2576,1)=1,COUNTIFS($C:$C,C2576,$G:$G,1)+ROW()/10000000,""),"")</f>
        <v/>
      </c>
      <c r="Q2576" s="0" t="str">
        <f aca="false">IF(K2576=1,IF(COUNTIFS(C$2:C2576,C2576,K$2:K2576,1)=1,1,0),"")</f>
        <v/>
      </c>
      <c r="R2576" s="0" t="str">
        <f aca="false">IF(M2576=1,IF(COUNTIFS(C$2:C2576,C2576,M$2:M2576,1)=1,1,0),"")</f>
        <v/>
      </c>
      <c r="S2576" s="0" t="str">
        <f aca="false">IF(L2576=1,IF(COUNTIFS(C$2:C2576,C2576,L$2:L2576,1)=1,1,0),"")</f>
        <v/>
      </c>
      <c r="T2576" s="38" t="str">
        <f aca="false">IF(N2576="","",N2576+ROW()/10000000)</f>
        <v/>
      </c>
      <c r="U2576" s="0" t="str">
        <f aca="false">IF(G2576=1,IF(B2576="",1,0),"")</f>
        <v/>
      </c>
    </row>
    <row r="2577" customFormat="false" ht="15" hidden="false" customHeight="false" outlineLevel="0" collapsed="false">
      <c r="A2577" s="35"/>
      <c r="B2577" s="35"/>
      <c r="G2577" s="0" t="str">
        <f aca="false">IF(A2577="","",IF(AND(A2577&gt;=Debut,A2577&lt;Fin),1,0))</f>
        <v/>
      </c>
      <c r="H2577" s="0" t="str">
        <f aca="false">IF(G2577=1,INT(ROUND((A2577-Debut)*86400,0)/600),"")</f>
        <v/>
      </c>
      <c r="I2577" s="0" t="str">
        <f aca="false">IF(G2577=1,INT(ROUND((A2577-Debut)*86400,0)/3600),"")</f>
        <v/>
      </c>
      <c r="J2577" s="0" t="str">
        <f aca="false">IF(OR(A2577="",B2577=""),"",ROUND((B2577-A2577)*86400,0))</f>
        <v/>
      </c>
      <c r="K2577" s="37" t="str">
        <f aca="false">IF(G2577=1,IF(COUNTIFS($C:$C,C2577,$G:$G,1,$A:$A,"&gt;="&amp;(A2577-FenetreInterm/86400),$A:$A,"&lt;="&amp;A2577)&gt;=NbInterm,1,0),"")</f>
        <v/>
      </c>
      <c r="L2577" s="37" t="str">
        <f aca="false">IF(G2577=1,IF(B2577="",0,IF(J2577&lt;SeuilFugitive,1,0)),"")</f>
        <v/>
      </c>
      <c r="M2577" s="37" t="str">
        <f aca="false">IF(G2577=1,IF(B2577="",IF((Fin-A2577)*24&gt;SeuilFigee,1,0),IF(J2577&gt;SeuilFigee*3600,1,0)),"")</f>
        <v/>
      </c>
      <c r="N2577" s="0" t="str">
        <f aca="false">IF(G2577=1,IF(COUNTIF(H$2:H2577,H2577)=1,COUNTIF($H:$H,H2577),""),"")</f>
        <v/>
      </c>
      <c r="O2577" s="0" t="str">
        <f aca="false">IF(G2577=1,IF(COUNTIF(I$2:I2577,I2577)=1,COUNTIF($I:$I,I2577),""),"")</f>
        <v/>
      </c>
      <c r="P2577" s="38" t="str">
        <f aca="false">IF(G2577=1,IF(COUNTIFS(C$2:C2577,C2577,G$2:G2577,1)=1,COUNTIFS($C:$C,C2577,$G:$G,1)+ROW()/10000000,""),"")</f>
        <v/>
      </c>
      <c r="Q2577" s="0" t="str">
        <f aca="false">IF(K2577=1,IF(COUNTIFS(C$2:C2577,C2577,K$2:K2577,1)=1,1,0),"")</f>
        <v/>
      </c>
      <c r="R2577" s="0" t="str">
        <f aca="false">IF(M2577=1,IF(COUNTIFS(C$2:C2577,C2577,M$2:M2577,1)=1,1,0),"")</f>
        <v/>
      </c>
      <c r="S2577" s="0" t="str">
        <f aca="false">IF(L2577=1,IF(COUNTIFS(C$2:C2577,C2577,L$2:L2577,1)=1,1,0),"")</f>
        <v/>
      </c>
      <c r="T2577" s="38" t="str">
        <f aca="false">IF(N2577="","",N2577+ROW()/10000000)</f>
        <v/>
      </c>
      <c r="U2577" s="0" t="str">
        <f aca="false">IF(G2577=1,IF(B2577="",1,0),"")</f>
        <v/>
      </c>
    </row>
    <row r="2578" customFormat="false" ht="15" hidden="false" customHeight="false" outlineLevel="0" collapsed="false">
      <c r="A2578" s="35"/>
      <c r="B2578" s="35"/>
      <c r="G2578" s="0" t="str">
        <f aca="false">IF(A2578="","",IF(AND(A2578&gt;=Debut,A2578&lt;Fin),1,0))</f>
        <v/>
      </c>
      <c r="H2578" s="0" t="str">
        <f aca="false">IF(G2578=1,INT(ROUND((A2578-Debut)*86400,0)/600),"")</f>
        <v/>
      </c>
      <c r="I2578" s="0" t="str">
        <f aca="false">IF(G2578=1,INT(ROUND((A2578-Debut)*86400,0)/3600),"")</f>
        <v/>
      </c>
      <c r="J2578" s="0" t="str">
        <f aca="false">IF(OR(A2578="",B2578=""),"",ROUND((B2578-A2578)*86400,0))</f>
        <v/>
      </c>
      <c r="K2578" s="37" t="str">
        <f aca="false">IF(G2578=1,IF(COUNTIFS($C:$C,C2578,$G:$G,1,$A:$A,"&gt;="&amp;(A2578-FenetreInterm/86400),$A:$A,"&lt;="&amp;A2578)&gt;=NbInterm,1,0),"")</f>
        <v/>
      </c>
      <c r="L2578" s="37" t="str">
        <f aca="false">IF(G2578=1,IF(B2578="",0,IF(J2578&lt;SeuilFugitive,1,0)),"")</f>
        <v/>
      </c>
      <c r="M2578" s="37" t="str">
        <f aca="false">IF(G2578=1,IF(B2578="",IF((Fin-A2578)*24&gt;SeuilFigee,1,0),IF(J2578&gt;SeuilFigee*3600,1,0)),"")</f>
        <v/>
      </c>
      <c r="N2578" s="0" t="str">
        <f aca="false">IF(G2578=1,IF(COUNTIF(H$2:H2578,H2578)=1,COUNTIF($H:$H,H2578),""),"")</f>
        <v/>
      </c>
      <c r="O2578" s="0" t="str">
        <f aca="false">IF(G2578=1,IF(COUNTIF(I$2:I2578,I2578)=1,COUNTIF($I:$I,I2578),""),"")</f>
        <v/>
      </c>
      <c r="P2578" s="38" t="str">
        <f aca="false">IF(G2578=1,IF(COUNTIFS(C$2:C2578,C2578,G$2:G2578,1)=1,COUNTIFS($C:$C,C2578,$G:$G,1)+ROW()/10000000,""),"")</f>
        <v/>
      </c>
      <c r="Q2578" s="0" t="str">
        <f aca="false">IF(K2578=1,IF(COUNTIFS(C$2:C2578,C2578,K$2:K2578,1)=1,1,0),"")</f>
        <v/>
      </c>
      <c r="R2578" s="0" t="str">
        <f aca="false">IF(M2578=1,IF(COUNTIFS(C$2:C2578,C2578,M$2:M2578,1)=1,1,0),"")</f>
        <v/>
      </c>
      <c r="S2578" s="0" t="str">
        <f aca="false">IF(L2578=1,IF(COUNTIFS(C$2:C2578,C2578,L$2:L2578,1)=1,1,0),"")</f>
        <v/>
      </c>
      <c r="T2578" s="38" t="str">
        <f aca="false">IF(N2578="","",N2578+ROW()/10000000)</f>
        <v/>
      </c>
      <c r="U2578" s="0" t="str">
        <f aca="false">IF(G2578=1,IF(B2578="",1,0),"")</f>
        <v/>
      </c>
    </row>
    <row r="2579" customFormat="false" ht="15" hidden="false" customHeight="false" outlineLevel="0" collapsed="false">
      <c r="A2579" s="35"/>
      <c r="B2579" s="35"/>
      <c r="G2579" s="0" t="str">
        <f aca="false">IF(A2579="","",IF(AND(A2579&gt;=Debut,A2579&lt;Fin),1,0))</f>
        <v/>
      </c>
      <c r="H2579" s="0" t="str">
        <f aca="false">IF(G2579=1,INT(ROUND((A2579-Debut)*86400,0)/600),"")</f>
        <v/>
      </c>
      <c r="I2579" s="0" t="str">
        <f aca="false">IF(G2579=1,INT(ROUND((A2579-Debut)*86400,0)/3600),"")</f>
        <v/>
      </c>
      <c r="J2579" s="0" t="str">
        <f aca="false">IF(OR(A2579="",B2579=""),"",ROUND((B2579-A2579)*86400,0))</f>
        <v/>
      </c>
      <c r="K2579" s="37" t="str">
        <f aca="false">IF(G2579=1,IF(COUNTIFS($C:$C,C2579,$G:$G,1,$A:$A,"&gt;="&amp;(A2579-FenetreInterm/86400),$A:$A,"&lt;="&amp;A2579)&gt;=NbInterm,1,0),"")</f>
        <v/>
      </c>
      <c r="L2579" s="37" t="str">
        <f aca="false">IF(G2579=1,IF(B2579="",0,IF(J2579&lt;SeuilFugitive,1,0)),"")</f>
        <v/>
      </c>
      <c r="M2579" s="37" t="str">
        <f aca="false">IF(G2579=1,IF(B2579="",IF((Fin-A2579)*24&gt;SeuilFigee,1,0),IF(J2579&gt;SeuilFigee*3600,1,0)),"")</f>
        <v/>
      </c>
      <c r="N2579" s="0" t="str">
        <f aca="false">IF(G2579=1,IF(COUNTIF(H$2:H2579,H2579)=1,COUNTIF($H:$H,H2579),""),"")</f>
        <v/>
      </c>
      <c r="O2579" s="0" t="str">
        <f aca="false">IF(G2579=1,IF(COUNTIF(I$2:I2579,I2579)=1,COUNTIF($I:$I,I2579),""),"")</f>
        <v/>
      </c>
      <c r="P2579" s="38" t="str">
        <f aca="false">IF(G2579=1,IF(COUNTIFS(C$2:C2579,C2579,G$2:G2579,1)=1,COUNTIFS($C:$C,C2579,$G:$G,1)+ROW()/10000000,""),"")</f>
        <v/>
      </c>
      <c r="Q2579" s="0" t="str">
        <f aca="false">IF(K2579=1,IF(COUNTIFS(C$2:C2579,C2579,K$2:K2579,1)=1,1,0),"")</f>
        <v/>
      </c>
      <c r="R2579" s="0" t="str">
        <f aca="false">IF(M2579=1,IF(COUNTIFS(C$2:C2579,C2579,M$2:M2579,1)=1,1,0),"")</f>
        <v/>
      </c>
      <c r="S2579" s="0" t="str">
        <f aca="false">IF(L2579=1,IF(COUNTIFS(C$2:C2579,C2579,L$2:L2579,1)=1,1,0),"")</f>
        <v/>
      </c>
      <c r="T2579" s="38" t="str">
        <f aca="false">IF(N2579="","",N2579+ROW()/10000000)</f>
        <v/>
      </c>
      <c r="U2579" s="0" t="str">
        <f aca="false">IF(G2579=1,IF(B2579="",1,0),"")</f>
        <v/>
      </c>
    </row>
    <row r="2580" customFormat="false" ht="15" hidden="false" customHeight="false" outlineLevel="0" collapsed="false">
      <c r="A2580" s="35"/>
      <c r="B2580" s="35"/>
      <c r="G2580" s="0" t="str">
        <f aca="false">IF(A2580="","",IF(AND(A2580&gt;=Debut,A2580&lt;Fin),1,0))</f>
        <v/>
      </c>
      <c r="H2580" s="0" t="str">
        <f aca="false">IF(G2580=1,INT(ROUND((A2580-Debut)*86400,0)/600),"")</f>
        <v/>
      </c>
      <c r="I2580" s="0" t="str">
        <f aca="false">IF(G2580=1,INT(ROUND((A2580-Debut)*86400,0)/3600),"")</f>
        <v/>
      </c>
      <c r="J2580" s="0" t="str">
        <f aca="false">IF(OR(A2580="",B2580=""),"",ROUND((B2580-A2580)*86400,0))</f>
        <v/>
      </c>
      <c r="K2580" s="37" t="str">
        <f aca="false">IF(G2580=1,IF(COUNTIFS($C:$C,C2580,$G:$G,1,$A:$A,"&gt;="&amp;(A2580-FenetreInterm/86400),$A:$A,"&lt;="&amp;A2580)&gt;=NbInterm,1,0),"")</f>
        <v/>
      </c>
      <c r="L2580" s="37" t="str">
        <f aca="false">IF(G2580=1,IF(B2580="",0,IF(J2580&lt;SeuilFugitive,1,0)),"")</f>
        <v/>
      </c>
      <c r="M2580" s="37" t="str">
        <f aca="false">IF(G2580=1,IF(B2580="",IF((Fin-A2580)*24&gt;SeuilFigee,1,0),IF(J2580&gt;SeuilFigee*3600,1,0)),"")</f>
        <v/>
      </c>
      <c r="N2580" s="0" t="str">
        <f aca="false">IF(G2580=1,IF(COUNTIF(H$2:H2580,H2580)=1,COUNTIF($H:$H,H2580),""),"")</f>
        <v/>
      </c>
      <c r="O2580" s="0" t="str">
        <f aca="false">IF(G2580=1,IF(COUNTIF(I$2:I2580,I2580)=1,COUNTIF($I:$I,I2580),""),"")</f>
        <v/>
      </c>
      <c r="P2580" s="38" t="str">
        <f aca="false">IF(G2580=1,IF(COUNTIFS(C$2:C2580,C2580,G$2:G2580,1)=1,COUNTIFS($C:$C,C2580,$G:$G,1)+ROW()/10000000,""),"")</f>
        <v/>
      </c>
      <c r="Q2580" s="0" t="str">
        <f aca="false">IF(K2580=1,IF(COUNTIFS(C$2:C2580,C2580,K$2:K2580,1)=1,1,0),"")</f>
        <v/>
      </c>
      <c r="R2580" s="0" t="str">
        <f aca="false">IF(M2580=1,IF(COUNTIFS(C$2:C2580,C2580,M$2:M2580,1)=1,1,0),"")</f>
        <v/>
      </c>
      <c r="S2580" s="0" t="str">
        <f aca="false">IF(L2580=1,IF(COUNTIFS(C$2:C2580,C2580,L$2:L2580,1)=1,1,0),"")</f>
        <v/>
      </c>
      <c r="T2580" s="38" t="str">
        <f aca="false">IF(N2580="","",N2580+ROW()/10000000)</f>
        <v/>
      </c>
      <c r="U2580" s="0" t="str">
        <f aca="false">IF(G2580=1,IF(B2580="",1,0),"")</f>
        <v/>
      </c>
    </row>
    <row r="2581" customFormat="false" ht="15" hidden="false" customHeight="false" outlineLevel="0" collapsed="false">
      <c r="A2581" s="35"/>
      <c r="B2581" s="35"/>
      <c r="G2581" s="0" t="str">
        <f aca="false">IF(A2581="","",IF(AND(A2581&gt;=Debut,A2581&lt;Fin),1,0))</f>
        <v/>
      </c>
      <c r="H2581" s="0" t="str">
        <f aca="false">IF(G2581=1,INT(ROUND((A2581-Debut)*86400,0)/600),"")</f>
        <v/>
      </c>
      <c r="I2581" s="0" t="str">
        <f aca="false">IF(G2581=1,INT(ROUND((A2581-Debut)*86400,0)/3600),"")</f>
        <v/>
      </c>
      <c r="J2581" s="0" t="str">
        <f aca="false">IF(OR(A2581="",B2581=""),"",ROUND((B2581-A2581)*86400,0))</f>
        <v/>
      </c>
      <c r="K2581" s="37" t="str">
        <f aca="false">IF(G2581=1,IF(COUNTIFS($C:$C,C2581,$G:$G,1,$A:$A,"&gt;="&amp;(A2581-FenetreInterm/86400),$A:$A,"&lt;="&amp;A2581)&gt;=NbInterm,1,0),"")</f>
        <v/>
      </c>
      <c r="L2581" s="37" t="str">
        <f aca="false">IF(G2581=1,IF(B2581="",0,IF(J2581&lt;SeuilFugitive,1,0)),"")</f>
        <v/>
      </c>
      <c r="M2581" s="37" t="str">
        <f aca="false">IF(G2581=1,IF(B2581="",IF((Fin-A2581)*24&gt;SeuilFigee,1,0),IF(J2581&gt;SeuilFigee*3600,1,0)),"")</f>
        <v/>
      </c>
      <c r="N2581" s="0" t="str">
        <f aca="false">IF(G2581=1,IF(COUNTIF(H$2:H2581,H2581)=1,COUNTIF($H:$H,H2581),""),"")</f>
        <v/>
      </c>
      <c r="O2581" s="0" t="str">
        <f aca="false">IF(G2581=1,IF(COUNTIF(I$2:I2581,I2581)=1,COUNTIF($I:$I,I2581),""),"")</f>
        <v/>
      </c>
      <c r="P2581" s="38" t="str">
        <f aca="false">IF(G2581=1,IF(COUNTIFS(C$2:C2581,C2581,G$2:G2581,1)=1,COUNTIFS($C:$C,C2581,$G:$G,1)+ROW()/10000000,""),"")</f>
        <v/>
      </c>
      <c r="Q2581" s="0" t="str">
        <f aca="false">IF(K2581=1,IF(COUNTIFS(C$2:C2581,C2581,K$2:K2581,1)=1,1,0),"")</f>
        <v/>
      </c>
      <c r="R2581" s="0" t="str">
        <f aca="false">IF(M2581=1,IF(COUNTIFS(C$2:C2581,C2581,M$2:M2581,1)=1,1,0),"")</f>
        <v/>
      </c>
      <c r="S2581" s="0" t="str">
        <f aca="false">IF(L2581=1,IF(COUNTIFS(C$2:C2581,C2581,L$2:L2581,1)=1,1,0),"")</f>
        <v/>
      </c>
      <c r="T2581" s="38" t="str">
        <f aca="false">IF(N2581="","",N2581+ROW()/10000000)</f>
        <v/>
      </c>
      <c r="U2581" s="0" t="str">
        <f aca="false">IF(G2581=1,IF(B2581="",1,0),"")</f>
        <v/>
      </c>
    </row>
    <row r="2582" customFormat="false" ht="15" hidden="false" customHeight="false" outlineLevel="0" collapsed="false">
      <c r="A2582" s="35"/>
      <c r="B2582" s="35"/>
      <c r="G2582" s="0" t="str">
        <f aca="false">IF(A2582="","",IF(AND(A2582&gt;=Debut,A2582&lt;Fin),1,0))</f>
        <v/>
      </c>
      <c r="H2582" s="0" t="str">
        <f aca="false">IF(G2582=1,INT(ROUND((A2582-Debut)*86400,0)/600),"")</f>
        <v/>
      </c>
      <c r="I2582" s="0" t="str">
        <f aca="false">IF(G2582=1,INT(ROUND((A2582-Debut)*86400,0)/3600),"")</f>
        <v/>
      </c>
      <c r="J2582" s="0" t="str">
        <f aca="false">IF(OR(A2582="",B2582=""),"",ROUND((B2582-A2582)*86400,0))</f>
        <v/>
      </c>
      <c r="K2582" s="37" t="str">
        <f aca="false">IF(G2582=1,IF(COUNTIFS($C:$C,C2582,$G:$G,1,$A:$A,"&gt;="&amp;(A2582-FenetreInterm/86400),$A:$A,"&lt;="&amp;A2582)&gt;=NbInterm,1,0),"")</f>
        <v/>
      </c>
      <c r="L2582" s="37" t="str">
        <f aca="false">IF(G2582=1,IF(B2582="",0,IF(J2582&lt;SeuilFugitive,1,0)),"")</f>
        <v/>
      </c>
      <c r="M2582" s="37" t="str">
        <f aca="false">IF(G2582=1,IF(B2582="",IF((Fin-A2582)*24&gt;SeuilFigee,1,0),IF(J2582&gt;SeuilFigee*3600,1,0)),"")</f>
        <v/>
      </c>
      <c r="N2582" s="0" t="str">
        <f aca="false">IF(G2582=1,IF(COUNTIF(H$2:H2582,H2582)=1,COUNTIF($H:$H,H2582),""),"")</f>
        <v/>
      </c>
      <c r="O2582" s="0" t="str">
        <f aca="false">IF(G2582=1,IF(COUNTIF(I$2:I2582,I2582)=1,COUNTIF($I:$I,I2582),""),"")</f>
        <v/>
      </c>
      <c r="P2582" s="38" t="str">
        <f aca="false">IF(G2582=1,IF(COUNTIFS(C$2:C2582,C2582,G$2:G2582,1)=1,COUNTIFS($C:$C,C2582,$G:$G,1)+ROW()/10000000,""),"")</f>
        <v/>
      </c>
      <c r="Q2582" s="0" t="str">
        <f aca="false">IF(K2582=1,IF(COUNTIFS(C$2:C2582,C2582,K$2:K2582,1)=1,1,0),"")</f>
        <v/>
      </c>
      <c r="R2582" s="0" t="str">
        <f aca="false">IF(M2582=1,IF(COUNTIFS(C$2:C2582,C2582,M$2:M2582,1)=1,1,0),"")</f>
        <v/>
      </c>
      <c r="S2582" s="0" t="str">
        <f aca="false">IF(L2582=1,IF(COUNTIFS(C$2:C2582,C2582,L$2:L2582,1)=1,1,0),"")</f>
        <v/>
      </c>
      <c r="T2582" s="38" t="str">
        <f aca="false">IF(N2582="","",N2582+ROW()/10000000)</f>
        <v/>
      </c>
      <c r="U2582" s="0" t="str">
        <f aca="false">IF(G2582=1,IF(B2582="",1,0),"")</f>
        <v/>
      </c>
    </row>
    <row r="2583" customFormat="false" ht="15" hidden="false" customHeight="false" outlineLevel="0" collapsed="false">
      <c r="A2583" s="35"/>
      <c r="B2583" s="35"/>
      <c r="G2583" s="0" t="str">
        <f aca="false">IF(A2583="","",IF(AND(A2583&gt;=Debut,A2583&lt;Fin),1,0))</f>
        <v/>
      </c>
      <c r="H2583" s="0" t="str">
        <f aca="false">IF(G2583=1,INT(ROUND((A2583-Debut)*86400,0)/600),"")</f>
        <v/>
      </c>
      <c r="I2583" s="0" t="str">
        <f aca="false">IF(G2583=1,INT(ROUND((A2583-Debut)*86400,0)/3600),"")</f>
        <v/>
      </c>
      <c r="J2583" s="0" t="str">
        <f aca="false">IF(OR(A2583="",B2583=""),"",ROUND((B2583-A2583)*86400,0))</f>
        <v/>
      </c>
      <c r="K2583" s="37" t="str">
        <f aca="false">IF(G2583=1,IF(COUNTIFS($C:$C,C2583,$G:$G,1,$A:$A,"&gt;="&amp;(A2583-FenetreInterm/86400),$A:$A,"&lt;="&amp;A2583)&gt;=NbInterm,1,0),"")</f>
        <v/>
      </c>
      <c r="L2583" s="37" t="str">
        <f aca="false">IF(G2583=1,IF(B2583="",0,IF(J2583&lt;SeuilFugitive,1,0)),"")</f>
        <v/>
      </c>
      <c r="M2583" s="37" t="str">
        <f aca="false">IF(G2583=1,IF(B2583="",IF((Fin-A2583)*24&gt;SeuilFigee,1,0),IF(J2583&gt;SeuilFigee*3600,1,0)),"")</f>
        <v/>
      </c>
      <c r="N2583" s="0" t="str">
        <f aca="false">IF(G2583=1,IF(COUNTIF(H$2:H2583,H2583)=1,COUNTIF($H:$H,H2583),""),"")</f>
        <v/>
      </c>
      <c r="O2583" s="0" t="str">
        <f aca="false">IF(G2583=1,IF(COUNTIF(I$2:I2583,I2583)=1,COUNTIF($I:$I,I2583),""),"")</f>
        <v/>
      </c>
      <c r="P2583" s="38" t="str">
        <f aca="false">IF(G2583=1,IF(COUNTIFS(C$2:C2583,C2583,G$2:G2583,1)=1,COUNTIFS($C:$C,C2583,$G:$G,1)+ROW()/10000000,""),"")</f>
        <v/>
      </c>
      <c r="Q2583" s="0" t="str">
        <f aca="false">IF(K2583=1,IF(COUNTIFS(C$2:C2583,C2583,K$2:K2583,1)=1,1,0),"")</f>
        <v/>
      </c>
      <c r="R2583" s="0" t="str">
        <f aca="false">IF(M2583=1,IF(COUNTIFS(C$2:C2583,C2583,M$2:M2583,1)=1,1,0),"")</f>
        <v/>
      </c>
      <c r="S2583" s="0" t="str">
        <f aca="false">IF(L2583=1,IF(COUNTIFS(C$2:C2583,C2583,L$2:L2583,1)=1,1,0),"")</f>
        <v/>
      </c>
      <c r="T2583" s="38" t="str">
        <f aca="false">IF(N2583="","",N2583+ROW()/10000000)</f>
        <v/>
      </c>
      <c r="U2583" s="0" t="str">
        <f aca="false">IF(G2583=1,IF(B2583="",1,0),"")</f>
        <v/>
      </c>
    </row>
    <row r="2584" customFormat="false" ht="15" hidden="false" customHeight="false" outlineLevel="0" collapsed="false">
      <c r="A2584" s="35"/>
      <c r="B2584" s="35"/>
      <c r="G2584" s="0" t="str">
        <f aca="false">IF(A2584="","",IF(AND(A2584&gt;=Debut,A2584&lt;Fin),1,0))</f>
        <v/>
      </c>
      <c r="H2584" s="0" t="str">
        <f aca="false">IF(G2584=1,INT(ROUND((A2584-Debut)*86400,0)/600),"")</f>
        <v/>
      </c>
      <c r="I2584" s="0" t="str">
        <f aca="false">IF(G2584=1,INT(ROUND((A2584-Debut)*86400,0)/3600),"")</f>
        <v/>
      </c>
      <c r="J2584" s="0" t="str">
        <f aca="false">IF(OR(A2584="",B2584=""),"",ROUND((B2584-A2584)*86400,0))</f>
        <v/>
      </c>
      <c r="K2584" s="37" t="str">
        <f aca="false">IF(G2584=1,IF(COUNTIFS($C:$C,C2584,$G:$G,1,$A:$A,"&gt;="&amp;(A2584-FenetreInterm/86400),$A:$A,"&lt;="&amp;A2584)&gt;=NbInterm,1,0),"")</f>
        <v/>
      </c>
      <c r="L2584" s="37" t="str">
        <f aca="false">IF(G2584=1,IF(B2584="",0,IF(J2584&lt;SeuilFugitive,1,0)),"")</f>
        <v/>
      </c>
      <c r="M2584" s="37" t="str">
        <f aca="false">IF(G2584=1,IF(B2584="",IF((Fin-A2584)*24&gt;SeuilFigee,1,0),IF(J2584&gt;SeuilFigee*3600,1,0)),"")</f>
        <v/>
      </c>
      <c r="N2584" s="0" t="str">
        <f aca="false">IF(G2584=1,IF(COUNTIF(H$2:H2584,H2584)=1,COUNTIF($H:$H,H2584),""),"")</f>
        <v/>
      </c>
      <c r="O2584" s="0" t="str">
        <f aca="false">IF(G2584=1,IF(COUNTIF(I$2:I2584,I2584)=1,COUNTIF($I:$I,I2584),""),"")</f>
        <v/>
      </c>
      <c r="P2584" s="38" t="str">
        <f aca="false">IF(G2584=1,IF(COUNTIFS(C$2:C2584,C2584,G$2:G2584,1)=1,COUNTIFS($C:$C,C2584,$G:$G,1)+ROW()/10000000,""),"")</f>
        <v/>
      </c>
      <c r="Q2584" s="0" t="str">
        <f aca="false">IF(K2584=1,IF(COUNTIFS(C$2:C2584,C2584,K$2:K2584,1)=1,1,0),"")</f>
        <v/>
      </c>
      <c r="R2584" s="0" t="str">
        <f aca="false">IF(M2584=1,IF(COUNTIFS(C$2:C2584,C2584,M$2:M2584,1)=1,1,0),"")</f>
        <v/>
      </c>
      <c r="S2584" s="0" t="str">
        <f aca="false">IF(L2584=1,IF(COUNTIFS(C$2:C2584,C2584,L$2:L2584,1)=1,1,0),"")</f>
        <v/>
      </c>
      <c r="T2584" s="38" t="str">
        <f aca="false">IF(N2584="","",N2584+ROW()/10000000)</f>
        <v/>
      </c>
      <c r="U2584" s="0" t="str">
        <f aca="false">IF(G2584=1,IF(B2584="",1,0),"")</f>
        <v/>
      </c>
    </row>
    <row r="2585" customFormat="false" ht="15" hidden="false" customHeight="false" outlineLevel="0" collapsed="false">
      <c r="A2585" s="35"/>
      <c r="B2585" s="35"/>
      <c r="G2585" s="0" t="str">
        <f aca="false">IF(A2585="","",IF(AND(A2585&gt;=Debut,A2585&lt;Fin),1,0))</f>
        <v/>
      </c>
      <c r="H2585" s="0" t="str">
        <f aca="false">IF(G2585=1,INT(ROUND((A2585-Debut)*86400,0)/600),"")</f>
        <v/>
      </c>
      <c r="I2585" s="0" t="str">
        <f aca="false">IF(G2585=1,INT(ROUND((A2585-Debut)*86400,0)/3600),"")</f>
        <v/>
      </c>
      <c r="J2585" s="0" t="str">
        <f aca="false">IF(OR(A2585="",B2585=""),"",ROUND((B2585-A2585)*86400,0))</f>
        <v/>
      </c>
      <c r="K2585" s="37" t="str">
        <f aca="false">IF(G2585=1,IF(COUNTIFS($C:$C,C2585,$G:$G,1,$A:$A,"&gt;="&amp;(A2585-FenetreInterm/86400),$A:$A,"&lt;="&amp;A2585)&gt;=NbInterm,1,0),"")</f>
        <v/>
      </c>
      <c r="L2585" s="37" t="str">
        <f aca="false">IF(G2585=1,IF(B2585="",0,IF(J2585&lt;SeuilFugitive,1,0)),"")</f>
        <v/>
      </c>
      <c r="M2585" s="37" t="str">
        <f aca="false">IF(G2585=1,IF(B2585="",IF((Fin-A2585)*24&gt;SeuilFigee,1,0),IF(J2585&gt;SeuilFigee*3600,1,0)),"")</f>
        <v/>
      </c>
      <c r="N2585" s="0" t="str">
        <f aca="false">IF(G2585=1,IF(COUNTIF(H$2:H2585,H2585)=1,COUNTIF($H:$H,H2585),""),"")</f>
        <v/>
      </c>
      <c r="O2585" s="0" t="str">
        <f aca="false">IF(G2585=1,IF(COUNTIF(I$2:I2585,I2585)=1,COUNTIF($I:$I,I2585),""),"")</f>
        <v/>
      </c>
      <c r="P2585" s="38" t="str">
        <f aca="false">IF(G2585=1,IF(COUNTIFS(C$2:C2585,C2585,G$2:G2585,1)=1,COUNTIFS($C:$C,C2585,$G:$G,1)+ROW()/10000000,""),"")</f>
        <v/>
      </c>
      <c r="Q2585" s="0" t="str">
        <f aca="false">IF(K2585=1,IF(COUNTIFS(C$2:C2585,C2585,K$2:K2585,1)=1,1,0),"")</f>
        <v/>
      </c>
      <c r="R2585" s="0" t="str">
        <f aca="false">IF(M2585=1,IF(COUNTIFS(C$2:C2585,C2585,M$2:M2585,1)=1,1,0),"")</f>
        <v/>
      </c>
      <c r="S2585" s="0" t="str">
        <f aca="false">IF(L2585=1,IF(COUNTIFS(C$2:C2585,C2585,L$2:L2585,1)=1,1,0),"")</f>
        <v/>
      </c>
      <c r="T2585" s="38" t="str">
        <f aca="false">IF(N2585="","",N2585+ROW()/10000000)</f>
        <v/>
      </c>
      <c r="U2585" s="0" t="str">
        <f aca="false">IF(G2585=1,IF(B2585="",1,0),"")</f>
        <v/>
      </c>
    </row>
    <row r="2586" customFormat="false" ht="15" hidden="false" customHeight="false" outlineLevel="0" collapsed="false">
      <c r="A2586" s="35"/>
      <c r="B2586" s="35"/>
      <c r="G2586" s="0" t="str">
        <f aca="false">IF(A2586="","",IF(AND(A2586&gt;=Debut,A2586&lt;Fin),1,0))</f>
        <v/>
      </c>
      <c r="H2586" s="0" t="str">
        <f aca="false">IF(G2586=1,INT(ROUND((A2586-Debut)*86400,0)/600),"")</f>
        <v/>
      </c>
      <c r="I2586" s="0" t="str">
        <f aca="false">IF(G2586=1,INT(ROUND((A2586-Debut)*86400,0)/3600),"")</f>
        <v/>
      </c>
      <c r="J2586" s="0" t="str">
        <f aca="false">IF(OR(A2586="",B2586=""),"",ROUND((B2586-A2586)*86400,0))</f>
        <v/>
      </c>
      <c r="K2586" s="37" t="str">
        <f aca="false">IF(G2586=1,IF(COUNTIFS($C:$C,C2586,$G:$G,1,$A:$A,"&gt;="&amp;(A2586-FenetreInterm/86400),$A:$A,"&lt;="&amp;A2586)&gt;=NbInterm,1,0),"")</f>
        <v/>
      </c>
      <c r="L2586" s="37" t="str">
        <f aca="false">IF(G2586=1,IF(B2586="",0,IF(J2586&lt;SeuilFugitive,1,0)),"")</f>
        <v/>
      </c>
      <c r="M2586" s="37" t="str">
        <f aca="false">IF(G2586=1,IF(B2586="",IF((Fin-A2586)*24&gt;SeuilFigee,1,0),IF(J2586&gt;SeuilFigee*3600,1,0)),"")</f>
        <v/>
      </c>
      <c r="N2586" s="0" t="str">
        <f aca="false">IF(G2586=1,IF(COUNTIF(H$2:H2586,H2586)=1,COUNTIF($H:$H,H2586),""),"")</f>
        <v/>
      </c>
      <c r="O2586" s="0" t="str">
        <f aca="false">IF(G2586=1,IF(COUNTIF(I$2:I2586,I2586)=1,COUNTIF($I:$I,I2586),""),"")</f>
        <v/>
      </c>
      <c r="P2586" s="38" t="str">
        <f aca="false">IF(G2586=1,IF(COUNTIFS(C$2:C2586,C2586,G$2:G2586,1)=1,COUNTIFS($C:$C,C2586,$G:$G,1)+ROW()/10000000,""),"")</f>
        <v/>
      </c>
      <c r="Q2586" s="0" t="str">
        <f aca="false">IF(K2586=1,IF(COUNTIFS(C$2:C2586,C2586,K$2:K2586,1)=1,1,0),"")</f>
        <v/>
      </c>
      <c r="R2586" s="0" t="str">
        <f aca="false">IF(M2586=1,IF(COUNTIFS(C$2:C2586,C2586,M$2:M2586,1)=1,1,0),"")</f>
        <v/>
      </c>
      <c r="S2586" s="0" t="str">
        <f aca="false">IF(L2586=1,IF(COUNTIFS(C$2:C2586,C2586,L$2:L2586,1)=1,1,0),"")</f>
        <v/>
      </c>
      <c r="T2586" s="38" t="str">
        <f aca="false">IF(N2586="","",N2586+ROW()/10000000)</f>
        <v/>
      </c>
      <c r="U2586" s="0" t="str">
        <f aca="false">IF(G2586=1,IF(B2586="",1,0),"")</f>
        <v/>
      </c>
    </row>
    <row r="2587" customFormat="false" ht="15" hidden="false" customHeight="false" outlineLevel="0" collapsed="false">
      <c r="A2587" s="35"/>
      <c r="B2587" s="35"/>
      <c r="G2587" s="0" t="str">
        <f aca="false">IF(A2587="","",IF(AND(A2587&gt;=Debut,A2587&lt;Fin),1,0))</f>
        <v/>
      </c>
      <c r="H2587" s="0" t="str">
        <f aca="false">IF(G2587=1,INT(ROUND((A2587-Debut)*86400,0)/600),"")</f>
        <v/>
      </c>
      <c r="I2587" s="0" t="str">
        <f aca="false">IF(G2587=1,INT(ROUND((A2587-Debut)*86400,0)/3600),"")</f>
        <v/>
      </c>
      <c r="J2587" s="0" t="str">
        <f aca="false">IF(OR(A2587="",B2587=""),"",ROUND((B2587-A2587)*86400,0))</f>
        <v/>
      </c>
      <c r="K2587" s="37" t="str">
        <f aca="false">IF(G2587=1,IF(COUNTIFS($C:$C,C2587,$G:$G,1,$A:$A,"&gt;="&amp;(A2587-FenetreInterm/86400),$A:$A,"&lt;="&amp;A2587)&gt;=NbInterm,1,0),"")</f>
        <v/>
      </c>
      <c r="L2587" s="37" t="str">
        <f aca="false">IF(G2587=1,IF(B2587="",0,IF(J2587&lt;SeuilFugitive,1,0)),"")</f>
        <v/>
      </c>
      <c r="M2587" s="37" t="str">
        <f aca="false">IF(G2587=1,IF(B2587="",IF((Fin-A2587)*24&gt;SeuilFigee,1,0),IF(J2587&gt;SeuilFigee*3600,1,0)),"")</f>
        <v/>
      </c>
      <c r="N2587" s="0" t="str">
        <f aca="false">IF(G2587=1,IF(COUNTIF(H$2:H2587,H2587)=1,COUNTIF($H:$H,H2587),""),"")</f>
        <v/>
      </c>
      <c r="O2587" s="0" t="str">
        <f aca="false">IF(G2587=1,IF(COUNTIF(I$2:I2587,I2587)=1,COUNTIF($I:$I,I2587),""),"")</f>
        <v/>
      </c>
      <c r="P2587" s="38" t="str">
        <f aca="false">IF(G2587=1,IF(COUNTIFS(C$2:C2587,C2587,G$2:G2587,1)=1,COUNTIFS($C:$C,C2587,$G:$G,1)+ROW()/10000000,""),"")</f>
        <v/>
      </c>
      <c r="Q2587" s="0" t="str">
        <f aca="false">IF(K2587=1,IF(COUNTIFS(C$2:C2587,C2587,K$2:K2587,1)=1,1,0),"")</f>
        <v/>
      </c>
      <c r="R2587" s="0" t="str">
        <f aca="false">IF(M2587=1,IF(COUNTIFS(C$2:C2587,C2587,M$2:M2587,1)=1,1,0),"")</f>
        <v/>
      </c>
      <c r="S2587" s="0" t="str">
        <f aca="false">IF(L2587=1,IF(COUNTIFS(C$2:C2587,C2587,L$2:L2587,1)=1,1,0),"")</f>
        <v/>
      </c>
      <c r="T2587" s="38" t="str">
        <f aca="false">IF(N2587="","",N2587+ROW()/10000000)</f>
        <v/>
      </c>
      <c r="U2587" s="0" t="str">
        <f aca="false">IF(G2587=1,IF(B2587="",1,0),"")</f>
        <v/>
      </c>
    </row>
    <row r="2588" customFormat="false" ht="15" hidden="false" customHeight="false" outlineLevel="0" collapsed="false">
      <c r="A2588" s="35"/>
      <c r="B2588" s="35"/>
      <c r="G2588" s="0" t="str">
        <f aca="false">IF(A2588="","",IF(AND(A2588&gt;=Debut,A2588&lt;Fin),1,0))</f>
        <v/>
      </c>
      <c r="H2588" s="0" t="str">
        <f aca="false">IF(G2588=1,INT(ROUND((A2588-Debut)*86400,0)/600),"")</f>
        <v/>
      </c>
      <c r="I2588" s="0" t="str">
        <f aca="false">IF(G2588=1,INT(ROUND((A2588-Debut)*86400,0)/3600),"")</f>
        <v/>
      </c>
      <c r="J2588" s="0" t="str">
        <f aca="false">IF(OR(A2588="",B2588=""),"",ROUND((B2588-A2588)*86400,0))</f>
        <v/>
      </c>
      <c r="K2588" s="37" t="str">
        <f aca="false">IF(G2588=1,IF(COUNTIFS($C:$C,C2588,$G:$G,1,$A:$A,"&gt;="&amp;(A2588-FenetreInterm/86400),$A:$A,"&lt;="&amp;A2588)&gt;=NbInterm,1,0),"")</f>
        <v/>
      </c>
      <c r="L2588" s="37" t="str">
        <f aca="false">IF(G2588=1,IF(B2588="",0,IF(J2588&lt;SeuilFugitive,1,0)),"")</f>
        <v/>
      </c>
      <c r="M2588" s="37" t="str">
        <f aca="false">IF(G2588=1,IF(B2588="",IF((Fin-A2588)*24&gt;SeuilFigee,1,0),IF(J2588&gt;SeuilFigee*3600,1,0)),"")</f>
        <v/>
      </c>
      <c r="N2588" s="0" t="str">
        <f aca="false">IF(G2588=1,IF(COUNTIF(H$2:H2588,H2588)=1,COUNTIF($H:$H,H2588),""),"")</f>
        <v/>
      </c>
      <c r="O2588" s="0" t="str">
        <f aca="false">IF(G2588=1,IF(COUNTIF(I$2:I2588,I2588)=1,COUNTIF($I:$I,I2588),""),"")</f>
        <v/>
      </c>
      <c r="P2588" s="38" t="str">
        <f aca="false">IF(G2588=1,IF(COUNTIFS(C$2:C2588,C2588,G$2:G2588,1)=1,COUNTIFS($C:$C,C2588,$G:$G,1)+ROW()/10000000,""),"")</f>
        <v/>
      </c>
      <c r="Q2588" s="0" t="str">
        <f aca="false">IF(K2588=1,IF(COUNTIFS(C$2:C2588,C2588,K$2:K2588,1)=1,1,0),"")</f>
        <v/>
      </c>
      <c r="R2588" s="0" t="str">
        <f aca="false">IF(M2588=1,IF(COUNTIFS(C$2:C2588,C2588,M$2:M2588,1)=1,1,0),"")</f>
        <v/>
      </c>
      <c r="S2588" s="0" t="str">
        <f aca="false">IF(L2588=1,IF(COUNTIFS(C$2:C2588,C2588,L$2:L2588,1)=1,1,0),"")</f>
        <v/>
      </c>
      <c r="T2588" s="38" t="str">
        <f aca="false">IF(N2588="","",N2588+ROW()/10000000)</f>
        <v/>
      </c>
      <c r="U2588" s="0" t="str">
        <f aca="false">IF(G2588=1,IF(B2588="",1,0),"")</f>
        <v/>
      </c>
    </row>
    <row r="2589" customFormat="false" ht="15" hidden="false" customHeight="false" outlineLevel="0" collapsed="false">
      <c r="A2589" s="35"/>
      <c r="B2589" s="35"/>
      <c r="G2589" s="0" t="str">
        <f aca="false">IF(A2589="","",IF(AND(A2589&gt;=Debut,A2589&lt;Fin),1,0))</f>
        <v/>
      </c>
      <c r="H2589" s="0" t="str">
        <f aca="false">IF(G2589=1,INT(ROUND((A2589-Debut)*86400,0)/600),"")</f>
        <v/>
      </c>
      <c r="I2589" s="0" t="str">
        <f aca="false">IF(G2589=1,INT(ROUND((A2589-Debut)*86400,0)/3600),"")</f>
        <v/>
      </c>
      <c r="J2589" s="0" t="str">
        <f aca="false">IF(OR(A2589="",B2589=""),"",ROUND((B2589-A2589)*86400,0))</f>
        <v/>
      </c>
      <c r="K2589" s="37" t="str">
        <f aca="false">IF(G2589=1,IF(COUNTIFS($C:$C,C2589,$G:$G,1,$A:$A,"&gt;="&amp;(A2589-FenetreInterm/86400),$A:$A,"&lt;="&amp;A2589)&gt;=NbInterm,1,0),"")</f>
        <v/>
      </c>
      <c r="L2589" s="37" t="str">
        <f aca="false">IF(G2589=1,IF(B2589="",0,IF(J2589&lt;SeuilFugitive,1,0)),"")</f>
        <v/>
      </c>
      <c r="M2589" s="37" t="str">
        <f aca="false">IF(G2589=1,IF(B2589="",IF((Fin-A2589)*24&gt;SeuilFigee,1,0),IF(J2589&gt;SeuilFigee*3600,1,0)),"")</f>
        <v/>
      </c>
      <c r="N2589" s="0" t="str">
        <f aca="false">IF(G2589=1,IF(COUNTIF(H$2:H2589,H2589)=1,COUNTIF($H:$H,H2589),""),"")</f>
        <v/>
      </c>
      <c r="O2589" s="0" t="str">
        <f aca="false">IF(G2589=1,IF(COUNTIF(I$2:I2589,I2589)=1,COUNTIF($I:$I,I2589),""),"")</f>
        <v/>
      </c>
      <c r="P2589" s="38" t="str">
        <f aca="false">IF(G2589=1,IF(COUNTIFS(C$2:C2589,C2589,G$2:G2589,1)=1,COUNTIFS($C:$C,C2589,$G:$G,1)+ROW()/10000000,""),"")</f>
        <v/>
      </c>
      <c r="Q2589" s="0" t="str">
        <f aca="false">IF(K2589=1,IF(COUNTIFS(C$2:C2589,C2589,K$2:K2589,1)=1,1,0),"")</f>
        <v/>
      </c>
      <c r="R2589" s="0" t="str">
        <f aca="false">IF(M2589=1,IF(COUNTIFS(C$2:C2589,C2589,M$2:M2589,1)=1,1,0),"")</f>
        <v/>
      </c>
      <c r="S2589" s="0" t="str">
        <f aca="false">IF(L2589=1,IF(COUNTIFS(C$2:C2589,C2589,L$2:L2589,1)=1,1,0),"")</f>
        <v/>
      </c>
      <c r="T2589" s="38" t="str">
        <f aca="false">IF(N2589="","",N2589+ROW()/10000000)</f>
        <v/>
      </c>
      <c r="U2589" s="0" t="str">
        <f aca="false">IF(G2589=1,IF(B2589="",1,0),"")</f>
        <v/>
      </c>
    </row>
    <row r="2590" customFormat="false" ht="15" hidden="false" customHeight="false" outlineLevel="0" collapsed="false">
      <c r="A2590" s="35"/>
      <c r="B2590" s="35"/>
      <c r="G2590" s="0" t="str">
        <f aca="false">IF(A2590="","",IF(AND(A2590&gt;=Debut,A2590&lt;Fin),1,0))</f>
        <v/>
      </c>
      <c r="H2590" s="0" t="str">
        <f aca="false">IF(G2590=1,INT(ROUND((A2590-Debut)*86400,0)/600),"")</f>
        <v/>
      </c>
      <c r="I2590" s="0" t="str">
        <f aca="false">IF(G2590=1,INT(ROUND((A2590-Debut)*86400,0)/3600),"")</f>
        <v/>
      </c>
      <c r="J2590" s="0" t="str">
        <f aca="false">IF(OR(A2590="",B2590=""),"",ROUND((B2590-A2590)*86400,0))</f>
        <v/>
      </c>
      <c r="K2590" s="37" t="str">
        <f aca="false">IF(G2590=1,IF(COUNTIFS($C:$C,C2590,$G:$G,1,$A:$A,"&gt;="&amp;(A2590-FenetreInterm/86400),$A:$A,"&lt;="&amp;A2590)&gt;=NbInterm,1,0),"")</f>
        <v/>
      </c>
      <c r="L2590" s="37" t="str">
        <f aca="false">IF(G2590=1,IF(B2590="",0,IF(J2590&lt;SeuilFugitive,1,0)),"")</f>
        <v/>
      </c>
      <c r="M2590" s="37" t="str">
        <f aca="false">IF(G2590=1,IF(B2590="",IF((Fin-A2590)*24&gt;SeuilFigee,1,0),IF(J2590&gt;SeuilFigee*3600,1,0)),"")</f>
        <v/>
      </c>
      <c r="N2590" s="0" t="str">
        <f aca="false">IF(G2590=1,IF(COUNTIF(H$2:H2590,H2590)=1,COUNTIF($H:$H,H2590),""),"")</f>
        <v/>
      </c>
      <c r="O2590" s="0" t="str">
        <f aca="false">IF(G2590=1,IF(COUNTIF(I$2:I2590,I2590)=1,COUNTIF($I:$I,I2590),""),"")</f>
        <v/>
      </c>
      <c r="P2590" s="38" t="str">
        <f aca="false">IF(G2590=1,IF(COUNTIFS(C$2:C2590,C2590,G$2:G2590,1)=1,COUNTIFS($C:$C,C2590,$G:$G,1)+ROW()/10000000,""),"")</f>
        <v/>
      </c>
      <c r="Q2590" s="0" t="str">
        <f aca="false">IF(K2590=1,IF(COUNTIFS(C$2:C2590,C2590,K$2:K2590,1)=1,1,0),"")</f>
        <v/>
      </c>
      <c r="R2590" s="0" t="str">
        <f aca="false">IF(M2590=1,IF(COUNTIFS(C$2:C2590,C2590,M$2:M2590,1)=1,1,0),"")</f>
        <v/>
      </c>
      <c r="S2590" s="0" t="str">
        <f aca="false">IF(L2590=1,IF(COUNTIFS(C$2:C2590,C2590,L$2:L2590,1)=1,1,0),"")</f>
        <v/>
      </c>
      <c r="T2590" s="38" t="str">
        <f aca="false">IF(N2590="","",N2590+ROW()/10000000)</f>
        <v/>
      </c>
      <c r="U2590" s="0" t="str">
        <f aca="false">IF(G2590=1,IF(B2590="",1,0),"")</f>
        <v/>
      </c>
    </row>
    <row r="2591" customFormat="false" ht="15" hidden="false" customHeight="false" outlineLevel="0" collapsed="false">
      <c r="A2591" s="35"/>
      <c r="B2591" s="35"/>
      <c r="G2591" s="0" t="str">
        <f aca="false">IF(A2591="","",IF(AND(A2591&gt;=Debut,A2591&lt;Fin),1,0))</f>
        <v/>
      </c>
      <c r="H2591" s="0" t="str">
        <f aca="false">IF(G2591=1,INT(ROUND((A2591-Debut)*86400,0)/600),"")</f>
        <v/>
      </c>
      <c r="I2591" s="0" t="str">
        <f aca="false">IF(G2591=1,INT(ROUND((A2591-Debut)*86400,0)/3600),"")</f>
        <v/>
      </c>
      <c r="J2591" s="0" t="str">
        <f aca="false">IF(OR(A2591="",B2591=""),"",ROUND((B2591-A2591)*86400,0))</f>
        <v/>
      </c>
      <c r="K2591" s="37" t="str">
        <f aca="false">IF(G2591=1,IF(COUNTIFS($C:$C,C2591,$G:$G,1,$A:$A,"&gt;="&amp;(A2591-FenetreInterm/86400),$A:$A,"&lt;="&amp;A2591)&gt;=NbInterm,1,0),"")</f>
        <v/>
      </c>
      <c r="L2591" s="37" t="str">
        <f aca="false">IF(G2591=1,IF(B2591="",0,IF(J2591&lt;SeuilFugitive,1,0)),"")</f>
        <v/>
      </c>
      <c r="M2591" s="37" t="str">
        <f aca="false">IF(G2591=1,IF(B2591="",IF((Fin-A2591)*24&gt;SeuilFigee,1,0),IF(J2591&gt;SeuilFigee*3600,1,0)),"")</f>
        <v/>
      </c>
      <c r="N2591" s="0" t="str">
        <f aca="false">IF(G2591=1,IF(COUNTIF(H$2:H2591,H2591)=1,COUNTIF($H:$H,H2591),""),"")</f>
        <v/>
      </c>
      <c r="O2591" s="0" t="str">
        <f aca="false">IF(G2591=1,IF(COUNTIF(I$2:I2591,I2591)=1,COUNTIF($I:$I,I2591),""),"")</f>
        <v/>
      </c>
      <c r="P2591" s="38" t="str">
        <f aca="false">IF(G2591=1,IF(COUNTIFS(C$2:C2591,C2591,G$2:G2591,1)=1,COUNTIFS($C:$C,C2591,$G:$G,1)+ROW()/10000000,""),"")</f>
        <v/>
      </c>
      <c r="Q2591" s="0" t="str">
        <f aca="false">IF(K2591=1,IF(COUNTIFS(C$2:C2591,C2591,K$2:K2591,1)=1,1,0),"")</f>
        <v/>
      </c>
      <c r="R2591" s="0" t="str">
        <f aca="false">IF(M2591=1,IF(COUNTIFS(C$2:C2591,C2591,M$2:M2591,1)=1,1,0),"")</f>
        <v/>
      </c>
      <c r="S2591" s="0" t="str">
        <f aca="false">IF(L2591=1,IF(COUNTIFS(C$2:C2591,C2591,L$2:L2591,1)=1,1,0),"")</f>
        <v/>
      </c>
      <c r="T2591" s="38" t="str">
        <f aca="false">IF(N2591="","",N2591+ROW()/10000000)</f>
        <v/>
      </c>
      <c r="U2591" s="0" t="str">
        <f aca="false">IF(G2591=1,IF(B2591="",1,0),"")</f>
        <v/>
      </c>
    </row>
    <row r="2592" customFormat="false" ht="15" hidden="false" customHeight="false" outlineLevel="0" collapsed="false">
      <c r="A2592" s="35"/>
      <c r="B2592" s="35"/>
      <c r="G2592" s="0" t="str">
        <f aca="false">IF(A2592="","",IF(AND(A2592&gt;=Debut,A2592&lt;Fin),1,0))</f>
        <v/>
      </c>
      <c r="H2592" s="0" t="str">
        <f aca="false">IF(G2592=1,INT(ROUND((A2592-Debut)*86400,0)/600),"")</f>
        <v/>
      </c>
      <c r="I2592" s="0" t="str">
        <f aca="false">IF(G2592=1,INT(ROUND((A2592-Debut)*86400,0)/3600),"")</f>
        <v/>
      </c>
      <c r="J2592" s="0" t="str">
        <f aca="false">IF(OR(A2592="",B2592=""),"",ROUND((B2592-A2592)*86400,0))</f>
        <v/>
      </c>
      <c r="K2592" s="37" t="str">
        <f aca="false">IF(G2592=1,IF(COUNTIFS($C:$C,C2592,$G:$G,1,$A:$A,"&gt;="&amp;(A2592-FenetreInterm/86400),$A:$A,"&lt;="&amp;A2592)&gt;=NbInterm,1,0),"")</f>
        <v/>
      </c>
      <c r="L2592" s="37" t="str">
        <f aca="false">IF(G2592=1,IF(B2592="",0,IF(J2592&lt;SeuilFugitive,1,0)),"")</f>
        <v/>
      </c>
      <c r="M2592" s="37" t="str">
        <f aca="false">IF(G2592=1,IF(B2592="",IF((Fin-A2592)*24&gt;SeuilFigee,1,0),IF(J2592&gt;SeuilFigee*3600,1,0)),"")</f>
        <v/>
      </c>
      <c r="N2592" s="0" t="str">
        <f aca="false">IF(G2592=1,IF(COUNTIF(H$2:H2592,H2592)=1,COUNTIF($H:$H,H2592),""),"")</f>
        <v/>
      </c>
      <c r="O2592" s="0" t="str">
        <f aca="false">IF(G2592=1,IF(COUNTIF(I$2:I2592,I2592)=1,COUNTIF($I:$I,I2592),""),"")</f>
        <v/>
      </c>
      <c r="P2592" s="38" t="str">
        <f aca="false">IF(G2592=1,IF(COUNTIFS(C$2:C2592,C2592,G$2:G2592,1)=1,COUNTIFS($C:$C,C2592,$G:$G,1)+ROW()/10000000,""),"")</f>
        <v/>
      </c>
      <c r="Q2592" s="0" t="str">
        <f aca="false">IF(K2592=1,IF(COUNTIFS(C$2:C2592,C2592,K$2:K2592,1)=1,1,0),"")</f>
        <v/>
      </c>
      <c r="R2592" s="0" t="str">
        <f aca="false">IF(M2592=1,IF(COUNTIFS(C$2:C2592,C2592,M$2:M2592,1)=1,1,0),"")</f>
        <v/>
      </c>
      <c r="S2592" s="0" t="str">
        <f aca="false">IF(L2592=1,IF(COUNTIFS(C$2:C2592,C2592,L$2:L2592,1)=1,1,0),"")</f>
        <v/>
      </c>
      <c r="T2592" s="38" t="str">
        <f aca="false">IF(N2592="","",N2592+ROW()/10000000)</f>
        <v/>
      </c>
      <c r="U2592" s="0" t="str">
        <f aca="false">IF(G2592=1,IF(B2592="",1,0),"")</f>
        <v/>
      </c>
    </row>
    <row r="2593" customFormat="false" ht="15" hidden="false" customHeight="false" outlineLevel="0" collapsed="false">
      <c r="A2593" s="35"/>
      <c r="B2593" s="35"/>
      <c r="G2593" s="0" t="str">
        <f aca="false">IF(A2593="","",IF(AND(A2593&gt;=Debut,A2593&lt;Fin),1,0))</f>
        <v/>
      </c>
      <c r="H2593" s="0" t="str">
        <f aca="false">IF(G2593=1,INT(ROUND((A2593-Debut)*86400,0)/600),"")</f>
        <v/>
      </c>
      <c r="I2593" s="0" t="str">
        <f aca="false">IF(G2593=1,INT(ROUND((A2593-Debut)*86400,0)/3600),"")</f>
        <v/>
      </c>
      <c r="J2593" s="0" t="str">
        <f aca="false">IF(OR(A2593="",B2593=""),"",ROUND((B2593-A2593)*86400,0))</f>
        <v/>
      </c>
      <c r="K2593" s="37" t="str">
        <f aca="false">IF(G2593=1,IF(COUNTIFS($C:$C,C2593,$G:$G,1,$A:$A,"&gt;="&amp;(A2593-FenetreInterm/86400),$A:$A,"&lt;="&amp;A2593)&gt;=NbInterm,1,0),"")</f>
        <v/>
      </c>
      <c r="L2593" s="37" t="str">
        <f aca="false">IF(G2593=1,IF(B2593="",0,IF(J2593&lt;SeuilFugitive,1,0)),"")</f>
        <v/>
      </c>
      <c r="M2593" s="37" t="str">
        <f aca="false">IF(G2593=1,IF(B2593="",IF((Fin-A2593)*24&gt;SeuilFigee,1,0),IF(J2593&gt;SeuilFigee*3600,1,0)),"")</f>
        <v/>
      </c>
      <c r="N2593" s="0" t="str">
        <f aca="false">IF(G2593=1,IF(COUNTIF(H$2:H2593,H2593)=1,COUNTIF($H:$H,H2593),""),"")</f>
        <v/>
      </c>
      <c r="O2593" s="0" t="str">
        <f aca="false">IF(G2593=1,IF(COUNTIF(I$2:I2593,I2593)=1,COUNTIF($I:$I,I2593),""),"")</f>
        <v/>
      </c>
      <c r="P2593" s="38" t="str">
        <f aca="false">IF(G2593=1,IF(COUNTIFS(C$2:C2593,C2593,G$2:G2593,1)=1,COUNTIFS($C:$C,C2593,$G:$G,1)+ROW()/10000000,""),"")</f>
        <v/>
      </c>
      <c r="Q2593" s="0" t="str">
        <f aca="false">IF(K2593=1,IF(COUNTIFS(C$2:C2593,C2593,K$2:K2593,1)=1,1,0),"")</f>
        <v/>
      </c>
      <c r="R2593" s="0" t="str">
        <f aca="false">IF(M2593=1,IF(COUNTIFS(C$2:C2593,C2593,M$2:M2593,1)=1,1,0),"")</f>
        <v/>
      </c>
      <c r="S2593" s="0" t="str">
        <f aca="false">IF(L2593=1,IF(COUNTIFS(C$2:C2593,C2593,L$2:L2593,1)=1,1,0),"")</f>
        <v/>
      </c>
      <c r="T2593" s="38" t="str">
        <f aca="false">IF(N2593="","",N2593+ROW()/10000000)</f>
        <v/>
      </c>
      <c r="U2593" s="0" t="str">
        <f aca="false">IF(G2593=1,IF(B2593="",1,0),"")</f>
        <v/>
      </c>
    </row>
    <row r="2594" customFormat="false" ht="15" hidden="false" customHeight="false" outlineLevel="0" collapsed="false">
      <c r="A2594" s="35"/>
      <c r="B2594" s="35"/>
      <c r="G2594" s="0" t="str">
        <f aca="false">IF(A2594="","",IF(AND(A2594&gt;=Debut,A2594&lt;Fin),1,0))</f>
        <v/>
      </c>
      <c r="H2594" s="0" t="str">
        <f aca="false">IF(G2594=1,INT(ROUND((A2594-Debut)*86400,0)/600),"")</f>
        <v/>
      </c>
      <c r="I2594" s="0" t="str">
        <f aca="false">IF(G2594=1,INT(ROUND((A2594-Debut)*86400,0)/3600),"")</f>
        <v/>
      </c>
      <c r="J2594" s="0" t="str">
        <f aca="false">IF(OR(A2594="",B2594=""),"",ROUND((B2594-A2594)*86400,0))</f>
        <v/>
      </c>
      <c r="K2594" s="37" t="str">
        <f aca="false">IF(G2594=1,IF(COUNTIFS($C:$C,C2594,$G:$G,1,$A:$A,"&gt;="&amp;(A2594-FenetreInterm/86400),$A:$A,"&lt;="&amp;A2594)&gt;=NbInterm,1,0),"")</f>
        <v/>
      </c>
      <c r="L2594" s="37" t="str">
        <f aca="false">IF(G2594=1,IF(B2594="",0,IF(J2594&lt;SeuilFugitive,1,0)),"")</f>
        <v/>
      </c>
      <c r="M2594" s="37" t="str">
        <f aca="false">IF(G2594=1,IF(B2594="",IF((Fin-A2594)*24&gt;SeuilFigee,1,0),IF(J2594&gt;SeuilFigee*3600,1,0)),"")</f>
        <v/>
      </c>
      <c r="N2594" s="0" t="str">
        <f aca="false">IF(G2594=1,IF(COUNTIF(H$2:H2594,H2594)=1,COUNTIF($H:$H,H2594),""),"")</f>
        <v/>
      </c>
      <c r="O2594" s="0" t="str">
        <f aca="false">IF(G2594=1,IF(COUNTIF(I$2:I2594,I2594)=1,COUNTIF($I:$I,I2594),""),"")</f>
        <v/>
      </c>
      <c r="P2594" s="38" t="str">
        <f aca="false">IF(G2594=1,IF(COUNTIFS(C$2:C2594,C2594,G$2:G2594,1)=1,COUNTIFS($C:$C,C2594,$G:$G,1)+ROW()/10000000,""),"")</f>
        <v/>
      </c>
      <c r="Q2594" s="0" t="str">
        <f aca="false">IF(K2594=1,IF(COUNTIFS(C$2:C2594,C2594,K$2:K2594,1)=1,1,0),"")</f>
        <v/>
      </c>
      <c r="R2594" s="0" t="str">
        <f aca="false">IF(M2594=1,IF(COUNTIFS(C$2:C2594,C2594,M$2:M2594,1)=1,1,0),"")</f>
        <v/>
      </c>
      <c r="S2594" s="0" t="str">
        <f aca="false">IF(L2594=1,IF(COUNTIFS(C$2:C2594,C2594,L$2:L2594,1)=1,1,0),"")</f>
        <v/>
      </c>
      <c r="T2594" s="38" t="str">
        <f aca="false">IF(N2594="","",N2594+ROW()/10000000)</f>
        <v/>
      </c>
      <c r="U2594" s="0" t="str">
        <f aca="false">IF(G2594=1,IF(B2594="",1,0),"")</f>
        <v/>
      </c>
    </row>
    <row r="2595" customFormat="false" ht="15" hidden="false" customHeight="false" outlineLevel="0" collapsed="false">
      <c r="A2595" s="35"/>
      <c r="B2595" s="35"/>
      <c r="G2595" s="0" t="str">
        <f aca="false">IF(A2595="","",IF(AND(A2595&gt;=Debut,A2595&lt;Fin),1,0))</f>
        <v/>
      </c>
      <c r="H2595" s="0" t="str">
        <f aca="false">IF(G2595=1,INT(ROUND((A2595-Debut)*86400,0)/600),"")</f>
        <v/>
      </c>
      <c r="I2595" s="0" t="str">
        <f aca="false">IF(G2595=1,INT(ROUND((A2595-Debut)*86400,0)/3600),"")</f>
        <v/>
      </c>
      <c r="J2595" s="0" t="str">
        <f aca="false">IF(OR(A2595="",B2595=""),"",ROUND((B2595-A2595)*86400,0))</f>
        <v/>
      </c>
      <c r="K2595" s="37" t="str">
        <f aca="false">IF(G2595=1,IF(COUNTIFS($C:$C,C2595,$G:$G,1,$A:$A,"&gt;="&amp;(A2595-FenetreInterm/86400),$A:$A,"&lt;="&amp;A2595)&gt;=NbInterm,1,0),"")</f>
        <v/>
      </c>
      <c r="L2595" s="37" t="str">
        <f aca="false">IF(G2595=1,IF(B2595="",0,IF(J2595&lt;SeuilFugitive,1,0)),"")</f>
        <v/>
      </c>
      <c r="M2595" s="37" t="str">
        <f aca="false">IF(G2595=1,IF(B2595="",IF((Fin-A2595)*24&gt;SeuilFigee,1,0),IF(J2595&gt;SeuilFigee*3600,1,0)),"")</f>
        <v/>
      </c>
      <c r="N2595" s="0" t="str">
        <f aca="false">IF(G2595=1,IF(COUNTIF(H$2:H2595,H2595)=1,COUNTIF($H:$H,H2595),""),"")</f>
        <v/>
      </c>
      <c r="O2595" s="0" t="str">
        <f aca="false">IF(G2595=1,IF(COUNTIF(I$2:I2595,I2595)=1,COUNTIF($I:$I,I2595),""),"")</f>
        <v/>
      </c>
      <c r="P2595" s="38" t="str">
        <f aca="false">IF(G2595=1,IF(COUNTIFS(C$2:C2595,C2595,G$2:G2595,1)=1,COUNTIFS($C:$C,C2595,$G:$G,1)+ROW()/10000000,""),"")</f>
        <v/>
      </c>
      <c r="Q2595" s="0" t="str">
        <f aca="false">IF(K2595=1,IF(COUNTIFS(C$2:C2595,C2595,K$2:K2595,1)=1,1,0),"")</f>
        <v/>
      </c>
      <c r="R2595" s="0" t="str">
        <f aca="false">IF(M2595=1,IF(COUNTIFS(C$2:C2595,C2595,M$2:M2595,1)=1,1,0),"")</f>
        <v/>
      </c>
      <c r="S2595" s="0" t="str">
        <f aca="false">IF(L2595=1,IF(COUNTIFS(C$2:C2595,C2595,L$2:L2595,1)=1,1,0),"")</f>
        <v/>
      </c>
      <c r="T2595" s="38" t="str">
        <f aca="false">IF(N2595="","",N2595+ROW()/10000000)</f>
        <v/>
      </c>
      <c r="U2595" s="0" t="str">
        <f aca="false">IF(G2595=1,IF(B2595="",1,0),"")</f>
        <v/>
      </c>
    </row>
    <row r="2596" customFormat="false" ht="15" hidden="false" customHeight="false" outlineLevel="0" collapsed="false">
      <c r="A2596" s="35"/>
      <c r="B2596" s="35"/>
      <c r="G2596" s="0" t="str">
        <f aca="false">IF(A2596="","",IF(AND(A2596&gt;=Debut,A2596&lt;Fin),1,0))</f>
        <v/>
      </c>
      <c r="H2596" s="0" t="str">
        <f aca="false">IF(G2596=1,INT(ROUND((A2596-Debut)*86400,0)/600),"")</f>
        <v/>
      </c>
      <c r="I2596" s="0" t="str">
        <f aca="false">IF(G2596=1,INT(ROUND((A2596-Debut)*86400,0)/3600),"")</f>
        <v/>
      </c>
      <c r="J2596" s="0" t="str">
        <f aca="false">IF(OR(A2596="",B2596=""),"",ROUND((B2596-A2596)*86400,0))</f>
        <v/>
      </c>
      <c r="K2596" s="37" t="str">
        <f aca="false">IF(G2596=1,IF(COUNTIFS($C:$C,C2596,$G:$G,1,$A:$A,"&gt;="&amp;(A2596-FenetreInterm/86400),$A:$A,"&lt;="&amp;A2596)&gt;=NbInterm,1,0),"")</f>
        <v/>
      </c>
      <c r="L2596" s="37" t="str">
        <f aca="false">IF(G2596=1,IF(B2596="",0,IF(J2596&lt;SeuilFugitive,1,0)),"")</f>
        <v/>
      </c>
      <c r="M2596" s="37" t="str">
        <f aca="false">IF(G2596=1,IF(B2596="",IF((Fin-A2596)*24&gt;SeuilFigee,1,0),IF(J2596&gt;SeuilFigee*3600,1,0)),"")</f>
        <v/>
      </c>
      <c r="N2596" s="0" t="str">
        <f aca="false">IF(G2596=1,IF(COUNTIF(H$2:H2596,H2596)=1,COUNTIF($H:$H,H2596),""),"")</f>
        <v/>
      </c>
      <c r="O2596" s="0" t="str">
        <f aca="false">IF(G2596=1,IF(COUNTIF(I$2:I2596,I2596)=1,COUNTIF($I:$I,I2596),""),"")</f>
        <v/>
      </c>
      <c r="P2596" s="38" t="str">
        <f aca="false">IF(G2596=1,IF(COUNTIFS(C$2:C2596,C2596,G$2:G2596,1)=1,COUNTIFS($C:$C,C2596,$G:$G,1)+ROW()/10000000,""),"")</f>
        <v/>
      </c>
      <c r="Q2596" s="0" t="str">
        <f aca="false">IF(K2596=1,IF(COUNTIFS(C$2:C2596,C2596,K$2:K2596,1)=1,1,0),"")</f>
        <v/>
      </c>
      <c r="R2596" s="0" t="str">
        <f aca="false">IF(M2596=1,IF(COUNTIFS(C$2:C2596,C2596,M$2:M2596,1)=1,1,0),"")</f>
        <v/>
      </c>
      <c r="S2596" s="0" t="str">
        <f aca="false">IF(L2596=1,IF(COUNTIFS(C$2:C2596,C2596,L$2:L2596,1)=1,1,0),"")</f>
        <v/>
      </c>
      <c r="T2596" s="38" t="str">
        <f aca="false">IF(N2596="","",N2596+ROW()/10000000)</f>
        <v/>
      </c>
      <c r="U2596" s="0" t="str">
        <f aca="false">IF(G2596=1,IF(B2596="",1,0),"")</f>
        <v/>
      </c>
    </row>
    <row r="2597" customFormat="false" ht="15" hidden="false" customHeight="false" outlineLevel="0" collapsed="false">
      <c r="A2597" s="35"/>
      <c r="B2597" s="35"/>
      <c r="G2597" s="0" t="str">
        <f aca="false">IF(A2597="","",IF(AND(A2597&gt;=Debut,A2597&lt;Fin),1,0))</f>
        <v/>
      </c>
      <c r="H2597" s="0" t="str">
        <f aca="false">IF(G2597=1,INT(ROUND((A2597-Debut)*86400,0)/600),"")</f>
        <v/>
      </c>
      <c r="I2597" s="0" t="str">
        <f aca="false">IF(G2597=1,INT(ROUND((A2597-Debut)*86400,0)/3600),"")</f>
        <v/>
      </c>
      <c r="J2597" s="0" t="str">
        <f aca="false">IF(OR(A2597="",B2597=""),"",ROUND((B2597-A2597)*86400,0))</f>
        <v/>
      </c>
      <c r="K2597" s="37" t="str">
        <f aca="false">IF(G2597=1,IF(COUNTIFS($C:$C,C2597,$G:$G,1,$A:$A,"&gt;="&amp;(A2597-FenetreInterm/86400),$A:$A,"&lt;="&amp;A2597)&gt;=NbInterm,1,0),"")</f>
        <v/>
      </c>
      <c r="L2597" s="37" t="str">
        <f aca="false">IF(G2597=1,IF(B2597="",0,IF(J2597&lt;SeuilFugitive,1,0)),"")</f>
        <v/>
      </c>
      <c r="M2597" s="37" t="str">
        <f aca="false">IF(G2597=1,IF(B2597="",IF((Fin-A2597)*24&gt;SeuilFigee,1,0),IF(J2597&gt;SeuilFigee*3600,1,0)),"")</f>
        <v/>
      </c>
      <c r="N2597" s="0" t="str">
        <f aca="false">IF(G2597=1,IF(COUNTIF(H$2:H2597,H2597)=1,COUNTIF($H:$H,H2597),""),"")</f>
        <v/>
      </c>
      <c r="O2597" s="0" t="str">
        <f aca="false">IF(G2597=1,IF(COUNTIF(I$2:I2597,I2597)=1,COUNTIF($I:$I,I2597),""),"")</f>
        <v/>
      </c>
      <c r="P2597" s="38" t="str">
        <f aca="false">IF(G2597=1,IF(COUNTIFS(C$2:C2597,C2597,G$2:G2597,1)=1,COUNTIFS($C:$C,C2597,$G:$G,1)+ROW()/10000000,""),"")</f>
        <v/>
      </c>
      <c r="Q2597" s="0" t="str">
        <f aca="false">IF(K2597=1,IF(COUNTIFS(C$2:C2597,C2597,K$2:K2597,1)=1,1,0),"")</f>
        <v/>
      </c>
      <c r="R2597" s="0" t="str">
        <f aca="false">IF(M2597=1,IF(COUNTIFS(C$2:C2597,C2597,M$2:M2597,1)=1,1,0),"")</f>
        <v/>
      </c>
      <c r="S2597" s="0" t="str">
        <f aca="false">IF(L2597=1,IF(COUNTIFS(C$2:C2597,C2597,L$2:L2597,1)=1,1,0),"")</f>
        <v/>
      </c>
      <c r="T2597" s="38" t="str">
        <f aca="false">IF(N2597="","",N2597+ROW()/10000000)</f>
        <v/>
      </c>
      <c r="U2597" s="0" t="str">
        <f aca="false">IF(G2597=1,IF(B2597="",1,0),"")</f>
        <v/>
      </c>
    </row>
    <row r="2598" customFormat="false" ht="15" hidden="false" customHeight="false" outlineLevel="0" collapsed="false">
      <c r="A2598" s="35"/>
      <c r="B2598" s="35"/>
      <c r="G2598" s="0" t="str">
        <f aca="false">IF(A2598="","",IF(AND(A2598&gt;=Debut,A2598&lt;Fin),1,0))</f>
        <v/>
      </c>
      <c r="H2598" s="0" t="str">
        <f aca="false">IF(G2598=1,INT(ROUND((A2598-Debut)*86400,0)/600),"")</f>
        <v/>
      </c>
      <c r="I2598" s="0" t="str">
        <f aca="false">IF(G2598=1,INT(ROUND((A2598-Debut)*86400,0)/3600),"")</f>
        <v/>
      </c>
      <c r="J2598" s="0" t="str">
        <f aca="false">IF(OR(A2598="",B2598=""),"",ROUND((B2598-A2598)*86400,0))</f>
        <v/>
      </c>
      <c r="K2598" s="37" t="str">
        <f aca="false">IF(G2598=1,IF(COUNTIFS($C:$C,C2598,$G:$G,1,$A:$A,"&gt;="&amp;(A2598-FenetreInterm/86400),$A:$A,"&lt;="&amp;A2598)&gt;=NbInterm,1,0),"")</f>
        <v/>
      </c>
      <c r="L2598" s="37" t="str">
        <f aca="false">IF(G2598=1,IF(B2598="",0,IF(J2598&lt;SeuilFugitive,1,0)),"")</f>
        <v/>
      </c>
      <c r="M2598" s="37" t="str">
        <f aca="false">IF(G2598=1,IF(B2598="",IF((Fin-A2598)*24&gt;SeuilFigee,1,0),IF(J2598&gt;SeuilFigee*3600,1,0)),"")</f>
        <v/>
      </c>
      <c r="N2598" s="0" t="str">
        <f aca="false">IF(G2598=1,IF(COUNTIF(H$2:H2598,H2598)=1,COUNTIF($H:$H,H2598),""),"")</f>
        <v/>
      </c>
      <c r="O2598" s="0" t="str">
        <f aca="false">IF(G2598=1,IF(COUNTIF(I$2:I2598,I2598)=1,COUNTIF($I:$I,I2598),""),"")</f>
        <v/>
      </c>
      <c r="P2598" s="38" t="str">
        <f aca="false">IF(G2598=1,IF(COUNTIFS(C$2:C2598,C2598,G$2:G2598,1)=1,COUNTIFS($C:$C,C2598,$G:$G,1)+ROW()/10000000,""),"")</f>
        <v/>
      </c>
      <c r="Q2598" s="0" t="str">
        <f aca="false">IF(K2598=1,IF(COUNTIFS(C$2:C2598,C2598,K$2:K2598,1)=1,1,0),"")</f>
        <v/>
      </c>
      <c r="R2598" s="0" t="str">
        <f aca="false">IF(M2598=1,IF(COUNTIFS(C$2:C2598,C2598,M$2:M2598,1)=1,1,0),"")</f>
        <v/>
      </c>
      <c r="S2598" s="0" t="str">
        <f aca="false">IF(L2598=1,IF(COUNTIFS(C$2:C2598,C2598,L$2:L2598,1)=1,1,0),"")</f>
        <v/>
      </c>
      <c r="T2598" s="38" t="str">
        <f aca="false">IF(N2598="","",N2598+ROW()/10000000)</f>
        <v/>
      </c>
      <c r="U2598" s="0" t="str">
        <f aca="false">IF(G2598=1,IF(B2598="",1,0),"")</f>
        <v/>
      </c>
    </row>
    <row r="2599" customFormat="false" ht="15" hidden="false" customHeight="false" outlineLevel="0" collapsed="false">
      <c r="A2599" s="35"/>
      <c r="B2599" s="35"/>
      <c r="G2599" s="0" t="str">
        <f aca="false">IF(A2599="","",IF(AND(A2599&gt;=Debut,A2599&lt;Fin),1,0))</f>
        <v/>
      </c>
      <c r="H2599" s="0" t="str">
        <f aca="false">IF(G2599=1,INT(ROUND((A2599-Debut)*86400,0)/600),"")</f>
        <v/>
      </c>
      <c r="I2599" s="0" t="str">
        <f aca="false">IF(G2599=1,INT(ROUND((A2599-Debut)*86400,0)/3600),"")</f>
        <v/>
      </c>
      <c r="J2599" s="0" t="str">
        <f aca="false">IF(OR(A2599="",B2599=""),"",ROUND((B2599-A2599)*86400,0))</f>
        <v/>
      </c>
      <c r="K2599" s="37" t="str">
        <f aca="false">IF(G2599=1,IF(COUNTIFS($C:$C,C2599,$G:$G,1,$A:$A,"&gt;="&amp;(A2599-FenetreInterm/86400),$A:$A,"&lt;="&amp;A2599)&gt;=NbInterm,1,0),"")</f>
        <v/>
      </c>
      <c r="L2599" s="37" t="str">
        <f aca="false">IF(G2599=1,IF(B2599="",0,IF(J2599&lt;SeuilFugitive,1,0)),"")</f>
        <v/>
      </c>
      <c r="M2599" s="37" t="str">
        <f aca="false">IF(G2599=1,IF(B2599="",IF((Fin-A2599)*24&gt;SeuilFigee,1,0),IF(J2599&gt;SeuilFigee*3600,1,0)),"")</f>
        <v/>
      </c>
      <c r="N2599" s="0" t="str">
        <f aca="false">IF(G2599=1,IF(COUNTIF(H$2:H2599,H2599)=1,COUNTIF($H:$H,H2599),""),"")</f>
        <v/>
      </c>
      <c r="O2599" s="0" t="str">
        <f aca="false">IF(G2599=1,IF(COUNTIF(I$2:I2599,I2599)=1,COUNTIF($I:$I,I2599),""),"")</f>
        <v/>
      </c>
      <c r="P2599" s="38" t="str">
        <f aca="false">IF(G2599=1,IF(COUNTIFS(C$2:C2599,C2599,G$2:G2599,1)=1,COUNTIFS($C:$C,C2599,$G:$G,1)+ROW()/10000000,""),"")</f>
        <v/>
      </c>
      <c r="Q2599" s="0" t="str">
        <f aca="false">IF(K2599=1,IF(COUNTIFS(C$2:C2599,C2599,K$2:K2599,1)=1,1,0),"")</f>
        <v/>
      </c>
      <c r="R2599" s="0" t="str">
        <f aca="false">IF(M2599=1,IF(COUNTIFS(C$2:C2599,C2599,M$2:M2599,1)=1,1,0),"")</f>
        <v/>
      </c>
      <c r="S2599" s="0" t="str">
        <f aca="false">IF(L2599=1,IF(COUNTIFS(C$2:C2599,C2599,L$2:L2599,1)=1,1,0),"")</f>
        <v/>
      </c>
      <c r="T2599" s="38" t="str">
        <f aca="false">IF(N2599="","",N2599+ROW()/10000000)</f>
        <v/>
      </c>
      <c r="U2599" s="0" t="str">
        <f aca="false">IF(G2599=1,IF(B2599="",1,0),"")</f>
        <v/>
      </c>
    </row>
    <row r="2600" customFormat="false" ht="15" hidden="false" customHeight="false" outlineLevel="0" collapsed="false">
      <c r="A2600" s="35"/>
      <c r="B2600" s="35"/>
      <c r="G2600" s="0" t="str">
        <f aca="false">IF(A2600="","",IF(AND(A2600&gt;=Debut,A2600&lt;Fin),1,0))</f>
        <v/>
      </c>
      <c r="H2600" s="0" t="str">
        <f aca="false">IF(G2600=1,INT(ROUND((A2600-Debut)*86400,0)/600),"")</f>
        <v/>
      </c>
      <c r="I2600" s="0" t="str">
        <f aca="false">IF(G2600=1,INT(ROUND((A2600-Debut)*86400,0)/3600),"")</f>
        <v/>
      </c>
      <c r="J2600" s="0" t="str">
        <f aca="false">IF(OR(A2600="",B2600=""),"",ROUND((B2600-A2600)*86400,0))</f>
        <v/>
      </c>
      <c r="K2600" s="37" t="str">
        <f aca="false">IF(G2600=1,IF(COUNTIFS($C:$C,C2600,$G:$G,1,$A:$A,"&gt;="&amp;(A2600-FenetreInterm/86400),$A:$A,"&lt;="&amp;A2600)&gt;=NbInterm,1,0),"")</f>
        <v/>
      </c>
      <c r="L2600" s="37" t="str">
        <f aca="false">IF(G2600=1,IF(B2600="",0,IF(J2600&lt;SeuilFugitive,1,0)),"")</f>
        <v/>
      </c>
      <c r="M2600" s="37" t="str">
        <f aca="false">IF(G2600=1,IF(B2600="",IF((Fin-A2600)*24&gt;SeuilFigee,1,0),IF(J2600&gt;SeuilFigee*3600,1,0)),"")</f>
        <v/>
      </c>
      <c r="N2600" s="0" t="str">
        <f aca="false">IF(G2600=1,IF(COUNTIF(H$2:H2600,H2600)=1,COUNTIF($H:$H,H2600),""),"")</f>
        <v/>
      </c>
      <c r="O2600" s="0" t="str">
        <f aca="false">IF(G2600=1,IF(COUNTIF(I$2:I2600,I2600)=1,COUNTIF($I:$I,I2600),""),"")</f>
        <v/>
      </c>
      <c r="P2600" s="38" t="str">
        <f aca="false">IF(G2600=1,IF(COUNTIFS(C$2:C2600,C2600,G$2:G2600,1)=1,COUNTIFS($C:$C,C2600,$G:$G,1)+ROW()/10000000,""),"")</f>
        <v/>
      </c>
      <c r="Q2600" s="0" t="str">
        <f aca="false">IF(K2600=1,IF(COUNTIFS(C$2:C2600,C2600,K$2:K2600,1)=1,1,0),"")</f>
        <v/>
      </c>
      <c r="R2600" s="0" t="str">
        <f aca="false">IF(M2600=1,IF(COUNTIFS(C$2:C2600,C2600,M$2:M2600,1)=1,1,0),"")</f>
        <v/>
      </c>
      <c r="S2600" s="0" t="str">
        <f aca="false">IF(L2600=1,IF(COUNTIFS(C$2:C2600,C2600,L$2:L2600,1)=1,1,0),"")</f>
        <v/>
      </c>
      <c r="T2600" s="38" t="str">
        <f aca="false">IF(N2600="","",N2600+ROW()/10000000)</f>
        <v/>
      </c>
      <c r="U2600" s="0" t="str">
        <f aca="false">IF(G2600=1,IF(B2600="",1,0),"")</f>
        <v/>
      </c>
    </row>
    <row r="2601" customFormat="false" ht="15" hidden="false" customHeight="false" outlineLevel="0" collapsed="false">
      <c r="A2601" s="35"/>
      <c r="B2601" s="35"/>
      <c r="G2601" s="0" t="str">
        <f aca="false">IF(A2601="","",IF(AND(A2601&gt;=Debut,A2601&lt;Fin),1,0))</f>
        <v/>
      </c>
      <c r="H2601" s="0" t="str">
        <f aca="false">IF(G2601=1,INT(ROUND((A2601-Debut)*86400,0)/600),"")</f>
        <v/>
      </c>
      <c r="I2601" s="0" t="str">
        <f aca="false">IF(G2601=1,INT(ROUND((A2601-Debut)*86400,0)/3600),"")</f>
        <v/>
      </c>
      <c r="J2601" s="0" t="str">
        <f aca="false">IF(OR(A2601="",B2601=""),"",ROUND((B2601-A2601)*86400,0))</f>
        <v/>
      </c>
      <c r="K2601" s="37" t="str">
        <f aca="false">IF(G2601=1,IF(COUNTIFS($C:$C,C2601,$G:$G,1,$A:$A,"&gt;="&amp;(A2601-FenetreInterm/86400),$A:$A,"&lt;="&amp;A2601)&gt;=NbInterm,1,0),"")</f>
        <v/>
      </c>
      <c r="L2601" s="37" t="str">
        <f aca="false">IF(G2601=1,IF(B2601="",0,IF(J2601&lt;SeuilFugitive,1,0)),"")</f>
        <v/>
      </c>
      <c r="M2601" s="37" t="str">
        <f aca="false">IF(G2601=1,IF(B2601="",IF((Fin-A2601)*24&gt;SeuilFigee,1,0),IF(J2601&gt;SeuilFigee*3600,1,0)),"")</f>
        <v/>
      </c>
      <c r="N2601" s="0" t="str">
        <f aca="false">IF(G2601=1,IF(COUNTIF(H$2:H2601,H2601)=1,COUNTIF($H:$H,H2601),""),"")</f>
        <v/>
      </c>
      <c r="O2601" s="0" t="str">
        <f aca="false">IF(G2601=1,IF(COUNTIF(I$2:I2601,I2601)=1,COUNTIF($I:$I,I2601),""),"")</f>
        <v/>
      </c>
      <c r="P2601" s="38" t="str">
        <f aca="false">IF(G2601=1,IF(COUNTIFS(C$2:C2601,C2601,G$2:G2601,1)=1,COUNTIFS($C:$C,C2601,$G:$G,1)+ROW()/10000000,""),"")</f>
        <v/>
      </c>
      <c r="Q2601" s="0" t="str">
        <f aca="false">IF(K2601=1,IF(COUNTIFS(C$2:C2601,C2601,K$2:K2601,1)=1,1,0),"")</f>
        <v/>
      </c>
      <c r="R2601" s="0" t="str">
        <f aca="false">IF(M2601=1,IF(COUNTIFS(C$2:C2601,C2601,M$2:M2601,1)=1,1,0),"")</f>
        <v/>
      </c>
      <c r="S2601" s="0" t="str">
        <f aca="false">IF(L2601=1,IF(COUNTIFS(C$2:C2601,C2601,L$2:L2601,1)=1,1,0),"")</f>
        <v/>
      </c>
      <c r="T2601" s="38" t="str">
        <f aca="false">IF(N2601="","",N2601+ROW()/10000000)</f>
        <v/>
      </c>
      <c r="U2601" s="0" t="str">
        <f aca="false">IF(G2601=1,IF(B2601="",1,0),"")</f>
        <v/>
      </c>
    </row>
    <row r="2602" customFormat="false" ht="15" hidden="false" customHeight="false" outlineLevel="0" collapsed="false">
      <c r="A2602" s="35"/>
      <c r="B2602" s="35"/>
      <c r="G2602" s="0" t="str">
        <f aca="false">IF(A2602="","",IF(AND(A2602&gt;=Debut,A2602&lt;Fin),1,0))</f>
        <v/>
      </c>
      <c r="H2602" s="0" t="str">
        <f aca="false">IF(G2602=1,INT(ROUND((A2602-Debut)*86400,0)/600),"")</f>
        <v/>
      </c>
      <c r="I2602" s="0" t="str">
        <f aca="false">IF(G2602=1,INT(ROUND((A2602-Debut)*86400,0)/3600),"")</f>
        <v/>
      </c>
      <c r="J2602" s="0" t="str">
        <f aca="false">IF(OR(A2602="",B2602=""),"",ROUND((B2602-A2602)*86400,0))</f>
        <v/>
      </c>
      <c r="K2602" s="37" t="str">
        <f aca="false">IF(G2602=1,IF(COUNTIFS($C:$C,C2602,$G:$G,1,$A:$A,"&gt;="&amp;(A2602-FenetreInterm/86400),$A:$A,"&lt;="&amp;A2602)&gt;=NbInterm,1,0),"")</f>
        <v/>
      </c>
      <c r="L2602" s="37" t="str">
        <f aca="false">IF(G2602=1,IF(B2602="",0,IF(J2602&lt;SeuilFugitive,1,0)),"")</f>
        <v/>
      </c>
      <c r="M2602" s="37" t="str">
        <f aca="false">IF(G2602=1,IF(B2602="",IF((Fin-A2602)*24&gt;SeuilFigee,1,0),IF(J2602&gt;SeuilFigee*3600,1,0)),"")</f>
        <v/>
      </c>
      <c r="N2602" s="0" t="str">
        <f aca="false">IF(G2602=1,IF(COUNTIF(H$2:H2602,H2602)=1,COUNTIF($H:$H,H2602),""),"")</f>
        <v/>
      </c>
      <c r="O2602" s="0" t="str">
        <f aca="false">IF(G2602=1,IF(COUNTIF(I$2:I2602,I2602)=1,COUNTIF($I:$I,I2602),""),"")</f>
        <v/>
      </c>
      <c r="P2602" s="38" t="str">
        <f aca="false">IF(G2602=1,IF(COUNTIFS(C$2:C2602,C2602,G$2:G2602,1)=1,COUNTIFS($C:$C,C2602,$G:$G,1)+ROW()/10000000,""),"")</f>
        <v/>
      </c>
      <c r="Q2602" s="0" t="str">
        <f aca="false">IF(K2602=1,IF(COUNTIFS(C$2:C2602,C2602,K$2:K2602,1)=1,1,0),"")</f>
        <v/>
      </c>
      <c r="R2602" s="0" t="str">
        <f aca="false">IF(M2602=1,IF(COUNTIFS(C$2:C2602,C2602,M$2:M2602,1)=1,1,0),"")</f>
        <v/>
      </c>
      <c r="S2602" s="0" t="str">
        <f aca="false">IF(L2602=1,IF(COUNTIFS(C$2:C2602,C2602,L$2:L2602,1)=1,1,0),"")</f>
        <v/>
      </c>
      <c r="T2602" s="38" t="str">
        <f aca="false">IF(N2602="","",N2602+ROW()/10000000)</f>
        <v/>
      </c>
      <c r="U2602" s="0" t="str">
        <f aca="false">IF(G2602=1,IF(B2602="",1,0),"")</f>
        <v/>
      </c>
    </row>
    <row r="2603" customFormat="false" ht="15" hidden="false" customHeight="false" outlineLevel="0" collapsed="false">
      <c r="A2603" s="35"/>
      <c r="B2603" s="35"/>
      <c r="G2603" s="0" t="str">
        <f aca="false">IF(A2603="","",IF(AND(A2603&gt;=Debut,A2603&lt;Fin),1,0))</f>
        <v/>
      </c>
      <c r="H2603" s="0" t="str">
        <f aca="false">IF(G2603=1,INT(ROUND((A2603-Debut)*86400,0)/600),"")</f>
        <v/>
      </c>
      <c r="I2603" s="0" t="str">
        <f aca="false">IF(G2603=1,INT(ROUND((A2603-Debut)*86400,0)/3600),"")</f>
        <v/>
      </c>
      <c r="J2603" s="0" t="str">
        <f aca="false">IF(OR(A2603="",B2603=""),"",ROUND((B2603-A2603)*86400,0))</f>
        <v/>
      </c>
      <c r="K2603" s="37" t="str">
        <f aca="false">IF(G2603=1,IF(COUNTIFS($C:$C,C2603,$G:$G,1,$A:$A,"&gt;="&amp;(A2603-FenetreInterm/86400),$A:$A,"&lt;="&amp;A2603)&gt;=NbInterm,1,0),"")</f>
        <v/>
      </c>
      <c r="L2603" s="37" t="str">
        <f aca="false">IF(G2603=1,IF(B2603="",0,IF(J2603&lt;SeuilFugitive,1,0)),"")</f>
        <v/>
      </c>
      <c r="M2603" s="37" t="str">
        <f aca="false">IF(G2603=1,IF(B2603="",IF((Fin-A2603)*24&gt;SeuilFigee,1,0),IF(J2603&gt;SeuilFigee*3600,1,0)),"")</f>
        <v/>
      </c>
      <c r="N2603" s="0" t="str">
        <f aca="false">IF(G2603=1,IF(COUNTIF(H$2:H2603,H2603)=1,COUNTIF($H:$H,H2603),""),"")</f>
        <v/>
      </c>
      <c r="O2603" s="0" t="str">
        <f aca="false">IF(G2603=1,IF(COUNTIF(I$2:I2603,I2603)=1,COUNTIF($I:$I,I2603),""),"")</f>
        <v/>
      </c>
      <c r="P2603" s="38" t="str">
        <f aca="false">IF(G2603=1,IF(COUNTIFS(C$2:C2603,C2603,G$2:G2603,1)=1,COUNTIFS($C:$C,C2603,$G:$G,1)+ROW()/10000000,""),"")</f>
        <v/>
      </c>
      <c r="Q2603" s="0" t="str">
        <f aca="false">IF(K2603=1,IF(COUNTIFS(C$2:C2603,C2603,K$2:K2603,1)=1,1,0),"")</f>
        <v/>
      </c>
      <c r="R2603" s="0" t="str">
        <f aca="false">IF(M2603=1,IF(COUNTIFS(C$2:C2603,C2603,M$2:M2603,1)=1,1,0),"")</f>
        <v/>
      </c>
      <c r="S2603" s="0" t="str">
        <f aca="false">IF(L2603=1,IF(COUNTIFS(C$2:C2603,C2603,L$2:L2603,1)=1,1,0),"")</f>
        <v/>
      </c>
      <c r="T2603" s="38" t="str">
        <f aca="false">IF(N2603="","",N2603+ROW()/10000000)</f>
        <v/>
      </c>
      <c r="U2603" s="0" t="str">
        <f aca="false">IF(G2603=1,IF(B2603="",1,0),"")</f>
        <v/>
      </c>
    </row>
    <row r="2604" customFormat="false" ht="15" hidden="false" customHeight="false" outlineLevel="0" collapsed="false">
      <c r="A2604" s="35"/>
      <c r="B2604" s="35"/>
      <c r="G2604" s="0" t="str">
        <f aca="false">IF(A2604="","",IF(AND(A2604&gt;=Debut,A2604&lt;Fin),1,0))</f>
        <v/>
      </c>
      <c r="H2604" s="0" t="str">
        <f aca="false">IF(G2604=1,INT(ROUND((A2604-Debut)*86400,0)/600),"")</f>
        <v/>
      </c>
      <c r="I2604" s="0" t="str">
        <f aca="false">IF(G2604=1,INT(ROUND((A2604-Debut)*86400,0)/3600),"")</f>
        <v/>
      </c>
      <c r="J2604" s="0" t="str">
        <f aca="false">IF(OR(A2604="",B2604=""),"",ROUND((B2604-A2604)*86400,0))</f>
        <v/>
      </c>
      <c r="K2604" s="37" t="str">
        <f aca="false">IF(G2604=1,IF(COUNTIFS($C:$C,C2604,$G:$G,1,$A:$A,"&gt;="&amp;(A2604-FenetreInterm/86400),$A:$A,"&lt;="&amp;A2604)&gt;=NbInterm,1,0),"")</f>
        <v/>
      </c>
      <c r="L2604" s="37" t="str">
        <f aca="false">IF(G2604=1,IF(B2604="",0,IF(J2604&lt;SeuilFugitive,1,0)),"")</f>
        <v/>
      </c>
      <c r="M2604" s="37" t="str">
        <f aca="false">IF(G2604=1,IF(B2604="",IF((Fin-A2604)*24&gt;SeuilFigee,1,0),IF(J2604&gt;SeuilFigee*3600,1,0)),"")</f>
        <v/>
      </c>
      <c r="N2604" s="0" t="str">
        <f aca="false">IF(G2604=1,IF(COUNTIF(H$2:H2604,H2604)=1,COUNTIF($H:$H,H2604),""),"")</f>
        <v/>
      </c>
      <c r="O2604" s="0" t="str">
        <f aca="false">IF(G2604=1,IF(COUNTIF(I$2:I2604,I2604)=1,COUNTIF($I:$I,I2604),""),"")</f>
        <v/>
      </c>
      <c r="P2604" s="38" t="str">
        <f aca="false">IF(G2604=1,IF(COUNTIFS(C$2:C2604,C2604,G$2:G2604,1)=1,COUNTIFS($C:$C,C2604,$G:$G,1)+ROW()/10000000,""),"")</f>
        <v/>
      </c>
      <c r="Q2604" s="0" t="str">
        <f aca="false">IF(K2604=1,IF(COUNTIFS(C$2:C2604,C2604,K$2:K2604,1)=1,1,0),"")</f>
        <v/>
      </c>
      <c r="R2604" s="0" t="str">
        <f aca="false">IF(M2604=1,IF(COUNTIFS(C$2:C2604,C2604,M$2:M2604,1)=1,1,0),"")</f>
        <v/>
      </c>
      <c r="S2604" s="0" t="str">
        <f aca="false">IF(L2604=1,IF(COUNTIFS(C$2:C2604,C2604,L$2:L2604,1)=1,1,0),"")</f>
        <v/>
      </c>
      <c r="T2604" s="38" t="str">
        <f aca="false">IF(N2604="","",N2604+ROW()/10000000)</f>
        <v/>
      </c>
      <c r="U2604" s="0" t="str">
        <f aca="false">IF(G2604=1,IF(B2604="",1,0),"")</f>
        <v/>
      </c>
    </row>
    <row r="2605" customFormat="false" ht="15" hidden="false" customHeight="false" outlineLevel="0" collapsed="false">
      <c r="A2605" s="35"/>
      <c r="B2605" s="35"/>
      <c r="G2605" s="0" t="str">
        <f aca="false">IF(A2605="","",IF(AND(A2605&gt;=Debut,A2605&lt;Fin),1,0))</f>
        <v/>
      </c>
      <c r="H2605" s="0" t="str">
        <f aca="false">IF(G2605=1,INT(ROUND((A2605-Debut)*86400,0)/600),"")</f>
        <v/>
      </c>
      <c r="I2605" s="0" t="str">
        <f aca="false">IF(G2605=1,INT(ROUND((A2605-Debut)*86400,0)/3600),"")</f>
        <v/>
      </c>
      <c r="J2605" s="0" t="str">
        <f aca="false">IF(OR(A2605="",B2605=""),"",ROUND((B2605-A2605)*86400,0))</f>
        <v/>
      </c>
      <c r="K2605" s="37" t="str">
        <f aca="false">IF(G2605=1,IF(COUNTIFS($C:$C,C2605,$G:$G,1,$A:$A,"&gt;="&amp;(A2605-FenetreInterm/86400),$A:$A,"&lt;="&amp;A2605)&gt;=NbInterm,1,0),"")</f>
        <v/>
      </c>
      <c r="L2605" s="37" t="str">
        <f aca="false">IF(G2605=1,IF(B2605="",0,IF(J2605&lt;SeuilFugitive,1,0)),"")</f>
        <v/>
      </c>
      <c r="M2605" s="37" t="str">
        <f aca="false">IF(G2605=1,IF(B2605="",IF((Fin-A2605)*24&gt;SeuilFigee,1,0),IF(J2605&gt;SeuilFigee*3600,1,0)),"")</f>
        <v/>
      </c>
      <c r="N2605" s="0" t="str">
        <f aca="false">IF(G2605=1,IF(COUNTIF(H$2:H2605,H2605)=1,COUNTIF($H:$H,H2605),""),"")</f>
        <v/>
      </c>
      <c r="O2605" s="0" t="str">
        <f aca="false">IF(G2605=1,IF(COUNTIF(I$2:I2605,I2605)=1,COUNTIF($I:$I,I2605),""),"")</f>
        <v/>
      </c>
      <c r="P2605" s="38" t="str">
        <f aca="false">IF(G2605=1,IF(COUNTIFS(C$2:C2605,C2605,G$2:G2605,1)=1,COUNTIFS($C:$C,C2605,$G:$G,1)+ROW()/10000000,""),"")</f>
        <v/>
      </c>
      <c r="Q2605" s="0" t="str">
        <f aca="false">IF(K2605=1,IF(COUNTIFS(C$2:C2605,C2605,K$2:K2605,1)=1,1,0),"")</f>
        <v/>
      </c>
      <c r="R2605" s="0" t="str">
        <f aca="false">IF(M2605=1,IF(COUNTIFS(C$2:C2605,C2605,M$2:M2605,1)=1,1,0),"")</f>
        <v/>
      </c>
      <c r="S2605" s="0" t="str">
        <f aca="false">IF(L2605=1,IF(COUNTIFS(C$2:C2605,C2605,L$2:L2605,1)=1,1,0),"")</f>
        <v/>
      </c>
      <c r="T2605" s="38" t="str">
        <f aca="false">IF(N2605="","",N2605+ROW()/10000000)</f>
        <v/>
      </c>
      <c r="U2605" s="0" t="str">
        <f aca="false">IF(G2605=1,IF(B2605="",1,0),"")</f>
        <v/>
      </c>
    </row>
    <row r="2606" customFormat="false" ht="15" hidden="false" customHeight="false" outlineLevel="0" collapsed="false">
      <c r="A2606" s="35"/>
      <c r="B2606" s="35"/>
      <c r="G2606" s="0" t="str">
        <f aca="false">IF(A2606="","",IF(AND(A2606&gt;=Debut,A2606&lt;Fin),1,0))</f>
        <v/>
      </c>
      <c r="H2606" s="0" t="str">
        <f aca="false">IF(G2606=1,INT(ROUND((A2606-Debut)*86400,0)/600),"")</f>
        <v/>
      </c>
      <c r="I2606" s="0" t="str">
        <f aca="false">IF(G2606=1,INT(ROUND((A2606-Debut)*86400,0)/3600),"")</f>
        <v/>
      </c>
      <c r="J2606" s="0" t="str">
        <f aca="false">IF(OR(A2606="",B2606=""),"",ROUND((B2606-A2606)*86400,0))</f>
        <v/>
      </c>
      <c r="K2606" s="37" t="str">
        <f aca="false">IF(G2606=1,IF(COUNTIFS($C:$C,C2606,$G:$G,1,$A:$A,"&gt;="&amp;(A2606-FenetreInterm/86400),$A:$A,"&lt;="&amp;A2606)&gt;=NbInterm,1,0),"")</f>
        <v/>
      </c>
      <c r="L2606" s="37" t="str">
        <f aca="false">IF(G2606=1,IF(B2606="",0,IF(J2606&lt;SeuilFugitive,1,0)),"")</f>
        <v/>
      </c>
      <c r="M2606" s="37" t="str">
        <f aca="false">IF(G2606=1,IF(B2606="",IF((Fin-A2606)*24&gt;SeuilFigee,1,0),IF(J2606&gt;SeuilFigee*3600,1,0)),"")</f>
        <v/>
      </c>
      <c r="N2606" s="0" t="str">
        <f aca="false">IF(G2606=1,IF(COUNTIF(H$2:H2606,H2606)=1,COUNTIF($H:$H,H2606),""),"")</f>
        <v/>
      </c>
      <c r="O2606" s="0" t="str">
        <f aca="false">IF(G2606=1,IF(COUNTIF(I$2:I2606,I2606)=1,COUNTIF($I:$I,I2606),""),"")</f>
        <v/>
      </c>
      <c r="P2606" s="38" t="str">
        <f aca="false">IF(G2606=1,IF(COUNTIFS(C$2:C2606,C2606,G$2:G2606,1)=1,COUNTIFS($C:$C,C2606,$G:$G,1)+ROW()/10000000,""),"")</f>
        <v/>
      </c>
      <c r="Q2606" s="0" t="str">
        <f aca="false">IF(K2606=1,IF(COUNTIFS(C$2:C2606,C2606,K$2:K2606,1)=1,1,0),"")</f>
        <v/>
      </c>
      <c r="R2606" s="0" t="str">
        <f aca="false">IF(M2606=1,IF(COUNTIFS(C$2:C2606,C2606,M$2:M2606,1)=1,1,0),"")</f>
        <v/>
      </c>
      <c r="S2606" s="0" t="str">
        <f aca="false">IF(L2606=1,IF(COUNTIFS(C$2:C2606,C2606,L$2:L2606,1)=1,1,0),"")</f>
        <v/>
      </c>
      <c r="T2606" s="38" t="str">
        <f aca="false">IF(N2606="","",N2606+ROW()/10000000)</f>
        <v/>
      </c>
      <c r="U2606" s="0" t="str">
        <f aca="false">IF(G2606=1,IF(B2606="",1,0),"")</f>
        <v/>
      </c>
    </row>
    <row r="2607" customFormat="false" ht="15" hidden="false" customHeight="false" outlineLevel="0" collapsed="false">
      <c r="A2607" s="35"/>
      <c r="B2607" s="35"/>
      <c r="G2607" s="0" t="str">
        <f aca="false">IF(A2607="","",IF(AND(A2607&gt;=Debut,A2607&lt;Fin),1,0))</f>
        <v/>
      </c>
      <c r="H2607" s="0" t="str">
        <f aca="false">IF(G2607=1,INT(ROUND((A2607-Debut)*86400,0)/600),"")</f>
        <v/>
      </c>
      <c r="I2607" s="0" t="str">
        <f aca="false">IF(G2607=1,INT(ROUND((A2607-Debut)*86400,0)/3600),"")</f>
        <v/>
      </c>
      <c r="J2607" s="0" t="str">
        <f aca="false">IF(OR(A2607="",B2607=""),"",ROUND((B2607-A2607)*86400,0))</f>
        <v/>
      </c>
      <c r="K2607" s="37" t="str">
        <f aca="false">IF(G2607=1,IF(COUNTIFS($C:$C,C2607,$G:$G,1,$A:$A,"&gt;="&amp;(A2607-FenetreInterm/86400),$A:$A,"&lt;="&amp;A2607)&gt;=NbInterm,1,0),"")</f>
        <v/>
      </c>
      <c r="L2607" s="37" t="str">
        <f aca="false">IF(G2607=1,IF(B2607="",0,IF(J2607&lt;SeuilFugitive,1,0)),"")</f>
        <v/>
      </c>
      <c r="M2607" s="37" t="str">
        <f aca="false">IF(G2607=1,IF(B2607="",IF((Fin-A2607)*24&gt;SeuilFigee,1,0),IF(J2607&gt;SeuilFigee*3600,1,0)),"")</f>
        <v/>
      </c>
      <c r="N2607" s="0" t="str">
        <f aca="false">IF(G2607=1,IF(COUNTIF(H$2:H2607,H2607)=1,COUNTIF($H:$H,H2607),""),"")</f>
        <v/>
      </c>
      <c r="O2607" s="0" t="str">
        <f aca="false">IF(G2607=1,IF(COUNTIF(I$2:I2607,I2607)=1,COUNTIF($I:$I,I2607),""),"")</f>
        <v/>
      </c>
      <c r="P2607" s="38" t="str">
        <f aca="false">IF(G2607=1,IF(COUNTIFS(C$2:C2607,C2607,G$2:G2607,1)=1,COUNTIFS($C:$C,C2607,$G:$G,1)+ROW()/10000000,""),"")</f>
        <v/>
      </c>
      <c r="Q2607" s="0" t="str">
        <f aca="false">IF(K2607=1,IF(COUNTIFS(C$2:C2607,C2607,K$2:K2607,1)=1,1,0),"")</f>
        <v/>
      </c>
      <c r="R2607" s="0" t="str">
        <f aca="false">IF(M2607=1,IF(COUNTIFS(C$2:C2607,C2607,M$2:M2607,1)=1,1,0),"")</f>
        <v/>
      </c>
      <c r="S2607" s="0" t="str">
        <f aca="false">IF(L2607=1,IF(COUNTIFS(C$2:C2607,C2607,L$2:L2607,1)=1,1,0),"")</f>
        <v/>
      </c>
      <c r="T2607" s="38" t="str">
        <f aca="false">IF(N2607="","",N2607+ROW()/10000000)</f>
        <v/>
      </c>
      <c r="U2607" s="0" t="str">
        <f aca="false">IF(G2607=1,IF(B2607="",1,0),"")</f>
        <v/>
      </c>
    </row>
    <row r="2608" customFormat="false" ht="15" hidden="false" customHeight="false" outlineLevel="0" collapsed="false">
      <c r="A2608" s="35"/>
      <c r="B2608" s="35"/>
      <c r="G2608" s="0" t="str">
        <f aca="false">IF(A2608="","",IF(AND(A2608&gt;=Debut,A2608&lt;Fin),1,0))</f>
        <v/>
      </c>
      <c r="H2608" s="0" t="str">
        <f aca="false">IF(G2608=1,INT(ROUND((A2608-Debut)*86400,0)/600),"")</f>
        <v/>
      </c>
      <c r="I2608" s="0" t="str">
        <f aca="false">IF(G2608=1,INT(ROUND((A2608-Debut)*86400,0)/3600),"")</f>
        <v/>
      </c>
      <c r="J2608" s="0" t="str">
        <f aca="false">IF(OR(A2608="",B2608=""),"",ROUND((B2608-A2608)*86400,0))</f>
        <v/>
      </c>
      <c r="K2608" s="37" t="str">
        <f aca="false">IF(G2608=1,IF(COUNTIFS($C:$C,C2608,$G:$G,1,$A:$A,"&gt;="&amp;(A2608-FenetreInterm/86400),$A:$A,"&lt;="&amp;A2608)&gt;=NbInterm,1,0),"")</f>
        <v/>
      </c>
      <c r="L2608" s="37" t="str">
        <f aca="false">IF(G2608=1,IF(B2608="",0,IF(J2608&lt;SeuilFugitive,1,0)),"")</f>
        <v/>
      </c>
      <c r="M2608" s="37" t="str">
        <f aca="false">IF(G2608=1,IF(B2608="",IF((Fin-A2608)*24&gt;SeuilFigee,1,0),IF(J2608&gt;SeuilFigee*3600,1,0)),"")</f>
        <v/>
      </c>
      <c r="N2608" s="0" t="str">
        <f aca="false">IF(G2608=1,IF(COUNTIF(H$2:H2608,H2608)=1,COUNTIF($H:$H,H2608),""),"")</f>
        <v/>
      </c>
      <c r="O2608" s="0" t="str">
        <f aca="false">IF(G2608=1,IF(COUNTIF(I$2:I2608,I2608)=1,COUNTIF($I:$I,I2608),""),"")</f>
        <v/>
      </c>
      <c r="P2608" s="38" t="str">
        <f aca="false">IF(G2608=1,IF(COUNTIFS(C$2:C2608,C2608,G$2:G2608,1)=1,COUNTIFS($C:$C,C2608,$G:$G,1)+ROW()/10000000,""),"")</f>
        <v/>
      </c>
      <c r="Q2608" s="0" t="str">
        <f aca="false">IF(K2608=1,IF(COUNTIFS(C$2:C2608,C2608,K$2:K2608,1)=1,1,0),"")</f>
        <v/>
      </c>
      <c r="R2608" s="0" t="str">
        <f aca="false">IF(M2608=1,IF(COUNTIFS(C$2:C2608,C2608,M$2:M2608,1)=1,1,0),"")</f>
        <v/>
      </c>
      <c r="S2608" s="0" t="str">
        <f aca="false">IF(L2608=1,IF(COUNTIFS(C$2:C2608,C2608,L$2:L2608,1)=1,1,0),"")</f>
        <v/>
      </c>
      <c r="T2608" s="38" t="str">
        <f aca="false">IF(N2608="","",N2608+ROW()/10000000)</f>
        <v/>
      </c>
      <c r="U2608" s="0" t="str">
        <f aca="false">IF(G2608=1,IF(B2608="",1,0),"")</f>
        <v/>
      </c>
    </row>
    <row r="2609" customFormat="false" ht="15" hidden="false" customHeight="false" outlineLevel="0" collapsed="false">
      <c r="A2609" s="35"/>
      <c r="B2609" s="35"/>
      <c r="G2609" s="0" t="str">
        <f aca="false">IF(A2609="","",IF(AND(A2609&gt;=Debut,A2609&lt;Fin),1,0))</f>
        <v/>
      </c>
      <c r="H2609" s="0" t="str">
        <f aca="false">IF(G2609=1,INT(ROUND((A2609-Debut)*86400,0)/600),"")</f>
        <v/>
      </c>
      <c r="I2609" s="0" t="str">
        <f aca="false">IF(G2609=1,INT(ROUND((A2609-Debut)*86400,0)/3600),"")</f>
        <v/>
      </c>
      <c r="J2609" s="0" t="str">
        <f aca="false">IF(OR(A2609="",B2609=""),"",ROUND((B2609-A2609)*86400,0))</f>
        <v/>
      </c>
      <c r="K2609" s="37" t="str">
        <f aca="false">IF(G2609=1,IF(COUNTIFS($C:$C,C2609,$G:$G,1,$A:$A,"&gt;="&amp;(A2609-FenetreInterm/86400),$A:$A,"&lt;="&amp;A2609)&gt;=NbInterm,1,0),"")</f>
        <v/>
      </c>
      <c r="L2609" s="37" t="str">
        <f aca="false">IF(G2609=1,IF(B2609="",0,IF(J2609&lt;SeuilFugitive,1,0)),"")</f>
        <v/>
      </c>
      <c r="M2609" s="37" t="str">
        <f aca="false">IF(G2609=1,IF(B2609="",IF((Fin-A2609)*24&gt;SeuilFigee,1,0),IF(J2609&gt;SeuilFigee*3600,1,0)),"")</f>
        <v/>
      </c>
      <c r="N2609" s="0" t="str">
        <f aca="false">IF(G2609=1,IF(COUNTIF(H$2:H2609,H2609)=1,COUNTIF($H:$H,H2609),""),"")</f>
        <v/>
      </c>
      <c r="O2609" s="0" t="str">
        <f aca="false">IF(G2609=1,IF(COUNTIF(I$2:I2609,I2609)=1,COUNTIF($I:$I,I2609),""),"")</f>
        <v/>
      </c>
      <c r="P2609" s="38" t="str">
        <f aca="false">IF(G2609=1,IF(COUNTIFS(C$2:C2609,C2609,G$2:G2609,1)=1,COUNTIFS($C:$C,C2609,$G:$G,1)+ROW()/10000000,""),"")</f>
        <v/>
      </c>
      <c r="Q2609" s="0" t="str">
        <f aca="false">IF(K2609=1,IF(COUNTIFS(C$2:C2609,C2609,K$2:K2609,1)=1,1,0),"")</f>
        <v/>
      </c>
      <c r="R2609" s="0" t="str">
        <f aca="false">IF(M2609=1,IF(COUNTIFS(C$2:C2609,C2609,M$2:M2609,1)=1,1,0),"")</f>
        <v/>
      </c>
      <c r="S2609" s="0" t="str">
        <f aca="false">IF(L2609=1,IF(COUNTIFS(C$2:C2609,C2609,L$2:L2609,1)=1,1,0),"")</f>
        <v/>
      </c>
      <c r="T2609" s="38" t="str">
        <f aca="false">IF(N2609="","",N2609+ROW()/10000000)</f>
        <v/>
      </c>
      <c r="U2609" s="0" t="str">
        <f aca="false">IF(G2609=1,IF(B2609="",1,0),"")</f>
        <v/>
      </c>
    </row>
    <row r="2610" customFormat="false" ht="15" hidden="false" customHeight="false" outlineLevel="0" collapsed="false">
      <c r="A2610" s="35"/>
      <c r="B2610" s="35"/>
      <c r="G2610" s="0" t="str">
        <f aca="false">IF(A2610="","",IF(AND(A2610&gt;=Debut,A2610&lt;Fin),1,0))</f>
        <v/>
      </c>
      <c r="H2610" s="0" t="str">
        <f aca="false">IF(G2610=1,INT(ROUND((A2610-Debut)*86400,0)/600),"")</f>
        <v/>
      </c>
      <c r="I2610" s="0" t="str">
        <f aca="false">IF(G2610=1,INT(ROUND((A2610-Debut)*86400,0)/3600),"")</f>
        <v/>
      </c>
      <c r="J2610" s="0" t="str">
        <f aca="false">IF(OR(A2610="",B2610=""),"",ROUND((B2610-A2610)*86400,0))</f>
        <v/>
      </c>
      <c r="K2610" s="37" t="str">
        <f aca="false">IF(G2610=1,IF(COUNTIFS($C:$C,C2610,$G:$G,1,$A:$A,"&gt;="&amp;(A2610-FenetreInterm/86400),$A:$A,"&lt;="&amp;A2610)&gt;=NbInterm,1,0),"")</f>
        <v/>
      </c>
      <c r="L2610" s="37" t="str">
        <f aca="false">IF(G2610=1,IF(B2610="",0,IF(J2610&lt;SeuilFugitive,1,0)),"")</f>
        <v/>
      </c>
      <c r="M2610" s="37" t="str">
        <f aca="false">IF(G2610=1,IF(B2610="",IF((Fin-A2610)*24&gt;SeuilFigee,1,0),IF(J2610&gt;SeuilFigee*3600,1,0)),"")</f>
        <v/>
      </c>
      <c r="N2610" s="0" t="str">
        <f aca="false">IF(G2610=1,IF(COUNTIF(H$2:H2610,H2610)=1,COUNTIF($H:$H,H2610),""),"")</f>
        <v/>
      </c>
      <c r="O2610" s="0" t="str">
        <f aca="false">IF(G2610=1,IF(COUNTIF(I$2:I2610,I2610)=1,COUNTIF($I:$I,I2610),""),"")</f>
        <v/>
      </c>
      <c r="P2610" s="38" t="str">
        <f aca="false">IF(G2610=1,IF(COUNTIFS(C$2:C2610,C2610,G$2:G2610,1)=1,COUNTIFS($C:$C,C2610,$G:$G,1)+ROW()/10000000,""),"")</f>
        <v/>
      </c>
      <c r="Q2610" s="0" t="str">
        <f aca="false">IF(K2610=1,IF(COUNTIFS(C$2:C2610,C2610,K$2:K2610,1)=1,1,0),"")</f>
        <v/>
      </c>
      <c r="R2610" s="0" t="str">
        <f aca="false">IF(M2610=1,IF(COUNTIFS(C$2:C2610,C2610,M$2:M2610,1)=1,1,0),"")</f>
        <v/>
      </c>
      <c r="S2610" s="0" t="str">
        <f aca="false">IF(L2610=1,IF(COUNTIFS(C$2:C2610,C2610,L$2:L2610,1)=1,1,0),"")</f>
        <v/>
      </c>
      <c r="T2610" s="38" t="str">
        <f aca="false">IF(N2610="","",N2610+ROW()/10000000)</f>
        <v/>
      </c>
      <c r="U2610" s="0" t="str">
        <f aca="false">IF(G2610=1,IF(B2610="",1,0),"")</f>
        <v/>
      </c>
    </row>
    <row r="2611" customFormat="false" ht="15" hidden="false" customHeight="false" outlineLevel="0" collapsed="false">
      <c r="A2611" s="35"/>
      <c r="B2611" s="35"/>
      <c r="G2611" s="0" t="str">
        <f aca="false">IF(A2611="","",IF(AND(A2611&gt;=Debut,A2611&lt;Fin),1,0))</f>
        <v/>
      </c>
      <c r="H2611" s="0" t="str">
        <f aca="false">IF(G2611=1,INT(ROUND((A2611-Debut)*86400,0)/600),"")</f>
        <v/>
      </c>
      <c r="I2611" s="0" t="str">
        <f aca="false">IF(G2611=1,INT(ROUND((A2611-Debut)*86400,0)/3600),"")</f>
        <v/>
      </c>
      <c r="J2611" s="0" t="str">
        <f aca="false">IF(OR(A2611="",B2611=""),"",ROUND((B2611-A2611)*86400,0))</f>
        <v/>
      </c>
      <c r="K2611" s="37" t="str">
        <f aca="false">IF(G2611=1,IF(COUNTIFS($C:$C,C2611,$G:$G,1,$A:$A,"&gt;="&amp;(A2611-FenetreInterm/86400),$A:$A,"&lt;="&amp;A2611)&gt;=NbInterm,1,0),"")</f>
        <v/>
      </c>
      <c r="L2611" s="37" t="str">
        <f aca="false">IF(G2611=1,IF(B2611="",0,IF(J2611&lt;SeuilFugitive,1,0)),"")</f>
        <v/>
      </c>
      <c r="M2611" s="37" t="str">
        <f aca="false">IF(G2611=1,IF(B2611="",IF((Fin-A2611)*24&gt;SeuilFigee,1,0),IF(J2611&gt;SeuilFigee*3600,1,0)),"")</f>
        <v/>
      </c>
      <c r="N2611" s="0" t="str">
        <f aca="false">IF(G2611=1,IF(COUNTIF(H$2:H2611,H2611)=1,COUNTIF($H:$H,H2611),""),"")</f>
        <v/>
      </c>
      <c r="O2611" s="0" t="str">
        <f aca="false">IF(G2611=1,IF(COUNTIF(I$2:I2611,I2611)=1,COUNTIF($I:$I,I2611),""),"")</f>
        <v/>
      </c>
      <c r="P2611" s="38" t="str">
        <f aca="false">IF(G2611=1,IF(COUNTIFS(C$2:C2611,C2611,G$2:G2611,1)=1,COUNTIFS($C:$C,C2611,$G:$G,1)+ROW()/10000000,""),"")</f>
        <v/>
      </c>
      <c r="Q2611" s="0" t="str">
        <f aca="false">IF(K2611=1,IF(COUNTIFS(C$2:C2611,C2611,K$2:K2611,1)=1,1,0),"")</f>
        <v/>
      </c>
      <c r="R2611" s="0" t="str">
        <f aca="false">IF(M2611=1,IF(COUNTIFS(C$2:C2611,C2611,M$2:M2611,1)=1,1,0),"")</f>
        <v/>
      </c>
      <c r="S2611" s="0" t="str">
        <f aca="false">IF(L2611=1,IF(COUNTIFS(C$2:C2611,C2611,L$2:L2611,1)=1,1,0),"")</f>
        <v/>
      </c>
      <c r="T2611" s="38" t="str">
        <f aca="false">IF(N2611="","",N2611+ROW()/10000000)</f>
        <v/>
      </c>
      <c r="U2611" s="0" t="str">
        <f aca="false">IF(G2611=1,IF(B2611="",1,0),"")</f>
        <v/>
      </c>
    </row>
    <row r="2612" customFormat="false" ht="15" hidden="false" customHeight="false" outlineLevel="0" collapsed="false">
      <c r="A2612" s="35"/>
      <c r="B2612" s="35"/>
      <c r="G2612" s="0" t="str">
        <f aca="false">IF(A2612="","",IF(AND(A2612&gt;=Debut,A2612&lt;Fin),1,0))</f>
        <v/>
      </c>
      <c r="H2612" s="0" t="str">
        <f aca="false">IF(G2612=1,INT(ROUND((A2612-Debut)*86400,0)/600),"")</f>
        <v/>
      </c>
      <c r="I2612" s="0" t="str">
        <f aca="false">IF(G2612=1,INT(ROUND((A2612-Debut)*86400,0)/3600),"")</f>
        <v/>
      </c>
      <c r="J2612" s="0" t="str">
        <f aca="false">IF(OR(A2612="",B2612=""),"",ROUND((B2612-A2612)*86400,0))</f>
        <v/>
      </c>
      <c r="K2612" s="37" t="str">
        <f aca="false">IF(G2612=1,IF(COUNTIFS($C:$C,C2612,$G:$G,1,$A:$A,"&gt;="&amp;(A2612-FenetreInterm/86400),$A:$A,"&lt;="&amp;A2612)&gt;=NbInterm,1,0),"")</f>
        <v/>
      </c>
      <c r="L2612" s="37" t="str">
        <f aca="false">IF(G2612=1,IF(B2612="",0,IF(J2612&lt;SeuilFugitive,1,0)),"")</f>
        <v/>
      </c>
      <c r="M2612" s="37" t="str">
        <f aca="false">IF(G2612=1,IF(B2612="",IF((Fin-A2612)*24&gt;SeuilFigee,1,0),IF(J2612&gt;SeuilFigee*3600,1,0)),"")</f>
        <v/>
      </c>
      <c r="N2612" s="0" t="str">
        <f aca="false">IF(G2612=1,IF(COUNTIF(H$2:H2612,H2612)=1,COUNTIF($H:$H,H2612),""),"")</f>
        <v/>
      </c>
      <c r="O2612" s="0" t="str">
        <f aca="false">IF(G2612=1,IF(COUNTIF(I$2:I2612,I2612)=1,COUNTIF($I:$I,I2612),""),"")</f>
        <v/>
      </c>
      <c r="P2612" s="38" t="str">
        <f aca="false">IF(G2612=1,IF(COUNTIFS(C$2:C2612,C2612,G$2:G2612,1)=1,COUNTIFS($C:$C,C2612,$G:$G,1)+ROW()/10000000,""),"")</f>
        <v/>
      </c>
      <c r="Q2612" s="0" t="str">
        <f aca="false">IF(K2612=1,IF(COUNTIFS(C$2:C2612,C2612,K$2:K2612,1)=1,1,0),"")</f>
        <v/>
      </c>
      <c r="R2612" s="0" t="str">
        <f aca="false">IF(M2612=1,IF(COUNTIFS(C$2:C2612,C2612,M$2:M2612,1)=1,1,0),"")</f>
        <v/>
      </c>
      <c r="S2612" s="0" t="str">
        <f aca="false">IF(L2612=1,IF(COUNTIFS(C$2:C2612,C2612,L$2:L2612,1)=1,1,0),"")</f>
        <v/>
      </c>
      <c r="T2612" s="38" t="str">
        <f aca="false">IF(N2612="","",N2612+ROW()/10000000)</f>
        <v/>
      </c>
      <c r="U2612" s="0" t="str">
        <f aca="false">IF(G2612=1,IF(B2612="",1,0),"")</f>
        <v/>
      </c>
    </row>
    <row r="2613" customFormat="false" ht="15" hidden="false" customHeight="false" outlineLevel="0" collapsed="false">
      <c r="A2613" s="35"/>
      <c r="B2613" s="35"/>
      <c r="G2613" s="0" t="str">
        <f aca="false">IF(A2613="","",IF(AND(A2613&gt;=Debut,A2613&lt;Fin),1,0))</f>
        <v/>
      </c>
      <c r="H2613" s="0" t="str">
        <f aca="false">IF(G2613=1,INT(ROUND((A2613-Debut)*86400,0)/600),"")</f>
        <v/>
      </c>
      <c r="I2613" s="0" t="str">
        <f aca="false">IF(G2613=1,INT(ROUND((A2613-Debut)*86400,0)/3600),"")</f>
        <v/>
      </c>
      <c r="J2613" s="0" t="str">
        <f aca="false">IF(OR(A2613="",B2613=""),"",ROUND((B2613-A2613)*86400,0))</f>
        <v/>
      </c>
      <c r="K2613" s="37" t="str">
        <f aca="false">IF(G2613=1,IF(COUNTIFS($C:$C,C2613,$G:$G,1,$A:$A,"&gt;="&amp;(A2613-FenetreInterm/86400),$A:$A,"&lt;="&amp;A2613)&gt;=NbInterm,1,0),"")</f>
        <v/>
      </c>
      <c r="L2613" s="37" t="str">
        <f aca="false">IF(G2613=1,IF(B2613="",0,IF(J2613&lt;SeuilFugitive,1,0)),"")</f>
        <v/>
      </c>
      <c r="M2613" s="37" t="str">
        <f aca="false">IF(G2613=1,IF(B2613="",IF((Fin-A2613)*24&gt;SeuilFigee,1,0),IF(J2613&gt;SeuilFigee*3600,1,0)),"")</f>
        <v/>
      </c>
      <c r="N2613" s="0" t="str">
        <f aca="false">IF(G2613=1,IF(COUNTIF(H$2:H2613,H2613)=1,COUNTIF($H:$H,H2613),""),"")</f>
        <v/>
      </c>
      <c r="O2613" s="0" t="str">
        <f aca="false">IF(G2613=1,IF(COUNTIF(I$2:I2613,I2613)=1,COUNTIF($I:$I,I2613),""),"")</f>
        <v/>
      </c>
      <c r="P2613" s="38" t="str">
        <f aca="false">IF(G2613=1,IF(COUNTIFS(C$2:C2613,C2613,G$2:G2613,1)=1,COUNTIFS($C:$C,C2613,$G:$G,1)+ROW()/10000000,""),"")</f>
        <v/>
      </c>
      <c r="Q2613" s="0" t="str">
        <f aca="false">IF(K2613=1,IF(COUNTIFS(C$2:C2613,C2613,K$2:K2613,1)=1,1,0),"")</f>
        <v/>
      </c>
      <c r="R2613" s="0" t="str">
        <f aca="false">IF(M2613=1,IF(COUNTIFS(C$2:C2613,C2613,M$2:M2613,1)=1,1,0),"")</f>
        <v/>
      </c>
      <c r="S2613" s="0" t="str">
        <f aca="false">IF(L2613=1,IF(COUNTIFS(C$2:C2613,C2613,L$2:L2613,1)=1,1,0),"")</f>
        <v/>
      </c>
      <c r="T2613" s="38" t="str">
        <f aca="false">IF(N2613="","",N2613+ROW()/10000000)</f>
        <v/>
      </c>
      <c r="U2613" s="0" t="str">
        <f aca="false">IF(G2613=1,IF(B2613="",1,0),"")</f>
        <v/>
      </c>
    </row>
    <row r="2614" customFormat="false" ht="15" hidden="false" customHeight="false" outlineLevel="0" collapsed="false">
      <c r="A2614" s="35"/>
      <c r="B2614" s="35"/>
      <c r="G2614" s="0" t="str">
        <f aca="false">IF(A2614="","",IF(AND(A2614&gt;=Debut,A2614&lt;Fin),1,0))</f>
        <v/>
      </c>
      <c r="H2614" s="0" t="str">
        <f aca="false">IF(G2614=1,INT(ROUND((A2614-Debut)*86400,0)/600),"")</f>
        <v/>
      </c>
      <c r="I2614" s="0" t="str">
        <f aca="false">IF(G2614=1,INT(ROUND((A2614-Debut)*86400,0)/3600),"")</f>
        <v/>
      </c>
      <c r="J2614" s="0" t="str">
        <f aca="false">IF(OR(A2614="",B2614=""),"",ROUND((B2614-A2614)*86400,0))</f>
        <v/>
      </c>
      <c r="K2614" s="37" t="str">
        <f aca="false">IF(G2614=1,IF(COUNTIFS($C:$C,C2614,$G:$G,1,$A:$A,"&gt;="&amp;(A2614-FenetreInterm/86400),$A:$A,"&lt;="&amp;A2614)&gt;=NbInterm,1,0),"")</f>
        <v/>
      </c>
      <c r="L2614" s="37" t="str">
        <f aca="false">IF(G2614=1,IF(B2614="",0,IF(J2614&lt;SeuilFugitive,1,0)),"")</f>
        <v/>
      </c>
      <c r="M2614" s="37" t="str">
        <f aca="false">IF(G2614=1,IF(B2614="",IF((Fin-A2614)*24&gt;SeuilFigee,1,0),IF(J2614&gt;SeuilFigee*3600,1,0)),"")</f>
        <v/>
      </c>
      <c r="N2614" s="0" t="str">
        <f aca="false">IF(G2614=1,IF(COUNTIF(H$2:H2614,H2614)=1,COUNTIF($H:$H,H2614),""),"")</f>
        <v/>
      </c>
      <c r="O2614" s="0" t="str">
        <f aca="false">IF(G2614=1,IF(COUNTIF(I$2:I2614,I2614)=1,COUNTIF($I:$I,I2614),""),"")</f>
        <v/>
      </c>
      <c r="P2614" s="38" t="str">
        <f aca="false">IF(G2614=1,IF(COUNTIFS(C$2:C2614,C2614,G$2:G2614,1)=1,COUNTIFS($C:$C,C2614,$G:$G,1)+ROW()/10000000,""),"")</f>
        <v/>
      </c>
      <c r="Q2614" s="0" t="str">
        <f aca="false">IF(K2614=1,IF(COUNTIFS(C$2:C2614,C2614,K$2:K2614,1)=1,1,0),"")</f>
        <v/>
      </c>
      <c r="R2614" s="0" t="str">
        <f aca="false">IF(M2614=1,IF(COUNTIFS(C$2:C2614,C2614,M$2:M2614,1)=1,1,0),"")</f>
        <v/>
      </c>
      <c r="S2614" s="0" t="str">
        <f aca="false">IF(L2614=1,IF(COUNTIFS(C$2:C2614,C2614,L$2:L2614,1)=1,1,0),"")</f>
        <v/>
      </c>
      <c r="T2614" s="38" t="str">
        <f aca="false">IF(N2614="","",N2614+ROW()/10000000)</f>
        <v/>
      </c>
      <c r="U2614" s="0" t="str">
        <f aca="false">IF(G2614=1,IF(B2614="",1,0),"")</f>
        <v/>
      </c>
    </row>
    <row r="2615" customFormat="false" ht="15" hidden="false" customHeight="false" outlineLevel="0" collapsed="false">
      <c r="A2615" s="35"/>
      <c r="B2615" s="35"/>
      <c r="G2615" s="0" t="str">
        <f aca="false">IF(A2615="","",IF(AND(A2615&gt;=Debut,A2615&lt;Fin),1,0))</f>
        <v/>
      </c>
      <c r="H2615" s="0" t="str">
        <f aca="false">IF(G2615=1,INT(ROUND((A2615-Debut)*86400,0)/600),"")</f>
        <v/>
      </c>
      <c r="I2615" s="0" t="str">
        <f aca="false">IF(G2615=1,INT(ROUND((A2615-Debut)*86400,0)/3600),"")</f>
        <v/>
      </c>
      <c r="J2615" s="0" t="str">
        <f aca="false">IF(OR(A2615="",B2615=""),"",ROUND((B2615-A2615)*86400,0))</f>
        <v/>
      </c>
      <c r="K2615" s="37" t="str">
        <f aca="false">IF(G2615=1,IF(COUNTIFS($C:$C,C2615,$G:$G,1,$A:$A,"&gt;="&amp;(A2615-FenetreInterm/86400),$A:$A,"&lt;="&amp;A2615)&gt;=NbInterm,1,0),"")</f>
        <v/>
      </c>
      <c r="L2615" s="37" t="str">
        <f aca="false">IF(G2615=1,IF(B2615="",0,IF(J2615&lt;SeuilFugitive,1,0)),"")</f>
        <v/>
      </c>
      <c r="M2615" s="37" t="str">
        <f aca="false">IF(G2615=1,IF(B2615="",IF((Fin-A2615)*24&gt;SeuilFigee,1,0),IF(J2615&gt;SeuilFigee*3600,1,0)),"")</f>
        <v/>
      </c>
      <c r="N2615" s="0" t="str">
        <f aca="false">IF(G2615=1,IF(COUNTIF(H$2:H2615,H2615)=1,COUNTIF($H:$H,H2615),""),"")</f>
        <v/>
      </c>
      <c r="O2615" s="0" t="str">
        <f aca="false">IF(G2615=1,IF(COUNTIF(I$2:I2615,I2615)=1,COUNTIF($I:$I,I2615),""),"")</f>
        <v/>
      </c>
      <c r="P2615" s="38" t="str">
        <f aca="false">IF(G2615=1,IF(COUNTIFS(C$2:C2615,C2615,G$2:G2615,1)=1,COUNTIFS($C:$C,C2615,$G:$G,1)+ROW()/10000000,""),"")</f>
        <v/>
      </c>
      <c r="Q2615" s="0" t="str">
        <f aca="false">IF(K2615=1,IF(COUNTIFS(C$2:C2615,C2615,K$2:K2615,1)=1,1,0),"")</f>
        <v/>
      </c>
      <c r="R2615" s="0" t="str">
        <f aca="false">IF(M2615=1,IF(COUNTIFS(C$2:C2615,C2615,M$2:M2615,1)=1,1,0),"")</f>
        <v/>
      </c>
      <c r="S2615" s="0" t="str">
        <f aca="false">IF(L2615=1,IF(COUNTIFS(C$2:C2615,C2615,L$2:L2615,1)=1,1,0),"")</f>
        <v/>
      </c>
      <c r="T2615" s="38" t="str">
        <f aca="false">IF(N2615="","",N2615+ROW()/10000000)</f>
        <v/>
      </c>
      <c r="U2615" s="0" t="str">
        <f aca="false">IF(G2615=1,IF(B2615="",1,0),"")</f>
        <v/>
      </c>
    </row>
    <row r="2616" customFormat="false" ht="15" hidden="false" customHeight="false" outlineLevel="0" collapsed="false">
      <c r="A2616" s="35"/>
      <c r="B2616" s="35"/>
      <c r="G2616" s="0" t="str">
        <f aca="false">IF(A2616="","",IF(AND(A2616&gt;=Debut,A2616&lt;Fin),1,0))</f>
        <v/>
      </c>
      <c r="H2616" s="0" t="str">
        <f aca="false">IF(G2616=1,INT(ROUND((A2616-Debut)*86400,0)/600),"")</f>
        <v/>
      </c>
      <c r="I2616" s="0" t="str">
        <f aca="false">IF(G2616=1,INT(ROUND((A2616-Debut)*86400,0)/3600),"")</f>
        <v/>
      </c>
      <c r="J2616" s="0" t="str">
        <f aca="false">IF(OR(A2616="",B2616=""),"",ROUND((B2616-A2616)*86400,0))</f>
        <v/>
      </c>
      <c r="K2616" s="37" t="str">
        <f aca="false">IF(G2616=1,IF(COUNTIFS($C:$C,C2616,$G:$G,1,$A:$A,"&gt;="&amp;(A2616-FenetreInterm/86400),$A:$A,"&lt;="&amp;A2616)&gt;=NbInterm,1,0),"")</f>
        <v/>
      </c>
      <c r="L2616" s="37" t="str">
        <f aca="false">IF(G2616=1,IF(B2616="",0,IF(J2616&lt;SeuilFugitive,1,0)),"")</f>
        <v/>
      </c>
      <c r="M2616" s="37" t="str">
        <f aca="false">IF(G2616=1,IF(B2616="",IF((Fin-A2616)*24&gt;SeuilFigee,1,0),IF(J2616&gt;SeuilFigee*3600,1,0)),"")</f>
        <v/>
      </c>
      <c r="N2616" s="0" t="str">
        <f aca="false">IF(G2616=1,IF(COUNTIF(H$2:H2616,H2616)=1,COUNTIF($H:$H,H2616),""),"")</f>
        <v/>
      </c>
      <c r="O2616" s="0" t="str">
        <f aca="false">IF(G2616=1,IF(COUNTIF(I$2:I2616,I2616)=1,COUNTIF($I:$I,I2616),""),"")</f>
        <v/>
      </c>
      <c r="P2616" s="38" t="str">
        <f aca="false">IF(G2616=1,IF(COUNTIFS(C$2:C2616,C2616,G$2:G2616,1)=1,COUNTIFS($C:$C,C2616,$G:$G,1)+ROW()/10000000,""),"")</f>
        <v/>
      </c>
      <c r="Q2616" s="0" t="str">
        <f aca="false">IF(K2616=1,IF(COUNTIFS(C$2:C2616,C2616,K$2:K2616,1)=1,1,0),"")</f>
        <v/>
      </c>
      <c r="R2616" s="0" t="str">
        <f aca="false">IF(M2616=1,IF(COUNTIFS(C$2:C2616,C2616,M$2:M2616,1)=1,1,0),"")</f>
        <v/>
      </c>
      <c r="S2616" s="0" t="str">
        <f aca="false">IF(L2616=1,IF(COUNTIFS(C$2:C2616,C2616,L$2:L2616,1)=1,1,0),"")</f>
        <v/>
      </c>
      <c r="T2616" s="38" t="str">
        <f aca="false">IF(N2616="","",N2616+ROW()/10000000)</f>
        <v/>
      </c>
      <c r="U2616" s="0" t="str">
        <f aca="false">IF(G2616=1,IF(B2616="",1,0),"")</f>
        <v/>
      </c>
    </row>
    <row r="2617" customFormat="false" ht="15" hidden="false" customHeight="false" outlineLevel="0" collapsed="false">
      <c r="A2617" s="35"/>
      <c r="B2617" s="35"/>
      <c r="G2617" s="0" t="str">
        <f aca="false">IF(A2617="","",IF(AND(A2617&gt;=Debut,A2617&lt;Fin),1,0))</f>
        <v/>
      </c>
      <c r="H2617" s="0" t="str">
        <f aca="false">IF(G2617=1,INT(ROUND((A2617-Debut)*86400,0)/600),"")</f>
        <v/>
      </c>
      <c r="I2617" s="0" t="str">
        <f aca="false">IF(G2617=1,INT(ROUND((A2617-Debut)*86400,0)/3600),"")</f>
        <v/>
      </c>
      <c r="J2617" s="0" t="str">
        <f aca="false">IF(OR(A2617="",B2617=""),"",ROUND((B2617-A2617)*86400,0))</f>
        <v/>
      </c>
      <c r="K2617" s="37" t="str">
        <f aca="false">IF(G2617=1,IF(COUNTIFS($C:$C,C2617,$G:$G,1,$A:$A,"&gt;="&amp;(A2617-FenetreInterm/86400),$A:$A,"&lt;="&amp;A2617)&gt;=NbInterm,1,0),"")</f>
        <v/>
      </c>
      <c r="L2617" s="37" t="str">
        <f aca="false">IF(G2617=1,IF(B2617="",0,IF(J2617&lt;SeuilFugitive,1,0)),"")</f>
        <v/>
      </c>
      <c r="M2617" s="37" t="str">
        <f aca="false">IF(G2617=1,IF(B2617="",IF((Fin-A2617)*24&gt;SeuilFigee,1,0),IF(J2617&gt;SeuilFigee*3600,1,0)),"")</f>
        <v/>
      </c>
      <c r="N2617" s="0" t="str">
        <f aca="false">IF(G2617=1,IF(COUNTIF(H$2:H2617,H2617)=1,COUNTIF($H:$H,H2617),""),"")</f>
        <v/>
      </c>
      <c r="O2617" s="0" t="str">
        <f aca="false">IF(G2617=1,IF(COUNTIF(I$2:I2617,I2617)=1,COUNTIF($I:$I,I2617),""),"")</f>
        <v/>
      </c>
      <c r="P2617" s="38" t="str">
        <f aca="false">IF(G2617=1,IF(COUNTIFS(C$2:C2617,C2617,G$2:G2617,1)=1,COUNTIFS($C:$C,C2617,$G:$G,1)+ROW()/10000000,""),"")</f>
        <v/>
      </c>
      <c r="Q2617" s="0" t="str">
        <f aca="false">IF(K2617=1,IF(COUNTIFS(C$2:C2617,C2617,K$2:K2617,1)=1,1,0),"")</f>
        <v/>
      </c>
      <c r="R2617" s="0" t="str">
        <f aca="false">IF(M2617=1,IF(COUNTIFS(C$2:C2617,C2617,M$2:M2617,1)=1,1,0),"")</f>
        <v/>
      </c>
      <c r="S2617" s="0" t="str">
        <f aca="false">IF(L2617=1,IF(COUNTIFS(C$2:C2617,C2617,L$2:L2617,1)=1,1,0),"")</f>
        <v/>
      </c>
      <c r="T2617" s="38" t="str">
        <f aca="false">IF(N2617="","",N2617+ROW()/10000000)</f>
        <v/>
      </c>
      <c r="U2617" s="0" t="str">
        <f aca="false">IF(G2617=1,IF(B2617="",1,0),"")</f>
        <v/>
      </c>
    </row>
    <row r="2618" customFormat="false" ht="15" hidden="false" customHeight="false" outlineLevel="0" collapsed="false">
      <c r="A2618" s="35"/>
      <c r="B2618" s="35"/>
      <c r="G2618" s="0" t="str">
        <f aca="false">IF(A2618="","",IF(AND(A2618&gt;=Debut,A2618&lt;Fin),1,0))</f>
        <v/>
      </c>
      <c r="H2618" s="0" t="str">
        <f aca="false">IF(G2618=1,INT(ROUND((A2618-Debut)*86400,0)/600),"")</f>
        <v/>
      </c>
      <c r="I2618" s="0" t="str">
        <f aca="false">IF(G2618=1,INT(ROUND((A2618-Debut)*86400,0)/3600),"")</f>
        <v/>
      </c>
      <c r="J2618" s="0" t="str">
        <f aca="false">IF(OR(A2618="",B2618=""),"",ROUND((B2618-A2618)*86400,0))</f>
        <v/>
      </c>
      <c r="K2618" s="37" t="str">
        <f aca="false">IF(G2618=1,IF(COUNTIFS($C:$C,C2618,$G:$G,1,$A:$A,"&gt;="&amp;(A2618-FenetreInterm/86400),$A:$A,"&lt;="&amp;A2618)&gt;=NbInterm,1,0),"")</f>
        <v/>
      </c>
      <c r="L2618" s="37" t="str">
        <f aca="false">IF(G2618=1,IF(B2618="",0,IF(J2618&lt;SeuilFugitive,1,0)),"")</f>
        <v/>
      </c>
      <c r="M2618" s="37" t="str">
        <f aca="false">IF(G2618=1,IF(B2618="",IF((Fin-A2618)*24&gt;SeuilFigee,1,0),IF(J2618&gt;SeuilFigee*3600,1,0)),"")</f>
        <v/>
      </c>
      <c r="N2618" s="0" t="str">
        <f aca="false">IF(G2618=1,IF(COUNTIF(H$2:H2618,H2618)=1,COUNTIF($H:$H,H2618),""),"")</f>
        <v/>
      </c>
      <c r="O2618" s="0" t="str">
        <f aca="false">IF(G2618=1,IF(COUNTIF(I$2:I2618,I2618)=1,COUNTIF($I:$I,I2618),""),"")</f>
        <v/>
      </c>
      <c r="P2618" s="38" t="str">
        <f aca="false">IF(G2618=1,IF(COUNTIFS(C$2:C2618,C2618,G$2:G2618,1)=1,COUNTIFS($C:$C,C2618,$G:$G,1)+ROW()/10000000,""),"")</f>
        <v/>
      </c>
      <c r="Q2618" s="0" t="str">
        <f aca="false">IF(K2618=1,IF(COUNTIFS(C$2:C2618,C2618,K$2:K2618,1)=1,1,0),"")</f>
        <v/>
      </c>
      <c r="R2618" s="0" t="str">
        <f aca="false">IF(M2618=1,IF(COUNTIFS(C$2:C2618,C2618,M$2:M2618,1)=1,1,0),"")</f>
        <v/>
      </c>
      <c r="S2618" s="0" t="str">
        <f aca="false">IF(L2618=1,IF(COUNTIFS(C$2:C2618,C2618,L$2:L2618,1)=1,1,0),"")</f>
        <v/>
      </c>
      <c r="T2618" s="38" t="str">
        <f aca="false">IF(N2618="","",N2618+ROW()/10000000)</f>
        <v/>
      </c>
      <c r="U2618" s="0" t="str">
        <f aca="false">IF(G2618=1,IF(B2618="",1,0),"")</f>
        <v/>
      </c>
    </row>
    <row r="2619" customFormat="false" ht="15" hidden="false" customHeight="false" outlineLevel="0" collapsed="false">
      <c r="A2619" s="35"/>
      <c r="B2619" s="35"/>
      <c r="G2619" s="0" t="str">
        <f aca="false">IF(A2619="","",IF(AND(A2619&gt;=Debut,A2619&lt;Fin),1,0))</f>
        <v/>
      </c>
      <c r="H2619" s="0" t="str">
        <f aca="false">IF(G2619=1,INT(ROUND((A2619-Debut)*86400,0)/600),"")</f>
        <v/>
      </c>
      <c r="I2619" s="0" t="str">
        <f aca="false">IF(G2619=1,INT(ROUND((A2619-Debut)*86400,0)/3600),"")</f>
        <v/>
      </c>
      <c r="J2619" s="0" t="str">
        <f aca="false">IF(OR(A2619="",B2619=""),"",ROUND((B2619-A2619)*86400,0))</f>
        <v/>
      </c>
      <c r="K2619" s="37" t="str">
        <f aca="false">IF(G2619=1,IF(COUNTIFS($C:$C,C2619,$G:$G,1,$A:$A,"&gt;="&amp;(A2619-FenetreInterm/86400),$A:$A,"&lt;="&amp;A2619)&gt;=NbInterm,1,0),"")</f>
        <v/>
      </c>
      <c r="L2619" s="37" t="str">
        <f aca="false">IF(G2619=1,IF(B2619="",0,IF(J2619&lt;SeuilFugitive,1,0)),"")</f>
        <v/>
      </c>
      <c r="M2619" s="37" t="str">
        <f aca="false">IF(G2619=1,IF(B2619="",IF((Fin-A2619)*24&gt;SeuilFigee,1,0),IF(J2619&gt;SeuilFigee*3600,1,0)),"")</f>
        <v/>
      </c>
      <c r="N2619" s="0" t="str">
        <f aca="false">IF(G2619=1,IF(COUNTIF(H$2:H2619,H2619)=1,COUNTIF($H:$H,H2619),""),"")</f>
        <v/>
      </c>
      <c r="O2619" s="0" t="str">
        <f aca="false">IF(G2619=1,IF(COUNTIF(I$2:I2619,I2619)=1,COUNTIF($I:$I,I2619),""),"")</f>
        <v/>
      </c>
      <c r="P2619" s="38" t="str">
        <f aca="false">IF(G2619=1,IF(COUNTIFS(C$2:C2619,C2619,G$2:G2619,1)=1,COUNTIFS($C:$C,C2619,$G:$G,1)+ROW()/10000000,""),"")</f>
        <v/>
      </c>
      <c r="Q2619" s="0" t="str">
        <f aca="false">IF(K2619=1,IF(COUNTIFS(C$2:C2619,C2619,K$2:K2619,1)=1,1,0),"")</f>
        <v/>
      </c>
      <c r="R2619" s="0" t="str">
        <f aca="false">IF(M2619=1,IF(COUNTIFS(C$2:C2619,C2619,M$2:M2619,1)=1,1,0),"")</f>
        <v/>
      </c>
      <c r="S2619" s="0" t="str">
        <f aca="false">IF(L2619=1,IF(COUNTIFS(C$2:C2619,C2619,L$2:L2619,1)=1,1,0),"")</f>
        <v/>
      </c>
      <c r="T2619" s="38" t="str">
        <f aca="false">IF(N2619="","",N2619+ROW()/10000000)</f>
        <v/>
      </c>
      <c r="U2619" s="0" t="str">
        <f aca="false">IF(G2619=1,IF(B2619="",1,0),"")</f>
        <v/>
      </c>
    </row>
    <row r="2620" customFormat="false" ht="15" hidden="false" customHeight="false" outlineLevel="0" collapsed="false">
      <c r="A2620" s="35"/>
      <c r="B2620" s="35"/>
      <c r="G2620" s="0" t="str">
        <f aca="false">IF(A2620="","",IF(AND(A2620&gt;=Debut,A2620&lt;Fin),1,0))</f>
        <v/>
      </c>
      <c r="H2620" s="0" t="str">
        <f aca="false">IF(G2620=1,INT(ROUND((A2620-Debut)*86400,0)/600),"")</f>
        <v/>
      </c>
      <c r="I2620" s="0" t="str">
        <f aca="false">IF(G2620=1,INT(ROUND((A2620-Debut)*86400,0)/3600),"")</f>
        <v/>
      </c>
      <c r="J2620" s="0" t="str">
        <f aca="false">IF(OR(A2620="",B2620=""),"",ROUND((B2620-A2620)*86400,0))</f>
        <v/>
      </c>
      <c r="K2620" s="37" t="str">
        <f aca="false">IF(G2620=1,IF(COUNTIFS($C:$C,C2620,$G:$G,1,$A:$A,"&gt;="&amp;(A2620-FenetreInterm/86400),$A:$A,"&lt;="&amp;A2620)&gt;=NbInterm,1,0),"")</f>
        <v/>
      </c>
      <c r="L2620" s="37" t="str">
        <f aca="false">IF(G2620=1,IF(B2620="",0,IF(J2620&lt;SeuilFugitive,1,0)),"")</f>
        <v/>
      </c>
      <c r="M2620" s="37" t="str">
        <f aca="false">IF(G2620=1,IF(B2620="",IF((Fin-A2620)*24&gt;SeuilFigee,1,0),IF(J2620&gt;SeuilFigee*3600,1,0)),"")</f>
        <v/>
      </c>
      <c r="N2620" s="0" t="str">
        <f aca="false">IF(G2620=1,IF(COUNTIF(H$2:H2620,H2620)=1,COUNTIF($H:$H,H2620),""),"")</f>
        <v/>
      </c>
      <c r="O2620" s="0" t="str">
        <f aca="false">IF(G2620=1,IF(COUNTIF(I$2:I2620,I2620)=1,COUNTIF($I:$I,I2620),""),"")</f>
        <v/>
      </c>
      <c r="P2620" s="38" t="str">
        <f aca="false">IF(G2620=1,IF(COUNTIFS(C$2:C2620,C2620,G$2:G2620,1)=1,COUNTIFS($C:$C,C2620,$G:$G,1)+ROW()/10000000,""),"")</f>
        <v/>
      </c>
      <c r="Q2620" s="0" t="str">
        <f aca="false">IF(K2620=1,IF(COUNTIFS(C$2:C2620,C2620,K$2:K2620,1)=1,1,0),"")</f>
        <v/>
      </c>
      <c r="R2620" s="0" t="str">
        <f aca="false">IF(M2620=1,IF(COUNTIFS(C$2:C2620,C2620,M$2:M2620,1)=1,1,0),"")</f>
        <v/>
      </c>
      <c r="S2620" s="0" t="str">
        <f aca="false">IF(L2620=1,IF(COUNTIFS(C$2:C2620,C2620,L$2:L2620,1)=1,1,0),"")</f>
        <v/>
      </c>
      <c r="T2620" s="38" t="str">
        <f aca="false">IF(N2620="","",N2620+ROW()/10000000)</f>
        <v/>
      </c>
      <c r="U2620" s="0" t="str">
        <f aca="false">IF(G2620=1,IF(B2620="",1,0),"")</f>
        <v/>
      </c>
    </row>
    <row r="2621" customFormat="false" ht="15" hidden="false" customHeight="false" outlineLevel="0" collapsed="false">
      <c r="A2621" s="35"/>
      <c r="B2621" s="35"/>
      <c r="G2621" s="0" t="str">
        <f aca="false">IF(A2621="","",IF(AND(A2621&gt;=Debut,A2621&lt;Fin),1,0))</f>
        <v/>
      </c>
      <c r="H2621" s="0" t="str">
        <f aca="false">IF(G2621=1,INT(ROUND((A2621-Debut)*86400,0)/600),"")</f>
        <v/>
      </c>
      <c r="I2621" s="0" t="str">
        <f aca="false">IF(G2621=1,INT(ROUND((A2621-Debut)*86400,0)/3600),"")</f>
        <v/>
      </c>
      <c r="J2621" s="0" t="str">
        <f aca="false">IF(OR(A2621="",B2621=""),"",ROUND((B2621-A2621)*86400,0))</f>
        <v/>
      </c>
      <c r="K2621" s="37" t="str">
        <f aca="false">IF(G2621=1,IF(COUNTIFS($C:$C,C2621,$G:$G,1,$A:$A,"&gt;="&amp;(A2621-FenetreInterm/86400),$A:$A,"&lt;="&amp;A2621)&gt;=NbInterm,1,0),"")</f>
        <v/>
      </c>
      <c r="L2621" s="37" t="str">
        <f aca="false">IF(G2621=1,IF(B2621="",0,IF(J2621&lt;SeuilFugitive,1,0)),"")</f>
        <v/>
      </c>
      <c r="M2621" s="37" t="str">
        <f aca="false">IF(G2621=1,IF(B2621="",IF((Fin-A2621)*24&gt;SeuilFigee,1,0),IF(J2621&gt;SeuilFigee*3600,1,0)),"")</f>
        <v/>
      </c>
      <c r="N2621" s="0" t="str">
        <f aca="false">IF(G2621=1,IF(COUNTIF(H$2:H2621,H2621)=1,COUNTIF($H:$H,H2621),""),"")</f>
        <v/>
      </c>
      <c r="O2621" s="0" t="str">
        <f aca="false">IF(G2621=1,IF(COUNTIF(I$2:I2621,I2621)=1,COUNTIF($I:$I,I2621),""),"")</f>
        <v/>
      </c>
      <c r="P2621" s="38" t="str">
        <f aca="false">IF(G2621=1,IF(COUNTIFS(C$2:C2621,C2621,G$2:G2621,1)=1,COUNTIFS($C:$C,C2621,$G:$G,1)+ROW()/10000000,""),"")</f>
        <v/>
      </c>
      <c r="Q2621" s="0" t="str">
        <f aca="false">IF(K2621=1,IF(COUNTIFS(C$2:C2621,C2621,K$2:K2621,1)=1,1,0),"")</f>
        <v/>
      </c>
      <c r="R2621" s="0" t="str">
        <f aca="false">IF(M2621=1,IF(COUNTIFS(C$2:C2621,C2621,M$2:M2621,1)=1,1,0),"")</f>
        <v/>
      </c>
      <c r="S2621" s="0" t="str">
        <f aca="false">IF(L2621=1,IF(COUNTIFS(C$2:C2621,C2621,L$2:L2621,1)=1,1,0),"")</f>
        <v/>
      </c>
      <c r="T2621" s="38" t="str">
        <f aca="false">IF(N2621="","",N2621+ROW()/10000000)</f>
        <v/>
      </c>
      <c r="U2621" s="0" t="str">
        <f aca="false">IF(G2621=1,IF(B2621="",1,0),"")</f>
        <v/>
      </c>
    </row>
    <row r="2622" customFormat="false" ht="15" hidden="false" customHeight="false" outlineLevel="0" collapsed="false">
      <c r="A2622" s="35"/>
      <c r="B2622" s="35"/>
      <c r="G2622" s="0" t="str">
        <f aca="false">IF(A2622="","",IF(AND(A2622&gt;=Debut,A2622&lt;Fin),1,0))</f>
        <v/>
      </c>
      <c r="H2622" s="0" t="str">
        <f aca="false">IF(G2622=1,INT(ROUND((A2622-Debut)*86400,0)/600),"")</f>
        <v/>
      </c>
      <c r="I2622" s="0" t="str">
        <f aca="false">IF(G2622=1,INT(ROUND((A2622-Debut)*86400,0)/3600),"")</f>
        <v/>
      </c>
      <c r="J2622" s="0" t="str">
        <f aca="false">IF(OR(A2622="",B2622=""),"",ROUND((B2622-A2622)*86400,0))</f>
        <v/>
      </c>
      <c r="K2622" s="37" t="str">
        <f aca="false">IF(G2622=1,IF(COUNTIFS($C:$C,C2622,$G:$G,1,$A:$A,"&gt;="&amp;(A2622-FenetreInterm/86400),$A:$A,"&lt;="&amp;A2622)&gt;=NbInterm,1,0),"")</f>
        <v/>
      </c>
      <c r="L2622" s="37" t="str">
        <f aca="false">IF(G2622=1,IF(B2622="",0,IF(J2622&lt;SeuilFugitive,1,0)),"")</f>
        <v/>
      </c>
      <c r="M2622" s="37" t="str">
        <f aca="false">IF(G2622=1,IF(B2622="",IF((Fin-A2622)*24&gt;SeuilFigee,1,0),IF(J2622&gt;SeuilFigee*3600,1,0)),"")</f>
        <v/>
      </c>
      <c r="N2622" s="0" t="str">
        <f aca="false">IF(G2622=1,IF(COUNTIF(H$2:H2622,H2622)=1,COUNTIF($H:$H,H2622),""),"")</f>
        <v/>
      </c>
      <c r="O2622" s="0" t="str">
        <f aca="false">IF(G2622=1,IF(COUNTIF(I$2:I2622,I2622)=1,COUNTIF($I:$I,I2622),""),"")</f>
        <v/>
      </c>
      <c r="P2622" s="38" t="str">
        <f aca="false">IF(G2622=1,IF(COUNTIFS(C$2:C2622,C2622,G$2:G2622,1)=1,COUNTIFS($C:$C,C2622,$G:$G,1)+ROW()/10000000,""),"")</f>
        <v/>
      </c>
      <c r="Q2622" s="0" t="str">
        <f aca="false">IF(K2622=1,IF(COUNTIFS(C$2:C2622,C2622,K$2:K2622,1)=1,1,0),"")</f>
        <v/>
      </c>
      <c r="R2622" s="0" t="str">
        <f aca="false">IF(M2622=1,IF(COUNTIFS(C$2:C2622,C2622,M$2:M2622,1)=1,1,0),"")</f>
        <v/>
      </c>
      <c r="S2622" s="0" t="str">
        <f aca="false">IF(L2622=1,IF(COUNTIFS(C$2:C2622,C2622,L$2:L2622,1)=1,1,0),"")</f>
        <v/>
      </c>
      <c r="T2622" s="38" t="str">
        <f aca="false">IF(N2622="","",N2622+ROW()/10000000)</f>
        <v/>
      </c>
      <c r="U2622" s="0" t="str">
        <f aca="false">IF(G2622=1,IF(B2622="",1,0),"")</f>
        <v/>
      </c>
    </row>
    <row r="2623" customFormat="false" ht="15" hidden="false" customHeight="false" outlineLevel="0" collapsed="false">
      <c r="A2623" s="35"/>
      <c r="B2623" s="35"/>
      <c r="G2623" s="0" t="str">
        <f aca="false">IF(A2623="","",IF(AND(A2623&gt;=Debut,A2623&lt;Fin),1,0))</f>
        <v/>
      </c>
      <c r="H2623" s="0" t="str">
        <f aca="false">IF(G2623=1,INT(ROUND((A2623-Debut)*86400,0)/600),"")</f>
        <v/>
      </c>
      <c r="I2623" s="0" t="str">
        <f aca="false">IF(G2623=1,INT(ROUND((A2623-Debut)*86400,0)/3600),"")</f>
        <v/>
      </c>
      <c r="J2623" s="0" t="str">
        <f aca="false">IF(OR(A2623="",B2623=""),"",ROUND((B2623-A2623)*86400,0))</f>
        <v/>
      </c>
      <c r="K2623" s="37" t="str">
        <f aca="false">IF(G2623=1,IF(COUNTIFS($C:$C,C2623,$G:$G,1,$A:$A,"&gt;="&amp;(A2623-FenetreInterm/86400),$A:$A,"&lt;="&amp;A2623)&gt;=NbInterm,1,0),"")</f>
        <v/>
      </c>
      <c r="L2623" s="37" t="str">
        <f aca="false">IF(G2623=1,IF(B2623="",0,IF(J2623&lt;SeuilFugitive,1,0)),"")</f>
        <v/>
      </c>
      <c r="M2623" s="37" t="str">
        <f aca="false">IF(G2623=1,IF(B2623="",IF((Fin-A2623)*24&gt;SeuilFigee,1,0),IF(J2623&gt;SeuilFigee*3600,1,0)),"")</f>
        <v/>
      </c>
      <c r="N2623" s="0" t="str">
        <f aca="false">IF(G2623=1,IF(COUNTIF(H$2:H2623,H2623)=1,COUNTIF($H:$H,H2623),""),"")</f>
        <v/>
      </c>
      <c r="O2623" s="0" t="str">
        <f aca="false">IF(G2623=1,IF(COUNTIF(I$2:I2623,I2623)=1,COUNTIF($I:$I,I2623),""),"")</f>
        <v/>
      </c>
      <c r="P2623" s="38" t="str">
        <f aca="false">IF(G2623=1,IF(COUNTIFS(C$2:C2623,C2623,G$2:G2623,1)=1,COUNTIFS($C:$C,C2623,$G:$G,1)+ROW()/10000000,""),"")</f>
        <v/>
      </c>
      <c r="Q2623" s="0" t="str">
        <f aca="false">IF(K2623=1,IF(COUNTIFS(C$2:C2623,C2623,K$2:K2623,1)=1,1,0),"")</f>
        <v/>
      </c>
      <c r="R2623" s="0" t="str">
        <f aca="false">IF(M2623=1,IF(COUNTIFS(C$2:C2623,C2623,M$2:M2623,1)=1,1,0),"")</f>
        <v/>
      </c>
      <c r="S2623" s="0" t="str">
        <f aca="false">IF(L2623=1,IF(COUNTIFS(C$2:C2623,C2623,L$2:L2623,1)=1,1,0),"")</f>
        <v/>
      </c>
      <c r="T2623" s="38" t="str">
        <f aca="false">IF(N2623="","",N2623+ROW()/10000000)</f>
        <v/>
      </c>
      <c r="U2623" s="0" t="str">
        <f aca="false">IF(G2623=1,IF(B2623="",1,0),"")</f>
        <v/>
      </c>
    </row>
    <row r="2624" customFormat="false" ht="15" hidden="false" customHeight="false" outlineLevel="0" collapsed="false">
      <c r="A2624" s="35"/>
      <c r="B2624" s="35"/>
      <c r="G2624" s="0" t="str">
        <f aca="false">IF(A2624="","",IF(AND(A2624&gt;=Debut,A2624&lt;Fin),1,0))</f>
        <v/>
      </c>
      <c r="H2624" s="0" t="str">
        <f aca="false">IF(G2624=1,INT(ROUND((A2624-Debut)*86400,0)/600),"")</f>
        <v/>
      </c>
      <c r="I2624" s="0" t="str">
        <f aca="false">IF(G2624=1,INT(ROUND((A2624-Debut)*86400,0)/3600),"")</f>
        <v/>
      </c>
      <c r="J2624" s="0" t="str">
        <f aca="false">IF(OR(A2624="",B2624=""),"",ROUND((B2624-A2624)*86400,0))</f>
        <v/>
      </c>
      <c r="K2624" s="37" t="str">
        <f aca="false">IF(G2624=1,IF(COUNTIFS($C:$C,C2624,$G:$G,1,$A:$A,"&gt;="&amp;(A2624-FenetreInterm/86400),$A:$A,"&lt;="&amp;A2624)&gt;=NbInterm,1,0),"")</f>
        <v/>
      </c>
      <c r="L2624" s="37" t="str">
        <f aca="false">IF(G2624=1,IF(B2624="",0,IF(J2624&lt;SeuilFugitive,1,0)),"")</f>
        <v/>
      </c>
      <c r="M2624" s="37" t="str">
        <f aca="false">IF(G2624=1,IF(B2624="",IF((Fin-A2624)*24&gt;SeuilFigee,1,0),IF(J2624&gt;SeuilFigee*3600,1,0)),"")</f>
        <v/>
      </c>
      <c r="N2624" s="0" t="str">
        <f aca="false">IF(G2624=1,IF(COUNTIF(H$2:H2624,H2624)=1,COUNTIF($H:$H,H2624),""),"")</f>
        <v/>
      </c>
      <c r="O2624" s="0" t="str">
        <f aca="false">IF(G2624=1,IF(COUNTIF(I$2:I2624,I2624)=1,COUNTIF($I:$I,I2624),""),"")</f>
        <v/>
      </c>
      <c r="P2624" s="38" t="str">
        <f aca="false">IF(G2624=1,IF(COUNTIFS(C$2:C2624,C2624,G$2:G2624,1)=1,COUNTIFS($C:$C,C2624,$G:$G,1)+ROW()/10000000,""),"")</f>
        <v/>
      </c>
      <c r="Q2624" s="0" t="str">
        <f aca="false">IF(K2624=1,IF(COUNTIFS(C$2:C2624,C2624,K$2:K2624,1)=1,1,0),"")</f>
        <v/>
      </c>
      <c r="R2624" s="0" t="str">
        <f aca="false">IF(M2624=1,IF(COUNTIFS(C$2:C2624,C2624,M$2:M2624,1)=1,1,0),"")</f>
        <v/>
      </c>
      <c r="S2624" s="0" t="str">
        <f aca="false">IF(L2624=1,IF(COUNTIFS(C$2:C2624,C2624,L$2:L2624,1)=1,1,0),"")</f>
        <v/>
      </c>
      <c r="T2624" s="38" t="str">
        <f aca="false">IF(N2624="","",N2624+ROW()/10000000)</f>
        <v/>
      </c>
      <c r="U2624" s="0" t="str">
        <f aca="false">IF(G2624=1,IF(B2624="",1,0),"")</f>
        <v/>
      </c>
    </row>
    <row r="2625" customFormat="false" ht="15" hidden="false" customHeight="false" outlineLevel="0" collapsed="false">
      <c r="A2625" s="35"/>
      <c r="B2625" s="35"/>
      <c r="G2625" s="0" t="str">
        <f aca="false">IF(A2625="","",IF(AND(A2625&gt;=Debut,A2625&lt;Fin),1,0))</f>
        <v/>
      </c>
      <c r="H2625" s="0" t="str">
        <f aca="false">IF(G2625=1,INT(ROUND((A2625-Debut)*86400,0)/600),"")</f>
        <v/>
      </c>
      <c r="I2625" s="0" t="str">
        <f aca="false">IF(G2625=1,INT(ROUND((A2625-Debut)*86400,0)/3600),"")</f>
        <v/>
      </c>
      <c r="J2625" s="0" t="str">
        <f aca="false">IF(OR(A2625="",B2625=""),"",ROUND((B2625-A2625)*86400,0))</f>
        <v/>
      </c>
      <c r="K2625" s="37" t="str">
        <f aca="false">IF(G2625=1,IF(COUNTIFS($C:$C,C2625,$G:$G,1,$A:$A,"&gt;="&amp;(A2625-FenetreInterm/86400),$A:$A,"&lt;="&amp;A2625)&gt;=NbInterm,1,0),"")</f>
        <v/>
      </c>
      <c r="L2625" s="37" t="str">
        <f aca="false">IF(G2625=1,IF(B2625="",0,IF(J2625&lt;SeuilFugitive,1,0)),"")</f>
        <v/>
      </c>
      <c r="M2625" s="37" t="str">
        <f aca="false">IF(G2625=1,IF(B2625="",IF((Fin-A2625)*24&gt;SeuilFigee,1,0),IF(J2625&gt;SeuilFigee*3600,1,0)),"")</f>
        <v/>
      </c>
      <c r="N2625" s="0" t="str">
        <f aca="false">IF(G2625=1,IF(COUNTIF(H$2:H2625,H2625)=1,COUNTIF($H:$H,H2625),""),"")</f>
        <v/>
      </c>
      <c r="O2625" s="0" t="str">
        <f aca="false">IF(G2625=1,IF(COUNTIF(I$2:I2625,I2625)=1,COUNTIF($I:$I,I2625),""),"")</f>
        <v/>
      </c>
      <c r="P2625" s="38" t="str">
        <f aca="false">IF(G2625=1,IF(COUNTIFS(C$2:C2625,C2625,G$2:G2625,1)=1,COUNTIFS($C:$C,C2625,$G:$G,1)+ROW()/10000000,""),"")</f>
        <v/>
      </c>
      <c r="Q2625" s="0" t="str">
        <f aca="false">IF(K2625=1,IF(COUNTIFS(C$2:C2625,C2625,K$2:K2625,1)=1,1,0),"")</f>
        <v/>
      </c>
      <c r="R2625" s="0" t="str">
        <f aca="false">IF(M2625=1,IF(COUNTIFS(C$2:C2625,C2625,M$2:M2625,1)=1,1,0),"")</f>
        <v/>
      </c>
      <c r="S2625" s="0" t="str">
        <f aca="false">IF(L2625=1,IF(COUNTIFS(C$2:C2625,C2625,L$2:L2625,1)=1,1,0),"")</f>
        <v/>
      </c>
      <c r="T2625" s="38" t="str">
        <f aca="false">IF(N2625="","",N2625+ROW()/10000000)</f>
        <v/>
      </c>
      <c r="U2625" s="0" t="str">
        <f aca="false">IF(G2625=1,IF(B2625="",1,0),"")</f>
        <v/>
      </c>
    </row>
    <row r="2626" customFormat="false" ht="15" hidden="false" customHeight="false" outlineLevel="0" collapsed="false">
      <c r="A2626" s="35"/>
      <c r="B2626" s="35"/>
      <c r="G2626" s="0" t="str">
        <f aca="false">IF(A2626="","",IF(AND(A2626&gt;=Debut,A2626&lt;Fin),1,0))</f>
        <v/>
      </c>
      <c r="H2626" s="0" t="str">
        <f aca="false">IF(G2626=1,INT(ROUND((A2626-Debut)*86400,0)/600),"")</f>
        <v/>
      </c>
      <c r="I2626" s="0" t="str">
        <f aca="false">IF(G2626=1,INT(ROUND((A2626-Debut)*86400,0)/3600),"")</f>
        <v/>
      </c>
      <c r="J2626" s="0" t="str">
        <f aca="false">IF(OR(A2626="",B2626=""),"",ROUND((B2626-A2626)*86400,0))</f>
        <v/>
      </c>
      <c r="K2626" s="37" t="str">
        <f aca="false">IF(G2626=1,IF(COUNTIFS($C:$C,C2626,$G:$G,1,$A:$A,"&gt;="&amp;(A2626-FenetreInterm/86400),$A:$A,"&lt;="&amp;A2626)&gt;=NbInterm,1,0),"")</f>
        <v/>
      </c>
      <c r="L2626" s="37" t="str">
        <f aca="false">IF(G2626=1,IF(B2626="",0,IF(J2626&lt;SeuilFugitive,1,0)),"")</f>
        <v/>
      </c>
      <c r="M2626" s="37" t="str">
        <f aca="false">IF(G2626=1,IF(B2626="",IF((Fin-A2626)*24&gt;SeuilFigee,1,0),IF(J2626&gt;SeuilFigee*3600,1,0)),"")</f>
        <v/>
      </c>
      <c r="N2626" s="0" t="str">
        <f aca="false">IF(G2626=1,IF(COUNTIF(H$2:H2626,H2626)=1,COUNTIF($H:$H,H2626),""),"")</f>
        <v/>
      </c>
      <c r="O2626" s="0" t="str">
        <f aca="false">IF(G2626=1,IF(COUNTIF(I$2:I2626,I2626)=1,COUNTIF($I:$I,I2626),""),"")</f>
        <v/>
      </c>
      <c r="P2626" s="38" t="str">
        <f aca="false">IF(G2626=1,IF(COUNTIFS(C$2:C2626,C2626,G$2:G2626,1)=1,COUNTIFS($C:$C,C2626,$G:$G,1)+ROW()/10000000,""),"")</f>
        <v/>
      </c>
      <c r="Q2626" s="0" t="str">
        <f aca="false">IF(K2626=1,IF(COUNTIFS(C$2:C2626,C2626,K$2:K2626,1)=1,1,0),"")</f>
        <v/>
      </c>
      <c r="R2626" s="0" t="str">
        <f aca="false">IF(M2626=1,IF(COUNTIFS(C$2:C2626,C2626,M$2:M2626,1)=1,1,0),"")</f>
        <v/>
      </c>
      <c r="S2626" s="0" t="str">
        <f aca="false">IF(L2626=1,IF(COUNTIFS(C$2:C2626,C2626,L$2:L2626,1)=1,1,0),"")</f>
        <v/>
      </c>
      <c r="T2626" s="38" t="str">
        <f aca="false">IF(N2626="","",N2626+ROW()/10000000)</f>
        <v/>
      </c>
      <c r="U2626" s="0" t="str">
        <f aca="false">IF(G2626=1,IF(B2626="",1,0),"")</f>
        <v/>
      </c>
    </row>
    <row r="2627" customFormat="false" ht="15" hidden="false" customHeight="false" outlineLevel="0" collapsed="false">
      <c r="A2627" s="35"/>
      <c r="B2627" s="35"/>
      <c r="G2627" s="0" t="str">
        <f aca="false">IF(A2627="","",IF(AND(A2627&gt;=Debut,A2627&lt;Fin),1,0))</f>
        <v/>
      </c>
      <c r="H2627" s="0" t="str">
        <f aca="false">IF(G2627=1,INT(ROUND((A2627-Debut)*86400,0)/600),"")</f>
        <v/>
      </c>
      <c r="I2627" s="0" t="str">
        <f aca="false">IF(G2627=1,INT(ROUND((A2627-Debut)*86400,0)/3600),"")</f>
        <v/>
      </c>
      <c r="J2627" s="0" t="str">
        <f aca="false">IF(OR(A2627="",B2627=""),"",ROUND((B2627-A2627)*86400,0))</f>
        <v/>
      </c>
      <c r="K2627" s="37" t="str">
        <f aca="false">IF(G2627=1,IF(COUNTIFS($C:$C,C2627,$G:$G,1,$A:$A,"&gt;="&amp;(A2627-FenetreInterm/86400),$A:$A,"&lt;="&amp;A2627)&gt;=NbInterm,1,0),"")</f>
        <v/>
      </c>
      <c r="L2627" s="37" t="str">
        <f aca="false">IF(G2627=1,IF(B2627="",0,IF(J2627&lt;SeuilFugitive,1,0)),"")</f>
        <v/>
      </c>
      <c r="M2627" s="37" t="str">
        <f aca="false">IF(G2627=1,IF(B2627="",IF((Fin-A2627)*24&gt;SeuilFigee,1,0),IF(J2627&gt;SeuilFigee*3600,1,0)),"")</f>
        <v/>
      </c>
      <c r="N2627" s="0" t="str">
        <f aca="false">IF(G2627=1,IF(COUNTIF(H$2:H2627,H2627)=1,COUNTIF($H:$H,H2627),""),"")</f>
        <v/>
      </c>
      <c r="O2627" s="0" t="str">
        <f aca="false">IF(G2627=1,IF(COUNTIF(I$2:I2627,I2627)=1,COUNTIF($I:$I,I2627),""),"")</f>
        <v/>
      </c>
      <c r="P2627" s="38" t="str">
        <f aca="false">IF(G2627=1,IF(COUNTIFS(C$2:C2627,C2627,G$2:G2627,1)=1,COUNTIFS($C:$C,C2627,$G:$G,1)+ROW()/10000000,""),"")</f>
        <v/>
      </c>
      <c r="Q2627" s="0" t="str">
        <f aca="false">IF(K2627=1,IF(COUNTIFS(C$2:C2627,C2627,K$2:K2627,1)=1,1,0),"")</f>
        <v/>
      </c>
      <c r="R2627" s="0" t="str">
        <f aca="false">IF(M2627=1,IF(COUNTIFS(C$2:C2627,C2627,M$2:M2627,1)=1,1,0),"")</f>
        <v/>
      </c>
      <c r="S2627" s="0" t="str">
        <f aca="false">IF(L2627=1,IF(COUNTIFS(C$2:C2627,C2627,L$2:L2627,1)=1,1,0),"")</f>
        <v/>
      </c>
      <c r="T2627" s="38" t="str">
        <f aca="false">IF(N2627="","",N2627+ROW()/10000000)</f>
        <v/>
      </c>
      <c r="U2627" s="0" t="str">
        <f aca="false">IF(G2627=1,IF(B2627="",1,0),"")</f>
        <v/>
      </c>
    </row>
    <row r="2628" customFormat="false" ht="15" hidden="false" customHeight="false" outlineLevel="0" collapsed="false">
      <c r="A2628" s="35"/>
      <c r="B2628" s="35"/>
      <c r="G2628" s="0" t="str">
        <f aca="false">IF(A2628="","",IF(AND(A2628&gt;=Debut,A2628&lt;Fin),1,0))</f>
        <v/>
      </c>
      <c r="H2628" s="0" t="str">
        <f aca="false">IF(G2628=1,INT(ROUND((A2628-Debut)*86400,0)/600),"")</f>
        <v/>
      </c>
      <c r="I2628" s="0" t="str">
        <f aca="false">IF(G2628=1,INT(ROUND((A2628-Debut)*86400,0)/3600),"")</f>
        <v/>
      </c>
      <c r="J2628" s="0" t="str">
        <f aca="false">IF(OR(A2628="",B2628=""),"",ROUND((B2628-A2628)*86400,0))</f>
        <v/>
      </c>
      <c r="K2628" s="37" t="str">
        <f aca="false">IF(G2628=1,IF(COUNTIFS($C:$C,C2628,$G:$G,1,$A:$A,"&gt;="&amp;(A2628-FenetreInterm/86400),$A:$A,"&lt;="&amp;A2628)&gt;=NbInterm,1,0),"")</f>
        <v/>
      </c>
      <c r="L2628" s="37" t="str">
        <f aca="false">IF(G2628=1,IF(B2628="",0,IF(J2628&lt;SeuilFugitive,1,0)),"")</f>
        <v/>
      </c>
      <c r="M2628" s="37" t="str">
        <f aca="false">IF(G2628=1,IF(B2628="",IF((Fin-A2628)*24&gt;SeuilFigee,1,0),IF(J2628&gt;SeuilFigee*3600,1,0)),"")</f>
        <v/>
      </c>
      <c r="N2628" s="0" t="str">
        <f aca="false">IF(G2628=1,IF(COUNTIF(H$2:H2628,H2628)=1,COUNTIF($H:$H,H2628),""),"")</f>
        <v/>
      </c>
      <c r="O2628" s="0" t="str">
        <f aca="false">IF(G2628=1,IF(COUNTIF(I$2:I2628,I2628)=1,COUNTIF($I:$I,I2628),""),"")</f>
        <v/>
      </c>
      <c r="P2628" s="38" t="str">
        <f aca="false">IF(G2628=1,IF(COUNTIFS(C$2:C2628,C2628,G$2:G2628,1)=1,COUNTIFS($C:$C,C2628,$G:$G,1)+ROW()/10000000,""),"")</f>
        <v/>
      </c>
      <c r="Q2628" s="0" t="str">
        <f aca="false">IF(K2628=1,IF(COUNTIFS(C$2:C2628,C2628,K$2:K2628,1)=1,1,0),"")</f>
        <v/>
      </c>
      <c r="R2628" s="0" t="str">
        <f aca="false">IF(M2628=1,IF(COUNTIFS(C$2:C2628,C2628,M$2:M2628,1)=1,1,0),"")</f>
        <v/>
      </c>
      <c r="S2628" s="0" t="str">
        <f aca="false">IF(L2628=1,IF(COUNTIFS(C$2:C2628,C2628,L$2:L2628,1)=1,1,0),"")</f>
        <v/>
      </c>
      <c r="T2628" s="38" t="str">
        <f aca="false">IF(N2628="","",N2628+ROW()/10000000)</f>
        <v/>
      </c>
      <c r="U2628" s="0" t="str">
        <f aca="false">IF(G2628=1,IF(B2628="",1,0),"")</f>
        <v/>
      </c>
    </row>
    <row r="2629" customFormat="false" ht="15" hidden="false" customHeight="false" outlineLevel="0" collapsed="false">
      <c r="A2629" s="35"/>
      <c r="B2629" s="35"/>
      <c r="G2629" s="0" t="str">
        <f aca="false">IF(A2629="","",IF(AND(A2629&gt;=Debut,A2629&lt;Fin),1,0))</f>
        <v/>
      </c>
      <c r="H2629" s="0" t="str">
        <f aca="false">IF(G2629=1,INT(ROUND((A2629-Debut)*86400,0)/600),"")</f>
        <v/>
      </c>
      <c r="I2629" s="0" t="str">
        <f aca="false">IF(G2629=1,INT(ROUND((A2629-Debut)*86400,0)/3600),"")</f>
        <v/>
      </c>
      <c r="J2629" s="0" t="str">
        <f aca="false">IF(OR(A2629="",B2629=""),"",ROUND((B2629-A2629)*86400,0))</f>
        <v/>
      </c>
      <c r="K2629" s="37" t="str">
        <f aca="false">IF(G2629=1,IF(COUNTIFS($C:$C,C2629,$G:$G,1,$A:$A,"&gt;="&amp;(A2629-FenetreInterm/86400),$A:$A,"&lt;="&amp;A2629)&gt;=NbInterm,1,0),"")</f>
        <v/>
      </c>
      <c r="L2629" s="37" t="str">
        <f aca="false">IF(G2629=1,IF(B2629="",0,IF(J2629&lt;SeuilFugitive,1,0)),"")</f>
        <v/>
      </c>
      <c r="M2629" s="37" t="str">
        <f aca="false">IF(G2629=1,IF(B2629="",IF((Fin-A2629)*24&gt;SeuilFigee,1,0),IF(J2629&gt;SeuilFigee*3600,1,0)),"")</f>
        <v/>
      </c>
      <c r="N2629" s="0" t="str">
        <f aca="false">IF(G2629=1,IF(COUNTIF(H$2:H2629,H2629)=1,COUNTIF($H:$H,H2629),""),"")</f>
        <v/>
      </c>
      <c r="O2629" s="0" t="str">
        <f aca="false">IF(G2629=1,IF(COUNTIF(I$2:I2629,I2629)=1,COUNTIF($I:$I,I2629),""),"")</f>
        <v/>
      </c>
      <c r="P2629" s="38" t="str">
        <f aca="false">IF(G2629=1,IF(COUNTIFS(C$2:C2629,C2629,G$2:G2629,1)=1,COUNTIFS($C:$C,C2629,$G:$G,1)+ROW()/10000000,""),"")</f>
        <v/>
      </c>
      <c r="Q2629" s="0" t="str">
        <f aca="false">IF(K2629=1,IF(COUNTIFS(C$2:C2629,C2629,K$2:K2629,1)=1,1,0),"")</f>
        <v/>
      </c>
      <c r="R2629" s="0" t="str">
        <f aca="false">IF(M2629=1,IF(COUNTIFS(C$2:C2629,C2629,M$2:M2629,1)=1,1,0),"")</f>
        <v/>
      </c>
      <c r="S2629" s="0" t="str">
        <f aca="false">IF(L2629=1,IF(COUNTIFS(C$2:C2629,C2629,L$2:L2629,1)=1,1,0),"")</f>
        <v/>
      </c>
      <c r="T2629" s="38" t="str">
        <f aca="false">IF(N2629="","",N2629+ROW()/10000000)</f>
        <v/>
      </c>
      <c r="U2629" s="0" t="str">
        <f aca="false">IF(G2629=1,IF(B2629="",1,0),"")</f>
        <v/>
      </c>
    </row>
    <row r="2630" customFormat="false" ht="15" hidden="false" customHeight="false" outlineLevel="0" collapsed="false">
      <c r="A2630" s="35"/>
      <c r="B2630" s="35"/>
      <c r="G2630" s="0" t="str">
        <f aca="false">IF(A2630="","",IF(AND(A2630&gt;=Debut,A2630&lt;Fin),1,0))</f>
        <v/>
      </c>
      <c r="H2630" s="0" t="str">
        <f aca="false">IF(G2630=1,INT(ROUND((A2630-Debut)*86400,0)/600),"")</f>
        <v/>
      </c>
      <c r="I2630" s="0" t="str">
        <f aca="false">IF(G2630=1,INT(ROUND((A2630-Debut)*86400,0)/3600),"")</f>
        <v/>
      </c>
      <c r="J2630" s="0" t="str">
        <f aca="false">IF(OR(A2630="",B2630=""),"",ROUND((B2630-A2630)*86400,0))</f>
        <v/>
      </c>
      <c r="K2630" s="37" t="str">
        <f aca="false">IF(G2630=1,IF(COUNTIFS($C:$C,C2630,$G:$G,1,$A:$A,"&gt;="&amp;(A2630-FenetreInterm/86400),$A:$A,"&lt;="&amp;A2630)&gt;=NbInterm,1,0),"")</f>
        <v/>
      </c>
      <c r="L2630" s="37" t="str">
        <f aca="false">IF(G2630=1,IF(B2630="",0,IF(J2630&lt;SeuilFugitive,1,0)),"")</f>
        <v/>
      </c>
      <c r="M2630" s="37" t="str">
        <f aca="false">IF(G2630=1,IF(B2630="",IF((Fin-A2630)*24&gt;SeuilFigee,1,0),IF(J2630&gt;SeuilFigee*3600,1,0)),"")</f>
        <v/>
      </c>
      <c r="N2630" s="0" t="str">
        <f aca="false">IF(G2630=1,IF(COUNTIF(H$2:H2630,H2630)=1,COUNTIF($H:$H,H2630),""),"")</f>
        <v/>
      </c>
      <c r="O2630" s="0" t="str">
        <f aca="false">IF(G2630=1,IF(COUNTIF(I$2:I2630,I2630)=1,COUNTIF($I:$I,I2630),""),"")</f>
        <v/>
      </c>
      <c r="P2630" s="38" t="str">
        <f aca="false">IF(G2630=1,IF(COUNTIFS(C$2:C2630,C2630,G$2:G2630,1)=1,COUNTIFS($C:$C,C2630,$G:$G,1)+ROW()/10000000,""),"")</f>
        <v/>
      </c>
      <c r="Q2630" s="0" t="str">
        <f aca="false">IF(K2630=1,IF(COUNTIFS(C$2:C2630,C2630,K$2:K2630,1)=1,1,0),"")</f>
        <v/>
      </c>
      <c r="R2630" s="0" t="str">
        <f aca="false">IF(M2630=1,IF(COUNTIFS(C$2:C2630,C2630,M$2:M2630,1)=1,1,0),"")</f>
        <v/>
      </c>
      <c r="S2630" s="0" t="str">
        <f aca="false">IF(L2630=1,IF(COUNTIFS(C$2:C2630,C2630,L$2:L2630,1)=1,1,0),"")</f>
        <v/>
      </c>
      <c r="T2630" s="38" t="str">
        <f aca="false">IF(N2630="","",N2630+ROW()/10000000)</f>
        <v/>
      </c>
      <c r="U2630" s="0" t="str">
        <f aca="false">IF(G2630=1,IF(B2630="",1,0),"")</f>
        <v/>
      </c>
    </row>
    <row r="2631" customFormat="false" ht="15" hidden="false" customHeight="false" outlineLevel="0" collapsed="false">
      <c r="A2631" s="35"/>
      <c r="B2631" s="35"/>
      <c r="G2631" s="0" t="str">
        <f aca="false">IF(A2631="","",IF(AND(A2631&gt;=Debut,A2631&lt;Fin),1,0))</f>
        <v/>
      </c>
      <c r="H2631" s="0" t="str">
        <f aca="false">IF(G2631=1,INT(ROUND((A2631-Debut)*86400,0)/600),"")</f>
        <v/>
      </c>
      <c r="I2631" s="0" t="str">
        <f aca="false">IF(G2631=1,INT(ROUND((A2631-Debut)*86400,0)/3600),"")</f>
        <v/>
      </c>
      <c r="J2631" s="0" t="str">
        <f aca="false">IF(OR(A2631="",B2631=""),"",ROUND((B2631-A2631)*86400,0))</f>
        <v/>
      </c>
      <c r="K2631" s="37" t="str">
        <f aca="false">IF(G2631=1,IF(COUNTIFS($C:$C,C2631,$G:$G,1,$A:$A,"&gt;="&amp;(A2631-FenetreInterm/86400),$A:$A,"&lt;="&amp;A2631)&gt;=NbInterm,1,0),"")</f>
        <v/>
      </c>
      <c r="L2631" s="37" t="str">
        <f aca="false">IF(G2631=1,IF(B2631="",0,IF(J2631&lt;SeuilFugitive,1,0)),"")</f>
        <v/>
      </c>
      <c r="M2631" s="37" t="str">
        <f aca="false">IF(G2631=1,IF(B2631="",IF((Fin-A2631)*24&gt;SeuilFigee,1,0),IF(J2631&gt;SeuilFigee*3600,1,0)),"")</f>
        <v/>
      </c>
      <c r="N2631" s="0" t="str">
        <f aca="false">IF(G2631=1,IF(COUNTIF(H$2:H2631,H2631)=1,COUNTIF($H:$H,H2631),""),"")</f>
        <v/>
      </c>
      <c r="O2631" s="0" t="str">
        <f aca="false">IF(G2631=1,IF(COUNTIF(I$2:I2631,I2631)=1,COUNTIF($I:$I,I2631),""),"")</f>
        <v/>
      </c>
      <c r="P2631" s="38" t="str">
        <f aca="false">IF(G2631=1,IF(COUNTIFS(C$2:C2631,C2631,G$2:G2631,1)=1,COUNTIFS($C:$C,C2631,$G:$G,1)+ROW()/10000000,""),"")</f>
        <v/>
      </c>
      <c r="Q2631" s="0" t="str">
        <f aca="false">IF(K2631=1,IF(COUNTIFS(C$2:C2631,C2631,K$2:K2631,1)=1,1,0),"")</f>
        <v/>
      </c>
      <c r="R2631" s="0" t="str">
        <f aca="false">IF(M2631=1,IF(COUNTIFS(C$2:C2631,C2631,M$2:M2631,1)=1,1,0),"")</f>
        <v/>
      </c>
      <c r="S2631" s="0" t="str">
        <f aca="false">IF(L2631=1,IF(COUNTIFS(C$2:C2631,C2631,L$2:L2631,1)=1,1,0),"")</f>
        <v/>
      </c>
      <c r="T2631" s="38" t="str">
        <f aca="false">IF(N2631="","",N2631+ROW()/10000000)</f>
        <v/>
      </c>
      <c r="U2631" s="0" t="str">
        <f aca="false">IF(G2631=1,IF(B2631="",1,0),"")</f>
        <v/>
      </c>
    </row>
    <row r="2632" customFormat="false" ht="15" hidden="false" customHeight="false" outlineLevel="0" collapsed="false">
      <c r="A2632" s="35"/>
      <c r="B2632" s="35"/>
      <c r="G2632" s="0" t="str">
        <f aca="false">IF(A2632="","",IF(AND(A2632&gt;=Debut,A2632&lt;Fin),1,0))</f>
        <v/>
      </c>
      <c r="H2632" s="0" t="str">
        <f aca="false">IF(G2632=1,INT(ROUND((A2632-Debut)*86400,0)/600),"")</f>
        <v/>
      </c>
      <c r="I2632" s="0" t="str">
        <f aca="false">IF(G2632=1,INT(ROUND((A2632-Debut)*86400,0)/3600),"")</f>
        <v/>
      </c>
      <c r="J2632" s="0" t="str">
        <f aca="false">IF(OR(A2632="",B2632=""),"",ROUND((B2632-A2632)*86400,0))</f>
        <v/>
      </c>
      <c r="K2632" s="37" t="str">
        <f aca="false">IF(G2632=1,IF(COUNTIFS($C:$C,C2632,$G:$G,1,$A:$A,"&gt;="&amp;(A2632-FenetreInterm/86400),$A:$A,"&lt;="&amp;A2632)&gt;=NbInterm,1,0),"")</f>
        <v/>
      </c>
      <c r="L2632" s="37" t="str">
        <f aca="false">IF(G2632=1,IF(B2632="",0,IF(J2632&lt;SeuilFugitive,1,0)),"")</f>
        <v/>
      </c>
      <c r="M2632" s="37" t="str">
        <f aca="false">IF(G2632=1,IF(B2632="",IF((Fin-A2632)*24&gt;SeuilFigee,1,0),IF(J2632&gt;SeuilFigee*3600,1,0)),"")</f>
        <v/>
      </c>
      <c r="N2632" s="0" t="str">
        <f aca="false">IF(G2632=1,IF(COUNTIF(H$2:H2632,H2632)=1,COUNTIF($H:$H,H2632),""),"")</f>
        <v/>
      </c>
      <c r="O2632" s="0" t="str">
        <f aca="false">IF(G2632=1,IF(COUNTIF(I$2:I2632,I2632)=1,COUNTIF($I:$I,I2632),""),"")</f>
        <v/>
      </c>
      <c r="P2632" s="38" t="str">
        <f aca="false">IF(G2632=1,IF(COUNTIFS(C$2:C2632,C2632,G$2:G2632,1)=1,COUNTIFS($C:$C,C2632,$G:$G,1)+ROW()/10000000,""),"")</f>
        <v/>
      </c>
      <c r="Q2632" s="0" t="str">
        <f aca="false">IF(K2632=1,IF(COUNTIFS(C$2:C2632,C2632,K$2:K2632,1)=1,1,0),"")</f>
        <v/>
      </c>
      <c r="R2632" s="0" t="str">
        <f aca="false">IF(M2632=1,IF(COUNTIFS(C$2:C2632,C2632,M$2:M2632,1)=1,1,0),"")</f>
        <v/>
      </c>
      <c r="S2632" s="0" t="str">
        <f aca="false">IF(L2632=1,IF(COUNTIFS(C$2:C2632,C2632,L$2:L2632,1)=1,1,0),"")</f>
        <v/>
      </c>
      <c r="T2632" s="38" t="str">
        <f aca="false">IF(N2632="","",N2632+ROW()/10000000)</f>
        <v/>
      </c>
      <c r="U2632" s="0" t="str">
        <f aca="false">IF(G2632=1,IF(B2632="",1,0),"")</f>
        <v/>
      </c>
    </row>
    <row r="2633" customFormat="false" ht="15" hidden="false" customHeight="false" outlineLevel="0" collapsed="false">
      <c r="A2633" s="35"/>
      <c r="B2633" s="35"/>
      <c r="G2633" s="0" t="str">
        <f aca="false">IF(A2633="","",IF(AND(A2633&gt;=Debut,A2633&lt;Fin),1,0))</f>
        <v/>
      </c>
      <c r="H2633" s="0" t="str">
        <f aca="false">IF(G2633=1,INT(ROUND((A2633-Debut)*86400,0)/600),"")</f>
        <v/>
      </c>
      <c r="I2633" s="0" t="str">
        <f aca="false">IF(G2633=1,INT(ROUND((A2633-Debut)*86400,0)/3600),"")</f>
        <v/>
      </c>
      <c r="J2633" s="0" t="str">
        <f aca="false">IF(OR(A2633="",B2633=""),"",ROUND((B2633-A2633)*86400,0))</f>
        <v/>
      </c>
      <c r="K2633" s="37" t="str">
        <f aca="false">IF(G2633=1,IF(COUNTIFS($C:$C,C2633,$G:$G,1,$A:$A,"&gt;="&amp;(A2633-FenetreInterm/86400),$A:$A,"&lt;="&amp;A2633)&gt;=NbInterm,1,0),"")</f>
        <v/>
      </c>
      <c r="L2633" s="37" t="str">
        <f aca="false">IF(G2633=1,IF(B2633="",0,IF(J2633&lt;SeuilFugitive,1,0)),"")</f>
        <v/>
      </c>
      <c r="M2633" s="37" t="str">
        <f aca="false">IF(G2633=1,IF(B2633="",IF((Fin-A2633)*24&gt;SeuilFigee,1,0),IF(J2633&gt;SeuilFigee*3600,1,0)),"")</f>
        <v/>
      </c>
      <c r="N2633" s="0" t="str">
        <f aca="false">IF(G2633=1,IF(COUNTIF(H$2:H2633,H2633)=1,COUNTIF($H:$H,H2633),""),"")</f>
        <v/>
      </c>
      <c r="O2633" s="0" t="str">
        <f aca="false">IF(G2633=1,IF(COUNTIF(I$2:I2633,I2633)=1,COUNTIF($I:$I,I2633),""),"")</f>
        <v/>
      </c>
      <c r="P2633" s="38" t="str">
        <f aca="false">IF(G2633=1,IF(COUNTIFS(C$2:C2633,C2633,G$2:G2633,1)=1,COUNTIFS($C:$C,C2633,$G:$G,1)+ROW()/10000000,""),"")</f>
        <v/>
      </c>
      <c r="Q2633" s="0" t="str">
        <f aca="false">IF(K2633=1,IF(COUNTIFS(C$2:C2633,C2633,K$2:K2633,1)=1,1,0),"")</f>
        <v/>
      </c>
      <c r="R2633" s="0" t="str">
        <f aca="false">IF(M2633=1,IF(COUNTIFS(C$2:C2633,C2633,M$2:M2633,1)=1,1,0),"")</f>
        <v/>
      </c>
      <c r="S2633" s="0" t="str">
        <f aca="false">IF(L2633=1,IF(COUNTIFS(C$2:C2633,C2633,L$2:L2633,1)=1,1,0),"")</f>
        <v/>
      </c>
      <c r="T2633" s="38" t="str">
        <f aca="false">IF(N2633="","",N2633+ROW()/10000000)</f>
        <v/>
      </c>
      <c r="U2633" s="0" t="str">
        <f aca="false">IF(G2633=1,IF(B2633="",1,0),"")</f>
        <v/>
      </c>
    </row>
    <row r="2634" customFormat="false" ht="15" hidden="false" customHeight="false" outlineLevel="0" collapsed="false">
      <c r="A2634" s="35"/>
      <c r="B2634" s="35"/>
      <c r="G2634" s="0" t="str">
        <f aca="false">IF(A2634="","",IF(AND(A2634&gt;=Debut,A2634&lt;Fin),1,0))</f>
        <v/>
      </c>
      <c r="H2634" s="0" t="str">
        <f aca="false">IF(G2634=1,INT(ROUND((A2634-Debut)*86400,0)/600),"")</f>
        <v/>
      </c>
      <c r="I2634" s="0" t="str">
        <f aca="false">IF(G2634=1,INT(ROUND((A2634-Debut)*86400,0)/3600),"")</f>
        <v/>
      </c>
      <c r="J2634" s="0" t="str">
        <f aca="false">IF(OR(A2634="",B2634=""),"",ROUND((B2634-A2634)*86400,0))</f>
        <v/>
      </c>
      <c r="K2634" s="37" t="str">
        <f aca="false">IF(G2634=1,IF(COUNTIFS($C:$C,C2634,$G:$G,1,$A:$A,"&gt;="&amp;(A2634-FenetreInterm/86400),$A:$A,"&lt;="&amp;A2634)&gt;=NbInterm,1,0),"")</f>
        <v/>
      </c>
      <c r="L2634" s="37" t="str">
        <f aca="false">IF(G2634=1,IF(B2634="",0,IF(J2634&lt;SeuilFugitive,1,0)),"")</f>
        <v/>
      </c>
      <c r="M2634" s="37" t="str">
        <f aca="false">IF(G2634=1,IF(B2634="",IF((Fin-A2634)*24&gt;SeuilFigee,1,0),IF(J2634&gt;SeuilFigee*3600,1,0)),"")</f>
        <v/>
      </c>
      <c r="N2634" s="0" t="str">
        <f aca="false">IF(G2634=1,IF(COUNTIF(H$2:H2634,H2634)=1,COUNTIF($H:$H,H2634),""),"")</f>
        <v/>
      </c>
      <c r="O2634" s="0" t="str">
        <f aca="false">IF(G2634=1,IF(COUNTIF(I$2:I2634,I2634)=1,COUNTIF($I:$I,I2634),""),"")</f>
        <v/>
      </c>
      <c r="P2634" s="38" t="str">
        <f aca="false">IF(G2634=1,IF(COUNTIFS(C$2:C2634,C2634,G$2:G2634,1)=1,COUNTIFS($C:$C,C2634,$G:$G,1)+ROW()/10000000,""),"")</f>
        <v/>
      </c>
      <c r="Q2634" s="0" t="str">
        <f aca="false">IF(K2634=1,IF(COUNTIFS(C$2:C2634,C2634,K$2:K2634,1)=1,1,0),"")</f>
        <v/>
      </c>
      <c r="R2634" s="0" t="str">
        <f aca="false">IF(M2634=1,IF(COUNTIFS(C$2:C2634,C2634,M$2:M2634,1)=1,1,0),"")</f>
        <v/>
      </c>
      <c r="S2634" s="0" t="str">
        <f aca="false">IF(L2634=1,IF(COUNTIFS(C$2:C2634,C2634,L$2:L2634,1)=1,1,0),"")</f>
        <v/>
      </c>
      <c r="T2634" s="38" t="str">
        <f aca="false">IF(N2634="","",N2634+ROW()/10000000)</f>
        <v/>
      </c>
      <c r="U2634" s="0" t="str">
        <f aca="false">IF(G2634=1,IF(B2634="",1,0),"")</f>
        <v/>
      </c>
    </row>
    <row r="2635" customFormat="false" ht="15" hidden="false" customHeight="false" outlineLevel="0" collapsed="false">
      <c r="A2635" s="35"/>
      <c r="B2635" s="35"/>
      <c r="G2635" s="0" t="str">
        <f aca="false">IF(A2635="","",IF(AND(A2635&gt;=Debut,A2635&lt;Fin),1,0))</f>
        <v/>
      </c>
      <c r="H2635" s="0" t="str">
        <f aca="false">IF(G2635=1,INT(ROUND((A2635-Debut)*86400,0)/600),"")</f>
        <v/>
      </c>
      <c r="I2635" s="0" t="str">
        <f aca="false">IF(G2635=1,INT(ROUND((A2635-Debut)*86400,0)/3600),"")</f>
        <v/>
      </c>
      <c r="J2635" s="0" t="str">
        <f aca="false">IF(OR(A2635="",B2635=""),"",ROUND((B2635-A2635)*86400,0))</f>
        <v/>
      </c>
      <c r="K2635" s="37" t="str">
        <f aca="false">IF(G2635=1,IF(COUNTIFS($C:$C,C2635,$G:$G,1,$A:$A,"&gt;="&amp;(A2635-FenetreInterm/86400),$A:$A,"&lt;="&amp;A2635)&gt;=NbInterm,1,0),"")</f>
        <v/>
      </c>
      <c r="L2635" s="37" t="str">
        <f aca="false">IF(G2635=1,IF(B2635="",0,IF(J2635&lt;SeuilFugitive,1,0)),"")</f>
        <v/>
      </c>
      <c r="M2635" s="37" t="str">
        <f aca="false">IF(G2635=1,IF(B2635="",IF((Fin-A2635)*24&gt;SeuilFigee,1,0),IF(J2635&gt;SeuilFigee*3600,1,0)),"")</f>
        <v/>
      </c>
      <c r="N2635" s="0" t="str">
        <f aca="false">IF(G2635=1,IF(COUNTIF(H$2:H2635,H2635)=1,COUNTIF($H:$H,H2635),""),"")</f>
        <v/>
      </c>
      <c r="O2635" s="0" t="str">
        <f aca="false">IF(G2635=1,IF(COUNTIF(I$2:I2635,I2635)=1,COUNTIF($I:$I,I2635),""),"")</f>
        <v/>
      </c>
      <c r="P2635" s="38" t="str">
        <f aca="false">IF(G2635=1,IF(COUNTIFS(C$2:C2635,C2635,G$2:G2635,1)=1,COUNTIFS($C:$C,C2635,$G:$G,1)+ROW()/10000000,""),"")</f>
        <v/>
      </c>
      <c r="Q2635" s="0" t="str">
        <f aca="false">IF(K2635=1,IF(COUNTIFS(C$2:C2635,C2635,K$2:K2635,1)=1,1,0),"")</f>
        <v/>
      </c>
      <c r="R2635" s="0" t="str">
        <f aca="false">IF(M2635=1,IF(COUNTIFS(C$2:C2635,C2635,M$2:M2635,1)=1,1,0),"")</f>
        <v/>
      </c>
      <c r="S2635" s="0" t="str">
        <f aca="false">IF(L2635=1,IF(COUNTIFS(C$2:C2635,C2635,L$2:L2635,1)=1,1,0),"")</f>
        <v/>
      </c>
      <c r="T2635" s="38" t="str">
        <f aca="false">IF(N2635="","",N2635+ROW()/10000000)</f>
        <v/>
      </c>
      <c r="U2635" s="0" t="str">
        <f aca="false">IF(G2635=1,IF(B2635="",1,0),"")</f>
        <v/>
      </c>
    </row>
    <row r="2636" customFormat="false" ht="15" hidden="false" customHeight="false" outlineLevel="0" collapsed="false">
      <c r="A2636" s="35"/>
      <c r="B2636" s="35"/>
      <c r="G2636" s="0" t="str">
        <f aca="false">IF(A2636="","",IF(AND(A2636&gt;=Debut,A2636&lt;Fin),1,0))</f>
        <v/>
      </c>
      <c r="H2636" s="0" t="str">
        <f aca="false">IF(G2636=1,INT(ROUND((A2636-Debut)*86400,0)/600),"")</f>
        <v/>
      </c>
      <c r="I2636" s="0" t="str">
        <f aca="false">IF(G2636=1,INT(ROUND((A2636-Debut)*86400,0)/3600),"")</f>
        <v/>
      </c>
      <c r="J2636" s="0" t="str">
        <f aca="false">IF(OR(A2636="",B2636=""),"",ROUND((B2636-A2636)*86400,0))</f>
        <v/>
      </c>
      <c r="K2636" s="37" t="str">
        <f aca="false">IF(G2636=1,IF(COUNTIFS($C:$C,C2636,$G:$G,1,$A:$A,"&gt;="&amp;(A2636-FenetreInterm/86400),$A:$A,"&lt;="&amp;A2636)&gt;=NbInterm,1,0),"")</f>
        <v/>
      </c>
      <c r="L2636" s="37" t="str">
        <f aca="false">IF(G2636=1,IF(B2636="",0,IF(J2636&lt;SeuilFugitive,1,0)),"")</f>
        <v/>
      </c>
      <c r="M2636" s="37" t="str">
        <f aca="false">IF(G2636=1,IF(B2636="",IF((Fin-A2636)*24&gt;SeuilFigee,1,0),IF(J2636&gt;SeuilFigee*3600,1,0)),"")</f>
        <v/>
      </c>
      <c r="N2636" s="0" t="str">
        <f aca="false">IF(G2636=1,IF(COUNTIF(H$2:H2636,H2636)=1,COUNTIF($H:$H,H2636),""),"")</f>
        <v/>
      </c>
      <c r="O2636" s="0" t="str">
        <f aca="false">IF(G2636=1,IF(COUNTIF(I$2:I2636,I2636)=1,COUNTIF($I:$I,I2636),""),"")</f>
        <v/>
      </c>
      <c r="P2636" s="38" t="str">
        <f aca="false">IF(G2636=1,IF(COUNTIFS(C$2:C2636,C2636,G$2:G2636,1)=1,COUNTIFS($C:$C,C2636,$G:$G,1)+ROW()/10000000,""),"")</f>
        <v/>
      </c>
      <c r="Q2636" s="0" t="str">
        <f aca="false">IF(K2636=1,IF(COUNTIFS(C$2:C2636,C2636,K$2:K2636,1)=1,1,0),"")</f>
        <v/>
      </c>
      <c r="R2636" s="0" t="str">
        <f aca="false">IF(M2636=1,IF(COUNTIFS(C$2:C2636,C2636,M$2:M2636,1)=1,1,0),"")</f>
        <v/>
      </c>
      <c r="S2636" s="0" t="str">
        <f aca="false">IF(L2636=1,IF(COUNTIFS(C$2:C2636,C2636,L$2:L2636,1)=1,1,0),"")</f>
        <v/>
      </c>
      <c r="T2636" s="38" t="str">
        <f aca="false">IF(N2636="","",N2636+ROW()/10000000)</f>
        <v/>
      </c>
      <c r="U2636" s="0" t="str">
        <f aca="false">IF(G2636=1,IF(B2636="",1,0),"")</f>
        <v/>
      </c>
    </row>
    <row r="2637" customFormat="false" ht="15" hidden="false" customHeight="false" outlineLevel="0" collapsed="false">
      <c r="A2637" s="35"/>
      <c r="B2637" s="35"/>
      <c r="G2637" s="0" t="str">
        <f aca="false">IF(A2637="","",IF(AND(A2637&gt;=Debut,A2637&lt;Fin),1,0))</f>
        <v/>
      </c>
      <c r="H2637" s="0" t="str">
        <f aca="false">IF(G2637=1,INT(ROUND((A2637-Debut)*86400,0)/600),"")</f>
        <v/>
      </c>
      <c r="I2637" s="0" t="str">
        <f aca="false">IF(G2637=1,INT(ROUND((A2637-Debut)*86400,0)/3600),"")</f>
        <v/>
      </c>
      <c r="J2637" s="0" t="str">
        <f aca="false">IF(OR(A2637="",B2637=""),"",ROUND((B2637-A2637)*86400,0))</f>
        <v/>
      </c>
      <c r="K2637" s="37" t="str">
        <f aca="false">IF(G2637=1,IF(COUNTIFS($C:$C,C2637,$G:$G,1,$A:$A,"&gt;="&amp;(A2637-FenetreInterm/86400),$A:$A,"&lt;="&amp;A2637)&gt;=NbInterm,1,0),"")</f>
        <v/>
      </c>
      <c r="L2637" s="37" t="str">
        <f aca="false">IF(G2637=1,IF(B2637="",0,IF(J2637&lt;SeuilFugitive,1,0)),"")</f>
        <v/>
      </c>
      <c r="M2637" s="37" t="str">
        <f aca="false">IF(G2637=1,IF(B2637="",IF((Fin-A2637)*24&gt;SeuilFigee,1,0),IF(J2637&gt;SeuilFigee*3600,1,0)),"")</f>
        <v/>
      </c>
      <c r="N2637" s="0" t="str">
        <f aca="false">IF(G2637=1,IF(COUNTIF(H$2:H2637,H2637)=1,COUNTIF($H:$H,H2637),""),"")</f>
        <v/>
      </c>
      <c r="O2637" s="0" t="str">
        <f aca="false">IF(G2637=1,IF(COUNTIF(I$2:I2637,I2637)=1,COUNTIF($I:$I,I2637),""),"")</f>
        <v/>
      </c>
      <c r="P2637" s="38" t="str">
        <f aca="false">IF(G2637=1,IF(COUNTIFS(C$2:C2637,C2637,G$2:G2637,1)=1,COUNTIFS($C:$C,C2637,$G:$G,1)+ROW()/10000000,""),"")</f>
        <v/>
      </c>
      <c r="Q2637" s="0" t="str">
        <f aca="false">IF(K2637=1,IF(COUNTIFS(C$2:C2637,C2637,K$2:K2637,1)=1,1,0),"")</f>
        <v/>
      </c>
      <c r="R2637" s="0" t="str">
        <f aca="false">IF(M2637=1,IF(COUNTIFS(C$2:C2637,C2637,M$2:M2637,1)=1,1,0),"")</f>
        <v/>
      </c>
      <c r="S2637" s="0" t="str">
        <f aca="false">IF(L2637=1,IF(COUNTIFS(C$2:C2637,C2637,L$2:L2637,1)=1,1,0),"")</f>
        <v/>
      </c>
      <c r="T2637" s="38" t="str">
        <f aca="false">IF(N2637="","",N2637+ROW()/10000000)</f>
        <v/>
      </c>
      <c r="U2637" s="0" t="str">
        <f aca="false">IF(G2637=1,IF(B2637="",1,0),"")</f>
        <v/>
      </c>
    </row>
    <row r="2638" customFormat="false" ht="15" hidden="false" customHeight="false" outlineLevel="0" collapsed="false">
      <c r="A2638" s="35"/>
      <c r="B2638" s="35"/>
      <c r="G2638" s="0" t="str">
        <f aca="false">IF(A2638="","",IF(AND(A2638&gt;=Debut,A2638&lt;Fin),1,0))</f>
        <v/>
      </c>
      <c r="H2638" s="0" t="str">
        <f aca="false">IF(G2638=1,INT(ROUND((A2638-Debut)*86400,0)/600),"")</f>
        <v/>
      </c>
      <c r="I2638" s="0" t="str">
        <f aca="false">IF(G2638=1,INT(ROUND((A2638-Debut)*86400,0)/3600),"")</f>
        <v/>
      </c>
      <c r="J2638" s="0" t="str">
        <f aca="false">IF(OR(A2638="",B2638=""),"",ROUND((B2638-A2638)*86400,0))</f>
        <v/>
      </c>
      <c r="K2638" s="37" t="str">
        <f aca="false">IF(G2638=1,IF(COUNTIFS($C:$C,C2638,$G:$G,1,$A:$A,"&gt;="&amp;(A2638-FenetreInterm/86400),$A:$A,"&lt;="&amp;A2638)&gt;=NbInterm,1,0),"")</f>
        <v/>
      </c>
      <c r="L2638" s="37" t="str">
        <f aca="false">IF(G2638=1,IF(B2638="",0,IF(J2638&lt;SeuilFugitive,1,0)),"")</f>
        <v/>
      </c>
      <c r="M2638" s="37" t="str">
        <f aca="false">IF(G2638=1,IF(B2638="",IF((Fin-A2638)*24&gt;SeuilFigee,1,0),IF(J2638&gt;SeuilFigee*3600,1,0)),"")</f>
        <v/>
      </c>
      <c r="N2638" s="0" t="str">
        <f aca="false">IF(G2638=1,IF(COUNTIF(H$2:H2638,H2638)=1,COUNTIF($H:$H,H2638),""),"")</f>
        <v/>
      </c>
      <c r="O2638" s="0" t="str">
        <f aca="false">IF(G2638=1,IF(COUNTIF(I$2:I2638,I2638)=1,COUNTIF($I:$I,I2638),""),"")</f>
        <v/>
      </c>
      <c r="P2638" s="38" t="str">
        <f aca="false">IF(G2638=1,IF(COUNTIFS(C$2:C2638,C2638,G$2:G2638,1)=1,COUNTIFS($C:$C,C2638,$G:$G,1)+ROW()/10000000,""),"")</f>
        <v/>
      </c>
      <c r="Q2638" s="0" t="str">
        <f aca="false">IF(K2638=1,IF(COUNTIFS(C$2:C2638,C2638,K$2:K2638,1)=1,1,0),"")</f>
        <v/>
      </c>
      <c r="R2638" s="0" t="str">
        <f aca="false">IF(M2638=1,IF(COUNTIFS(C$2:C2638,C2638,M$2:M2638,1)=1,1,0),"")</f>
        <v/>
      </c>
      <c r="S2638" s="0" t="str">
        <f aca="false">IF(L2638=1,IF(COUNTIFS(C$2:C2638,C2638,L$2:L2638,1)=1,1,0),"")</f>
        <v/>
      </c>
      <c r="T2638" s="38" t="str">
        <f aca="false">IF(N2638="","",N2638+ROW()/10000000)</f>
        <v/>
      </c>
      <c r="U2638" s="0" t="str">
        <f aca="false">IF(G2638=1,IF(B2638="",1,0),"")</f>
        <v/>
      </c>
    </row>
    <row r="2639" customFormat="false" ht="15" hidden="false" customHeight="false" outlineLevel="0" collapsed="false">
      <c r="A2639" s="35"/>
      <c r="B2639" s="35"/>
      <c r="G2639" s="0" t="str">
        <f aca="false">IF(A2639="","",IF(AND(A2639&gt;=Debut,A2639&lt;Fin),1,0))</f>
        <v/>
      </c>
      <c r="H2639" s="0" t="str">
        <f aca="false">IF(G2639=1,INT(ROUND((A2639-Debut)*86400,0)/600),"")</f>
        <v/>
      </c>
      <c r="I2639" s="0" t="str">
        <f aca="false">IF(G2639=1,INT(ROUND((A2639-Debut)*86400,0)/3600),"")</f>
        <v/>
      </c>
      <c r="J2639" s="0" t="str">
        <f aca="false">IF(OR(A2639="",B2639=""),"",ROUND((B2639-A2639)*86400,0))</f>
        <v/>
      </c>
      <c r="K2639" s="37" t="str">
        <f aca="false">IF(G2639=1,IF(COUNTIFS($C:$C,C2639,$G:$G,1,$A:$A,"&gt;="&amp;(A2639-FenetreInterm/86400),$A:$A,"&lt;="&amp;A2639)&gt;=NbInterm,1,0),"")</f>
        <v/>
      </c>
      <c r="L2639" s="37" t="str">
        <f aca="false">IF(G2639=1,IF(B2639="",0,IF(J2639&lt;SeuilFugitive,1,0)),"")</f>
        <v/>
      </c>
      <c r="M2639" s="37" t="str">
        <f aca="false">IF(G2639=1,IF(B2639="",IF((Fin-A2639)*24&gt;SeuilFigee,1,0),IF(J2639&gt;SeuilFigee*3600,1,0)),"")</f>
        <v/>
      </c>
      <c r="N2639" s="0" t="str">
        <f aca="false">IF(G2639=1,IF(COUNTIF(H$2:H2639,H2639)=1,COUNTIF($H:$H,H2639),""),"")</f>
        <v/>
      </c>
      <c r="O2639" s="0" t="str">
        <f aca="false">IF(G2639=1,IF(COUNTIF(I$2:I2639,I2639)=1,COUNTIF($I:$I,I2639),""),"")</f>
        <v/>
      </c>
      <c r="P2639" s="38" t="str">
        <f aca="false">IF(G2639=1,IF(COUNTIFS(C$2:C2639,C2639,G$2:G2639,1)=1,COUNTIFS($C:$C,C2639,$G:$G,1)+ROW()/10000000,""),"")</f>
        <v/>
      </c>
      <c r="Q2639" s="0" t="str">
        <f aca="false">IF(K2639=1,IF(COUNTIFS(C$2:C2639,C2639,K$2:K2639,1)=1,1,0),"")</f>
        <v/>
      </c>
      <c r="R2639" s="0" t="str">
        <f aca="false">IF(M2639=1,IF(COUNTIFS(C$2:C2639,C2639,M$2:M2639,1)=1,1,0),"")</f>
        <v/>
      </c>
      <c r="S2639" s="0" t="str">
        <f aca="false">IF(L2639=1,IF(COUNTIFS(C$2:C2639,C2639,L$2:L2639,1)=1,1,0),"")</f>
        <v/>
      </c>
      <c r="T2639" s="38" t="str">
        <f aca="false">IF(N2639="","",N2639+ROW()/10000000)</f>
        <v/>
      </c>
      <c r="U2639" s="0" t="str">
        <f aca="false">IF(G2639=1,IF(B2639="",1,0),"")</f>
        <v/>
      </c>
    </row>
    <row r="2640" customFormat="false" ht="15" hidden="false" customHeight="false" outlineLevel="0" collapsed="false">
      <c r="A2640" s="35"/>
      <c r="B2640" s="35"/>
      <c r="G2640" s="0" t="str">
        <f aca="false">IF(A2640="","",IF(AND(A2640&gt;=Debut,A2640&lt;Fin),1,0))</f>
        <v/>
      </c>
      <c r="H2640" s="0" t="str">
        <f aca="false">IF(G2640=1,INT(ROUND((A2640-Debut)*86400,0)/600),"")</f>
        <v/>
      </c>
      <c r="I2640" s="0" t="str">
        <f aca="false">IF(G2640=1,INT(ROUND((A2640-Debut)*86400,0)/3600),"")</f>
        <v/>
      </c>
      <c r="J2640" s="0" t="str">
        <f aca="false">IF(OR(A2640="",B2640=""),"",ROUND((B2640-A2640)*86400,0))</f>
        <v/>
      </c>
      <c r="K2640" s="37" t="str">
        <f aca="false">IF(G2640=1,IF(COUNTIFS($C:$C,C2640,$G:$G,1,$A:$A,"&gt;="&amp;(A2640-FenetreInterm/86400),$A:$A,"&lt;="&amp;A2640)&gt;=NbInterm,1,0),"")</f>
        <v/>
      </c>
      <c r="L2640" s="37" t="str">
        <f aca="false">IF(G2640=1,IF(B2640="",0,IF(J2640&lt;SeuilFugitive,1,0)),"")</f>
        <v/>
      </c>
      <c r="M2640" s="37" t="str">
        <f aca="false">IF(G2640=1,IF(B2640="",IF((Fin-A2640)*24&gt;SeuilFigee,1,0),IF(J2640&gt;SeuilFigee*3600,1,0)),"")</f>
        <v/>
      </c>
      <c r="N2640" s="0" t="str">
        <f aca="false">IF(G2640=1,IF(COUNTIF(H$2:H2640,H2640)=1,COUNTIF($H:$H,H2640),""),"")</f>
        <v/>
      </c>
      <c r="O2640" s="0" t="str">
        <f aca="false">IF(G2640=1,IF(COUNTIF(I$2:I2640,I2640)=1,COUNTIF($I:$I,I2640),""),"")</f>
        <v/>
      </c>
      <c r="P2640" s="38" t="str">
        <f aca="false">IF(G2640=1,IF(COUNTIFS(C$2:C2640,C2640,G$2:G2640,1)=1,COUNTIFS($C:$C,C2640,$G:$G,1)+ROW()/10000000,""),"")</f>
        <v/>
      </c>
      <c r="Q2640" s="0" t="str">
        <f aca="false">IF(K2640=1,IF(COUNTIFS(C$2:C2640,C2640,K$2:K2640,1)=1,1,0),"")</f>
        <v/>
      </c>
      <c r="R2640" s="0" t="str">
        <f aca="false">IF(M2640=1,IF(COUNTIFS(C$2:C2640,C2640,M$2:M2640,1)=1,1,0),"")</f>
        <v/>
      </c>
      <c r="S2640" s="0" t="str">
        <f aca="false">IF(L2640=1,IF(COUNTIFS(C$2:C2640,C2640,L$2:L2640,1)=1,1,0),"")</f>
        <v/>
      </c>
      <c r="T2640" s="38" t="str">
        <f aca="false">IF(N2640="","",N2640+ROW()/10000000)</f>
        <v/>
      </c>
      <c r="U2640" s="0" t="str">
        <f aca="false">IF(G2640=1,IF(B2640="",1,0),"")</f>
        <v/>
      </c>
    </row>
    <row r="2641" customFormat="false" ht="15" hidden="false" customHeight="false" outlineLevel="0" collapsed="false">
      <c r="A2641" s="35"/>
      <c r="B2641" s="35"/>
      <c r="G2641" s="0" t="str">
        <f aca="false">IF(A2641="","",IF(AND(A2641&gt;=Debut,A2641&lt;Fin),1,0))</f>
        <v/>
      </c>
      <c r="H2641" s="0" t="str">
        <f aca="false">IF(G2641=1,INT(ROUND((A2641-Debut)*86400,0)/600),"")</f>
        <v/>
      </c>
      <c r="I2641" s="0" t="str">
        <f aca="false">IF(G2641=1,INT(ROUND((A2641-Debut)*86400,0)/3600),"")</f>
        <v/>
      </c>
      <c r="J2641" s="0" t="str">
        <f aca="false">IF(OR(A2641="",B2641=""),"",ROUND((B2641-A2641)*86400,0))</f>
        <v/>
      </c>
      <c r="K2641" s="37" t="str">
        <f aca="false">IF(G2641=1,IF(COUNTIFS($C:$C,C2641,$G:$G,1,$A:$A,"&gt;="&amp;(A2641-FenetreInterm/86400),$A:$A,"&lt;="&amp;A2641)&gt;=NbInterm,1,0),"")</f>
        <v/>
      </c>
      <c r="L2641" s="37" t="str">
        <f aca="false">IF(G2641=1,IF(B2641="",0,IF(J2641&lt;SeuilFugitive,1,0)),"")</f>
        <v/>
      </c>
      <c r="M2641" s="37" t="str">
        <f aca="false">IF(G2641=1,IF(B2641="",IF((Fin-A2641)*24&gt;SeuilFigee,1,0),IF(J2641&gt;SeuilFigee*3600,1,0)),"")</f>
        <v/>
      </c>
      <c r="N2641" s="0" t="str">
        <f aca="false">IF(G2641=1,IF(COUNTIF(H$2:H2641,H2641)=1,COUNTIF($H:$H,H2641),""),"")</f>
        <v/>
      </c>
      <c r="O2641" s="0" t="str">
        <f aca="false">IF(G2641=1,IF(COUNTIF(I$2:I2641,I2641)=1,COUNTIF($I:$I,I2641),""),"")</f>
        <v/>
      </c>
      <c r="P2641" s="38" t="str">
        <f aca="false">IF(G2641=1,IF(COUNTIFS(C$2:C2641,C2641,G$2:G2641,1)=1,COUNTIFS($C:$C,C2641,$G:$G,1)+ROW()/10000000,""),"")</f>
        <v/>
      </c>
      <c r="Q2641" s="0" t="str">
        <f aca="false">IF(K2641=1,IF(COUNTIFS(C$2:C2641,C2641,K$2:K2641,1)=1,1,0),"")</f>
        <v/>
      </c>
      <c r="R2641" s="0" t="str">
        <f aca="false">IF(M2641=1,IF(COUNTIFS(C$2:C2641,C2641,M$2:M2641,1)=1,1,0),"")</f>
        <v/>
      </c>
      <c r="S2641" s="0" t="str">
        <f aca="false">IF(L2641=1,IF(COUNTIFS(C$2:C2641,C2641,L$2:L2641,1)=1,1,0),"")</f>
        <v/>
      </c>
      <c r="T2641" s="38" t="str">
        <f aca="false">IF(N2641="","",N2641+ROW()/10000000)</f>
        <v/>
      </c>
      <c r="U2641" s="0" t="str">
        <f aca="false">IF(G2641=1,IF(B2641="",1,0),"")</f>
        <v/>
      </c>
    </row>
    <row r="2642" customFormat="false" ht="15" hidden="false" customHeight="false" outlineLevel="0" collapsed="false">
      <c r="A2642" s="35"/>
      <c r="B2642" s="35"/>
      <c r="G2642" s="0" t="str">
        <f aca="false">IF(A2642="","",IF(AND(A2642&gt;=Debut,A2642&lt;Fin),1,0))</f>
        <v/>
      </c>
      <c r="H2642" s="0" t="str">
        <f aca="false">IF(G2642=1,INT(ROUND((A2642-Debut)*86400,0)/600),"")</f>
        <v/>
      </c>
      <c r="I2642" s="0" t="str">
        <f aca="false">IF(G2642=1,INT(ROUND((A2642-Debut)*86400,0)/3600),"")</f>
        <v/>
      </c>
      <c r="J2642" s="0" t="str">
        <f aca="false">IF(OR(A2642="",B2642=""),"",ROUND((B2642-A2642)*86400,0))</f>
        <v/>
      </c>
      <c r="K2642" s="37" t="str">
        <f aca="false">IF(G2642=1,IF(COUNTIFS($C:$C,C2642,$G:$G,1,$A:$A,"&gt;="&amp;(A2642-FenetreInterm/86400),$A:$A,"&lt;="&amp;A2642)&gt;=NbInterm,1,0),"")</f>
        <v/>
      </c>
      <c r="L2642" s="37" t="str">
        <f aca="false">IF(G2642=1,IF(B2642="",0,IF(J2642&lt;SeuilFugitive,1,0)),"")</f>
        <v/>
      </c>
      <c r="M2642" s="37" t="str">
        <f aca="false">IF(G2642=1,IF(B2642="",IF((Fin-A2642)*24&gt;SeuilFigee,1,0),IF(J2642&gt;SeuilFigee*3600,1,0)),"")</f>
        <v/>
      </c>
      <c r="N2642" s="0" t="str">
        <f aca="false">IF(G2642=1,IF(COUNTIF(H$2:H2642,H2642)=1,COUNTIF($H:$H,H2642),""),"")</f>
        <v/>
      </c>
      <c r="O2642" s="0" t="str">
        <f aca="false">IF(G2642=1,IF(COUNTIF(I$2:I2642,I2642)=1,COUNTIF($I:$I,I2642),""),"")</f>
        <v/>
      </c>
      <c r="P2642" s="38" t="str">
        <f aca="false">IF(G2642=1,IF(COUNTIFS(C$2:C2642,C2642,G$2:G2642,1)=1,COUNTIFS($C:$C,C2642,$G:$G,1)+ROW()/10000000,""),"")</f>
        <v/>
      </c>
      <c r="Q2642" s="0" t="str">
        <f aca="false">IF(K2642=1,IF(COUNTIFS(C$2:C2642,C2642,K$2:K2642,1)=1,1,0),"")</f>
        <v/>
      </c>
      <c r="R2642" s="0" t="str">
        <f aca="false">IF(M2642=1,IF(COUNTIFS(C$2:C2642,C2642,M$2:M2642,1)=1,1,0),"")</f>
        <v/>
      </c>
      <c r="S2642" s="0" t="str">
        <f aca="false">IF(L2642=1,IF(COUNTIFS(C$2:C2642,C2642,L$2:L2642,1)=1,1,0),"")</f>
        <v/>
      </c>
      <c r="T2642" s="38" t="str">
        <f aca="false">IF(N2642="","",N2642+ROW()/10000000)</f>
        <v/>
      </c>
      <c r="U2642" s="0" t="str">
        <f aca="false">IF(G2642=1,IF(B2642="",1,0),"")</f>
        <v/>
      </c>
    </row>
    <row r="2643" customFormat="false" ht="15" hidden="false" customHeight="false" outlineLevel="0" collapsed="false">
      <c r="A2643" s="35"/>
      <c r="B2643" s="35"/>
      <c r="G2643" s="0" t="str">
        <f aca="false">IF(A2643="","",IF(AND(A2643&gt;=Debut,A2643&lt;Fin),1,0))</f>
        <v/>
      </c>
      <c r="H2643" s="0" t="str">
        <f aca="false">IF(G2643=1,INT(ROUND((A2643-Debut)*86400,0)/600),"")</f>
        <v/>
      </c>
      <c r="I2643" s="0" t="str">
        <f aca="false">IF(G2643=1,INT(ROUND((A2643-Debut)*86400,0)/3600),"")</f>
        <v/>
      </c>
      <c r="J2643" s="0" t="str">
        <f aca="false">IF(OR(A2643="",B2643=""),"",ROUND((B2643-A2643)*86400,0))</f>
        <v/>
      </c>
      <c r="K2643" s="37" t="str">
        <f aca="false">IF(G2643=1,IF(COUNTIFS($C:$C,C2643,$G:$G,1,$A:$A,"&gt;="&amp;(A2643-FenetreInterm/86400),$A:$A,"&lt;="&amp;A2643)&gt;=NbInterm,1,0),"")</f>
        <v/>
      </c>
      <c r="L2643" s="37" t="str">
        <f aca="false">IF(G2643=1,IF(B2643="",0,IF(J2643&lt;SeuilFugitive,1,0)),"")</f>
        <v/>
      </c>
      <c r="M2643" s="37" t="str">
        <f aca="false">IF(G2643=1,IF(B2643="",IF((Fin-A2643)*24&gt;SeuilFigee,1,0),IF(J2643&gt;SeuilFigee*3600,1,0)),"")</f>
        <v/>
      </c>
      <c r="N2643" s="0" t="str">
        <f aca="false">IF(G2643=1,IF(COUNTIF(H$2:H2643,H2643)=1,COUNTIF($H:$H,H2643),""),"")</f>
        <v/>
      </c>
      <c r="O2643" s="0" t="str">
        <f aca="false">IF(G2643=1,IF(COUNTIF(I$2:I2643,I2643)=1,COUNTIF($I:$I,I2643),""),"")</f>
        <v/>
      </c>
      <c r="P2643" s="38" t="str">
        <f aca="false">IF(G2643=1,IF(COUNTIFS(C$2:C2643,C2643,G$2:G2643,1)=1,COUNTIFS($C:$C,C2643,$G:$G,1)+ROW()/10000000,""),"")</f>
        <v/>
      </c>
      <c r="Q2643" s="0" t="str">
        <f aca="false">IF(K2643=1,IF(COUNTIFS(C$2:C2643,C2643,K$2:K2643,1)=1,1,0),"")</f>
        <v/>
      </c>
      <c r="R2643" s="0" t="str">
        <f aca="false">IF(M2643=1,IF(COUNTIFS(C$2:C2643,C2643,M$2:M2643,1)=1,1,0),"")</f>
        <v/>
      </c>
      <c r="S2643" s="0" t="str">
        <f aca="false">IF(L2643=1,IF(COUNTIFS(C$2:C2643,C2643,L$2:L2643,1)=1,1,0),"")</f>
        <v/>
      </c>
      <c r="T2643" s="38" t="str">
        <f aca="false">IF(N2643="","",N2643+ROW()/10000000)</f>
        <v/>
      </c>
      <c r="U2643" s="0" t="str">
        <f aca="false">IF(G2643=1,IF(B2643="",1,0),"")</f>
        <v/>
      </c>
    </row>
    <row r="2644" customFormat="false" ht="15" hidden="false" customHeight="false" outlineLevel="0" collapsed="false">
      <c r="A2644" s="35"/>
      <c r="B2644" s="35"/>
      <c r="G2644" s="0" t="str">
        <f aca="false">IF(A2644="","",IF(AND(A2644&gt;=Debut,A2644&lt;Fin),1,0))</f>
        <v/>
      </c>
      <c r="H2644" s="0" t="str">
        <f aca="false">IF(G2644=1,INT(ROUND((A2644-Debut)*86400,0)/600),"")</f>
        <v/>
      </c>
      <c r="I2644" s="0" t="str">
        <f aca="false">IF(G2644=1,INT(ROUND((A2644-Debut)*86400,0)/3600),"")</f>
        <v/>
      </c>
      <c r="J2644" s="0" t="str">
        <f aca="false">IF(OR(A2644="",B2644=""),"",ROUND((B2644-A2644)*86400,0))</f>
        <v/>
      </c>
      <c r="K2644" s="37" t="str">
        <f aca="false">IF(G2644=1,IF(COUNTIFS($C:$C,C2644,$G:$G,1,$A:$A,"&gt;="&amp;(A2644-FenetreInterm/86400),$A:$A,"&lt;="&amp;A2644)&gt;=NbInterm,1,0),"")</f>
        <v/>
      </c>
      <c r="L2644" s="37" t="str">
        <f aca="false">IF(G2644=1,IF(B2644="",0,IF(J2644&lt;SeuilFugitive,1,0)),"")</f>
        <v/>
      </c>
      <c r="M2644" s="37" t="str">
        <f aca="false">IF(G2644=1,IF(B2644="",IF((Fin-A2644)*24&gt;SeuilFigee,1,0),IF(J2644&gt;SeuilFigee*3600,1,0)),"")</f>
        <v/>
      </c>
      <c r="N2644" s="0" t="str">
        <f aca="false">IF(G2644=1,IF(COUNTIF(H$2:H2644,H2644)=1,COUNTIF($H:$H,H2644),""),"")</f>
        <v/>
      </c>
      <c r="O2644" s="0" t="str">
        <f aca="false">IF(G2644=1,IF(COUNTIF(I$2:I2644,I2644)=1,COUNTIF($I:$I,I2644),""),"")</f>
        <v/>
      </c>
      <c r="P2644" s="38" t="str">
        <f aca="false">IF(G2644=1,IF(COUNTIFS(C$2:C2644,C2644,G$2:G2644,1)=1,COUNTIFS($C:$C,C2644,$G:$G,1)+ROW()/10000000,""),"")</f>
        <v/>
      </c>
      <c r="Q2644" s="0" t="str">
        <f aca="false">IF(K2644=1,IF(COUNTIFS(C$2:C2644,C2644,K$2:K2644,1)=1,1,0),"")</f>
        <v/>
      </c>
      <c r="R2644" s="0" t="str">
        <f aca="false">IF(M2644=1,IF(COUNTIFS(C$2:C2644,C2644,M$2:M2644,1)=1,1,0),"")</f>
        <v/>
      </c>
      <c r="S2644" s="0" t="str">
        <f aca="false">IF(L2644=1,IF(COUNTIFS(C$2:C2644,C2644,L$2:L2644,1)=1,1,0),"")</f>
        <v/>
      </c>
      <c r="T2644" s="38" t="str">
        <f aca="false">IF(N2644="","",N2644+ROW()/10000000)</f>
        <v/>
      </c>
      <c r="U2644" s="0" t="str">
        <f aca="false">IF(G2644=1,IF(B2644="",1,0),"")</f>
        <v/>
      </c>
    </row>
    <row r="2645" customFormat="false" ht="15" hidden="false" customHeight="false" outlineLevel="0" collapsed="false">
      <c r="A2645" s="35"/>
      <c r="B2645" s="35"/>
      <c r="G2645" s="0" t="str">
        <f aca="false">IF(A2645="","",IF(AND(A2645&gt;=Debut,A2645&lt;Fin),1,0))</f>
        <v/>
      </c>
      <c r="H2645" s="0" t="str">
        <f aca="false">IF(G2645=1,INT(ROUND((A2645-Debut)*86400,0)/600),"")</f>
        <v/>
      </c>
      <c r="I2645" s="0" t="str">
        <f aca="false">IF(G2645=1,INT(ROUND((A2645-Debut)*86400,0)/3600),"")</f>
        <v/>
      </c>
      <c r="J2645" s="0" t="str">
        <f aca="false">IF(OR(A2645="",B2645=""),"",ROUND((B2645-A2645)*86400,0))</f>
        <v/>
      </c>
      <c r="K2645" s="37" t="str">
        <f aca="false">IF(G2645=1,IF(COUNTIFS($C:$C,C2645,$G:$G,1,$A:$A,"&gt;="&amp;(A2645-FenetreInterm/86400),$A:$A,"&lt;="&amp;A2645)&gt;=NbInterm,1,0),"")</f>
        <v/>
      </c>
      <c r="L2645" s="37" t="str">
        <f aca="false">IF(G2645=1,IF(B2645="",0,IF(J2645&lt;SeuilFugitive,1,0)),"")</f>
        <v/>
      </c>
      <c r="M2645" s="37" t="str">
        <f aca="false">IF(G2645=1,IF(B2645="",IF((Fin-A2645)*24&gt;SeuilFigee,1,0),IF(J2645&gt;SeuilFigee*3600,1,0)),"")</f>
        <v/>
      </c>
      <c r="N2645" s="0" t="str">
        <f aca="false">IF(G2645=1,IF(COUNTIF(H$2:H2645,H2645)=1,COUNTIF($H:$H,H2645),""),"")</f>
        <v/>
      </c>
      <c r="O2645" s="0" t="str">
        <f aca="false">IF(G2645=1,IF(COUNTIF(I$2:I2645,I2645)=1,COUNTIF($I:$I,I2645),""),"")</f>
        <v/>
      </c>
      <c r="P2645" s="38" t="str">
        <f aca="false">IF(G2645=1,IF(COUNTIFS(C$2:C2645,C2645,G$2:G2645,1)=1,COUNTIFS($C:$C,C2645,$G:$G,1)+ROW()/10000000,""),"")</f>
        <v/>
      </c>
      <c r="Q2645" s="0" t="str">
        <f aca="false">IF(K2645=1,IF(COUNTIFS(C$2:C2645,C2645,K$2:K2645,1)=1,1,0),"")</f>
        <v/>
      </c>
      <c r="R2645" s="0" t="str">
        <f aca="false">IF(M2645=1,IF(COUNTIFS(C$2:C2645,C2645,M$2:M2645,1)=1,1,0),"")</f>
        <v/>
      </c>
      <c r="S2645" s="0" t="str">
        <f aca="false">IF(L2645=1,IF(COUNTIFS(C$2:C2645,C2645,L$2:L2645,1)=1,1,0),"")</f>
        <v/>
      </c>
      <c r="T2645" s="38" t="str">
        <f aca="false">IF(N2645="","",N2645+ROW()/10000000)</f>
        <v/>
      </c>
      <c r="U2645" s="0" t="str">
        <f aca="false">IF(G2645=1,IF(B2645="",1,0),"")</f>
        <v/>
      </c>
    </row>
    <row r="2646" customFormat="false" ht="15" hidden="false" customHeight="false" outlineLevel="0" collapsed="false">
      <c r="A2646" s="35"/>
      <c r="B2646" s="35"/>
      <c r="G2646" s="0" t="str">
        <f aca="false">IF(A2646="","",IF(AND(A2646&gt;=Debut,A2646&lt;Fin),1,0))</f>
        <v/>
      </c>
      <c r="H2646" s="0" t="str">
        <f aca="false">IF(G2646=1,INT(ROUND((A2646-Debut)*86400,0)/600),"")</f>
        <v/>
      </c>
      <c r="I2646" s="0" t="str">
        <f aca="false">IF(G2646=1,INT(ROUND((A2646-Debut)*86400,0)/3600),"")</f>
        <v/>
      </c>
      <c r="J2646" s="0" t="str">
        <f aca="false">IF(OR(A2646="",B2646=""),"",ROUND((B2646-A2646)*86400,0))</f>
        <v/>
      </c>
      <c r="K2646" s="37" t="str">
        <f aca="false">IF(G2646=1,IF(COUNTIFS($C:$C,C2646,$G:$G,1,$A:$A,"&gt;="&amp;(A2646-FenetreInterm/86400),$A:$A,"&lt;="&amp;A2646)&gt;=NbInterm,1,0),"")</f>
        <v/>
      </c>
      <c r="L2646" s="37" t="str">
        <f aca="false">IF(G2646=1,IF(B2646="",0,IF(J2646&lt;SeuilFugitive,1,0)),"")</f>
        <v/>
      </c>
      <c r="M2646" s="37" t="str">
        <f aca="false">IF(G2646=1,IF(B2646="",IF((Fin-A2646)*24&gt;SeuilFigee,1,0),IF(J2646&gt;SeuilFigee*3600,1,0)),"")</f>
        <v/>
      </c>
      <c r="N2646" s="0" t="str">
        <f aca="false">IF(G2646=1,IF(COUNTIF(H$2:H2646,H2646)=1,COUNTIF($H:$H,H2646),""),"")</f>
        <v/>
      </c>
      <c r="O2646" s="0" t="str">
        <f aca="false">IF(G2646=1,IF(COUNTIF(I$2:I2646,I2646)=1,COUNTIF($I:$I,I2646),""),"")</f>
        <v/>
      </c>
      <c r="P2646" s="38" t="str">
        <f aca="false">IF(G2646=1,IF(COUNTIFS(C$2:C2646,C2646,G$2:G2646,1)=1,COUNTIFS($C:$C,C2646,$G:$G,1)+ROW()/10000000,""),"")</f>
        <v/>
      </c>
      <c r="Q2646" s="0" t="str">
        <f aca="false">IF(K2646=1,IF(COUNTIFS(C$2:C2646,C2646,K$2:K2646,1)=1,1,0),"")</f>
        <v/>
      </c>
      <c r="R2646" s="0" t="str">
        <f aca="false">IF(M2646=1,IF(COUNTIFS(C$2:C2646,C2646,M$2:M2646,1)=1,1,0),"")</f>
        <v/>
      </c>
      <c r="S2646" s="0" t="str">
        <f aca="false">IF(L2646=1,IF(COUNTIFS(C$2:C2646,C2646,L$2:L2646,1)=1,1,0),"")</f>
        <v/>
      </c>
      <c r="T2646" s="38" t="str">
        <f aca="false">IF(N2646="","",N2646+ROW()/10000000)</f>
        <v/>
      </c>
      <c r="U2646" s="0" t="str">
        <f aca="false">IF(G2646=1,IF(B2646="",1,0),"")</f>
        <v/>
      </c>
    </row>
    <row r="2647" customFormat="false" ht="15" hidden="false" customHeight="false" outlineLevel="0" collapsed="false">
      <c r="A2647" s="35"/>
      <c r="B2647" s="35"/>
      <c r="G2647" s="0" t="str">
        <f aca="false">IF(A2647="","",IF(AND(A2647&gt;=Debut,A2647&lt;Fin),1,0))</f>
        <v/>
      </c>
      <c r="H2647" s="0" t="str">
        <f aca="false">IF(G2647=1,INT(ROUND((A2647-Debut)*86400,0)/600),"")</f>
        <v/>
      </c>
      <c r="I2647" s="0" t="str">
        <f aca="false">IF(G2647=1,INT(ROUND((A2647-Debut)*86400,0)/3600),"")</f>
        <v/>
      </c>
      <c r="J2647" s="0" t="str">
        <f aca="false">IF(OR(A2647="",B2647=""),"",ROUND((B2647-A2647)*86400,0))</f>
        <v/>
      </c>
      <c r="K2647" s="37" t="str">
        <f aca="false">IF(G2647=1,IF(COUNTIFS($C:$C,C2647,$G:$G,1,$A:$A,"&gt;="&amp;(A2647-FenetreInterm/86400),$A:$A,"&lt;="&amp;A2647)&gt;=NbInterm,1,0),"")</f>
        <v/>
      </c>
      <c r="L2647" s="37" t="str">
        <f aca="false">IF(G2647=1,IF(B2647="",0,IF(J2647&lt;SeuilFugitive,1,0)),"")</f>
        <v/>
      </c>
      <c r="M2647" s="37" t="str">
        <f aca="false">IF(G2647=1,IF(B2647="",IF((Fin-A2647)*24&gt;SeuilFigee,1,0),IF(J2647&gt;SeuilFigee*3600,1,0)),"")</f>
        <v/>
      </c>
      <c r="N2647" s="0" t="str">
        <f aca="false">IF(G2647=1,IF(COUNTIF(H$2:H2647,H2647)=1,COUNTIF($H:$H,H2647),""),"")</f>
        <v/>
      </c>
      <c r="O2647" s="0" t="str">
        <f aca="false">IF(G2647=1,IF(COUNTIF(I$2:I2647,I2647)=1,COUNTIF($I:$I,I2647),""),"")</f>
        <v/>
      </c>
      <c r="P2647" s="38" t="str">
        <f aca="false">IF(G2647=1,IF(COUNTIFS(C$2:C2647,C2647,G$2:G2647,1)=1,COUNTIFS($C:$C,C2647,$G:$G,1)+ROW()/10000000,""),"")</f>
        <v/>
      </c>
      <c r="Q2647" s="0" t="str">
        <f aca="false">IF(K2647=1,IF(COUNTIFS(C$2:C2647,C2647,K$2:K2647,1)=1,1,0),"")</f>
        <v/>
      </c>
      <c r="R2647" s="0" t="str">
        <f aca="false">IF(M2647=1,IF(COUNTIFS(C$2:C2647,C2647,M$2:M2647,1)=1,1,0),"")</f>
        <v/>
      </c>
      <c r="S2647" s="0" t="str">
        <f aca="false">IF(L2647=1,IF(COUNTIFS(C$2:C2647,C2647,L$2:L2647,1)=1,1,0),"")</f>
        <v/>
      </c>
      <c r="T2647" s="38" t="str">
        <f aca="false">IF(N2647="","",N2647+ROW()/10000000)</f>
        <v/>
      </c>
      <c r="U2647" s="0" t="str">
        <f aca="false">IF(G2647=1,IF(B2647="",1,0),"")</f>
        <v/>
      </c>
    </row>
    <row r="2648" customFormat="false" ht="15" hidden="false" customHeight="false" outlineLevel="0" collapsed="false">
      <c r="A2648" s="35"/>
      <c r="B2648" s="35"/>
      <c r="G2648" s="0" t="str">
        <f aca="false">IF(A2648="","",IF(AND(A2648&gt;=Debut,A2648&lt;Fin),1,0))</f>
        <v/>
      </c>
      <c r="H2648" s="0" t="str">
        <f aca="false">IF(G2648=1,INT(ROUND((A2648-Debut)*86400,0)/600),"")</f>
        <v/>
      </c>
      <c r="I2648" s="0" t="str">
        <f aca="false">IF(G2648=1,INT(ROUND((A2648-Debut)*86400,0)/3600),"")</f>
        <v/>
      </c>
      <c r="J2648" s="0" t="str">
        <f aca="false">IF(OR(A2648="",B2648=""),"",ROUND((B2648-A2648)*86400,0))</f>
        <v/>
      </c>
      <c r="K2648" s="37" t="str">
        <f aca="false">IF(G2648=1,IF(COUNTIFS($C:$C,C2648,$G:$G,1,$A:$A,"&gt;="&amp;(A2648-FenetreInterm/86400),$A:$A,"&lt;="&amp;A2648)&gt;=NbInterm,1,0),"")</f>
        <v/>
      </c>
      <c r="L2648" s="37" t="str">
        <f aca="false">IF(G2648=1,IF(B2648="",0,IF(J2648&lt;SeuilFugitive,1,0)),"")</f>
        <v/>
      </c>
      <c r="M2648" s="37" t="str">
        <f aca="false">IF(G2648=1,IF(B2648="",IF((Fin-A2648)*24&gt;SeuilFigee,1,0),IF(J2648&gt;SeuilFigee*3600,1,0)),"")</f>
        <v/>
      </c>
      <c r="N2648" s="0" t="str">
        <f aca="false">IF(G2648=1,IF(COUNTIF(H$2:H2648,H2648)=1,COUNTIF($H:$H,H2648),""),"")</f>
        <v/>
      </c>
      <c r="O2648" s="0" t="str">
        <f aca="false">IF(G2648=1,IF(COUNTIF(I$2:I2648,I2648)=1,COUNTIF($I:$I,I2648),""),"")</f>
        <v/>
      </c>
      <c r="P2648" s="38" t="str">
        <f aca="false">IF(G2648=1,IF(COUNTIFS(C$2:C2648,C2648,G$2:G2648,1)=1,COUNTIFS($C:$C,C2648,$G:$G,1)+ROW()/10000000,""),"")</f>
        <v/>
      </c>
      <c r="Q2648" s="0" t="str">
        <f aca="false">IF(K2648=1,IF(COUNTIFS(C$2:C2648,C2648,K$2:K2648,1)=1,1,0),"")</f>
        <v/>
      </c>
      <c r="R2648" s="0" t="str">
        <f aca="false">IF(M2648=1,IF(COUNTIFS(C$2:C2648,C2648,M$2:M2648,1)=1,1,0),"")</f>
        <v/>
      </c>
      <c r="S2648" s="0" t="str">
        <f aca="false">IF(L2648=1,IF(COUNTIFS(C$2:C2648,C2648,L$2:L2648,1)=1,1,0),"")</f>
        <v/>
      </c>
      <c r="T2648" s="38" t="str">
        <f aca="false">IF(N2648="","",N2648+ROW()/10000000)</f>
        <v/>
      </c>
      <c r="U2648" s="0" t="str">
        <f aca="false">IF(G2648=1,IF(B2648="",1,0),"")</f>
        <v/>
      </c>
    </row>
    <row r="2649" customFormat="false" ht="15" hidden="false" customHeight="false" outlineLevel="0" collapsed="false">
      <c r="A2649" s="35"/>
      <c r="B2649" s="35"/>
      <c r="G2649" s="0" t="str">
        <f aca="false">IF(A2649="","",IF(AND(A2649&gt;=Debut,A2649&lt;Fin),1,0))</f>
        <v/>
      </c>
      <c r="H2649" s="0" t="str">
        <f aca="false">IF(G2649=1,INT(ROUND((A2649-Debut)*86400,0)/600),"")</f>
        <v/>
      </c>
      <c r="I2649" s="0" t="str">
        <f aca="false">IF(G2649=1,INT(ROUND((A2649-Debut)*86400,0)/3600),"")</f>
        <v/>
      </c>
      <c r="J2649" s="0" t="str">
        <f aca="false">IF(OR(A2649="",B2649=""),"",ROUND((B2649-A2649)*86400,0))</f>
        <v/>
      </c>
      <c r="K2649" s="37" t="str">
        <f aca="false">IF(G2649=1,IF(COUNTIFS($C:$C,C2649,$G:$G,1,$A:$A,"&gt;="&amp;(A2649-FenetreInterm/86400),$A:$A,"&lt;="&amp;A2649)&gt;=NbInterm,1,0),"")</f>
        <v/>
      </c>
      <c r="L2649" s="37" t="str">
        <f aca="false">IF(G2649=1,IF(B2649="",0,IF(J2649&lt;SeuilFugitive,1,0)),"")</f>
        <v/>
      </c>
      <c r="M2649" s="37" t="str">
        <f aca="false">IF(G2649=1,IF(B2649="",IF((Fin-A2649)*24&gt;SeuilFigee,1,0),IF(J2649&gt;SeuilFigee*3600,1,0)),"")</f>
        <v/>
      </c>
      <c r="N2649" s="0" t="str">
        <f aca="false">IF(G2649=1,IF(COUNTIF(H$2:H2649,H2649)=1,COUNTIF($H:$H,H2649),""),"")</f>
        <v/>
      </c>
      <c r="O2649" s="0" t="str">
        <f aca="false">IF(G2649=1,IF(COUNTIF(I$2:I2649,I2649)=1,COUNTIF($I:$I,I2649),""),"")</f>
        <v/>
      </c>
      <c r="P2649" s="38" t="str">
        <f aca="false">IF(G2649=1,IF(COUNTIFS(C$2:C2649,C2649,G$2:G2649,1)=1,COUNTIFS($C:$C,C2649,$G:$G,1)+ROW()/10000000,""),"")</f>
        <v/>
      </c>
      <c r="Q2649" s="0" t="str">
        <f aca="false">IF(K2649=1,IF(COUNTIFS(C$2:C2649,C2649,K$2:K2649,1)=1,1,0),"")</f>
        <v/>
      </c>
      <c r="R2649" s="0" t="str">
        <f aca="false">IF(M2649=1,IF(COUNTIFS(C$2:C2649,C2649,M$2:M2649,1)=1,1,0),"")</f>
        <v/>
      </c>
      <c r="S2649" s="0" t="str">
        <f aca="false">IF(L2649=1,IF(COUNTIFS(C$2:C2649,C2649,L$2:L2649,1)=1,1,0),"")</f>
        <v/>
      </c>
      <c r="T2649" s="38" t="str">
        <f aca="false">IF(N2649="","",N2649+ROW()/10000000)</f>
        <v/>
      </c>
      <c r="U2649" s="0" t="str">
        <f aca="false">IF(G2649=1,IF(B2649="",1,0),"")</f>
        <v/>
      </c>
    </row>
    <row r="2650" customFormat="false" ht="15" hidden="false" customHeight="false" outlineLevel="0" collapsed="false">
      <c r="A2650" s="35"/>
      <c r="B2650" s="35"/>
      <c r="G2650" s="0" t="str">
        <f aca="false">IF(A2650="","",IF(AND(A2650&gt;=Debut,A2650&lt;Fin),1,0))</f>
        <v/>
      </c>
      <c r="H2650" s="0" t="str">
        <f aca="false">IF(G2650=1,INT(ROUND((A2650-Debut)*86400,0)/600),"")</f>
        <v/>
      </c>
      <c r="I2650" s="0" t="str">
        <f aca="false">IF(G2650=1,INT(ROUND((A2650-Debut)*86400,0)/3600),"")</f>
        <v/>
      </c>
      <c r="J2650" s="0" t="str">
        <f aca="false">IF(OR(A2650="",B2650=""),"",ROUND((B2650-A2650)*86400,0))</f>
        <v/>
      </c>
      <c r="K2650" s="37" t="str">
        <f aca="false">IF(G2650=1,IF(COUNTIFS($C:$C,C2650,$G:$G,1,$A:$A,"&gt;="&amp;(A2650-FenetreInterm/86400),$A:$A,"&lt;="&amp;A2650)&gt;=NbInterm,1,0),"")</f>
        <v/>
      </c>
      <c r="L2650" s="37" t="str">
        <f aca="false">IF(G2650=1,IF(B2650="",0,IF(J2650&lt;SeuilFugitive,1,0)),"")</f>
        <v/>
      </c>
      <c r="M2650" s="37" t="str">
        <f aca="false">IF(G2650=1,IF(B2650="",IF((Fin-A2650)*24&gt;SeuilFigee,1,0),IF(J2650&gt;SeuilFigee*3600,1,0)),"")</f>
        <v/>
      </c>
      <c r="N2650" s="0" t="str">
        <f aca="false">IF(G2650=1,IF(COUNTIF(H$2:H2650,H2650)=1,COUNTIF($H:$H,H2650),""),"")</f>
        <v/>
      </c>
      <c r="O2650" s="0" t="str">
        <f aca="false">IF(G2650=1,IF(COUNTIF(I$2:I2650,I2650)=1,COUNTIF($I:$I,I2650),""),"")</f>
        <v/>
      </c>
      <c r="P2650" s="38" t="str">
        <f aca="false">IF(G2650=1,IF(COUNTIFS(C$2:C2650,C2650,G$2:G2650,1)=1,COUNTIFS($C:$C,C2650,$G:$G,1)+ROW()/10000000,""),"")</f>
        <v/>
      </c>
      <c r="Q2650" s="0" t="str">
        <f aca="false">IF(K2650=1,IF(COUNTIFS(C$2:C2650,C2650,K$2:K2650,1)=1,1,0),"")</f>
        <v/>
      </c>
      <c r="R2650" s="0" t="str">
        <f aca="false">IF(M2650=1,IF(COUNTIFS(C$2:C2650,C2650,M$2:M2650,1)=1,1,0),"")</f>
        <v/>
      </c>
      <c r="S2650" s="0" t="str">
        <f aca="false">IF(L2650=1,IF(COUNTIFS(C$2:C2650,C2650,L$2:L2650,1)=1,1,0),"")</f>
        <v/>
      </c>
      <c r="T2650" s="38" t="str">
        <f aca="false">IF(N2650="","",N2650+ROW()/10000000)</f>
        <v/>
      </c>
      <c r="U2650" s="0" t="str">
        <f aca="false">IF(G2650=1,IF(B2650="",1,0),"")</f>
        <v/>
      </c>
    </row>
    <row r="2651" customFormat="false" ht="15" hidden="false" customHeight="false" outlineLevel="0" collapsed="false">
      <c r="A2651" s="35"/>
      <c r="B2651" s="35"/>
      <c r="G2651" s="0" t="str">
        <f aca="false">IF(A2651="","",IF(AND(A2651&gt;=Debut,A2651&lt;Fin),1,0))</f>
        <v/>
      </c>
      <c r="H2651" s="0" t="str">
        <f aca="false">IF(G2651=1,INT(ROUND((A2651-Debut)*86400,0)/600),"")</f>
        <v/>
      </c>
      <c r="I2651" s="0" t="str">
        <f aca="false">IF(G2651=1,INT(ROUND((A2651-Debut)*86400,0)/3600),"")</f>
        <v/>
      </c>
      <c r="J2651" s="0" t="str">
        <f aca="false">IF(OR(A2651="",B2651=""),"",ROUND((B2651-A2651)*86400,0))</f>
        <v/>
      </c>
      <c r="K2651" s="37" t="str">
        <f aca="false">IF(G2651=1,IF(COUNTIFS($C:$C,C2651,$G:$G,1,$A:$A,"&gt;="&amp;(A2651-FenetreInterm/86400),$A:$A,"&lt;="&amp;A2651)&gt;=NbInterm,1,0),"")</f>
        <v/>
      </c>
      <c r="L2651" s="37" t="str">
        <f aca="false">IF(G2651=1,IF(B2651="",0,IF(J2651&lt;SeuilFugitive,1,0)),"")</f>
        <v/>
      </c>
      <c r="M2651" s="37" t="str">
        <f aca="false">IF(G2651=1,IF(B2651="",IF((Fin-A2651)*24&gt;SeuilFigee,1,0),IF(J2651&gt;SeuilFigee*3600,1,0)),"")</f>
        <v/>
      </c>
      <c r="N2651" s="0" t="str">
        <f aca="false">IF(G2651=1,IF(COUNTIF(H$2:H2651,H2651)=1,COUNTIF($H:$H,H2651),""),"")</f>
        <v/>
      </c>
      <c r="O2651" s="0" t="str">
        <f aca="false">IF(G2651=1,IF(COUNTIF(I$2:I2651,I2651)=1,COUNTIF($I:$I,I2651),""),"")</f>
        <v/>
      </c>
      <c r="P2651" s="38" t="str">
        <f aca="false">IF(G2651=1,IF(COUNTIFS(C$2:C2651,C2651,G$2:G2651,1)=1,COUNTIFS($C:$C,C2651,$G:$G,1)+ROW()/10000000,""),"")</f>
        <v/>
      </c>
      <c r="Q2651" s="0" t="str">
        <f aca="false">IF(K2651=1,IF(COUNTIFS(C$2:C2651,C2651,K$2:K2651,1)=1,1,0),"")</f>
        <v/>
      </c>
      <c r="R2651" s="0" t="str">
        <f aca="false">IF(M2651=1,IF(COUNTIFS(C$2:C2651,C2651,M$2:M2651,1)=1,1,0),"")</f>
        <v/>
      </c>
      <c r="S2651" s="0" t="str">
        <f aca="false">IF(L2651=1,IF(COUNTIFS(C$2:C2651,C2651,L$2:L2651,1)=1,1,0),"")</f>
        <v/>
      </c>
      <c r="T2651" s="38" t="str">
        <f aca="false">IF(N2651="","",N2651+ROW()/10000000)</f>
        <v/>
      </c>
      <c r="U2651" s="0" t="str">
        <f aca="false">IF(G2651=1,IF(B2651="",1,0),"")</f>
        <v/>
      </c>
    </row>
    <row r="2652" customFormat="false" ht="15" hidden="false" customHeight="false" outlineLevel="0" collapsed="false">
      <c r="A2652" s="35"/>
      <c r="B2652" s="35"/>
      <c r="G2652" s="0" t="str">
        <f aca="false">IF(A2652="","",IF(AND(A2652&gt;=Debut,A2652&lt;Fin),1,0))</f>
        <v/>
      </c>
      <c r="H2652" s="0" t="str">
        <f aca="false">IF(G2652=1,INT(ROUND((A2652-Debut)*86400,0)/600),"")</f>
        <v/>
      </c>
      <c r="I2652" s="0" t="str">
        <f aca="false">IF(G2652=1,INT(ROUND((A2652-Debut)*86400,0)/3600),"")</f>
        <v/>
      </c>
      <c r="J2652" s="0" t="str">
        <f aca="false">IF(OR(A2652="",B2652=""),"",ROUND((B2652-A2652)*86400,0))</f>
        <v/>
      </c>
      <c r="K2652" s="37" t="str">
        <f aca="false">IF(G2652=1,IF(COUNTIFS($C:$C,C2652,$G:$G,1,$A:$A,"&gt;="&amp;(A2652-FenetreInterm/86400),$A:$A,"&lt;="&amp;A2652)&gt;=NbInterm,1,0),"")</f>
        <v/>
      </c>
      <c r="L2652" s="37" t="str">
        <f aca="false">IF(G2652=1,IF(B2652="",0,IF(J2652&lt;SeuilFugitive,1,0)),"")</f>
        <v/>
      </c>
      <c r="M2652" s="37" t="str">
        <f aca="false">IF(G2652=1,IF(B2652="",IF((Fin-A2652)*24&gt;SeuilFigee,1,0),IF(J2652&gt;SeuilFigee*3600,1,0)),"")</f>
        <v/>
      </c>
      <c r="N2652" s="0" t="str">
        <f aca="false">IF(G2652=1,IF(COUNTIF(H$2:H2652,H2652)=1,COUNTIF($H:$H,H2652),""),"")</f>
        <v/>
      </c>
      <c r="O2652" s="0" t="str">
        <f aca="false">IF(G2652=1,IF(COUNTIF(I$2:I2652,I2652)=1,COUNTIF($I:$I,I2652),""),"")</f>
        <v/>
      </c>
      <c r="P2652" s="38" t="str">
        <f aca="false">IF(G2652=1,IF(COUNTIFS(C$2:C2652,C2652,G$2:G2652,1)=1,COUNTIFS($C:$C,C2652,$G:$G,1)+ROW()/10000000,""),"")</f>
        <v/>
      </c>
      <c r="Q2652" s="0" t="str">
        <f aca="false">IF(K2652=1,IF(COUNTIFS(C$2:C2652,C2652,K$2:K2652,1)=1,1,0),"")</f>
        <v/>
      </c>
      <c r="R2652" s="0" t="str">
        <f aca="false">IF(M2652=1,IF(COUNTIFS(C$2:C2652,C2652,M$2:M2652,1)=1,1,0),"")</f>
        <v/>
      </c>
      <c r="S2652" s="0" t="str">
        <f aca="false">IF(L2652=1,IF(COUNTIFS(C$2:C2652,C2652,L$2:L2652,1)=1,1,0),"")</f>
        <v/>
      </c>
      <c r="T2652" s="38" t="str">
        <f aca="false">IF(N2652="","",N2652+ROW()/10000000)</f>
        <v/>
      </c>
      <c r="U2652" s="0" t="str">
        <f aca="false">IF(G2652=1,IF(B2652="",1,0),"")</f>
        <v/>
      </c>
    </row>
    <row r="2653" customFormat="false" ht="15" hidden="false" customHeight="false" outlineLevel="0" collapsed="false">
      <c r="A2653" s="35"/>
      <c r="B2653" s="35"/>
      <c r="G2653" s="0" t="str">
        <f aca="false">IF(A2653="","",IF(AND(A2653&gt;=Debut,A2653&lt;Fin),1,0))</f>
        <v/>
      </c>
      <c r="H2653" s="0" t="str">
        <f aca="false">IF(G2653=1,INT(ROUND((A2653-Debut)*86400,0)/600),"")</f>
        <v/>
      </c>
      <c r="I2653" s="0" t="str">
        <f aca="false">IF(G2653=1,INT(ROUND((A2653-Debut)*86400,0)/3600),"")</f>
        <v/>
      </c>
      <c r="J2653" s="0" t="str">
        <f aca="false">IF(OR(A2653="",B2653=""),"",ROUND((B2653-A2653)*86400,0))</f>
        <v/>
      </c>
      <c r="K2653" s="37" t="str">
        <f aca="false">IF(G2653=1,IF(COUNTIFS($C:$C,C2653,$G:$G,1,$A:$A,"&gt;="&amp;(A2653-FenetreInterm/86400),$A:$A,"&lt;="&amp;A2653)&gt;=NbInterm,1,0),"")</f>
        <v/>
      </c>
      <c r="L2653" s="37" t="str">
        <f aca="false">IF(G2653=1,IF(B2653="",0,IF(J2653&lt;SeuilFugitive,1,0)),"")</f>
        <v/>
      </c>
      <c r="M2653" s="37" t="str">
        <f aca="false">IF(G2653=1,IF(B2653="",IF((Fin-A2653)*24&gt;SeuilFigee,1,0),IF(J2653&gt;SeuilFigee*3600,1,0)),"")</f>
        <v/>
      </c>
      <c r="N2653" s="0" t="str">
        <f aca="false">IF(G2653=1,IF(COUNTIF(H$2:H2653,H2653)=1,COUNTIF($H:$H,H2653),""),"")</f>
        <v/>
      </c>
      <c r="O2653" s="0" t="str">
        <f aca="false">IF(G2653=1,IF(COUNTIF(I$2:I2653,I2653)=1,COUNTIF($I:$I,I2653),""),"")</f>
        <v/>
      </c>
      <c r="P2653" s="38" t="str">
        <f aca="false">IF(G2653=1,IF(COUNTIFS(C$2:C2653,C2653,G$2:G2653,1)=1,COUNTIFS($C:$C,C2653,$G:$G,1)+ROW()/10000000,""),"")</f>
        <v/>
      </c>
      <c r="Q2653" s="0" t="str">
        <f aca="false">IF(K2653=1,IF(COUNTIFS(C$2:C2653,C2653,K$2:K2653,1)=1,1,0),"")</f>
        <v/>
      </c>
      <c r="R2653" s="0" t="str">
        <f aca="false">IF(M2653=1,IF(COUNTIFS(C$2:C2653,C2653,M$2:M2653,1)=1,1,0),"")</f>
        <v/>
      </c>
      <c r="S2653" s="0" t="str">
        <f aca="false">IF(L2653=1,IF(COUNTIFS(C$2:C2653,C2653,L$2:L2653,1)=1,1,0),"")</f>
        <v/>
      </c>
      <c r="T2653" s="38" t="str">
        <f aca="false">IF(N2653="","",N2653+ROW()/10000000)</f>
        <v/>
      </c>
      <c r="U2653" s="0" t="str">
        <f aca="false">IF(G2653=1,IF(B2653="",1,0),"")</f>
        <v/>
      </c>
    </row>
    <row r="2654" customFormat="false" ht="15" hidden="false" customHeight="false" outlineLevel="0" collapsed="false">
      <c r="A2654" s="35"/>
      <c r="B2654" s="35"/>
      <c r="G2654" s="0" t="str">
        <f aca="false">IF(A2654="","",IF(AND(A2654&gt;=Debut,A2654&lt;Fin),1,0))</f>
        <v/>
      </c>
      <c r="H2654" s="0" t="str">
        <f aca="false">IF(G2654=1,INT(ROUND((A2654-Debut)*86400,0)/600),"")</f>
        <v/>
      </c>
      <c r="I2654" s="0" t="str">
        <f aca="false">IF(G2654=1,INT(ROUND((A2654-Debut)*86400,0)/3600),"")</f>
        <v/>
      </c>
      <c r="J2654" s="0" t="str">
        <f aca="false">IF(OR(A2654="",B2654=""),"",ROUND((B2654-A2654)*86400,0))</f>
        <v/>
      </c>
      <c r="K2654" s="37" t="str">
        <f aca="false">IF(G2654=1,IF(COUNTIFS($C:$C,C2654,$G:$G,1,$A:$A,"&gt;="&amp;(A2654-FenetreInterm/86400),$A:$A,"&lt;="&amp;A2654)&gt;=NbInterm,1,0),"")</f>
        <v/>
      </c>
      <c r="L2654" s="37" t="str">
        <f aca="false">IF(G2654=1,IF(B2654="",0,IF(J2654&lt;SeuilFugitive,1,0)),"")</f>
        <v/>
      </c>
      <c r="M2654" s="37" t="str">
        <f aca="false">IF(G2654=1,IF(B2654="",IF((Fin-A2654)*24&gt;SeuilFigee,1,0),IF(J2654&gt;SeuilFigee*3600,1,0)),"")</f>
        <v/>
      </c>
      <c r="N2654" s="0" t="str">
        <f aca="false">IF(G2654=1,IF(COUNTIF(H$2:H2654,H2654)=1,COUNTIF($H:$H,H2654),""),"")</f>
        <v/>
      </c>
      <c r="O2654" s="0" t="str">
        <f aca="false">IF(G2654=1,IF(COUNTIF(I$2:I2654,I2654)=1,COUNTIF($I:$I,I2654),""),"")</f>
        <v/>
      </c>
      <c r="P2654" s="38" t="str">
        <f aca="false">IF(G2654=1,IF(COUNTIFS(C$2:C2654,C2654,G$2:G2654,1)=1,COUNTIFS($C:$C,C2654,$G:$G,1)+ROW()/10000000,""),"")</f>
        <v/>
      </c>
      <c r="Q2654" s="0" t="str">
        <f aca="false">IF(K2654=1,IF(COUNTIFS(C$2:C2654,C2654,K$2:K2654,1)=1,1,0),"")</f>
        <v/>
      </c>
      <c r="R2654" s="0" t="str">
        <f aca="false">IF(M2654=1,IF(COUNTIFS(C$2:C2654,C2654,M$2:M2654,1)=1,1,0),"")</f>
        <v/>
      </c>
      <c r="S2654" s="0" t="str">
        <f aca="false">IF(L2654=1,IF(COUNTIFS(C$2:C2654,C2654,L$2:L2654,1)=1,1,0),"")</f>
        <v/>
      </c>
      <c r="T2654" s="38" t="str">
        <f aca="false">IF(N2654="","",N2654+ROW()/10000000)</f>
        <v/>
      </c>
      <c r="U2654" s="0" t="str">
        <f aca="false">IF(G2654=1,IF(B2654="",1,0),"")</f>
        <v/>
      </c>
    </row>
    <row r="2655" customFormat="false" ht="15" hidden="false" customHeight="false" outlineLevel="0" collapsed="false">
      <c r="A2655" s="35"/>
      <c r="B2655" s="35"/>
      <c r="G2655" s="0" t="str">
        <f aca="false">IF(A2655="","",IF(AND(A2655&gt;=Debut,A2655&lt;Fin),1,0))</f>
        <v/>
      </c>
      <c r="H2655" s="0" t="str">
        <f aca="false">IF(G2655=1,INT(ROUND((A2655-Debut)*86400,0)/600),"")</f>
        <v/>
      </c>
      <c r="I2655" s="0" t="str">
        <f aca="false">IF(G2655=1,INT(ROUND((A2655-Debut)*86400,0)/3600),"")</f>
        <v/>
      </c>
      <c r="J2655" s="0" t="str">
        <f aca="false">IF(OR(A2655="",B2655=""),"",ROUND((B2655-A2655)*86400,0))</f>
        <v/>
      </c>
      <c r="K2655" s="37" t="str">
        <f aca="false">IF(G2655=1,IF(COUNTIFS($C:$C,C2655,$G:$G,1,$A:$A,"&gt;="&amp;(A2655-FenetreInterm/86400),$A:$A,"&lt;="&amp;A2655)&gt;=NbInterm,1,0),"")</f>
        <v/>
      </c>
      <c r="L2655" s="37" t="str">
        <f aca="false">IF(G2655=1,IF(B2655="",0,IF(J2655&lt;SeuilFugitive,1,0)),"")</f>
        <v/>
      </c>
      <c r="M2655" s="37" t="str">
        <f aca="false">IF(G2655=1,IF(B2655="",IF((Fin-A2655)*24&gt;SeuilFigee,1,0),IF(J2655&gt;SeuilFigee*3600,1,0)),"")</f>
        <v/>
      </c>
      <c r="N2655" s="0" t="str">
        <f aca="false">IF(G2655=1,IF(COUNTIF(H$2:H2655,H2655)=1,COUNTIF($H:$H,H2655),""),"")</f>
        <v/>
      </c>
      <c r="O2655" s="0" t="str">
        <f aca="false">IF(G2655=1,IF(COUNTIF(I$2:I2655,I2655)=1,COUNTIF($I:$I,I2655),""),"")</f>
        <v/>
      </c>
      <c r="P2655" s="38" t="str">
        <f aca="false">IF(G2655=1,IF(COUNTIFS(C$2:C2655,C2655,G$2:G2655,1)=1,COUNTIFS($C:$C,C2655,$G:$G,1)+ROW()/10000000,""),"")</f>
        <v/>
      </c>
      <c r="Q2655" s="0" t="str">
        <f aca="false">IF(K2655=1,IF(COUNTIFS(C$2:C2655,C2655,K$2:K2655,1)=1,1,0),"")</f>
        <v/>
      </c>
      <c r="R2655" s="0" t="str">
        <f aca="false">IF(M2655=1,IF(COUNTIFS(C$2:C2655,C2655,M$2:M2655,1)=1,1,0),"")</f>
        <v/>
      </c>
      <c r="S2655" s="0" t="str">
        <f aca="false">IF(L2655=1,IF(COUNTIFS(C$2:C2655,C2655,L$2:L2655,1)=1,1,0),"")</f>
        <v/>
      </c>
      <c r="T2655" s="38" t="str">
        <f aca="false">IF(N2655="","",N2655+ROW()/10000000)</f>
        <v/>
      </c>
      <c r="U2655" s="0" t="str">
        <f aca="false">IF(G2655=1,IF(B2655="",1,0),"")</f>
        <v/>
      </c>
    </row>
    <row r="2656" customFormat="false" ht="15" hidden="false" customHeight="false" outlineLevel="0" collapsed="false">
      <c r="A2656" s="35"/>
      <c r="B2656" s="35"/>
      <c r="G2656" s="0" t="str">
        <f aca="false">IF(A2656="","",IF(AND(A2656&gt;=Debut,A2656&lt;Fin),1,0))</f>
        <v/>
      </c>
      <c r="H2656" s="0" t="str">
        <f aca="false">IF(G2656=1,INT(ROUND((A2656-Debut)*86400,0)/600),"")</f>
        <v/>
      </c>
      <c r="I2656" s="0" t="str">
        <f aca="false">IF(G2656=1,INT(ROUND((A2656-Debut)*86400,0)/3600),"")</f>
        <v/>
      </c>
      <c r="J2656" s="0" t="str">
        <f aca="false">IF(OR(A2656="",B2656=""),"",ROUND((B2656-A2656)*86400,0))</f>
        <v/>
      </c>
      <c r="K2656" s="37" t="str">
        <f aca="false">IF(G2656=1,IF(COUNTIFS($C:$C,C2656,$G:$G,1,$A:$A,"&gt;="&amp;(A2656-FenetreInterm/86400),$A:$A,"&lt;="&amp;A2656)&gt;=NbInterm,1,0),"")</f>
        <v/>
      </c>
      <c r="L2656" s="37" t="str">
        <f aca="false">IF(G2656=1,IF(B2656="",0,IF(J2656&lt;SeuilFugitive,1,0)),"")</f>
        <v/>
      </c>
      <c r="M2656" s="37" t="str">
        <f aca="false">IF(G2656=1,IF(B2656="",IF((Fin-A2656)*24&gt;SeuilFigee,1,0),IF(J2656&gt;SeuilFigee*3600,1,0)),"")</f>
        <v/>
      </c>
      <c r="N2656" s="0" t="str">
        <f aca="false">IF(G2656=1,IF(COUNTIF(H$2:H2656,H2656)=1,COUNTIF($H:$H,H2656),""),"")</f>
        <v/>
      </c>
      <c r="O2656" s="0" t="str">
        <f aca="false">IF(G2656=1,IF(COUNTIF(I$2:I2656,I2656)=1,COUNTIF($I:$I,I2656),""),"")</f>
        <v/>
      </c>
      <c r="P2656" s="38" t="str">
        <f aca="false">IF(G2656=1,IF(COUNTIFS(C$2:C2656,C2656,G$2:G2656,1)=1,COUNTIFS($C:$C,C2656,$G:$G,1)+ROW()/10000000,""),"")</f>
        <v/>
      </c>
      <c r="Q2656" s="0" t="str">
        <f aca="false">IF(K2656=1,IF(COUNTIFS(C$2:C2656,C2656,K$2:K2656,1)=1,1,0),"")</f>
        <v/>
      </c>
      <c r="R2656" s="0" t="str">
        <f aca="false">IF(M2656=1,IF(COUNTIFS(C$2:C2656,C2656,M$2:M2656,1)=1,1,0),"")</f>
        <v/>
      </c>
      <c r="S2656" s="0" t="str">
        <f aca="false">IF(L2656=1,IF(COUNTIFS(C$2:C2656,C2656,L$2:L2656,1)=1,1,0),"")</f>
        <v/>
      </c>
      <c r="T2656" s="38" t="str">
        <f aca="false">IF(N2656="","",N2656+ROW()/10000000)</f>
        <v/>
      </c>
      <c r="U2656" s="0" t="str">
        <f aca="false">IF(G2656=1,IF(B2656="",1,0),"")</f>
        <v/>
      </c>
    </row>
    <row r="2657" customFormat="false" ht="15" hidden="false" customHeight="false" outlineLevel="0" collapsed="false">
      <c r="A2657" s="35"/>
      <c r="B2657" s="35"/>
      <c r="G2657" s="0" t="str">
        <f aca="false">IF(A2657="","",IF(AND(A2657&gt;=Debut,A2657&lt;Fin),1,0))</f>
        <v/>
      </c>
      <c r="H2657" s="0" t="str">
        <f aca="false">IF(G2657=1,INT(ROUND((A2657-Debut)*86400,0)/600),"")</f>
        <v/>
      </c>
      <c r="I2657" s="0" t="str">
        <f aca="false">IF(G2657=1,INT(ROUND((A2657-Debut)*86400,0)/3600),"")</f>
        <v/>
      </c>
      <c r="J2657" s="0" t="str">
        <f aca="false">IF(OR(A2657="",B2657=""),"",ROUND((B2657-A2657)*86400,0))</f>
        <v/>
      </c>
      <c r="K2657" s="37" t="str">
        <f aca="false">IF(G2657=1,IF(COUNTIFS($C:$C,C2657,$G:$G,1,$A:$A,"&gt;="&amp;(A2657-FenetreInterm/86400),$A:$A,"&lt;="&amp;A2657)&gt;=NbInterm,1,0),"")</f>
        <v/>
      </c>
      <c r="L2657" s="37" t="str">
        <f aca="false">IF(G2657=1,IF(B2657="",0,IF(J2657&lt;SeuilFugitive,1,0)),"")</f>
        <v/>
      </c>
      <c r="M2657" s="37" t="str">
        <f aca="false">IF(G2657=1,IF(B2657="",IF((Fin-A2657)*24&gt;SeuilFigee,1,0),IF(J2657&gt;SeuilFigee*3600,1,0)),"")</f>
        <v/>
      </c>
      <c r="N2657" s="0" t="str">
        <f aca="false">IF(G2657=1,IF(COUNTIF(H$2:H2657,H2657)=1,COUNTIF($H:$H,H2657),""),"")</f>
        <v/>
      </c>
      <c r="O2657" s="0" t="str">
        <f aca="false">IF(G2657=1,IF(COUNTIF(I$2:I2657,I2657)=1,COUNTIF($I:$I,I2657),""),"")</f>
        <v/>
      </c>
      <c r="P2657" s="38" t="str">
        <f aca="false">IF(G2657=1,IF(COUNTIFS(C$2:C2657,C2657,G$2:G2657,1)=1,COUNTIFS($C:$C,C2657,$G:$G,1)+ROW()/10000000,""),"")</f>
        <v/>
      </c>
      <c r="Q2657" s="0" t="str">
        <f aca="false">IF(K2657=1,IF(COUNTIFS(C$2:C2657,C2657,K$2:K2657,1)=1,1,0),"")</f>
        <v/>
      </c>
      <c r="R2657" s="0" t="str">
        <f aca="false">IF(M2657=1,IF(COUNTIFS(C$2:C2657,C2657,M$2:M2657,1)=1,1,0),"")</f>
        <v/>
      </c>
      <c r="S2657" s="0" t="str">
        <f aca="false">IF(L2657=1,IF(COUNTIFS(C$2:C2657,C2657,L$2:L2657,1)=1,1,0),"")</f>
        <v/>
      </c>
      <c r="T2657" s="38" t="str">
        <f aca="false">IF(N2657="","",N2657+ROW()/10000000)</f>
        <v/>
      </c>
      <c r="U2657" s="0" t="str">
        <f aca="false">IF(G2657=1,IF(B2657="",1,0),"")</f>
        <v/>
      </c>
    </row>
    <row r="2658" customFormat="false" ht="15" hidden="false" customHeight="false" outlineLevel="0" collapsed="false">
      <c r="A2658" s="35"/>
      <c r="B2658" s="35"/>
      <c r="G2658" s="0" t="str">
        <f aca="false">IF(A2658="","",IF(AND(A2658&gt;=Debut,A2658&lt;Fin),1,0))</f>
        <v/>
      </c>
      <c r="H2658" s="0" t="str">
        <f aca="false">IF(G2658=1,INT(ROUND((A2658-Debut)*86400,0)/600),"")</f>
        <v/>
      </c>
      <c r="I2658" s="0" t="str">
        <f aca="false">IF(G2658=1,INT(ROUND((A2658-Debut)*86400,0)/3600),"")</f>
        <v/>
      </c>
      <c r="J2658" s="0" t="str">
        <f aca="false">IF(OR(A2658="",B2658=""),"",ROUND((B2658-A2658)*86400,0))</f>
        <v/>
      </c>
      <c r="K2658" s="37" t="str">
        <f aca="false">IF(G2658=1,IF(COUNTIFS($C:$C,C2658,$G:$G,1,$A:$A,"&gt;="&amp;(A2658-FenetreInterm/86400),$A:$A,"&lt;="&amp;A2658)&gt;=NbInterm,1,0),"")</f>
        <v/>
      </c>
      <c r="L2658" s="37" t="str">
        <f aca="false">IF(G2658=1,IF(B2658="",0,IF(J2658&lt;SeuilFugitive,1,0)),"")</f>
        <v/>
      </c>
      <c r="M2658" s="37" t="str">
        <f aca="false">IF(G2658=1,IF(B2658="",IF((Fin-A2658)*24&gt;SeuilFigee,1,0),IF(J2658&gt;SeuilFigee*3600,1,0)),"")</f>
        <v/>
      </c>
      <c r="N2658" s="0" t="str">
        <f aca="false">IF(G2658=1,IF(COUNTIF(H$2:H2658,H2658)=1,COUNTIF($H:$H,H2658),""),"")</f>
        <v/>
      </c>
      <c r="O2658" s="0" t="str">
        <f aca="false">IF(G2658=1,IF(COUNTIF(I$2:I2658,I2658)=1,COUNTIF($I:$I,I2658),""),"")</f>
        <v/>
      </c>
      <c r="P2658" s="38" t="str">
        <f aca="false">IF(G2658=1,IF(COUNTIFS(C$2:C2658,C2658,G$2:G2658,1)=1,COUNTIFS($C:$C,C2658,$G:$G,1)+ROW()/10000000,""),"")</f>
        <v/>
      </c>
      <c r="Q2658" s="0" t="str">
        <f aca="false">IF(K2658=1,IF(COUNTIFS(C$2:C2658,C2658,K$2:K2658,1)=1,1,0),"")</f>
        <v/>
      </c>
      <c r="R2658" s="0" t="str">
        <f aca="false">IF(M2658=1,IF(COUNTIFS(C$2:C2658,C2658,M$2:M2658,1)=1,1,0),"")</f>
        <v/>
      </c>
      <c r="S2658" s="0" t="str">
        <f aca="false">IF(L2658=1,IF(COUNTIFS(C$2:C2658,C2658,L$2:L2658,1)=1,1,0),"")</f>
        <v/>
      </c>
      <c r="T2658" s="38" t="str">
        <f aca="false">IF(N2658="","",N2658+ROW()/10000000)</f>
        <v/>
      </c>
      <c r="U2658" s="0" t="str">
        <f aca="false">IF(G2658=1,IF(B2658="",1,0),"")</f>
        <v/>
      </c>
    </row>
    <row r="2659" customFormat="false" ht="15" hidden="false" customHeight="false" outlineLevel="0" collapsed="false">
      <c r="A2659" s="35"/>
      <c r="B2659" s="35"/>
      <c r="G2659" s="0" t="str">
        <f aca="false">IF(A2659="","",IF(AND(A2659&gt;=Debut,A2659&lt;Fin),1,0))</f>
        <v/>
      </c>
      <c r="H2659" s="0" t="str">
        <f aca="false">IF(G2659=1,INT(ROUND((A2659-Debut)*86400,0)/600),"")</f>
        <v/>
      </c>
      <c r="I2659" s="0" t="str">
        <f aca="false">IF(G2659=1,INT(ROUND((A2659-Debut)*86400,0)/3600),"")</f>
        <v/>
      </c>
      <c r="J2659" s="0" t="str">
        <f aca="false">IF(OR(A2659="",B2659=""),"",ROUND((B2659-A2659)*86400,0))</f>
        <v/>
      </c>
      <c r="K2659" s="37" t="str">
        <f aca="false">IF(G2659=1,IF(COUNTIFS($C:$C,C2659,$G:$G,1,$A:$A,"&gt;="&amp;(A2659-FenetreInterm/86400),$A:$A,"&lt;="&amp;A2659)&gt;=NbInterm,1,0),"")</f>
        <v/>
      </c>
      <c r="L2659" s="37" t="str">
        <f aca="false">IF(G2659=1,IF(B2659="",0,IF(J2659&lt;SeuilFugitive,1,0)),"")</f>
        <v/>
      </c>
      <c r="M2659" s="37" t="str">
        <f aca="false">IF(G2659=1,IF(B2659="",IF((Fin-A2659)*24&gt;SeuilFigee,1,0),IF(J2659&gt;SeuilFigee*3600,1,0)),"")</f>
        <v/>
      </c>
      <c r="N2659" s="0" t="str">
        <f aca="false">IF(G2659=1,IF(COUNTIF(H$2:H2659,H2659)=1,COUNTIF($H:$H,H2659),""),"")</f>
        <v/>
      </c>
      <c r="O2659" s="0" t="str">
        <f aca="false">IF(G2659=1,IF(COUNTIF(I$2:I2659,I2659)=1,COUNTIF($I:$I,I2659),""),"")</f>
        <v/>
      </c>
      <c r="P2659" s="38" t="str">
        <f aca="false">IF(G2659=1,IF(COUNTIFS(C$2:C2659,C2659,G$2:G2659,1)=1,COUNTIFS($C:$C,C2659,$G:$G,1)+ROW()/10000000,""),"")</f>
        <v/>
      </c>
      <c r="Q2659" s="0" t="str">
        <f aca="false">IF(K2659=1,IF(COUNTIFS(C$2:C2659,C2659,K$2:K2659,1)=1,1,0),"")</f>
        <v/>
      </c>
      <c r="R2659" s="0" t="str">
        <f aca="false">IF(M2659=1,IF(COUNTIFS(C$2:C2659,C2659,M$2:M2659,1)=1,1,0),"")</f>
        <v/>
      </c>
      <c r="S2659" s="0" t="str">
        <f aca="false">IF(L2659=1,IF(COUNTIFS(C$2:C2659,C2659,L$2:L2659,1)=1,1,0),"")</f>
        <v/>
      </c>
      <c r="T2659" s="38" t="str">
        <f aca="false">IF(N2659="","",N2659+ROW()/10000000)</f>
        <v/>
      </c>
      <c r="U2659" s="0" t="str">
        <f aca="false">IF(G2659=1,IF(B2659="",1,0),"")</f>
        <v/>
      </c>
    </row>
    <row r="2660" customFormat="false" ht="15" hidden="false" customHeight="false" outlineLevel="0" collapsed="false">
      <c r="A2660" s="35"/>
      <c r="B2660" s="35"/>
      <c r="G2660" s="0" t="str">
        <f aca="false">IF(A2660="","",IF(AND(A2660&gt;=Debut,A2660&lt;Fin),1,0))</f>
        <v/>
      </c>
      <c r="H2660" s="0" t="str">
        <f aca="false">IF(G2660=1,INT(ROUND((A2660-Debut)*86400,0)/600),"")</f>
        <v/>
      </c>
      <c r="I2660" s="0" t="str">
        <f aca="false">IF(G2660=1,INT(ROUND((A2660-Debut)*86400,0)/3600),"")</f>
        <v/>
      </c>
      <c r="J2660" s="0" t="str">
        <f aca="false">IF(OR(A2660="",B2660=""),"",ROUND((B2660-A2660)*86400,0))</f>
        <v/>
      </c>
      <c r="K2660" s="37" t="str">
        <f aca="false">IF(G2660=1,IF(COUNTIFS($C:$C,C2660,$G:$G,1,$A:$A,"&gt;="&amp;(A2660-FenetreInterm/86400),$A:$A,"&lt;="&amp;A2660)&gt;=NbInterm,1,0),"")</f>
        <v/>
      </c>
      <c r="L2660" s="37" t="str">
        <f aca="false">IF(G2660=1,IF(B2660="",0,IF(J2660&lt;SeuilFugitive,1,0)),"")</f>
        <v/>
      </c>
      <c r="M2660" s="37" t="str">
        <f aca="false">IF(G2660=1,IF(B2660="",IF((Fin-A2660)*24&gt;SeuilFigee,1,0),IF(J2660&gt;SeuilFigee*3600,1,0)),"")</f>
        <v/>
      </c>
      <c r="N2660" s="0" t="str">
        <f aca="false">IF(G2660=1,IF(COUNTIF(H$2:H2660,H2660)=1,COUNTIF($H:$H,H2660),""),"")</f>
        <v/>
      </c>
      <c r="O2660" s="0" t="str">
        <f aca="false">IF(G2660=1,IF(COUNTIF(I$2:I2660,I2660)=1,COUNTIF($I:$I,I2660),""),"")</f>
        <v/>
      </c>
      <c r="P2660" s="38" t="str">
        <f aca="false">IF(G2660=1,IF(COUNTIFS(C$2:C2660,C2660,G$2:G2660,1)=1,COUNTIFS($C:$C,C2660,$G:$G,1)+ROW()/10000000,""),"")</f>
        <v/>
      </c>
      <c r="Q2660" s="0" t="str">
        <f aca="false">IF(K2660=1,IF(COUNTIFS(C$2:C2660,C2660,K$2:K2660,1)=1,1,0),"")</f>
        <v/>
      </c>
      <c r="R2660" s="0" t="str">
        <f aca="false">IF(M2660=1,IF(COUNTIFS(C$2:C2660,C2660,M$2:M2660,1)=1,1,0),"")</f>
        <v/>
      </c>
      <c r="S2660" s="0" t="str">
        <f aca="false">IF(L2660=1,IF(COUNTIFS(C$2:C2660,C2660,L$2:L2660,1)=1,1,0),"")</f>
        <v/>
      </c>
      <c r="T2660" s="38" t="str">
        <f aca="false">IF(N2660="","",N2660+ROW()/10000000)</f>
        <v/>
      </c>
      <c r="U2660" s="0" t="str">
        <f aca="false">IF(G2660=1,IF(B2660="",1,0),"")</f>
        <v/>
      </c>
    </row>
    <row r="2661" customFormat="false" ht="15" hidden="false" customHeight="false" outlineLevel="0" collapsed="false">
      <c r="A2661" s="35"/>
      <c r="B2661" s="35"/>
      <c r="G2661" s="0" t="str">
        <f aca="false">IF(A2661="","",IF(AND(A2661&gt;=Debut,A2661&lt;Fin),1,0))</f>
        <v/>
      </c>
      <c r="H2661" s="0" t="str">
        <f aca="false">IF(G2661=1,INT(ROUND((A2661-Debut)*86400,0)/600),"")</f>
        <v/>
      </c>
      <c r="I2661" s="0" t="str">
        <f aca="false">IF(G2661=1,INT(ROUND((A2661-Debut)*86400,0)/3600),"")</f>
        <v/>
      </c>
      <c r="J2661" s="0" t="str">
        <f aca="false">IF(OR(A2661="",B2661=""),"",ROUND((B2661-A2661)*86400,0))</f>
        <v/>
      </c>
      <c r="K2661" s="37" t="str">
        <f aca="false">IF(G2661=1,IF(COUNTIFS($C:$C,C2661,$G:$G,1,$A:$A,"&gt;="&amp;(A2661-FenetreInterm/86400),$A:$A,"&lt;="&amp;A2661)&gt;=NbInterm,1,0),"")</f>
        <v/>
      </c>
      <c r="L2661" s="37" t="str">
        <f aca="false">IF(G2661=1,IF(B2661="",0,IF(J2661&lt;SeuilFugitive,1,0)),"")</f>
        <v/>
      </c>
      <c r="M2661" s="37" t="str">
        <f aca="false">IF(G2661=1,IF(B2661="",IF((Fin-A2661)*24&gt;SeuilFigee,1,0),IF(J2661&gt;SeuilFigee*3600,1,0)),"")</f>
        <v/>
      </c>
      <c r="N2661" s="0" t="str">
        <f aca="false">IF(G2661=1,IF(COUNTIF(H$2:H2661,H2661)=1,COUNTIF($H:$H,H2661),""),"")</f>
        <v/>
      </c>
      <c r="O2661" s="0" t="str">
        <f aca="false">IF(G2661=1,IF(COUNTIF(I$2:I2661,I2661)=1,COUNTIF($I:$I,I2661),""),"")</f>
        <v/>
      </c>
      <c r="P2661" s="38" t="str">
        <f aca="false">IF(G2661=1,IF(COUNTIFS(C$2:C2661,C2661,G$2:G2661,1)=1,COUNTIFS($C:$C,C2661,$G:$G,1)+ROW()/10000000,""),"")</f>
        <v/>
      </c>
      <c r="Q2661" s="0" t="str">
        <f aca="false">IF(K2661=1,IF(COUNTIFS(C$2:C2661,C2661,K$2:K2661,1)=1,1,0),"")</f>
        <v/>
      </c>
      <c r="R2661" s="0" t="str">
        <f aca="false">IF(M2661=1,IF(COUNTIFS(C$2:C2661,C2661,M$2:M2661,1)=1,1,0),"")</f>
        <v/>
      </c>
      <c r="S2661" s="0" t="str">
        <f aca="false">IF(L2661=1,IF(COUNTIFS(C$2:C2661,C2661,L$2:L2661,1)=1,1,0),"")</f>
        <v/>
      </c>
      <c r="T2661" s="38" t="str">
        <f aca="false">IF(N2661="","",N2661+ROW()/10000000)</f>
        <v/>
      </c>
      <c r="U2661" s="0" t="str">
        <f aca="false">IF(G2661=1,IF(B2661="",1,0),"")</f>
        <v/>
      </c>
    </row>
    <row r="2662" customFormat="false" ht="15" hidden="false" customHeight="false" outlineLevel="0" collapsed="false">
      <c r="A2662" s="35"/>
      <c r="B2662" s="35"/>
      <c r="G2662" s="0" t="str">
        <f aca="false">IF(A2662="","",IF(AND(A2662&gt;=Debut,A2662&lt;Fin),1,0))</f>
        <v/>
      </c>
      <c r="H2662" s="0" t="str">
        <f aca="false">IF(G2662=1,INT(ROUND((A2662-Debut)*86400,0)/600),"")</f>
        <v/>
      </c>
      <c r="I2662" s="0" t="str">
        <f aca="false">IF(G2662=1,INT(ROUND((A2662-Debut)*86400,0)/3600),"")</f>
        <v/>
      </c>
      <c r="J2662" s="0" t="str">
        <f aca="false">IF(OR(A2662="",B2662=""),"",ROUND((B2662-A2662)*86400,0))</f>
        <v/>
      </c>
      <c r="K2662" s="37" t="str">
        <f aca="false">IF(G2662=1,IF(COUNTIFS($C:$C,C2662,$G:$G,1,$A:$A,"&gt;="&amp;(A2662-FenetreInterm/86400),$A:$A,"&lt;="&amp;A2662)&gt;=NbInterm,1,0),"")</f>
        <v/>
      </c>
      <c r="L2662" s="37" t="str">
        <f aca="false">IF(G2662=1,IF(B2662="",0,IF(J2662&lt;SeuilFugitive,1,0)),"")</f>
        <v/>
      </c>
      <c r="M2662" s="37" t="str">
        <f aca="false">IF(G2662=1,IF(B2662="",IF((Fin-A2662)*24&gt;SeuilFigee,1,0),IF(J2662&gt;SeuilFigee*3600,1,0)),"")</f>
        <v/>
      </c>
      <c r="N2662" s="0" t="str">
        <f aca="false">IF(G2662=1,IF(COUNTIF(H$2:H2662,H2662)=1,COUNTIF($H:$H,H2662),""),"")</f>
        <v/>
      </c>
      <c r="O2662" s="0" t="str">
        <f aca="false">IF(G2662=1,IF(COUNTIF(I$2:I2662,I2662)=1,COUNTIF($I:$I,I2662),""),"")</f>
        <v/>
      </c>
      <c r="P2662" s="38" t="str">
        <f aca="false">IF(G2662=1,IF(COUNTIFS(C$2:C2662,C2662,G$2:G2662,1)=1,COUNTIFS($C:$C,C2662,$G:$G,1)+ROW()/10000000,""),"")</f>
        <v/>
      </c>
      <c r="Q2662" s="0" t="str">
        <f aca="false">IF(K2662=1,IF(COUNTIFS(C$2:C2662,C2662,K$2:K2662,1)=1,1,0),"")</f>
        <v/>
      </c>
      <c r="R2662" s="0" t="str">
        <f aca="false">IF(M2662=1,IF(COUNTIFS(C$2:C2662,C2662,M$2:M2662,1)=1,1,0),"")</f>
        <v/>
      </c>
      <c r="S2662" s="0" t="str">
        <f aca="false">IF(L2662=1,IF(COUNTIFS(C$2:C2662,C2662,L$2:L2662,1)=1,1,0),"")</f>
        <v/>
      </c>
      <c r="T2662" s="38" t="str">
        <f aca="false">IF(N2662="","",N2662+ROW()/10000000)</f>
        <v/>
      </c>
      <c r="U2662" s="0" t="str">
        <f aca="false">IF(G2662=1,IF(B2662="",1,0),"")</f>
        <v/>
      </c>
    </row>
    <row r="2663" customFormat="false" ht="15" hidden="false" customHeight="false" outlineLevel="0" collapsed="false">
      <c r="A2663" s="35"/>
      <c r="B2663" s="35"/>
      <c r="G2663" s="0" t="str">
        <f aca="false">IF(A2663="","",IF(AND(A2663&gt;=Debut,A2663&lt;Fin),1,0))</f>
        <v/>
      </c>
      <c r="H2663" s="0" t="str">
        <f aca="false">IF(G2663=1,INT(ROUND((A2663-Debut)*86400,0)/600),"")</f>
        <v/>
      </c>
      <c r="I2663" s="0" t="str">
        <f aca="false">IF(G2663=1,INT(ROUND((A2663-Debut)*86400,0)/3600),"")</f>
        <v/>
      </c>
      <c r="J2663" s="0" t="str">
        <f aca="false">IF(OR(A2663="",B2663=""),"",ROUND((B2663-A2663)*86400,0))</f>
        <v/>
      </c>
      <c r="K2663" s="37" t="str">
        <f aca="false">IF(G2663=1,IF(COUNTIFS($C:$C,C2663,$G:$G,1,$A:$A,"&gt;="&amp;(A2663-FenetreInterm/86400),$A:$A,"&lt;="&amp;A2663)&gt;=NbInterm,1,0),"")</f>
        <v/>
      </c>
      <c r="L2663" s="37" t="str">
        <f aca="false">IF(G2663=1,IF(B2663="",0,IF(J2663&lt;SeuilFugitive,1,0)),"")</f>
        <v/>
      </c>
      <c r="M2663" s="37" t="str">
        <f aca="false">IF(G2663=1,IF(B2663="",IF((Fin-A2663)*24&gt;SeuilFigee,1,0),IF(J2663&gt;SeuilFigee*3600,1,0)),"")</f>
        <v/>
      </c>
      <c r="N2663" s="0" t="str">
        <f aca="false">IF(G2663=1,IF(COUNTIF(H$2:H2663,H2663)=1,COUNTIF($H:$H,H2663),""),"")</f>
        <v/>
      </c>
      <c r="O2663" s="0" t="str">
        <f aca="false">IF(G2663=1,IF(COUNTIF(I$2:I2663,I2663)=1,COUNTIF($I:$I,I2663),""),"")</f>
        <v/>
      </c>
      <c r="P2663" s="38" t="str">
        <f aca="false">IF(G2663=1,IF(COUNTIFS(C$2:C2663,C2663,G$2:G2663,1)=1,COUNTIFS($C:$C,C2663,$G:$G,1)+ROW()/10000000,""),"")</f>
        <v/>
      </c>
      <c r="Q2663" s="0" t="str">
        <f aca="false">IF(K2663=1,IF(COUNTIFS(C$2:C2663,C2663,K$2:K2663,1)=1,1,0),"")</f>
        <v/>
      </c>
      <c r="R2663" s="0" t="str">
        <f aca="false">IF(M2663=1,IF(COUNTIFS(C$2:C2663,C2663,M$2:M2663,1)=1,1,0),"")</f>
        <v/>
      </c>
      <c r="S2663" s="0" t="str">
        <f aca="false">IF(L2663=1,IF(COUNTIFS(C$2:C2663,C2663,L$2:L2663,1)=1,1,0),"")</f>
        <v/>
      </c>
      <c r="T2663" s="38" t="str">
        <f aca="false">IF(N2663="","",N2663+ROW()/10000000)</f>
        <v/>
      </c>
      <c r="U2663" s="0" t="str">
        <f aca="false">IF(G2663=1,IF(B2663="",1,0),"")</f>
        <v/>
      </c>
    </row>
    <row r="2664" customFormat="false" ht="15" hidden="false" customHeight="false" outlineLevel="0" collapsed="false">
      <c r="A2664" s="35"/>
      <c r="B2664" s="35"/>
      <c r="G2664" s="0" t="str">
        <f aca="false">IF(A2664="","",IF(AND(A2664&gt;=Debut,A2664&lt;Fin),1,0))</f>
        <v/>
      </c>
      <c r="H2664" s="0" t="str">
        <f aca="false">IF(G2664=1,INT(ROUND((A2664-Debut)*86400,0)/600),"")</f>
        <v/>
      </c>
      <c r="I2664" s="0" t="str">
        <f aca="false">IF(G2664=1,INT(ROUND((A2664-Debut)*86400,0)/3600),"")</f>
        <v/>
      </c>
      <c r="J2664" s="0" t="str">
        <f aca="false">IF(OR(A2664="",B2664=""),"",ROUND((B2664-A2664)*86400,0))</f>
        <v/>
      </c>
      <c r="K2664" s="37" t="str">
        <f aca="false">IF(G2664=1,IF(COUNTIFS($C:$C,C2664,$G:$G,1,$A:$A,"&gt;="&amp;(A2664-FenetreInterm/86400),$A:$A,"&lt;="&amp;A2664)&gt;=NbInterm,1,0),"")</f>
        <v/>
      </c>
      <c r="L2664" s="37" t="str">
        <f aca="false">IF(G2664=1,IF(B2664="",0,IF(J2664&lt;SeuilFugitive,1,0)),"")</f>
        <v/>
      </c>
      <c r="M2664" s="37" t="str">
        <f aca="false">IF(G2664=1,IF(B2664="",IF((Fin-A2664)*24&gt;SeuilFigee,1,0),IF(J2664&gt;SeuilFigee*3600,1,0)),"")</f>
        <v/>
      </c>
      <c r="N2664" s="0" t="str">
        <f aca="false">IF(G2664=1,IF(COUNTIF(H$2:H2664,H2664)=1,COUNTIF($H:$H,H2664),""),"")</f>
        <v/>
      </c>
      <c r="O2664" s="0" t="str">
        <f aca="false">IF(G2664=1,IF(COUNTIF(I$2:I2664,I2664)=1,COUNTIF($I:$I,I2664),""),"")</f>
        <v/>
      </c>
      <c r="P2664" s="38" t="str">
        <f aca="false">IF(G2664=1,IF(COUNTIFS(C$2:C2664,C2664,G$2:G2664,1)=1,COUNTIFS($C:$C,C2664,$G:$G,1)+ROW()/10000000,""),"")</f>
        <v/>
      </c>
      <c r="Q2664" s="0" t="str">
        <f aca="false">IF(K2664=1,IF(COUNTIFS(C$2:C2664,C2664,K$2:K2664,1)=1,1,0),"")</f>
        <v/>
      </c>
      <c r="R2664" s="0" t="str">
        <f aca="false">IF(M2664=1,IF(COUNTIFS(C$2:C2664,C2664,M$2:M2664,1)=1,1,0),"")</f>
        <v/>
      </c>
      <c r="S2664" s="0" t="str">
        <f aca="false">IF(L2664=1,IF(COUNTIFS(C$2:C2664,C2664,L$2:L2664,1)=1,1,0),"")</f>
        <v/>
      </c>
      <c r="T2664" s="38" t="str">
        <f aca="false">IF(N2664="","",N2664+ROW()/10000000)</f>
        <v/>
      </c>
      <c r="U2664" s="0" t="str">
        <f aca="false">IF(G2664=1,IF(B2664="",1,0),"")</f>
        <v/>
      </c>
    </row>
    <row r="2665" customFormat="false" ht="15" hidden="false" customHeight="false" outlineLevel="0" collapsed="false">
      <c r="A2665" s="35"/>
      <c r="B2665" s="35"/>
      <c r="G2665" s="0" t="str">
        <f aca="false">IF(A2665="","",IF(AND(A2665&gt;=Debut,A2665&lt;Fin),1,0))</f>
        <v/>
      </c>
      <c r="H2665" s="0" t="str">
        <f aca="false">IF(G2665=1,INT(ROUND((A2665-Debut)*86400,0)/600),"")</f>
        <v/>
      </c>
      <c r="I2665" s="0" t="str">
        <f aca="false">IF(G2665=1,INT(ROUND((A2665-Debut)*86400,0)/3600),"")</f>
        <v/>
      </c>
      <c r="J2665" s="0" t="str">
        <f aca="false">IF(OR(A2665="",B2665=""),"",ROUND((B2665-A2665)*86400,0))</f>
        <v/>
      </c>
      <c r="K2665" s="37" t="str">
        <f aca="false">IF(G2665=1,IF(COUNTIFS($C:$C,C2665,$G:$G,1,$A:$A,"&gt;="&amp;(A2665-FenetreInterm/86400),$A:$A,"&lt;="&amp;A2665)&gt;=NbInterm,1,0),"")</f>
        <v/>
      </c>
      <c r="L2665" s="37" t="str">
        <f aca="false">IF(G2665=1,IF(B2665="",0,IF(J2665&lt;SeuilFugitive,1,0)),"")</f>
        <v/>
      </c>
      <c r="M2665" s="37" t="str">
        <f aca="false">IF(G2665=1,IF(B2665="",IF((Fin-A2665)*24&gt;SeuilFigee,1,0),IF(J2665&gt;SeuilFigee*3600,1,0)),"")</f>
        <v/>
      </c>
      <c r="N2665" s="0" t="str">
        <f aca="false">IF(G2665=1,IF(COUNTIF(H$2:H2665,H2665)=1,COUNTIF($H:$H,H2665),""),"")</f>
        <v/>
      </c>
      <c r="O2665" s="0" t="str">
        <f aca="false">IF(G2665=1,IF(COUNTIF(I$2:I2665,I2665)=1,COUNTIF($I:$I,I2665),""),"")</f>
        <v/>
      </c>
      <c r="P2665" s="38" t="str">
        <f aca="false">IF(G2665=1,IF(COUNTIFS(C$2:C2665,C2665,G$2:G2665,1)=1,COUNTIFS($C:$C,C2665,$G:$G,1)+ROW()/10000000,""),"")</f>
        <v/>
      </c>
      <c r="Q2665" s="0" t="str">
        <f aca="false">IF(K2665=1,IF(COUNTIFS(C$2:C2665,C2665,K$2:K2665,1)=1,1,0),"")</f>
        <v/>
      </c>
      <c r="R2665" s="0" t="str">
        <f aca="false">IF(M2665=1,IF(COUNTIFS(C$2:C2665,C2665,M$2:M2665,1)=1,1,0),"")</f>
        <v/>
      </c>
      <c r="S2665" s="0" t="str">
        <f aca="false">IF(L2665=1,IF(COUNTIFS(C$2:C2665,C2665,L$2:L2665,1)=1,1,0),"")</f>
        <v/>
      </c>
      <c r="T2665" s="38" t="str">
        <f aca="false">IF(N2665="","",N2665+ROW()/10000000)</f>
        <v/>
      </c>
      <c r="U2665" s="0" t="str">
        <f aca="false">IF(G2665=1,IF(B2665="",1,0),"")</f>
        <v/>
      </c>
    </row>
    <row r="2666" customFormat="false" ht="15" hidden="false" customHeight="false" outlineLevel="0" collapsed="false">
      <c r="A2666" s="35"/>
      <c r="B2666" s="35"/>
      <c r="G2666" s="0" t="str">
        <f aca="false">IF(A2666="","",IF(AND(A2666&gt;=Debut,A2666&lt;Fin),1,0))</f>
        <v/>
      </c>
      <c r="H2666" s="0" t="str">
        <f aca="false">IF(G2666=1,INT(ROUND((A2666-Debut)*86400,0)/600),"")</f>
        <v/>
      </c>
      <c r="I2666" s="0" t="str">
        <f aca="false">IF(G2666=1,INT(ROUND((A2666-Debut)*86400,0)/3600),"")</f>
        <v/>
      </c>
      <c r="J2666" s="0" t="str">
        <f aca="false">IF(OR(A2666="",B2666=""),"",ROUND((B2666-A2666)*86400,0))</f>
        <v/>
      </c>
      <c r="K2666" s="37" t="str">
        <f aca="false">IF(G2666=1,IF(COUNTIFS($C:$C,C2666,$G:$G,1,$A:$A,"&gt;="&amp;(A2666-FenetreInterm/86400),$A:$A,"&lt;="&amp;A2666)&gt;=NbInterm,1,0),"")</f>
        <v/>
      </c>
      <c r="L2666" s="37" t="str">
        <f aca="false">IF(G2666=1,IF(B2666="",0,IF(J2666&lt;SeuilFugitive,1,0)),"")</f>
        <v/>
      </c>
      <c r="M2666" s="37" t="str">
        <f aca="false">IF(G2666=1,IF(B2666="",IF((Fin-A2666)*24&gt;SeuilFigee,1,0),IF(J2666&gt;SeuilFigee*3600,1,0)),"")</f>
        <v/>
      </c>
      <c r="N2666" s="0" t="str">
        <f aca="false">IF(G2666=1,IF(COUNTIF(H$2:H2666,H2666)=1,COUNTIF($H:$H,H2666),""),"")</f>
        <v/>
      </c>
      <c r="O2666" s="0" t="str">
        <f aca="false">IF(G2666=1,IF(COUNTIF(I$2:I2666,I2666)=1,COUNTIF($I:$I,I2666),""),"")</f>
        <v/>
      </c>
      <c r="P2666" s="38" t="str">
        <f aca="false">IF(G2666=1,IF(COUNTIFS(C$2:C2666,C2666,G$2:G2666,1)=1,COUNTIFS($C:$C,C2666,$G:$G,1)+ROW()/10000000,""),"")</f>
        <v/>
      </c>
      <c r="Q2666" s="0" t="str">
        <f aca="false">IF(K2666=1,IF(COUNTIFS(C$2:C2666,C2666,K$2:K2666,1)=1,1,0),"")</f>
        <v/>
      </c>
      <c r="R2666" s="0" t="str">
        <f aca="false">IF(M2666=1,IF(COUNTIFS(C$2:C2666,C2666,M$2:M2666,1)=1,1,0),"")</f>
        <v/>
      </c>
      <c r="S2666" s="0" t="str">
        <f aca="false">IF(L2666=1,IF(COUNTIFS(C$2:C2666,C2666,L$2:L2666,1)=1,1,0),"")</f>
        <v/>
      </c>
      <c r="T2666" s="38" t="str">
        <f aca="false">IF(N2666="","",N2666+ROW()/10000000)</f>
        <v/>
      </c>
      <c r="U2666" s="0" t="str">
        <f aca="false">IF(G2666=1,IF(B2666="",1,0),"")</f>
        <v/>
      </c>
    </row>
    <row r="2667" customFormat="false" ht="15" hidden="false" customHeight="false" outlineLevel="0" collapsed="false">
      <c r="A2667" s="35"/>
      <c r="B2667" s="35"/>
      <c r="G2667" s="0" t="str">
        <f aca="false">IF(A2667="","",IF(AND(A2667&gt;=Debut,A2667&lt;Fin),1,0))</f>
        <v/>
      </c>
      <c r="H2667" s="0" t="str">
        <f aca="false">IF(G2667=1,INT(ROUND((A2667-Debut)*86400,0)/600),"")</f>
        <v/>
      </c>
      <c r="I2667" s="0" t="str">
        <f aca="false">IF(G2667=1,INT(ROUND((A2667-Debut)*86400,0)/3600),"")</f>
        <v/>
      </c>
      <c r="J2667" s="0" t="str">
        <f aca="false">IF(OR(A2667="",B2667=""),"",ROUND((B2667-A2667)*86400,0))</f>
        <v/>
      </c>
      <c r="K2667" s="37" t="str">
        <f aca="false">IF(G2667=1,IF(COUNTIFS($C:$C,C2667,$G:$G,1,$A:$A,"&gt;="&amp;(A2667-FenetreInterm/86400),$A:$A,"&lt;="&amp;A2667)&gt;=NbInterm,1,0),"")</f>
        <v/>
      </c>
      <c r="L2667" s="37" t="str">
        <f aca="false">IF(G2667=1,IF(B2667="",0,IF(J2667&lt;SeuilFugitive,1,0)),"")</f>
        <v/>
      </c>
      <c r="M2667" s="37" t="str">
        <f aca="false">IF(G2667=1,IF(B2667="",IF((Fin-A2667)*24&gt;SeuilFigee,1,0),IF(J2667&gt;SeuilFigee*3600,1,0)),"")</f>
        <v/>
      </c>
      <c r="N2667" s="0" t="str">
        <f aca="false">IF(G2667=1,IF(COUNTIF(H$2:H2667,H2667)=1,COUNTIF($H:$H,H2667),""),"")</f>
        <v/>
      </c>
      <c r="O2667" s="0" t="str">
        <f aca="false">IF(G2667=1,IF(COUNTIF(I$2:I2667,I2667)=1,COUNTIF($I:$I,I2667),""),"")</f>
        <v/>
      </c>
      <c r="P2667" s="38" t="str">
        <f aca="false">IF(G2667=1,IF(COUNTIFS(C$2:C2667,C2667,G$2:G2667,1)=1,COUNTIFS($C:$C,C2667,$G:$G,1)+ROW()/10000000,""),"")</f>
        <v/>
      </c>
      <c r="Q2667" s="0" t="str">
        <f aca="false">IF(K2667=1,IF(COUNTIFS(C$2:C2667,C2667,K$2:K2667,1)=1,1,0),"")</f>
        <v/>
      </c>
      <c r="R2667" s="0" t="str">
        <f aca="false">IF(M2667=1,IF(COUNTIFS(C$2:C2667,C2667,M$2:M2667,1)=1,1,0),"")</f>
        <v/>
      </c>
      <c r="S2667" s="0" t="str">
        <f aca="false">IF(L2667=1,IF(COUNTIFS(C$2:C2667,C2667,L$2:L2667,1)=1,1,0),"")</f>
        <v/>
      </c>
      <c r="T2667" s="38" t="str">
        <f aca="false">IF(N2667="","",N2667+ROW()/10000000)</f>
        <v/>
      </c>
      <c r="U2667" s="0" t="str">
        <f aca="false">IF(G2667=1,IF(B2667="",1,0),"")</f>
        <v/>
      </c>
    </row>
    <row r="2668" customFormat="false" ht="15" hidden="false" customHeight="false" outlineLevel="0" collapsed="false">
      <c r="A2668" s="35"/>
      <c r="B2668" s="35"/>
      <c r="G2668" s="0" t="str">
        <f aca="false">IF(A2668="","",IF(AND(A2668&gt;=Debut,A2668&lt;Fin),1,0))</f>
        <v/>
      </c>
      <c r="H2668" s="0" t="str">
        <f aca="false">IF(G2668=1,INT(ROUND((A2668-Debut)*86400,0)/600),"")</f>
        <v/>
      </c>
      <c r="I2668" s="0" t="str">
        <f aca="false">IF(G2668=1,INT(ROUND((A2668-Debut)*86400,0)/3600),"")</f>
        <v/>
      </c>
      <c r="J2668" s="0" t="str">
        <f aca="false">IF(OR(A2668="",B2668=""),"",ROUND((B2668-A2668)*86400,0))</f>
        <v/>
      </c>
      <c r="K2668" s="37" t="str">
        <f aca="false">IF(G2668=1,IF(COUNTIFS($C:$C,C2668,$G:$G,1,$A:$A,"&gt;="&amp;(A2668-FenetreInterm/86400),$A:$A,"&lt;="&amp;A2668)&gt;=NbInterm,1,0),"")</f>
        <v/>
      </c>
      <c r="L2668" s="37" t="str">
        <f aca="false">IF(G2668=1,IF(B2668="",0,IF(J2668&lt;SeuilFugitive,1,0)),"")</f>
        <v/>
      </c>
      <c r="M2668" s="37" t="str">
        <f aca="false">IF(G2668=1,IF(B2668="",IF((Fin-A2668)*24&gt;SeuilFigee,1,0),IF(J2668&gt;SeuilFigee*3600,1,0)),"")</f>
        <v/>
      </c>
      <c r="N2668" s="0" t="str">
        <f aca="false">IF(G2668=1,IF(COUNTIF(H$2:H2668,H2668)=1,COUNTIF($H:$H,H2668),""),"")</f>
        <v/>
      </c>
      <c r="O2668" s="0" t="str">
        <f aca="false">IF(G2668=1,IF(COUNTIF(I$2:I2668,I2668)=1,COUNTIF($I:$I,I2668),""),"")</f>
        <v/>
      </c>
      <c r="P2668" s="38" t="str">
        <f aca="false">IF(G2668=1,IF(COUNTIFS(C$2:C2668,C2668,G$2:G2668,1)=1,COUNTIFS($C:$C,C2668,$G:$G,1)+ROW()/10000000,""),"")</f>
        <v/>
      </c>
      <c r="Q2668" s="0" t="str">
        <f aca="false">IF(K2668=1,IF(COUNTIFS(C$2:C2668,C2668,K$2:K2668,1)=1,1,0),"")</f>
        <v/>
      </c>
      <c r="R2668" s="0" t="str">
        <f aca="false">IF(M2668=1,IF(COUNTIFS(C$2:C2668,C2668,M$2:M2668,1)=1,1,0),"")</f>
        <v/>
      </c>
      <c r="S2668" s="0" t="str">
        <f aca="false">IF(L2668=1,IF(COUNTIFS(C$2:C2668,C2668,L$2:L2668,1)=1,1,0),"")</f>
        <v/>
      </c>
      <c r="T2668" s="38" t="str">
        <f aca="false">IF(N2668="","",N2668+ROW()/10000000)</f>
        <v/>
      </c>
      <c r="U2668" s="0" t="str">
        <f aca="false">IF(G2668=1,IF(B2668="",1,0),"")</f>
        <v/>
      </c>
    </row>
    <row r="2669" customFormat="false" ht="15" hidden="false" customHeight="false" outlineLevel="0" collapsed="false">
      <c r="A2669" s="35"/>
      <c r="B2669" s="35"/>
      <c r="G2669" s="0" t="str">
        <f aca="false">IF(A2669="","",IF(AND(A2669&gt;=Debut,A2669&lt;Fin),1,0))</f>
        <v/>
      </c>
      <c r="H2669" s="0" t="str">
        <f aca="false">IF(G2669=1,INT(ROUND((A2669-Debut)*86400,0)/600),"")</f>
        <v/>
      </c>
      <c r="I2669" s="0" t="str">
        <f aca="false">IF(G2669=1,INT(ROUND((A2669-Debut)*86400,0)/3600),"")</f>
        <v/>
      </c>
      <c r="J2669" s="0" t="str">
        <f aca="false">IF(OR(A2669="",B2669=""),"",ROUND((B2669-A2669)*86400,0))</f>
        <v/>
      </c>
      <c r="K2669" s="37" t="str">
        <f aca="false">IF(G2669=1,IF(COUNTIFS($C:$C,C2669,$G:$G,1,$A:$A,"&gt;="&amp;(A2669-FenetreInterm/86400),$A:$A,"&lt;="&amp;A2669)&gt;=NbInterm,1,0),"")</f>
        <v/>
      </c>
      <c r="L2669" s="37" t="str">
        <f aca="false">IF(G2669=1,IF(B2669="",0,IF(J2669&lt;SeuilFugitive,1,0)),"")</f>
        <v/>
      </c>
      <c r="M2669" s="37" t="str">
        <f aca="false">IF(G2669=1,IF(B2669="",IF((Fin-A2669)*24&gt;SeuilFigee,1,0),IF(J2669&gt;SeuilFigee*3600,1,0)),"")</f>
        <v/>
      </c>
      <c r="N2669" s="0" t="str">
        <f aca="false">IF(G2669=1,IF(COUNTIF(H$2:H2669,H2669)=1,COUNTIF($H:$H,H2669),""),"")</f>
        <v/>
      </c>
      <c r="O2669" s="0" t="str">
        <f aca="false">IF(G2669=1,IF(COUNTIF(I$2:I2669,I2669)=1,COUNTIF($I:$I,I2669),""),"")</f>
        <v/>
      </c>
      <c r="P2669" s="38" t="str">
        <f aca="false">IF(G2669=1,IF(COUNTIFS(C$2:C2669,C2669,G$2:G2669,1)=1,COUNTIFS($C:$C,C2669,$G:$G,1)+ROW()/10000000,""),"")</f>
        <v/>
      </c>
      <c r="Q2669" s="0" t="str">
        <f aca="false">IF(K2669=1,IF(COUNTIFS(C$2:C2669,C2669,K$2:K2669,1)=1,1,0),"")</f>
        <v/>
      </c>
      <c r="R2669" s="0" t="str">
        <f aca="false">IF(M2669=1,IF(COUNTIFS(C$2:C2669,C2669,M$2:M2669,1)=1,1,0),"")</f>
        <v/>
      </c>
      <c r="S2669" s="0" t="str">
        <f aca="false">IF(L2669=1,IF(COUNTIFS(C$2:C2669,C2669,L$2:L2669,1)=1,1,0),"")</f>
        <v/>
      </c>
      <c r="T2669" s="38" t="str">
        <f aca="false">IF(N2669="","",N2669+ROW()/10000000)</f>
        <v/>
      </c>
      <c r="U2669" s="0" t="str">
        <f aca="false">IF(G2669=1,IF(B2669="",1,0),"")</f>
        <v/>
      </c>
    </row>
    <row r="2670" customFormat="false" ht="15" hidden="false" customHeight="false" outlineLevel="0" collapsed="false">
      <c r="A2670" s="35"/>
      <c r="B2670" s="35"/>
      <c r="G2670" s="0" t="str">
        <f aca="false">IF(A2670="","",IF(AND(A2670&gt;=Debut,A2670&lt;Fin),1,0))</f>
        <v/>
      </c>
      <c r="H2670" s="0" t="str">
        <f aca="false">IF(G2670=1,INT(ROUND((A2670-Debut)*86400,0)/600),"")</f>
        <v/>
      </c>
      <c r="I2670" s="0" t="str">
        <f aca="false">IF(G2670=1,INT(ROUND((A2670-Debut)*86400,0)/3600),"")</f>
        <v/>
      </c>
      <c r="J2670" s="0" t="str">
        <f aca="false">IF(OR(A2670="",B2670=""),"",ROUND((B2670-A2670)*86400,0))</f>
        <v/>
      </c>
      <c r="K2670" s="37" t="str">
        <f aca="false">IF(G2670=1,IF(COUNTIFS($C:$C,C2670,$G:$G,1,$A:$A,"&gt;="&amp;(A2670-FenetreInterm/86400),$A:$A,"&lt;="&amp;A2670)&gt;=NbInterm,1,0),"")</f>
        <v/>
      </c>
      <c r="L2670" s="37" t="str">
        <f aca="false">IF(G2670=1,IF(B2670="",0,IF(J2670&lt;SeuilFugitive,1,0)),"")</f>
        <v/>
      </c>
      <c r="M2670" s="37" t="str">
        <f aca="false">IF(G2670=1,IF(B2670="",IF((Fin-A2670)*24&gt;SeuilFigee,1,0),IF(J2670&gt;SeuilFigee*3600,1,0)),"")</f>
        <v/>
      </c>
      <c r="N2670" s="0" t="str">
        <f aca="false">IF(G2670=1,IF(COUNTIF(H$2:H2670,H2670)=1,COUNTIF($H:$H,H2670),""),"")</f>
        <v/>
      </c>
      <c r="O2670" s="0" t="str">
        <f aca="false">IF(G2670=1,IF(COUNTIF(I$2:I2670,I2670)=1,COUNTIF($I:$I,I2670),""),"")</f>
        <v/>
      </c>
      <c r="P2670" s="38" t="str">
        <f aca="false">IF(G2670=1,IF(COUNTIFS(C$2:C2670,C2670,G$2:G2670,1)=1,COUNTIFS($C:$C,C2670,$G:$G,1)+ROW()/10000000,""),"")</f>
        <v/>
      </c>
      <c r="Q2670" s="0" t="str">
        <f aca="false">IF(K2670=1,IF(COUNTIFS(C$2:C2670,C2670,K$2:K2670,1)=1,1,0),"")</f>
        <v/>
      </c>
      <c r="R2670" s="0" t="str">
        <f aca="false">IF(M2670=1,IF(COUNTIFS(C$2:C2670,C2670,M$2:M2670,1)=1,1,0),"")</f>
        <v/>
      </c>
      <c r="S2670" s="0" t="str">
        <f aca="false">IF(L2670=1,IF(COUNTIFS(C$2:C2670,C2670,L$2:L2670,1)=1,1,0),"")</f>
        <v/>
      </c>
      <c r="T2670" s="38" t="str">
        <f aca="false">IF(N2670="","",N2670+ROW()/10000000)</f>
        <v/>
      </c>
      <c r="U2670" s="0" t="str">
        <f aca="false">IF(G2670=1,IF(B2670="",1,0),"")</f>
        <v/>
      </c>
    </row>
    <row r="2671" customFormat="false" ht="15" hidden="false" customHeight="false" outlineLevel="0" collapsed="false">
      <c r="A2671" s="35"/>
      <c r="B2671" s="35"/>
      <c r="G2671" s="0" t="str">
        <f aca="false">IF(A2671="","",IF(AND(A2671&gt;=Debut,A2671&lt;Fin),1,0))</f>
        <v/>
      </c>
      <c r="H2671" s="0" t="str">
        <f aca="false">IF(G2671=1,INT(ROUND((A2671-Debut)*86400,0)/600),"")</f>
        <v/>
      </c>
      <c r="I2671" s="0" t="str">
        <f aca="false">IF(G2671=1,INT(ROUND((A2671-Debut)*86400,0)/3600),"")</f>
        <v/>
      </c>
      <c r="J2671" s="0" t="str">
        <f aca="false">IF(OR(A2671="",B2671=""),"",ROUND((B2671-A2671)*86400,0))</f>
        <v/>
      </c>
      <c r="K2671" s="37" t="str">
        <f aca="false">IF(G2671=1,IF(COUNTIFS($C:$C,C2671,$G:$G,1,$A:$A,"&gt;="&amp;(A2671-FenetreInterm/86400),$A:$A,"&lt;="&amp;A2671)&gt;=NbInterm,1,0),"")</f>
        <v/>
      </c>
      <c r="L2671" s="37" t="str">
        <f aca="false">IF(G2671=1,IF(B2671="",0,IF(J2671&lt;SeuilFugitive,1,0)),"")</f>
        <v/>
      </c>
      <c r="M2671" s="37" t="str">
        <f aca="false">IF(G2671=1,IF(B2671="",IF((Fin-A2671)*24&gt;SeuilFigee,1,0),IF(J2671&gt;SeuilFigee*3600,1,0)),"")</f>
        <v/>
      </c>
      <c r="N2671" s="0" t="str">
        <f aca="false">IF(G2671=1,IF(COUNTIF(H$2:H2671,H2671)=1,COUNTIF($H:$H,H2671),""),"")</f>
        <v/>
      </c>
      <c r="O2671" s="0" t="str">
        <f aca="false">IF(G2671=1,IF(COUNTIF(I$2:I2671,I2671)=1,COUNTIF($I:$I,I2671),""),"")</f>
        <v/>
      </c>
      <c r="P2671" s="38" t="str">
        <f aca="false">IF(G2671=1,IF(COUNTIFS(C$2:C2671,C2671,G$2:G2671,1)=1,COUNTIFS($C:$C,C2671,$G:$G,1)+ROW()/10000000,""),"")</f>
        <v/>
      </c>
      <c r="Q2671" s="0" t="str">
        <f aca="false">IF(K2671=1,IF(COUNTIFS(C$2:C2671,C2671,K$2:K2671,1)=1,1,0),"")</f>
        <v/>
      </c>
      <c r="R2671" s="0" t="str">
        <f aca="false">IF(M2671=1,IF(COUNTIFS(C$2:C2671,C2671,M$2:M2671,1)=1,1,0),"")</f>
        <v/>
      </c>
      <c r="S2671" s="0" t="str">
        <f aca="false">IF(L2671=1,IF(COUNTIFS(C$2:C2671,C2671,L$2:L2671,1)=1,1,0),"")</f>
        <v/>
      </c>
      <c r="T2671" s="38" t="str">
        <f aca="false">IF(N2671="","",N2671+ROW()/10000000)</f>
        <v/>
      </c>
      <c r="U2671" s="0" t="str">
        <f aca="false">IF(G2671=1,IF(B2671="",1,0),"")</f>
        <v/>
      </c>
    </row>
    <row r="2672" customFormat="false" ht="15" hidden="false" customHeight="false" outlineLevel="0" collapsed="false">
      <c r="A2672" s="35"/>
      <c r="B2672" s="35"/>
      <c r="G2672" s="0" t="str">
        <f aca="false">IF(A2672="","",IF(AND(A2672&gt;=Debut,A2672&lt;Fin),1,0))</f>
        <v/>
      </c>
      <c r="H2672" s="0" t="str">
        <f aca="false">IF(G2672=1,INT(ROUND((A2672-Debut)*86400,0)/600),"")</f>
        <v/>
      </c>
      <c r="I2672" s="0" t="str">
        <f aca="false">IF(G2672=1,INT(ROUND((A2672-Debut)*86400,0)/3600),"")</f>
        <v/>
      </c>
      <c r="J2672" s="0" t="str">
        <f aca="false">IF(OR(A2672="",B2672=""),"",ROUND((B2672-A2672)*86400,0))</f>
        <v/>
      </c>
      <c r="K2672" s="37" t="str">
        <f aca="false">IF(G2672=1,IF(COUNTIFS($C:$C,C2672,$G:$G,1,$A:$A,"&gt;="&amp;(A2672-FenetreInterm/86400),$A:$A,"&lt;="&amp;A2672)&gt;=NbInterm,1,0),"")</f>
        <v/>
      </c>
      <c r="L2672" s="37" t="str">
        <f aca="false">IF(G2672=1,IF(B2672="",0,IF(J2672&lt;SeuilFugitive,1,0)),"")</f>
        <v/>
      </c>
      <c r="M2672" s="37" t="str">
        <f aca="false">IF(G2672=1,IF(B2672="",IF((Fin-A2672)*24&gt;SeuilFigee,1,0),IF(J2672&gt;SeuilFigee*3600,1,0)),"")</f>
        <v/>
      </c>
      <c r="N2672" s="0" t="str">
        <f aca="false">IF(G2672=1,IF(COUNTIF(H$2:H2672,H2672)=1,COUNTIF($H:$H,H2672),""),"")</f>
        <v/>
      </c>
      <c r="O2672" s="0" t="str">
        <f aca="false">IF(G2672=1,IF(COUNTIF(I$2:I2672,I2672)=1,COUNTIF($I:$I,I2672),""),"")</f>
        <v/>
      </c>
      <c r="P2672" s="38" t="str">
        <f aca="false">IF(G2672=1,IF(COUNTIFS(C$2:C2672,C2672,G$2:G2672,1)=1,COUNTIFS($C:$C,C2672,$G:$G,1)+ROW()/10000000,""),"")</f>
        <v/>
      </c>
      <c r="Q2672" s="0" t="str">
        <f aca="false">IF(K2672=1,IF(COUNTIFS(C$2:C2672,C2672,K$2:K2672,1)=1,1,0),"")</f>
        <v/>
      </c>
      <c r="R2672" s="0" t="str">
        <f aca="false">IF(M2672=1,IF(COUNTIFS(C$2:C2672,C2672,M$2:M2672,1)=1,1,0),"")</f>
        <v/>
      </c>
      <c r="S2672" s="0" t="str">
        <f aca="false">IF(L2672=1,IF(COUNTIFS(C$2:C2672,C2672,L$2:L2672,1)=1,1,0),"")</f>
        <v/>
      </c>
      <c r="T2672" s="38" t="str">
        <f aca="false">IF(N2672="","",N2672+ROW()/10000000)</f>
        <v/>
      </c>
      <c r="U2672" s="0" t="str">
        <f aca="false">IF(G2672=1,IF(B2672="",1,0),"")</f>
        <v/>
      </c>
    </row>
    <row r="2673" customFormat="false" ht="15" hidden="false" customHeight="false" outlineLevel="0" collapsed="false">
      <c r="A2673" s="35"/>
      <c r="B2673" s="35"/>
      <c r="G2673" s="0" t="str">
        <f aca="false">IF(A2673="","",IF(AND(A2673&gt;=Debut,A2673&lt;Fin),1,0))</f>
        <v/>
      </c>
      <c r="H2673" s="0" t="str">
        <f aca="false">IF(G2673=1,INT(ROUND((A2673-Debut)*86400,0)/600),"")</f>
        <v/>
      </c>
      <c r="I2673" s="0" t="str">
        <f aca="false">IF(G2673=1,INT(ROUND((A2673-Debut)*86400,0)/3600),"")</f>
        <v/>
      </c>
      <c r="J2673" s="0" t="str">
        <f aca="false">IF(OR(A2673="",B2673=""),"",ROUND((B2673-A2673)*86400,0))</f>
        <v/>
      </c>
      <c r="K2673" s="37" t="str">
        <f aca="false">IF(G2673=1,IF(COUNTIFS($C:$C,C2673,$G:$G,1,$A:$A,"&gt;="&amp;(A2673-FenetreInterm/86400),$A:$A,"&lt;="&amp;A2673)&gt;=NbInterm,1,0),"")</f>
        <v/>
      </c>
      <c r="L2673" s="37" t="str">
        <f aca="false">IF(G2673=1,IF(B2673="",0,IF(J2673&lt;SeuilFugitive,1,0)),"")</f>
        <v/>
      </c>
      <c r="M2673" s="37" t="str">
        <f aca="false">IF(G2673=1,IF(B2673="",IF((Fin-A2673)*24&gt;SeuilFigee,1,0),IF(J2673&gt;SeuilFigee*3600,1,0)),"")</f>
        <v/>
      </c>
      <c r="N2673" s="0" t="str">
        <f aca="false">IF(G2673=1,IF(COUNTIF(H$2:H2673,H2673)=1,COUNTIF($H:$H,H2673),""),"")</f>
        <v/>
      </c>
      <c r="O2673" s="0" t="str">
        <f aca="false">IF(G2673=1,IF(COUNTIF(I$2:I2673,I2673)=1,COUNTIF($I:$I,I2673),""),"")</f>
        <v/>
      </c>
      <c r="P2673" s="38" t="str">
        <f aca="false">IF(G2673=1,IF(COUNTIFS(C$2:C2673,C2673,G$2:G2673,1)=1,COUNTIFS($C:$C,C2673,$G:$G,1)+ROW()/10000000,""),"")</f>
        <v/>
      </c>
      <c r="Q2673" s="0" t="str">
        <f aca="false">IF(K2673=1,IF(COUNTIFS(C$2:C2673,C2673,K$2:K2673,1)=1,1,0),"")</f>
        <v/>
      </c>
      <c r="R2673" s="0" t="str">
        <f aca="false">IF(M2673=1,IF(COUNTIFS(C$2:C2673,C2673,M$2:M2673,1)=1,1,0),"")</f>
        <v/>
      </c>
      <c r="S2673" s="0" t="str">
        <f aca="false">IF(L2673=1,IF(COUNTIFS(C$2:C2673,C2673,L$2:L2673,1)=1,1,0),"")</f>
        <v/>
      </c>
      <c r="T2673" s="38" t="str">
        <f aca="false">IF(N2673="","",N2673+ROW()/10000000)</f>
        <v/>
      </c>
      <c r="U2673" s="0" t="str">
        <f aca="false">IF(G2673=1,IF(B2673="",1,0),"")</f>
        <v/>
      </c>
    </row>
    <row r="2674" customFormat="false" ht="15" hidden="false" customHeight="false" outlineLevel="0" collapsed="false">
      <c r="A2674" s="35"/>
      <c r="B2674" s="35"/>
      <c r="G2674" s="0" t="str">
        <f aca="false">IF(A2674="","",IF(AND(A2674&gt;=Debut,A2674&lt;Fin),1,0))</f>
        <v/>
      </c>
      <c r="H2674" s="0" t="str">
        <f aca="false">IF(G2674=1,INT(ROUND((A2674-Debut)*86400,0)/600),"")</f>
        <v/>
      </c>
      <c r="I2674" s="0" t="str">
        <f aca="false">IF(G2674=1,INT(ROUND((A2674-Debut)*86400,0)/3600),"")</f>
        <v/>
      </c>
      <c r="J2674" s="0" t="str">
        <f aca="false">IF(OR(A2674="",B2674=""),"",ROUND((B2674-A2674)*86400,0))</f>
        <v/>
      </c>
      <c r="K2674" s="37" t="str">
        <f aca="false">IF(G2674=1,IF(COUNTIFS($C:$C,C2674,$G:$G,1,$A:$A,"&gt;="&amp;(A2674-FenetreInterm/86400),$A:$A,"&lt;="&amp;A2674)&gt;=NbInterm,1,0),"")</f>
        <v/>
      </c>
      <c r="L2674" s="37" t="str">
        <f aca="false">IF(G2674=1,IF(B2674="",0,IF(J2674&lt;SeuilFugitive,1,0)),"")</f>
        <v/>
      </c>
      <c r="M2674" s="37" t="str">
        <f aca="false">IF(G2674=1,IF(B2674="",IF((Fin-A2674)*24&gt;SeuilFigee,1,0),IF(J2674&gt;SeuilFigee*3600,1,0)),"")</f>
        <v/>
      </c>
      <c r="N2674" s="0" t="str">
        <f aca="false">IF(G2674=1,IF(COUNTIF(H$2:H2674,H2674)=1,COUNTIF($H:$H,H2674),""),"")</f>
        <v/>
      </c>
      <c r="O2674" s="0" t="str">
        <f aca="false">IF(G2674=1,IF(COUNTIF(I$2:I2674,I2674)=1,COUNTIF($I:$I,I2674),""),"")</f>
        <v/>
      </c>
      <c r="P2674" s="38" t="str">
        <f aca="false">IF(G2674=1,IF(COUNTIFS(C$2:C2674,C2674,G$2:G2674,1)=1,COUNTIFS($C:$C,C2674,$G:$G,1)+ROW()/10000000,""),"")</f>
        <v/>
      </c>
      <c r="Q2674" s="0" t="str">
        <f aca="false">IF(K2674=1,IF(COUNTIFS(C$2:C2674,C2674,K$2:K2674,1)=1,1,0),"")</f>
        <v/>
      </c>
      <c r="R2674" s="0" t="str">
        <f aca="false">IF(M2674=1,IF(COUNTIFS(C$2:C2674,C2674,M$2:M2674,1)=1,1,0),"")</f>
        <v/>
      </c>
      <c r="S2674" s="0" t="str">
        <f aca="false">IF(L2674=1,IF(COUNTIFS(C$2:C2674,C2674,L$2:L2674,1)=1,1,0),"")</f>
        <v/>
      </c>
      <c r="T2674" s="38" t="str">
        <f aca="false">IF(N2674="","",N2674+ROW()/10000000)</f>
        <v/>
      </c>
      <c r="U2674" s="0" t="str">
        <f aca="false">IF(G2674=1,IF(B2674="",1,0),"")</f>
        <v/>
      </c>
    </row>
    <row r="2675" customFormat="false" ht="15" hidden="false" customHeight="false" outlineLevel="0" collapsed="false">
      <c r="A2675" s="35"/>
      <c r="B2675" s="35"/>
      <c r="G2675" s="0" t="str">
        <f aca="false">IF(A2675="","",IF(AND(A2675&gt;=Debut,A2675&lt;Fin),1,0))</f>
        <v/>
      </c>
      <c r="H2675" s="0" t="str">
        <f aca="false">IF(G2675=1,INT(ROUND((A2675-Debut)*86400,0)/600),"")</f>
        <v/>
      </c>
      <c r="I2675" s="0" t="str">
        <f aca="false">IF(G2675=1,INT(ROUND((A2675-Debut)*86400,0)/3600),"")</f>
        <v/>
      </c>
      <c r="J2675" s="0" t="str">
        <f aca="false">IF(OR(A2675="",B2675=""),"",ROUND((B2675-A2675)*86400,0))</f>
        <v/>
      </c>
      <c r="K2675" s="37" t="str">
        <f aca="false">IF(G2675=1,IF(COUNTIFS($C:$C,C2675,$G:$G,1,$A:$A,"&gt;="&amp;(A2675-FenetreInterm/86400),$A:$A,"&lt;="&amp;A2675)&gt;=NbInterm,1,0),"")</f>
        <v/>
      </c>
      <c r="L2675" s="37" t="str">
        <f aca="false">IF(G2675=1,IF(B2675="",0,IF(J2675&lt;SeuilFugitive,1,0)),"")</f>
        <v/>
      </c>
      <c r="M2675" s="37" t="str">
        <f aca="false">IF(G2675=1,IF(B2675="",IF((Fin-A2675)*24&gt;SeuilFigee,1,0),IF(J2675&gt;SeuilFigee*3600,1,0)),"")</f>
        <v/>
      </c>
      <c r="N2675" s="0" t="str">
        <f aca="false">IF(G2675=1,IF(COUNTIF(H$2:H2675,H2675)=1,COUNTIF($H:$H,H2675),""),"")</f>
        <v/>
      </c>
      <c r="O2675" s="0" t="str">
        <f aca="false">IF(G2675=1,IF(COUNTIF(I$2:I2675,I2675)=1,COUNTIF($I:$I,I2675),""),"")</f>
        <v/>
      </c>
      <c r="P2675" s="38" t="str">
        <f aca="false">IF(G2675=1,IF(COUNTIFS(C$2:C2675,C2675,G$2:G2675,1)=1,COUNTIFS($C:$C,C2675,$G:$G,1)+ROW()/10000000,""),"")</f>
        <v/>
      </c>
      <c r="Q2675" s="0" t="str">
        <f aca="false">IF(K2675=1,IF(COUNTIFS(C$2:C2675,C2675,K$2:K2675,1)=1,1,0),"")</f>
        <v/>
      </c>
      <c r="R2675" s="0" t="str">
        <f aca="false">IF(M2675=1,IF(COUNTIFS(C$2:C2675,C2675,M$2:M2675,1)=1,1,0),"")</f>
        <v/>
      </c>
      <c r="S2675" s="0" t="str">
        <f aca="false">IF(L2675=1,IF(COUNTIFS(C$2:C2675,C2675,L$2:L2675,1)=1,1,0),"")</f>
        <v/>
      </c>
      <c r="T2675" s="38" t="str">
        <f aca="false">IF(N2675="","",N2675+ROW()/10000000)</f>
        <v/>
      </c>
      <c r="U2675" s="0" t="str">
        <f aca="false">IF(G2675=1,IF(B2675="",1,0),"")</f>
        <v/>
      </c>
    </row>
    <row r="2676" customFormat="false" ht="15" hidden="false" customHeight="false" outlineLevel="0" collapsed="false">
      <c r="A2676" s="35"/>
      <c r="B2676" s="35"/>
      <c r="G2676" s="0" t="str">
        <f aca="false">IF(A2676="","",IF(AND(A2676&gt;=Debut,A2676&lt;Fin),1,0))</f>
        <v/>
      </c>
      <c r="H2676" s="0" t="str">
        <f aca="false">IF(G2676=1,INT(ROUND((A2676-Debut)*86400,0)/600),"")</f>
        <v/>
      </c>
      <c r="I2676" s="0" t="str">
        <f aca="false">IF(G2676=1,INT(ROUND((A2676-Debut)*86400,0)/3600),"")</f>
        <v/>
      </c>
      <c r="J2676" s="0" t="str">
        <f aca="false">IF(OR(A2676="",B2676=""),"",ROUND((B2676-A2676)*86400,0))</f>
        <v/>
      </c>
      <c r="K2676" s="37" t="str">
        <f aca="false">IF(G2676=1,IF(COUNTIFS($C:$C,C2676,$G:$G,1,$A:$A,"&gt;="&amp;(A2676-FenetreInterm/86400),$A:$A,"&lt;="&amp;A2676)&gt;=NbInterm,1,0),"")</f>
        <v/>
      </c>
      <c r="L2676" s="37" t="str">
        <f aca="false">IF(G2676=1,IF(B2676="",0,IF(J2676&lt;SeuilFugitive,1,0)),"")</f>
        <v/>
      </c>
      <c r="M2676" s="37" t="str">
        <f aca="false">IF(G2676=1,IF(B2676="",IF((Fin-A2676)*24&gt;SeuilFigee,1,0),IF(J2676&gt;SeuilFigee*3600,1,0)),"")</f>
        <v/>
      </c>
      <c r="N2676" s="0" t="str">
        <f aca="false">IF(G2676=1,IF(COUNTIF(H$2:H2676,H2676)=1,COUNTIF($H:$H,H2676),""),"")</f>
        <v/>
      </c>
      <c r="O2676" s="0" t="str">
        <f aca="false">IF(G2676=1,IF(COUNTIF(I$2:I2676,I2676)=1,COUNTIF($I:$I,I2676),""),"")</f>
        <v/>
      </c>
      <c r="P2676" s="38" t="str">
        <f aca="false">IF(G2676=1,IF(COUNTIFS(C$2:C2676,C2676,G$2:G2676,1)=1,COUNTIFS($C:$C,C2676,$G:$G,1)+ROW()/10000000,""),"")</f>
        <v/>
      </c>
      <c r="Q2676" s="0" t="str">
        <f aca="false">IF(K2676=1,IF(COUNTIFS(C$2:C2676,C2676,K$2:K2676,1)=1,1,0),"")</f>
        <v/>
      </c>
      <c r="R2676" s="0" t="str">
        <f aca="false">IF(M2676=1,IF(COUNTIFS(C$2:C2676,C2676,M$2:M2676,1)=1,1,0),"")</f>
        <v/>
      </c>
      <c r="S2676" s="0" t="str">
        <f aca="false">IF(L2676=1,IF(COUNTIFS(C$2:C2676,C2676,L$2:L2676,1)=1,1,0),"")</f>
        <v/>
      </c>
      <c r="T2676" s="38" t="str">
        <f aca="false">IF(N2676="","",N2676+ROW()/10000000)</f>
        <v/>
      </c>
      <c r="U2676" s="0" t="str">
        <f aca="false">IF(G2676=1,IF(B2676="",1,0),"")</f>
        <v/>
      </c>
    </row>
    <row r="2677" customFormat="false" ht="15" hidden="false" customHeight="false" outlineLevel="0" collapsed="false">
      <c r="A2677" s="35"/>
      <c r="B2677" s="35"/>
      <c r="G2677" s="0" t="str">
        <f aca="false">IF(A2677="","",IF(AND(A2677&gt;=Debut,A2677&lt;Fin),1,0))</f>
        <v/>
      </c>
      <c r="H2677" s="0" t="str">
        <f aca="false">IF(G2677=1,INT(ROUND((A2677-Debut)*86400,0)/600),"")</f>
        <v/>
      </c>
      <c r="I2677" s="0" t="str">
        <f aca="false">IF(G2677=1,INT(ROUND((A2677-Debut)*86400,0)/3600),"")</f>
        <v/>
      </c>
      <c r="J2677" s="0" t="str">
        <f aca="false">IF(OR(A2677="",B2677=""),"",ROUND((B2677-A2677)*86400,0))</f>
        <v/>
      </c>
      <c r="K2677" s="37" t="str">
        <f aca="false">IF(G2677=1,IF(COUNTIFS($C:$C,C2677,$G:$G,1,$A:$A,"&gt;="&amp;(A2677-FenetreInterm/86400),$A:$A,"&lt;="&amp;A2677)&gt;=NbInterm,1,0),"")</f>
        <v/>
      </c>
      <c r="L2677" s="37" t="str">
        <f aca="false">IF(G2677=1,IF(B2677="",0,IF(J2677&lt;SeuilFugitive,1,0)),"")</f>
        <v/>
      </c>
      <c r="M2677" s="37" t="str">
        <f aca="false">IF(G2677=1,IF(B2677="",IF((Fin-A2677)*24&gt;SeuilFigee,1,0),IF(J2677&gt;SeuilFigee*3600,1,0)),"")</f>
        <v/>
      </c>
      <c r="N2677" s="0" t="str">
        <f aca="false">IF(G2677=1,IF(COUNTIF(H$2:H2677,H2677)=1,COUNTIF($H:$H,H2677),""),"")</f>
        <v/>
      </c>
      <c r="O2677" s="0" t="str">
        <f aca="false">IF(G2677=1,IF(COUNTIF(I$2:I2677,I2677)=1,COUNTIF($I:$I,I2677),""),"")</f>
        <v/>
      </c>
      <c r="P2677" s="38" t="str">
        <f aca="false">IF(G2677=1,IF(COUNTIFS(C$2:C2677,C2677,G$2:G2677,1)=1,COUNTIFS($C:$C,C2677,$G:$G,1)+ROW()/10000000,""),"")</f>
        <v/>
      </c>
      <c r="Q2677" s="0" t="str">
        <f aca="false">IF(K2677=1,IF(COUNTIFS(C$2:C2677,C2677,K$2:K2677,1)=1,1,0),"")</f>
        <v/>
      </c>
      <c r="R2677" s="0" t="str">
        <f aca="false">IF(M2677=1,IF(COUNTIFS(C$2:C2677,C2677,M$2:M2677,1)=1,1,0),"")</f>
        <v/>
      </c>
      <c r="S2677" s="0" t="str">
        <f aca="false">IF(L2677=1,IF(COUNTIFS(C$2:C2677,C2677,L$2:L2677,1)=1,1,0),"")</f>
        <v/>
      </c>
      <c r="T2677" s="38" t="str">
        <f aca="false">IF(N2677="","",N2677+ROW()/10000000)</f>
        <v/>
      </c>
      <c r="U2677" s="0" t="str">
        <f aca="false">IF(G2677=1,IF(B2677="",1,0),"")</f>
        <v/>
      </c>
    </row>
    <row r="2678" customFormat="false" ht="15" hidden="false" customHeight="false" outlineLevel="0" collapsed="false">
      <c r="A2678" s="35"/>
      <c r="B2678" s="35"/>
      <c r="G2678" s="0" t="str">
        <f aca="false">IF(A2678="","",IF(AND(A2678&gt;=Debut,A2678&lt;Fin),1,0))</f>
        <v/>
      </c>
      <c r="H2678" s="0" t="str">
        <f aca="false">IF(G2678=1,INT(ROUND((A2678-Debut)*86400,0)/600),"")</f>
        <v/>
      </c>
      <c r="I2678" s="0" t="str">
        <f aca="false">IF(G2678=1,INT(ROUND((A2678-Debut)*86400,0)/3600),"")</f>
        <v/>
      </c>
      <c r="J2678" s="0" t="str">
        <f aca="false">IF(OR(A2678="",B2678=""),"",ROUND((B2678-A2678)*86400,0))</f>
        <v/>
      </c>
      <c r="K2678" s="37" t="str">
        <f aca="false">IF(G2678=1,IF(COUNTIFS($C:$C,C2678,$G:$G,1,$A:$A,"&gt;="&amp;(A2678-FenetreInterm/86400),$A:$A,"&lt;="&amp;A2678)&gt;=NbInterm,1,0),"")</f>
        <v/>
      </c>
      <c r="L2678" s="37" t="str">
        <f aca="false">IF(G2678=1,IF(B2678="",0,IF(J2678&lt;SeuilFugitive,1,0)),"")</f>
        <v/>
      </c>
      <c r="M2678" s="37" t="str">
        <f aca="false">IF(G2678=1,IF(B2678="",IF((Fin-A2678)*24&gt;SeuilFigee,1,0),IF(J2678&gt;SeuilFigee*3600,1,0)),"")</f>
        <v/>
      </c>
      <c r="N2678" s="0" t="str">
        <f aca="false">IF(G2678=1,IF(COUNTIF(H$2:H2678,H2678)=1,COUNTIF($H:$H,H2678),""),"")</f>
        <v/>
      </c>
      <c r="O2678" s="0" t="str">
        <f aca="false">IF(G2678=1,IF(COUNTIF(I$2:I2678,I2678)=1,COUNTIF($I:$I,I2678),""),"")</f>
        <v/>
      </c>
      <c r="P2678" s="38" t="str">
        <f aca="false">IF(G2678=1,IF(COUNTIFS(C$2:C2678,C2678,G$2:G2678,1)=1,COUNTIFS($C:$C,C2678,$G:$G,1)+ROW()/10000000,""),"")</f>
        <v/>
      </c>
      <c r="Q2678" s="0" t="str">
        <f aca="false">IF(K2678=1,IF(COUNTIFS(C$2:C2678,C2678,K$2:K2678,1)=1,1,0),"")</f>
        <v/>
      </c>
      <c r="R2678" s="0" t="str">
        <f aca="false">IF(M2678=1,IF(COUNTIFS(C$2:C2678,C2678,M$2:M2678,1)=1,1,0),"")</f>
        <v/>
      </c>
      <c r="S2678" s="0" t="str">
        <f aca="false">IF(L2678=1,IF(COUNTIFS(C$2:C2678,C2678,L$2:L2678,1)=1,1,0),"")</f>
        <v/>
      </c>
      <c r="T2678" s="38" t="str">
        <f aca="false">IF(N2678="","",N2678+ROW()/10000000)</f>
        <v/>
      </c>
      <c r="U2678" s="0" t="str">
        <f aca="false">IF(G2678=1,IF(B2678="",1,0),"")</f>
        <v/>
      </c>
    </row>
    <row r="2679" customFormat="false" ht="15" hidden="false" customHeight="false" outlineLevel="0" collapsed="false">
      <c r="A2679" s="35"/>
      <c r="B2679" s="35"/>
      <c r="G2679" s="0" t="str">
        <f aca="false">IF(A2679="","",IF(AND(A2679&gt;=Debut,A2679&lt;Fin),1,0))</f>
        <v/>
      </c>
      <c r="H2679" s="0" t="str">
        <f aca="false">IF(G2679=1,INT(ROUND((A2679-Debut)*86400,0)/600),"")</f>
        <v/>
      </c>
      <c r="I2679" s="0" t="str">
        <f aca="false">IF(G2679=1,INT(ROUND((A2679-Debut)*86400,0)/3600),"")</f>
        <v/>
      </c>
      <c r="J2679" s="0" t="str">
        <f aca="false">IF(OR(A2679="",B2679=""),"",ROUND((B2679-A2679)*86400,0))</f>
        <v/>
      </c>
      <c r="K2679" s="37" t="str">
        <f aca="false">IF(G2679=1,IF(COUNTIFS($C:$C,C2679,$G:$G,1,$A:$A,"&gt;="&amp;(A2679-FenetreInterm/86400),$A:$A,"&lt;="&amp;A2679)&gt;=NbInterm,1,0),"")</f>
        <v/>
      </c>
      <c r="L2679" s="37" t="str">
        <f aca="false">IF(G2679=1,IF(B2679="",0,IF(J2679&lt;SeuilFugitive,1,0)),"")</f>
        <v/>
      </c>
      <c r="M2679" s="37" t="str">
        <f aca="false">IF(G2679=1,IF(B2679="",IF((Fin-A2679)*24&gt;SeuilFigee,1,0),IF(J2679&gt;SeuilFigee*3600,1,0)),"")</f>
        <v/>
      </c>
      <c r="N2679" s="0" t="str">
        <f aca="false">IF(G2679=1,IF(COUNTIF(H$2:H2679,H2679)=1,COUNTIF($H:$H,H2679),""),"")</f>
        <v/>
      </c>
      <c r="O2679" s="0" t="str">
        <f aca="false">IF(G2679=1,IF(COUNTIF(I$2:I2679,I2679)=1,COUNTIF($I:$I,I2679),""),"")</f>
        <v/>
      </c>
      <c r="P2679" s="38" t="str">
        <f aca="false">IF(G2679=1,IF(COUNTIFS(C$2:C2679,C2679,G$2:G2679,1)=1,COUNTIFS($C:$C,C2679,$G:$G,1)+ROW()/10000000,""),"")</f>
        <v/>
      </c>
      <c r="Q2679" s="0" t="str">
        <f aca="false">IF(K2679=1,IF(COUNTIFS(C$2:C2679,C2679,K$2:K2679,1)=1,1,0),"")</f>
        <v/>
      </c>
      <c r="R2679" s="0" t="str">
        <f aca="false">IF(M2679=1,IF(COUNTIFS(C$2:C2679,C2679,M$2:M2679,1)=1,1,0),"")</f>
        <v/>
      </c>
      <c r="S2679" s="0" t="str">
        <f aca="false">IF(L2679=1,IF(COUNTIFS(C$2:C2679,C2679,L$2:L2679,1)=1,1,0),"")</f>
        <v/>
      </c>
      <c r="T2679" s="38" t="str">
        <f aca="false">IF(N2679="","",N2679+ROW()/10000000)</f>
        <v/>
      </c>
      <c r="U2679" s="0" t="str">
        <f aca="false">IF(G2679=1,IF(B2679="",1,0),"")</f>
        <v/>
      </c>
    </row>
    <row r="2680" customFormat="false" ht="15" hidden="false" customHeight="false" outlineLevel="0" collapsed="false">
      <c r="A2680" s="35"/>
      <c r="B2680" s="35"/>
      <c r="G2680" s="0" t="str">
        <f aca="false">IF(A2680="","",IF(AND(A2680&gt;=Debut,A2680&lt;Fin),1,0))</f>
        <v/>
      </c>
      <c r="H2680" s="0" t="str">
        <f aca="false">IF(G2680=1,INT(ROUND((A2680-Debut)*86400,0)/600),"")</f>
        <v/>
      </c>
      <c r="I2680" s="0" t="str">
        <f aca="false">IF(G2680=1,INT(ROUND((A2680-Debut)*86400,0)/3600),"")</f>
        <v/>
      </c>
      <c r="J2680" s="0" t="str">
        <f aca="false">IF(OR(A2680="",B2680=""),"",ROUND((B2680-A2680)*86400,0))</f>
        <v/>
      </c>
      <c r="K2680" s="37" t="str">
        <f aca="false">IF(G2680=1,IF(COUNTIFS($C:$C,C2680,$G:$G,1,$A:$A,"&gt;="&amp;(A2680-FenetreInterm/86400),$A:$A,"&lt;="&amp;A2680)&gt;=NbInterm,1,0),"")</f>
        <v/>
      </c>
      <c r="L2680" s="37" t="str">
        <f aca="false">IF(G2680=1,IF(B2680="",0,IF(J2680&lt;SeuilFugitive,1,0)),"")</f>
        <v/>
      </c>
      <c r="M2680" s="37" t="str">
        <f aca="false">IF(G2680=1,IF(B2680="",IF((Fin-A2680)*24&gt;SeuilFigee,1,0),IF(J2680&gt;SeuilFigee*3600,1,0)),"")</f>
        <v/>
      </c>
      <c r="N2680" s="0" t="str">
        <f aca="false">IF(G2680=1,IF(COUNTIF(H$2:H2680,H2680)=1,COUNTIF($H:$H,H2680),""),"")</f>
        <v/>
      </c>
      <c r="O2680" s="0" t="str">
        <f aca="false">IF(G2680=1,IF(COUNTIF(I$2:I2680,I2680)=1,COUNTIF($I:$I,I2680),""),"")</f>
        <v/>
      </c>
      <c r="P2680" s="38" t="str">
        <f aca="false">IF(G2680=1,IF(COUNTIFS(C$2:C2680,C2680,G$2:G2680,1)=1,COUNTIFS($C:$C,C2680,$G:$G,1)+ROW()/10000000,""),"")</f>
        <v/>
      </c>
      <c r="Q2680" s="0" t="str">
        <f aca="false">IF(K2680=1,IF(COUNTIFS(C$2:C2680,C2680,K$2:K2680,1)=1,1,0),"")</f>
        <v/>
      </c>
      <c r="R2680" s="0" t="str">
        <f aca="false">IF(M2680=1,IF(COUNTIFS(C$2:C2680,C2680,M$2:M2680,1)=1,1,0),"")</f>
        <v/>
      </c>
      <c r="S2680" s="0" t="str">
        <f aca="false">IF(L2680=1,IF(COUNTIFS(C$2:C2680,C2680,L$2:L2680,1)=1,1,0),"")</f>
        <v/>
      </c>
      <c r="T2680" s="38" t="str">
        <f aca="false">IF(N2680="","",N2680+ROW()/10000000)</f>
        <v/>
      </c>
      <c r="U2680" s="0" t="str">
        <f aca="false">IF(G2680=1,IF(B2680="",1,0),"")</f>
        <v/>
      </c>
    </row>
    <row r="2681" customFormat="false" ht="15" hidden="false" customHeight="false" outlineLevel="0" collapsed="false">
      <c r="A2681" s="35"/>
      <c r="B2681" s="35"/>
      <c r="G2681" s="0" t="str">
        <f aca="false">IF(A2681="","",IF(AND(A2681&gt;=Debut,A2681&lt;Fin),1,0))</f>
        <v/>
      </c>
      <c r="H2681" s="0" t="str">
        <f aca="false">IF(G2681=1,INT(ROUND((A2681-Debut)*86400,0)/600),"")</f>
        <v/>
      </c>
      <c r="I2681" s="0" t="str">
        <f aca="false">IF(G2681=1,INT(ROUND((A2681-Debut)*86400,0)/3600),"")</f>
        <v/>
      </c>
      <c r="J2681" s="0" t="str">
        <f aca="false">IF(OR(A2681="",B2681=""),"",ROUND((B2681-A2681)*86400,0))</f>
        <v/>
      </c>
      <c r="K2681" s="37" t="str">
        <f aca="false">IF(G2681=1,IF(COUNTIFS($C:$C,C2681,$G:$G,1,$A:$A,"&gt;="&amp;(A2681-FenetreInterm/86400),$A:$A,"&lt;="&amp;A2681)&gt;=NbInterm,1,0),"")</f>
        <v/>
      </c>
      <c r="L2681" s="37" t="str">
        <f aca="false">IF(G2681=1,IF(B2681="",0,IF(J2681&lt;SeuilFugitive,1,0)),"")</f>
        <v/>
      </c>
      <c r="M2681" s="37" t="str">
        <f aca="false">IF(G2681=1,IF(B2681="",IF((Fin-A2681)*24&gt;SeuilFigee,1,0),IF(J2681&gt;SeuilFigee*3600,1,0)),"")</f>
        <v/>
      </c>
      <c r="N2681" s="0" t="str">
        <f aca="false">IF(G2681=1,IF(COUNTIF(H$2:H2681,H2681)=1,COUNTIF($H:$H,H2681),""),"")</f>
        <v/>
      </c>
      <c r="O2681" s="0" t="str">
        <f aca="false">IF(G2681=1,IF(COUNTIF(I$2:I2681,I2681)=1,COUNTIF($I:$I,I2681),""),"")</f>
        <v/>
      </c>
      <c r="P2681" s="38" t="str">
        <f aca="false">IF(G2681=1,IF(COUNTIFS(C$2:C2681,C2681,G$2:G2681,1)=1,COUNTIFS($C:$C,C2681,$G:$G,1)+ROW()/10000000,""),"")</f>
        <v/>
      </c>
      <c r="Q2681" s="0" t="str">
        <f aca="false">IF(K2681=1,IF(COUNTIFS(C$2:C2681,C2681,K$2:K2681,1)=1,1,0),"")</f>
        <v/>
      </c>
      <c r="R2681" s="0" t="str">
        <f aca="false">IF(M2681=1,IF(COUNTIFS(C$2:C2681,C2681,M$2:M2681,1)=1,1,0),"")</f>
        <v/>
      </c>
      <c r="S2681" s="0" t="str">
        <f aca="false">IF(L2681=1,IF(COUNTIFS(C$2:C2681,C2681,L$2:L2681,1)=1,1,0),"")</f>
        <v/>
      </c>
      <c r="T2681" s="38" t="str">
        <f aca="false">IF(N2681="","",N2681+ROW()/10000000)</f>
        <v/>
      </c>
      <c r="U2681" s="0" t="str">
        <f aca="false">IF(G2681=1,IF(B2681="",1,0),"")</f>
        <v/>
      </c>
    </row>
    <row r="2682" customFormat="false" ht="15" hidden="false" customHeight="false" outlineLevel="0" collapsed="false">
      <c r="A2682" s="35"/>
      <c r="B2682" s="35"/>
      <c r="G2682" s="0" t="str">
        <f aca="false">IF(A2682="","",IF(AND(A2682&gt;=Debut,A2682&lt;Fin),1,0))</f>
        <v/>
      </c>
      <c r="H2682" s="0" t="str">
        <f aca="false">IF(G2682=1,INT(ROUND((A2682-Debut)*86400,0)/600),"")</f>
        <v/>
      </c>
      <c r="I2682" s="0" t="str">
        <f aca="false">IF(G2682=1,INT(ROUND((A2682-Debut)*86400,0)/3600),"")</f>
        <v/>
      </c>
      <c r="J2682" s="0" t="str">
        <f aca="false">IF(OR(A2682="",B2682=""),"",ROUND((B2682-A2682)*86400,0))</f>
        <v/>
      </c>
      <c r="K2682" s="37" t="str">
        <f aca="false">IF(G2682=1,IF(COUNTIFS($C:$C,C2682,$G:$G,1,$A:$A,"&gt;="&amp;(A2682-FenetreInterm/86400),$A:$A,"&lt;="&amp;A2682)&gt;=NbInterm,1,0),"")</f>
        <v/>
      </c>
      <c r="L2682" s="37" t="str">
        <f aca="false">IF(G2682=1,IF(B2682="",0,IF(J2682&lt;SeuilFugitive,1,0)),"")</f>
        <v/>
      </c>
      <c r="M2682" s="37" t="str">
        <f aca="false">IF(G2682=1,IF(B2682="",IF((Fin-A2682)*24&gt;SeuilFigee,1,0),IF(J2682&gt;SeuilFigee*3600,1,0)),"")</f>
        <v/>
      </c>
      <c r="N2682" s="0" t="str">
        <f aca="false">IF(G2682=1,IF(COUNTIF(H$2:H2682,H2682)=1,COUNTIF($H:$H,H2682),""),"")</f>
        <v/>
      </c>
      <c r="O2682" s="0" t="str">
        <f aca="false">IF(G2682=1,IF(COUNTIF(I$2:I2682,I2682)=1,COUNTIF($I:$I,I2682),""),"")</f>
        <v/>
      </c>
      <c r="P2682" s="38" t="str">
        <f aca="false">IF(G2682=1,IF(COUNTIFS(C$2:C2682,C2682,G$2:G2682,1)=1,COUNTIFS($C:$C,C2682,$G:$G,1)+ROW()/10000000,""),"")</f>
        <v/>
      </c>
      <c r="Q2682" s="0" t="str">
        <f aca="false">IF(K2682=1,IF(COUNTIFS(C$2:C2682,C2682,K$2:K2682,1)=1,1,0),"")</f>
        <v/>
      </c>
      <c r="R2682" s="0" t="str">
        <f aca="false">IF(M2682=1,IF(COUNTIFS(C$2:C2682,C2682,M$2:M2682,1)=1,1,0),"")</f>
        <v/>
      </c>
      <c r="S2682" s="0" t="str">
        <f aca="false">IF(L2682=1,IF(COUNTIFS(C$2:C2682,C2682,L$2:L2682,1)=1,1,0),"")</f>
        <v/>
      </c>
      <c r="T2682" s="38" t="str">
        <f aca="false">IF(N2682="","",N2682+ROW()/10000000)</f>
        <v/>
      </c>
      <c r="U2682" s="0" t="str">
        <f aca="false">IF(G2682=1,IF(B2682="",1,0),"")</f>
        <v/>
      </c>
    </row>
    <row r="2683" customFormat="false" ht="15" hidden="false" customHeight="false" outlineLevel="0" collapsed="false">
      <c r="A2683" s="35"/>
      <c r="B2683" s="35"/>
      <c r="G2683" s="0" t="str">
        <f aca="false">IF(A2683="","",IF(AND(A2683&gt;=Debut,A2683&lt;Fin),1,0))</f>
        <v/>
      </c>
      <c r="H2683" s="0" t="str">
        <f aca="false">IF(G2683=1,INT(ROUND((A2683-Debut)*86400,0)/600),"")</f>
        <v/>
      </c>
      <c r="I2683" s="0" t="str">
        <f aca="false">IF(G2683=1,INT(ROUND((A2683-Debut)*86400,0)/3600),"")</f>
        <v/>
      </c>
      <c r="J2683" s="0" t="str">
        <f aca="false">IF(OR(A2683="",B2683=""),"",ROUND((B2683-A2683)*86400,0))</f>
        <v/>
      </c>
      <c r="K2683" s="37" t="str">
        <f aca="false">IF(G2683=1,IF(COUNTIFS($C:$C,C2683,$G:$G,1,$A:$A,"&gt;="&amp;(A2683-FenetreInterm/86400),$A:$A,"&lt;="&amp;A2683)&gt;=NbInterm,1,0),"")</f>
        <v/>
      </c>
      <c r="L2683" s="37" t="str">
        <f aca="false">IF(G2683=1,IF(B2683="",0,IF(J2683&lt;SeuilFugitive,1,0)),"")</f>
        <v/>
      </c>
      <c r="M2683" s="37" t="str">
        <f aca="false">IF(G2683=1,IF(B2683="",IF((Fin-A2683)*24&gt;SeuilFigee,1,0),IF(J2683&gt;SeuilFigee*3600,1,0)),"")</f>
        <v/>
      </c>
      <c r="N2683" s="0" t="str">
        <f aca="false">IF(G2683=1,IF(COUNTIF(H$2:H2683,H2683)=1,COUNTIF($H:$H,H2683),""),"")</f>
        <v/>
      </c>
      <c r="O2683" s="0" t="str">
        <f aca="false">IF(G2683=1,IF(COUNTIF(I$2:I2683,I2683)=1,COUNTIF($I:$I,I2683),""),"")</f>
        <v/>
      </c>
      <c r="P2683" s="38" t="str">
        <f aca="false">IF(G2683=1,IF(COUNTIFS(C$2:C2683,C2683,G$2:G2683,1)=1,COUNTIFS($C:$C,C2683,$G:$G,1)+ROW()/10000000,""),"")</f>
        <v/>
      </c>
      <c r="Q2683" s="0" t="str">
        <f aca="false">IF(K2683=1,IF(COUNTIFS(C$2:C2683,C2683,K$2:K2683,1)=1,1,0),"")</f>
        <v/>
      </c>
      <c r="R2683" s="0" t="str">
        <f aca="false">IF(M2683=1,IF(COUNTIFS(C$2:C2683,C2683,M$2:M2683,1)=1,1,0),"")</f>
        <v/>
      </c>
      <c r="S2683" s="0" t="str">
        <f aca="false">IF(L2683=1,IF(COUNTIFS(C$2:C2683,C2683,L$2:L2683,1)=1,1,0),"")</f>
        <v/>
      </c>
      <c r="T2683" s="38" t="str">
        <f aca="false">IF(N2683="","",N2683+ROW()/10000000)</f>
        <v/>
      </c>
      <c r="U2683" s="0" t="str">
        <f aca="false">IF(G2683=1,IF(B2683="",1,0),"")</f>
        <v/>
      </c>
    </row>
    <row r="2684" customFormat="false" ht="15" hidden="false" customHeight="false" outlineLevel="0" collapsed="false">
      <c r="A2684" s="35"/>
      <c r="B2684" s="35"/>
      <c r="G2684" s="0" t="str">
        <f aca="false">IF(A2684="","",IF(AND(A2684&gt;=Debut,A2684&lt;Fin),1,0))</f>
        <v/>
      </c>
      <c r="H2684" s="0" t="str">
        <f aca="false">IF(G2684=1,INT(ROUND((A2684-Debut)*86400,0)/600),"")</f>
        <v/>
      </c>
      <c r="I2684" s="0" t="str">
        <f aca="false">IF(G2684=1,INT(ROUND((A2684-Debut)*86400,0)/3600),"")</f>
        <v/>
      </c>
      <c r="J2684" s="0" t="str">
        <f aca="false">IF(OR(A2684="",B2684=""),"",ROUND((B2684-A2684)*86400,0))</f>
        <v/>
      </c>
      <c r="K2684" s="37" t="str">
        <f aca="false">IF(G2684=1,IF(COUNTIFS($C:$C,C2684,$G:$G,1,$A:$A,"&gt;="&amp;(A2684-FenetreInterm/86400),$A:$A,"&lt;="&amp;A2684)&gt;=NbInterm,1,0),"")</f>
        <v/>
      </c>
      <c r="L2684" s="37" t="str">
        <f aca="false">IF(G2684=1,IF(B2684="",0,IF(J2684&lt;SeuilFugitive,1,0)),"")</f>
        <v/>
      </c>
      <c r="M2684" s="37" t="str">
        <f aca="false">IF(G2684=1,IF(B2684="",IF((Fin-A2684)*24&gt;SeuilFigee,1,0),IF(J2684&gt;SeuilFigee*3600,1,0)),"")</f>
        <v/>
      </c>
      <c r="N2684" s="0" t="str">
        <f aca="false">IF(G2684=1,IF(COUNTIF(H$2:H2684,H2684)=1,COUNTIF($H:$H,H2684),""),"")</f>
        <v/>
      </c>
      <c r="O2684" s="0" t="str">
        <f aca="false">IF(G2684=1,IF(COUNTIF(I$2:I2684,I2684)=1,COUNTIF($I:$I,I2684),""),"")</f>
        <v/>
      </c>
      <c r="P2684" s="38" t="str">
        <f aca="false">IF(G2684=1,IF(COUNTIFS(C$2:C2684,C2684,G$2:G2684,1)=1,COUNTIFS($C:$C,C2684,$G:$G,1)+ROW()/10000000,""),"")</f>
        <v/>
      </c>
      <c r="Q2684" s="0" t="str">
        <f aca="false">IF(K2684=1,IF(COUNTIFS(C$2:C2684,C2684,K$2:K2684,1)=1,1,0),"")</f>
        <v/>
      </c>
      <c r="R2684" s="0" t="str">
        <f aca="false">IF(M2684=1,IF(COUNTIFS(C$2:C2684,C2684,M$2:M2684,1)=1,1,0),"")</f>
        <v/>
      </c>
      <c r="S2684" s="0" t="str">
        <f aca="false">IF(L2684=1,IF(COUNTIFS(C$2:C2684,C2684,L$2:L2684,1)=1,1,0),"")</f>
        <v/>
      </c>
      <c r="T2684" s="38" t="str">
        <f aca="false">IF(N2684="","",N2684+ROW()/10000000)</f>
        <v/>
      </c>
      <c r="U2684" s="0" t="str">
        <f aca="false">IF(G2684=1,IF(B2684="",1,0),"")</f>
        <v/>
      </c>
    </row>
    <row r="2685" customFormat="false" ht="15" hidden="false" customHeight="false" outlineLevel="0" collapsed="false">
      <c r="A2685" s="35"/>
      <c r="B2685" s="35"/>
      <c r="G2685" s="0" t="str">
        <f aca="false">IF(A2685="","",IF(AND(A2685&gt;=Debut,A2685&lt;Fin),1,0))</f>
        <v/>
      </c>
      <c r="H2685" s="0" t="str">
        <f aca="false">IF(G2685=1,INT(ROUND((A2685-Debut)*86400,0)/600),"")</f>
        <v/>
      </c>
      <c r="I2685" s="0" t="str">
        <f aca="false">IF(G2685=1,INT(ROUND((A2685-Debut)*86400,0)/3600),"")</f>
        <v/>
      </c>
      <c r="J2685" s="0" t="str">
        <f aca="false">IF(OR(A2685="",B2685=""),"",ROUND((B2685-A2685)*86400,0))</f>
        <v/>
      </c>
      <c r="K2685" s="37" t="str">
        <f aca="false">IF(G2685=1,IF(COUNTIFS($C:$C,C2685,$G:$G,1,$A:$A,"&gt;="&amp;(A2685-FenetreInterm/86400),$A:$A,"&lt;="&amp;A2685)&gt;=NbInterm,1,0),"")</f>
        <v/>
      </c>
      <c r="L2685" s="37" t="str">
        <f aca="false">IF(G2685=1,IF(B2685="",0,IF(J2685&lt;SeuilFugitive,1,0)),"")</f>
        <v/>
      </c>
      <c r="M2685" s="37" t="str">
        <f aca="false">IF(G2685=1,IF(B2685="",IF((Fin-A2685)*24&gt;SeuilFigee,1,0),IF(J2685&gt;SeuilFigee*3600,1,0)),"")</f>
        <v/>
      </c>
      <c r="N2685" s="0" t="str">
        <f aca="false">IF(G2685=1,IF(COUNTIF(H$2:H2685,H2685)=1,COUNTIF($H:$H,H2685),""),"")</f>
        <v/>
      </c>
      <c r="O2685" s="0" t="str">
        <f aca="false">IF(G2685=1,IF(COUNTIF(I$2:I2685,I2685)=1,COUNTIF($I:$I,I2685),""),"")</f>
        <v/>
      </c>
      <c r="P2685" s="38" t="str">
        <f aca="false">IF(G2685=1,IF(COUNTIFS(C$2:C2685,C2685,G$2:G2685,1)=1,COUNTIFS($C:$C,C2685,$G:$G,1)+ROW()/10000000,""),"")</f>
        <v/>
      </c>
      <c r="Q2685" s="0" t="str">
        <f aca="false">IF(K2685=1,IF(COUNTIFS(C$2:C2685,C2685,K$2:K2685,1)=1,1,0),"")</f>
        <v/>
      </c>
      <c r="R2685" s="0" t="str">
        <f aca="false">IF(M2685=1,IF(COUNTIFS(C$2:C2685,C2685,M$2:M2685,1)=1,1,0),"")</f>
        <v/>
      </c>
      <c r="S2685" s="0" t="str">
        <f aca="false">IF(L2685=1,IF(COUNTIFS(C$2:C2685,C2685,L$2:L2685,1)=1,1,0),"")</f>
        <v/>
      </c>
      <c r="T2685" s="38" t="str">
        <f aca="false">IF(N2685="","",N2685+ROW()/10000000)</f>
        <v/>
      </c>
      <c r="U2685" s="0" t="str">
        <f aca="false">IF(G2685=1,IF(B2685="",1,0),"")</f>
        <v/>
      </c>
    </row>
    <row r="2686" customFormat="false" ht="15" hidden="false" customHeight="false" outlineLevel="0" collapsed="false">
      <c r="A2686" s="35"/>
      <c r="B2686" s="35"/>
      <c r="G2686" s="0" t="str">
        <f aca="false">IF(A2686="","",IF(AND(A2686&gt;=Debut,A2686&lt;Fin),1,0))</f>
        <v/>
      </c>
      <c r="H2686" s="0" t="str">
        <f aca="false">IF(G2686=1,INT(ROUND((A2686-Debut)*86400,0)/600),"")</f>
        <v/>
      </c>
      <c r="I2686" s="0" t="str">
        <f aca="false">IF(G2686=1,INT(ROUND((A2686-Debut)*86400,0)/3600),"")</f>
        <v/>
      </c>
      <c r="J2686" s="0" t="str">
        <f aca="false">IF(OR(A2686="",B2686=""),"",ROUND((B2686-A2686)*86400,0))</f>
        <v/>
      </c>
      <c r="K2686" s="37" t="str">
        <f aca="false">IF(G2686=1,IF(COUNTIFS($C:$C,C2686,$G:$G,1,$A:$A,"&gt;="&amp;(A2686-FenetreInterm/86400),$A:$A,"&lt;="&amp;A2686)&gt;=NbInterm,1,0),"")</f>
        <v/>
      </c>
      <c r="L2686" s="37" t="str">
        <f aca="false">IF(G2686=1,IF(B2686="",0,IF(J2686&lt;SeuilFugitive,1,0)),"")</f>
        <v/>
      </c>
      <c r="M2686" s="37" t="str">
        <f aca="false">IF(G2686=1,IF(B2686="",IF((Fin-A2686)*24&gt;SeuilFigee,1,0),IF(J2686&gt;SeuilFigee*3600,1,0)),"")</f>
        <v/>
      </c>
      <c r="N2686" s="0" t="str">
        <f aca="false">IF(G2686=1,IF(COUNTIF(H$2:H2686,H2686)=1,COUNTIF($H:$H,H2686),""),"")</f>
        <v/>
      </c>
      <c r="O2686" s="0" t="str">
        <f aca="false">IF(G2686=1,IF(COUNTIF(I$2:I2686,I2686)=1,COUNTIF($I:$I,I2686),""),"")</f>
        <v/>
      </c>
      <c r="P2686" s="38" t="str">
        <f aca="false">IF(G2686=1,IF(COUNTIFS(C$2:C2686,C2686,G$2:G2686,1)=1,COUNTIFS($C:$C,C2686,$G:$G,1)+ROW()/10000000,""),"")</f>
        <v/>
      </c>
      <c r="Q2686" s="0" t="str">
        <f aca="false">IF(K2686=1,IF(COUNTIFS(C$2:C2686,C2686,K$2:K2686,1)=1,1,0),"")</f>
        <v/>
      </c>
      <c r="R2686" s="0" t="str">
        <f aca="false">IF(M2686=1,IF(COUNTIFS(C$2:C2686,C2686,M$2:M2686,1)=1,1,0),"")</f>
        <v/>
      </c>
      <c r="S2686" s="0" t="str">
        <f aca="false">IF(L2686=1,IF(COUNTIFS(C$2:C2686,C2686,L$2:L2686,1)=1,1,0),"")</f>
        <v/>
      </c>
      <c r="T2686" s="38" t="str">
        <f aca="false">IF(N2686="","",N2686+ROW()/10000000)</f>
        <v/>
      </c>
      <c r="U2686" s="0" t="str">
        <f aca="false">IF(G2686=1,IF(B2686="",1,0),"")</f>
        <v/>
      </c>
    </row>
    <row r="2687" customFormat="false" ht="15" hidden="false" customHeight="false" outlineLevel="0" collapsed="false">
      <c r="A2687" s="35"/>
      <c r="B2687" s="35"/>
      <c r="G2687" s="0" t="str">
        <f aca="false">IF(A2687="","",IF(AND(A2687&gt;=Debut,A2687&lt;Fin),1,0))</f>
        <v/>
      </c>
      <c r="H2687" s="0" t="str">
        <f aca="false">IF(G2687=1,INT(ROUND((A2687-Debut)*86400,0)/600),"")</f>
        <v/>
      </c>
      <c r="I2687" s="0" t="str">
        <f aca="false">IF(G2687=1,INT(ROUND((A2687-Debut)*86400,0)/3600),"")</f>
        <v/>
      </c>
      <c r="J2687" s="0" t="str">
        <f aca="false">IF(OR(A2687="",B2687=""),"",ROUND((B2687-A2687)*86400,0))</f>
        <v/>
      </c>
      <c r="K2687" s="37" t="str">
        <f aca="false">IF(G2687=1,IF(COUNTIFS($C:$C,C2687,$G:$G,1,$A:$A,"&gt;="&amp;(A2687-FenetreInterm/86400),$A:$A,"&lt;="&amp;A2687)&gt;=NbInterm,1,0),"")</f>
        <v/>
      </c>
      <c r="L2687" s="37" t="str">
        <f aca="false">IF(G2687=1,IF(B2687="",0,IF(J2687&lt;SeuilFugitive,1,0)),"")</f>
        <v/>
      </c>
      <c r="M2687" s="37" t="str">
        <f aca="false">IF(G2687=1,IF(B2687="",IF((Fin-A2687)*24&gt;SeuilFigee,1,0),IF(J2687&gt;SeuilFigee*3600,1,0)),"")</f>
        <v/>
      </c>
      <c r="N2687" s="0" t="str">
        <f aca="false">IF(G2687=1,IF(COUNTIF(H$2:H2687,H2687)=1,COUNTIF($H:$H,H2687),""),"")</f>
        <v/>
      </c>
      <c r="O2687" s="0" t="str">
        <f aca="false">IF(G2687=1,IF(COUNTIF(I$2:I2687,I2687)=1,COUNTIF($I:$I,I2687),""),"")</f>
        <v/>
      </c>
      <c r="P2687" s="38" t="str">
        <f aca="false">IF(G2687=1,IF(COUNTIFS(C$2:C2687,C2687,G$2:G2687,1)=1,COUNTIFS($C:$C,C2687,$G:$G,1)+ROW()/10000000,""),"")</f>
        <v/>
      </c>
      <c r="Q2687" s="0" t="str">
        <f aca="false">IF(K2687=1,IF(COUNTIFS(C$2:C2687,C2687,K$2:K2687,1)=1,1,0),"")</f>
        <v/>
      </c>
      <c r="R2687" s="0" t="str">
        <f aca="false">IF(M2687=1,IF(COUNTIFS(C$2:C2687,C2687,M$2:M2687,1)=1,1,0),"")</f>
        <v/>
      </c>
      <c r="S2687" s="0" t="str">
        <f aca="false">IF(L2687=1,IF(COUNTIFS(C$2:C2687,C2687,L$2:L2687,1)=1,1,0),"")</f>
        <v/>
      </c>
      <c r="T2687" s="38" t="str">
        <f aca="false">IF(N2687="","",N2687+ROW()/10000000)</f>
        <v/>
      </c>
      <c r="U2687" s="0" t="str">
        <f aca="false">IF(G2687=1,IF(B2687="",1,0),"")</f>
        <v/>
      </c>
    </row>
    <row r="2688" customFormat="false" ht="15" hidden="false" customHeight="false" outlineLevel="0" collapsed="false">
      <c r="A2688" s="35"/>
      <c r="B2688" s="35"/>
      <c r="G2688" s="0" t="str">
        <f aca="false">IF(A2688="","",IF(AND(A2688&gt;=Debut,A2688&lt;Fin),1,0))</f>
        <v/>
      </c>
      <c r="H2688" s="0" t="str">
        <f aca="false">IF(G2688=1,INT(ROUND((A2688-Debut)*86400,0)/600),"")</f>
        <v/>
      </c>
      <c r="I2688" s="0" t="str">
        <f aca="false">IF(G2688=1,INT(ROUND((A2688-Debut)*86400,0)/3600),"")</f>
        <v/>
      </c>
      <c r="J2688" s="0" t="str">
        <f aca="false">IF(OR(A2688="",B2688=""),"",ROUND((B2688-A2688)*86400,0))</f>
        <v/>
      </c>
      <c r="K2688" s="37" t="str">
        <f aca="false">IF(G2688=1,IF(COUNTIFS($C:$C,C2688,$G:$G,1,$A:$A,"&gt;="&amp;(A2688-FenetreInterm/86400),$A:$A,"&lt;="&amp;A2688)&gt;=NbInterm,1,0),"")</f>
        <v/>
      </c>
      <c r="L2688" s="37" t="str">
        <f aca="false">IF(G2688=1,IF(B2688="",0,IF(J2688&lt;SeuilFugitive,1,0)),"")</f>
        <v/>
      </c>
      <c r="M2688" s="37" t="str">
        <f aca="false">IF(G2688=1,IF(B2688="",IF((Fin-A2688)*24&gt;SeuilFigee,1,0),IF(J2688&gt;SeuilFigee*3600,1,0)),"")</f>
        <v/>
      </c>
      <c r="N2688" s="0" t="str">
        <f aca="false">IF(G2688=1,IF(COUNTIF(H$2:H2688,H2688)=1,COUNTIF($H:$H,H2688),""),"")</f>
        <v/>
      </c>
      <c r="O2688" s="0" t="str">
        <f aca="false">IF(G2688=1,IF(COUNTIF(I$2:I2688,I2688)=1,COUNTIF($I:$I,I2688),""),"")</f>
        <v/>
      </c>
      <c r="P2688" s="38" t="str">
        <f aca="false">IF(G2688=1,IF(COUNTIFS(C$2:C2688,C2688,G$2:G2688,1)=1,COUNTIFS($C:$C,C2688,$G:$G,1)+ROW()/10000000,""),"")</f>
        <v/>
      </c>
      <c r="Q2688" s="0" t="str">
        <f aca="false">IF(K2688=1,IF(COUNTIFS(C$2:C2688,C2688,K$2:K2688,1)=1,1,0),"")</f>
        <v/>
      </c>
      <c r="R2688" s="0" t="str">
        <f aca="false">IF(M2688=1,IF(COUNTIFS(C$2:C2688,C2688,M$2:M2688,1)=1,1,0),"")</f>
        <v/>
      </c>
      <c r="S2688" s="0" t="str">
        <f aca="false">IF(L2688=1,IF(COUNTIFS(C$2:C2688,C2688,L$2:L2688,1)=1,1,0),"")</f>
        <v/>
      </c>
      <c r="T2688" s="38" t="str">
        <f aca="false">IF(N2688="","",N2688+ROW()/10000000)</f>
        <v/>
      </c>
      <c r="U2688" s="0" t="str">
        <f aca="false">IF(G2688=1,IF(B2688="",1,0),"")</f>
        <v/>
      </c>
    </row>
    <row r="2689" customFormat="false" ht="15" hidden="false" customHeight="false" outlineLevel="0" collapsed="false">
      <c r="A2689" s="35"/>
      <c r="B2689" s="35"/>
      <c r="G2689" s="0" t="str">
        <f aca="false">IF(A2689="","",IF(AND(A2689&gt;=Debut,A2689&lt;Fin),1,0))</f>
        <v/>
      </c>
      <c r="H2689" s="0" t="str">
        <f aca="false">IF(G2689=1,INT(ROUND((A2689-Debut)*86400,0)/600),"")</f>
        <v/>
      </c>
      <c r="I2689" s="0" t="str">
        <f aca="false">IF(G2689=1,INT(ROUND((A2689-Debut)*86400,0)/3600),"")</f>
        <v/>
      </c>
      <c r="J2689" s="0" t="str">
        <f aca="false">IF(OR(A2689="",B2689=""),"",ROUND((B2689-A2689)*86400,0))</f>
        <v/>
      </c>
      <c r="K2689" s="37" t="str">
        <f aca="false">IF(G2689=1,IF(COUNTIFS($C:$C,C2689,$G:$G,1,$A:$A,"&gt;="&amp;(A2689-FenetreInterm/86400),$A:$A,"&lt;="&amp;A2689)&gt;=NbInterm,1,0),"")</f>
        <v/>
      </c>
      <c r="L2689" s="37" t="str">
        <f aca="false">IF(G2689=1,IF(B2689="",0,IF(J2689&lt;SeuilFugitive,1,0)),"")</f>
        <v/>
      </c>
      <c r="M2689" s="37" t="str">
        <f aca="false">IF(G2689=1,IF(B2689="",IF((Fin-A2689)*24&gt;SeuilFigee,1,0),IF(J2689&gt;SeuilFigee*3600,1,0)),"")</f>
        <v/>
      </c>
      <c r="N2689" s="0" t="str">
        <f aca="false">IF(G2689=1,IF(COUNTIF(H$2:H2689,H2689)=1,COUNTIF($H:$H,H2689),""),"")</f>
        <v/>
      </c>
      <c r="O2689" s="0" t="str">
        <f aca="false">IF(G2689=1,IF(COUNTIF(I$2:I2689,I2689)=1,COUNTIF($I:$I,I2689),""),"")</f>
        <v/>
      </c>
      <c r="P2689" s="38" t="str">
        <f aca="false">IF(G2689=1,IF(COUNTIFS(C$2:C2689,C2689,G$2:G2689,1)=1,COUNTIFS($C:$C,C2689,$G:$G,1)+ROW()/10000000,""),"")</f>
        <v/>
      </c>
      <c r="Q2689" s="0" t="str">
        <f aca="false">IF(K2689=1,IF(COUNTIFS(C$2:C2689,C2689,K$2:K2689,1)=1,1,0),"")</f>
        <v/>
      </c>
      <c r="R2689" s="0" t="str">
        <f aca="false">IF(M2689=1,IF(COUNTIFS(C$2:C2689,C2689,M$2:M2689,1)=1,1,0),"")</f>
        <v/>
      </c>
      <c r="S2689" s="0" t="str">
        <f aca="false">IF(L2689=1,IF(COUNTIFS(C$2:C2689,C2689,L$2:L2689,1)=1,1,0),"")</f>
        <v/>
      </c>
      <c r="T2689" s="38" t="str">
        <f aca="false">IF(N2689="","",N2689+ROW()/10000000)</f>
        <v/>
      </c>
      <c r="U2689" s="0" t="str">
        <f aca="false">IF(G2689=1,IF(B2689="",1,0),"")</f>
        <v/>
      </c>
    </row>
    <row r="2690" customFormat="false" ht="15" hidden="false" customHeight="false" outlineLevel="0" collapsed="false">
      <c r="A2690" s="35"/>
      <c r="B2690" s="35"/>
      <c r="G2690" s="0" t="str">
        <f aca="false">IF(A2690="","",IF(AND(A2690&gt;=Debut,A2690&lt;Fin),1,0))</f>
        <v/>
      </c>
      <c r="H2690" s="0" t="str">
        <f aca="false">IF(G2690=1,INT(ROUND((A2690-Debut)*86400,0)/600),"")</f>
        <v/>
      </c>
      <c r="I2690" s="0" t="str">
        <f aca="false">IF(G2690=1,INT(ROUND((A2690-Debut)*86400,0)/3600),"")</f>
        <v/>
      </c>
      <c r="J2690" s="0" t="str">
        <f aca="false">IF(OR(A2690="",B2690=""),"",ROUND((B2690-A2690)*86400,0))</f>
        <v/>
      </c>
      <c r="K2690" s="37" t="str">
        <f aca="false">IF(G2690=1,IF(COUNTIFS($C:$C,C2690,$G:$G,1,$A:$A,"&gt;="&amp;(A2690-FenetreInterm/86400),$A:$A,"&lt;="&amp;A2690)&gt;=NbInterm,1,0),"")</f>
        <v/>
      </c>
      <c r="L2690" s="37" t="str">
        <f aca="false">IF(G2690=1,IF(B2690="",0,IF(J2690&lt;SeuilFugitive,1,0)),"")</f>
        <v/>
      </c>
      <c r="M2690" s="37" t="str">
        <f aca="false">IF(G2690=1,IF(B2690="",IF((Fin-A2690)*24&gt;SeuilFigee,1,0),IF(J2690&gt;SeuilFigee*3600,1,0)),"")</f>
        <v/>
      </c>
      <c r="N2690" s="0" t="str">
        <f aca="false">IF(G2690=1,IF(COUNTIF(H$2:H2690,H2690)=1,COUNTIF($H:$H,H2690),""),"")</f>
        <v/>
      </c>
      <c r="O2690" s="0" t="str">
        <f aca="false">IF(G2690=1,IF(COUNTIF(I$2:I2690,I2690)=1,COUNTIF($I:$I,I2690),""),"")</f>
        <v/>
      </c>
      <c r="P2690" s="38" t="str">
        <f aca="false">IF(G2690=1,IF(COUNTIFS(C$2:C2690,C2690,G$2:G2690,1)=1,COUNTIFS($C:$C,C2690,$G:$G,1)+ROW()/10000000,""),"")</f>
        <v/>
      </c>
      <c r="Q2690" s="0" t="str">
        <f aca="false">IF(K2690=1,IF(COUNTIFS(C$2:C2690,C2690,K$2:K2690,1)=1,1,0),"")</f>
        <v/>
      </c>
      <c r="R2690" s="0" t="str">
        <f aca="false">IF(M2690=1,IF(COUNTIFS(C$2:C2690,C2690,M$2:M2690,1)=1,1,0),"")</f>
        <v/>
      </c>
      <c r="S2690" s="0" t="str">
        <f aca="false">IF(L2690=1,IF(COUNTIFS(C$2:C2690,C2690,L$2:L2690,1)=1,1,0),"")</f>
        <v/>
      </c>
      <c r="T2690" s="38" t="str">
        <f aca="false">IF(N2690="","",N2690+ROW()/10000000)</f>
        <v/>
      </c>
      <c r="U2690" s="0" t="str">
        <f aca="false">IF(G2690=1,IF(B2690="",1,0),"")</f>
        <v/>
      </c>
    </row>
    <row r="2691" customFormat="false" ht="15" hidden="false" customHeight="false" outlineLevel="0" collapsed="false">
      <c r="A2691" s="35"/>
      <c r="B2691" s="35"/>
      <c r="G2691" s="0" t="str">
        <f aca="false">IF(A2691="","",IF(AND(A2691&gt;=Debut,A2691&lt;Fin),1,0))</f>
        <v/>
      </c>
      <c r="H2691" s="0" t="str">
        <f aca="false">IF(G2691=1,INT(ROUND((A2691-Debut)*86400,0)/600),"")</f>
        <v/>
      </c>
      <c r="I2691" s="0" t="str">
        <f aca="false">IF(G2691=1,INT(ROUND((A2691-Debut)*86400,0)/3600),"")</f>
        <v/>
      </c>
      <c r="J2691" s="0" t="str">
        <f aca="false">IF(OR(A2691="",B2691=""),"",ROUND((B2691-A2691)*86400,0))</f>
        <v/>
      </c>
      <c r="K2691" s="37" t="str">
        <f aca="false">IF(G2691=1,IF(COUNTIFS($C:$C,C2691,$G:$G,1,$A:$A,"&gt;="&amp;(A2691-FenetreInterm/86400),$A:$A,"&lt;="&amp;A2691)&gt;=NbInterm,1,0),"")</f>
        <v/>
      </c>
      <c r="L2691" s="37" t="str">
        <f aca="false">IF(G2691=1,IF(B2691="",0,IF(J2691&lt;SeuilFugitive,1,0)),"")</f>
        <v/>
      </c>
      <c r="M2691" s="37" t="str">
        <f aca="false">IF(G2691=1,IF(B2691="",IF((Fin-A2691)*24&gt;SeuilFigee,1,0),IF(J2691&gt;SeuilFigee*3600,1,0)),"")</f>
        <v/>
      </c>
      <c r="N2691" s="0" t="str">
        <f aca="false">IF(G2691=1,IF(COUNTIF(H$2:H2691,H2691)=1,COUNTIF($H:$H,H2691),""),"")</f>
        <v/>
      </c>
      <c r="O2691" s="0" t="str">
        <f aca="false">IF(G2691=1,IF(COUNTIF(I$2:I2691,I2691)=1,COUNTIF($I:$I,I2691),""),"")</f>
        <v/>
      </c>
      <c r="P2691" s="38" t="str">
        <f aca="false">IF(G2691=1,IF(COUNTIFS(C$2:C2691,C2691,G$2:G2691,1)=1,COUNTIFS($C:$C,C2691,$G:$G,1)+ROW()/10000000,""),"")</f>
        <v/>
      </c>
      <c r="Q2691" s="0" t="str">
        <f aca="false">IF(K2691=1,IF(COUNTIFS(C$2:C2691,C2691,K$2:K2691,1)=1,1,0),"")</f>
        <v/>
      </c>
      <c r="R2691" s="0" t="str">
        <f aca="false">IF(M2691=1,IF(COUNTIFS(C$2:C2691,C2691,M$2:M2691,1)=1,1,0),"")</f>
        <v/>
      </c>
      <c r="S2691" s="0" t="str">
        <f aca="false">IF(L2691=1,IF(COUNTIFS(C$2:C2691,C2691,L$2:L2691,1)=1,1,0),"")</f>
        <v/>
      </c>
      <c r="T2691" s="38" t="str">
        <f aca="false">IF(N2691="","",N2691+ROW()/10000000)</f>
        <v/>
      </c>
      <c r="U2691" s="0" t="str">
        <f aca="false">IF(G2691=1,IF(B2691="",1,0),"")</f>
        <v/>
      </c>
    </row>
    <row r="2692" customFormat="false" ht="15" hidden="false" customHeight="false" outlineLevel="0" collapsed="false">
      <c r="A2692" s="35"/>
      <c r="B2692" s="35"/>
      <c r="G2692" s="0" t="str">
        <f aca="false">IF(A2692="","",IF(AND(A2692&gt;=Debut,A2692&lt;Fin),1,0))</f>
        <v/>
      </c>
      <c r="H2692" s="0" t="str">
        <f aca="false">IF(G2692=1,INT(ROUND((A2692-Debut)*86400,0)/600),"")</f>
        <v/>
      </c>
      <c r="I2692" s="0" t="str">
        <f aca="false">IF(G2692=1,INT(ROUND((A2692-Debut)*86400,0)/3600),"")</f>
        <v/>
      </c>
      <c r="J2692" s="0" t="str">
        <f aca="false">IF(OR(A2692="",B2692=""),"",ROUND((B2692-A2692)*86400,0))</f>
        <v/>
      </c>
      <c r="K2692" s="37" t="str">
        <f aca="false">IF(G2692=1,IF(COUNTIFS($C:$C,C2692,$G:$G,1,$A:$A,"&gt;="&amp;(A2692-FenetreInterm/86400),$A:$A,"&lt;="&amp;A2692)&gt;=NbInterm,1,0),"")</f>
        <v/>
      </c>
      <c r="L2692" s="37" t="str">
        <f aca="false">IF(G2692=1,IF(B2692="",0,IF(J2692&lt;SeuilFugitive,1,0)),"")</f>
        <v/>
      </c>
      <c r="M2692" s="37" t="str">
        <f aca="false">IF(G2692=1,IF(B2692="",IF((Fin-A2692)*24&gt;SeuilFigee,1,0),IF(J2692&gt;SeuilFigee*3600,1,0)),"")</f>
        <v/>
      </c>
      <c r="N2692" s="0" t="str">
        <f aca="false">IF(G2692=1,IF(COUNTIF(H$2:H2692,H2692)=1,COUNTIF($H:$H,H2692),""),"")</f>
        <v/>
      </c>
      <c r="O2692" s="0" t="str">
        <f aca="false">IF(G2692=1,IF(COUNTIF(I$2:I2692,I2692)=1,COUNTIF($I:$I,I2692),""),"")</f>
        <v/>
      </c>
      <c r="P2692" s="38" t="str">
        <f aca="false">IF(G2692=1,IF(COUNTIFS(C$2:C2692,C2692,G$2:G2692,1)=1,COUNTIFS($C:$C,C2692,$G:$G,1)+ROW()/10000000,""),"")</f>
        <v/>
      </c>
      <c r="Q2692" s="0" t="str">
        <f aca="false">IF(K2692=1,IF(COUNTIFS(C$2:C2692,C2692,K$2:K2692,1)=1,1,0),"")</f>
        <v/>
      </c>
      <c r="R2692" s="0" t="str">
        <f aca="false">IF(M2692=1,IF(COUNTIFS(C$2:C2692,C2692,M$2:M2692,1)=1,1,0),"")</f>
        <v/>
      </c>
      <c r="S2692" s="0" t="str">
        <f aca="false">IF(L2692=1,IF(COUNTIFS(C$2:C2692,C2692,L$2:L2692,1)=1,1,0),"")</f>
        <v/>
      </c>
      <c r="T2692" s="38" t="str">
        <f aca="false">IF(N2692="","",N2692+ROW()/10000000)</f>
        <v/>
      </c>
      <c r="U2692" s="0" t="str">
        <f aca="false">IF(G2692=1,IF(B2692="",1,0),"")</f>
        <v/>
      </c>
    </row>
    <row r="2693" customFormat="false" ht="15" hidden="false" customHeight="false" outlineLevel="0" collapsed="false">
      <c r="A2693" s="35"/>
      <c r="B2693" s="35"/>
      <c r="G2693" s="0" t="str">
        <f aca="false">IF(A2693="","",IF(AND(A2693&gt;=Debut,A2693&lt;Fin),1,0))</f>
        <v/>
      </c>
      <c r="H2693" s="0" t="str">
        <f aca="false">IF(G2693=1,INT(ROUND((A2693-Debut)*86400,0)/600),"")</f>
        <v/>
      </c>
      <c r="I2693" s="0" t="str">
        <f aca="false">IF(G2693=1,INT(ROUND((A2693-Debut)*86400,0)/3600),"")</f>
        <v/>
      </c>
      <c r="J2693" s="0" t="str">
        <f aca="false">IF(OR(A2693="",B2693=""),"",ROUND((B2693-A2693)*86400,0))</f>
        <v/>
      </c>
      <c r="K2693" s="37" t="str">
        <f aca="false">IF(G2693=1,IF(COUNTIFS($C:$C,C2693,$G:$G,1,$A:$A,"&gt;="&amp;(A2693-FenetreInterm/86400),$A:$A,"&lt;="&amp;A2693)&gt;=NbInterm,1,0),"")</f>
        <v/>
      </c>
      <c r="L2693" s="37" t="str">
        <f aca="false">IF(G2693=1,IF(B2693="",0,IF(J2693&lt;SeuilFugitive,1,0)),"")</f>
        <v/>
      </c>
      <c r="M2693" s="37" t="str">
        <f aca="false">IF(G2693=1,IF(B2693="",IF((Fin-A2693)*24&gt;SeuilFigee,1,0),IF(J2693&gt;SeuilFigee*3600,1,0)),"")</f>
        <v/>
      </c>
      <c r="N2693" s="0" t="str">
        <f aca="false">IF(G2693=1,IF(COUNTIF(H$2:H2693,H2693)=1,COUNTIF($H:$H,H2693),""),"")</f>
        <v/>
      </c>
      <c r="O2693" s="0" t="str">
        <f aca="false">IF(G2693=1,IF(COUNTIF(I$2:I2693,I2693)=1,COUNTIF($I:$I,I2693),""),"")</f>
        <v/>
      </c>
      <c r="P2693" s="38" t="str">
        <f aca="false">IF(G2693=1,IF(COUNTIFS(C$2:C2693,C2693,G$2:G2693,1)=1,COUNTIFS($C:$C,C2693,$G:$G,1)+ROW()/10000000,""),"")</f>
        <v/>
      </c>
      <c r="Q2693" s="0" t="str">
        <f aca="false">IF(K2693=1,IF(COUNTIFS(C$2:C2693,C2693,K$2:K2693,1)=1,1,0),"")</f>
        <v/>
      </c>
      <c r="R2693" s="0" t="str">
        <f aca="false">IF(M2693=1,IF(COUNTIFS(C$2:C2693,C2693,M$2:M2693,1)=1,1,0),"")</f>
        <v/>
      </c>
      <c r="S2693" s="0" t="str">
        <f aca="false">IF(L2693=1,IF(COUNTIFS(C$2:C2693,C2693,L$2:L2693,1)=1,1,0),"")</f>
        <v/>
      </c>
      <c r="T2693" s="38" t="str">
        <f aca="false">IF(N2693="","",N2693+ROW()/10000000)</f>
        <v/>
      </c>
      <c r="U2693" s="0" t="str">
        <f aca="false">IF(G2693=1,IF(B2693="",1,0),"")</f>
        <v/>
      </c>
    </row>
    <row r="2694" customFormat="false" ht="15" hidden="false" customHeight="false" outlineLevel="0" collapsed="false">
      <c r="A2694" s="35"/>
      <c r="B2694" s="35"/>
      <c r="G2694" s="0" t="str">
        <f aca="false">IF(A2694="","",IF(AND(A2694&gt;=Debut,A2694&lt;Fin),1,0))</f>
        <v/>
      </c>
      <c r="H2694" s="0" t="str">
        <f aca="false">IF(G2694=1,INT(ROUND((A2694-Debut)*86400,0)/600),"")</f>
        <v/>
      </c>
      <c r="I2694" s="0" t="str">
        <f aca="false">IF(G2694=1,INT(ROUND((A2694-Debut)*86400,0)/3600),"")</f>
        <v/>
      </c>
      <c r="J2694" s="0" t="str">
        <f aca="false">IF(OR(A2694="",B2694=""),"",ROUND((B2694-A2694)*86400,0))</f>
        <v/>
      </c>
      <c r="K2694" s="37" t="str">
        <f aca="false">IF(G2694=1,IF(COUNTIFS($C:$C,C2694,$G:$G,1,$A:$A,"&gt;="&amp;(A2694-FenetreInterm/86400),$A:$A,"&lt;="&amp;A2694)&gt;=NbInterm,1,0),"")</f>
        <v/>
      </c>
      <c r="L2694" s="37" t="str">
        <f aca="false">IF(G2694=1,IF(B2694="",0,IF(J2694&lt;SeuilFugitive,1,0)),"")</f>
        <v/>
      </c>
      <c r="M2694" s="37" t="str">
        <f aca="false">IF(G2694=1,IF(B2694="",IF((Fin-A2694)*24&gt;SeuilFigee,1,0),IF(J2694&gt;SeuilFigee*3600,1,0)),"")</f>
        <v/>
      </c>
      <c r="N2694" s="0" t="str">
        <f aca="false">IF(G2694=1,IF(COUNTIF(H$2:H2694,H2694)=1,COUNTIF($H:$H,H2694),""),"")</f>
        <v/>
      </c>
      <c r="O2694" s="0" t="str">
        <f aca="false">IF(G2694=1,IF(COUNTIF(I$2:I2694,I2694)=1,COUNTIF($I:$I,I2694),""),"")</f>
        <v/>
      </c>
      <c r="P2694" s="38" t="str">
        <f aca="false">IF(G2694=1,IF(COUNTIFS(C$2:C2694,C2694,G$2:G2694,1)=1,COUNTIFS($C:$C,C2694,$G:$G,1)+ROW()/10000000,""),"")</f>
        <v/>
      </c>
      <c r="Q2694" s="0" t="str">
        <f aca="false">IF(K2694=1,IF(COUNTIFS(C$2:C2694,C2694,K$2:K2694,1)=1,1,0),"")</f>
        <v/>
      </c>
      <c r="R2694" s="0" t="str">
        <f aca="false">IF(M2694=1,IF(COUNTIFS(C$2:C2694,C2694,M$2:M2694,1)=1,1,0),"")</f>
        <v/>
      </c>
      <c r="S2694" s="0" t="str">
        <f aca="false">IF(L2694=1,IF(COUNTIFS(C$2:C2694,C2694,L$2:L2694,1)=1,1,0),"")</f>
        <v/>
      </c>
      <c r="T2694" s="38" t="str">
        <f aca="false">IF(N2694="","",N2694+ROW()/10000000)</f>
        <v/>
      </c>
      <c r="U2694" s="0" t="str">
        <f aca="false">IF(G2694=1,IF(B2694="",1,0),"")</f>
        <v/>
      </c>
    </row>
    <row r="2695" customFormat="false" ht="15" hidden="false" customHeight="false" outlineLevel="0" collapsed="false">
      <c r="A2695" s="35"/>
      <c r="B2695" s="35"/>
      <c r="G2695" s="0" t="str">
        <f aca="false">IF(A2695="","",IF(AND(A2695&gt;=Debut,A2695&lt;Fin),1,0))</f>
        <v/>
      </c>
      <c r="H2695" s="0" t="str">
        <f aca="false">IF(G2695=1,INT(ROUND((A2695-Debut)*86400,0)/600),"")</f>
        <v/>
      </c>
      <c r="I2695" s="0" t="str">
        <f aca="false">IF(G2695=1,INT(ROUND((A2695-Debut)*86400,0)/3600),"")</f>
        <v/>
      </c>
      <c r="J2695" s="0" t="str">
        <f aca="false">IF(OR(A2695="",B2695=""),"",ROUND((B2695-A2695)*86400,0))</f>
        <v/>
      </c>
      <c r="K2695" s="37" t="str">
        <f aca="false">IF(G2695=1,IF(COUNTIFS($C:$C,C2695,$G:$G,1,$A:$A,"&gt;="&amp;(A2695-FenetreInterm/86400),$A:$A,"&lt;="&amp;A2695)&gt;=NbInterm,1,0),"")</f>
        <v/>
      </c>
      <c r="L2695" s="37" t="str">
        <f aca="false">IF(G2695=1,IF(B2695="",0,IF(J2695&lt;SeuilFugitive,1,0)),"")</f>
        <v/>
      </c>
      <c r="M2695" s="37" t="str">
        <f aca="false">IF(G2695=1,IF(B2695="",IF((Fin-A2695)*24&gt;SeuilFigee,1,0),IF(J2695&gt;SeuilFigee*3600,1,0)),"")</f>
        <v/>
      </c>
      <c r="N2695" s="0" t="str">
        <f aca="false">IF(G2695=1,IF(COUNTIF(H$2:H2695,H2695)=1,COUNTIF($H:$H,H2695),""),"")</f>
        <v/>
      </c>
      <c r="O2695" s="0" t="str">
        <f aca="false">IF(G2695=1,IF(COUNTIF(I$2:I2695,I2695)=1,COUNTIF($I:$I,I2695),""),"")</f>
        <v/>
      </c>
      <c r="P2695" s="38" t="str">
        <f aca="false">IF(G2695=1,IF(COUNTIFS(C$2:C2695,C2695,G$2:G2695,1)=1,COUNTIFS($C:$C,C2695,$G:$G,1)+ROW()/10000000,""),"")</f>
        <v/>
      </c>
      <c r="Q2695" s="0" t="str">
        <f aca="false">IF(K2695=1,IF(COUNTIFS(C$2:C2695,C2695,K$2:K2695,1)=1,1,0),"")</f>
        <v/>
      </c>
      <c r="R2695" s="0" t="str">
        <f aca="false">IF(M2695=1,IF(COUNTIFS(C$2:C2695,C2695,M$2:M2695,1)=1,1,0),"")</f>
        <v/>
      </c>
      <c r="S2695" s="0" t="str">
        <f aca="false">IF(L2695=1,IF(COUNTIFS(C$2:C2695,C2695,L$2:L2695,1)=1,1,0),"")</f>
        <v/>
      </c>
      <c r="T2695" s="38" t="str">
        <f aca="false">IF(N2695="","",N2695+ROW()/10000000)</f>
        <v/>
      </c>
      <c r="U2695" s="0" t="str">
        <f aca="false">IF(G2695=1,IF(B2695="",1,0),"")</f>
        <v/>
      </c>
    </row>
    <row r="2696" customFormat="false" ht="15" hidden="false" customHeight="false" outlineLevel="0" collapsed="false">
      <c r="A2696" s="35"/>
      <c r="B2696" s="35"/>
      <c r="G2696" s="0" t="str">
        <f aca="false">IF(A2696="","",IF(AND(A2696&gt;=Debut,A2696&lt;Fin),1,0))</f>
        <v/>
      </c>
      <c r="H2696" s="0" t="str">
        <f aca="false">IF(G2696=1,INT(ROUND((A2696-Debut)*86400,0)/600),"")</f>
        <v/>
      </c>
      <c r="I2696" s="0" t="str">
        <f aca="false">IF(G2696=1,INT(ROUND((A2696-Debut)*86400,0)/3600),"")</f>
        <v/>
      </c>
      <c r="J2696" s="0" t="str">
        <f aca="false">IF(OR(A2696="",B2696=""),"",ROUND((B2696-A2696)*86400,0))</f>
        <v/>
      </c>
      <c r="K2696" s="37" t="str">
        <f aca="false">IF(G2696=1,IF(COUNTIFS($C:$C,C2696,$G:$G,1,$A:$A,"&gt;="&amp;(A2696-FenetreInterm/86400),$A:$A,"&lt;="&amp;A2696)&gt;=NbInterm,1,0),"")</f>
        <v/>
      </c>
      <c r="L2696" s="37" t="str">
        <f aca="false">IF(G2696=1,IF(B2696="",0,IF(J2696&lt;SeuilFugitive,1,0)),"")</f>
        <v/>
      </c>
      <c r="M2696" s="37" t="str">
        <f aca="false">IF(G2696=1,IF(B2696="",IF((Fin-A2696)*24&gt;SeuilFigee,1,0),IF(J2696&gt;SeuilFigee*3600,1,0)),"")</f>
        <v/>
      </c>
      <c r="N2696" s="0" t="str">
        <f aca="false">IF(G2696=1,IF(COUNTIF(H$2:H2696,H2696)=1,COUNTIF($H:$H,H2696),""),"")</f>
        <v/>
      </c>
      <c r="O2696" s="0" t="str">
        <f aca="false">IF(G2696=1,IF(COUNTIF(I$2:I2696,I2696)=1,COUNTIF($I:$I,I2696),""),"")</f>
        <v/>
      </c>
      <c r="P2696" s="38" t="str">
        <f aca="false">IF(G2696=1,IF(COUNTIFS(C$2:C2696,C2696,G$2:G2696,1)=1,COUNTIFS($C:$C,C2696,$G:$G,1)+ROW()/10000000,""),"")</f>
        <v/>
      </c>
      <c r="Q2696" s="0" t="str">
        <f aca="false">IF(K2696=1,IF(COUNTIFS(C$2:C2696,C2696,K$2:K2696,1)=1,1,0),"")</f>
        <v/>
      </c>
      <c r="R2696" s="0" t="str">
        <f aca="false">IF(M2696=1,IF(COUNTIFS(C$2:C2696,C2696,M$2:M2696,1)=1,1,0),"")</f>
        <v/>
      </c>
      <c r="S2696" s="0" t="str">
        <f aca="false">IF(L2696=1,IF(COUNTIFS(C$2:C2696,C2696,L$2:L2696,1)=1,1,0),"")</f>
        <v/>
      </c>
      <c r="T2696" s="38" t="str">
        <f aca="false">IF(N2696="","",N2696+ROW()/10000000)</f>
        <v/>
      </c>
      <c r="U2696" s="0" t="str">
        <f aca="false">IF(G2696=1,IF(B2696="",1,0),"")</f>
        <v/>
      </c>
    </row>
    <row r="2697" customFormat="false" ht="15" hidden="false" customHeight="false" outlineLevel="0" collapsed="false">
      <c r="A2697" s="35"/>
      <c r="B2697" s="35"/>
      <c r="G2697" s="0" t="str">
        <f aca="false">IF(A2697="","",IF(AND(A2697&gt;=Debut,A2697&lt;Fin),1,0))</f>
        <v/>
      </c>
      <c r="H2697" s="0" t="str">
        <f aca="false">IF(G2697=1,INT(ROUND((A2697-Debut)*86400,0)/600),"")</f>
        <v/>
      </c>
      <c r="I2697" s="0" t="str">
        <f aca="false">IF(G2697=1,INT(ROUND((A2697-Debut)*86400,0)/3600),"")</f>
        <v/>
      </c>
      <c r="J2697" s="0" t="str">
        <f aca="false">IF(OR(A2697="",B2697=""),"",ROUND((B2697-A2697)*86400,0))</f>
        <v/>
      </c>
      <c r="K2697" s="37" t="str">
        <f aca="false">IF(G2697=1,IF(COUNTIFS($C:$C,C2697,$G:$G,1,$A:$A,"&gt;="&amp;(A2697-FenetreInterm/86400),$A:$A,"&lt;="&amp;A2697)&gt;=NbInterm,1,0),"")</f>
        <v/>
      </c>
      <c r="L2697" s="37" t="str">
        <f aca="false">IF(G2697=1,IF(B2697="",0,IF(J2697&lt;SeuilFugitive,1,0)),"")</f>
        <v/>
      </c>
      <c r="M2697" s="37" t="str">
        <f aca="false">IF(G2697=1,IF(B2697="",IF((Fin-A2697)*24&gt;SeuilFigee,1,0),IF(J2697&gt;SeuilFigee*3600,1,0)),"")</f>
        <v/>
      </c>
      <c r="N2697" s="0" t="str">
        <f aca="false">IF(G2697=1,IF(COUNTIF(H$2:H2697,H2697)=1,COUNTIF($H:$H,H2697),""),"")</f>
        <v/>
      </c>
      <c r="O2697" s="0" t="str">
        <f aca="false">IF(G2697=1,IF(COUNTIF(I$2:I2697,I2697)=1,COUNTIF($I:$I,I2697),""),"")</f>
        <v/>
      </c>
      <c r="P2697" s="38" t="str">
        <f aca="false">IF(G2697=1,IF(COUNTIFS(C$2:C2697,C2697,G$2:G2697,1)=1,COUNTIFS($C:$C,C2697,$G:$G,1)+ROW()/10000000,""),"")</f>
        <v/>
      </c>
      <c r="Q2697" s="0" t="str">
        <f aca="false">IF(K2697=1,IF(COUNTIFS(C$2:C2697,C2697,K$2:K2697,1)=1,1,0),"")</f>
        <v/>
      </c>
      <c r="R2697" s="0" t="str">
        <f aca="false">IF(M2697=1,IF(COUNTIFS(C$2:C2697,C2697,M$2:M2697,1)=1,1,0),"")</f>
        <v/>
      </c>
      <c r="S2697" s="0" t="str">
        <f aca="false">IF(L2697=1,IF(COUNTIFS(C$2:C2697,C2697,L$2:L2697,1)=1,1,0),"")</f>
        <v/>
      </c>
      <c r="T2697" s="38" t="str">
        <f aca="false">IF(N2697="","",N2697+ROW()/10000000)</f>
        <v/>
      </c>
      <c r="U2697" s="0" t="str">
        <f aca="false">IF(G2697=1,IF(B2697="",1,0),"")</f>
        <v/>
      </c>
    </row>
    <row r="2698" customFormat="false" ht="15" hidden="false" customHeight="false" outlineLevel="0" collapsed="false">
      <c r="A2698" s="35"/>
      <c r="B2698" s="35"/>
      <c r="G2698" s="0" t="str">
        <f aca="false">IF(A2698="","",IF(AND(A2698&gt;=Debut,A2698&lt;Fin),1,0))</f>
        <v/>
      </c>
      <c r="H2698" s="0" t="str">
        <f aca="false">IF(G2698=1,INT(ROUND((A2698-Debut)*86400,0)/600),"")</f>
        <v/>
      </c>
      <c r="I2698" s="0" t="str">
        <f aca="false">IF(G2698=1,INT(ROUND((A2698-Debut)*86400,0)/3600),"")</f>
        <v/>
      </c>
      <c r="J2698" s="0" t="str">
        <f aca="false">IF(OR(A2698="",B2698=""),"",ROUND((B2698-A2698)*86400,0))</f>
        <v/>
      </c>
      <c r="K2698" s="37" t="str">
        <f aca="false">IF(G2698=1,IF(COUNTIFS($C:$C,C2698,$G:$G,1,$A:$A,"&gt;="&amp;(A2698-FenetreInterm/86400),$A:$A,"&lt;="&amp;A2698)&gt;=NbInterm,1,0),"")</f>
        <v/>
      </c>
      <c r="L2698" s="37" t="str">
        <f aca="false">IF(G2698=1,IF(B2698="",0,IF(J2698&lt;SeuilFugitive,1,0)),"")</f>
        <v/>
      </c>
      <c r="M2698" s="37" t="str">
        <f aca="false">IF(G2698=1,IF(B2698="",IF((Fin-A2698)*24&gt;SeuilFigee,1,0),IF(J2698&gt;SeuilFigee*3600,1,0)),"")</f>
        <v/>
      </c>
      <c r="N2698" s="0" t="str">
        <f aca="false">IF(G2698=1,IF(COUNTIF(H$2:H2698,H2698)=1,COUNTIF($H:$H,H2698),""),"")</f>
        <v/>
      </c>
      <c r="O2698" s="0" t="str">
        <f aca="false">IF(G2698=1,IF(COUNTIF(I$2:I2698,I2698)=1,COUNTIF($I:$I,I2698),""),"")</f>
        <v/>
      </c>
      <c r="P2698" s="38" t="str">
        <f aca="false">IF(G2698=1,IF(COUNTIFS(C$2:C2698,C2698,G$2:G2698,1)=1,COUNTIFS($C:$C,C2698,$G:$G,1)+ROW()/10000000,""),"")</f>
        <v/>
      </c>
      <c r="Q2698" s="0" t="str">
        <f aca="false">IF(K2698=1,IF(COUNTIFS(C$2:C2698,C2698,K$2:K2698,1)=1,1,0),"")</f>
        <v/>
      </c>
      <c r="R2698" s="0" t="str">
        <f aca="false">IF(M2698=1,IF(COUNTIFS(C$2:C2698,C2698,M$2:M2698,1)=1,1,0),"")</f>
        <v/>
      </c>
      <c r="S2698" s="0" t="str">
        <f aca="false">IF(L2698=1,IF(COUNTIFS(C$2:C2698,C2698,L$2:L2698,1)=1,1,0),"")</f>
        <v/>
      </c>
      <c r="T2698" s="38" t="str">
        <f aca="false">IF(N2698="","",N2698+ROW()/10000000)</f>
        <v/>
      </c>
      <c r="U2698" s="0" t="str">
        <f aca="false">IF(G2698=1,IF(B2698="",1,0),"")</f>
        <v/>
      </c>
    </row>
    <row r="2699" customFormat="false" ht="15" hidden="false" customHeight="false" outlineLevel="0" collapsed="false">
      <c r="A2699" s="35"/>
      <c r="B2699" s="35"/>
      <c r="G2699" s="0" t="str">
        <f aca="false">IF(A2699="","",IF(AND(A2699&gt;=Debut,A2699&lt;Fin),1,0))</f>
        <v/>
      </c>
      <c r="H2699" s="0" t="str">
        <f aca="false">IF(G2699=1,INT(ROUND((A2699-Debut)*86400,0)/600),"")</f>
        <v/>
      </c>
      <c r="I2699" s="0" t="str">
        <f aca="false">IF(G2699=1,INT(ROUND((A2699-Debut)*86400,0)/3600),"")</f>
        <v/>
      </c>
      <c r="J2699" s="0" t="str">
        <f aca="false">IF(OR(A2699="",B2699=""),"",ROUND((B2699-A2699)*86400,0))</f>
        <v/>
      </c>
      <c r="K2699" s="37" t="str">
        <f aca="false">IF(G2699=1,IF(COUNTIFS($C:$C,C2699,$G:$G,1,$A:$A,"&gt;="&amp;(A2699-FenetreInterm/86400),$A:$A,"&lt;="&amp;A2699)&gt;=NbInterm,1,0),"")</f>
        <v/>
      </c>
      <c r="L2699" s="37" t="str">
        <f aca="false">IF(G2699=1,IF(B2699="",0,IF(J2699&lt;SeuilFugitive,1,0)),"")</f>
        <v/>
      </c>
      <c r="M2699" s="37" t="str">
        <f aca="false">IF(G2699=1,IF(B2699="",IF((Fin-A2699)*24&gt;SeuilFigee,1,0),IF(J2699&gt;SeuilFigee*3600,1,0)),"")</f>
        <v/>
      </c>
      <c r="N2699" s="0" t="str">
        <f aca="false">IF(G2699=1,IF(COUNTIF(H$2:H2699,H2699)=1,COUNTIF($H:$H,H2699),""),"")</f>
        <v/>
      </c>
      <c r="O2699" s="0" t="str">
        <f aca="false">IF(G2699=1,IF(COUNTIF(I$2:I2699,I2699)=1,COUNTIF($I:$I,I2699),""),"")</f>
        <v/>
      </c>
      <c r="P2699" s="38" t="str">
        <f aca="false">IF(G2699=1,IF(COUNTIFS(C$2:C2699,C2699,G$2:G2699,1)=1,COUNTIFS($C:$C,C2699,$G:$G,1)+ROW()/10000000,""),"")</f>
        <v/>
      </c>
      <c r="Q2699" s="0" t="str">
        <f aca="false">IF(K2699=1,IF(COUNTIFS(C$2:C2699,C2699,K$2:K2699,1)=1,1,0),"")</f>
        <v/>
      </c>
      <c r="R2699" s="0" t="str">
        <f aca="false">IF(M2699=1,IF(COUNTIFS(C$2:C2699,C2699,M$2:M2699,1)=1,1,0),"")</f>
        <v/>
      </c>
      <c r="S2699" s="0" t="str">
        <f aca="false">IF(L2699=1,IF(COUNTIFS(C$2:C2699,C2699,L$2:L2699,1)=1,1,0),"")</f>
        <v/>
      </c>
      <c r="T2699" s="38" t="str">
        <f aca="false">IF(N2699="","",N2699+ROW()/10000000)</f>
        <v/>
      </c>
      <c r="U2699" s="0" t="str">
        <f aca="false">IF(G2699=1,IF(B2699="",1,0),"")</f>
        <v/>
      </c>
    </row>
    <row r="2700" customFormat="false" ht="15" hidden="false" customHeight="false" outlineLevel="0" collapsed="false">
      <c r="A2700" s="35"/>
      <c r="B2700" s="35"/>
      <c r="G2700" s="0" t="str">
        <f aca="false">IF(A2700="","",IF(AND(A2700&gt;=Debut,A2700&lt;Fin),1,0))</f>
        <v/>
      </c>
      <c r="H2700" s="0" t="str">
        <f aca="false">IF(G2700=1,INT(ROUND((A2700-Debut)*86400,0)/600),"")</f>
        <v/>
      </c>
      <c r="I2700" s="0" t="str">
        <f aca="false">IF(G2700=1,INT(ROUND((A2700-Debut)*86400,0)/3600),"")</f>
        <v/>
      </c>
      <c r="J2700" s="0" t="str">
        <f aca="false">IF(OR(A2700="",B2700=""),"",ROUND((B2700-A2700)*86400,0))</f>
        <v/>
      </c>
      <c r="K2700" s="37" t="str">
        <f aca="false">IF(G2700=1,IF(COUNTIFS($C:$C,C2700,$G:$G,1,$A:$A,"&gt;="&amp;(A2700-FenetreInterm/86400),$A:$A,"&lt;="&amp;A2700)&gt;=NbInterm,1,0),"")</f>
        <v/>
      </c>
      <c r="L2700" s="37" t="str">
        <f aca="false">IF(G2700=1,IF(B2700="",0,IF(J2700&lt;SeuilFugitive,1,0)),"")</f>
        <v/>
      </c>
      <c r="M2700" s="37" t="str">
        <f aca="false">IF(G2700=1,IF(B2700="",IF((Fin-A2700)*24&gt;SeuilFigee,1,0),IF(J2700&gt;SeuilFigee*3600,1,0)),"")</f>
        <v/>
      </c>
      <c r="N2700" s="0" t="str">
        <f aca="false">IF(G2700=1,IF(COUNTIF(H$2:H2700,H2700)=1,COUNTIF($H:$H,H2700),""),"")</f>
        <v/>
      </c>
      <c r="O2700" s="0" t="str">
        <f aca="false">IF(G2700=1,IF(COUNTIF(I$2:I2700,I2700)=1,COUNTIF($I:$I,I2700),""),"")</f>
        <v/>
      </c>
      <c r="P2700" s="38" t="str">
        <f aca="false">IF(G2700=1,IF(COUNTIFS(C$2:C2700,C2700,G$2:G2700,1)=1,COUNTIFS($C:$C,C2700,$G:$G,1)+ROW()/10000000,""),"")</f>
        <v/>
      </c>
      <c r="Q2700" s="0" t="str">
        <f aca="false">IF(K2700=1,IF(COUNTIFS(C$2:C2700,C2700,K$2:K2700,1)=1,1,0),"")</f>
        <v/>
      </c>
      <c r="R2700" s="0" t="str">
        <f aca="false">IF(M2700=1,IF(COUNTIFS(C$2:C2700,C2700,M$2:M2700,1)=1,1,0),"")</f>
        <v/>
      </c>
      <c r="S2700" s="0" t="str">
        <f aca="false">IF(L2700=1,IF(COUNTIFS(C$2:C2700,C2700,L$2:L2700,1)=1,1,0),"")</f>
        <v/>
      </c>
      <c r="T2700" s="38" t="str">
        <f aca="false">IF(N2700="","",N2700+ROW()/10000000)</f>
        <v/>
      </c>
      <c r="U2700" s="0" t="str">
        <f aca="false">IF(G2700=1,IF(B2700="",1,0),"")</f>
        <v/>
      </c>
    </row>
    <row r="2701" customFormat="false" ht="15" hidden="false" customHeight="false" outlineLevel="0" collapsed="false">
      <c r="A2701" s="35"/>
      <c r="B2701" s="35"/>
      <c r="G2701" s="0" t="str">
        <f aca="false">IF(A2701="","",IF(AND(A2701&gt;=Debut,A2701&lt;Fin),1,0))</f>
        <v/>
      </c>
      <c r="H2701" s="0" t="str">
        <f aca="false">IF(G2701=1,INT(ROUND((A2701-Debut)*86400,0)/600),"")</f>
        <v/>
      </c>
      <c r="I2701" s="0" t="str">
        <f aca="false">IF(G2701=1,INT(ROUND((A2701-Debut)*86400,0)/3600),"")</f>
        <v/>
      </c>
      <c r="J2701" s="0" t="str">
        <f aca="false">IF(OR(A2701="",B2701=""),"",ROUND((B2701-A2701)*86400,0))</f>
        <v/>
      </c>
      <c r="K2701" s="37" t="str">
        <f aca="false">IF(G2701=1,IF(COUNTIFS($C:$C,C2701,$G:$G,1,$A:$A,"&gt;="&amp;(A2701-FenetreInterm/86400),$A:$A,"&lt;="&amp;A2701)&gt;=NbInterm,1,0),"")</f>
        <v/>
      </c>
      <c r="L2701" s="37" t="str">
        <f aca="false">IF(G2701=1,IF(B2701="",0,IF(J2701&lt;SeuilFugitive,1,0)),"")</f>
        <v/>
      </c>
      <c r="M2701" s="37" t="str">
        <f aca="false">IF(G2701=1,IF(B2701="",IF((Fin-A2701)*24&gt;SeuilFigee,1,0),IF(J2701&gt;SeuilFigee*3600,1,0)),"")</f>
        <v/>
      </c>
      <c r="N2701" s="0" t="str">
        <f aca="false">IF(G2701=1,IF(COUNTIF(H$2:H2701,H2701)=1,COUNTIF($H:$H,H2701),""),"")</f>
        <v/>
      </c>
      <c r="O2701" s="0" t="str">
        <f aca="false">IF(G2701=1,IF(COUNTIF(I$2:I2701,I2701)=1,COUNTIF($I:$I,I2701),""),"")</f>
        <v/>
      </c>
      <c r="P2701" s="38" t="str">
        <f aca="false">IF(G2701=1,IF(COUNTIFS(C$2:C2701,C2701,G$2:G2701,1)=1,COUNTIFS($C:$C,C2701,$G:$G,1)+ROW()/10000000,""),"")</f>
        <v/>
      </c>
      <c r="Q2701" s="0" t="str">
        <f aca="false">IF(K2701=1,IF(COUNTIFS(C$2:C2701,C2701,K$2:K2701,1)=1,1,0),"")</f>
        <v/>
      </c>
      <c r="R2701" s="0" t="str">
        <f aca="false">IF(M2701=1,IF(COUNTIFS(C$2:C2701,C2701,M$2:M2701,1)=1,1,0),"")</f>
        <v/>
      </c>
      <c r="S2701" s="0" t="str">
        <f aca="false">IF(L2701=1,IF(COUNTIFS(C$2:C2701,C2701,L$2:L2701,1)=1,1,0),"")</f>
        <v/>
      </c>
      <c r="T2701" s="38" t="str">
        <f aca="false">IF(N2701="","",N2701+ROW()/10000000)</f>
        <v/>
      </c>
      <c r="U2701" s="0" t="str">
        <f aca="false">IF(G2701=1,IF(B2701="",1,0),"")</f>
        <v/>
      </c>
    </row>
    <row r="2702" customFormat="false" ht="15" hidden="false" customHeight="false" outlineLevel="0" collapsed="false">
      <c r="A2702" s="35"/>
      <c r="B2702" s="35"/>
      <c r="G2702" s="0" t="str">
        <f aca="false">IF(A2702="","",IF(AND(A2702&gt;=Debut,A2702&lt;Fin),1,0))</f>
        <v/>
      </c>
      <c r="H2702" s="0" t="str">
        <f aca="false">IF(G2702=1,INT(ROUND((A2702-Debut)*86400,0)/600),"")</f>
        <v/>
      </c>
      <c r="I2702" s="0" t="str">
        <f aca="false">IF(G2702=1,INT(ROUND((A2702-Debut)*86400,0)/3600),"")</f>
        <v/>
      </c>
      <c r="J2702" s="0" t="str">
        <f aca="false">IF(OR(A2702="",B2702=""),"",ROUND((B2702-A2702)*86400,0))</f>
        <v/>
      </c>
      <c r="K2702" s="37" t="str">
        <f aca="false">IF(G2702=1,IF(COUNTIFS($C:$C,C2702,$G:$G,1,$A:$A,"&gt;="&amp;(A2702-FenetreInterm/86400),$A:$A,"&lt;="&amp;A2702)&gt;=NbInterm,1,0),"")</f>
        <v/>
      </c>
      <c r="L2702" s="37" t="str">
        <f aca="false">IF(G2702=1,IF(B2702="",0,IF(J2702&lt;SeuilFugitive,1,0)),"")</f>
        <v/>
      </c>
      <c r="M2702" s="37" t="str">
        <f aca="false">IF(G2702=1,IF(B2702="",IF((Fin-A2702)*24&gt;SeuilFigee,1,0),IF(J2702&gt;SeuilFigee*3600,1,0)),"")</f>
        <v/>
      </c>
      <c r="N2702" s="0" t="str">
        <f aca="false">IF(G2702=1,IF(COUNTIF(H$2:H2702,H2702)=1,COUNTIF($H:$H,H2702),""),"")</f>
        <v/>
      </c>
      <c r="O2702" s="0" t="str">
        <f aca="false">IF(G2702=1,IF(COUNTIF(I$2:I2702,I2702)=1,COUNTIF($I:$I,I2702),""),"")</f>
        <v/>
      </c>
      <c r="P2702" s="38" t="str">
        <f aca="false">IF(G2702=1,IF(COUNTIFS(C$2:C2702,C2702,G$2:G2702,1)=1,COUNTIFS($C:$C,C2702,$G:$G,1)+ROW()/10000000,""),"")</f>
        <v/>
      </c>
      <c r="Q2702" s="0" t="str">
        <f aca="false">IF(K2702=1,IF(COUNTIFS(C$2:C2702,C2702,K$2:K2702,1)=1,1,0),"")</f>
        <v/>
      </c>
      <c r="R2702" s="0" t="str">
        <f aca="false">IF(M2702=1,IF(COUNTIFS(C$2:C2702,C2702,M$2:M2702,1)=1,1,0),"")</f>
        <v/>
      </c>
      <c r="S2702" s="0" t="str">
        <f aca="false">IF(L2702=1,IF(COUNTIFS(C$2:C2702,C2702,L$2:L2702,1)=1,1,0),"")</f>
        <v/>
      </c>
      <c r="T2702" s="38" t="str">
        <f aca="false">IF(N2702="","",N2702+ROW()/10000000)</f>
        <v/>
      </c>
      <c r="U2702" s="0" t="str">
        <f aca="false">IF(G2702=1,IF(B2702="",1,0),"")</f>
        <v/>
      </c>
    </row>
    <row r="2703" customFormat="false" ht="15" hidden="false" customHeight="false" outlineLevel="0" collapsed="false">
      <c r="A2703" s="35"/>
      <c r="B2703" s="35"/>
      <c r="G2703" s="0" t="str">
        <f aca="false">IF(A2703="","",IF(AND(A2703&gt;=Debut,A2703&lt;Fin),1,0))</f>
        <v/>
      </c>
      <c r="H2703" s="0" t="str">
        <f aca="false">IF(G2703=1,INT(ROUND((A2703-Debut)*86400,0)/600),"")</f>
        <v/>
      </c>
      <c r="I2703" s="0" t="str">
        <f aca="false">IF(G2703=1,INT(ROUND((A2703-Debut)*86400,0)/3600),"")</f>
        <v/>
      </c>
      <c r="J2703" s="0" t="str">
        <f aca="false">IF(OR(A2703="",B2703=""),"",ROUND((B2703-A2703)*86400,0))</f>
        <v/>
      </c>
      <c r="K2703" s="37" t="str">
        <f aca="false">IF(G2703=1,IF(COUNTIFS($C:$C,C2703,$G:$G,1,$A:$A,"&gt;="&amp;(A2703-FenetreInterm/86400),$A:$A,"&lt;="&amp;A2703)&gt;=NbInterm,1,0),"")</f>
        <v/>
      </c>
      <c r="L2703" s="37" t="str">
        <f aca="false">IF(G2703=1,IF(B2703="",0,IF(J2703&lt;SeuilFugitive,1,0)),"")</f>
        <v/>
      </c>
      <c r="M2703" s="37" t="str">
        <f aca="false">IF(G2703=1,IF(B2703="",IF((Fin-A2703)*24&gt;SeuilFigee,1,0),IF(J2703&gt;SeuilFigee*3600,1,0)),"")</f>
        <v/>
      </c>
      <c r="N2703" s="0" t="str">
        <f aca="false">IF(G2703=1,IF(COUNTIF(H$2:H2703,H2703)=1,COUNTIF($H:$H,H2703),""),"")</f>
        <v/>
      </c>
      <c r="O2703" s="0" t="str">
        <f aca="false">IF(G2703=1,IF(COUNTIF(I$2:I2703,I2703)=1,COUNTIF($I:$I,I2703),""),"")</f>
        <v/>
      </c>
      <c r="P2703" s="38" t="str">
        <f aca="false">IF(G2703=1,IF(COUNTIFS(C$2:C2703,C2703,G$2:G2703,1)=1,COUNTIFS($C:$C,C2703,$G:$G,1)+ROW()/10000000,""),"")</f>
        <v/>
      </c>
      <c r="Q2703" s="0" t="str">
        <f aca="false">IF(K2703=1,IF(COUNTIFS(C$2:C2703,C2703,K$2:K2703,1)=1,1,0),"")</f>
        <v/>
      </c>
      <c r="R2703" s="0" t="str">
        <f aca="false">IF(M2703=1,IF(COUNTIFS(C$2:C2703,C2703,M$2:M2703,1)=1,1,0),"")</f>
        <v/>
      </c>
      <c r="S2703" s="0" t="str">
        <f aca="false">IF(L2703=1,IF(COUNTIFS(C$2:C2703,C2703,L$2:L2703,1)=1,1,0),"")</f>
        <v/>
      </c>
      <c r="T2703" s="38" t="str">
        <f aca="false">IF(N2703="","",N2703+ROW()/10000000)</f>
        <v/>
      </c>
      <c r="U2703" s="0" t="str">
        <f aca="false">IF(G2703=1,IF(B2703="",1,0),"")</f>
        <v/>
      </c>
    </row>
    <row r="2704" customFormat="false" ht="15" hidden="false" customHeight="false" outlineLevel="0" collapsed="false">
      <c r="A2704" s="35"/>
      <c r="B2704" s="35"/>
      <c r="G2704" s="0" t="str">
        <f aca="false">IF(A2704="","",IF(AND(A2704&gt;=Debut,A2704&lt;Fin),1,0))</f>
        <v/>
      </c>
      <c r="H2704" s="0" t="str">
        <f aca="false">IF(G2704=1,INT(ROUND((A2704-Debut)*86400,0)/600),"")</f>
        <v/>
      </c>
      <c r="I2704" s="0" t="str">
        <f aca="false">IF(G2704=1,INT(ROUND((A2704-Debut)*86400,0)/3600),"")</f>
        <v/>
      </c>
      <c r="J2704" s="0" t="str">
        <f aca="false">IF(OR(A2704="",B2704=""),"",ROUND((B2704-A2704)*86400,0))</f>
        <v/>
      </c>
      <c r="K2704" s="37" t="str">
        <f aca="false">IF(G2704=1,IF(COUNTIFS($C:$C,C2704,$G:$G,1,$A:$A,"&gt;="&amp;(A2704-FenetreInterm/86400),$A:$A,"&lt;="&amp;A2704)&gt;=NbInterm,1,0),"")</f>
        <v/>
      </c>
      <c r="L2704" s="37" t="str">
        <f aca="false">IF(G2704=1,IF(B2704="",0,IF(J2704&lt;SeuilFugitive,1,0)),"")</f>
        <v/>
      </c>
      <c r="M2704" s="37" t="str">
        <f aca="false">IF(G2704=1,IF(B2704="",IF((Fin-A2704)*24&gt;SeuilFigee,1,0),IF(J2704&gt;SeuilFigee*3600,1,0)),"")</f>
        <v/>
      </c>
      <c r="N2704" s="0" t="str">
        <f aca="false">IF(G2704=1,IF(COUNTIF(H$2:H2704,H2704)=1,COUNTIF($H:$H,H2704),""),"")</f>
        <v/>
      </c>
      <c r="O2704" s="0" t="str">
        <f aca="false">IF(G2704=1,IF(COUNTIF(I$2:I2704,I2704)=1,COUNTIF($I:$I,I2704),""),"")</f>
        <v/>
      </c>
      <c r="P2704" s="38" t="str">
        <f aca="false">IF(G2704=1,IF(COUNTIFS(C$2:C2704,C2704,G$2:G2704,1)=1,COUNTIFS($C:$C,C2704,$G:$G,1)+ROW()/10000000,""),"")</f>
        <v/>
      </c>
      <c r="Q2704" s="0" t="str">
        <f aca="false">IF(K2704=1,IF(COUNTIFS(C$2:C2704,C2704,K$2:K2704,1)=1,1,0),"")</f>
        <v/>
      </c>
      <c r="R2704" s="0" t="str">
        <f aca="false">IF(M2704=1,IF(COUNTIFS(C$2:C2704,C2704,M$2:M2704,1)=1,1,0),"")</f>
        <v/>
      </c>
      <c r="S2704" s="0" t="str">
        <f aca="false">IF(L2704=1,IF(COUNTIFS(C$2:C2704,C2704,L$2:L2704,1)=1,1,0),"")</f>
        <v/>
      </c>
      <c r="T2704" s="38" t="str">
        <f aca="false">IF(N2704="","",N2704+ROW()/10000000)</f>
        <v/>
      </c>
      <c r="U2704" s="0" t="str">
        <f aca="false">IF(G2704=1,IF(B2704="",1,0),"")</f>
        <v/>
      </c>
    </row>
    <row r="2705" customFormat="false" ht="15" hidden="false" customHeight="false" outlineLevel="0" collapsed="false">
      <c r="A2705" s="35"/>
      <c r="B2705" s="35"/>
      <c r="G2705" s="0" t="str">
        <f aca="false">IF(A2705="","",IF(AND(A2705&gt;=Debut,A2705&lt;Fin),1,0))</f>
        <v/>
      </c>
      <c r="H2705" s="0" t="str">
        <f aca="false">IF(G2705=1,INT(ROUND((A2705-Debut)*86400,0)/600),"")</f>
        <v/>
      </c>
      <c r="I2705" s="0" t="str">
        <f aca="false">IF(G2705=1,INT(ROUND((A2705-Debut)*86400,0)/3600),"")</f>
        <v/>
      </c>
      <c r="J2705" s="0" t="str">
        <f aca="false">IF(OR(A2705="",B2705=""),"",ROUND((B2705-A2705)*86400,0))</f>
        <v/>
      </c>
      <c r="K2705" s="37" t="str">
        <f aca="false">IF(G2705=1,IF(COUNTIFS($C:$C,C2705,$G:$G,1,$A:$A,"&gt;="&amp;(A2705-FenetreInterm/86400),$A:$A,"&lt;="&amp;A2705)&gt;=NbInterm,1,0),"")</f>
        <v/>
      </c>
      <c r="L2705" s="37" t="str">
        <f aca="false">IF(G2705=1,IF(B2705="",0,IF(J2705&lt;SeuilFugitive,1,0)),"")</f>
        <v/>
      </c>
      <c r="M2705" s="37" t="str">
        <f aca="false">IF(G2705=1,IF(B2705="",IF((Fin-A2705)*24&gt;SeuilFigee,1,0),IF(J2705&gt;SeuilFigee*3600,1,0)),"")</f>
        <v/>
      </c>
      <c r="N2705" s="0" t="str">
        <f aca="false">IF(G2705=1,IF(COUNTIF(H$2:H2705,H2705)=1,COUNTIF($H:$H,H2705),""),"")</f>
        <v/>
      </c>
      <c r="O2705" s="0" t="str">
        <f aca="false">IF(G2705=1,IF(COUNTIF(I$2:I2705,I2705)=1,COUNTIF($I:$I,I2705),""),"")</f>
        <v/>
      </c>
      <c r="P2705" s="38" t="str">
        <f aca="false">IF(G2705=1,IF(COUNTIFS(C$2:C2705,C2705,G$2:G2705,1)=1,COUNTIFS($C:$C,C2705,$G:$G,1)+ROW()/10000000,""),"")</f>
        <v/>
      </c>
      <c r="Q2705" s="0" t="str">
        <f aca="false">IF(K2705=1,IF(COUNTIFS(C$2:C2705,C2705,K$2:K2705,1)=1,1,0),"")</f>
        <v/>
      </c>
      <c r="R2705" s="0" t="str">
        <f aca="false">IF(M2705=1,IF(COUNTIFS(C$2:C2705,C2705,M$2:M2705,1)=1,1,0),"")</f>
        <v/>
      </c>
      <c r="S2705" s="0" t="str">
        <f aca="false">IF(L2705=1,IF(COUNTIFS(C$2:C2705,C2705,L$2:L2705,1)=1,1,0),"")</f>
        <v/>
      </c>
      <c r="T2705" s="38" t="str">
        <f aca="false">IF(N2705="","",N2705+ROW()/10000000)</f>
        <v/>
      </c>
      <c r="U2705" s="0" t="str">
        <f aca="false">IF(G2705=1,IF(B2705="",1,0),"")</f>
        <v/>
      </c>
    </row>
    <row r="2706" customFormat="false" ht="15" hidden="false" customHeight="false" outlineLevel="0" collapsed="false">
      <c r="A2706" s="35"/>
      <c r="B2706" s="35"/>
      <c r="G2706" s="0" t="str">
        <f aca="false">IF(A2706="","",IF(AND(A2706&gt;=Debut,A2706&lt;Fin),1,0))</f>
        <v/>
      </c>
      <c r="H2706" s="0" t="str">
        <f aca="false">IF(G2706=1,INT(ROUND((A2706-Debut)*86400,0)/600),"")</f>
        <v/>
      </c>
      <c r="I2706" s="0" t="str">
        <f aca="false">IF(G2706=1,INT(ROUND((A2706-Debut)*86400,0)/3600),"")</f>
        <v/>
      </c>
      <c r="J2706" s="0" t="str">
        <f aca="false">IF(OR(A2706="",B2706=""),"",ROUND((B2706-A2706)*86400,0))</f>
        <v/>
      </c>
      <c r="K2706" s="37" t="str">
        <f aca="false">IF(G2706=1,IF(COUNTIFS($C:$C,C2706,$G:$G,1,$A:$A,"&gt;="&amp;(A2706-FenetreInterm/86400),$A:$A,"&lt;="&amp;A2706)&gt;=NbInterm,1,0),"")</f>
        <v/>
      </c>
      <c r="L2706" s="37" t="str">
        <f aca="false">IF(G2706=1,IF(B2706="",0,IF(J2706&lt;SeuilFugitive,1,0)),"")</f>
        <v/>
      </c>
      <c r="M2706" s="37" t="str">
        <f aca="false">IF(G2706=1,IF(B2706="",IF((Fin-A2706)*24&gt;SeuilFigee,1,0),IF(J2706&gt;SeuilFigee*3600,1,0)),"")</f>
        <v/>
      </c>
      <c r="N2706" s="0" t="str">
        <f aca="false">IF(G2706=1,IF(COUNTIF(H$2:H2706,H2706)=1,COUNTIF($H:$H,H2706),""),"")</f>
        <v/>
      </c>
      <c r="O2706" s="0" t="str">
        <f aca="false">IF(G2706=1,IF(COUNTIF(I$2:I2706,I2706)=1,COUNTIF($I:$I,I2706),""),"")</f>
        <v/>
      </c>
      <c r="P2706" s="38" t="str">
        <f aca="false">IF(G2706=1,IF(COUNTIFS(C$2:C2706,C2706,G$2:G2706,1)=1,COUNTIFS($C:$C,C2706,$G:$G,1)+ROW()/10000000,""),"")</f>
        <v/>
      </c>
      <c r="Q2706" s="0" t="str">
        <f aca="false">IF(K2706=1,IF(COUNTIFS(C$2:C2706,C2706,K$2:K2706,1)=1,1,0),"")</f>
        <v/>
      </c>
      <c r="R2706" s="0" t="str">
        <f aca="false">IF(M2706=1,IF(COUNTIFS(C$2:C2706,C2706,M$2:M2706,1)=1,1,0),"")</f>
        <v/>
      </c>
      <c r="S2706" s="0" t="str">
        <f aca="false">IF(L2706=1,IF(COUNTIFS(C$2:C2706,C2706,L$2:L2706,1)=1,1,0),"")</f>
        <v/>
      </c>
      <c r="T2706" s="38" t="str">
        <f aca="false">IF(N2706="","",N2706+ROW()/10000000)</f>
        <v/>
      </c>
      <c r="U2706" s="0" t="str">
        <f aca="false">IF(G2706=1,IF(B2706="",1,0),"")</f>
        <v/>
      </c>
    </row>
    <row r="2707" customFormat="false" ht="15" hidden="false" customHeight="false" outlineLevel="0" collapsed="false">
      <c r="A2707" s="35"/>
      <c r="B2707" s="35"/>
      <c r="G2707" s="0" t="str">
        <f aca="false">IF(A2707="","",IF(AND(A2707&gt;=Debut,A2707&lt;Fin),1,0))</f>
        <v/>
      </c>
      <c r="H2707" s="0" t="str">
        <f aca="false">IF(G2707=1,INT(ROUND((A2707-Debut)*86400,0)/600),"")</f>
        <v/>
      </c>
      <c r="I2707" s="0" t="str">
        <f aca="false">IF(G2707=1,INT(ROUND((A2707-Debut)*86400,0)/3600),"")</f>
        <v/>
      </c>
      <c r="J2707" s="0" t="str">
        <f aca="false">IF(OR(A2707="",B2707=""),"",ROUND((B2707-A2707)*86400,0))</f>
        <v/>
      </c>
      <c r="K2707" s="37" t="str">
        <f aca="false">IF(G2707=1,IF(COUNTIFS($C:$C,C2707,$G:$G,1,$A:$A,"&gt;="&amp;(A2707-FenetreInterm/86400),$A:$A,"&lt;="&amp;A2707)&gt;=NbInterm,1,0),"")</f>
        <v/>
      </c>
      <c r="L2707" s="37" t="str">
        <f aca="false">IF(G2707=1,IF(B2707="",0,IF(J2707&lt;SeuilFugitive,1,0)),"")</f>
        <v/>
      </c>
      <c r="M2707" s="37" t="str">
        <f aca="false">IF(G2707=1,IF(B2707="",IF((Fin-A2707)*24&gt;SeuilFigee,1,0),IF(J2707&gt;SeuilFigee*3600,1,0)),"")</f>
        <v/>
      </c>
      <c r="N2707" s="0" t="str">
        <f aca="false">IF(G2707=1,IF(COUNTIF(H$2:H2707,H2707)=1,COUNTIF($H:$H,H2707),""),"")</f>
        <v/>
      </c>
      <c r="O2707" s="0" t="str">
        <f aca="false">IF(G2707=1,IF(COUNTIF(I$2:I2707,I2707)=1,COUNTIF($I:$I,I2707),""),"")</f>
        <v/>
      </c>
      <c r="P2707" s="38" t="str">
        <f aca="false">IF(G2707=1,IF(COUNTIFS(C$2:C2707,C2707,G$2:G2707,1)=1,COUNTIFS($C:$C,C2707,$G:$G,1)+ROW()/10000000,""),"")</f>
        <v/>
      </c>
      <c r="Q2707" s="0" t="str">
        <f aca="false">IF(K2707=1,IF(COUNTIFS(C$2:C2707,C2707,K$2:K2707,1)=1,1,0),"")</f>
        <v/>
      </c>
      <c r="R2707" s="0" t="str">
        <f aca="false">IF(M2707=1,IF(COUNTIFS(C$2:C2707,C2707,M$2:M2707,1)=1,1,0),"")</f>
        <v/>
      </c>
      <c r="S2707" s="0" t="str">
        <f aca="false">IF(L2707=1,IF(COUNTIFS(C$2:C2707,C2707,L$2:L2707,1)=1,1,0),"")</f>
        <v/>
      </c>
      <c r="T2707" s="38" t="str">
        <f aca="false">IF(N2707="","",N2707+ROW()/10000000)</f>
        <v/>
      </c>
      <c r="U2707" s="0" t="str">
        <f aca="false">IF(G2707=1,IF(B2707="",1,0),"")</f>
        <v/>
      </c>
    </row>
    <row r="2708" customFormat="false" ht="15" hidden="false" customHeight="false" outlineLevel="0" collapsed="false">
      <c r="A2708" s="35"/>
      <c r="B2708" s="35"/>
      <c r="G2708" s="0" t="str">
        <f aca="false">IF(A2708="","",IF(AND(A2708&gt;=Debut,A2708&lt;Fin),1,0))</f>
        <v/>
      </c>
      <c r="H2708" s="0" t="str">
        <f aca="false">IF(G2708=1,INT(ROUND((A2708-Debut)*86400,0)/600),"")</f>
        <v/>
      </c>
      <c r="I2708" s="0" t="str">
        <f aca="false">IF(G2708=1,INT(ROUND((A2708-Debut)*86400,0)/3600),"")</f>
        <v/>
      </c>
      <c r="J2708" s="0" t="str">
        <f aca="false">IF(OR(A2708="",B2708=""),"",ROUND((B2708-A2708)*86400,0))</f>
        <v/>
      </c>
      <c r="K2708" s="37" t="str">
        <f aca="false">IF(G2708=1,IF(COUNTIFS($C:$C,C2708,$G:$G,1,$A:$A,"&gt;="&amp;(A2708-FenetreInterm/86400),$A:$A,"&lt;="&amp;A2708)&gt;=NbInterm,1,0),"")</f>
        <v/>
      </c>
      <c r="L2708" s="37" t="str">
        <f aca="false">IF(G2708=1,IF(B2708="",0,IF(J2708&lt;SeuilFugitive,1,0)),"")</f>
        <v/>
      </c>
      <c r="M2708" s="37" t="str">
        <f aca="false">IF(G2708=1,IF(B2708="",IF((Fin-A2708)*24&gt;SeuilFigee,1,0),IF(J2708&gt;SeuilFigee*3600,1,0)),"")</f>
        <v/>
      </c>
      <c r="N2708" s="0" t="str">
        <f aca="false">IF(G2708=1,IF(COUNTIF(H$2:H2708,H2708)=1,COUNTIF($H:$H,H2708),""),"")</f>
        <v/>
      </c>
      <c r="O2708" s="0" t="str">
        <f aca="false">IF(G2708=1,IF(COUNTIF(I$2:I2708,I2708)=1,COUNTIF($I:$I,I2708),""),"")</f>
        <v/>
      </c>
      <c r="P2708" s="38" t="str">
        <f aca="false">IF(G2708=1,IF(COUNTIFS(C$2:C2708,C2708,G$2:G2708,1)=1,COUNTIFS($C:$C,C2708,$G:$G,1)+ROW()/10000000,""),"")</f>
        <v/>
      </c>
      <c r="Q2708" s="0" t="str">
        <f aca="false">IF(K2708=1,IF(COUNTIFS(C$2:C2708,C2708,K$2:K2708,1)=1,1,0),"")</f>
        <v/>
      </c>
      <c r="R2708" s="0" t="str">
        <f aca="false">IF(M2708=1,IF(COUNTIFS(C$2:C2708,C2708,M$2:M2708,1)=1,1,0),"")</f>
        <v/>
      </c>
      <c r="S2708" s="0" t="str">
        <f aca="false">IF(L2708=1,IF(COUNTIFS(C$2:C2708,C2708,L$2:L2708,1)=1,1,0),"")</f>
        <v/>
      </c>
      <c r="T2708" s="38" t="str">
        <f aca="false">IF(N2708="","",N2708+ROW()/10000000)</f>
        <v/>
      </c>
      <c r="U2708" s="0" t="str">
        <f aca="false">IF(G2708=1,IF(B2708="",1,0),"")</f>
        <v/>
      </c>
    </row>
    <row r="2709" customFormat="false" ht="15" hidden="false" customHeight="false" outlineLevel="0" collapsed="false">
      <c r="A2709" s="35"/>
      <c r="B2709" s="35"/>
      <c r="G2709" s="0" t="str">
        <f aca="false">IF(A2709="","",IF(AND(A2709&gt;=Debut,A2709&lt;Fin),1,0))</f>
        <v/>
      </c>
      <c r="H2709" s="0" t="str">
        <f aca="false">IF(G2709=1,INT(ROUND((A2709-Debut)*86400,0)/600),"")</f>
        <v/>
      </c>
      <c r="I2709" s="0" t="str">
        <f aca="false">IF(G2709=1,INT(ROUND((A2709-Debut)*86400,0)/3600),"")</f>
        <v/>
      </c>
      <c r="J2709" s="0" t="str">
        <f aca="false">IF(OR(A2709="",B2709=""),"",ROUND((B2709-A2709)*86400,0))</f>
        <v/>
      </c>
      <c r="K2709" s="37" t="str">
        <f aca="false">IF(G2709=1,IF(COUNTIFS($C:$C,C2709,$G:$G,1,$A:$A,"&gt;="&amp;(A2709-FenetreInterm/86400),$A:$A,"&lt;="&amp;A2709)&gt;=NbInterm,1,0),"")</f>
        <v/>
      </c>
      <c r="L2709" s="37" t="str">
        <f aca="false">IF(G2709=1,IF(B2709="",0,IF(J2709&lt;SeuilFugitive,1,0)),"")</f>
        <v/>
      </c>
      <c r="M2709" s="37" t="str">
        <f aca="false">IF(G2709=1,IF(B2709="",IF((Fin-A2709)*24&gt;SeuilFigee,1,0),IF(J2709&gt;SeuilFigee*3600,1,0)),"")</f>
        <v/>
      </c>
      <c r="N2709" s="0" t="str">
        <f aca="false">IF(G2709=1,IF(COUNTIF(H$2:H2709,H2709)=1,COUNTIF($H:$H,H2709),""),"")</f>
        <v/>
      </c>
      <c r="O2709" s="0" t="str">
        <f aca="false">IF(G2709=1,IF(COUNTIF(I$2:I2709,I2709)=1,COUNTIF($I:$I,I2709),""),"")</f>
        <v/>
      </c>
      <c r="P2709" s="38" t="str">
        <f aca="false">IF(G2709=1,IF(COUNTIFS(C$2:C2709,C2709,G$2:G2709,1)=1,COUNTIFS($C:$C,C2709,$G:$G,1)+ROW()/10000000,""),"")</f>
        <v/>
      </c>
      <c r="Q2709" s="0" t="str">
        <f aca="false">IF(K2709=1,IF(COUNTIFS(C$2:C2709,C2709,K$2:K2709,1)=1,1,0),"")</f>
        <v/>
      </c>
      <c r="R2709" s="0" t="str">
        <f aca="false">IF(M2709=1,IF(COUNTIFS(C$2:C2709,C2709,M$2:M2709,1)=1,1,0),"")</f>
        <v/>
      </c>
      <c r="S2709" s="0" t="str">
        <f aca="false">IF(L2709=1,IF(COUNTIFS(C$2:C2709,C2709,L$2:L2709,1)=1,1,0),"")</f>
        <v/>
      </c>
      <c r="T2709" s="38" t="str">
        <f aca="false">IF(N2709="","",N2709+ROW()/10000000)</f>
        <v/>
      </c>
      <c r="U2709" s="0" t="str">
        <f aca="false">IF(G2709=1,IF(B2709="",1,0),"")</f>
        <v/>
      </c>
    </row>
    <row r="2710" customFormat="false" ht="15" hidden="false" customHeight="false" outlineLevel="0" collapsed="false">
      <c r="A2710" s="35"/>
      <c r="B2710" s="35"/>
      <c r="G2710" s="0" t="str">
        <f aca="false">IF(A2710="","",IF(AND(A2710&gt;=Debut,A2710&lt;Fin),1,0))</f>
        <v/>
      </c>
      <c r="H2710" s="0" t="str">
        <f aca="false">IF(G2710=1,INT(ROUND((A2710-Debut)*86400,0)/600),"")</f>
        <v/>
      </c>
      <c r="I2710" s="0" t="str">
        <f aca="false">IF(G2710=1,INT(ROUND((A2710-Debut)*86400,0)/3600),"")</f>
        <v/>
      </c>
      <c r="J2710" s="0" t="str">
        <f aca="false">IF(OR(A2710="",B2710=""),"",ROUND((B2710-A2710)*86400,0))</f>
        <v/>
      </c>
      <c r="K2710" s="37" t="str">
        <f aca="false">IF(G2710=1,IF(COUNTIFS($C:$C,C2710,$G:$G,1,$A:$A,"&gt;="&amp;(A2710-FenetreInterm/86400),$A:$A,"&lt;="&amp;A2710)&gt;=NbInterm,1,0),"")</f>
        <v/>
      </c>
      <c r="L2710" s="37" t="str">
        <f aca="false">IF(G2710=1,IF(B2710="",0,IF(J2710&lt;SeuilFugitive,1,0)),"")</f>
        <v/>
      </c>
      <c r="M2710" s="37" t="str">
        <f aca="false">IF(G2710=1,IF(B2710="",IF((Fin-A2710)*24&gt;SeuilFigee,1,0),IF(J2710&gt;SeuilFigee*3600,1,0)),"")</f>
        <v/>
      </c>
      <c r="N2710" s="0" t="str">
        <f aca="false">IF(G2710=1,IF(COUNTIF(H$2:H2710,H2710)=1,COUNTIF($H:$H,H2710),""),"")</f>
        <v/>
      </c>
      <c r="O2710" s="0" t="str">
        <f aca="false">IF(G2710=1,IF(COUNTIF(I$2:I2710,I2710)=1,COUNTIF($I:$I,I2710),""),"")</f>
        <v/>
      </c>
      <c r="P2710" s="38" t="str">
        <f aca="false">IF(G2710=1,IF(COUNTIFS(C$2:C2710,C2710,G$2:G2710,1)=1,COUNTIFS($C:$C,C2710,$G:$G,1)+ROW()/10000000,""),"")</f>
        <v/>
      </c>
      <c r="Q2710" s="0" t="str">
        <f aca="false">IF(K2710=1,IF(COUNTIFS(C$2:C2710,C2710,K$2:K2710,1)=1,1,0),"")</f>
        <v/>
      </c>
      <c r="R2710" s="0" t="str">
        <f aca="false">IF(M2710=1,IF(COUNTIFS(C$2:C2710,C2710,M$2:M2710,1)=1,1,0),"")</f>
        <v/>
      </c>
      <c r="S2710" s="0" t="str">
        <f aca="false">IF(L2710=1,IF(COUNTIFS(C$2:C2710,C2710,L$2:L2710,1)=1,1,0),"")</f>
        <v/>
      </c>
      <c r="T2710" s="38" t="str">
        <f aca="false">IF(N2710="","",N2710+ROW()/10000000)</f>
        <v/>
      </c>
      <c r="U2710" s="0" t="str">
        <f aca="false">IF(G2710=1,IF(B2710="",1,0),"")</f>
        <v/>
      </c>
    </row>
    <row r="2711" customFormat="false" ht="15" hidden="false" customHeight="false" outlineLevel="0" collapsed="false">
      <c r="A2711" s="35"/>
      <c r="B2711" s="35"/>
      <c r="G2711" s="0" t="str">
        <f aca="false">IF(A2711="","",IF(AND(A2711&gt;=Debut,A2711&lt;Fin),1,0))</f>
        <v/>
      </c>
      <c r="H2711" s="0" t="str">
        <f aca="false">IF(G2711=1,INT(ROUND((A2711-Debut)*86400,0)/600),"")</f>
        <v/>
      </c>
      <c r="I2711" s="0" t="str">
        <f aca="false">IF(G2711=1,INT(ROUND((A2711-Debut)*86400,0)/3600),"")</f>
        <v/>
      </c>
      <c r="J2711" s="0" t="str">
        <f aca="false">IF(OR(A2711="",B2711=""),"",ROUND((B2711-A2711)*86400,0))</f>
        <v/>
      </c>
      <c r="K2711" s="37" t="str">
        <f aca="false">IF(G2711=1,IF(COUNTIFS($C:$C,C2711,$G:$G,1,$A:$A,"&gt;="&amp;(A2711-FenetreInterm/86400),$A:$A,"&lt;="&amp;A2711)&gt;=NbInterm,1,0),"")</f>
        <v/>
      </c>
      <c r="L2711" s="37" t="str">
        <f aca="false">IF(G2711=1,IF(B2711="",0,IF(J2711&lt;SeuilFugitive,1,0)),"")</f>
        <v/>
      </c>
      <c r="M2711" s="37" t="str">
        <f aca="false">IF(G2711=1,IF(B2711="",IF((Fin-A2711)*24&gt;SeuilFigee,1,0),IF(J2711&gt;SeuilFigee*3600,1,0)),"")</f>
        <v/>
      </c>
      <c r="N2711" s="0" t="str">
        <f aca="false">IF(G2711=1,IF(COUNTIF(H$2:H2711,H2711)=1,COUNTIF($H:$H,H2711),""),"")</f>
        <v/>
      </c>
      <c r="O2711" s="0" t="str">
        <f aca="false">IF(G2711=1,IF(COUNTIF(I$2:I2711,I2711)=1,COUNTIF($I:$I,I2711),""),"")</f>
        <v/>
      </c>
      <c r="P2711" s="38" t="str">
        <f aca="false">IF(G2711=1,IF(COUNTIFS(C$2:C2711,C2711,G$2:G2711,1)=1,COUNTIFS($C:$C,C2711,$G:$G,1)+ROW()/10000000,""),"")</f>
        <v/>
      </c>
      <c r="Q2711" s="0" t="str">
        <f aca="false">IF(K2711=1,IF(COUNTIFS(C$2:C2711,C2711,K$2:K2711,1)=1,1,0),"")</f>
        <v/>
      </c>
      <c r="R2711" s="0" t="str">
        <f aca="false">IF(M2711=1,IF(COUNTIFS(C$2:C2711,C2711,M$2:M2711,1)=1,1,0),"")</f>
        <v/>
      </c>
      <c r="S2711" s="0" t="str">
        <f aca="false">IF(L2711=1,IF(COUNTIFS(C$2:C2711,C2711,L$2:L2711,1)=1,1,0),"")</f>
        <v/>
      </c>
      <c r="T2711" s="38" t="str">
        <f aca="false">IF(N2711="","",N2711+ROW()/10000000)</f>
        <v/>
      </c>
      <c r="U2711" s="0" t="str">
        <f aca="false">IF(G2711=1,IF(B2711="",1,0),"")</f>
        <v/>
      </c>
    </row>
    <row r="2712" customFormat="false" ht="15" hidden="false" customHeight="false" outlineLevel="0" collapsed="false">
      <c r="A2712" s="35"/>
      <c r="B2712" s="35"/>
      <c r="G2712" s="0" t="str">
        <f aca="false">IF(A2712="","",IF(AND(A2712&gt;=Debut,A2712&lt;Fin),1,0))</f>
        <v/>
      </c>
      <c r="H2712" s="0" t="str">
        <f aca="false">IF(G2712=1,INT(ROUND((A2712-Debut)*86400,0)/600),"")</f>
        <v/>
      </c>
      <c r="I2712" s="0" t="str">
        <f aca="false">IF(G2712=1,INT(ROUND((A2712-Debut)*86400,0)/3600),"")</f>
        <v/>
      </c>
      <c r="J2712" s="0" t="str">
        <f aca="false">IF(OR(A2712="",B2712=""),"",ROUND((B2712-A2712)*86400,0))</f>
        <v/>
      </c>
      <c r="K2712" s="37" t="str">
        <f aca="false">IF(G2712=1,IF(COUNTIFS($C:$C,C2712,$G:$G,1,$A:$A,"&gt;="&amp;(A2712-FenetreInterm/86400),$A:$A,"&lt;="&amp;A2712)&gt;=NbInterm,1,0),"")</f>
        <v/>
      </c>
      <c r="L2712" s="37" t="str">
        <f aca="false">IF(G2712=1,IF(B2712="",0,IF(J2712&lt;SeuilFugitive,1,0)),"")</f>
        <v/>
      </c>
      <c r="M2712" s="37" t="str">
        <f aca="false">IF(G2712=1,IF(B2712="",IF((Fin-A2712)*24&gt;SeuilFigee,1,0),IF(J2712&gt;SeuilFigee*3600,1,0)),"")</f>
        <v/>
      </c>
      <c r="N2712" s="0" t="str">
        <f aca="false">IF(G2712=1,IF(COUNTIF(H$2:H2712,H2712)=1,COUNTIF($H:$H,H2712),""),"")</f>
        <v/>
      </c>
      <c r="O2712" s="0" t="str">
        <f aca="false">IF(G2712=1,IF(COUNTIF(I$2:I2712,I2712)=1,COUNTIF($I:$I,I2712),""),"")</f>
        <v/>
      </c>
      <c r="P2712" s="38" t="str">
        <f aca="false">IF(G2712=1,IF(COUNTIFS(C$2:C2712,C2712,G$2:G2712,1)=1,COUNTIFS($C:$C,C2712,$G:$G,1)+ROW()/10000000,""),"")</f>
        <v/>
      </c>
      <c r="Q2712" s="0" t="str">
        <f aca="false">IF(K2712=1,IF(COUNTIFS(C$2:C2712,C2712,K$2:K2712,1)=1,1,0),"")</f>
        <v/>
      </c>
      <c r="R2712" s="0" t="str">
        <f aca="false">IF(M2712=1,IF(COUNTIFS(C$2:C2712,C2712,M$2:M2712,1)=1,1,0),"")</f>
        <v/>
      </c>
      <c r="S2712" s="0" t="str">
        <f aca="false">IF(L2712=1,IF(COUNTIFS(C$2:C2712,C2712,L$2:L2712,1)=1,1,0),"")</f>
        <v/>
      </c>
      <c r="T2712" s="38" t="str">
        <f aca="false">IF(N2712="","",N2712+ROW()/10000000)</f>
        <v/>
      </c>
      <c r="U2712" s="0" t="str">
        <f aca="false">IF(G2712=1,IF(B2712="",1,0),"")</f>
        <v/>
      </c>
    </row>
    <row r="2713" customFormat="false" ht="15" hidden="false" customHeight="false" outlineLevel="0" collapsed="false">
      <c r="A2713" s="35"/>
      <c r="B2713" s="35"/>
      <c r="G2713" s="0" t="str">
        <f aca="false">IF(A2713="","",IF(AND(A2713&gt;=Debut,A2713&lt;Fin),1,0))</f>
        <v/>
      </c>
      <c r="H2713" s="0" t="str">
        <f aca="false">IF(G2713=1,INT(ROUND((A2713-Debut)*86400,0)/600),"")</f>
        <v/>
      </c>
      <c r="I2713" s="0" t="str">
        <f aca="false">IF(G2713=1,INT(ROUND((A2713-Debut)*86400,0)/3600),"")</f>
        <v/>
      </c>
      <c r="J2713" s="0" t="str">
        <f aca="false">IF(OR(A2713="",B2713=""),"",ROUND((B2713-A2713)*86400,0))</f>
        <v/>
      </c>
      <c r="K2713" s="37" t="str">
        <f aca="false">IF(G2713=1,IF(COUNTIFS($C:$C,C2713,$G:$G,1,$A:$A,"&gt;="&amp;(A2713-FenetreInterm/86400),$A:$A,"&lt;="&amp;A2713)&gt;=NbInterm,1,0),"")</f>
        <v/>
      </c>
      <c r="L2713" s="37" t="str">
        <f aca="false">IF(G2713=1,IF(B2713="",0,IF(J2713&lt;SeuilFugitive,1,0)),"")</f>
        <v/>
      </c>
      <c r="M2713" s="37" t="str">
        <f aca="false">IF(G2713=1,IF(B2713="",IF((Fin-A2713)*24&gt;SeuilFigee,1,0),IF(J2713&gt;SeuilFigee*3600,1,0)),"")</f>
        <v/>
      </c>
      <c r="N2713" s="0" t="str">
        <f aca="false">IF(G2713=1,IF(COUNTIF(H$2:H2713,H2713)=1,COUNTIF($H:$H,H2713),""),"")</f>
        <v/>
      </c>
      <c r="O2713" s="0" t="str">
        <f aca="false">IF(G2713=1,IF(COUNTIF(I$2:I2713,I2713)=1,COUNTIF($I:$I,I2713),""),"")</f>
        <v/>
      </c>
      <c r="P2713" s="38" t="str">
        <f aca="false">IF(G2713=1,IF(COUNTIFS(C$2:C2713,C2713,G$2:G2713,1)=1,COUNTIFS($C:$C,C2713,$G:$G,1)+ROW()/10000000,""),"")</f>
        <v/>
      </c>
      <c r="Q2713" s="0" t="str">
        <f aca="false">IF(K2713=1,IF(COUNTIFS(C$2:C2713,C2713,K$2:K2713,1)=1,1,0),"")</f>
        <v/>
      </c>
      <c r="R2713" s="0" t="str">
        <f aca="false">IF(M2713=1,IF(COUNTIFS(C$2:C2713,C2713,M$2:M2713,1)=1,1,0),"")</f>
        <v/>
      </c>
      <c r="S2713" s="0" t="str">
        <f aca="false">IF(L2713=1,IF(COUNTIFS(C$2:C2713,C2713,L$2:L2713,1)=1,1,0),"")</f>
        <v/>
      </c>
      <c r="T2713" s="38" t="str">
        <f aca="false">IF(N2713="","",N2713+ROW()/10000000)</f>
        <v/>
      </c>
      <c r="U2713" s="0" t="str">
        <f aca="false">IF(G2713=1,IF(B2713="",1,0),"")</f>
        <v/>
      </c>
    </row>
    <row r="2714" customFormat="false" ht="15" hidden="false" customHeight="false" outlineLevel="0" collapsed="false">
      <c r="A2714" s="35"/>
      <c r="B2714" s="35"/>
      <c r="G2714" s="0" t="str">
        <f aca="false">IF(A2714="","",IF(AND(A2714&gt;=Debut,A2714&lt;Fin),1,0))</f>
        <v/>
      </c>
      <c r="H2714" s="0" t="str">
        <f aca="false">IF(G2714=1,INT(ROUND((A2714-Debut)*86400,0)/600),"")</f>
        <v/>
      </c>
      <c r="I2714" s="0" t="str">
        <f aca="false">IF(G2714=1,INT(ROUND((A2714-Debut)*86400,0)/3600),"")</f>
        <v/>
      </c>
      <c r="J2714" s="0" t="str">
        <f aca="false">IF(OR(A2714="",B2714=""),"",ROUND((B2714-A2714)*86400,0))</f>
        <v/>
      </c>
      <c r="K2714" s="37" t="str">
        <f aca="false">IF(G2714=1,IF(COUNTIFS($C:$C,C2714,$G:$G,1,$A:$A,"&gt;="&amp;(A2714-FenetreInterm/86400),$A:$A,"&lt;="&amp;A2714)&gt;=NbInterm,1,0),"")</f>
        <v/>
      </c>
      <c r="L2714" s="37" t="str">
        <f aca="false">IF(G2714=1,IF(B2714="",0,IF(J2714&lt;SeuilFugitive,1,0)),"")</f>
        <v/>
      </c>
      <c r="M2714" s="37" t="str">
        <f aca="false">IF(G2714=1,IF(B2714="",IF((Fin-A2714)*24&gt;SeuilFigee,1,0),IF(J2714&gt;SeuilFigee*3600,1,0)),"")</f>
        <v/>
      </c>
      <c r="N2714" s="0" t="str">
        <f aca="false">IF(G2714=1,IF(COUNTIF(H$2:H2714,H2714)=1,COUNTIF($H:$H,H2714),""),"")</f>
        <v/>
      </c>
      <c r="O2714" s="0" t="str">
        <f aca="false">IF(G2714=1,IF(COUNTIF(I$2:I2714,I2714)=1,COUNTIF($I:$I,I2714),""),"")</f>
        <v/>
      </c>
      <c r="P2714" s="38" t="str">
        <f aca="false">IF(G2714=1,IF(COUNTIFS(C$2:C2714,C2714,G$2:G2714,1)=1,COUNTIFS($C:$C,C2714,$G:$G,1)+ROW()/10000000,""),"")</f>
        <v/>
      </c>
      <c r="Q2714" s="0" t="str">
        <f aca="false">IF(K2714=1,IF(COUNTIFS(C$2:C2714,C2714,K$2:K2714,1)=1,1,0),"")</f>
        <v/>
      </c>
      <c r="R2714" s="0" t="str">
        <f aca="false">IF(M2714=1,IF(COUNTIFS(C$2:C2714,C2714,M$2:M2714,1)=1,1,0),"")</f>
        <v/>
      </c>
      <c r="S2714" s="0" t="str">
        <f aca="false">IF(L2714=1,IF(COUNTIFS(C$2:C2714,C2714,L$2:L2714,1)=1,1,0),"")</f>
        <v/>
      </c>
      <c r="T2714" s="38" t="str">
        <f aca="false">IF(N2714="","",N2714+ROW()/10000000)</f>
        <v/>
      </c>
      <c r="U2714" s="0" t="str">
        <f aca="false">IF(G2714=1,IF(B2714="",1,0),"")</f>
        <v/>
      </c>
    </row>
    <row r="2715" customFormat="false" ht="15" hidden="false" customHeight="false" outlineLevel="0" collapsed="false">
      <c r="A2715" s="35"/>
      <c r="B2715" s="35"/>
      <c r="G2715" s="0" t="str">
        <f aca="false">IF(A2715="","",IF(AND(A2715&gt;=Debut,A2715&lt;Fin),1,0))</f>
        <v/>
      </c>
      <c r="H2715" s="0" t="str">
        <f aca="false">IF(G2715=1,INT(ROUND((A2715-Debut)*86400,0)/600),"")</f>
        <v/>
      </c>
      <c r="I2715" s="0" t="str">
        <f aca="false">IF(G2715=1,INT(ROUND((A2715-Debut)*86400,0)/3600),"")</f>
        <v/>
      </c>
      <c r="J2715" s="0" t="str">
        <f aca="false">IF(OR(A2715="",B2715=""),"",ROUND((B2715-A2715)*86400,0))</f>
        <v/>
      </c>
      <c r="K2715" s="37" t="str">
        <f aca="false">IF(G2715=1,IF(COUNTIFS($C:$C,C2715,$G:$G,1,$A:$A,"&gt;="&amp;(A2715-FenetreInterm/86400),$A:$A,"&lt;="&amp;A2715)&gt;=NbInterm,1,0),"")</f>
        <v/>
      </c>
      <c r="L2715" s="37" t="str">
        <f aca="false">IF(G2715=1,IF(B2715="",0,IF(J2715&lt;SeuilFugitive,1,0)),"")</f>
        <v/>
      </c>
      <c r="M2715" s="37" t="str">
        <f aca="false">IF(G2715=1,IF(B2715="",IF((Fin-A2715)*24&gt;SeuilFigee,1,0),IF(J2715&gt;SeuilFigee*3600,1,0)),"")</f>
        <v/>
      </c>
      <c r="N2715" s="0" t="str">
        <f aca="false">IF(G2715=1,IF(COUNTIF(H$2:H2715,H2715)=1,COUNTIF($H:$H,H2715),""),"")</f>
        <v/>
      </c>
      <c r="O2715" s="0" t="str">
        <f aca="false">IF(G2715=1,IF(COUNTIF(I$2:I2715,I2715)=1,COUNTIF($I:$I,I2715),""),"")</f>
        <v/>
      </c>
      <c r="P2715" s="38" t="str">
        <f aca="false">IF(G2715=1,IF(COUNTIFS(C$2:C2715,C2715,G$2:G2715,1)=1,COUNTIFS($C:$C,C2715,$G:$G,1)+ROW()/10000000,""),"")</f>
        <v/>
      </c>
      <c r="Q2715" s="0" t="str">
        <f aca="false">IF(K2715=1,IF(COUNTIFS(C$2:C2715,C2715,K$2:K2715,1)=1,1,0),"")</f>
        <v/>
      </c>
      <c r="R2715" s="0" t="str">
        <f aca="false">IF(M2715=1,IF(COUNTIFS(C$2:C2715,C2715,M$2:M2715,1)=1,1,0),"")</f>
        <v/>
      </c>
      <c r="S2715" s="0" t="str">
        <f aca="false">IF(L2715=1,IF(COUNTIFS(C$2:C2715,C2715,L$2:L2715,1)=1,1,0),"")</f>
        <v/>
      </c>
      <c r="T2715" s="38" t="str">
        <f aca="false">IF(N2715="","",N2715+ROW()/10000000)</f>
        <v/>
      </c>
      <c r="U2715" s="0" t="str">
        <f aca="false">IF(G2715=1,IF(B2715="",1,0),"")</f>
        <v/>
      </c>
    </row>
    <row r="2716" customFormat="false" ht="15" hidden="false" customHeight="false" outlineLevel="0" collapsed="false">
      <c r="A2716" s="35"/>
      <c r="B2716" s="35"/>
      <c r="G2716" s="0" t="str">
        <f aca="false">IF(A2716="","",IF(AND(A2716&gt;=Debut,A2716&lt;Fin),1,0))</f>
        <v/>
      </c>
      <c r="H2716" s="0" t="str">
        <f aca="false">IF(G2716=1,INT(ROUND((A2716-Debut)*86400,0)/600),"")</f>
        <v/>
      </c>
      <c r="I2716" s="0" t="str">
        <f aca="false">IF(G2716=1,INT(ROUND((A2716-Debut)*86400,0)/3600),"")</f>
        <v/>
      </c>
      <c r="J2716" s="0" t="str">
        <f aca="false">IF(OR(A2716="",B2716=""),"",ROUND((B2716-A2716)*86400,0))</f>
        <v/>
      </c>
      <c r="K2716" s="37" t="str">
        <f aca="false">IF(G2716=1,IF(COUNTIFS($C:$C,C2716,$G:$G,1,$A:$A,"&gt;="&amp;(A2716-FenetreInterm/86400),$A:$A,"&lt;="&amp;A2716)&gt;=NbInterm,1,0),"")</f>
        <v/>
      </c>
      <c r="L2716" s="37" t="str">
        <f aca="false">IF(G2716=1,IF(B2716="",0,IF(J2716&lt;SeuilFugitive,1,0)),"")</f>
        <v/>
      </c>
      <c r="M2716" s="37" t="str">
        <f aca="false">IF(G2716=1,IF(B2716="",IF((Fin-A2716)*24&gt;SeuilFigee,1,0),IF(J2716&gt;SeuilFigee*3600,1,0)),"")</f>
        <v/>
      </c>
      <c r="N2716" s="0" t="str">
        <f aca="false">IF(G2716=1,IF(COUNTIF(H$2:H2716,H2716)=1,COUNTIF($H:$H,H2716),""),"")</f>
        <v/>
      </c>
      <c r="O2716" s="0" t="str">
        <f aca="false">IF(G2716=1,IF(COUNTIF(I$2:I2716,I2716)=1,COUNTIF($I:$I,I2716),""),"")</f>
        <v/>
      </c>
      <c r="P2716" s="38" t="str">
        <f aca="false">IF(G2716=1,IF(COUNTIFS(C$2:C2716,C2716,G$2:G2716,1)=1,COUNTIFS($C:$C,C2716,$G:$G,1)+ROW()/10000000,""),"")</f>
        <v/>
      </c>
      <c r="Q2716" s="0" t="str">
        <f aca="false">IF(K2716=1,IF(COUNTIFS(C$2:C2716,C2716,K$2:K2716,1)=1,1,0),"")</f>
        <v/>
      </c>
      <c r="R2716" s="0" t="str">
        <f aca="false">IF(M2716=1,IF(COUNTIFS(C$2:C2716,C2716,M$2:M2716,1)=1,1,0),"")</f>
        <v/>
      </c>
      <c r="S2716" s="0" t="str">
        <f aca="false">IF(L2716=1,IF(COUNTIFS(C$2:C2716,C2716,L$2:L2716,1)=1,1,0),"")</f>
        <v/>
      </c>
      <c r="T2716" s="38" t="str">
        <f aca="false">IF(N2716="","",N2716+ROW()/10000000)</f>
        <v/>
      </c>
      <c r="U2716" s="0" t="str">
        <f aca="false">IF(G2716=1,IF(B2716="",1,0),"")</f>
        <v/>
      </c>
    </row>
    <row r="2717" customFormat="false" ht="15" hidden="false" customHeight="false" outlineLevel="0" collapsed="false">
      <c r="A2717" s="35"/>
      <c r="B2717" s="35"/>
      <c r="G2717" s="0" t="str">
        <f aca="false">IF(A2717="","",IF(AND(A2717&gt;=Debut,A2717&lt;Fin),1,0))</f>
        <v/>
      </c>
      <c r="H2717" s="0" t="str">
        <f aca="false">IF(G2717=1,INT(ROUND((A2717-Debut)*86400,0)/600),"")</f>
        <v/>
      </c>
      <c r="I2717" s="0" t="str">
        <f aca="false">IF(G2717=1,INT(ROUND((A2717-Debut)*86400,0)/3600),"")</f>
        <v/>
      </c>
      <c r="J2717" s="0" t="str">
        <f aca="false">IF(OR(A2717="",B2717=""),"",ROUND((B2717-A2717)*86400,0))</f>
        <v/>
      </c>
      <c r="K2717" s="37" t="str">
        <f aca="false">IF(G2717=1,IF(COUNTIFS($C:$C,C2717,$G:$G,1,$A:$A,"&gt;="&amp;(A2717-FenetreInterm/86400),$A:$A,"&lt;="&amp;A2717)&gt;=NbInterm,1,0),"")</f>
        <v/>
      </c>
      <c r="L2717" s="37" t="str">
        <f aca="false">IF(G2717=1,IF(B2717="",0,IF(J2717&lt;SeuilFugitive,1,0)),"")</f>
        <v/>
      </c>
      <c r="M2717" s="37" t="str">
        <f aca="false">IF(G2717=1,IF(B2717="",IF((Fin-A2717)*24&gt;SeuilFigee,1,0),IF(J2717&gt;SeuilFigee*3600,1,0)),"")</f>
        <v/>
      </c>
      <c r="N2717" s="0" t="str">
        <f aca="false">IF(G2717=1,IF(COUNTIF(H$2:H2717,H2717)=1,COUNTIF($H:$H,H2717),""),"")</f>
        <v/>
      </c>
      <c r="O2717" s="0" t="str">
        <f aca="false">IF(G2717=1,IF(COUNTIF(I$2:I2717,I2717)=1,COUNTIF($I:$I,I2717),""),"")</f>
        <v/>
      </c>
      <c r="P2717" s="38" t="str">
        <f aca="false">IF(G2717=1,IF(COUNTIFS(C$2:C2717,C2717,G$2:G2717,1)=1,COUNTIFS($C:$C,C2717,$G:$G,1)+ROW()/10000000,""),"")</f>
        <v/>
      </c>
      <c r="Q2717" s="0" t="str">
        <f aca="false">IF(K2717=1,IF(COUNTIFS(C$2:C2717,C2717,K$2:K2717,1)=1,1,0),"")</f>
        <v/>
      </c>
      <c r="R2717" s="0" t="str">
        <f aca="false">IF(M2717=1,IF(COUNTIFS(C$2:C2717,C2717,M$2:M2717,1)=1,1,0),"")</f>
        <v/>
      </c>
      <c r="S2717" s="0" t="str">
        <f aca="false">IF(L2717=1,IF(COUNTIFS(C$2:C2717,C2717,L$2:L2717,1)=1,1,0),"")</f>
        <v/>
      </c>
      <c r="T2717" s="38" t="str">
        <f aca="false">IF(N2717="","",N2717+ROW()/10000000)</f>
        <v/>
      </c>
      <c r="U2717" s="0" t="str">
        <f aca="false">IF(G2717=1,IF(B2717="",1,0),"")</f>
        <v/>
      </c>
    </row>
    <row r="2718" customFormat="false" ht="15" hidden="false" customHeight="false" outlineLevel="0" collapsed="false">
      <c r="A2718" s="35"/>
      <c r="B2718" s="35"/>
      <c r="G2718" s="0" t="str">
        <f aca="false">IF(A2718="","",IF(AND(A2718&gt;=Debut,A2718&lt;Fin),1,0))</f>
        <v/>
      </c>
      <c r="H2718" s="0" t="str">
        <f aca="false">IF(G2718=1,INT(ROUND((A2718-Debut)*86400,0)/600),"")</f>
        <v/>
      </c>
      <c r="I2718" s="0" t="str">
        <f aca="false">IF(G2718=1,INT(ROUND((A2718-Debut)*86400,0)/3600),"")</f>
        <v/>
      </c>
      <c r="J2718" s="0" t="str">
        <f aca="false">IF(OR(A2718="",B2718=""),"",ROUND((B2718-A2718)*86400,0))</f>
        <v/>
      </c>
      <c r="K2718" s="37" t="str">
        <f aca="false">IF(G2718=1,IF(COUNTIFS($C:$C,C2718,$G:$G,1,$A:$A,"&gt;="&amp;(A2718-FenetreInterm/86400),$A:$A,"&lt;="&amp;A2718)&gt;=NbInterm,1,0),"")</f>
        <v/>
      </c>
      <c r="L2718" s="37" t="str">
        <f aca="false">IF(G2718=1,IF(B2718="",0,IF(J2718&lt;SeuilFugitive,1,0)),"")</f>
        <v/>
      </c>
      <c r="M2718" s="37" t="str">
        <f aca="false">IF(G2718=1,IF(B2718="",IF((Fin-A2718)*24&gt;SeuilFigee,1,0),IF(J2718&gt;SeuilFigee*3600,1,0)),"")</f>
        <v/>
      </c>
      <c r="N2718" s="0" t="str">
        <f aca="false">IF(G2718=1,IF(COUNTIF(H$2:H2718,H2718)=1,COUNTIF($H:$H,H2718),""),"")</f>
        <v/>
      </c>
      <c r="O2718" s="0" t="str">
        <f aca="false">IF(G2718=1,IF(COUNTIF(I$2:I2718,I2718)=1,COUNTIF($I:$I,I2718),""),"")</f>
        <v/>
      </c>
      <c r="P2718" s="38" t="str">
        <f aca="false">IF(G2718=1,IF(COUNTIFS(C$2:C2718,C2718,G$2:G2718,1)=1,COUNTIFS($C:$C,C2718,$G:$G,1)+ROW()/10000000,""),"")</f>
        <v/>
      </c>
      <c r="Q2718" s="0" t="str">
        <f aca="false">IF(K2718=1,IF(COUNTIFS(C$2:C2718,C2718,K$2:K2718,1)=1,1,0),"")</f>
        <v/>
      </c>
      <c r="R2718" s="0" t="str">
        <f aca="false">IF(M2718=1,IF(COUNTIFS(C$2:C2718,C2718,M$2:M2718,1)=1,1,0),"")</f>
        <v/>
      </c>
      <c r="S2718" s="0" t="str">
        <f aca="false">IF(L2718=1,IF(COUNTIFS(C$2:C2718,C2718,L$2:L2718,1)=1,1,0),"")</f>
        <v/>
      </c>
      <c r="T2718" s="38" t="str">
        <f aca="false">IF(N2718="","",N2718+ROW()/10000000)</f>
        <v/>
      </c>
      <c r="U2718" s="0" t="str">
        <f aca="false">IF(G2718=1,IF(B2718="",1,0),"")</f>
        <v/>
      </c>
    </row>
    <row r="2719" customFormat="false" ht="15" hidden="false" customHeight="false" outlineLevel="0" collapsed="false">
      <c r="A2719" s="35"/>
      <c r="B2719" s="35"/>
      <c r="G2719" s="0" t="str">
        <f aca="false">IF(A2719="","",IF(AND(A2719&gt;=Debut,A2719&lt;Fin),1,0))</f>
        <v/>
      </c>
      <c r="H2719" s="0" t="str">
        <f aca="false">IF(G2719=1,INT(ROUND((A2719-Debut)*86400,0)/600),"")</f>
        <v/>
      </c>
      <c r="I2719" s="0" t="str">
        <f aca="false">IF(G2719=1,INT(ROUND((A2719-Debut)*86400,0)/3600),"")</f>
        <v/>
      </c>
      <c r="J2719" s="0" t="str">
        <f aca="false">IF(OR(A2719="",B2719=""),"",ROUND((B2719-A2719)*86400,0))</f>
        <v/>
      </c>
      <c r="K2719" s="37" t="str">
        <f aca="false">IF(G2719=1,IF(COUNTIFS($C:$C,C2719,$G:$G,1,$A:$A,"&gt;="&amp;(A2719-FenetreInterm/86400),$A:$A,"&lt;="&amp;A2719)&gt;=NbInterm,1,0),"")</f>
        <v/>
      </c>
      <c r="L2719" s="37" t="str">
        <f aca="false">IF(G2719=1,IF(B2719="",0,IF(J2719&lt;SeuilFugitive,1,0)),"")</f>
        <v/>
      </c>
      <c r="M2719" s="37" t="str">
        <f aca="false">IF(G2719=1,IF(B2719="",IF((Fin-A2719)*24&gt;SeuilFigee,1,0),IF(J2719&gt;SeuilFigee*3600,1,0)),"")</f>
        <v/>
      </c>
      <c r="N2719" s="0" t="str">
        <f aca="false">IF(G2719=1,IF(COUNTIF(H$2:H2719,H2719)=1,COUNTIF($H:$H,H2719),""),"")</f>
        <v/>
      </c>
      <c r="O2719" s="0" t="str">
        <f aca="false">IF(G2719=1,IF(COUNTIF(I$2:I2719,I2719)=1,COUNTIF($I:$I,I2719),""),"")</f>
        <v/>
      </c>
      <c r="P2719" s="38" t="str">
        <f aca="false">IF(G2719=1,IF(COUNTIFS(C$2:C2719,C2719,G$2:G2719,1)=1,COUNTIFS($C:$C,C2719,$G:$G,1)+ROW()/10000000,""),"")</f>
        <v/>
      </c>
      <c r="Q2719" s="0" t="str">
        <f aca="false">IF(K2719=1,IF(COUNTIFS(C$2:C2719,C2719,K$2:K2719,1)=1,1,0),"")</f>
        <v/>
      </c>
      <c r="R2719" s="0" t="str">
        <f aca="false">IF(M2719=1,IF(COUNTIFS(C$2:C2719,C2719,M$2:M2719,1)=1,1,0),"")</f>
        <v/>
      </c>
      <c r="S2719" s="0" t="str">
        <f aca="false">IF(L2719=1,IF(COUNTIFS(C$2:C2719,C2719,L$2:L2719,1)=1,1,0),"")</f>
        <v/>
      </c>
      <c r="T2719" s="38" t="str">
        <f aca="false">IF(N2719="","",N2719+ROW()/10000000)</f>
        <v/>
      </c>
      <c r="U2719" s="0" t="str">
        <f aca="false">IF(G2719=1,IF(B2719="",1,0),"")</f>
        <v/>
      </c>
    </row>
    <row r="2720" customFormat="false" ht="15" hidden="false" customHeight="false" outlineLevel="0" collapsed="false">
      <c r="A2720" s="35"/>
      <c r="B2720" s="35"/>
      <c r="G2720" s="0" t="str">
        <f aca="false">IF(A2720="","",IF(AND(A2720&gt;=Debut,A2720&lt;Fin),1,0))</f>
        <v/>
      </c>
      <c r="H2720" s="0" t="str">
        <f aca="false">IF(G2720=1,INT(ROUND((A2720-Debut)*86400,0)/600),"")</f>
        <v/>
      </c>
      <c r="I2720" s="0" t="str">
        <f aca="false">IF(G2720=1,INT(ROUND((A2720-Debut)*86400,0)/3600),"")</f>
        <v/>
      </c>
      <c r="J2720" s="0" t="str">
        <f aca="false">IF(OR(A2720="",B2720=""),"",ROUND((B2720-A2720)*86400,0))</f>
        <v/>
      </c>
      <c r="K2720" s="37" t="str">
        <f aca="false">IF(G2720=1,IF(COUNTIFS($C:$C,C2720,$G:$G,1,$A:$A,"&gt;="&amp;(A2720-FenetreInterm/86400),$A:$A,"&lt;="&amp;A2720)&gt;=NbInterm,1,0),"")</f>
        <v/>
      </c>
      <c r="L2720" s="37" t="str">
        <f aca="false">IF(G2720=1,IF(B2720="",0,IF(J2720&lt;SeuilFugitive,1,0)),"")</f>
        <v/>
      </c>
      <c r="M2720" s="37" t="str">
        <f aca="false">IF(G2720=1,IF(B2720="",IF((Fin-A2720)*24&gt;SeuilFigee,1,0),IF(J2720&gt;SeuilFigee*3600,1,0)),"")</f>
        <v/>
      </c>
      <c r="N2720" s="0" t="str">
        <f aca="false">IF(G2720=1,IF(COUNTIF(H$2:H2720,H2720)=1,COUNTIF($H:$H,H2720),""),"")</f>
        <v/>
      </c>
      <c r="O2720" s="0" t="str">
        <f aca="false">IF(G2720=1,IF(COUNTIF(I$2:I2720,I2720)=1,COUNTIF($I:$I,I2720),""),"")</f>
        <v/>
      </c>
      <c r="P2720" s="38" t="str">
        <f aca="false">IF(G2720=1,IF(COUNTIFS(C$2:C2720,C2720,G$2:G2720,1)=1,COUNTIFS($C:$C,C2720,$G:$G,1)+ROW()/10000000,""),"")</f>
        <v/>
      </c>
      <c r="Q2720" s="0" t="str">
        <f aca="false">IF(K2720=1,IF(COUNTIFS(C$2:C2720,C2720,K$2:K2720,1)=1,1,0),"")</f>
        <v/>
      </c>
      <c r="R2720" s="0" t="str">
        <f aca="false">IF(M2720=1,IF(COUNTIFS(C$2:C2720,C2720,M$2:M2720,1)=1,1,0),"")</f>
        <v/>
      </c>
      <c r="S2720" s="0" t="str">
        <f aca="false">IF(L2720=1,IF(COUNTIFS(C$2:C2720,C2720,L$2:L2720,1)=1,1,0),"")</f>
        <v/>
      </c>
      <c r="T2720" s="38" t="str">
        <f aca="false">IF(N2720="","",N2720+ROW()/10000000)</f>
        <v/>
      </c>
      <c r="U2720" s="0" t="str">
        <f aca="false">IF(G2720=1,IF(B2720="",1,0),"")</f>
        <v/>
      </c>
    </row>
    <row r="2721" customFormat="false" ht="15" hidden="false" customHeight="false" outlineLevel="0" collapsed="false">
      <c r="A2721" s="35"/>
      <c r="B2721" s="35"/>
      <c r="G2721" s="0" t="str">
        <f aca="false">IF(A2721="","",IF(AND(A2721&gt;=Debut,A2721&lt;Fin),1,0))</f>
        <v/>
      </c>
      <c r="H2721" s="0" t="str">
        <f aca="false">IF(G2721=1,INT(ROUND((A2721-Debut)*86400,0)/600),"")</f>
        <v/>
      </c>
      <c r="I2721" s="0" t="str">
        <f aca="false">IF(G2721=1,INT(ROUND((A2721-Debut)*86400,0)/3600),"")</f>
        <v/>
      </c>
      <c r="J2721" s="0" t="str">
        <f aca="false">IF(OR(A2721="",B2721=""),"",ROUND((B2721-A2721)*86400,0))</f>
        <v/>
      </c>
      <c r="K2721" s="37" t="str">
        <f aca="false">IF(G2721=1,IF(COUNTIFS($C:$C,C2721,$G:$G,1,$A:$A,"&gt;="&amp;(A2721-FenetreInterm/86400),$A:$A,"&lt;="&amp;A2721)&gt;=NbInterm,1,0),"")</f>
        <v/>
      </c>
      <c r="L2721" s="37" t="str">
        <f aca="false">IF(G2721=1,IF(B2721="",0,IF(J2721&lt;SeuilFugitive,1,0)),"")</f>
        <v/>
      </c>
      <c r="M2721" s="37" t="str">
        <f aca="false">IF(G2721=1,IF(B2721="",IF((Fin-A2721)*24&gt;SeuilFigee,1,0),IF(J2721&gt;SeuilFigee*3600,1,0)),"")</f>
        <v/>
      </c>
      <c r="N2721" s="0" t="str">
        <f aca="false">IF(G2721=1,IF(COUNTIF(H$2:H2721,H2721)=1,COUNTIF($H:$H,H2721),""),"")</f>
        <v/>
      </c>
      <c r="O2721" s="0" t="str">
        <f aca="false">IF(G2721=1,IF(COUNTIF(I$2:I2721,I2721)=1,COUNTIF($I:$I,I2721),""),"")</f>
        <v/>
      </c>
      <c r="P2721" s="38" t="str">
        <f aca="false">IF(G2721=1,IF(COUNTIFS(C$2:C2721,C2721,G$2:G2721,1)=1,COUNTIFS($C:$C,C2721,$G:$G,1)+ROW()/10000000,""),"")</f>
        <v/>
      </c>
      <c r="Q2721" s="0" t="str">
        <f aca="false">IF(K2721=1,IF(COUNTIFS(C$2:C2721,C2721,K$2:K2721,1)=1,1,0),"")</f>
        <v/>
      </c>
      <c r="R2721" s="0" t="str">
        <f aca="false">IF(M2721=1,IF(COUNTIFS(C$2:C2721,C2721,M$2:M2721,1)=1,1,0),"")</f>
        <v/>
      </c>
      <c r="S2721" s="0" t="str">
        <f aca="false">IF(L2721=1,IF(COUNTIFS(C$2:C2721,C2721,L$2:L2721,1)=1,1,0),"")</f>
        <v/>
      </c>
      <c r="T2721" s="38" t="str">
        <f aca="false">IF(N2721="","",N2721+ROW()/10000000)</f>
        <v/>
      </c>
      <c r="U2721" s="0" t="str">
        <f aca="false">IF(G2721=1,IF(B2721="",1,0),"")</f>
        <v/>
      </c>
    </row>
    <row r="2722" customFormat="false" ht="15" hidden="false" customHeight="false" outlineLevel="0" collapsed="false">
      <c r="A2722" s="35"/>
      <c r="B2722" s="35"/>
      <c r="G2722" s="0" t="str">
        <f aca="false">IF(A2722="","",IF(AND(A2722&gt;=Debut,A2722&lt;Fin),1,0))</f>
        <v/>
      </c>
      <c r="H2722" s="0" t="str">
        <f aca="false">IF(G2722=1,INT(ROUND((A2722-Debut)*86400,0)/600),"")</f>
        <v/>
      </c>
      <c r="I2722" s="0" t="str">
        <f aca="false">IF(G2722=1,INT(ROUND((A2722-Debut)*86400,0)/3600),"")</f>
        <v/>
      </c>
      <c r="J2722" s="0" t="str">
        <f aca="false">IF(OR(A2722="",B2722=""),"",ROUND((B2722-A2722)*86400,0))</f>
        <v/>
      </c>
      <c r="K2722" s="37" t="str">
        <f aca="false">IF(G2722=1,IF(COUNTIFS($C:$C,C2722,$G:$G,1,$A:$A,"&gt;="&amp;(A2722-FenetreInterm/86400),$A:$A,"&lt;="&amp;A2722)&gt;=NbInterm,1,0),"")</f>
        <v/>
      </c>
      <c r="L2722" s="37" t="str">
        <f aca="false">IF(G2722=1,IF(B2722="",0,IF(J2722&lt;SeuilFugitive,1,0)),"")</f>
        <v/>
      </c>
      <c r="M2722" s="37" t="str">
        <f aca="false">IF(G2722=1,IF(B2722="",IF((Fin-A2722)*24&gt;SeuilFigee,1,0),IF(J2722&gt;SeuilFigee*3600,1,0)),"")</f>
        <v/>
      </c>
      <c r="N2722" s="0" t="str">
        <f aca="false">IF(G2722=1,IF(COUNTIF(H$2:H2722,H2722)=1,COUNTIF($H:$H,H2722),""),"")</f>
        <v/>
      </c>
      <c r="O2722" s="0" t="str">
        <f aca="false">IF(G2722=1,IF(COUNTIF(I$2:I2722,I2722)=1,COUNTIF($I:$I,I2722),""),"")</f>
        <v/>
      </c>
      <c r="P2722" s="38" t="str">
        <f aca="false">IF(G2722=1,IF(COUNTIFS(C$2:C2722,C2722,G$2:G2722,1)=1,COUNTIFS($C:$C,C2722,$G:$G,1)+ROW()/10000000,""),"")</f>
        <v/>
      </c>
      <c r="Q2722" s="0" t="str">
        <f aca="false">IF(K2722=1,IF(COUNTIFS(C$2:C2722,C2722,K$2:K2722,1)=1,1,0),"")</f>
        <v/>
      </c>
      <c r="R2722" s="0" t="str">
        <f aca="false">IF(M2722=1,IF(COUNTIFS(C$2:C2722,C2722,M$2:M2722,1)=1,1,0),"")</f>
        <v/>
      </c>
      <c r="S2722" s="0" t="str">
        <f aca="false">IF(L2722=1,IF(COUNTIFS(C$2:C2722,C2722,L$2:L2722,1)=1,1,0),"")</f>
        <v/>
      </c>
      <c r="T2722" s="38" t="str">
        <f aca="false">IF(N2722="","",N2722+ROW()/10000000)</f>
        <v/>
      </c>
      <c r="U2722" s="0" t="str">
        <f aca="false">IF(G2722=1,IF(B2722="",1,0),"")</f>
        <v/>
      </c>
    </row>
    <row r="2723" customFormat="false" ht="15" hidden="false" customHeight="false" outlineLevel="0" collapsed="false">
      <c r="A2723" s="35"/>
      <c r="B2723" s="35"/>
      <c r="G2723" s="0" t="str">
        <f aca="false">IF(A2723="","",IF(AND(A2723&gt;=Debut,A2723&lt;Fin),1,0))</f>
        <v/>
      </c>
      <c r="H2723" s="0" t="str">
        <f aca="false">IF(G2723=1,INT(ROUND((A2723-Debut)*86400,0)/600),"")</f>
        <v/>
      </c>
      <c r="I2723" s="0" t="str">
        <f aca="false">IF(G2723=1,INT(ROUND((A2723-Debut)*86400,0)/3600),"")</f>
        <v/>
      </c>
      <c r="J2723" s="0" t="str">
        <f aca="false">IF(OR(A2723="",B2723=""),"",ROUND((B2723-A2723)*86400,0))</f>
        <v/>
      </c>
      <c r="K2723" s="37" t="str">
        <f aca="false">IF(G2723=1,IF(COUNTIFS($C:$C,C2723,$G:$G,1,$A:$A,"&gt;="&amp;(A2723-FenetreInterm/86400),$A:$A,"&lt;="&amp;A2723)&gt;=NbInterm,1,0),"")</f>
        <v/>
      </c>
      <c r="L2723" s="37" t="str">
        <f aca="false">IF(G2723=1,IF(B2723="",0,IF(J2723&lt;SeuilFugitive,1,0)),"")</f>
        <v/>
      </c>
      <c r="M2723" s="37" t="str">
        <f aca="false">IF(G2723=1,IF(B2723="",IF((Fin-A2723)*24&gt;SeuilFigee,1,0),IF(J2723&gt;SeuilFigee*3600,1,0)),"")</f>
        <v/>
      </c>
      <c r="N2723" s="0" t="str">
        <f aca="false">IF(G2723=1,IF(COUNTIF(H$2:H2723,H2723)=1,COUNTIF($H:$H,H2723),""),"")</f>
        <v/>
      </c>
      <c r="O2723" s="0" t="str">
        <f aca="false">IF(G2723=1,IF(COUNTIF(I$2:I2723,I2723)=1,COUNTIF($I:$I,I2723),""),"")</f>
        <v/>
      </c>
      <c r="P2723" s="38" t="str">
        <f aca="false">IF(G2723=1,IF(COUNTIFS(C$2:C2723,C2723,G$2:G2723,1)=1,COUNTIFS($C:$C,C2723,$G:$G,1)+ROW()/10000000,""),"")</f>
        <v/>
      </c>
      <c r="Q2723" s="0" t="str">
        <f aca="false">IF(K2723=1,IF(COUNTIFS(C$2:C2723,C2723,K$2:K2723,1)=1,1,0),"")</f>
        <v/>
      </c>
      <c r="R2723" s="0" t="str">
        <f aca="false">IF(M2723=1,IF(COUNTIFS(C$2:C2723,C2723,M$2:M2723,1)=1,1,0),"")</f>
        <v/>
      </c>
      <c r="S2723" s="0" t="str">
        <f aca="false">IF(L2723=1,IF(COUNTIFS(C$2:C2723,C2723,L$2:L2723,1)=1,1,0),"")</f>
        <v/>
      </c>
      <c r="T2723" s="38" t="str">
        <f aca="false">IF(N2723="","",N2723+ROW()/10000000)</f>
        <v/>
      </c>
      <c r="U2723" s="0" t="str">
        <f aca="false">IF(G2723=1,IF(B2723="",1,0),"")</f>
        <v/>
      </c>
    </row>
    <row r="2724" customFormat="false" ht="15" hidden="false" customHeight="false" outlineLevel="0" collapsed="false">
      <c r="A2724" s="35"/>
      <c r="B2724" s="35"/>
      <c r="G2724" s="0" t="str">
        <f aca="false">IF(A2724="","",IF(AND(A2724&gt;=Debut,A2724&lt;Fin),1,0))</f>
        <v/>
      </c>
      <c r="H2724" s="0" t="str">
        <f aca="false">IF(G2724=1,INT(ROUND((A2724-Debut)*86400,0)/600),"")</f>
        <v/>
      </c>
      <c r="I2724" s="0" t="str">
        <f aca="false">IF(G2724=1,INT(ROUND((A2724-Debut)*86400,0)/3600),"")</f>
        <v/>
      </c>
      <c r="J2724" s="0" t="str">
        <f aca="false">IF(OR(A2724="",B2724=""),"",ROUND((B2724-A2724)*86400,0))</f>
        <v/>
      </c>
      <c r="K2724" s="37" t="str">
        <f aca="false">IF(G2724=1,IF(COUNTIFS($C:$C,C2724,$G:$G,1,$A:$A,"&gt;="&amp;(A2724-FenetreInterm/86400),$A:$A,"&lt;="&amp;A2724)&gt;=NbInterm,1,0),"")</f>
        <v/>
      </c>
      <c r="L2724" s="37" t="str">
        <f aca="false">IF(G2724=1,IF(B2724="",0,IF(J2724&lt;SeuilFugitive,1,0)),"")</f>
        <v/>
      </c>
      <c r="M2724" s="37" t="str">
        <f aca="false">IF(G2724=1,IF(B2724="",IF((Fin-A2724)*24&gt;SeuilFigee,1,0),IF(J2724&gt;SeuilFigee*3600,1,0)),"")</f>
        <v/>
      </c>
      <c r="N2724" s="0" t="str">
        <f aca="false">IF(G2724=1,IF(COUNTIF(H$2:H2724,H2724)=1,COUNTIF($H:$H,H2724),""),"")</f>
        <v/>
      </c>
      <c r="O2724" s="0" t="str">
        <f aca="false">IF(G2724=1,IF(COUNTIF(I$2:I2724,I2724)=1,COUNTIF($I:$I,I2724),""),"")</f>
        <v/>
      </c>
      <c r="P2724" s="38" t="str">
        <f aca="false">IF(G2724=1,IF(COUNTIFS(C$2:C2724,C2724,G$2:G2724,1)=1,COUNTIFS($C:$C,C2724,$G:$G,1)+ROW()/10000000,""),"")</f>
        <v/>
      </c>
      <c r="Q2724" s="0" t="str">
        <f aca="false">IF(K2724=1,IF(COUNTIFS(C$2:C2724,C2724,K$2:K2724,1)=1,1,0),"")</f>
        <v/>
      </c>
      <c r="R2724" s="0" t="str">
        <f aca="false">IF(M2724=1,IF(COUNTIFS(C$2:C2724,C2724,M$2:M2724,1)=1,1,0),"")</f>
        <v/>
      </c>
      <c r="S2724" s="0" t="str">
        <f aca="false">IF(L2724=1,IF(COUNTIFS(C$2:C2724,C2724,L$2:L2724,1)=1,1,0),"")</f>
        <v/>
      </c>
      <c r="T2724" s="38" t="str">
        <f aca="false">IF(N2724="","",N2724+ROW()/10000000)</f>
        <v/>
      </c>
      <c r="U2724" s="0" t="str">
        <f aca="false">IF(G2724=1,IF(B2724="",1,0),"")</f>
        <v/>
      </c>
    </row>
    <row r="2725" customFormat="false" ht="15" hidden="false" customHeight="false" outlineLevel="0" collapsed="false">
      <c r="A2725" s="35"/>
      <c r="B2725" s="35"/>
      <c r="G2725" s="0" t="str">
        <f aca="false">IF(A2725="","",IF(AND(A2725&gt;=Debut,A2725&lt;Fin),1,0))</f>
        <v/>
      </c>
      <c r="H2725" s="0" t="str">
        <f aca="false">IF(G2725=1,INT(ROUND((A2725-Debut)*86400,0)/600),"")</f>
        <v/>
      </c>
      <c r="I2725" s="0" t="str">
        <f aca="false">IF(G2725=1,INT(ROUND((A2725-Debut)*86400,0)/3600),"")</f>
        <v/>
      </c>
      <c r="J2725" s="0" t="str">
        <f aca="false">IF(OR(A2725="",B2725=""),"",ROUND((B2725-A2725)*86400,0))</f>
        <v/>
      </c>
      <c r="K2725" s="37" t="str">
        <f aca="false">IF(G2725=1,IF(COUNTIFS($C:$C,C2725,$G:$G,1,$A:$A,"&gt;="&amp;(A2725-FenetreInterm/86400),$A:$A,"&lt;="&amp;A2725)&gt;=NbInterm,1,0),"")</f>
        <v/>
      </c>
      <c r="L2725" s="37" t="str">
        <f aca="false">IF(G2725=1,IF(B2725="",0,IF(J2725&lt;SeuilFugitive,1,0)),"")</f>
        <v/>
      </c>
      <c r="M2725" s="37" t="str">
        <f aca="false">IF(G2725=1,IF(B2725="",IF((Fin-A2725)*24&gt;SeuilFigee,1,0),IF(J2725&gt;SeuilFigee*3600,1,0)),"")</f>
        <v/>
      </c>
      <c r="N2725" s="0" t="str">
        <f aca="false">IF(G2725=1,IF(COUNTIF(H$2:H2725,H2725)=1,COUNTIF($H:$H,H2725),""),"")</f>
        <v/>
      </c>
      <c r="O2725" s="0" t="str">
        <f aca="false">IF(G2725=1,IF(COUNTIF(I$2:I2725,I2725)=1,COUNTIF($I:$I,I2725),""),"")</f>
        <v/>
      </c>
      <c r="P2725" s="38" t="str">
        <f aca="false">IF(G2725=1,IF(COUNTIFS(C$2:C2725,C2725,G$2:G2725,1)=1,COUNTIFS($C:$C,C2725,$G:$G,1)+ROW()/10000000,""),"")</f>
        <v/>
      </c>
      <c r="Q2725" s="0" t="str">
        <f aca="false">IF(K2725=1,IF(COUNTIFS(C$2:C2725,C2725,K$2:K2725,1)=1,1,0),"")</f>
        <v/>
      </c>
      <c r="R2725" s="0" t="str">
        <f aca="false">IF(M2725=1,IF(COUNTIFS(C$2:C2725,C2725,M$2:M2725,1)=1,1,0),"")</f>
        <v/>
      </c>
      <c r="S2725" s="0" t="str">
        <f aca="false">IF(L2725=1,IF(COUNTIFS(C$2:C2725,C2725,L$2:L2725,1)=1,1,0),"")</f>
        <v/>
      </c>
      <c r="T2725" s="38" t="str">
        <f aca="false">IF(N2725="","",N2725+ROW()/10000000)</f>
        <v/>
      </c>
      <c r="U2725" s="0" t="str">
        <f aca="false">IF(G2725=1,IF(B2725="",1,0),"")</f>
        <v/>
      </c>
    </row>
    <row r="2726" customFormat="false" ht="15" hidden="false" customHeight="false" outlineLevel="0" collapsed="false">
      <c r="A2726" s="35"/>
      <c r="B2726" s="35"/>
      <c r="G2726" s="0" t="str">
        <f aca="false">IF(A2726="","",IF(AND(A2726&gt;=Debut,A2726&lt;Fin),1,0))</f>
        <v/>
      </c>
      <c r="H2726" s="0" t="str">
        <f aca="false">IF(G2726=1,INT(ROUND((A2726-Debut)*86400,0)/600),"")</f>
        <v/>
      </c>
      <c r="I2726" s="0" t="str">
        <f aca="false">IF(G2726=1,INT(ROUND((A2726-Debut)*86400,0)/3600),"")</f>
        <v/>
      </c>
      <c r="J2726" s="0" t="str">
        <f aca="false">IF(OR(A2726="",B2726=""),"",ROUND((B2726-A2726)*86400,0))</f>
        <v/>
      </c>
      <c r="K2726" s="37" t="str">
        <f aca="false">IF(G2726=1,IF(COUNTIFS($C:$C,C2726,$G:$G,1,$A:$A,"&gt;="&amp;(A2726-FenetreInterm/86400),$A:$A,"&lt;="&amp;A2726)&gt;=NbInterm,1,0),"")</f>
        <v/>
      </c>
      <c r="L2726" s="37" t="str">
        <f aca="false">IF(G2726=1,IF(B2726="",0,IF(J2726&lt;SeuilFugitive,1,0)),"")</f>
        <v/>
      </c>
      <c r="M2726" s="37" t="str">
        <f aca="false">IF(G2726=1,IF(B2726="",IF((Fin-A2726)*24&gt;SeuilFigee,1,0),IF(J2726&gt;SeuilFigee*3600,1,0)),"")</f>
        <v/>
      </c>
      <c r="N2726" s="0" t="str">
        <f aca="false">IF(G2726=1,IF(COUNTIF(H$2:H2726,H2726)=1,COUNTIF($H:$H,H2726),""),"")</f>
        <v/>
      </c>
      <c r="O2726" s="0" t="str">
        <f aca="false">IF(G2726=1,IF(COUNTIF(I$2:I2726,I2726)=1,COUNTIF($I:$I,I2726),""),"")</f>
        <v/>
      </c>
      <c r="P2726" s="38" t="str">
        <f aca="false">IF(G2726=1,IF(COUNTIFS(C$2:C2726,C2726,G$2:G2726,1)=1,COUNTIFS($C:$C,C2726,$G:$G,1)+ROW()/10000000,""),"")</f>
        <v/>
      </c>
      <c r="Q2726" s="0" t="str">
        <f aca="false">IF(K2726=1,IF(COUNTIFS(C$2:C2726,C2726,K$2:K2726,1)=1,1,0),"")</f>
        <v/>
      </c>
      <c r="R2726" s="0" t="str">
        <f aca="false">IF(M2726=1,IF(COUNTIFS(C$2:C2726,C2726,M$2:M2726,1)=1,1,0),"")</f>
        <v/>
      </c>
      <c r="S2726" s="0" t="str">
        <f aca="false">IF(L2726=1,IF(COUNTIFS(C$2:C2726,C2726,L$2:L2726,1)=1,1,0),"")</f>
        <v/>
      </c>
      <c r="T2726" s="38" t="str">
        <f aca="false">IF(N2726="","",N2726+ROW()/10000000)</f>
        <v/>
      </c>
      <c r="U2726" s="0" t="str">
        <f aca="false">IF(G2726=1,IF(B2726="",1,0),"")</f>
        <v/>
      </c>
    </row>
    <row r="2727" customFormat="false" ht="15" hidden="false" customHeight="false" outlineLevel="0" collapsed="false">
      <c r="A2727" s="35"/>
      <c r="B2727" s="35"/>
      <c r="G2727" s="0" t="str">
        <f aca="false">IF(A2727="","",IF(AND(A2727&gt;=Debut,A2727&lt;Fin),1,0))</f>
        <v/>
      </c>
      <c r="H2727" s="0" t="str">
        <f aca="false">IF(G2727=1,INT(ROUND((A2727-Debut)*86400,0)/600),"")</f>
        <v/>
      </c>
      <c r="I2727" s="0" t="str">
        <f aca="false">IF(G2727=1,INT(ROUND((A2727-Debut)*86400,0)/3600),"")</f>
        <v/>
      </c>
      <c r="J2727" s="0" t="str">
        <f aca="false">IF(OR(A2727="",B2727=""),"",ROUND((B2727-A2727)*86400,0))</f>
        <v/>
      </c>
      <c r="K2727" s="37" t="str">
        <f aca="false">IF(G2727=1,IF(COUNTIFS($C:$C,C2727,$G:$G,1,$A:$A,"&gt;="&amp;(A2727-FenetreInterm/86400),$A:$A,"&lt;="&amp;A2727)&gt;=NbInterm,1,0),"")</f>
        <v/>
      </c>
      <c r="L2727" s="37" t="str">
        <f aca="false">IF(G2727=1,IF(B2727="",0,IF(J2727&lt;SeuilFugitive,1,0)),"")</f>
        <v/>
      </c>
      <c r="M2727" s="37" t="str">
        <f aca="false">IF(G2727=1,IF(B2727="",IF((Fin-A2727)*24&gt;SeuilFigee,1,0),IF(J2727&gt;SeuilFigee*3600,1,0)),"")</f>
        <v/>
      </c>
      <c r="N2727" s="0" t="str">
        <f aca="false">IF(G2727=1,IF(COUNTIF(H$2:H2727,H2727)=1,COUNTIF($H:$H,H2727),""),"")</f>
        <v/>
      </c>
      <c r="O2727" s="0" t="str">
        <f aca="false">IF(G2727=1,IF(COUNTIF(I$2:I2727,I2727)=1,COUNTIF($I:$I,I2727),""),"")</f>
        <v/>
      </c>
      <c r="P2727" s="38" t="str">
        <f aca="false">IF(G2727=1,IF(COUNTIFS(C$2:C2727,C2727,G$2:G2727,1)=1,COUNTIFS($C:$C,C2727,$G:$G,1)+ROW()/10000000,""),"")</f>
        <v/>
      </c>
      <c r="Q2727" s="0" t="str">
        <f aca="false">IF(K2727=1,IF(COUNTIFS(C$2:C2727,C2727,K$2:K2727,1)=1,1,0),"")</f>
        <v/>
      </c>
      <c r="R2727" s="0" t="str">
        <f aca="false">IF(M2727=1,IF(COUNTIFS(C$2:C2727,C2727,M$2:M2727,1)=1,1,0),"")</f>
        <v/>
      </c>
      <c r="S2727" s="0" t="str">
        <f aca="false">IF(L2727=1,IF(COUNTIFS(C$2:C2727,C2727,L$2:L2727,1)=1,1,0),"")</f>
        <v/>
      </c>
      <c r="T2727" s="38" t="str">
        <f aca="false">IF(N2727="","",N2727+ROW()/10000000)</f>
        <v/>
      </c>
      <c r="U2727" s="0" t="str">
        <f aca="false">IF(G2727=1,IF(B2727="",1,0),"")</f>
        <v/>
      </c>
    </row>
    <row r="2728" customFormat="false" ht="15" hidden="false" customHeight="false" outlineLevel="0" collapsed="false">
      <c r="A2728" s="35"/>
      <c r="B2728" s="35"/>
      <c r="G2728" s="0" t="str">
        <f aca="false">IF(A2728="","",IF(AND(A2728&gt;=Debut,A2728&lt;Fin),1,0))</f>
        <v/>
      </c>
      <c r="H2728" s="0" t="str">
        <f aca="false">IF(G2728=1,INT(ROUND((A2728-Debut)*86400,0)/600),"")</f>
        <v/>
      </c>
      <c r="I2728" s="0" t="str">
        <f aca="false">IF(G2728=1,INT(ROUND((A2728-Debut)*86400,0)/3600),"")</f>
        <v/>
      </c>
      <c r="J2728" s="0" t="str">
        <f aca="false">IF(OR(A2728="",B2728=""),"",ROUND((B2728-A2728)*86400,0))</f>
        <v/>
      </c>
      <c r="K2728" s="37" t="str">
        <f aca="false">IF(G2728=1,IF(COUNTIFS($C:$C,C2728,$G:$G,1,$A:$A,"&gt;="&amp;(A2728-FenetreInterm/86400),$A:$A,"&lt;="&amp;A2728)&gt;=NbInterm,1,0),"")</f>
        <v/>
      </c>
      <c r="L2728" s="37" t="str">
        <f aca="false">IF(G2728=1,IF(B2728="",0,IF(J2728&lt;SeuilFugitive,1,0)),"")</f>
        <v/>
      </c>
      <c r="M2728" s="37" t="str">
        <f aca="false">IF(G2728=1,IF(B2728="",IF((Fin-A2728)*24&gt;SeuilFigee,1,0),IF(J2728&gt;SeuilFigee*3600,1,0)),"")</f>
        <v/>
      </c>
      <c r="N2728" s="0" t="str">
        <f aca="false">IF(G2728=1,IF(COUNTIF(H$2:H2728,H2728)=1,COUNTIF($H:$H,H2728),""),"")</f>
        <v/>
      </c>
      <c r="O2728" s="0" t="str">
        <f aca="false">IF(G2728=1,IF(COUNTIF(I$2:I2728,I2728)=1,COUNTIF($I:$I,I2728),""),"")</f>
        <v/>
      </c>
      <c r="P2728" s="38" t="str">
        <f aca="false">IF(G2728=1,IF(COUNTIFS(C$2:C2728,C2728,G$2:G2728,1)=1,COUNTIFS($C:$C,C2728,$G:$G,1)+ROW()/10000000,""),"")</f>
        <v/>
      </c>
      <c r="Q2728" s="0" t="str">
        <f aca="false">IF(K2728=1,IF(COUNTIFS(C$2:C2728,C2728,K$2:K2728,1)=1,1,0),"")</f>
        <v/>
      </c>
      <c r="R2728" s="0" t="str">
        <f aca="false">IF(M2728=1,IF(COUNTIFS(C$2:C2728,C2728,M$2:M2728,1)=1,1,0),"")</f>
        <v/>
      </c>
      <c r="S2728" s="0" t="str">
        <f aca="false">IF(L2728=1,IF(COUNTIFS(C$2:C2728,C2728,L$2:L2728,1)=1,1,0),"")</f>
        <v/>
      </c>
      <c r="T2728" s="38" t="str">
        <f aca="false">IF(N2728="","",N2728+ROW()/10000000)</f>
        <v/>
      </c>
      <c r="U2728" s="0" t="str">
        <f aca="false">IF(G2728=1,IF(B2728="",1,0),"")</f>
        <v/>
      </c>
    </row>
    <row r="2729" customFormat="false" ht="15" hidden="false" customHeight="false" outlineLevel="0" collapsed="false">
      <c r="A2729" s="35"/>
      <c r="B2729" s="35"/>
      <c r="G2729" s="0" t="str">
        <f aca="false">IF(A2729="","",IF(AND(A2729&gt;=Debut,A2729&lt;Fin),1,0))</f>
        <v/>
      </c>
      <c r="H2729" s="0" t="str">
        <f aca="false">IF(G2729=1,INT(ROUND((A2729-Debut)*86400,0)/600),"")</f>
        <v/>
      </c>
      <c r="I2729" s="0" t="str">
        <f aca="false">IF(G2729=1,INT(ROUND((A2729-Debut)*86400,0)/3600),"")</f>
        <v/>
      </c>
      <c r="J2729" s="0" t="str">
        <f aca="false">IF(OR(A2729="",B2729=""),"",ROUND((B2729-A2729)*86400,0))</f>
        <v/>
      </c>
      <c r="K2729" s="37" t="str">
        <f aca="false">IF(G2729=1,IF(COUNTIFS($C:$C,C2729,$G:$G,1,$A:$A,"&gt;="&amp;(A2729-FenetreInterm/86400),$A:$A,"&lt;="&amp;A2729)&gt;=NbInterm,1,0),"")</f>
        <v/>
      </c>
      <c r="L2729" s="37" t="str">
        <f aca="false">IF(G2729=1,IF(B2729="",0,IF(J2729&lt;SeuilFugitive,1,0)),"")</f>
        <v/>
      </c>
      <c r="M2729" s="37" t="str">
        <f aca="false">IF(G2729=1,IF(B2729="",IF((Fin-A2729)*24&gt;SeuilFigee,1,0),IF(J2729&gt;SeuilFigee*3600,1,0)),"")</f>
        <v/>
      </c>
      <c r="N2729" s="0" t="str">
        <f aca="false">IF(G2729=1,IF(COUNTIF(H$2:H2729,H2729)=1,COUNTIF($H:$H,H2729),""),"")</f>
        <v/>
      </c>
      <c r="O2729" s="0" t="str">
        <f aca="false">IF(G2729=1,IF(COUNTIF(I$2:I2729,I2729)=1,COUNTIF($I:$I,I2729),""),"")</f>
        <v/>
      </c>
      <c r="P2729" s="38" t="str">
        <f aca="false">IF(G2729=1,IF(COUNTIFS(C$2:C2729,C2729,G$2:G2729,1)=1,COUNTIFS($C:$C,C2729,$G:$G,1)+ROW()/10000000,""),"")</f>
        <v/>
      </c>
      <c r="Q2729" s="0" t="str">
        <f aca="false">IF(K2729=1,IF(COUNTIFS(C$2:C2729,C2729,K$2:K2729,1)=1,1,0),"")</f>
        <v/>
      </c>
      <c r="R2729" s="0" t="str">
        <f aca="false">IF(M2729=1,IF(COUNTIFS(C$2:C2729,C2729,M$2:M2729,1)=1,1,0),"")</f>
        <v/>
      </c>
      <c r="S2729" s="0" t="str">
        <f aca="false">IF(L2729=1,IF(COUNTIFS(C$2:C2729,C2729,L$2:L2729,1)=1,1,0),"")</f>
        <v/>
      </c>
      <c r="T2729" s="38" t="str">
        <f aca="false">IF(N2729="","",N2729+ROW()/10000000)</f>
        <v/>
      </c>
      <c r="U2729" s="0" t="str">
        <f aca="false">IF(G2729=1,IF(B2729="",1,0),"")</f>
        <v/>
      </c>
    </row>
    <row r="2730" customFormat="false" ht="15" hidden="false" customHeight="false" outlineLevel="0" collapsed="false">
      <c r="A2730" s="35"/>
      <c r="B2730" s="35"/>
      <c r="G2730" s="0" t="str">
        <f aca="false">IF(A2730="","",IF(AND(A2730&gt;=Debut,A2730&lt;Fin),1,0))</f>
        <v/>
      </c>
      <c r="H2730" s="0" t="str">
        <f aca="false">IF(G2730=1,INT(ROUND((A2730-Debut)*86400,0)/600),"")</f>
        <v/>
      </c>
      <c r="I2730" s="0" t="str">
        <f aca="false">IF(G2730=1,INT(ROUND((A2730-Debut)*86400,0)/3600),"")</f>
        <v/>
      </c>
      <c r="J2730" s="0" t="str">
        <f aca="false">IF(OR(A2730="",B2730=""),"",ROUND((B2730-A2730)*86400,0))</f>
        <v/>
      </c>
      <c r="K2730" s="37" t="str">
        <f aca="false">IF(G2730=1,IF(COUNTIFS($C:$C,C2730,$G:$G,1,$A:$A,"&gt;="&amp;(A2730-FenetreInterm/86400),$A:$A,"&lt;="&amp;A2730)&gt;=NbInterm,1,0),"")</f>
        <v/>
      </c>
      <c r="L2730" s="37" t="str">
        <f aca="false">IF(G2730=1,IF(B2730="",0,IF(J2730&lt;SeuilFugitive,1,0)),"")</f>
        <v/>
      </c>
      <c r="M2730" s="37" t="str">
        <f aca="false">IF(G2730=1,IF(B2730="",IF((Fin-A2730)*24&gt;SeuilFigee,1,0),IF(J2730&gt;SeuilFigee*3600,1,0)),"")</f>
        <v/>
      </c>
      <c r="N2730" s="0" t="str">
        <f aca="false">IF(G2730=1,IF(COUNTIF(H$2:H2730,H2730)=1,COUNTIF($H:$H,H2730),""),"")</f>
        <v/>
      </c>
      <c r="O2730" s="0" t="str">
        <f aca="false">IF(G2730=1,IF(COUNTIF(I$2:I2730,I2730)=1,COUNTIF($I:$I,I2730),""),"")</f>
        <v/>
      </c>
      <c r="P2730" s="38" t="str">
        <f aca="false">IF(G2730=1,IF(COUNTIFS(C$2:C2730,C2730,G$2:G2730,1)=1,COUNTIFS($C:$C,C2730,$G:$G,1)+ROW()/10000000,""),"")</f>
        <v/>
      </c>
      <c r="Q2730" s="0" t="str">
        <f aca="false">IF(K2730=1,IF(COUNTIFS(C$2:C2730,C2730,K$2:K2730,1)=1,1,0),"")</f>
        <v/>
      </c>
      <c r="R2730" s="0" t="str">
        <f aca="false">IF(M2730=1,IF(COUNTIFS(C$2:C2730,C2730,M$2:M2730,1)=1,1,0),"")</f>
        <v/>
      </c>
      <c r="S2730" s="0" t="str">
        <f aca="false">IF(L2730=1,IF(COUNTIFS(C$2:C2730,C2730,L$2:L2730,1)=1,1,0),"")</f>
        <v/>
      </c>
      <c r="T2730" s="38" t="str">
        <f aca="false">IF(N2730="","",N2730+ROW()/10000000)</f>
        <v/>
      </c>
      <c r="U2730" s="0" t="str">
        <f aca="false">IF(G2730=1,IF(B2730="",1,0),"")</f>
        <v/>
      </c>
    </row>
    <row r="2731" customFormat="false" ht="15" hidden="false" customHeight="false" outlineLevel="0" collapsed="false">
      <c r="A2731" s="35"/>
      <c r="B2731" s="35"/>
      <c r="G2731" s="0" t="str">
        <f aca="false">IF(A2731="","",IF(AND(A2731&gt;=Debut,A2731&lt;Fin),1,0))</f>
        <v/>
      </c>
      <c r="H2731" s="0" t="str">
        <f aca="false">IF(G2731=1,INT(ROUND((A2731-Debut)*86400,0)/600),"")</f>
        <v/>
      </c>
      <c r="I2731" s="0" t="str">
        <f aca="false">IF(G2731=1,INT(ROUND((A2731-Debut)*86400,0)/3600),"")</f>
        <v/>
      </c>
      <c r="J2731" s="0" t="str">
        <f aca="false">IF(OR(A2731="",B2731=""),"",ROUND((B2731-A2731)*86400,0))</f>
        <v/>
      </c>
      <c r="K2731" s="37" t="str">
        <f aca="false">IF(G2731=1,IF(COUNTIFS($C:$C,C2731,$G:$G,1,$A:$A,"&gt;="&amp;(A2731-FenetreInterm/86400),$A:$A,"&lt;="&amp;A2731)&gt;=NbInterm,1,0),"")</f>
        <v/>
      </c>
      <c r="L2731" s="37" t="str">
        <f aca="false">IF(G2731=1,IF(B2731="",0,IF(J2731&lt;SeuilFugitive,1,0)),"")</f>
        <v/>
      </c>
      <c r="M2731" s="37" t="str">
        <f aca="false">IF(G2731=1,IF(B2731="",IF((Fin-A2731)*24&gt;SeuilFigee,1,0),IF(J2731&gt;SeuilFigee*3600,1,0)),"")</f>
        <v/>
      </c>
      <c r="N2731" s="0" t="str">
        <f aca="false">IF(G2731=1,IF(COUNTIF(H$2:H2731,H2731)=1,COUNTIF($H:$H,H2731),""),"")</f>
        <v/>
      </c>
      <c r="O2731" s="0" t="str">
        <f aca="false">IF(G2731=1,IF(COUNTIF(I$2:I2731,I2731)=1,COUNTIF($I:$I,I2731),""),"")</f>
        <v/>
      </c>
      <c r="P2731" s="38" t="str">
        <f aca="false">IF(G2731=1,IF(COUNTIFS(C$2:C2731,C2731,G$2:G2731,1)=1,COUNTIFS($C:$C,C2731,$G:$G,1)+ROW()/10000000,""),"")</f>
        <v/>
      </c>
      <c r="Q2731" s="0" t="str">
        <f aca="false">IF(K2731=1,IF(COUNTIFS(C$2:C2731,C2731,K$2:K2731,1)=1,1,0),"")</f>
        <v/>
      </c>
      <c r="R2731" s="0" t="str">
        <f aca="false">IF(M2731=1,IF(COUNTIFS(C$2:C2731,C2731,M$2:M2731,1)=1,1,0),"")</f>
        <v/>
      </c>
      <c r="S2731" s="0" t="str">
        <f aca="false">IF(L2731=1,IF(COUNTIFS(C$2:C2731,C2731,L$2:L2731,1)=1,1,0),"")</f>
        <v/>
      </c>
      <c r="T2731" s="38" t="str">
        <f aca="false">IF(N2731="","",N2731+ROW()/10000000)</f>
        <v/>
      </c>
      <c r="U2731" s="0" t="str">
        <f aca="false">IF(G2731=1,IF(B2731="",1,0),"")</f>
        <v/>
      </c>
    </row>
    <row r="2732" customFormat="false" ht="15" hidden="false" customHeight="false" outlineLevel="0" collapsed="false">
      <c r="A2732" s="35"/>
      <c r="B2732" s="35"/>
      <c r="G2732" s="0" t="str">
        <f aca="false">IF(A2732="","",IF(AND(A2732&gt;=Debut,A2732&lt;Fin),1,0))</f>
        <v/>
      </c>
      <c r="H2732" s="0" t="str">
        <f aca="false">IF(G2732=1,INT(ROUND((A2732-Debut)*86400,0)/600),"")</f>
        <v/>
      </c>
      <c r="I2732" s="0" t="str">
        <f aca="false">IF(G2732=1,INT(ROUND((A2732-Debut)*86400,0)/3600),"")</f>
        <v/>
      </c>
      <c r="J2732" s="0" t="str">
        <f aca="false">IF(OR(A2732="",B2732=""),"",ROUND((B2732-A2732)*86400,0))</f>
        <v/>
      </c>
      <c r="K2732" s="37" t="str">
        <f aca="false">IF(G2732=1,IF(COUNTIFS($C:$C,C2732,$G:$G,1,$A:$A,"&gt;="&amp;(A2732-FenetreInterm/86400),$A:$A,"&lt;="&amp;A2732)&gt;=NbInterm,1,0),"")</f>
        <v/>
      </c>
      <c r="L2732" s="37" t="str">
        <f aca="false">IF(G2732=1,IF(B2732="",0,IF(J2732&lt;SeuilFugitive,1,0)),"")</f>
        <v/>
      </c>
      <c r="M2732" s="37" t="str">
        <f aca="false">IF(G2732=1,IF(B2732="",IF((Fin-A2732)*24&gt;SeuilFigee,1,0),IF(J2732&gt;SeuilFigee*3600,1,0)),"")</f>
        <v/>
      </c>
      <c r="N2732" s="0" t="str">
        <f aca="false">IF(G2732=1,IF(COUNTIF(H$2:H2732,H2732)=1,COUNTIF($H:$H,H2732),""),"")</f>
        <v/>
      </c>
      <c r="O2732" s="0" t="str">
        <f aca="false">IF(G2732=1,IF(COUNTIF(I$2:I2732,I2732)=1,COUNTIF($I:$I,I2732),""),"")</f>
        <v/>
      </c>
      <c r="P2732" s="38" t="str">
        <f aca="false">IF(G2732=1,IF(COUNTIFS(C$2:C2732,C2732,G$2:G2732,1)=1,COUNTIFS($C:$C,C2732,$G:$G,1)+ROW()/10000000,""),"")</f>
        <v/>
      </c>
      <c r="Q2732" s="0" t="str">
        <f aca="false">IF(K2732=1,IF(COUNTIFS(C$2:C2732,C2732,K$2:K2732,1)=1,1,0),"")</f>
        <v/>
      </c>
      <c r="R2732" s="0" t="str">
        <f aca="false">IF(M2732=1,IF(COUNTIFS(C$2:C2732,C2732,M$2:M2732,1)=1,1,0),"")</f>
        <v/>
      </c>
      <c r="S2732" s="0" t="str">
        <f aca="false">IF(L2732=1,IF(COUNTIFS(C$2:C2732,C2732,L$2:L2732,1)=1,1,0),"")</f>
        <v/>
      </c>
      <c r="T2732" s="38" t="str">
        <f aca="false">IF(N2732="","",N2732+ROW()/10000000)</f>
        <v/>
      </c>
      <c r="U2732" s="0" t="str">
        <f aca="false">IF(G2732=1,IF(B2732="",1,0),"")</f>
        <v/>
      </c>
    </row>
    <row r="2733" customFormat="false" ht="15" hidden="false" customHeight="false" outlineLevel="0" collapsed="false">
      <c r="A2733" s="35"/>
      <c r="B2733" s="35"/>
      <c r="G2733" s="0" t="str">
        <f aca="false">IF(A2733="","",IF(AND(A2733&gt;=Debut,A2733&lt;Fin),1,0))</f>
        <v/>
      </c>
      <c r="H2733" s="0" t="str">
        <f aca="false">IF(G2733=1,INT(ROUND((A2733-Debut)*86400,0)/600),"")</f>
        <v/>
      </c>
      <c r="I2733" s="0" t="str">
        <f aca="false">IF(G2733=1,INT(ROUND((A2733-Debut)*86400,0)/3600),"")</f>
        <v/>
      </c>
      <c r="J2733" s="0" t="str">
        <f aca="false">IF(OR(A2733="",B2733=""),"",ROUND((B2733-A2733)*86400,0))</f>
        <v/>
      </c>
      <c r="K2733" s="37" t="str">
        <f aca="false">IF(G2733=1,IF(COUNTIFS($C:$C,C2733,$G:$G,1,$A:$A,"&gt;="&amp;(A2733-FenetreInterm/86400),$A:$A,"&lt;="&amp;A2733)&gt;=NbInterm,1,0),"")</f>
        <v/>
      </c>
      <c r="L2733" s="37" t="str">
        <f aca="false">IF(G2733=1,IF(B2733="",0,IF(J2733&lt;SeuilFugitive,1,0)),"")</f>
        <v/>
      </c>
      <c r="M2733" s="37" t="str">
        <f aca="false">IF(G2733=1,IF(B2733="",IF((Fin-A2733)*24&gt;SeuilFigee,1,0),IF(J2733&gt;SeuilFigee*3600,1,0)),"")</f>
        <v/>
      </c>
      <c r="N2733" s="0" t="str">
        <f aca="false">IF(G2733=1,IF(COUNTIF(H$2:H2733,H2733)=1,COUNTIF($H:$H,H2733),""),"")</f>
        <v/>
      </c>
      <c r="O2733" s="0" t="str">
        <f aca="false">IF(G2733=1,IF(COUNTIF(I$2:I2733,I2733)=1,COUNTIF($I:$I,I2733),""),"")</f>
        <v/>
      </c>
      <c r="P2733" s="38" t="str">
        <f aca="false">IF(G2733=1,IF(COUNTIFS(C$2:C2733,C2733,G$2:G2733,1)=1,COUNTIFS($C:$C,C2733,$G:$G,1)+ROW()/10000000,""),"")</f>
        <v/>
      </c>
      <c r="Q2733" s="0" t="str">
        <f aca="false">IF(K2733=1,IF(COUNTIFS(C$2:C2733,C2733,K$2:K2733,1)=1,1,0),"")</f>
        <v/>
      </c>
      <c r="R2733" s="0" t="str">
        <f aca="false">IF(M2733=1,IF(COUNTIFS(C$2:C2733,C2733,M$2:M2733,1)=1,1,0),"")</f>
        <v/>
      </c>
      <c r="S2733" s="0" t="str">
        <f aca="false">IF(L2733=1,IF(COUNTIFS(C$2:C2733,C2733,L$2:L2733,1)=1,1,0),"")</f>
        <v/>
      </c>
      <c r="T2733" s="38" t="str">
        <f aca="false">IF(N2733="","",N2733+ROW()/10000000)</f>
        <v/>
      </c>
      <c r="U2733" s="0" t="str">
        <f aca="false">IF(G2733=1,IF(B2733="",1,0),"")</f>
        <v/>
      </c>
    </row>
    <row r="2734" customFormat="false" ht="15" hidden="false" customHeight="false" outlineLevel="0" collapsed="false">
      <c r="A2734" s="35"/>
      <c r="B2734" s="35"/>
      <c r="G2734" s="0" t="str">
        <f aca="false">IF(A2734="","",IF(AND(A2734&gt;=Debut,A2734&lt;Fin),1,0))</f>
        <v/>
      </c>
      <c r="H2734" s="0" t="str">
        <f aca="false">IF(G2734=1,INT(ROUND((A2734-Debut)*86400,0)/600),"")</f>
        <v/>
      </c>
      <c r="I2734" s="0" t="str">
        <f aca="false">IF(G2734=1,INT(ROUND((A2734-Debut)*86400,0)/3600),"")</f>
        <v/>
      </c>
      <c r="J2734" s="0" t="str">
        <f aca="false">IF(OR(A2734="",B2734=""),"",ROUND((B2734-A2734)*86400,0))</f>
        <v/>
      </c>
      <c r="K2734" s="37" t="str">
        <f aca="false">IF(G2734=1,IF(COUNTIFS($C:$C,C2734,$G:$G,1,$A:$A,"&gt;="&amp;(A2734-FenetreInterm/86400),$A:$A,"&lt;="&amp;A2734)&gt;=NbInterm,1,0),"")</f>
        <v/>
      </c>
      <c r="L2734" s="37" t="str">
        <f aca="false">IF(G2734=1,IF(B2734="",0,IF(J2734&lt;SeuilFugitive,1,0)),"")</f>
        <v/>
      </c>
      <c r="M2734" s="37" t="str">
        <f aca="false">IF(G2734=1,IF(B2734="",IF((Fin-A2734)*24&gt;SeuilFigee,1,0),IF(J2734&gt;SeuilFigee*3600,1,0)),"")</f>
        <v/>
      </c>
      <c r="N2734" s="0" t="str">
        <f aca="false">IF(G2734=1,IF(COUNTIF(H$2:H2734,H2734)=1,COUNTIF($H:$H,H2734),""),"")</f>
        <v/>
      </c>
      <c r="O2734" s="0" t="str">
        <f aca="false">IF(G2734=1,IF(COUNTIF(I$2:I2734,I2734)=1,COUNTIF($I:$I,I2734),""),"")</f>
        <v/>
      </c>
      <c r="P2734" s="38" t="str">
        <f aca="false">IF(G2734=1,IF(COUNTIFS(C$2:C2734,C2734,G$2:G2734,1)=1,COUNTIFS($C:$C,C2734,$G:$G,1)+ROW()/10000000,""),"")</f>
        <v/>
      </c>
      <c r="Q2734" s="0" t="str">
        <f aca="false">IF(K2734=1,IF(COUNTIFS(C$2:C2734,C2734,K$2:K2734,1)=1,1,0),"")</f>
        <v/>
      </c>
      <c r="R2734" s="0" t="str">
        <f aca="false">IF(M2734=1,IF(COUNTIFS(C$2:C2734,C2734,M$2:M2734,1)=1,1,0),"")</f>
        <v/>
      </c>
      <c r="S2734" s="0" t="str">
        <f aca="false">IF(L2734=1,IF(COUNTIFS(C$2:C2734,C2734,L$2:L2734,1)=1,1,0),"")</f>
        <v/>
      </c>
      <c r="T2734" s="38" t="str">
        <f aca="false">IF(N2734="","",N2734+ROW()/10000000)</f>
        <v/>
      </c>
      <c r="U2734" s="0" t="str">
        <f aca="false">IF(G2734=1,IF(B2734="",1,0),"")</f>
        <v/>
      </c>
    </row>
    <row r="2735" customFormat="false" ht="15" hidden="false" customHeight="false" outlineLevel="0" collapsed="false">
      <c r="A2735" s="35"/>
      <c r="B2735" s="35"/>
      <c r="G2735" s="0" t="str">
        <f aca="false">IF(A2735="","",IF(AND(A2735&gt;=Debut,A2735&lt;Fin),1,0))</f>
        <v/>
      </c>
      <c r="H2735" s="0" t="str">
        <f aca="false">IF(G2735=1,INT(ROUND((A2735-Debut)*86400,0)/600),"")</f>
        <v/>
      </c>
      <c r="I2735" s="0" t="str">
        <f aca="false">IF(G2735=1,INT(ROUND((A2735-Debut)*86400,0)/3600),"")</f>
        <v/>
      </c>
      <c r="J2735" s="0" t="str">
        <f aca="false">IF(OR(A2735="",B2735=""),"",ROUND((B2735-A2735)*86400,0))</f>
        <v/>
      </c>
      <c r="K2735" s="37" t="str">
        <f aca="false">IF(G2735=1,IF(COUNTIFS($C:$C,C2735,$G:$G,1,$A:$A,"&gt;="&amp;(A2735-FenetreInterm/86400),$A:$A,"&lt;="&amp;A2735)&gt;=NbInterm,1,0),"")</f>
        <v/>
      </c>
      <c r="L2735" s="37" t="str">
        <f aca="false">IF(G2735=1,IF(B2735="",0,IF(J2735&lt;SeuilFugitive,1,0)),"")</f>
        <v/>
      </c>
      <c r="M2735" s="37" t="str">
        <f aca="false">IF(G2735=1,IF(B2735="",IF((Fin-A2735)*24&gt;SeuilFigee,1,0),IF(J2735&gt;SeuilFigee*3600,1,0)),"")</f>
        <v/>
      </c>
      <c r="N2735" s="0" t="str">
        <f aca="false">IF(G2735=1,IF(COUNTIF(H$2:H2735,H2735)=1,COUNTIF($H:$H,H2735),""),"")</f>
        <v/>
      </c>
      <c r="O2735" s="0" t="str">
        <f aca="false">IF(G2735=1,IF(COUNTIF(I$2:I2735,I2735)=1,COUNTIF($I:$I,I2735),""),"")</f>
        <v/>
      </c>
      <c r="P2735" s="38" t="str">
        <f aca="false">IF(G2735=1,IF(COUNTIFS(C$2:C2735,C2735,G$2:G2735,1)=1,COUNTIFS($C:$C,C2735,$G:$G,1)+ROW()/10000000,""),"")</f>
        <v/>
      </c>
      <c r="Q2735" s="0" t="str">
        <f aca="false">IF(K2735=1,IF(COUNTIFS(C$2:C2735,C2735,K$2:K2735,1)=1,1,0),"")</f>
        <v/>
      </c>
      <c r="R2735" s="0" t="str">
        <f aca="false">IF(M2735=1,IF(COUNTIFS(C$2:C2735,C2735,M$2:M2735,1)=1,1,0),"")</f>
        <v/>
      </c>
      <c r="S2735" s="0" t="str">
        <f aca="false">IF(L2735=1,IF(COUNTIFS(C$2:C2735,C2735,L$2:L2735,1)=1,1,0),"")</f>
        <v/>
      </c>
      <c r="T2735" s="38" t="str">
        <f aca="false">IF(N2735="","",N2735+ROW()/10000000)</f>
        <v/>
      </c>
      <c r="U2735" s="0" t="str">
        <f aca="false">IF(G2735=1,IF(B2735="",1,0),"")</f>
        <v/>
      </c>
    </row>
    <row r="2736" customFormat="false" ht="15" hidden="false" customHeight="false" outlineLevel="0" collapsed="false">
      <c r="A2736" s="35"/>
      <c r="B2736" s="35"/>
      <c r="G2736" s="0" t="str">
        <f aca="false">IF(A2736="","",IF(AND(A2736&gt;=Debut,A2736&lt;Fin),1,0))</f>
        <v/>
      </c>
      <c r="H2736" s="0" t="str">
        <f aca="false">IF(G2736=1,INT(ROUND((A2736-Debut)*86400,0)/600),"")</f>
        <v/>
      </c>
      <c r="I2736" s="0" t="str">
        <f aca="false">IF(G2736=1,INT(ROUND((A2736-Debut)*86400,0)/3600),"")</f>
        <v/>
      </c>
      <c r="J2736" s="0" t="str">
        <f aca="false">IF(OR(A2736="",B2736=""),"",ROUND((B2736-A2736)*86400,0))</f>
        <v/>
      </c>
      <c r="K2736" s="37" t="str">
        <f aca="false">IF(G2736=1,IF(COUNTIFS($C:$C,C2736,$G:$G,1,$A:$A,"&gt;="&amp;(A2736-FenetreInterm/86400),$A:$A,"&lt;="&amp;A2736)&gt;=NbInterm,1,0),"")</f>
        <v/>
      </c>
      <c r="L2736" s="37" t="str">
        <f aca="false">IF(G2736=1,IF(B2736="",0,IF(J2736&lt;SeuilFugitive,1,0)),"")</f>
        <v/>
      </c>
      <c r="M2736" s="37" t="str">
        <f aca="false">IF(G2736=1,IF(B2736="",IF((Fin-A2736)*24&gt;SeuilFigee,1,0),IF(J2736&gt;SeuilFigee*3600,1,0)),"")</f>
        <v/>
      </c>
      <c r="N2736" s="0" t="str">
        <f aca="false">IF(G2736=1,IF(COUNTIF(H$2:H2736,H2736)=1,COUNTIF($H:$H,H2736),""),"")</f>
        <v/>
      </c>
      <c r="O2736" s="0" t="str">
        <f aca="false">IF(G2736=1,IF(COUNTIF(I$2:I2736,I2736)=1,COUNTIF($I:$I,I2736),""),"")</f>
        <v/>
      </c>
      <c r="P2736" s="38" t="str">
        <f aca="false">IF(G2736=1,IF(COUNTIFS(C$2:C2736,C2736,G$2:G2736,1)=1,COUNTIFS($C:$C,C2736,$G:$G,1)+ROW()/10000000,""),"")</f>
        <v/>
      </c>
      <c r="Q2736" s="0" t="str">
        <f aca="false">IF(K2736=1,IF(COUNTIFS(C$2:C2736,C2736,K$2:K2736,1)=1,1,0),"")</f>
        <v/>
      </c>
      <c r="R2736" s="0" t="str">
        <f aca="false">IF(M2736=1,IF(COUNTIFS(C$2:C2736,C2736,M$2:M2736,1)=1,1,0),"")</f>
        <v/>
      </c>
      <c r="S2736" s="0" t="str">
        <f aca="false">IF(L2736=1,IF(COUNTIFS(C$2:C2736,C2736,L$2:L2736,1)=1,1,0),"")</f>
        <v/>
      </c>
      <c r="T2736" s="38" t="str">
        <f aca="false">IF(N2736="","",N2736+ROW()/10000000)</f>
        <v/>
      </c>
      <c r="U2736" s="0" t="str">
        <f aca="false">IF(G2736=1,IF(B2736="",1,0),"")</f>
        <v/>
      </c>
    </row>
    <row r="2737" customFormat="false" ht="15" hidden="false" customHeight="false" outlineLevel="0" collapsed="false">
      <c r="A2737" s="35"/>
      <c r="B2737" s="35"/>
      <c r="G2737" s="0" t="str">
        <f aca="false">IF(A2737="","",IF(AND(A2737&gt;=Debut,A2737&lt;Fin),1,0))</f>
        <v/>
      </c>
      <c r="H2737" s="0" t="str">
        <f aca="false">IF(G2737=1,INT(ROUND((A2737-Debut)*86400,0)/600),"")</f>
        <v/>
      </c>
      <c r="I2737" s="0" t="str">
        <f aca="false">IF(G2737=1,INT(ROUND((A2737-Debut)*86400,0)/3600),"")</f>
        <v/>
      </c>
      <c r="J2737" s="0" t="str">
        <f aca="false">IF(OR(A2737="",B2737=""),"",ROUND((B2737-A2737)*86400,0))</f>
        <v/>
      </c>
      <c r="K2737" s="37" t="str">
        <f aca="false">IF(G2737=1,IF(COUNTIFS($C:$C,C2737,$G:$G,1,$A:$A,"&gt;="&amp;(A2737-FenetreInterm/86400),$A:$A,"&lt;="&amp;A2737)&gt;=NbInterm,1,0),"")</f>
        <v/>
      </c>
      <c r="L2737" s="37" t="str">
        <f aca="false">IF(G2737=1,IF(B2737="",0,IF(J2737&lt;SeuilFugitive,1,0)),"")</f>
        <v/>
      </c>
      <c r="M2737" s="37" t="str">
        <f aca="false">IF(G2737=1,IF(B2737="",IF((Fin-A2737)*24&gt;SeuilFigee,1,0),IF(J2737&gt;SeuilFigee*3600,1,0)),"")</f>
        <v/>
      </c>
      <c r="N2737" s="0" t="str">
        <f aca="false">IF(G2737=1,IF(COUNTIF(H$2:H2737,H2737)=1,COUNTIF($H:$H,H2737),""),"")</f>
        <v/>
      </c>
      <c r="O2737" s="0" t="str">
        <f aca="false">IF(G2737=1,IF(COUNTIF(I$2:I2737,I2737)=1,COUNTIF($I:$I,I2737),""),"")</f>
        <v/>
      </c>
      <c r="P2737" s="38" t="str">
        <f aca="false">IF(G2737=1,IF(COUNTIFS(C$2:C2737,C2737,G$2:G2737,1)=1,COUNTIFS($C:$C,C2737,$G:$G,1)+ROW()/10000000,""),"")</f>
        <v/>
      </c>
      <c r="Q2737" s="0" t="str">
        <f aca="false">IF(K2737=1,IF(COUNTIFS(C$2:C2737,C2737,K$2:K2737,1)=1,1,0),"")</f>
        <v/>
      </c>
      <c r="R2737" s="0" t="str">
        <f aca="false">IF(M2737=1,IF(COUNTIFS(C$2:C2737,C2737,M$2:M2737,1)=1,1,0),"")</f>
        <v/>
      </c>
      <c r="S2737" s="0" t="str">
        <f aca="false">IF(L2737=1,IF(COUNTIFS(C$2:C2737,C2737,L$2:L2737,1)=1,1,0),"")</f>
        <v/>
      </c>
      <c r="T2737" s="38" t="str">
        <f aca="false">IF(N2737="","",N2737+ROW()/10000000)</f>
        <v/>
      </c>
      <c r="U2737" s="0" t="str">
        <f aca="false">IF(G2737=1,IF(B2737="",1,0),"")</f>
        <v/>
      </c>
    </row>
    <row r="2738" customFormat="false" ht="15" hidden="false" customHeight="false" outlineLevel="0" collapsed="false">
      <c r="A2738" s="35"/>
      <c r="B2738" s="35"/>
      <c r="G2738" s="0" t="str">
        <f aca="false">IF(A2738="","",IF(AND(A2738&gt;=Debut,A2738&lt;Fin),1,0))</f>
        <v/>
      </c>
      <c r="H2738" s="0" t="str">
        <f aca="false">IF(G2738=1,INT(ROUND((A2738-Debut)*86400,0)/600),"")</f>
        <v/>
      </c>
      <c r="I2738" s="0" t="str">
        <f aca="false">IF(G2738=1,INT(ROUND((A2738-Debut)*86400,0)/3600),"")</f>
        <v/>
      </c>
      <c r="J2738" s="0" t="str">
        <f aca="false">IF(OR(A2738="",B2738=""),"",ROUND((B2738-A2738)*86400,0))</f>
        <v/>
      </c>
      <c r="K2738" s="37" t="str">
        <f aca="false">IF(G2738=1,IF(COUNTIFS($C:$C,C2738,$G:$G,1,$A:$A,"&gt;="&amp;(A2738-FenetreInterm/86400),$A:$A,"&lt;="&amp;A2738)&gt;=NbInterm,1,0),"")</f>
        <v/>
      </c>
      <c r="L2738" s="37" t="str">
        <f aca="false">IF(G2738=1,IF(B2738="",0,IF(J2738&lt;SeuilFugitive,1,0)),"")</f>
        <v/>
      </c>
      <c r="M2738" s="37" t="str">
        <f aca="false">IF(G2738=1,IF(B2738="",IF((Fin-A2738)*24&gt;SeuilFigee,1,0),IF(J2738&gt;SeuilFigee*3600,1,0)),"")</f>
        <v/>
      </c>
      <c r="N2738" s="0" t="str">
        <f aca="false">IF(G2738=1,IF(COUNTIF(H$2:H2738,H2738)=1,COUNTIF($H:$H,H2738),""),"")</f>
        <v/>
      </c>
      <c r="O2738" s="0" t="str">
        <f aca="false">IF(G2738=1,IF(COUNTIF(I$2:I2738,I2738)=1,COUNTIF($I:$I,I2738),""),"")</f>
        <v/>
      </c>
      <c r="P2738" s="38" t="str">
        <f aca="false">IF(G2738=1,IF(COUNTIFS(C$2:C2738,C2738,G$2:G2738,1)=1,COUNTIFS($C:$C,C2738,$G:$G,1)+ROW()/10000000,""),"")</f>
        <v/>
      </c>
      <c r="Q2738" s="0" t="str">
        <f aca="false">IF(K2738=1,IF(COUNTIFS(C$2:C2738,C2738,K$2:K2738,1)=1,1,0),"")</f>
        <v/>
      </c>
      <c r="R2738" s="0" t="str">
        <f aca="false">IF(M2738=1,IF(COUNTIFS(C$2:C2738,C2738,M$2:M2738,1)=1,1,0),"")</f>
        <v/>
      </c>
      <c r="S2738" s="0" t="str">
        <f aca="false">IF(L2738=1,IF(COUNTIFS(C$2:C2738,C2738,L$2:L2738,1)=1,1,0),"")</f>
        <v/>
      </c>
      <c r="T2738" s="38" t="str">
        <f aca="false">IF(N2738="","",N2738+ROW()/10000000)</f>
        <v/>
      </c>
      <c r="U2738" s="0" t="str">
        <f aca="false">IF(G2738=1,IF(B2738="",1,0),"")</f>
        <v/>
      </c>
    </row>
    <row r="2739" customFormat="false" ht="15" hidden="false" customHeight="false" outlineLevel="0" collapsed="false">
      <c r="A2739" s="35"/>
      <c r="B2739" s="35"/>
      <c r="G2739" s="0" t="str">
        <f aca="false">IF(A2739="","",IF(AND(A2739&gt;=Debut,A2739&lt;Fin),1,0))</f>
        <v/>
      </c>
      <c r="H2739" s="0" t="str">
        <f aca="false">IF(G2739=1,INT(ROUND((A2739-Debut)*86400,0)/600),"")</f>
        <v/>
      </c>
      <c r="I2739" s="0" t="str">
        <f aca="false">IF(G2739=1,INT(ROUND((A2739-Debut)*86400,0)/3600),"")</f>
        <v/>
      </c>
      <c r="J2739" s="0" t="str">
        <f aca="false">IF(OR(A2739="",B2739=""),"",ROUND((B2739-A2739)*86400,0))</f>
        <v/>
      </c>
      <c r="K2739" s="37" t="str">
        <f aca="false">IF(G2739=1,IF(COUNTIFS($C:$C,C2739,$G:$G,1,$A:$A,"&gt;="&amp;(A2739-FenetreInterm/86400),$A:$A,"&lt;="&amp;A2739)&gt;=NbInterm,1,0),"")</f>
        <v/>
      </c>
      <c r="L2739" s="37" t="str">
        <f aca="false">IF(G2739=1,IF(B2739="",0,IF(J2739&lt;SeuilFugitive,1,0)),"")</f>
        <v/>
      </c>
      <c r="M2739" s="37" t="str">
        <f aca="false">IF(G2739=1,IF(B2739="",IF((Fin-A2739)*24&gt;SeuilFigee,1,0),IF(J2739&gt;SeuilFigee*3600,1,0)),"")</f>
        <v/>
      </c>
      <c r="N2739" s="0" t="str">
        <f aca="false">IF(G2739=1,IF(COUNTIF(H$2:H2739,H2739)=1,COUNTIF($H:$H,H2739),""),"")</f>
        <v/>
      </c>
      <c r="O2739" s="0" t="str">
        <f aca="false">IF(G2739=1,IF(COUNTIF(I$2:I2739,I2739)=1,COUNTIF($I:$I,I2739),""),"")</f>
        <v/>
      </c>
      <c r="P2739" s="38" t="str">
        <f aca="false">IF(G2739=1,IF(COUNTIFS(C$2:C2739,C2739,G$2:G2739,1)=1,COUNTIFS($C:$C,C2739,$G:$G,1)+ROW()/10000000,""),"")</f>
        <v/>
      </c>
      <c r="Q2739" s="0" t="str">
        <f aca="false">IF(K2739=1,IF(COUNTIFS(C$2:C2739,C2739,K$2:K2739,1)=1,1,0),"")</f>
        <v/>
      </c>
      <c r="R2739" s="0" t="str">
        <f aca="false">IF(M2739=1,IF(COUNTIFS(C$2:C2739,C2739,M$2:M2739,1)=1,1,0),"")</f>
        <v/>
      </c>
      <c r="S2739" s="0" t="str">
        <f aca="false">IF(L2739=1,IF(COUNTIFS(C$2:C2739,C2739,L$2:L2739,1)=1,1,0),"")</f>
        <v/>
      </c>
      <c r="T2739" s="38" t="str">
        <f aca="false">IF(N2739="","",N2739+ROW()/10000000)</f>
        <v/>
      </c>
      <c r="U2739" s="0" t="str">
        <f aca="false">IF(G2739=1,IF(B2739="",1,0),"")</f>
        <v/>
      </c>
    </row>
    <row r="2740" customFormat="false" ht="15" hidden="false" customHeight="false" outlineLevel="0" collapsed="false">
      <c r="A2740" s="35"/>
      <c r="B2740" s="35"/>
      <c r="G2740" s="0" t="str">
        <f aca="false">IF(A2740="","",IF(AND(A2740&gt;=Debut,A2740&lt;Fin),1,0))</f>
        <v/>
      </c>
      <c r="H2740" s="0" t="str">
        <f aca="false">IF(G2740=1,INT(ROUND((A2740-Debut)*86400,0)/600),"")</f>
        <v/>
      </c>
      <c r="I2740" s="0" t="str">
        <f aca="false">IF(G2740=1,INT(ROUND((A2740-Debut)*86400,0)/3600),"")</f>
        <v/>
      </c>
      <c r="J2740" s="0" t="str">
        <f aca="false">IF(OR(A2740="",B2740=""),"",ROUND((B2740-A2740)*86400,0))</f>
        <v/>
      </c>
      <c r="K2740" s="37" t="str">
        <f aca="false">IF(G2740=1,IF(COUNTIFS($C:$C,C2740,$G:$G,1,$A:$A,"&gt;="&amp;(A2740-FenetreInterm/86400),$A:$A,"&lt;="&amp;A2740)&gt;=NbInterm,1,0),"")</f>
        <v/>
      </c>
      <c r="L2740" s="37" t="str">
        <f aca="false">IF(G2740=1,IF(B2740="",0,IF(J2740&lt;SeuilFugitive,1,0)),"")</f>
        <v/>
      </c>
      <c r="M2740" s="37" t="str">
        <f aca="false">IF(G2740=1,IF(B2740="",IF((Fin-A2740)*24&gt;SeuilFigee,1,0),IF(J2740&gt;SeuilFigee*3600,1,0)),"")</f>
        <v/>
      </c>
      <c r="N2740" s="0" t="str">
        <f aca="false">IF(G2740=1,IF(COUNTIF(H$2:H2740,H2740)=1,COUNTIF($H:$H,H2740),""),"")</f>
        <v/>
      </c>
      <c r="O2740" s="0" t="str">
        <f aca="false">IF(G2740=1,IF(COUNTIF(I$2:I2740,I2740)=1,COUNTIF($I:$I,I2740),""),"")</f>
        <v/>
      </c>
      <c r="P2740" s="38" t="str">
        <f aca="false">IF(G2740=1,IF(COUNTIFS(C$2:C2740,C2740,G$2:G2740,1)=1,COUNTIFS($C:$C,C2740,$G:$G,1)+ROW()/10000000,""),"")</f>
        <v/>
      </c>
      <c r="Q2740" s="0" t="str">
        <f aca="false">IF(K2740=1,IF(COUNTIFS(C$2:C2740,C2740,K$2:K2740,1)=1,1,0),"")</f>
        <v/>
      </c>
      <c r="R2740" s="0" t="str">
        <f aca="false">IF(M2740=1,IF(COUNTIFS(C$2:C2740,C2740,M$2:M2740,1)=1,1,0),"")</f>
        <v/>
      </c>
      <c r="S2740" s="0" t="str">
        <f aca="false">IF(L2740=1,IF(COUNTIFS(C$2:C2740,C2740,L$2:L2740,1)=1,1,0),"")</f>
        <v/>
      </c>
      <c r="T2740" s="38" t="str">
        <f aca="false">IF(N2740="","",N2740+ROW()/10000000)</f>
        <v/>
      </c>
      <c r="U2740" s="0" t="str">
        <f aca="false">IF(G2740=1,IF(B2740="",1,0),"")</f>
        <v/>
      </c>
    </row>
    <row r="2741" customFormat="false" ht="15" hidden="false" customHeight="false" outlineLevel="0" collapsed="false">
      <c r="A2741" s="35"/>
      <c r="B2741" s="35"/>
      <c r="G2741" s="0" t="str">
        <f aca="false">IF(A2741="","",IF(AND(A2741&gt;=Debut,A2741&lt;Fin),1,0))</f>
        <v/>
      </c>
      <c r="H2741" s="0" t="str">
        <f aca="false">IF(G2741=1,INT(ROUND((A2741-Debut)*86400,0)/600),"")</f>
        <v/>
      </c>
      <c r="I2741" s="0" t="str">
        <f aca="false">IF(G2741=1,INT(ROUND((A2741-Debut)*86400,0)/3600),"")</f>
        <v/>
      </c>
      <c r="J2741" s="0" t="str">
        <f aca="false">IF(OR(A2741="",B2741=""),"",ROUND((B2741-A2741)*86400,0))</f>
        <v/>
      </c>
      <c r="K2741" s="37" t="str">
        <f aca="false">IF(G2741=1,IF(COUNTIFS($C:$C,C2741,$G:$G,1,$A:$A,"&gt;="&amp;(A2741-FenetreInterm/86400),$A:$A,"&lt;="&amp;A2741)&gt;=NbInterm,1,0),"")</f>
        <v/>
      </c>
      <c r="L2741" s="37" t="str">
        <f aca="false">IF(G2741=1,IF(B2741="",0,IF(J2741&lt;SeuilFugitive,1,0)),"")</f>
        <v/>
      </c>
      <c r="M2741" s="37" t="str">
        <f aca="false">IF(G2741=1,IF(B2741="",IF((Fin-A2741)*24&gt;SeuilFigee,1,0),IF(J2741&gt;SeuilFigee*3600,1,0)),"")</f>
        <v/>
      </c>
      <c r="N2741" s="0" t="str">
        <f aca="false">IF(G2741=1,IF(COUNTIF(H$2:H2741,H2741)=1,COUNTIF($H:$H,H2741),""),"")</f>
        <v/>
      </c>
      <c r="O2741" s="0" t="str">
        <f aca="false">IF(G2741=1,IF(COUNTIF(I$2:I2741,I2741)=1,COUNTIF($I:$I,I2741),""),"")</f>
        <v/>
      </c>
      <c r="P2741" s="38" t="str">
        <f aca="false">IF(G2741=1,IF(COUNTIFS(C$2:C2741,C2741,G$2:G2741,1)=1,COUNTIFS($C:$C,C2741,$G:$G,1)+ROW()/10000000,""),"")</f>
        <v/>
      </c>
      <c r="Q2741" s="0" t="str">
        <f aca="false">IF(K2741=1,IF(COUNTIFS(C$2:C2741,C2741,K$2:K2741,1)=1,1,0),"")</f>
        <v/>
      </c>
      <c r="R2741" s="0" t="str">
        <f aca="false">IF(M2741=1,IF(COUNTIFS(C$2:C2741,C2741,M$2:M2741,1)=1,1,0),"")</f>
        <v/>
      </c>
      <c r="S2741" s="0" t="str">
        <f aca="false">IF(L2741=1,IF(COUNTIFS(C$2:C2741,C2741,L$2:L2741,1)=1,1,0),"")</f>
        <v/>
      </c>
      <c r="T2741" s="38" t="str">
        <f aca="false">IF(N2741="","",N2741+ROW()/10000000)</f>
        <v/>
      </c>
      <c r="U2741" s="0" t="str">
        <f aca="false">IF(G2741=1,IF(B2741="",1,0),"")</f>
        <v/>
      </c>
    </row>
    <row r="2742" customFormat="false" ht="15" hidden="false" customHeight="false" outlineLevel="0" collapsed="false">
      <c r="A2742" s="35"/>
      <c r="B2742" s="35"/>
      <c r="G2742" s="0" t="str">
        <f aca="false">IF(A2742="","",IF(AND(A2742&gt;=Debut,A2742&lt;Fin),1,0))</f>
        <v/>
      </c>
      <c r="H2742" s="0" t="str">
        <f aca="false">IF(G2742=1,INT(ROUND((A2742-Debut)*86400,0)/600),"")</f>
        <v/>
      </c>
      <c r="I2742" s="0" t="str">
        <f aca="false">IF(G2742=1,INT(ROUND((A2742-Debut)*86400,0)/3600),"")</f>
        <v/>
      </c>
      <c r="J2742" s="0" t="str">
        <f aca="false">IF(OR(A2742="",B2742=""),"",ROUND((B2742-A2742)*86400,0))</f>
        <v/>
      </c>
      <c r="K2742" s="37" t="str">
        <f aca="false">IF(G2742=1,IF(COUNTIFS($C:$C,C2742,$G:$G,1,$A:$A,"&gt;="&amp;(A2742-FenetreInterm/86400),$A:$A,"&lt;="&amp;A2742)&gt;=NbInterm,1,0),"")</f>
        <v/>
      </c>
      <c r="L2742" s="37" t="str">
        <f aca="false">IF(G2742=1,IF(B2742="",0,IF(J2742&lt;SeuilFugitive,1,0)),"")</f>
        <v/>
      </c>
      <c r="M2742" s="37" t="str">
        <f aca="false">IF(G2742=1,IF(B2742="",IF((Fin-A2742)*24&gt;SeuilFigee,1,0),IF(J2742&gt;SeuilFigee*3600,1,0)),"")</f>
        <v/>
      </c>
      <c r="N2742" s="0" t="str">
        <f aca="false">IF(G2742=1,IF(COUNTIF(H$2:H2742,H2742)=1,COUNTIF($H:$H,H2742),""),"")</f>
        <v/>
      </c>
      <c r="O2742" s="0" t="str">
        <f aca="false">IF(G2742=1,IF(COUNTIF(I$2:I2742,I2742)=1,COUNTIF($I:$I,I2742),""),"")</f>
        <v/>
      </c>
      <c r="P2742" s="38" t="str">
        <f aca="false">IF(G2742=1,IF(COUNTIFS(C$2:C2742,C2742,G$2:G2742,1)=1,COUNTIFS($C:$C,C2742,$G:$G,1)+ROW()/10000000,""),"")</f>
        <v/>
      </c>
      <c r="Q2742" s="0" t="str">
        <f aca="false">IF(K2742=1,IF(COUNTIFS(C$2:C2742,C2742,K$2:K2742,1)=1,1,0),"")</f>
        <v/>
      </c>
      <c r="R2742" s="0" t="str">
        <f aca="false">IF(M2742=1,IF(COUNTIFS(C$2:C2742,C2742,M$2:M2742,1)=1,1,0),"")</f>
        <v/>
      </c>
      <c r="S2742" s="0" t="str">
        <f aca="false">IF(L2742=1,IF(COUNTIFS(C$2:C2742,C2742,L$2:L2742,1)=1,1,0),"")</f>
        <v/>
      </c>
      <c r="T2742" s="38" t="str">
        <f aca="false">IF(N2742="","",N2742+ROW()/10000000)</f>
        <v/>
      </c>
      <c r="U2742" s="0" t="str">
        <f aca="false">IF(G2742=1,IF(B2742="",1,0),"")</f>
        <v/>
      </c>
    </row>
    <row r="2743" customFormat="false" ht="15" hidden="false" customHeight="false" outlineLevel="0" collapsed="false">
      <c r="A2743" s="35"/>
      <c r="B2743" s="35"/>
      <c r="G2743" s="0" t="str">
        <f aca="false">IF(A2743="","",IF(AND(A2743&gt;=Debut,A2743&lt;Fin),1,0))</f>
        <v/>
      </c>
      <c r="H2743" s="0" t="str">
        <f aca="false">IF(G2743=1,INT(ROUND((A2743-Debut)*86400,0)/600),"")</f>
        <v/>
      </c>
      <c r="I2743" s="0" t="str">
        <f aca="false">IF(G2743=1,INT(ROUND((A2743-Debut)*86400,0)/3600),"")</f>
        <v/>
      </c>
      <c r="J2743" s="0" t="str">
        <f aca="false">IF(OR(A2743="",B2743=""),"",ROUND((B2743-A2743)*86400,0))</f>
        <v/>
      </c>
      <c r="K2743" s="37" t="str">
        <f aca="false">IF(G2743=1,IF(COUNTIFS($C:$C,C2743,$G:$G,1,$A:$A,"&gt;="&amp;(A2743-FenetreInterm/86400),$A:$A,"&lt;="&amp;A2743)&gt;=NbInterm,1,0),"")</f>
        <v/>
      </c>
      <c r="L2743" s="37" t="str">
        <f aca="false">IF(G2743=1,IF(B2743="",0,IF(J2743&lt;SeuilFugitive,1,0)),"")</f>
        <v/>
      </c>
      <c r="M2743" s="37" t="str">
        <f aca="false">IF(G2743=1,IF(B2743="",IF((Fin-A2743)*24&gt;SeuilFigee,1,0),IF(J2743&gt;SeuilFigee*3600,1,0)),"")</f>
        <v/>
      </c>
      <c r="N2743" s="0" t="str">
        <f aca="false">IF(G2743=1,IF(COUNTIF(H$2:H2743,H2743)=1,COUNTIF($H:$H,H2743),""),"")</f>
        <v/>
      </c>
      <c r="O2743" s="0" t="str">
        <f aca="false">IF(G2743=1,IF(COUNTIF(I$2:I2743,I2743)=1,COUNTIF($I:$I,I2743),""),"")</f>
        <v/>
      </c>
      <c r="P2743" s="38" t="str">
        <f aca="false">IF(G2743=1,IF(COUNTIFS(C$2:C2743,C2743,G$2:G2743,1)=1,COUNTIFS($C:$C,C2743,$G:$G,1)+ROW()/10000000,""),"")</f>
        <v/>
      </c>
      <c r="Q2743" s="0" t="str">
        <f aca="false">IF(K2743=1,IF(COUNTIFS(C$2:C2743,C2743,K$2:K2743,1)=1,1,0),"")</f>
        <v/>
      </c>
      <c r="R2743" s="0" t="str">
        <f aca="false">IF(M2743=1,IF(COUNTIFS(C$2:C2743,C2743,M$2:M2743,1)=1,1,0),"")</f>
        <v/>
      </c>
      <c r="S2743" s="0" t="str">
        <f aca="false">IF(L2743=1,IF(COUNTIFS(C$2:C2743,C2743,L$2:L2743,1)=1,1,0),"")</f>
        <v/>
      </c>
      <c r="T2743" s="38" t="str">
        <f aca="false">IF(N2743="","",N2743+ROW()/10000000)</f>
        <v/>
      </c>
      <c r="U2743" s="0" t="str">
        <f aca="false">IF(G2743=1,IF(B2743="",1,0),"")</f>
        <v/>
      </c>
    </row>
    <row r="2744" customFormat="false" ht="15" hidden="false" customHeight="false" outlineLevel="0" collapsed="false">
      <c r="A2744" s="35"/>
      <c r="B2744" s="35"/>
      <c r="G2744" s="0" t="str">
        <f aca="false">IF(A2744="","",IF(AND(A2744&gt;=Debut,A2744&lt;Fin),1,0))</f>
        <v/>
      </c>
      <c r="H2744" s="0" t="str">
        <f aca="false">IF(G2744=1,INT(ROUND((A2744-Debut)*86400,0)/600),"")</f>
        <v/>
      </c>
      <c r="I2744" s="0" t="str">
        <f aca="false">IF(G2744=1,INT(ROUND((A2744-Debut)*86400,0)/3600),"")</f>
        <v/>
      </c>
      <c r="J2744" s="0" t="str">
        <f aca="false">IF(OR(A2744="",B2744=""),"",ROUND((B2744-A2744)*86400,0))</f>
        <v/>
      </c>
      <c r="K2744" s="37" t="str">
        <f aca="false">IF(G2744=1,IF(COUNTIFS($C:$C,C2744,$G:$G,1,$A:$A,"&gt;="&amp;(A2744-FenetreInterm/86400),$A:$A,"&lt;="&amp;A2744)&gt;=NbInterm,1,0),"")</f>
        <v/>
      </c>
      <c r="L2744" s="37" t="str">
        <f aca="false">IF(G2744=1,IF(B2744="",0,IF(J2744&lt;SeuilFugitive,1,0)),"")</f>
        <v/>
      </c>
      <c r="M2744" s="37" t="str">
        <f aca="false">IF(G2744=1,IF(B2744="",IF((Fin-A2744)*24&gt;SeuilFigee,1,0),IF(J2744&gt;SeuilFigee*3600,1,0)),"")</f>
        <v/>
      </c>
      <c r="N2744" s="0" t="str">
        <f aca="false">IF(G2744=1,IF(COUNTIF(H$2:H2744,H2744)=1,COUNTIF($H:$H,H2744),""),"")</f>
        <v/>
      </c>
      <c r="O2744" s="0" t="str">
        <f aca="false">IF(G2744=1,IF(COUNTIF(I$2:I2744,I2744)=1,COUNTIF($I:$I,I2744),""),"")</f>
        <v/>
      </c>
      <c r="P2744" s="38" t="str">
        <f aca="false">IF(G2744=1,IF(COUNTIFS(C$2:C2744,C2744,G$2:G2744,1)=1,COUNTIFS($C:$C,C2744,$G:$G,1)+ROW()/10000000,""),"")</f>
        <v/>
      </c>
      <c r="Q2744" s="0" t="str">
        <f aca="false">IF(K2744=1,IF(COUNTIFS(C$2:C2744,C2744,K$2:K2744,1)=1,1,0),"")</f>
        <v/>
      </c>
      <c r="R2744" s="0" t="str">
        <f aca="false">IF(M2744=1,IF(COUNTIFS(C$2:C2744,C2744,M$2:M2744,1)=1,1,0),"")</f>
        <v/>
      </c>
      <c r="S2744" s="0" t="str">
        <f aca="false">IF(L2744=1,IF(COUNTIFS(C$2:C2744,C2744,L$2:L2744,1)=1,1,0),"")</f>
        <v/>
      </c>
      <c r="T2744" s="38" t="str">
        <f aca="false">IF(N2744="","",N2744+ROW()/10000000)</f>
        <v/>
      </c>
      <c r="U2744" s="0" t="str">
        <f aca="false">IF(G2744=1,IF(B2744="",1,0),"")</f>
        <v/>
      </c>
    </row>
    <row r="2745" customFormat="false" ht="15" hidden="false" customHeight="false" outlineLevel="0" collapsed="false">
      <c r="A2745" s="35"/>
      <c r="B2745" s="35"/>
      <c r="G2745" s="0" t="str">
        <f aca="false">IF(A2745="","",IF(AND(A2745&gt;=Debut,A2745&lt;Fin),1,0))</f>
        <v/>
      </c>
      <c r="H2745" s="0" t="str">
        <f aca="false">IF(G2745=1,INT(ROUND((A2745-Debut)*86400,0)/600),"")</f>
        <v/>
      </c>
      <c r="I2745" s="0" t="str">
        <f aca="false">IF(G2745=1,INT(ROUND((A2745-Debut)*86400,0)/3600),"")</f>
        <v/>
      </c>
      <c r="J2745" s="0" t="str">
        <f aca="false">IF(OR(A2745="",B2745=""),"",ROUND((B2745-A2745)*86400,0))</f>
        <v/>
      </c>
      <c r="K2745" s="37" t="str">
        <f aca="false">IF(G2745=1,IF(COUNTIFS($C:$C,C2745,$G:$G,1,$A:$A,"&gt;="&amp;(A2745-FenetreInterm/86400),$A:$A,"&lt;="&amp;A2745)&gt;=NbInterm,1,0),"")</f>
        <v/>
      </c>
      <c r="L2745" s="37" t="str">
        <f aca="false">IF(G2745=1,IF(B2745="",0,IF(J2745&lt;SeuilFugitive,1,0)),"")</f>
        <v/>
      </c>
      <c r="M2745" s="37" t="str">
        <f aca="false">IF(G2745=1,IF(B2745="",IF((Fin-A2745)*24&gt;SeuilFigee,1,0),IF(J2745&gt;SeuilFigee*3600,1,0)),"")</f>
        <v/>
      </c>
      <c r="N2745" s="0" t="str">
        <f aca="false">IF(G2745=1,IF(COUNTIF(H$2:H2745,H2745)=1,COUNTIF($H:$H,H2745),""),"")</f>
        <v/>
      </c>
      <c r="O2745" s="0" t="str">
        <f aca="false">IF(G2745=1,IF(COUNTIF(I$2:I2745,I2745)=1,COUNTIF($I:$I,I2745),""),"")</f>
        <v/>
      </c>
      <c r="P2745" s="38" t="str">
        <f aca="false">IF(G2745=1,IF(COUNTIFS(C$2:C2745,C2745,G$2:G2745,1)=1,COUNTIFS($C:$C,C2745,$G:$G,1)+ROW()/10000000,""),"")</f>
        <v/>
      </c>
      <c r="Q2745" s="0" t="str">
        <f aca="false">IF(K2745=1,IF(COUNTIFS(C$2:C2745,C2745,K$2:K2745,1)=1,1,0),"")</f>
        <v/>
      </c>
      <c r="R2745" s="0" t="str">
        <f aca="false">IF(M2745=1,IF(COUNTIFS(C$2:C2745,C2745,M$2:M2745,1)=1,1,0),"")</f>
        <v/>
      </c>
      <c r="S2745" s="0" t="str">
        <f aca="false">IF(L2745=1,IF(COUNTIFS(C$2:C2745,C2745,L$2:L2745,1)=1,1,0),"")</f>
        <v/>
      </c>
      <c r="T2745" s="38" t="str">
        <f aca="false">IF(N2745="","",N2745+ROW()/10000000)</f>
        <v/>
      </c>
      <c r="U2745" s="0" t="str">
        <f aca="false">IF(G2745=1,IF(B2745="",1,0),"")</f>
        <v/>
      </c>
    </row>
    <row r="2746" customFormat="false" ht="15" hidden="false" customHeight="false" outlineLevel="0" collapsed="false">
      <c r="A2746" s="35"/>
      <c r="B2746" s="35"/>
      <c r="G2746" s="0" t="str">
        <f aca="false">IF(A2746="","",IF(AND(A2746&gt;=Debut,A2746&lt;Fin),1,0))</f>
        <v/>
      </c>
      <c r="H2746" s="0" t="str">
        <f aca="false">IF(G2746=1,INT(ROUND((A2746-Debut)*86400,0)/600),"")</f>
        <v/>
      </c>
      <c r="I2746" s="0" t="str">
        <f aca="false">IF(G2746=1,INT(ROUND((A2746-Debut)*86400,0)/3600),"")</f>
        <v/>
      </c>
      <c r="J2746" s="0" t="str">
        <f aca="false">IF(OR(A2746="",B2746=""),"",ROUND((B2746-A2746)*86400,0))</f>
        <v/>
      </c>
      <c r="K2746" s="37" t="str">
        <f aca="false">IF(G2746=1,IF(COUNTIFS($C:$C,C2746,$G:$G,1,$A:$A,"&gt;="&amp;(A2746-FenetreInterm/86400),$A:$A,"&lt;="&amp;A2746)&gt;=NbInterm,1,0),"")</f>
        <v/>
      </c>
      <c r="L2746" s="37" t="str">
        <f aca="false">IF(G2746=1,IF(B2746="",0,IF(J2746&lt;SeuilFugitive,1,0)),"")</f>
        <v/>
      </c>
      <c r="M2746" s="37" t="str">
        <f aca="false">IF(G2746=1,IF(B2746="",IF((Fin-A2746)*24&gt;SeuilFigee,1,0),IF(J2746&gt;SeuilFigee*3600,1,0)),"")</f>
        <v/>
      </c>
      <c r="N2746" s="0" t="str">
        <f aca="false">IF(G2746=1,IF(COUNTIF(H$2:H2746,H2746)=1,COUNTIF($H:$H,H2746),""),"")</f>
        <v/>
      </c>
      <c r="O2746" s="0" t="str">
        <f aca="false">IF(G2746=1,IF(COUNTIF(I$2:I2746,I2746)=1,COUNTIF($I:$I,I2746),""),"")</f>
        <v/>
      </c>
      <c r="P2746" s="38" t="str">
        <f aca="false">IF(G2746=1,IF(COUNTIFS(C$2:C2746,C2746,G$2:G2746,1)=1,COUNTIFS($C:$C,C2746,$G:$G,1)+ROW()/10000000,""),"")</f>
        <v/>
      </c>
      <c r="Q2746" s="0" t="str">
        <f aca="false">IF(K2746=1,IF(COUNTIFS(C$2:C2746,C2746,K$2:K2746,1)=1,1,0),"")</f>
        <v/>
      </c>
      <c r="R2746" s="0" t="str">
        <f aca="false">IF(M2746=1,IF(COUNTIFS(C$2:C2746,C2746,M$2:M2746,1)=1,1,0),"")</f>
        <v/>
      </c>
      <c r="S2746" s="0" t="str">
        <f aca="false">IF(L2746=1,IF(COUNTIFS(C$2:C2746,C2746,L$2:L2746,1)=1,1,0),"")</f>
        <v/>
      </c>
      <c r="T2746" s="38" t="str">
        <f aca="false">IF(N2746="","",N2746+ROW()/10000000)</f>
        <v/>
      </c>
      <c r="U2746" s="0" t="str">
        <f aca="false">IF(G2746=1,IF(B2746="",1,0),"")</f>
        <v/>
      </c>
    </row>
    <row r="2747" customFormat="false" ht="15" hidden="false" customHeight="false" outlineLevel="0" collapsed="false">
      <c r="A2747" s="35"/>
      <c r="B2747" s="35"/>
      <c r="G2747" s="0" t="str">
        <f aca="false">IF(A2747="","",IF(AND(A2747&gt;=Debut,A2747&lt;Fin),1,0))</f>
        <v/>
      </c>
      <c r="H2747" s="0" t="str">
        <f aca="false">IF(G2747=1,INT(ROUND((A2747-Debut)*86400,0)/600),"")</f>
        <v/>
      </c>
      <c r="I2747" s="0" t="str">
        <f aca="false">IF(G2747=1,INT(ROUND((A2747-Debut)*86400,0)/3600),"")</f>
        <v/>
      </c>
      <c r="J2747" s="0" t="str">
        <f aca="false">IF(OR(A2747="",B2747=""),"",ROUND((B2747-A2747)*86400,0))</f>
        <v/>
      </c>
      <c r="K2747" s="37" t="str">
        <f aca="false">IF(G2747=1,IF(COUNTIFS($C:$C,C2747,$G:$G,1,$A:$A,"&gt;="&amp;(A2747-FenetreInterm/86400),$A:$A,"&lt;="&amp;A2747)&gt;=NbInterm,1,0),"")</f>
        <v/>
      </c>
      <c r="L2747" s="37" t="str">
        <f aca="false">IF(G2747=1,IF(B2747="",0,IF(J2747&lt;SeuilFugitive,1,0)),"")</f>
        <v/>
      </c>
      <c r="M2747" s="37" t="str">
        <f aca="false">IF(G2747=1,IF(B2747="",IF((Fin-A2747)*24&gt;SeuilFigee,1,0),IF(J2747&gt;SeuilFigee*3600,1,0)),"")</f>
        <v/>
      </c>
      <c r="N2747" s="0" t="str">
        <f aca="false">IF(G2747=1,IF(COUNTIF(H$2:H2747,H2747)=1,COUNTIF($H:$H,H2747),""),"")</f>
        <v/>
      </c>
      <c r="O2747" s="0" t="str">
        <f aca="false">IF(G2747=1,IF(COUNTIF(I$2:I2747,I2747)=1,COUNTIF($I:$I,I2747),""),"")</f>
        <v/>
      </c>
      <c r="P2747" s="38" t="str">
        <f aca="false">IF(G2747=1,IF(COUNTIFS(C$2:C2747,C2747,G$2:G2747,1)=1,COUNTIFS($C:$C,C2747,$G:$G,1)+ROW()/10000000,""),"")</f>
        <v/>
      </c>
      <c r="Q2747" s="0" t="str">
        <f aca="false">IF(K2747=1,IF(COUNTIFS(C$2:C2747,C2747,K$2:K2747,1)=1,1,0),"")</f>
        <v/>
      </c>
      <c r="R2747" s="0" t="str">
        <f aca="false">IF(M2747=1,IF(COUNTIFS(C$2:C2747,C2747,M$2:M2747,1)=1,1,0),"")</f>
        <v/>
      </c>
      <c r="S2747" s="0" t="str">
        <f aca="false">IF(L2747=1,IF(COUNTIFS(C$2:C2747,C2747,L$2:L2747,1)=1,1,0),"")</f>
        <v/>
      </c>
      <c r="T2747" s="38" t="str">
        <f aca="false">IF(N2747="","",N2747+ROW()/10000000)</f>
        <v/>
      </c>
      <c r="U2747" s="0" t="str">
        <f aca="false">IF(G2747=1,IF(B2747="",1,0),"")</f>
        <v/>
      </c>
    </row>
    <row r="2748" customFormat="false" ht="15" hidden="false" customHeight="false" outlineLevel="0" collapsed="false">
      <c r="A2748" s="35"/>
      <c r="B2748" s="35"/>
      <c r="G2748" s="0" t="str">
        <f aca="false">IF(A2748="","",IF(AND(A2748&gt;=Debut,A2748&lt;Fin),1,0))</f>
        <v/>
      </c>
      <c r="H2748" s="0" t="str">
        <f aca="false">IF(G2748=1,INT(ROUND((A2748-Debut)*86400,0)/600),"")</f>
        <v/>
      </c>
      <c r="I2748" s="0" t="str">
        <f aca="false">IF(G2748=1,INT(ROUND((A2748-Debut)*86400,0)/3600),"")</f>
        <v/>
      </c>
      <c r="J2748" s="0" t="str">
        <f aca="false">IF(OR(A2748="",B2748=""),"",ROUND((B2748-A2748)*86400,0))</f>
        <v/>
      </c>
      <c r="K2748" s="37" t="str">
        <f aca="false">IF(G2748=1,IF(COUNTIFS($C:$C,C2748,$G:$G,1,$A:$A,"&gt;="&amp;(A2748-FenetreInterm/86400),$A:$A,"&lt;="&amp;A2748)&gt;=NbInterm,1,0),"")</f>
        <v/>
      </c>
      <c r="L2748" s="37" t="str">
        <f aca="false">IF(G2748=1,IF(B2748="",0,IF(J2748&lt;SeuilFugitive,1,0)),"")</f>
        <v/>
      </c>
      <c r="M2748" s="37" t="str">
        <f aca="false">IF(G2748=1,IF(B2748="",IF((Fin-A2748)*24&gt;SeuilFigee,1,0),IF(J2748&gt;SeuilFigee*3600,1,0)),"")</f>
        <v/>
      </c>
      <c r="N2748" s="0" t="str">
        <f aca="false">IF(G2748=1,IF(COUNTIF(H$2:H2748,H2748)=1,COUNTIF($H:$H,H2748),""),"")</f>
        <v/>
      </c>
      <c r="O2748" s="0" t="str">
        <f aca="false">IF(G2748=1,IF(COUNTIF(I$2:I2748,I2748)=1,COUNTIF($I:$I,I2748),""),"")</f>
        <v/>
      </c>
      <c r="P2748" s="38" t="str">
        <f aca="false">IF(G2748=1,IF(COUNTIFS(C$2:C2748,C2748,G$2:G2748,1)=1,COUNTIFS($C:$C,C2748,$G:$G,1)+ROW()/10000000,""),"")</f>
        <v/>
      </c>
      <c r="Q2748" s="0" t="str">
        <f aca="false">IF(K2748=1,IF(COUNTIFS(C$2:C2748,C2748,K$2:K2748,1)=1,1,0),"")</f>
        <v/>
      </c>
      <c r="R2748" s="0" t="str">
        <f aca="false">IF(M2748=1,IF(COUNTIFS(C$2:C2748,C2748,M$2:M2748,1)=1,1,0),"")</f>
        <v/>
      </c>
      <c r="S2748" s="0" t="str">
        <f aca="false">IF(L2748=1,IF(COUNTIFS(C$2:C2748,C2748,L$2:L2748,1)=1,1,0),"")</f>
        <v/>
      </c>
      <c r="T2748" s="38" t="str">
        <f aca="false">IF(N2748="","",N2748+ROW()/10000000)</f>
        <v/>
      </c>
      <c r="U2748" s="0" t="str">
        <f aca="false">IF(G2748=1,IF(B2748="",1,0),"")</f>
        <v/>
      </c>
    </row>
    <row r="2749" customFormat="false" ht="15" hidden="false" customHeight="false" outlineLevel="0" collapsed="false">
      <c r="A2749" s="35"/>
      <c r="B2749" s="35"/>
      <c r="G2749" s="0" t="str">
        <f aca="false">IF(A2749="","",IF(AND(A2749&gt;=Debut,A2749&lt;Fin),1,0))</f>
        <v/>
      </c>
      <c r="H2749" s="0" t="str">
        <f aca="false">IF(G2749=1,INT(ROUND((A2749-Debut)*86400,0)/600),"")</f>
        <v/>
      </c>
      <c r="I2749" s="0" t="str">
        <f aca="false">IF(G2749=1,INT(ROUND((A2749-Debut)*86400,0)/3600),"")</f>
        <v/>
      </c>
      <c r="J2749" s="0" t="str">
        <f aca="false">IF(OR(A2749="",B2749=""),"",ROUND((B2749-A2749)*86400,0))</f>
        <v/>
      </c>
      <c r="K2749" s="37" t="str">
        <f aca="false">IF(G2749=1,IF(COUNTIFS($C:$C,C2749,$G:$G,1,$A:$A,"&gt;="&amp;(A2749-FenetreInterm/86400),$A:$A,"&lt;="&amp;A2749)&gt;=NbInterm,1,0),"")</f>
        <v/>
      </c>
      <c r="L2749" s="37" t="str">
        <f aca="false">IF(G2749=1,IF(B2749="",0,IF(J2749&lt;SeuilFugitive,1,0)),"")</f>
        <v/>
      </c>
      <c r="M2749" s="37" t="str">
        <f aca="false">IF(G2749=1,IF(B2749="",IF((Fin-A2749)*24&gt;SeuilFigee,1,0),IF(J2749&gt;SeuilFigee*3600,1,0)),"")</f>
        <v/>
      </c>
      <c r="N2749" s="0" t="str">
        <f aca="false">IF(G2749=1,IF(COUNTIF(H$2:H2749,H2749)=1,COUNTIF($H:$H,H2749),""),"")</f>
        <v/>
      </c>
      <c r="O2749" s="0" t="str">
        <f aca="false">IF(G2749=1,IF(COUNTIF(I$2:I2749,I2749)=1,COUNTIF($I:$I,I2749),""),"")</f>
        <v/>
      </c>
      <c r="P2749" s="38" t="str">
        <f aca="false">IF(G2749=1,IF(COUNTIFS(C$2:C2749,C2749,G$2:G2749,1)=1,COUNTIFS($C:$C,C2749,$G:$G,1)+ROW()/10000000,""),"")</f>
        <v/>
      </c>
      <c r="Q2749" s="0" t="str">
        <f aca="false">IF(K2749=1,IF(COUNTIFS(C$2:C2749,C2749,K$2:K2749,1)=1,1,0),"")</f>
        <v/>
      </c>
      <c r="R2749" s="0" t="str">
        <f aca="false">IF(M2749=1,IF(COUNTIFS(C$2:C2749,C2749,M$2:M2749,1)=1,1,0),"")</f>
        <v/>
      </c>
      <c r="S2749" s="0" t="str">
        <f aca="false">IF(L2749=1,IF(COUNTIFS(C$2:C2749,C2749,L$2:L2749,1)=1,1,0),"")</f>
        <v/>
      </c>
      <c r="T2749" s="38" t="str">
        <f aca="false">IF(N2749="","",N2749+ROW()/10000000)</f>
        <v/>
      </c>
      <c r="U2749" s="0" t="str">
        <f aca="false">IF(G2749=1,IF(B2749="",1,0),"")</f>
        <v/>
      </c>
    </row>
    <row r="2750" customFormat="false" ht="15" hidden="false" customHeight="false" outlineLevel="0" collapsed="false">
      <c r="A2750" s="35"/>
      <c r="B2750" s="35"/>
      <c r="G2750" s="0" t="str">
        <f aca="false">IF(A2750="","",IF(AND(A2750&gt;=Debut,A2750&lt;Fin),1,0))</f>
        <v/>
      </c>
      <c r="H2750" s="0" t="str">
        <f aca="false">IF(G2750=1,INT(ROUND((A2750-Debut)*86400,0)/600),"")</f>
        <v/>
      </c>
      <c r="I2750" s="0" t="str">
        <f aca="false">IF(G2750=1,INT(ROUND((A2750-Debut)*86400,0)/3600),"")</f>
        <v/>
      </c>
      <c r="J2750" s="0" t="str">
        <f aca="false">IF(OR(A2750="",B2750=""),"",ROUND((B2750-A2750)*86400,0))</f>
        <v/>
      </c>
      <c r="K2750" s="37" t="str">
        <f aca="false">IF(G2750=1,IF(COUNTIFS($C:$C,C2750,$G:$G,1,$A:$A,"&gt;="&amp;(A2750-FenetreInterm/86400),$A:$A,"&lt;="&amp;A2750)&gt;=NbInterm,1,0),"")</f>
        <v/>
      </c>
      <c r="L2750" s="37" t="str">
        <f aca="false">IF(G2750=1,IF(B2750="",0,IF(J2750&lt;SeuilFugitive,1,0)),"")</f>
        <v/>
      </c>
      <c r="M2750" s="37" t="str">
        <f aca="false">IF(G2750=1,IF(B2750="",IF((Fin-A2750)*24&gt;SeuilFigee,1,0),IF(J2750&gt;SeuilFigee*3600,1,0)),"")</f>
        <v/>
      </c>
      <c r="N2750" s="0" t="str">
        <f aca="false">IF(G2750=1,IF(COUNTIF(H$2:H2750,H2750)=1,COUNTIF($H:$H,H2750),""),"")</f>
        <v/>
      </c>
      <c r="O2750" s="0" t="str">
        <f aca="false">IF(G2750=1,IF(COUNTIF(I$2:I2750,I2750)=1,COUNTIF($I:$I,I2750),""),"")</f>
        <v/>
      </c>
      <c r="P2750" s="38" t="str">
        <f aca="false">IF(G2750=1,IF(COUNTIFS(C$2:C2750,C2750,G$2:G2750,1)=1,COUNTIFS($C:$C,C2750,$G:$G,1)+ROW()/10000000,""),"")</f>
        <v/>
      </c>
      <c r="Q2750" s="0" t="str">
        <f aca="false">IF(K2750=1,IF(COUNTIFS(C$2:C2750,C2750,K$2:K2750,1)=1,1,0),"")</f>
        <v/>
      </c>
      <c r="R2750" s="0" t="str">
        <f aca="false">IF(M2750=1,IF(COUNTIFS(C$2:C2750,C2750,M$2:M2750,1)=1,1,0),"")</f>
        <v/>
      </c>
      <c r="S2750" s="0" t="str">
        <f aca="false">IF(L2750=1,IF(COUNTIFS(C$2:C2750,C2750,L$2:L2750,1)=1,1,0),"")</f>
        <v/>
      </c>
      <c r="T2750" s="38" t="str">
        <f aca="false">IF(N2750="","",N2750+ROW()/10000000)</f>
        <v/>
      </c>
      <c r="U2750" s="0" t="str">
        <f aca="false">IF(G2750=1,IF(B2750="",1,0),"")</f>
        <v/>
      </c>
    </row>
    <row r="2751" customFormat="false" ht="15" hidden="false" customHeight="false" outlineLevel="0" collapsed="false">
      <c r="A2751" s="35"/>
      <c r="B2751" s="35"/>
      <c r="G2751" s="0" t="str">
        <f aca="false">IF(A2751="","",IF(AND(A2751&gt;=Debut,A2751&lt;Fin),1,0))</f>
        <v/>
      </c>
      <c r="H2751" s="0" t="str">
        <f aca="false">IF(G2751=1,INT(ROUND((A2751-Debut)*86400,0)/600),"")</f>
        <v/>
      </c>
      <c r="I2751" s="0" t="str">
        <f aca="false">IF(G2751=1,INT(ROUND((A2751-Debut)*86400,0)/3600),"")</f>
        <v/>
      </c>
      <c r="J2751" s="0" t="str">
        <f aca="false">IF(OR(A2751="",B2751=""),"",ROUND((B2751-A2751)*86400,0))</f>
        <v/>
      </c>
      <c r="K2751" s="37" t="str">
        <f aca="false">IF(G2751=1,IF(COUNTIFS($C:$C,C2751,$G:$G,1,$A:$A,"&gt;="&amp;(A2751-FenetreInterm/86400),$A:$A,"&lt;="&amp;A2751)&gt;=NbInterm,1,0),"")</f>
        <v/>
      </c>
      <c r="L2751" s="37" t="str">
        <f aca="false">IF(G2751=1,IF(B2751="",0,IF(J2751&lt;SeuilFugitive,1,0)),"")</f>
        <v/>
      </c>
      <c r="M2751" s="37" t="str">
        <f aca="false">IF(G2751=1,IF(B2751="",IF((Fin-A2751)*24&gt;SeuilFigee,1,0),IF(J2751&gt;SeuilFigee*3600,1,0)),"")</f>
        <v/>
      </c>
      <c r="N2751" s="0" t="str">
        <f aca="false">IF(G2751=1,IF(COUNTIF(H$2:H2751,H2751)=1,COUNTIF($H:$H,H2751),""),"")</f>
        <v/>
      </c>
      <c r="O2751" s="0" t="str">
        <f aca="false">IF(G2751=1,IF(COUNTIF(I$2:I2751,I2751)=1,COUNTIF($I:$I,I2751),""),"")</f>
        <v/>
      </c>
      <c r="P2751" s="38" t="str">
        <f aca="false">IF(G2751=1,IF(COUNTIFS(C$2:C2751,C2751,G$2:G2751,1)=1,COUNTIFS($C:$C,C2751,$G:$G,1)+ROW()/10000000,""),"")</f>
        <v/>
      </c>
      <c r="Q2751" s="0" t="str">
        <f aca="false">IF(K2751=1,IF(COUNTIFS(C$2:C2751,C2751,K$2:K2751,1)=1,1,0),"")</f>
        <v/>
      </c>
      <c r="R2751" s="0" t="str">
        <f aca="false">IF(M2751=1,IF(COUNTIFS(C$2:C2751,C2751,M$2:M2751,1)=1,1,0),"")</f>
        <v/>
      </c>
      <c r="S2751" s="0" t="str">
        <f aca="false">IF(L2751=1,IF(COUNTIFS(C$2:C2751,C2751,L$2:L2751,1)=1,1,0),"")</f>
        <v/>
      </c>
      <c r="T2751" s="38" t="str">
        <f aca="false">IF(N2751="","",N2751+ROW()/10000000)</f>
        <v/>
      </c>
      <c r="U2751" s="0" t="str">
        <f aca="false">IF(G2751=1,IF(B2751="",1,0),"")</f>
        <v/>
      </c>
    </row>
    <row r="2752" customFormat="false" ht="15" hidden="false" customHeight="false" outlineLevel="0" collapsed="false">
      <c r="A2752" s="35"/>
      <c r="B2752" s="35"/>
      <c r="G2752" s="0" t="str">
        <f aca="false">IF(A2752="","",IF(AND(A2752&gt;=Debut,A2752&lt;Fin),1,0))</f>
        <v/>
      </c>
      <c r="H2752" s="0" t="str">
        <f aca="false">IF(G2752=1,INT(ROUND((A2752-Debut)*86400,0)/600),"")</f>
        <v/>
      </c>
      <c r="I2752" s="0" t="str">
        <f aca="false">IF(G2752=1,INT(ROUND((A2752-Debut)*86400,0)/3600),"")</f>
        <v/>
      </c>
      <c r="J2752" s="0" t="str">
        <f aca="false">IF(OR(A2752="",B2752=""),"",ROUND((B2752-A2752)*86400,0))</f>
        <v/>
      </c>
      <c r="K2752" s="37" t="str">
        <f aca="false">IF(G2752=1,IF(COUNTIFS($C:$C,C2752,$G:$G,1,$A:$A,"&gt;="&amp;(A2752-FenetreInterm/86400),$A:$A,"&lt;="&amp;A2752)&gt;=NbInterm,1,0),"")</f>
        <v/>
      </c>
      <c r="L2752" s="37" t="str">
        <f aca="false">IF(G2752=1,IF(B2752="",0,IF(J2752&lt;SeuilFugitive,1,0)),"")</f>
        <v/>
      </c>
      <c r="M2752" s="37" t="str">
        <f aca="false">IF(G2752=1,IF(B2752="",IF((Fin-A2752)*24&gt;SeuilFigee,1,0),IF(J2752&gt;SeuilFigee*3600,1,0)),"")</f>
        <v/>
      </c>
      <c r="N2752" s="0" t="str">
        <f aca="false">IF(G2752=1,IF(COUNTIF(H$2:H2752,H2752)=1,COUNTIF($H:$H,H2752),""),"")</f>
        <v/>
      </c>
      <c r="O2752" s="0" t="str">
        <f aca="false">IF(G2752=1,IF(COUNTIF(I$2:I2752,I2752)=1,COUNTIF($I:$I,I2752),""),"")</f>
        <v/>
      </c>
      <c r="P2752" s="38" t="str">
        <f aca="false">IF(G2752=1,IF(COUNTIFS(C$2:C2752,C2752,G$2:G2752,1)=1,COUNTIFS($C:$C,C2752,$G:$G,1)+ROW()/10000000,""),"")</f>
        <v/>
      </c>
      <c r="Q2752" s="0" t="str">
        <f aca="false">IF(K2752=1,IF(COUNTIFS(C$2:C2752,C2752,K$2:K2752,1)=1,1,0),"")</f>
        <v/>
      </c>
      <c r="R2752" s="0" t="str">
        <f aca="false">IF(M2752=1,IF(COUNTIFS(C$2:C2752,C2752,M$2:M2752,1)=1,1,0),"")</f>
        <v/>
      </c>
      <c r="S2752" s="0" t="str">
        <f aca="false">IF(L2752=1,IF(COUNTIFS(C$2:C2752,C2752,L$2:L2752,1)=1,1,0),"")</f>
        <v/>
      </c>
      <c r="T2752" s="38" t="str">
        <f aca="false">IF(N2752="","",N2752+ROW()/10000000)</f>
        <v/>
      </c>
      <c r="U2752" s="0" t="str">
        <f aca="false">IF(G2752=1,IF(B2752="",1,0),"")</f>
        <v/>
      </c>
    </row>
    <row r="2753" customFormat="false" ht="15" hidden="false" customHeight="false" outlineLevel="0" collapsed="false">
      <c r="A2753" s="35"/>
      <c r="B2753" s="35"/>
      <c r="G2753" s="0" t="str">
        <f aca="false">IF(A2753="","",IF(AND(A2753&gt;=Debut,A2753&lt;Fin),1,0))</f>
        <v/>
      </c>
      <c r="H2753" s="0" t="str">
        <f aca="false">IF(G2753=1,INT(ROUND((A2753-Debut)*86400,0)/600),"")</f>
        <v/>
      </c>
      <c r="I2753" s="0" t="str">
        <f aca="false">IF(G2753=1,INT(ROUND((A2753-Debut)*86400,0)/3600),"")</f>
        <v/>
      </c>
      <c r="J2753" s="0" t="str">
        <f aca="false">IF(OR(A2753="",B2753=""),"",ROUND((B2753-A2753)*86400,0))</f>
        <v/>
      </c>
      <c r="K2753" s="37" t="str">
        <f aca="false">IF(G2753=1,IF(COUNTIFS($C:$C,C2753,$G:$G,1,$A:$A,"&gt;="&amp;(A2753-FenetreInterm/86400),$A:$A,"&lt;="&amp;A2753)&gt;=NbInterm,1,0),"")</f>
        <v/>
      </c>
      <c r="L2753" s="37" t="str">
        <f aca="false">IF(G2753=1,IF(B2753="",0,IF(J2753&lt;SeuilFugitive,1,0)),"")</f>
        <v/>
      </c>
      <c r="M2753" s="37" t="str">
        <f aca="false">IF(G2753=1,IF(B2753="",IF((Fin-A2753)*24&gt;SeuilFigee,1,0),IF(J2753&gt;SeuilFigee*3600,1,0)),"")</f>
        <v/>
      </c>
      <c r="N2753" s="0" t="str">
        <f aca="false">IF(G2753=1,IF(COUNTIF(H$2:H2753,H2753)=1,COUNTIF($H:$H,H2753),""),"")</f>
        <v/>
      </c>
      <c r="O2753" s="0" t="str">
        <f aca="false">IF(G2753=1,IF(COUNTIF(I$2:I2753,I2753)=1,COUNTIF($I:$I,I2753),""),"")</f>
        <v/>
      </c>
      <c r="P2753" s="38" t="str">
        <f aca="false">IF(G2753=1,IF(COUNTIFS(C$2:C2753,C2753,G$2:G2753,1)=1,COUNTIFS($C:$C,C2753,$G:$G,1)+ROW()/10000000,""),"")</f>
        <v/>
      </c>
      <c r="Q2753" s="0" t="str">
        <f aca="false">IF(K2753=1,IF(COUNTIFS(C$2:C2753,C2753,K$2:K2753,1)=1,1,0),"")</f>
        <v/>
      </c>
      <c r="R2753" s="0" t="str">
        <f aca="false">IF(M2753=1,IF(COUNTIFS(C$2:C2753,C2753,M$2:M2753,1)=1,1,0),"")</f>
        <v/>
      </c>
      <c r="S2753" s="0" t="str">
        <f aca="false">IF(L2753=1,IF(COUNTIFS(C$2:C2753,C2753,L$2:L2753,1)=1,1,0),"")</f>
        <v/>
      </c>
      <c r="T2753" s="38" t="str">
        <f aca="false">IF(N2753="","",N2753+ROW()/10000000)</f>
        <v/>
      </c>
      <c r="U2753" s="0" t="str">
        <f aca="false">IF(G2753=1,IF(B2753="",1,0),"")</f>
        <v/>
      </c>
    </row>
    <row r="2754" customFormat="false" ht="15" hidden="false" customHeight="false" outlineLevel="0" collapsed="false">
      <c r="A2754" s="35"/>
      <c r="B2754" s="35"/>
      <c r="G2754" s="0" t="str">
        <f aca="false">IF(A2754="","",IF(AND(A2754&gt;=Debut,A2754&lt;Fin),1,0))</f>
        <v/>
      </c>
      <c r="H2754" s="0" t="str">
        <f aca="false">IF(G2754=1,INT(ROUND((A2754-Debut)*86400,0)/600),"")</f>
        <v/>
      </c>
      <c r="I2754" s="0" t="str">
        <f aca="false">IF(G2754=1,INT(ROUND((A2754-Debut)*86400,0)/3600),"")</f>
        <v/>
      </c>
      <c r="J2754" s="0" t="str">
        <f aca="false">IF(OR(A2754="",B2754=""),"",ROUND((B2754-A2754)*86400,0))</f>
        <v/>
      </c>
      <c r="K2754" s="37" t="str">
        <f aca="false">IF(G2754=1,IF(COUNTIFS($C:$C,C2754,$G:$G,1,$A:$A,"&gt;="&amp;(A2754-FenetreInterm/86400),$A:$A,"&lt;="&amp;A2754)&gt;=NbInterm,1,0),"")</f>
        <v/>
      </c>
      <c r="L2754" s="37" t="str">
        <f aca="false">IF(G2754=1,IF(B2754="",0,IF(J2754&lt;SeuilFugitive,1,0)),"")</f>
        <v/>
      </c>
      <c r="M2754" s="37" t="str">
        <f aca="false">IF(G2754=1,IF(B2754="",IF((Fin-A2754)*24&gt;SeuilFigee,1,0),IF(J2754&gt;SeuilFigee*3600,1,0)),"")</f>
        <v/>
      </c>
      <c r="N2754" s="0" t="str">
        <f aca="false">IF(G2754=1,IF(COUNTIF(H$2:H2754,H2754)=1,COUNTIF($H:$H,H2754),""),"")</f>
        <v/>
      </c>
      <c r="O2754" s="0" t="str">
        <f aca="false">IF(G2754=1,IF(COUNTIF(I$2:I2754,I2754)=1,COUNTIF($I:$I,I2754),""),"")</f>
        <v/>
      </c>
      <c r="P2754" s="38" t="str">
        <f aca="false">IF(G2754=1,IF(COUNTIFS(C$2:C2754,C2754,G$2:G2754,1)=1,COUNTIFS($C:$C,C2754,$G:$G,1)+ROW()/10000000,""),"")</f>
        <v/>
      </c>
      <c r="Q2754" s="0" t="str">
        <f aca="false">IF(K2754=1,IF(COUNTIFS(C$2:C2754,C2754,K$2:K2754,1)=1,1,0),"")</f>
        <v/>
      </c>
      <c r="R2754" s="0" t="str">
        <f aca="false">IF(M2754=1,IF(COUNTIFS(C$2:C2754,C2754,M$2:M2754,1)=1,1,0),"")</f>
        <v/>
      </c>
      <c r="S2754" s="0" t="str">
        <f aca="false">IF(L2754=1,IF(COUNTIFS(C$2:C2754,C2754,L$2:L2754,1)=1,1,0),"")</f>
        <v/>
      </c>
      <c r="T2754" s="38" t="str">
        <f aca="false">IF(N2754="","",N2754+ROW()/10000000)</f>
        <v/>
      </c>
      <c r="U2754" s="0" t="str">
        <f aca="false">IF(G2754=1,IF(B2754="",1,0),"")</f>
        <v/>
      </c>
    </row>
    <row r="2755" customFormat="false" ht="15" hidden="false" customHeight="false" outlineLevel="0" collapsed="false">
      <c r="A2755" s="35"/>
      <c r="B2755" s="35"/>
      <c r="G2755" s="0" t="str">
        <f aca="false">IF(A2755="","",IF(AND(A2755&gt;=Debut,A2755&lt;Fin),1,0))</f>
        <v/>
      </c>
      <c r="H2755" s="0" t="str">
        <f aca="false">IF(G2755=1,INT(ROUND((A2755-Debut)*86400,0)/600),"")</f>
        <v/>
      </c>
      <c r="I2755" s="0" t="str">
        <f aca="false">IF(G2755=1,INT(ROUND((A2755-Debut)*86400,0)/3600),"")</f>
        <v/>
      </c>
      <c r="J2755" s="0" t="str">
        <f aca="false">IF(OR(A2755="",B2755=""),"",ROUND((B2755-A2755)*86400,0))</f>
        <v/>
      </c>
      <c r="K2755" s="37" t="str">
        <f aca="false">IF(G2755=1,IF(COUNTIFS($C:$C,C2755,$G:$G,1,$A:$A,"&gt;="&amp;(A2755-FenetreInterm/86400),$A:$A,"&lt;="&amp;A2755)&gt;=NbInterm,1,0),"")</f>
        <v/>
      </c>
      <c r="L2755" s="37" t="str">
        <f aca="false">IF(G2755=1,IF(B2755="",0,IF(J2755&lt;SeuilFugitive,1,0)),"")</f>
        <v/>
      </c>
      <c r="M2755" s="37" t="str">
        <f aca="false">IF(G2755=1,IF(B2755="",IF((Fin-A2755)*24&gt;SeuilFigee,1,0),IF(J2755&gt;SeuilFigee*3600,1,0)),"")</f>
        <v/>
      </c>
      <c r="N2755" s="0" t="str">
        <f aca="false">IF(G2755=1,IF(COUNTIF(H$2:H2755,H2755)=1,COUNTIF($H:$H,H2755),""),"")</f>
        <v/>
      </c>
      <c r="O2755" s="0" t="str">
        <f aca="false">IF(G2755=1,IF(COUNTIF(I$2:I2755,I2755)=1,COUNTIF($I:$I,I2755),""),"")</f>
        <v/>
      </c>
      <c r="P2755" s="38" t="str">
        <f aca="false">IF(G2755=1,IF(COUNTIFS(C$2:C2755,C2755,G$2:G2755,1)=1,COUNTIFS($C:$C,C2755,$G:$G,1)+ROW()/10000000,""),"")</f>
        <v/>
      </c>
      <c r="Q2755" s="0" t="str">
        <f aca="false">IF(K2755=1,IF(COUNTIFS(C$2:C2755,C2755,K$2:K2755,1)=1,1,0),"")</f>
        <v/>
      </c>
      <c r="R2755" s="0" t="str">
        <f aca="false">IF(M2755=1,IF(COUNTIFS(C$2:C2755,C2755,M$2:M2755,1)=1,1,0),"")</f>
        <v/>
      </c>
      <c r="S2755" s="0" t="str">
        <f aca="false">IF(L2755=1,IF(COUNTIFS(C$2:C2755,C2755,L$2:L2755,1)=1,1,0),"")</f>
        <v/>
      </c>
      <c r="T2755" s="38" t="str">
        <f aca="false">IF(N2755="","",N2755+ROW()/10000000)</f>
        <v/>
      </c>
      <c r="U2755" s="0" t="str">
        <f aca="false">IF(G2755=1,IF(B2755="",1,0),"")</f>
        <v/>
      </c>
    </row>
    <row r="2756" customFormat="false" ht="15" hidden="false" customHeight="false" outlineLevel="0" collapsed="false">
      <c r="A2756" s="35"/>
      <c r="B2756" s="35"/>
      <c r="G2756" s="0" t="str">
        <f aca="false">IF(A2756="","",IF(AND(A2756&gt;=Debut,A2756&lt;Fin),1,0))</f>
        <v/>
      </c>
      <c r="H2756" s="0" t="str">
        <f aca="false">IF(G2756=1,INT(ROUND((A2756-Debut)*86400,0)/600),"")</f>
        <v/>
      </c>
      <c r="I2756" s="0" t="str">
        <f aca="false">IF(G2756=1,INT(ROUND((A2756-Debut)*86400,0)/3600),"")</f>
        <v/>
      </c>
      <c r="J2756" s="0" t="str">
        <f aca="false">IF(OR(A2756="",B2756=""),"",ROUND((B2756-A2756)*86400,0))</f>
        <v/>
      </c>
      <c r="K2756" s="37" t="str">
        <f aca="false">IF(G2756=1,IF(COUNTIFS($C:$C,C2756,$G:$G,1,$A:$A,"&gt;="&amp;(A2756-FenetreInterm/86400),$A:$A,"&lt;="&amp;A2756)&gt;=NbInterm,1,0),"")</f>
        <v/>
      </c>
      <c r="L2756" s="37" t="str">
        <f aca="false">IF(G2756=1,IF(B2756="",0,IF(J2756&lt;SeuilFugitive,1,0)),"")</f>
        <v/>
      </c>
      <c r="M2756" s="37" t="str">
        <f aca="false">IF(G2756=1,IF(B2756="",IF((Fin-A2756)*24&gt;SeuilFigee,1,0),IF(J2756&gt;SeuilFigee*3600,1,0)),"")</f>
        <v/>
      </c>
      <c r="N2756" s="0" t="str">
        <f aca="false">IF(G2756=1,IF(COUNTIF(H$2:H2756,H2756)=1,COUNTIF($H:$H,H2756),""),"")</f>
        <v/>
      </c>
      <c r="O2756" s="0" t="str">
        <f aca="false">IF(G2756=1,IF(COUNTIF(I$2:I2756,I2756)=1,COUNTIF($I:$I,I2756),""),"")</f>
        <v/>
      </c>
      <c r="P2756" s="38" t="str">
        <f aca="false">IF(G2756=1,IF(COUNTIFS(C$2:C2756,C2756,G$2:G2756,1)=1,COUNTIFS($C:$C,C2756,$G:$G,1)+ROW()/10000000,""),"")</f>
        <v/>
      </c>
      <c r="Q2756" s="0" t="str">
        <f aca="false">IF(K2756=1,IF(COUNTIFS(C$2:C2756,C2756,K$2:K2756,1)=1,1,0),"")</f>
        <v/>
      </c>
      <c r="R2756" s="0" t="str">
        <f aca="false">IF(M2756=1,IF(COUNTIFS(C$2:C2756,C2756,M$2:M2756,1)=1,1,0),"")</f>
        <v/>
      </c>
      <c r="S2756" s="0" t="str">
        <f aca="false">IF(L2756=1,IF(COUNTIFS(C$2:C2756,C2756,L$2:L2756,1)=1,1,0),"")</f>
        <v/>
      </c>
      <c r="T2756" s="38" t="str">
        <f aca="false">IF(N2756="","",N2756+ROW()/10000000)</f>
        <v/>
      </c>
      <c r="U2756" s="0" t="str">
        <f aca="false">IF(G2756=1,IF(B2756="",1,0),"")</f>
        <v/>
      </c>
    </row>
    <row r="2757" customFormat="false" ht="15" hidden="false" customHeight="false" outlineLevel="0" collapsed="false">
      <c r="A2757" s="35"/>
      <c r="B2757" s="35"/>
      <c r="G2757" s="0" t="str">
        <f aca="false">IF(A2757="","",IF(AND(A2757&gt;=Debut,A2757&lt;Fin),1,0))</f>
        <v/>
      </c>
      <c r="H2757" s="0" t="str">
        <f aca="false">IF(G2757=1,INT(ROUND((A2757-Debut)*86400,0)/600),"")</f>
        <v/>
      </c>
      <c r="I2757" s="0" t="str">
        <f aca="false">IF(G2757=1,INT(ROUND((A2757-Debut)*86400,0)/3600),"")</f>
        <v/>
      </c>
      <c r="J2757" s="0" t="str">
        <f aca="false">IF(OR(A2757="",B2757=""),"",ROUND((B2757-A2757)*86400,0))</f>
        <v/>
      </c>
      <c r="K2757" s="37" t="str">
        <f aca="false">IF(G2757=1,IF(COUNTIFS($C:$C,C2757,$G:$G,1,$A:$A,"&gt;="&amp;(A2757-FenetreInterm/86400),$A:$A,"&lt;="&amp;A2757)&gt;=NbInterm,1,0),"")</f>
        <v/>
      </c>
      <c r="L2757" s="37" t="str">
        <f aca="false">IF(G2757=1,IF(B2757="",0,IF(J2757&lt;SeuilFugitive,1,0)),"")</f>
        <v/>
      </c>
      <c r="M2757" s="37" t="str">
        <f aca="false">IF(G2757=1,IF(B2757="",IF((Fin-A2757)*24&gt;SeuilFigee,1,0),IF(J2757&gt;SeuilFigee*3600,1,0)),"")</f>
        <v/>
      </c>
      <c r="N2757" s="0" t="str">
        <f aca="false">IF(G2757=1,IF(COUNTIF(H$2:H2757,H2757)=1,COUNTIF($H:$H,H2757),""),"")</f>
        <v/>
      </c>
      <c r="O2757" s="0" t="str">
        <f aca="false">IF(G2757=1,IF(COUNTIF(I$2:I2757,I2757)=1,COUNTIF($I:$I,I2757),""),"")</f>
        <v/>
      </c>
      <c r="P2757" s="38" t="str">
        <f aca="false">IF(G2757=1,IF(COUNTIFS(C$2:C2757,C2757,G$2:G2757,1)=1,COUNTIFS($C:$C,C2757,$G:$G,1)+ROW()/10000000,""),"")</f>
        <v/>
      </c>
      <c r="Q2757" s="0" t="str">
        <f aca="false">IF(K2757=1,IF(COUNTIFS(C$2:C2757,C2757,K$2:K2757,1)=1,1,0),"")</f>
        <v/>
      </c>
      <c r="R2757" s="0" t="str">
        <f aca="false">IF(M2757=1,IF(COUNTIFS(C$2:C2757,C2757,M$2:M2757,1)=1,1,0),"")</f>
        <v/>
      </c>
      <c r="S2757" s="0" t="str">
        <f aca="false">IF(L2757=1,IF(COUNTIFS(C$2:C2757,C2757,L$2:L2757,1)=1,1,0),"")</f>
        <v/>
      </c>
      <c r="T2757" s="38" t="str">
        <f aca="false">IF(N2757="","",N2757+ROW()/10000000)</f>
        <v/>
      </c>
      <c r="U2757" s="0" t="str">
        <f aca="false">IF(G2757=1,IF(B2757="",1,0),"")</f>
        <v/>
      </c>
    </row>
    <row r="2758" customFormat="false" ht="15" hidden="false" customHeight="false" outlineLevel="0" collapsed="false">
      <c r="A2758" s="35"/>
      <c r="B2758" s="35"/>
      <c r="G2758" s="0" t="str">
        <f aca="false">IF(A2758="","",IF(AND(A2758&gt;=Debut,A2758&lt;Fin),1,0))</f>
        <v/>
      </c>
      <c r="H2758" s="0" t="str">
        <f aca="false">IF(G2758=1,INT(ROUND((A2758-Debut)*86400,0)/600),"")</f>
        <v/>
      </c>
      <c r="I2758" s="0" t="str">
        <f aca="false">IF(G2758=1,INT(ROUND((A2758-Debut)*86400,0)/3600),"")</f>
        <v/>
      </c>
      <c r="J2758" s="0" t="str">
        <f aca="false">IF(OR(A2758="",B2758=""),"",ROUND((B2758-A2758)*86400,0))</f>
        <v/>
      </c>
      <c r="K2758" s="37" t="str">
        <f aca="false">IF(G2758=1,IF(COUNTIFS($C:$C,C2758,$G:$G,1,$A:$A,"&gt;="&amp;(A2758-FenetreInterm/86400),$A:$A,"&lt;="&amp;A2758)&gt;=NbInterm,1,0),"")</f>
        <v/>
      </c>
      <c r="L2758" s="37" t="str">
        <f aca="false">IF(G2758=1,IF(B2758="",0,IF(J2758&lt;SeuilFugitive,1,0)),"")</f>
        <v/>
      </c>
      <c r="M2758" s="37" t="str">
        <f aca="false">IF(G2758=1,IF(B2758="",IF((Fin-A2758)*24&gt;SeuilFigee,1,0),IF(J2758&gt;SeuilFigee*3600,1,0)),"")</f>
        <v/>
      </c>
      <c r="N2758" s="0" t="str">
        <f aca="false">IF(G2758=1,IF(COUNTIF(H$2:H2758,H2758)=1,COUNTIF($H:$H,H2758),""),"")</f>
        <v/>
      </c>
      <c r="O2758" s="0" t="str">
        <f aca="false">IF(G2758=1,IF(COUNTIF(I$2:I2758,I2758)=1,COUNTIF($I:$I,I2758),""),"")</f>
        <v/>
      </c>
      <c r="P2758" s="38" t="str">
        <f aca="false">IF(G2758=1,IF(COUNTIFS(C$2:C2758,C2758,G$2:G2758,1)=1,COUNTIFS($C:$C,C2758,$G:$G,1)+ROW()/10000000,""),"")</f>
        <v/>
      </c>
      <c r="Q2758" s="0" t="str">
        <f aca="false">IF(K2758=1,IF(COUNTIFS(C$2:C2758,C2758,K$2:K2758,1)=1,1,0),"")</f>
        <v/>
      </c>
      <c r="R2758" s="0" t="str">
        <f aca="false">IF(M2758=1,IF(COUNTIFS(C$2:C2758,C2758,M$2:M2758,1)=1,1,0),"")</f>
        <v/>
      </c>
      <c r="S2758" s="0" t="str">
        <f aca="false">IF(L2758=1,IF(COUNTIFS(C$2:C2758,C2758,L$2:L2758,1)=1,1,0),"")</f>
        <v/>
      </c>
      <c r="T2758" s="38" t="str">
        <f aca="false">IF(N2758="","",N2758+ROW()/10000000)</f>
        <v/>
      </c>
      <c r="U2758" s="0" t="str">
        <f aca="false">IF(G2758=1,IF(B2758="",1,0),"")</f>
        <v/>
      </c>
    </row>
    <row r="2759" customFormat="false" ht="15" hidden="false" customHeight="false" outlineLevel="0" collapsed="false">
      <c r="A2759" s="35"/>
      <c r="B2759" s="35"/>
      <c r="G2759" s="0" t="str">
        <f aca="false">IF(A2759="","",IF(AND(A2759&gt;=Debut,A2759&lt;Fin),1,0))</f>
        <v/>
      </c>
      <c r="H2759" s="0" t="str">
        <f aca="false">IF(G2759=1,INT(ROUND((A2759-Debut)*86400,0)/600),"")</f>
        <v/>
      </c>
      <c r="I2759" s="0" t="str">
        <f aca="false">IF(G2759=1,INT(ROUND((A2759-Debut)*86400,0)/3600),"")</f>
        <v/>
      </c>
      <c r="J2759" s="0" t="str">
        <f aca="false">IF(OR(A2759="",B2759=""),"",ROUND((B2759-A2759)*86400,0))</f>
        <v/>
      </c>
      <c r="K2759" s="37" t="str">
        <f aca="false">IF(G2759=1,IF(COUNTIFS($C:$C,C2759,$G:$G,1,$A:$A,"&gt;="&amp;(A2759-FenetreInterm/86400),$A:$A,"&lt;="&amp;A2759)&gt;=NbInterm,1,0),"")</f>
        <v/>
      </c>
      <c r="L2759" s="37" t="str">
        <f aca="false">IF(G2759=1,IF(B2759="",0,IF(J2759&lt;SeuilFugitive,1,0)),"")</f>
        <v/>
      </c>
      <c r="M2759" s="37" t="str">
        <f aca="false">IF(G2759=1,IF(B2759="",IF((Fin-A2759)*24&gt;SeuilFigee,1,0),IF(J2759&gt;SeuilFigee*3600,1,0)),"")</f>
        <v/>
      </c>
      <c r="N2759" s="0" t="str">
        <f aca="false">IF(G2759=1,IF(COUNTIF(H$2:H2759,H2759)=1,COUNTIF($H:$H,H2759),""),"")</f>
        <v/>
      </c>
      <c r="O2759" s="0" t="str">
        <f aca="false">IF(G2759=1,IF(COUNTIF(I$2:I2759,I2759)=1,COUNTIF($I:$I,I2759),""),"")</f>
        <v/>
      </c>
      <c r="P2759" s="38" t="str">
        <f aca="false">IF(G2759=1,IF(COUNTIFS(C$2:C2759,C2759,G$2:G2759,1)=1,COUNTIFS($C:$C,C2759,$G:$G,1)+ROW()/10000000,""),"")</f>
        <v/>
      </c>
      <c r="Q2759" s="0" t="str">
        <f aca="false">IF(K2759=1,IF(COUNTIFS(C$2:C2759,C2759,K$2:K2759,1)=1,1,0),"")</f>
        <v/>
      </c>
      <c r="R2759" s="0" t="str">
        <f aca="false">IF(M2759=1,IF(COUNTIFS(C$2:C2759,C2759,M$2:M2759,1)=1,1,0),"")</f>
        <v/>
      </c>
      <c r="S2759" s="0" t="str">
        <f aca="false">IF(L2759=1,IF(COUNTIFS(C$2:C2759,C2759,L$2:L2759,1)=1,1,0),"")</f>
        <v/>
      </c>
      <c r="T2759" s="38" t="str">
        <f aca="false">IF(N2759="","",N2759+ROW()/10000000)</f>
        <v/>
      </c>
      <c r="U2759" s="0" t="str">
        <f aca="false">IF(G2759=1,IF(B2759="",1,0),"")</f>
        <v/>
      </c>
    </row>
    <row r="2760" customFormat="false" ht="15" hidden="false" customHeight="false" outlineLevel="0" collapsed="false">
      <c r="A2760" s="35"/>
      <c r="B2760" s="35"/>
      <c r="G2760" s="0" t="str">
        <f aca="false">IF(A2760="","",IF(AND(A2760&gt;=Debut,A2760&lt;Fin),1,0))</f>
        <v/>
      </c>
      <c r="H2760" s="0" t="str">
        <f aca="false">IF(G2760=1,INT(ROUND((A2760-Debut)*86400,0)/600),"")</f>
        <v/>
      </c>
      <c r="I2760" s="0" t="str">
        <f aca="false">IF(G2760=1,INT(ROUND((A2760-Debut)*86400,0)/3600),"")</f>
        <v/>
      </c>
      <c r="J2760" s="0" t="str">
        <f aca="false">IF(OR(A2760="",B2760=""),"",ROUND((B2760-A2760)*86400,0))</f>
        <v/>
      </c>
      <c r="K2760" s="37" t="str">
        <f aca="false">IF(G2760=1,IF(COUNTIFS($C:$C,C2760,$G:$G,1,$A:$A,"&gt;="&amp;(A2760-FenetreInterm/86400),$A:$A,"&lt;="&amp;A2760)&gt;=NbInterm,1,0),"")</f>
        <v/>
      </c>
      <c r="L2760" s="37" t="str">
        <f aca="false">IF(G2760=1,IF(B2760="",0,IF(J2760&lt;SeuilFugitive,1,0)),"")</f>
        <v/>
      </c>
      <c r="M2760" s="37" t="str">
        <f aca="false">IF(G2760=1,IF(B2760="",IF((Fin-A2760)*24&gt;SeuilFigee,1,0),IF(J2760&gt;SeuilFigee*3600,1,0)),"")</f>
        <v/>
      </c>
      <c r="N2760" s="0" t="str">
        <f aca="false">IF(G2760=1,IF(COUNTIF(H$2:H2760,H2760)=1,COUNTIF($H:$H,H2760),""),"")</f>
        <v/>
      </c>
      <c r="O2760" s="0" t="str">
        <f aca="false">IF(G2760=1,IF(COUNTIF(I$2:I2760,I2760)=1,COUNTIF($I:$I,I2760),""),"")</f>
        <v/>
      </c>
      <c r="P2760" s="38" t="str">
        <f aca="false">IF(G2760=1,IF(COUNTIFS(C$2:C2760,C2760,G$2:G2760,1)=1,COUNTIFS($C:$C,C2760,$G:$G,1)+ROW()/10000000,""),"")</f>
        <v/>
      </c>
      <c r="Q2760" s="0" t="str">
        <f aca="false">IF(K2760=1,IF(COUNTIFS(C$2:C2760,C2760,K$2:K2760,1)=1,1,0),"")</f>
        <v/>
      </c>
      <c r="R2760" s="0" t="str">
        <f aca="false">IF(M2760=1,IF(COUNTIFS(C$2:C2760,C2760,M$2:M2760,1)=1,1,0),"")</f>
        <v/>
      </c>
      <c r="S2760" s="0" t="str">
        <f aca="false">IF(L2760=1,IF(COUNTIFS(C$2:C2760,C2760,L$2:L2760,1)=1,1,0),"")</f>
        <v/>
      </c>
      <c r="T2760" s="38" t="str">
        <f aca="false">IF(N2760="","",N2760+ROW()/10000000)</f>
        <v/>
      </c>
      <c r="U2760" s="0" t="str">
        <f aca="false">IF(G2760=1,IF(B2760="",1,0),"")</f>
        <v/>
      </c>
    </row>
    <row r="2761" customFormat="false" ht="15" hidden="false" customHeight="false" outlineLevel="0" collapsed="false">
      <c r="A2761" s="35"/>
      <c r="B2761" s="35"/>
      <c r="G2761" s="0" t="str">
        <f aca="false">IF(A2761="","",IF(AND(A2761&gt;=Debut,A2761&lt;Fin),1,0))</f>
        <v/>
      </c>
      <c r="H2761" s="0" t="str">
        <f aca="false">IF(G2761=1,INT(ROUND((A2761-Debut)*86400,0)/600),"")</f>
        <v/>
      </c>
      <c r="I2761" s="0" t="str">
        <f aca="false">IF(G2761=1,INT(ROUND((A2761-Debut)*86400,0)/3600),"")</f>
        <v/>
      </c>
      <c r="J2761" s="0" t="str">
        <f aca="false">IF(OR(A2761="",B2761=""),"",ROUND((B2761-A2761)*86400,0))</f>
        <v/>
      </c>
      <c r="K2761" s="37" t="str">
        <f aca="false">IF(G2761=1,IF(COUNTIFS($C:$C,C2761,$G:$G,1,$A:$A,"&gt;="&amp;(A2761-FenetreInterm/86400),$A:$A,"&lt;="&amp;A2761)&gt;=NbInterm,1,0),"")</f>
        <v/>
      </c>
      <c r="L2761" s="37" t="str">
        <f aca="false">IF(G2761=1,IF(B2761="",0,IF(J2761&lt;SeuilFugitive,1,0)),"")</f>
        <v/>
      </c>
      <c r="M2761" s="37" t="str">
        <f aca="false">IF(G2761=1,IF(B2761="",IF((Fin-A2761)*24&gt;SeuilFigee,1,0),IF(J2761&gt;SeuilFigee*3600,1,0)),"")</f>
        <v/>
      </c>
      <c r="N2761" s="0" t="str">
        <f aca="false">IF(G2761=1,IF(COUNTIF(H$2:H2761,H2761)=1,COUNTIF($H:$H,H2761),""),"")</f>
        <v/>
      </c>
      <c r="O2761" s="0" t="str">
        <f aca="false">IF(G2761=1,IF(COUNTIF(I$2:I2761,I2761)=1,COUNTIF($I:$I,I2761),""),"")</f>
        <v/>
      </c>
      <c r="P2761" s="38" t="str">
        <f aca="false">IF(G2761=1,IF(COUNTIFS(C$2:C2761,C2761,G$2:G2761,1)=1,COUNTIFS($C:$C,C2761,$G:$G,1)+ROW()/10000000,""),"")</f>
        <v/>
      </c>
      <c r="Q2761" s="0" t="str">
        <f aca="false">IF(K2761=1,IF(COUNTIFS(C$2:C2761,C2761,K$2:K2761,1)=1,1,0),"")</f>
        <v/>
      </c>
      <c r="R2761" s="0" t="str">
        <f aca="false">IF(M2761=1,IF(COUNTIFS(C$2:C2761,C2761,M$2:M2761,1)=1,1,0),"")</f>
        <v/>
      </c>
      <c r="S2761" s="0" t="str">
        <f aca="false">IF(L2761=1,IF(COUNTIFS(C$2:C2761,C2761,L$2:L2761,1)=1,1,0),"")</f>
        <v/>
      </c>
      <c r="T2761" s="38" t="str">
        <f aca="false">IF(N2761="","",N2761+ROW()/10000000)</f>
        <v/>
      </c>
      <c r="U2761" s="0" t="str">
        <f aca="false">IF(G2761=1,IF(B2761="",1,0),"")</f>
        <v/>
      </c>
    </row>
    <row r="2762" customFormat="false" ht="15" hidden="false" customHeight="false" outlineLevel="0" collapsed="false">
      <c r="A2762" s="35"/>
      <c r="B2762" s="35"/>
      <c r="G2762" s="0" t="str">
        <f aca="false">IF(A2762="","",IF(AND(A2762&gt;=Debut,A2762&lt;Fin),1,0))</f>
        <v/>
      </c>
      <c r="H2762" s="0" t="str">
        <f aca="false">IF(G2762=1,INT(ROUND((A2762-Debut)*86400,0)/600),"")</f>
        <v/>
      </c>
      <c r="I2762" s="0" t="str">
        <f aca="false">IF(G2762=1,INT(ROUND((A2762-Debut)*86400,0)/3600),"")</f>
        <v/>
      </c>
      <c r="J2762" s="0" t="str">
        <f aca="false">IF(OR(A2762="",B2762=""),"",ROUND((B2762-A2762)*86400,0))</f>
        <v/>
      </c>
      <c r="K2762" s="37" t="str">
        <f aca="false">IF(G2762=1,IF(COUNTIFS($C:$C,C2762,$G:$G,1,$A:$A,"&gt;="&amp;(A2762-FenetreInterm/86400),$A:$A,"&lt;="&amp;A2762)&gt;=NbInterm,1,0),"")</f>
        <v/>
      </c>
      <c r="L2762" s="37" t="str">
        <f aca="false">IF(G2762=1,IF(B2762="",0,IF(J2762&lt;SeuilFugitive,1,0)),"")</f>
        <v/>
      </c>
      <c r="M2762" s="37" t="str">
        <f aca="false">IF(G2762=1,IF(B2762="",IF((Fin-A2762)*24&gt;SeuilFigee,1,0),IF(J2762&gt;SeuilFigee*3600,1,0)),"")</f>
        <v/>
      </c>
      <c r="N2762" s="0" t="str">
        <f aca="false">IF(G2762=1,IF(COUNTIF(H$2:H2762,H2762)=1,COUNTIF($H:$H,H2762),""),"")</f>
        <v/>
      </c>
      <c r="O2762" s="0" t="str">
        <f aca="false">IF(G2762=1,IF(COUNTIF(I$2:I2762,I2762)=1,COUNTIF($I:$I,I2762),""),"")</f>
        <v/>
      </c>
      <c r="P2762" s="38" t="str">
        <f aca="false">IF(G2762=1,IF(COUNTIFS(C$2:C2762,C2762,G$2:G2762,1)=1,COUNTIFS($C:$C,C2762,$G:$G,1)+ROW()/10000000,""),"")</f>
        <v/>
      </c>
      <c r="Q2762" s="0" t="str">
        <f aca="false">IF(K2762=1,IF(COUNTIFS(C$2:C2762,C2762,K$2:K2762,1)=1,1,0),"")</f>
        <v/>
      </c>
      <c r="R2762" s="0" t="str">
        <f aca="false">IF(M2762=1,IF(COUNTIFS(C$2:C2762,C2762,M$2:M2762,1)=1,1,0),"")</f>
        <v/>
      </c>
      <c r="S2762" s="0" t="str">
        <f aca="false">IF(L2762=1,IF(COUNTIFS(C$2:C2762,C2762,L$2:L2762,1)=1,1,0),"")</f>
        <v/>
      </c>
      <c r="T2762" s="38" t="str">
        <f aca="false">IF(N2762="","",N2762+ROW()/10000000)</f>
        <v/>
      </c>
      <c r="U2762" s="0" t="str">
        <f aca="false">IF(G2762=1,IF(B2762="",1,0),"")</f>
        <v/>
      </c>
    </row>
    <row r="2763" customFormat="false" ht="15" hidden="false" customHeight="false" outlineLevel="0" collapsed="false">
      <c r="A2763" s="35"/>
      <c r="B2763" s="35"/>
      <c r="G2763" s="0" t="str">
        <f aca="false">IF(A2763="","",IF(AND(A2763&gt;=Debut,A2763&lt;Fin),1,0))</f>
        <v/>
      </c>
      <c r="H2763" s="0" t="str">
        <f aca="false">IF(G2763=1,INT(ROUND((A2763-Debut)*86400,0)/600),"")</f>
        <v/>
      </c>
      <c r="I2763" s="0" t="str">
        <f aca="false">IF(G2763=1,INT(ROUND((A2763-Debut)*86400,0)/3600),"")</f>
        <v/>
      </c>
      <c r="J2763" s="0" t="str">
        <f aca="false">IF(OR(A2763="",B2763=""),"",ROUND((B2763-A2763)*86400,0))</f>
        <v/>
      </c>
      <c r="K2763" s="37" t="str">
        <f aca="false">IF(G2763=1,IF(COUNTIFS($C:$C,C2763,$G:$G,1,$A:$A,"&gt;="&amp;(A2763-FenetreInterm/86400),$A:$A,"&lt;="&amp;A2763)&gt;=NbInterm,1,0),"")</f>
        <v/>
      </c>
      <c r="L2763" s="37" t="str">
        <f aca="false">IF(G2763=1,IF(B2763="",0,IF(J2763&lt;SeuilFugitive,1,0)),"")</f>
        <v/>
      </c>
      <c r="M2763" s="37" t="str">
        <f aca="false">IF(G2763=1,IF(B2763="",IF((Fin-A2763)*24&gt;SeuilFigee,1,0),IF(J2763&gt;SeuilFigee*3600,1,0)),"")</f>
        <v/>
      </c>
      <c r="N2763" s="0" t="str">
        <f aca="false">IF(G2763=1,IF(COUNTIF(H$2:H2763,H2763)=1,COUNTIF($H:$H,H2763),""),"")</f>
        <v/>
      </c>
      <c r="O2763" s="0" t="str">
        <f aca="false">IF(G2763=1,IF(COUNTIF(I$2:I2763,I2763)=1,COUNTIF($I:$I,I2763),""),"")</f>
        <v/>
      </c>
      <c r="P2763" s="38" t="str">
        <f aca="false">IF(G2763=1,IF(COUNTIFS(C$2:C2763,C2763,G$2:G2763,1)=1,COUNTIFS($C:$C,C2763,$G:$G,1)+ROW()/10000000,""),"")</f>
        <v/>
      </c>
      <c r="Q2763" s="0" t="str">
        <f aca="false">IF(K2763=1,IF(COUNTIFS(C$2:C2763,C2763,K$2:K2763,1)=1,1,0),"")</f>
        <v/>
      </c>
      <c r="R2763" s="0" t="str">
        <f aca="false">IF(M2763=1,IF(COUNTIFS(C$2:C2763,C2763,M$2:M2763,1)=1,1,0),"")</f>
        <v/>
      </c>
      <c r="S2763" s="0" t="str">
        <f aca="false">IF(L2763=1,IF(COUNTIFS(C$2:C2763,C2763,L$2:L2763,1)=1,1,0),"")</f>
        <v/>
      </c>
      <c r="T2763" s="38" t="str">
        <f aca="false">IF(N2763="","",N2763+ROW()/10000000)</f>
        <v/>
      </c>
      <c r="U2763" s="0" t="str">
        <f aca="false">IF(G2763=1,IF(B2763="",1,0),"")</f>
        <v/>
      </c>
    </row>
    <row r="2764" customFormat="false" ht="15" hidden="false" customHeight="false" outlineLevel="0" collapsed="false">
      <c r="A2764" s="35"/>
      <c r="B2764" s="35"/>
      <c r="G2764" s="0" t="str">
        <f aca="false">IF(A2764="","",IF(AND(A2764&gt;=Debut,A2764&lt;Fin),1,0))</f>
        <v/>
      </c>
      <c r="H2764" s="0" t="str">
        <f aca="false">IF(G2764=1,INT(ROUND((A2764-Debut)*86400,0)/600),"")</f>
        <v/>
      </c>
      <c r="I2764" s="0" t="str">
        <f aca="false">IF(G2764=1,INT(ROUND((A2764-Debut)*86400,0)/3600),"")</f>
        <v/>
      </c>
      <c r="J2764" s="0" t="str">
        <f aca="false">IF(OR(A2764="",B2764=""),"",ROUND((B2764-A2764)*86400,0))</f>
        <v/>
      </c>
      <c r="K2764" s="37" t="str">
        <f aca="false">IF(G2764=1,IF(COUNTIFS($C:$C,C2764,$G:$G,1,$A:$A,"&gt;="&amp;(A2764-FenetreInterm/86400),$A:$A,"&lt;="&amp;A2764)&gt;=NbInterm,1,0),"")</f>
        <v/>
      </c>
      <c r="L2764" s="37" t="str">
        <f aca="false">IF(G2764=1,IF(B2764="",0,IF(J2764&lt;SeuilFugitive,1,0)),"")</f>
        <v/>
      </c>
      <c r="M2764" s="37" t="str">
        <f aca="false">IF(G2764=1,IF(B2764="",IF((Fin-A2764)*24&gt;SeuilFigee,1,0),IF(J2764&gt;SeuilFigee*3600,1,0)),"")</f>
        <v/>
      </c>
      <c r="N2764" s="0" t="str">
        <f aca="false">IF(G2764=1,IF(COUNTIF(H$2:H2764,H2764)=1,COUNTIF($H:$H,H2764),""),"")</f>
        <v/>
      </c>
      <c r="O2764" s="0" t="str">
        <f aca="false">IF(G2764=1,IF(COUNTIF(I$2:I2764,I2764)=1,COUNTIF($I:$I,I2764),""),"")</f>
        <v/>
      </c>
      <c r="P2764" s="38" t="str">
        <f aca="false">IF(G2764=1,IF(COUNTIFS(C$2:C2764,C2764,G$2:G2764,1)=1,COUNTIFS($C:$C,C2764,$G:$G,1)+ROW()/10000000,""),"")</f>
        <v/>
      </c>
      <c r="Q2764" s="0" t="str">
        <f aca="false">IF(K2764=1,IF(COUNTIFS(C$2:C2764,C2764,K$2:K2764,1)=1,1,0),"")</f>
        <v/>
      </c>
      <c r="R2764" s="0" t="str">
        <f aca="false">IF(M2764=1,IF(COUNTIFS(C$2:C2764,C2764,M$2:M2764,1)=1,1,0),"")</f>
        <v/>
      </c>
      <c r="S2764" s="0" t="str">
        <f aca="false">IF(L2764=1,IF(COUNTIFS(C$2:C2764,C2764,L$2:L2764,1)=1,1,0),"")</f>
        <v/>
      </c>
      <c r="T2764" s="38" t="str">
        <f aca="false">IF(N2764="","",N2764+ROW()/10000000)</f>
        <v/>
      </c>
      <c r="U2764" s="0" t="str">
        <f aca="false">IF(G2764=1,IF(B2764="",1,0),"")</f>
        <v/>
      </c>
    </row>
    <row r="2765" customFormat="false" ht="15" hidden="false" customHeight="false" outlineLevel="0" collapsed="false">
      <c r="A2765" s="35"/>
      <c r="B2765" s="35"/>
      <c r="G2765" s="0" t="str">
        <f aca="false">IF(A2765="","",IF(AND(A2765&gt;=Debut,A2765&lt;Fin),1,0))</f>
        <v/>
      </c>
      <c r="H2765" s="0" t="str">
        <f aca="false">IF(G2765=1,INT(ROUND((A2765-Debut)*86400,0)/600),"")</f>
        <v/>
      </c>
      <c r="I2765" s="0" t="str">
        <f aca="false">IF(G2765=1,INT(ROUND((A2765-Debut)*86400,0)/3600),"")</f>
        <v/>
      </c>
      <c r="J2765" s="0" t="str">
        <f aca="false">IF(OR(A2765="",B2765=""),"",ROUND((B2765-A2765)*86400,0))</f>
        <v/>
      </c>
      <c r="K2765" s="37" t="str">
        <f aca="false">IF(G2765=1,IF(COUNTIFS($C:$C,C2765,$G:$G,1,$A:$A,"&gt;="&amp;(A2765-FenetreInterm/86400),$A:$A,"&lt;="&amp;A2765)&gt;=NbInterm,1,0),"")</f>
        <v/>
      </c>
      <c r="L2765" s="37" t="str">
        <f aca="false">IF(G2765=1,IF(B2765="",0,IF(J2765&lt;SeuilFugitive,1,0)),"")</f>
        <v/>
      </c>
      <c r="M2765" s="37" t="str">
        <f aca="false">IF(G2765=1,IF(B2765="",IF((Fin-A2765)*24&gt;SeuilFigee,1,0),IF(J2765&gt;SeuilFigee*3600,1,0)),"")</f>
        <v/>
      </c>
      <c r="N2765" s="0" t="str">
        <f aca="false">IF(G2765=1,IF(COUNTIF(H$2:H2765,H2765)=1,COUNTIF($H:$H,H2765),""),"")</f>
        <v/>
      </c>
      <c r="O2765" s="0" t="str">
        <f aca="false">IF(G2765=1,IF(COUNTIF(I$2:I2765,I2765)=1,COUNTIF($I:$I,I2765),""),"")</f>
        <v/>
      </c>
      <c r="P2765" s="38" t="str">
        <f aca="false">IF(G2765=1,IF(COUNTIFS(C$2:C2765,C2765,G$2:G2765,1)=1,COUNTIFS($C:$C,C2765,$G:$G,1)+ROW()/10000000,""),"")</f>
        <v/>
      </c>
      <c r="Q2765" s="0" t="str">
        <f aca="false">IF(K2765=1,IF(COUNTIFS(C$2:C2765,C2765,K$2:K2765,1)=1,1,0),"")</f>
        <v/>
      </c>
      <c r="R2765" s="0" t="str">
        <f aca="false">IF(M2765=1,IF(COUNTIFS(C$2:C2765,C2765,M$2:M2765,1)=1,1,0),"")</f>
        <v/>
      </c>
      <c r="S2765" s="0" t="str">
        <f aca="false">IF(L2765=1,IF(COUNTIFS(C$2:C2765,C2765,L$2:L2765,1)=1,1,0),"")</f>
        <v/>
      </c>
      <c r="T2765" s="38" t="str">
        <f aca="false">IF(N2765="","",N2765+ROW()/10000000)</f>
        <v/>
      </c>
      <c r="U2765" s="0" t="str">
        <f aca="false">IF(G2765=1,IF(B2765="",1,0),"")</f>
        <v/>
      </c>
    </row>
    <row r="2766" customFormat="false" ht="15" hidden="false" customHeight="false" outlineLevel="0" collapsed="false">
      <c r="A2766" s="35"/>
      <c r="B2766" s="35"/>
      <c r="G2766" s="0" t="str">
        <f aca="false">IF(A2766="","",IF(AND(A2766&gt;=Debut,A2766&lt;Fin),1,0))</f>
        <v/>
      </c>
      <c r="H2766" s="0" t="str">
        <f aca="false">IF(G2766=1,INT(ROUND((A2766-Debut)*86400,0)/600),"")</f>
        <v/>
      </c>
      <c r="I2766" s="0" t="str">
        <f aca="false">IF(G2766=1,INT(ROUND((A2766-Debut)*86400,0)/3600),"")</f>
        <v/>
      </c>
      <c r="J2766" s="0" t="str">
        <f aca="false">IF(OR(A2766="",B2766=""),"",ROUND((B2766-A2766)*86400,0))</f>
        <v/>
      </c>
      <c r="K2766" s="37" t="str">
        <f aca="false">IF(G2766=1,IF(COUNTIFS($C:$C,C2766,$G:$G,1,$A:$A,"&gt;="&amp;(A2766-FenetreInterm/86400),$A:$A,"&lt;="&amp;A2766)&gt;=NbInterm,1,0),"")</f>
        <v/>
      </c>
      <c r="L2766" s="37" t="str">
        <f aca="false">IF(G2766=1,IF(B2766="",0,IF(J2766&lt;SeuilFugitive,1,0)),"")</f>
        <v/>
      </c>
      <c r="M2766" s="37" t="str">
        <f aca="false">IF(G2766=1,IF(B2766="",IF((Fin-A2766)*24&gt;SeuilFigee,1,0),IF(J2766&gt;SeuilFigee*3600,1,0)),"")</f>
        <v/>
      </c>
      <c r="N2766" s="0" t="str">
        <f aca="false">IF(G2766=1,IF(COUNTIF(H$2:H2766,H2766)=1,COUNTIF($H:$H,H2766),""),"")</f>
        <v/>
      </c>
      <c r="O2766" s="0" t="str">
        <f aca="false">IF(G2766=1,IF(COUNTIF(I$2:I2766,I2766)=1,COUNTIF($I:$I,I2766),""),"")</f>
        <v/>
      </c>
      <c r="P2766" s="38" t="str">
        <f aca="false">IF(G2766=1,IF(COUNTIFS(C$2:C2766,C2766,G$2:G2766,1)=1,COUNTIFS($C:$C,C2766,$G:$G,1)+ROW()/10000000,""),"")</f>
        <v/>
      </c>
      <c r="Q2766" s="0" t="str">
        <f aca="false">IF(K2766=1,IF(COUNTIFS(C$2:C2766,C2766,K$2:K2766,1)=1,1,0),"")</f>
        <v/>
      </c>
      <c r="R2766" s="0" t="str">
        <f aca="false">IF(M2766=1,IF(COUNTIFS(C$2:C2766,C2766,M$2:M2766,1)=1,1,0),"")</f>
        <v/>
      </c>
      <c r="S2766" s="0" t="str">
        <f aca="false">IF(L2766=1,IF(COUNTIFS(C$2:C2766,C2766,L$2:L2766,1)=1,1,0),"")</f>
        <v/>
      </c>
      <c r="T2766" s="38" t="str">
        <f aca="false">IF(N2766="","",N2766+ROW()/10000000)</f>
        <v/>
      </c>
      <c r="U2766" s="0" t="str">
        <f aca="false">IF(G2766=1,IF(B2766="",1,0),"")</f>
        <v/>
      </c>
    </row>
    <row r="2767" customFormat="false" ht="15" hidden="false" customHeight="false" outlineLevel="0" collapsed="false">
      <c r="A2767" s="35"/>
      <c r="B2767" s="35"/>
      <c r="G2767" s="0" t="str">
        <f aca="false">IF(A2767="","",IF(AND(A2767&gt;=Debut,A2767&lt;Fin),1,0))</f>
        <v/>
      </c>
      <c r="H2767" s="0" t="str">
        <f aca="false">IF(G2767=1,INT(ROUND((A2767-Debut)*86400,0)/600),"")</f>
        <v/>
      </c>
      <c r="I2767" s="0" t="str">
        <f aca="false">IF(G2767=1,INT(ROUND((A2767-Debut)*86400,0)/3600),"")</f>
        <v/>
      </c>
      <c r="J2767" s="0" t="str">
        <f aca="false">IF(OR(A2767="",B2767=""),"",ROUND((B2767-A2767)*86400,0))</f>
        <v/>
      </c>
      <c r="K2767" s="37" t="str">
        <f aca="false">IF(G2767=1,IF(COUNTIFS($C:$C,C2767,$G:$G,1,$A:$A,"&gt;="&amp;(A2767-FenetreInterm/86400),$A:$A,"&lt;="&amp;A2767)&gt;=NbInterm,1,0),"")</f>
        <v/>
      </c>
      <c r="L2767" s="37" t="str">
        <f aca="false">IF(G2767=1,IF(B2767="",0,IF(J2767&lt;SeuilFugitive,1,0)),"")</f>
        <v/>
      </c>
      <c r="M2767" s="37" t="str">
        <f aca="false">IF(G2767=1,IF(B2767="",IF((Fin-A2767)*24&gt;SeuilFigee,1,0),IF(J2767&gt;SeuilFigee*3600,1,0)),"")</f>
        <v/>
      </c>
      <c r="N2767" s="0" t="str">
        <f aca="false">IF(G2767=1,IF(COUNTIF(H$2:H2767,H2767)=1,COUNTIF($H:$H,H2767),""),"")</f>
        <v/>
      </c>
      <c r="O2767" s="0" t="str">
        <f aca="false">IF(G2767=1,IF(COUNTIF(I$2:I2767,I2767)=1,COUNTIF($I:$I,I2767),""),"")</f>
        <v/>
      </c>
      <c r="P2767" s="38" t="str">
        <f aca="false">IF(G2767=1,IF(COUNTIFS(C$2:C2767,C2767,G$2:G2767,1)=1,COUNTIFS($C:$C,C2767,$G:$G,1)+ROW()/10000000,""),"")</f>
        <v/>
      </c>
      <c r="Q2767" s="0" t="str">
        <f aca="false">IF(K2767=1,IF(COUNTIFS(C$2:C2767,C2767,K$2:K2767,1)=1,1,0),"")</f>
        <v/>
      </c>
      <c r="R2767" s="0" t="str">
        <f aca="false">IF(M2767=1,IF(COUNTIFS(C$2:C2767,C2767,M$2:M2767,1)=1,1,0),"")</f>
        <v/>
      </c>
      <c r="S2767" s="0" t="str">
        <f aca="false">IF(L2767=1,IF(COUNTIFS(C$2:C2767,C2767,L$2:L2767,1)=1,1,0),"")</f>
        <v/>
      </c>
      <c r="T2767" s="38" t="str">
        <f aca="false">IF(N2767="","",N2767+ROW()/10000000)</f>
        <v/>
      </c>
      <c r="U2767" s="0" t="str">
        <f aca="false">IF(G2767=1,IF(B2767="",1,0),"")</f>
        <v/>
      </c>
    </row>
    <row r="2768" customFormat="false" ht="15" hidden="false" customHeight="false" outlineLevel="0" collapsed="false">
      <c r="A2768" s="35"/>
      <c r="B2768" s="35"/>
      <c r="G2768" s="0" t="str">
        <f aca="false">IF(A2768="","",IF(AND(A2768&gt;=Debut,A2768&lt;Fin),1,0))</f>
        <v/>
      </c>
      <c r="H2768" s="0" t="str">
        <f aca="false">IF(G2768=1,INT(ROUND((A2768-Debut)*86400,0)/600),"")</f>
        <v/>
      </c>
      <c r="I2768" s="0" t="str">
        <f aca="false">IF(G2768=1,INT(ROUND((A2768-Debut)*86400,0)/3600),"")</f>
        <v/>
      </c>
      <c r="J2768" s="0" t="str">
        <f aca="false">IF(OR(A2768="",B2768=""),"",ROUND((B2768-A2768)*86400,0))</f>
        <v/>
      </c>
      <c r="K2768" s="37" t="str">
        <f aca="false">IF(G2768=1,IF(COUNTIFS($C:$C,C2768,$G:$G,1,$A:$A,"&gt;="&amp;(A2768-FenetreInterm/86400),$A:$A,"&lt;="&amp;A2768)&gt;=NbInterm,1,0),"")</f>
        <v/>
      </c>
      <c r="L2768" s="37" t="str">
        <f aca="false">IF(G2768=1,IF(B2768="",0,IF(J2768&lt;SeuilFugitive,1,0)),"")</f>
        <v/>
      </c>
      <c r="M2768" s="37" t="str">
        <f aca="false">IF(G2768=1,IF(B2768="",IF((Fin-A2768)*24&gt;SeuilFigee,1,0),IF(J2768&gt;SeuilFigee*3600,1,0)),"")</f>
        <v/>
      </c>
      <c r="N2768" s="0" t="str">
        <f aca="false">IF(G2768=1,IF(COUNTIF(H$2:H2768,H2768)=1,COUNTIF($H:$H,H2768),""),"")</f>
        <v/>
      </c>
      <c r="O2768" s="0" t="str">
        <f aca="false">IF(G2768=1,IF(COUNTIF(I$2:I2768,I2768)=1,COUNTIF($I:$I,I2768),""),"")</f>
        <v/>
      </c>
      <c r="P2768" s="38" t="str">
        <f aca="false">IF(G2768=1,IF(COUNTIFS(C$2:C2768,C2768,G$2:G2768,1)=1,COUNTIFS($C:$C,C2768,$G:$G,1)+ROW()/10000000,""),"")</f>
        <v/>
      </c>
      <c r="Q2768" s="0" t="str">
        <f aca="false">IF(K2768=1,IF(COUNTIFS(C$2:C2768,C2768,K$2:K2768,1)=1,1,0),"")</f>
        <v/>
      </c>
      <c r="R2768" s="0" t="str">
        <f aca="false">IF(M2768=1,IF(COUNTIFS(C$2:C2768,C2768,M$2:M2768,1)=1,1,0),"")</f>
        <v/>
      </c>
      <c r="S2768" s="0" t="str">
        <f aca="false">IF(L2768=1,IF(COUNTIFS(C$2:C2768,C2768,L$2:L2768,1)=1,1,0),"")</f>
        <v/>
      </c>
      <c r="T2768" s="38" t="str">
        <f aca="false">IF(N2768="","",N2768+ROW()/10000000)</f>
        <v/>
      </c>
      <c r="U2768" s="0" t="str">
        <f aca="false">IF(G2768=1,IF(B2768="",1,0),"")</f>
        <v/>
      </c>
    </row>
    <row r="2769" customFormat="false" ht="15" hidden="false" customHeight="false" outlineLevel="0" collapsed="false">
      <c r="A2769" s="35"/>
      <c r="B2769" s="35"/>
      <c r="G2769" s="0" t="str">
        <f aca="false">IF(A2769="","",IF(AND(A2769&gt;=Debut,A2769&lt;Fin),1,0))</f>
        <v/>
      </c>
      <c r="H2769" s="0" t="str">
        <f aca="false">IF(G2769=1,INT(ROUND((A2769-Debut)*86400,0)/600),"")</f>
        <v/>
      </c>
      <c r="I2769" s="0" t="str">
        <f aca="false">IF(G2769=1,INT(ROUND((A2769-Debut)*86400,0)/3600),"")</f>
        <v/>
      </c>
      <c r="J2769" s="0" t="str">
        <f aca="false">IF(OR(A2769="",B2769=""),"",ROUND((B2769-A2769)*86400,0))</f>
        <v/>
      </c>
      <c r="K2769" s="37" t="str">
        <f aca="false">IF(G2769=1,IF(COUNTIFS($C:$C,C2769,$G:$G,1,$A:$A,"&gt;="&amp;(A2769-FenetreInterm/86400),$A:$A,"&lt;="&amp;A2769)&gt;=NbInterm,1,0),"")</f>
        <v/>
      </c>
      <c r="L2769" s="37" t="str">
        <f aca="false">IF(G2769=1,IF(B2769="",0,IF(J2769&lt;SeuilFugitive,1,0)),"")</f>
        <v/>
      </c>
      <c r="M2769" s="37" t="str">
        <f aca="false">IF(G2769=1,IF(B2769="",IF((Fin-A2769)*24&gt;SeuilFigee,1,0),IF(J2769&gt;SeuilFigee*3600,1,0)),"")</f>
        <v/>
      </c>
      <c r="N2769" s="0" t="str">
        <f aca="false">IF(G2769=1,IF(COUNTIF(H$2:H2769,H2769)=1,COUNTIF($H:$H,H2769),""),"")</f>
        <v/>
      </c>
      <c r="O2769" s="0" t="str">
        <f aca="false">IF(G2769=1,IF(COUNTIF(I$2:I2769,I2769)=1,COUNTIF($I:$I,I2769),""),"")</f>
        <v/>
      </c>
      <c r="P2769" s="38" t="str">
        <f aca="false">IF(G2769=1,IF(COUNTIFS(C$2:C2769,C2769,G$2:G2769,1)=1,COUNTIFS($C:$C,C2769,$G:$G,1)+ROW()/10000000,""),"")</f>
        <v/>
      </c>
      <c r="Q2769" s="0" t="str">
        <f aca="false">IF(K2769=1,IF(COUNTIFS(C$2:C2769,C2769,K$2:K2769,1)=1,1,0),"")</f>
        <v/>
      </c>
      <c r="R2769" s="0" t="str">
        <f aca="false">IF(M2769=1,IF(COUNTIFS(C$2:C2769,C2769,M$2:M2769,1)=1,1,0),"")</f>
        <v/>
      </c>
      <c r="S2769" s="0" t="str">
        <f aca="false">IF(L2769=1,IF(COUNTIFS(C$2:C2769,C2769,L$2:L2769,1)=1,1,0),"")</f>
        <v/>
      </c>
      <c r="T2769" s="38" t="str">
        <f aca="false">IF(N2769="","",N2769+ROW()/10000000)</f>
        <v/>
      </c>
      <c r="U2769" s="0" t="str">
        <f aca="false">IF(G2769=1,IF(B2769="",1,0),"")</f>
        <v/>
      </c>
    </row>
    <row r="2770" customFormat="false" ht="15" hidden="false" customHeight="false" outlineLevel="0" collapsed="false">
      <c r="A2770" s="35"/>
      <c r="B2770" s="35"/>
      <c r="G2770" s="0" t="str">
        <f aca="false">IF(A2770="","",IF(AND(A2770&gt;=Debut,A2770&lt;Fin),1,0))</f>
        <v/>
      </c>
      <c r="H2770" s="0" t="str">
        <f aca="false">IF(G2770=1,INT(ROUND((A2770-Debut)*86400,0)/600),"")</f>
        <v/>
      </c>
      <c r="I2770" s="0" t="str">
        <f aca="false">IF(G2770=1,INT(ROUND((A2770-Debut)*86400,0)/3600),"")</f>
        <v/>
      </c>
      <c r="J2770" s="0" t="str">
        <f aca="false">IF(OR(A2770="",B2770=""),"",ROUND((B2770-A2770)*86400,0))</f>
        <v/>
      </c>
      <c r="K2770" s="37" t="str">
        <f aca="false">IF(G2770=1,IF(COUNTIFS($C:$C,C2770,$G:$G,1,$A:$A,"&gt;="&amp;(A2770-FenetreInterm/86400),$A:$A,"&lt;="&amp;A2770)&gt;=NbInterm,1,0),"")</f>
        <v/>
      </c>
      <c r="L2770" s="37" t="str">
        <f aca="false">IF(G2770=1,IF(B2770="",0,IF(J2770&lt;SeuilFugitive,1,0)),"")</f>
        <v/>
      </c>
      <c r="M2770" s="37" t="str">
        <f aca="false">IF(G2770=1,IF(B2770="",IF((Fin-A2770)*24&gt;SeuilFigee,1,0),IF(J2770&gt;SeuilFigee*3600,1,0)),"")</f>
        <v/>
      </c>
      <c r="N2770" s="0" t="str">
        <f aca="false">IF(G2770=1,IF(COUNTIF(H$2:H2770,H2770)=1,COUNTIF($H:$H,H2770),""),"")</f>
        <v/>
      </c>
      <c r="O2770" s="0" t="str">
        <f aca="false">IF(G2770=1,IF(COUNTIF(I$2:I2770,I2770)=1,COUNTIF($I:$I,I2770),""),"")</f>
        <v/>
      </c>
      <c r="P2770" s="38" t="str">
        <f aca="false">IF(G2770=1,IF(COUNTIFS(C$2:C2770,C2770,G$2:G2770,1)=1,COUNTIFS($C:$C,C2770,$G:$G,1)+ROW()/10000000,""),"")</f>
        <v/>
      </c>
      <c r="Q2770" s="0" t="str">
        <f aca="false">IF(K2770=1,IF(COUNTIFS(C$2:C2770,C2770,K$2:K2770,1)=1,1,0),"")</f>
        <v/>
      </c>
      <c r="R2770" s="0" t="str">
        <f aca="false">IF(M2770=1,IF(COUNTIFS(C$2:C2770,C2770,M$2:M2770,1)=1,1,0),"")</f>
        <v/>
      </c>
      <c r="S2770" s="0" t="str">
        <f aca="false">IF(L2770=1,IF(COUNTIFS(C$2:C2770,C2770,L$2:L2770,1)=1,1,0),"")</f>
        <v/>
      </c>
      <c r="T2770" s="38" t="str">
        <f aca="false">IF(N2770="","",N2770+ROW()/10000000)</f>
        <v/>
      </c>
      <c r="U2770" s="0" t="str">
        <f aca="false">IF(G2770=1,IF(B2770="",1,0),"")</f>
        <v/>
      </c>
    </row>
    <row r="2771" customFormat="false" ht="15" hidden="false" customHeight="false" outlineLevel="0" collapsed="false">
      <c r="A2771" s="35"/>
      <c r="B2771" s="35"/>
      <c r="G2771" s="0" t="str">
        <f aca="false">IF(A2771="","",IF(AND(A2771&gt;=Debut,A2771&lt;Fin),1,0))</f>
        <v/>
      </c>
      <c r="H2771" s="0" t="str">
        <f aca="false">IF(G2771=1,INT(ROUND((A2771-Debut)*86400,0)/600),"")</f>
        <v/>
      </c>
      <c r="I2771" s="0" t="str">
        <f aca="false">IF(G2771=1,INT(ROUND((A2771-Debut)*86400,0)/3600),"")</f>
        <v/>
      </c>
      <c r="J2771" s="0" t="str">
        <f aca="false">IF(OR(A2771="",B2771=""),"",ROUND((B2771-A2771)*86400,0))</f>
        <v/>
      </c>
      <c r="K2771" s="37" t="str">
        <f aca="false">IF(G2771=1,IF(COUNTIFS($C:$C,C2771,$G:$G,1,$A:$A,"&gt;="&amp;(A2771-FenetreInterm/86400),$A:$A,"&lt;="&amp;A2771)&gt;=NbInterm,1,0),"")</f>
        <v/>
      </c>
      <c r="L2771" s="37" t="str">
        <f aca="false">IF(G2771=1,IF(B2771="",0,IF(J2771&lt;SeuilFugitive,1,0)),"")</f>
        <v/>
      </c>
      <c r="M2771" s="37" t="str">
        <f aca="false">IF(G2771=1,IF(B2771="",IF((Fin-A2771)*24&gt;SeuilFigee,1,0),IF(J2771&gt;SeuilFigee*3600,1,0)),"")</f>
        <v/>
      </c>
      <c r="N2771" s="0" t="str">
        <f aca="false">IF(G2771=1,IF(COUNTIF(H$2:H2771,H2771)=1,COUNTIF($H:$H,H2771),""),"")</f>
        <v/>
      </c>
      <c r="O2771" s="0" t="str">
        <f aca="false">IF(G2771=1,IF(COUNTIF(I$2:I2771,I2771)=1,COUNTIF($I:$I,I2771),""),"")</f>
        <v/>
      </c>
      <c r="P2771" s="38" t="str">
        <f aca="false">IF(G2771=1,IF(COUNTIFS(C$2:C2771,C2771,G$2:G2771,1)=1,COUNTIFS($C:$C,C2771,$G:$G,1)+ROW()/10000000,""),"")</f>
        <v/>
      </c>
      <c r="Q2771" s="0" t="str">
        <f aca="false">IF(K2771=1,IF(COUNTIFS(C$2:C2771,C2771,K$2:K2771,1)=1,1,0),"")</f>
        <v/>
      </c>
      <c r="R2771" s="0" t="str">
        <f aca="false">IF(M2771=1,IF(COUNTIFS(C$2:C2771,C2771,M$2:M2771,1)=1,1,0),"")</f>
        <v/>
      </c>
      <c r="S2771" s="0" t="str">
        <f aca="false">IF(L2771=1,IF(COUNTIFS(C$2:C2771,C2771,L$2:L2771,1)=1,1,0),"")</f>
        <v/>
      </c>
      <c r="T2771" s="38" t="str">
        <f aca="false">IF(N2771="","",N2771+ROW()/10000000)</f>
        <v/>
      </c>
      <c r="U2771" s="0" t="str">
        <f aca="false">IF(G2771=1,IF(B2771="",1,0),"")</f>
        <v/>
      </c>
    </row>
    <row r="2772" customFormat="false" ht="15" hidden="false" customHeight="false" outlineLevel="0" collapsed="false">
      <c r="A2772" s="35"/>
      <c r="B2772" s="35"/>
      <c r="G2772" s="0" t="str">
        <f aca="false">IF(A2772="","",IF(AND(A2772&gt;=Debut,A2772&lt;Fin),1,0))</f>
        <v/>
      </c>
      <c r="H2772" s="0" t="str">
        <f aca="false">IF(G2772=1,INT(ROUND((A2772-Debut)*86400,0)/600),"")</f>
        <v/>
      </c>
      <c r="I2772" s="0" t="str">
        <f aca="false">IF(G2772=1,INT(ROUND((A2772-Debut)*86400,0)/3600),"")</f>
        <v/>
      </c>
      <c r="J2772" s="0" t="str">
        <f aca="false">IF(OR(A2772="",B2772=""),"",ROUND((B2772-A2772)*86400,0))</f>
        <v/>
      </c>
      <c r="K2772" s="37" t="str">
        <f aca="false">IF(G2772=1,IF(COUNTIFS($C:$C,C2772,$G:$G,1,$A:$A,"&gt;="&amp;(A2772-FenetreInterm/86400),$A:$A,"&lt;="&amp;A2772)&gt;=NbInterm,1,0),"")</f>
        <v/>
      </c>
      <c r="L2772" s="37" t="str">
        <f aca="false">IF(G2772=1,IF(B2772="",0,IF(J2772&lt;SeuilFugitive,1,0)),"")</f>
        <v/>
      </c>
      <c r="M2772" s="37" t="str">
        <f aca="false">IF(G2772=1,IF(B2772="",IF((Fin-A2772)*24&gt;SeuilFigee,1,0),IF(J2772&gt;SeuilFigee*3600,1,0)),"")</f>
        <v/>
      </c>
      <c r="N2772" s="0" t="str">
        <f aca="false">IF(G2772=1,IF(COUNTIF(H$2:H2772,H2772)=1,COUNTIF($H:$H,H2772),""),"")</f>
        <v/>
      </c>
      <c r="O2772" s="0" t="str">
        <f aca="false">IF(G2772=1,IF(COUNTIF(I$2:I2772,I2772)=1,COUNTIF($I:$I,I2772),""),"")</f>
        <v/>
      </c>
      <c r="P2772" s="38" t="str">
        <f aca="false">IF(G2772=1,IF(COUNTIFS(C$2:C2772,C2772,G$2:G2772,1)=1,COUNTIFS($C:$C,C2772,$G:$G,1)+ROW()/10000000,""),"")</f>
        <v/>
      </c>
      <c r="Q2772" s="0" t="str">
        <f aca="false">IF(K2772=1,IF(COUNTIFS(C$2:C2772,C2772,K$2:K2772,1)=1,1,0),"")</f>
        <v/>
      </c>
      <c r="R2772" s="0" t="str">
        <f aca="false">IF(M2772=1,IF(COUNTIFS(C$2:C2772,C2772,M$2:M2772,1)=1,1,0),"")</f>
        <v/>
      </c>
      <c r="S2772" s="0" t="str">
        <f aca="false">IF(L2772=1,IF(COUNTIFS(C$2:C2772,C2772,L$2:L2772,1)=1,1,0),"")</f>
        <v/>
      </c>
      <c r="T2772" s="38" t="str">
        <f aca="false">IF(N2772="","",N2772+ROW()/10000000)</f>
        <v/>
      </c>
      <c r="U2772" s="0" t="str">
        <f aca="false">IF(G2772=1,IF(B2772="",1,0),"")</f>
        <v/>
      </c>
    </row>
    <row r="2773" customFormat="false" ht="15" hidden="false" customHeight="false" outlineLevel="0" collapsed="false">
      <c r="A2773" s="35"/>
      <c r="B2773" s="35"/>
      <c r="G2773" s="0" t="str">
        <f aca="false">IF(A2773="","",IF(AND(A2773&gt;=Debut,A2773&lt;Fin),1,0))</f>
        <v/>
      </c>
      <c r="H2773" s="0" t="str">
        <f aca="false">IF(G2773=1,INT(ROUND((A2773-Debut)*86400,0)/600),"")</f>
        <v/>
      </c>
      <c r="I2773" s="0" t="str">
        <f aca="false">IF(G2773=1,INT(ROUND((A2773-Debut)*86400,0)/3600),"")</f>
        <v/>
      </c>
      <c r="J2773" s="0" t="str">
        <f aca="false">IF(OR(A2773="",B2773=""),"",ROUND((B2773-A2773)*86400,0))</f>
        <v/>
      </c>
      <c r="K2773" s="37" t="str">
        <f aca="false">IF(G2773=1,IF(COUNTIFS($C:$C,C2773,$G:$G,1,$A:$A,"&gt;="&amp;(A2773-FenetreInterm/86400),$A:$A,"&lt;="&amp;A2773)&gt;=NbInterm,1,0),"")</f>
        <v/>
      </c>
      <c r="L2773" s="37" t="str">
        <f aca="false">IF(G2773=1,IF(B2773="",0,IF(J2773&lt;SeuilFugitive,1,0)),"")</f>
        <v/>
      </c>
      <c r="M2773" s="37" t="str">
        <f aca="false">IF(G2773=1,IF(B2773="",IF((Fin-A2773)*24&gt;SeuilFigee,1,0),IF(J2773&gt;SeuilFigee*3600,1,0)),"")</f>
        <v/>
      </c>
      <c r="N2773" s="0" t="str">
        <f aca="false">IF(G2773=1,IF(COUNTIF(H$2:H2773,H2773)=1,COUNTIF($H:$H,H2773),""),"")</f>
        <v/>
      </c>
      <c r="O2773" s="0" t="str">
        <f aca="false">IF(G2773=1,IF(COUNTIF(I$2:I2773,I2773)=1,COUNTIF($I:$I,I2773),""),"")</f>
        <v/>
      </c>
      <c r="P2773" s="38" t="str">
        <f aca="false">IF(G2773=1,IF(COUNTIFS(C$2:C2773,C2773,G$2:G2773,1)=1,COUNTIFS($C:$C,C2773,$G:$G,1)+ROW()/10000000,""),"")</f>
        <v/>
      </c>
      <c r="Q2773" s="0" t="str">
        <f aca="false">IF(K2773=1,IF(COUNTIFS(C$2:C2773,C2773,K$2:K2773,1)=1,1,0),"")</f>
        <v/>
      </c>
      <c r="R2773" s="0" t="str">
        <f aca="false">IF(M2773=1,IF(COUNTIFS(C$2:C2773,C2773,M$2:M2773,1)=1,1,0),"")</f>
        <v/>
      </c>
      <c r="S2773" s="0" t="str">
        <f aca="false">IF(L2773=1,IF(COUNTIFS(C$2:C2773,C2773,L$2:L2773,1)=1,1,0),"")</f>
        <v/>
      </c>
      <c r="T2773" s="38" t="str">
        <f aca="false">IF(N2773="","",N2773+ROW()/10000000)</f>
        <v/>
      </c>
      <c r="U2773" s="0" t="str">
        <f aca="false">IF(G2773=1,IF(B2773="",1,0),"")</f>
        <v/>
      </c>
    </row>
    <row r="2774" customFormat="false" ht="15" hidden="false" customHeight="false" outlineLevel="0" collapsed="false">
      <c r="A2774" s="35"/>
      <c r="B2774" s="35"/>
      <c r="G2774" s="0" t="str">
        <f aca="false">IF(A2774="","",IF(AND(A2774&gt;=Debut,A2774&lt;Fin),1,0))</f>
        <v/>
      </c>
      <c r="H2774" s="0" t="str">
        <f aca="false">IF(G2774=1,INT(ROUND((A2774-Debut)*86400,0)/600),"")</f>
        <v/>
      </c>
      <c r="I2774" s="0" t="str">
        <f aca="false">IF(G2774=1,INT(ROUND((A2774-Debut)*86400,0)/3600),"")</f>
        <v/>
      </c>
      <c r="J2774" s="0" t="str">
        <f aca="false">IF(OR(A2774="",B2774=""),"",ROUND((B2774-A2774)*86400,0))</f>
        <v/>
      </c>
      <c r="K2774" s="37" t="str">
        <f aca="false">IF(G2774=1,IF(COUNTIFS($C:$C,C2774,$G:$G,1,$A:$A,"&gt;="&amp;(A2774-FenetreInterm/86400),$A:$A,"&lt;="&amp;A2774)&gt;=NbInterm,1,0),"")</f>
        <v/>
      </c>
      <c r="L2774" s="37" t="str">
        <f aca="false">IF(G2774=1,IF(B2774="",0,IF(J2774&lt;SeuilFugitive,1,0)),"")</f>
        <v/>
      </c>
      <c r="M2774" s="37" t="str">
        <f aca="false">IF(G2774=1,IF(B2774="",IF((Fin-A2774)*24&gt;SeuilFigee,1,0),IF(J2774&gt;SeuilFigee*3600,1,0)),"")</f>
        <v/>
      </c>
      <c r="N2774" s="0" t="str">
        <f aca="false">IF(G2774=1,IF(COUNTIF(H$2:H2774,H2774)=1,COUNTIF($H:$H,H2774),""),"")</f>
        <v/>
      </c>
      <c r="O2774" s="0" t="str">
        <f aca="false">IF(G2774=1,IF(COUNTIF(I$2:I2774,I2774)=1,COUNTIF($I:$I,I2774),""),"")</f>
        <v/>
      </c>
      <c r="P2774" s="38" t="str">
        <f aca="false">IF(G2774=1,IF(COUNTIFS(C$2:C2774,C2774,G$2:G2774,1)=1,COUNTIFS($C:$C,C2774,$G:$G,1)+ROW()/10000000,""),"")</f>
        <v/>
      </c>
      <c r="Q2774" s="0" t="str">
        <f aca="false">IF(K2774=1,IF(COUNTIFS(C$2:C2774,C2774,K$2:K2774,1)=1,1,0),"")</f>
        <v/>
      </c>
      <c r="R2774" s="0" t="str">
        <f aca="false">IF(M2774=1,IF(COUNTIFS(C$2:C2774,C2774,M$2:M2774,1)=1,1,0),"")</f>
        <v/>
      </c>
      <c r="S2774" s="0" t="str">
        <f aca="false">IF(L2774=1,IF(COUNTIFS(C$2:C2774,C2774,L$2:L2774,1)=1,1,0),"")</f>
        <v/>
      </c>
      <c r="T2774" s="38" t="str">
        <f aca="false">IF(N2774="","",N2774+ROW()/10000000)</f>
        <v/>
      </c>
      <c r="U2774" s="0" t="str">
        <f aca="false">IF(G2774=1,IF(B2774="",1,0),"")</f>
        <v/>
      </c>
    </row>
    <row r="2775" customFormat="false" ht="15" hidden="false" customHeight="false" outlineLevel="0" collapsed="false">
      <c r="A2775" s="35"/>
      <c r="B2775" s="35"/>
      <c r="G2775" s="0" t="str">
        <f aca="false">IF(A2775="","",IF(AND(A2775&gt;=Debut,A2775&lt;Fin),1,0))</f>
        <v/>
      </c>
      <c r="H2775" s="0" t="str">
        <f aca="false">IF(G2775=1,INT(ROUND((A2775-Debut)*86400,0)/600),"")</f>
        <v/>
      </c>
      <c r="I2775" s="0" t="str">
        <f aca="false">IF(G2775=1,INT(ROUND((A2775-Debut)*86400,0)/3600),"")</f>
        <v/>
      </c>
      <c r="J2775" s="0" t="str">
        <f aca="false">IF(OR(A2775="",B2775=""),"",ROUND((B2775-A2775)*86400,0))</f>
        <v/>
      </c>
      <c r="K2775" s="37" t="str">
        <f aca="false">IF(G2775=1,IF(COUNTIFS($C:$C,C2775,$G:$G,1,$A:$A,"&gt;="&amp;(A2775-FenetreInterm/86400),$A:$A,"&lt;="&amp;A2775)&gt;=NbInterm,1,0),"")</f>
        <v/>
      </c>
      <c r="L2775" s="37" t="str">
        <f aca="false">IF(G2775=1,IF(B2775="",0,IF(J2775&lt;SeuilFugitive,1,0)),"")</f>
        <v/>
      </c>
      <c r="M2775" s="37" t="str">
        <f aca="false">IF(G2775=1,IF(B2775="",IF((Fin-A2775)*24&gt;SeuilFigee,1,0),IF(J2775&gt;SeuilFigee*3600,1,0)),"")</f>
        <v/>
      </c>
      <c r="N2775" s="0" t="str">
        <f aca="false">IF(G2775=1,IF(COUNTIF(H$2:H2775,H2775)=1,COUNTIF($H:$H,H2775),""),"")</f>
        <v/>
      </c>
      <c r="O2775" s="0" t="str">
        <f aca="false">IF(G2775=1,IF(COUNTIF(I$2:I2775,I2775)=1,COUNTIF($I:$I,I2775),""),"")</f>
        <v/>
      </c>
      <c r="P2775" s="38" t="str">
        <f aca="false">IF(G2775=1,IF(COUNTIFS(C$2:C2775,C2775,G$2:G2775,1)=1,COUNTIFS($C:$C,C2775,$G:$G,1)+ROW()/10000000,""),"")</f>
        <v/>
      </c>
      <c r="Q2775" s="0" t="str">
        <f aca="false">IF(K2775=1,IF(COUNTIFS(C$2:C2775,C2775,K$2:K2775,1)=1,1,0),"")</f>
        <v/>
      </c>
      <c r="R2775" s="0" t="str">
        <f aca="false">IF(M2775=1,IF(COUNTIFS(C$2:C2775,C2775,M$2:M2775,1)=1,1,0),"")</f>
        <v/>
      </c>
      <c r="S2775" s="0" t="str">
        <f aca="false">IF(L2775=1,IF(COUNTIFS(C$2:C2775,C2775,L$2:L2775,1)=1,1,0),"")</f>
        <v/>
      </c>
      <c r="T2775" s="38" t="str">
        <f aca="false">IF(N2775="","",N2775+ROW()/10000000)</f>
        <v/>
      </c>
      <c r="U2775" s="0" t="str">
        <f aca="false">IF(G2775=1,IF(B2775="",1,0),"")</f>
        <v/>
      </c>
    </row>
    <row r="2776" customFormat="false" ht="15" hidden="false" customHeight="false" outlineLevel="0" collapsed="false">
      <c r="A2776" s="35"/>
      <c r="B2776" s="35"/>
      <c r="G2776" s="0" t="str">
        <f aca="false">IF(A2776="","",IF(AND(A2776&gt;=Debut,A2776&lt;Fin),1,0))</f>
        <v/>
      </c>
      <c r="H2776" s="0" t="str">
        <f aca="false">IF(G2776=1,INT(ROUND((A2776-Debut)*86400,0)/600),"")</f>
        <v/>
      </c>
      <c r="I2776" s="0" t="str">
        <f aca="false">IF(G2776=1,INT(ROUND((A2776-Debut)*86400,0)/3600),"")</f>
        <v/>
      </c>
      <c r="J2776" s="0" t="str">
        <f aca="false">IF(OR(A2776="",B2776=""),"",ROUND((B2776-A2776)*86400,0))</f>
        <v/>
      </c>
      <c r="K2776" s="37" t="str">
        <f aca="false">IF(G2776=1,IF(COUNTIFS($C:$C,C2776,$G:$G,1,$A:$A,"&gt;="&amp;(A2776-FenetreInterm/86400),$A:$A,"&lt;="&amp;A2776)&gt;=NbInterm,1,0),"")</f>
        <v/>
      </c>
      <c r="L2776" s="37" t="str">
        <f aca="false">IF(G2776=1,IF(B2776="",0,IF(J2776&lt;SeuilFugitive,1,0)),"")</f>
        <v/>
      </c>
      <c r="M2776" s="37" t="str">
        <f aca="false">IF(G2776=1,IF(B2776="",IF((Fin-A2776)*24&gt;SeuilFigee,1,0),IF(J2776&gt;SeuilFigee*3600,1,0)),"")</f>
        <v/>
      </c>
      <c r="N2776" s="0" t="str">
        <f aca="false">IF(G2776=1,IF(COUNTIF(H$2:H2776,H2776)=1,COUNTIF($H:$H,H2776),""),"")</f>
        <v/>
      </c>
      <c r="O2776" s="0" t="str">
        <f aca="false">IF(G2776=1,IF(COUNTIF(I$2:I2776,I2776)=1,COUNTIF($I:$I,I2776),""),"")</f>
        <v/>
      </c>
      <c r="P2776" s="38" t="str">
        <f aca="false">IF(G2776=1,IF(COUNTIFS(C$2:C2776,C2776,G$2:G2776,1)=1,COUNTIFS($C:$C,C2776,$G:$G,1)+ROW()/10000000,""),"")</f>
        <v/>
      </c>
      <c r="Q2776" s="0" t="str">
        <f aca="false">IF(K2776=1,IF(COUNTIFS(C$2:C2776,C2776,K$2:K2776,1)=1,1,0),"")</f>
        <v/>
      </c>
      <c r="R2776" s="0" t="str">
        <f aca="false">IF(M2776=1,IF(COUNTIFS(C$2:C2776,C2776,M$2:M2776,1)=1,1,0),"")</f>
        <v/>
      </c>
      <c r="S2776" s="0" t="str">
        <f aca="false">IF(L2776=1,IF(COUNTIFS(C$2:C2776,C2776,L$2:L2776,1)=1,1,0),"")</f>
        <v/>
      </c>
      <c r="T2776" s="38" t="str">
        <f aca="false">IF(N2776="","",N2776+ROW()/10000000)</f>
        <v/>
      </c>
      <c r="U2776" s="0" t="str">
        <f aca="false">IF(G2776=1,IF(B2776="",1,0),"")</f>
        <v/>
      </c>
    </row>
    <row r="2777" customFormat="false" ht="15" hidden="false" customHeight="false" outlineLevel="0" collapsed="false">
      <c r="A2777" s="35"/>
      <c r="B2777" s="35"/>
      <c r="G2777" s="0" t="str">
        <f aca="false">IF(A2777="","",IF(AND(A2777&gt;=Debut,A2777&lt;Fin),1,0))</f>
        <v/>
      </c>
      <c r="H2777" s="0" t="str">
        <f aca="false">IF(G2777=1,INT(ROUND((A2777-Debut)*86400,0)/600),"")</f>
        <v/>
      </c>
      <c r="I2777" s="0" t="str">
        <f aca="false">IF(G2777=1,INT(ROUND((A2777-Debut)*86400,0)/3600),"")</f>
        <v/>
      </c>
      <c r="J2777" s="0" t="str">
        <f aca="false">IF(OR(A2777="",B2777=""),"",ROUND((B2777-A2777)*86400,0))</f>
        <v/>
      </c>
      <c r="K2777" s="37" t="str">
        <f aca="false">IF(G2777=1,IF(COUNTIFS($C:$C,C2777,$G:$G,1,$A:$A,"&gt;="&amp;(A2777-FenetreInterm/86400),$A:$A,"&lt;="&amp;A2777)&gt;=NbInterm,1,0),"")</f>
        <v/>
      </c>
      <c r="L2777" s="37" t="str">
        <f aca="false">IF(G2777=1,IF(B2777="",0,IF(J2777&lt;SeuilFugitive,1,0)),"")</f>
        <v/>
      </c>
      <c r="M2777" s="37" t="str">
        <f aca="false">IF(G2777=1,IF(B2777="",IF((Fin-A2777)*24&gt;SeuilFigee,1,0),IF(J2777&gt;SeuilFigee*3600,1,0)),"")</f>
        <v/>
      </c>
      <c r="N2777" s="0" t="str">
        <f aca="false">IF(G2777=1,IF(COUNTIF(H$2:H2777,H2777)=1,COUNTIF($H:$H,H2777),""),"")</f>
        <v/>
      </c>
      <c r="O2777" s="0" t="str">
        <f aca="false">IF(G2777=1,IF(COUNTIF(I$2:I2777,I2777)=1,COUNTIF($I:$I,I2777),""),"")</f>
        <v/>
      </c>
      <c r="P2777" s="38" t="str">
        <f aca="false">IF(G2777=1,IF(COUNTIFS(C$2:C2777,C2777,G$2:G2777,1)=1,COUNTIFS($C:$C,C2777,$G:$G,1)+ROW()/10000000,""),"")</f>
        <v/>
      </c>
      <c r="Q2777" s="0" t="str">
        <f aca="false">IF(K2777=1,IF(COUNTIFS(C$2:C2777,C2777,K$2:K2777,1)=1,1,0),"")</f>
        <v/>
      </c>
      <c r="R2777" s="0" t="str">
        <f aca="false">IF(M2777=1,IF(COUNTIFS(C$2:C2777,C2777,M$2:M2777,1)=1,1,0),"")</f>
        <v/>
      </c>
      <c r="S2777" s="0" t="str">
        <f aca="false">IF(L2777=1,IF(COUNTIFS(C$2:C2777,C2777,L$2:L2777,1)=1,1,0),"")</f>
        <v/>
      </c>
      <c r="T2777" s="38" t="str">
        <f aca="false">IF(N2777="","",N2777+ROW()/10000000)</f>
        <v/>
      </c>
      <c r="U2777" s="0" t="str">
        <f aca="false">IF(G2777=1,IF(B2777="",1,0),"")</f>
        <v/>
      </c>
    </row>
    <row r="2778" customFormat="false" ht="15" hidden="false" customHeight="false" outlineLevel="0" collapsed="false">
      <c r="A2778" s="35"/>
      <c r="B2778" s="35"/>
      <c r="G2778" s="0" t="str">
        <f aca="false">IF(A2778="","",IF(AND(A2778&gt;=Debut,A2778&lt;Fin),1,0))</f>
        <v/>
      </c>
      <c r="H2778" s="0" t="str">
        <f aca="false">IF(G2778=1,INT(ROUND((A2778-Debut)*86400,0)/600),"")</f>
        <v/>
      </c>
      <c r="I2778" s="0" t="str">
        <f aca="false">IF(G2778=1,INT(ROUND((A2778-Debut)*86400,0)/3600),"")</f>
        <v/>
      </c>
      <c r="J2778" s="0" t="str">
        <f aca="false">IF(OR(A2778="",B2778=""),"",ROUND((B2778-A2778)*86400,0))</f>
        <v/>
      </c>
      <c r="K2778" s="37" t="str">
        <f aca="false">IF(G2778=1,IF(COUNTIFS($C:$C,C2778,$G:$G,1,$A:$A,"&gt;="&amp;(A2778-FenetreInterm/86400),$A:$A,"&lt;="&amp;A2778)&gt;=NbInterm,1,0),"")</f>
        <v/>
      </c>
      <c r="L2778" s="37" t="str">
        <f aca="false">IF(G2778=1,IF(B2778="",0,IF(J2778&lt;SeuilFugitive,1,0)),"")</f>
        <v/>
      </c>
      <c r="M2778" s="37" t="str">
        <f aca="false">IF(G2778=1,IF(B2778="",IF((Fin-A2778)*24&gt;SeuilFigee,1,0),IF(J2778&gt;SeuilFigee*3600,1,0)),"")</f>
        <v/>
      </c>
      <c r="N2778" s="0" t="str">
        <f aca="false">IF(G2778=1,IF(COUNTIF(H$2:H2778,H2778)=1,COUNTIF($H:$H,H2778),""),"")</f>
        <v/>
      </c>
      <c r="O2778" s="0" t="str">
        <f aca="false">IF(G2778=1,IF(COUNTIF(I$2:I2778,I2778)=1,COUNTIF($I:$I,I2778),""),"")</f>
        <v/>
      </c>
      <c r="P2778" s="38" t="str">
        <f aca="false">IF(G2778=1,IF(COUNTIFS(C$2:C2778,C2778,G$2:G2778,1)=1,COUNTIFS($C:$C,C2778,$G:$G,1)+ROW()/10000000,""),"")</f>
        <v/>
      </c>
      <c r="Q2778" s="0" t="str">
        <f aca="false">IF(K2778=1,IF(COUNTIFS(C$2:C2778,C2778,K$2:K2778,1)=1,1,0),"")</f>
        <v/>
      </c>
      <c r="R2778" s="0" t="str">
        <f aca="false">IF(M2778=1,IF(COUNTIFS(C$2:C2778,C2778,M$2:M2778,1)=1,1,0),"")</f>
        <v/>
      </c>
      <c r="S2778" s="0" t="str">
        <f aca="false">IF(L2778=1,IF(COUNTIFS(C$2:C2778,C2778,L$2:L2778,1)=1,1,0),"")</f>
        <v/>
      </c>
      <c r="T2778" s="38" t="str">
        <f aca="false">IF(N2778="","",N2778+ROW()/10000000)</f>
        <v/>
      </c>
      <c r="U2778" s="0" t="str">
        <f aca="false">IF(G2778=1,IF(B2778="",1,0),"")</f>
        <v/>
      </c>
    </row>
    <row r="2779" customFormat="false" ht="15" hidden="false" customHeight="false" outlineLevel="0" collapsed="false">
      <c r="A2779" s="35"/>
      <c r="B2779" s="35"/>
      <c r="G2779" s="0" t="str">
        <f aca="false">IF(A2779="","",IF(AND(A2779&gt;=Debut,A2779&lt;Fin),1,0))</f>
        <v/>
      </c>
      <c r="H2779" s="0" t="str">
        <f aca="false">IF(G2779=1,INT(ROUND((A2779-Debut)*86400,0)/600),"")</f>
        <v/>
      </c>
      <c r="I2779" s="0" t="str">
        <f aca="false">IF(G2779=1,INT(ROUND((A2779-Debut)*86400,0)/3600),"")</f>
        <v/>
      </c>
      <c r="J2779" s="0" t="str">
        <f aca="false">IF(OR(A2779="",B2779=""),"",ROUND((B2779-A2779)*86400,0))</f>
        <v/>
      </c>
      <c r="K2779" s="37" t="str">
        <f aca="false">IF(G2779=1,IF(COUNTIFS($C:$C,C2779,$G:$G,1,$A:$A,"&gt;="&amp;(A2779-FenetreInterm/86400),$A:$A,"&lt;="&amp;A2779)&gt;=NbInterm,1,0),"")</f>
        <v/>
      </c>
      <c r="L2779" s="37" t="str">
        <f aca="false">IF(G2779=1,IF(B2779="",0,IF(J2779&lt;SeuilFugitive,1,0)),"")</f>
        <v/>
      </c>
      <c r="M2779" s="37" t="str">
        <f aca="false">IF(G2779=1,IF(B2779="",IF((Fin-A2779)*24&gt;SeuilFigee,1,0),IF(J2779&gt;SeuilFigee*3600,1,0)),"")</f>
        <v/>
      </c>
      <c r="N2779" s="0" t="str">
        <f aca="false">IF(G2779=1,IF(COUNTIF(H$2:H2779,H2779)=1,COUNTIF($H:$H,H2779),""),"")</f>
        <v/>
      </c>
      <c r="O2779" s="0" t="str">
        <f aca="false">IF(G2779=1,IF(COUNTIF(I$2:I2779,I2779)=1,COUNTIF($I:$I,I2779),""),"")</f>
        <v/>
      </c>
      <c r="P2779" s="38" t="str">
        <f aca="false">IF(G2779=1,IF(COUNTIFS(C$2:C2779,C2779,G$2:G2779,1)=1,COUNTIFS($C:$C,C2779,$G:$G,1)+ROW()/10000000,""),"")</f>
        <v/>
      </c>
      <c r="Q2779" s="0" t="str">
        <f aca="false">IF(K2779=1,IF(COUNTIFS(C$2:C2779,C2779,K$2:K2779,1)=1,1,0),"")</f>
        <v/>
      </c>
      <c r="R2779" s="0" t="str">
        <f aca="false">IF(M2779=1,IF(COUNTIFS(C$2:C2779,C2779,M$2:M2779,1)=1,1,0),"")</f>
        <v/>
      </c>
      <c r="S2779" s="0" t="str">
        <f aca="false">IF(L2779=1,IF(COUNTIFS(C$2:C2779,C2779,L$2:L2779,1)=1,1,0),"")</f>
        <v/>
      </c>
      <c r="T2779" s="38" t="str">
        <f aca="false">IF(N2779="","",N2779+ROW()/10000000)</f>
        <v/>
      </c>
      <c r="U2779" s="0" t="str">
        <f aca="false">IF(G2779=1,IF(B2779="",1,0),"")</f>
        <v/>
      </c>
    </row>
    <row r="2780" customFormat="false" ht="15" hidden="false" customHeight="false" outlineLevel="0" collapsed="false">
      <c r="A2780" s="35"/>
      <c r="B2780" s="35"/>
      <c r="G2780" s="0" t="str">
        <f aca="false">IF(A2780="","",IF(AND(A2780&gt;=Debut,A2780&lt;Fin),1,0))</f>
        <v/>
      </c>
      <c r="H2780" s="0" t="str">
        <f aca="false">IF(G2780=1,INT(ROUND((A2780-Debut)*86400,0)/600),"")</f>
        <v/>
      </c>
      <c r="I2780" s="0" t="str">
        <f aca="false">IF(G2780=1,INT(ROUND((A2780-Debut)*86400,0)/3600),"")</f>
        <v/>
      </c>
      <c r="J2780" s="0" t="str">
        <f aca="false">IF(OR(A2780="",B2780=""),"",ROUND((B2780-A2780)*86400,0))</f>
        <v/>
      </c>
      <c r="K2780" s="37" t="str">
        <f aca="false">IF(G2780=1,IF(COUNTIFS($C:$C,C2780,$G:$G,1,$A:$A,"&gt;="&amp;(A2780-FenetreInterm/86400),$A:$A,"&lt;="&amp;A2780)&gt;=NbInterm,1,0),"")</f>
        <v/>
      </c>
      <c r="L2780" s="37" t="str">
        <f aca="false">IF(G2780=1,IF(B2780="",0,IF(J2780&lt;SeuilFugitive,1,0)),"")</f>
        <v/>
      </c>
      <c r="M2780" s="37" t="str">
        <f aca="false">IF(G2780=1,IF(B2780="",IF((Fin-A2780)*24&gt;SeuilFigee,1,0),IF(J2780&gt;SeuilFigee*3600,1,0)),"")</f>
        <v/>
      </c>
      <c r="N2780" s="0" t="str">
        <f aca="false">IF(G2780=1,IF(COUNTIF(H$2:H2780,H2780)=1,COUNTIF($H:$H,H2780),""),"")</f>
        <v/>
      </c>
      <c r="O2780" s="0" t="str">
        <f aca="false">IF(G2780=1,IF(COUNTIF(I$2:I2780,I2780)=1,COUNTIF($I:$I,I2780),""),"")</f>
        <v/>
      </c>
      <c r="P2780" s="38" t="str">
        <f aca="false">IF(G2780=1,IF(COUNTIFS(C$2:C2780,C2780,G$2:G2780,1)=1,COUNTIFS($C:$C,C2780,$G:$G,1)+ROW()/10000000,""),"")</f>
        <v/>
      </c>
      <c r="Q2780" s="0" t="str">
        <f aca="false">IF(K2780=1,IF(COUNTIFS(C$2:C2780,C2780,K$2:K2780,1)=1,1,0),"")</f>
        <v/>
      </c>
      <c r="R2780" s="0" t="str">
        <f aca="false">IF(M2780=1,IF(COUNTIFS(C$2:C2780,C2780,M$2:M2780,1)=1,1,0),"")</f>
        <v/>
      </c>
      <c r="S2780" s="0" t="str">
        <f aca="false">IF(L2780=1,IF(COUNTIFS(C$2:C2780,C2780,L$2:L2780,1)=1,1,0),"")</f>
        <v/>
      </c>
      <c r="T2780" s="38" t="str">
        <f aca="false">IF(N2780="","",N2780+ROW()/10000000)</f>
        <v/>
      </c>
      <c r="U2780" s="0" t="str">
        <f aca="false">IF(G2780=1,IF(B2780="",1,0),"")</f>
        <v/>
      </c>
    </row>
    <row r="2781" customFormat="false" ht="15" hidden="false" customHeight="false" outlineLevel="0" collapsed="false">
      <c r="A2781" s="35"/>
      <c r="B2781" s="35"/>
      <c r="G2781" s="0" t="str">
        <f aca="false">IF(A2781="","",IF(AND(A2781&gt;=Debut,A2781&lt;Fin),1,0))</f>
        <v/>
      </c>
      <c r="H2781" s="0" t="str">
        <f aca="false">IF(G2781=1,INT(ROUND((A2781-Debut)*86400,0)/600),"")</f>
        <v/>
      </c>
      <c r="I2781" s="0" t="str">
        <f aca="false">IF(G2781=1,INT(ROUND((A2781-Debut)*86400,0)/3600),"")</f>
        <v/>
      </c>
      <c r="J2781" s="0" t="str">
        <f aca="false">IF(OR(A2781="",B2781=""),"",ROUND((B2781-A2781)*86400,0))</f>
        <v/>
      </c>
      <c r="K2781" s="37" t="str">
        <f aca="false">IF(G2781=1,IF(COUNTIFS($C:$C,C2781,$G:$G,1,$A:$A,"&gt;="&amp;(A2781-FenetreInterm/86400),$A:$A,"&lt;="&amp;A2781)&gt;=NbInterm,1,0),"")</f>
        <v/>
      </c>
      <c r="L2781" s="37" t="str">
        <f aca="false">IF(G2781=1,IF(B2781="",0,IF(J2781&lt;SeuilFugitive,1,0)),"")</f>
        <v/>
      </c>
      <c r="M2781" s="37" t="str">
        <f aca="false">IF(G2781=1,IF(B2781="",IF((Fin-A2781)*24&gt;SeuilFigee,1,0),IF(J2781&gt;SeuilFigee*3600,1,0)),"")</f>
        <v/>
      </c>
      <c r="N2781" s="0" t="str">
        <f aca="false">IF(G2781=1,IF(COUNTIF(H$2:H2781,H2781)=1,COUNTIF($H:$H,H2781),""),"")</f>
        <v/>
      </c>
      <c r="O2781" s="0" t="str">
        <f aca="false">IF(G2781=1,IF(COUNTIF(I$2:I2781,I2781)=1,COUNTIF($I:$I,I2781),""),"")</f>
        <v/>
      </c>
      <c r="P2781" s="38" t="str">
        <f aca="false">IF(G2781=1,IF(COUNTIFS(C$2:C2781,C2781,G$2:G2781,1)=1,COUNTIFS($C:$C,C2781,$G:$G,1)+ROW()/10000000,""),"")</f>
        <v/>
      </c>
      <c r="Q2781" s="0" t="str">
        <f aca="false">IF(K2781=1,IF(COUNTIFS(C$2:C2781,C2781,K$2:K2781,1)=1,1,0),"")</f>
        <v/>
      </c>
      <c r="R2781" s="0" t="str">
        <f aca="false">IF(M2781=1,IF(COUNTIFS(C$2:C2781,C2781,M$2:M2781,1)=1,1,0),"")</f>
        <v/>
      </c>
      <c r="S2781" s="0" t="str">
        <f aca="false">IF(L2781=1,IF(COUNTIFS(C$2:C2781,C2781,L$2:L2781,1)=1,1,0),"")</f>
        <v/>
      </c>
      <c r="T2781" s="38" t="str">
        <f aca="false">IF(N2781="","",N2781+ROW()/10000000)</f>
        <v/>
      </c>
      <c r="U2781" s="0" t="str">
        <f aca="false">IF(G2781=1,IF(B2781="",1,0),"")</f>
        <v/>
      </c>
    </row>
    <row r="2782" customFormat="false" ht="15" hidden="false" customHeight="false" outlineLevel="0" collapsed="false">
      <c r="A2782" s="35"/>
      <c r="B2782" s="35"/>
      <c r="G2782" s="0" t="str">
        <f aca="false">IF(A2782="","",IF(AND(A2782&gt;=Debut,A2782&lt;Fin),1,0))</f>
        <v/>
      </c>
      <c r="H2782" s="0" t="str">
        <f aca="false">IF(G2782=1,INT(ROUND((A2782-Debut)*86400,0)/600),"")</f>
        <v/>
      </c>
      <c r="I2782" s="0" t="str">
        <f aca="false">IF(G2782=1,INT(ROUND((A2782-Debut)*86400,0)/3600),"")</f>
        <v/>
      </c>
      <c r="J2782" s="0" t="str">
        <f aca="false">IF(OR(A2782="",B2782=""),"",ROUND((B2782-A2782)*86400,0))</f>
        <v/>
      </c>
      <c r="K2782" s="37" t="str">
        <f aca="false">IF(G2782=1,IF(COUNTIFS($C:$C,C2782,$G:$G,1,$A:$A,"&gt;="&amp;(A2782-FenetreInterm/86400),$A:$A,"&lt;="&amp;A2782)&gt;=NbInterm,1,0),"")</f>
        <v/>
      </c>
      <c r="L2782" s="37" t="str">
        <f aca="false">IF(G2782=1,IF(B2782="",0,IF(J2782&lt;SeuilFugitive,1,0)),"")</f>
        <v/>
      </c>
      <c r="M2782" s="37" t="str">
        <f aca="false">IF(G2782=1,IF(B2782="",IF((Fin-A2782)*24&gt;SeuilFigee,1,0),IF(J2782&gt;SeuilFigee*3600,1,0)),"")</f>
        <v/>
      </c>
      <c r="N2782" s="0" t="str">
        <f aca="false">IF(G2782=1,IF(COUNTIF(H$2:H2782,H2782)=1,COUNTIF($H:$H,H2782),""),"")</f>
        <v/>
      </c>
      <c r="O2782" s="0" t="str">
        <f aca="false">IF(G2782=1,IF(COUNTIF(I$2:I2782,I2782)=1,COUNTIF($I:$I,I2782),""),"")</f>
        <v/>
      </c>
      <c r="P2782" s="38" t="str">
        <f aca="false">IF(G2782=1,IF(COUNTIFS(C$2:C2782,C2782,G$2:G2782,1)=1,COUNTIFS($C:$C,C2782,$G:$G,1)+ROW()/10000000,""),"")</f>
        <v/>
      </c>
      <c r="Q2782" s="0" t="str">
        <f aca="false">IF(K2782=1,IF(COUNTIFS(C$2:C2782,C2782,K$2:K2782,1)=1,1,0),"")</f>
        <v/>
      </c>
      <c r="R2782" s="0" t="str">
        <f aca="false">IF(M2782=1,IF(COUNTIFS(C$2:C2782,C2782,M$2:M2782,1)=1,1,0),"")</f>
        <v/>
      </c>
      <c r="S2782" s="0" t="str">
        <f aca="false">IF(L2782=1,IF(COUNTIFS(C$2:C2782,C2782,L$2:L2782,1)=1,1,0),"")</f>
        <v/>
      </c>
      <c r="T2782" s="38" t="str">
        <f aca="false">IF(N2782="","",N2782+ROW()/10000000)</f>
        <v/>
      </c>
      <c r="U2782" s="0" t="str">
        <f aca="false">IF(G2782=1,IF(B2782="",1,0),"")</f>
        <v/>
      </c>
    </row>
    <row r="2783" customFormat="false" ht="15" hidden="false" customHeight="false" outlineLevel="0" collapsed="false">
      <c r="A2783" s="35"/>
      <c r="B2783" s="35"/>
      <c r="G2783" s="0" t="str">
        <f aca="false">IF(A2783="","",IF(AND(A2783&gt;=Debut,A2783&lt;Fin),1,0))</f>
        <v/>
      </c>
      <c r="H2783" s="0" t="str">
        <f aca="false">IF(G2783=1,INT(ROUND((A2783-Debut)*86400,0)/600),"")</f>
        <v/>
      </c>
      <c r="I2783" s="0" t="str">
        <f aca="false">IF(G2783=1,INT(ROUND((A2783-Debut)*86400,0)/3600),"")</f>
        <v/>
      </c>
      <c r="J2783" s="0" t="str">
        <f aca="false">IF(OR(A2783="",B2783=""),"",ROUND((B2783-A2783)*86400,0))</f>
        <v/>
      </c>
      <c r="K2783" s="37" t="str">
        <f aca="false">IF(G2783=1,IF(COUNTIFS($C:$C,C2783,$G:$G,1,$A:$A,"&gt;="&amp;(A2783-FenetreInterm/86400),$A:$A,"&lt;="&amp;A2783)&gt;=NbInterm,1,0),"")</f>
        <v/>
      </c>
      <c r="L2783" s="37" t="str">
        <f aca="false">IF(G2783=1,IF(B2783="",0,IF(J2783&lt;SeuilFugitive,1,0)),"")</f>
        <v/>
      </c>
      <c r="M2783" s="37" t="str">
        <f aca="false">IF(G2783=1,IF(B2783="",IF((Fin-A2783)*24&gt;SeuilFigee,1,0),IF(J2783&gt;SeuilFigee*3600,1,0)),"")</f>
        <v/>
      </c>
      <c r="N2783" s="0" t="str">
        <f aca="false">IF(G2783=1,IF(COUNTIF(H$2:H2783,H2783)=1,COUNTIF($H:$H,H2783),""),"")</f>
        <v/>
      </c>
      <c r="O2783" s="0" t="str">
        <f aca="false">IF(G2783=1,IF(COUNTIF(I$2:I2783,I2783)=1,COUNTIF($I:$I,I2783),""),"")</f>
        <v/>
      </c>
      <c r="P2783" s="38" t="str">
        <f aca="false">IF(G2783=1,IF(COUNTIFS(C$2:C2783,C2783,G$2:G2783,1)=1,COUNTIFS($C:$C,C2783,$G:$G,1)+ROW()/10000000,""),"")</f>
        <v/>
      </c>
      <c r="Q2783" s="0" t="str">
        <f aca="false">IF(K2783=1,IF(COUNTIFS(C$2:C2783,C2783,K$2:K2783,1)=1,1,0),"")</f>
        <v/>
      </c>
      <c r="R2783" s="0" t="str">
        <f aca="false">IF(M2783=1,IF(COUNTIFS(C$2:C2783,C2783,M$2:M2783,1)=1,1,0),"")</f>
        <v/>
      </c>
      <c r="S2783" s="0" t="str">
        <f aca="false">IF(L2783=1,IF(COUNTIFS(C$2:C2783,C2783,L$2:L2783,1)=1,1,0),"")</f>
        <v/>
      </c>
      <c r="T2783" s="38" t="str">
        <f aca="false">IF(N2783="","",N2783+ROW()/10000000)</f>
        <v/>
      </c>
      <c r="U2783" s="0" t="str">
        <f aca="false">IF(G2783=1,IF(B2783="",1,0),"")</f>
        <v/>
      </c>
    </row>
    <row r="2784" customFormat="false" ht="15" hidden="false" customHeight="false" outlineLevel="0" collapsed="false">
      <c r="A2784" s="35"/>
      <c r="B2784" s="35"/>
      <c r="G2784" s="0" t="str">
        <f aca="false">IF(A2784="","",IF(AND(A2784&gt;=Debut,A2784&lt;Fin),1,0))</f>
        <v/>
      </c>
      <c r="H2784" s="0" t="str">
        <f aca="false">IF(G2784=1,INT(ROUND((A2784-Debut)*86400,0)/600),"")</f>
        <v/>
      </c>
      <c r="I2784" s="0" t="str">
        <f aca="false">IF(G2784=1,INT(ROUND((A2784-Debut)*86400,0)/3600),"")</f>
        <v/>
      </c>
      <c r="J2784" s="0" t="str">
        <f aca="false">IF(OR(A2784="",B2784=""),"",ROUND((B2784-A2784)*86400,0))</f>
        <v/>
      </c>
      <c r="K2784" s="37" t="str">
        <f aca="false">IF(G2784=1,IF(COUNTIFS($C:$C,C2784,$G:$G,1,$A:$A,"&gt;="&amp;(A2784-FenetreInterm/86400),$A:$A,"&lt;="&amp;A2784)&gt;=NbInterm,1,0),"")</f>
        <v/>
      </c>
      <c r="L2784" s="37" t="str">
        <f aca="false">IF(G2784=1,IF(B2784="",0,IF(J2784&lt;SeuilFugitive,1,0)),"")</f>
        <v/>
      </c>
      <c r="M2784" s="37" t="str">
        <f aca="false">IF(G2784=1,IF(B2784="",IF((Fin-A2784)*24&gt;SeuilFigee,1,0),IF(J2784&gt;SeuilFigee*3600,1,0)),"")</f>
        <v/>
      </c>
      <c r="N2784" s="0" t="str">
        <f aca="false">IF(G2784=1,IF(COUNTIF(H$2:H2784,H2784)=1,COUNTIF($H:$H,H2784),""),"")</f>
        <v/>
      </c>
      <c r="O2784" s="0" t="str">
        <f aca="false">IF(G2784=1,IF(COUNTIF(I$2:I2784,I2784)=1,COUNTIF($I:$I,I2784),""),"")</f>
        <v/>
      </c>
      <c r="P2784" s="38" t="str">
        <f aca="false">IF(G2784=1,IF(COUNTIFS(C$2:C2784,C2784,G$2:G2784,1)=1,COUNTIFS($C:$C,C2784,$G:$G,1)+ROW()/10000000,""),"")</f>
        <v/>
      </c>
      <c r="Q2784" s="0" t="str">
        <f aca="false">IF(K2784=1,IF(COUNTIFS(C$2:C2784,C2784,K$2:K2784,1)=1,1,0),"")</f>
        <v/>
      </c>
      <c r="R2784" s="0" t="str">
        <f aca="false">IF(M2784=1,IF(COUNTIFS(C$2:C2784,C2784,M$2:M2784,1)=1,1,0),"")</f>
        <v/>
      </c>
      <c r="S2784" s="0" t="str">
        <f aca="false">IF(L2784=1,IF(COUNTIFS(C$2:C2784,C2784,L$2:L2784,1)=1,1,0),"")</f>
        <v/>
      </c>
      <c r="T2784" s="38" t="str">
        <f aca="false">IF(N2784="","",N2784+ROW()/10000000)</f>
        <v/>
      </c>
      <c r="U2784" s="0" t="str">
        <f aca="false">IF(G2784=1,IF(B2784="",1,0),"")</f>
        <v/>
      </c>
    </row>
    <row r="2785" customFormat="false" ht="15" hidden="false" customHeight="false" outlineLevel="0" collapsed="false">
      <c r="A2785" s="35"/>
      <c r="B2785" s="35"/>
      <c r="G2785" s="0" t="str">
        <f aca="false">IF(A2785="","",IF(AND(A2785&gt;=Debut,A2785&lt;Fin),1,0))</f>
        <v/>
      </c>
      <c r="H2785" s="0" t="str">
        <f aca="false">IF(G2785=1,INT(ROUND((A2785-Debut)*86400,0)/600),"")</f>
        <v/>
      </c>
      <c r="I2785" s="0" t="str">
        <f aca="false">IF(G2785=1,INT(ROUND((A2785-Debut)*86400,0)/3600),"")</f>
        <v/>
      </c>
      <c r="J2785" s="0" t="str">
        <f aca="false">IF(OR(A2785="",B2785=""),"",ROUND((B2785-A2785)*86400,0))</f>
        <v/>
      </c>
      <c r="K2785" s="37" t="str">
        <f aca="false">IF(G2785=1,IF(COUNTIFS($C:$C,C2785,$G:$G,1,$A:$A,"&gt;="&amp;(A2785-FenetreInterm/86400),$A:$A,"&lt;="&amp;A2785)&gt;=NbInterm,1,0),"")</f>
        <v/>
      </c>
      <c r="L2785" s="37" t="str">
        <f aca="false">IF(G2785=1,IF(B2785="",0,IF(J2785&lt;SeuilFugitive,1,0)),"")</f>
        <v/>
      </c>
      <c r="M2785" s="37" t="str">
        <f aca="false">IF(G2785=1,IF(B2785="",IF((Fin-A2785)*24&gt;SeuilFigee,1,0),IF(J2785&gt;SeuilFigee*3600,1,0)),"")</f>
        <v/>
      </c>
      <c r="N2785" s="0" t="str">
        <f aca="false">IF(G2785=1,IF(COUNTIF(H$2:H2785,H2785)=1,COUNTIF($H:$H,H2785),""),"")</f>
        <v/>
      </c>
      <c r="O2785" s="0" t="str">
        <f aca="false">IF(G2785=1,IF(COUNTIF(I$2:I2785,I2785)=1,COUNTIF($I:$I,I2785),""),"")</f>
        <v/>
      </c>
      <c r="P2785" s="38" t="str">
        <f aca="false">IF(G2785=1,IF(COUNTIFS(C$2:C2785,C2785,G$2:G2785,1)=1,COUNTIFS($C:$C,C2785,$G:$G,1)+ROW()/10000000,""),"")</f>
        <v/>
      </c>
      <c r="Q2785" s="0" t="str">
        <f aca="false">IF(K2785=1,IF(COUNTIFS(C$2:C2785,C2785,K$2:K2785,1)=1,1,0),"")</f>
        <v/>
      </c>
      <c r="R2785" s="0" t="str">
        <f aca="false">IF(M2785=1,IF(COUNTIFS(C$2:C2785,C2785,M$2:M2785,1)=1,1,0),"")</f>
        <v/>
      </c>
      <c r="S2785" s="0" t="str">
        <f aca="false">IF(L2785=1,IF(COUNTIFS(C$2:C2785,C2785,L$2:L2785,1)=1,1,0),"")</f>
        <v/>
      </c>
      <c r="T2785" s="38" t="str">
        <f aca="false">IF(N2785="","",N2785+ROW()/10000000)</f>
        <v/>
      </c>
      <c r="U2785" s="0" t="str">
        <f aca="false">IF(G2785=1,IF(B2785="",1,0),"")</f>
        <v/>
      </c>
    </row>
    <row r="2786" customFormat="false" ht="15" hidden="false" customHeight="false" outlineLevel="0" collapsed="false">
      <c r="A2786" s="35"/>
      <c r="B2786" s="35"/>
      <c r="G2786" s="0" t="str">
        <f aca="false">IF(A2786="","",IF(AND(A2786&gt;=Debut,A2786&lt;Fin),1,0))</f>
        <v/>
      </c>
      <c r="H2786" s="0" t="str">
        <f aca="false">IF(G2786=1,INT(ROUND((A2786-Debut)*86400,0)/600),"")</f>
        <v/>
      </c>
      <c r="I2786" s="0" t="str">
        <f aca="false">IF(G2786=1,INT(ROUND((A2786-Debut)*86400,0)/3600),"")</f>
        <v/>
      </c>
      <c r="J2786" s="0" t="str">
        <f aca="false">IF(OR(A2786="",B2786=""),"",ROUND((B2786-A2786)*86400,0))</f>
        <v/>
      </c>
      <c r="K2786" s="37" t="str">
        <f aca="false">IF(G2786=1,IF(COUNTIFS($C:$C,C2786,$G:$G,1,$A:$A,"&gt;="&amp;(A2786-FenetreInterm/86400),$A:$A,"&lt;="&amp;A2786)&gt;=NbInterm,1,0),"")</f>
        <v/>
      </c>
      <c r="L2786" s="37" t="str">
        <f aca="false">IF(G2786=1,IF(B2786="",0,IF(J2786&lt;SeuilFugitive,1,0)),"")</f>
        <v/>
      </c>
      <c r="M2786" s="37" t="str">
        <f aca="false">IF(G2786=1,IF(B2786="",IF((Fin-A2786)*24&gt;SeuilFigee,1,0),IF(J2786&gt;SeuilFigee*3600,1,0)),"")</f>
        <v/>
      </c>
      <c r="N2786" s="0" t="str">
        <f aca="false">IF(G2786=1,IF(COUNTIF(H$2:H2786,H2786)=1,COUNTIF($H:$H,H2786),""),"")</f>
        <v/>
      </c>
      <c r="O2786" s="0" t="str">
        <f aca="false">IF(G2786=1,IF(COUNTIF(I$2:I2786,I2786)=1,COUNTIF($I:$I,I2786),""),"")</f>
        <v/>
      </c>
      <c r="P2786" s="38" t="str">
        <f aca="false">IF(G2786=1,IF(COUNTIFS(C$2:C2786,C2786,G$2:G2786,1)=1,COUNTIFS($C:$C,C2786,$G:$G,1)+ROW()/10000000,""),"")</f>
        <v/>
      </c>
      <c r="Q2786" s="0" t="str">
        <f aca="false">IF(K2786=1,IF(COUNTIFS(C$2:C2786,C2786,K$2:K2786,1)=1,1,0),"")</f>
        <v/>
      </c>
      <c r="R2786" s="0" t="str">
        <f aca="false">IF(M2786=1,IF(COUNTIFS(C$2:C2786,C2786,M$2:M2786,1)=1,1,0),"")</f>
        <v/>
      </c>
      <c r="S2786" s="0" t="str">
        <f aca="false">IF(L2786=1,IF(COUNTIFS(C$2:C2786,C2786,L$2:L2786,1)=1,1,0),"")</f>
        <v/>
      </c>
      <c r="T2786" s="38" t="str">
        <f aca="false">IF(N2786="","",N2786+ROW()/10000000)</f>
        <v/>
      </c>
      <c r="U2786" s="0" t="str">
        <f aca="false">IF(G2786=1,IF(B2786="",1,0),"")</f>
        <v/>
      </c>
    </row>
    <row r="2787" customFormat="false" ht="15" hidden="false" customHeight="false" outlineLevel="0" collapsed="false">
      <c r="A2787" s="35"/>
      <c r="B2787" s="35"/>
      <c r="G2787" s="0" t="str">
        <f aca="false">IF(A2787="","",IF(AND(A2787&gt;=Debut,A2787&lt;Fin),1,0))</f>
        <v/>
      </c>
      <c r="H2787" s="0" t="str">
        <f aca="false">IF(G2787=1,INT(ROUND((A2787-Debut)*86400,0)/600),"")</f>
        <v/>
      </c>
      <c r="I2787" s="0" t="str">
        <f aca="false">IF(G2787=1,INT(ROUND((A2787-Debut)*86400,0)/3600),"")</f>
        <v/>
      </c>
      <c r="J2787" s="0" t="str">
        <f aca="false">IF(OR(A2787="",B2787=""),"",ROUND((B2787-A2787)*86400,0))</f>
        <v/>
      </c>
      <c r="K2787" s="37" t="str">
        <f aca="false">IF(G2787=1,IF(COUNTIFS($C:$C,C2787,$G:$G,1,$A:$A,"&gt;="&amp;(A2787-FenetreInterm/86400),$A:$A,"&lt;="&amp;A2787)&gt;=NbInterm,1,0),"")</f>
        <v/>
      </c>
      <c r="L2787" s="37" t="str">
        <f aca="false">IF(G2787=1,IF(B2787="",0,IF(J2787&lt;SeuilFugitive,1,0)),"")</f>
        <v/>
      </c>
      <c r="M2787" s="37" t="str">
        <f aca="false">IF(G2787=1,IF(B2787="",IF((Fin-A2787)*24&gt;SeuilFigee,1,0),IF(J2787&gt;SeuilFigee*3600,1,0)),"")</f>
        <v/>
      </c>
      <c r="N2787" s="0" t="str">
        <f aca="false">IF(G2787=1,IF(COUNTIF(H$2:H2787,H2787)=1,COUNTIF($H:$H,H2787),""),"")</f>
        <v/>
      </c>
      <c r="O2787" s="0" t="str">
        <f aca="false">IF(G2787=1,IF(COUNTIF(I$2:I2787,I2787)=1,COUNTIF($I:$I,I2787),""),"")</f>
        <v/>
      </c>
      <c r="P2787" s="38" t="str">
        <f aca="false">IF(G2787=1,IF(COUNTIFS(C$2:C2787,C2787,G$2:G2787,1)=1,COUNTIFS($C:$C,C2787,$G:$G,1)+ROW()/10000000,""),"")</f>
        <v/>
      </c>
      <c r="Q2787" s="0" t="str">
        <f aca="false">IF(K2787=1,IF(COUNTIFS(C$2:C2787,C2787,K$2:K2787,1)=1,1,0),"")</f>
        <v/>
      </c>
      <c r="R2787" s="0" t="str">
        <f aca="false">IF(M2787=1,IF(COUNTIFS(C$2:C2787,C2787,M$2:M2787,1)=1,1,0),"")</f>
        <v/>
      </c>
      <c r="S2787" s="0" t="str">
        <f aca="false">IF(L2787=1,IF(COUNTIFS(C$2:C2787,C2787,L$2:L2787,1)=1,1,0),"")</f>
        <v/>
      </c>
      <c r="T2787" s="38" t="str">
        <f aca="false">IF(N2787="","",N2787+ROW()/10000000)</f>
        <v/>
      </c>
      <c r="U2787" s="0" t="str">
        <f aca="false">IF(G2787=1,IF(B2787="",1,0),"")</f>
        <v/>
      </c>
    </row>
    <row r="2788" customFormat="false" ht="15" hidden="false" customHeight="false" outlineLevel="0" collapsed="false">
      <c r="A2788" s="35"/>
      <c r="B2788" s="35"/>
      <c r="G2788" s="0" t="str">
        <f aca="false">IF(A2788="","",IF(AND(A2788&gt;=Debut,A2788&lt;Fin),1,0))</f>
        <v/>
      </c>
      <c r="H2788" s="0" t="str">
        <f aca="false">IF(G2788=1,INT(ROUND((A2788-Debut)*86400,0)/600),"")</f>
        <v/>
      </c>
      <c r="I2788" s="0" t="str">
        <f aca="false">IF(G2788=1,INT(ROUND((A2788-Debut)*86400,0)/3600),"")</f>
        <v/>
      </c>
      <c r="J2788" s="0" t="str">
        <f aca="false">IF(OR(A2788="",B2788=""),"",ROUND((B2788-A2788)*86400,0))</f>
        <v/>
      </c>
      <c r="K2788" s="37" t="str">
        <f aca="false">IF(G2788=1,IF(COUNTIFS($C:$C,C2788,$G:$G,1,$A:$A,"&gt;="&amp;(A2788-FenetreInterm/86400),$A:$A,"&lt;="&amp;A2788)&gt;=NbInterm,1,0),"")</f>
        <v/>
      </c>
      <c r="L2788" s="37" t="str">
        <f aca="false">IF(G2788=1,IF(B2788="",0,IF(J2788&lt;SeuilFugitive,1,0)),"")</f>
        <v/>
      </c>
      <c r="M2788" s="37" t="str">
        <f aca="false">IF(G2788=1,IF(B2788="",IF((Fin-A2788)*24&gt;SeuilFigee,1,0),IF(J2788&gt;SeuilFigee*3600,1,0)),"")</f>
        <v/>
      </c>
      <c r="N2788" s="0" t="str">
        <f aca="false">IF(G2788=1,IF(COUNTIF(H$2:H2788,H2788)=1,COUNTIF($H:$H,H2788),""),"")</f>
        <v/>
      </c>
      <c r="O2788" s="0" t="str">
        <f aca="false">IF(G2788=1,IF(COUNTIF(I$2:I2788,I2788)=1,COUNTIF($I:$I,I2788),""),"")</f>
        <v/>
      </c>
      <c r="P2788" s="38" t="str">
        <f aca="false">IF(G2788=1,IF(COUNTIFS(C$2:C2788,C2788,G$2:G2788,1)=1,COUNTIFS($C:$C,C2788,$G:$G,1)+ROW()/10000000,""),"")</f>
        <v/>
      </c>
      <c r="Q2788" s="0" t="str">
        <f aca="false">IF(K2788=1,IF(COUNTIFS(C$2:C2788,C2788,K$2:K2788,1)=1,1,0),"")</f>
        <v/>
      </c>
      <c r="R2788" s="0" t="str">
        <f aca="false">IF(M2788=1,IF(COUNTIFS(C$2:C2788,C2788,M$2:M2788,1)=1,1,0),"")</f>
        <v/>
      </c>
      <c r="S2788" s="0" t="str">
        <f aca="false">IF(L2788=1,IF(COUNTIFS(C$2:C2788,C2788,L$2:L2788,1)=1,1,0),"")</f>
        <v/>
      </c>
      <c r="T2788" s="38" t="str">
        <f aca="false">IF(N2788="","",N2788+ROW()/10000000)</f>
        <v/>
      </c>
      <c r="U2788" s="0" t="str">
        <f aca="false">IF(G2788=1,IF(B2788="",1,0),"")</f>
        <v/>
      </c>
    </row>
    <row r="2789" customFormat="false" ht="15" hidden="false" customHeight="false" outlineLevel="0" collapsed="false">
      <c r="A2789" s="35"/>
      <c r="B2789" s="35"/>
      <c r="G2789" s="0" t="str">
        <f aca="false">IF(A2789="","",IF(AND(A2789&gt;=Debut,A2789&lt;Fin),1,0))</f>
        <v/>
      </c>
      <c r="H2789" s="0" t="str">
        <f aca="false">IF(G2789=1,INT(ROUND((A2789-Debut)*86400,0)/600),"")</f>
        <v/>
      </c>
      <c r="I2789" s="0" t="str">
        <f aca="false">IF(G2789=1,INT(ROUND((A2789-Debut)*86400,0)/3600),"")</f>
        <v/>
      </c>
      <c r="J2789" s="0" t="str">
        <f aca="false">IF(OR(A2789="",B2789=""),"",ROUND((B2789-A2789)*86400,0))</f>
        <v/>
      </c>
      <c r="K2789" s="37" t="str">
        <f aca="false">IF(G2789=1,IF(COUNTIFS($C:$C,C2789,$G:$G,1,$A:$A,"&gt;="&amp;(A2789-FenetreInterm/86400),$A:$A,"&lt;="&amp;A2789)&gt;=NbInterm,1,0),"")</f>
        <v/>
      </c>
      <c r="L2789" s="37" t="str">
        <f aca="false">IF(G2789=1,IF(B2789="",0,IF(J2789&lt;SeuilFugitive,1,0)),"")</f>
        <v/>
      </c>
      <c r="M2789" s="37" t="str">
        <f aca="false">IF(G2789=1,IF(B2789="",IF((Fin-A2789)*24&gt;SeuilFigee,1,0),IF(J2789&gt;SeuilFigee*3600,1,0)),"")</f>
        <v/>
      </c>
      <c r="N2789" s="0" t="str">
        <f aca="false">IF(G2789=1,IF(COUNTIF(H$2:H2789,H2789)=1,COUNTIF($H:$H,H2789),""),"")</f>
        <v/>
      </c>
      <c r="O2789" s="0" t="str">
        <f aca="false">IF(G2789=1,IF(COUNTIF(I$2:I2789,I2789)=1,COUNTIF($I:$I,I2789),""),"")</f>
        <v/>
      </c>
      <c r="P2789" s="38" t="str">
        <f aca="false">IF(G2789=1,IF(COUNTIFS(C$2:C2789,C2789,G$2:G2789,1)=1,COUNTIFS($C:$C,C2789,$G:$G,1)+ROW()/10000000,""),"")</f>
        <v/>
      </c>
      <c r="Q2789" s="0" t="str">
        <f aca="false">IF(K2789=1,IF(COUNTIFS(C$2:C2789,C2789,K$2:K2789,1)=1,1,0),"")</f>
        <v/>
      </c>
      <c r="R2789" s="0" t="str">
        <f aca="false">IF(M2789=1,IF(COUNTIFS(C$2:C2789,C2789,M$2:M2789,1)=1,1,0),"")</f>
        <v/>
      </c>
      <c r="S2789" s="0" t="str">
        <f aca="false">IF(L2789=1,IF(COUNTIFS(C$2:C2789,C2789,L$2:L2789,1)=1,1,0),"")</f>
        <v/>
      </c>
      <c r="T2789" s="38" t="str">
        <f aca="false">IF(N2789="","",N2789+ROW()/10000000)</f>
        <v/>
      </c>
      <c r="U2789" s="0" t="str">
        <f aca="false">IF(G2789=1,IF(B2789="",1,0),"")</f>
        <v/>
      </c>
    </row>
    <row r="2790" customFormat="false" ht="15" hidden="false" customHeight="false" outlineLevel="0" collapsed="false">
      <c r="A2790" s="35"/>
      <c r="B2790" s="35"/>
      <c r="G2790" s="0" t="str">
        <f aca="false">IF(A2790="","",IF(AND(A2790&gt;=Debut,A2790&lt;Fin),1,0))</f>
        <v/>
      </c>
      <c r="H2790" s="0" t="str">
        <f aca="false">IF(G2790=1,INT(ROUND((A2790-Debut)*86400,0)/600),"")</f>
        <v/>
      </c>
      <c r="I2790" s="0" t="str">
        <f aca="false">IF(G2790=1,INT(ROUND((A2790-Debut)*86400,0)/3600),"")</f>
        <v/>
      </c>
      <c r="J2790" s="0" t="str">
        <f aca="false">IF(OR(A2790="",B2790=""),"",ROUND((B2790-A2790)*86400,0))</f>
        <v/>
      </c>
      <c r="K2790" s="37" t="str">
        <f aca="false">IF(G2790=1,IF(COUNTIFS($C:$C,C2790,$G:$G,1,$A:$A,"&gt;="&amp;(A2790-FenetreInterm/86400),$A:$A,"&lt;="&amp;A2790)&gt;=NbInterm,1,0),"")</f>
        <v/>
      </c>
      <c r="L2790" s="37" t="str">
        <f aca="false">IF(G2790=1,IF(B2790="",0,IF(J2790&lt;SeuilFugitive,1,0)),"")</f>
        <v/>
      </c>
      <c r="M2790" s="37" t="str">
        <f aca="false">IF(G2790=1,IF(B2790="",IF((Fin-A2790)*24&gt;SeuilFigee,1,0),IF(J2790&gt;SeuilFigee*3600,1,0)),"")</f>
        <v/>
      </c>
      <c r="N2790" s="0" t="str">
        <f aca="false">IF(G2790=1,IF(COUNTIF(H$2:H2790,H2790)=1,COUNTIF($H:$H,H2790),""),"")</f>
        <v/>
      </c>
      <c r="O2790" s="0" t="str">
        <f aca="false">IF(G2790=1,IF(COUNTIF(I$2:I2790,I2790)=1,COUNTIF($I:$I,I2790),""),"")</f>
        <v/>
      </c>
      <c r="P2790" s="38" t="str">
        <f aca="false">IF(G2790=1,IF(COUNTIFS(C$2:C2790,C2790,G$2:G2790,1)=1,COUNTIFS($C:$C,C2790,$G:$G,1)+ROW()/10000000,""),"")</f>
        <v/>
      </c>
      <c r="Q2790" s="0" t="str">
        <f aca="false">IF(K2790=1,IF(COUNTIFS(C$2:C2790,C2790,K$2:K2790,1)=1,1,0),"")</f>
        <v/>
      </c>
      <c r="R2790" s="0" t="str">
        <f aca="false">IF(M2790=1,IF(COUNTIFS(C$2:C2790,C2790,M$2:M2790,1)=1,1,0),"")</f>
        <v/>
      </c>
      <c r="S2790" s="0" t="str">
        <f aca="false">IF(L2790=1,IF(COUNTIFS(C$2:C2790,C2790,L$2:L2790,1)=1,1,0),"")</f>
        <v/>
      </c>
      <c r="T2790" s="38" t="str">
        <f aca="false">IF(N2790="","",N2790+ROW()/10000000)</f>
        <v/>
      </c>
      <c r="U2790" s="0" t="str">
        <f aca="false">IF(G2790=1,IF(B2790="",1,0),"")</f>
        <v/>
      </c>
    </row>
    <row r="2791" customFormat="false" ht="15" hidden="false" customHeight="false" outlineLevel="0" collapsed="false">
      <c r="A2791" s="35"/>
      <c r="B2791" s="35"/>
      <c r="G2791" s="0" t="str">
        <f aca="false">IF(A2791="","",IF(AND(A2791&gt;=Debut,A2791&lt;Fin),1,0))</f>
        <v/>
      </c>
      <c r="H2791" s="0" t="str">
        <f aca="false">IF(G2791=1,INT(ROUND((A2791-Debut)*86400,0)/600),"")</f>
        <v/>
      </c>
      <c r="I2791" s="0" t="str">
        <f aca="false">IF(G2791=1,INT(ROUND((A2791-Debut)*86400,0)/3600),"")</f>
        <v/>
      </c>
      <c r="J2791" s="0" t="str">
        <f aca="false">IF(OR(A2791="",B2791=""),"",ROUND((B2791-A2791)*86400,0))</f>
        <v/>
      </c>
      <c r="K2791" s="37" t="str">
        <f aca="false">IF(G2791=1,IF(COUNTIFS($C:$C,C2791,$G:$G,1,$A:$A,"&gt;="&amp;(A2791-FenetreInterm/86400),$A:$A,"&lt;="&amp;A2791)&gt;=NbInterm,1,0),"")</f>
        <v/>
      </c>
      <c r="L2791" s="37" t="str">
        <f aca="false">IF(G2791=1,IF(B2791="",0,IF(J2791&lt;SeuilFugitive,1,0)),"")</f>
        <v/>
      </c>
      <c r="M2791" s="37" t="str">
        <f aca="false">IF(G2791=1,IF(B2791="",IF((Fin-A2791)*24&gt;SeuilFigee,1,0),IF(J2791&gt;SeuilFigee*3600,1,0)),"")</f>
        <v/>
      </c>
      <c r="N2791" s="0" t="str">
        <f aca="false">IF(G2791=1,IF(COUNTIF(H$2:H2791,H2791)=1,COUNTIF($H:$H,H2791),""),"")</f>
        <v/>
      </c>
      <c r="O2791" s="0" t="str">
        <f aca="false">IF(G2791=1,IF(COUNTIF(I$2:I2791,I2791)=1,COUNTIF($I:$I,I2791),""),"")</f>
        <v/>
      </c>
      <c r="P2791" s="38" t="str">
        <f aca="false">IF(G2791=1,IF(COUNTIFS(C$2:C2791,C2791,G$2:G2791,1)=1,COUNTIFS($C:$C,C2791,$G:$G,1)+ROW()/10000000,""),"")</f>
        <v/>
      </c>
      <c r="Q2791" s="0" t="str">
        <f aca="false">IF(K2791=1,IF(COUNTIFS(C$2:C2791,C2791,K$2:K2791,1)=1,1,0),"")</f>
        <v/>
      </c>
      <c r="R2791" s="0" t="str">
        <f aca="false">IF(M2791=1,IF(COUNTIFS(C$2:C2791,C2791,M$2:M2791,1)=1,1,0),"")</f>
        <v/>
      </c>
      <c r="S2791" s="0" t="str">
        <f aca="false">IF(L2791=1,IF(COUNTIFS(C$2:C2791,C2791,L$2:L2791,1)=1,1,0),"")</f>
        <v/>
      </c>
      <c r="T2791" s="38" t="str">
        <f aca="false">IF(N2791="","",N2791+ROW()/10000000)</f>
        <v/>
      </c>
      <c r="U2791" s="0" t="str">
        <f aca="false">IF(G2791=1,IF(B2791="",1,0),"")</f>
        <v/>
      </c>
    </row>
    <row r="2792" customFormat="false" ht="15" hidden="false" customHeight="false" outlineLevel="0" collapsed="false">
      <c r="A2792" s="35"/>
      <c r="B2792" s="35"/>
      <c r="G2792" s="0" t="str">
        <f aca="false">IF(A2792="","",IF(AND(A2792&gt;=Debut,A2792&lt;Fin),1,0))</f>
        <v/>
      </c>
      <c r="H2792" s="0" t="str">
        <f aca="false">IF(G2792=1,INT(ROUND((A2792-Debut)*86400,0)/600),"")</f>
        <v/>
      </c>
      <c r="I2792" s="0" t="str">
        <f aca="false">IF(G2792=1,INT(ROUND((A2792-Debut)*86400,0)/3600),"")</f>
        <v/>
      </c>
      <c r="J2792" s="0" t="str">
        <f aca="false">IF(OR(A2792="",B2792=""),"",ROUND((B2792-A2792)*86400,0))</f>
        <v/>
      </c>
      <c r="K2792" s="37" t="str">
        <f aca="false">IF(G2792=1,IF(COUNTIFS($C:$C,C2792,$G:$G,1,$A:$A,"&gt;="&amp;(A2792-FenetreInterm/86400),$A:$A,"&lt;="&amp;A2792)&gt;=NbInterm,1,0),"")</f>
        <v/>
      </c>
      <c r="L2792" s="37" t="str">
        <f aca="false">IF(G2792=1,IF(B2792="",0,IF(J2792&lt;SeuilFugitive,1,0)),"")</f>
        <v/>
      </c>
      <c r="M2792" s="37" t="str">
        <f aca="false">IF(G2792=1,IF(B2792="",IF((Fin-A2792)*24&gt;SeuilFigee,1,0),IF(J2792&gt;SeuilFigee*3600,1,0)),"")</f>
        <v/>
      </c>
      <c r="N2792" s="0" t="str">
        <f aca="false">IF(G2792=1,IF(COUNTIF(H$2:H2792,H2792)=1,COUNTIF($H:$H,H2792),""),"")</f>
        <v/>
      </c>
      <c r="O2792" s="0" t="str">
        <f aca="false">IF(G2792=1,IF(COUNTIF(I$2:I2792,I2792)=1,COUNTIF($I:$I,I2792),""),"")</f>
        <v/>
      </c>
      <c r="P2792" s="38" t="str">
        <f aca="false">IF(G2792=1,IF(COUNTIFS(C$2:C2792,C2792,G$2:G2792,1)=1,COUNTIFS($C:$C,C2792,$G:$G,1)+ROW()/10000000,""),"")</f>
        <v/>
      </c>
      <c r="Q2792" s="0" t="str">
        <f aca="false">IF(K2792=1,IF(COUNTIFS(C$2:C2792,C2792,K$2:K2792,1)=1,1,0),"")</f>
        <v/>
      </c>
      <c r="R2792" s="0" t="str">
        <f aca="false">IF(M2792=1,IF(COUNTIFS(C$2:C2792,C2792,M$2:M2792,1)=1,1,0),"")</f>
        <v/>
      </c>
      <c r="S2792" s="0" t="str">
        <f aca="false">IF(L2792=1,IF(COUNTIFS(C$2:C2792,C2792,L$2:L2792,1)=1,1,0),"")</f>
        <v/>
      </c>
      <c r="T2792" s="38" t="str">
        <f aca="false">IF(N2792="","",N2792+ROW()/10000000)</f>
        <v/>
      </c>
      <c r="U2792" s="0" t="str">
        <f aca="false">IF(G2792=1,IF(B2792="",1,0),"")</f>
        <v/>
      </c>
    </row>
    <row r="2793" customFormat="false" ht="15" hidden="false" customHeight="false" outlineLevel="0" collapsed="false">
      <c r="A2793" s="35"/>
      <c r="B2793" s="35"/>
      <c r="G2793" s="0" t="str">
        <f aca="false">IF(A2793="","",IF(AND(A2793&gt;=Debut,A2793&lt;Fin),1,0))</f>
        <v/>
      </c>
      <c r="H2793" s="0" t="str">
        <f aca="false">IF(G2793=1,INT(ROUND((A2793-Debut)*86400,0)/600),"")</f>
        <v/>
      </c>
      <c r="I2793" s="0" t="str">
        <f aca="false">IF(G2793=1,INT(ROUND((A2793-Debut)*86400,0)/3600),"")</f>
        <v/>
      </c>
      <c r="J2793" s="0" t="str">
        <f aca="false">IF(OR(A2793="",B2793=""),"",ROUND((B2793-A2793)*86400,0))</f>
        <v/>
      </c>
      <c r="K2793" s="37" t="str">
        <f aca="false">IF(G2793=1,IF(COUNTIFS($C:$C,C2793,$G:$G,1,$A:$A,"&gt;="&amp;(A2793-FenetreInterm/86400),$A:$A,"&lt;="&amp;A2793)&gt;=NbInterm,1,0),"")</f>
        <v/>
      </c>
      <c r="L2793" s="37" t="str">
        <f aca="false">IF(G2793=1,IF(B2793="",0,IF(J2793&lt;SeuilFugitive,1,0)),"")</f>
        <v/>
      </c>
      <c r="M2793" s="37" t="str">
        <f aca="false">IF(G2793=1,IF(B2793="",IF((Fin-A2793)*24&gt;SeuilFigee,1,0),IF(J2793&gt;SeuilFigee*3600,1,0)),"")</f>
        <v/>
      </c>
      <c r="N2793" s="0" t="str">
        <f aca="false">IF(G2793=1,IF(COUNTIF(H$2:H2793,H2793)=1,COUNTIF($H:$H,H2793),""),"")</f>
        <v/>
      </c>
      <c r="O2793" s="0" t="str">
        <f aca="false">IF(G2793=1,IF(COUNTIF(I$2:I2793,I2793)=1,COUNTIF($I:$I,I2793),""),"")</f>
        <v/>
      </c>
      <c r="P2793" s="38" t="str">
        <f aca="false">IF(G2793=1,IF(COUNTIFS(C$2:C2793,C2793,G$2:G2793,1)=1,COUNTIFS($C:$C,C2793,$G:$G,1)+ROW()/10000000,""),"")</f>
        <v/>
      </c>
      <c r="Q2793" s="0" t="str">
        <f aca="false">IF(K2793=1,IF(COUNTIFS(C$2:C2793,C2793,K$2:K2793,1)=1,1,0),"")</f>
        <v/>
      </c>
      <c r="R2793" s="0" t="str">
        <f aca="false">IF(M2793=1,IF(COUNTIFS(C$2:C2793,C2793,M$2:M2793,1)=1,1,0),"")</f>
        <v/>
      </c>
      <c r="S2793" s="0" t="str">
        <f aca="false">IF(L2793=1,IF(COUNTIFS(C$2:C2793,C2793,L$2:L2793,1)=1,1,0),"")</f>
        <v/>
      </c>
      <c r="T2793" s="38" t="str">
        <f aca="false">IF(N2793="","",N2793+ROW()/10000000)</f>
        <v/>
      </c>
      <c r="U2793" s="0" t="str">
        <f aca="false">IF(G2793=1,IF(B2793="",1,0),"")</f>
        <v/>
      </c>
    </row>
    <row r="2794" customFormat="false" ht="15" hidden="false" customHeight="false" outlineLevel="0" collapsed="false">
      <c r="A2794" s="35"/>
      <c r="B2794" s="35"/>
      <c r="G2794" s="0" t="str">
        <f aca="false">IF(A2794="","",IF(AND(A2794&gt;=Debut,A2794&lt;Fin),1,0))</f>
        <v/>
      </c>
      <c r="H2794" s="0" t="str">
        <f aca="false">IF(G2794=1,INT(ROUND((A2794-Debut)*86400,0)/600),"")</f>
        <v/>
      </c>
      <c r="I2794" s="0" t="str">
        <f aca="false">IF(G2794=1,INT(ROUND((A2794-Debut)*86400,0)/3600),"")</f>
        <v/>
      </c>
      <c r="J2794" s="0" t="str">
        <f aca="false">IF(OR(A2794="",B2794=""),"",ROUND((B2794-A2794)*86400,0))</f>
        <v/>
      </c>
      <c r="K2794" s="37" t="str">
        <f aca="false">IF(G2794=1,IF(COUNTIFS($C:$C,C2794,$G:$G,1,$A:$A,"&gt;="&amp;(A2794-FenetreInterm/86400),$A:$A,"&lt;="&amp;A2794)&gt;=NbInterm,1,0),"")</f>
        <v/>
      </c>
      <c r="L2794" s="37" t="str">
        <f aca="false">IF(G2794=1,IF(B2794="",0,IF(J2794&lt;SeuilFugitive,1,0)),"")</f>
        <v/>
      </c>
      <c r="M2794" s="37" t="str">
        <f aca="false">IF(G2794=1,IF(B2794="",IF((Fin-A2794)*24&gt;SeuilFigee,1,0),IF(J2794&gt;SeuilFigee*3600,1,0)),"")</f>
        <v/>
      </c>
      <c r="N2794" s="0" t="str">
        <f aca="false">IF(G2794=1,IF(COUNTIF(H$2:H2794,H2794)=1,COUNTIF($H:$H,H2794),""),"")</f>
        <v/>
      </c>
      <c r="O2794" s="0" t="str">
        <f aca="false">IF(G2794=1,IF(COUNTIF(I$2:I2794,I2794)=1,COUNTIF($I:$I,I2794),""),"")</f>
        <v/>
      </c>
      <c r="P2794" s="38" t="str">
        <f aca="false">IF(G2794=1,IF(COUNTIFS(C$2:C2794,C2794,G$2:G2794,1)=1,COUNTIFS($C:$C,C2794,$G:$G,1)+ROW()/10000000,""),"")</f>
        <v/>
      </c>
      <c r="Q2794" s="0" t="str">
        <f aca="false">IF(K2794=1,IF(COUNTIFS(C$2:C2794,C2794,K$2:K2794,1)=1,1,0),"")</f>
        <v/>
      </c>
      <c r="R2794" s="0" t="str">
        <f aca="false">IF(M2794=1,IF(COUNTIFS(C$2:C2794,C2794,M$2:M2794,1)=1,1,0),"")</f>
        <v/>
      </c>
      <c r="S2794" s="0" t="str">
        <f aca="false">IF(L2794=1,IF(COUNTIFS(C$2:C2794,C2794,L$2:L2794,1)=1,1,0),"")</f>
        <v/>
      </c>
      <c r="T2794" s="38" t="str">
        <f aca="false">IF(N2794="","",N2794+ROW()/10000000)</f>
        <v/>
      </c>
      <c r="U2794" s="0" t="str">
        <f aca="false">IF(G2794=1,IF(B2794="",1,0),"")</f>
        <v/>
      </c>
    </row>
    <row r="2795" customFormat="false" ht="15" hidden="false" customHeight="false" outlineLevel="0" collapsed="false">
      <c r="A2795" s="35"/>
      <c r="B2795" s="35"/>
      <c r="G2795" s="0" t="str">
        <f aca="false">IF(A2795="","",IF(AND(A2795&gt;=Debut,A2795&lt;Fin),1,0))</f>
        <v/>
      </c>
      <c r="H2795" s="0" t="str">
        <f aca="false">IF(G2795=1,INT(ROUND((A2795-Debut)*86400,0)/600),"")</f>
        <v/>
      </c>
      <c r="I2795" s="0" t="str">
        <f aca="false">IF(G2795=1,INT(ROUND((A2795-Debut)*86400,0)/3600),"")</f>
        <v/>
      </c>
      <c r="J2795" s="0" t="str">
        <f aca="false">IF(OR(A2795="",B2795=""),"",ROUND((B2795-A2795)*86400,0))</f>
        <v/>
      </c>
      <c r="K2795" s="37" t="str">
        <f aca="false">IF(G2795=1,IF(COUNTIFS($C:$C,C2795,$G:$G,1,$A:$A,"&gt;="&amp;(A2795-FenetreInterm/86400),$A:$A,"&lt;="&amp;A2795)&gt;=NbInterm,1,0),"")</f>
        <v/>
      </c>
      <c r="L2795" s="37" t="str">
        <f aca="false">IF(G2795=1,IF(B2795="",0,IF(J2795&lt;SeuilFugitive,1,0)),"")</f>
        <v/>
      </c>
      <c r="M2795" s="37" t="str">
        <f aca="false">IF(G2795=1,IF(B2795="",IF((Fin-A2795)*24&gt;SeuilFigee,1,0),IF(J2795&gt;SeuilFigee*3600,1,0)),"")</f>
        <v/>
      </c>
      <c r="N2795" s="0" t="str">
        <f aca="false">IF(G2795=1,IF(COUNTIF(H$2:H2795,H2795)=1,COUNTIF($H:$H,H2795),""),"")</f>
        <v/>
      </c>
      <c r="O2795" s="0" t="str">
        <f aca="false">IF(G2795=1,IF(COUNTIF(I$2:I2795,I2795)=1,COUNTIF($I:$I,I2795),""),"")</f>
        <v/>
      </c>
      <c r="P2795" s="38" t="str">
        <f aca="false">IF(G2795=1,IF(COUNTIFS(C$2:C2795,C2795,G$2:G2795,1)=1,COUNTIFS($C:$C,C2795,$G:$G,1)+ROW()/10000000,""),"")</f>
        <v/>
      </c>
      <c r="Q2795" s="0" t="str">
        <f aca="false">IF(K2795=1,IF(COUNTIFS(C$2:C2795,C2795,K$2:K2795,1)=1,1,0),"")</f>
        <v/>
      </c>
      <c r="R2795" s="0" t="str">
        <f aca="false">IF(M2795=1,IF(COUNTIFS(C$2:C2795,C2795,M$2:M2795,1)=1,1,0),"")</f>
        <v/>
      </c>
      <c r="S2795" s="0" t="str">
        <f aca="false">IF(L2795=1,IF(COUNTIFS(C$2:C2795,C2795,L$2:L2795,1)=1,1,0),"")</f>
        <v/>
      </c>
      <c r="T2795" s="38" t="str">
        <f aca="false">IF(N2795="","",N2795+ROW()/10000000)</f>
        <v/>
      </c>
      <c r="U2795" s="0" t="str">
        <f aca="false">IF(G2795=1,IF(B2795="",1,0),"")</f>
        <v/>
      </c>
    </row>
    <row r="2796" customFormat="false" ht="15" hidden="false" customHeight="false" outlineLevel="0" collapsed="false">
      <c r="A2796" s="35"/>
      <c r="B2796" s="35"/>
      <c r="G2796" s="0" t="str">
        <f aca="false">IF(A2796="","",IF(AND(A2796&gt;=Debut,A2796&lt;Fin),1,0))</f>
        <v/>
      </c>
      <c r="H2796" s="0" t="str">
        <f aca="false">IF(G2796=1,INT(ROUND((A2796-Debut)*86400,0)/600),"")</f>
        <v/>
      </c>
      <c r="I2796" s="0" t="str">
        <f aca="false">IF(G2796=1,INT(ROUND((A2796-Debut)*86400,0)/3600),"")</f>
        <v/>
      </c>
      <c r="J2796" s="0" t="str">
        <f aca="false">IF(OR(A2796="",B2796=""),"",ROUND((B2796-A2796)*86400,0))</f>
        <v/>
      </c>
      <c r="K2796" s="37" t="str">
        <f aca="false">IF(G2796=1,IF(COUNTIFS($C:$C,C2796,$G:$G,1,$A:$A,"&gt;="&amp;(A2796-FenetreInterm/86400),$A:$A,"&lt;="&amp;A2796)&gt;=NbInterm,1,0),"")</f>
        <v/>
      </c>
      <c r="L2796" s="37" t="str">
        <f aca="false">IF(G2796=1,IF(B2796="",0,IF(J2796&lt;SeuilFugitive,1,0)),"")</f>
        <v/>
      </c>
      <c r="M2796" s="37" t="str">
        <f aca="false">IF(G2796=1,IF(B2796="",IF((Fin-A2796)*24&gt;SeuilFigee,1,0),IF(J2796&gt;SeuilFigee*3600,1,0)),"")</f>
        <v/>
      </c>
      <c r="N2796" s="0" t="str">
        <f aca="false">IF(G2796=1,IF(COUNTIF(H$2:H2796,H2796)=1,COUNTIF($H:$H,H2796),""),"")</f>
        <v/>
      </c>
      <c r="O2796" s="0" t="str">
        <f aca="false">IF(G2796=1,IF(COUNTIF(I$2:I2796,I2796)=1,COUNTIF($I:$I,I2796),""),"")</f>
        <v/>
      </c>
      <c r="P2796" s="38" t="str">
        <f aca="false">IF(G2796=1,IF(COUNTIFS(C$2:C2796,C2796,G$2:G2796,1)=1,COUNTIFS($C:$C,C2796,$G:$G,1)+ROW()/10000000,""),"")</f>
        <v/>
      </c>
      <c r="Q2796" s="0" t="str">
        <f aca="false">IF(K2796=1,IF(COUNTIFS(C$2:C2796,C2796,K$2:K2796,1)=1,1,0),"")</f>
        <v/>
      </c>
      <c r="R2796" s="0" t="str">
        <f aca="false">IF(M2796=1,IF(COUNTIFS(C$2:C2796,C2796,M$2:M2796,1)=1,1,0),"")</f>
        <v/>
      </c>
      <c r="S2796" s="0" t="str">
        <f aca="false">IF(L2796=1,IF(COUNTIFS(C$2:C2796,C2796,L$2:L2796,1)=1,1,0),"")</f>
        <v/>
      </c>
      <c r="T2796" s="38" t="str">
        <f aca="false">IF(N2796="","",N2796+ROW()/10000000)</f>
        <v/>
      </c>
      <c r="U2796" s="0" t="str">
        <f aca="false">IF(G2796=1,IF(B2796="",1,0),"")</f>
        <v/>
      </c>
    </row>
    <row r="2797" customFormat="false" ht="15" hidden="false" customHeight="false" outlineLevel="0" collapsed="false">
      <c r="A2797" s="35"/>
      <c r="B2797" s="35"/>
      <c r="G2797" s="0" t="str">
        <f aca="false">IF(A2797="","",IF(AND(A2797&gt;=Debut,A2797&lt;Fin),1,0))</f>
        <v/>
      </c>
      <c r="H2797" s="0" t="str">
        <f aca="false">IF(G2797=1,INT(ROUND((A2797-Debut)*86400,0)/600),"")</f>
        <v/>
      </c>
      <c r="I2797" s="0" t="str">
        <f aca="false">IF(G2797=1,INT(ROUND((A2797-Debut)*86400,0)/3600),"")</f>
        <v/>
      </c>
      <c r="J2797" s="0" t="str">
        <f aca="false">IF(OR(A2797="",B2797=""),"",ROUND((B2797-A2797)*86400,0))</f>
        <v/>
      </c>
      <c r="K2797" s="37" t="str">
        <f aca="false">IF(G2797=1,IF(COUNTIFS($C:$C,C2797,$G:$G,1,$A:$A,"&gt;="&amp;(A2797-FenetreInterm/86400),$A:$A,"&lt;="&amp;A2797)&gt;=NbInterm,1,0),"")</f>
        <v/>
      </c>
      <c r="L2797" s="37" t="str">
        <f aca="false">IF(G2797=1,IF(B2797="",0,IF(J2797&lt;SeuilFugitive,1,0)),"")</f>
        <v/>
      </c>
      <c r="M2797" s="37" t="str">
        <f aca="false">IF(G2797=1,IF(B2797="",IF((Fin-A2797)*24&gt;SeuilFigee,1,0),IF(J2797&gt;SeuilFigee*3600,1,0)),"")</f>
        <v/>
      </c>
      <c r="N2797" s="0" t="str">
        <f aca="false">IF(G2797=1,IF(COUNTIF(H$2:H2797,H2797)=1,COUNTIF($H:$H,H2797),""),"")</f>
        <v/>
      </c>
      <c r="O2797" s="0" t="str">
        <f aca="false">IF(G2797=1,IF(COUNTIF(I$2:I2797,I2797)=1,COUNTIF($I:$I,I2797),""),"")</f>
        <v/>
      </c>
      <c r="P2797" s="38" t="str">
        <f aca="false">IF(G2797=1,IF(COUNTIFS(C$2:C2797,C2797,G$2:G2797,1)=1,COUNTIFS($C:$C,C2797,$G:$G,1)+ROW()/10000000,""),"")</f>
        <v/>
      </c>
      <c r="Q2797" s="0" t="str">
        <f aca="false">IF(K2797=1,IF(COUNTIFS(C$2:C2797,C2797,K$2:K2797,1)=1,1,0),"")</f>
        <v/>
      </c>
      <c r="R2797" s="0" t="str">
        <f aca="false">IF(M2797=1,IF(COUNTIFS(C$2:C2797,C2797,M$2:M2797,1)=1,1,0),"")</f>
        <v/>
      </c>
      <c r="S2797" s="0" t="str">
        <f aca="false">IF(L2797=1,IF(COUNTIFS(C$2:C2797,C2797,L$2:L2797,1)=1,1,0),"")</f>
        <v/>
      </c>
      <c r="T2797" s="38" t="str">
        <f aca="false">IF(N2797="","",N2797+ROW()/10000000)</f>
        <v/>
      </c>
      <c r="U2797" s="0" t="str">
        <f aca="false">IF(G2797=1,IF(B2797="",1,0),"")</f>
        <v/>
      </c>
    </row>
    <row r="2798" customFormat="false" ht="15" hidden="false" customHeight="false" outlineLevel="0" collapsed="false">
      <c r="A2798" s="35"/>
      <c r="B2798" s="35"/>
      <c r="G2798" s="0" t="str">
        <f aca="false">IF(A2798="","",IF(AND(A2798&gt;=Debut,A2798&lt;Fin),1,0))</f>
        <v/>
      </c>
      <c r="H2798" s="0" t="str">
        <f aca="false">IF(G2798=1,INT(ROUND((A2798-Debut)*86400,0)/600),"")</f>
        <v/>
      </c>
      <c r="I2798" s="0" t="str">
        <f aca="false">IF(G2798=1,INT(ROUND((A2798-Debut)*86400,0)/3600),"")</f>
        <v/>
      </c>
      <c r="J2798" s="0" t="str">
        <f aca="false">IF(OR(A2798="",B2798=""),"",ROUND((B2798-A2798)*86400,0))</f>
        <v/>
      </c>
      <c r="K2798" s="37" t="str">
        <f aca="false">IF(G2798=1,IF(COUNTIFS($C:$C,C2798,$G:$G,1,$A:$A,"&gt;="&amp;(A2798-FenetreInterm/86400),$A:$A,"&lt;="&amp;A2798)&gt;=NbInterm,1,0),"")</f>
        <v/>
      </c>
      <c r="L2798" s="37" t="str">
        <f aca="false">IF(G2798=1,IF(B2798="",0,IF(J2798&lt;SeuilFugitive,1,0)),"")</f>
        <v/>
      </c>
      <c r="M2798" s="37" t="str">
        <f aca="false">IF(G2798=1,IF(B2798="",IF((Fin-A2798)*24&gt;SeuilFigee,1,0),IF(J2798&gt;SeuilFigee*3600,1,0)),"")</f>
        <v/>
      </c>
      <c r="N2798" s="0" t="str">
        <f aca="false">IF(G2798=1,IF(COUNTIF(H$2:H2798,H2798)=1,COUNTIF($H:$H,H2798),""),"")</f>
        <v/>
      </c>
      <c r="O2798" s="0" t="str">
        <f aca="false">IF(G2798=1,IF(COUNTIF(I$2:I2798,I2798)=1,COUNTIF($I:$I,I2798),""),"")</f>
        <v/>
      </c>
      <c r="P2798" s="38" t="str">
        <f aca="false">IF(G2798=1,IF(COUNTIFS(C$2:C2798,C2798,G$2:G2798,1)=1,COUNTIFS($C:$C,C2798,$G:$G,1)+ROW()/10000000,""),"")</f>
        <v/>
      </c>
      <c r="Q2798" s="0" t="str">
        <f aca="false">IF(K2798=1,IF(COUNTIFS(C$2:C2798,C2798,K$2:K2798,1)=1,1,0),"")</f>
        <v/>
      </c>
      <c r="R2798" s="0" t="str">
        <f aca="false">IF(M2798=1,IF(COUNTIFS(C$2:C2798,C2798,M$2:M2798,1)=1,1,0),"")</f>
        <v/>
      </c>
      <c r="S2798" s="0" t="str">
        <f aca="false">IF(L2798=1,IF(COUNTIFS(C$2:C2798,C2798,L$2:L2798,1)=1,1,0),"")</f>
        <v/>
      </c>
      <c r="T2798" s="38" t="str">
        <f aca="false">IF(N2798="","",N2798+ROW()/10000000)</f>
        <v/>
      </c>
      <c r="U2798" s="0" t="str">
        <f aca="false">IF(G2798=1,IF(B2798="",1,0),"")</f>
        <v/>
      </c>
    </row>
    <row r="2799" customFormat="false" ht="15" hidden="false" customHeight="false" outlineLevel="0" collapsed="false">
      <c r="A2799" s="35"/>
      <c r="B2799" s="35"/>
      <c r="G2799" s="0" t="str">
        <f aca="false">IF(A2799="","",IF(AND(A2799&gt;=Debut,A2799&lt;Fin),1,0))</f>
        <v/>
      </c>
      <c r="H2799" s="0" t="str">
        <f aca="false">IF(G2799=1,INT(ROUND((A2799-Debut)*86400,0)/600),"")</f>
        <v/>
      </c>
      <c r="I2799" s="0" t="str">
        <f aca="false">IF(G2799=1,INT(ROUND((A2799-Debut)*86400,0)/3600),"")</f>
        <v/>
      </c>
      <c r="J2799" s="0" t="str">
        <f aca="false">IF(OR(A2799="",B2799=""),"",ROUND((B2799-A2799)*86400,0))</f>
        <v/>
      </c>
      <c r="K2799" s="37" t="str">
        <f aca="false">IF(G2799=1,IF(COUNTIFS($C:$C,C2799,$G:$G,1,$A:$A,"&gt;="&amp;(A2799-FenetreInterm/86400),$A:$A,"&lt;="&amp;A2799)&gt;=NbInterm,1,0),"")</f>
        <v/>
      </c>
      <c r="L2799" s="37" t="str">
        <f aca="false">IF(G2799=1,IF(B2799="",0,IF(J2799&lt;SeuilFugitive,1,0)),"")</f>
        <v/>
      </c>
      <c r="M2799" s="37" t="str">
        <f aca="false">IF(G2799=1,IF(B2799="",IF((Fin-A2799)*24&gt;SeuilFigee,1,0),IF(J2799&gt;SeuilFigee*3600,1,0)),"")</f>
        <v/>
      </c>
      <c r="N2799" s="0" t="str">
        <f aca="false">IF(G2799=1,IF(COUNTIF(H$2:H2799,H2799)=1,COUNTIF($H:$H,H2799),""),"")</f>
        <v/>
      </c>
      <c r="O2799" s="0" t="str">
        <f aca="false">IF(G2799=1,IF(COUNTIF(I$2:I2799,I2799)=1,COUNTIF($I:$I,I2799),""),"")</f>
        <v/>
      </c>
      <c r="P2799" s="38" t="str">
        <f aca="false">IF(G2799=1,IF(COUNTIFS(C$2:C2799,C2799,G$2:G2799,1)=1,COUNTIFS($C:$C,C2799,$G:$G,1)+ROW()/10000000,""),"")</f>
        <v/>
      </c>
      <c r="Q2799" s="0" t="str">
        <f aca="false">IF(K2799=1,IF(COUNTIFS(C$2:C2799,C2799,K$2:K2799,1)=1,1,0),"")</f>
        <v/>
      </c>
      <c r="R2799" s="0" t="str">
        <f aca="false">IF(M2799=1,IF(COUNTIFS(C$2:C2799,C2799,M$2:M2799,1)=1,1,0),"")</f>
        <v/>
      </c>
      <c r="S2799" s="0" t="str">
        <f aca="false">IF(L2799=1,IF(COUNTIFS(C$2:C2799,C2799,L$2:L2799,1)=1,1,0),"")</f>
        <v/>
      </c>
      <c r="T2799" s="38" t="str">
        <f aca="false">IF(N2799="","",N2799+ROW()/10000000)</f>
        <v/>
      </c>
      <c r="U2799" s="0" t="str">
        <f aca="false">IF(G2799=1,IF(B2799="",1,0),"")</f>
        <v/>
      </c>
    </row>
    <row r="2800" customFormat="false" ht="15" hidden="false" customHeight="false" outlineLevel="0" collapsed="false">
      <c r="A2800" s="35"/>
      <c r="B2800" s="35"/>
      <c r="G2800" s="0" t="str">
        <f aca="false">IF(A2800="","",IF(AND(A2800&gt;=Debut,A2800&lt;Fin),1,0))</f>
        <v/>
      </c>
      <c r="H2800" s="0" t="str">
        <f aca="false">IF(G2800=1,INT(ROUND((A2800-Debut)*86400,0)/600),"")</f>
        <v/>
      </c>
      <c r="I2800" s="0" t="str">
        <f aca="false">IF(G2800=1,INT(ROUND((A2800-Debut)*86400,0)/3600),"")</f>
        <v/>
      </c>
      <c r="J2800" s="0" t="str">
        <f aca="false">IF(OR(A2800="",B2800=""),"",ROUND((B2800-A2800)*86400,0))</f>
        <v/>
      </c>
      <c r="K2800" s="37" t="str">
        <f aca="false">IF(G2800=1,IF(COUNTIFS($C:$C,C2800,$G:$G,1,$A:$A,"&gt;="&amp;(A2800-FenetreInterm/86400),$A:$A,"&lt;="&amp;A2800)&gt;=NbInterm,1,0),"")</f>
        <v/>
      </c>
      <c r="L2800" s="37" t="str">
        <f aca="false">IF(G2800=1,IF(B2800="",0,IF(J2800&lt;SeuilFugitive,1,0)),"")</f>
        <v/>
      </c>
      <c r="M2800" s="37" t="str">
        <f aca="false">IF(G2800=1,IF(B2800="",IF((Fin-A2800)*24&gt;SeuilFigee,1,0),IF(J2800&gt;SeuilFigee*3600,1,0)),"")</f>
        <v/>
      </c>
      <c r="N2800" s="0" t="str">
        <f aca="false">IF(G2800=1,IF(COUNTIF(H$2:H2800,H2800)=1,COUNTIF($H:$H,H2800),""),"")</f>
        <v/>
      </c>
      <c r="O2800" s="0" t="str">
        <f aca="false">IF(G2800=1,IF(COUNTIF(I$2:I2800,I2800)=1,COUNTIF($I:$I,I2800),""),"")</f>
        <v/>
      </c>
      <c r="P2800" s="38" t="str">
        <f aca="false">IF(G2800=1,IF(COUNTIFS(C$2:C2800,C2800,G$2:G2800,1)=1,COUNTIFS($C:$C,C2800,$G:$G,1)+ROW()/10000000,""),"")</f>
        <v/>
      </c>
      <c r="Q2800" s="0" t="str">
        <f aca="false">IF(K2800=1,IF(COUNTIFS(C$2:C2800,C2800,K$2:K2800,1)=1,1,0),"")</f>
        <v/>
      </c>
      <c r="R2800" s="0" t="str">
        <f aca="false">IF(M2800=1,IF(COUNTIFS(C$2:C2800,C2800,M$2:M2800,1)=1,1,0),"")</f>
        <v/>
      </c>
      <c r="S2800" s="0" t="str">
        <f aca="false">IF(L2800=1,IF(COUNTIFS(C$2:C2800,C2800,L$2:L2800,1)=1,1,0),"")</f>
        <v/>
      </c>
      <c r="T2800" s="38" t="str">
        <f aca="false">IF(N2800="","",N2800+ROW()/10000000)</f>
        <v/>
      </c>
      <c r="U2800" s="0" t="str">
        <f aca="false">IF(G2800=1,IF(B2800="",1,0),"")</f>
        <v/>
      </c>
    </row>
    <row r="2801" customFormat="false" ht="15" hidden="false" customHeight="false" outlineLevel="0" collapsed="false">
      <c r="A2801" s="35"/>
      <c r="B2801" s="35"/>
      <c r="G2801" s="0" t="str">
        <f aca="false">IF(A2801="","",IF(AND(A2801&gt;=Debut,A2801&lt;Fin),1,0))</f>
        <v/>
      </c>
      <c r="H2801" s="0" t="str">
        <f aca="false">IF(G2801=1,INT(ROUND((A2801-Debut)*86400,0)/600),"")</f>
        <v/>
      </c>
      <c r="I2801" s="0" t="str">
        <f aca="false">IF(G2801=1,INT(ROUND((A2801-Debut)*86400,0)/3600),"")</f>
        <v/>
      </c>
      <c r="J2801" s="0" t="str">
        <f aca="false">IF(OR(A2801="",B2801=""),"",ROUND((B2801-A2801)*86400,0))</f>
        <v/>
      </c>
      <c r="K2801" s="37" t="str">
        <f aca="false">IF(G2801=1,IF(COUNTIFS($C:$C,C2801,$G:$G,1,$A:$A,"&gt;="&amp;(A2801-FenetreInterm/86400),$A:$A,"&lt;="&amp;A2801)&gt;=NbInterm,1,0),"")</f>
        <v/>
      </c>
      <c r="L2801" s="37" t="str">
        <f aca="false">IF(G2801=1,IF(B2801="",0,IF(J2801&lt;SeuilFugitive,1,0)),"")</f>
        <v/>
      </c>
      <c r="M2801" s="37" t="str">
        <f aca="false">IF(G2801=1,IF(B2801="",IF((Fin-A2801)*24&gt;SeuilFigee,1,0),IF(J2801&gt;SeuilFigee*3600,1,0)),"")</f>
        <v/>
      </c>
      <c r="N2801" s="0" t="str">
        <f aca="false">IF(G2801=1,IF(COUNTIF(H$2:H2801,H2801)=1,COUNTIF($H:$H,H2801),""),"")</f>
        <v/>
      </c>
      <c r="O2801" s="0" t="str">
        <f aca="false">IF(G2801=1,IF(COUNTIF(I$2:I2801,I2801)=1,COUNTIF($I:$I,I2801),""),"")</f>
        <v/>
      </c>
      <c r="P2801" s="38" t="str">
        <f aca="false">IF(G2801=1,IF(COUNTIFS(C$2:C2801,C2801,G$2:G2801,1)=1,COUNTIFS($C:$C,C2801,$G:$G,1)+ROW()/10000000,""),"")</f>
        <v/>
      </c>
      <c r="Q2801" s="0" t="str">
        <f aca="false">IF(K2801=1,IF(COUNTIFS(C$2:C2801,C2801,K$2:K2801,1)=1,1,0),"")</f>
        <v/>
      </c>
      <c r="R2801" s="0" t="str">
        <f aca="false">IF(M2801=1,IF(COUNTIFS(C$2:C2801,C2801,M$2:M2801,1)=1,1,0),"")</f>
        <v/>
      </c>
      <c r="S2801" s="0" t="str">
        <f aca="false">IF(L2801=1,IF(COUNTIFS(C$2:C2801,C2801,L$2:L2801,1)=1,1,0),"")</f>
        <v/>
      </c>
      <c r="T2801" s="38" t="str">
        <f aca="false">IF(N2801="","",N2801+ROW()/10000000)</f>
        <v/>
      </c>
      <c r="U2801" s="0" t="str">
        <f aca="false">IF(G2801=1,IF(B2801="",1,0),"")</f>
        <v/>
      </c>
    </row>
    <row r="2802" customFormat="false" ht="15" hidden="false" customHeight="false" outlineLevel="0" collapsed="false">
      <c r="A2802" s="35"/>
      <c r="B2802" s="35"/>
      <c r="G2802" s="0" t="str">
        <f aca="false">IF(A2802="","",IF(AND(A2802&gt;=Debut,A2802&lt;Fin),1,0))</f>
        <v/>
      </c>
      <c r="H2802" s="0" t="str">
        <f aca="false">IF(G2802=1,INT(ROUND((A2802-Debut)*86400,0)/600),"")</f>
        <v/>
      </c>
      <c r="I2802" s="0" t="str">
        <f aca="false">IF(G2802=1,INT(ROUND((A2802-Debut)*86400,0)/3600),"")</f>
        <v/>
      </c>
      <c r="J2802" s="0" t="str">
        <f aca="false">IF(OR(A2802="",B2802=""),"",ROUND((B2802-A2802)*86400,0))</f>
        <v/>
      </c>
      <c r="K2802" s="37" t="str">
        <f aca="false">IF(G2802=1,IF(COUNTIFS($C:$C,C2802,$G:$G,1,$A:$A,"&gt;="&amp;(A2802-FenetreInterm/86400),$A:$A,"&lt;="&amp;A2802)&gt;=NbInterm,1,0),"")</f>
        <v/>
      </c>
      <c r="L2802" s="37" t="str">
        <f aca="false">IF(G2802=1,IF(B2802="",0,IF(J2802&lt;SeuilFugitive,1,0)),"")</f>
        <v/>
      </c>
      <c r="M2802" s="37" t="str">
        <f aca="false">IF(G2802=1,IF(B2802="",IF((Fin-A2802)*24&gt;SeuilFigee,1,0),IF(J2802&gt;SeuilFigee*3600,1,0)),"")</f>
        <v/>
      </c>
      <c r="N2802" s="0" t="str">
        <f aca="false">IF(G2802=1,IF(COUNTIF(H$2:H2802,H2802)=1,COUNTIF($H:$H,H2802),""),"")</f>
        <v/>
      </c>
      <c r="O2802" s="0" t="str">
        <f aca="false">IF(G2802=1,IF(COUNTIF(I$2:I2802,I2802)=1,COUNTIF($I:$I,I2802),""),"")</f>
        <v/>
      </c>
      <c r="P2802" s="38" t="str">
        <f aca="false">IF(G2802=1,IF(COUNTIFS(C$2:C2802,C2802,G$2:G2802,1)=1,COUNTIFS($C:$C,C2802,$G:$G,1)+ROW()/10000000,""),"")</f>
        <v/>
      </c>
      <c r="Q2802" s="0" t="str">
        <f aca="false">IF(K2802=1,IF(COUNTIFS(C$2:C2802,C2802,K$2:K2802,1)=1,1,0),"")</f>
        <v/>
      </c>
      <c r="R2802" s="0" t="str">
        <f aca="false">IF(M2802=1,IF(COUNTIFS(C$2:C2802,C2802,M$2:M2802,1)=1,1,0),"")</f>
        <v/>
      </c>
      <c r="S2802" s="0" t="str">
        <f aca="false">IF(L2802=1,IF(COUNTIFS(C$2:C2802,C2802,L$2:L2802,1)=1,1,0),"")</f>
        <v/>
      </c>
      <c r="T2802" s="38" t="str">
        <f aca="false">IF(N2802="","",N2802+ROW()/10000000)</f>
        <v/>
      </c>
      <c r="U2802" s="0" t="str">
        <f aca="false">IF(G2802=1,IF(B2802="",1,0),"")</f>
        <v/>
      </c>
    </row>
    <row r="2803" customFormat="false" ht="15" hidden="false" customHeight="false" outlineLevel="0" collapsed="false">
      <c r="A2803" s="35"/>
      <c r="B2803" s="35"/>
      <c r="G2803" s="0" t="str">
        <f aca="false">IF(A2803="","",IF(AND(A2803&gt;=Debut,A2803&lt;Fin),1,0))</f>
        <v/>
      </c>
      <c r="H2803" s="0" t="str">
        <f aca="false">IF(G2803=1,INT(ROUND((A2803-Debut)*86400,0)/600),"")</f>
        <v/>
      </c>
      <c r="I2803" s="0" t="str">
        <f aca="false">IF(G2803=1,INT(ROUND((A2803-Debut)*86400,0)/3600),"")</f>
        <v/>
      </c>
      <c r="J2803" s="0" t="str">
        <f aca="false">IF(OR(A2803="",B2803=""),"",ROUND((B2803-A2803)*86400,0))</f>
        <v/>
      </c>
      <c r="K2803" s="37" t="str">
        <f aca="false">IF(G2803=1,IF(COUNTIFS($C:$C,C2803,$G:$G,1,$A:$A,"&gt;="&amp;(A2803-FenetreInterm/86400),$A:$A,"&lt;="&amp;A2803)&gt;=NbInterm,1,0),"")</f>
        <v/>
      </c>
      <c r="L2803" s="37" t="str">
        <f aca="false">IF(G2803=1,IF(B2803="",0,IF(J2803&lt;SeuilFugitive,1,0)),"")</f>
        <v/>
      </c>
      <c r="M2803" s="37" t="str">
        <f aca="false">IF(G2803=1,IF(B2803="",IF((Fin-A2803)*24&gt;SeuilFigee,1,0),IF(J2803&gt;SeuilFigee*3600,1,0)),"")</f>
        <v/>
      </c>
      <c r="N2803" s="0" t="str">
        <f aca="false">IF(G2803=1,IF(COUNTIF(H$2:H2803,H2803)=1,COUNTIF($H:$H,H2803),""),"")</f>
        <v/>
      </c>
      <c r="O2803" s="0" t="str">
        <f aca="false">IF(G2803=1,IF(COUNTIF(I$2:I2803,I2803)=1,COUNTIF($I:$I,I2803),""),"")</f>
        <v/>
      </c>
      <c r="P2803" s="38" t="str">
        <f aca="false">IF(G2803=1,IF(COUNTIFS(C$2:C2803,C2803,G$2:G2803,1)=1,COUNTIFS($C:$C,C2803,$G:$G,1)+ROW()/10000000,""),"")</f>
        <v/>
      </c>
      <c r="Q2803" s="0" t="str">
        <f aca="false">IF(K2803=1,IF(COUNTIFS(C$2:C2803,C2803,K$2:K2803,1)=1,1,0),"")</f>
        <v/>
      </c>
      <c r="R2803" s="0" t="str">
        <f aca="false">IF(M2803=1,IF(COUNTIFS(C$2:C2803,C2803,M$2:M2803,1)=1,1,0),"")</f>
        <v/>
      </c>
      <c r="S2803" s="0" t="str">
        <f aca="false">IF(L2803=1,IF(COUNTIFS(C$2:C2803,C2803,L$2:L2803,1)=1,1,0),"")</f>
        <v/>
      </c>
      <c r="T2803" s="38" t="str">
        <f aca="false">IF(N2803="","",N2803+ROW()/10000000)</f>
        <v/>
      </c>
      <c r="U2803" s="0" t="str">
        <f aca="false">IF(G2803=1,IF(B2803="",1,0),"")</f>
        <v/>
      </c>
    </row>
    <row r="2804" customFormat="false" ht="15" hidden="false" customHeight="false" outlineLevel="0" collapsed="false">
      <c r="A2804" s="35"/>
      <c r="B2804" s="35"/>
      <c r="G2804" s="0" t="str">
        <f aca="false">IF(A2804="","",IF(AND(A2804&gt;=Debut,A2804&lt;Fin),1,0))</f>
        <v/>
      </c>
      <c r="H2804" s="0" t="str">
        <f aca="false">IF(G2804=1,INT(ROUND((A2804-Debut)*86400,0)/600),"")</f>
        <v/>
      </c>
      <c r="I2804" s="0" t="str">
        <f aca="false">IF(G2804=1,INT(ROUND((A2804-Debut)*86400,0)/3600),"")</f>
        <v/>
      </c>
      <c r="J2804" s="0" t="str">
        <f aca="false">IF(OR(A2804="",B2804=""),"",ROUND((B2804-A2804)*86400,0))</f>
        <v/>
      </c>
      <c r="K2804" s="37" t="str">
        <f aca="false">IF(G2804=1,IF(COUNTIFS($C:$C,C2804,$G:$G,1,$A:$A,"&gt;="&amp;(A2804-FenetreInterm/86400),$A:$A,"&lt;="&amp;A2804)&gt;=NbInterm,1,0),"")</f>
        <v/>
      </c>
      <c r="L2804" s="37" t="str">
        <f aca="false">IF(G2804=1,IF(B2804="",0,IF(J2804&lt;SeuilFugitive,1,0)),"")</f>
        <v/>
      </c>
      <c r="M2804" s="37" t="str">
        <f aca="false">IF(G2804=1,IF(B2804="",IF((Fin-A2804)*24&gt;SeuilFigee,1,0),IF(J2804&gt;SeuilFigee*3600,1,0)),"")</f>
        <v/>
      </c>
      <c r="N2804" s="0" t="str">
        <f aca="false">IF(G2804=1,IF(COUNTIF(H$2:H2804,H2804)=1,COUNTIF($H:$H,H2804),""),"")</f>
        <v/>
      </c>
      <c r="O2804" s="0" t="str">
        <f aca="false">IF(G2804=1,IF(COUNTIF(I$2:I2804,I2804)=1,COUNTIF($I:$I,I2804),""),"")</f>
        <v/>
      </c>
      <c r="P2804" s="38" t="str">
        <f aca="false">IF(G2804=1,IF(COUNTIFS(C$2:C2804,C2804,G$2:G2804,1)=1,COUNTIFS($C:$C,C2804,$G:$G,1)+ROW()/10000000,""),"")</f>
        <v/>
      </c>
      <c r="Q2804" s="0" t="str">
        <f aca="false">IF(K2804=1,IF(COUNTIFS(C$2:C2804,C2804,K$2:K2804,1)=1,1,0),"")</f>
        <v/>
      </c>
      <c r="R2804" s="0" t="str">
        <f aca="false">IF(M2804=1,IF(COUNTIFS(C$2:C2804,C2804,M$2:M2804,1)=1,1,0),"")</f>
        <v/>
      </c>
      <c r="S2804" s="0" t="str">
        <f aca="false">IF(L2804=1,IF(COUNTIFS(C$2:C2804,C2804,L$2:L2804,1)=1,1,0),"")</f>
        <v/>
      </c>
      <c r="T2804" s="38" t="str">
        <f aca="false">IF(N2804="","",N2804+ROW()/10000000)</f>
        <v/>
      </c>
      <c r="U2804" s="0" t="str">
        <f aca="false">IF(G2804=1,IF(B2804="",1,0),"")</f>
        <v/>
      </c>
    </row>
    <row r="2805" customFormat="false" ht="15" hidden="false" customHeight="false" outlineLevel="0" collapsed="false">
      <c r="A2805" s="35"/>
      <c r="B2805" s="35"/>
      <c r="G2805" s="0" t="str">
        <f aca="false">IF(A2805="","",IF(AND(A2805&gt;=Debut,A2805&lt;Fin),1,0))</f>
        <v/>
      </c>
      <c r="H2805" s="0" t="str">
        <f aca="false">IF(G2805=1,INT(ROUND((A2805-Debut)*86400,0)/600),"")</f>
        <v/>
      </c>
      <c r="I2805" s="0" t="str">
        <f aca="false">IF(G2805=1,INT(ROUND((A2805-Debut)*86400,0)/3600),"")</f>
        <v/>
      </c>
      <c r="J2805" s="0" t="str">
        <f aca="false">IF(OR(A2805="",B2805=""),"",ROUND((B2805-A2805)*86400,0))</f>
        <v/>
      </c>
      <c r="K2805" s="37" t="str">
        <f aca="false">IF(G2805=1,IF(COUNTIFS($C:$C,C2805,$G:$G,1,$A:$A,"&gt;="&amp;(A2805-FenetreInterm/86400),$A:$A,"&lt;="&amp;A2805)&gt;=NbInterm,1,0),"")</f>
        <v/>
      </c>
      <c r="L2805" s="37" t="str">
        <f aca="false">IF(G2805=1,IF(B2805="",0,IF(J2805&lt;SeuilFugitive,1,0)),"")</f>
        <v/>
      </c>
      <c r="M2805" s="37" t="str">
        <f aca="false">IF(G2805=1,IF(B2805="",IF((Fin-A2805)*24&gt;SeuilFigee,1,0),IF(J2805&gt;SeuilFigee*3600,1,0)),"")</f>
        <v/>
      </c>
      <c r="N2805" s="0" t="str">
        <f aca="false">IF(G2805=1,IF(COUNTIF(H$2:H2805,H2805)=1,COUNTIF($H:$H,H2805),""),"")</f>
        <v/>
      </c>
      <c r="O2805" s="0" t="str">
        <f aca="false">IF(G2805=1,IF(COUNTIF(I$2:I2805,I2805)=1,COUNTIF($I:$I,I2805),""),"")</f>
        <v/>
      </c>
      <c r="P2805" s="38" t="str">
        <f aca="false">IF(G2805=1,IF(COUNTIFS(C$2:C2805,C2805,G$2:G2805,1)=1,COUNTIFS($C:$C,C2805,$G:$G,1)+ROW()/10000000,""),"")</f>
        <v/>
      </c>
      <c r="Q2805" s="0" t="str">
        <f aca="false">IF(K2805=1,IF(COUNTIFS(C$2:C2805,C2805,K$2:K2805,1)=1,1,0),"")</f>
        <v/>
      </c>
      <c r="R2805" s="0" t="str">
        <f aca="false">IF(M2805=1,IF(COUNTIFS(C$2:C2805,C2805,M$2:M2805,1)=1,1,0),"")</f>
        <v/>
      </c>
      <c r="S2805" s="0" t="str">
        <f aca="false">IF(L2805=1,IF(COUNTIFS(C$2:C2805,C2805,L$2:L2805,1)=1,1,0),"")</f>
        <v/>
      </c>
      <c r="T2805" s="38" t="str">
        <f aca="false">IF(N2805="","",N2805+ROW()/10000000)</f>
        <v/>
      </c>
      <c r="U2805" s="0" t="str">
        <f aca="false">IF(G2805=1,IF(B2805="",1,0),"")</f>
        <v/>
      </c>
    </row>
    <row r="2806" customFormat="false" ht="15" hidden="false" customHeight="false" outlineLevel="0" collapsed="false">
      <c r="A2806" s="35"/>
      <c r="B2806" s="35"/>
      <c r="G2806" s="0" t="str">
        <f aca="false">IF(A2806="","",IF(AND(A2806&gt;=Debut,A2806&lt;Fin),1,0))</f>
        <v/>
      </c>
      <c r="H2806" s="0" t="str">
        <f aca="false">IF(G2806=1,INT(ROUND((A2806-Debut)*86400,0)/600),"")</f>
        <v/>
      </c>
      <c r="I2806" s="0" t="str">
        <f aca="false">IF(G2806=1,INT(ROUND((A2806-Debut)*86400,0)/3600),"")</f>
        <v/>
      </c>
      <c r="J2806" s="0" t="str">
        <f aca="false">IF(OR(A2806="",B2806=""),"",ROUND((B2806-A2806)*86400,0))</f>
        <v/>
      </c>
      <c r="K2806" s="37" t="str">
        <f aca="false">IF(G2806=1,IF(COUNTIFS($C:$C,C2806,$G:$G,1,$A:$A,"&gt;="&amp;(A2806-FenetreInterm/86400),$A:$A,"&lt;="&amp;A2806)&gt;=NbInterm,1,0),"")</f>
        <v/>
      </c>
      <c r="L2806" s="37" t="str">
        <f aca="false">IF(G2806=1,IF(B2806="",0,IF(J2806&lt;SeuilFugitive,1,0)),"")</f>
        <v/>
      </c>
      <c r="M2806" s="37" t="str">
        <f aca="false">IF(G2806=1,IF(B2806="",IF((Fin-A2806)*24&gt;SeuilFigee,1,0),IF(J2806&gt;SeuilFigee*3600,1,0)),"")</f>
        <v/>
      </c>
      <c r="N2806" s="0" t="str">
        <f aca="false">IF(G2806=1,IF(COUNTIF(H$2:H2806,H2806)=1,COUNTIF($H:$H,H2806),""),"")</f>
        <v/>
      </c>
      <c r="O2806" s="0" t="str">
        <f aca="false">IF(G2806=1,IF(COUNTIF(I$2:I2806,I2806)=1,COUNTIF($I:$I,I2806),""),"")</f>
        <v/>
      </c>
      <c r="P2806" s="38" t="str">
        <f aca="false">IF(G2806=1,IF(COUNTIFS(C$2:C2806,C2806,G$2:G2806,1)=1,COUNTIFS($C:$C,C2806,$G:$G,1)+ROW()/10000000,""),"")</f>
        <v/>
      </c>
      <c r="Q2806" s="0" t="str">
        <f aca="false">IF(K2806=1,IF(COUNTIFS(C$2:C2806,C2806,K$2:K2806,1)=1,1,0),"")</f>
        <v/>
      </c>
      <c r="R2806" s="0" t="str">
        <f aca="false">IF(M2806=1,IF(COUNTIFS(C$2:C2806,C2806,M$2:M2806,1)=1,1,0),"")</f>
        <v/>
      </c>
      <c r="S2806" s="0" t="str">
        <f aca="false">IF(L2806=1,IF(COUNTIFS(C$2:C2806,C2806,L$2:L2806,1)=1,1,0),"")</f>
        <v/>
      </c>
      <c r="T2806" s="38" t="str">
        <f aca="false">IF(N2806="","",N2806+ROW()/10000000)</f>
        <v/>
      </c>
      <c r="U2806" s="0" t="str">
        <f aca="false">IF(G2806=1,IF(B2806="",1,0),"")</f>
        <v/>
      </c>
    </row>
    <row r="2807" customFormat="false" ht="15" hidden="false" customHeight="false" outlineLevel="0" collapsed="false">
      <c r="A2807" s="35"/>
      <c r="B2807" s="35"/>
      <c r="G2807" s="0" t="str">
        <f aca="false">IF(A2807="","",IF(AND(A2807&gt;=Debut,A2807&lt;Fin),1,0))</f>
        <v/>
      </c>
      <c r="H2807" s="0" t="str">
        <f aca="false">IF(G2807=1,INT(ROUND((A2807-Debut)*86400,0)/600),"")</f>
        <v/>
      </c>
      <c r="I2807" s="0" t="str">
        <f aca="false">IF(G2807=1,INT(ROUND((A2807-Debut)*86400,0)/3600),"")</f>
        <v/>
      </c>
      <c r="J2807" s="0" t="str">
        <f aca="false">IF(OR(A2807="",B2807=""),"",ROUND((B2807-A2807)*86400,0))</f>
        <v/>
      </c>
      <c r="K2807" s="37" t="str">
        <f aca="false">IF(G2807=1,IF(COUNTIFS($C:$C,C2807,$G:$G,1,$A:$A,"&gt;="&amp;(A2807-FenetreInterm/86400),$A:$A,"&lt;="&amp;A2807)&gt;=NbInterm,1,0),"")</f>
        <v/>
      </c>
      <c r="L2807" s="37" t="str">
        <f aca="false">IF(G2807=1,IF(B2807="",0,IF(J2807&lt;SeuilFugitive,1,0)),"")</f>
        <v/>
      </c>
      <c r="M2807" s="37" t="str">
        <f aca="false">IF(G2807=1,IF(B2807="",IF((Fin-A2807)*24&gt;SeuilFigee,1,0),IF(J2807&gt;SeuilFigee*3600,1,0)),"")</f>
        <v/>
      </c>
      <c r="N2807" s="0" t="str">
        <f aca="false">IF(G2807=1,IF(COUNTIF(H$2:H2807,H2807)=1,COUNTIF($H:$H,H2807),""),"")</f>
        <v/>
      </c>
      <c r="O2807" s="0" t="str">
        <f aca="false">IF(G2807=1,IF(COUNTIF(I$2:I2807,I2807)=1,COUNTIF($I:$I,I2807),""),"")</f>
        <v/>
      </c>
      <c r="P2807" s="38" t="str">
        <f aca="false">IF(G2807=1,IF(COUNTIFS(C$2:C2807,C2807,G$2:G2807,1)=1,COUNTIFS($C:$C,C2807,$G:$G,1)+ROW()/10000000,""),"")</f>
        <v/>
      </c>
      <c r="Q2807" s="0" t="str">
        <f aca="false">IF(K2807=1,IF(COUNTIFS(C$2:C2807,C2807,K$2:K2807,1)=1,1,0),"")</f>
        <v/>
      </c>
      <c r="R2807" s="0" t="str">
        <f aca="false">IF(M2807=1,IF(COUNTIFS(C$2:C2807,C2807,M$2:M2807,1)=1,1,0),"")</f>
        <v/>
      </c>
      <c r="S2807" s="0" t="str">
        <f aca="false">IF(L2807=1,IF(COUNTIFS(C$2:C2807,C2807,L$2:L2807,1)=1,1,0),"")</f>
        <v/>
      </c>
      <c r="T2807" s="38" t="str">
        <f aca="false">IF(N2807="","",N2807+ROW()/10000000)</f>
        <v/>
      </c>
      <c r="U2807" s="0" t="str">
        <f aca="false">IF(G2807=1,IF(B2807="",1,0),"")</f>
        <v/>
      </c>
    </row>
    <row r="2808" customFormat="false" ht="15" hidden="false" customHeight="false" outlineLevel="0" collapsed="false">
      <c r="A2808" s="35"/>
      <c r="B2808" s="35"/>
      <c r="G2808" s="0" t="str">
        <f aca="false">IF(A2808="","",IF(AND(A2808&gt;=Debut,A2808&lt;Fin),1,0))</f>
        <v/>
      </c>
      <c r="H2808" s="0" t="str">
        <f aca="false">IF(G2808=1,INT(ROUND((A2808-Debut)*86400,0)/600),"")</f>
        <v/>
      </c>
      <c r="I2808" s="0" t="str">
        <f aca="false">IF(G2808=1,INT(ROUND((A2808-Debut)*86400,0)/3600),"")</f>
        <v/>
      </c>
      <c r="J2808" s="0" t="str">
        <f aca="false">IF(OR(A2808="",B2808=""),"",ROUND((B2808-A2808)*86400,0))</f>
        <v/>
      </c>
      <c r="K2808" s="37" t="str">
        <f aca="false">IF(G2808=1,IF(COUNTIFS($C:$C,C2808,$G:$G,1,$A:$A,"&gt;="&amp;(A2808-FenetreInterm/86400),$A:$A,"&lt;="&amp;A2808)&gt;=NbInterm,1,0),"")</f>
        <v/>
      </c>
      <c r="L2808" s="37" t="str">
        <f aca="false">IF(G2808=1,IF(B2808="",0,IF(J2808&lt;SeuilFugitive,1,0)),"")</f>
        <v/>
      </c>
      <c r="M2808" s="37" t="str">
        <f aca="false">IF(G2808=1,IF(B2808="",IF((Fin-A2808)*24&gt;SeuilFigee,1,0),IF(J2808&gt;SeuilFigee*3600,1,0)),"")</f>
        <v/>
      </c>
      <c r="N2808" s="0" t="str">
        <f aca="false">IF(G2808=1,IF(COUNTIF(H$2:H2808,H2808)=1,COUNTIF($H:$H,H2808),""),"")</f>
        <v/>
      </c>
      <c r="O2808" s="0" t="str">
        <f aca="false">IF(G2808=1,IF(COUNTIF(I$2:I2808,I2808)=1,COUNTIF($I:$I,I2808),""),"")</f>
        <v/>
      </c>
      <c r="P2808" s="38" t="str">
        <f aca="false">IF(G2808=1,IF(COUNTIFS(C$2:C2808,C2808,G$2:G2808,1)=1,COUNTIFS($C:$C,C2808,$G:$G,1)+ROW()/10000000,""),"")</f>
        <v/>
      </c>
      <c r="Q2808" s="0" t="str">
        <f aca="false">IF(K2808=1,IF(COUNTIFS(C$2:C2808,C2808,K$2:K2808,1)=1,1,0),"")</f>
        <v/>
      </c>
      <c r="R2808" s="0" t="str">
        <f aca="false">IF(M2808=1,IF(COUNTIFS(C$2:C2808,C2808,M$2:M2808,1)=1,1,0),"")</f>
        <v/>
      </c>
      <c r="S2808" s="0" t="str">
        <f aca="false">IF(L2808=1,IF(COUNTIFS(C$2:C2808,C2808,L$2:L2808,1)=1,1,0),"")</f>
        <v/>
      </c>
      <c r="T2808" s="38" t="str">
        <f aca="false">IF(N2808="","",N2808+ROW()/10000000)</f>
        <v/>
      </c>
      <c r="U2808" s="0" t="str">
        <f aca="false">IF(G2808=1,IF(B2808="",1,0),"")</f>
        <v/>
      </c>
    </row>
    <row r="2809" customFormat="false" ht="15" hidden="false" customHeight="false" outlineLevel="0" collapsed="false">
      <c r="A2809" s="35"/>
      <c r="B2809" s="35"/>
      <c r="G2809" s="0" t="str">
        <f aca="false">IF(A2809="","",IF(AND(A2809&gt;=Debut,A2809&lt;Fin),1,0))</f>
        <v/>
      </c>
      <c r="H2809" s="0" t="str">
        <f aca="false">IF(G2809=1,INT(ROUND((A2809-Debut)*86400,0)/600),"")</f>
        <v/>
      </c>
      <c r="I2809" s="0" t="str">
        <f aca="false">IF(G2809=1,INT(ROUND((A2809-Debut)*86400,0)/3600),"")</f>
        <v/>
      </c>
      <c r="J2809" s="0" t="str">
        <f aca="false">IF(OR(A2809="",B2809=""),"",ROUND((B2809-A2809)*86400,0))</f>
        <v/>
      </c>
      <c r="K2809" s="37" t="str">
        <f aca="false">IF(G2809=1,IF(COUNTIFS($C:$C,C2809,$G:$G,1,$A:$A,"&gt;="&amp;(A2809-FenetreInterm/86400),$A:$A,"&lt;="&amp;A2809)&gt;=NbInterm,1,0),"")</f>
        <v/>
      </c>
      <c r="L2809" s="37" t="str">
        <f aca="false">IF(G2809=1,IF(B2809="",0,IF(J2809&lt;SeuilFugitive,1,0)),"")</f>
        <v/>
      </c>
      <c r="M2809" s="37" t="str">
        <f aca="false">IF(G2809=1,IF(B2809="",IF((Fin-A2809)*24&gt;SeuilFigee,1,0),IF(J2809&gt;SeuilFigee*3600,1,0)),"")</f>
        <v/>
      </c>
      <c r="N2809" s="0" t="str">
        <f aca="false">IF(G2809=1,IF(COUNTIF(H$2:H2809,H2809)=1,COUNTIF($H:$H,H2809),""),"")</f>
        <v/>
      </c>
      <c r="O2809" s="0" t="str">
        <f aca="false">IF(G2809=1,IF(COUNTIF(I$2:I2809,I2809)=1,COUNTIF($I:$I,I2809),""),"")</f>
        <v/>
      </c>
      <c r="P2809" s="38" t="str">
        <f aca="false">IF(G2809=1,IF(COUNTIFS(C$2:C2809,C2809,G$2:G2809,1)=1,COUNTIFS($C:$C,C2809,$G:$G,1)+ROW()/10000000,""),"")</f>
        <v/>
      </c>
      <c r="Q2809" s="0" t="str">
        <f aca="false">IF(K2809=1,IF(COUNTIFS(C$2:C2809,C2809,K$2:K2809,1)=1,1,0),"")</f>
        <v/>
      </c>
      <c r="R2809" s="0" t="str">
        <f aca="false">IF(M2809=1,IF(COUNTIFS(C$2:C2809,C2809,M$2:M2809,1)=1,1,0),"")</f>
        <v/>
      </c>
      <c r="S2809" s="0" t="str">
        <f aca="false">IF(L2809=1,IF(COUNTIFS(C$2:C2809,C2809,L$2:L2809,1)=1,1,0),"")</f>
        <v/>
      </c>
      <c r="T2809" s="38" t="str">
        <f aca="false">IF(N2809="","",N2809+ROW()/10000000)</f>
        <v/>
      </c>
      <c r="U2809" s="0" t="str">
        <f aca="false">IF(G2809=1,IF(B2809="",1,0),"")</f>
        <v/>
      </c>
    </row>
    <row r="2810" customFormat="false" ht="15" hidden="false" customHeight="false" outlineLevel="0" collapsed="false">
      <c r="A2810" s="35"/>
      <c r="B2810" s="35"/>
      <c r="G2810" s="0" t="str">
        <f aca="false">IF(A2810="","",IF(AND(A2810&gt;=Debut,A2810&lt;Fin),1,0))</f>
        <v/>
      </c>
      <c r="H2810" s="0" t="str">
        <f aca="false">IF(G2810=1,INT(ROUND((A2810-Debut)*86400,0)/600),"")</f>
        <v/>
      </c>
      <c r="I2810" s="0" t="str">
        <f aca="false">IF(G2810=1,INT(ROUND((A2810-Debut)*86400,0)/3600),"")</f>
        <v/>
      </c>
      <c r="J2810" s="0" t="str">
        <f aca="false">IF(OR(A2810="",B2810=""),"",ROUND((B2810-A2810)*86400,0))</f>
        <v/>
      </c>
      <c r="K2810" s="37" t="str">
        <f aca="false">IF(G2810=1,IF(COUNTIFS($C:$C,C2810,$G:$G,1,$A:$A,"&gt;="&amp;(A2810-FenetreInterm/86400),$A:$A,"&lt;="&amp;A2810)&gt;=NbInterm,1,0),"")</f>
        <v/>
      </c>
      <c r="L2810" s="37" t="str">
        <f aca="false">IF(G2810=1,IF(B2810="",0,IF(J2810&lt;SeuilFugitive,1,0)),"")</f>
        <v/>
      </c>
      <c r="M2810" s="37" t="str">
        <f aca="false">IF(G2810=1,IF(B2810="",IF((Fin-A2810)*24&gt;SeuilFigee,1,0),IF(J2810&gt;SeuilFigee*3600,1,0)),"")</f>
        <v/>
      </c>
      <c r="N2810" s="0" t="str">
        <f aca="false">IF(G2810=1,IF(COUNTIF(H$2:H2810,H2810)=1,COUNTIF($H:$H,H2810),""),"")</f>
        <v/>
      </c>
      <c r="O2810" s="0" t="str">
        <f aca="false">IF(G2810=1,IF(COUNTIF(I$2:I2810,I2810)=1,COUNTIF($I:$I,I2810),""),"")</f>
        <v/>
      </c>
      <c r="P2810" s="38" t="str">
        <f aca="false">IF(G2810=1,IF(COUNTIFS(C$2:C2810,C2810,G$2:G2810,1)=1,COUNTIFS($C:$C,C2810,$G:$G,1)+ROW()/10000000,""),"")</f>
        <v/>
      </c>
      <c r="Q2810" s="0" t="str">
        <f aca="false">IF(K2810=1,IF(COUNTIFS(C$2:C2810,C2810,K$2:K2810,1)=1,1,0),"")</f>
        <v/>
      </c>
      <c r="R2810" s="0" t="str">
        <f aca="false">IF(M2810=1,IF(COUNTIFS(C$2:C2810,C2810,M$2:M2810,1)=1,1,0),"")</f>
        <v/>
      </c>
      <c r="S2810" s="0" t="str">
        <f aca="false">IF(L2810=1,IF(COUNTIFS(C$2:C2810,C2810,L$2:L2810,1)=1,1,0),"")</f>
        <v/>
      </c>
      <c r="T2810" s="38" t="str">
        <f aca="false">IF(N2810="","",N2810+ROW()/10000000)</f>
        <v/>
      </c>
      <c r="U2810" s="0" t="str">
        <f aca="false">IF(G2810=1,IF(B2810="",1,0),"")</f>
        <v/>
      </c>
    </row>
    <row r="2811" customFormat="false" ht="15" hidden="false" customHeight="false" outlineLevel="0" collapsed="false">
      <c r="A2811" s="35"/>
      <c r="B2811" s="35"/>
      <c r="G2811" s="0" t="str">
        <f aca="false">IF(A2811="","",IF(AND(A2811&gt;=Debut,A2811&lt;Fin),1,0))</f>
        <v/>
      </c>
      <c r="H2811" s="0" t="str">
        <f aca="false">IF(G2811=1,INT(ROUND((A2811-Debut)*86400,0)/600),"")</f>
        <v/>
      </c>
      <c r="I2811" s="0" t="str">
        <f aca="false">IF(G2811=1,INT(ROUND((A2811-Debut)*86400,0)/3600),"")</f>
        <v/>
      </c>
      <c r="J2811" s="0" t="str">
        <f aca="false">IF(OR(A2811="",B2811=""),"",ROUND((B2811-A2811)*86400,0))</f>
        <v/>
      </c>
      <c r="K2811" s="37" t="str">
        <f aca="false">IF(G2811=1,IF(COUNTIFS($C:$C,C2811,$G:$G,1,$A:$A,"&gt;="&amp;(A2811-FenetreInterm/86400),$A:$A,"&lt;="&amp;A2811)&gt;=NbInterm,1,0),"")</f>
        <v/>
      </c>
      <c r="L2811" s="37" t="str">
        <f aca="false">IF(G2811=1,IF(B2811="",0,IF(J2811&lt;SeuilFugitive,1,0)),"")</f>
        <v/>
      </c>
      <c r="M2811" s="37" t="str">
        <f aca="false">IF(G2811=1,IF(B2811="",IF((Fin-A2811)*24&gt;SeuilFigee,1,0),IF(J2811&gt;SeuilFigee*3600,1,0)),"")</f>
        <v/>
      </c>
      <c r="N2811" s="0" t="str">
        <f aca="false">IF(G2811=1,IF(COUNTIF(H$2:H2811,H2811)=1,COUNTIF($H:$H,H2811),""),"")</f>
        <v/>
      </c>
      <c r="O2811" s="0" t="str">
        <f aca="false">IF(G2811=1,IF(COUNTIF(I$2:I2811,I2811)=1,COUNTIF($I:$I,I2811),""),"")</f>
        <v/>
      </c>
      <c r="P2811" s="38" t="str">
        <f aca="false">IF(G2811=1,IF(COUNTIFS(C$2:C2811,C2811,G$2:G2811,1)=1,COUNTIFS($C:$C,C2811,$G:$G,1)+ROW()/10000000,""),"")</f>
        <v/>
      </c>
      <c r="Q2811" s="0" t="str">
        <f aca="false">IF(K2811=1,IF(COUNTIFS(C$2:C2811,C2811,K$2:K2811,1)=1,1,0),"")</f>
        <v/>
      </c>
      <c r="R2811" s="0" t="str">
        <f aca="false">IF(M2811=1,IF(COUNTIFS(C$2:C2811,C2811,M$2:M2811,1)=1,1,0),"")</f>
        <v/>
      </c>
      <c r="S2811" s="0" t="str">
        <f aca="false">IF(L2811=1,IF(COUNTIFS(C$2:C2811,C2811,L$2:L2811,1)=1,1,0),"")</f>
        <v/>
      </c>
      <c r="T2811" s="38" t="str">
        <f aca="false">IF(N2811="","",N2811+ROW()/10000000)</f>
        <v/>
      </c>
      <c r="U2811" s="0" t="str">
        <f aca="false">IF(G2811=1,IF(B2811="",1,0),"")</f>
        <v/>
      </c>
    </row>
    <row r="2812" customFormat="false" ht="15" hidden="false" customHeight="false" outlineLevel="0" collapsed="false">
      <c r="A2812" s="35"/>
      <c r="B2812" s="35"/>
      <c r="G2812" s="0" t="str">
        <f aca="false">IF(A2812="","",IF(AND(A2812&gt;=Debut,A2812&lt;Fin),1,0))</f>
        <v/>
      </c>
      <c r="H2812" s="0" t="str">
        <f aca="false">IF(G2812=1,INT(ROUND((A2812-Debut)*86400,0)/600),"")</f>
        <v/>
      </c>
      <c r="I2812" s="0" t="str">
        <f aca="false">IF(G2812=1,INT(ROUND((A2812-Debut)*86400,0)/3600),"")</f>
        <v/>
      </c>
      <c r="J2812" s="0" t="str">
        <f aca="false">IF(OR(A2812="",B2812=""),"",ROUND((B2812-A2812)*86400,0))</f>
        <v/>
      </c>
      <c r="K2812" s="37" t="str">
        <f aca="false">IF(G2812=1,IF(COUNTIFS($C:$C,C2812,$G:$G,1,$A:$A,"&gt;="&amp;(A2812-FenetreInterm/86400),$A:$A,"&lt;="&amp;A2812)&gt;=NbInterm,1,0),"")</f>
        <v/>
      </c>
      <c r="L2812" s="37" t="str">
        <f aca="false">IF(G2812=1,IF(B2812="",0,IF(J2812&lt;SeuilFugitive,1,0)),"")</f>
        <v/>
      </c>
      <c r="M2812" s="37" t="str">
        <f aca="false">IF(G2812=1,IF(B2812="",IF((Fin-A2812)*24&gt;SeuilFigee,1,0),IF(J2812&gt;SeuilFigee*3600,1,0)),"")</f>
        <v/>
      </c>
      <c r="N2812" s="0" t="str">
        <f aca="false">IF(G2812=1,IF(COUNTIF(H$2:H2812,H2812)=1,COUNTIF($H:$H,H2812),""),"")</f>
        <v/>
      </c>
      <c r="O2812" s="0" t="str">
        <f aca="false">IF(G2812=1,IF(COUNTIF(I$2:I2812,I2812)=1,COUNTIF($I:$I,I2812),""),"")</f>
        <v/>
      </c>
      <c r="P2812" s="38" t="str">
        <f aca="false">IF(G2812=1,IF(COUNTIFS(C$2:C2812,C2812,G$2:G2812,1)=1,COUNTIFS($C:$C,C2812,$G:$G,1)+ROW()/10000000,""),"")</f>
        <v/>
      </c>
      <c r="Q2812" s="0" t="str">
        <f aca="false">IF(K2812=1,IF(COUNTIFS(C$2:C2812,C2812,K$2:K2812,1)=1,1,0),"")</f>
        <v/>
      </c>
      <c r="R2812" s="0" t="str">
        <f aca="false">IF(M2812=1,IF(COUNTIFS(C$2:C2812,C2812,M$2:M2812,1)=1,1,0),"")</f>
        <v/>
      </c>
      <c r="S2812" s="0" t="str">
        <f aca="false">IF(L2812=1,IF(COUNTIFS(C$2:C2812,C2812,L$2:L2812,1)=1,1,0),"")</f>
        <v/>
      </c>
      <c r="T2812" s="38" t="str">
        <f aca="false">IF(N2812="","",N2812+ROW()/10000000)</f>
        <v/>
      </c>
      <c r="U2812" s="0" t="str">
        <f aca="false">IF(G2812=1,IF(B2812="",1,0),"")</f>
        <v/>
      </c>
    </row>
    <row r="2813" customFormat="false" ht="15" hidden="false" customHeight="false" outlineLevel="0" collapsed="false">
      <c r="A2813" s="35"/>
      <c r="B2813" s="35"/>
      <c r="G2813" s="0" t="str">
        <f aca="false">IF(A2813="","",IF(AND(A2813&gt;=Debut,A2813&lt;Fin),1,0))</f>
        <v/>
      </c>
      <c r="H2813" s="0" t="str">
        <f aca="false">IF(G2813=1,INT(ROUND((A2813-Debut)*86400,0)/600),"")</f>
        <v/>
      </c>
      <c r="I2813" s="0" t="str">
        <f aca="false">IF(G2813=1,INT(ROUND((A2813-Debut)*86400,0)/3600),"")</f>
        <v/>
      </c>
      <c r="J2813" s="0" t="str">
        <f aca="false">IF(OR(A2813="",B2813=""),"",ROUND((B2813-A2813)*86400,0))</f>
        <v/>
      </c>
      <c r="K2813" s="37" t="str">
        <f aca="false">IF(G2813=1,IF(COUNTIFS($C:$C,C2813,$G:$G,1,$A:$A,"&gt;="&amp;(A2813-FenetreInterm/86400),$A:$A,"&lt;="&amp;A2813)&gt;=NbInterm,1,0),"")</f>
        <v/>
      </c>
      <c r="L2813" s="37" t="str">
        <f aca="false">IF(G2813=1,IF(B2813="",0,IF(J2813&lt;SeuilFugitive,1,0)),"")</f>
        <v/>
      </c>
      <c r="M2813" s="37" t="str">
        <f aca="false">IF(G2813=1,IF(B2813="",IF((Fin-A2813)*24&gt;SeuilFigee,1,0),IF(J2813&gt;SeuilFigee*3600,1,0)),"")</f>
        <v/>
      </c>
      <c r="N2813" s="0" t="str">
        <f aca="false">IF(G2813=1,IF(COUNTIF(H$2:H2813,H2813)=1,COUNTIF($H:$H,H2813),""),"")</f>
        <v/>
      </c>
      <c r="O2813" s="0" t="str">
        <f aca="false">IF(G2813=1,IF(COUNTIF(I$2:I2813,I2813)=1,COUNTIF($I:$I,I2813),""),"")</f>
        <v/>
      </c>
      <c r="P2813" s="38" t="str">
        <f aca="false">IF(G2813=1,IF(COUNTIFS(C$2:C2813,C2813,G$2:G2813,1)=1,COUNTIFS($C:$C,C2813,$G:$G,1)+ROW()/10000000,""),"")</f>
        <v/>
      </c>
      <c r="Q2813" s="0" t="str">
        <f aca="false">IF(K2813=1,IF(COUNTIFS(C$2:C2813,C2813,K$2:K2813,1)=1,1,0),"")</f>
        <v/>
      </c>
      <c r="R2813" s="0" t="str">
        <f aca="false">IF(M2813=1,IF(COUNTIFS(C$2:C2813,C2813,M$2:M2813,1)=1,1,0),"")</f>
        <v/>
      </c>
      <c r="S2813" s="0" t="str">
        <f aca="false">IF(L2813=1,IF(COUNTIFS(C$2:C2813,C2813,L$2:L2813,1)=1,1,0),"")</f>
        <v/>
      </c>
      <c r="T2813" s="38" t="str">
        <f aca="false">IF(N2813="","",N2813+ROW()/10000000)</f>
        <v/>
      </c>
      <c r="U2813" s="0" t="str">
        <f aca="false">IF(G2813=1,IF(B2813="",1,0),"")</f>
        <v/>
      </c>
    </row>
    <row r="2814" customFormat="false" ht="15" hidden="false" customHeight="false" outlineLevel="0" collapsed="false">
      <c r="A2814" s="35"/>
      <c r="B2814" s="35"/>
      <c r="G2814" s="0" t="str">
        <f aca="false">IF(A2814="","",IF(AND(A2814&gt;=Debut,A2814&lt;Fin),1,0))</f>
        <v/>
      </c>
      <c r="H2814" s="0" t="str">
        <f aca="false">IF(G2814=1,INT(ROUND((A2814-Debut)*86400,0)/600),"")</f>
        <v/>
      </c>
      <c r="I2814" s="0" t="str">
        <f aca="false">IF(G2814=1,INT(ROUND((A2814-Debut)*86400,0)/3600),"")</f>
        <v/>
      </c>
      <c r="J2814" s="0" t="str">
        <f aca="false">IF(OR(A2814="",B2814=""),"",ROUND((B2814-A2814)*86400,0))</f>
        <v/>
      </c>
      <c r="K2814" s="37" t="str">
        <f aca="false">IF(G2814=1,IF(COUNTIFS($C:$C,C2814,$G:$G,1,$A:$A,"&gt;="&amp;(A2814-FenetreInterm/86400),$A:$A,"&lt;="&amp;A2814)&gt;=NbInterm,1,0),"")</f>
        <v/>
      </c>
      <c r="L2814" s="37" t="str">
        <f aca="false">IF(G2814=1,IF(B2814="",0,IF(J2814&lt;SeuilFugitive,1,0)),"")</f>
        <v/>
      </c>
      <c r="M2814" s="37" t="str">
        <f aca="false">IF(G2814=1,IF(B2814="",IF((Fin-A2814)*24&gt;SeuilFigee,1,0),IF(J2814&gt;SeuilFigee*3600,1,0)),"")</f>
        <v/>
      </c>
      <c r="N2814" s="0" t="str">
        <f aca="false">IF(G2814=1,IF(COUNTIF(H$2:H2814,H2814)=1,COUNTIF($H:$H,H2814),""),"")</f>
        <v/>
      </c>
      <c r="O2814" s="0" t="str">
        <f aca="false">IF(G2814=1,IF(COUNTIF(I$2:I2814,I2814)=1,COUNTIF($I:$I,I2814),""),"")</f>
        <v/>
      </c>
      <c r="P2814" s="38" t="str">
        <f aca="false">IF(G2814=1,IF(COUNTIFS(C$2:C2814,C2814,G$2:G2814,1)=1,COUNTIFS($C:$C,C2814,$G:$G,1)+ROW()/10000000,""),"")</f>
        <v/>
      </c>
      <c r="Q2814" s="0" t="str">
        <f aca="false">IF(K2814=1,IF(COUNTIFS(C$2:C2814,C2814,K$2:K2814,1)=1,1,0),"")</f>
        <v/>
      </c>
      <c r="R2814" s="0" t="str">
        <f aca="false">IF(M2814=1,IF(COUNTIFS(C$2:C2814,C2814,M$2:M2814,1)=1,1,0),"")</f>
        <v/>
      </c>
      <c r="S2814" s="0" t="str">
        <f aca="false">IF(L2814=1,IF(COUNTIFS(C$2:C2814,C2814,L$2:L2814,1)=1,1,0),"")</f>
        <v/>
      </c>
      <c r="T2814" s="38" t="str">
        <f aca="false">IF(N2814="","",N2814+ROW()/10000000)</f>
        <v/>
      </c>
      <c r="U2814" s="0" t="str">
        <f aca="false">IF(G2814=1,IF(B2814="",1,0),"")</f>
        <v/>
      </c>
    </row>
    <row r="2815" customFormat="false" ht="15" hidden="false" customHeight="false" outlineLevel="0" collapsed="false">
      <c r="A2815" s="35"/>
      <c r="B2815" s="35"/>
      <c r="G2815" s="0" t="str">
        <f aca="false">IF(A2815="","",IF(AND(A2815&gt;=Debut,A2815&lt;Fin),1,0))</f>
        <v/>
      </c>
      <c r="H2815" s="0" t="str">
        <f aca="false">IF(G2815=1,INT(ROUND((A2815-Debut)*86400,0)/600),"")</f>
        <v/>
      </c>
      <c r="I2815" s="0" t="str">
        <f aca="false">IF(G2815=1,INT(ROUND((A2815-Debut)*86400,0)/3600),"")</f>
        <v/>
      </c>
      <c r="J2815" s="0" t="str">
        <f aca="false">IF(OR(A2815="",B2815=""),"",ROUND((B2815-A2815)*86400,0))</f>
        <v/>
      </c>
      <c r="K2815" s="37" t="str">
        <f aca="false">IF(G2815=1,IF(COUNTIFS($C:$C,C2815,$G:$G,1,$A:$A,"&gt;="&amp;(A2815-FenetreInterm/86400),$A:$A,"&lt;="&amp;A2815)&gt;=NbInterm,1,0),"")</f>
        <v/>
      </c>
      <c r="L2815" s="37" t="str">
        <f aca="false">IF(G2815=1,IF(B2815="",0,IF(J2815&lt;SeuilFugitive,1,0)),"")</f>
        <v/>
      </c>
      <c r="M2815" s="37" t="str">
        <f aca="false">IF(G2815=1,IF(B2815="",IF((Fin-A2815)*24&gt;SeuilFigee,1,0),IF(J2815&gt;SeuilFigee*3600,1,0)),"")</f>
        <v/>
      </c>
      <c r="N2815" s="0" t="str">
        <f aca="false">IF(G2815=1,IF(COUNTIF(H$2:H2815,H2815)=1,COUNTIF($H:$H,H2815),""),"")</f>
        <v/>
      </c>
      <c r="O2815" s="0" t="str">
        <f aca="false">IF(G2815=1,IF(COUNTIF(I$2:I2815,I2815)=1,COUNTIF($I:$I,I2815),""),"")</f>
        <v/>
      </c>
      <c r="P2815" s="38" t="str">
        <f aca="false">IF(G2815=1,IF(COUNTIFS(C$2:C2815,C2815,G$2:G2815,1)=1,COUNTIFS($C:$C,C2815,$G:$G,1)+ROW()/10000000,""),"")</f>
        <v/>
      </c>
      <c r="Q2815" s="0" t="str">
        <f aca="false">IF(K2815=1,IF(COUNTIFS(C$2:C2815,C2815,K$2:K2815,1)=1,1,0),"")</f>
        <v/>
      </c>
      <c r="R2815" s="0" t="str">
        <f aca="false">IF(M2815=1,IF(COUNTIFS(C$2:C2815,C2815,M$2:M2815,1)=1,1,0),"")</f>
        <v/>
      </c>
      <c r="S2815" s="0" t="str">
        <f aca="false">IF(L2815=1,IF(COUNTIFS(C$2:C2815,C2815,L$2:L2815,1)=1,1,0),"")</f>
        <v/>
      </c>
      <c r="T2815" s="38" t="str">
        <f aca="false">IF(N2815="","",N2815+ROW()/10000000)</f>
        <v/>
      </c>
      <c r="U2815" s="0" t="str">
        <f aca="false">IF(G2815=1,IF(B2815="",1,0),"")</f>
        <v/>
      </c>
    </row>
    <row r="2816" customFormat="false" ht="15" hidden="false" customHeight="false" outlineLevel="0" collapsed="false">
      <c r="A2816" s="35"/>
      <c r="B2816" s="35"/>
      <c r="G2816" s="0" t="str">
        <f aca="false">IF(A2816="","",IF(AND(A2816&gt;=Debut,A2816&lt;Fin),1,0))</f>
        <v/>
      </c>
      <c r="H2816" s="0" t="str">
        <f aca="false">IF(G2816=1,INT(ROUND((A2816-Debut)*86400,0)/600),"")</f>
        <v/>
      </c>
      <c r="I2816" s="0" t="str">
        <f aca="false">IF(G2816=1,INT(ROUND((A2816-Debut)*86400,0)/3600),"")</f>
        <v/>
      </c>
      <c r="J2816" s="0" t="str">
        <f aca="false">IF(OR(A2816="",B2816=""),"",ROUND((B2816-A2816)*86400,0))</f>
        <v/>
      </c>
      <c r="K2816" s="37" t="str">
        <f aca="false">IF(G2816=1,IF(COUNTIFS($C:$C,C2816,$G:$G,1,$A:$A,"&gt;="&amp;(A2816-FenetreInterm/86400),$A:$A,"&lt;="&amp;A2816)&gt;=NbInterm,1,0),"")</f>
        <v/>
      </c>
      <c r="L2816" s="37" t="str">
        <f aca="false">IF(G2816=1,IF(B2816="",0,IF(J2816&lt;SeuilFugitive,1,0)),"")</f>
        <v/>
      </c>
      <c r="M2816" s="37" t="str">
        <f aca="false">IF(G2816=1,IF(B2816="",IF((Fin-A2816)*24&gt;SeuilFigee,1,0),IF(J2816&gt;SeuilFigee*3600,1,0)),"")</f>
        <v/>
      </c>
      <c r="N2816" s="0" t="str">
        <f aca="false">IF(G2816=1,IF(COUNTIF(H$2:H2816,H2816)=1,COUNTIF($H:$H,H2816),""),"")</f>
        <v/>
      </c>
      <c r="O2816" s="0" t="str">
        <f aca="false">IF(G2816=1,IF(COUNTIF(I$2:I2816,I2816)=1,COUNTIF($I:$I,I2816),""),"")</f>
        <v/>
      </c>
      <c r="P2816" s="38" t="str">
        <f aca="false">IF(G2816=1,IF(COUNTIFS(C$2:C2816,C2816,G$2:G2816,1)=1,COUNTIFS($C:$C,C2816,$G:$G,1)+ROW()/10000000,""),"")</f>
        <v/>
      </c>
      <c r="Q2816" s="0" t="str">
        <f aca="false">IF(K2816=1,IF(COUNTIFS(C$2:C2816,C2816,K$2:K2816,1)=1,1,0),"")</f>
        <v/>
      </c>
      <c r="R2816" s="0" t="str">
        <f aca="false">IF(M2816=1,IF(COUNTIFS(C$2:C2816,C2816,M$2:M2816,1)=1,1,0),"")</f>
        <v/>
      </c>
      <c r="S2816" s="0" t="str">
        <f aca="false">IF(L2816=1,IF(COUNTIFS(C$2:C2816,C2816,L$2:L2816,1)=1,1,0),"")</f>
        <v/>
      </c>
      <c r="T2816" s="38" t="str">
        <f aca="false">IF(N2816="","",N2816+ROW()/10000000)</f>
        <v/>
      </c>
      <c r="U2816" s="0" t="str">
        <f aca="false">IF(G2816=1,IF(B2816="",1,0),"")</f>
        <v/>
      </c>
    </row>
    <row r="2817" customFormat="false" ht="15" hidden="false" customHeight="false" outlineLevel="0" collapsed="false">
      <c r="A2817" s="35"/>
      <c r="B2817" s="35"/>
      <c r="G2817" s="0" t="str">
        <f aca="false">IF(A2817="","",IF(AND(A2817&gt;=Debut,A2817&lt;Fin),1,0))</f>
        <v/>
      </c>
      <c r="H2817" s="0" t="str">
        <f aca="false">IF(G2817=1,INT(ROUND((A2817-Debut)*86400,0)/600),"")</f>
        <v/>
      </c>
      <c r="I2817" s="0" t="str">
        <f aca="false">IF(G2817=1,INT(ROUND((A2817-Debut)*86400,0)/3600),"")</f>
        <v/>
      </c>
      <c r="J2817" s="0" t="str">
        <f aca="false">IF(OR(A2817="",B2817=""),"",ROUND((B2817-A2817)*86400,0))</f>
        <v/>
      </c>
      <c r="K2817" s="37" t="str">
        <f aca="false">IF(G2817=1,IF(COUNTIFS($C:$C,C2817,$G:$G,1,$A:$A,"&gt;="&amp;(A2817-FenetreInterm/86400),$A:$A,"&lt;="&amp;A2817)&gt;=NbInterm,1,0),"")</f>
        <v/>
      </c>
      <c r="L2817" s="37" t="str">
        <f aca="false">IF(G2817=1,IF(B2817="",0,IF(J2817&lt;SeuilFugitive,1,0)),"")</f>
        <v/>
      </c>
      <c r="M2817" s="37" t="str">
        <f aca="false">IF(G2817=1,IF(B2817="",IF((Fin-A2817)*24&gt;SeuilFigee,1,0),IF(J2817&gt;SeuilFigee*3600,1,0)),"")</f>
        <v/>
      </c>
      <c r="N2817" s="0" t="str">
        <f aca="false">IF(G2817=1,IF(COUNTIF(H$2:H2817,H2817)=1,COUNTIF($H:$H,H2817),""),"")</f>
        <v/>
      </c>
      <c r="O2817" s="0" t="str">
        <f aca="false">IF(G2817=1,IF(COUNTIF(I$2:I2817,I2817)=1,COUNTIF($I:$I,I2817),""),"")</f>
        <v/>
      </c>
      <c r="P2817" s="38" t="str">
        <f aca="false">IF(G2817=1,IF(COUNTIFS(C$2:C2817,C2817,G$2:G2817,1)=1,COUNTIFS($C:$C,C2817,$G:$G,1)+ROW()/10000000,""),"")</f>
        <v/>
      </c>
      <c r="Q2817" s="0" t="str">
        <f aca="false">IF(K2817=1,IF(COUNTIFS(C$2:C2817,C2817,K$2:K2817,1)=1,1,0),"")</f>
        <v/>
      </c>
      <c r="R2817" s="0" t="str">
        <f aca="false">IF(M2817=1,IF(COUNTIFS(C$2:C2817,C2817,M$2:M2817,1)=1,1,0),"")</f>
        <v/>
      </c>
      <c r="S2817" s="0" t="str">
        <f aca="false">IF(L2817=1,IF(COUNTIFS(C$2:C2817,C2817,L$2:L2817,1)=1,1,0),"")</f>
        <v/>
      </c>
      <c r="T2817" s="38" t="str">
        <f aca="false">IF(N2817="","",N2817+ROW()/10000000)</f>
        <v/>
      </c>
      <c r="U2817" s="0" t="str">
        <f aca="false">IF(G2817=1,IF(B2817="",1,0),"")</f>
        <v/>
      </c>
    </row>
    <row r="2818" customFormat="false" ht="15" hidden="false" customHeight="false" outlineLevel="0" collapsed="false">
      <c r="A2818" s="35"/>
      <c r="B2818" s="35"/>
      <c r="G2818" s="0" t="str">
        <f aca="false">IF(A2818="","",IF(AND(A2818&gt;=Debut,A2818&lt;Fin),1,0))</f>
        <v/>
      </c>
      <c r="H2818" s="0" t="str">
        <f aca="false">IF(G2818=1,INT(ROUND((A2818-Debut)*86400,0)/600),"")</f>
        <v/>
      </c>
      <c r="I2818" s="0" t="str">
        <f aca="false">IF(G2818=1,INT(ROUND((A2818-Debut)*86400,0)/3600),"")</f>
        <v/>
      </c>
      <c r="J2818" s="0" t="str">
        <f aca="false">IF(OR(A2818="",B2818=""),"",ROUND((B2818-A2818)*86400,0))</f>
        <v/>
      </c>
      <c r="K2818" s="37" t="str">
        <f aca="false">IF(G2818=1,IF(COUNTIFS($C:$C,C2818,$G:$G,1,$A:$A,"&gt;="&amp;(A2818-FenetreInterm/86400),$A:$A,"&lt;="&amp;A2818)&gt;=NbInterm,1,0),"")</f>
        <v/>
      </c>
      <c r="L2818" s="37" t="str">
        <f aca="false">IF(G2818=1,IF(B2818="",0,IF(J2818&lt;SeuilFugitive,1,0)),"")</f>
        <v/>
      </c>
      <c r="M2818" s="37" t="str">
        <f aca="false">IF(G2818=1,IF(B2818="",IF((Fin-A2818)*24&gt;SeuilFigee,1,0),IF(J2818&gt;SeuilFigee*3600,1,0)),"")</f>
        <v/>
      </c>
      <c r="N2818" s="0" t="str">
        <f aca="false">IF(G2818=1,IF(COUNTIF(H$2:H2818,H2818)=1,COUNTIF($H:$H,H2818),""),"")</f>
        <v/>
      </c>
      <c r="O2818" s="0" t="str">
        <f aca="false">IF(G2818=1,IF(COUNTIF(I$2:I2818,I2818)=1,COUNTIF($I:$I,I2818),""),"")</f>
        <v/>
      </c>
      <c r="P2818" s="38" t="str">
        <f aca="false">IF(G2818=1,IF(COUNTIFS(C$2:C2818,C2818,G$2:G2818,1)=1,COUNTIFS($C:$C,C2818,$G:$G,1)+ROW()/10000000,""),"")</f>
        <v/>
      </c>
      <c r="Q2818" s="0" t="str">
        <f aca="false">IF(K2818=1,IF(COUNTIFS(C$2:C2818,C2818,K$2:K2818,1)=1,1,0),"")</f>
        <v/>
      </c>
      <c r="R2818" s="0" t="str">
        <f aca="false">IF(M2818=1,IF(COUNTIFS(C$2:C2818,C2818,M$2:M2818,1)=1,1,0),"")</f>
        <v/>
      </c>
      <c r="S2818" s="0" t="str">
        <f aca="false">IF(L2818=1,IF(COUNTIFS(C$2:C2818,C2818,L$2:L2818,1)=1,1,0),"")</f>
        <v/>
      </c>
      <c r="T2818" s="38" t="str">
        <f aca="false">IF(N2818="","",N2818+ROW()/10000000)</f>
        <v/>
      </c>
      <c r="U2818" s="0" t="str">
        <f aca="false">IF(G2818=1,IF(B2818="",1,0),"")</f>
        <v/>
      </c>
    </row>
    <row r="2819" customFormat="false" ht="15" hidden="false" customHeight="false" outlineLevel="0" collapsed="false">
      <c r="A2819" s="35"/>
      <c r="B2819" s="35"/>
      <c r="G2819" s="0" t="str">
        <f aca="false">IF(A2819="","",IF(AND(A2819&gt;=Debut,A2819&lt;Fin),1,0))</f>
        <v/>
      </c>
      <c r="H2819" s="0" t="str">
        <f aca="false">IF(G2819=1,INT(ROUND((A2819-Debut)*86400,0)/600),"")</f>
        <v/>
      </c>
      <c r="I2819" s="0" t="str">
        <f aca="false">IF(G2819=1,INT(ROUND((A2819-Debut)*86400,0)/3600),"")</f>
        <v/>
      </c>
      <c r="J2819" s="0" t="str">
        <f aca="false">IF(OR(A2819="",B2819=""),"",ROUND((B2819-A2819)*86400,0))</f>
        <v/>
      </c>
      <c r="K2819" s="37" t="str">
        <f aca="false">IF(G2819=1,IF(COUNTIFS($C:$C,C2819,$G:$G,1,$A:$A,"&gt;="&amp;(A2819-FenetreInterm/86400),$A:$A,"&lt;="&amp;A2819)&gt;=NbInterm,1,0),"")</f>
        <v/>
      </c>
      <c r="L2819" s="37" t="str">
        <f aca="false">IF(G2819=1,IF(B2819="",0,IF(J2819&lt;SeuilFugitive,1,0)),"")</f>
        <v/>
      </c>
      <c r="M2819" s="37" t="str">
        <f aca="false">IF(G2819=1,IF(B2819="",IF((Fin-A2819)*24&gt;SeuilFigee,1,0),IF(J2819&gt;SeuilFigee*3600,1,0)),"")</f>
        <v/>
      </c>
      <c r="N2819" s="0" t="str">
        <f aca="false">IF(G2819=1,IF(COUNTIF(H$2:H2819,H2819)=1,COUNTIF($H:$H,H2819),""),"")</f>
        <v/>
      </c>
      <c r="O2819" s="0" t="str">
        <f aca="false">IF(G2819=1,IF(COUNTIF(I$2:I2819,I2819)=1,COUNTIF($I:$I,I2819),""),"")</f>
        <v/>
      </c>
      <c r="P2819" s="38" t="str">
        <f aca="false">IF(G2819=1,IF(COUNTIFS(C$2:C2819,C2819,G$2:G2819,1)=1,COUNTIFS($C:$C,C2819,$G:$G,1)+ROW()/10000000,""),"")</f>
        <v/>
      </c>
      <c r="Q2819" s="0" t="str">
        <f aca="false">IF(K2819=1,IF(COUNTIFS(C$2:C2819,C2819,K$2:K2819,1)=1,1,0),"")</f>
        <v/>
      </c>
      <c r="R2819" s="0" t="str">
        <f aca="false">IF(M2819=1,IF(COUNTIFS(C$2:C2819,C2819,M$2:M2819,1)=1,1,0),"")</f>
        <v/>
      </c>
      <c r="S2819" s="0" t="str">
        <f aca="false">IF(L2819=1,IF(COUNTIFS(C$2:C2819,C2819,L$2:L2819,1)=1,1,0),"")</f>
        <v/>
      </c>
      <c r="T2819" s="38" t="str">
        <f aca="false">IF(N2819="","",N2819+ROW()/10000000)</f>
        <v/>
      </c>
      <c r="U2819" s="0" t="str">
        <f aca="false">IF(G2819=1,IF(B2819="",1,0),"")</f>
        <v/>
      </c>
    </row>
    <row r="2820" customFormat="false" ht="15" hidden="false" customHeight="false" outlineLevel="0" collapsed="false">
      <c r="A2820" s="35"/>
      <c r="B2820" s="35"/>
      <c r="G2820" s="0" t="str">
        <f aca="false">IF(A2820="","",IF(AND(A2820&gt;=Debut,A2820&lt;Fin),1,0))</f>
        <v/>
      </c>
      <c r="H2820" s="0" t="str">
        <f aca="false">IF(G2820=1,INT(ROUND((A2820-Debut)*86400,0)/600),"")</f>
        <v/>
      </c>
      <c r="I2820" s="0" t="str">
        <f aca="false">IF(G2820=1,INT(ROUND((A2820-Debut)*86400,0)/3600),"")</f>
        <v/>
      </c>
      <c r="J2820" s="0" t="str">
        <f aca="false">IF(OR(A2820="",B2820=""),"",ROUND((B2820-A2820)*86400,0))</f>
        <v/>
      </c>
      <c r="K2820" s="37" t="str">
        <f aca="false">IF(G2820=1,IF(COUNTIFS($C:$C,C2820,$G:$G,1,$A:$A,"&gt;="&amp;(A2820-FenetreInterm/86400),$A:$A,"&lt;="&amp;A2820)&gt;=NbInterm,1,0),"")</f>
        <v/>
      </c>
      <c r="L2820" s="37" t="str">
        <f aca="false">IF(G2820=1,IF(B2820="",0,IF(J2820&lt;SeuilFugitive,1,0)),"")</f>
        <v/>
      </c>
      <c r="M2820" s="37" t="str">
        <f aca="false">IF(G2820=1,IF(B2820="",IF((Fin-A2820)*24&gt;SeuilFigee,1,0),IF(J2820&gt;SeuilFigee*3600,1,0)),"")</f>
        <v/>
      </c>
      <c r="N2820" s="0" t="str">
        <f aca="false">IF(G2820=1,IF(COUNTIF(H$2:H2820,H2820)=1,COUNTIF($H:$H,H2820),""),"")</f>
        <v/>
      </c>
      <c r="O2820" s="0" t="str">
        <f aca="false">IF(G2820=1,IF(COUNTIF(I$2:I2820,I2820)=1,COUNTIF($I:$I,I2820),""),"")</f>
        <v/>
      </c>
      <c r="P2820" s="38" t="str">
        <f aca="false">IF(G2820=1,IF(COUNTIFS(C$2:C2820,C2820,G$2:G2820,1)=1,COUNTIFS($C:$C,C2820,$G:$G,1)+ROW()/10000000,""),"")</f>
        <v/>
      </c>
      <c r="Q2820" s="0" t="str">
        <f aca="false">IF(K2820=1,IF(COUNTIFS(C$2:C2820,C2820,K$2:K2820,1)=1,1,0),"")</f>
        <v/>
      </c>
      <c r="R2820" s="0" t="str">
        <f aca="false">IF(M2820=1,IF(COUNTIFS(C$2:C2820,C2820,M$2:M2820,1)=1,1,0),"")</f>
        <v/>
      </c>
      <c r="S2820" s="0" t="str">
        <f aca="false">IF(L2820=1,IF(COUNTIFS(C$2:C2820,C2820,L$2:L2820,1)=1,1,0),"")</f>
        <v/>
      </c>
      <c r="T2820" s="38" t="str">
        <f aca="false">IF(N2820="","",N2820+ROW()/10000000)</f>
        <v/>
      </c>
      <c r="U2820" s="0" t="str">
        <f aca="false">IF(G2820=1,IF(B2820="",1,0),"")</f>
        <v/>
      </c>
    </row>
    <row r="2821" customFormat="false" ht="15" hidden="false" customHeight="false" outlineLevel="0" collapsed="false">
      <c r="A2821" s="35"/>
      <c r="B2821" s="35"/>
      <c r="G2821" s="0" t="str">
        <f aca="false">IF(A2821="","",IF(AND(A2821&gt;=Debut,A2821&lt;Fin),1,0))</f>
        <v/>
      </c>
      <c r="H2821" s="0" t="str">
        <f aca="false">IF(G2821=1,INT(ROUND((A2821-Debut)*86400,0)/600),"")</f>
        <v/>
      </c>
      <c r="I2821" s="0" t="str">
        <f aca="false">IF(G2821=1,INT(ROUND((A2821-Debut)*86400,0)/3600),"")</f>
        <v/>
      </c>
      <c r="J2821" s="0" t="str">
        <f aca="false">IF(OR(A2821="",B2821=""),"",ROUND((B2821-A2821)*86400,0))</f>
        <v/>
      </c>
      <c r="K2821" s="37" t="str">
        <f aca="false">IF(G2821=1,IF(COUNTIFS($C:$C,C2821,$G:$G,1,$A:$A,"&gt;="&amp;(A2821-FenetreInterm/86400),$A:$A,"&lt;="&amp;A2821)&gt;=NbInterm,1,0),"")</f>
        <v/>
      </c>
      <c r="L2821" s="37" t="str">
        <f aca="false">IF(G2821=1,IF(B2821="",0,IF(J2821&lt;SeuilFugitive,1,0)),"")</f>
        <v/>
      </c>
      <c r="M2821" s="37" t="str">
        <f aca="false">IF(G2821=1,IF(B2821="",IF((Fin-A2821)*24&gt;SeuilFigee,1,0),IF(J2821&gt;SeuilFigee*3600,1,0)),"")</f>
        <v/>
      </c>
      <c r="N2821" s="0" t="str">
        <f aca="false">IF(G2821=1,IF(COUNTIF(H$2:H2821,H2821)=1,COUNTIF($H:$H,H2821),""),"")</f>
        <v/>
      </c>
      <c r="O2821" s="0" t="str">
        <f aca="false">IF(G2821=1,IF(COUNTIF(I$2:I2821,I2821)=1,COUNTIF($I:$I,I2821),""),"")</f>
        <v/>
      </c>
      <c r="P2821" s="38" t="str">
        <f aca="false">IF(G2821=1,IF(COUNTIFS(C$2:C2821,C2821,G$2:G2821,1)=1,COUNTIFS($C:$C,C2821,$G:$G,1)+ROW()/10000000,""),"")</f>
        <v/>
      </c>
      <c r="Q2821" s="0" t="str">
        <f aca="false">IF(K2821=1,IF(COUNTIFS(C$2:C2821,C2821,K$2:K2821,1)=1,1,0),"")</f>
        <v/>
      </c>
      <c r="R2821" s="0" t="str">
        <f aca="false">IF(M2821=1,IF(COUNTIFS(C$2:C2821,C2821,M$2:M2821,1)=1,1,0),"")</f>
        <v/>
      </c>
      <c r="S2821" s="0" t="str">
        <f aca="false">IF(L2821=1,IF(COUNTIFS(C$2:C2821,C2821,L$2:L2821,1)=1,1,0),"")</f>
        <v/>
      </c>
      <c r="T2821" s="38" t="str">
        <f aca="false">IF(N2821="","",N2821+ROW()/10000000)</f>
        <v/>
      </c>
      <c r="U2821" s="0" t="str">
        <f aca="false">IF(G2821=1,IF(B2821="",1,0),"")</f>
        <v/>
      </c>
    </row>
    <row r="2822" customFormat="false" ht="15" hidden="false" customHeight="false" outlineLevel="0" collapsed="false">
      <c r="A2822" s="35"/>
      <c r="B2822" s="35"/>
      <c r="G2822" s="0" t="str">
        <f aca="false">IF(A2822="","",IF(AND(A2822&gt;=Debut,A2822&lt;Fin),1,0))</f>
        <v/>
      </c>
      <c r="H2822" s="0" t="str">
        <f aca="false">IF(G2822=1,INT(ROUND((A2822-Debut)*86400,0)/600),"")</f>
        <v/>
      </c>
      <c r="I2822" s="0" t="str">
        <f aca="false">IF(G2822=1,INT(ROUND((A2822-Debut)*86400,0)/3600),"")</f>
        <v/>
      </c>
      <c r="J2822" s="0" t="str">
        <f aca="false">IF(OR(A2822="",B2822=""),"",ROUND((B2822-A2822)*86400,0))</f>
        <v/>
      </c>
      <c r="K2822" s="37" t="str">
        <f aca="false">IF(G2822=1,IF(COUNTIFS($C:$C,C2822,$G:$G,1,$A:$A,"&gt;="&amp;(A2822-FenetreInterm/86400),$A:$A,"&lt;="&amp;A2822)&gt;=NbInterm,1,0),"")</f>
        <v/>
      </c>
      <c r="L2822" s="37" t="str">
        <f aca="false">IF(G2822=1,IF(B2822="",0,IF(J2822&lt;SeuilFugitive,1,0)),"")</f>
        <v/>
      </c>
      <c r="M2822" s="37" t="str">
        <f aca="false">IF(G2822=1,IF(B2822="",IF((Fin-A2822)*24&gt;SeuilFigee,1,0),IF(J2822&gt;SeuilFigee*3600,1,0)),"")</f>
        <v/>
      </c>
      <c r="N2822" s="0" t="str">
        <f aca="false">IF(G2822=1,IF(COUNTIF(H$2:H2822,H2822)=1,COUNTIF($H:$H,H2822),""),"")</f>
        <v/>
      </c>
      <c r="O2822" s="0" t="str">
        <f aca="false">IF(G2822=1,IF(COUNTIF(I$2:I2822,I2822)=1,COUNTIF($I:$I,I2822),""),"")</f>
        <v/>
      </c>
      <c r="P2822" s="38" t="str">
        <f aca="false">IF(G2822=1,IF(COUNTIFS(C$2:C2822,C2822,G$2:G2822,1)=1,COUNTIFS($C:$C,C2822,$G:$G,1)+ROW()/10000000,""),"")</f>
        <v/>
      </c>
      <c r="Q2822" s="0" t="str">
        <f aca="false">IF(K2822=1,IF(COUNTIFS(C$2:C2822,C2822,K$2:K2822,1)=1,1,0),"")</f>
        <v/>
      </c>
      <c r="R2822" s="0" t="str">
        <f aca="false">IF(M2822=1,IF(COUNTIFS(C$2:C2822,C2822,M$2:M2822,1)=1,1,0),"")</f>
        <v/>
      </c>
      <c r="S2822" s="0" t="str">
        <f aca="false">IF(L2822=1,IF(COUNTIFS(C$2:C2822,C2822,L$2:L2822,1)=1,1,0),"")</f>
        <v/>
      </c>
      <c r="T2822" s="38" t="str">
        <f aca="false">IF(N2822="","",N2822+ROW()/10000000)</f>
        <v/>
      </c>
      <c r="U2822" s="0" t="str">
        <f aca="false">IF(G2822=1,IF(B2822="",1,0),"")</f>
        <v/>
      </c>
    </row>
    <row r="2823" customFormat="false" ht="15" hidden="false" customHeight="false" outlineLevel="0" collapsed="false">
      <c r="A2823" s="35"/>
      <c r="B2823" s="35"/>
      <c r="G2823" s="0" t="str">
        <f aca="false">IF(A2823="","",IF(AND(A2823&gt;=Debut,A2823&lt;Fin),1,0))</f>
        <v/>
      </c>
      <c r="H2823" s="0" t="str">
        <f aca="false">IF(G2823=1,INT(ROUND((A2823-Debut)*86400,0)/600),"")</f>
        <v/>
      </c>
      <c r="I2823" s="0" t="str">
        <f aca="false">IF(G2823=1,INT(ROUND((A2823-Debut)*86400,0)/3600),"")</f>
        <v/>
      </c>
      <c r="J2823" s="0" t="str">
        <f aca="false">IF(OR(A2823="",B2823=""),"",ROUND((B2823-A2823)*86400,0))</f>
        <v/>
      </c>
      <c r="K2823" s="37" t="str">
        <f aca="false">IF(G2823=1,IF(COUNTIFS($C:$C,C2823,$G:$G,1,$A:$A,"&gt;="&amp;(A2823-FenetreInterm/86400),$A:$A,"&lt;="&amp;A2823)&gt;=NbInterm,1,0),"")</f>
        <v/>
      </c>
      <c r="L2823" s="37" t="str">
        <f aca="false">IF(G2823=1,IF(B2823="",0,IF(J2823&lt;SeuilFugitive,1,0)),"")</f>
        <v/>
      </c>
      <c r="M2823" s="37" t="str">
        <f aca="false">IF(G2823=1,IF(B2823="",IF((Fin-A2823)*24&gt;SeuilFigee,1,0),IF(J2823&gt;SeuilFigee*3600,1,0)),"")</f>
        <v/>
      </c>
      <c r="N2823" s="0" t="str">
        <f aca="false">IF(G2823=1,IF(COUNTIF(H$2:H2823,H2823)=1,COUNTIF($H:$H,H2823),""),"")</f>
        <v/>
      </c>
      <c r="O2823" s="0" t="str">
        <f aca="false">IF(G2823=1,IF(COUNTIF(I$2:I2823,I2823)=1,COUNTIF($I:$I,I2823),""),"")</f>
        <v/>
      </c>
      <c r="P2823" s="38" t="str">
        <f aca="false">IF(G2823=1,IF(COUNTIFS(C$2:C2823,C2823,G$2:G2823,1)=1,COUNTIFS($C:$C,C2823,$G:$G,1)+ROW()/10000000,""),"")</f>
        <v/>
      </c>
      <c r="Q2823" s="0" t="str">
        <f aca="false">IF(K2823=1,IF(COUNTIFS(C$2:C2823,C2823,K$2:K2823,1)=1,1,0),"")</f>
        <v/>
      </c>
      <c r="R2823" s="0" t="str">
        <f aca="false">IF(M2823=1,IF(COUNTIFS(C$2:C2823,C2823,M$2:M2823,1)=1,1,0),"")</f>
        <v/>
      </c>
      <c r="S2823" s="0" t="str">
        <f aca="false">IF(L2823=1,IF(COUNTIFS(C$2:C2823,C2823,L$2:L2823,1)=1,1,0),"")</f>
        <v/>
      </c>
      <c r="T2823" s="38" t="str">
        <f aca="false">IF(N2823="","",N2823+ROW()/10000000)</f>
        <v/>
      </c>
      <c r="U2823" s="0" t="str">
        <f aca="false">IF(G2823=1,IF(B2823="",1,0),"")</f>
        <v/>
      </c>
    </row>
    <row r="2824" customFormat="false" ht="15" hidden="false" customHeight="false" outlineLevel="0" collapsed="false">
      <c r="A2824" s="35"/>
      <c r="B2824" s="35"/>
      <c r="G2824" s="0" t="str">
        <f aca="false">IF(A2824="","",IF(AND(A2824&gt;=Debut,A2824&lt;Fin),1,0))</f>
        <v/>
      </c>
      <c r="H2824" s="0" t="str">
        <f aca="false">IF(G2824=1,INT(ROUND((A2824-Debut)*86400,0)/600),"")</f>
        <v/>
      </c>
      <c r="I2824" s="0" t="str">
        <f aca="false">IF(G2824=1,INT(ROUND((A2824-Debut)*86400,0)/3600),"")</f>
        <v/>
      </c>
      <c r="J2824" s="0" t="str">
        <f aca="false">IF(OR(A2824="",B2824=""),"",ROUND((B2824-A2824)*86400,0))</f>
        <v/>
      </c>
      <c r="K2824" s="37" t="str">
        <f aca="false">IF(G2824=1,IF(COUNTIFS($C:$C,C2824,$G:$G,1,$A:$A,"&gt;="&amp;(A2824-FenetreInterm/86400),$A:$A,"&lt;="&amp;A2824)&gt;=NbInterm,1,0),"")</f>
        <v/>
      </c>
      <c r="L2824" s="37" t="str">
        <f aca="false">IF(G2824=1,IF(B2824="",0,IF(J2824&lt;SeuilFugitive,1,0)),"")</f>
        <v/>
      </c>
      <c r="M2824" s="37" t="str">
        <f aca="false">IF(G2824=1,IF(B2824="",IF((Fin-A2824)*24&gt;SeuilFigee,1,0),IF(J2824&gt;SeuilFigee*3600,1,0)),"")</f>
        <v/>
      </c>
      <c r="N2824" s="0" t="str">
        <f aca="false">IF(G2824=1,IF(COUNTIF(H$2:H2824,H2824)=1,COUNTIF($H:$H,H2824),""),"")</f>
        <v/>
      </c>
      <c r="O2824" s="0" t="str">
        <f aca="false">IF(G2824=1,IF(COUNTIF(I$2:I2824,I2824)=1,COUNTIF($I:$I,I2824),""),"")</f>
        <v/>
      </c>
      <c r="P2824" s="38" t="str">
        <f aca="false">IF(G2824=1,IF(COUNTIFS(C$2:C2824,C2824,G$2:G2824,1)=1,COUNTIFS($C:$C,C2824,$G:$G,1)+ROW()/10000000,""),"")</f>
        <v/>
      </c>
      <c r="Q2824" s="0" t="str">
        <f aca="false">IF(K2824=1,IF(COUNTIFS(C$2:C2824,C2824,K$2:K2824,1)=1,1,0),"")</f>
        <v/>
      </c>
      <c r="R2824" s="0" t="str">
        <f aca="false">IF(M2824=1,IF(COUNTIFS(C$2:C2824,C2824,M$2:M2824,1)=1,1,0),"")</f>
        <v/>
      </c>
      <c r="S2824" s="0" t="str">
        <f aca="false">IF(L2824=1,IF(COUNTIFS(C$2:C2824,C2824,L$2:L2824,1)=1,1,0),"")</f>
        <v/>
      </c>
      <c r="T2824" s="38" t="str">
        <f aca="false">IF(N2824="","",N2824+ROW()/10000000)</f>
        <v/>
      </c>
      <c r="U2824" s="0" t="str">
        <f aca="false">IF(G2824=1,IF(B2824="",1,0),"")</f>
        <v/>
      </c>
    </row>
    <row r="2825" customFormat="false" ht="15" hidden="false" customHeight="false" outlineLevel="0" collapsed="false">
      <c r="A2825" s="35"/>
      <c r="B2825" s="35"/>
      <c r="G2825" s="0" t="str">
        <f aca="false">IF(A2825="","",IF(AND(A2825&gt;=Debut,A2825&lt;Fin),1,0))</f>
        <v/>
      </c>
      <c r="H2825" s="0" t="str">
        <f aca="false">IF(G2825=1,INT(ROUND((A2825-Debut)*86400,0)/600),"")</f>
        <v/>
      </c>
      <c r="I2825" s="0" t="str">
        <f aca="false">IF(G2825=1,INT(ROUND((A2825-Debut)*86400,0)/3600),"")</f>
        <v/>
      </c>
      <c r="J2825" s="0" t="str">
        <f aca="false">IF(OR(A2825="",B2825=""),"",ROUND((B2825-A2825)*86400,0))</f>
        <v/>
      </c>
      <c r="K2825" s="37" t="str">
        <f aca="false">IF(G2825=1,IF(COUNTIFS($C:$C,C2825,$G:$G,1,$A:$A,"&gt;="&amp;(A2825-FenetreInterm/86400),$A:$A,"&lt;="&amp;A2825)&gt;=NbInterm,1,0),"")</f>
        <v/>
      </c>
      <c r="L2825" s="37" t="str">
        <f aca="false">IF(G2825=1,IF(B2825="",0,IF(J2825&lt;SeuilFugitive,1,0)),"")</f>
        <v/>
      </c>
      <c r="M2825" s="37" t="str">
        <f aca="false">IF(G2825=1,IF(B2825="",IF((Fin-A2825)*24&gt;SeuilFigee,1,0),IF(J2825&gt;SeuilFigee*3600,1,0)),"")</f>
        <v/>
      </c>
      <c r="N2825" s="0" t="str">
        <f aca="false">IF(G2825=1,IF(COUNTIF(H$2:H2825,H2825)=1,COUNTIF($H:$H,H2825),""),"")</f>
        <v/>
      </c>
      <c r="O2825" s="0" t="str">
        <f aca="false">IF(G2825=1,IF(COUNTIF(I$2:I2825,I2825)=1,COUNTIF($I:$I,I2825),""),"")</f>
        <v/>
      </c>
      <c r="P2825" s="38" t="str">
        <f aca="false">IF(G2825=1,IF(COUNTIFS(C$2:C2825,C2825,G$2:G2825,1)=1,COUNTIFS($C:$C,C2825,$G:$G,1)+ROW()/10000000,""),"")</f>
        <v/>
      </c>
      <c r="Q2825" s="0" t="str">
        <f aca="false">IF(K2825=1,IF(COUNTIFS(C$2:C2825,C2825,K$2:K2825,1)=1,1,0),"")</f>
        <v/>
      </c>
      <c r="R2825" s="0" t="str">
        <f aca="false">IF(M2825=1,IF(COUNTIFS(C$2:C2825,C2825,M$2:M2825,1)=1,1,0),"")</f>
        <v/>
      </c>
      <c r="S2825" s="0" t="str">
        <f aca="false">IF(L2825=1,IF(COUNTIFS(C$2:C2825,C2825,L$2:L2825,1)=1,1,0),"")</f>
        <v/>
      </c>
      <c r="T2825" s="38" t="str">
        <f aca="false">IF(N2825="","",N2825+ROW()/10000000)</f>
        <v/>
      </c>
      <c r="U2825" s="0" t="str">
        <f aca="false">IF(G2825=1,IF(B2825="",1,0),"")</f>
        <v/>
      </c>
    </row>
    <row r="2826" customFormat="false" ht="15" hidden="false" customHeight="false" outlineLevel="0" collapsed="false">
      <c r="A2826" s="35"/>
      <c r="B2826" s="35"/>
      <c r="G2826" s="0" t="str">
        <f aca="false">IF(A2826="","",IF(AND(A2826&gt;=Debut,A2826&lt;Fin),1,0))</f>
        <v/>
      </c>
      <c r="H2826" s="0" t="str">
        <f aca="false">IF(G2826=1,INT(ROUND((A2826-Debut)*86400,0)/600),"")</f>
        <v/>
      </c>
      <c r="I2826" s="0" t="str">
        <f aca="false">IF(G2826=1,INT(ROUND((A2826-Debut)*86400,0)/3600),"")</f>
        <v/>
      </c>
      <c r="J2826" s="0" t="str">
        <f aca="false">IF(OR(A2826="",B2826=""),"",ROUND((B2826-A2826)*86400,0))</f>
        <v/>
      </c>
      <c r="K2826" s="37" t="str">
        <f aca="false">IF(G2826=1,IF(COUNTIFS($C:$C,C2826,$G:$G,1,$A:$A,"&gt;="&amp;(A2826-FenetreInterm/86400),$A:$A,"&lt;="&amp;A2826)&gt;=NbInterm,1,0),"")</f>
        <v/>
      </c>
      <c r="L2826" s="37" t="str">
        <f aca="false">IF(G2826=1,IF(B2826="",0,IF(J2826&lt;SeuilFugitive,1,0)),"")</f>
        <v/>
      </c>
      <c r="M2826" s="37" t="str">
        <f aca="false">IF(G2826=1,IF(B2826="",IF((Fin-A2826)*24&gt;SeuilFigee,1,0),IF(J2826&gt;SeuilFigee*3600,1,0)),"")</f>
        <v/>
      </c>
      <c r="N2826" s="0" t="str">
        <f aca="false">IF(G2826=1,IF(COUNTIF(H$2:H2826,H2826)=1,COUNTIF($H:$H,H2826),""),"")</f>
        <v/>
      </c>
      <c r="O2826" s="0" t="str">
        <f aca="false">IF(G2826=1,IF(COUNTIF(I$2:I2826,I2826)=1,COUNTIF($I:$I,I2826),""),"")</f>
        <v/>
      </c>
      <c r="P2826" s="38" t="str">
        <f aca="false">IF(G2826=1,IF(COUNTIFS(C$2:C2826,C2826,G$2:G2826,1)=1,COUNTIFS($C:$C,C2826,$G:$G,1)+ROW()/10000000,""),"")</f>
        <v/>
      </c>
      <c r="Q2826" s="0" t="str">
        <f aca="false">IF(K2826=1,IF(COUNTIFS(C$2:C2826,C2826,K$2:K2826,1)=1,1,0),"")</f>
        <v/>
      </c>
      <c r="R2826" s="0" t="str">
        <f aca="false">IF(M2826=1,IF(COUNTIFS(C$2:C2826,C2826,M$2:M2826,1)=1,1,0),"")</f>
        <v/>
      </c>
      <c r="S2826" s="0" t="str">
        <f aca="false">IF(L2826=1,IF(COUNTIFS(C$2:C2826,C2826,L$2:L2826,1)=1,1,0),"")</f>
        <v/>
      </c>
      <c r="T2826" s="38" t="str">
        <f aca="false">IF(N2826="","",N2826+ROW()/10000000)</f>
        <v/>
      </c>
      <c r="U2826" s="0" t="str">
        <f aca="false">IF(G2826=1,IF(B2826="",1,0),"")</f>
        <v/>
      </c>
    </row>
    <row r="2827" customFormat="false" ht="15" hidden="false" customHeight="false" outlineLevel="0" collapsed="false">
      <c r="A2827" s="35"/>
      <c r="B2827" s="35"/>
      <c r="G2827" s="0" t="str">
        <f aca="false">IF(A2827="","",IF(AND(A2827&gt;=Debut,A2827&lt;Fin),1,0))</f>
        <v/>
      </c>
      <c r="H2827" s="0" t="str">
        <f aca="false">IF(G2827=1,INT(ROUND((A2827-Debut)*86400,0)/600),"")</f>
        <v/>
      </c>
      <c r="I2827" s="0" t="str">
        <f aca="false">IF(G2827=1,INT(ROUND((A2827-Debut)*86400,0)/3600),"")</f>
        <v/>
      </c>
      <c r="J2827" s="0" t="str">
        <f aca="false">IF(OR(A2827="",B2827=""),"",ROUND((B2827-A2827)*86400,0))</f>
        <v/>
      </c>
      <c r="K2827" s="37" t="str">
        <f aca="false">IF(G2827=1,IF(COUNTIFS($C:$C,C2827,$G:$G,1,$A:$A,"&gt;="&amp;(A2827-FenetreInterm/86400),$A:$A,"&lt;="&amp;A2827)&gt;=NbInterm,1,0),"")</f>
        <v/>
      </c>
      <c r="L2827" s="37" t="str">
        <f aca="false">IF(G2827=1,IF(B2827="",0,IF(J2827&lt;SeuilFugitive,1,0)),"")</f>
        <v/>
      </c>
      <c r="M2827" s="37" t="str">
        <f aca="false">IF(G2827=1,IF(B2827="",IF((Fin-A2827)*24&gt;SeuilFigee,1,0),IF(J2827&gt;SeuilFigee*3600,1,0)),"")</f>
        <v/>
      </c>
      <c r="N2827" s="0" t="str">
        <f aca="false">IF(G2827=1,IF(COUNTIF(H$2:H2827,H2827)=1,COUNTIF($H:$H,H2827),""),"")</f>
        <v/>
      </c>
      <c r="O2827" s="0" t="str">
        <f aca="false">IF(G2827=1,IF(COUNTIF(I$2:I2827,I2827)=1,COUNTIF($I:$I,I2827),""),"")</f>
        <v/>
      </c>
      <c r="P2827" s="38" t="str">
        <f aca="false">IF(G2827=1,IF(COUNTIFS(C$2:C2827,C2827,G$2:G2827,1)=1,COUNTIFS($C:$C,C2827,$G:$G,1)+ROW()/10000000,""),"")</f>
        <v/>
      </c>
      <c r="Q2827" s="0" t="str">
        <f aca="false">IF(K2827=1,IF(COUNTIFS(C$2:C2827,C2827,K$2:K2827,1)=1,1,0),"")</f>
        <v/>
      </c>
      <c r="R2827" s="0" t="str">
        <f aca="false">IF(M2827=1,IF(COUNTIFS(C$2:C2827,C2827,M$2:M2827,1)=1,1,0),"")</f>
        <v/>
      </c>
      <c r="S2827" s="0" t="str">
        <f aca="false">IF(L2827=1,IF(COUNTIFS(C$2:C2827,C2827,L$2:L2827,1)=1,1,0),"")</f>
        <v/>
      </c>
      <c r="T2827" s="38" t="str">
        <f aca="false">IF(N2827="","",N2827+ROW()/10000000)</f>
        <v/>
      </c>
      <c r="U2827" s="0" t="str">
        <f aca="false">IF(G2827=1,IF(B2827="",1,0),"")</f>
        <v/>
      </c>
    </row>
    <row r="2828" customFormat="false" ht="15" hidden="false" customHeight="false" outlineLevel="0" collapsed="false">
      <c r="A2828" s="35"/>
      <c r="B2828" s="35"/>
      <c r="G2828" s="0" t="str">
        <f aca="false">IF(A2828="","",IF(AND(A2828&gt;=Debut,A2828&lt;Fin),1,0))</f>
        <v/>
      </c>
      <c r="H2828" s="0" t="str">
        <f aca="false">IF(G2828=1,INT(ROUND((A2828-Debut)*86400,0)/600),"")</f>
        <v/>
      </c>
      <c r="I2828" s="0" t="str">
        <f aca="false">IF(G2828=1,INT(ROUND((A2828-Debut)*86400,0)/3600),"")</f>
        <v/>
      </c>
      <c r="J2828" s="0" t="str">
        <f aca="false">IF(OR(A2828="",B2828=""),"",ROUND((B2828-A2828)*86400,0))</f>
        <v/>
      </c>
      <c r="K2828" s="37" t="str">
        <f aca="false">IF(G2828=1,IF(COUNTIFS($C:$C,C2828,$G:$G,1,$A:$A,"&gt;="&amp;(A2828-FenetreInterm/86400),$A:$A,"&lt;="&amp;A2828)&gt;=NbInterm,1,0),"")</f>
        <v/>
      </c>
      <c r="L2828" s="37" t="str">
        <f aca="false">IF(G2828=1,IF(B2828="",0,IF(J2828&lt;SeuilFugitive,1,0)),"")</f>
        <v/>
      </c>
      <c r="M2828" s="37" t="str">
        <f aca="false">IF(G2828=1,IF(B2828="",IF((Fin-A2828)*24&gt;SeuilFigee,1,0),IF(J2828&gt;SeuilFigee*3600,1,0)),"")</f>
        <v/>
      </c>
      <c r="N2828" s="0" t="str">
        <f aca="false">IF(G2828=1,IF(COUNTIF(H$2:H2828,H2828)=1,COUNTIF($H:$H,H2828),""),"")</f>
        <v/>
      </c>
      <c r="O2828" s="0" t="str">
        <f aca="false">IF(G2828=1,IF(COUNTIF(I$2:I2828,I2828)=1,COUNTIF($I:$I,I2828),""),"")</f>
        <v/>
      </c>
      <c r="P2828" s="38" t="str">
        <f aca="false">IF(G2828=1,IF(COUNTIFS(C$2:C2828,C2828,G$2:G2828,1)=1,COUNTIFS($C:$C,C2828,$G:$G,1)+ROW()/10000000,""),"")</f>
        <v/>
      </c>
      <c r="Q2828" s="0" t="str">
        <f aca="false">IF(K2828=1,IF(COUNTIFS(C$2:C2828,C2828,K$2:K2828,1)=1,1,0),"")</f>
        <v/>
      </c>
      <c r="R2828" s="0" t="str">
        <f aca="false">IF(M2828=1,IF(COUNTIFS(C$2:C2828,C2828,M$2:M2828,1)=1,1,0),"")</f>
        <v/>
      </c>
      <c r="S2828" s="0" t="str">
        <f aca="false">IF(L2828=1,IF(COUNTIFS(C$2:C2828,C2828,L$2:L2828,1)=1,1,0),"")</f>
        <v/>
      </c>
      <c r="T2828" s="38" t="str">
        <f aca="false">IF(N2828="","",N2828+ROW()/10000000)</f>
        <v/>
      </c>
      <c r="U2828" s="0" t="str">
        <f aca="false">IF(G2828=1,IF(B2828="",1,0),"")</f>
        <v/>
      </c>
    </row>
    <row r="2829" customFormat="false" ht="15" hidden="false" customHeight="false" outlineLevel="0" collapsed="false">
      <c r="A2829" s="35"/>
      <c r="B2829" s="35"/>
      <c r="G2829" s="0" t="str">
        <f aca="false">IF(A2829="","",IF(AND(A2829&gt;=Debut,A2829&lt;Fin),1,0))</f>
        <v/>
      </c>
      <c r="H2829" s="0" t="str">
        <f aca="false">IF(G2829=1,INT(ROUND((A2829-Debut)*86400,0)/600),"")</f>
        <v/>
      </c>
      <c r="I2829" s="0" t="str">
        <f aca="false">IF(G2829=1,INT(ROUND((A2829-Debut)*86400,0)/3600),"")</f>
        <v/>
      </c>
      <c r="J2829" s="0" t="str">
        <f aca="false">IF(OR(A2829="",B2829=""),"",ROUND((B2829-A2829)*86400,0))</f>
        <v/>
      </c>
      <c r="K2829" s="37" t="str">
        <f aca="false">IF(G2829=1,IF(COUNTIFS($C:$C,C2829,$G:$G,1,$A:$A,"&gt;="&amp;(A2829-FenetreInterm/86400),$A:$A,"&lt;="&amp;A2829)&gt;=NbInterm,1,0),"")</f>
        <v/>
      </c>
      <c r="L2829" s="37" t="str">
        <f aca="false">IF(G2829=1,IF(B2829="",0,IF(J2829&lt;SeuilFugitive,1,0)),"")</f>
        <v/>
      </c>
      <c r="M2829" s="37" t="str">
        <f aca="false">IF(G2829=1,IF(B2829="",IF((Fin-A2829)*24&gt;SeuilFigee,1,0),IF(J2829&gt;SeuilFigee*3600,1,0)),"")</f>
        <v/>
      </c>
      <c r="N2829" s="0" t="str">
        <f aca="false">IF(G2829=1,IF(COUNTIF(H$2:H2829,H2829)=1,COUNTIF($H:$H,H2829),""),"")</f>
        <v/>
      </c>
      <c r="O2829" s="0" t="str">
        <f aca="false">IF(G2829=1,IF(COUNTIF(I$2:I2829,I2829)=1,COUNTIF($I:$I,I2829),""),"")</f>
        <v/>
      </c>
      <c r="P2829" s="38" t="str">
        <f aca="false">IF(G2829=1,IF(COUNTIFS(C$2:C2829,C2829,G$2:G2829,1)=1,COUNTIFS($C:$C,C2829,$G:$G,1)+ROW()/10000000,""),"")</f>
        <v/>
      </c>
      <c r="Q2829" s="0" t="str">
        <f aca="false">IF(K2829=1,IF(COUNTIFS(C$2:C2829,C2829,K$2:K2829,1)=1,1,0),"")</f>
        <v/>
      </c>
      <c r="R2829" s="0" t="str">
        <f aca="false">IF(M2829=1,IF(COUNTIFS(C$2:C2829,C2829,M$2:M2829,1)=1,1,0),"")</f>
        <v/>
      </c>
      <c r="S2829" s="0" t="str">
        <f aca="false">IF(L2829=1,IF(COUNTIFS(C$2:C2829,C2829,L$2:L2829,1)=1,1,0),"")</f>
        <v/>
      </c>
      <c r="T2829" s="38" t="str">
        <f aca="false">IF(N2829="","",N2829+ROW()/10000000)</f>
        <v/>
      </c>
      <c r="U2829" s="0" t="str">
        <f aca="false">IF(G2829=1,IF(B2829="",1,0),"")</f>
        <v/>
      </c>
    </row>
    <row r="2830" customFormat="false" ht="15" hidden="false" customHeight="false" outlineLevel="0" collapsed="false">
      <c r="A2830" s="35"/>
      <c r="B2830" s="35"/>
      <c r="G2830" s="0" t="str">
        <f aca="false">IF(A2830="","",IF(AND(A2830&gt;=Debut,A2830&lt;Fin),1,0))</f>
        <v/>
      </c>
      <c r="H2830" s="0" t="str">
        <f aca="false">IF(G2830=1,INT(ROUND((A2830-Debut)*86400,0)/600),"")</f>
        <v/>
      </c>
      <c r="I2830" s="0" t="str">
        <f aca="false">IF(G2830=1,INT(ROUND((A2830-Debut)*86400,0)/3600),"")</f>
        <v/>
      </c>
      <c r="J2830" s="0" t="str">
        <f aca="false">IF(OR(A2830="",B2830=""),"",ROUND((B2830-A2830)*86400,0))</f>
        <v/>
      </c>
      <c r="K2830" s="37" t="str">
        <f aca="false">IF(G2830=1,IF(COUNTIFS($C:$C,C2830,$G:$G,1,$A:$A,"&gt;="&amp;(A2830-FenetreInterm/86400),$A:$A,"&lt;="&amp;A2830)&gt;=NbInterm,1,0),"")</f>
        <v/>
      </c>
      <c r="L2830" s="37" t="str">
        <f aca="false">IF(G2830=1,IF(B2830="",0,IF(J2830&lt;SeuilFugitive,1,0)),"")</f>
        <v/>
      </c>
      <c r="M2830" s="37" t="str">
        <f aca="false">IF(G2830=1,IF(B2830="",IF((Fin-A2830)*24&gt;SeuilFigee,1,0),IF(J2830&gt;SeuilFigee*3600,1,0)),"")</f>
        <v/>
      </c>
      <c r="N2830" s="0" t="str">
        <f aca="false">IF(G2830=1,IF(COUNTIF(H$2:H2830,H2830)=1,COUNTIF($H:$H,H2830),""),"")</f>
        <v/>
      </c>
      <c r="O2830" s="0" t="str">
        <f aca="false">IF(G2830=1,IF(COUNTIF(I$2:I2830,I2830)=1,COUNTIF($I:$I,I2830),""),"")</f>
        <v/>
      </c>
      <c r="P2830" s="38" t="str">
        <f aca="false">IF(G2830=1,IF(COUNTIFS(C$2:C2830,C2830,G$2:G2830,1)=1,COUNTIFS($C:$C,C2830,$G:$G,1)+ROW()/10000000,""),"")</f>
        <v/>
      </c>
      <c r="Q2830" s="0" t="str">
        <f aca="false">IF(K2830=1,IF(COUNTIFS(C$2:C2830,C2830,K$2:K2830,1)=1,1,0),"")</f>
        <v/>
      </c>
      <c r="R2830" s="0" t="str">
        <f aca="false">IF(M2830=1,IF(COUNTIFS(C$2:C2830,C2830,M$2:M2830,1)=1,1,0),"")</f>
        <v/>
      </c>
      <c r="S2830" s="0" t="str">
        <f aca="false">IF(L2830=1,IF(COUNTIFS(C$2:C2830,C2830,L$2:L2830,1)=1,1,0),"")</f>
        <v/>
      </c>
      <c r="T2830" s="38" t="str">
        <f aca="false">IF(N2830="","",N2830+ROW()/10000000)</f>
        <v/>
      </c>
      <c r="U2830" s="0" t="str">
        <f aca="false">IF(G2830=1,IF(B2830="",1,0),"")</f>
        <v/>
      </c>
    </row>
    <row r="2831" customFormat="false" ht="15" hidden="false" customHeight="false" outlineLevel="0" collapsed="false">
      <c r="A2831" s="35"/>
      <c r="B2831" s="35"/>
      <c r="G2831" s="0" t="str">
        <f aca="false">IF(A2831="","",IF(AND(A2831&gt;=Debut,A2831&lt;Fin),1,0))</f>
        <v/>
      </c>
      <c r="H2831" s="0" t="str">
        <f aca="false">IF(G2831=1,INT(ROUND((A2831-Debut)*86400,0)/600),"")</f>
        <v/>
      </c>
      <c r="I2831" s="0" t="str">
        <f aca="false">IF(G2831=1,INT(ROUND((A2831-Debut)*86400,0)/3600),"")</f>
        <v/>
      </c>
      <c r="J2831" s="0" t="str">
        <f aca="false">IF(OR(A2831="",B2831=""),"",ROUND((B2831-A2831)*86400,0))</f>
        <v/>
      </c>
      <c r="K2831" s="37" t="str">
        <f aca="false">IF(G2831=1,IF(COUNTIFS($C:$C,C2831,$G:$G,1,$A:$A,"&gt;="&amp;(A2831-FenetreInterm/86400),$A:$A,"&lt;="&amp;A2831)&gt;=NbInterm,1,0),"")</f>
        <v/>
      </c>
      <c r="L2831" s="37" t="str">
        <f aca="false">IF(G2831=1,IF(B2831="",0,IF(J2831&lt;SeuilFugitive,1,0)),"")</f>
        <v/>
      </c>
      <c r="M2831" s="37" t="str">
        <f aca="false">IF(G2831=1,IF(B2831="",IF((Fin-A2831)*24&gt;SeuilFigee,1,0),IF(J2831&gt;SeuilFigee*3600,1,0)),"")</f>
        <v/>
      </c>
      <c r="N2831" s="0" t="str">
        <f aca="false">IF(G2831=1,IF(COUNTIF(H$2:H2831,H2831)=1,COUNTIF($H:$H,H2831),""),"")</f>
        <v/>
      </c>
      <c r="O2831" s="0" t="str">
        <f aca="false">IF(G2831=1,IF(COUNTIF(I$2:I2831,I2831)=1,COUNTIF($I:$I,I2831),""),"")</f>
        <v/>
      </c>
      <c r="P2831" s="38" t="str">
        <f aca="false">IF(G2831=1,IF(COUNTIFS(C$2:C2831,C2831,G$2:G2831,1)=1,COUNTIFS($C:$C,C2831,$G:$G,1)+ROW()/10000000,""),"")</f>
        <v/>
      </c>
      <c r="Q2831" s="0" t="str">
        <f aca="false">IF(K2831=1,IF(COUNTIFS(C$2:C2831,C2831,K$2:K2831,1)=1,1,0),"")</f>
        <v/>
      </c>
      <c r="R2831" s="0" t="str">
        <f aca="false">IF(M2831=1,IF(COUNTIFS(C$2:C2831,C2831,M$2:M2831,1)=1,1,0),"")</f>
        <v/>
      </c>
      <c r="S2831" s="0" t="str">
        <f aca="false">IF(L2831=1,IF(COUNTIFS(C$2:C2831,C2831,L$2:L2831,1)=1,1,0),"")</f>
        <v/>
      </c>
      <c r="T2831" s="38" t="str">
        <f aca="false">IF(N2831="","",N2831+ROW()/10000000)</f>
        <v/>
      </c>
      <c r="U2831" s="0" t="str">
        <f aca="false">IF(G2831=1,IF(B2831="",1,0),"")</f>
        <v/>
      </c>
    </row>
    <row r="2832" customFormat="false" ht="15" hidden="false" customHeight="false" outlineLevel="0" collapsed="false">
      <c r="A2832" s="35"/>
      <c r="B2832" s="35"/>
      <c r="G2832" s="0" t="str">
        <f aca="false">IF(A2832="","",IF(AND(A2832&gt;=Debut,A2832&lt;Fin),1,0))</f>
        <v/>
      </c>
      <c r="H2832" s="0" t="str">
        <f aca="false">IF(G2832=1,INT(ROUND((A2832-Debut)*86400,0)/600),"")</f>
        <v/>
      </c>
      <c r="I2832" s="0" t="str">
        <f aca="false">IF(G2832=1,INT(ROUND((A2832-Debut)*86400,0)/3600),"")</f>
        <v/>
      </c>
      <c r="J2832" s="0" t="str">
        <f aca="false">IF(OR(A2832="",B2832=""),"",ROUND((B2832-A2832)*86400,0))</f>
        <v/>
      </c>
      <c r="K2832" s="37" t="str">
        <f aca="false">IF(G2832=1,IF(COUNTIFS($C:$C,C2832,$G:$G,1,$A:$A,"&gt;="&amp;(A2832-FenetreInterm/86400),$A:$A,"&lt;="&amp;A2832)&gt;=NbInterm,1,0),"")</f>
        <v/>
      </c>
      <c r="L2832" s="37" t="str">
        <f aca="false">IF(G2832=1,IF(B2832="",0,IF(J2832&lt;SeuilFugitive,1,0)),"")</f>
        <v/>
      </c>
      <c r="M2832" s="37" t="str">
        <f aca="false">IF(G2832=1,IF(B2832="",IF((Fin-A2832)*24&gt;SeuilFigee,1,0),IF(J2832&gt;SeuilFigee*3600,1,0)),"")</f>
        <v/>
      </c>
      <c r="N2832" s="0" t="str">
        <f aca="false">IF(G2832=1,IF(COUNTIF(H$2:H2832,H2832)=1,COUNTIF($H:$H,H2832),""),"")</f>
        <v/>
      </c>
      <c r="O2832" s="0" t="str">
        <f aca="false">IF(G2832=1,IF(COUNTIF(I$2:I2832,I2832)=1,COUNTIF($I:$I,I2832),""),"")</f>
        <v/>
      </c>
      <c r="P2832" s="38" t="str">
        <f aca="false">IF(G2832=1,IF(COUNTIFS(C$2:C2832,C2832,G$2:G2832,1)=1,COUNTIFS($C:$C,C2832,$G:$G,1)+ROW()/10000000,""),"")</f>
        <v/>
      </c>
      <c r="Q2832" s="0" t="str">
        <f aca="false">IF(K2832=1,IF(COUNTIFS(C$2:C2832,C2832,K$2:K2832,1)=1,1,0),"")</f>
        <v/>
      </c>
      <c r="R2832" s="0" t="str">
        <f aca="false">IF(M2832=1,IF(COUNTIFS(C$2:C2832,C2832,M$2:M2832,1)=1,1,0),"")</f>
        <v/>
      </c>
      <c r="S2832" s="0" t="str">
        <f aca="false">IF(L2832=1,IF(COUNTIFS(C$2:C2832,C2832,L$2:L2832,1)=1,1,0),"")</f>
        <v/>
      </c>
      <c r="T2832" s="38" t="str">
        <f aca="false">IF(N2832="","",N2832+ROW()/10000000)</f>
        <v/>
      </c>
      <c r="U2832" s="0" t="str">
        <f aca="false">IF(G2832=1,IF(B2832="",1,0),"")</f>
        <v/>
      </c>
    </row>
    <row r="2833" customFormat="false" ht="15" hidden="false" customHeight="false" outlineLevel="0" collapsed="false">
      <c r="A2833" s="35"/>
      <c r="B2833" s="35"/>
      <c r="G2833" s="0" t="str">
        <f aca="false">IF(A2833="","",IF(AND(A2833&gt;=Debut,A2833&lt;Fin),1,0))</f>
        <v/>
      </c>
      <c r="H2833" s="0" t="str">
        <f aca="false">IF(G2833=1,INT(ROUND((A2833-Debut)*86400,0)/600),"")</f>
        <v/>
      </c>
      <c r="I2833" s="0" t="str">
        <f aca="false">IF(G2833=1,INT(ROUND((A2833-Debut)*86400,0)/3600),"")</f>
        <v/>
      </c>
      <c r="J2833" s="0" t="str">
        <f aca="false">IF(OR(A2833="",B2833=""),"",ROUND((B2833-A2833)*86400,0))</f>
        <v/>
      </c>
      <c r="K2833" s="37" t="str">
        <f aca="false">IF(G2833=1,IF(COUNTIFS($C:$C,C2833,$G:$G,1,$A:$A,"&gt;="&amp;(A2833-FenetreInterm/86400),$A:$A,"&lt;="&amp;A2833)&gt;=NbInterm,1,0),"")</f>
        <v/>
      </c>
      <c r="L2833" s="37" t="str">
        <f aca="false">IF(G2833=1,IF(B2833="",0,IF(J2833&lt;SeuilFugitive,1,0)),"")</f>
        <v/>
      </c>
      <c r="M2833" s="37" t="str">
        <f aca="false">IF(G2833=1,IF(B2833="",IF((Fin-A2833)*24&gt;SeuilFigee,1,0),IF(J2833&gt;SeuilFigee*3600,1,0)),"")</f>
        <v/>
      </c>
      <c r="N2833" s="0" t="str">
        <f aca="false">IF(G2833=1,IF(COUNTIF(H$2:H2833,H2833)=1,COUNTIF($H:$H,H2833),""),"")</f>
        <v/>
      </c>
      <c r="O2833" s="0" t="str">
        <f aca="false">IF(G2833=1,IF(COUNTIF(I$2:I2833,I2833)=1,COUNTIF($I:$I,I2833),""),"")</f>
        <v/>
      </c>
      <c r="P2833" s="38" t="str">
        <f aca="false">IF(G2833=1,IF(COUNTIFS(C$2:C2833,C2833,G$2:G2833,1)=1,COUNTIFS($C:$C,C2833,$G:$G,1)+ROW()/10000000,""),"")</f>
        <v/>
      </c>
      <c r="Q2833" s="0" t="str">
        <f aca="false">IF(K2833=1,IF(COUNTIFS(C$2:C2833,C2833,K$2:K2833,1)=1,1,0),"")</f>
        <v/>
      </c>
      <c r="R2833" s="0" t="str">
        <f aca="false">IF(M2833=1,IF(COUNTIFS(C$2:C2833,C2833,M$2:M2833,1)=1,1,0),"")</f>
        <v/>
      </c>
      <c r="S2833" s="0" t="str">
        <f aca="false">IF(L2833=1,IF(COUNTIFS(C$2:C2833,C2833,L$2:L2833,1)=1,1,0),"")</f>
        <v/>
      </c>
      <c r="T2833" s="38" t="str">
        <f aca="false">IF(N2833="","",N2833+ROW()/10000000)</f>
        <v/>
      </c>
      <c r="U2833" s="0" t="str">
        <f aca="false">IF(G2833=1,IF(B2833="",1,0),"")</f>
        <v/>
      </c>
    </row>
    <row r="2834" customFormat="false" ht="15" hidden="false" customHeight="false" outlineLevel="0" collapsed="false">
      <c r="A2834" s="35"/>
      <c r="B2834" s="35"/>
      <c r="G2834" s="0" t="str">
        <f aca="false">IF(A2834="","",IF(AND(A2834&gt;=Debut,A2834&lt;Fin),1,0))</f>
        <v/>
      </c>
      <c r="H2834" s="0" t="str">
        <f aca="false">IF(G2834=1,INT(ROUND((A2834-Debut)*86400,0)/600),"")</f>
        <v/>
      </c>
      <c r="I2834" s="0" t="str">
        <f aca="false">IF(G2834=1,INT(ROUND((A2834-Debut)*86400,0)/3600),"")</f>
        <v/>
      </c>
      <c r="J2834" s="0" t="str">
        <f aca="false">IF(OR(A2834="",B2834=""),"",ROUND((B2834-A2834)*86400,0))</f>
        <v/>
      </c>
      <c r="K2834" s="37" t="str">
        <f aca="false">IF(G2834=1,IF(COUNTIFS($C:$C,C2834,$G:$G,1,$A:$A,"&gt;="&amp;(A2834-FenetreInterm/86400),$A:$A,"&lt;="&amp;A2834)&gt;=NbInterm,1,0),"")</f>
        <v/>
      </c>
      <c r="L2834" s="37" t="str">
        <f aca="false">IF(G2834=1,IF(B2834="",0,IF(J2834&lt;SeuilFugitive,1,0)),"")</f>
        <v/>
      </c>
      <c r="M2834" s="37" t="str">
        <f aca="false">IF(G2834=1,IF(B2834="",IF((Fin-A2834)*24&gt;SeuilFigee,1,0),IF(J2834&gt;SeuilFigee*3600,1,0)),"")</f>
        <v/>
      </c>
      <c r="N2834" s="0" t="str">
        <f aca="false">IF(G2834=1,IF(COUNTIF(H$2:H2834,H2834)=1,COUNTIF($H:$H,H2834),""),"")</f>
        <v/>
      </c>
      <c r="O2834" s="0" t="str">
        <f aca="false">IF(G2834=1,IF(COUNTIF(I$2:I2834,I2834)=1,COUNTIF($I:$I,I2834),""),"")</f>
        <v/>
      </c>
      <c r="P2834" s="38" t="str">
        <f aca="false">IF(G2834=1,IF(COUNTIFS(C$2:C2834,C2834,G$2:G2834,1)=1,COUNTIFS($C:$C,C2834,$G:$G,1)+ROW()/10000000,""),"")</f>
        <v/>
      </c>
      <c r="Q2834" s="0" t="str">
        <f aca="false">IF(K2834=1,IF(COUNTIFS(C$2:C2834,C2834,K$2:K2834,1)=1,1,0),"")</f>
        <v/>
      </c>
      <c r="R2834" s="0" t="str">
        <f aca="false">IF(M2834=1,IF(COUNTIFS(C$2:C2834,C2834,M$2:M2834,1)=1,1,0),"")</f>
        <v/>
      </c>
      <c r="S2834" s="0" t="str">
        <f aca="false">IF(L2834=1,IF(COUNTIFS(C$2:C2834,C2834,L$2:L2834,1)=1,1,0),"")</f>
        <v/>
      </c>
      <c r="T2834" s="38" t="str">
        <f aca="false">IF(N2834="","",N2834+ROW()/10000000)</f>
        <v/>
      </c>
      <c r="U2834" s="0" t="str">
        <f aca="false">IF(G2834=1,IF(B2834="",1,0),"")</f>
        <v/>
      </c>
    </row>
    <row r="2835" customFormat="false" ht="15" hidden="false" customHeight="false" outlineLevel="0" collapsed="false">
      <c r="A2835" s="35"/>
      <c r="B2835" s="35"/>
      <c r="G2835" s="0" t="str">
        <f aca="false">IF(A2835="","",IF(AND(A2835&gt;=Debut,A2835&lt;Fin),1,0))</f>
        <v/>
      </c>
      <c r="H2835" s="0" t="str">
        <f aca="false">IF(G2835=1,INT(ROUND((A2835-Debut)*86400,0)/600),"")</f>
        <v/>
      </c>
      <c r="I2835" s="0" t="str">
        <f aca="false">IF(G2835=1,INT(ROUND((A2835-Debut)*86400,0)/3600),"")</f>
        <v/>
      </c>
      <c r="J2835" s="0" t="str">
        <f aca="false">IF(OR(A2835="",B2835=""),"",ROUND((B2835-A2835)*86400,0))</f>
        <v/>
      </c>
      <c r="K2835" s="37" t="str">
        <f aca="false">IF(G2835=1,IF(COUNTIFS($C:$C,C2835,$G:$G,1,$A:$A,"&gt;="&amp;(A2835-FenetreInterm/86400),$A:$A,"&lt;="&amp;A2835)&gt;=NbInterm,1,0),"")</f>
        <v/>
      </c>
      <c r="L2835" s="37" t="str">
        <f aca="false">IF(G2835=1,IF(B2835="",0,IF(J2835&lt;SeuilFugitive,1,0)),"")</f>
        <v/>
      </c>
      <c r="M2835" s="37" t="str">
        <f aca="false">IF(G2835=1,IF(B2835="",IF((Fin-A2835)*24&gt;SeuilFigee,1,0),IF(J2835&gt;SeuilFigee*3600,1,0)),"")</f>
        <v/>
      </c>
      <c r="N2835" s="0" t="str">
        <f aca="false">IF(G2835=1,IF(COUNTIF(H$2:H2835,H2835)=1,COUNTIF($H:$H,H2835),""),"")</f>
        <v/>
      </c>
      <c r="O2835" s="0" t="str">
        <f aca="false">IF(G2835=1,IF(COUNTIF(I$2:I2835,I2835)=1,COUNTIF($I:$I,I2835),""),"")</f>
        <v/>
      </c>
      <c r="P2835" s="38" t="str">
        <f aca="false">IF(G2835=1,IF(COUNTIFS(C$2:C2835,C2835,G$2:G2835,1)=1,COUNTIFS($C:$C,C2835,$G:$G,1)+ROW()/10000000,""),"")</f>
        <v/>
      </c>
      <c r="Q2835" s="0" t="str">
        <f aca="false">IF(K2835=1,IF(COUNTIFS(C$2:C2835,C2835,K$2:K2835,1)=1,1,0),"")</f>
        <v/>
      </c>
      <c r="R2835" s="0" t="str">
        <f aca="false">IF(M2835=1,IF(COUNTIFS(C$2:C2835,C2835,M$2:M2835,1)=1,1,0),"")</f>
        <v/>
      </c>
      <c r="S2835" s="0" t="str">
        <f aca="false">IF(L2835=1,IF(COUNTIFS(C$2:C2835,C2835,L$2:L2835,1)=1,1,0),"")</f>
        <v/>
      </c>
      <c r="T2835" s="38" t="str">
        <f aca="false">IF(N2835="","",N2835+ROW()/10000000)</f>
        <v/>
      </c>
      <c r="U2835" s="0" t="str">
        <f aca="false">IF(G2835=1,IF(B2835="",1,0),"")</f>
        <v/>
      </c>
    </row>
    <row r="2836" customFormat="false" ht="15" hidden="false" customHeight="false" outlineLevel="0" collapsed="false">
      <c r="A2836" s="35"/>
      <c r="B2836" s="35"/>
      <c r="G2836" s="0" t="str">
        <f aca="false">IF(A2836="","",IF(AND(A2836&gt;=Debut,A2836&lt;Fin),1,0))</f>
        <v/>
      </c>
      <c r="H2836" s="0" t="str">
        <f aca="false">IF(G2836=1,INT(ROUND((A2836-Debut)*86400,0)/600),"")</f>
        <v/>
      </c>
      <c r="I2836" s="0" t="str">
        <f aca="false">IF(G2836=1,INT(ROUND((A2836-Debut)*86400,0)/3600),"")</f>
        <v/>
      </c>
      <c r="J2836" s="0" t="str">
        <f aca="false">IF(OR(A2836="",B2836=""),"",ROUND((B2836-A2836)*86400,0))</f>
        <v/>
      </c>
      <c r="K2836" s="37" t="str">
        <f aca="false">IF(G2836=1,IF(COUNTIFS($C:$C,C2836,$G:$G,1,$A:$A,"&gt;="&amp;(A2836-FenetreInterm/86400),$A:$A,"&lt;="&amp;A2836)&gt;=NbInterm,1,0),"")</f>
        <v/>
      </c>
      <c r="L2836" s="37" t="str">
        <f aca="false">IF(G2836=1,IF(B2836="",0,IF(J2836&lt;SeuilFugitive,1,0)),"")</f>
        <v/>
      </c>
      <c r="M2836" s="37" t="str">
        <f aca="false">IF(G2836=1,IF(B2836="",IF((Fin-A2836)*24&gt;SeuilFigee,1,0),IF(J2836&gt;SeuilFigee*3600,1,0)),"")</f>
        <v/>
      </c>
      <c r="N2836" s="0" t="str">
        <f aca="false">IF(G2836=1,IF(COUNTIF(H$2:H2836,H2836)=1,COUNTIF($H:$H,H2836),""),"")</f>
        <v/>
      </c>
      <c r="O2836" s="0" t="str">
        <f aca="false">IF(G2836=1,IF(COUNTIF(I$2:I2836,I2836)=1,COUNTIF($I:$I,I2836),""),"")</f>
        <v/>
      </c>
      <c r="P2836" s="38" t="str">
        <f aca="false">IF(G2836=1,IF(COUNTIFS(C$2:C2836,C2836,G$2:G2836,1)=1,COUNTIFS($C:$C,C2836,$G:$G,1)+ROW()/10000000,""),"")</f>
        <v/>
      </c>
      <c r="Q2836" s="0" t="str">
        <f aca="false">IF(K2836=1,IF(COUNTIFS(C$2:C2836,C2836,K$2:K2836,1)=1,1,0),"")</f>
        <v/>
      </c>
      <c r="R2836" s="0" t="str">
        <f aca="false">IF(M2836=1,IF(COUNTIFS(C$2:C2836,C2836,M$2:M2836,1)=1,1,0),"")</f>
        <v/>
      </c>
      <c r="S2836" s="0" t="str">
        <f aca="false">IF(L2836=1,IF(COUNTIFS(C$2:C2836,C2836,L$2:L2836,1)=1,1,0),"")</f>
        <v/>
      </c>
      <c r="T2836" s="38" t="str">
        <f aca="false">IF(N2836="","",N2836+ROW()/10000000)</f>
        <v/>
      </c>
      <c r="U2836" s="0" t="str">
        <f aca="false">IF(G2836=1,IF(B2836="",1,0),"")</f>
        <v/>
      </c>
    </row>
    <row r="2837" customFormat="false" ht="15" hidden="false" customHeight="false" outlineLevel="0" collapsed="false">
      <c r="A2837" s="35"/>
      <c r="B2837" s="35"/>
      <c r="G2837" s="0" t="str">
        <f aca="false">IF(A2837="","",IF(AND(A2837&gt;=Debut,A2837&lt;Fin),1,0))</f>
        <v/>
      </c>
      <c r="H2837" s="0" t="str">
        <f aca="false">IF(G2837=1,INT(ROUND((A2837-Debut)*86400,0)/600),"")</f>
        <v/>
      </c>
      <c r="I2837" s="0" t="str">
        <f aca="false">IF(G2837=1,INT(ROUND((A2837-Debut)*86400,0)/3600),"")</f>
        <v/>
      </c>
      <c r="J2837" s="0" t="str">
        <f aca="false">IF(OR(A2837="",B2837=""),"",ROUND((B2837-A2837)*86400,0))</f>
        <v/>
      </c>
      <c r="K2837" s="37" t="str">
        <f aca="false">IF(G2837=1,IF(COUNTIFS($C:$C,C2837,$G:$G,1,$A:$A,"&gt;="&amp;(A2837-FenetreInterm/86400),$A:$A,"&lt;="&amp;A2837)&gt;=NbInterm,1,0),"")</f>
        <v/>
      </c>
      <c r="L2837" s="37" t="str">
        <f aca="false">IF(G2837=1,IF(B2837="",0,IF(J2837&lt;SeuilFugitive,1,0)),"")</f>
        <v/>
      </c>
      <c r="M2837" s="37" t="str">
        <f aca="false">IF(G2837=1,IF(B2837="",IF((Fin-A2837)*24&gt;SeuilFigee,1,0),IF(J2837&gt;SeuilFigee*3600,1,0)),"")</f>
        <v/>
      </c>
      <c r="N2837" s="0" t="str">
        <f aca="false">IF(G2837=1,IF(COUNTIF(H$2:H2837,H2837)=1,COUNTIF($H:$H,H2837),""),"")</f>
        <v/>
      </c>
      <c r="O2837" s="0" t="str">
        <f aca="false">IF(G2837=1,IF(COUNTIF(I$2:I2837,I2837)=1,COUNTIF($I:$I,I2837),""),"")</f>
        <v/>
      </c>
      <c r="P2837" s="38" t="str">
        <f aca="false">IF(G2837=1,IF(COUNTIFS(C$2:C2837,C2837,G$2:G2837,1)=1,COUNTIFS($C:$C,C2837,$G:$G,1)+ROW()/10000000,""),"")</f>
        <v/>
      </c>
      <c r="Q2837" s="0" t="str">
        <f aca="false">IF(K2837=1,IF(COUNTIFS(C$2:C2837,C2837,K$2:K2837,1)=1,1,0),"")</f>
        <v/>
      </c>
      <c r="R2837" s="0" t="str">
        <f aca="false">IF(M2837=1,IF(COUNTIFS(C$2:C2837,C2837,M$2:M2837,1)=1,1,0),"")</f>
        <v/>
      </c>
      <c r="S2837" s="0" t="str">
        <f aca="false">IF(L2837=1,IF(COUNTIFS(C$2:C2837,C2837,L$2:L2837,1)=1,1,0),"")</f>
        <v/>
      </c>
      <c r="T2837" s="38" t="str">
        <f aca="false">IF(N2837="","",N2837+ROW()/10000000)</f>
        <v/>
      </c>
      <c r="U2837" s="0" t="str">
        <f aca="false">IF(G2837=1,IF(B2837="",1,0),"")</f>
        <v/>
      </c>
    </row>
    <row r="2838" customFormat="false" ht="15" hidden="false" customHeight="false" outlineLevel="0" collapsed="false">
      <c r="A2838" s="35"/>
      <c r="B2838" s="35"/>
      <c r="G2838" s="0" t="str">
        <f aca="false">IF(A2838="","",IF(AND(A2838&gt;=Debut,A2838&lt;Fin),1,0))</f>
        <v/>
      </c>
      <c r="H2838" s="0" t="str">
        <f aca="false">IF(G2838=1,INT(ROUND((A2838-Debut)*86400,0)/600),"")</f>
        <v/>
      </c>
      <c r="I2838" s="0" t="str">
        <f aca="false">IF(G2838=1,INT(ROUND((A2838-Debut)*86400,0)/3600),"")</f>
        <v/>
      </c>
      <c r="J2838" s="0" t="str">
        <f aca="false">IF(OR(A2838="",B2838=""),"",ROUND((B2838-A2838)*86400,0))</f>
        <v/>
      </c>
      <c r="K2838" s="37" t="str">
        <f aca="false">IF(G2838=1,IF(COUNTIFS($C:$C,C2838,$G:$G,1,$A:$A,"&gt;="&amp;(A2838-FenetreInterm/86400),$A:$A,"&lt;="&amp;A2838)&gt;=NbInterm,1,0),"")</f>
        <v/>
      </c>
      <c r="L2838" s="37" t="str">
        <f aca="false">IF(G2838=1,IF(B2838="",0,IF(J2838&lt;SeuilFugitive,1,0)),"")</f>
        <v/>
      </c>
      <c r="M2838" s="37" t="str">
        <f aca="false">IF(G2838=1,IF(B2838="",IF((Fin-A2838)*24&gt;SeuilFigee,1,0),IF(J2838&gt;SeuilFigee*3600,1,0)),"")</f>
        <v/>
      </c>
      <c r="N2838" s="0" t="str">
        <f aca="false">IF(G2838=1,IF(COUNTIF(H$2:H2838,H2838)=1,COUNTIF($H:$H,H2838),""),"")</f>
        <v/>
      </c>
      <c r="O2838" s="0" t="str">
        <f aca="false">IF(G2838=1,IF(COUNTIF(I$2:I2838,I2838)=1,COUNTIF($I:$I,I2838),""),"")</f>
        <v/>
      </c>
      <c r="P2838" s="38" t="str">
        <f aca="false">IF(G2838=1,IF(COUNTIFS(C$2:C2838,C2838,G$2:G2838,1)=1,COUNTIFS($C:$C,C2838,$G:$G,1)+ROW()/10000000,""),"")</f>
        <v/>
      </c>
      <c r="Q2838" s="0" t="str">
        <f aca="false">IF(K2838=1,IF(COUNTIFS(C$2:C2838,C2838,K$2:K2838,1)=1,1,0),"")</f>
        <v/>
      </c>
      <c r="R2838" s="0" t="str">
        <f aca="false">IF(M2838=1,IF(COUNTIFS(C$2:C2838,C2838,M$2:M2838,1)=1,1,0),"")</f>
        <v/>
      </c>
      <c r="S2838" s="0" t="str">
        <f aca="false">IF(L2838=1,IF(COUNTIFS(C$2:C2838,C2838,L$2:L2838,1)=1,1,0),"")</f>
        <v/>
      </c>
      <c r="T2838" s="38" t="str">
        <f aca="false">IF(N2838="","",N2838+ROW()/10000000)</f>
        <v/>
      </c>
      <c r="U2838" s="0" t="str">
        <f aca="false">IF(G2838=1,IF(B2838="",1,0),"")</f>
        <v/>
      </c>
    </row>
    <row r="2839" customFormat="false" ht="15" hidden="false" customHeight="false" outlineLevel="0" collapsed="false">
      <c r="A2839" s="35"/>
      <c r="B2839" s="35"/>
      <c r="G2839" s="0" t="str">
        <f aca="false">IF(A2839="","",IF(AND(A2839&gt;=Debut,A2839&lt;Fin),1,0))</f>
        <v/>
      </c>
      <c r="H2839" s="0" t="str">
        <f aca="false">IF(G2839=1,INT(ROUND((A2839-Debut)*86400,0)/600),"")</f>
        <v/>
      </c>
      <c r="I2839" s="0" t="str">
        <f aca="false">IF(G2839=1,INT(ROUND((A2839-Debut)*86400,0)/3600),"")</f>
        <v/>
      </c>
      <c r="J2839" s="0" t="str">
        <f aca="false">IF(OR(A2839="",B2839=""),"",ROUND((B2839-A2839)*86400,0))</f>
        <v/>
      </c>
      <c r="K2839" s="37" t="str">
        <f aca="false">IF(G2839=1,IF(COUNTIFS($C:$C,C2839,$G:$G,1,$A:$A,"&gt;="&amp;(A2839-FenetreInterm/86400),$A:$A,"&lt;="&amp;A2839)&gt;=NbInterm,1,0),"")</f>
        <v/>
      </c>
      <c r="L2839" s="37" t="str">
        <f aca="false">IF(G2839=1,IF(B2839="",0,IF(J2839&lt;SeuilFugitive,1,0)),"")</f>
        <v/>
      </c>
      <c r="M2839" s="37" t="str">
        <f aca="false">IF(G2839=1,IF(B2839="",IF((Fin-A2839)*24&gt;SeuilFigee,1,0),IF(J2839&gt;SeuilFigee*3600,1,0)),"")</f>
        <v/>
      </c>
      <c r="N2839" s="0" t="str">
        <f aca="false">IF(G2839=1,IF(COUNTIF(H$2:H2839,H2839)=1,COUNTIF($H:$H,H2839),""),"")</f>
        <v/>
      </c>
      <c r="O2839" s="0" t="str">
        <f aca="false">IF(G2839=1,IF(COUNTIF(I$2:I2839,I2839)=1,COUNTIF($I:$I,I2839),""),"")</f>
        <v/>
      </c>
      <c r="P2839" s="38" t="str">
        <f aca="false">IF(G2839=1,IF(COUNTIFS(C$2:C2839,C2839,G$2:G2839,1)=1,COUNTIFS($C:$C,C2839,$G:$G,1)+ROW()/10000000,""),"")</f>
        <v/>
      </c>
      <c r="Q2839" s="0" t="str">
        <f aca="false">IF(K2839=1,IF(COUNTIFS(C$2:C2839,C2839,K$2:K2839,1)=1,1,0),"")</f>
        <v/>
      </c>
      <c r="R2839" s="0" t="str">
        <f aca="false">IF(M2839=1,IF(COUNTIFS(C$2:C2839,C2839,M$2:M2839,1)=1,1,0),"")</f>
        <v/>
      </c>
      <c r="S2839" s="0" t="str">
        <f aca="false">IF(L2839=1,IF(COUNTIFS(C$2:C2839,C2839,L$2:L2839,1)=1,1,0),"")</f>
        <v/>
      </c>
      <c r="T2839" s="38" t="str">
        <f aca="false">IF(N2839="","",N2839+ROW()/10000000)</f>
        <v/>
      </c>
      <c r="U2839" s="0" t="str">
        <f aca="false">IF(G2839=1,IF(B2839="",1,0),"")</f>
        <v/>
      </c>
    </row>
    <row r="2840" customFormat="false" ht="15" hidden="false" customHeight="false" outlineLevel="0" collapsed="false">
      <c r="A2840" s="35"/>
      <c r="B2840" s="35"/>
      <c r="G2840" s="0" t="str">
        <f aca="false">IF(A2840="","",IF(AND(A2840&gt;=Debut,A2840&lt;Fin),1,0))</f>
        <v/>
      </c>
      <c r="H2840" s="0" t="str">
        <f aca="false">IF(G2840=1,INT(ROUND((A2840-Debut)*86400,0)/600),"")</f>
        <v/>
      </c>
      <c r="I2840" s="0" t="str">
        <f aca="false">IF(G2840=1,INT(ROUND((A2840-Debut)*86400,0)/3600),"")</f>
        <v/>
      </c>
      <c r="J2840" s="0" t="str">
        <f aca="false">IF(OR(A2840="",B2840=""),"",ROUND((B2840-A2840)*86400,0))</f>
        <v/>
      </c>
      <c r="K2840" s="37" t="str">
        <f aca="false">IF(G2840=1,IF(COUNTIFS($C:$C,C2840,$G:$G,1,$A:$A,"&gt;="&amp;(A2840-FenetreInterm/86400),$A:$A,"&lt;="&amp;A2840)&gt;=NbInterm,1,0),"")</f>
        <v/>
      </c>
      <c r="L2840" s="37" t="str">
        <f aca="false">IF(G2840=1,IF(B2840="",0,IF(J2840&lt;SeuilFugitive,1,0)),"")</f>
        <v/>
      </c>
      <c r="M2840" s="37" t="str">
        <f aca="false">IF(G2840=1,IF(B2840="",IF((Fin-A2840)*24&gt;SeuilFigee,1,0),IF(J2840&gt;SeuilFigee*3600,1,0)),"")</f>
        <v/>
      </c>
      <c r="N2840" s="0" t="str">
        <f aca="false">IF(G2840=1,IF(COUNTIF(H$2:H2840,H2840)=1,COUNTIF($H:$H,H2840),""),"")</f>
        <v/>
      </c>
      <c r="O2840" s="0" t="str">
        <f aca="false">IF(G2840=1,IF(COUNTIF(I$2:I2840,I2840)=1,COUNTIF($I:$I,I2840),""),"")</f>
        <v/>
      </c>
      <c r="P2840" s="38" t="str">
        <f aca="false">IF(G2840=1,IF(COUNTIFS(C$2:C2840,C2840,G$2:G2840,1)=1,COUNTIFS($C:$C,C2840,$G:$G,1)+ROW()/10000000,""),"")</f>
        <v/>
      </c>
      <c r="Q2840" s="0" t="str">
        <f aca="false">IF(K2840=1,IF(COUNTIFS(C$2:C2840,C2840,K$2:K2840,1)=1,1,0),"")</f>
        <v/>
      </c>
      <c r="R2840" s="0" t="str">
        <f aca="false">IF(M2840=1,IF(COUNTIFS(C$2:C2840,C2840,M$2:M2840,1)=1,1,0),"")</f>
        <v/>
      </c>
      <c r="S2840" s="0" t="str">
        <f aca="false">IF(L2840=1,IF(COUNTIFS(C$2:C2840,C2840,L$2:L2840,1)=1,1,0),"")</f>
        <v/>
      </c>
      <c r="T2840" s="38" t="str">
        <f aca="false">IF(N2840="","",N2840+ROW()/10000000)</f>
        <v/>
      </c>
      <c r="U2840" s="0" t="str">
        <f aca="false">IF(G2840=1,IF(B2840="",1,0),"")</f>
        <v/>
      </c>
    </row>
    <row r="2841" customFormat="false" ht="15" hidden="false" customHeight="false" outlineLevel="0" collapsed="false">
      <c r="A2841" s="35"/>
      <c r="B2841" s="35"/>
      <c r="G2841" s="0" t="str">
        <f aca="false">IF(A2841="","",IF(AND(A2841&gt;=Debut,A2841&lt;Fin),1,0))</f>
        <v/>
      </c>
      <c r="H2841" s="0" t="str">
        <f aca="false">IF(G2841=1,INT(ROUND((A2841-Debut)*86400,0)/600),"")</f>
        <v/>
      </c>
      <c r="I2841" s="0" t="str">
        <f aca="false">IF(G2841=1,INT(ROUND((A2841-Debut)*86400,0)/3600),"")</f>
        <v/>
      </c>
      <c r="J2841" s="0" t="str">
        <f aca="false">IF(OR(A2841="",B2841=""),"",ROUND((B2841-A2841)*86400,0))</f>
        <v/>
      </c>
      <c r="K2841" s="37" t="str">
        <f aca="false">IF(G2841=1,IF(COUNTIFS($C:$C,C2841,$G:$G,1,$A:$A,"&gt;="&amp;(A2841-FenetreInterm/86400),$A:$A,"&lt;="&amp;A2841)&gt;=NbInterm,1,0),"")</f>
        <v/>
      </c>
      <c r="L2841" s="37" t="str">
        <f aca="false">IF(G2841=1,IF(B2841="",0,IF(J2841&lt;SeuilFugitive,1,0)),"")</f>
        <v/>
      </c>
      <c r="M2841" s="37" t="str">
        <f aca="false">IF(G2841=1,IF(B2841="",IF((Fin-A2841)*24&gt;SeuilFigee,1,0),IF(J2841&gt;SeuilFigee*3600,1,0)),"")</f>
        <v/>
      </c>
      <c r="N2841" s="0" t="str">
        <f aca="false">IF(G2841=1,IF(COUNTIF(H$2:H2841,H2841)=1,COUNTIF($H:$H,H2841),""),"")</f>
        <v/>
      </c>
      <c r="O2841" s="0" t="str">
        <f aca="false">IF(G2841=1,IF(COUNTIF(I$2:I2841,I2841)=1,COUNTIF($I:$I,I2841),""),"")</f>
        <v/>
      </c>
      <c r="P2841" s="38" t="str">
        <f aca="false">IF(G2841=1,IF(COUNTIFS(C$2:C2841,C2841,G$2:G2841,1)=1,COUNTIFS($C:$C,C2841,$G:$G,1)+ROW()/10000000,""),"")</f>
        <v/>
      </c>
      <c r="Q2841" s="0" t="str">
        <f aca="false">IF(K2841=1,IF(COUNTIFS(C$2:C2841,C2841,K$2:K2841,1)=1,1,0),"")</f>
        <v/>
      </c>
      <c r="R2841" s="0" t="str">
        <f aca="false">IF(M2841=1,IF(COUNTIFS(C$2:C2841,C2841,M$2:M2841,1)=1,1,0),"")</f>
        <v/>
      </c>
      <c r="S2841" s="0" t="str">
        <f aca="false">IF(L2841=1,IF(COUNTIFS(C$2:C2841,C2841,L$2:L2841,1)=1,1,0),"")</f>
        <v/>
      </c>
      <c r="T2841" s="38" t="str">
        <f aca="false">IF(N2841="","",N2841+ROW()/10000000)</f>
        <v/>
      </c>
      <c r="U2841" s="0" t="str">
        <f aca="false">IF(G2841=1,IF(B2841="",1,0),"")</f>
        <v/>
      </c>
    </row>
    <row r="2842" customFormat="false" ht="15" hidden="false" customHeight="false" outlineLevel="0" collapsed="false">
      <c r="A2842" s="35"/>
      <c r="B2842" s="35"/>
      <c r="G2842" s="0" t="str">
        <f aca="false">IF(A2842="","",IF(AND(A2842&gt;=Debut,A2842&lt;Fin),1,0))</f>
        <v/>
      </c>
      <c r="H2842" s="0" t="str">
        <f aca="false">IF(G2842=1,INT(ROUND((A2842-Debut)*86400,0)/600),"")</f>
        <v/>
      </c>
      <c r="I2842" s="0" t="str">
        <f aca="false">IF(G2842=1,INT(ROUND((A2842-Debut)*86400,0)/3600),"")</f>
        <v/>
      </c>
      <c r="J2842" s="0" t="str">
        <f aca="false">IF(OR(A2842="",B2842=""),"",ROUND((B2842-A2842)*86400,0))</f>
        <v/>
      </c>
      <c r="K2842" s="37" t="str">
        <f aca="false">IF(G2842=1,IF(COUNTIFS($C:$C,C2842,$G:$G,1,$A:$A,"&gt;="&amp;(A2842-FenetreInterm/86400),$A:$A,"&lt;="&amp;A2842)&gt;=NbInterm,1,0),"")</f>
        <v/>
      </c>
      <c r="L2842" s="37" t="str">
        <f aca="false">IF(G2842=1,IF(B2842="",0,IF(J2842&lt;SeuilFugitive,1,0)),"")</f>
        <v/>
      </c>
      <c r="M2842" s="37" t="str">
        <f aca="false">IF(G2842=1,IF(B2842="",IF((Fin-A2842)*24&gt;SeuilFigee,1,0),IF(J2842&gt;SeuilFigee*3600,1,0)),"")</f>
        <v/>
      </c>
      <c r="N2842" s="0" t="str">
        <f aca="false">IF(G2842=1,IF(COUNTIF(H$2:H2842,H2842)=1,COUNTIF($H:$H,H2842),""),"")</f>
        <v/>
      </c>
      <c r="O2842" s="0" t="str">
        <f aca="false">IF(G2842=1,IF(COUNTIF(I$2:I2842,I2842)=1,COUNTIF($I:$I,I2842),""),"")</f>
        <v/>
      </c>
      <c r="P2842" s="38" t="str">
        <f aca="false">IF(G2842=1,IF(COUNTIFS(C$2:C2842,C2842,G$2:G2842,1)=1,COUNTIFS($C:$C,C2842,$G:$G,1)+ROW()/10000000,""),"")</f>
        <v/>
      </c>
      <c r="Q2842" s="0" t="str">
        <f aca="false">IF(K2842=1,IF(COUNTIFS(C$2:C2842,C2842,K$2:K2842,1)=1,1,0),"")</f>
        <v/>
      </c>
      <c r="R2842" s="0" t="str">
        <f aca="false">IF(M2842=1,IF(COUNTIFS(C$2:C2842,C2842,M$2:M2842,1)=1,1,0),"")</f>
        <v/>
      </c>
      <c r="S2842" s="0" t="str">
        <f aca="false">IF(L2842=1,IF(COUNTIFS(C$2:C2842,C2842,L$2:L2842,1)=1,1,0),"")</f>
        <v/>
      </c>
      <c r="T2842" s="38" t="str">
        <f aca="false">IF(N2842="","",N2842+ROW()/10000000)</f>
        <v/>
      </c>
      <c r="U2842" s="0" t="str">
        <f aca="false">IF(G2842=1,IF(B2842="",1,0),"")</f>
        <v/>
      </c>
    </row>
    <row r="2843" customFormat="false" ht="15" hidden="false" customHeight="false" outlineLevel="0" collapsed="false">
      <c r="A2843" s="35"/>
      <c r="B2843" s="35"/>
      <c r="G2843" s="0" t="str">
        <f aca="false">IF(A2843="","",IF(AND(A2843&gt;=Debut,A2843&lt;Fin),1,0))</f>
        <v/>
      </c>
      <c r="H2843" s="0" t="str">
        <f aca="false">IF(G2843=1,INT(ROUND((A2843-Debut)*86400,0)/600),"")</f>
        <v/>
      </c>
      <c r="I2843" s="0" t="str">
        <f aca="false">IF(G2843=1,INT(ROUND((A2843-Debut)*86400,0)/3600),"")</f>
        <v/>
      </c>
      <c r="J2843" s="0" t="str">
        <f aca="false">IF(OR(A2843="",B2843=""),"",ROUND((B2843-A2843)*86400,0))</f>
        <v/>
      </c>
      <c r="K2843" s="37" t="str">
        <f aca="false">IF(G2843=1,IF(COUNTIFS($C:$C,C2843,$G:$G,1,$A:$A,"&gt;="&amp;(A2843-FenetreInterm/86400),$A:$A,"&lt;="&amp;A2843)&gt;=NbInterm,1,0),"")</f>
        <v/>
      </c>
      <c r="L2843" s="37" t="str">
        <f aca="false">IF(G2843=1,IF(B2843="",0,IF(J2843&lt;SeuilFugitive,1,0)),"")</f>
        <v/>
      </c>
      <c r="M2843" s="37" t="str">
        <f aca="false">IF(G2843=1,IF(B2843="",IF((Fin-A2843)*24&gt;SeuilFigee,1,0),IF(J2843&gt;SeuilFigee*3600,1,0)),"")</f>
        <v/>
      </c>
      <c r="N2843" s="0" t="str">
        <f aca="false">IF(G2843=1,IF(COUNTIF(H$2:H2843,H2843)=1,COUNTIF($H:$H,H2843),""),"")</f>
        <v/>
      </c>
      <c r="O2843" s="0" t="str">
        <f aca="false">IF(G2843=1,IF(COUNTIF(I$2:I2843,I2843)=1,COUNTIF($I:$I,I2843),""),"")</f>
        <v/>
      </c>
      <c r="P2843" s="38" t="str">
        <f aca="false">IF(G2843=1,IF(COUNTIFS(C$2:C2843,C2843,G$2:G2843,1)=1,COUNTIFS($C:$C,C2843,$G:$G,1)+ROW()/10000000,""),"")</f>
        <v/>
      </c>
      <c r="Q2843" s="0" t="str">
        <f aca="false">IF(K2843=1,IF(COUNTIFS(C$2:C2843,C2843,K$2:K2843,1)=1,1,0),"")</f>
        <v/>
      </c>
      <c r="R2843" s="0" t="str">
        <f aca="false">IF(M2843=1,IF(COUNTIFS(C$2:C2843,C2843,M$2:M2843,1)=1,1,0),"")</f>
        <v/>
      </c>
      <c r="S2843" s="0" t="str">
        <f aca="false">IF(L2843=1,IF(COUNTIFS(C$2:C2843,C2843,L$2:L2843,1)=1,1,0),"")</f>
        <v/>
      </c>
      <c r="T2843" s="38" t="str">
        <f aca="false">IF(N2843="","",N2843+ROW()/10000000)</f>
        <v/>
      </c>
      <c r="U2843" s="0" t="str">
        <f aca="false">IF(G2843=1,IF(B2843="",1,0),"")</f>
        <v/>
      </c>
    </row>
    <row r="2844" customFormat="false" ht="15" hidden="false" customHeight="false" outlineLevel="0" collapsed="false">
      <c r="A2844" s="35"/>
      <c r="B2844" s="35"/>
      <c r="G2844" s="0" t="str">
        <f aca="false">IF(A2844="","",IF(AND(A2844&gt;=Debut,A2844&lt;Fin),1,0))</f>
        <v/>
      </c>
      <c r="H2844" s="0" t="str">
        <f aca="false">IF(G2844=1,INT(ROUND((A2844-Debut)*86400,0)/600),"")</f>
        <v/>
      </c>
      <c r="I2844" s="0" t="str">
        <f aca="false">IF(G2844=1,INT(ROUND((A2844-Debut)*86400,0)/3600),"")</f>
        <v/>
      </c>
      <c r="J2844" s="0" t="str">
        <f aca="false">IF(OR(A2844="",B2844=""),"",ROUND((B2844-A2844)*86400,0))</f>
        <v/>
      </c>
      <c r="K2844" s="37" t="str">
        <f aca="false">IF(G2844=1,IF(COUNTIFS($C:$C,C2844,$G:$G,1,$A:$A,"&gt;="&amp;(A2844-FenetreInterm/86400),$A:$A,"&lt;="&amp;A2844)&gt;=NbInterm,1,0),"")</f>
        <v/>
      </c>
      <c r="L2844" s="37" t="str">
        <f aca="false">IF(G2844=1,IF(B2844="",0,IF(J2844&lt;SeuilFugitive,1,0)),"")</f>
        <v/>
      </c>
      <c r="M2844" s="37" t="str">
        <f aca="false">IF(G2844=1,IF(B2844="",IF((Fin-A2844)*24&gt;SeuilFigee,1,0),IF(J2844&gt;SeuilFigee*3600,1,0)),"")</f>
        <v/>
      </c>
      <c r="N2844" s="0" t="str">
        <f aca="false">IF(G2844=1,IF(COUNTIF(H$2:H2844,H2844)=1,COUNTIF($H:$H,H2844),""),"")</f>
        <v/>
      </c>
      <c r="O2844" s="0" t="str">
        <f aca="false">IF(G2844=1,IF(COUNTIF(I$2:I2844,I2844)=1,COUNTIF($I:$I,I2844),""),"")</f>
        <v/>
      </c>
      <c r="P2844" s="38" t="str">
        <f aca="false">IF(G2844=1,IF(COUNTIFS(C$2:C2844,C2844,G$2:G2844,1)=1,COUNTIFS($C:$C,C2844,$G:$G,1)+ROW()/10000000,""),"")</f>
        <v/>
      </c>
      <c r="Q2844" s="0" t="str">
        <f aca="false">IF(K2844=1,IF(COUNTIFS(C$2:C2844,C2844,K$2:K2844,1)=1,1,0),"")</f>
        <v/>
      </c>
      <c r="R2844" s="0" t="str">
        <f aca="false">IF(M2844=1,IF(COUNTIFS(C$2:C2844,C2844,M$2:M2844,1)=1,1,0),"")</f>
        <v/>
      </c>
      <c r="S2844" s="0" t="str">
        <f aca="false">IF(L2844=1,IF(COUNTIFS(C$2:C2844,C2844,L$2:L2844,1)=1,1,0),"")</f>
        <v/>
      </c>
      <c r="T2844" s="38" t="str">
        <f aca="false">IF(N2844="","",N2844+ROW()/10000000)</f>
        <v/>
      </c>
      <c r="U2844" s="0" t="str">
        <f aca="false">IF(G2844=1,IF(B2844="",1,0),"")</f>
        <v/>
      </c>
    </row>
    <row r="2845" customFormat="false" ht="15" hidden="false" customHeight="false" outlineLevel="0" collapsed="false">
      <c r="A2845" s="35"/>
      <c r="B2845" s="35"/>
      <c r="G2845" s="0" t="str">
        <f aca="false">IF(A2845="","",IF(AND(A2845&gt;=Debut,A2845&lt;Fin),1,0))</f>
        <v/>
      </c>
      <c r="H2845" s="0" t="str">
        <f aca="false">IF(G2845=1,INT(ROUND((A2845-Debut)*86400,0)/600),"")</f>
        <v/>
      </c>
      <c r="I2845" s="0" t="str">
        <f aca="false">IF(G2845=1,INT(ROUND((A2845-Debut)*86400,0)/3600),"")</f>
        <v/>
      </c>
      <c r="J2845" s="0" t="str">
        <f aca="false">IF(OR(A2845="",B2845=""),"",ROUND((B2845-A2845)*86400,0))</f>
        <v/>
      </c>
      <c r="K2845" s="37" t="str">
        <f aca="false">IF(G2845=1,IF(COUNTIFS($C:$C,C2845,$G:$G,1,$A:$A,"&gt;="&amp;(A2845-FenetreInterm/86400),$A:$A,"&lt;="&amp;A2845)&gt;=NbInterm,1,0),"")</f>
        <v/>
      </c>
      <c r="L2845" s="37" t="str">
        <f aca="false">IF(G2845=1,IF(B2845="",0,IF(J2845&lt;SeuilFugitive,1,0)),"")</f>
        <v/>
      </c>
      <c r="M2845" s="37" t="str">
        <f aca="false">IF(G2845=1,IF(B2845="",IF((Fin-A2845)*24&gt;SeuilFigee,1,0),IF(J2845&gt;SeuilFigee*3600,1,0)),"")</f>
        <v/>
      </c>
      <c r="N2845" s="0" t="str">
        <f aca="false">IF(G2845=1,IF(COUNTIF(H$2:H2845,H2845)=1,COUNTIF($H:$H,H2845),""),"")</f>
        <v/>
      </c>
      <c r="O2845" s="0" t="str">
        <f aca="false">IF(G2845=1,IF(COUNTIF(I$2:I2845,I2845)=1,COUNTIF($I:$I,I2845),""),"")</f>
        <v/>
      </c>
      <c r="P2845" s="38" t="str">
        <f aca="false">IF(G2845=1,IF(COUNTIFS(C$2:C2845,C2845,G$2:G2845,1)=1,COUNTIFS($C:$C,C2845,$G:$G,1)+ROW()/10000000,""),"")</f>
        <v/>
      </c>
      <c r="Q2845" s="0" t="str">
        <f aca="false">IF(K2845=1,IF(COUNTIFS(C$2:C2845,C2845,K$2:K2845,1)=1,1,0),"")</f>
        <v/>
      </c>
      <c r="R2845" s="0" t="str">
        <f aca="false">IF(M2845=1,IF(COUNTIFS(C$2:C2845,C2845,M$2:M2845,1)=1,1,0),"")</f>
        <v/>
      </c>
      <c r="S2845" s="0" t="str">
        <f aca="false">IF(L2845=1,IF(COUNTIFS(C$2:C2845,C2845,L$2:L2845,1)=1,1,0),"")</f>
        <v/>
      </c>
      <c r="T2845" s="38" t="str">
        <f aca="false">IF(N2845="","",N2845+ROW()/10000000)</f>
        <v/>
      </c>
      <c r="U2845" s="0" t="str">
        <f aca="false">IF(G2845=1,IF(B2845="",1,0),"")</f>
        <v/>
      </c>
    </row>
    <row r="2846" customFormat="false" ht="15" hidden="false" customHeight="false" outlineLevel="0" collapsed="false">
      <c r="A2846" s="35"/>
      <c r="B2846" s="35"/>
      <c r="G2846" s="0" t="str">
        <f aca="false">IF(A2846="","",IF(AND(A2846&gt;=Debut,A2846&lt;Fin),1,0))</f>
        <v/>
      </c>
      <c r="H2846" s="0" t="str">
        <f aca="false">IF(G2846=1,INT(ROUND((A2846-Debut)*86400,0)/600),"")</f>
        <v/>
      </c>
      <c r="I2846" s="0" t="str">
        <f aca="false">IF(G2846=1,INT(ROUND((A2846-Debut)*86400,0)/3600),"")</f>
        <v/>
      </c>
      <c r="J2846" s="0" t="str">
        <f aca="false">IF(OR(A2846="",B2846=""),"",ROUND((B2846-A2846)*86400,0))</f>
        <v/>
      </c>
      <c r="K2846" s="37" t="str">
        <f aca="false">IF(G2846=1,IF(COUNTIFS($C:$C,C2846,$G:$G,1,$A:$A,"&gt;="&amp;(A2846-FenetreInterm/86400),$A:$A,"&lt;="&amp;A2846)&gt;=NbInterm,1,0),"")</f>
        <v/>
      </c>
      <c r="L2846" s="37" t="str">
        <f aca="false">IF(G2846=1,IF(B2846="",0,IF(J2846&lt;SeuilFugitive,1,0)),"")</f>
        <v/>
      </c>
      <c r="M2846" s="37" t="str">
        <f aca="false">IF(G2846=1,IF(B2846="",IF((Fin-A2846)*24&gt;SeuilFigee,1,0),IF(J2846&gt;SeuilFigee*3600,1,0)),"")</f>
        <v/>
      </c>
      <c r="N2846" s="0" t="str">
        <f aca="false">IF(G2846=1,IF(COUNTIF(H$2:H2846,H2846)=1,COUNTIF($H:$H,H2846),""),"")</f>
        <v/>
      </c>
      <c r="O2846" s="0" t="str">
        <f aca="false">IF(G2846=1,IF(COUNTIF(I$2:I2846,I2846)=1,COUNTIF($I:$I,I2846),""),"")</f>
        <v/>
      </c>
      <c r="P2846" s="38" t="str">
        <f aca="false">IF(G2846=1,IF(COUNTIFS(C$2:C2846,C2846,G$2:G2846,1)=1,COUNTIFS($C:$C,C2846,$G:$G,1)+ROW()/10000000,""),"")</f>
        <v/>
      </c>
      <c r="Q2846" s="0" t="str">
        <f aca="false">IF(K2846=1,IF(COUNTIFS(C$2:C2846,C2846,K$2:K2846,1)=1,1,0),"")</f>
        <v/>
      </c>
      <c r="R2846" s="0" t="str">
        <f aca="false">IF(M2846=1,IF(COUNTIFS(C$2:C2846,C2846,M$2:M2846,1)=1,1,0),"")</f>
        <v/>
      </c>
      <c r="S2846" s="0" t="str">
        <f aca="false">IF(L2846=1,IF(COUNTIFS(C$2:C2846,C2846,L$2:L2846,1)=1,1,0),"")</f>
        <v/>
      </c>
      <c r="T2846" s="38" t="str">
        <f aca="false">IF(N2846="","",N2846+ROW()/10000000)</f>
        <v/>
      </c>
      <c r="U2846" s="0" t="str">
        <f aca="false">IF(G2846=1,IF(B2846="",1,0),"")</f>
        <v/>
      </c>
    </row>
    <row r="2847" customFormat="false" ht="15" hidden="false" customHeight="false" outlineLevel="0" collapsed="false">
      <c r="A2847" s="35"/>
      <c r="B2847" s="35"/>
      <c r="G2847" s="0" t="str">
        <f aca="false">IF(A2847="","",IF(AND(A2847&gt;=Debut,A2847&lt;Fin),1,0))</f>
        <v/>
      </c>
      <c r="H2847" s="0" t="str">
        <f aca="false">IF(G2847=1,INT(ROUND((A2847-Debut)*86400,0)/600),"")</f>
        <v/>
      </c>
      <c r="I2847" s="0" t="str">
        <f aca="false">IF(G2847=1,INT(ROUND((A2847-Debut)*86400,0)/3600),"")</f>
        <v/>
      </c>
      <c r="J2847" s="0" t="str">
        <f aca="false">IF(OR(A2847="",B2847=""),"",ROUND((B2847-A2847)*86400,0))</f>
        <v/>
      </c>
      <c r="K2847" s="37" t="str">
        <f aca="false">IF(G2847=1,IF(COUNTIFS($C:$C,C2847,$G:$G,1,$A:$A,"&gt;="&amp;(A2847-FenetreInterm/86400),$A:$A,"&lt;="&amp;A2847)&gt;=NbInterm,1,0),"")</f>
        <v/>
      </c>
      <c r="L2847" s="37" t="str">
        <f aca="false">IF(G2847=1,IF(B2847="",0,IF(J2847&lt;SeuilFugitive,1,0)),"")</f>
        <v/>
      </c>
      <c r="M2847" s="37" t="str">
        <f aca="false">IF(G2847=1,IF(B2847="",IF((Fin-A2847)*24&gt;SeuilFigee,1,0),IF(J2847&gt;SeuilFigee*3600,1,0)),"")</f>
        <v/>
      </c>
      <c r="N2847" s="0" t="str">
        <f aca="false">IF(G2847=1,IF(COUNTIF(H$2:H2847,H2847)=1,COUNTIF($H:$H,H2847),""),"")</f>
        <v/>
      </c>
      <c r="O2847" s="0" t="str">
        <f aca="false">IF(G2847=1,IF(COUNTIF(I$2:I2847,I2847)=1,COUNTIF($I:$I,I2847),""),"")</f>
        <v/>
      </c>
      <c r="P2847" s="38" t="str">
        <f aca="false">IF(G2847=1,IF(COUNTIFS(C$2:C2847,C2847,G$2:G2847,1)=1,COUNTIFS($C:$C,C2847,$G:$G,1)+ROW()/10000000,""),"")</f>
        <v/>
      </c>
      <c r="Q2847" s="0" t="str">
        <f aca="false">IF(K2847=1,IF(COUNTIFS(C$2:C2847,C2847,K$2:K2847,1)=1,1,0),"")</f>
        <v/>
      </c>
      <c r="R2847" s="0" t="str">
        <f aca="false">IF(M2847=1,IF(COUNTIFS(C$2:C2847,C2847,M$2:M2847,1)=1,1,0),"")</f>
        <v/>
      </c>
      <c r="S2847" s="0" t="str">
        <f aca="false">IF(L2847=1,IF(COUNTIFS(C$2:C2847,C2847,L$2:L2847,1)=1,1,0),"")</f>
        <v/>
      </c>
      <c r="T2847" s="38" t="str">
        <f aca="false">IF(N2847="","",N2847+ROW()/10000000)</f>
        <v/>
      </c>
      <c r="U2847" s="0" t="str">
        <f aca="false">IF(G2847=1,IF(B2847="",1,0),"")</f>
        <v/>
      </c>
    </row>
    <row r="2848" customFormat="false" ht="15" hidden="false" customHeight="false" outlineLevel="0" collapsed="false">
      <c r="A2848" s="35"/>
      <c r="B2848" s="35"/>
      <c r="G2848" s="0" t="str">
        <f aca="false">IF(A2848="","",IF(AND(A2848&gt;=Debut,A2848&lt;Fin),1,0))</f>
        <v/>
      </c>
      <c r="H2848" s="0" t="str">
        <f aca="false">IF(G2848=1,INT(ROUND((A2848-Debut)*86400,0)/600),"")</f>
        <v/>
      </c>
      <c r="I2848" s="0" t="str">
        <f aca="false">IF(G2848=1,INT(ROUND((A2848-Debut)*86400,0)/3600),"")</f>
        <v/>
      </c>
      <c r="J2848" s="0" t="str">
        <f aca="false">IF(OR(A2848="",B2848=""),"",ROUND((B2848-A2848)*86400,0))</f>
        <v/>
      </c>
      <c r="K2848" s="37" t="str">
        <f aca="false">IF(G2848=1,IF(COUNTIFS($C:$C,C2848,$G:$G,1,$A:$A,"&gt;="&amp;(A2848-FenetreInterm/86400),$A:$A,"&lt;="&amp;A2848)&gt;=NbInterm,1,0),"")</f>
        <v/>
      </c>
      <c r="L2848" s="37" t="str">
        <f aca="false">IF(G2848=1,IF(B2848="",0,IF(J2848&lt;SeuilFugitive,1,0)),"")</f>
        <v/>
      </c>
      <c r="M2848" s="37" t="str">
        <f aca="false">IF(G2848=1,IF(B2848="",IF((Fin-A2848)*24&gt;SeuilFigee,1,0),IF(J2848&gt;SeuilFigee*3600,1,0)),"")</f>
        <v/>
      </c>
      <c r="N2848" s="0" t="str">
        <f aca="false">IF(G2848=1,IF(COUNTIF(H$2:H2848,H2848)=1,COUNTIF($H:$H,H2848),""),"")</f>
        <v/>
      </c>
      <c r="O2848" s="0" t="str">
        <f aca="false">IF(G2848=1,IF(COUNTIF(I$2:I2848,I2848)=1,COUNTIF($I:$I,I2848),""),"")</f>
        <v/>
      </c>
      <c r="P2848" s="38" t="str">
        <f aca="false">IF(G2848=1,IF(COUNTIFS(C$2:C2848,C2848,G$2:G2848,1)=1,COUNTIFS($C:$C,C2848,$G:$G,1)+ROW()/10000000,""),"")</f>
        <v/>
      </c>
      <c r="Q2848" s="0" t="str">
        <f aca="false">IF(K2848=1,IF(COUNTIFS(C$2:C2848,C2848,K$2:K2848,1)=1,1,0),"")</f>
        <v/>
      </c>
      <c r="R2848" s="0" t="str">
        <f aca="false">IF(M2848=1,IF(COUNTIFS(C$2:C2848,C2848,M$2:M2848,1)=1,1,0),"")</f>
        <v/>
      </c>
      <c r="S2848" s="0" t="str">
        <f aca="false">IF(L2848=1,IF(COUNTIFS(C$2:C2848,C2848,L$2:L2848,1)=1,1,0),"")</f>
        <v/>
      </c>
      <c r="T2848" s="38" t="str">
        <f aca="false">IF(N2848="","",N2848+ROW()/10000000)</f>
        <v/>
      </c>
      <c r="U2848" s="0" t="str">
        <f aca="false">IF(G2848=1,IF(B2848="",1,0),"")</f>
        <v/>
      </c>
    </row>
    <row r="2849" customFormat="false" ht="15" hidden="false" customHeight="false" outlineLevel="0" collapsed="false">
      <c r="A2849" s="35"/>
      <c r="B2849" s="35"/>
      <c r="G2849" s="0" t="str">
        <f aca="false">IF(A2849="","",IF(AND(A2849&gt;=Debut,A2849&lt;Fin),1,0))</f>
        <v/>
      </c>
      <c r="H2849" s="0" t="str">
        <f aca="false">IF(G2849=1,INT(ROUND((A2849-Debut)*86400,0)/600),"")</f>
        <v/>
      </c>
      <c r="I2849" s="0" t="str">
        <f aca="false">IF(G2849=1,INT(ROUND((A2849-Debut)*86400,0)/3600),"")</f>
        <v/>
      </c>
      <c r="J2849" s="0" t="str">
        <f aca="false">IF(OR(A2849="",B2849=""),"",ROUND((B2849-A2849)*86400,0))</f>
        <v/>
      </c>
      <c r="K2849" s="37" t="str">
        <f aca="false">IF(G2849=1,IF(COUNTIFS($C:$C,C2849,$G:$G,1,$A:$A,"&gt;="&amp;(A2849-FenetreInterm/86400),$A:$A,"&lt;="&amp;A2849)&gt;=NbInterm,1,0),"")</f>
        <v/>
      </c>
      <c r="L2849" s="37" t="str">
        <f aca="false">IF(G2849=1,IF(B2849="",0,IF(J2849&lt;SeuilFugitive,1,0)),"")</f>
        <v/>
      </c>
      <c r="M2849" s="37" t="str">
        <f aca="false">IF(G2849=1,IF(B2849="",IF((Fin-A2849)*24&gt;SeuilFigee,1,0),IF(J2849&gt;SeuilFigee*3600,1,0)),"")</f>
        <v/>
      </c>
      <c r="N2849" s="0" t="str">
        <f aca="false">IF(G2849=1,IF(COUNTIF(H$2:H2849,H2849)=1,COUNTIF($H:$H,H2849),""),"")</f>
        <v/>
      </c>
      <c r="O2849" s="0" t="str">
        <f aca="false">IF(G2849=1,IF(COUNTIF(I$2:I2849,I2849)=1,COUNTIF($I:$I,I2849),""),"")</f>
        <v/>
      </c>
      <c r="P2849" s="38" t="str">
        <f aca="false">IF(G2849=1,IF(COUNTIFS(C$2:C2849,C2849,G$2:G2849,1)=1,COUNTIFS($C:$C,C2849,$G:$G,1)+ROW()/10000000,""),"")</f>
        <v/>
      </c>
      <c r="Q2849" s="0" t="str">
        <f aca="false">IF(K2849=1,IF(COUNTIFS(C$2:C2849,C2849,K$2:K2849,1)=1,1,0),"")</f>
        <v/>
      </c>
      <c r="R2849" s="0" t="str">
        <f aca="false">IF(M2849=1,IF(COUNTIFS(C$2:C2849,C2849,M$2:M2849,1)=1,1,0),"")</f>
        <v/>
      </c>
      <c r="S2849" s="0" t="str">
        <f aca="false">IF(L2849=1,IF(COUNTIFS(C$2:C2849,C2849,L$2:L2849,1)=1,1,0),"")</f>
        <v/>
      </c>
      <c r="T2849" s="38" t="str">
        <f aca="false">IF(N2849="","",N2849+ROW()/10000000)</f>
        <v/>
      </c>
      <c r="U2849" s="0" t="str">
        <f aca="false">IF(G2849=1,IF(B2849="",1,0),"")</f>
        <v/>
      </c>
    </row>
    <row r="2850" customFormat="false" ht="15" hidden="false" customHeight="false" outlineLevel="0" collapsed="false">
      <c r="A2850" s="35"/>
      <c r="B2850" s="35"/>
      <c r="G2850" s="0" t="str">
        <f aca="false">IF(A2850="","",IF(AND(A2850&gt;=Debut,A2850&lt;Fin),1,0))</f>
        <v/>
      </c>
      <c r="H2850" s="0" t="str">
        <f aca="false">IF(G2850=1,INT(ROUND((A2850-Debut)*86400,0)/600),"")</f>
        <v/>
      </c>
      <c r="I2850" s="0" t="str">
        <f aca="false">IF(G2850=1,INT(ROUND((A2850-Debut)*86400,0)/3600),"")</f>
        <v/>
      </c>
      <c r="J2850" s="0" t="str">
        <f aca="false">IF(OR(A2850="",B2850=""),"",ROUND((B2850-A2850)*86400,0))</f>
        <v/>
      </c>
      <c r="K2850" s="37" t="str">
        <f aca="false">IF(G2850=1,IF(COUNTIFS($C:$C,C2850,$G:$G,1,$A:$A,"&gt;="&amp;(A2850-FenetreInterm/86400),$A:$A,"&lt;="&amp;A2850)&gt;=NbInterm,1,0),"")</f>
        <v/>
      </c>
      <c r="L2850" s="37" t="str">
        <f aca="false">IF(G2850=1,IF(B2850="",0,IF(J2850&lt;SeuilFugitive,1,0)),"")</f>
        <v/>
      </c>
      <c r="M2850" s="37" t="str">
        <f aca="false">IF(G2850=1,IF(B2850="",IF((Fin-A2850)*24&gt;SeuilFigee,1,0),IF(J2850&gt;SeuilFigee*3600,1,0)),"")</f>
        <v/>
      </c>
      <c r="N2850" s="0" t="str">
        <f aca="false">IF(G2850=1,IF(COUNTIF(H$2:H2850,H2850)=1,COUNTIF($H:$H,H2850),""),"")</f>
        <v/>
      </c>
      <c r="O2850" s="0" t="str">
        <f aca="false">IF(G2850=1,IF(COUNTIF(I$2:I2850,I2850)=1,COUNTIF($I:$I,I2850),""),"")</f>
        <v/>
      </c>
      <c r="P2850" s="38" t="str">
        <f aca="false">IF(G2850=1,IF(COUNTIFS(C$2:C2850,C2850,G$2:G2850,1)=1,COUNTIFS($C:$C,C2850,$G:$G,1)+ROW()/10000000,""),"")</f>
        <v/>
      </c>
      <c r="Q2850" s="0" t="str">
        <f aca="false">IF(K2850=1,IF(COUNTIFS(C$2:C2850,C2850,K$2:K2850,1)=1,1,0),"")</f>
        <v/>
      </c>
      <c r="R2850" s="0" t="str">
        <f aca="false">IF(M2850=1,IF(COUNTIFS(C$2:C2850,C2850,M$2:M2850,1)=1,1,0),"")</f>
        <v/>
      </c>
      <c r="S2850" s="0" t="str">
        <f aca="false">IF(L2850=1,IF(COUNTIFS(C$2:C2850,C2850,L$2:L2850,1)=1,1,0),"")</f>
        <v/>
      </c>
      <c r="T2850" s="38" t="str">
        <f aca="false">IF(N2850="","",N2850+ROW()/10000000)</f>
        <v/>
      </c>
      <c r="U2850" s="0" t="str">
        <f aca="false">IF(G2850=1,IF(B2850="",1,0),"")</f>
        <v/>
      </c>
    </row>
    <row r="2851" customFormat="false" ht="15" hidden="false" customHeight="false" outlineLevel="0" collapsed="false">
      <c r="A2851" s="35"/>
      <c r="B2851" s="35"/>
      <c r="G2851" s="0" t="str">
        <f aca="false">IF(A2851="","",IF(AND(A2851&gt;=Debut,A2851&lt;Fin),1,0))</f>
        <v/>
      </c>
      <c r="H2851" s="0" t="str">
        <f aca="false">IF(G2851=1,INT(ROUND((A2851-Debut)*86400,0)/600),"")</f>
        <v/>
      </c>
      <c r="I2851" s="0" t="str">
        <f aca="false">IF(G2851=1,INT(ROUND((A2851-Debut)*86400,0)/3600),"")</f>
        <v/>
      </c>
      <c r="J2851" s="0" t="str">
        <f aca="false">IF(OR(A2851="",B2851=""),"",ROUND((B2851-A2851)*86400,0))</f>
        <v/>
      </c>
      <c r="K2851" s="37" t="str">
        <f aca="false">IF(G2851=1,IF(COUNTIFS($C:$C,C2851,$G:$G,1,$A:$A,"&gt;="&amp;(A2851-FenetreInterm/86400),$A:$A,"&lt;="&amp;A2851)&gt;=NbInterm,1,0),"")</f>
        <v/>
      </c>
      <c r="L2851" s="37" t="str">
        <f aca="false">IF(G2851=1,IF(B2851="",0,IF(J2851&lt;SeuilFugitive,1,0)),"")</f>
        <v/>
      </c>
      <c r="M2851" s="37" t="str">
        <f aca="false">IF(G2851=1,IF(B2851="",IF((Fin-A2851)*24&gt;SeuilFigee,1,0),IF(J2851&gt;SeuilFigee*3600,1,0)),"")</f>
        <v/>
      </c>
      <c r="N2851" s="0" t="str">
        <f aca="false">IF(G2851=1,IF(COUNTIF(H$2:H2851,H2851)=1,COUNTIF($H:$H,H2851),""),"")</f>
        <v/>
      </c>
      <c r="O2851" s="0" t="str">
        <f aca="false">IF(G2851=1,IF(COUNTIF(I$2:I2851,I2851)=1,COUNTIF($I:$I,I2851),""),"")</f>
        <v/>
      </c>
      <c r="P2851" s="38" t="str">
        <f aca="false">IF(G2851=1,IF(COUNTIFS(C$2:C2851,C2851,G$2:G2851,1)=1,COUNTIFS($C:$C,C2851,$G:$G,1)+ROW()/10000000,""),"")</f>
        <v/>
      </c>
      <c r="Q2851" s="0" t="str">
        <f aca="false">IF(K2851=1,IF(COUNTIFS(C$2:C2851,C2851,K$2:K2851,1)=1,1,0),"")</f>
        <v/>
      </c>
      <c r="R2851" s="0" t="str">
        <f aca="false">IF(M2851=1,IF(COUNTIFS(C$2:C2851,C2851,M$2:M2851,1)=1,1,0),"")</f>
        <v/>
      </c>
      <c r="S2851" s="0" t="str">
        <f aca="false">IF(L2851=1,IF(COUNTIFS(C$2:C2851,C2851,L$2:L2851,1)=1,1,0),"")</f>
        <v/>
      </c>
      <c r="T2851" s="38" t="str">
        <f aca="false">IF(N2851="","",N2851+ROW()/10000000)</f>
        <v/>
      </c>
      <c r="U2851" s="0" t="str">
        <f aca="false">IF(G2851=1,IF(B2851="",1,0),"")</f>
        <v/>
      </c>
    </row>
    <row r="2852" customFormat="false" ht="15" hidden="false" customHeight="false" outlineLevel="0" collapsed="false">
      <c r="A2852" s="35"/>
      <c r="B2852" s="35"/>
      <c r="G2852" s="0" t="str">
        <f aca="false">IF(A2852="","",IF(AND(A2852&gt;=Debut,A2852&lt;Fin),1,0))</f>
        <v/>
      </c>
      <c r="H2852" s="0" t="str">
        <f aca="false">IF(G2852=1,INT(ROUND((A2852-Debut)*86400,0)/600),"")</f>
        <v/>
      </c>
      <c r="I2852" s="0" t="str">
        <f aca="false">IF(G2852=1,INT(ROUND((A2852-Debut)*86400,0)/3600),"")</f>
        <v/>
      </c>
      <c r="J2852" s="0" t="str">
        <f aca="false">IF(OR(A2852="",B2852=""),"",ROUND((B2852-A2852)*86400,0))</f>
        <v/>
      </c>
      <c r="K2852" s="37" t="str">
        <f aca="false">IF(G2852=1,IF(COUNTIFS($C:$C,C2852,$G:$G,1,$A:$A,"&gt;="&amp;(A2852-FenetreInterm/86400),$A:$A,"&lt;="&amp;A2852)&gt;=NbInterm,1,0),"")</f>
        <v/>
      </c>
      <c r="L2852" s="37" t="str">
        <f aca="false">IF(G2852=1,IF(B2852="",0,IF(J2852&lt;SeuilFugitive,1,0)),"")</f>
        <v/>
      </c>
      <c r="M2852" s="37" t="str">
        <f aca="false">IF(G2852=1,IF(B2852="",IF((Fin-A2852)*24&gt;SeuilFigee,1,0),IF(J2852&gt;SeuilFigee*3600,1,0)),"")</f>
        <v/>
      </c>
      <c r="N2852" s="0" t="str">
        <f aca="false">IF(G2852=1,IF(COUNTIF(H$2:H2852,H2852)=1,COUNTIF($H:$H,H2852),""),"")</f>
        <v/>
      </c>
      <c r="O2852" s="0" t="str">
        <f aca="false">IF(G2852=1,IF(COUNTIF(I$2:I2852,I2852)=1,COUNTIF($I:$I,I2852),""),"")</f>
        <v/>
      </c>
      <c r="P2852" s="38" t="str">
        <f aca="false">IF(G2852=1,IF(COUNTIFS(C$2:C2852,C2852,G$2:G2852,1)=1,COUNTIFS($C:$C,C2852,$G:$G,1)+ROW()/10000000,""),"")</f>
        <v/>
      </c>
      <c r="Q2852" s="0" t="str">
        <f aca="false">IF(K2852=1,IF(COUNTIFS(C$2:C2852,C2852,K$2:K2852,1)=1,1,0),"")</f>
        <v/>
      </c>
      <c r="R2852" s="0" t="str">
        <f aca="false">IF(M2852=1,IF(COUNTIFS(C$2:C2852,C2852,M$2:M2852,1)=1,1,0),"")</f>
        <v/>
      </c>
      <c r="S2852" s="0" t="str">
        <f aca="false">IF(L2852=1,IF(COUNTIFS(C$2:C2852,C2852,L$2:L2852,1)=1,1,0),"")</f>
        <v/>
      </c>
      <c r="T2852" s="38" t="str">
        <f aca="false">IF(N2852="","",N2852+ROW()/10000000)</f>
        <v/>
      </c>
      <c r="U2852" s="0" t="str">
        <f aca="false">IF(G2852=1,IF(B2852="",1,0),"")</f>
        <v/>
      </c>
    </row>
    <row r="2853" customFormat="false" ht="15" hidden="false" customHeight="false" outlineLevel="0" collapsed="false">
      <c r="A2853" s="35"/>
      <c r="B2853" s="35"/>
      <c r="G2853" s="0" t="str">
        <f aca="false">IF(A2853="","",IF(AND(A2853&gt;=Debut,A2853&lt;Fin),1,0))</f>
        <v/>
      </c>
      <c r="H2853" s="0" t="str">
        <f aca="false">IF(G2853=1,INT(ROUND((A2853-Debut)*86400,0)/600),"")</f>
        <v/>
      </c>
      <c r="I2853" s="0" t="str">
        <f aca="false">IF(G2853=1,INT(ROUND((A2853-Debut)*86400,0)/3600),"")</f>
        <v/>
      </c>
      <c r="J2853" s="0" t="str">
        <f aca="false">IF(OR(A2853="",B2853=""),"",ROUND((B2853-A2853)*86400,0))</f>
        <v/>
      </c>
      <c r="K2853" s="37" t="str">
        <f aca="false">IF(G2853=1,IF(COUNTIFS($C:$C,C2853,$G:$G,1,$A:$A,"&gt;="&amp;(A2853-FenetreInterm/86400),$A:$A,"&lt;="&amp;A2853)&gt;=NbInterm,1,0),"")</f>
        <v/>
      </c>
      <c r="L2853" s="37" t="str">
        <f aca="false">IF(G2853=1,IF(B2853="",0,IF(J2853&lt;SeuilFugitive,1,0)),"")</f>
        <v/>
      </c>
      <c r="M2853" s="37" t="str">
        <f aca="false">IF(G2853=1,IF(B2853="",IF((Fin-A2853)*24&gt;SeuilFigee,1,0),IF(J2853&gt;SeuilFigee*3600,1,0)),"")</f>
        <v/>
      </c>
      <c r="N2853" s="0" t="str">
        <f aca="false">IF(G2853=1,IF(COUNTIF(H$2:H2853,H2853)=1,COUNTIF($H:$H,H2853),""),"")</f>
        <v/>
      </c>
      <c r="O2853" s="0" t="str">
        <f aca="false">IF(G2853=1,IF(COUNTIF(I$2:I2853,I2853)=1,COUNTIF($I:$I,I2853),""),"")</f>
        <v/>
      </c>
      <c r="P2853" s="38" t="str">
        <f aca="false">IF(G2853=1,IF(COUNTIFS(C$2:C2853,C2853,G$2:G2853,1)=1,COUNTIFS($C:$C,C2853,$G:$G,1)+ROW()/10000000,""),"")</f>
        <v/>
      </c>
      <c r="Q2853" s="0" t="str">
        <f aca="false">IF(K2853=1,IF(COUNTIFS(C$2:C2853,C2853,K$2:K2853,1)=1,1,0),"")</f>
        <v/>
      </c>
      <c r="R2853" s="0" t="str">
        <f aca="false">IF(M2853=1,IF(COUNTIFS(C$2:C2853,C2853,M$2:M2853,1)=1,1,0),"")</f>
        <v/>
      </c>
      <c r="S2853" s="0" t="str">
        <f aca="false">IF(L2853=1,IF(COUNTIFS(C$2:C2853,C2853,L$2:L2853,1)=1,1,0),"")</f>
        <v/>
      </c>
      <c r="T2853" s="38" t="str">
        <f aca="false">IF(N2853="","",N2853+ROW()/10000000)</f>
        <v/>
      </c>
      <c r="U2853" s="0" t="str">
        <f aca="false">IF(G2853=1,IF(B2853="",1,0),"")</f>
        <v/>
      </c>
    </row>
    <row r="2854" customFormat="false" ht="15" hidden="false" customHeight="false" outlineLevel="0" collapsed="false">
      <c r="A2854" s="35"/>
      <c r="B2854" s="35"/>
      <c r="G2854" s="0" t="str">
        <f aca="false">IF(A2854="","",IF(AND(A2854&gt;=Debut,A2854&lt;Fin),1,0))</f>
        <v/>
      </c>
      <c r="H2854" s="0" t="str">
        <f aca="false">IF(G2854=1,INT(ROUND((A2854-Debut)*86400,0)/600),"")</f>
        <v/>
      </c>
      <c r="I2854" s="0" t="str">
        <f aca="false">IF(G2854=1,INT(ROUND((A2854-Debut)*86400,0)/3600),"")</f>
        <v/>
      </c>
      <c r="J2854" s="0" t="str">
        <f aca="false">IF(OR(A2854="",B2854=""),"",ROUND((B2854-A2854)*86400,0))</f>
        <v/>
      </c>
      <c r="K2854" s="37" t="str">
        <f aca="false">IF(G2854=1,IF(COUNTIFS($C:$C,C2854,$G:$G,1,$A:$A,"&gt;="&amp;(A2854-FenetreInterm/86400),$A:$A,"&lt;="&amp;A2854)&gt;=NbInterm,1,0),"")</f>
        <v/>
      </c>
      <c r="L2854" s="37" t="str">
        <f aca="false">IF(G2854=1,IF(B2854="",0,IF(J2854&lt;SeuilFugitive,1,0)),"")</f>
        <v/>
      </c>
      <c r="M2854" s="37" t="str">
        <f aca="false">IF(G2854=1,IF(B2854="",IF((Fin-A2854)*24&gt;SeuilFigee,1,0),IF(J2854&gt;SeuilFigee*3600,1,0)),"")</f>
        <v/>
      </c>
      <c r="N2854" s="0" t="str">
        <f aca="false">IF(G2854=1,IF(COUNTIF(H$2:H2854,H2854)=1,COUNTIF($H:$H,H2854),""),"")</f>
        <v/>
      </c>
      <c r="O2854" s="0" t="str">
        <f aca="false">IF(G2854=1,IF(COUNTIF(I$2:I2854,I2854)=1,COUNTIF($I:$I,I2854),""),"")</f>
        <v/>
      </c>
      <c r="P2854" s="38" t="str">
        <f aca="false">IF(G2854=1,IF(COUNTIFS(C$2:C2854,C2854,G$2:G2854,1)=1,COUNTIFS($C:$C,C2854,$G:$G,1)+ROW()/10000000,""),"")</f>
        <v/>
      </c>
      <c r="Q2854" s="0" t="str">
        <f aca="false">IF(K2854=1,IF(COUNTIFS(C$2:C2854,C2854,K$2:K2854,1)=1,1,0),"")</f>
        <v/>
      </c>
      <c r="R2854" s="0" t="str">
        <f aca="false">IF(M2854=1,IF(COUNTIFS(C$2:C2854,C2854,M$2:M2854,1)=1,1,0),"")</f>
        <v/>
      </c>
      <c r="S2854" s="0" t="str">
        <f aca="false">IF(L2854=1,IF(COUNTIFS(C$2:C2854,C2854,L$2:L2854,1)=1,1,0),"")</f>
        <v/>
      </c>
      <c r="T2854" s="38" t="str">
        <f aca="false">IF(N2854="","",N2854+ROW()/10000000)</f>
        <v/>
      </c>
      <c r="U2854" s="0" t="str">
        <f aca="false">IF(G2854=1,IF(B2854="",1,0),"")</f>
        <v/>
      </c>
    </row>
    <row r="2855" customFormat="false" ht="15" hidden="false" customHeight="false" outlineLevel="0" collapsed="false">
      <c r="A2855" s="35"/>
      <c r="B2855" s="35"/>
      <c r="G2855" s="0" t="str">
        <f aca="false">IF(A2855="","",IF(AND(A2855&gt;=Debut,A2855&lt;Fin),1,0))</f>
        <v/>
      </c>
      <c r="H2855" s="0" t="str">
        <f aca="false">IF(G2855=1,INT(ROUND((A2855-Debut)*86400,0)/600),"")</f>
        <v/>
      </c>
      <c r="I2855" s="0" t="str">
        <f aca="false">IF(G2855=1,INT(ROUND((A2855-Debut)*86400,0)/3600),"")</f>
        <v/>
      </c>
      <c r="J2855" s="0" t="str">
        <f aca="false">IF(OR(A2855="",B2855=""),"",ROUND((B2855-A2855)*86400,0))</f>
        <v/>
      </c>
      <c r="K2855" s="37" t="str">
        <f aca="false">IF(G2855=1,IF(COUNTIFS($C:$C,C2855,$G:$G,1,$A:$A,"&gt;="&amp;(A2855-FenetreInterm/86400),$A:$A,"&lt;="&amp;A2855)&gt;=NbInterm,1,0),"")</f>
        <v/>
      </c>
      <c r="L2855" s="37" t="str">
        <f aca="false">IF(G2855=1,IF(B2855="",0,IF(J2855&lt;SeuilFugitive,1,0)),"")</f>
        <v/>
      </c>
      <c r="M2855" s="37" t="str">
        <f aca="false">IF(G2855=1,IF(B2855="",IF((Fin-A2855)*24&gt;SeuilFigee,1,0),IF(J2855&gt;SeuilFigee*3600,1,0)),"")</f>
        <v/>
      </c>
      <c r="N2855" s="0" t="str">
        <f aca="false">IF(G2855=1,IF(COUNTIF(H$2:H2855,H2855)=1,COUNTIF($H:$H,H2855),""),"")</f>
        <v/>
      </c>
      <c r="O2855" s="0" t="str">
        <f aca="false">IF(G2855=1,IF(COUNTIF(I$2:I2855,I2855)=1,COUNTIF($I:$I,I2855),""),"")</f>
        <v/>
      </c>
      <c r="P2855" s="38" t="str">
        <f aca="false">IF(G2855=1,IF(COUNTIFS(C$2:C2855,C2855,G$2:G2855,1)=1,COUNTIFS($C:$C,C2855,$G:$G,1)+ROW()/10000000,""),"")</f>
        <v/>
      </c>
      <c r="Q2855" s="0" t="str">
        <f aca="false">IF(K2855=1,IF(COUNTIFS(C$2:C2855,C2855,K$2:K2855,1)=1,1,0),"")</f>
        <v/>
      </c>
      <c r="R2855" s="0" t="str">
        <f aca="false">IF(M2855=1,IF(COUNTIFS(C$2:C2855,C2855,M$2:M2855,1)=1,1,0),"")</f>
        <v/>
      </c>
      <c r="S2855" s="0" t="str">
        <f aca="false">IF(L2855=1,IF(COUNTIFS(C$2:C2855,C2855,L$2:L2855,1)=1,1,0),"")</f>
        <v/>
      </c>
      <c r="T2855" s="38" t="str">
        <f aca="false">IF(N2855="","",N2855+ROW()/10000000)</f>
        <v/>
      </c>
      <c r="U2855" s="0" t="str">
        <f aca="false">IF(G2855=1,IF(B2855="",1,0),"")</f>
        <v/>
      </c>
    </row>
    <row r="2856" customFormat="false" ht="15" hidden="false" customHeight="false" outlineLevel="0" collapsed="false">
      <c r="A2856" s="35"/>
      <c r="B2856" s="35"/>
      <c r="G2856" s="0" t="str">
        <f aca="false">IF(A2856="","",IF(AND(A2856&gt;=Debut,A2856&lt;Fin),1,0))</f>
        <v/>
      </c>
      <c r="H2856" s="0" t="str">
        <f aca="false">IF(G2856=1,INT(ROUND((A2856-Debut)*86400,0)/600),"")</f>
        <v/>
      </c>
      <c r="I2856" s="0" t="str">
        <f aca="false">IF(G2856=1,INT(ROUND((A2856-Debut)*86400,0)/3600),"")</f>
        <v/>
      </c>
      <c r="J2856" s="0" t="str">
        <f aca="false">IF(OR(A2856="",B2856=""),"",ROUND((B2856-A2856)*86400,0))</f>
        <v/>
      </c>
      <c r="K2856" s="37" t="str">
        <f aca="false">IF(G2856=1,IF(COUNTIFS($C:$C,C2856,$G:$G,1,$A:$A,"&gt;="&amp;(A2856-FenetreInterm/86400),$A:$A,"&lt;="&amp;A2856)&gt;=NbInterm,1,0),"")</f>
        <v/>
      </c>
      <c r="L2856" s="37" t="str">
        <f aca="false">IF(G2856=1,IF(B2856="",0,IF(J2856&lt;SeuilFugitive,1,0)),"")</f>
        <v/>
      </c>
      <c r="M2856" s="37" t="str">
        <f aca="false">IF(G2856=1,IF(B2856="",IF((Fin-A2856)*24&gt;SeuilFigee,1,0),IF(J2856&gt;SeuilFigee*3600,1,0)),"")</f>
        <v/>
      </c>
      <c r="N2856" s="0" t="str">
        <f aca="false">IF(G2856=1,IF(COUNTIF(H$2:H2856,H2856)=1,COUNTIF($H:$H,H2856),""),"")</f>
        <v/>
      </c>
      <c r="O2856" s="0" t="str">
        <f aca="false">IF(G2856=1,IF(COUNTIF(I$2:I2856,I2856)=1,COUNTIF($I:$I,I2856),""),"")</f>
        <v/>
      </c>
      <c r="P2856" s="38" t="str">
        <f aca="false">IF(G2856=1,IF(COUNTIFS(C$2:C2856,C2856,G$2:G2856,1)=1,COUNTIFS($C:$C,C2856,$G:$G,1)+ROW()/10000000,""),"")</f>
        <v/>
      </c>
      <c r="Q2856" s="0" t="str">
        <f aca="false">IF(K2856=1,IF(COUNTIFS(C$2:C2856,C2856,K$2:K2856,1)=1,1,0),"")</f>
        <v/>
      </c>
      <c r="R2856" s="0" t="str">
        <f aca="false">IF(M2856=1,IF(COUNTIFS(C$2:C2856,C2856,M$2:M2856,1)=1,1,0),"")</f>
        <v/>
      </c>
      <c r="S2856" s="0" t="str">
        <f aca="false">IF(L2856=1,IF(COUNTIFS(C$2:C2856,C2856,L$2:L2856,1)=1,1,0),"")</f>
        <v/>
      </c>
      <c r="T2856" s="38" t="str">
        <f aca="false">IF(N2856="","",N2856+ROW()/10000000)</f>
        <v/>
      </c>
      <c r="U2856" s="0" t="str">
        <f aca="false">IF(G2856=1,IF(B2856="",1,0),"")</f>
        <v/>
      </c>
    </row>
    <row r="2857" customFormat="false" ht="15" hidden="false" customHeight="false" outlineLevel="0" collapsed="false">
      <c r="A2857" s="35"/>
      <c r="B2857" s="35"/>
      <c r="G2857" s="0" t="str">
        <f aca="false">IF(A2857="","",IF(AND(A2857&gt;=Debut,A2857&lt;Fin),1,0))</f>
        <v/>
      </c>
      <c r="H2857" s="0" t="str">
        <f aca="false">IF(G2857=1,INT(ROUND((A2857-Debut)*86400,0)/600),"")</f>
        <v/>
      </c>
      <c r="I2857" s="0" t="str">
        <f aca="false">IF(G2857=1,INT(ROUND((A2857-Debut)*86400,0)/3600),"")</f>
        <v/>
      </c>
      <c r="J2857" s="0" t="str">
        <f aca="false">IF(OR(A2857="",B2857=""),"",ROUND((B2857-A2857)*86400,0))</f>
        <v/>
      </c>
      <c r="K2857" s="37" t="str">
        <f aca="false">IF(G2857=1,IF(COUNTIFS($C:$C,C2857,$G:$G,1,$A:$A,"&gt;="&amp;(A2857-FenetreInterm/86400),$A:$A,"&lt;="&amp;A2857)&gt;=NbInterm,1,0),"")</f>
        <v/>
      </c>
      <c r="L2857" s="37" t="str">
        <f aca="false">IF(G2857=1,IF(B2857="",0,IF(J2857&lt;SeuilFugitive,1,0)),"")</f>
        <v/>
      </c>
      <c r="M2857" s="37" t="str">
        <f aca="false">IF(G2857=1,IF(B2857="",IF((Fin-A2857)*24&gt;SeuilFigee,1,0),IF(J2857&gt;SeuilFigee*3600,1,0)),"")</f>
        <v/>
      </c>
      <c r="N2857" s="0" t="str">
        <f aca="false">IF(G2857=1,IF(COUNTIF(H$2:H2857,H2857)=1,COUNTIF($H:$H,H2857),""),"")</f>
        <v/>
      </c>
      <c r="O2857" s="0" t="str">
        <f aca="false">IF(G2857=1,IF(COUNTIF(I$2:I2857,I2857)=1,COUNTIF($I:$I,I2857),""),"")</f>
        <v/>
      </c>
      <c r="P2857" s="38" t="str">
        <f aca="false">IF(G2857=1,IF(COUNTIFS(C$2:C2857,C2857,G$2:G2857,1)=1,COUNTIFS($C:$C,C2857,$G:$G,1)+ROW()/10000000,""),"")</f>
        <v/>
      </c>
      <c r="Q2857" s="0" t="str">
        <f aca="false">IF(K2857=1,IF(COUNTIFS(C$2:C2857,C2857,K$2:K2857,1)=1,1,0),"")</f>
        <v/>
      </c>
      <c r="R2857" s="0" t="str">
        <f aca="false">IF(M2857=1,IF(COUNTIFS(C$2:C2857,C2857,M$2:M2857,1)=1,1,0),"")</f>
        <v/>
      </c>
      <c r="S2857" s="0" t="str">
        <f aca="false">IF(L2857=1,IF(COUNTIFS(C$2:C2857,C2857,L$2:L2857,1)=1,1,0),"")</f>
        <v/>
      </c>
      <c r="T2857" s="38" t="str">
        <f aca="false">IF(N2857="","",N2857+ROW()/10000000)</f>
        <v/>
      </c>
      <c r="U2857" s="0" t="str">
        <f aca="false">IF(G2857=1,IF(B2857="",1,0),"")</f>
        <v/>
      </c>
    </row>
    <row r="2858" customFormat="false" ht="15" hidden="false" customHeight="false" outlineLevel="0" collapsed="false">
      <c r="A2858" s="35"/>
      <c r="B2858" s="35"/>
      <c r="G2858" s="0" t="str">
        <f aca="false">IF(A2858="","",IF(AND(A2858&gt;=Debut,A2858&lt;Fin),1,0))</f>
        <v/>
      </c>
      <c r="H2858" s="0" t="str">
        <f aca="false">IF(G2858=1,INT(ROUND((A2858-Debut)*86400,0)/600),"")</f>
        <v/>
      </c>
      <c r="I2858" s="0" t="str">
        <f aca="false">IF(G2858=1,INT(ROUND((A2858-Debut)*86400,0)/3600),"")</f>
        <v/>
      </c>
      <c r="J2858" s="0" t="str">
        <f aca="false">IF(OR(A2858="",B2858=""),"",ROUND((B2858-A2858)*86400,0))</f>
        <v/>
      </c>
      <c r="K2858" s="37" t="str">
        <f aca="false">IF(G2858=1,IF(COUNTIFS($C:$C,C2858,$G:$G,1,$A:$A,"&gt;="&amp;(A2858-FenetreInterm/86400),$A:$A,"&lt;="&amp;A2858)&gt;=NbInterm,1,0),"")</f>
        <v/>
      </c>
      <c r="L2858" s="37" t="str">
        <f aca="false">IF(G2858=1,IF(B2858="",0,IF(J2858&lt;SeuilFugitive,1,0)),"")</f>
        <v/>
      </c>
      <c r="M2858" s="37" t="str">
        <f aca="false">IF(G2858=1,IF(B2858="",IF((Fin-A2858)*24&gt;SeuilFigee,1,0),IF(J2858&gt;SeuilFigee*3600,1,0)),"")</f>
        <v/>
      </c>
      <c r="N2858" s="0" t="str">
        <f aca="false">IF(G2858=1,IF(COUNTIF(H$2:H2858,H2858)=1,COUNTIF($H:$H,H2858),""),"")</f>
        <v/>
      </c>
      <c r="O2858" s="0" t="str">
        <f aca="false">IF(G2858=1,IF(COUNTIF(I$2:I2858,I2858)=1,COUNTIF($I:$I,I2858),""),"")</f>
        <v/>
      </c>
      <c r="P2858" s="38" t="str">
        <f aca="false">IF(G2858=1,IF(COUNTIFS(C$2:C2858,C2858,G$2:G2858,1)=1,COUNTIFS($C:$C,C2858,$G:$G,1)+ROW()/10000000,""),"")</f>
        <v/>
      </c>
      <c r="Q2858" s="0" t="str">
        <f aca="false">IF(K2858=1,IF(COUNTIFS(C$2:C2858,C2858,K$2:K2858,1)=1,1,0),"")</f>
        <v/>
      </c>
      <c r="R2858" s="0" t="str">
        <f aca="false">IF(M2858=1,IF(COUNTIFS(C$2:C2858,C2858,M$2:M2858,1)=1,1,0),"")</f>
        <v/>
      </c>
      <c r="S2858" s="0" t="str">
        <f aca="false">IF(L2858=1,IF(COUNTIFS(C$2:C2858,C2858,L$2:L2858,1)=1,1,0),"")</f>
        <v/>
      </c>
      <c r="T2858" s="38" t="str">
        <f aca="false">IF(N2858="","",N2858+ROW()/10000000)</f>
        <v/>
      </c>
      <c r="U2858" s="0" t="str">
        <f aca="false">IF(G2858=1,IF(B2858="",1,0),"")</f>
        <v/>
      </c>
    </row>
    <row r="2859" customFormat="false" ht="15" hidden="false" customHeight="false" outlineLevel="0" collapsed="false">
      <c r="A2859" s="35"/>
      <c r="B2859" s="35"/>
      <c r="G2859" s="0" t="str">
        <f aca="false">IF(A2859="","",IF(AND(A2859&gt;=Debut,A2859&lt;Fin),1,0))</f>
        <v/>
      </c>
      <c r="H2859" s="0" t="str">
        <f aca="false">IF(G2859=1,INT(ROUND((A2859-Debut)*86400,0)/600),"")</f>
        <v/>
      </c>
      <c r="I2859" s="0" t="str">
        <f aca="false">IF(G2859=1,INT(ROUND((A2859-Debut)*86400,0)/3600),"")</f>
        <v/>
      </c>
      <c r="J2859" s="0" t="str">
        <f aca="false">IF(OR(A2859="",B2859=""),"",ROUND((B2859-A2859)*86400,0))</f>
        <v/>
      </c>
      <c r="K2859" s="37" t="str">
        <f aca="false">IF(G2859=1,IF(COUNTIFS($C:$C,C2859,$G:$G,1,$A:$A,"&gt;="&amp;(A2859-FenetreInterm/86400),$A:$A,"&lt;="&amp;A2859)&gt;=NbInterm,1,0),"")</f>
        <v/>
      </c>
      <c r="L2859" s="37" t="str">
        <f aca="false">IF(G2859=1,IF(B2859="",0,IF(J2859&lt;SeuilFugitive,1,0)),"")</f>
        <v/>
      </c>
      <c r="M2859" s="37" t="str">
        <f aca="false">IF(G2859=1,IF(B2859="",IF((Fin-A2859)*24&gt;SeuilFigee,1,0),IF(J2859&gt;SeuilFigee*3600,1,0)),"")</f>
        <v/>
      </c>
      <c r="N2859" s="0" t="str">
        <f aca="false">IF(G2859=1,IF(COUNTIF(H$2:H2859,H2859)=1,COUNTIF($H:$H,H2859),""),"")</f>
        <v/>
      </c>
      <c r="O2859" s="0" t="str">
        <f aca="false">IF(G2859=1,IF(COUNTIF(I$2:I2859,I2859)=1,COUNTIF($I:$I,I2859),""),"")</f>
        <v/>
      </c>
      <c r="P2859" s="38" t="str">
        <f aca="false">IF(G2859=1,IF(COUNTIFS(C$2:C2859,C2859,G$2:G2859,1)=1,COUNTIFS($C:$C,C2859,$G:$G,1)+ROW()/10000000,""),"")</f>
        <v/>
      </c>
      <c r="Q2859" s="0" t="str">
        <f aca="false">IF(K2859=1,IF(COUNTIFS(C$2:C2859,C2859,K$2:K2859,1)=1,1,0),"")</f>
        <v/>
      </c>
      <c r="R2859" s="0" t="str">
        <f aca="false">IF(M2859=1,IF(COUNTIFS(C$2:C2859,C2859,M$2:M2859,1)=1,1,0),"")</f>
        <v/>
      </c>
      <c r="S2859" s="0" t="str">
        <f aca="false">IF(L2859=1,IF(COUNTIFS(C$2:C2859,C2859,L$2:L2859,1)=1,1,0),"")</f>
        <v/>
      </c>
      <c r="T2859" s="38" t="str">
        <f aca="false">IF(N2859="","",N2859+ROW()/10000000)</f>
        <v/>
      </c>
      <c r="U2859" s="0" t="str">
        <f aca="false">IF(G2859=1,IF(B2859="",1,0),"")</f>
        <v/>
      </c>
    </row>
    <row r="2860" customFormat="false" ht="15" hidden="false" customHeight="false" outlineLevel="0" collapsed="false">
      <c r="A2860" s="35"/>
      <c r="B2860" s="35"/>
      <c r="G2860" s="0" t="str">
        <f aca="false">IF(A2860="","",IF(AND(A2860&gt;=Debut,A2860&lt;Fin),1,0))</f>
        <v/>
      </c>
      <c r="H2860" s="0" t="str">
        <f aca="false">IF(G2860=1,INT(ROUND((A2860-Debut)*86400,0)/600),"")</f>
        <v/>
      </c>
      <c r="I2860" s="0" t="str">
        <f aca="false">IF(G2860=1,INT(ROUND((A2860-Debut)*86400,0)/3600),"")</f>
        <v/>
      </c>
      <c r="J2860" s="0" t="str">
        <f aca="false">IF(OR(A2860="",B2860=""),"",ROUND((B2860-A2860)*86400,0))</f>
        <v/>
      </c>
      <c r="K2860" s="37" t="str">
        <f aca="false">IF(G2860=1,IF(COUNTIFS($C:$C,C2860,$G:$G,1,$A:$A,"&gt;="&amp;(A2860-FenetreInterm/86400),$A:$A,"&lt;="&amp;A2860)&gt;=NbInterm,1,0),"")</f>
        <v/>
      </c>
      <c r="L2860" s="37" t="str">
        <f aca="false">IF(G2860=1,IF(B2860="",0,IF(J2860&lt;SeuilFugitive,1,0)),"")</f>
        <v/>
      </c>
      <c r="M2860" s="37" t="str">
        <f aca="false">IF(G2860=1,IF(B2860="",IF((Fin-A2860)*24&gt;SeuilFigee,1,0),IF(J2860&gt;SeuilFigee*3600,1,0)),"")</f>
        <v/>
      </c>
      <c r="N2860" s="0" t="str">
        <f aca="false">IF(G2860=1,IF(COUNTIF(H$2:H2860,H2860)=1,COUNTIF($H:$H,H2860),""),"")</f>
        <v/>
      </c>
      <c r="O2860" s="0" t="str">
        <f aca="false">IF(G2860=1,IF(COUNTIF(I$2:I2860,I2860)=1,COUNTIF($I:$I,I2860),""),"")</f>
        <v/>
      </c>
      <c r="P2860" s="38" t="str">
        <f aca="false">IF(G2860=1,IF(COUNTIFS(C$2:C2860,C2860,G$2:G2860,1)=1,COUNTIFS($C:$C,C2860,$G:$G,1)+ROW()/10000000,""),"")</f>
        <v/>
      </c>
      <c r="Q2860" s="0" t="str">
        <f aca="false">IF(K2860=1,IF(COUNTIFS(C$2:C2860,C2860,K$2:K2860,1)=1,1,0),"")</f>
        <v/>
      </c>
      <c r="R2860" s="0" t="str">
        <f aca="false">IF(M2860=1,IF(COUNTIFS(C$2:C2860,C2860,M$2:M2860,1)=1,1,0),"")</f>
        <v/>
      </c>
      <c r="S2860" s="0" t="str">
        <f aca="false">IF(L2860=1,IF(COUNTIFS(C$2:C2860,C2860,L$2:L2860,1)=1,1,0),"")</f>
        <v/>
      </c>
      <c r="T2860" s="38" t="str">
        <f aca="false">IF(N2860="","",N2860+ROW()/10000000)</f>
        <v/>
      </c>
      <c r="U2860" s="0" t="str">
        <f aca="false">IF(G2860=1,IF(B2860="",1,0),"")</f>
        <v/>
      </c>
    </row>
    <row r="2861" customFormat="false" ht="15" hidden="false" customHeight="false" outlineLevel="0" collapsed="false">
      <c r="A2861" s="35"/>
      <c r="B2861" s="35"/>
      <c r="G2861" s="0" t="str">
        <f aca="false">IF(A2861="","",IF(AND(A2861&gt;=Debut,A2861&lt;Fin),1,0))</f>
        <v/>
      </c>
      <c r="H2861" s="0" t="str">
        <f aca="false">IF(G2861=1,INT(ROUND((A2861-Debut)*86400,0)/600),"")</f>
        <v/>
      </c>
      <c r="I2861" s="0" t="str">
        <f aca="false">IF(G2861=1,INT(ROUND((A2861-Debut)*86400,0)/3600),"")</f>
        <v/>
      </c>
      <c r="J2861" s="0" t="str">
        <f aca="false">IF(OR(A2861="",B2861=""),"",ROUND((B2861-A2861)*86400,0))</f>
        <v/>
      </c>
      <c r="K2861" s="37" t="str">
        <f aca="false">IF(G2861=1,IF(COUNTIFS($C:$C,C2861,$G:$G,1,$A:$A,"&gt;="&amp;(A2861-FenetreInterm/86400),$A:$A,"&lt;="&amp;A2861)&gt;=NbInterm,1,0),"")</f>
        <v/>
      </c>
      <c r="L2861" s="37" t="str">
        <f aca="false">IF(G2861=1,IF(B2861="",0,IF(J2861&lt;SeuilFugitive,1,0)),"")</f>
        <v/>
      </c>
      <c r="M2861" s="37" t="str">
        <f aca="false">IF(G2861=1,IF(B2861="",IF((Fin-A2861)*24&gt;SeuilFigee,1,0),IF(J2861&gt;SeuilFigee*3600,1,0)),"")</f>
        <v/>
      </c>
      <c r="N2861" s="0" t="str">
        <f aca="false">IF(G2861=1,IF(COUNTIF(H$2:H2861,H2861)=1,COUNTIF($H:$H,H2861),""),"")</f>
        <v/>
      </c>
      <c r="O2861" s="0" t="str">
        <f aca="false">IF(G2861=1,IF(COUNTIF(I$2:I2861,I2861)=1,COUNTIF($I:$I,I2861),""),"")</f>
        <v/>
      </c>
      <c r="P2861" s="38" t="str">
        <f aca="false">IF(G2861=1,IF(COUNTIFS(C$2:C2861,C2861,G$2:G2861,1)=1,COUNTIFS($C:$C,C2861,$G:$G,1)+ROW()/10000000,""),"")</f>
        <v/>
      </c>
      <c r="Q2861" s="0" t="str">
        <f aca="false">IF(K2861=1,IF(COUNTIFS(C$2:C2861,C2861,K$2:K2861,1)=1,1,0),"")</f>
        <v/>
      </c>
      <c r="R2861" s="0" t="str">
        <f aca="false">IF(M2861=1,IF(COUNTIFS(C$2:C2861,C2861,M$2:M2861,1)=1,1,0),"")</f>
        <v/>
      </c>
      <c r="S2861" s="0" t="str">
        <f aca="false">IF(L2861=1,IF(COUNTIFS(C$2:C2861,C2861,L$2:L2861,1)=1,1,0),"")</f>
        <v/>
      </c>
      <c r="T2861" s="38" t="str">
        <f aca="false">IF(N2861="","",N2861+ROW()/10000000)</f>
        <v/>
      </c>
      <c r="U2861" s="0" t="str">
        <f aca="false">IF(G2861=1,IF(B2861="",1,0),"")</f>
        <v/>
      </c>
    </row>
    <row r="2862" customFormat="false" ht="15" hidden="false" customHeight="false" outlineLevel="0" collapsed="false">
      <c r="A2862" s="35"/>
      <c r="B2862" s="35"/>
      <c r="G2862" s="0" t="str">
        <f aca="false">IF(A2862="","",IF(AND(A2862&gt;=Debut,A2862&lt;Fin),1,0))</f>
        <v/>
      </c>
      <c r="H2862" s="0" t="str">
        <f aca="false">IF(G2862=1,INT(ROUND((A2862-Debut)*86400,0)/600),"")</f>
        <v/>
      </c>
      <c r="I2862" s="0" t="str">
        <f aca="false">IF(G2862=1,INT(ROUND((A2862-Debut)*86400,0)/3600),"")</f>
        <v/>
      </c>
      <c r="J2862" s="0" t="str">
        <f aca="false">IF(OR(A2862="",B2862=""),"",ROUND((B2862-A2862)*86400,0))</f>
        <v/>
      </c>
      <c r="K2862" s="37" t="str">
        <f aca="false">IF(G2862=1,IF(COUNTIFS($C:$C,C2862,$G:$G,1,$A:$A,"&gt;="&amp;(A2862-FenetreInterm/86400),$A:$A,"&lt;="&amp;A2862)&gt;=NbInterm,1,0),"")</f>
        <v/>
      </c>
      <c r="L2862" s="37" t="str">
        <f aca="false">IF(G2862=1,IF(B2862="",0,IF(J2862&lt;SeuilFugitive,1,0)),"")</f>
        <v/>
      </c>
      <c r="M2862" s="37" t="str">
        <f aca="false">IF(G2862=1,IF(B2862="",IF((Fin-A2862)*24&gt;SeuilFigee,1,0),IF(J2862&gt;SeuilFigee*3600,1,0)),"")</f>
        <v/>
      </c>
      <c r="N2862" s="0" t="str">
        <f aca="false">IF(G2862=1,IF(COUNTIF(H$2:H2862,H2862)=1,COUNTIF($H:$H,H2862),""),"")</f>
        <v/>
      </c>
      <c r="O2862" s="0" t="str">
        <f aca="false">IF(G2862=1,IF(COUNTIF(I$2:I2862,I2862)=1,COUNTIF($I:$I,I2862),""),"")</f>
        <v/>
      </c>
      <c r="P2862" s="38" t="str">
        <f aca="false">IF(G2862=1,IF(COUNTIFS(C$2:C2862,C2862,G$2:G2862,1)=1,COUNTIFS($C:$C,C2862,$G:$G,1)+ROW()/10000000,""),"")</f>
        <v/>
      </c>
      <c r="Q2862" s="0" t="str">
        <f aca="false">IF(K2862=1,IF(COUNTIFS(C$2:C2862,C2862,K$2:K2862,1)=1,1,0),"")</f>
        <v/>
      </c>
      <c r="R2862" s="0" t="str">
        <f aca="false">IF(M2862=1,IF(COUNTIFS(C$2:C2862,C2862,M$2:M2862,1)=1,1,0),"")</f>
        <v/>
      </c>
      <c r="S2862" s="0" t="str">
        <f aca="false">IF(L2862=1,IF(COUNTIFS(C$2:C2862,C2862,L$2:L2862,1)=1,1,0),"")</f>
        <v/>
      </c>
      <c r="T2862" s="38" t="str">
        <f aca="false">IF(N2862="","",N2862+ROW()/10000000)</f>
        <v/>
      </c>
      <c r="U2862" s="0" t="str">
        <f aca="false">IF(G2862=1,IF(B2862="",1,0),"")</f>
        <v/>
      </c>
    </row>
    <row r="2863" customFormat="false" ht="15" hidden="false" customHeight="false" outlineLevel="0" collapsed="false">
      <c r="A2863" s="35"/>
      <c r="B2863" s="35"/>
      <c r="G2863" s="0" t="str">
        <f aca="false">IF(A2863="","",IF(AND(A2863&gt;=Debut,A2863&lt;Fin),1,0))</f>
        <v/>
      </c>
      <c r="H2863" s="0" t="str">
        <f aca="false">IF(G2863=1,INT(ROUND((A2863-Debut)*86400,0)/600),"")</f>
        <v/>
      </c>
      <c r="I2863" s="0" t="str">
        <f aca="false">IF(G2863=1,INT(ROUND((A2863-Debut)*86400,0)/3600),"")</f>
        <v/>
      </c>
      <c r="J2863" s="0" t="str">
        <f aca="false">IF(OR(A2863="",B2863=""),"",ROUND((B2863-A2863)*86400,0))</f>
        <v/>
      </c>
      <c r="K2863" s="37" t="str">
        <f aca="false">IF(G2863=1,IF(COUNTIFS($C:$C,C2863,$G:$G,1,$A:$A,"&gt;="&amp;(A2863-FenetreInterm/86400),$A:$A,"&lt;="&amp;A2863)&gt;=NbInterm,1,0),"")</f>
        <v/>
      </c>
      <c r="L2863" s="37" t="str">
        <f aca="false">IF(G2863=1,IF(B2863="",0,IF(J2863&lt;SeuilFugitive,1,0)),"")</f>
        <v/>
      </c>
      <c r="M2863" s="37" t="str">
        <f aca="false">IF(G2863=1,IF(B2863="",IF((Fin-A2863)*24&gt;SeuilFigee,1,0),IF(J2863&gt;SeuilFigee*3600,1,0)),"")</f>
        <v/>
      </c>
      <c r="N2863" s="0" t="str">
        <f aca="false">IF(G2863=1,IF(COUNTIF(H$2:H2863,H2863)=1,COUNTIF($H:$H,H2863),""),"")</f>
        <v/>
      </c>
      <c r="O2863" s="0" t="str">
        <f aca="false">IF(G2863=1,IF(COUNTIF(I$2:I2863,I2863)=1,COUNTIF($I:$I,I2863),""),"")</f>
        <v/>
      </c>
      <c r="P2863" s="38" t="str">
        <f aca="false">IF(G2863=1,IF(COUNTIFS(C$2:C2863,C2863,G$2:G2863,1)=1,COUNTIFS($C:$C,C2863,$G:$G,1)+ROW()/10000000,""),"")</f>
        <v/>
      </c>
      <c r="Q2863" s="0" t="str">
        <f aca="false">IF(K2863=1,IF(COUNTIFS(C$2:C2863,C2863,K$2:K2863,1)=1,1,0),"")</f>
        <v/>
      </c>
      <c r="R2863" s="0" t="str">
        <f aca="false">IF(M2863=1,IF(COUNTIFS(C$2:C2863,C2863,M$2:M2863,1)=1,1,0),"")</f>
        <v/>
      </c>
      <c r="S2863" s="0" t="str">
        <f aca="false">IF(L2863=1,IF(COUNTIFS(C$2:C2863,C2863,L$2:L2863,1)=1,1,0),"")</f>
        <v/>
      </c>
      <c r="T2863" s="38" t="str">
        <f aca="false">IF(N2863="","",N2863+ROW()/10000000)</f>
        <v/>
      </c>
      <c r="U2863" s="0" t="str">
        <f aca="false">IF(G2863=1,IF(B2863="",1,0),"")</f>
        <v/>
      </c>
    </row>
    <row r="2864" customFormat="false" ht="15" hidden="false" customHeight="false" outlineLevel="0" collapsed="false">
      <c r="A2864" s="35"/>
      <c r="B2864" s="35"/>
      <c r="G2864" s="0" t="str">
        <f aca="false">IF(A2864="","",IF(AND(A2864&gt;=Debut,A2864&lt;Fin),1,0))</f>
        <v/>
      </c>
      <c r="H2864" s="0" t="str">
        <f aca="false">IF(G2864=1,INT(ROUND((A2864-Debut)*86400,0)/600),"")</f>
        <v/>
      </c>
      <c r="I2864" s="0" t="str">
        <f aca="false">IF(G2864=1,INT(ROUND((A2864-Debut)*86400,0)/3600),"")</f>
        <v/>
      </c>
      <c r="J2864" s="0" t="str">
        <f aca="false">IF(OR(A2864="",B2864=""),"",ROUND((B2864-A2864)*86400,0))</f>
        <v/>
      </c>
      <c r="K2864" s="37" t="str">
        <f aca="false">IF(G2864=1,IF(COUNTIFS($C:$C,C2864,$G:$G,1,$A:$A,"&gt;="&amp;(A2864-FenetreInterm/86400),$A:$A,"&lt;="&amp;A2864)&gt;=NbInterm,1,0),"")</f>
        <v/>
      </c>
      <c r="L2864" s="37" t="str">
        <f aca="false">IF(G2864=1,IF(B2864="",0,IF(J2864&lt;SeuilFugitive,1,0)),"")</f>
        <v/>
      </c>
      <c r="M2864" s="37" t="str">
        <f aca="false">IF(G2864=1,IF(B2864="",IF((Fin-A2864)*24&gt;SeuilFigee,1,0),IF(J2864&gt;SeuilFigee*3600,1,0)),"")</f>
        <v/>
      </c>
      <c r="N2864" s="0" t="str">
        <f aca="false">IF(G2864=1,IF(COUNTIF(H$2:H2864,H2864)=1,COUNTIF($H:$H,H2864),""),"")</f>
        <v/>
      </c>
      <c r="O2864" s="0" t="str">
        <f aca="false">IF(G2864=1,IF(COUNTIF(I$2:I2864,I2864)=1,COUNTIF($I:$I,I2864),""),"")</f>
        <v/>
      </c>
      <c r="P2864" s="38" t="str">
        <f aca="false">IF(G2864=1,IF(COUNTIFS(C$2:C2864,C2864,G$2:G2864,1)=1,COUNTIFS($C:$C,C2864,$G:$G,1)+ROW()/10000000,""),"")</f>
        <v/>
      </c>
      <c r="Q2864" s="0" t="str">
        <f aca="false">IF(K2864=1,IF(COUNTIFS(C$2:C2864,C2864,K$2:K2864,1)=1,1,0),"")</f>
        <v/>
      </c>
      <c r="R2864" s="0" t="str">
        <f aca="false">IF(M2864=1,IF(COUNTIFS(C$2:C2864,C2864,M$2:M2864,1)=1,1,0),"")</f>
        <v/>
      </c>
      <c r="S2864" s="0" t="str">
        <f aca="false">IF(L2864=1,IF(COUNTIFS(C$2:C2864,C2864,L$2:L2864,1)=1,1,0),"")</f>
        <v/>
      </c>
      <c r="T2864" s="38" t="str">
        <f aca="false">IF(N2864="","",N2864+ROW()/10000000)</f>
        <v/>
      </c>
      <c r="U2864" s="0" t="str">
        <f aca="false">IF(G2864=1,IF(B2864="",1,0),"")</f>
        <v/>
      </c>
    </row>
    <row r="2865" customFormat="false" ht="15" hidden="false" customHeight="false" outlineLevel="0" collapsed="false">
      <c r="A2865" s="35"/>
      <c r="B2865" s="35"/>
      <c r="G2865" s="0" t="str">
        <f aca="false">IF(A2865="","",IF(AND(A2865&gt;=Debut,A2865&lt;Fin),1,0))</f>
        <v/>
      </c>
      <c r="H2865" s="0" t="str">
        <f aca="false">IF(G2865=1,INT(ROUND((A2865-Debut)*86400,0)/600),"")</f>
        <v/>
      </c>
      <c r="I2865" s="0" t="str">
        <f aca="false">IF(G2865=1,INT(ROUND((A2865-Debut)*86400,0)/3600),"")</f>
        <v/>
      </c>
      <c r="J2865" s="0" t="str">
        <f aca="false">IF(OR(A2865="",B2865=""),"",ROUND((B2865-A2865)*86400,0))</f>
        <v/>
      </c>
      <c r="K2865" s="37" t="str">
        <f aca="false">IF(G2865=1,IF(COUNTIFS($C:$C,C2865,$G:$G,1,$A:$A,"&gt;="&amp;(A2865-FenetreInterm/86400),$A:$A,"&lt;="&amp;A2865)&gt;=NbInterm,1,0),"")</f>
        <v/>
      </c>
      <c r="L2865" s="37" t="str">
        <f aca="false">IF(G2865=1,IF(B2865="",0,IF(J2865&lt;SeuilFugitive,1,0)),"")</f>
        <v/>
      </c>
      <c r="M2865" s="37" t="str">
        <f aca="false">IF(G2865=1,IF(B2865="",IF((Fin-A2865)*24&gt;SeuilFigee,1,0),IF(J2865&gt;SeuilFigee*3600,1,0)),"")</f>
        <v/>
      </c>
      <c r="N2865" s="0" t="str">
        <f aca="false">IF(G2865=1,IF(COUNTIF(H$2:H2865,H2865)=1,COUNTIF($H:$H,H2865),""),"")</f>
        <v/>
      </c>
      <c r="O2865" s="0" t="str">
        <f aca="false">IF(G2865=1,IF(COUNTIF(I$2:I2865,I2865)=1,COUNTIF($I:$I,I2865),""),"")</f>
        <v/>
      </c>
      <c r="P2865" s="38" t="str">
        <f aca="false">IF(G2865=1,IF(COUNTIFS(C$2:C2865,C2865,G$2:G2865,1)=1,COUNTIFS($C:$C,C2865,$G:$G,1)+ROW()/10000000,""),"")</f>
        <v/>
      </c>
      <c r="Q2865" s="0" t="str">
        <f aca="false">IF(K2865=1,IF(COUNTIFS(C$2:C2865,C2865,K$2:K2865,1)=1,1,0),"")</f>
        <v/>
      </c>
      <c r="R2865" s="0" t="str">
        <f aca="false">IF(M2865=1,IF(COUNTIFS(C$2:C2865,C2865,M$2:M2865,1)=1,1,0),"")</f>
        <v/>
      </c>
      <c r="S2865" s="0" t="str">
        <f aca="false">IF(L2865=1,IF(COUNTIFS(C$2:C2865,C2865,L$2:L2865,1)=1,1,0),"")</f>
        <v/>
      </c>
      <c r="T2865" s="38" t="str">
        <f aca="false">IF(N2865="","",N2865+ROW()/10000000)</f>
        <v/>
      </c>
      <c r="U2865" s="0" t="str">
        <f aca="false">IF(G2865=1,IF(B2865="",1,0),"")</f>
        <v/>
      </c>
    </row>
    <row r="2866" customFormat="false" ht="15" hidden="false" customHeight="false" outlineLevel="0" collapsed="false">
      <c r="A2866" s="35"/>
      <c r="B2866" s="35"/>
      <c r="G2866" s="0" t="str">
        <f aca="false">IF(A2866="","",IF(AND(A2866&gt;=Debut,A2866&lt;Fin),1,0))</f>
        <v/>
      </c>
      <c r="H2866" s="0" t="str">
        <f aca="false">IF(G2866=1,INT(ROUND((A2866-Debut)*86400,0)/600),"")</f>
        <v/>
      </c>
      <c r="I2866" s="0" t="str">
        <f aca="false">IF(G2866=1,INT(ROUND((A2866-Debut)*86400,0)/3600),"")</f>
        <v/>
      </c>
      <c r="J2866" s="0" t="str">
        <f aca="false">IF(OR(A2866="",B2866=""),"",ROUND((B2866-A2866)*86400,0))</f>
        <v/>
      </c>
      <c r="K2866" s="37" t="str">
        <f aca="false">IF(G2866=1,IF(COUNTIFS($C:$C,C2866,$G:$G,1,$A:$A,"&gt;="&amp;(A2866-FenetreInterm/86400),$A:$A,"&lt;="&amp;A2866)&gt;=NbInterm,1,0),"")</f>
        <v/>
      </c>
      <c r="L2866" s="37" t="str">
        <f aca="false">IF(G2866=1,IF(B2866="",0,IF(J2866&lt;SeuilFugitive,1,0)),"")</f>
        <v/>
      </c>
      <c r="M2866" s="37" t="str">
        <f aca="false">IF(G2866=1,IF(B2866="",IF((Fin-A2866)*24&gt;SeuilFigee,1,0),IF(J2866&gt;SeuilFigee*3600,1,0)),"")</f>
        <v/>
      </c>
      <c r="N2866" s="0" t="str">
        <f aca="false">IF(G2866=1,IF(COUNTIF(H$2:H2866,H2866)=1,COUNTIF($H:$H,H2866),""),"")</f>
        <v/>
      </c>
      <c r="O2866" s="0" t="str">
        <f aca="false">IF(G2866=1,IF(COUNTIF(I$2:I2866,I2866)=1,COUNTIF($I:$I,I2866),""),"")</f>
        <v/>
      </c>
      <c r="P2866" s="38" t="str">
        <f aca="false">IF(G2866=1,IF(COUNTIFS(C$2:C2866,C2866,G$2:G2866,1)=1,COUNTIFS($C:$C,C2866,$G:$G,1)+ROW()/10000000,""),"")</f>
        <v/>
      </c>
      <c r="Q2866" s="0" t="str">
        <f aca="false">IF(K2866=1,IF(COUNTIFS(C$2:C2866,C2866,K$2:K2866,1)=1,1,0),"")</f>
        <v/>
      </c>
      <c r="R2866" s="0" t="str">
        <f aca="false">IF(M2866=1,IF(COUNTIFS(C$2:C2866,C2866,M$2:M2866,1)=1,1,0),"")</f>
        <v/>
      </c>
      <c r="S2866" s="0" t="str">
        <f aca="false">IF(L2866=1,IF(COUNTIFS(C$2:C2866,C2866,L$2:L2866,1)=1,1,0),"")</f>
        <v/>
      </c>
      <c r="T2866" s="38" t="str">
        <f aca="false">IF(N2866="","",N2866+ROW()/10000000)</f>
        <v/>
      </c>
      <c r="U2866" s="0" t="str">
        <f aca="false">IF(G2866=1,IF(B2866="",1,0),"")</f>
        <v/>
      </c>
    </row>
    <row r="2867" customFormat="false" ht="15" hidden="false" customHeight="false" outlineLevel="0" collapsed="false">
      <c r="A2867" s="35"/>
      <c r="B2867" s="35"/>
      <c r="G2867" s="0" t="str">
        <f aca="false">IF(A2867="","",IF(AND(A2867&gt;=Debut,A2867&lt;Fin),1,0))</f>
        <v/>
      </c>
      <c r="H2867" s="0" t="str">
        <f aca="false">IF(G2867=1,INT(ROUND((A2867-Debut)*86400,0)/600),"")</f>
        <v/>
      </c>
      <c r="I2867" s="0" t="str">
        <f aca="false">IF(G2867=1,INT(ROUND((A2867-Debut)*86400,0)/3600),"")</f>
        <v/>
      </c>
      <c r="J2867" s="0" t="str">
        <f aca="false">IF(OR(A2867="",B2867=""),"",ROUND((B2867-A2867)*86400,0))</f>
        <v/>
      </c>
      <c r="K2867" s="37" t="str">
        <f aca="false">IF(G2867=1,IF(COUNTIFS($C:$C,C2867,$G:$G,1,$A:$A,"&gt;="&amp;(A2867-FenetreInterm/86400),$A:$A,"&lt;="&amp;A2867)&gt;=NbInterm,1,0),"")</f>
        <v/>
      </c>
      <c r="L2867" s="37" t="str">
        <f aca="false">IF(G2867=1,IF(B2867="",0,IF(J2867&lt;SeuilFugitive,1,0)),"")</f>
        <v/>
      </c>
      <c r="M2867" s="37" t="str">
        <f aca="false">IF(G2867=1,IF(B2867="",IF((Fin-A2867)*24&gt;SeuilFigee,1,0),IF(J2867&gt;SeuilFigee*3600,1,0)),"")</f>
        <v/>
      </c>
      <c r="N2867" s="0" t="str">
        <f aca="false">IF(G2867=1,IF(COUNTIF(H$2:H2867,H2867)=1,COUNTIF($H:$H,H2867),""),"")</f>
        <v/>
      </c>
      <c r="O2867" s="0" t="str">
        <f aca="false">IF(G2867=1,IF(COUNTIF(I$2:I2867,I2867)=1,COUNTIF($I:$I,I2867),""),"")</f>
        <v/>
      </c>
      <c r="P2867" s="38" t="str">
        <f aca="false">IF(G2867=1,IF(COUNTIFS(C$2:C2867,C2867,G$2:G2867,1)=1,COUNTIFS($C:$C,C2867,$G:$G,1)+ROW()/10000000,""),"")</f>
        <v/>
      </c>
      <c r="Q2867" s="0" t="str">
        <f aca="false">IF(K2867=1,IF(COUNTIFS(C$2:C2867,C2867,K$2:K2867,1)=1,1,0),"")</f>
        <v/>
      </c>
      <c r="R2867" s="0" t="str">
        <f aca="false">IF(M2867=1,IF(COUNTIFS(C$2:C2867,C2867,M$2:M2867,1)=1,1,0),"")</f>
        <v/>
      </c>
      <c r="S2867" s="0" t="str">
        <f aca="false">IF(L2867=1,IF(COUNTIFS(C$2:C2867,C2867,L$2:L2867,1)=1,1,0),"")</f>
        <v/>
      </c>
      <c r="T2867" s="38" t="str">
        <f aca="false">IF(N2867="","",N2867+ROW()/10000000)</f>
        <v/>
      </c>
      <c r="U2867" s="0" t="str">
        <f aca="false">IF(G2867=1,IF(B2867="",1,0),"")</f>
        <v/>
      </c>
    </row>
    <row r="2868" customFormat="false" ht="15" hidden="false" customHeight="false" outlineLevel="0" collapsed="false">
      <c r="A2868" s="35"/>
      <c r="B2868" s="35"/>
      <c r="G2868" s="0" t="str">
        <f aca="false">IF(A2868="","",IF(AND(A2868&gt;=Debut,A2868&lt;Fin),1,0))</f>
        <v/>
      </c>
      <c r="H2868" s="0" t="str">
        <f aca="false">IF(G2868=1,INT(ROUND((A2868-Debut)*86400,0)/600),"")</f>
        <v/>
      </c>
      <c r="I2868" s="0" t="str">
        <f aca="false">IF(G2868=1,INT(ROUND((A2868-Debut)*86400,0)/3600),"")</f>
        <v/>
      </c>
      <c r="J2868" s="0" t="str">
        <f aca="false">IF(OR(A2868="",B2868=""),"",ROUND((B2868-A2868)*86400,0))</f>
        <v/>
      </c>
      <c r="K2868" s="37" t="str">
        <f aca="false">IF(G2868=1,IF(COUNTIFS($C:$C,C2868,$G:$G,1,$A:$A,"&gt;="&amp;(A2868-FenetreInterm/86400),$A:$A,"&lt;="&amp;A2868)&gt;=NbInterm,1,0),"")</f>
        <v/>
      </c>
      <c r="L2868" s="37" t="str">
        <f aca="false">IF(G2868=1,IF(B2868="",0,IF(J2868&lt;SeuilFugitive,1,0)),"")</f>
        <v/>
      </c>
      <c r="M2868" s="37" t="str">
        <f aca="false">IF(G2868=1,IF(B2868="",IF((Fin-A2868)*24&gt;SeuilFigee,1,0),IF(J2868&gt;SeuilFigee*3600,1,0)),"")</f>
        <v/>
      </c>
      <c r="N2868" s="0" t="str">
        <f aca="false">IF(G2868=1,IF(COUNTIF(H$2:H2868,H2868)=1,COUNTIF($H:$H,H2868),""),"")</f>
        <v/>
      </c>
      <c r="O2868" s="0" t="str">
        <f aca="false">IF(G2868=1,IF(COUNTIF(I$2:I2868,I2868)=1,COUNTIF($I:$I,I2868),""),"")</f>
        <v/>
      </c>
      <c r="P2868" s="38" t="str">
        <f aca="false">IF(G2868=1,IF(COUNTIFS(C$2:C2868,C2868,G$2:G2868,1)=1,COUNTIFS($C:$C,C2868,$G:$G,1)+ROW()/10000000,""),"")</f>
        <v/>
      </c>
      <c r="Q2868" s="0" t="str">
        <f aca="false">IF(K2868=1,IF(COUNTIFS(C$2:C2868,C2868,K$2:K2868,1)=1,1,0),"")</f>
        <v/>
      </c>
      <c r="R2868" s="0" t="str">
        <f aca="false">IF(M2868=1,IF(COUNTIFS(C$2:C2868,C2868,M$2:M2868,1)=1,1,0),"")</f>
        <v/>
      </c>
      <c r="S2868" s="0" t="str">
        <f aca="false">IF(L2868=1,IF(COUNTIFS(C$2:C2868,C2868,L$2:L2868,1)=1,1,0),"")</f>
        <v/>
      </c>
      <c r="T2868" s="38" t="str">
        <f aca="false">IF(N2868="","",N2868+ROW()/10000000)</f>
        <v/>
      </c>
      <c r="U2868" s="0" t="str">
        <f aca="false">IF(G2868=1,IF(B2868="",1,0),"")</f>
        <v/>
      </c>
    </row>
    <row r="2869" customFormat="false" ht="15" hidden="false" customHeight="false" outlineLevel="0" collapsed="false">
      <c r="A2869" s="35"/>
      <c r="B2869" s="35"/>
      <c r="G2869" s="0" t="str">
        <f aca="false">IF(A2869="","",IF(AND(A2869&gt;=Debut,A2869&lt;Fin),1,0))</f>
        <v/>
      </c>
      <c r="H2869" s="0" t="str">
        <f aca="false">IF(G2869=1,INT(ROUND((A2869-Debut)*86400,0)/600),"")</f>
        <v/>
      </c>
      <c r="I2869" s="0" t="str">
        <f aca="false">IF(G2869=1,INT(ROUND((A2869-Debut)*86400,0)/3600),"")</f>
        <v/>
      </c>
      <c r="J2869" s="0" t="str">
        <f aca="false">IF(OR(A2869="",B2869=""),"",ROUND((B2869-A2869)*86400,0))</f>
        <v/>
      </c>
      <c r="K2869" s="37" t="str">
        <f aca="false">IF(G2869=1,IF(COUNTIFS($C:$C,C2869,$G:$G,1,$A:$A,"&gt;="&amp;(A2869-FenetreInterm/86400),$A:$A,"&lt;="&amp;A2869)&gt;=NbInterm,1,0),"")</f>
        <v/>
      </c>
      <c r="L2869" s="37" t="str">
        <f aca="false">IF(G2869=1,IF(B2869="",0,IF(J2869&lt;SeuilFugitive,1,0)),"")</f>
        <v/>
      </c>
      <c r="M2869" s="37" t="str">
        <f aca="false">IF(G2869=1,IF(B2869="",IF((Fin-A2869)*24&gt;SeuilFigee,1,0),IF(J2869&gt;SeuilFigee*3600,1,0)),"")</f>
        <v/>
      </c>
      <c r="N2869" s="0" t="str">
        <f aca="false">IF(G2869=1,IF(COUNTIF(H$2:H2869,H2869)=1,COUNTIF($H:$H,H2869),""),"")</f>
        <v/>
      </c>
      <c r="O2869" s="0" t="str">
        <f aca="false">IF(G2869=1,IF(COUNTIF(I$2:I2869,I2869)=1,COUNTIF($I:$I,I2869),""),"")</f>
        <v/>
      </c>
      <c r="P2869" s="38" t="str">
        <f aca="false">IF(G2869=1,IF(COUNTIFS(C$2:C2869,C2869,G$2:G2869,1)=1,COUNTIFS($C:$C,C2869,$G:$G,1)+ROW()/10000000,""),"")</f>
        <v/>
      </c>
      <c r="Q2869" s="0" t="str">
        <f aca="false">IF(K2869=1,IF(COUNTIFS(C$2:C2869,C2869,K$2:K2869,1)=1,1,0),"")</f>
        <v/>
      </c>
      <c r="R2869" s="0" t="str">
        <f aca="false">IF(M2869=1,IF(COUNTIFS(C$2:C2869,C2869,M$2:M2869,1)=1,1,0),"")</f>
        <v/>
      </c>
      <c r="S2869" s="0" t="str">
        <f aca="false">IF(L2869=1,IF(COUNTIFS(C$2:C2869,C2869,L$2:L2869,1)=1,1,0),"")</f>
        <v/>
      </c>
      <c r="T2869" s="38" t="str">
        <f aca="false">IF(N2869="","",N2869+ROW()/10000000)</f>
        <v/>
      </c>
      <c r="U2869" s="0" t="str">
        <f aca="false">IF(G2869=1,IF(B2869="",1,0),"")</f>
        <v/>
      </c>
    </row>
    <row r="2870" customFormat="false" ht="15" hidden="false" customHeight="false" outlineLevel="0" collapsed="false">
      <c r="A2870" s="35"/>
      <c r="B2870" s="35"/>
      <c r="G2870" s="0" t="str">
        <f aca="false">IF(A2870="","",IF(AND(A2870&gt;=Debut,A2870&lt;Fin),1,0))</f>
        <v/>
      </c>
      <c r="H2870" s="0" t="str">
        <f aca="false">IF(G2870=1,INT(ROUND((A2870-Debut)*86400,0)/600),"")</f>
        <v/>
      </c>
      <c r="I2870" s="0" t="str">
        <f aca="false">IF(G2870=1,INT(ROUND((A2870-Debut)*86400,0)/3600),"")</f>
        <v/>
      </c>
      <c r="J2870" s="0" t="str">
        <f aca="false">IF(OR(A2870="",B2870=""),"",ROUND((B2870-A2870)*86400,0))</f>
        <v/>
      </c>
      <c r="K2870" s="37" t="str">
        <f aca="false">IF(G2870=1,IF(COUNTIFS($C:$C,C2870,$G:$G,1,$A:$A,"&gt;="&amp;(A2870-FenetreInterm/86400),$A:$A,"&lt;="&amp;A2870)&gt;=NbInterm,1,0),"")</f>
        <v/>
      </c>
      <c r="L2870" s="37" t="str">
        <f aca="false">IF(G2870=1,IF(B2870="",0,IF(J2870&lt;SeuilFugitive,1,0)),"")</f>
        <v/>
      </c>
      <c r="M2870" s="37" t="str">
        <f aca="false">IF(G2870=1,IF(B2870="",IF((Fin-A2870)*24&gt;SeuilFigee,1,0),IF(J2870&gt;SeuilFigee*3600,1,0)),"")</f>
        <v/>
      </c>
      <c r="N2870" s="0" t="str">
        <f aca="false">IF(G2870=1,IF(COUNTIF(H$2:H2870,H2870)=1,COUNTIF($H:$H,H2870),""),"")</f>
        <v/>
      </c>
      <c r="O2870" s="0" t="str">
        <f aca="false">IF(G2870=1,IF(COUNTIF(I$2:I2870,I2870)=1,COUNTIF($I:$I,I2870),""),"")</f>
        <v/>
      </c>
      <c r="P2870" s="38" t="str">
        <f aca="false">IF(G2870=1,IF(COUNTIFS(C$2:C2870,C2870,G$2:G2870,1)=1,COUNTIFS($C:$C,C2870,$G:$G,1)+ROW()/10000000,""),"")</f>
        <v/>
      </c>
      <c r="Q2870" s="0" t="str">
        <f aca="false">IF(K2870=1,IF(COUNTIFS(C$2:C2870,C2870,K$2:K2870,1)=1,1,0),"")</f>
        <v/>
      </c>
      <c r="R2870" s="0" t="str">
        <f aca="false">IF(M2870=1,IF(COUNTIFS(C$2:C2870,C2870,M$2:M2870,1)=1,1,0),"")</f>
        <v/>
      </c>
      <c r="S2870" s="0" t="str">
        <f aca="false">IF(L2870=1,IF(COUNTIFS(C$2:C2870,C2870,L$2:L2870,1)=1,1,0),"")</f>
        <v/>
      </c>
      <c r="T2870" s="38" t="str">
        <f aca="false">IF(N2870="","",N2870+ROW()/10000000)</f>
        <v/>
      </c>
      <c r="U2870" s="0" t="str">
        <f aca="false">IF(G2870=1,IF(B2870="",1,0),"")</f>
        <v/>
      </c>
    </row>
    <row r="2871" customFormat="false" ht="15" hidden="false" customHeight="false" outlineLevel="0" collapsed="false">
      <c r="A2871" s="35"/>
      <c r="B2871" s="35"/>
      <c r="G2871" s="0" t="str">
        <f aca="false">IF(A2871="","",IF(AND(A2871&gt;=Debut,A2871&lt;Fin),1,0))</f>
        <v/>
      </c>
      <c r="H2871" s="0" t="str">
        <f aca="false">IF(G2871=1,INT(ROUND((A2871-Debut)*86400,0)/600),"")</f>
        <v/>
      </c>
      <c r="I2871" s="0" t="str">
        <f aca="false">IF(G2871=1,INT(ROUND((A2871-Debut)*86400,0)/3600),"")</f>
        <v/>
      </c>
      <c r="J2871" s="0" t="str">
        <f aca="false">IF(OR(A2871="",B2871=""),"",ROUND((B2871-A2871)*86400,0))</f>
        <v/>
      </c>
      <c r="K2871" s="37" t="str">
        <f aca="false">IF(G2871=1,IF(COUNTIFS($C:$C,C2871,$G:$G,1,$A:$A,"&gt;="&amp;(A2871-FenetreInterm/86400),$A:$A,"&lt;="&amp;A2871)&gt;=NbInterm,1,0),"")</f>
        <v/>
      </c>
      <c r="L2871" s="37" t="str">
        <f aca="false">IF(G2871=1,IF(B2871="",0,IF(J2871&lt;SeuilFugitive,1,0)),"")</f>
        <v/>
      </c>
      <c r="M2871" s="37" t="str">
        <f aca="false">IF(G2871=1,IF(B2871="",IF((Fin-A2871)*24&gt;SeuilFigee,1,0),IF(J2871&gt;SeuilFigee*3600,1,0)),"")</f>
        <v/>
      </c>
      <c r="N2871" s="0" t="str">
        <f aca="false">IF(G2871=1,IF(COUNTIF(H$2:H2871,H2871)=1,COUNTIF($H:$H,H2871),""),"")</f>
        <v/>
      </c>
      <c r="O2871" s="0" t="str">
        <f aca="false">IF(G2871=1,IF(COUNTIF(I$2:I2871,I2871)=1,COUNTIF($I:$I,I2871),""),"")</f>
        <v/>
      </c>
      <c r="P2871" s="38" t="str">
        <f aca="false">IF(G2871=1,IF(COUNTIFS(C$2:C2871,C2871,G$2:G2871,1)=1,COUNTIFS($C:$C,C2871,$G:$G,1)+ROW()/10000000,""),"")</f>
        <v/>
      </c>
      <c r="Q2871" s="0" t="str">
        <f aca="false">IF(K2871=1,IF(COUNTIFS(C$2:C2871,C2871,K$2:K2871,1)=1,1,0),"")</f>
        <v/>
      </c>
      <c r="R2871" s="0" t="str">
        <f aca="false">IF(M2871=1,IF(COUNTIFS(C$2:C2871,C2871,M$2:M2871,1)=1,1,0),"")</f>
        <v/>
      </c>
      <c r="S2871" s="0" t="str">
        <f aca="false">IF(L2871=1,IF(COUNTIFS(C$2:C2871,C2871,L$2:L2871,1)=1,1,0),"")</f>
        <v/>
      </c>
      <c r="T2871" s="38" t="str">
        <f aca="false">IF(N2871="","",N2871+ROW()/10000000)</f>
        <v/>
      </c>
      <c r="U2871" s="0" t="str">
        <f aca="false">IF(G2871=1,IF(B2871="",1,0),"")</f>
        <v/>
      </c>
    </row>
    <row r="2872" customFormat="false" ht="15" hidden="false" customHeight="false" outlineLevel="0" collapsed="false">
      <c r="A2872" s="35"/>
      <c r="B2872" s="35"/>
      <c r="G2872" s="0" t="str">
        <f aca="false">IF(A2872="","",IF(AND(A2872&gt;=Debut,A2872&lt;Fin),1,0))</f>
        <v/>
      </c>
      <c r="H2872" s="0" t="str">
        <f aca="false">IF(G2872=1,INT(ROUND((A2872-Debut)*86400,0)/600),"")</f>
        <v/>
      </c>
      <c r="I2872" s="0" t="str">
        <f aca="false">IF(G2872=1,INT(ROUND((A2872-Debut)*86400,0)/3600),"")</f>
        <v/>
      </c>
      <c r="J2872" s="0" t="str">
        <f aca="false">IF(OR(A2872="",B2872=""),"",ROUND((B2872-A2872)*86400,0))</f>
        <v/>
      </c>
      <c r="K2872" s="37" t="str">
        <f aca="false">IF(G2872=1,IF(COUNTIFS($C:$C,C2872,$G:$G,1,$A:$A,"&gt;="&amp;(A2872-FenetreInterm/86400),$A:$A,"&lt;="&amp;A2872)&gt;=NbInterm,1,0),"")</f>
        <v/>
      </c>
      <c r="L2872" s="37" t="str">
        <f aca="false">IF(G2872=1,IF(B2872="",0,IF(J2872&lt;SeuilFugitive,1,0)),"")</f>
        <v/>
      </c>
      <c r="M2872" s="37" t="str">
        <f aca="false">IF(G2872=1,IF(B2872="",IF((Fin-A2872)*24&gt;SeuilFigee,1,0),IF(J2872&gt;SeuilFigee*3600,1,0)),"")</f>
        <v/>
      </c>
      <c r="N2872" s="0" t="str">
        <f aca="false">IF(G2872=1,IF(COUNTIF(H$2:H2872,H2872)=1,COUNTIF($H:$H,H2872),""),"")</f>
        <v/>
      </c>
      <c r="O2872" s="0" t="str">
        <f aca="false">IF(G2872=1,IF(COUNTIF(I$2:I2872,I2872)=1,COUNTIF($I:$I,I2872),""),"")</f>
        <v/>
      </c>
      <c r="P2872" s="38" t="str">
        <f aca="false">IF(G2872=1,IF(COUNTIFS(C$2:C2872,C2872,G$2:G2872,1)=1,COUNTIFS($C:$C,C2872,$G:$G,1)+ROW()/10000000,""),"")</f>
        <v/>
      </c>
      <c r="Q2872" s="0" t="str">
        <f aca="false">IF(K2872=1,IF(COUNTIFS(C$2:C2872,C2872,K$2:K2872,1)=1,1,0),"")</f>
        <v/>
      </c>
      <c r="R2872" s="0" t="str">
        <f aca="false">IF(M2872=1,IF(COUNTIFS(C$2:C2872,C2872,M$2:M2872,1)=1,1,0),"")</f>
        <v/>
      </c>
      <c r="S2872" s="0" t="str">
        <f aca="false">IF(L2872=1,IF(COUNTIFS(C$2:C2872,C2872,L$2:L2872,1)=1,1,0),"")</f>
        <v/>
      </c>
      <c r="T2872" s="38" t="str">
        <f aca="false">IF(N2872="","",N2872+ROW()/10000000)</f>
        <v/>
      </c>
      <c r="U2872" s="0" t="str">
        <f aca="false">IF(G2872=1,IF(B2872="",1,0),"")</f>
        <v/>
      </c>
    </row>
    <row r="2873" customFormat="false" ht="15" hidden="false" customHeight="false" outlineLevel="0" collapsed="false">
      <c r="A2873" s="35"/>
      <c r="B2873" s="35"/>
      <c r="G2873" s="0" t="str">
        <f aca="false">IF(A2873="","",IF(AND(A2873&gt;=Debut,A2873&lt;Fin),1,0))</f>
        <v/>
      </c>
      <c r="H2873" s="0" t="str">
        <f aca="false">IF(G2873=1,INT(ROUND((A2873-Debut)*86400,0)/600),"")</f>
        <v/>
      </c>
      <c r="I2873" s="0" t="str">
        <f aca="false">IF(G2873=1,INT(ROUND((A2873-Debut)*86400,0)/3600),"")</f>
        <v/>
      </c>
      <c r="J2873" s="0" t="str">
        <f aca="false">IF(OR(A2873="",B2873=""),"",ROUND((B2873-A2873)*86400,0))</f>
        <v/>
      </c>
      <c r="K2873" s="37" t="str">
        <f aca="false">IF(G2873=1,IF(COUNTIFS($C:$C,C2873,$G:$G,1,$A:$A,"&gt;="&amp;(A2873-FenetreInterm/86400),$A:$A,"&lt;="&amp;A2873)&gt;=NbInterm,1,0),"")</f>
        <v/>
      </c>
      <c r="L2873" s="37" t="str">
        <f aca="false">IF(G2873=1,IF(B2873="",0,IF(J2873&lt;SeuilFugitive,1,0)),"")</f>
        <v/>
      </c>
      <c r="M2873" s="37" t="str">
        <f aca="false">IF(G2873=1,IF(B2873="",IF((Fin-A2873)*24&gt;SeuilFigee,1,0),IF(J2873&gt;SeuilFigee*3600,1,0)),"")</f>
        <v/>
      </c>
      <c r="N2873" s="0" t="str">
        <f aca="false">IF(G2873=1,IF(COUNTIF(H$2:H2873,H2873)=1,COUNTIF($H:$H,H2873),""),"")</f>
        <v/>
      </c>
      <c r="O2873" s="0" t="str">
        <f aca="false">IF(G2873=1,IF(COUNTIF(I$2:I2873,I2873)=1,COUNTIF($I:$I,I2873),""),"")</f>
        <v/>
      </c>
      <c r="P2873" s="38" t="str">
        <f aca="false">IF(G2873=1,IF(COUNTIFS(C$2:C2873,C2873,G$2:G2873,1)=1,COUNTIFS($C:$C,C2873,$G:$G,1)+ROW()/10000000,""),"")</f>
        <v/>
      </c>
      <c r="Q2873" s="0" t="str">
        <f aca="false">IF(K2873=1,IF(COUNTIFS(C$2:C2873,C2873,K$2:K2873,1)=1,1,0),"")</f>
        <v/>
      </c>
      <c r="R2873" s="0" t="str">
        <f aca="false">IF(M2873=1,IF(COUNTIFS(C$2:C2873,C2873,M$2:M2873,1)=1,1,0),"")</f>
        <v/>
      </c>
      <c r="S2873" s="0" t="str">
        <f aca="false">IF(L2873=1,IF(COUNTIFS(C$2:C2873,C2873,L$2:L2873,1)=1,1,0),"")</f>
        <v/>
      </c>
      <c r="T2873" s="38" t="str">
        <f aca="false">IF(N2873="","",N2873+ROW()/10000000)</f>
        <v/>
      </c>
      <c r="U2873" s="0" t="str">
        <f aca="false">IF(G2873=1,IF(B2873="",1,0),"")</f>
        <v/>
      </c>
    </row>
    <row r="2874" customFormat="false" ht="15" hidden="false" customHeight="false" outlineLevel="0" collapsed="false">
      <c r="A2874" s="35"/>
      <c r="B2874" s="35"/>
      <c r="G2874" s="0" t="str">
        <f aca="false">IF(A2874="","",IF(AND(A2874&gt;=Debut,A2874&lt;Fin),1,0))</f>
        <v/>
      </c>
      <c r="H2874" s="0" t="str">
        <f aca="false">IF(G2874=1,INT(ROUND((A2874-Debut)*86400,0)/600),"")</f>
        <v/>
      </c>
      <c r="I2874" s="0" t="str">
        <f aca="false">IF(G2874=1,INT(ROUND((A2874-Debut)*86400,0)/3600),"")</f>
        <v/>
      </c>
      <c r="J2874" s="0" t="str">
        <f aca="false">IF(OR(A2874="",B2874=""),"",ROUND((B2874-A2874)*86400,0))</f>
        <v/>
      </c>
      <c r="K2874" s="37" t="str">
        <f aca="false">IF(G2874=1,IF(COUNTIFS($C:$C,C2874,$G:$G,1,$A:$A,"&gt;="&amp;(A2874-FenetreInterm/86400),$A:$A,"&lt;="&amp;A2874)&gt;=NbInterm,1,0),"")</f>
        <v/>
      </c>
      <c r="L2874" s="37" t="str">
        <f aca="false">IF(G2874=1,IF(B2874="",0,IF(J2874&lt;SeuilFugitive,1,0)),"")</f>
        <v/>
      </c>
      <c r="M2874" s="37" t="str">
        <f aca="false">IF(G2874=1,IF(B2874="",IF((Fin-A2874)*24&gt;SeuilFigee,1,0),IF(J2874&gt;SeuilFigee*3600,1,0)),"")</f>
        <v/>
      </c>
      <c r="N2874" s="0" t="str">
        <f aca="false">IF(G2874=1,IF(COUNTIF(H$2:H2874,H2874)=1,COUNTIF($H:$H,H2874),""),"")</f>
        <v/>
      </c>
      <c r="O2874" s="0" t="str">
        <f aca="false">IF(G2874=1,IF(COUNTIF(I$2:I2874,I2874)=1,COUNTIF($I:$I,I2874),""),"")</f>
        <v/>
      </c>
      <c r="P2874" s="38" t="str">
        <f aca="false">IF(G2874=1,IF(COUNTIFS(C$2:C2874,C2874,G$2:G2874,1)=1,COUNTIFS($C:$C,C2874,$G:$G,1)+ROW()/10000000,""),"")</f>
        <v/>
      </c>
      <c r="Q2874" s="0" t="str">
        <f aca="false">IF(K2874=1,IF(COUNTIFS(C$2:C2874,C2874,K$2:K2874,1)=1,1,0),"")</f>
        <v/>
      </c>
      <c r="R2874" s="0" t="str">
        <f aca="false">IF(M2874=1,IF(COUNTIFS(C$2:C2874,C2874,M$2:M2874,1)=1,1,0),"")</f>
        <v/>
      </c>
      <c r="S2874" s="0" t="str">
        <f aca="false">IF(L2874=1,IF(COUNTIFS(C$2:C2874,C2874,L$2:L2874,1)=1,1,0),"")</f>
        <v/>
      </c>
      <c r="T2874" s="38" t="str">
        <f aca="false">IF(N2874="","",N2874+ROW()/10000000)</f>
        <v/>
      </c>
      <c r="U2874" s="0" t="str">
        <f aca="false">IF(G2874=1,IF(B2874="",1,0),"")</f>
        <v/>
      </c>
    </row>
    <row r="2875" customFormat="false" ht="15" hidden="false" customHeight="false" outlineLevel="0" collapsed="false">
      <c r="A2875" s="35"/>
      <c r="B2875" s="35"/>
      <c r="G2875" s="0" t="str">
        <f aca="false">IF(A2875="","",IF(AND(A2875&gt;=Debut,A2875&lt;Fin),1,0))</f>
        <v/>
      </c>
      <c r="H2875" s="0" t="str">
        <f aca="false">IF(G2875=1,INT(ROUND((A2875-Debut)*86400,0)/600),"")</f>
        <v/>
      </c>
      <c r="I2875" s="0" t="str">
        <f aca="false">IF(G2875=1,INT(ROUND((A2875-Debut)*86400,0)/3600),"")</f>
        <v/>
      </c>
      <c r="J2875" s="0" t="str">
        <f aca="false">IF(OR(A2875="",B2875=""),"",ROUND((B2875-A2875)*86400,0))</f>
        <v/>
      </c>
      <c r="K2875" s="37" t="str">
        <f aca="false">IF(G2875=1,IF(COUNTIFS($C:$C,C2875,$G:$G,1,$A:$A,"&gt;="&amp;(A2875-FenetreInterm/86400),$A:$A,"&lt;="&amp;A2875)&gt;=NbInterm,1,0),"")</f>
        <v/>
      </c>
      <c r="L2875" s="37" t="str">
        <f aca="false">IF(G2875=1,IF(B2875="",0,IF(J2875&lt;SeuilFugitive,1,0)),"")</f>
        <v/>
      </c>
      <c r="M2875" s="37" t="str">
        <f aca="false">IF(G2875=1,IF(B2875="",IF((Fin-A2875)*24&gt;SeuilFigee,1,0),IF(J2875&gt;SeuilFigee*3600,1,0)),"")</f>
        <v/>
      </c>
      <c r="N2875" s="0" t="str">
        <f aca="false">IF(G2875=1,IF(COUNTIF(H$2:H2875,H2875)=1,COUNTIF($H:$H,H2875),""),"")</f>
        <v/>
      </c>
      <c r="O2875" s="0" t="str">
        <f aca="false">IF(G2875=1,IF(COUNTIF(I$2:I2875,I2875)=1,COUNTIF($I:$I,I2875),""),"")</f>
        <v/>
      </c>
      <c r="P2875" s="38" t="str">
        <f aca="false">IF(G2875=1,IF(COUNTIFS(C$2:C2875,C2875,G$2:G2875,1)=1,COUNTIFS($C:$C,C2875,$G:$G,1)+ROW()/10000000,""),"")</f>
        <v/>
      </c>
      <c r="Q2875" s="0" t="str">
        <f aca="false">IF(K2875=1,IF(COUNTIFS(C$2:C2875,C2875,K$2:K2875,1)=1,1,0),"")</f>
        <v/>
      </c>
      <c r="R2875" s="0" t="str">
        <f aca="false">IF(M2875=1,IF(COUNTIFS(C$2:C2875,C2875,M$2:M2875,1)=1,1,0),"")</f>
        <v/>
      </c>
      <c r="S2875" s="0" t="str">
        <f aca="false">IF(L2875=1,IF(COUNTIFS(C$2:C2875,C2875,L$2:L2875,1)=1,1,0),"")</f>
        <v/>
      </c>
      <c r="T2875" s="38" t="str">
        <f aca="false">IF(N2875="","",N2875+ROW()/10000000)</f>
        <v/>
      </c>
      <c r="U2875" s="0" t="str">
        <f aca="false">IF(G2875=1,IF(B2875="",1,0),"")</f>
        <v/>
      </c>
    </row>
    <row r="2876" customFormat="false" ht="15" hidden="false" customHeight="false" outlineLevel="0" collapsed="false">
      <c r="A2876" s="35"/>
      <c r="B2876" s="35"/>
      <c r="G2876" s="0" t="str">
        <f aca="false">IF(A2876="","",IF(AND(A2876&gt;=Debut,A2876&lt;Fin),1,0))</f>
        <v/>
      </c>
      <c r="H2876" s="0" t="str">
        <f aca="false">IF(G2876=1,INT(ROUND((A2876-Debut)*86400,0)/600),"")</f>
        <v/>
      </c>
      <c r="I2876" s="0" t="str">
        <f aca="false">IF(G2876=1,INT(ROUND((A2876-Debut)*86400,0)/3600),"")</f>
        <v/>
      </c>
      <c r="J2876" s="0" t="str">
        <f aca="false">IF(OR(A2876="",B2876=""),"",ROUND((B2876-A2876)*86400,0))</f>
        <v/>
      </c>
      <c r="K2876" s="37" t="str">
        <f aca="false">IF(G2876=1,IF(COUNTIFS($C:$C,C2876,$G:$G,1,$A:$A,"&gt;="&amp;(A2876-FenetreInterm/86400),$A:$A,"&lt;="&amp;A2876)&gt;=NbInterm,1,0),"")</f>
        <v/>
      </c>
      <c r="L2876" s="37" t="str">
        <f aca="false">IF(G2876=1,IF(B2876="",0,IF(J2876&lt;SeuilFugitive,1,0)),"")</f>
        <v/>
      </c>
      <c r="M2876" s="37" t="str">
        <f aca="false">IF(G2876=1,IF(B2876="",IF((Fin-A2876)*24&gt;SeuilFigee,1,0),IF(J2876&gt;SeuilFigee*3600,1,0)),"")</f>
        <v/>
      </c>
      <c r="N2876" s="0" t="str">
        <f aca="false">IF(G2876=1,IF(COUNTIF(H$2:H2876,H2876)=1,COUNTIF($H:$H,H2876),""),"")</f>
        <v/>
      </c>
      <c r="O2876" s="0" t="str">
        <f aca="false">IF(G2876=1,IF(COUNTIF(I$2:I2876,I2876)=1,COUNTIF($I:$I,I2876),""),"")</f>
        <v/>
      </c>
      <c r="P2876" s="38" t="str">
        <f aca="false">IF(G2876=1,IF(COUNTIFS(C$2:C2876,C2876,G$2:G2876,1)=1,COUNTIFS($C:$C,C2876,$G:$G,1)+ROW()/10000000,""),"")</f>
        <v/>
      </c>
      <c r="Q2876" s="0" t="str">
        <f aca="false">IF(K2876=1,IF(COUNTIFS(C$2:C2876,C2876,K$2:K2876,1)=1,1,0),"")</f>
        <v/>
      </c>
      <c r="R2876" s="0" t="str">
        <f aca="false">IF(M2876=1,IF(COUNTIFS(C$2:C2876,C2876,M$2:M2876,1)=1,1,0),"")</f>
        <v/>
      </c>
      <c r="S2876" s="0" t="str">
        <f aca="false">IF(L2876=1,IF(COUNTIFS(C$2:C2876,C2876,L$2:L2876,1)=1,1,0),"")</f>
        <v/>
      </c>
      <c r="T2876" s="38" t="str">
        <f aca="false">IF(N2876="","",N2876+ROW()/10000000)</f>
        <v/>
      </c>
      <c r="U2876" s="0" t="str">
        <f aca="false">IF(G2876=1,IF(B2876="",1,0),"")</f>
        <v/>
      </c>
    </row>
    <row r="2877" customFormat="false" ht="15" hidden="false" customHeight="false" outlineLevel="0" collapsed="false">
      <c r="A2877" s="35"/>
      <c r="B2877" s="35"/>
      <c r="G2877" s="0" t="str">
        <f aca="false">IF(A2877="","",IF(AND(A2877&gt;=Debut,A2877&lt;Fin),1,0))</f>
        <v/>
      </c>
      <c r="H2877" s="0" t="str">
        <f aca="false">IF(G2877=1,INT(ROUND((A2877-Debut)*86400,0)/600),"")</f>
        <v/>
      </c>
      <c r="I2877" s="0" t="str">
        <f aca="false">IF(G2877=1,INT(ROUND((A2877-Debut)*86400,0)/3600),"")</f>
        <v/>
      </c>
      <c r="J2877" s="0" t="str">
        <f aca="false">IF(OR(A2877="",B2877=""),"",ROUND((B2877-A2877)*86400,0))</f>
        <v/>
      </c>
      <c r="K2877" s="37" t="str">
        <f aca="false">IF(G2877=1,IF(COUNTIFS($C:$C,C2877,$G:$G,1,$A:$A,"&gt;="&amp;(A2877-FenetreInterm/86400),$A:$A,"&lt;="&amp;A2877)&gt;=NbInterm,1,0),"")</f>
        <v/>
      </c>
      <c r="L2877" s="37" t="str">
        <f aca="false">IF(G2877=1,IF(B2877="",0,IF(J2877&lt;SeuilFugitive,1,0)),"")</f>
        <v/>
      </c>
      <c r="M2877" s="37" t="str">
        <f aca="false">IF(G2877=1,IF(B2877="",IF((Fin-A2877)*24&gt;SeuilFigee,1,0),IF(J2877&gt;SeuilFigee*3600,1,0)),"")</f>
        <v/>
      </c>
      <c r="N2877" s="0" t="str">
        <f aca="false">IF(G2877=1,IF(COUNTIF(H$2:H2877,H2877)=1,COUNTIF($H:$H,H2877),""),"")</f>
        <v/>
      </c>
      <c r="O2877" s="0" t="str">
        <f aca="false">IF(G2877=1,IF(COUNTIF(I$2:I2877,I2877)=1,COUNTIF($I:$I,I2877),""),"")</f>
        <v/>
      </c>
      <c r="P2877" s="38" t="str">
        <f aca="false">IF(G2877=1,IF(COUNTIFS(C$2:C2877,C2877,G$2:G2877,1)=1,COUNTIFS($C:$C,C2877,$G:$G,1)+ROW()/10000000,""),"")</f>
        <v/>
      </c>
      <c r="Q2877" s="0" t="str">
        <f aca="false">IF(K2877=1,IF(COUNTIFS(C$2:C2877,C2877,K$2:K2877,1)=1,1,0),"")</f>
        <v/>
      </c>
      <c r="R2877" s="0" t="str">
        <f aca="false">IF(M2877=1,IF(COUNTIFS(C$2:C2877,C2877,M$2:M2877,1)=1,1,0),"")</f>
        <v/>
      </c>
      <c r="S2877" s="0" t="str">
        <f aca="false">IF(L2877=1,IF(COUNTIFS(C$2:C2877,C2877,L$2:L2877,1)=1,1,0),"")</f>
        <v/>
      </c>
      <c r="T2877" s="38" t="str">
        <f aca="false">IF(N2877="","",N2877+ROW()/10000000)</f>
        <v/>
      </c>
      <c r="U2877" s="0" t="str">
        <f aca="false">IF(G2877=1,IF(B2877="",1,0),"")</f>
        <v/>
      </c>
    </row>
    <row r="2878" customFormat="false" ht="15" hidden="false" customHeight="false" outlineLevel="0" collapsed="false">
      <c r="A2878" s="35"/>
      <c r="B2878" s="35"/>
      <c r="G2878" s="0" t="str">
        <f aca="false">IF(A2878="","",IF(AND(A2878&gt;=Debut,A2878&lt;Fin),1,0))</f>
        <v/>
      </c>
      <c r="H2878" s="0" t="str">
        <f aca="false">IF(G2878=1,INT(ROUND((A2878-Debut)*86400,0)/600),"")</f>
        <v/>
      </c>
      <c r="I2878" s="0" t="str">
        <f aca="false">IF(G2878=1,INT(ROUND((A2878-Debut)*86400,0)/3600),"")</f>
        <v/>
      </c>
      <c r="J2878" s="0" t="str">
        <f aca="false">IF(OR(A2878="",B2878=""),"",ROUND((B2878-A2878)*86400,0))</f>
        <v/>
      </c>
      <c r="K2878" s="37" t="str">
        <f aca="false">IF(G2878=1,IF(COUNTIFS($C:$C,C2878,$G:$G,1,$A:$A,"&gt;="&amp;(A2878-FenetreInterm/86400),$A:$A,"&lt;="&amp;A2878)&gt;=NbInterm,1,0),"")</f>
        <v/>
      </c>
      <c r="L2878" s="37" t="str">
        <f aca="false">IF(G2878=1,IF(B2878="",0,IF(J2878&lt;SeuilFugitive,1,0)),"")</f>
        <v/>
      </c>
      <c r="M2878" s="37" t="str">
        <f aca="false">IF(G2878=1,IF(B2878="",IF((Fin-A2878)*24&gt;SeuilFigee,1,0),IF(J2878&gt;SeuilFigee*3600,1,0)),"")</f>
        <v/>
      </c>
      <c r="N2878" s="0" t="str">
        <f aca="false">IF(G2878=1,IF(COUNTIF(H$2:H2878,H2878)=1,COUNTIF($H:$H,H2878),""),"")</f>
        <v/>
      </c>
      <c r="O2878" s="0" t="str">
        <f aca="false">IF(G2878=1,IF(COUNTIF(I$2:I2878,I2878)=1,COUNTIF($I:$I,I2878),""),"")</f>
        <v/>
      </c>
      <c r="P2878" s="38" t="str">
        <f aca="false">IF(G2878=1,IF(COUNTIFS(C$2:C2878,C2878,G$2:G2878,1)=1,COUNTIFS($C:$C,C2878,$G:$G,1)+ROW()/10000000,""),"")</f>
        <v/>
      </c>
      <c r="Q2878" s="0" t="str">
        <f aca="false">IF(K2878=1,IF(COUNTIFS(C$2:C2878,C2878,K$2:K2878,1)=1,1,0),"")</f>
        <v/>
      </c>
      <c r="R2878" s="0" t="str">
        <f aca="false">IF(M2878=1,IF(COUNTIFS(C$2:C2878,C2878,M$2:M2878,1)=1,1,0),"")</f>
        <v/>
      </c>
      <c r="S2878" s="0" t="str">
        <f aca="false">IF(L2878=1,IF(COUNTIFS(C$2:C2878,C2878,L$2:L2878,1)=1,1,0),"")</f>
        <v/>
      </c>
      <c r="T2878" s="38" t="str">
        <f aca="false">IF(N2878="","",N2878+ROW()/10000000)</f>
        <v/>
      </c>
      <c r="U2878" s="0" t="str">
        <f aca="false">IF(G2878=1,IF(B2878="",1,0),"")</f>
        <v/>
      </c>
    </row>
    <row r="2879" customFormat="false" ht="15" hidden="false" customHeight="false" outlineLevel="0" collapsed="false">
      <c r="A2879" s="35"/>
      <c r="B2879" s="35"/>
      <c r="G2879" s="0" t="str">
        <f aca="false">IF(A2879="","",IF(AND(A2879&gt;=Debut,A2879&lt;Fin),1,0))</f>
        <v/>
      </c>
      <c r="H2879" s="0" t="str">
        <f aca="false">IF(G2879=1,INT(ROUND((A2879-Debut)*86400,0)/600),"")</f>
        <v/>
      </c>
      <c r="I2879" s="0" t="str">
        <f aca="false">IF(G2879=1,INT(ROUND((A2879-Debut)*86400,0)/3600),"")</f>
        <v/>
      </c>
      <c r="J2879" s="0" t="str">
        <f aca="false">IF(OR(A2879="",B2879=""),"",ROUND((B2879-A2879)*86400,0))</f>
        <v/>
      </c>
      <c r="K2879" s="37" t="str">
        <f aca="false">IF(G2879=1,IF(COUNTIFS($C:$C,C2879,$G:$G,1,$A:$A,"&gt;="&amp;(A2879-FenetreInterm/86400),$A:$A,"&lt;="&amp;A2879)&gt;=NbInterm,1,0),"")</f>
        <v/>
      </c>
      <c r="L2879" s="37" t="str">
        <f aca="false">IF(G2879=1,IF(B2879="",0,IF(J2879&lt;SeuilFugitive,1,0)),"")</f>
        <v/>
      </c>
      <c r="M2879" s="37" t="str">
        <f aca="false">IF(G2879=1,IF(B2879="",IF((Fin-A2879)*24&gt;SeuilFigee,1,0),IF(J2879&gt;SeuilFigee*3600,1,0)),"")</f>
        <v/>
      </c>
      <c r="N2879" s="0" t="str">
        <f aca="false">IF(G2879=1,IF(COUNTIF(H$2:H2879,H2879)=1,COUNTIF($H:$H,H2879),""),"")</f>
        <v/>
      </c>
      <c r="O2879" s="0" t="str">
        <f aca="false">IF(G2879=1,IF(COUNTIF(I$2:I2879,I2879)=1,COUNTIF($I:$I,I2879),""),"")</f>
        <v/>
      </c>
      <c r="P2879" s="38" t="str">
        <f aca="false">IF(G2879=1,IF(COUNTIFS(C$2:C2879,C2879,G$2:G2879,1)=1,COUNTIFS($C:$C,C2879,$G:$G,1)+ROW()/10000000,""),"")</f>
        <v/>
      </c>
      <c r="Q2879" s="0" t="str">
        <f aca="false">IF(K2879=1,IF(COUNTIFS(C$2:C2879,C2879,K$2:K2879,1)=1,1,0),"")</f>
        <v/>
      </c>
      <c r="R2879" s="0" t="str">
        <f aca="false">IF(M2879=1,IF(COUNTIFS(C$2:C2879,C2879,M$2:M2879,1)=1,1,0),"")</f>
        <v/>
      </c>
      <c r="S2879" s="0" t="str">
        <f aca="false">IF(L2879=1,IF(COUNTIFS(C$2:C2879,C2879,L$2:L2879,1)=1,1,0),"")</f>
        <v/>
      </c>
      <c r="T2879" s="38" t="str">
        <f aca="false">IF(N2879="","",N2879+ROW()/10000000)</f>
        <v/>
      </c>
      <c r="U2879" s="0" t="str">
        <f aca="false">IF(G2879=1,IF(B2879="",1,0),"")</f>
        <v/>
      </c>
    </row>
    <row r="2880" customFormat="false" ht="15" hidden="false" customHeight="false" outlineLevel="0" collapsed="false">
      <c r="A2880" s="35"/>
      <c r="B2880" s="35"/>
      <c r="G2880" s="0" t="str">
        <f aca="false">IF(A2880="","",IF(AND(A2880&gt;=Debut,A2880&lt;Fin),1,0))</f>
        <v/>
      </c>
      <c r="H2880" s="0" t="str">
        <f aca="false">IF(G2880=1,INT(ROUND((A2880-Debut)*86400,0)/600),"")</f>
        <v/>
      </c>
      <c r="I2880" s="0" t="str">
        <f aca="false">IF(G2880=1,INT(ROUND((A2880-Debut)*86400,0)/3600),"")</f>
        <v/>
      </c>
      <c r="J2880" s="0" t="str">
        <f aca="false">IF(OR(A2880="",B2880=""),"",ROUND((B2880-A2880)*86400,0))</f>
        <v/>
      </c>
      <c r="K2880" s="37" t="str">
        <f aca="false">IF(G2880=1,IF(COUNTIFS($C:$C,C2880,$G:$G,1,$A:$A,"&gt;="&amp;(A2880-FenetreInterm/86400),$A:$A,"&lt;="&amp;A2880)&gt;=NbInterm,1,0),"")</f>
        <v/>
      </c>
      <c r="L2880" s="37" t="str">
        <f aca="false">IF(G2880=1,IF(B2880="",0,IF(J2880&lt;SeuilFugitive,1,0)),"")</f>
        <v/>
      </c>
      <c r="M2880" s="37" t="str">
        <f aca="false">IF(G2880=1,IF(B2880="",IF((Fin-A2880)*24&gt;SeuilFigee,1,0),IF(J2880&gt;SeuilFigee*3600,1,0)),"")</f>
        <v/>
      </c>
      <c r="N2880" s="0" t="str">
        <f aca="false">IF(G2880=1,IF(COUNTIF(H$2:H2880,H2880)=1,COUNTIF($H:$H,H2880),""),"")</f>
        <v/>
      </c>
      <c r="O2880" s="0" t="str">
        <f aca="false">IF(G2880=1,IF(COUNTIF(I$2:I2880,I2880)=1,COUNTIF($I:$I,I2880),""),"")</f>
        <v/>
      </c>
      <c r="P2880" s="38" t="str">
        <f aca="false">IF(G2880=1,IF(COUNTIFS(C$2:C2880,C2880,G$2:G2880,1)=1,COUNTIFS($C:$C,C2880,$G:$G,1)+ROW()/10000000,""),"")</f>
        <v/>
      </c>
      <c r="Q2880" s="0" t="str">
        <f aca="false">IF(K2880=1,IF(COUNTIFS(C$2:C2880,C2880,K$2:K2880,1)=1,1,0),"")</f>
        <v/>
      </c>
      <c r="R2880" s="0" t="str">
        <f aca="false">IF(M2880=1,IF(COUNTIFS(C$2:C2880,C2880,M$2:M2880,1)=1,1,0),"")</f>
        <v/>
      </c>
      <c r="S2880" s="0" t="str">
        <f aca="false">IF(L2880=1,IF(COUNTIFS(C$2:C2880,C2880,L$2:L2880,1)=1,1,0),"")</f>
        <v/>
      </c>
      <c r="T2880" s="38" t="str">
        <f aca="false">IF(N2880="","",N2880+ROW()/10000000)</f>
        <v/>
      </c>
      <c r="U2880" s="0" t="str">
        <f aca="false">IF(G2880=1,IF(B2880="",1,0),"")</f>
        <v/>
      </c>
    </row>
    <row r="2881" customFormat="false" ht="15" hidden="false" customHeight="false" outlineLevel="0" collapsed="false">
      <c r="A2881" s="35"/>
      <c r="B2881" s="35"/>
      <c r="G2881" s="0" t="str">
        <f aca="false">IF(A2881="","",IF(AND(A2881&gt;=Debut,A2881&lt;Fin),1,0))</f>
        <v/>
      </c>
      <c r="H2881" s="0" t="str">
        <f aca="false">IF(G2881=1,INT(ROUND((A2881-Debut)*86400,0)/600),"")</f>
        <v/>
      </c>
      <c r="I2881" s="0" t="str">
        <f aca="false">IF(G2881=1,INT(ROUND((A2881-Debut)*86400,0)/3600),"")</f>
        <v/>
      </c>
      <c r="J2881" s="0" t="str">
        <f aca="false">IF(OR(A2881="",B2881=""),"",ROUND((B2881-A2881)*86400,0))</f>
        <v/>
      </c>
      <c r="K2881" s="37" t="str">
        <f aca="false">IF(G2881=1,IF(COUNTIFS($C:$C,C2881,$G:$G,1,$A:$A,"&gt;="&amp;(A2881-FenetreInterm/86400),$A:$A,"&lt;="&amp;A2881)&gt;=NbInterm,1,0),"")</f>
        <v/>
      </c>
      <c r="L2881" s="37" t="str">
        <f aca="false">IF(G2881=1,IF(B2881="",0,IF(J2881&lt;SeuilFugitive,1,0)),"")</f>
        <v/>
      </c>
      <c r="M2881" s="37" t="str">
        <f aca="false">IF(G2881=1,IF(B2881="",IF((Fin-A2881)*24&gt;SeuilFigee,1,0),IF(J2881&gt;SeuilFigee*3600,1,0)),"")</f>
        <v/>
      </c>
      <c r="N2881" s="0" t="str">
        <f aca="false">IF(G2881=1,IF(COUNTIF(H$2:H2881,H2881)=1,COUNTIF($H:$H,H2881),""),"")</f>
        <v/>
      </c>
      <c r="O2881" s="0" t="str">
        <f aca="false">IF(G2881=1,IF(COUNTIF(I$2:I2881,I2881)=1,COUNTIF($I:$I,I2881),""),"")</f>
        <v/>
      </c>
      <c r="P2881" s="38" t="str">
        <f aca="false">IF(G2881=1,IF(COUNTIFS(C$2:C2881,C2881,G$2:G2881,1)=1,COUNTIFS($C:$C,C2881,$G:$G,1)+ROW()/10000000,""),"")</f>
        <v/>
      </c>
      <c r="Q2881" s="0" t="str">
        <f aca="false">IF(K2881=1,IF(COUNTIFS(C$2:C2881,C2881,K$2:K2881,1)=1,1,0),"")</f>
        <v/>
      </c>
      <c r="R2881" s="0" t="str">
        <f aca="false">IF(M2881=1,IF(COUNTIFS(C$2:C2881,C2881,M$2:M2881,1)=1,1,0),"")</f>
        <v/>
      </c>
      <c r="S2881" s="0" t="str">
        <f aca="false">IF(L2881=1,IF(COUNTIFS(C$2:C2881,C2881,L$2:L2881,1)=1,1,0),"")</f>
        <v/>
      </c>
      <c r="T2881" s="38" t="str">
        <f aca="false">IF(N2881="","",N2881+ROW()/10000000)</f>
        <v/>
      </c>
      <c r="U2881" s="0" t="str">
        <f aca="false">IF(G2881=1,IF(B2881="",1,0),"")</f>
        <v/>
      </c>
    </row>
    <row r="2882" customFormat="false" ht="15" hidden="false" customHeight="false" outlineLevel="0" collapsed="false">
      <c r="A2882" s="35"/>
      <c r="B2882" s="35"/>
      <c r="G2882" s="0" t="str">
        <f aca="false">IF(A2882="","",IF(AND(A2882&gt;=Debut,A2882&lt;Fin),1,0))</f>
        <v/>
      </c>
      <c r="H2882" s="0" t="str">
        <f aca="false">IF(G2882=1,INT(ROUND((A2882-Debut)*86400,0)/600),"")</f>
        <v/>
      </c>
      <c r="I2882" s="0" t="str">
        <f aca="false">IF(G2882=1,INT(ROUND((A2882-Debut)*86400,0)/3600),"")</f>
        <v/>
      </c>
      <c r="J2882" s="0" t="str">
        <f aca="false">IF(OR(A2882="",B2882=""),"",ROUND((B2882-A2882)*86400,0))</f>
        <v/>
      </c>
      <c r="K2882" s="37" t="str">
        <f aca="false">IF(G2882=1,IF(COUNTIFS($C:$C,C2882,$G:$G,1,$A:$A,"&gt;="&amp;(A2882-FenetreInterm/86400),$A:$A,"&lt;="&amp;A2882)&gt;=NbInterm,1,0),"")</f>
        <v/>
      </c>
      <c r="L2882" s="37" t="str">
        <f aca="false">IF(G2882=1,IF(B2882="",0,IF(J2882&lt;SeuilFugitive,1,0)),"")</f>
        <v/>
      </c>
      <c r="M2882" s="37" t="str">
        <f aca="false">IF(G2882=1,IF(B2882="",IF((Fin-A2882)*24&gt;SeuilFigee,1,0),IF(J2882&gt;SeuilFigee*3600,1,0)),"")</f>
        <v/>
      </c>
      <c r="N2882" s="0" t="str">
        <f aca="false">IF(G2882=1,IF(COUNTIF(H$2:H2882,H2882)=1,COUNTIF($H:$H,H2882),""),"")</f>
        <v/>
      </c>
      <c r="O2882" s="0" t="str">
        <f aca="false">IF(G2882=1,IF(COUNTIF(I$2:I2882,I2882)=1,COUNTIF($I:$I,I2882),""),"")</f>
        <v/>
      </c>
      <c r="P2882" s="38" t="str">
        <f aca="false">IF(G2882=1,IF(COUNTIFS(C$2:C2882,C2882,G$2:G2882,1)=1,COUNTIFS($C:$C,C2882,$G:$G,1)+ROW()/10000000,""),"")</f>
        <v/>
      </c>
      <c r="Q2882" s="0" t="str">
        <f aca="false">IF(K2882=1,IF(COUNTIFS(C$2:C2882,C2882,K$2:K2882,1)=1,1,0),"")</f>
        <v/>
      </c>
      <c r="R2882" s="0" t="str">
        <f aca="false">IF(M2882=1,IF(COUNTIFS(C$2:C2882,C2882,M$2:M2882,1)=1,1,0),"")</f>
        <v/>
      </c>
      <c r="S2882" s="0" t="str">
        <f aca="false">IF(L2882=1,IF(COUNTIFS(C$2:C2882,C2882,L$2:L2882,1)=1,1,0),"")</f>
        <v/>
      </c>
      <c r="T2882" s="38" t="str">
        <f aca="false">IF(N2882="","",N2882+ROW()/10000000)</f>
        <v/>
      </c>
      <c r="U2882" s="0" t="str">
        <f aca="false">IF(G2882=1,IF(B2882="",1,0),"")</f>
        <v/>
      </c>
    </row>
    <row r="2883" customFormat="false" ht="15" hidden="false" customHeight="false" outlineLevel="0" collapsed="false">
      <c r="A2883" s="35"/>
      <c r="B2883" s="35"/>
      <c r="G2883" s="0" t="str">
        <f aca="false">IF(A2883="","",IF(AND(A2883&gt;=Debut,A2883&lt;Fin),1,0))</f>
        <v/>
      </c>
      <c r="H2883" s="0" t="str">
        <f aca="false">IF(G2883=1,INT(ROUND((A2883-Debut)*86400,0)/600),"")</f>
        <v/>
      </c>
      <c r="I2883" s="0" t="str">
        <f aca="false">IF(G2883=1,INT(ROUND((A2883-Debut)*86400,0)/3600),"")</f>
        <v/>
      </c>
      <c r="J2883" s="0" t="str">
        <f aca="false">IF(OR(A2883="",B2883=""),"",ROUND((B2883-A2883)*86400,0))</f>
        <v/>
      </c>
      <c r="K2883" s="37" t="str">
        <f aca="false">IF(G2883=1,IF(COUNTIFS($C:$C,C2883,$G:$G,1,$A:$A,"&gt;="&amp;(A2883-FenetreInterm/86400),$A:$A,"&lt;="&amp;A2883)&gt;=NbInterm,1,0),"")</f>
        <v/>
      </c>
      <c r="L2883" s="37" t="str">
        <f aca="false">IF(G2883=1,IF(B2883="",0,IF(J2883&lt;SeuilFugitive,1,0)),"")</f>
        <v/>
      </c>
      <c r="M2883" s="37" t="str">
        <f aca="false">IF(G2883=1,IF(B2883="",IF((Fin-A2883)*24&gt;SeuilFigee,1,0),IF(J2883&gt;SeuilFigee*3600,1,0)),"")</f>
        <v/>
      </c>
      <c r="N2883" s="0" t="str">
        <f aca="false">IF(G2883=1,IF(COUNTIF(H$2:H2883,H2883)=1,COUNTIF($H:$H,H2883),""),"")</f>
        <v/>
      </c>
      <c r="O2883" s="0" t="str">
        <f aca="false">IF(G2883=1,IF(COUNTIF(I$2:I2883,I2883)=1,COUNTIF($I:$I,I2883),""),"")</f>
        <v/>
      </c>
      <c r="P2883" s="38" t="str">
        <f aca="false">IF(G2883=1,IF(COUNTIFS(C$2:C2883,C2883,G$2:G2883,1)=1,COUNTIFS($C:$C,C2883,$G:$G,1)+ROW()/10000000,""),"")</f>
        <v/>
      </c>
      <c r="Q2883" s="0" t="str">
        <f aca="false">IF(K2883=1,IF(COUNTIFS(C$2:C2883,C2883,K$2:K2883,1)=1,1,0),"")</f>
        <v/>
      </c>
      <c r="R2883" s="0" t="str">
        <f aca="false">IF(M2883=1,IF(COUNTIFS(C$2:C2883,C2883,M$2:M2883,1)=1,1,0),"")</f>
        <v/>
      </c>
      <c r="S2883" s="0" t="str">
        <f aca="false">IF(L2883=1,IF(COUNTIFS(C$2:C2883,C2883,L$2:L2883,1)=1,1,0),"")</f>
        <v/>
      </c>
      <c r="T2883" s="38" t="str">
        <f aca="false">IF(N2883="","",N2883+ROW()/10000000)</f>
        <v/>
      </c>
      <c r="U2883" s="0" t="str">
        <f aca="false">IF(G2883=1,IF(B2883="",1,0),"")</f>
        <v/>
      </c>
    </row>
    <row r="2884" customFormat="false" ht="15" hidden="false" customHeight="false" outlineLevel="0" collapsed="false">
      <c r="A2884" s="35"/>
      <c r="B2884" s="35"/>
      <c r="G2884" s="0" t="str">
        <f aca="false">IF(A2884="","",IF(AND(A2884&gt;=Debut,A2884&lt;Fin),1,0))</f>
        <v/>
      </c>
      <c r="H2884" s="0" t="str">
        <f aca="false">IF(G2884=1,INT(ROUND((A2884-Debut)*86400,0)/600),"")</f>
        <v/>
      </c>
      <c r="I2884" s="0" t="str">
        <f aca="false">IF(G2884=1,INT(ROUND((A2884-Debut)*86400,0)/3600),"")</f>
        <v/>
      </c>
      <c r="J2884" s="0" t="str">
        <f aca="false">IF(OR(A2884="",B2884=""),"",ROUND((B2884-A2884)*86400,0))</f>
        <v/>
      </c>
      <c r="K2884" s="37" t="str">
        <f aca="false">IF(G2884=1,IF(COUNTIFS($C:$C,C2884,$G:$G,1,$A:$A,"&gt;="&amp;(A2884-FenetreInterm/86400),$A:$A,"&lt;="&amp;A2884)&gt;=NbInterm,1,0),"")</f>
        <v/>
      </c>
      <c r="L2884" s="37" t="str">
        <f aca="false">IF(G2884=1,IF(B2884="",0,IF(J2884&lt;SeuilFugitive,1,0)),"")</f>
        <v/>
      </c>
      <c r="M2884" s="37" t="str">
        <f aca="false">IF(G2884=1,IF(B2884="",IF((Fin-A2884)*24&gt;SeuilFigee,1,0),IF(J2884&gt;SeuilFigee*3600,1,0)),"")</f>
        <v/>
      </c>
      <c r="N2884" s="0" t="str">
        <f aca="false">IF(G2884=1,IF(COUNTIF(H$2:H2884,H2884)=1,COUNTIF($H:$H,H2884),""),"")</f>
        <v/>
      </c>
      <c r="O2884" s="0" t="str">
        <f aca="false">IF(G2884=1,IF(COUNTIF(I$2:I2884,I2884)=1,COUNTIF($I:$I,I2884),""),"")</f>
        <v/>
      </c>
      <c r="P2884" s="38" t="str">
        <f aca="false">IF(G2884=1,IF(COUNTIFS(C$2:C2884,C2884,G$2:G2884,1)=1,COUNTIFS($C:$C,C2884,$G:$G,1)+ROW()/10000000,""),"")</f>
        <v/>
      </c>
      <c r="Q2884" s="0" t="str">
        <f aca="false">IF(K2884=1,IF(COUNTIFS(C$2:C2884,C2884,K$2:K2884,1)=1,1,0),"")</f>
        <v/>
      </c>
      <c r="R2884" s="0" t="str">
        <f aca="false">IF(M2884=1,IF(COUNTIFS(C$2:C2884,C2884,M$2:M2884,1)=1,1,0),"")</f>
        <v/>
      </c>
      <c r="S2884" s="0" t="str">
        <f aca="false">IF(L2884=1,IF(COUNTIFS(C$2:C2884,C2884,L$2:L2884,1)=1,1,0),"")</f>
        <v/>
      </c>
      <c r="T2884" s="38" t="str">
        <f aca="false">IF(N2884="","",N2884+ROW()/10000000)</f>
        <v/>
      </c>
      <c r="U2884" s="0" t="str">
        <f aca="false">IF(G2884=1,IF(B2884="",1,0),"")</f>
        <v/>
      </c>
    </row>
    <row r="2885" customFormat="false" ht="15" hidden="false" customHeight="false" outlineLevel="0" collapsed="false">
      <c r="A2885" s="35"/>
      <c r="B2885" s="35"/>
      <c r="G2885" s="0" t="str">
        <f aca="false">IF(A2885="","",IF(AND(A2885&gt;=Debut,A2885&lt;Fin),1,0))</f>
        <v/>
      </c>
      <c r="H2885" s="0" t="str">
        <f aca="false">IF(G2885=1,INT(ROUND((A2885-Debut)*86400,0)/600),"")</f>
        <v/>
      </c>
      <c r="I2885" s="0" t="str">
        <f aca="false">IF(G2885=1,INT(ROUND((A2885-Debut)*86400,0)/3600),"")</f>
        <v/>
      </c>
      <c r="J2885" s="0" t="str">
        <f aca="false">IF(OR(A2885="",B2885=""),"",ROUND((B2885-A2885)*86400,0))</f>
        <v/>
      </c>
      <c r="K2885" s="37" t="str">
        <f aca="false">IF(G2885=1,IF(COUNTIFS($C:$C,C2885,$G:$G,1,$A:$A,"&gt;="&amp;(A2885-FenetreInterm/86400),$A:$A,"&lt;="&amp;A2885)&gt;=NbInterm,1,0),"")</f>
        <v/>
      </c>
      <c r="L2885" s="37" t="str">
        <f aca="false">IF(G2885=1,IF(B2885="",0,IF(J2885&lt;SeuilFugitive,1,0)),"")</f>
        <v/>
      </c>
      <c r="M2885" s="37" t="str">
        <f aca="false">IF(G2885=1,IF(B2885="",IF((Fin-A2885)*24&gt;SeuilFigee,1,0),IF(J2885&gt;SeuilFigee*3600,1,0)),"")</f>
        <v/>
      </c>
      <c r="N2885" s="0" t="str">
        <f aca="false">IF(G2885=1,IF(COUNTIF(H$2:H2885,H2885)=1,COUNTIF($H:$H,H2885),""),"")</f>
        <v/>
      </c>
      <c r="O2885" s="0" t="str">
        <f aca="false">IF(G2885=1,IF(COUNTIF(I$2:I2885,I2885)=1,COUNTIF($I:$I,I2885),""),"")</f>
        <v/>
      </c>
      <c r="P2885" s="38" t="str">
        <f aca="false">IF(G2885=1,IF(COUNTIFS(C$2:C2885,C2885,G$2:G2885,1)=1,COUNTIFS($C:$C,C2885,$G:$G,1)+ROW()/10000000,""),"")</f>
        <v/>
      </c>
      <c r="Q2885" s="0" t="str">
        <f aca="false">IF(K2885=1,IF(COUNTIFS(C$2:C2885,C2885,K$2:K2885,1)=1,1,0),"")</f>
        <v/>
      </c>
      <c r="R2885" s="0" t="str">
        <f aca="false">IF(M2885=1,IF(COUNTIFS(C$2:C2885,C2885,M$2:M2885,1)=1,1,0),"")</f>
        <v/>
      </c>
      <c r="S2885" s="0" t="str">
        <f aca="false">IF(L2885=1,IF(COUNTIFS(C$2:C2885,C2885,L$2:L2885,1)=1,1,0),"")</f>
        <v/>
      </c>
      <c r="T2885" s="38" t="str">
        <f aca="false">IF(N2885="","",N2885+ROW()/10000000)</f>
        <v/>
      </c>
      <c r="U2885" s="0" t="str">
        <f aca="false">IF(G2885=1,IF(B2885="",1,0),"")</f>
        <v/>
      </c>
    </row>
    <row r="2886" customFormat="false" ht="15" hidden="false" customHeight="false" outlineLevel="0" collapsed="false">
      <c r="A2886" s="35"/>
      <c r="B2886" s="35"/>
      <c r="G2886" s="0" t="str">
        <f aca="false">IF(A2886="","",IF(AND(A2886&gt;=Debut,A2886&lt;Fin),1,0))</f>
        <v/>
      </c>
      <c r="H2886" s="0" t="str">
        <f aca="false">IF(G2886=1,INT(ROUND((A2886-Debut)*86400,0)/600),"")</f>
        <v/>
      </c>
      <c r="I2886" s="0" t="str">
        <f aca="false">IF(G2886=1,INT(ROUND((A2886-Debut)*86400,0)/3600),"")</f>
        <v/>
      </c>
      <c r="J2886" s="0" t="str">
        <f aca="false">IF(OR(A2886="",B2886=""),"",ROUND((B2886-A2886)*86400,0))</f>
        <v/>
      </c>
      <c r="K2886" s="37" t="str">
        <f aca="false">IF(G2886=1,IF(COUNTIFS($C:$C,C2886,$G:$G,1,$A:$A,"&gt;="&amp;(A2886-FenetreInterm/86400),$A:$A,"&lt;="&amp;A2886)&gt;=NbInterm,1,0),"")</f>
        <v/>
      </c>
      <c r="L2886" s="37" t="str">
        <f aca="false">IF(G2886=1,IF(B2886="",0,IF(J2886&lt;SeuilFugitive,1,0)),"")</f>
        <v/>
      </c>
      <c r="M2886" s="37" t="str">
        <f aca="false">IF(G2886=1,IF(B2886="",IF((Fin-A2886)*24&gt;SeuilFigee,1,0),IF(J2886&gt;SeuilFigee*3600,1,0)),"")</f>
        <v/>
      </c>
      <c r="N2886" s="0" t="str">
        <f aca="false">IF(G2886=1,IF(COUNTIF(H$2:H2886,H2886)=1,COUNTIF($H:$H,H2886),""),"")</f>
        <v/>
      </c>
      <c r="O2886" s="0" t="str">
        <f aca="false">IF(G2886=1,IF(COUNTIF(I$2:I2886,I2886)=1,COUNTIF($I:$I,I2886),""),"")</f>
        <v/>
      </c>
      <c r="P2886" s="38" t="str">
        <f aca="false">IF(G2886=1,IF(COUNTIFS(C$2:C2886,C2886,G$2:G2886,1)=1,COUNTIFS($C:$C,C2886,$G:$G,1)+ROW()/10000000,""),"")</f>
        <v/>
      </c>
      <c r="Q2886" s="0" t="str">
        <f aca="false">IF(K2886=1,IF(COUNTIFS(C$2:C2886,C2886,K$2:K2886,1)=1,1,0),"")</f>
        <v/>
      </c>
      <c r="R2886" s="0" t="str">
        <f aca="false">IF(M2886=1,IF(COUNTIFS(C$2:C2886,C2886,M$2:M2886,1)=1,1,0),"")</f>
        <v/>
      </c>
      <c r="S2886" s="0" t="str">
        <f aca="false">IF(L2886=1,IF(COUNTIFS(C$2:C2886,C2886,L$2:L2886,1)=1,1,0),"")</f>
        <v/>
      </c>
      <c r="T2886" s="38" t="str">
        <f aca="false">IF(N2886="","",N2886+ROW()/10000000)</f>
        <v/>
      </c>
      <c r="U2886" s="0" t="str">
        <f aca="false">IF(G2886=1,IF(B2886="",1,0),"")</f>
        <v/>
      </c>
    </row>
    <row r="2887" customFormat="false" ht="15" hidden="false" customHeight="false" outlineLevel="0" collapsed="false">
      <c r="A2887" s="35"/>
      <c r="B2887" s="35"/>
      <c r="G2887" s="0" t="str">
        <f aca="false">IF(A2887="","",IF(AND(A2887&gt;=Debut,A2887&lt;Fin),1,0))</f>
        <v/>
      </c>
      <c r="H2887" s="0" t="str">
        <f aca="false">IF(G2887=1,INT(ROUND((A2887-Debut)*86400,0)/600),"")</f>
        <v/>
      </c>
      <c r="I2887" s="0" t="str">
        <f aca="false">IF(G2887=1,INT(ROUND((A2887-Debut)*86400,0)/3600),"")</f>
        <v/>
      </c>
      <c r="J2887" s="0" t="str">
        <f aca="false">IF(OR(A2887="",B2887=""),"",ROUND((B2887-A2887)*86400,0))</f>
        <v/>
      </c>
      <c r="K2887" s="37" t="str">
        <f aca="false">IF(G2887=1,IF(COUNTIFS($C:$C,C2887,$G:$G,1,$A:$A,"&gt;="&amp;(A2887-FenetreInterm/86400),$A:$A,"&lt;="&amp;A2887)&gt;=NbInterm,1,0),"")</f>
        <v/>
      </c>
      <c r="L2887" s="37" t="str">
        <f aca="false">IF(G2887=1,IF(B2887="",0,IF(J2887&lt;SeuilFugitive,1,0)),"")</f>
        <v/>
      </c>
      <c r="M2887" s="37" t="str">
        <f aca="false">IF(G2887=1,IF(B2887="",IF((Fin-A2887)*24&gt;SeuilFigee,1,0),IF(J2887&gt;SeuilFigee*3600,1,0)),"")</f>
        <v/>
      </c>
      <c r="N2887" s="0" t="str">
        <f aca="false">IF(G2887=1,IF(COUNTIF(H$2:H2887,H2887)=1,COUNTIF($H:$H,H2887),""),"")</f>
        <v/>
      </c>
      <c r="O2887" s="0" t="str">
        <f aca="false">IF(G2887=1,IF(COUNTIF(I$2:I2887,I2887)=1,COUNTIF($I:$I,I2887),""),"")</f>
        <v/>
      </c>
      <c r="P2887" s="38" t="str">
        <f aca="false">IF(G2887=1,IF(COUNTIFS(C$2:C2887,C2887,G$2:G2887,1)=1,COUNTIFS($C:$C,C2887,$G:$G,1)+ROW()/10000000,""),"")</f>
        <v/>
      </c>
      <c r="Q2887" s="0" t="str">
        <f aca="false">IF(K2887=1,IF(COUNTIFS(C$2:C2887,C2887,K$2:K2887,1)=1,1,0),"")</f>
        <v/>
      </c>
      <c r="R2887" s="0" t="str">
        <f aca="false">IF(M2887=1,IF(COUNTIFS(C$2:C2887,C2887,M$2:M2887,1)=1,1,0),"")</f>
        <v/>
      </c>
      <c r="S2887" s="0" t="str">
        <f aca="false">IF(L2887=1,IF(COUNTIFS(C$2:C2887,C2887,L$2:L2887,1)=1,1,0),"")</f>
        <v/>
      </c>
      <c r="T2887" s="38" t="str">
        <f aca="false">IF(N2887="","",N2887+ROW()/10000000)</f>
        <v/>
      </c>
      <c r="U2887" s="0" t="str">
        <f aca="false">IF(G2887=1,IF(B2887="",1,0),"")</f>
        <v/>
      </c>
    </row>
    <row r="2888" customFormat="false" ht="15" hidden="false" customHeight="false" outlineLevel="0" collapsed="false">
      <c r="A2888" s="35"/>
      <c r="B2888" s="35"/>
      <c r="G2888" s="0" t="str">
        <f aca="false">IF(A2888="","",IF(AND(A2888&gt;=Debut,A2888&lt;Fin),1,0))</f>
        <v/>
      </c>
      <c r="H2888" s="0" t="str">
        <f aca="false">IF(G2888=1,INT(ROUND((A2888-Debut)*86400,0)/600),"")</f>
        <v/>
      </c>
      <c r="I2888" s="0" t="str">
        <f aca="false">IF(G2888=1,INT(ROUND((A2888-Debut)*86400,0)/3600),"")</f>
        <v/>
      </c>
      <c r="J2888" s="0" t="str">
        <f aca="false">IF(OR(A2888="",B2888=""),"",ROUND((B2888-A2888)*86400,0))</f>
        <v/>
      </c>
      <c r="K2888" s="37" t="str">
        <f aca="false">IF(G2888=1,IF(COUNTIFS($C:$C,C2888,$G:$G,1,$A:$A,"&gt;="&amp;(A2888-FenetreInterm/86400),$A:$A,"&lt;="&amp;A2888)&gt;=NbInterm,1,0),"")</f>
        <v/>
      </c>
      <c r="L2888" s="37" t="str">
        <f aca="false">IF(G2888=1,IF(B2888="",0,IF(J2888&lt;SeuilFugitive,1,0)),"")</f>
        <v/>
      </c>
      <c r="M2888" s="37" t="str">
        <f aca="false">IF(G2888=1,IF(B2888="",IF((Fin-A2888)*24&gt;SeuilFigee,1,0),IF(J2888&gt;SeuilFigee*3600,1,0)),"")</f>
        <v/>
      </c>
      <c r="N2888" s="0" t="str">
        <f aca="false">IF(G2888=1,IF(COUNTIF(H$2:H2888,H2888)=1,COUNTIF($H:$H,H2888),""),"")</f>
        <v/>
      </c>
      <c r="O2888" s="0" t="str">
        <f aca="false">IF(G2888=1,IF(COUNTIF(I$2:I2888,I2888)=1,COUNTIF($I:$I,I2888),""),"")</f>
        <v/>
      </c>
      <c r="P2888" s="38" t="str">
        <f aca="false">IF(G2888=1,IF(COUNTIFS(C$2:C2888,C2888,G$2:G2888,1)=1,COUNTIFS($C:$C,C2888,$G:$G,1)+ROW()/10000000,""),"")</f>
        <v/>
      </c>
      <c r="Q2888" s="0" t="str">
        <f aca="false">IF(K2888=1,IF(COUNTIFS(C$2:C2888,C2888,K$2:K2888,1)=1,1,0),"")</f>
        <v/>
      </c>
      <c r="R2888" s="0" t="str">
        <f aca="false">IF(M2888=1,IF(COUNTIFS(C$2:C2888,C2888,M$2:M2888,1)=1,1,0),"")</f>
        <v/>
      </c>
      <c r="S2888" s="0" t="str">
        <f aca="false">IF(L2888=1,IF(COUNTIFS(C$2:C2888,C2888,L$2:L2888,1)=1,1,0),"")</f>
        <v/>
      </c>
      <c r="T2888" s="38" t="str">
        <f aca="false">IF(N2888="","",N2888+ROW()/10000000)</f>
        <v/>
      </c>
      <c r="U2888" s="0" t="str">
        <f aca="false">IF(G2888=1,IF(B2888="",1,0),"")</f>
        <v/>
      </c>
    </row>
    <row r="2889" customFormat="false" ht="15" hidden="false" customHeight="false" outlineLevel="0" collapsed="false">
      <c r="A2889" s="35"/>
      <c r="B2889" s="35"/>
      <c r="G2889" s="0" t="str">
        <f aca="false">IF(A2889="","",IF(AND(A2889&gt;=Debut,A2889&lt;Fin),1,0))</f>
        <v/>
      </c>
      <c r="H2889" s="0" t="str">
        <f aca="false">IF(G2889=1,INT(ROUND((A2889-Debut)*86400,0)/600),"")</f>
        <v/>
      </c>
      <c r="I2889" s="0" t="str">
        <f aca="false">IF(G2889=1,INT(ROUND((A2889-Debut)*86400,0)/3600),"")</f>
        <v/>
      </c>
      <c r="J2889" s="0" t="str">
        <f aca="false">IF(OR(A2889="",B2889=""),"",ROUND((B2889-A2889)*86400,0))</f>
        <v/>
      </c>
      <c r="K2889" s="37" t="str">
        <f aca="false">IF(G2889=1,IF(COUNTIFS($C:$C,C2889,$G:$G,1,$A:$A,"&gt;="&amp;(A2889-FenetreInterm/86400),$A:$A,"&lt;="&amp;A2889)&gt;=NbInterm,1,0),"")</f>
        <v/>
      </c>
      <c r="L2889" s="37" t="str">
        <f aca="false">IF(G2889=1,IF(B2889="",0,IF(J2889&lt;SeuilFugitive,1,0)),"")</f>
        <v/>
      </c>
      <c r="M2889" s="37" t="str">
        <f aca="false">IF(G2889=1,IF(B2889="",IF((Fin-A2889)*24&gt;SeuilFigee,1,0),IF(J2889&gt;SeuilFigee*3600,1,0)),"")</f>
        <v/>
      </c>
      <c r="N2889" s="0" t="str">
        <f aca="false">IF(G2889=1,IF(COUNTIF(H$2:H2889,H2889)=1,COUNTIF($H:$H,H2889),""),"")</f>
        <v/>
      </c>
      <c r="O2889" s="0" t="str">
        <f aca="false">IF(G2889=1,IF(COUNTIF(I$2:I2889,I2889)=1,COUNTIF($I:$I,I2889),""),"")</f>
        <v/>
      </c>
      <c r="P2889" s="38" t="str">
        <f aca="false">IF(G2889=1,IF(COUNTIFS(C$2:C2889,C2889,G$2:G2889,1)=1,COUNTIFS($C:$C,C2889,$G:$G,1)+ROW()/10000000,""),"")</f>
        <v/>
      </c>
      <c r="Q2889" s="0" t="str">
        <f aca="false">IF(K2889=1,IF(COUNTIFS(C$2:C2889,C2889,K$2:K2889,1)=1,1,0),"")</f>
        <v/>
      </c>
      <c r="R2889" s="0" t="str">
        <f aca="false">IF(M2889=1,IF(COUNTIFS(C$2:C2889,C2889,M$2:M2889,1)=1,1,0),"")</f>
        <v/>
      </c>
      <c r="S2889" s="0" t="str">
        <f aca="false">IF(L2889=1,IF(COUNTIFS(C$2:C2889,C2889,L$2:L2889,1)=1,1,0),"")</f>
        <v/>
      </c>
      <c r="T2889" s="38" t="str">
        <f aca="false">IF(N2889="","",N2889+ROW()/10000000)</f>
        <v/>
      </c>
      <c r="U2889" s="0" t="str">
        <f aca="false">IF(G2889=1,IF(B2889="",1,0),"")</f>
        <v/>
      </c>
    </row>
    <row r="2890" customFormat="false" ht="15" hidden="false" customHeight="false" outlineLevel="0" collapsed="false">
      <c r="A2890" s="35"/>
      <c r="B2890" s="35"/>
      <c r="G2890" s="0" t="str">
        <f aca="false">IF(A2890="","",IF(AND(A2890&gt;=Debut,A2890&lt;Fin),1,0))</f>
        <v/>
      </c>
      <c r="H2890" s="0" t="str">
        <f aca="false">IF(G2890=1,INT(ROUND((A2890-Debut)*86400,0)/600),"")</f>
        <v/>
      </c>
      <c r="I2890" s="0" t="str">
        <f aca="false">IF(G2890=1,INT(ROUND((A2890-Debut)*86400,0)/3600),"")</f>
        <v/>
      </c>
      <c r="J2890" s="0" t="str">
        <f aca="false">IF(OR(A2890="",B2890=""),"",ROUND((B2890-A2890)*86400,0))</f>
        <v/>
      </c>
      <c r="K2890" s="37" t="str">
        <f aca="false">IF(G2890=1,IF(COUNTIFS($C:$C,C2890,$G:$G,1,$A:$A,"&gt;="&amp;(A2890-FenetreInterm/86400),$A:$A,"&lt;="&amp;A2890)&gt;=NbInterm,1,0),"")</f>
        <v/>
      </c>
      <c r="L2890" s="37" t="str">
        <f aca="false">IF(G2890=1,IF(B2890="",0,IF(J2890&lt;SeuilFugitive,1,0)),"")</f>
        <v/>
      </c>
      <c r="M2890" s="37" t="str">
        <f aca="false">IF(G2890=1,IF(B2890="",IF((Fin-A2890)*24&gt;SeuilFigee,1,0),IF(J2890&gt;SeuilFigee*3600,1,0)),"")</f>
        <v/>
      </c>
      <c r="N2890" s="0" t="str">
        <f aca="false">IF(G2890=1,IF(COUNTIF(H$2:H2890,H2890)=1,COUNTIF($H:$H,H2890),""),"")</f>
        <v/>
      </c>
      <c r="O2890" s="0" t="str">
        <f aca="false">IF(G2890=1,IF(COUNTIF(I$2:I2890,I2890)=1,COUNTIF($I:$I,I2890),""),"")</f>
        <v/>
      </c>
      <c r="P2890" s="38" t="str">
        <f aca="false">IF(G2890=1,IF(COUNTIFS(C$2:C2890,C2890,G$2:G2890,1)=1,COUNTIFS($C:$C,C2890,$G:$G,1)+ROW()/10000000,""),"")</f>
        <v/>
      </c>
      <c r="Q2890" s="0" t="str">
        <f aca="false">IF(K2890=1,IF(COUNTIFS(C$2:C2890,C2890,K$2:K2890,1)=1,1,0),"")</f>
        <v/>
      </c>
      <c r="R2890" s="0" t="str">
        <f aca="false">IF(M2890=1,IF(COUNTIFS(C$2:C2890,C2890,M$2:M2890,1)=1,1,0),"")</f>
        <v/>
      </c>
      <c r="S2890" s="0" t="str">
        <f aca="false">IF(L2890=1,IF(COUNTIFS(C$2:C2890,C2890,L$2:L2890,1)=1,1,0),"")</f>
        <v/>
      </c>
      <c r="T2890" s="38" t="str">
        <f aca="false">IF(N2890="","",N2890+ROW()/10000000)</f>
        <v/>
      </c>
      <c r="U2890" s="0" t="str">
        <f aca="false">IF(G2890=1,IF(B2890="",1,0),"")</f>
        <v/>
      </c>
    </row>
    <row r="2891" customFormat="false" ht="15" hidden="false" customHeight="false" outlineLevel="0" collapsed="false">
      <c r="A2891" s="35"/>
      <c r="B2891" s="35"/>
      <c r="G2891" s="0" t="str">
        <f aca="false">IF(A2891="","",IF(AND(A2891&gt;=Debut,A2891&lt;Fin),1,0))</f>
        <v/>
      </c>
      <c r="H2891" s="0" t="str">
        <f aca="false">IF(G2891=1,INT(ROUND((A2891-Debut)*86400,0)/600),"")</f>
        <v/>
      </c>
      <c r="I2891" s="0" t="str">
        <f aca="false">IF(G2891=1,INT(ROUND((A2891-Debut)*86400,0)/3600),"")</f>
        <v/>
      </c>
      <c r="J2891" s="0" t="str">
        <f aca="false">IF(OR(A2891="",B2891=""),"",ROUND((B2891-A2891)*86400,0))</f>
        <v/>
      </c>
      <c r="K2891" s="37" t="str">
        <f aca="false">IF(G2891=1,IF(COUNTIFS($C:$C,C2891,$G:$G,1,$A:$A,"&gt;="&amp;(A2891-FenetreInterm/86400),$A:$A,"&lt;="&amp;A2891)&gt;=NbInterm,1,0),"")</f>
        <v/>
      </c>
      <c r="L2891" s="37" t="str">
        <f aca="false">IF(G2891=1,IF(B2891="",0,IF(J2891&lt;SeuilFugitive,1,0)),"")</f>
        <v/>
      </c>
      <c r="M2891" s="37" t="str">
        <f aca="false">IF(G2891=1,IF(B2891="",IF((Fin-A2891)*24&gt;SeuilFigee,1,0),IF(J2891&gt;SeuilFigee*3600,1,0)),"")</f>
        <v/>
      </c>
      <c r="N2891" s="0" t="str">
        <f aca="false">IF(G2891=1,IF(COUNTIF(H$2:H2891,H2891)=1,COUNTIF($H:$H,H2891),""),"")</f>
        <v/>
      </c>
      <c r="O2891" s="0" t="str">
        <f aca="false">IF(G2891=1,IF(COUNTIF(I$2:I2891,I2891)=1,COUNTIF($I:$I,I2891),""),"")</f>
        <v/>
      </c>
      <c r="P2891" s="38" t="str">
        <f aca="false">IF(G2891=1,IF(COUNTIFS(C$2:C2891,C2891,G$2:G2891,1)=1,COUNTIFS($C:$C,C2891,$G:$G,1)+ROW()/10000000,""),"")</f>
        <v/>
      </c>
      <c r="Q2891" s="0" t="str">
        <f aca="false">IF(K2891=1,IF(COUNTIFS(C$2:C2891,C2891,K$2:K2891,1)=1,1,0),"")</f>
        <v/>
      </c>
      <c r="R2891" s="0" t="str">
        <f aca="false">IF(M2891=1,IF(COUNTIFS(C$2:C2891,C2891,M$2:M2891,1)=1,1,0),"")</f>
        <v/>
      </c>
      <c r="S2891" s="0" t="str">
        <f aca="false">IF(L2891=1,IF(COUNTIFS(C$2:C2891,C2891,L$2:L2891,1)=1,1,0),"")</f>
        <v/>
      </c>
      <c r="T2891" s="38" t="str">
        <f aca="false">IF(N2891="","",N2891+ROW()/10000000)</f>
        <v/>
      </c>
      <c r="U2891" s="0" t="str">
        <f aca="false">IF(G2891=1,IF(B2891="",1,0),"")</f>
        <v/>
      </c>
    </row>
    <row r="2892" customFormat="false" ht="15" hidden="false" customHeight="false" outlineLevel="0" collapsed="false">
      <c r="A2892" s="35"/>
      <c r="B2892" s="35"/>
      <c r="G2892" s="0" t="str">
        <f aca="false">IF(A2892="","",IF(AND(A2892&gt;=Debut,A2892&lt;Fin),1,0))</f>
        <v/>
      </c>
      <c r="H2892" s="0" t="str">
        <f aca="false">IF(G2892=1,INT(ROUND((A2892-Debut)*86400,0)/600),"")</f>
        <v/>
      </c>
      <c r="I2892" s="0" t="str">
        <f aca="false">IF(G2892=1,INT(ROUND((A2892-Debut)*86400,0)/3600),"")</f>
        <v/>
      </c>
      <c r="J2892" s="0" t="str">
        <f aca="false">IF(OR(A2892="",B2892=""),"",ROUND((B2892-A2892)*86400,0))</f>
        <v/>
      </c>
      <c r="K2892" s="37" t="str">
        <f aca="false">IF(G2892=1,IF(COUNTIFS($C:$C,C2892,$G:$G,1,$A:$A,"&gt;="&amp;(A2892-FenetreInterm/86400),$A:$A,"&lt;="&amp;A2892)&gt;=NbInterm,1,0),"")</f>
        <v/>
      </c>
      <c r="L2892" s="37" t="str">
        <f aca="false">IF(G2892=1,IF(B2892="",0,IF(J2892&lt;SeuilFugitive,1,0)),"")</f>
        <v/>
      </c>
      <c r="M2892" s="37" t="str">
        <f aca="false">IF(G2892=1,IF(B2892="",IF((Fin-A2892)*24&gt;SeuilFigee,1,0),IF(J2892&gt;SeuilFigee*3600,1,0)),"")</f>
        <v/>
      </c>
      <c r="N2892" s="0" t="str">
        <f aca="false">IF(G2892=1,IF(COUNTIF(H$2:H2892,H2892)=1,COUNTIF($H:$H,H2892),""),"")</f>
        <v/>
      </c>
      <c r="O2892" s="0" t="str">
        <f aca="false">IF(G2892=1,IF(COUNTIF(I$2:I2892,I2892)=1,COUNTIF($I:$I,I2892),""),"")</f>
        <v/>
      </c>
      <c r="P2892" s="38" t="str">
        <f aca="false">IF(G2892=1,IF(COUNTIFS(C$2:C2892,C2892,G$2:G2892,1)=1,COUNTIFS($C:$C,C2892,$G:$G,1)+ROW()/10000000,""),"")</f>
        <v/>
      </c>
      <c r="Q2892" s="0" t="str">
        <f aca="false">IF(K2892=1,IF(COUNTIFS(C$2:C2892,C2892,K$2:K2892,1)=1,1,0),"")</f>
        <v/>
      </c>
      <c r="R2892" s="0" t="str">
        <f aca="false">IF(M2892=1,IF(COUNTIFS(C$2:C2892,C2892,M$2:M2892,1)=1,1,0),"")</f>
        <v/>
      </c>
      <c r="S2892" s="0" t="str">
        <f aca="false">IF(L2892=1,IF(COUNTIFS(C$2:C2892,C2892,L$2:L2892,1)=1,1,0),"")</f>
        <v/>
      </c>
      <c r="T2892" s="38" t="str">
        <f aca="false">IF(N2892="","",N2892+ROW()/10000000)</f>
        <v/>
      </c>
      <c r="U2892" s="0" t="str">
        <f aca="false">IF(G2892=1,IF(B2892="",1,0),"")</f>
        <v/>
      </c>
    </row>
    <row r="2893" customFormat="false" ht="15" hidden="false" customHeight="false" outlineLevel="0" collapsed="false">
      <c r="A2893" s="35"/>
      <c r="B2893" s="35"/>
      <c r="G2893" s="0" t="str">
        <f aca="false">IF(A2893="","",IF(AND(A2893&gt;=Debut,A2893&lt;Fin),1,0))</f>
        <v/>
      </c>
      <c r="H2893" s="0" t="str">
        <f aca="false">IF(G2893=1,INT(ROUND((A2893-Debut)*86400,0)/600),"")</f>
        <v/>
      </c>
      <c r="I2893" s="0" t="str">
        <f aca="false">IF(G2893=1,INT(ROUND((A2893-Debut)*86400,0)/3600),"")</f>
        <v/>
      </c>
      <c r="J2893" s="0" t="str">
        <f aca="false">IF(OR(A2893="",B2893=""),"",ROUND((B2893-A2893)*86400,0))</f>
        <v/>
      </c>
      <c r="K2893" s="37" t="str">
        <f aca="false">IF(G2893=1,IF(COUNTIFS($C:$C,C2893,$G:$G,1,$A:$A,"&gt;="&amp;(A2893-FenetreInterm/86400),$A:$A,"&lt;="&amp;A2893)&gt;=NbInterm,1,0),"")</f>
        <v/>
      </c>
      <c r="L2893" s="37" t="str">
        <f aca="false">IF(G2893=1,IF(B2893="",0,IF(J2893&lt;SeuilFugitive,1,0)),"")</f>
        <v/>
      </c>
      <c r="M2893" s="37" t="str">
        <f aca="false">IF(G2893=1,IF(B2893="",IF((Fin-A2893)*24&gt;SeuilFigee,1,0),IF(J2893&gt;SeuilFigee*3600,1,0)),"")</f>
        <v/>
      </c>
      <c r="N2893" s="0" t="str">
        <f aca="false">IF(G2893=1,IF(COUNTIF(H$2:H2893,H2893)=1,COUNTIF($H:$H,H2893),""),"")</f>
        <v/>
      </c>
      <c r="O2893" s="0" t="str">
        <f aca="false">IF(G2893=1,IF(COUNTIF(I$2:I2893,I2893)=1,COUNTIF($I:$I,I2893),""),"")</f>
        <v/>
      </c>
      <c r="P2893" s="38" t="str">
        <f aca="false">IF(G2893=1,IF(COUNTIFS(C$2:C2893,C2893,G$2:G2893,1)=1,COUNTIFS($C:$C,C2893,$G:$G,1)+ROW()/10000000,""),"")</f>
        <v/>
      </c>
      <c r="Q2893" s="0" t="str">
        <f aca="false">IF(K2893=1,IF(COUNTIFS(C$2:C2893,C2893,K$2:K2893,1)=1,1,0),"")</f>
        <v/>
      </c>
      <c r="R2893" s="0" t="str">
        <f aca="false">IF(M2893=1,IF(COUNTIFS(C$2:C2893,C2893,M$2:M2893,1)=1,1,0),"")</f>
        <v/>
      </c>
      <c r="S2893" s="0" t="str">
        <f aca="false">IF(L2893=1,IF(COUNTIFS(C$2:C2893,C2893,L$2:L2893,1)=1,1,0),"")</f>
        <v/>
      </c>
      <c r="T2893" s="38" t="str">
        <f aca="false">IF(N2893="","",N2893+ROW()/10000000)</f>
        <v/>
      </c>
      <c r="U2893" s="0" t="str">
        <f aca="false">IF(G2893=1,IF(B2893="",1,0),"")</f>
        <v/>
      </c>
    </row>
    <row r="2894" customFormat="false" ht="15" hidden="false" customHeight="false" outlineLevel="0" collapsed="false">
      <c r="A2894" s="35"/>
      <c r="B2894" s="35"/>
      <c r="G2894" s="0" t="str">
        <f aca="false">IF(A2894="","",IF(AND(A2894&gt;=Debut,A2894&lt;Fin),1,0))</f>
        <v/>
      </c>
      <c r="H2894" s="0" t="str">
        <f aca="false">IF(G2894=1,INT(ROUND((A2894-Debut)*86400,0)/600),"")</f>
        <v/>
      </c>
      <c r="I2894" s="0" t="str">
        <f aca="false">IF(G2894=1,INT(ROUND((A2894-Debut)*86400,0)/3600),"")</f>
        <v/>
      </c>
      <c r="J2894" s="0" t="str">
        <f aca="false">IF(OR(A2894="",B2894=""),"",ROUND((B2894-A2894)*86400,0))</f>
        <v/>
      </c>
      <c r="K2894" s="37" t="str">
        <f aca="false">IF(G2894=1,IF(COUNTIFS($C:$C,C2894,$G:$G,1,$A:$A,"&gt;="&amp;(A2894-FenetreInterm/86400),$A:$A,"&lt;="&amp;A2894)&gt;=NbInterm,1,0),"")</f>
        <v/>
      </c>
      <c r="L2894" s="37" t="str">
        <f aca="false">IF(G2894=1,IF(B2894="",0,IF(J2894&lt;SeuilFugitive,1,0)),"")</f>
        <v/>
      </c>
      <c r="M2894" s="37" t="str">
        <f aca="false">IF(G2894=1,IF(B2894="",IF((Fin-A2894)*24&gt;SeuilFigee,1,0),IF(J2894&gt;SeuilFigee*3600,1,0)),"")</f>
        <v/>
      </c>
      <c r="N2894" s="0" t="str">
        <f aca="false">IF(G2894=1,IF(COUNTIF(H$2:H2894,H2894)=1,COUNTIF($H:$H,H2894),""),"")</f>
        <v/>
      </c>
      <c r="O2894" s="0" t="str">
        <f aca="false">IF(G2894=1,IF(COUNTIF(I$2:I2894,I2894)=1,COUNTIF($I:$I,I2894),""),"")</f>
        <v/>
      </c>
      <c r="P2894" s="38" t="str">
        <f aca="false">IF(G2894=1,IF(COUNTIFS(C$2:C2894,C2894,G$2:G2894,1)=1,COUNTIFS($C:$C,C2894,$G:$G,1)+ROW()/10000000,""),"")</f>
        <v/>
      </c>
      <c r="Q2894" s="0" t="str">
        <f aca="false">IF(K2894=1,IF(COUNTIFS(C$2:C2894,C2894,K$2:K2894,1)=1,1,0),"")</f>
        <v/>
      </c>
      <c r="R2894" s="0" t="str">
        <f aca="false">IF(M2894=1,IF(COUNTIFS(C$2:C2894,C2894,M$2:M2894,1)=1,1,0),"")</f>
        <v/>
      </c>
      <c r="S2894" s="0" t="str">
        <f aca="false">IF(L2894=1,IF(COUNTIFS(C$2:C2894,C2894,L$2:L2894,1)=1,1,0),"")</f>
        <v/>
      </c>
      <c r="T2894" s="38" t="str">
        <f aca="false">IF(N2894="","",N2894+ROW()/10000000)</f>
        <v/>
      </c>
      <c r="U2894" s="0" t="str">
        <f aca="false">IF(G2894=1,IF(B2894="",1,0),"")</f>
        <v/>
      </c>
    </row>
    <row r="2895" customFormat="false" ht="15" hidden="false" customHeight="false" outlineLevel="0" collapsed="false">
      <c r="A2895" s="35"/>
      <c r="B2895" s="35"/>
      <c r="G2895" s="0" t="str">
        <f aca="false">IF(A2895="","",IF(AND(A2895&gt;=Debut,A2895&lt;Fin),1,0))</f>
        <v/>
      </c>
      <c r="H2895" s="0" t="str">
        <f aca="false">IF(G2895=1,INT(ROUND((A2895-Debut)*86400,0)/600),"")</f>
        <v/>
      </c>
      <c r="I2895" s="0" t="str">
        <f aca="false">IF(G2895=1,INT(ROUND((A2895-Debut)*86400,0)/3600),"")</f>
        <v/>
      </c>
      <c r="J2895" s="0" t="str">
        <f aca="false">IF(OR(A2895="",B2895=""),"",ROUND((B2895-A2895)*86400,0))</f>
        <v/>
      </c>
      <c r="K2895" s="37" t="str">
        <f aca="false">IF(G2895=1,IF(COUNTIFS($C:$C,C2895,$G:$G,1,$A:$A,"&gt;="&amp;(A2895-FenetreInterm/86400),$A:$A,"&lt;="&amp;A2895)&gt;=NbInterm,1,0),"")</f>
        <v/>
      </c>
      <c r="L2895" s="37" t="str">
        <f aca="false">IF(G2895=1,IF(B2895="",0,IF(J2895&lt;SeuilFugitive,1,0)),"")</f>
        <v/>
      </c>
      <c r="M2895" s="37" t="str">
        <f aca="false">IF(G2895=1,IF(B2895="",IF((Fin-A2895)*24&gt;SeuilFigee,1,0),IF(J2895&gt;SeuilFigee*3600,1,0)),"")</f>
        <v/>
      </c>
      <c r="N2895" s="0" t="str">
        <f aca="false">IF(G2895=1,IF(COUNTIF(H$2:H2895,H2895)=1,COUNTIF($H:$H,H2895),""),"")</f>
        <v/>
      </c>
      <c r="O2895" s="0" t="str">
        <f aca="false">IF(G2895=1,IF(COUNTIF(I$2:I2895,I2895)=1,COUNTIF($I:$I,I2895),""),"")</f>
        <v/>
      </c>
      <c r="P2895" s="38" t="str">
        <f aca="false">IF(G2895=1,IF(COUNTIFS(C$2:C2895,C2895,G$2:G2895,1)=1,COUNTIFS($C:$C,C2895,$G:$G,1)+ROW()/10000000,""),"")</f>
        <v/>
      </c>
      <c r="Q2895" s="0" t="str">
        <f aca="false">IF(K2895=1,IF(COUNTIFS(C$2:C2895,C2895,K$2:K2895,1)=1,1,0),"")</f>
        <v/>
      </c>
      <c r="R2895" s="0" t="str">
        <f aca="false">IF(M2895=1,IF(COUNTIFS(C$2:C2895,C2895,M$2:M2895,1)=1,1,0),"")</f>
        <v/>
      </c>
      <c r="S2895" s="0" t="str">
        <f aca="false">IF(L2895=1,IF(COUNTIFS(C$2:C2895,C2895,L$2:L2895,1)=1,1,0),"")</f>
        <v/>
      </c>
      <c r="T2895" s="38" t="str">
        <f aca="false">IF(N2895="","",N2895+ROW()/10000000)</f>
        <v/>
      </c>
      <c r="U2895" s="0" t="str">
        <f aca="false">IF(G2895=1,IF(B2895="",1,0),"")</f>
        <v/>
      </c>
    </row>
    <row r="2896" customFormat="false" ht="15" hidden="false" customHeight="false" outlineLevel="0" collapsed="false">
      <c r="A2896" s="35"/>
      <c r="B2896" s="35"/>
      <c r="G2896" s="0" t="str">
        <f aca="false">IF(A2896="","",IF(AND(A2896&gt;=Debut,A2896&lt;Fin),1,0))</f>
        <v/>
      </c>
      <c r="H2896" s="0" t="str">
        <f aca="false">IF(G2896=1,INT(ROUND((A2896-Debut)*86400,0)/600),"")</f>
        <v/>
      </c>
      <c r="I2896" s="0" t="str">
        <f aca="false">IF(G2896=1,INT(ROUND((A2896-Debut)*86400,0)/3600),"")</f>
        <v/>
      </c>
      <c r="J2896" s="0" t="str">
        <f aca="false">IF(OR(A2896="",B2896=""),"",ROUND((B2896-A2896)*86400,0))</f>
        <v/>
      </c>
      <c r="K2896" s="37" t="str">
        <f aca="false">IF(G2896=1,IF(COUNTIFS($C:$C,C2896,$G:$G,1,$A:$A,"&gt;="&amp;(A2896-FenetreInterm/86400),$A:$A,"&lt;="&amp;A2896)&gt;=NbInterm,1,0),"")</f>
        <v/>
      </c>
      <c r="L2896" s="37" t="str">
        <f aca="false">IF(G2896=1,IF(B2896="",0,IF(J2896&lt;SeuilFugitive,1,0)),"")</f>
        <v/>
      </c>
      <c r="M2896" s="37" t="str">
        <f aca="false">IF(G2896=1,IF(B2896="",IF((Fin-A2896)*24&gt;SeuilFigee,1,0),IF(J2896&gt;SeuilFigee*3600,1,0)),"")</f>
        <v/>
      </c>
      <c r="N2896" s="0" t="str">
        <f aca="false">IF(G2896=1,IF(COUNTIF(H$2:H2896,H2896)=1,COUNTIF($H:$H,H2896),""),"")</f>
        <v/>
      </c>
      <c r="O2896" s="0" t="str">
        <f aca="false">IF(G2896=1,IF(COUNTIF(I$2:I2896,I2896)=1,COUNTIF($I:$I,I2896),""),"")</f>
        <v/>
      </c>
      <c r="P2896" s="38" t="str">
        <f aca="false">IF(G2896=1,IF(COUNTIFS(C$2:C2896,C2896,G$2:G2896,1)=1,COUNTIFS($C:$C,C2896,$G:$G,1)+ROW()/10000000,""),"")</f>
        <v/>
      </c>
      <c r="Q2896" s="0" t="str">
        <f aca="false">IF(K2896=1,IF(COUNTIFS(C$2:C2896,C2896,K$2:K2896,1)=1,1,0),"")</f>
        <v/>
      </c>
      <c r="R2896" s="0" t="str">
        <f aca="false">IF(M2896=1,IF(COUNTIFS(C$2:C2896,C2896,M$2:M2896,1)=1,1,0),"")</f>
        <v/>
      </c>
      <c r="S2896" s="0" t="str">
        <f aca="false">IF(L2896=1,IF(COUNTIFS(C$2:C2896,C2896,L$2:L2896,1)=1,1,0),"")</f>
        <v/>
      </c>
      <c r="T2896" s="38" t="str">
        <f aca="false">IF(N2896="","",N2896+ROW()/10000000)</f>
        <v/>
      </c>
      <c r="U2896" s="0" t="str">
        <f aca="false">IF(G2896=1,IF(B2896="",1,0),"")</f>
        <v/>
      </c>
    </row>
    <row r="2897" customFormat="false" ht="15" hidden="false" customHeight="false" outlineLevel="0" collapsed="false">
      <c r="A2897" s="35"/>
      <c r="B2897" s="35"/>
      <c r="G2897" s="0" t="str">
        <f aca="false">IF(A2897="","",IF(AND(A2897&gt;=Debut,A2897&lt;Fin),1,0))</f>
        <v/>
      </c>
      <c r="H2897" s="0" t="str">
        <f aca="false">IF(G2897=1,INT(ROUND((A2897-Debut)*86400,0)/600),"")</f>
        <v/>
      </c>
      <c r="I2897" s="0" t="str">
        <f aca="false">IF(G2897=1,INT(ROUND((A2897-Debut)*86400,0)/3600),"")</f>
        <v/>
      </c>
      <c r="J2897" s="0" t="str">
        <f aca="false">IF(OR(A2897="",B2897=""),"",ROUND((B2897-A2897)*86400,0))</f>
        <v/>
      </c>
      <c r="K2897" s="37" t="str">
        <f aca="false">IF(G2897=1,IF(COUNTIFS($C:$C,C2897,$G:$G,1,$A:$A,"&gt;="&amp;(A2897-FenetreInterm/86400),$A:$A,"&lt;="&amp;A2897)&gt;=NbInterm,1,0),"")</f>
        <v/>
      </c>
      <c r="L2897" s="37" t="str">
        <f aca="false">IF(G2897=1,IF(B2897="",0,IF(J2897&lt;SeuilFugitive,1,0)),"")</f>
        <v/>
      </c>
      <c r="M2897" s="37" t="str">
        <f aca="false">IF(G2897=1,IF(B2897="",IF((Fin-A2897)*24&gt;SeuilFigee,1,0),IF(J2897&gt;SeuilFigee*3600,1,0)),"")</f>
        <v/>
      </c>
      <c r="N2897" s="0" t="str">
        <f aca="false">IF(G2897=1,IF(COUNTIF(H$2:H2897,H2897)=1,COUNTIF($H:$H,H2897),""),"")</f>
        <v/>
      </c>
      <c r="O2897" s="0" t="str">
        <f aca="false">IF(G2897=1,IF(COUNTIF(I$2:I2897,I2897)=1,COUNTIF($I:$I,I2897),""),"")</f>
        <v/>
      </c>
      <c r="P2897" s="38" t="str">
        <f aca="false">IF(G2897=1,IF(COUNTIFS(C$2:C2897,C2897,G$2:G2897,1)=1,COUNTIFS($C:$C,C2897,$G:$G,1)+ROW()/10000000,""),"")</f>
        <v/>
      </c>
      <c r="Q2897" s="0" t="str">
        <f aca="false">IF(K2897=1,IF(COUNTIFS(C$2:C2897,C2897,K$2:K2897,1)=1,1,0),"")</f>
        <v/>
      </c>
      <c r="R2897" s="0" t="str">
        <f aca="false">IF(M2897=1,IF(COUNTIFS(C$2:C2897,C2897,M$2:M2897,1)=1,1,0),"")</f>
        <v/>
      </c>
      <c r="S2897" s="0" t="str">
        <f aca="false">IF(L2897=1,IF(COUNTIFS(C$2:C2897,C2897,L$2:L2897,1)=1,1,0),"")</f>
        <v/>
      </c>
      <c r="T2897" s="38" t="str">
        <f aca="false">IF(N2897="","",N2897+ROW()/10000000)</f>
        <v/>
      </c>
      <c r="U2897" s="0" t="str">
        <f aca="false">IF(G2897=1,IF(B2897="",1,0),"")</f>
        <v/>
      </c>
    </row>
    <row r="2898" customFormat="false" ht="15" hidden="false" customHeight="false" outlineLevel="0" collapsed="false">
      <c r="A2898" s="35"/>
      <c r="B2898" s="35"/>
      <c r="G2898" s="0" t="str">
        <f aca="false">IF(A2898="","",IF(AND(A2898&gt;=Debut,A2898&lt;Fin),1,0))</f>
        <v/>
      </c>
      <c r="H2898" s="0" t="str">
        <f aca="false">IF(G2898=1,INT(ROUND((A2898-Debut)*86400,0)/600),"")</f>
        <v/>
      </c>
      <c r="I2898" s="0" t="str">
        <f aca="false">IF(G2898=1,INT(ROUND((A2898-Debut)*86400,0)/3600),"")</f>
        <v/>
      </c>
      <c r="J2898" s="0" t="str">
        <f aca="false">IF(OR(A2898="",B2898=""),"",ROUND((B2898-A2898)*86400,0))</f>
        <v/>
      </c>
      <c r="K2898" s="37" t="str">
        <f aca="false">IF(G2898=1,IF(COUNTIFS($C:$C,C2898,$G:$G,1,$A:$A,"&gt;="&amp;(A2898-FenetreInterm/86400),$A:$A,"&lt;="&amp;A2898)&gt;=NbInterm,1,0),"")</f>
        <v/>
      </c>
      <c r="L2898" s="37" t="str">
        <f aca="false">IF(G2898=1,IF(B2898="",0,IF(J2898&lt;SeuilFugitive,1,0)),"")</f>
        <v/>
      </c>
      <c r="M2898" s="37" t="str">
        <f aca="false">IF(G2898=1,IF(B2898="",IF((Fin-A2898)*24&gt;SeuilFigee,1,0),IF(J2898&gt;SeuilFigee*3600,1,0)),"")</f>
        <v/>
      </c>
      <c r="N2898" s="0" t="str">
        <f aca="false">IF(G2898=1,IF(COUNTIF(H$2:H2898,H2898)=1,COUNTIF($H:$H,H2898),""),"")</f>
        <v/>
      </c>
      <c r="O2898" s="0" t="str">
        <f aca="false">IF(G2898=1,IF(COUNTIF(I$2:I2898,I2898)=1,COUNTIF($I:$I,I2898),""),"")</f>
        <v/>
      </c>
      <c r="P2898" s="38" t="str">
        <f aca="false">IF(G2898=1,IF(COUNTIFS(C$2:C2898,C2898,G$2:G2898,1)=1,COUNTIFS($C:$C,C2898,$G:$G,1)+ROW()/10000000,""),"")</f>
        <v/>
      </c>
      <c r="Q2898" s="0" t="str">
        <f aca="false">IF(K2898=1,IF(COUNTIFS(C$2:C2898,C2898,K$2:K2898,1)=1,1,0),"")</f>
        <v/>
      </c>
      <c r="R2898" s="0" t="str">
        <f aca="false">IF(M2898=1,IF(COUNTIFS(C$2:C2898,C2898,M$2:M2898,1)=1,1,0),"")</f>
        <v/>
      </c>
      <c r="S2898" s="0" t="str">
        <f aca="false">IF(L2898=1,IF(COUNTIFS(C$2:C2898,C2898,L$2:L2898,1)=1,1,0),"")</f>
        <v/>
      </c>
      <c r="T2898" s="38" t="str">
        <f aca="false">IF(N2898="","",N2898+ROW()/10000000)</f>
        <v/>
      </c>
      <c r="U2898" s="0" t="str">
        <f aca="false">IF(G2898=1,IF(B2898="",1,0),"")</f>
        <v/>
      </c>
    </row>
    <row r="2899" customFormat="false" ht="15" hidden="false" customHeight="false" outlineLevel="0" collapsed="false">
      <c r="A2899" s="35"/>
      <c r="B2899" s="35"/>
      <c r="G2899" s="0" t="str">
        <f aca="false">IF(A2899="","",IF(AND(A2899&gt;=Debut,A2899&lt;Fin),1,0))</f>
        <v/>
      </c>
      <c r="H2899" s="0" t="str">
        <f aca="false">IF(G2899=1,INT(ROUND((A2899-Debut)*86400,0)/600),"")</f>
        <v/>
      </c>
      <c r="I2899" s="0" t="str">
        <f aca="false">IF(G2899=1,INT(ROUND((A2899-Debut)*86400,0)/3600),"")</f>
        <v/>
      </c>
      <c r="J2899" s="0" t="str">
        <f aca="false">IF(OR(A2899="",B2899=""),"",ROUND((B2899-A2899)*86400,0))</f>
        <v/>
      </c>
      <c r="K2899" s="37" t="str">
        <f aca="false">IF(G2899=1,IF(COUNTIFS($C:$C,C2899,$G:$G,1,$A:$A,"&gt;="&amp;(A2899-FenetreInterm/86400),$A:$A,"&lt;="&amp;A2899)&gt;=NbInterm,1,0),"")</f>
        <v/>
      </c>
      <c r="L2899" s="37" t="str">
        <f aca="false">IF(G2899=1,IF(B2899="",0,IF(J2899&lt;SeuilFugitive,1,0)),"")</f>
        <v/>
      </c>
      <c r="M2899" s="37" t="str">
        <f aca="false">IF(G2899=1,IF(B2899="",IF((Fin-A2899)*24&gt;SeuilFigee,1,0),IF(J2899&gt;SeuilFigee*3600,1,0)),"")</f>
        <v/>
      </c>
      <c r="N2899" s="0" t="str">
        <f aca="false">IF(G2899=1,IF(COUNTIF(H$2:H2899,H2899)=1,COUNTIF($H:$H,H2899),""),"")</f>
        <v/>
      </c>
      <c r="O2899" s="0" t="str">
        <f aca="false">IF(G2899=1,IF(COUNTIF(I$2:I2899,I2899)=1,COUNTIF($I:$I,I2899),""),"")</f>
        <v/>
      </c>
      <c r="P2899" s="38" t="str">
        <f aca="false">IF(G2899=1,IF(COUNTIFS(C$2:C2899,C2899,G$2:G2899,1)=1,COUNTIFS($C:$C,C2899,$G:$G,1)+ROW()/10000000,""),"")</f>
        <v/>
      </c>
      <c r="Q2899" s="0" t="str">
        <f aca="false">IF(K2899=1,IF(COUNTIFS(C$2:C2899,C2899,K$2:K2899,1)=1,1,0),"")</f>
        <v/>
      </c>
      <c r="R2899" s="0" t="str">
        <f aca="false">IF(M2899=1,IF(COUNTIFS(C$2:C2899,C2899,M$2:M2899,1)=1,1,0),"")</f>
        <v/>
      </c>
      <c r="S2899" s="0" t="str">
        <f aca="false">IF(L2899=1,IF(COUNTIFS(C$2:C2899,C2899,L$2:L2899,1)=1,1,0),"")</f>
        <v/>
      </c>
      <c r="T2899" s="38" t="str">
        <f aca="false">IF(N2899="","",N2899+ROW()/10000000)</f>
        <v/>
      </c>
      <c r="U2899" s="0" t="str">
        <f aca="false">IF(G2899=1,IF(B2899="",1,0),"")</f>
        <v/>
      </c>
    </row>
    <row r="2900" customFormat="false" ht="15" hidden="false" customHeight="false" outlineLevel="0" collapsed="false">
      <c r="A2900" s="35"/>
      <c r="B2900" s="35"/>
      <c r="G2900" s="0" t="str">
        <f aca="false">IF(A2900="","",IF(AND(A2900&gt;=Debut,A2900&lt;Fin),1,0))</f>
        <v/>
      </c>
      <c r="H2900" s="0" t="str">
        <f aca="false">IF(G2900=1,INT(ROUND((A2900-Debut)*86400,0)/600),"")</f>
        <v/>
      </c>
      <c r="I2900" s="0" t="str">
        <f aca="false">IF(G2900=1,INT(ROUND((A2900-Debut)*86400,0)/3600),"")</f>
        <v/>
      </c>
      <c r="J2900" s="0" t="str">
        <f aca="false">IF(OR(A2900="",B2900=""),"",ROUND((B2900-A2900)*86400,0))</f>
        <v/>
      </c>
      <c r="K2900" s="37" t="str">
        <f aca="false">IF(G2900=1,IF(COUNTIFS($C:$C,C2900,$G:$G,1,$A:$A,"&gt;="&amp;(A2900-FenetreInterm/86400),$A:$A,"&lt;="&amp;A2900)&gt;=NbInterm,1,0),"")</f>
        <v/>
      </c>
      <c r="L2900" s="37" t="str">
        <f aca="false">IF(G2900=1,IF(B2900="",0,IF(J2900&lt;SeuilFugitive,1,0)),"")</f>
        <v/>
      </c>
      <c r="M2900" s="37" t="str">
        <f aca="false">IF(G2900=1,IF(B2900="",IF((Fin-A2900)*24&gt;SeuilFigee,1,0),IF(J2900&gt;SeuilFigee*3600,1,0)),"")</f>
        <v/>
      </c>
      <c r="N2900" s="0" t="str">
        <f aca="false">IF(G2900=1,IF(COUNTIF(H$2:H2900,H2900)=1,COUNTIF($H:$H,H2900),""),"")</f>
        <v/>
      </c>
      <c r="O2900" s="0" t="str">
        <f aca="false">IF(G2900=1,IF(COUNTIF(I$2:I2900,I2900)=1,COUNTIF($I:$I,I2900),""),"")</f>
        <v/>
      </c>
      <c r="P2900" s="38" t="str">
        <f aca="false">IF(G2900=1,IF(COUNTIFS(C$2:C2900,C2900,G$2:G2900,1)=1,COUNTIFS($C:$C,C2900,$G:$G,1)+ROW()/10000000,""),"")</f>
        <v/>
      </c>
      <c r="Q2900" s="0" t="str">
        <f aca="false">IF(K2900=1,IF(COUNTIFS(C$2:C2900,C2900,K$2:K2900,1)=1,1,0),"")</f>
        <v/>
      </c>
      <c r="R2900" s="0" t="str">
        <f aca="false">IF(M2900=1,IF(COUNTIFS(C$2:C2900,C2900,M$2:M2900,1)=1,1,0),"")</f>
        <v/>
      </c>
      <c r="S2900" s="0" t="str">
        <f aca="false">IF(L2900=1,IF(COUNTIFS(C$2:C2900,C2900,L$2:L2900,1)=1,1,0),"")</f>
        <v/>
      </c>
      <c r="T2900" s="38" t="str">
        <f aca="false">IF(N2900="","",N2900+ROW()/10000000)</f>
        <v/>
      </c>
      <c r="U2900" s="0" t="str">
        <f aca="false">IF(G2900=1,IF(B2900="",1,0),"")</f>
        <v/>
      </c>
    </row>
    <row r="2901" customFormat="false" ht="15" hidden="false" customHeight="false" outlineLevel="0" collapsed="false">
      <c r="A2901" s="35"/>
      <c r="B2901" s="35"/>
      <c r="G2901" s="0" t="str">
        <f aca="false">IF(A2901="","",IF(AND(A2901&gt;=Debut,A2901&lt;Fin),1,0))</f>
        <v/>
      </c>
      <c r="H2901" s="0" t="str">
        <f aca="false">IF(G2901=1,INT(ROUND((A2901-Debut)*86400,0)/600),"")</f>
        <v/>
      </c>
      <c r="I2901" s="0" t="str">
        <f aca="false">IF(G2901=1,INT(ROUND((A2901-Debut)*86400,0)/3600),"")</f>
        <v/>
      </c>
      <c r="J2901" s="0" t="str">
        <f aca="false">IF(OR(A2901="",B2901=""),"",ROUND((B2901-A2901)*86400,0))</f>
        <v/>
      </c>
      <c r="K2901" s="37" t="str">
        <f aca="false">IF(G2901=1,IF(COUNTIFS($C:$C,C2901,$G:$G,1,$A:$A,"&gt;="&amp;(A2901-FenetreInterm/86400),$A:$A,"&lt;="&amp;A2901)&gt;=NbInterm,1,0),"")</f>
        <v/>
      </c>
      <c r="L2901" s="37" t="str">
        <f aca="false">IF(G2901=1,IF(B2901="",0,IF(J2901&lt;SeuilFugitive,1,0)),"")</f>
        <v/>
      </c>
      <c r="M2901" s="37" t="str">
        <f aca="false">IF(G2901=1,IF(B2901="",IF((Fin-A2901)*24&gt;SeuilFigee,1,0),IF(J2901&gt;SeuilFigee*3600,1,0)),"")</f>
        <v/>
      </c>
      <c r="N2901" s="0" t="str">
        <f aca="false">IF(G2901=1,IF(COUNTIF(H$2:H2901,H2901)=1,COUNTIF($H:$H,H2901),""),"")</f>
        <v/>
      </c>
      <c r="O2901" s="0" t="str">
        <f aca="false">IF(G2901=1,IF(COUNTIF(I$2:I2901,I2901)=1,COUNTIF($I:$I,I2901),""),"")</f>
        <v/>
      </c>
      <c r="P2901" s="38" t="str">
        <f aca="false">IF(G2901=1,IF(COUNTIFS(C$2:C2901,C2901,G$2:G2901,1)=1,COUNTIFS($C:$C,C2901,$G:$G,1)+ROW()/10000000,""),"")</f>
        <v/>
      </c>
      <c r="Q2901" s="0" t="str">
        <f aca="false">IF(K2901=1,IF(COUNTIFS(C$2:C2901,C2901,K$2:K2901,1)=1,1,0),"")</f>
        <v/>
      </c>
      <c r="R2901" s="0" t="str">
        <f aca="false">IF(M2901=1,IF(COUNTIFS(C$2:C2901,C2901,M$2:M2901,1)=1,1,0),"")</f>
        <v/>
      </c>
      <c r="S2901" s="0" t="str">
        <f aca="false">IF(L2901=1,IF(COUNTIFS(C$2:C2901,C2901,L$2:L2901,1)=1,1,0),"")</f>
        <v/>
      </c>
      <c r="T2901" s="38" t="str">
        <f aca="false">IF(N2901="","",N2901+ROW()/10000000)</f>
        <v/>
      </c>
      <c r="U2901" s="0" t="str">
        <f aca="false">IF(G2901=1,IF(B2901="",1,0),"")</f>
        <v/>
      </c>
    </row>
    <row r="2902" customFormat="false" ht="15" hidden="false" customHeight="false" outlineLevel="0" collapsed="false">
      <c r="A2902" s="35"/>
      <c r="B2902" s="35"/>
      <c r="G2902" s="0" t="str">
        <f aca="false">IF(A2902="","",IF(AND(A2902&gt;=Debut,A2902&lt;Fin),1,0))</f>
        <v/>
      </c>
      <c r="H2902" s="0" t="str">
        <f aca="false">IF(G2902=1,INT(ROUND((A2902-Debut)*86400,0)/600),"")</f>
        <v/>
      </c>
      <c r="I2902" s="0" t="str">
        <f aca="false">IF(G2902=1,INT(ROUND((A2902-Debut)*86400,0)/3600),"")</f>
        <v/>
      </c>
      <c r="J2902" s="0" t="str">
        <f aca="false">IF(OR(A2902="",B2902=""),"",ROUND((B2902-A2902)*86400,0))</f>
        <v/>
      </c>
      <c r="K2902" s="37" t="str">
        <f aca="false">IF(G2902=1,IF(COUNTIFS($C:$C,C2902,$G:$G,1,$A:$A,"&gt;="&amp;(A2902-FenetreInterm/86400),$A:$A,"&lt;="&amp;A2902)&gt;=NbInterm,1,0),"")</f>
        <v/>
      </c>
      <c r="L2902" s="37" t="str">
        <f aca="false">IF(G2902=1,IF(B2902="",0,IF(J2902&lt;SeuilFugitive,1,0)),"")</f>
        <v/>
      </c>
      <c r="M2902" s="37" t="str">
        <f aca="false">IF(G2902=1,IF(B2902="",IF((Fin-A2902)*24&gt;SeuilFigee,1,0),IF(J2902&gt;SeuilFigee*3600,1,0)),"")</f>
        <v/>
      </c>
      <c r="N2902" s="0" t="str">
        <f aca="false">IF(G2902=1,IF(COUNTIF(H$2:H2902,H2902)=1,COUNTIF($H:$H,H2902),""),"")</f>
        <v/>
      </c>
      <c r="O2902" s="0" t="str">
        <f aca="false">IF(G2902=1,IF(COUNTIF(I$2:I2902,I2902)=1,COUNTIF($I:$I,I2902),""),"")</f>
        <v/>
      </c>
      <c r="P2902" s="38" t="str">
        <f aca="false">IF(G2902=1,IF(COUNTIFS(C$2:C2902,C2902,G$2:G2902,1)=1,COUNTIFS($C:$C,C2902,$G:$G,1)+ROW()/10000000,""),"")</f>
        <v/>
      </c>
      <c r="Q2902" s="0" t="str">
        <f aca="false">IF(K2902=1,IF(COUNTIFS(C$2:C2902,C2902,K$2:K2902,1)=1,1,0),"")</f>
        <v/>
      </c>
      <c r="R2902" s="0" t="str">
        <f aca="false">IF(M2902=1,IF(COUNTIFS(C$2:C2902,C2902,M$2:M2902,1)=1,1,0),"")</f>
        <v/>
      </c>
      <c r="S2902" s="0" t="str">
        <f aca="false">IF(L2902=1,IF(COUNTIFS(C$2:C2902,C2902,L$2:L2902,1)=1,1,0),"")</f>
        <v/>
      </c>
      <c r="T2902" s="38" t="str">
        <f aca="false">IF(N2902="","",N2902+ROW()/10000000)</f>
        <v/>
      </c>
      <c r="U2902" s="0" t="str">
        <f aca="false">IF(G2902=1,IF(B2902="",1,0),"")</f>
        <v/>
      </c>
    </row>
    <row r="2903" customFormat="false" ht="15" hidden="false" customHeight="false" outlineLevel="0" collapsed="false">
      <c r="A2903" s="35"/>
      <c r="B2903" s="35"/>
      <c r="G2903" s="0" t="str">
        <f aca="false">IF(A2903="","",IF(AND(A2903&gt;=Debut,A2903&lt;Fin),1,0))</f>
        <v/>
      </c>
      <c r="H2903" s="0" t="str">
        <f aca="false">IF(G2903=1,INT(ROUND((A2903-Debut)*86400,0)/600),"")</f>
        <v/>
      </c>
      <c r="I2903" s="0" t="str">
        <f aca="false">IF(G2903=1,INT(ROUND((A2903-Debut)*86400,0)/3600),"")</f>
        <v/>
      </c>
      <c r="J2903" s="0" t="str">
        <f aca="false">IF(OR(A2903="",B2903=""),"",ROUND((B2903-A2903)*86400,0))</f>
        <v/>
      </c>
      <c r="K2903" s="37" t="str">
        <f aca="false">IF(G2903=1,IF(COUNTIFS($C:$C,C2903,$G:$G,1,$A:$A,"&gt;="&amp;(A2903-FenetreInterm/86400),$A:$A,"&lt;="&amp;A2903)&gt;=NbInterm,1,0),"")</f>
        <v/>
      </c>
      <c r="L2903" s="37" t="str">
        <f aca="false">IF(G2903=1,IF(B2903="",0,IF(J2903&lt;SeuilFugitive,1,0)),"")</f>
        <v/>
      </c>
      <c r="M2903" s="37" t="str">
        <f aca="false">IF(G2903=1,IF(B2903="",IF((Fin-A2903)*24&gt;SeuilFigee,1,0),IF(J2903&gt;SeuilFigee*3600,1,0)),"")</f>
        <v/>
      </c>
      <c r="N2903" s="0" t="str">
        <f aca="false">IF(G2903=1,IF(COUNTIF(H$2:H2903,H2903)=1,COUNTIF($H:$H,H2903),""),"")</f>
        <v/>
      </c>
      <c r="O2903" s="0" t="str">
        <f aca="false">IF(G2903=1,IF(COUNTIF(I$2:I2903,I2903)=1,COUNTIF($I:$I,I2903),""),"")</f>
        <v/>
      </c>
      <c r="P2903" s="38" t="str">
        <f aca="false">IF(G2903=1,IF(COUNTIFS(C$2:C2903,C2903,G$2:G2903,1)=1,COUNTIFS($C:$C,C2903,$G:$G,1)+ROW()/10000000,""),"")</f>
        <v/>
      </c>
      <c r="Q2903" s="0" t="str">
        <f aca="false">IF(K2903=1,IF(COUNTIFS(C$2:C2903,C2903,K$2:K2903,1)=1,1,0),"")</f>
        <v/>
      </c>
      <c r="R2903" s="0" t="str">
        <f aca="false">IF(M2903=1,IF(COUNTIFS(C$2:C2903,C2903,M$2:M2903,1)=1,1,0),"")</f>
        <v/>
      </c>
      <c r="S2903" s="0" t="str">
        <f aca="false">IF(L2903=1,IF(COUNTIFS(C$2:C2903,C2903,L$2:L2903,1)=1,1,0),"")</f>
        <v/>
      </c>
      <c r="T2903" s="38" t="str">
        <f aca="false">IF(N2903="","",N2903+ROW()/10000000)</f>
        <v/>
      </c>
      <c r="U2903" s="0" t="str">
        <f aca="false">IF(G2903=1,IF(B2903="",1,0),"")</f>
        <v/>
      </c>
    </row>
    <row r="2904" customFormat="false" ht="15" hidden="false" customHeight="false" outlineLevel="0" collapsed="false">
      <c r="A2904" s="35"/>
      <c r="B2904" s="35"/>
      <c r="G2904" s="0" t="str">
        <f aca="false">IF(A2904="","",IF(AND(A2904&gt;=Debut,A2904&lt;Fin),1,0))</f>
        <v/>
      </c>
      <c r="H2904" s="0" t="str">
        <f aca="false">IF(G2904=1,INT(ROUND((A2904-Debut)*86400,0)/600),"")</f>
        <v/>
      </c>
      <c r="I2904" s="0" t="str">
        <f aca="false">IF(G2904=1,INT(ROUND((A2904-Debut)*86400,0)/3600),"")</f>
        <v/>
      </c>
      <c r="J2904" s="0" t="str">
        <f aca="false">IF(OR(A2904="",B2904=""),"",ROUND((B2904-A2904)*86400,0))</f>
        <v/>
      </c>
      <c r="K2904" s="37" t="str">
        <f aca="false">IF(G2904=1,IF(COUNTIFS($C:$C,C2904,$G:$G,1,$A:$A,"&gt;="&amp;(A2904-FenetreInterm/86400),$A:$A,"&lt;="&amp;A2904)&gt;=NbInterm,1,0),"")</f>
        <v/>
      </c>
      <c r="L2904" s="37" t="str">
        <f aca="false">IF(G2904=1,IF(B2904="",0,IF(J2904&lt;SeuilFugitive,1,0)),"")</f>
        <v/>
      </c>
      <c r="M2904" s="37" t="str">
        <f aca="false">IF(G2904=1,IF(B2904="",IF((Fin-A2904)*24&gt;SeuilFigee,1,0),IF(J2904&gt;SeuilFigee*3600,1,0)),"")</f>
        <v/>
      </c>
      <c r="N2904" s="0" t="str">
        <f aca="false">IF(G2904=1,IF(COUNTIF(H$2:H2904,H2904)=1,COUNTIF($H:$H,H2904),""),"")</f>
        <v/>
      </c>
      <c r="O2904" s="0" t="str">
        <f aca="false">IF(G2904=1,IF(COUNTIF(I$2:I2904,I2904)=1,COUNTIF($I:$I,I2904),""),"")</f>
        <v/>
      </c>
      <c r="P2904" s="38" t="str">
        <f aca="false">IF(G2904=1,IF(COUNTIFS(C$2:C2904,C2904,G$2:G2904,1)=1,COUNTIFS($C:$C,C2904,$G:$G,1)+ROW()/10000000,""),"")</f>
        <v/>
      </c>
      <c r="Q2904" s="0" t="str">
        <f aca="false">IF(K2904=1,IF(COUNTIFS(C$2:C2904,C2904,K$2:K2904,1)=1,1,0),"")</f>
        <v/>
      </c>
      <c r="R2904" s="0" t="str">
        <f aca="false">IF(M2904=1,IF(COUNTIFS(C$2:C2904,C2904,M$2:M2904,1)=1,1,0),"")</f>
        <v/>
      </c>
      <c r="S2904" s="0" t="str">
        <f aca="false">IF(L2904=1,IF(COUNTIFS(C$2:C2904,C2904,L$2:L2904,1)=1,1,0),"")</f>
        <v/>
      </c>
      <c r="T2904" s="38" t="str">
        <f aca="false">IF(N2904="","",N2904+ROW()/10000000)</f>
        <v/>
      </c>
      <c r="U2904" s="0" t="str">
        <f aca="false">IF(G2904=1,IF(B2904="",1,0),"")</f>
        <v/>
      </c>
    </row>
    <row r="2905" customFormat="false" ht="15" hidden="false" customHeight="false" outlineLevel="0" collapsed="false">
      <c r="A2905" s="35"/>
      <c r="B2905" s="35"/>
      <c r="G2905" s="0" t="str">
        <f aca="false">IF(A2905="","",IF(AND(A2905&gt;=Debut,A2905&lt;Fin),1,0))</f>
        <v/>
      </c>
      <c r="H2905" s="0" t="str">
        <f aca="false">IF(G2905=1,INT(ROUND((A2905-Debut)*86400,0)/600),"")</f>
        <v/>
      </c>
      <c r="I2905" s="0" t="str">
        <f aca="false">IF(G2905=1,INT(ROUND((A2905-Debut)*86400,0)/3600),"")</f>
        <v/>
      </c>
      <c r="J2905" s="0" t="str">
        <f aca="false">IF(OR(A2905="",B2905=""),"",ROUND((B2905-A2905)*86400,0))</f>
        <v/>
      </c>
      <c r="K2905" s="37" t="str">
        <f aca="false">IF(G2905=1,IF(COUNTIFS($C:$C,C2905,$G:$G,1,$A:$A,"&gt;="&amp;(A2905-FenetreInterm/86400),$A:$A,"&lt;="&amp;A2905)&gt;=NbInterm,1,0),"")</f>
        <v/>
      </c>
      <c r="L2905" s="37" t="str">
        <f aca="false">IF(G2905=1,IF(B2905="",0,IF(J2905&lt;SeuilFugitive,1,0)),"")</f>
        <v/>
      </c>
      <c r="M2905" s="37" t="str">
        <f aca="false">IF(G2905=1,IF(B2905="",IF((Fin-A2905)*24&gt;SeuilFigee,1,0),IF(J2905&gt;SeuilFigee*3600,1,0)),"")</f>
        <v/>
      </c>
      <c r="N2905" s="0" t="str">
        <f aca="false">IF(G2905=1,IF(COUNTIF(H$2:H2905,H2905)=1,COUNTIF($H:$H,H2905),""),"")</f>
        <v/>
      </c>
      <c r="O2905" s="0" t="str">
        <f aca="false">IF(G2905=1,IF(COUNTIF(I$2:I2905,I2905)=1,COUNTIF($I:$I,I2905),""),"")</f>
        <v/>
      </c>
      <c r="P2905" s="38" t="str">
        <f aca="false">IF(G2905=1,IF(COUNTIFS(C$2:C2905,C2905,G$2:G2905,1)=1,COUNTIFS($C:$C,C2905,$G:$G,1)+ROW()/10000000,""),"")</f>
        <v/>
      </c>
      <c r="Q2905" s="0" t="str">
        <f aca="false">IF(K2905=1,IF(COUNTIFS(C$2:C2905,C2905,K$2:K2905,1)=1,1,0),"")</f>
        <v/>
      </c>
      <c r="R2905" s="0" t="str">
        <f aca="false">IF(M2905=1,IF(COUNTIFS(C$2:C2905,C2905,M$2:M2905,1)=1,1,0),"")</f>
        <v/>
      </c>
      <c r="S2905" s="0" t="str">
        <f aca="false">IF(L2905=1,IF(COUNTIFS(C$2:C2905,C2905,L$2:L2905,1)=1,1,0),"")</f>
        <v/>
      </c>
      <c r="T2905" s="38" t="str">
        <f aca="false">IF(N2905="","",N2905+ROW()/10000000)</f>
        <v/>
      </c>
      <c r="U2905" s="0" t="str">
        <f aca="false">IF(G2905=1,IF(B2905="",1,0),"")</f>
        <v/>
      </c>
    </row>
    <row r="2906" customFormat="false" ht="15" hidden="false" customHeight="false" outlineLevel="0" collapsed="false">
      <c r="A2906" s="35"/>
      <c r="B2906" s="35"/>
      <c r="G2906" s="0" t="str">
        <f aca="false">IF(A2906="","",IF(AND(A2906&gt;=Debut,A2906&lt;Fin),1,0))</f>
        <v/>
      </c>
      <c r="H2906" s="0" t="str">
        <f aca="false">IF(G2906=1,INT(ROUND((A2906-Debut)*86400,0)/600),"")</f>
        <v/>
      </c>
      <c r="I2906" s="0" t="str">
        <f aca="false">IF(G2906=1,INT(ROUND((A2906-Debut)*86400,0)/3600),"")</f>
        <v/>
      </c>
      <c r="J2906" s="0" t="str">
        <f aca="false">IF(OR(A2906="",B2906=""),"",ROUND((B2906-A2906)*86400,0))</f>
        <v/>
      </c>
      <c r="K2906" s="37" t="str">
        <f aca="false">IF(G2906=1,IF(COUNTIFS($C:$C,C2906,$G:$G,1,$A:$A,"&gt;="&amp;(A2906-FenetreInterm/86400),$A:$A,"&lt;="&amp;A2906)&gt;=NbInterm,1,0),"")</f>
        <v/>
      </c>
      <c r="L2906" s="37" t="str">
        <f aca="false">IF(G2906=1,IF(B2906="",0,IF(J2906&lt;SeuilFugitive,1,0)),"")</f>
        <v/>
      </c>
      <c r="M2906" s="37" t="str">
        <f aca="false">IF(G2906=1,IF(B2906="",IF((Fin-A2906)*24&gt;SeuilFigee,1,0),IF(J2906&gt;SeuilFigee*3600,1,0)),"")</f>
        <v/>
      </c>
      <c r="N2906" s="0" t="str">
        <f aca="false">IF(G2906=1,IF(COUNTIF(H$2:H2906,H2906)=1,COUNTIF($H:$H,H2906),""),"")</f>
        <v/>
      </c>
      <c r="O2906" s="0" t="str">
        <f aca="false">IF(G2906=1,IF(COUNTIF(I$2:I2906,I2906)=1,COUNTIF($I:$I,I2906),""),"")</f>
        <v/>
      </c>
      <c r="P2906" s="38" t="str">
        <f aca="false">IF(G2906=1,IF(COUNTIFS(C$2:C2906,C2906,G$2:G2906,1)=1,COUNTIFS($C:$C,C2906,$G:$G,1)+ROW()/10000000,""),"")</f>
        <v/>
      </c>
      <c r="Q2906" s="0" t="str">
        <f aca="false">IF(K2906=1,IF(COUNTIFS(C$2:C2906,C2906,K$2:K2906,1)=1,1,0),"")</f>
        <v/>
      </c>
      <c r="R2906" s="0" t="str">
        <f aca="false">IF(M2906=1,IF(COUNTIFS(C$2:C2906,C2906,M$2:M2906,1)=1,1,0),"")</f>
        <v/>
      </c>
      <c r="S2906" s="0" t="str">
        <f aca="false">IF(L2906=1,IF(COUNTIFS(C$2:C2906,C2906,L$2:L2906,1)=1,1,0),"")</f>
        <v/>
      </c>
      <c r="T2906" s="38" t="str">
        <f aca="false">IF(N2906="","",N2906+ROW()/10000000)</f>
        <v/>
      </c>
      <c r="U2906" s="0" t="str">
        <f aca="false">IF(G2906=1,IF(B2906="",1,0),"")</f>
        <v/>
      </c>
    </row>
    <row r="2907" customFormat="false" ht="15" hidden="false" customHeight="false" outlineLevel="0" collapsed="false">
      <c r="A2907" s="35"/>
      <c r="B2907" s="35"/>
      <c r="G2907" s="0" t="str">
        <f aca="false">IF(A2907="","",IF(AND(A2907&gt;=Debut,A2907&lt;Fin),1,0))</f>
        <v/>
      </c>
      <c r="H2907" s="0" t="str">
        <f aca="false">IF(G2907=1,INT(ROUND((A2907-Debut)*86400,0)/600),"")</f>
        <v/>
      </c>
      <c r="I2907" s="0" t="str">
        <f aca="false">IF(G2907=1,INT(ROUND((A2907-Debut)*86400,0)/3600),"")</f>
        <v/>
      </c>
      <c r="J2907" s="0" t="str">
        <f aca="false">IF(OR(A2907="",B2907=""),"",ROUND((B2907-A2907)*86400,0))</f>
        <v/>
      </c>
      <c r="K2907" s="37" t="str">
        <f aca="false">IF(G2907=1,IF(COUNTIFS($C:$C,C2907,$G:$G,1,$A:$A,"&gt;="&amp;(A2907-FenetreInterm/86400),$A:$A,"&lt;="&amp;A2907)&gt;=NbInterm,1,0),"")</f>
        <v/>
      </c>
      <c r="L2907" s="37" t="str">
        <f aca="false">IF(G2907=1,IF(B2907="",0,IF(J2907&lt;SeuilFugitive,1,0)),"")</f>
        <v/>
      </c>
      <c r="M2907" s="37" t="str">
        <f aca="false">IF(G2907=1,IF(B2907="",IF((Fin-A2907)*24&gt;SeuilFigee,1,0),IF(J2907&gt;SeuilFigee*3600,1,0)),"")</f>
        <v/>
      </c>
      <c r="N2907" s="0" t="str">
        <f aca="false">IF(G2907=1,IF(COUNTIF(H$2:H2907,H2907)=1,COUNTIF($H:$H,H2907),""),"")</f>
        <v/>
      </c>
      <c r="O2907" s="0" t="str">
        <f aca="false">IF(G2907=1,IF(COUNTIF(I$2:I2907,I2907)=1,COUNTIF($I:$I,I2907),""),"")</f>
        <v/>
      </c>
      <c r="P2907" s="38" t="str">
        <f aca="false">IF(G2907=1,IF(COUNTIFS(C$2:C2907,C2907,G$2:G2907,1)=1,COUNTIFS($C:$C,C2907,$G:$G,1)+ROW()/10000000,""),"")</f>
        <v/>
      </c>
      <c r="Q2907" s="0" t="str">
        <f aca="false">IF(K2907=1,IF(COUNTIFS(C$2:C2907,C2907,K$2:K2907,1)=1,1,0),"")</f>
        <v/>
      </c>
      <c r="R2907" s="0" t="str">
        <f aca="false">IF(M2907=1,IF(COUNTIFS(C$2:C2907,C2907,M$2:M2907,1)=1,1,0),"")</f>
        <v/>
      </c>
      <c r="S2907" s="0" t="str">
        <f aca="false">IF(L2907=1,IF(COUNTIFS(C$2:C2907,C2907,L$2:L2907,1)=1,1,0),"")</f>
        <v/>
      </c>
      <c r="T2907" s="38" t="str">
        <f aca="false">IF(N2907="","",N2907+ROW()/10000000)</f>
        <v/>
      </c>
      <c r="U2907" s="0" t="str">
        <f aca="false">IF(G2907=1,IF(B2907="",1,0),"")</f>
        <v/>
      </c>
    </row>
    <row r="2908" customFormat="false" ht="15" hidden="false" customHeight="false" outlineLevel="0" collapsed="false">
      <c r="A2908" s="35"/>
      <c r="B2908" s="35"/>
      <c r="G2908" s="0" t="str">
        <f aca="false">IF(A2908="","",IF(AND(A2908&gt;=Debut,A2908&lt;Fin),1,0))</f>
        <v/>
      </c>
      <c r="H2908" s="0" t="str">
        <f aca="false">IF(G2908=1,INT(ROUND((A2908-Debut)*86400,0)/600),"")</f>
        <v/>
      </c>
      <c r="I2908" s="0" t="str">
        <f aca="false">IF(G2908=1,INT(ROUND((A2908-Debut)*86400,0)/3600),"")</f>
        <v/>
      </c>
      <c r="J2908" s="0" t="str">
        <f aca="false">IF(OR(A2908="",B2908=""),"",ROUND((B2908-A2908)*86400,0))</f>
        <v/>
      </c>
      <c r="K2908" s="37" t="str">
        <f aca="false">IF(G2908=1,IF(COUNTIFS($C:$C,C2908,$G:$G,1,$A:$A,"&gt;="&amp;(A2908-FenetreInterm/86400),$A:$A,"&lt;="&amp;A2908)&gt;=NbInterm,1,0),"")</f>
        <v/>
      </c>
      <c r="L2908" s="37" t="str">
        <f aca="false">IF(G2908=1,IF(B2908="",0,IF(J2908&lt;SeuilFugitive,1,0)),"")</f>
        <v/>
      </c>
      <c r="M2908" s="37" t="str">
        <f aca="false">IF(G2908=1,IF(B2908="",IF((Fin-A2908)*24&gt;SeuilFigee,1,0),IF(J2908&gt;SeuilFigee*3600,1,0)),"")</f>
        <v/>
      </c>
      <c r="N2908" s="0" t="str">
        <f aca="false">IF(G2908=1,IF(COUNTIF(H$2:H2908,H2908)=1,COUNTIF($H:$H,H2908),""),"")</f>
        <v/>
      </c>
      <c r="O2908" s="0" t="str">
        <f aca="false">IF(G2908=1,IF(COUNTIF(I$2:I2908,I2908)=1,COUNTIF($I:$I,I2908),""),"")</f>
        <v/>
      </c>
      <c r="P2908" s="38" t="str">
        <f aca="false">IF(G2908=1,IF(COUNTIFS(C$2:C2908,C2908,G$2:G2908,1)=1,COUNTIFS($C:$C,C2908,$G:$G,1)+ROW()/10000000,""),"")</f>
        <v/>
      </c>
      <c r="Q2908" s="0" t="str">
        <f aca="false">IF(K2908=1,IF(COUNTIFS(C$2:C2908,C2908,K$2:K2908,1)=1,1,0),"")</f>
        <v/>
      </c>
      <c r="R2908" s="0" t="str">
        <f aca="false">IF(M2908=1,IF(COUNTIFS(C$2:C2908,C2908,M$2:M2908,1)=1,1,0),"")</f>
        <v/>
      </c>
      <c r="S2908" s="0" t="str">
        <f aca="false">IF(L2908=1,IF(COUNTIFS(C$2:C2908,C2908,L$2:L2908,1)=1,1,0),"")</f>
        <v/>
      </c>
      <c r="T2908" s="38" t="str">
        <f aca="false">IF(N2908="","",N2908+ROW()/10000000)</f>
        <v/>
      </c>
      <c r="U2908" s="0" t="str">
        <f aca="false">IF(G2908=1,IF(B2908="",1,0),"")</f>
        <v/>
      </c>
    </row>
    <row r="2909" customFormat="false" ht="15" hidden="false" customHeight="false" outlineLevel="0" collapsed="false">
      <c r="A2909" s="35"/>
      <c r="B2909" s="35"/>
      <c r="G2909" s="0" t="str">
        <f aca="false">IF(A2909="","",IF(AND(A2909&gt;=Debut,A2909&lt;Fin),1,0))</f>
        <v/>
      </c>
      <c r="H2909" s="0" t="str">
        <f aca="false">IF(G2909=1,INT(ROUND((A2909-Debut)*86400,0)/600),"")</f>
        <v/>
      </c>
      <c r="I2909" s="0" t="str">
        <f aca="false">IF(G2909=1,INT(ROUND((A2909-Debut)*86400,0)/3600),"")</f>
        <v/>
      </c>
      <c r="J2909" s="0" t="str">
        <f aca="false">IF(OR(A2909="",B2909=""),"",ROUND((B2909-A2909)*86400,0))</f>
        <v/>
      </c>
      <c r="K2909" s="37" t="str">
        <f aca="false">IF(G2909=1,IF(COUNTIFS($C:$C,C2909,$G:$G,1,$A:$A,"&gt;="&amp;(A2909-FenetreInterm/86400),$A:$A,"&lt;="&amp;A2909)&gt;=NbInterm,1,0),"")</f>
        <v/>
      </c>
      <c r="L2909" s="37" t="str">
        <f aca="false">IF(G2909=1,IF(B2909="",0,IF(J2909&lt;SeuilFugitive,1,0)),"")</f>
        <v/>
      </c>
      <c r="M2909" s="37" t="str">
        <f aca="false">IF(G2909=1,IF(B2909="",IF((Fin-A2909)*24&gt;SeuilFigee,1,0),IF(J2909&gt;SeuilFigee*3600,1,0)),"")</f>
        <v/>
      </c>
      <c r="N2909" s="0" t="str">
        <f aca="false">IF(G2909=1,IF(COUNTIF(H$2:H2909,H2909)=1,COUNTIF($H:$H,H2909),""),"")</f>
        <v/>
      </c>
      <c r="O2909" s="0" t="str">
        <f aca="false">IF(G2909=1,IF(COUNTIF(I$2:I2909,I2909)=1,COUNTIF($I:$I,I2909),""),"")</f>
        <v/>
      </c>
      <c r="P2909" s="38" t="str">
        <f aca="false">IF(G2909=1,IF(COUNTIFS(C$2:C2909,C2909,G$2:G2909,1)=1,COUNTIFS($C:$C,C2909,$G:$G,1)+ROW()/10000000,""),"")</f>
        <v/>
      </c>
      <c r="Q2909" s="0" t="str">
        <f aca="false">IF(K2909=1,IF(COUNTIFS(C$2:C2909,C2909,K$2:K2909,1)=1,1,0),"")</f>
        <v/>
      </c>
      <c r="R2909" s="0" t="str">
        <f aca="false">IF(M2909=1,IF(COUNTIFS(C$2:C2909,C2909,M$2:M2909,1)=1,1,0),"")</f>
        <v/>
      </c>
      <c r="S2909" s="0" t="str">
        <f aca="false">IF(L2909=1,IF(COUNTIFS(C$2:C2909,C2909,L$2:L2909,1)=1,1,0),"")</f>
        <v/>
      </c>
      <c r="T2909" s="38" t="str">
        <f aca="false">IF(N2909="","",N2909+ROW()/10000000)</f>
        <v/>
      </c>
      <c r="U2909" s="0" t="str">
        <f aca="false">IF(G2909=1,IF(B2909="",1,0),"")</f>
        <v/>
      </c>
    </row>
    <row r="2910" customFormat="false" ht="15" hidden="false" customHeight="false" outlineLevel="0" collapsed="false">
      <c r="A2910" s="35"/>
      <c r="B2910" s="35"/>
      <c r="G2910" s="0" t="str">
        <f aca="false">IF(A2910="","",IF(AND(A2910&gt;=Debut,A2910&lt;Fin),1,0))</f>
        <v/>
      </c>
      <c r="H2910" s="0" t="str">
        <f aca="false">IF(G2910=1,INT(ROUND((A2910-Debut)*86400,0)/600),"")</f>
        <v/>
      </c>
      <c r="I2910" s="0" t="str">
        <f aca="false">IF(G2910=1,INT(ROUND((A2910-Debut)*86400,0)/3600),"")</f>
        <v/>
      </c>
      <c r="J2910" s="0" t="str">
        <f aca="false">IF(OR(A2910="",B2910=""),"",ROUND((B2910-A2910)*86400,0))</f>
        <v/>
      </c>
      <c r="K2910" s="37" t="str">
        <f aca="false">IF(G2910=1,IF(COUNTIFS($C:$C,C2910,$G:$G,1,$A:$A,"&gt;="&amp;(A2910-FenetreInterm/86400),$A:$A,"&lt;="&amp;A2910)&gt;=NbInterm,1,0),"")</f>
        <v/>
      </c>
      <c r="L2910" s="37" t="str">
        <f aca="false">IF(G2910=1,IF(B2910="",0,IF(J2910&lt;SeuilFugitive,1,0)),"")</f>
        <v/>
      </c>
      <c r="M2910" s="37" t="str">
        <f aca="false">IF(G2910=1,IF(B2910="",IF((Fin-A2910)*24&gt;SeuilFigee,1,0),IF(J2910&gt;SeuilFigee*3600,1,0)),"")</f>
        <v/>
      </c>
      <c r="N2910" s="0" t="str">
        <f aca="false">IF(G2910=1,IF(COUNTIF(H$2:H2910,H2910)=1,COUNTIF($H:$H,H2910),""),"")</f>
        <v/>
      </c>
      <c r="O2910" s="0" t="str">
        <f aca="false">IF(G2910=1,IF(COUNTIF(I$2:I2910,I2910)=1,COUNTIF($I:$I,I2910),""),"")</f>
        <v/>
      </c>
      <c r="P2910" s="38" t="str">
        <f aca="false">IF(G2910=1,IF(COUNTIFS(C$2:C2910,C2910,G$2:G2910,1)=1,COUNTIFS($C:$C,C2910,$G:$G,1)+ROW()/10000000,""),"")</f>
        <v/>
      </c>
      <c r="Q2910" s="0" t="str">
        <f aca="false">IF(K2910=1,IF(COUNTIFS(C$2:C2910,C2910,K$2:K2910,1)=1,1,0),"")</f>
        <v/>
      </c>
      <c r="R2910" s="0" t="str">
        <f aca="false">IF(M2910=1,IF(COUNTIFS(C$2:C2910,C2910,M$2:M2910,1)=1,1,0),"")</f>
        <v/>
      </c>
      <c r="S2910" s="0" t="str">
        <f aca="false">IF(L2910=1,IF(COUNTIFS(C$2:C2910,C2910,L$2:L2910,1)=1,1,0),"")</f>
        <v/>
      </c>
      <c r="T2910" s="38" t="str">
        <f aca="false">IF(N2910="","",N2910+ROW()/10000000)</f>
        <v/>
      </c>
      <c r="U2910" s="0" t="str">
        <f aca="false">IF(G2910=1,IF(B2910="",1,0),"")</f>
        <v/>
      </c>
    </row>
    <row r="2911" customFormat="false" ht="15" hidden="false" customHeight="false" outlineLevel="0" collapsed="false">
      <c r="A2911" s="35"/>
      <c r="B2911" s="35"/>
      <c r="G2911" s="0" t="str">
        <f aca="false">IF(A2911="","",IF(AND(A2911&gt;=Debut,A2911&lt;Fin),1,0))</f>
        <v/>
      </c>
      <c r="H2911" s="0" t="str">
        <f aca="false">IF(G2911=1,INT(ROUND((A2911-Debut)*86400,0)/600),"")</f>
        <v/>
      </c>
      <c r="I2911" s="0" t="str">
        <f aca="false">IF(G2911=1,INT(ROUND((A2911-Debut)*86400,0)/3600),"")</f>
        <v/>
      </c>
      <c r="J2911" s="0" t="str">
        <f aca="false">IF(OR(A2911="",B2911=""),"",ROUND((B2911-A2911)*86400,0))</f>
        <v/>
      </c>
      <c r="K2911" s="37" t="str">
        <f aca="false">IF(G2911=1,IF(COUNTIFS($C:$C,C2911,$G:$G,1,$A:$A,"&gt;="&amp;(A2911-FenetreInterm/86400),$A:$A,"&lt;="&amp;A2911)&gt;=NbInterm,1,0),"")</f>
        <v/>
      </c>
      <c r="L2911" s="37" t="str">
        <f aca="false">IF(G2911=1,IF(B2911="",0,IF(J2911&lt;SeuilFugitive,1,0)),"")</f>
        <v/>
      </c>
      <c r="M2911" s="37" t="str">
        <f aca="false">IF(G2911=1,IF(B2911="",IF((Fin-A2911)*24&gt;SeuilFigee,1,0),IF(J2911&gt;SeuilFigee*3600,1,0)),"")</f>
        <v/>
      </c>
      <c r="N2911" s="0" t="str">
        <f aca="false">IF(G2911=1,IF(COUNTIF(H$2:H2911,H2911)=1,COUNTIF($H:$H,H2911),""),"")</f>
        <v/>
      </c>
      <c r="O2911" s="0" t="str">
        <f aca="false">IF(G2911=1,IF(COUNTIF(I$2:I2911,I2911)=1,COUNTIF($I:$I,I2911),""),"")</f>
        <v/>
      </c>
      <c r="P2911" s="38" t="str">
        <f aca="false">IF(G2911=1,IF(COUNTIFS(C$2:C2911,C2911,G$2:G2911,1)=1,COUNTIFS($C:$C,C2911,$G:$G,1)+ROW()/10000000,""),"")</f>
        <v/>
      </c>
      <c r="Q2911" s="0" t="str">
        <f aca="false">IF(K2911=1,IF(COUNTIFS(C$2:C2911,C2911,K$2:K2911,1)=1,1,0),"")</f>
        <v/>
      </c>
      <c r="R2911" s="0" t="str">
        <f aca="false">IF(M2911=1,IF(COUNTIFS(C$2:C2911,C2911,M$2:M2911,1)=1,1,0),"")</f>
        <v/>
      </c>
      <c r="S2911" s="0" t="str">
        <f aca="false">IF(L2911=1,IF(COUNTIFS(C$2:C2911,C2911,L$2:L2911,1)=1,1,0),"")</f>
        <v/>
      </c>
      <c r="T2911" s="38" t="str">
        <f aca="false">IF(N2911="","",N2911+ROW()/10000000)</f>
        <v/>
      </c>
      <c r="U2911" s="0" t="str">
        <f aca="false">IF(G2911=1,IF(B2911="",1,0),"")</f>
        <v/>
      </c>
    </row>
    <row r="2912" customFormat="false" ht="15" hidden="false" customHeight="false" outlineLevel="0" collapsed="false">
      <c r="A2912" s="35"/>
      <c r="B2912" s="35"/>
      <c r="G2912" s="0" t="str">
        <f aca="false">IF(A2912="","",IF(AND(A2912&gt;=Debut,A2912&lt;Fin),1,0))</f>
        <v/>
      </c>
      <c r="H2912" s="0" t="str">
        <f aca="false">IF(G2912=1,INT(ROUND((A2912-Debut)*86400,0)/600),"")</f>
        <v/>
      </c>
      <c r="I2912" s="0" t="str">
        <f aca="false">IF(G2912=1,INT(ROUND((A2912-Debut)*86400,0)/3600),"")</f>
        <v/>
      </c>
      <c r="J2912" s="0" t="str">
        <f aca="false">IF(OR(A2912="",B2912=""),"",ROUND((B2912-A2912)*86400,0))</f>
        <v/>
      </c>
      <c r="K2912" s="37" t="str">
        <f aca="false">IF(G2912=1,IF(COUNTIFS($C:$C,C2912,$G:$G,1,$A:$A,"&gt;="&amp;(A2912-FenetreInterm/86400),$A:$A,"&lt;="&amp;A2912)&gt;=NbInterm,1,0),"")</f>
        <v/>
      </c>
      <c r="L2912" s="37" t="str">
        <f aca="false">IF(G2912=1,IF(B2912="",0,IF(J2912&lt;SeuilFugitive,1,0)),"")</f>
        <v/>
      </c>
      <c r="M2912" s="37" t="str">
        <f aca="false">IF(G2912=1,IF(B2912="",IF((Fin-A2912)*24&gt;SeuilFigee,1,0),IF(J2912&gt;SeuilFigee*3600,1,0)),"")</f>
        <v/>
      </c>
      <c r="N2912" s="0" t="str">
        <f aca="false">IF(G2912=1,IF(COUNTIF(H$2:H2912,H2912)=1,COUNTIF($H:$H,H2912),""),"")</f>
        <v/>
      </c>
      <c r="O2912" s="0" t="str">
        <f aca="false">IF(G2912=1,IF(COUNTIF(I$2:I2912,I2912)=1,COUNTIF($I:$I,I2912),""),"")</f>
        <v/>
      </c>
      <c r="P2912" s="38" t="str">
        <f aca="false">IF(G2912=1,IF(COUNTIFS(C$2:C2912,C2912,G$2:G2912,1)=1,COUNTIFS($C:$C,C2912,$G:$G,1)+ROW()/10000000,""),"")</f>
        <v/>
      </c>
      <c r="Q2912" s="0" t="str">
        <f aca="false">IF(K2912=1,IF(COUNTIFS(C$2:C2912,C2912,K$2:K2912,1)=1,1,0),"")</f>
        <v/>
      </c>
      <c r="R2912" s="0" t="str">
        <f aca="false">IF(M2912=1,IF(COUNTIFS(C$2:C2912,C2912,M$2:M2912,1)=1,1,0),"")</f>
        <v/>
      </c>
      <c r="S2912" s="0" t="str">
        <f aca="false">IF(L2912=1,IF(COUNTIFS(C$2:C2912,C2912,L$2:L2912,1)=1,1,0),"")</f>
        <v/>
      </c>
      <c r="T2912" s="38" t="str">
        <f aca="false">IF(N2912="","",N2912+ROW()/10000000)</f>
        <v/>
      </c>
      <c r="U2912" s="0" t="str">
        <f aca="false">IF(G2912=1,IF(B2912="",1,0),"")</f>
        <v/>
      </c>
    </row>
    <row r="2913" customFormat="false" ht="15" hidden="false" customHeight="false" outlineLevel="0" collapsed="false">
      <c r="A2913" s="35"/>
      <c r="B2913" s="35"/>
      <c r="G2913" s="0" t="str">
        <f aca="false">IF(A2913="","",IF(AND(A2913&gt;=Debut,A2913&lt;Fin),1,0))</f>
        <v/>
      </c>
      <c r="H2913" s="0" t="str">
        <f aca="false">IF(G2913=1,INT(ROUND((A2913-Debut)*86400,0)/600),"")</f>
        <v/>
      </c>
      <c r="I2913" s="0" t="str">
        <f aca="false">IF(G2913=1,INT(ROUND((A2913-Debut)*86400,0)/3600),"")</f>
        <v/>
      </c>
      <c r="J2913" s="0" t="str">
        <f aca="false">IF(OR(A2913="",B2913=""),"",ROUND((B2913-A2913)*86400,0))</f>
        <v/>
      </c>
      <c r="K2913" s="37" t="str">
        <f aca="false">IF(G2913=1,IF(COUNTIFS($C:$C,C2913,$G:$G,1,$A:$A,"&gt;="&amp;(A2913-FenetreInterm/86400),$A:$A,"&lt;="&amp;A2913)&gt;=NbInterm,1,0),"")</f>
        <v/>
      </c>
      <c r="L2913" s="37" t="str">
        <f aca="false">IF(G2913=1,IF(B2913="",0,IF(J2913&lt;SeuilFugitive,1,0)),"")</f>
        <v/>
      </c>
      <c r="M2913" s="37" t="str">
        <f aca="false">IF(G2913=1,IF(B2913="",IF((Fin-A2913)*24&gt;SeuilFigee,1,0),IF(J2913&gt;SeuilFigee*3600,1,0)),"")</f>
        <v/>
      </c>
      <c r="N2913" s="0" t="str">
        <f aca="false">IF(G2913=1,IF(COUNTIF(H$2:H2913,H2913)=1,COUNTIF($H:$H,H2913),""),"")</f>
        <v/>
      </c>
      <c r="O2913" s="0" t="str">
        <f aca="false">IF(G2913=1,IF(COUNTIF(I$2:I2913,I2913)=1,COUNTIF($I:$I,I2913),""),"")</f>
        <v/>
      </c>
      <c r="P2913" s="38" t="str">
        <f aca="false">IF(G2913=1,IF(COUNTIFS(C$2:C2913,C2913,G$2:G2913,1)=1,COUNTIFS($C:$C,C2913,$G:$G,1)+ROW()/10000000,""),"")</f>
        <v/>
      </c>
      <c r="Q2913" s="0" t="str">
        <f aca="false">IF(K2913=1,IF(COUNTIFS(C$2:C2913,C2913,K$2:K2913,1)=1,1,0),"")</f>
        <v/>
      </c>
      <c r="R2913" s="0" t="str">
        <f aca="false">IF(M2913=1,IF(COUNTIFS(C$2:C2913,C2913,M$2:M2913,1)=1,1,0),"")</f>
        <v/>
      </c>
      <c r="S2913" s="0" t="str">
        <f aca="false">IF(L2913=1,IF(COUNTIFS(C$2:C2913,C2913,L$2:L2913,1)=1,1,0),"")</f>
        <v/>
      </c>
      <c r="T2913" s="38" t="str">
        <f aca="false">IF(N2913="","",N2913+ROW()/10000000)</f>
        <v/>
      </c>
      <c r="U2913" s="0" t="str">
        <f aca="false">IF(G2913=1,IF(B2913="",1,0),"")</f>
        <v/>
      </c>
    </row>
    <row r="2914" customFormat="false" ht="15" hidden="false" customHeight="false" outlineLevel="0" collapsed="false">
      <c r="A2914" s="35"/>
      <c r="B2914" s="35"/>
      <c r="G2914" s="0" t="str">
        <f aca="false">IF(A2914="","",IF(AND(A2914&gt;=Debut,A2914&lt;Fin),1,0))</f>
        <v/>
      </c>
      <c r="H2914" s="0" t="str">
        <f aca="false">IF(G2914=1,INT(ROUND((A2914-Debut)*86400,0)/600),"")</f>
        <v/>
      </c>
      <c r="I2914" s="0" t="str">
        <f aca="false">IF(G2914=1,INT(ROUND((A2914-Debut)*86400,0)/3600),"")</f>
        <v/>
      </c>
      <c r="J2914" s="0" t="str">
        <f aca="false">IF(OR(A2914="",B2914=""),"",ROUND((B2914-A2914)*86400,0))</f>
        <v/>
      </c>
      <c r="K2914" s="37" t="str">
        <f aca="false">IF(G2914=1,IF(COUNTIFS($C:$C,C2914,$G:$G,1,$A:$A,"&gt;="&amp;(A2914-FenetreInterm/86400),$A:$A,"&lt;="&amp;A2914)&gt;=NbInterm,1,0),"")</f>
        <v/>
      </c>
      <c r="L2914" s="37" t="str">
        <f aca="false">IF(G2914=1,IF(B2914="",0,IF(J2914&lt;SeuilFugitive,1,0)),"")</f>
        <v/>
      </c>
      <c r="M2914" s="37" t="str">
        <f aca="false">IF(G2914=1,IF(B2914="",IF((Fin-A2914)*24&gt;SeuilFigee,1,0),IF(J2914&gt;SeuilFigee*3600,1,0)),"")</f>
        <v/>
      </c>
      <c r="N2914" s="0" t="str">
        <f aca="false">IF(G2914=1,IF(COUNTIF(H$2:H2914,H2914)=1,COUNTIF($H:$H,H2914),""),"")</f>
        <v/>
      </c>
      <c r="O2914" s="0" t="str">
        <f aca="false">IF(G2914=1,IF(COUNTIF(I$2:I2914,I2914)=1,COUNTIF($I:$I,I2914),""),"")</f>
        <v/>
      </c>
      <c r="P2914" s="38" t="str">
        <f aca="false">IF(G2914=1,IF(COUNTIFS(C$2:C2914,C2914,G$2:G2914,1)=1,COUNTIFS($C:$C,C2914,$G:$G,1)+ROW()/10000000,""),"")</f>
        <v/>
      </c>
      <c r="Q2914" s="0" t="str">
        <f aca="false">IF(K2914=1,IF(COUNTIFS(C$2:C2914,C2914,K$2:K2914,1)=1,1,0),"")</f>
        <v/>
      </c>
      <c r="R2914" s="0" t="str">
        <f aca="false">IF(M2914=1,IF(COUNTIFS(C$2:C2914,C2914,M$2:M2914,1)=1,1,0),"")</f>
        <v/>
      </c>
      <c r="S2914" s="0" t="str">
        <f aca="false">IF(L2914=1,IF(COUNTIFS(C$2:C2914,C2914,L$2:L2914,1)=1,1,0),"")</f>
        <v/>
      </c>
      <c r="T2914" s="38" t="str">
        <f aca="false">IF(N2914="","",N2914+ROW()/10000000)</f>
        <v/>
      </c>
      <c r="U2914" s="0" t="str">
        <f aca="false">IF(G2914=1,IF(B2914="",1,0),"")</f>
        <v/>
      </c>
    </row>
    <row r="2915" customFormat="false" ht="15" hidden="false" customHeight="false" outlineLevel="0" collapsed="false">
      <c r="A2915" s="35"/>
      <c r="B2915" s="35"/>
      <c r="G2915" s="0" t="str">
        <f aca="false">IF(A2915="","",IF(AND(A2915&gt;=Debut,A2915&lt;Fin),1,0))</f>
        <v/>
      </c>
      <c r="H2915" s="0" t="str">
        <f aca="false">IF(G2915=1,INT(ROUND((A2915-Debut)*86400,0)/600),"")</f>
        <v/>
      </c>
      <c r="I2915" s="0" t="str">
        <f aca="false">IF(G2915=1,INT(ROUND((A2915-Debut)*86400,0)/3600),"")</f>
        <v/>
      </c>
      <c r="J2915" s="0" t="str">
        <f aca="false">IF(OR(A2915="",B2915=""),"",ROUND((B2915-A2915)*86400,0))</f>
        <v/>
      </c>
      <c r="K2915" s="37" t="str">
        <f aca="false">IF(G2915=1,IF(COUNTIFS($C:$C,C2915,$G:$G,1,$A:$A,"&gt;="&amp;(A2915-FenetreInterm/86400),$A:$A,"&lt;="&amp;A2915)&gt;=NbInterm,1,0),"")</f>
        <v/>
      </c>
      <c r="L2915" s="37" t="str">
        <f aca="false">IF(G2915=1,IF(B2915="",0,IF(J2915&lt;SeuilFugitive,1,0)),"")</f>
        <v/>
      </c>
      <c r="M2915" s="37" t="str">
        <f aca="false">IF(G2915=1,IF(B2915="",IF((Fin-A2915)*24&gt;SeuilFigee,1,0),IF(J2915&gt;SeuilFigee*3600,1,0)),"")</f>
        <v/>
      </c>
      <c r="N2915" s="0" t="str">
        <f aca="false">IF(G2915=1,IF(COUNTIF(H$2:H2915,H2915)=1,COUNTIF($H:$H,H2915),""),"")</f>
        <v/>
      </c>
      <c r="O2915" s="0" t="str">
        <f aca="false">IF(G2915=1,IF(COUNTIF(I$2:I2915,I2915)=1,COUNTIF($I:$I,I2915),""),"")</f>
        <v/>
      </c>
      <c r="P2915" s="38" t="str">
        <f aca="false">IF(G2915=1,IF(COUNTIFS(C$2:C2915,C2915,G$2:G2915,1)=1,COUNTIFS($C:$C,C2915,$G:$G,1)+ROW()/10000000,""),"")</f>
        <v/>
      </c>
      <c r="Q2915" s="0" t="str">
        <f aca="false">IF(K2915=1,IF(COUNTIFS(C$2:C2915,C2915,K$2:K2915,1)=1,1,0),"")</f>
        <v/>
      </c>
      <c r="R2915" s="0" t="str">
        <f aca="false">IF(M2915=1,IF(COUNTIFS(C$2:C2915,C2915,M$2:M2915,1)=1,1,0),"")</f>
        <v/>
      </c>
      <c r="S2915" s="0" t="str">
        <f aca="false">IF(L2915=1,IF(COUNTIFS(C$2:C2915,C2915,L$2:L2915,1)=1,1,0),"")</f>
        <v/>
      </c>
      <c r="T2915" s="38" t="str">
        <f aca="false">IF(N2915="","",N2915+ROW()/10000000)</f>
        <v/>
      </c>
      <c r="U2915" s="0" t="str">
        <f aca="false">IF(G2915=1,IF(B2915="",1,0),"")</f>
        <v/>
      </c>
    </row>
    <row r="2916" customFormat="false" ht="15" hidden="false" customHeight="false" outlineLevel="0" collapsed="false">
      <c r="A2916" s="35"/>
      <c r="B2916" s="35"/>
      <c r="G2916" s="0" t="str">
        <f aca="false">IF(A2916="","",IF(AND(A2916&gt;=Debut,A2916&lt;Fin),1,0))</f>
        <v/>
      </c>
      <c r="H2916" s="0" t="str">
        <f aca="false">IF(G2916=1,INT(ROUND((A2916-Debut)*86400,0)/600),"")</f>
        <v/>
      </c>
      <c r="I2916" s="0" t="str">
        <f aca="false">IF(G2916=1,INT(ROUND((A2916-Debut)*86400,0)/3600),"")</f>
        <v/>
      </c>
      <c r="J2916" s="0" t="str">
        <f aca="false">IF(OR(A2916="",B2916=""),"",ROUND((B2916-A2916)*86400,0))</f>
        <v/>
      </c>
      <c r="K2916" s="37" t="str">
        <f aca="false">IF(G2916=1,IF(COUNTIFS($C:$C,C2916,$G:$G,1,$A:$A,"&gt;="&amp;(A2916-FenetreInterm/86400),$A:$A,"&lt;="&amp;A2916)&gt;=NbInterm,1,0),"")</f>
        <v/>
      </c>
      <c r="L2916" s="37" t="str">
        <f aca="false">IF(G2916=1,IF(B2916="",0,IF(J2916&lt;SeuilFugitive,1,0)),"")</f>
        <v/>
      </c>
      <c r="M2916" s="37" t="str">
        <f aca="false">IF(G2916=1,IF(B2916="",IF((Fin-A2916)*24&gt;SeuilFigee,1,0),IF(J2916&gt;SeuilFigee*3600,1,0)),"")</f>
        <v/>
      </c>
      <c r="N2916" s="0" t="str">
        <f aca="false">IF(G2916=1,IF(COUNTIF(H$2:H2916,H2916)=1,COUNTIF($H:$H,H2916),""),"")</f>
        <v/>
      </c>
      <c r="O2916" s="0" t="str">
        <f aca="false">IF(G2916=1,IF(COUNTIF(I$2:I2916,I2916)=1,COUNTIF($I:$I,I2916),""),"")</f>
        <v/>
      </c>
      <c r="P2916" s="38" t="str">
        <f aca="false">IF(G2916=1,IF(COUNTIFS(C$2:C2916,C2916,G$2:G2916,1)=1,COUNTIFS($C:$C,C2916,$G:$G,1)+ROW()/10000000,""),"")</f>
        <v/>
      </c>
      <c r="Q2916" s="0" t="str">
        <f aca="false">IF(K2916=1,IF(COUNTIFS(C$2:C2916,C2916,K$2:K2916,1)=1,1,0),"")</f>
        <v/>
      </c>
      <c r="R2916" s="0" t="str">
        <f aca="false">IF(M2916=1,IF(COUNTIFS(C$2:C2916,C2916,M$2:M2916,1)=1,1,0),"")</f>
        <v/>
      </c>
      <c r="S2916" s="0" t="str">
        <f aca="false">IF(L2916=1,IF(COUNTIFS(C$2:C2916,C2916,L$2:L2916,1)=1,1,0),"")</f>
        <v/>
      </c>
      <c r="T2916" s="38" t="str">
        <f aca="false">IF(N2916="","",N2916+ROW()/10000000)</f>
        <v/>
      </c>
      <c r="U2916" s="0" t="str">
        <f aca="false">IF(G2916=1,IF(B2916="",1,0),"")</f>
        <v/>
      </c>
    </row>
    <row r="2917" customFormat="false" ht="15" hidden="false" customHeight="false" outlineLevel="0" collapsed="false">
      <c r="A2917" s="35"/>
      <c r="B2917" s="35"/>
      <c r="G2917" s="0" t="str">
        <f aca="false">IF(A2917="","",IF(AND(A2917&gt;=Debut,A2917&lt;Fin),1,0))</f>
        <v/>
      </c>
      <c r="H2917" s="0" t="str">
        <f aca="false">IF(G2917=1,INT(ROUND((A2917-Debut)*86400,0)/600),"")</f>
        <v/>
      </c>
      <c r="I2917" s="0" t="str">
        <f aca="false">IF(G2917=1,INT(ROUND((A2917-Debut)*86400,0)/3600),"")</f>
        <v/>
      </c>
      <c r="J2917" s="0" t="str">
        <f aca="false">IF(OR(A2917="",B2917=""),"",ROUND((B2917-A2917)*86400,0))</f>
        <v/>
      </c>
      <c r="K2917" s="37" t="str">
        <f aca="false">IF(G2917=1,IF(COUNTIFS($C:$C,C2917,$G:$G,1,$A:$A,"&gt;="&amp;(A2917-FenetreInterm/86400),$A:$A,"&lt;="&amp;A2917)&gt;=NbInterm,1,0),"")</f>
        <v/>
      </c>
      <c r="L2917" s="37" t="str">
        <f aca="false">IF(G2917=1,IF(B2917="",0,IF(J2917&lt;SeuilFugitive,1,0)),"")</f>
        <v/>
      </c>
      <c r="M2917" s="37" t="str">
        <f aca="false">IF(G2917=1,IF(B2917="",IF((Fin-A2917)*24&gt;SeuilFigee,1,0),IF(J2917&gt;SeuilFigee*3600,1,0)),"")</f>
        <v/>
      </c>
      <c r="N2917" s="0" t="str">
        <f aca="false">IF(G2917=1,IF(COUNTIF(H$2:H2917,H2917)=1,COUNTIF($H:$H,H2917),""),"")</f>
        <v/>
      </c>
      <c r="O2917" s="0" t="str">
        <f aca="false">IF(G2917=1,IF(COUNTIF(I$2:I2917,I2917)=1,COUNTIF($I:$I,I2917),""),"")</f>
        <v/>
      </c>
      <c r="P2917" s="38" t="str">
        <f aca="false">IF(G2917=1,IF(COUNTIFS(C$2:C2917,C2917,G$2:G2917,1)=1,COUNTIFS($C:$C,C2917,$G:$G,1)+ROW()/10000000,""),"")</f>
        <v/>
      </c>
      <c r="Q2917" s="0" t="str">
        <f aca="false">IF(K2917=1,IF(COUNTIFS(C$2:C2917,C2917,K$2:K2917,1)=1,1,0),"")</f>
        <v/>
      </c>
      <c r="R2917" s="0" t="str">
        <f aca="false">IF(M2917=1,IF(COUNTIFS(C$2:C2917,C2917,M$2:M2917,1)=1,1,0),"")</f>
        <v/>
      </c>
      <c r="S2917" s="0" t="str">
        <f aca="false">IF(L2917=1,IF(COUNTIFS(C$2:C2917,C2917,L$2:L2917,1)=1,1,0),"")</f>
        <v/>
      </c>
      <c r="T2917" s="38" t="str">
        <f aca="false">IF(N2917="","",N2917+ROW()/10000000)</f>
        <v/>
      </c>
      <c r="U2917" s="0" t="str">
        <f aca="false">IF(G2917=1,IF(B2917="",1,0),"")</f>
        <v/>
      </c>
    </row>
    <row r="2918" customFormat="false" ht="15" hidden="false" customHeight="false" outlineLevel="0" collapsed="false">
      <c r="A2918" s="35"/>
      <c r="B2918" s="35"/>
      <c r="G2918" s="0" t="str">
        <f aca="false">IF(A2918="","",IF(AND(A2918&gt;=Debut,A2918&lt;Fin),1,0))</f>
        <v/>
      </c>
      <c r="H2918" s="0" t="str">
        <f aca="false">IF(G2918=1,INT(ROUND((A2918-Debut)*86400,0)/600),"")</f>
        <v/>
      </c>
      <c r="I2918" s="0" t="str">
        <f aca="false">IF(G2918=1,INT(ROUND((A2918-Debut)*86400,0)/3600),"")</f>
        <v/>
      </c>
      <c r="J2918" s="0" t="str">
        <f aca="false">IF(OR(A2918="",B2918=""),"",ROUND((B2918-A2918)*86400,0))</f>
        <v/>
      </c>
      <c r="K2918" s="37" t="str">
        <f aca="false">IF(G2918=1,IF(COUNTIFS($C:$C,C2918,$G:$G,1,$A:$A,"&gt;="&amp;(A2918-FenetreInterm/86400),$A:$A,"&lt;="&amp;A2918)&gt;=NbInterm,1,0),"")</f>
        <v/>
      </c>
      <c r="L2918" s="37" t="str">
        <f aca="false">IF(G2918=1,IF(B2918="",0,IF(J2918&lt;SeuilFugitive,1,0)),"")</f>
        <v/>
      </c>
      <c r="M2918" s="37" t="str">
        <f aca="false">IF(G2918=1,IF(B2918="",IF((Fin-A2918)*24&gt;SeuilFigee,1,0),IF(J2918&gt;SeuilFigee*3600,1,0)),"")</f>
        <v/>
      </c>
      <c r="N2918" s="0" t="str">
        <f aca="false">IF(G2918=1,IF(COUNTIF(H$2:H2918,H2918)=1,COUNTIF($H:$H,H2918),""),"")</f>
        <v/>
      </c>
      <c r="O2918" s="0" t="str">
        <f aca="false">IF(G2918=1,IF(COUNTIF(I$2:I2918,I2918)=1,COUNTIF($I:$I,I2918),""),"")</f>
        <v/>
      </c>
      <c r="P2918" s="38" t="str">
        <f aca="false">IF(G2918=1,IF(COUNTIFS(C$2:C2918,C2918,G$2:G2918,1)=1,COUNTIFS($C:$C,C2918,$G:$G,1)+ROW()/10000000,""),"")</f>
        <v/>
      </c>
      <c r="Q2918" s="0" t="str">
        <f aca="false">IF(K2918=1,IF(COUNTIFS(C$2:C2918,C2918,K$2:K2918,1)=1,1,0),"")</f>
        <v/>
      </c>
      <c r="R2918" s="0" t="str">
        <f aca="false">IF(M2918=1,IF(COUNTIFS(C$2:C2918,C2918,M$2:M2918,1)=1,1,0),"")</f>
        <v/>
      </c>
      <c r="S2918" s="0" t="str">
        <f aca="false">IF(L2918=1,IF(COUNTIFS(C$2:C2918,C2918,L$2:L2918,1)=1,1,0),"")</f>
        <v/>
      </c>
      <c r="T2918" s="38" t="str">
        <f aca="false">IF(N2918="","",N2918+ROW()/10000000)</f>
        <v/>
      </c>
      <c r="U2918" s="0" t="str">
        <f aca="false">IF(G2918=1,IF(B2918="",1,0),"")</f>
        <v/>
      </c>
    </row>
    <row r="2919" customFormat="false" ht="15" hidden="false" customHeight="false" outlineLevel="0" collapsed="false">
      <c r="A2919" s="35"/>
      <c r="B2919" s="35"/>
      <c r="G2919" s="0" t="str">
        <f aca="false">IF(A2919="","",IF(AND(A2919&gt;=Debut,A2919&lt;Fin),1,0))</f>
        <v/>
      </c>
      <c r="H2919" s="0" t="str">
        <f aca="false">IF(G2919=1,INT(ROUND((A2919-Debut)*86400,0)/600),"")</f>
        <v/>
      </c>
      <c r="I2919" s="0" t="str">
        <f aca="false">IF(G2919=1,INT(ROUND((A2919-Debut)*86400,0)/3600),"")</f>
        <v/>
      </c>
      <c r="J2919" s="0" t="str">
        <f aca="false">IF(OR(A2919="",B2919=""),"",ROUND((B2919-A2919)*86400,0))</f>
        <v/>
      </c>
      <c r="K2919" s="37" t="str">
        <f aca="false">IF(G2919=1,IF(COUNTIFS($C:$C,C2919,$G:$G,1,$A:$A,"&gt;="&amp;(A2919-FenetreInterm/86400),$A:$A,"&lt;="&amp;A2919)&gt;=NbInterm,1,0),"")</f>
        <v/>
      </c>
      <c r="L2919" s="37" t="str">
        <f aca="false">IF(G2919=1,IF(B2919="",0,IF(J2919&lt;SeuilFugitive,1,0)),"")</f>
        <v/>
      </c>
      <c r="M2919" s="37" t="str">
        <f aca="false">IF(G2919=1,IF(B2919="",IF((Fin-A2919)*24&gt;SeuilFigee,1,0),IF(J2919&gt;SeuilFigee*3600,1,0)),"")</f>
        <v/>
      </c>
      <c r="N2919" s="0" t="str">
        <f aca="false">IF(G2919=1,IF(COUNTIF(H$2:H2919,H2919)=1,COUNTIF($H:$H,H2919),""),"")</f>
        <v/>
      </c>
      <c r="O2919" s="0" t="str">
        <f aca="false">IF(G2919=1,IF(COUNTIF(I$2:I2919,I2919)=1,COUNTIF($I:$I,I2919),""),"")</f>
        <v/>
      </c>
      <c r="P2919" s="38" t="str">
        <f aca="false">IF(G2919=1,IF(COUNTIFS(C$2:C2919,C2919,G$2:G2919,1)=1,COUNTIFS($C:$C,C2919,$G:$G,1)+ROW()/10000000,""),"")</f>
        <v/>
      </c>
      <c r="Q2919" s="0" t="str">
        <f aca="false">IF(K2919=1,IF(COUNTIFS(C$2:C2919,C2919,K$2:K2919,1)=1,1,0),"")</f>
        <v/>
      </c>
      <c r="R2919" s="0" t="str">
        <f aca="false">IF(M2919=1,IF(COUNTIFS(C$2:C2919,C2919,M$2:M2919,1)=1,1,0),"")</f>
        <v/>
      </c>
      <c r="S2919" s="0" t="str">
        <f aca="false">IF(L2919=1,IF(COUNTIFS(C$2:C2919,C2919,L$2:L2919,1)=1,1,0),"")</f>
        <v/>
      </c>
      <c r="T2919" s="38" t="str">
        <f aca="false">IF(N2919="","",N2919+ROW()/10000000)</f>
        <v/>
      </c>
      <c r="U2919" s="0" t="str">
        <f aca="false">IF(G2919=1,IF(B2919="",1,0),"")</f>
        <v/>
      </c>
    </row>
    <row r="2920" customFormat="false" ht="15" hidden="false" customHeight="false" outlineLevel="0" collapsed="false">
      <c r="A2920" s="35"/>
      <c r="B2920" s="35"/>
      <c r="G2920" s="0" t="str">
        <f aca="false">IF(A2920="","",IF(AND(A2920&gt;=Debut,A2920&lt;Fin),1,0))</f>
        <v/>
      </c>
      <c r="H2920" s="0" t="str">
        <f aca="false">IF(G2920=1,INT(ROUND((A2920-Debut)*86400,0)/600),"")</f>
        <v/>
      </c>
      <c r="I2920" s="0" t="str">
        <f aca="false">IF(G2920=1,INT(ROUND((A2920-Debut)*86400,0)/3600),"")</f>
        <v/>
      </c>
      <c r="J2920" s="0" t="str">
        <f aca="false">IF(OR(A2920="",B2920=""),"",ROUND((B2920-A2920)*86400,0))</f>
        <v/>
      </c>
      <c r="K2920" s="37" t="str">
        <f aca="false">IF(G2920=1,IF(COUNTIFS($C:$C,C2920,$G:$G,1,$A:$A,"&gt;="&amp;(A2920-FenetreInterm/86400),$A:$A,"&lt;="&amp;A2920)&gt;=NbInterm,1,0),"")</f>
        <v/>
      </c>
      <c r="L2920" s="37" t="str">
        <f aca="false">IF(G2920=1,IF(B2920="",0,IF(J2920&lt;SeuilFugitive,1,0)),"")</f>
        <v/>
      </c>
      <c r="M2920" s="37" t="str">
        <f aca="false">IF(G2920=1,IF(B2920="",IF((Fin-A2920)*24&gt;SeuilFigee,1,0),IF(J2920&gt;SeuilFigee*3600,1,0)),"")</f>
        <v/>
      </c>
      <c r="N2920" s="0" t="str">
        <f aca="false">IF(G2920=1,IF(COUNTIF(H$2:H2920,H2920)=1,COUNTIF($H:$H,H2920),""),"")</f>
        <v/>
      </c>
      <c r="O2920" s="0" t="str">
        <f aca="false">IF(G2920=1,IF(COUNTIF(I$2:I2920,I2920)=1,COUNTIF($I:$I,I2920),""),"")</f>
        <v/>
      </c>
      <c r="P2920" s="38" t="str">
        <f aca="false">IF(G2920=1,IF(COUNTIFS(C$2:C2920,C2920,G$2:G2920,1)=1,COUNTIFS($C:$C,C2920,$G:$G,1)+ROW()/10000000,""),"")</f>
        <v/>
      </c>
      <c r="Q2920" s="0" t="str">
        <f aca="false">IF(K2920=1,IF(COUNTIFS(C$2:C2920,C2920,K$2:K2920,1)=1,1,0),"")</f>
        <v/>
      </c>
      <c r="R2920" s="0" t="str">
        <f aca="false">IF(M2920=1,IF(COUNTIFS(C$2:C2920,C2920,M$2:M2920,1)=1,1,0),"")</f>
        <v/>
      </c>
      <c r="S2920" s="0" t="str">
        <f aca="false">IF(L2920=1,IF(COUNTIFS(C$2:C2920,C2920,L$2:L2920,1)=1,1,0),"")</f>
        <v/>
      </c>
      <c r="T2920" s="38" t="str">
        <f aca="false">IF(N2920="","",N2920+ROW()/10000000)</f>
        <v/>
      </c>
      <c r="U2920" s="0" t="str">
        <f aca="false">IF(G2920=1,IF(B2920="",1,0),"")</f>
        <v/>
      </c>
    </row>
    <row r="2921" customFormat="false" ht="15" hidden="false" customHeight="false" outlineLevel="0" collapsed="false">
      <c r="A2921" s="35"/>
      <c r="B2921" s="35"/>
      <c r="G2921" s="0" t="str">
        <f aca="false">IF(A2921="","",IF(AND(A2921&gt;=Debut,A2921&lt;Fin),1,0))</f>
        <v/>
      </c>
      <c r="H2921" s="0" t="str">
        <f aca="false">IF(G2921=1,INT(ROUND((A2921-Debut)*86400,0)/600),"")</f>
        <v/>
      </c>
      <c r="I2921" s="0" t="str">
        <f aca="false">IF(G2921=1,INT(ROUND((A2921-Debut)*86400,0)/3600),"")</f>
        <v/>
      </c>
      <c r="J2921" s="0" t="str">
        <f aca="false">IF(OR(A2921="",B2921=""),"",ROUND((B2921-A2921)*86400,0))</f>
        <v/>
      </c>
      <c r="K2921" s="37" t="str">
        <f aca="false">IF(G2921=1,IF(COUNTIFS($C:$C,C2921,$G:$G,1,$A:$A,"&gt;="&amp;(A2921-FenetreInterm/86400),$A:$A,"&lt;="&amp;A2921)&gt;=NbInterm,1,0),"")</f>
        <v/>
      </c>
      <c r="L2921" s="37" t="str">
        <f aca="false">IF(G2921=1,IF(B2921="",0,IF(J2921&lt;SeuilFugitive,1,0)),"")</f>
        <v/>
      </c>
      <c r="M2921" s="37" t="str">
        <f aca="false">IF(G2921=1,IF(B2921="",IF((Fin-A2921)*24&gt;SeuilFigee,1,0),IF(J2921&gt;SeuilFigee*3600,1,0)),"")</f>
        <v/>
      </c>
      <c r="N2921" s="0" t="str">
        <f aca="false">IF(G2921=1,IF(COUNTIF(H$2:H2921,H2921)=1,COUNTIF($H:$H,H2921),""),"")</f>
        <v/>
      </c>
      <c r="O2921" s="0" t="str">
        <f aca="false">IF(G2921=1,IF(COUNTIF(I$2:I2921,I2921)=1,COUNTIF($I:$I,I2921),""),"")</f>
        <v/>
      </c>
      <c r="P2921" s="38" t="str">
        <f aca="false">IF(G2921=1,IF(COUNTIFS(C$2:C2921,C2921,G$2:G2921,1)=1,COUNTIFS($C:$C,C2921,$G:$G,1)+ROW()/10000000,""),"")</f>
        <v/>
      </c>
      <c r="Q2921" s="0" t="str">
        <f aca="false">IF(K2921=1,IF(COUNTIFS(C$2:C2921,C2921,K$2:K2921,1)=1,1,0),"")</f>
        <v/>
      </c>
      <c r="R2921" s="0" t="str">
        <f aca="false">IF(M2921=1,IF(COUNTIFS(C$2:C2921,C2921,M$2:M2921,1)=1,1,0),"")</f>
        <v/>
      </c>
      <c r="S2921" s="0" t="str">
        <f aca="false">IF(L2921=1,IF(COUNTIFS(C$2:C2921,C2921,L$2:L2921,1)=1,1,0),"")</f>
        <v/>
      </c>
      <c r="T2921" s="38" t="str">
        <f aca="false">IF(N2921="","",N2921+ROW()/10000000)</f>
        <v/>
      </c>
      <c r="U2921" s="0" t="str">
        <f aca="false">IF(G2921=1,IF(B2921="",1,0),"")</f>
        <v/>
      </c>
    </row>
    <row r="2922" customFormat="false" ht="15" hidden="false" customHeight="false" outlineLevel="0" collapsed="false">
      <c r="A2922" s="35"/>
      <c r="B2922" s="35"/>
      <c r="G2922" s="0" t="str">
        <f aca="false">IF(A2922="","",IF(AND(A2922&gt;=Debut,A2922&lt;Fin),1,0))</f>
        <v/>
      </c>
      <c r="H2922" s="0" t="str">
        <f aca="false">IF(G2922=1,INT(ROUND((A2922-Debut)*86400,0)/600),"")</f>
        <v/>
      </c>
      <c r="I2922" s="0" t="str">
        <f aca="false">IF(G2922=1,INT(ROUND((A2922-Debut)*86400,0)/3600),"")</f>
        <v/>
      </c>
      <c r="J2922" s="0" t="str">
        <f aca="false">IF(OR(A2922="",B2922=""),"",ROUND((B2922-A2922)*86400,0))</f>
        <v/>
      </c>
      <c r="K2922" s="37" t="str">
        <f aca="false">IF(G2922=1,IF(COUNTIFS($C:$C,C2922,$G:$G,1,$A:$A,"&gt;="&amp;(A2922-FenetreInterm/86400),$A:$A,"&lt;="&amp;A2922)&gt;=NbInterm,1,0),"")</f>
        <v/>
      </c>
      <c r="L2922" s="37" t="str">
        <f aca="false">IF(G2922=1,IF(B2922="",0,IF(J2922&lt;SeuilFugitive,1,0)),"")</f>
        <v/>
      </c>
      <c r="M2922" s="37" t="str">
        <f aca="false">IF(G2922=1,IF(B2922="",IF((Fin-A2922)*24&gt;SeuilFigee,1,0),IF(J2922&gt;SeuilFigee*3600,1,0)),"")</f>
        <v/>
      </c>
      <c r="N2922" s="0" t="str">
        <f aca="false">IF(G2922=1,IF(COUNTIF(H$2:H2922,H2922)=1,COUNTIF($H:$H,H2922),""),"")</f>
        <v/>
      </c>
      <c r="O2922" s="0" t="str">
        <f aca="false">IF(G2922=1,IF(COUNTIF(I$2:I2922,I2922)=1,COUNTIF($I:$I,I2922),""),"")</f>
        <v/>
      </c>
      <c r="P2922" s="38" t="str">
        <f aca="false">IF(G2922=1,IF(COUNTIFS(C$2:C2922,C2922,G$2:G2922,1)=1,COUNTIFS($C:$C,C2922,$G:$G,1)+ROW()/10000000,""),"")</f>
        <v/>
      </c>
      <c r="Q2922" s="0" t="str">
        <f aca="false">IF(K2922=1,IF(COUNTIFS(C$2:C2922,C2922,K$2:K2922,1)=1,1,0),"")</f>
        <v/>
      </c>
      <c r="R2922" s="0" t="str">
        <f aca="false">IF(M2922=1,IF(COUNTIFS(C$2:C2922,C2922,M$2:M2922,1)=1,1,0),"")</f>
        <v/>
      </c>
      <c r="S2922" s="0" t="str">
        <f aca="false">IF(L2922=1,IF(COUNTIFS(C$2:C2922,C2922,L$2:L2922,1)=1,1,0),"")</f>
        <v/>
      </c>
      <c r="T2922" s="38" t="str">
        <f aca="false">IF(N2922="","",N2922+ROW()/10000000)</f>
        <v/>
      </c>
      <c r="U2922" s="0" t="str">
        <f aca="false">IF(G2922=1,IF(B2922="",1,0),"")</f>
        <v/>
      </c>
    </row>
    <row r="2923" customFormat="false" ht="15" hidden="false" customHeight="false" outlineLevel="0" collapsed="false">
      <c r="A2923" s="35"/>
      <c r="B2923" s="35"/>
      <c r="G2923" s="0" t="str">
        <f aca="false">IF(A2923="","",IF(AND(A2923&gt;=Debut,A2923&lt;Fin),1,0))</f>
        <v/>
      </c>
      <c r="H2923" s="0" t="str">
        <f aca="false">IF(G2923=1,INT(ROUND((A2923-Debut)*86400,0)/600),"")</f>
        <v/>
      </c>
      <c r="I2923" s="0" t="str">
        <f aca="false">IF(G2923=1,INT(ROUND((A2923-Debut)*86400,0)/3600),"")</f>
        <v/>
      </c>
      <c r="J2923" s="0" t="str">
        <f aca="false">IF(OR(A2923="",B2923=""),"",ROUND((B2923-A2923)*86400,0))</f>
        <v/>
      </c>
      <c r="K2923" s="37" t="str">
        <f aca="false">IF(G2923=1,IF(COUNTIFS($C:$C,C2923,$G:$G,1,$A:$A,"&gt;="&amp;(A2923-FenetreInterm/86400),$A:$A,"&lt;="&amp;A2923)&gt;=NbInterm,1,0),"")</f>
        <v/>
      </c>
      <c r="L2923" s="37" t="str">
        <f aca="false">IF(G2923=1,IF(B2923="",0,IF(J2923&lt;SeuilFugitive,1,0)),"")</f>
        <v/>
      </c>
      <c r="M2923" s="37" t="str">
        <f aca="false">IF(G2923=1,IF(B2923="",IF((Fin-A2923)*24&gt;SeuilFigee,1,0),IF(J2923&gt;SeuilFigee*3600,1,0)),"")</f>
        <v/>
      </c>
      <c r="N2923" s="0" t="str">
        <f aca="false">IF(G2923=1,IF(COUNTIF(H$2:H2923,H2923)=1,COUNTIF($H:$H,H2923),""),"")</f>
        <v/>
      </c>
      <c r="O2923" s="0" t="str">
        <f aca="false">IF(G2923=1,IF(COUNTIF(I$2:I2923,I2923)=1,COUNTIF($I:$I,I2923),""),"")</f>
        <v/>
      </c>
      <c r="P2923" s="38" t="str">
        <f aca="false">IF(G2923=1,IF(COUNTIFS(C$2:C2923,C2923,G$2:G2923,1)=1,COUNTIFS($C:$C,C2923,$G:$G,1)+ROW()/10000000,""),"")</f>
        <v/>
      </c>
      <c r="Q2923" s="0" t="str">
        <f aca="false">IF(K2923=1,IF(COUNTIFS(C$2:C2923,C2923,K$2:K2923,1)=1,1,0),"")</f>
        <v/>
      </c>
      <c r="R2923" s="0" t="str">
        <f aca="false">IF(M2923=1,IF(COUNTIFS(C$2:C2923,C2923,M$2:M2923,1)=1,1,0),"")</f>
        <v/>
      </c>
      <c r="S2923" s="0" t="str">
        <f aca="false">IF(L2923=1,IF(COUNTIFS(C$2:C2923,C2923,L$2:L2923,1)=1,1,0),"")</f>
        <v/>
      </c>
      <c r="T2923" s="38" t="str">
        <f aca="false">IF(N2923="","",N2923+ROW()/10000000)</f>
        <v/>
      </c>
      <c r="U2923" s="0" t="str">
        <f aca="false">IF(G2923=1,IF(B2923="",1,0),"")</f>
        <v/>
      </c>
    </row>
    <row r="2924" customFormat="false" ht="15" hidden="false" customHeight="false" outlineLevel="0" collapsed="false">
      <c r="A2924" s="35"/>
      <c r="B2924" s="35"/>
      <c r="G2924" s="0" t="str">
        <f aca="false">IF(A2924="","",IF(AND(A2924&gt;=Debut,A2924&lt;Fin),1,0))</f>
        <v/>
      </c>
      <c r="H2924" s="0" t="str">
        <f aca="false">IF(G2924=1,INT(ROUND((A2924-Debut)*86400,0)/600),"")</f>
        <v/>
      </c>
      <c r="I2924" s="0" t="str">
        <f aca="false">IF(G2924=1,INT(ROUND((A2924-Debut)*86400,0)/3600),"")</f>
        <v/>
      </c>
      <c r="J2924" s="0" t="str">
        <f aca="false">IF(OR(A2924="",B2924=""),"",ROUND((B2924-A2924)*86400,0))</f>
        <v/>
      </c>
      <c r="K2924" s="37" t="str">
        <f aca="false">IF(G2924=1,IF(COUNTIFS($C:$C,C2924,$G:$G,1,$A:$A,"&gt;="&amp;(A2924-FenetreInterm/86400),$A:$A,"&lt;="&amp;A2924)&gt;=NbInterm,1,0),"")</f>
        <v/>
      </c>
      <c r="L2924" s="37" t="str">
        <f aca="false">IF(G2924=1,IF(B2924="",0,IF(J2924&lt;SeuilFugitive,1,0)),"")</f>
        <v/>
      </c>
      <c r="M2924" s="37" t="str">
        <f aca="false">IF(G2924=1,IF(B2924="",IF((Fin-A2924)*24&gt;SeuilFigee,1,0),IF(J2924&gt;SeuilFigee*3600,1,0)),"")</f>
        <v/>
      </c>
      <c r="N2924" s="0" t="str">
        <f aca="false">IF(G2924=1,IF(COUNTIF(H$2:H2924,H2924)=1,COUNTIF($H:$H,H2924),""),"")</f>
        <v/>
      </c>
      <c r="O2924" s="0" t="str">
        <f aca="false">IF(G2924=1,IF(COUNTIF(I$2:I2924,I2924)=1,COUNTIF($I:$I,I2924),""),"")</f>
        <v/>
      </c>
      <c r="P2924" s="38" t="str">
        <f aca="false">IF(G2924=1,IF(COUNTIFS(C$2:C2924,C2924,G$2:G2924,1)=1,COUNTIFS($C:$C,C2924,$G:$G,1)+ROW()/10000000,""),"")</f>
        <v/>
      </c>
      <c r="Q2924" s="0" t="str">
        <f aca="false">IF(K2924=1,IF(COUNTIFS(C$2:C2924,C2924,K$2:K2924,1)=1,1,0),"")</f>
        <v/>
      </c>
      <c r="R2924" s="0" t="str">
        <f aca="false">IF(M2924=1,IF(COUNTIFS(C$2:C2924,C2924,M$2:M2924,1)=1,1,0),"")</f>
        <v/>
      </c>
      <c r="S2924" s="0" t="str">
        <f aca="false">IF(L2924=1,IF(COUNTIFS(C$2:C2924,C2924,L$2:L2924,1)=1,1,0),"")</f>
        <v/>
      </c>
      <c r="T2924" s="38" t="str">
        <f aca="false">IF(N2924="","",N2924+ROW()/10000000)</f>
        <v/>
      </c>
      <c r="U2924" s="0" t="str">
        <f aca="false">IF(G2924=1,IF(B2924="",1,0),"")</f>
        <v/>
      </c>
    </row>
    <row r="2925" customFormat="false" ht="15" hidden="false" customHeight="false" outlineLevel="0" collapsed="false">
      <c r="A2925" s="35"/>
      <c r="B2925" s="35"/>
      <c r="G2925" s="0" t="str">
        <f aca="false">IF(A2925="","",IF(AND(A2925&gt;=Debut,A2925&lt;Fin),1,0))</f>
        <v/>
      </c>
      <c r="H2925" s="0" t="str">
        <f aca="false">IF(G2925=1,INT(ROUND((A2925-Debut)*86400,0)/600),"")</f>
        <v/>
      </c>
      <c r="I2925" s="0" t="str">
        <f aca="false">IF(G2925=1,INT(ROUND((A2925-Debut)*86400,0)/3600),"")</f>
        <v/>
      </c>
      <c r="J2925" s="0" t="str">
        <f aca="false">IF(OR(A2925="",B2925=""),"",ROUND((B2925-A2925)*86400,0))</f>
        <v/>
      </c>
      <c r="K2925" s="37" t="str">
        <f aca="false">IF(G2925=1,IF(COUNTIFS($C:$C,C2925,$G:$G,1,$A:$A,"&gt;="&amp;(A2925-FenetreInterm/86400),$A:$A,"&lt;="&amp;A2925)&gt;=NbInterm,1,0),"")</f>
        <v/>
      </c>
      <c r="L2925" s="37" t="str">
        <f aca="false">IF(G2925=1,IF(B2925="",0,IF(J2925&lt;SeuilFugitive,1,0)),"")</f>
        <v/>
      </c>
      <c r="M2925" s="37" t="str">
        <f aca="false">IF(G2925=1,IF(B2925="",IF((Fin-A2925)*24&gt;SeuilFigee,1,0),IF(J2925&gt;SeuilFigee*3600,1,0)),"")</f>
        <v/>
      </c>
      <c r="N2925" s="0" t="str">
        <f aca="false">IF(G2925=1,IF(COUNTIF(H$2:H2925,H2925)=1,COUNTIF($H:$H,H2925),""),"")</f>
        <v/>
      </c>
      <c r="O2925" s="0" t="str">
        <f aca="false">IF(G2925=1,IF(COUNTIF(I$2:I2925,I2925)=1,COUNTIF($I:$I,I2925),""),"")</f>
        <v/>
      </c>
      <c r="P2925" s="38" t="str">
        <f aca="false">IF(G2925=1,IF(COUNTIFS(C$2:C2925,C2925,G$2:G2925,1)=1,COUNTIFS($C:$C,C2925,$G:$G,1)+ROW()/10000000,""),"")</f>
        <v/>
      </c>
      <c r="Q2925" s="0" t="str">
        <f aca="false">IF(K2925=1,IF(COUNTIFS(C$2:C2925,C2925,K$2:K2925,1)=1,1,0),"")</f>
        <v/>
      </c>
      <c r="R2925" s="0" t="str">
        <f aca="false">IF(M2925=1,IF(COUNTIFS(C$2:C2925,C2925,M$2:M2925,1)=1,1,0),"")</f>
        <v/>
      </c>
      <c r="S2925" s="0" t="str">
        <f aca="false">IF(L2925=1,IF(COUNTIFS(C$2:C2925,C2925,L$2:L2925,1)=1,1,0),"")</f>
        <v/>
      </c>
      <c r="T2925" s="38" t="str">
        <f aca="false">IF(N2925="","",N2925+ROW()/10000000)</f>
        <v/>
      </c>
      <c r="U2925" s="0" t="str">
        <f aca="false">IF(G2925=1,IF(B2925="",1,0),"")</f>
        <v/>
      </c>
    </row>
    <row r="2926" customFormat="false" ht="15" hidden="false" customHeight="false" outlineLevel="0" collapsed="false">
      <c r="A2926" s="35"/>
      <c r="B2926" s="35"/>
      <c r="G2926" s="0" t="str">
        <f aca="false">IF(A2926="","",IF(AND(A2926&gt;=Debut,A2926&lt;Fin),1,0))</f>
        <v/>
      </c>
      <c r="H2926" s="0" t="str">
        <f aca="false">IF(G2926=1,INT(ROUND((A2926-Debut)*86400,0)/600),"")</f>
        <v/>
      </c>
      <c r="I2926" s="0" t="str">
        <f aca="false">IF(G2926=1,INT(ROUND((A2926-Debut)*86400,0)/3600),"")</f>
        <v/>
      </c>
      <c r="J2926" s="0" t="str">
        <f aca="false">IF(OR(A2926="",B2926=""),"",ROUND((B2926-A2926)*86400,0))</f>
        <v/>
      </c>
      <c r="K2926" s="37" t="str">
        <f aca="false">IF(G2926=1,IF(COUNTIFS($C:$C,C2926,$G:$G,1,$A:$A,"&gt;="&amp;(A2926-FenetreInterm/86400),$A:$A,"&lt;="&amp;A2926)&gt;=NbInterm,1,0),"")</f>
        <v/>
      </c>
      <c r="L2926" s="37" t="str">
        <f aca="false">IF(G2926=1,IF(B2926="",0,IF(J2926&lt;SeuilFugitive,1,0)),"")</f>
        <v/>
      </c>
      <c r="M2926" s="37" t="str">
        <f aca="false">IF(G2926=1,IF(B2926="",IF((Fin-A2926)*24&gt;SeuilFigee,1,0),IF(J2926&gt;SeuilFigee*3600,1,0)),"")</f>
        <v/>
      </c>
      <c r="N2926" s="0" t="str">
        <f aca="false">IF(G2926=1,IF(COUNTIF(H$2:H2926,H2926)=1,COUNTIF($H:$H,H2926),""),"")</f>
        <v/>
      </c>
      <c r="O2926" s="0" t="str">
        <f aca="false">IF(G2926=1,IF(COUNTIF(I$2:I2926,I2926)=1,COUNTIF($I:$I,I2926),""),"")</f>
        <v/>
      </c>
      <c r="P2926" s="38" t="str">
        <f aca="false">IF(G2926=1,IF(COUNTIFS(C$2:C2926,C2926,G$2:G2926,1)=1,COUNTIFS($C:$C,C2926,$G:$G,1)+ROW()/10000000,""),"")</f>
        <v/>
      </c>
      <c r="Q2926" s="0" t="str">
        <f aca="false">IF(K2926=1,IF(COUNTIFS(C$2:C2926,C2926,K$2:K2926,1)=1,1,0),"")</f>
        <v/>
      </c>
      <c r="R2926" s="0" t="str">
        <f aca="false">IF(M2926=1,IF(COUNTIFS(C$2:C2926,C2926,M$2:M2926,1)=1,1,0),"")</f>
        <v/>
      </c>
      <c r="S2926" s="0" t="str">
        <f aca="false">IF(L2926=1,IF(COUNTIFS(C$2:C2926,C2926,L$2:L2926,1)=1,1,0),"")</f>
        <v/>
      </c>
      <c r="T2926" s="38" t="str">
        <f aca="false">IF(N2926="","",N2926+ROW()/10000000)</f>
        <v/>
      </c>
      <c r="U2926" s="0" t="str">
        <f aca="false">IF(G2926=1,IF(B2926="",1,0),"")</f>
        <v/>
      </c>
    </row>
    <row r="2927" customFormat="false" ht="15" hidden="false" customHeight="false" outlineLevel="0" collapsed="false">
      <c r="A2927" s="35"/>
      <c r="B2927" s="35"/>
      <c r="G2927" s="0" t="str">
        <f aca="false">IF(A2927="","",IF(AND(A2927&gt;=Debut,A2927&lt;Fin),1,0))</f>
        <v/>
      </c>
      <c r="H2927" s="0" t="str">
        <f aca="false">IF(G2927=1,INT(ROUND((A2927-Debut)*86400,0)/600),"")</f>
        <v/>
      </c>
      <c r="I2927" s="0" t="str">
        <f aca="false">IF(G2927=1,INT(ROUND((A2927-Debut)*86400,0)/3600),"")</f>
        <v/>
      </c>
      <c r="J2927" s="0" t="str">
        <f aca="false">IF(OR(A2927="",B2927=""),"",ROUND((B2927-A2927)*86400,0))</f>
        <v/>
      </c>
      <c r="K2927" s="37" t="str">
        <f aca="false">IF(G2927=1,IF(COUNTIFS($C:$C,C2927,$G:$G,1,$A:$A,"&gt;="&amp;(A2927-FenetreInterm/86400),$A:$A,"&lt;="&amp;A2927)&gt;=NbInterm,1,0),"")</f>
        <v/>
      </c>
      <c r="L2927" s="37" t="str">
        <f aca="false">IF(G2927=1,IF(B2927="",0,IF(J2927&lt;SeuilFugitive,1,0)),"")</f>
        <v/>
      </c>
      <c r="M2927" s="37" t="str">
        <f aca="false">IF(G2927=1,IF(B2927="",IF((Fin-A2927)*24&gt;SeuilFigee,1,0),IF(J2927&gt;SeuilFigee*3600,1,0)),"")</f>
        <v/>
      </c>
      <c r="N2927" s="0" t="str">
        <f aca="false">IF(G2927=1,IF(COUNTIF(H$2:H2927,H2927)=1,COUNTIF($H:$H,H2927),""),"")</f>
        <v/>
      </c>
      <c r="O2927" s="0" t="str">
        <f aca="false">IF(G2927=1,IF(COUNTIF(I$2:I2927,I2927)=1,COUNTIF($I:$I,I2927),""),"")</f>
        <v/>
      </c>
      <c r="P2927" s="38" t="str">
        <f aca="false">IF(G2927=1,IF(COUNTIFS(C$2:C2927,C2927,G$2:G2927,1)=1,COUNTIFS($C:$C,C2927,$G:$G,1)+ROW()/10000000,""),"")</f>
        <v/>
      </c>
      <c r="Q2927" s="0" t="str">
        <f aca="false">IF(K2927=1,IF(COUNTIFS(C$2:C2927,C2927,K$2:K2927,1)=1,1,0),"")</f>
        <v/>
      </c>
      <c r="R2927" s="0" t="str">
        <f aca="false">IF(M2927=1,IF(COUNTIFS(C$2:C2927,C2927,M$2:M2927,1)=1,1,0),"")</f>
        <v/>
      </c>
      <c r="S2927" s="0" t="str">
        <f aca="false">IF(L2927=1,IF(COUNTIFS(C$2:C2927,C2927,L$2:L2927,1)=1,1,0),"")</f>
        <v/>
      </c>
      <c r="T2927" s="38" t="str">
        <f aca="false">IF(N2927="","",N2927+ROW()/10000000)</f>
        <v/>
      </c>
      <c r="U2927" s="0" t="str">
        <f aca="false">IF(G2927=1,IF(B2927="",1,0),"")</f>
        <v/>
      </c>
    </row>
    <row r="2928" customFormat="false" ht="15" hidden="false" customHeight="false" outlineLevel="0" collapsed="false">
      <c r="A2928" s="35"/>
      <c r="B2928" s="35"/>
      <c r="G2928" s="0" t="str">
        <f aca="false">IF(A2928="","",IF(AND(A2928&gt;=Debut,A2928&lt;Fin),1,0))</f>
        <v/>
      </c>
      <c r="H2928" s="0" t="str">
        <f aca="false">IF(G2928=1,INT(ROUND((A2928-Debut)*86400,0)/600),"")</f>
        <v/>
      </c>
      <c r="I2928" s="0" t="str">
        <f aca="false">IF(G2928=1,INT(ROUND((A2928-Debut)*86400,0)/3600),"")</f>
        <v/>
      </c>
      <c r="J2928" s="0" t="str">
        <f aca="false">IF(OR(A2928="",B2928=""),"",ROUND((B2928-A2928)*86400,0))</f>
        <v/>
      </c>
      <c r="K2928" s="37" t="str">
        <f aca="false">IF(G2928=1,IF(COUNTIFS($C:$C,C2928,$G:$G,1,$A:$A,"&gt;="&amp;(A2928-FenetreInterm/86400),$A:$A,"&lt;="&amp;A2928)&gt;=NbInterm,1,0),"")</f>
        <v/>
      </c>
      <c r="L2928" s="37" t="str">
        <f aca="false">IF(G2928=1,IF(B2928="",0,IF(J2928&lt;SeuilFugitive,1,0)),"")</f>
        <v/>
      </c>
      <c r="M2928" s="37" t="str">
        <f aca="false">IF(G2928=1,IF(B2928="",IF((Fin-A2928)*24&gt;SeuilFigee,1,0),IF(J2928&gt;SeuilFigee*3600,1,0)),"")</f>
        <v/>
      </c>
      <c r="N2928" s="0" t="str">
        <f aca="false">IF(G2928=1,IF(COUNTIF(H$2:H2928,H2928)=1,COUNTIF($H:$H,H2928),""),"")</f>
        <v/>
      </c>
      <c r="O2928" s="0" t="str">
        <f aca="false">IF(G2928=1,IF(COUNTIF(I$2:I2928,I2928)=1,COUNTIF($I:$I,I2928),""),"")</f>
        <v/>
      </c>
      <c r="P2928" s="38" t="str">
        <f aca="false">IF(G2928=1,IF(COUNTIFS(C$2:C2928,C2928,G$2:G2928,1)=1,COUNTIFS($C:$C,C2928,$G:$G,1)+ROW()/10000000,""),"")</f>
        <v/>
      </c>
      <c r="Q2928" s="0" t="str">
        <f aca="false">IF(K2928=1,IF(COUNTIFS(C$2:C2928,C2928,K$2:K2928,1)=1,1,0),"")</f>
        <v/>
      </c>
      <c r="R2928" s="0" t="str">
        <f aca="false">IF(M2928=1,IF(COUNTIFS(C$2:C2928,C2928,M$2:M2928,1)=1,1,0),"")</f>
        <v/>
      </c>
      <c r="S2928" s="0" t="str">
        <f aca="false">IF(L2928=1,IF(COUNTIFS(C$2:C2928,C2928,L$2:L2928,1)=1,1,0),"")</f>
        <v/>
      </c>
      <c r="T2928" s="38" t="str">
        <f aca="false">IF(N2928="","",N2928+ROW()/10000000)</f>
        <v/>
      </c>
      <c r="U2928" s="0" t="str">
        <f aca="false">IF(G2928=1,IF(B2928="",1,0),"")</f>
        <v/>
      </c>
    </row>
    <row r="2929" customFormat="false" ht="15" hidden="false" customHeight="false" outlineLevel="0" collapsed="false">
      <c r="A2929" s="35"/>
      <c r="B2929" s="35"/>
      <c r="G2929" s="0" t="str">
        <f aca="false">IF(A2929="","",IF(AND(A2929&gt;=Debut,A2929&lt;Fin),1,0))</f>
        <v/>
      </c>
      <c r="H2929" s="0" t="str">
        <f aca="false">IF(G2929=1,INT(ROUND((A2929-Debut)*86400,0)/600),"")</f>
        <v/>
      </c>
      <c r="I2929" s="0" t="str">
        <f aca="false">IF(G2929=1,INT(ROUND((A2929-Debut)*86400,0)/3600),"")</f>
        <v/>
      </c>
      <c r="J2929" s="0" t="str">
        <f aca="false">IF(OR(A2929="",B2929=""),"",ROUND((B2929-A2929)*86400,0))</f>
        <v/>
      </c>
      <c r="K2929" s="37" t="str">
        <f aca="false">IF(G2929=1,IF(COUNTIFS($C:$C,C2929,$G:$G,1,$A:$A,"&gt;="&amp;(A2929-FenetreInterm/86400),$A:$A,"&lt;="&amp;A2929)&gt;=NbInterm,1,0),"")</f>
        <v/>
      </c>
      <c r="L2929" s="37" t="str">
        <f aca="false">IF(G2929=1,IF(B2929="",0,IF(J2929&lt;SeuilFugitive,1,0)),"")</f>
        <v/>
      </c>
      <c r="M2929" s="37" t="str">
        <f aca="false">IF(G2929=1,IF(B2929="",IF((Fin-A2929)*24&gt;SeuilFigee,1,0),IF(J2929&gt;SeuilFigee*3600,1,0)),"")</f>
        <v/>
      </c>
      <c r="N2929" s="0" t="str">
        <f aca="false">IF(G2929=1,IF(COUNTIF(H$2:H2929,H2929)=1,COUNTIF($H:$H,H2929),""),"")</f>
        <v/>
      </c>
      <c r="O2929" s="0" t="str">
        <f aca="false">IF(G2929=1,IF(COUNTIF(I$2:I2929,I2929)=1,COUNTIF($I:$I,I2929),""),"")</f>
        <v/>
      </c>
      <c r="P2929" s="38" t="str">
        <f aca="false">IF(G2929=1,IF(COUNTIFS(C$2:C2929,C2929,G$2:G2929,1)=1,COUNTIFS($C:$C,C2929,$G:$G,1)+ROW()/10000000,""),"")</f>
        <v/>
      </c>
      <c r="Q2929" s="0" t="str">
        <f aca="false">IF(K2929=1,IF(COUNTIFS(C$2:C2929,C2929,K$2:K2929,1)=1,1,0),"")</f>
        <v/>
      </c>
      <c r="R2929" s="0" t="str">
        <f aca="false">IF(M2929=1,IF(COUNTIFS(C$2:C2929,C2929,M$2:M2929,1)=1,1,0),"")</f>
        <v/>
      </c>
      <c r="S2929" s="0" t="str">
        <f aca="false">IF(L2929=1,IF(COUNTIFS(C$2:C2929,C2929,L$2:L2929,1)=1,1,0),"")</f>
        <v/>
      </c>
      <c r="T2929" s="38" t="str">
        <f aca="false">IF(N2929="","",N2929+ROW()/10000000)</f>
        <v/>
      </c>
      <c r="U2929" s="0" t="str">
        <f aca="false">IF(G2929=1,IF(B2929="",1,0),"")</f>
        <v/>
      </c>
    </row>
    <row r="2930" customFormat="false" ht="15" hidden="false" customHeight="false" outlineLevel="0" collapsed="false">
      <c r="A2930" s="35"/>
      <c r="B2930" s="35"/>
      <c r="G2930" s="0" t="str">
        <f aca="false">IF(A2930="","",IF(AND(A2930&gt;=Debut,A2930&lt;Fin),1,0))</f>
        <v/>
      </c>
      <c r="H2930" s="0" t="str">
        <f aca="false">IF(G2930=1,INT(ROUND((A2930-Debut)*86400,0)/600),"")</f>
        <v/>
      </c>
      <c r="I2930" s="0" t="str">
        <f aca="false">IF(G2930=1,INT(ROUND((A2930-Debut)*86400,0)/3600),"")</f>
        <v/>
      </c>
      <c r="J2930" s="0" t="str">
        <f aca="false">IF(OR(A2930="",B2930=""),"",ROUND((B2930-A2930)*86400,0))</f>
        <v/>
      </c>
      <c r="K2930" s="37" t="str">
        <f aca="false">IF(G2930=1,IF(COUNTIFS($C:$C,C2930,$G:$G,1,$A:$A,"&gt;="&amp;(A2930-FenetreInterm/86400),$A:$A,"&lt;="&amp;A2930)&gt;=NbInterm,1,0),"")</f>
        <v/>
      </c>
      <c r="L2930" s="37" t="str">
        <f aca="false">IF(G2930=1,IF(B2930="",0,IF(J2930&lt;SeuilFugitive,1,0)),"")</f>
        <v/>
      </c>
      <c r="M2930" s="37" t="str">
        <f aca="false">IF(G2930=1,IF(B2930="",IF((Fin-A2930)*24&gt;SeuilFigee,1,0),IF(J2930&gt;SeuilFigee*3600,1,0)),"")</f>
        <v/>
      </c>
      <c r="N2930" s="0" t="str">
        <f aca="false">IF(G2930=1,IF(COUNTIF(H$2:H2930,H2930)=1,COUNTIF($H:$H,H2930),""),"")</f>
        <v/>
      </c>
      <c r="O2930" s="0" t="str">
        <f aca="false">IF(G2930=1,IF(COUNTIF(I$2:I2930,I2930)=1,COUNTIF($I:$I,I2930),""),"")</f>
        <v/>
      </c>
      <c r="P2930" s="38" t="str">
        <f aca="false">IF(G2930=1,IF(COUNTIFS(C$2:C2930,C2930,G$2:G2930,1)=1,COUNTIFS($C:$C,C2930,$G:$G,1)+ROW()/10000000,""),"")</f>
        <v/>
      </c>
      <c r="Q2930" s="0" t="str">
        <f aca="false">IF(K2930=1,IF(COUNTIFS(C$2:C2930,C2930,K$2:K2930,1)=1,1,0),"")</f>
        <v/>
      </c>
      <c r="R2930" s="0" t="str">
        <f aca="false">IF(M2930=1,IF(COUNTIFS(C$2:C2930,C2930,M$2:M2930,1)=1,1,0),"")</f>
        <v/>
      </c>
      <c r="S2930" s="0" t="str">
        <f aca="false">IF(L2930=1,IF(COUNTIFS(C$2:C2930,C2930,L$2:L2930,1)=1,1,0),"")</f>
        <v/>
      </c>
      <c r="T2930" s="38" t="str">
        <f aca="false">IF(N2930="","",N2930+ROW()/10000000)</f>
        <v/>
      </c>
      <c r="U2930" s="0" t="str">
        <f aca="false">IF(G2930=1,IF(B2930="",1,0),"")</f>
        <v/>
      </c>
    </row>
    <row r="2931" customFormat="false" ht="15" hidden="false" customHeight="false" outlineLevel="0" collapsed="false">
      <c r="A2931" s="35"/>
      <c r="B2931" s="35"/>
      <c r="G2931" s="0" t="str">
        <f aca="false">IF(A2931="","",IF(AND(A2931&gt;=Debut,A2931&lt;Fin),1,0))</f>
        <v/>
      </c>
      <c r="H2931" s="0" t="str">
        <f aca="false">IF(G2931=1,INT(ROUND((A2931-Debut)*86400,0)/600),"")</f>
        <v/>
      </c>
      <c r="I2931" s="0" t="str">
        <f aca="false">IF(G2931=1,INT(ROUND((A2931-Debut)*86400,0)/3600),"")</f>
        <v/>
      </c>
      <c r="J2931" s="0" t="str">
        <f aca="false">IF(OR(A2931="",B2931=""),"",ROUND((B2931-A2931)*86400,0))</f>
        <v/>
      </c>
      <c r="K2931" s="37" t="str">
        <f aca="false">IF(G2931=1,IF(COUNTIFS($C:$C,C2931,$G:$G,1,$A:$A,"&gt;="&amp;(A2931-FenetreInterm/86400),$A:$A,"&lt;="&amp;A2931)&gt;=NbInterm,1,0),"")</f>
        <v/>
      </c>
      <c r="L2931" s="37" t="str">
        <f aca="false">IF(G2931=1,IF(B2931="",0,IF(J2931&lt;SeuilFugitive,1,0)),"")</f>
        <v/>
      </c>
      <c r="M2931" s="37" t="str">
        <f aca="false">IF(G2931=1,IF(B2931="",IF((Fin-A2931)*24&gt;SeuilFigee,1,0),IF(J2931&gt;SeuilFigee*3600,1,0)),"")</f>
        <v/>
      </c>
      <c r="N2931" s="0" t="str">
        <f aca="false">IF(G2931=1,IF(COUNTIF(H$2:H2931,H2931)=1,COUNTIF($H:$H,H2931),""),"")</f>
        <v/>
      </c>
      <c r="O2931" s="0" t="str">
        <f aca="false">IF(G2931=1,IF(COUNTIF(I$2:I2931,I2931)=1,COUNTIF($I:$I,I2931),""),"")</f>
        <v/>
      </c>
      <c r="P2931" s="38" t="str">
        <f aca="false">IF(G2931=1,IF(COUNTIFS(C$2:C2931,C2931,G$2:G2931,1)=1,COUNTIFS($C:$C,C2931,$G:$G,1)+ROW()/10000000,""),"")</f>
        <v/>
      </c>
      <c r="Q2931" s="0" t="str">
        <f aca="false">IF(K2931=1,IF(COUNTIFS(C$2:C2931,C2931,K$2:K2931,1)=1,1,0),"")</f>
        <v/>
      </c>
      <c r="R2931" s="0" t="str">
        <f aca="false">IF(M2931=1,IF(COUNTIFS(C$2:C2931,C2931,M$2:M2931,1)=1,1,0),"")</f>
        <v/>
      </c>
      <c r="S2931" s="0" t="str">
        <f aca="false">IF(L2931=1,IF(COUNTIFS(C$2:C2931,C2931,L$2:L2931,1)=1,1,0),"")</f>
        <v/>
      </c>
      <c r="T2931" s="38" t="str">
        <f aca="false">IF(N2931="","",N2931+ROW()/10000000)</f>
        <v/>
      </c>
      <c r="U2931" s="0" t="str">
        <f aca="false">IF(G2931=1,IF(B2931="",1,0),"")</f>
        <v/>
      </c>
    </row>
    <row r="2932" customFormat="false" ht="15" hidden="false" customHeight="false" outlineLevel="0" collapsed="false">
      <c r="A2932" s="35"/>
      <c r="B2932" s="35"/>
      <c r="G2932" s="0" t="str">
        <f aca="false">IF(A2932="","",IF(AND(A2932&gt;=Debut,A2932&lt;Fin),1,0))</f>
        <v/>
      </c>
      <c r="H2932" s="0" t="str">
        <f aca="false">IF(G2932=1,INT(ROUND((A2932-Debut)*86400,0)/600),"")</f>
        <v/>
      </c>
      <c r="I2932" s="0" t="str">
        <f aca="false">IF(G2932=1,INT(ROUND((A2932-Debut)*86400,0)/3600),"")</f>
        <v/>
      </c>
      <c r="J2932" s="0" t="str">
        <f aca="false">IF(OR(A2932="",B2932=""),"",ROUND((B2932-A2932)*86400,0))</f>
        <v/>
      </c>
      <c r="K2932" s="37" t="str">
        <f aca="false">IF(G2932=1,IF(COUNTIFS($C:$C,C2932,$G:$G,1,$A:$A,"&gt;="&amp;(A2932-FenetreInterm/86400),$A:$A,"&lt;="&amp;A2932)&gt;=NbInterm,1,0),"")</f>
        <v/>
      </c>
      <c r="L2932" s="37" t="str">
        <f aca="false">IF(G2932=1,IF(B2932="",0,IF(J2932&lt;SeuilFugitive,1,0)),"")</f>
        <v/>
      </c>
      <c r="M2932" s="37" t="str">
        <f aca="false">IF(G2932=1,IF(B2932="",IF((Fin-A2932)*24&gt;SeuilFigee,1,0),IF(J2932&gt;SeuilFigee*3600,1,0)),"")</f>
        <v/>
      </c>
      <c r="N2932" s="0" t="str">
        <f aca="false">IF(G2932=1,IF(COUNTIF(H$2:H2932,H2932)=1,COUNTIF($H:$H,H2932),""),"")</f>
        <v/>
      </c>
      <c r="O2932" s="0" t="str">
        <f aca="false">IF(G2932=1,IF(COUNTIF(I$2:I2932,I2932)=1,COUNTIF($I:$I,I2932),""),"")</f>
        <v/>
      </c>
      <c r="P2932" s="38" t="str">
        <f aca="false">IF(G2932=1,IF(COUNTIFS(C$2:C2932,C2932,G$2:G2932,1)=1,COUNTIFS($C:$C,C2932,$G:$G,1)+ROW()/10000000,""),"")</f>
        <v/>
      </c>
      <c r="Q2932" s="0" t="str">
        <f aca="false">IF(K2932=1,IF(COUNTIFS(C$2:C2932,C2932,K$2:K2932,1)=1,1,0),"")</f>
        <v/>
      </c>
      <c r="R2932" s="0" t="str">
        <f aca="false">IF(M2932=1,IF(COUNTIFS(C$2:C2932,C2932,M$2:M2932,1)=1,1,0),"")</f>
        <v/>
      </c>
      <c r="S2932" s="0" t="str">
        <f aca="false">IF(L2932=1,IF(COUNTIFS(C$2:C2932,C2932,L$2:L2932,1)=1,1,0),"")</f>
        <v/>
      </c>
      <c r="T2932" s="38" t="str">
        <f aca="false">IF(N2932="","",N2932+ROW()/10000000)</f>
        <v/>
      </c>
      <c r="U2932" s="0" t="str">
        <f aca="false">IF(G2932=1,IF(B2932="",1,0),"")</f>
        <v/>
      </c>
    </row>
    <row r="2933" customFormat="false" ht="15" hidden="false" customHeight="false" outlineLevel="0" collapsed="false">
      <c r="A2933" s="35"/>
      <c r="B2933" s="35"/>
      <c r="G2933" s="0" t="str">
        <f aca="false">IF(A2933="","",IF(AND(A2933&gt;=Debut,A2933&lt;Fin),1,0))</f>
        <v/>
      </c>
      <c r="H2933" s="0" t="str">
        <f aca="false">IF(G2933=1,INT(ROUND((A2933-Debut)*86400,0)/600),"")</f>
        <v/>
      </c>
      <c r="I2933" s="0" t="str">
        <f aca="false">IF(G2933=1,INT(ROUND((A2933-Debut)*86400,0)/3600),"")</f>
        <v/>
      </c>
      <c r="J2933" s="0" t="str">
        <f aca="false">IF(OR(A2933="",B2933=""),"",ROUND((B2933-A2933)*86400,0))</f>
        <v/>
      </c>
      <c r="K2933" s="37" t="str">
        <f aca="false">IF(G2933=1,IF(COUNTIFS($C:$C,C2933,$G:$G,1,$A:$A,"&gt;="&amp;(A2933-FenetreInterm/86400),$A:$A,"&lt;="&amp;A2933)&gt;=NbInterm,1,0),"")</f>
        <v/>
      </c>
      <c r="L2933" s="37" t="str">
        <f aca="false">IF(G2933=1,IF(B2933="",0,IF(J2933&lt;SeuilFugitive,1,0)),"")</f>
        <v/>
      </c>
      <c r="M2933" s="37" t="str">
        <f aca="false">IF(G2933=1,IF(B2933="",IF((Fin-A2933)*24&gt;SeuilFigee,1,0),IF(J2933&gt;SeuilFigee*3600,1,0)),"")</f>
        <v/>
      </c>
      <c r="N2933" s="0" t="str">
        <f aca="false">IF(G2933=1,IF(COUNTIF(H$2:H2933,H2933)=1,COUNTIF($H:$H,H2933),""),"")</f>
        <v/>
      </c>
      <c r="O2933" s="0" t="str">
        <f aca="false">IF(G2933=1,IF(COUNTIF(I$2:I2933,I2933)=1,COUNTIF($I:$I,I2933),""),"")</f>
        <v/>
      </c>
      <c r="P2933" s="38" t="str">
        <f aca="false">IF(G2933=1,IF(COUNTIFS(C$2:C2933,C2933,G$2:G2933,1)=1,COUNTIFS($C:$C,C2933,$G:$G,1)+ROW()/10000000,""),"")</f>
        <v/>
      </c>
      <c r="Q2933" s="0" t="str">
        <f aca="false">IF(K2933=1,IF(COUNTIFS(C$2:C2933,C2933,K$2:K2933,1)=1,1,0),"")</f>
        <v/>
      </c>
      <c r="R2933" s="0" t="str">
        <f aca="false">IF(M2933=1,IF(COUNTIFS(C$2:C2933,C2933,M$2:M2933,1)=1,1,0),"")</f>
        <v/>
      </c>
      <c r="S2933" s="0" t="str">
        <f aca="false">IF(L2933=1,IF(COUNTIFS(C$2:C2933,C2933,L$2:L2933,1)=1,1,0),"")</f>
        <v/>
      </c>
      <c r="T2933" s="38" t="str">
        <f aca="false">IF(N2933="","",N2933+ROW()/10000000)</f>
        <v/>
      </c>
      <c r="U2933" s="0" t="str">
        <f aca="false">IF(G2933=1,IF(B2933="",1,0),"")</f>
        <v/>
      </c>
    </row>
    <row r="2934" customFormat="false" ht="15" hidden="false" customHeight="false" outlineLevel="0" collapsed="false">
      <c r="A2934" s="35"/>
      <c r="B2934" s="35"/>
      <c r="G2934" s="0" t="str">
        <f aca="false">IF(A2934="","",IF(AND(A2934&gt;=Debut,A2934&lt;Fin),1,0))</f>
        <v/>
      </c>
      <c r="H2934" s="0" t="str">
        <f aca="false">IF(G2934=1,INT(ROUND((A2934-Debut)*86400,0)/600),"")</f>
        <v/>
      </c>
      <c r="I2934" s="0" t="str">
        <f aca="false">IF(G2934=1,INT(ROUND((A2934-Debut)*86400,0)/3600),"")</f>
        <v/>
      </c>
      <c r="J2934" s="0" t="str">
        <f aca="false">IF(OR(A2934="",B2934=""),"",ROUND((B2934-A2934)*86400,0))</f>
        <v/>
      </c>
      <c r="K2934" s="37" t="str">
        <f aca="false">IF(G2934=1,IF(COUNTIFS($C:$C,C2934,$G:$G,1,$A:$A,"&gt;="&amp;(A2934-FenetreInterm/86400),$A:$A,"&lt;="&amp;A2934)&gt;=NbInterm,1,0),"")</f>
        <v/>
      </c>
      <c r="L2934" s="37" t="str">
        <f aca="false">IF(G2934=1,IF(B2934="",0,IF(J2934&lt;SeuilFugitive,1,0)),"")</f>
        <v/>
      </c>
      <c r="M2934" s="37" t="str">
        <f aca="false">IF(G2934=1,IF(B2934="",IF((Fin-A2934)*24&gt;SeuilFigee,1,0),IF(J2934&gt;SeuilFigee*3600,1,0)),"")</f>
        <v/>
      </c>
      <c r="N2934" s="0" t="str">
        <f aca="false">IF(G2934=1,IF(COUNTIF(H$2:H2934,H2934)=1,COUNTIF($H:$H,H2934),""),"")</f>
        <v/>
      </c>
      <c r="O2934" s="0" t="str">
        <f aca="false">IF(G2934=1,IF(COUNTIF(I$2:I2934,I2934)=1,COUNTIF($I:$I,I2934),""),"")</f>
        <v/>
      </c>
      <c r="P2934" s="38" t="str">
        <f aca="false">IF(G2934=1,IF(COUNTIFS(C$2:C2934,C2934,G$2:G2934,1)=1,COUNTIFS($C:$C,C2934,$G:$G,1)+ROW()/10000000,""),"")</f>
        <v/>
      </c>
      <c r="Q2934" s="0" t="str">
        <f aca="false">IF(K2934=1,IF(COUNTIFS(C$2:C2934,C2934,K$2:K2934,1)=1,1,0),"")</f>
        <v/>
      </c>
      <c r="R2934" s="0" t="str">
        <f aca="false">IF(M2934=1,IF(COUNTIFS(C$2:C2934,C2934,M$2:M2934,1)=1,1,0),"")</f>
        <v/>
      </c>
      <c r="S2934" s="0" t="str">
        <f aca="false">IF(L2934=1,IF(COUNTIFS(C$2:C2934,C2934,L$2:L2934,1)=1,1,0),"")</f>
        <v/>
      </c>
      <c r="T2934" s="38" t="str">
        <f aca="false">IF(N2934="","",N2934+ROW()/10000000)</f>
        <v/>
      </c>
      <c r="U2934" s="0" t="str">
        <f aca="false">IF(G2934=1,IF(B2934="",1,0),"")</f>
        <v/>
      </c>
    </row>
    <row r="2935" customFormat="false" ht="15" hidden="false" customHeight="false" outlineLevel="0" collapsed="false">
      <c r="A2935" s="35"/>
      <c r="B2935" s="35"/>
      <c r="G2935" s="0" t="str">
        <f aca="false">IF(A2935="","",IF(AND(A2935&gt;=Debut,A2935&lt;Fin),1,0))</f>
        <v/>
      </c>
      <c r="H2935" s="0" t="str">
        <f aca="false">IF(G2935=1,INT(ROUND((A2935-Debut)*86400,0)/600),"")</f>
        <v/>
      </c>
      <c r="I2935" s="0" t="str">
        <f aca="false">IF(G2935=1,INT(ROUND((A2935-Debut)*86400,0)/3600),"")</f>
        <v/>
      </c>
      <c r="J2935" s="0" t="str">
        <f aca="false">IF(OR(A2935="",B2935=""),"",ROUND((B2935-A2935)*86400,0))</f>
        <v/>
      </c>
      <c r="K2935" s="37" t="str">
        <f aca="false">IF(G2935=1,IF(COUNTIFS($C:$C,C2935,$G:$G,1,$A:$A,"&gt;="&amp;(A2935-FenetreInterm/86400),$A:$A,"&lt;="&amp;A2935)&gt;=NbInterm,1,0),"")</f>
        <v/>
      </c>
      <c r="L2935" s="37" t="str">
        <f aca="false">IF(G2935=1,IF(B2935="",0,IF(J2935&lt;SeuilFugitive,1,0)),"")</f>
        <v/>
      </c>
      <c r="M2935" s="37" t="str">
        <f aca="false">IF(G2935=1,IF(B2935="",IF((Fin-A2935)*24&gt;SeuilFigee,1,0),IF(J2935&gt;SeuilFigee*3600,1,0)),"")</f>
        <v/>
      </c>
      <c r="N2935" s="0" t="str">
        <f aca="false">IF(G2935=1,IF(COUNTIF(H$2:H2935,H2935)=1,COUNTIF($H:$H,H2935),""),"")</f>
        <v/>
      </c>
      <c r="O2935" s="0" t="str">
        <f aca="false">IF(G2935=1,IF(COUNTIF(I$2:I2935,I2935)=1,COUNTIF($I:$I,I2935),""),"")</f>
        <v/>
      </c>
      <c r="P2935" s="38" t="str">
        <f aca="false">IF(G2935=1,IF(COUNTIFS(C$2:C2935,C2935,G$2:G2935,1)=1,COUNTIFS($C:$C,C2935,$G:$G,1)+ROW()/10000000,""),"")</f>
        <v/>
      </c>
      <c r="Q2935" s="0" t="str">
        <f aca="false">IF(K2935=1,IF(COUNTIFS(C$2:C2935,C2935,K$2:K2935,1)=1,1,0),"")</f>
        <v/>
      </c>
      <c r="R2935" s="0" t="str">
        <f aca="false">IF(M2935=1,IF(COUNTIFS(C$2:C2935,C2935,M$2:M2935,1)=1,1,0),"")</f>
        <v/>
      </c>
      <c r="S2935" s="0" t="str">
        <f aca="false">IF(L2935=1,IF(COUNTIFS(C$2:C2935,C2935,L$2:L2935,1)=1,1,0),"")</f>
        <v/>
      </c>
      <c r="T2935" s="38" t="str">
        <f aca="false">IF(N2935="","",N2935+ROW()/10000000)</f>
        <v/>
      </c>
      <c r="U2935" s="0" t="str">
        <f aca="false">IF(G2935=1,IF(B2935="",1,0),"")</f>
        <v/>
      </c>
    </row>
    <row r="2936" customFormat="false" ht="15" hidden="false" customHeight="false" outlineLevel="0" collapsed="false">
      <c r="A2936" s="35"/>
      <c r="B2936" s="35"/>
      <c r="G2936" s="0" t="str">
        <f aca="false">IF(A2936="","",IF(AND(A2936&gt;=Debut,A2936&lt;Fin),1,0))</f>
        <v/>
      </c>
      <c r="H2936" s="0" t="str">
        <f aca="false">IF(G2936=1,INT(ROUND((A2936-Debut)*86400,0)/600),"")</f>
        <v/>
      </c>
      <c r="I2936" s="0" t="str">
        <f aca="false">IF(G2936=1,INT(ROUND((A2936-Debut)*86400,0)/3600),"")</f>
        <v/>
      </c>
      <c r="J2936" s="0" t="str">
        <f aca="false">IF(OR(A2936="",B2936=""),"",ROUND((B2936-A2936)*86400,0))</f>
        <v/>
      </c>
      <c r="K2936" s="37" t="str">
        <f aca="false">IF(G2936=1,IF(COUNTIFS($C:$C,C2936,$G:$G,1,$A:$A,"&gt;="&amp;(A2936-FenetreInterm/86400),$A:$A,"&lt;="&amp;A2936)&gt;=NbInterm,1,0),"")</f>
        <v/>
      </c>
      <c r="L2936" s="37" t="str">
        <f aca="false">IF(G2936=1,IF(B2936="",0,IF(J2936&lt;SeuilFugitive,1,0)),"")</f>
        <v/>
      </c>
      <c r="M2936" s="37" t="str">
        <f aca="false">IF(G2936=1,IF(B2936="",IF((Fin-A2936)*24&gt;SeuilFigee,1,0),IF(J2936&gt;SeuilFigee*3600,1,0)),"")</f>
        <v/>
      </c>
      <c r="N2936" s="0" t="str">
        <f aca="false">IF(G2936=1,IF(COUNTIF(H$2:H2936,H2936)=1,COUNTIF($H:$H,H2936),""),"")</f>
        <v/>
      </c>
      <c r="O2936" s="0" t="str">
        <f aca="false">IF(G2936=1,IF(COUNTIF(I$2:I2936,I2936)=1,COUNTIF($I:$I,I2936),""),"")</f>
        <v/>
      </c>
      <c r="P2936" s="38" t="str">
        <f aca="false">IF(G2936=1,IF(COUNTIFS(C$2:C2936,C2936,G$2:G2936,1)=1,COUNTIFS($C:$C,C2936,$G:$G,1)+ROW()/10000000,""),"")</f>
        <v/>
      </c>
      <c r="Q2936" s="0" t="str">
        <f aca="false">IF(K2936=1,IF(COUNTIFS(C$2:C2936,C2936,K$2:K2936,1)=1,1,0),"")</f>
        <v/>
      </c>
      <c r="R2936" s="0" t="str">
        <f aca="false">IF(M2936=1,IF(COUNTIFS(C$2:C2936,C2936,M$2:M2936,1)=1,1,0),"")</f>
        <v/>
      </c>
      <c r="S2936" s="0" t="str">
        <f aca="false">IF(L2936=1,IF(COUNTIFS(C$2:C2936,C2936,L$2:L2936,1)=1,1,0),"")</f>
        <v/>
      </c>
      <c r="T2936" s="38" t="str">
        <f aca="false">IF(N2936="","",N2936+ROW()/10000000)</f>
        <v/>
      </c>
      <c r="U2936" s="0" t="str">
        <f aca="false">IF(G2936=1,IF(B2936="",1,0),"")</f>
        <v/>
      </c>
    </row>
    <row r="2937" customFormat="false" ht="15" hidden="false" customHeight="false" outlineLevel="0" collapsed="false">
      <c r="A2937" s="35"/>
      <c r="B2937" s="35"/>
      <c r="G2937" s="0" t="str">
        <f aca="false">IF(A2937="","",IF(AND(A2937&gt;=Debut,A2937&lt;Fin),1,0))</f>
        <v/>
      </c>
      <c r="H2937" s="0" t="str">
        <f aca="false">IF(G2937=1,INT(ROUND((A2937-Debut)*86400,0)/600),"")</f>
        <v/>
      </c>
      <c r="I2937" s="0" t="str">
        <f aca="false">IF(G2937=1,INT(ROUND((A2937-Debut)*86400,0)/3600),"")</f>
        <v/>
      </c>
      <c r="J2937" s="0" t="str">
        <f aca="false">IF(OR(A2937="",B2937=""),"",ROUND((B2937-A2937)*86400,0))</f>
        <v/>
      </c>
      <c r="K2937" s="37" t="str">
        <f aca="false">IF(G2937=1,IF(COUNTIFS($C:$C,C2937,$G:$G,1,$A:$A,"&gt;="&amp;(A2937-FenetreInterm/86400),$A:$A,"&lt;="&amp;A2937)&gt;=NbInterm,1,0),"")</f>
        <v/>
      </c>
      <c r="L2937" s="37" t="str">
        <f aca="false">IF(G2937=1,IF(B2937="",0,IF(J2937&lt;SeuilFugitive,1,0)),"")</f>
        <v/>
      </c>
      <c r="M2937" s="37" t="str">
        <f aca="false">IF(G2937=1,IF(B2937="",IF((Fin-A2937)*24&gt;SeuilFigee,1,0),IF(J2937&gt;SeuilFigee*3600,1,0)),"")</f>
        <v/>
      </c>
      <c r="N2937" s="0" t="str">
        <f aca="false">IF(G2937=1,IF(COUNTIF(H$2:H2937,H2937)=1,COUNTIF($H:$H,H2937),""),"")</f>
        <v/>
      </c>
      <c r="O2937" s="0" t="str">
        <f aca="false">IF(G2937=1,IF(COUNTIF(I$2:I2937,I2937)=1,COUNTIF($I:$I,I2937),""),"")</f>
        <v/>
      </c>
      <c r="P2937" s="38" t="str">
        <f aca="false">IF(G2937=1,IF(COUNTIFS(C$2:C2937,C2937,G$2:G2937,1)=1,COUNTIFS($C:$C,C2937,$G:$G,1)+ROW()/10000000,""),"")</f>
        <v/>
      </c>
      <c r="Q2937" s="0" t="str">
        <f aca="false">IF(K2937=1,IF(COUNTIFS(C$2:C2937,C2937,K$2:K2937,1)=1,1,0),"")</f>
        <v/>
      </c>
      <c r="R2937" s="0" t="str">
        <f aca="false">IF(M2937=1,IF(COUNTIFS(C$2:C2937,C2937,M$2:M2937,1)=1,1,0),"")</f>
        <v/>
      </c>
      <c r="S2937" s="0" t="str">
        <f aca="false">IF(L2937=1,IF(COUNTIFS(C$2:C2937,C2937,L$2:L2937,1)=1,1,0),"")</f>
        <v/>
      </c>
      <c r="T2937" s="38" t="str">
        <f aca="false">IF(N2937="","",N2937+ROW()/10000000)</f>
        <v/>
      </c>
      <c r="U2937" s="0" t="str">
        <f aca="false">IF(G2937=1,IF(B2937="",1,0),"")</f>
        <v/>
      </c>
    </row>
    <row r="2938" customFormat="false" ht="15" hidden="false" customHeight="false" outlineLevel="0" collapsed="false">
      <c r="A2938" s="35"/>
      <c r="B2938" s="35"/>
      <c r="G2938" s="0" t="str">
        <f aca="false">IF(A2938="","",IF(AND(A2938&gt;=Debut,A2938&lt;Fin),1,0))</f>
        <v/>
      </c>
      <c r="H2938" s="0" t="str">
        <f aca="false">IF(G2938=1,INT(ROUND((A2938-Debut)*86400,0)/600),"")</f>
        <v/>
      </c>
      <c r="I2938" s="0" t="str">
        <f aca="false">IF(G2938=1,INT(ROUND((A2938-Debut)*86400,0)/3600),"")</f>
        <v/>
      </c>
      <c r="J2938" s="0" t="str">
        <f aca="false">IF(OR(A2938="",B2938=""),"",ROUND((B2938-A2938)*86400,0))</f>
        <v/>
      </c>
      <c r="K2938" s="37" t="str">
        <f aca="false">IF(G2938=1,IF(COUNTIFS($C:$C,C2938,$G:$G,1,$A:$A,"&gt;="&amp;(A2938-FenetreInterm/86400),$A:$A,"&lt;="&amp;A2938)&gt;=NbInterm,1,0),"")</f>
        <v/>
      </c>
      <c r="L2938" s="37" t="str">
        <f aca="false">IF(G2938=1,IF(B2938="",0,IF(J2938&lt;SeuilFugitive,1,0)),"")</f>
        <v/>
      </c>
      <c r="M2938" s="37" t="str">
        <f aca="false">IF(G2938=1,IF(B2938="",IF((Fin-A2938)*24&gt;SeuilFigee,1,0),IF(J2938&gt;SeuilFigee*3600,1,0)),"")</f>
        <v/>
      </c>
      <c r="N2938" s="0" t="str">
        <f aca="false">IF(G2938=1,IF(COUNTIF(H$2:H2938,H2938)=1,COUNTIF($H:$H,H2938),""),"")</f>
        <v/>
      </c>
      <c r="O2938" s="0" t="str">
        <f aca="false">IF(G2938=1,IF(COUNTIF(I$2:I2938,I2938)=1,COUNTIF($I:$I,I2938),""),"")</f>
        <v/>
      </c>
      <c r="P2938" s="38" t="str">
        <f aca="false">IF(G2938=1,IF(COUNTIFS(C$2:C2938,C2938,G$2:G2938,1)=1,COUNTIFS($C:$C,C2938,$G:$G,1)+ROW()/10000000,""),"")</f>
        <v/>
      </c>
      <c r="Q2938" s="0" t="str">
        <f aca="false">IF(K2938=1,IF(COUNTIFS(C$2:C2938,C2938,K$2:K2938,1)=1,1,0),"")</f>
        <v/>
      </c>
      <c r="R2938" s="0" t="str">
        <f aca="false">IF(M2938=1,IF(COUNTIFS(C$2:C2938,C2938,M$2:M2938,1)=1,1,0),"")</f>
        <v/>
      </c>
      <c r="S2938" s="0" t="str">
        <f aca="false">IF(L2938=1,IF(COUNTIFS(C$2:C2938,C2938,L$2:L2938,1)=1,1,0),"")</f>
        <v/>
      </c>
      <c r="T2938" s="38" t="str">
        <f aca="false">IF(N2938="","",N2938+ROW()/10000000)</f>
        <v/>
      </c>
      <c r="U2938" s="0" t="str">
        <f aca="false">IF(G2938=1,IF(B2938="",1,0),"")</f>
        <v/>
      </c>
    </row>
    <row r="2939" customFormat="false" ht="15" hidden="false" customHeight="false" outlineLevel="0" collapsed="false">
      <c r="A2939" s="35"/>
      <c r="B2939" s="35"/>
      <c r="G2939" s="0" t="str">
        <f aca="false">IF(A2939="","",IF(AND(A2939&gt;=Debut,A2939&lt;Fin),1,0))</f>
        <v/>
      </c>
      <c r="H2939" s="0" t="str">
        <f aca="false">IF(G2939=1,INT(ROUND((A2939-Debut)*86400,0)/600),"")</f>
        <v/>
      </c>
      <c r="I2939" s="0" t="str">
        <f aca="false">IF(G2939=1,INT(ROUND((A2939-Debut)*86400,0)/3600),"")</f>
        <v/>
      </c>
      <c r="J2939" s="0" t="str">
        <f aca="false">IF(OR(A2939="",B2939=""),"",ROUND((B2939-A2939)*86400,0))</f>
        <v/>
      </c>
      <c r="K2939" s="37" t="str">
        <f aca="false">IF(G2939=1,IF(COUNTIFS($C:$C,C2939,$G:$G,1,$A:$A,"&gt;="&amp;(A2939-FenetreInterm/86400),$A:$A,"&lt;="&amp;A2939)&gt;=NbInterm,1,0),"")</f>
        <v/>
      </c>
      <c r="L2939" s="37" t="str">
        <f aca="false">IF(G2939=1,IF(B2939="",0,IF(J2939&lt;SeuilFugitive,1,0)),"")</f>
        <v/>
      </c>
      <c r="M2939" s="37" t="str">
        <f aca="false">IF(G2939=1,IF(B2939="",IF((Fin-A2939)*24&gt;SeuilFigee,1,0),IF(J2939&gt;SeuilFigee*3600,1,0)),"")</f>
        <v/>
      </c>
      <c r="N2939" s="0" t="str">
        <f aca="false">IF(G2939=1,IF(COUNTIF(H$2:H2939,H2939)=1,COUNTIF($H:$H,H2939),""),"")</f>
        <v/>
      </c>
      <c r="O2939" s="0" t="str">
        <f aca="false">IF(G2939=1,IF(COUNTIF(I$2:I2939,I2939)=1,COUNTIF($I:$I,I2939),""),"")</f>
        <v/>
      </c>
      <c r="P2939" s="38" t="str">
        <f aca="false">IF(G2939=1,IF(COUNTIFS(C$2:C2939,C2939,G$2:G2939,1)=1,COUNTIFS($C:$C,C2939,$G:$G,1)+ROW()/10000000,""),"")</f>
        <v/>
      </c>
      <c r="Q2939" s="0" t="str">
        <f aca="false">IF(K2939=1,IF(COUNTIFS(C$2:C2939,C2939,K$2:K2939,1)=1,1,0),"")</f>
        <v/>
      </c>
      <c r="R2939" s="0" t="str">
        <f aca="false">IF(M2939=1,IF(COUNTIFS(C$2:C2939,C2939,M$2:M2939,1)=1,1,0),"")</f>
        <v/>
      </c>
      <c r="S2939" s="0" t="str">
        <f aca="false">IF(L2939=1,IF(COUNTIFS(C$2:C2939,C2939,L$2:L2939,1)=1,1,0),"")</f>
        <v/>
      </c>
      <c r="T2939" s="38" t="str">
        <f aca="false">IF(N2939="","",N2939+ROW()/10000000)</f>
        <v/>
      </c>
      <c r="U2939" s="0" t="str">
        <f aca="false">IF(G2939=1,IF(B2939="",1,0),"")</f>
        <v/>
      </c>
    </row>
    <row r="2940" customFormat="false" ht="15" hidden="false" customHeight="false" outlineLevel="0" collapsed="false">
      <c r="A2940" s="35"/>
      <c r="B2940" s="35"/>
      <c r="G2940" s="0" t="str">
        <f aca="false">IF(A2940="","",IF(AND(A2940&gt;=Debut,A2940&lt;Fin),1,0))</f>
        <v/>
      </c>
      <c r="H2940" s="0" t="str">
        <f aca="false">IF(G2940=1,INT(ROUND((A2940-Debut)*86400,0)/600),"")</f>
        <v/>
      </c>
      <c r="I2940" s="0" t="str">
        <f aca="false">IF(G2940=1,INT(ROUND((A2940-Debut)*86400,0)/3600),"")</f>
        <v/>
      </c>
      <c r="J2940" s="0" t="str">
        <f aca="false">IF(OR(A2940="",B2940=""),"",ROUND((B2940-A2940)*86400,0))</f>
        <v/>
      </c>
      <c r="K2940" s="37" t="str">
        <f aca="false">IF(G2940=1,IF(COUNTIFS($C:$C,C2940,$G:$G,1,$A:$A,"&gt;="&amp;(A2940-FenetreInterm/86400),$A:$A,"&lt;="&amp;A2940)&gt;=NbInterm,1,0),"")</f>
        <v/>
      </c>
      <c r="L2940" s="37" t="str">
        <f aca="false">IF(G2940=1,IF(B2940="",0,IF(J2940&lt;SeuilFugitive,1,0)),"")</f>
        <v/>
      </c>
      <c r="M2940" s="37" t="str">
        <f aca="false">IF(G2940=1,IF(B2940="",IF((Fin-A2940)*24&gt;SeuilFigee,1,0),IF(J2940&gt;SeuilFigee*3600,1,0)),"")</f>
        <v/>
      </c>
      <c r="N2940" s="0" t="str">
        <f aca="false">IF(G2940=1,IF(COUNTIF(H$2:H2940,H2940)=1,COUNTIF($H:$H,H2940),""),"")</f>
        <v/>
      </c>
      <c r="O2940" s="0" t="str">
        <f aca="false">IF(G2940=1,IF(COUNTIF(I$2:I2940,I2940)=1,COUNTIF($I:$I,I2940),""),"")</f>
        <v/>
      </c>
      <c r="P2940" s="38" t="str">
        <f aca="false">IF(G2940=1,IF(COUNTIFS(C$2:C2940,C2940,G$2:G2940,1)=1,COUNTIFS($C:$C,C2940,$G:$G,1)+ROW()/10000000,""),"")</f>
        <v/>
      </c>
      <c r="Q2940" s="0" t="str">
        <f aca="false">IF(K2940=1,IF(COUNTIFS(C$2:C2940,C2940,K$2:K2940,1)=1,1,0),"")</f>
        <v/>
      </c>
      <c r="R2940" s="0" t="str">
        <f aca="false">IF(M2940=1,IF(COUNTIFS(C$2:C2940,C2940,M$2:M2940,1)=1,1,0),"")</f>
        <v/>
      </c>
      <c r="S2940" s="0" t="str">
        <f aca="false">IF(L2940=1,IF(COUNTIFS(C$2:C2940,C2940,L$2:L2940,1)=1,1,0),"")</f>
        <v/>
      </c>
      <c r="T2940" s="38" t="str">
        <f aca="false">IF(N2940="","",N2940+ROW()/10000000)</f>
        <v/>
      </c>
      <c r="U2940" s="0" t="str">
        <f aca="false">IF(G2940=1,IF(B2940="",1,0),"")</f>
        <v/>
      </c>
    </row>
    <row r="2941" customFormat="false" ht="15" hidden="false" customHeight="false" outlineLevel="0" collapsed="false">
      <c r="A2941" s="35"/>
      <c r="B2941" s="35"/>
      <c r="G2941" s="0" t="str">
        <f aca="false">IF(A2941="","",IF(AND(A2941&gt;=Debut,A2941&lt;Fin),1,0))</f>
        <v/>
      </c>
      <c r="H2941" s="0" t="str">
        <f aca="false">IF(G2941=1,INT(ROUND((A2941-Debut)*86400,0)/600),"")</f>
        <v/>
      </c>
      <c r="I2941" s="0" t="str">
        <f aca="false">IF(G2941=1,INT(ROUND((A2941-Debut)*86400,0)/3600),"")</f>
        <v/>
      </c>
      <c r="J2941" s="0" t="str">
        <f aca="false">IF(OR(A2941="",B2941=""),"",ROUND((B2941-A2941)*86400,0))</f>
        <v/>
      </c>
      <c r="K2941" s="37" t="str">
        <f aca="false">IF(G2941=1,IF(COUNTIFS($C:$C,C2941,$G:$G,1,$A:$A,"&gt;="&amp;(A2941-FenetreInterm/86400),$A:$A,"&lt;="&amp;A2941)&gt;=NbInterm,1,0),"")</f>
        <v/>
      </c>
      <c r="L2941" s="37" t="str">
        <f aca="false">IF(G2941=1,IF(B2941="",0,IF(J2941&lt;SeuilFugitive,1,0)),"")</f>
        <v/>
      </c>
      <c r="M2941" s="37" t="str">
        <f aca="false">IF(G2941=1,IF(B2941="",IF((Fin-A2941)*24&gt;SeuilFigee,1,0),IF(J2941&gt;SeuilFigee*3600,1,0)),"")</f>
        <v/>
      </c>
      <c r="N2941" s="0" t="str">
        <f aca="false">IF(G2941=1,IF(COUNTIF(H$2:H2941,H2941)=1,COUNTIF($H:$H,H2941),""),"")</f>
        <v/>
      </c>
      <c r="O2941" s="0" t="str">
        <f aca="false">IF(G2941=1,IF(COUNTIF(I$2:I2941,I2941)=1,COUNTIF($I:$I,I2941),""),"")</f>
        <v/>
      </c>
      <c r="P2941" s="38" t="str">
        <f aca="false">IF(G2941=1,IF(COUNTIFS(C$2:C2941,C2941,G$2:G2941,1)=1,COUNTIFS($C:$C,C2941,$G:$G,1)+ROW()/10000000,""),"")</f>
        <v/>
      </c>
      <c r="Q2941" s="0" t="str">
        <f aca="false">IF(K2941=1,IF(COUNTIFS(C$2:C2941,C2941,K$2:K2941,1)=1,1,0),"")</f>
        <v/>
      </c>
      <c r="R2941" s="0" t="str">
        <f aca="false">IF(M2941=1,IF(COUNTIFS(C$2:C2941,C2941,M$2:M2941,1)=1,1,0),"")</f>
        <v/>
      </c>
      <c r="S2941" s="0" t="str">
        <f aca="false">IF(L2941=1,IF(COUNTIFS(C$2:C2941,C2941,L$2:L2941,1)=1,1,0),"")</f>
        <v/>
      </c>
      <c r="T2941" s="38" t="str">
        <f aca="false">IF(N2941="","",N2941+ROW()/10000000)</f>
        <v/>
      </c>
      <c r="U2941" s="0" t="str">
        <f aca="false">IF(G2941=1,IF(B2941="",1,0),"")</f>
        <v/>
      </c>
    </row>
    <row r="2942" customFormat="false" ht="15" hidden="false" customHeight="false" outlineLevel="0" collapsed="false">
      <c r="A2942" s="35"/>
      <c r="B2942" s="35"/>
      <c r="G2942" s="0" t="str">
        <f aca="false">IF(A2942="","",IF(AND(A2942&gt;=Debut,A2942&lt;Fin),1,0))</f>
        <v/>
      </c>
      <c r="H2942" s="0" t="str">
        <f aca="false">IF(G2942=1,INT(ROUND((A2942-Debut)*86400,0)/600),"")</f>
        <v/>
      </c>
      <c r="I2942" s="0" t="str">
        <f aca="false">IF(G2942=1,INT(ROUND((A2942-Debut)*86400,0)/3600),"")</f>
        <v/>
      </c>
      <c r="J2942" s="0" t="str">
        <f aca="false">IF(OR(A2942="",B2942=""),"",ROUND((B2942-A2942)*86400,0))</f>
        <v/>
      </c>
      <c r="K2942" s="37" t="str">
        <f aca="false">IF(G2942=1,IF(COUNTIFS($C:$C,C2942,$G:$G,1,$A:$A,"&gt;="&amp;(A2942-FenetreInterm/86400),$A:$A,"&lt;="&amp;A2942)&gt;=NbInterm,1,0),"")</f>
        <v/>
      </c>
      <c r="L2942" s="37" t="str">
        <f aca="false">IF(G2942=1,IF(B2942="",0,IF(J2942&lt;SeuilFugitive,1,0)),"")</f>
        <v/>
      </c>
      <c r="M2942" s="37" t="str">
        <f aca="false">IF(G2942=1,IF(B2942="",IF((Fin-A2942)*24&gt;SeuilFigee,1,0),IF(J2942&gt;SeuilFigee*3600,1,0)),"")</f>
        <v/>
      </c>
      <c r="N2942" s="0" t="str">
        <f aca="false">IF(G2942=1,IF(COUNTIF(H$2:H2942,H2942)=1,COUNTIF($H:$H,H2942),""),"")</f>
        <v/>
      </c>
      <c r="O2942" s="0" t="str">
        <f aca="false">IF(G2942=1,IF(COUNTIF(I$2:I2942,I2942)=1,COUNTIF($I:$I,I2942),""),"")</f>
        <v/>
      </c>
      <c r="P2942" s="38" t="str">
        <f aca="false">IF(G2942=1,IF(COUNTIFS(C$2:C2942,C2942,G$2:G2942,1)=1,COUNTIFS($C:$C,C2942,$G:$G,1)+ROW()/10000000,""),"")</f>
        <v/>
      </c>
      <c r="Q2942" s="0" t="str">
        <f aca="false">IF(K2942=1,IF(COUNTIFS(C$2:C2942,C2942,K$2:K2942,1)=1,1,0),"")</f>
        <v/>
      </c>
      <c r="R2942" s="0" t="str">
        <f aca="false">IF(M2942=1,IF(COUNTIFS(C$2:C2942,C2942,M$2:M2942,1)=1,1,0),"")</f>
        <v/>
      </c>
      <c r="S2942" s="0" t="str">
        <f aca="false">IF(L2942=1,IF(COUNTIFS(C$2:C2942,C2942,L$2:L2942,1)=1,1,0),"")</f>
        <v/>
      </c>
      <c r="T2942" s="38" t="str">
        <f aca="false">IF(N2942="","",N2942+ROW()/10000000)</f>
        <v/>
      </c>
      <c r="U2942" s="0" t="str">
        <f aca="false">IF(G2942=1,IF(B2942="",1,0),"")</f>
        <v/>
      </c>
    </row>
    <row r="2943" customFormat="false" ht="15" hidden="false" customHeight="false" outlineLevel="0" collapsed="false">
      <c r="A2943" s="35"/>
      <c r="B2943" s="35"/>
      <c r="G2943" s="0" t="str">
        <f aca="false">IF(A2943="","",IF(AND(A2943&gt;=Debut,A2943&lt;Fin),1,0))</f>
        <v/>
      </c>
      <c r="H2943" s="0" t="str">
        <f aca="false">IF(G2943=1,INT(ROUND((A2943-Debut)*86400,0)/600),"")</f>
        <v/>
      </c>
      <c r="I2943" s="0" t="str">
        <f aca="false">IF(G2943=1,INT(ROUND((A2943-Debut)*86400,0)/3600),"")</f>
        <v/>
      </c>
      <c r="J2943" s="0" t="str">
        <f aca="false">IF(OR(A2943="",B2943=""),"",ROUND((B2943-A2943)*86400,0))</f>
        <v/>
      </c>
      <c r="K2943" s="37" t="str">
        <f aca="false">IF(G2943=1,IF(COUNTIFS($C:$C,C2943,$G:$G,1,$A:$A,"&gt;="&amp;(A2943-FenetreInterm/86400),$A:$A,"&lt;="&amp;A2943)&gt;=NbInterm,1,0),"")</f>
        <v/>
      </c>
      <c r="L2943" s="37" t="str">
        <f aca="false">IF(G2943=1,IF(B2943="",0,IF(J2943&lt;SeuilFugitive,1,0)),"")</f>
        <v/>
      </c>
      <c r="M2943" s="37" t="str">
        <f aca="false">IF(G2943=1,IF(B2943="",IF((Fin-A2943)*24&gt;SeuilFigee,1,0),IF(J2943&gt;SeuilFigee*3600,1,0)),"")</f>
        <v/>
      </c>
      <c r="N2943" s="0" t="str">
        <f aca="false">IF(G2943=1,IF(COUNTIF(H$2:H2943,H2943)=1,COUNTIF($H:$H,H2943),""),"")</f>
        <v/>
      </c>
      <c r="O2943" s="0" t="str">
        <f aca="false">IF(G2943=1,IF(COUNTIF(I$2:I2943,I2943)=1,COUNTIF($I:$I,I2943),""),"")</f>
        <v/>
      </c>
      <c r="P2943" s="38" t="str">
        <f aca="false">IF(G2943=1,IF(COUNTIFS(C$2:C2943,C2943,G$2:G2943,1)=1,COUNTIFS($C:$C,C2943,$G:$G,1)+ROW()/10000000,""),"")</f>
        <v/>
      </c>
      <c r="Q2943" s="0" t="str">
        <f aca="false">IF(K2943=1,IF(COUNTIFS(C$2:C2943,C2943,K$2:K2943,1)=1,1,0),"")</f>
        <v/>
      </c>
      <c r="R2943" s="0" t="str">
        <f aca="false">IF(M2943=1,IF(COUNTIFS(C$2:C2943,C2943,M$2:M2943,1)=1,1,0),"")</f>
        <v/>
      </c>
      <c r="S2943" s="0" t="str">
        <f aca="false">IF(L2943=1,IF(COUNTIFS(C$2:C2943,C2943,L$2:L2943,1)=1,1,0),"")</f>
        <v/>
      </c>
      <c r="T2943" s="38" t="str">
        <f aca="false">IF(N2943="","",N2943+ROW()/10000000)</f>
        <v/>
      </c>
      <c r="U2943" s="0" t="str">
        <f aca="false">IF(G2943=1,IF(B2943="",1,0),"")</f>
        <v/>
      </c>
    </row>
    <row r="2944" customFormat="false" ht="15" hidden="false" customHeight="false" outlineLevel="0" collapsed="false">
      <c r="A2944" s="35"/>
      <c r="B2944" s="35"/>
      <c r="G2944" s="0" t="str">
        <f aca="false">IF(A2944="","",IF(AND(A2944&gt;=Debut,A2944&lt;Fin),1,0))</f>
        <v/>
      </c>
      <c r="H2944" s="0" t="str">
        <f aca="false">IF(G2944=1,INT(ROUND((A2944-Debut)*86400,0)/600),"")</f>
        <v/>
      </c>
      <c r="I2944" s="0" t="str">
        <f aca="false">IF(G2944=1,INT(ROUND((A2944-Debut)*86400,0)/3600),"")</f>
        <v/>
      </c>
      <c r="J2944" s="0" t="str">
        <f aca="false">IF(OR(A2944="",B2944=""),"",ROUND((B2944-A2944)*86400,0))</f>
        <v/>
      </c>
      <c r="K2944" s="37" t="str">
        <f aca="false">IF(G2944=1,IF(COUNTIFS($C:$C,C2944,$G:$G,1,$A:$A,"&gt;="&amp;(A2944-FenetreInterm/86400),$A:$A,"&lt;="&amp;A2944)&gt;=NbInterm,1,0),"")</f>
        <v/>
      </c>
      <c r="L2944" s="37" t="str">
        <f aca="false">IF(G2944=1,IF(B2944="",0,IF(J2944&lt;SeuilFugitive,1,0)),"")</f>
        <v/>
      </c>
      <c r="M2944" s="37" t="str">
        <f aca="false">IF(G2944=1,IF(B2944="",IF((Fin-A2944)*24&gt;SeuilFigee,1,0),IF(J2944&gt;SeuilFigee*3600,1,0)),"")</f>
        <v/>
      </c>
      <c r="N2944" s="0" t="str">
        <f aca="false">IF(G2944=1,IF(COUNTIF(H$2:H2944,H2944)=1,COUNTIF($H:$H,H2944),""),"")</f>
        <v/>
      </c>
      <c r="O2944" s="0" t="str">
        <f aca="false">IF(G2944=1,IF(COUNTIF(I$2:I2944,I2944)=1,COUNTIF($I:$I,I2944),""),"")</f>
        <v/>
      </c>
      <c r="P2944" s="38" t="str">
        <f aca="false">IF(G2944=1,IF(COUNTIFS(C$2:C2944,C2944,G$2:G2944,1)=1,COUNTIFS($C:$C,C2944,$G:$G,1)+ROW()/10000000,""),"")</f>
        <v/>
      </c>
      <c r="Q2944" s="0" t="str">
        <f aca="false">IF(K2944=1,IF(COUNTIFS(C$2:C2944,C2944,K$2:K2944,1)=1,1,0),"")</f>
        <v/>
      </c>
      <c r="R2944" s="0" t="str">
        <f aca="false">IF(M2944=1,IF(COUNTIFS(C$2:C2944,C2944,M$2:M2944,1)=1,1,0),"")</f>
        <v/>
      </c>
      <c r="S2944" s="0" t="str">
        <f aca="false">IF(L2944=1,IF(COUNTIFS(C$2:C2944,C2944,L$2:L2944,1)=1,1,0),"")</f>
        <v/>
      </c>
      <c r="T2944" s="38" t="str">
        <f aca="false">IF(N2944="","",N2944+ROW()/10000000)</f>
        <v/>
      </c>
      <c r="U2944" s="0" t="str">
        <f aca="false">IF(G2944=1,IF(B2944="",1,0),"")</f>
        <v/>
      </c>
    </row>
    <row r="2945" customFormat="false" ht="15" hidden="false" customHeight="false" outlineLevel="0" collapsed="false">
      <c r="A2945" s="35"/>
      <c r="B2945" s="35"/>
      <c r="G2945" s="0" t="str">
        <f aca="false">IF(A2945="","",IF(AND(A2945&gt;=Debut,A2945&lt;Fin),1,0))</f>
        <v/>
      </c>
      <c r="H2945" s="0" t="str">
        <f aca="false">IF(G2945=1,INT(ROUND((A2945-Debut)*86400,0)/600),"")</f>
        <v/>
      </c>
      <c r="I2945" s="0" t="str">
        <f aca="false">IF(G2945=1,INT(ROUND((A2945-Debut)*86400,0)/3600),"")</f>
        <v/>
      </c>
      <c r="J2945" s="0" t="str">
        <f aca="false">IF(OR(A2945="",B2945=""),"",ROUND((B2945-A2945)*86400,0))</f>
        <v/>
      </c>
      <c r="K2945" s="37" t="str">
        <f aca="false">IF(G2945=1,IF(COUNTIFS($C:$C,C2945,$G:$G,1,$A:$A,"&gt;="&amp;(A2945-FenetreInterm/86400),$A:$A,"&lt;="&amp;A2945)&gt;=NbInterm,1,0),"")</f>
        <v/>
      </c>
      <c r="L2945" s="37" t="str">
        <f aca="false">IF(G2945=1,IF(B2945="",0,IF(J2945&lt;SeuilFugitive,1,0)),"")</f>
        <v/>
      </c>
      <c r="M2945" s="37" t="str">
        <f aca="false">IF(G2945=1,IF(B2945="",IF((Fin-A2945)*24&gt;SeuilFigee,1,0),IF(J2945&gt;SeuilFigee*3600,1,0)),"")</f>
        <v/>
      </c>
      <c r="N2945" s="0" t="str">
        <f aca="false">IF(G2945=1,IF(COUNTIF(H$2:H2945,H2945)=1,COUNTIF($H:$H,H2945),""),"")</f>
        <v/>
      </c>
      <c r="O2945" s="0" t="str">
        <f aca="false">IF(G2945=1,IF(COUNTIF(I$2:I2945,I2945)=1,COUNTIF($I:$I,I2945),""),"")</f>
        <v/>
      </c>
      <c r="P2945" s="38" t="str">
        <f aca="false">IF(G2945=1,IF(COUNTIFS(C$2:C2945,C2945,G$2:G2945,1)=1,COUNTIFS($C:$C,C2945,$G:$G,1)+ROW()/10000000,""),"")</f>
        <v/>
      </c>
      <c r="Q2945" s="0" t="str">
        <f aca="false">IF(K2945=1,IF(COUNTIFS(C$2:C2945,C2945,K$2:K2945,1)=1,1,0),"")</f>
        <v/>
      </c>
      <c r="R2945" s="0" t="str">
        <f aca="false">IF(M2945=1,IF(COUNTIFS(C$2:C2945,C2945,M$2:M2945,1)=1,1,0),"")</f>
        <v/>
      </c>
      <c r="S2945" s="0" t="str">
        <f aca="false">IF(L2945=1,IF(COUNTIFS(C$2:C2945,C2945,L$2:L2945,1)=1,1,0),"")</f>
        <v/>
      </c>
      <c r="T2945" s="38" t="str">
        <f aca="false">IF(N2945="","",N2945+ROW()/10000000)</f>
        <v/>
      </c>
      <c r="U2945" s="0" t="str">
        <f aca="false">IF(G2945=1,IF(B2945="",1,0),"")</f>
        <v/>
      </c>
    </row>
    <row r="2946" customFormat="false" ht="15" hidden="false" customHeight="false" outlineLevel="0" collapsed="false">
      <c r="A2946" s="35"/>
      <c r="B2946" s="35"/>
      <c r="G2946" s="0" t="str">
        <f aca="false">IF(A2946="","",IF(AND(A2946&gt;=Debut,A2946&lt;Fin),1,0))</f>
        <v/>
      </c>
      <c r="H2946" s="0" t="str">
        <f aca="false">IF(G2946=1,INT(ROUND((A2946-Debut)*86400,0)/600),"")</f>
        <v/>
      </c>
      <c r="I2946" s="0" t="str">
        <f aca="false">IF(G2946=1,INT(ROUND((A2946-Debut)*86400,0)/3600),"")</f>
        <v/>
      </c>
      <c r="J2946" s="0" t="str">
        <f aca="false">IF(OR(A2946="",B2946=""),"",ROUND((B2946-A2946)*86400,0))</f>
        <v/>
      </c>
      <c r="K2946" s="37" t="str">
        <f aca="false">IF(G2946=1,IF(COUNTIFS($C:$C,C2946,$G:$G,1,$A:$A,"&gt;="&amp;(A2946-FenetreInterm/86400),$A:$A,"&lt;="&amp;A2946)&gt;=NbInterm,1,0),"")</f>
        <v/>
      </c>
      <c r="L2946" s="37" t="str">
        <f aca="false">IF(G2946=1,IF(B2946="",0,IF(J2946&lt;SeuilFugitive,1,0)),"")</f>
        <v/>
      </c>
      <c r="M2946" s="37" t="str">
        <f aca="false">IF(G2946=1,IF(B2946="",IF((Fin-A2946)*24&gt;SeuilFigee,1,0),IF(J2946&gt;SeuilFigee*3600,1,0)),"")</f>
        <v/>
      </c>
      <c r="N2946" s="0" t="str">
        <f aca="false">IF(G2946=1,IF(COUNTIF(H$2:H2946,H2946)=1,COUNTIF($H:$H,H2946),""),"")</f>
        <v/>
      </c>
      <c r="O2946" s="0" t="str">
        <f aca="false">IF(G2946=1,IF(COUNTIF(I$2:I2946,I2946)=1,COUNTIF($I:$I,I2946),""),"")</f>
        <v/>
      </c>
      <c r="P2946" s="38" t="str">
        <f aca="false">IF(G2946=1,IF(COUNTIFS(C$2:C2946,C2946,G$2:G2946,1)=1,COUNTIFS($C:$C,C2946,$G:$G,1)+ROW()/10000000,""),"")</f>
        <v/>
      </c>
      <c r="Q2946" s="0" t="str">
        <f aca="false">IF(K2946=1,IF(COUNTIFS(C$2:C2946,C2946,K$2:K2946,1)=1,1,0),"")</f>
        <v/>
      </c>
      <c r="R2946" s="0" t="str">
        <f aca="false">IF(M2946=1,IF(COUNTIFS(C$2:C2946,C2946,M$2:M2946,1)=1,1,0),"")</f>
        <v/>
      </c>
      <c r="S2946" s="0" t="str">
        <f aca="false">IF(L2946=1,IF(COUNTIFS(C$2:C2946,C2946,L$2:L2946,1)=1,1,0),"")</f>
        <v/>
      </c>
      <c r="T2946" s="38" t="str">
        <f aca="false">IF(N2946="","",N2946+ROW()/10000000)</f>
        <v/>
      </c>
      <c r="U2946" s="0" t="str">
        <f aca="false">IF(G2946=1,IF(B2946="",1,0),"")</f>
        <v/>
      </c>
    </row>
    <row r="2947" customFormat="false" ht="15" hidden="false" customHeight="false" outlineLevel="0" collapsed="false">
      <c r="A2947" s="35"/>
      <c r="B2947" s="35"/>
      <c r="G2947" s="0" t="str">
        <f aca="false">IF(A2947="","",IF(AND(A2947&gt;=Debut,A2947&lt;Fin),1,0))</f>
        <v/>
      </c>
      <c r="H2947" s="0" t="str">
        <f aca="false">IF(G2947=1,INT(ROUND((A2947-Debut)*86400,0)/600),"")</f>
        <v/>
      </c>
      <c r="I2947" s="0" t="str">
        <f aca="false">IF(G2947=1,INT(ROUND((A2947-Debut)*86400,0)/3600),"")</f>
        <v/>
      </c>
      <c r="J2947" s="0" t="str">
        <f aca="false">IF(OR(A2947="",B2947=""),"",ROUND((B2947-A2947)*86400,0))</f>
        <v/>
      </c>
      <c r="K2947" s="37" t="str">
        <f aca="false">IF(G2947=1,IF(COUNTIFS($C:$C,C2947,$G:$G,1,$A:$A,"&gt;="&amp;(A2947-FenetreInterm/86400),$A:$A,"&lt;="&amp;A2947)&gt;=NbInterm,1,0),"")</f>
        <v/>
      </c>
      <c r="L2947" s="37" t="str">
        <f aca="false">IF(G2947=1,IF(B2947="",0,IF(J2947&lt;SeuilFugitive,1,0)),"")</f>
        <v/>
      </c>
      <c r="M2947" s="37" t="str">
        <f aca="false">IF(G2947=1,IF(B2947="",IF((Fin-A2947)*24&gt;SeuilFigee,1,0),IF(J2947&gt;SeuilFigee*3600,1,0)),"")</f>
        <v/>
      </c>
      <c r="N2947" s="0" t="str">
        <f aca="false">IF(G2947=1,IF(COUNTIF(H$2:H2947,H2947)=1,COUNTIF($H:$H,H2947),""),"")</f>
        <v/>
      </c>
      <c r="O2947" s="0" t="str">
        <f aca="false">IF(G2947=1,IF(COUNTIF(I$2:I2947,I2947)=1,COUNTIF($I:$I,I2947),""),"")</f>
        <v/>
      </c>
      <c r="P2947" s="38" t="str">
        <f aca="false">IF(G2947=1,IF(COUNTIFS(C$2:C2947,C2947,G$2:G2947,1)=1,COUNTIFS($C:$C,C2947,$G:$G,1)+ROW()/10000000,""),"")</f>
        <v/>
      </c>
      <c r="Q2947" s="0" t="str">
        <f aca="false">IF(K2947=1,IF(COUNTIFS(C$2:C2947,C2947,K$2:K2947,1)=1,1,0),"")</f>
        <v/>
      </c>
      <c r="R2947" s="0" t="str">
        <f aca="false">IF(M2947=1,IF(COUNTIFS(C$2:C2947,C2947,M$2:M2947,1)=1,1,0),"")</f>
        <v/>
      </c>
      <c r="S2947" s="0" t="str">
        <f aca="false">IF(L2947=1,IF(COUNTIFS(C$2:C2947,C2947,L$2:L2947,1)=1,1,0),"")</f>
        <v/>
      </c>
      <c r="T2947" s="38" t="str">
        <f aca="false">IF(N2947="","",N2947+ROW()/10000000)</f>
        <v/>
      </c>
      <c r="U2947" s="0" t="str">
        <f aca="false">IF(G2947=1,IF(B2947="",1,0),"")</f>
        <v/>
      </c>
    </row>
    <row r="2948" customFormat="false" ht="15" hidden="false" customHeight="false" outlineLevel="0" collapsed="false">
      <c r="A2948" s="35"/>
      <c r="B2948" s="35"/>
      <c r="G2948" s="0" t="str">
        <f aca="false">IF(A2948="","",IF(AND(A2948&gt;=Debut,A2948&lt;Fin),1,0))</f>
        <v/>
      </c>
      <c r="H2948" s="0" t="str">
        <f aca="false">IF(G2948=1,INT(ROUND((A2948-Debut)*86400,0)/600),"")</f>
        <v/>
      </c>
      <c r="I2948" s="0" t="str">
        <f aca="false">IF(G2948=1,INT(ROUND((A2948-Debut)*86400,0)/3600),"")</f>
        <v/>
      </c>
      <c r="J2948" s="0" t="str">
        <f aca="false">IF(OR(A2948="",B2948=""),"",ROUND((B2948-A2948)*86400,0))</f>
        <v/>
      </c>
      <c r="K2948" s="37" t="str">
        <f aca="false">IF(G2948=1,IF(COUNTIFS($C:$C,C2948,$G:$G,1,$A:$A,"&gt;="&amp;(A2948-FenetreInterm/86400),$A:$A,"&lt;="&amp;A2948)&gt;=NbInterm,1,0),"")</f>
        <v/>
      </c>
      <c r="L2948" s="37" t="str">
        <f aca="false">IF(G2948=1,IF(B2948="",0,IF(J2948&lt;SeuilFugitive,1,0)),"")</f>
        <v/>
      </c>
      <c r="M2948" s="37" t="str">
        <f aca="false">IF(G2948=1,IF(B2948="",IF((Fin-A2948)*24&gt;SeuilFigee,1,0),IF(J2948&gt;SeuilFigee*3600,1,0)),"")</f>
        <v/>
      </c>
      <c r="N2948" s="0" t="str">
        <f aca="false">IF(G2948=1,IF(COUNTIF(H$2:H2948,H2948)=1,COUNTIF($H:$H,H2948),""),"")</f>
        <v/>
      </c>
      <c r="O2948" s="0" t="str">
        <f aca="false">IF(G2948=1,IF(COUNTIF(I$2:I2948,I2948)=1,COUNTIF($I:$I,I2948),""),"")</f>
        <v/>
      </c>
      <c r="P2948" s="38" t="str">
        <f aca="false">IF(G2948=1,IF(COUNTIFS(C$2:C2948,C2948,G$2:G2948,1)=1,COUNTIFS($C:$C,C2948,$G:$G,1)+ROW()/10000000,""),"")</f>
        <v/>
      </c>
      <c r="Q2948" s="0" t="str">
        <f aca="false">IF(K2948=1,IF(COUNTIFS(C$2:C2948,C2948,K$2:K2948,1)=1,1,0),"")</f>
        <v/>
      </c>
      <c r="R2948" s="0" t="str">
        <f aca="false">IF(M2948=1,IF(COUNTIFS(C$2:C2948,C2948,M$2:M2948,1)=1,1,0),"")</f>
        <v/>
      </c>
      <c r="S2948" s="0" t="str">
        <f aca="false">IF(L2948=1,IF(COUNTIFS(C$2:C2948,C2948,L$2:L2948,1)=1,1,0),"")</f>
        <v/>
      </c>
      <c r="T2948" s="38" t="str">
        <f aca="false">IF(N2948="","",N2948+ROW()/10000000)</f>
        <v/>
      </c>
      <c r="U2948" s="0" t="str">
        <f aca="false">IF(G2948=1,IF(B2948="",1,0),"")</f>
        <v/>
      </c>
    </row>
    <row r="2949" customFormat="false" ht="15" hidden="false" customHeight="false" outlineLevel="0" collapsed="false">
      <c r="A2949" s="35"/>
      <c r="B2949" s="35"/>
      <c r="G2949" s="0" t="str">
        <f aca="false">IF(A2949="","",IF(AND(A2949&gt;=Debut,A2949&lt;Fin),1,0))</f>
        <v/>
      </c>
      <c r="H2949" s="0" t="str">
        <f aca="false">IF(G2949=1,INT(ROUND((A2949-Debut)*86400,0)/600),"")</f>
        <v/>
      </c>
      <c r="I2949" s="0" t="str">
        <f aca="false">IF(G2949=1,INT(ROUND((A2949-Debut)*86400,0)/3600),"")</f>
        <v/>
      </c>
      <c r="J2949" s="0" t="str">
        <f aca="false">IF(OR(A2949="",B2949=""),"",ROUND((B2949-A2949)*86400,0))</f>
        <v/>
      </c>
      <c r="K2949" s="37" t="str">
        <f aca="false">IF(G2949=1,IF(COUNTIFS($C:$C,C2949,$G:$G,1,$A:$A,"&gt;="&amp;(A2949-FenetreInterm/86400),$A:$A,"&lt;="&amp;A2949)&gt;=NbInterm,1,0),"")</f>
        <v/>
      </c>
      <c r="L2949" s="37" t="str">
        <f aca="false">IF(G2949=1,IF(B2949="",0,IF(J2949&lt;SeuilFugitive,1,0)),"")</f>
        <v/>
      </c>
      <c r="M2949" s="37" t="str">
        <f aca="false">IF(G2949=1,IF(B2949="",IF((Fin-A2949)*24&gt;SeuilFigee,1,0),IF(J2949&gt;SeuilFigee*3600,1,0)),"")</f>
        <v/>
      </c>
      <c r="N2949" s="0" t="str">
        <f aca="false">IF(G2949=1,IF(COUNTIF(H$2:H2949,H2949)=1,COUNTIF($H:$H,H2949),""),"")</f>
        <v/>
      </c>
      <c r="O2949" s="0" t="str">
        <f aca="false">IF(G2949=1,IF(COUNTIF(I$2:I2949,I2949)=1,COUNTIF($I:$I,I2949),""),"")</f>
        <v/>
      </c>
      <c r="P2949" s="38" t="str">
        <f aca="false">IF(G2949=1,IF(COUNTIFS(C$2:C2949,C2949,G$2:G2949,1)=1,COUNTIFS($C:$C,C2949,$G:$G,1)+ROW()/10000000,""),"")</f>
        <v/>
      </c>
      <c r="Q2949" s="0" t="str">
        <f aca="false">IF(K2949=1,IF(COUNTIFS(C$2:C2949,C2949,K$2:K2949,1)=1,1,0),"")</f>
        <v/>
      </c>
      <c r="R2949" s="0" t="str">
        <f aca="false">IF(M2949=1,IF(COUNTIFS(C$2:C2949,C2949,M$2:M2949,1)=1,1,0),"")</f>
        <v/>
      </c>
      <c r="S2949" s="0" t="str">
        <f aca="false">IF(L2949=1,IF(COUNTIFS(C$2:C2949,C2949,L$2:L2949,1)=1,1,0),"")</f>
        <v/>
      </c>
      <c r="T2949" s="38" t="str">
        <f aca="false">IF(N2949="","",N2949+ROW()/10000000)</f>
        <v/>
      </c>
      <c r="U2949" s="0" t="str">
        <f aca="false">IF(G2949=1,IF(B2949="",1,0),"")</f>
        <v/>
      </c>
    </row>
    <row r="2950" customFormat="false" ht="15" hidden="false" customHeight="false" outlineLevel="0" collapsed="false">
      <c r="A2950" s="35"/>
      <c r="B2950" s="35"/>
      <c r="G2950" s="0" t="str">
        <f aca="false">IF(A2950="","",IF(AND(A2950&gt;=Debut,A2950&lt;Fin),1,0))</f>
        <v/>
      </c>
      <c r="H2950" s="0" t="str">
        <f aca="false">IF(G2950=1,INT(ROUND((A2950-Debut)*86400,0)/600),"")</f>
        <v/>
      </c>
      <c r="I2950" s="0" t="str">
        <f aca="false">IF(G2950=1,INT(ROUND((A2950-Debut)*86400,0)/3600),"")</f>
        <v/>
      </c>
      <c r="J2950" s="0" t="str">
        <f aca="false">IF(OR(A2950="",B2950=""),"",ROUND((B2950-A2950)*86400,0))</f>
        <v/>
      </c>
      <c r="K2950" s="37" t="str">
        <f aca="false">IF(G2950=1,IF(COUNTIFS($C:$C,C2950,$G:$G,1,$A:$A,"&gt;="&amp;(A2950-FenetreInterm/86400),$A:$A,"&lt;="&amp;A2950)&gt;=NbInterm,1,0),"")</f>
        <v/>
      </c>
      <c r="L2950" s="37" t="str">
        <f aca="false">IF(G2950=1,IF(B2950="",0,IF(J2950&lt;SeuilFugitive,1,0)),"")</f>
        <v/>
      </c>
      <c r="M2950" s="37" t="str">
        <f aca="false">IF(G2950=1,IF(B2950="",IF((Fin-A2950)*24&gt;SeuilFigee,1,0),IF(J2950&gt;SeuilFigee*3600,1,0)),"")</f>
        <v/>
      </c>
      <c r="N2950" s="0" t="str">
        <f aca="false">IF(G2950=1,IF(COUNTIF(H$2:H2950,H2950)=1,COUNTIF($H:$H,H2950),""),"")</f>
        <v/>
      </c>
      <c r="O2950" s="0" t="str">
        <f aca="false">IF(G2950=1,IF(COUNTIF(I$2:I2950,I2950)=1,COUNTIF($I:$I,I2950),""),"")</f>
        <v/>
      </c>
      <c r="P2950" s="38" t="str">
        <f aca="false">IF(G2950=1,IF(COUNTIFS(C$2:C2950,C2950,G$2:G2950,1)=1,COUNTIFS($C:$C,C2950,$G:$G,1)+ROW()/10000000,""),"")</f>
        <v/>
      </c>
      <c r="Q2950" s="0" t="str">
        <f aca="false">IF(K2950=1,IF(COUNTIFS(C$2:C2950,C2950,K$2:K2950,1)=1,1,0),"")</f>
        <v/>
      </c>
      <c r="R2950" s="0" t="str">
        <f aca="false">IF(M2950=1,IF(COUNTIFS(C$2:C2950,C2950,M$2:M2950,1)=1,1,0),"")</f>
        <v/>
      </c>
      <c r="S2950" s="0" t="str">
        <f aca="false">IF(L2950=1,IF(COUNTIFS(C$2:C2950,C2950,L$2:L2950,1)=1,1,0),"")</f>
        <v/>
      </c>
      <c r="T2950" s="38" t="str">
        <f aca="false">IF(N2950="","",N2950+ROW()/10000000)</f>
        <v/>
      </c>
      <c r="U2950" s="0" t="str">
        <f aca="false">IF(G2950=1,IF(B2950="",1,0),"")</f>
        <v/>
      </c>
    </row>
    <row r="2951" customFormat="false" ht="15" hidden="false" customHeight="false" outlineLevel="0" collapsed="false">
      <c r="A2951" s="35"/>
      <c r="B2951" s="35"/>
      <c r="G2951" s="0" t="str">
        <f aca="false">IF(A2951="","",IF(AND(A2951&gt;=Debut,A2951&lt;Fin),1,0))</f>
        <v/>
      </c>
      <c r="H2951" s="0" t="str">
        <f aca="false">IF(G2951=1,INT(ROUND((A2951-Debut)*86400,0)/600),"")</f>
        <v/>
      </c>
      <c r="I2951" s="0" t="str">
        <f aca="false">IF(G2951=1,INT(ROUND((A2951-Debut)*86400,0)/3600),"")</f>
        <v/>
      </c>
      <c r="J2951" s="0" t="str">
        <f aca="false">IF(OR(A2951="",B2951=""),"",ROUND((B2951-A2951)*86400,0))</f>
        <v/>
      </c>
      <c r="K2951" s="37" t="str">
        <f aca="false">IF(G2951=1,IF(COUNTIFS($C:$C,C2951,$G:$G,1,$A:$A,"&gt;="&amp;(A2951-FenetreInterm/86400),$A:$A,"&lt;="&amp;A2951)&gt;=NbInterm,1,0),"")</f>
        <v/>
      </c>
      <c r="L2951" s="37" t="str">
        <f aca="false">IF(G2951=1,IF(B2951="",0,IF(J2951&lt;SeuilFugitive,1,0)),"")</f>
        <v/>
      </c>
      <c r="M2951" s="37" t="str">
        <f aca="false">IF(G2951=1,IF(B2951="",IF((Fin-A2951)*24&gt;SeuilFigee,1,0),IF(J2951&gt;SeuilFigee*3600,1,0)),"")</f>
        <v/>
      </c>
      <c r="N2951" s="0" t="str">
        <f aca="false">IF(G2951=1,IF(COUNTIF(H$2:H2951,H2951)=1,COUNTIF($H:$H,H2951),""),"")</f>
        <v/>
      </c>
      <c r="O2951" s="0" t="str">
        <f aca="false">IF(G2951=1,IF(COUNTIF(I$2:I2951,I2951)=1,COUNTIF($I:$I,I2951),""),"")</f>
        <v/>
      </c>
      <c r="P2951" s="38" t="str">
        <f aca="false">IF(G2951=1,IF(COUNTIFS(C$2:C2951,C2951,G$2:G2951,1)=1,COUNTIFS($C:$C,C2951,$G:$G,1)+ROW()/10000000,""),"")</f>
        <v/>
      </c>
      <c r="Q2951" s="0" t="str">
        <f aca="false">IF(K2951=1,IF(COUNTIFS(C$2:C2951,C2951,K$2:K2951,1)=1,1,0),"")</f>
        <v/>
      </c>
      <c r="R2951" s="0" t="str">
        <f aca="false">IF(M2951=1,IF(COUNTIFS(C$2:C2951,C2951,M$2:M2951,1)=1,1,0),"")</f>
        <v/>
      </c>
      <c r="S2951" s="0" t="str">
        <f aca="false">IF(L2951=1,IF(COUNTIFS(C$2:C2951,C2951,L$2:L2951,1)=1,1,0),"")</f>
        <v/>
      </c>
      <c r="T2951" s="38" t="str">
        <f aca="false">IF(N2951="","",N2951+ROW()/10000000)</f>
        <v/>
      </c>
      <c r="U2951" s="0" t="str">
        <f aca="false">IF(G2951=1,IF(B2951="",1,0),"")</f>
        <v/>
      </c>
    </row>
    <row r="2952" customFormat="false" ht="15" hidden="false" customHeight="false" outlineLevel="0" collapsed="false">
      <c r="A2952" s="35"/>
      <c r="B2952" s="35"/>
      <c r="G2952" s="0" t="str">
        <f aca="false">IF(A2952="","",IF(AND(A2952&gt;=Debut,A2952&lt;Fin),1,0))</f>
        <v/>
      </c>
      <c r="H2952" s="0" t="str">
        <f aca="false">IF(G2952=1,INT(ROUND((A2952-Debut)*86400,0)/600),"")</f>
        <v/>
      </c>
      <c r="I2952" s="0" t="str">
        <f aca="false">IF(G2952=1,INT(ROUND((A2952-Debut)*86400,0)/3600),"")</f>
        <v/>
      </c>
      <c r="J2952" s="0" t="str">
        <f aca="false">IF(OR(A2952="",B2952=""),"",ROUND((B2952-A2952)*86400,0))</f>
        <v/>
      </c>
      <c r="K2952" s="37" t="str">
        <f aca="false">IF(G2952=1,IF(COUNTIFS($C:$C,C2952,$G:$G,1,$A:$A,"&gt;="&amp;(A2952-FenetreInterm/86400),$A:$A,"&lt;="&amp;A2952)&gt;=NbInterm,1,0),"")</f>
        <v/>
      </c>
      <c r="L2952" s="37" t="str">
        <f aca="false">IF(G2952=1,IF(B2952="",0,IF(J2952&lt;SeuilFugitive,1,0)),"")</f>
        <v/>
      </c>
      <c r="M2952" s="37" t="str">
        <f aca="false">IF(G2952=1,IF(B2952="",IF((Fin-A2952)*24&gt;SeuilFigee,1,0),IF(J2952&gt;SeuilFigee*3600,1,0)),"")</f>
        <v/>
      </c>
      <c r="N2952" s="0" t="str">
        <f aca="false">IF(G2952=1,IF(COUNTIF(H$2:H2952,H2952)=1,COUNTIF($H:$H,H2952),""),"")</f>
        <v/>
      </c>
      <c r="O2952" s="0" t="str">
        <f aca="false">IF(G2952=1,IF(COUNTIF(I$2:I2952,I2952)=1,COUNTIF($I:$I,I2952),""),"")</f>
        <v/>
      </c>
      <c r="P2952" s="38" t="str">
        <f aca="false">IF(G2952=1,IF(COUNTIFS(C$2:C2952,C2952,G$2:G2952,1)=1,COUNTIFS($C:$C,C2952,$G:$G,1)+ROW()/10000000,""),"")</f>
        <v/>
      </c>
      <c r="Q2952" s="0" t="str">
        <f aca="false">IF(K2952=1,IF(COUNTIFS(C$2:C2952,C2952,K$2:K2952,1)=1,1,0),"")</f>
        <v/>
      </c>
      <c r="R2952" s="0" t="str">
        <f aca="false">IF(M2952=1,IF(COUNTIFS(C$2:C2952,C2952,M$2:M2952,1)=1,1,0),"")</f>
        <v/>
      </c>
      <c r="S2952" s="0" t="str">
        <f aca="false">IF(L2952=1,IF(COUNTIFS(C$2:C2952,C2952,L$2:L2952,1)=1,1,0),"")</f>
        <v/>
      </c>
      <c r="T2952" s="38" t="str">
        <f aca="false">IF(N2952="","",N2952+ROW()/10000000)</f>
        <v/>
      </c>
      <c r="U2952" s="0" t="str">
        <f aca="false">IF(G2952=1,IF(B2952="",1,0),"")</f>
        <v/>
      </c>
    </row>
    <row r="2953" customFormat="false" ht="15" hidden="false" customHeight="false" outlineLevel="0" collapsed="false">
      <c r="A2953" s="35"/>
      <c r="B2953" s="35"/>
      <c r="G2953" s="0" t="str">
        <f aca="false">IF(A2953="","",IF(AND(A2953&gt;=Debut,A2953&lt;Fin),1,0))</f>
        <v/>
      </c>
      <c r="H2953" s="0" t="str">
        <f aca="false">IF(G2953=1,INT(ROUND((A2953-Debut)*86400,0)/600),"")</f>
        <v/>
      </c>
      <c r="I2953" s="0" t="str">
        <f aca="false">IF(G2953=1,INT(ROUND((A2953-Debut)*86400,0)/3600),"")</f>
        <v/>
      </c>
      <c r="J2953" s="0" t="str">
        <f aca="false">IF(OR(A2953="",B2953=""),"",ROUND((B2953-A2953)*86400,0))</f>
        <v/>
      </c>
      <c r="K2953" s="37" t="str">
        <f aca="false">IF(G2953=1,IF(COUNTIFS($C:$C,C2953,$G:$G,1,$A:$A,"&gt;="&amp;(A2953-FenetreInterm/86400),$A:$A,"&lt;="&amp;A2953)&gt;=NbInterm,1,0),"")</f>
        <v/>
      </c>
      <c r="L2953" s="37" t="str">
        <f aca="false">IF(G2953=1,IF(B2953="",0,IF(J2953&lt;SeuilFugitive,1,0)),"")</f>
        <v/>
      </c>
      <c r="M2953" s="37" t="str">
        <f aca="false">IF(G2953=1,IF(B2953="",IF((Fin-A2953)*24&gt;SeuilFigee,1,0),IF(J2953&gt;SeuilFigee*3600,1,0)),"")</f>
        <v/>
      </c>
      <c r="N2953" s="0" t="str">
        <f aca="false">IF(G2953=1,IF(COUNTIF(H$2:H2953,H2953)=1,COUNTIF($H:$H,H2953),""),"")</f>
        <v/>
      </c>
      <c r="O2953" s="0" t="str">
        <f aca="false">IF(G2953=1,IF(COUNTIF(I$2:I2953,I2953)=1,COUNTIF($I:$I,I2953),""),"")</f>
        <v/>
      </c>
      <c r="P2953" s="38" t="str">
        <f aca="false">IF(G2953=1,IF(COUNTIFS(C$2:C2953,C2953,G$2:G2953,1)=1,COUNTIFS($C:$C,C2953,$G:$G,1)+ROW()/10000000,""),"")</f>
        <v/>
      </c>
      <c r="Q2953" s="0" t="str">
        <f aca="false">IF(K2953=1,IF(COUNTIFS(C$2:C2953,C2953,K$2:K2953,1)=1,1,0),"")</f>
        <v/>
      </c>
      <c r="R2953" s="0" t="str">
        <f aca="false">IF(M2953=1,IF(COUNTIFS(C$2:C2953,C2953,M$2:M2953,1)=1,1,0),"")</f>
        <v/>
      </c>
      <c r="S2953" s="0" t="str">
        <f aca="false">IF(L2953=1,IF(COUNTIFS(C$2:C2953,C2953,L$2:L2953,1)=1,1,0),"")</f>
        <v/>
      </c>
      <c r="T2953" s="38" t="str">
        <f aca="false">IF(N2953="","",N2953+ROW()/10000000)</f>
        <v/>
      </c>
      <c r="U2953" s="0" t="str">
        <f aca="false">IF(G2953=1,IF(B2953="",1,0),"")</f>
        <v/>
      </c>
    </row>
    <row r="2954" customFormat="false" ht="15" hidden="false" customHeight="false" outlineLevel="0" collapsed="false">
      <c r="A2954" s="35"/>
      <c r="B2954" s="35"/>
      <c r="G2954" s="0" t="str">
        <f aca="false">IF(A2954="","",IF(AND(A2954&gt;=Debut,A2954&lt;Fin),1,0))</f>
        <v/>
      </c>
      <c r="H2954" s="0" t="str">
        <f aca="false">IF(G2954=1,INT(ROUND((A2954-Debut)*86400,0)/600),"")</f>
        <v/>
      </c>
      <c r="I2954" s="0" t="str">
        <f aca="false">IF(G2954=1,INT(ROUND((A2954-Debut)*86400,0)/3600),"")</f>
        <v/>
      </c>
      <c r="J2954" s="0" t="str">
        <f aca="false">IF(OR(A2954="",B2954=""),"",ROUND((B2954-A2954)*86400,0))</f>
        <v/>
      </c>
      <c r="K2954" s="37" t="str">
        <f aca="false">IF(G2954=1,IF(COUNTIFS($C:$C,C2954,$G:$G,1,$A:$A,"&gt;="&amp;(A2954-FenetreInterm/86400),$A:$A,"&lt;="&amp;A2954)&gt;=NbInterm,1,0),"")</f>
        <v/>
      </c>
      <c r="L2954" s="37" t="str">
        <f aca="false">IF(G2954=1,IF(B2954="",0,IF(J2954&lt;SeuilFugitive,1,0)),"")</f>
        <v/>
      </c>
      <c r="M2954" s="37" t="str">
        <f aca="false">IF(G2954=1,IF(B2954="",IF((Fin-A2954)*24&gt;SeuilFigee,1,0),IF(J2954&gt;SeuilFigee*3600,1,0)),"")</f>
        <v/>
      </c>
      <c r="N2954" s="0" t="str">
        <f aca="false">IF(G2954=1,IF(COUNTIF(H$2:H2954,H2954)=1,COUNTIF($H:$H,H2954),""),"")</f>
        <v/>
      </c>
      <c r="O2954" s="0" t="str">
        <f aca="false">IF(G2954=1,IF(COUNTIF(I$2:I2954,I2954)=1,COUNTIF($I:$I,I2954),""),"")</f>
        <v/>
      </c>
      <c r="P2954" s="38" t="str">
        <f aca="false">IF(G2954=1,IF(COUNTIFS(C$2:C2954,C2954,G$2:G2954,1)=1,COUNTIFS($C:$C,C2954,$G:$G,1)+ROW()/10000000,""),"")</f>
        <v/>
      </c>
      <c r="Q2954" s="0" t="str">
        <f aca="false">IF(K2954=1,IF(COUNTIFS(C$2:C2954,C2954,K$2:K2954,1)=1,1,0),"")</f>
        <v/>
      </c>
      <c r="R2954" s="0" t="str">
        <f aca="false">IF(M2954=1,IF(COUNTIFS(C$2:C2954,C2954,M$2:M2954,1)=1,1,0),"")</f>
        <v/>
      </c>
      <c r="S2954" s="0" t="str">
        <f aca="false">IF(L2954=1,IF(COUNTIFS(C$2:C2954,C2954,L$2:L2954,1)=1,1,0),"")</f>
        <v/>
      </c>
      <c r="T2954" s="38" t="str">
        <f aca="false">IF(N2954="","",N2954+ROW()/10000000)</f>
        <v/>
      </c>
      <c r="U2954" s="0" t="str">
        <f aca="false">IF(G2954=1,IF(B2954="",1,0),"")</f>
        <v/>
      </c>
    </row>
    <row r="2955" customFormat="false" ht="15" hidden="false" customHeight="false" outlineLevel="0" collapsed="false">
      <c r="A2955" s="35"/>
      <c r="B2955" s="35"/>
      <c r="G2955" s="0" t="str">
        <f aca="false">IF(A2955="","",IF(AND(A2955&gt;=Debut,A2955&lt;Fin),1,0))</f>
        <v/>
      </c>
      <c r="H2955" s="0" t="str">
        <f aca="false">IF(G2955=1,INT(ROUND((A2955-Debut)*86400,0)/600),"")</f>
        <v/>
      </c>
      <c r="I2955" s="0" t="str">
        <f aca="false">IF(G2955=1,INT(ROUND((A2955-Debut)*86400,0)/3600),"")</f>
        <v/>
      </c>
      <c r="J2955" s="0" t="str">
        <f aca="false">IF(OR(A2955="",B2955=""),"",ROUND((B2955-A2955)*86400,0))</f>
        <v/>
      </c>
      <c r="K2955" s="37" t="str">
        <f aca="false">IF(G2955=1,IF(COUNTIFS($C:$C,C2955,$G:$G,1,$A:$A,"&gt;="&amp;(A2955-FenetreInterm/86400),$A:$A,"&lt;="&amp;A2955)&gt;=NbInterm,1,0),"")</f>
        <v/>
      </c>
      <c r="L2955" s="37" t="str">
        <f aca="false">IF(G2955=1,IF(B2955="",0,IF(J2955&lt;SeuilFugitive,1,0)),"")</f>
        <v/>
      </c>
      <c r="M2955" s="37" t="str">
        <f aca="false">IF(G2955=1,IF(B2955="",IF((Fin-A2955)*24&gt;SeuilFigee,1,0),IF(J2955&gt;SeuilFigee*3600,1,0)),"")</f>
        <v/>
      </c>
      <c r="N2955" s="0" t="str">
        <f aca="false">IF(G2955=1,IF(COUNTIF(H$2:H2955,H2955)=1,COUNTIF($H:$H,H2955),""),"")</f>
        <v/>
      </c>
      <c r="O2955" s="0" t="str">
        <f aca="false">IF(G2955=1,IF(COUNTIF(I$2:I2955,I2955)=1,COUNTIF($I:$I,I2955),""),"")</f>
        <v/>
      </c>
      <c r="P2955" s="38" t="str">
        <f aca="false">IF(G2955=1,IF(COUNTIFS(C$2:C2955,C2955,G$2:G2955,1)=1,COUNTIFS($C:$C,C2955,$G:$G,1)+ROW()/10000000,""),"")</f>
        <v/>
      </c>
      <c r="Q2955" s="0" t="str">
        <f aca="false">IF(K2955=1,IF(COUNTIFS(C$2:C2955,C2955,K$2:K2955,1)=1,1,0),"")</f>
        <v/>
      </c>
      <c r="R2955" s="0" t="str">
        <f aca="false">IF(M2955=1,IF(COUNTIFS(C$2:C2955,C2955,M$2:M2955,1)=1,1,0),"")</f>
        <v/>
      </c>
      <c r="S2955" s="0" t="str">
        <f aca="false">IF(L2955=1,IF(COUNTIFS(C$2:C2955,C2955,L$2:L2955,1)=1,1,0),"")</f>
        <v/>
      </c>
      <c r="T2955" s="38" t="str">
        <f aca="false">IF(N2955="","",N2955+ROW()/10000000)</f>
        <v/>
      </c>
      <c r="U2955" s="0" t="str">
        <f aca="false">IF(G2955=1,IF(B2955="",1,0),"")</f>
        <v/>
      </c>
    </row>
    <row r="2956" customFormat="false" ht="15" hidden="false" customHeight="false" outlineLevel="0" collapsed="false">
      <c r="A2956" s="35"/>
      <c r="B2956" s="35"/>
      <c r="G2956" s="0" t="str">
        <f aca="false">IF(A2956="","",IF(AND(A2956&gt;=Debut,A2956&lt;Fin),1,0))</f>
        <v/>
      </c>
      <c r="H2956" s="0" t="str">
        <f aca="false">IF(G2956=1,INT(ROUND((A2956-Debut)*86400,0)/600),"")</f>
        <v/>
      </c>
      <c r="I2956" s="0" t="str">
        <f aca="false">IF(G2956=1,INT(ROUND((A2956-Debut)*86400,0)/3600),"")</f>
        <v/>
      </c>
      <c r="J2956" s="0" t="str">
        <f aca="false">IF(OR(A2956="",B2956=""),"",ROUND((B2956-A2956)*86400,0))</f>
        <v/>
      </c>
      <c r="K2956" s="37" t="str">
        <f aca="false">IF(G2956=1,IF(COUNTIFS($C:$C,C2956,$G:$G,1,$A:$A,"&gt;="&amp;(A2956-FenetreInterm/86400),$A:$A,"&lt;="&amp;A2956)&gt;=NbInterm,1,0),"")</f>
        <v/>
      </c>
      <c r="L2956" s="37" t="str">
        <f aca="false">IF(G2956=1,IF(B2956="",0,IF(J2956&lt;SeuilFugitive,1,0)),"")</f>
        <v/>
      </c>
      <c r="M2956" s="37" t="str">
        <f aca="false">IF(G2956=1,IF(B2956="",IF((Fin-A2956)*24&gt;SeuilFigee,1,0),IF(J2956&gt;SeuilFigee*3600,1,0)),"")</f>
        <v/>
      </c>
      <c r="N2956" s="0" t="str">
        <f aca="false">IF(G2956=1,IF(COUNTIF(H$2:H2956,H2956)=1,COUNTIF($H:$H,H2956),""),"")</f>
        <v/>
      </c>
      <c r="O2956" s="0" t="str">
        <f aca="false">IF(G2956=1,IF(COUNTIF(I$2:I2956,I2956)=1,COUNTIF($I:$I,I2956),""),"")</f>
        <v/>
      </c>
      <c r="P2956" s="38" t="str">
        <f aca="false">IF(G2956=1,IF(COUNTIFS(C$2:C2956,C2956,G$2:G2956,1)=1,COUNTIFS($C:$C,C2956,$G:$G,1)+ROW()/10000000,""),"")</f>
        <v/>
      </c>
      <c r="Q2956" s="0" t="str">
        <f aca="false">IF(K2956=1,IF(COUNTIFS(C$2:C2956,C2956,K$2:K2956,1)=1,1,0),"")</f>
        <v/>
      </c>
      <c r="R2956" s="0" t="str">
        <f aca="false">IF(M2956=1,IF(COUNTIFS(C$2:C2956,C2956,M$2:M2956,1)=1,1,0),"")</f>
        <v/>
      </c>
      <c r="S2956" s="0" t="str">
        <f aca="false">IF(L2956=1,IF(COUNTIFS(C$2:C2956,C2956,L$2:L2956,1)=1,1,0),"")</f>
        <v/>
      </c>
      <c r="T2956" s="38" t="str">
        <f aca="false">IF(N2956="","",N2956+ROW()/10000000)</f>
        <v/>
      </c>
      <c r="U2956" s="0" t="str">
        <f aca="false">IF(G2956=1,IF(B2956="",1,0),"")</f>
        <v/>
      </c>
    </row>
    <row r="2957" customFormat="false" ht="15" hidden="false" customHeight="false" outlineLevel="0" collapsed="false">
      <c r="A2957" s="35"/>
      <c r="B2957" s="35"/>
      <c r="G2957" s="0" t="str">
        <f aca="false">IF(A2957="","",IF(AND(A2957&gt;=Debut,A2957&lt;Fin),1,0))</f>
        <v/>
      </c>
      <c r="H2957" s="0" t="str">
        <f aca="false">IF(G2957=1,INT(ROUND((A2957-Debut)*86400,0)/600),"")</f>
        <v/>
      </c>
      <c r="I2957" s="0" t="str">
        <f aca="false">IF(G2957=1,INT(ROUND((A2957-Debut)*86400,0)/3600),"")</f>
        <v/>
      </c>
      <c r="J2957" s="0" t="str">
        <f aca="false">IF(OR(A2957="",B2957=""),"",ROUND((B2957-A2957)*86400,0))</f>
        <v/>
      </c>
      <c r="K2957" s="37" t="str">
        <f aca="false">IF(G2957=1,IF(COUNTIFS($C:$C,C2957,$G:$G,1,$A:$A,"&gt;="&amp;(A2957-FenetreInterm/86400),$A:$A,"&lt;="&amp;A2957)&gt;=NbInterm,1,0),"")</f>
        <v/>
      </c>
      <c r="L2957" s="37" t="str">
        <f aca="false">IF(G2957=1,IF(B2957="",0,IF(J2957&lt;SeuilFugitive,1,0)),"")</f>
        <v/>
      </c>
      <c r="M2957" s="37" t="str">
        <f aca="false">IF(G2957=1,IF(B2957="",IF((Fin-A2957)*24&gt;SeuilFigee,1,0),IF(J2957&gt;SeuilFigee*3600,1,0)),"")</f>
        <v/>
      </c>
      <c r="N2957" s="0" t="str">
        <f aca="false">IF(G2957=1,IF(COUNTIF(H$2:H2957,H2957)=1,COUNTIF($H:$H,H2957),""),"")</f>
        <v/>
      </c>
      <c r="O2957" s="0" t="str">
        <f aca="false">IF(G2957=1,IF(COUNTIF(I$2:I2957,I2957)=1,COUNTIF($I:$I,I2957),""),"")</f>
        <v/>
      </c>
      <c r="P2957" s="38" t="str">
        <f aca="false">IF(G2957=1,IF(COUNTIFS(C$2:C2957,C2957,G$2:G2957,1)=1,COUNTIFS($C:$C,C2957,$G:$G,1)+ROW()/10000000,""),"")</f>
        <v/>
      </c>
      <c r="Q2957" s="0" t="str">
        <f aca="false">IF(K2957=1,IF(COUNTIFS(C$2:C2957,C2957,K$2:K2957,1)=1,1,0),"")</f>
        <v/>
      </c>
      <c r="R2957" s="0" t="str">
        <f aca="false">IF(M2957=1,IF(COUNTIFS(C$2:C2957,C2957,M$2:M2957,1)=1,1,0),"")</f>
        <v/>
      </c>
      <c r="S2957" s="0" t="str">
        <f aca="false">IF(L2957=1,IF(COUNTIFS(C$2:C2957,C2957,L$2:L2957,1)=1,1,0),"")</f>
        <v/>
      </c>
      <c r="T2957" s="38" t="str">
        <f aca="false">IF(N2957="","",N2957+ROW()/10000000)</f>
        <v/>
      </c>
      <c r="U2957" s="0" t="str">
        <f aca="false">IF(G2957=1,IF(B2957="",1,0),"")</f>
        <v/>
      </c>
    </row>
    <row r="2958" customFormat="false" ht="15" hidden="false" customHeight="false" outlineLevel="0" collapsed="false">
      <c r="A2958" s="35"/>
      <c r="B2958" s="35"/>
      <c r="G2958" s="0" t="str">
        <f aca="false">IF(A2958="","",IF(AND(A2958&gt;=Debut,A2958&lt;Fin),1,0))</f>
        <v/>
      </c>
      <c r="H2958" s="0" t="str">
        <f aca="false">IF(G2958=1,INT(ROUND((A2958-Debut)*86400,0)/600),"")</f>
        <v/>
      </c>
      <c r="I2958" s="0" t="str">
        <f aca="false">IF(G2958=1,INT(ROUND((A2958-Debut)*86400,0)/3600),"")</f>
        <v/>
      </c>
      <c r="J2958" s="0" t="str">
        <f aca="false">IF(OR(A2958="",B2958=""),"",ROUND((B2958-A2958)*86400,0))</f>
        <v/>
      </c>
      <c r="K2958" s="37" t="str">
        <f aca="false">IF(G2958=1,IF(COUNTIFS($C:$C,C2958,$G:$G,1,$A:$A,"&gt;="&amp;(A2958-FenetreInterm/86400),$A:$A,"&lt;="&amp;A2958)&gt;=NbInterm,1,0),"")</f>
        <v/>
      </c>
      <c r="L2958" s="37" t="str">
        <f aca="false">IF(G2958=1,IF(B2958="",0,IF(J2958&lt;SeuilFugitive,1,0)),"")</f>
        <v/>
      </c>
      <c r="M2958" s="37" t="str">
        <f aca="false">IF(G2958=1,IF(B2958="",IF((Fin-A2958)*24&gt;SeuilFigee,1,0),IF(J2958&gt;SeuilFigee*3600,1,0)),"")</f>
        <v/>
      </c>
      <c r="N2958" s="0" t="str">
        <f aca="false">IF(G2958=1,IF(COUNTIF(H$2:H2958,H2958)=1,COUNTIF($H:$H,H2958),""),"")</f>
        <v/>
      </c>
      <c r="O2958" s="0" t="str">
        <f aca="false">IF(G2958=1,IF(COUNTIF(I$2:I2958,I2958)=1,COUNTIF($I:$I,I2958),""),"")</f>
        <v/>
      </c>
      <c r="P2958" s="38" t="str">
        <f aca="false">IF(G2958=1,IF(COUNTIFS(C$2:C2958,C2958,G$2:G2958,1)=1,COUNTIFS($C:$C,C2958,$G:$G,1)+ROW()/10000000,""),"")</f>
        <v/>
      </c>
      <c r="Q2958" s="0" t="str">
        <f aca="false">IF(K2958=1,IF(COUNTIFS(C$2:C2958,C2958,K$2:K2958,1)=1,1,0),"")</f>
        <v/>
      </c>
      <c r="R2958" s="0" t="str">
        <f aca="false">IF(M2958=1,IF(COUNTIFS(C$2:C2958,C2958,M$2:M2958,1)=1,1,0),"")</f>
        <v/>
      </c>
      <c r="S2958" s="0" t="str">
        <f aca="false">IF(L2958=1,IF(COUNTIFS(C$2:C2958,C2958,L$2:L2958,1)=1,1,0),"")</f>
        <v/>
      </c>
      <c r="T2958" s="38" t="str">
        <f aca="false">IF(N2958="","",N2958+ROW()/10000000)</f>
        <v/>
      </c>
      <c r="U2958" s="0" t="str">
        <f aca="false">IF(G2958=1,IF(B2958="",1,0),"")</f>
        <v/>
      </c>
    </row>
    <row r="2959" customFormat="false" ht="15" hidden="false" customHeight="false" outlineLevel="0" collapsed="false">
      <c r="A2959" s="35"/>
      <c r="B2959" s="35"/>
      <c r="G2959" s="0" t="str">
        <f aca="false">IF(A2959="","",IF(AND(A2959&gt;=Debut,A2959&lt;Fin),1,0))</f>
        <v/>
      </c>
      <c r="H2959" s="0" t="str">
        <f aca="false">IF(G2959=1,INT(ROUND((A2959-Debut)*86400,0)/600),"")</f>
        <v/>
      </c>
      <c r="I2959" s="0" t="str">
        <f aca="false">IF(G2959=1,INT(ROUND((A2959-Debut)*86400,0)/3600),"")</f>
        <v/>
      </c>
      <c r="J2959" s="0" t="str">
        <f aca="false">IF(OR(A2959="",B2959=""),"",ROUND((B2959-A2959)*86400,0))</f>
        <v/>
      </c>
      <c r="K2959" s="37" t="str">
        <f aca="false">IF(G2959=1,IF(COUNTIFS($C:$C,C2959,$G:$G,1,$A:$A,"&gt;="&amp;(A2959-FenetreInterm/86400),$A:$A,"&lt;="&amp;A2959)&gt;=NbInterm,1,0),"")</f>
        <v/>
      </c>
      <c r="L2959" s="37" t="str">
        <f aca="false">IF(G2959=1,IF(B2959="",0,IF(J2959&lt;SeuilFugitive,1,0)),"")</f>
        <v/>
      </c>
      <c r="M2959" s="37" t="str">
        <f aca="false">IF(G2959=1,IF(B2959="",IF((Fin-A2959)*24&gt;SeuilFigee,1,0),IF(J2959&gt;SeuilFigee*3600,1,0)),"")</f>
        <v/>
      </c>
      <c r="N2959" s="0" t="str">
        <f aca="false">IF(G2959=1,IF(COUNTIF(H$2:H2959,H2959)=1,COUNTIF($H:$H,H2959),""),"")</f>
        <v/>
      </c>
      <c r="O2959" s="0" t="str">
        <f aca="false">IF(G2959=1,IF(COUNTIF(I$2:I2959,I2959)=1,COUNTIF($I:$I,I2959),""),"")</f>
        <v/>
      </c>
      <c r="P2959" s="38" t="str">
        <f aca="false">IF(G2959=1,IF(COUNTIFS(C$2:C2959,C2959,G$2:G2959,1)=1,COUNTIFS($C:$C,C2959,$G:$G,1)+ROW()/10000000,""),"")</f>
        <v/>
      </c>
      <c r="Q2959" s="0" t="str">
        <f aca="false">IF(K2959=1,IF(COUNTIFS(C$2:C2959,C2959,K$2:K2959,1)=1,1,0),"")</f>
        <v/>
      </c>
      <c r="R2959" s="0" t="str">
        <f aca="false">IF(M2959=1,IF(COUNTIFS(C$2:C2959,C2959,M$2:M2959,1)=1,1,0),"")</f>
        <v/>
      </c>
      <c r="S2959" s="0" t="str">
        <f aca="false">IF(L2959=1,IF(COUNTIFS(C$2:C2959,C2959,L$2:L2959,1)=1,1,0),"")</f>
        <v/>
      </c>
      <c r="T2959" s="38" t="str">
        <f aca="false">IF(N2959="","",N2959+ROW()/10000000)</f>
        <v/>
      </c>
      <c r="U2959" s="0" t="str">
        <f aca="false">IF(G2959=1,IF(B2959="",1,0),"")</f>
        <v/>
      </c>
    </row>
    <row r="2960" customFormat="false" ht="15" hidden="false" customHeight="false" outlineLevel="0" collapsed="false">
      <c r="A2960" s="35"/>
      <c r="B2960" s="35"/>
      <c r="G2960" s="0" t="str">
        <f aca="false">IF(A2960="","",IF(AND(A2960&gt;=Debut,A2960&lt;Fin),1,0))</f>
        <v/>
      </c>
      <c r="H2960" s="0" t="str">
        <f aca="false">IF(G2960=1,INT(ROUND((A2960-Debut)*86400,0)/600),"")</f>
        <v/>
      </c>
      <c r="I2960" s="0" t="str">
        <f aca="false">IF(G2960=1,INT(ROUND((A2960-Debut)*86400,0)/3600),"")</f>
        <v/>
      </c>
      <c r="J2960" s="0" t="str">
        <f aca="false">IF(OR(A2960="",B2960=""),"",ROUND((B2960-A2960)*86400,0))</f>
        <v/>
      </c>
      <c r="K2960" s="37" t="str">
        <f aca="false">IF(G2960=1,IF(COUNTIFS($C:$C,C2960,$G:$G,1,$A:$A,"&gt;="&amp;(A2960-FenetreInterm/86400),$A:$A,"&lt;="&amp;A2960)&gt;=NbInterm,1,0),"")</f>
        <v/>
      </c>
      <c r="L2960" s="37" t="str">
        <f aca="false">IF(G2960=1,IF(B2960="",0,IF(J2960&lt;SeuilFugitive,1,0)),"")</f>
        <v/>
      </c>
      <c r="M2960" s="37" t="str">
        <f aca="false">IF(G2960=1,IF(B2960="",IF((Fin-A2960)*24&gt;SeuilFigee,1,0),IF(J2960&gt;SeuilFigee*3600,1,0)),"")</f>
        <v/>
      </c>
      <c r="N2960" s="0" t="str">
        <f aca="false">IF(G2960=1,IF(COUNTIF(H$2:H2960,H2960)=1,COUNTIF($H:$H,H2960),""),"")</f>
        <v/>
      </c>
      <c r="O2960" s="0" t="str">
        <f aca="false">IF(G2960=1,IF(COUNTIF(I$2:I2960,I2960)=1,COUNTIF($I:$I,I2960),""),"")</f>
        <v/>
      </c>
      <c r="P2960" s="38" t="str">
        <f aca="false">IF(G2960=1,IF(COUNTIFS(C$2:C2960,C2960,G$2:G2960,1)=1,COUNTIFS($C:$C,C2960,$G:$G,1)+ROW()/10000000,""),"")</f>
        <v/>
      </c>
      <c r="Q2960" s="0" t="str">
        <f aca="false">IF(K2960=1,IF(COUNTIFS(C$2:C2960,C2960,K$2:K2960,1)=1,1,0),"")</f>
        <v/>
      </c>
      <c r="R2960" s="0" t="str">
        <f aca="false">IF(M2960=1,IF(COUNTIFS(C$2:C2960,C2960,M$2:M2960,1)=1,1,0),"")</f>
        <v/>
      </c>
      <c r="S2960" s="0" t="str">
        <f aca="false">IF(L2960=1,IF(COUNTIFS(C$2:C2960,C2960,L$2:L2960,1)=1,1,0),"")</f>
        <v/>
      </c>
      <c r="T2960" s="38" t="str">
        <f aca="false">IF(N2960="","",N2960+ROW()/10000000)</f>
        <v/>
      </c>
      <c r="U2960" s="0" t="str">
        <f aca="false">IF(G2960=1,IF(B2960="",1,0),"")</f>
        <v/>
      </c>
    </row>
    <row r="2961" customFormat="false" ht="15" hidden="false" customHeight="false" outlineLevel="0" collapsed="false">
      <c r="A2961" s="35"/>
      <c r="B2961" s="35"/>
      <c r="G2961" s="0" t="str">
        <f aca="false">IF(A2961="","",IF(AND(A2961&gt;=Debut,A2961&lt;Fin),1,0))</f>
        <v/>
      </c>
      <c r="H2961" s="0" t="str">
        <f aca="false">IF(G2961=1,INT(ROUND((A2961-Debut)*86400,0)/600),"")</f>
        <v/>
      </c>
      <c r="I2961" s="0" t="str">
        <f aca="false">IF(G2961=1,INT(ROUND((A2961-Debut)*86400,0)/3600),"")</f>
        <v/>
      </c>
      <c r="J2961" s="0" t="str">
        <f aca="false">IF(OR(A2961="",B2961=""),"",ROUND((B2961-A2961)*86400,0))</f>
        <v/>
      </c>
      <c r="K2961" s="37" t="str">
        <f aca="false">IF(G2961=1,IF(COUNTIFS($C:$C,C2961,$G:$G,1,$A:$A,"&gt;="&amp;(A2961-FenetreInterm/86400),$A:$A,"&lt;="&amp;A2961)&gt;=NbInterm,1,0),"")</f>
        <v/>
      </c>
      <c r="L2961" s="37" t="str">
        <f aca="false">IF(G2961=1,IF(B2961="",0,IF(J2961&lt;SeuilFugitive,1,0)),"")</f>
        <v/>
      </c>
      <c r="M2961" s="37" t="str">
        <f aca="false">IF(G2961=1,IF(B2961="",IF((Fin-A2961)*24&gt;SeuilFigee,1,0),IF(J2961&gt;SeuilFigee*3600,1,0)),"")</f>
        <v/>
      </c>
      <c r="N2961" s="0" t="str">
        <f aca="false">IF(G2961=1,IF(COUNTIF(H$2:H2961,H2961)=1,COUNTIF($H:$H,H2961),""),"")</f>
        <v/>
      </c>
      <c r="O2961" s="0" t="str">
        <f aca="false">IF(G2961=1,IF(COUNTIF(I$2:I2961,I2961)=1,COUNTIF($I:$I,I2961),""),"")</f>
        <v/>
      </c>
      <c r="P2961" s="38" t="str">
        <f aca="false">IF(G2961=1,IF(COUNTIFS(C$2:C2961,C2961,G$2:G2961,1)=1,COUNTIFS($C:$C,C2961,$G:$G,1)+ROW()/10000000,""),"")</f>
        <v/>
      </c>
      <c r="Q2961" s="0" t="str">
        <f aca="false">IF(K2961=1,IF(COUNTIFS(C$2:C2961,C2961,K$2:K2961,1)=1,1,0),"")</f>
        <v/>
      </c>
      <c r="R2961" s="0" t="str">
        <f aca="false">IF(M2961=1,IF(COUNTIFS(C$2:C2961,C2961,M$2:M2961,1)=1,1,0),"")</f>
        <v/>
      </c>
      <c r="S2961" s="0" t="str">
        <f aca="false">IF(L2961=1,IF(COUNTIFS(C$2:C2961,C2961,L$2:L2961,1)=1,1,0),"")</f>
        <v/>
      </c>
      <c r="T2961" s="38" t="str">
        <f aca="false">IF(N2961="","",N2961+ROW()/10000000)</f>
        <v/>
      </c>
      <c r="U2961" s="0" t="str">
        <f aca="false">IF(G2961=1,IF(B2961="",1,0),"")</f>
        <v/>
      </c>
    </row>
    <row r="2962" customFormat="false" ht="15" hidden="false" customHeight="false" outlineLevel="0" collapsed="false">
      <c r="A2962" s="35"/>
      <c r="B2962" s="35"/>
      <c r="G2962" s="0" t="str">
        <f aca="false">IF(A2962="","",IF(AND(A2962&gt;=Debut,A2962&lt;Fin),1,0))</f>
        <v/>
      </c>
      <c r="H2962" s="0" t="str">
        <f aca="false">IF(G2962=1,INT(ROUND((A2962-Debut)*86400,0)/600),"")</f>
        <v/>
      </c>
      <c r="I2962" s="0" t="str">
        <f aca="false">IF(G2962=1,INT(ROUND((A2962-Debut)*86400,0)/3600),"")</f>
        <v/>
      </c>
      <c r="J2962" s="0" t="str">
        <f aca="false">IF(OR(A2962="",B2962=""),"",ROUND((B2962-A2962)*86400,0))</f>
        <v/>
      </c>
      <c r="K2962" s="37" t="str">
        <f aca="false">IF(G2962=1,IF(COUNTIFS($C:$C,C2962,$G:$G,1,$A:$A,"&gt;="&amp;(A2962-FenetreInterm/86400),$A:$A,"&lt;="&amp;A2962)&gt;=NbInterm,1,0),"")</f>
        <v/>
      </c>
      <c r="L2962" s="37" t="str">
        <f aca="false">IF(G2962=1,IF(B2962="",0,IF(J2962&lt;SeuilFugitive,1,0)),"")</f>
        <v/>
      </c>
      <c r="M2962" s="37" t="str">
        <f aca="false">IF(G2962=1,IF(B2962="",IF((Fin-A2962)*24&gt;SeuilFigee,1,0),IF(J2962&gt;SeuilFigee*3600,1,0)),"")</f>
        <v/>
      </c>
      <c r="N2962" s="0" t="str">
        <f aca="false">IF(G2962=1,IF(COUNTIF(H$2:H2962,H2962)=1,COUNTIF($H:$H,H2962),""),"")</f>
        <v/>
      </c>
      <c r="O2962" s="0" t="str">
        <f aca="false">IF(G2962=1,IF(COUNTIF(I$2:I2962,I2962)=1,COUNTIF($I:$I,I2962),""),"")</f>
        <v/>
      </c>
      <c r="P2962" s="38" t="str">
        <f aca="false">IF(G2962=1,IF(COUNTIFS(C$2:C2962,C2962,G$2:G2962,1)=1,COUNTIFS($C:$C,C2962,$G:$G,1)+ROW()/10000000,""),"")</f>
        <v/>
      </c>
      <c r="Q2962" s="0" t="str">
        <f aca="false">IF(K2962=1,IF(COUNTIFS(C$2:C2962,C2962,K$2:K2962,1)=1,1,0),"")</f>
        <v/>
      </c>
      <c r="R2962" s="0" t="str">
        <f aca="false">IF(M2962=1,IF(COUNTIFS(C$2:C2962,C2962,M$2:M2962,1)=1,1,0),"")</f>
        <v/>
      </c>
      <c r="S2962" s="0" t="str">
        <f aca="false">IF(L2962=1,IF(COUNTIFS(C$2:C2962,C2962,L$2:L2962,1)=1,1,0),"")</f>
        <v/>
      </c>
      <c r="T2962" s="38" t="str">
        <f aca="false">IF(N2962="","",N2962+ROW()/10000000)</f>
        <v/>
      </c>
      <c r="U2962" s="0" t="str">
        <f aca="false">IF(G2962=1,IF(B2962="",1,0),"")</f>
        <v/>
      </c>
    </row>
    <row r="2963" customFormat="false" ht="15" hidden="false" customHeight="false" outlineLevel="0" collapsed="false">
      <c r="A2963" s="35"/>
      <c r="B2963" s="35"/>
      <c r="G2963" s="0" t="str">
        <f aca="false">IF(A2963="","",IF(AND(A2963&gt;=Debut,A2963&lt;Fin),1,0))</f>
        <v/>
      </c>
      <c r="H2963" s="0" t="str">
        <f aca="false">IF(G2963=1,INT(ROUND((A2963-Debut)*86400,0)/600),"")</f>
        <v/>
      </c>
      <c r="I2963" s="0" t="str">
        <f aca="false">IF(G2963=1,INT(ROUND((A2963-Debut)*86400,0)/3600),"")</f>
        <v/>
      </c>
      <c r="J2963" s="0" t="str">
        <f aca="false">IF(OR(A2963="",B2963=""),"",ROUND((B2963-A2963)*86400,0))</f>
        <v/>
      </c>
      <c r="K2963" s="37" t="str">
        <f aca="false">IF(G2963=1,IF(COUNTIFS($C:$C,C2963,$G:$G,1,$A:$A,"&gt;="&amp;(A2963-FenetreInterm/86400),$A:$A,"&lt;="&amp;A2963)&gt;=NbInterm,1,0),"")</f>
        <v/>
      </c>
      <c r="L2963" s="37" t="str">
        <f aca="false">IF(G2963=1,IF(B2963="",0,IF(J2963&lt;SeuilFugitive,1,0)),"")</f>
        <v/>
      </c>
      <c r="M2963" s="37" t="str">
        <f aca="false">IF(G2963=1,IF(B2963="",IF((Fin-A2963)*24&gt;SeuilFigee,1,0),IF(J2963&gt;SeuilFigee*3600,1,0)),"")</f>
        <v/>
      </c>
      <c r="N2963" s="0" t="str">
        <f aca="false">IF(G2963=1,IF(COUNTIF(H$2:H2963,H2963)=1,COUNTIF($H:$H,H2963),""),"")</f>
        <v/>
      </c>
      <c r="O2963" s="0" t="str">
        <f aca="false">IF(G2963=1,IF(COUNTIF(I$2:I2963,I2963)=1,COUNTIF($I:$I,I2963),""),"")</f>
        <v/>
      </c>
      <c r="P2963" s="38" t="str">
        <f aca="false">IF(G2963=1,IF(COUNTIFS(C$2:C2963,C2963,G$2:G2963,1)=1,COUNTIFS($C:$C,C2963,$G:$G,1)+ROW()/10000000,""),"")</f>
        <v/>
      </c>
      <c r="Q2963" s="0" t="str">
        <f aca="false">IF(K2963=1,IF(COUNTIFS(C$2:C2963,C2963,K$2:K2963,1)=1,1,0),"")</f>
        <v/>
      </c>
      <c r="R2963" s="0" t="str">
        <f aca="false">IF(M2963=1,IF(COUNTIFS(C$2:C2963,C2963,M$2:M2963,1)=1,1,0),"")</f>
        <v/>
      </c>
      <c r="S2963" s="0" t="str">
        <f aca="false">IF(L2963=1,IF(COUNTIFS(C$2:C2963,C2963,L$2:L2963,1)=1,1,0),"")</f>
        <v/>
      </c>
      <c r="T2963" s="38" t="str">
        <f aca="false">IF(N2963="","",N2963+ROW()/10000000)</f>
        <v/>
      </c>
      <c r="U2963" s="0" t="str">
        <f aca="false">IF(G2963=1,IF(B2963="",1,0),"")</f>
        <v/>
      </c>
    </row>
    <row r="2964" customFormat="false" ht="15" hidden="false" customHeight="false" outlineLevel="0" collapsed="false">
      <c r="A2964" s="35"/>
      <c r="B2964" s="35"/>
      <c r="G2964" s="0" t="str">
        <f aca="false">IF(A2964="","",IF(AND(A2964&gt;=Debut,A2964&lt;Fin),1,0))</f>
        <v/>
      </c>
      <c r="H2964" s="0" t="str">
        <f aca="false">IF(G2964=1,INT(ROUND((A2964-Debut)*86400,0)/600),"")</f>
        <v/>
      </c>
      <c r="I2964" s="0" t="str">
        <f aca="false">IF(G2964=1,INT(ROUND((A2964-Debut)*86400,0)/3600),"")</f>
        <v/>
      </c>
      <c r="J2964" s="0" t="str">
        <f aca="false">IF(OR(A2964="",B2964=""),"",ROUND((B2964-A2964)*86400,0))</f>
        <v/>
      </c>
      <c r="K2964" s="37" t="str">
        <f aca="false">IF(G2964=1,IF(COUNTIFS($C:$C,C2964,$G:$G,1,$A:$A,"&gt;="&amp;(A2964-FenetreInterm/86400),$A:$A,"&lt;="&amp;A2964)&gt;=NbInterm,1,0),"")</f>
        <v/>
      </c>
      <c r="L2964" s="37" t="str">
        <f aca="false">IF(G2964=1,IF(B2964="",0,IF(J2964&lt;SeuilFugitive,1,0)),"")</f>
        <v/>
      </c>
      <c r="M2964" s="37" t="str">
        <f aca="false">IF(G2964=1,IF(B2964="",IF((Fin-A2964)*24&gt;SeuilFigee,1,0),IF(J2964&gt;SeuilFigee*3600,1,0)),"")</f>
        <v/>
      </c>
      <c r="N2964" s="0" t="str">
        <f aca="false">IF(G2964=1,IF(COUNTIF(H$2:H2964,H2964)=1,COUNTIF($H:$H,H2964),""),"")</f>
        <v/>
      </c>
      <c r="O2964" s="0" t="str">
        <f aca="false">IF(G2964=1,IF(COUNTIF(I$2:I2964,I2964)=1,COUNTIF($I:$I,I2964),""),"")</f>
        <v/>
      </c>
      <c r="P2964" s="38" t="str">
        <f aca="false">IF(G2964=1,IF(COUNTIFS(C$2:C2964,C2964,G$2:G2964,1)=1,COUNTIFS($C:$C,C2964,$G:$G,1)+ROW()/10000000,""),"")</f>
        <v/>
      </c>
      <c r="Q2964" s="0" t="str">
        <f aca="false">IF(K2964=1,IF(COUNTIFS(C$2:C2964,C2964,K$2:K2964,1)=1,1,0),"")</f>
        <v/>
      </c>
      <c r="R2964" s="0" t="str">
        <f aca="false">IF(M2964=1,IF(COUNTIFS(C$2:C2964,C2964,M$2:M2964,1)=1,1,0),"")</f>
        <v/>
      </c>
      <c r="S2964" s="0" t="str">
        <f aca="false">IF(L2964=1,IF(COUNTIFS(C$2:C2964,C2964,L$2:L2964,1)=1,1,0),"")</f>
        <v/>
      </c>
      <c r="T2964" s="38" t="str">
        <f aca="false">IF(N2964="","",N2964+ROW()/10000000)</f>
        <v/>
      </c>
      <c r="U2964" s="0" t="str">
        <f aca="false">IF(G2964=1,IF(B2964="",1,0),"")</f>
        <v/>
      </c>
    </row>
    <row r="2965" customFormat="false" ht="15" hidden="false" customHeight="false" outlineLevel="0" collapsed="false">
      <c r="A2965" s="35"/>
      <c r="B2965" s="35"/>
      <c r="G2965" s="0" t="str">
        <f aca="false">IF(A2965="","",IF(AND(A2965&gt;=Debut,A2965&lt;Fin),1,0))</f>
        <v/>
      </c>
      <c r="H2965" s="0" t="str">
        <f aca="false">IF(G2965=1,INT(ROUND((A2965-Debut)*86400,0)/600),"")</f>
        <v/>
      </c>
      <c r="I2965" s="0" t="str">
        <f aca="false">IF(G2965=1,INT(ROUND((A2965-Debut)*86400,0)/3600),"")</f>
        <v/>
      </c>
      <c r="J2965" s="0" t="str">
        <f aca="false">IF(OR(A2965="",B2965=""),"",ROUND((B2965-A2965)*86400,0))</f>
        <v/>
      </c>
      <c r="K2965" s="37" t="str">
        <f aca="false">IF(G2965=1,IF(COUNTIFS($C:$C,C2965,$G:$G,1,$A:$A,"&gt;="&amp;(A2965-FenetreInterm/86400),$A:$A,"&lt;="&amp;A2965)&gt;=NbInterm,1,0),"")</f>
        <v/>
      </c>
      <c r="L2965" s="37" t="str">
        <f aca="false">IF(G2965=1,IF(B2965="",0,IF(J2965&lt;SeuilFugitive,1,0)),"")</f>
        <v/>
      </c>
      <c r="M2965" s="37" t="str">
        <f aca="false">IF(G2965=1,IF(B2965="",IF((Fin-A2965)*24&gt;SeuilFigee,1,0),IF(J2965&gt;SeuilFigee*3600,1,0)),"")</f>
        <v/>
      </c>
      <c r="N2965" s="0" t="str">
        <f aca="false">IF(G2965=1,IF(COUNTIF(H$2:H2965,H2965)=1,COUNTIF($H:$H,H2965),""),"")</f>
        <v/>
      </c>
      <c r="O2965" s="0" t="str">
        <f aca="false">IF(G2965=1,IF(COUNTIF(I$2:I2965,I2965)=1,COUNTIF($I:$I,I2965),""),"")</f>
        <v/>
      </c>
      <c r="P2965" s="38" t="str">
        <f aca="false">IF(G2965=1,IF(COUNTIFS(C$2:C2965,C2965,G$2:G2965,1)=1,COUNTIFS($C:$C,C2965,$G:$G,1)+ROW()/10000000,""),"")</f>
        <v/>
      </c>
      <c r="Q2965" s="0" t="str">
        <f aca="false">IF(K2965=1,IF(COUNTIFS(C$2:C2965,C2965,K$2:K2965,1)=1,1,0),"")</f>
        <v/>
      </c>
      <c r="R2965" s="0" t="str">
        <f aca="false">IF(M2965=1,IF(COUNTIFS(C$2:C2965,C2965,M$2:M2965,1)=1,1,0),"")</f>
        <v/>
      </c>
      <c r="S2965" s="0" t="str">
        <f aca="false">IF(L2965=1,IF(COUNTIFS(C$2:C2965,C2965,L$2:L2965,1)=1,1,0),"")</f>
        <v/>
      </c>
      <c r="T2965" s="38" t="str">
        <f aca="false">IF(N2965="","",N2965+ROW()/10000000)</f>
        <v/>
      </c>
      <c r="U2965" s="0" t="str">
        <f aca="false">IF(G2965=1,IF(B2965="",1,0),"")</f>
        <v/>
      </c>
    </row>
    <row r="2966" customFormat="false" ht="15" hidden="false" customHeight="false" outlineLevel="0" collapsed="false">
      <c r="A2966" s="35"/>
      <c r="B2966" s="35"/>
      <c r="G2966" s="0" t="str">
        <f aca="false">IF(A2966="","",IF(AND(A2966&gt;=Debut,A2966&lt;Fin),1,0))</f>
        <v/>
      </c>
      <c r="H2966" s="0" t="str">
        <f aca="false">IF(G2966=1,INT(ROUND((A2966-Debut)*86400,0)/600),"")</f>
        <v/>
      </c>
      <c r="I2966" s="0" t="str">
        <f aca="false">IF(G2966=1,INT(ROUND((A2966-Debut)*86400,0)/3600),"")</f>
        <v/>
      </c>
      <c r="J2966" s="0" t="str">
        <f aca="false">IF(OR(A2966="",B2966=""),"",ROUND((B2966-A2966)*86400,0))</f>
        <v/>
      </c>
      <c r="K2966" s="37" t="str">
        <f aca="false">IF(G2966=1,IF(COUNTIFS($C:$C,C2966,$G:$G,1,$A:$A,"&gt;="&amp;(A2966-FenetreInterm/86400),$A:$A,"&lt;="&amp;A2966)&gt;=NbInterm,1,0),"")</f>
        <v/>
      </c>
      <c r="L2966" s="37" t="str">
        <f aca="false">IF(G2966=1,IF(B2966="",0,IF(J2966&lt;SeuilFugitive,1,0)),"")</f>
        <v/>
      </c>
      <c r="M2966" s="37" t="str">
        <f aca="false">IF(G2966=1,IF(B2966="",IF((Fin-A2966)*24&gt;SeuilFigee,1,0),IF(J2966&gt;SeuilFigee*3600,1,0)),"")</f>
        <v/>
      </c>
      <c r="N2966" s="0" t="str">
        <f aca="false">IF(G2966=1,IF(COUNTIF(H$2:H2966,H2966)=1,COUNTIF($H:$H,H2966),""),"")</f>
        <v/>
      </c>
      <c r="O2966" s="0" t="str">
        <f aca="false">IF(G2966=1,IF(COUNTIF(I$2:I2966,I2966)=1,COUNTIF($I:$I,I2966),""),"")</f>
        <v/>
      </c>
      <c r="P2966" s="38" t="str">
        <f aca="false">IF(G2966=1,IF(COUNTIFS(C$2:C2966,C2966,G$2:G2966,1)=1,COUNTIFS($C:$C,C2966,$G:$G,1)+ROW()/10000000,""),"")</f>
        <v/>
      </c>
      <c r="Q2966" s="0" t="str">
        <f aca="false">IF(K2966=1,IF(COUNTIFS(C$2:C2966,C2966,K$2:K2966,1)=1,1,0),"")</f>
        <v/>
      </c>
      <c r="R2966" s="0" t="str">
        <f aca="false">IF(M2966=1,IF(COUNTIFS(C$2:C2966,C2966,M$2:M2966,1)=1,1,0),"")</f>
        <v/>
      </c>
      <c r="S2966" s="0" t="str">
        <f aca="false">IF(L2966=1,IF(COUNTIFS(C$2:C2966,C2966,L$2:L2966,1)=1,1,0),"")</f>
        <v/>
      </c>
      <c r="T2966" s="38" t="str">
        <f aca="false">IF(N2966="","",N2966+ROW()/10000000)</f>
        <v/>
      </c>
      <c r="U2966" s="0" t="str">
        <f aca="false">IF(G2966=1,IF(B2966="",1,0),"")</f>
        <v/>
      </c>
    </row>
    <row r="2967" customFormat="false" ht="15" hidden="false" customHeight="false" outlineLevel="0" collapsed="false">
      <c r="A2967" s="35"/>
      <c r="B2967" s="35"/>
      <c r="G2967" s="0" t="str">
        <f aca="false">IF(A2967="","",IF(AND(A2967&gt;=Debut,A2967&lt;Fin),1,0))</f>
        <v/>
      </c>
      <c r="H2967" s="0" t="str">
        <f aca="false">IF(G2967=1,INT(ROUND((A2967-Debut)*86400,0)/600),"")</f>
        <v/>
      </c>
      <c r="I2967" s="0" t="str">
        <f aca="false">IF(G2967=1,INT(ROUND((A2967-Debut)*86400,0)/3600),"")</f>
        <v/>
      </c>
      <c r="J2967" s="0" t="str">
        <f aca="false">IF(OR(A2967="",B2967=""),"",ROUND((B2967-A2967)*86400,0))</f>
        <v/>
      </c>
      <c r="K2967" s="37" t="str">
        <f aca="false">IF(G2967=1,IF(COUNTIFS($C:$C,C2967,$G:$G,1,$A:$A,"&gt;="&amp;(A2967-FenetreInterm/86400),$A:$A,"&lt;="&amp;A2967)&gt;=NbInterm,1,0),"")</f>
        <v/>
      </c>
      <c r="L2967" s="37" t="str">
        <f aca="false">IF(G2967=1,IF(B2967="",0,IF(J2967&lt;SeuilFugitive,1,0)),"")</f>
        <v/>
      </c>
      <c r="M2967" s="37" t="str">
        <f aca="false">IF(G2967=1,IF(B2967="",IF((Fin-A2967)*24&gt;SeuilFigee,1,0),IF(J2967&gt;SeuilFigee*3600,1,0)),"")</f>
        <v/>
      </c>
      <c r="N2967" s="0" t="str">
        <f aca="false">IF(G2967=1,IF(COUNTIF(H$2:H2967,H2967)=1,COUNTIF($H:$H,H2967),""),"")</f>
        <v/>
      </c>
      <c r="O2967" s="0" t="str">
        <f aca="false">IF(G2967=1,IF(COUNTIF(I$2:I2967,I2967)=1,COUNTIF($I:$I,I2967),""),"")</f>
        <v/>
      </c>
      <c r="P2967" s="38" t="str">
        <f aca="false">IF(G2967=1,IF(COUNTIFS(C$2:C2967,C2967,G$2:G2967,1)=1,COUNTIFS($C:$C,C2967,$G:$G,1)+ROW()/10000000,""),"")</f>
        <v/>
      </c>
      <c r="Q2967" s="0" t="str">
        <f aca="false">IF(K2967=1,IF(COUNTIFS(C$2:C2967,C2967,K$2:K2967,1)=1,1,0),"")</f>
        <v/>
      </c>
      <c r="R2967" s="0" t="str">
        <f aca="false">IF(M2967=1,IF(COUNTIFS(C$2:C2967,C2967,M$2:M2967,1)=1,1,0),"")</f>
        <v/>
      </c>
      <c r="S2967" s="0" t="str">
        <f aca="false">IF(L2967=1,IF(COUNTIFS(C$2:C2967,C2967,L$2:L2967,1)=1,1,0),"")</f>
        <v/>
      </c>
      <c r="T2967" s="38" t="str">
        <f aca="false">IF(N2967="","",N2967+ROW()/10000000)</f>
        <v/>
      </c>
      <c r="U2967" s="0" t="str">
        <f aca="false">IF(G2967=1,IF(B2967="",1,0),"")</f>
        <v/>
      </c>
    </row>
    <row r="2968" customFormat="false" ht="15" hidden="false" customHeight="false" outlineLevel="0" collapsed="false">
      <c r="A2968" s="35"/>
      <c r="B2968" s="35"/>
      <c r="G2968" s="0" t="str">
        <f aca="false">IF(A2968="","",IF(AND(A2968&gt;=Debut,A2968&lt;Fin),1,0))</f>
        <v/>
      </c>
      <c r="H2968" s="0" t="str">
        <f aca="false">IF(G2968=1,INT(ROUND((A2968-Debut)*86400,0)/600),"")</f>
        <v/>
      </c>
      <c r="I2968" s="0" t="str">
        <f aca="false">IF(G2968=1,INT(ROUND((A2968-Debut)*86400,0)/3600),"")</f>
        <v/>
      </c>
      <c r="J2968" s="0" t="str">
        <f aca="false">IF(OR(A2968="",B2968=""),"",ROUND((B2968-A2968)*86400,0))</f>
        <v/>
      </c>
      <c r="K2968" s="37" t="str">
        <f aca="false">IF(G2968=1,IF(COUNTIFS($C:$C,C2968,$G:$G,1,$A:$A,"&gt;="&amp;(A2968-FenetreInterm/86400),$A:$A,"&lt;="&amp;A2968)&gt;=NbInterm,1,0),"")</f>
        <v/>
      </c>
      <c r="L2968" s="37" t="str">
        <f aca="false">IF(G2968=1,IF(B2968="",0,IF(J2968&lt;SeuilFugitive,1,0)),"")</f>
        <v/>
      </c>
      <c r="M2968" s="37" t="str">
        <f aca="false">IF(G2968=1,IF(B2968="",IF((Fin-A2968)*24&gt;SeuilFigee,1,0),IF(J2968&gt;SeuilFigee*3600,1,0)),"")</f>
        <v/>
      </c>
      <c r="N2968" s="0" t="str">
        <f aca="false">IF(G2968=1,IF(COUNTIF(H$2:H2968,H2968)=1,COUNTIF($H:$H,H2968),""),"")</f>
        <v/>
      </c>
      <c r="O2968" s="0" t="str">
        <f aca="false">IF(G2968=1,IF(COUNTIF(I$2:I2968,I2968)=1,COUNTIF($I:$I,I2968),""),"")</f>
        <v/>
      </c>
      <c r="P2968" s="38" t="str">
        <f aca="false">IF(G2968=1,IF(COUNTIFS(C$2:C2968,C2968,G$2:G2968,1)=1,COUNTIFS($C:$C,C2968,$G:$G,1)+ROW()/10000000,""),"")</f>
        <v/>
      </c>
      <c r="Q2968" s="0" t="str">
        <f aca="false">IF(K2968=1,IF(COUNTIFS(C$2:C2968,C2968,K$2:K2968,1)=1,1,0),"")</f>
        <v/>
      </c>
      <c r="R2968" s="0" t="str">
        <f aca="false">IF(M2968=1,IF(COUNTIFS(C$2:C2968,C2968,M$2:M2968,1)=1,1,0),"")</f>
        <v/>
      </c>
      <c r="S2968" s="0" t="str">
        <f aca="false">IF(L2968=1,IF(COUNTIFS(C$2:C2968,C2968,L$2:L2968,1)=1,1,0),"")</f>
        <v/>
      </c>
      <c r="T2968" s="38" t="str">
        <f aca="false">IF(N2968="","",N2968+ROW()/10000000)</f>
        <v/>
      </c>
      <c r="U2968" s="0" t="str">
        <f aca="false">IF(G2968=1,IF(B2968="",1,0),"")</f>
        <v/>
      </c>
    </row>
    <row r="2969" customFormat="false" ht="15" hidden="false" customHeight="false" outlineLevel="0" collapsed="false">
      <c r="A2969" s="35"/>
      <c r="B2969" s="35"/>
      <c r="G2969" s="0" t="str">
        <f aca="false">IF(A2969="","",IF(AND(A2969&gt;=Debut,A2969&lt;Fin),1,0))</f>
        <v/>
      </c>
      <c r="H2969" s="0" t="str">
        <f aca="false">IF(G2969=1,INT(ROUND((A2969-Debut)*86400,0)/600),"")</f>
        <v/>
      </c>
      <c r="I2969" s="0" t="str">
        <f aca="false">IF(G2969=1,INT(ROUND((A2969-Debut)*86400,0)/3600),"")</f>
        <v/>
      </c>
      <c r="J2969" s="0" t="str">
        <f aca="false">IF(OR(A2969="",B2969=""),"",ROUND((B2969-A2969)*86400,0))</f>
        <v/>
      </c>
      <c r="K2969" s="37" t="str">
        <f aca="false">IF(G2969=1,IF(COUNTIFS($C:$C,C2969,$G:$G,1,$A:$A,"&gt;="&amp;(A2969-FenetreInterm/86400),$A:$A,"&lt;="&amp;A2969)&gt;=NbInterm,1,0),"")</f>
        <v/>
      </c>
      <c r="L2969" s="37" t="str">
        <f aca="false">IF(G2969=1,IF(B2969="",0,IF(J2969&lt;SeuilFugitive,1,0)),"")</f>
        <v/>
      </c>
      <c r="M2969" s="37" t="str">
        <f aca="false">IF(G2969=1,IF(B2969="",IF((Fin-A2969)*24&gt;SeuilFigee,1,0),IF(J2969&gt;SeuilFigee*3600,1,0)),"")</f>
        <v/>
      </c>
      <c r="N2969" s="0" t="str">
        <f aca="false">IF(G2969=1,IF(COUNTIF(H$2:H2969,H2969)=1,COUNTIF($H:$H,H2969),""),"")</f>
        <v/>
      </c>
      <c r="O2969" s="0" t="str">
        <f aca="false">IF(G2969=1,IF(COUNTIF(I$2:I2969,I2969)=1,COUNTIF($I:$I,I2969),""),"")</f>
        <v/>
      </c>
      <c r="P2969" s="38" t="str">
        <f aca="false">IF(G2969=1,IF(COUNTIFS(C$2:C2969,C2969,G$2:G2969,1)=1,COUNTIFS($C:$C,C2969,$G:$G,1)+ROW()/10000000,""),"")</f>
        <v/>
      </c>
      <c r="Q2969" s="0" t="str">
        <f aca="false">IF(K2969=1,IF(COUNTIFS(C$2:C2969,C2969,K$2:K2969,1)=1,1,0),"")</f>
        <v/>
      </c>
      <c r="R2969" s="0" t="str">
        <f aca="false">IF(M2969=1,IF(COUNTIFS(C$2:C2969,C2969,M$2:M2969,1)=1,1,0),"")</f>
        <v/>
      </c>
      <c r="S2969" s="0" t="str">
        <f aca="false">IF(L2969=1,IF(COUNTIFS(C$2:C2969,C2969,L$2:L2969,1)=1,1,0),"")</f>
        <v/>
      </c>
      <c r="T2969" s="38" t="str">
        <f aca="false">IF(N2969="","",N2969+ROW()/10000000)</f>
        <v/>
      </c>
      <c r="U2969" s="0" t="str">
        <f aca="false">IF(G2969=1,IF(B2969="",1,0),"")</f>
        <v/>
      </c>
    </row>
    <row r="2970" customFormat="false" ht="15" hidden="false" customHeight="false" outlineLevel="0" collapsed="false">
      <c r="A2970" s="35"/>
      <c r="B2970" s="35"/>
      <c r="G2970" s="0" t="str">
        <f aca="false">IF(A2970="","",IF(AND(A2970&gt;=Debut,A2970&lt;Fin),1,0))</f>
        <v/>
      </c>
      <c r="H2970" s="0" t="str">
        <f aca="false">IF(G2970=1,INT(ROUND((A2970-Debut)*86400,0)/600),"")</f>
        <v/>
      </c>
      <c r="I2970" s="0" t="str">
        <f aca="false">IF(G2970=1,INT(ROUND((A2970-Debut)*86400,0)/3600),"")</f>
        <v/>
      </c>
      <c r="J2970" s="0" t="str">
        <f aca="false">IF(OR(A2970="",B2970=""),"",ROUND((B2970-A2970)*86400,0))</f>
        <v/>
      </c>
      <c r="K2970" s="37" t="str">
        <f aca="false">IF(G2970=1,IF(COUNTIFS($C:$C,C2970,$G:$G,1,$A:$A,"&gt;="&amp;(A2970-FenetreInterm/86400),$A:$A,"&lt;="&amp;A2970)&gt;=NbInterm,1,0),"")</f>
        <v/>
      </c>
      <c r="L2970" s="37" t="str">
        <f aca="false">IF(G2970=1,IF(B2970="",0,IF(J2970&lt;SeuilFugitive,1,0)),"")</f>
        <v/>
      </c>
      <c r="M2970" s="37" t="str">
        <f aca="false">IF(G2970=1,IF(B2970="",IF((Fin-A2970)*24&gt;SeuilFigee,1,0),IF(J2970&gt;SeuilFigee*3600,1,0)),"")</f>
        <v/>
      </c>
      <c r="N2970" s="0" t="str">
        <f aca="false">IF(G2970=1,IF(COUNTIF(H$2:H2970,H2970)=1,COUNTIF($H:$H,H2970),""),"")</f>
        <v/>
      </c>
      <c r="O2970" s="0" t="str">
        <f aca="false">IF(G2970=1,IF(COUNTIF(I$2:I2970,I2970)=1,COUNTIF($I:$I,I2970),""),"")</f>
        <v/>
      </c>
      <c r="P2970" s="38" t="str">
        <f aca="false">IF(G2970=1,IF(COUNTIFS(C$2:C2970,C2970,G$2:G2970,1)=1,COUNTIFS($C:$C,C2970,$G:$G,1)+ROW()/10000000,""),"")</f>
        <v/>
      </c>
      <c r="Q2970" s="0" t="str">
        <f aca="false">IF(K2970=1,IF(COUNTIFS(C$2:C2970,C2970,K$2:K2970,1)=1,1,0),"")</f>
        <v/>
      </c>
      <c r="R2970" s="0" t="str">
        <f aca="false">IF(M2970=1,IF(COUNTIFS(C$2:C2970,C2970,M$2:M2970,1)=1,1,0),"")</f>
        <v/>
      </c>
      <c r="S2970" s="0" t="str">
        <f aca="false">IF(L2970=1,IF(COUNTIFS(C$2:C2970,C2970,L$2:L2970,1)=1,1,0),"")</f>
        <v/>
      </c>
      <c r="T2970" s="38" t="str">
        <f aca="false">IF(N2970="","",N2970+ROW()/10000000)</f>
        <v/>
      </c>
      <c r="U2970" s="0" t="str">
        <f aca="false">IF(G2970=1,IF(B2970="",1,0),"")</f>
        <v/>
      </c>
    </row>
    <row r="2971" customFormat="false" ht="15" hidden="false" customHeight="false" outlineLevel="0" collapsed="false">
      <c r="A2971" s="35"/>
      <c r="B2971" s="35"/>
      <c r="G2971" s="0" t="str">
        <f aca="false">IF(A2971="","",IF(AND(A2971&gt;=Debut,A2971&lt;Fin),1,0))</f>
        <v/>
      </c>
      <c r="H2971" s="0" t="str">
        <f aca="false">IF(G2971=1,INT(ROUND((A2971-Debut)*86400,0)/600),"")</f>
        <v/>
      </c>
      <c r="I2971" s="0" t="str">
        <f aca="false">IF(G2971=1,INT(ROUND((A2971-Debut)*86400,0)/3600),"")</f>
        <v/>
      </c>
      <c r="J2971" s="0" t="str">
        <f aca="false">IF(OR(A2971="",B2971=""),"",ROUND((B2971-A2971)*86400,0))</f>
        <v/>
      </c>
      <c r="K2971" s="37" t="str">
        <f aca="false">IF(G2971=1,IF(COUNTIFS($C:$C,C2971,$G:$G,1,$A:$A,"&gt;="&amp;(A2971-FenetreInterm/86400),$A:$A,"&lt;="&amp;A2971)&gt;=NbInterm,1,0),"")</f>
        <v/>
      </c>
      <c r="L2971" s="37" t="str">
        <f aca="false">IF(G2971=1,IF(B2971="",0,IF(J2971&lt;SeuilFugitive,1,0)),"")</f>
        <v/>
      </c>
      <c r="M2971" s="37" t="str">
        <f aca="false">IF(G2971=1,IF(B2971="",IF((Fin-A2971)*24&gt;SeuilFigee,1,0),IF(J2971&gt;SeuilFigee*3600,1,0)),"")</f>
        <v/>
      </c>
      <c r="N2971" s="0" t="str">
        <f aca="false">IF(G2971=1,IF(COUNTIF(H$2:H2971,H2971)=1,COUNTIF($H:$H,H2971),""),"")</f>
        <v/>
      </c>
      <c r="O2971" s="0" t="str">
        <f aca="false">IF(G2971=1,IF(COUNTIF(I$2:I2971,I2971)=1,COUNTIF($I:$I,I2971),""),"")</f>
        <v/>
      </c>
      <c r="P2971" s="38" t="str">
        <f aca="false">IF(G2971=1,IF(COUNTIFS(C$2:C2971,C2971,G$2:G2971,1)=1,COUNTIFS($C:$C,C2971,$G:$G,1)+ROW()/10000000,""),"")</f>
        <v/>
      </c>
      <c r="Q2971" s="0" t="str">
        <f aca="false">IF(K2971=1,IF(COUNTIFS(C$2:C2971,C2971,K$2:K2971,1)=1,1,0),"")</f>
        <v/>
      </c>
      <c r="R2971" s="0" t="str">
        <f aca="false">IF(M2971=1,IF(COUNTIFS(C$2:C2971,C2971,M$2:M2971,1)=1,1,0),"")</f>
        <v/>
      </c>
      <c r="S2971" s="0" t="str">
        <f aca="false">IF(L2971=1,IF(COUNTIFS(C$2:C2971,C2971,L$2:L2971,1)=1,1,0),"")</f>
        <v/>
      </c>
      <c r="T2971" s="38" t="str">
        <f aca="false">IF(N2971="","",N2971+ROW()/10000000)</f>
        <v/>
      </c>
      <c r="U2971" s="0" t="str">
        <f aca="false">IF(G2971=1,IF(B2971="",1,0),"")</f>
        <v/>
      </c>
    </row>
    <row r="2972" customFormat="false" ht="15" hidden="false" customHeight="false" outlineLevel="0" collapsed="false">
      <c r="A2972" s="35"/>
      <c r="B2972" s="35"/>
      <c r="G2972" s="0" t="str">
        <f aca="false">IF(A2972="","",IF(AND(A2972&gt;=Debut,A2972&lt;Fin),1,0))</f>
        <v/>
      </c>
      <c r="H2972" s="0" t="str">
        <f aca="false">IF(G2972=1,INT(ROUND((A2972-Debut)*86400,0)/600),"")</f>
        <v/>
      </c>
      <c r="I2972" s="0" t="str">
        <f aca="false">IF(G2972=1,INT(ROUND((A2972-Debut)*86400,0)/3600),"")</f>
        <v/>
      </c>
      <c r="J2972" s="0" t="str">
        <f aca="false">IF(OR(A2972="",B2972=""),"",ROUND((B2972-A2972)*86400,0))</f>
        <v/>
      </c>
      <c r="K2972" s="37" t="str">
        <f aca="false">IF(G2972=1,IF(COUNTIFS($C:$C,C2972,$G:$G,1,$A:$A,"&gt;="&amp;(A2972-FenetreInterm/86400),$A:$A,"&lt;="&amp;A2972)&gt;=NbInterm,1,0),"")</f>
        <v/>
      </c>
      <c r="L2972" s="37" t="str">
        <f aca="false">IF(G2972=1,IF(B2972="",0,IF(J2972&lt;SeuilFugitive,1,0)),"")</f>
        <v/>
      </c>
      <c r="M2972" s="37" t="str">
        <f aca="false">IF(G2972=1,IF(B2972="",IF((Fin-A2972)*24&gt;SeuilFigee,1,0),IF(J2972&gt;SeuilFigee*3600,1,0)),"")</f>
        <v/>
      </c>
      <c r="N2972" s="0" t="str">
        <f aca="false">IF(G2972=1,IF(COUNTIF(H$2:H2972,H2972)=1,COUNTIF($H:$H,H2972),""),"")</f>
        <v/>
      </c>
      <c r="O2972" s="0" t="str">
        <f aca="false">IF(G2972=1,IF(COUNTIF(I$2:I2972,I2972)=1,COUNTIF($I:$I,I2972),""),"")</f>
        <v/>
      </c>
      <c r="P2972" s="38" t="str">
        <f aca="false">IF(G2972=1,IF(COUNTIFS(C$2:C2972,C2972,G$2:G2972,1)=1,COUNTIFS($C:$C,C2972,$G:$G,1)+ROW()/10000000,""),"")</f>
        <v/>
      </c>
      <c r="Q2972" s="0" t="str">
        <f aca="false">IF(K2972=1,IF(COUNTIFS(C$2:C2972,C2972,K$2:K2972,1)=1,1,0),"")</f>
        <v/>
      </c>
      <c r="R2972" s="0" t="str">
        <f aca="false">IF(M2972=1,IF(COUNTIFS(C$2:C2972,C2972,M$2:M2972,1)=1,1,0),"")</f>
        <v/>
      </c>
      <c r="S2972" s="0" t="str">
        <f aca="false">IF(L2972=1,IF(COUNTIFS(C$2:C2972,C2972,L$2:L2972,1)=1,1,0),"")</f>
        <v/>
      </c>
      <c r="T2972" s="38" t="str">
        <f aca="false">IF(N2972="","",N2972+ROW()/10000000)</f>
        <v/>
      </c>
      <c r="U2972" s="0" t="str">
        <f aca="false">IF(G2972=1,IF(B2972="",1,0),"")</f>
        <v/>
      </c>
    </row>
    <row r="2973" customFormat="false" ht="15" hidden="false" customHeight="false" outlineLevel="0" collapsed="false">
      <c r="A2973" s="35"/>
      <c r="B2973" s="35"/>
      <c r="G2973" s="0" t="str">
        <f aca="false">IF(A2973="","",IF(AND(A2973&gt;=Debut,A2973&lt;Fin),1,0))</f>
        <v/>
      </c>
      <c r="H2973" s="0" t="str">
        <f aca="false">IF(G2973=1,INT(ROUND((A2973-Debut)*86400,0)/600),"")</f>
        <v/>
      </c>
      <c r="I2973" s="0" t="str">
        <f aca="false">IF(G2973=1,INT(ROUND((A2973-Debut)*86400,0)/3600),"")</f>
        <v/>
      </c>
      <c r="J2973" s="0" t="str">
        <f aca="false">IF(OR(A2973="",B2973=""),"",ROUND((B2973-A2973)*86400,0))</f>
        <v/>
      </c>
      <c r="K2973" s="37" t="str">
        <f aca="false">IF(G2973=1,IF(COUNTIFS($C:$C,C2973,$G:$G,1,$A:$A,"&gt;="&amp;(A2973-FenetreInterm/86400),$A:$A,"&lt;="&amp;A2973)&gt;=NbInterm,1,0),"")</f>
        <v/>
      </c>
      <c r="L2973" s="37" t="str">
        <f aca="false">IF(G2973=1,IF(B2973="",0,IF(J2973&lt;SeuilFugitive,1,0)),"")</f>
        <v/>
      </c>
      <c r="M2973" s="37" t="str">
        <f aca="false">IF(G2973=1,IF(B2973="",IF((Fin-A2973)*24&gt;SeuilFigee,1,0),IF(J2973&gt;SeuilFigee*3600,1,0)),"")</f>
        <v/>
      </c>
      <c r="N2973" s="0" t="str">
        <f aca="false">IF(G2973=1,IF(COUNTIF(H$2:H2973,H2973)=1,COUNTIF($H:$H,H2973),""),"")</f>
        <v/>
      </c>
      <c r="O2973" s="0" t="str">
        <f aca="false">IF(G2973=1,IF(COUNTIF(I$2:I2973,I2973)=1,COUNTIF($I:$I,I2973),""),"")</f>
        <v/>
      </c>
      <c r="P2973" s="38" t="str">
        <f aca="false">IF(G2973=1,IF(COUNTIFS(C$2:C2973,C2973,G$2:G2973,1)=1,COUNTIFS($C:$C,C2973,$G:$G,1)+ROW()/10000000,""),"")</f>
        <v/>
      </c>
      <c r="Q2973" s="0" t="str">
        <f aca="false">IF(K2973=1,IF(COUNTIFS(C$2:C2973,C2973,K$2:K2973,1)=1,1,0),"")</f>
        <v/>
      </c>
      <c r="R2973" s="0" t="str">
        <f aca="false">IF(M2973=1,IF(COUNTIFS(C$2:C2973,C2973,M$2:M2973,1)=1,1,0),"")</f>
        <v/>
      </c>
      <c r="S2973" s="0" t="str">
        <f aca="false">IF(L2973=1,IF(COUNTIFS(C$2:C2973,C2973,L$2:L2973,1)=1,1,0),"")</f>
        <v/>
      </c>
      <c r="T2973" s="38" t="str">
        <f aca="false">IF(N2973="","",N2973+ROW()/10000000)</f>
        <v/>
      </c>
      <c r="U2973" s="0" t="str">
        <f aca="false">IF(G2973=1,IF(B2973="",1,0),"")</f>
        <v/>
      </c>
    </row>
    <row r="2974" customFormat="false" ht="15" hidden="false" customHeight="false" outlineLevel="0" collapsed="false">
      <c r="A2974" s="35"/>
      <c r="B2974" s="35"/>
      <c r="G2974" s="0" t="str">
        <f aca="false">IF(A2974="","",IF(AND(A2974&gt;=Debut,A2974&lt;Fin),1,0))</f>
        <v/>
      </c>
      <c r="H2974" s="0" t="str">
        <f aca="false">IF(G2974=1,INT(ROUND((A2974-Debut)*86400,0)/600),"")</f>
        <v/>
      </c>
      <c r="I2974" s="0" t="str">
        <f aca="false">IF(G2974=1,INT(ROUND((A2974-Debut)*86400,0)/3600),"")</f>
        <v/>
      </c>
      <c r="J2974" s="0" t="str">
        <f aca="false">IF(OR(A2974="",B2974=""),"",ROUND((B2974-A2974)*86400,0))</f>
        <v/>
      </c>
      <c r="K2974" s="37" t="str">
        <f aca="false">IF(G2974=1,IF(COUNTIFS($C:$C,C2974,$G:$G,1,$A:$A,"&gt;="&amp;(A2974-FenetreInterm/86400),$A:$A,"&lt;="&amp;A2974)&gt;=NbInterm,1,0),"")</f>
        <v/>
      </c>
      <c r="L2974" s="37" t="str">
        <f aca="false">IF(G2974=1,IF(B2974="",0,IF(J2974&lt;SeuilFugitive,1,0)),"")</f>
        <v/>
      </c>
      <c r="M2974" s="37" t="str">
        <f aca="false">IF(G2974=1,IF(B2974="",IF((Fin-A2974)*24&gt;SeuilFigee,1,0),IF(J2974&gt;SeuilFigee*3600,1,0)),"")</f>
        <v/>
      </c>
      <c r="N2974" s="0" t="str">
        <f aca="false">IF(G2974=1,IF(COUNTIF(H$2:H2974,H2974)=1,COUNTIF($H:$H,H2974),""),"")</f>
        <v/>
      </c>
      <c r="O2974" s="0" t="str">
        <f aca="false">IF(G2974=1,IF(COUNTIF(I$2:I2974,I2974)=1,COUNTIF($I:$I,I2974),""),"")</f>
        <v/>
      </c>
      <c r="P2974" s="38" t="str">
        <f aca="false">IF(G2974=1,IF(COUNTIFS(C$2:C2974,C2974,G$2:G2974,1)=1,COUNTIFS($C:$C,C2974,$G:$G,1)+ROW()/10000000,""),"")</f>
        <v/>
      </c>
      <c r="Q2974" s="0" t="str">
        <f aca="false">IF(K2974=1,IF(COUNTIFS(C$2:C2974,C2974,K$2:K2974,1)=1,1,0),"")</f>
        <v/>
      </c>
      <c r="R2974" s="0" t="str">
        <f aca="false">IF(M2974=1,IF(COUNTIFS(C$2:C2974,C2974,M$2:M2974,1)=1,1,0),"")</f>
        <v/>
      </c>
      <c r="S2974" s="0" t="str">
        <f aca="false">IF(L2974=1,IF(COUNTIFS(C$2:C2974,C2974,L$2:L2974,1)=1,1,0),"")</f>
        <v/>
      </c>
      <c r="T2974" s="38" t="str">
        <f aca="false">IF(N2974="","",N2974+ROW()/10000000)</f>
        <v/>
      </c>
      <c r="U2974" s="0" t="str">
        <f aca="false">IF(G2974=1,IF(B2974="",1,0),"")</f>
        <v/>
      </c>
    </row>
    <row r="2975" customFormat="false" ht="15" hidden="false" customHeight="false" outlineLevel="0" collapsed="false">
      <c r="A2975" s="35"/>
      <c r="B2975" s="35"/>
      <c r="G2975" s="0" t="str">
        <f aca="false">IF(A2975="","",IF(AND(A2975&gt;=Debut,A2975&lt;Fin),1,0))</f>
        <v/>
      </c>
      <c r="H2975" s="0" t="str">
        <f aca="false">IF(G2975=1,INT(ROUND((A2975-Debut)*86400,0)/600),"")</f>
        <v/>
      </c>
      <c r="I2975" s="0" t="str">
        <f aca="false">IF(G2975=1,INT(ROUND((A2975-Debut)*86400,0)/3600),"")</f>
        <v/>
      </c>
      <c r="J2975" s="0" t="str">
        <f aca="false">IF(OR(A2975="",B2975=""),"",ROUND((B2975-A2975)*86400,0))</f>
        <v/>
      </c>
      <c r="K2975" s="37" t="str">
        <f aca="false">IF(G2975=1,IF(COUNTIFS($C:$C,C2975,$G:$G,1,$A:$A,"&gt;="&amp;(A2975-FenetreInterm/86400),$A:$A,"&lt;="&amp;A2975)&gt;=NbInterm,1,0),"")</f>
        <v/>
      </c>
      <c r="L2975" s="37" t="str">
        <f aca="false">IF(G2975=1,IF(B2975="",0,IF(J2975&lt;SeuilFugitive,1,0)),"")</f>
        <v/>
      </c>
      <c r="M2975" s="37" t="str">
        <f aca="false">IF(G2975=1,IF(B2975="",IF((Fin-A2975)*24&gt;SeuilFigee,1,0),IF(J2975&gt;SeuilFigee*3600,1,0)),"")</f>
        <v/>
      </c>
      <c r="N2975" s="0" t="str">
        <f aca="false">IF(G2975=1,IF(COUNTIF(H$2:H2975,H2975)=1,COUNTIF($H:$H,H2975),""),"")</f>
        <v/>
      </c>
      <c r="O2975" s="0" t="str">
        <f aca="false">IF(G2975=1,IF(COUNTIF(I$2:I2975,I2975)=1,COUNTIF($I:$I,I2975),""),"")</f>
        <v/>
      </c>
      <c r="P2975" s="38" t="str">
        <f aca="false">IF(G2975=1,IF(COUNTIFS(C$2:C2975,C2975,G$2:G2975,1)=1,COUNTIFS($C:$C,C2975,$G:$G,1)+ROW()/10000000,""),"")</f>
        <v/>
      </c>
      <c r="Q2975" s="0" t="str">
        <f aca="false">IF(K2975=1,IF(COUNTIFS(C$2:C2975,C2975,K$2:K2975,1)=1,1,0),"")</f>
        <v/>
      </c>
      <c r="R2975" s="0" t="str">
        <f aca="false">IF(M2975=1,IF(COUNTIFS(C$2:C2975,C2975,M$2:M2975,1)=1,1,0),"")</f>
        <v/>
      </c>
      <c r="S2975" s="0" t="str">
        <f aca="false">IF(L2975=1,IF(COUNTIFS(C$2:C2975,C2975,L$2:L2975,1)=1,1,0),"")</f>
        <v/>
      </c>
      <c r="T2975" s="38" t="str">
        <f aca="false">IF(N2975="","",N2975+ROW()/10000000)</f>
        <v/>
      </c>
      <c r="U2975" s="0" t="str">
        <f aca="false">IF(G2975=1,IF(B2975="",1,0),"")</f>
        <v/>
      </c>
    </row>
    <row r="2976" customFormat="false" ht="15" hidden="false" customHeight="false" outlineLevel="0" collapsed="false">
      <c r="A2976" s="35"/>
      <c r="B2976" s="35"/>
      <c r="G2976" s="0" t="str">
        <f aca="false">IF(A2976="","",IF(AND(A2976&gt;=Debut,A2976&lt;Fin),1,0))</f>
        <v/>
      </c>
      <c r="H2976" s="0" t="str">
        <f aca="false">IF(G2976=1,INT(ROUND((A2976-Debut)*86400,0)/600),"")</f>
        <v/>
      </c>
      <c r="I2976" s="0" t="str">
        <f aca="false">IF(G2976=1,INT(ROUND((A2976-Debut)*86400,0)/3600),"")</f>
        <v/>
      </c>
      <c r="J2976" s="0" t="str">
        <f aca="false">IF(OR(A2976="",B2976=""),"",ROUND((B2976-A2976)*86400,0))</f>
        <v/>
      </c>
      <c r="K2976" s="37" t="str">
        <f aca="false">IF(G2976=1,IF(COUNTIFS($C:$C,C2976,$G:$G,1,$A:$A,"&gt;="&amp;(A2976-FenetreInterm/86400),$A:$A,"&lt;="&amp;A2976)&gt;=NbInterm,1,0),"")</f>
        <v/>
      </c>
      <c r="L2976" s="37" t="str">
        <f aca="false">IF(G2976=1,IF(B2976="",0,IF(J2976&lt;SeuilFugitive,1,0)),"")</f>
        <v/>
      </c>
      <c r="M2976" s="37" t="str">
        <f aca="false">IF(G2976=1,IF(B2976="",IF((Fin-A2976)*24&gt;SeuilFigee,1,0),IF(J2976&gt;SeuilFigee*3600,1,0)),"")</f>
        <v/>
      </c>
      <c r="N2976" s="0" t="str">
        <f aca="false">IF(G2976=1,IF(COUNTIF(H$2:H2976,H2976)=1,COUNTIF($H:$H,H2976),""),"")</f>
        <v/>
      </c>
      <c r="O2976" s="0" t="str">
        <f aca="false">IF(G2976=1,IF(COUNTIF(I$2:I2976,I2976)=1,COUNTIF($I:$I,I2976),""),"")</f>
        <v/>
      </c>
      <c r="P2976" s="38" t="str">
        <f aca="false">IF(G2976=1,IF(COUNTIFS(C$2:C2976,C2976,G$2:G2976,1)=1,COUNTIFS($C:$C,C2976,$G:$G,1)+ROW()/10000000,""),"")</f>
        <v/>
      </c>
      <c r="Q2976" s="0" t="str">
        <f aca="false">IF(K2976=1,IF(COUNTIFS(C$2:C2976,C2976,K$2:K2976,1)=1,1,0),"")</f>
        <v/>
      </c>
      <c r="R2976" s="0" t="str">
        <f aca="false">IF(M2976=1,IF(COUNTIFS(C$2:C2976,C2976,M$2:M2976,1)=1,1,0),"")</f>
        <v/>
      </c>
      <c r="S2976" s="0" t="str">
        <f aca="false">IF(L2976=1,IF(COUNTIFS(C$2:C2976,C2976,L$2:L2976,1)=1,1,0),"")</f>
        <v/>
      </c>
      <c r="T2976" s="38" t="str">
        <f aca="false">IF(N2976="","",N2976+ROW()/10000000)</f>
        <v/>
      </c>
      <c r="U2976" s="0" t="str">
        <f aca="false">IF(G2976=1,IF(B2976="",1,0),"")</f>
        <v/>
      </c>
    </row>
    <row r="2977" customFormat="false" ht="15" hidden="false" customHeight="false" outlineLevel="0" collapsed="false">
      <c r="A2977" s="35"/>
      <c r="B2977" s="35"/>
      <c r="G2977" s="0" t="str">
        <f aca="false">IF(A2977="","",IF(AND(A2977&gt;=Debut,A2977&lt;Fin),1,0))</f>
        <v/>
      </c>
      <c r="H2977" s="0" t="str">
        <f aca="false">IF(G2977=1,INT(ROUND((A2977-Debut)*86400,0)/600),"")</f>
        <v/>
      </c>
      <c r="I2977" s="0" t="str">
        <f aca="false">IF(G2977=1,INT(ROUND((A2977-Debut)*86400,0)/3600),"")</f>
        <v/>
      </c>
      <c r="J2977" s="0" t="str">
        <f aca="false">IF(OR(A2977="",B2977=""),"",ROUND((B2977-A2977)*86400,0))</f>
        <v/>
      </c>
      <c r="K2977" s="37" t="str">
        <f aca="false">IF(G2977=1,IF(COUNTIFS($C:$C,C2977,$G:$G,1,$A:$A,"&gt;="&amp;(A2977-FenetreInterm/86400),$A:$A,"&lt;="&amp;A2977)&gt;=NbInterm,1,0),"")</f>
        <v/>
      </c>
      <c r="L2977" s="37" t="str">
        <f aca="false">IF(G2977=1,IF(B2977="",0,IF(J2977&lt;SeuilFugitive,1,0)),"")</f>
        <v/>
      </c>
      <c r="M2977" s="37" t="str">
        <f aca="false">IF(G2977=1,IF(B2977="",IF((Fin-A2977)*24&gt;SeuilFigee,1,0),IF(J2977&gt;SeuilFigee*3600,1,0)),"")</f>
        <v/>
      </c>
      <c r="N2977" s="0" t="str">
        <f aca="false">IF(G2977=1,IF(COUNTIF(H$2:H2977,H2977)=1,COUNTIF($H:$H,H2977),""),"")</f>
        <v/>
      </c>
      <c r="O2977" s="0" t="str">
        <f aca="false">IF(G2977=1,IF(COUNTIF(I$2:I2977,I2977)=1,COUNTIF($I:$I,I2977),""),"")</f>
        <v/>
      </c>
      <c r="P2977" s="38" t="str">
        <f aca="false">IF(G2977=1,IF(COUNTIFS(C$2:C2977,C2977,G$2:G2977,1)=1,COUNTIFS($C:$C,C2977,$G:$G,1)+ROW()/10000000,""),"")</f>
        <v/>
      </c>
      <c r="Q2977" s="0" t="str">
        <f aca="false">IF(K2977=1,IF(COUNTIFS(C$2:C2977,C2977,K$2:K2977,1)=1,1,0),"")</f>
        <v/>
      </c>
      <c r="R2977" s="0" t="str">
        <f aca="false">IF(M2977=1,IF(COUNTIFS(C$2:C2977,C2977,M$2:M2977,1)=1,1,0),"")</f>
        <v/>
      </c>
      <c r="S2977" s="0" t="str">
        <f aca="false">IF(L2977=1,IF(COUNTIFS(C$2:C2977,C2977,L$2:L2977,1)=1,1,0),"")</f>
        <v/>
      </c>
      <c r="T2977" s="38" t="str">
        <f aca="false">IF(N2977="","",N2977+ROW()/10000000)</f>
        <v/>
      </c>
      <c r="U2977" s="0" t="str">
        <f aca="false">IF(G2977=1,IF(B2977="",1,0),"")</f>
        <v/>
      </c>
    </row>
    <row r="2978" customFormat="false" ht="15" hidden="false" customHeight="false" outlineLevel="0" collapsed="false">
      <c r="A2978" s="35"/>
      <c r="B2978" s="35"/>
      <c r="G2978" s="0" t="str">
        <f aca="false">IF(A2978="","",IF(AND(A2978&gt;=Debut,A2978&lt;Fin),1,0))</f>
        <v/>
      </c>
      <c r="H2978" s="0" t="str">
        <f aca="false">IF(G2978=1,INT(ROUND((A2978-Debut)*86400,0)/600),"")</f>
        <v/>
      </c>
      <c r="I2978" s="0" t="str">
        <f aca="false">IF(G2978=1,INT(ROUND((A2978-Debut)*86400,0)/3600),"")</f>
        <v/>
      </c>
      <c r="J2978" s="0" t="str">
        <f aca="false">IF(OR(A2978="",B2978=""),"",ROUND((B2978-A2978)*86400,0))</f>
        <v/>
      </c>
      <c r="K2978" s="37" t="str">
        <f aca="false">IF(G2978=1,IF(COUNTIFS($C:$C,C2978,$G:$G,1,$A:$A,"&gt;="&amp;(A2978-FenetreInterm/86400),$A:$A,"&lt;="&amp;A2978)&gt;=NbInterm,1,0),"")</f>
        <v/>
      </c>
      <c r="L2978" s="37" t="str">
        <f aca="false">IF(G2978=1,IF(B2978="",0,IF(J2978&lt;SeuilFugitive,1,0)),"")</f>
        <v/>
      </c>
      <c r="M2978" s="37" t="str">
        <f aca="false">IF(G2978=1,IF(B2978="",IF((Fin-A2978)*24&gt;SeuilFigee,1,0),IF(J2978&gt;SeuilFigee*3600,1,0)),"")</f>
        <v/>
      </c>
      <c r="N2978" s="0" t="str">
        <f aca="false">IF(G2978=1,IF(COUNTIF(H$2:H2978,H2978)=1,COUNTIF($H:$H,H2978),""),"")</f>
        <v/>
      </c>
      <c r="O2978" s="0" t="str">
        <f aca="false">IF(G2978=1,IF(COUNTIF(I$2:I2978,I2978)=1,COUNTIF($I:$I,I2978),""),"")</f>
        <v/>
      </c>
      <c r="P2978" s="38" t="str">
        <f aca="false">IF(G2978=1,IF(COUNTIFS(C$2:C2978,C2978,G$2:G2978,1)=1,COUNTIFS($C:$C,C2978,$G:$G,1)+ROW()/10000000,""),"")</f>
        <v/>
      </c>
      <c r="Q2978" s="0" t="str">
        <f aca="false">IF(K2978=1,IF(COUNTIFS(C$2:C2978,C2978,K$2:K2978,1)=1,1,0),"")</f>
        <v/>
      </c>
      <c r="R2978" s="0" t="str">
        <f aca="false">IF(M2978=1,IF(COUNTIFS(C$2:C2978,C2978,M$2:M2978,1)=1,1,0),"")</f>
        <v/>
      </c>
      <c r="S2978" s="0" t="str">
        <f aca="false">IF(L2978=1,IF(COUNTIFS(C$2:C2978,C2978,L$2:L2978,1)=1,1,0),"")</f>
        <v/>
      </c>
      <c r="T2978" s="38" t="str">
        <f aca="false">IF(N2978="","",N2978+ROW()/10000000)</f>
        <v/>
      </c>
      <c r="U2978" s="0" t="str">
        <f aca="false">IF(G2978=1,IF(B2978="",1,0),"")</f>
        <v/>
      </c>
    </row>
    <row r="2979" customFormat="false" ht="15" hidden="false" customHeight="false" outlineLevel="0" collapsed="false">
      <c r="A2979" s="35"/>
      <c r="B2979" s="35"/>
      <c r="G2979" s="0" t="str">
        <f aca="false">IF(A2979="","",IF(AND(A2979&gt;=Debut,A2979&lt;Fin),1,0))</f>
        <v/>
      </c>
      <c r="H2979" s="0" t="str">
        <f aca="false">IF(G2979=1,INT(ROUND((A2979-Debut)*86400,0)/600),"")</f>
        <v/>
      </c>
      <c r="I2979" s="0" t="str">
        <f aca="false">IF(G2979=1,INT(ROUND((A2979-Debut)*86400,0)/3600),"")</f>
        <v/>
      </c>
      <c r="J2979" s="0" t="str">
        <f aca="false">IF(OR(A2979="",B2979=""),"",ROUND((B2979-A2979)*86400,0))</f>
        <v/>
      </c>
      <c r="K2979" s="37" t="str">
        <f aca="false">IF(G2979=1,IF(COUNTIFS($C:$C,C2979,$G:$G,1,$A:$A,"&gt;="&amp;(A2979-FenetreInterm/86400),$A:$A,"&lt;="&amp;A2979)&gt;=NbInterm,1,0),"")</f>
        <v/>
      </c>
      <c r="L2979" s="37" t="str">
        <f aca="false">IF(G2979=1,IF(B2979="",0,IF(J2979&lt;SeuilFugitive,1,0)),"")</f>
        <v/>
      </c>
      <c r="M2979" s="37" t="str">
        <f aca="false">IF(G2979=1,IF(B2979="",IF((Fin-A2979)*24&gt;SeuilFigee,1,0),IF(J2979&gt;SeuilFigee*3600,1,0)),"")</f>
        <v/>
      </c>
      <c r="N2979" s="0" t="str">
        <f aca="false">IF(G2979=1,IF(COUNTIF(H$2:H2979,H2979)=1,COUNTIF($H:$H,H2979),""),"")</f>
        <v/>
      </c>
      <c r="O2979" s="0" t="str">
        <f aca="false">IF(G2979=1,IF(COUNTIF(I$2:I2979,I2979)=1,COUNTIF($I:$I,I2979),""),"")</f>
        <v/>
      </c>
      <c r="P2979" s="38" t="str">
        <f aca="false">IF(G2979=1,IF(COUNTIFS(C$2:C2979,C2979,G$2:G2979,1)=1,COUNTIFS($C:$C,C2979,$G:$G,1)+ROW()/10000000,""),"")</f>
        <v/>
      </c>
      <c r="Q2979" s="0" t="str">
        <f aca="false">IF(K2979=1,IF(COUNTIFS(C$2:C2979,C2979,K$2:K2979,1)=1,1,0),"")</f>
        <v/>
      </c>
      <c r="R2979" s="0" t="str">
        <f aca="false">IF(M2979=1,IF(COUNTIFS(C$2:C2979,C2979,M$2:M2979,1)=1,1,0),"")</f>
        <v/>
      </c>
      <c r="S2979" s="0" t="str">
        <f aca="false">IF(L2979=1,IF(COUNTIFS(C$2:C2979,C2979,L$2:L2979,1)=1,1,0),"")</f>
        <v/>
      </c>
      <c r="T2979" s="38" t="str">
        <f aca="false">IF(N2979="","",N2979+ROW()/10000000)</f>
        <v/>
      </c>
      <c r="U2979" s="0" t="str">
        <f aca="false">IF(G2979=1,IF(B2979="",1,0),"")</f>
        <v/>
      </c>
    </row>
    <row r="2980" customFormat="false" ht="15" hidden="false" customHeight="false" outlineLevel="0" collapsed="false">
      <c r="A2980" s="35"/>
      <c r="B2980" s="35"/>
      <c r="G2980" s="0" t="str">
        <f aca="false">IF(A2980="","",IF(AND(A2980&gt;=Debut,A2980&lt;Fin),1,0))</f>
        <v/>
      </c>
      <c r="H2980" s="0" t="str">
        <f aca="false">IF(G2980=1,INT(ROUND((A2980-Debut)*86400,0)/600),"")</f>
        <v/>
      </c>
      <c r="I2980" s="0" t="str">
        <f aca="false">IF(G2980=1,INT(ROUND((A2980-Debut)*86400,0)/3600),"")</f>
        <v/>
      </c>
      <c r="J2980" s="0" t="str">
        <f aca="false">IF(OR(A2980="",B2980=""),"",ROUND((B2980-A2980)*86400,0))</f>
        <v/>
      </c>
      <c r="K2980" s="37" t="str">
        <f aca="false">IF(G2980=1,IF(COUNTIFS($C:$C,C2980,$G:$G,1,$A:$A,"&gt;="&amp;(A2980-FenetreInterm/86400),$A:$A,"&lt;="&amp;A2980)&gt;=NbInterm,1,0),"")</f>
        <v/>
      </c>
      <c r="L2980" s="37" t="str">
        <f aca="false">IF(G2980=1,IF(B2980="",0,IF(J2980&lt;SeuilFugitive,1,0)),"")</f>
        <v/>
      </c>
      <c r="M2980" s="37" t="str">
        <f aca="false">IF(G2980=1,IF(B2980="",IF((Fin-A2980)*24&gt;SeuilFigee,1,0),IF(J2980&gt;SeuilFigee*3600,1,0)),"")</f>
        <v/>
      </c>
      <c r="N2980" s="0" t="str">
        <f aca="false">IF(G2980=1,IF(COUNTIF(H$2:H2980,H2980)=1,COUNTIF($H:$H,H2980),""),"")</f>
        <v/>
      </c>
      <c r="O2980" s="0" t="str">
        <f aca="false">IF(G2980=1,IF(COUNTIF(I$2:I2980,I2980)=1,COUNTIF($I:$I,I2980),""),"")</f>
        <v/>
      </c>
      <c r="P2980" s="38" t="str">
        <f aca="false">IF(G2980=1,IF(COUNTIFS(C$2:C2980,C2980,G$2:G2980,1)=1,COUNTIFS($C:$C,C2980,$G:$G,1)+ROW()/10000000,""),"")</f>
        <v/>
      </c>
      <c r="Q2980" s="0" t="str">
        <f aca="false">IF(K2980=1,IF(COUNTIFS(C$2:C2980,C2980,K$2:K2980,1)=1,1,0),"")</f>
        <v/>
      </c>
      <c r="R2980" s="0" t="str">
        <f aca="false">IF(M2980=1,IF(COUNTIFS(C$2:C2980,C2980,M$2:M2980,1)=1,1,0),"")</f>
        <v/>
      </c>
      <c r="S2980" s="0" t="str">
        <f aca="false">IF(L2980=1,IF(COUNTIFS(C$2:C2980,C2980,L$2:L2980,1)=1,1,0),"")</f>
        <v/>
      </c>
      <c r="T2980" s="38" t="str">
        <f aca="false">IF(N2980="","",N2980+ROW()/10000000)</f>
        <v/>
      </c>
      <c r="U2980" s="0" t="str">
        <f aca="false">IF(G2980=1,IF(B2980="",1,0),"")</f>
        <v/>
      </c>
    </row>
    <row r="2981" customFormat="false" ht="15" hidden="false" customHeight="false" outlineLevel="0" collapsed="false">
      <c r="A2981" s="35"/>
      <c r="B2981" s="35"/>
      <c r="G2981" s="0" t="str">
        <f aca="false">IF(A2981="","",IF(AND(A2981&gt;=Debut,A2981&lt;Fin),1,0))</f>
        <v/>
      </c>
      <c r="H2981" s="0" t="str">
        <f aca="false">IF(G2981=1,INT(ROUND((A2981-Debut)*86400,0)/600),"")</f>
        <v/>
      </c>
      <c r="I2981" s="0" t="str">
        <f aca="false">IF(G2981=1,INT(ROUND((A2981-Debut)*86400,0)/3600),"")</f>
        <v/>
      </c>
      <c r="J2981" s="0" t="str">
        <f aca="false">IF(OR(A2981="",B2981=""),"",ROUND((B2981-A2981)*86400,0))</f>
        <v/>
      </c>
      <c r="K2981" s="37" t="str">
        <f aca="false">IF(G2981=1,IF(COUNTIFS($C:$C,C2981,$G:$G,1,$A:$A,"&gt;="&amp;(A2981-FenetreInterm/86400),$A:$A,"&lt;="&amp;A2981)&gt;=NbInterm,1,0),"")</f>
        <v/>
      </c>
      <c r="L2981" s="37" t="str">
        <f aca="false">IF(G2981=1,IF(B2981="",0,IF(J2981&lt;SeuilFugitive,1,0)),"")</f>
        <v/>
      </c>
      <c r="M2981" s="37" t="str">
        <f aca="false">IF(G2981=1,IF(B2981="",IF((Fin-A2981)*24&gt;SeuilFigee,1,0),IF(J2981&gt;SeuilFigee*3600,1,0)),"")</f>
        <v/>
      </c>
      <c r="N2981" s="0" t="str">
        <f aca="false">IF(G2981=1,IF(COUNTIF(H$2:H2981,H2981)=1,COUNTIF($H:$H,H2981),""),"")</f>
        <v/>
      </c>
      <c r="O2981" s="0" t="str">
        <f aca="false">IF(G2981=1,IF(COUNTIF(I$2:I2981,I2981)=1,COUNTIF($I:$I,I2981),""),"")</f>
        <v/>
      </c>
      <c r="P2981" s="38" t="str">
        <f aca="false">IF(G2981=1,IF(COUNTIFS(C$2:C2981,C2981,G$2:G2981,1)=1,COUNTIFS($C:$C,C2981,$G:$G,1)+ROW()/10000000,""),"")</f>
        <v/>
      </c>
      <c r="Q2981" s="0" t="str">
        <f aca="false">IF(K2981=1,IF(COUNTIFS(C$2:C2981,C2981,K$2:K2981,1)=1,1,0),"")</f>
        <v/>
      </c>
      <c r="R2981" s="0" t="str">
        <f aca="false">IF(M2981=1,IF(COUNTIFS(C$2:C2981,C2981,M$2:M2981,1)=1,1,0),"")</f>
        <v/>
      </c>
      <c r="S2981" s="0" t="str">
        <f aca="false">IF(L2981=1,IF(COUNTIFS(C$2:C2981,C2981,L$2:L2981,1)=1,1,0),"")</f>
        <v/>
      </c>
      <c r="T2981" s="38" t="str">
        <f aca="false">IF(N2981="","",N2981+ROW()/10000000)</f>
        <v/>
      </c>
      <c r="U2981" s="0" t="str">
        <f aca="false">IF(G2981=1,IF(B2981="",1,0),"")</f>
        <v/>
      </c>
    </row>
    <row r="2982" customFormat="false" ht="15" hidden="false" customHeight="false" outlineLevel="0" collapsed="false">
      <c r="A2982" s="35"/>
      <c r="B2982" s="35"/>
      <c r="G2982" s="0" t="str">
        <f aca="false">IF(A2982="","",IF(AND(A2982&gt;=Debut,A2982&lt;Fin),1,0))</f>
        <v/>
      </c>
      <c r="H2982" s="0" t="str">
        <f aca="false">IF(G2982=1,INT(ROUND((A2982-Debut)*86400,0)/600),"")</f>
        <v/>
      </c>
      <c r="I2982" s="0" t="str">
        <f aca="false">IF(G2982=1,INT(ROUND((A2982-Debut)*86400,0)/3600),"")</f>
        <v/>
      </c>
      <c r="J2982" s="0" t="str">
        <f aca="false">IF(OR(A2982="",B2982=""),"",ROUND((B2982-A2982)*86400,0))</f>
        <v/>
      </c>
      <c r="K2982" s="37" t="str">
        <f aca="false">IF(G2982=1,IF(COUNTIFS($C:$C,C2982,$G:$G,1,$A:$A,"&gt;="&amp;(A2982-FenetreInterm/86400),$A:$A,"&lt;="&amp;A2982)&gt;=NbInterm,1,0),"")</f>
        <v/>
      </c>
      <c r="L2982" s="37" t="str">
        <f aca="false">IF(G2982=1,IF(B2982="",0,IF(J2982&lt;SeuilFugitive,1,0)),"")</f>
        <v/>
      </c>
      <c r="M2982" s="37" t="str">
        <f aca="false">IF(G2982=1,IF(B2982="",IF((Fin-A2982)*24&gt;SeuilFigee,1,0),IF(J2982&gt;SeuilFigee*3600,1,0)),"")</f>
        <v/>
      </c>
      <c r="N2982" s="0" t="str">
        <f aca="false">IF(G2982=1,IF(COUNTIF(H$2:H2982,H2982)=1,COUNTIF($H:$H,H2982),""),"")</f>
        <v/>
      </c>
      <c r="O2982" s="0" t="str">
        <f aca="false">IF(G2982=1,IF(COUNTIF(I$2:I2982,I2982)=1,COUNTIF($I:$I,I2982),""),"")</f>
        <v/>
      </c>
      <c r="P2982" s="38" t="str">
        <f aca="false">IF(G2982=1,IF(COUNTIFS(C$2:C2982,C2982,G$2:G2982,1)=1,COUNTIFS($C:$C,C2982,$G:$G,1)+ROW()/10000000,""),"")</f>
        <v/>
      </c>
      <c r="Q2982" s="0" t="str">
        <f aca="false">IF(K2982=1,IF(COUNTIFS(C$2:C2982,C2982,K$2:K2982,1)=1,1,0),"")</f>
        <v/>
      </c>
      <c r="R2982" s="0" t="str">
        <f aca="false">IF(M2982=1,IF(COUNTIFS(C$2:C2982,C2982,M$2:M2982,1)=1,1,0),"")</f>
        <v/>
      </c>
      <c r="S2982" s="0" t="str">
        <f aca="false">IF(L2982=1,IF(COUNTIFS(C$2:C2982,C2982,L$2:L2982,1)=1,1,0),"")</f>
        <v/>
      </c>
      <c r="T2982" s="38" t="str">
        <f aca="false">IF(N2982="","",N2982+ROW()/10000000)</f>
        <v/>
      </c>
      <c r="U2982" s="0" t="str">
        <f aca="false">IF(G2982=1,IF(B2982="",1,0),"")</f>
        <v/>
      </c>
    </row>
    <row r="2983" customFormat="false" ht="15" hidden="false" customHeight="false" outlineLevel="0" collapsed="false">
      <c r="A2983" s="35"/>
      <c r="B2983" s="35"/>
      <c r="G2983" s="0" t="str">
        <f aca="false">IF(A2983="","",IF(AND(A2983&gt;=Debut,A2983&lt;Fin),1,0))</f>
        <v/>
      </c>
      <c r="H2983" s="0" t="str">
        <f aca="false">IF(G2983=1,INT(ROUND((A2983-Debut)*86400,0)/600),"")</f>
        <v/>
      </c>
      <c r="I2983" s="0" t="str">
        <f aca="false">IF(G2983=1,INT(ROUND((A2983-Debut)*86400,0)/3600),"")</f>
        <v/>
      </c>
      <c r="J2983" s="0" t="str">
        <f aca="false">IF(OR(A2983="",B2983=""),"",ROUND((B2983-A2983)*86400,0))</f>
        <v/>
      </c>
      <c r="K2983" s="37" t="str">
        <f aca="false">IF(G2983=1,IF(COUNTIFS($C:$C,C2983,$G:$G,1,$A:$A,"&gt;="&amp;(A2983-FenetreInterm/86400),$A:$A,"&lt;="&amp;A2983)&gt;=NbInterm,1,0),"")</f>
        <v/>
      </c>
      <c r="L2983" s="37" t="str">
        <f aca="false">IF(G2983=1,IF(B2983="",0,IF(J2983&lt;SeuilFugitive,1,0)),"")</f>
        <v/>
      </c>
      <c r="M2983" s="37" t="str">
        <f aca="false">IF(G2983=1,IF(B2983="",IF((Fin-A2983)*24&gt;SeuilFigee,1,0),IF(J2983&gt;SeuilFigee*3600,1,0)),"")</f>
        <v/>
      </c>
      <c r="N2983" s="0" t="str">
        <f aca="false">IF(G2983=1,IF(COUNTIF(H$2:H2983,H2983)=1,COUNTIF($H:$H,H2983),""),"")</f>
        <v/>
      </c>
      <c r="O2983" s="0" t="str">
        <f aca="false">IF(G2983=1,IF(COUNTIF(I$2:I2983,I2983)=1,COUNTIF($I:$I,I2983),""),"")</f>
        <v/>
      </c>
      <c r="P2983" s="38" t="str">
        <f aca="false">IF(G2983=1,IF(COUNTIFS(C$2:C2983,C2983,G$2:G2983,1)=1,COUNTIFS($C:$C,C2983,$G:$G,1)+ROW()/10000000,""),"")</f>
        <v/>
      </c>
      <c r="Q2983" s="0" t="str">
        <f aca="false">IF(K2983=1,IF(COUNTIFS(C$2:C2983,C2983,K$2:K2983,1)=1,1,0),"")</f>
        <v/>
      </c>
      <c r="R2983" s="0" t="str">
        <f aca="false">IF(M2983=1,IF(COUNTIFS(C$2:C2983,C2983,M$2:M2983,1)=1,1,0),"")</f>
        <v/>
      </c>
      <c r="S2983" s="0" t="str">
        <f aca="false">IF(L2983=1,IF(COUNTIFS(C$2:C2983,C2983,L$2:L2983,1)=1,1,0),"")</f>
        <v/>
      </c>
      <c r="T2983" s="38" t="str">
        <f aca="false">IF(N2983="","",N2983+ROW()/10000000)</f>
        <v/>
      </c>
      <c r="U2983" s="0" t="str">
        <f aca="false">IF(G2983=1,IF(B2983="",1,0),"")</f>
        <v/>
      </c>
    </row>
    <row r="2984" customFormat="false" ht="15" hidden="false" customHeight="false" outlineLevel="0" collapsed="false">
      <c r="A2984" s="35"/>
      <c r="B2984" s="35"/>
      <c r="G2984" s="0" t="str">
        <f aca="false">IF(A2984="","",IF(AND(A2984&gt;=Debut,A2984&lt;Fin),1,0))</f>
        <v/>
      </c>
      <c r="H2984" s="0" t="str">
        <f aca="false">IF(G2984=1,INT(ROUND((A2984-Debut)*86400,0)/600),"")</f>
        <v/>
      </c>
      <c r="I2984" s="0" t="str">
        <f aca="false">IF(G2984=1,INT(ROUND((A2984-Debut)*86400,0)/3600),"")</f>
        <v/>
      </c>
      <c r="J2984" s="0" t="str">
        <f aca="false">IF(OR(A2984="",B2984=""),"",ROUND((B2984-A2984)*86400,0))</f>
        <v/>
      </c>
      <c r="K2984" s="37" t="str">
        <f aca="false">IF(G2984=1,IF(COUNTIFS($C:$C,C2984,$G:$G,1,$A:$A,"&gt;="&amp;(A2984-FenetreInterm/86400),$A:$A,"&lt;="&amp;A2984)&gt;=NbInterm,1,0),"")</f>
        <v/>
      </c>
      <c r="L2984" s="37" t="str">
        <f aca="false">IF(G2984=1,IF(B2984="",0,IF(J2984&lt;SeuilFugitive,1,0)),"")</f>
        <v/>
      </c>
      <c r="M2984" s="37" t="str">
        <f aca="false">IF(G2984=1,IF(B2984="",IF((Fin-A2984)*24&gt;SeuilFigee,1,0),IF(J2984&gt;SeuilFigee*3600,1,0)),"")</f>
        <v/>
      </c>
      <c r="N2984" s="0" t="str">
        <f aca="false">IF(G2984=1,IF(COUNTIF(H$2:H2984,H2984)=1,COUNTIF($H:$H,H2984),""),"")</f>
        <v/>
      </c>
      <c r="O2984" s="0" t="str">
        <f aca="false">IF(G2984=1,IF(COUNTIF(I$2:I2984,I2984)=1,COUNTIF($I:$I,I2984),""),"")</f>
        <v/>
      </c>
      <c r="P2984" s="38" t="str">
        <f aca="false">IF(G2984=1,IF(COUNTIFS(C$2:C2984,C2984,G$2:G2984,1)=1,COUNTIFS($C:$C,C2984,$G:$G,1)+ROW()/10000000,""),"")</f>
        <v/>
      </c>
      <c r="Q2984" s="0" t="str">
        <f aca="false">IF(K2984=1,IF(COUNTIFS(C$2:C2984,C2984,K$2:K2984,1)=1,1,0),"")</f>
        <v/>
      </c>
      <c r="R2984" s="0" t="str">
        <f aca="false">IF(M2984=1,IF(COUNTIFS(C$2:C2984,C2984,M$2:M2984,1)=1,1,0),"")</f>
        <v/>
      </c>
      <c r="S2984" s="0" t="str">
        <f aca="false">IF(L2984=1,IF(COUNTIFS(C$2:C2984,C2984,L$2:L2984,1)=1,1,0),"")</f>
        <v/>
      </c>
      <c r="T2984" s="38" t="str">
        <f aca="false">IF(N2984="","",N2984+ROW()/10000000)</f>
        <v/>
      </c>
      <c r="U2984" s="0" t="str">
        <f aca="false">IF(G2984=1,IF(B2984="",1,0),"")</f>
        <v/>
      </c>
    </row>
    <row r="2985" customFormat="false" ht="15" hidden="false" customHeight="false" outlineLevel="0" collapsed="false">
      <c r="A2985" s="35"/>
      <c r="B2985" s="35"/>
      <c r="G2985" s="0" t="str">
        <f aca="false">IF(A2985="","",IF(AND(A2985&gt;=Debut,A2985&lt;Fin),1,0))</f>
        <v/>
      </c>
      <c r="H2985" s="0" t="str">
        <f aca="false">IF(G2985=1,INT(ROUND((A2985-Debut)*86400,0)/600),"")</f>
        <v/>
      </c>
      <c r="I2985" s="0" t="str">
        <f aca="false">IF(G2985=1,INT(ROUND((A2985-Debut)*86400,0)/3600),"")</f>
        <v/>
      </c>
      <c r="J2985" s="0" t="str">
        <f aca="false">IF(OR(A2985="",B2985=""),"",ROUND((B2985-A2985)*86400,0))</f>
        <v/>
      </c>
      <c r="K2985" s="37" t="str">
        <f aca="false">IF(G2985=1,IF(COUNTIFS($C:$C,C2985,$G:$G,1,$A:$A,"&gt;="&amp;(A2985-FenetreInterm/86400),$A:$A,"&lt;="&amp;A2985)&gt;=NbInterm,1,0),"")</f>
        <v/>
      </c>
      <c r="L2985" s="37" t="str">
        <f aca="false">IF(G2985=1,IF(B2985="",0,IF(J2985&lt;SeuilFugitive,1,0)),"")</f>
        <v/>
      </c>
      <c r="M2985" s="37" t="str">
        <f aca="false">IF(G2985=1,IF(B2985="",IF((Fin-A2985)*24&gt;SeuilFigee,1,0),IF(J2985&gt;SeuilFigee*3600,1,0)),"")</f>
        <v/>
      </c>
      <c r="N2985" s="0" t="str">
        <f aca="false">IF(G2985=1,IF(COUNTIF(H$2:H2985,H2985)=1,COUNTIF($H:$H,H2985),""),"")</f>
        <v/>
      </c>
      <c r="O2985" s="0" t="str">
        <f aca="false">IF(G2985=1,IF(COUNTIF(I$2:I2985,I2985)=1,COUNTIF($I:$I,I2985),""),"")</f>
        <v/>
      </c>
      <c r="P2985" s="38" t="str">
        <f aca="false">IF(G2985=1,IF(COUNTIFS(C$2:C2985,C2985,G$2:G2985,1)=1,COUNTIFS($C:$C,C2985,$G:$G,1)+ROW()/10000000,""),"")</f>
        <v/>
      </c>
      <c r="Q2985" s="0" t="str">
        <f aca="false">IF(K2985=1,IF(COUNTIFS(C$2:C2985,C2985,K$2:K2985,1)=1,1,0),"")</f>
        <v/>
      </c>
      <c r="R2985" s="0" t="str">
        <f aca="false">IF(M2985=1,IF(COUNTIFS(C$2:C2985,C2985,M$2:M2985,1)=1,1,0),"")</f>
        <v/>
      </c>
      <c r="S2985" s="0" t="str">
        <f aca="false">IF(L2985=1,IF(COUNTIFS(C$2:C2985,C2985,L$2:L2985,1)=1,1,0),"")</f>
        <v/>
      </c>
      <c r="T2985" s="38" t="str">
        <f aca="false">IF(N2985="","",N2985+ROW()/10000000)</f>
        <v/>
      </c>
      <c r="U2985" s="0" t="str">
        <f aca="false">IF(G2985=1,IF(B2985="",1,0),"")</f>
        <v/>
      </c>
    </row>
    <row r="2986" customFormat="false" ht="15" hidden="false" customHeight="false" outlineLevel="0" collapsed="false">
      <c r="A2986" s="35"/>
      <c r="B2986" s="35"/>
      <c r="G2986" s="0" t="str">
        <f aca="false">IF(A2986="","",IF(AND(A2986&gt;=Debut,A2986&lt;Fin),1,0))</f>
        <v/>
      </c>
      <c r="H2986" s="0" t="str">
        <f aca="false">IF(G2986=1,INT(ROUND((A2986-Debut)*86400,0)/600),"")</f>
        <v/>
      </c>
      <c r="I2986" s="0" t="str">
        <f aca="false">IF(G2986=1,INT(ROUND((A2986-Debut)*86400,0)/3600),"")</f>
        <v/>
      </c>
      <c r="J2986" s="0" t="str">
        <f aca="false">IF(OR(A2986="",B2986=""),"",ROUND((B2986-A2986)*86400,0))</f>
        <v/>
      </c>
      <c r="K2986" s="37" t="str">
        <f aca="false">IF(G2986=1,IF(COUNTIFS($C:$C,C2986,$G:$G,1,$A:$A,"&gt;="&amp;(A2986-FenetreInterm/86400),$A:$A,"&lt;="&amp;A2986)&gt;=NbInterm,1,0),"")</f>
        <v/>
      </c>
      <c r="L2986" s="37" t="str">
        <f aca="false">IF(G2986=1,IF(B2986="",0,IF(J2986&lt;SeuilFugitive,1,0)),"")</f>
        <v/>
      </c>
      <c r="M2986" s="37" t="str">
        <f aca="false">IF(G2986=1,IF(B2986="",IF((Fin-A2986)*24&gt;SeuilFigee,1,0),IF(J2986&gt;SeuilFigee*3600,1,0)),"")</f>
        <v/>
      </c>
      <c r="N2986" s="0" t="str">
        <f aca="false">IF(G2986=1,IF(COUNTIF(H$2:H2986,H2986)=1,COUNTIF($H:$H,H2986),""),"")</f>
        <v/>
      </c>
      <c r="O2986" s="0" t="str">
        <f aca="false">IF(G2986=1,IF(COUNTIF(I$2:I2986,I2986)=1,COUNTIF($I:$I,I2986),""),"")</f>
        <v/>
      </c>
      <c r="P2986" s="38" t="str">
        <f aca="false">IF(G2986=1,IF(COUNTIFS(C$2:C2986,C2986,G$2:G2986,1)=1,COUNTIFS($C:$C,C2986,$G:$G,1)+ROW()/10000000,""),"")</f>
        <v/>
      </c>
      <c r="Q2986" s="0" t="str">
        <f aca="false">IF(K2986=1,IF(COUNTIFS(C$2:C2986,C2986,K$2:K2986,1)=1,1,0),"")</f>
        <v/>
      </c>
      <c r="R2986" s="0" t="str">
        <f aca="false">IF(M2986=1,IF(COUNTIFS(C$2:C2986,C2986,M$2:M2986,1)=1,1,0),"")</f>
        <v/>
      </c>
      <c r="S2986" s="0" t="str">
        <f aca="false">IF(L2986=1,IF(COUNTIFS(C$2:C2986,C2986,L$2:L2986,1)=1,1,0),"")</f>
        <v/>
      </c>
      <c r="T2986" s="38" t="str">
        <f aca="false">IF(N2986="","",N2986+ROW()/10000000)</f>
        <v/>
      </c>
      <c r="U2986" s="0" t="str">
        <f aca="false">IF(G2986=1,IF(B2986="",1,0),"")</f>
        <v/>
      </c>
    </row>
    <row r="2987" customFormat="false" ht="15" hidden="false" customHeight="false" outlineLevel="0" collapsed="false">
      <c r="A2987" s="35"/>
      <c r="B2987" s="35"/>
      <c r="G2987" s="0" t="str">
        <f aca="false">IF(A2987="","",IF(AND(A2987&gt;=Debut,A2987&lt;Fin),1,0))</f>
        <v/>
      </c>
      <c r="H2987" s="0" t="str">
        <f aca="false">IF(G2987=1,INT(ROUND((A2987-Debut)*86400,0)/600),"")</f>
        <v/>
      </c>
      <c r="I2987" s="0" t="str">
        <f aca="false">IF(G2987=1,INT(ROUND((A2987-Debut)*86400,0)/3600),"")</f>
        <v/>
      </c>
      <c r="J2987" s="0" t="str">
        <f aca="false">IF(OR(A2987="",B2987=""),"",ROUND((B2987-A2987)*86400,0))</f>
        <v/>
      </c>
      <c r="K2987" s="37" t="str">
        <f aca="false">IF(G2987=1,IF(COUNTIFS($C:$C,C2987,$G:$G,1,$A:$A,"&gt;="&amp;(A2987-FenetreInterm/86400),$A:$A,"&lt;="&amp;A2987)&gt;=NbInterm,1,0),"")</f>
        <v/>
      </c>
      <c r="L2987" s="37" t="str">
        <f aca="false">IF(G2987=1,IF(B2987="",0,IF(J2987&lt;SeuilFugitive,1,0)),"")</f>
        <v/>
      </c>
      <c r="M2987" s="37" t="str">
        <f aca="false">IF(G2987=1,IF(B2987="",IF((Fin-A2987)*24&gt;SeuilFigee,1,0),IF(J2987&gt;SeuilFigee*3600,1,0)),"")</f>
        <v/>
      </c>
      <c r="N2987" s="0" t="str">
        <f aca="false">IF(G2987=1,IF(COUNTIF(H$2:H2987,H2987)=1,COUNTIF($H:$H,H2987),""),"")</f>
        <v/>
      </c>
      <c r="O2987" s="0" t="str">
        <f aca="false">IF(G2987=1,IF(COUNTIF(I$2:I2987,I2987)=1,COUNTIF($I:$I,I2987),""),"")</f>
        <v/>
      </c>
      <c r="P2987" s="38" t="str">
        <f aca="false">IF(G2987=1,IF(COUNTIFS(C$2:C2987,C2987,G$2:G2987,1)=1,COUNTIFS($C:$C,C2987,$G:$G,1)+ROW()/10000000,""),"")</f>
        <v/>
      </c>
      <c r="Q2987" s="0" t="str">
        <f aca="false">IF(K2987=1,IF(COUNTIFS(C$2:C2987,C2987,K$2:K2987,1)=1,1,0),"")</f>
        <v/>
      </c>
      <c r="R2987" s="0" t="str">
        <f aca="false">IF(M2987=1,IF(COUNTIFS(C$2:C2987,C2987,M$2:M2987,1)=1,1,0),"")</f>
        <v/>
      </c>
      <c r="S2987" s="0" t="str">
        <f aca="false">IF(L2987=1,IF(COUNTIFS(C$2:C2987,C2987,L$2:L2987,1)=1,1,0),"")</f>
        <v/>
      </c>
      <c r="T2987" s="38" t="str">
        <f aca="false">IF(N2987="","",N2987+ROW()/10000000)</f>
        <v/>
      </c>
      <c r="U2987" s="0" t="str">
        <f aca="false">IF(G2987=1,IF(B2987="",1,0),"")</f>
        <v/>
      </c>
    </row>
    <row r="2988" customFormat="false" ht="15" hidden="false" customHeight="false" outlineLevel="0" collapsed="false">
      <c r="A2988" s="35"/>
      <c r="B2988" s="35"/>
      <c r="G2988" s="0" t="str">
        <f aca="false">IF(A2988="","",IF(AND(A2988&gt;=Debut,A2988&lt;Fin),1,0))</f>
        <v/>
      </c>
      <c r="H2988" s="0" t="str">
        <f aca="false">IF(G2988=1,INT(ROUND((A2988-Debut)*86400,0)/600),"")</f>
        <v/>
      </c>
      <c r="I2988" s="0" t="str">
        <f aca="false">IF(G2988=1,INT(ROUND((A2988-Debut)*86400,0)/3600),"")</f>
        <v/>
      </c>
      <c r="J2988" s="0" t="str">
        <f aca="false">IF(OR(A2988="",B2988=""),"",ROUND((B2988-A2988)*86400,0))</f>
        <v/>
      </c>
      <c r="K2988" s="37" t="str">
        <f aca="false">IF(G2988=1,IF(COUNTIFS($C:$C,C2988,$G:$G,1,$A:$A,"&gt;="&amp;(A2988-FenetreInterm/86400),$A:$A,"&lt;="&amp;A2988)&gt;=NbInterm,1,0),"")</f>
        <v/>
      </c>
      <c r="L2988" s="37" t="str">
        <f aca="false">IF(G2988=1,IF(B2988="",0,IF(J2988&lt;SeuilFugitive,1,0)),"")</f>
        <v/>
      </c>
      <c r="M2988" s="37" t="str">
        <f aca="false">IF(G2988=1,IF(B2988="",IF((Fin-A2988)*24&gt;SeuilFigee,1,0),IF(J2988&gt;SeuilFigee*3600,1,0)),"")</f>
        <v/>
      </c>
      <c r="N2988" s="0" t="str">
        <f aca="false">IF(G2988=1,IF(COUNTIF(H$2:H2988,H2988)=1,COUNTIF($H:$H,H2988),""),"")</f>
        <v/>
      </c>
      <c r="O2988" s="0" t="str">
        <f aca="false">IF(G2988=1,IF(COUNTIF(I$2:I2988,I2988)=1,COUNTIF($I:$I,I2988),""),"")</f>
        <v/>
      </c>
      <c r="P2988" s="38" t="str">
        <f aca="false">IF(G2988=1,IF(COUNTIFS(C$2:C2988,C2988,G$2:G2988,1)=1,COUNTIFS($C:$C,C2988,$G:$G,1)+ROW()/10000000,""),"")</f>
        <v/>
      </c>
      <c r="Q2988" s="0" t="str">
        <f aca="false">IF(K2988=1,IF(COUNTIFS(C$2:C2988,C2988,K$2:K2988,1)=1,1,0),"")</f>
        <v/>
      </c>
      <c r="R2988" s="0" t="str">
        <f aca="false">IF(M2988=1,IF(COUNTIFS(C$2:C2988,C2988,M$2:M2988,1)=1,1,0),"")</f>
        <v/>
      </c>
      <c r="S2988" s="0" t="str">
        <f aca="false">IF(L2988=1,IF(COUNTIFS(C$2:C2988,C2988,L$2:L2988,1)=1,1,0),"")</f>
        <v/>
      </c>
      <c r="T2988" s="38" t="str">
        <f aca="false">IF(N2988="","",N2988+ROW()/10000000)</f>
        <v/>
      </c>
      <c r="U2988" s="0" t="str">
        <f aca="false">IF(G2988=1,IF(B2988="",1,0),"")</f>
        <v/>
      </c>
    </row>
    <row r="2989" customFormat="false" ht="15" hidden="false" customHeight="false" outlineLevel="0" collapsed="false">
      <c r="A2989" s="35"/>
      <c r="B2989" s="35"/>
      <c r="G2989" s="0" t="str">
        <f aca="false">IF(A2989="","",IF(AND(A2989&gt;=Debut,A2989&lt;Fin),1,0))</f>
        <v/>
      </c>
      <c r="H2989" s="0" t="str">
        <f aca="false">IF(G2989=1,INT(ROUND((A2989-Debut)*86400,0)/600),"")</f>
        <v/>
      </c>
      <c r="I2989" s="0" t="str">
        <f aca="false">IF(G2989=1,INT(ROUND((A2989-Debut)*86400,0)/3600),"")</f>
        <v/>
      </c>
      <c r="J2989" s="0" t="str">
        <f aca="false">IF(OR(A2989="",B2989=""),"",ROUND((B2989-A2989)*86400,0))</f>
        <v/>
      </c>
      <c r="K2989" s="37" t="str">
        <f aca="false">IF(G2989=1,IF(COUNTIFS($C:$C,C2989,$G:$G,1,$A:$A,"&gt;="&amp;(A2989-FenetreInterm/86400),$A:$A,"&lt;="&amp;A2989)&gt;=NbInterm,1,0),"")</f>
        <v/>
      </c>
      <c r="L2989" s="37" t="str">
        <f aca="false">IF(G2989=1,IF(B2989="",0,IF(J2989&lt;SeuilFugitive,1,0)),"")</f>
        <v/>
      </c>
      <c r="M2989" s="37" t="str">
        <f aca="false">IF(G2989=1,IF(B2989="",IF((Fin-A2989)*24&gt;SeuilFigee,1,0),IF(J2989&gt;SeuilFigee*3600,1,0)),"")</f>
        <v/>
      </c>
      <c r="N2989" s="0" t="str">
        <f aca="false">IF(G2989=1,IF(COUNTIF(H$2:H2989,H2989)=1,COUNTIF($H:$H,H2989),""),"")</f>
        <v/>
      </c>
      <c r="O2989" s="0" t="str">
        <f aca="false">IF(G2989=1,IF(COUNTIF(I$2:I2989,I2989)=1,COUNTIF($I:$I,I2989),""),"")</f>
        <v/>
      </c>
      <c r="P2989" s="38" t="str">
        <f aca="false">IF(G2989=1,IF(COUNTIFS(C$2:C2989,C2989,G$2:G2989,1)=1,COUNTIFS($C:$C,C2989,$G:$G,1)+ROW()/10000000,""),"")</f>
        <v/>
      </c>
      <c r="Q2989" s="0" t="str">
        <f aca="false">IF(K2989=1,IF(COUNTIFS(C$2:C2989,C2989,K$2:K2989,1)=1,1,0),"")</f>
        <v/>
      </c>
      <c r="R2989" s="0" t="str">
        <f aca="false">IF(M2989=1,IF(COUNTIFS(C$2:C2989,C2989,M$2:M2989,1)=1,1,0),"")</f>
        <v/>
      </c>
      <c r="S2989" s="0" t="str">
        <f aca="false">IF(L2989=1,IF(COUNTIFS(C$2:C2989,C2989,L$2:L2989,1)=1,1,0),"")</f>
        <v/>
      </c>
      <c r="T2989" s="38" t="str">
        <f aca="false">IF(N2989="","",N2989+ROW()/10000000)</f>
        <v/>
      </c>
      <c r="U2989" s="0" t="str">
        <f aca="false">IF(G2989=1,IF(B2989="",1,0),"")</f>
        <v/>
      </c>
    </row>
    <row r="2990" customFormat="false" ht="15" hidden="false" customHeight="false" outlineLevel="0" collapsed="false">
      <c r="A2990" s="35"/>
      <c r="B2990" s="35"/>
      <c r="G2990" s="0" t="str">
        <f aca="false">IF(A2990="","",IF(AND(A2990&gt;=Debut,A2990&lt;Fin),1,0))</f>
        <v/>
      </c>
      <c r="H2990" s="0" t="str">
        <f aca="false">IF(G2990=1,INT(ROUND((A2990-Debut)*86400,0)/600),"")</f>
        <v/>
      </c>
      <c r="I2990" s="0" t="str">
        <f aca="false">IF(G2990=1,INT(ROUND((A2990-Debut)*86400,0)/3600),"")</f>
        <v/>
      </c>
      <c r="J2990" s="0" t="str">
        <f aca="false">IF(OR(A2990="",B2990=""),"",ROUND((B2990-A2990)*86400,0))</f>
        <v/>
      </c>
      <c r="K2990" s="37" t="str">
        <f aca="false">IF(G2990=1,IF(COUNTIFS($C:$C,C2990,$G:$G,1,$A:$A,"&gt;="&amp;(A2990-FenetreInterm/86400),$A:$A,"&lt;="&amp;A2990)&gt;=NbInterm,1,0),"")</f>
        <v/>
      </c>
      <c r="L2990" s="37" t="str">
        <f aca="false">IF(G2990=1,IF(B2990="",0,IF(J2990&lt;SeuilFugitive,1,0)),"")</f>
        <v/>
      </c>
      <c r="M2990" s="37" t="str">
        <f aca="false">IF(G2990=1,IF(B2990="",IF((Fin-A2990)*24&gt;SeuilFigee,1,0),IF(J2990&gt;SeuilFigee*3600,1,0)),"")</f>
        <v/>
      </c>
      <c r="N2990" s="0" t="str">
        <f aca="false">IF(G2990=1,IF(COUNTIF(H$2:H2990,H2990)=1,COUNTIF($H:$H,H2990),""),"")</f>
        <v/>
      </c>
      <c r="O2990" s="0" t="str">
        <f aca="false">IF(G2990=1,IF(COUNTIF(I$2:I2990,I2990)=1,COUNTIF($I:$I,I2990),""),"")</f>
        <v/>
      </c>
      <c r="P2990" s="38" t="str">
        <f aca="false">IF(G2990=1,IF(COUNTIFS(C$2:C2990,C2990,G$2:G2990,1)=1,COUNTIFS($C:$C,C2990,$G:$G,1)+ROW()/10000000,""),"")</f>
        <v/>
      </c>
      <c r="Q2990" s="0" t="str">
        <f aca="false">IF(K2990=1,IF(COUNTIFS(C$2:C2990,C2990,K$2:K2990,1)=1,1,0),"")</f>
        <v/>
      </c>
      <c r="R2990" s="0" t="str">
        <f aca="false">IF(M2990=1,IF(COUNTIFS(C$2:C2990,C2990,M$2:M2990,1)=1,1,0),"")</f>
        <v/>
      </c>
      <c r="S2990" s="0" t="str">
        <f aca="false">IF(L2990=1,IF(COUNTIFS(C$2:C2990,C2990,L$2:L2990,1)=1,1,0),"")</f>
        <v/>
      </c>
      <c r="T2990" s="38" t="str">
        <f aca="false">IF(N2990="","",N2990+ROW()/10000000)</f>
        <v/>
      </c>
      <c r="U2990" s="0" t="str">
        <f aca="false">IF(G2990=1,IF(B2990="",1,0),"")</f>
        <v/>
      </c>
    </row>
    <row r="2991" customFormat="false" ht="15" hidden="false" customHeight="false" outlineLevel="0" collapsed="false">
      <c r="A2991" s="35"/>
      <c r="B2991" s="35"/>
      <c r="G2991" s="0" t="str">
        <f aca="false">IF(A2991="","",IF(AND(A2991&gt;=Debut,A2991&lt;Fin),1,0))</f>
        <v/>
      </c>
      <c r="H2991" s="0" t="str">
        <f aca="false">IF(G2991=1,INT(ROUND((A2991-Debut)*86400,0)/600),"")</f>
        <v/>
      </c>
      <c r="I2991" s="0" t="str">
        <f aca="false">IF(G2991=1,INT(ROUND((A2991-Debut)*86400,0)/3600),"")</f>
        <v/>
      </c>
      <c r="J2991" s="0" t="str">
        <f aca="false">IF(OR(A2991="",B2991=""),"",ROUND((B2991-A2991)*86400,0))</f>
        <v/>
      </c>
      <c r="K2991" s="37" t="str">
        <f aca="false">IF(G2991=1,IF(COUNTIFS($C:$C,C2991,$G:$G,1,$A:$A,"&gt;="&amp;(A2991-FenetreInterm/86400),$A:$A,"&lt;="&amp;A2991)&gt;=NbInterm,1,0),"")</f>
        <v/>
      </c>
      <c r="L2991" s="37" t="str">
        <f aca="false">IF(G2991=1,IF(B2991="",0,IF(J2991&lt;SeuilFugitive,1,0)),"")</f>
        <v/>
      </c>
      <c r="M2991" s="37" t="str">
        <f aca="false">IF(G2991=1,IF(B2991="",IF((Fin-A2991)*24&gt;SeuilFigee,1,0),IF(J2991&gt;SeuilFigee*3600,1,0)),"")</f>
        <v/>
      </c>
      <c r="N2991" s="0" t="str">
        <f aca="false">IF(G2991=1,IF(COUNTIF(H$2:H2991,H2991)=1,COUNTIF($H:$H,H2991),""),"")</f>
        <v/>
      </c>
      <c r="O2991" s="0" t="str">
        <f aca="false">IF(G2991=1,IF(COUNTIF(I$2:I2991,I2991)=1,COUNTIF($I:$I,I2991),""),"")</f>
        <v/>
      </c>
      <c r="P2991" s="38" t="str">
        <f aca="false">IF(G2991=1,IF(COUNTIFS(C$2:C2991,C2991,G$2:G2991,1)=1,COUNTIFS($C:$C,C2991,$G:$G,1)+ROW()/10000000,""),"")</f>
        <v/>
      </c>
      <c r="Q2991" s="0" t="str">
        <f aca="false">IF(K2991=1,IF(COUNTIFS(C$2:C2991,C2991,K$2:K2991,1)=1,1,0),"")</f>
        <v/>
      </c>
      <c r="R2991" s="0" t="str">
        <f aca="false">IF(M2991=1,IF(COUNTIFS(C$2:C2991,C2991,M$2:M2991,1)=1,1,0),"")</f>
        <v/>
      </c>
      <c r="S2991" s="0" t="str">
        <f aca="false">IF(L2991=1,IF(COUNTIFS(C$2:C2991,C2991,L$2:L2991,1)=1,1,0),"")</f>
        <v/>
      </c>
      <c r="T2991" s="38" t="str">
        <f aca="false">IF(N2991="","",N2991+ROW()/10000000)</f>
        <v/>
      </c>
      <c r="U2991" s="0" t="str">
        <f aca="false">IF(G2991=1,IF(B2991="",1,0),"")</f>
        <v/>
      </c>
    </row>
    <row r="2992" customFormat="false" ht="15" hidden="false" customHeight="false" outlineLevel="0" collapsed="false">
      <c r="A2992" s="35"/>
      <c r="B2992" s="35"/>
      <c r="G2992" s="0" t="str">
        <f aca="false">IF(A2992="","",IF(AND(A2992&gt;=Debut,A2992&lt;Fin),1,0))</f>
        <v/>
      </c>
      <c r="H2992" s="0" t="str">
        <f aca="false">IF(G2992=1,INT(ROUND((A2992-Debut)*86400,0)/600),"")</f>
        <v/>
      </c>
      <c r="I2992" s="0" t="str">
        <f aca="false">IF(G2992=1,INT(ROUND((A2992-Debut)*86400,0)/3600),"")</f>
        <v/>
      </c>
      <c r="J2992" s="0" t="str">
        <f aca="false">IF(OR(A2992="",B2992=""),"",ROUND((B2992-A2992)*86400,0))</f>
        <v/>
      </c>
      <c r="K2992" s="37" t="str">
        <f aca="false">IF(G2992=1,IF(COUNTIFS($C:$C,C2992,$G:$G,1,$A:$A,"&gt;="&amp;(A2992-FenetreInterm/86400),$A:$A,"&lt;="&amp;A2992)&gt;=NbInterm,1,0),"")</f>
        <v/>
      </c>
      <c r="L2992" s="37" t="str">
        <f aca="false">IF(G2992=1,IF(B2992="",0,IF(J2992&lt;SeuilFugitive,1,0)),"")</f>
        <v/>
      </c>
      <c r="M2992" s="37" t="str">
        <f aca="false">IF(G2992=1,IF(B2992="",IF((Fin-A2992)*24&gt;SeuilFigee,1,0),IF(J2992&gt;SeuilFigee*3600,1,0)),"")</f>
        <v/>
      </c>
      <c r="N2992" s="0" t="str">
        <f aca="false">IF(G2992=1,IF(COUNTIF(H$2:H2992,H2992)=1,COUNTIF($H:$H,H2992),""),"")</f>
        <v/>
      </c>
      <c r="O2992" s="0" t="str">
        <f aca="false">IF(G2992=1,IF(COUNTIF(I$2:I2992,I2992)=1,COUNTIF($I:$I,I2992),""),"")</f>
        <v/>
      </c>
      <c r="P2992" s="38" t="str">
        <f aca="false">IF(G2992=1,IF(COUNTIFS(C$2:C2992,C2992,G$2:G2992,1)=1,COUNTIFS($C:$C,C2992,$G:$G,1)+ROW()/10000000,""),"")</f>
        <v/>
      </c>
      <c r="Q2992" s="0" t="str">
        <f aca="false">IF(K2992=1,IF(COUNTIFS(C$2:C2992,C2992,K$2:K2992,1)=1,1,0),"")</f>
        <v/>
      </c>
      <c r="R2992" s="0" t="str">
        <f aca="false">IF(M2992=1,IF(COUNTIFS(C$2:C2992,C2992,M$2:M2992,1)=1,1,0),"")</f>
        <v/>
      </c>
      <c r="S2992" s="0" t="str">
        <f aca="false">IF(L2992=1,IF(COUNTIFS(C$2:C2992,C2992,L$2:L2992,1)=1,1,0),"")</f>
        <v/>
      </c>
      <c r="T2992" s="38" t="str">
        <f aca="false">IF(N2992="","",N2992+ROW()/10000000)</f>
        <v/>
      </c>
      <c r="U2992" s="0" t="str">
        <f aca="false">IF(G2992=1,IF(B2992="",1,0),"")</f>
        <v/>
      </c>
    </row>
    <row r="2993" customFormat="false" ht="15" hidden="false" customHeight="false" outlineLevel="0" collapsed="false">
      <c r="A2993" s="35"/>
      <c r="B2993" s="35"/>
      <c r="G2993" s="0" t="str">
        <f aca="false">IF(A2993="","",IF(AND(A2993&gt;=Debut,A2993&lt;Fin),1,0))</f>
        <v/>
      </c>
      <c r="H2993" s="0" t="str">
        <f aca="false">IF(G2993=1,INT(ROUND((A2993-Debut)*86400,0)/600),"")</f>
        <v/>
      </c>
      <c r="I2993" s="0" t="str">
        <f aca="false">IF(G2993=1,INT(ROUND((A2993-Debut)*86400,0)/3600),"")</f>
        <v/>
      </c>
      <c r="J2993" s="0" t="str">
        <f aca="false">IF(OR(A2993="",B2993=""),"",ROUND((B2993-A2993)*86400,0))</f>
        <v/>
      </c>
      <c r="K2993" s="37" t="str">
        <f aca="false">IF(G2993=1,IF(COUNTIFS($C:$C,C2993,$G:$G,1,$A:$A,"&gt;="&amp;(A2993-FenetreInterm/86400),$A:$A,"&lt;="&amp;A2993)&gt;=NbInterm,1,0),"")</f>
        <v/>
      </c>
      <c r="L2993" s="37" t="str">
        <f aca="false">IF(G2993=1,IF(B2993="",0,IF(J2993&lt;SeuilFugitive,1,0)),"")</f>
        <v/>
      </c>
      <c r="M2993" s="37" t="str">
        <f aca="false">IF(G2993=1,IF(B2993="",IF((Fin-A2993)*24&gt;SeuilFigee,1,0),IF(J2993&gt;SeuilFigee*3600,1,0)),"")</f>
        <v/>
      </c>
      <c r="N2993" s="0" t="str">
        <f aca="false">IF(G2993=1,IF(COUNTIF(H$2:H2993,H2993)=1,COUNTIF($H:$H,H2993),""),"")</f>
        <v/>
      </c>
      <c r="O2993" s="0" t="str">
        <f aca="false">IF(G2993=1,IF(COUNTIF(I$2:I2993,I2993)=1,COUNTIF($I:$I,I2993),""),"")</f>
        <v/>
      </c>
      <c r="P2993" s="38" t="str">
        <f aca="false">IF(G2993=1,IF(COUNTIFS(C$2:C2993,C2993,G$2:G2993,1)=1,COUNTIFS($C:$C,C2993,$G:$G,1)+ROW()/10000000,""),"")</f>
        <v/>
      </c>
      <c r="Q2993" s="0" t="str">
        <f aca="false">IF(K2993=1,IF(COUNTIFS(C$2:C2993,C2993,K$2:K2993,1)=1,1,0),"")</f>
        <v/>
      </c>
      <c r="R2993" s="0" t="str">
        <f aca="false">IF(M2993=1,IF(COUNTIFS(C$2:C2993,C2993,M$2:M2993,1)=1,1,0),"")</f>
        <v/>
      </c>
      <c r="S2993" s="0" t="str">
        <f aca="false">IF(L2993=1,IF(COUNTIFS(C$2:C2993,C2993,L$2:L2993,1)=1,1,0),"")</f>
        <v/>
      </c>
      <c r="T2993" s="38" t="str">
        <f aca="false">IF(N2993="","",N2993+ROW()/10000000)</f>
        <v/>
      </c>
      <c r="U2993" s="0" t="str">
        <f aca="false">IF(G2993=1,IF(B2993="",1,0),"")</f>
        <v/>
      </c>
    </row>
    <row r="2994" customFormat="false" ht="15" hidden="false" customHeight="false" outlineLevel="0" collapsed="false">
      <c r="A2994" s="35"/>
      <c r="B2994" s="35"/>
      <c r="G2994" s="0" t="str">
        <f aca="false">IF(A2994="","",IF(AND(A2994&gt;=Debut,A2994&lt;Fin),1,0))</f>
        <v/>
      </c>
      <c r="H2994" s="0" t="str">
        <f aca="false">IF(G2994=1,INT(ROUND((A2994-Debut)*86400,0)/600),"")</f>
        <v/>
      </c>
      <c r="I2994" s="0" t="str">
        <f aca="false">IF(G2994=1,INT(ROUND((A2994-Debut)*86400,0)/3600),"")</f>
        <v/>
      </c>
      <c r="J2994" s="0" t="str">
        <f aca="false">IF(OR(A2994="",B2994=""),"",ROUND((B2994-A2994)*86400,0))</f>
        <v/>
      </c>
      <c r="K2994" s="37" t="str">
        <f aca="false">IF(G2994=1,IF(COUNTIFS($C:$C,C2994,$G:$G,1,$A:$A,"&gt;="&amp;(A2994-FenetreInterm/86400),$A:$A,"&lt;="&amp;A2994)&gt;=NbInterm,1,0),"")</f>
        <v/>
      </c>
      <c r="L2994" s="37" t="str">
        <f aca="false">IF(G2994=1,IF(B2994="",0,IF(J2994&lt;SeuilFugitive,1,0)),"")</f>
        <v/>
      </c>
      <c r="M2994" s="37" t="str">
        <f aca="false">IF(G2994=1,IF(B2994="",IF((Fin-A2994)*24&gt;SeuilFigee,1,0),IF(J2994&gt;SeuilFigee*3600,1,0)),"")</f>
        <v/>
      </c>
      <c r="N2994" s="0" t="str">
        <f aca="false">IF(G2994=1,IF(COUNTIF(H$2:H2994,H2994)=1,COUNTIF($H:$H,H2994),""),"")</f>
        <v/>
      </c>
      <c r="O2994" s="0" t="str">
        <f aca="false">IF(G2994=1,IF(COUNTIF(I$2:I2994,I2994)=1,COUNTIF($I:$I,I2994),""),"")</f>
        <v/>
      </c>
      <c r="P2994" s="38" t="str">
        <f aca="false">IF(G2994=1,IF(COUNTIFS(C$2:C2994,C2994,G$2:G2994,1)=1,COUNTIFS($C:$C,C2994,$G:$G,1)+ROW()/10000000,""),"")</f>
        <v/>
      </c>
      <c r="Q2994" s="0" t="str">
        <f aca="false">IF(K2994=1,IF(COUNTIFS(C$2:C2994,C2994,K$2:K2994,1)=1,1,0),"")</f>
        <v/>
      </c>
      <c r="R2994" s="0" t="str">
        <f aca="false">IF(M2994=1,IF(COUNTIFS(C$2:C2994,C2994,M$2:M2994,1)=1,1,0),"")</f>
        <v/>
      </c>
      <c r="S2994" s="0" t="str">
        <f aca="false">IF(L2994=1,IF(COUNTIFS(C$2:C2994,C2994,L$2:L2994,1)=1,1,0),"")</f>
        <v/>
      </c>
      <c r="T2994" s="38" t="str">
        <f aca="false">IF(N2994="","",N2994+ROW()/10000000)</f>
        <v/>
      </c>
      <c r="U2994" s="0" t="str">
        <f aca="false">IF(G2994=1,IF(B2994="",1,0),"")</f>
        <v/>
      </c>
    </row>
    <row r="2995" customFormat="false" ht="15" hidden="false" customHeight="false" outlineLevel="0" collapsed="false">
      <c r="A2995" s="35"/>
      <c r="B2995" s="35"/>
      <c r="G2995" s="0" t="str">
        <f aca="false">IF(A2995="","",IF(AND(A2995&gt;=Debut,A2995&lt;Fin),1,0))</f>
        <v/>
      </c>
      <c r="H2995" s="0" t="str">
        <f aca="false">IF(G2995=1,INT(ROUND((A2995-Debut)*86400,0)/600),"")</f>
        <v/>
      </c>
      <c r="I2995" s="0" t="str">
        <f aca="false">IF(G2995=1,INT(ROUND((A2995-Debut)*86400,0)/3600),"")</f>
        <v/>
      </c>
      <c r="J2995" s="0" t="str">
        <f aca="false">IF(OR(A2995="",B2995=""),"",ROUND((B2995-A2995)*86400,0))</f>
        <v/>
      </c>
      <c r="K2995" s="37" t="str">
        <f aca="false">IF(G2995=1,IF(COUNTIFS($C:$C,C2995,$G:$G,1,$A:$A,"&gt;="&amp;(A2995-FenetreInterm/86400),$A:$A,"&lt;="&amp;A2995)&gt;=NbInterm,1,0),"")</f>
        <v/>
      </c>
      <c r="L2995" s="37" t="str">
        <f aca="false">IF(G2995=1,IF(B2995="",0,IF(J2995&lt;SeuilFugitive,1,0)),"")</f>
        <v/>
      </c>
      <c r="M2995" s="37" t="str">
        <f aca="false">IF(G2995=1,IF(B2995="",IF((Fin-A2995)*24&gt;SeuilFigee,1,0),IF(J2995&gt;SeuilFigee*3600,1,0)),"")</f>
        <v/>
      </c>
      <c r="N2995" s="0" t="str">
        <f aca="false">IF(G2995=1,IF(COUNTIF(H$2:H2995,H2995)=1,COUNTIF($H:$H,H2995),""),"")</f>
        <v/>
      </c>
      <c r="O2995" s="0" t="str">
        <f aca="false">IF(G2995=1,IF(COUNTIF(I$2:I2995,I2995)=1,COUNTIF($I:$I,I2995),""),"")</f>
        <v/>
      </c>
      <c r="P2995" s="38" t="str">
        <f aca="false">IF(G2995=1,IF(COUNTIFS(C$2:C2995,C2995,G$2:G2995,1)=1,COUNTIFS($C:$C,C2995,$G:$G,1)+ROW()/10000000,""),"")</f>
        <v/>
      </c>
      <c r="Q2995" s="0" t="str">
        <f aca="false">IF(K2995=1,IF(COUNTIFS(C$2:C2995,C2995,K$2:K2995,1)=1,1,0),"")</f>
        <v/>
      </c>
      <c r="R2995" s="0" t="str">
        <f aca="false">IF(M2995=1,IF(COUNTIFS(C$2:C2995,C2995,M$2:M2995,1)=1,1,0),"")</f>
        <v/>
      </c>
      <c r="S2995" s="0" t="str">
        <f aca="false">IF(L2995=1,IF(COUNTIFS(C$2:C2995,C2995,L$2:L2995,1)=1,1,0),"")</f>
        <v/>
      </c>
      <c r="T2995" s="38" t="str">
        <f aca="false">IF(N2995="","",N2995+ROW()/10000000)</f>
        <v/>
      </c>
      <c r="U2995" s="0" t="str">
        <f aca="false">IF(G2995=1,IF(B2995="",1,0),"")</f>
        <v/>
      </c>
    </row>
    <row r="2996" customFormat="false" ht="15" hidden="false" customHeight="false" outlineLevel="0" collapsed="false">
      <c r="A2996" s="35"/>
      <c r="B2996" s="35"/>
      <c r="G2996" s="0" t="str">
        <f aca="false">IF(A2996="","",IF(AND(A2996&gt;=Debut,A2996&lt;Fin),1,0))</f>
        <v/>
      </c>
      <c r="H2996" s="0" t="str">
        <f aca="false">IF(G2996=1,INT(ROUND((A2996-Debut)*86400,0)/600),"")</f>
        <v/>
      </c>
      <c r="I2996" s="0" t="str">
        <f aca="false">IF(G2996=1,INT(ROUND((A2996-Debut)*86400,0)/3600),"")</f>
        <v/>
      </c>
      <c r="J2996" s="0" t="str">
        <f aca="false">IF(OR(A2996="",B2996=""),"",ROUND((B2996-A2996)*86400,0))</f>
        <v/>
      </c>
      <c r="K2996" s="37" t="str">
        <f aca="false">IF(G2996=1,IF(COUNTIFS($C:$C,C2996,$G:$G,1,$A:$A,"&gt;="&amp;(A2996-FenetreInterm/86400),$A:$A,"&lt;="&amp;A2996)&gt;=NbInterm,1,0),"")</f>
        <v/>
      </c>
      <c r="L2996" s="37" t="str">
        <f aca="false">IF(G2996=1,IF(B2996="",0,IF(J2996&lt;SeuilFugitive,1,0)),"")</f>
        <v/>
      </c>
      <c r="M2996" s="37" t="str">
        <f aca="false">IF(G2996=1,IF(B2996="",IF((Fin-A2996)*24&gt;SeuilFigee,1,0),IF(J2996&gt;SeuilFigee*3600,1,0)),"")</f>
        <v/>
      </c>
      <c r="N2996" s="0" t="str">
        <f aca="false">IF(G2996=1,IF(COUNTIF(H$2:H2996,H2996)=1,COUNTIF($H:$H,H2996),""),"")</f>
        <v/>
      </c>
      <c r="O2996" s="0" t="str">
        <f aca="false">IF(G2996=1,IF(COUNTIF(I$2:I2996,I2996)=1,COUNTIF($I:$I,I2996),""),"")</f>
        <v/>
      </c>
      <c r="P2996" s="38" t="str">
        <f aca="false">IF(G2996=1,IF(COUNTIFS(C$2:C2996,C2996,G$2:G2996,1)=1,COUNTIFS($C:$C,C2996,$G:$G,1)+ROW()/10000000,""),"")</f>
        <v/>
      </c>
      <c r="Q2996" s="0" t="str">
        <f aca="false">IF(K2996=1,IF(COUNTIFS(C$2:C2996,C2996,K$2:K2996,1)=1,1,0),"")</f>
        <v/>
      </c>
      <c r="R2996" s="0" t="str">
        <f aca="false">IF(M2996=1,IF(COUNTIFS(C$2:C2996,C2996,M$2:M2996,1)=1,1,0),"")</f>
        <v/>
      </c>
      <c r="S2996" s="0" t="str">
        <f aca="false">IF(L2996=1,IF(COUNTIFS(C$2:C2996,C2996,L$2:L2996,1)=1,1,0),"")</f>
        <v/>
      </c>
      <c r="T2996" s="38" t="str">
        <f aca="false">IF(N2996="","",N2996+ROW()/10000000)</f>
        <v/>
      </c>
      <c r="U2996" s="0" t="str">
        <f aca="false">IF(G2996=1,IF(B2996="",1,0),"")</f>
        <v/>
      </c>
    </row>
    <row r="2997" customFormat="false" ht="15" hidden="false" customHeight="false" outlineLevel="0" collapsed="false">
      <c r="A2997" s="35"/>
      <c r="B2997" s="35"/>
      <c r="G2997" s="0" t="str">
        <f aca="false">IF(A2997="","",IF(AND(A2997&gt;=Debut,A2997&lt;Fin),1,0))</f>
        <v/>
      </c>
      <c r="H2997" s="0" t="str">
        <f aca="false">IF(G2997=1,INT(ROUND((A2997-Debut)*86400,0)/600),"")</f>
        <v/>
      </c>
      <c r="I2997" s="0" t="str">
        <f aca="false">IF(G2997=1,INT(ROUND((A2997-Debut)*86400,0)/3600),"")</f>
        <v/>
      </c>
      <c r="J2997" s="0" t="str">
        <f aca="false">IF(OR(A2997="",B2997=""),"",ROUND((B2997-A2997)*86400,0))</f>
        <v/>
      </c>
      <c r="K2997" s="37" t="str">
        <f aca="false">IF(G2997=1,IF(COUNTIFS($C:$C,C2997,$G:$G,1,$A:$A,"&gt;="&amp;(A2997-FenetreInterm/86400),$A:$A,"&lt;="&amp;A2997)&gt;=NbInterm,1,0),"")</f>
        <v/>
      </c>
      <c r="L2997" s="37" t="str">
        <f aca="false">IF(G2997=1,IF(B2997="",0,IF(J2997&lt;SeuilFugitive,1,0)),"")</f>
        <v/>
      </c>
      <c r="M2997" s="37" t="str">
        <f aca="false">IF(G2997=1,IF(B2997="",IF((Fin-A2997)*24&gt;SeuilFigee,1,0),IF(J2997&gt;SeuilFigee*3600,1,0)),"")</f>
        <v/>
      </c>
      <c r="N2997" s="0" t="str">
        <f aca="false">IF(G2997=1,IF(COUNTIF(H$2:H2997,H2997)=1,COUNTIF($H:$H,H2997),""),"")</f>
        <v/>
      </c>
      <c r="O2997" s="0" t="str">
        <f aca="false">IF(G2997=1,IF(COUNTIF(I$2:I2997,I2997)=1,COUNTIF($I:$I,I2997),""),"")</f>
        <v/>
      </c>
      <c r="P2997" s="38" t="str">
        <f aca="false">IF(G2997=1,IF(COUNTIFS(C$2:C2997,C2997,G$2:G2997,1)=1,COUNTIFS($C:$C,C2997,$G:$G,1)+ROW()/10000000,""),"")</f>
        <v/>
      </c>
      <c r="Q2997" s="0" t="str">
        <f aca="false">IF(K2997=1,IF(COUNTIFS(C$2:C2997,C2997,K$2:K2997,1)=1,1,0),"")</f>
        <v/>
      </c>
      <c r="R2997" s="0" t="str">
        <f aca="false">IF(M2997=1,IF(COUNTIFS(C$2:C2997,C2997,M$2:M2997,1)=1,1,0),"")</f>
        <v/>
      </c>
      <c r="S2997" s="0" t="str">
        <f aca="false">IF(L2997=1,IF(COUNTIFS(C$2:C2997,C2997,L$2:L2997,1)=1,1,0),"")</f>
        <v/>
      </c>
      <c r="T2997" s="38" t="str">
        <f aca="false">IF(N2997="","",N2997+ROW()/10000000)</f>
        <v/>
      </c>
      <c r="U2997" s="0" t="str">
        <f aca="false">IF(G2997=1,IF(B2997="",1,0),"")</f>
        <v/>
      </c>
    </row>
    <row r="2998" customFormat="false" ht="15" hidden="false" customHeight="false" outlineLevel="0" collapsed="false">
      <c r="A2998" s="35"/>
      <c r="B2998" s="35"/>
      <c r="G2998" s="0" t="str">
        <f aca="false">IF(A2998="","",IF(AND(A2998&gt;=Debut,A2998&lt;Fin),1,0))</f>
        <v/>
      </c>
      <c r="H2998" s="0" t="str">
        <f aca="false">IF(G2998=1,INT(ROUND((A2998-Debut)*86400,0)/600),"")</f>
        <v/>
      </c>
      <c r="I2998" s="0" t="str">
        <f aca="false">IF(G2998=1,INT(ROUND((A2998-Debut)*86400,0)/3600),"")</f>
        <v/>
      </c>
      <c r="J2998" s="0" t="str">
        <f aca="false">IF(OR(A2998="",B2998=""),"",ROUND((B2998-A2998)*86400,0))</f>
        <v/>
      </c>
      <c r="K2998" s="37" t="str">
        <f aca="false">IF(G2998=1,IF(COUNTIFS($C:$C,C2998,$G:$G,1,$A:$A,"&gt;="&amp;(A2998-FenetreInterm/86400),$A:$A,"&lt;="&amp;A2998)&gt;=NbInterm,1,0),"")</f>
        <v/>
      </c>
      <c r="L2998" s="37" t="str">
        <f aca="false">IF(G2998=1,IF(B2998="",0,IF(J2998&lt;SeuilFugitive,1,0)),"")</f>
        <v/>
      </c>
      <c r="M2998" s="37" t="str">
        <f aca="false">IF(G2998=1,IF(B2998="",IF((Fin-A2998)*24&gt;SeuilFigee,1,0),IF(J2998&gt;SeuilFigee*3600,1,0)),"")</f>
        <v/>
      </c>
      <c r="N2998" s="0" t="str">
        <f aca="false">IF(G2998=1,IF(COUNTIF(H$2:H2998,H2998)=1,COUNTIF($H:$H,H2998),""),"")</f>
        <v/>
      </c>
      <c r="O2998" s="0" t="str">
        <f aca="false">IF(G2998=1,IF(COUNTIF(I$2:I2998,I2998)=1,COUNTIF($I:$I,I2998),""),"")</f>
        <v/>
      </c>
      <c r="P2998" s="38" t="str">
        <f aca="false">IF(G2998=1,IF(COUNTIFS(C$2:C2998,C2998,G$2:G2998,1)=1,COUNTIFS($C:$C,C2998,$G:$G,1)+ROW()/10000000,""),"")</f>
        <v/>
      </c>
      <c r="Q2998" s="0" t="str">
        <f aca="false">IF(K2998=1,IF(COUNTIFS(C$2:C2998,C2998,K$2:K2998,1)=1,1,0),"")</f>
        <v/>
      </c>
      <c r="R2998" s="0" t="str">
        <f aca="false">IF(M2998=1,IF(COUNTIFS(C$2:C2998,C2998,M$2:M2998,1)=1,1,0),"")</f>
        <v/>
      </c>
      <c r="S2998" s="0" t="str">
        <f aca="false">IF(L2998=1,IF(COUNTIFS(C$2:C2998,C2998,L$2:L2998,1)=1,1,0),"")</f>
        <v/>
      </c>
      <c r="T2998" s="38" t="str">
        <f aca="false">IF(N2998="","",N2998+ROW()/10000000)</f>
        <v/>
      </c>
      <c r="U2998" s="0" t="str">
        <f aca="false">IF(G2998=1,IF(B2998="",1,0),"")</f>
        <v/>
      </c>
    </row>
    <row r="2999" customFormat="false" ht="15" hidden="false" customHeight="false" outlineLevel="0" collapsed="false">
      <c r="A2999" s="35"/>
      <c r="B2999" s="35"/>
      <c r="G2999" s="0" t="str">
        <f aca="false">IF(A2999="","",IF(AND(A2999&gt;=Debut,A2999&lt;Fin),1,0))</f>
        <v/>
      </c>
      <c r="H2999" s="0" t="str">
        <f aca="false">IF(G2999=1,INT(ROUND((A2999-Debut)*86400,0)/600),"")</f>
        <v/>
      </c>
      <c r="I2999" s="0" t="str">
        <f aca="false">IF(G2999=1,INT(ROUND((A2999-Debut)*86400,0)/3600),"")</f>
        <v/>
      </c>
      <c r="J2999" s="0" t="str">
        <f aca="false">IF(OR(A2999="",B2999=""),"",ROUND((B2999-A2999)*86400,0))</f>
        <v/>
      </c>
      <c r="K2999" s="37" t="str">
        <f aca="false">IF(G2999=1,IF(COUNTIFS($C:$C,C2999,$G:$G,1,$A:$A,"&gt;="&amp;(A2999-FenetreInterm/86400),$A:$A,"&lt;="&amp;A2999)&gt;=NbInterm,1,0),"")</f>
        <v/>
      </c>
      <c r="L2999" s="37" t="str">
        <f aca="false">IF(G2999=1,IF(B2999="",0,IF(J2999&lt;SeuilFugitive,1,0)),"")</f>
        <v/>
      </c>
      <c r="M2999" s="37" t="str">
        <f aca="false">IF(G2999=1,IF(B2999="",IF((Fin-A2999)*24&gt;SeuilFigee,1,0),IF(J2999&gt;SeuilFigee*3600,1,0)),"")</f>
        <v/>
      </c>
      <c r="N2999" s="0" t="str">
        <f aca="false">IF(G2999=1,IF(COUNTIF(H$2:H2999,H2999)=1,COUNTIF($H:$H,H2999),""),"")</f>
        <v/>
      </c>
      <c r="O2999" s="0" t="str">
        <f aca="false">IF(G2999=1,IF(COUNTIF(I$2:I2999,I2999)=1,COUNTIF($I:$I,I2999),""),"")</f>
        <v/>
      </c>
      <c r="P2999" s="38" t="str">
        <f aca="false">IF(G2999=1,IF(COUNTIFS(C$2:C2999,C2999,G$2:G2999,1)=1,COUNTIFS($C:$C,C2999,$G:$G,1)+ROW()/10000000,""),"")</f>
        <v/>
      </c>
      <c r="Q2999" s="0" t="str">
        <f aca="false">IF(K2999=1,IF(COUNTIFS(C$2:C2999,C2999,K$2:K2999,1)=1,1,0),"")</f>
        <v/>
      </c>
      <c r="R2999" s="0" t="str">
        <f aca="false">IF(M2999=1,IF(COUNTIFS(C$2:C2999,C2999,M$2:M2999,1)=1,1,0),"")</f>
        <v/>
      </c>
      <c r="S2999" s="0" t="str">
        <f aca="false">IF(L2999=1,IF(COUNTIFS(C$2:C2999,C2999,L$2:L2999,1)=1,1,0),"")</f>
        <v/>
      </c>
      <c r="T2999" s="38" t="str">
        <f aca="false">IF(N2999="","",N2999+ROW()/10000000)</f>
        <v/>
      </c>
      <c r="U2999" s="0" t="str">
        <f aca="false">IF(G2999=1,IF(B2999="",1,0),"")</f>
        <v/>
      </c>
    </row>
    <row r="3000" customFormat="false" ht="15" hidden="false" customHeight="false" outlineLevel="0" collapsed="false">
      <c r="A3000" s="35"/>
      <c r="B3000" s="35"/>
      <c r="G3000" s="0" t="str">
        <f aca="false">IF(A3000="","",IF(AND(A3000&gt;=Debut,A3000&lt;Fin),1,0))</f>
        <v/>
      </c>
      <c r="H3000" s="0" t="str">
        <f aca="false">IF(G3000=1,INT(ROUND((A3000-Debut)*86400,0)/600),"")</f>
        <v/>
      </c>
      <c r="I3000" s="0" t="str">
        <f aca="false">IF(G3000=1,INT(ROUND((A3000-Debut)*86400,0)/3600),"")</f>
        <v/>
      </c>
      <c r="J3000" s="0" t="str">
        <f aca="false">IF(OR(A3000="",B3000=""),"",ROUND((B3000-A3000)*86400,0))</f>
        <v/>
      </c>
      <c r="K3000" s="37" t="str">
        <f aca="false">IF(G3000=1,IF(COUNTIFS($C:$C,C3000,$G:$G,1,$A:$A,"&gt;="&amp;(A3000-FenetreInterm/86400),$A:$A,"&lt;="&amp;A3000)&gt;=NbInterm,1,0),"")</f>
        <v/>
      </c>
      <c r="L3000" s="37" t="str">
        <f aca="false">IF(G3000=1,IF(B3000="",0,IF(J3000&lt;SeuilFugitive,1,0)),"")</f>
        <v/>
      </c>
      <c r="M3000" s="37" t="str">
        <f aca="false">IF(G3000=1,IF(B3000="",IF((Fin-A3000)*24&gt;SeuilFigee,1,0),IF(J3000&gt;SeuilFigee*3600,1,0)),"")</f>
        <v/>
      </c>
      <c r="N3000" s="0" t="str">
        <f aca="false">IF(G3000=1,IF(COUNTIF(H$2:H3000,H3000)=1,COUNTIF($H:$H,H3000),""),"")</f>
        <v/>
      </c>
      <c r="O3000" s="0" t="str">
        <f aca="false">IF(G3000=1,IF(COUNTIF(I$2:I3000,I3000)=1,COUNTIF($I:$I,I3000),""),"")</f>
        <v/>
      </c>
      <c r="P3000" s="38" t="str">
        <f aca="false">IF(G3000=1,IF(COUNTIFS(C$2:C3000,C3000,G$2:G3000,1)=1,COUNTIFS($C:$C,C3000,$G:$G,1)+ROW()/10000000,""),"")</f>
        <v/>
      </c>
      <c r="Q3000" s="0" t="str">
        <f aca="false">IF(K3000=1,IF(COUNTIFS(C$2:C3000,C3000,K$2:K3000,1)=1,1,0),"")</f>
        <v/>
      </c>
      <c r="R3000" s="0" t="str">
        <f aca="false">IF(M3000=1,IF(COUNTIFS(C$2:C3000,C3000,M$2:M3000,1)=1,1,0),"")</f>
        <v/>
      </c>
      <c r="S3000" s="0" t="str">
        <f aca="false">IF(L3000=1,IF(COUNTIFS(C$2:C3000,C3000,L$2:L3000,1)=1,1,0),"")</f>
        <v/>
      </c>
      <c r="T3000" s="38" t="str">
        <f aca="false">IF(N3000="","",N3000+ROW()/10000000)</f>
        <v/>
      </c>
      <c r="U3000" s="0" t="str">
        <f aca="false">IF(G3000=1,IF(B3000="",1,0),"")</f>
        <v/>
      </c>
    </row>
    <row r="3001" customFormat="false" ht="15" hidden="false" customHeight="false" outlineLevel="0" collapsed="false">
      <c r="A3001" s="35"/>
      <c r="B3001" s="35"/>
      <c r="G3001" s="0" t="str">
        <f aca="false">IF(A3001="","",IF(AND(A3001&gt;=Debut,A3001&lt;Fin),1,0))</f>
        <v/>
      </c>
      <c r="H3001" s="0" t="str">
        <f aca="false">IF(G3001=1,INT(ROUND((A3001-Debut)*86400,0)/600),"")</f>
        <v/>
      </c>
      <c r="I3001" s="0" t="str">
        <f aca="false">IF(G3001=1,INT(ROUND((A3001-Debut)*86400,0)/3600),"")</f>
        <v/>
      </c>
      <c r="J3001" s="0" t="str">
        <f aca="false">IF(OR(A3001="",B3001=""),"",ROUND((B3001-A3001)*86400,0))</f>
        <v/>
      </c>
      <c r="K3001" s="37" t="str">
        <f aca="false">IF(G3001=1,IF(COUNTIFS($C:$C,C3001,$G:$G,1,$A:$A,"&gt;="&amp;(A3001-FenetreInterm/86400),$A:$A,"&lt;="&amp;A3001)&gt;=NbInterm,1,0),"")</f>
        <v/>
      </c>
      <c r="L3001" s="37" t="str">
        <f aca="false">IF(G3001=1,IF(B3001="",0,IF(J3001&lt;SeuilFugitive,1,0)),"")</f>
        <v/>
      </c>
      <c r="M3001" s="37" t="str">
        <f aca="false">IF(G3001=1,IF(B3001="",IF((Fin-A3001)*24&gt;SeuilFigee,1,0),IF(J3001&gt;SeuilFigee*3600,1,0)),"")</f>
        <v/>
      </c>
      <c r="N3001" s="0" t="str">
        <f aca="false">IF(G3001=1,IF(COUNTIF(H$2:H3001,H3001)=1,COUNTIF($H:$H,H3001),""),"")</f>
        <v/>
      </c>
      <c r="O3001" s="0" t="str">
        <f aca="false">IF(G3001=1,IF(COUNTIF(I$2:I3001,I3001)=1,COUNTIF($I:$I,I3001),""),"")</f>
        <v/>
      </c>
      <c r="P3001" s="38" t="str">
        <f aca="false">IF(G3001=1,IF(COUNTIFS(C$2:C3001,C3001,G$2:G3001,1)=1,COUNTIFS($C:$C,C3001,$G:$G,1)+ROW()/10000000,""),"")</f>
        <v/>
      </c>
      <c r="Q3001" s="0" t="str">
        <f aca="false">IF(K3001=1,IF(COUNTIFS(C$2:C3001,C3001,K$2:K3001,1)=1,1,0),"")</f>
        <v/>
      </c>
      <c r="R3001" s="0" t="str">
        <f aca="false">IF(M3001=1,IF(COUNTIFS(C$2:C3001,C3001,M$2:M3001,1)=1,1,0),"")</f>
        <v/>
      </c>
      <c r="S3001" s="0" t="str">
        <f aca="false">IF(L3001=1,IF(COUNTIFS(C$2:C3001,C3001,L$2:L3001,1)=1,1,0),"")</f>
        <v/>
      </c>
      <c r="T3001" s="38" t="str">
        <f aca="false">IF(N3001="","",N3001+ROW()/10000000)</f>
        <v/>
      </c>
      <c r="U3001" s="0" t="str">
        <f aca="false">IF(G3001=1,IF(B3001="",1,0),"")</f>
        <v/>
      </c>
    </row>
    <row r="3002" customFormat="false" ht="15" hidden="false" customHeight="false" outlineLevel="0" collapsed="false">
      <c r="A3002" s="35"/>
      <c r="B3002" s="35"/>
      <c r="G3002" s="0" t="str">
        <f aca="false">IF(A3002="","",IF(AND(A3002&gt;=Debut,A3002&lt;Fin),1,0))</f>
        <v/>
      </c>
      <c r="H3002" s="0" t="str">
        <f aca="false">IF(G3002=1,INT(ROUND((A3002-Debut)*86400,0)/600),"")</f>
        <v/>
      </c>
      <c r="I3002" s="0" t="str">
        <f aca="false">IF(G3002=1,INT(ROUND((A3002-Debut)*86400,0)/3600),"")</f>
        <v/>
      </c>
      <c r="J3002" s="0" t="str">
        <f aca="false">IF(OR(A3002="",B3002=""),"",ROUND((B3002-A3002)*86400,0))</f>
        <v/>
      </c>
      <c r="K3002" s="37" t="str">
        <f aca="false">IF(G3002=1,IF(COUNTIFS($C:$C,C3002,$G:$G,1,$A:$A,"&gt;="&amp;(A3002-FenetreInterm/86400),$A:$A,"&lt;="&amp;A3002)&gt;=NbInterm,1,0),"")</f>
        <v/>
      </c>
      <c r="L3002" s="37" t="str">
        <f aca="false">IF(G3002=1,IF(B3002="",0,IF(J3002&lt;SeuilFugitive,1,0)),"")</f>
        <v/>
      </c>
      <c r="M3002" s="37" t="str">
        <f aca="false">IF(G3002=1,IF(B3002="",IF((Fin-A3002)*24&gt;SeuilFigee,1,0),IF(J3002&gt;SeuilFigee*3600,1,0)),"")</f>
        <v/>
      </c>
      <c r="N3002" s="0" t="str">
        <f aca="false">IF(G3002=1,IF(COUNTIF(H$2:H3002,H3002)=1,COUNTIF($H:$H,H3002),""),"")</f>
        <v/>
      </c>
      <c r="O3002" s="0" t="str">
        <f aca="false">IF(G3002=1,IF(COUNTIF(I$2:I3002,I3002)=1,COUNTIF($I:$I,I3002),""),"")</f>
        <v/>
      </c>
      <c r="P3002" s="38" t="str">
        <f aca="false">IF(G3002=1,IF(COUNTIFS(C$2:C3002,C3002,G$2:G3002,1)=1,COUNTIFS($C:$C,C3002,$G:$G,1)+ROW()/10000000,""),"")</f>
        <v/>
      </c>
      <c r="Q3002" s="0" t="str">
        <f aca="false">IF(K3002=1,IF(COUNTIFS(C$2:C3002,C3002,K$2:K3002,1)=1,1,0),"")</f>
        <v/>
      </c>
      <c r="R3002" s="0" t="str">
        <f aca="false">IF(M3002=1,IF(COUNTIFS(C$2:C3002,C3002,M$2:M3002,1)=1,1,0),"")</f>
        <v/>
      </c>
      <c r="S3002" s="0" t="str">
        <f aca="false">IF(L3002=1,IF(COUNTIFS(C$2:C3002,C3002,L$2:L3002,1)=1,1,0),"")</f>
        <v/>
      </c>
      <c r="T3002" s="38" t="str">
        <f aca="false">IF(N3002="","",N3002+ROW()/10000000)</f>
        <v/>
      </c>
      <c r="U3002" s="0" t="str">
        <f aca="false">IF(G3002=1,IF(B3002="",1,0),"")</f>
        <v/>
      </c>
    </row>
    <row r="3003" customFormat="false" ht="15" hidden="false" customHeight="false" outlineLevel="0" collapsed="false">
      <c r="A3003" s="35"/>
      <c r="B3003" s="35"/>
      <c r="G3003" s="0" t="str">
        <f aca="false">IF(A3003="","",IF(AND(A3003&gt;=Debut,A3003&lt;Fin),1,0))</f>
        <v/>
      </c>
      <c r="H3003" s="0" t="str">
        <f aca="false">IF(G3003=1,INT(ROUND((A3003-Debut)*86400,0)/600),"")</f>
        <v/>
      </c>
      <c r="I3003" s="0" t="str">
        <f aca="false">IF(G3003=1,INT(ROUND((A3003-Debut)*86400,0)/3600),"")</f>
        <v/>
      </c>
      <c r="J3003" s="0" t="str">
        <f aca="false">IF(OR(A3003="",B3003=""),"",ROUND((B3003-A3003)*86400,0))</f>
        <v/>
      </c>
      <c r="K3003" s="37" t="str">
        <f aca="false">IF(G3003=1,IF(COUNTIFS($C:$C,C3003,$G:$G,1,$A:$A,"&gt;="&amp;(A3003-FenetreInterm/86400),$A:$A,"&lt;="&amp;A3003)&gt;=NbInterm,1,0),"")</f>
        <v/>
      </c>
      <c r="L3003" s="37" t="str">
        <f aca="false">IF(G3003=1,IF(B3003="",0,IF(J3003&lt;SeuilFugitive,1,0)),"")</f>
        <v/>
      </c>
      <c r="M3003" s="37" t="str">
        <f aca="false">IF(G3003=1,IF(B3003="",IF((Fin-A3003)*24&gt;SeuilFigee,1,0),IF(J3003&gt;SeuilFigee*3600,1,0)),"")</f>
        <v/>
      </c>
      <c r="N3003" s="0" t="str">
        <f aca="false">IF(G3003=1,IF(COUNTIF(H$2:H3003,H3003)=1,COUNTIF($H:$H,H3003),""),"")</f>
        <v/>
      </c>
      <c r="O3003" s="0" t="str">
        <f aca="false">IF(G3003=1,IF(COUNTIF(I$2:I3003,I3003)=1,COUNTIF($I:$I,I3003),""),"")</f>
        <v/>
      </c>
      <c r="P3003" s="38" t="str">
        <f aca="false">IF(G3003=1,IF(COUNTIFS(C$2:C3003,C3003,G$2:G3003,1)=1,COUNTIFS($C:$C,C3003,$G:$G,1)+ROW()/10000000,""),"")</f>
        <v/>
      </c>
      <c r="Q3003" s="0" t="str">
        <f aca="false">IF(K3003=1,IF(COUNTIFS(C$2:C3003,C3003,K$2:K3003,1)=1,1,0),"")</f>
        <v/>
      </c>
      <c r="R3003" s="0" t="str">
        <f aca="false">IF(M3003=1,IF(COUNTIFS(C$2:C3003,C3003,M$2:M3003,1)=1,1,0),"")</f>
        <v/>
      </c>
      <c r="S3003" s="0" t="str">
        <f aca="false">IF(L3003=1,IF(COUNTIFS(C$2:C3003,C3003,L$2:L3003,1)=1,1,0),"")</f>
        <v/>
      </c>
      <c r="T3003" s="38" t="str">
        <f aca="false">IF(N3003="","",N3003+ROW()/10000000)</f>
        <v/>
      </c>
      <c r="U3003" s="0" t="str">
        <f aca="false">IF(G3003=1,IF(B3003="",1,0),"")</f>
        <v/>
      </c>
    </row>
    <row r="3004" customFormat="false" ht="15" hidden="false" customHeight="false" outlineLevel="0" collapsed="false">
      <c r="A3004" s="35"/>
      <c r="B3004" s="35"/>
      <c r="G3004" s="0" t="str">
        <f aca="false">IF(A3004="","",IF(AND(A3004&gt;=Debut,A3004&lt;Fin),1,0))</f>
        <v/>
      </c>
      <c r="H3004" s="0" t="str">
        <f aca="false">IF(G3004=1,INT(ROUND((A3004-Debut)*86400,0)/600),"")</f>
        <v/>
      </c>
      <c r="I3004" s="0" t="str">
        <f aca="false">IF(G3004=1,INT(ROUND((A3004-Debut)*86400,0)/3600),"")</f>
        <v/>
      </c>
      <c r="J3004" s="0" t="str">
        <f aca="false">IF(OR(A3004="",B3004=""),"",ROUND((B3004-A3004)*86400,0))</f>
        <v/>
      </c>
      <c r="K3004" s="37" t="str">
        <f aca="false">IF(G3004=1,IF(COUNTIFS($C:$C,C3004,$G:$G,1,$A:$A,"&gt;="&amp;(A3004-FenetreInterm/86400),$A:$A,"&lt;="&amp;A3004)&gt;=NbInterm,1,0),"")</f>
        <v/>
      </c>
      <c r="L3004" s="37" t="str">
        <f aca="false">IF(G3004=1,IF(B3004="",0,IF(J3004&lt;SeuilFugitive,1,0)),"")</f>
        <v/>
      </c>
      <c r="M3004" s="37" t="str">
        <f aca="false">IF(G3004=1,IF(B3004="",IF((Fin-A3004)*24&gt;SeuilFigee,1,0),IF(J3004&gt;SeuilFigee*3600,1,0)),"")</f>
        <v/>
      </c>
      <c r="N3004" s="0" t="str">
        <f aca="false">IF(G3004=1,IF(COUNTIF(H$2:H3004,H3004)=1,COUNTIF($H:$H,H3004),""),"")</f>
        <v/>
      </c>
      <c r="O3004" s="0" t="str">
        <f aca="false">IF(G3004=1,IF(COUNTIF(I$2:I3004,I3004)=1,COUNTIF($I:$I,I3004),""),"")</f>
        <v/>
      </c>
      <c r="P3004" s="38" t="str">
        <f aca="false">IF(G3004=1,IF(COUNTIFS(C$2:C3004,C3004,G$2:G3004,1)=1,COUNTIFS($C:$C,C3004,$G:$G,1)+ROW()/10000000,""),"")</f>
        <v/>
      </c>
      <c r="Q3004" s="0" t="str">
        <f aca="false">IF(K3004=1,IF(COUNTIFS(C$2:C3004,C3004,K$2:K3004,1)=1,1,0),"")</f>
        <v/>
      </c>
      <c r="R3004" s="0" t="str">
        <f aca="false">IF(M3004=1,IF(COUNTIFS(C$2:C3004,C3004,M$2:M3004,1)=1,1,0),"")</f>
        <v/>
      </c>
      <c r="S3004" s="0" t="str">
        <f aca="false">IF(L3004=1,IF(COUNTIFS(C$2:C3004,C3004,L$2:L3004,1)=1,1,0),"")</f>
        <v/>
      </c>
      <c r="T3004" s="38" t="str">
        <f aca="false">IF(N3004="","",N3004+ROW()/10000000)</f>
        <v/>
      </c>
      <c r="U3004" s="0" t="str">
        <f aca="false">IF(G3004=1,IF(B3004="",1,0),"")</f>
        <v/>
      </c>
    </row>
    <row r="3005" customFormat="false" ht="15" hidden="false" customHeight="false" outlineLevel="0" collapsed="false">
      <c r="A3005" s="35"/>
      <c r="B3005" s="35"/>
      <c r="G3005" s="0" t="str">
        <f aca="false">IF(A3005="","",IF(AND(A3005&gt;=Debut,A3005&lt;Fin),1,0))</f>
        <v/>
      </c>
      <c r="H3005" s="0" t="str">
        <f aca="false">IF(G3005=1,INT(ROUND((A3005-Debut)*86400,0)/600),"")</f>
        <v/>
      </c>
      <c r="I3005" s="0" t="str">
        <f aca="false">IF(G3005=1,INT(ROUND((A3005-Debut)*86400,0)/3600),"")</f>
        <v/>
      </c>
      <c r="J3005" s="0" t="str">
        <f aca="false">IF(OR(A3005="",B3005=""),"",ROUND((B3005-A3005)*86400,0))</f>
        <v/>
      </c>
      <c r="K3005" s="37" t="str">
        <f aca="false">IF(G3005=1,IF(COUNTIFS($C:$C,C3005,$G:$G,1,$A:$A,"&gt;="&amp;(A3005-FenetreInterm/86400),$A:$A,"&lt;="&amp;A3005)&gt;=NbInterm,1,0),"")</f>
        <v/>
      </c>
      <c r="L3005" s="37" t="str">
        <f aca="false">IF(G3005=1,IF(B3005="",0,IF(J3005&lt;SeuilFugitive,1,0)),"")</f>
        <v/>
      </c>
      <c r="M3005" s="37" t="str">
        <f aca="false">IF(G3005=1,IF(B3005="",IF((Fin-A3005)*24&gt;SeuilFigee,1,0),IF(J3005&gt;SeuilFigee*3600,1,0)),"")</f>
        <v/>
      </c>
      <c r="N3005" s="0" t="str">
        <f aca="false">IF(G3005=1,IF(COUNTIF(H$2:H3005,H3005)=1,COUNTIF($H:$H,H3005),""),"")</f>
        <v/>
      </c>
      <c r="O3005" s="0" t="str">
        <f aca="false">IF(G3005=1,IF(COUNTIF(I$2:I3005,I3005)=1,COUNTIF($I:$I,I3005),""),"")</f>
        <v/>
      </c>
      <c r="P3005" s="38" t="str">
        <f aca="false">IF(G3005=1,IF(COUNTIFS(C$2:C3005,C3005,G$2:G3005,1)=1,COUNTIFS($C:$C,C3005,$G:$G,1)+ROW()/10000000,""),"")</f>
        <v/>
      </c>
      <c r="Q3005" s="0" t="str">
        <f aca="false">IF(K3005=1,IF(COUNTIFS(C$2:C3005,C3005,K$2:K3005,1)=1,1,0),"")</f>
        <v/>
      </c>
      <c r="R3005" s="0" t="str">
        <f aca="false">IF(M3005=1,IF(COUNTIFS(C$2:C3005,C3005,M$2:M3005,1)=1,1,0),"")</f>
        <v/>
      </c>
      <c r="S3005" s="0" t="str">
        <f aca="false">IF(L3005=1,IF(COUNTIFS(C$2:C3005,C3005,L$2:L3005,1)=1,1,0),"")</f>
        <v/>
      </c>
      <c r="T3005" s="38" t="str">
        <f aca="false">IF(N3005="","",N3005+ROW()/10000000)</f>
        <v/>
      </c>
      <c r="U3005" s="0" t="str">
        <f aca="false">IF(G3005=1,IF(B3005="",1,0),"")</f>
        <v/>
      </c>
    </row>
    <row r="3006" customFormat="false" ht="15" hidden="false" customHeight="false" outlineLevel="0" collapsed="false">
      <c r="A3006" s="35"/>
      <c r="B3006" s="35"/>
      <c r="G3006" s="0" t="str">
        <f aca="false">IF(A3006="","",IF(AND(A3006&gt;=Debut,A3006&lt;Fin),1,0))</f>
        <v/>
      </c>
      <c r="H3006" s="0" t="str">
        <f aca="false">IF(G3006=1,INT(ROUND((A3006-Debut)*86400,0)/600),"")</f>
        <v/>
      </c>
      <c r="I3006" s="0" t="str">
        <f aca="false">IF(G3006=1,INT(ROUND((A3006-Debut)*86400,0)/3600),"")</f>
        <v/>
      </c>
      <c r="J3006" s="0" t="str">
        <f aca="false">IF(OR(A3006="",B3006=""),"",ROUND((B3006-A3006)*86400,0))</f>
        <v/>
      </c>
      <c r="K3006" s="37" t="str">
        <f aca="false">IF(G3006=1,IF(COUNTIFS($C:$C,C3006,$G:$G,1,$A:$A,"&gt;="&amp;(A3006-FenetreInterm/86400),$A:$A,"&lt;="&amp;A3006)&gt;=NbInterm,1,0),"")</f>
        <v/>
      </c>
      <c r="L3006" s="37" t="str">
        <f aca="false">IF(G3006=1,IF(B3006="",0,IF(J3006&lt;SeuilFugitive,1,0)),"")</f>
        <v/>
      </c>
      <c r="M3006" s="37" t="str">
        <f aca="false">IF(G3006=1,IF(B3006="",IF((Fin-A3006)*24&gt;SeuilFigee,1,0),IF(J3006&gt;SeuilFigee*3600,1,0)),"")</f>
        <v/>
      </c>
      <c r="N3006" s="0" t="str">
        <f aca="false">IF(G3006=1,IF(COUNTIF(H$2:H3006,H3006)=1,COUNTIF($H:$H,H3006),""),"")</f>
        <v/>
      </c>
      <c r="O3006" s="0" t="str">
        <f aca="false">IF(G3006=1,IF(COUNTIF(I$2:I3006,I3006)=1,COUNTIF($I:$I,I3006),""),"")</f>
        <v/>
      </c>
      <c r="P3006" s="38" t="str">
        <f aca="false">IF(G3006=1,IF(COUNTIFS(C$2:C3006,C3006,G$2:G3006,1)=1,COUNTIFS($C:$C,C3006,$G:$G,1)+ROW()/10000000,""),"")</f>
        <v/>
      </c>
      <c r="Q3006" s="0" t="str">
        <f aca="false">IF(K3006=1,IF(COUNTIFS(C$2:C3006,C3006,K$2:K3006,1)=1,1,0),"")</f>
        <v/>
      </c>
      <c r="R3006" s="0" t="str">
        <f aca="false">IF(M3006=1,IF(COUNTIFS(C$2:C3006,C3006,M$2:M3006,1)=1,1,0),"")</f>
        <v/>
      </c>
      <c r="S3006" s="0" t="str">
        <f aca="false">IF(L3006=1,IF(COUNTIFS(C$2:C3006,C3006,L$2:L3006,1)=1,1,0),"")</f>
        <v/>
      </c>
      <c r="T3006" s="38" t="str">
        <f aca="false">IF(N3006="","",N3006+ROW()/10000000)</f>
        <v/>
      </c>
      <c r="U3006" s="0" t="str">
        <f aca="false">IF(G3006=1,IF(B3006="",1,0),"")</f>
        <v/>
      </c>
    </row>
    <row r="3007" customFormat="false" ht="15" hidden="false" customHeight="false" outlineLevel="0" collapsed="false">
      <c r="A3007" s="35"/>
      <c r="B3007" s="35"/>
      <c r="G3007" s="0" t="str">
        <f aca="false">IF(A3007="","",IF(AND(A3007&gt;=Debut,A3007&lt;Fin),1,0))</f>
        <v/>
      </c>
      <c r="H3007" s="0" t="str">
        <f aca="false">IF(G3007=1,INT(ROUND((A3007-Debut)*86400,0)/600),"")</f>
        <v/>
      </c>
      <c r="I3007" s="0" t="str">
        <f aca="false">IF(G3007=1,INT(ROUND((A3007-Debut)*86400,0)/3600),"")</f>
        <v/>
      </c>
      <c r="J3007" s="0" t="str">
        <f aca="false">IF(OR(A3007="",B3007=""),"",ROUND((B3007-A3007)*86400,0))</f>
        <v/>
      </c>
      <c r="K3007" s="37" t="str">
        <f aca="false">IF(G3007=1,IF(COUNTIFS($C:$C,C3007,$G:$G,1,$A:$A,"&gt;="&amp;(A3007-FenetreInterm/86400),$A:$A,"&lt;="&amp;A3007)&gt;=NbInterm,1,0),"")</f>
        <v/>
      </c>
      <c r="L3007" s="37" t="str">
        <f aca="false">IF(G3007=1,IF(B3007="",0,IF(J3007&lt;SeuilFugitive,1,0)),"")</f>
        <v/>
      </c>
      <c r="M3007" s="37" t="str">
        <f aca="false">IF(G3007=1,IF(B3007="",IF((Fin-A3007)*24&gt;SeuilFigee,1,0),IF(J3007&gt;SeuilFigee*3600,1,0)),"")</f>
        <v/>
      </c>
      <c r="N3007" s="0" t="str">
        <f aca="false">IF(G3007=1,IF(COUNTIF(H$2:H3007,H3007)=1,COUNTIF($H:$H,H3007),""),"")</f>
        <v/>
      </c>
      <c r="O3007" s="0" t="str">
        <f aca="false">IF(G3007=1,IF(COUNTIF(I$2:I3007,I3007)=1,COUNTIF($I:$I,I3007),""),"")</f>
        <v/>
      </c>
      <c r="P3007" s="38" t="str">
        <f aca="false">IF(G3007=1,IF(COUNTIFS(C$2:C3007,C3007,G$2:G3007,1)=1,COUNTIFS($C:$C,C3007,$G:$G,1)+ROW()/10000000,""),"")</f>
        <v/>
      </c>
      <c r="Q3007" s="0" t="str">
        <f aca="false">IF(K3007=1,IF(COUNTIFS(C$2:C3007,C3007,K$2:K3007,1)=1,1,0),"")</f>
        <v/>
      </c>
      <c r="R3007" s="0" t="str">
        <f aca="false">IF(M3007=1,IF(COUNTIFS(C$2:C3007,C3007,M$2:M3007,1)=1,1,0),"")</f>
        <v/>
      </c>
      <c r="S3007" s="0" t="str">
        <f aca="false">IF(L3007=1,IF(COUNTIFS(C$2:C3007,C3007,L$2:L3007,1)=1,1,0),"")</f>
        <v/>
      </c>
      <c r="T3007" s="38" t="str">
        <f aca="false">IF(N3007="","",N3007+ROW()/10000000)</f>
        <v/>
      </c>
      <c r="U3007" s="0" t="str">
        <f aca="false">IF(G3007=1,IF(B3007="",1,0),"")</f>
        <v/>
      </c>
    </row>
    <row r="3008" customFormat="false" ht="15" hidden="false" customHeight="false" outlineLevel="0" collapsed="false">
      <c r="A3008" s="35"/>
      <c r="B3008" s="35"/>
      <c r="G3008" s="0" t="str">
        <f aca="false">IF(A3008="","",IF(AND(A3008&gt;=Debut,A3008&lt;Fin),1,0))</f>
        <v/>
      </c>
      <c r="H3008" s="0" t="str">
        <f aca="false">IF(G3008=1,INT(ROUND((A3008-Debut)*86400,0)/600),"")</f>
        <v/>
      </c>
      <c r="I3008" s="0" t="str">
        <f aca="false">IF(G3008=1,INT(ROUND((A3008-Debut)*86400,0)/3600),"")</f>
        <v/>
      </c>
      <c r="J3008" s="0" t="str">
        <f aca="false">IF(OR(A3008="",B3008=""),"",ROUND((B3008-A3008)*86400,0))</f>
        <v/>
      </c>
      <c r="K3008" s="37" t="str">
        <f aca="false">IF(G3008=1,IF(COUNTIFS($C:$C,C3008,$G:$G,1,$A:$A,"&gt;="&amp;(A3008-FenetreInterm/86400),$A:$A,"&lt;="&amp;A3008)&gt;=NbInterm,1,0),"")</f>
        <v/>
      </c>
      <c r="L3008" s="37" t="str">
        <f aca="false">IF(G3008=1,IF(B3008="",0,IF(J3008&lt;SeuilFugitive,1,0)),"")</f>
        <v/>
      </c>
      <c r="M3008" s="37" t="str">
        <f aca="false">IF(G3008=1,IF(B3008="",IF((Fin-A3008)*24&gt;SeuilFigee,1,0),IF(J3008&gt;SeuilFigee*3600,1,0)),"")</f>
        <v/>
      </c>
      <c r="N3008" s="0" t="str">
        <f aca="false">IF(G3008=1,IF(COUNTIF(H$2:H3008,H3008)=1,COUNTIF($H:$H,H3008),""),"")</f>
        <v/>
      </c>
      <c r="O3008" s="0" t="str">
        <f aca="false">IF(G3008=1,IF(COUNTIF(I$2:I3008,I3008)=1,COUNTIF($I:$I,I3008),""),"")</f>
        <v/>
      </c>
      <c r="P3008" s="38" t="str">
        <f aca="false">IF(G3008=1,IF(COUNTIFS(C$2:C3008,C3008,G$2:G3008,1)=1,COUNTIFS($C:$C,C3008,$G:$G,1)+ROW()/10000000,""),"")</f>
        <v/>
      </c>
      <c r="Q3008" s="0" t="str">
        <f aca="false">IF(K3008=1,IF(COUNTIFS(C$2:C3008,C3008,K$2:K3008,1)=1,1,0),"")</f>
        <v/>
      </c>
      <c r="R3008" s="0" t="str">
        <f aca="false">IF(M3008=1,IF(COUNTIFS(C$2:C3008,C3008,M$2:M3008,1)=1,1,0),"")</f>
        <v/>
      </c>
      <c r="S3008" s="0" t="str">
        <f aca="false">IF(L3008=1,IF(COUNTIFS(C$2:C3008,C3008,L$2:L3008,1)=1,1,0),"")</f>
        <v/>
      </c>
      <c r="T3008" s="38" t="str">
        <f aca="false">IF(N3008="","",N3008+ROW()/10000000)</f>
        <v/>
      </c>
      <c r="U3008" s="0" t="str">
        <f aca="false">IF(G3008=1,IF(B3008="",1,0),"")</f>
        <v/>
      </c>
    </row>
    <row r="3009" customFormat="false" ht="15" hidden="false" customHeight="false" outlineLevel="0" collapsed="false">
      <c r="A3009" s="35"/>
      <c r="B3009" s="35"/>
      <c r="G3009" s="0" t="str">
        <f aca="false">IF(A3009="","",IF(AND(A3009&gt;=Debut,A3009&lt;Fin),1,0))</f>
        <v/>
      </c>
      <c r="H3009" s="0" t="str">
        <f aca="false">IF(G3009=1,INT(ROUND((A3009-Debut)*86400,0)/600),"")</f>
        <v/>
      </c>
      <c r="I3009" s="0" t="str">
        <f aca="false">IF(G3009=1,INT(ROUND((A3009-Debut)*86400,0)/3600),"")</f>
        <v/>
      </c>
      <c r="J3009" s="0" t="str">
        <f aca="false">IF(OR(A3009="",B3009=""),"",ROUND((B3009-A3009)*86400,0))</f>
        <v/>
      </c>
      <c r="K3009" s="37" t="str">
        <f aca="false">IF(G3009=1,IF(COUNTIFS($C:$C,C3009,$G:$G,1,$A:$A,"&gt;="&amp;(A3009-FenetreInterm/86400),$A:$A,"&lt;="&amp;A3009)&gt;=NbInterm,1,0),"")</f>
        <v/>
      </c>
      <c r="L3009" s="37" t="str">
        <f aca="false">IF(G3009=1,IF(B3009="",0,IF(J3009&lt;SeuilFugitive,1,0)),"")</f>
        <v/>
      </c>
      <c r="M3009" s="37" t="str">
        <f aca="false">IF(G3009=1,IF(B3009="",IF((Fin-A3009)*24&gt;SeuilFigee,1,0),IF(J3009&gt;SeuilFigee*3600,1,0)),"")</f>
        <v/>
      </c>
      <c r="N3009" s="0" t="str">
        <f aca="false">IF(G3009=1,IF(COUNTIF(H$2:H3009,H3009)=1,COUNTIF($H:$H,H3009),""),"")</f>
        <v/>
      </c>
      <c r="O3009" s="0" t="str">
        <f aca="false">IF(G3009=1,IF(COUNTIF(I$2:I3009,I3009)=1,COUNTIF($I:$I,I3009),""),"")</f>
        <v/>
      </c>
      <c r="P3009" s="38" t="str">
        <f aca="false">IF(G3009=1,IF(COUNTIFS(C$2:C3009,C3009,G$2:G3009,1)=1,COUNTIFS($C:$C,C3009,$G:$G,1)+ROW()/10000000,""),"")</f>
        <v/>
      </c>
      <c r="Q3009" s="0" t="str">
        <f aca="false">IF(K3009=1,IF(COUNTIFS(C$2:C3009,C3009,K$2:K3009,1)=1,1,0),"")</f>
        <v/>
      </c>
      <c r="R3009" s="0" t="str">
        <f aca="false">IF(M3009=1,IF(COUNTIFS(C$2:C3009,C3009,M$2:M3009,1)=1,1,0),"")</f>
        <v/>
      </c>
      <c r="S3009" s="0" t="str">
        <f aca="false">IF(L3009=1,IF(COUNTIFS(C$2:C3009,C3009,L$2:L3009,1)=1,1,0),"")</f>
        <v/>
      </c>
      <c r="T3009" s="38" t="str">
        <f aca="false">IF(N3009="","",N3009+ROW()/10000000)</f>
        <v/>
      </c>
      <c r="U3009" s="0" t="str">
        <f aca="false">IF(G3009=1,IF(B3009="",1,0),"")</f>
        <v/>
      </c>
    </row>
    <row r="3010" customFormat="false" ht="15" hidden="false" customHeight="false" outlineLevel="0" collapsed="false">
      <c r="A3010" s="35"/>
      <c r="B3010" s="35"/>
      <c r="G3010" s="0" t="str">
        <f aca="false">IF(A3010="","",IF(AND(A3010&gt;=Debut,A3010&lt;Fin),1,0))</f>
        <v/>
      </c>
      <c r="H3010" s="0" t="str">
        <f aca="false">IF(G3010=1,INT(ROUND((A3010-Debut)*86400,0)/600),"")</f>
        <v/>
      </c>
      <c r="I3010" s="0" t="str">
        <f aca="false">IF(G3010=1,INT(ROUND((A3010-Debut)*86400,0)/3600),"")</f>
        <v/>
      </c>
      <c r="J3010" s="0" t="str">
        <f aca="false">IF(OR(A3010="",B3010=""),"",ROUND((B3010-A3010)*86400,0))</f>
        <v/>
      </c>
      <c r="K3010" s="37" t="str">
        <f aca="false">IF(G3010=1,IF(COUNTIFS($C:$C,C3010,$G:$G,1,$A:$A,"&gt;="&amp;(A3010-FenetreInterm/86400),$A:$A,"&lt;="&amp;A3010)&gt;=NbInterm,1,0),"")</f>
        <v/>
      </c>
      <c r="L3010" s="37" t="str">
        <f aca="false">IF(G3010=1,IF(B3010="",0,IF(J3010&lt;SeuilFugitive,1,0)),"")</f>
        <v/>
      </c>
      <c r="M3010" s="37" t="str">
        <f aca="false">IF(G3010=1,IF(B3010="",IF((Fin-A3010)*24&gt;SeuilFigee,1,0),IF(J3010&gt;SeuilFigee*3600,1,0)),"")</f>
        <v/>
      </c>
      <c r="N3010" s="0" t="str">
        <f aca="false">IF(G3010=1,IF(COUNTIF(H$2:H3010,H3010)=1,COUNTIF($H:$H,H3010),""),"")</f>
        <v/>
      </c>
      <c r="O3010" s="0" t="str">
        <f aca="false">IF(G3010=1,IF(COUNTIF(I$2:I3010,I3010)=1,COUNTIF($I:$I,I3010),""),"")</f>
        <v/>
      </c>
      <c r="P3010" s="38" t="str">
        <f aca="false">IF(G3010=1,IF(COUNTIFS(C$2:C3010,C3010,G$2:G3010,1)=1,COUNTIFS($C:$C,C3010,$G:$G,1)+ROW()/10000000,""),"")</f>
        <v/>
      </c>
      <c r="Q3010" s="0" t="str">
        <f aca="false">IF(K3010=1,IF(COUNTIFS(C$2:C3010,C3010,K$2:K3010,1)=1,1,0),"")</f>
        <v/>
      </c>
      <c r="R3010" s="0" t="str">
        <f aca="false">IF(M3010=1,IF(COUNTIFS(C$2:C3010,C3010,M$2:M3010,1)=1,1,0),"")</f>
        <v/>
      </c>
      <c r="S3010" s="0" t="str">
        <f aca="false">IF(L3010=1,IF(COUNTIFS(C$2:C3010,C3010,L$2:L3010,1)=1,1,0),"")</f>
        <v/>
      </c>
      <c r="T3010" s="38" t="str">
        <f aca="false">IF(N3010="","",N3010+ROW()/10000000)</f>
        <v/>
      </c>
      <c r="U3010" s="0" t="str">
        <f aca="false">IF(G3010=1,IF(B3010="",1,0),"")</f>
        <v/>
      </c>
    </row>
    <row r="3011" customFormat="false" ht="15" hidden="false" customHeight="false" outlineLevel="0" collapsed="false">
      <c r="A3011" s="35"/>
      <c r="B3011" s="35"/>
      <c r="G3011" s="0" t="str">
        <f aca="false">IF(A3011="","",IF(AND(A3011&gt;=Debut,A3011&lt;Fin),1,0))</f>
        <v/>
      </c>
      <c r="H3011" s="0" t="str">
        <f aca="false">IF(G3011=1,INT(ROUND((A3011-Debut)*86400,0)/600),"")</f>
        <v/>
      </c>
      <c r="I3011" s="0" t="str">
        <f aca="false">IF(G3011=1,INT(ROUND((A3011-Debut)*86400,0)/3600),"")</f>
        <v/>
      </c>
      <c r="J3011" s="0" t="str">
        <f aca="false">IF(OR(A3011="",B3011=""),"",ROUND((B3011-A3011)*86400,0))</f>
        <v/>
      </c>
      <c r="K3011" s="37" t="str">
        <f aca="false">IF(G3011=1,IF(COUNTIFS($C:$C,C3011,$G:$G,1,$A:$A,"&gt;="&amp;(A3011-FenetreInterm/86400),$A:$A,"&lt;="&amp;A3011)&gt;=NbInterm,1,0),"")</f>
        <v/>
      </c>
      <c r="L3011" s="37" t="str">
        <f aca="false">IF(G3011=1,IF(B3011="",0,IF(J3011&lt;SeuilFugitive,1,0)),"")</f>
        <v/>
      </c>
      <c r="M3011" s="37" t="str">
        <f aca="false">IF(G3011=1,IF(B3011="",IF((Fin-A3011)*24&gt;SeuilFigee,1,0),IF(J3011&gt;SeuilFigee*3600,1,0)),"")</f>
        <v/>
      </c>
      <c r="N3011" s="0" t="str">
        <f aca="false">IF(G3011=1,IF(COUNTIF(H$2:H3011,H3011)=1,COUNTIF($H:$H,H3011),""),"")</f>
        <v/>
      </c>
      <c r="O3011" s="0" t="str">
        <f aca="false">IF(G3011=1,IF(COUNTIF(I$2:I3011,I3011)=1,COUNTIF($I:$I,I3011),""),"")</f>
        <v/>
      </c>
      <c r="P3011" s="38" t="str">
        <f aca="false">IF(G3011=1,IF(COUNTIFS(C$2:C3011,C3011,G$2:G3011,1)=1,COUNTIFS($C:$C,C3011,$G:$G,1)+ROW()/10000000,""),"")</f>
        <v/>
      </c>
      <c r="Q3011" s="0" t="str">
        <f aca="false">IF(K3011=1,IF(COUNTIFS(C$2:C3011,C3011,K$2:K3011,1)=1,1,0),"")</f>
        <v/>
      </c>
      <c r="R3011" s="0" t="str">
        <f aca="false">IF(M3011=1,IF(COUNTIFS(C$2:C3011,C3011,M$2:M3011,1)=1,1,0),"")</f>
        <v/>
      </c>
      <c r="S3011" s="0" t="str">
        <f aca="false">IF(L3011=1,IF(COUNTIFS(C$2:C3011,C3011,L$2:L3011,1)=1,1,0),"")</f>
        <v/>
      </c>
      <c r="T3011" s="38" t="str">
        <f aca="false">IF(N3011="","",N3011+ROW()/10000000)</f>
        <v/>
      </c>
      <c r="U3011" s="0" t="str">
        <f aca="false">IF(G3011=1,IF(B3011="",1,0),"")</f>
        <v/>
      </c>
    </row>
    <row r="3012" customFormat="false" ht="15" hidden="false" customHeight="false" outlineLevel="0" collapsed="false">
      <c r="A3012" s="35"/>
      <c r="B3012" s="35"/>
      <c r="G3012" s="0" t="str">
        <f aca="false">IF(A3012="","",IF(AND(A3012&gt;=Debut,A3012&lt;Fin),1,0))</f>
        <v/>
      </c>
      <c r="H3012" s="0" t="str">
        <f aca="false">IF(G3012=1,INT(ROUND((A3012-Debut)*86400,0)/600),"")</f>
        <v/>
      </c>
      <c r="I3012" s="0" t="str">
        <f aca="false">IF(G3012=1,INT(ROUND((A3012-Debut)*86400,0)/3600),"")</f>
        <v/>
      </c>
      <c r="J3012" s="0" t="str">
        <f aca="false">IF(OR(A3012="",B3012=""),"",ROUND((B3012-A3012)*86400,0))</f>
        <v/>
      </c>
      <c r="K3012" s="37" t="str">
        <f aca="false">IF(G3012=1,IF(COUNTIFS($C:$C,C3012,$G:$G,1,$A:$A,"&gt;="&amp;(A3012-FenetreInterm/86400),$A:$A,"&lt;="&amp;A3012)&gt;=NbInterm,1,0),"")</f>
        <v/>
      </c>
      <c r="L3012" s="37" t="str">
        <f aca="false">IF(G3012=1,IF(B3012="",0,IF(J3012&lt;SeuilFugitive,1,0)),"")</f>
        <v/>
      </c>
      <c r="M3012" s="37" t="str">
        <f aca="false">IF(G3012=1,IF(B3012="",IF((Fin-A3012)*24&gt;SeuilFigee,1,0),IF(J3012&gt;SeuilFigee*3600,1,0)),"")</f>
        <v/>
      </c>
      <c r="N3012" s="0" t="str">
        <f aca="false">IF(G3012=1,IF(COUNTIF(H$2:H3012,H3012)=1,COUNTIF($H:$H,H3012),""),"")</f>
        <v/>
      </c>
      <c r="O3012" s="0" t="str">
        <f aca="false">IF(G3012=1,IF(COUNTIF(I$2:I3012,I3012)=1,COUNTIF($I:$I,I3012),""),"")</f>
        <v/>
      </c>
      <c r="P3012" s="38" t="str">
        <f aca="false">IF(G3012=1,IF(COUNTIFS(C$2:C3012,C3012,G$2:G3012,1)=1,COUNTIFS($C:$C,C3012,$G:$G,1)+ROW()/10000000,""),"")</f>
        <v/>
      </c>
      <c r="Q3012" s="0" t="str">
        <f aca="false">IF(K3012=1,IF(COUNTIFS(C$2:C3012,C3012,K$2:K3012,1)=1,1,0),"")</f>
        <v/>
      </c>
      <c r="R3012" s="0" t="str">
        <f aca="false">IF(M3012=1,IF(COUNTIFS(C$2:C3012,C3012,M$2:M3012,1)=1,1,0),"")</f>
        <v/>
      </c>
      <c r="S3012" s="0" t="str">
        <f aca="false">IF(L3012=1,IF(COUNTIFS(C$2:C3012,C3012,L$2:L3012,1)=1,1,0),"")</f>
        <v/>
      </c>
      <c r="T3012" s="38" t="str">
        <f aca="false">IF(N3012="","",N3012+ROW()/10000000)</f>
        <v/>
      </c>
      <c r="U3012" s="0" t="str">
        <f aca="false">IF(G3012=1,IF(B3012="",1,0),"")</f>
        <v/>
      </c>
    </row>
    <row r="3013" customFormat="false" ht="15" hidden="false" customHeight="false" outlineLevel="0" collapsed="false">
      <c r="A3013" s="35"/>
      <c r="B3013" s="35"/>
      <c r="G3013" s="0" t="str">
        <f aca="false">IF(A3013="","",IF(AND(A3013&gt;=Debut,A3013&lt;Fin),1,0))</f>
        <v/>
      </c>
      <c r="H3013" s="0" t="str">
        <f aca="false">IF(G3013=1,INT(ROUND((A3013-Debut)*86400,0)/600),"")</f>
        <v/>
      </c>
      <c r="I3013" s="0" t="str">
        <f aca="false">IF(G3013=1,INT(ROUND((A3013-Debut)*86400,0)/3600),"")</f>
        <v/>
      </c>
      <c r="J3013" s="0" t="str">
        <f aca="false">IF(OR(A3013="",B3013=""),"",ROUND((B3013-A3013)*86400,0))</f>
        <v/>
      </c>
      <c r="K3013" s="37" t="str">
        <f aca="false">IF(G3013=1,IF(COUNTIFS($C:$C,C3013,$G:$G,1,$A:$A,"&gt;="&amp;(A3013-FenetreInterm/86400),$A:$A,"&lt;="&amp;A3013)&gt;=NbInterm,1,0),"")</f>
        <v/>
      </c>
      <c r="L3013" s="37" t="str">
        <f aca="false">IF(G3013=1,IF(B3013="",0,IF(J3013&lt;SeuilFugitive,1,0)),"")</f>
        <v/>
      </c>
      <c r="M3013" s="37" t="str">
        <f aca="false">IF(G3013=1,IF(B3013="",IF((Fin-A3013)*24&gt;SeuilFigee,1,0),IF(J3013&gt;SeuilFigee*3600,1,0)),"")</f>
        <v/>
      </c>
      <c r="N3013" s="0" t="str">
        <f aca="false">IF(G3013=1,IF(COUNTIF(H$2:H3013,H3013)=1,COUNTIF($H:$H,H3013),""),"")</f>
        <v/>
      </c>
      <c r="O3013" s="0" t="str">
        <f aca="false">IF(G3013=1,IF(COUNTIF(I$2:I3013,I3013)=1,COUNTIF($I:$I,I3013),""),"")</f>
        <v/>
      </c>
      <c r="P3013" s="38" t="str">
        <f aca="false">IF(G3013=1,IF(COUNTIFS(C$2:C3013,C3013,G$2:G3013,1)=1,COUNTIFS($C:$C,C3013,$G:$G,1)+ROW()/10000000,""),"")</f>
        <v/>
      </c>
      <c r="Q3013" s="0" t="str">
        <f aca="false">IF(K3013=1,IF(COUNTIFS(C$2:C3013,C3013,K$2:K3013,1)=1,1,0),"")</f>
        <v/>
      </c>
      <c r="R3013" s="0" t="str">
        <f aca="false">IF(M3013=1,IF(COUNTIFS(C$2:C3013,C3013,M$2:M3013,1)=1,1,0),"")</f>
        <v/>
      </c>
      <c r="S3013" s="0" t="str">
        <f aca="false">IF(L3013=1,IF(COUNTIFS(C$2:C3013,C3013,L$2:L3013,1)=1,1,0),"")</f>
        <v/>
      </c>
      <c r="T3013" s="38" t="str">
        <f aca="false">IF(N3013="","",N3013+ROW()/10000000)</f>
        <v/>
      </c>
      <c r="U3013" s="0" t="str">
        <f aca="false">IF(G3013=1,IF(B3013="",1,0),"")</f>
        <v/>
      </c>
    </row>
    <row r="3014" customFormat="false" ht="15" hidden="false" customHeight="false" outlineLevel="0" collapsed="false">
      <c r="A3014" s="35"/>
      <c r="B3014" s="35"/>
      <c r="G3014" s="0" t="str">
        <f aca="false">IF(A3014="","",IF(AND(A3014&gt;=Debut,A3014&lt;Fin),1,0))</f>
        <v/>
      </c>
      <c r="H3014" s="0" t="str">
        <f aca="false">IF(G3014=1,INT(ROUND((A3014-Debut)*86400,0)/600),"")</f>
        <v/>
      </c>
      <c r="I3014" s="0" t="str">
        <f aca="false">IF(G3014=1,INT(ROUND((A3014-Debut)*86400,0)/3600),"")</f>
        <v/>
      </c>
      <c r="J3014" s="0" t="str">
        <f aca="false">IF(OR(A3014="",B3014=""),"",ROUND((B3014-A3014)*86400,0))</f>
        <v/>
      </c>
      <c r="K3014" s="37" t="str">
        <f aca="false">IF(G3014=1,IF(COUNTIFS($C:$C,C3014,$G:$G,1,$A:$A,"&gt;="&amp;(A3014-FenetreInterm/86400),$A:$A,"&lt;="&amp;A3014)&gt;=NbInterm,1,0),"")</f>
        <v/>
      </c>
      <c r="L3014" s="37" t="str">
        <f aca="false">IF(G3014=1,IF(B3014="",0,IF(J3014&lt;SeuilFugitive,1,0)),"")</f>
        <v/>
      </c>
      <c r="M3014" s="37" t="str">
        <f aca="false">IF(G3014=1,IF(B3014="",IF((Fin-A3014)*24&gt;SeuilFigee,1,0),IF(J3014&gt;SeuilFigee*3600,1,0)),"")</f>
        <v/>
      </c>
      <c r="N3014" s="0" t="str">
        <f aca="false">IF(G3014=1,IF(COUNTIF(H$2:H3014,H3014)=1,COUNTIF($H:$H,H3014),""),"")</f>
        <v/>
      </c>
      <c r="O3014" s="0" t="str">
        <f aca="false">IF(G3014=1,IF(COUNTIF(I$2:I3014,I3014)=1,COUNTIF($I:$I,I3014),""),"")</f>
        <v/>
      </c>
      <c r="P3014" s="38" t="str">
        <f aca="false">IF(G3014=1,IF(COUNTIFS(C$2:C3014,C3014,G$2:G3014,1)=1,COUNTIFS($C:$C,C3014,$G:$G,1)+ROW()/10000000,""),"")</f>
        <v/>
      </c>
      <c r="Q3014" s="0" t="str">
        <f aca="false">IF(K3014=1,IF(COUNTIFS(C$2:C3014,C3014,K$2:K3014,1)=1,1,0),"")</f>
        <v/>
      </c>
      <c r="R3014" s="0" t="str">
        <f aca="false">IF(M3014=1,IF(COUNTIFS(C$2:C3014,C3014,M$2:M3014,1)=1,1,0),"")</f>
        <v/>
      </c>
      <c r="S3014" s="0" t="str">
        <f aca="false">IF(L3014=1,IF(COUNTIFS(C$2:C3014,C3014,L$2:L3014,1)=1,1,0),"")</f>
        <v/>
      </c>
      <c r="T3014" s="38" t="str">
        <f aca="false">IF(N3014="","",N3014+ROW()/10000000)</f>
        <v/>
      </c>
      <c r="U3014" s="0" t="str">
        <f aca="false">IF(G3014=1,IF(B3014="",1,0),"")</f>
        <v/>
      </c>
    </row>
    <row r="3015" customFormat="false" ht="15" hidden="false" customHeight="false" outlineLevel="0" collapsed="false">
      <c r="A3015" s="35"/>
      <c r="B3015" s="35"/>
      <c r="G3015" s="0" t="str">
        <f aca="false">IF(A3015="","",IF(AND(A3015&gt;=Debut,A3015&lt;Fin),1,0))</f>
        <v/>
      </c>
      <c r="H3015" s="0" t="str">
        <f aca="false">IF(G3015=1,INT(ROUND((A3015-Debut)*86400,0)/600),"")</f>
        <v/>
      </c>
      <c r="I3015" s="0" t="str">
        <f aca="false">IF(G3015=1,INT(ROUND((A3015-Debut)*86400,0)/3600),"")</f>
        <v/>
      </c>
      <c r="J3015" s="0" t="str">
        <f aca="false">IF(OR(A3015="",B3015=""),"",ROUND((B3015-A3015)*86400,0))</f>
        <v/>
      </c>
      <c r="K3015" s="37" t="str">
        <f aca="false">IF(G3015=1,IF(COUNTIFS($C:$C,C3015,$G:$G,1,$A:$A,"&gt;="&amp;(A3015-FenetreInterm/86400),$A:$A,"&lt;="&amp;A3015)&gt;=NbInterm,1,0),"")</f>
        <v/>
      </c>
      <c r="L3015" s="37" t="str">
        <f aca="false">IF(G3015=1,IF(B3015="",0,IF(J3015&lt;SeuilFugitive,1,0)),"")</f>
        <v/>
      </c>
      <c r="M3015" s="37" t="str">
        <f aca="false">IF(G3015=1,IF(B3015="",IF((Fin-A3015)*24&gt;SeuilFigee,1,0),IF(J3015&gt;SeuilFigee*3600,1,0)),"")</f>
        <v/>
      </c>
      <c r="N3015" s="0" t="str">
        <f aca="false">IF(G3015=1,IF(COUNTIF(H$2:H3015,H3015)=1,COUNTIF($H:$H,H3015),""),"")</f>
        <v/>
      </c>
      <c r="O3015" s="0" t="str">
        <f aca="false">IF(G3015=1,IF(COUNTIF(I$2:I3015,I3015)=1,COUNTIF($I:$I,I3015),""),"")</f>
        <v/>
      </c>
      <c r="P3015" s="38" t="str">
        <f aca="false">IF(G3015=1,IF(COUNTIFS(C$2:C3015,C3015,G$2:G3015,1)=1,COUNTIFS($C:$C,C3015,$G:$G,1)+ROW()/10000000,""),"")</f>
        <v/>
      </c>
      <c r="Q3015" s="0" t="str">
        <f aca="false">IF(K3015=1,IF(COUNTIFS(C$2:C3015,C3015,K$2:K3015,1)=1,1,0),"")</f>
        <v/>
      </c>
      <c r="R3015" s="0" t="str">
        <f aca="false">IF(M3015=1,IF(COUNTIFS(C$2:C3015,C3015,M$2:M3015,1)=1,1,0),"")</f>
        <v/>
      </c>
      <c r="S3015" s="0" t="str">
        <f aca="false">IF(L3015=1,IF(COUNTIFS(C$2:C3015,C3015,L$2:L3015,1)=1,1,0),"")</f>
        <v/>
      </c>
      <c r="T3015" s="38" t="str">
        <f aca="false">IF(N3015="","",N3015+ROW()/10000000)</f>
        <v/>
      </c>
      <c r="U3015" s="0" t="str">
        <f aca="false">IF(G3015=1,IF(B3015="",1,0),"")</f>
        <v/>
      </c>
    </row>
    <row r="3016" customFormat="false" ht="15" hidden="false" customHeight="false" outlineLevel="0" collapsed="false">
      <c r="A3016" s="35"/>
      <c r="B3016" s="35"/>
      <c r="G3016" s="0" t="str">
        <f aca="false">IF(A3016="","",IF(AND(A3016&gt;=Debut,A3016&lt;Fin),1,0))</f>
        <v/>
      </c>
      <c r="H3016" s="0" t="str">
        <f aca="false">IF(G3016=1,INT(ROUND((A3016-Debut)*86400,0)/600),"")</f>
        <v/>
      </c>
      <c r="I3016" s="0" t="str">
        <f aca="false">IF(G3016=1,INT(ROUND((A3016-Debut)*86400,0)/3600),"")</f>
        <v/>
      </c>
      <c r="J3016" s="0" t="str">
        <f aca="false">IF(OR(A3016="",B3016=""),"",ROUND((B3016-A3016)*86400,0))</f>
        <v/>
      </c>
      <c r="K3016" s="37" t="str">
        <f aca="false">IF(G3016=1,IF(COUNTIFS($C:$C,C3016,$G:$G,1,$A:$A,"&gt;="&amp;(A3016-FenetreInterm/86400),$A:$A,"&lt;="&amp;A3016)&gt;=NbInterm,1,0),"")</f>
        <v/>
      </c>
      <c r="L3016" s="37" t="str">
        <f aca="false">IF(G3016=1,IF(B3016="",0,IF(J3016&lt;SeuilFugitive,1,0)),"")</f>
        <v/>
      </c>
      <c r="M3016" s="37" t="str">
        <f aca="false">IF(G3016=1,IF(B3016="",IF((Fin-A3016)*24&gt;SeuilFigee,1,0),IF(J3016&gt;SeuilFigee*3600,1,0)),"")</f>
        <v/>
      </c>
      <c r="N3016" s="0" t="str">
        <f aca="false">IF(G3016=1,IF(COUNTIF(H$2:H3016,H3016)=1,COUNTIF($H:$H,H3016),""),"")</f>
        <v/>
      </c>
      <c r="O3016" s="0" t="str">
        <f aca="false">IF(G3016=1,IF(COUNTIF(I$2:I3016,I3016)=1,COUNTIF($I:$I,I3016),""),"")</f>
        <v/>
      </c>
      <c r="P3016" s="38" t="str">
        <f aca="false">IF(G3016=1,IF(COUNTIFS(C$2:C3016,C3016,G$2:G3016,1)=1,COUNTIFS($C:$C,C3016,$G:$G,1)+ROW()/10000000,""),"")</f>
        <v/>
      </c>
      <c r="Q3016" s="0" t="str">
        <f aca="false">IF(K3016=1,IF(COUNTIFS(C$2:C3016,C3016,K$2:K3016,1)=1,1,0),"")</f>
        <v/>
      </c>
      <c r="R3016" s="0" t="str">
        <f aca="false">IF(M3016=1,IF(COUNTIFS(C$2:C3016,C3016,M$2:M3016,1)=1,1,0),"")</f>
        <v/>
      </c>
      <c r="S3016" s="0" t="str">
        <f aca="false">IF(L3016=1,IF(COUNTIFS(C$2:C3016,C3016,L$2:L3016,1)=1,1,0),"")</f>
        <v/>
      </c>
      <c r="T3016" s="38" t="str">
        <f aca="false">IF(N3016="","",N3016+ROW()/10000000)</f>
        <v/>
      </c>
      <c r="U3016" s="0" t="str">
        <f aca="false">IF(G3016=1,IF(B3016="",1,0),"")</f>
        <v/>
      </c>
    </row>
    <row r="3017" customFormat="false" ht="15" hidden="false" customHeight="false" outlineLevel="0" collapsed="false">
      <c r="A3017" s="35"/>
      <c r="B3017" s="35"/>
      <c r="G3017" s="0" t="str">
        <f aca="false">IF(A3017="","",IF(AND(A3017&gt;=Debut,A3017&lt;Fin),1,0))</f>
        <v/>
      </c>
      <c r="H3017" s="0" t="str">
        <f aca="false">IF(G3017=1,INT(ROUND((A3017-Debut)*86400,0)/600),"")</f>
        <v/>
      </c>
      <c r="I3017" s="0" t="str">
        <f aca="false">IF(G3017=1,INT(ROUND((A3017-Debut)*86400,0)/3600),"")</f>
        <v/>
      </c>
      <c r="J3017" s="0" t="str">
        <f aca="false">IF(OR(A3017="",B3017=""),"",ROUND((B3017-A3017)*86400,0))</f>
        <v/>
      </c>
      <c r="K3017" s="37" t="str">
        <f aca="false">IF(G3017=1,IF(COUNTIFS($C:$C,C3017,$G:$G,1,$A:$A,"&gt;="&amp;(A3017-FenetreInterm/86400),$A:$A,"&lt;="&amp;A3017)&gt;=NbInterm,1,0),"")</f>
        <v/>
      </c>
      <c r="L3017" s="37" t="str">
        <f aca="false">IF(G3017=1,IF(B3017="",0,IF(J3017&lt;SeuilFugitive,1,0)),"")</f>
        <v/>
      </c>
      <c r="M3017" s="37" t="str">
        <f aca="false">IF(G3017=1,IF(B3017="",IF((Fin-A3017)*24&gt;SeuilFigee,1,0),IF(J3017&gt;SeuilFigee*3600,1,0)),"")</f>
        <v/>
      </c>
      <c r="N3017" s="0" t="str">
        <f aca="false">IF(G3017=1,IF(COUNTIF(H$2:H3017,H3017)=1,COUNTIF($H:$H,H3017),""),"")</f>
        <v/>
      </c>
      <c r="O3017" s="0" t="str">
        <f aca="false">IF(G3017=1,IF(COUNTIF(I$2:I3017,I3017)=1,COUNTIF($I:$I,I3017),""),"")</f>
        <v/>
      </c>
      <c r="P3017" s="38" t="str">
        <f aca="false">IF(G3017=1,IF(COUNTIFS(C$2:C3017,C3017,G$2:G3017,1)=1,COUNTIFS($C:$C,C3017,$G:$G,1)+ROW()/10000000,""),"")</f>
        <v/>
      </c>
      <c r="Q3017" s="0" t="str">
        <f aca="false">IF(K3017=1,IF(COUNTIFS(C$2:C3017,C3017,K$2:K3017,1)=1,1,0),"")</f>
        <v/>
      </c>
      <c r="R3017" s="0" t="str">
        <f aca="false">IF(M3017=1,IF(COUNTIFS(C$2:C3017,C3017,M$2:M3017,1)=1,1,0),"")</f>
        <v/>
      </c>
      <c r="S3017" s="0" t="str">
        <f aca="false">IF(L3017=1,IF(COUNTIFS(C$2:C3017,C3017,L$2:L3017,1)=1,1,0),"")</f>
        <v/>
      </c>
      <c r="T3017" s="38" t="str">
        <f aca="false">IF(N3017="","",N3017+ROW()/10000000)</f>
        <v/>
      </c>
      <c r="U3017" s="0" t="str">
        <f aca="false">IF(G3017=1,IF(B3017="",1,0),"")</f>
        <v/>
      </c>
    </row>
    <row r="3018" customFormat="false" ht="15" hidden="false" customHeight="false" outlineLevel="0" collapsed="false">
      <c r="A3018" s="35"/>
      <c r="B3018" s="35"/>
      <c r="G3018" s="0" t="str">
        <f aca="false">IF(A3018="","",IF(AND(A3018&gt;=Debut,A3018&lt;Fin),1,0))</f>
        <v/>
      </c>
      <c r="H3018" s="0" t="str">
        <f aca="false">IF(G3018=1,INT(ROUND((A3018-Debut)*86400,0)/600),"")</f>
        <v/>
      </c>
      <c r="I3018" s="0" t="str">
        <f aca="false">IF(G3018=1,INT(ROUND((A3018-Debut)*86400,0)/3600),"")</f>
        <v/>
      </c>
      <c r="J3018" s="0" t="str">
        <f aca="false">IF(OR(A3018="",B3018=""),"",ROUND((B3018-A3018)*86400,0))</f>
        <v/>
      </c>
      <c r="K3018" s="37" t="str">
        <f aca="false">IF(G3018=1,IF(COUNTIFS($C:$C,C3018,$G:$G,1,$A:$A,"&gt;="&amp;(A3018-FenetreInterm/86400),$A:$A,"&lt;="&amp;A3018)&gt;=NbInterm,1,0),"")</f>
        <v/>
      </c>
      <c r="L3018" s="37" t="str">
        <f aca="false">IF(G3018=1,IF(B3018="",0,IF(J3018&lt;SeuilFugitive,1,0)),"")</f>
        <v/>
      </c>
      <c r="M3018" s="37" t="str">
        <f aca="false">IF(G3018=1,IF(B3018="",IF((Fin-A3018)*24&gt;SeuilFigee,1,0),IF(J3018&gt;SeuilFigee*3600,1,0)),"")</f>
        <v/>
      </c>
      <c r="N3018" s="0" t="str">
        <f aca="false">IF(G3018=1,IF(COUNTIF(H$2:H3018,H3018)=1,COUNTIF($H:$H,H3018),""),"")</f>
        <v/>
      </c>
      <c r="O3018" s="0" t="str">
        <f aca="false">IF(G3018=1,IF(COUNTIF(I$2:I3018,I3018)=1,COUNTIF($I:$I,I3018),""),"")</f>
        <v/>
      </c>
      <c r="P3018" s="38" t="str">
        <f aca="false">IF(G3018=1,IF(COUNTIFS(C$2:C3018,C3018,G$2:G3018,1)=1,COUNTIFS($C:$C,C3018,$G:$G,1)+ROW()/10000000,""),"")</f>
        <v/>
      </c>
      <c r="Q3018" s="0" t="str">
        <f aca="false">IF(K3018=1,IF(COUNTIFS(C$2:C3018,C3018,K$2:K3018,1)=1,1,0),"")</f>
        <v/>
      </c>
      <c r="R3018" s="0" t="str">
        <f aca="false">IF(M3018=1,IF(COUNTIFS(C$2:C3018,C3018,M$2:M3018,1)=1,1,0),"")</f>
        <v/>
      </c>
      <c r="S3018" s="0" t="str">
        <f aca="false">IF(L3018=1,IF(COUNTIFS(C$2:C3018,C3018,L$2:L3018,1)=1,1,0),"")</f>
        <v/>
      </c>
      <c r="T3018" s="38" t="str">
        <f aca="false">IF(N3018="","",N3018+ROW()/10000000)</f>
        <v/>
      </c>
      <c r="U3018" s="0" t="str">
        <f aca="false">IF(G3018=1,IF(B3018="",1,0),"")</f>
        <v/>
      </c>
    </row>
    <row r="3019" customFormat="false" ht="15" hidden="false" customHeight="false" outlineLevel="0" collapsed="false">
      <c r="A3019" s="35"/>
      <c r="B3019" s="35"/>
      <c r="G3019" s="0" t="str">
        <f aca="false">IF(A3019="","",IF(AND(A3019&gt;=Debut,A3019&lt;Fin),1,0))</f>
        <v/>
      </c>
      <c r="H3019" s="0" t="str">
        <f aca="false">IF(G3019=1,INT(ROUND((A3019-Debut)*86400,0)/600),"")</f>
        <v/>
      </c>
      <c r="I3019" s="0" t="str">
        <f aca="false">IF(G3019=1,INT(ROUND((A3019-Debut)*86400,0)/3600),"")</f>
        <v/>
      </c>
      <c r="J3019" s="0" t="str">
        <f aca="false">IF(OR(A3019="",B3019=""),"",ROUND((B3019-A3019)*86400,0))</f>
        <v/>
      </c>
      <c r="K3019" s="37" t="str">
        <f aca="false">IF(G3019=1,IF(COUNTIFS($C:$C,C3019,$G:$G,1,$A:$A,"&gt;="&amp;(A3019-FenetreInterm/86400),$A:$A,"&lt;="&amp;A3019)&gt;=NbInterm,1,0),"")</f>
        <v/>
      </c>
      <c r="L3019" s="37" t="str">
        <f aca="false">IF(G3019=1,IF(B3019="",0,IF(J3019&lt;SeuilFugitive,1,0)),"")</f>
        <v/>
      </c>
      <c r="M3019" s="37" t="str">
        <f aca="false">IF(G3019=1,IF(B3019="",IF((Fin-A3019)*24&gt;SeuilFigee,1,0),IF(J3019&gt;SeuilFigee*3600,1,0)),"")</f>
        <v/>
      </c>
      <c r="N3019" s="0" t="str">
        <f aca="false">IF(G3019=1,IF(COUNTIF(H$2:H3019,H3019)=1,COUNTIF($H:$H,H3019),""),"")</f>
        <v/>
      </c>
      <c r="O3019" s="0" t="str">
        <f aca="false">IF(G3019=1,IF(COUNTIF(I$2:I3019,I3019)=1,COUNTIF($I:$I,I3019),""),"")</f>
        <v/>
      </c>
      <c r="P3019" s="38" t="str">
        <f aca="false">IF(G3019=1,IF(COUNTIFS(C$2:C3019,C3019,G$2:G3019,1)=1,COUNTIFS($C:$C,C3019,$G:$G,1)+ROW()/10000000,""),"")</f>
        <v/>
      </c>
      <c r="Q3019" s="0" t="str">
        <f aca="false">IF(K3019=1,IF(COUNTIFS(C$2:C3019,C3019,K$2:K3019,1)=1,1,0),"")</f>
        <v/>
      </c>
      <c r="R3019" s="0" t="str">
        <f aca="false">IF(M3019=1,IF(COUNTIFS(C$2:C3019,C3019,M$2:M3019,1)=1,1,0),"")</f>
        <v/>
      </c>
      <c r="S3019" s="0" t="str">
        <f aca="false">IF(L3019=1,IF(COUNTIFS(C$2:C3019,C3019,L$2:L3019,1)=1,1,0),"")</f>
        <v/>
      </c>
      <c r="T3019" s="38" t="str">
        <f aca="false">IF(N3019="","",N3019+ROW()/10000000)</f>
        <v/>
      </c>
      <c r="U3019" s="0" t="str">
        <f aca="false">IF(G3019=1,IF(B3019="",1,0),"")</f>
        <v/>
      </c>
    </row>
    <row r="3020" customFormat="false" ht="15" hidden="false" customHeight="false" outlineLevel="0" collapsed="false">
      <c r="A3020" s="35"/>
      <c r="B3020" s="35"/>
      <c r="G3020" s="0" t="str">
        <f aca="false">IF(A3020="","",IF(AND(A3020&gt;=Debut,A3020&lt;Fin),1,0))</f>
        <v/>
      </c>
      <c r="H3020" s="0" t="str">
        <f aca="false">IF(G3020=1,INT(ROUND((A3020-Debut)*86400,0)/600),"")</f>
        <v/>
      </c>
      <c r="I3020" s="0" t="str">
        <f aca="false">IF(G3020=1,INT(ROUND((A3020-Debut)*86400,0)/3600),"")</f>
        <v/>
      </c>
      <c r="J3020" s="0" t="str">
        <f aca="false">IF(OR(A3020="",B3020=""),"",ROUND((B3020-A3020)*86400,0))</f>
        <v/>
      </c>
      <c r="K3020" s="37" t="str">
        <f aca="false">IF(G3020=1,IF(COUNTIFS($C:$C,C3020,$G:$G,1,$A:$A,"&gt;="&amp;(A3020-FenetreInterm/86400),$A:$A,"&lt;="&amp;A3020)&gt;=NbInterm,1,0),"")</f>
        <v/>
      </c>
      <c r="L3020" s="37" t="str">
        <f aca="false">IF(G3020=1,IF(B3020="",0,IF(J3020&lt;SeuilFugitive,1,0)),"")</f>
        <v/>
      </c>
      <c r="M3020" s="37" t="str">
        <f aca="false">IF(G3020=1,IF(B3020="",IF((Fin-A3020)*24&gt;SeuilFigee,1,0),IF(J3020&gt;SeuilFigee*3600,1,0)),"")</f>
        <v/>
      </c>
      <c r="N3020" s="0" t="str">
        <f aca="false">IF(G3020=1,IF(COUNTIF(H$2:H3020,H3020)=1,COUNTIF($H:$H,H3020),""),"")</f>
        <v/>
      </c>
      <c r="O3020" s="0" t="str">
        <f aca="false">IF(G3020=1,IF(COUNTIF(I$2:I3020,I3020)=1,COUNTIF($I:$I,I3020),""),"")</f>
        <v/>
      </c>
      <c r="P3020" s="38" t="str">
        <f aca="false">IF(G3020=1,IF(COUNTIFS(C$2:C3020,C3020,G$2:G3020,1)=1,COUNTIFS($C:$C,C3020,$G:$G,1)+ROW()/10000000,""),"")</f>
        <v/>
      </c>
      <c r="Q3020" s="0" t="str">
        <f aca="false">IF(K3020=1,IF(COUNTIFS(C$2:C3020,C3020,K$2:K3020,1)=1,1,0),"")</f>
        <v/>
      </c>
      <c r="R3020" s="0" t="str">
        <f aca="false">IF(M3020=1,IF(COUNTIFS(C$2:C3020,C3020,M$2:M3020,1)=1,1,0),"")</f>
        <v/>
      </c>
      <c r="S3020" s="0" t="str">
        <f aca="false">IF(L3020=1,IF(COUNTIFS(C$2:C3020,C3020,L$2:L3020,1)=1,1,0),"")</f>
        <v/>
      </c>
      <c r="T3020" s="38" t="str">
        <f aca="false">IF(N3020="","",N3020+ROW()/10000000)</f>
        <v/>
      </c>
      <c r="U3020" s="0" t="str">
        <f aca="false">IF(G3020=1,IF(B3020="",1,0),"")</f>
        <v/>
      </c>
    </row>
    <row r="3021" customFormat="false" ht="15" hidden="false" customHeight="false" outlineLevel="0" collapsed="false">
      <c r="A3021" s="35"/>
      <c r="B3021" s="35"/>
      <c r="G3021" s="0" t="str">
        <f aca="false">IF(A3021="","",IF(AND(A3021&gt;=Debut,A3021&lt;Fin),1,0))</f>
        <v/>
      </c>
      <c r="H3021" s="0" t="str">
        <f aca="false">IF(G3021=1,INT(ROUND((A3021-Debut)*86400,0)/600),"")</f>
        <v/>
      </c>
      <c r="I3021" s="0" t="str">
        <f aca="false">IF(G3021=1,INT(ROUND((A3021-Debut)*86400,0)/3600),"")</f>
        <v/>
      </c>
      <c r="J3021" s="0" t="str">
        <f aca="false">IF(OR(A3021="",B3021=""),"",ROUND((B3021-A3021)*86400,0))</f>
        <v/>
      </c>
      <c r="K3021" s="37" t="str">
        <f aca="false">IF(G3021=1,IF(COUNTIFS($C:$C,C3021,$G:$G,1,$A:$A,"&gt;="&amp;(A3021-FenetreInterm/86400),$A:$A,"&lt;="&amp;A3021)&gt;=NbInterm,1,0),"")</f>
        <v/>
      </c>
      <c r="L3021" s="37" t="str">
        <f aca="false">IF(G3021=1,IF(B3021="",0,IF(J3021&lt;SeuilFugitive,1,0)),"")</f>
        <v/>
      </c>
      <c r="M3021" s="37" t="str">
        <f aca="false">IF(G3021=1,IF(B3021="",IF((Fin-A3021)*24&gt;SeuilFigee,1,0),IF(J3021&gt;SeuilFigee*3600,1,0)),"")</f>
        <v/>
      </c>
      <c r="N3021" s="0" t="str">
        <f aca="false">IF(G3021=1,IF(COUNTIF(H$2:H3021,H3021)=1,COUNTIF($H:$H,H3021),""),"")</f>
        <v/>
      </c>
      <c r="O3021" s="0" t="str">
        <f aca="false">IF(G3021=1,IF(COUNTIF(I$2:I3021,I3021)=1,COUNTIF($I:$I,I3021),""),"")</f>
        <v/>
      </c>
      <c r="P3021" s="38" t="str">
        <f aca="false">IF(G3021=1,IF(COUNTIFS(C$2:C3021,C3021,G$2:G3021,1)=1,COUNTIFS($C:$C,C3021,$G:$G,1)+ROW()/10000000,""),"")</f>
        <v/>
      </c>
      <c r="Q3021" s="0" t="str">
        <f aca="false">IF(K3021=1,IF(COUNTIFS(C$2:C3021,C3021,K$2:K3021,1)=1,1,0),"")</f>
        <v/>
      </c>
      <c r="R3021" s="0" t="str">
        <f aca="false">IF(M3021=1,IF(COUNTIFS(C$2:C3021,C3021,M$2:M3021,1)=1,1,0),"")</f>
        <v/>
      </c>
      <c r="S3021" s="0" t="str">
        <f aca="false">IF(L3021=1,IF(COUNTIFS(C$2:C3021,C3021,L$2:L3021,1)=1,1,0),"")</f>
        <v/>
      </c>
      <c r="T3021" s="38" t="str">
        <f aca="false">IF(N3021="","",N3021+ROW()/10000000)</f>
        <v/>
      </c>
      <c r="U3021" s="0" t="str">
        <f aca="false">IF(G3021=1,IF(B3021="",1,0),"")</f>
        <v/>
      </c>
    </row>
    <row r="3022" customFormat="false" ht="15" hidden="false" customHeight="false" outlineLevel="0" collapsed="false">
      <c r="A3022" s="35"/>
      <c r="B3022" s="35"/>
      <c r="G3022" s="0" t="str">
        <f aca="false">IF(A3022="","",IF(AND(A3022&gt;=Debut,A3022&lt;Fin),1,0))</f>
        <v/>
      </c>
      <c r="H3022" s="0" t="str">
        <f aca="false">IF(G3022=1,INT(ROUND((A3022-Debut)*86400,0)/600),"")</f>
        <v/>
      </c>
      <c r="I3022" s="0" t="str">
        <f aca="false">IF(G3022=1,INT(ROUND((A3022-Debut)*86400,0)/3600),"")</f>
        <v/>
      </c>
      <c r="J3022" s="0" t="str">
        <f aca="false">IF(OR(A3022="",B3022=""),"",ROUND((B3022-A3022)*86400,0))</f>
        <v/>
      </c>
      <c r="K3022" s="37" t="str">
        <f aca="false">IF(G3022=1,IF(COUNTIFS($C:$C,C3022,$G:$G,1,$A:$A,"&gt;="&amp;(A3022-FenetreInterm/86400),$A:$A,"&lt;="&amp;A3022)&gt;=NbInterm,1,0),"")</f>
        <v/>
      </c>
      <c r="L3022" s="37" t="str">
        <f aca="false">IF(G3022=1,IF(B3022="",0,IF(J3022&lt;SeuilFugitive,1,0)),"")</f>
        <v/>
      </c>
      <c r="M3022" s="37" t="str">
        <f aca="false">IF(G3022=1,IF(B3022="",IF((Fin-A3022)*24&gt;SeuilFigee,1,0),IF(J3022&gt;SeuilFigee*3600,1,0)),"")</f>
        <v/>
      </c>
      <c r="N3022" s="0" t="str">
        <f aca="false">IF(G3022=1,IF(COUNTIF(H$2:H3022,H3022)=1,COUNTIF($H:$H,H3022),""),"")</f>
        <v/>
      </c>
      <c r="O3022" s="0" t="str">
        <f aca="false">IF(G3022=1,IF(COUNTIF(I$2:I3022,I3022)=1,COUNTIF($I:$I,I3022),""),"")</f>
        <v/>
      </c>
      <c r="P3022" s="38" t="str">
        <f aca="false">IF(G3022=1,IF(COUNTIFS(C$2:C3022,C3022,G$2:G3022,1)=1,COUNTIFS($C:$C,C3022,$G:$G,1)+ROW()/10000000,""),"")</f>
        <v/>
      </c>
      <c r="Q3022" s="0" t="str">
        <f aca="false">IF(K3022=1,IF(COUNTIFS(C$2:C3022,C3022,K$2:K3022,1)=1,1,0),"")</f>
        <v/>
      </c>
      <c r="R3022" s="0" t="str">
        <f aca="false">IF(M3022=1,IF(COUNTIFS(C$2:C3022,C3022,M$2:M3022,1)=1,1,0),"")</f>
        <v/>
      </c>
      <c r="S3022" s="0" t="str">
        <f aca="false">IF(L3022=1,IF(COUNTIFS(C$2:C3022,C3022,L$2:L3022,1)=1,1,0),"")</f>
        <v/>
      </c>
      <c r="T3022" s="38" t="str">
        <f aca="false">IF(N3022="","",N3022+ROW()/10000000)</f>
        <v/>
      </c>
      <c r="U3022" s="0" t="str">
        <f aca="false">IF(G3022=1,IF(B3022="",1,0),"")</f>
        <v/>
      </c>
    </row>
    <row r="3023" customFormat="false" ht="15" hidden="false" customHeight="false" outlineLevel="0" collapsed="false">
      <c r="A3023" s="35"/>
      <c r="B3023" s="35"/>
      <c r="G3023" s="0" t="str">
        <f aca="false">IF(A3023="","",IF(AND(A3023&gt;=Debut,A3023&lt;Fin),1,0))</f>
        <v/>
      </c>
      <c r="H3023" s="0" t="str">
        <f aca="false">IF(G3023=1,INT(ROUND((A3023-Debut)*86400,0)/600),"")</f>
        <v/>
      </c>
      <c r="I3023" s="0" t="str">
        <f aca="false">IF(G3023=1,INT(ROUND((A3023-Debut)*86400,0)/3600),"")</f>
        <v/>
      </c>
      <c r="J3023" s="0" t="str">
        <f aca="false">IF(OR(A3023="",B3023=""),"",ROUND((B3023-A3023)*86400,0))</f>
        <v/>
      </c>
      <c r="K3023" s="37" t="str">
        <f aca="false">IF(G3023=1,IF(COUNTIFS($C:$C,C3023,$G:$G,1,$A:$A,"&gt;="&amp;(A3023-FenetreInterm/86400),$A:$A,"&lt;="&amp;A3023)&gt;=NbInterm,1,0),"")</f>
        <v/>
      </c>
      <c r="L3023" s="37" t="str">
        <f aca="false">IF(G3023=1,IF(B3023="",0,IF(J3023&lt;SeuilFugitive,1,0)),"")</f>
        <v/>
      </c>
      <c r="M3023" s="37" t="str">
        <f aca="false">IF(G3023=1,IF(B3023="",IF((Fin-A3023)*24&gt;SeuilFigee,1,0),IF(J3023&gt;SeuilFigee*3600,1,0)),"")</f>
        <v/>
      </c>
      <c r="N3023" s="0" t="str">
        <f aca="false">IF(G3023=1,IF(COUNTIF(H$2:H3023,H3023)=1,COUNTIF($H:$H,H3023),""),"")</f>
        <v/>
      </c>
      <c r="O3023" s="0" t="str">
        <f aca="false">IF(G3023=1,IF(COUNTIF(I$2:I3023,I3023)=1,COUNTIF($I:$I,I3023),""),"")</f>
        <v/>
      </c>
      <c r="P3023" s="38" t="str">
        <f aca="false">IF(G3023=1,IF(COUNTIFS(C$2:C3023,C3023,G$2:G3023,1)=1,COUNTIFS($C:$C,C3023,$G:$G,1)+ROW()/10000000,""),"")</f>
        <v/>
      </c>
      <c r="Q3023" s="0" t="str">
        <f aca="false">IF(K3023=1,IF(COUNTIFS(C$2:C3023,C3023,K$2:K3023,1)=1,1,0),"")</f>
        <v/>
      </c>
      <c r="R3023" s="0" t="str">
        <f aca="false">IF(M3023=1,IF(COUNTIFS(C$2:C3023,C3023,M$2:M3023,1)=1,1,0),"")</f>
        <v/>
      </c>
      <c r="S3023" s="0" t="str">
        <f aca="false">IF(L3023=1,IF(COUNTIFS(C$2:C3023,C3023,L$2:L3023,1)=1,1,0),"")</f>
        <v/>
      </c>
      <c r="T3023" s="38" t="str">
        <f aca="false">IF(N3023="","",N3023+ROW()/10000000)</f>
        <v/>
      </c>
      <c r="U3023" s="0" t="str">
        <f aca="false">IF(G3023=1,IF(B3023="",1,0),"")</f>
        <v/>
      </c>
    </row>
    <row r="3024" customFormat="false" ht="15" hidden="false" customHeight="false" outlineLevel="0" collapsed="false">
      <c r="A3024" s="35"/>
      <c r="B3024" s="35"/>
      <c r="G3024" s="0" t="str">
        <f aca="false">IF(A3024="","",IF(AND(A3024&gt;=Debut,A3024&lt;Fin),1,0))</f>
        <v/>
      </c>
      <c r="H3024" s="0" t="str">
        <f aca="false">IF(G3024=1,INT(ROUND((A3024-Debut)*86400,0)/600),"")</f>
        <v/>
      </c>
      <c r="I3024" s="0" t="str">
        <f aca="false">IF(G3024=1,INT(ROUND((A3024-Debut)*86400,0)/3600),"")</f>
        <v/>
      </c>
      <c r="J3024" s="0" t="str">
        <f aca="false">IF(OR(A3024="",B3024=""),"",ROUND((B3024-A3024)*86400,0))</f>
        <v/>
      </c>
      <c r="K3024" s="37" t="str">
        <f aca="false">IF(G3024=1,IF(COUNTIFS($C:$C,C3024,$G:$G,1,$A:$A,"&gt;="&amp;(A3024-FenetreInterm/86400),$A:$A,"&lt;="&amp;A3024)&gt;=NbInterm,1,0),"")</f>
        <v/>
      </c>
      <c r="L3024" s="37" t="str">
        <f aca="false">IF(G3024=1,IF(B3024="",0,IF(J3024&lt;SeuilFugitive,1,0)),"")</f>
        <v/>
      </c>
      <c r="M3024" s="37" t="str">
        <f aca="false">IF(G3024=1,IF(B3024="",IF((Fin-A3024)*24&gt;SeuilFigee,1,0),IF(J3024&gt;SeuilFigee*3600,1,0)),"")</f>
        <v/>
      </c>
      <c r="N3024" s="0" t="str">
        <f aca="false">IF(G3024=1,IF(COUNTIF(H$2:H3024,H3024)=1,COUNTIF($H:$H,H3024),""),"")</f>
        <v/>
      </c>
      <c r="O3024" s="0" t="str">
        <f aca="false">IF(G3024=1,IF(COUNTIF(I$2:I3024,I3024)=1,COUNTIF($I:$I,I3024),""),"")</f>
        <v/>
      </c>
      <c r="P3024" s="38" t="str">
        <f aca="false">IF(G3024=1,IF(COUNTIFS(C$2:C3024,C3024,G$2:G3024,1)=1,COUNTIFS($C:$C,C3024,$G:$G,1)+ROW()/10000000,""),"")</f>
        <v/>
      </c>
      <c r="Q3024" s="0" t="str">
        <f aca="false">IF(K3024=1,IF(COUNTIFS(C$2:C3024,C3024,K$2:K3024,1)=1,1,0),"")</f>
        <v/>
      </c>
      <c r="R3024" s="0" t="str">
        <f aca="false">IF(M3024=1,IF(COUNTIFS(C$2:C3024,C3024,M$2:M3024,1)=1,1,0),"")</f>
        <v/>
      </c>
      <c r="S3024" s="0" t="str">
        <f aca="false">IF(L3024=1,IF(COUNTIFS(C$2:C3024,C3024,L$2:L3024,1)=1,1,0),"")</f>
        <v/>
      </c>
      <c r="T3024" s="38" t="str">
        <f aca="false">IF(N3024="","",N3024+ROW()/10000000)</f>
        <v/>
      </c>
      <c r="U3024" s="0" t="str">
        <f aca="false">IF(G3024=1,IF(B3024="",1,0),"")</f>
        <v/>
      </c>
    </row>
    <row r="3025" customFormat="false" ht="15" hidden="false" customHeight="false" outlineLevel="0" collapsed="false">
      <c r="A3025" s="35"/>
      <c r="B3025" s="35"/>
      <c r="G3025" s="0" t="str">
        <f aca="false">IF(A3025="","",IF(AND(A3025&gt;=Debut,A3025&lt;Fin),1,0))</f>
        <v/>
      </c>
      <c r="H3025" s="0" t="str">
        <f aca="false">IF(G3025=1,INT(ROUND((A3025-Debut)*86400,0)/600),"")</f>
        <v/>
      </c>
      <c r="I3025" s="0" t="str">
        <f aca="false">IF(G3025=1,INT(ROUND((A3025-Debut)*86400,0)/3600),"")</f>
        <v/>
      </c>
      <c r="J3025" s="0" t="str">
        <f aca="false">IF(OR(A3025="",B3025=""),"",ROUND((B3025-A3025)*86400,0))</f>
        <v/>
      </c>
      <c r="K3025" s="37" t="str">
        <f aca="false">IF(G3025=1,IF(COUNTIFS($C:$C,C3025,$G:$G,1,$A:$A,"&gt;="&amp;(A3025-FenetreInterm/86400),$A:$A,"&lt;="&amp;A3025)&gt;=NbInterm,1,0),"")</f>
        <v/>
      </c>
      <c r="L3025" s="37" t="str">
        <f aca="false">IF(G3025=1,IF(B3025="",0,IF(J3025&lt;SeuilFugitive,1,0)),"")</f>
        <v/>
      </c>
      <c r="M3025" s="37" t="str">
        <f aca="false">IF(G3025=1,IF(B3025="",IF((Fin-A3025)*24&gt;SeuilFigee,1,0),IF(J3025&gt;SeuilFigee*3600,1,0)),"")</f>
        <v/>
      </c>
      <c r="N3025" s="0" t="str">
        <f aca="false">IF(G3025=1,IF(COUNTIF(H$2:H3025,H3025)=1,COUNTIF($H:$H,H3025),""),"")</f>
        <v/>
      </c>
      <c r="O3025" s="0" t="str">
        <f aca="false">IF(G3025=1,IF(COUNTIF(I$2:I3025,I3025)=1,COUNTIF($I:$I,I3025),""),"")</f>
        <v/>
      </c>
      <c r="P3025" s="38" t="str">
        <f aca="false">IF(G3025=1,IF(COUNTIFS(C$2:C3025,C3025,G$2:G3025,1)=1,COUNTIFS($C:$C,C3025,$G:$G,1)+ROW()/10000000,""),"")</f>
        <v/>
      </c>
      <c r="Q3025" s="0" t="str">
        <f aca="false">IF(K3025=1,IF(COUNTIFS(C$2:C3025,C3025,K$2:K3025,1)=1,1,0),"")</f>
        <v/>
      </c>
      <c r="R3025" s="0" t="str">
        <f aca="false">IF(M3025=1,IF(COUNTIFS(C$2:C3025,C3025,M$2:M3025,1)=1,1,0),"")</f>
        <v/>
      </c>
      <c r="S3025" s="0" t="str">
        <f aca="false">IF(L3025=1,IF(COUNTIFS(C$2:C3025,C3025,L$2:L3025,1)=1,1,0),"")</f>
        <v/>
      </c>
      <c r="T3025" s="38" t="str">
        <f aca="false">IF(N3025="","",N3025+ROW()/10000000)</f>
        <v/>
      </c>
      <c r="U3025" s="0" t="str">
        <f aca="false">IF(G3025=1,IF(B3025="",1,0),"")</f>
        <v/>
      </c>
    </row>
    <row r="3026" customFormat="false" ht="15" hidden="false" customHeight="false" outlineLevel="0" collapsed="false">
      <c r="A3026" s="35"/>
      <c r="B3026" s="35"/>
      <c r="G3026" s="0" t="str">
        <f aca="false">IF(A3026="","",IF(AND(A3026&gt;=Debut,A3026&lt;Fin),1,0))</f>
        <v/>
      </c>
      <c r="H3026" s="0" t="str">
        <f aca="false">IF(G3026=1,INT(ROUND((A3026-Debut)*86400,0)/600),"")</f>
        <v/>
      </c>
      <c r="I3026" s="0" t="str">
        <f aca="false">IF(G3026=1,INT(ROUND((A3026-Debut)*86400,0)/3600),"")</f>
        <v/>
      </c>
      <c r="J3026" s="0" t="str">
        <f aca="false">IF(OR(A3026="",B3026=""),"",ROUND((B3026-A3026)*86400,0))</f>
        <v/>
      </c>
      <c r="K3026" s="37" t="str">
        <f aca="false">IF(G3026=1,IF(COUNTIFS($C:$C,C3026,$G:$G,1,$A:$A,"&gt;="&amp;(A3026-FenetreInterm/86400),$A:$A,"&lt;="&amp;A3026)&gt;=NbInterm,1,0),"")</f>
        <v/>
      </c>
      <c r="L3026" s="37" t="str">
        <f aca="false">IF(G3026=1,IF(B3026="",0,IF(J3026&lt;SeuilFugitive,1,0)),"")</f>
        <v/>
      </c>
      <c r="M3026" s="37" t="str">
        <f aca="false">IF(G3026=1,IF(B3026="",IF((Fin-A3026)*24&gt;SeuilFigee,1,0),IF(J3026&gt;SeuilFigee*3600,1,0)),"")</f>
        <v/>
      </c>
      <c r="N3026" s="0" t="str">
        <f aca="false">IF(G3026=1,IF(COUNTIF(H$2:H3026,H3026)=1,COUNTIF($H:$H,H3026),""),"")</f>
        <v/>
      </c>
      <c r="O3026" s="0" t="str">
        <f aca="false">IF(G3026=1,IF(COUNTIF(I$2:I3026,I3026)=1,COUNTIF($I:$I,I3026),""),"")</f>
        <v/>
      </c>
      <c r="P3026" s="38" t="str">
        <f aca="false">IF(G3026=1,IF(COUNTIFS(C$2:C3026,C3026,G$2:G3026,1)=1,COUNTIFS($C:$C,C3026,$G:$G,1)+ROW()/10000000,""),"")</f>
        <v/>
      </c>
      <c r="Q3026" s="0" t="str">
        <f aca="false">IF(K3026=1,IF(COUNTIFS(C$2:C3026,C3026,K$2:K3026,1)=1,1,0),"")</f>
        <v/>
      </c>
      <c r="R3026" s="0" t="str">
        <f aca="false">IF(M3026=1,IF(COUNTIFS(C$2:C3026,C3026,M$2:M3026,1)=1,1,0),"")</f>
        <v/>
      </c>
      <c r="S3026" s="0" t="str">
        <f aca="false">IF(L3026=1,IF(COUNTIFS(C$2:C3026,C3026,L$2:L3026,1)=1,1,0),"")</f>
        <v/>
      </c>
      <c r="T3026" s="38" t="str">
        <f aca="false">IF(N3026="","",N3026+ROW()/10000000)</f>
        <v/>
      </c>
      <c r="U3026" s="0" t="str">
        <f aca="false">IF(G3026=1,IF(B3026="",1,0),"")</f>
        <v/>
      </c>
    </row>
    <row r="3027" customFormat="false" ht="15" hidden="false" customHeight="false" outlineLevel="0" collapsed="false">
      <c r="A3027" s="35"/>
      <c r="B3027" s="35"/>
      <c r="G3027" s="0" t="str">
        <f aca="false">IF(A3027="","",IF(AND(A3027&gt;=Debut,A3027&lt;Fin),1,0))</f>
        <v/>
      </c>
      <c r="H3027" s="0" t="str">
        <f aca="false">IF(G3027=1,INT(ROUND((A3027-Debut)*86400,0)/600),"")</f>
        <v/>
      </c>
      <c r="I3027" s="0" t="str">
        <f aca="false">IF(G3027=1,INT(ROUND((A3027-Debut)*86400,0)/3600),"")</f>
        <v/>
      </c>
      <c r="J3027" s="0" t="str">
        <f aca="false">IF(OR(A3027="",B3027=""),"",ROUND((B3027-A3027)*86400,0))</f>
        <v/>
      </c>
      <c r="K3027" s="37" t="str">
        <f aca="false">IF(G3027=1,IF(COUNTIFS($C:$C,C3027,$G:$G,1,$A:$A,"&gt;="&amp;(A3027-FenetreInterm/86400),$A:$A,"&lt;="&amp;A3027)&gt;=NbInterm,1,0),"")</f>
        <v/>
      </c>
      <c r="L3027" s="37" t="str">
        <f aca="false">IF(G3027=1,IF(B3027="",0,IF(J3027&lt;SeuilFugitive,1,0)),"")</f>
        <v/>
      </c>
      <c r="M3027" s="37" t="str">
        <f aca="false">IF(G3027=1,IF(B3027="",IF((Fin-A3027)*24&gt;SeuilFigee,1,0),IF(J3027&gt;SeuilFigee*3600,1,0)),"")</f>
        <v/>
      </c>
      <c r="N3027" s="0" t="str">
        <f aca="false">IF(G3027=1,IF(COUNTIF(H$2:H3027,H3027)=1,COUNTIF($H:$H,H3027),""),"")</f>
        <v/>
      </c>
      <c r="O3027" s="0" t="str">
        <f aca="false">IF(G3027=1,IF(COUNTIF(I$2:I3027,I3027)=1,COUNTIF($I:$I,I3027),""),"")</f>
        <v/>
      </c>
      <c r="P3027" s="38" t="str">
        <f aca="false">IF(G3027=1,IF(COUNTIFS(C$2:C3027,C3027,G$2:G3027,1)=1,COUNTIFS($C:$C,C3027,$G:$G,1)+ROW()/10000000,""),"")</f>
        <v/>
      </c>
      <c r="Q3027" s="0" t="str">
        <f aca="false">IF(K3027=1,IF(COUNTIFS(C$2:C3027,C3027,K$2:K3027,1)=1,1,0),"")</f>
        <v/>
      </c>
      <c r="R3027" s="0" t="str">
        <f aca="false">IF(M3027=1,IF(COUNTIFS(C$2:C3027,C3027,M$2:M3027,1)=1,1,0),"")</f>
        <v/>
      </c>
      <c r="S3027" s="0" t="str">
        <f aca="false">IF(L3027=1,IF(COUNTIFS(C$2:C3027,C3027,L$2:L3027,1)=1,1,0),"")</f>
        <v/>
      </c>
      <c r="T3027" s="38" t="str">
        <f aca="false">IF(N3027="","",N3027+ROW()/10000000)</f>
        <v/>
      </c>
      <c r="U3027" s="0" t="str">
        <f aca="false">IF(G3027=1,IF(B3027="",1,0),"")</f>
        <v/>
      </c>
    </row>
    <row r="3028" customFormat="false" ht="15" hidden="false" customHeight="false" outlineLevel="0" collapsed="false">
      <c r="A3028" s="35"/>
      <c r="B3028" s="35"/>
      <c r="G3028" s="0" t="str">
        <f aca="false">IF(A3028="","",IF(AND(A3028&gt;=Debut,A3028&lt;Fin),1,0))</f>
        <v/>
      </c>
      <c r="H3028" s="0" t="str">
        <f aca="false">IF(G3028=1,INT(ROUND((A3028-Debut)*86400,0)/600),"")</f>
        <v/>
      </c>
      <c r="I3028" s="0" t="str">
        <f aca="false">IF(G3028=1,INT(ROUND((A3028-Debut)*86400,0)/3600),"")</f>
        <v/>
      </c>
      <c r="J3028" s="0" t="str">
        <f aca="false">IF(OR(A3028="",B3028=""),"",ROUND((B3028-A3028)*86400,0))</f>
        <v/>
      </c>
      <c r="K3028" s="37" t="str">
        <f aca="false">IF(G3028=1,IF(COUNTIFS($C:$C,C3028,$G:$G,1,$A:$A,"&gt;="&amp;(A3028-FenetreInterm/86400),$A:$A,"&lt;="&amp;A3028)&gt;=NbInterm,1,0),"")</f>
        <v/>
      </c>
      <c r="L3028" s="37" t="str">
        <f aca="false">IF(G3028=1,IF(B3028="",0,IF(J3028&lt;SeuilFugitive,1,0)),"")</f>
        <v/>
      </c>
      <c r="M3028" s="37" t="str">
        <f aca="false">IF(G3028=1,IF(B3028="",IF((Fin-A3028)*24&gt;SeuilFigee,1,0),IF(J3028&gt;SeuilFigee*3600,1,0)),"")</f>
        <v/>
      </c>
      <c r="N3028" s="0" t="str">
        <f aca="false">IF(G3028=1,IF(COUNTIF(H$2:H3028,H3028)=1,COUNTIF($H:$H,H3028),""),"")</f>
        <v/>
      </c>
      <c r="O3028" s="0" t="str">
        <f aca="false">IF(G3028=1,IF(COUNTIF(I$2:I3028,I3028)=1,COUNTIF($I:$I,I3028),""),"")</f>
        <v/>
      </c>
      <c r="P3028" s="38" t="str">
        <f aca="false">IF(G3028=1,IF(COUNTIFS(C$2:C3028,C3028,G$2:G3028,1)=1,COUNTIFS($C:$C,C3028,$G:$G,1)+ROW()/10000000,""),"")</f>
        <v/>
      </c>
      <c r="Q3028" s="0" t="str">
        <f aca="false">IF(K3028=1,IF(COUNTIFS(C$2:C3028,C3028,K$2:K3028,1)=1,1,0),"")</f>
        <v/>
      </c>
      <c r="R3028" s="0" t="str">
        <f aca="false">IF(M3028=1,IF(COUNTIFS(C$2:C3028,C3028,M$2:M3028,1)=1,1,0),"")</f>
        <v/>
      </c>
      <c r="S3028" s="0" t="str">
        <f aca="false">IF(L3028=1,IF(COUNTIFS(C$2:C3028,C3028,L$2:L3028,1)=1,1,0),"")</f>
        <v/>
      </c>
      <c r="T3028" s="38" t="str">
        <f aca="false">IF(N3028="","",N3028+ROW()/10000000)</f>
        <v/>
      </c>
      <c r="U3028" s="0" t="str">
        <f aca="false">IF(G3028=1,IF(B3028="",1,0),"")</f>
        <v/>
      </c>
    </row>
    <row r="3029" customFormat="false" ht="15" hidden="false" customHeight="false" outlineLevel="0" collapsed="false">
      <c r="A3029" s="35"/>
      <c r="B3029" s="35"/>
      <c r="G3029" s="0" t="str">
        <f aca="false">IF(A3029="","",IF(AND(A3029&gt;=Debut,A3029&lt;Fin),1,0))</f>
        <v/>
      </c>
      <c r="H3029" s="0" t="str">
        <f aca="false">IF(G3029=1,INT(ROUND((A3029-Debut)*86400,0)/600),"")</f>
        <v/>
      </c>
      <c r="I3029" s="0" t="str">
        <f aca="false">IF(G3029=1,INT(ROUND((A3029-Debut)*86400,0)/3600),"")</f>
        <v/>
      </c>
      <c r="J3029" s="0" t="str">
        <f aca="false">IF(OR(A3029="",B3029=""),"",ROUND((B3029-A3029)*86400,0))</f>
        <v/>
      </c>
      <c r="K3029" s="37" t="str">
        <f aca="false">IF(G3029=1,IF(COUNTIFS($C:$C,C3029,$G:$G,1,$A:$A,"&gt;="&amp;(A3029-FenetreInterm/86400),$A:$A,"&lt;="&amp;A3029)&gt;=NbInterm,1,0),"")</f>
        <v/>
      </c>
      <c r="L3029" s="37" t="str">
        <f aca="false">IF(G3029=1,IF(B3029="",0,IF(J3029&lt;SeuilFugitive,1,0)),"")</f>
        <v/>
      </c>
      <c r="M3029" s="37" t="str">
        <f aca="false">IF(G3029=1,IF(B3029="",IF((Fin-A3029)*24&gt;SeuilFigee,1,0),IF(J3029&gt;SeuilFigee*3600,1,0)),"")</f>
        <v/>
      </c>
      <c r="N3029" s="0" t="str">
        <f aca="false">IF(G3029=1,IF(COUNTIF(H$2:H3029,H3029)=1,COUNTIF($H:$H,H3029),""),"")</f>
        <v/>
      </c>
      <c r="O3029" s="0" t="str">
        <f aca="false">IF(G3029=1,IF(COUNTIF(I$2:I3029,I3029)=1,COUNTIF($I:$I,I3029),""),"")</f>
        <v/>
      </c>
      <c r="P3029" s="38" t="str">
        <f aca="false">IF(G3029=1,IF(COUNTIFS(C$2:C3029,C3029,G$2:G3029,1)=1,COUNTIFS($C:$C,C3029,$G:$G,1)+ROW()/10000000,""),"")</f>
        <v/>
      </c>
      <c r="Q3029" s="0" t="str">
        <f aca="false">IF(K3029=1,IF(COUNTIFS(C$2:C3029,C3029,K$2:K3029,1)=1,1,0),"")</f>
        <v/>
      </c>
      <c r="R3029" s="0" t="str">
        <f aca="false">IF(M3029=1,IF(COUNTIFS(C$2:C3029,C3029,M$2:M3029,1)=1,1,0),"")</f>
        <v/>
      </c>
      <c r="S3029" s="0" t="str">
        <f aca="false">IF(L3029=1,IF(COUNTIFS(C$2:C3029,C3029,L$2:L3029,1)=1,1,0),"")</f>
        <v/>
      </c>
      <c r="T3029" s="38" t="str">
        <f aca="false">IF(N3029="","",N3029+ROW()/10000000)</f>
        <v/>
      </c>
      <c r="U3029" s="0" t="str">
        <f aca="false">IF(G3029=1,IF(B3029="",1,0),"")</f>
        <v/>
      </c>
    </row>
    <row r="3030" customFormat="false" ht="15" hidden="false" customHeight="false" outlineLevel="0" collapsed="false">
      <c r="A3030" s="35"/>
      <c r="B3030" s="35"/>
      <c r="G3030" s="0" t="str">
        <f aca="false">IF(A3030="","",IF(AND(A3030&gt;=Debut,A3030&lt;Fin),1,0))</f>
        <v/>
      </c>
      <c r="H3030" s="0" t="str">
        <f aca="false">IF(G3030=1,INT(ROUND((A3030-Debut)*86400,0)/600),"")</f>
        <v/>
      </c>
      <c r="I3030" s="0" t="str">
        <f aca="false">IF(G3030=1,INT(ROUND((A3030-Debut)*86400,0)/3600),"")</f>
        <v/>
      </c>
      <c r="J3030" s="0" t="str">
        <f aca="false">IF(OR(A3030="",B3030=""),"",ROUND((B3030-A3030)*86400,0))</f>
        <v/>
      </c>
      <c r="K3030" s="37" t="str">
        <f aca="false">IF(G3030=1,IF(COUNTIFS($C:$C,C3030,$G:$G,1,$A:$A,"&gt;="&amp;(A3030-FenetreInterm/86400),$A:$A,"&lt;="&amp;A3030)&gt;=NbInterm,1,0),"")</f>
        <v/>
      </c>
      <c r="L3030" s="37" t="str">
        <f aca="false">IF(G3030=1,IF(B3030="",0,IF(J3030&lt;SeuilFugitive,1,0)),"")</f>
        <v/>
      </c>
      <c r="M3030" s="37" t="str">
        <f aca="false">IF(G3030=1,IF(B3030="",IF((Fin-A3030)*24&gt;SeuilFigee,1,0),IF(J3030&gt;SeuilFigee*3600,1,0)),"")</f>
        <v/>
      </c>
      <c r="N3030" s="0" t="str">
        <f aca="false">IF(G3030=1,IF(COUNTIF(H$2:H3030,H3030)=1,COUNTIF($H:$H,H3030),""),"")</f>
        <v/>
      </c>
      <c r="O3030" s="0" t="str">
        <f aca="false">IF(G3030=1,IF(COUNTIF(I$2:I3030,I3030)=1,COUNTIF($I:$I,I3030),""),"")</f>
        <v/>
      </c>
      <c r="P3030" s="38" t="str">
        <f aca="false">IF(G3030=1,IF(COUNTIFS(C$2:C3030,C3030,G$2:G3030,1)=1,COUNTIFS($C:$C,C3030,$G:$G,1)+ROW()/10000000,""),"")</f>
        <v/>
      </c>
      <c r="Q3030" s="0" t="str">
        <f aca="false">IF(K3030=1,IF(COUNTIFS(C$2:C3030,C3030,K$2:K3030,1)=1,1,0),"")</f>
        <v/>
      </c>
      <c r="R3030" s="0" t="str">
        <f aca="false">IF(M3030=1,IF(COUNTIFS(C$2:C3030,C3030,M$2:M3030,1)=1,1,0),"")</f>
        <v/>
      </c>
      <c r="S3030" s="0" t="str">
        <f aca="false">IF(L3030=1,IF(COUNTIFS(C$2:C3030,C3030,L$2:L3030,1)=1,1,0),"")</f>
        <v/>
      </c>
      <c r="T3030" s="38" t="str">
        <f aca="false">IF(N3030="","",N3030+ROW()/10000000)</f>
        <v/>
      </c>
      <c r="U3030" s="0" t="str">
        <f aca="false">IF(G3030=1,IF(B3030="",1,0),"")</f>
        <v/>
      </c>
    </row>
    <row r="3031" customFormat="false" ht="15" hidden="false" customHeight="false" outlineLevel="0" collapsed="false">
      <c r="A3031" s="35"/>
      <c r="B3031" s="35"/>
      <c r="G3031" s="0" t="str">
        <f aca="false">IF(A3031="","",IF(AND(A3031&gt;=Debut,A3031&lt;Fin),1,0))</f>
        <v/>
      </c>
      <c r="H3031" s="0" t="str">
        <f aca="false">IF(G3031=1,INT(ROUND((A3031-Debut)*86400,0)/600),"")</f>
        <v/>
      </c>
      <c r="I3031" s="0" t="str">
        <f aca="false">IF(G3031=1,INT(ROUND((A3031-Debut)*86400,0)/3600),"")</f>
        <v/>
      </c>
      <c r="J3031" s="0" t="str">
        <f aca="false">IF(OR(A3031="",B3031=""),"",ROUND((B3031-A3031)*86400,0))</f>
        <v/>
      </c>
      <c r="K3031" s="37" t="str">
        <f aca="false">IF(G3031=1,IF(COUNTIFS($C:$C,C3031,$G:$G,1,$A:$A,"&gt;="&amp;(A3031-FenetreInterm/86400),$A:$A,"&lt;="&amp;A3031)&gt;=NbInterm,1,0),"")</f>
        <v/>
      </c>
      <c r="L3031" s="37" t="str">
        <f aca="false">IF(G3031=1,IF(B3031="",0,IF(J3031&lt;SeuilFugitive,1,0)),"")</f>
        <v/>
      </c>
      <c r="M3031" s="37" t="str">
        <f aca="false">IF(G3031=1,IF(B3031="",IF((Fin-A3031)*24&gt;SeuilFigee,1,0),IF(J3031&gt;SeuilFigee*3600,1,0)),"")</f>
        <v/>
      </c>
      <c r="N3031" s="0" t="str">
        <f aca="false">IF(G3031=1,IF(COUNTIF(H$2:H3031,H3031)=1,COUNTIF($H:$H,H3031),""),"")</f>
        <v/>
      </c>
      <c r="O3031" s="0" t="str">
        <f aca="false">IF(G3031=1,IF(COUNTIF(I$2:I3031,I3031)=1,COUNTIF($I:$I,I3031),""),"")</f>
        <v/>
      </c>
      <c r="P3031" s="38" t="str">
        <f aca="false">IF(G3031=1,IF(COUNTIFS(C$2:C3031,C3031,G$2:G3031,1)=1,COUNTIFS($C:$C,C3031,$G:$G,1)+ROW()/10000000,""),"")</f>
        <v/>
      </c>
      <c r="Q3031" s="0" t="str">
        <f aca="false">IF(K3031=1,IF(COUNTIFS(C$2:C3031,C3031,K$2:K3031,1)=1,1,0),"")</f>
        <v/>
      </c>
      <c r="R3031" s="0" t="str">
        <f aca="false">IF(M3031=1,IF(COUNTIFS(C$2:C3031,C3031,M$2:M3031,1)=1,1,0),"")</f>
        <v/>
      </c>
      <c r="S3031" s="0" t="str">
        <f aca="false">IF(L3031=1,IF(COUNTIFS(C$2:C3031,C3031,L$2:L3031,1)=1,1,0),"")</f>
        <v/>
      </c>
      <c r="T3031" s="38" t="str">
        <f aca="false">IF(N3031="","",N3031+ROW()/10000000)</f>
        <v/>
      </c>
      <c r="U3031" s="0" t="str">
        <f aca="false">IF(G3031=1,IF(B3031="",1,0),"")</f>
        <v/>
      </c>
    </row>
    <row r="3032" customFormat="false" ht="15" hidden="false" customHeight="false" outlineLevel="0" collapsed="false">
      <c r="A3032" s="35"/>
      <c r="B3032" s="35"/>
      <c r="G3032" s="0" t="str">
        <f aca="false">IF(A3032="","",IF(AND(A3032&gt;=Debut,A3032&lt;Fin),1,0))</f>
        <v/>
      </c>
      <c r="H3032" s="0" t="str">
        <f aca="false">IF(G3032=1,INT(ROUND((A3032-Debut)*86400,0)/600),"")</f>
        <v/>
      </c>
      <c r="I3032" s="0" t="str">
        <f aca="false">IF(G3032=1,INT(ROUND((A3032-Debut)*86400,0)/3600),"")</f>
        <v/>
      </c>
      <c r="J3032" s="0" t="str">
        <f aca="false">IF(OR(A3032="",B3032=""),"",ROUND((B3032-A3032)*86400,0))</f>
        <v/>
      </c>
      <c r="K3032" s="37" t="str">
        <f aca="false">IF(G3032=1,IF(COUNTIFS($C:$C,C3032,$G:$G,1,$A:$A,"&gt;="&amp;(A3032-FenetreInterm/86400),$A:$A,"&lt;="&amp;A3032)&gt;=NbInterm,1,0),"")</f>
        <v/>
      </c>
      <c r="L3032" s="37" t="str">
        <f aca="false">IF(G3032=1,IF(B3032="",0,IF(J3032&lt;SeuilFugitive,1,0)),"")</f>
        <v/>
      </c>
      <c r="M3032" s="37" t="str">
        <f aca="false">IF(G3032=1,IF(B3032="",IF((Fin-A3032)*24&gt;SeuilFigee,1,0),IF(J3032&gt;SeuilFigee*3600,1,0)),"")</f>
        <v/>
      </c>
      <c r="N3032" s="0" t="str">
        <f aca="false">IF(G3032=1,IF(COUNTIF(H$2:H3032,H3032)=1,COUNTIF($H:$H,H3032),""),"")</f>
        <v/>
      </c>
      <c r="O3032" s="0" t="str">
        <f aca="false">IF(G3032=1,IF(COUNTIF(I$2:I3032,I3032)=1,COUNTIF($I:$I,I3032),""),"")</f>
        <v/>
      </c>
      <c r="P3032" s="38" t="str">
        <f aca="false">IF(G3032=1,IF(COUNTIFS(C$2:C3032,C3032,G$2:G3032,1)=1,COUNTIFS($C:$C,C3032,$G:$G,1)+ROW()/10000000,""),"")</f>
        <v/>
      </c>
      <c r="Q3032" s="0" t="str">
        <f aca="false">IF(K3032=1,IF(COUNTIFS(C$2:C3032,C3032,K$2:K3032,1)=1,1,0),"")</f>
        <v/>
      </c>
      <c r="R3032" s="0" t="str">
        <f aca="false">IF(M3032=1,IF(COUNTIFS(C$2:C3032,C3032,M$2:M3032,1)=1,1,0),"")</f>
        <v/>
      </c>
      <c r="S3032" s="0" t="str">
        <f aca="false">IF(L3032=1,IF(COUNTIFS(C$2:C3032,C3032,L$2:L3032,1)=1,1,0),"")</f>
        <v/>
      </c>
      <c r="T3032" s="38" t="str">
        <f aca="false">IF(N3032="","",N3032+ROW()/10000000)</f>
        <v/>
      </c>
      <c r="U3032" s="0" t="str">
        <f aca="false">IF(G3032=1,IF(B3032="",1,0),"")</f>
        <v/>
      </c>
    </row>
    <row r="3033" customFormat="false" ht="15" hidden="false" customHeight="false" outlineLevel="0" collapsed="false">
      <c r="A3033" s="35"/>
      <c r="B3033" s="35"/>
      <c r="G3033" s="0" t="str">
        <f aca="false">IF(A3033="","",IF(AND(A3033&gt;=Debut,A3033&lt;Fin),1,0))</f>
        <v/>
      </c>
      <c r="H3033" s="0" t="str">
        <f aca="false">IF(G3033=1,INT(ROUND((A3033-Debut)*86400,0)/600),"")</f>
        <v/>
      </c>
      <c r="I3033" s="0" t="str">
        <f aca="false">IF(G3033=1,INT(ROUND((A3033-Debut)*86400,0)/3600),"")</f>
        <v/>
      </c>
      <c r="J3033" s="0" t="str">
        <f aca="false">IF(OR(A3033="",B3033=""),"",ROUND((B3033-A3033)*86400,0))</f>
        <v/>
      </c>
      <c r="K3033" s="37" t="str">
        <f aca="false">IF(G3033=1,IF(COUNTIFS($C:$C,C3033,$G:$G,1,$A:$A,"&gt;="&amp;(A3033-FenetreInterm/86400),$A:$A,"&lt;="&amp;A3033)&gt;=NbInterm,1,0),"")</f>
        <v/>
      </c>
      <c r="L3033" s="37" t="str">
        <f aca="false">IF(G3033=1,IF(B3033="",0,IF(J3033&lt;SeuilFugitive,1,0)),"")</f>
        <v/>
      </c>
      <c r="M3033" s="37" t="str">
        <f aca="false">IF(G3033=1,IF(B3033="",IF((Fin-A3033)*24&gt;SeuilFigee,1,0),IF(J3033&gt;SeuilFigee*3600,1,0)),"")</f>
        <v/>
      </c>
      <c r="N3033" s="0" t="str">
        <f aca="false">IF(G3033=1,IF(COUNTIF(H$2:H3033,H3033)=1,COUNTIF($H:$H,H3033),""),"")</f>
        <v/>
      </c>
      <c r="O3033" s="0" t="str">
        <f aca="false">IF(G3033=1,IF(COUNTIF(I$2:I3033,I3033)=1,COUNTIF($I:$I,I3033),""),"")</f>
        <v/>
      </c>
      <c r="P3033" s="38" t="str">
        <f aca="false">IF(G3033=1,IF(COUNTIFS(C$2:C3033,C3033,G$2:G3033,1)=1,COUNTIFS($C:$C,C3033,$G:$G,1)+ROW()/10000000,""),"")</f>
        <v/>
      </c>
      <c r="Q3033" s="0" t="str">
        <f aca="false">IF(K3033=1,IF(COUNTIFS(C$2:C3033,C3033,K$2:K3033,1)=1,1,0),"")</f>
        <v/>
      </c>
      <c r="R3033" s="0" t="str">
        <f aca="false">IF(M3033=1,IF(COUNTIFS(C$2:C3033,C3033,M$2:M3033,1)=1,1,0),"")</f>
        <v/>
      </c>
      <c r="S3033" s="0" t="str">
        <f aca="false">IF(L3033=1,IF(COUNTIFS(C$2:C3033,C3033,L$2:L3033,1)=1,1,0),"")</f>
        <v/>
      </c>
      <c r="T3033" s="38" t="str">
        <f aca="false">IF(N3033="","",N3033+ROW()/10000000)</f>
        <v/>
      </c>
      <c r="U3033" s="0" t="str">
        <f aca="false">IF(G3033=1,IF(B3033="",1,0),"")</f>
        <v/>
      </c>
    </row>
    <row r="3034" customFormat="false" ht="15" hidden="false" customHeight="false" outlineLevel="0" collapsed="false">
      <c r="A3034" s="35"/>
      <c r="B3034" s="35"/>
      <c r="G3034" s="0" t="str">
        <f aca="false">IF(A3034="","",IF(AND(A3034&gt;=Debut,A3034&lt;Fin),1,0))</f>
        <v/>
      </c>
      <c r="H3034" s="0" t="str">
        <f aca="false">IF(G3034=1,INT(ROUND((A3034-Debut)*86400,0)/600),"")</f>
        <v/>
      </c>
      <c r="I3034" s="0" t="str">
        <f aca="false">IF(G3034=1,INT(ROUND((A3034-Debut)*86400,0)/3600),"")</f>
        <v/>
      </c>
      <c r="J3034" s="0" t="str">
        <f aca="false">IF(OR(A3034="",B3034=""),"",ROUND((B3034-A3034)*86400,0))</f>
        <v/>
      </c>
      <c r="K3034" s="37" t="str">
        <f aca="false">IF(G3034=1,IF(COUNTIFS($C:$C,C3034,$G:$G,1,$A:$A,"&gt;="&amp;(A3034-FenetreInterm/86400),$A:$A,"&lt;="&amp;A3034)&gt;=NbInterm,1,0),"")</f>
        <v/>
      </c>
      <c r="L3034" s="37" t="str">
        <f aca="false">IF(G3034=1,IF(B3034="",0,IF(J3034&lt;SeuilFugitive,1,0)),"")</f>
        <v/>
      </c>
      <c r="M3034" s="37" t="str">
        <f aca="false">IF(G3034=1,IF(B3034="",IF((Fin-A3034)*24&gt;SeuilFigee,1,0),IF(J3034&gt;SeuilFigee*3600,1,0)),"")</f>
        <v/>
      </c>
      <c r="N3034" s="0" t="str">
        <f aca="false">IF(G3034=1,IF(COUNTIF(H$2:H3034,H3034)=1,COUNTIF($H:$H,H3034),""),"")</f>
        <v/>
      </c>
      <c r="O3034" s="0" t="str">
        <f aca="false">IF(G3034=1,IF(COUNTIF(I$2:I3034,I3034)=1,COUNTIF($I:$I,I3034),""),"")</f>
        <v/>
      </c>
      <c r="P3034" s="38" t="str">
        <f aca="false">IF(G3034=1,IF(COUNTIFS(C$2:C3034,C3034,G$2:G3034,1)=1,COUNTIFS($C:$C,C3034,$G:$G,1)+ROW()/10000000,""),"")</f>
        <v/>
      </c>
      <c r="Q3034" s="0" t="str">
        <f aca="false">IF(K3034=1,IF(COUNTIFS(C$2:C3034,C3034,K$2:K3034,1)=1,1,0),"")</f>
        <v/>
      </c>
      <c r="R3034" s="0" t="str">
        <f aca="false">IF(M3034=1,IF(COUNTIFS(C$2:C3034,C3034,M$2:M3034,1)=1,1,0),"")</f>
        <v/>
      </c>
      <c r="S3034" s="0" t="str">
        <f aca="false">IF(L3034=1,IF(COUNTIFS(C$2:C3034,C3034,L$2:L3034,1)=1,1,0),"")</f>
        <v/>
      </c>
      <c r="T3034" s="38" t="str">
        <f aca="false">IF(N3034="","",N3034+ROW()/10000000)</f>
        <v/>
      </c>
      <c r="U3034" s="0" t="str">
        <f aca="false">IF(G3034=1,IF(B3034="",1,0),"")</f>
        <v/>
      </c>
    </row>
    <row r="3035" customFormat="false" ht="15" hidden="false" customHeight="false" outlineLevel="0" collapsed="false">
      <c r="A3035" s="35"/>
      <c r="B3035" s="35"/>
      <c r="G3035" s="0" t="str">
        <f aca="false">IF(A3035="","",IF(AND(A3035&gt;=Debut,A3035&lt;Fin),1,0))</f>
        <v/>
      </c>
      <c r="H3035" s="0" t="str">
        <f aca="false">IF(G3035=1,INT(ROUND((A3035-Debut)*86400,0)/600),"")</f>
        <v/>
      </c>
      <c r="I3035" s="0" t="str">
        <f aca="false">IF(G3035=1,INT(ROUND((A3035-Debut)*86400,0)/3600),"")</f>
        <v/>
      </c>
      <c r="J3035" s="0" t="str">
        <f aca="false">IF(OR(A3035="",B3035=""),"",ROUND((B3035-A3035)*86400,0))</f>
        <v/>
      </c>
      <c r="K3035" s="37" t="str">
        <f aca="false">IF(G3035=1,IF(COUNTIFS($C:$C,C3035,$G:$G,1,$A:$A,"&gt;="&amp;(A3035-FenetreInterm/86400),$A:$A,"&lt;="&amp;A3035)&gt;=NbInterm,1,0),"")</f>
        <v/>
      </c>
      <c r="L3035" s="37" t="str">
        <f aca="false">IF(G3035=1,IF(B3035="",0,IF(J3035&lt;SeuilFugitive,1,0)),"")</f>
        <v/>
      </c>
      <c r="M3035" s="37" t="str">
        <f aca="false">IF(G3035=1,IF(B3035="",IF((Fin-A3035)*24&gt;SeuilFigee,1,0),IF(J3035&gt;SeuilFigee*3600,1,0)),"")</f>
        <v/>
      </c>
      <c r="N3035" s="0" t="str">
        <f aca="false">IF(G3035=1,IF(COUNTIF(H$2:H3035,H3035)=1,COUNTIF($H:$H,H3035),""),"")</f>
        <v/>
      </c>
      <c r="O3035" s="0" t="str">
        <f aca="false">IF(G3035=1,IF(COUNTIF(I$2:I3035,I3035)=1,COUNTIF($I:$I,I3035),""),"")</f>
        <v/>
      </c>
      <c r="P3035" s="38" t="str">
        <f aca="false">IF(G3035=1,IF(COUNTIFS(C$2:C3035,C3035,G$2:G3035,1)=1,COUNTIFS($C:$C,C3035,$G:$G,1)+ROW()/10000000,""),"")</f>
        <v/>
      </c>
      <c r="Q3035" s="0" t="str">
        <f aca="false">IF(K3035=1,IF(COUNTIFS(C$2:C3035,C3035,K$2:K3035,1)=1,1,0),"")</f>
        <v/>
      </c>
      <c r="R3035" s="0" t="str">
        <f aca="false">IF(M3035=1,IF(COUNTIFS(C$2:C3035,C3035,M$2:M3035,1)=1,1,0),"")</f>
        <v/>
      </c>
      <c r="S3035" s="0" t="str">
        <f aca="false">IF(L3035=1,IF(COUNTIFS(C$2:C3035,C3035,L$2:L3035,1)=1,1,0),"")</f>
        <v/>
      </c>
      <c r="T3035" s="38" t="str">
        <f aca="false">IF(N3035="","",N3035+ROW()/10000000)</f>
        <v/>
      </c>
      <c r="U3035" s="0" t="str">
        <f aca="false">IF(G3035=1,IF(B3035="",1,0),"")</f>
        <v/>
      </c>
    </row>
    <row r="3036" customFormat="false" ht="15" hidden="false" customHeight="false" outlineLevel="0" collapsed="false">
      <c r="A3036" s="35"/>
      <c r="B3036" s="35"/>
      <c r="G3036" s="0" t="str">
        <f aca="false">IF(A3036="","",IF(AND(A3036&gt;=Debut,A3036&lt;Fin),1,0))</f>
        <v/>
      </c>
      <c r="H3036" s="0" t="str">
        <f aca="false">IF(G3036=1,INT(ROUND((A3036-Debut)*86400,0)/600),"")</f>
        <v/>
      </c>
      <c r="I3036" s="0" t="str">
        <f aca="false">IF(G3036=1,INT(ROUND((A3036-Debut)*86400,0)/3600),"")</f>
        <v/>
      </c>
      <c r="J3036" s="0" t="str">
        <f aca="false">IF(OR(A3036="",B3036=""),"",ROUND((B3036-A3036)*86400,0))</f>
        <v/>
      </c>
      <c r="K3036" s="37" t="str">
        <f aca="false">IF(G3036=1,IF(COUNTIFS($C:$C,C3036,$G:$G,1,$A:$A,"&gt;="&amp;(A3036-FenetreInterm/86400),$A:$A,"&lt;="&amp;A3036)&gt;=NbInterm,1,0),"")</f>
        <v/>
      </c>
      <c r="L3036" s="37" t="str">
        <f aca="false">IF(G3036=1,IF(B3036="",0,IF(J3036&lt;SeuilFugitive,1,0)),"")</f>
        <v/>
      </c>
      <c r="M3036" s="37" t="str">
        <f aca="false">IF(G3036=1,IF(B3036="",IF((Fin-A3036)*24&gt;SeuilFigee,1,0),IF(J3036&gt;SeuilFigee*3600,1,0)),"")</f>
        <v/>
      </c>
      <c r="N3036" s="0" t="str">
        <f aca="false">IF(G3036=1,IF(COUNTIF(H$2:H3036,H3036)=1,COUNTIF($H:$H,H3036),""),"")</f>
        <v/>
      </c>
      <c r="O3036" s="0" t="str">
        <f aca="false">IF(G3036=1,IF(COUNTIF(I$2:I3036,I3036)=1,COUNTIF($I:$I,I3036),""),"")</f>
        <v/>
      </c>
      <c r="P3036" s="38" t="str">
        <f aca="false">IF(G3036=1,IF(COUNTIFS(C$2:C3036,C3036,G$2:G3036,1)=1,COUNTIFS($C:$C,C3036,$G:$G,1)+ROW()/10000000,""),"")</f>
        <v/>
      </c>
      <c r="Q3036" s="0" t="str">
        <f aca="false">IF(K3036=1,IF(COUNTIFS(C$2:C3036,C3036,K$2:K3036,1)=1,1,0),"")</f>
        <v/>
      </c>
      <c r="R3036" s="0" t="str">
        <f aca="false">IF(M3036=1,IF(COUNTIFS(C$2:C3036,C3036,M$2:M3036,1)=1,1,0),"")</f>
        <v/>
      </c>
      <c r="S3036" s="0" t="str">
        <f aca="false">IF(L3036=1,IF(COUNTIFS(C$2:C3036,C3036,L$2:L3036,1)=1,1,0),"")</f>
        <v/>
      </c>
      <c r="T3036" s="38" t="str">
        <f aca="false">IF(N3036="","",N3036+ROW()/10000000)</f>
        <v/>
      </c>
      <c r="U3036" s="0" t="str">
        <f aca="false">IF(G3036=1,IF(B3036="",1,0),"")</f>
        <v/>
      </c>
    </row>
    <row r="3037" customFormat="false" ht="15" hidden="false" customHeight="false" outlineLevel="0" collapsed="false">
      <c r="A3037" s="35"/>
      <c r="B3037" s="35"/>
      <c r="G3037" s="0" t="str">
        <f aca="false">IF(A3037="","",IF(AND(A3037&gt;=Debut,A3037&lt;Fin),1,0))</f>
        <v/>
      </c>
      <c r="H3037" s="0" t="str">
        <f aca="false">IF(G3037=1,INT(ROUND((A3037-Debut)*86400,0)/600),"")</f>
        <v/>
      </c>
      <c r="I3037" s="0" t="str">
        <f aca="false">IF(G3037=1,INT(ROUND((A3037-Debut)*86400,0)/3600),"")</f>
        <v/>
      </c>
      <c r="J3037" s="0" t="str">
        <f aca="false">IF(OR(A3037="",B3037=""),"",ROUND((B3037-A3037)*86400,0))</f>
        <v/>
      </c>
      <c r="K3037" s="37" t="str">
        <f aca="false">IF(G3037=1,IF(COUNTIFS($C:$C,C3037,$G:$G,1,$A:$A,"&gt;="&amp;(A3037-FenetreInterm/86400),$A:$A,"&lt;="&amp;A3037)&gt;=NbInterm,1,0),"")</f>
        <v/>
      </c>
      <c r="L3037" s="37" t="str">
        <f aca="false">IF(G3037=1,IF(B3037="",0,IF(J3037&lt;SeuilFugitive,1,0)),"")</f>
        <v/>
      </c>
      <c r="M3037" s="37" t="str">
        <f aca="false">IF(G3037=1,IF(B3037="",IF((Fin-A3037)*24&gt;SeuilFigee,1,0),IF(J3037&gt;SeuilFigee*3600,1,0)),"")</f>
        <v/>
      </c>
      <c r="N3037" s="0" t="str">
        <f aca="false">IF(G3037=1,IF(COUNTIF(H$2:H3037,H3037)=1,COUNTIF($H:$H,H3037),""),"")</f>
        <v/>
      </c>
      <c r="O3037" s="0" t="str">
        <f aca="false">IF(G3037=1,IF(COUNTIF(I$2:I3037,I3037)=1,COUNTIF($I:$I,I3037),""),"")</f>
        <v/>
      </c>
      <c r="P3037" s="38" t="str">
        <f aca="false">IF(G3037=1,IF(COUNTIFS(C$2:C3037,C3037,G$2:G3037,1)=1,COUNTIFS($C:$C,C3037,$G:$G,1)+ROW()/10000000,""),"")</f>
        <v/>
      </c>
      <c r="Q3037" s="0" t="str">
        <f aca="false">IF(K3037=1,IF(COUNTIFS(C$2:C3037,C3037,K$2:K3037,1)=1,1,0),"")</f>
        <v/>
      </c>
      <c r="R3037" s="0" t="str">
        <f aca="false">IF(M3037=1,IF(COUNTIFS(C$2:C3037,C3037,M$2:M3037,1)=1,1,0),"")</f>
        <v/>
      </c>
      <c r="S3037" s="0" t="str">
        <f aca="false">IF(L3037=1,IF(COUNTIFS(C$2:C3037,C3037,L$2:L3037,1)=1,1,0),"")</f>
        <v/>
      </c>
      <c r="T3037" s="38" t="str">
        <f aca="false">IF(N3037="","",N3037+ROW()/10000000)</f>
        <v/>
      </c>
      <c r="U3037" s="0" t="str">
        <f aca="false">IF(G3037=1,IF(B3037="",1,0),"")</f>
        <v/>
      </c>
    </row>
    <row r="3038" customFormat="false" ht="15" hidden="false" customHeight="false" outlineLevel="0" collapsed="false">
      <c r="A3038" s="35"/>
      <c r="B3038" s="35"/>
      <c r="G3038" s="0" t="str">
        <f aca="false">IF(A3038="","",IF(AND(A3038&gt;=Debut,A3038&lt;Fin),1,0))</f>
        <v/>
      </c>
      <c r="H3038" s="0" t="str">
        <f aca="false">IF(G3038=1,INT(ROUND((A3038-Debut)*86400,0)/600),"")</f>
        <v/>
      </c>
      <c r="I3038" s="0" t="str">
        <f aca="false">IF(G3038=1,INT(ROUND((A3038-Debut)*86400,0)/3600),"")</f>
        <v/>
      </c>
      <c r="J3038" s="0" t="str">
        <f aca="false">IF(OR(A3038="",B3038=""),"",ROUND((B3038-A3038)*86400,0))</f>
        <v/>
      </c>
      <c r="K3038" s="37" t="str">
        <f aca="false">IF(G3038=1,IF(COUNTIFS($C:$C,C3038,$G:$G,1,$A:$A,"&gt;="&amp;(A3038-FenetreInterm/86400),$A:$A,"&lt;="&amp;A3038)&gt;=NbInterm,1,0),"")</f>
        <v/>
      </c>
      <c r="L3038" s="37" t="str">
        <f aca="false">IF(G3038=1,IF(B3038="",0,IF(J3038&lt;SeuilFugitive,1,0)),"")</f>
        <v/>
      </c>
      <c r="M3038" s="37" t="str">
        <f aca="false">IF(G3038=1,IF(B3038="",IF((Fin-A3038)*24&gt;SeuilFigee,1,0),IF(J3038&gt;SeuilFigee*3600,1,0)),"")</f>
        <v/>
      </c>
      <c r="N3038" s="0" t="str">
        <f aca="false">IF(G3038=1,IF(COUNTIF(H$2:H3038,H3038)=1,COUNTIF($H:$H,H3038),""),"")</f>
        <v/>
      </c>
      <c r="O3038" s="0" t="str">
        <f aca="false">IF(G3038=1,IF(COUNTIF(I$2:I3038,I3038)=1,COUNTIF($I:$I,I3038),""),"")</f>
        <v/>
      </c>
      <c r="P3038" s="38" t="str">
        <f aca="false">IF(G3038=1,IF(COUNTIFS(C$2:C3038,C3038,G$2:G3038,1)=1,COUNTIFS($C:$C,C3038,$G:$G,1)+ROW()/10000000,""),"")</f>
        <v/>
      </c>
      <c r="Q3038" s="0" t="str">
        <f aca="false">IF(K3038=1,IF(COUNTIFS(C$2:C3038,C3038,K$2:K3038,1)=1,1,0),"")</f>
        <v/>
      </c>
      <c r="R3038" s="0" t="str">
        <f aca="false">IF(M3038=1,IF(COUNTIFS(C$2:C3038,C3038,M$2:M3038,1)=1,1,0),"")</f>
        <v/>
      </c>
      <c r="S3038" s="0" t="str">
        <f aca="false">IF(L3038=1,IF(COUNTIFS(C$2:C3038,C3038,L$2:L3038,1)=1,1,0),"")</f>
        <v/>
      </c>
      <c r="T3038" s="38" t="str">
        <f aca="false">IF(N3038="","",N3038+ROW()/10000000)</f>
        <v/>
      </c>
      <c r="U3038" s="0" t="str">
        <f aca="false">IF(G3038=1,IF(B3038="",1,0),"")</f>
        <v/>
      </c>
    </row>
    <row r="3039" customFormat="false" ht="15" hidden="false" customHeight="false" outlineLevel="0" collapsed="false">
      <c r="A3039" s="35"/>
      <c r="B3039" s="35"/>
      <c r="G3039" s="0" t="str">
        <f aca="false">IF(A3039="","",IF(AND(A3039&gt;=Debut,A3039&lt;Fin),1,0))</f>
        <v/>
      </c>
      <c r="H3039" s="0" t="str">
        <f aca="false">IF(G3039=1,INT(ROUND((A3039-Debut)*86400,0)/600),"")</f>
        <v/>
      </c>
      <c r="I3039" s="0" t="str">
        <f aca="false">IF(G3039=1,INT(ROUND((A3039-Debut)*86400,0)/3600),"")</f>
        <v/>
      </c>
      <c r="J3039" s="0" t="str">
        <f aca="false">IF(OR(A3039="",B3039=""),"",ROUND((B3039-A3039)*86400,0))</f>
        <v/>
      </c>
      <c r="K3039" s="37" t="str">
        <f aca="false">IF(G3039=1,IF(COUNTIFS($C:$C,C3039,$G:$G,1,$A:$A,"&gt;="&amp;(A3039-FenetreInterm/86400),$A:$A,"&lt;="&amp;A3039)&gt;=NbInterm,1,0),"")</f>
        <v/>
      </c>
      <c r="L3039" s="37" t="str">
        <f aca="false">IF(G3039=1,IF(B3039="",0,IF(J3039&lt;SeuilFugitive,1,0)),"")</f>
        <v/>
      </c>
      <c r="M3039" s="37" t="str">
        <f aca="false">IF(G3039=1,IF(B3039="",IF((Fin-A3039)*24&gt;SeuilFigee,1,0),IF(J3039&gt;SeuilFigee*3600,1,0)),"")</f>
        <v/>
      </c>
      <c r="N3039" s="0" t="str">
        <f aca="false">IF(G3039=1,IF(COUNTIF(H$2:H3039,H3039)=1,COUNTIF($H:$H,H3039),""),"")</f>
        <v/>
      </c>
      <c r="O3039" s="0" t="str">
        <f aca="false">IF(G3039=1,IF(COUNTIF(I$2:I3039,I3039)=1,COUNTIF($I:$I,I3039),""),"")</f>
        <v/>
      </c>
      <c r="P3039" s="38" t="str">
        <f aca="false">IF(G3039=1,IF(COUNTIFS(C$2:C3039,C3039,G$2:G3039,1)=1,COUNTIFS($C:$C,C3039,$G:$G,1)+ROW()/10000000,""),"")</f>
        <v/>
      </c>
      <c r="Q3039" s="0" t="str">
        <f aca="false">IF(K3039=1,IF(COUNTIFS(C$2:C3039,C3039,K$2:K3039,1)=1,1,0),"")</f>
        <v/>
      </c>
      <c r="R3039" s="0" t="str">
        <f aca="false">IF(M3039=1,IF(COUNTIFS(C$2:C3039,C3039,M$2:M3039,1)=1,1,0),"")</f>
        <v/>
      </c>
      <c r="S3039" s="0" t="str">
        <f aca="false">IF(L3039=1,IF(COUNTIFS(C$2:C3039,C3039,L$2:L3039,1)=1,1,0),"")</f>
        <v/>
      </c>
      <c r="T3039" s="38" t="str">
        <f aca="false">IF(N3039="","",N3039+ROW()/10000000)</f>
        <v/>
      </c>
      <c r="U3039" s="0" t="str">
        <f aca="false">IF(G3039=1,IF(B3039="",1,0),"")</f>
        <v/>
      </c>
    </row>
    <row r="3040" customFormat="false" ht="15" hidden="false" customHeight="false" outlineLevel="0" collapsed="false">
      <c r="A3040" s="35"/>
      <c r="B3040" s="35"/>
      <c r="G3040" s="0" t="str">
        <f aca="false">IF(A3040="","",IF(AND(A3040&gt;=Debut,A3040&lt;Fin),1,0))</f>
        <v/>
      </c>
      <c r="H3040" s="0" t="str">
        <f aca="false">IF(G3040=1,INT(ROUND((A3040-Debut)*86400,0)/600),"")</f>
        <v/>
      </c>
      <c r="I3040" s="0" t="str">
        <f aca="false">IF(G3040=1,INT(ROUND((A3040-Debut)*86400,0)/3600),"")</f>
        <v/>
      </c>
      <c r="J3040" s="0" t="str">
        <f aca="false">IF(OR(A3040="",B3040=""),"",ROUND((B3040-A3040)*86400,0))</f>
        <v/>
      </c>
      <c r="K3040" s="37" t="str">
        <f aca="false">IF(G3040=1,IF(COUNTIFS($C:$C,C3040,$G:$G,1,$A:$A,"&gt;="&amp;(A3040-FenetreInterm/86400),$A:$A,"&lt;="&amp;A3040)&gt;=NbInterm,1,0),"")</f>
        <v/>
      </c>
      <c r="L3040" s="37" t="str">
        <f aca="false">IF(G3040=1,IF(B3040="",0,IF(J3040&lt;SeuilFugitive,1,0)),"")</f>
        <v/>
      </c>
      <c r="M3040" s="37" t="str">
        <f aca="false">IF(G3040=1,IF(B3040="",IF((Fin-A3040)*24&gt;SeuilFigee,1,0),IF(J3040&gt;SeuilFigee*3600,1,0)),"")</f>
        <v/>
      </c>
      <c r="N3040" s="0" t="str">
        <f aca="false">IF(G3040=1,IF(COUNTIF(H$2:H3040,H3040)=1,COUNTIF($H:$H,H3040),""),"")</f>
        <v/>
      </c>
      <c r="O3040" s="0" t="str">
        <f aca="false">IF(G3040=1,IF(COUNTIF(I$2:I3040,I3040)=1,COUNTIF($I:$I,I3040),""),"")</f>
        <v/>
      </c>
      <c r="P3040" s="38" t="str">
        <f aca="false">IF(G3040=1,IF(COUNTIFS(C$2:C3040,C3040,G$2:G3040,1)=1,COUNTIFS($C:$C,C3040,$G:$G,1)+ROW()/10000000,""),"")</f>
        <v/>
      </c>
      <c r="Q3040" s="0" t="str">
        <f aca="false">IF(K3040=1,IF(COUNTIFS(C$2:C3040,C3040,K$2:K3040,1)=1,1,0),"")</f>
        <v/>
      </c>
      <c r="R3040" s="0" t="str">
        <f aca="false">IF(M3040=1,IF(COUNTIFS(C$2:C3040,C3040,M$2:M3040,1)=1,1,0),"")</f>
        <v/>
      </c>
      <c r="S3040" s="0" t="str">
        <f aca="false">IF(L3040=1,IF(COUNTIFS(C$2:C3040,C3040,L$2:L3040,1)=1,1,0),"")</f>
        <v/>
      </c>
      <c r="T3040" s="38" t="str">
        <f aca="false">IF(N3040="","",N3040+ROW()/10000000)</f>
        <v/>
      </c>
      <c r="U3040" s="0" t="str">
        <f aca="false">IF(G3040=1,IF(B3040="",1,0),"")</f>
        <v/>
      </c>
    </row>
    <row r="3041" customFormat="false" ht="15" hidden="false" customHeight="false" outlineLevel="0" collapsed="false">
      <c r="A3041" s="35"/>
      <c r="B3041" s="35"/>
      <c r="G3041" s="0" t="str">
        <f aca="false">IF(A3041="","",IF(AND(A3041&gt;=Debut,A3041&lt;Fin),1,0))</f>
        <v/>
      </c>
      <c r="H3041" s="0" t="str">
        <f aca="false">IF(G3041=1,INT(ROUND((A3041-Debut)*86400,0)/600),"")</f>
        <v/>
      </c>
      <c r="I3041" s="0" t="str">
        <f aca="false">IF(G3041=1,INT(ROUND((A3041-Debut)*86400,0)/3600),"")</f>
        <v/>
      </c>
      <c r="J3041" s="0" t="str">
        <f aca="false">IF(OR(A3041="",B3041=""),"",ROUND((B3041-A3041)*86400,0))</f>
        <v/>
      </c>
      <c r="K3041" s="37" t="str">
        <f aca="false">IF(G3041=1,IF(COUNTIFS($C:$C,C3041,$G:$G,1,$A:$A,"&gt;="&amp;(A3041-FenetreInterm/86400),$A:$A,"&lt;="&amp;A3041)&gt;=NbInterm,1,0),"")</f>
        <v/>
      </c>
      <c r="L3041" s="37" t="str">
        <f aca="false">IF(G3041=1,IF(B3041="",0,IF(J3041&lt;SeuilFugitive,1,0)),"")</f>
        <v/>
      </c>
      <c r="M3041" s="37" t="str">
        <f aca="false">IF(G3041=1,IF(B3041="",IF((Fin-A3041)*24&gt;SeuilFigee,1,0),IF(J3041&gt;SeuilFigee*3600,1,0)),"")</f>
        <v/>
      </c>
      <c r="N3041" s="0" t="str">
        <f aca="false">IF(G3041=1,IF(COUNTIF(H$2:H3041,H3041)=1,COUNTIF($H:$H,H3041),""),"")</f>
        <v/>
      </c>
      <c r="O3041" s="0" t="str">
        <f aca="false">IF(G3041=1,IF(COUNTIF(I$2:I3041,I3041)=1,COUNTIF($I:$I,I3041),""),"")</f>
        <v/>
      </c>
      <c r="P3041" s="38" t="str">
        <f aca="false">IF(G3041=1,IF(COUNTIFS(C$2:C3041,C3041,G$2:G3041,1)=1,COUNTIFS($C:$C,C3041,$G:$G,1)+ROW()/10000000,""),"")</f>
        <v/>
      </c>
      <c r="Q3041" s="0" t="str">
        <f aca="false">IF(K3041=1,IF(COUNTIFS(C$2:C3041,C3041,K$2:K3041,1)=1,1,0),"")</f>
        <v/>
      </c>
      <c r="R3041" s="0" t="str">
        <f aca="false">IF(M3041=1,IF(COUNTIFS(C$2:C3041,C3041,M$2:M3041,1)=1,1,0),"")</f>
        <v/>
      </c>
      <c r="S3041" s="0" t="str">
        <f aca="false">IF(L3041=1,IF(COUNTIFS(C$2:C3041,C3041,L$2:L3041,1)=1,1,0),"")</f>
        <v/>
      </c>
      <c r="T3041" s="38" t="str">
        <f aca="false">IF(N3041="","",N3041+ROW()/10000000)</f>
        <v/>
      </c>
      <c r="U3041" s="0" t="str">
        <f aca="false">IF(G3041=1,IF(B3041="",1,0),"")</f>
        <v/>
      </c>
    </row>
    <row r="3042" customFormat="false" ht="15" hidden="false" customHeight="false" outlineLevel="0" collapsed="false">
      <c r="A3042" s="35"/>
      <c r="B3042" s="35"/>
      <c r="G3042" s="0" t="str">
        <f aca="false">IF(A3042="","",IF(AND(A3042&gt;=Debut,A3042&lt;Fin),1,0))</f>
        <v/>
      </c>
      <c r="H3042" s="0" t="str">
        <f aca="false">IF(G3042=1,INT(ROUND((A3042-Debut)*86400,0)/600),"")</f>
        <v/>
      </c>
      <c r="I3042" s="0" t="str">
        <f aca="false">IF(G3042=1,INT(ROUND((A3042-Debut)*86400,0)/3600),"")</f>
        <v/>
      </c>
      <c r="J3042" s="0" t="str">
        <f aca="false">IF(OR(A3042="",B3042=""),"",ROUND((B3042-A3042)*86400,0))</f>
        <v/>
      </c>
      <c r="K3042" s="37" t="str">
        <f aca="false">IF(G3042=1,IF(COUNTIFS($C:$C,C3042,$G:$G,1,$A:$A,"&gt;="&amp;(A3042-FenetreInterm/86400),$A:$A,"&lt;="&amp;A3042)&gt;=NbInterm,1,0),"")</f>
        <v/>
      </c>
      <c r="L3042" s="37" t="str">
        <f aca="false">IF(G3042=1,IF(B3042="",0,IF(J3042&lt;SeuilFugitive,1,0)),"")</f>
        <v/>
      </c>
      <c r="M3042" s="37" t="str">
        <f aca="false">IF(G3042=1,IF(B3042="",IF((Fin-A3042)*24&gt;SeuilFigee,1,0),IF(J3042&gt;SeuilFigee*3600,1,0)),"")</f>
        <v/>
      </c>
      <c r="N3042" s="0" t="str">
        <f aca="false">IF(G3042=1,IF(COUNTIF(H$2:H3042,H3042)=1,COUNTIF($H:$H,H3042),""),"")</f>
        <v/>
      </c>
      <c r="O3042" s="0" t="str">
        <f aca="false">IF(G3042=1,IF(COUNTIF(I$2:I3042,I3042)=1,COUNTIF($I:$I,I3042),""),"")</f>
        <v/>
      </c>
      <c r="P3042" s="38" t="str">
        <f aca="false">IF(G3042=1,IF(COUNTIFS(C$2:C3042,C3042,G$2:G3042,1)=1,COUNTIFS($C:$C,C3042,$G:$G,1)+ROW()/10000000,""),"")</f>
        <v/>
      </c>
      <c r="Q3042" s="0" t="str">
        <f aca="false">IF(K3042=1,IF(COUNTIFS(C$2:C3042,C3042,K$2:K3042,1)=1,1,0),"")</f>
        <v/>
      </c>
      <c r="R3042" s="0" t="str">
        <f aca="false">IF(M3042=1,IF(COUNTIFS(C$2:C3042,C3042,M$2:M3042,1)=1,1,0),"")</f>
        <v/>
      </c>
      <c r="S3042" s="0" t="str">
        <f aca="false">IF(L3042=1,IF(COUNTIFS(C$2:C3042,C3042,L$2:L3042,1)=1,1,0),"")</f>
        <v/>
      </c>
      <c r="T3042" s="38" t="str">
        <f aca="false">IF(N3042="","",N3042+ROW()/10000000)</f>
        <v/>
      </c>
      <c r="U3042" s="0" t="str">
        <f aca="false">IF(G3042=1,IF(B3042="",1,0),"")</f>
        <v/>
      </c>
    </row>
    <row r="3043" customFormat="false" ht="15" hidden="false" customHeight="false" outlineLevel="0" collapsed="false">
      <c r="A3043" s="35"/>
      <c r="B3043" s="35"/>
      <c r="G3043" s="0" t="str">
        <f aca="false">IF(A3043="","",IF(AND(A3043&gt;=Debut,A3043&lt;Fin),1,0))</f>
        <v/>
      </c>
      <c r="H3043" s="0" t="str">
        <f aca="false">IF(G3043=1,INT(ROUND((A3043-Debut)*86400,0)/600),"")</f>
        <v/>
      </c>
      <c r="I3043" s="0" t="str">
        <f aca="false">IF(G3043=1,INT(ROUND((A3043-Debut)*86400,0)/3600),"")</f>
        <v/>
      </c>
      <c r="J3043" s="0" t="str">
        <f aca="false">IF(OR(A3043="",B3043=""),"",ROUND((B3043-A3043)*86400,0))</f>
        <v/>
      </c>
      <c r="K3043" s="37" t="str">
        <f aca="false">IF(G3043=1,IF(COUNTIFS($C:$C,C3043,$G:$G,1,$A:$A,"&gt;="&amp;(A3043-FenetreInterm/86400),$A:$A,"&lt;="&amp;A3043)&gt;=NbInterm,1,0),"")</f>
        <v/>
      </c>
      <c r="L3043" s="37" t="str">
        <f aca="false">IF(G3043=1,IF(B3043="",0,IF(J3043&lt;SeuilFugitive,1,0)),"")</f>
        <v/>
      </c>
      <c r="M3043" s="37" t="str">
        <f aca="false">IF(G3043=1,IF(B3043="",IF((Fin-A3043)*24&gt;SeuilFigee,1,0),IF(J3043&gt;SeuilFigee*3600,1,0)),"")</f>
        <v/>
      </c>
      <c r="N3043" s="0" t="str">
        <f aca="false">IF(G3043=1,IF(COUNTIF(H$2:H3043,H3043)=1,COUNTIF($H:$H,H3043),""),"")</f>
        <v/>
      </c>
      <c r="O3043" s="0" t="str">
        <f aca="false">IF(G3043=1,IF(COUNTIF(I$2:I3043,I3043)=1,COUNTIF($I:$I,I3043),""),"")</f>
        <v/>
      </c>
      <c r="P3043" s="38" t="str">
        <f aca="false">IF(G3043=1,IF(COUNTIFS(C$2:C3043,C3043,G$2:G3043,1)=1,COUNTIFS($C:$C,C3043,$G:$G,1)+ROW()/10000000,""),"")</f>
        <v/>
      </c>
      <c r="Q3043" s="0" t="str">
        <f aca="false">IF(K3043=1,IF(COUNTIFS(C$2:C3043,C3043,K$2:K3043,1)=1,1,0),"")</f>
        <v/>
      </c>
      <c r="R3043" s="0" t="str">
        <f aca="false">IF(M3043=1,IF(COUNTIFS(C$2:C3043,C3043,M$2:M3043,1)=1,1,0),"")</f>
        <v/>
      </c>
      <c r="S3043" s="0" t="str">
        <f aca="false">IF(L3043=1,IF(COUNTIFS(C$2:C3043,C3043,L$2:L3043,1)=1,1,0),"")</f>
        <v/>
      </c>
      <c r="T3043" s="38" t="str">
        <f aca="false">IF(N3043="","",N3043+ROW()/10000000)</f>
        <v/>
      </c>
      <c r="U3043" s="0" t="str">
        <f aca="false">IF(G3043=1,IF(B3043="",1,0),"")</f>
        <v/>
      </c>
    </row>
    <row r="3044" customFormat="false" ht="15" hidden="false" customHeight="false" outlineLevel="0" collapsed="false">
      <c r="A3044" s="35"/>
      <c r="B3044" s="35"/>
      <c r="G3044" s="0" t="str">
        <f aca="false">IF(A3044="","",IF(AND(A3044&gt;=Debut,A3044&lt;Fin),1,0))</f>
        <v/>
      </c>
      <c r="H3044" s="0" t="str">
        <f aca="false">IF(G3044=1,INT(ROUND((A3044-Debut)*86400,0)/600),"")</f>
        <v/>
      </c>
      <c r="I3044" s="0" t="str">
        <f aca="false">IF(G3044=1,INT(ROUND((A3044-Debut)*86400,0)/3600),"")</f>
        <v/>
      </c>
      <c r="J3044" s="0" t="str">
        <f aca="false">IF(OR(A3044="",B3044=""),"",ROUND((B3044-A3044)*86400,0))</f>
        <v/>
      </c>
      <c r="K3044" s="37" t="str">
        <f aca="false">IF(G3044=1,IF(COUNTIFS($C:$C,C3044,$G:$G,1,$A:$A,"&gt;="&amp;(A3044-FenetreInterm/86400),$A:$A,"&lt;="&amp;A3044)&gt;=NbInterm,1,0),"")</f>
        <v/>
      </c>
      <c r="L3044" s="37" t="str">
        <f aca="false">IF(G3044=1,IF(B3044="",0,IF(J3044&lt;SeuilFugitive,1,0)),"")</f>
        <v/>
      </c>
      <c r="M3044" s="37" t="str">
        <f aca="false">IF(G3044=1,IF(B3044="",IF((Fin-A3044)*24&gt;SeuilFigee,1,0),IF(J3044&gt;SeuilFigee*3600,1,0)),"")</f>
        <v/>
      </c>
      <c r="N3044" s="0" t="str">
        <f aca="false">IF(G3044=1,IF(COUNTIF(H$2:H3044,H3044)=1,COUNTIF($H:$H,H3044),""),"")</f>
        <v/>
      </c>
      <c r="O3044" s="0" t="str">
        <f aca="false">IF(G3044=1,IF(COUNTIF(I$2:I3044,I3044)=1,COUNTIF($I:$I,I3044),""),"")</f>
        <v/>
      </c>
      <c r="P3044" s="38" t="str">
        <f aca="false">IF(G3044=1,IF(COUNTIFS(C$2:C3044,C3044,G$2:G3044,1)=1,COUNTIFS($C:$C,C3044,$G:$G,1)+ROW()/10000000,""),"")</f>
        <v/>
      </c>
      <c r="Q3044" s="0" t="str">
        <f aca="false">IF(K3044=1,IF(COUNTIFS(C$2:C3044,C3044,K$2:K3044,1)=1,1,0),"")</f>
        <v/>
      </c>
      <c r="R3044" s="0" t="str">
        <f aca="false">IF(M3044=1,IF(COUNTIFS(C$2:C3044,C3044,M$2:M3044,1)=1,1,0),"")</f>
        <v/>
      </c>
      <c r="S3044" s="0" t="str">
        <f aca="false">IF(L3044=1,IF(COUNTIFS(C$2:C3044,C3044,L$2:L3044,1)=1,1,0),"")</f>
        <v/>
      </c>
      <c r="T3044" s="38" t="str">
        <f aca="false">IF(N3044="","",N3044+ROW()/10000000)</f>
        <v/>
      </c>
      <c r="U3044" s="0" t="str">
        <f aca="false">IF(G3044=1,IF(B3044="",1,0),"")</f>
        <v/>
      </c>
    </row>
    <row r="3045" customFormat="false" ht="15" hidden="false" customHeight="false" outlineLevel="0" collapsed="false">
      <c r="A3045" s="35"/>
      <c r="B3045" s="35"/>
      <c r="G3045" s="0" t="str">
        <f aca="false">IF(A3045="","",IF(AND(A3045&gt;=Debut,A3045&lt;Fin),1,0))</f>
        <v/>
      </c>
      <c r="H3045" s="0" t="str">
        <f aca="false">IF(G3045=1,INT(ROUND((A3045-Debut)*86400,0)/600),"")</f>
        <v/>
      </c>
      <c r="I3045" s="0" t="str">
        <f aca="false">IF(G3045=1,INT(ROUND((A3045-Debut)*86400,0)/3600),"")</f>
        <v/>
      </c>
      <c r="J3045" s="0" t="str">
        <f aca="false">IF(OR(A3045="",B3045=""),"",ROUND((B3045-A3045)*86400,0))</f>
        <v/>
      </c>
      <c r="K3045" s="37" t="str">
        <f aca="false">IF(G3045=1,IF(COUNTIFS($C:$C,C3045,$G:$G,1,$A:$A,"&gt;="&amp;(A3045-FenetreInterm/86400),$A:$A,"&lt;="&amp;A3045)&gt;=NbInterm,1,0),"")</f>
        <v/>
      </c>
      <c r="L3045" s="37" t="str">
        <f aca="false">IF(G3045=1,IF(B3045="",0,IF(J3045&lt;SeuilFugitive,1,0)),"")</f>
        <v/>
      </c>
      <c r="M3045" s="37" t="str">
        <f aca="false">IF(G3045=1,IF(B3045="",IF((Fin-A3045)*24&gt;SeuilFigee,1,0),IF(J3045&gt;SeuilFigee*3600,1,0)),"")</f>
        <v/>
      </c>
      <c r="N3045" s="0" t="str">
        <f aca="false">IF(G3045=1,IF(COUNTIF(H$2:H3045,H3045)=1,COUNTIF($H:$H,H3045),""),"")</f>
        <v/>
      </c>
      <c r="O3045" s="0" t="str">
        <f aca="false">IF(G3045=1,IF(COUNTIF(I$2:I3045,I3045)=1,COUNTIF($I:$I,I3045),""),"")</f>
        <v/>
      </c>
      <c r="P3045" s="38" t="str">
        <f aca="false">IF(G3045=1,IF(COUNTIFS(C$2:C3045,C3045,G$2:G3045,1)=1,COUNTIFS($C:$C,C3045,$G:$G,1)+ROW()/10000000,""),"")</f>
        <v/>
      </c>
      <c r="Q3045" s="0" t="str">
        <f aca="false">IF(K3045=1,IF(COUNTIFS(C$2:C3045,C3045,K$2:K3045,1)=1,1,0),"")</f>
        <v/>
      </c>
      <c r="R3045" s="0" t="str">
        <f aca="false">IF(M3045=1,IF(COUNTIFS(C$2:C3045,C3045,M$2:M3045,1)=1,1,0),"")</f>
        <v/>
      </c>
      <c r="S3045" s="0" t="str">
        <f aca="false">IF(L3045=1,IF(COUNTIFS(C$2:C3045,C3045,L$2:L3045,1)=1,1,0),"")</f>
        <v/>
      </c>
      <c r="T3045" s="38" t="str">
        <f aca="false">IF(N3045="","",N3045+ROW()/10000000)</f>
        <v/>
      </c>
      <c r="U3045" s="0" t="str">
        <f aca="false">IF(G3045=1,IF(B3045="",1,0),"")</f>
        <v/>
      </c>
    </row>
    <row r="3046" customFormat="false" ht="15" hidden="false" customHeight="false" outlineLevel="0" collapsed="false">
      <c r="A3046" s="35"/>
      <c r="B3046" s="35"/>
      <c r="G3046" s="0" t="str">
        <f aca="false">IF(A3046="","",IF(AND(A3046&gt;=Debut,A3046&lt;Fin),1,0))</f>
        <v/>
      </c>
      <c r="H3046" s="0" t="str">
        <f aca="false">IF(G3046=1,INT(ROUND((A3046-Debut)*86400,0)/600),"")</f>
        <v/>
      </c>
      <c r="I3046" s="0" t="str">
        <f aca="false">IF(G3046=1,INT(ROUND((A3046-Debut)*86400,0)/3600),"")</f>
        <v/>
      </c>
      <c r="J3046" s="0" t="str">
        <f aca="false">IF(OR(A3046="",B3046=""),"",ROUND((B3046-A3046)*86400,0))</f>
        <v/>
      </c>
      <c r="K3046" s="37" t="str">
        <f aca="false">IF(G3046=1,IF(COUNTIFS($C:$C,C3046,$G:$G,1,$A:$A,"&gt;="&amp;(A3046-FenetreInterm/86400),$A:$A,"&lt;="&amp;A3046)&gt;=NbInterm,1,0),"")</f>
        <v/>
      </c>
      <c r="L3046" s="37" t="str">
        <f aca="false">IF(G3046=1,IF(B3046="",0,IF(J3046&lt;SeuilFugitive,1,0)),"")</f>
        <v/>
      </c>
      <c r="M3046" s="37" t="str">
        <f aca="false">IF(G3046=1,IF(B3046="",IF((Fin-A3046)*24&gt;SeuilFigee,1,0),IF(J3046&gt;SeuilFigee*3600,1,0)),"")</f>
        <v/>
      </c>
      <c r="N3046" s="0" t="str">
        <f aca="false">IF(G3046=1,IF(COUNTIF(H$2:H3046,H3046)=1,COUNTIF($H:$H,H3046),""),"")</f>
        <v/>
      </c>
      <c r="O3046" s="0" t="str">
        <f aca="false">IF(G3046=1,IF(COUNTIF(I$2:I3046,I3046)=1,COUNTIF($I:$I,I3046),""),"")</f>
        <v/>
      </c>
      <c r="P3046" s="38" t="str">
        <f aca="false">IF(G3046=1,IF(COUNTIFS(C$2:C3046,C3046,G$2:G3046,1)=1,COUNTIFS($C:$C,C3046,$G:$G,1)+ROW()/10000000,""),"")</f>
        <v/>
      </c>
      <c r="Q3046" s="0" t="str">
        <f aca="false">IF(K3046=1,IF(COUNTIFS(C$2:C3046,C3046,K$2:K3046,1)=1,1,0),"")</f>
        <v/>
      </c>
      <c r="R3046" s="0" t="str">
        <f aca="false">IF(M3046=1,IF(COUNTIFS(C$2:C3046,C3046,M$2:M3046,1)=1,1,0),"")</f>
        <v/>
      </c>
      <c r="S3046" s="0" t="str">
        <f aca="false">IF(L3046=1,IF(COUNTIFS(C$2:C3046,C3046,L$2:L3046,1)=1,1,0),"")</f>
        <v/>
      </c>
      <c r="T3046" s="38" t="str">
        <f aca="false">IF(N3046="","",N3046+ROW()/10000000)</f>
        <v/>
      </c>
      <c r="U3046" s="0" t="str">
        <f aca="false">IF(G3046=1,IF(B3046="",1,0),"")</f>
        <v/>
      </c>
    </row>
    <row r="3047" customFormat="false" ht="15" hidden="false" customHeight="false" outlineLevel="0" collapsed="false">
      <c r="A3047" s="35"/>
      <c r="B3047" s="35"/>
      <c r="G3047" s="0" t="str">
        <f aca="false">IF(A3047="","",IF(AND(A3047&gt;=Debut,A3047&lt;Fin),1,0))</f>
        <v/>
      </c>
      <c r="H3047" s="0" t="str">
        <f aca="false">IF(G3047=1,INT(ROUND((A3047-Debut)*86400,0)/600),"")</f>
        <v/>
      </c>
      <c r="I3047" s="0" t="str">
        <f aca="false">IF(G3047=1,INT(ROUND((A3047-Debut)*86400,0)/3600),"")</f>
        <v/>
      </c>
      <c r="J3047" s="0" t="str">
        <f aca="false">IF(OR(A3047="",B3047=""),"",ROUND((B3047-A3047)*86400,0))</f>
        <v/>
      </c>
      <c r="K3047" s="37" t="str">
        <f aca="false">IF(G3047=1,IF(COUNTIFS($C:$C,C3047,$G:$G,1,$A:$A,"&gt;="&amp;(A3047-FenetreInterm/86400),$A:$A,"&lt;="&amp;A3047)&gt;=NbInterm,1,0),"")</f>
        <v/>
      </c>
      <c r="L3047" s="37" t="str">
        <f aca="false">IF(G3047=1,IF(B3047="",0,IF(J3047&lt;SeuilFugitive,1,0)),"")</f>
        <v/>
      </c>
      <c r="M3047" s="37" t="str">
        <f aca="false">IF(G3047=1,IF(B3047="",IF((Fin-A3047)*24&gt;SeuilFigee,1,0),IF(J3047&gt;SeuilFigee*3600,1,0)),"")</f>
        <v/>
      </c>
      <c r="N3047" s="0" t="str">
        <f aca="false">IF(G3047=1,IF(COUNTIF(H$2:H3047,H3047)=1,COUNTIF($H:$H,H3047),""),"")</f>
        <v/>
      </c>
      <c r="O3047" s="0" t="str">
        <f aca="false">IF(G3047=1,IF(COUNTIF(I$2:I3047,I3047)=1,COUNTIF($I:$I,I3047),""),"")</f>
        <v/>
      </c>
      <c r="P3047" s="38" t="str">
        <f aca="false">IF(G3047=1,IF(COUNTIFS(C$2:C3047,C3047,G$2:G3047,1)=1,COUNTIFS($C:$C,C3047,$G:$G,1)+ROW()/10000000,""),"")</f>
        <v/>
      </c>
      <c r="Q3047" s="0" t="str">
        <f aca="false">IF(K3047=1,IF(COUNTIFS(C$2:C3047,C3047,K$2:K3047,1)=1,1,0),"")</f>
        <v/>
      </c>
      <c r="R3047" s="0" t="str">
        <f aca="false">IF(M3047=1,IF(COUNTIFS(C$2:C3047,C3047,M$2:M3047,1)=1,1,0),"")</f>
        <v/>
      </c>
      <c r="S3047" s="0" t="str">
        <f aca="false">IF(L3047=1,IF(COUNTIFS(C$2:C3047,C3047,L$2:L3047,1)=1,1,0),"")</f>
        <v/>
      </c>
      <c r="T3047" s="38" t="str">
        <f aca="false">IF(N3047="","",N3047+ROW()/10000000)</f>
        <v/>
      </c>
      <c r="U3047" s="0" t="str">
        <f aca="false">IF(G3047=1,IF(B3047="",1,0),"")</f>
        <v/>
      </c>
    </row>
    <row r="3048" customFormat="false" ht="15" hidden="false" customHeight="false" outlineLevel="0" collapsed="false">
      <c r="A3048" s="35"/>
      <c r="B3048" s="35"/>
      <c r="G3048" s="0" t="str">
        <f aca="false">IF(A3048="","",IF(AND(A3048&gt;=Debut,A3048&lt;Fin),1,0))</f>
        <v/>
      </c>
      <c r="H3048" s="0" t="str">
        <f aca="false">IF(G3048=1,INT(ROUND((A3048-Debut)*86400,0)/600),"")</f>
        <v/>
      </c>
      <c r="I3048" s="0" t="str">
        <f aca="false">IF(G3048=1,INT(ROUND((A3048-Debut)*86400,0)/3600),"")</f>
        <v/>
      </c>
      <c r="J3048" s="0" t="str">
        <f aca="false">IF(OR(A3048="",B3048=""),"",ROUND((B3048-A3048)*86400,0))</f>
        <v/>
      </c>
      <c r="K3048" s="37" t="str">
        <f aca="false">IF(G3048=1,IF(COUNTIFS($C:$C,C3048,$G:$G,1,$A:$A,"&gt;="&amp;(A3048-FenetreInterm/86400),$A:$A,"&lt;="&amp;A3048)&gt;=NbInterm,1,0),"")</f>
        <v/>
      </c>
      <c r="L3048" s="37" t="str">
        <f aca="false">IF(G3048=1,IF(B3048="",0,IF(J3048&lt;SeuilFugitive,1,0)),"")</f>
        <v/>
      </c>
      <c r="M3048" s="37" t="str">
        <f aca="false">IF(G3048=1,IF(B3048="",IF((Fin-A3048)*24&gt;SeuilFigee,1,0),IF(J3048&gt;SeuilFigee*3600,1,0)),"")</f>
        <v/>
      </c>
      <c r="N3048" s="0" t="str">
        <f aca="false">IF(G3048=1,IF(COUNTIF(H$2:H3048,H3048)=1,COUNTIF($H:$H,H3048),""),"")</f>
        <v/>
      </c>
      <c r="O3048" s="0" t="str">
        <f aca="false">IF(G3048=1,IF(COUNTIF(I$2:I3048,I3048)=1,COUNTIF($I:$I,I3048),""),"")</f>
        <v/>
      </c>
      <c r="P3048" s="38" t="str">
        <f aca="false">IF(G3048=1,IF(COUNTIFS(C$2:C3048,C3048,G$2:G3048,1)=1,COUNTIFS($C:$C,C3048,$G:$G,1)+ROW()/10000000,""),"")</f>
        <v/>
      </c>
      <c r="Q3048" s="0" t="str">
        <f aca="false">IF(K3048=1,IF(COUNTIFS(C$2:C3048,C3048,K$2:K3048,1)=1,1,0),"")</f>
        <v/>
      </c>
      <c r="R3048" s="0" t="str">
        <f aca="false">IF(M3048=1,IF(COUNTIFS(C$2:C3048,C3048,M$2:M3048,1)=1,1,0),"")</f>
        <v/>
      </c>
      <c r="S3048" s="0" t="str">
        <f aca="false">IF(L3048=1,IF(COUNTIFS(C$2:C3048,C3048,L$2:L3048,1)=1,1,0),"")</f>
        <v/>
      </c>
      <c r="T3048" s="38" t="str">
        <f aca="false">IF(N3048="","",N3048+ROW()/10000000)</f>
        <v/>
      </c>
      <c r="U3048" s="0" t="str">
        <f aca="false">IF(G3048=1,IF(B3048="",1,0),"")</f>
        <v/>
      </c>
    </row>
    <row r="3049" customFormat="false" ht="15" hidden="false" customHeight="false" outlineLevel="0" collapsed="false">
      <c r="A3049" s="35"/>
      <c r="B3049" s="35"/>
      <c r="G3049" s="0" t="str">
        <f aca="false">IF(A3049="","",IF(AND(A3049&gt;=Debut,A3049&lt;Fin),1,0))</f>
        <v/>
      </c>
      <c r="H3049" s="0" t="str">
        <f aca="false">IF(G3049=1,INT(ROUND((A3049-Debut)*86400,0)/600),"")</f>
        <v/>
      </c>
      <c r="I3049" s="0" t="str">
        <f aca="false">IF(G3049=1,INT(ROUND((A3049-Debut)*86400,0)/3600),"")</f>
        <v/>
      </c>
      <c r="J3049" s="0" t="str">
        <f aca="false">IF(OR(A3049="",B3049=""),"",ROUND((B3049-A3049)*86400,0))</f>
        <v/>
      </c>
      <c r="K3049" s="37" t="str">
        <f aca="false">IF(G3049=1,IF(COUNTIFS($C:$C,C3049,$G:$G,1,$A:$A,"&gt;="&amp;(A3049-FenetreInterm/86400),$A:$A,"&lt;="&amp;A3049)&gt;=NbInterm,1,0),"")</f>
        <v/>
      </c>
      <c r="L3049" s="37" t="str">
        <f aca="false">IF(G3049=1,IF(B3049="",0,IF(J3049&lt;SeuilFugitive,1,0)),"")</f>
        <v/>
      </c>
      <c r="M3049" s="37" t="str">
        <f aca="false">IF(G3049=1,IF(B3049="",IF((Fin-A3049)*24&gt;SeuilFigee,1,0),IF(J3049&gt;SeuilFigee*3600,1,0)),"")</f>
        <v/>
      </c>
      <c r="N3049" s="0" t="str">
        <f aca="false">IF(G3049=1,IF(COUNTIF(H$2:H3049,H3049)=1,COUNTIF($H:$H,H3049),""),"")</f>
        <v/>
      </c>
      <c r="O3049" s="0" t="str">
        <f aca="false">IF(G3049=1,IF(COUNTIF(I$2:I3049,I3049)=1,COUNTIF($I:$I,I3049),""),"")</f>
        <v/>
      </c>
      <c r="P3049" s="38" t="str">
        <f aca="false">IF(G3049=1,IF(COUNTIFS(C$2:C3049,C3049,G$2:G3049,1)=1,COUNTIFS($C:$C,C3049,$G:$G,1)+ROW()/10000000,""),"")</f>
        <v/>
      </c>
      <c r="Q3049" s="0" t="str">
        <f aca="false">IF(K3049=1,IF(COUNTIFS(C$2:C3049,C3049,K$2:K3049,1)=1,1,0),"")</f>
        <v/>
      </c>
      <c r="R3049" s="0" t="str">
        <f aca="false">IF(M3049=1,IF(COUNTIFS(C$2:C3049,C3049,M$2:M3049,1)=1,1,0),"")</f>
        <v/>
      </c>
      <c r="S3049" s="0" t="str">
        <f aca="false">IF(L3049=1,IF(COUNTIFS(C$2:C3049,C3049,L$2:L3049,1)=1,1,0),"")</f>
        <v/>
      </c>
      <c r="T3049" s="38" t="str">
        <f aca="false">IF(N3049="","",N3049+ROW()/10000000)</f>
        <v/>
      </c>
      <c r="U3049" s="0" t="str">
        <f aca="false">IF(G3049=1,IF(B3049="",1,0),"")</f>
        <v/>
      </c>
    </row>
    <row r="3050" customFormat="false" ht="15" hidden="false" customHeight="false" outlineLevel="0" collapsed="false">
      <c r="A3050" s="35"/>
      <c r="B3050" s="35"/>
      <c r="G3050" s="0" t="str">
        <f aca="false">IF(A3050="","",IF(AND(A3050&gt;=Debut,A3050&lt;Fin),1,0))</f>
        <v/>
      </c>
      <c r="H3050" s="0" t="str">
        <f aca="false">IF(G3050=1,INT(ROUND((A3050-Debut)*86400,0)/600),"")</f>
        <v/>
      </c>
      <c r="I3050" s="0" t="str">
        <f aca="false">IF(G3050=1,INT(ROUND((A3050-Debut)*86400,0)/3600),"")</f>
        <v/>
      </c>
      <c r="J3050" s="0" t="str">
        <f aca="false">IF(OR(A3050="",B3050=""),"",ROUND((B3050-A3050)*86400,0))</f>
        <v/>
      </c>
      <c r="K3050" s="37" t="str">
        <f aca="false">IF(G3050=1,IF(COUNTIFS($C:$C,C3050,$G:$G,1,$A:$A,"&gt;="&amp;(A3050-FenetreInterm/86400),$A:$A,"&lt;="&amp;A3050)&gt;=NbInterm,1,0),"")</f>
        <v/>
      </c>
      <c r="L3050" s="37" t="str">
        <f aca="false">IF(G3050=1,IF(B3050="",0,IF(J3050&lt;SeuilFugitive,1,0)),"")</f>
        <v/>
      </c>
      <c r="M3050" s="37" t="str">
        <f aca="false">IF(G3050=1,IF(B3050="",IF((Fin-A3050)*24&gt;SeuilFigee,1,0),IF(J3050&gt;SeuilFigee*3600,1,0)),"")</f>
        <v/>
      </c>
      <c r="N3050" s="0" t="str">
        <f aca="false">IF(G3050=1,IF(COUNTIF(H$2:H3050,H3050)=1,COUNTIF($H:$H,H3050),""),"")</f>
        <v/>
      </c>
      <c r="O3050" s="0" t="str">
        <f aca="false">IF(G3050=1,IF(COUNTIF(I$2:I3050,I3050)=1,COUNTIF($I:$I,I3050),""),"")</f>
        <v/>
      </c>
      <c r="P3050" s="38" t="str">
        <f aca="false">IF(G3050=1,IF(COUNTIFS(C$2:C3050,C3050,G$2:G3050,1)=1,COUNTIFS($C:$C,C3050,$G:$G,1)+ROW()/10000000,""),"")</f>
        <v/>
      </c>
      <c r="Q3050" s="0" t="str">
        <f aca="false">IF(K3050=1,IF(COUNTIFS(C$2:C3050,C3050,K$2:K3050,1)=1,1,0),"")</f>
        <v/>
      </c>
      <c r="R3050" s="0" t="str">
        <f aca="false">IF(M3050=1,IF(COUNTIFS(C$2:C3050,C3050,M$2:M3050,1)=1,1,0),"")</f>
        <v/>
      </c>
      <c r="S3050" s="0" t="str">
        <f aca="false">IF(L3050=1,IF(COUNTIFS(C$2:C3050,C3050,L$2:L3050,1)=1,1,0),"")</f>
        <v/>
      </c>
      <c r="T3050" s="38" t="str">
        <f aca="false">IF(N3050="","",N3050+ROW()/10000000)</f>
        <v/>
      </c>
      <c r="U3050" s="0" t="str">
        <f aca="false">IF(G3050=1,IF(B3050="",1,0),"")</f>
        <v/>
      </c>
    </row>
    <row r="3051" customFormat="false" ht="15" hidden="false" customHeight="false" outlineLevel="0" collapsed="false">
      <c r="A3051" s="35"/>
      <c r="B3051" s="35"/>
      <c r="G3051" s="0" t="str">
        <f aca="false">IF(A3051="","",IF(AND(A3051&gt;=Debut,A3051&lt;Fin),1,0))</f>
        <v/>
      </c>
      <c r="H3051" s="0" t="str">
        <f aca="false">IF(G3051=1,INT(ROUND((A3051-Debut)*86400,0)/600),"")</f>
        <v/>
      </c>
      <c r="I3051" s="0" t="str">
        <f aca="false">IF(G3051=1,INT(ROUND((A3051-Debut)*86400,0)/3600),"")</f>
        <v/>
      </c>
      <c r="J3051" s="0" t="str">
        <f aca="false">IF(OR(A3051="",B3051=""),"",ROUND((B3051-A3051)*86400,0))</f>
        <v/>
      </c>
      <c r="K3051" s="37" t="str">
        <f aca="false">IF(G3051=1,IF(COUNTIFS($C:$C,C3051,$G:$G,1,$A:$A,"&gt;="&amp;(A3051-FenetreInterm/86400),$A:$A,"&lt;="&amp;A3051)&gt;=NbInterm,1,0),"")</f>
        <v/>
      </c>
      <c r="L3051" s="37" t="str">
        <f aca="false">IF(G3051=1,IF(B3051="",0,IF(J3051&lt;SeuilFugitive,1,0)),"")</f>
        <v/>
      </c>
      <c r="M3051" s="37" t="str">
        <f aca="false">IF(G3051=1,IF(B3051="",IF((Fin-A3051)*24&gt;SeuilFigee,1,0),IF(J3051&gt;SeuilFigee*3600,1,0)),"")</f>
        <v/>
      </c>
      <c r="N3051" s="0" t="str">
        <f aca="false">IF(G3051=1,IF(COUNTIF(H$2:H3051,H3051)=1,COUNTIF($H:$H,H3051),""),"")</f>
        <v/>
      </c>
      <c r="O3051" s="0" t="str">
        <f aca="false">IF(G3051=1,IF(COUNTIF(I$2:I3051,I3051)=1,COUNTIF($I:$I,I3051),""),"")</f>
        <v/>
      </c>
      <c r="P3051" s="38" t="str">
        <f aca="false">IF(G3051=1,IF(COUNTIFS(C$2:C3051,C3051,G$2:G3051,1)=1,COUNTIFS($C:$C,C3051,$G:$G,1)+ROW()/10000000,""),"")</f>
        <v/>
      </c>
      <c r="Q3051" s="0" t="str">
        <f aca="false">IF(K3051=1,IF(COUNTIFS(C$2:C3051,C3051,K$2:K3051,1)=1,1,0),"")</f>
        <v/>
      </c>
      <c r="R3051" s="0" t="str">
        <f aca="false">IF(M3051=1,IF(COUNTIFS(C$2:C3051,C3051,M$2:M3051,1)=1,1,0),"")</f>
        <v/>
      </c>
      <c r="S3051" s="0" t="str">
        <f aca="false">IF(L3051=1,IF(COUNTIFS(C$2:C3051,C3051,L$2:L3051,1)=1,1,0),"")</f>
        <v/>
      </c>
      <c r="T3051" s="38" t="str">
        <f aca="false">IF(N3051="","",N3051+ROW()/10000000)</f>
        <v/>
      </c>
      <c r="U3051" s="0" t="str">
        <f aca="false">IF(G3051=1,IF(B3051="",1,0),"")</f>
        <v/>
      </c>
    </row>
    <row r="3052" customFormat="false" ht="15" hidden="false" customHeight="false" outlineLevel="0" collapsed="false">
      <c r="A3052" s="35"/>
      <c r="B3052" s="35"/>
      <c r="G3052" s="0" t="str">
        <f aca="false">IF(A3052="","",IF(AND(A3052&gt;=Debut,A3052&lt;Fin),1,0))</f>
        <v/>
      </c>
      <c r="H3052" s="0" t="str">
        <f aca="false">IF(G3052=1,INT(ROUND((A3052-Debut)*86400,0)/600),"")</f>
        <v/>
      </c>
      <c r="I3052" s="0" t="str">
        <f aca="false">IF(G3052=1,INT(ROUND((A3052-Debut)*86400,0)/3600),"")</f>
        <v/>
      </c>
      <c r="J3052" s="0" t="str">
        <f aca="false">IF(OR(A3052="",B3052=""),"",ROUND((B3052-A3052)*86400,0))</f>
        <v/>
      </c>
      <c r="K3052" s="37" t="str">
        <f aca="false">IF(G3052=1,IF(COUNTIFS($C:$C,C3052,$G:$G,1,$A:$A,"&gt;="&amp;(A3052-FenetreInterm/86400),$A:$A,"&lt;="&amp;A3052)&gt;=NbInterm,1,0),"")</f>
        <v/>
      </c>
      <c r="L3052" s="37" t="str">
        <f aca="false">IF(G3052=1,IF(B3052="",0,IF(J3052&lt;SeuilFugitive,1,0)),"")</f>
        <v/>
      </c>
      <c r="M3052" s="37" t="str">
        <f aca="false">IF(G3052=1,IF(B3052="",IF((Fin-A3052)*24&gt;SeuilFigee,1,0),IF(J3052&gt;SeuilFigee*3600,1,0)),"")</f>
        <v/>
      </c>
      <c r="N3052" s="0" t="str">
        <f aca="false">IF(G3052=1,IF(COUNTIF(H$2:H3052,H3052)=1,COUNTIF($H:$H,H3052),""),"")</f>
        <v/>
      </c>
      <c r="O3052" s="0" t="str">
        <f aca="false">IF(G3052=1,IF(COUNTIF(I$2:I3052,I3052)=1,COUNTIF($I:$I,I3052),""),"")</f>
        <v/>
      </c>
      <c r="P3052" s="38" t="str">
        <f aca="false">IF(G3052=1,IF(COUNTIFS(C$2:C3052,C3052,G$2:G3052,1)=1,COUNTIFS($C:$C,C3052,$G:$G,1)+ROW()/10000000,""),"")</f>
        <v/>
      </c>
      <c r="Q3052" s="0" t="str">
        <f aca="false">IF(K3052=1,IF(COUNTIFS(C$2:C3052,C3052,K$2:K3052,1)=1,1,0),"")</f>
        <v/>
      </c>
      <c r="R3052" s="0" t="str">
        <f aca="false">IF(M3052=1,IF(COUNTIFS(C$2:C3052,C3052,M$2:M3052,1)=1,1,0),"")</f>
        <v/>
      </c>
      <c r="S3052" s="0" t="str">
        <f aca="false">IF(L3052=1,IF(COUNTIFS(C$2:C3052,C3052,L$2:L3052,1)=1,1,0),"")</f>
        <v/>
      </c>
      <c r="T3052" s="38" t="str">
        <f aca="false">IF(N3052="","",N3052+ROW()/10000000)</f>
        <v/>
      </c>
      <c r="U3052" s="0" t="str">
        <f aca="false">IF(G3052=1,IF(B3052="",1,0),"")</f>
        <v/>
      </c>
    </row>
    <row r="3053" customFormat="false" ht="15" hidden="false" customHeight="false" outlineLevel="0" collapsed="false">
      <c r="A3053" s="35"/>
      <c r="B3053" s="35"/>
      <c r="G3053" s="0" t="str">
        <f aca="false">IF(A3053="","",IF(AND(A3053&gt;=Debut,A3053&lt;Fin),1,0))</f>
        <v/>
      </c>
      <c r="H3053" s="0" t="str">
        <f aca="false">IF(G3053=1,INT(ROUND((A3053-Debut)*86400,0)/600),"")</f>
        <v/>
      </c>
      <c r="I3053" s="0" t="str">
        <f aca="false">IF(G3053=1,INT(ROUND((A3053-Debut)*86400,0)/3600),"")</f>
        <v/>
      </c>
      <c r="J3053" s="0" t="str">
        <f aca="false">IF(OR(A3053="",B3053=""),"",ROUND((B3053-A3053)*86400,0))</f>
        <v/>
      </c>
      <c r="K3053" s="37" t="str">
        <f aca="false">IF(G3053=1,IF(COUNTIFS($C:$C,C3053,$G:$G,1,$A:$A,"&gt;="&amp;(A3053-FenetreInterm/86400),$A:$A,"&lt;="&amp;A3053)&gt;=NbInterm,1,0),"")</f>
        <v/>
      </c>
      <c r="L3053" s="37" t="str">
        <f aca="false">IF(G3053=1,IF(B3053="",0,IF(J3053&lt;SeuilFugitive,1,0)),"")</f>
        <v/>
      </c>
      <c r="M3053" s="37" t="str">
        <f aca="false">IF(G3053=1,IF(B3053="",IF((Fin-A3053)*24&gt;SeuilFigee,1,0),IF(J3053&gt;SeuilFigee*3600,1,0)),"")</f>
        <v/>
      </c>
      <c r="N3053" s="0" t="str">
        <f aca="false">IF(G3053=1,IF(COUNTIF(H$2:H3053,H3053)=1,COUNTIF($H:$H,H3053),""),"")</f>
        <v/>
      </c>
      <c r="O3053" s="0" t="str">
        <f aca="false">IF(G3053=1,IF(COUNTIF(I$2:I3053,I3053)=1,COUNTIF($I:$I,I3053),""),"")</f>
        <v/>
      </c>
      <c r="P3053" s="38" t="str">
        <f aca="false">IF(G3053=1,IF(COUNTIFS(C$2:C3053,C3053,G$2:G3053,1)=1,COUNTIFS($C:$C,C3053,$G:$G,1)+ROW()/10000000,""),"")</f>
        <v/>
      </c>
      <c r="Q3053" s="0" t="str">
        <f aca="false">IF(K3053=1,IF(COUNTIFS(C$2:C3053,C3053,K$2:K3053,1)=1,1,0),"")</f>
        <v/>
      </c>
      <c r="R3053" s="0" t="str">
        <f aca="false">IF(M3053=1,IF(COUNTIFS(C$2:C3053,C3053,M$2:M3053,1)=1,1,0),"")</f>
        <v/>
      </c>
      <c r="S3053" s="0" t="str">
        <f aca="false">IF(L3053=1,IF(COUNTIFS(C$2:C3053,C3053,L$2:L3053,1)=1,1,0),"")</f>
        <v/>
      </c>
      <c r="T3053" s="38" t="str">
        <f aca="false">IF(N3053="","",N3053+ROW()/10000000)</f>
        <v/>
      </c>
      <c r="U3053" s="0" t="str">
        <f aca="false">IF(G3053=1,IF(B3053="",1,0),"")</f>
        <v/>
      </c>
    </row>
    <row r="3054" customFormat="false" ht="15" hidden="false" customHeight="false" outlineLevel="0" collapsed="false">
      <c r="A3054" s="35"/>
      <c r="B3054" s="35"/>
      <c r="G3054" s="0" t="str">
        <f aca="false">IF(A3054="","",IF(AND(A3054&gt;=Debut,A3054&lt;Fin),1,0))</f>
        <v/>
      </c>
      <c r="H3054" s="0" t="str">
        <f aca="false">IF(G3054=1,INT(ROUND((A3054-Debut)*86400,0)/600),"")</f>
        <v/>
      </c>
      <c r="I3054" s="0" t="str">
        <f aca="false">IF(G3054=1,INT(ROUND((A3054-Debut)*86400,0)/3600),"")</f>
        <v/>
      </c>
      <c r="J3054" s="0" t="str">
        <f aca="false">IF(OR(A3054="",B3054=""),"",ROUND((B3054-A3054)*86400,0))</f>
        <v/>
      </c>
      <c r="K3054" s="37" t="str">
        <f aca="false">IF(G3054=1,IF(COUNTIFS($C:$C,C3054,$G:$G,1,$A:$A,"&gt;="&amp;(A3054-FenetreInterm/86400),$A:$A,"&lt;="&amp;A3054)&gt;=NbInterm,1,0),"")</f>
        <v/>
      </c>
      <c r="L3054" s="37" t="str">
        <f aca="false">IF(G3054=1,IF(B3054="",0,IF(J3054&lt;SeuilFugitive,1,0)),"")</f>
        <v/>
      </c>
      <c r="M3054" s="37" t="str">
        <f aca="false">IF(G3054=1,IF(B3054="",IF((Fin-A3054)*24&gt;SeuilFigee,1,0),IF(J3054&gt;SeuilFigee*3600,1,0)),"")</f>
        <v/>
      </c>
      <c r="N3054" s="0" t="str">
        <f aca="false">IF(G3054=1,IF(COUNTIF(H$2:H3054,H3054)=1,COUNTIF($H:$H,H3054),""),"")</f>
        <v/>
      </c>
      <c r="O3054" s="0" t="str">
        <f aca="false">IF(G3054=1,IF(COUNTIF(I$2:I3054,I3054)=1,COUNTIF($I:$I,I3054),""),"")</f>
        <v/>
      </c>
      <c r="P3054" s="38" t="str">
        <f aca="false">IF(G3054=1,IF(COUNTIFS(C$2:C3054,C3054,G$2:G3054,1)=1,COUNTIFS($C:$C,C3054,$G:$G,1)+ROW()/10000000,""),"")</f>
        <v/>
      </c>
      <c r="Q3054" s="0" t="str">
        <f aca="false">IF(K3054=1,IF(COUNTIFS(C$2:C3054,C3054,K$2:K3054,1)=1,1,0),"")</f>
        <v/>
      </c>
      <c r="R3054" s="0" t="str">
        <f aca="false">IF(M3054=1,IF(COUNTIFS(C$2:C3054,C3054,M$2:M3054,1)=1,1,0),"")</f>
        <v/>
      </c>
      <c r="S3054" s="0" t="str">
        <f aca="false">IF(L3054=1,IF(COUNTIFS(C$2:C3054,C3054,L$2:L3054,1)=1,1,0),"")</f>
        <v/>
      </c>
      <c r="T3054" s="38" t="str">
        <f aca="false">IF(N3054="","",N3054+ROW()/10000000)</f>
        <v/>
      </c>
      <c r="U3054" s="0" t="str">
        <f aca="false">IF(G3054=1,IF(B3054="",1,0),"")</f>
        <v/>
      </c>
    </row>
    <row r="3055" customFormat="false" ht="15" hidden="false" customHeight="false" outlineLevel="0" collapsed="false">
      <c r="A3055" s="35"/>
      <c r="B3055" s="35"/>
      <c r="G3055" s="0" t="str">
        <f aca="false">IF(A3055="","",IF(AND(A3055&gt;=Debut,A3055&lt;Fin),1,0))</f>
        <v/>
      </c>
      <c r="H3055" s="0" t="str">
        <f aca="false">IF(G3055=1,INT(ROUND((A3055-Debut)*86400,0)/600),"")</f>
        <v/>
      </c>
      <c r="I3055" s="0" t="str">
        <f aca="false">IF(G3055=1,INT(ROUND((A3055-Debut)*86400,0)/3600),"")</f>
        <v/>
      </c>
      <c r="J3055" s="0" t="str">
        <f aca="false">IF(OR(A3055="",B3055=""),"",ROUND((B3055-A3055)*86400,0))</f>
        <v/>
      </c>
      <c r="K3055" s="37" t="str">
        <f aca="false">IF(G3055=1,IF(COUNTIFS($C:$C,C3055,$G:$G,1,$A:$A,"&gt;="&amp;(A3055-FenetreInterm/86400),$A:$A,"&lt;="&amp;A3055)&gt;=NbInterm,1,0),"")</f>
        <v/>
      </c>
      <c r="L3055" s="37" t="str">
        <f aca="false">IF(G3055=1,IF(B3055="",0,IF(J3055&lt;SeuilFugitive,1,0)),"")</f>
        <v/>
      </c>
      <c r="M3055" s="37" t="str">
        <f aca="false">IF(G3055=1,IF(B3055="",IF((Fin-A3055)*24&gt;SeuilFigee,1,0),IF(J3055&gt;SeuilFigee*3600,1,0)),"")</f>
        <v/>
      </c>
      <c r="N3055" s="0" t="str">
        <f aca="false">IF(G3055=1,IF(COUNTIF(H$2:H3055,H3055)=1,COUNTIF($H:$H,H3055),""),"")</f>
        <v/>
      </c>
      <c r="O3055" s="0" t="str">
        <f aca="false">IF(G3055=1,IF(COUNTIF(I$2:I3055,I3055)=1,COUNTIF($I:$I,I3055),""),"")</f>
        <v/>
      </c>
      <c r="P3055" s="38" t="str">
        <f aca="false">IF(G3055=1,IF(COUNTIFS(C$2:C3055,C3055,G$2:G3055,1)=1,COUNTIFS($C:$C,C3055,$G:$G,1)+ROW()/10000000,""),"")</f>
        <v/>
      </c>
      <c r="Q3055" s="0" t="str">
        <f aca="false">IF(K3055=1,IF(COUNTIFS(C$2:C3055,C3055,K$2:K3055,1)=1,1,0),"")</f>
        <v/>
      </c>
      <c r="R3055" s="0" t="str">
        <f aca="false">IF(M3055=1,IF(COUNTIFS(C$2:C3055,C3055,M$2:M3055,1)=1,1,0),"")</f>
        <v/>
      </c>
      <c r="S3055" s="0" t="str">
        <f aca="false">IF(L3055=1,IF(COUNTIFS(C$2:C3055,C3055,L$2:L3055,1)=1,1,0),"")</f>
        <v/>
      </c>
      <c r="T3055" s="38" t="str">
        <f aca="false">IF(N3055="","",N3055+ROW()/10000000)</f>
        <v/>
      </c>
      <c r="U3055" s="0" t="str">
        <f aca="false">IF(G3055=1,IF(B3055="",1,0),"")</f>
        <v/>
      </c>
    </row>
    <row r="3056" customFormat="false" ht="15" hidden="false" customHeight="false" outlineLevel="0" collapsed="false">
      <c r="A3056" s="35"/>
      <c r="B3056" s="35"/>
      <c r="G3056" s="0" t="str">
        <f aca="false">IF(A3056="","",IF(AND(A3056&gt;=Debut,A3056&lt;Fin),1,0))</f>
        <v/>
      </c>
      <c r="H3056" s="0" t="str">
        <f aca="false">IF(G3056=1,INT(ROUND((A3056-Debut)*86400,0)/600),"")</f>
        <v/>
      </c>
      <c r="I3056" s="0" t="str">
        <f aca="false">IF(G3056=1,INT(ROUND((A3056-Debut)*86400,0)/3600),"")</f>
        <v/>
      </c>
      <c r="J3056" s="0" t="str">
        <f aca="false">IF(OR(A3056="",B3056=""),"",ROUND((B3056-A3056)*86400,0))</f>
        <v/>
      </c>
      <c r="K3056" s="37" t="str">
        <f aca="false">IF(G3056=1,IF(COUNTIFS($C:$C,C3056,$G:$G,1,$A:$A,"&gt;="&amp;(A3056-FenetreInterm/86400),$A:$A,"&lt;="&amp;A3056)&gt;=NbInterm,1,0),"")</f>
        <v/>
      </c>
      <c r="L3056" s="37" t="str">
        <f aca="false">IF(G3056=1,IF(B3056="",0,IF(J3056&lt;SeuilFugitive,1,0)),"")</f>
        <v/>
      </c>
      <c r="M3056" s="37" t="str">
        <f aca="false">IF(G3056=1,IF(B3056="",IF((Fin-A3056)*24&gt;SeuilFigee,1,0),IF(J3056&gt;SeuilFigee*3600,1,0)),"")</f>
        <v/>
      </c>
      <c r="N3056" s="0" t="str">
        <f aca="false">IF(G3056=1,IF(COUNTIF(H$2:H3056,H3056)=1,COUNTIF($H:$H,H3056),""),"")</f>
        <v/>
      </c>
      <c r="O3056" s="0" t="str">
        <f aca="false">IF(G3056=1,IF(COUNTIF(I$2:I3056,I3056)=1,COUNTIF($I:$I,I3056),""),"")</f>
        <v/>
      </c>
      <c r="P3056" s="38" t="str">
        <f aca="false">IF(G3056=1,IF(COUNTIFS(C$2:C3056,C3056,G$2:G3056,1)=1,COUNTIFS($C:$C,C3056,$G:$G,1)+ROW()/10000000,""),"")</f>
        <v/>
      </c>
      <c r="Q3056" s="0" t="str">
        <f aca="false">IF(K3056=1,IF(COUNTIFS(C$2:C3056,C3056,K$2:K3056,1)=1,1,0),"")</f>
        <v/>
      </c>
      <c r="R3056" s="0" t="str">
        <f aca="false">IF(M3056=1,IF(COUNTIFS(C$2:C3056,C3056,M$2:M3056,1)=1,1,0),"")</f>
        <v/>
      </c>
      <c r="S3056" s="0" t="str">
        <f aca="false">IF(L3056=1,IF(COUNTIFS(C$2:C3056,C3056,L$2:L3056,1)=1,1,0),"")</f>
        <v/>
      </c>
      <c r="T3056" s="38" t="str">
        <f aca="false">IF(N3056="","",N3056+ROW()/10000000)</f>
        <v/>
      </c>
      <c r="U3056" s="0" t="str">
        <f aca="false">IF(G3056=1,IF(B3056="",1,0),"")</f>
        <v/>
      </c>
    </row>
    <row r="3057" customFormat="false" ht="15" hidden="false" customHeight="false" outlineLevel="0" collapsed="false">
      <c r="A3057" s="35"/>
      <c r="B3057" s="35"/>
      <c r="G3057" s="0" t="str">
        <f aca="false">IF(A3057="","",IF(AND(A3057&gt;=Debut,A3057&lt;Fin),1,0))</f>
        <v/>
      </c>
      <c r="H3057" s="0" t="str">
        <f aca="false">IF(G3057=1,INT(ROUND((A3057-Debut)*86400,0)/600),"")</f>
        <v/>
      </c>
      <c r="I3057" s="0" t="str">
        <f aca="false">IF(G3057=1,INT(ROUND((A3057-Debut)*86400,0)/3600),"")</f>
        <v/>
      </c>
      <c r="J3057" s="0" t="str">
        <f aca="false">IF(OR(A3057="",B3057=""),"",ROUND((B3057-A3057)*86400,0))</f>
        <v/>
      </c>
      <c r="K3057" s="37" t="str">
        <f aca="false">IF(G3057=1,IF(COUNTIFS($C:$C,C3057,$G:$G,1,$A:$A,"&gt;="&amp;(A3057-FenetreInterm/86400),$A:$A,"&lt;="&amp;A3057)&gt;=NbInterm,1,0),"")</f>
        <v/>
      </c>
      <c r="L3057" s="37" t="str">
        <f aca="false">IF(G3057=1,IF(B3057="",0,IF(J3057&lt;SeuilFugitive,1,0)),"")</f>
        <v/>
      </c>
      <c r="M3057" s="37" t="str">
        <f aca="false">IF(G3057=1,IF(B3057="",IF((Fin-A3057)*24&gt;SeuilFigee,1,0),IF(J3057&gt;SeuilFigee*3600,1,0)),"")</f>
        <v/>
      </c>
      <c r="N3057" s="0" t="str">
        <f aca="false">IF(G3057=1,IF(COUNTIF(H$2:H3057,H3057)=1,COUNTIF($H:$H,H3057),""),"")</f>
        <v/>
      </c>
      <c r="O3057" s="0" t="str">
        <f aca="false">IF(G3057=1,IF(COUNTIF(I$2:I3057,I3057)=1,COUNTIF($I:$I,I3057),""),"")</f>
        <v/>
      </c>
      <c r="P3057" s="38" t="str">
        <f aca="false">IF(G3057=1,IF(COUNTIFS(C$2:C3057,C3057,G$2:G3057,1)=1,COUNTIFS($C:$C,C3057,$G:$G,1)+ROW()/10000000,""),"")</f>
        <v/>
      </c>
      <c r="Q3057" s="0" t="str">
        <f aca="false">IF(K3057=1,IF(COUNTIFS(C$2:C3057,C3057,K$2:K3057,1)=1,1,0),"")</f>
        <v/>
      </c>
      <c r="R3057" s="0" t="str">
        <f aca="false">IF(M3057=1,IF(COUNTIFS(C$2:C3057,C3057,M$2:M3057,1)=1,1,0),"")</f>
        <v/>
      </c>
      <c r="S3057" s="0" t="str">
        <f aca="false">IF(L3057=1,IF(COUNTIFS(C$2:C3057,C3057,L$2:L3057,1)=1,1,0),"")</f>
        <v/>
      </c>
      <c r="T3057" s="38" t="str">
        <f aca="false">IF(N3057="","",N3057+ROW()/10000000)</f>
        <v/>
      </c>
      <c r="U3057" s="0" t="str">
        <f aca="false">IF(G3057=1,IF(B3057="",1,0),"")</f>
        <v/>
      </c>
    </row>
    <row r="3058" customFormat="false" ht="15" hidden="false" customHeight="false" outlineLevel="0" collapsed="false">
      <c r="A3058" s="35"/>
      <c r="B3058" s="35"/>
      <c r="G3058" s="0" t="str">
        <f aca="false">IF(A3058="","",IF(AND(A3058&gt;=Debut,A3058&lt;Fin),1,0))</f>
        <v/>
      </c>
      <c r="H3058" s="0" t="str">
        <f aca="false">IF(G3058=1,INT(ROUND((A3058-Debut)*86400,0)/600),"")</f>
        <v/>
      </c>
      <c r="I3058" s="0" t="str">
        <f aca="false">IF(G3058=1,INT(ROUND((A3058-Debut)*86400,0)/3600),"")</f>
        <v/>
      </c>
      <c r="J3058" s="0" t="str">
        <f aca="false">IF(OR(A3058="",B3058=""),"",ROUND((B3058-A3058)*86400,0))</f>
        <v/>
      </c>
      <c r="K3058" s="37" t="str">
        <f aca="false">IF(G3058=1,IF(COUNTIFS($C:$C,C3058,$G:$G,1,$A:$A,"&gt;="&amp;(A3058-FenetreInterm/86400),$A:$A,"&lt;="&amp;A3058)&gt;=NbInterm,1,0),"")</f>
        <v/>
      </c>
      <c r="L3058" s="37" t="str">
        <f aca="false">IF(G3058=1,IF(B3058="",0,IF(J3058&lt;SeuilFugitive,1,0)),"")</f>
        <v/>
      </c>
      <c r="M3058" s="37" t="str">
        <f aca="false">IF(G3058=1,IF(B3058="",IF((Fin-A3058)*24&gt;SeuilFigee,1,0),IF(J3058&gt;SeuilFigee*3600,1,0)),"")</f>
        <v/>
      </c>
      <c r="N3058" s="0" t="str">
        <f aca="false">IF(G3058=1,IF(COUNTIF(H$2:H3058,H3058)=1,COUNTIF($H:$H,H3058),""),"")</f>
        <v/>
      </c>
      <c r="O3058" s="0" t="str">
        <f aca="false">IF(G3058=1,IF(COUNTIF(I$2:I3058,I3058)=1,COUNTIF($I:$I,I3058),""),"")</f>
        <v/>
      </c>
      <c r="P3058" s="38" t="str">
        <f aca="false">IF(G3058=1,IF(COUNTIFS(C$2:C3058,C3058,G$2:G3058,1)=1,COUNTIFS($C:$C,C3058,$G:$G,1)+ROW()/10000000,""),"")</f>
        <v/>
      </c>
      <c r="Q3058" s="0" t="str">
        <f aca="false">IF(K3058=1,IF(COUNTIFS(C$2:C3058,C3058,K$2:K3058,1)=1,1,0),"")</f>
        <v/>
      </c>
      <c r="R3058" s="0" t="str">
        <f aca="false">IF(M3058=1,IF(COUNTIFS(C$2:C3058,C3058,M$2:M3058,1)=1,1,0),"")</f>
        <v/>
      </c>
      <c r="S3058" s="0" t="str">
        <f aca="false">IF(L3058=1,IF(COUNTIFS(C$2:C3058,C3058,L$2:L3058,1)=1,1,0),"")</f>
        <v/>
      </c>
      <c r="T3058" s="38" t="str">
        <f aca="false">IF(N3058="","",N3058+ROW()/10000000)</f>
        <v/>
      </c>
      <c r="U3058" s="0" t="str">
        <f aca="false">IF(G3058=1,IF(B3058="",1,0),"")</f>
        <v/>
      </c>
    </row>
    <row r="3059" customFormat="false" ht="15" hidden="false" customHeight="false" outlineLevel="0" collapsed="false">
      <c r="A3059" s="35"/>
      <c r="B3059" s="35"/>
      <c r="G3059" s="0" t="str">
        <f aca="false">IF(A3059="","",IF(AND(A3059&gt;=Debut,A3059&lt;Fin),1,0))</f>
        <v/>
      </c>
      <c r="H3059" s="0" t="str">
        <f aca="false">IF(G3059=1,INT(ROUND((A3059-Debut)*86400,0)/600),"")</f>
        <v/>
      </c>
      <c r="I3059" s="0" t="str">
        <f aca="false">IF(G3059=1,INT(ROUND((A3059-Debut)*86400,0)/3600),"")</f>
        <v/>
      </c>
      <c r="J3059" s="0" t="str">
        <f aca="false">IF(OR(A3059="",B3059=""),"",ROUND((B3059-A3059)*86400,0))</f>
        <v/>
      </c>
      <c r="K3059" s="37" t="str">
        <f aca="false">IF(G3059=1,IF(COUNTIFS($C:$C,C3059,$G:$G,1,$A:$A,"&gt;="&amp;(A3059-FenetreInterm/86400),$A:$A,"&lt;="&amp;A3059)&gt;=NbInterm,1,0),"")</f>
        <v/>
      </c>
      <c r="L3059" s="37" t="str">
        <f aca="false">IF(G3059=1,IF(B3059="",0,IF(J3059&lt;SeuilFugitive,1,0)),"")</f>
        <v/>
      </c>
      <c r="M3059" s="37" t="str">
        <f aca="false">IF(G3059=1,IF(B3059="",IF((Fin-A3059)*24&gt;SeuilFigee,1,0),IF(J3059&gt;SeuilFigee*3600,1,0)),"")</f>
        <v/>
      </c>
      <c r="N3059" s="0" t="str">
        <f aca="false">IF(G3059=1,IF(COUNTIF(H$2:H3059,H3059)=1,COUNTIF($H:$H,H3059),""),"")</f>
        <v/>
      </c>
      <c r="O3059" s="0" t="str">
        <f aca="false">IF(G3059=1,IF(COUNTIF(I$2:I3059,I3059)=1,COUNTIF($I:$I,I3059),""),"")</f>
        <v/>
      </c>
      <c r="P3059" s="38" t="str">
        <f aca="false">IF(G3059=1,IF(COUNTIFS(C$2:C3059,C3059,G$2:G3059,1)=1,COUNTIFS($C:$C,C3059,$G:$G,1)+ROW()/10000000,""),"")</f>
        <v/>
      </c>
      <c r="Q3059" s="0" t="str">
        <f aca="false">IF(K3059=1,IF(COUNTIFS(C$2:C3059,C3059,K$2:K3059,1)=1,1,0),"")</f>
        <v/>
      </c>
      <c r="R3059" s="0" t="str">
        <f aca="false">IF(M3059=1,IF(COUNTIFS(C$2:C3059,C3059,M$2:M3059,1)=1,1,0),"")</f>
        <v/>
      </c>
      <c r="S3059" s="0" t="str">
        <f aca="false">IF(L3059=1,IF(COUNTIFS(C$2:C3059,C3059,L$2:L3059,1)=1,1,0),"")</f>
        <v/>
      </c>
      <c r="T3059" s="38" t="str">
        <f aca="false">IF(N3059="","",N3059+ROW()/10000000)</f>
        <v/>
      </c>
      <c r="U3059" s="0" t="str">
        <f aca="false">IF(G3059=1,IF(B3059="",1,0),"")</f>
        <v/>
      </c>
    </row>
    <row r="3060" customFormat="false" ht="15" hidden="false" customHeight="false" outlineLevel="0" collapsed="false">
      <c r="A3060" s="35"/>
      <c r="B3060" s="35"/>
      <c r="G3060" s="0" t="str">
        <f aca="false">IF(A3060="","",IF(AND(A3060&gt;=Debut,A3060&lt;Fin),1,0))</f>
        <v/>
      </c>
      <c r="H3060" s="0" t="str">
        <f aca="false">IF(G3060=1,INT(ROUND((A3060-Debut)*86400,0)/600),"")</f>
        <v/>
      </c>
      <c r="I3060" s="0" t="str">
        <f aca="false">IF(G3060=1,INT(ROUND((A3060-Debut)*86400,0)/3600),"")</f>
        <v/>
      </c>
      <c r="J3060" s="0" t="str">
        <f aca="false">IF(OR(A3060="",B3060=""),"",ROUND((B3060-A3060)*86400,0))</f>
        <v/>
      </c>
      <c r="K3060" s="37" t="str">
        <f aca="false">IF(G3060=1,IF(COUNTIFS($C:$C,C3060,$G:$G,1,$A:$A,"&gt;="&amp;(A3060-FenetreInterm/86400),$A:$A,"&lt;="&amp;A3060)&gt;=NbInterm,1,0),"")</f>
        <v/>
      </c>
      <c r="L3060" s="37" t="str">
        <f aca="false">IF(G3060=1,IF(B3060="",0,IF(J3060&lt;SeuilFugitive,1,0)),"")</f>
        <v/>
      </c>
      <c r="M3060" s="37" t="str">
        <f aca="false">IF(G3060=1,IF(B3060="",IF((Fin-A3060)*24&gt;SeuilFigee,1,0),IF(J3060&gt;SeuilFigee*3600,1,0)),"")</f>
        <v/>
      </c>
      <c r="N3060" s="0" t="str">
        <f aca="false">IF(G3060=1,IF(COUNTIF(H$2:H3060,H3060)=1,COUNTIF($H:$H,H3060),""),"")</f>
        <v/>
      </c>
      <c r="O3060" s="0" t="str">
        <f aca="false">IF(G3060=1,IF(COUNTIF(I$2:I3060,I3060)=1,COUNTIF($I:$I,I3060),""),"")</f>
        <v/>
      </c>
      <c r="P3060" s="38" t="str">
        <f aca="false">IF(G3060=1,IF(COUNTIFS(C$2:C3060,C3060,G$2:G3060,1)=1,COUNTIFS($C:$C,C3060,$G:$G,1)+ROW()/10000000,""),"")</f>
        <v/>
      </c>
      <c r="Q3060" s="0" t="str">
        <f aca="false">IF(K3060=1,IF(COUNTIFS(C$2:C3060,C3060,K$2:K3060,1)=1,1,0),"")</f>
        <v/>
      </c>
      <c r="R3060" s="0" t="str">
        <f aca="false">IF(M3060=1,IF(COUNTIFS(C$2:C3060,C3060,M$2:M3060,1)=1,1,0),"")</f>
        <v/>
      </c>
      <c r="S3060" s="0" t="str">
        <f aca="false">IF(L3060=1,IF(COUNTIFS(C$2:C3060,C3060,L$2:L3060,1)=1,1,0),"")</f>
        <v/>
      </c>
      <c r="T3060" s="38" t="str">
        <f aca="false">IF(N3060="","",N3060+ROW()/10000000)</f>
        <v/>
      </c>
      <c r="U3060" s="0" t="str">
        <f aca="false">IF(G3060=1,IF(B3060="",1,0),"")</f>
        <v/>
      </c>
    </row>
    <row r="3061" customFormat="false" ht="15" hidden="false" customHeight="false" outlineLevel="0" collapsed="false">
      <c r="A3061" s="35"/>
      <c r="B3061" s="35"/>
      <c r="G3061" s="0" t="str">
        <f aca="false">IF(A3061="","",IF(AND(A3061&gt;=Debut,A3061&lt;Fin),1,0))</f>
        <v/>
      </c>
      <c r="H3061" s="0" t="str">
        <f aca="false">IF(G3061=1,INT(ROUND((A3061-Debut)*86400,0)/600),"")</f>
        <v/>
      </c>
      <c r="I3061" s="0" t="str">
        <f aca="false">IF(G3061=1,INT(ROUND((A3061-Debut)*86400,0)/3600),"")</f>
        <v/>
      </c>
      <c r="J3061" s="0" t="str">
        <f aca="false">IF(OR(A3061="",B3061=""),"",ROUND((B3061-A3061)*86400,0))</f>
        <v/>
      </c>
      <c r="K3061" s="37" t="str">
        <f aca="false">IF(G3061=1,IF(COUNTIFS($C:$C,C3061,$G:$G,1,$A:$A,"&gt;="&amp;(A3061-FenetreInterm/86400),$A:$A,"&lt;="&amp;A3061)&gt;=NbInterm,1,0),"")</f>
        <v/>
      </c>
      <c r="L3061" s="37" t="str">
        <f aca="false">IF(G3061=1,IF(B3061="",0,IF(J3061&lt;SeuilFugitive,1,0)),"")</f>
        <v/>
      </c>
      <c r="M3061" s="37" t="str">
        <f aca="false">IF(G3061=1,IF(B3061="",IF((Fin-A3061)*24&gt;SeuilFigee,1,0),IF(J3061&gt;SeuilFigee*3600,1,0)),"")</f>
        <v/>
      </c>
      <c r="N3061" s="0" t="str">
        <f aca="false">IF(G3061=1,IF(COUNTIF(H$2:H3061,H3061)=1,COUNTIF($H:$H,H3061),""),"")</f>
        <v/>
      </c>
      <c r="O3061" s="0" t="str">
        <f aca="false">IF(G3061=1,IF(COUNTIF(I$2:I3061,I3061)=1,COUNTIF($I:$I,I3061),""),"")</f>
        <v/>
      </c>
      <c r="P3061" s="38" t="str">
        <f aca="false">IF(G3061=1,IF(COUNTIFS(C$2:C3061,C3061,G$2:G3061,1)=1,COUNTIFS($C:$C,C3061,$G:$G,1)+ROW()/10000000,""),"")</f>
        <v/>
      </c>
      <c r="Q3061" s="0" t="str">
        <f aca="false">IF(K3061=1,IF(COUNTIFS(C$2:C3061,C3061,K$2:K3061,1)=1,1,0),"")</f>
        <v/>
      </c>
      <c r="R3061" s="0" t="str">
        <f aca="false">IF(M3061=1,IF(COUNTIFS(C$2:C3061,C3061,M$2:M3061,1)=1,1,0),"")</f>
        <v/>
      </c>
      <c r="S3061" s="0" t="str">
        <f aca="false">IF(L3061=1,IF(COUNTIFS(C$2:C3061,C3061,L$2:L3061,1)=1,1,0),"")</f>
        <v/>
      </c>
      <c r="T3061" s="38" t="str">
        <f aca="false">IF(N3061="","",N3061+ROW()/10000000)</f>
        <v/>
      </c>
      <c r="U3061" s="0" t="str">
        <f aca="false">IF(G3061=1,IF(B3061="",1,0),"")</f>
        <v/>
      </c>
    </row>
    <row r="3062" customFormat="false" ht="15" hidden="false" customHeight="false" outlineLevel="0" collapsed="false">
      <c r="A3062" s="35"/>
      <c r="B3062" s="35"/>
      <c r="G3062" s="0" t="str">
        <f aca="false">IF(A3062="","",IF(AND(A3062&gt;=Debut,A3062&lt;Fin),1,0))</f>
        <v/>
      </c>
      <c r="H3062" s="0" t="str">
        <f aca="false">IF(G3062=1,INT(ROUND((A3062-Debut)*86400,0)/600),"")</f>
        <v/>
      </c>
      <c r="I3062" s="0" t="str">
        <f aca="false">IF(G3062=1,INT(ROUND((A3062-Debut)*86400,0)/3600),"")</f>
        <v/>
      </c>
      <c r="J3062" s="0" t="str">
        <f aca="false">IF(OR(A3062="",B3062=""),"",ROUND((B3062-A3062)*86400,0))</f>
        <v/>
      </c>
      <c r="K3062" s="37" t="str">
        <f aca="false">IF(G3062=1,IF(COUNTIFS($C:$C,C3062,$G:$G,1,$A:$A,"&gt;="&amp;(A3062-FenetreInterm/86400),$A:$A,"&lt;="&amp;A3062)&gt;=NbInterm,1,0),"")</f>
        <v/>
      </c>
      <c r="L3062" s="37" t="str">
        <f aca="false">IF(G3062=1,IF(B3062="",0,IF(J3062&lt;SeuilFugitive,1,0)),"")</f>
        <v/>
      </c>
      <c r="M3062" s="37" t="str">
        <f aca="false">IF(G3062=1,IF(B3062="",IF((Fin-A3062)*24&gt;SeuilFigee,1,0),IF(J3062&gt;SeuilFigee*3600,1,0)),"")</f>
        <v/>
      </c>
      <c r="N3062" s="0" t="str">
        <f aca="false">IF(G3062=1,IF(COUNTIF(H$2:H3062,H3062)=1,COUNTIF($H:$H,H3062),""),"")</f>
        <v/>
      </c>
      <c r="O3062" s="0" t="str">
        <f aca="false">IF(G3062=1,IF(COUNTIF(I$2:I3062,I3062)=1,COUNTIF($I:$I,I3062),""),"")</f>
        <v/>
      </c>
      <c r="P3062" s="38" t="str">
        <f aca="false">IF(G3062=1,IF(COUNTIFS(C$2:C3062,C3062,G$2:G3062,1)=1,COUNTIFS($C:$C,C3062,$G:$G,1)+ROW()/10000000,""),"")</f>
        <v/>
      </c>
      <c r="Q3062" s="0" t="str">
        <f aca="false">IF(K3062=1,IF(COUNTIFS(C$2:C3062,C3062,K$2:K3062,1)=1,1,0),"")</f>
        <v/>
      </c>
      <c r="R3062" s="0" t="str">
        <f aca="false">IF(M3062=1,IF(COUNTIFS(C$2:C3062,C3062,M$2:M3062,1)=1,1,0),"")</f>
        <v/>
      </c>
      <c r="S3062" s="0" t="str">
        <f aca="false">IF(L3062=1,IF(COUNTIFS(C$2:C3062,C3062,L$2:L3062,1)=1,1,0),"")</f>
        <v/>
      </c>
      <c r="T3062" s="38" t="str">
        <f aca="false">IF(N3062="","",N3062+ROW()/10000000)</f>
        <v/>
      </c>
      <c r="U3062" s="0" t="str">
        <f aca="false">IF(G3062=1,IF(B3062="",1,0),"")</f>
        <v/>
      </c>
    </row>
    <row r="3063" customFormat="false" ht="15" hidden="false" customHeight="false" outlineLevel="0" collapsed="false">
      <c r="A3063" s="35"/>
      <c r="B3063" s="35"/>
      <c r="G3063" s="0" t="str">
        <f aca="false">IF(A3063="","",IF(AND(A3063&gt;=Debut,A3063&lt;Fin),1,0))</f>
        <v/>
      </c>
      <c r="H3063" s="0" t="str">
        <f aca="false">IF(G3063=1,INT(ROUND((A3063-Debut)*86400,0)/600),"")</f>
        <v/>
      </c>
      <c r="I3063" s="0" t="str">
        <f aca="false">IF(G3063=1,INT(ROUND((A3063-Debut)*86400,0)/3600),"")</f>
        <v/>
      </c>
      <c r="J3063" s="0" t="str">
        <f aca="false">IF(OR(A3063="",B3063=""),"",ROUND((B3063-A3063)*86400,0))</f>
        <v/>
      </c>
      <c r="K3063" s="37" t="str">
        <f aca="false">IF(G3063=1,IF(COUNTIFS($C:$C,C3063,$G:$G,1,$A:$A,"&gt;="&amp;(A3063-FenetreInterm/86400),$A:$A,"&lt;="&amp;A3063)&gt;=NbInterm,1,0),"")</f>
        <v/>
      </c>
      <c r="L3063" s="37" t="str">
        <f aca="false">IF(G3063=1,IF(B3063="",0,IF(J3063&lt;SeuilFugitive,1,0)),"")</f>
        <v/>
      </c>
      <c r="M3063" s="37" t="str">
        <f aca="false">IF(G3063=1,IF(B3063="",IF((Fin-A3063)*24&gt;SeuilFigee,1,0),IF(J3063&gt;SeuilFigee*3600,1,0)),"")</f>
        <v/>
      </c>
      <c r="N3063" s="0" t="str">
        <f aca="false">IF(G3063=1,IF(COUNTIF(H$2:H3063,H3063)=1,COUNTIF($H:$H,H3063),""),"")</f>
        <v/>
      </c>
      <c r="O3063" s="0" t="str">
        <f aca="false">IF(G3063=1,IF(COUNTIF(I$2:I3063,I3063)=1,COUNTIF($I:$I,I3063),""),"")</f>
        <v/>
      </c>
      <c r="P3063" s="38" t="str">
        <f aca="false">IF(G3063=1,IF(COUNTIFS(C$2:C3063,C3063,G$2:G3063,1)=1,COUNTIFS($C:$C,C3063,$G:$G,1)+ROW()/10000000,""),"")</f>
        <v/>
      </c>
      <c r="Q3063" s="0" t="str">
        <f aca="false">IF(K3063=1,IF(COUNTIFS(C$2:C3063,C3063,K$2:K3063,1)=1,1,0),"")</f>
        <v/>
      </c>
      <c r="R3063" s="0" t="str">
        <f aca="false">IF(M3063=1,IF(COUNTIFS(C$2:C3063,C3063,M$2:M3063,1)=1,1,0),"")</f>
        <v/>
      </c>
      <c r="S3063" s="0" t="str">
        <f aca="false">IF(L3063=1,IF(COUNTIFS(C$2:C3063,C3063,L$2:L3063,1)=1,1,0),"")</f>
        <v/>
      </c>
      <c r="T3063" s="38" t="str">
        <f aca="false">IF(N3063="","",N3063+ROW()/10000000)</f>
        <v/>
      </c>
      <c r="U3063" s="0" t="str">
        <f aca="false">IF(G3063=1,IF(B3063="",1,0),"")</f>
        <v/>
      </c>
    </row>
    <row r="3064" customFormat="false" ht="15" hidden="false" customHeight="false" outlineLevel="0" collapsed="false">
      <c r="A3064" s="35"/>
      <c r="B3064" s="35"/>
      <c r="G3064" s="0" t="str">
        <f aca="false">IF(A3064="","",IF(AND(A3064&gt;=Debut,A3064&lt;Fin),1,0))</f>
        <v/>
      </c>
      <c r="H3064" s="0" t="str">
        <f aca="false">IF(G3064=1,INT(ROUND((A3064-Debut)*86400,0)/600),"")</f>
        <v/>
      </c>
      <c r="I3064" s="0" t="str">
        <f aca="false">IF(G3064=1,INT(ROUND((A3064-Debut)*86400,0)/3600),"")</f>
        <v/>
      </c>
      <c r="J3064" s="0" t="str">
        <f aca="false">IF(OR(A3064="",B3064=""),"",ROUND((B3064-A3064)*86400,0))</f>
        <v/>
      </c>
      <c r="K3064" s="37" t="str">
        <f aca="false">IF(G3064=1,IF(COUNTIFS($C:$C,C3064,$G:$G,1,$A:$A,"&gt;="&amp;(A3064-FenetreInterm/86400),$A:$A,"&lt;="&amp;A3064)&gt;=NbInterm,1,0),"")</f>
        <v/>
      </c>
      <c r="L3064" s="37" t="str">
        <f aca="false">IF(G3064=1,IF(B3064="",0,IF(J3064&lt;SeuilFugitive,1,0)),"")</f>
        <v/>
      </c>
      <c r="M3064" s="37" t="str">
        <f aca="false">IF(G3064=1,IF(B3064="",IF((Fin-A3064)*24&gt;SeuilFigee,1,0),IF(J3064&gt;SeuilFigee*3600,1,0)),"")</f>
        <v/>
      </c>
      <c r="N3064" s="0" t="str">
        <f aca="false">IF(G3064=1,IF(COUNTIF(H$2:H3064,H3064)=1,COUNTIF($H:$H,H3064),""),"")</f>
        <v/>
      </c>
      <c r="O3064" s="0" t="str">
        <f aca="false">IF(G3064=1,IF(COUNTIF(I$2:I3064,I3064)=1,COUNTIF($I:$I,I3064),""),"")</f>
        <v/>
      </c>
      <c r="P3064" s="38" t="str">
        <f aca="false">IF(G3064=1,IF(COUNTIFS(C$2:C3064,C3064,G$2:G3064,1)=1,COUNTIFS($C:$C,C3064,$G:$G,1)+ROW()/10000000,""),"")</f>
        <v/>
      </c>
      <c r="Q3064" s="0" t="str">
        <f aca="false">IF(K3064=1,IF(COUNTIFS(C$2:C3064,C3064,K$2:K3064,1)=1,1,0),"")</f>
        <v/>
      </c>
      <c r="R3064" s="0" t="str">
        <f aca="false">IF(M3064=1,IF(COUNTIFS(C$2:C3064,C3064,M$2:M3064,1)=1,1,0),"")</f>
        <v/>
      </c>
      <c r="S3064" s="0" t="str">
        <f aca="false">IF(L3064=1,IF(COUNTIFS(C$2:C3064,C3064,L$2:L3064,1)=1,1,0),"")</f>
        <v/>
      </c>
      <c r="T3064" s="38" t="str">
        <f aca="false">IF(N3064="","",N3064+ROW()/10000000)</f>
        <v/>
      </c>
      <c r="U3064" s="0" t="str">
        <f aca="false">IF(G3064=1,IF(B3064="",1,0),"")</f>
        <v/>
      </c>
    </row>
    <row r="3065" customFormat="false" ht="15" hidden="false" customHeight="false" outlineLevel="0" collapsed="false">
      <c r="A3065" s="35"/>
      <c r="B3065" s="35"/>
      <c r="G3065" s="0" t="str">
        <f aca="false">IF(A3065="","",IF(AND(A3065&gt;=Debut,A3065&lt;Fin),1,0))</f>
        <v/>
      </c>
      <c r="H3065" s="0" t="str">
        <f aca="false">IF(G3065=1,INT(ROUND((A3065-Debut)*86400,0)/600),"")</f>
        <v/>
      </c>
      <c r="I3065" s="0" t="str">
        <f aca="false">IF(G3065=1,INT(ROUND((A3065-Debut)*86400,0)/3600),"")</f>
        <v/>
      </c>
      <c r="J3065" s="0" t="str">
        <f aca="false">IF(OR(A3065="",B3065=""),"",ROUND((B3065-A3065)*86400,0))</f>
        <v/>
      </c>
      <c r="K3065" s="37" t="str">
        <f aca="false">IF(G3065=1,IF(COUNTIFS($C:$C,C3065,$G:$G,1,$A:$A,"&gt;="&amp;(A3065-FenetreInterm/86400),$A:$A,"&lt;="&amp;A3065)&gt;=NbInterm,1,0),"")</f>
        <v/>
      </c>
      <c r="L3065" s="37" t="str">
        <f aca="false">IF(G3065=1,IF(B3065="",0,IF(J3065&lt;SeuilFugitive,1,0)),"")</f>
        <v/>
      </c>
      <c r="M3065" s="37" t="str">
        <f aca="false">IF(G3065=1,IF(B3065="",IF((Fin-A3065)*24&gt;SeuilFigee,1,0),IF(J3065&gt;SeuilFigee*3600,1,0)),"")</f>
        <v/>
      </c>
      <c r="N3065" s="0" t="str">
        <f aca="false">IF(G3065=1,IF(COUNTIF(H$2:H3065,H3065)=1,COUNTIF($H:$H,H3065),""),"")</f>
        <v/>
      </c>
      <c r="O3065" s="0" t="str">
        <f aca="false">IF(G3065=1,IF(COUNTIF(I$2:I3065,I3065)=1,COUNTIF($I:$I,I3065),""),"")</f>
        <v/>
      </c>
      <c r="P3065" s="38" t="str">
        <f aca="false">IF(G3065=1,IF(COUNTIFS(C$2:C3065,C3065,G$2:G3065,1)=1,COUNTIFS($C:$C,C3065,$G:$G,1)+ROW()/10000000,""),"")</f>
        <v/>
      </c>
      <c r="Q3065" s="0" t="str">
        <f aca="false">IF(K3065=1,IF(COUNTIFS(C$2:C3065,C3065,K$2:K3065,1)=1,1,0),"")</f>
        <v/>
      </c>
      <c r="R3065" s="0" t="str">
        <f aca="false">IF(M3065=1,IF(COUNTIFS(C$2:C3065,C3065,M$2:M3065,1)=1,1,0),"")</f>
        <v/>
      </c>
      <c r="S3065" s="0" t="str">
        <f aca="false">IF(L3065=1,IF(COUNTIFS(C$2:C3065,C3065,L$2:L3065,1)=1,1,0),"")</f>
        <v/>
      </c>
      <c r="T3065" s="38" t="str">
        <f aca="false">IF(N3065="","",N3065+ROW()/10000000)</f>
        <v/>
      </c>
      <c r="U3065" s="0" t="str">
        <f aca="false">IF(G3065=1,IF(B3065="",1,0),"")</f>
        <v/>
      </c>
    </row>
    <row r="3066" customFormat="false" ht="15" hidden="false" customHeight="false" outlineLevel="0" collapsed="false">
      <c r="A3066" s="35"/>
      <c r="B3066" s="35"/>
      <c r="G3066" s="0" t="str">
        <f aca="false">IF(A3066="","",IF(AND(A3066&gt;=Debut,A3066&lt;Fin),1,0))</f>
        <v/>
      </c>
      <c r="H3066" s="0" t="str">
        <f aca="false">IF(G3066=1,INT(ROUND((A3066-Debut)*86400,0)/600),"")</f>
        <v/>
      </c>
      <c r="I3066" s="0" t="str">
        <f aca="false">IF(G3066=1,INT(ROUND((A3066-Debut)*86400,0)/3600),"")</f>
        <v/>
      </c>
      <c r="J3066" s="0" t="str">
        <f aca="false">IF(OR(A3066="",B3066=""),"",ROUND((B3066-A3066)*86400,0))</f>
        <v/>
      </c>
      <c r="K3066" s="37" t="str">
        <f aca="false">IF(G3066=1,IF(COUNTIFS($C:$C,C3066,$G:$G,1,$A:$A,"&gt;="&amp;(A3066-FenetreInterm/86400),$A:$A,"&lt;="&amp;A3066)&gt;=NbInterm,1,0),"")</f>
        <v/>
      </c>
      <c r="L3066" s="37" t="str">
        <f aca="false">IF(G3066=1,IF(B3066="",0,IF(J3066&lt;SeuilFugitive,1,0)),"")</f>
        <v/>
      </c>
      <c r="M3066" s="37" t="str">
        <f aca="false">IF(G3066=1,IF(B3066="",IF((Fin-A3066)*24&gt;SeuilFigee,1,0),IF(J3066&gt;SeuilFigee*3600,1,0)),"")</f>
        <v/>
      </c>
      <c r="N3066" s="0" t="str">
        <f aca="false">IF(G3066=1,IF(COUNTIF(H$2:H3066,H3066)=1,COUNTIF($H:$H,H3066),""),"")</f>
        <v/>
      </c>
      <c r="O3066" s="0" t="str">
        <f aca="false">IF(G3066=1,IF(COUNTIF(I$2:I3066,I3066)=1,COUNTIF($I:$I,I3066),""),"")</f>
        <v/>
      </c>
      <c r="P3066" s="38" t="str">
        <f aca="false">IF(G3066=1,IF(COUNTIFS(C$2:C3066,C3066,G$2:G3066,1)=1,COUNTIFS($C:$C,C3066,$G:$G,1)+ROW()/10000000,""),"")</f>
        <v/>
      </c>
      <c r="Q3066" s="0" t="str">
        <f aca="false">IF(K3066=1,IF(COUNTIFS(C$2:C3066,C3066,K$2:K3066,1)=1,1,0),"")</f>
        <v/>
      </c>
      <c r="R3066" s="0" t="str">
        <f aca="false">IF(M3066=1,IF(COUNTIFS(C$2:C3066,C3066,M$2:M3066,1)=1,1,0),"")</f>
        <v/>
      </c>
      <c r="S3066" s="0" t="str">
        <f aca="false">IF(L3066=1,IF(COUNTIFS(C$2:C3066,C3066,L$2:L3066,1)=1,1,0),"")</f>
        <v/>
      </c>
      <c r="T3066" s="38" t="str">
        <f aca="false">IF(N3066="","",N3066+ROW()/10000000)</f>
        <v/>
      </c>
      <c r="U3066" s="0" t="str">
        <f aca="false">IF(G3066=1,IF(B3066="",1,0),"")</f>
        <v/>
      </c>
    </row>
    <row r="3067" customFormat="false" ht="15" hidden="false" customHeight="false" outlineLevel="0" collapsed="false">
      <c r="A3067" s="35"/>
      <c r="B3067" s="35"/>
      <c r="G3067" s="0" t="str">
        <f aca="false">IF(A3067="","",IF(AND(A3067&gt;=Debut,A3067&lt;Fin),1,0))</f>
        <v/>
      </c>
      <c r="H3067" s="0" t="str">
        <f aca="false">IF(G3067=1,INT(ROUND((A3067-Debut)*86400,0)/600),"")</f>
        <v/>
      </c>
      <c r="I3067" s="0" t="str">
        <f aca="false">IF(G3067=1,INT(ROUND((A3067-Debut)*86400,0)/3600),"")</f>
        <v/>
      </c>
      <c r="J3067" s="0" t="str">
        <f aca="false">IF(OR(A3067="",B3067=""),"",ROUND((B3067-A3067)*86400,0))</f>
        <v/>
      </c>
      <c r="K3067" s="37" t="str">
        <f aca="false">IF(G3067=1,IF(COUNTIFS($C:$C,C3067,$G:$G,1,$A:$A,"&gt;="&amp;(A3067-FenetreInterm/86400),$A:$A,"&lt;="&amp;A3067)&gt;=NbInterm,1,0),"")</f>
        <v/>
      </c>
      <c r="L3067" s="37" t="str">
        <f aca="false">IF(G3067=1,IF(B3067="",0,IF(J3067&lt;SeuilFugitive,1,0)),"")</f>
        <v/>
      </c>
      <c r="M3067" s="37" t="str">
        <f aca="false">IF(G3067=1,IF(B3067="",IF((Fin-A3067)*24&gt;SeuilFigee,1,0),IF(J3067&gt;SeuilFigee*3600,1,0)),"")</f>
        <v/>
      </c>
      <c r="N3067" s="0" t="str">
        <f aca="false">IF(G3067=1,IF(COUNTIF(H$2:H3067,H3067)=1,COUNTIF($H:$H,H3067),""),"")</f>
        <v/>
      </c>
      <c r="O3067" s="0" t="str">
        <f aca="false">IF(G3067=1,IF(COUNTIF(I$2:I3067,I3067)=1,COUNTIF($I:$I,I3067),""),"")</f>
        <v/>
      </c>
      <c r="P3067" s="38" t="str">
        <f aca="false">IF(G3067=1,IF(COUNTIFS(C$2:C3067,C3067,G$2:G3067,1)=1,COUNTIFS($C:$C,C3067,$G:$G,1)+ROW()/10000000,""),"")</f>
        <v/>
      </c>
      <c r="Q3067" s="0" t="str">
        <f aca="false">IF(K3067=1,IF(COUNTIFS(C$2:C3067,C3067,K$2:K3067,1)=1,1,0),"")</f>
        <v/>
      </c>
      <c r="R3067" s="0" t="str">
        <f aca="false">IF(M3067=1,IF(COUNTIFS(C$2:C3067,C3067,M$2:M3067,1)=1,1,0),"")</f>
        <v/>
      </c>
      <c r="S3067" s="0" t="str">
        <f aca="false">IF(L3067=1,IF(COUNTIFS(C$2:C3067,C3067,L$2:L3067,1)=1,1,0),"")</f>
        <v/>
      </c>
      <c r="T3067" s="38" t="str">
        <f aca="false">IF(N3067="","",N3067+ROW()/10000000)</f>
        <v/>
      </c>
      <c r="U3067" s="0" t="str">
        <f aca="false">IF(G3067=1,IF(B3067="",1,0),"")</f>
        <v/>
      </c>
    </row>
    <row r="3068" customFormat="false" ht="15" hidden="false" customHeight="false" outlineLevel="0" collapsed="false">
      <c r="A3068" s="35"/>
      <c r="B3068" s="35"/>
      <c r="G3068" s="0" t="str">
        <f aca="false">IF(A3068="","",IF(AND(A3068&gt;=Debut,A3068&lt;Fin),1,0))</f>
        <v/>
      </c>
      <c r="H3068" s="0" t="str">
        <f aca="false">IF(G3068=1,INT(ROUND((A3068-Debut)*86400,0)/600),"")</f>
        <v/>
      </c>
      <c r="I3068" s="0" t="str">
        <f aca="false">IF(G3068=1,INT(ROUND((A3068-Debut)*86400,0)/3600),"")</f>
        <v/>
      </c>
      <c r="J3068" s="0" t="str">
        <f aca="false">IF(OR(A3068="",B3068=""),"",ROUND((B3068-A3068)*86400,0))</f>
        <v/>
      </c>
      <c r="K3068" s="37" t="str">
        <f aca="false">IF(G3068=1,IF(COUNTIFS($C:$C,C3068,$G:$G,1,$A:$A,"&gt;="&amp;(A3068-FenetreInterm/86400),$A:$A,"&lt;="&amp;A3068)&gt;=NbInterm,1,0),"")</f>
        <v/>
      </c>
      <c r="L3068" s="37" t="str">
        <f aca="false">IF(G3068=1,IF(B3068="",0,IF(J3068&lt;SeuilFugitive,1,0)),"")</f>
        <v/>
      </c>
      <c r="M3068" s="37" t="str">
        <f aca="false">IF(G3068=1,IF(B3068="",IF((Fin-A3068)*24&gt;SeuilFigee,1,0),IF(J3068&gt;SeuilFigee*3600,1,0)),"")</f>
        <v/>
      </c>
      <c r="N3068" s="0" t="str">
        <f aca="false">IF(G3068=1,IF(COUNTIF(H$2:H3068,H3068)=1,COUNTIF($H:$H,H3068),""),"")</f>
        <v/>
      </c>
      <c r="O3068" s="0" t="str">
        <f aca="false">IF(G3068=1,IF(COUNTIF(I$2:I3068,I3068)=1,COUNTIF($I:$I,I3068),""),"")</f>
        <v/>
      </c>
      <c r="P3068" s="38" t="str">
        <f aca="false">IF(G3068=1,IF(COUNTIFS(C$2:C3068,C3068,G$2:G3068,1)=1,COUNTIFS($C:$C,C3068,$G:$G,1)+ROW()/10000000,""),"")</f>
        <v/>
      </c>
      <c r="Q3068" s="0" t="str">
        <f aca="false">IF(K3068=1,IF(COUNTIFS(C$2:C3068,C3068,K$2:K3068,1)=1,1,0),"")</f>
        <v/>
      </c>
      <c r="R3068" s="0" t="str">
        <f aca="false">IF(M3068=1,IF(COUNTIFS(C$2:C3068,C3068,M$2:M3068,1)=1,1,0),"")</f>
        <v/>
      </c>
      <c r="S3068" s="0" t="str">
        <f aca="false">IF(L3068=1,IF(COUNTIFS(C$2:C3068,C3068,L$2:L3068,1)=1,1,0),"")</f>
        <v/>
      </c>
      <c r="T3068" s="38" t="str">
        <f aca="false">IF(N3068="","",N3068+ROW()/10000000)</f>
        <v/>
      </c>
      <c r="U3068" s="0" t="str">
        <f aca="false">IF(G3068=1,IF(B3068="",1,0),"")</f>
        <v/>
      </c>
    </row>
    <row r="3069" customFormat="false" ht="15" hidden="false" customHeight="false" outlineLevel="0" collapsed="false">
      <c r="A3069" s="35"/>
      <c r="B3069" s="35"/>
      <c r="G3069" s="0" t="str">
        <f aca="false">IF(A3069="","",IF(AND(A3069&gt;=Debut,A3069&lt;Fin),1,0))</f>
        <v/>
      </c>
      <c r="H3069" s="0" t="str">
        <f aca="false">IF(G3069=1,INT(ROUND((A3069-Debut)*86400,0)/600),"")</f>
        <v/>
      </c>
      <c r="I3069" s="0" t="str">
        <f aca="false">IF(G3069=1,INT(ROUND((A3069-Debut)*86400,0)/3600),"")</f>
        <v/>
      </c>
      <c r="J3069" s="0" t="str">
        <f aca="false">IF(OR(A3069="",B3069=""),"",ROUND((B3069-A3069)*86400,0))</f>
        <v/>
      </c>
      <c r="K3069" s="37" t="str">
        <f aca="false">IF(G3069=1,IF(COUNTIFS($C:$C,C3069,$G:$G,1,$A:$A,"&gt;="&amp;(A3069-FenetreInterm/86400),$A:$A,"&lt;="&amp;A3069)&gt;=NbInterm,1,0),"")</f>
        <v/>
      </c>
      <c r="L3069" s="37" t="str">
        <f aca="false">IF(G3069=1,IF(B3069="",0,IF(J3069&lt;SeuilFugitive,1,0)),"")</f>
        <v/>
      </c>
      <c r="M3069" s="37" t="str">
        <f aca="false">IF(G3069=1,IF(B3069="",IF((Fin-A3069)*24&gt;SeuilFigee,1,0),IF(J3069&gt;SeuilFigee*3600,1,0)),"")</f>
        <v/>
      </c>
      <c r="N3069" s="0" t="str">
        <f aca="false">IF(G3069=1,IF(COUNTIF(H$2:H3069,H3069)=1,COUNTIF($H:$H,H3069),""),"")</f>
        <v/>
      </c>
      <c r="O3069" s="0" t="str">
        <f aca="false">IF(G3069=1,IF(COUNTIF(I$2:I3069,I3069)=1,COUNTIF($I:$I,I3069),""),"")</f>
        <v/>
      </c>
      <c r="P3069" s="38" t="str">
        <f aca="false">IF(G3069=1,IF(COUNTIFS(C$2:C3069,C3069,G$2:G3069,1)=1,COUNTIFS($C:$C,C3069,$G:$G,1)+ROW()/10000000,""),"")</f>
        <v/>
      </c>
      <c r="Q3069" s="0" t="str">
        <f aca="false">IF(K3069=1,IF(COUNTIFS(C$2:C3069,C3069,K$2:K3069,1)=1,1,0),"")</f>
        <v/>
      </c>
      <c r="R3069" s="0" t="str">
        <f aca="false">IF(M3069=1,IF(COUNTIFS(C$2:C3069,C3069,M$2:M3069,1)=1,1,0),"")</f>
        <v/>
      </c>
      <c r="S3069" s="0" t="str">
        <f aca="false">IF(L3069=1,IF(COUNTIFS(C$2:C3069,C3069,L$2:L3069,1)=1,1,0),"")</f>
        <v/>
      </c>
      <c r="T3069" s="38" t="str">
        <f aca="false">IF(N3069="","",N3069+ROW()/10000000)</f>
        <v/>
      </c>
      <c r="U3069" s="0" t="str">
        <f aca="false">IF(G3069=1,IF(B3069="",1,0),"")</f>
        <v/>
      </c>
    </row>
    <row r="3070" customFormat="false" ht="15" hidden="false" customHeight="false" outlineLevel="0" collapsed="false">
      <c r="A3070" s="35"/>
      <c r="B3070" s="35"/>
      <c r="G3070" s="0" t="str">
        <f aca="false">IF(A3070="","",IF(AND(A3070&gt;=Debut,A3070&lt;Fin),1,0))</f>
        <v/>
      </c>
      <c r="H3070" s="0" t="str">
        <f aca="false">IF(G3070=1,INT(ROUND((A3070-Debut)*86400,0)/600),"")</f>
        <v/>
      </c>
      <c r="I3070" s="0" t="str">
        <f aca="false">IF(G3070=1,INT(ROUND((A3070-Debut)*86400,0)/3600),"")</f>
        <v/>
      </c>
      <c r="J3070" s="0" t="str">
        <f aca="false">IF(OR(A3070="",B3070=""),"",ROUND((B3070-A3070)*86400,0))</f>
        <v/>
      </c>
      <c r="K3070" s="37" t="str">
        <f aca="false">IF(G3070=1,IF(COUNTIFS($C:$C,C3070,$G:$G,1,$A:$A,"&gt;="&amp;(A3070-FenetreInterm/86400),$A:$A,"&lt;="&amp;A3070)&gt;=NbInterm,1,0),"")</f>
        <v/>
      </c>
      <c r="L3070" s="37" t="str">
        <f aca="false">IF(G3070=1,IF(B3070="",0,IF(J3070&lt;SeuilFugitive,1,0)),"")</f>
        <v/>
      </c>
      <c r="M3070" s="37" t="str">
        <f aca="false">IF(G3070=1,IF(B3070="",IF((Fin-A3070)*24&gt;SeuilFigee,1,0),IF(J3070&gt;SeuilFigee*3600,1,0)),"")</f>
        <v/>
      </c>
      <c r="N3070" s="0" t="str">
        <f aca="false">IF(G3070=1,IF(COUNTIF(H$2:H3070,H3070)=1,COUNTIF($H:$H,H3070),""),"")</f>
        <v/>
      </c>
      <c r="O3070" s="0" t="str">
        <f aca="false">IF(G3070=1,IF(COUNTIF(I$2:I3070,I3070)=1,COUNTIF($I:$I,I3070),""),"")</f>
        <v/>
      </c>
      <c r="P3070" s="38" t="str">
        <f aca="false">IF(G3070=1,IF(COUNTIFS(C$2:C3070,C3070,G$2:G3070,1)=1,COUNTIFS($C:$C,C3070,$G:$G,1)+ROW()/10000000,""),"")</f>
        <v/>
      </c>
      <c r="Q3070" s="0" t="str">
        <f aca="false">IF(K3070=1,IF(COUNTIFS(C$2:C3070,C3070,K$2:K3070,1)=1,1,0),"")</f>
        <v/>
      </c>
      <c r="R3070" s="0" t="str">
        <f aca="false">IF(M3070=1,IF(COUNTIFS(C$2:C3070,C3070,M$2:M3070,1)=1,1,0),"")</f>
        <v/>
      </c>
      <c r="S3070" s="0" t="str">
        <f aca="false">IF(L3070=1,IF(COUNTIFS(C$2:C3070,C3070,L$2:L3070,1)=1,1,0),"")</f>
        <v/>
      </c>
      <c r="T3070" s="38" t="str">
        <f aca="false">IF(N3070="","",N3070+ROW()/10000000)</f>
        <v/>
      </c>
      <c r="U3070" s="0" t="str">
        <f aca="false">IF(G3070=1,IF(B3070="",1,0),"")</f>
        <v/>
      </c>
    </row>
    <row r="3071" customFormat="false" ht="15" hidden="false" customHeight="false" outlineLevel="0" collapsed="false">
      <c r="A3071" s="35"/>
      <c r="B3071" s="35"/>
      <c r="G3071" s="0" t="str">
        <f aca="false">IF(A3071="","",IF(AND(A3071&gt;=Debut,A3071&lt;Fin),1,0))</f>
        <v/>
      </c>
      <c r="H3071" s="0" t="str">
        <f aca="false">IF(G3071=1,INT(ROUND((A3071-Debut)*86400,0)/600),"")</f>
        <v/>
      </c>
      <c r="I3071" s="0" t="str">
        <f aca="false">IF(G3071=1,INT(ROUND((A3071-Debut)*86400,0)/3600),"")</f>
        <v/>
      </c>
      <c r="J3071" s="0" t="str">
        <f aca="false">IF(OR(A3071="",B3071=""),"",ROUND((B3071-A3071)*86400,0))</f>
        <v/>
      </c>
      <c r="K3071" s="37" t="str">
        <f aca="false">IF(G3071=1,IF(COUNTIFS($C:$C,C3071,$G:$G,1,$A:$A,"&gt;="&amp;(A3071-FenetreInterm/86400),$A:$A,"&lt;="&amp;A3071)&gt;=NbInterm,1,0),"")</f>
        <v/>
      </c>
      <c r="L3071" s="37" t="str">
        <f aca="false">IF(G3071=1,IF(B3071="",0,IF(J3071&lt;SeuilFugitive,1,0)),"")</f>
        <v/>
      </c>
      <c r="M3071" s="37" t="str">
        <f aca="false">IF(G3071=1,IF(B3071="",IF((Fin-A3071)*24&gt;SeuilFigee,1,0),IF(J3071&gt;SeuilFigee*3600,1,0)),"")</f>
        <v/>
      </c>
      <c r="N3071" s="0" t="str">
        <f aca="false">IF(G3071=1,IF(COUNTIF(H$2:H3071,H3071)=1,COUNTIF($H:$H,H3071),""),"")</f>
        <v/>
      </c>
      <c r="O3071" s="0" t="str">
        <f aca="false">IF(G3071=1,IF(COUNTIF(I$2:I3071,I3071)=1,COUNTIF($I:$I,I3071),""),"")</f>
        <v/>
      </c>
      <c r="P3071" s="38" t="str">
        <f aca="false">IF(G3071=1,IF(COUNTIFS(C$2:C3071,C3071,G$2:G3071,1)=1,COUNTIFS($C:$C,C3071,$G:$G,1)+ROW()/10000000,""),"")</f>
        <v/>
      </c>
      <c r="Q3071" s="0" t="str">
        <f aca="false">IF(K3071=1,IF(COUNTIFS(C$2:C3071,C3071,K$2:K3071,1)=1,1,0),"")</f>
        <v/>
      </c>
      <c r="R3071" s="0" t="str">
        <f aca="false">IF(M3071=1,IF(COUNTIFS(C$2:C3071,C3071,M$2:M3071,1)=1,1,0),"")</f>
        <v/>
      </c>
      <c r="S3071" s="0" t="str">
        <f aca="false">IF(L3071=1,IF(COUNTIFS(C$2:C3071,C3071,L$2:L3071,1)=1,1,0),"")</f>
        <v/>
      </c>
      <c r="T3071" s="38" t="str">
        <f aca="false">IF(N3071="","",N3071+ROW()/10000000)</f>
        <v/>
      </c>
      <c r="U3071" s="0" t="str">
        <f aca="false">IF(G3071=1,IF(B3071="",1,0),"")</f>
        <v/>
      </c>
    </row>
    <row r="3072" customFormat="false" ht="15" hidden="false" customHeight="false" outlineLevel="0" collapsed="false">
      <c r="A3072" s="35"/>
      <c r="B3072" s="35"/>
      <c r="G3072" s="0" t="str">
        <f aca="false">IF(A3072="","",IF(AND(A3072&gt;=Debut,A3072&lt;Fin),1,0))</f>
        <v/>
      </c>
      <c r="H3072" s="0" t="str">
        <f aca="false">IF(G3072=1,INT(ROUND((A3072-Debut)*86400,0)/600),"")</f>
        <v/>
      </c>
      <c r="I3072" s="0" t="str">
        <f aca="false">IF(G3072=1,INT(ROUND((A3072-Debut)*86400,0)/3600),"")</f>
        <v/>
      </c>
      <c r="J3072" s="0" t="str">
        <f aca="false">IF(OR(A3072="",B3072=""),"",ROUND((B3072-A3072)*86400,0))</f>
        <v/>
      </c>
      <c r="K3072" s="37" t="str">
        <f aca="false">IF(G3072=1,IF(COUNTIFS($C:$C,C3072,$G:$G,1,$A:$A,"&gt;="&amp;(A3072-FenetreInterm/86400),$A:$A,"&lt;="&amp;A3072)&gt;=NbInterm,1,0),"")</f>
        <v/>
      </c>
      <c r="L3072" s="37" t="str">
        <f aca="false">IF(G3072=1,IF(B3072="",0,IF(J3072&lt;SeuilFugitive,1,0)),"")</f>
        <v/>
      </c>
      <c r="M3072" s="37" t="str">
        <f aca="false">IF(G3072=1,IF(B3072="",IF((Fin-A3072)*24&gt;SeuilFigee,1,0),IF(J3072&gt;SeuilFigee*3600,1,0)),"")</f>
        <v/>
      </c>
      <c r="N3072" s="0" t="str">
        <f aca="false">IF(G3072=1,IF(COUNTIF(H$2:H3072,H3072)=1,COUNTIF($H:$H,H3072),""),"")</f>
        <v/>
      </c>
      <c r="O3072" s="0" t="str">
        <f aca="false">IF(G3072=1,IF(COUNTIF(I$2:I3072,I3072)=1,COUNTIF($I:$I,I3072),""),"")</f>
        <v/>
      </c>
      <c r="P3072" s="38" t="str">
        <f aca="false">IF(G3072=1,IF(COUNTIFS(C$2:C3072,C3072,G$2:G3072,1)=1,COUNTIFS($C:$C,C3072,$G:$G,1)+ROW()/10000000,""),"")</f>
        <v/>
      </c>
      <c r="Q3072" s="0" t="str">
        <f aca="false">IF(K3072=1,IF(COUNTIFS(C$2:C3072,C3072,K$2:K3072,1)=1,1,0),"")</f>
        <v/>
      </c>
      <c r="R3072" s="0" t="str">
        <f aca="false">IF(M3072=1,IF(COUNTIFS(C$2:C3072,C3072,M$2:M3072,1)=1,1,0),"")</f>
        <v/>
      </c>
      <c r="S3072" s="0" t="str">
        <f aca="false">IF(L3072=1,IF(COUNTIFS(C$2:C3072,C3072,L$2:L3072,1)=1,1,0),"")</f>
        <v/>
      </c>
      <c r="T3072" s="38" t="str">
        <f aca="false">IF(N3072="","",N3072+ROW()/10000000)</f>
        <v/>
      </c>
      <c r="U3072" s="0" t="str">
        <f aca="false">IF(G3072=1,IF(B3072="",1,0),"")</f>
        <v/>
      </c>
    </row>
    <row r="3073" customFormat="false" ht="15" hidden="false" customHeight="false" outlineLevel="0" collapsed="false">
      <c r="A3073" s="35"/>
      <c r="B3073" s="35"/>
      <c r="G3073" s="0" t="str">
        <f aca="false">IF(A3073="","",IF(AND(A3073&gt;=Debut,A3073&lt;Fin),1,0))</f>
        <v/>
      </c>
      <c r="H3073" s="0" t="str">
        <f aca="false">IF(G3073=1,INT(ROUND((A3073-Debut)*86400,0)/600),"")</f>
        <v/>
      </c>
      <c r="I3073" s="0" t="str">
        <f aca="false">IF(G3073=1,INT(ROUND((A3073-Debut)*86400,0)/3600),"")</f>
        <v/>
      </c>
      <c r="J3073" s="0" t="str">
        <f aca="false">IF(OR(A3073="",B3073=""),"",ROUND((B3073-A3073)*86400,0))</f>
        <v/>
      </c>
      <c r="K3073" s="37" t="str">
        <f aca="false">IF(G3073=1,IF(COUNTIFS($C:$C,C3073,$G:$G,1,$A:$A,"&gt;="&amp;(A3073-FenetreInterm/86400),$A:$A,"&lt;="&amp;A3073)&gt;=NbInterm,1,0),"")</f>
        <v/>
      </c>
      <c r="L3073" s="37" t="str">
        <f aca="false">IF(G3073=1,IF(B3073="",0,IF(J3073&lt;SeuilFugitive,1,0)),"")</f>
        <v/>
      </c>
      <c r="M3073" s="37" t="str">
        <f aca="false">IF(G3073=1,IF(B3073="",IF((Fin-A3073)*24&gt;SeuilFigee,1,0),IF(J3073&gt;SeuilFigee*3600,1,0)),"")</f>
        <v/>
      </c>
      <c r="N3073" s="0" t="str">
        <f aca="false">IF(G3073=1,IF(COUNTIF(H$2:H3073,H3073)=1,COUNTIF($H:$H,H3073),""),"")</f>
        <v/>
      </c>
      <c r="O3073" s="0" t="str">
        <f aca="false">IF(G3073=1,IF(COUNTIF(I$2:I3073,I3073)=1,COUNTIF($I:$I,I3073),""),"")</f>
        <v/>
      </c>
      <c r="P3073" s="38" t="str">
        <f aca="false">IF(G3073=1,IF(COUNTIFS(C$2:C3073,C3073,G$2:G3073,1)=1,COUNTIFS($C:$C,C3073,$G:$G,1)+ROW()/10000000,""),"")</f>
        <v/>
      </c>
      <c r="Q3073" s="0" t="str">
        <f aca="false">IF(K3073=1,IF(COUNTIFS(C$2:C3073,C3073,K$2:K3073,1)=1,1,0),"")</f>
        <v/>
      </c>
      <c r="R3073" s="0" t="str">
        <f aca="false">IF(M3073=1,IF(COUNTIFS(C$2:C3073,C3073,M$2:M3073,1)=1,1,0),"")</f>
        <v/>
      </c>
      <c r="S3073" s="0" t="str">
        <f aca="false">IF(L3073=1,IF(COUNTIFS(C$2:C3073,C3073,L$2:L3073,1)=1,1,0),"")</f>
        <v/>
      </c>
      <c r="T3073" s="38" t="str">
        <f aca="false">IF(N3073="","",N3073+ROW()/10000000)</f>
        <v/>
      </c>
      <c r="U3073" s="0" t="str">
        <f aca="false">IF(G3073=1,IF(B3073="",1,0),"")</f>
        <v/>
      </c>
    </row>
    <row r="3074" customFormat="false" ht="15" hidden="false" customHeight="false" outlineLevel="0" collapsed="false">
      <c r="A3074" s="35"/>
      <c r="B3074" s="35"/>
      <c r="G3074" s="0" t="str">
        <f aca="false">IF(A3074="","",IF(AND(A3074&gt;=Debut,A3074&lt;Fin),1,0))</f>
        <v/>
      </c>
      <c r="H3074" s="0" t="str">
        <f aca="false">IF(G3074=1,INT(ROUND((A3074-Debut)*86400,0)/600),"")</f>
        <v/>
      </c>
      <c r="I3074" s="0" t="str">
        <f aca="false">IF(G3074=1,INT(ROUND((A3074-Debut)*86400,0)/3600),"")</f>
        <v/>
      </c>
      <c r="J3074" s="0" t="str">
        <f aca="false">IF(OR(A3074="",B3074=""),"",ROUND((B3074-A3074)*86400,0))</f>
        <v/>
      </c>
      <c r="K3074" s="37" t="str">
        <f aca="false">IF(G3074=1,IF(COUNTIFS($C:$C,C3074,$G:$G,1,$A:$A,"&gt;="&amp;(A3074-FenetreInterm/86400),$A:$A,"&lt;="&amp;A3074)&gt;=NbInterm,1,0),"")</f>
        <v/>
      </c>
      <c r="L3074" s="37" t="str">
        <f aca="false">IF(G3074=1,IF(B3074="",0,IF(J3074&lt;SeuilFugitive,1,0)),"")</f>
        <v/>
      </c>
      <c r="M3074" s="37" t="str">
        <f aca="false">IF(G3074=1,IF(B3074="",IF((Fin-A3074)*24&gt;SeuilFigee,1,0),IF(J3074&gt;SeuilFigee*3600,1,0)),"")</f>
        <v/>
      </c>
      <c r="N3074" s="0" t="str">
        <f aca="false">IF(G3074=1,IF(COUNTIF(H$2:H3074,H3074)=1,COUNTIF($H:$H,H3074),""),"")</f>
        <v/>
      </c>
      <c r="O3074" s="0" t="str">
        <f aca="false">IF(G3074=1,IF(COUNTIF(I$2:I3074,I3074)=1,COUNTIF($I:$I,I3074),""),"")</f>
        <v/>
      </c>
      <c r="P3074" s="38" t="str">
        <f aca="false">IF(G3074=1,IF(COUNTIFS(C$2:C3074,C3074,G$2:G3074,1)=1,COUNTIFS($C:$C,C3074,$G:$G,1)+ROW()/10000000,""),"")</f>
        <v/>
      </c>
      <c r="Q3074" s="0" t="str">
        <f aca="false">IF(K3074=1,IF(COUNTIFS(C$2:C3074,C3074,K$2:K3074,1)=1,1,0),"")</f>
        <v/>
      </c>
      <c r="R3074" s="0" t="str">
        <f aca="false">IF(M3074=1,IF(COUNTIFS(C$2:C3074,C3074,M$2:M3074,1)=1,1,0),"")</f>
        <v/>
      </c>
      <c r="S3074" s="0" t="str">
        <f aca="false">IF(L3074=1,IF(COUNTIFS(C$2:C3074,C3074,L$2:L3074,1)=1,1,0),"")</f>
        <v/>
      </c>
      <c r="T3074" s="38" t="str">
        <f aca="false">IF(N3074="","",N3074+ROW()/10000000)</f>
        <v/>
      </c>
      <c r="U3074" s="0" t="str">
        <f aca="false">IF(G3074=1,IF(B3074="",1,0),"")</f>
        <v/>
      </c>
    </row>
    <row r="3075" customFormat="false" ht="15" hidden="false" customHeight="false" outlineLevel="0" collapsed="false">
      <c r="A3075" s="35"/>
      <c r="B3075" s="35"/>
      <c r="G3075" s="0" t="str">
        <f aca="false">IF(A3075="","",IF(AND(A3075&gt;=Debut,A3075&lt;Fin),1,0))</f>
        <v/>
      </c>
      <c r="H3075" s="0" t="str">
        <f aca="false">IF(G3075=1,INT(ROUND((A3075-Debut)*86400,0)/600),"")</f>
        <v/>
      </c>
      <c r="I3075" s="0" t="str">
        <f aca="false">IF(G3075=1,INT(ROUND((A3075-Debut)*86400,0)/3600),"")</f>
        <v/>
      </c>
      <c r="J3075" s="0" t="str">
        <f aca="false">IF(OR(A3075="",B3075=""),"",ROUND((B3075-A3075)*86400,0))</f>
        <v/>
      </c>
      <c r="K3075" s="37" t="str">
        <f aca="false">IF(G3075=1,IF(COUNTIFS($C:$C,C3075,$G:$G,1,$A:$A,"&gt;="&amp;(A3075-FenetreInterm/86400),$A:$A,"&lt;="&amp;A3075)&gt;=NbInterm,1,0),"")</f>
        <v/>
      </c>
      <c r="L3075" s="37" t="str">
        <f aca="false">IF(G3075=1,IF(B3075="",0,IF(J3075&lt;SeuilFugitive,1,0)),"")</f>
        <v/>
      </c>
      <c r="M3075" s="37" t="str">
        <f aca="false">IF(G3075=1,IF(B3075="",IF((Fin-A3075)*24&gt;SeuilFigee,1,0),IF(J3075&gt;SeuilFigee*3600,1,0)),"")</f>
        <v/>
      </c>
      <c r="N3075" s="0" t="str">
        <f aca="false">IF(G3075=1,IF(COUNTIF(H$2:H3075,H3075)=1,COUNTIF($H:$H,H3075),""),"")</f>
        <v/>
      </c>
      <c r="O3075" s="0" t="str">
        <f aca="false">IF(G3075=1,IF(COUNTIF(I$2:I3075,I3075)=1,COUNTIF($I:$I,I3075),""),"")</f>
        <v/>
      </c>
      <c r="P3075" s="38" t="str">
        <f aca="false">IF(G3075=1,IF(COUNTIFS(C$2:C3075,C3075,G$2:G3075,1)=1,COUNTIFS($C:$C,C3075,$G:$G,1)+ROW()/10000000,""),"")</f>
        <v/>
      </c>
      <c r="Q3075" s="0" t="str">
        <f aca="false">IF(K3075=1,IF(COUNTIFS(C$2:C3075,C3075,K$2:K3075,1)=1,1,0),"")</f>
        <v/>
      </c>
      <c r="R3075" s="0" t="str">
        <f aca="false">IF(M3075=1,IF(COUNTIFS(C$2:C3075,C3075,M$2:M3075,1)=1,1,0),"")</f>
        <v/>
      </c>
      <c r="S3075" s="0" t="str">
        <f aca="false">IF(L3075=1,IF(COUNTIFS(C$2:C3075,C3075,L$2:L3075,1)=1,1,0),"")</f>
        <v/>
      </c>
      <c r="T3075" s="38" t="str">
        <f aca="false">IF(N3075="","",N3075+ROW()/10000000)</f>
        <v/>
      </c>
      <c r="U3075" s="0" t="str">
        <f aca="false">IF(G3075=1,IF(B3075="",1,0),"")</f>
        <v/>
      </c>
    </row>
    <row r="3076" customFormat="false" ht="15" hidden="false" customHeight="false" outlineLevel="0" collapsed="false">
      <c r="A3076" s="35"/>
      <c r="B3076" s="35"/>
      <c r="G3076" s="0" t="str">
        <f aca="false">IF(A3076="","",IF(AND(A3076&gt;=Debut,A3076&lt;Fin),1,0))</f>
        <v/>
      </c>
      <c r="H3076" s="0" t="str">
        <f aca="false">IF(G3076=1,INT(ROUND((A3076-Debut)*86400,0)/600),"")</f>
        <v/>
      </c>
      <c r="I3076" s="0" t="str">
        <f aca="false">IF(G3076=1,INT(ROUND((A3076-Debut)*86400,0)/3600),"")</f>
        <v/>
      </c>
      <c r="J3076" s="0" t="str">
        <f aca="false">IF(OR(A3076="",B3076=""),"",ROUND((B3076-A3076)*86400,0))</f>
        <v/>
      </c>
      <c r="K3076" s="37" t="str">
        <f aca="false">IF(G3076=1,IF(COUNTIFS($C:$C,C3076,$G:$G,1,$A:$A,"&gt;="&amp;(A3076-FenetreInterm/86400),$A:$A,"&lt;="&amp;A3076)&gt;=NbInterm,1,0),"")</f>
        <v/>
      </c>
      <c r="L3076" s="37" t="str">
        <f aca="false">IF(G3076=1,IF(B3076="",0,IF(J3076&lt;SeuilFugitive,1,0)),"")</f>
        <v/>
      </c>
      <c r="M3076" s="37" t="str">
        <f aca="false">IF(G3076=1,IF(B3076="",IF((Fin-A3076)*24&gt;SeuilFigee,1,0),IF(J3076&gt;SeuilFigee*3600,1,0)),"")</f>
        <v/>
      </c>
      <c r="N3076" s="0" t="str">
        <f aca="false">IF(G3076=1,IF(COUNTIF(H$2:H3076,H3076)=1,COUNTIF($H:$H,H3076),""),"")</f>
        <v/>
      </c>
      <c r="O3076" s="0" t="str">
        <f aca="false">IF(G3076=1,IF(COUNTIF(I$2:I3076,I3076)=1,COUNTIF($I:$I,I3076),""),"")</f>
        <v/>
      </c>
      <c r="P3076" s="38" t="str">
        <f aca="false">IF(G3076=1,IF(COUNTIFS(C$2:C3076,C3076,G$2:G3076,1)=1,COUNTIFS($C:$C,C3076,$G:$G,1)+ROW()/10000000,""),"")</f>
        <v/>
      </c>
      <c r="Q3076" s="0" t="str">
        <f aca="false">IF(K3076=1,IF(COUNTIFS(C$2:C3076,C3076,K$2:K3076,1)=1,1,0),"")</f>
        <v/>
      </c>
      <c r="R3076" s="0" t="str">
        <f aca="false">IF(M3076=1,IF(COUNTIFS(C$2:C3076,C3076,M$2:M3076,1)=1,1,0),"")</f>
        <v/>
      </c>
      <c r="S3076" s="0" t="str">
        <f aca="false">IF(L3076=1,IF(COUNTIFS(C$2:C3076,C3076,L$2:L3076,1)=1,1,0),"")</f>
        <v/>
      </c>
      <c r="T3076" s="38" t="str">
        <f aca="false">IF(N3076="","",N3076+ROW()/10000000)</f>
        <v/>
      </c>
      <c r="U3076" s="0" t="str">
        <f aca="false">IF(G3076=1,IF(B3076="",1,0),"")</f>
        <v/>
      </c>
    </row>
    <row r="3077" customFormat="false" ht="15" hidden="false" customHeight="false" outlineLevel="0" collapsed="false">
      <c r="A3077" s="35"/>
      <c r="B3077" s="35"/>
      <c r="G3077" s="0" t="str">
        <f aca="false">IF(A3077="","",IF(AND(A3077&gt;=Debut,A3077&lt;Fin),1,0))</f>
        <v/>
      </c>
      <c r="H3077" s="0" t="str">
        <f aca="false">IF(G3077=1,INT(ROUND((A3077-Debut)*86400,0)/600),"")</f>
        <v/>
      </c>
      <c r="I3077" s="0" t="str">
        <f aca="false">IF(G3077=1,INT(ROUND((A3077-Debut)*86400,0)/3600),"")</f>
        <v/>
      </c>
      <c r="J3077" s="0" t="str">
        <f aca="false">IF(OR(A3077="",B3077=""),"",ROUND((B3077-A3077)*86400,0))</f>
        <v/>
      </c>
      <c r="K3077" s="37" t="str">
        <f aca="false">IF(G3077=1,IF(COUNTIFS($C:$C,C3077,$G:$G,1,$A:$A,"&gt;="&amp;(A3077-FenetreInterm/86400),$A:$A,"&lt;="&amp;A3077)&gt;=NbInterm,1,0),"")</f>
        <v/>
      </c>
      <c r="L3077" s="37" t="str">
        <f aca="false">IF(G3077=1,IF(B3077="",0,IF(J3077&lt;SeuilFugitive,1,0)),"")</f>
        <v/>
      </c>
      <c r="M3077" s="37" t="str">
        <f aca="false">IF(G3077=1,IF(B3077="",IF((Fin-A3077)*24&gt;SeuilFigee,1,0),IF(J3077&gt;SeuilFigee*3600,1,0)),"")</f>
        <v/>
      </c>
      <c r="N3077" s="0" t="str">
        <f aca="false">IF(G3077=1,IF(COUNTIF(H$2:H3077,H3077)=1,COUNTIF($H:$H,H3077),""),"")</f>
        <v/>
      </c>
      <c r="O3077" s="0" t="str">
        <f aca="false">IF(G3077=1,IF(COUNTIF(I$2:I3077,I3077)=1,COUNTIF($I:$I,I3077),""),"")</f>
        <v/>
      </c>
      <c r="P3077" s="38" t="str">
        <f aca="false">IF(G3077=1,IF(COUNTIFS(C$2:C3077,C3077,G$2:G3077,1)=1,COUNTIFS($C:$C,C3077,$G:$G,1)+ROW()/10000000,""),"")</f>
        <v/>
      </c>
      <c r="Q3077" s="0" t="str">
        <f aca="false">IF(K3077=1,IF(COUNTIFS(C$2:C3077,C3077,K$2:K3077,1)=1,1,0),"")</f>
        <v/>
      </c>
      <c r="R3077" s="0" t="str">
        <f aca="false">IF(M3077=1,IF(COUNTIFS(C$2:C3077,C3077,M$2:M3077,1)=1,1,0),"")</f>
        <v/>
      </c>
      <c r="S3077" s="0" t="str">
        <f aca="false">IF(L3077=1,IF(COUNTIFS(C$2:C3077,C3077,L$2:L3077,1)=1,1,0),"")</f>
        <v/>
      </c>
      <c r="T3077" s="38" t="str">
        <f aca="false">IF(N3077="","",N3077+ROW()/10000000)</f>
        <v/>
      </c>
      <c r="U3077" s="0" t="str">
        <f aca="false">IF(G3077=1,IF(B3077="",1,0),"")</f>
        <v/>
      </c>
    </row>
    <row r="3078" customFormat="false" ht="15" hidden="false" customHeight="false" outlineLevel="0" collapsed="false">
      <c r="A3078" s="35"/>
      <c r="B3078" s="35"/>
      <c r="G3078" s="0" t="str">
        <f aca="false">IF(A3078="","",IF(AND(A3078&gt;=Debut,A3078&lt;Fin),1,0))</f>
        <v/>
      </c>
      <c r="H3078" s="0" t="str">
        <f aca="false">IF(G3078=1,INT(ROUND((A3078-Debut)*86400,0)/600),"")</f>
        <v/>
      </c>
      <c r="I3078" s="0" t="str">
        <f aca="false">IF(G3078=1,INT(ROUND((A3078-Debut)*86400,0)/3600),"")</f>
        <v/>
      </c>
      <c r="J3078" s="0" t="str">
        <f aca="false">IF(OR(A3078="",B3078=""),"",ROUND((B3078-A3078)*86400,0))</f>
        <v/>
      </c>
      <c r="K3078" s="37" t="str">
        <f aca="false">IF(G3078=1,IF(COUNTIFS($C:$C,C3078,$G:$G,1,$A:$A,"&gt;="&amp;(A3078-FenetreInterm/86400),$A:$A,"&lt;="&amp;A3078)&gt;=NbInterm,1,0),"")</f>
        <v/>
      </c>
      <c r="L3078" s="37" t="str">
        <f aca="false">IF(G3078=1,IF(B3078="",0,IF(J3078&lt;SeuilFugitive,1,0)),"")</f>
        <v/>
      </c>
      <c r="M3078" s="37" t="str">
        <f aca="false">IF(G3078=1,IF(B3078="",IF((Fin-A3078)*24&gt;SeuilFigee,1,0),IF(J3078&gt;SeuilFigee*3600,1,0)),"")</f>
        <v/>
      </c>
      <c r="N3078" s="0" t="str">
        <f aca="false">IF(G3078=1,IF(COUNTIF(H$2:H3078,H3078)=1,COUNTIF($H:$H,H3078),""),"")</f>
        <v/>
      </c>
      <c r="O3078" s="0" t="str">
        <f aca="false">IF(G3078=1,IF(COUNTIF(I$2:I3078,I3078)=1,COUNTIF($I:$I,I3078),""),"")</f>
        <v/>
      </c>
      <c r="P3078" s="38" t="str">
        <f aca="false">IF(G3078=1,IF(COUNTIFS(C$2:C3078,C3078,G$2:G3078,1)=1,COUNTIFS($C:$C,C3078,$G:$G,1)+ROW()/10000000,""),"")</f>
        <v/>
      </c>
      <c r="Q3078" s="0" t="str">
        <f aca="false">IF(K3078=1,IF(COUNTIFS(C$2:C3078,C3078,K$2:K3078,1)=1,1,0),"")</f>
        <v/>
      </c>
      <c r="R3078" s="0" t="str">
        <f aca="false">IF(M3078=1,IF(COUNTIFS(C$2:C3078,C3078,M$2:M3078,1)=1,1,0),"")</f>
        <v/>
      </c>
      <c r="S3078" s="0" t="str">
        <f aca="false">IF(L3078=1,IF(COUNTIFS(C$2:C3078,C3078,L$2:L3078,1)=1,1,0),"")</f>
        <v/>
      </c>
      <c r="T3078" s="38" t="str">
        <f aca="false">IF(N3078="","",N3078+ROW()/10000000)</f>
        <v/>
      </c>
      <c r="U3078" s="0" t="str">
        <f aca="false">IF(G3078=1,IF(B3078="",1,0),"")</f>
        <v/>
      </c>
    </row>
    <row r="3079" customFormat="false" ht="15" hidden="false" customHeight="false" outlineLevel="0" collapsed="false">
      <c r="A3079" s="35"/>
      <c r="B3079" s="35"/>
      <c r="G3079" s="0" t="str">
        <f aca="false">IF(A3079="","",IF(AND(A3079&gt;=Debut,A3079&lt;Fin),1,0))</f>
        <v/>
      </c>
      <c r="H3079" s="0" t="str">
        <f aca="false">IF(G3079=1,INT(ROUND((A3079-Debut)*86400,0)/600),"")</f>
        <v/>
      </c>
      <c r="I3079" s="0" t="str">
        <f aca="false">IF(G3079=1,INT(ROUND((A3079-Debut)*86400,0)/3600),"")</f>
        <v/>
      </c>
      <c r="J3079" s="0" t="str">
        <f aca="false">IF(OR(A3079="",B3079=""),"",ROUND((B3079-A3079)*86400,0))</f>
        <v/>
      </c>
      <c r="K3079" s="37" t="str">
        <f aca="false">IF(G3079=1,IF(COUNTIFS($C:$C,C3079,$G:$G,1,$A:$A,"&gt;="&amp;(A3079-FenetreInterm/86400),$A:$A,"&lt;="&amp;A3079)&gt;=NbInterm,1,0),"")</f>
        <v/>
      </c>
      <c r="L3079" s="37" t="str">
        <f aca="false">IF(G3079=1,IF(B3079="",0,IF(J3079&lt;SeuilFugitive,1,0)),"")</f>
        <v/>
      </c>
      <c r="M3079" s="37" t="str">
        <f aca="false">IF(G3079=1,IF(B3079="",IF((Fin-A3079)*24&gt;SeuilFigee,1,0),IF(J3079&gt;SeuilFigee*3600,1,0)),"")</f>
        <v/>
      </c>
      <c r="N3079" s="0" t="str">
        <f aca="false">IF(G3079=1,IF(COUNTIF(H$2:H3079,H3079)=1,COUNTIF($H:$H,H3079),""),"")</f>
        <v/>
      </c>
      <c r="O3079" s="0" t="str">
        <f aca="false">IF(G3079=1,IF(COUNTIF(I$2:I3079,I3079)=1,COUNTIF($I:$I,I3079),""),"")</f>
        <v/>
      </c>
      <c r="P3079" s="38" t="str">
        <f aca="false">IF(G3079=1,IF(COUNTIFS(C$2:C3079,C3079,G$2:G3079,1)=1,COUNTIFS($C:$C,C3079,$G:$G,1)+ROW()/10000000,""),"")</f>
        <v/>
      </c>
      <c r="Q3079" s="0" t="str">
        <f aca="false">IF(K3079=1,IF(COUNTIFS(C$2:C3079,C3079,K$2:K3079,1)=1,1,0),"")</f>
        <v/>
      </c>
      <c r="R3079" s="0" t="str">
        <f aca="false">IF(M3079=1,IF(COUNTIFS(C$2:C3079,C3079,M$2:M3079,1)=1,1,0),"")</f>
        <v/>
      </c>
      <c r="S3079" s="0" t="str">
        <f aca="false">IF(L3079=1,IF(COUNTIFS(C$2:C3079,C3079,L$2:L3079,1)=1,1,0),"")</f>
        <v/>
      </c>
      <c r="T3079" s="38" t="str">
        <f aca="false">IF(N3079="","",N3079+ROW()/10000000)</f>
        <v/>
      </c>
      <c r="U3079" s="0" t="str">
        <f aca="false">IF(G3079=1,IF(B3079="",1,0),"")</f>
        <v/>
      </c>
    </row>
    <row r="3080" customFormat="false" ht="15" hidden="false" customHeight="false" outlineLevel="0" collapsed="false">
      <c r="A3080" s="35"/>
      <c r="B3080" s="35"/>
      <c r="G3080" s="0" t="str">
        <f aca="false">IF(A3080="","",IF(AND(A3080&gt;=Debut,A3080&lt;Fin),1,0))</f>
        <v/>
      </c>
      <c r="H3080" s="0" t="str">
        <f aca="false">IF(G3080=1,INT(ROUND((A3080-Debut)*86400,0)/600),"")</f>
        <v/>
      </c>
      <c r="I3080" s="0" t="str">
        <f aca="false">IF(G3080=1,INT(ROUND((A3080-Debut)*86400,0)/3600),"")</f>
        <v/>
      </c>
      <c r="J3080" s="0" t="str">
        <f aca="false">IF(OR(A3080="",B3080=""),"",ROUND((B3080-A3080)*86400,0))</f>
        <v/>
      </c>
      <c r="K3080" s="37" t="str">
        <f aca="false">IF(G3080=1,IF(COUNTIFS($C:$C,C3080,$G:$G,1,$A:$A,"&gt;="&amp;(A3080-FenetreInterm/86400),$A:$A,"&lt;="&amp;A3080)&gt;=NbInterm,1,0),"")</f>
        <v/>
      </c>
      <c r="L3080" s="37" t="str">
        <f aca="false">IF(G3080=1,IF(B3080="",0,IF(J3080&lt;SeuilFugitive,1,0)),"")</f>
        <v/>
      </c>
      <c r="M3080" s="37" t="str">
        <f aca="false">IF(G3080=1,IF(B3080="",IF((Fin-A3080)*24&gt;SeuilFigee,1,0),IF(J3080&gt;SeuilFigee*3600,1,0)),"")</f>
        <v/>
      </c>
      <c r="N3080" s="0" t="str">
        <f aca="false">IF(G3080=1,IF(COUNTIF(H$2:H3080,H3080)=1,COUNTIF($H:$H,H3080),""),"")</f>
        <v/>
      </c>
      <c r="O3080" s="0" t="str">
        <f aca="false">IF(G3080=1,IF(COUNTIF(I$2:I3080,I3080)=1,COUNTIF($I:$I,I3080),""),"")</f>
        <v/>
      </c>
      <c r="P3080" s="38" t="str">
        <f aca="false">IF(G3080=1,IF(COUNTIFS(C$2:C3080,C3080,G$2:G3080,1)=1,COUNTIFS($C:$C,C3080,$G:$G,1)+ROW()/10000000,""),"")</f>
        <v/>
      </c>
      <c r="Q3080" s="0" t="str">
        <f aca="false">IF(K3080=1,IF(COUNTIFS(C$2:C3080,C3080,K$2:K3080,1)=1,1,0),"")</f>
        <v/>
      </c>
      <c r="R3080" s="0" t="str">
        <f aca="false">IF(M3080=1,IF(COUNTIFS(C$2:C3080,C3080,M$2:M3080,1)=1,1,0),"")</f>
        <v/>
      </c>
      <c r="S3080" s="0" t="str">
        <f aca="false">IF(L3080=1,IF(COUNTIFS(C$2:C3080,C3080,L$2:L3080,1)=1,1,0),"")</f>
        <v/>
      </c>
      <c r="T3080" s="38" t="str">
        <f aca="false">IF(N3080="","",N3080+ROW()/10000000)</f>
        <v/>
      </c>
      <c r="U3080" s="0" t="str">
        <f aca="false">IF(G3080=1,IF(B3080="",1,0),"")</f>
        <v/>
      </c>
    </row>
    <row r="3081" customFormat="false" ht="15" hidden="false" customHeight="false" outlineLevel="0" collapsed="false">
      <c r="A3081" s="35"/>
      <c r="B3081" s="35"/>
      <c r="G3081" s="0" t="str">
        <f aca="false">IF(A3081="","",IF(AND(A3081&gt;=Debut,A3081&lt;Fin),1,0))</f>
        <v/>
      </c>
      <c r="H3081" s="0" t="str">
        <f aca="false">IF(G3081=1,INT(ROUND((A3081-Debut)*86400,0)/600),"")</f>
        <v/>
      </c>
      <c r="I3081" s="0" t="str">
        <f aca="false">IF(G3081=1,INT(ROUND((A3081-Debut)*86400,0)/3600),"")</f>
        <v/>
      </c>
      <c r="J3081" s="0" t="str">
        <f aca="false">IF(OR(A3081="",B3081=""),"",ROUND((B3081-A3081)*86400,0))</f>
        <v/>
      </c>
      <c r="K3081" s="37" t="str">
        <f aca="false">IF(G3081=1,IF(COUNTIFS($C:$C,C3081,$G:$G,1,$A:$A,"&gt;="&amp;(A3081-FenetreInterm/86400),$A:$A,"&lt;="&amp;A3081)&gt;=NbInterm,1,0),"")</f>
        <v/>
      </c>
      <c r="L3081" s="37" t="str">
        <f aca="false">IF(G3081=1,IF(B3081="",0,IF(J3081&lt;SeuilFugitive,1,0)),"")</f>
        <v/>
      </c>
      <c r="M3081" s="37" t="str">
        <f aca="false">IF(G3081=1,IF(B3081="",IF((Fin-A3081)*24&gt;SeuilFigee,1,0),IF(J3081&gt;SeuilFigee*3600,1,0)),"")</f>
        <v/>
      </c>
      <c r="N3081" s="0" t="str">
        <f aca="false">IF(G3081=1,IF(COUNTIF(H$2:H3081,H3081)=1,COUNTIF($H:$H,H3081),""),"")</f>
        <v/>
      </c>
      <c r="O3081" s="0" t="str">
        <f aca="false">IF(G3081=1,IF(COUNTIF(I$2:I3081,I3081)=1,COUNTIF($I:$I,I3081),""),"")</f>
        <v/>
      </c>
      <c r="P3081" s="38" t="str">
        <f aca="false">IF(G3081=1,IF(COUNTIFS(C$2:C3081,C3081,G$2:G3081,1)=1,COUNTIFS($C:$C,C3081,$G:$G,1)+ROW()/10000000,""),"")</f>
        <v/>
      </c>
      <c r="Q3081" s="0" t="str">
        <f aca="false">IF(K3081=1,IF(COUNTIFS(C$2:C3081,C3081,K$2:K3081,1)=1,1,0),"")</f>
        <v/>
      </c>
      <c r="R3081" s="0" t="str">
        <f aca="false">IF(M3081=1,IF(COUNTIFS(C$2:C3081,C3081,M$2:M3081,1)=1,1,0),"")</f>
        <v/>
      </c>
      <c r="S3081" s="0" t="str">
        <f aca="false">IF(L3081=1,IF(COUNTIFS(C$2:C3081,C3081,L$2:L3081,1)=1,1,0),"")</f>
        <v/>
      </c>
      <c r="T3081" s="38" t="str">
        <f aca="false">IF(N3081="","",N3081+ROW()/10000000)</f>
        <v/>
      </c>
      <c r="U3081" s="0" t="str">
        <f aca="false">IF(G3081=1,IF(B3081="",1,0),"")</f>
        <v/>
      </c>
    </row>
    <row r="3082" customFormat="false" ht="15" hidden="false" customHeight="false" outlineLevel="0" collapsed="false">
      <c r="A3082" s="35"/>
      <c r="B3082" s="35"/>
      <c r="G3082" s="0" t="str">
        <f aca="false">IF(A3082="","",IF(AND(A3082&gt;=Debut,A3082&lt;Fin),1,0))</f>
        <v/>
      </c>
      <c r="H3082" s="0" t="str">
        <f aca="false">IF(G3082=1,INT(ROUND((A3082-Debut)*86400,0)/600),"")</f>
        <v/>
      </c>
      <c r="I3082" s="0" t="str">
        <f aca="false">IF(G3082=1,INT(ROUND((A3082-Debut)*86400,0)/3600),"")</f>
        <v/>
      </c>
      <c r="J3082" s="0" t="str">
        <f aca="false">IF(OR(A3082="",B3082=""),"",ROUND((B3082-A3082)*86400,0))</f>
        <v/>
      </c>
      <c r="K3082" s="37" t="str">
        <f aca="false">IF(G3082=1,IF(COUNTIFS($C:$C,C3082,$G:$G,1,$A:$A,"&gt;="&amp;(A3082-FenetreInterm/86400),$A:$A,"&lt;="&amp;A3082)&gt;=NbInterm,1,0),"")</f>
        <v/>
      </c>
      <c r="L3082" s="37" t="str">
        <f aca="false">IF(G3082=1,IF(B3082="",0,IF(J3082&lt;SeuilFugitive,1,0)),"")</f>
        <v/>
      </c>
      <c r="M3082" s="37" t="str">
        <f aca="false">IF(G3082=1,IF(B3082="",IF((Fin-A3082)*24&gt;SeuilFigee,1,0),IF(J3082&gt;SeuilFigee*3600,1,0)),"")</f>
        <v/>
      </c>
      <c r="N3082" s="0" t="str">
        <f aca="false">IF(G3082=1,IF(COUNTIF(H$2:H3082,H3082)=1,COUNTIF($H:$H,H3082),""),"")</f>
        <v/>
      </c>
      <c r="O3082" s="0" t="str">
        <f aca="false">IF(G3082=1,IF(COUNTIF(I$2:I3082,I3082)=1,COUNTIF($I:$I,I3082),""),"")</f>
        <v/>
      </c>
      <c r="P3082" s="38" t="str">
        <f aca="false">IF(G3082=1,IF(COUNTIFS(C$2:C3082,C3082,G$2:G3082,1)=1,COUNTIFS($C:$C,C3082,$G:$G,1)+ROW()/10000000,""),"")</f>
        <v/>
      </c>
      <c r="Q3082" s="0" t="str">
        <f aca="false">IF(K3082=1,IF(COUNTIFS(C$2:C3082,C3082,K$2:K3082,1)=1,1,0),"")</f>
        <v/>
      </c>
      <c r="R3082" s="0" t="str">
        <f aca="false">IF(M3082=1,IF(COUNTIFS(C$2:C3082,C3082,M$2:M3082,1)=1,1,0),"")</f>
        <v/>
      </c>
      <c r="S3082" s="0" t="str">
        <f aca="false">IF(L3082=1,IF(COUNTIFS(C$2:C3082,C3082,L$2:L3082,1)=1,1,0),"")</f>
        <v/>
      </c>
      <c r="T3082" s="38" t="str">
        <f aca="false">IF(N3082="","",N3082+ROW()/10000000)</f>
        <v/>
      </c>
      <c r="U3082" s="0" t="str">
        <f aca="false">IF(G3082=1,IF(B3082="",1,0),"")</f>
        <v/>
      </c>
    </row>
    <row r="3083" customFormat="false" ht="15" hidden="false" customHeight="false" outlineLevel="0" collapsed="false">
      <c r="A3083" s="35"/>
      <c r="B3083" s="35"/>
      <c r="G3083" s="0" t="str">
        <f aca="false">IF(A3083="","",IF(AND(A3083&gt;=Debut,A3083&lt;Fin),1,0))</f>
        <v/>
      </c>
      <c r="H3083" s="0" t="str">
        <f aca="false">IF(G3083=1,INT(ROUND((A3083-Debut)*86400,0)/600),"")</f>
        <v/>
      </c>
      <c r="I3083" s="0" t="str">
        <f aca="false">IF(G3083=1,INT(ROUND((A3083-Debut)*86400,0)/3600),"")</f>
        <v/>
      </c>
      <c r="J3083" s="0" t="str">
        <f aca="false">IF(OR(A3083="",B3083=""),"",ROUND((B3083-A3083)*86400,0))</f>
        <v/>
      </c>
      <c r="K3083" s="37" t="str">
        <f aca="false">IF(G3083=1,IF(COUNTIFS($C:$C,C3083,$G:$G,1,$A:$A,"&gt;="&amp;(A3083-FenetreInterm/86400),$A:$A,"&lt;="&amp;A3083)&gt;=NbInterm,1,0),"")</f>
        <v/>
      </c>
      <c r="L3083" s="37" t="str">
        <f aca="false">IF(G3083=1,IF(B3083="",0,IF(J3083&lt;SeuilFugitive,1,0)),"")</f>
        <v/>
      </c>
      <c r="M3083" s="37" t="str">
        <f aca="false">IF(G3083=1,IF(B3083="",IF((Fin-A3083)*24&gt;SeuilFigee,1,0),IF(J3083&gt;SeuilFigee*3600,1,0)),"")</f>
        <v/>
      </c>
      <c r="N3083" s="0" t="str">
        <f aca="false">IF(G3083=1,IF(COUNTIF(H$2:H3083,H3083)=1,COUNTIF($H:$H,H3083),""),"")</f>
        <v/>
      </c>
      <c r="O3083" s="0" t="str">
        <f aca="false">IF(G3083=1,IF(COUNTIF(I$2:I3083,I3083)=1,COUNTIF($I:$I,I3083),""),"")</f>
        <v/>
      </c>
      <c r="P3083" s="38" t="str">
        <f aca="false">IF(G3083=1,IF(COUNTIFS(C$2:C3083,C3083,G$2:G3083,1)=1,COUNTIFS($C:$C,C3083,$G:$G,1)+ROW()/10000000,""),"")</f>
        <v/>
      </c>
      <c r="Q3083" s="0" t="str">
        <f aca="false">IF(K3083=1,IF(COUNTIFS(C$2:C3083,C3083,K$2:K3083,1)=1,1,0),"")</f>
        <v/>
      </c>
      <c r="R3083" s="0" t="str">
        <f aca="false">IF(M3083=1,IF(COUNTIFS(C$2:C3083,C3083,M$2:M3083,1)=1,1,0),"")</f>
        <v/>
      </c>
      <c r="S3083" s="0" t="str">
        <f aca="false">IF(L3083=1,IF(COUNTIFS(C$2:C3083,C3083,L$2:L3083,1)=1,1,0),"")</f>
        <v/>
      </c>
      <c r="T3083" s="38" t="str">
        <f aca="false">IF(N3083="","",N3083+ROW()/10000000)</f>
        <v/>
      </c>
      <c r="U3083" s="0" t="str">
        <f aca="false">IF(G3083=1,IF(B3083="",1,0),"")</f>
        <v/>
      </c>
    </row>
    <row r="3084" customFormat="false" ht="15" hidden="false" customHeight="false" outlineLevel="0" collapsed="false">
      <c r="A3084" s="35"/>
      <c r="B3084" s="35"/>
      <c r="G3084" s="0" t="str">
        <f aca="false">IF(A3084="","",IF(AND(A3084&gt;=Debut,A3084&lt;Fin),1,0))</f>
        <v/>
      </c>
      <c r="H3084" s="0" t="str">
        <f aca="false">IF(G3084=1,INT(ROUND((A3084-Debut)*86400,0)/600),"")</f>
        <v/>
      </c>
      <c r="I3084" s="0" t="str">
        <f aca="false">IF(G3084=1,INT(ROUND((A3084-Debut)*86400,0)/3600),"")</f>
        <v/>
      </c>
      <c r="J3084" s="0" t="str">
        <f aca="false">IF(OR(A3084="",B3084=""),"",ROUND((B3084-A3084)*86400,0))</f>
        <v/>
      </c>
      <c r="K3084" s="37" t="str">
        <f aca="false">IF(G3084=1,IF(COUNTIFS($C:$C,C3084,$G:$G,1,$A:$A,"&gt;="&amp;(A3084-FenetreInterm/86400),$A:$A,"&lt;="&amp;A3084)&gt;=NbInterm,1,0),"")</f>
        <v/>
      </c>
      <c r="L3084" s="37" t="str">
        <f aca="false">IF(G3084=1,IF(B3084="",0,IF(J3084&lt;SeuilFugitive,1,0)),"")</f>
        <v/>
      </c>
      <c r="M3084" s="37" t="str">
        <f aca="false">IF(G3084=1,IF(B3084="",IF((Fin-A3084)*24&gt;SeuilFigee,1,0),IF(J3084&gt;SeuilFigee*3600,1,0)),"")</f>
        <v/>
      </c>
      <c r="N3084" s="0" t="str">
        <f aca="false">IF(G3084=1,IF(COUNTIF(H$2:H3084,H3084)=1,COUNTIF($H:$H,H3084),""),"")</f>
        <v/>
      </c>
      <c r="O3084" s="0" t="str">
        <f aca="false">IF(G3084=1,IF(COUNTIF(I$2:I3084,I3084)=1,COUNTIF($I:$I,I3084),""),"")</f>
        <v/>
      </c>
      <c r="P3084" s="38" t="str">
        <f aca="false">IF(G3084=1,IF(COUNTIFS(C$2:C3084,C3084,G$2:G3084,1)=1,COUNTIFS($C:$C,C3084,$G:$G,1)+ROW()/10000000,""),"")</f>
        <v/>
      </c>
      <c r="Q3084" s="0" t="str">
        <f aca="false">IF(K3084=1,IF(COUNTIFS(C$2:C3084,C3084,K$2:K3084,1)=1,1,0),"")</f>
        <v/>
      </c>
      <c r="R3084" s="0" t="str">
        <f aca="false">IF(M3084=1,IF(COUNTIFS(C$2:C3084,C3084,M$2:M3084,1)=1,1,0),"")</f>
        <v/>
      </c>
      <c r="S3084" s="0" t="str">
        <f aca="false">IF(L3084=1,IF(COUNTIFS(C$2:C3084,C3084,L$2:L3084,1)=1,1,0),"")</f>
        <v/>
      </c>
      <c r="T3084" s="38" t="str">
        <f aca="false">IF(N3084="","",N3084+ROW()/10000000)</f>
        <v/>
      </c>
      <c r="U3084" s="0" t="str">
        <f aca="false">IF(G3084=1,IF(B3084="",1,0),"")</f>
        <v/>
      </c>
    </row>
    <row r="3085" customFormat="false" ht="15" hidden="false" customHeight="false" outlineLevel="0" collapsed="false">
      <c r="A3085" s="35"/>
      <c r="B3085" s="35"/>
      <c r="G3085" s="0" t="str">
        <f aca="false">IF(A3085="","",IF(AND(A3085&gt;=Debut,A3085&lt;Fin),1,0))</f>
        <v/>
      </c>
      <c r="H3085" s="0" t="str">
        <f aca="false">IF(G3085=1,INT(ROUND((A3085-Debut)*86400,0)/600),"")</f>
        <v/>
      </c>
      <c r="I3085" s="0" t="str">
        <f aca="false">IF(G3085=1,INT(ROUND((A3085-Debut)*86400,0)/3600),"")</f>
        <v/>
      </c>
      <c r="J3085" s="0" t="str">
        <f aca="false">IF(OR(A3085="",B3085=""),"",ROUND((B3085-A3085)*86400,0))</f>
        <v/>
      </c>
      <c r="K3085" s="37" t="str">
        <f aca="false">IF(G3085=1,IF(COUNTIFS($C:$C,C3085,$G:$G,1,$A:$A,"&gt;="&amp;(A3085-FenetreInterm/86400),$A:$A,"&lt;="&amp;A3085)&gt;=NbInterm,1,0),"")</f>
        <v/>
      </c>
      <c r="L3085" s="37" t="str">
        <f aca="false">IF(G3085=1,IF(B3085="",0,IF(J3085&lt;SeuilFugitive,1,0)),"")</f>
        <v/>
      </c>
      <c r="M3085" s="37" t="str">
        <f aca="false">IF(G3085=1,IF(B3085="",IF((Fin-A3085)*24&gt;SeuilFigee,1,0),IF(J3085&gt;SeuilFigee*3600,1,0)),"")</f>
        <v/>
      </c>
      <c r="N3085" s="0" t="str">
        <f aca="false">IF(G3085=1,IF(COUNTIF(H$2:H3085,H3085)=1,COUNTIF($H:$H,H3085),""),"")</f>
        <v/>
      </c>
      <c r="O3085" s="0" t="str">
        <f aca="false">IF(G3085=1,IF(COUNTIF(I$2:I3085,I3085)=1,COUNTIF($I:$I,I3085),""),"")</f>
        <v/>
      </c>
      <c r="P3085" s="38" t="str">
        <f aca="false">IF(G3085=1,IF(COUNTIFS(C$2:C3085,C3085,G$2:G3085,1)=1,COUNTIFS($C:$C,C3085,$G:$G,1)+ROW()/10000000,""),"")</f>
        <v/>
      </c>
      <c r="Q3085" s="0" t="str">
        <f aca="false">IF(K3085=1,IF(COUNTIFS(C$2:C3085,C3085,K$2:K3085,1)=1,1,0),"")</f>
        <v/>
      </c>
      <c r="R3085" s="0" t="str">
        <f aca="false">IF(M3085=1,IF(COUNTIFS(C$2:C3085,C3085,M$2:M3085,1)=1,1,0),"")</f>
        <v/>
      </c>
      <c r="S3085" s="0" t="str">
        <f aca="false">IF(L3085=1,IF(COUNTIFS(C$2:C3085,C3085,L$2:L3085,1)=1,1,0),"")</f>
        <v/>
      </c>
      <c r="T3085" s="38" t="str">
        <f aca="false">IF(N3085="","",N3085+ROW()/10000000)</f>
        <v/>
      </c>
      <c r="U3085" s="0" t="str">
        <f aca="false">IF(G3085=1,IF(B3085="",1,0),"")</f>
        <v/>
      </c>
    </row>
    <row r="3086" customFormat="false" ht="15" hidden="false" customHeight="false" outlineLevel="0" collapsed="false">
      <c r="A3086" s="35"/>
      <c r="B3086" s="35"/>
      <c r="G3086" s="0" t="str">
        <f aca="false">IF(A3086="","",IF(AND(A3086&gt;=Debut,A3086&lt;Fin),1,0))</f>
        <v/>
      </c>
      <c r="H3086" s="0" t="str">
        <f aca="false">IF(G3086=1,INT(ROUND((A3086-Debut)*86400,0)/600),"")</f>
        <v/>
      </c>
      <c r="I3086" s="0" t="str">
        <f aca="false">IF(G3086=1,INT(ROUND((A3086-Debut)*86400,0)/3600),"")</f>
        <v/>
      </c>
      <c r="J3086" s="0" t="str">
        <f aca="false">IF(OR(A3086="",B3086=""),"",ROUND((B3086-A3086)*86400,0))</f>
        <v/>
      </c>
      <c r="K3086" s="37" t="str">
        <f aca="false">IF(G3086=1,IF(COUNTIFS($C:$C,C3086,$G:$G,1,$A:$A,"&gt;="&amp;(A3086-FenetreInterm/86400),$A:$A,"&lt;="&amp;A3086)&gt;=NbInterm,1,0),"")</f>
        <v/>
      </c>
      <c r="L3086" s="37" t="str">
        <f aca="false">IF(G3086=1,IF(B3086="",0,IF(J3086&lt;SeuilFugitive,1,0)),"")</f>
        <v/>
      </c>
      <c r="M3086" s="37" t="str">
        <f aca="false">IF(G3086=1,IF(B3086="",IF((Fin-A3086)*24&gt;SeuilFigee,1,0),IF(J3086&gt;SeuilFigee*3600,1,0)),"")</f>
        <v/>
      </c>
      <c r="N3086" s="0" t="str">
        <f aca="false">IF(G3086=1,IF(COUNTIF(H$2:H3086,H3086)=1,COUNTIF($H:$H,H3086),""),"")</f>
        <v/>
      </c>
      <c r="O3086" s="0" t="str">
        <f aca="false">IF(G3086=1,IF(COUNTIF(I$2:I3086,I3086)=1,COUNTIF($I:$I,I3086),""),"")</f>
        <v/>
      </c>
      <c r="P3086" s="38" t="str">
        <f aca="false">IF(G3086=1,IF(COUNTIFS(C$2:C3086,C3086,G$2:G3086,1)=1,COUNTIFS($C:$C,C3086,$G:$G,1)+ROW()/10000000,""),"")</f>
        <v/>
      </c>
      <c r="Q3086" s="0" t="str">
        <f aca="false">IF(K3086=1,IF(COUNTIFS(C$2:C3086,C3086,K$2:K3086,1)=1,1,0),"")</f>
        <v/>
      </c>
      <c r="R3086" s="0" t="str">
        <f aca="false">IF(M3086=1,IF(COUNTIFS(C$2:C3086,C3086,M$2:M3086,1)=1,1,0),"")</f>
        <v/>
      </c>
      <c r="S3086" s="0" t="str">
        <f aca="false">IF(L3086=1,IF(COUNTIFS(C$2:C3086,C3086,L$2:L3086,1)=1,1,0),"")</f>
        <v/>
      </c>
      <c r="T3086" s="38" t="str">
        <f aca="false">IF(N3086="","",N3086+ROW()/10000000)</f>
        <v/>
      </c>
      <c r="U3086" s="0" t="str">
        <f aca="false">IF(G3086=1,IF(B3086="",1,0),"")</f>
        <v/>
      </c>
    </row>
    <row r="3087" customFormat="false" ht="15" hidden="false" customHeight="false" outlineLevel="0" collapsed="false">
      <c r="A3087" s="35"/>
      <c r="B3087" s="35"/>
      <c r="G3087" s="0" t="str">
        <f aca="false">IF(A3087="","",IF(AND(A3087&gt;=Debut,A3087&lt;Fin),1,0))</f>
        <v/>
      </c>
      <c r="H3087" s="0" t="str">
        <f aca="false">IF(G3087=1,INT(ROUND((A3087-Debut)*86400,0)/600),"")</f>
        <v/>
      </c>
      <c r="I3087" s="0" t="str">
        <f aca="false">IF(G3087=1,INT(ROUND((A3087-Debut)*86400,0)/3600),"")</f>
        <v/>
      </c>
      <c r="J3087" s="0" t="str">
        <f aca="false">IF(OR(A3087="",B3087=""),"",ROUND((B3087-A3087)*86400,0))</f>
        <v/>
      </c>
      <c r="K3087" s="37" t="str">
        <f aca="false">IF(G3087=1,IF(COUNTIFS($C:$C,C3087,$G:$G,1,$A:$A,"&gt;="&amp;(A3087-FenetreInterm/86400),$A:$A,"&lt;="&amp;A3087)&gt;=NbInterm,1,0),"")</f>
        <v/>
      </c>
      <c r="L3087" s="37" t="str">
        <f aca="false">IF(G3087=1,IF(B3087="",0,IF(J3087&lt;SeuilFugitive,1,0)),"")</f>
        <v/>
      </c>
      <c r="M3087" s="37" t="str">
        <f aca="false">IF(G3087=1,IF(B3087="",IF((Fin-A3087)*24&gt;SeuilFigee,1,0),IF(J3087&gt;SeuilFigee*3600,1,0)),"")</f>
        <v/>
      </c>
      <c r="N3087" s="0" t="str">
        <f aca="false">IF(G3087=1,IF(COUNTIF(H$2:H3087,H3087)=1,COUNTIF($H:$H,H3087),""),"")</f>
        <v/>
      </c>
      <c r="O3087" s="0" t="str">
        <f aca="false">IF(G3087=1,IF(COUNTIF(I$2:I3087,I3087)=1,COUNTIF($I:$I,I3087),""),"")</f>
        <v/>
      </c>
      <c r="P3087" s="38" t="str">
        <f aca="false">IF(G3087=1,IF(COUNTIFS(C$2:C3087,C3087,G$2:G3087,1)=1,COUNTIFS($C:$C,C3087,$G:$G,1)+ROW()/10000000,""),"")</f>
        <v/>
      </c>
      <c r="Q3087" s="0" t="str">
        <f aca="false">IF(K3087=1,IF(COUNTIFS(C$2:C3087,C3087,K$2:K3087,1)=1,1,0),"")</f>
        <v/>
      </c>
      <c r="R3087" s="0" t="str">
        <f aca="false">IF(M3087=1,IF(COUNTIFS(C$2:C3087,C3087,M$2:M3087,1)=1,1,0),"")</f>
        <v/>
      </c>
      <c r="S3087" s="0" t="str">
        <f aca="false">IF(L3087=1,IF(COUNTIFS(C$2:C3087,C3087,L$2:L3087,1)=1,1,0),"")</f>
        <v/>
      </c>
      <c r="T3087" s="38" t="str">
        <f aca="false">IF(N3087="","",N3087+ROW()/10000000)</f>
        <v/>
      </c>
      <c r="U3087" s="0" t="str">
        <f aca="false">IF(G3087=1,IF(B3087="",1,0),"")</f>
        <v/>
      </c>
    </row>
    <row r="3088" customFormat="false" ht="15" hidden="false" customHeight="false" outlineLevel="0" collapsed="false">
      <c r="A3088" s="35"/>
      <c r="B3088" s="35"/>
      <c r="G3088" s="0" t="str">
        <f aca="false">IF(A3088="","",IF(AND(A3088&gt;=Debut,A3088&lt;Fin),1,0))</f>
        <v/>
      </c>
      <c r="H3088" s="0" t="str">
        <f aca="false">IF(G3088=1,INT(ROUND((A3088-Debut)*86400,0)/600),"")</f>
        <v/>
      </c>
      <c r="I3088" s="0" t="str">
        <f aca="false">IF(G3088=1,INT(ROUND((A3088-Debut)*86400,0)/3600),"")</f>
        <v/>
      </c>
      <c r="J3088" s="0" t="str">
        <f aca="false">IF(OR(A3088="",B3088=""),"",ROUND((B3088-A3088)*86400,0))</f>
        <v/>
      </c>
      <c r="K3088" s="37" t="str">
        <f aca="false">IF(G3088=1,IF(COUNTIFS($C:$C,C3088,$G:$G,1,$A:$A,"&gt;="&amp;(A3088-FenetreInterm/86400),$A:$A,"&lt;="&amp;A3088)&gt;=NbInterm,1,0),"")</f>
        <v/>
      </c>
      <c r="L3088" s="37" t="str">
        <f aca="false">IF(G3088=1,IF(B3088="",0,IF(J3088&lt;SeuilFugitive,1,0)),"")</f>
        <v/>
      </c>
      <c r="M3088" s="37" t="str">
        <f aca="false">IF(G3088=1,IF(B3088="",IF((Fin-A3088)*24&gt;SeuilFigee,1,0),IF(J3088&gt;SeuilFigee*3600,1,0)),"")</f>
        <v/>
      </c>
      <c r="N3088" s="0" t="str">
        <f aca="false">IF(G3088=1,IF(COUNTIF(H$2:H3088,H3088)=1,COUNTIF($H:$H,H3088),""),"")</f>
        <v/>
      </c>
      <c r="O3088" s="0" t="str">
        <f aca="false">IF(G3088=1,IF(COUNTIF(I$2:I3088,I3088)=1,COUNTIF($I:$I,I3088),""),"")</f>
        <v/>
      </c>
      <c r="P3088" s="38" t="str">
        <f aca="false">IF(G3088=1,IF(COUNTIFS(C$2:C3088,C3088,G$2:G3088,1)=1,COUNTIFS($C:$C,C3088,$G:$G,1)+ROW()/10000000,""),"")</f>
        <v/>
      </c>
      <c r="Q3088" s="0" t="str">
        <f aca="false">IF(K3088=1,IF(COUNTIFS(C$2:C3088,C3088,K$2:K3088,1)=1,1,0),"")</f>
        <v/>
      </c>
      <c r="R3088" s="0" t="str">
        <f aca="false">IF(M3088=1,IF(COUNTIFS(C$2:C3088,C3088,M$2:M3088,1)=1,1,0),"")</f>
        <v/>
      </c>
      <c r="S3088" s="0" t="str">
        <f aca="false">IF(L3088=1,IF(COUNTIFS(C$2:C3088,C3088,L$2:L3088,1)=1,1,0),"")</f>
        <v/>
      </c>
      <c r="T3088" s="38" t="str">
        <f aca="false">IF(N3088="","",N3088+ROW()/10000000)</f>
        <v/>
      </c>
      <c r="U3088" s="0" t="str">
        <f aca="false">IF(G3088=1,IF(B3088="",1,0),"")</f>
        <v/>
      </c>
    </row>
    <row r="3089" customFormat="false" ht="15" hidden="false" customHeight="false" outlineLevel="0" collapsed="false">
      <c r="A3089" s="35"/>
      <c r="B3089" s="35"/>
      <c r="G3089" s="0" t="str">
        <f aca="false">IF(A3089="","",IF(AND(A3089&gt;=Debut,A3089&lt;Fin),1,0))</f>
        <v/>
      </c>
      <c r="H3089" s="0" t="str">
        <f aca="false">IF(G3089=1,INT(ROUND((A3089-Debut)*86400,0)/600),"")</f>
        <v/>
      </c>
      <c r="I3089" s="0" t="str">
        <f aca="false">IF(G3089=1,INT(ROUND((A3089-Debut)*86400,0)/3600),"")</f>
        <v/>
      </c>
      <c r="J3089" s="0" t="str">
        <f aca="false">IF(OR(A3089="",B3089=""),"",ROUND((B3089-A3089)*86400,0))</f>
        <v/>
      </c>
      <c r="K3089" s="37" t="str">
        <f aca="false">IF(G3089=1,IF(COUNTIFS($C:$C,C3089,$G:$G,1,$A:$A,"&gt;="&amp;(A3089-FenetreInterm/86400),$A:$A,"&lt;="&amp;A3089)&gt;=NbInterm,1,0),"")</f>
        <v/>
      </c>
      <c r="L3089" s="37" t="str">
        <f aca="false">IF(G3089=1,IF(B3089="",0,IF(J3089&lt;SeuilFugitive,1,0)),"")</f>
        <v/>
      </c>
      <c r="M3089" s="37" t="str">
        <f aca="false">IF(G3089=1,IF(B3089="",IF((Fin-A3089)*24&gt;SeuilFigee,1,0),IF(J3089&gt;SeuilFigee*3600,1,0)),"")</f>
        <v/>
      </c>
      <c r="N3089" s="0" t="str">
        <f aca="false">IF(G3089=1,IF(COUNTIF(H$2:H3089,H3089)=1,COUNTIF($H:$H,H3089),""),"")</f>
        <v/>
      </c>
      <c r="O3089" s="0" t="str">
        <f aca="false">IF(G3089=1,IF(COUNTIF(I$2:I3089,I3089)=1,COUNTIF($I:$I,I3089),""),"")</f>
        <v/>
      </c>
      <c r="P3089" s="38" t="str">
        <f aca="false">IF(G3089=1,IF(COUNTIFS(C$2:C3089,C3089,G$2:G3089,1)=1,COUNTIFS($C:$C,C3089,$G:$G,1)+ROW()/10000000,""),"")</f>
        <v/>
      </c>
      <c r="Q3089" s="0" t="str">
        <f aca="false">IF(K3089=1,IF(COUNTIFS(C$2:C3089,C3089,K$2:K3089,1)=1,1,0),"")</f>
        <v/>
      </c>
      <c r="R3089" s="0" t="str">
        <f aca="false">IF(M3089=1,IF(COUNTIFS(C$2:C3089,C3089,M$2:M3089,1)=1,1,0),"")</f>
        <v/>
      </c>
      <c r="S3089" s="0" t="str">
        <f aca="false">IF(L3089=1,IF(COUNTIFS(C$2:C3089,C3089,L$2:L3089,1)=1,1,0),"")</f>
        <v/>
      </c>
      <c r="T3089" s="38" t="str">
        <f aca="false">IF(N3089="","",N3089+ROW()/10000000)</f>
        <v/>
      </c>
      <c r="U3089" s="0" t="str">
        <f aca="false">IF(G3089=1,IF(B3089="",1,0),"")</f>
        <v/>
      </c>
    </row>
    <row r="3090" customFormat="false" ht="15" hidden="false" customHeight="false" outlineLevel="0" collapsed="false">
      <c r="A3090" s="35"/>
      <c r="B3090" s="35"/>
      <c r="G3090" s="0" t="str">
        <f aca="false">IF(A3090="","",IF(AND(A3090&gt;=Debut,A3090&lt;Fin),1,0))</f>
        <v/>
      </c>
      <c r="H3090" s="0" t="str">
        <f aca="false">IF(G3090=1,INT(ROUND((A3090-Debut)*86400,0)/600),"")</f>
        <v/>
      </c>
      <c r="I3090" s="0" t="str">
        <f aca="false">IF(G3090=1,INT(ROUND((A3090-Debut)*86400,0)/3600),"")</f>
        <v/>
      </c>
      <c r="J3090" s="0" t="str">
        <f aca="false">IF(OR(A3090="",B3090=""),"",ROUND((B3090-A3090)*86400,0))</f>
        <v/>
      </c>
      <c r="K3090" s="37" t="str">
        <f aca="false">IF(G3090=1,IF(COUNTIFS($C:$C,C3090,$G:$G,1,$A:$A,"&gt;="&amp;(A3090-FenetreInterm/86400),$A:$A,"&lt;="&amp;A3090)&gt;=NbInterm,1,0),"")</f>
        <v/>
      </c>
      <c r="L3090" s="37" t="str">
        <f aca="false">IF(G3090=1,IF(B3090="",0,IF(J3090&lt;SeuilFugitive,1,0)),"")</f>
        <v/>
      </c>
      <c r="M3090" s="37" t="str">
        <f aca="false">IF(G3090=1,IF(B3090="",IF((Fin-A3090)*24&gt;SeuilFigee,1,0),IF(J3090&gt;SeuilFigee*3600,1,0)),"")</f>
        <v/>
      </c>
      <c r="N3090" s="0" t="str">
        <f aca="false">IF(G3090=1,IF(COUNTIF(H$2:H3090,H3090)=1,COUNTIF($H:$H,H3090),""),"")</f>
        <v/>
      </c>
      <c r="O3090" s="0" t="str">
        <f aca="false">IF(G3090=1,IF(COUNTIF(I$2:I3090,I3090)=1,COUNTIF($I:$I,I3090),""),"")</f>
        <v/>
      </c>
      <c r="P3090" s="38" t="str">
        <f aca="false">IF(G3090=1,IF(COUNTIFS(C$2:C3090,C3090,G$2:G3090,1)=1,COUNTIFS($C:$C,C3090,$G:$G,1)+ROW()/10000000,""),"")</f>
        <v/>
      </c>
      <c r="Q3090" s="0" t="str">
        <f aca="false">IF(K3090=1,IF(COUNTIFS(C$2:C3090,C3090,K$2:K3090,1)=1,1,0),"")</f>
        <v/>
      </c>
      <c r="R3090" s="0" t="str">
        <f aca="false">IF(M3090=1,IF(COUNTIFS(C$2:C3090,C3090,M$2:M3090,1)=1,1,0),"")</f>
        <v/>
      </c>
      <c r="S3090" s="0" t="str">
        <f aca="false">IF(L3090=1,IF(COUNTIFS(C$2:C3090,C3090,L$2:L3090,1)=1,1,0),"")</f>
        <v/>
      </c>
      <c r="T3090" s="38" t="str">
        <f aca="false">IF(N3090="","",N3090+ROW()/10000000)</f>
        <v/>
      </c>
      <c r="U3090" s="0" t="str">
        <f aca="false">IF(G3090=1,IF(B3090="",1,0),"")</f>
        <v/>
      </c>
    </row>
    <row r="3091" customFormat="false" ht="15" hidden="false" customHeight="false" outlineLevel="0" collapsed="false">
      <c r="A3091" s="35"/>
      <c r="B3091" s="35"/>
      <c r="G3091" s="0" t="str">
        <f aca="false">IF(A3091="","",IF(AND(A3091&gt;=Debut,A3091&lt;Fin),1,0))</f>
        <v/>
      </c>
      <c r="H3091" s="0" t="str">
        <f aca="false">IF(G3091=1,INT(ROUND((A3091-Debut)*86400,0)/600),"")</f>
        <v/>
      </c>
      <c r="I3091" s="0" t="str">
        <f aca="false">IF(G3091=1,INT(ROUND((A3091-Debut)*86400,0)/3600),"")</f>
        <v/>
      </c>
      <c r="J3091" s="0" t="str">
        <f aca="false">IF(OR(A3091="",B3091=""),"",ROUND((B3091-A3091)*86400,0))</f>
        <v/>
      </c>
      <c r="K3091" s="37" t="str">
        <f aca="false">IF(G3091=1,IF(COUNTIFS($C:$C,C3091,$G:$G,1,$A:$A,"&gt;="&amp;(A3091-FenetreInterm/86400),$A:$A,"&lt;="&amp;A3091)&gt;=NbInterm,1,0),"")</f>
        <v/>
      </c>
      <c r="L3091" s="37" t="str">
        <f aca="false">IF(G3091=1,IF(B3091="",0,IF(J3091&lt;SeuilFugitive,1,0)),"")</f>
        <v/>
      </c>
      <c r="M3091" s="37" t="str">
        <f aca="false">IF(G3091=1,IF(B3091="",IF((Fin-A3091)*24&gt;SeuilFigee,1,0),IF(J3091&gt;SeuilFigee*3600,1,0)),"")</f>
        <v/>
      </c>
      <c r="N3091" s="0" t="str">
        <f aca="false">IF(G3091=1,IF(COUNTIF(H$2:H3091,H3091)=1,COUNTIF($H:$H,H3091),""),"")</f>
        <v/>
      </c>
      <c r="O3091" s="0" t="str">
        <f aca="false">IF(G3091=1,IF(COUNTIF(I$2:I3091,I3091)=1,COUNTIF($I:$I,I3091),""),"")</f>
        <v/>
      </c>
      <c r="P3091" s="38" t="str">
        <f aca="false">IF(G3091=1,IF(COUNTIFS(C$2:C3091,C3091,G$2:G3091,1)=1,COUNTIFS($C:$C,C3091,$G:$G,1)+ROW()/10000000,""),"")</f>
        <v/>
      </c>
      <c r="Q3091" s="0" t="str">
        <f aca="false">IF(K3091=1,IF(COUNTIFS(C$2:C3091,C3091,K$2:K3091,1)=1,1,0),"")</f>
        <v/>
      </c>
      <c r="R3091" s="0" t="str">
        <f aca="false">IF(M3091=1,IF(COUNTIFS(C$2:C3091,C3091,M$2:M3091,1)=1,1,0),"")</f>
        <v/>
      </c>
      <c r="S3091" s="0" t="str">
        <f aca="false">IF(L3091=1,IF(COUNTIFS(C$2:C3091,C3091,L$2:L3091,1)=1,1,0),"")</f>
        <v/>
      </c>
      <c r="T3091" s="38" t="str">
        <f aca="false">IF(N3091="","",N3091+ROW()/10000000)</f>
        <v/>
      </c>
      <c r="U3091" s="0" t="str">
        <f aca="false">IF(G3091=1,IF(B3091="",1,0),"")</f>
        <v/>
      </c>
    </row>
    <row r="3092" customFormat="false" ht="15" hidden="false" customHeight="false" outlineLevel="0" collapsed="false">
      <c r="A3092" s="35"/>
      <c r="B3092" s="35"/>
      <c r="G3092" s="0" t="str">
        <f aca="false">IF(A3092="","",IF(AND(A3092&gt;=Debut,A3092&lt;Fin),1,0))</f>
        <v/>
      </c>
      <c r="H3092" s="0" t="str">
        <f aca="false">IF(G3092=1,INT(ROUND((A3092-Debut)*86400,0)/600),"")</f>
        <v/>
      </c>
      <c r="I3092" s="0" t="str">
        <f aca="false">IF(G3092=1,INT(ROUND((A3092-Debut)*86400,0)/3600),"")</f>
        <v/>
      </c>
      <c r="J3092" s="0" t="str">
        <f aca="false">IF(OR(A3092="",B3092=""),"",ROUND((B3092-A3092)*86400,0))</f>
        <v/>
      </c>
      <c r="K3092" s="37" t="str">
        <f aca="false">IF(G3092=1,IF(COUNTIFS($C:$C,C3092,$G:$G,1,$A:$A,"&gt;="&amp;(A3092-FenetreInterm/86400),$A:$A,"&lt;="&amp;A3092)&gt;=NbInterm,1,0),"")</f>
        <v/>
      </c>
      <c r="L3092" s="37" t="str">
        <f aca="false">IF(G3092=1,IF(B3092="",0,IF(J3092&lt;SeuilFugitive,1,0)),"")</f>
        <v/>
      </c>
      <c r="M3092" s="37" t="str">
        <f aca="false">IF(G3092=1,IF(B3092="",IF((Fin-A3092)*24&gt;SeuilFigee,1,0),IF(J3092&gt;SeuilFigee*3600,1,0)),"")</f>
        <v/>
      </c>
      <c r="N3092" s="0" t="str">
        <f aca="false">IF(G3092=1,IF(COUNTIF(H$2:H3092,H3092)=1,COUNTIF($H:$H,H3092),""),"")</f>
        <v/>
      </c>
      <c r="O3092" s="0" t="str">
        <f aca="false">IF(G3092=1,IF(COUNTIF(I$2:I3092,I3092)=1,COUNTIF($I:$I,I3092),""),"")</f>
        <v/>
      </c>
      <c r="P3092" s="38" t="str">
        <f aca="false">IF(G3092=1,IF(COUNTIFS(C$2:C3092,C3092,G$2:G3092,1)=1,COUNTIFS($C:$C,C3092,$G:$G,1)+ROW()/10000000,""),"")</f>
        <v/>
      </c>
      <c r="Q3092" s="0" t="str">
        <f aca="false">IF(K3092=1,IF(COUNTIFS(C$2:C3092,C3092,K$2:K3092,1)=1,1,0),"")</f>
        <v/>
      </c>
      <c r="R3092" s="0" t="str">
        <f aca="false">IF(M3092=1,IF(COUNTIFS(C$2:C3092,C3092,M$2:M3092,1)=1,1,0),"")</f>
        <v/>
      </c>
      <c r="S3092" s="0" t="str">
        <f aca="false">IF(L3092=1,IF(COUNTIFS(C$2:C3092,C3092,L$2:L3092,1)=1,1,0),"")</f>
        <v/>
      </c>
      <c r="T3092" s="38" t="str">
        <f aca="false">IF(N3092="","",N3092+ROW()/10000000)</f>
        <v/>
      </c>
      <c r="U3092" s="0" t="str">
        <f aca="false">IF(G3092=1,IF(B3092="",1,0),"")</f>
        <v/>
      </c>
    </row>
    <row r="3093" customFormat="false" ht="15" hidden="false" customHeight="false" outlineLevel="0" collapsed="false">
      <c r="A3093" s="35"/>
      <c r="B3093" s="35"/>
      <c r="G3093" s="0" t="str">
        <f aca="false">IF(A3093="","",IF(AND(A3093&gt;=Debut,A3093&lt;Fin),1,0))</f>
        <v/>
      </c>
      <c r="H3093" s="0" t="str">
        <f aca="false">IF(G3093=1,INT(ROUND((A3093-Debut)*86400,0)/600),"")</f>
        <v/>
      </c>
      <c r="I3093" s="0" t="str">
        <f aca="false">IF(G3093=1,INT(ROUND((A3093-Debut)*86400,0)/3600),"")</f>
        <v/>
      </c>
      <c r="J3093" s="0" t="str">
        <f aca="false">IF(OR(A3093="",B3093=""),"",ROUND((B3093-A3093)*86400,0))</f>
        <v/>
      </c>
      <c r="K3093" s="37" t="str">
        <f aca="false">IF(G3093=1,IF(COUNTIFS($C:$C,C3093,$G:$G,1,$A:$A,"&gt;="&amp;(A3093-FenetreInterm/86400),$A:$A,"&lt;="&amp;A3093)&gt;=NbInterm,1,0),"")</f>
        <v/>
      </c>
      <c r="L3093" s="37" t="str">
        <f aca="false">IF(G3093=1,IF(B3093="",0,IF(J3093&lt;SeuilFugitive,1,0)),"")</f>
        <v/>
      </c>
      <c r="M3093" s="37" t="str">
        <f aca="false">IF(G3093=1,IF(B3093="",IF((Fin-A3093)*24&gt;SeuilFigee,1,0),IF(J3093&gt;SeuilFigee*3600,1,0)),"")</f>
        <v/>
      </c>
      <c r="N3093" s="0" t="str">
        <f aca="false">IF(G3093=1,IF(COUNTIF(H$2:H3093,H3093)=1,COUNTIF($H:$H,H3093),""),"")</f>
        <v/>
      </c>
      <c r="O3093" s="0" t="str">
        <f aca="false">IF(G3093=1,IF(COUNTIF(I$2:I3093,I3093)=1,COUNTIF($I:$I,I3093),""),"")</f>
        <v/>
      </c>
      <c r="P3093" s="38" t="str">
        <f aca="false">IF(G3093=1,IF(COUNTIFS(C$2:C3093,C3093,G$2:G3093,1)=1,COUNTIFS($C:$C,C3093,$G:$G,1)+ROW()/10000000,""),"")</f>
        <v/>
      </c>
      <c r="Q3093" s="0" t="str">
        <f aca="false">IF(K3093=1,IF(COUNTIFS(C$2:C3093,C3093,K$2:K3093,1)=1,1,0),"")</f>
        <v/>
      </c>
      <c r="R3093" s="0" t="str">
        <f aca="false">IF(M3093=1,IF(COUNTIFS(C$2:C3093,C3093,M$2:M3093,1)=1,1,0),"")</f>
        <v/>
      </c>
      <c r="S3093" s="0" t="str">
        <f aca="false">IF(L3093=1,IF(COUNTIFS(C$2:C3093,C3093,L$2:L3093,1)=1,1,0),"")</f>
        <v/>
      </c>
      <c r="T3093" s="38" t="str">
        <f aca="false">IF(N3093="","",N3093+ROW()/10000000)</f>
        <v/>
      </c>
      <c r="U3093" s="0" t="str">
        <f aca="false">IF(G3093=1,IF(B3093="",1,0),"")</f>
        <v/>
      </c>
    </row>
    <row r="3094" customFormat="false" ht="15" hidden="false" customHeight="false" outlineLevel="0" collapsed="false">
      <c r="A3094" s="35"/>
      <c r="B3094" s="35"/>
      <c r="G3094" s="0" t="str">
        <f aca="false">IF(A3094="","",IF(AND(A3094&gt;=Debut,A3094&lt;Fin),1,0))</f>
        <v/>
      </c>
      <c r="H3094" s="0" t="str">
        <f aca="false">IF(G3094=1,INT(ROUND((A3094-Debut)*86400,0)/600),"")</f>
        <v/>
      </c>
      <c r="I3094" s="0" t="str">
        <f aca="false">IF(G3094=1,INT(ROUND((A3094-Debut)*86400,0)/3600),"")</f>
        <v/>
      </c>
      <c r="J3094" s="0" t="str">
        <f aca="false">IF(OR(A3094="",B3094=""),"",ROUND((B3094-A3094)*86400,0))</f>
        <v/>
      </c>
      <c r="K3094" s="37" t="str">
        <f aca="false">IF(G3094=1,IF(COUNTIFS($C:$C,C3094,$G:$G,1,$A:$A,"&gt;="&amp;(A3094-FenetreInterm/86400),$A:$A,"&lt;="&amp;A3094)&gt;=NbInterm,1,0),"")</f>
        <v/>
      </c>
      <c r="L3094" s="37" t="str">
        <f aca="false">IF(G3094=1,IF(B3094="",0,IF(J3094&lt;SeuilFugitive,1,0)),"")</f>
        <v/>
      </c>
      <c r="M3094" s="37" t="str">
        <f aca="false">IF(G3094=1,IF(B3094="",IF((Fin-A3094)*24&gt;SeuilFigee,1,0),IF(J3094&gt;SeuilFigee*3600,1,0)),"")</f>
        <v/>
      </c>
      <c r="N3094" s="0" t="str">
        <f aca="false">IF(G3094=1,IF(COUNTIF(H$2:H3094,H3094)=1,COUNTIF($H:$H,H3094),""),"")</f>
        <v/>
      </c>
      <c r="O3094" s="0" t="str">
        <f aca="false">IF(G3094=1,IF(COUNTIF(I$2:I3094,I3094)=1,COUNTIF($I:$I,I3094),""),"")</f>
        <v/>
      </c>
      <c r="P3094" s="38" t="str">
        <f aca="false">IF(G3094=1,IF(COUNTIFS(C$2:C3094,C3094,G$2:G3094,1)=1,COUNTIFS($C:$C,C3094,$G:$G,1)+ROW()/10000000,""),"")</f>
        <v/>
      </c>
      <c r="Q3094" s="0" t="str">
        <f aca="false">IF(K3094=1,IF(COUNTIFS(C$2:C3094,C3094,K$2:K3094,1)=1,1,0),"")</f>
        <v/>
      </c>
      <c r="R3094" s="0" t="str">
        <f aca="false">IF(M3094=1,IF(COUNTIFS(C$2:C3094,C3094,M$2:M3094,1)=1,1,0),"")</f>
        <v/>
      </c>
      <c r="S3094" s="0" t="str">
        <f aca="false">IF(L3094=1,IF(COUNTIFS(C$2:C3094,C3094,L$2:L3094,1)=1,1,0),"")</f>
        <v/>
      </c>
      <c r="T3094" s="38" t="str">
        <f aca="false">IF(N3094="","",N3094+ROW()/10000000)</f>
        <v/>
      </c>
      <c r="U3094" s="0" t="str">
        <f aca="false">IF(G3094=1,IF(B3094="",1,0),"")</f>
        <v/>
      </c>
    </row>
    <row r="3095" customFormat="false" ht="15" hidden="false" customHeight="false" outlineLevel="0" collapsed="false">
      <c r="A3095" s="35"/>
      <c r="B3095" s="35"/>
      <c r="G3095" s="0" t="str">
        <f aca="false">IF(A3095="","",IF(AND(A3095&gt;=Debut,A3095&lt;Fin),1,0))</f>
        <v/>
      </c>
      <c r="H3095" s="0" t="str">
        <f aca="false">IF(G3095=1,INT(ROUND((A3095-Debut)*86400,0)/600),"")</f>
        <v/>
      </c>
      <c r="I3095" s="0" t="str">
        <f aca="false">IF(G3095=1,INT(ROUND((A3095-Debut)*86400,0)/3600),"")</f>
        <v/>
      </c>
      <c r="J3095" s="0" t="str">
        <f aca="false">IF(OR(A3095="",B3095=""),"",ROUND((B3095-A3095)*86400,0))</f>
        <v/>
      </c>
      <c r="K3095" s="37" t="str">
        <f aca="false">IF(G3095=1,IF(COUNTIFS($C:$C,C3095,$G:$G,1,$A:$A,"&gt;="&amp;(A3095-FenetreInterm/86400),$A:$A,"&lt;="&amp;A3095)&gt;=NbInterm,1,0),"")</f>
        <v/>
      </c>
      <c r="L3095" s="37" t="str">
        <f aca="false">IF(G3095=1,IF(B3095="",0,IF(J3095&lt;SeuilFugitive,1,0)),"")</f>
        <v/>
      </c>
      <c r="M3095" s="37" t="str">
        <f aca="false">IF(G3095=1,IF(B3095="",IF((Fin-A3095)*24&gt;SeuilFigee,1,0),IF(J3095&gt;SeuilFigee*3600,1,0)),"")</f>
        <v/>
      </c>
      <c r="N3095" s="0" t="str">
        <f aca="false">IF(G3095=1,IF(COUNTIF(H$2:H3095,H3095)=1,COUNTIF($H:$H,H3095),""),"")</f>
        <v/>
      </c>
      <c r="O3095" s="0" t="str">
        <f aca="false">IF(G3095=1,IF(COUNTIF(I$2:I3095,I3095)=1,COUNTIF($I:$I,I3095),""),"")</f>
        <v/>
      </c>
      <c r="P3095" s="38" t="str">
        <f aca="false">IF(G3095=1,IF(COUNTIFS(C$2:C3095,C3095,G$2:G3095,1)=1,COUNTIFS($C:$C,C3095,$G:$G,1)+ROW()/10000000,""),"")</f>
        <v/>
      </c>
      <c r="Q3095" s="0" t="str">
        <f aca="false">IF(K3095=1,IF(COUNTIFS(C$2:C3095,C3095,K$2:K3095,1)=1,1,0),"")</f>
        <v/>
      </c>
      <c r="R3095" s="0" t="str">
        <f aca="false">IF(M3095=1,IF(COUNTIFS(C$2:C3095,C3095,M$2:M3095,1)=1,1,0),"")</f>
        <v/>
      </c>
      <c r="S3095" s="0" t="str">
        <f aca="false">IF(L3095=1,IF(COUNTIFS(C$2:C3095,C3095,L$2:L3095,1)=1,1,0),"")</f>
        <v/>
      </c>
      <c r="T3095" s="38" t="str">
        <f aca="false">IF(N3095="","",N3095+ROW()/10000000)</f>
        <v/>
      </c>
      <c r="U3095" s="0" t="str">
        <f aca="false">IF(G3095=1,IF(B3095="",1,0),"")</f>
        <v/>
      </c>
    </row>
    <row r="3096" customFormat="false" ht="15" hidden="false" customHeight="false" outlineLevel="0" collapsed="false">
      <c r="A3096" s="35"/>
      <c r="B3096" s="35"/>
      <c r="G3096" s="0" t="str">
        <f aca="false">IF(A3096="","",IF(AND(A3096&gt;=Debut,A3096&lt;Fin),1,0))</f>
        <v/>
      </c>
      <c r="H3096" s="0" t="str">
        <f aca="false">IF(G3096=1,INT(ROUND((A3096-Debut)*86400,0)/600),"")</f>
        <v/>
      </c>
      <c r="I3096" s="0" t="str">
        <f aca="false">IF(G3096=1,INT(ROUND((A3096-Debut)*86400,0)/3600),"")</f>
        <v/>
      </c>
      <c r="J3096" s="0" t="str">
        <f aca="false">IF(OR(A3096="",B3096=""),"",ROUND((B3096-A3096)*86400,0))</f>
        <v/>
      </c>
      <c r="K3096" s="37" t="str">
        <f aca="false">IF(G3096=1,IF(COUNTIFS($C:$C,C3096,$G:$G,1,$A:$A,"&gt;="&amp;(A3096-FenetreInterm/86400),$A:$A,"&lt;="&amp;A3096)&gt;=NbInterm,1,0),"")</f>
        <v/>
      </c>
      <c r="L3096" s="37" t="str">
        <f aca="false">IF(G3096=1,IF(B3096="",0,IF(J3096&lt;SeuilFugitive,1,0)),"")</f>
        <v/>
      </c>
      <c r="M3096" s="37" t="str">
        <f aca="false">IF(G3096=1,IF(B3096="",IF((Fin-A3096)*24&gt;SeuilFigee,1,0),IF(J3096&gt;SeuilFigee*3600,1,0)),"")</f>
        <v/>
      </c>
      <c r="N3096" s="0" t="str">
        <f aca="false">IF(G3096=1,IF(COUNTIF(H$2:H3096,H3096)=1,COUNTIF($H:$H,H3096),""),"")</f>
        <v/>
      </c>
      <c r="O3096" s="0" t="str">
        <f aca="false">IF(G3096=1,IF(COUNTIF(I$2:I3096,I3096)=1,COUNTIF($I:$I,I3096),""),"")</f>
        <v/>
      </c>
      <c r="P3096" s="38" t="str">
        <f aca="false">IF(G3096=1,IF(COUNTIFS(C$2:C3096,C3096,G$2:G3096,1)=1,COUNTIFS($C:$C,C3096,$G:$G,1)+ROW()/10000000,""),"")</f>
        <v/>
      </c>
      <c r="Q3096" s="0" t="str">
        <f aca="false">IF(K3096=1,IF(COUNTIFS(C$2:C3096,C3096,K$2:K3096,1)=1,1,0),"")</f>
        <v/>
      </c>
      <c r="R3096" s="0" t="str">
        <f aca="false">IF(M3096=1,IF(COUNTIFS(C$2:C3096,C3096,M$2:M3096,1)=1,1,0),"")</f>
        <v/>
      </c>
      <c r="S3096" s="0" t="str">
        <f aca="false">IF(L3096=1,IF(COUNTIFS(C$2:C3096,C3096,L$2:L3096,1)=1,1,0),"")</f>
        <v/>
      </c>
      <c r="T3096" s="38" t="str">
        <f aca="false">IF(N3096="","",N3096+ROW()/10000000)</f>
        <v/>
      </c>
      <c r="U3096" s="0" t="str">
        <f aca="false">IF(G3096=1,IF(B3096="",1,0),"")</f>
        <v/>
      </c>
    </row>
    <row r="3097" customFormat="false" ht="15" hidden="false" customHeight="false" outlineLevel="0" collapsed="false">
      <c r="A3097" s="35"/>
      <c r="B3097" s="35"/>
      <c r="G3097" s="0" t="str">
        <f aca="false">IF(A3097="","",IF(AND(A3097&gt;=Debut,A3097&lt;Fin),1,0))</f>
        <v/>
      </c>
      <c r="H3097" s="0" t="str">
        <f aca="false">IF(G3097=1,INT(ROUND((A3097-Debut)*86400,0)/600),"")</f>
        <v/>
      </c>
      <c r="I3097" s="0" t="str">
        <f aca="false">IF(G3097=1,INT(ROUND((A3097-Debut)*86400,0)/3600),"")</f>
        <v/>
      </c>
      <c r="J3097" s="0" t="str">
        <f aca="false">IF(OR(A3097="",B3097=""),"",ROUND((B3097-A3097)*86400,0))</f>
        <v/>
      </c>
      <c r="K3097" s="37" t="str">
        <f aca="false">IF(G3097=1,IF(COUNTIFS($C:$C,C3097,$G:$G,1,$A:$A,"&gt;="&amp;(A3097-FenetreInterm/86400),$A:$A,"&lt;="&amp;A3097)&gt;=NbInterm,1,0),"")</f>
        <v/>
      </c>
      <c r="L3097" s="37" t="str">
        <f aca="false">IF(G3097=1,IF(B3097="",0,IF(J3097&lt;SeuilFugitive,1,0)),"")</f>
        <v/>
      </c>
      <c r="M3097" s="37" t="str">
        <f aca="false">IF(G3097=1,IF(B3097="",IF((Fin-A3097)*24&gt;SeuilFigee,1,0),IF(J3097&gt;SeuilFigee*3600,1,0)),"")</f>
        <v/>
      </c>
      <c r="N3097" s="0" t="str">
        <f aca="false">IF(G3097=1,IF(COUNTIF(H$2:H3097,H3097)=1,COUNTIF($H:$H,H3097),""),"")</f>
        <v/>
      </c>
      <c r="O3097" s="0" t="str">
        <f aca="false">IF(G3097=1,IF(COUNTIF(I$2:I3097,I3097)=1,COUNTIF($I:$I,I3097),""),"")</f>
        <v/>
      </c>
      <c r="P3097" s="38" t="str">
        <f aca="false">IF(G3097=1,IF(COUNTIFS(C$2:C3097,C3097,G$2:G3097,1)=1,COUNTIFS($C:$C,C3097,$G:$G,1)+ROW()/10000000,""),"")</f>
        <v/>
      </c>
      <c r="Q3097" s="0" t="str">
        <f aca="false">IF(K3097=1,IF(COUNTIFS(C$2:C3097,C3097,K$2:K3097,1)=1,1,0),"")</f>
        <v/>
      </c>
      <c r="R3097" s="0" t="str">
        <f aca="false">IF(M3097=1,IF(COUNTIFS(C$2:C3097,C3097,M$2:M3097,1)=1,1,0),"")</f>
        <v/>
      </c>
      <c r="S3097" s="0" t="str">
        <f aca="false">IF(L3097=1,IF(COUNTIFS(C$2:C3097,C3097,L$2:L3097,1)=1,1,0),"")</f>
        <v/>
      </c>
      <c r="T3097" s="38" t="str">
        <f aca="false">IF(N3097="","",N3097+ROW()/10000000)</f>
        <v/>
      </c>
      <c r="U3097" s="0" t="str">
        <f aca="false">IF(G3097=1,IF(B3097="",1,0),"")</f>
        <v/>
      </c>
    </row>
    <row r="3098" customFormat="false" ht="15" hidden="false" customHeight="false" outlineLevel="0" collapsed="false">
      <c r="A3098" s="35"/>
      <c r="B3098" s="35"/>
      <c r="G3098" s="0" t="str">
        <f aca="false">IF(A3098="","",IF(AND(A3098&gt;=Debut,A3098&lt;Fin),1,0))</f>
        <v/>
      </c>
      <c r="H3098" s="0" t="str">
        <f aca="false">IF(G3098=1,INT(ROUND((A3098-Debut)*86400,0)/600),"")</f>
        <v/>
      </c>
      <c r="I3098" s="0" t="str">
        <f aca="false">IF(G3098=1,INT(ROUND((A3098-Debut)*86400,0)/3600),"")</f>
        <v/>
      </c>
      <c r="J3098" s="0" t="str">
        <f aca="false">IF(OR(A3098="",B3098=""),"",ROUND((B3098-A3098)*86400,0))</f>
        <v/>
      </c>
      <c r="K3098" s="37" t="str">
        <f aca="false">IF(G3098=1,IF(COUNTIFS($C:$C,C3098,$G:$G,1,$A:$A,"&gt;="&amp;(A3098-FenetreInterm/86400),$A:$A,"&lt;="&amp;A3098)&gt;=NbInterm,1,0),"")</f>
        <v/>
      </c>
      <c r="L3098" s="37" t="str">
        <f aca="false">IF(G3098=1,IF(B3098="",0,IF(J3098&lt;SeuilFugitive,1,0)),"")</f>
        <v/>
      </c>
      <c r="M3098" s="37" t="str">
        <f aca="false">IF(G3098=1,IF(B3098="",IF((Fin-A3098)*24&gt;SeuilFigee,1,0),IF(J3098&gt;SeuilFigee*3600,1,0)),"")</f>
        <v/>
      </c>
      <c r="N3098" s="0" t="str">
        <f aca="false">IF(G3098=1,IF(COUNTIF(H$2:H3098,H3098)=1,COUNTIF($H:$H,H3098),""),"")</f>
        <v/>
      </c>
      <c r="O3098" s="0" t="str">
        <f aca="false">IF(G3098=1,IF(COUNTIF(I$2:I3098,I3098)=1,COUNTIF($I:$I,I3098),""),"")</f>
        <v/>
      </c>
      <c r="P3098" s="38" t="str">
        <f aca="false">IF(G3098=1,IF(COUNTIFS(C$2:C3098,C3098,G$2:G3098,1)=1,COUNTIFS($C:$C,C3098,$G:$G,1)+ROW()/10000000,""),"")</f>
        <v/>
      </c>
      <c r="Q3098" s="0" t="str">
        <f aca="false">IF(K3098=1,IF(COUNTIFS(C$2:C3098,C3098,K$2:K3098,1)=1,1,0),"")</f>
        <v/>
      </c>
      <c r="R3098" s="0" t="str">
        <f aca="false">IF(M3098=1,IF(COUNTIFS(C$2:C3098,C3098,M$2:M3098,1)=1,1,0),"")</f>
        <v/>
      </c>
      <c r="S3098" s="0" t="str">
        <f aca="false">IF(L3098=1,IF(COUNTIFS(C$2:C3098,C3098,L$2:L3098,1)=1,1,0),"")</f>
        <v/>
      </c>
      <c r="T3098" s="38" t="str">
        <f aca="false">IF(N3098="","",N3098+ROW()/10000000)</f>
        <v/>
      </c>
      <c r="U3098" s="0" t="str">
        <f aca="false">IF(G3098=1,IF(B3098="",1,0),"")</f>
        <v/>
      </c>
    </row>
    <row r="3099" customFormat="false" ht="15" hidden="false" customHeight="false" outlineLevel="0" collapsed="false">
      <c r="A3099" s="35"/>
      <c r="B3099" s="35"/>
      <c r="G3099" s="0" t="str">
        <f aca="false">IF(A3099="","",IF(AND(A3099&gt;=Debut,A3099&lt;Fin),1,0))</f>
        <v/>
      </c>
      <c r="H3099" s="0" t="str">
        <f aca="false">IF(G3099=1,INT(ROUND((A3099-Debut)*86400,0)/600),"")</f>
        <v/>
      </c>
      <c r="I3099" s="0" t="str">
        <f aca="false">IF(G3099=1,INT(ROUND((A3099-Debut)*86400,0)/3600),"")</f>
        <v/>
      </c>
      <c r="J3099" s="0" t="str">
        <f aca="false">IF(OR(A3099="",B3099=""),"",ROUND((B3099-A3099)*86400,0))</f>
        <v/>
      </c>
      <c r="K3099" s="37" t="str">
        <f aca="false">IF(G3099=1,IF(COUNTIFS($C:$C,C3099,$G:$G,1,$A:$A,"&gt;="&amp;(A3099-FenetreInterm/86400),$A:$A,"&lt;="&amp;A3099)&gt;=NbInterm,1,0),"")</f>
        <v/>
      </c>
      <c r="L3099" s="37" t="str">
        <f aca="false">IF(G3099=1,IF(B3099="",0,IF(J3099&lt;SeuilFugitive,1,0)),"")</f>
        <v/>
      </c>
      <c r="M3099" s="37" t="str">
        <f aca="false">IF(G3099=1,IF(B3099="",IF((Fin-A3099)*24&gt;SeuilFigee,1,0),IF(J3099&gt;SeuilFigee*3600,1,0)),"")</f>
        <v/>
      </c>
      <c r="N3099" s="0" t="str">
        <f aca="false">IF(G3099=1,IF(COUNTIF(H$2:H3099,H3099)=1,COUNTIF($H:$H,H3099),""),"")</f>
        <v/>
      </c>
      <c r="O3099" s="0" t="str">
        <f aca="false">IF(G3099=1,IF(COUNTIF(I$2:I3099,I3099)=1,COUNTIF($I:$I,I3099),""),"")</f>
        <v/>
      </c>
      <c r="P3099" s="38" t="str">
        <f aca="false">IF(G3099=1,IF(COUNTIFS(C$2:C3099,C3099,G$2:G3099,1)=1,COUNTIFS($C:$C,C3099,$G:$G,1)+ROW()/10000000,""),"")</f>
        <v/>
      </c>
      <c r="Q3099" s="0" t="str">
        <f aca="false">IF(K3099=1,IF(COUNTIFS(C$2:C3099,C3099,K$2:K3099,1)=1,1,0),"")</f>
        <v/>
      </c>
      <c r="R3099" s="0" t="str">
        <f aca="false">IF(M3099=1,IF(COUNTIFS(C$2:C3099,C3099,M$2:M3099,1)=1,1,0),"")</f>
        <v/>
      </c>
      <c r="S3099" s="0" t="str">
        <f aca="false">IF(L3099=1,IF(COUNTIFS(C$2:C3099,C3099,L$2:L3099,1)=1,1,0),"")</f>
        <v/>
      </c>
      <c r="T3099" s="38" t="str">
        <f aca="false">IF(N3099="","",N3099+ROW()/10000000)</f>
        <v/>
      </c>
      <c r="U3099" s="0" t="str">
        <f aca="false">IF(G3099=1,IF(B3099="",1,0),"")</f>
        <v/>
      </c>
    </row>
    <row r="3100" customFormat="false" ht="15" hidden="false" customHeight="false" outlineLevel="0" collapsed="false">
      <c r="A3100" s="35"/>
      <c r="B3100" s="35"/>
      <c r="G3100" s="0" t="str">
        <f aca="false">IF(A3100="","",IF(AND(A3100&gt;=Debut,A3100&lt;Fin),1,0))</f>
        <v/>
      </c>
      <c r="H3100" s="0" t="str">
        <f aca="false">IF(G3100=1,INT(ROUND((A3100-Debut)*86400,0)/600),"")</f>
        <v/>
      </c>
      <c r="I3100" s="0" t="str">
        <f aca="false">IF(G3100=1,INT(ROUND((A3100-Debut)*86400,0)/3600),"")</f>
        <v/>
      </c>
      <c r="J3100" s="0" t="str">
        <f aca="false">IF(OR(A3100="",B3100=""),"",ROUND((B3100-A3100)*86400,0))</f>
        <v/>
      </c>
      <c r="K3100" s="37" t="str">
        <f aca="false">IF(G3100=1,IF(COUNTIFS($C:$C,C3100,$G:$G,1,$A:$A,"&gt;="&amp;(A3100-FenetreInterm/86400),$A:$A,"&lt;="&amp;A3100)&gt;=NbInterm,1,0),"")</f>
        <v/>
      </c>
      <c r="L3100" s="37" t="str">
        <f aca="false">IF(G3100=1,IF(B3100="",0,IF(J3100&lt;SeuilFugitive,1,0)),"")</f>
        <v/>
      </c>
      <c r="M3100" s="37" t="str">
        <f aca="false">IF(G3100=1,IF(B3100="",IF((Fin-A3100)*24&gt;SeuilFigee,1,0),IF(J3100&gt;SeuilFigee*3600,1,0)),"")</f>
        <v/>
      </c>
      <c r="N3100" s="0" t="str">
        <f aca="false">IF(G3100=1,IF(COUNTIF(H$2:H3100,H3100)=1,COUNTIF($H:$H,H3100),""),"")</f>
        <v/>
      </c>
      <c r="O3100" s="0" t="str">
        <f aca="false">IF(G3100=1,IF(COUNTIF(I$2:I3100,I3100)=1,COUNTIF($I:$I,I3100),""),"")</f>
        <v/>
      </c>
      <c r="P3100" s="38" t="str">
        <f aca="false">IF(G3100=1,IF(COUNTIFS(C$2:C3100,C3100,G$2:G3100,1)=1,COUNTIFS($C:$C,C3100,$G:$G,1)+ROW()/10000000,""),"")</f>
        <v/>
      </c>
      <c r="Q3100" s="0" t="str">
        <f aca="false">IF(K3100=1,IF(COUNTIFS(C$2:C3100,C3100,K$2:K3100,1)=1,1,0),"")</f>
        <v/>
      </c>
      <c r="R3100" s="0" t="str">
        <f aca="false">IF(M3100=1,IF(COUNTIFS(C$2:C3100,C3100,M$2:M3100,1)=1,1,0),"")</f>
        <v/>
      </c>
      <c r="S3100" s="0" t="str">
        <f aca="false">IF(L3100=1,IF(COUNTIFS(C$2:C3100,C3100,L$2:L3100,1)=1,1,0),"")</f>
        <v/>
      </c>
      <c r="T3100" s="38" t="str">
        <f aca="false">IF(N3100="","",N3100+ROW()/10000000)</f>
        <v/>
      </c>
      <c r="U3100" s="0" t="str">
        <f aca="false">IF(G3100=1,IF(B3100="",1,0),"")</f>
        <v/>
      </c>
    </row>
    <row r="3101" customFormat="false" ht="15" hidden="false" customHeight="false" outlineLevel="0" collapsed="false">
      <c r="A3101" s="35"/>
      <c r="B3101" s="35"/>
      <c r="G3101" s="0" t="str">
        <f aca="false">IF(A3101="","",IF(AND(A3101&gt;=Debut,A3101&lt;Fin),1,0))</f>
        <v/>
      </c>
      <c r="H3101" s="0" t="str">
        <f aca="false">IF(G3101=1,INT(ROUND((A3101-Debut)*86400,0)/600),"")</f>
        <v/>
      </c>
      <c r="I3101" s="0" t="str">
        <f aca="false">IF(G3101=1,INT(ROUND((A3101-Debut)*86400,0)/3600),"")</f>
        <v/>
      </c>
      <c r="J3101" s="0" t="str">
        <f aca="false">IF(OR(A3101="",B3101=""),"",ROUND((B3101-A3101)*86400,0))</f>
        <v/>
      </c>
      <c r="K3101" s="37" t="str">
        <f aca="false">IF(G3101=1,IF(COUNTIFS($C:$C,C3101,$G:$G,1,$A:$A,"&gt;="&amp;(A3101-FenetreInterm/86400),$A:$A,"&lt;="&amp;A3101)&gt;=NbInterm,1,0),"")</f>
        <v/>
      </c>
      <c r="L3101" s="37" t="str">
        <f aca="false">IF(G3101=1,IF(B3101="",0,IF(J3101&lt;SeuilFugitive,1,0)),"")</f>
        <v/>
      </c>
      <c r="M3101" s="37" t="str">
        <f aca="false">IF(G3101=1,IF(B3101="",IF((Fin-A3101)*24&gt;SeuilFigee,1,0),IF(J3101&gt;SeuilFigee*3600,1,0)),"")</f>
        <v/>
      </c>
      <c r="N3101" s="0" t="str">
        <f aca="false">IF(G3101=1,IF(COUNTIF(H$2:H3101,H3101)=1,COUNTIF($H:$H,H3101),""),"")</f>
        <v/>
      </c>
      <c r="O3101" s="0" t="str">
        <f aca="false">IF(G3101=1,IF(COUNTIF(I$2:I3101,I3101)=1,COUNTIF($I:$I,I3101),""),"")</f>
        <v/>
      </c>
      <c r="P3101" s="38" t="str">
        <f aca="false">IF(G3101=1,IF(COUNTIFS(C$2:C3101,C3101,G$2:G3101,1)=1,COUNTIFS($C:$C,C3101,$G:$G,1)+ROW()/10000000,""),"")</f>
        <v/>
      </c>
      <c r="Q3101" s="0" t="str">
        <f aca="false">IF(K3101=1,IF(COUNTIFS(C$2:C3101,C3101,K$2:K3101,1)=1,1,0),"")</f>
        <v/>
      </c>
      <c r="R3101" s="0" t="str">
        <f aca="false">IF(M3101=1,IF(COUNTIFS(C$2:C3101,C3101,M$2:M3101,1)=1,1,0),"")</f>
        <v/>
      </c>
      <c r="S3101" s="0" t="str">
        <f aca="false">IF(L3101=1,IF(COUNTIFS(C$2:C3101,C3101,L$2:L3101,1)=1,1,0),"")</f>
        <v/>
      </c>
      <c r="T3101" s="38" t="str">
        <f aca="false">IF(N3101="","",N3101+ROW()/10000000)</f>
        <v/>
      </c>
      <c r="U3101" s="0" t="str">
        <f aca="false">IF(G3101=1,IF(B3101="",1,0),"")</f>
        <v/>
      </c>
    </row>
    <row r="3102" customFormat="false" ht="15" hidden="false" customHeight="false" outlineLevel="0" collapsed="false">
      <c r="A3102" s="35"/>
      <c r="B3102" s="35"/>
      <c r="G3102" s="0" t="str">
        <f aca="false">IF(A3102="","",IF(AND(A3102&gt;=Debut,A3102&lt;Fin),1,0))</f>
        <v/>
      </c>
      <c r="H3102" s="0" t="str">
        <f aca="false">IF(G3102=1,INT(ROUND((A3102-Debut)*86400,0)/600),"")</f>
        <v/>
      </c>
      <c r="I3102" s="0" t="str">
        <f aca="false">IF(G3102=1,INT(ROUND((A3102-Debut)*86400,0)/3600),"")</f>
        <v/>
      </c>
      <c r="J3102" s="0" t="str">
        <f aca="false">IF(OR(A3102="",B3102=""),"",ROUND((B3102-A3102)*86400,0))</f>
        <v/>
      </c>
      <c r="K3102" s="37" t="str">
        <f aca="false">IF(G3102=1,IF(COUNTIFS($C:$C,C3102,$G:$G,1,$A:$A,"&gt;="&amp;(A3102-FenetreInterm/86400),$A:$A,"&lt;="&amp;A3102)&gt;=NbInterm,1,0),"")</f>
        <v/>
      </c>
      <c r="L3102" s="37" t="str">
        <f aca="false">IF(G3102=1,IF(B3102="",0,IF(J3102&lt;SeuilFugitive,1,0)),"")</f>
        <v/>
      </c>
      <c r="M3102" s="37" t="str">
        <f aca="false">IF(G3102=1,IF(B3102="",IF((Fin-A3102)*24&gt;SeuilFigee,1,0),IF(J3102&gt;SeuilFigee*3600,1,0)),"")</f>
        <v/>
      </c>
      <c r="N3102" s="0" t="str">
        <f aca="false">IF(G3102=1,IF(COUNTIF(H$2:H3102,H3102)=1,COUNTIF($H:$H,H3102),""),"")</f>
        <v/>
      </c>
      <c r="O3102" s="0" t="str">
        <f aca="false">IF(G3102=1,IF(COUNTIF(I$2:I3102,I3102)=1,COUNTIF($I:$I,I3102),""),"")</f>
        <v/>
      </c>
      <c r="P3102" s="38" t="str">
        <f aca="false">IF(G3102=1,IF(COUNTIFS(C$2:C3102,C3102,G$2:G3102,1)=1,COUNTIFS($C:$C,C3102,$G:$G,1)+ROW()/10000000,""),"")</f>
        <v/>
      </c>
      <c r="Q3102" s="0" t="str">
        <f aca="false">IF(K3102=1,IF(COUNTIFS(C$2:C3102,C3102,K$2:K3102,1)=1,1,0),"")</f>
        <v/>
      </c>
      <c r="R3102" s="0" t="str">
        <f aca="false">IF(M3102=1,IF(COUNTIFS(C$2:C3102,C3102,M$2:M3102,1)=1,1,0),"")</f>
        <v/>
      </c>
      <c r="S3102" s="0" t="str">
        <f aca="false">IF(L3102=1,IF(COUNTIFS(C$2:C3102,C3102,L$2:L3102,1)=1,1,0),"")</f>
        <v/>
      </c>
      <c r="T3102" s="38" t="str">
        <f aca="false">IF(N3102="","",N3102+ROW()/10000000)</f>
        <v/>
      </c>
      <c r="U3102" s="0" t="str">
        <f aca="false">IF(G3102=1,IF(B3102="",1,0),"")</f>
        <v/>
      </c>
    </row>
    <row r="3103" customFormat="false" ht="15" hidden="false" customHeight="false" outlineLevel="0" collapsed="false">
      <c r="A3103" s="35"/>
      <c r="B3103" s="35"/>
      <c r="G3103" s="0" t="str">
        <f aca="false">IF(A3103="","",IF(AND(A3103&gt;=Debut,A3103&lt;Fin),1,0))</f>
        <v/>
      </c>
      <c r="H3103" s="0" t="str">
        <f aca="false">IF(G3103=1,INT(ROUND((A3103-Debut)*86400,0)/600),"")</f>
        <v/>
      </c>
      <c r="I3103" s="0" t="str">
        <f aca="false">IF(G3103=1,INT(ROUND((A3103-Debut)*86400,0)/3600),"")</f>
        <v/>
      </c>
      <c r="J3103" s="0" t="str">
        <f aca="false">IF(OR(A3103="",B3103=""),"",ROUND((B3103-A3103)*86400,0))</f>
        <v/>
      </c>
      <c r="K3103" s="37" t="str">
        <f aca="false">IF(G3103=1,IF(COUNTIFS($C:$C,C3103,$G:$G,1,$A:$A,"&gt;="&amp;(A3103-FenetreInterm/86400),$A:$A,"&lt;="&amp;A3103)&gt;=NbInterm,1,0),"")</f>
        <v/>
      </c>
      <c r="L3103" s="37" t="str">
        <f aca="false">IF(G3103=1,IF(B3103="",0,IF(J3103&lt;SeuilFugitive,1,0)),"")</f>
        <v/>
      </c>
      <c r="M3103" s="37" t="str">
        <f aca="false">IF(G3103=1,IF(B3103="",IF((Fin-A3103)*24&gt;SeuilFigee,1,0),IF(J3103&gt;SeuilFigee*3600,1,0)),"")</f>
        <v/>
      </c>
      <c r="N3103" s="0" t="str">
        <f aca="false">IF(G3103=1,IF(COUNTIF(H$2:H3103,H3103)=1,COUNTIF($H:$H,H3103),""),"")</f>
        <v/>
      </c>
      <c r="O3103" s="0" t="str">
        <f aca="false">IF(G3103=1,IF(COUNTIF(I$2:I3103,I3103)=1,COUNTIF($I:$I,I3103),""),"")</f>
        <v/>
      </c>
      <c r="P3103" s="38" t="str">
        <f aca="false">IF(G3103=1,IF(COUNTIFS(C$2:C3103,C3103,G$2:G3103,1)=1,COUNTIFS($C:$C,C3103,$G:$G,1)+ROW()/10000000,""),"")</f>
        <v/>
      </c>
      <c r="Q3103" s="0" t="str">
        <f aca="false">IF(K3103=1,IF(COUNTIFS(C$2:C3103,C3103,K$2:K3103,1)=1,1,0),"")</f>
        <v/>
      </c>
      <c r="R3103" s="0" t="str">
        <f aca="false">IF(M3103=1,IF(COUNTIFS(C$2:C3103,C3103,M$2:M3103,1)=1,1,0),"")</f>
        <v/>
      </c>
      <c r="S3103" s="0" t="str">
        <f aca="false">IF(L3103=1,IF(COUNTIFS(C$2:C3103,C3103,L$2:L3103,1)=1,1,0),"")</f>
        <v/>
      </c>
      <c r="T3103" s="38" t="str">
        <f aca="false">IF(N3103="","",N3103+ROW()/10000000)</f>
        <v/>
      </c>
      <c r="U3103" s="0" t="str">
        <f aca="false">IF(G3103=1,IF(B3103="",1,0),"")</f>
        <v/>
      </c>
    </row>
    <row r="3104" customFormat="false" ht="15" hidden="false" customHeight="false" outlineLevel="0" collapsed="false">
      <c r="A3104" s="35"/>
      <c r="B3104" s="35"/>
      <c r="G3104" s="0" t="str">
        <f aca="false">IF(A3104="","",IF(AND(A3104&gt;=Debut,A3104&lt;Fin),1,0))</f>
        <v/>
      </c>
      <c r="H3104" s="0" t="str">
        <f aca="false">IF(G3104=1,INT(ROUND((A3104-Debut)*86400,0)/600),"")</f>
        <v/>
      </c>
      <c r="I3104" s="0" t="str">
        <f aca="false">IF(G3104=1,INT(ROUND((A3104-Debut)*86400,0)/3600),"")</f>
        <v/>
      </c>
      <c r="J3104" s="0" t="str">
        <f aca="false">IF(OR(A3104="",B3104=""),"",ROUND((B3104-A3104)*86400,0))</f>
        <v/>
      </c>
      <c r="K3104" s="37" t="str">
        <f aca="false">IF(G3104=1,IF(COUNTIFS($C:$C,C3104,$G:$G,1,$A:$A,"&gt;="&amp;(A3104-FenetreInterm/86400),$A:$A,"&lt;="&amp;A3104)&gt;=NbInterm,1,0),"")</f>
        <v/>
      </c>
      <c r="L3104" s="37" t="str">
        <f aca="false">IF(G3104=1,IF(B3104="",0,IF(J3104&lt;SeuilFugitive,1,0)),"")</f>
        <v/>
      </c>
      <c r="M3104" s="37" t="str">
        <f aca="false">IF(G3104=1,IF(B3104="",IF((Fin-A3104)*24&gt;SeuilFigee,1,0),IF(J3104&gt;SeuilFigee*3600,1,0)),"")</f>
        <v/>
      </c>
      <c r="N3104" s="0" t="str">
        <f aca="false">IF(G3104=1,IF(COUNTIF(H$2:H3104,H3104)=1,COUNTIF($H:$H,H3104),""),"")</f>
        <v/>
      </c>
      <c r="O3104" s="0" t="str">
        <f aca="false">IF(G3104=1,IF(COUNTIF(I$2:I3104,I3104)=1,COUNTIF($I:$I,I3104),""),"")</f>
        <v/>
      </c>
      <c r="P3104" s="38" t="str">
        <f aca="false">IF(G3104=1,IF(COUNTIFS(C$2:C3104,C3104,G$2:G3104,1)=1,COUNTIFS($C:$C,C3104,$G:$G,1)+ROW()/10000000,""),"")</f>
        <v/>
      </c>
      <c r="Q3104" s="0" t="str">
        <f aca="false">IF(K3104=1,IF(COUNTIFS(C$2:C3104,C3104,K$2:K3104,1)=1,1,0),"")</f>
        <v/>
      </c>
      <c r="R3104" s="0" t="str">
        <f aca="false">IF(M3104=1,IF(COUNTIFS(C$2:C3104,C3104,M$2:M3104,1)=1,1,0),"")</f>
        <v/>
      </c>
      <c r="S3104" s="0" t="str">
        <f aca="false">IF(L3104=1,IF(COUNTIFS(C$2:C3104,C3104,L$2:L3104,1)=1,1,0),"")</f>
        <v/>
      </c>
      <c r="T3104" s="38" t="str">
        <f aca="false">IF(N3104="","",N3104+ROW()/10000000)</f>
        <v/>
      </c>
      <c r="U3104" s="0" t="str">
        <f aca="false">IF(G3104=1,IF(B3104="",1,0),"")</f>
        <v/>
      </c>
    </row>
    <row r="3105" customFormat="false" ht="15" hidden="false" customHeight="false" outlineLevel="0" collapsed="false">
      <c r="A3105" s="35"/>
      <c r="B3105" s="35"/>
      <c r="G3105" s="0" t="str">
        <f aca="false">IF(A3105="","",IF(AND(A3105&gt;=Debut,A3105&lt;Fin),1,0))</f>
        <v/>
      </c>
      <c r="H3105" s="0" t="str">
        <f aca="false">IF(G3105=1,INT(ROUND((A3105-Debut)*86400,0)/600),"")</f>
        <v/>
      </c>
      <c r="I3105" s="0" t="str">
        <f aca="false">IF(G3105=1,INT(ROUND((A3105-Debut)*86400,0)/3600),"")</f>
        <v/>
      </c>
      <c r="J3105" s="0" t="str">
        <f aca="false">IF(OR(A3105="",B3105=""),"",ROUND((B3105-A3105)*86400,0))</f>
        <v/>
      </c>
      <c r="K3105" s="37" t="str">
        <f aca="false">IF(G3105=1,IF(COUNTIFS($C:$C,C3105,$G:$G,1,$A:$A,"&gt;="&amp;(A3105-FenetreInterm/86400),$A:$A,"&lt;="&amp;A3105)&gt;=NbInterm,1,0),"")</f>
        <v/>
      </c>
      <c r="L3105" s="37" t="str">
        <f aca="false">IF(G3105=1,IF(B3105="",0,IF(J3105&lt;SeuilFugitive,1,0)),"")</f>
        <v/>
      </c>
      <c r="M3105" s="37" t="str">
        <f aca="false">IF(G3105=1,IF(B3105="",IF((Fin-A3105)*24&gt;SeuilFigee,1,0),IF(J3105&gt;SeuilFigee*3600,1,0)),"")</f>
        <v/>
      </c>
      <c r="N3105" s="0" t="str">
        <f aca="false">IF(G3105=1,IF(COUNTIF(H$2:H3105,H3105)=1,COUNTIF($H:$H,H3105),""),"")</f>
        <v/>
      </c>
      <c r="O3105" s="0" t="str">
        <f aca="false">IF(G3105=1,IF(COUNTIF(I$2:I3105,I3105)=1,COUNTIF($I:$I,I3105),""),"")</f>
        <v/>
      </c>
      <c r="P3105" s="38" t="str">
        <f aca="false">IF(G3105=1,IF(COUNTIFS(C$2:C3105,C3105,G$2:G3105,1)=1,COUNTIFS($C:$C,C3105,$G:$G,1)+ROW()/10000000,""),"")</f>
        <v/>
      </c>
      <c r="Q3105" s="0" t="str">
        <f aca="false">IF(K3105=1,IF(COUNTIFS(C$2:C3105,C3105,K$2:K3105,1)=1,1,0),"")</f>
        <v/>
      </c>
      <c r="R3105" s="0" t="str">
        <f aca="false">IF(M3105=1,IF(COUNTIFS(C$2:C3105,C3105,M$2:M3105,1)=1,1,0),"")</f>
        <v/>
      </c>
      <c r="S3105" s="0" t="str">
        <f aca="false">IF(L3105=1,IF(COUNTIFS(C$2:C3105,C3105,L$2:L3105,1)=1,1,0),"")</f>
        <v/>
      </c>
      <c r="T3105" s="38" t="str">
        <f aca="false">IF(N3105="","",N3105+ROW()/10000000)</f>
        <v/>
      </c>
      <c r="U3105" s="0" t="str">
        <f aca="false">IF(G3105=1,IF(B3105="",1,0),"")</f>
        <v/>
      </c>
    </row>
    <row r="3106" customFormat="false" ht="15" hidden="false" customHeight="false" outlineLevel="0" collapsed="false">
      <c r="A3106" s="35"/>
      <c r="B3106" s="35"/>
      <c r="G3106" s="0" t="str">
        <f aca="false">IF(A3106="","",IF(AND(A3106&gt;=Debut,A3106&lt;Fin),1,0))</f>
        <v/>
      </c>
      <c r="H3106" s="0" t="str">
        <f aca="false">IF(G3106=1,INT(ROUND((A3106-Debut)*86400,0)/600),"")</f>
        <v/>
      </c>
      <c r="I3106" s="0" t="str">
        <f aca="false">IF(G3106=1,INT(ROUND((A3106-Debut)*86400,0)/3600),"")</f>
        <v/>
      </c>
      <c r="J3106" s="0" t="str">
        <f aca="false">IF(OR(A3106="",B3106=""),"",ROUND((B3106-A3106)*86400,0))</f>
        <v/>
      </c>
      <c r="K3106" s="37" t="str">
        <f aca="false">IF(G3106=1,IF(COUNTIFS($C:$C,C3106,$G:$G,1,$A:$A,"&gt;="&amp;(A3106-FenetreInterm/86400),$A:$A,"&lt;="&amp;A3106)&gt;=NbInterm,1,0),"")</f>
        <v/>
      </c>
      <c r="L3106" s="37" t="str">
        <f aca="false">IF(G3106=1,IF(B3106="",0,IF(J3106&lt;SeuilFugitive,1,0)),"")</f>
        <v/>
      </c>
      <c r="M3106" s="37" t="str">
        <f aca="false">IF(G3106=1,IF(B3106="",IF((Fin-A3106)*24&gt;SeuilFigee,1,0),IF(J3106&gt;SeuilFigee*3600,1,0)),"")</f>
        <v/>
      </c>
      <c r="N3106" s="0" t="str">
        <f aca="false">IF(G3106=1,IF(COUNTIF(H$2:H3106,H3106)=1,COUNTIF($H:$H,H3106),""),"")</f>
        <v/>
      </c>
      <c r="O3106" s="0" t="str">
        <f aca="false">IF(G3106=1,IF(COUNTIF(I$2:I3106,I3106)=1,COUNTIF($I:$I,I3106),""),"")</f>
        <v/>
      </c>
      <c r="P3106" s="38" t="str">
        <f aca="false">IF(G3106=1,IF(COUNTIFS(C$2:C3106,C3106,G$2:G3106,1)=1,COUNTIFS($C:$C,C3106,$G:$G,1)+ROW()/10000000,""),"")</f>
        <v/>
      </c>
      <c r="Q3106" s="0" t="str">
        <f aca="false">IF(K3106=1,IF(COUNTIFS(C$2:C3106,C3106,K$2:K3106,1)=1,1,0),"")</f>
        <v/>
      </c>
      <c r="R3106" s="0" t="str">
        <f aca="false">IF(M3106=1,IF(COUNTIFS(C$2:C3106,C3106,M$2:M3106,1)=1,1,0),"")</f>
        <v/>
      </c>
      <c r="S3106" s="0" t="str">
        <f aca="false">IF(L3106=1,IF(COUNTIFS(C$2:C3106,C3106,L$2:L3106,1)=1,1,0),"")</f>
        <v/>
      </c>
      <c r="T3106" s="38" t="str">
        <f aca="false">IF(N3106="","",N3106+ROW()/10000000)</f>
        <v/>
      </c>
      <c r="U3106" s="0" t="str">
        <f aca="false">IF(G3106=1,IF(B3106="",1,0),"")</f>
        <v/>
      </c>
    </row>
    <row r="3107" customFormat="false" ht="15" hidden="false" customHeight="false" outlineLevel="0" collapsed="false">
      <c r="A3107" s="35"/>
      <c r="B3107" s="35"/>
      <c r="G3107" s="0" t="str">
        <f aca="false">IF(A3107="","",IF(AND(A3107&gt;=Debut,A3107&lt;Fin),1,0))</f>
        <v/>
      </c>
      <c r="H3107" s="0" t="str">
        <f aca="false">IF(G3107=1,INT(ROUND((A3107-Debut)*86400,0)/600),"")</f>
        <v/>
      </c>
      <c r="I3107" s="0" t="str">
        <f aca="false">IF(G3107=1,INT(ROUND((A3107-Debut)*86400,0)/3600),"")</f>
        <v/>
      </c>
      <c r="J3107" s="0" t="str">
        <f aca="false">IF(OR(A3107="",B3107=""),"",ROUND((B3107-A3107)*86400,0))</f>
        <v/>
      </c>
      <c r="K3107" s="37" t="str">
        <f aca="false">IF(G3107=1,IF(COUNTIFS($C:$C,C3107,$G:$G,1,$A:$A,"&gt;="&amp;(A3107-FenetreInterm/86400),$A:$A,"&lt;="&amp;A3107)&gt;=NbInterm,1,0),"")</f>
        <v/>
      </c>
      <c r="L3107" s="37" t="str">
        <f aca="false">IF(G3107=1,IF(B3107="",0,IF(J3107&lt;SeuilFugitive,1,0)),"")</f>
        <v/>
      </c>
      <c r="M3107" s="37" t="str">
        <f aca="false">IF(G3107=1,IF(B3107="",IF((Fin-A3107)*24&gt;SeuilFigee,1,0),IF(J3107&gt;SeuilFigee*3600,1,0)),"")</f>
        <v/>
      </c>
      <c r="N3107" s="0" t="str">
        <f aca="false">IF(G3107=1,IF(COUNTIF(H$2:H3107,H3107)=1,COUNTIF($H:$H,H3107),""),"")</f>
        <v/>
      </c>
      <c r="O3107" s="0" t="str">
        <f aca="false">IF(G3107=1,IF(COUNTIF(I$2:I3107,I3107)=1,COUNTIF($I:$I,I3107),""),"")</f>
        <v/>
      </c>
      <c r="P3107" s="38" t="str">
        <f aca="false">IF(G3107=1,IF(COUNTIFS(C$2:C3107,C3107,G$2:G3107,1)=1,COUNTIFS($C:$C,C3107,$G:$G,1)+ROW()/10000000,""),"")</f>
        <v/>
      </c>
      <c r="Q3107" s="0" t="str">
        <f aca="false">IF(K3107=1,IF(COUNTIFS(C$2:C3107,C3107,K$2:K3107,1)=1,1,0),"")</f>
        <v/>
      </c>
      <c r="R3107" s="0" t="str">
        <f aca="false">IF(M3107=1,IF(COUNTIFS(C$2:C3107,C3107,M$2:M3107,1)=1,1,0),"")</f>
        <v/>
      </c>
      <c r="S3107" s="0" t="str">
        <f aca="false">IF(L3107=1,IF(COUNTIFS(C$2:C3107,C3107,L$2:L3107,1)=1,1,0),"")</f>
        <v/>
      </c>
      <c r="T3107" s="38" t="str">
        <f aca="false">IF(N3107="","",N3107+ROW()/10000000)</f>
        <v/>
      </c>
      <c r="U3107" s="0" t="str">
        <f aca="false">IF(G3107=1,IF(B3107="",1,0),"")</f>
        <v/>
      </c>
    </row>
    <row r="3108" customFormat="false" ht="15" hidden="false" customHeight="false" outlineLevel="0" collapsed="false">
      <c r="A3108" s="35"/>
      <c r="B3108" s="35"/>
      <c r="G3108" s="0" t="str">
        <f aca="false">IF(A3108="","",IF(AND(A3108&gt;=Debut,A3108&lt;Fin),1,0))</f>
        <v/>
      </c>
      <c r="H3108" s="0" t="str">
        <f aca="false">IF(G3108=1,INT(ROUND((A3108-Debut)*86400,0)/600),"")</f>
        <v/>
      </c>
      <c r="I3108" s="0" t="str">
        <f aca="false">IF(G3108=1,INT(ROUND((A3108-Debut)*86400,0)/3600),"")</f>
        <v/>
      </c>
      <c r="J3108" s="0" t="str">
        <f aca="false">IF(OR(A3108="",B3108=""),"",ROUND((B3108-A3108)*86400,0))</f>
        <v/>
      </c>
      <c r="K3108" s="37" t="str">
        <f aca="false">IF(G3108=1,IF(COUNTIFS($C:$C,C3108,$G:$G,1,$A:$A,"&gt;="&amp;(A3108-FenetreInterm/86400),$A:$A,"&lt;="&amp;A3108)&gt;=NbInterm,1,0),"")</f>
        <v/>
      </c>
      <c r="L3108" s="37" t="str">
        <f aca="false">IF(G3108=1,IF(B3108="",0,IF(J3108&lt;SeuilFugitive,1,0)),"")</f>
        <v/>
      </c>
      <c r="M3108" s="37" t="str">
        <f aca="false">IF(G3108=1,IF(B3108="",IF((Fin-A3108)*24&gt;SeuilFigee,1,0),IF(J3108&gt;SeuilFigee*3600,1,0)),"")</f>
        <v/>
      </c>
      <c r="N3108" s="0" t="str">
        <f aca="false">IF(G3108=1,IF(COUNTIF(H$2:H3108,H3108)=1,COUNTIF($H:$H,H3108),""),"")</f>
        <v/>
      </c>
      <c r="O3108" s="0" t="str">
        <f aca="false">IF(G3108=1,IF(COUNTIF(I$2:I3108,I3108)=1,COUNTIF($I:$I,I3108),""),"")</f>
        <v/>
      </c>
      <c r="P3108" s="38" t="str">
        <f aca="false">IF(G3108=1,IF(COUNTIFS(C$2:C3108,C3108,G$2:G3108,1)=1,COUNTIFS($C:$C,C3108,$G:$G,1)+ROW()/10000000,""),"")</f>
        <v/>
      </c>
      <c r="Q3108" s="0" t="str">
        <f aca="false">IF(K3108=1,IF(COUNTIFS(C$2:C3108,C3108,K$2:K3108,1)=1,1,0),"")</f>
        <v/>
      </c>
      <c r="R3108" s="0" t="str">
        <f aca="false">IF(M3108=1,IF(COUNTIFS(C$2:C3108,C3108,M$2:M3108,1)=1,1,0),"")</f>
        <v/>
      </c>
      <c r="S3108" s="0" t="str">
        <f aca="false">IF(L3108=1,IF(COUNTIFS(C$2:C3108,C3108,L$2:L3108,1)=1,1,0),"")</f>
        <v/>
      </c>
      <c r="T3108" s="38" t="str">
        <f aca="false">IF(N3108="","",N3108+ROW()/10000000)</f>
        <v/>
      </c>
      <c r="U3108" s="0" t="str">
        <f aca="false">IF(G3108=1,IF(B3108="",1,0),"")</f>
        <v/>
      </c>
    </row>
    <row r="3109" customFormat="false" ht="15" hidden="false" customHeight="false" outlineLevel="0" collapsed="false">
      <c r="A3109" s="35"/>
      <c r="B3109" s="35"/>
      <c r="G3109" s="0" t="str">
        <f aca="false">IF(A3109="","",IF(AND(A3109&gt;=Debut,A3109&lt;Fin),1,0))</f>
        <v/>
      </c>
      <c r="H3109" s="0" t="str">
        <f aca="false">IF(G3109=1,INT(ROUND((A3109-Debut)*86400,0)/600),"")</f>
        <v/>
      </c>
      <c r="I3109" s="0" t="str">
        <f aca="false">IF(G3109=1,INT(ROUND((A3109-Debut)*86400,0)/3600),"")</f>
        <v/>
      </c>
      <c r="J3109" s="0" t="str">
        <f aca="false">IF(OR(A3109="",B3109=""),"",ROUND((B3109-A3109)*86400,0))</f>
        <v/>
      </c>
      <c r="K3109" s="37" t="str">
        <f aca="false">IF(G3109=1,IF(COUNTIFS($C:$C,C3109,$G:$G,1,$A:$A,"&gt;="&amp;(A3109-FenetreInterm/86400),$A:$A,"&lt;="&amp;A3109)&gt;=NbInterm,1,0),"")</f>
        <v/>
      </c>
      <c r="L3109" s="37" t="str">
        <f aca="false">IF(G3109=1,IF(B3109="",0,IF(J3109&lt;SeuilFugitive,1,0)),"")</f>
        <v/>
      </c>
      <c r="M3109" s="37" t="str">
        <f aca="false">IF(G3109=1,IF(B3109="",IF((Fin-A3109)*24&gt;SeuilFigee,1,0),IF(J3109&gt;SeuilFigee*3600,1,0)),"")</f>
        <v/>
      </c>
      <c r="N3109" s="0" t="str">
        <f aca="false">IF(G3109=1,IF(COUNTIF(H$2:H3109,H3109)=1,COUNTIF($H:$H,H3109),""),"")</f>
        <v/>
      </c>
      <c r="O3109" s="0" t="str">
        <f aca="false">IF(G3109=1,IF(COUNTIF(I$2:I3109,I3109)=1,COUNTIF($I:$I,I3109),""),"")</f>
        <v/>
      </c>
      <c r="P3109" s="38" t="str">
        <f aca="false">IF(G3109=1,IF(COUNTIFS(C$2:C3109,C3109,G$2:G3109,1)=1,COUNTIFS($C:$C,C3109,$G:$G,1)+ROW()/10000000,""),"")</f>
        <v/>
      </c>
      <c r="Q3109" s="0" t="str">
        <f aca="false">IF(K3109=1,IF(COUNTIFS(C$2:C3109,C3109,K$2:K3109,1)=1,1,0),"")</f>
        <v/>
      </c>
      <c r="R3109" s="0" t="str">
        <f aca="false">IF(M3109=1,IF(COUNTIFS(C$2:C3109,C3109,M$2:M3109,1)=1,1,0),"")</f>
        <v/>
      </c>
      <c r="S3109" s="0" t="str">
        <f aca="false">IF(L3109=1,IF(COUNTIFS(C$2:C3109,C3109,L$2:L3109,1)=1,1,0),"")</f>
        <v/>
      </c>
      <c r="T3109" s="38" t="str">
        <f aca="false">IF(N3109="","",N3109+ROW()/10000000)</f>
        <v/>
      </c>
      <c r="U3109" s="0" t="str">
        <f aca="false">IF(G3109=1,IF(B3109="",1,0),"")</f>
        <v/>
      </c>
    </row>
    <row r="3110" customFormat="false" ht="15" hidden="false" customHeight="false" outlineLevel="0" collapsed="false">
      <c r="A3110" s="35"/>
      <c r="B3110" s="35"/>
      <c r="G3110" s="0" t="str">
        <f aca="false">IF(A3110="","",IF(AND(A3110&gt;=Debut,A3110&lt;Fin),1,0))</f>
        <v/>
      </c>
      <c r="H3110" s="0" t="str">
        <f aca="false">IF(G3110=1,INT(ROUND((A3110-Debut)*86400,0)/600),"")</f>
        <v/>
      </c>
      <c r="I3110" s="0" t="str">
        <f aca="false">IF(G3110=1,INT(ROUND((A3110-Debut)*86400,0)/3600),"")</f>
        <v/>
      </c>
      <c r="J3110" s="0" t="str">
        <f aca="false">IF(OR(A3110="",B3110=""),"",ROUND((B3110-A3110)*86400,0))</f>
        <v/>
      </c>
      <c r="K3110" s="37" t="str">
        <f aca="false">IF(G3110=1,IF(COUNTIFS($C:$C,C3110,$G:$G,1,$A:$A,"&gt;="&amp;(A3110-FenetreInterm/86400),$A:$A,"&lt;="&amp;A3110)&gt;=NbInterm,1,0),"")</f>
        <v/>
      </c>
      <c r="L3110" s="37" t="str">
        <f aca="false">IF(G3110=1,IF(B3110="",0,IF(J3110&lt;SeuilFugitive,1,0)),"")</f>
        <v/>
      </c>
      <c r="M3110" s="37" t="str">
        <f aca="false">IF(G3110=1,IF(B3110="",IF((Fin-A3110)*24&gt;SeuilFigee,1,0),IF(J3110&gt;SeuilFigee*3600,1,0)),"")</f>
        <v/>
      </c>
      <c r="N3110" s="0" t="str">
        <f aca="false">IF(G3110=1,IF(COUNTIF(H$2:H3110,H3110)=1,COUNTIF($H:$H,H3110),""),"")</f>
        <v/>
      </c>
      <c r="O3110" s="0" t="str">
        <f aca="false">IF(G3110=1,IF(COUNTIF(I$2:I3110,I3110)=1,COUNTIF($I:$I,I3110),""),"")</f>
        <v/>
      </c>
      <c r="P3110" s="38" t="str">
        <f aca="false">IF(G3110=1,IF(COUNTIFS(C$2:C3110,C3110,G$2:G3110,1)=1,COUNTIFS($C:$C,C3110,$G:$G,1)+ROW()/10000000,""),"")</f>
        <v/>
      </c>
      <c r="Q3110" s="0" t="str">
        <f aca="false">IF(K3110=1,IF(COUNTIFS(C$2:C3110,C3110,K$2:K3110,1)=1,1,0),"")</f>
        <v/>
      </c>
      <c r="R3110" s="0" t="str">
        <f aca="false">IF(M3110=1,IF(COUNTIFS(C$2:C3110,C3110,M$2:M3110,1)=1,1,0),"")</f>
        <v/>
      </c>
      <c r="S3110" s="0" t="str">
        <f aca="false">IF(L3110=1,IF(COUNTIFS(C$2:C3110,C3110,L$2:L3110,1)=1,1,0),"")</f>
        <v/>
      </c>
      <c r="T3110" s="38" t="str">
        <f aca="false">IF(N3110="","",N3110+ROW()/10000000)</f>
        <v/>
      </c>
      <c r="U3110" s="0" t="str">
        <f aca="false">IF(G3110=1,IF(B3110="",1,0),"")</f>
        <v/>
      </c>
    </row>
    <row r="3111" customFormat="false" ht="15" hidden="false" customHeight="false" outlineLevel="0" collapsed="false">
      <c r="A3111" s="35"/>
      <c r="B3111" s="35"/>
      <c r="G3111" s="0" t="str">
        <f aca="false">IF(A3111="","",IF(AND(A3111&gt;=Debut,A3111&lt;Fin),1,0))</f>
        <v/>
      </c>
      <c r="H3111" s="0" t="str">
        <f aca="false">IF(G3111=1,INT(ROUND((A3111-Debut)*86400,0)/600),"")</f>
        <v/>
      </c>
      <c r="I3111" s="0" t="str">
        <f aca="false">IF(G3111=1,INT(ROUND((A3111-Debut)*86400,0)/3600),"")</f>
        <v/>
      </c>
      <c r="J3111" s="0" t="str">
        <f aca="false">IF(OR(A3111="",B3111=""),"",ROUND((B3111-A3111)*86400,0))</f>
        <v/>
      </c>
      <c r="K3111" s="37" t="str">
        <f aca="false">IF(G3111=1,IF(COUNTIFS($C:$C,C3111,$G:$G,1,$A:$A,"&gt;="&amp;(A3111-FenetreInterm/86400),$A:$A,"&lt;="&amp;A3111)&gt;=NbInterm,1,0),"")</f>
        <v/>
      </c>
      <c r="L3111" s="37" t="str">
        <f aca="false">IF(G3111=1,IF(B3111="",0,IF(J3111&lt;SeuilFugitive,1,0)),"")</f>
        <v/>
      </c>
      <c r="M3111" s="37" t="str">
        <f aca="false">IF(G3111=1,IF(B3111="",IF((Fin-A3111)*24&gt;SeuilFigee,1,0),IF(J3111&gt;SeuilFigee*3600,1,0)),"")</f>
        <v/>
      </c>
      <c r="N3111" s="0" t="str">
        <f aca="false">IF(G3111=1,IF(COUNTIF(H$2:H3111,H3111)=1,COUNTIF($H:$H,H3111),""),"")</f>
        <v/>
      </c>
      <c r="O3111" s="0" t="str">
        <f aca="false">IF(G3111=1,IF(COUNTIF(I$2:I3111,I3111)=1,COUNTIF($I:$I,I3111),""),"")</f>
        <v/>
      </c>
      <c r="P3111" s="38" t="str">
        <f aca="false">IF(G3111=1,IF(COUNTIFS(C$2:C3111,C3111,G$2:G3111,1)=1,COUNTIFS($C:$C,C3111,$G:$G,1)+ROW()/10000000,""),"")</f>
        <v/>
      </c>
      <c r="Q3111" s="0" t="str">
        <f aca="false">IF(K3111=1,IF(COUNTIFS(C$2:C3111,C3111,K$2:K3111,1)=1,1,0),"")</f>
        <v/>
      </c>
      <c r="R3111" s="0" t="str">
        <f aca="false">IF(M3111=1,IF(COUNTIFS(C$2:C3111,C3111,M$2:M3111,1)=1,1,0),"")</f>
        <v/>
      </c>
      <c r="S3111" s="0" t="str">
        <f aca="false">IF(L3111=1,IF(COUNTIFS(C$2:C3111,C3111,L$2:L3111,1)=1,1,0),"")</f>
        <v/>
      </c>
      <c r="T3111" s="38" t="str">
        <f aca="false">IF(N3111="","",N3111+ROW()/10000000)</f>
        <v/>
      </c>
      <c r="U3111" s="0" t="str">
        <f aca="false">IF(G3111=1,IF(B3111="",1,0),"")</f>
        <v/>
      </c>
    </row>
    <row r="3112" customFormat="false" ht="15" hidden="false" customHeight="false" outlineLevel="0" collapsed="false">
      <c r="A3112" s="35"/>
      <c r="B3112" s="35"/>
      <c r="G3112" s="0" t="str">
        <f aca="false">IF(A3112="","",IF(AND(A3112&gt;=Debut,A3112&lt;Fin),1,0))</f>
        <v/>
      </c>
      <c r="H3112" s="0" t="str">
        <f aca="false">IF(G3112=1,INT(ROUND((A3112-Debut)*86400,0)/600),"")</f>
        <v/>
      </c>
      <c r="I3112" s="0" t="str">
        <f aca="false">IF(G3112=1,INT(ROUND((A3112-Debut)*86400,0)/3600),"")</f>
        <v/>
      </c>
      <c r="J3112" s="0" t="str">
        <f aca="false">IF(OR(A3112="",B3112=""),"",ROUND((B3112-A3112)*86400,0))</f>
        <v/>
      </c>
      <c r="K3112" s="37" t="str">
        <f aca="false">IF(G3112=1,IF(COUNTIFS($C:$C,C3112,$G:$G,1,$A:$A,"&gt;="&amp;(A3112-FenetreInterm/86400),$A:$A,"&lt;="&amp;A3112)&gt;=NbInterm,1,0),"")</f>
        <v/>
      </c>
      <c r="L3112" s="37" t="str">
        <f aca="false">IF(G3112=1,IF(B3112="",0,IF(J3112&lt;SeuilFugitive,1,0)),"")</f>
        <v/>
      </c>
      <c r="M3112" s="37" t="str">
        <f aca="false">IF(G3112=1,IF(B3112="",IF((Fin-A3112)*24&gt;SeuilFigee,1,0),IF(J3112&gt;SeuilFigee*3600,1,0)),"")</f>
        <v/>
      </c>
      <c r="N3112" s="0" t="str">
        <f aca="false">IF(G3112=1,IF(COUNTIF(H$2:H3112,H3112)=1,COUNTIF($H:$H,H3112),""),"")</f>
        <v/>
      </c>
      <c r="O3112" s="0" t="str">
        <f aca="false">IF(G3112=1,IF(COUNTIF(I$2:I3112,I3112)=1,COUNTIF($I:$I,I3112),""),"")</f>
        <v/>
      </c>
      <c r="P3112" s="38" t="str">
        <f aca="false">IF(G3112=1,IF(COUNTIFS(C$2:C3112,C3112,G$2:G3112,1)=1,COUNTIFS($C:$C,C3112,$G:$G,1)+ROW()/10000000,""),"")</f>
        <v/>
      </c>
      <c r="Q3112" s="0" t="str">
        <f aca="false">IF(K3112=1,IF(COUNTIFS(C$2:C3112,C3112,K$2:K3112,1)=1,1,0),"")</f>
        <v/>
      </c>
      <c r="R3112" s="0" t="str">
        <f aca="false">IF(M3112=1,IF(COUNTIFS(C$2:C3112,C3112,M$2:M3112,1)=1,1,0),"")</f>
        <v/>
      </c>
      <c r="S3112" s="0" t="str">
        <f aca="false">IF(L3112=1,IF(COUNTIFS(C$2:C3112,C3112,L$2:L3112,1)=1,1,0),"")</f>
        <v/>
      </c>
      <c r="T3112" s="38" t="str">
        <f aca="false">IF(N3112="","",N3112+ROW()/10000000)</f>
        <v/>
      </c>
      <c r="U3112" s="0" t="str">
        <f aca="false">IF(G3112=1,IF(B3112="",1,0),"")</f>
        <v/>
      </c>
    </row>
    <row r="3113" customFormat="false" ht="15" hidden="false" customHeight="false" outlineLevel="0" collapsed="false">
      <c r="A3113" s="35"/>
      <c r="B3113" s="35"/>
      <c r="G3113" s="0" t="str">
        <f aca="false">IF(A3113="","",IF(AND(A3113&gt;=Debut,A3113&lt;Fin),1,0))</f>
        <v/>
      </c>
      <c r="H3113" s="0" t="str">
        <f aca="false">IF(G3113=1,INT(ROUND((A3113-Debut)*86400,0)/600),"")</f>
        <v/>
      </c>
      <c r="I3113" s="0" t="str">
        <f aca="false">IF(G3113=1,INT(ROUND((A3113-Debut)*86400,0)/3600),"")</f>
        <v/>
      </c>
      <c r="J3113" s="0" t="str">
        <f aca="false">IF(OR(A3113="",B3113=""),"",ROUND((B3113-A3113)*86400,0))</f>
        <v/>
      </c>
      <c r="K3113" s="37" t="str">
        <f aca="false">IF(G3113=1,IF(COUNTIFS($C:$C,C3113,$G:$G,1,$A:$A,"&gt;="&amp;(A3113-FenetreInterm/86400),$A:$A,"&lt;="&amp;A3113)&gt;=NbInterm,1,0),"")</f>
        <v/>
      </c>
      <c r="L3113" s="37" t="str">
        <f aca="false">IF(G3113=1,IF(B3113="",0,IF(J3113&lt;SeuilFugitive,1,0)),"")</f>
        <v/>
      </c>
      <c r="M3113" s="37" t="str">
        <f aca="false">IF(G3113=1,IF(B3113="",IF((Fin-A3113)*24&gt;SeuilFigee,1,0),IF(J3113&gt;SeuilFigee*3600,1,0)),"")</f>
        <v/>
      </c>
      <c r="N3113" s="0" t="str">
        <f aca="false">IF(G3113=1,IF(COUNTIF(H$2:H3113,H3113)=1,COUNTIF($H:$H,H3113),""),"")</f>
        <v/>
      </c>
      <c r="O3113" s="0" t="str">
        <f aca="false">IF(G3113=1,IF(COUNTIF(I$2:I3113,I3113)=1,COUNTIF($I:$I,I3113),""),"")</f>
        <v/>
      </c>
      <c r="P3113" s="38" t="str">
        <f aca="false">IF(G3113=1,IF(COUNTIFS(C$2:C3113,C3113,G$2:G3113,1)=1,COUNTIFS($C:$C,C3113,$G:$G,1)+ROW()/10000000,""),"")</f>
        <v/>
      </c>
      <c r="Q3113" s="0" t="str">
        <f aca="false">IF(K3113=1,IF(COUNTIFS(C$2:C3113,C3113,K$2:K3113,1)=1,1,0),"")</f>
        <v/>
      </c>
      <c r="R3113" s="0" t="str">
        <f aca="false">IF(M3113=1,IF(COUNTIFS(C$2:C3113,C3113,M$2:M3113,1)=1,1,0),"")</f>
        <v/>
      </c>
      <c r="S3113" s="0" t="str">
        <f aca="false">IF(L3113=1,IF(COUNTIFS(C$2:C3113,C3113,L$2:L3113,1)=1,1,0),"")</f>
        <v/>
      </c>
      <c r="T3113" s="38" t="str">
        <f aca="false">IF(N3113="","",N3113+ROW()/10000000)</f>
        <v/>
      </c>
      <c r="U3113" s="0" t="str">
        <f aca="false">IF(G3113=1,IF(B3113="",1,0),"")</f>
        <v/>
      </c>
    </row>
    <row r="3114" customFormat="false" ht="15" hidden="false" customHeight="false" outlineLevel="0" collapsed="false">
      <c r="A3114" s="35"/>
      <c r="B3114" s="35"/>
      <c r="G3114" s="0" t="str">
        <f aca="false">IF(A3114="","",IF(AND(A3114&gt;=Debut,A3114&lt;Fin),1,0))</f>
        <v/>
      </c>
      <c r="H3114" s="0" t="str">
        <f aca="false">IF(G3114=1,INT(ROUND((A3114-Debut)*86400,0)/600),"")</f>
        <v/>
      </c>
      <c r="I3114" s="0" t="str">
        <f aca="false">IF(G3114=1,INT(ROUND((A3114-Debut)*86400,0)/3600),"")</f>
        <v/>
      </c>
      <c r="J3114" s="0" t="str">
        <f aca="false">IF(OR(A3114="",B3114=""),"",ROUND((B3114-A3114)*86400,0))</f>
        <v/>
      </c>
      <c r="K3114" s="37" t="str">
        <f aca="false">IF(G3114=1,IF(COUNTIFS($C:$C,C3114,$G:$G,1,$A:$A,"&gt;="&amp;(A3114-FenetreInterm/86400),$A:$A,"&lt;="&amp;A3114)&gt;=NbInterm,1,0),"")</f>
        <v/>
      </c>
      <c r="L3114" s="37" t="str">
        <f aca="false">IF(G3114=1,IF(B3114="",0,IF(J3114&lt;SeuilFugitive,1,0)),"")</f>
        <v/>
      </c>
      <c r="M3114" s="37" t="str">
        <f aca="false">IF(G3114=1,IF(B3114="",IF((Fin-A3114)*24&gt;SeuilFigee,1,0),IF(J3114&gt;SeuilFigee*3600,1,0)),"")</f>
        <v/>
      </c>
      <c r="N3114" s="0" t="str">
        <f aca="false">IF(G3114=1,IF(COUNTIF(H$2:H3114,H3114)=1,COUNTIF($H:$H,H3114),""),"")</f>
        <v/>
      </c>
      <c r="O3114" s="0" t="str">
        <f aca="false">IF(G3114=1,IF(COUNTIF(I$2:I3114,I3114)=1,COUNTIF($I:$I,I3114),""),"")</f>
        <v/>
      </c>
      <c r="P3114" s="38" t="str">
        <f aca="false">IF(G3114=1,IF(COUNTIFS(C$2:C3114,C3114,G$2:G3114,1)=1,COUNTIFS($C:$C,C3114,$G:$G,1)+ROW()/10000000,""),"")</f>
        <v/>
      </c>
      <c r="Q3114" s="0" t="str">
        <f aca="false">IF(K3114=1,IF(COUNTIFS(C$2:C3114,C3114,K$2:K3114,1)=1,1,0),"")</f>
        <v/>
      </c>
      <c r="R3114" s="0" t="str">
        <f aca="false">IF(M3114=1,IF(COUNTIFS(C$2:C3114,C3114,M$2:M3114,1)=1,1,0),"")</f>
        <v/>
      </c>
      <c r="S3114" s="0" t="str">
        <f aca="false">IF(L3114=1,IF(COUNTIFS(C$2:C3114,C3114,L$2:L3114,1)=1,1,0),"")</f>
        <v/>
      </c>
      <c r="T3114" s="38" t="str">
        <f aca="false">IF(N3114="","",N3114+ROW()/10000000)</f>
        <v/>
      </c>
      <c r="U3114" s="0" t="str">
        <f aca="false">IF(G3114=1,IF(B3114="",1,0),"")</f>
        <v/>
      </c>
    </row>
    <row r="3115" customFormat="false" ht="15" hidden="false" customHeight="false" outlineLevel="0" collapsed="false">
      <c r="A3115" s="35"/>
      <c r="B3115" s="35"/>
      <c r="G3115" s="0" t="str">
        <f aca="false">IF(A3115="","",IF(AND(A3115&gt;=Debut,A3115&lt;Fin),1,0))</f>
        <v/>
      </c>
      <c r="H3115" s="0" t="str">
        <f aca="false">IF(G3115=1,INT(ROUND((A3115-Debut)*86400,0)/600),"")</f>
        <v/>
      </c>
      <c r="I3115" s="0" t="str">
        <f aca="false">IF(G3115=1,INT(ROUND((A3115-Debut)*86400,0)/3600),"")</f>
        <v/>
      </c>
      <c r="J3115" s="0" t="str">
        <f aca="false">IF(OR(A3115="",B3115=""),"",ROUND((B3115-A3115)*86400,0))</f>
        <v/>
      </c>
      <c r="K3115" s="37" t="str">
        <f aca="false">IF(G3115=1,IF(COUNTIFS($C:$C,C3115,$G:$G,1,$A:$A,"&gt;="&amp;(A3115-FenetreInterm/86400),$A:$A,"&lt;="&amp;A3115)&gt;=NbInterm,1,0),"")</f>
        <v/>
      </c>
      <c r="L3115" s="37" t="str">
        <f aca="false">IF(G3115=1,IF(B3115="",0,IF(J3115&lt;SeuilFugitive,1,0)),"")</f>
        <v/>
      </c>
      <c r="M3115" s="37" t="str">
        <f aca="false">IF(G3115=1,IF(B3115="",IF((Fin-A3115)*24&gt;SeuilFigee,1,0),IF(J3115&gt;SeuilFigee*3600,1,0)),"")</f>
        <v/>
      </c>
      <c r="N3115" s="0" t="str">
        <f aca="false">IF(G3115=1,IF(COUNTIF(H$2:H3115,H3115)=1,COUNTIF($H:$H,H3115),""),"")</f>
        <v/>
      </c>
      <c r="O3115" s="0" t="str">
        <f aca="false">IF(G3115=1,IF(COUNTIF(I$2:I3115,I3115)=1,COUNTIF($I:$I,I3115),""),"")</f>
        <v/>
      </c>
      <c r="P3115" s="38" t="str">
        <f aca="false">IF(G3115=1,IF(COUNTIFS(C$2:C3115,C3115,G$2:G3115,1)=1,COUNTIFS($C:$C,C3115,$G:$G,1)+ROW()/10000000,""),"")</f>
        <v/>
      </c>
      <c r="Q3115" s="0" t="str">
        <f aca="false">IF(K3115=1,IF(COUNTIFS(C$2:C3115,C3115,K$2:K3115,1)=1,1,0),"")</f>
        <v/>
      </c>
      <c r="R3115" s="0" t="str">
        <f aca="false">IF(M3115=1,IF(COUNTIFS(C$2:C3115,C3115,M$2:M3115,1)=1,1,0),"")</f>
        <v/>
      </c>
      <c r="S3115" s="0" t="str">
        <f aca="false">IF(L3115=1,IF(COUNTIFS(C$2:C3115,C3115,L$2:L3115,1)=1,1,0),"")</f>
        <v/>
      </c>
      <c r="T3115" s="38" t="str">
        <f aca="false">IF(N3115="","",N3115+ROW()/10000000)</f>
        <v/>
      </c>
      <c r="U3115" s="0" t="str">
        <f aca="false">IF(G3115=1,IF(B3115="",1,0),"")</f>
        <v/>
      </c>
    </row>
    <row r="3116" customFormat="false" ht="15" hidden="false" customHeight="false" outlineLevel="0" collapsed="false">
      <c r="A3116" s="35"/>
      <c r="B3116" s="35"/>
      <c r="G3116" s="0" t="str">
        <f aca="false">IF(A3116="","",IF(AND(A3116&gt;=Debut,A3116&lt;Fin),1,0))</f>
        <v/>
      </c>
      <c r="H3116" s="0" t="str">
        <f aca="false">IF(G3116=1,INT(ROUND((A3116-Debut)*86400,0)/600),"")</f>
        <v/>
      </c>
      <c r="I3116" s="0" t="str">
        <f aca="false">IF(G3116=1,INT(ROUND((A3116-Debut)*86400,0)/3600),"")</f>
        <v/>
      </c>
      <c r="J3116" s="0" t="str">
        <f aca="false">IF(OR(A3116="",B3116=""),"",ROUND((B3116-A3116)*86400,0))</f>
        <v/>
      </c>
      <c r="K3116" s="37" t="str">
        <f aca="false">IF(G3116=1,IF(COUNTIFS($C:$C,C3116,$G:$G,1,$A:$A,"&gt;="&amp;(A3116-FenetreInterm/86400),$A:$A,"&lt;="&amp;A3116)&gt;=NbInterm,1,0),"")</f>
        <v/>
      </c>
      <c r="L3116" s="37" t="str">
        <f aca="false">IF(G3116=1,IF(B3116="",0,IF(J3116&lt;SeuilFugitive,1,0)),"")</f>
        <v/>
      </c>
      <c r="M3116" s="37" t="str">
        <f aca="false">IF(G3116=1,IF(B3116="",IF((Fin-A3116)*24&gt;SeuilFigee,1,0),IF(J3116&gt;SeuilFigee*3600,1,0)),"")</f>
        <v/>
      </c>
      <c r="N3116" s="0" t="str">
        <f aca="false">IF(G3116=1,IF(COUNTIF(H$2:H3116,H3116)=1,COUNTIF($H:$H,H3116),""),"")</f>
        <v/>
      </c>
      <c r="O3116" s="0" t="str">
        <f aca="false">IF(G3116=1,IF(COUNTIF(I$2:I3116,I3116)=1,COUNTIF($I:$I,I3116),""),"")</f>
        <v/>
      </c>
      <c r="P3116" s="38" t="str">
        <f aca="false">IF(G3116=1,IF(COUNTIFS(C$2:C3116,C3116,G$2:G3116,1)=1,COUNTIFS($C:$C,C3116,$G:$G,1)+ROW()/10000000,""),"")</f>
        <v/>
      </c>
      <c r="Q3116" s="0" t="str">
        <f aca="false">IF(K3116=1,IF(COUNTIFS(C$2:C3116,C3116,K$2:K3116,1)=1,1,0),"")</f>
        <v/>
      </c>
      <c r="R3116" s="0" t="str">
        <f aca="false">IF(M3116=1,IF(COUNTIFS(C$2:C3116,C3116,M$2:M3116,1)=1,1,0),"")</f>
        <v/>
      </c>
      <c r="S3116" s="0" t="str">
        <f aca="false">IF(L3116=1,IF(COUNTIFS(C$2:C3116,C3116,L$2:L3116,1)=1,1,0),"")</f>
        <v/>
      </c>
      <c r="T3116" s="38" t="str">
        <f aca="false">IF(N3116="","",N3116+ROW()/10000000)</f>
        <v/>
      </c>
      <c r="U3116" s="0" t="str">
        <f aca="false">IF(G3116=1,IF(B3116="",1,0),"")</f>
        <v/>
      </c>
    </row>
    <row r="3117" customFormat="false" ht="15" hidden="false" customHeight="false" outlineLevel="0" collapsed="false">
      <c r="A3117" s="35"/>
      <c r="B3117" s="35"/>
      <c r="G3117" s="0" t="str">
        <f aca="false">IF(A3117="","",IF(AND(A3117&gt;=Debut,A3117&lt;Fin),1,0))</f>
        <v/>
      </c>
      <c r="H3117" s="0" t="str">
        <f aca="false">IF(G3117=1,INT(ROUND((A3117-Debut)*86400,0)/600),"")</f>
        <v/>
      </c>
      <c r="I3117" s="0" t="str">
        <f aca="false">IF(G3117=1,INT(ROUND((A3117-Debut)*86400,0)/3600),"")</f>
        <v/>
      </c>
      <c r="J3117" s="0" t="str">
        <f aca="false">IF(OR(A3117="",B3117=""),"",ROUND((B3117-A3117)*86400,0))</f>
        <v/>
      </c>
      <c r="K3117" s="37" t="str">
        <f aca="false">IF(G3117=1,IF(COUNTIFS($C:$C,C3117,$G:$G,1,$A:$A,"&gt;="&amp;(A3117-FenetreInterm/86400),$A:$A,"&lt;="&amp;A3117)&gt;=NbInterm,1,0),"")</f>
        <v/>
      </c>
      <c r="L3117" s="37" t="str">
        <f aca="false">IF(G3117=1,IF(B3117="",0,IF(J3117&lt;SeuilFugitive,1,0)),"")</f>
        <v/>
      </c>
      <c r="M3117" s="37" t="str">
        <f aca="false">IF(G3117=1,IF(B3117="",IF((Fin-A3117)*24&gt;SeuilFigee,1,0),IF(J3117&gt;SeuilFigee*3600,1,0)),"")</f>
        <v/>
      </c>
      <c r="N3117" s="0" t="str">
        <f aca="false">IF(G3117=1,IF(COUNTIF(H$2:H3117,H3117)=1,COUNTIF($H:$H,H3117),""),"")</f>
        <v/>
      </c>
      <c r="O3117" s="0" t="str">
        <f aca="false">IF(G3117=1,IF(COUNTIF(I$2:I3117,I3117)=1,COUNTIF($I:$I,I3117),""),"")</f>
        <v/>
      </c>
      <c r="P3117" s="38" t="str">
        <f aca="false">IF(G3117=1,IF(COUNTIFS(C$2:C3117,C3117,G$2:G3117,1)=1,COUNTIFS($C:$C,C3117,$G:$G,1)+ROW()/10000000,""),"")</f>
        <v/>
      </c>
      <c r="Q3117" s="0" t="str">
        <f aca="false">IF(K3117=1,IF(COUNTIFS(C$2:C3117,C3117,K$2:K3117,1)=1,1,0),"")</f>
        <v/>
      </c>
      <c r="R3117" s="0" t="str">
        <f aca="false">IF(M3117=1,IF(COUNTIFS(C$2:C3117,C3117,M$2:M3117,1)=1,1,0),"")</f>
        <v/>
      </c>
      <c r="S3117" s="0" t="str">
        <f aca="false">IF(L3117=1,IF(COUNTIFS(C$2:C3117,C3117,L$2:L3117,1)=1,1,0),"")</f>
        <v/>
      </c>
      <c r="T3117" s="38" t="str">
        <f aca="false">IF(N3117="","",N3117+ROW()/10000000)</f>
        <v/>
      </c>
      <c r="U3117" s="0" t="str">
        <f aca="false">IF(G3117=1,IF(B3117="",1,0),"")</f>
        <v/>
      </c>
    </row>
    <row r="3118" customFormat="false" ht="15" hidden="false" customHeight="false" outlineLevel="0" collapsed="false">
      <c r="A3118" s="35"/>
      <c r="B3118" s="35"/>
      <c r="G3118" s="0" t="str">
        <f aca="false">IF(A3118="","",IF(AND(A3118&gt;=Debut,A3118&lt;Fin),1,0))</f>
        <v/>
      </c>
      <c r="H3118" s="0" t="str">
        <f aca="false">IF(G3118=1,INT(ROUND((A3118-Debut)*86400,0)/600),"")</f>
        <v/>
      </c>
      <c r="I3118" s="0" t="str">
        <f aca="false">IF(G3118=1,INT(ROUND((A3118-Debut)*86400,0)/3600),"")</f>
        <v/>
      </c>
      <c r="J3118" s="0" t="str">
        <f aca="false">IF(OR(A3118="",B3118=""),"",ROUND((B3118-A3118)*86400,0))</f>
        <v/>
      </c>
      <c r="K3118" s="37" t="str">
        <f aca="false">IF(G3118=1,IF(COUNTIFS($C:$C,C3118,$G:$G,1,$A:$A,"&gt;="&amp;(A3118-FenetreInterm/86400),$A:$A,"&lt;="&amp;A3118)&gt;=NbInterm,1,0),"")</f>
        <v/>
      </c>
      <c r="L3118" s="37" t="str">
        <f aca="false">IF(G3118=1,IF(B3118="",0,IF(J3118&lt;SeuilFugitive,1,0)),"")</f>
        <v/>
      </c>
      <c r="M3118" s="37" t="str">
        <f aca="false">IF(G3118=1,IF(B3118="",IF((Fin-A3118)*24&gt;SeuilFigee,1,0),IF(J3118&gt;SeuilFigee*3600,1,0)),"")</f>
        <v/>
      </c>
      <c r="N3118" s="0" t="str">
        <f aca="false">IF(G3118=1,IF(COUNTIF(H$2:H3118,H3118)=1,COUNTIF($H:$H,H3118),""),"")</f>
        <v/>
      </c>
      <c r="O3118" s="0" t="str">
        <f aca="false">IF(G3118=1,IF(COUNTIF(I$2:I3118,I3118)=1,COUNTIF($I:$I,I3118),""),"")</f>
        <v/>
      </c>
      <c r="P3118" s="38" t="str">
        <f aca="false">IF(G3118=1,IF(COUNTIFS(C$2:C3118,C3118,G$2:G3118,1)=1,COUNTIFS($C:$C,C3118,$G:$G,1)+ROW()/10000000,""),"")</f>
        <v/>
      </c>
      <c r="Q3118" s="0" t="str">
        <f aca="false">IF(K3118=1,IF(COUNTIFS(C$2:C3118,C3118,K$2:K3118,1)=1,1,0),"")</f>
        <v/>
      </c>
      <c r="R3118" s="0" t="str">
        <f aca="false">IF(M3118=1,IF(COUNTIFS(C$2:C3118,C3118,M$2:M3118,1)=1,1,0),"")</f>
        <v/>
      </c>
      <c r="S3118" s="0" t="str">
        <f aca="false">IF(L3118=1,IF(COUNTIFS(C$2:C3118,C3118,L$2:L3118,1)=1,1,0),"")</f>
        <v/>
      </c>
      <c r="T3118" s="38" t="str">
        <f aca="false">IF(N3118="","",N3118+ROW()/10000000)</f>
        <v/>
      </c>
      <c r="U3118" s="0" t="str">
        <f aca="false">IF(G3118=1,IF(B3118="",1,0),"")</f>
        <v/>
      </c>
    </row>
    <row r="3119" customFormat="false" ht="15" hidden="false" customHeight="false" outlineLevel="0" collapsed="false">
      <c r="A3119" s="35"/>
      <c r="B3119" s="35"/>
      <c r="G3119" s="0" t="str">
        <f aca="false">IF(A3119="","",IF(AND(A3119&gt;=Debut,A3119&lt;Fin),1,0))</f>
        <v/>
      </c>
      <c r="H3119" s="0" t="str">
        <f aca="false">IF(G3119=1,INT(ROUND((A3119-Debut)*86400,0)/600),"")</f>
        <v/>
      </c>
      <c r="I3119" s="0" t="str">
        <f aca="false">IF(G3119=1,INT(ROUND((A3119-Debut)*86400,0)/3600),"")</f>
        <v/>
      </c>
      <c r="J3119" s="0" t="str">
        <f aca="false">IF(OR(A3119="",B3119=""),"",ROUND((B3119-A3119)*86400,0))</f>
        <v/>
      </c>
      <c r="K3119" s="37" t="str">
        <f aca="false">IF(G3119=1,IF(COUNTIFS($C:$C,C3119,$G:$G,1,$A:$A,"&gt;="&amp;(A3119-FenetreInterm/86400),$A:$A,"&lt;="&amp;A3119)&gt;=NbInterm,1,0),"")</f>
        <v/>
      </c>
      <c r="L3119" s="37" t="str">
        <f aca="false">IF(G3119=1,IF(B3119="",0,IF(J3119&lt;SeuilFugitive,1,0)),"")</f>
        <v/>
      </c>
      <c r="M3119" s="37" t="str">
        <f aca="false">IF(G3119=1,IF(B3119="",IF((Fin-A3119)*24&gt;SeuilFigee,1,0),IF(J3119&gt;SeuilFigee*3600,1,0)),"")</f>
        <v/>
      </c>
      <c r="N3119" s="0" t="str">
        <f aca="false">IF(G3119=1,IF(COUNTIF(H$2:H3119,H3119)=1,COUNTIF($H:$H,H3119),""),"")</f>
        <v/>
      </c>
      <c r="O3119" s="0" t="str">
        <f aca="false">IF(G3119=1,IF(COUNTIF(I$2:I3119,I3119)=1,COUNTIF($I:$I,I3119),""),"")</f>
        <v/>
      </c>
      <c r="P3119" s="38" t="str">
        <f aca="false">IF(G3119=1,IF(COUNTIFS(C$2:C3119,C3119,G$2:G3119,1)=1,COUNTIFS($C:$C,C3119,$G:$G,1)+ROW()/10000000,""),"")</f>
        <v/>
      </c>
      <c r="Q3119" s="0" t="str">
        <f aca="false">IF(K3119=1,IF(COUNTIFS(C$2:C3119,C3119,K$2:K3119,1)=1,1,0),"")</f>
        <v/>
      </c>
      <c r="R3119" s="0" t="str">
        <f aca="false">IF(M3119=1,IF(COUNTIFS(C$2:C3119,C3119,M$2:M3119,1)=1,1,0),"")</f>
        <v/>
      </c>
      <c r="S3119" s="0" t="str">
        <f aca="false">IF(L3119=1,IF(COUNTIFS(C$2:C3119,C3119,L$2:L3119,1)=1,1,0),"")</f>
        <v/>
      </c>
      <c r="T3119" s="38" t="str">
        <f aca="false">IF(N3119="","",N3119+ROW()/10000000)</f>
        <v/>
      </c>
      <c r="U3119" s="0" t="str">
        <f aca="false">IF(G3119=1,IF(B3119="",1,0),"")</f>
        <v/>
      </c>
    </row>
    <row r="3120" customFormat="false" ht="15" hidden="false" customHeight="false" outlineLevel="0" collapsed="false">
      <c r="A3120" s="35"/>
      <c r="B3120" s="35"/>
      <c r="G3120" s="0" t="str">
        <f aca="false">IF(A3120="","",IF(AND(A3120&gt;=Debut,A3120&lt;Fin),1,0))</f>
        <v/>
      </c>
      <c r="H3120" s="0" t="str">
        <f aca="false">IF(G3120=1,INT(ROUND((A3120-Debut)*86400,0)/600),"")</f>
        <v/>
      </c>
      <c r="I3120" s="0" t="str">
        <f aca="false">IF(G3120=1,INT(ROUND((A3120-Debut)*86400,0)/3600),"")</f>
        <v/>
      </c>
      <c r="J3120" s="0" t="str">
        <f aca="false">IF(OR(A3120="",B3120=""),"",ROUND((B3120-A3120)*86400,0))</f>
        <v/>
      </c>
      <c r="K3120" s="37" t="str">
        <f aca="false">IF(G3120=1,IF(COUNTIFS($C:$C,C3120,$G:$G,1,$A:$A,"&gt;="&amp;(A3120-FenetreInterm/86400),$A:$A,"&lt;="&amp;A3120)&gt;=NbInterm,1,0),"")</f>
        <v/>
      </c>
      <c r="L3120" s="37" t="str">
        <f aca="false">IF(G3120=1,IF(B3120="",0,IF(J3120&lt;SeuilFugitive,1,0)),"")</f>
        <v/>
      </c>
      <c r="M3120" s="37" t="str">
        <f aca="false">IF(G3120=1,IF(B3120="",IF((Fin-A3120)*24&gt;SeuilFigee,1,0),IF(J3120&gt;SeuilFigee*3600,1,0)),"")</f>
        <v/>
      </c>
      <c r="N3120" s="0" t="str">
        <f aca="false">IF(G3120=1,IF(COUNTIF(H$2:H3120,H3120)=1,COUNTIF($H:$H,H3120),""),"")</f>
        <v/>
      </c>
      <c r="O3120" s="0" t="str">
        <f aca="false">IF(G3120=1,IF(COUNTIF(I$2:I3120,I3120)=1,COUNTIF($I:$I,I3120),""),"")</f>
        <v/>
      </c>
      <c r="P3120" s="38" t="str">
        <f aca="false">IF(G3120=1,IF(COUNTIFS(C$2:C3120,C3120,G$2:G3120,1)=1,COUNTIFS($C:$C,C3120,$G:$G,1)+ROW()/10000000,""),"")</f>
        <v/>
      </c>
      <c r="Q3120" s="0" t="str">
        <f aca="false">IF(K3120=1,IF(COUNTIFS(C$2:C3120,C3120,K$2:K3120,1)=1,1,0),"")</f>
        <v/>
      </c>
      <c r="R3120" s="0" t="str">
        <f aca="false">IF(M3120=1,IF(COUNTIFS(C$2:C3120,C3120,M$2:M3120,1)=1,1,0),"")</f>
        <v/>
      </c>
      <c r="S3120" s="0" t="str">
        <f aca="false">IF(L3120=1,IF(COUNTIFS(C$2:C3120,C3120,L$2:L3120,1)=1,1,0),"")</f>
        <v/>
      </c>
      <c r="T3120" s="38" t="str">
        <f aca="false">IF(N3120="","",N3120+ROW()/10000000)</f>
        <v/>
      </c>
      <c r="U3120" s="0" t="str">
        <f aca="false">IF(G3120=1,IF(B3120="",1,0),"")</f>
        <v/>
      </c>
    </row>
    <row r="3121" customFormat="false" ht="15" hidden="false" customHeight="false" outlineLevel="0" collapsed="false">
      <c r="A3121" s="35"/>
      <c r="B3121" s="35"/>
      <c r="G3121" s="0" t="str">
        <f aca="false">IF(A3121="","",IF(AND(A3121&gt;=Debut,A3121&lt;Fin),1,0))</f>
        <v/>
      </c>
      <c r="H3121" s="0" t="str">
        <f aca="false">IF(G3121=1,INT(ROUND((A3121-Debut)*86400,0)/600),"")</f>
        <v/>
      </c>
      <c r="I3121" s="0" t="str">
        <f aca="false">IF(G3121=1,INT(ROUND((A3121-Debut)*86400,0)/3600),"")</f>
        <v/>
      </c>
      <c r="J3121" s="0" t="str">
        <f aca="false">IF(OR(A3121="",B3121=""),"",ROUND((B3121-A3121)*86400,0))</f>
        <v/>
      </c>
      <c r="K3121" s="37" t="str">
        <f aca="false">IF(G3121=1,IF(COUNTIFS($C:$C,C3121,$G:$G,1,$A:$A,"&gt;="&amp;(A3121-FenetreInterm/86400),$A:$A,"&lt;="&amp;A3121)&gt;=NbInterm,1,0),"")</f>
        <v/>
      </c>
      <c r="L3121" s="37" t="str">
        <f aca="false">IF(G3121=1,IF(B3121="",0,IF(J3121&lt;SeuilFugitive,1,0)),"")</f>
        <v/>
      </c>
      <c r="M3121" s="37" t="str">
        <f aca="false">IF(G3121=1,IF(B3121="",IF((Fin-A3121)*24&gt;SeuilFigee,1,0),IF(J3121&gt;SeuilFigee*3600,1,0)),"")</f>
        <v/>
      </c>
      <c r="N3121" s="0" t="str">
        <f aca="false">IF(G3121=1,IF(COUNTIF(H$2:H3121,H3121)=1,COUNTIF($H:$H,H3121),""),"")</f>
        <v/>
      </c>
      <c r="O3121" s="0" t="str">
        <f aca="false">IF(G3121=1,IF(COUNTIF(I$2:I3121,I3121)=1,COUNTIF($I:$I,I3121),""),"")</f>
        <v/>
      </c>
      <c r="P3121" s="38" t="str">
        <f aca="false">IF(G3121=1,IF(COUNTIFS(C$2:C3121,C3121,G$2:G3121,1)=1,COUNTIFS($C:$C,C3121,$G:$G,1)+ROW()/10000000,""),"")</f>
        <v/>
      </c>
      <c r="Q3121" s="0" t="str">
        <f aca="false">IF(K3121=1,IF(COUNTIFS(C$2:C3121,C3121,K$2:K3121,1)=1,1,0),"")</f>
        <v/>
      </c>
      <c r="R3121" s="0" t="str">
        <f aca="false">IF(M3121=1,IF(COUNTIFS(C$2:C3121,C3121,M$2:M3121,1)=1,1,0),"")</f>
        <v/>
      </c>
      <c r="S3121" s="0" t="str">
        <f aca="false">IF(L3121=1,IF(COUNTIFS(C$2:C3121,C3121,L$2:L3121,1)=1,1,0),"")</f>
        <v/>
      </c>
      <c r="T3121" s="38" t="str">
        <f aca="false">IF(N3121="","",N3121+ROW()/10000000)</f>
        <v/>
      </c>
      <c r="U3121" s="0" t="str">
        <f aca="false">IF(G3121=1,IF(B3121="",1,0),"")</f>
        <v/>
      </c>
    </row>
    <row r="3122" customFormat="false" ht="15" hidden="false" customHeight="false" outlineLevel="0" collapsed="false">
      <c r="A3122" s="35"/>
      <c r="B3122" s="35"/>
      <c r="G3122" s="0" t="str">
        <f aca="false">IF(A3122="","",IF(AND(A3122&gt;=Debut,A3122&lt;Fin),1,0))</f>
        <v/>
      </c>
      <c r="H3122" s="0" t="str">
        <f aca="false">IF(G3122=1,INT(ROUND((A3122-Debut)*86400,0)/600),"")</f>
        <v/>
      </c>
      <c r="I3122" s="0" t="str">
        <f aca="false">IF(G3122=1,INT(ROUND((A3122-Debut)*86400,0)/3600),"")</f>
        <v/>
      </c>
      <c r="J3122" s="0" t="str">
        <f aca="false">IF(OR(A3122="",B3122=""),"",ROUND((B3122-A3122)*86400,0))</f>
        <v/>
      </c>
      <c r="K3122" s="37" t="str">
        <f aca="false">IF(G3122=1,IF(COUNTIFS($C:$C,C3122,$G:$G,1,$A:$A,"&gt;="&amp;(A3122-FenetreInterm/86400),$A:$A,"&lt;="&amp;A3122)&gt;=NbInterm,1,0),"")</f>
        <v/>
      </c>
      <c r="L3122" s="37" t="str">
        <f aca="false">IF(G3122=1,IF(B3122="",0,IF(J3122&lt;SeuilFugitive,1,0)),"")</f>
        <v/>
      </c>
      <c r="M3122" s="37" t="str">
        <f aca="false">IF(G3122=1,IF(B3122="",IF((Fin-A3122)*24&gt;SeuilFigee,1,0),IF(J3122&gt;SeuilFigee*3600,1,0)),"")</f>
        <v/>
      </c>
      <c r="N3122" s="0" t="str">
        <f aca="false">IF(G3122=1,IF(COUNTIF(H$2:H3122,H3122)=1,COUNTIF($H:$H,H3122),""),"")</f>
        <v/>
      </c>
      <c r="O3122" s="0" t="str">
        <f aca="false">IF(G3122=1,IF(COUNTIF(I$2:I3122,I3122)=1,COUNTIF($I:$I,I3122),""),"")</f>
        <v/>
      </c>
      <c r="P3122" s="38" t="str">
        <f aca="false">IF(G3122=1,IF(COUNTIFS(C$2:C3122,C3122,G$2:G3122,1)=1,COUNTIFS($C:$C,C3122,$G:$G,1)+ROW()/10000000,""),"")</f>
        <v/>
      </c>
      <c r="Q3122" s="0" t="str">
        <f aca="false">IF(K3122=1,IF(COUNTIFS(C$2:C3122,C3122,K$2:K3122,1)=1,1,0),"")</f>
        <v/>
      </c>
      <c r="R3122" s="0" t="str">
        <f aca="false">IF(M3122=1,IF(COUNTIFS(C$2:C3122,C3122,M$2:M3122,1)=1,1,0),"")</f>
        <v/>
      </c>
      <c r="S3122" s="0" t="str">
        <f aca="false">IF(L3122=1,IF(COUNTIFS(C$2:C3122,C3122,L$2:L3122,1)=1,1,0),"")</f>
        <v/>
      </c>
      <c r="T3122" s="38" t="str">
        <f aca="false">IF(N3122="","",N3122+ROW()/10000000)</f>
        <v/>
      </c>
      <c r="U3122" s="0" t="str">
        <f aca="false">IF(G3122=1,IF(B3122="",1,0),"")</f>
        <v/>
      </c>
    </row>
    <row r="3123" customFormat="false" ht="15" hidden="false" customHeight="false" outlineLevel="0" collapsed="false">
      <c r="A3123" s="35"/>
      <c r="B3123" s="35"/>
      <c r="G3123" s="0" t="str">
        <f aca="false">IF(A3123="","",IF(AND(A3123&gt;=Debut,A3123&lt;Fin),1,0))</f>
        <v/>
      </c>
      <c r="H3123" s="0" t="str">
        <f aca="false">IF(G3123=1,INT(ROUND((A3123-Debut)*86400,0)/600),"")</f>
        <v/>
      </c>
      <c r="I3123" s="0" t="str">
        <f aca="false">IF(G3123=1,INT(ROUND((A3123-Debut)*86400,0)/3600),"")</f>
        <v/>
      </c>
      <c r="J3123" s="0" t="str">
        <f aca="false">IF(OR(A3123="",B3123=""),"",ROUND((B3123-A3123)*86400,0))</f>
        <v/>
      </c>
      <c r="K3123" s="37" t="str">
        <f aca="false">IF(G3123=1,IF(COUNTIFS($C:$C,C3123,$G:$G,1,$A:$A,"&gt;="&amp;(A3123-FenetreInterm/86400),$A:$A,"&lt;="&amp;A3123)&gt;=NbInterm,1,0),"")</f>
        <v/>
      </c>
      <c r="L3123" s="37" t="str">
        <f aca="false">IF(G3123=1,IF(B3123="",0,IF(J3123&lt;SeuilFugitive,1,0)),"")</f>
        <v/>
      </c>
      <c r="M3123" s="37" t="str">
        <f aca="false">IF(G3123=1,IF(B3123="",IF((Fin-A3123)*24&gt;SeuilFigee,1,0),IF(J3123&gt;SeuilFigee*3600,1,0)),"")</f>
        <v/>
      </c>
      <c r="N3123" s="0" t="str">
        <f aca="false">IF(G3123=1,IF(COUNTIF(H$2:H3123,H3123)=1,COUNTIF($H:$H,H3123),""),"")</f>
        <v/>
      </c>
      <c r="O3123" s="0" t="str">
        <f aca="false">IF(G3123=1,IF(COUNTIF(I$2:I3123,I3123)=1,COUNTIF($I:$I,I3123),""),"")</f>
        <v/>
      </c>
      <c r="P3123" s="38" t="str">
        <f aca="false">IF(G3123=1,IF(COUNTIFS(C$2:C3123,C3123,G$2:G3123,1)=1,COUNTIFS($C:$C,C3123,$G:$G,1)+ROW()/10000000,""),"")</f>
        <v/>
      </c>
      <c r="Q3123" s="0" t="str">
        <f aca="false">IF(K3123=1,IF(COUNTIFS(C$2:C3123,C3123,K$2:K3123,1)=1,1,0),"")</f>
        <v/>
      </c>
      <c r="R3123" s="0" t="str">
        <f aca="false">IF(M3123=1,IF(COUNTIFS(C$2:C3123,C3123,M$2:M3123,1)=1,1,0),"")</f>
        <v/>
      </c>
      <c r="S3123" s="0" t="str">
        <f aca="false">IF(L3123=1,IF(COUNTIFS(C$2:C3123,C3123,L$2:L3123,1)=1,1,0),"")</f>
        <v/>
      </c>
      <c r="T3123" s="38" t="str">
        <f aca="false">IF(N3123="","",N3123+ROW()/10000000)</f>
        <v/>
      </c>
      <c r="U3123" s="0" t="str">
        <f aca="false">IF(G3123=1,IF(B3123="",1,0),"")</f>
        <v/>
      </c>
    </row>
    <row r="3124" customFormat="false" ht="15" hidden="false" customHeight="false" outlineLevel="0" collapsed="false">
      <c r="A3124" s="35"/>
      <c r="B3124" s="35"/>
      <c r="G3124" s="0" t="str">
        <f aca="false">IF(A3124="","",IF(AND(A3124&gt;=Debut,A3124&lt;Fin),1,0))</f>
        <v/>
      </c>
      <c r="H3124" s="0" t="str">
        <f aca="false">IF(G3124=1,INT(ROUND((A3124-Debut)*86400,0)/600),"")</f>
        <v/>
      </c>
      <c r="I3124" s="0" t="str">
        <f aca="false">IF(G3124=1,INT(ROUND((A3124-Debut)*86400,0)/3600),"")</f>
        <v/>
      </c>
      <c r="J3124" s="0" t="str">
        <f aca="false">IF(OR(A3124="",B3124=""),"",ROUND((B3124-A3124)*86400,0))</f>
        <v/>
      </c>
      <c r="K3124" s="37" t="str">
        <f aca="false">IF(G3124=1,IF(COUNTIFS($C:$C,C3124,$G:$G,1,$A:$A,"&gt;="&amp;(A3124-FenetreInterm/86400),$A:$A,"&lt;="&amp;A3124)&gt;=NbInterm,1,0),"")</f>
        <v/>
      </c>
      <c r="L3124" s="37" t="str">
        <f aca="false">IF(G3124=1,IF(B3124="",0,IF(J3124&lt;SeuilFugitive,1,0)),"")</f>
        <v/>
      </c>
      <c r="M3124" s="37" t="str">
        <f aca="false">IF(G3124=1,IF(B3124="",IF((Fin-A3124)*24&gt;SeuilFigee,1,0),IF(J3124&gt;SeuilFigee*3600,1,0)),"")</f>
        <v/>
      </c>
      <c r="N3124" s="0" t="str">
        <f aca="false">IF(G3124=1,IF(COUNTIF(H$2:H3124,H3124)=1,COUNTIF($H:$H,H3124),""),"")</f>
        <v/>
      </c>
      <c r="O3124" s="0" t="str">
        <f aca="false">IF(G3124=1,IF(COUNTIF(I$2:I3124,I3124)=1,COUNTIF($I:$I,I3124),""),"")</f>
        <v/>
      </c>
      <c r="P3124" s="38" t="str">
        <f aca="false">IF(G3124=1,IF(COUNTIFS(C$2:C3124,C3124,G$2:G3124,1)=1,COUNTIFS($C:$C,C3124,$G:$G,1)+ROW()/10000000,""),"")</f>
        <v/>
      </c>
      <c r="Q3124" s="0" t="str">
        <f aca="false">IF(K3124=1,IF(COUNTIFS(C$2:C3124,C3124,K$2:K3124,1)=1,1,0),"")</f>
        <v/>
      </c>
      <c r="R3124" s="0" t="str">
        <f aca="false">IF(M3124=1,IF(COUNTIFS(C$2:C3124,C3124,M$2:M3124,1)=1,1,0),"")</f>
        <v/>
      </c>
      <c r="S3124" s="0" t="str">
        <f aca="false">IF(L3124=1,IF(COUNTIFS(C$2:C3124,C3124,L$2:L3124,1)=1,1,0),"")</f>
        <v/>
      </c>
      <c r="T3124" s="38" t="str">
        <f aca="false">IF(N3124="","",N3124+ROW()/10000000)</f>
        <v/>
      </c>
      <c r="U3124" s="0" t="str">
        <f aca="false">IF(G3124=1,IF(B3124="",1,0),"")</f>
        <v/>
      </c>
    </row>
    <row r="3125" customFormat="false" ht="15" hidden="false" customHeight="false" outlineLevel="0" collapsed="false">
      <c r="A3125" s="35"/>
      <c r="B3125" s="35"/>
      <c r="G3125" s="0" t="str">
        <f aca="false">IF(A3125="","",IF(AND(A3125&gt;=Debut,A3125&lt;Fin),1,0))</f>
        <v/>
      </c>
      <c r="H3125" s="0" t="str">
        <f aca="false">IF(G3125=1,INT(ROUND((A3125-Debut)*86400,0)/600),"")</f>
        <v/>
      </c>
      <c r="I3125" s="0" t="str">
        <f aca="false">IF(G3125=1,INT(ROUND((A3125-Debut)*86400,0)/3600),"")</f>
        <v/>
      </c>
      <c r="J3125" s="0" t="str">
        <f aca="false">IF(OR(A3125="",B3125=""),"",ROUND((B3125-A3125)*86400,0))</f>
        <v/>
      </c>
      <c r="K3125" s="37" t="str">
        <f aca="false">IF(G3125=1,IF(COUNTIFS($C:$C,C3125,$G:$G,1,$A:$A,"&gt;="&amp;(A3125-FenetreInterm/86400),$A:$A,"&lt;="&amp;A3125)&gt;=NbInterm,1,0),"")</f>
        <v/>
      </c>
      <c r="L3125" s="37" t="str">
        <f aca="false">IF(G3125=1,IF(B3125="",0,IF(J3125&lt;SeuilFugitive,1,0)),"")</f>
        <v/>
      </c>
      <c r="M3125" s="37" t="str">
        <f aca="false">IF(G3125=1,IF(B3125="",IF((Fin-A3125)*24&gt;SeuilFigee,1,0),IF(J3125&gt;SeuilFigee*3600,1,0)),"")</f>
        <v/>
      </c>
      <c r="N3125" s="0" t="str">
        <f aca="false">IF(G3125=1,IF(COUNTIF(H$2:H3125,H3125)=1,COUNTIF($H:$H,H3125),""),"")</f>
        <v/>
      </c>
      <c r="O3125" s="0" t="str">
        <f aca="false">IF(G3125=1,IF(COUNTIF(I$2:I3125,I3125)=1,COUNTIF($I:$I,I3125),""),"")</f>
        <v/>
      </c>
      <c r="P3125" s="38" t="str">
        <f aca="false">IF(G3125=1,IF(COUNTIFS(C$2:C3125,C3125,G$2:G3125,1)=1,COUNTIFS($C:$C,C3125,$G:$G,1)+ROW()/10000000,""),"")</f>
        <v/>
      </c>
      <c r="Q3125" s="0" t="str">
        <f aca="false">IF(K3125=1,IF(COUNTIFS(C$2:C3125,C3125,K$2:K3125,1)=1,1,0),"")</f>
        <v/>
      </c>
      <c r="R3125" s="0" t="str">
        <f aca="false">IF(M3125=1,IF(COUNTIFS(C$2:C3125,C3125,M$2:M3125,1)=1,1,0),"")</f>
        <v/>
      </c>
      <c r="S3125" s="0" t="str">
        <f aca="false">IF(L3125=1,IF(COUNTIFS(C$2:C3125,C3125,L$2:L3125,1)=1,1,0),"")</f>
        <v/>
      </c>
      <c r="T3125" s="38" t="str">
        <f aca="false">IF(N3125="","",N3125+ROW()/10000000)</f>
        <v/>
      </c>
      <c r="U3125" s="0" t="str">
        <f aca="false">IF(G3125=1,IF(B3125="",1,0),"")</f>
        <v/>
      </c>
    </row>
    <row r="3126" customFormat="false" ht="15" hidden="false" customHeight="false" outlineLevel="0" collapsed="false">
      <c r="A3126" s="35"/>
      <c r="B3126" s="35"/>
      <c r="G3126" s="0" t="str">
        <f aca="false">IF(A3126="","",IF(AND(A3126&gt;=Debut,A3126&lt;Fin),1,0))</f>
        <v/>
      </c>
      <c r="H3126" s="0" t="str">
        <f aca="false">IF(G3126=1,INT(ROUND((A3126-Debut)*86400,0)/600),"")</f>
        <v/>
      </c>
      <c r="I3126" s="0" t="str">
        <f aca="false">IF(G3126=1,INT(ROUND((A3126-Debut)*86400,0)/3600),"")</f>
        <v/>
      </c>
      <c r="J3126" s="0" t="str">
        <f aca="false">IF(OR(A3126="",B3126=""),"",ROUND((B3126-A3126)*86400,0))</f>
        <v/>
      </c>
      <c r="K3126" s="37" t="str">
        <f aca="false">IF(G3126=1,IF(COUNTIFS($C:$C,C3126,$G:$G,1,$A:$A,"&gt;="&amp;(A3126-FenetreInterm/86400),$A:$A,"&lt;="&amp;A3126)&gt;=NbInterm,1,0),"")</f>
        <v/>
      </c>
      <c r="L3126" s="37" t="str">
        <f aca="false">IF(G3126=1,IF(B3126="",0,IF(J3126&lt;SeuilFugitive,1,0)),"")</f>
        <v/>
      </c>
      <c r="M3126" s="37" t="str">
        <f aca="false">IF(G3126=1,IF(B3126="",IF((Fin-A3126)*24&gt;SeuilFigee,1,0),IF(J3126&gt;SeuilFigee*3600,1,0)),"")</f>
        <v/>
      </c>
      <c r="N3126" s="0" t="str">
        <f aca="false">IF(G3126=1,IF(COUNTIF(H$2:H3126,H3126)=1,COUNTIF($H:$H,H3126),""),"")</f>
        <v/>
      </c>
      <c r="O3126" s="0" t="str">
        <f aca="false">IF(G3126=1,IF(COUNTIF(I$2:I3126,I3126)=1,COUNTIF($I:$I,I3126),""),"")</f>
        <v/>
      </c>
      <c r="P3126" s="38" t="str">
        <f aca="false">IF(G3126=1,IF(COUNTIFS(C$2:C3126,C3126,G$2:G3126,1)=1,COUNTIFS($C:$C,C3126,$G:$G,1)+ROW()/10000000,""),"")</f>
        <v/>
      </c>
      <c r="Q3126" s="0" t="str">
        <f aca="false">IF(K3126=1,IF(COUNTIFS(C$2:C3126,C3126,K$2:K3126,1)=1,1,0),"")</f>
        <v/>
      </c>
      <c r="R3126" s="0" t="str">
        <f aca="false">IF(M3126=1,IF(COUNTIFS(C$2:C3126,C3126,M$2:M3126,1)=1,1,0),"")</f>
        <v/>
      </c>
      <c r="S3126" s="0" t="str">
        <f aca="false">IF(L3126=1,IF(COUNTIFS(C$2:C3126,C3126,L$2:L3126,1)=1,1,0),"")</f>
        <v/>
      </c>
      <c r="T3126" s="38" t="str">
        <f aca="false">IF(N3126="","",N3126+ROW()/10000000)</f>
        <v/>
      </c>
      <c r="U3126" s="0" t="str">
        <f aca="false">IF(G3126=1,IF(B3126="",1,0),"")</f>
        <v/>
      </c>
    </row>
    <row r="3127" customFormat="false" ht="15" hidden="false" customHeight="false" outlineLevel="0" collapsed="false">
      <c r="A3127" s="35"/>
      <c r="B3127" s="35"/>
      <c r="G3127" s="0" t="str">
        <f aca="false">IF(A3127="","",IF(AND(A3127&gt;=Debut,A3127&lt;Fin),1,0))</f>
        <v/>
      </c>
      <c r="H3127" s="0" t="str">
        <f aca="false">IF(G3127=1,INT(ROUND((A3127-Debut)*86400,0)/600),"")</f>
        <v/>
      </c>
      <c r="I3127" s="0" t="str">
        <f aca="false">IF(G3127=1,INT(ROUND((A3127-Debut)*86400,0)/3600),"")</f>
        <v/>
      </c>
      <c r="J3127" s="0" t="str">
        <f aca="false">IF(OR(A3127="",B3127=""),"",ROUND((B3127-A3127)*86400,0))</f>
        <v/>
      </c>
      <c r="K3127" s="37" t="str">
        <f aca="false">IF(G3127=1,IF(COUNTIFS($C:$C,C3127,$G:$G,1,$A:$A,"&gt;="&amp;(A3127-FenetreInterm/86400),$A:$A,"&lt;="&amp;A3127)&gt;=NbInterm,1,0),"")</f>
        <v/>
      </c>
      <c r="L3127" s="37" t="str">
        <f aca="false">IF(G3127=1,IF(B3127="",0,IF(J3127&lt;SeuilFugitive,1,0)),"")</f>
        <v/>
      </c>
      <c r="M3127" s="37" t="str">
        <f aca="false">IF(G3127=1,IF(B3127="",IF((Fin-A3127)*24&gt;SeuilFigee,1,0),IF(J3127&gt;SeuilFigee*3600,1,0)),"")</f>
        <v/>
      </c>
      <c r="N3127" s="0" t="str">
        <f aca="false">IF(G3127=1,IF(COUNTIF(H$2:H3127,H3127)=1,COUNTIF($H:$H,H3127),""),"")</f>
        <v/>
      </c>
      <c r="O3127" s="0" t="str">
        <f aca="false">IF(G3127=1,IF(COUNTIF(I$2:I3127,I3127)=1,COUNTIF($I:$I,I3127),""),"")</f>
        <v/>
      </c>
      <c r="P3127" s="38" t="str">
        <f aca="false">IF(G3127=1,IF(COUNTIFS(C$2:C3127,C3127,G$2:G3127,1)=1,COUNTIFS($C:$C,C3127,$G:$G,1)+ROW()/10000000,""),"")</f>
        <v/>
      </c>
      <c r="Q3127" s="0" t="str">
        <f aca="false">IF(K3127=1,IF(COUNTIFS(C$2:C3127,C3127,K$2:K3127,1)=1,1,0),"")</f>
        <v/>
      </c>
      <c r="R3127" s="0" t="str">
        <f aca="false">IF(M3127=1,IF(COUNTIFS(C$2:C3127,C3127,M$2:M3127,1)=1,1,0),"")</f>
        <v/>
      </c>
      <c r="S3127" s="0" t="str">
        <f aca="false">IF(L3127=1,IF(COUNTIFS(C$2:C3127,C3127,L$2:L3127,1)=1,1,0),"")</f>
        <v/>
      </c>
      <c r="T3127" s="38" t="str">
        <f aca="false">IF(N3127="","",N3127+ROW()/10000000)</f>
        <v/>
      </c>
      <c r="U3127" s="0" t="str">
        <f aca="false">IF(G3127=1,IF(B3127="",1,0),"")</f>
        <v/>
      </c>
    </row>
    <row r="3128" customFormat="false" ht="15" hidden="false" customHeight="false" outlineLevel="0" collapsed="false">
      <c r="A3128" s="35"/>
      <c r="B3128" s="35"/>
      <c r="G3128" s="0" t="str">
        <f aca="false">IF(A3128="","",IF(AND(A3128&gt;=Debut,A3128&lt;Fin),1,0))</f>
        <v/>
      </c>
      <c r="H3128" s="0" t="str">
        <f aca="false">IF(G3128=1,INT(ROUND((A3128-Debut)*86400,0)/600),"")</f>
        <v/>
      </c>
      <c r="I3128" s="0" t="str">
        <f aca="false">IF(G3128=1,INT(ROUND((A3128-Debut)*86400,0)/3600),"")</f>
        <v/>
      </c>
      <c r="J3128" s="0" t="str">
        <f aca="false">IF(OR(A3128="",B3128=""),"",ROUND((B3128-A3128)*86400,0))</f>
        <v/>
      </c>
      <c r="K3128" s="37" t="str">
        <f aca="false">IF(G3128=1,IF(COUNTIFS($C:$C,C3128,$G:$G,1,$A:$A,"&gt;="&amp;(A3128-FenetreInterm/86400),$A:$A,"&lt;="&amp;A3128)&gt;=NbInterm,1,0),"")</f>
        <v/>
      </c>
      <c r="L3128" s="37" t="str">
        <f aca="false">IF(G3128=1,IF(B3128="",0,IF(J3128&lt;SeuilFugitive,1,0)),"")</f>
        <v/>
      </c>
      <c r="M3128" s="37" t="str">
        <f aca="false">IF(G3128=1,IF(B3128="",IF((Fin-A3128)*24&gt;SeuilFigee,1,0),IF(J3128&gt;SeuilFigee*3600,1,0)),"")</f>
        <v/>
      </c>
      <c r="N3128" s="0" t="str">
        <f aca="false">IF(G3128=1,IF(COUNTIF(H$2:H3128,H3128)=1,COUNTIF($H:$H,H3128),""),"")</f>
        <v/>
      </c>
      <c r="O3128" s="0" t="str">
        <f aca="false">IF(G3128=1,IF(COUNTIF(I$2:I3128,I3128)=1,COUNTIF($I:$I,I3128),""),"")</f>
        <v/>
      </c>
      <c r="P3128" s="38" t="str">
        <f aca="false">IF(G3128=1,IF(COUNTIFS(C$2:C3128,C3128,G$2:G3128,1)=1,COUNTIFS($C:$C,C3128,$G:$G,1)+ROW()/10000000,""),"")</f>
        <v/>
      </c>
      <c r="Q3128" s="0" t="str">
        <f aca="false">IF(K3128=1,IF(COUNTIFS(C$2:C3128,C3128,K$2:K3128,1)=1,1,0),"")</f>
        <v/>
      </c>
      <c r="R3128" s="0" t="str">
        <f aca="false">IF(M3128=1,IF(COUNTIFS(C$2:C3128,C3128,M$2:M3128,1)=1,1,0),"")</f>
        <v/>
      </c>
      <c r="S3128" s="0" t="str">
        <f aca="false">IF(L3128=1,IF(COUNTIFS(C$2:C3128,C3128,L$2:L3128,1)=1,1,0),"")</f>
        <v/>
      </c>
      <c r="T3128" s="38" t="str">
        <f aca="false">IF(N3128="","",N3128+ROW()/10000000)</f>
        <v/>
      </c>
      <c r="U3128" s="0" t="str">
        <f aca="false">IF(G3128=1,IF(B3128="",1,0),"")</f>
        <v/>
      </c>
    </row>
    <row r="3129" customFormat="false" ht="15" hidden="false" customHeight="false" outlineLevel="0" collapsed="false">
      <c r="A3129" s="35"/>
      <c r="B3129" s="35"/>
      <c r="G3129" s="0" t="str">
        <f aca="false">IF(A3129="","",IF(AND(A3129&gt;=Debut,A3129&lt;Fin),1,0))</f>
        <v/>
      </c>
      <c r="H3129" s="0" t="str">
        <f aca="false">IF(G3129=1,INT(ROUND((A3129-Debut)*86400,0)/600),"")</f>
        <v/>
      </c>
      <c r="I3129" s="0" t="str">
        <f aca="false">IF(G3129=1,INT(ROUND((A3129-Debut)*86400,0)/3600),"")</f>
        <v/>
      </c>
      <c r="J3129" s="0" t="str">
        <f aca="false">IF(OR(A3129="",B3129=""),"",ROUND((B3129-A3129)*86400,0))</f>
        <v/>
      </c>
      <c r="K3129" s="37" t="str">
        <f aca="false">IF(G3129=1,IF(COUNTIFS($C:$C,C3129,$G:$G,1,$A:$A,"&gt;="&amp;(A3129-FenetreInterm/86400),$A:$A,"&lt;="&amp;A3129)&gt;=NbInterm,1,0),"")</f>
        <v/>
      </c>
      <c r="L3129" s="37" t="str">
        <f aca="false">IF(G3129=1,IF(B3129="",0,IF(J3129&lt;SeuilFugitive,1,0)),"")</f>
        <v/>
      </c>
      <c r="M3129" s="37" t="str">
        <f aca="false">IF(G3129=1,IF(B3129="",IF((Fin-A3129)*24&gt;SeuilFigee,1,0),IF(J3129&gt;SeuilFigee*3600,1,0)),"")</f>
        <v/>
      </c>
      <c r="N3129" s="0" t="str">
        <f aca="false">IF(G3129=1,IF(COUNTIF(H$2:H3129,H3129)=1,COUNTIF($H:$H,H3129),""),"")</f>
        <v/>
      </c>
      <c r="O3129" s="0" t="str">
        <f aca="false">IF(G3129=1,IF(COUNTIF(I$2:I3129,I3129)=1,COUNTIF($I:$I,I3129),""),"")</f>
        <v/>
      </c>
      <c r="P3129" s="38" t="str">
        <f aca="false">IF(G3129=1,IF(COUNTIFS(C$2:C3129,C3129,G$2:G3129,1)=1,COUNTIFS($C:$C,C3129,$G:$G,1)+ROW()/10000000,""),"")</f>
        <v/>
      </c>
      <c r="Q3129" s="0" t="str">
        <f aca="false">IF(K3129=1,IF(COUNTIFS(C$2:C3129,C3129,K$2:K3129,1)=1,1,0),"")</f>
        <v/>
      </c>
      <c r="R3129" s="0" t="str">
        <f aca="false">IF(M3129=1,IF(COUNTIFS(C$2:C3129,C3129,M$2:M3129,1)=1,1,0),"")</f>
        <v/>
      </c>
      <c r="S3129" s="0" t="str">
        <f aca="false">IF(L3129=1,IF(COUNTIFS(C$2:C3129,C3129,L$2:L3129,1)=1,1,0),"")</f>
        <v/>
      </c>
      <c r="T3129" s="38" t="str">
        <f aca="false">IF(N3129="","",N3129+ROW()/10000000)</f>
        <v/>
      </c>
      <c r="U3129" s="0" t="str">
        <f aca="false">IF(G3129=1,IF(B3129="",1,0),"")</f>
        <v/>
      </c>
    </row>
    <row r="3130" customFormat="false" ht="15" hidden="false" customHeight="false" outlineLevel="0" collapsed="false">
      <c r="A3130" s="35"/>
      <c r="B3130" s="35"/>
      <c r="G3130" s="0" t="str">
        <f aca="false">IF(A3130="","",IF(AND(A3130&gt;=Debut,A3130&lt;Fin),1,0))</f>
        <v/>
      </c>
      <c r="H3130" s="0" t="str">
        <f aca="false">IF(G3130=1,INT(ROUND((A3130-Debut)*86400,0)/600),"")</f>
        <v/>
      </c>
      <c r="I3130" s="0" t="str">
        <f aca="false">IF(G3130=1,INT(ROUND((A3130-Debut)*86400,0)/3600),"")</f>
        <v/>
      </c>
      <c r="J3130" s="0" t="str">
        <f aca="false">IF(OR(A3130="",B3130=""),"",ROUND((B3130-A3130)*86400,0))</f>
        <v/>
      </c>
      <c r="K3130" s="37" t="str">
        <f aca="false">IF(G3130=1,IF(COUNTIFS($C:$C,C3130,$G:$G,1,$A:$A,"&gt;="&amp;(A3130-FenetreInterm/86400),$A:$A,"&lt;="&amp;A3130)&gt;=NbInterm,1,0),"")</f>
        <v/>
      </c>
      <c r="L3130" s="37" t="str">
        <f aca="false">IF(G3130=1,IF(B3130="",0,IF(J3130&lt;SeuilFugitive,1,0)),"")</f>
        <v/>
      </c>
      <c r="M3130" s="37" t="str">
        <f aca="false">IF(G3130=1,IF(B3130="",IF((Fin-A3130)*24&gt;SeuilFigee,1,0),IF(J3130&gt;SeuilFigee*3600,1,0)),"")</f>
        <v/>
      </c>
      <c r="N3130" s="0" t="str">
        <f aca="false">IF(G3130=1,IF(COUNTIF(H$2:H3130,H3130)=1,COUNTIF($H:$H,H3130),""),"")</f>
        <v/>
      </c>
      <c r="O3130" s="0" t="str">
        <f aca="false">IF(G3130=1,IF(COUNTIF(I$2:I3130,I3130)=1,COUNTIF($I:$I,I3130),""),"")</f>
        <v/>
      </c>
      <c r="P3130" s="38" t="str">
        <f aca="false">IF(G3130=1,IF(COUNTIFS(C$2:C3130,C3130,G$2:G3130,1)=1,COUNTIFS($C:$C,C3130,$G:$G,1)+ROW()/10000000,""),"")</f>
        <v/>
      </c>
      <c r="Q3130" s="0" t="str">
        <f aca="false">IF(K3130=1,IF(COUNTIFS(C$2:C3130,C3130,K$2:K3130,1)=1,1,0),"")</f>
        <v/>
      </c>
      <c r="R3130" s="0" t="str">
        <f aca="false">IF(M3130=1,IF(COUNTIFS(C$2:C3130,C3130,M$2:M3130,1)=1,1,0),"")</f>
        <v/>
      </c>
      <c r="S3130" s="0" t="str">
        <f aca="false">IF(L3130=1,IF(COUNTIFS(C$2:C3130,C3130,L$2:L3130,1)=1,1,0),"")</f>
        <v/>
      </c>
      <c r="T3130" s="38" t="str">
        <f aca="false">IF(N3130="","",N3130+ROW()/10000000)</f>
        <v/>
      </c>
      <c r="U3130" s="0" t="str">
        <f aca="false">IF(G3130=1,IF(B3130="",1,0),"")</f>
        <v/>
      </c>
    </row>
    <row r="3131" customFormat="false" ht="15" hidden="false" customHeight="false" outlineLevel="0" collapsed="false">
      <c r="A3131" s="35"/>
      <c r="B3131" s="35"/>
      <c r="G3131" s="0" t="str">
        <f aca="false">IF(A3131="","",IF(AND(A3131&gt;=Debut,A3131&lt;Fin),1,0))</f>
        <v/>
      </c>
      <c r="H3131" s="0" t="str">
        <f aca="false">IF(G3131=1,INT(ROUND((A3131-Debut)*86400,0)/600),"")</f>
        <v/>
      </c>
      <c r="I3131" s="0" t="str">
        <f aca="false">IF(G3131=1,INT(ROUND((A3131-Debut)*86400,0)/3600),"")</f>
        <v/>
      </c>
      <c r="J3131" s="0" t="str">
        <f aca="false">IF(OR(A3131="",B3131=""),"",ROUND((B3131-A3131)*86400,0))</f>
        <v/>
      </c>
      <c r="K3131" s="37" t="str">
        <f aca="false">IF(G3131=1,IF(COUNTIFS($C:$C,C3131,$G:$G,1,$A:$A,"&gt;="&amp;(A3131-FenetreInterm/86400),$A:$A,"&lt;="&amp;A3131)&gt;=NbInterm,1,0),"")</f>
        <v/>
      </c>
      <c r="L3131" s="37" t="str">
        <f aca="false">IF(G3131=1,IF(B3131="",0,IF(J3131&lt;SeuilFugitive,1,0)),"")</f>
        <v/>
      </c>
      <c r="M3131" s="37" t="str">
        <f aca="false">IF(G3131=1,IF(B3131="",IF((Fin-A3131)*24&gt;SeuilFigee,1,0),IF(J3131&gt;SeuilFigee*3600,1,0)),"")</f>
        <v/>
      </c>
      <c r="N3131" s="0" t="str">
        <f aca="false">IF(G3131=1,IF(COUNTIF(H$2:H3131,H3131)=1,COUNTIF($H:$H,H3131),""),"")</f>
        <v/>
      </c>
      <c r="O3131" s="0" t="str">
        <f aca="false">IF(G3131=1,IF(COUNTIF(I$2:I3131,I3131)=1,COUNTIF($I:$I,I3131),""),"")</f>
        <v/>
      </c>
      <c r="P3131" s="38" t="str">
        <f aca="false">IF(G3131=1,IF(COUNTIFS(C$2:C3131,C3131,G$2:G3131,1)=1,COUNTIFS($C:$C,C3131,$G:$G,1)+ROW()/10000000,""),"")</f>
        <v/>
      </c>
      <c r="Q3131" s="0" t="str">
        <f aca="false">IF(K3131=1,IF(COUNTIFS(C$2:C3131,C3131,K$2:K3131,1)=1,1,0),"")</f>
        <v/>
      </c>
      <c r="R3131" s="0" t="str">
        <f aca="false">IF(M3131=1,IF(COUNTIFS(C$2:C3131,C3131,M$2:M3131,1)=1,1,0),"")</f>
        <v/>
      </c>
      <c r="S3131" s="0" t="str">
        <f aca="false">IF(L3131=1,IF(COUNTIFS(C$2:C3131,C3131,L$2:L3131,1)=1,1,0),"")</f>
        <v/>
      </c>
      <c r="T3131" s="38" t="str">
        <f aca="false">IF(N3131="","",N3131+ROW()/10000000)</f>
        <v/>
      </c>
      <c r="U3131" s="0" t="str">
        <f aca="false">IF(G3131=1,IF(B3131="",1,0),"")</f>
        <v/>
      </c>
    </row>
    <row r="3132" customFormat="false" ht="15" hidden="false" customHeight="false" outlineLevel="0" collapsed="false">
      <c r="A3132" s="35"/>
      <c r="B3132" s="35"/>
      <c r="G3132" s="0" t="str">
        <f aca="false">IF(A3132="","",IF(AND(A3132&gt;=Debut,A3132&lt;Fin),1,0))</f>
        <v/>
      </c>
      <c r="H3132" s="0" t="str">
        <f aca="false">IF(G3132=1,INT(ROUND((A3132-Debut)*86400,0)/600),"")</f>
        <v/>
      </c>
      <c r="I3132" s="0" t="str">
        <f aca="false">IF(G3132=1,INT(ROUND((A3132-Debut)*86400,0)/3600),"")</f>
        <v/>
      </c>
      <c r="J3132" s="0" t="str">
        <f aca="false">IF(OR(A3132="",B3132=""),"",ROUND((B3132-A3132)*86400,0))</f>
        <v/>
      </c>
      <c r="K3132" s="37" t="str">
        <f aca="false">IF(G3132=1,IF(COUNTIFS($C:$C,C3132,$G:$G,1,$A:$A,"&gt;="&amp;(A3132-FenetreInterm/86400),$A:$A,"&lt;="&amp;A3132)&gt;=NbInterm,1,0),"")</f>
        <v/>
      </c>
      <c r="L3132" s="37" t="str">
        <f aca="false">IF(G3132=1,IF(B3132="",0,IF(J3132&lt;SeuilFugitive,1,0)),"")</f>
        <v/>
      </c>
      <c r="M3132" s="37" t="str">
        <f aca="false">IF(G3132=1,IF(B3132="",IF((Fin-A3132)*24&gt;SeuilFigee,1,0),IF(J3132&gt;SeuilFigee*3600,1,0)),"")</f>
        <v/>
      </c>
      <c r="N3132" s="0" t="str">
        <f aca="false">IF(G3132=1,IF(COUNTIF(H$2:H3132,H3132)=1,COUNTIF($H:$H,H3132),""),"")</f>
        <v/>
      </c>
      <c r="O3132" s="0" t="str">
        <f aca="false">IF(G3132=1,IF(COUNTIF(I$2:I3132,I3132)=1,COUNTIF($I:$I,I3132),""),"")</f>
        <v/>
      </c>
      <c r="P3132" s="38" t="str">
        <f aca="false">IF(G3132=1,IF(COUNTIFS(C$2:C3132,C3132,G$2:G3132,1)=1,COUNTIFS($C:$C,C3132,$G:$G,1)+ROW()/10000000,""),"")</f>
        <v/>
      </c>
      <c r="Q3132" s="0" t="str">
        <f aca="false">IF(K3132=1,IF(COUNTIFS(C$2:C3132,C3132,K$2:K3132,1)=1,1,0),"")</f>
        <v/>
      </c>
      <c r="R3132" s="0" t="str">
        <f aca="false">IF(M3132=1,IF(COUNTIFS(C$2:C3132,C3132,M$2:M3132,1)=1,1,0),"")</f>
        <v/>
      </c>
      <c r="S3132" s="0" t="str">
        <f aca="false">IF(L3132=1,IF(COUNTIFS(C$2:C3132,C3132,L$2:L3132,1)=1,1,0),"")</f>
        <v/>
      </c>
      <c r="T3132" s="38" t="str">
        <f aca="false">IF(N3132="","",N3132+ROW()/10000000)</f>
        <v/>
      </c>
      <c r="U3132" s="0" t="str">
        <f aca="false">IF(G3132=1,IF(B3132="",1,0),"")</f>
        <v/>
      </c>
    </row>
    <row r="3133" customFormat="false" ht="15" hidden="false" customHeight="false" outlineLevel="0" collapsed="false">
      <c r="A3133" s="35"/>
      <c r="B3133" s="35"/>
      <c r="G3133" s="0" t="str">
        <f aca="false">IF(A3133="","",IF(AND(A3133&gt;=Debut,A3133&lt;Fin),1,0))</f>
        <v/>
      </c>
      <c r="H3133" s="0" t="str">
        <f aca="false">IF(G3133=1,INT(ROUND((A3133-Debut)*86400,0)/600),"")</f>
        <v/>
      </c>
      <c r="I3133" s="0" t="str">
        <f aca="false">IF(G3133=1,INT(ROUND((A3133-Debut)*86400,0)/3600),"")</f>
        <v/>
      </c>
      <c r="J3133" s="0" t="str">
        <f aca="false">IF(OR(A3133="",B3133=""),"",ROUND((B3133-A3133)*86400,0))</f>
        <v/>
      </c>
      <c r="K3133" s="37" t="str">
        <f aca="false">IF(G3133=1,IF(COUNTIFS($C:$C,C3133,$G:$G,1,$A:$A,"&gt;="&amp;(A3133-FenetreInterm/86400),$A:$A,"&lt;="&amp;A3133)&gt;=NbInterm,1,0),"")</f>
        <v/>
      </c>
      <c r="L3133" s="37" t="str">
        <f aca="false">IF(G3133=1,IF(B3133="",0,IF(J3133&lt;SeuilFugitive,1,0)),"")</f>
        <v/>
      </c>
      <c r="M3133" s="37" t="str">
        <f aca="false">IF(G3133=1,IF(B3133="",IF((Fin-A3133)*24&gt;SeuilFigee,1,0),IF(J3133&gt;SeuilFigee*3600,1,0)),"")</f>
        <v/>
      </c>
      <c r="N3133" s="0" t="str">
        <f aca="false">IF(G3133=1,IF(COUNTIF(H$2:H3133,H3133)=1,COUNTIF($H:$H,H3133),""),"")</f>
        <v/>
      </c>
      <c r="O3133" s="0" t="str">
        <f aca="false">IF(G3133=1,IF(COUNTIF(I$2:I3133,I3133)=1,COUNTIF($I:$I,I3133),""),"")</f>
        <v/>
      </c>
      <c r="P3133" s="38" t="str">
        <f aca="false">IF(G3133=1,IF(COUNTIFS(C$2:C3133,C3133,G$2:G3133,1)=1,COUNTIFS($C:$C,C3133,$G:$G,1)+ROW()/10000000,""),"")</f>
        <v/>
      </c>
      <c r="Q3133" s="0" t="str">
        <f aca="false">IF(K3133=1,IF(COUNTIFS(C$2:C3133,C3133,K$2:K3133,1)=1,1,0),"")</f>
        <v/>
      </c>
      <c r="R3133" s="0" t="str">
        <f aca="false">IF(M3133=1,IF(COUNTIFS(C$2:C3133,C3133,M$2:M3133,1)=1,1,0),"")</f>
        <v/>
      </c>
      <c r="S3133" s="0" t="str">
        <f aca="false">IF(L3133=1,IF(COUNTIFS(C$2:C3133,C3133,L$2:L3133,1)=1,1,0),"")</f>
        <v/>
      </c>
      <c r="T3133" s="38" t="str">
        <f aca="false">IF(N3133="","",N3133+ROW()/10000000)</f>
        <v/>
      </c>
      <c r="U3133" s="0" t="str">
        <f aca="false">IF(G3133=1,IF(B3133="",1,0),"")</f>
        <v/>
      </c>
    </row>
    <row r="3134" customFormat="false" ht="15" hidden="false" customHeight="false" outlineLevel="0" collapsed="false">
      <c r="A3134" s="35"/>
      <c r="B3134" s="35"/>
      <c r="G3134" s="0" t="str">
        <f aca="false">IF(A3134="","",IF(AND(A3134&gt;=Debut,A3134&lt;Fin),1,0))</f>
        <v/>
      </c>
      <c r="H3134" s="0" t="str">
        <f aca="false">IF(G3134=1,INT(ROUND((A3134-Debut)*86400,0)/600),"")</f>
        <v/>
      </c>
      <c r="I3134" s="0" t="str">
        <f aca="false">IF(G3134=1,INT(ROUND((A3134-Debut)*86400,0)/3600),"")</f>
        <v/>
      </c>
      <c r="J3134" s="0" t="str">
        <f aca="false">IF(OR(A3134="",B3134=""),"",ROUND((B3134-A3134)*86400,0))</f>
        <v/>
      </c>
      <c r="K3134" s="37" t="str">
        <f aca="false">IF(G3134=1,IF(COUNTIFS($C:$C,C3134,$G:$G,1,$A:$A,"&gt;="&amp;(A3134-FenetreInterm/86400),$A:$A,"&lt;="&amp;A3134)&gt;=NbInterm,1,0),"")</f>
        <v/>
      </c>
      <c r="L3134" s="37" t="str">
        <f aca="false">IF(G3134=1,IF(B3134="",0,IF(J3134&lt;SeuilFugitive,1,0)),"")</f>
        <v/>
      </c>
      <c r="M3134" s="37" t="str">
        <f aca="false">IF(G3134=1,IF(B3134="",IF((Fin-A3134)*24&gt;SeuilFigee,1,0),IF(J3134&gt;SeuilFigee*3600,1,0)),"")</f>
        <v/>
      </c>
      <c r="N3134" s="0" t="str">
        <f aca="false">IF(G3134=1,IF(COUNTIF(H$2:H3134,H3134)=1,COUNTIF($H:$H,H3134),""),"")</f>
        <v/>
      </c>
      <c r="O3134" s="0" t="str">
        <f aca="false">IF(G3134=1,IF(COUNTIF(I$2:I3134,I3134)=1,COUNTIF($I:$I,I3134),""),"")</f>
        <v/>
      </c>
      <c r="P3134" s="38" t="str">
        <f aca="false">IF(G3134=1,IF(COUNTIFS(C$2:C3134,C3134,G$2:G3134,1)=1,COUNTIFS($C:$C,C3134,$G:$G,1)+ROW()/10000000,""),"")</f>
        <v/>
      </c>
      <c r="Q3134" s="0" t="str">
        <f aca="false">IF(K3134=1,IF(COUNTIFS(C$2:C3134,C3134,K$2:K3134,1)=1,1,0),"")</f>
        <v/>
      </c>
      <c r="R3134" s="0" t="str">
        <f aca="false">IF(M3134=1,IF(COUNTIFS(C$2:C3134,C3134,M$2:M3134,1)=1,1,0),"")</f>
        <v/>
      </c>
      <c r="S3134" s="0" t="str">
        <f aca="false">IF(L3134=1,IF(COUNTIFS(C$2:C3134,C3134,L$2:L3134,1)=1,1,0),"")</f>
        <v/>
      </c>
      <c r="T3134" s="38" t="str">
        <f aca="false">IF(N3134="","",N3134+ROW()/10000000)</f>
        <v/>
      </c>
      <c r="U3134" s="0" t="str">
        <f aca="false">IF(G3134=1,IF(B3134="",1,0),"")</f>
        <v/>
      </c>
    </row>
    <row r="3135" customFormat="false" ht="15" hidden="false" customHeight="false" outlineLevel="0" collapsed="false">
      <c r="A3135" s="35"/>
      <c r="B3135" s="35"/>
      <c r="G3135" s="0" t="str">
        <f aca="false">IF(A3135="","",IF(AND(A3135&gt;=Debut,A3135&lt;Fin),1,0))</f>
        <v/>
      </c>
      <c r="H3135" s="0" t="str">
        <f aca="false">IF(G3135=1,INT(ROUND((A3135-Debut)*86400,0)/600),"")</f>
        <v/>
      </c>
      <c r="I3135" s="0" t="str">
        <f aca="false">IF(G3135=1,INT(ROUND((A3135-Debut)*86400,0)/3600),"")</f>
        <v/>
      </c>
      <c r="J3135" s="0" t="str">
        <f aca="false">IF(OR(A3135="",B3135=""),"",ROUND((B3135-A3135)*86400,0))</f>
        <v/>
      </c>
      <c r="K3135" s="37" t="str">
        <f aca="false">IF(G3135=1,IF(COUNTIFS($C:$C,C3135,$G:$G,1,$A:$A,"&gt;="&amp;(A3135-FenetreInterm/86400),$A:$A,"&lt;="&amp;A3135)&gt;=NbInterm,1,0),"")</f>
        <v/>
      </c>
      <c r="L3135" s="37" t="str">
        <f aca="false">IF(G3135=1,IF(B3135="",0,IF(J3135&lt;SeuilFugitive,1,0)),"")</f>
        <v/>
      </c>
      <c r="M3135" s="37" t="str">
        <f aca="false">IF(G3135=1,IF(B3135="",IF((Fin-A3135)*24&gt;SeuilFigee,1,0),IF(J3135&gt;SeuilFigee*3600,1,0)),"")</f>
        <v/>
      </c>
      <c r="N3135" s="0" t="str">
        <f aca="false">IF(G3135=1,IF(COUNTIF(H$2:H3135,H3135)=1,COUNTIF($H:$H,H3135),""),"")</f>
        <v/>
      </c>
      <c r="O3135" s="0" t="str">
        <f aca="false">IF(G3135=1,IF(COUNTIF(I$2:I3135,I3135)=1,COUNTIF($I:$I,I3135),""),"")</f>
        <v/>
      </c>
      <c r="P3135" s="38" t="str">
        <f aca="false">IF(G3135=1,IF(COUNTIFS(C$2:C3135,C3135,G$2:G3135,1)=1,COUNTIFS($C:$C,C3135,$G:$G,1)+ROW()/10000000,""),"")</f>
        <v/>
      </c>
      <c r="Q3135" s="0" t="str">
        <f aca="false">IF(K3135=1,IF(COUNTIFS(C$2:C3135,C3135,K$2:K3135,1)=1,1,0),"")</f>
        <v/>
      </c>
      <c r="R3135" s="0" t="str">
        <f aca="false">IF(M3135=1,IF(COUNTIFS(C$2:C3135,C3135,M$2:M3135,1)=1,1,0),"")</f>
        <v/>
      </c>
      <c r="S3135" s="0" t="str">
        <f aca="false">IF(L3135=1,IF(COUNTIFS(C$2:C3135,C3135,L$2:L3135,1)=1,1,0),"")</f>
        <v/>
      </c>
      <c r="T3135" s="38" t="str">
        <f aca="false">IF(N3135="","",N3135+ROW()/10000000)</f>
        <v/>
      </c>
      <c r="U3135" s="0" t="str">
        <f aca="false">IF(G3135=1,IF(B3135="",1,0),"")</f>
        <v/>
      </c>
    </row>
    <row r="3136" customFormat="false" ht="15" hidden="false" customHeight="false" outlineLevel="0" collapsed="false">
      <c r="A3136" s="35"/>
      <c r="B3136" s="35"/>
      <c r="G3136" s="0" t="str">
        <f aca="false">IF(A3136="","",IF(AND(A3136&gt;=Debut,A3136&lt;Fin),1,0))</f>
        <v/>
      </c>
      <c r="H3136" s="0" t="str">
        <f aca="false">IF(G3136=1,INT(ROUND((A3136-Debut)*86400,0)/600),"")</f>
        <v/>
      </c>
      <c r="I3136" s="0" t="str">
        <f aca="false">IF(G3136=1,INT(ROUND((A3136-Debut)*86400,0)/3600),"")</f>
        <v/>
      </c>
      <c r="J3136" s="0" t="str">
        <f aca="false">IF(OR(A3136="",B3136=""),"",ROUND((B3136-A3136)*86400,0))</f>
        <v/>
      </c>
      <c r="K3136" s="37" t="str">
        <f aca="false">IF(G3136=1,IF(COUNTIFS($C:$C,C3136,$G:$G,1,$A:$A,"&gt;="&amp;(A3136-FenetreInterm/86400),$A:$A,"&lt;="&amp;A3136)&gt;=NbInterm,1,0),"")</f>
        <v/>
      </c>
      <c r="L3136" s="37" t="str">
        <f aca="false">IF(G3136=1,IF(B3136="",0,IF(J3136&lt;SeuilFugitive,1,0)),"")</f>
        <v/>
      </c>
      <c r="M3136" s="37" t="str">
        <f aca="false">IF(G3136=1,IF(B3136="",IF((Fin-A3136)*24&gt;SeuilFigee,1,0),IF(J3136&gt;SeuilFigee*3600,1,0)),"")</f>
        <v/>
      </c>
      <c r="N3136" s="0" t="str">
        <f aca="false">IF(G3136=1,IF(COUNTIF(H$2:H3136,H3136)=1,COUNTIF($H:$H,H3136),""),"")</f>
        <v/>
      </c>
      <c r="O3136" s="0" t="str">
        <f aca="false">IF(G3136=1,IF(COUNTIF(I$2:I3136,I3136)=1,COUNTIF($I:$I,I3136),""),"")</f>
        <v/>
      </c>
      <c r="P3136" s="38" t="str">
        <f aca="false">IF(G3136=1,IF(COUNTIFS(C$2:C3136,C3136,G$2:G3136,1)=1,COUNTIFS($C:$C,C3136,$G:$G,1)+ROW()/10000000,""),"")</f>
        <v/>
      </c>
      <c r="Q3136" s="0" t="str">
        <f aca="false">IF(K3136=1,IF(COUNTIFS(C$2:C3136,C3136,K$2:K3136,1)=1,1,0),"")</f>
        <v/>
      </c>
      <c r="R3136" s="0" t="str">
        <f aca="false">IF(M3136=1,IF(COUNTIFS(C$2:C3136,C3136,M$2:M3136,1)=1,1,0),"")</f>
        <v/>
      </c>
      <c r="S3136" s="0" t="str">
        <f aca="false">IF(L3136=1,IF(COUNTIFS(C$2:C3136,C3136,L$2:L3136,1)=1,1,0),"")</f>
        <v/>
      </c>
      <c r="T3136" s="38" t="str">
        <f aca="false">IF(N3136="","",N3136+ROW()/10000000)</f>
        <v/>
      </c>
      <c r="U3136" s="0" t="str">
        <f aca="false">IF(G3136=1,IF(B3136="",1,0),"")</f>
        <v/>
      </c>
    </row>
    <row r="3137" customFormat="false" ht="15" hidden="false" customHeight="false" outlineLevel="0" collapsed="false">
      <c r="A3137" s="35"/>
      <c r="B3137" s="35"/>
      <c r="G3137" s="0" t="str">
        <f aca="false">IF(A3137="","",IF(AND(A3137&gt;=Debut,A3137&lt;Fin),1,0))</f>
        <v/>
      </c>
      <c r="H3137" s="0" t="str">
        <f aca="false">IF(G3137=1,INT(ROUND((A3137-Debut)*86400,0)/600),"")</f>
        <v/>
      </c>
      <c r="I3137" s="0" t="str">
        <f aca="false">IF(G3137=1,INT(ROUND((A3137-Debut)*86400,0)/3600),"")</f>
        <v/>
      </c>
      <c r="J3137" s="0" t="str">
        <f aca="false">IF(OR(A3137="",B3137=""),"",ROUND((B3137-A3137)*86400,0))</f>
        <v/>
      </c>
      <c r="K3137" s="37" t="str">
        <f aca="false">IF(G3137=1,IF(COUNTIFS($C:$C,C3137,$G:$G,1,$A:$A,"&gt;="&amp;(A3137-FenetreInterm/86400),$A:$A,"&lt;="&amp;A3137)&gt;=NbInterm,1,0),"")</f>
        <v/>
      </c>
      <c r="L3137" s="37" t="str">
        <f aca="false">IF(G3137=1,IF(B3137="",0,IF(J3137&lt;SeuilFugitive,1,0)),"")</f>
        <v/>
      </c>
      <c r="M3137" s="37" t="str">
        <f aca="false">IF(G3137=1,IF(B3137="",IF((Fin-A3137)*24&gt;SeuilFigee,1,0),IF(J3137&gt;SeuilFigee*3600,1,0)),"")</f>
        <v/>
      </c>
      <c r="N3137" s="0" t="str">
        <f aca="false">IF(G3137=1,IF(COUNTIF(H$2:H3137,H3137)=1,COUNTIF($H:$H,H3137),""),"")</f>
        <v/>
      </c>
      <c r="O3137" s="0" t="str">
        <f aca="false">IF(G3137=1,IF(COUNTIF(I$2:I3137,I3137)=1,COUNTIF($I:$I,I3137),""),"")</f>
        <v/>
      </c>
      <c r="P3137" s="38" t="str">
        <f aca="false">IF(G3137=1,IF(COUNTIFS(C$2:C3137,C3137,G$2:G3137,1)=1,COUNTIFS($C:$C,C3137,$G:$G,1)+ROW()/10000000,""),"")</f>
        <v/>
      </c>
      <c r="Q3137" s="0" t="str">
        <f aca="false">IF(K3137=1,IF(COUNTIFS(C$2:C3137,C3137,K$2:K3137,1)=1,1,0),"")</f>
        <v/>
      </c>
      <c r="R3137" s="0" t="str">
        <f aca="false">IF(M3137=1,IF(COUNTIFS(C$2:C3137,C3137,M$2:M3137,1)=1,1,0),"")</f>
        <v/>
      </c>
      <c r="S3137" s="0" t="str">
        <f aca="false">IF(L3137=1,IF(COUNTIFS(C$2:C3137,C3137,L$2:L3137,1)=1,1,0),"")</f>
        <v/>
      </c>
      <c r="T3137" s="38" t="str">
        <f aca="false">IF(N3137="","",N3137+ROW()/10000000)</f>
        <v/>
      </c>
      <c r="U3137" s="0" t="str">
        <f aca="false">IF(G3137=1,IF(B3137="",1,0),"")</f>
        <v/>
      </c>
    </row>
    <row r="3138" customFormat="false" ht="15" hidden="false" customHeight="false" outlineLevel="0" collapsed="false">
      <c r="A3138" s="35"/>
      <c r="B3138" s="35"/>
      <c r="G3138" s="0" t="str">
        <f aca="false">IF(A3138="","",IF(AND(A3138&gt;=Debut,A3138&lt;Fin),1,0))</f>
        <v/>
      </c>
      <c r="H3138" s="0" t="str">
        <f aca="false">IF(G3138=1,INT(ROUND((A3138-Debut)*86400,0)/600),"")</f>
        <v/>
      </c>
      <c r="I3138" s="0" t="str">
        <f aca="false">IF(G3138=1,INT(ROUND((A3138-Debut)*86400,0)/3600),"")</f>
        <v/>
      </c>
      <c r="J3138" s="0" t="str">
        <f aca="false">IF(OR(A3138="",B3138=""),"",ROUND((B3138-A3138)*86400,0))</f>
        <v/>
      </c>
      <c r="K3138" s="37" t="str">
        <f aca="false">IF(G3138=1,IF(COUNTIFS($C:$C,C3138,$G:$G,1,$A:$A,"&gt;="&amp;(A3138-FenetreInterm/86400),$A:$A,"&lt;="&amp;A3138)&gt;=NbInterm,1,0),"")</f>
        <v/>
      </c>
      <c r="L3138" s="37" t="str">
        <f aca="false">IF(G3138=1,IF(B3138="",0,IF(J3138&lt;SeuilFugitive,1,0)),"")</f>
        <v/>
      </c>
      <c r="M3138" s="37" t="str">
        <f aca="false">IF(G3138=1,IF(B3138="",IF((Fin-A3138)*24&gt;SeuilFigee,1,0),IF(J3138&gt;SeuilFigee*3600,1,0)),"")</f>
        <v/>
      </c>
      <c r="N3138" s="0" t="str">
        <f aca="false">IF(G3138=1,IF(COUNTIF(H$2:H3138,H3138)=1,COUNTIF($H:$H,H3138),""),"")</f>
        <v/>
      </c>
      <c r="O3138" s="0" t="str">
        <f aca="false">IF(G3138=1,IF(COUNTIF(I$2:I3138,I3138)=1,COUNTIF($I:$I,I3138),""),"")</f>
        <v/>
      </c>
      <c r="P3138" s="38" t="str">
        <f aca="false">IF(G3138=1,IF(COUNTIFS(C$2:C3138,C3138,G$2:G3138,1)=1,COUNTIFS($C:$C,C3138,$G:$G,1)+ROW()/10000000,""),"")</f>
        <v/>
      </c>
      <c r="Q3138" s="0" t="str">
        <f aca="false">IF(K3138=1,IF(COUNTIFS(C$2:C3138,C3138,K$2:K3138,1)=1,1,0),"")</f>
        <v/>
      </c>
      <c r="R3138" s="0" t="str">
        <f aca="false">IF(M3138=1,IF(COUNTIFS(C$2:C3138,C3138,M$2:M3138,1)=1,1,0),"")</f>
        <v/>
      </c>
      <c r="S3138" s="0" t="str">
        <f aca="false">IF(L3138=1,IF(COUNTIFS(C$2:C3138,C3138,L$2:L3138,1)=1,1,0),"")</f>
        <v/>
      </c>
      <c r="T3138" s="38" t="str">
        <f aca="false">IF(N3138="","",N3138+ROW()/10000000)</f>
        <v/>
      </c>
      <c r="U3138" s="0" t="str">
        <f aca="false">IF(G3138=1,IF(B3138="",1,0),"")</f>
        <v/>
      </c>
    </row>
    <row r="3139" customFormat="false" ht="15" hidden="false" customHeight="false" outlineLevel="0" collapsed="false">
      <c r="A3139" s="35"/>
      <c r="B3139" s="35"/>
      <c r="G3139" s="0" t="str">
        <f aca="false">IF(A3139="","",IF(AND(A3139&gt;=Debut,A3139&lt;Fin),1,0))</f>
        <v/>
      </c>
      <c r="H3139" s="0" t="str">
        <f aca="false">IF(G3139=1,INT(ROUND((A3139-Debut)*86400,0)/600),"")</f>
        <v/>
      </c>
      <c r="I3139" s="0" t="str">
        <f aca="false">IF(G3139=1,INT(ROUND((A3139-Debut)*86400,0)/3600),"")</f>
        <v/>
      </c>
      <c r="J3139" s="0" t="str">
        <f aca="false">IF(OR(A3139="",B3139=""),"",ROUND((B3139-A3139)*86400,0))</f>
        <v/>
      </c>
      <c r="K3139" s="37" t="str">
        <f aca="false">IF(G3139=1,IF(COUNTIFS($C:$C,C3139,$G:$G,1,$A:$A,"&gt;="&amp;(A3139-FenetreInterm/86400),$A:$A,"&lt;="&amp;A3139)&gt;=NbInterm,1,0),"")</f>
        <v/>
      </c>
      <c r="L3139" s="37" t="str">
        <f aca="false">IF(G3139=1,IF(B3139="",0,IF(J3139&lt;SeuilFugitive,1,0)),"")</f>
        <v/>
      </c>
      <c r="M3139" s="37" t="str">
        <f aca="false">IF(G3139=1,IF(B3139="",IF((Fin-A3139)*24&gt;SeuilFigee,1,0),IF(J3139&gt;SeuilFigee*3600,1,0)),"")</f>
        <v/>
      </c>
      <c r="N3139" s="0" t="str">
        <f aca="false">IF(G3139=1,IF(COUNTIF(H$2:H3139,H3139)=1,COUNTIF($H:$H,H3139),""),"")</f>
        <v/>
      </c>
      <c r="O3139" s="0" t="str">
        <f aca="false">IF(G3139=1,IF(COUNTIF(I$2:I3139,I3139)=1,COUNTIF($I:$I,I3139),""),"")</f>
        <v/>
      </c>
      <c r="P3139" s="38" t="str">
        <f aca="false">IF(G3139=1,IF(COUNTIFS(C$2:C3139,C3139,G$2:G3139,1)=1,COUNTIFS($C:$C,C3139,$G:$G,1)+ROW()/10000000,""),"")</f>
        <v/>
      </c>
      <c r="Q3139" s="0" t="str">
        <f aca="false">IF(K3139=1,IF(COUNTIFS(C$2:C3139,C3139,K$2:K3139,1)=1,1,0),"")</f>
        <v/>
      </c>
      <c r="R3139" s="0" t="str">
        <f aca="false">IF(M3139=1,IF(COUNTIFS(C$2:C3139,C3139,M$2:M3139,1)=1,1,0),"")</f>
        <v/>
      </c>
      <c r="S3139" s="0" t="str">
        <f aca="false">IF(L3139=1,IF(COUNTIFS(C$2:C3139,C3139,L$2:L3139,1)=1,1,0),"")</f>
        <v/>
      </c>
      <c r="T3139" s="38" t="str">
        <f aca="false">IF(N3139="","",N3139+ROW()/10000000)</f>
        <v/>
      </c>
      <c r="U3139" s="0" t="str">
        <f aca="false">IF(G3139=1,IF(B3139="",1,0),"")</f>
        <v/>
      </c>
    </row>
    <row r="3140" customFormat="false" ht="15" hidden="false" customHeight="false" outlineLevel="0" collapsed="false">
      <c r="A3140" s="35"/>
      <c r="B3140" s="35"/>
      <c r="G3140" s="0" t="str">
        <f aca="false">IF(A3140="","",IF(AND(A3140&gt;=Debut,A3140&lt;Fin),1,0))</f>
        <v/>
      </c>
      <c r="H3140" s="0" t="str">
        <f aca="false">IF(G3140=1,INT(ROUND((A3140-Debut)*86400,0)/600),"")</f>
        <v/>
      </c>
      <c r="I3140" s="0" t="str">
        <f aca="false">IF(G3140=1,INT(ROUND((A3140-Debut)*86400,0)/3600),"")</f>
        <v/>
      </c>
      <c r="J3140" s="0" t="str">
        <f aca="false">IF(OR(A3140="",B3140=""),"",ROUND((B3140-A3140)*86400,0))</f>
        <v/>
      </c>
      <c r="K3140" s="37" t="str">
        <f aca="false">IF(G3140=1,IF(COUNTIFS($C:$C,C3140,$G:$G,1,$A:$A,"&gt;="&amp;(A3140-FenetreInterm/86400),$A:$A,"&lt;="&amp;A3140)&gt;=NbInterm,1,0),"")</f>
        <v/>
      </c>
      <c r="L3140" s="37" t="str">
        <f aca="false">IF(G3140=1,IF(B3140="",0,IF(J3140&lt;SeuilFugitive,1,0)),"")</f>
        <v/>
      </c>
      <c r="M3140" s="37" t="str">
        <f aca="false">IF(G3140=1,IF(B3140="",IF((Fin-A3140)*24&gt;SeuilFigee,1,0),IF(J3140&gt;SeuilFigee*3600,1,0)),"")</f>
        <v/>
      </c>
      <c r="N3140" s="0" t="str">
        <f aca="false">IF(G3140=1,IF(COUNTIF(H$2:H3140,H3140)=1,COUNTIF($H:$H,H3140),""),"")</f>
        <v/>
      </c>
      <c r="O3140" s="0" t="str">
        <f aca="false">IF(G3140=1,IF(COUNTIF(I$2:I3140,I3140)=1,COUNTIF($I:$I,I3140),""),"")</f>
        <v/>
      </c>
      <c r="P3140" s="38" t="str">
        <f aca="false">IF(G3140=1,IF(COUNTIFS(C$2:C3140,C3140,G$2:G3140,1)=1,COUNTIFS($C:$C,C3140,$G:$G,1)+ROW()/10000000,""),"")</f>
        <v/>
      </c>
      <c r="Q3140" s="0" t="str">
        <f aca="false">IF(K3140=1,IF(COUNTIFS(C$2:C3140,C3140,K$2:K3140,1)=1,1,0),"")</f>
        <v/>
      </c>
      <c r="R3140" s="0" t="str">
        <f aca="false">IF(M3140=1,IF(COUNTIFS(C$2:C3140,C3140,M$2:M3140,1)=1,1,0),"")</f>
        <v/>
      </c>
      <c r="S3140" s="0" t="str">
        <f aca="false">IF(L3140=1,IF(COUNTIFS(C$2:C3140,C3140,L$2:L3140,1)=1,1,0),"")</f>
        <v/>
      </c>
      <c r="T3140" s="38" t="str">
        <f aca="false">IF(N3140="","",N3140+ROW()/10000000)</f>
        <v/>
      </c>
      <c r="U3140" s="0" t="str">
        <f aca="false">IF(G3140=1,IF(B3140="",1,0),"")</f>
        <v/>
      </c>
    </row>
    <row r="3141" customFormat="false" ht="15" hidden="false" customHeight="false" outlineLevel="0" collapsed="false">
      <c r="A3141" s="35"/>
      <c r="B3141" s="35"/>
      <c r="G3141" s="0" t="str">
        <f aca="false">IF(A3141="","",IF(AND(A3141&gt;=Debut,A3141&lt;Fin),1,0))</f>
        <v/>
      </c>
      <c r="H3141" s="0" t="str">
        <f aca="false">IF(G3141=1,INT(ROUND((A3141-Debut)*86400,0)/600),"")</f>
        <v/>
      </c>
      <c r="I3141" s="0" t="str">
        <f aca="false">IF(G3141=1,INT(ROUND((A3141-Debut)*86400,0)/3600),"")</f>
        <v/>
      </c>
      <c r="J3141" s="0" t="str">
        <f aca="false">IF(OR(A3141="",B3141=""),"",ROUND((B3141-A3141)*86400,0))</f>
        <v/>
      </c>
      <c r="K3141" s="37" t="str">
        <f aca="false">IF(G3141=1,IF(COUNTIFS($C:$C,C3141,$G:$G,1,$A:$A,"&gt;="&amp;(A3141-FenetreInterm/86400),$A:$A,"&lt;="&amp;A3141)&gt;=NbInterm,1,0),"")</f>
        <v/>
      </c>
      <c r="L3141" s="37" t="str">
        <f aca="false">IF(G3141=1,IF(B3141="",0,IF(J3141&lt;SeuilFugitive,1,0)),"")</f>
        <v/>
      </c>
      <c r="M3141" s="37" t="str">
        <f aca="false">IF(G3141=1,IF(B3141="",IF((Fin-A3141)*24&gt;SeuilFigee,1,0),IF(J3141&gt;SeuilFigee*3600,1,0)),"")</f>
        <v/>
      </c>
      <c r="N3141" s="0" t="str">
        <f aca="false">IF(G3141=1,IF(COUNTIF(H$2:H3141,H3141)=1,COUNTIF($H:$H,H3141),""),"")</f>
        <v/>
      </c>
      <c r="O3141" s="0" t="str">
        <f aca="false">IF(G3141=1,IF(COUNTIF(I$2:I3141,I3141)=1,COUNTIF($I:$I,I3141),""),"")</f>
        <v/>
      </c>
      <c r="P3141" s="38" t="str">
        <f aca="false">IF(G3141=1,IF(COUNTIFS(C$2:C3141,C3141,G$2:G3141,1)=1,COUNTIFS($C:$C,C3141,$G:$G,1)+ROW()/10000000,""),"")</f>
        <v/>
      </c>
      <c r="Q3141" s="0" t="str">
        <f aca="false">IF(K3141=1,IF(COUNTIFS(C$2:C3141,C3141,K$2:K3141,1)=1,1,0),"")</f>
        <v/>
      </c>
      <c r="R3141" s="0" t="str">
        <f aca="false">IF(M3141=1,IF(COUNTIFS(C$2:C3141,C3141,M$2:M3141,1)=1,1,0),"")</f>
        <v/>
      </c>
      <c r="S3141" s="0" t="str">
        <f aca="false">IF(L3141=1,IF(COUNTIFS(C$2:C3141,C3141,L$2:L3141,1)=1,1,0),"")</f>
        <v/>
      </c>
      <c r="T3141" s="38" t="str">
        <f aca="false">IF(N3141="","",N3141+ROW()/10000000)</f>
        <v/>
      </c>
      <c r="U3141" s="0" t="str">
        <f aca="false">IF(G3141=1,IF(B3141="",1,0),"")</f>
        <v/>
      </c>
    </row>
    <row r="3142" customFormat="false" ht="15" hidden="false" customHeight="false" outlineLevel="0" collapsed="false">
      <c r="A3142" s="35"/>
      <c r="B3142" s="35"/>
      <c r="G3142" s="0" t="str">
        <f aca="false">IF(A3142="","",IF(AND(A3142&gt;=Debut,A3142&lt;Fin),1,0))</f>
        <v/>
      </c>
      <c r="H3142" s="0" t="str">
        <f aca="false">IF(G3142=1,INT(ROUND((A3142-Debut)*86400,0)/600),"")</f>
        <v/>
      </c>
      <c r="I3142" s="0" t="str">
        <f aca="false">IF(G3142=1,INT(ROUND((A3142-Debut)*86400,0)/3600),"")</f>
        <v/>
      </c>
      <c r="J3142" s="0" t="str">
        <f aca="false">IF(OR(A3142="",B3142=""),"",ROUND((B3142-A3142)*86400,0))</f>
        <v/>
      </c>
      <c r="K3142" s="37" t="str">
        <f aca="false">IF(G3142=1,IF(COUNTIFS($C:$C,C3142,$G:$G,1,$A:$A,"&gt;="&amp;(A3142-FenetreInterm/86400),$A:$A,"&lt;="&amp;A3142)&gt;=NbInterm,1,0),"")</f>
        <v/>
      </c>
      <c r="L3142" s="37" t="str">
        <f aca="false">IF(G3142=1,IF(B3142="",0,IF(J3142&lt;SeuilFugitive,1,0)),"")</f>
        <v/>
      </c>
      <c r="M3142" s="37" t="str">
        <f aca="false">IF(G3142=1,IF(B3142="",IF((Fin-A3142)*24&gt;SeuilFigee,1,0),IF(J3142&gt;SeuilFigee*3600,1,0)),"")</f>
        <v/>
      </c>
      <c r="N3142" s="0" t="str">
        <f aca="false">IF(G3142=1,IF(COUNTIF(H$2:H3142,H3142)=1,COUNTIF($H:$H,H3142),""),"")</f>
        <v/>
      </c>
      <c r="O3142" s="0" t="str">
        <f aca="false">IF(G3142=1,IF(COUNTIF(I$2:I3142,I3142)=1,COUNTIF($I:$I,I3142),""),"")</f>
        <v/>
      </c>
      <c r="P3142" s="38" t="str">
        <f aca="false">IF(G3142=1,IF(COUNTIFS(C$2:C3142,C3142,G$2:G3142,1)=1,COUNTIFS($C:$C,C3142,$G:$G,1)+ROW()/10000000,""),"")</f>
        <v/>
      </c>
      <c r="Q3142" s="0" t="str">
        <f aca="false">IF(K3142=1,IF(COUNTIFS(C$2:C3142,C3142,K$2:K3142,1)=1,1,0),"")</f>
        <v/>
      </c>
      <c r="R3142" s="0" t="str">
        <f aca="false">IF(M3142=1,IF(COUNTIFS(C$2:C3142,C3142,M$2:M3142,1)=1,1,0),"")</f>
        <v/>
      </c>
      <c r="S3142" s="0" t="str">
        <f aca="false">IF(L3142=1,IF(COUNTIFS(C$2:C3142,C3142,L$2:L3142,1)=1,1,0),"")</f>
        <v/>
      </c>
      <c r="T3142" s="38" t="str">
        <f aca="false">IF(N3142="","",N3142+ROW()/10000000)</f>
        <v/>
      </c>
      <c r="U3142" s="0" t="str">
        <f aca="false">IF(G3142=1,IF(B3142="",1,0),"")</f>
        <v/>
      </c>
    </row>
    <row r="3143" customFormat="false" ht="15" hidden="false" customHeight="false" outlineLevel="0" collapsed="false">
      <c r="A3143" s="35"/>
      <c r="B3143" s="35"/>
      <c r="G3143" s="0" t="str">
        <f aca="false">IF(A3143="","",IF(AND(A3143&gt;=Debut,A3143&lt;Fin),1,0))</f>
        <v/>
      </c>
      <c r="H3143" s="0" t="str">
        <f aca="false">IF(G3143=1,INT(ROUND((A3143-Debut)*86400,0)/600),"")</f>
        <v/>
      </c>
      <c r="I3143" s="0" t="str">
        <f aca="false">IF(G3143=1,INT(ROUND((A3143-Debut)*86400,0)/3600),"")</f>
        <v/>
      </c>
      <c r="J3143" s="0" t="str">
        <f aca="false">IF(OR(A3143="",B3143=""),"",ROUND((B3143-A3143)*86400,0))</f>
        <v/>
      </c>
      <c r="K3143" s="37" t="str">
        <f aca="false">IF(G3143=1,IF(COUNTIFS($C:$C,C3143,$G:$G,1,$A:$A,"&gt;="&amp;(A3143-FenetreInterm/86400),$A:$A,"&lt;="&amp;A3143)&gt;=NbInterm,1,0),"")</f>
        <v/>
      </c>
      <c r="L3143" s="37" t="str">
        <f aca="false">IF(G3143=1,IF(B3143="",0,IF(J3143&lt;SeuilFugitive,1,0)),"")</f>
        <v/>
      </c>
      <c r="M3143" s="37" t="str">
        <f aca="false">IF(G3143=1,IF(B3143="",IF((Fin-A3143)*24&gt;SeuilFigee,1,0),IF(J3143&gt;SeuilFigee*3600,1,0)),"")</f>
        <v/>
      </c>
      <c r="N3143" s="0" t="str">
        <f aca="false">IF(G3143=1,IF(COUNTIF(H$2:H3143,H3143)=1,COUNTIF($H:$H,H3143),""),"")</f>
        <v/>
      </c>
      <c r="O3143" s="0" t="str">
        <f aca="false">IF(G3143=1,IF(COUNTIF(I$2:I3143,I3143)=1,COUNTIF($I:$I,I3143),""),"")</f>
        <v/>
      </c>
      <c r="P3143" s="38" t="str">
        <f aca="false">IF(G3143=1,IF(COUNTIFS(C$2:C3143,C3143,G$2:G3143,1)=1,COUNTIFS($C:$C,C3143,$G:$G,1)+ROW()/10000000,""),"")</f>
        <v/>
      </c>
      <c r="Q3143" s="0" t="str">
        <f aca="false">IF(K3143=1,IF(COUNTIFS(C$2:C3143,C3143,K$2:K3143,1)=1,1,0),"")</f>
        <v/>
      </c>
      <c r="R3143" s="0" t="str">
        <f aca="false">IF(M3143=1,IF(COUNTIFS(C$2:C3143,C3143,M$2:M3143,1)=1,1,0),"")</f>
        <v/>
      </c>
      <c r="S3143" s="0" t="str">
        <f aca="false">IF(L3143=1,IF(COUNTIFS(C$2:C3143,C3143,L$2:L3143,1)=1,1,0),"")</f>
        <v/>
      </c>
      <c r="T3143" s="38" t="str">
        <f aca="false">IF(N3143="","",N3143+ROW()/10000000)</f>
        <v/>
      </c>
      <c r="U3143" s="0" t="str">
        <f aca="false">IF(G3143=1,IF(B3143="",1,0),"")</f>
        <v/>
      </c>
    </row>
    <row r="3144" customFormat="false" ht="15" hidden="false" customHeight="false" outlineLevel="0" collapsed="false">
      <c r="A3144" s="35"/>
      <c r="B3144" s="35"/>
      <c r="G3144" s="0" t="str">
        <f aca="false">IF(A3144="","",IF(AND(A3144&gt;=Debut,A3144&lt;Fin),1,0))</f>
        <v/>
      </c>
      <c r="H3144" s="0" t="str">
        <f aca="false">IF(G3144=1,INT(ROUND((A3144-Debut)*86400,0)/600),"")</f>
        <v/>
      </c>
      <c r="I3144" s="0" t="str">
        <f aca="false">IF(G3144=1,INT(ROUND((A3144-Debut)*86400,0)/3600),"")</f>
        <v/>
      </c>
      <c r="J3144" s="0" t="str">
        <f aca="false">IF(OR(A3144="",B3144=""),"",ROUND((B3144-A3144)*86400,0))</f>
        <v/>
      </c>
      <c r="K3144" s="37" t="str">
        <f aca="false">IF(G3144=1,IF(COUNTIFS($C:$C,C3144,$G:$G,1,$A:$A,"&gt;="&amp;(A3144-FenetreInterm/86400),$A:$A,"&lt;="&amp;A3144)&gt;=NbInterm,1,0),"")</f>
        <v/>
      </c>
      <c r="L3144" s="37" t="str">
        <f aca="false">IF(G3144=1,IF(B3144="",0,IF(J3144&lt;SeuilFugitive,1,0)),"")</f>
        <v/>
      </c>
      <c r="M3144" s="37" t="str">
        <f aca="false">IF(G3144=1,IF(B3144="",IF((Fin-A3144)*24&gt;SeuilFigee,1,0),IF(J3144&gt;SeuilFigee*3600,1,0)),"")</f>
        <v/>
      </c>
      <c r="N3144" s="0" t="str">
        <f aca="false">IF(G3144=1,IF(COUNTIF(H$2:H3144,H3144)=1,COUNTIF($H:$H,H3144),""),"")</f>
        <v/>
      </c>
      <c r="O3144" s="0" t="str">
        <f aca="false">IF(G3144=1,IF(COUNTIF(I$2:I3144,I3144)=1,COUNTIF($I:$I,I3144),""),"")</f>
        <v/>
      </c>
      <c r="P3144" s="38" t="str">
        <f aca="false">IF(G3144=1,IF(COUNTIFS(C$2:C3144,C3144,G$2:G3144,1)=1,COUNTIFS($C:$C,C3144,$G:$G,1)+ROW()/10000000,""),"")</f>
        <v/>
      </c>
      <c r="Q3144" s="0" t="str">
        <f aca="false">IF(K3144=1,IF(COUNTIFS(C$2:C3144,C3144,K$2:K3144,1)=1,1,0),"")</f>
        <v/>
      </c>
      <c r="R3144" s="0" t="str">
        <f aca="false">IF(M3144=1,IF(COUNTIFS(C$2:C3144,C3144,M$2:M3144,1)=1,1,0),"")</f>
        <v/>
      </c>
      <c r="S3144" s="0" t="str">
        <f aca="false">IF(L3144=1,IF(COUNTIFS(C$2:C3144,C3144,L$2:L3144,1)=1,1,0),"")</f>
        <v/>
      </c>
      <c r="T3144" s="38" t="str">
        <f aca="false">IF(N3144="","",N3144+ROW()/10000000)</f>
        <v/>
      </c>
      <c r="U3144" s="0" t="str">
        <f aca="false">IF(G3144=1,IF(B3144="",1,0),"")</f>
        <v/>
      </c>
    </row>
    <row r="3145" customFormat="false" ht="15" hidden="false" customHeight="false" outlineLevel="0" collapsed="false">
      <c r="A3145" s="35"/>
      <c r="B3145" s="35"/>
      <c r="G3145" s="0" t="str">
        <f aca="false">IF(A3145="","",IF(AND(A3145&gt;=Debut,A3145&lt;Fin),1,0))</f>
        <v/>
      </c>
      <c r="H3145" s="0" t="str">
        <f aca="false">IF(G3145=1,INT(ROUND((A3145-Debut)*86400,0)/600),"")</f>
        <v/>
      </c>
      <c r="I3145" s="0" t="str">
        <f aca="false">IF(G3145=1,INT(ROUND((A3145-Debut)*86400,0)/3600),"")</f>
        <v/>
      </c>
      <c r="J3145" s="0" t="str">
        <f aca="false">IF(OR(A3145="",B3145=""),"",ROUND((B3145-A3145)*86400,0))</f>
        <v/>
      </c>
      <c r="K3145" s="37" t="str">
        <f aca="false">IF(G3145=1,IF(COUNTIFS($C:$C,C3145,$G:$G,1,$A:$A,"&gt;="&amp;(A3145-FenetreInterm/86400),$A:$A,"&lt;="&amp;A3145)&gt;=NbInterm,1,0),"")</f>
        <v/>
      </c>
      <c r="L3145" s="37" t="str">
        <f aca="false">IF(G3145=1,IF(B3145="",0,IF(J3145&lt;SeuilFugitive,1,0)),"")</f>
        <v/>
      </c>
      <c r="M3145" s="37" t="str">
        <f aca="false">IF(G3145=1,IF(B3145="",IF((Fin-A3145)*24&gt;SeuilFigee,1,0),IF(J3145&gt;SeuilFigee*3600,1,0)),"")</f>
        <v/>
      </c>
      <c r="N3145" s="0" t="str">
        <f aca="false">IF(G3145=1,IF(COUNTIF(H$2:H3145,H3145)=1,COUNTIF($H:$H,H3145),""),"")</f>
        <v/>
      </c>
      <c r="O3145" s="0" t="str">
        <f aca="false">IF(G3145=1,IF(COUNTIF(I$2:I3145,I3145)=1,COUNTIF($I:$I,I3145),""),"")</f>
        <v/>
      </c>
      <c r="P3145" s="38" t="str">
        <f aca="false">IF(G3145=1,IF(COUNTIFS(C$2:C3145,C3145,G$2:G3145,1)=1,COUNTIFS($C:$C,C3145,$G:$G,1)+ROW()/10000000,""),"")</f>
        <v/>
      </c>
      <c r="Q3145" s="0" t="str">
        <f aca="false">IF(K3145=1,IF(COUNTIFS(C$2:C3145,C3145,K$2:K3145,1)=1,1,0),"")</f>
        <v/>
      </c>
      <c r="R3145" s="0" t="str">
        <f aca="false">IF(M3145=1,IF(COUNTIFS(C$2:C3145,C3145,M$2:M3145,1)=1,1,0),"")</f>
        <v/>
      </c>
      <c r="S3145" s="0" t="str">
        <f aca="false">IF(L3145=1,IF(COUNTIFS(C$2:C3145,C3145,L$2:L3145,1)=1,1,0),"")</f>
        <v/>
      </c>
      <c r="T3145" s="38" t="str">
        <f aca="false">IF(N3145="","",N3145+ROW()/10000000)</f>
        <v/>
      </c>
      <c r="U3145" s="0" t="str">
        <f aca="false">IF(G3145=1,IF(B3145="",1,0),"")</f>
        <v/>
      </c>
    </row>
    <row r="3146" customFormat="false" ht="15" hidden="false" customHeight="false" outlineLevel="0" collapsed="false">
      <c r="A3146" s="35"/>
      <c r="B3146" s="35"/>
      <c r="G3146" s="0" t="str">
        <f aca="false">IF(A3146="","",IF(AND(A3146&gt;=Debut,A3146&lt;Fin),1,0))</f>
        <v/>
      </c>
      <c r="H3146" s="0" t="str">
        <f aca="false">IF(G3146=1,INT(ROUND((A3146-Debut)*86400,0)/600),"")</f>
        <v/>
      </c>
      <c r="I3146" s="0" t="str">
        <f aca="false">IF(G3146=1,INT(ROUND((A3146-Debut)*86400,0)/3600),"")</f>
        <v/>
      </c>
      <c r="J3146" s="0" t="str">
        <f aca="false">IF(OR(A3146="",B3146=""),"",ROUND((B3146-A3146)*86400,0))</f>
        <v/>
      </c>
      <c r="K3146" s="37" t="str">
        <f aca="false">IF(G3146=1,IF(COUNTIFS($C:$C,C3146,$G:$G,1,$A:$A,"&gt;="&amp;(A3146-FenetreInterm/86400),$A:$A,"&lt;="&amp;A3146)&gt;=NbInterm,1,0),"")</f>
        <v/>
      </c>
      <c r="L3146" s="37" t="str">
        <f aca="false">IF(G3146=1,IF(B3146="",0,IF(J3146&lt;SeuilFugitive,1,0)),"")</f>
        <v/>
      </c>
      <c r="M3146" s="37" t="str">
        <f aca="false">IF(G3146=1,IF(B3146="",IF((Fin-A3146)*24&gt;SeuilFigee,1,0),IF(J3146&gt;SeuilFigee*3600,1,0)),"")</f>
        <v/>
      </c>
      <c r="N3146" s="0" t="str">
        <f aca="false">IF(G3146=1,IF(COUNTIF(H$2:H3146,H3146)=1,COUNTIF($H:$H,H3146),""),"")</f>
        <v/>
      </c>
      <c r="O3146" s="0" t="str">
        <f aca="false">IF(G3146=1,IF(COUNTIF(I$2:I3146,I3146)=1,COUNTIF($I:$I,I3146),""),"")</f>
        <v/>
      </c>
      <c r="P3146" s="38" t="str">
        <f aca="false">IF(G3146=1,IF(COUNTIFS(C$2:C3146,C3146,G$2:G3146,1)=1,COUNTIFS($C:$C,C3146,$G:$G,1)+ROW()/10000000,""),"")</f>
        <v/>
      </c>
      <c r="Q3146" s="0" t="str">
        <f aca="false">IF(K3146=1,IF(COUNTIFS(C$2:C3146,C3146,K$2:K3146,1)=1,1,0),"")</f>
        <v/>
      </c>
      <c r="R3146" s="0" t="str">
        <f aca="false">IF(M3146=1,IF(COUNTIFS(C$2:C3146,C3146,M$2:M3146,1)=1,1,0),"")</f>
        <v/>
      </c>
      <c r="S3146" s="0" t="str">
        <f aca="false">IF(L3146=1,IF(COUNTIFS(C$2:C3146,C3146,L$2:L3146,1)=1,1,0),"")</f>
        <v/>
      </c>
      <c r="T3146" s="38" t="str">
        <f aca="false">IF(N3146="","",N3146+ROW()/10000000)</f>
        <v/>
      </c>
      <c r="U3146" s="0" t="str">
        <f aca="false">IF(G3146=1,IF(B3146="",1,0),"")</f>
        <v/>
      </c>
    </row>
    <row r="3147" customFormat="false" ht="15" hidden="false" customHeight="false" outlineLevel="0" collapsed="false">
      <c r="A3147" s="35"/>
      <c r="B3147" s="35"/>
      <c r="G3147" s="0" t="str">
        <f aca="false">IF(A3147="","",IF(AND(A3147&gt;=Debut,A3147&lt;Fin),1,0))</f>
        <v/>
      </c>
      <c r="H3147" s="0" t="str">
        <f aca="false">IF(G3147=1,INT(ROUND((A3147-Debut)*86400,0)/600),"")</f>
        <v/>
      </c>
      <c r="I3147" s="0" t="str">
        <f aca="false">IF(G3147=1,INT(ROUND((A3147-Debut)*86400,0)/3600),"")</f>
        <v/>
      </c>
      <c r="J3147" s="0" t="str">
        <f aca="false">IF(OR(A3147="",B3147=""),"",ROUND((B3147-A3147)*86400,0))</f>
        <v/>
      </c>
      <c r="K3147" s="37" t="str">
        <f aca="false">IF(G3147=1,IF(COUNTIFS($C:$C,C3147,$G:$G,1,$A:$A,"&gt;="&amp;(A3147-FenetreInterm/86400),$A:$A,"&lt;="&amp;A3147)&gt;=NbInterm,1,0),"")</f>
        <v/>
      </c>
      <c r="L3147" s="37" t="str">
        <f aca="false">IF(G3147=1,IF(B3147="",0,IF(J3147&lt;SeuilFugitive,1,0)),"")</f>
        <v/>
      </c>
      <c r="M3147" s="37" t="str">
        <f aca="false">IF(G3147=1,IF(B3147="",IF((Fin-A3147)*24&gt;SeuilFigee,1,0),IF(J3147&gt;SeuilFigee*3600,1,0)),"")</f>
        <v/>
      </c>
      <c r="N3147" s="0" t="str">
        <f aca="false">IF(G3147=1,IF(COUNTIF(H$2:H3147,H3147)=1,COUNTIF($H:$H,H3147),""),"")</f>
        <v/>
      </c>
      <c r="O3147" s="0" t="str">
        <f aca="false">IF(G3147=1,IF(COUNTIF(I$2:I3147,I3147)=1,COUNTIF($I:$I,I3147),""),"")</f>
        <v/>
      </c>
      <c r="P3147" s="38" t="str">
        <f aca="false">IF(G3147=1,IF(COUNTIFS(C$2:C3147,C3147,G$2:G3147,1)=1,COUNTIFS($C:$C,C3147,$G:$G,1)+ROW()/10000000,""),"")</f>
        <v/>
      </c>
      <c r="Q3147" s="0" t="str">
        <f aca="false">IF(K3147=1,IF(COUNTIFS(C$2:C3147,C3147,K$2:K3147,1)=1,1,0),"")</f>
        <v/>
      </c>
      <c r="R3147" s="0" t="str">
        <f aca="false">IF(M3147=1,IF(COUNTIFS(C$2:C3147,C3147,M$2:M3147,1)=1,1,0),"")</f>
        <v/>
      </c>
      <c r="S3147" s="0" t="str">
        <f aca="false">IF(L3147=1,IF(COUNTIFS(C$2:C3147,C3147,L$2:L3147,1)=1,1,0),"")</f>
        <v/>
      </c>
      <c r="T3147" s="38" t="str">
        <f aca="false">IF(N3147="","",N3147+ROW()/10000000)</f>
        <v/>
      </c>
      <c r="U3147" s="0" t="str">
        <f aca="false">IF(G3147=1,IF(B3147="",1,0),"")</f>
        <v/>
      </c>
    </row>
    <row r="3148" customFormat="false" ht="15" hidden="false" customHeight="false" outlineLevel="0" collapsed="false">
      <c r="A3148" s="35"/>
      <c r="B3148" s="35"/>
      <c r="G3148" s="0" t="str">
        <f aca="false">IF(A3148="","",IF(AND(A3148&gt;=Debut,A3148&lt;Fin),1,0))</f>
        <v/>
      </c>
      <c r="H3148" s="0" t="str">
        <f aca="false">IF(G3148=1,INT(ROUND((A3148-Debut)*86400,0)/600),"")</f>
        <v/>
      </c>
      <c r="I3148" s="0" t="str">
        <f aca="false">IF(G3148=1,INT(ROUND((A3148-Debut)*86400,0)/3600),"")</f>
        <v/>
      </c>
      <c r="J3148" s="0" t="str">
        <f aca="false">IF(OR(A3148="",B3148=""),"",ROUND((B3148-A3148)*86400,0))</f>
        <v/>
      </c>
      <c r="K3148" s="37" t="str">
        <f aca="false">IF(G3148=1,IF(COUNTIFS($C:$C,C3148,$G:$G,1,$A:$A,"&gt;="&amp;(A3148-FenetreInterm/86400),$A:$A,"&lt;="&amp;A3148)&gt;=NbInterm,1,0),"")</f>
        <v/>
      </c>
      <c r="L3148" s="37" t="str">
        <f aca="false">IF(G3148=1,IF(B3148="",0,IF(J3148&lt;SeuilFugitive,1,0)),"")</f>
        <v/>
      </c>
      <c r="M3148" s="37" t="str">
        <f aca="false">IF(G3148=1,IF(B3148="",IF((Fin-A3148)*24&gt;SeuilFigee,1,0),IF(J3148&gt;SeuilFigee*3600,1,0)),"")</f>
        <v/>
      </c>
      <c r="N3148" s="0" t="str">
        <f aca="false">IF(G3148=1,IF(COUNTIF(H$2:H3148,H3148)=1,COUNTIF($H:$H,H3148),""),"")</f>
        <v/>
      </c>
      <c r="O3148" s="0" t="str">
        <f aca="false">IF(G3148=1,IF(COUNTIF(I$2:I3148,I3148)=1,COUNTIF($I:$I,I3148),""),"")</f>
        <v/>
      </c>
      <c r="P3148" s="38" t="str">
        <f aca="false">IF(G3148=1,IF(COUNTIFS(C$2:C3148,C3148,G$2:G3148,1)=1,COUNTIFS($C:$C,C3148,$G:$G,1)+ROW()/10000000,""),"")</f>
        <v/>
      </c>
      <c r="Q3148" s="0" t="str">
        <f aca="false">IF(K3148=1,IF(COUNTIFS(C$2:C3148,C3148,K$2:K3148,1)=1,1,0),"")</f>
        <v/>
      </c>
      <c r="R3148" s="0" t="str">
        <f aca="false">IF(M3148=1,IF(COUNTIFS(C$2:C3148,C3148,M$2:M3148,1)=1,1,0),"")</f>
        <v/>
      </c>
      <c r="S3148" s="0" t="str">
        <f aca="false">IF(L3148=1,IF(COUNTIFS(C$2:C3148,C3148,L$2:L3148,1)=1,1,0),"")</f>
        <v/>
      </c>
      <c r="T3148" s="38" t="str">
        <f aca="false">IF(N3148="","",N3148+ROW()/10000000)</f>
        <v/>
      </c>
      <c r="U3148" s="0" t="str">
        <f aca="false">IF(G3148=1,IF(B3148="",1,0),"")</f>
        <v/>
      </c>
    </row>
    <row r="3149" customFormat="false" ht="15" hidden="false" customHeight="false" outlineLevel="0" collapsed="false">
      <c r="A3149" s="35"/>
      <c r="B3149" s="35"/>
      <c r="G3149" s="0" t="str">
        <f aca="false">IF(A3149="","",IF(AND(A3149&gt;=Debut,A3149&lt;Fin),1,0))</f>
        <v/>
      </c>
      <c r="H3149" s="0" t="str">
        <f aca="false">IF(G3149=1,INT(ROUND((A3149-Debut)*86400,0)/600),"")</f>
        <v/>
      </c>
      <c r="I3149" s="0" t="str">
        <f aca="false">IF(G3149=1,INT(ROUND((A3149-Debut)*86400,0)/3600),"")</f>
        <v/>
      </c>
      <c r="J3149" s="0" t="str">
        <f aca="false">IF(OR(A3149="",B3149=""),"",ROUND((B3149-A3149)*86400,0))</f>
        <v/>
      </c>
      <c r="K3149" s="37" t="str">
        <f aca="false">IF(G3149=1,IF(COUNTIFS($C:$C,C3149,$G:$G,1,$A:$A,"&gt;="&amp;(A3149-FenetreInterm/86400),$A:$A,"&lt;="&amp;A3149)&gt;=NbInterm,1,0),"")</f>
        <v/>
      </c>
      <c r="L3149" s="37" t="str">
        <f aca="false">IF(G3149=1,IF(B3149="",0,IF(J3149&lt;SeuilFugitive,1,0)),"")</f>
        <v/>
      </c>
      <c r="M3149" s="37" t="str">
        <f aca="false">IF(G3149=1,IF(B3149="",IF((Fin-A3149)*24&gt;SeuilFigee,1,0),IF(J3149&gt;SeuilFigee*3600,1,0)),"")</f>
        <v/>
      </c>
      <c r="N3149" s="0" t="str">
        <f aca="false">IF(G3149=1,IF(COUNTIF(H$2:H3149,H3149)=1,COUNTIF($H:$H,H3149),""),"")</f>
        <v/>
      </c>
      <c r="O3149" s="0" t="str">
        <f aca="false">IF(G3149=1,IF(COUNTIF(I$2:I3149,I3149)=1,COUNTIF($I:$I,I3149),""),"")</f>
        <v/>
      </c>
      <c r="P3149" s="38" t="str">
        <f aca="false">IF(G3149=1,IF(COUNTIFS(C$2:C3149,C3149,G$2:G3149,1)=1,COUNTIFS($C:$C,C3149,$G:$G,1)+ROW()/10000000,""),"")</f>
        <v/>
      </c>
      <c r="Q3149" s="0" t="str">
        <f aca="false">IF(K3149=1,IF(COUNTIFS(C$2:C3149,C3149,K$2:K3149,1)=1,1,0),"")</f>
        <v/>
      </c>
      <c r="R3149" s="0" t="str">
        <f aca="false">IF(M3149=1,IF(COUNTIFS(C$2:C3149,C3149,M$2:M3149,1)=1,1,0),"")</f>
        <v/>
      </c>
      <c r="S3149" s="0" t="str">
        <f aca="false">IF(L3149=1,IF(COUNTIFS(C$2:C3149,C3149,L$2:L3149,1)=1,1,0),"")</f>
        <v/>
      </c>
      <c r="T3149" s="38" t="str">
        <f aca="false">IF(N3149="","",N3149+ROW()/10000000)</f>
        <v/>
      </c>
      <c r="U3149" s="0" t="str">
        <f aca="false">IF(G3149=1,IF(B3149="",1,0),"")</f>
        <v/>
      </c>
    </row>
    <row r="3150" customFormat="false" ht="15" hidden="false" customHeight="false" outlineLevel="0" collapsed="false">
      <c r="A3150" s="35"/>
      <c r="B3150" s="35"/>
      <c r="G3150" s="0" t="str">
        <f aca="false">IF(A3150="","",IF(AND(A3150&gt;=Debut,A3150&lt;Fin),1,0))</f>
        <v/>
      </c>
      <c r="H3150" s="0" t="str">
        <f aca="false">IF(G3150=1,INT(ROUND((A3150-Debut)*86400,0)/600),"")</f>
        <v/>
      </c>
      <c r="I3150" s="0" t="str">
        <f aca="false">IF(G3150=1,INT(ROUND((A3150-Debut)*86400,0)/3600),"")</f>
        <v/>
      </c>
      <c r="J3150" s="0" t="str">
        <f aca="false">IF(OR(A3150="",B3150=""),"",ROUND((B3150-A3150)*86400,0))</f>
        <v/>
      </c>
      <c r="K3150" s="37" t="str">
        <f aca="false">IF(G3150=1,IF(COUNTIFS($C:$C,C3150,$G:$G,1,$A:$A,"&gt;="&amp;(A3150-FenetreInterm/86400),$A:$A,"&lt;="&amp;A3150)&gt;=NbInterm,1,0),"")</f>
        <v/>
      </c>
      <c r="L3150" s="37" t="str">
        <f aca="false">IF(G3150=1,IF(B3150="",0,IF(J3150&lt;SeuilFugitive,1,0)),"")</f>
        <v/>
      </c>
      <c r="M3150" s="37" t="str">
        <f aca="false">IF(G3150=1,IF(B3150="",IF((Fin-A3150)*24&gt;SeuilFigee,1,0),IF(J3150&gt;SeuilFigee*3600,1,0)),"")</f>
        <v/>
      </c>
      <c r="N3150" s="0" t="str">
        <f aca="false">IF(G3150=1,IF(COUNTIF(H$2:H3150,H3150)=1,COUNTIF($H:$H,H3150),""),"")</f>
        <v/>
      </c>
      <c r="O3150" s="0" t="str">
        <f aca="false">IF(G3150=1,IF(COUNTIF(I$2:I3150,I3150)=1,COUNTIF($I:$I,I3150),""),"")</f>
        <v/>
      </c>
      <c r="P3150" s="38" t="str">
        <f aca="false">IF(G3150=1,IF(COUNTIFS(C$2:C3150,C3150,G$2:G3150,1)=1,COUNTIFS($C:$C,C3150,$G:$G,1)+ROW()/10000000,""),"")</f>
        <v/>
      </c>
      <c r="Q3150" s="0" t="str">
        <f aca="false">IF(K3150=1,IF(COUNTIFS(C$2:C3150,C3150,K$2:K3150,1)=1,1,0),"")</f>
        <v/>
      </c>
      <c r="R3150" s="0" t="str">
        <f aca="false">IF(M3150=1,IF(COUNTIFS(C$2:C3150,C3150,M$2:M3150,1)=1,1,0),"")</f>
        <v/>
      </c>
      <c r="S3150" s="0" t="str">
        <f aca="false">IF(L3150=1,IF(COUNTIFS(C$2:C3150,C3150,L$2:L3150,1)=1,1,0),"")</f>
        <v/>
      </c>
      <c r="T3150" s="38" t="str">
        <f aca="false">IF(N3150="","",N3150+ROW()/10000000)</f>
        <v/>
      </c>
      <c r="U3150" s="0" t="str">
        <f aca="false">IF(G3150=1,IF(B3150="",1,0),"")</f>
        <v/>
      </c>
    </row>
    <row r="3151" customFormat="false" ht="15" hidden="false" customHeight="false" outlineLevel="0" collapsed="false">
      <c r="A3151" s="35"/>
      <c r="B3151" s="35"/>
      <c r="G3151" s="0" t="str">
        <f aca="false">IF(A3151="","",IF(AND(A3151&gt;=Debut,A3151&lt;Fin),1,0))</f>
        <v/>
      </c>
      <c r="H3151" s="0" t="str">
        <f aca="false">IF(G3151=1,INT(ROUND((A3151-Debut)*86400,0)/600),"")</f>
        <v/>
      </c>
      <c r="I3151" s="0" t="str">
        <f aca="false">IF(G3151=1,INT(ROUND((A3151-Debut)*86400,0)/3600),"")</f>
        <v/>
      </c>
      <c r="J3151" s="0" t="str">
        <f aca="false">IF(OR(A3151="",B3151=""),"",ROUND((B3151-A3151)*86400,0))</f>
        <v/>
      </c>
      <c r="K3151" s="37" t="str">
        <f aca="false">IF(G3151=1,IF(COUNTIFS($C:$C,C3151,$G:$G,1,$A:$A,"&gt;="&amp;(A3151-FenetreInterm/86400),$A:$A,"&lt;="&amp;A3151)&gt;=NbInterm,1,0),"")</f>
        <v/>
      </c>
      <c r="L3151" s="37" t="str">
        <f aca="false">IF(G3151=1,IF(B3151="",0,IF(J3151&lt;SeuilFugitive,1,0)),"")</f>
        <v/>
      </c>
      <c r="M3151" s="37" t="str">
        <f aca="false">IF(G3151=1,IF(B3151="",IF((Fin-A3151)*24&gt;SeuilFigee,1,0),IF(J3151&gt;SeuilFigee*3600,1,0)),"")</f>
        <v/>
      </c>
      <c r="N3151" s="0" t="str">
        <f aca="false">IF(G3151=1,IF(COUNTIF(H$2:H3151,H3151)=1,COUNTIF($H:$H,H3151),""),"")</f>
        <v/>
      </c>
      <c r="O3151" s="0" t="str">
        <f aca="false">IF(G3151=1,IF(COUNTIF(I$2:I3151,I3151)=1,COUNTIF($I:$I,I3151),""),"")</f>
        <v/>
      </c>
      <c r="P3151" s="38" t="str">
        <f aca="false">IF(G3151=1,IF(COUNTIFS(C$2:C3151,C3151,G$2:G3151,1)=1,COUNTIFS($C:$C,C3151,$G:$G,1)+ROW()/10000000,""),"")</f>
        <v/>
      </c>
      <c r="Q3151" s="0" t="str">
        <f aca="false">IF(K3151=1,IF(COUNTIFS(C$2:C3151,C3151,K$2:K3151,1)=1,1,0),"")</f>
        <v/>
      </c>
      <c r="R3151" s="0" t="str">
        <f aca="false">IF(M3151=1,IF(COUNTIFS(C$2:C3151,C3151,M$2:M3151,1)=1,1,0),"")</f>
        <v/>
      </c>
      <c r="S3151" s="0" t="str">
        <f aca="false">IF(L3151=1,IF(COUNTIFS(C$2:C3151,C3151,L$2:L3151,1)=1,1,0),"")</f>
        <v/>
      </c>
      <c r="T3151" s="38" t="str">
        <f aca="false">IF(N3151="","",N3151+ROW()/10000000)</f>
        <v/>
      </c>
      <c r="U3151" s="0" t="str">
        <f aca="false">IF(G3151=1,IF(B3151="",1,0),"")</f>
        <v/>
      </c>
    </row>
    <row r="3152" customFormat="false" ht="15" hidden="false" customHeight="false" outlineLevel="0" collapsed="false">
      <c r="A3152" s="35"/>
      <c r="B3152" s="35"/>
      <c r="G3152" s="0" t="str">
        <f aca="false">IF(A3152="","",IF(AND(A3152&gt;=Debut,A3152&lt;Fin),1,0))</f>
        <v/>
      </c>
      <c r="H3152" s="0" t="str">
        <f aca="false">IF(G3152=1,INT(ROUND((A3152-Debut)*86400,0)/600),"")</f>
        <v/>
      </c>
      <c r="I3152" s="0" t="str">
        <f aca="false">IF(G3152=1,INT(ROUND((A3152-Debut)*86400,0)/3600),"")</f>
        <v/>
      </c>
      <c r="J3152" s="0" t="str">
        <f aca="false">IF(OR(A3152="",B3152=""),"",ROUND((B3152-A3152)*86400,0))</f>
        <v/>
      </c>
      <c r="K3152" s="37" t="str">
        <f aca="false">IF(G3152=1,IF(COUNTIFS($C:$C,C3152,$G:$G,1,$A:$A,"&gt;="&amp;(A3152-FenetreInterm/86400),$A:$A,"&lt;="&amp;A3152)&gt;=NbInterm,1,0),"")</f>
        <v/>
      </c>
      <c r="L3152" s="37" t="str">
        <f aca="false">IF(G3152=1,IF(B3152="",0,IF(J3152&lt;SeuilFugitive,1,0)),"")</f>
        <v/>
      </c>
      <c r="M3152" s="37" t="str">
        <f aca="false">IF(G3152=1,IF(B3152="",IF((Fin-A3152)*24&gt;SeuilFigee,1,0),IF(J3152&gt;SeuilFigee*3600,1,0)),"")</f>
        <v/>
      </c>
      <c r="N3152" s="0" t="str">
        <f aca="false">IF(G3152=1,IF(COUNTIF(H$2:H3152,H3152)=1,COUNTIF($H:$H,H3152),""),"")</f>
        <v/>
      </c>
      <c r="O3152" s="0" t="str">
        <f aca="false">IF(G3152=1,IF(COUNTIF(I$2:I3152,I3152)=1,COUNTIF($I:$I,I3152),""),"")</f>
        <v/>
      </c>
      <c r="P3152" s="38" t="str">
        <f aca="false">IF(G3152=1,IF(COUNTIFS(C$2:C3152,C3152,G$2:G3152,1)=1,COUNTIFS($C:$C,C3152,$G:$G,1)+ROW()/10000000,""),"")</f>
        <v/>
      </c>
      <c r="Q3152" s="0" t="str">
        <f aca="false">IF(K3152=1,IF(COUNTIFS(C$2:C3152,C3152,K$2:K3152,1)=1,1,0),"")</f>
        <v/>
      </c>
      <c r="R3152" s="0" t="str">
        <f aca="false">IF(M3152=1,IF(COUNTIFS(C$2:C3152,C3152,M$2:M3152,1)=1,1,0),"")</f>
        <v/>
      </c>
      <c r="S3152" s="0" t="str">
        <f aca="false">IF(L3152=1,IF(COUNTIFS(C$2:C3152,C3152,L$2:L3152,1)=1,1,0),"")</f>
        <v/>
      </c>
      <c r="T3152" s="38" t="str">
        <f aca="false">IF(N3152="","",N3152+ROW()/10000000)</f>
        <v/>
      </c>
      <c r="U3152" s="0" t="str">
        <f aca="false">IF(G3152=1,IF(B3152="",1,0),"")</f>
        <v/>
      </c>
    </row>
    <row r="3153" customFormat="false" ht="15" hidden="false" customHeight="false" outlineLevel="0" collapsed="false">
      <c r="A3153" s="35"/>
      <c r="B3153" s="35"/>
      <c r="G3153" s="0" t="str">
        <f aca="false">IF(A3153="","",IF(AND(A3153&gt;=Debut,A3153&lt;Fin),1,0))</f>
        <v/>
      </c>
      <c r="H3153" s="0" t="str">
        <f aca="false">IF(G3153=1,INT(ROUND((A3153-Debut)*86400,0)/600),"")</f>
        <v/>
      </c>
      <c r="I3153" s="0" t="str">
        <f aca="false">IF(G3153=1,INT(ROUND((A3153-Debut)*86400,0)/3600),"")</f>
        <v/>
      </c>
      <c r="J3153" s="0" t="str">
        <f aca="false">IF(OR(A3153="",B3153=""),"",ROUND((B3153-A3153)*86400,0))</f>
        <v/>
      </c>
      <c r="K3153" s="37" t="str">
        <f aca="false">IF(G3153=1,IF(COUNTIFS($C:$C,C3153,$G:$G,1,$A:$A,"&gt;="&amp;(A3153-FenetreInterm/86400),$A:$A,"&lt;="&amp;A3153)&gt;=NbInterm,1,0),"")</f>
        <v/>
      </c>
      <c r="L3153" s="37" t="str">
        <f aca="false">IF(G3153=1,IF(B3153="",0,IF(J3153&lt;SeuilFugitive,1,0)),"")</f>
        <v/>
      </c>
      <c r="M3153" s="37" t="str">
        <f aca="false">IF(G3153=1,IF(B3153="",IF((Fin-A3153)*24&gt;SeuilFigee,1,0),IF(J3153&gt;SeuilFigee*3600,1,0)),"")</f>
        <v/>
      </c>
      <c r="N3153" s="0" t="str">
        <f aca="false">IF(G3153=1,IF(COUNTIF(H$2:H3153,H3153)=1,COUNTIF($H:$H,H3153),""),"")</f>
        <v/>
      </c>
      <c r="O3153" s="0" t="str">
        <f aca="false">IF(G3153=1,IF(COUNTIF(I$2:I3153,I3153)=1,COUNTIF($I:$I,I3153),""),"")</f>
        <v/>
      </c>
      <c r="P3153" s="38" t="str">
        <f aca="false">IF(G3153=1,IF(COUNTIFS(C$2:C3153,C3153,G$2:G3153,1)=1,COUNTIFS($C:$C,C3153,$G:$G,1)+ROW()/10000000,""),"")</f>
        <v/>
      </c>
      <c r="Q3153" s="0" t="str">
        <f aca="false">IF(K3153=1,IF(COUNTIFS(C$2:C3153,C3153,K$2:K3153,1)=1,1,0),"")</f>
        <v/>
      </c>
      <c r="R3153" s="0" t="str">
        <f aca="false">IF(M3153=1,IF(COUNTIFS(C$2:C3153,C3153,M$2:M3153,1)=1,1,0),"")</f>
        <v/>
      </c>
      <c r="S3153" s="0" t="str">
        <f aca="false">IF(L3153=1,IF(COUNTIFS(C$2:C3153,C3153,L$2:L3153,1)=1,1,0),"")</f>
        <v/>
      </c>
      <c r="T3153" s="38" t="str">
        <f aca="false">IF(N3153="","",N3153+ROW()/10000000)</f>
        <v/>
      </c>
      <c r="U3153" s="0" t="str">
        <f aca="false">IF(G3153=1,IF(B3153="",1,0),"")</f>
        <v/>
      </c>
    </row>
    <row r="3154" customFormat="false" ht="15" hidden="false" customHeight="false" outlineLevel="0" collapsed="false">
      <c r="A3154" s="35"/>
      <c r="B3154" s="35"/>
      <c r="G3154" s="0" t="str">
        <f aca="false">IF(A3154="","",IF(AND(A3154&gt;=Debut,A3154&lt;Fin),1,0))</f>
        <v/>
      </c>
      <c r="H3154" s="0" t="str">
        <f aca="false">IF(G3154=1,INT(ROUND((A3154-Debut)*86400,0)/600),"")</f>
        <v/>
      </c>
      <c r="I3154" s="0" t="str">
        <f aca="false">IF(G3154=1,INT(ROUND((A3154-Debut)*86400,0)/3600),"")</f>
        <v/>
      </c>
      <c r="J3154" s="0" t="str">
        <f aca="false">IF(OR(A3154="",B3154=""),"",ROUND((B3154-A3154)*86400,0))</f>
        <v/>
      </c>
      <c r="K3154" s="37" t="str">
        <f aca="false">IF(G3154=1,IF(COUNTIFS($C:$C,C3154,$G:$G,1,$A:$A,"&gt;="&amp;(A3154-FenetreInterm/86400),$A:$A,"&lt;="&amp;A3154)&gt;=NbInterm,1,0),"")</f>
        <v/>
      </c>
      <c r="L3154" s="37" t="str">
        <f aca="false">IF(G3154=1,IF(B3154="",0,IF(J3154&lt;SeuilFugitive,1,0)),"")</f>
        <v/>
      </c>
      <c r="M3154" s="37" t="str">
        <f aca="false">IF(G3154=1,IF(B3154="",IF((Fin-A3154)*24&gt;SeuilFigee,1,0),IF(J3154&gt;SeuilFigee*3600,1,0)),"")</f>
        <v/>
      </c>
      <c r="N3154" s="0" t="str">
        <f aca="false">IF(G3154=1,IF(COUNTIF(H$2:H3154,H3154)=1,COUNTIF($H:$H,H3154),""),"")</f>
        <v/>
      </c>
      <c r="O3154" s="0" t="str">
        <f aca="false">IF(G3154=1,IF(COUNTIF(I$2:I3154,I3154)=1,COUNTIF($I:$I,I3154),""),"")</f>
        <v/>
      </c>
      <c r="P3154" s="38" t="str">
        <f aca="false">IF(G3154=1,IF(COUNTIFS(C$2:C3154,C3154,G$2:G3154,1)=1,COUNTIFS($C:$C,C3154,$G:$G,1)+ROW()/10000000,""),"")</f>
        <v/>
      </c>
      <c r="Q3154" s="0" t="str">
        <f aca="false">IF(K3154=1,IF(COUNTIFS(C$2:C3154,C3154,K$2:K3154,1)=1,1,0),"")</f>
        <v/>
      </c>
      <c r="R3154" s="0" t="str">
        <f aca="false">IF(M3154=1,IF(COUNTIFS(C$2:C3154,C3154,M$2:M3154,1)=1,1,0),"")</f>
        <v/>
      </c>
      <c r="S3154" s="0" t="str">
        <f aca="false">IF(L3154=1,IF(COUNTIFS(C$2:C3154,C3154,L$2:L3154,1)=1,1,0),"")</f>
        <v/>
      </c>
      <c r="T3154" s="38" t="str">
        <f aca="false">IF(N3154="","",N3154+ROW()/10000000)</f>
        <v/>
      </c>
      <c r="U3154" s="0" t="str">
        <f aca="false">IF(G3154=1,IF(B3154="",1,0),"")</f>
        <v/>
      </c>
    </row>
    <row r="3155" customFormat="false" ht="15" hidden="false" customHeight="false" outlineLevel="0" collapsed="false">
      <c r="A3155" s="35"/>
      <c r="B3155" s="35"/>
      <c r="G3155" s="0" t="str">
        <f aca="false">IF(A3155="","",IF(AND(A3155&gt;=Debut,A3155&lt;Fin),1,0))</f>
        <v/>
      </c>
      <c r="H3155" s="0" t="str">
        <f aca="false">IF(G3155=1,INT(ROUND((A3155-Debut)*86400,0)/600),"")</f>
        <v/>
      </c>
      <c r="I3155" s="0" t="str">
        <f aca="false">IF(G3155=1,INT(ROUND((A3155-Debut)*86400,0)/3600),"")</f>
        <v/>
      </c>
      <c r="J3155" s="0" t="str">
        <f aca="false">IF(OR(A3155="",B3155=""),"",ROUND((B3155-A3155)*86400,0))</f>
        <v/>
      </c>
      <c r="K3155" s="37" t="str">
        <f aca="false">IF(G3155=1,IF(COUNTIFS($C:$C,C3155,$G:$G,1,$A:$A,"&gt;="&amp;(A3155-FenetreInterm/86400),$A:$A,"&lt;="&amp;A3155)&gt;=NbInterm,1,0),"")</f>
        <v/>
      </c>
      <c r="L3155" s="37" t="str">
        <f aca="false">IF(G3155=1,IF(B3155="",0,IF(J3155&lt;SeuilFugitive,1,0)),"")</f>
        <v/>
      </c>
      <c r="M3155" s="37" t="str">
        <f aca="false">IF(G3155=1,IF(B3155="",IF((Fin-A3155)*24&gt;SeuilFigee,1,0),IF(J3155&gt;SeuilFigee*3600,1,0)),"")</f>
        <v/>
      </c>
      <c r="N3155" s="0" t="str">
        <f aca="false">IF(G3155=1,IF(COUNTIF(H$2:H3155,H3155)=1,COUNTIF($H:$H,H3155),""),"")</f>
        <v/>
      </c>
      <c r="O3155" s="0" t="str">
        <f aca="false">IF(G3155=1,IF(COUNTIF(I$2:I3155,I3155)=1,COUNTIF($I:$I,I3155),""),"")</f>
        <v/>
      </c>
      <c r="P3155" s="38" t="str">
        <f aca="false">IF(G3155=1,IF(COUNTIFS(C$2:C3155,C3155,G$2:G3155,1)=1,COUNTIFS($C:$C,C3155,$G:$G,1)+ROW()/10000000,""),"")</f>
        <v/>
      </c>
      <c r="Q3155" s="0" t="str">
        <f aca="false">IF(K3155=1,IF(COUNTIFS(C$2:C3155,C3155,K$2:K3155,1)=1,1,0),"")</f>
        <v/>
      </c>
      <c r="R3155" s="0" t="str">
        <f aca="false">IF(M3155=1,IF(COUNTIFS(C$2:C3155,C3155,M$2:M3155,1)=1,1,0),"")</f>
        <v/>
      </c>
      <c r="S3155" s="0" t="str">
        <f aca="false">IF(L3155=1,IF(COUNTIFS(C$2:C3155,C3155,L$2:L3155,1)=1,1,0),"")</f>
        <v/>
      </c>
      <c r="T3155" s="38" t="str">
        <f aca="false">IF(N3155="","",N3155+ROW()/10000000)</f>
        <v/>
      </c>
      <c r="U3155" s="0" t="str">
        <f aca="false">IF(G3155=1,IF(B3155="",1,0),"")</f>
        <v/>
      </c>
    </row>
    <row r="3156" customFormat="false" ht="15" hidden="false" customHeight="false" outlineLevel="0" collapsed="false">
      <c r="A3156" s="35"/>
      <c r="B3156" s="35"/>
      <c r="G3156" s="0" t="str">
        <f aca="false">IF(A3156="","",IF(AND(A3156&gt;=Debut,A3156&lt;Fin),1,0))</f>
        <v/>
      </c>
      <c r="H3156" s="0" t="str">
        <f aca="false">IF(G3156=1,INT(ROUND((A3156-Debut)*86400,0)/600),"")</f>
        <v/>
      </c>
      <c r="I3156" s="0" t="str">
        <f aca="false">IF(G3156=1,INT(ROUND((A3156-Debut)*86400,0)/3600),"")</f>
        <v/>
      </c>
      <c r="J3156" s="0" t="str">
        <f aca="false">IF(OR(A3156="",B3156=""),"",ROUND((B3156-A3156)*86400,0))</f>
        <v/>
      </c>
      <c r="K3156" s="37" t="str">
        <f aca="false">IF(G3156=1,IF(COUNTIFS($C:$C,C3156,$G:$G,1,$A:$A,"&gt;="&amp;(A3156-FenetreInterm/86400),$A:$A,"&lt;="&amp;A3156)&gt;=NbInterm,1,0),"")</f>
        <v/>
      </c>
      <c r="L3156" s="37" t="str">
        <f aca="false">IF(G3156=1,IF(B3156="",0,IF(J3156&lt;SeuilFugitive,1,0)),"")</f>
        <v/>
      </c>
      <c r="M3156" s="37" t="str">
        <f aca="false">IF(G3156=1,IF(B3156="",IF((Fin-A3156)*24&gt;SeuilFigee,1,0),IF(J3156&gt;SeuilFigee*3600,1,0)),"")</f>
        <v/>
      </c>
      <c r="N3156" s="0" t="str">
        <f aca="false">IF(G3156=1,IF(COUNTIF(H$2:H3156,H3156)=1,COUNTIF($H:$H,H3156),""),"")</f>
        <v/>
      </c>
      <c r="O3156" s="0" t="str">
        <f aca="false">IF(G3156=1,IF(COUNTIF(I$2:I3156,I3156)=1,COUNTIF($I:$I,I3156),""),"")</f>
        <v/>
      </c>
      <c r="P3156" s="38" t="str">
        <f aca="false">IF(G3156=1,IF(COUNTIFS(C$2:C3156,C3156,G$2:G3156,1)=1,COUNTIFS($C:$C,C3156,$G:$G,1)+ROW()/10000000,""),"")</f>
        <v/>
      </c>
      <c r="Q3156" s="0" t="str">
        <f aca="false">IF(K3156=1,IF(COUNTIFS(C$2:C3156,C3156,K$2:K3156,1)=1,1,0),"")</f>
        <v/>
      </c>
      <c r="R3156" s="0" t="str">
        <f aca="false">IF(M3156=1,IF(COUNTIFS(C$2:C3156,C3156,M$2:M3156,1)=1,1,0),"")</f>
        <v/>
      </c>
      <c r="S3156" s="0" t="str">
        <f aca="false">IF(L3156=1,IF(COUNTIFS(C$2:C3156,C3156,L$2:L3156,1)=1,1,0),"")</f>
        <v/>
      </c>
      <c r="T3156" s="38" t="str">
        <f aca="false">IF(N3156="","",N3156+ROW()/10000000)</f>
        <v/>
      </c>
      <c r="U3156" s="0" t="str">
        <f aca="false">IF(G3156=1,IF(B3156="",1,0),"")</f>
        <v/>
      </c>
    </row>
    <row r="3157" customFormat="false" ht="15" hidden="false" customHeight="false" outlineLevel="0" collapsed="false">
      <c r="A3157" s="35"/>
      <c r="B3157" s="35"/>
      <c r="G3157" s="0" t="str">
        <f aca="false">IF(A3157="","",IF(AND(A3157&gt;=Debut,A3157&lt;Fin),1,0))</f>
        <v/>
      </c>
      <c r="H3157" s="0" t="str">
        <f aca="false">IF(G3157=1,INT(ROUND((A3157-Debut)*86400,0)/600),"")</f>
        <v/>
      </c>
      <c r="I3157" s="0" t="str">
        <f aca="false">IF(G3157=1,INT(ROUND((A3157-Debut)*86400,0)/3600),"")</f>
        <v/>
      </c>
      <c r="J3157" s="0" t="str">
        <f aca="false">IF(OR(A3157="",B3157=""),"",ROUND((B3157-A3157)*86400,0))</f>
        <v/>
      </c>
      <c r="K3157" s="37" t="str">
        <f aca="false">IF(G3157=1,IF(COUNTIFS($C:$C,C3157,$G:$G,1,$A:$A,"&gt;="&amp;(A3157-FenetreInterm/86400),$A:$A,"&lt;="&amp;A3157)&gt;=NbInterm,1,0),"")</f>
        <v/>
      </c>
      <c r="L3157" s="37" t="str">
        <f aca="false">IF(G3157=1,IF(B3157="",0,IF(J3157&lt;SeuilFugitive,1,0)),"")</f>
        <v/>
      </c>
      <c r="M3157" s="37" t="str">
        <f aca="false">IF(G3157=1,IF(B3157="",IF((Fin-A3157)*24&gt;SeuilFigee,1,0),IF(J3157&gt;SeuilFigee*3600,1,0)),"")</f>
        <v/>
      </c>
      <c r="N3157" s="0" t="str">
        <f aca="false">IF(G3157=1,IF(COUNTIF(H$2:H3157,H3157)=1,COUNTIF($H:$H,H3157),""),"")</f>
        <v/>
      </c>
      <c r="O3157" s="0" t="str">
        <f aca="false">IF(G3157=1,IF(COUNTIF(I$2:I3157,I3157)=1,COUNTIF($I:$I,I3157),""),"")</f>
        <v/>
      </c>
      <c r="P3157" s="38" t="str">
        <f aca="false">IF(G3157=1,IF(COUNTIFS(C$2:C3157,C3157,G$2:G3157,1)=1,COUNTIFS($C:$C,C3157,$G:$G,1)+ROW()/10000000,""),"")</f>
        <v/>
      </c>
      <c r="Q3157" s="0" t="str">
        <f aca="false">IF(K3157=1,IF(COUNTIFS(C$2:C3157,C3157,K$2:K3157,1)=1,1,0),"")</f>
        <v/>
      </c>
      <c r="R3157" s="0" t="str">
        <f aca="false">IF(M3157=1,IF(COUNTIFS(C$2:C3157,C3157,M$2:M3157,1)=1,1,0),"")</f>
        <v/>
      </c>
      <c r="S3157" s="0" t="str">
        <f aca="false">IF(L3157=1,IF(COUNTIFS(C$2:C3157,C3157,L$2:L3157,1)=1,1,0),"")</f>
        <v/>
      </c>
      <c r="T3157" s="38" t="str">
        <f aca="false">IF(N3157="","",N3157+ROW()/10000000)</f>
        <v/>
      </c>
      <c r="U3157" s="0" t="str">
        <f aca="false">IF(G3157=1,IF(B3157="",1,0),"")</f>
        <v/>
      </c>
    </row>
    <row r="3158" customFormat="false" ht="15" hidden="false" customHeight="false" outlineLevel="0" collapsed="false">
      <c r="A3158" s="35"/>
      <c r="B3158" s="35"/>
      <c r="G3158" s="0" t="str">
        <f aca="false">IF(A3158="","",IF(AND(A3158&gt;=Debut,A3158&lt;Fin),1,0))</f>
        <v/>
      </c>
      <c r="H3158" s="0" t="str">
        <f aca="false">IF(G3158=1,INT(ROUND((A3158-Debut)*86400,0)/600),"")</f>
        <v/>
      </c>
      <c r="I3158" s="0" t="str">
        <f aca="false">IF(G3158=1,INT(ROUND((A3158-Debut)*86400,0)/3600),"")</f>
        <v/>
      </c>
      <c r="J3158" s="0" t="str">
        <f aca="false">IF(OR(A3158="",B3158=""),"",ROUND((B3158-A3158)*86400,0))</f>
        <v/>
      </c>
      <c r="K3158" s="37" t="str">
        <f aca="false">IF(G3158=1,IF(COUNTIFS($C:$C,C3158,$G:$G,1,$A:$A,"&gt;="&amp;(A3158-FenetreInterm/86400),$A:$A,"&lt;="&amp;A3158)&gt;=NbInterm,1,0),"")</f>
        <v/>
      </c>
      <c r="L3158" s="37" t="str">
        <f aca="false">IF(G3158=1,IF(B3158="",0,IF(J3158&lt;SeuilFugitive,1,0)),"")</f>
        <v/>
      </c>
      <c r="M3158" s="37" t="str">
        <f aca="false">IF(G3158=1,IF(B3158="",IF((Fin-A3158)*24&gt;SeuilFigee,1,0),IF(J3158&gt;SeuilFigee*3600,1,0)),"")</f>
        <v/>
      </c>
      <c r="N3158" s="0" t="str">
        <f aca="false">IF(G3158=1,IF(COUNTIF(H$2:H3158,H3158)=1,COUNTIF($H:$H,H3158),""),"")</f>
        <v/>
      </c>
      <c r="O3158" s="0" t="str">
        <f aca="false">IF(G3158=1,IF(COUNTIF(I$2:I3158,I3158)=1,COUNTIF($I:$I,I3158),""),"")</f>
        <v/>
      </c>
      <c r="P3158" s="38" t="str">
        <f aca="false">IF(G3158=1,IF(COUNTIFS(C$2:C3158,C3158,G$2:G3158,1)=1,COUNTIFS($C:$C,C3158,$G:$G,1)+ROW()/10000000,""),"")</f>
        <v/>
      </c>
      <c r="Q3158" s="0" t="str">
        <f aca="false">IF(K3158=1,IF(COUNTIFS(C$2:C3158,C3158,K$2:K3158,1)=1,1,0),"")</f>
        <v/>
      </c>
      <c r="R3158" s="0" t="str">
        <f aca="false">IF(M3158=1,IF(COUNTIFS(C$2:C3158,C3158,M$2:M3158,1)=1,1,0),"")</f>
        <v/>
      </c>
      <c r="S3158" s="0" t="str">
        <f aca="false">IF(L3158=1,IF(COUNTIFS(C$2:C3158,C3158,L$2:L3158,1)=1,1,0),"")</f>
        <v/>
      </c>
      <c r="T3158" s="38" t="str">
        <f aca="false">IF(N3158="","",N3158+ROW()/10000000)</f>
        <v/>
      </c>
      <c r="U3158" s="0" t="str">
        <f aca="false">IF(G3158=1,IF(B3158="",1,0),"")</f>
        <v/>
      </c>
    </row>
    <row r="3159" customFormat="false" ht="15" hidden="false" customHeight="false" outlineLevel="0" collapsed="false">
      <c r="A3159" s="35"/>
      <c r="B3159" s="35"/>
      <c r="G3159" s="0" t="str">
        <f aca="false">IF(A3159="","",IF(AND(A3159&gt;=Debut,A3159&lt;Fin),1,0))</f>
        <v/>
      </c>
      <c r="H3159" s="0" t="str">
        <f aca="false">IF(G3159=1,INT(ROUND((A3159-Debut)*86400,0)/600),"")</f>
        <v/>
      </c>
      <c r="I3159" s="0" t="str">
        <f aca="false">IF(G3159=1,INT(ROUND((A3159-Debut)*86400,0)/3600),"")</f>
        <v/>
      </c>
      <c r="J3159" s="0" t="str">
        <f aca="false">IF(OR(A3159="",B3159=""),"",ROUND((B3159-A3159)*86400,0))</f>
        <v/>
      </c>
      <c r="K3159" s="37" t="str">
        <f aca="false">IF(G3159=1,IF(COUNTIFS($C:$C,C3159,$G:$G,1,$A:$A,"&gt;="&amp;(A3159-FenetreInterm/86400),$A:$A,"&lt;="&amp;A3159)&gt;=NbInterm,1,0),"")</f>
        <v/>
      </c>
      <c r="L3159" s="37" t="str">
        <f aca="false">IF(G3159=1,IF(B3159="",0,IF(J3159&lt;SeuilFugitive,1,0)),"")</f>
        <v/>
      </c>
      <c r="M3159" s="37" t="str">
        <f aca="false">IF(G3159=1,IF(B3159="",IF((Fin-A3159)*24&gt;SeuilFigee,1,0),IF(J3159&gt;SeuilFigee*3600,1,0)),"")</f>
        <v/>
      </c>
      <c r="N3159" s="0" t="str">
        <f aca="false">IF(G3159=1,IF(COUNTIF(H$2:H3159,H3159)=1,COUNTIF($H:$H,H3159),""),"")</f>
        <v/>
      </c>
      <c r="O3159" s="0" t="str">
        <f aca="false">IF(G3159=1,IF(COUNTIF(I$2:I3159,I3159)=1,COUNTIF($I:$I,I3159),""),"")</f>
        <v/>
      </c>
      <c r="P3159" s="38" t="str">
        <f aca="false">IF(G3159=1,IF(COUNTIFS(C$2:C3159,C3159,G$2:G3159,1)=1,COUNTIFS($C:$C,C3159,$G:$G,1)+ROW()/10000000,""),"")</f>
        <v/>
      </c>
      <c r="Q3159" s="0" t="str">
        <f aca="false">IF(K3159=1,IF(COUNTIFS(C$2:C3159,C3159,K$2:K3159,1)=1,1,0),"")</f>
        <v/>
      </c>
      <c r="R3159" s="0" t="str">
        <f aca="false">IF(M3159=1,IF(COUNTIFS(C$2:C3159,C3159,M$2:M3159,1)=1,1,0),"")</f>
        <v/>
      </c>
      <c r="S3159" s="0" t="str">
        <f aca="false">IF(L3159=1,IF(COUNTIFS(C$2:C3159,C3159,L$2:L3159,1)=1,1,0),"")</f>
        <v/>
      </c>
      <c r="T3159" s="38" t="str">
        <f aca="false">IF(N3159="","",N3159+ROW()/10000000)</f>
        <v/>
      </c>
      <c r="U3159" s="0" t="str">
        <f aca="false">IF(G3159=1,IF(B3159="",1,0),"")</f>
        <v/>
      </c>
    </row>
    <row r="3160" customFormat="false" ht="15" hidden="false" customHeight="false" outlineLevel="0" collapsed="false">
      <c r="A3160" s="35"/>
      <c r="B3160" s="35"/>
      <c r="G3160" s="0" t="str">
        <f aca="false">IF(A3160="","",IF(AND(A3160&gt;=Debut,A3160&lt;Fin),1,0))</f>
        <v/>
      </c>
      <c r="H3160" s="0" t="str">
        <f aca="false">IF(G3160=1,INT(ROUND((A3160-Debut)*86400,0)/600),"")</f>
        <v/>
      </c>
      <c r="I3160" s="0" t="str">
        <f aca="false">IF(G3160=1,INT(ROUND((A3160-Debut)*86400,0)/3600),"")</f>
        <v/>
      </c>
      <c r="J3160" s="0" t="str">
        <f aca="false">IF(OR(A3160="",B3160=""),"",ROUND((B3160-A3160)*86400,0))</f>
        <v/>
      </c>
      <c r="K3160" s="37" t="str">
        <f aca="false">IF(G3160=1,IF(COUNTIFS($C:$C,C3160,$G:$G,1,$A:$A,"&gt;="&amp;(A3160-FenetreInterm/86400),$A:$A,"&lt;="&amp;A3160)&gt;=NbInterm,1,0),"")</f>
        <v/>
      </c>
      <c r="L3160" s="37" t="str">
        <f aca="false">IF(G3160=1,IF(B3160="",0,IF(J3160&lt;SeuilFugitive,1,0)),"")</f>
        <v/>
      </c>
      <c r="M3160" s="37" t="str">
        <f aca="false">IF(G3160=1,IF(B3160="",IF((Fin-A3160)*24&gt;SeuilFigee,1,0),IF(J3160&gt;SeuilFigee*3600,1,0)),"")</f>
        <v/>
      </c>
      <c r="N3160" s="0" t="str">
        <f aca="false">IF(G3160=1,IF(COUNTIF(H$2:H3160,H3160)=1,COUNTIF($H:$H,H3160),""),"")</f>
        <v/>
      </c>
      <c r="O3160" s="0" t="str">
        <f aca="false">IF(G3160=1,IF(COUNTIF(I$2:I3160,I3160)=1,COUNTIF($I:$I,I3160),""),"")</f>
        <v/>
      </c>
      <c r="P3160" s="38" t="str">
        <f aca="false">IF(G3160=1,IF(COUNTIFS(C$2:C3160,C3160,G$2:G3160,1)=1,COUNTIFS($C:$C,C3160,$G:$G,1)+ROW()/10000000,""),"")</f>
        <v/>
      </c>
      <c r="Q3160" s="0" t="str">
        <f aca="false">IF(K3160=1,IF(COUNTIFS(C$2:C3160,C3160,K$2:K3160,1)=1,1,0),"")</f>
        <v/>
      </c>
      <c r="R3160" s="0" t="str">
        <f aca="false">IF(M3160=1,IF(COUNTIFS(C$2:C3160,C3160,M$2:M3160,1)=1,1,0),"")</f>
        <v/>
      </c>
      <c r="S3160" s="0" t="str">
        <f aca="false">IF(L3160=1,IF(COUNTIFS(C$2:C3160,C3160,L$2:L3160,1)=1,1,0),"")</f>
        <v/>
      </c>
      <c r="T3160" s="38" t="str">
        <f aca="false">IF(N3160="","",N3160+ROW()/10000000)</f>
        <v/>
      </c>
      <c r="U3160" s="0" t="str">
        <f aca="false">IF(G3160=1,IF(B3160="",1,0),"")</f>
        <v/>
      </c>
    </row>
    <row r="3161" customFormat="false" ht="15" hidden="false" customHeight="false" outlineLevel="0" collapsed="false">
      <c r="A3161" s="35"/>
      <c r="B3161" s="35"/>
      <c r="G3161" s="0" t="str">
        <f aca="false">IF(A3161="","",IF(AND(A3161&gt;=Debut,A3161&lt;Fin),1,0))</f>
        <v/>
      </c>
      <c r="H3161" s="0" t="str">
        <f aca="false">IF(G3161=1,INT(ROUND((A3161-Debut)*86400,0)/600),"")</f>
        <v/>
      </c>
      <c r="I3161" s="0" t="str">
        <f aca="false">IF(G3161=1,INT(ROUND((A3161-Debut)*86400,0)/3600),"")</f>
        <v/>
      </c>
      <c r="J3161" s="0" t="str">
        <f aca="false">IF(OR(A3161="",B3161=""),"",ROUND((B3161-A3161)*86400,0))</f>
        <v/>
      </c>
      <c r="K3161" s="37" t="str">
        <f aca="false">IF(G3161=1,IF(COUNTIFS($C:$C,C3161,$G:$G,1,$A:$A,"&gt;="&amp;(A3161-FenetreInterm/86400),$A:$A,"&lt;="&amp;A3161)&gt;=NbInterm,1,0),"")</f>
        <v/>
      </c>
      <c r="L3161" s="37" t="str">
        <f aca="false">IF(G3161=1,IF(B3161="",0,IF(J3161&lt;SeuilFugitive,1,0)),"")</f>
        <v/>
      </c>
      <c r="M3161" s="37" t="str">
        <f aca="false">IF(G3161=1,IF(B3161="",IF((Fin-A3161)*24&gt;SeuilFigee,1,0),IF(J3161&gt;SeuilFigee*3600,1,0)),"")</f>
        <v/>
      </c>
      <c r="N3161" s="0" t="str">
        <f aca="false">IF(G3161=1,IF(COUNTIF(H$2:H3161,H3161)=1,COUNTIF($H:$H,H3161),""),"")</f>
        <v/>
      </c>
      <c r="O3161" s="0" t="str">
        <f aca="false">IF(G3161=1,IF(COUNTIF(I$2:I3161,I3161)=1,COUNTIF($I:$I,I3161),""),"")</f>
        <v/>
      </c>
      <c r="P3161" s="38" t="str">
        <f aca="false">IF(G3161=1,IF(COUNTIFS(C$2:C3161,C3161,G$2:G3161,1)=1,COUNTIFS($C:$C,C3161,$G:$G,1)+ROW()/10000000,""),"")</f>
        <v/>
      </c>
      <c r="Q3161" s="0" t="str">
        <f aca="false">IF(K3161=1,IF(COUNTIFS(C$2:C3161,C3161,K$2:K3161,1)=1,1,0),"")</f>
        <v/>
      </c>
      <c r="R3161" s="0" t="str">
        <f aca="false">IF(M3161=1,IF(COUNTIFS(C$2:C3161,C3161,M$2:M3161,1)=1,1,0),"")</f>
        <v/>
      </c>
      <c r="S3161" s="0" t="str">
        <f aca="false">IF(L3161=1,IF(COUNTIFS(C$2:C3161,C3161,L$2:L3161,1)=1,1,0),"")</f>
        <v/>
      </c>
      <c r="T3161" s="38" t="str">
        <f aca="false">IF(N3161="","",N3161+ROW()/10000000)</f>
        <v/>
      </c>
      <c r="U3161" s="0" t="str">
        <f aca="false">IF(G3161=1,IF(B3161="",1,0),"")</f>
        <v/>
      </c>
    </row>
    <row r="3162" customFormat="false" ht="15" hidden="false" customHeight="false" outlineLevel="0" collapsed="false">
      <c r="A3162" s="35"/>
      <c r="B3162" s="35"/>
      <c r="G3162" s="0" t="str">
        <f aca="false">IF(A3162="","",IF(AND(A3162&gt;=Debut,A3162&lt;Fin),1,0))</f>
        <v/>
      </c>
      <c r="H3162" s="0" t="str">
        <f aca="false">IF(G3162=1,INT(ROUND((A3162-Debut)*86400,0)/600),"")</f>
        <v/>
      </c>
      <c r="I3162" s="0" t="str">
        <f aca="false">IF(G3162=1,INT(ROUND((A3162-Debut)*86400,0)/3600),"")</f>
        <v/>
      </c>
      <c r="J3162" s="0" t="str">
        <f aca="false">IF(OR(A3162="",B3162=""),"",ROUND((B3162-A3162)*86400,0))</f>
        <v/>
      </c>
      <c r="K3162" s="37" t="str">
        <f aca="false">IF(G3162=1,IF(COUNTIFS($C:$C,C3162,$G:$G,1,$A:$A,"&gt;="&amp;(A3162-FenetreInterm/86400),$A:$A,"&lt;="&amp;A3162)&gt;=NbInterm,1,0),"")</f>
        <v/>
      </c>
      <c r="L3162" s="37" t="str">
        <f aca="false">IF(G3162=1,IF(B3162="",0,IF(J3162&lt;SeuilFugitive,1,0)),"")</f>
        <v/>
      </c>
      <c r="M3162" s="37" t="str">
        <f aca="false">IF(G3162=1,IF(B3162="",IF((Fin-A3162)*24&gt;SeuilFigee,1,0),IF(J3162&gt;SeuilFigee*3600,1,0)),"")</f>
        <v/>
      </c>
      <c r="N3162" s="0" t="str">
        <f aca="false">IF(G3162=1,IF(COUNTIF(H$2:H3162,H3162)=1,COUNTIF($H:$H,H3162),""),"")</f>
        <v/>
      </c>
      <c r="O3162" s="0" t="str">
        <f aca="false">IF(G3162=1,IF(COUNTIF(I$2:I3162,I3162)=1,COUNTIF($I:$I,I3162),""),"")</f>
        <v/>
      </c>
      <c r="P3162" s="38" t="str">
        <f aca="false">IF(G3162=1,IF(COUNTIFS(C$2:C3162,C3162,G$2:G3162,1)=1,COUNTIFS($C:$C,C3162,$G:$G,1)+ROW()/10000000,""),"")</f>
        <v/>
      </c>
      <c r="Q3162" s="0" t="str">
        <f aca="false">IF(K3162=1,IF(COUNTIFS(C$2:C3162,C3162,K$2:K3162,1)=1,1,0),"")</f>
        <v/>
      </c>
      <c r="R3162" s="0" t="str">
        <f aca="false">IF(M3162=1,IF(COUNTIFS(C$2:C3162,C3162,M$2:M3162,1)=1,1,0),"")</f>
        <v/>
      </c>
      <c r="S3162" s="0" t="str">
        <f aca="false">IF(L3162=1,IF(COUNTIFS(C$2:C3162,C3162,L$2:L3162,1)=1,1,0),"")</f>
        <v/>
      </c>
      <c r="T3162" s="38" t="str">
        <f aca="false">IF(N3162="","",N3162+ROW()/10000000)</f>
        <v/>
      </c>
      <c r="U3162" s="0" t="str">
        <f aca="false">IF(G3162=1,IF(B3162="",1,0),"")</f>
        <v/>
      </c>
    </row>
    <row r="3163" customFormat="false" ht="15" hidden="false" customHeight="false" outlineLevel="0" collapsed="false">
      <c r="A3163" s="35"/>
      <c r="B3163" s="35"/>
      <c r="G3163" s="0" t="str">
        <f aca="false">IF(A3163="","",IF(AND(A3163&gt;=Debut,A3163&lt;Fin),1,0))</f>
        <v/>
      </c>
      <c r="H3163" s="0" t="str">
        <f aca="false">IF(G3163=1,INT(ROUND((A3163-Debut)*86400,0)/600),"")</f>
        <v/>
      </c>
      <c r="I3163" s="0" t="str">
        <f aca="false">IF(G3163=1,INT(ROUND((A3163-Debut)*86400,0)/3600),"")</f>
        <v/>
      </c>
      <c r="J3163" s="0" t="str">
        <f aca="false">IF(OR(A3163="",B3163=""),"",ROUND((B3163-A3163)*86400,0))</f>
        <v/>
      </c>
      <c r="K3163" s="37" t="str">
        <f aca="false">IF(G3163=1,IF(COUNTIFS($C:$C,C3163,$G:$G,1,$A:$A,"&gt;="&amp;(A3163-FenetreInterm/86400),$A:$A,"&lt;="&amp;A3163)&gt;=NbInterm,1,0),"")</f>
        <v/>
      </c>
      <c r="L3163" s="37" t="str">
        <f aca="false">IF(G3163=1,IF(B3163="",0,IF(J3163&lt;SeuilFugitive,1,0)),"")</f>
        <v/>
      </c>
      <c r="M3163" s="37" t="str">
        <f aca="false">IF(G3163=1,IF(B3163="",IF((Fin-A3163)*24&gt;SeuilFigee,1,0),IF(J3163&gt;SeuilFigee*3600,1,0)),"")</f>
        <v/>
      </c>
      <c r="N3163" s="0" t="str">
        <f aca="false">IF(G3163=1,IF(COUNTIF(H$2:H3163,H3163)=1,COUNTIF($H:$H,H3163),""),"")</f>
        <v/>
      </c>
      <c r="O3163" s="0" t="str">
        <f aca="false">IF(G3163=1,IF(COUNTIF(I$2:I3163,I3163)=1,COUNTIF($I:$I,I3163),""),"")</f>
        <v/>
      </c>
      <c r="P3163" s="38" t="str">
        <f aca="false">IF(G3163=1,IF(COUNTIFS(C$2:C3163,C3163,G$2:G3163,1)=1,COUNTIFS($C:$C,C3163,$G:$G,1)+ROW()/10000000,""),"")</f>
        <v/>
      </c>
      <c r="Q3163" s="0" t="str">
        <f aca="false">IF(K3163=1,IF(COUNTIFS(C$2:C3163,C3163,K$2:K3163,1)=1,1,0),"")</f>
        <v/>
      </c>
      <c r="R3163" s="0" t="str">
        <f aca="false">IF(M3163=1,IF(COUNTIFS(C$2:C3163,C3163,M$2:M3163,1)=1,1,0),"")</f>
        <v/>
      </c>
      <c r="S3163" s="0" t="str">
        <f aca="false">IF(L3163=1,IF(COUNTIFS(C$2:C3163,C3163,L$2:L3163,1)=1,1,0),"")</f>
        <v/>
      </c>
      <c r="T3163" s="38" t="str">
        <f aca="false">IF(N3163="","",N3163+ROW()/10000000)</f>
        <v/>
      </c>
      <c r="U3163" s="0" t="str">
        <f aca="false">IF(G3163=1,IF(B3163="",1,0),"")</f>
        <v/>
      </c>
    </row>
    <row r="3164" customFormat="false" ht="15" hidden="false" customHeight="false" outlineLevel="0" collapsed="false">
      <c r="A3164" s="35"/>
      <c r="B3164" s="35"/>
      <c r="G3164" s="0" t="str">
        <f aca="false">IF(A3164="","",IF(AND(A3164&gt;=Debut,A3164&lt;Fin),1,0))</f>
        <v/>
      </c>
      <c r="H3164" s="0" t="str">
        <f aca="false">IF(G3164=1,INT(ROUND((A3164-Debut)*86400,0)/600),"")</f>
        <v/>
      </c>
      <c r="I3164" s="0" t="str">
        <f aca="false">IF(G3164=1,INT(ROUND((A3164-Debut)*86400,0)/3600),"")</f>
        <v/>
      </c>
      <c r="J3164" s="0" t="str">
        <f aca="false">IF(OR(A3164="",B3164=""),"",ROUND((B3164-A3164)*86400,0))</f>
        <v/>
      </c>
      <c r="K3164" s="37" t="str">
        <f aca="false">IF(G3164=1,IF(COUNTIFS($C:$C,C3164,$G:$G,1,$A:$A,"&gt;="&amp;(A3164-FenetreInterm/86400),$A:$A,"&lt;="&amp;A3164)&gt;=NbInterm,1,0),"")</f>
        <v/>
      </c>
      <c r="L3164" s="37" t="str">
        <f aca="false">IF(G3164=1,IF(B3164="",0,IF(J3164&lt;SeuilFugitive,1,0)),"")</f>
        <v/>
      </c>
      <c r="M3164" s="37" t="str">
        <f aca="false">IF(G3164=1,IF(B3164="",IF((Fin-A3164)*24&gt;SeuilFigee,1,0),IF(J3164&gt;SeuilFigee*3600,1,0)),"")</f>
        <v/>
      </c>
      <c r="N3164" s="0" t="str">
        <f aca="false">IF(G3164=1,IF(COUNTIF(H$2:H3164,H3164)=1,COUNTIF($H:$H,H3164),""),"")</f>
        <v/>
      </c>
      <c r="O3164" s="0" t="str">
        <f aca="false">IF(G3164=1,IF(COUNTIF(I$2:I3164,I3164)=1,COUNTIF($I:$I,I3164),""),"")</f>
        <v/>
      </c>
      <c r="P3164" s="38" t="str">
        <f aca="false">IF(G3164=1,IF(COUNTIFS(C$2:C3164,C3164,G$2:G3164,1)=1,COUNTIFS($C:$C,C3164,$G:$G,1)+ROW()/10000000,""),"")</f>
        <v/>
      </c>
      <c r="Q3164" s="0" t="str">
        <f aca="false">IF(K3164=1,IF(COUNTIFS(C$2:C3164,C3164,K$2:K3164,1)=1,1,0),"")</f>
        <v/>
      </c>
      <c r="R3164" s="0" t="str">
        <f aca="false">IF(M3164=1,IF(COUNTIFS(C$2:C3164,C3164,M$2:M3164,1)=1,1,0),"")</f>
        <v/>
      </c>
      <c r="S3164" s="0" t="str">
        <f aca="false">IF(L3164=1,IF(COUNTIFS(C$2:C3164,C3164,L$2:L3164,1)=1,1,0),"")</f>
        <v/>
      </c>
      <c r="T3164" s="38" t="str">
        <f aca="false">IF(N3164="","",N3164+ROW()/10000000)</f>
        <v/>
      </c>
      <c r="U3164" s="0" t="str">
        <f aca="false">IF(G3164=1,IF(B3164="",1,0),"")</f>
        <v/>
      </c>
    </row>
    <row r="3165" customFormat="false" ht="15" hidden="false" customHeight="false" outlineLevel="0" collapsed="false">
      <c r="A3165" s="35"/>
      <c r="B3165" s="35"/>
      <c r="G3165" s="0" t="str">
        <f aca="false">IF(A3165="","",IF(AND(A3165&gt;=Debut,A3165&lt;Fin),1,0))</f>
        <v/>
      </c>
      <c r="H3165" s="0" t="str">
        <f aca="false">IF(G3165=1,INT(ROUND((A3165-Debut)*86400,0)/600),"")</f>
        <v/>
      </c>
      <c r="I3165" s="0" t="str">
        <f aca="false">IF(G3165=1,INT(ROUND((A3165-Debut)*86400,0)/3600),"")</f>
        <v/>
      </c>
      <c r="J3165" s="0" t="str">
        <f aca="false">IF(OR(A3165="",B3165=""),"",ROUND((B3165-A3165)*86400,0))</f>
        <v/>
      </c>
      <c r="K3165" s="37" t="str">
        <f aca="false">IF(G3165=1,IF(COUNTIFS($C:$C,C3165,$G:$G,1,$A:$A,"&gt;="&amp;(A3165-FenetreInterm/86400),$A:$A,"&lt;="&amp;A3165)&gt;=NbInterm,1,0),"")</f>
        <v/>
      </c>
      <c r="L3165" s="37" t="str">
        <f aca="false">IF(G3165=1,IF(B3165="",0,IF(J3165&lt;SeuilFugitive,1,0)),"")</f>
        <v/>
      </c>
      <c r="M3165" s="37" t="str">
        <f aca="false">IF(G3165=1,IF(B3165="",IF((Fin-A3165)*24&gt;SeuilFigee,1,0),IF(J3165&gt;SeuilFigee*3600,1,0)),"")</f>
        <v/>
      </c>
      <c r="N3165" s="0" t="str">
        <f aca="false">IF(G3165=1,IF(COUNTIF(H$2:H3165,H3165)=1,COUNTIF($H:$H,H3165),""),"")</f>
        <v/>
      </c>
      <c r="O3165" s="0" t="str">
        <f aca="false">IF(G3165=1,IF(COUNTIF(I$2:I3165,I3165)=1,COUNTIF($I:$I,I3165),""),"")</f>
        <v/>
      </c>
      <c r="P3165" s="38" t="str">
        <f aca="false">IF(G3165=1,IF(COUNTIFS(C$2:C3165,C3165,G$2:G3165,1)=1,COUNTIFS($C:$C,C3165,$G:$G,1)+ROW()/10000000,""),"")</f>
        <v/>
      </c>
      <c r="Q3165" s="0" t="str">
        <f aca="false">IF(K3165=1,IF(COUNTIFS(C$2:C3165,C3165,K$2:K3165,1)=1,1,0),"")</f>
        <v/>
      </c>
      <c r="R3165" s="0" t="str">
        <f aca="false">IF(M3165=1,IF(COUNTIFS(C$2:C3165,C3165,M$2:M3165,1)=1,1,0),"")</f>
        <v/>
      </c>
      <c r="S3165" s="0" t="str">
        <f aca="false">IF(L3165=1,IF(COUNTIFS(C$2:C3165,C3165,L$2:L3165,1)=1,1,0),"")</f>
        <v/>
      </c>
      <c r="T3165" s="38" t="str">
        <f aca="false">IF(N3165="","",N3165+ROW()/10000000)</f>
        <v/>
      </c>
      <c r="U3165" s="0" t="str">
        <f aca="false">IF(G3165=1,IF(B3165="",1,0),"")</f>
        <v/>
      </c>
    </row>
    <row r="3166" customFormat="false" ht="15" hidden="false" customHeight="false" outlineLevel="0" collapsed="false">
      <c r="A3166" s="35"/>
      <c r="B3166" s="35"/>
      <c r="G3166" s="0" t="str">
        <f aca="false">IF(A3166="","",IF(AND(A3166&gt;=Debut,A3166&lt;Fin),1,0))</f>
        <v/>
      </c>
      <c r="H3166" s="0" t="str">
        <f aca="false">IF(G3166=1,INT(ROUND((A3166-Debut)*86400,0)/600),"")</f>
        <v/>
      </c>
      <c r="I3166" s="0" t="str">
        <f aca="false">IF(G3166=1,INT(ROUND((A3166-Debut)*86400,0)/3600),"")</f>
        <v/>
      </c>
      <c r="J3166" s="0" t="str">
        <f aca="false">IF(OR(A3166="",B3166=""),"",ROUND((B3166-A3166)*86400,0))</f>
        <v/>
      </c>
      <c r="K3166" s="37" t="str">
        <f aca="false">IF(G3166=1,IF(COUNTIFS($C:$C,C3166,$G:$G,1,$A:$A,"&gt;="&amp;(A3166-FenetreInterm/86400),$A:$A,"&lt;="&amp;A3166)&gt;=NbInterm,1,0),"")</f>
        <v/>
      </c>
      <c r="L3166" s="37" t="str">
        <f aca="false">IF(G3166=1,IF(B3166="",0,IF(J3166&lt;SeuilFugitive,1,0)),"")</f>
        <v/>
      </c>
      <c r="M3166" s="37" t="str">
        <f aca="false">IF(G3166=1,IF(B3166="",IF((Fin-A3166)*24&gt;SeuilFigee,1,0),IF(J3166&gt;SeuilFigee*3600,1,0)),"")</f>
        <v/>
      </c>
      <c r="N3166" s="0" t="str">
        <f aca="false">IF(G3166=1,IF(COUNTIF(H$2:H3166,H3166)=1,COUNTIF($H:$H,H3166),""),"")</f>
        <v/>
      </c>
      <c r="O3166" s="0" t="str">
        <f aca="false">IF(G3166=1,IF(COUNTIF(I$2:I3166,I3166)=1,COUNTIF($I:$I,I3166),""),"")</f>
        <v/>
      </c>
      <c r="P3166" s="38" t="str">
        <f aca="false">IF(G3166=1,IF(COUNTIFS(C$2:C3166,C3166,G$2:G3166,1)=1,COUNTIFS($C:$C,C3166,$G:$G,1)+ROW()/10000000,""),"")</f>
        <v/>
      </c>
      <c r="Q3166" s="0" t="str">
        <f aca="false">IF(K3166=1,IF(COUNTIFS(C$2:C3166,C3166,K$2:K3166,1)=1,1,0),"")</f>
        <v/>
      </c>
      <c r="R3166" s="0" t="str">
        <f aca="false">IF(M3166=1,IF(COUNTIFS(C$2:C3166,C3166,M$2:M3166,1)=1,1,0),"")</f>
        <v/>
      </c>
      <c r="S3166" s="0" t="str">
        <f aca="false">IF(L3166=1,IF(COUNTIFS(C$2:C3166,C3166,L$2:L3166,1)=1,1,0),"")</f>
        <v/>
      </c>
      <c r="T3166" s="38" t="str">
        <f aca="false">IF(N3166="","",N3166+ROW()/10000000)</f>
        <v/>
      </c>
      <c r="U3166" s="0" t="str">
        <f aca="false">IF(G3166=1,IF(B3166="",1,0),"")</f>
        <v/>
      </c>
    </row>
    <row r="3167" customFormat="false" ht="15" hidden="false" customHeight="false" outlineLevel="0" collapsed="false">
      <c r="A3167" s="35"/>
      <c r="B3167" s="35"/>
      <c r="G3167" s="0" t="str">
        <f aca="false">IF(A3167="","",IF(AND(A3167&gt;=Debut,A3167&lt;Fin),1,0))</f>
        <v/>
      </c>
      <c r="H3167" s="0" t="str">
        <f aca="false">IF(G3167=1,INT(ROUND((A3167-Debut)*86400,0)/600),"")</f>
        <v/>
      </c>
      <c r="I3167" s="0" t="str">
        <f aca="false">IF(G3167=1,INT(ROUND((A3167-Debut)*86400,0)/3600),"")</f>
        <v/>
      </c>
      <c r="J3167" s="0" t="str">
        <f aca="false">IF(OR(A3167="",B3167=""),"",ROUND((B3167-A3167)*86400,0))</f>
        <v/>
      </c>
      <c r="K3167" s="37" t="str">
        <f aca="false">IF(G3167=1,IF(COUNTIFS($C:$C,C3167,$G:$G,1,$A:$A,"&gt;="&amp;(A3167-FenetreInterm/86400),$A:$A,"&lt;="&amp;A3167)&gt;=NbInterm,1,0),"")</f>
        <v/>
      </c>
      <c r="L3167" s="37" t="str">
        <f aca="false">IF(G3167=1,IF(B3167="",0,IF(J3167&lt;SeuilFugitive,1,0)),"")</f>
        <v/>
      </c>
      <c r="M3167" s="37" t="str">
        <f aca="false">IF(G3167=1,IF(B3167="",IF((Fin-A3167)*24&gt;SeuilFigee,1,0),IF(J3167&gt;SeuilFigee*3600,1,0)),"")</f>
        <v/>
      </c>
      <c r="N3167" s="0" t="str">
        <f aca="false">IF(G3167=1,IF(COUNTIF(H$2:H3167,H3167)=1,COUNTIF($H:$H,H3167),""),"")</f>
        <v/>
      </c>
      <c r="O3167" s="0" t="str">
        <f aca="false">IF(G3167=1,IF(COUNTIF(I$2:I3167,I3167)=1,COUNTIF($I:$I,I3167),""),"")</f>
        <v/>
      </c>
      <c r="P3167" s="38" t="str">
        <f aca="false">IF(G3167=1,IF(COUNTIFS(C$2:C3167,C3167,G$2:G3167,1)=1,COUNTIFS($C:$C,C3167,$G:$G,1)+ROW()/10000000,""),"")</f>
        <v/>
      </c>
      <c r="Q3167" s="0" t="str">
        <f aca="false">IF(K3167=1,IF(COUNTIFS(C$2:C3167,C3167,K$2:K3167,1)=1,1,0),"")</f>
        <v/>
      </c>
      <c r="R3167" s="0" t="str">
        <f aca="false">IF(M3167=1,IF(COUNTIFS(C$2:C3167,C3167,M$2:M3167,1)=1,1,0),"")</f>
        <v/>
      </c>
      <c r="S3167" s="0" t="str">
        <f aca="false">IF(L3167=1,IF(COUNTIFS(C$2:C3167,C3167,L$2:L3167,1)=1,1,0),"")</f>
        <v/>
      </c>
      <c r="T3167" s="38" t="str">
        <f aca="false">IF(N3167="","",N3167+ROW()/10000000)</f>
        <v/>
      </c>
      <c r="U3167" s="0" t="str">
        <f aca="false">IF(G3167=1,IF(B3167="",1,0),"")</f>
        <v/>
      </c>
    </row>
    <row r="3168" customFormat="false" ht="15" hidden="false" customHeight="false" outlineLevel="0" collapsed="false">
      <c r="A3168" s="35"/>
      <c r="B3168" s="35"/>
      <c r="G3168" s="0" t="str">
        <f aca="false">IF(A3168="","",IF(AND(A3168&gt;=Debut,A3168&lt;Fin),1,0))</f>
        <v/>
      </c>
      <c r="H3168" s="0" t="str">
        <f aca="false">IF(G3168=1,INT(ROUND((A3168-Debut)*86400,0)/600),"")</f>
        <v/>
      </c>
      <c r="I3168" s="0" t="str">
        <f aca="false">IF(G3168=1,INT(ROUND((A3168-Debut)*86400,0)/3600),"")</f>
        <v/>
      </c>
      <c r="J3168" s="0" t="str">
        <f aca="false">IF(OR(A3168="",B3168=""),"",ROUND((B3168-A3168)*86400,0))</f>
        <v/>
      </c>
      <c r="K3168" s="37" t="str">
        <f aca="false">IF(G3168=1,IF(COUNTIFS($C:$C,C3168,$G:$G,1,$A:$A,"&gt;="&amp;(A3168-FenetreInterm/86400),$A:$A,"&lt;="&amp;A3168)&gt;=NbInterm,1,0),"")</f>
        <v/>
      </c>
      <c r="L3168" s="37" t="str">
        <f aca="false">IF(G3168=1,IF(B3168="",0,IF(J3168&lt;SeuilFugitive,1,0)),"")</f>
        <v/>
      </c>
      <c r="M3168" s="37" t="str">
        <f aca="false">IF(G3168=1,IF(B3168="",IF((Fin-A3168)*24&gt;SeuilFigee,1,0),IF(J3168&gt;SeuilFigee*3600,1,0)),"")</f>
        <v/>
      </c>
      <c r="N3168" s="0" t="str">
        <f aca="false">IF(G3168=1,IF(COUNTIF(H$2:H3168,H3168)=1,COUNTIF($H:$H,H3168),""),"")</f>
        <v/>
      </c>
      <c r="O3168" s="0" t="str">
        <f aca="false">IF(G3168=1,IF(COUNTIF(I$2:I3168,I3168)=1,COUNTIF($I:$I,I3168),""),"")</f>
        <v/>
      </c>
      <c r="P3168" s="38" t="str">
        <f aca="false">IF(G3168=1,IF(COUNTIFS(C$2:C3168,C3168,G$2:G3168,1)=1,COUNTIFS($C:$C,C3168,$G:$G,1)+ROW()/10000000,""),"")</f>
        <v/>
      </c>
      <c r="Q3168" s="0" t="str">
        <f aca="false">IF(K3168=1,IF(COUNTIFS(C$2:C3168,C3168,K$2:K3168,1)=1,1,0),"")</f>
        <v/>
      </c>
      <c r="R3168" s="0" t="str">
        <f aca="false">IF(M3168=1,IF(COUNTIFS(C$2:C3168,C3168,M$2:M3168,1)=1,1,0),"")</f>
        <v/>
      </c>
      <c r="S3168" s="0" t="str">
        <f aca="false">IF(L3168=1,IF(COUNTIFS(C$2:C3168,C3168,L$2:L3168,1)=1,1,0),"")</f>
        <v/>
      </c>
      <c r="T3168" s="38" t="str">
        <f aca="false">IF(N3168="","",N3168+ROW()/10000000)</f>
        <v/>
      </c>
      <c r="U3168" s="0" t="str">
        <f aca="false">IF(G3168=1,IF(B3168="",1,0),"")</f>
        <v/>
      </c>
    </row>
    <row r="3169" customFormat="false" ht="15" hidden="false" customHeight="false" outlineLevel="0" collapsed="false">
      <c r="A3169" s="35"/>
      <c r="B3169" s="35"/>
      <c r="G3169" s="0" t="str">
        <f aca="false">IF(A3169="","",IF(AND(A3169&gt;=Debut,A3169&lt;Fin),1,0))</f>
        <v/>
      </c>
      <c r="H3169" s="0" t="str">
        <f aca="false">IF(G3169=1,INT(ROUND((A3169-Debut)*86400,0)/600),"")</f>
        <v/>
      </c>
      <c r="I3169" s="0" t="str">
        <f aca="false">IF(G3169=1,INT(ROUND((A3169-Debut)*86400,0)/3600),"")</f>
        <v/>
      </c>
      <c r="J3169" s="0" t="str">
        <f aca="false">IF(OR(A3169="",B3169=""),"",ROUND((B3169-A3169)*86400,0))</f>
        <v/>
      </c>
      <c r="K3169" s="37" t="str">
        <f aca="false">IF(G3169=1,IF(COUNTIFS($C:$C,C3169,$G:$G,1,$A:$A,"&gt;="&amp;(A3169-FenetreInterm/86400),$A:$A,"&lt;="&amp;A3169)&gt;=NbInterm,1,0),"")</f>
        <v/>
      </c>
      <c r="L3169" s="37" t="str">
        <f aca="false">IF(G3169=1,IF(B3169="",0,IF(J3169&lt;SeuilFugitive,1,0)),"")</f>
        <v/>
      </c>
      <c r="M3169" s="37" t="str">
        <f aca="false">IF(G3169=1,IF(B3169="",IF((Fin-A3169)*24&gt;SeuilFigee,1,0),IF(J3169&gt;SeuilFigee*3600,1,0)),"")</f>
        <v/>
      </c>
      <c r="N3169" s="0" t="str">
        <f aca="false">IF(G3169=1,IF(COUNTIF(H$2:H3169,H3169)=1,COUNTIF($H:$H,H3169),""),"")</f>
        <v/>
      </c>
      <c r="O3169" s="0" t="str">
        <f aca="false">IF(G3169=1,IF(COUNTIF(I$2:I3169,I3169)=1,COUNTIF($I:$I,I3169),""),"")</f>
        <v/>
      </c>
      <c r="P3169" s="38" t="str">
        <f aca="false">IF(G3169=1,IF(COUNTIFS(C$2:C3169,C3169,G$2:G3169,1)=1,COUNTIFS($C:$C,C3169,$G:$G,1)+ROW()/10000000,""),"")</f>
        <v/>
      </c>
      <c r="Q3169" s="0" t="str">
        <f aca="false">IF(K3169=1,IF(COUNTIFS(C$2:C3169,C3169,K$2:K3169,1)=1,1,0),"")</f>
        <v/>
      </c>
      <c r="R3169" s="0" t="str">
        <f aca="false">IF(M3169=1,IF(COUNTIFS(C$2:C3169,C3169,M$2:M3169,1)=1,1,0),"")</f>
        <v/>
      </c>
      <c r="S3169" s="0" t="str">
        <f aca="false">IF(L3169=1,IF(COUNTIFS(C$2:C3169,C3169,L$2:L3169,1)=1,1,0),"")</f>
        <v/>
      </c>
      <c r="T3169" s="38" t="str">
        <f aca="false">IF(N3169="","",N3169+ROW()/10000000)</f>
        <v/>
      </c>
      <c r="U3169" s="0" t="str">
        <f aca="false">IF(G3169=1,IF(B3169="",1,0),"")</f>
        <v/>
      </c>
    </row>
    <row r="3170" customFormat="false" ht="15" hidden="false" customHeight="false" outlineLevel="0" collapsed="false">
      <c r="A3170" s="35"/>
      <c r="B3170" s="35"/>
      <c r="G3170" s="0" t="str">
        <f aca="false">IF(A3170="","",IF(AND(A3170&gt;=Debut,A3170&lt;Fin),1,0))</f>
        <v/>
      </c>
      <c r="H3170" s="0" t="str">
        <f aca="false">IF(G3170=1,INT(ROUND((A3170-Debut)*86400,0)/600),"")</f>
        <v/>
      </c>
      <c r="I3170" s="0" t="str">
        <f aca="false">IF(G3170=1,INT(ROUND((A3170-Debut)*86400,0)/3600),"")</f>
        <v/>
      </c>
      <c r="J3170" s="0" t="str">
        <f aca="false">IF(OR(A3170="",B3170=""),"",ROUND((B3170-A3170)*86400,0))</f>
        <v/>
      </c>
      <c r="K3170" s="37" t="str">
        <f aca="false">IF(G3170=1,IF(COUNTIFS($C:$C,C3170,$G:$G,1,$A:$A,"&gt;="&amp;(A3170-FenetreInterm/86400),$A:$A,"&lt;="&amp;A3170)&gt;=NbInterm,1,0),"")</f>
        <v/>
      </c>
      <c r="L3170" s="37" t="str">
        <f aca="false">IF(G3170=1,IF(B3170="",0,IF(J3170&lt;SeuilFugitive,1,0)),"")</f>
        <v/>
      </c>
      <c r="M3170" s="37" t="str">
        <f aca="false">IF(G3170=1,IF(B3170="",IF((Fin-A3170)*24&gt;SeuilFigee,1,0),IF(J3170&gt;SeuilFigee*3600,1,0)),"")</f>
        <v/>
      </c>
      <c r="N3170" s="0" t="str">
        <f aca="false">IF(G3170=1,IF(COUNTIF(H$2:H3170,H3170)=1,COUNTIF($H:$H,H3170),""),"")</f>
        <v/>
      </c>
      <c r="O3170" s="0" t="str">
        <f aca="false">IF(G3170=1,IF(COUNTIF(I$2:I3170,I3170)=1,COUNTIF($I:$I,I3170),""),"")</f>
        <v/>
      </c>
      <c r="P3170" s="38" t="str">
        <f aca="false">IF(G3170=1,IF(COUNTIFS(C$2:C3170,C3170,G$2:G3170,1)=1,COUNTIFS($C:$C,C3170,$G:$G,1)+ROW()/10000000,""),"")</f>
        <v/>
      </c>
      <c r="Q3170" s="0" t="str">
        <f aca="false">IF(K3170=1,IF(COUNTIFS(C$2:C3170,C3170,K$2:K3170,1)=1,1,0),"")</f>
        <v/>
      </c>
      <c r="R3170" s="0" t="str">
        <f aca="false">IF(M3170=1,IF(COUNTIFS(C$2:C3170,C3170,M$2:M3170,1)=1,1,0),"")</f>
        <v/>
      </c>
      <c r="S3170" s="0" t="str">
        <f aca="false">IF(L3170=1,IF(COUNTIFS(C$2:C3170,C3170,L$2:L3170,1)=1,1,0),"")</f>
        <v/>
      </c>
      <c r="T3170" s="38" t="str">
        <f aca="false">IF(N3170="","",N3170+ROW()/10000000)</f>
        <v/>
      </c>
      <c r="U3170" s="0" t="str">
        <f aca="false">IF(G3170=1,IF(B3170="",1,0),"")</f>
        <v/>
      </c>
    </row>
    <row r="3171" customFormat="false" ht="15" hidden="false" customHeight="false" outlineLevel="0" collapsed="false">
      <c r="A3171" s="35"/>
      <c r="B3171" s="35"/>
      <c r="G3171" s="0" t="str">
        <f aca="false">IF(A3171="","",IF(AND(A3171&gt;=Debut,A3171&lt;Fin),1,0))</f>
        <v/>
      </c>
      <c r="H3171" s="0" t="str">
        <f aca="false">IF(G3171=1,INT(ROUND((A3171-Debut)*86400,0)/600),"")</f>
        <v/>
      </c>
      <c r="I3171" s="0" t="str">
        <f aca="false">IF(G3171=1,INT(ROUND((A3171-Debut)*86400,0)/3600),"")</f>
        <v/>
      </c>
      <c r="J3171" s="0" t="str">
        <f aca="false">IF(OR(A3171="",B3171=""),"",ROUND((B3171-A3171)*86400,0))</f>
        <v/>
      </c>
      <c r="K3171" s="37" t="str">
        <f aca="false">IF(G3171=1,IF(COUNTIFS($C:$C,C3171,$G:$G,1,$A:$A,"&gt;="&amp;(A3171-FenetreInterm/86400),$A:$A,"&lt;="&amp;A3171)&gt;=NbInterm,1,0),"")</f>
        <v/>
      </c>
      <c r="L3171" s="37" t="str">
        <f aca="false">IF(G3171=1,IF(B3171="",0,IF(J3171&lt;SeuilFugitive,1,0)),"")</f>
        <v/>
      </c>
      <c r="M3171" s="37" t="str">
        <f aca="false">IF(G3171=1,IF(B3171="",IF((Fin-A3171)*24&gt;SeuilFigee,1,0),IF(J3171&gt;SeuilFigee*3600,1,0)),"")</f>
        <v/>
      </c>
      <c r="N3171" s="0" t="str">
        <f aca="false">IF(G3171=1,IF(COUNTIF(H$2:H3171,H3171)=1,COUNTIF($H:$H,H3171),""),"")</f>
        <v/>
      </c>
      <c r="O3171" s="0" t="str">
        <f aca="false">IF(G3171=1,IF(COUNTIF(I$2:I3171,I3171)=1,COUNTIF($I:$I,I3171),""),"")</f>
        <v/>
      </c>
      <c r="P3171" s="38" t="str">
        <f aca="false">IF(G3171=1,IF(COUNTIFS(C$2:C3171,C3171,G$2:G3171,1)=1,COUNTIFS($C:$C,C3171,$G:$G,1)+ROW()/10000000,""),"")</f>
        <v/>
      </c>
      <c r="Q3171" s="0" t="str">
        <f aca="false">IF(K3171=1,IF(COUNTIFS(C$2:C3171,C3171,K$2:K3171,1)=1,1,0),"")</f>
        <v/>
      </c>
      <c r="R3171" s="0" t="str">
        <f aca="false">IF(M3171=1,IF(COUNTIFS(C$2:C3171,C3171,M$2:M3171,1)=1,1,0),"")</f>
        <v/>
      </c>
      <c r="S3171" s="0" t="str">
        <f aca="false">IF(L3171=1,IF(COUNTIFS(C$2:C3171,C3171,L$2:L3171,1)=1,1,0),"")</f>
        <v/>
      </c>
      <c r="T3171" s="38" t="str">
        <f aca="false">IF(N3171="","",N3171+ROW()/10000000)</f>
        <v/>
      </c>
      <c r="U3171" s="0" t="str">
        <f aca="false">IF(G3171=1,IF(B3171="",1,0),"")</f>
        <v/>
      </c>
    </row>
    <row r="3172" customFormat="false" ht="15" hidden="false" customHeight="false" outlineLevel="0" collapsed="false">
      <c r="A3172" s="35"/>
      <c r="B3172" s="35"/>
      <c r="G3172" s="0" t="str">
        <f aca="false">IF(A3172="","",IF(AND(A3172&gt;=Debut,A3172&lt;Fin),1,0))</f>
        <v/>
      </c>
      <c r="H3172" s="0" t="str">
        <f aca="false">IF(G3172=1,INT(ROUND((A3172-Debut)*86400,0)/600),"")</f>
        <v/>
      </c>
      <c r="I3172" s="0" t="str">
        <f aca="false">IF(G3172=1,INT(ROUND((A3172-Debut)*86400,0)/3600),"")</f>
        <v/>
      </c>
      <c r="J3172" s="0" t="str">
        <f aca="false">IF(OR(A3172="",B3172=""),"",ROUND((B3172-A3172)*86400,0))</f>
        <v/>
      </c>
      <c r="K3172" s="37" t="str">
        <f aca="false">IF(G3172=1,IF(COUNTIFS($C:$C,C3172,$G:$G,1,$A:$A,"&gt;="&amp;(A3172-FenetreInterm/86400),$A:$A,"&lt;="&amp;A3172)&gt;=NbInterm,1,0),"")</f>
        <v/>
      </c>
      <c r="L3172" s="37" t="str">
        <f aca="false">IF(G3172=1,IF(B3172="",0,IF(J3172&lt;SeuilFugitive,1,0)),"")</f>
        <v/>
      </c>
      <c r="M3172" s="37" t="str">
        <f aca="false">IF(G3172=1,IF(B3172="",IF((Fin-A3172)*24&gt;SeuilFigee,1,0),IF(J3172&gt;SeuilFigee*3600,1,0)),"")</f>
        <v/>
      </c>
      <c r="N3172" s="0" t="str">
        <f aca="false">IF(G3172=1,IF(COUNTIF(H$2:H3172,H3172)=1,COUNTIF($H:$H,H3172),""),"")</f>
        <v/>
      </c>
      <c r="O3172" s="0" t="str">
        <f aca="false">IF(G3172=1,IF(COUNTIF(I$2:I3172,I3172)=1,COUNTIF($I:$I,I3172),""),"")</f>
        <v/>
      </c>
      <c r="P3172" s="38" t="str">
        <f aca="false">IF(G3172=1,IF(COUNTIFS(C$2:C3172,C3172,G$2:G3172,1)=1,COUNTIFS($C:$C,C3172,$G:$G,1)+ROW()/10000000,""),"")</f>
        <v/>
      </c>
      <c r="Q3172" s="0" t="str">
        <f aca="false">IF(K3172=1,IF(COUNTIFS(C$2:C3172,C3172,K$2:K3172,1)=1,1,0),"")</f>
        <v/>
      </c>
      <c r="R3172" s="0" t="str">
        <f aca="false">IF(M3172=1,IF(COUNTIFS(C$2:C3172,C3172,M$2:M3172,1)=1,1,0),"")</f>
        <v/>
      </c>
      <c r="S3172" s="0" t="str">
        <f aca="false">IF(L3172=1,IF(COUNTIFS(C$2:C3172,C3172,L$2:L3172,1)=1,1,0),"")</f>
        <v/>
      </c>
      <c r="T3172" s="38" t="str">
        <f aca="false">IF(N3172="","",N3172+ROW()/10000000)</f>
        <v/>
      </c>
      <c r="U3172" s="0" t="str">
        <f aca="false">IF(G3172=1,IF(B3172="",1,0),"")</f>
        <v/>
      </c>
    </row>
    <row r="3173" customFormat="false" ht="15" hidden="false" customHeight="false" outlineLevel="0" collapsed="false">
      <c r="A3173" s="35"/>
      <c r="B3173" s="35"/>
      <c r="G3173" s="0" t="str">
        <f aca="false">IF(A3173="","",IF(AND(A3173&gt;=Debut,A3173&lt;Fin),1,0))</f>
        <v/>
      </c>
      <c r="H3173" s="0" t="str">
        <f aca="false">IF(G3173=1,INT(ROUND((A3173-Debut)*86400,0)/600),"")</f>
        <v/>
      </c>
      <c r="I3173" s="0" t="str">
        <f aca="false">IF(G3173=1,INT(ROUND((A3173-Debut)*86400,0)/3600),"")</f>
        <v/>
      </c>
      <c r="J3173" s="0" t="str">
        <f aca="false">IF(OR(A3173="",B3173=""),"",ROUND((B3173-A3173)*86400,0))</f>
        <v/>
      </c>
      <c r="K3173" s="37" t="str">
        <f aca="false">IF(G3173=1,IF(COUNTIFS($C:$C,C3173,$G:$G,1,$A:$A,"&gt;="&amp;(A3173-FenetreInterm/86400),$A:$A,"&lt;="&amp;A3173)&gt;=NbInterm,1,0),"")</f>
        <v/>
      </c>
      <c r="L3173" s="37" t="str">
        <f aca="false">IF(G3173=1,IF(B3173="",0,IF(J3173&lt;SeuilFugitive,1,0)),"")</f>
        <v/>
      </c>
      <c r="M3173" s="37" t="str">
        <f aca="false">IF(G3173=1,IF(B3173="",IF((Fin-A3173)*24&gt;SeuilFigee,1,0),IF(J3173&gt;SeuilFigee*3600,1,0)),"")</f>
        <v/>
      </c>
      <c r="N3173" s="0" t="str">
        <f aca="false">IF(G3173=1,IF(COUNTIF(H$2:H3173,H3173)=1,COUNTIF($H:$H,H3173),""),"")</f>
        <v/>
      </c>
      <c r="O3173" s="0" t="str">
        <f aca="false">IF(G3173=1,IF(COUNTIF(I$2:I3173,I3173)=1,COUNTIF($I:$I,I3173),""),"")</f>
        <v/>
      </c>
      <c r="P3173" s="38" t="str">
        <f aca="false">IF(G3173=1,IF(COUNTIFS(C$2:C3173,C3173,G$2:G3173,1)=1,COUNTIFS($C:$C,C3173,$G:$G,1)+ROW()/10000000,""),"")</f>
        <v/>
      </c>
      <c r="Q3173" s="0" t="str">
        <f aca="false">IF(K3173=1,IF(COUNTIFS(C$2:C3173,C3173,K$2:K3173,1)=1,1,0),"")</f>
        <v/>
      </c>
      <c r="R3173" s="0" t="str">
        <f aca="false">IF(M3173=1,IF(COUNTIFS(C$2:C3173,C3173,M$2:M3173,1)=1,1,0),"")</f>
        <v/>
      </c>
      <c r="S3173" s="0" t="str">
        <f aca="false">IF(L3173=1,IF(COUNTIFS(C$2:C3173,C3173,L$2:L3173,1)=1,1,0),"")</f>
        <v/>
      </c>
      <c r="T3173" s="38" t="str">
        <f aca="false">IF(N3173="","",N3173+ROW()/10000000)</f>
        <v/>
      </c>
      <c r="U3173" s="0" t="str">
        <f aca="false">IF(G3173=1,IF(B3173="",1,0),"")</f>
        <v/>
      </c>
    </row>
    <row r="3174" customFormat="false" ht="15" hidden="false" customHeight="false" outlineLevel="0" collapsed="false">
      <c r="A3174" s="35"/>
      <c r="B3174" s="35"/>
      <c r="G3174" s="0" t="str">
        <f aca="false">IF(A3174="","",IF(AND(A3174&gt;=Debut,A3174&lt;Fin),1,0))</f>
        <v/>
      </c>
      <c r="H3174" s="0" t="str">
        <f aca="false">IF(G3174=1,INT(ROUND((A3174-Debut)*86400,0)/600),"")</f>
        <v/>
      </c>
      <c r="I3174" s="0" t="str">
        <f aca="false">IF(G3174=1,INT(ROUND((A3174-Debut)*86400,0)/3600),"")</f>
        <v/>
      </c>
      <c r="J3174" s="0" t="str">
        <f aca="false">IF(OR(A3174="",B3174=""),"",ROUND((B3174-A3174)*86400,0))</f>
        <v/>
      </c>
      <c r="K3174" s="37" t="str">
        <f aca="false">IF(G3174=1,IF(COUNTIFS($C:$C,C3174,$G:$G,1,$A:$A,"&gt;="&amp;(A3174-FenetreInterm/86400),$A:$A,"&lt;="&amp;A3174)&gt;=NbInterm,1,0),"")</f>
        <v/>
      </c>
      <c r="L3174" s="37" t="str">
        <f aca="false">IF(G3174=1,IF(B3174="",0,IF(J3174&lt;SeuilFugitive,1,0)),"")</f>
        <v/>
      </c>
      <c r="M3174" s="37" t="str">
        <f aca="false">IF(G3174=1,IF(B3174="",IF((Fin-A3174)*24&gt;SeuilFigee,1,0),IF(J3174&gt;SeuilFigee*3600,1,0)),"")</f>
        <v/>
      </c>
      <c r="N3174" s="0" t="str">
        <f aca="false">IF(G3174=1,IF(COUNTIF(H$2:H3174,H3174)=1,COUNTIF($H:$H,H3174),""),"")</f>
        <v/>
      </c>
      <c r="O3174" s="0" t="str">
        <f aca="false">IF(G3174=1,IF(COUNTIF(I$2:I3174,I3174)=1,COUNTIF($I:$I,I3174),""),"")</f>
        <v/>
      </c>
      <c r="P3174" s="38" t="str">
        <f aca="false">IF(G3174=1,IF(COUNTIFS(C$2:C3174,C3174,G$2:G3174,1)=1,COUNTIFS($C:$C,C3174,$G:$G,1)+ROW()/10000000,""),"")</f>
        <v/>
      </c>
      <c r="Q3174" s="0" t="str">
        <f aca="false">IF(K3174=1,IF(COUNTIFS(C$2:C3174,C3174,K$2:K3174,1)=1,1,0),"")</f>
        <v/>
      </c>
      <c r="R3174" s="0" t="str">
        <f aca="false">IF(M3174=1,IF(COUNTIFS(C$2:C3174,C3174,M$2:M3174,1)=1,1,0),"")</f>
        <v/>
      </c>
      <c r="S3174" s="0" t="str">
        <f aca="false">IF(L3174=1,IF(COUNTIFS(C$2:C3174,C3174,L$2:L3174,1)=1,1,0),"")</f>
        <v/>
      </c>
      <c r="T3174" s="38" t="str">
        <f aca="false">IF(N3174="","",N3174+ROW()/10000000)</f>
        <v/>
      </c>
      <c r="U3174" s="0" t="str">
        <f aca="false">IF(G3174=1,IF(B3174="",1,0),"")</f>
        <v/>
      </c>
    </row>
    <row r="3175" customFormat="false" ht="15" hidden="false" customHeight="false" outlineLevel="0" collapsed="false">
      <c r="A3175" s="35"/>
      <c r="B3175" s="35"/>
      <c r="G3175" s="0" t="str">
        <f aca="false">IF(A3175="","",IF(AND(A3175&gt;=Debut,A3175&lt;Fin),1,0))</f>
        <v/>
      </c>
      <c r="H3175" s="0" t="str">
        <f aca="false">IF(G3175=1,INT(ROUND((A3175-Debut)*86400,0)/600),"")</f>
        <v/>
      </c>
      <c r="I3175" s="0" t="str">
        <f aca="false">IF(G3175=1,INT(ROUND((A3175-Debut)*86400,0)/3600),"")</f>
        <v/>
      </c>
      <c r="J3175" s="0" t="str">
        <f aca="false">IF(OR(A3175="",B3175=""),"",ROUND((B3175-A3175)*86400,0))</f>
        <v/>
      </c>
      <c r="K3175" s="37" t="str">
        <f aca="false">IF(G3175=1,IF(COUNTIFS($C:$C,C3175,$G:$G,1,$A:$A,"&gt;="&amp;(A3175-FenetreInterm/86400),$A:$A,"&lt;="&amp;A3175)&gt;=NbInterm,1,0),"")</f>
        <v/>
      </c>
      <c r="L3175" s="37" t="str">
        <f aca="false">IF(G3175=1,IF(B3175="",0,IF(J3175&lt;SeuilFugitive,1,0)),"")</f>
        <v/>
      </c>
      <c r="M3175" s="37" t="str">
        <f aca="false">IF(G3175=1,IF(B3175="",IF((Fin-A3175)*24&gt;SeuilFigee,1,0),IF(J3175&gt;SeuilFigee*3600,1,0)),"")</f>
        <v/>
      </c>
      <c r="N3175" s="0" t="str">
        <f aca="false">IF(G3175=1,IF(COUNTIF(H$2:H3175,H3175)=1,COUNTIF($H:$H,H3175),""),"")</f>
        <v/>
      </c>
      <c r="O3175" s="0" t="str">
        <f aca="false">IF(G3175=1,IF(COUNTIF(I$2:I3175,I3175)=1,COUNTIF($I:$I,I3175),""),"")</f>
        <v/>
      </c>
      <c r="P3175" s="38" t="str">
        <f aca="false">IF(G3175=1,IF(COUNTIFS(C$2:C3175,C3175,G$2:G3175,1)=1,COUNTIFS($C:$C,C3175,$G:$G,1)+ROW()/10000000,""),"")</f>
        <v/>
      </c>
      <c r="Q3175" s="0" t="str">
        <f aca="false">IF(K3175=1,IF(COUNTIFS(C$2:C3175,C3175,K$2:K3175,1)=1,1,0),"")</f>
        <v/>
      </c>
      <c r="R3175" s="0" t="str">
        <f aca="false">IF(M3175=1,IF(COUNTIFS(C$2:C3175,C3175,M$2:M3175,1)=1,1,0),"")</f>
        <v/>
      </c>
      <c r="S3175" s="0" t="str">
        <f aca="false">IF(L3175=1,IF(COUNTIFS(C$2:C3175,C3175,L$2:L3175,1)=1,1,0),"")</f>
        <v/>
      </c>
      <c r="T3175" s="38" t="str">
        <f aca="false">IF(N3175="","",N3175+ROW()/10000000)</f>
        <v/>
      </c>
      <c r="U3175" s="0" t="str">
        <f aca="false">IF(G3175=1,IF(B3175="",1,0),"")</f>
        <v/>
      </c>
    </row>
    <row r="3176" customFormat="false" ht="15" hidden="false" customHeight="false" outlineLevel="0" collapsed="false">
      <c r="A3176" s="35"/>
      <c r="B3176" s="35"/>
      <c r="G3176" s="0" t="str">
        <f aca="false">IF(A3176="","",IF(AND(A3176&gt;=Debut,A3176&lt;Fin),1,0))</f>
        <v/>
      </c>
      <c r="H3176" s="0" t="str">
        <f aca="false">IF(G3176=1,INT(ROUND((A3176-Debut)*86400,0)/600),"")</f>
        <v/>
      </c>
      <c r="I3176" s="0" t="str">
        <f aca="false">IF(G3176=1,INT(ROUND((A3176-Debut)*86400,0)/3600),"")</f>
        <v/>
      </c>
      <c r="J3176" s="0" t="str">
        <f aca="false">IF(OR(A3176="",B3176=""),"",ROUND((B3176-A3176)*86400,0))</f>
        <v/>
      </c>
      <c r="K3176" s="37" t="str">
        <f aca="false">IF(G3176=1,IF(COUNTIFS($C:$C,C3176,$G:$G,1,$A:$A,"&gt;="&amp;(A3176-FenetreInterm/86400),$A:$A,"&lt;="&amp;A3176)&gt;=NbInterm,1,0),"")</f>
        <v/>
      </c>
      <c r="L3176" s="37" t="str">
        <f aca="false">IF(G3176=1,IF(B3176="",0,IF(J3176&lt;SeuilFugitive,1,0)),"")</f>
        <v/>
      </c>
      <c r="M3176" s="37" t="str">
        <f aca="false">IF(G3176=1,IF(B3176="",IF((Fin-A3176)*24&gt;SeuilFigee,1,0),IF(J3176&gt;SeuilFigee*3600,1,0)),"")</f>
        <v/>
      </c>
      <c r="N3176" s="0" t="str">
        <f aca="false">IF(G3176=1,IF(COUNTIF(H$2:H3176,H3176)=1,COUNTIF($H:$H,H3176),""),"")</f>
        <v/>
      </c>
      <c r="O3176" s="0" t="str">
        <f aca="false">IF(G3176=1,IF(COUNTIF(I$2:I3176,I3176)=1,COUNTIF($I:$I,I3176),""),"")</f>
        <v/>
      </c>
      <c r="P3176" s="38" t="str">
        <f aca="false">IF(G3176=1,IF(COUNTIFS(C$2:C3176,C3176,G$2:G3176,1)=1,COUNTIFS($C:$C,C3176,$G:$G,1)+ROW()/10000000,""),"")</f>
        <v/>
      </c>
      <c r="Q3176" s="0" t="str">
        <f aca="false">IF(K3176=1,IF(COUNTIFS(C$2:C3176,C3176,K$2:K3176,1)=1,1,0),"")</f>
        <v/>
      </c>
      <c r="R3176" s="0" t="str">
        <f aca="false">IF(M3176=1,IF(COUNTIFS(C$2:C3176,C3176,M$2:M3176,1)=1,1,0),"")</f>
        <v/>
      </c>
      <c r="S3176" s="0" t="str">
        <f aca="false">IF(L3176=1,IF(COUNTIFS(C$2:C3176,C3176,L$2:L3176,1)=1,1,0),"")</f>
        <v/>
      </c>
      <c r="T3176" s="38" t="str">
        <f aca="false">IF(N3176="","",N3176+ROW()/10000000)</f>
        <v/>
      </c>
      <c r="U3176" s="0" t="str">
        <f aca="false">IF(G3176=1,IF(B3176="",1,0),"")</f>
        <v/>
      </c>
    </row>
    <row r="3177" customFormat="false" ht="15" hidden="false" customHeight="false" outlineLevel="0" collapsed="false">
      <c r="A3177" s="35"/>
      <c r="B3177" s="35"/>
      <c r="G3177" s="0" t="str">
        <f aca="false">IF(A3177="","",IF(AND(A3177&gt;=Debut,A3177&lt;Fin),1,0))</f>
        <v/>
      </c>
      <c r="H3177" s="0" t="str">
        <f aca="false">IF(G3177=1,INT(ROUND((A3177-Debut)*86400,0)/600),"")</f>
        <v/>
      </c>
      <c r="I3177" s="0" t="str">
        <f aca="false">IF(G3177=1,INT(ROUND((A3177-Debut)*86400,0)/3600),"")</f>
        <v/>
      </c>
      <c r="J3177" s="0" t="str">
        <f aca="false">IF(OR(A3177="",B3177=""),"",ROUND((B3177-A3177)*86400,0))</f>
        <v/>
      </c>
      <c r="K3177" s="37" t="str">
        <f aca="false">IF(G3177=1,IF(COUNTIFS($C:$C,C3177,$G:$G,1,$A:$A,"&gt;="&amp;(A3177-FenetreInterm/86400),$A:$A,"&lt;="&amp;A3177)&gt;=NbInterm,1,0),"")</f>
        <v/>
      </c>
      <c r="L3177" s="37" t="str">
        <f aca="false">IF(G3177=1,IF(B3177="",0,IF(J3177&lt;SeuilFugitive,1,0)),"")</f>
        <v/>
      </c>
      <c r="M3177" s="37" t="str">
        <f aca="false">IF(G3177=1,IF(B3177="",IF((Fin-A3177)*24&gt;SeuilFigee,1,0),IF(J3177&gt;SeuilFigee*3600,1,0)),"")</f>
        <v/>
      </c>
      <c r="N3177" s="0" t="str">
        <f aca="false">IF(G3177=1,IF(COUNTIF(H$2:H3177,H3177)=1,COUNTIF($H:$H,H3177),""),"")</f>
        <v/>
      </c>
      <c r="O3177" s="0" t="str">
        <f aca="false">IF(G3177=1,IF(COUNTIF(I$2:I3177,I3177)=1,COUNTIF($I:$I,I3177),""),"")</f>
        <v/>
      </c>
      <c r="P3177" s="38" t="str">
        <f aca="false">IF(G3177=1,IF(COUNTIFS(C$2:C3177,C3177,G$2:G3177,1)=1,COUNTIFS($C:$C,C3177,$G:$G,1)+ROW()/10000000,""),"")</f>
        <v/>
      </c>
      <c r="Q3177" s="0" t="str">
        <f aca="false">IF(K3177=1,IF(COUNTIFS(C$2:C3177,C3177,K$2:K3177,1)=1,1,0),"")</f>
        <v/>
      </c>
      <c r="R3177" s="0" t="str">
        <f aca="false">IF(M3177=1,IF(COUNTIFS(C$2:C3177,C3177,M$2:M3177,1)=1,1,0),"")</f>
        <v/>
      </c>
      <c r="S3177" s="0" t="str">
        <f aca="false">IF(L3177=1,IF(COUNTIFS(C$2:C3177,C3177,L$2:L3177,1)=1,1,0),"")</f>
        <v/>
      </c>
      <c r="T3177" s="38" t="str">
        <f aca="false">IF(N3177="","",N3177+ROW()/10000000)</f>
        <v/>
      </c>
      <c r="U3177" s="0" t="str">
        <f aca="false">IF(G3177=1,IF(B3177="",1,0),"")</f>
        <v/>
      </c>
    </row>
    <row r="3178" customFormat="false" ht="15" hidden="false" customHeight="false" outlineLevel="0" collapsed="false">
      <c r="A3178" s="35"/>
      <c r="B3178" s="35"/>
      <c r="G3178" s="0" t="str">
        <f aca="false">IF(A3178="","",IF(AND(A3178&gt;=Debut,A3178&lt;Fin),1,0))</f>
        <v/>
      </c>
      <c r="H3178" s="0" t="str">
        <f aca="false">IF(G3178=1,INT(ROUND((A3178-Debut)*86400,0)/600),"")</f>
        <v/>
      </c>
      <c r="I3178" s="0" t="str">
        <f aca="false">IF(G3178=1,INT(ROUND((A3178-Debut)*86400,0)/3600),"")</f>
        <v/>
      </c>
      <c r="J3178" s="0" t="str">
        <f aca="false">IF(OR(A3178="",B3178=""),"",ROUND((B3178-A3178)*86400,0))</f>
        <v/>
      </c>
      <c r="K3178" s="37" t="str">
        <f aca="false">IF(G3178=1,IF(COUNTIFS($C:$C,C3178,$G:$G,1,$A:$A,"&gt;="&amp;(A3178-FenetreInterm/86400),$A:$A,"&lt;="&amp;A3178)&gt;=NbInterm,1,0),"")</f>
        <v/>
      </c>
      <c r="L3178" s="37" t="str">
        <f aca="false">IF(G3178=1,IF(B3178="",0,IF(J3178&lt;SeuilFugitive,1,0)),"")</f>
        <v/>
      </c>
      <c r="M3178" s="37" t="str">
        <f aca="false">IF(G3178=1,IF(B3178="",IF((Fin-A3178)*24&gt;SeuilFigee,1,0),IF(J3178&gt;SeuilFigee*3600,1,0)),"")</f>
        <v/>
      </c>
      <c r="N3178" s="0" t="str">
        <f aca="false">IF(G3178=1,IF(COUNTIF(H$2:H3178,H3178)=1,COUNTIF($H:$H,H3178),""),"")</f>
        <v/>
      </c>
      <c r="O3178" s="0" t="str">
        <f aca="false">IF(G3178=1,IF(COUNTIF(I$2:I3178,I3178)=1,COUNTIF($I:$I,I3178),""),"")</f>
        <v/>
      </c>
      <c r="P3178" s="38" t="str">
        <f aca="false">IF(G3178=1,IF(COUNTIFS(C$2:C3178,C3178,G$2:G3178,1)=1,COUNTIFS($C:$C,C3178,$G:$G,1)+ROW()/10000000,""),"")</f>
        <v/>
      </c>
      <c r="Q3178" s="0" t="str">
        <f aca="false">IF(K3178=1,IF(COUNTIFS(C$2:C3178,C3178,K$2:K3178,1)=1,1,0),"")</f>
        <v/>
      </c>
      <c r="R3178" s="0" t="str">
        <f aca="false">IF(M3178=1,IF(COUNTIFS(C$2:C3178,C3178,M$2:M3178,1)=1,1,0),"")</f>
        <v/>
      </c>
      <c r="S3178" s="0" t="str">
        <f aca="false">IF(L3178=1,IF(COUNTIFS(C$2:C3178,C3178,L$2:L3178,1)=1,1,0),"")</f>
        <v/>
      </c>
      <c r="T3178" s="38" t="str">
        <f aca="false">IF(N3178="","",N3178+ROW()/10000000)</f>
        <v/>
      </c>
      <c r="U3178" s="0" t="str">
        <f aca="false">IF(G3178=1,IF(B3178="",1,0),"")</f>
        <v/>
      </c>
    </row>
    <row r="3179" customFormat="false" ht="15" hidden="false" customHeight="false" outlineLevel="0" collapsed="false">
      <c r="A3179" s="35"/>
      <c r="B3179" s="35"/>
      <c r="G3179" s="0" t="str">
        <f aca="false">IF(A3179="","",IF(AND(A3179&gt;=Debut,A3179&lt;Fin),1,0))</f>
        <v/>
      </c>
      <c r="H3179" s="0" t="str">
        <f aca="false">IF(G3179=1,INT(ROUND((A3179-Debut)*86400,0)/600),"")</f>
        <v/>
      </c>
      <c r="I3179" s="0" t="str">
        <f aca="false">IF(G3179=1,INT(ROUND((A3179-Debut)*86400,0)/3600),"")</f>
        <v/>
      </c>
      <c r="J3179" s="0" t="str">
        <f aca="false">IF(OR(A3179="",B3179=""),"",ROUND((B3179-A3179)*86400,0))</f>
        <v/>
      </c>
      <c r="K3179" s="37" t="str">
        <f aca="false">IF(G3179=1,IF(COUNTIFS($C:$C,C3179,$G:$G,1,$A:$A,"&gt;="&amp;(A3179-FenetreInterm/86400),$A:$A,"&lt;="&amp;A3179)&gt;=NbInterm,1,0),"")</f>
        <v/>
      </c>
      <c r="L3179" s="37" t="str">
        <f aca="false">IF(G3179=1,IF(B3179="",0,IF(J3179&lt;SeuilFugitive,1,0)),"")</f>
        <v/>
      </c>
      <c r="M3179" s="37" t="str">
        <f aca="false">IF(G3179=1,IF(B3179="",IF((Fin-A3179)*24&gt;SeuilFigee,1,0),IF(J3179&gt;SeuilFigee*3600,1,0)),"")</f>
        <v/>
      </c>
      <c r="N3179" s="0" t="str">
        <f aca="false">IF(G3179=1,IF(COUNTIF(H$2:H3179,H3179)=1,COUNTIF($H:$H,H3179),""),"")</f>
        <v/>
      </c>
      <c r="O3179" s="0" t="str">
        <f aca="false">IF(G3179=1,IF(COUNTIF(I$2:I3179,I3179)=1,COUNTIF($I:$I,I3179),""),"")</f>
        <v/>
      </c>
      <c r="P3179" s="38" t="str">
        <f aca="false">IF(G3179=1,IF(COUNTIFS(C$2:C3179,C3179,G$2:G3179,1)=1,COUNTIFS($C:$C,C3179,$G:$G,1)+ROW()/10000000,""),"")</f>
        <v/>
      </c>
      <c r="Q3179" s="0" t="str">
        <f aca="false">IF(K3179=1,IF(COUNTIFS(C$2:C3179,C3179,K$2:K3179,1)=1,1,0),"")</f>
        <v/>
      </c>
      <c r="R3179" s="0" t="str">
        <f aca="false">IF(M3179=1,IF(COUNTIFS(C$2:C3179,C3179,M$2:M3179,1)=1,1,0),"")</f>
        <v/>
      </c>
      <c r="S3179" s="0" t="str">
        <f aca="false">IF(L3179=1,IF(COUNTIFS(C$2:C3179,C3179,L$2:L3179,1)=1,1,0),"")</f>
        <v/>
      </c>
      <c r="T3179" s="38" t="str">
        <f aca="false">IF(N3179="","",N3179+ROW()/10000000)</f>
        <v/>
      </c>
      <c r="U3179" s="0" t="str">
        <f aca="false">IF(G3179=1,IF(B3179="",1,0),"")</f>
        <v/>
      </c>
    </row>
    <row r="3180" customFormat="false" ht="15" hidden="false" customHeight="false" outlineLevel="0" collapsed="false">
      <c r="A3180" s="35"/>
      <c r="B3180" s="35"/>
      <c r="G3180" s="0" t="str">
        <f aca="false">IF(A3180="","",IF(AND(A3180&gt;=Debut,A3180&lt;Fin),1,0))</f>
        <v/>
      </c>
      <c r="H3180" s="0" t="str">
        <f aca="false">IF(G3180=1,INT(ROUND((A3180-Debut)*86400,0)/600),"")</f>
        <v/>
      </c>
      <c r="I3180" s="0" t="str">
        <f aca="false">IF(G3180=1,INT(ROUND((A3180-Debut)*86400,0)/3600),"")</f>
        <v/>
      </c>
      <c r="J3180" s="0" t="str">
        <f aca="false">IF(OR(A3180="",B3180=""),"",ROUND((B3180-A3180)*86400,0))</f>
        <v/>
      </c>
      <c r="K3180" s="37" t="str">
        <f aca="false">IF(G3180=1,IF(COUNTIFS($C:$C,C3180,$G:$G,1,$A:$A,"&gt;="&amp;(A3180-FenetreInterm/86400),$A:$A,"&lt;="&amp;A3180)&gt;=NbInterm,1,0),"")</f>
        <v/>
      </c>
      <c r="L3180" s="37" t="str">
        <f aca="false">IF(G3180=1,IF(B3180="",0,IF(J3180&lt;SeuilFugitive,1,0)),"")</f>
        <v/>
      </c>
      <c r="M3180" s="37" t="str">
        <f aca="false">IF(G3180=1,IF(B3180="",IF((Fin-A3180)*24&gt;SeuilFigee,1,0),IF(J3180&gt;SeuilFigee*3600,1,0)),"")</f>
        <v/>
      </c>
      <c r="N3180" s="0" t="str">
        <f aca="false">IF(G3180=1,IF(COUNTIF(H$2:H3180,H3180)=1,COUNTIF($H:$H,H3180),""),"")</f>
        <v/>
      </c>
      <c r="O3180" s="0" t="str">
        <f aca="false">IF(G3180=1,IF(COUNTIF(I$2:I3180,I3180)=1,COUNTIF($I:$I,I3180),""),"")</f>
        <v/>
      </c>
      <c r="P3180" s="38" t="str">
        <f aca="false">IF(G3180=1,IF(COUNTIFS(C$2:C3180,C3180,G$2:G3180,1)=1,COUNTIFS($C:$C,C3180,$G:$G,1)+ROW()/10000000,""),"")</f>
        <v/>
      </c>
      <c r="Q3180" s="0" t="str">
        <f aca="false">IF(K3180=1,IF(COUNTIFS(C$2:C3180,C3180,K$2:K3180,1)=1,1,0),"")</f>
        <v/>
      </c>
      <c r="R3180" s="0" t="str">
        <f aca="false">IF(M3180=1,IF(COUNTIFS(C$2:C3180,C3180,M$2:M3180,1)=1,1,0),"")</f>
        <v/>
      </c>
      <c r="S3180" s="0" t="str">
        <f aca="false">IF(L3180=1,IF(COUNTIFS(C$2:C3180,C3180,L$2:L3180,1)=1,1,0),"")</f>
        <v/>
      </c>
      <c r="T3180" s="38" t="str">
        <f aca="false">IF(N3180="","",N3180+ROW()/10000000)</f>
        <v/>
      </c>
      <c r="U3180" s="0" t="str">
        <f aca="false">IF(G3180=1,IF(B3180="",1,0),"")</f>
        <v/>
      </c>
    </row>
    <row r="3181" customFormat="false" ht="15" hidden="false" customHeight="false" outlineLevel="0" collapsed="false">
      <c r="A3181" s="35"/>
      <c r="B3181" s="35"/>
      <c r="G3181" s="0" t="str">
        <f aca="false">IF(A3181="","",IF(AND(A3181&gt;=Debut,A3181&lt;Fin),1,0))</f>
        <v/>
      </c>
      <c r="H3181" s="0" t="str">
        <f aca="false">IF(G3181=1,INT(ROUND((A3181-Debut)*86400,0)/600),"")</f>
        <v/>
      </c>
      <c r="I3181" s="0" t="str">
        <f aca="false">IF(G3181=1,INT(ROUND((A3181-Debut)*86400,0)/3600),"")</f>
        <v/>
      </c>
      <c r="J3181" s="0" t="str">
        <f aca="false">IF(OR(A3181="",B3181=""),"",ROUND((B3181-A3181)*86400,0))</f>
        <v/>
      </c>
      <c r="K3181" s="37" t="str">
        <f aca="false">IF(G3181=1,IF(COUNTIFS($C:$C,C3181,$G:$G,1,$A:$A,"&gt;="&amp;(A3181-FenetreInterm/86400),$A:$A,"&lt;="&amp;A3181)&gt;=NbInterm,1,0),"")</f>
        <v/>
      </c>
      <c r="L3181" s="37" t="str">
        <f aca="false">IF(G3181=1,IF(B3181="",0,IF(J3181&lt;SeuilFugitive,1,0)),"")</f>
        <v/>
      </c>
      <c r="M3181" s="37" t="str">
        <f aca="false">IF(G3181=1,IF(B3181="",IF((Fin-A3181)*24&gt;SeuilFigee,1,0),IF(J3181&gt;SeuilFigee*3600,1,0)),"")</f>
        <v/>
      </c>
      <c r="N3181" s="0" t="str">
        <f aca="false">IF(G3181=1,IF(COUNTIF(H$2:H3181,H3181)=1,COUNTIF($H:$H,H3181),""),"")</f>
        <v/>
      </c>
      <c r="O3181" s="0" t="str">
        <f aca="false">IF(G3181=1,IF(COUNTIF(I$2:I3181,I3181)=1,COUNTIF($I:$I,I3181),""),"")</f>
        <v/>
      </c>
      <c r="P3181" s="38" t="str">
        <f aca="false">IF(G3181=1,IF(COUNTIFS(C$2:C3181,C3181,G$2:G3181,1)=1,COUNTIFS($C:$C,C3181,$G:$G,1)+ROW()/10000000,""),"")</f>
        <v/>
      </c>
      <c r="Q3181" s="0" t="str">
        <f aca="false">IF(K3181=1,IF(COUNTIFS(C$2:C3181,C3181,K$2:K3181,1)=1,1,0),"")</f>
        <v/>
      </c>
      <c r="R3181" s="0" t="str">
        <f aca="false">IF(M3181=1,IF(COUNTIFS(C$2:C3181,C3181,M$2:M3181,1)=1,1,0),"")</f>
        <v/>
      </c>
      <c r="S3181" s="0" t="str">
        <f aca="false">IF(L3181=1,IF(COUNTIFS(C$2:C3181,C3181,L$2:L3181,1)=1,1,0),"")</f>
        <v/>
      </c>
      <c r="T3181" s="38" t="str">
        <f aca="false">IF(N3181="","",N3181+ROW()/10000000)</f>
        <v/>
      </c>
      <c r="U3181" s="0" t="str">
        <f aca="false">IF(G3181=1,IF(B3181="",1,0),"")</f>
        <v/>
      </c>
    </row>
    <row r="3182" customFormat="false" ht="15" hidden="false" customHeight="false" outlineLevel="0" collapsed="false">
      <c r="A3182" s="35"/>
      <c r="B3182" s="35"/>
      <c r="G3182" s="0" t="str">
        <f aca="false">IF(A3182="","",IF(AND(A3182&gt;=Debut,A3182&lt;Fin),1,0))</f>
        <v/>
      </c>
      <c r="H3182" s="0" t="str">
        <f aca="false">IF(G3182=1,INT(ROUND((A3182-Debut)*86400,0)/600),"")</f>
        <v/>
      </c>
      <c r="I3182" s="0" t="str">
        <f aca="false">IF(G3182=1,INT(ROUND((A3182-Debut)*86400,0)/3600),"")</f>
        <v/>
      </c>
      <c r="J3182" s="0" t="str">
        <f aca="false">IF(OR(A3182="",B3182=""),"",ROUND((B3182-A3182)*86400,0))</f>
        <v/>
      </c>
      <c r="K3182" s="37" t="str">
        <f aca="false">IF(G3182=1,IF(COUNTIFS($C:$C,C3182,$G:$G,1,$A:$A,"&gt;="&amp;(A3182-FenetreInterm/86400),$A:$A,"&lt;="&amp;A3182)&gt;=NbInterm,1,0),"")</f>
        <v/>
      </c>
      <c r="L3182" s="37" t="str">
        <f aca="false">IF(G3182=1,IF(B3182="",0,IF(J3182&lt;SeuilFugitive,1,0)),"")</f>
        <v/>
      </c>
      <c r="M3182" s="37" t="str">
        <f aca="false">IF(G3182=1,IF(B3182="",IF((Fin-A3182)*24&gt;SeuilFigee,1,0),IF(J3182&gt;SeuilFigee*3600,1,0)),"")</f>
        <v/>
      </c>
      <c r="N3182" s="0" t="str">
        <f aca="false">IF(G3182=1,IF(COUNTIF(H$2:H3182,H3182)=1,COUNTIF($H:$H,H3182),""),"")</f>
        <v/>
      </c>
      <c r="O3182" s="0" t="str">
        <f aca="false">IF(G3182=1,IF(COUNTIF(I$2:I3182,I3182)=1,COUNTIF($I:$I,I3182),""),"")</f>
        <v/>
      </c>
      <c r="P3182" s="38" t="str">
        <f aca="false">IF(G3182=1,IF(COUNTIFS(C$2:C3182,C3182,G$2:G3182,1)=1,COUNTIFS($C:$C,C3182,$G:$G,1)+ROW()/10000000,""),"")</f>
        <v/>
      </c>
      <c r="Q3182" s="0" t="str">
        <f aca="false">IF(K3182=1,IF(COUNTIFS(C$2:C3182,C3182,K$2:K3182,1)=1,1,0),"")</f>
        <v/>
      </c>
      <c r="R3182" s="0" t="str">
        <f aca="false">IF(M3182=1,IF(COUNTIFS(C$2:C3182,C3182,M$2:M3182,1)=1,1,0),"")</f>
        <v/>
      </c>
      <c r="S3182" s="0" t="str">
        <f aca="false">IF(L3182=1,IF(COUNTIFS(C$2:C3182,C3182,L$2:L3182,1)=1,1,0),"")</f>
        <v/>
      </c>
      <c r="T3182" s="38" t="str">
        <f aca="false">IF(N3182="","",N3182+ROW()/10000000)</f>
        <v/>
      </c>
      <c r="U3182" s="0" t="str">
        <f aca="false">IF(G3182=1,IF(B3182="",1,0),"")</f>
        <v/>
      </c>
    </row>
    <row r="3183" customFormat="false" ht="15" hidden="false" customHeight="false" outlineLevel="0" collapsed="false">
      <c r="A3183" s="35"/>
      <c r="B3183" s="35"/>
      <c r="G3183" s="0" t="str">
        <f aca="false">IF(A3183="","",IF(AND(A3183&gt;=Debut,A3183&lt;Fin),1,0))</f>
        <v/>
      </c>
      <c r="H3183" s="0" t="str">
        <f aca="false">IF(G3183=1,INT(ROUND((A3183-Debut)*86400,0)/600),"")</f>
        <v/>
      </c>
      <c r="I3183" s="0" t="str">
        <f aca="false">IF(G3183=1,INT(ROUND((A3183-Debut)*86400,0)/3600),"")</f>
        <v/>
      </c>
      <c r="J3183" s="0" t="str">
        <f aca="false">IF(OR(A3183="",B3183=""),"",ROUND((B3183-A3183)*86400,0))</f>
        <v/>
      </c>
      <c r="K3183" s="37" t="str">
        <f aca="false">IF(G3183=1,IF(COUNTIFS($C:$C,C3183,$G:$G,1,$A:$A,"&gt;="&amp;(A3183-FenetreInterm/86400),$A:$A,"&lt;="&amp;A3183)&gt;=NbInterm,1,0),"")</f>
        <v/>
      </c>
      <c r="L3183" s="37" t="str">
        <f aca="false">IF(G3183=1,IF(B3183="",0,IF(J3183&lt;SeuilFugitive,1,0)),"")</f>
        <v/>
      </c>
      <c r="M3183" s="37" t="str">
        <f aca="false">IF(G3183=1,IF(B3183="",IF((Fin-A3183)*24&gt;SeuilFigee,1,0),IF(J3183&gt;SeuilFigee*3600,1,0)),"")</f>
        <v/>
      </c>
      <c r="N3183" s="0" t="str">
        <f aca="false">IF(G3183=1,IF(COUNTIF(H$2:H3183,H3183)=1,COUNTIF($H:$H,H3183),""),"")</f>
        <v/>
      </c>
      <c r="O3183" s="0" t="str">
        <f aca="false">IF(G3183=1,IF(COUNTIF(I$2:I3183,I3183)=1,COUNTIF($I:$I,I3183),""),"")</f>
        <v/>
      </c>
      <c r="P3183" s="38" t="str">
        <f aca="false">IF(G3183=1,IF(COUNTIFS(C$2:C3183,C3183,G$2:G3183,1)=1,COUNTIFS($C:$C,C3183,$G:$G,1)+ROW()/10000000,""),"")</f>
        <v/>
      </c>
      <c r="Q3183" s="0" t="str">
        <f aca="false">IF(K3183=1,IF(COUNTIFS(C$2:C3183,C3183,K$2:K3183,1)=1,1,0),"")</f>
        <v/>
      </c>
      <c r="R3183" s="0" t="str">
        <f aca="false">IF(M3183=1,IF(COUNTIFS(C$2:C3183,C3183,M$2:M3183,1)=1,1,0),"")</f>
        <v/>
      </c>
      <c r="S3183" s="0" t="str">
        <f aca="false">IF(L3183=1,IF(COUNTIFS(C$2:C3183,C3183,L$2:L3183,1)=1,1,0),"")</f>
        <v/>
      </c>
      <c r="T3183" s="38" t="str">
        <f aca="false">IF(N3183="","",N3183+ROW()/10000000)</f>
        <v/>
      </c>
      <c r="U3183" s="0" t="str">
        <f aca="false">IF(G3183=1,IF(B3183="",1,0),"")</f>
        <v/>
      </c>
    </row>
    <row r="3184" customFormat="false" ht="15" hidden="false" customHeight="false" outlineLevel="0" collapsed="false">
      <c r="A3184" s="35"/>
      <c r="B3184" s="35"/>
      <c r="G3184" s="0" t="str">
        <f aca="false">IF(A3184="","",IF(AND(A3184&gt;=Debut,A3184&lt;Fin),1,0))</f>
        <v/>
      </c>
      <c r="H3184" s="0" t="str">
        <f aca="false">IF(G3184=1,INT(ROUND((A3184-Debut)*86400,0)/600),"")</f>
        <v/>
      </c>
      <c r="I3184" s="0" t="str">
        <f aca="false">IF(G3184=1,INT(ROUND((A3184-Debut)*86400,0)/3600),"")</f>
        <v/>
      </c>
      <c r="J3184" s="0" t="str">
        <f aca="false">IF(OR(A3184="",B3184=""),"",ROUND((B3184-A3184)*86400,0))</f>
        <v/>
      </c>
      <c r="K3184" s="37" t="str">
        <f aca="false">IF(G3184=1,IF(COUNTIFS($C:$C,C3184,$G:$G,1,$A:$A,"&gt;="&amp;(A3184-FenetreInterm/86400),$A:$A,"&lt;="&amp;A3184)&gt;=NbInterm,1,0),"")</f>
        <v/>
      </c>
      <c r="L3184" s="37" t="str">
        <f aca="false">IF(G3184=1,IF(B3184="",0,IF(J3184&lt;SeuilFugitive,1,0)),"")</f>
        <v/>
      </c>
      <c r="M3184" s="37" t="str">
        <f aca="false">IF(G3184=1,IF(B3184="",IF((Fin-A3184)*24&gt;SeuilFigee,1,0),IF(J3184&gt;SeuilFigee*3600,1,0)),"")</f>
        <v/>
      </c>
      <c r="N3184" s="0" t="str">
        <f aca="false">IF(G3184=1,IF(COUNTIF(H$2:H3184,H3184)=1,COUNTIF($H:$H,H3184),""),"")</f>
        <v/>
      </c>
      <c r="O3184" s="0" t="str">
        <f aca="false">IF(G3184=1,IF(COUNTIF(I$2:I3184,I3184)=1,COUNTIF($I:$I,I3184),""),"")</f>
        <v/>
      </c>
      <c r="P3184" s="38" t="str">
        <f aca="false">IF(G3184=1,IF(COUNTIFS(C$2:C3184,C3184,G$2:G3184,1)=1,COUNTIFS($C:$C,C3184,$G:$G,1)+ROW()/10000000,""),"")</f>
        <v/>
      </c>
      <c r="Q3184" s="0" t="str">
        <f aca="false">IF(K3184=1,IF(COUNTIFS(C$2:C3184,C3184,K$2:K3184,1)=1,1,0),"")</f>
        <v/>
      </c>
      <c r="R3184" s="0" t="str">
        <f aca="false">IF(M3184=1,IF(COUNTIFS(C$2:C3184,C3184,M$2:M3184,1)=1,1,0),"")</f>
        <v/>
      </c>
      <c r="S3184" s="0" t="str">
        <f aca="false">IF(L3184=1,IF(COUNTIFS(C$2:C3184,C3184,L$2:L3184,1)=1,1,0),"")</f>
        <v/>
      </c>
      <c r="T3184" s="38" t="str">
        <f aca="false">IF(N3184="","",N3184+ROW()/10000000)</f>
        <v/>
      </c>
      <c r="U3184" s="0" t="str">
        <f aca="false">IF(G3184=1,IF(B3184="",1,0),"")</f>
        <v/>
      </c>
    </row>
    <row r="3185" customFormat="false" ht="15" hidden="false" customHeight="false" outlineLevel="0" collapsed="false">
      <c r="A3185" s="35"/>
      <c r="B3185" s="35"/>
      <c r="G3185" s="0" t="str">
        <f aca="false">IF(A3185="","",IF(AND(A3185&gt;=Debut,A3185&lt;Fin),1,0))</f>
        <v/>
      </c>
      <c r="H3185" s="0" t="str">
        <f aca="false">IF(G3185=1,INT(ROUND((A3185-Debut)*86400,0)/600),"")</f>
        <v/>
      </c>
      <c r="I3185" s="0" t="str">
        <f aca="false">IF(G3185=1,INT(ROUND((A3185-Debut)*86400,0)/3600),"")</f>
        <v/>
      </c>
      <c r="J3185" s="0" t="str">
        <f aca="false">IF(OR(A3185="",B3185=""),"",ROUND((B3185-A3185)*86400,0))</f>
        <v/>
      </c>
      <c r="K3185" s="37" t="str">
        <f aca="false">IF(G3185=1,IF(COUNTIFS($C:$C,C3185,$G:$G,1,$A:$A,"&gt;="&amp;(A3185-FenetreInterm/86400),$A:$A,"&lt;="&amp;A3185)&gt;=NbInterm,1,0),"")</f>
        <v/>
      </c>
      <c r="L3185" s="37" t="str">
        <f aca="false">IF(G3185=1,IF(B3185="",0,IF(J3185&lt;SeuilFugitive,1,0)),"")</f>
        <v/>
      </c>
      <c r="M3185" s="37" t="str">
        <f aca="false">IF(G3185=1,IF(B3185="",IF((Fin-A3185)*24&gt;SeuilFigee,1,0),IF(J3185&gt;SeuilFigee*3600,1,0)),"")</f>
        <v/>
      </c>
      <c r="N3185" s="0" t="str">
        <f aca="false">IF(G3185=1,IF(COUNTIF(H$2:H3185,H3185)=1,COUNTIF($H:$H,H3185),""),"")</f>
        <v/>
      </c>
      <c r="O3185" s="0" t="str">
        <f aca="false">IF(G3185=1,IF(COUNTIF(I$2:I3185,I3185)=1,COUNTIF($I:$I,I3185),""),"")</f>
        <v/>
      </c>
      <c r="P3185" s="38" t="str">
        <f aca="false">IF(G3185=1,IF(COUNTIFS(C$2:C3185,C3185,G$2:G3185,1)=1,COUNTIFS($C:$C,C3185,$G:$G,1)+ROW()/10000000,""),"")</f>
        <v/>
      </c>
      <c r="Q3185" s="0" t="str">
        <f aca="false">IF(K3185=1,IF(COUNTIFS(C$2:C3185,C3185,K$2:K3185,1)=1,1,0),"")</f>
        <v/>
      </c>
      <c r="R3185" s="0" t="str">
        <f aca="false">IF(M3185=1,IF(COUNTIFS(C$2:C3185,C3185,M$2:M3185,1)=1,1,0),"")</f>
        <v/>
      </c>
      <c r="S3185" s="0" t="str">
        <f aca="false">IF(L3185=1,IF(COUNTIFS(C$2:C3185,C3185,L$2:L3185,1)=1,1,0),"")</f>
        <v/>
      </c>
      <c r="T3185" s="38" t="str">
        <f aca="false">IF(N3185="","",N3185+ROW()/10000000)</f>
        <v/>
      </c>
      <c r="U3185" s="0" t="str">
        <f aca="false">IF(G3185=1,IF(B3185="",1,0),"")</f>
        <v/>
      </c>
    </row>
    <row r="3186" customFormat="false" ht="15" hidden="false" customHeight="false" outlineLevel="0" collapsed="false">
      <c r="A3186" s="35"/>
      <c r="B3186" s="35"/>
      <c r="G3186" s="0" t="str">
        <f aca="false">IF(A3186="","",IF(AND(A3186&gt;=Debut,A3186&lt;Fin),1,0))</f>
        <v/>
      </c>
      <c r="H3186" s="0" t="str">
        <f aca="false">IF(G3186=1,INT(ROUND((A3186-Debut)*86400,0)/600),"")</f>
        <v/>
      </c>
      <c r="I3186" s="0" t="str">
        <f aca="false">IF(G3186=1,INT(ROUND((A3186-Debut)*86400,0)/3600),"")</f>
        <v/>
      </c>
      <c r="J3186" s="0" t="str">
        <f aca="false">IF(OR(A3186="",B3186=""),"",ROUND((B3186-A3186)*86400,0))</f>
        <v/>
      </c>
      <c r="K3186" s="37" t="str">
        <f aca="false">IF(G3186=1,IF(COUNTIFS($C:$C,C3186,$G:$G,1,$A:$A,"&gt;="&amp;(A3186-FenetreInterm/86400),$A:$A,"&lt;="&amp;A3186)&gt;=NbInterm,1,0),"")</f>
        <v/>
      </c>
      <c r="L3186" s="37" t="str">
        <f aca="false">IF(G3186=1,IF(B3186="",0,IF(J3186&lt;SeuilFugitive,1,0)),"")</f>
        <v/>
      </c>
      <c r="M3186" s="37" t="str">
        <f aca="false">IF(G3186=1,IF(B3186="",IF((Fin-A3186)*24&gt;SeuilFigee,1,0),IF(J3186&gt;SeuilFigee*3600,1,0)),"")</f>
        <v/>
      </c>
      <c r="N3186" s="0" t="str">
        <f aca="false">IF(G3186=1,IF(COUNTIF(H$2:H3186,H3186)=1,COUNTIF($H:$H,H3186),""),"")</f>
        <v/>
      </c>
      <c r="O3186" s="0" t="str">
        <f aca="false">IF(G3186=1,IF(COUNTIF(I$2:I3186,I3186)=1,COUNTIF($I:$I,I3186),""),"")</f>
        <v/>
      </c>
      <c r="P3186" s="38" t="str">
        <f aca="false">IF(G3186=1,IF(COUNTIFS(C$2:C3186,C3186,G$2:G3186,1)=1,COUNTIFS($C:$C,C3186,$G:$G,1)+ROW()/10000000,""),"")</f>
        <v/>
      </c>
      <c r="Q3186" s="0" t="str">
        <f aca="false">IF(K3186=1,IF(COUNTIFS(C$2:C3186,C3186,K$2:K3186,1)=1,1,0),"")</f>
        <v/>
      </c>
      <c r="R3186" s="0" t="str">
        <f aca="false">IF(M3186=1,IF(COUNTIFS(C$2:C3186,C3186,M$2:M3186,1)=1,1,0),"")</f>
        <v/>
      </c>
      <c r="S3186" s="0" t="str">
        <f aca="false">IF(L3186=1,IF(COUNTIFS(C$2:C3186,C3186,L$2:L3186,1)=1,1,0),"")</f>
        <v/>
      </c>
      <c r="T3186" s="38" t="str">
        <f aca="false">IF(N3186="","",N3186+ROW()/10000000)</f>
        <v/>
      </c>
      <c r="U3186" s="0" t="str">
        <f aca="false">IF(G3186=1,IF(B3186="",1,0),"")</f>
        <v/>
      </c>
    </row>
    <row r="3187" customFormat="false" ht="15" hidden="false" customHeight="false" outlineLevel="0" collapsed="false">
      <c r="A3187" s="35"/>
      <c r="B3187" s="35"/>
      <c r="G3187" s="0" t="str">
        <f aca="false">IF(A3187="","",IF(AND(A3187&gt;=Debut,A3187&lt;Fin),1,0))</f>
        <v/>
      </c>
      <c r="H3187" s="0" t="str">
        <f aca="false">IF(G3187=1,INT(ROUND((A3187-Debut)*86400,0)/600),"")</f>
        <v/>
      </c>
      <c r="I3187" s="0" t="str">
        <f aca="false">IF(G3187=1,INT(ROUND((A3187-Debut)*86400,0)/3600),"")</f>
        <v/>
      </c>
      <c r="J3187" s="0" t="str">
        <f aca="false">IF(OR(A3187="",B3187=""),"",ROUND((B3187-A3187)*86400,0))</f>
        <v/>
      </c>
      <c r="K3187" s="37" t="str">
        <f aca="false">IF(G3187=1,IF(COUNTIFS($C:$C,C3187,$G:$G,1,$A:$A,"&gt;="&amp;(A3187-FenetreInterm/86400),$A:$A,"&lt;="&amp;A3187)&gt;=NbInterm,1,0),"")</f>
        <v/>
      </c>
      <c r="L3187" s="37" t="str">
        <f aca="false">IF(G3187=1,IF(B3187="",0,IF(J3187&lt;SeuilFugitive,1,0)),"")</f>
        <v/>
      </c>
      <c r="M3187" s="37" t="str">
        <f aca="false">IF(G3187=1,IF(B3187="",IF((Fin-A3187)*24&gt;SeuilFigee,1,0),IF(J3187&gt;SeuilFigee*3600,1,0)),"")</f>
        <v/>
      </c>
      <c r="N3187" s="0" t="str">
        <f aca="false">IF(G3187=1,IF(COUNTIF(H$2:H3187,H3187)=1,COUNTIF($H:$H,H3187),""),"")</f>
        <v/>
      </c>
      <c r="O3187" s="0" t="str">
        <f aca="false">IF(G3187=1,IF(COUNTIF(I$2:I3187,I3187)=1,COUNTIF($I:$I,I3187),""),"")</f>
        <v/>
      </c>
      <c r="P3187" s="38" t="str">
        <f aca="false">IF(G3187=1,IF(COUNTIFS(C$2:C3187,C3187,G$2:G3187,1)=1,COUNTIFS($C:$C,C3187,$G:$G,1)+ROW()/10000000,""),"")</f>
        <v/>
      </c>
      <c r="Q3187" s="0" t="str">
        <f aca="false">IF(K3187=1,IF(COUNTIFS(C$2:C3187,C3187,K$2:K3187,1)=1,1,0),"")</f>
        <v/>
      </c>
      <c r="R3187" s="0" t="str">
        <f aca="false">IF(M3187=1,IF(COUNTIFS(C$2:C3187,C3187,M$2:M3187,1)=1,1,0),"")</f>
        <v/>
      </c>
      <c r="S3187" s="0" t="str">
        <f aca="false">IF(L3187=1,IF(COUNTIFS(C$2:C3187,C3187,L$2:L3187,1)=1,1,0),"")</f>
        <v/>
      </c>
      <c r="T3187" s="38" t="str">
        <f aca="false">IF(N3187="","",N3187+ROW()/10000000)</f>
        <v/>
      </c>
      <c r="U3187" s="0" t="str">
        <f aca="false">IF(G3187=1,IF(B3187="",1,0),"")</f>
        <v/>
      </c>
    </row>
    <row r="3188" customFormat="false" ht="15" hidden="false" customHeight="false" outlineLevel="0" collapsed="false">
      <c r="A3188" s="35"/>
      <c r="B3188" s="35"/>
      <c r="G3188" s="0" t="str">
        <f aca="false">IF(A3188="","",IF(AND(A3188&gt;=Debut,A3188&lt;Fin),1,0))</f>
        <v/>
      </c>
      <c r="H3188" s="0" t="str">
        <f aca="false">IF(G3188=1,INT(ROUND((A3188-Debut)*86400,0)/600),"")</f>
        <v/>
      </c>
      <c r="I3188" s="0" t="str">
        <f aca="false">IF(G3188=1,INT(ROUND((A3188-Debut)*86400,0)/3600),"")</f>
        <v/>
      </c>
      <c r="J3188" s="0" t="str">
        <f aca="false">IF(OR(A3188="",B3188=""),"",ROUND((B3188-A3188)*86400,0))</f>
        <v/>
      </c>
      <c r="K3188" s="37" t="str">
        <f aca="false">IF(G3188=1,IF(COUNTIFS($C:$C,C3188,$G:$G,1,$A:$A,"&gt;="&amp;(A3188-FenetreInterm/86400),$A:$A,"&lt;="&amp;A3188)&gt;=NbInterm,1,0),"")</f>
        <v/>
      </c>
      <c r="L3188" s="37" t="str">
        <f aca="false">IF(G3188=1,IF(B3188="",0,IF(J3188&lt;SeuilFugitive,1,0)),"")</f>
        <v/>
      </c>
      <c r="M3188" s="37" t="str">
        <f aca="false">IF(G3188=1,IF(B3188="",IF((Fin-A3188)*24&gt;SeuilFigee,1,0),IF(J3188&gt;SeuilFigee*3600,1,0)),"")</f>
        <v/>
      </c>
      <c r="N3188" s="0" t="str">
        <f aca="false">IF(G3188=1,IF(COUNTIF(H$2:H3188,H3188)=1,COUNTIF($H:$H,H3188),""),"")</f>
        <v/>
      </c>
      <c r="O3188" s="0" t="str">
        <f aca="false">IF(G3188=1,IF(COUNTIF(I$2:I3188,I3188)=1,COUNTIF($I:$I,I3188),""),"")</f>
        <v/>
      </c>
      <c r="P3188" s="38" t="str">
        <f aca="false">IF(G3188=1,IF(COUNTIFS(C$2:C3188,C3188,G$2:G3188,1)=1,COUNTIFS($C:$C,C3188,$G:$G,1)+ROW()/10000000,""),"")</f>
        <v/>
      </c>
      <c r="Q3188" s="0" t="str">
        <f aca="false">IF(K3188=1,IF(COUNTIFS(C$2:C3188,C3188,K$2:K3188,1)=1,1,0),"")</f>
        <v/>
      </c>
      <c r="R3188" s="0" t="str">
        <f aca="false">IF(M3188=1,IF(COUNTIFS(C$2:C3188,C3188,M$2:M3188,1)=1,1,0),"")</f>
        <v/>
      </c>
      <c r="S3188" s="0" t="str">
        <f aca="false">IF(L3188=1,IF(COUNTIFS(C$2:C3188,C3188,L$2:L3188,1)=1,1,0),"")</f>
        <v/>
      </c>
      <c r="T3188" s="38" t="str">
        <f aca="false">IF(N3188="","",N3188+ROW()/10000000)</f>
        <v/>
      </c>
      <c r="U3188" s="0" t="str">
        <f aca="false">IF(G3188=1,IF(B3188="",1,0),"")</f>
        <v/>
      </c>
    </row>
    <row r="3189" customFormat="false" ht="15" hidden="false" customHeight="false" outlineLevel="0" collapsed="false">
      <c r="A3189" s="35"/>
      <c r="B3189" s="35"/>
      <c r="G3189" s="0" t="str">
        <f aca="false">IF(A3189="","",IF(AND(A3189&gt;=Debut,A3189&lt;Fin),1,0))</f>
        <v/>
      </c>
      <c r="H3189" s="0" t="str">
        <f aca="false">IF(G3189=1,INT(ROUND((A3189-Debut)*86400,0)/600),"")</f>
        <v/>
      </c>
      <c r="I3189" s="0" t="str">
        <f aca="false">IF(G3189=1,INT(ROUND((A3189-Debut)*86400,0)/3600),"")</f>
        <v/>
      </c>
      <c r="J3189" s="0" t="str">
        <f aca="false">IF(OR(A3189="",B3189=""),"",ROUND((B3189-A3189)*86400,0))</f>
        <v/>
      </c>
      <c r="K3189" s="37" t="str">
        <f aca="false">IF(G3189=1,IF(COUNTIFS($C:$C,C3189,$G:$G,1,$A:$A,"&gt;="&amp;(A3189-FenetreInterm/86400),$A:$A,"&lt;="&amp;A3189)&gt;=NbInterm,1,0),"")</f>
        <v/>
      </c>
      <c r="L3189" s="37" t="str">
        <f aca="false">IF(G3189=1,IF(B3189="",0,IF(J3189&lt;SeuilFugitive,1,0)),"")</f>
        <v/>
      </c>
      <c r="M3189" s="37" t="str">
        <f aca="false">IF(G3189=1,IF(B3189="",IF((Fin-A3189)*24&gt;SeuilFigee,1,0),IF(J3189&gt;SeuilFigee*3600,1,0)),"")</f>
        <v/>
      </c>
      <c r="N3189" s="0" t="str">
        <f aca="false">IF(G3189=1,IF(COUNTIF(H$2:H3189,H3189)=1,COUNTIF($H:$H,H3189),""),"")</f>
        <v/>
      </c>
      <c r="O3189" s="0" t="str">
        <f aca="false">IF(G3189=1,IF(COUNTIF(I$2:I3189,I3189)=1,COUNTIF($I:$I,I3189),""),"")</f>
        <v/>
      </c>
      <c r="P3189" s="38" t="str">
        <f aca="false">IF(G3189=1,IF(COUNTIFS(C$2:C3189,C3189,G$2:G3189,1)=1,COUNTIFS($C:$C,C3189,$G:$G,1)+ROW()/10000000,""),"")</f>
        <v/>
      </c>
      <c r="Q3189" s="0" t="str">
        <f aca="false">IF(K3189=1,IF(COUNTIFS(C$2:C3189,C3189,K$2:K3189,1)=1,1,0),"")</f>
        <v/>
      </c>
      <c r="R3189" s="0" t="str">
        <f aca="false">IF(M3189=1,IF(COUNTIFS(C$2:C3189,C3189,M$2:M3189,1)=1,1,0),"")</f>
        <v/>
      </c>
      <c r="S3189" s="0" t="str">
        <f aca="false">IF(L3189=1,IF(COUNTIFS(C$2:C3189,C3189,L$2:L3189,1)=1,1,0),"")</f>
        <v/>
      </c>
      <c r="T3189" s="38" t="str">
        <f aca="false">IF(N3189="","",N3189+ROW()/10000000)</f>
        <v/>
      </c>
      <c r="U3189" s="0" t="str">
        <f aca="false">IF(G3189=1,IF(B3189="",1,0),"")</f>
        <v/>
      </c>
    </row>
    <row r="3190" customFormat="false" ht="15" hidden="false" customHeight="false" outlineLevel="0" collapsed="false">
      <c r="A3190" s="35"/>
      <c r="B3190" s="35"/>
      <c r="G3190" s="0" t="str">
        <f aca="false">IF(A3190="","",IF(AND(A3190&gt;=Debut,A3190&lt;Fin),1,0))</f>
        <v/>
      </c>
      <c r="H3190" s="0" t="str">
        <f aca="false">IF(G3190=1,INT(ROUND((A3190-Debut)*86400,0)/600),"")</f>
        <v/>
      </c>
      <c r="I3190" s="0" t="str">
        <f aca="false">IF(G3190=1,INT(ROUND((A3190-Debut)*86400,0)/3600),"")</f>
        <v/>
      </c>
      <c r="J3190" s="0" t="str">
        <f aca="false">IF(OR(A3190="",B3190=""),"",ROUND((B3190-A3190)*86400,0))</f>
        <v/>
      </c>
      <c r="K3190" s="37" t="str">
        <f aca="false">IF(G3190=1,IF(COUNTIFS($C:$C,C3190,$G:$G,1,$A:$A,"&gt;="&amp;(A3190-FenetreInterm/86400),$A:$A,"&lt;="&amp;A3190)&gt;=NbInterm,1,0),"")</f>
        <v/>
      </c>
      <c r="L3190" s="37" t="str">
        <f aca="false">IF(G3190=1,IF(B3190="",0,IF(J3190&lt;SeuilFugitive,1,0)),"")</f>
        <v/>
      </c>
      <c r="M3190" s="37" t="str">
        <f aca="false">IF(G3190=1,IF(B3190="",IF((Fin-A3190)*24&gt;SeuilFigee,1,0),IF(J3190&gt;SeuilFigee*3600,1,0)),"")</f>
        <v/>
      </c>
      <c r="N3190" s="0" t="str">
        <f aca="false">IF(G3190=1,IF(COUNTIF(H$2:H3190,H3190)=1,COUNTIF($H:$H,H3190),""),"")</f>
        <v/>
      </c>
      <c r="O3190" s="0" t="str">
        <f aca="false">IF(G3190=1,IF(COUNTIF(I$2:I3190,I3190)=1,COUNTIF($I:$I,I3190),""),"")</f>
        <v/>
      </c>
      <c r="P3190" s="38" t="str">
        <f aca="false">IF(G3190=1,IF(COUNTIFS(C$2:C3190,C3190,G$2:G3190,1)=1,COUNTIFS($C:$C,C3190,$G:$G,1)+ROW()/10000000,""),"")</f>
        <v/>
      </c>
      <c r="Q3190" s="0" t="str">
        <f aca="false">IF(K3190=1,IF(COUNTIFS(C$2:C3190,C3190,K$2:K3190,1)=1,1,0),"")</f>
        <v/>
      </c>
      <c r="R3190" s="0" t="str">
        <f aca="false">IF(M3190=1,IF(COUNTIFS(C$2:C3190,C3190,M$2:M3190,1)=1,1,0),"")</f>
        <v/>
      </c>
      <c r="S3190" s="0" t="str">
        <f aca="false">IF(L3190=1,IF(COUNTIFS(C$2:C3190,C3190,L$2:L3190,1)=1,1,0),"")</f>
        <v/>
      </c>
      <c r="T3190" s="38" t="str">
        <f aca="false">IF(N3190="","",N3190+ROW()/10000000)</f>
        <v/>
      </c>
      <c r="U3190" s="0" t="str">
        <f aca="false">IF(G3190=1,IF(B3190="",1,0),"")</f>
        <v/>
      </c>
    </row>
    <row r="3191" customFormat="false" ht="15" hidden="false" customHeight="false" outlineLevel="0" collapsed="false">
      <c r="A3191" s="35"/>
      <c r="B3191" s="35"/>
      <c r="G3191" s="0" t="str">
        <f aca="false">IF(A3191="","",IF(AND(A3191&gt;=Debut,A3191&lt;Fin),1,0))</f>
        <v/>
      </c>
      <c r="H3191" s="0" t="str">
        <f aca="false">IF(G3191=1,INT(ROUND((A3191-Debut)*86400,0)/600),"")</f>
        <v/>
      </c>
      <c r="I3191" s="0" t="str">
        <f aca="false">IF(G3191=1,INT(ROUND((A3191-Debut)*86400,0)/3600),"")</f>
        <v/>
      </c>
      <c r="J3191" s="0" t="str">
        <f aca="false">IF(OR(A3191="",B3191=""),"",ROUND((B3191-A3191)*86400,0))</f>
        <v/>
      </c>
      <c r="K3191" s="37" t="str">
        <f aca="false">IF(G3191=1,IF(COUNTIFS($C:$C,C3191,$G:$G,1,$A:$A,"&gt;="&amp;(A3191-FenetreInterm/86400),$A:$A,"&lt;="&amp;A3191)&gt;=NbInterm,1,0),"")</f>
        <v/>
      </c>
      <c r="L3191" s="37" t="str">
        <f aca="false">IF(G3191=1,IF(B3191="",0,IF(J3191&lt;SeuilFugitive,1,0)),"")</f>
        <v/>
      </c>
      <c r="M3191" s="37" t="str">
        <f aca="false">IF(G3191=1,IF(B3191="",IF((Fin-A3191)*24&gt;SeuilFigee,1,0),IF(J3191&gt;SeuilFigee*3600,1,0)),"")</f>
        <v/>
      </c>
      <c r="N3191" s="0" t="str">
        <f aca="false">IF(G3191=1,IF(COUNTIF(H$2:H3191,H3191)=1,COUNTIF($H:$H,H3191),""),"")</f>
        <v/>
      </c>
      <c r="O3191" s="0" t="str">
        <f aca="false">IF(G3191=1,IF(COUNTIF(I$2:I3191,I3191)=1,COUNTIF($I:$I,I3191),""),"")</f>
        <v/>
      </c>
      <c r="P3191" s="38" t="str">
        <f aca="false">IF(G3191=1,IF(COUNTIFS(C$2:C3191,C3191,G$2:G3191,1)=1,COUNTIFS($C:$C,C3191,$G:$G,1)+ROW()/10000000,""),"")</f>
        <v/>
      </c>
      <c r="Q3191" s="0" t="str">
        <f aca="false">IF(K3191=1,IF(COUNTIFS(C$2:C3191,C3191,K$2:K3191,1)=1,1,0),"")</f>
        <v/>
      </c>
      <c r="R3191" s="0" t="str">
        <f aca="false">IF(M3191=1,IF(COUNTIFS(C$2:C3191,C3191,M$2:M3191,1)=1,1,0),"")</f>
        <v/>
      </c>
      <c r="S3191" s="0" t="str">
        <f aca="false">IF(L3191=1,IF(COUNTIFS(C$2:C3191,C3191,L$2:L3191,1)=1,1,0),"")</f>
        <v/>
      </c>
      <c r="T3191" s="38" t="str">
        <f aca="false">IF(N3191="","",N3191+ROW()/10000000)</f>
        <v/>
      </c>
      <c r="U3191" s="0" t="str">
        <f aca="false">IF(G3191=1,IF(B3191="",1,0),"")</f>
        <v/>
      </c>
    </row>
    <row r="3192" customFormat="false" ht="15" hidden="false" customHeight="false" outlineLevel="0" collapsed="false">
      <c r="A3192" s="35"/>
      <c r="B3192" s="35"/>
      <c r="G3192" s="0" t="str">
        <f aca="false">IF(A3192="","",IF(AND(A3192&gt;=Debut,A3192&lt;Fin),1,0))</f>
        <v/>
      </c>
      <c r="H3192" s="0" t="str">
        <f aca="false">IF(G3192=1,INT(ROUND((A3192-Debut)*86400,0)/600),"")</f>
        <v/>
      </c>
      <c r="I3192" s="0" t="str">
        <f aca="false">IF(G3192=1,INT(ROUND((A3192-Debut)*86400,0)/3600),"")</f>
        <v/>
      </c>
      <c r="J3192" s="0" t="str">
        <f aca="false">IF(OR(A3192="",B3192=""),"",ROUND((B3192-A3192)*86400,0))</f>
        <v/>
      </c>
      <c r="K3192" s="37" t="str">
        <f aca="false">IF(G3192=1,IF(COUNTIFS($C:$C,C3192,$G:$G,1,$A:$A,"&gt;="&amp;(A3192-FenetreInterm/86400),$A:$A,"&lt;="&amp;A3192)&gt;=NbInterm,1,0),"")</f>
        <v/>
      </c>
      <c r="L3192" s="37" t="str">
        <f aca="false">IF(G3192=1,IF(B3192="",0,IF(J3192&lt;SeuilFugitive,1,0)),"")</f>
        <v/>
      </c>
      <c r="M3192" s="37" t="str">
        <f aca="false">IF(G3192=1,IF(B3192="",IF((Fin-A3192)*24&gt;SeuilFigee,1,0),IF(J3192&gt;SeuilFigee*3600,1,0)),"")</f>
        <v/>
      </c>
      <c r="N3192" s="0" t="str">
        <f aca="false">IF(G3192=1,IF(COUNTIF(H$2:H3192,H3192)=1,COUNTIF($H:$H,H3192),""),"")</f>
        <v/>
      </c>
      <c r="O3192" s="0" t="str">
        <f aca="false">IF(G3192=1,IF(COUNTIF(I$2:I3192,I3192)=1,COUNTIF($I:$I,I3192),""),"")</f>
        <v/>
      </c>
      <c r="P3192" s="38" t="str">
        <f aca="false">IF(G3192=1,IF(COUNTIFS(C$2:C3192,C3192,G$2:G3192,1)=1,COUNTIFS($C:$C,C3192,$G:$G,1)+ROW()/10000000,""),"")</f>
        <v/>
      </c>
      <c r="Q3192" s="0" t="str">
        <f aca="false">IF(K3192=1,IF(COUNTIFS(C$2:C3192,C3192,K$2:K3192,1)=1,1,0),"")</f>
        <v/>
      </c>
      <c r="R3192" s="0" t="str">
        <f aca="false">IF(M3192=1,IF(COUNTIFS(C$2:C3192,C3192,M$2:M3192,1)=1,1,0),"")</f>
        <v/>
      </c>
      <c r="S3192" s="0" t="str">
        <f aca="false">IF(L3192=1,IF(COUNTIFS(C$2:C3192,C3192,L$2:L3192,1)=1,1,0),"")</f>
        <v/>
      </c>
      <c r="T3192" s="38" t="str">
        <f aca="false">IF(N3192="","",N3192+ROW()/10000000)</f>
        <v/>
      </c>
      <c r="U3192" s="0" t="str">
        <f aca="false">IF(G3192=1,IF(B3192="",1,0),"")</f>
        <v/>
      </c>
    </row>
    <row r="3193" customFormat="false" ht="15" hidden="false" customHeight="false" outlineLevel="0" collapsed="false">
      <c r="A3193" s="35"/>
      <c r="B3193" s="35"/>
      <c r="G3193" s="0" t="str">
        <f aca="false">IF(A3193="","",IF(AND(A3193&gt;=Debut,A3193&lt;Fin),1,0))</f>
        <v/>
      </c>
      <c r="H3193" s="0" t="str">
        <f aca="false">IF(G3193=1,INT(ROUND((A3193-Debut)*86400,0)/600),"")</f>
        <v/>
      </c>
      <c r="I3193" s="0" t="str">
        <f aca="false">IF(G3193=1,INT(ROUND((A3193-Debut)*86400,0)/3600),"")</f>
        <v/>
      </c>
      <c r="J3193" s="0" t="str">
        <f aca="false">IF(OR(A3193="",B3193=""),"",ROUND((B3193-A3193)*86400,0))</f>
        <v/>
      </c>
      <c r="K3193" s="37" t="str">
        <f aca="false">IF(G3193=1,IF(COUNTIFS($C:$C,C3193,$G:$G,1,$A:$A,"&gt;="&amp;(A3193-FenetreInterm/86400),$A:$A,"&lt;="&amp;A3193)&gt;=NbInterm,1,0),"")</f>
        <v/>
      </c>
      <c r="L3193" s="37" t="str">
        <f aca="false">IF(G3193=1,IF(B3193="",0,IF(J3193&lt;SeuilFugitive,1,0)),"")</f>
        <v/>
      </c>
      <c r="M3193" s="37" t="str">
        <f aca="false">IF(G3193=1,IF(B3193="",IF((Fin-A3193)*24&gt;SeuilFigee,1,0),IF(J3193&gt;SeuilFigee*3600,1,0)),"")</f>
        <v/>
      </c>
      <c r="N3193" s="0" t="str">
        <f aca="false">IF(G3193=1,IF(COUNTIF(H$2:H3193,H3193)=1,COUNTIF($H:$H,H3193),""),"")</f>
        <v/>
      </c>
      <c r="O3193" s="0" t="str">
        <f aca="false">IF(G3193=1,IF(COUNTIF(I$2:I3193,I3193)=1,COUNTIF($I:$I,I3193),""),"")</f>
        <v/>
      </c>
      <c r="P3193" s="38" t="str">
        <f aca="false">IF(G3193=1,IF(COUNTIFS(C$2:C3193,C3193,G$2:G3193,1)=1,COUNTIFS($C:$C,C3193,$G:$G,1)+ROW()/10000000,""),"")</f>
        <v/>
      </c>
      <c r="Q3193" s="0" t="str">
        <f aca="false">IF(K3193=1,IF(COUNTIFS(C$2:C3193,C3193,K$2:K3193,1)=1,1,0),"")</f>
        <v/>
      </c>
      <c r="R3193" s="0" t="str">
        <f aca="false">IF(M3193=1,IF(COUNTIFS(C$2:C3193,C3193,M$2:M3193,1)=1,1,0),"")</f>
        <v/>
      </c>
      <c r="S3193" s="0" t="str">
        <f aca="false">IF(L3193=1,IF(COUNTIFS(C$2:C3193,C3193,L$2:L3193,1)=1,1,0),"")</f>
        <v/>
      </c>
      <c r="T3193" s="38" t="str">
        <f aca="false">IF(N3193="","",N3193+ROW()/10000000)</f>
        <v/>
      </c>
      <c r="U3193" s="0" t="str">
        <f aca="false">IF(G3193=1,IF(B3193="",1,0),"")</f>
        <v/>
      </c>
    </row>
    <row r="3194" customFormat="false" ht="15" hidden="false" customHeight="false" outlineLevel="0" collapsed="false">
      <c r="A3194" s="35"/>
      <c r="B3194" s="35"/>
      <c r="G3194" s="0" t="str">
        <f aca="false">IF(A3194="","",IF(AND(A3194&gt;=Debut,A3194&lt;Fin),1,0))</f>
        <v/>
      </c>
      <c r="H3194" s="0" t="str">
        <f aca="false">IF(G3194=1,INT(ROUND((A3194-Debut)*86400,0)/600),"")</f>
        <v/>
      </c>
      <c r="I3194" s="0" t="str">
        <f aca="false">IF(G3194=1,INT(ROUND((A3194-Debut)*86400,0)/3600),"")</f>
        <v/>
      </c>
      <c r="J3194" s="0" t="str">
        <f aca="false">IF(OR(A3194="",B3194=""),"",ROUND((B3194-A3194)*86400,0))</f>
        <v/>
      </c>
      <c r="K3194" s="37" t="str">
        <f aca="false">IF(G3194=1,IF(COUNTIFS($C:$C,C3194,$G:$G,1,$A:$A,"&gt;="&amp;(A3194-FenetreInterm/86400),$A:$A,"&lt;="&amp;A3194)&gt;=NbInterm,1,0),"")</f>
        <v/>
      </c>
      <c r="L3194" s="37" t="str">
        <f aca="false">IF(G3194=1,IF(B3194="",0,IF(J3194&lt;SeuilFugitive,1,0)),"")</f>
        <v/>
      </c>
      <c r="M3194" s="37" t="str">
        <f aca="false">IF(G3194=1,IF(B3194="",IF((Fin-A3194)*24&gt;SeuilFigee,1,0),IF(J3194&gt;SeuilFigee*3600,1,0)),"")</f>
        <v/>
      </c>
      <c r="N3194" s="0" t="str">
        <f aca="false">IF(G3194=1,IF(COUNTIF(H$2:H3194,H3194)=1,COUNTIF($H:$H,H3194),""),"")</f>
        <v/>
      </c>
      <c r="O3194" s="0" t="str">
        <f aca="false">IF(G3194=1,IF(COUNTIF(I$2:I3194,I3194)=1,COUNTIF($I:$I,I3194),""),"")</f>
        <v/>
      </c>
      <c r="P3194" s="38" t="str">
        <f aca="false">IF(G3194=1,IF(COUNTIFS(C$2:C3194,C3194,G$2:G3194,1)=1,COUNTIFS($C:$C,C3194,$G:$G,1)+ROW()/10000000,""),"")</f>
        <v/>
      </c>
      <c r="Q3194" s="0" t="str">
        <f aca="false">IF(K3194=1,IF(COUNTIFS(C$2:C3194,C3194,K$2:K3194,1)=1,1,0),"")</f>
        <v/>
      </c>
      <c r="R3194" s="0" t="str">
        <f aca="false">IF(M3194=1,IF(COUNTIFS(C$2:C3194,C3194,M$2:M3194,1)=1,1,0),"")</f>
        <v/>
      </c>
      <c r="S3194" s="0" t="str">
        <f aca="false">IF(L3194=1,IF(COUNTIFS(C$2:C3194,C3194,L$2:L3194,1)=1,1,0),"")</f>
        <v/>
      </c>
      <c r="T3194" s="38" t="str">
        <f aca="false">IF(N3194="","",N3194+ROW()/10000000)</f>
        <v/>
      </c>
      <c r="U3194" s="0" t="str">
        <f aca="false">IF(G3194=1,IF(B3194="",1,0),"")</f>
        <v/>
      </c>
    </row>
    <row r="3195" customFormat="false" ht="15" hidden="false" customHeight="false" outlineLevel="0" collapsed="false">
      <c r="A3195" s="35"/>
      <c r="B3195" s="35"/>
      <c r="G3195" s="0" t="str">
        <f aca="false">IF(A3195="","",IF(AND(A3195&gt;=Debut,A3195&lt;Fin),1,0))</f>
        <v/>
      </c>
      <c r="H3195" s="0" t="str">
        <f aca="false">IF(G3195=1,INT(ROUND((A3195-Debut)*86400,0)/600),"")</f>
        <v/>
      </c>
      <c r="I3195" s="0" t="str">
        <f aca="false">IF(G3195=1,INT(ROUND((A3195-Debut)*86400,0)/3600),"")</f>
        <v/>
      </c>
      <c r="J3195" s="0" t="str">
        <f aca="false">IF(OR(A3195="",B3195=""),"",ROUND((B3195-A3195)*86400,0))</f>
        <v/>
      </c>
      <c r="K3195" s="37" t="str">
        <f aca="false">IF(G3195=1,IF(COUNTIFS($C:$C,C3195,$G:$G,1,$A:$A,"&gt;="&amp;(A3195-FenetreInterm/86400),$A:$A,"&lt;="&amp;A3195)&gt;=NbInterm,1,0),"")</f>
        <v/>
      </c>
      <c r="L3195" s="37" t="str">
        <f aca="false">IF(G3195=1,IF(B3195="",0,IF(J3195&lt;SeuilFugitive,1,0)),"")</f>
        <v/>
      </c>
      <c r="M3195" s="37" t="str">
        <f aca="false">IF(G3195=1,IF(B3195="",IF((Fin-A3195)*24&gt;SeuilFigee,1,0),IF(J3195&gt;SeuilFigee*3600,1,0)),"")</f>
        <v/>
      </c>
      <c r="N3195" s="0" t="str">
        <f aca="false">IF(G3195=1,IF(COUNTIF(H$2:H3195,H3195)=1,COUNTIF($H:$H,H3195),""),"")</f>
        <v/>
      </c>
      <c r="O3195" s="0" t="str">
        <f aca="false">IF(G3195=1,IF(COUNTIF(I$2:I3195,I3195)=1,COUNTIF($I:$I,I3195),""),"")</f>
        <v/>
      </c>
      <c r="P3195" s="38" t="str">
        <f aca="false">IF(G3195=1,IF(COUNTIFS(C$2:C3195,C3195,G$2:G3195,1)=1,COUNTIFS($C:$C,C3195,$G:$G,1)+ROW()/10000000,""),"")</f>
        <v/>
      </c>
      <c r="Q3195" s="0" t="str">
        <f aca="false">IF(K3195=1,IF(COUNTIFS(C$2:C3195,C3195,K$2:K3195,1)=1,1,0),"")</f>
        <v/>
      </c>
      <c r="R3195" s="0" t="str">
        <f aca="false">IF(M3195=1,IF(COUNTIFS(C$2:C3195,C3195,M$2:M3195,1)=1,1,0),"")</f>
        <v/>
      </c>
      <c r="S3195" s="0" t="str">
        <f aca="false">IF(L3195=1,IF(COUNTIFS(C$2:C3195,C3195,L$2:L3195,1)=1,1,0),"")</f>
        <v/>
      </c>
      <c r="T3195" s="38" t="str">
        <f aca="false">IF(N3195="","",N3195+ROW()/10000000)</f>
        <v/>
      </c>
      <c r="U3195" s="0" t="str">
        <f aca="false">IF(G3195=1,IF(B3195="",1,0),"")</f>
        <v/>
      </c>
    </row>
    <row r="3196" customFormat="false" ht="15" hidden="false" customHeight="false" outlineLevel="0" collapsed="false">
      <c r="A3196" s="35"/>
      <c r="B3196" s="35"/>
      <c r="G3196" s="0" t="str">
        <f aca="false">IF(A3196="","",IF(AND(A3196&gt;=Debut,A3196&lt;Fin),1,0))</f>
        <v/>
      </c>
      <c r="H3196" s="0" t="str">
        <f aca="false">IF(G3196=1,INT(ROUND((A3196-Debut)*86400,0)/600),"")</f>
        <v/>
      </c>
      <c r="I3196" s="0" t="str">
        <f aca="false">IF(G3196=1,INT(ROUND((A3196-Debut)*86400,0)/3600),"")</f>
        <v/>
      </c>
      <c r="J3196" s="0" t="str">
        <f aca="false">IF(OR(A3196="",B3196=""),"",ROUND((B3196-A3196)*86400,0))</f>
        <v/>
      </c>
      <c r="K3196" s="37" t="str">
        <f aca="false">IF(G3196=1,IF(COUNTIFS($C:$C,C3196,$G:$G,1,$A:$A,"&gt;="&amp;(A3196-FenetreInterm/86400),$A:$A,"&lt;="&amp;A3196)&gt;=NbInterm,1,0),"")</f>
        <v/>
      </c>
      <c r="L3196" s="37" t="str">
        <f aca="false">IF(G3196=1,IF(B3196="",0,IF(J3196&lt;SeuilFugitive,1,0)),"")</f>
        <v/>
      </c>
      <c r="M3196" s="37" t="str">
        <f aca="false">IF(G3196=1,IF(B3196="",IF((Fin-A3196)*24&gt;SeuilFigee,1,0),IF(J3196&gt;SeuilFigee*3600,1,0)),"")</f>
        <v/>
      </c>
      <c r="N3196" s="0" t="str">
        <f aca="false">IF(G3196=1,IF(COUNTIF(H$2:H3196,H3196)=1,COUNTIF($H:$H,H3196),""),"")</f>
        <v/>
      </c>
      <c r="O3196" s="0" t="str">
        <f aca="false">IF(G3196=1,IF(COUNTIF(I$2:I3196,I3196)=1,COUNTIF($I:$I,I3196),""),"")</f>
        <v/>
      </c>
      <c r="P3196" s="38" t="str">
        <f aca="false">IF(G3196=1,IF(COUNTIFS(C$2:C3196,C3196,G$2:G3196,1)=1,COUNTIFS($C:$C,C3196,$G:$G,1)+ROW()/10000000,""),"")</f>
        <v/>
      </c>
      <c r="Q3196" s="0" t="str">
        <f aca="false">IF(K3196=1,IF(COUNTIFS(C$2:C3196,C3196,K$2:K3196,1)=1,1,0),"")</f>
        <v/>
      </c>
      <c r="R3196" s="0" t="str">
        <f aca="false">IF(M3196=1,IF(COUNTIFS(C$2:C3196,C3196,M$2:M3196,1)=1,1,0),"")</f>
        <v/>
      </c>
      <c r="S3196" s="0" t="str">
        <f aca="false">IF(L3196=1,IF(COUNTIFS(C$2:C3196,C3196,L$2:L3196,1)=1,1,0),"")</f>
        <v/>
      </c>
      <c r="T3196" s="38" t="str">
        <f aca="false">IF(N3196="","",N3196+ROW()/10000000)</f>
        <v/>
      </c>
      <c r="U3196" s="0" t="str">
        <f aca="false">IF(G3196=1,IF(B3196="",1,0),"")</f>
        <v/>
      </c>
    </row>
    <row r="3197" customFormat="false" ht="15" hidden="false" customHeight="false" outlineLevel="0" collapsed="false">
      <c r="A3197" s="35"/>
      <c r="B3197" s="35"/>
      <c r="G3197" s="0" t="str">
        <f aca="false">IF(A3197="","",IF(AND(A3197&gt;=Debut,A3197&lt;Fin),1,0))</f>
        <v/>
      </c>
      <c r="H3197" s="0" t="str">
        <f aca="false">IF(G3197=1,INT(ROUND((A3197-Debut)*86400,0)/600),"")</f>
        <v/>
      </c>
      <c r="I3197" s="0" t="str">
        <f aca="false">IF(G3197=1,INT(ROUND((A3197-Debut)*86400,0)/3600),"")</f>
        <v/>
      </c>
      <c r="J3197" s="0" t="str">
        <f aca="false">IF(OR(A3197="",B3197=""),"",ROUND((B3197-A3197)*86400,0))</f>
        <v/>
      </c>
      <c r="K3197" s="37" t="str">
        <f aca="false">IF(G3197=1,IF(COUNTIFS($C:$C,C3197,$G:$G,1,$A:$A,"&gt;="&amp;(A3197-FenetreInterm/86400),$A:$A,"&lt;="&amp;A3197)&gt;=NbInterm,1,0),"")</f>
        <v/>
      </c>
      <c r="L3197" s="37" t="str">
        <f aca="false">IF(G3197=1,IF(B3197="",0,IF(J3197&lt;SeuilFugitive,1,0)),"")</f>
        <v/>
      </c>
      <c r="M3197" s="37" t="str">
        <f aca="false">IF(G3197=1,IF(B3197="",IF((Fin-A3197)*24&gt;SeuilFigee,1,0),IF(J3197&gt;SeuilFigee*3600,1,0)),"")</f>
        <v/>
      </c>
      <c r="N3197" s="0" t="str">
        <f aca="false">IF(G3197=1,IF(COUNTIF(H$2:H3197,H3197)=1,COUNTIF($H:$H,H3197),""),"")</f>
        <v/>
      </c>
      <c r="O3197" s="0" t="str">
        <f aca="false">IF(G3197=1,IF(COUNTIF(I$2:I3197,I3197)=1,COUNTIF($I:$I,I3197),""),"")</f>
        <v/>
      </c>
      <c r="P3197" s="38" t="str">
        <f aca="false">IF(G3197=1,IF(COUNTIFS(C$2:C3197,C3197,G$2:G3197,1)=1,COUNTIFS($C:$C,C3197,$G:$G,1)+ROW()/10000000,""),"")</f>
        <v/>
      </c>
      <c r="Q3197" s="0" t="str">
        <f aca="false">IF(K3197=1,IF(COUNTIFS(C$2:C3197,C3197,K$2:K3197,1)=1,1,0),"")</f>
        <v/>
      </c>
      <c r="R3197" s="0" t="str">
        <f aca="false">IF(M3197=1,IF(COUNTIFS(C$2:C3197,C3197,M$2:M3197,1)=1,1,0),"")</f>
        <v/>
      </c>
      <c r="S3197" s="0" t="str">
        <f aca="false">IF(L3197=1,IF(COUNTIFS(C$2:C3197,C3197,L$2:L3197,1)=1,1,0),"")</f>
        <v/>
      </c>
      <c r="T3197" s="38" t="str">
        <f aca="false">IF(N3197="","",N3197+ROW()/10000000)</f>
        <v/>
      </c>
      <c r="U3197" s="0" t="str">
        <f aca="false">IF(G3197=1,IF(B3197="",1,0),"")</f>
        <v/>
      </c>
    </row>
    <row r="3198" customFormat="false" ht="15" hidden="false" customHeight="false" outlineLevel="0" collapsed="false">
      <c r="A3198" s="35"/>
      <c r="B3198" s="35"/>
      <c r="G3198" s="0" t="str">
        <f aca="false">IF(A3198="","",IF(AND(A3198&gt;=Debut,A3198&lt;Fin),1,0))</f>
        <v/>
      </c>
      <c r="H3198" s="0" t="str">
        <f aca="false">IF(G3198=1,INT(ROUND((A3198-Debut)*86400,0)/600),"")</f>
        <v/>
      </c>
      <c r="I3198" s="0" t="str">
        <f aca="false">IF(G3198=1,INT(ROUND((A3198-Debut)*86400,0)/3600),"")</f>
        <v/>
      </c>
      <c r="J3198" s="0" t="str">
        <f aca="false">IF(OR(A3198="",B3198=""),"",ROUND((B3198-A3198)*86400,0))</f>
        <v/>
      </c>
      <c r="K3198" s="37" t="str">
        <f aca="false">IF(G3198=1,IF(COUNTIFS($C:$C,C3198,$G:$G,1,$A:$A,"&gt;="&amp;(A3198-FenetreInterm/86400),$A:$A,"&lt;="&amp;A3198)&gt;=NbInterm,1,0),"")</f>
        <v/>
      </c>
      <c r="L3198" s="37" t="str">
        <f aca="false">IF(G3198=1,IF(B3198="",0,IF(J3198&lt;SeuilFugitive,1,0)),"")</f>
        <v/>
      </c>
      <c r="M3198" s="37" t="str">
        <f aca="false">IF(G3198=1,IF(B3198="",IF((Fin-A3198)*24&gt;SeuilFigee,1,0),IF(J3198&gt;SeuilFigee*3600,1,0)),"")</f>
        <v/>
      </c>
      <c r="N3198" s="0" t="str">
        <f aca="false">IF(G3198=1,IF(COUNTIF(H$2:H3198,H3198)=1,COUNTIF($H:$H,H3198),""),"")</f>
        <v/>
      </c>
      <c r="O3198" s="0" t="str">
        <f aca="false">IF(G3198=1,IF(COUNTIF(I$2:I3198,I3198)=1,COUNTIF($I:$I,I3198),""),"")</f>
        <v/>
      </c>
      <c r="P3198" s="38" t="str">
        <f aca="false">IF(G3198=1,IF(COUNTIFS(C$2:C3198,C3198,G$2:G3198,1)=1,COUNTIFS($C:$C,C3198,$G:$G,1)+ROW()/10000000,""),"")</f>
        <v/>
      </c>
      <c r="Q3198" s="0" t="str">
        <f aca="false">IF(K3198=1,IF(COUNTIFS(C$2:C3198,C3198,K$2:K3198,1)=1,1,0),"")</f>
        <v/>
      </c>
      <c r="R3198" s="0" t="str">
        <f aca="false">IF(M3198=1,IF(COUNTIFS(C$2:C3198,C3198,M$2:M3198,1)=1,1,0),"")</f>
        <v/>
      </c>
      <c r="S3198" s="0" t="str">
        <f aca="false">IF(L3198=1,IF(COUNTIFS(C$2:C3198,C3198,L$2:L3198,1)=1,1,0),"")</f>
        <v/>
      </c>
      <c r="T3198" s="38" t="str">
        <f aca="false">IF(N3198="","",N3198+ROW()/10000000)</f>
        <v/>
      </c>
      <c r="U3198" s="0" t="str">
        <f aca="false">IF(G3198=1,IF(B3198="",1,0),"")</f>
        <v/>
      </c>
    </row>
    <row r="3199" customFormat="false" ht="15" hidden="false" customHeight="false" outlineLevel="0" collapsed="false">
      <c r="A3199" s="35"/>
      <c r="B3199" s="35"/>
      <c r="G3199" s="0" t="str">
        <f aca="false">IF(A3199="","",IF(AND(A3199&gt;=Debut,A3199&lt;Fin),1,0))</f>
        <v/>
      </c>
      <c r="H3199" s="0" t="str">
        <f aca="false">IF(G3199=1,INT(ROUND((A3199-Debut)*86400,0)/600),"")</f>
        <v/>
      </c>
      <c r="I3199" s="0" t="str">
        <f aca="false">IF(G3199=1,INT(ROUND((A3199-Debut)*86400,0)/3600),"")</f>
        <v/>
      </c>
      <c r="J3199" s="0" t="str">
        <f aca="false">IF(OR(A3199="",B3199=""),"",ROUND((B3199-A3199)*86400,0))</f>
        <v/>
      </c>
      <c r="K3199" s="37" t="str">
        <f aca="false">IF(G3199=1,IF(COUNTIFS($C:$C,C3199,$G:$G,1,$A:$A,"&gt;="&amp;(A3199-FenetreInterm/86400),$A:$A,"&lt;="&amp;A3199)&gt;=NbInterm,1,0),"")</f>
        <v/>
      </c>
      <c r="L3199" s="37" t="str">
        <f aca="false">IF(G3199=1,IF(B3199="",0,IF(J3199&lt;SeuilFugitive,1,0)),"")</f>
        <v/>
      </c>
      <c r="M3199" s="37" t="str">
        <f aca="false">IF(G3199=1,IF(B3199="",IF((Fin-A3199)*24&gt;SeuilFigee,1,0),IF(J3199&gt;SeuilFigee*3600,1,0)),"")</f>
        <v/>
      </c>
      <c r="N3199" s="0" t="str">
        <f aca="false">IF(G3199=1,IF(COUNTIF(H$2:H3199,H3199)=1,COUNTIF($H:$H,H3199),""),"")</f>
        <v/>
      </c>
      <c r="O3199" s="0" t="str">
        <f aca="false">IF(G3199=1,IF(COUNTIF(I$2:I3199,I3199)=1,COUNTIF($I:$I,I3199),""),"")</f>
        <v/>
      </c>
      <c r="P3199" s="38" t="str">
        <f aca="false">IF(G3199=1,IF(COUNTIFS(C$2:C3199,C3199,G$2:G3199,1)=1,COUNTIFS($C:$C,C3199,$G:$G,1)+ROW()/10000000,""),"")</f>
        <v/>
      </c>
      <c r="Q3199" s="0" t="str">
        <f aca="false">IF(K3199=1,IF(COUNTIFS(C$2:C3199,C3199,K$2:K3199,1)=1,1,0),"")</f>
        <v/>
      </c>
      <c r="R3199" s="0" t="str">
        <f aca="false">IF(M3199=1,IF(COUNTIFS(C$2:C3199,C3199,M$2:M3199,1)=1,1,0),"")</f>
        <v/>
      </c>
      <c r="S3199" s="0" t="str">
        <f aca="false">IF(L3199=1,IF(COUNTIFS(C$2:C3199,C3199,L$2:L3199,1)=1,1,0),"")</f>
        <v/>
      </c>
      <c r="T3199" s="38" t="str">
        <f aca="false">IF(N3199="","",N3199+ROW()/10000000)</f>
        <v/>
      </c>
      <c r="U3199" s="0" t="str">
        <f aca="false">IF(G3199=1,IF(B3199="",1,0),"")</f>
        <v/>
      </c>
    </row>
    <row r="3200" customFormat="false" ht="15" hidden="false" customHeight="false" outlineLevel="0" collapsed="false">
      <c r="A3200" s="35"/>
      <c r="B3200" s="35"/>
      <c r="G3200" s="0" t="str">
        <f aca="false">IF(A3200="","",IF(AND(A3200&gt;=Debut,A3200&lt;Fin),1,0))</f>
        <v/>
      </c>
      <c r="H3200" s="0" t="str">
        <f aca="false">IF(G3200=1,INT(ROUND((A3200-Debut)*86400,0)/600),"")</f>
        <v/>
      </c>
      <c r="I3200" s="0" t="str">
        <f aca="false">IF(G3200=1,INT(ROUND((A3200-Debut)*86400,0)/3600),"")</f>
        <v/>
      </c>
      <c r="J3200" s="0" t="str">
        <f aca="false">IF(OR(A3200="",B3200=""),"",ROUND((B3200-A3200)*86400,0))</f>
        <v/>
      </c>
      <c r="K3200" s="37" t="str">
        <f aca="false">IF(G3200=1,IF(COUNTIFS($C:$C,C3200,$G:$G,1,$A:$A,"&gt;="&amp;(A3200-FenetreInterm/86400),$A:$A,"&lt;="&amp;A3200)&gt;=NbInterm,1,0),"")</f>
        <v/>
      </c>
      <c r="L3200" s="37" t="str">
        <f aca="false">IF(G3200=1,IF(B3200="",0,IF(J3200&lt;SeuilFugitive,1,0)),"")</f>
        <v/>
      </c>
      <c r="M3200" s="37" t="str">
        <f aca="false">IF(G3200=1,IF(B3200="",IF((Fin-A3200)*24&gt;SeuilFigee,1,0),IF(J3200&gt;SeuilFigee*3600,1,0)),"")</f>
        <v/>
      </c>
      <c r="N3200" s="0" t="str">
        <f aca="false">IF(G3200=1,IF(COUNTIF(H$2:H3200,H3200)=1,COUNTIF($H:$H,H3200),""),"")</f>
        <v/>
      </c>
      <c r="O3200" s="0" t="str">
        <f aca="false">IF(G3200=1,IF(COUNTIF(I$2:I3200,I3200)=1,COUNTIF($I:$I,I3200),""),"")</f>
        <v/>
      </c>
      <c r="P3200" s="38" t="str">
        <f aca="false">IF(G3200=1,IF(COUNTIFS(C$2:C3200,C3200,G$2:G3200,1)=1,COUNTIFS($C:$C,C3200,$G:$G,1)+ROW()/10000000,""),"")</f>
        <v/>
      </c>
      <c r="Q3200" s="0" t="str">
        <f aca="false">IF(K3200=1,IF(COUNTIFS(C$2:C3200,C3200,K$2:K3200,1)=1,1,0),"")</f>
        <v/>
      </c>
      <c r="R3200" s="0" t="str">
        <f aca="false">IF(M3200=1,IF(COUNTIFS(C$2:C3200,C3200,M$2:M3200,1)=1,1,0),"")</f>
        <v/>
      </c>
      <c r="S3200" s="0" t="str">
        <f aca="false">IF(L3200=1,IF(COUNTIFS(C$2:C3200,C3200,L$2:L3200,1)=1,1,0),"")</f>
        <v/>
      </c>
      <c r="T3200" s="38" t="str">
        <f aca="false">IF(N3200="","",N3200+ROW()/10000000)</f>
        <v/>
      </c>
      <c r="U3200" s="0" t="str">
        <f aca="false">IF(G3200=1,IF(B3200="",1,0),"")</f>
        <v/>
      </c>
    </row>
    <row r="3201" customFormat="false" ht="15" hidden="false" customHeight="false" outlineLevel="0" collapsed="false">
      <c r="A3201" s="35"/>
      <c r="B3201" s="35"/>
      <c r="G3201" s="0" t="str">
        <f aca="false">IF(A3201="","",IF(AND(A3201&gt;=Debut,A3201&lt;Fin),1,0))</f>
        <v/>
      </c>
      <c r="H3201" s="0" t="str">
        <f aca="false">IF(G3201=1,INT(ROUND((A3201-Debut)*86400,0)/600),"")</f>
        <v/>
      </c>
      <c r="I3201" s="0" t="str">
        <f aca="false">IF(G3201=1,INT(ROUND((A3201-Debut)*86400,0)/3600),"")</f>
        <v/>
      </c>
      <c r="J3201" s="0" t="str">
        <f aca="false">IF(OR(A3201="",B3201=""),"",ROUND((B3201-A3201)*86400,0))</f>
        <v/>
      </c>
      <c r="K3201" s="37" t="str">
        <f aca="false">IF(G3201=1,IF(COUNTIFS($C:$C,C3201,$G:$G,1,$A:$A,"&gt;="&amp;(A3201-FenetreInterm/86400),$A:$A,"&lt;="&amp;A3201)&gt;=NbInterm,1,0),"")</f>
        <v/>
      </c>
      <c r="L3201" s="37" t="str">
        <f aca="false">IF(G3201=1,IF(B3201="",0,IF(J3201&lt;SeuilFugitive,1,0)),"")</f>
        <v/>
      </c>
      <c r="M3201" s="37" t="str">
        <f aca="false">IF(G3201=1,IF(B3201="",IF((Fin-A3201)*24&gt;SeuilFigee,1,0),IF(J3201&gt;SeuilFigee*3600,1,0)),"")</f>
        <v/>
      </c>
      <c r="N3201" s="0" t="str">
        <f aca="false">IF(G3201=1,IF(COUNTIF(H$2:H3201,H3201)=1,COUNTIF($H:$H,H3201),""),"")</f>
        <v/>
      </c>
      <c r="O3201" s="0" t="str">
        <f aca="false">IF(G3201=1,IF(COUNTIF(I$2:I3201,I3201)=1,COUNTIF($I:$I,I3201),""),"")</f>
        <v/>
      </c>
      <c r="P3201" s="38" t="str">
        <f aca="false">IF(G3201=1,IF(COUNTIFS(C$2:C3201,C3201,G$2:G3201,1)=1,COUNTIFS($C:$C,C3201,$G:$G,1)+ROW()/10000000,""),"")</f>
        <v/>
      </c>
      <c r="Q3201" s="0" t="str">
        <f aca="false">IF(K3201=1,IF(COUNTIFS(C$2:C3201,C3201,K$2:K3201,1)=1,1,0),"")</f>
        <v/>
      </c>
      <c r="R3201" s="0" t="str">
        <f aca="false">IF(M3201=1,IF(COUNTIFS(C$2:C3201,C3201,M$2:M3201,1)=1,1,0),"")</f>
        <v/>
      </c>
      <c r="S3201" s="0" t="str">
        <f aca="false">IF(L3201=1,IF(COUNTIFS(C$2:C3201,C3201,L$2:L3201,1)=1,1,0),"")</f>
        <v/>
      </c>
      <c r="T3201" s="38" t="str">
        <f aca="false">IF(N3201="","",N3201+ROW()/10000000)</f>
        <v/>
      </c>
      <c r="U3201" s="0" t="str">
        <f aca="false">IF(G3201=1,IF(B3201="",1,0),"")</f>
        <v/>
      </c>
    </row>
    <row r="3202" customFormat="false" ht="15" hidden="false" customHeight="false" outlineLevel="0" collapsed="false">
      <c r="A3202" s="35"/>
      <c r="B3202" s="35"/>
      <c r="G3202" s="0" t="str">
        <f aca="false">IF(A3202="","",IF(AND(A3202&gt;=Debut,A3202&lt;Fin),1,0))</f>
        <v/>
      </c>
      <c r="H3202" s="0" t="str">
        <f aca="false">IF(G3202=1,INT(ROUND((A3202-Debut)*86400,0)/600),"")</f>
        <v/>
      </c>
      <c r="I3202" s="0" t="str">
        <f aca="false">IF(G3202=1,INT(ROUND((A3202-Debut)*86400,0)/3600),"")</f>
        <v/>
      </c>
      <c r="J3202" s="0" t="str">
        <f aca="false">IF(OR(A3202="",B3202=""),"",ROUND((B3202-A3202)*86400,0))</f>
        <v/>
      </c>
      <c r="K3202" s="37" t="str">
        <f aca="false">IF(G3202=1,IF(COUNTIFS($C:$C,C3202,$G:$G,1,$A:$A,"&gt;="&amp;(A3202-FenetreInterm/86400),$A:$A,"&lt;="&amp;A3202)&gt;=NbInterm,1,0),"")</f>
        <v/>
      </c>
      <c r="L3202" s="37" t="str">
        <f aca="false">IF(G3202=1,IF(B3202="",0,IF(J3202&lt;SeuilFugitive,1,0)),"")</f>
        <v/>
      </c>
      <c r="M3202" s="37" t="str">
        <f aca="false">IF(G3202=1,IF(B3202="",IF((Fin-A3202)*24&gt;SeuilFigee,1,0),IF(J3202&gt;SeuilFigee*3600,1,0)),"")</f>
        <v/>
      </c>
      <c r="N3202" s="0" t="str">
        <f aca="false">IF(G3202=1,IF(COUNTIF(H$2:H3202,H3202)=1,COUNTIF($H:$H,H3202),""),"")</f>
        <v/>
      </c>
      <c r="O3202" s="0" t="str">
        <f aca="false">IF(G3202=1,IF(COUNTIF(I$2:I3202,I3202)=1,COUNTIF($I:$I,I3202),""),"")</f>
        <v/>
      </c>
      <c r="P3202" s="38" t="str">
        <f aca="false">IF(G3202=1,IF(COUNTIFS(C$2:C3202,C3202,G$2:G3202,1)=1,COUNTIFS($C:$C,C3202,$G:$G,1)+ROW()/10000000,""),"")</f>
        <v/>
      </c>
      <c r="Q3202" s="0" t="str">
        <f aca="false">IF(K3202=1,IF(COUNTIFS(C$2:C3202,C3202,K$2:K3202,1)=1,1,0),"")</f>
        <v/>
      </c>
      <c r="R3202" s="0" t="str">
        <f aca="false">IF(M3202=1,IF(COUNTIFS(C$2:C3202,C3202,M$2:M3202,1)=1,1,0),"")</f>
        <v/>
      </c>
      <c r="S3202" s="0" t="str">
        <f aca="false">IF(L3202=1,IF(COUNTIFS(C$2:C3202,C3202,L$2:L3202,1)=1,1,0),"")</f>
        <v/>
      </c>
      <c r="T3202" s="38" t="str">
        <f aca="false">IF(N3202="","",N3202+ROW()/10000000)</f>
        <v/>
      </c>
      <c r="U3202" s="0" t="str">
        <f aca="false">IF(G3202=1,IF(B3202="",1,0),"")</f>
        <v/>
      </c>
    </row>
    <row r="3203" customFormat="false" ht="15" hidden="false" customHeight="false" outlineLevel="0" collapsed="false">
      <c r="A3203" s="35"/>
      <c r="B3203" s="35"/>
      <c r="G3203" s="0" t="str">
        <f aca="false">IF(A3203="","",IF(AND(A3203&gt;=Debut,A3203&lt;Fin),1,0))</f>
        <v/>
      </c>
      <c r="H3203" s="0" t="str">
        <f aca="false">IF(G3203=1,INT(ROUND((A3203-Debut)*86400,0)/600),"")</f>
        <v/>
      </c>
      <c r="I3203" s="0" t="str">
        <f aca="false">IF(G3203=1,INT(ROUND((A3203-Debut)*86400,0)/3600),"")</f>
        <v/>
      </c>
      <c r="J3203" s="0" t="str">
        <f aca="false">IF(OR(A3203="",B3203=""),"",ROUND((B3203-A3203)*86400,0))</f>
        <v/>
      </c>
      <c r="K3203" s="37" t="str">
        <f aca="false">IF(G3203=1,IF(COUNTIFS($C:$C,C3203,$G:$G,1,$A:$A,"&gt;="&amp;(A3203-FenetreInterm/86400),$A:$A,"&lt;="&amp;A3203)&gt;=NbInterm,1,0),"")</f>
        <v/>
      </c>
      <c r="L3203" s="37" t="str">
        <f aca="false">IF(G3203=1,IF(B3203="",0,IF(J3203&lt;SeuilFugitive,1,0)),"")</f>
        <v/>
      </c>
      <c r="M3203" s="37" t="str">
        <f aca="false">IF(G3203=1,IF(B3203="",IF((Fin-A3203)*24&gt;SeuilFigee,1,0),IF(J3203&gt;SeuilFigee*3600,1,0)),"")</f>
        <v/>
      </c>
      <c r="N3203" s="0" t="str">
        <f aca="false">IF(G3203=1,IF(COUNTIF(H$2:H3203,H3203)=1,COUNTIF($H:$H,H3203),""),"")</f>
        <v/>
      </c>
      <c r="O3203" s="0" t="str">
        <f aca="false">IF(G3203=1,IF(COUNTIF(I$2:I3203,I3203)=1,COUNTIF($I:$I,I3203),""),"")</f>
        <v/>
      </c>
      <c r="P3203" s="38" t="str">
        <f aca="false">IF(G3203=1,IF(COUNTIFS(C$2:C3203,C3203,G$2:G3203,1)=1,COUNTIFS($C:$C,C3203,$G:$G,1)+ROW()/10000000,""),"")</f>
        <v/>
      </c>
      <c r="Q3203" s="0" t="str">
        <f aca="false">IF(K3203=1,IF(COUNTIFS(C$2:C3203,C3203,K$2:K3203,1)=1,1,0),"")</f>
        <v/>
      </c>
      <c r="R3203" s="0" t="str">
        <f aca="false">IF(M3203=1,IF(COUNTIFS(C$2:C3203,C3203,M$2:M3203,1)=1,1,0),"")</f>
        <v/>
      </c>
      <c r="S3203" s="0" t="str">
        <f aca="false">IF(L3203=1,IF(COUNTIFS(C$2:C3203,C3203,L$2:L3203,1)=1,1,0),"")</f>
        <v/>
      </c>
      <c r="T3203" s="38" t="str">
        <f aca="false">IF(N3203="","",N3203+ROW()/10000000)</f>
        <v/>
      </c>
      <c r="U3203" s="0" t="str">
        <f aca="false">IF(G3203=1,IF(B3203="",1,0),"")</f>
        <v/>
      </c>
    </row>
    <row r="3204" customFormat="false" ht="15" hidden="false" customHeight="false" outlineLevel="0" collapsed="false">
      <c r="A3204" s="35"/>
      <c r="B3204" s="35"/>
      <c r="G3204" s="0" t="str">
        <f aca="false">IF(A3204="","",IF(AND(A3204&gt;=Debut,A3204&lt;Fin),1,0))</f>
        <v/>
      </c>
      <c r="H3204" s="0" t="str">
        <f aca="false">IF(G3204=1,INT(ROUND((A3204-Debut)*86400,0)/600),"")</f>
        <v/>
      </c>
      <c r="I3204" s="0" t="str">
        <f aca="false">IF(G3204=1,INT(ROUND((A3204-Debut)*86400,0)/3600),"")</f>
        <v/>
      </c>
      <c r="J3204" s="0" t="str">
        <f aca="false">IF(OR(A3204="",B3204=""),"",ROUND((B3204-A3204)*86400,0))</f>
        <v/>
      </c>
      <c r="K3204" s="37" t="str">
        <f aca="false">IF(G3204=1,IF(COUNTIFS($C:$C,C3204,$G:$G,1,$A:$A,"&gt;="&amp;(A3204-FenetreInterm/86400),$A:$A,"&lt;="&amp;A3204)&gt;=NbInterm,1,0),"")</f>
        <v/>
      </c>
      <c r="L3204" s="37" t="str">
        <f aca="false">IF(G3204=1,IF(B3204="",0,IF(J3204&lt;SeuilFugitive,1,0)),"")</f>
        <v/>
      </c>
      <c r="M3204" s="37" t="str">
        <f aca="false">IF(G3204=1,IF(B3204="",IF((Fin-A3204)*24&gt;SeuilFigee,1,0),IF(J3204&gt;SeuilFigee*3600,1,0)),"")</f>
        <v/>
      </c>
      <c r="N3204" s="0" t="str">
        <f aca="false">IF(G3204=1,IF(COUNTIF(H$2:H3204,H3204)=1,COUNTIF($H:$H,H3204),""),"")</f>
        <v/>
      </c>
      <c r="O3204" s="0" t="str">
        <f aca="false">IF(G3204=1,IF(COUNTIF(I$2:I3204,I3204)=1,COUNTIF($I:$I,I3204),""),"")</f>
        <v/>
      </c>
      <c r="P3204" s="38" t="str">
        <f aca="false">IF(G3204=1,IF(COUNTIFS(C$2:C3204,C3204,G$2:G3204,1)=1,COUNTIFS($C:$C,C3204,$G:$G,1)+ROW()/10000000,""),"")</f>
        <v/>
      </c>
      <c r="Q3204" s="0" t="str">
        <f aca="false">IF(K3204=1,IF(COUNTIFS(C$2:C3204,C3204,K$2:K3204,1)=1,1,0),"")</f>
        <v/>
      </c>
      <c r="R3204" s="0" t="str">
        <f aca="false">IF(M3204=1,IF(COUNTIFS(C$2:C3204,C3204,M$2:M3204,1)=1,1,0),"")</f>
        <v/>
      </c>
      <c r="S3204" s="0" t="str">
        <f aca="false">IF(L3204=1,IF(COUNTIFS(C$2:C3204,C3204,L$2:L3204,1)=1,1,0),"")</f>
        <v/>
      </c>
      <c r="T3204" s="38" t="str">
        <f aca="false">IF(N3204="","",N3204+ROW()/10000000)</f>
        <v/>
      </c>
      <c r="U3204" s="0" t="str">
        <f aca="false">IF(G3204=1,IF(B3204="",1,0),"")</f>
        <v/>
      </c>
    </row>
    <row r="3205" customFormat="false" ht="15" hidden="false" customHeight="false" outlineLevel="0" collapsed="false">
      <c r="A3205" s="35"/>
      <c r="B3205" s="35"/>
      <c r="G3205" s="0" t="str">
        <f aca="false">IF(A3205="","",IF(AND(A3205&gt;=Debut,A3205&lt;Fin),1,0))</f>
        <v/>
      </c>
      <c r="H3205" s="0" t="str">
        <f aca="false">IF(G3205=1,INT(ROUND((A3205-Debut)*86400,0)/600),"")</f>
        <v/>
      </c>
      <c r="I3205" s="0" t="str">
        <f aca="false">IF(G3205=1,INT(ROUND((A3205-Debut)*86400,0)/3600),"")</f>
        <v/>
      </c>
      <c r="J3205" s="0" t="str">
        <f aca="false">IF(OR(A3205="",B3205=""),"",ROUND((B3205-A3205)*86400,0))</f>
        <v/>
      </c>
      <c r="K3205" s="37" t="str">
        <f aca="false">IF(G3205=1,IF(COUNTIFS($C:$C,C3205,$G:$G,1,$A:$A,"&gt;="&amp;(A3205-FenetreInterm/86400),$A:$A,"&lt;="&amp;A3205)&gt;=NbInterm,1,0),"")</f>
        <v/>
      </c>
      <c r="L3205" s="37" t="str">
        <f aca="false">IF(G3205=1,IF(B3205="",0,IF(J3205&lt;SeuilFugitive,1,0)),"")</f>
        <v/>
      </c>
      <c r="M3205" s="37" t="str">
        <f aca="false">IF(G3205=1,IF(B3205="",IF((Fin-A3205)*24&gt;SeuilFigee,1,0),IF(J3205&gt;SeuilFigee*3600,1,0)),"")</f>
        <v/>
      </c>
      <c r="N3205" s="0" t="str">
        <f aca="false">IF(G3205=1,IF(COUNTIF(H$2:H3205,H3205)=1,COUNTIF($H:$H,H3205),""),"")</f>
        <v/>
      </c>
      <c r="O3205" s="0" t="str">
        <f aca="false">IF(G3205=1,IF(COUNTIF(I$2:I3205,I3205)=1,COUNTIF($I:$I,I3205),""),"")</f>
        <v/>
      </c>
      <c r="P3205" s="38" t="str">
        <f aca="false">IF(G3205=1,IF(COUNTIFS(C$2:C3205,C3205,G$2:G3205,1)=1,COUNTIFS($C:$C,C3205,$G:$G,1)+ROW()/10000000,""),"")</f>
        <v/>
      </c>
      <c r="Q3205" s="0" t="str">
        <f aca="false">IF(K3205=1,IF(COUNTIFS(C$2:C3205,C3205,K$2:K3205,1)=1,1,0),"")</f>
        <v/>
      </c>
      <c r="R3205" s="0" t="str">
        <f aca="false">IF(M3205=1,IF(COUNTIFS(C$2:C3205,C3205,M$2:M3205,1)=1,1,0),"")</f>
        <v/>
      </c>
      <c r="S3205" s="0" t="str">
        <f aca="false">IF(L3205=1,IF(COUNTIFS(C$2:C3205,C3205,L$2:L3205,1)=1,1,0),"")</f>
        <v/>
      </c>
      <c r="T3205" s="38" t="str">
        <f aca="false">IF(N3205="","",N3205+ROW()/10000000)</f>
        <v/>
      </c>
      <c r="U3205" s="0" t="str">
        <f aca="false">IF(G3205=1,IF(B3205="",1,0),"")</f>
        <v/>
      </c>
    </row>
    <row r="3206" customFormat="false" ht="15" hidden="false" customHeight="false" outlineLevel="0" collapsed="false">
      <c r="A3206" s="35"/>
      <c r="B3206" s="35"/>
      <c r="G3206" s="0" t="str">
        <f aca="false">IF(A3206="","",IF(AND(A3206&gt;=Debut,A3206&lt;Fin),1,0))</f>
        <v/>
      </c>
      <c r="H3206" s="0" t="str">
        <f aca="false">IF(G3206=1,INT(ROUND((A3206-Debut)*86400,0)/600),"")</f>
        <v/>
      </c>
      <c r="I3206" s="0" t="str">
        <f aca="false">IF(G3206=1,INT(ROUND((A3206-Debut)*86400,0)/3600),"")</f>
        <v/>
      </c>
      <c r="J3206" s="0" t="str">
        <f aca="false">IF(OR(A3206="",B3206=""),"",ROUND((B3206-A3206)*86400,0))</f>
        <v/>
      </c>
      <c r="K3206" s="37" t="str">
        <f aca="false">IF(G3206=1,IF(COUNTIFS($C:$C,C3206,$G:$G,1,$A:$A,"&gt;="&amp;(A3206-FenetreInterm/86400),$A:$A,"&lt;="&amp;A3206)&gt;=NbInterm,1,0),"")</f>
        <v/>
      </c>
      <c r="L3206" s="37" t="str">
        <f aca="false">IF(G3206=1,IF(B3206="",0,IF(J3206&lt;SeuilFugitive,1,0)),"")</f>
        <v/>
      </c>
      <c r="M3206" s="37" t="str">
        <f aca="false">IF(G3206=1,IF(B3206="",IF((Fin-A3206)*24&gt;SeuilFigee,1,0),IF(J3206&gt;SeuilFigee*3600,1,0)),"")</f>
        <v/>
      </c>
      <c r="N3206" s="0" t="str">
        <f aca="false">IF(G3206=1,IF(COUNTIF(H$2:H3206,H3206)=1,COUNTIF($H:$H,H3206),""),"")</f>
        <v/>
      </c>
      <c r="O3206" s="0" t="str">
        <f aca="false">IF(G3206=1,IF(COUNTIF(I$2:I3206,I3206)=1,COUNTIF($I:$I,I3206),""),"")</f>
        <v/>
      </c>
      <c r="P3206" s="38" t="str">
        <f aca="false">IF(G3206=1,IF(COUNTIFS(C$2:C3206,C3206,G$2:G3206,1)=1,COUNTIFS($C:$C,C3206,$G:$G,1)+ROW()/10000000,""),"")</f>
        <v/>
      </c>
      <c r="Q3206" s="0" t="str">
        <f aca="false">IF(K3206=1,IF(COUNTIFS(C$2:C3206,C3206,K$2:K3206,1)=1,1,0),"")</f>
        <v/>
      </c>
      <c r="R3206" s="0" t="str">
        <f aca="false">IF(M3206=1,IF(COUNTIFS(C$2:C3206,C3206,M$2:M3206,1)=1,1,0),"")</f>
        <v/>
      </c>
      <c r="S3206" s="0" t="str">
        <f aca="false">IF(L3206=1,IF(COUNTIFS(C$2:C3206,C3206,L$2:L3206,1)=1,1,0),"")</f>
        <v/>
      </c>
      <c r="T3206" s="38" t="str">
        <f aca="false">IF(N3206="","",N3206+ROW()/10000000)</f>
        <v/>
      </c>
      <c r="U3206" s="0" t="str">
        <f aca="false">IF(G3206=1,IF(B3206="",1,0),"")</f>
        <v/>
      </c>
    </row>
    <row r="3207" customFormat="false" ht="15" hidden="false" customHeight="false" outlineLevel="0" collapsed="false">
      <c r="A3207" s="35"/>
      <c r="B3207" s="35"/>
      <c r="G3207" s="0" t="str">
        <f aca="false">IF(A3207="","",IF(AND(A3207&gt;=Debut,A3207&lt;Fin),1,0))</f>
        <v/>
      </c>
      <c r="H3207" s="0" t="str">
        <f aca="false">IF(G3207=1,INT(ROUND((A3207-Debut)*86400,0)/600),"")</f>
        <v/>
      </c>
      <c r="I3207" s="0" t="str">
        <f aca="false">IF(G3207=1,INT(ROUND((A3207-Debut)*86400,0)/3600),"")</f>
        <v/>
      </c>
      <c r="J3207" s="0" t="str">
        <f aca="false">IF(OR(A3207="",B3207=""),"",ROUND((B3207-A3207)*86400,0))</f>
        <v/>
      </c>
      <c r="K3207" s="37" t="str">
        <f aca="false">IF(G3207=1,IF(COUNTIFS($C:$C,C3207,$G:$G,1,$A:$A,"&gt;="&amp;(A3207-FenetreInterm/86400),$A:$A,"&lt;="&amp;A3207)&gt;=NbInterm,1,0),"")</f>
        <v/>
      </c>
      <c r="L3207" s="37" t="str">
        <f aca="false">IF(G3207=1,IF(B3207="",0,IF(J3207&lt;SeuilFugitive,1,0)),"")</f>
        <v/>
      </c>
      <c r="M3207" s="37" t="str">
        <f aca="false">IF(G3207=1,IF(B3207="",IF((Fin-A3207)*24&gt;SeuilFigee,1,0),IF(J3207&gt;SeuilFigee*3600,1,0)),"")</f>
        <v/>
      </c>
      <c r="N3207" s="0" t="str">
        <f aca="false">IF(G3207=1,IF(COUNTIF(H$2:H3207,H3207)=1,COUNTIF($H:$H,H3207),""),"")</f>
        <v/>
      </c>
      <c r="O3207" s="0" t="str">
        <f aca="false">IF(G3207=1,IF(COUNTIF(I$2:I3207,I3207)=1,COUNTIF($I:$I,I3207),""),"")</f>
        <v/>
      </c>
      <c r="P3207" s="38" t="str">
        <f aca="false">IF(G3207=1,IF(COUNTIFS(C$2:C3207,C3207,G$2:G3207,1)=1,COUNTIFS($C:$C,C3207,$G:$G,1)+ROW()/10000000,""),"")</f>
        <v/>
      </c>
      <c r="Q3207" s="0" t="str">
        <f aca="false">IF(K3207=1,IF(COUNTIFS(C$2:C3207,C3207,K$2:K3207,1)=1,1,0),"")</f>
        <v/>
      </c>
      <c r="R3207" s="0" t="str">
        <f aca="false">IF(M3207=1,IF(COUNTIFS(C$2:C3207,C3207,M$2:M3207,1)=1,1,0),"")</f>
        <v/>
      </c>
      <c r="S3207" s="0" t="str">
        <f aca="false">IF(L3207=1,IF(COUNTIFS(C$2:C3207,C3207,L$2:L3207,1)=1,1,0),"")</f>
        <v/>
      </c>
      <c r="T3207" s="38" t="str">
        <f aca="false">IF(N3207="","",N3207+ROW()/10000000)</f>
        <v/>
      </c>
      <c r="U3207" s="0" t="str">
        <f aca="false">IF(G3207=1,IF(B3207="",1,0),"")</f>
        <v/>
      </c>
    </row>
    <row r="3208" customFormat="false" ht="15" hidden="false" customHeight="false" outlineLevel="0" collapsed="false">
      <c r="A3208" s="35"/>
      <c r="B3208" s="35"/>
      <c r="G3208" s="0" t="str">
        <f aca="false">IF(A3208="","",IF(AND(A3208&gt;=Debut,A3208&lt;Fin),1,0))</f>
        <v/>
      </c>
      <c r="H3208" s="0" t="str">
        <f aca="false">IF(G3208=1,INT(ROUND((A3208-Debut)*86400,0)/600),"")</f>
        <v/>
      </c>
      <c r="I3208" s="0" t="str">
        <f aca="false">IF(G3208=1,INT(ROUND((A3208-Debut)*86400,0)/3600),"")</f>
        <v/>
      </c>
      <c r="J3208" s="0" t="str">
        <f aca="false">IF(OR(A3208="",B3208=""),"",ROUND((B3208-A3208)*86400,0))</f>
        <v/>
      </c>
      <c r="K3208" s="37" t="str">
        <f aca="false">IF(G3208=1,IF(COUNTIFS($C:$C,C3208,$G:$G,1,$A:$A,"&gt;="&amp;(A3208-FenetreInterm/86400),$A:$A,"&lt;="&amp;A3208)&gt;=NbInterm,1,0),"")</f>
        <v/>
      </c>
      <c r="L3208" s="37" t="str">
        <f aca="false">IF(G3208=1,IF(B3208="",0,IF(J3208&lt;SeuilFugitive,1,0)),"")</f>
        <v/>
      </c>
      <c r="M3208" s="37" t="str">
        <f aca="false">IF(G3208=1,IF(B3208="",IF((Fin-A3208)*24&gt;SeuilFigee,1,0),IF(J3208&gt;SeuilFigee*3600,1,0)),"")</f>
        <v/>
      </c>
      <c r="N3208" s="0" t="str">
        <f aca="false">IF(G3208=1,IF(COUNTIF(H$2:H3208,H3208)=1,COUNTIF($H:$H,H3208),""),"")</f>
        <v/>
      </c>
      <c r="O3208" s="0" t="str">
        <f aca="false">IF(G3208=1,IF(COUNTIF(I$2:I3208,I3208)=1,COUNTIF($I:$I,I3208),""),"")</f>
        <v/>
      </c>
      <c r="P3208" s="38" t="str">
        <f aca="false">IF(G3208=1,IF(COUNTIFS(C$2:C3208,C3208,G$2:G3208,1)=1,COUNTIFS($C:$C,C3208,$G:$G,1)+ROW()/10000000,""),"")</f>
        <v/>
      </c>
      <c r="Q3208" s="0" t="str">
        <f aca="false">IF(K3208=1,IF(COUNTIFS(C$2:C3208,C3208,K$2:K3208,1)=1,1,0),"")</f>
        <v/>
      </c>
      <c r="R3208" s="0" t="str">
        <f aca="false">IF(M3208=1,IF(COUNTIFS(C$2:C3208,C3208,M$2:M3208,1)=1,1,0),"")</f>
        <v/>
      </c>
      <c r="S3208" s="0" t="str">
        <f aca="false">IF(L3208=1,IF(COUNTIFS(C$2:C3208,C3208,L$2:L3208,1)=1,1,0),"")</f>
        <v/>
      </c>
      <c r="T3208" s="38" t="str">
        <f aca="false">IF(N3208="","",N3208+ROW()/10000000)</f>
        <v/>
      </c>
      <c r="U3208" s="0" t="str">
        <f aca="false">IF(G3208=1,IF(B3208="",1,0),"")</f>
        <v/>
      </c>
    </row>
    <row r="3209" customFormat="false" ht="15" hidden="false" customHeight="false" outlineLevel="0" collapsed="false">
      <c r="A3209" s="35"/>
      <c r="B3209" s="35"/>
      <c r="G3209" s="0" t="str">
        <f aca="false">IF(A3209="","",IF(AND(A3209&gt;=Debut,A3209&lt;Fin),1,0))</f>
        <v/>
      </c>
      <c r="H3209" s="0" t="str">
        <f aca="false">IF(G3209=1,INT(ROUND((A3209-Debut)*86400,0)/600),"")</f>
        <v/>
      </c>
      <c r="I3209" s="0" t="str">
        <f aca="false">IF(G3209=1,INT(ROUND((A3209-Debut)*86400,0)/3600),"")</f>
        <v/>
      </c>
      <c r="J3209" s="0" t="str">
        <f aca="false">IF(OR(A3209="",B3209=""),"",ROUND((B3209-A3209)*86400,0))</f>
        <v/>
      </c>
      <c r="K3209" s="37" t="str">
        <f aca="false">IF(G3209=1,IF(COUNTIFS($C:$C,C3209,$G:$G,1,$A:$A,"&gt;="&amp;(A3209-FenetreInterm/86400),$A:$A,"&lt;="&amp;A3209)&gt;=NbInterm,1,0),"")</f>
        <v/>
      </c>
      <c r="L3209" s="37" t="str">
        <f aca="false">IF(G3209=1,IF(B3209="",0,IF(J3209&lt;SeuilFugitive,1,0)),"")</f>
        <v/>
      </c>
      <c r="M3209" s="37" t="str">
        <f aca="false">IF(G3209=1,IF(B3209="",IF((Fin-A3209)*24&gt;SeuilFigee,1,0),IF(J3209&gt;SeuilFigee*3600,1,0)),"")</f>
        <v/>
      </c>
      <c r="N3209" s="0" t="str">
        <f aca="false">IF(G3209=1,IF(COUNTIF(H$2:H3209,H3209)=1,COUNTIF($H:$H,H3209),""),"")</f>
        <v/>
      </c>
      <c r="O3209" s="0" t="str">
        <f aca="false">IF(G3209=1,IF(COUNTIF(I$2:I3209,I3209)=1,COUNTIF($I:$I,I3209),""),"")</f>
        <v/>
      </c>
      <c r="P3209" s="38" t="str">
        <f aca="false">IF(G3209=1,IF(COUNTIFS(C$2:C3209,C3209,G$2:G3209,1)=1,COUNTIFS($C:$C,C3209,$G:$G,1)+ROW()/10000000,""),"")</f>
        <v/>
      </c>
      <c r="Q3209" s="0" t="str">
        <f aca="false">IF(K3209=1,IF(COUNTIFS(C$2:C3209,C3209,K$2:K3209,1)=1,1,0),"")</f>
        <v/>
      </c>
      <c r="R3209" s="0" t="str">
        <f aca="false">IF(M3209=1,IF(COUNTIFS(C$2:C3209,C3209,M$2:M3209,1)=1,1,0),"")</f>
        <v/>
      </c>
      <c r="S3209" s="0" t="str">
        <f aca="false">IF(L3209=1,IF(COUNTIFS(C$2:C3209,C3209,L$2:L3209,1)=1,1,0),"")</f>
        <v/>
      </c>
      <c r="T3209" s="38" t="str">
        <f aca="false">IF(N3209="","",N3209+ROW()/10000000)</f>
        <v/>
      </c>
      <c r="U3209" s="0" t="str">
        <f aca="false">IF(G3209=1,IF(B3209="",1,0),"")</f>
        <v/>
      </c>
    </row>
    <row r="3210" customFormat="false" ht="15" hidden="false" customHeight="false" outlineLevel="0" collapsed="false">
      <c r="A3210" s="35"/>
      <c r="B3210" s="35"/>
      <c r="G3210" s="0" t="str">
        <f aca="false">IF(A3210="","",IF(AND(A3210&gt;=Debut,A3210&lt;Fin),1,0))</f>
        <v/>
      </c>
      <c r="H3210" s="0" t="str">
        <f aca="false">IF(G3210=1,INT(ROUND((A3210-Debut)*86400,0)/600),"")</f>
        <v/>
      </c>
      <c r="I3210" s="0" t="str">
        <f aca="false">IF(G3210=1,INT(ROUND((A3210-Debut)*86400,0)/3600),"")</f>
        <v/>
      </c>
      <c r="J3210" s="0" t="str">
        <f aca="false">IF(OR(A3210="",B3210=""),"",ROUND((B3210-A3210)*86400,0))</f>
        <v/>
      </c>
      <c r="K3210" s="37" t="str">
        <f aca="false">IF(G3210=1,IF(COUNTIFS($C:$C,C3210,$G:$G,1,$A:$A,"&gt;="&amp;(A3210-FenetreInterm/86400),$A:$A,"&lt;="&amp;A3210)&gt;=NbInterm,1,0),"")</f>
        <v/>
      </c>
      <c r="L3210" s="37" t="str">
        <f aca="false">IF(G3210=1,IF(B3210="",0,IF(J3210&lt;SeuilFugitive,1,0)),"")</f>
        <v/>
      </c>
      <c r="M3210" s="37" t="str">
        <f aca="false">IF(G3210=1,IF(B3210="",IF((Fin-A3210)*24&gt;SeuilFigee,1,0),IF(J3210&gt;SeuilFigee*3600,1,0)),"")</f>
        <v/>
      </c>
      <c r="N3210" s="0" t="str">
        <f aca="false">IF(G3210=1,IF(COUNTIF(H$2:H3210,H3210)=1,COUNTIF($H:$H,H3210),""),"")</f>
        <v/>
      </c>
      <c r="O3210" s="0" t="str">
        <f aca="false">IF(G3210=1,IF(COUNTIF(I$2:I3210,I3210)=1,COUNTIF($I:$I,I3210),""),"")</f>
        <v/>
      </c>
      <c r="P3210" s="38" t="str">
        <f aca="false">IF(G3210=1,IF(COUNTIFS(C$2:C3210,C3210,G$2:G3210,1)=1,COUNTIFS($C:$C,C3210,$G:$G,1)+ROW()/10000000,""),"")</f>
        <v/>
      </c>
      <c r="Q3210" s="0" t="str">
        <f aca="false">IF(K3210=1,IF(COUNTIFS(C$2:C3210,C3210,K$2:K3210,1)=1,1,0),"")</f>
        <v/>
      </c>
      <c r="R3210" s="0" t="str">
        <f aca="false">IF(M3210=1,IF(COUNTIFS(C$2:C3210,C3210,M$2:M3210,1)=1,1,0),"")</f>
        <v/>
      </c>
      <c r="S3210" s="0" t="str">
        <f aca="false">IF(L3210=1,IF(COUNTIFS(C$2:C3210,C3210,L$2:L3210,1)=1,1,0),"")</f>
        <v/>
      </c>
      <c r="T3210" s="38" t="str">
        <f aca="false">IF(N3210="","",N3210+ROW()/10000000)</f>
        <v/>
      </c>
      <c r="U3210" s="0" t="str">
        <f aca="false">IF(G3210=1,IF(B3210="",1,0),"")</f>
        <v/>
      </c>
    </row>
    <row r="3211" customFormat="false" ht="15" hidden="false" customHeight="false" outlineLevel="0" collapsed="false">
      <c r="A3211" s="35"/>
      <c r="B3211" s="35"/>
      <c r="G3211" s="0" t="str">
        <f aca="false">IF(A3211="","",IF(AND(A3211&gt;=Debut,A3211&lt;Fin),1,0))</f>
        <v/>
      </c>
      <c r="H3211" s="0" t="str">
        <f aca="false">IF(G3211=1,INT(ROUND((A3211-Debut)*86400,0)/600),"")</f>
        <v/>
      </c>
      <c r="I3211" s="0" t="str">
        <f aca="false">IF(G3211=1,INT(ROUND((A3211-Debut)*86400,0)/3600),"")</f>
        <v/>
      </c>
      <c r="J3211" s="0" t="str">
        <f aca="false">IF(OR(A3211="",B3211=""),"",ROUND((B3211-A3211)*86400,0))</f>
        <v/>
      </c>
      <c r="K3211" s="37" t="str">
        <f aca="false">IF(G3211=1,IF(COUNTIFS($C:$C,C3211,$G:$G,1,$A:$A,"&gt;="&amp;(A3211-FenetreInterm/86400),$A:$A,"&lt;="&amp;A3211)&gt;=NbInterm,1,0),"")</f>
        <v/>
      </c>
      <c r="L3211" s="37" t="str">
        <f aca="false">IF(G3211=1,IF(B3211="",0,IF(J3211&lt;SeuilFugitive,1,0)),"")</f>
        <v/>
      </c>
      <c r="M3211" s="37" t="str">
        <f aca="false">IF(G3211=1,IF(B3211="",IF((Fin-A3211)*24&gt;SeuilFigee,1,0),IF(J3211&gt;SeuilFigee*3600,1,0)),"")</f>
        <v/>
      </c>
      <c r="N3211" s="0" t="str">
        <f aca="false">IF(G3211=1,IF(COUNTIF(H$2:H3211,H3211)=1,COUNTIF($H:$H,H3211),""),"")</f>
        <v/>
      </c>
      <c r="O3211" s="0" t="str">
        <f aca="false">IF(G3211=1,IF(COUNTIF(I$2:I3211,I3211)=1,COUNTIF($I:$I,I3211),""),"")</f>
        <v/>
      </c>
      <c r="P3211" s="38" t="str">
        <f aca="false">IF(G3211=1,IF(COUNTIFS(C$2:C3211,C3211,G$2:G3211,1)=1,COUNTIFS($C:$C,C3211,$G:$G,1)+ROW()/10000000,""),"")</f>
        <v/>
      </c>
      <c r="Q3211" s="0" t="str">
        <f aca="false">IF(K3211=1,IF(COUNTIFS(C$2:C3211,C3211,K$2:K3211,1)=1,1,0),"")</f>
        <v/>
      </c>
      <c r="R3211" s="0" t="str">
        <f aca="false">IF(M3211=1,IF(COUNTIFS(C$2:C3211,C3211,M$2:M3211,1)=1,1,0),"")</f>
        <v/>
      </c>
      <c r="S3211" s="0" t="str">
        <f aca="false">IF(L3211=1,IF(COUNTIFS(C$2:C3211,C3211,L$2:L3211,1)=1,1,0),"")</f>
        <v/>
      </c>
      <c r="T3211" s="38" t="str">
        <f aca="false">IF(N3211="","",N3211+ROW()/10000000)</f>
        <v/>
      </c>
      <c r="U3211" s="0" t="str">
        <f aca="false">IF(G3211=1,IF(B3211="",1,0),"")</f>
        <v/>
      </c>
    </row>
    <row r="3212" customFormat="false" ht="15" hidden="false" customHeight="false" outlineLevel="0" collapsed="false">
      <c r="A3212" s="35"/>
      <c r="B3212" s="35"/>
      <c r="G3212" s="0" t="str">
        <f aca="false">IF(A3212="","",IF(AND(A3212&gt;=Debut,A3212&lt;Fin),1,0))</f>
        <v/>
      </c>
      <c r="H3212" s="0" t="str">
        <f aca="false">IF(G3212=1,INT(ROUND((A3212-Debut)*86400,0)/600),"")</f>
        <v/>
      </c>
      <c r="I3212" s="0" t="str">
        <f aca="false">IF(G3212=1,INT(ROUND((A3212-Debut)*86400,0)/3600),"")</f>
        <v/>
      </c>
      <c r="J3212" s="0" t="str">
        <f aca="false">IF(OR(A3212="",B3212=""),"",ROUND((B3212-A3212)*86400,0))</f>
        <v/>
      </c>
      <c r="K3212" s="37" t="str">
        <f aca="false">IF(G3212=1,IF(COUNTIFS($C:$C,C3212,$G:$G,1,$A:$A,"&gt;="&amp;(A3212-FenetreInterm/86400),$A:$A,"&lt;="&amp;A3212)&gt;=NbInterm,1,0),"")</f>
        <v/>
      </c>
      <c r="L3212" s="37" t="str">
        <f aca="false">IF(G3212=1,IF(B3212="",0,IF(J3212&lt;SeuilFugitive,1,0)),"")</f>
        <v/>
      </c>
      <c r="M3212" s="37" t="str">
        <f aca="false">IF(G3212=1,IF(B3212="",IF((Fin-A3212)*24&gt;SeuilFigee,1,0),IF(J3212&gt;SeuilFigee*3600,1,0)),"")</f>
        <v/>
      </c>
      <c r="N3212" s="0" t="str">
        <f aca="false">IF(G3212=1,IF(COUNTIF(H$2:H3212,H3212)=1,COUNTIF($H:$H,H3212),""),"")</f>
        <v/>
      </c>
      <c r="O3212" s="0" t="str">
        <f aca="false">IF(G3212=1,IF(COUNTIF(I$2:I3212,I3212)=1,COUNTIF($I:$I,I3212),""),"")</f>
        <v/>
      </c>
      <c r="P3212" s="38" t="str">
        <f aca="false">IF(G3212=1,IF(COUNTIFS(C$2:C3212,C3212,G$2:G3212,1)=1,COUNTIFS($C:$C,C3212,$G:$G,1)+ROW()/10000000,""),"")</f>
        <v/>
      </c>
      <c r="Q3212" s="0" t="str">
        <f aca="false">IF(K3212=1,IF(COUNTIFS(C$2:C3212,C3212,K$2:K3212,1)=1,1,0),"")</f>
        <v/>
      </c>
      <c r="R3212" s="0" t="str">
        <f aca="false">IF(M3212=1,IF(COUNTIFS(C$2:C3212,C3212,M$2:M3212,1)=1,1,0),"")</f>
        <v/>
      </c>
      <c r="S3212" s="0" t="str">
        <f aca="false">IF(L3212=1,IF(COUNTIFS(C$2:C3212,C3212,L$2:L3212,1)=1,1,0),"")</f>
        <v/>
      </c>
      <c r="T3212" s="38" t="str">
        <f aca="false">IF(N3212="","",N3212+ROW()/10000000)</f>
        <v/>
      </c>
      <c r="U3212" s="0" t="str">
        <f aca="false">IF(G3212=1,IF(B3212="",1,0),"")</f>
        <v/>
      </c>
    </row>
    <row r="3213" customFormat="false" ht="15" hidden="false" customHeight="false" outlineLevel="0" collapsed="false">
      <c r="A3213" s="35"/>
      <c r="B3213" s="35"/>
      <c r="G3213" s="0" t="str">
        <f aca="false">IF(A3213="","",IF(AND(A3213&gt;=Debut,A3213&lt;Fin),1,0))</f>
        <v/>
      </c>
      <c r="H3213" s="0" t="str">
        <f aca="false">IF(G3213=1,INT(ROUND((A3213-Debut)*86400,0)/600),"")</f>
        <v/>
      </c>
      <c r="I3213" s="0" t="str">
        <f aca="false">IF(G3213=1,INT(ROUND((A3213-Debut)*86400,0)/3600),"")</f>
        <v/>
      </c>
      <c r="J3213" s="0" t="str">
        <f aca="false">IF(OR(A3213="",B3213=""),"",ROUND((B3213-A3213)*86400,0))</f>
        <v/>
      </c>
      <c r="K3213" s="37" t="str">
        <f aca="false">IF(G3213=1,IF(COUNTIFS($C:$C,C3213,$G:$G,1,$A:$A,"&gt;="&amp;(A3213-FenetreInterm/86400),$A:$A,"&lt;="&amp;A3213)&gt;=NbInterm,1,0),"")</f>
        <v/>
      </c>
      <c r="L3213" s="37" t="str">
        <f aca="false">IF(G3213=1,IF(B3213="",0,IF(J3213&lt;SeuilFugitive,1,0)),"")</f>
        <v/>
      </c>
      <c r="M3213" s="37" t="str">
        <f aca="false">IF(G3213=1,IF(B3213="",IF((Fin-A3213)*24&gt;SeuilFigee,1,0),IF(J3213&gt;SeuilFigee*3600,1,0)),"")</f>
        <v/>
      </c>
      <c r="N3213" s="0" t="str">
        <f aca="false">IF(G3213=1,IF(COUNTIF(H$2:H3213,H3213)=1,COUNTIF($H:$H,H3213),""),"")</f>
        <v/>
      </c>
      <c r="O3213" s="0" t="str">
        <f aca="false">IF(G3213=1,IF(COUNTIF(I$2:I3213,I3213)=1,COUNTIF($I:$I,I3213),""),"")</f>
        <v/>
      </c>
      <c r="P3213" s="38" t="str">
        <f aca="false">IF(G3213=1,IF(COUNTIFS(C$2:C3213,C3213,G$2:G3213,1)=1,COUNTIFS($C:$C,C3213,$G:$G,1)+ROW()/10000000,""),"")</f>
        <v/>
      </c>
      <c r="Q3213" s="0" t="str">
        <f aca="false">IF(K3213=1,IF(COUNTIFS(C$2:C3213,C3213,K$2:K3213,1)=1,1,0),"")</f>
        <v/>
      </c>
      <c r="R3213" s="0" t="str">
        <f aca="false">IF(M3213=1,IF(COUNTIFS(C$2:C3213,C3213,M$2:M3213,1)=1,1,0),"")</f>
        <v/>
      </c>
      <c r="S3213" s="0" t="str">
        <f aca="false">IF(L3213=1,IF(COUNTIFS(C$2:C3213,C3213,L$2:L3213,1)=1,1,0),"")</f>
        <v/>
      </c>
      <c r="T3213" s="38" t="str">
        <f aca="false">IF(N3213="","",N3213+ROW()/10000000)</f>
        <v/>
      </c>
      <c r="U3213" s="0" t="str">
        <f aca="false">IF(G3213=1,IF(B3213="",1,0),"")</f>
        <v/>
      </c>
    </row>
    <row r="3214" customFormat="false" ht="15" hidden="false" customHeight="false" outlineLevel="0" collapsed="false">
      <c r="A3214" s="35"/>
      <c r="B3214" s="35"/>
      <c r="G3214" s="0" t="str">
        <f aca="false">IF(A3214="","",IF(AND(A3214&gt;=Debut,A3214&lt;Fin),1,0))</f>
        <v/>
      </c>
      <c r="H3214" s="0" t="str">
        <f aca="false">IF(G3214=1,INT(ROUND((A3214-Debut)*86400,0)/600),"")</f>
        <v/>
      </c>
      <c r="I3214" s="0" t="str">
        <f aca="false">IF(G3214=1,INT(ROUND((A3214-Debut)*86400,0)/3600),"")</f>
        <v/>
      </c>
      <c r="J3214" s="0" t="str">
        <f aca="false">IF(OR(A3214="",B3214=""),"",ROUND((B3214-A3214)*86400,0))</f>
        <v/>
      </c>
      <c r="K3214" s="37" t="str">
        <f aca="false">IF(G3214=1,IF(COUNTIFS($C:$C,C3214,$G:$G,1,$A:$A,"&gt;="&amp;(A3214-FenetreInterm/86400),$A:$A,"&lt;="&amp;A3214)&gt;=NbInterm,1,0),"")</f>
        <v/>
      </c>
      <c r="L3214" s="37" t="str">
        <f aca="false">IF(G3214=1,IF(B3214="",0,IF(J3214&lt;SeuilFugitive,1,0)),"")</f>
        <v/>
      </c>
      <c r="M3214" s="37" t="str">
        <f aca="false">IF(G3214=1,IF(B3214="",IF((Fin-A3214)*24&gt;SeuilFigee,1,0),IF(J3214&gt;SeuilFigee*3600,1,0)),"")</f>
        <v/>
      </c>
      <c r="N3214" s="0" t="str">
        <f aca="false">IF(G3214=1,IF(COUNTIF(H$2:H3214,H3214)=1,COUNTIF($H:$H,H3214),""),"")</f>
        <v/>
      </c>
      <c r="O3214" s="0" t="str">
        <f aca="false">IF(G3214=1,IF(COUNTIF(I$2:I3214,I3214)=1,COUNTIF($I:$I,I3214),""),"")</f>
        <v/>
      </c>
      <c r="P3214" s="38" t="str">
        <f aca="false">IF(G3214=1,IF(COUNTIFS(C$2:C3214,C3214,G$2:G3214,1)=1,COUNTIFS($C:$C,C3214,$G:$G,1)+ROW()/10000000,""),"")</f>
        <v/>
      </c>
      <c r="Q3214" s="0" t="str">
        <f aca="false">IF(K3214=1,IF(COUNTIFS(C$2:C3214,C3214,K$2:K3214,1)=1,1,0),"")</f>
        <v/>
      </c>
      <c r="R3214" s="0" t="str">
        <f aca="false">IF(M3214=1,IF(COUNTIFS(C$2:C3214,C3214,M$2:M3214,1)=1,1,0),"")</f>
        <v/>
      </c>
      <c r="S3214" s="0" t="str">
        <f aca="false">IF(L3214=1,IF(COUNTIFS(C$2:C3214,C3214,L$2:L3214,1)=1,1,0),"")</f>
        <v/>
      </c>
      <c r="T3214" s="38" t="str">
        <f aca="false">IF(N3214="","",N3214+ROW()/10000000)</f>
        <v/>
      </c>
      <c r="U3214" s="0" t="str">
        <f aca="false">IF(G3214=1,IF(B3214="",1,0),"")</f>
        <v/>
      </c>
    </row>
    <row r="3215" customFormat="false" ht="15" hidden="false" customHeight="false" outlineLevel="0" collapsed="false">
      <c r="A3215" s="35"/>
      <c r="B3215" s="35"/>
      <c r="G3215" s="0" t="str">
        <f aca="false">IF(A3215="","",IF(AND(A3215&gt;=Debut,A3215&lt;Fin),1,0))</f>
        <v/>
      </c>
      <c r="H3215" s="0" t="str">
        <f aca="false">IF(G3215=1,INT(ROUND((A3215-Debut)*86400,0)/600),"")</f>
        <v/>
      </c>
      <c r="I3215" s="0" t="str">
        <f aca="false">IF(G3215=1,INT(ROUND((A3215-Debut)*86400,0)/3600),"")</f>
        <v/>
      </c>
      <c r="J3215" s="0" t="str">
        <f aca="false">IF(OR(A3215="",B3215=""),"",ROUND((B3215-A3215)*86400,0))</f>
        <v/>
      </c>
      <c r="K3215" s="37" t="str">
        <f aca="false">IF(G3215=1,IF(COUNTIFS($C:$C,C3215,$G:$G,1,$A:$A,"&gt;="&amp;(A3215-FenetreInterm/86400),$A:$A,"&lt;="&amp;A3215)&gt;=NbInterm,1,0),"")</f>
        <v/>
      </c>
      <c r="L3215" s="37" t="str">
        <f aca="false">IF(G3215=1,IF(B3215="",0,IF(J3215&lt;SeuilFugitive,1,0)),"")</f>
        <v/>
      </c>
      <c r="M3215" s="37" t="str">
        <f aca="false">IF(G3215=1,IF(B3215="",IF((Fin-A3215)*24&gt;SeuilFigee,1,0),IF(J3215&gt;SeuilFigee*3600,1,0)),"")</f>
        <v/>
      </c>
      <c r="N3215" s="0" t="str">
        <f aca="false">IF(G3215=1,IF(COUNTIF(H$2:H3215,H3215)=1,COUNTIF($H:$H,H3215),""),"")</f>
        <v/>
      </c>
      <c r="O3215" s="0" t="str">
        <f aca="false">IF(G3215=1,IF(COUNTIF(I$2:I3215,I3215)=1,COUNTIF($I:$I,I3215),""),"")</f>
        <v/>
      </c>
      <c r="P3215" s="38" t="str">
        <f aca="false">IF(G3215=1,IF(COUNTIFS(C$2:C3215,C3215,G$2:G3215,1)=1,COUNTIFS($C:$C,C3215,$G:$G,1)+ROW()/10000000,""),"")</f>
        <v/>
      </c>
      <c r="Q3215" s="0" t="str">
        <f aca="false">IF(K3215=1,IF(COUNTIFS(C$2:C3215,C3215,K$2:K3215,1)=1,1,0),"")</f>
        <v/>
      </c>
      <c r="R3215" s="0" t="str">
        <f aca="false">IF(M3215=1,IF(COUNTIFS(C$2:C3215,C3215,M$2:M3215,1)=1,1,0),"")</f>
        <v/>
      </c>
      <c r="S3215" s="0" t="str">
        <f aca="false">IF(L3215=1,IF(COUNTIFS(C$2:C3215,C3215,L$2:L3215,1)=1,1,0),"")</f>
        <v/>
      </c>
      <c r="T3215" s="38" t="str">
        <f aca="false">IF(N3215="","",N3215+ROW()/10000000)</f>
        <v/>
      </c>
      <c r="U3215" s="0" t="str">
        <f aca="false">IF(G3215=1,IF(B3215="",1,0),"")</f>
        <v/>
      </c>
    </row>
    <row r="3216" customFormat="false" ht="15" hidden="false" customHeight="false" outlineLevel="0" collapsed="false">
      <c r="A3216" s="35"/>
      <c r="B3216" s="35"/>
      <c r="G3216" s="0" t="str">
        <f aca="false">IF(A3216="","",IF(AND(A3216&gt;=Debut,A3216&lt;Fin),1,0))</f>
        <v/>
      </c>
      <c r="H3216" s="0" t="str">
        <f aca="false">IF(G3216=1,INT(ROUND((A3216-Debut)*86400,0)/600),"")</f>
        <v/>
      </c>
      <c r="I3216" s="0" t="str">
        <f aca="false">IF(G3216=1,INT(ROUND((A3216-Debut)*86400,0)/3600),"")</f>
        <v/>
      </c>
      <c r="J3216" s="0" t="str">
        <f aca="false">IF(OR(A3216="",B3216=""),"",ROUND((B3216-A3216)*86400,0))</f>
        <v/>
      </c>
      <c r="K3216" s="37" t="str">
        <f aca="false">IF(G3216=1,IF(COUNTIFS($C:$C,C3216,$G:$G,1,$A:$A,"&gt;="&amp;(A3216-FenetreInterm/86400),$A:$A,"&lt;="&amp;A3216)&gt;=NbInterm,1,0),"")</f>
        <v/>
      </c>
      <c r="L3216" s="37" t="str">
        <f aca="false">IF(G3216=1,IF(B3216="",0,IF(J3216&lt;SeuilFugitive,1,0)),"")</f>
        <v/>
      </c>
      <c r="M3216" s="37" t="str">
        <f aca="false">IF(G3216=1,IF(B3216="",IF((Fin-A3216)*24&gt;SeuilFigee,1,0),IF(J3216&gt;SeuilFigee*3600,1,0)),"")</f>
        <v/>
      </c>
      <c r="N3216" s="0" t="str">
        <f aca="false">IF(G3216=1,IF(COUNTIF(H$2:H3216,H3216)=1,COUNTIF($H:$H,H3216),""),"")</f>
        <v/>
      </c>
      <c r="O3216" s="0" t="str">
        <f aca="false">IF(G3216=1,IF(COUNTIF(I$2:I3216,I3216)=1,COUNTIF($I:$I,I3216),""),"")</f>
        <v/>
      </c>
      <c r="P3216" s="38" t="str">
        <f aca="false">IF(G3216=1,IF(COUNTIFS(C$2:C3216,C3216,G$2:G3216,1)=1,COUNTIFS($C:$C,C3216,$G:$G,1)+ROW()/10000000,""),"")</f>
        <v/>
      </c>
      <c r="Q3216" s="0" t="str">
        <f aca="false">IF(K3216=1,IF(COUNTIFS(C$2:C3216,C3216,K$2:K3216,1)=1,1,0),"")</f>
        <v/>
      </c>
      <c r="R3216" s="0" t="str">
        <f aca="false">IF(M3216=1,IF(COUNTIFS(C$2:C3216,C3216,M$2:M3216,1)=1,1,0),"")</f>
        <v/>
      </c>
      <c r="S3216" s="0" t="str">
        <f aca="false">IF(L3216=1,IF(COUNTIFS(C$2:C3216,C3216,L$2:L3216,1)=1,1,0),"")</f>
        <v/>
      </c>
      <c r="T3216" s="38" t="str">
        <f aca="false">IF(N3216="","",N3216+ROW()/10000000)</f>
        <v/>
      </c>
      <c r="U3216" s="0" t="str">
        <f aca="false">IF(G3216=1,IF(B3216="",1,0),"")</f>
        <v/>
      </c>
    </row>
    <row r="3217" customFormat="false" ht="15" hidden="false" customHeight="false" outlineLevel="0" collapsed="false">
      <c r="A3217" s="35"/>
      <c r="B3217" s="35"/>
      <c r="G3217" s="0" t="str">
        <f aca="false">IF(A3217="","",IF(AND(A3217&gt;=Debut,A3217&lt;Fin),1,0))</f>
        <v/>
      </c>
      <c r="H3217" s="0" t="str">
        <f aca="false">IF(G3217=1,INT(ROUND((A3217-Debut)*86400,0)/600),"")</f>
        <v/>
      </c>
      <c r="I3217" s="0" t="str">
        <f aca="false">IF(G3217=1,INT(ROUND((A3217-Debut)*86400,0)/3600),"")</f>
        <v/>
      </c>
      <c r="J3217" s="0" t="str">
        <f aca="false">IF(OR(A3217="",B3217=""),"",ROUND((B3217-A3217)*86400,0))</f>
        <v/>
      </c>
      <c r="K3217" s="37" t="str">
        <f aca="false">IF(G3217=1,IF(COUNTIFS($C:$C,C3217,$G:$G,1,$A:$A,"&gt;="&amp;(A3217-FenetreInterm/86400),$A:$A,"&lt;="&amp;A3217)&gt;=NbInterm,1,0),"")</f>
        <v/>
      </c>
      <c r="L3217" s="37" t="str">
        <f aca="false">IF(G3217=1,IF(B3217="",0,IF(J3217&lt;SeuilFugitive,1,0)),"")</f>
        <v/>
      </c>
      <c r="M3217" s="37" t="str">
        <f aca="false">IF(G3217=1,IF(B3217="",IF((Fin-A3217)*24&gt;SeuilFigee,1,0),IF(J3217&gt;SeuilFigee*3600,1,0)),"")</f>
        <v/>
      </c>
      <c r="N3217" s="0" t="str">
        <f aca="false">IF(G3217=1,IF(COUNTIF(H$2:H3217,H3217)=1,COUNTIF($H:$H,H3217),""),"")</f>
        <v/>
      </c>
      <c r="O3217" s="0" t="str">
        <f aca="false">IF(G3217=1,IF(COUNTIF(I$2:I3217,I3217)=1,COUNTIF($I:$I,I3217),""),"")</f>
        <v/>
      </c>
      <c r="P3217" s="38" t="str">
        <f aca="false">IF(G3217=1,IF(COUNTIFS(C$2:C3217,C3217,G$2:G3217,1)=1,COUNTIFS($C:$C,C3217,$G:$G,1)+ROW()/10000000,""),"")</f>
        <v/>
      </c>
      <c r="Q3217" s="0" t="str">
        <f aca="false">IF(K3217=1,IF(COUNTIFS(C$2:C3217,C3217,K$2:K3217,1)=1,1,0),"")</f>
        <v/>
      </c>
      <c r="R3217" s="0" t="str">
        <f aca="false">IF(M3217=1,IF(COUNTIFS(C$2:C3217,C3217,M$2:M3217,1)=1,1,0),"")</f>
        <v/>
      </c>
      <c r="S3217" s="0" t="str">
        <f aca="false">IF(L3217=1,IF(COUNTIFS(C$2:C3217,C3217,L$2:L3217,1)=1,1,0),"")</f>
        <v/>
      </c>
      <c r="T3217" s="38" t="str">
        <f aca="false">IF(N3217="","",N3217+ROW()/10000000)</f>
        <v/>
      </c>
      <c r="U3217" s="0" t="str">
        <f aca="false">IF(G3217=1,IF(B3217="",1,0),"")</f>
        <v/>
      </c>
    </row>
    <row r="3218" customFormat="false" ht="15" hidden="false" customHeight="false" outlineLevel="0" collapsed="false">
      <c r="A3218" s="35"/>
      <c r="B3218" s="35"/>
      <c r="G3218" s="0" t="str">
        <f aca="false">IF(A3218="","",IF(AND(A3218&gt;=Debut,A3218&lt;Fin),1,0))</f>
        <v/>
      </c>
      <c r="H3218" s="0" t="str">
        <f aca="false">IF(G3218=1,INT(ROUND((A3218-Debut)*86400,0)/600),"")</f>
        <v/>
      </c>
      <c r="I3218" s="0" t="str">
        <f aca="false">IF(G3218=1,INT(ROUND((A3218-Debut)*86400,0)/3600),"")</f>
        <v/>
      </c>
      <c r="J3218" s="0" t="str">
        <f aca="false">IF(OR(A3218="",B3218=""),"",ROUND((B3218-A3218)*86400,0))</f>
        <v/>
      </c>
      <c r="K3218" s="37" t="str">
        <f aca="false">IF(G3218=1,IF(COUNTIFS($C:$C,C3218,$G:$G,1,$A:$A,"&gt;="&amp;(A3218-FenetreInterm/86400),$A:$A,"&lt;="&amp;A3218)&gt;=NbInterm,1,0),"")</f>
        <v/>
      </c>
      <c r="L3218" s="37" t="str">
        <f aca="false">IF(G3218=1,IF(B3218="",0,IF(J3218&lt;SeuilFugitive,1,0)),"")</f>
        <v/>
      </c>
      <c r="M3218" s="37" t="str">
        <f aca="false">IF(G3218=1,IF(B3218="",IF((Fin-A3218)*24&gt;SeuilFigee,1,0),IF(J3218&gt;SeuilFigee*3600,1,0)),"")</f>
        <v/>
      </c>
      <c r="N3218" s="0" t="str">
        <f aca="false">IF(G3218=1,IF(COUNTIF(H$2:H3218,H3218)=1,COUNTIF($H:$H,H3218),""),"")</f>
        <v/>
      </c>
      <c r="O3218" s="0" t="str">
        <f aca="false">IF(G3218=1,IF(COUNTIF(I$2:I3218,I3218)=1,COUNTIF($I:$I,I3218),""),"")</f>
        <v/>
      </c>
      <c r="P3218" s="38" t="str">
        <f aca="false">IF(G3218=1,IF(COUNTIFS(C$2:C3218,C3218,G$2:G3218,1)=1,COUNTIFS($C:$C,C3218,$G:$G,1)+ROW()/10000000,""),"")</f>
        <v/>
      </c>
      <c r="Q3218" s="0" t="str">
        <f aca="false">IF(K3218=1,IF(COUNTIFS(C$2:C3218,C3218,K$2:K3218,1)=1,1,0),"")</f>
        <v/>
      </c>
      <c r="R3218" s="0" t="str">
        <f aca="false">IF(M3218=1,IF(COUNTIFS(C$2:C3218,C3218,M$2:M3218,1)=1,1,0),"")</f>
        <v/>
      </c>
      <c r="S3218" s="0" t="str">
        <f aca="false">IF(L3218=1,IF(COUNTIFS(C$2:C3218,C3218,L$2:L3218,1)=1,1,0),"")</f>
        <v/>
      </c>
      <c r="T3218" s="38" t="str">
        <f aca="false">IF(N3218="","",N3218+ROW()/10000000)</f>
        <v/>
      </c>
      <c r="U3218" s="0" t="str">
        <f aca="false">IF(G3218=1,IF(B3218="",1,0),"")</f>
        <v/>
      </c>
    </row>
    <row r="3219" customFormat="false" ht="15" hidden="false" customHeight="false" outlineLevel="0" collapsed="false">
      <c r="A3219" s="35"/>
      <c r="B3219" s="35"/>
      <c r="G3219" s="0" t="str">
        <f aca="false">IF(A3219="","",IF(AND(A3219&gt;=Debut,A3219&lt;Fin),1,0))</f>
        <v/>
      </c>
      <c r="H3219" s="0" t="str">
        <f aca="false">IF(G3219=1,INT(ROUND((A3219-Debut)*86400,0)/600),"")</f>
        <v/>
      </c>
      <c r="I3219" s="0" t="str">
        <f aca="false">IF(G3219=1,INT(ROUND((A3219-Debut)*86400,0)/3600),"")</f>
        <v/>
      </c>
      <c r="J3219" s="0" t="str">
        <f aca="false">IF(OR(A3219="",B3219=""),"",ROUND((B3219-A3219)*86400,0))</f>
        <v/>
      </c>
      <c r="K3219" s="37" t="str">
        <f aca="false">IF(G3219=1,IF(COUNTIFS($C:$C,C3219,$G:$G,1,$A:$A,"&gt;="&amp;(A3219-FenetreInterm/86400),$A:$A,"&lt;="&amp;A3219)&gt;=NbInterm,1,0),"")</f>
        <v/>
      </c>
      <c r="L3219" s="37" t="str">
        <f aca="false">IF(G3219=1,IF(B3219="",0,IF(J3219&lt;SeuilFugitive,1,0)),"")</f>
        <v/>
      </c>
      <c r="M3219" s="37" t="str">
        <f aca="false">IF(G3219=1,IF(B3219="",IF((Fin-A3219)*24&gt;SeuilFigee,1,0),IF(J3219&gt;SeuilFigee*3600,1,0)),"")</f>
        <v/>
      </c>
      <c r="N3219" s="0" t="str">
        <f aca="false">IF(G3219=1,IF(COUNTIF(H$2:H3219,H3219)=1,COUNTIF($H:$H,H3219),""),"")</f>
        <v/>
      </c>
      <c r="O3219" s="0" t="str">
        <f aca="false">IF(G3219=1,IF(COUNTIF(I$2:I3219,I3219)=1,COUNTIF($I:$I,I3219),""),"")</f>
        <v/>
      </c>
      <c r="P3219" s="38" t="str">
        <f aca="false">IF(G3219=1,IF(COUNTIFS(C$2:C3219,C3219,G$2:G3219,1)=1,COUNTIFS($C:$C,C3219,$G:$G,1)+ROW()/10000000,""),"")</f>
        <v/>
      </c>
      <c r="Q3219" s="0" t="str">
        <f aca="false">IF(K3219=1,IF(COUNTIFS(C$2:C3219,C3219,K$2:K3219,1)=1,1,0),"")</f>
        <v/>
      </c>
      <c r="R3219" s="0" t="str">
        <f aca="false">IF(M3219=1,IF(COUNTIFS(C$2:C3219,C3219,M$2:M3219,1)=1,1,0),"")</f>
        <v/>
      </c>
      <c r="S3219" s="0" t="str">
        <f aca="false">IF(L3219=1,IF(COUNTIFS(C$2:C3219,C3219,L$2:L3219,1)=1,1,0),"")</f>
        <v/>
      </c>
      <c r="T3219" s="38" t="str">
        <f aca="false">IF(N3219="","",N3219+ROW()/10000000)</f>
        <v/>
      </c>
      <c r="U3219" s="0" t="str">
        <f aca="false">IF(G3219=1,IF(B3219="",1,0),"")</f>
        <v/>
      </c>
    </row>
    <row r="3220" customFormat="false" ht="15" hidden="false" customHeight="false" outlineLevel="0" collapsed="false">
      <c r="A3220" s="35"/>
      <c r="B3220" s="35"/>
      <c r="G3220" s="0" t="str">
        <f aca="false">IF(A3220="","",IF(AND(A3220&gt;=Debut,A3220&lt;Fin),1,0))</f>
        <v/>
      </c>
      <c r="H3220" s="0" t="str">
        <f aca="false">IF(G3220=1,INT(ROUND((A3220-Debut)*86400,0)/600),"")</f>
        <v/>
      </c>
      <c r="I3220" s="0" t="str">
        <f aca="false">IF(G3220=1,INT(ROUND((A3220-Debut)*86400,0)/3600),"")</f>
        <v/>
      </c>
      <c r="J3220" s="0" t="str">
        <f aca="false">IF(OR(A3220="",B3220=""),"",ROUND((B3220-A3220)*86400,0))</f>
        <v/>
      </c>
      <c r="K3220" s="37" t="str">
        <f aca="false">IF(G3220=1,IF(COUNTIFS($C:$C,C3220,$G:$G,1,$A:$A,"&gt;="&amp;(A3220-FenetreInterm/86400),$A:$A,"&lt;="&amp;A3220)&gt;=NbInterm,1,0),"")</f>
        <v/>
      </c>
      <c r="L3220" s="37" t="str">
        <f aca="false">IF(G3220=1,IF(B3220="",0,IF(J3220&lt;SeuilFugitive,1,0)),"")</f>
        <v/>
      </c>
      <c r="M3220" s="37" t="str">
        <f aca="false">IF(G3220=1,IF(B3220="",IF((Fin-A3220)*24&gt;SeuilFigee,1,0),IF(J3220&gt;SeuilFigee*3600,1,0)),"")</f>
        <v/>
      </c>
      <c r="N3220" s="0" t="str">
        <f aca="false">IF(G3220=1,IF(COUNTIF(H$2:H3220,H3220)=1,COUNTIF($H:$H,H3220),""),"")</f>
        <v/>
      </c>
      <c r="O3220" s="0" t="str">
        <f aca="false">IF(G3220=1,IF(COUNTIF(I$2:I3220,I3220)=1,COUNTIF($I:$I,I3220),""),"")</f>
        <v/>
      </c>
      <c r="P3220" s="38" t="str">
        <f aca="false">IF(G3220=1,IF(COUNTIFS(C$2:C3220,C3220,G$2:G3220,1)=1,COUNTIFS($C:$C,C3220,$G:$G,1)+ROW()/10000000,""),"")</f>
        <v/>
      </c>
      <c r="Q3220" s="0" t="str">
        <f aca="false">IF(K3220=1,IF(COUNTIFS(C$2:C3220,C3220,K$2:K3220,1)=1,1,0),"")</f>
        <v/>
      </c>
      <c r="R3220" s="0" t="str">
        <f aca="false">IF(M3220=1,IF(COUNTIFS(C$2:C3220,C3220,M$2:M3220,1)=1,1,0),"")</f>
        <v/>
      </c>
      <c r="S3220" s="0" t="str">
        <f aca="false">IF(L3220=1,IF(COUNTIFS(C$2:C3220,C3220,L$2:L3220,1)=1,1,0),"")</f>
        <v/>
      </c>
      <c r="T3220" s="38" t="str">
        <f aca="false">IF(N3220="","",N3220+ROW()/10000000)</f>
        <v/>
      </c>
      <c r="U3220" s="0" t="str">
        <f aca="false">IF(G3220=1,IF(B3220="",1,0),"")</f>
        <v/>
      </c>
    </row>
    <row r="3221" customFormat="false" ht="15" hidden="false" customHeight="false" outlineLevel="0" collapsed="false">
      <c r="A3221" s="35"/>
      <c r="B3221" s="35"/>
      <c r="G3221" s="0" t="str">
        <f aca="false">IF(A3221="","",IF(AND(A3221&gt;=Debut,A3221&lt;Fin),1,0))</f>
        <v/>
      </c>
      <c r="H3221" s="0" t="str">
        <f aca="false">IF(G3221=1,INT(ROUND((A3221-Debut)*86400,0)/600),"")</f>
        <v/>
      </c>
      <c r="I3221" s="0" t="str">
        <f aca="false">IF(G3221=1,INT(ROUND((A3221-Debut)*86400,0)/3600),"")</f>
        <v/>
      </c>
      <c r="J3221" s="0" t="str">
        <f aca="false">IF(OR(A3221="",B3221=""),"",ROUND((B3221-A3221)*86400,0))</f>
        <v/>
      </c>
      <c r="K3221" s="37" t="str">
        <f aca="false">IF(G3221=1,IF(COUNTIFS($C:$C,C3221,$G:$G,1,$A:$A,"&gt;="&amp;(A3221-FenetreInterm/86400),$A:$A,"&lt;="&amp;A3221)&gt;=NbInterm,1,0),"")</f>
        <v/>
      </c>
      <c r="L3221" s="37" t="str">
        <f aca="false">IF(G3221=1,IF(B3221="",0,IF(J3221&lt;SeuilFugitive,1,0)),"")</f>
        <v/>
      </c>
      <c r="M3221" s="37" t="str">
        <f aca="false">IF(G3221=1,IF(B3221="",IF((Fin-A3221)*24&gt;SeuilFigee,1,0),IF(J3221&gt;SeuilFigee*3600,1,0)),"")</f>
        <v/>
      </c>
      <c r="N3221" s="0" t="str">
        <f aca="false">IF(G3221=1,IF(COUNTIF(H$2:H3221,H3221)=1,COUNTIF($H:$H,H3221),""),"")</f>
        <v/>
      </c>
      <c r="O3221" s="0" t="str">
        <f aca="false">IF(G3221=1,IF(COUNTIF(I$2:I3221,I3221)=1,COUNTIF($I:$I,I3221),""),"")</f>
        <v/>
      </c>
      <c r="P3221" s="38" t="str">
        <f aca="false">IF(G3221=1,IF(COUNTIFS(C$2:C3221,C3221,G$2:G3221,1)=1,COUNTIFS($C:$C,C3221,$G:$G,1)+ROW()/10000000,""),"")</f>
        <v/>
      </c>
      <c r="Q3221" s="0" t="str">
        <f aca="false">IF(K3221=1,IF(COUNTIFS(C$2:C3221,C3221,K$2:K3221,1)=1,1,0),"")</f>
        <v/>
      </c>
      <c r="R3221" s="0" t="str">
        <f aca="false">IF(M3221=1,IF(COUNTIFS(C$2:C3221,C3221,M$2:M3221,1)=1,1,0),"")</f>
        <v/>
      </c>
      <c r="S3221" s="0" t="str">
        <f aca="false">IF(L3221=1,IF(COUNTIFS(C$2:C3221,C3221,L$2:L3221,1)=1,1,0),"")</f>
        <v/>
      </c>
      <c r="T3221" s="38" t="str">
        <f aca="false">IF(N3221="","",N3221+ROW()/10000000)</f>
        <v/>
      </c>
      <c r="U3221" s="0" t="str">
        <f aca="false">IF(G3221=1,IF(B3221="",1,0),"")</f>
        <v/>
      </c>
    </row>
    <row r="3222" customFormat="false" ht="15" hidden="false" customHeight="false" outlineLevel="0" collapsed="false">
      <c r="A3222" s="35"/>
      <c r="B3222" s="35"/>
      <c r="G3222" s="0" t="str">
        <f aca="false">IF(A3222="","",IF(AND(A3222&gt;=Debut,A3222&lt;Fin),1,0))</f>
        <v/>
      </c>
      <c r="H3222" s="0" t="str">
        <f aca="false">IF(G3222=1,INT(ROUND((A3222-Debut)*86400,0)/600),"")</f>
        <v/>
      </c>
      <c r="I3222" s="0" t="str">
        <f aca="false">IF(G3222=1,INT(ROUND((A3222-Debut)*86400,0)/3600),"")</f>
        <v/>
      </c>
      <c r="J3222" s="0" t="str">
        <f aca="false">IF(OR(A3222="",B3222=""),"",ROUND((B3222-A3222)*86400,0))</f>
        <v/>
      </c>
      <c r="K3222" s="37" t="str">
        <f aca="false">IF(G3222=1,IF(COUNTIFS($C:$C,C3222,$G:$G,1,$A:$A,"&gt;="&amp;(A3222-FenetreInterm/86400),$A:$A,"&lt;="&amp;A3222)&gt;=NbInterm,1,0),"")</f>
        <v/>
      </c>
      <c r="L3222" s="37" t="str">
        <f aca="false">IF(G3222=1,IF(B3222="",0,IF(J3222&lt;SeuilFugitive,1,0)),"")</f>
        <v/>
      </c>
      <c r="M3222" s="37" t="str">
        <f aca="false">IF(G3222=1,IF(B3222="",IF((Fin-A3222)*24&gt;SeuilFigee,1,0),IF(J3222&gt;SeuilFigee*3600,1,0)),"")</f>
        <v/>
      </c>
      <c r="N3222" s="0" t="str">
        <f aca="false">IF(G3222=1,IF(COUNTIF(H$2:H3222,H3222)=1,COUNTIF($H:$H,H3222),""),"")</f>
        <v/>
      </c>
      <c r="O3222" s="0" t="str">
        <f aca="false">IF(G3222=1,IF(COUNTIF(I$2:I3222,I3222)=1,COUNTIF($I:$I,I3222),""),"")</f>
        <v/>
      </c>
      <c r="P3222" s="38" t="str">
        <f aca="false">IF(G3222=1,IF(COUNTIFS(C$2:C3222,C3222,G$2:G3222,1)=1,COUNTIFS($C:$C,C3222,$G:$G,1)+ROW()/10000000,""),"")</f>
        <v/>
      </c>
      <c r="Q3222" s="0" t="str">
        <f aca="false">IF(K3222=1,IF(COUNTIFS(C$2:C3222,C3222,K$2:K3222,1)=1,1,0),"")</f>
        <v/>
      </c>
      <c r="R3222" s="0" t="str">
        <f aca="false">IF(M3222=1,IF(COUNTIFS(C$2:C3222,C3222,M$2:M3222,1)=1,1,0),"")</f>
        <v/>
      </c>
      <c r="S3222" s="0" t="str">
        <f aca="false">IF(L3222=1,IF(COUNTIFS(C$2:C3222,C3222,L$2:L3222,1)=1,1,0),"")</f>
        <v/>
      </c>
      <c r="T3222" s="38" t="str">
        <f aca="false">IF(N3222="","",N3222+ROW()/10000000)</f>
        <v/>
      </c>
      <c r="U3222" s="0" t="str">
        <f aca="false">IF(G3222=1,IF(B3222="",1,0),"")</f>
        <v/>
      </c>
    </row>
    <row r="3223" customFormat="false" ht="15" hidden="false" customHeight="false" outlineLevel="0" collapsed="false">
      <c r="A3223" s="35"/>
      <c r="B3223" s="35"/>
      <c r="G3223" s="0" t="str">
        <f aca="false">IF(A3223="","",IF(AND(A3223&gt;=Debut,A3223&lt;Fin),1,0))</f>
        <v/>
      </c>
      <c r="H3223" s="0" t="str">
        <f aca="false">IF(G3223=1,INT(ROUND((A3223-Debut)*86400,0)/600),"")</f>
        <v/>
      </c>
      <c r="I3223" s="0" t="str">
        <f aca="false">IF(G3223=1,INT(ROUND((A3223-Debut)*86400,0)/3600),"")</f>
        <v/>
      </c>
      <c r="J3223" s="0" t="str">
        <f aca="false">IF(OR(A3223="",B3223=""),"",ROUND((B3223-A3223)*86400,0))</f>
        <v/>
      </c>
      <c r="K3223" s="37" t="str">
        <f aca="false">IF(G3223=1,IF(COUNTIFS($C:$C,C3223,$G:$G,1,$A:$A,"&gt;="&amp;(A3223-FenetreInterm/86400),$A:$A,"&lt;="&amp;A3223)&gt;=NbInterm,1,0),"")</f>
        <v/>
      </c>
      <c r="L3223" s="37" t="str">
        <f aca="false">IF(G3223=1,IF(B3223="",0,IF(J3223&lt;SeuilFugitive,1,0)),"")</f>
        <v/>
      </c>
      <c r="M3223" s="37" t="str">
        <f aca="false">IF(G3223=1,IF(B3223="",IF((Fin-A3223)*24&gt;SeuilFigee,1,0),IF(J3223&gt;SeuilFigee*3600,1,0)),"")</f>
        <v/>
      </c>
      <c r="N3223" s="0" t="str">
        <f aca="false">IF(G3223=1,IF(COUNTIF(H$2:H3223,H3223)=1,COUNTIF($H:$H,H3223),""),"")</f>
        <v/>
      </c>
      <c r="O3223" s="0" t="str">
        <f aca="false">IF(G3223=1,IF(COUNTIF(I$2:I3223,I3223)=1,COUNTIF($I:$I,I3223),""),"")</f>
        <v/>
      </c>
      <c r="P3223" s="38" t="str">
        <f aca="false">IF(G3223=1,IF(COUNTIFS(C$2:C3223,C3223,G$2:G3223,1)=1,COUNTIFS($C:$C,C3223,$G:$G,1)+ROW()/10000000,""),"")</f>
        <v/>
      </c>
      <c r="Q3223" s="0" t="str">
        <f aca="false">IF(K3223=1,IF(COUNTIFS(C$2:C3223,C3223,K$2:K3223,1)=1,1,0),"")</f>
        <v/>
      </c>
      <c r="R3223" s="0" t="str">
        <f aca="false">IF(M3223=1,IF(COUNTIFS(C$2:C3223,C3223,M$2:M3223,1)=1,1,0),"")</f>
        <v/>
      </c>
      <c r="S3223" s="0" t="str">
        <f aca="false">IF(L3223=1,IF(COUNTIFS(C$2:C3223,C3223,L$2:L3223,1)=1,1,0),"")</f>
        <v/>
      </c>
      <c r="T3223" s="38" t="str">
        <f aca="false">IF(N3223="","",N3223+ROW()/10000000)</f>
        <v/>
      </c>
      <c r="U3223" s="0" t="str">
        <f aca="false">IF(G3223=1,IF(B3223="",1,0),"")</f>
        <v/>
      </c>
    </row>
    <row r="3224" customFormat="false" ht="15" hidden="false" customHeight="false" outlineLevel="0" collapsed="false">
      <c r="A3224" s="35"/>
      <c r="B3224" s="35"/>
      <c r="G3224" s="0" t="str">
        <f aca="false">IF(A3224="","",IF(AND(A3224&gt;=Debut,A3224&lt;Fin),1,0))</f>
        <v/>
      </c>
      <c r="H3224" s="0" t="str">
        <f aca="false">IF(G3224=1,INT(ROUND((A3224-Debut)*86400,0)/600),"")</f>
        <v/>
      </c>
      <c r="I3224" s="0" t="str">
        <f aca="false">IF(G3224=1,INT(ROUND((A3224-Debut)*86400,0)/3600),"")</f>
        <v/>
      </c>
      <c r="J3224" s="0" t="str">
        <f aca="false">IF(OR(A3224="",B3224=""),"",ROUND((B3224-A3224)*86400,0))</f>
        <v/>
      </c>
      <c r="K3224" s="37" t="str">
        <f aca="false">IF(G3224=1,IF(COUNTIFS($C:$C,C3224,$G:$G,1,$A:$A,"&gt;="&amp;(A3224-FenetreInterm/86400),$A:$A,"&lt;="&amp;A3224)&gt;=NbInterm,1,0),"")</f>
        <v/>
      </c>
      <c r="L3224" s="37" t="str">
        <f aca="false">IF(G3224=1,IF(B3224="",0,IF(J3224&lt;SeuilFugitive,1,0)),"")</f>
        <v/>
      </c>
      <c r="M3224" s="37" t="str">
        <f aca="false">IF(G3224=1,IF(B3224="",IF((Fin-A3224)*24&gt;SeuilFigee,1,0),IF(J3224&gt;SeuilFigee*3600,1,0)),"")</f>
        <v/>
      </c>
      <c r="N3224" s="0" t="str">
        <f aca="false">IF(G3224=1,IF(COUNTIF(H$2:H3224,H3224)=1,COUNTIF($H:$H,H3224),""),"")</f>
        <v/>
      </c>
      <c r="O3224" s="0" t="str">
        <f aca="false">IF(G3224=1,IF(COUNTIF(I$2:I3224,I3224)=1,COUNTIF($I:$I,I3224),""),"")</f>
        <v/>
      </c>
      <c r="P3224" s="38" t="str">
        <f aca="false">IF(G3224=1,IF(COUNTIFS(C$2:C3224,C3224,G$2:G3224,1)=1,COUNTIFS($C:$C,C3224,$G:$G,1)+ROW()/10000000,""),"")</f>
        <v/>
      </c>
      <c r="Q3224" s="0" t="str">
        <f aca="false">IF(K3224=1,IF(COUNTIFS(C$2:C3224,C3224,K$2:K3224,1)=1,1,0),"")</f>
        <v/>
      </c>
      <c r="R3224" s="0" t="str">
        <f aca="false">IF(M3224=1,IF(COUNTIFS(C$2:C3224,C3224,M$2:M3224,1)=1,1,0),"")</f>
        <v/>
      </c>
      <c r="S3224" s="0" t="str">
        <f aca="false">IF(L3224=1,IF(COUNTIFS(C$2:C3224,C3224,L$2:L3224,1)=1,1,0),"")</f>
        <v/>
      </c>
      <c r="T3224" s="38" t="str">
        <f aca="false">IF(N3224="","",N3224+ROW()/10000000)</f>
        <v/>
      </c>
      <c r="U3224" s="0" t="str">
        <f aca="false">IF(G3224=1,IF(B3224="",1,0),"")</f>
        <v/>
      </c>
    </row>
    <row r="3225" customFormat="false" ht="15" hidden="false" customHeight="false" outlineLevel="0" collapsed="false">
      <c r="A3225" s="35"/>
      <c r="B3225" s="35"/>
      <c r="G3225" s="0" t="str">
        <f aca="false">IF(A3225="","",IF(AND(A3225&gt;=Debut,A3225&lt;Fin),1,0))</f>
        <v/>
      </c>
      <c r="H3225" s="0" t="str">
        <f aca="false">IF(G3225=1,INT(ROUND((A3225-Debut)*86400,0)/600),"")</f>
        <v/>
      </c>
      <c r="I3225" s="0" t="str">
        <f aca="false">IF(G3225=1,INT(ROUND((A3225-Debut)*86400,0)/3600),"")</f>
        <v/>
      </c>
      <c r="J3225" s="0" t="str">
        <f aca="false">IF(OR(A3225="",B3225=""),"",ROUND((B3225-A3225)*86400,0))</f>
        <v/>
      </c>
      <c r="K3225" s="37" t="str">
        <f aca="false">IF(G3225=1,IF(COUNTIFS($C:$C,C3225,$G:$G,1,$A:$A,"&gt;="&amp;(A3225-FenetreInterm/86400),$A:$A,"&lt;="&amp;A3225)&gt;=NbInterm,1,0),"")</f>
        <v/>
      </c>
      <c r="L3225" s="37" t="str">
        <f aca="false">IF(G3225=1,IF(B3225="",0,IF(J3225&lt;SeuilFugitive,1,0)),"")</f>
        <v/>
      </c>
      <c r="M3225" s="37" t="str">
        <f aca="false">IF(G3225=1,IF(B3225="",IF((Fin-A3225)*24&gt;SeuilFigee,1,0),IF(J3225&gt;SeuilFigee*3600,1,0)),"")</f>
        <v/>
      </c>
      <c r="N3225" s="0" t="str">
        <f aca="false">IF(G3225=1,IF(COUNTIF(H$2:H3225,H3225)=1,COUNTIF($H:$H,H3225),""),"")</f>
        <v/>
      </c>
      <c r="O3225" s="0" t="str">
        <f aca="false">IF(G3225=1,IF(COUNTIF(I$2:I3225,I3225)=1,COUNTIF($I:$I,I3225),""),"")</f>
        <v/>
      </c>
      <c r="P3225" s="38" t="str">
        <f aca="false">IF(G3225=1,IF(COUNTIFS(C$2:C3225,C3225,G$2:G3225,1)=1,COUNTIFS($C:$C,C3225,$G:$G,1)+ROW()/10000000,""),"")</f>
        <v/>
      </c>
      <c r="Q3225" s="0" t="str">
        <f aca="false">IF(K3225=1,IF(COUNTIFS(C$2:C3225,C3225,K$2:K3225,1)=1,1,0),"")</f>
        <v/>
      </c>
      <c r="R3225" s="0" t="str">
        <f aca="false">IF(M3225=1,IF(COUNTIFS(C$2:C3225,C3225,M$2:M3225,1)=1,1,0),"")</f>
        <v/>
      </c>
      <c r="S3225" s="0" t="str">
        <f aca="false">IF(L3225=1,IF(COUNTIFS(C$2:C3225,C3225,L$2:L3225,1)=1,1,0),"")</f>
        <v/>
      </c>
      <c r="T3225" s="38" t="str">
        <f aca="false">IF(N3225="","",N3225+ROW()/10000000)</f>
        <v/>
      </c>
      <c r="U3225" s="0" t="str">
        <f aca="false">IF(G3225=1,IF(B3225="",1,0),"")</f>
        <v/>
      </c>
    </row>
    <row r="3226" customFormat="false" ht="15" hidden="false" customHeight="false" outlineLevel="0" collapsed="false">
      <c r="A3226" s="35"/>
      <c r="B3226" s="35"/>
      <c r="G3226" s="0" t="str">
        <f aca="false">IF(A3226="","",IF(AND(A3226&gt;=Debut,A3226&lt;Fin),1,0))</f>
        <v/>
      </c>
      <c r="H3226" s="0" t="str">
        <f aca="false">IF(G3226=1,INT(ROUND((A3226-Debut)*86400,0)/600),"")</f>
        <v/>
      </c>
      <c r="I3226" s="0" t="str">
        <f aca="false">IF(G3226=1,INT(ROUND((A3226-Debut)*86400,0)/3600),"")</f>
        <v/>
      </c>
      <c r="J3226" s="0" t="str">
        <f aca="false">IF(OR(A3226="",B3226=""),"",ROUND((B3226-A3226)*86400,0))</f>
        <v/>
      </c>
      <c r="K3226" s="37" t="str">
        <f aca="false">IF(G3226=1,IF(COUNTIFS($C:$C,C3226,$G:$G,1,$A:$A,"&gt;="&amp;(A3226-FenetreInterm/86400),$A:$A,"&lt;="&amp;A3226)&gt;=NbInterm,1,0),"")</f>
        <v/>
      </c>
      <c r="L3226" s="37" t="str">
        <f aca="false">IF(G3226=1,IF(B3226="",0,IF(J3226&lt;SeuilFugitive,1,0)),"")</f>
        <v/>
      </c>
      <c r="M3226" s="37" t="str">
        <f aca="false">IF(G3226=1,IF(B3226="",IF((Fin-A3226)*24&gt;SeuilFigee,1,0),IF(J3226&gt;SeuilFigee*3600,1,0)),"")</f>
        <v/>
      </c>
      <c r="N3226" s="0" t="str">
        <f aca="false">IF(G3226=1,IF(COUNTIF(H$2:H3226,H3226)=1,COUNTIF($H:$H,H3226),""),"")</f>
        <v/>
      </c>
      <c r="O3226" s="0" t="str">
        <f aca="false">IF(G3226=1,IF(COUNTIF(I$2:I3226,I3226)=1,COUNTIF($I:$I,I3226),""),"")</f>
        <v/>
      </c>
      <c r="P3226" s="38" t="str">
        <f aca="false">IF(G3226=1,IF(COUNTIFS(C$2:C3226,C3226,G$2:G3226,1)=1,COUNTIFS($C:$C,C3226,$G:$G,1)+ROW()/10000000,""),"")</f>
        <v/>
      </c>
      <c r="Q3226" s="0" t="str">
        <f aca="false">IF(K3226=1,IF(COUNTIFS(C$2:C3226,C3226,K$2:K3226,1)=1,1,0),"")</f>
        <v/>
      </c>
      <c r="R3226" s="0" t="str">
        <f aca="false">IF(M3226=1,IF(COUNTIFS(C$2:C3226,C3226,M$2:M3226,1)=1,1,0),"")</f>
        <v/>
      </c>
      <c r="S3226" s="0" t="str">
        <f aca="false">IF(L3226=1,IF(COUNTIFS(C$2:C3226,C3226,L$2:L3226,1)=1,1,0),"")</f>
        <v/>
      </c>
      <c r="T3226" s="38" t="str">
        <f aca="false">IF(N3226="","",N3226+ROW()/10000000)</f>
        <v/>
      </c>
      <c r="U3226" s="0" t="str">
        <f aca="false">IF(G3226=1,IF(B3226="",1,0),"")</f>
        <v/>
      </c>
    </row>
    <row r="3227" customFormat="false" ht="15" hidden="false" customHeight="false" outlineLevel="0" collapsed="false">
      <c r="A3227" s="35"/>
      <c r="B3227" s="35"/>
      <c r="G3227" s="0" t="str">
        <f aca="false">IF(A3227="","",IF(AND(A3227&gt;=Debut,A3227&lt;Fin),1,0))</f>
        <v/>
      </c>
      <c r="H3227" s="0" t="str">
        <f aca="false">IF(G3227=1,INT(ROUND((A3227-Debut)*86400,0)/600),"")</f>
        <v/>
      </c>
      <c r="I3227" s="0" t="str">
        <f aca="false">IF(G3227=1,INT(ROUND((A3227-Debut)*86400,0)/3600),"")</f>
        <v/>
      </c>
      <c r="J3227" s="0" t="str">
        <f aca="false">IF(OR(A3227="",B3227=""),"",ROUND((B3227-A3227)*86400,0))</f>
        <v/>
      </c>
      <c r="K3227" s="37" t="str">
        <f aca="false">IF(G3227=1,IF(COUNTIFS($C:$C,C3227,$G:$G,1,$A:$A,"&gt;="&amp;(A3227-FenetreInterm/86400),$A:$A,"&lt;="&amp;A3227)&gt;=NbInterm,1,0),"")</f>
        <v/>
      </c>
      <c r="L3227" s="37" t="str">
        <f aca="false">IF(G3227=1,IF(B3227="",0,IF(J3227&lt;SeuilFugitive,1,0)),"")</f>
        <v/>
      </c>
      <c r="M3227" s="37" t="str">
        <f aca="false">IF(G3227=1,IF(B3227="",IF((Fin-A3227)*24&gt;SeuilFigee,1,0),IF(J3227&gt;SeuilFigee*3600,1,0)),"")</f>
        <v/>
      </c>
      <c r="N3227" s="0" t="str">
        <f aca="false">IF(G3227=1,IF(COUNTIF(H$2:H3227,H3227)=1,COUNTIF($H:$H,H3227),""),"")</f>
        <v/>
      </c>
      <c r="O3227" s="0" t="str">
        <f aca="false">IF(G3227=1,IF(COUNTIF(I$2:I3227,I3227)=1,COUNTIF($I:$I,I3227),""),"")</f>
        <v/>
      </c>
      <c r="P3227" s="38" t="str">
        <f aca="false">IF(G3227=1,IF(COUNTIFS(C$2:C3227,C3227,G$2:G3227,1)=1,COUNTIFS($C:$C,C3227,$G:$G,1)+ROW()/10000000,""),"")</f>
        <v/>
      </c>
      <c r="Q3227" s="0" t="str">
        <f aca="false">IF(K3227=1,IF(COUNTIFS(C$2:C3227,C3227,K$2:K3227,1)=1,1,0),"")</f>
        <v/>
      </c>
      <c r="R3227" s="0" t="str">
        <f aca="false">IF(M3227=1,IF(COUNTIFS(C$2:C3227,C3227,M$2:M3227,1)=1,1,0),"")</f>
        <v/>
      </c>
      <c r="S3227" s="0" t="str">
        <f aca="false">IF(L3227=1,IF(COUNTIFS(C$2:C3227,C3227,L$2:L3227,1)=1,1,0),"")</f>
        <v/>
      </c>
      <c r="T3227" s="38" t="str">
        <f aca="false">IF(N3227="","",N3227+ROW()/10000000)</f>
        <v/>
      </c>
      <c r="U3227" s="0" t="str">
        <f aca="false">IF(G3227=1,IF(B3227="",1,0),"")</f>
        <v/>
      </c>
    </row>
    <row r="3228" customFormat="false" ht="15" hidden="false" customHeight="false" outlineLevel="0" collapsed="false">
      <c r="A3228" s="35"/>
      <c r="B3228" s="35"/>
      <c r="G3228" s="0" t="str">
        <f aca="false">IF(A3228="","",IF(AND(A3228&gt;=Debut,A3228&lt;Fin),1,0))</f>
        <v/>
      </c>
      <c r="H3228" s="0" t="str">
        <f aca="false">IF(G3228=1,INT(ROUND((A3228-Debut)*86400,0)/600),"")</f>
        <v/>
      </c>
      <c r="I3228" s="0" t="str">
        <f aca="false">IF(G3228=1,INT(ROUND((A3228-Debut)*86400,0)/3600),"")</f>
        <v/>
      </c>
      <c r="J3228" s="0" t="str">
        <f aca="false">IF(OR(A3228="",B3228=""),"",ROUND((B3228-A3228)*86400,0))</f>
        <v/>
      </c>
      <c r="K3228" s="37" t="str">
        <f aca="false">IF(G3228=1,IF(COUNTIFS($C:$C,C3228,$G:$G,1,$A:$A,"&gt;="&amp;(A3228-FenetreInterm/86400),$A:$A,"&lt;="&amp;A3228)&gt;=NbInterm,1,0),"")</f>
        <v/>
      </c>
      <c r="L3228" s="37" t="str">
        <f aca="false">IF(G3228=1,IF(B3228="",0,IF(J3228&lt;SeuilFugitive,1,0)),"")</f>
        <v/>
      </c>
      <c r="M3228" s="37" t="str">
        <f aca="false">IF(G3228=1,IF(B3228="",IF((Fin-A3228)*24&gt;SeuilFigee,1,0),IF(J3228&gt;SeuilFigee*3600,1,0)),"")</f>
        <v/>
      </c>
      <c r="N3228" s="0" t="str">
        <f aca="false">IF(G3228=1,IF(COUNTIF(H$2:H3228,H3228)=1,COUNTIF($H:$H,H3228),""),"")</f>
        <v/>
      </c>
      <c r="O3228" s="0" t="str">
        <f aca="false">IF(G3228=1,IF(COUNTIF(I$2:I3228,I3228)=1,COUNTIF($I:$I,I3228),""),"")</f>
        <v/>
      </c>
      <c r="P3228" s="38" t="str">
        <f aca="false">IF(G3228=1,IF(COUNTIFS(C$2:C3228,C3228,G$2:G3228,1)=1,COUNTIFS($C:$C,C3228,$G:$G,1)+ROW()/10000000,""),"")</f>
        <v/>
      </c>
      <c r="Q3228" s="0" t="str">
        <f aca="false">IF(K3228=1,IF(COUNTIFS(C$2:C3228,C3228,K$2:K3228,1)=1,1,0),"")</f>
        <v/>
      </c>
      <c r="R3228" s="0" t="str">
        <f aca="false">IF(M3228=1,IF(COUNTIFS(C$2:C3228,C3228,M$2:M3228,1)=1,1,0),"")</f>
        <v/>
      </c>
      <c r="S3228" s="0" t="str">
        <f aca="false">IF(L3228=1,IF(COUNTIFS(C$2:C3228,C3228,L$2:L3228,1)=1,1,0),"")</f>
        <v/>
      </c>
      <c r="T3228" s="38" t="str">
        <f aca="false">IF(N3228="","",N3228+ROW()/10000000)</f>
        <v/>
      </c>
      <c r="U3228" s="0" t="str">
        <f aca="false">IF(G3228=1,IF(B3228="",1,0),"")</f>
        <v/>
      </c>
    </row>
    <row r="3229" customFormat="false" ht="15" hidden="false" customHeight="false" outlineLevel="0" collapsed="false">
      <c r="A3229" s="35"/>
      <c r="B3229" s="35"/>
      <c r="G3229" s="0" t="str">
        <f aca="false">IF(A3229="","",IF(AND(A3229&gt;=Debut,A3229&lt;Fin),1,0))</f>
        <v/>
      </c>
      <c r="H3229" s="0" t="str">
        <f aca="false">IF(G3229=1,INT(ROUND((A3229-Debut)*86400,0)/600),"")</f>
        <v/>
      </c>
      <c r="I3229" s="0" t="str">
        <f aca="false">IF(G3229=1,INT(ROUND((A3229-Debut)*86400,0)/3600),"")</f>
        <v/>
      </c>
      <c r="J3229" s="0" t="str">
        <f aca="false">IF(OR(A3229="",B3229=""),"",ROUND((B3229-A3229)*86400,0))</f>
        <v/>
      </c>
      <c r="K3229" s="37" t="str">
        <f aca="false">IF(G3229=1,IF(COUNTIFS($C:$C,C3229,$G:$G,1,$A:$A,"&gt;="&amp;(A3229-FenetreInterm/86400),$A:$A,"&lt;="&amp;A3229)&gt;=NbInterm,1,0),"")</f>
        <v/>
      </c>
      <c r="L3229" s="37" t="str">
        <f aca="false">IF(G3229=1,IF(B3229="",0,IF(J3229&lt;SeuilFugitive,1,0)),"")</f>
        <v/>
      </c>
      <c r="M3229" s="37" t="str">
        <f aca="false">IF(G3229=1,IF(B3229="",IF((Fin-A3229)*24&gt;SeuilFigee,1,0),IF(J3229&gt;SeuilFigee*3600,1,0)),"")</f>
        <v/>
      </c>
      <c r="N3229" s="0" t="str">
        <f aca="false">IF(G3229=1,IF(COUNTIF(H$2:H3229,H3229)=1,COUNTIF($H:$H,H3229),""),"")</f>
        <v/>
      </c>
      <c r="O3229" s="0" t="str">
        <f aca="false">IF(G3229=1,IF(COUNTIF(I$2:I3229,I3229)=1,COUNTIF($I:$I,I3229),""),"")</f>
        <v/>
      </c>
      <c r="P3229" s="38" t="str">
        <f aca="false">IF(G3229=1,IF(COUNTIFS(C$2:C3229,C3229,G$2:G3229,1)=1,COUNTIFS($C:$C,C3229,$G:$G,1)+ROW()/10000000,""),"")</f>
        <v/>
      </c>
      <c r="Q3229" s="0" t="str">
        <f aca="false">IF(K3229=1,IF(COUNTIFS(C$2:C3229,C3229,K$2:K3229,1)=1,1,0),"")</f>
        <v/>
      </c>
      <c r="R3229" s="0" t="str">
        <f aca="false">IF(M3229=1,IF(COUNTIFS(C$2:C3229,C3229,M$2:M3229,1)=1,1,0),"")</f>
        <v/>
      </c>
      <c r="S3229" s="0" t="str">
        <f aca="false">IF(L3229=1,IF(COUNTIFS(C$2:C3229,C3229,L$2:L3229,1)=1,1,0),"")</f>
        <v/>
      </c>
      <c r="T3229" s="38" t="str">
        <f aca="false">IF(N3229="","",N3229+ROW()/10000000)</f>
        <v/>
      </c>
      <c r="U3229" s="0" t="str">
        <f aca="false">IF(G3229=1,IF(B3229="",1,0),"")</f>
        <v/>
      </c>
    </row>
    <row r="3230" customFormat="false" ht="15" hidden="false" customHeight="false" outlineLevel="0" collapsed="false">
      <c r="A3230" s="35"/>
      <c r="B3230" s="35"/>
      <c r="G3230" s="0" t="str">
        <f aca="false">IF(A3230="","",IF(AND(A3230&gt;=Debut,A3230&lt;Fin),1,0))</f>
        <v/>
      </c>
      <c r="H3230" s="0" t="str">
        <f aca="false">IF(G3230=1,INT(ROUND((A3230-Debut)*86400,0)/600),"")</f>
        <v/>
      </c>
      <c r="I3230" s="0" t="str">
        <f aca="false">IF(G3230=1,INT(ROUND((A3230-Debut)*86400,0)/3600),"")</f>
        <v/>
      </c>
      <c r="J3230" s="0" t="str">
        <f aca="false">IF(OR(A3230="",B3230=""),"",ROUND((B3230-A3230)*86400,0))</f>
        <v/>
      </c>
      <c r="K3230" s="37" t="str">
        <f aca="false">IF(G3230=1,IF(COUNTIFS($C:$C,C3230,$G:$G,1,$A:$A,"&gt;="&amp;(A3230-FenetreInterm/86400),$A:$A,"&lt;="&amp;A3230)&gt;=NbInterm,1,0),"")</f>
        <v/>
      </c>
      <c r="L3230" s="37" t="str">
        <f aca="false">IF(G3230=1,IF(B3230="",0,IF(J3230&lt;SeuilFugitive,1,0)),"")</f>
        <v/>
      </c>
      <c r="M3230" s="37" t="str">
        <f aca="false">IF(G3230=1,IF(B3230="",IF((Fin-A3230)*24&gt;SeuilFigee,1,0),IF(J3230&gt;SeuilFigee*3600,1,0)),"")</f>
        <v/>
      </c>
      <c r="N3230" s="0" t="str">
        <f aca="false">IF(G3230=1,IF(COUNTIF(H$2:H3230,H3230)=1,COUNTIF($H:$H,H3230),""),"")</f>
        <v/>
      </c>
      <c r="O3230" s="0" t="str">
        <f aca="false">IF(G3230=1,IF(COUNTIF(I$2:I3230,I3230)=1,COUNTIF($I:$I,I3230),""),"")</f>
        <v/>
      </c>
      <c r="P3230" s="38" t="str">
        <f aca="false">IF(G3230=1,IF(COUNTIFS(C$2:C3230,C3230,G$2:G3230,1)=1,COUNTIFS($C:$C,C3230,$G:$G,1)+ROW()/10000000,""),"")</f>
        <v/>
      </c>
      <c r="Q3230" s="0" t="str">
        <f aca="false">IF(K3230=1,IF(COUNTIFS(C$2:C3230,C3230,K$2:K3230,1)=1,1,0),"")</f>
        <v/>
      </c>
      <c r="R3230" s="0" t="str">
        <f aca="false">IF(M3230=1,IF(COUNTIFS(C$2:C3230,C3230,M$2:M3230,1)=1,1,0),"")</f>
        <v/>
      </c>
      <c r="S3230" s="0" t="str">
        <f aca="false">IF(L3230=1,IF(COUNTIFS(C$2:C3230,C3230,L$2:L3230,1)=1,1,0),"")</f>
        <v/>
      </c>
      <c r="T3230" s="38" t="str">
        <f aca="false">IF(N3230="","",N3230+ROW()/10000000)</f>
        <v/>
      </c>
      <c r="U3230" s="0" t="str">
        <f aca="false">IF(G3230=1,IF(B3230="",1,0),"")</f>
        <v/>
      </c>
    </row>
    <row r="3231" customFormat="false" ht="15" hidden="false" customHeight="false" outlineLevel="0" collapsed="false">
      <c r="A3231" s="35"/>
      <c r="B3231" s="35"/>
      <c r="G3231" s="0" t="str">
        <f aca="false">IF(A3231="","",IF(AND(A3231&gt;=Debut,A3231&lt;Fin),1,0))</f>
        <v/>
      </c>
      <c r="H3231" s="0" t="str">
        <f aca="false">IF(G3231=1,INT(ROUND((A3231-Debut)*86400,0)/600),"")</f>
        <v/>
      </c>
      <c r="I3231" s="0" t="str">
        <f aca="false">IF(G3231=1,INT(ROUND((A3231-Debut)*86400,0)/3600),"")</f>
        <v/>
      </c>
      <c r="J3231" s="0" t="str">
        <f aca="false">IF(OR(A3231="",B3231=""),"",ROUND((B3231-A3231)*86400,0))</f>
        <v/>
      </c>
      <c r="K3231" s="37" t="str">
        <f aca="false">IF(G3231=1,IF(COUNTIFS($C:$C,C3231,$G:$G,1,$A:$A,"&gt;="&amp;(A3231-FenetreInterm/86400),$A:$A,"&lt;="&amp;A3231)&gt;=NbInterm,1,0),"")</f>
        <v/>
      </c>
      <c r="L3231" s="37" t="str">
        <f aca="false">IF(G3231=1,IF(B3231="",0,IF(J3231&lt;SeuilFugitive,1,0)),"")</f>
        <v/>
      </c>
      <c r="M3231" s="37" t="str">
        <f aca="false">IF(G3231=1,IF(B3231="",IF((Fin-A3231)*24&gt;SeuilFigee,1,0),IF(J3231&gt;SeuilFigee*3600,1,0)),"")</f>
        <v/>
      </c>
      <c r="N3231" s="0" t="str">
        <f aca="false">IF(G3231=1,IF(COUNTIF(H$2:H3231,H3231)=1,COUNTIF($H:$H,H3231),""),"")</f>
        <v/>
      </c>
      <c r="O3231" s="0" t="str">
        <f aca="false">IF(G3231=1,IF(COUNTIF(I$2:I3231,I3231)=1,COUNTIF($I:$I,I3231),""),"")</f>
        <v/>
      </c>
      <c r="P3231" s="38" t="str">
        <f aca="false">IF(G3231=1,IF(COUNTIFS(C$2:C3231,C3231,G$2:G3231,1)=1,COUNTIFS($C:$C,C3231,$G:$G,1)+ROW()/10000000,""),"")</f>
        <v/>
      </c>
      <c r="Q3231" s="0" t="str">
        <f aca="false">IF(K3231=1,IF(COUNTIFS(C$2:C3231,C3231,K$2:K3231,1)=1,1,0),"")</f>
        <v/>
      </c>
      <c r="R3231" s="0" t="str">
        <f aca="false">IF(M3231=1,IF(COUNTIFS(C$2:C3231,C3231,M$2:M3231,1)=1,1,0),"")</f>
        <v/>
      </c>
      <c r="S3231" s="0" t="str">
        <f aca="false">IF(L3231=1,IF(COUNTIFS(C$2:C3231,C3231,L$2:L3231,1)=1,1,0),"")</f>
        <v/>
      </c>
      <c r="T3231" s="38" t="str">
        <f aca="false">IF(N3231="","",N3231+ROW()/10000000)</f>
        <v/>
      </c>
      <c r="U3231" s="0" t="str">
        <f aca="false">IF(G3231=1,IF(B3231="",1,0),"")</f>
        <v/>
      </c>
    </row>
    <row r="3232" customFormat="false" ht="15" hidden="false" customHeight="false" outlineLevel="0" collapsed="false">
      <c r="A3232" s="35"/>
      <c r="B3232" s="35"/>
      <c r="G3232" s="0" t="str">
        <f aca="false">IF(A3232="","",IF(AND(A3232&gt;=Debut,A3232&lt;Fin),1,0))</f>
        <v/>
      </c>
      <c r="H3232" s="0" t="str">
        <f aca="false">IF(G3232=1,INT(ROUND((A3232-Debut)*86400,0)/600),"")</f>
        <v/>
      </c>
      <c r="I3232" s="0" t="str">
        <f aca="false">IF(G3232=1,INT(ROUND((A3232-Debut)*86400,0)/3600),"")</f>
        <v/>
      </c>
      <c r="J3232" s="0" t="str">
        <f aca="false">IF(OR(A3232="",B3232=""),"",ROUND((B3232-A3232)*86400,0))</f>
        <v/>
      </c>
      <c r="K3232" s="37" t="str">
        <f aca="false">IF(G3232=1,IF(COUNTIFS($C:$C,C3232,$G:$G,1,$A:$A,"&gt;="&amp;(A3232-FenetreInterm/86400),$A:$A,"&lt;="&amp;A3232)&gt;=NbInterm,1,0),"")</f>
        <v/>
      </c>
      <c r="L3232" s="37" t="str">
        <f aca="false">IF(G3232=1,IF(B3232="",0,IF(J3232&lt;SeuilFugitive,1,0)),"")</f>
        <v/>
      </c>
      <c r="M3232" s="37" t="str">
        <f aca="false">IF(G3232=1,IF(B3232="",IF((Fin-A3232)*24&gt;SeuilFigee,1,0),IF(J3232&gt;SeuilFigee*3600,1,0)),"")</f>
        <v/>
      </c>
      <c r="N3232" s="0" t="str">
        <f aca="false">IF(G3232=1,IF(COUNTIF(H$2:H3232,H3232)=1,COUNTIF($H:$H,H3232),""),"")</f>
        <v/>
      </c>
      <c r="O3232" s="0" t="str">
        <f aca="false">IF(G3232=1,IF(COUNTIF(I$2:I3232,I3232)=1,COUNTIF($I:$I,I3232),""),"")</f>
        <v/>
      </c>
      <c r="P3232" s="38" t="str">
        <f aca="false">IF(G3232=1,IF(COUNTIFS(C$2:C3232,C3232,G$2:G3232,1)=1,COUNTIFS($C:$C,C3232,$G:$G,1)+ROW()/10000000,""),"")</f>
        <v/>
      </c>
      <c r="Q3232" s="0" t="str">
        <f aca="false">IF(K3232=1,IF(COUNTIFS(C$2:C3232,C3232,K$2:K3232,1)=1,1,0),"")</f>
        <v/>
      </c>
      <c r="R3232" s="0" t="str">
        <f aca="false">IF(M3232=1,IF(COUNTIFS(C$2:C3232,C3232,M$2:M3232,1)=1,1,0),"")</f>
        <v/>
      </c>
      <c r="S3232" s="0" t="str">
        <f aca="false">IF(L3232=1,IF(COUNTIFS(C$2:C3232,C3232,L$2:L3232,1)=1,1,0),"")</f>
        <v/>
      </c>
      <c r="T3232" s="38" t="str">
        <f aca="false">IF(N3232="","",N3232+ROW()/10000000)</f>
        <v/>
      </c>
      <c r="U3232" s="0" t="str">
        <f aca="false">IF(G3232=1,IF(B3232="",1,0),"")</f>
        <v/>
      </c>
    </row>
    <row r="3233" customFormat="false" ht="15" hidden="false" customHeight="false" outlineLevel="0" collapsed="false">
      <c r="A3233" s="35"/>
      <c r="B3233" s="35"/>
      <c r="G3233" s="0" t="str">
        <f aca="false">IF(A3233="","",IF(AND(A3233&gt;=Debut,A3233&lt;Fin),1,0))</f>
        <v/>
      </c>
      <c r="H3233" s="0" t="str">
        <f aca="false">IF(G3233=1,INT(ROUND((A3233-Debut)*86400,0)/600),"")</f>
        <v/>
      </c>
      <c r="I3233" s="0" t="str">
        <f aca="false">IF(G3233=1,INT(ROUND((A3233-Debut)*86400,0)/3600),"")</f>
        <v/>
      </c>
      <c r="J3233" s="0" t="str">
        <f aca="false">IF(OR(A3233="",B3233=""),"",ROUND((B3233-A3233)*86400,0))</f>
        <v/>
      </c>
      <c r="K3233" s="37" t="str">
        <f aca="false">IF(G3233=1,IF(COUNTIFS($C:$C,C3233,$G:$G,1,$A:$A,"&gt;="&amp;(A3233-FenetreInterm/86400),$A:$A,"&lt;="&amp;A3233)&gt;=NbInterm,1,0),"")</f>
        <v/>
      </c>
      <c r="L3233" s="37" t="str">
        <f aca="false">IF(G3233=1,IF(B3233="",0,IF(J3233&lt;SeuilFugitive,1,0)),"")</f>
        <v/>
      </c>
      <c r="M3233" s="37" t="str">
        <f aca="false">IF(G3233=1,IF(B3233="",IF((Fin-A3233)*24&gt;SeuilFigee,1,0),IF(J3233&gt;SeuilFigee*3600,1,0)),"")</f>
        <v/>
      </c>
      <c r="N3233" s="0" t="str">
        <f aca="false">IF(G3233=1,IF(COUNTIF(H$2:H3233,H3233)=1,COUNTIF($H:$H,H3233),""),"")</f>
        <v/>
      </c>
      <c r="O3233" s="0" t="str">
        <f aca="false">IF(G3233=1,IF(COUNTIF(I$2:I3233,I3233)=1,COUNTIF($I:$I,I3233),""),"")</f>
        <v/>
      </c>
      <c r="P3233" s="38" t="str">
        <f aca="false">IF(G3233=1,IF(COUNTIFS(C$2:C3233,C3233,G$2:G3233,1)=1,COUNTIFS($C:$C,C3233,$G:$G,1)+ROW()/10000000,""),"")</f>
        <v/>
      </c>
      <c r="Q3233" s="0" t="str">
        <f aca="false">IF(K3233=1,IF(COUNTIFS(C$2:C3233,C3233,K$2:K3233,1)=1,1,0),"")</f>
        <v/>
      </c>
      <c r="R3233" s="0" t="str">
        <f aca="false">IF(M3233=1,IF(COUNTIFS(C$2:C3233,C3233,M$2:M3233,1)=1,1,0),"")</f>
        <v/>
      </c>
      <c r="S3233" s="0" t="str">
        <f aca="false">IF(L3233=1,IF(COUNTIFS(C$2:C3233,C3233,L$2:L3233,1)=1,1,0),"")</f>
        <v/>
      </c>
      <c r="T3233" s="38" t="str">
        <f aca="false">IF(N3233="","",N3233+ROW()/10000000)</f>
        <v/>
      </c>
      <c r="U3233" s="0" t="str">
        <f aca="false">IF(G3233=1,IF(B3233="",1,0),"")</f>
        <v/>
      </c>
    </row>
    <row r="3234" customFormat="false" ht="15" hidden="false" customHeight="false" outlineLevel="0" collapsed="false">
      <c r="A3234" s="35"/>
      <c r="B3234" s="35"/>
      <c r="G3234" s="0" t="str">
        <f aca="false">IF(A3234="","",IF(AND(A3234&gt;=Debut,A3234&lt;Fin),1,0))</f>
        <v/>
      </c>
      <c r="H3234" s="0" t="str">
        <f aca="false">IF(G3234=1,INT(ROUND((A3234-Debut)*86400,0)/600),"")</f>
        <v/>
      </c>
      <c r="I3234" s="0" t="str">
        <f aca="false">IF(G3234=1,INT(ROUND((A3234-Debut)*86400,0)/3600),"")</f>
        <v/>
      </c>
      <c r="J3234" s="0" t="str">
        <f aca="false">IF(OR(A3234="",B3234=""),"",ROUND((B3234-A3234)*86400,0))</f>
        <v/>
      </c>
      <c r="K3234" s="37" t="str">
        <f aca="false">IF(G3234=1,IF(COUNTIFS($C:$C,C3234,$G:$G,1,$A:$A,"&gt;="&amp;(A3234-FenetreInterm/86400),$A:$A,"&lt;="&amp;A3234)&gt;=NbInterm,1,0),"")</f>
        <v/>
      </c>
      <c r="L3234" s="37" t="str">
        <f aca="false">IF(G3234=1,IF(B3234="",0,IF(J3234&lt;SeuilFugitive,1,0)),"")</f>
        <v/>
      </c>
      <c r="M3234" s="37" t="str">
        <f aca="false">IF(G3234=1,IF(B3234="",IF((Fin-A3234)*24&gt;SeuilFigee,1,0),IF(J3234&gt;SeuilFigee*3600,1,0)),"")</f>
        <v/>
      </c>
      <c r="N3234" s="0" t="str">
        <f aca="false">IF(G3234=1,IF(COUNTIF(H$2:H3234,H3234)=1,COUNTIF($H:$H,H3234),""),"")</f>
        <v/>
      </c>
      <c r="O3234" s="0" t="str">
        <f aca="false">IF(G3234=1,IF(COUNTIF(I$2:I3234,I3234)=1,COUNTIF($I:$I,I3234),""),"")</f>
        <v/>
      </c>
      <c r="P3234" s="38" t="str">
        <f aca="false">IF(G3234=1,IF(COUNTIFS(C$2:C3234,C3234,G$2:G3234,1)=1,COUNTIFS($C:$C,C3234,$G:$G,1)+ROW()/10000000,""),"")</f>
        <v/>
      </c>
      <c r="Q3234" s="0" t="str">
        <f aca="false">IF(K3234=1,IF(COUNTIFS(C$2:C3234,C3234,K$2:K3234,1)=1,1,0),"")</f>
        <v/>
      </c>
      <c r="R3234" s="0" t="str">
        <f aca="false">IF(M3234=1,IF(COUNTIFS(C$2:C3234,C3234,M$2:M3234,1)=1,1,0),"")</f>
        <v/>
      </c>
      <c r="S3234" s="0" t="str">
        <f aca="false">IF(L3234=1,IF(COUNTIFS(C$2:C3234,C3234,L$2:L3234,1)=1,1,0),"")</f>
        <v/>
      </c>
      <c r="T3234" s="38" t="str">
        <f aca="false">IF(N3234="","",N3234+ROW()/10000000)</f>
        <v/>
      </c>
      <c r="U3234" s="0" t="str">
        <f aca="false">IF(G3234=1,IF(B3234="",1,0),"")</f>
        <v/>
      </c>
    </row>
    <row r="3235" customFormat="false" ht="15" hidden="false" customHeight="false" outlineLevel="0" collapsed="false">
      <c r="A3235" s="35"/>
      <c r="B3235" s="35"/>
      <c r="G3235" s="0" t="str">
        <f aca="false">IF(A3235="","",IF(AND(A3235&gt;=Debut,A3235&lt;Fin),1,0))</f>
        <v/>
      </c>
      <c r="H3235" s="0" t="str">
        <f aca="false">IF(G3235=1,INT(ROUND((A3235-Debut)*86400,0)/600),"")</f>
        <v/>
      </c>
      <c r="I3235" s="0" t="str">
        <f aca="false">IF(G3235=1,INT(ROUND((A3235-Debut)*86400,0)/3600),"")</f>
        <v/>
      </c>
      <c r="J3235" s="0" t="str">
        <f aca="false">IF(OR(A3235="",B3235=""),"",ROUND((B3235-A3235)*86400,0))</f>
        <v/>
      </c>
      <c r="K3235" s="37" t="str">
        <f aca="false">IF(G3235=1,IF(COUNTIFS($C:$C,C3235,$G:$G,1,$A:$A,"&gt;="&amp;(A3235-FenetreInterm/86400),$A:$A,"&lt;="&amp;A3235)&gt;=NbInterm,1,0),"")</f>
        <v/>
      </c>
      <c r="L3235" s="37" t="str">
        <f aca="false">IF(G3235=1,IF(B3235="",0,IF(J3235&lt;SeuilFugitive,1,0)),"")</f>
        <v/>
      </c>
      <c r="M3235" s="37" t="str">
        <f aca="false">IF(G3235=1,IF(B3235="",IF((Fin-A3235)*24&gt;SeuilFigee,1,0),IF(J3235&gt;SeuilFigee*3600,1,0)),"")</f>
        <v/>
      </c>
      <c r="N3235" s="0" t="str">
        <f aca="false">IF(G3235=1,IF(COUNTIF(H$2:H3235,H3235)=1,COUNTIF($H:$H,H3235),""),"")</f>
        <v/>
      </c>
      <c r="O3235" s="0" t="str">
        <f aca="false">IF(G3235=1,IF(COUNTIF(I$2:I3235,I3235)=1,COUNTIF($I:$I,I3235),""),"")</f>
        <v/>
      </c>
      <c r="P3235" s="38" t="str">
        <f aca="false">IF(G3235=1,IF(COUNTIFS(C$2:C3235,C3235,G$2:G3235,1)=1,COUNTIFS($C:$C,C3235,$G:$G,1)+ROW()/10000000,""),"")</f>
        <v/>
      </c>
      <c r="Q3235" s="0" t="str">
        <f aca="false">IF(K3235=1,IF(COUNTIFS(C$2:C3235,C3235,K$2:K3235,1)=1,1,0),"")</f>
        <v/>
      </c>
      <c r="R3235" s="0" t="str">
        <f aca="false">IF(M3235=1,IF(COUNTIFS(C$2:C3235,C3235,M$2:M3235,1)=1,1,0),"")</f>
        <v/>
      </c>
      <c r="S3235" s="0" t="str">
        <f aca="false">IF(L3235=1,IF(COUNTIFS(C$2:C3235,C3235,L$2:L3235,1)=1,1,0),"")</f>
        <v/>
      </c>
      <c r="T3235" s="38" t="str">
        <f aca="false">IF(N3235="","",N3235+ROW()/10000000)</f>
        <v/>
      </c>
      <c r="U3235" s="0" t="str">
        <f aca="false">IF(G3235=1,IF(B3235="",1,0),"")</f>
        <v/>
      </c>
    </row>
    <row r="3236" customFormat="false" ht="15" hidden="false" customHeight="false" outlineLevel="0" collapsed="false">
      <c r="A3236" s="35"/>
      <c r="B3236" s="35"/>
      <c r="G3236" s="0" t="str">
        <f aca="false">IF(A3236="","",IF(AND(A3236&gt;=Debut,A3236&lt;Fin),1,0))</f>
        <v/>
      </c>
      <c r="H3236" s="0" t="str">
        <f aca="false">IF(G3236=1,INT(ROUND((A3236-Debut)*86400,0)/600),"")</f>
        <v/>
      </c>
      <c r="I3236" s="0" t="str">
        <f aca="false">IF(G3236=1,INT(ROUND((A3236-Debut)*86400,0)/3600),"")</f>
        <v/>
      </c>
      <c r="J3236" s="0" t="str">
        <f aca="false">IF(OR(A3236="",B3236=""),"",ROUND((B3236-A3236)*86400,0))</f>
        <v/>
      </c>
      <c r="K3236" s="37" t="str">
        <f aca="false">IF(G3236=1,IF(COUNTIFS($C:$C,C3236,$G:$G,1,$A:$A,"&gt;="&amp;(A3236-FenetreInterm/86400),$A:$A,"&lt;="&amp;A3236)&gt;=NbInterm,1,0),"")</f>
        <v/>
      </c>
      <c r="L3236" s="37" t="str">
        <f aca="false">IF(G3236=1,IF(B3236="",0,IF(J3236&lt;SeuilFugitive,1,0)),"")</f>
        <v/>
      </c>
      <c r="M3236" s="37" t="str">
        <f aca="false">IF(G3236=1,IF(B3236="",IF((Fin-A3236)*24&gt;SeuilFigee,1,0),IF(J3236&gt;SeuilFigee*3600,1,0)),"")</f>
        <v/>
      </c>
      <c r="N3236" s="0" t="str">
        <f aca="false">IF(G3236=1,IF(COUNTIF(H$2:H3236,H3236)=1,COUNTIF($H:$H,H3236),""),"")</f>
        <v/>
      </c>
      <c r="O3236" s="0" t="str">
        <f aca="false">IF(G3236=1,IF(COUNTIF(I$2:I3236,I3236)=1,COUNTIF($I:$I,I3236),""),"")</f>
        <v/>
      </c>
      <c r="P3236" s="38" t="str">
        <f aca="false">IF(G3236=1,IF(COUNTIFS(C$2:C3236,C3236,G$2:G3236,1)=1,COUNTIFS($C:$C,C3236,$G:$G,1)+ROW()/10000000,""),"")</f>
        <v/>
      </c>
      <c r="Q3236" s="0" t="str">
        <f aca="false">IF(K3236=1,IF(COUNTIFS(C$2:C3236,C3236,K$2:K3236,1)=1,1,0),"")</f>
        <v/>
      </c>
      <c r="R3236" s="0" t="str">
        <f aca="false">IF(M3236=1,IF(COUNTIFS(C$2:C3236,C3236,M$2:M3236,1)=1,1,0),"")</f>
        <v/>
      </c>
      <c r="S3236" s="0" t="str">
        <f aca="false">IF(L3236=1,IF(COUNTIFS(C$2:C3236,C3236,L$2:L3236,1)=1,1,0),"")</f>
        <v/>
      </c>
      <c r="T3236" s="38" t="str">
        <f aca="false">IF(N3236="","",N3236+ROW()/10000000)</f>
        <v/>
      </c>
      <c r="U3236" s="0" t="str">
        <f aca="false">IF(G3236=1,IF(B3236="",1,0),"")</f>
        <v/>
      </c>
    </row>
    <row r="3237" customFormat="false" ht="15" hidden="false" customHeight="false" outlineLevel="0" collapsed="false">
      <c r="A3237" s="35"/>
      <c r="B3237" s="35"/>
      <c r="G3237" s="0" t="str">
        <f aca="false">IF(A3237="","",IF(AND(A3237&gt;=Debut,A3237&lt;Fin),1,0))</f>
        <v/>
      </c>
      <c r="H3237" s="0" t="str">
        <f aca="false">IF(G3237=1,INT(ROUND((A3237-Debut)*86400,0)/600),"")</f>
        <v/>
      </c>
      <c r="I3237" s="0" t="str">
        <f aca="false">IF(G3237=1,INT(ROUND((A3237-Debut)*86400,0)/3600),"")</f>
        <v/>
      </c>
      <c r="J3237" s="0" t="str">
        <f aca="false">IF(OR(A3237="",B3237=""),"",ROUND((B3237-A3237)*86400,0))</f>
        <v/>
      </c>
      <c r="K3237" s="37" t="str">
        <f aca="false">IF(G3237=1,IF(COUNTIFS($C:$C,C3237,$G:$G,1,$A:$A,"&gt;="&amp;(A3237-FenetreInterm/86400),$A:$A,"&lt;="&amp;A3237)&gt;=NbInterm,1,0),"")</f>
        <v/>
      </c>
      <c r="L3237" s="37" t="str">
        <f aca="false">IF(G3237=1,IF(B3237="",0,IF(J3237&lt;SeuilFugitive,1,0)),"")</f>
        <v/>
      </c>
      <c r="M3237" s="37" t="str">
        <f aca="false">IF(G3237=1,IF(B3237="",IF((Fin-A3237)*24&gt;SeuilFigee,1,0),IF(J3237&gt;SeuilFigee*3600,1,0)),"")</f>
        <v/>
      </c>
      <c r="N3237" s="0" t="str">
        <f aca="false">IF(G3237=1,IF(COUNTIF(H$2:H3237,H3237)=1,COUNTIF($H:$H,H3237),""),"")</f>
        <v/>
      </c>
      <c r="O3237" s="0" t="str">
        <f aca="false">IF(G3237=1,IF(COUNTIF(I$2:I3237,I3237)=1,COUNTIF($I:$I,I3237),""),"")</f>
        <v/>
      </c>
      <c r="P3237" s="38" t="str">
        <f aca="false">IF(G3237=1,IF(COUNTIFS(C$2:C3237,C3237,G$2:G3237,1)=1,COUNTIFS($C:$C,C3237,$G:$G,1)+ROW()/10000000,""),"")</f>
        <v/>
      </c>
      <c r="Q3237" s="0" t="str">
        <f aca="false">IF(K3237=1,IF(COUNTIFS(C$2:C3237,C3237,K$2:K3237,1)=1,1,0),"")</f>
        <v/>
      </c>
      <c r="R3237" s="0" t="str">
        <f aca="false">IF(M3237=1,IF(COUNTIFS(C$2:C3237,C3237,M$2:M3237,1)=1,1,0),"")</f>
        <v/>
      </c>
      <c r="S3237" s="0" t="str">
        <f aca="false">IF(L3237=1,IF(COUNTIFS(C$2:C3237,C3237,L$2:L3237,1)=1,1,0),"")</f>
        <v/>
      </c>
      <c r="T3237" s="38" t="str">
        <f aca="false">IF(N3237="","",N3237+ROW()/10000000)</f>
        <v/>
      </c>
      <c r="U3237" s="0" t="str">
        <f aca="false">IF(G3237=1,IF(B3237="",1,0),"")</f>
        <v/>
      </c>
    </row>
    <row r="3238" customFormat="false" ht="15" hidden="false" customHeight="false" outlineLevel="0" collapsed="false">
      <c r="A3238" s="35"/>
      <c r="B3238" s="35"/>
      <c r="G3238" s="0" t="str">
        <f aca="false">IF(A3238="","",IF(AND(A3238&gt;=Debut,A3238&lt;Fin),1,0))</f>
        <v/>
      </c>
      <c r="H3238" s="0" t="str">
        <f aca="false">IF(G3238=1,INT(ROUND((A3238-Debut)*86400,0)/600),"")</f>
        <v/>
      </c>
      <c r="I3238" s="0" t="str">
        <f aca="false">IF(G3238=1,INT(ROUND((A3238-Debut)*86400,0)/3600),"")</f>
        <v/>
      </c>
      <c r="J3238" s="0" t="str">
        <f aca="false">IF(OR(A3238="",B3238=""),"",ROUND((B3238-A3238)*86400,0))</f>
        <v/>
      </c>
      <c r="K3238" s="37" t="str">
        <f aca="false">IF(G3238=1,IF(COUNTIFS($C:$C,C3238,$G:$G,1,$A:$A,"&gt;="&amp;(A3238-FenetreInterm/86400),$A:$A,"&lt;="&amp;A3238)&gt;=NbInterm,1,0),"")</f>
        <v/>
      </c>
      <c r="L3238" s="37" t="str">
        <f aca="false">IF(G3238=1,IF(B3238="",0,IF(J3238&lt;SeuilFugitive,1,0)),"")</f>
        <v/>
      </c>
      <c r="M3238" s="37" t="str">
        <f aca="false">IF(G3238=1,IF(B3238="",IF((Fin-A3238)*24&gt;SeuilFigee,1,0),IF(J3238&gt;SeuilFigee*3600,1,0)),"")</f>
        <v/>
      </c>
      <c r="N3238" s="0" t="str">
        <f aca="false">IF(G3238=1,IF(COUNTIF(H$2:H3238,H3238)=1,COUNTIF($H:$H,H3238),""),"")</f>
        <v/>
      </c>
      <c r="O3238" s="0" t="str">
        <f aca="false">IF(G3238=1,IF(COUNTIF(I$2:I3238,I3238)=1,COUNTIF($I:$I,I3238),""),"")</f>
        <v/>
      </c>
      <c r="P3238" s="38" t="str">
        <f aca="false">IF(G3238=1,IF(COUNTIFS(C$2:C3238,C3238,G$2:G3238,1)=1,COUNTIFS($C:$C,C3238,$G:$G,1)+ROW()/10000000,""),"")</f>
        <v/>
      </c>
      <c r="Q3238" s="0" t="str">
        <f aca="false">IF(K3238=1,IF(COUNTIFS(C$2:C3238,C3238,K$2:K3238,1)=1,1,0),"")</f>
        <v/>
      </c>
      <c r="R3238" s="0" t="str">
        <f aca="false">IF(M3238=1,IF(COUNTIFS(C$2:C3238,C3238,M$2:M3238,1)=1,1,0),"")</f>
        <v/>
      </c>
      <c r="S3238" s="0" t="str">
        <f aca="false">IF(L3238=1,IF(COUNTIFS(C$2:C3238,C3238,L$2:L3238,1)=1,1,0),"")</f>
        <v/>
      </c>
      <c r="T3238" s="38" t="str">
        <f aca="false">IF(N3238="","",N3238+ROW()/10000000)</f>
        <v/>
      </c>
      <c r="U3238" s="0" t="str">
        <f aca="false">IF(G3238=1,IF(B3238="",1,0),"")</f>
        <v/>
      </c>
    </row>
    <row r="3239" customFormat="false" ht="15" hidden="false" customHeight="false" outlineLevel="0" collapsed="false">
      <c r="A3239" s="35"/>
      <c r="B3239" s="35"/>
      <c r="G3239" s="0" t="str">
        <f aca="false">IF(A3239="","",IF(AND(A3239&gt;=Debut,A3239&lt;Fin),1,0))</f>
        <v/>
      </c>
      <c r="H3239" s="0" t="str">
        <f aca="false">IF(G3239=1,INT(ROUND((A3239-Debut)*86400,0)/600),"")</f>
        <v/>
      </c>
      <c r="I3239" s="0" t="str">
        <f aca="false">IF(G3239=1,INT(ROUND((A3239-Debut)*86400,0)/3600),"")</f>
        <v/>
      </c>
      <c r="J3239" s="0" t="str">
        <f aca="false">IF(OR(A3239="",B3239=""),"",ROUND((B3239-A3239)*86400,0))</f>
        <v/>
      </c>
      <c r="K3239" s="37" t="str">
        <f aca="false">IF(G3239=1,IF(COUNTIFS($C:$C,C3239,$G:$G,1,$A:$A,"&gt;="&amp;(A3239-FenetreInterm/86400),$A:$A,"&lt;="&amp;A3239)&gt;=NbInterm,1,0),"")</f>
        <v/>
      </c>
      <c r="L3239" s="37" t="str">
        <f aca="false">IF(G3239=1,IF(B3239="",0,IF(J3239&lt;SeuilFugitive,1,0)),"")</f>
        <v/>
      </c>
      <c r="M3239" s="37" t="str">
        <f aca="false">IF(G3239=1,IF(B3239="",IF((Fin-A3239)*24&gt;SeuilFigee,1,0),IF(J3239&gt;SeuilFigee*3600,1,0)),"")</f>
        <v/>
      </c>
      <c r="N3239" s="0" t="str">
        <f aca="false">IF(G3239=1,IF(COUNTIF(H$2:H3239,H3239)=1,COUNTIF($H:$H,H3239),""),"")</f>
        <v/>
      </c>
      <c r="O3239" s="0" t="str">
        <f aca="false">IF(G3239=1,IF(COUNTIF(I$2:I3239,I3239)=1,COUNTIF($I:$I,I3239),""),"")</f>
        <v/>
      </c>
      <c r="P3239" s="38" t="str">
        <f aca="false">IF(G3239=1,IF(COUNTIFS(C$2:C3239,C3239,G$2:G3239,1)=1,COUNTIFS($C:$C,C3239,$G:$G,1)+ROW()/10000000,""),"")</f>
        <v/>
      </c>
      <c r="Q3239" s="0" t="str">
        <f aca="false">IF(K3239=1,IF(COUNTIFS(C$2:C3239,C3239,K$2:K3239,1)=1,1,0),"")</f>
        <v/>
      </c>
      <c r="R3239" s="0" t="str">
        <f aca="false">IF(M3239=1,IF(COUNTIFS(C$2:C3239,C3239,M$2:M3239,1)=1,1,0),"")</f>
        <v/>
      </c>
      <c r="S3239" s="0" t="str">
        <f aca="false">IF(L3239=1,IF(COUNTIFS(C$2:C3239,C3239,L$2:L3239,1)=1,1,0),"")</f>
        <v/>
      </c>
      <c r="T3239" s="38" t="str">
        <f aca="false">IF(N3239="","",N3239+ROW()/10000000)</f>
        <v/>
      </c>
      <c r="U3239" s="0" t="str">
        <f aca="false">IF(G3239=1,IF(B3239="",1,0),"")</f>
        <v/>
      </c>
    </row>
    <row r="3240" customFormat="false" ht="15" hidden="false" customHeight="false" outlineLevel="0" collapsed="false">
      <c r="A3240" s="35"/>
      <c r="B3240" s="35"/>
      <c r="G3240" s="0" t="str">
        <f aca="false">IF(A3240="","",IF(AND(A3240&gt;=Debut,A3240&lt;Fin),1,0))</f>
        <v/>
      </c>
      <c r="H3240" s="0" t="str">
        <f aca="false">IF(G3240=1,INT(ROUND((A3240-Debut)*86400,0)/600),"")</f>
        <v/>
      </c>
      <c r="I3240" s="0" t="str">
        <f aca="false">IF(G3240=1,INT(ROUND((A3240-Debut)*86400,0)/3600),"")</f>
        <v/>
      </c>
      <c r="J3240" s="0" t="str">
        <f aca="false">IF(OR(A3240="",B3240=""),"",ROUND((B3240-A3240)*86400,0))</f>
        <v/>
      </c>
      <c r="K3240" s="37" t="str">
        <f aca="false">IF(G3240=1,IF(COUNTIFS($C:$C,C3240,$G:$G,1,$A:$A,"&gt;="&amp;(A3240-FenetreInterm/86400),$A:$A,"&lt;="&amp;A3240)&gt;=NbInterm,1,0),"")</f>
        <v/>
      </c>
      <c r="L3240" s="37" t="str">
        <f aca="false">IF(G3240=1,IF(B3240="",0,IF(J3240&lt;SeuilFugitive,1,0)),"")</f>
        <v/>
      </c>
      <c r="M3240" s="37" t="str">
        <f aca="false">IF(G3240=1,IF(B3240="",IF((Fin-A3240)*24&gt;SeuilFigee,1,0),IF(J3240&gt;SeuilFigee*3600,1,0)),"")</f>
        <v/>
      </c>
      <c r="N3240" s="0" t="str">
        <f aca="false">IF(G3240=1,IF(COUNTIF(H$2:H3240,H3240)=1,COUNTIF($H:$H,H3240),""),"")</f>
        <v/>
      </c>
      <c r="O3240" s="0" t="str">
        <f aca="false">IF(G3240=1,IF(COUNTIF(I$2:I3240,I3240)=1,COUNTIF($I:$I,I3240),""),"")</f>
        <v/>
      </c>
      <c r="P3240" s="38" t="str">
        <f aca="false">IF(G3240=1,IF(COUNTIFS(C$2:C3240,C3240,G$2:G3240,1)=1,COUNTIFS($C:$C,C3240,$G:$G,1)+ROW()/10000000,""),"")</f>
        <v/>
      </c>
      <c r="Q3240" s="0" t="str">
        <f aca="false">IF(K3240=1,IF(COUNTIFS(C$2:C3240,C3240,K$2:K3240,1)=1,1,0),"")</f>
        <v/>
      </c>
      <c r="R3240" s="0" t="str">
        <f aca="false">IF(M3240=1,IF(COUNTIFS(C$2:C3240,C3240,M$2:M3240,1)=1,1,0),"")</f>
        <v/>
      </c>
      <c r="S3240" s="0" t="str">
        <f aca="false">IF(L3240=1,IF(COUNTIFS(C$2:C3240,C3240,L$2:L3240,1)=1,1,0),"")</f>
        <v/>
      </c>
      <c r="T3240" s="38" t="str">
        <f aca="false">IF(N3240="","",N3240+ROW()/10000000)</f>
        <v/>
      </c>
      <c r="U3240" s="0" t="str">
        <f aca="false">IF(G3240=1,IF(B3240="",1,0),"")</f>
        <v/>
      </c>
    </row>
    <row r="3241" customFormat="false" ht="15" hidden="false" customHeight="false" outlineLevel="0" collapsed="false">
      <c r="A3241" s="35"/>
      <c r="B3241" s="35"/>
      <c r="G3241" s="0" t="str">
        <f aca="false">IF(A3241="","",IF(AND(A3241&gt;=Debut,A3241&lt;Fin),1,0))</f>
        <v/>
      </c>
      <c r="H3241" s="0" t="str">
        <f aca="false">IF(G3241=1,INT(ROUND((A3241-Debut)*86400,0)/600),"")</f>
        <v/>
      </c>
      <c r="I3241" s="0" t="str">
        <f aca="false">IF(G3241=1,INT(ROUND((A3241-Debut)*86400,0)/3600),"")</f>
        <v/>
      </c>
      <c r="J3241" s="0" t="str">
        <f aca="false">IF(OR(A3241="",B3241=""),"",ROUND((B3241-A3241)*86400,0))</f>
        <v/>
      </c>
      <c r="K3241" s="37" t="str">
        <f aca="false">IF(G3241=1,IF(COUNTIFS($C:$C,C3241,$G:$G,1,$A:$A,"&gt;="&amp;(A3241-FenetreInterm/86400),$A:$A,"&lt;="&amp;A3241)&gt;=NbInterm,1,0),"")</f>
        <v/>
      </c>
      <c r="L3241" s="37" t="str">
        <f aca="false">IF(G3241=1,IF(B3241="",0,IF(J3241&lt;SeuilFugitive,1,0)),"")</f>
        <v/>
      </c>
      <c r="M3241" s="37" t="str">
        <f aca="false">IF(G3241=1,IF(B3241="",IF((Fin-A3241)*24&gt;SeuilFigee,1,0),IF(J3241&gt;SeuilFigee*3600,1,0)),"")</f>
        <v/>
      </c>
      <c r="N3241" s="0" t="str">
        <f aca="false">IF(G3241=1,IF(COUNTIF(H$2:H3241,H3241)=1,COUNTIF($H:$H,H3241),""),"")</f>
        <v/>
      </c>
      <c r="O3241" s="0" t="str">
        <f aca="false">IF(G3241=1,IF(COUNTIF(I$2:I3241,I3241)=1,COUNTIF($I:$I,I3241),""),"")</f>
        <v/>
      </c>
      <c r="P3241" s="38" t="str">
        <f aca="false">IF(G3241=1,IF(COUNTIFS(C$2:C3241,C3241,G$2:G3241,1)=1,COUNTIFS($C:$C,C3241,$G:$G,1)+ROW()/10000000,""),"")</f>
        <v/>
      </c>
      <c r="Q3241" s="0" t="str">
        <f aca="false">IF(K3241=1,IF(COUNTIFS(C$2:C3241,C3241,K$2:K3241,1)=1,1,0),"")</f>
        <v/>
      </c>
      <c r="R3241" s="0" t="str">
        <f aca="false">IF(M3241=1,IF(COUNTIFS(C$2:C3241,C3241,M$2:M3241,1)=1,1,0),"")</f>
        <v/>
      </c>
      <c r="S3241" s="0" t="str">
        <f aca="false">IF(L3241=1,IF(COUNTIFS(C$2:C3241,C3241,L$2:L3241,1)=1,1,0),"")</f>
        <v/>
      </c>
      <c r="T3241" s="38" t="str">
        <f aca="false">IF(N3241="","",N3241+ROW()/10000000)</f>
        <v/>
      </c>
      <c r="U3241" s="0" t="str">
        <f aca="false">IF(G3241=1,IF(B3241="",1,0),"")</f>
        <v/>
      </c>
    </row>
    <row r="3242" customFormat="false" ht="15" hidden="false" customHeight="false" outlineLevel="0" collapsed="false">
      <c r="A3242" s="35"/>
      <c r="B3242" s="35"/>
      <c r="G3242" s="0" t="str">
        <f aca="false">IF(A3242="","",IF(AND(A3242&gt;=Debut,A3242&lt;Fin),1,0))</f>
        <v/>
      </c>
      <c r="H3242" s="0" t="str">
        <f aca="false">IF(G3242=1,INT(ROUND((A3242-Debut)*86400,0)/600),"")</f>
        <v/>
      </c>
      <c r="I3242" s="0" t="str">
        <f aca="false">IF(G3242=1,INT(ROUND((A3242-Debut)*86400,0)/3600),"")</f>
        <v/>
      </c>
      <c r="J3242" s="0" t="str">
        <f aca="false">IF(OR(A3242="",B3242=""),"",ROUND((B3242-A3242)*86400,0))</f>
        <v/>
      </c>
      <c r="K3242" s="37" t="str">
        <f aca="false">IF(G3242=1,IF(COUNTIFS($C:$C,C3242,$G:$G,1,$A:$A,"&gt;="&amp;(A3242-FenetreInterm/86400),$A:$A,"&lt;="&amp;A3242)&gt;=NbInterm,1,0),"")</f>
        <v/>
      </c>
      <c r="L3242" s="37" t="str">
        <f aca="false">IF(G3242=1,IF(B3242="",0,IF(J3242&lt;SeuilFugitive,1,0)),"")</f>
        <v/>
      </c>
      <c r="M3242" s="37" t="str">
        <f aca="false">IF(G3242=1,IF(B3242="",IF((Fin-A3242)*24&gt;SeuilFigee,1,0),IF(J3242&gt;SeuilFigee*3600,1,0)),"")</f>
        <v/>
      </c>
      <c r="N3242" s="0" t="str">
        <f aca="false">IF(G3242=1,IF(COUNTIF(H$2:H3242,H3242)=1,COUNTIF($H:$H,H3242),""),"")</f>
        <v/>
      </c>
      <c r="O3242" s="0" t="str">
        <f aca="false">IF(G3242=1,IF(COUNTIF(I$2:I3242,I3242)=1,COUNTIF($I:$I,I3242),""),"")</f>
        <v/>
      </c>
      <c r="P3242" s="38" t="str">
        <f aca="false">IF(G3242=1,IF(COUNTIFS(C$2:C3242,C3242,G$2:G3242,1)=1,COUNTIFS($C:$C,C3242,$G:$G,1)+ROW()/10000000,""),"")</f>
        <v/>
      </c>
      <c r="Q3242" s="0" t="str">
        <f aca="false">IF(K3242=1,IF(COUNTIFS(C$2:C3242,C3242,K$2:K3242,1)=1,1,0),"")</f>
        <v/>
      </c>
      <c r="R3242" s="0" t="str">
        <f aca="false">IF(M3242=1,IF(COUNTIFS(C$2:C3242,C3242,M$2:M3242,1)=1,1,0),"")</f>
        <v/>
      </c>
      <c r="S3242" s="0" t="str">
        <f aca="false">IF(L3242=1,IF(COUNTIFS(C$2:C3242,C3242,L$2:L3242,1)=1,1,0),"")</f>
        <v/>
      </c>
      <c r="T3242" s="38" t="str">
        <f aca="false">IF(N3242="","",N3242+ROW()/10000000)</f>
        <v/>
      </c>
      <c r="U3242" s="0" t="str">
        <f aca="false">IF(G3242=1,IF(B3242="",1,0),"")</f>
        <v/>
      </c>
    </row>
    <row r="3243" customFormat="false" ht="15" hidden="false" customHeight="false" outlineLevel="0" collapsed="false">
      <c r="A3243" s="35"/>
      <c r="B3243" s="35"/>
      <c r="G3243" s="0" t="str">
        <f aca="false">IF(A3243="","",IF(AND(A3243&gt;=Debut,A3243&lt;Fin),1,0))</f>
        <v/>
      </c>
      <c r="H3243" s="0" t="str">
        <f aca="false">IF(G3243=1,INT(ROUND((A3243-Debut)*86400,0)/600),"")</f>
        <v/>
      </c>
      <c r="I3243" s="0" t="str">
        <f aca="false">IF(G3243=1,INT(ROUND((A3243-Debut)*86400,0)/3600),"")</f>
        <v/>
      </c>
      <c r="J3243" s="0" t="str">
        <f aca="false">IF(OR(A3243="",B3243=""),"",ROUND((B3243-A3243)*86400,0))</f>
        <v/>
      </c>
      <c r="K3243" s="37" t="str">
        <f aca="false">IF(G3243=1,IF(COUNTIFS($C:$C,C3243,$G:$G,1,$A:$A,"&gt;="&amp;(A3243-FenetreInterm/86400),$A:$A,"&lt;="&amp;A3243)&gt;=NbInterm,1,0),"")</f>
        <v/>
      </c>
      <c r="L3243" s="37" t="str">
        <f aca="false">IF(G3243=1,IF(B3243="",0,IF(J3243&lt;SeuilFugitive,1,0)),"")</f>
        <v/>
      </c>
      <c r="M3243" s="37" t="str">
        <f aca="false">IF(G3243=1,IF(B3243="",IF((Fin-A3243)*24&gt;SeuilFigee,1,0),IF(J3243&gt;SeuilFigee*3600,1,0)),"")</f>
        <v/>
      </c>
      <c r="N3243" s="0" t="str">
        <f aca="false">IF(G3243=1,IF(COUNTIF(H$2:H3243,H3243)=1,COUNTIF($H:$H,H3243),""),"")</f>
        <v/>
      </c>
      <c r="O3243" s="0" t="str">
        <f aca="false">IF(G3243=1,IF(COUNTIF(I$2:I3243,I3243)=1,COUNTIF($I:$I,I3243),""),"")</f>
        <v/>
      </c>
      <c r="P3243" s="38" t="str">
        <f aca="false">IF(G3243=1,IF(COUNTIFS(C$2:C3243,C3243,G$2:G3243,1)=1,COUNTIFS($C:$C,C3243,$G:$G,1)+ROW()/10000000,""),"")</f>
        <v/>
      </c>
      <c r="Q3243" s="0" t="str">
        <f aca="false">IF(K3243=1,IF(COUNTIFS(C$2:C3243,C3243,K$2:K3243,1)=1,1,0),"")</f>
        <v/>
      </c>
      <c r="R3243" s="0" t="str">
        <f aca="false">IF(M3243=1,IF(COUNTIFS(C$2:C3243,C3243,M$2:M3243,1)=1,1,0),"")</f>
        <v/>
      </c>
      <c r="S3243" s="0" t="str">
        <f aca="false">IF(L3243=1,IF(COUNTIFS(C$2:C3243,C3243,L$2:L3243,1)=1,1,0),"")</f>
        <v/>
      </c>
      <c r="T3243" s="38" t="str">
        <f aca="false">IF(N3243="","",N3243+ROW()/10000000)</f>
        <v/>
      </c>
      <c r="U3243" s="0" t="str">
        <f aca="false">IF(G3243=1,IF(B3243="",1,0),"")</f>
        <v/>
      </c>
    </row>
    <row r="3244" customFormat="false" ht="15" hidden="false" customHeight="false" outlineLevel="0" collapsed="false">
      <c r="A3244" s="35"/>
      <c r="B3244" s="35"/>
      <c r="G3244" s="0" t="str">
        <f aca="false">IF(A3244="","",IF(AND(A3244&gt;=Debut,A3244&lt;Fin),1,0))</f>
        <v/>
      </c>
      <c r="H3244" s="0" t="str">
        <f aca="false">IF(G3244=1,INT(ROUND((A3244-Debut)*86400,0)/600),"")</f>
        <v/>
      </c>
      <c r="I3244" s="0" t="str">
        <f aca="false">IF(G3244=1,INT(ROUND((A3244-Debut)*86400,0)/3600),"")</f>
        <v/>
      </c>
      <c r="J3244" s="0" t="str">
        <f aca="false">IF(OR(A3244="",B3244=""),"",ROUND((B3244-A3244)*86400,0))</f>
        <v/>
      </c>
      <c r="K3244" s="37" t="str">
        <f aca="false">IF(G3244=1,IF(COUNTIFS($C:$C,C3244,$G:$G,1,$A:$A,"&gt;="&amp;(A3244-FenetreInterm/86400),$A:$A,"&lt;="&amp;A3244)&gt;=NbInterm,1,0),"")</f>
        <v/>
      </c>
      <c r="L3244" s="37" t="str">
        <f aca="false">IF(G3244=1,IF(B3244="",0,IF(J3244&lt;SeuilFugitive,1,0)),"")</f>
        <v/>
      </c>
      <c r="M3244" s="37" t="str">
        <f aca="false">IF(G3244=1,IF(B3244="",IF((Fin-A3244)*24&gt;SeuilFigee,1,0),IF(J3244&gt;SeuilFigee*3600,1,0)),"")</f>
        <v/>
      </c>
      <c r="N3244" s="0" t="str">
        <f aca="false">IF(G3244=1,IF(COUNTIF(H$2:H3244,H3244)=1,COUNTIF($H:$H,H3244),""),"")</f>
        <v/>
      </c>
      <c r="O3244" s="0" t="str">
        <f aca="false">IF(G3244=1,IF(COUNTIF(I$2:I3244,I3244)=1,COUNTIF($I:$I,I3244),""),"")</f>
        <v/>
      </c>
      <c r="P3244" s="38" t="str">
        <f aca="false">IF(G3244=1,IF(COUNTIFS(C$2:C3244,C3244,G$2:G3244,1)=1,COUNTIFS($C:$C,C3244,$G:$G,1)+ROW()/10000000,""),"")</f>
        <v/>
      </c>
      <c r="Q3244" s="0" t="str">
        <f aca="false">IF(K3244=1,IF(COUNTIFS(C$2:C3244,C3244,K$2:K3244,1)=1,1,0),"")</f>
        <v/>
      </c>
      <c r="R3244" s="0" t="str">
        <f aca="false">IF(M3244=1,IF(COUNTIFS(C$2:C3244,C3244,M$2:M3244,1)=1,1,0),"")</f>
        <v/>
      </c>
      <c r="S3244" s="0" t="str">
        <f aca="false">IF(L3244=1,IF(COUNTIFS(C$2:C3244,C3244,L$2:L3244,1)=1,1,0),"")</f>
        <v/>
      </c>
      <c r="T3244" s="38" t="str">
        <f aca="false">IF(N3244="","",N3244+ROW()/10000000)</f>
        <v/>
      </c>
      <c r="U3244" s="0" t="str">
        <f aca="false">IF(G3244=1,IF(B3244="",1,0),"")</f>
        <v/>
      </c>
    </row>
    <row r="3245" customFormat="false" ht="15" hidden="false" customHeight="false" outlineLevel="0" collapsed="false">
      <c r="A3245" s="35"/>
      <c r="B3245" s="35"/>
      <c r="G3245" s="0" t="str">
        <f aca="false">IF(A3245="","",IF(AND(A3245&gt;=Debut,A3245&lt;Fin),1,0))</f>
        <v/>
      </c>
      <c r="H3245" s="0" t="str">
        <f aca="false">IF(G3245=1,INT(ROUND((A3245-Debut)*86400,0)/600),"")</f>
        <v/>
      </c>
      <c r="I3245" s="0" t="str">
        <f aca="false">IF(G3245=1,INT(ROUND((A3245-Debut)*86400,0)/3600),"")</f>
        <v/>
      </c>
      <c r="J3245" s="0" t="str">
        <f aca="false">IF(OR(A3245="",B3245=""),"",ROUND((B3245-A3245)*86400,0))</f>
        <v/>
      </c>
      <c r="K3245" s="37" t="str">
        <f aca="false">IF(G3245=1,IF(COUNTIFS($C:$C,C3245,$G:$G,1,$A:$A,"&gt;="&amp;(A3245-FenetreInterm/86400),$A:$A,"&lt;="&amp;A3245)&gt;=NbInterm,1,0),"")</f>
        <v/>
      </c>
      <c r="L3245" s="37" t="str">
        <f aca="false">IF(G3245=1,IF(B3245="",0,IF(J3245&lt;SeuilFugitive,1,0)),"")</f>
        <v/>
      </c>
      <c r="M3245" s="37" t="str">
        <f aca="false">IF(G3245=1,IF(B3245="",IF((Fin-A3245)*24&gt;SeuilFigee,1,0),IF(J3245&gt;SeuilFigee*3600,1,0)),"")</f>
        <v/>
      </c>
      <c r="N3245" s="0" t="str">
        <f aca="false">IF(G3245=1,IF(COUNTIF(H$2:H3245,H3245)=1,COUNTIF($H:$H,H3245),""),"")</f>
        <v/>
      </c>
      <c r="O3245" s="0" t="str">
        <f aca="false">IF(G3245=1,IF(COUNTIF(I$2:I3245,I3245)=1,COUNTIF($I:$I,I3245),""),"")</f>
        <v/>
      </c>
      <c r="P3245" s="38" t="str">
        <f aca="false">IF(G3245=1,IF(COUNTIFS(C$2:C3245,C3245,G$2:G3245,1)=1,COUNTIFS($C:$C,C3245,$G:$G,1)+ROW()/10000000,""),"")</f>
        <v/>
      </c>
      <c r="Q3245" s="0" t="str">
        <f aca="false">IF(K3245=1,IF(COUNTIFS(C$2:C3245,C3245,K$2:K3245,1)=1,1,0),"")</f>
        <v/>
      </c>
      <c r="R3245" s="0" t="str">
        <f aca="false">IF(M3245=1,IF(COUNTIFS(C$2:C3245,C3245,M$2:M3245,1)=1,1,0),"")</f>
        <v/>
      </c>
      <c r="S3245" s="0" t="str">
        <f aca="false">IF(L3245=1,IF(COUNTIFS(C$2:C3245,C3245,L$2:L3245,1)=1,1,0),"")</f>
        <v/>
      </c>
      <c r="T3245" s="38" t="str">
        <f aca="false">IF(N3245="","",N3245+ROW()/10000000)</f>
        <v/>
      </c>
      <c r="U3245" s="0" t="str">
        <f aca="false">IF(G3245=1,IF(B3245="",1,0),"")</f>
        <v/>
      </c>
    </row>
    <row r="3246" customFormat="false" ht="15" hidden="false" customHeight="false" outlineLevel="0" collapsed="false">
      <c r="A3246" s="35"/>
      <c r="B3246" s="35"/>
      <c r="G3246" s="0" t="str">
        <f aca="false">IF(A3246="","",IF(AND(A3246&gt;=Debut,A3246&lt;Fin),1,0))</f>
        <v/>
      </c>
      <c r="H3246" s="0" t="str">
        <f aca="false">IF(G3246=1,INT(ROUND((A3246-Debut)*86400,0)/600),"")</f>
        <v/>
      </c>
      <c r="I3246" s="0" t="str">
        <f aca="false">IF(G3246=1,INT(ROUND((A3246-Debut)*86400,0)/3600),"")</f>
        <v/>
      </c>
      <c r="J3246" s="0" t="str">
        <f aca="false">IF(OR(A3246="",B3246=""),"",ROUND((B3246-A3246)*86400,0))</f>
        <v/>
      </c>
      <c r="K3246" s="37" t="str">
        <f aca="false">IF(G3246=1,IF(COUNTIFS($C:$C,C3246,$G:$G,1,$A:$A,"&gt;="&amp;(A3246-FenetreInterm/86400),$A:$A,"&lt;="&amp;A3246)&gt;=NbInterm,1,0),"")</f>
        <v/>
      </c>
      <c r="L3246" s="37" t="str">
        <f aca="false">IF(G3246=1,IF(B3246="",0,IF(J3246&lt;SeuilFugitive,1,0)),"")</f>
        <v/>
      </c>
      <c r="M3246" s="37" t="str">
        <f aca="false">IF(G3246=1,IF(B3246="",IF((Fin-A3246)*24&gt;SeuilFigee,1,0),IF(J3246&gt;SeuilFigee*3600,1,0)),"")</f>
        <v/>
      </c>
      <c r="N3246" s="0" t="str">
        <f aca="false">IF(G3246=1,IF(COUNTIF(H$2:H3246,H3246)=1,COUNTIF($H:$H,H3246),""),"")</f>
        <v/>
      </c>
      <c r="O3246" s="0" t="str">
        <f aca="false">IF(G3246=1,IF(COUNTIF(I$2:I3246,I3246)=1,COUNTIF($I:$I,I3246),""),"")</f>
        <v/>
      </c>
      <c r="P3246" s="38" t="str">
        <f aca="false">IF(G3246=1,IF(COUNTIFS(C$2:C3246,C3246,G$2:G3246,1)=1,COUNTIFS($C:$C,C3246,$G:$G,1)+ROW()/10000000,""),"")</f>
        <v/>
      </c>
      <c r="Q3246" s="0" t="str">
        <f aca="false">IF(K3246=1,IF(COUNTIFS(C$2:C3246,C3246,K$2:K3246,1)=1,1,0),"")</f>
        <v/>
      </c>
      <c r="R3246" s="0" t="str">
        <f aca="false">IF(M3246=1,IF(COUNTIFS(C$2:C3246,C3246,M$2:M3246,1)=1,1,0),"")</f>
        <v/>
      </c>
      <c r="S3246" s="0" t="str">
        <f aca="false">IF(L3246=1,IF(COUNTIFS(C$2:C3246,C3246,L$2:L3246,1)=1,1,0),"")</f>
        <v/>
      </c>
      <c r="T3246" s="38" t="str">
        <f aca="false">IF(N3246="","",N3246+ROW()/10000000)</f>
        <v/>
      </c>
      <c r="U3246" s="0" t="str">
        <f aca="false">IF(G3246=1,IF(B3246="",1,0),"")</f>
        <v/>
      </c>
    </row>
    <row r="3247" customFormat="false" ht="15" hidden="false" customHeight="false" outlineLevel="0" collapsed="false">
      <c r="A3247" s="35"/>
      <c r="B3247" s="35"/>
      <c r="G3247" s="0" t="str">
        <f aca="false">IF(A3247="","",IF(AND(A3247&gt;=Debut,A3247&lt;Fin),1,0))</f>
        <v/>
      </c>
      <c r="H3247" s="0" t="str">
        <f aca="false">IF(G3247=1,INT(ROUND((A3247-Debut)*86400,0)/600),"")</f>
        <v/>
      </c>
      <c r="I3247" s="0" t="str">
        <f aca="false">IF(G3247=1,INT(ROUND((A3247-Debut)*86400,0)/3600),"")</f>
        <v/>
      </c>
      <c r="J3247" s="0" t="str">
        <f aca="false">IF(OR(A3247="",B3247=""),"",ROUND((B3247-A3247)*86400,0))</f>
        <v/>
      </c>
      <c r="K3247" s="37" t="str">
        <f aca="false">IF(G3247=1,IF(COUNTIFS($C:$C,C3247,$G:$G,1,$A:$A,"&gt;="&amp;(A3247-FenetreInterm/86400),$A:$A,"&lt;="&amp;A3247)&gt;=NbInterm,1,0),"")</f>
        <v/>
      </c>
      <c r="L3247" s="37" t="str">
        <f aca="false">IF(G3247=1,IF(B3247="",0,IF(J3247&lt;SeuilFugitive,1,0)),"")</f>
        <v/>
      </c>
      <c r="M3247" s="37" t="str">
        <f aca="false">IF(G3247=1,IF(B3247="",IF((Fin-A3247)*24&gt;SeuilFigee,1,0),IF(J3247&gt;SeuilFigee*3600,1,0)),"")</f>
        <v/>
      </c>
      <c r="N3247" s="0" t="str">
        <f aca="false">IF(G3247=1,IF(COUNTIF(H$2:H3247,H3247)=1,COUNTIF($H:$H,H3247),""),"")</f>
        <v/>
      </c>
      <c r="O3247" s="0" t="str">
        <f aca="false">IF(G3247=1,IF(COUNTIF(I$2:I3247,I3247)=1,COUNTIF($I:$I,I3247),""),"")</f>
        <v/>
      </c>
      <c r="P3247" s="38" t="str">
        <f aca="false">IF(G3247=1,IF(COUNTIFS(C$2:C3247,C3247,G$2:G3247,1)=1,COUNTIFS($C:$C,C3247,$G:$G,1)+ROW()/10000000,""),"")</f>
        <v/>
      </c>
      <c r="Q3247" s="0" t="str">
        <f aca="false">IF(K3247=1,IF(COUNTIFS(C$2:C3247,C3247,K$2:K3247,1)=1,1,0),"")</f>
        <v/>
      </c>
      <c r="R3247" s="0" t="str">
        <f aca="false">IF(M3247=1,IF(COUNTIFS(C$2:C3247,C3247,M$2:M3247,1)=1,1,0),"")</f>
        <v/>
      </c>
      <c r="S3247" s="0" t="str">
        <f aca="false">IF(L3247=1,IF(COUNTIFS(C$2:C3247,C3247,L$2:L3247,1)=1,1,0),"")</f>
        <v/>
      </c>
      <c r="T3247" s="38" t="str">
        <f aca="false">IF(N3247="","",N3247+ROW()/10000000)</f>
        <v/>
      </c>
      <c r="U3247" s="0" t="str">
        <f aca="false">IF(G3247=1,IF(B3247="",1,0),"")</f>
        <v/>
      </c>
    </row>
    <row r="3248" customFormat="false" ht="15" hidden="false" customHeight="false" outlineLevel="0" collapsed="false">
      <c r="A3248" s="35"/>
      <c r="B3248" s="35"/>
      <c r="G3248" s="0" t="str">
        <f aca="false">IF(A3248="","",IF(AND(A3248&gt;=Debut,A3248&lt;Fin),1,0))</f>
        <v/>
      </c>
      <c r="H3248" s="0" t="str">
        <f aca="false">IF(G3248=1,INT(ROUND((A3248-Debut)*86400,0)/600),"")</f>
        <v/>
      </c>
      <c r="I3248" s="0" t="str">
        <f aca="false">IF(G3248=1,INT(ROUND((A3248-Debut)*86400,0)/3600),"")</f>
        <v/>
      </c>
      <c r="J3248" s="0" t="str">
        <f aca="false">IF(OR(A3248="",B3248=""),"",ROUND((B3248-A3248)*86400,0))</f>
        <v/>
      </c>
      <c r="K3248" s="37" t="str">
        <f aca="false">IF(G3248=1,IF(COUNTIFS($C:$C,C3248,$G:$G,1,$A:$A,"&gt;="&amp;(A3248-FenetreInterm/86400),$A:$A,"&lt;="&amp;A3248)&gt;=NbInterm,1,0),"")</f>
        <v/>
      </c>
      <c r="L3248" s="37" t="str">
        <f aca="false">IF(G3248=1,IF(B3248="",0,IF(J3248&lt;SeuilFugitive,1,0)),"")</f>
        <v/>
      </c>
      <c r="M3248" s="37" t="str">
        <f aca="false">IF(G3248=1,IF(B3248="",IF((Fin-A3248)*24&gt;SeuilFigee,1,0),IF(J3248&gt;SeuilFigee*3600,1,0)),"")</f>
        <v/>
      </c>
      <c r="N3248" s="0" t="str">
        <f aca="false">IF(G3248=1,IF(COUNTIF(H$2:H3248,H3248)=1,COUNTIF($H:$H,H3248),""),"")</f>
        <v/>
      </c>
      <c r="O3248" s="0" t="str">
        <f aca="false">IF(G3248=1,IF(COUNTIF(I$2:I3248,I3248)=1,COUNTIF($I:$I,I3248),""),"")</f>
        <v/>
      </c>
      <c r="P3248" s="38" t="str">
        <f aca="false">IF(G3248=1,IF(COUNTIFS(C$2:C3248,C3248,G$2:G3248,1)=1,COUNTIFS($C:$C,C3248,$G:$G,1)+ROW()/10000000,""),"")</f>
        <v/>
      </c>
      <c r="Q3248" s="0" t="str">
        <f aca="false">IF(K3248=1,IF(COUNTIFS(C$2:C3248,C3248,K$2:K3248,1)=1,1,0),"")</f>
        <v/>
      </c>
      <c r="R3248" s="0" t="str">
        <f aca="false">IF(M3248=1,IF(COUNTIFS(C$2:C3248,C3248,M$2:M3248,1)=1,1,0),"")</f>
        <v/>
      </c>
      <c r="S3248" s="0" t="str">
        <f aca="false">IF(L3248=1,IF(COUNTIFS(C$2:C3248,C3248,L$2:L3248,1)=1,1,0),"")</f>
        <v/>
      </c>
      <c r="T3248" s="38" t="str">
        <f aca="false">IF(N3248="","",N3248+ROW()/10000000)</f>
        <v/>
      </c>
      <c r="U3248" s="0" t="str">
        <f aca="false">IF(G3248=1,IF(B3248="",1,0),"")</f>
        <v/>
      </c>
    </row>
    <row r="3249" customFormat="false" ht="15" hidden="false" customHeight="false" outlineLevel="0" collapsed="false">
      <c r="A3249" s="35"/>
      <c r="B3249" s="35"/>
      <c r="G3249" s="0" t="str">
        <f aca="false">IF(A3249="","",IF(AND(A3249&gt;=Debut,A3249&lt;Fin),1,0))</f>
        <v/>
      </c>
      <c r="H3249" s="0" t="str">
        <f aca="false">IF(G3249=1,INT(ROUND((A3249-Debut)*86400,0)/600),"")</f>
        <v/>
      </c>
      <c r="I3249" s="0" t="str">
        <f aca="false">IF(G3249=1,INT(ROUND((A3249-Debut)*86400,0)/3600),"")</f>
        <v/>
      </c>
      <c r="J3249" s="0" t="str">
        <f aca="false">IF(OR(A3249="",B3249=""),"",ROUND((B3249-A3249)*86400,0))</f>
        <v/>
      </c>
      <c r="K3249" s="37" t="str">
        <f aca="false">IF(G3249=1,IF(COUNTIFS($C:$C,C3249,$G:$G,1,$A:$A,"&gt;="&amp;(A3249-FenetreInterm/86400),$A:$A,"&lt;="&amp;A3249)&gt;=NbInterm,1,0),"")</f>
        <v/>
      </c>
      <c r="L3249" s="37" t="str">
        <f aca="false">IF(G3249=1,IF(B3249="",0,IF(J3249&lt;SeuilFugitive,1,0)),"")</f>
        <v/>
      </c>
      <c r="M3249" s="37" t="str">
        <f aca="false">IF(G3249=1,IF(B3249="",IF((Fin-A3249)*24&gt;SeuilFigee,1,0),IF(J3249&gt;SeuilFigee*3600,1,0)),"")</f>
        <v/>
      </c>
      <c r="N3249" s="0" t="str">
        <f aca="false">IF(G3249=1,IF(COUNTIF(H$2:H3249,H3249)=1,COUNTIF($H:$H,H3249),""),"")</f>
        <v/>
      </c>
      <c r="O3249" s="0" t="str">
        <f aca="false">IF(G3249=1,IF(COUNTIF(I$2:I3249,I3249)=1,COUNTIF($I:$I,I3249),""),"")</f>
        <v/>
      </c>
      <c r="P3249" s="38" t="str">
        <f aca="false">IF(G3249=1,IF(COUNTIFS(C$2:C3249,C3249,G$2:G3249,1)=1,COUNTIFS($C:$C,C3249,$G:$G,1)+ROW()/10000000,""),"")</f>
        <v/>
      </c>
      <c r="Q3249" s="0" t="str">
        <f aca="false">IF(K3249=1,IF(COUNTIFS(C$2:C3249,C3249,K$2:K3249,1)=1,1,0),"")</f>
        <v/>
      </c>
      <c r="R3249" s="0" t="str">
        <f aca="false">IF(M3249=1,IF(COUNTIFS(C$2:C3249,C3249,M$2:M3249,1)=1,1,0),"")</f>
        <v/>
      </c>
      <c r="S3249" s="0" t="str">
        <f aca="false">IF(L3249=1,IF(COUNTIFS(C$2:C3249,C3249,L$2:L3249,1)=1,1,0),"")</f>
        <v/>
      </c>
      <c r="T3249" s="38" t="str">
        <f aca="false">IF(N3249="","",N3249+ROW()/10000000)</f>
        <v/>
      </c>
      <c r="U3249" s="0" t="str">
        <f aca="false">IF(G3249=1,IF(B3249="",1,0),"")</f>
        <v/>
      </c>
    </row>
    <row r="3250" customFormat="false" ht="15" hidden="false" customHeight="false" outlineLevel="0" collapsed="false">
      <c r="A3250" s="35"/>
      <c r="B3250" s="35"/>
      <c r="G3250" s="0" t="str">
        <f aca="false">IF(A3250="","",IF(AND(A3250&gt;=Debut,A3250&lt;Fin),1,0))</f>
        <v/>
      </c>
      <c r="H3250" s="0" t="str">
        <f aca="false">IF(G3250=1,INT(ROUND((A3250-Debut)*86400,0)/600),"")</f>
        <v/>
      </c>
      <c r="I3250" s="0" t="str">
        <f aca="false">IF(G3250=1,INT(ROUND((A3250-Debut)*86400,0)/3600),"")</f>
        <v/>
      </c>
      <c r="J3250" s="0" t="str">
        <f aca="false">IF(OR(A3250="",B3250=""),"",ROUND((B3250-A3250)*86400,0))</f>
        <v/>
      </c>
      <c r="K3250" s="37" t="str">
        <f aca="false">IF(G3250=1,IF(COUNTIFS($C:$C,C3250,$G:$G,1,$A:$A,"&gt;="&amp;(A3250-FenetreInterm/86400),$A:$A,"&lt;="&amp;A3250)&gt;=NbInterm,1,0),"")</f>
        <v/>
      </c>
      <c r="L3250" s="37" t="str">
        <f aca="false">IF(G3250=1,IF(B3250="",0,IF(J3250&lt;SeuilFugitive,1,0)),"")</f>
        <v/>
      </c>
      <c r="M3250" s="37" t="str">
        <f aca="false">IF(G3250=1,IF(B3250="",IF((Fin-A3250)*24&gt;SeuilFigee,1,0),IF(J3250&gt;SeuilFigee*3600,1,0)),"")</f>
        <v/>
      </c>
      <c r="N3250" s="0" t="str">
        <f aca="false">IF(G3250=1,IF(COUNTIF(H$2:H3250,H3250)=1,COUNTIF($H:$H,H3250),""),"")</f>
        <v/>
      </c>
      <c r="O3250" s="0" t="str">
        <f aca="false">IF(G3250=1,IF(COUNTIF(I$2:I3250,I3250)=1,COUNTIF($I:$I,I3250),""),"")</f>
        <v/>
      </c>
      <c r="P3250" s="38" t="str">
        <f aca="false">IF(G3250=1,IF(COUNTIFS(C$2:C3250,C3250,G$2:G3250,1)=1,COUNTIFS($C:$C,C3250,$G:$G,1)+ROW()/10000000,""),"")</f>
        <v/>
      </c>
      <c r="Q3250" s="0" t="str">
        <f aca="false">IF(K3250=1,IF(COUNTIFS(C$2:C3250,C3250,K$2:K3250,1)=1,1,0),"")</f>
        <v/>
      </c>
      <c r="R3250" s="0" t="str">
        <f aca="false">IF(M3250=1,IF(COUNTIFS(C$2:C3250,C3250,M$2:M3250,1)=1,1,0),"")</f>
        <v/>
      </c>
      <c r="S3250" s="0" t="str">
        <f aca="false">IF(L3250=1,IF(COUNTIFS(C$2:C3250,C3250,L$2:L3250,1)=1,1,0),"")</f>
        <v/>
      </c>
      <c r="T3250" s="38" t="str">
        <f aca="false">IF(N3250="","",N3250+ROW()/10000000)</f>
        <v/>
      </c>
      <c r="U3250" s="0" t="str">
        <f aca="false">IF(G3250=1,IF(B3250="",1,0),"")</f>
        <v/>
      </c>
    </row>
    <row r="3251" customFormat="false" ht="15" hidden="false" customHeight="false" outlineLevel="0" collapsed="false">
      <c r="A3251" s="35"/>
      <c r="B3251" s="35"/>
      <c r="G3251" s="0" t="str">
        <f aca="false">IF(A3251="","",IF(AND(A3251&gt;=Debut,A3251&lt;Fin),1,0))</f>
        <v/>
      </c>
      <c r="H3251" s="0" t="str">
        <f aca="false">IF(G3251=1,INT(ROUND((A3251-Debut)*86400,0)/600),"")</f>
        <v/>
      </c>
      <c r="I3251" s="0" t="str">
        <f aca="false">IF(G3251=1,INT(ROUND((A3251-Debut)*86400,0)/3600),"")</f>
        <v/>
      </c>
      <c r="J3251" s="0" t="str">
        <f aca="false">IF(OR(A3251="",B3251=""),"",ROUND((B3251-A3251)*86400,0))</f>
        <v/>
      </c>
      <c r="K3251" s="37" t="str">
        <f aca="false">IF(G3251=1,IF(COUNTIFS($C:$C,C3251,$G:$G,1,$A:$A,"&gt;="&amp;(A3251-FenetreInterm/86400),$A:$A,"&lt;="&amp;A3251)&gt;=NbInterm,1,0),"")</f>
        <v/>
      </c>
      <c r="L3251" s="37" t="str">
        <f aca="false">IF(G3251=1,IF(B3251="",0,IF(J3251&lt;SeuilFugitive,1,0)),"")</f>
        <v/>
      </c>
      <c r="M3251" s="37" t="str">
        <f aca="false">IF(G3251=1,IF(B3251="",IF((Fin-A3251)*24&gt;SeuilFigee,1,0),IF(J3251&gt;SeuilFigee*3600,1,0)),"")</f>
        <v/>
      </c>
      <c r="N3251" s="0" t="str">
        <f aca="false">IF(G3251=1,IF(COUNTIF(H$2:H3251,H3251)=1,COUNTIF($H:$H,H3251),""),"")</f>
        <v/>
      </c>
      <c r="O3251" s="0" t="str">
        <f aca="false">IF(G3251=1,IF(COUNTIF(I$2:I3251,I3251)=1,COUNTIF($I:$I,I3251),""),"")</f>
        <v/>
      </c>
      <c r="P3251" s="38" t="str">
        <f aca="false">IF(G3251=1,IF(COUNTIFS(C$2:C3251,C3251,G$2:G3251,1)=1,COUNTIFS($C:$C,C3251,$G:$G,1)+ROW()/10000000,""),"")</f>
        <v/>
      </c>
      <c r="Q3251" s="0" t="str">
        <f aca="false">IF(K3251=1,IF(COUNTIFS(C$2:C3251,C3251,K$2:K3251,1)=1,1,0),"")</f>
        <v/>
      </c>
      <c r="R3251" s="0" t="str">
        <f aca="false">IF(M3251=1,IF(COUNTIFS(C$2:C3251,C3251,M$2:M3251,1)=1,1,0),"")</f>
        <v/>
      </c>
      <c r="S3251" s="0" t="str">
        <f aca="false">IF(L3251=1,IF(COUNTIFS(C$2:C3251,C3251,L$2:L3251,1)=1,1,0),"")</f>
        <v/>
      </c>
      <c r="T3251" s="38" t="str">
        <f aca="false">IF(N3251="","",N3251+ROW()/10000000)</f>
        <v/>
      </c>
      <c r="U3251" s="0" t="str">
        <f aca="false">IF(G3251=1,IF(B3251="",1,0),"")</f>
        <v/>
      </c>
    </row>
    <row r="3252" customFormat="false" ht="15" hidden="false" customHeight="false" outlineLevel="0" collapsed="false">
      <c r="A3252" s="35"/>
      <c r="B3252" s="35"/>
      <c r="G3252" s="0" t="str">
        <f aca="false">IF(A3252="","",IF(AND(A3252&gt;=Debut,A3252&lt;Fin),1,0))</f>
        <v/>
      </c>
      <c r="H3252" s="0" t="str">
        <f aca="false">IF(G3252=1,INT(ROUND((A3252-Debut)*86400,0)/600),"")</f>
        <v/>
      </c>
      <c r="I3252" s="0" t="str">
        <f aca="false">IF(G3252=1,INT(ROUND((A3252-Debut)*86400,0)/3600),"")</f>
        <v/>
      </c>
      <c r="J3252" s="0" t="str">
        <f aca="false">IF(OR(A3252="",B3252=""),"",ROUND((B3252-A3252)*86400,0))</f>
        <v/>
      </c>
      <c r="K3252" s="37" t="str">
        <f aca="false">IF(G3252=1,IF(COUNTIFS($C:$C,C3252,$G:$G,1,$A:$A,"&gt;="&amp;(A3252-FenetreInterm/86400),$A:$A,"&lt;="&amp;A3252)&gt;=NbInterm,1,0),"")</f>
        <v/>
      </c>
      <c r="L3252" s="37" t="str">
        <f aca="false">IF(G3252=1,IF(B3252="",0,IF(J3252&lt;SeuilFugitive,1,0)),"")</f>
        <v/>
      </c>
      <c r="M3252" s="37" t="str">
        <f aca="false">IF(G3252=1,IF(B3252="",IF((Fin-A3252)*24&gt;SeuilFigee,1,0),IF(J3252&gt;SeuilFigee*3600,1,0)),"")</f>
        <v/>
      </c>
      <c r="N3252" s="0" t="str">
        <f aca="false">IF(G3252=1,IF(COUNTIF(H$2:H3252,H3252)=1,COUNTIF($H:$H,H3252),""),"")</f>
        <v/>
      </c>
      <c r="O3252" s="0" t="str">
        <f aca="false">IF(G3252=1,IF(COUNTIF(I$2:I3252,I3252)=1,COUNTIF($I:$I,I3252),""),"")</f>
        <v/>
      </c>
      <c r="P3252" s="38" t="str">
        <f aca="false">IF(G3252=1,IF(COUNTIFS(C$2:C3252,C3252,G$2:G3252,1)=1,COUNTIFS($C:$C,C3252,$G:$G,1)+ROW()/10000000,""),"")</f>
        <v/>
      </c>
      <c r="Q3252" s="0" t="str">
        <f aca="false">IF(K3252=1,IF(COUNTIFS(C$2:C3252,C3252,K$2:K3252,1)=1,1,0),"")</f>
        <v/>
      </c>
      <c r="R3252" s="0" t="str">
        <f aca="false">IF(M3252=1,IF(COUNTIFS(C$2:C3252,C3252,M$2:M3252,1)=1,1,0),"")</f>
        <v/>
      </c>
      <c r="S3252" s="0" t="str">
        <f aca="false">IF(L3252=1,IF(COUNTIFS(C$2:C3252,C3252,L$2:L3252,1)=1,1,0),"")</f>
        <v/>
      </c>
      <c r="T3252" s="38" t="str">
        <f aca="false">IF(N3252="","",N3252+ROW()/10000000)</f>
        <v/>
      </c>
      <c r="U3252" s="0" t="str">
        <f aca="false">IF(G3252=1,IF(B3252="",1,0),"")</f>
        <v/>
      </c>
    </row>
    <row r="3253" customFormat="false" ht="15" hidden="false" customHeight="false" outlineLevel="0" collapsed="false">
      <c r="A3253" s="35"/>
      <c r="B3253" s="35"/>
      <c r="G3253" s="0" t="str">
        <f aca="false">IF(A3253="","",IF(AND(A3253&gt;=Debut,A3253&lt;Fin),1,0))</f>
        <v/>
      </c>
      <c r="H3253" s="0" t="str">
        <f aca="false">IF(G3253=1,INT(ROUND((A3253-Debut)*86400,0)/600),"")</f>
        <v/>
      </c>
      <c r="I3253" s="0" t="str">
        <f aca="false">IF(G3253=1,INT(ROUND((A3253-Debut)*86400,0)/3600),"")</f>
        <v/>
      </c>
      <c r="J3253" s="0" t="str">
        <f aca="false">IF(OR(A3253="",B3253=""),"",ROUND((B3253-A3253)*86400,0))</f>
        <v/>
      </c>
      <c r="K3253" s="37" t="str">
        <f aca="false">IF(G3253=1,IF(COUNTIFS($C:$C,C3253,$G:$G,1,$A:$A,"&gt;="&amp;(A3253-FenetreInterm/86400),$A:$A,"&lt;="&amp;A3253)&gt;=NbInterm,1,0),"")</f>
        <v/>
      </c>
      <c r="L3253" s="37" t="str">
        <f aca="false">IF(G3253=1,IF(B3253="",0,IF(J3253&lt;SeuilFugitive,1,0)),"")</f>
        <v/>
      </c>
      <c r="M3253" s="37" t="str">
        <f aca="false">IF(G3253=1,IF(B3253="",IF((Fin-A3253)*24&gt;SeuilFigee,1,0),IF(J3253&gt;SeuilFigee*3600,1,0)),"")</f>
        <v/>
      </c>
      <c r="N3253" s="0" t="str">
        <f aca="false">IF(G3253=1,IF(COUNTIF(H$2:H3253,H3253)=1,COUNTIF($H:$H,H3253),""),"")</f>
        <v/>
      </c>
      <c r="O3253" s="0" t="str">
        <f aca="false">IF(G3253=1,IF(COUNTIF(I$2:I3253,I3253)=1,COUNTIF($I:$I,I3253),""),"")</f>
        <v/>
      </c>
      <c r="P3253" s="38" t="str">
        <f aca="false">IF(G3253=1,IF(COUNTIFS(C$2:C3253,C3253,G$2:G3253,1)=1,COUNTIFS($C:$C,C3253,$G:$G,1)+ROW()/10000000,""),"")</f>
        <v/>
      </c>
      <c r="Q3253" s="0" t="str">
        <f aca="false">IF(K3253=1,IF(COUNTIFS(C$2:C3253,C3253,K$2:K3253,1)=1,1,0),"")</f>
        <v/>
      </c>
      <c r="R3253" s="0" t="str">
        <f aca="false">IF(M3253=1,IF(COUNTIFS(C$2:C3253,C3253,M$2:M3253,1)=1,1,0),"")</f>
        <v/>
      </c>
      <c r="S3253" s="0" t="str">
        <f aca="false">IF(L3253=1,IF(COUNTIFS(C$2:C3253,C3253,L$2:L3253,1)=1,1,0),"")</f>
        <v/>
      </c>
      <c r="T3253" s="38" t="str">
        <f aca="false">IF(N3253="","",N3253+ROW()/10000000)</f>
        <v/>
      </c>
      <c r="U3253" s="0" t="str">
        <f aca="false">IF(G3253=1,IF(B3253="",1,0),"")</f>
        <v/>
      </c>
    </row>
    <row r="3254" customFormat="false" ht="15" hidden="false" customHeight="false" outlineLevel="0" collapsed="false">
      <c r="A3254" s="35"/>
      <c r="B3254" s="35"/>
      <c r="G3254" s="0" t="str">
        <f aca="false">IF(A3254="","",IF(AND(A3254&gt;=Debut,A3254&lt;Fin),1,0))</f>
        <v/>
      </c>
      <c r="H3254" s="0" t="str">
        <f aca="false">IF(G3254=1,INT(ROUND((A3254-Debut)*86400,0)/600),"")</f>
        <v/>
      </c>
      <c r="I3254" s="0" t="str">
        <f aca="false">IF(G3254=1,INT(ROUND((A3254-Debut)*86400,0)/3600),"")</f>
        <v/>
      </c>
      <c r="J3254" s="0" t="str">
        <f aca="false">IF(OR(A3254="",B3254=""),"",ROUND((B3254-A3254)*86400,0))</f>
        <v/>
      </c>
      <c r="K3254" s="37" t="str">
        <f aca="false">IF(G3254=1,IF(COUNTIFS($C:$C,C3254,$G:$G,1,$A:$A,"&gt;="&amp;(A3254-FenetreInterm/86400),$A:$A,"&lt;="&amp;A3254)&gt;=NbInterm,1,0),"")</f>
        <v/>
      </c>
      <c r="L3254" s="37" t="str">
        <f aca="false">IF(G3254=1,IF(B3254="",0,IF(J3254&lt;SeuilFugitive,1,0)),"")</f>
        <v/>
      </c>
      <c r="M3254" s="37" t="str">
        <f aca="false">IF(G3254=1,IF(B3254="",IF((Fin-A3254)*24&gt;SeuilFigee,1,0),IF(J3254&gt;SeuilFigee*3600,1,0)),"")</f>
        <v/>
      </c>
      <c r="N3254" s="0" t="str">
        <f aca="false">IF(G3254=1,IF(COUNTIF(H$2:H3254,H3254)=1,COUNTIF($H:$H,H3254),""),"")</f>
        <v/>
      </c>
      <c r="O3254" s="0" t="str">
        <f aca="false">IF(G3254=1,IF(COUNTIF(I$2:I3254,I3254)=1,COUNTIF($I:$I,I3254),""),"")</f>
        <v/>
      </c>
      <c r="P3254" s="38" t="str">
        <f aca="false">IF(G3254=1,IF(COUNTIFS(C$2:C3254,C3254,G$2:G3254,1)=1,COUNTIFS($C:$C,C3254,$G:$G,1)+ROW()/10000000,""),"")</f>
        <v/>
      </c>
      <c r="Q3254" s="0" t="str">
        <f aca="false">IF(K3254=1,IF(COUNTIFS(C$2:C3254,C3254,K$2:K3254,1)=1,1,0),"")</f>
        <v/>
      </c>
      <c r="R3254" s="0" t="str">
        <f aca="false">IF(M3254=1,IF(COUNTIFS(C$2:C3254,C3254,M$2:M3254,1)=1,1,0),"")</f>
        <v/>
      </c>
      <c r="S3254" s="0" t="str">
        <f aca="false">IF(L3254=1,IF(COUNTIFS(C$2:C3254,C3254,L$2:L3254,1)=1,1,0),"")</f>
        <v/>
      </c>
      <c r="T3254" s="38" t="str">
        <f aca="false">IF(N3254="","",N3254+ROW()/10000000)</f>
        <v/>
      </c>
      <c r="U3254" s="0" t="str">
        <f aca="false">IF(G3254=1,IF(B3254="",1,0),"")</f>
        <v/>
      </c>
    </row>
    <row r="3255" customFormat="false" ht="15" hidden="false" customHeight="false" outlineLevel="0" collapsed="false">
      <c r="A3255" s="35"/>
      <c r="B3255" s="35"/>
      <c r="G3255" s="0" t="str">
        <f aca="false">IF(A3255="","",IF(AND(A3255&gt;=Debut,A3255&lt;Fin),1,0))</f>
        <v/>
      </c>
      <c r="H3255" s="0" t="str">
        <f aca="false">IF(G3255=1,INT(ROUND((A3255-Debut)*86400,0)/600),"")</f>
        <v/>
      </c>
      <c r="I3255" s="0" t="str">
        <f aca="false">IF(G3255=1,INT(ROUND((A3255-Debut)*86400,0)/3600),"")</f>
        <v/>
      </c>
      <c r="J3255" s="0" t="str">
        <f aca="false">IF(OR(A3255="",B3255=""),"",ROUND((B3255-A3255)*86400,0))</f>
        <v/>
      </c>
      <c r="K3255" s="37" t="str">
        <f aca="false">IF(G3255=1,IF(COUNTIFS($C:$C,C3255,$G:$G,1,$A:$A,"&gt;="&amp;(A3255-FenetreInterm/86400),$A:$A,"&lt;="&amp;A3255)&gt;=NbInterm,1,0),"")</f>
        <v/>
      </c>
      <c r="L3255" s="37" t="str">
        <f aca="false">IF(G3255=1,IF(B3255="",0,IF(J3255&lt;SeuilFugitive,1,0)),"")</f>
        <v/>
      </c>
      <c r="M3255" s="37" t="str">
        <f aca="false">IF(G3255=1,IF(B3255="",IF((Fin-A3255)*24&gt;SeuilFigee,1,0),IF(J3255&gt;SeuilFigee*3600,1,0)),"")</f>
        <v/>
      </c>
      <c r="N3255" s="0" t="str">
        <f aca="false">IF(G3255=1,IF(COUNTIF(H$2:H3255,H3255)=1,COUNTIF($H:$H,H3255),""),"")</f>
        <v/>
      </c>
      <c r="O3255" s="0" t="str">
        <f aca="false">IF(G3255=1,IF(COUNTIF(I$2:I3255,I3255)=1,COUNTIF($I:$I,I3255),""),"")</f>
        <v/>
      </c>
      <c r="P3255" s="38" t="str">
        <f aca="false">IF(G3255=1,IF(COUNTIFS(C$2:C3255,C3255,G$2:G3255,1)=1,COUNTIFS($C:$C,C3255,$G:$G,1)+ROW()/10000000,""),"")</f>
        <v/>
      </c>
      <c r="Q3255" s="0" t="str">
        <f aca="false">IF(K3255=1,IF(COUNTIFS(C$2:C3255,C3255,K$2:K3255,1)=1,1,0),"")</f>
        <v/>
      </c>
      <c r="R3255" s="0" t="str">
        <f aca="false">IF(M3255=1,IF(COUNTIFS(C$2:C3255,C3255,M$2:M3255,1)=1,1,0),"")</f>
        <v/>
      </c>
      <c r="S3255" s="0" t="str">
        <f aca="false">IF(L3255=1,IF(COUNTIFS(C$2:C3255,C3255,L$2:L3255,1)=1,1,0),"")</f>
        <v/>
      </c>
      <c r="T3255" s="38" t="str">
        <f aca="false">IF(N3255="","",N3255+ROW()/10000000)</f>
        <v/>
      </c>
      <c r="U3255" s="0" t="str">
        <f aca="false">IF(G3255=1,IF(B3255="",1,0),"")</f>
        <v/>
      </c>
    </row>
    <row r="3256" customFormat="false" ht="15" hidden="false" customHeight="false" outlineLevel="0" collapsed="false">
      <c r="A3256" s="35"/>
      <c r="B3256" s="35"/>
      <c r="G3256" s="0" t="str">
        <f aca="false">IF(A3256="","",IF(AND(A3256&gt;=Debut,A3256&lt;Fin),1,0))</f>
        <v/>
      </c>
      <c r="H3256" s="0" t="str">
        <f aca="false">IF(G3256=1,INT(ROUND((A3256-Debut)*86400,0)/600),"")</f>
        <v/>
      </c>
      <c r="I3256" s="0" t="str">
        <f aca="false">IF(G3256=1,INT(ROUND((A3256-Debut)*86400,0)/3600),"")</f>
        <v/>
      </c>
      <c r="J3256" s="0" t="str">
        <f aca="false">IF(OR(A3256="",B3256=""),"",ROUND((B3256-A3256)*86400,0))</f>
        <v/>
      </c>
      <c r="K3256" s="37" t="str">
        <f aca="false">IF(G3256=1,IF(COUNTIFS($C:$C,C3256,$G:$G,1,$A:$A,"&gt;="&amp;(A3256-FenetreInterm/86400),$A:$A,"&lt;="&amp;A3256)&gt;=NbInterm,1,0),"")</f>
        <v/>
      </c>
      <c r="L3256" s="37" t="str">
        <f aca="false">IF(G3256=1,IF(B3256="",0,IF(J3256&lt;SeuilFugitive,1,0)),"")</f>
        <v/>
      </c>
      <c r="M3256" s="37" t="str">
        <f aca="false">IF(G3256=1,IF(B3256="",IF((Fin-A3256)*24&gt;SeuilFigee,1,0),IF(J3256&gt;SeuilFigee*3600,1,0)),"")</f>
        <v/>
      </c>
      <c r="N3256" s="0" t="str">
        <f aca="false">IF(G3256=1,IF(COUNTIF(H$2:H3256,H3256)=1,COUNTIF($H:$H,H3256),""),"")</f>
        <v/>
      </c>
      <c r="O3256" s="0" t="str">
        <f aca="false">IF(G3256=1,IF(COUNTIF(I$2:I3256,I3256)=1,COUNTIF($I:$I,I3256),""),"")</f>
        <v/>
      </c>
      <c r="P3256" s="38" t="str">
        <f aca="false">IF(G3256=1,IF(COUNTIFS(C$2:C3256,C3256,G$2:G3256,1)=1,COUNTIFS($C:$C,C3256,$G:$G,1)+ROW()/10000000,""),"")</f>
        <v/>
      </c>
      <c r="Q3256" s="0" t="str">
        <f aca="false">IF(K3256=1,IF(COUNTIFS(C$2:C3256,C3256,K$2:K3256,1)=1,1,0),"")</f>
        <v/>
      </c>
      <c r="R3256" s="0" t="str">
        <f aca="false">IF(M3256=1,IF(COUNTIFS(C$2:C3256,C3256,M$2:M3256,1)=1,1,0),"")</f>
        <v/>
      </c>
      <c r="S3256" s="0" t="str">
        <f aca="false">IF(L3256=1,IF(COUNTIFS(C$2:C3256,C3256,L$2:L3256,1)=1,1,0),"")</f>
        <v/>
      </c>
      <c r="T3256" s="38" t="str">
        <f aca="false">IF(N3256="","",N3256+ROW()/10000000)</f>
        <v/>
      </c>
      <c r="U3256" s="0" t="str">
        <f aca="false">IF(G3256=1,IF(B3256="",1,0),"")</f>
        <v/>
      </c>
    </row>
    <row r="3257" customFormat="false" ht="15" hidden="false" customHeight="false" outlineLevel="0" collapsed="false">
      <c r="A3257" s="35"/>
      <c r="B3257" s="35"/>
      <c r="G3257" s="0" t="str">
        <f aca="false">IF(A3257="","",IF(AND(A3257&gt;=Debut,A3257&lt;Fin),1,0))</f>
        <v/>
      </c>
      <c r="H3257" s="0" t="str">
        <f aca="false">IF(G3257=1,INT(ROUND((A3257-Debut)*86400,0)/600),"")</f>
        <v/>
      </c>
      <c r="I3257" s="0" t="str">
        <f aca="false">IF(G3257=1,INT(ROUND((A3257-Debut)*86400,0)/3600),"")</f>
        <v/>
      </c>
      <c r="J3257" s="0" t="str">
        <f aca="false">IF(OR(A3257="",B3257=""),"",ROUND((B3257-A3257)*86400,0))</f>
        <v/>
      </c>
      <c r="K3257" s="37" t="str">
        <f aca="false">IF(G3257=1,IF(COUNTIFS($C:$C,C3257,$G:$G,1,$A:$A,"&gt;="&amp;(A3257-FenetreInterm/86400),$A:$A,"&lt;="&amp;A3257)&gt;=NbInterm,1,0),"")</f>
        <v/>
      </c>
      <c r="L3257" s="37" t="str">
        <f aca="false">IF(G3257=1,IF(B3257="",0,IF(J3257&lt;SeuilFugitive,1,0)),"")</f>
        <v/>
      </c>
      <c r="M3257" s="37" t="str">
        <f aca="false">IF(G3257=1,IF(B3257="",IF((Fin-A3257)*24&gt;SeuilFigee,1,0),IF(J3257&gt;SeuilFigee*3600,1,0)),"")</f>
        <v/>
      </c>
      <c r="N3257" s="0" t="str">
        <f aca="false">IF(G3257=1,IF(COUNTIF(H$2:H3257,H3257)=1,COUNTIF($H:$H,H3257),""),"")</f>
        <v/>
      </c>
      <c r="O3257" s="0" t="str">
        <f aca="false">IF(G3257=1,IF(COUNTIF(I$2:I3257,I3257)=1,COUNTIF($I:$I,I3257),""),"")</f>
        <v/>
      </c>
      <c r="P3257" s="38" t="str">
        <f aca="false">IF(G3257=1,IF(COUNTIFS(C$2:C3257,C3257,G$2:G3257,1)=1,COUNTIFS($C:$C,C3257,$G:$G,1)+ROW()/10000000,""),"")</f>
        <v/>
      </c>
      <c r="Q3257" s="0" t="str">
        <f aca="false">IF(K3257=1,IF(COUNTIFS(C$2:C3257,C3257,K$2:K3257,1)=1,1,0),"")</f>
        <v/>
      </c>
      <c r="R3257" s="0" t="str">
        <f aca="false">IF(M3257=1,IF(COUNTIFS(C$2:C3257,C3257,M$2:M3257,1)=1,1,0),"")</f>
        <v/>
      </c>
      <c r="S3257" s="0" t="str">
        <f aca="false">IF(L3257=1,IF(COUNTIFS(C$2:C3257,C3257,L$2:L3257,1)=1,1,0),"")</f>
        <v/>
      </c>
      <c r="T3257" s="38" t="str">
        <f aca="false">IF(N3257="","",N3257+ROW()/10000000)</f>
        <v/>
      </c>
      <c r="U3257" s="0" t="str">
        <f aca="false">IF(G3257=1,IF(B3257="",1,0),"")</f>
        <v/>
      </c>
    </row>
    <row r="3258" customFormat="false" ht="15" hidden="false" customHeight="false" outlineLevel="0" collapsed="false">
      <c r="A3258" s="35"/>
      <c r="B3258" s="35"/>
      <c r="G3258" s="0" t="str">
        <f aca="false">IF(A3258="","",IF(AND(A3258&gt;=Debut,A3258&lt;Fin),1,0))</f>
        <v/>
      </c>
      <c r="H3258" s="0" t="str">
        <f aca="false">IF(G3258=1,INT(ROUND((A3258-Debut)*86400,0)/600),"")</f>
        <v/>
      </c>
      <c r="I3258" s="0" t="str">
        <f aca="false">IF(G3258=1,INT(ROUND((A3258-Debut)*86400,0)/3600),"")</f>
        <v/>
      </c>
      <c r="J3258" s="0" t="str">
        <f aca="false">IF(OR(A3258="",B3258=""),"",ROUND((B3258-A3258)*86400,0))</f>
        <v/>
      </c>
      <c r="K3258" s="37" t="str">
        <f aca="false">IF(G3258=1,IF(COUNTIFS($C:$C,C3258,$G:$G,1,$A:$A,"&gt;="&amp;(A3258-FenetreInterm/86400),$A:$A,"&lt;="&amp;A3258)&gt;=NbInterm,1,0),"")</f>
        <v/>
      </c>
      <c r="L3258" s="37" t="str">
        <f aca="false">IF(G3258=1,IF(B3258="",0,IF(J3258&lt;SeuilFugitive,1,0)),"")</f>
        <v/>
      </c>
      <c r="M3258" s="37" t="str">
        <f aca="false">IF(G3258=1,IF(B3258="",IF((Fin-A3258)*24&gt;SeuilFigee,1,0),IF(J3258&gt;SeuilFigee*3600,1,0)),"")</f>
        <v/>
      </c>
      <c r="N3258" s="0" t="str">
        <f aca="false">IF(G3258=1,IF(COUNTIF(H$2:H3258,H3258)=1,COUNTIF($H:$H,H3258),""),"")</f>
        <v/>
      </c>
      <c r="O3258" s="0" t="str">
        <f aca="false">IF(G3258=1,IF(COUNTIF(I$2:I3258,I3258)=1,COUNTIF($I:$I,I3258),""),"")</f>
        <v/>
      </c>
      <c r="P3258" s="38" t="str">
        <f aca="false">IF(G3258=1,IF(COUNTIFS(C$2:C3258,C3258,G$2:G3258,1)=1,COUNTIFS($C:$C,C3258,$G:$G,1)+ROW()/10000000,""),"")</f>
        <v/>
      </c>
      <c r="Q3258" s="0" t="str">
        <f aca="false">IF(K3258=1,IF(COUNTIFS(C$2:C3258,C3258,K$2:K3258,1)=1,1,0),"")</f>
        <v/>
      </c>
      <c r="R3258" s="0" t="str">
        <f aca="false">IF(M3258=1,IF(COUNTIFS(C$2:C3258,C3258,M$2:M3258,1)=1,1,0),"")</f>
        <v/>
      </c>
      <c r="S3258" s="0" t="str">
        <f aca="false">IF(L3258=1,IF(COUNTIFS(C$2:C3258,C3258,L$2:L3258,1)=1,1,0),"")</f>
        <v/>
      </c>
      <c r="T3258" s="38" t="str">
        <f aca="false">IF(N3258="","",N3258+ROW()/10000000)</f>
        <v/>
      </c>
      <c r="U3258" s="0" t="str">
        <f aca="false">IF(G3258=1,IF(B3258="",1,0),"")</f>
        <v/>
      </c>
    </row>
    <row r="3259" customFormat="false" ht="15" hidden="false" customHeight="false" outlineLevel="0" collapsed="false">
      <c r="A3259" s="35"/>
      <c r="B3259" s="35"/>
      <c r="G3259" s="0" t="str">
        <f aca="false">IF(A3259="","",IF(AND(A3259&gt;=Debut,A3259&lt;Fin),1,0))</f>
        <v/>
      </c>
      <c r="H3259" s="0" t="str">
        <f aca="false">IF(G3259=1,INT(ROUND((A3259-Debut)*86400,0)/600),"")</f>
        <v/>
      </c>
      <c r="I3259" s="0" t="str">
        <f aca="false">IF(G3259=1,INT(ROUND((A3259-Debut)*86400,0)/3600),"")</f>
        <v/>
      </c>
      <c r="J3259" s="0" t="str">
        <f aca="false">IF(OR(A3259="",B3259=""),"",ROUND((B3259-A3259)*86400,0))</f>
        <v/>
      </c>
      <c r="K3259" s="37" t="str">
        <f aca="false">IF(G3259=1,IF(COUNTIFS($C:$C,C3259,$G:$G,1,$A:$A,"&gt;="&amp;(A3259-FenetreInterm/86400),$A:$A,"&lt;="&amp;A3259)&gt;=NbInterm,1,0),"")</f>
        <v/>
      </c>
      <c r="L3259" s="37" t="str">
        <f aca="false">IF(G3259=1,IF(B3259="",0,IF(J3259&lt;SeuilFugitive,1,0)),"")</f>
        <v/>
      </c>
      <c r="M3259" s="37" t="str">
        <f aca="false">IF(G3259=1,IF(B3259="",IF((Fin-A3259)*24&gt;SeuilFigee,1,0),IF(J3259&gt;SeuilFigee*3600,1,0)),"")</f>
        <v/>
      </c>
      <c r="N3259" s="0" t="str">
        <f aca="false">IF(G3259=1,IF(COUNTIF(H$2:H3259,H3259)=1,COUNTIF($H:$H,H3259),""),"")</f>
        <v/>
      </c>
      <c r="O3259" s="0" t="str">
        <f aca="false">IF(G3259=1,IF(COUNTIF(I$2:I3259,I3259)=1,COUNTIF($I:$I,I3259),""),"")</f>
        <v/>
      </c>
      <c r="P3259" s="38" t="str">
        <f aca="false">IF(G3259=1,IF(COUNTIFS(C$2:C3259,C3259,G$2:G3259,1)=1,COUNTIFS($C:$C,C3259,$G:$G,1)+ROW()/10000000,""),"")</f>
        <v/>
      </c>
      <c r="Q3259" s="0" t="str">
        <f aca="false">IF(K3259=1,IF(COUNTIFS(C$2:C3259,C3259,K$2:K3259,1)=1,1,0),"")</f>
        <v/>
      </c>
      <c r="R3259" s="0" t="str">
        <f aca="false">IF(M3259=1,IF(COUNTIFS(C$2:C3259,C3259,M$2:M3259,1)=1,1,0),"")</f>
        <v/>
      </c>
      <c r="S3259" s="0" t="str">
        <f aca="false">IF(L3259=1,IF(COUNTIFS(C$2:C3259,C3259,L$2:L3259,1)=1,1,0),"")</f>
        <v/>
      </c>
      <c r="T3259" s="38" t="str">
        <f aca="false">IF(N3259="","",N3259+ROW()/10000000)</f>
        <v/>
      </c>
      <c r="U3259" s="0" t="str">
        <f aca="false">IF(G3259=1,IF(B3259="",1,0),"")</f>
        <v/>
      </c>
    </row>
    <row r="3260" customFormat="false" ht="15" hidden="false" customHeight="false" outlineLevel="0" collapsed="false">
      <c r="A3260" s="35"/>
      <c r="B3260" s="35"/>
      <c r="G3260" s="0" t="str">
        <f aca="false">IF(A3260="","",IF(AND(A3260&gt;=Debut,A3260&lt;Fin),1,0))</f>
        <v/>
      </c>
      <c r="H3260" s="0" t="str">
        <f aca="false">IF(G3260=1,INT(ROUND((A3260-Debut)*86400,0)/600),"")</f>
        <v/>
      </c>
      <c r="I3260" s="0" t="str">
        <f aca="false">IF(G3260=1,INT(ROUND((A3260-Debut)*86400,0)/3600),"")</f>
        <v/>
      </c>
      <c r="J3260" s="0" t="str">
        <f aca="false">IF(OR(A3260="",B3260=""),"",ROUND((B3260-A3260)*86400,0))</f>
        <v/>
      </c>
      <c r="K3260" s="37" t="str">
        <f aca="false">IF(G3260=1,IF(COUNTIFS($C:$C,C3260,$G:$G,1,$A:$A,"&gt;="&amp;(A3260-FenetreInterm/86400),$A:$A,"&lt;="&amp;A3260)&gt;=NbInterm,1,0),"")</f>
        <v/>
      </c>
      <c r="L3260" s="37" t="str">
        <f aca="false">IF(G3260=1,IF(B3260="",0,IF(J3260&lt;SeuilFugitive,1,0)),"")</f>
        <v/>
      </c>
      <c r="M3260" s="37" t="str">
        <f aca="false">IF(G3260=1,IF(B3260="",IF((Fin-A3260)*24&gt;SeuilFigee,1,0),IF(J3260&gt;SeuilFigee*3600,1,0)),"")</f>
        <v/>
      </c>
      <c r="N3260" s="0" t="str">
        <f aca="false">IF(G3260=1,IF(COUNTIF(H$2:H3260,H3260)=1,COUNTIF($H:$H,H3260),""),"")</f>
        <v/>
      </c>
      <c r="O3260" s="0" t="str">
        <f aca="false">IF(G3260=1,IF(COUNTIF(I$2:I3260,I3260)=1,COUNTIF($I:$I,I3260),""),"")</f>
        <v/>
      </c>
      <c r="P3260" s="38" t="str">
        <f aca="false">IF(G3260=1,IF(COUNTIFS(C$2:C3260,C3260,G$2:G3260,1)=1,COUNTIFS($C:$C,C3260,$G:$G,1)+ROW()/10000000,""),"")</f>
        <v/>
      </c>
      <c r="Q3260" s="0" t="str">
        <f aca="false">IF(K3260=1,IF(COUNTIFS(C$2:C3260,C3260,K$2:K3260,1)=1,1,0),"")</f>
        <v/>
      </c>
      <c r="R3260" s="0" t="str">
        <f aca="false">IF(M3260=1,IF(COUNTIFS(C$2:C3260,C3260,M$2:M3260,1)=1,1,0),"")</f>
        <v/>
      </c>
      <c r="S3260" s="0" t="str">
        <f aca="false">IF(L3260=1,IF(COUNTIFS(C$2:C3260,C3260,L$2:L3260,1)=1,1,0),"")</f>
        <v/>
      </c>
      <c r="T3260" s="38" t="str">
        <f aca="false">IF(N3260="","",N3260+ROW()/10000000)</f>
        <v/>
      </c>
      <c r="U3260" s="0" t="str">
        <f aca="false">IF(G3260=1,IF(B3260="",1,0),"")</f>
        <v/>
      </c>
    </row>
    <row r="3261" customFormat="false" ht="15" hidden="false" customHeight="false" outlineLevel="0" collapsed="false">
      <c r="A3261" s="35"/>
      <c r="B3261" s="35"/>
      <c r="G3261" s="0" t="str">
        <f aca="false">IF(A3261="","",IF(AND(A3261&gt;=Debut,A3261&lt;Fin),1,0))</f>
        <v/>
      </c>
      <c r="H3261" s="0" t="str">
        <f aca="false">IF(G3261=1,INT(ROUND((A3261-Debut)*86400,0)/600),"")</f>
        <v/>
      </c>
      <c r="I3261" s="0" t="str">
        <f aca="false">IF(G3261=1,INT(ROUND((A3261-Debut)*86400,0)/3600),"")</f>
        <v/>
      </c>
      <c r="J3261" s="0" t="str">
        <f aca="false">IF(OR(A3261="",B3261=""),"",ROUND((B3261-A3261)*86400,0))</f>
        <v/>
      </c>
      <c r="K3261" s="37" t="str">
        <f aca="false">IF(G3261=1,IF(COUNTIFS($C:$C,C3261,$G:$G,1,$A:$A,"&gt;="&amp;(A3261-FenetreInterm/86400),$A:$A,"&lt;="&amp;A3261)&gt;=NbInterm,1,0),"")</f>
        <v/>
      </c>
      <c r="L3261" s="37" t="str">
        <f aca="false">IF(G3261=1,IF(B3261="",0,IF(J3261&lt;SeuilFugitive,1,0)),"")</f>
        <v/>
      </c>
      <c r="M3261" s="37" t="str">
        <f aca="false">IF(G3261=1,IF(B3261="",IF((Fin-A3261)*24&gt;SeuilFigee,1,0),IF(J3261&gt;SeuilFigee*3600,1,0)),"")</f>
        <v/>
      </c>
      <c r="N3261" s="0" t="str">
        <f aca="false">IF(G3261=1,IF(COUNTIF(H$2:H3261,H3261)=1,COUNTIF($H:$H,H3261),""),"")</f>
        <v/>
      </c>
      <c r="O3261" s="0" t="str">
        <f aca="false">IF(G3261=1,IF(COUNTIF(I$2:I3261,I3261)=1,COUNTIF($I:$I,I3261),""),"")</f>
        <v/>
      </c>
      <c r="P3261" s="38" t="str">
        <f aca="false">IF(G3261=1,IF(COUNTIFS(C$2:C3261,C3261,G$2:G3261,1)=1,COUNTIFS($C:$C,C3261,$G:$G,1)+ROW()/10000000,""),"")</f>
        <v/>
      </c>
      <c r="Q3261" s="0" t="str">
        <f aca="false">IF(K3261=1,IF(COUNTIFS(C$2:C3261,C3261,K$2:K3261,1)=1,1,0),"")</f>
        <v/>
      </c>
      <c r="R3261" s="0" t="str">
        <f aca="false">IF(M3261=1,IF(COUNTIFS(C$2:C3261,C3261,M$2:M3261,1)=1,1,0),"")</f>
        <v/>
      </c>
      <c r="S3261" s="0" t="str">
        <f aca="false">IF(L3261=1,IF(COUNTIFS(C$2:C3261,C3261,L$2:L3261,1)=1,1,0),"")</f>
        <v/>
      </c>
      <c r="T3261" s="38" t="str">
        <f aca="false">IF(N3261="","",N3261+ROW()/10000000)</f>
        <v/>
      </c>
      <c r="U3261" s="0" t="str">
        <f aca="false">IF(G3261=1,IF(B3261="",1,0),"")</f>
        <v/>
      </c>
    </row>
    <row r="3262" customFormat="false" ht="15" hidden="false" customHeight="false" outlineLevel="0" collapsed="false">
      <c r="A3262" s="35"/>
      <c r="B3262" s="35"/>
      <c r="G3262" s="0" t="str">
        <f aca="false">IF(A3262="","",IF(AND(A3262&gt;=Debut,A3262&lt;Fin),1,0))</f>
        <v/>
      </c>
      <c r="H3262" s="0" t="str">
        <f aca="false">IF(G3262=1,INT(ROUND((A3262-Debut)*86400,0)/600),"")</f>
        <v/>
      </c>
      <c r="I3262" s="0" t="str">
        <f aca="false">IF(G3262=1,INT(ROUND((A3262-Debut)*86400,0)/3600),"")</f>
        <v/>
      </c>
      <c r="J3262" s="0" t="str">
        <f aca="false">IF(OR(A3262="",B3262=""),"",ROUND((B3262-A3262)*86400,0))</f>
        <v/>
      </c>
      <c r="K3262" s="37" t="str">
        <f aca="false">IF(G3262=1,IF(COUNTIFS($C:$C,C3262,$G:$G,1,$A:$A,"&gt;="&amp;(A3262-FenetreInterm/86400),$A:$A,"&lt;="&amp;A3262)&gt;=NbInterm,1,0),"")</f>
        <v/>
      </c>
      <c r="L3262" s="37" t="str">
        <f aca="false">IF(G3262=1,IF(B3262="",0,IF(J3262&lt;SeuilFugitive,1,0)),"")</f>
        <v/>
      </c>
      <c r="M3262" s="37" t="str">
        <f aca="false">IF(G3262=1,IF(B3262="",IF((Fin-A3262)*24&gt;SeuilFigee,1,0),IF(J3262&gt;SeuilFigee*3600,1,0)),"")</f>
        <v/>
      </c>
      <c r="N3262" s="0" t="str">
        <f aca="false">IF(G3262=1,IF(COUNTIF(H$2:H3262,H3262)=1,COUNTIF($H:$H,H3262),""),"")</f>
        <v/>
      </c>
      <c r="O3262" s="0" t="str">
        <f aca="false">IF(G3262=1,IF(COUNTIF(I$2:I3262,I3262)=1,COUNTIF($I:$I,I3262),""),"")</f>
        <v/>
      </c>
      <c r="P3262" s="38" t="str">
        <f aca="false">IF(G3262=1,IF(COUNTIFS(C$2:C3262,C3262,G$2:G3262,1)=1,COUNTIFS($C:$C,C3262,$G:$G,1)+ROW()/10000000,""),"")</f>
        <v/>
      </c>
      <c r="Q3262" s="0" t="str">
        <f aca="false">IF(K3262=1,IF(COUNTIFS(C$2:C3262,C3262,K$2:K3262,1)=1,1,0),"")</f>
        <v/>
      </c>
      <c r="R3262" s="0" t="str">
        <f aca="false">IF(M3262=1,IF(COUNTIFS(C$2:C3262,C3262,M$2:M3262,1)=1,1,0),"")</f>
        <v/>
      </c>
      <c r="S3262" s="0" t="str">
        <f aca="false">IF(L3262=1,IF(COUNTIFS(C$2:C3262,C3262,L$2:L3262,1)=1,1,0),"")</f>
        <v/>
      </c>
      <c r="T3262" s="38" t="str">
        <f aca="false">IF(N3262="","",N3262+ROW()/10000000)</f>
        <v/>
      </c>
      <c r="U3262" s="0" t="str">
        <f aca="false">IF(G3262=1,IF(B3262="",1,0),"")</f>
        <v/>
      </c>
    </row>
    <row r="3263" customFormat="false" ht="15" hidden="false" customHeight="false" outlineLevel="0" collapsed="false">
      <c r="A3263" s="35"/>
      <c r="B3263" s="35"/>
      <c r="G3263" s="0" t="str">
        <f aca="false">IF(A3263="","",IF(AND(A3263&gt;=Debut,A3263&lt;Fin),1,0))</f>
        <v/>
      </c>
      <c r="H3263" s="0" t="str">
        <f aca="false">IF(G3263=1,INT(ROUND((A3263-Debut)*86400,0)/600),"")</f>
        <v/>
      </c>
      <c r="I3263" s="0" t="str">
        <f aca="false">IF(G3263=1,INT(ROUND((A3263-Debut)*86400,0)/3600),"")</f>
        <v/>
      </c>
      <c r="J3263" s="0" t="str">
        <f aca="false">IF(OR(A3263="",B3263=""),"",ROUND((B3263-A3263)*86400,0))</f>
        <v/>
      </c>
      <c r="K3263" s="37" t="str">
        <f aca="false">IF(G3263=1,IF(COUNTIFS($C:$C,C3263,$G:$G,1,$A:$A,"&gt;="&amp;(A3263-FenetreInterm/86400),$A:$A,"&lt;="&amp;A3263)&gt;=NbInterm,1,0),"")</f>
        <v/>
      </c>
      <c r="L3263" s="37" t="str">
        <f aca="false">IF(G3263=1,IF(B3263="",0,IF(J3263&lt;SeuilFugitive,1,0)),"")</f>
        <v/>
      </c>
      <c r="M3263" s="37" t="str">
        <f aca="false">IF(G3263=1,IF(B3263="",IF((Fin-A3263)*24&gt;SeuilFigee,1,0),IF(J3263&gt;SeuilFigee*3600,1,0)),"")</f>
        <v/>
      </c>
      <c r="N3263" s="0" t="str">
        <f aca="false">IF(G3263=1,IF(COUNTIF(H$2:H3263,H3263)=1,COUNTIF($H:$H,H3263),""),"")</f>
        <v/>
      </c>
      <c r="O3263" s="0" t="str">
        <f aca="false">IF(G3263=1,IF(COUNTIF(I$2:I3263,I3263)=1,COUNTIF($I:$I,I3263),""),"")</f>
        <v/>
      </c>
      <c r="P3263" s="38" t="str">
        <f aca="false">IF(G3263=1,IF(COUNTIFS(C$2:C3263,C3263,G$2:G3263,1)=1,COUNTIFS($C:$C,C3263,$G:$G,1)+ROW()/10000000,""),"")</f>
        <v/>
      </c>
      <c r="Q3263" s="0" t="str">
        <f aca="false">IF(K3263=1,IF(COUNTIFS(C$2:C3263,C3263,K$2:K3263,1)=1,1,0),"")</f>
        <v/>
      </c>
      <c r="R3263" s="0" t="str">
        <f aca="false">IF(M3263=1,IF(COUNTIFS(C$2:C3263,C3263,M$2:M3263,1)=1,1,0),"")</f>
        <v/>
      </c>
      <c r="S3263" s="0" t="str">
        <f aca="false">IF(L3263=1,IF(COUNTIFS(C$2:C3263,C3263,L$2:L3263,1)=1,1,0),"")</f>
        <v/>
      </c>
      <c r="T3263" s="38" t="str">
        <f aca="false">IF(N3263="","",N3263+ROW()/10000000)</f>
        <v/>
      </c>
      <c r="U3263" s="0" t="str">
        <f aca="false">IF(G3263=1,IF(B3263="",1,0),"")</f>
        <v/>
      </c>
    </row>
    <row r="3264" customFormat="false" ht="15" hidden="false" customHeight="false" outlineLevel="0" collapsed="false">
      <c r="A3264" s="35"/>
      <c r="B3264" s="35"/>
      <c r="G3264" s="0" t="str">
        <f aca="false">IF(A3264="","",IF(AND(A3264&gt;=Debut,A3264&lt;Fin),1,0))</f>
        <v/>
      </c>
      <c r="H3264" s="0" t="str">
        <f aca="false">IF(G3264=1,INT(ROUND((A3264-Debut)*86400,0)/600),"")</f>
        <v/>
      </c>
      <c r="I3264" s="0" t="str">
        <f aca="false">IF(G3264=1,INT(ROUND((A3264-Debut)*86400,0)/3600),"")</f>
        <v/>
      </c>
      <c r="J3264" s="0" t="str">
        <f aca="false">IF(OR(A3264="",B3264=""),"",ROUND((B3264-A3264)*86400,0))</f>
        <v/>
      </c>
      <c r="K3264" s="37" t="str">
        <f aca="false">IF(G3264=1,IF(COUNTIFS($C:$C,C3264,$G:$G,1,$A:$A,"&gt;="&amp;(A3264-FenetreInterm/86400),$A:$A,"&lt;="&amp;A3264)&gt;=NbInterm,1,0),"")</f>
        <v/>
      </c>
      <c r="L3264" s="37" t="str">
        <f aca="false">IF(G3264=1,IF(B3264="",0,IF(J3264&lt;SeuilFugitive,1,0)),"")</f>
        <v/>
      </c>
      <c r="M3264" s="37" t="str">
        <f aca="false">IF(G3264=1,IF(B3264="",IF((Fin-A3264)*24&gt;SeuilFigee,1,0),IF(J3264&gt;SeuilFigee*3600,1,0)),"")</f>
        <v/>
      </c>
      <c r="N3264" s="0" t="str">
        <f aca="false">IF(G3264=1,IF(COUNTIF(H$2:H3264,H3264)=1,COUNTIF($H:$H,H3264),""),"")</f>
        <v/>
      </c>
      <c r="O3264" s="0" t="str">
        <f aca="false">IF(G3264=1,IF(COUNTIF(I$2:I3264,I3264)=1,COUNTIF($I:$I,I3264),""),"")</f>
        <v/>
      </c>
      <c r="P3264" s="38" t="str">
        <f aca="false">IF(G3264=1,IF(COUNTIFS(C$2:C3264,C3264,G$2:G3264,1)=1,COUNTIFS($C:$C,C3264,$G:$G,1)+ROW()/10000000,""),"")</f>
        <v/>
      </c>
      <c r="Q3264" s="0" t="str">
        <f aca="false">IF(K3264=1,IF(COUNTIFS(C$2:C3264,C3264,K$2:K3264,1)=1,1,0),"")</f>
        <v/>
      </c>
      <c r="R3264" s="0" t="str">
        <f aca="false">IF(M3264=1,IF(COUNTIFS(C$2:C3264,C3264,M$2:M3264,1)=1,1,0),"")</f>
        <v/>
      </c>
      <c r="S3264" s="0" t="str">
        <f aca="false">IF(L3264=1,IF(COUNTIFS(C$2:C3264,C3264,L$2:L3264,1)=1,1,0),"")</f>
        <v/>
      </c>
      <c r="T3264" s="38" t="str">
        <f aca="false">IF(N3264="","",N3264+ROW()/10000000)</f>
        <v/>
      </c>
      <c r="U3264" s="0" t="str">
        <f aca="false">IF(G3264=1,IF(B3264="",1,0),"")</f>
        <v/>
      </c>
    </row>
    <row r="3265" customFormat="false" ht="15" hidden="false" customHeight="false" outlineLevel="0" collapsed="false">
      <c r="A3265" s="35"/>
      <c r="B3265" s="35"/>
      <c r="G3265" s="0" t="str">
        <f aca="false">IF(A3265="","",IF(AND(A3265&gt;=Debut,A3265&lt;Fin),1,0))</f>
        <v/>
      </c>
      <c r="H3265" s="0" t="str">
        <f aca="false">IF(G3265=1,INT(ROUND((A3265-Debut)*86400,0)/600),"")</f>
        <v/>
      </c>
      <c r="I3265" s="0" t="str">
        <f aca="false">IF(G3265=1,INT(ROUND((A3265-Debut)*86400,0)/3600),"")</f>
        <v/>
      </c>
      <c r="J3265" s="0" t="str">
        <f aca="false">IF(OR(A3265="",B3265=""),"",ROUND((B3265-A3265)*86400,0))</f>
        <v/>
      </c>
      <c r="K3265" s="37" t="str">
        <f aca="false">IF(G3265=1,IF(COUNTIFS($C:$C,C3265,$G:$G,1,$A:$A,"&gt;="&amp;(A3265-FenetreInterm/86400),$A:$A,"&lt;="&amp;A3265)&gt;=NbInterm,1,0),"")</f>
        <v/>
      </c>
      <c r="L3265" s="37" t="str">
        <f aca="false">IF(G3265=1,IF(B3265="",0,IF(J3265&lt;SeuilFugitive,1,0)),"")</f>
        <v/>
      </c>
      <c r="M3265" s="37" t="str">
        <f aca="false">IF(G3265=1,IF(B3265="",IF((Fin-A3265)*24&gt;SeuilFigee,1,0),IF(J3265&gt;SeuilFigee*3600,1,0)),"")</f>
        <v/>
      </c>
      <c r="N3265" s="0" t="str">
        <f aca="false">IF(G3265=1,IF(COUNTIF(H$2:H3265,H3265)=1,COUNTIF($H:$H,H3265),""),"")</f>
        <v/>
      </c>
      <c r="O3265" s="0" t="str">
        <f aca="false">IF(G3265=1,IF(COUNTIF(I$2:I3265,I3265)=1,COUNTIF($I:$I,I3265),""),"")</f>
        <v/>
      </c>
      <c r="P3265" s="38" t="str">
        <f aca="false">IF(G3265=1,IF(COUNTIFS(C$2:C3265,C3265,G$2:G3265,1)=1,COUNTIFS($C:$C,C3265,$G:$G,1)+ROW()/10000000,""),"")</f>
        <v/>
      </c>
      <c r="Q3265" s="0" t="str">
        <f aca="false">IF(K3265=1,IF(COUNTIFS(C$2:C3265,C3265,K$2:K3265,1)=1,1,0),"")</f>
        <v/>
      </c>
      <c r="R3265" s="0" t="str">
        <f aca="false">IF(M3265=1,IF(COUNTIFS(C$2:C3265,C3265,M$2:M3265,1)=1,1,0),"")</f>
        <v/>
      </c>
      <c r="S3265" s="0" t="str">
        <f aca="false">IF(L3265=1,IF(COUNTIFS(C$2:C3265,C3265,L$2:L3265,1)=1,1,0),"")</f>
        <v/>
      </c>
      <c r="T3265" s="38" t="str">
        <f aca="false">IF(N3265="","",N3265+ROW()/10000000)</f>
        <v/>
      </c>
      <c r="U3265" s="0" t="str">
        <f aca="false">IF(G3265=1,IF(B3265="",1,0),"")</f>
        <v/>
      </c>
    </row>
    <row r="3266" customFormat="false" ht="15" hidden="false" customHeight="false" outlineLevel="0" collapsed="false">
      <c r="A3266" s="35"/>
      <c r="B3266" s="35"/>
      <c r="G3266" s="0" t="str">
        <f aca="false">IF(A3266="","",IF(AND(A3266&gt;=Debut,A3266&lt;Fin),1,0))</f>
        <v/>
      </c>
      <c r="H3266" s="0" t="str">
        <f aca="false">IF(G3266=1,INT(ROUND((A3266-Debut)*86400,0)/600),"")</f>
        <v/>
      </c>
      <c r="I3266" s="0" t="str">
        <f aca="false">IF(G3266=1,INT(ROUND((A3266-Debut)*86400,0)/3600),"")</f>
        <v/>
      </c>
      <c r="J3266" s="0" t="str">
        <f aca="false">IF(OR(A3266="",B3266=""),"",ROUND((B3266-A3266)*86400,0))</f>
        <v/>
      </c>
      <c r="K3266" s="37" t="str">
        <f aca="false">IF(G3266=1,IF(COUNTIFS($C:$C,C3266,$G:$G,1,$A:$A,"&gt;="&amp;(A3266-FenetreInterm/86400),$A:$A,"&lt;="&amp;A3266)&gt;=NbInterm,1,0),"")</f>
        <v/>
      </c>
      <c r="L3266" s="37" t="str">
        <f aca="false">IF(G3266=1,IF(B3266="",0,IF(J3266&lt;SeuilFugitive,1,0)),"")</f>
        <v/>
      </c>
      <c r="M3266" s="37" t="str">
        <f aca="false">IF(G3266=1,IF(B3266="",IF((Fin-A3266)*24&gt;SeuilFigee,1,0),IF(J3266&gt;SeuilFigee*3600,1,0)),"")</f>
        <v/>
      </c>
      <c r="N3266" s="0" t="str">
        <f aca="false">IF(G3266=1,IF(COUNTIF(H$2:H3266,H3266)=1,COUNTIF($H:$H,H3266),""),"")</f>
        <v/>
      </c>
      <c r="O3266" s="0" t="str">
        <f aca="false">IF(G3266=1,IF(COUNTIF(I$2:I3266,I3266)=1,COUNTIF($I:$I,I3266),""),"")</f>
        <v/>
      </c>
      <c r="P3266" s="38" t="str">
        <f aca="false">IF(G3266=1,IF(COUNTIFS(C$2:C3266,C3266,G$2:G3266,1)=1,COUNTIFS($C:$C,C3266,$G:$G,1)+ROW()/10000000,""),"")</f>
        <v/>
      </c>
      <c r="Q3266" s="0" t="str">
        <f aca="false">IF(K3266=1,IF(COUNTIFS(C$2:C3266,C3266,K$2:K3266,1)=1,1,0),"")</f>
        <v/>
      </c>
      <c r="R3266" s="0" t="str">
        <f aca="false">IF(M3266=1,IF(COUNTIFS(C$2:C3266,C3266,M$2:M3266,1)=1,1,0),"")</f>
        <v/>
      </c>
      <c r="S3266" s="0" t="str">
        <f aca="false">IF(L3266=1,IF(COUNTIFS(C$2:C3266,C3266,L$2:L3266,1)=1,1,0),"")</f>
        <v/>
      </c>
      <c r="T3266" s="38" t="str">
        <f aca="false">IF(N3266="","",N3266+ROW()/10000000)</f>
        <v/>
      </c>
      <c r="U3266" s="0" t="str">
        <f aca="false">IF(G3266=1,IF(B3266="",1,0),"")</f>
        <v/>
      </c>
    </row>
    <row r="3267" customFormat="false" ht="15" hidden="false" customHeight="false" outlineLevel="0" collapsed="false">
      <c r="A3267" s="35"/>
      <c r="B3267" s="35"/>
      <c r="G3267" s="0" t="str">
        <f aca="false">IF(A3267="","",IF(AND(A3267&gt;=Debut,A3267&lt;Fin),1,0))</f>
        <v/>
      </c>
      <c r="H3267" s="0" t="str">
        <f aca="false">IF(G3267=1,INT(ROUND((A3267-Debut)*86400,0)/600),"")</f>
        <v/>
      </c>
      <c r="I3267" s="0" t="str">
        <f aca="false">IF(G3267=1,INT(ROUND((A3267-Debut)*86400,0)/3600),"")</f>
        <v/>
      </c>
      <c r="J3267" s="0" t="str">
        <f aca="false">IF(OR(A3267="",B3267=""),"",ROUND((B3267-A3267)*86400,0))</f>
        <v/>
      </c>
      <c r="K3267" s="37" t="str">
        <f aca="false">IF(G3267=1,IF(COUNTIFS($C:$C,C3267,$G:$G,1,$A:$A,"&gt;="&amp;(A3267-FenetreInterm/86400),$A:$A,"&lt;="&amp;A3267)&gt;=NbInterm,1,0),"")</f>
        <v/>
      </c>
      <c r="L3267" s="37" t="str">
        <f aca="false">IF(G3267=1,IF(B3267="",0,IF(J3267&lt;SeuilFugitive,1,0)),"")</f>
        <v/>
      </c>
      <c r="M3267" s="37" t="str">
        <f aca="false">IF(G3267=1,IF(B3267="",IF((Fin-A3267)*24&gt;SeuilFigee,1,0),IF(J3267&gt;SeuilFigee*3600,1,0)),"")</f>
        <v/>
      </c>
      <c r="N3267" s="0" t="str">
        <f aca="false">IF(G3267=1,IF(COUNTIF(H$2:H3267,H3267)=1,COUNTIF($H:$H,H3267),""),"")</f>
        <v/>
      </c>
      <c r="O3267" s="0" t="str">
        <f aca="false">IF(G3267=1,IF(COUNTIF(I$2:I3267,I3267)=1,COUNTIF($I:$I,I3267),""),"")</f>
        <v/>
      </c>
      <c r="P3267" s="38" t="str">
        <f aca="false">IF(G3267=1,IF(COUNTIFS(C$2:C3267,C3267,G$2:G3267,1)=1,COUNTIFS($C:$C,C3267,$G:$G,1)+ROW()/10000000,""),"")</f>
        <v/>
      </c>
      <c r="Q3267" s="0" t="str">
        <f aca="false">IF(K3267=1,IF(COUNTIFS(C$2:C3267,C3267,K$2:K3267,1)=1,1,0),"")</f>
        <v/>
      </c>
      <c r="R3267" s="0" t="str">
        <f aca="false">IF(M3267=1,IF(COUNTIFS(C$2:C3267,C3267,M$2:M3267,1)=1,1,0),"")</f>
        <v/>
      </c>
      <c r="S3267" s="0" t="str">
        <f aca="false">IF(L3267=1,IF(COUNTIFS(C$2:C3267,C3267,L$2:L3267,1)=1,1,0),"")</f>
        <v/>
      </c>
      <c r="T3267" s="38" t="str">
        <f aca="false">IF(N3267="","",N3267+ROW()/10000000)</f>
        <v/>
      </c>
      <c r="U3267" s="0" t="str">
        <f aca="false">IF(G3267=1,IF(B3267="",1,0),"")</f>
        <v/>
      </c>
    </row>
    <row r="3268" customFormat="false" ht="15" hidden="false" customHeight="false" outlineLevel="0" collapsed="false">
      <c r="A3268" s="35"/>
      <c r="B3268" s="35"/>
      <c r="G3268" s="0" t="str">
        <f aca="false">IF(A3268="","",IF(AND(A3268&gt;=Debut,A3268&lt;Fin),1,0))</f>
        <v/>
      </c>
      <c r="H3268" s="0" t="str">
        <f aca="false">IF(G3268=1,INT(ROUND((A3268-Debut)*86400,0)/600),"")</f>
        <v/>
      </c>
      <c r="I3268" s="0" t="str">
        <f aca="false">IF(G3268=1,INT(ROUND((A3268-Debut)*86400,0)/3600),"")</f>
        <v/>
      </c>
      <c r="J3268" s="0" t="str">
        <f aca="false">IF(OR(A3268="",B3268=""),"",ROUND((B3268-A3268)*86400,0))</f>
        <v/>
      </c>
      <c r="K3268" s="37" t="str">
        <f aca="false">IF(G3268=1,IF(COUNTIFS($C:$C,C3268,$G:$G,1,$A:$A,"&gt;="&amp;(A3268-FenetreInterm/86400),$A:$A,"&lt;="&amp;A3268)&gt;=NbInterm,1,0),"")</f>
        <v/>
      </c>
      <c r="L3268" s="37" t="str">
        <f aca="false">IF(G3268=1,IF(B3268="",0,IF(J3268&lt;SeuilFugitive,1,0)),"")</f>
        <v/>
      </c>
      <c r="M3268" s="37" t="str">
        <f aca="false">IF(G3268=1,IF(B3268="",IF((Fin-A3268)*24&gt;SeuilFigee,1,0),IF(J3268&gt;SeuilFigee*3600,1,0)),"")</f>
        <v/>
      </c>
      <c r="N3268" s="0" t="str">
        <f aca="false">IF(G3268=1,IF(COUNTIF(H$2:H3268,H3268)=1,COUNTIF($H:$H,H3268),""),"")</f>
        <v/>
      </c>
      <c r="O3268" s="0" t="str">
        <f aca="false">IF(G3268=1,IF(COUNTIF(I$2:I3268,I3268)=1,COUNTIF($I:$I,I3268),""),"")</f>
        <v/>
      </c>
      <c r="P3268" s="38" t="str">
        <f aca="false">IF(G3268=1,IF(COUNTIFS(C$2:C3268,C3268,G$2:G3268,1)=1,COUNTIFS($C:$C,C3268,$G:$G,1)+ROW()/10000000,""),"")</f>
        <v/>
      </c>
      <c r="Q3268" s="0" t="str">
        <f aca="false">IF(K3268=1,IF(COUNTIFS(C$2:C3268,C3268,K$2:K3268,1)=1,1,0),"")</f>
        <v/>
      </c>
      <c r="R3268" s="0" t="str">
        <f aca="false">IF(M3268=1,IF(COUNTIFS(C$2:C3268,C3268,M$2:M3268,1)=1,1,0),"")</f>
        <v/>
      </c>
      <c r="S3268" s="0" t="str">
        <f aca="false">IF(L3268=1,IF(COUNTIFS(C$2:C3268,C3268,L$2:L3268,1)=1,1,0),"")</f>
        <v/>
      </c>
      <c r="T3268" s="38" t="str">
        <f aca="false">IF(N3268="","",N3268+ROW()/10000000)</f>
        <v/>
      </c>
      <c r="U3268" s="0" t="str">
        <f aca="false">IF(G3268=1,IF(B3268="",1,0),"")</f>
        <v/>
      </c>
    </row>
    <row r="3269" customFormat="false" ht="15" hidden="false" customHeight="false" outlineLevel="0" collapsed="false">
      <c r="A3269" s="35"/>
      <c r="B3269" s="35"/>
      <c r="G3269" s="0" t="str">
        <f aca="false">IF(A3269="","",IF(AND(A3269&gt;=Debut,A3269&lt;Fin),1,0))</f>
        <v/>
      </c>
      <c r="H3269" s="0" t="str">
        <f aca="false">IF(G3269=1,INT(ROUND((A3269-Debut)*86400,0)/600),"")</f>
        <v/>
      </c>
      <c r="I3269" s="0" t="str">
        <f aca="false">IF(G3269=1,INT(ROUND((A3269-Debut)*86400,0)/3600),"")</f>
        <v/>
      </c>
      <c r="J3269" s="0" t="str">
        <f aca="false">IF(OR(A3269="",B3269=""),"",ROUND((B3269-A3269)*86400,0))</f>
        <v/>
      </c>
      <c r="K3269" s="37" t="str">
        <f aca="false">IF(G3269=1,IF(COUNTIFS($C:$C,C3269,$G:$G,1,$A:$A,"&gt;="&amp;(A3269-FenetreInterm/86400),$A:$A,"&lt;="&amp;A3269)&gt;=NbInterm,1,0),"")</f>
        <v/>
      </c>
      <c r="L3269" s="37" t="str">
        <f aca="false">IF(G3269=1,IF(B3269="",0,IF(J3269&lt;SeuilFugitive,1,0)),"")</f>
        <v/>
      </c>
      <c r="M3269" s="37" t="str">
        <f aca="false">IF(G3269=1,IF(B3269="",IF((Fin-A3269)*24&gt;SeuilFigee,1,0),IF(J3269&gt;SeuilFigee*3600,1,0)),"")</f>
        <v/>
      </c>
      <c r="N3269" s="0" t="str">
        <f aca="false">IF(G3269=1,IF(COUNTIF(H$2:H3269,H3269)=1,COUNTIF($H:$H,H3269),""),"")</f>
        <v/>
      </c>
      <c r="O3269" s="0" t="str">
        <f aca="false">IF(G3269=1,IF(COUNTIF(I$2:I3269,I3269)=1,COUNTIF($I:$I,I3269),""),"")</f>
        <v/>
      </c>
      <c r="P3269" s="38" t="str">
        <f aca="false">IF(G3269=1,IF(COUNTIFS(C$2:C3269,C3269,G$2:G3269,1)=1,COUNTIFS($C:$C,C3269,$G:$G,1)+ROW()/10000000,""),"")</f>
        <v/>
      </c>
      <c r="Q3269" s="0" t="str">
        <f aca="false">IF(K3269=1,IF(COUNTIFS(C$2:C3269,C3269,K$2:K3269,1)=1,1,0),"")</f>
        <v/>
      </c>
      <c r="R3269" s="0" t="str">
        <f aca="false">IF(M3269=1,IF(COUNTIFS(C$2:C3269,C3269,M$2:M3269,1)=1,1,0),"")</f>
        <v/>
      </c>
      <c r="S3269" s="0" t="str">
        <f aca="false">IF(L3269=1,IF(COUNTIFS(C$2:C3269,C3269,L$2:L3269,1)=1,1,0),"")</f>
        <v/>
      </c>
      <c r="T3269" s="38" t="str">
        <f aca="false">IF(N3269="","",N3269+ROW()/10000000)</f>
        <v/>
      </c>
      <c r="U3269" s="0" t="str">
        <f aca="false">IF(G3269=1,IF(B3269="",1,0),"")</f>
        <v/>
      </c>
    </row>
    <row r="3270" customFormat="false" ht="15" hidden="false" customHeight="false" outlineLevel="0" collapsed="false">
      <c r="A3270" s="35"/>
      <c r="B3270" s="35"/>
      <c r="G3270" s="0" t="str">
        <f aca="false">IF(A3270="","",IF(AND(A3270&gt;=Debut,A3270&lt;Fin),1,0))</f>
        <v/>
      </c>
      <c r="H3270" s="0" t="str">
        <f aca="false">IF(G3270=1,INT(ROUND((A3270-Debut)*86400,0)/600),"")</f>
        <v/>
      </c>
      <c r="I3270" s="0" t="str">
        <f aca="false">IF(G3270=1,INT(ROUND((A3270-Debut)*86400,0)/3600),"")</f>
        <v/>
      </c>
      <c r="J3270" s="0" t="str">
        <f aca="false">IF(OR(A3270="",B3270=""),"",ROUND((B3270-A3270)*86400,0))</f>
        <v/>
      </c>
      <c r="K3270" s="37" t="str">
        <f aca="false">IF(G3270=1,IF(COUNTIFS($C:$C,C3270,$G:$G,1,$A:$A,"&gt;="&amp;(A3270-FenetreInterm/86400),$A:$A,"&lt;="&amp;A3270)&gt;=NbInterm,1,0),"")</f>
        <v/>
      </c>
      <c r="L3270" s="37" t="str">
        <f aca="false">IF(G3270=1,IF(B3270="",0,IF(J3270&lt;SeuilFugitive,1,0)),"")</f>
        <v/>
      </c>
      <c r="M3270" s="37" t="str">
        <f aca="false">IF(G3270=1,IF(B3270="",IF((Fin-A3270)*24&gt;SeuilFigee,1,0),IF(J3270&gt;SeuilFigee*3600,1,0)),"")</f>
        <v/>
      </c>
      <c r="N3270" s="0" t="str">
        <f aca="false">IF(G3270=1,IF(COUNTIF(H$2:H3270,H3270)=1,COUNTIF($H:$H,H3270),""),"")</f>
        <v/>
      </c>
      <c r="O3270" s="0" t="str">
        <f aca="false">IF(G3270=1,IF(COUNTIF(I$2:I3270,I3270)=1,COUNTIF($I:$I,I3270),""),"")</f>
        <v/>
      </c>
      <c r="P3270" s="38" t="str">
        <f aca="false">IF(G3270=1,IF(COUNTIFS(C$2:C3270,C3270,G$2:G3270,1)=1,COUNTIFS($C:$C,C3270,$G:$G,1)+ROW()/10000000,""),"")</f>
        <v/>
      </c>
      <c r="Q3270" s="0" t="str">
        <f aca="false">IF(K3270=1,IF(COUNTIFS(C$2:C3270,C3270,K$2:K3270,1)=1,1,0),"")</f>
        <v/>
      </c>
      <c r="R3270" s="0" t="str">
        <f aca="false">IF(M3270=1,IF(COUNTIFS(C$2:C3270,C3270,M$2:M3270,1)=1,1,0),"")</f>
        <v/>
      </c>
      <c r="S3270" s="0" t="str">
        <f aca="false">IF(L3270=1,IF(COUNTIFS(C$2:C3270,C3270,L$2:L3270,1)=1,1,0),"")</f>
        <v/>
      </c>
      <c r="T3270" s="38" t="str">
        <f aca="false">IF(N3270="","",N3270+ROW()/10000000)</f>
        <v/>
      </c>
      <c r="U3270" s="0" t="str">
        <f aca="false">IF(G3270=1,IF(B3270="",1,0),"")</f>
        <v/>
      </c>
    </row>
    <row r="3271" customFormat="false" ht="15" hidden="false" customHeight="false" outlineLevel="0" collapsed="false">
      <c r="A3271" s="35"/>
      <c r="B3271" s="35"/>
      <c r="G3271" s="0" t="str">
        <f aca="false">IF(A3271="","",IF(AND(A3271&gt;=Debut,A3271&lt;Fin),1,0))</f>
        <v/>
      </c>
      <c r="H3271" s="0" t="str">
        <f aca="false">IF(G3271=1,INT(ROUND((A3271-Debut)*86400,0)/600),"")</f>
        <v/>
      </c>
      <c r="I3271" s="0" t="str">
        <f aca="false">IF(G3271=1,INT(ROUND((A3271-Debut)*86400,0)/3600),"")</f>
        <v/>
      </c>
      <c r="J3271" s="0" t="str">
        <f aca="false">IF(OR(A3271="",B3271=""),"",ROUND((B3271-A3271)*86400,0))</f>
        <v/>
      </c>
      <c r="K3271" s="37" t="str">
        <f aca="false">IF(G3271=1,IF(COUNTIFS($C:$C,C3271,$G:$G,1,$A:$A,"&gt;="&amp;(A3271-FenetreInterm/86400),$A:$A,"&lt;="&amp;A3271)&gt;=NbInterm,1,0),"")</f>
        <v/>
      </c>
      <c r="L3271" s="37" t="str">
        <f aca="false">IF(G3271=1,IF(B3271="",0,IF(J3271&lt;SeuilFugitive,1,0)),"")</f>
        <v/>
      </c>
      <c r="M3271" s="37" t="str">
        <f aca="false">IF(G3271=1,IF(B3271="",IF((Fin-A3271)*24&gt;SeuilFigee,1,0),IF(J3271&gt;SeuilFigee*3600,1,0)),"")</f>
        <v/>
      </c>
      <c r="N3271" s="0" t="str">
        <f aca="false">IF(G3271=1,IF(COUNTIF(H$2:H3271,H3271)=1,COUNTIF($H:$H,H3271),""),"")</f>
        <v/>
      </c>
      <c r="O3271" s="0" t="str">
        <f aca="false">IF(G3271=1,IF(COUNTIF(I$2:I3271,I3271)=1,COUNTIF($I:$I,I3271),""),"")</f>
        <v/>
      </c>
      <c r="P3271" s="38" t="str">
        <f aca="false">IF(G3271=1,IF(COUNTIFS(C$2:C3271,C3271,G$2:G3271,1)=1,COUNTIFS($C:$C,C3271,$G:$G,1)+ROW()/10000000,""),"")</f>
        <v/>
      </c>
      <c r="Q3271" s="0" t="str">
        <f aca="false">IF(K3271=1,IF(COUNTIFS(C$2:C3271,C3271,K$2:K3271,1)=1,1,0),"")</f>
        <v/>
      </c>
      <c r="R3271" s="0" t="str">
        <f aca="false">IF(M3271=1,IF(COUNTIFS(C$2:C3271,C3271,M$2:M3271,1)=1,1,0),"")</f>
        <v/>
      </c>
      <c r="S3271" s="0" t="str">
        <f aca="false">IF(L3271=1,IF(COUNTIFS(C$2:C3271,C3271,L$2:L3271,1)=1,1,0),"")</f>
        <v/>
      </c>
      <c r="T3271" s="38" t="str">
        <f aca="false">IF(N3271="","",N3271+ROW()/10000000)</f>
        <v/>
      </c>
      <c r="U3271" s="0" t="str">
        <f aca="false">IF(G3271=1,IF(B3271="",1,0),"")</f>
        <v/>
      </c>
    </row>
    <row r="3272" customFormat="false" ht="15" hidden="false" customHeight="false" outlineLevel="0" collapsed="false">
      <c r="A3272" s="35"/>
      <c r="B3272" s="35"/>
      <c r="G3272" s="0" t="str">
        <f aca="false">IF(A3272="","",IF(AND(A3272&gt;=Debut,A3272&lt;Fin),1,0))</f>
        <v/>
      </c>
      <c r="H3272" s="0" t="str">
        <f aca="false">IF(G3272=1,INT(ROUND((A3272-Debut)*86400,0)/600),"")</f>
        <v/>
      </c>
      <c r="I3272" s="0" t="str">
        <f aca="false">IF(G3272=1,INT(ROUND((A3272-Debut)*86400,0)/3600),"")</f>
        <v/>
      </c>
      <c r="J3272" s="0" t="str">
        <f aca="false">IF(OR(A3272="",B3272=""),"",ROUND((B3272-A3272)*86400,0))</f>
        <v/>
      </c>
      <c r="K3272" s="37" t="str">
        <f aca="false">IF(G3272=1,IF(COUNTIFS($C:$C,C3272,$G:$G,1,$A:$A,"&gt;="&amp;(A3272-FenetreInterm/86400),$A:$A,"&lt;="&amp;A3272)&gt;=NbInterm,1,0),"")</f>
        <v/>
      </c>
      <c r="L3272" s="37" t="str">
        <f aca="false">IF(G3272=1,IF(B3272="",0,IF(J3272&lt;SeuilFugitive,1,0)),"")</f>
        <v/>
      </c>
      <c r="M3272" s="37" t="str">
        <f aca="false">IF(G3272=1,IF(B3272="",IF((Fin-A3272)*24&gt;SeuilFigee,1,0),IF(J3272&gt;SeuilFigee*3600,1,0)),"")</f>
        <v/>
      </c>
      <c r="N3272" s="0" t="str">
        <f aca="false">IF(G3272=1,IF(COUNTIF(H$2:H3272,H3272)=1,COUNTIF($H:$H,H3272),""),"")</f>
        <v/>
      </c>
      <c r="O3272" s="0" t="str">
        <f aca="false">IF(G3272=1,IF(COUNTIF(I$2:I3272,I3272)=1,COUNTIF($I:$I,I3272),""),"")</f>
        <v/>
      </c>
      <c r="P3272" s="38" t="str">
        <f aca="false">IF(G3272=1,IF(COUNTIFS(C$2:C3272,C3272,G$2:G3272,1)=1,COUNTIFS($C:$C,C3272,$G:$G,1)+ROW()/10000000,""),"")</f>
        <v/>
      </c>
      <c r="Q3272" s="0" t="str">
        <f aca="false">IF(K3272=1,IF(COUNTIFS(C$2:C3272,C3272,K$2:K3272,1)=1,1,0),"")</f>
        <v/>
      </c>
      <c r="R3272" s="0" t="str">
        <f aca="false">IF(M3272=1,IF(COUNTIFS(C$2:C3272,C3272,M$2:M3272,1)=1,1,0),"")</f>
        <v/>
      </c>
      <c r="S3272" s="0" t="str">
        <f aca="false">IF(L3272=1,IF(COUNTIFS(C$2:C3272,C3272,L$2:L3272,1)=1,1,0),"")</f>
        <v/>
      </c>
      <c r="T3272" s="38" t="str">
        <f aca="false">IF(N3272="","",N3272+ROW()/10000000)</f>
        <v/>
      </c>
      <c r="U3272" s="0" t="str">
        <f aca="false">IF(G3272=1,IF(B3272="",1,0),"")</f>
        <v/>
      </c>
    </row>
    <row r="3273" customFormat="false" ht="15" hidden="false" customHeight="false" outlineLevel="0" collapsed="false">
      <c r="A3273" s="35"/>
      <c r="B3273" s="35"/>
      <c r="G3273" s="0" t="str">
        <f aca="false">IF(A3273="","",IF(AND(A3273&gt;=Debut,A3273&lt;Fin),1,0))</f>
        <v/>
      </c>
      <c r="H3273" s="0" t="str">
        <f aca="false">IF(G3273=1,INT(ROUND((A3273-Debut)*86400,0)/600),"")</f>
        <v/>
      </c>
      <c r="I3273" s="0" t="str">
        <f aca="false">IF(G3273=1,INT(ROUND((A3273-Debut)*86400,0)/3600),"")</f>
        <v/>
      </c>
      <c r="J3273" s="0" t="str">
        <f aca="false">IF(OR(A3273="",B3273=""),"",ROUND((B3273-A3273)*86400,0))</f>
        <v/>
      </c>
      <c r="K3273" s="37" t="str">
        <f aca="false">IF(G3273=1,IF(COUNTIFS($C:$C,C3273,$G:$G,1,$A:$A,"&gt;="&amp;(A3273-FenetreInterm/86400),$A:$A,"&lt;="&amp;A3273)&gt;=NbInterm,1,0),"")</f>
        <v/>
      </c>
      <c r="L3273" s="37" t="str">
        <f aca="false">IF(G3273=1,IF(B3273="",0,IF(J3273&lt;SeuilFugitive,1,0)),"")</f>
        <v/>
      </c>
      <c r="M3273" s="37" t="str">
        <f aca="false">IF(G3273=1,IF(B3273="",IF((Fin-A3273)*24&gt;SeuilFigee,1,0),IF(J3273&gt;SeuilFigee*3600,1,0)),"")</f>
        <v/>
      </c>
      <c r="N3273" s="0" t="str">
        <f aca="false">IF(G3273=1,IF(COUNTIF(H$2:H3273,H3273)=1,COUNTIF($H:$H,H3273),""),"")</f>
        <v/>
      </c>
      <c r="O3273" s="0" t="str">
        <f aca="false">IF(G3273=1,IF(COUNTIF(I$2:I3273,I3273)=1,COUNTIF($I:$I,I3273),""),"")</f>
        <v/>
      </c>
      <c r="P3273" s="38" t="str">
        <f aca="false">IF(G3273=1,IF(COUNTIFS(C$2:C3273,C3273,G$2:G3273,1)=1,COUNTIFS($C:$C,C3273,$G:$G,1)+ROW()/10000000,""),"")</f>
        <v/>
      </c>
      <c r="Q3273" s="0" t="str">
        <f aca="false">IF(K3273=1,IF(COUNTIFS(C$2:C3273,C3273,K$2:K3273,1)=1,1,0),"")</f>
        <v/>
      </c>
      <c r="R3273" s="0" t="str">
        <f aca="false">IF(M3273=1,IF(COUNTIFS(C$2:C3273,C3273,M$2:M3273,1)=1,1,0),"")</f>
        <v/>
      </c>
      <c r="S3273" s="0" t="str">
        <f aca="false">IF(L3273=1,IF(COUNTIFS(C$2:C3273,C3273,L$2:L3273,1)=1,1,0),"")</f>
        <v/>
      </c>
      <c r="T3273" s="38" t="str">
        <f aca="false">IF(N3273="","",N3273+ROW()/10000000)</f>
        <v/>
      </c>
      <c r="U3273" s="0" t="str">
        <f aca="false">IF(G3273=1,IF(B3273="",1,0),"")</f>
        <v/>
      </c>
    </row>
    <row r="3274" customFormat="false" ht="15" hidden="false" customHeight="false" outlineLevel="0" collapsed="false">
      <c r="A3274" s="35"/>
      <c r="B3274" s="35"/>
      <c r="G3274" s="0" t="str">
        <f aca="false">IF(A3274="","",IF(AND(A3274&gt;=Debut,A3274&lt;Fin),1,0))</f>
        <v/>
      </c>
      <c r="H3274" s="0" t="str">
        <f aca="false">IF(G3274=1,INT(ROUND((A3274-Debut)*86400,0)/600),"")</f>
        <v/>
      </c>
      <c r="I3274" s="0" t="str">
        <f aca="false">IF(G3274=1,INT(ROUND((A3274-Debut)*86400,0)/3600),"")</f>
        <v/>
      </c>
      <c r="J3274" s="0" t="str">
        <f aca="false">IF(OR(A3274="",B3274=""),"",ROUND((B3274-A3274)*86400,0))</f>
        <v/>
      </c>
      <c r="K3274" s="37" t="str">
        <f aca="false">IF(G3274=1,IF(COUNTIFS($C:$C,C3274,$G:$G,1,$A:$A,"&gt;="&amp;(A3274-FenetreInterm/86400),$A:$A,"&lt;="&amp;A3274)&gt;=NbInterm,1,0),"")</f>
        <v/>
      </c>
      <c r="L3274" s="37" t="str">
        <f aca="false">IF(G3274=1,IF(B3274="",0,IF(J3274&lt;SeuilFugitive,1,0)),"")</f>
        <v/>
      </c>
      <c r="M3274" s="37" t="str">
        <f aca="false">IF(G3274=1,IF(B3274="",IF((Fin-A3274)*24&gt;SeuilFigee,1,0),IF(J3274&gt;SeuilFigee*3600,1,0)),"")</f>
        <v/>
      </c>
      <c r="N3274" s="0" t="str">
        <f aca="false">IF(G3274=1,IF(COUNTIF(H$2:H3274,H3274)=1,COUNTIF($H:$H,H3274),""),"")</f>
        <v/>
      </c>
      <c r="O3274" s="0" t="str">
        <f aca="false">IF(G3274=1,IF(COUNTIF(I$2:I3274,I3274)=1,COUNTIF($I:$I,I3274),""),"")</f>
        <v/>
      </c>
      <c r="P3274" s="38" t="str">
        <f aca="false">IF(G3274=1,IF(COUNTIFS(C$2:C3274,C3274,G$2:G3274,1)=1,COUNTIFS($C:$C,C3274,$G:$G,1)+ROW()/10000000,""),"")</f>
        <v/>
      </c>
      <c r="Q3274" s="0" t="str">
        <f aca="false">IF(K3274=1,IF(COUNTIFS(C$2:C3274,C3274,K$2:K3274,1)=1,1,0),"")</f>
        <v/>
      </c>
      <c r="R3274" s="0" t="str">
        <f aca="false">IF(M3274=1,IF(COUNTIFS(C$2:C3274,C3274,M$2:M3274,1)=1,1,0),"")</f>
        <v/>
      </c>
      <c r="S3274" s="0" t="str">
        <f aca="false">IF(L3274=1,IF(COUNTIFS(C$2:C3274,C3274,L$2:L3274,1)=1,1,0),"")</f>
        <v/>
      </c>
      <c r="T3274" s="38" t="str">
        <f aca="false">IF(N3274="","",N3274+ROW()/10000000)</f>
        <v/>
      </c>
      <c r="U3274" s="0" t="str">
        <f aca="false">IF(G3274=1,IF(B3274="",1,0),"")</f>
        <v/>
      </c>
    </row>
    <row r="3275" customFormat="false" ht="15" hidden="false" customHeight="false" outlineLevel="0" collapsed="false">
      <c r="A3275" s="35"/>
      <c r="B3275" s="35"/>
      <c r="G3275" s="0" t="str">
        <f aca="false">IF(A3275="","",IF(AND(A3275&gt;=Debut,A3275&lt;Fin),1,0))</f>
        <v/>
      </c>
      <c r="H3275" s="0" t="str">
        <f aca="false">IF(G3275=1,INT(ROUND((A3275-Debut)*86400,0)/600),"")</f>
        <v/>
      </c>
      <c r="I3275" s="0" t="str">
        <f aca="false">IF(G3275=1,INT(ROUND((A3275-Debut)*86400,0)/3600),"")</f>
        <v/>
      </c>
      <c r="J3275" s="0" t="str">
        <f aca="false">IF(OR(A3275="",B3275=""),"",ROUND((B3275-A3275)*86400,0))</f>
        <v/>
      </c>
      <c r="K3275" s="37" t="str">
        <f aca="false">IF(G3275=1,IF(COUNTIFS($C:$C,C3275,$G:$G,1,$A:$A,"&gt;="&amp;(A3275-FenetreInterm/86400),$A:$A,"&lt;="&amp;A3275)&gt;=NbInterm,1,0),"")</f>
        <v/>
      </c>
      <c r="L3275" s="37" t="str">
        <f aca="false">IF(G3275=1,IF(B3275="",0,IF(J3275&lt;SeuilFugitive,1,0)),"")</f>
        <v/>
      </c>
      <c r="M3275" s="37" t="str">
        <f aca="false">IF(G3275=1,IF(B3275="",IF((Fin-A3275)*24&gt;SeuilFigee,1,0),IF(J3275&gt;SeuilFigee*3600,1,0)),"")</f>
        <v/>
      </c>
      <c r="N3275" s="0" t="str">
        <f aca="false">IF(G3275=1,IF(COUNTIF(H$2:H3275,H3275)=1,COUNTIF($H:$H,H3275),""),"")</f>
        <v/>
      </c>
      <c r="O3275" s="0" t="str">
        <f aca="false">IF(G3275=1,IF(COUNTIF(I$2:I3275,I3275)=1,COUNTIF($I:$I,I3275),""),"")</f>
        <v/>
      </c>
      <c r="P3275" s="38" t="str">
        <f aca="false">IF(G3275=1,IF(COUNTIFS(C$2:C3275,C3275,G$2:G3275,1)=1,COUNTIFS($C:$C,C3275,$G:$G,1)+ROW()/10000000,""),"")</f>
        <v/>
      </c>
      <c r="Q3275" s="0" t="str">
        <f aca="false">IF(K3275=1,IF(COUNTIFS(C$2:C3275,C3275,K$2:K3275,1)=1,1,0),"")</f>
        <v/>
      </c>
      <c r="R3275" s="0" t="str">
        <f aca="false">IF(M3275=1,IF(COUNTIFS(C$2:C3275,C3275,M$2:M3275,1)=1,1,0),"")</f>
        <v/>
      </c>
      <c r="S3275" s="0" t="str">
        <f aca="false">IF(L3275=1,IF(COUNTIFS(C$2:C3275,C3275,L$2:L3275,1)=1,1,0),"")</f>
        <v/>
      </c>
      <c r="T3275" s="38" t="str">
        <f aca="false">IF(N3275="","",N3275+ROW()/10000000)</f>
        <v/>
      </c>
      <c r="U3275" s="0" t="str">
        <f aca="false">IF(G3275=1,IF(B3275="",1,0),"")</f>
        <v/>
      </c>
    </row>
    <row r="3276" customFormat="false" ht="15" hidden="false" customHeight="false" outlineLevel="0" collapsed="false">
      <c r="A3276" s="35"/>
      <c r="B3276" s="35"/>
      <c r="G3276" s="0" t="str">
        <f aca="false">IF(A3276="","",IF(AND(A3276&gt;=Debut,A3276&lt;Fin),1,0))</f>
        <v/>
      </c>
      <c r="H3276" s="0" t="str">
        <f aca="false">IF(G3276=1,INT(ROUND((A3276-Debut)*86400,0)/600),"")</f>
        <v/>
      </c>
      <c r="I3276" s="0" t="str">
        <f aca="false">IF(G3276=1,INT(ROUND((A3276-Debut)*86400,0)/3600),"")</f>
        <v/>
      </c>
      <c r="J3276" s="0" t="str">
        <f aca="false">IF(OR(A3276="",B3276=""),"",ROUND((B3276-A3276)*86400,0))</f>
        <v/>
      </c>
      <c r="K3276" s="37" t="str">
        <f aca="false">IF(G3276=1,IF(COUNTIFS($C:$C,C3276,$G:$G,1,$A:$A,"&gt;="&amp;(A3276-FenetreInterm/86400),$A:$A,"&lt;="&amp;A3276)&gt;=NbInterm,1,0),"")</f>
        <v/>
      </c>
      <c r="L3276" s="37" t="str">
        <f aca="false">IF(G3276=1,IF(B3276="",0,IF(J3276&lt;SeuilFugitive,1,0)),"")</f>
        <v/>
      </c>
      <c r="M3276" s="37" t="str">
        <f aca="false">IF(G3276=1,IF(B3276="",IF((Fin-A3276)*24&gt;SeuilFigee,1,0),IF(J3276&gt;SeuilFigee*3600,1,0)),"")</f>
        <v/>
      </c>
      <c r="N3276" s="0" t="str">
        <f aca="false">IF(G3276=1,IF(COUNTIF(H$2:H3276,H3276)=1,COUNTIF($H:$H,H3276),""),"")</f>
        <v/>
      </c>
      <c r="O3276" s="0" t="str">
        <f aca="false">IF(G3276=1,IF(COUNTIF(I$2:I3276,I3276)=1,COUNTIF($I:$I,I3276),""),"")</f>
        <v/>
      </c>
      <c r="P3276" s="38" t="str">
        <f aca="false">IF(G3276=1,IF(COUNTIFS(C$2:C3276,C3276,G$2:G3276,1)=1,COUNTIFS($C:$C,C3276,$G:$G,1)+ROW()/10000000,""),"")</f>
        <v/>
      </c>
      <c r="Q3276" s="0" t="str">
        <f aca="false">IF(K3276=1,IF(COUNTIFS(C$2:C3276,C3276,K$2:K3276,1)=1,1,0),"")</f>
        <v/>
      </c>
      <c r="R3276" s="0" t="str">
        <f aca="false">IF(M3276=1,IF(COUNTIFS(C$2:C3276,C3276,M$2:M3276,1)=1,1,0),"")</f>
        <v/>
      </c>
      <c r="S3276" s="0" t="str">
        <f aca="false">IF(L3276=1,IF(COUNTIFS(C$2:C3276,C3276,L$2:L3276,1)=1,1,0),"")</f>
        <v/>
      </c>
      <c r="T3276" s="38" t="str">
        <f aca="false">IF(N3276="","",N3276+ROW()/10000000)</f>
        <v/>
      </c>
      <c r="U3276" s="0" t="str">
        <f aca="false">IF(G3276=1,IF(B3276="",1,0),"")</f>
        <v/>
      </c>
    </row>
    <row r="3277" customFormat="false" ht="15" hidden="false" customHeight="false" outlineLevel="0" collapsed="false">
      <c r="A3277" s="35"/>
      <c r="B3277" s="35"/>
      <c r="G3277" s="0" t="str">
        <f aca="false">IF(A3277="","",IF(AND(A3277&gt;=Debut,A3277&lt;Fin),1,0))</f>
        <v/>
      </c>
      <c r="H3277" s="0" t="str">
        <f aca="false">IF(G3277=1,INT(ROUND((A3277-Debut)*86400,0)/600),"")</f>
        <v/>
      </c>
      <c r="I3277" s="0" t="str">
        <f aca="false">IF(G3277=1,INT(ROUND((A3277-Debut)*86400,0)/3600),"")</f>
        <v/>
      </c>
      <c r="J3277" s="0" t="str">
        <f aca="false">IF(OR(A3277="",B3277=""),"",ROUND((B3277-A3277)*86400,0))</f>
        <v/>
      </c>
      <c r="K3277" s="37" t="str">
        <f aca="false">IF(G3277=1,IF(COUNTIFS($C:$C,C3277,$G:$G,1,$A:$A,"&gt;="&amp;(A3277-FenetreInterm/86400),$A:$A,"&lt;="&amp;A3277)&gt;=NbInterm,1,0),"")</f>
        <v/>
      </c>
      <c r="L3277" s="37" t="str">
        <f aca="false">IF(G3277=1,IF(B3277="",0,IF(J3277&lt;SeuilFugitive,1,0)),"")</f>
        <v/>
      </c>
      <c r="M3277" s="37" t="str">
        <f aca="false">IF(G3277=1,IF(B3277="",IF((Fin-A3277)*24&gt;SeuilFigee,1,0),IF(J3277&gt;SeuilFigee*3600,1,0)),"")</f>
        <v/>
      </c>
      <c r="N3277" s="0" t="str">
        <f aca="false">IF(G3277=1,IF(COUNTIF(H$2:H3277,H3277)=1,COUNTIF($H:$H,H3277),""),"")</f>
        <v/>
      </c>
      <c r="O3277" s="0" t="str">
        <f aca="false">IF(G3277=1,IF(COUNTIF(I$2:I3277,I3277)=1,COUNTIF($I:$I,I3277),""),"")</f>
        <v/>
      </c>
      <c r="P3277" s="38" t="str">
        <f aca="false">IF(G3277=1,IF(COUNTIFS(C$2:C3277,C3277,G$2:G3277,1)=1,COUNTIFS($C:$C,C3277,$G:$G,1)+ROW()/10000000,""),"")</f>
        <v/>
      </c>
      <c r="Q3277" s="0" t="str">
        <f aca="false">IF(K3277=1,IF(COUNTIFS(C$2:C3277,C3277,K$2:K3277,1)=1,1,0),"")</f>
        <v/>
      </c>
      <c r="R3277" s="0" t="str">
        <f aca="false">IF(M3277=1,IF(COUNTIFS(C$2:C3277,C3277,M$2:M3277,1)=1,1,0),"")</f>
        <v/>
      </c>
      <c r="S3277" s="0" t="str">
        <f aca="false">IF(L3277=1,IF(COUNTIFS(C$2:C3277,C3277,L$2:L3277,1)=1,1,0),"")</f>
        <v/>
      </c>
      <c r="T3277" s="38" t="str">
        <f aca="false">IF(N3277="","",N3277+ROW()/10000000)</f>
        <v/>
      </c>
      <c r="U3277" s="0" t="str">
        <f aca="false">IF(G3277=1,IF(B3277="",1,0),"")</f>
        <v/>
      </c>
    </row>
    <row r="3278" customFormat="false" ht="15" hidden="false" customHeight="false" outlineLevel="0" collapsed="false">
      <c r="A3278" s="35"/>
      <c r="B3278" s="35"/>
      <c r="G3278" s="0" t="str">
        <f aca="false">IF(A3278="","",IF(AND(A3278&gt;=Debut,A3278&lt;Fin),1,0))</f>
        <v/>
      </c>
      <c r="H3278" s="0" t="str">
        <f aca="false">IF(G3278=1,INT(ROUND((A3278-Debut)*86400,0)/600),"")</f>
        <v/>
      </c>
      <c r="I3278" s="0" t="str">
        <f aca="false">IF(G3278=1,INT(ROUND((A3278-Debut)*86400,0)/3600),"")</f>
        <v/>
      </c>
      <c r="J3278" s="0" t="str">
        <f aca="false">IF(OR(A3278="",B3278=""),"",ROUND((B3278-A3278)*86400,0))</f>
        <v/>
      </c>
      <c r="K3278" s="37" t="str">
        <f aca="false">IF(G3278=1,IF(COUNTIFS($C:$C,C3278,$G:$G,1,$A:$A,"&gt;="&amp;(A3278-FenetreInterm/86400),$A:$A,"&lt;="&amp;A3278)&gt;=NbInterm,1,0),"")</f>
        <v/>
      </c>
      <c r="L3278" s="37" t="str">
        <f aca="false">IF(G3278=1,IF(B3278="",0,IF(J3278&lt;SeuilFugitive,1,0)),"")</f>
        <v/>
      </c>
      <c r="M3278" s="37" t="str">
        <f aca="false">IF(G3278=1,IF(B3278="",IF((Fin-A3278)*24&gt;SeuilFigee,1,0),IF(J3278&gt;SeuilFigee*3600,1,0)),"")</f>
        <v/>
      </c>
      <c r="N3278" s="0" t="str">
        <f aca="false">IF(G3278=1,IF(COUNTIF(H$2:H3278,H3278)=1,COUNTIF($H:$H,H3278),""),"")</f>
        <v/>
      </c>
      <c r="O3278" s="0" t="str">
        <f aca="false">IF(G3278=1,IF(COUNTIF(I$2:I3278,I3278)=1,COUNTIF($I:$I,I3278),""),"")</f>
        <v/>
      </c>
      <c r="P3278" s="38" t="str">
        <f aca="false">IF(G3278=1,IF(COUNTIFS(C$2:C3278,C3278,G$2:G3278,1)=1,COUNTIFS($C:$C,C3278,$G:$G,1)+ROW()/10000000,""),"")</f>
        <v/>
      </c>
      <c r="Q3278" s="0" t="str">
        <f aca="false">IF(K3278=1,IF(COUNTIFS(C$2:C3278,C3278,K$2:K3278,1)=1,1,0),"")</f>
        <v/>
      </c>
      <c r="R3278" s="0" t="str">
        <f aca="false">IF(M3278=1,IF(COUNTIFS(C$2:C3278,C3278,M$2:M3278,1)=1,1,0),"")</f>
        <v/>
      </c>
      <c r="S3278" s="0" t="str">
        <f aca="false">IF(L3278=1,IF(COUNTIFS(C$2:C3278,C3278,L$2:L3278,1)=1,1,0),"")</f>
        <v/>
      </c>
      <c r="T3278" s="38" t="str">
        <f aca="false">IF(N3278="","",N3278+ROW()/10000000)</f>
        <v/>
      </c>
      <c r="U3278" s="0" t="str">
        <f aca="false">IF(G3278=1,IF(B3278="",1,0),"")</f>
        <v/>
      </c>
    </row>
    <row r="3279" customFormat="false" ht="15" hidden="false" customHeight="false" outlineLevel="0" collapsed="false">
      <c r="A3279" s="35"/>
      <c r="B3279" s="35"/>
      <c r="G3279" s="0" t="str">
        <f aca="false">IF(A3279="","",IF(AND(A3279&gt;=Debut,A3279&lt;Fin),1,0))</f>
        <v/>
      </c>
      <c r="H3279" s="0" t="str">
        <f aca="false">IF(G3279=1,INT(ROUND((A3279-Debut)*86400,0)/600),"")</f>
        <v/>
      </c>
      <c r="I3279" s="0" t="str">
        <f aca="false">IF(G3279=1,INT(ROUND((A3279-Debut)*86400,0)/3600),"")</f>
        <v/>
      </c>
      <c r="J3279" s="0" t="str">
        <f aca="false">IF(OR(A3279="",B3279=""),"",ROUND((B3279-A3279)*86400,0))</f>
        <v/>
      </c>
      <c r="K3279" s="37" t="str">
        <f aca="false">IF(G3279=1,IF(COUNTIFS($C:$C,C3279,$G:$G,1,$A:$A,"&gt;="&amp;(A3279-FenetreInterm/86400),$A:$A,"&lt;="&amp;A3279)&gt;=NbInterm,1,0),"")</f>
        <v/>
      </c>
      <c r="L3279" s="37" t="str">
        <f aca="false">IF(G3279=1,IF(B3279="",0,IF(J3279&lt;SeuilFugitive,1,0)),"")</f>
        <v/>
      </c>
      <c r="M3279" s="37" t="str">
        <f aca="false">IF(G3279=1,IF(B3279="",IF((Fin-A3279)*24&gt;SeuilFigee,1,0),IF(J3279&gt;SeuilFigee*3600,1,0)),"")</f>
        <v/>
      </c>
      <c r="N3279" s="0" t="str">
        <f aca="false">IF(G3279=1,IF(COUNTIF(H$2:H3279,H3279)=1,COUNTIF($H:$H,H3279),""),"")</f>
        <v/>
      </c>
      <c r="O3279" s="0" t="str">
        <f aca="false">IF(G3279=1,IF(COUNTIF(I$2:I3279,I3279)=1,COUNTIF($I:$I,I3279),""),"")</f>
        <v/>
      </c>
      <c r="P3279" s="38" t="str">
        <f aca="false">IF(G3279=1,IF(COUNTIFS(C$2:C3279,C3279,G$2:G3279,1)=1,COUNTIFS($C:$C,C3279,$G:$G,1)+ROW()/10000000,""),"")</f>
        <v/>
      </c>
      <c r="Q3279" s="0" t="str">
        <f aca="false">IF(K3279=1,IF(COUNTIFS(C$2:C3279,C3279,K$2:K3279,1)=1,1,0),"")</f>
        <v/>
      </c>
      <c r="R3279" s="0" t="str">
        <f aca="false">IF(M3279=1,IF(COUNTIFS(C$2:C3279,C3279,M$2:M3279,1)=1,1,0),"")</f>
        <v/>
      </c>
      <c r="S3279" s="0" t="str">
        <f aca="false">IF(L3279=1,IF(COUNTIFS(C$2:C3279,C3279,L$2:L3279,1)=1,1,0),"")</f>
        <v/>
      </c>
      <c r="T3279" s="38" t="str">
        <f aca="false">IF(N3279="","",N3279+ROW()/10000000)</f>
        <v/>
      </c>
      <c r="U3279" s="0" t="str">
        <f aca="false">IF(G3279=1,IF(B3279="",1,0),"")</f>
        <v/>
      </c>
    </row>
    <row r="3280" customFormat="false" ht="15" hidden="false" customHeight="false" outlineLevel="0" collapsed="false">
      <c r="A3280" s="35"/>
      <c r="B3280" s="35"/>
      <c r="G3280" s="0" t="str">
        <f aca="false">IF(A3280="","",IF(AND(A3280&gt;=Debut,A3280&lt;Fin),1,0))</f>
        <v/>
      </c>
      <c r="H3280" s="0" t="str">
        <f aca="false">IF(G3280=1,INT(ROUND((A3280-Debut)*86400,0)/600),"")</f>
        <v/>
      </c>
      <c r="I3280" s="0" t="str">
        <f aca="false">IF(G3280=1,INT(ROUND((A3280-Debut)*86400,0)/3600),"")</f>
        <v/>
      </c>
      <c r="J3280" s="0" t="str">
        <f aca="false">IF(OR(A3280="",B3280=""),"",ROUND((B3280-A3280)*86400,0))</f>
        <v/>
      </c>
      <c r="K3280" s="37" t="str">
        <f aca="false">IF(G3280=1,IF(COUNTIFS($C:$C,C3280,$G:$G,1,$A:$A,"&gt;="&amp;(A3280-FenetreInterm/86400),$A:$A,"&lt;="&amp;A3280)&gt;=NbInterm,1,0),"")</f>
        <v/>
      </c>
      <c r="L3280" s="37" t="str">
        <f aca="false">IF(G3280=1,IF(B3280="",0,IF(J3280&lt;SeuilFugitive,1,0)),"")</f>
        <v/>
      </c>
      <c r="M3280" s="37" t="str">
        <f aca="false">IF(G3280=1,IF(B3280="",IF((Fin-A3280)*24&gt;SeuilFigee,1,0),IF(J3280&gt;SeuilFigee*3600,1,0)),"")</f>
        <v/>
      </c>
      <c r="N3280" s="0" t="str">
        <f aca="false">IF(G3280=1,IF(COUNTIF(H$2:H3280,H3280)=1,COUNTIF($H:$H,H3280),""),"")</f>
        <v/>
      </c>
      <c r="O3280" s="0" t="str">
        <f aca="false">IF(G3280=1,IF(COUNTIF(I$2:I3280,I3280)=1,COUNTIF($I:$I,I3280),""),"")</f>
        <v/>
      </c>
      <c r="P3280" s="38" t="str">
        <f aca="false">IF(G3280=1,IF(COUNTIFS(C$2:C3280,C3280,G$2:G3280,1)=1,COUNTIFS($C:$C,C3280,$G:$G,1)+ROW()/10000000,""),"")</f>
        <v/>
      </c>
      <c r="Q3280" s="0" t="str">
        <f aca="false">IF(K3280=1,IF(COUNTIFS(C$2:C3280,C3280,K$2:K3280,1)=1,1,0),"")</f>
        <v/>
      </c>
      <c r="R3280" s="0" t="str">
        <f aca="false">IF(M3280=1,IF(COUNTIFS(C$2:C3280,C3280,M$2:M3280,1)=1,1,0),"")</f>
        <v/>
      </c>
      <c r="S3280" s="0" t="str">
        <f aca="false">IF(L3280=1,IF(COUNTIFS(C$2:C3280,C3280,L$2:L3280,1)=1,1,0),"")</f>
        <v/>
      </c>
      <c r="T3280" s="38" t="str">
        <f aca="false">IF(N3280="","",N3280+ROW()/10000000)</f>
        <v/>
      </c>
      <c r="U3280" s="0" t="str">
        <f aca="false">IF(G3280=1,IF(B3280="",1,0),"")</f>
        <v/>
      </c>
    </row>
    <row r="3281" customFormat="false" ht="15" hidden="false" customHeight="false" outlineLevel="0" collapsed="false">
      <c r="A3281" s="35"/>
      <c r="B3281" s="35"/>
      <c r="G3281" s="0" t="str">
        <f aca="false">IF(A3281="","",IF(AND(A3281&gt;=Debut,A3281&lt;Fin),1,0))</f>
        <v/>
      </c>
      <c r="H3281" s="0" t="str">
        <f aca="false">IF(G3281=1,INT(ROUND((A3281-Debut)*86400,0)/600),"")</f>
        <v/>
      </c>
      <c r="I3281" s="0" t="str">
        <f aca="false">IF(G3281=1,INT(ROUND((A3281-Debut)*86400,0)/3600),"")</f>
        <v/>
      </c>
      <c r="J3281" s="0" t="str">
        <f aca="false">IF(OR(A3281="",B3281=""),"",ROUND((B3281-A3281)*86400,0))</f>
        <v/>
      </c>
      <c r="K3281" s="37" t="str">
        <f aca="false">IF(G3281=1,IF(COUNTIFS($C:$C,C3281,$G:$G,1,$A:$A,"&gt;="&amp;(A3281-FenetreInterm/86400),$A:$A,"&lt;="&amp;A3281)&gt;=NbInterm,1,0),"")</f>
        <v/>
      </c>
      <c r="L3281" s="37" t="str">
        <f aca="false">IF(G3281=1,IF(B3281="",0,IF(J3281&lt;SeuilFugitive,1,0)),"")</f>
        <v/>
      </c>
      <c r="M3281" s="37" t="str">
        <f aca="false">IF(G3281=1,IF(B3281="",IF((Fin-A3281)*24&gt;SeuilFigee,1,0),IF(J3281&gt;SeuilFigee*3600,1,0)),"")</f>
        <v/>
      </c>
      <c r="N3281" s="0" t="str">
        <f aca="false">IF(G3281=1,IF(COUNTIF(H$2:H3281,H3281)=1,COUNTIF($H:$H,H3281),""),"")</f>
        <v/>
      </c>
      <c r="O3281" s="0" t="str">
        <f aca="false">IF(G3281=1,IF(COUNTIF(I$2:I3281,I3281)=1,COUNTIF($I:$I,I3281),""),"")</f>
        <v/>
      </c>
      <c r="P3281" s="38" t="str">
        <f aca="false">IF(G3281=1,IF(COUNTIFS(C$2:C3281,C3281,G$2:G3281,1)=1,COUNTIFS($C:$C,C3281,$G:$G,1)+ROW()/10000000,""),"")</f>
        <v/>
      </c>
      <c r="Q3281" s="0" t="str">
        <f aca="false">IF(K3281=1,IF(COUNTIFS(C$2:C3281,C3281,K$2:K3281,1)=1,1,0),"")</f>
        <v/>
      </c>
      <c r="R3281" s="0" t="str">
        <f aca="false">IF(M3281=1,IF(COUNTIFS(C$2:C3281,C3281,M$2:M3281,1)=1,1,0),"")</f>
        <v/>
      </c>
      <c r="S3281" s="0" t="str">
        <f aca="false">IF(L3281=1,IF(COUNTIFS(C$2:C3281,C3281,L$2:L3281,1)=1,1,0),"")</f>
        <v/>
      </c>
      <c r="T3281" s="38" t="str">
        <f aca="false">IF(N3281="","",N3281+ROW()/10000000)</f>
        <v/>
      </c>
      <c r="U3281" s="0" t="str">
        <f aca="false">IF(G3281=1,IF(B3281="",1,0),"")</f>
        <v/>
      </c>
    </row>
    <row r="3282" customFormat="false" ht="15" hidden="false" customHeight="false" outlineLevel="0" collapsed="false">
      <c r="A3282" s="35"/>
      <c r="B3282" s="35"/>
      <c r="G3282" s="0" t="str">
        <f aca="false">IF(A3282="","",IF(AND(A3282&gt;=Debut,A3282&lt;Fin),1,0))</f>
        <v/>
      </c>
      <c r="H3282" s="0" t="str">
        <f aca="false">IF(G3282=1,INT(ROUND((A3282-Debut)*86400,0)/600),"")</f>
        <v/>
      </c>
      <c r="I3282" s="0" t="str">
        <f aca="false">IF(G3282=1,INT(ROUND((A3282-Debut)*86400,0)/3600),"")</f>
        <v/>
      </c>
      <c r="J3282" s="0" t="str">
        <f aca="false">IF(OR(A3282="",B3282=""),"",ROUND((B3282-A3282)*86400,0))</f>
        <v/>
      </c>
      <c r="K3282" s="37" t="str">
        <f aca="false">IF(G3282=1,IF(COUNTIFS($C:$C,C3282,$G:$G,1,$A:$A,"&gt;="&amp;(A3282-FenetreInterm/86400),$A:$A,"&lt;="&amp;A3282)&gt;=NbInterm,1,0),"")</f>
        <v/>
      </c>
      <c r="L3282" s="37" t="str">
        <f aca="false">IF(G3282=1,IF(B3282="",0,IF(J3282&lt;SeuilFugitive,1,0)),"")</f>
        <v/>
      </c>
      <c r="M3282" s="37" t="str">
        <f aca="false">IF(G3282=1,IF(B3282="",IF((Fin-A3282)*24&gt;SeuilFigee,1,0),IF(J3282&gt;SeuilFigee*3600,1,0)),"")</f>
        <v/>
      </c>
      <c r="N3282" s="0" t="str">
        <f aca="false">IF(G3282=1,IF(COUNTIF(H$2:H3282,H3282)=1,COUNTIF($H:$H,H3282),""),"")</f>
        <v/>
      </c>
      <c r="O3282" s="0" t="str">
        <f aca="false">IF(G3282=1,IF(COUNTIF(I$2:I3282,I3282)=1,COUNTIF($I:$I,I3282),""),"")</f>
        <v/>
      </c>
      <c r="P3282" s="38" t="str">
        <f aca="false">IF(G3282=1,IF(COUNTIFS(C$2:C3282,C3282,G$2:G3282,1)=1,COUNTIFS($C:$C,C3282,$G:$G,1)+ROW()/10000000,""),"")</f>
        <v/>
      </c>
      <c r="Q3282" s="0" t="str">
        <f aca="false">IF(K3282=1,IF(COUNTIFS(C$2:C3282,C3282,K$2:K3282,1)=1,1,0),"")</f>
        <v/>
      </c>
      <c r="R3282" s="0" t="str">
        <f aca="false">IF(M3282=1,IF(COUNTIFS(C$2:C3282,C3282,M$2:M3282,1)=1,1,0),"")</f>
        <v/>
      </c>
      <c r="S3282" s="0" t="str">
        <f aca="false">IF(L3282=1,IF(COUNTIFS(C$2:C3282,C3282,L$2:L3282,1)=1,1,0),"")</f>
        <v/>
      </c>
      <c r="T3282" s="38" t="str">
        <f aca="false">IF(N3282="","",N3282+ROW()/10000000)</f>
        <v/>
      </c>
      <c r="U3282" s="0" t="str">
        <f aca="false">IF(G3282=1,IF(B3282="",1,0),"")</f>
        <v/>
      </c>
    </row>
    <row r="3283" customFormat="false" ht="15" hidden="false" customHeight="false" outlineLevel="0" collapsed="false">
      <c r="A3283" s="35"/>
      <c r="B3283" s="35"/>
      <c r="G3283" s="0" t="str">
        <f aca="false">IF(A3283="","",IF(AND(A3283&gt;=Debut,A3283&lt;Fin),1,0))</f>
        <v/>
      </c>
      <c r="H3283" s="0" t="str">
        <f aca="false">IF(G3283=1,INT(ROUND((A3283-Debut)*86400,0)/600),"")</f>
        <v/>
      </c>
      <c r="I3283" s="0" t="str">
        <f aca="false">IF(G3283=1,INT(ROUND((A3283-Debut)*86400,0)/3600),"")</f>
        <v/>
      </c>
      <c r="J3283" s="0" t="str">
        <f aca="false">IF(OR(A3283="",B3283=""),"",ROUND((B3283-A3283)*86400,0))</f>
        <v/>
      </c>
      <c r="K3283" s="37" t="str">
        <f aca="false">IF(G3283=1,IF(COUNTIFS($C:$C,C3283,$G:$G,1,$A:$A,"&gt;="&amp;(A3283-FenetreInterm/86400),$A:$A,"&lt;="&amp;A3283)&gt;=NbInterm,1,0),"")</f>
        <v/>
      </c>
      <c r="L3283" s="37" t="str">
        <f aca="false">IF(G3283=1,IF(B3283="",0,IF(J3283&lt;SeuilFugitive,1,0)),"")</f>
        <v/>
      </c>
      <c r="M3283" s="37" t="str">
        <f aca="false">IF(G3283=1,IF(B3283="",IF((Fin-A3283)*24&gt;SeuilFigee,1,0),IF(J3283&gt;SeuilFigee*3600,1,0)),"")</f>
        <v/>
      </c>
      <c r="N3283" s="0" t="str">
        <f aca="false">IF(G3283=1,IF(COUNTIF(H$2:H3283,H3283)=1,COUNTIF($H:$H,H3283),""),"")</f>
        <v/>
      </c>
      <c r="O3283" s="0" t="str">
        <f aca="false">IF(G3283=1,IF(COUNTIF(I$2:I3283,I3283)=1,COUNTIF($I:$I,I3283),""),"")</f>
        <v/>
      </c>
      <c r="P3283" s="38" t="str">
        <f aca="false">IF(G3283=1,IF(COUNTIFS(C$2:C3283,C3283,G$2:G3283,1)=1,COUNTIFS($C:$C,C3283,$G:$G,1)+ROW()/10000000,""),"")</f>
        <v/>
      </c>
      <c r="Q3283" s="0" t="str">
        <f aca="false">IF(K3283=1,IF(COUNTIFS(C$2:C3283,C3283,K$2:K3283,1)=1,1,0),"")</f>
        <v/>
      </c>
      <c r="R3283" s="0" t="str">
        <f aca="false">IF(M3283=1,IF(COUNTIFS(C$2:C3283,C3283,M$2:M3283,1)=1,1,0),"")</f>
        <v/>
      </c>
      <c r="S3283" s="0" t="str">
        <f aca="false">IF(L3283=1,IF(COUNTIFS(C$2:C3283,C3283,L$2:L3283,1)=1,1,0),"")</f>
        <v/>
      </c>
      <c r="T3283" s="38" t="str">
        <f aca="false">IF(N3283="","",N3283+ROW()/10000000)</f>
        <v/>
      </c>
      <c r="U3283" s="0" t="str">
        <f aca="false">IF(G3283=1,IF(B3283="",1,0),"")</f>
        <v/>
      </c>
    </row>
    <row r="3284" customFormat="false" ht="15" hidden="false" customHeight="false" outlineLevel="0" collapsed="false">
      <c r="A3284" s="35"/>
      <c r="B3284" s="35"/>
      <c r="G3284" s="0" t="str">
        <f aca="false">IF(A3284="","",IF(AND(A3284&gt;=Debut,A3284&lt;Fin),1,0))</f>
        <v/>
      </c>
      <c r="H3284" s="0" t="str">
        <f aca="false">IF(G3284=1,INT(ROUND((A3284-Debut)*86400,0)/600),"")</f>
        <v/>
      </c>
      <c r="I3284" s="0" t="str">
        <f aca="false">IF(G3284=1,INT(ROUND((A3284-Debut)*86400,0)/3600),"")</f>
        <v/>
      </c>
      <c r="J3284" s="0" t="str">
        <f aca="false">IF(OR(A3284="",B3284=""),"",ROUND((B3284-A3284)*86400,0))</f>
        <v/>
      </c>
      <c r="K3284" s="37" t="str">
        <f aca="false">IF(G3284=1,IF(COUNTIFS($C:$C,C3284,$G:$G,1,$A:$A,"&gt;="&amp;(A3284-FenetreInterm/86400),$A:$A,"&lt;="&amp;A3284)&gt;=NbInterm,1,0),"")</f>
        <v/>
      </c>
      <c r="L3284" s="37" t="str">
        <f aca="false">IF(G3284=1,IF(B3284="",0,IF(J3284&lt;SeuilFugitive,1,0)),"")</f>
        <v/>
      </c>
      <c r="M3284" s="37" t="str">
        <f aca="false">IF(G3284=1,IF(B3284="",IF((Fin-A3284)*24&gt;SeuilFigee,1,0),IF(J3284&gt;SeuilFigee*3600,1,0)),"")</f>
        <v/>
      </c>
      <c r="N3284" s="0" t="str">
        <f aca="false">IF(G3284=1,IF(COUNTIF(H$2:H3284,H3284)=1,COUNTIF($H:$H,H3284),""),"")</f>
        <v/>
      </c>
      <c r="O3284" s="0" t="str">
        <f aca="false">IF(G3284=1,IF(COUNTIF(I$2:I3284,I3284)=1,COUNTIF($I:$I,I3284),""),"")</f>
        <v/>
      </c>
      <c r="P3284" s="38" t="str">
        <f aca="false">IF(G3284=1,IF(COUNTIFS(C$2:C3284,C3284,G$2:G3284,1)=1,COUNTIFS($C:$C,C3284,$G:$G,1)+ROW()/10000000,""),"")</f>
        <v/>
      </c>
      <c r="Q3284" s="0" t="str">
        <f aca="false">IF(K3284=1,IF(COUNTIFS(C$2:C3284,C3284,K$2:K3284,1)=1,1,0),"")</f>
        <v/>
      </c>
      <c r="R3284" s="0" t="str">
        <f aca="false">IF(M3284=1,IF(COUNTIFS(C$2:C3284,C3284,M$2:M3284,1)=1,1,0),"")</f>
        <v/>
      </c>
      <c r="S3284" s="0" t="str">
        <f aca="false">IF(L3284=1,IF(COUNTIFS(C$2:C3284,C3284,L$2:L3284,1)=1,1,0),"")</f>
        <v/>
      </c>
      <c r="T3284" s="38" t="str">
        <f aca="false">IF(N3284="","",N3284+ROW()/10000000)</f>
        <v/>
      </c>
      <c r="U3284" s="0" t="str">
        <f aca="false">IF(G3284=1,IF(B3284="",1,0),"")</f>
        <v/>
      </c>
    </row>
    <row r="3285" customFormat="false" ht="15" hidden="false" customHeight="false" outlineLevel="0" collapsed="false">
      <c r="A3285" s="35"/>
      <c r="B3285" s="35"/>
      <c r="G3285" s="0" t="str">
        <f aca="false">IF(A3285="","",IF(AND(A3285&gt;=Debut,A3285&lt;Fin),1,0))</f>
        <v/>
      </c>
      <c r="H3285" s="0" t="str">
        <f aca="false">IF(G3285=1,INT(ROUND((A3285-Debut)*86400,0)/600),"")</f>
        <v/>
      </c>
      <c r="I3285" s="0" t="str">
        <f aca="false">IF(G3285=1,INT(ROUND((A3285-Debut)*86400,0)/3600),"")</f>
        <v/>
      </c>
      <c r="J3285" s="0" t="str">
        <f aca="false">IF(OR(A3285="",B3285=""),"",ROUND((B3285-A3285)*86400,0))</f>
        <v/>
      </c>
      <c r="K3285" s="37" t="str">
        <f aca="false">IF(G3285=1,IF(COUNTIFS($C:$C,C3285,$G:$G,1,$A:$A,"&gt;="&amp;(A3285-FenetreInterm/86400),$A:$A,"&lt;="&amp;A3285)&gt;=NbInterm,1,0),"")</f>
        <v/>
      </c>
      <c r="L3285" s="37" t="str">
        <f aca="false">IF(G3285=1,IF(B3285="",0,IF(J3285&lt;SeuilFugitive,1,0)),"")</f>
        <v/>
      </c>
      <c r="M3285" s="37" t="str">
        <f aca="false">IF(G3285=1,IF(B3285="",IF((Fin-A3285)*24&gt;SeuilFigee,1,0),IF(J3285&gt;SeuilFigee*3600,1,0)),"")</f>
        <v/>
      </c>
      <c r="N3285" s="0" t="str">
        <f aca="false">IF(G3285=1,IF(COUNTIF(H$2:H3285,H3285)=1,COUNTIF($H:$H,H3285),""),"")</f>
        <v/>
      </c>
      <c r="O3285" s="0" t="str">
        <f aca="false">IF(G3285=1,IF(COUNTIF(I$2:I3285,I3285)=1,COUNTIF($I:$I,I3285),""),"")</f>
        <v/>
      </c>
      <c r="P3285" s="38" t="str">
        <f aca="false">IF(G3285=1,IF(COUNTIFS(C$2:C3285,C3285,G$2:G3285,1)=1,COUNTIFS($C:$C,C3285,$G:$G,1)+ROW()/10000000,""),"")</f>
        <v/>
      </c>
      <c r="Q3285" s="0" t="str">
        <f aca="false">IF(K3285=1,IF(COUNTIFS(C$2:C3285,C3285,K$2:K3285,1)=1,1,0),"")</f>
        <v/>
      </c>
      <c r="R3285" s="0" t="str">
        <f aca="false">IF(M3285=1,IF(COUNTIFS(C$2:C3285,C3285,M$2:M3285,1)=1,1,0),"")</f>
        <v/>
      </c>
      <c r="S3285" s="0" t="str">
        <f aca="false">IF(L3285=1,IF(COUNTIFS(C$2:C3285,C3285,L$2:L3285,1)=1,1,0),"")</f>
        <v/>
      </c>
      <c r="T3285" s="38" t="str">
        <f aca="false">IF(N3285="","",N3285+ROW()/10000000)</f>
        <v/>
      </c>
      <c r="U3285" s="0" t="str">
        <f aca="false">IF(G3285=1,IF(B3285="",1,0),"")</f>
        <v/>
      </c>
    </row>
    <row r="3286" customFormat="false" ht="15" hidden="false" customHeight="false" outlineLevel="0" collapsed="false">
      <c r="A3286" s="35"/>
      <c r="B3286" s="35"/>
      <c r="G3286" s="0" t="str">
        <f aca="false">IF(A3286="","",IF(AND(A3286&gt;=Debut,A3286&lt;Fin),1,0))</f>
        <v/>
      </c>
      <c r="H3286" s="0" t="str">
        <f aca="false">IF(G3286=1,INT(ROUND((A3286-Debut)*86400,0)/600),"")</f>
        <v/>
      </c>
      <c r="I3286" s="0" t="str">
        <f aca="false">IF(G3286=1,INT(ROUND((A3286-Debut)*86400,0)/3600),"")</f>
        <v/>
      </c>
      <c r="J3286" s="0" t="str">
        <f aca="false">IF(OR(A3286="",B3286=""),"",ROUND((B3286-A3286)*86400,0))</f>
        <v/>
      </c>
      <c r="K3286" s="37" t="str">
        <f aca="false">IF(G3286=1,IF(COUNTIFS($C:$C,C3286,$G:$G,1,$A:$A,"&gt;="&amp;(A3286-FenetreInterm/86400),$A:$A,"&lt;="&amp;A3286)&gt;=NbInterm,1,0),"")</f>
        <v/>
      </c>
      <c r="L3286" s="37" t="str">
        <f aca="false">IF(G3286=1,IF(B3286="",0,IF(J3286&lt;SeuilFugitive,1,0)),"")</f>
        <v/>
      </c>
      <c r="M3286" s="37" t="str">
        <f aca="false">IF(G3286=1,IF(B3286="",IF((Fin-A3286)*24&gt;SeuilFigee,1,0),IF(J3286&gt;SeuilFigee*3600,1,0)),"")</f>
        <v/>
      </c>
      <c r="N3286" s="0" t="str">
        <f aca="false">IF(G3286=1,IF(COUNTIF(H$2:H3286,H3286)=1,COUNTIF($H:$H,H3286),""),"")</f>
        <v/>
      </c>
      <c r="O3286" s="0" t="str">
        <f aca="false">IF(G3286=1,IF(COUNTIF(I$2:I3286,I3286)=1,COUNTIF($I:$I,I3286),""),"")</f>
        <v/>
      </c>
      <c r="P3286" s="38" t="str">
        <f aca="false">IF(G3286=1,IF(COUNTIFS(C$2:C3286,C3286,G$2:G3286,1)=1,COUNTIFS($C:$C,C3286,$G:$G,1)+ROW()/10000000,""),"")</f>
        <v/>
      </c>
      <c r="Q3286" s="0" t="str">
        <f aca="false">IF(K3286=1,IF(COUNTIFS(C$2:C3286,C3286,K$2:K3286,1)=1,1,0),"")</f>
        <v/>
      </c>
      <c r="R3286" s="0" t="str">
        <f aca="false">IF(M3286=1,IF(COUNTIFS(C$2:C3286,C3286,M$2:M3286,1)=1,1,0),"")</f>
        <v/>
      </c>
      <c r="S3286" s="0" t="str">
        <f aca="false">IF(L3286=1,IF(COUNTIFS(C$2:C3286,C3286,L$2:L3286,1)=1,1,0),"")</f>
        <v/>
      </c>
      <c r="T3286" s="38" t="str">
        <f aca="false">IF(N3286="","",N3286+ROW()/10000000)</f>
        <v/>
      </c>
      <c r="U3286" s="0" t="str">
        <f aca="false">IF(G3286=1,IF(B3286="",1,0),"")</f>
        <v/>
      </c>
    </row>
    <row r="3287" customFormat="false" ht="15" hidden="false" customHeight="false" outlineLevel="0" collapsed="false">
      <c r="A3287" s="35"/>
      <c r="B3287" s="35"/>
      <c r="G3287" s="0" t="str">
        <f aca="false">IF(A3287="","",IF(AND(A3287&gt;=Debut,A3287&lt;Fin),1,0))</f>
        <v/>
      </c>
      <c r="H3287" s="0" t="str">
        <f aca="false">IF(G3287=1,INT(ROUND((A3287-Debut)*86400,0)/600),"")</f>
        <v/>
      </c>
      <c r="I3287" s="0" t="str">
        <f aca="false">IF(G3287=1,INT(ROUND((A3287-Debut)*86400,0)/3600),"")</f>
        <v/>
      </c>
      <c r="J3287" s="0" t="str">
        <f aca="false">IF(OR(A3287="",B3287=""),"",ROUND((B3287-A3287)*86400,0))</f>
        <v/>
      </c>
      <c r="K3287" s="37" t="str">
        <f aca="false">IF(G3287=1,IF(COUNTIFS($C:$C,C3287,$G:$G,1,$A:$A,"&gt;="&amp;(A3287-FenetreInterm/86400),$A:$A,"&lt;="&amp;A3287)&gt;=NbInterm,1,0),"")</f>
        <v/>
      </c>
      <c r="L3287" s="37" t="str">
        <f aca="false">IF(G3287=1,IF(B3287="",0,IF(J3287&lt;SeuilFugitive,1,0)),"")</f>
        <v/>
      </c>
      <c r="M3287" s="37" t="str">
        <f aca="false">IF(G3287=1,IF(B3287="",IF((Fin-A3287)*24&gt;SeuilFigee,1,0),IF(J3287&gt;SeuilFigee*3600,1,0)),"")</f>
        <v/>
      </c>
      <c r="N3287" s="0" t="str">
        <f aca="false">IF(G3287=1,IF(COUNTIF(H$2:H3287,H3287)=1,COUNTIF($H:$H,H3287),""),"")</f>
        <v/>
      </c>
      <c r="O3287" s="0" t="str">
        <f aca="false">IF(G3287=1,IF(COUNTIF(I$2:I3287,I3287)=1,COUNTIF($I:$I,I3287),""),"")</f>
        <v/>
      </c>
      <c r="P3287" s="38" t="str">
        <f aca="false">IF(G3287=1,IF(COUNTIFS(C$2:C3287,C3287,G$2:G3287,1)=1,COUNTIFS($C:$C,C3287,$G:$G,1)+ROW()/10000000,""),"")</f>
        <v/>
      </c>
      <c r="Q3287" s="0" t="str">
        <f aca="false">IF(K3287=1,IF(COUNTIFS(C$2:C3287,C3287,K$2:K3287,1)=1,1,0),"")</f>
        <v/>
      </c>
      <c r="R3287" s="0" t="str">
        <f aca="false">IF(M3287=1,IF(COUNTIFS(C$2:C3287,C3287,M$2:M3287,1)=1,1,0),"")</f>
        <v/>
      </c>
      <c r="S3287" s="0" t="str">
        <f aca="false">IF(L3287=1,IF(COUNTIFS(C$2:C3287,C3287,L$2:L3287,1)=1,1,0),"")</f>
        <v/>
      </c>
      <c r="T3287" s="38" t="str">
        <f aca="false">IF(N3287="","",N3287+ROW()/10000000)</f>
        <v/>
      </c>
      <c r="U3287" s="0" t="str">
        <f aca="false">IF(G3287=1,IF(B3287="",1,0),"")</f>
        <v/>
      </c>
    </row>
    <row r="3288" customFormat="false" ht="15" hidden="false" customHeight="false" outlineLevel="0" collapsed="false">
      <c r="A3288" s="35"/>
      <c r="B3288" s="35"/>
      <c r="G3288" s="0" t="str">
        <f aca="false">IF(A3288="","",IF(AND(A3288&gt;=Debut,A3288&lt;Fin),1,0))</f>
        <v/>
      </c>
      <c r="H3288" s="0" t="str">
        <f aca="false">IF(G3288=1,INT(ROUND((A3288-Debut)*86400,0)/600),"")</f>
        <v/>
      </c>
      <c r="I3288" s="0" t="str">
        <f aca="false">IF(G3288=1,INT(ROUND((A3288-Debut)*86400,0)/3600),"")</f>
        <v/>
      </c>
      <c r="J3288" s="0" t="str">
        <f aca="false">IF(OR(A3288="",B3288=""),"",ROUND((B3288-A3288)*86400,0))</f>
        <v/>
      </c>
      <c r="K3288" s="37" t="str">
        <f aca="false">IF(G3288=1,IF(COUNTIFS($C:$C,C3288,$G:$G,1,$A:$A,"&gt;="&amp;(A3288-FenetreInterm/86400),$A:$A,"&lt;="&amp;A3288)&gt;=NbInterm,1,0),"")</f>
        <v/>
      </c>
      <c r="L3288" s="37" t="str">
        <f aca="false">IF(G3288=1,IF(B3288="",0,IF(J3288&lt;SeuilFugitive,1,0)),"")</f>
        <v/>
      </c>
      <c r="M3288" s="37" t="str">
        <f aca="false">IF(G3288=1,IF(B3288="",IF((Fin-A3288)*24&gt;SeuilFigee,1,0),IF(J3288&gt;SeuilFigee*3600,1,0)),"")</f>
        <v/>
      </c>
      <c r="N3288" s="0" t="str">
        <f aca="false">IF(G3288=1,IF(COUNTIF(H$2:H3288,H3288)=1,COUNTIF($H:$H,H3288),""),"")</f>
        <v/>
      </c>
      <c r="O3288" s="0" t="str">
        <f aca="false">IF(G3288=1,IF(COUNTIF(I$2:I3288,I3288)=1,COUNTIF($I:$I,I3288),""),"")</f>
        <v/>
      </c>
      <c r="P3288" s="38" t="str">
        <f aca="false">IF(G3288=1,IF(COUNTIFS(C$2:C3288,C3288,G$2:G3288,1)=1,COUNTIFS($C:$C,C3288,$G:$G,1)+ROW()/10000000,""),"")</f>
        <v/>
      </c>
      <c r="Q3288" s="0" t="str">
        <f aca="false">IF(K3288=1,IF(COUNTIFS(C$2:C3288,C3288,K$2:K3288,1)=1,1,0),"")</f>
        <v/>
      </c>
      <c r="R3288" s="0" t="str">
        <f aca="false">IF(M3288=1,IF(COUNTIFS(C$2:C3288,C3288,M$2:M3288,1)=1,1,0),"")</f>
        <v/>
      </c>
      <c r="S3288" s="0" t="str">
        <f aca="false">IF(L3288=1,IF(COUNTIFS(C$2:C3288,C3288,L$2:L3288,1)=1,1,0),"")</f>
        <v/>
      </c>
      <c r="T3288" s="38" t="str">
        <f aca="false">IF(N3288="","",N3288+ROW()/10000000)</f>
        <v/>
      </c>
      <c r="U3288" s="0" t="str">
        <f aca="false">IF(G3288=1,IF(B3288="",1,0),"")</f>
        <v/>
      </c>
    </row>
    <row r="3289" customFormat="false" ht="15" hidden="false" customHeight="false" outlineLevel="0" collapsed="false">
      <c r="A3289" s="35"/>
      <c r="B3289" s="35"/>
      <c r="G3289" s="0" t="str">
        <f aca="false">IF(A3289="","",IF(AND(A3289&gt;=Debut,A3289&lt;Fin),1,0))</f>
        <v/>
      </c>
      <c r="H3289" s="0" t="str">
        <f aca="false">IF(G3289=1,INT(ROUND((A3289-Debut)*86400,0)/600),"")</f>
        <v/>
      </c>
      <c r="I3289" s="0" t="str">
        <f aca="false">IF(G3289=1,INT(ROUND((A3289-Debut)*86400,0)/3600),"")</f>
        <v/>
      </c>
      <c r="J3289" s="0" t="str">
        <f aca="false">IF(OR(A3289="",B3289=""),"",ROUND((B3289-A3289)*86400,0))</f>
        <v/>
      </c>
      <c r="K3289" s="37" t="str">
        <f aca="false">IF(G3289=1,IF(COUNTIFS($C:$C,C3289,$G:$G,1,$A:$A,"&gt;="&amp;(A3289-FenetreInterm/86400),$A:$A,"&lt;="&amp;A3289)&gt;=NbInterm,1,0),"")</f>
        <v/>
      </c>
      <c r="L3289" s="37" t="str">
        <f aca="false">IF(G3289=1,IF(B3289="",0,IF(J3289&lt;SeuilFugitive,1,0)),"")</f>
        <v/>
      </c>
      <c r="M3289" s="37" t="str">
        <f aca="false">IF(G3289=1,IF(B3289="",IF((Fin-A3289)*24&gt;SeuilFigee,1,0),IF(J3289&gt;SeuilFigee*3600,1,0)),"")</f>
        <v/>
      </c>
      <c r="N3289" s="0" t="str">
        <f aca="false">IF(G3289=1,IF(COUNTIF(H$2:H3289,H3289)=1,COUNTIF($H:$H,H3289),""),"")</f>
        <v/>
      </c>
      <c r="O3289" s="0" t="str">
        <f aca="false">IF(G3289=1,IF(COUNTIF(I$2:I3289,I3289)=1,COUNTIF($I:$I,I3289),""),"")</f>
        <v/>
      </c>
      <c r="P3289" s="38" t="str">
        <f aca="false">IF(G3289=1,IF(COUNTIFS(C$2:C3289,C3289,G$2:G3289,1)=1,COUNTIFS($C:$C,C3289,$G:$G,1)+ROW()/10000000,""),"")</f>
        <v/>
      </c>
      <c r="Q3289" s="0" t="str">
        <f aca="false">IF(K3289=1,IF(COUNTIFS(C$2:C3289,C3289,K$2:K3289,1)=1,1,0),"")</f>
        <v/>
      </c>
      <c r="R3289" s="0" t="str">
        <f aca="false">IF(M3289=1,IF(COUNTIFS(C$2:C3289,C3289,M$2:M3289,1)=1,1,0),"")</f>
        <v/>
      </c>
      <c r="S3289" s="0" t="str">
        <f aca="false">IF(L3289=1,IF(COUNTIFS(C$2:C3289,C3289,L$2:L3289,1)=1,1,0),"")</f>
        <v/>
      </c>
      <c r="T3289" s="38" t="str">
        <f aca="false">IF(N3289="","",N3289+ROW()/10000000)</f>
        <v/>
      </c>
      <c r="U3289" s="0" t="str">
        <f aca="false">IF(G3289=1,IF(B3289="",1,0),"")</f>
        <v/>
      </c>
    </row>
    <row r="3290" customFormat="false" ht="15" hidden="false" customHeight="false" outlineLevel="0" collapsed="false">
      <c r="A3290" s="35"/>
      <c r="B3290" s="35"/>
      <c r="G3290" s="0" t="str">
        <f aca="false">IF(A3290="","",IF(AND(A3290&gt;=Debut,A3290&lt;Fin),1,0))</f>
        <v/>
      </c>
      <c r="H3290" s="0" t="str">
        <f aca="false">IF(G3290=1,INT(ROUND((A3290-Debut)*86400,0)/600),"")</f>
        <v/>
      </c>
      <c r="I3290" s="0" t="str">
        <f aca="false">IF(G3290=1,INT(ROUND((A3290-Debut)*86400,0)/3600),"")</f>
        <v/>
      </c>
      <c r="J3290" s="0" t="str">
        <f aca="false">IF(OR(A3290="",B3290=""),"",ROUND((B3290-A3290)*86400,0))</f>
        <v/>
      </c>
      <c r="K3290" s="37" t="str">
        <f aca="false">IF(G3290=1,IF(COUNTIFS($C:$C,C3290,$G:$G,1,$A:$A,"&gt;="&amp;(A3290-FenetreInterm/86400),$A:$A,"&lt;="&amp;A3290)&gt;=NbInterm,1,0),"")</f>
        <v/>
      </c>
      <c r="L3290" s="37" t="str">
        <f aca="false">IF(G3290=1,IF(B3290="",0,IF(J3290&lt;SeuilFugitive,1,0)),"")</f>
        <v/>
      </c>
      <c r="M3290" s="37" t="str">
        <f aca="false">IF(G3290=1,IF(B3290="",IF((Fin-A3290)*24&gt;SeuilFigee,1,0),IF(J3290&gt;SeuilFigee*3600,1,0)),"")</f>
        <v/>
      </c>
      <c r="N3290" s="0" t="str">
        <f aca="false">IF(G3290=1,IF(COUNTIF(H$2:H3290,H3290)=1,COUNTIF($H:$H,H3290),""),"")</f>
        <v/>
      </c>
      <c r="O3290" s="0" t="str">
        <f aca="false">IF(G3290=1,IF(COUNTIF(I$2:I3290,I3290)=1,COUNTIF($I:$I,I3290),""),"")</f>
        <v/>
      </c>
      <c r="P3290" s="38" t="str">
        <f aca="false">IF(G3290=1,IF(COUNTIFS(C$2:C3290,C3290,G$2:G3290,1)=1,COUNTIFS($C:$C,C3290,$G:$G,1)+ROW()/10000000,""),"")</f>
        <v/>
      </c>
      <c r="Q3290" s="0" t="str">
        <f aca="false">IF(K3290=1,IF(COUNTIFS(C$2:C3290,C3290,K$2:K3290,1)=1,1,0),"")</f>
        <v/>
      </c>
      <c r="R3290" s="0" t="str">
        <f aca="false">IF(M3290=1,IF(COUNTIFS(C$2:C3290,C3290,M$2:M3290,1)=1,1,0),"")</f>
        <v/>
      </c>
      <c r="S3290" s="0" t="str">
        <f aca="false">IF(L3290=1,IF(COUNTIFS(C$2:C3290,C3290,L$2:L3290,1)=1,1,0),"")</f>
        <v/>
      </c>
      <c r="T3290" s="38" t="str">
        <f aca="false">IF(N3290="","",N3290+ROW()/10000000)</f>
        <v/>
      </c>
      <c r="U3290" s="0" t="str">
        <f aca="false">IF(G3290=1,IF(B3290="",1,0),"")</f>
        <v/>
      </c>
    </row>
    <row r="3291" customFormat="false" ht="15" hidden="false" customHeight="false" outlineLevel="0" collapsed="false">
      <c r="A3291" s="35"/>
      <c r="B3291" s="35"/>
      <c r="G3291" s="0" t="str">
        <f aca="false">IF(A3291="","",IF(AND(A3291&gt;=Debut,A3291&lt;Fin),1,0))</f>
        <v/>
      </c>
      <c r="H3291" s="0" t="str">
        <f aca="false">IF(G3291=1,INT(ROUND((A3291-Debut)*86400,0)/600),"")</f>
        <v/>
      </c>
      <c r="I3291" s="0" t="str">
        <f aca="false">IF(G3291=1,INT(ROUND((A3291-Debut)*86400,0)/3600),"")</f>
        <v/>
      </c>
      <c r="J3291" s="0" t="str">
        <f aca="false">IF(OR(A3291="",B3291=""),"",ROUND((B3291-A3291)*86400,0))</f>
        <v/>
      </c>
      <c r="K3291" s="37" t="str">
        <f aca="false">IF(G3291=1,IF(COUNTIFS($C:$C,C3291,$G:$G,1,$A:$A,"&gt;="&amp;(A3291-FenetreInterm/86400),$A:$A,"&lt;="&amp;A3291)&gt;=NbInterm,1,0),"")</f>
        <v/>
      </c>
      <c r="L3291" s="37" t="str">
        <f aca="false">IF(G3291=1,IF(B3291="",0,IF(J3291&lt;SeuilFugitive,1,0)),"")</f>
        <v/>
      </c>
      <c r="M3291" s="37" t="str">
        <f aca="false">IF(G3291=1,IF(B3291="",IF((Fin-A3291)*24&gt;SeuilFigee,1,0),IF(J3291&gt;SeuilFigee*3600,1,0)),"")</f>
        <v/>
      </c>
      <c r="N3291" s="0" t="str">
        <f aca="false">IF(G3291=1,IF(COUNTIF(H$2:H3291,H3291)=1,COUNTIF($H:$H,H3291),""),"")</f>
        <v/>
      </c>
      <c r="O3291" s="0" t="str">
        <f aca="false">IF(G3291=1,IF(COUNTIF(I$2:I3291,I3291)=1,COUNTIF($I:$I,I3291),""),"")</f>
        <v/>
      </c>
      <c r="P3291" s="38" t="str">
        <f aca="false">IF(G3291=1,IF(COUNTIFS(C$2:C3291,C3291,G$2:G3291,1)=1,COUNTIFS($C:$C,C3291,$G:$G,1)+ROW()/10000000,""),"")</f>
        <v/>
      </c>
      <c r="Q3291" s="0" t="str">
        <f aca="false">IF(K3291=1,IF(COUNTIFS(C$2:C3291,C3291,K$2:K3291,1)=1,1,0),"")</f>
        <v/>
      </c>
      <c r="R3291" s="0" t="str">
        <f aca="false">IF(M3291=1,IF(COUNTIFS(C$2:C3291,C3291,M$2:M3291,1)=1,1,0),"")</f>
        <v/>
      </c>
      <c r="S3291" s="0" t="str">
        <f aca="false">IF(L3291=1,IF(COUNTIFS(C$2:C3291,C3291,L$2:L3291,1)=1,1,0),"")</f>
        <v/>
      </c>
      <c r="T3291" s="38" t="str">
        <f aca="false">IF(N3291="","",N3291+ROW()/10000000)</f>
        <v/>
      </c>
      <c r="U3291" s="0" t="str">
        <f aca="false">IF(G3291=1,IF(B3291="",1,0),"")</f>
        <v/>
      </c>
    </row>
    <row r="3292" customFormat="false" ht="15" hidden="false" customHeight="false" outlineLevel="0" collapsed="false">
      <c r="A3292" s="35"/>
      <c r="B3292" s="35"/>
      <c r="G3292" s="0" t="str">
        <f aca="false">IF(A3292="","",IF(AND(A3292&gt;=Debut,A3292&lt;Fin),1,0))</f>
        <v/>
      </c>
      <c r="H3292" s="0" t="str">
        <f aca="false">IF(G3292=1,INT(ROUND((A3292-Debut)*86400,0)/600),"")</f>
        <v/>
      </c>
      <c r="I3292" s="0" t="str">
        <f aca="false">IF(G3292=1,INT(ROUND((A3292-Debut)*86400,0)/3600),"")</f>
        <v/>
      </c>
      <c r="J3292" s="0" t="str">
        <f aca="false">IF(OR(A3292="",B3292=""),"",ROUND((B3292-A3292)*86400,0))</f>
        <v/>
      </c>
      <c r="K3292" s="37" t="str">
        <f aca="false">IF(G3292=1,IF(COUNTIFS($C:$C,C3292,$G:$G,1,$A:$A,"&gt;="&amp;(A3292-FenetreInterm/86400),$A:$A,"&lt;="&amp;A3292)&gt;=NbInterm,1,0),"")</f>
        <v/>
      </c>
      <c r="L3292" s="37" t="str">
        <f aca="false">IF(G3292=1,IF(B3292="",0,IF(J3292&lt;SeuilFugitive,1,0)),"")</f>
        <v/>
      </c>
      <c r="M3292" s="37" t="str">
        <f aca="false">IF(G3292=1,IF(B3292="",IF((Fin-A3292)*24&gt;SeuilFigee,1,0),IF(J3292&gt;SeuilFigee*3600,1,0)),"")</f>
        <v/>
      </c>
      <c r="N3292" s="0" t="str">
        <f aca="false">IF(G3292=1,IF(COUNTIF(H$2:H3292,H3292)=1,COUNTIF($H:$H,H3292),""),"")</f>
        <v/>
      </c>
      <c r="O3292" s="0" t="str">
        <f aca="false">IF(G3292=1,IF(COUNTIF(I$2:I3292,I3292)=1,COUNTIF($I:$I,I3292),""),"")</f>
        <v/>
      </c>
      <c r="P3292" s="38" t="str">
        <f aca="false">IF(G3292=1,IF(COUNTIFS(C$2:C3292,C3292,G$2:G3292,1)=1,COUNTIFS($C:$C,C3292,$G:$G,1)+ROW()/10000000,""),"")</f>
        <v/>
      </c>
      <c r="Q3292" s="0" t="str">
        <f aca="false">IF(K3292=1,IF(COUNTIFS(C$2:C3292,C3292,K$2:K3292,1)=1,1,0),"")</f>
        <v/>
      </c>
      <c r="R3292" s="0" t="str">
        <f aca="false">IF(M3292=1,IF(COUNTIFS(C$2:C3292,C3292,M$2:M3292,1)=1,1,0),"")</f>
        <v/>
      </c>
      <c r="S3292" s="0" t="str">
        <f aca="false">IF(L3292=1,IF(COUNTIFS(C$2:C3292,C3292,L$2:L3292,1)=1,1,0),"")</f>
        <v/>
      </c>
      <c r="T3292" s="38" t="str">
        <f aca="false">IF(N3292="","",N3292+ROW()/10000000)</f>
        <v/>
      </c>
      <c r="U3292" s="0" t="str">
        <f aca="false">IF(G3292=1,IF(B3292="",1,0),"")</f>
        <v/>
      </c>
    </row>
    <row r="3293" customFormat="false" ht="15" hidden="false" customHeight="false" outlineLevel="0" collapsed="false">
      <c r="A3293" s="35"/>
      <c r="B3293" s="35"/>
      <c r="G3293" s="0" t="str">
        <f aca="false">IF(A3293="","",IF(AND(A3293&gt;=Debut,A3293&lt;Fin),1,0))</f>
        <v/>
      </c>
      <c r="H3293" s="0" t="str">
        <f aca="false">IF(G3293=1,INT(ROUND((A3293-Debut)*86400,0)/600),"")</f>
        <v/>
      </c>
      <c r="I3293" s="0" t="str">
        <f aca="false">IF(G3293=1,INT(ROUND((A3293-Debut)*86400,0)/3600),"")</f>
        <v/>
      </c>
      <c r="J3293" s="0" t="str">
        <f aca="false">IF(OR(A3293="",B3293=""),"",ROUND((B3293-A3293)*86400,0))</f>
        <v/>
      </c>
      <c r="K3293" s="37" t="str">
        <f aca="false">IF(G3293=1,IF(COUNTIFS($C:$C,C3293,$G:$G,1,$A:$A,"&gt;="&amp;(A3293-FenetreInterm/86400),$A:$A,"&lt;="&amp;A3293)&gt;=NbInterm,1,0),"")</f>
        <v/>
      </c>
      <c r="L3293" s="37" t="str">
        <f aca="false">IF(G3293=1,IF(B3293="",0,IF(J3293&lt;SeuilFugitive,1,0)),"")</f>
        <v/>
      </c>
      <c r="M3293" s="37" t="str">
        <f aca="false">IF(G3293=1,IF(B3293="",IF((Fin-A3293)*24&gt;SeuilFigee,1,0),IF(J3293&gt;SeuilFigee*3600,1,0)),"")</f>
        <v/>
      </c>
      <c r="N3293" s="0" t="str">
        <f aca="false">IF(G3293=1,IF(COUNTIF(H$2:H3293,H3293)=1,COUNTIF($H:$H,H3293),""),"")</f>
        <v/>
      </c>
      <c r="O3293" s="0" t="str">
        <f aca="false">IF(G3293=1,IF(COUNTIF(I$2:I3293,I3293)=1,COUNTIF($I:$I,I3293),""),"")</f>
        <v/>
      </c>
      <c r="P3293" s="38" t="str">
        <f aca="false">IF(G3293=1,IF(COUNTIFS(C$2:C3293,C3293,G$2:G3293,1)=1,COUNTIFS($C:$C,C3293,$G:$G,1)+ROW()/10000000,""),"")</f>
        <v/>
      </c>
      <c r="Q3293" s="0" t="str">
        <f aca="false">IF(K3293=1,IF(COUNTIFS(C$2:C3293,C3293,K$2:K3293,1)=1,1,0),"")</f>
        <v/>
      </c>
      <c r="R3293" s="0" t="str">
        <f aca="false">IF(M3293=1,IF(COUNTIFS(C$2:C3293,C3293,M$2:M3293,1)=1,1,0),"")</f>
        <v/>
      </c>
      <c r="S3293" s="0" t="str">
        <f aca="false">IF(L3293=1,IF(COUNTIFS(C$2:C3293,C3293,L$2:L3293,1)=1,1,0),"")</f>
        <v/>
      </c>
      <c r="T3293" s="38" t="str">
        <f aca="false">IF(N3293="","",N3293+ROW()/10000000)</f>
        <v/>
      </c>
      <c r="U3293" s="0" t="str">
        <f aca="false">IF(G3293=1,IF(B3293="",1,0),"")</f>
        <v/>
      </c>
    </row>
    <row r="3294" customFormat="false" ht="15" hidden="false" customHeight="false" outlineLevel="0" collapsed="false">
      <c r="A3294" s="35"/>
      <c r="B3294" s="35"/>
      <c r="G3294" s="0" t="str">
        <f aca="false">IF(A3294="","",IF(AND(A3294&gt;=Debut,A3294&lt;Fin),1,0))</f>
        <v/>
      </c>
      <c r="H3294" s="0" t="str">
        <f aca="false">IF(G3294=1,INT(ROUND((A3294-Debut)*86400,0)/600),"")</f>
        <v/>
      </c>
      <c r="I3294" s="0" t="str">
        <f aca="false">IF(G3294=1,INT(ROUND((A3294-Debut)*86400,0)/3600),"")</f>
        <v/>
      </c>
      <c r="J3294" s="0" t="str">
        <f aca="false">IF(OR(A3294="",B3294=""),"",ROUND((B3294-A3294)*86400,0))</f>
        <v/>
      </c>
      <c r="K3294" s="37" t="str">
        <f aca="false">IF(G3294=1,IF(COUNTIFS($C:$C,C3294,$G:$G,1,$A:$A,"&gt;="&amp;(A3294-FenetreInterm/86400),$A:$A,"&lt;="&amp;A3294)&gt;=NbInterm,1,0),"")</f>
        <v/>
      </c>
      <c r="L3294" s="37" t="str">
        <f aca="false">IF(G3294=1,IF(B3294="",0,IF(J3294&lt;SeuilFugitive,1,0)),"")</f>
        <v/>
      </c>
      <c r="M3294" s="37" t="str">
        <f aca="false">IF(G3294=1,IF(B3294="",IF((Fin-A3294)*24&gt;SeuilFigee,1,0),IF(J3294&gt;SeuilFigee*3600,1,0)),"")</f>
        <v/>
      </c>
      <c r="N3294" s="0" t="str">
        <f aca="false">IF(G3294=1,IF(COUNTIF(H$2:H3294,H3294)=1,COUNTIF($H:$H,H3294),""),"")</f>
        <v/>
      </c>
      <c r="O3294" s="0" t="str">
        <f aca="false">IF(G3294=1,IF(COUNTIF(I$2:I3294,I3294)=1,COUNTIF($I:$I,I3294),""),"")</f>
        <v/>
      </c>
      <c r="P3294" s="38" t="str">
        <f aca="false">IF(G3294=1,IF(COUNTIFS(C$2:C3294,C3294,G$2:G3294,1)=1,COUNTIFS($C:$C,C3294,$G:$G,1)+ROW()/10000000,""),"")</f>
        <v/>
      </c>
      <c r="Q3294" s="0" t="str">
        <f aca="false">IF(K3294=1,IF(COUNTIFS(C$2:C3294,C3294,K$2:K3294,1)=1,1,0),"")</f>
        <v/>
      </c>
      <c r="R3294" s="0" t="str">
        <f aca="false">IF(M3294=1,IF(COUNTIFS(C$2:C3294,C3294,M$2:M3294,1)=1,1,0),"")</f>
        <v/>
      </c>
      <c r="S3294" s="0" t="str">
        <f aca="false">IF(L3294=1,IF(COUNTIFS(C$2:C3294,C3294,L$2:L3294,1)=1,1,0),"")</f>
        <v/>
      </c>
      <c r="T3294" s="38" t="str">
        <f aca="false">IF(N3294="","",N3294+ROW()/10000000)</f>
        <v/>
      </c>
      <c r="U3294" s="0" t="str">
        <f aca="false">IF(G3294=1,IF(B3294="",1,0),"")</f>
        <v/>
      </c>
    </row>
    <row r="3295" customFormat="false" ht="15" hidden="false" customHeight="false" outlineLevel="0" collapsed="false">
      <c r="A3295" s="35"/>
      <c r="B3295" s="35"/>
      <c r="G3295" s="0" t="str">
        <f aca="false">IF(A3295="","",IF(AND(A3295&gt;=Debut,A3295&lt;Fin),1,0))</f>
        <v/>
      </c>
      <c r="H3295" s="0" t="str">
        <f aca="false">IF(G3295=1,INT(ROUND((A3295-Debut)*86400,0)/600),"")</f>
        <v/>
      </c>
      <c r="I3295" s="0" t="str">
        <f aca="false">IF(G3295=1,INT(ROUND((A3295-Debut)*86400,0)/3600),"")</f>
        <v/>
      </c>
      <c r="J3295" s="0" t="str">
        <f aca="false">IF(OR(A3295="",B3295=""),"",ROUND((B3295-A3295)*86400,0))</f>
        <v/>
      </c>
      <c r="K3295" s="37" t="str">
        <f aca="false">IF(G3295=1,IF(COUNTIFS($C:$C,C3295,$G:$G,1,$A:$A,"&gt;="&amp;(A3295-FenetreInterm/86400),$A:$A,"&lt;="&amp;A3295)&gt;=NbInterm,1,0),"")</f>
        <v/>
      </c>
      <c r="L3295" s="37" t="str">
        <f aca="false">IF(G3295=1,IF(B3295="",0,IF(J3295&lt;SeuilFugitive,1,0)),"")</f>
        <v/>
      </c>
      <c r="M3295" s="37" t="str">
        <f aca="false">IF(G3295=1,IF(B3295="",IF((Fin-A3295)*24&gt;SeuilFigee,1,0),IF(J3295&gt;SeuilFigee*3600,1,0)),"")</f>
        <v/>
      </c>
      <c r="N3295" s="0" t="str">
        <f aca="false">IF(G3295=1,IF(COUNTIF(H$2:H3295,H3295)=1,COUNTIF($H:$H,H3295),""),"")</f>
        <v/>
      </c>
      <c r="O3295" s="0" t="str">
        <f aca="false">IF(G3295=1,IF(COUNTIF(I$2:I3295,I3295)=1,COUNTIF($I:$I,I3295),""),"")</f>
        <v/>
      </c>
      <c r="P3295" s="38" t="str">
        <f aca="false">IF(G3295=1,IF(COUNTIFS(C$2:C3295,C3295,G$2:G3295,1)=1,COUNTIFS($C:$C,C3295,$G:$G,1)+ROW()/10000000,""),"")</f>
        <v/>
      </c>
      <c r="Q3295" s="0" t="str">
        <f aca="false">IF(K3295=1,IF(COUNTIFS(C$2:C3295,C3295,K$2:K3295,1)=1,1,0),"")</f>
        <v/>
      </c>
      <c r="R3295" s="0" t="str">
        <f aca="false">IF(M3295=1,IF(COUNTIFS(C$2:C3295,C3295,M$2:M3295,1)=1,1,0),"")</f>
        <v/>
      </c>
      <c r="S3295" s="0" t="str">
        <f aca="false">IF(L3295=1,IF(COUNTIFS(C$2:C3295,C3295,L$2:L3295,1)=1,1,0),"")</f>
        <v/>
      </c>
      <c r="T3295" s="38" t="str">
        <f aca="false">IF(N3295="","",N3295+ROW()/10000000)</f>
        <v/>
      </c>
      <c r="U3295" s="0" t="str">
        <f aca="false">IF(G3295=1,IF(B3295="",1,0),"")</f>
        <v/>
      </c>
    </row>
    <row r="3296" customFormat="false" ht="15" hidden="false" customHeight="false" outlineLevel="0" collapsed="false">
      <c r="A3296" s="35"/>
      <c r="B3296" s="35"/>
      <c r="G3296" s="0" t="str">
        <f aca="false">IF(A3296="","",IF(AND(A3296&gt;=Debut,A3296&lt;Fin),1,0))</f>
        <v/>
      </c>
      <c r="H3296" s="0" t="str">
        <f aca="false">IF(G3296=1,INT(ROUND((A3296-Debut)*86400,0)/600),"")</f>
        <v/>
      </c>
      <c r="I3296" s="0" t="str">
        <f aca="false">IF(G3296=1,INT(ROUND((A3296-Debut)*86400,0)/3600),"")</f>
        <v/>
      </c>
      <c r="J3296" s="0" t="str">
        <f aca="false">IF(OR(A3296="",B3296=""),"",ROUND((B3296-A3296)*86400,0))</f>
        <v/>
      </c>
      <c r="K3296" s="37" t="str">
        <f aca="false">IF(G3296=1,IF(COUNTIFS($C:$C,C3296,$G:$G,1,$A:$A,"&gt;="&amp;(A3296-FenetreInterm/86400),$A:$A,"&lt;="&amp;A3296)&gt;=NbInterm,1,0),"")</f>
        <v/>
      </c>
      <c r="L3296" s="37" t="str">
        <f aca="false">IF(G3296=1,IF(B3296="",0,IF(J3296&lt;SeuilFugitive,1,0)),"")</f>
        <v/>
      </c>
      <c r="M3296" s="37" t="str">
        <f aca="false">IF(G3296=1,IF(B3296="",IF((Fin-A3296)*24&gt;SeuilFigee,1,0),IF(J3296&gt;SeuilFigee*3600,1,0)),"")</f>
        <v/>
      </c>
      <c r="N3296" s="0" t="str">
        <f aca="false">IF(G3296=1,IF(COUNTIF(H$2:H3296,H3296)=1,COUNTIF($H:$H,H3296),""),"")</f>
        <v/>
      </c>
      <c r="O3296" s="0" t="str">
        <f aca="false">IF(G3296=1,IF(COUNTIF(I$2:I3296,I3296)=1,COUNTIF($I:$I,I3296),""),"")</f>
        <v/>
      </c>
      <c r="P3296" s="38" t="str">
        <f aca="false">IF(G3296=1,IF(COUNTIFS(C$2:C3296,C3296,G$2:G3296,1)=1,COUNTIFS($C:$C,C3296,$G:$G,1)+ROW()/10000000,""),"")</f>
        <v/>
      </c>
      <c r="Q3296" s="0" t="str">
        <f aca="false">IF(K3296=1,IF(COUNTIFS(C$2:C3296,C3296,K$2:K3296,1)=1,1,0),"")</f>
        <v/>
      </c>
      <c r="R3296" s="0" t="str">
        <f aca="false">IF(M3296=1,IF(COUNTIFS(C$2:C3296,C3296,M$2:M3296,1)=1,1,0),"")</f>
        <v/>
      </c>
      <c r="S3296" s="0" t="str">
        <f aca="false">IF(L3296=1,IF(COUNTIFS(C$2:C3296,C3296,L$2:L3296,1)=1,1,0),"")</f>
        <v/>
      </c>
      <c r="T3296" s="38" t="str">
        <f aca="false">IF(N3296="","",N3296+ROW()/10000000)</f>
        <v/>
      </c>
      <c r="U3296" s="0" t="str">
        <f aca="false">IF(G3296=1,IF(B3296="",1,0),"")</f>
        <v/>
      </c>
    </row>
    <row r="3297" customFormat="false" ht="15" hidden="false" customHeight="false" outlineLevel="0" collapsed="false">
      <c r="A3297" s="35"/>
      <c r="B3297" s="35"/>
      <c r="G3297" s="0" t="str">
        <f aca="false">IF(A3297="","",IF(AND(A3297&gt;=Debut,A3297&lt;Fin),1,0))</f>
        <v/>
      </c>
      <c r="H3297" s="0" t="str">
        <f aca="false">IF(G3297=1,INT(ROUND((A3297-Debut)*86400,0)/600),"")</f>
        <v/>
      </c>
      <c r="I3297" s="0" t="str">
        <f aca="false">IF(G3297=1,INT(ROUND((A3297-Debut)*86400,0)/3600),"")</f>
        <v/>
      </c>
      <c r="J3297" s="0" t="str">
        <f aca="false">IF(OR(A3297="",B3297=""),"",ROUND((B3297-A3297)*86400,0))</f>
        <v/>
      </c>
      <c r="K3297" s="37" t="str">
        <f aca="false">IF(G3297=1,IF(COUNTIFS($C:$C,C3297,$G:$G,1,$A:$A,"&gt;="&amp;(A3297-FenetreInterm/86400),$A:$A,"&lt;="&amp;A3297)&gt;=NbInterm,1,0),"")</f>
        <v/>
      </c>
      <c r="L3297" s="37" t="str">
        <f aca="false">IF(G3297=1,IF(B3297="",0,IF(J3297&lt;SeuilFugitive,1,0)),"")</f>
        <v/>
      </c>
      <c r="M3297" s="37" t="str">
        <f aca="false">IF(G3297=1,IF(B3297="",IF((Fin-A3297)*24&gt;SeuilFigee,1,0),IF(J3297&gt;SeuilFigee*3600,1,0)),"")</f>
        <v/>
      </c>
      <c r="N3297" s="0" t="str">
        <f aca="false">IF(G3297=1,IF(COUNTIF(H$2:H3297,H3297)=1,COUNTIF($H:$H,H3297),""),"")</f>
        <v/>
      </c>
      <c r="O3297" s="0" t="str">
        <f aca="false">IF(G3297=1,IF(COUNTIF(I$2:I3297,I3297)=1,COUNTIF($I:$I,I3297),""),"")</f>
        <v/>
      </c>
      <c r="P3297" s="38" t="str">
        <f aca="false">IF(G3297=1,IF(COUNTIFS(C$2:C3297,C3297,G$2:G3297,1)=1,COUNTIFS($C:$C,C3297,$G:$G,1)+ROW()/10000000,""),"")</f>
        <v/>
      </c>
      <c r="Q3297" s="0" t="str">
        <f aca="false">IF(K3297=1,IF(COUNTIFS(C$2:C3297,C3297,K$2:K3297,1)=1,1,0),"")</f>
        <v/>
      </c>
      <c r="R3297" s="0" t="str">
        <f aca="false">IF(M3297=1,IF(COUNTIFS(C$2:C3297,C3297,M$2:M3297,1)=1,1,0),"")</f>
        <v/>
      </c>
      <c r="S3297" s="0" t="str">
        <f aca="false">IF(L3297=1,IF(COUNTIFS(C$2:C3297,C3297,L$2:L3297,1)=1,1,0),"")</f>
        <v/>
      </c>
      <c r="T3297" s="38" t="str">
        <f aca="false">IF(N3297="","",N3297+ROW()/10000000)</f>
        <v/>
      </c>
      <c r="U3297" s="0" t="str">
        <f aca="false">IF(G3297=1,IF(B3297="",1,0),"")</f>
        <v/>
      </c>
    </row>
    <row r="3298" customFormat="false" ht="15" hidden="false" customHeight="false" outlineLevel="0" collapsed="false">
      <c r="A3298" s="35"/>
      <c r="B3298" s="35"/>
      <c r="G3298" s="0" t="str">
        <f aca="false">IF(A3298="","",IF(AND(A3298&gt;=Debut,A3298&lt;Fin),1,0))</f>
        <v/>
      </c>
      <c r="H3298" s="0" t="str">
        <f aca="false">IF(G3298=1,INT(ROUND((A3298-Debut)*86400,0)/600),"")</f>
        <v/>
      </c>
      <c r="I3298" s="0" t="str">
        <f aca="false">IF(G3298=1,INT(ROUND((A3298-Debut)*86400,0)/3600),"")</f>
        <v/>
      </c>
      <c r="J3298" s="0" t="str">
        <f aca="false">IF(OR(A3298="",B3298=""),"",ROUND((B3298-A3298)*86400,0))</f>
        <v/>
      </c>
      <c r="K3298" s="37" t="str">
        <f aca="false">IF(G3298=1,IF(COUNTIFS($C:$C,C3298,$G:$G,1,$A:$A,"&gt;="&amp;(A3298-FenetreInterm/86400),$A:$A,"&lt;="&amp;A3298)&gt;=NbInterm,1,0),"")</f>
        <v/>
      </c>
      <c r="L3298" s="37" t="str">
        <f aca="false">IF(G3298=1,IF(B3298="",0,IF(J3298&lt;SeuilFugitive,1,0)),"")</f>
        <v/>
      </c>
      <c r="M3298" s="37" t="str">
        <f aca="false">IF(G3298=1,IF(B3298="",IF((Fin-A3298)*24&gt;SeuilFigee,1,0),IF(J3298&gt;SeuilFigee*3600,1,0)),"")</f>
        <v/>
      </c>
      <c r="N3298" s="0" t="str">
        <f aca="false">IF(G3298=1,IF(COUNTIF(H$2:H3298,H3298)=1,COUNTIF($H:$H,H3298),""),"")</f>
        <v/>
      </c>
      <c r="O3298" s="0" t="str">
        <f aca="false">IF(G3298=1,IF(COUNTIF(I$2:I3298,I3298)=1,COUNTIF($I:$I,I3298),""),"")</f>
        <v/>
      </c>
      <c r="P3298" s="38" t="str">
        <f aca="false">IF(G3298=1,IF(COUNTIFS(C$2:C3298,C3298,G$2:G3298,1)=1,COUNTIFS($C:$C,C3298,$G:$G,1)+ROW()/10000000,""),"")</f>
        <v/>
      </c>
      <c r="Q3298" s="0" t="str">
        <f aca="false">IF(K3298=1,IF(COUNTIFS(C$2:C3298,C3298,K$2:K3298,1)=1,1,0),"")</f>
        <v/>
      </c>
      <c r="R3298" s="0" t="str">
        <f aca="false">IF(M3298=1,IF(COUNTIFS(C$2:C3298,C3298,M$2:M3298,1)=1,1,0),"")</f>
        <v/>
      </c>
      <c r="S3298" s="0" t="str">
        <f aca="false">IF(L3298=1,IF(COUNTIFS(C$2:C3298,C3298,L$2:L3298,1)=1,1,0),"")</f>
        <v/>
      </c>
      <c r="T3298" s="38" t="str">
        <f aca="false">IF(N3298="","",N3298+ROW()/10000000)</f>
        <v/>
      </c>
      <c r="U3298" s="0" t="str">
        <f aca="false">IF(G3298=1,IF(B3298="",1,0),"")</f>
        <v/>
      </c>
    </row>
    <row r="3299" customFormat="false" ht="15" hidden="false" customHeight="false" outlineLevel="0" collapsed="false">
      <c r="A3299" s="35"/>
      <c r="B3299" s="35"/>
      <c r="G3299" s="0" t="str">
        <f aca="false">IF(A3299="","",IF(AND(A3299&gt;=Debut,A3299&lt;Fin),1,0))</f>
        <v/>
      </c>
      <c r="H3299" s="0" t="str">
        <f aca="false">IF(G3299=1,INT(ROUND((A3299-Debut)*86400,0)/600),"")</f>
        <v/>
      </c>
      <c r="I3299" s="0" t="str">
        <f aca="false">IF(G3299=1,INT(ROUND((A3299-Debut)*86400,0)/3600),"")</f>
        <v/>
      </c>
      <c r="J3299" s="0" t="str">
        <f aca="false">IF(OR(A3299="",B3299=""),"",ROUND((B3299-A3299)*86400,0))</f>
        <v/>
      </c>
      <c r="K3299" s="37" t="str">
        <f aca="false">IF(G3299=1,IF(COUNTIFS($C:$C,C3299,$G:$G,1,$A:$A,"&gt;="&amp;(A3299-FenetreInterm/86400),$A:$A,"&lt;="&amp;A3299)&gt;=NbInterm,1,0),"")</f>
        <v/>
      </c>
      <c r="L3299" s="37" t="str">
        <f aca="false">IF(G3299=1,IF(B3299="",0,IF(J3299&lt;SeuilFugitive,1,0)),"")</f>
        <v/>
      </c>
      <c r="M3299" s="37" t="str">
        <f aca="false">IF(G3299=1,IF(B3299="",IF((Fin-A3299)*24&gt;SeuilFigee,1,0),IF(J3299&gt;SeuilFigee*3600,1,0)),"")</f>
        <v/>
      </c>
      <c r="N3299" s="0" t="str">
        <f aca="false">IF(G3299=1,IF(COUNTIF(H$2:H3299,H3299)=1,COUNTIF($H:$H,H3299),""),"")</f>
        <v/>
      </c>
      <c r="O3299" s="0" t="str">
        <f aca="false">IF(G3299=1,IF(COUNTIF(I$2:I3299,I3299)=1,COUNTIF($I:$I,I3299),""),"")</f>
        <v/>
      </c>
      <c r="P3299" s="38" t="str">
        <f aca="false">IF(G3299=1,IF(COUNTIFS(C$2:C3299,C3299,G$2:G3299,1)=1,COUNTIFS($C:$C,C3299,$G:$G,1)+ROW()/10000000,""),"")</f>
        <v/>
      </c>
      <c r="Q3299" s="0" t="str">
        <f aca="false">IF(K3299=1,IF(COUNTIFS(C$2:C3299,C3299,K$2:K3299,1)=1,1,0),"")</f>
        <v/>
      </c>
      <c r="R3299" s="0" t="str">
        <f aca="false">IF(M3299=1,IF(COUNTIFS(C$2:C3299,C3299,M$2:M3299,1)=1,1,0),"")</f>
        <v/>
      </c>
      <c r="S3299" s="0" t="str">
        <f aca="false">IF(L3299=1,IF(COUNTIFS(C$2:C3299,C3299,L$2:L3299,1)=1,1,0),"")</f>
        <v/>
      </c>
      <c r="T3299" s="38" t="str">
        <f aca="false">IF(N3299="","",N3299+ROW()/10000000)</f>
        <v/>
      </c>
      <c r="U3299" s="0" t="str">
        <f aca="false">IF(G3299=1,IF(B3299="",1,0),"")</f>
        <v/>
      </c>
    </row>
    <row r="3300" customFormat="false" ht="15" hidden="false" customHeight="false" outlineLevel="0" collapsed="false">
      <c r="A3300" s="35"/>
      <c r="B3300" s="35"/>
      <c r="G3300" s="0" t="str">
        <f aca="false">IF(A3300="","",IF(AND(A3300&gt;=Debut,A3300&lt;Fin),1,0))</f>
        <v/>
      </c>
      <c r="H3300" s="0" t="str">
        <f aca="false">IF(G3300=1,INT(ROUND((A3300-Debut)*86400,0)/600),"")</f>
        <v/>
      </c>
      <c r="I3300" s="0" t="str">
        <f aca="false">IF(G3300=1,INT(ROUND((A3300-Debut)*86400,0)/3600),"")</f>
        <v/>
      </c>
      <c r="J3300" s="0" t="str">
        <f aca="false">IF(OR(A3300="",B3300=""),"",ROUND((B3300-A3300)*86400,0))</f>
        <v/>
      </c>
      <c r="K3300" s="37" t="str">
        <f aca="false">IF(G3300=1,IF(COUNTIFS($C:$C,C3300,$G:$G,1,$A:$A,"&gt;="&amp;(A3300-FenetreInterm/86400),$A:$A,"&lt;="&amp;A3300)&gt;=NbInterm,1,0),"")</f>
        <v/>
      </c>
      <c r="L3300" s="37" t="str">
        <f aca="false">IF(G3300=1,IF(B3300="",0,IF(J3300&lt;SeuilFugitive,1,0)),"")</f>
        <v/>
      </c>
      <c r="M3300" s="37" t="str">
        <f aca="false">IF(G3300=1,IF(B3300="",IF((Fin-A3300)*24&gt;SeuilFigee,1,0),IF(J3300&gt;SeuilFigee*3600,1,0)),"")</f>
        <v/>
      </c>
      <c r="N3300" s="0" t="str">
        <f aca="false">IF(G3300=1,IF(COUNTIF(H$2:H3300,H3300)=1,COUNTIF($H:$H,H3300),""),"")</f>
        <v/>
      </c>
      <c r="O3300" s="0" t="str">
        <f aca="false">IF(G3300=1,IF(COUNTIF(I$2:I3300,I3300)=1,COUNTIF($I:$I,I3300),""),"")</f>
        <v/>
      </c>
      <c r="P3300" s="38" t="str">
        <f aca="false">IF(G3300=1,IF(COUNTIFS(C$2:C3300,C3300,G$2:G3300,1)=1,COUNTIFS($C:$C,C3300,$G:$G,1)+ROW()/10000000,""),"")</f>
        <v/>
      </c>
      <c r="Q3300" s="0" t="str">
        <f aca="false">IF(K3300=1,IF(COUNTIFS(C$2:C3300,C3300,K$2:K3300,1)=1,1,0),"")</f>
        <v/>
      </c>
      <c r="R3300" s="0" t="str">
        <f aca="false">IF(M3300=1,IF(COUNTIFS(C$2:C3300,C3300,M$2:M3300,1)=1,1,0),"")</f>
        <v/>
      </c>
      <c r="S3300" s="0" t="str">
        <f aca="false">IF(L3300=1,IF(COUNTIFS(C$2:C3300,C3300,L$2:L3300,1)=1,1,0),"")</f>
        <v/>
      </c>
      <c r="T3300" s="38" t="str">
        <f aca="false">IF(N3300="","",N3300+ROW()/10000000)</f>
        <v/>
      </c>
      <c r="U3300" s="0" t="str">
        <f aca="false">IF(G3300=1,IF(B3300="",1,0),"")</f>
        <v/>
      </c>
    </row>
    <row r="3301" customFormat="false" ht="15" hidden="false" customHeight="false" outlineLevel="0" collapsed="false">
      <c r="A3301" s="35"/>
      <c r="B3301" s="35"/>
      <c r="G3301" s="0" t="str">
        <f aca="false">IF(A3301="","",IF(AND(A3301&gt;=Debut,A3301&lt;Fin),1,0))</f>
        <v/>
      </c>
      <c r="H3301" s="0" t="str">
        <f aca="false">IF(G3301=1,INT(ROUND((A3301-Debut)*86400,0)/600),"")</f>
        <v/>
      </c>
      <c r="I3301" s="0" t="str">
        <f aca="false">IF(G3301=1,INT(ROUND((A3301-Debut)*86400,0)/3600),"")</f>
        <v/>
      </c>
      <c r="J3301" s="0" t="str">
        <f aca="false">IF(OR(A3301="",B3301=""),"",ROUND((B3301-A3301)*86400,0))</f>
        <v/>
      </c>
      <c r="K3301" s="37" t="str">
        <f aca="false">IF(G3301=1,IF(COUNTIFS($C:$C,C3301,$G:$G,1,$A:$A,"&gt;="&amp;(A3301-FenetreInterm/86400),$A:$A,"&lt;="&amp;A3301)&gt;=NbInterm,1,0),"")</f>
        <v/>
      </c>
      <c r="L3301" s="37" t="str">
        <f aca="false">IF(G3301=1,IF(B3301="",0,IF(J3301&lt;SeuilFugitive,1,0)),"")</f>
        <v/>
      </c>
      <c r="M3301" s="37" t="str">
        <f aca="false">IF(G3301=1,IF(B3301="",IF((Fin-A3301)*24&gt;SeuilFigee,1,0),IF(J3301&gt;SeuilFigee*3600,1,0)),"")</f>
        <v/>
      </c>
      <c r="N3301" s="0" t="str">
        <f aca="false">IF(G3301=1,IF(COUNTIF(H$2:H3301,H3301)=1,COUNTIF($H:$H,H3301),""),"")</f>
        <v/>
      </c>
      <c r="O3301" s="0" t="str">
        <f aca="false">IF(G3301=1,IF(COUNTIF(I$2:I3301,I3301)=1,COUNTIF($I:$I,I3301),""),"")</f>
        <v/>
      </c>
      <c r="P3301" s="38" t="str">
        <f aca="false">IF(G3301=1,IF(COUNTIFS(C$2:C3301,C3301,G$2:G3301,1)=1,COUNTIFS($C:$C,C3301,$G:$G,1)+ROW()/10000000,""),"")</f>
        <v/>
      </c>
      <c r="Q3301" s="0" t="str">
        <f aca="false">IF(K3301=1,IF(COUNTIFS(C$2:C3301,C3301,K$2:K3301,1)=1,1,0),"")</f>
        <v/>
      </c>
      <c r="R3301" s="0" t="str">
        <f aca="false">IF(M3301=1,IF(COUNTIFS(C$2:C3301,C3301,M$2:M3301,1)=1,1,0),"")</f>
        <v/>
      </c>
      <c r="S3301" s="0" t="str">
        <f aca="false">IF(L3301=1,IF(COUNTIFS(C$2:C3301,C3301,L$2:L3301,1)=1,1,0),"")</f>
        <v/>
      </c>
      <c r="T3301" s="38" t="str">
        <f aca="false">IF(N3301="","",N3301+ROW()/10000000)</f>
        <v/>
      </c>
      <c r="U3301" s="0" t="str">
        <f aca="false">IF(G3301=1,IF(B3301="",1,0),"")</f>
        <v/>
      </c>
    </row>
    <row r="3302" customFormat="false" ht="15" hidden="false" customHeight="false" outlineLevel="0" collapsed="false">
      <c r="A3302" s="35"/>
      <c r="B3302" s="35"/>
      <c r="G3302" s="0" t="str">
        <f aca="false">IF(A3302="","",IF(AND(A3302&gt;=Debut,A3302&lt;Fin),1,0))</f>
        <v/>
      </c>
      <c r="H3302" s="0" t="str">
        <f aca="false">IF(G3302=1,INT(ROUND((A3302-Debut)*86400,0)/600),"")</f>
        <v/>
      </c>
      <c r="I3302" s="0" t="str">
        <f aca="false">IF(G3302=1,INT(ROUND((A3302-Debut)*86400,0)/3600),"")</f>
        <v/>
      </c>
      <c r="J3302" s="0" t="str">
        <f aca="false">IF(OR(A3302="",B3302=""),"",ROUND((B3302-A3302)*86400,0))</f>
        <v/>
      </c>
      <c r="K3302" s="37" t="str">
        <f aca="false">IF(G3302=1,IF(COUNTIFS($C:$C,C3302,$G:$G,1,$A:$A,"&gt;="&amp;(A3302-FenetreInterm/86400),$A:$A,"&lt;="&amp;A3302)&gt;=NbInterm,1,0),"")</f>
        <v/>
      </c>
      <c r="L3302" s="37" t="str">
        <f aca="false">IF(G3302=1,IF(B3302="",0,IF(J3302&lt;SeuilFugitive,1,0)),"")</f>
        <v/>
      </c>
      <c r="M3302" s="37" t="str">
        <f aca="false">IF(G3302=1,IF(B3302="",IF((Fin-A3302)*24&gt;SeuilFigee,1,0),IF(J3302&gt;SeuilFigee*3600,1,0)),"")</f>
        <v/>
      </c>
      <c r="N3302" s="0" t="str">
        <f aca="false">IF(G3302=1,IF(COUNTIF(H$2:H3302,H3302)=1,COUNTIF($H:$H,H3302),""),"")</f>
        <v/>
      </c>
      <c r="O3302" s="0" t="str">
        <f aca="false">IF(G3302=1,IF(COUNTIF(I$2:I3302,I3302)=1,COUNTIF($I:$I,I3302),""),"")</f>
        <v/>
      </c>
      <c r="P3302" s="38" t="str">
        <f aca="false">IF(G3302=1,IF(COUNTIFS(C$2:C3302,C3302,G$2:G3302,1)=1,COUNTIFS($C:$C,C3302,$G:$G,1)+ROW()/10000000,""),"")</f>
        <v/>
      </c>
      <c r="Q3302" s="0" t="str">
        <f aca="false">IF(K3302=1,IF(COUNTIFS(C$2:C3302,C3302,K$2:K3302,1)=1,1,0),"")</f>
        <v/>
      </c>
      <c r="R3302" s="0" t="str">
        <f aca="false">IF(M3302=1,IF(COUNTIFS(C$2:C3302,C3302,M$2:M3302,1)=1,1,0),"")</f>
        <v/>
      </c>
      <c r="S3302" s="0" t="str">
        <f aca="false">IF(L3302=1,IF(COUNTIFS(C$2:C3302,C3302,L$2:L3302,1)=1,1,0),"")</f>
        <v/>
      </c>
      <c r="T3302" s="38" t="str">
        <f aca="false">IF(N3302="","",N3302+ROW()/10000000)</f>
        <v/>
      </c>
      <c r="U3302" s="0" t="str">
        <f aca="false">IF(G3302=1,IF(B3302="",1,0),"")</f>
        <v/>
      </c>
    </row>
    <row r="3303" customFormat="false" ht="15" hidden="false" customHeight="false" outlineLevel="0" collapsed="false">
      <c r="A3303" s="35"/>
      <c r="B3303" s="35"/>
      <c r="G3303" s="0" t="str">
        <f aca="false">IF(A3303="","",IF(AND(A3303&gt;=Debut,A3303&lt;Fin),1,0))</f>
        <v/>
      </c>
      <c r="H3303" s="0" t="str">
        <f aca="false">IF(G3303=1,INT(ROUND((A3303-Debut)*86400,0)/600),"")</f>
        <v/>
      </c>
      <c r="I3303" s="0" t="str">
        <f aca="false">IF(G3303=1,INT(ROUND((A3303-Debut)*86400,0)/3600),"")</f>
        <v/>
      </c>
      <c r="J3303" s="0" t="str">
        <f aca="false">IF(OR(A3303="",B3303=""),"",ROUND((B3303-A3303)*86400,0))</f>
        <v/>
      </c>
      <c r="K3303" s="37" t="str">
        <f aca="false">IF(G3303=1,IF(COUNTIFS($C:$C,C3303,$G:$G,1,$A:$A,"&gt;="&amp;(A3303-FenetreInterm/86400),$A:$A,"&lt;="&amp;A3303)&gt;=NbInterm,1,0),"")</f>
        <v/>
      </c>
      <c r="L3303" s="37" t="str">
        <f aca="false">IF(G3303=1,IF(B3303="",0,IF(J3303&lt;SeuilFugitive,1,0)),"")</f>
        <v/>
      </c>
      <c r="M3303" s="37" t="str">
        <f aca="false">IF(G3303=1,IF(B3303="",IF((Fin-A3303)*24&gt;SeuilFigee,1,0),IF(J3303&gt;SeuilFigee*3600,1,0)),"")</f>
        <v/>
      </c>
      <c r="N3303" s="0" t="str">
        <f aca="false">IF(G3303=1,IF(COUNTIF(H$2:H3303,H3303)=1,COUNTIF($H:$H,H3303),""),"")</f>
        <v/>
      </c>
      <c r="O3303" s="0" t="str">
        <f aca="false">IF(G3303=1,IF(COUNTIF(I$2:I3303,I3303)=1,COUNTIF($I:$I,I3303),""),"")</f>
        <v/>
      </c>
      <c r="P3303" s="38" t="str">
        <f aca="false">IF(G3303=1,IF(COUNTIFS(C$2:C3303,C3303,G$2:G3303,1)=1,COUNTIFS($C:$C,C3303,$G:$G,1)+ROW()/10000000,""),"")</f>
        <v/>
      </c>
      <c r="Q3303" s="0" t="str">
        <f aca="false">IF(K3303=1,IF(COUNTIFS(C$2:C3303,C3303,K$2:K3303,1)=1,1,0),"")</f>
        <v/>
      </c>
      <c r="R3303" s="0" t="str">
        <f aca="false">IF(M3303=1,IF(COUNTIFS(C$2:C3303,C3303,M$2:M3303,1)=1,1,0),"")</f>
        <v/>
      </c>
      <c r="S3303" s="0" t="str">
        <f aca="false">IF(L3303=1,IF(COUNTIFS(C$2:C3303,C3303,L$2:L3303,1)=1,1,0),"")</f>
        <v/>
      </c>
      <c r="T3303" s="38" t="str">
        <f aca="false">IF(N3303="","",N3303+ROW()/10000000)</f>
        <v/>
      </c>
      <c r="U3303" s="0" t="str">
        <f aca="false">IF(G3303=1,IF(B3303="",1,0),"")</f>
        <v/>
      </c>
    </row>
    <row r="3304" customFormat="false" ht="15" hidden="false" customHeight="false" outlineLevel="0" collapsed="false">
      <c r="A3304" s="35"/>
      <c r="B3304" s="35"/>
      <c r="G3304" s="0" t="str">
        <f aca="false">IF(A3304="","",IF(AND(A3304&gt;=Debut,A3304&lt;Fin),1,0))</f>
        <v/>
      </c>
      <c r="H3304" s="0" t="str">
        <f aca="false">IF(G3304=1,INT(ROUND((A3304-Debut)*86400,0)/600),"")</f>
        <v/>
      </c>
      <c r="I3304" s="0" t="str">
        <f aca="false">IF(G3304=1,INT(ROUND((A3304-Debut)*86400,0)/3600),"")</f>
        <v/>
      </c>
      <c r="J3304" s="0" t="str">
        <f aca="false">IF(OR(A3304="",B3304=""),"",ROUND((B3304-A3304)*86400,0))</f>
        <v/>
      </c>
      <c r="K3304" s="37" t="str">
        <f aca="false">IF(G3304=1,IF(COUNTIFS($C:$C,C3304,$G:$G,1,$A:$A,"&gt;="&amp;(A3304-FenetreInterm/86400),$A:$A,"&lt;="&amp;A3304)&gt;=NbInterm,1,0),"")</f>
        <v/>
      </c>
      <c r="L3304" s="37" t="str">
        <f aca="false">IF(G3304=1,IF(B3304="",0,IF(J3304&lt;SeuilFugitive,1,0)),"")</f>
        <v/>
      </c>
      <c r="M3304" s="37" t="str">
        <f aca="false">IF(G3304=1,IF(B3304="",IF((Fin-A3304)*24&gt;SeuilFigee,1,0),IF(J3304&gt;SeuilFigee*3600,1,0)),"")</f>
        <v/>
      </c>
      <c r="N3304" s="0" t="str">
        <f aca="false">IF(G3304=1,IF(COUNTIF(H$2:H3304,H3304)=1,COUNTIF($H:$H,H3304),""),"")</f>
        <v/>
      </c>
      <c r="O3304" s="0" t="str">
        <f aca="false">IF(G3304=1,IF(COUNTIF(I$2:I3304,I3304)=1,COUNTIF($I:$I,I3304),""),"")</f>
        <v/>
      </c>
      <c r="P3304" s="38" t="str">
        <f aca="false">IF(G3304=1,IF(COUNTIFS(C$2:C3304,C3304,G$2:G3304,1)=1,COUNTIFS($C:$C,C3304,$G:$G,1)+ROW()/10000000,""),"")</f>
        <v/>
      </c>
      <c r="Q3304" s="0" t="str">
        <f aca="false">IF(K3304=1,IF(COUNTIFS(C$2:C3304,C3304,K$2:K3304,1)=1,1,0),"")</f>
        <v/>
      </c>
      <c r="R3304" s="0" t="str">
        <f aca="false">IF(M3304=1,IF(COUNTIFS(C$2:C3304,C3304,M$2:M3304,1)=1,1,0),"")</f>
        <v/>
      </c>
      <c r="S3304" s="0" t="str">
        <f aca="false">IF(L3304=1,IF(COUNTIFS(C$2:C3304,C3304,L$2:L3304,1)=1,1,0),"")</f>
        <v/>
      </c>
      <c r="T3304" s="38" t="str">
        <f aca="false">IF(N3304="","",N3304+ROW()/10000000)</f>
        <v/>
      </c>
      <c r="U3304" s="0" t="str">
        <f aca="false">IF(G3304=1,IF(B3304="",1,0),"")</f>
        <v/>
      </c>
    </row>
    <row r="3305" customFormat="false" ht="15" hidden="false" customHeight="false" outlineLevel="0" collapsed="false">
      <c r="A3305" s="35"/>
      <c r="B3305" s="35"/>
      <c r="G3305" s="0" t="str">
        <f aca="false">IF(A3305="","",IF(AND(A3305&gt;=Debut,A3305&lt;Fin),1,0))</f>
        <v/>
      </c>
      <c r="H3305" s="0" t="str">
        <f aca="false">IF(G3305=1,INT(ROUND((A3305-Debut)*86400,0)/600),"")</f>
        <v/>
      </c>
      <c r="I3305" s="0" t="str">
        <f aca="false">IF(G3305=1,INT(ROUND((A3305-Debut)*86400,0)/3600),"")</f>
        <v/>
      </c>
      <c r="J3305" s="0" t="str">
        <f aca="false">IF(OR(A3305="",B3305=""),"",ROUND((B3305-A3305)*86400,0))</f>
        <v/>
      </c>
      <c r="K3305" s="37" t="str">
        <f aca="false">IF(G3305=1,IF(COUNTIFS($C:$C,C3305,$G:$G,1,$A:$A,"&gt;="&amp;(A3305-FenetreInterm/86400),$A:$A,"&lt;="&amp;A3305)&gt;=NbInterm,1,0),"")</f>
        <v/>
      </c>
      <c r="L3305" s="37" t="str">
        <f aca="false">IF(G3305=1,IF(B3305="",0,IF(J3305&lt;SeuilFugitive,1,0)),"")</f>
        <v/>
      </c>
      <c r="M3305" s="37" t="str">
        <f aca="false">IF(G3305=1,IF(B3305="",IF((Fin-A3305)*24&gt;SeuilFigee,1,0),IF(J3305&gt;SeuilFigee*3600,1,0)),"")</f>
        <v/>
      </c>
      <c r="N3305" s="0" t="str">
        <f aca="false">IF(G3305=1,IF(COUNTIF(H$2:H3305,H3305)=1,COUNTIF($H:$H,H3305),""),"")</f>
        <v/>
      </c>
      <c r="O3305" s="0" t="str">
        <f aca="false">IF(G3305=1,IF(COUNTIF(I$2:I3305,I3305)=1,COUNTIF($I:$I,I3305),""),"")</f>
        <v/>
      </c>
      <c r="P3305" s="38" t="str">
        <f aca="false">IF(G3305=1,IF(COUNTIFS(C$2:C3305,C3305,G$2:G3305,1)=1,COUNTIFS($C:$C,C3305,$G:$G,1)+ROW()/10000000,""),"")</f>
        <v/>
      </c>
      <c r="Q3305" s="0" t="str">
        <f aca="false">IF(K3305=1,IF(COUNTIFS(C$2:C3305,C3305,K$2:K3305,1)=1,1,0),"")</f>
        <v/>
      </c>
      <c r="R3305" s="0" t="str">
        <f aca="false">IF(M3305=1,IF(COUNTIFS(C$2:C3305,C3305,M$2:M3305,1)=1,1,0),"")</f>
        <v/>
      </c>
      <c r="S3305" s="0" t="str">
        <f aca="false">IF(L3305=1,IF(COUNTIFS(C$2:C3305,C3305,L$2:L3305,1)=1,1,0),"")</f>
        <v/>
      </c>
      <c r="T3305" s="38" t="str">
        <f aca="false">IF(N3305="","",N3305+ROW()/10000000)</f>
        <v/>
      </c>
      <c r="U3305" s="0" t="str">
        <f aca="false">IF(G3305=1,IF(B3305="",1,0),"")</f>
        <v/>
      </c>
    </row>
    <row r="3306" customFormat="false" ht="15" hidden="false" customHeight="false" outlineLevel="0" collapsed="false">
      <c r="A3306" s="35"/>
      <c r="B3306" s="35"/>
      <c r="G3306" s="0" t="str">
        <f aca="false">IF(A3306="","",IF(AND(A3306&gt;=Debut,A3306&lt;Fin),1,0))</f>
        <v/>
      </c>
      <c r="H3306" s="0" t="str">
        <f aca="false">IF(G3306=1,INT(ROUND((A3306-Debut)*86400,0)/600),"")</f>
        <v/>
      </c>
      <c r="I3306" s="0" t="str">
        <f aca="false">IF(G3306=1,INT(ROUND((A3306-Debut)*86400,0)/3600),"")</f>
        <v/>
      </c>
      <c r="J3306" s="0" t="str">
        <f aca="false">IF(OR(A3306="",B3306=""),"",ROUND((B3306-A3306)*86400,0))</f>
        <v/>
      </c>
      <c r="K3306" s="37" t="str">
        <f aca="false">IF(G3306=1,IF(COUNTIFS($C:$C,C3306,$G:$G,1,$A:$A,"&gt;="&amp;(A3306-FenetreInterm/86400),$A:$A,"&lt;="&amp;A3306)&gt;=NbInterm,1,0),"")</f>
        <v/>
      </c>
      <c r="L3306" s="37" t="str">
        <f aca="false">IF(G3306=1,IF(B3306="",0,IF(J3306&lt;SeuilFugitive,1,0)),"")</f>
        <v/>
      </c>
      <c r="M3306" s="37" t="str">
        <f aca="false">IF(G3306=1,IF(B3306="",IF((Fin-A3306)*24&gt;SeuilFigee,1,0),IF(J3306&gt;SeuilFigee*3600,1,0)),"")</f>
        <v/>
      </c>
      <c r="N3306" s="0" t="str">
        <f aca="false">IF(G3306=1,IF(COUNTIF(H$2:H3306,H3306)=1,COUNTIF($H:$H,H3306),""),"")</f>
        <v/>
      </c>
      <c r="O3306" s="0" t="str">
        <f aca="false">IF(G3306=1,IF(COUNTIF(I$2:I3306,I3306)=1,COUNTIF($I:$I,I3306),""),"")</f>
        <v/>
      </c>
      <c r="P3306" s="38" t="str">
        <f aca="false">IF(G3306=1,IF(COUNTIFS(C$2:C3306,C3306,G$2:G3306,1)=1,COUNTIFS($C:$C,C3306,$G:$G,1)+ROW()/10000000,""),"")</f>
        <v/>
      </c>
      <c r="Q3306" s="0" t="str">
        <f aca="false">IF(K3306=1,IF(COUNTIFS(C$2:C3306,C3306,K$2:K3306,1)=1,1,0),"")</f>
        <v/>
      </c>
      <c r="R3306" s="0" t="str">
        <f aca="false">IF(M3306=1,IF(COUNTIFS(C$2:C3306,C3306,M$2:M3306,1)=1,1,0),"")</f>
        <v/>
      </c>
      <c r="S3306" s="0" t="str">
        <f aca="false">IF(L3306=1,IF(COUNTIFS(C$2:C3306,C3306,L$2:L3306,1)=1,1,0),"")</f>
        <v/>
      </c>
      <c r="T3306" s="38" t="str">
        <f aca="false">IF(N3306="","",N3306+ROW()/10000000)</f>
        <v/>
      </c>
      <c r="U3306" s="0" t="str">
        <f aca="false">IF(G3306=1,IF(B3306="",1,0),"")</f>
        <v/>
      </c>
    </row>
    <row r="3307" customFormat="false" ht="15" hidden="false" customHeight="false" outlineLevel="0" collapsed="false">
      <c r="A3307" s="35"/>
      <c r="B3307" s="35"/>
      <c r="G3307" s="0" t="str">
        <f aca="false">IF(A3307="","",IF(AND(A3307&gt;=Debut,A3307&lt;Fin),1,0))</f>
        <v/>
      </c>
      <c r="H3307" s="0" t="str">
        <f aca="false">IF(G3307=1,INT(ROUND((A3307-Debut)*86400,0)/600),"")</f>
        <v/>
      </c>
      <c r="I3307" s="0" t="str">
        <f aca="false">IF(G3307=1,INT(ROUND((A3307-Debut)*86400,0)/3600),"")</f>
        <v/>
      </c>
      <c r="J3307" s="0" t="str">
        <f aca="false">IF(OR(A3307="",B3307=""),"",ROUND((B3307-A3307)*86400,0))</f>
        <v/>
      </c>
      <c r="K3307" s="37" t="str">
        <f aca="false">IF(G3307=1,IF(COUNTIFS($C:$C,C3307,$G:$G,1,$A:$A,"&gt;="&amp;(A3307-FenetreInterm/86400),$A:$A,"&lt;="&amp;A3307)&gt;=NbInterm,1,0),"")</f>
        <v/>
      </c>
      <c r="L3307" s="37" t="str">
        <f aca="false">IF(G3307=1,IF(B3307="",0,IF(J3307&lt;SeuilFugitive,1,0)),"")</f>
        <v/>
      </c>
      <c r="M3307" s="37" t="str">
        <f aca="false">IF(G3307=1,IF(B3307="",IF((Fin-A3307)*24&gt;SeuilFigee,1,0),IF(J3307&gt;SeuilFigee*3600,1,0)),"")</f>
        <v/>
      </c>
      <c r="N3307" s="0" t="str">
        <f aca="false">IF(G3307=1,IF(COUNTIF(H$2:H3307,H3307)=1,COUNTIF($H:$H,H3307),""),"")</f>
        <v/>
      </c>
      <c r="O3307" s="0" t="str">
        <f aca="false">IF(G3307=1,IF(COUNTIF(I$2:I3307,I3307)=1,COUNTIF($I:$I,I3307),""),"")</f>
        <v/>
      </c>
      <c r="P3307" s="38" t="str">
        <f aca="false">IF(G3307=1,IF(COUNTIFS(C$2:C3307,C3307,G$2:G3307,1)=1,COUNTIFS($C:$C,C3307,$G:$G,1)+ROW()/10000000,""),"")</f>
        <v/>
      </c>
      <c r="Q3307" s="0" t="str">
        <f aca="false">IF(K3307=1,IF(COUNTIFS(C$2:C3307,C3307,K$2:K3307,1)=1,1,0),"")</f>
        <v/>
      </c>
      <c r="R3307" s="0" t="str">
        <f aca="false">IF(M3307=1,IF(COUNTIFS(C$2:C3307,C3307,M$2:M3307,1)=1,1,0),"")</f>
        <v/>
      </c>
      <c r="S3307" s="0" t="str">
        <f aca="false">IF(L3307=1,IF(COUNTIFS(C$2:C3307,C3307,L$2:L3307,1)=1,1,0),"")</f>
        <v/>
      </c>
      <c r="T3307" s="38" t="str">
        <f aca="false">IF(N3307="","",N3307+ROW()/10000000)</f>
        <v/>
      </c>
      <c r="U3307" s="0" t="str">
        <f aca="false">IF(G3307=1,IF(B3307="",1,0),"")</f>
        <v/>
      </c>
    </row>
    <row r="3308" customFormat="false" ht="15" hidden="false" customHeight="false" outlineLevel="0" collapsed="false">
      <c r="A3308" s="35"/>
      <c r="B3308" s="35"/>
      <c r="G3308" s="0" t="str">
        <f aca="false">IF(A3308="","",IF(AND(A3308&gt;=Debut,A3308&lt;Fin),1,0))</f>
        <v/>
      </c>
      <c r="H3308" s="0" t="str">
        <f aca="false">IF(G3308=1,INT(ROUND((A3308-Debut)*86400,0)/600),"")</f>
        <v/>
      </c>
      <c r="I3308" s="0" t="str">
        <f aca="false">IF(G3308=1,INT(ROUND((A3308-Debut)*86400,0)/3600),"")</f>
        <v/>
      </c>
      <c r="J3308" s="0" t="str">
        <f aca="false">IF(OR(A3308="",B3308=""),"",ROUND((B3308-A3308)*86400,0))</f>
        <v/>
      </c>
      <c r="K3308" s="37" t="str">
        <f aca="false">IF(G3308=1,IF(COUNTIFS($C:$C,C3308,$G:$G,1,$A:$A,"&gt;="&amp;(A3308-FenetreInterm/86400),$A:$A,"&lt;="&amp;A3308)&gt;=NbInterm,1,0),"")</f>
        <v/>
      </c>
      <c r="L3308" s="37" t="str">
        <f aca="false">IF(G3308=1,IF(B3308="",0,IF(J3308&lt;SeuilFugitive,1,0)),"")</f>
        <v/>
      </c>
      <c r="M3308" s="37" t="str">
        <f aca="false">IF(G3308=1,IF(B3308="",IF((Fin-A3308)*24&gt;SeuilFigee,1,0),IF(J3308&gt;SeuilFigee*3600,1,0)),"")</f>
        <v/>
      </c>
      <c r="N3308" s="0" t="str">
        <f aca="false">IF(G3308=1,IF(COUNTIF(H$2:H3308,H3308)=1,COUNTIF($H:$H,H3308),""),"")</f>
        <v/>
      </c>
      <c r="O3308" s="0" t="str">
        <f aca="false">IF(G3308=1,IF(COUNTIF(I$2:I3308,I3308)=1,COUNTIF($I:$I,I3308),""),"")</f>
        <v/>
      </c>
      <c r="P3308" s="38" t="str">
        <f aca="false">IF(G3308=1,IF(COUNTIFS(C$2:C3308,C3308,G$2:G3308,1)=1,COUNTIFS($C:$C,C3308,$G:$G,1)+ROW()/10000000,""),"")</f>
        <v/>
      </c>
      <c r="Q3308" s="0" t="str">
        <f aca="false">IF(K3308=1,IF(COUNTIFS(C$2:C3308,C3308,K$2:K3308,1)=1,1,0),"")</f>
        <v/>
      </c>
      <c r="R3308" s="0" t="str">
        <f aca="false">IF(M3308=1,IF(COUNTIFS(C$2:C3308,C3308,M$2:M3308,1)=1,1,0),"")</f>
        <v/>
      </c>
      <c r="S3308" s="0" t="str">
        <f aca="false">IF(L3308=1,IF(COUNTIFS(C$2:C3308,C3308,L$2:L3308,1)=1,1,0),"")</f>
        <v/>
      </c>
      <c r="T3308" s="38" t="str">
        <f aca="false">IF(N3308="","",N3308+ROW()/10000000)</f>
        <v/>
      </c>
      <c r="U3308" s="0" t="str">
        <f aca="false">IF(G3308=1,IF(B3308="",1,0),"")</f>
        <v/>
      </c>
    </row>
    <row r="3309" customFormat="false" ht="15" hidden="false" customHeight="false" outlineLevel="0" collapsed="false">
      <c r="A3309" s="35"/>
      <c r="B3309" s="35"/>
      <c r="G3309" s="0" t="str">
        <f aca="false">IF(A3309="","",IF(AND(A3309&gt;=Debut,A3309&lt;Fin),1,0))</f>
        <v/>
      </c>
      <c r="H3309" s="0" t="str">
        <f aca="false">IF(G3309=1,INT(ROUND((A3309-Debut)*86400,0)/600),"")</f>
        <v/>
      </c>
      <c r="I3309" s="0" t="str">
        <f aca="false">IF(G3309=1,INT(ROUND((A3309-Debut)*86400,0)/3600),"")</f>
        <v/>
      </c>
      <c r="J3309" s="0" t="str">
        <f aca="false">IF(OR(A3309="",B3309=""),"",ROUND((B3309-A3309)*86400,0))</f>
        <v/>
      </c>
      <c r="K3309" s="37" t="str">
        <f aca="false">IF(G3309=1,IF(COUNTIFS($C:$C,C3309,$G:$G,1,$A:$A,"&gt;="&amp;(A3309-FenetreInterm/86400),$A:$A,"&lt;="&amp;A3309)&gt;=NbInterm,1,0),"")</f>
        <v/>
      </c>
      <c r="L3309" s="37" t="str">
        <f aca="false">IF(G3309=1,IF(B3309="",0,IF(J3309&lt;SeuilFugitive,1,0)),"")</f>
        <v/>
      </c>
      <c r="M3309" s="37" t="str">
        <f aca="false">IF(G3309=1,IF(B3309="",IF((Fin-A3309)*24&gt;SeuilFigee,1,0),IF(J3309&gt;SeuilFigee*3600,1,0)),"")</f>
        <v/>
      </c>
      <c r="N3309" s="0" t="str">
        <f aca="false">IF(G3309=1,IF(COUNTIF(H$2:H3309,H3309)=1,COUNTIF($H:$H,H3309),""),"")</f>
        <v/>
      </c>
      <c r="O3309" s="0" t="str">
        <f aca="false">IF(G3309=1,IF(COUNTIF(I$2:I3309,I3309)=1,COUNTIF($I:$I,I3309),""),"")</f>
        <v/>
      </c>
      <c r="P3309" s="38" t="str">
        <f aca="false">IF(G3309=1,IF(COUNTIFS(C$2:C3309,C3309,G$2:G3309,1)=1,COUNTIFS($C:$C,C3309,$G:$G,1)+ROW()/10000000,""),"")</f>
        <v/>
      </c>
      <c r="Q3309" s="0" t="str">
        <f aca="false">IF(K3309=1,IF(COUNTIFS(C$2:C3309,C3309,K$2:K3309,1)=1,1,0),"")</f>
        <v/>
      </c>
      <c r="R3309" s="0" t="str">
        <f aca="false">IF(M3309=1,IF(COUNTIFS(C$2:C3309,C3309,M$2:M3309,1)=1,1,0),"")</f>
        <v/>
      </c>
      <c r="S3309" s="0" t="str">
        <f aca="false">IF(L3309=1,IF(COUNTIFS(C$2:C3309,C3309,L$2:L3309,1)=1,1,0),"")</f>
        <v/>
      </c>
      <c r="T3309" s="38" t="str">
        <f aca="false">IF(N3309="","",N3309+ROW()/10000000)</f>
        <v/>
      </c>
      <c r="U3309" s="0" t="str">
        <f aca="false">IF(G3309=1,IF(B3309="",1,0),"")</f>
        <v/>
      </c>
    </row>
    <row r="3310" customFormat="false" ht="15" hidden="false" customHeight="false" outlineLevel="0" collapsed="false">
      <c r="A3310" s="35"/>
      <c r="B3310" s="35"/>
      <c r="G3310" s="0" t="str">
        <f aca="false">IF(A3310="","",IF(AND(A3310&gt;=Debut,A3310&lt;Fin),1,0))</f>
        <v/>
      </c>
      <c r="H3310" s="0" t="str">
        <f aca="false">IF(G3310=1,INT(ROUND((A3310-Debut)*86400,0)/600),"")</f>
        <v/>
      </c>
      <c r="I3310" s="0" t="str">
        <f aca="false">IF(G3310=1,INT(ROUND((A3310-Debut)*86400,0)/3600),"")</f>
        <v/>
      </c>
      <c r="J3310" s="0" t="str">
        <f aca="false">IF(OR(A3310="",B3310=""),"",ROUND((B3310-A3310)*86400,0))</f>
        <v/>
      </c>
      <c r="K3310" s="37" t="str">
        <f aca="false">IF(G3310=1,IF(COUNTIFS($C:$C,C3310,$G:$G,1,$A:$A,"&gt;="&amp;(A3310-FenetreInterm/86400),$A:$A,"&lt;="&amp;A3310)&gt;=NbInterm,1,0),"")</f>
        <v/>
      </c>
      <c r="L3310" s="37" t="str">
        <f aca="false">IF(G3310=1,IF(B3310="",0,IF(J3310&lt;SeuilFugitive,1,0)),"")</f>
        <v/>
      </c>
      <c r="M3310" s="37" t="str">
        <f aca="false">IF(G3310=1,IF(B3310="",IF((Fin-A3310)*24&gt;SeuilFigee,1,0),IF(J3310&gt;SeuilFigee*3600,1,0)),"")</f>
        <v/>
      </c>
      <c r="N3310" s="0" t="str">
        <f aca="false">IF(G3310=1,IF(COUNTIF(H$2:H3310,H3310)=1,COUNTIF($H:$H,H3310),""),"")</f>
        <v/>
      </c>
      <c r="O3310" s="0" t="str">
        <f aca="false">IF(G3310=1,IF(COUNTIF(I$2:I3310,I3310)=1,COUNTIF($I:$I,I3310),""),"")</f>
        <v/>
      </c>
      <c r="P3310" s="38" t="str">
        <f aca="false">IF(G3310=1,IF(COUNTIFS(C$2:C3310,C3310,G$2:G3310,1)=1,COUNTIFS($C:$C,C3310,$G:$G,1)+ROW()/10000000,""),"")</f>
        <v/>
      </c>
      <c r="Q3310" s="0" t="str">
        <f aca="false">IF(K3310=1,IF(COUNTIFS(C$2:C3310,C3310,K$2:K3310,1)=1,1,0),"")</f>
        <v/>
      </c>
      <c r="R3310" s="0" t="str">
        <f aca="false">IF(M3310=1,IF(COUNTIFS(C$2:C3310,C3310,M$2:M3310,1)=1,1,0),"")</f>
        <v/>
      </c>
      <c r="S3310" s="0" t="str">
        <f aca="false">IF(L3310=1,IF(COUNTIFS(C$2:C3310,C3310,L$2:L3310,1)=1,1,0),"")</f>
        <v/>
      </c>
      <c r="T3310" s="38" t="str">
        <f aca="false">IF(N3310="","",N3310+ROW()/10000000)</f>
        <v/>
      </c>
      <c r="U3310" s="0" t="str">
        <f aca="false">IF(G3310=1,IF(B3310="",1,0),"")</f>
        <v/>
      </c>
    </row>
    <row r="3311" customFormat="false" ht="15" hidden="false" customHeight="false" outlineLevel="0" collapsed="false">
      <c r="A3311" s="35"/>
      <c r="B3311" s="35"/>
      <c r="G3311" s="0" t="str">
        <f aca="false">IF(A3311="","",IF(AND(A3311&gt;=Debut,A3311&lt;Fin),1,0))</f>
        <v/>
      </c>
      <c r="H3311" s="0" t="str">
        <f aca="false">IF(G3311=1,INT(ROUND((A3311-Debut)*86400,0)/600),"")</f>
        <v/>
      </c>
      <c r="I3311" s="0" t="str">
        <f aca="false">IF(G3311=1,INT(ROUND((A3311-Debut)*86400,0)/3600),"")</f>
        <v/>
      </c>
      <c r="J3311" s="0" t="str">
        <f aca="false">IF(OR(A3311="",B3311=""),"",ROUND((B3311-A3311)*86400,0))</f>
        <v/>
      </c>
      <c r="K3311" s="37" t="str">
        <f aca="false">IF(G3311=1,IF(COUNTIFS($C:$C,C3311,$G:$G,1,$A:$A,"&gt;="&amp;(A3311-FenetreInterm/86400),$A:$A,"&lt;="&amp;A3311)&gt;=NbInterm,1,0),"")</f>
        <v/>
      </c>
      <c r="L3311" s="37" t="str">
        <f aca="false">IF(G3311=1,IF(B3311="",0,IF(J3311&lt;SeuilFugitive,1,0)),"")</f>
        <v/>
      </c>
      <c r="M3311" s="37" t="str">
        <f aca="false">IF(G3311=1,IF(B3311="",IF((Fin-A3311)*24&gt;SeuilFigee,1,0),IF(J3311&gt;SeuilFigee*3600,1,0)),"")</f>
        <v/>
      </c>
      <c r="N3311" s="0" t="str">
        <f aca="false">IF(G3311=1,IF(COUNTIF(H$2:H3311,H3311)=1,COUNTIF($H:$H,H3311),""),"")</f>
        <v/>
      </c>
      <c r="O3311" s="0" t="str">
        <f aca="false">IF(G3311=1,IF(COUNTIF(I$2:I3311,I3311)=1,COUNTIF($I:$I,I3311),""),"")</f>
        <v/>
      </c>
      <c r="P3311" s="38" t="str">
        <f aca="false">IF(G3311=1,IF(COUNTIFS(C$2:C3311,C3311,G$2:G3311,1)=1,COUNTIFS($C:$C,C3311,$G:$G,1)+ROW()/10000000,""),"")</f>
        <v/>
      </c>
      <c r="Q3311" s="0" t="str">
        <f aca="false">IF(K3311=1,IF(COUNTIFS(C$2:C3311,C3311,K$2:K3311,1)=1,1,0),"")</f>
        <v/>
      </c>
      <c r="R3311" s="0" t="str">
        <f aca="false">IF(M3311=1,IF(COUNTIFS(C$2:C3311,C3311,M$2:M3311,1)=1,1,0),"")</f>
        <v/>
      </c>
      <c r="S3311" s="0" t="str">
        <f aca="false">IF(L3311=1,IF(COUNTIFS(C$2:C3311,C3311,L$2:L3311,1)=1,1,0),"")</f>
        <v/>
      </c>
      <c r="T3311" s="38" t="str">
        <f aca="false">IF(N3311="","",N3311+ROW()/10000000)</f>
        <v/>
      </c>
      <c r="U3311" s="0" t="str">
        <f aca="false">IF(G3311=1,IF(B3311="",1,0),"")</f>
        <v/>
      </c>
    </row>
    <row r="3312" customFormat="false" ht="15" hidden="false" customHeight="false" outlineLevel="0" collapsed="false">
      <c r="A3312" s="35"/>
      <c r="B3312" s="35"/>
      <c r="G3312" s="0" t="str">
        <f aca="false">IF(A3312="","",IF(AND(A3312&gt;=Debut,A3312&lt;Fin),1,0))</f>
        <v/>
      </c>
      <c r="H3312" s="0" t="str">
        <f aca="false">IF(G3312=1,INT(ROUND((A3312-Debut)*86400,0)/600),"")</f>
        <v/>
      </c>
      <c r="I3312" s="0" t="str">
        <f aca="false">IF(G3312=1,INT(ROUND((A3312-Debut)*86400,0)/3600),"")</f>
        <v/>
      </c>
      <c r="J3312" s="0" t="str">
        <f aca="false">IF(OR(A3312="",B3312=""),"",ROUND((B3312-A3312)*86400,0))</f>
        <v/>
      </c>
      <c r="K3312" s="37" t="str">
        <f aca="false">IF(G3312=1,IF(COUNTIFS($C:$C,C3312,$G:$G,1,$A:$A,"&gt;="&amp;(A3312-FenetreInterm/86400),$A:$A,"&lt;="&amp;A3312)&gt;=NbInterm,1,0),"")</f>
        <v/>
      </c>
      <c r="L3312" s="37" t="str">
        <f aca="false">IF(G3312=1,IF(B3312="",0,IF(J3312&lt;SeuilFugitive,1,0)),"")</f>
        <v/>
      </c>
      <c r="M3312" s="37" t="str">
        <f aca="false">IF(G3312=1,IF(B3312="",IF((Fin-A3312)*24&gt;SeuilFigee,1,0),IF(J3312&gt;SeuilFigee*3600,1,0)),"")</f>
        <v/>
      </c>
      <c r="N3312" s="0" t="str">
        <f aca="false">IF(G3312=1,IF(COUNTIF(H$2:H3312,H3312)=1,COUNTIF($H:$H,H3312),""),"")</f>
        <v/>
      </c>
      <c r="O3312" s="0" t="str">
        <f aca="false">IF(G3312=1,IF(COUNTIF(I$2:I3312,I3312)=1,COUNTIF($I:$I,I3312),""),"")</f>
        <v/>
      </c>
      <c r="P3312" s="38" t="str">
        <f aca="false">IF(G3312=1,IF(COUNTIFS(C$2:C3312,C3312,G$2:G3312,1)=1,COUNTIFS($C:$C,C3312,$G:$G,1)+ROW()/10000000,""),"")</f>
        <v/>
      </c>
      <c r="Q3312" s="0" t="str">
        <f aca="false">IF(K3312=1,IF(COUNTIFS(C$2:C3312,C3312,K$2:K3312,1)=1,1,0),"")</f>
        <v/>
      </c>
      <c r="R3312" s="0" t="str">
        <f aca="false">IF(M3312=1,IF(COUNTIFS(C$2:C3312,C3312,M$2:M3312,1)=1,1,0),"")</f>
        <v/>
      </c>
      <c r="S3312" s="0" t="str">
        <f aca="false">IF(L3312=1,IF(COUNTIFS(C$2:C3312,C3312,L$2:L3312,1)=1,1,0),"")</f>
        <v/>
      </c>
      <c r="T3312" s="38" t="str">
        <f aca="false">IF(N3312="","",N3312+ROW()/10000000)</f>
        <v/>
      </c>
      <c r="U3312" s="0" t="str">
        <f aca="false">IF(G3312=1,IF(B3312="",1,0),"")</f>
        <v/>
      </c>
    </row>
    <row r="3313" customFormat="false" ht="15" hidden="false" customHeight="false" outlineLevel="0" collapsed="false">
      <c r="A3313" s="35"/>
      <c r="B3313" s="35"/>
      <c r="G3313" s="0" t="str">
        <f aca="false">IF(A3313="","",IF(AND(A3313&gt;=Debut,A3313&lt;Fin),1,0))</f>
        <v/>
      </c>
      <c r="H3313" s="0" t="str">
        <f aca="false">IF(G3313=1,INT(ROUND((A3313-Debut)*86400,0)/600),"")</f>
        <v/>
      </c>
      <c r="I3313" s="0" t="str">
        <f aca="false">IF(G3313=1,INT(ROUND((A3313-Debut)*86400,0)/3600),"")</f>
        <v/>
      </c>
      <c r="J3313" s="0" t="str">
        <f aca="false">IF(OR(A3313="",B3313=""),"",ROUND((B3313-A3313)*86400,0))</f>
        <v/>
      </c>
      <c r="K3313" s="37" t="str">
        <f aca="false">IF(G3313=1,IF(COUNTIFS($C:$C,C3313,$G:$G,1,$A:$A,"&gt;="&amp;(A3313-FenetreInterm/86400),$A:$A,"&lt;="&amp;A3313)&gt;=NbInterm,1,0),"")</f>
        <v/>
      </c>
      <c r="L3313" s="37" t="str">
        <f aca="false">IF(G3313=1,IF(B3313="",0,IF(J3313&lt;SeuilFugitive,1,0)),"")</f>
        <v/>
      </c>
      <c r="M3313" s="37" t="str">
        <f aca="false">IF(G3313=1,IF(B3313="",IF((Fin-A3313)*24&gt;SeuilFigee,1,0),IF(J3313&gt;SeuilFigee*3600,1,0)),"")</f>
        <v/>
      </c>
      <c r="N3313" s="0" t="str">
        <f aca="false">IF(G3313=1,IF(COUNTIF(H$2:H3313,H3313)=1,COUNTIF($H:$H,H3313),""),"")</f>
        <v/>
      </c>
      <c r="O3313" s="0" t="str">
        <f aca="false">IF(G3313=1,IF(COUNTIF(I$2:I3313,I3313)=1,COUNTIF($I:$I,I3313),""),"")</f>
        <v/>
      </c>
      <c r="P3313" s="38" t="str">
        <f aca="false">IF(G3313=1,IF(COUNTIFS(C$2:C3313,C3313,G$2:G3313,1)=1,COUNTIFS($C:$C,C3313,$G:$G,1)+ROW()/10000000,""),"")</f>
        <v/>
      </c>
      <c r="Q3313" s="0" t="str">
        <f aca="false">IF(K3313=1,IF(COUNTIFS(C$2:C3313,C3313,K$2:K3313,1)=1,1,0),"")</f>
        <v/>
      </c>
      <c r="R3313" s="0" t="str">
        <f aca="false">IF(M3313=1,IF(COUNTIFS(C$2:C3313,C3313,M$2:M3313,1)=1,1,0),"")</f>
        <v/>
      </c>
      <c r="S3313" s="0" t="str">
        <f aca="false">IF(L3313=1,IF(COUNTIFS(C$2:C3313,C3313,L$2:L3313,1)=1,1,0),"")</f>
        <v/>
      </c>
      <c r="T3313" s="38" t="str">
        <f aca="false">IF(N3313="","",N3313+ROW()/10000000)</f>
        <v/>
      </c>
      <c r="U3313" s="0" t="str">
        <f aca="false">IF(G3313=1,IF(B3313="",1,0),"")</f>
        <v/>
      </c>
    </row>
    <row r="3314" customFormat="false" ht="15" hidden="false" customHeight="false" outlineLevel="0" collapsed="false">
      <c r="A3314" s="35"/>
      <c r="B3314" s="35"/>
      <c r="G3314" s="0" t="str">
        <f aca="false">IF(A3314="","",IF(AND(A3314&gt;=Debut,A3314&lt;Fin),1,0))</f>
        <v/>
      </c>
      <c r="H3314" s="0" t="str">
        <f aca="false">IF(G3314=1,INT(ROUND((A3314-Debut)*86400,0)/600),"")</f>
        <v/>
      </c>
      <c r="I3314" s="0" t="str">
        <f aca="false">IF(G3314=1,INT(ROUND((A3314-Debut)*86400,0)/3600),"")</f>
        <v/>
      </c>
      <c r="J3314" s="0" t="str">
        <f aca="false">IF(OR(A3314="",B3314=""),"",ROUND((B3314-A3314)*86400,0))</f>
        <v/>
      </c>
      <c r="K3314" s="37" t="str">
        <f aca="false">IF(G3314=1,IF(COUNTIFS($C:$C,C3314,$G:$G,1,$A:$A,"&gt;="&amp;(A3314-FenetreInterm/86400),$A:$A,"&lt;="&amp;A3314)&gt;=NbInterm,1,0),"")</f>
        <v/>
      </c>
      <c r="L3314" s="37" t="str">
        <f aca="false">IF(G3314=1,IF(B3314="",0,IF(J3314&lt;SeuilFugitive,1,0)),"")</f>
        <v/>
      </c>
      <c r="M3314" s="37" t="str">
        <f aca="false">IF(G3314=1,IF(B3314="",IF((Fin-A3314)*24&gt;SeuilFigee,1,0),IF(J3314&gt;SeuilFigee*3600,1,0)),"")</f>
        <v/>
      </c>
      <c r="N3314" s="0" t="str">
        <f aca="false">IF(G3314=1,IF(COUNTIF(H$2:H3314,H3314)=1,COUNTIF($H:$H,H3314),""),"")</f>
        <v/>
      </c>
      <c r="O3314" s="0" t="str">
        <f aca="false">IF(G3314=1,IF(COUNTIF(I$2:I3314,I3314)=1,COUNTIF($I:$I,I3314),""),"")</f>
        <v/>
      </c>
      <c r="P3314" s="38" t="str">
        <f aca="false">IF(G3314=1,IF(COUNTIFS(C$2:C3314,C3314,G$2:G3314,1)=1,COUNTIFS($C:$C,C3314,$G:$G,1)+ROW()/10000000,""),"")</f>
        <v/>
      </c>
      <c r="Q3314" s="0" t="str">
        <f aca="false">IF(K3314=1,IF(COUNTIFS(C$2:C3314,C3314,K$2:K3314,1)=1,1,0),"")</f>
        <v/>
      </c>
      <c r="R3314" s="0" t="str">
        <f aca="false">IF(M3314=1,IF(COUNTIFS(C$2:C3314,C3314,M$2:M3314,1)=1,1,0),"")</f>
        <v/>
      </c>
      <c r="S3314" s="0" t="str">
        <f aca="false">IF(L3314=1,IF(COUNTIFS(C$2:C3314,C3314,L$2:L3314,1)=1,1,0),"")</f>
        <v/>
      </c>
      <c r="T3314" s="38" t="str">
        <f aca="false">IF(N3314="","",N3314+ROW()/10000000)</f>
        <v/>
      </c>
      <c r="U3314" s="0" t="str">
        <f aca="false">IF(G3314=1,IF(B3314="",1,0),"")</f>
        <v/>
      </c>
    </row>
    <row r="3315" customFormat="false" ht="15" hidden="false" customHeight="false" outlineLevel="0" collapsed="false">
      <c r="A3315" s="35"/>
      <c r="B3315" s="35"/>
      <c r="G3315" s="0" t="str">
        <f aca="false">IF(A3315="","",IF(AND(A3315&gt;=Debut,A3315&lt;Fin),1,0))</f>
        <v/>
      </c>
      <c r="H3315" s="0" t="str">
        <f aca="false">IF(G3315=1,INT(ROUND((A3315-Debut)*86400,0)/600),"")</f>
        <v/>
      </c>
      <c r="I3315" s="0" t="str">
        <f aca="false">IF(G3315=1,INT(ROUND((A3315-Debut)*86400,0)/3600),"")</f>
        <v/>
      </c>
      <c r="J3315" s="0" t="str">
        <f aca="false">IF(OR(A3315="",B3315=""),"",ROUND((B3315-A3315)*86400,0))</f>
        <v/>
      </c>
      <c r="K3315" s="37" t="str">
        <f aca="false">IF(G3315=1,IF(COUNTIFS($C:$C,C3315,$G:$G,1,$A:$A,"&gt;="&amp;(A3315-FenetreInterm/86400),$A:$A,"&lt;="&amp;A3315)&gt;=NbInterm,1,0),"")</f>
        <v/>
      </c>
      <c r="L3315" s="37" t="str">
        <f aca="false">IF(G3315=1,IF(B3315="",0,IF(J3315&lt;SeuilFugitive,1,0)),"")</f>
        <v/>
      </c>
      <c r="M3315" s="37" t="str">
        <f aca="false">IF(G3315=1,IF(B3315="",IF((Fin-A3315)*24&gt;SeuilFigee,1,0),IF(J3315&gt;SeuilFigee*3600,1,0)),"")</f>
        <v/>
      </c>
      <c r="N3315" s="0" t="str">
        <f aca="false">IF(G3315=1,IF(COUNTIF(H$2:H3315,H3315)=1,COUNTIF($H:$H,H3315),""),"")</f>
        <v/>
      </c>
      <c r="O3315" s="0" t="str">
        <f aca="false">IF(G3315=1,IF(COUNTIF(I$2:I3315,I3315)=1,COUNTIF($I:$I,I3315),""),"")</f>
        <v/>
      </c>
      <c r="P3315" s="38" t="str">
        <f aca="false">IF(G3315=1,IF(COUNTIFS(C$2:C3315,C3315,G$2:G3315,1)=1,COUNTIFS($C:$C,C3315,$G:$G,1)+ROW()/10000000,""),"")</f>
        <v/>
      </c>
      <c r="Q3315" s="0" t="str">
        <f aca="false">IF(K3315=1,IF(COUNTIFS(C$2:C3315,C3315,K$2:K3315,1)=1,1,0),"")</f>
        <v/>
      </c>
      <c r="R3315" s="0" t="str">
        <f aca="false">IF(M3315=1,IF(COUNTIFS(C$2:C3315,C3315,M$2:M3315,1)=1,1,0),"")</f>
        <v/>
      </c>
      <c r="S3315" s="0" t="str">
        <f aca="false">IF(L3315=1,IF(COUNTIFS(C$2:C3315,C3315,L$2:L3315,1)=1,1,0),"")</f>
        <v/>
      </c>
      <c r="T3315" s="38" t="str">
        <f aca="false">IF(N3315="","",N3315+ROW()/10000000)</f>
        <v/>
      </c>
      <c r="U3315" s="0" t="str">
        <f aca="false">IF(G3315=1,IF(B3315="",1,0),"")</f>
        <v/>
      </c>
    </row>
    <row r="3316" customFormat="false" ht="15" hidden="false" customHeight="false" outlineLevel="0" collapsed="false">
      <c r="A3316" s="35"/>
      <c r="B3316" s="35"/>
      <c r="G3316" s="0" t="str">
        <f aca="false">IF(A3316="","",IF(AND(A3316&gt;=Debut,A3316&lt;Fin),1,0))</f>
        <v/>
      </c>
      <c r="H3316" s="0" t="str">
        <f aca="false">IF(G3316=1,INT(ROUND((A3316-Debut)*86400,0)/600),"")</f>
        <v/>
      </c>
      <c r="I3316" s="0" t="str">
        <f aca="false">IF(G3316=1,INT(ROUND((A3316-Debut)*86400,0)/3600),"")</f>
        <v/>
      </c>
      <c r="J3316" s="0" t="str">
        <f aca="false">IF(OR(A3316="",B3316=""),"",ROUND((B3316-A3316)*86400,0))</f>
        <v/>
      </c>
      <c r="K3316" s="37" t="str">
        <f aca="false">IF(G3316=1,IF(COUNTIFS($C:$C,C3316,$G:$G,1,$A:$A,"&gt;="&amp;(A3316-FenetreInterm/86400),$A:$A,"&lt;="&amp;A3316)&gt;=NbInterm,1,0),"")</f>
        <v/>
      </c>
      <c r="L3316" s="37" t="str">
        <f aca="false">IF(G3316=1,IF(B3316="",0,IF(J3316&lt;SeuilFugitive,1,0)),"")</f>
        <v/>
      </c>
      <c r="M3316" s="37" t="str">
        <f aca="false">IF(G3316=1,IF(B3316="",IF((Fin-A3316)*24&gt;SeuilFigee,1,0),IF(J3316&gt;SeuilFigee*3600,1,0)),"")</f>
        <v/>
      </c>
      <c r="N3316" s="0" t="str">
        <f aca="false">IF(G3316=1,IF(COUNTIF(H$2:H3316,H3316)=1,COUNTIF($H:$H,H3316),""),"")</f>
        <v/>
      </c>
      <c r="O3316" s="0" t="str">
        <f aca="false">IF(G3316=1,IF(COUNTIF(I$2:I3316,I3316)=1,COUNTIF($I:$I,I3316),""),"")</f>
        <v/>
      </c>
      <c r="P3316" s="38" t="str">
        <f aca="false">IF(G3316=1,IF(COUNTIFS(C$2:C3316,C3316,G$2:G3316,1)=1,COUNTIFS($C:$C,C3316,$G:$G,1)+ROW()/10000000,""),"")</f>
        <v/>
      </c>
      <c r="Q3316" s="0" t="str">
        <f aca="false">IF(K3316=1,IF(COUNTIFS(C$2:C3316,C3316,K$2:K3316,1)=1,1,0),"")</f>
        <v/>
      </c>
      <c r="R3316" s="0" t="str">
        <f aca="false">IF(M3316=1,IF(COUNTIFS(C$2:C3316,C3316,M$2:M3316,1)=1,1,0),"")</f>
        <v/>
      </c>
      <c r="S3316" s="0" t="str">
        <f aca="false">IF(L3316=1,IF(COUNTIFS(C$2:C3316,C3316,L$2:L3316,1)=1,1,0),"")</f>
        <v/>
      </c>
      <c r="T3316" s="38" t="str">
        <f aca="false">IF(N3316="","",N3316+ROW()/10000000)</f>
        <v/>
      </c>
      <c r="U3316" s="0" t="str">
        <f aca="false">IF(G3316=1,IF(B3316="",1,0),"")</f>
        <v/>
      </c>
    </row>
    <row r="3317" customFormat="false" ht="15" hidden="false" customHeight="false" outlineLevel="0" collapsed="false">
      <c r="A3317" s="35"/>
      <c r="B3317" s="35"/>
      <c r="G3317" s="0" t="str">
        <f aca="false">IF(A3317="","",IF(AND(A3317&gt;=Debut,A3317&lt;Fin),1,0))</f>
        <v/>
      </c>
      <c r="H3317" s="0" t="str">
        <f aca="false">IF(G3317=1,INT(ROUND((A3317-Debut)*86400,0)/600),"")</f>
        <v/>
      </c>
      <c r="I3317" s="0" t="str">
        <f aca="false">IF(G3317=1,INT(ROUND((A3317-Debut)*86400,0)/3600),"")</f>
        <v/>
      </c>
      <c r="J3317" s="0" t="str">
        <f aca="false">IF(OR(A3317="",B3317=""),"",ROUND((B3317-A3317)*86400,0))</f>
        <v/>
      </c>
      <c r="K3317" s="37" t="str">
        <f aca="false">IF(G3317=1,IF(COUNTIFS($C:$C,C3317,$G:$G,1,$A:$A,"&gt;="&amp;(A3317-FenetreInterm/86400),$A:$A,"&lt;="&amp;A3317)&gt;=NbInterm,1,0),"")</f>
        <v/>
      </c>
      <c r="L3317" s="37" t="str">
        <f aca="false">IF(G3317=1,IF(B3317="",0,IF(J3317&lt;SeuilFugitive,1,0)),"")</f>
        <v/>
      </c>
      <c r="M3317" s="37" t="str">
        <f aca="false">IF(G3317=1,IF(B3317="",IF((Fin-A3317)*24&gt;SeuilFigee,1,0),IF(J3317&gt;SeuilFigee*3600,1,0)),"")</f>
        <v/>
      </c>
      <c r="N3317" s="0" t="str">
        <f aca="false">IF(G3317=1,IF(COUNTIF(H$2:H3317,H3317)=1,COUNTIF($H:$H,H3317),""),"")</f>
        <v/>
      </c>
      <c r="O3317" s="0" t="str">
        <f aca="false">IF(G3317=1,IF(COUNTIF(I$2:I3317,I3317)=1,COUNTIF($I:$I,I3317),""),"")</f>
        <v/>
      </c>
      <c r="P3317" s="38" t="str">
        <f aca="false">IF(G3317=1,IF(COUNTIFS(C$2:C3317,C3317,G$2:G3317,1)=1,COUNTIFS($C:$C,C3317,$G:$G,1)+ROW()/10000000,""),"")</f>
        <v/>
      </c>
      <c r="Q3317" s="0" t="str">
        <f aca="false">IF(K3317=1,IF(COUNTIFS(C$2:C3317,C3317,K$2:K3317,1)=1,1,0),"")</f>
        <v/>
      </c>
      <c r="R3317" s="0" t="str">
        <f aca="false">IF(M3317=1,IF(COUNTIFS(C$2:C3317,C3317,M$2:M3317,1)=1,1,0),"")</f>
        <v/>
      </c>
      <c r="S3317" s="0" t="str">
        <f aca="false">IF(L3317=1,IF(COUNTIFS(C$2:C3317,C3317,L$2:L3317,1)=1,1,0),"")</f>
        <v/>
      </c>
      <c r="T3317" s="38" t="str">
        <f aca="false">IF(N3317="","",N3317+ROW()/10000000)</f>
        <v/>
      </c>
      <c r="U3317" s="0" t="str">
        <f aca="false">IF(G3317=1,IF(B3317="",1,0),"")</f>
        <v/>
      </c>
    </row>
    <row r="3318" customFormat="false" ht="15" hidden="false" customHeight="false" outlineLevel="0" collapsed="false">
      <c r="A3318" s="35"/>
      <c r="B3318" s="35"/>
      <c r="G3318" s="0" t="str">
        <f aca="false">IF(A3318="","",IF(AND(A3318&gt;=Debut,A3318&lt;Fin),1,0))</f>
        <v/>
      </c>
      <c r="H3318" s="0" t="str">
        <f aca="false">IF(G3318=1,INT(ROUND((A3318-Debut)*86400,0)/600),"")</f>
        <v/>
      </c>
      <c r="I3318" s="0" t="str">
        <f aca="false">IF(G3318=1,INT(ROUND((A3318-Debut)*86400,0)/3600),"")</f>
        <v/>
      </c>
      <c r="J3318" s="0" t="str">
        <f aca="false">IF(OR(A3318="",B3318=""),"",ROUND((B3318-A3318)*86400,0))</f>
        <v/>
      </c>
      <c r="K3318" s="37" t="str">
        <f aca="false">IF(G3318=1,IF(COUNTIFS($C:$C,C3318,$G:$G,1,$A:$A,"&gt;="&amp;(A3318-FenetreInterm/86400),$A:$A,"&lt;="&amp;A3318)&gt;=NbInterm,1,0),"")</f>
        <v/>
      </c>
      <c r="L3318" s="37" t="str">
        <f aca="false">IF(G3318=1,IF(B3318="",0,IF(J3318&lt;SeuilFugitive,1,0)),"")</f>
        <v/>
      </c>
      <c r="M3318" s="37" t="str">
        <f aca="false">IF(G3318=1,IF(B3318="",IF((Fin-A3318)*24&gt;SeuilFigee,1,0),IF(J3318&gt;SeuilFigee*3600,1,0)),"")</f>
        <v/>
      </c>
      <c r="N3318" s="0" t="str">
        <f aca="false">IF(G3318=1,IF(COUNTIF(H$2:H3318,H3318)=1,COUNTIF($H:$H,H3318),""),"")</f>
        <v/>
      </c>
      <c r="O3318" s="0" t="str">
        <f aca="false">IF(G3318=1,IF(COUNTIF(I$2:I3318,I3318)=1,COUNTIF($I:$I,I3318),""),"")</f>
        <v/>
      </c>
      <c r="P3318" s="38" t="str">
        <f aca="false">IF(G3318=1,IF(COUNTIFS(C$2:C3318,C3318,G$2:G3318,1)=1,COUNTIFS($C:$C,C3318,$G:$G,1)+ROW()/10000000,""),"")</f>
        <v/>
      </c>
      <c r="Q3318" s="0" t="str">
        <f aca="false">IF(K3318=1,IF(COUNTIFS(C$2:C3318,C3318,K$2:K3318,1)=1,1,0),"")</f>
        <v/>
      </c>
      <c r="R3318" s="0" t="str">
        <f aca="false">IF(M3318=1,IF(COUNTIFS(C$2:C3318,C3318,M$2:M3318,1)=1,1,0),"")</f>
        <v/>
      </c>
      <c r="S3318" s="0" t="str">
        <f aca="false">IF(L3318=1,IF(COUNTIFS(C$2:C3318,C3318,L$2:L3318,1)=1,1,0),"")</f>
        <v/>
      </c>
      <c r="T3318" s="38" t="str">
        <f aca="false">IF(N3318="","",N3318+ROW()/10000000)</f>
        <v/>
      </c>
      <c r="U3318" s="0" t="str">
        <f aca="false">IF(G3318=1,IF(B3318="",1,0),"")</f>
        <v/>
      </c>
    </row>
    <row r="3319" customFormat="false" ht="15" hidden="false" customHeight="false" outlineLevel="0" collapsed="false">
      <c r="A3319" s="35"/>
      <c r="B3319" s="35"/>
      <c r="G3319" s="0" t="str">
        <f aca="false">IF(A3319="","",IF(AND(A3319&gt;=Debut,A3319&lt;Fin),1,0))</f>
        <v/>
      </c>
      <c r="H3319" s="0" t="str">
        <f aca="false">IF(G3319=1,INT(ROUND((A3319-Debut)*86400,0)/600),"")</f>
        <v/>
      </c>
      <c r="I3319" s="0" t="str">
        <f aca="false">IF(G3319=1,INT(ROUND((A3319-Debut)*86400,0)/3600),"")</f>
        <v/>
      </c>
      <c r="J3319" s="0" t="str">
        <f aca="false">IF(OR(A3319="",B3319=""),"",ROUND((B3319-A3319)*86400,0))</f>
        <v/>
      </c>
      <c r="K3319" s="37" t="str">
        <f aca="false">IF(G3319=1,IF(COUNTIFS($C:$C,C3319,$G:$G,1,$A:$A,"&gt;="&amp;(A3319-FenetreInterm/86400),$A:$A,"&lt;="&amp;A3319)&gt;=NbInterm,1,0),"")</f>
        <v/>
      </c>
      <c r="L3319" s="37" t="str">
        <f aca="false">IF(G3319=1,IF(B3319="",0,IF(J3319&lt;SeuilFugitive,1,0)),"")</f>
        <v/>
      </c>
      <c r="M3319" s="37" t="str">
        <f aca="false">IF(G3319=1,IF(B3319="",IF((Fin-A3319)*24&gt;SeuilFigee,1,0),IF(J3319&gt;SeuilFigee*3600,1,0)),"")</f>
        <v/>
      </c>
      <c r="N3319" s="0" t="str">
        <f aca="false">IF(G3319=1,IF(COUNTIF(H$2:H3319,H3319)=1,COUNTIF($H:$H,H3319),""),"")</f>
        <v/>
      </c>
      <c r="O3319" s="0" t="str">
        <f aca="false">IF(G3319=1,IF(COUNTIF(I$2:I3319,I3319)=1,COUNTIF($I:$I,I3319),""),"")</f>
        <v/>
      </c>
      <c r="P3319" s="38" t="str">
        <f aca="false">IF(G3319=1,IF(COUNTIFS(C$2:C3319,C3319,G$2:G3319,1)=1,COUNTIFS($C:$C,C3319,$G:$G,1)+ROW()/10000000,""),"")</f>
        <v/>
      </c>
      <c r="Q3319" s="0" t="str">
        <f aca="false">IF(K3319=1,IF(COUNTIFS(C$2:C3319,C3319,K$2:K3319,1)=1,1,0),"")</f>
        <v/>
      </c>
      <c r="R3319" s="0" t="str">
        <f aca="false">IF(M3319=1,IF(COUNTIFS(C$2:C3319,C3319,M$2:M3319,1)=1,1,0),"")</f>
        <v/>
      </c>
      <c r="S3319" s="0" t="str">
        <f aca="false">IF(L3319=1,IF(COUNTIFS(C$2:C3319,C3319,L$2:L3319,1)=1,1,0),"")</f>
        <v/>
      </c>
      <c r="T3319" s="38" t="str">
        <f aca="false">IF(N3319="","",N3319+ROW()/10000000)</f>
        <v/>
      </c>
      <c r="U3319" s="0" t="str">
        <f aca="false">IF(G3319=1,IF(B3319="",1,0),"")</f>
        <v/>
      </c>
    </row>
    <row r="3320" customFormat="false" ht="15" hidden="false" customHeight="false" outlineLevel="0" collapsed="false">
      <c r="A3320" s="35"/>
      <c r="B3320" s="35"/>
      <c r="G3320" s="0" t="str">
        <f aca="false">IF(A3320="","",IF(AND(A3320&gt;=Debut,A3320&lt;Fin),1,0))</f>
        <v/>
      </c>
      <c r="H3320" s="0" t="str">
        <f aca="false">IF(G3320=1,INT(ROUND((A3320-Debut)*86400,0)/600),"")</f>
        <v/>
      </c>
      <c r="I3320" s="0" t="str">
        <f aca="false">IF(G3320=1,INT(ROUND((A3320-Debut)*86400,0)/3600),"")</f>
        <v/>
      </c>
      <c r="J3320" s="0" t="str">
        <f aca="false">IF(OR(A3320="",B3320=""),"",ROUND((B3320-A3320)*86400,0))</f>
        <v/>
      </c>
      <c r="K3320" s="37" t="str">
        <f aca="false">IF(G3320=1,IF(COUNTIFS($C:$C,C3320,$G:$G,1,$A:$A,"&gt;="&amp;(A3320-FenetreInterm/86400),$A:$A,"&lt;="&amp;A3320)&gt;=NbInterm,1,0),"")</f>
        <v/>
      </c>
      <c r="L3320" s="37" t="str">
        <f aca="false">IF(G3320=1,IF(B3320="",0,IF(J3320&lt;SeuilFugitive,1,0)),"")</f>
        <v/>
      </c>
      <c r="M3320" s="37" t="str">
        <f aca="false">IF(G3320=1,IF(B3320="",IF((Fin-A3320)*24&gt;SeuilFigee,1,0),IF(J3320&gt;SeuilFigee*3600,1,0)),"")</f>
        <v/>
      </c>
      <c r="N3320" s="0" t="str">
        <f aca="false">IF(G3320=1,IF(COUNTIF(H$2:H3320,H3320)=1,COUNTIF($H:$H,H3320),""),"")</f>
        <v/>
      </c>
      <c r="O3320" s="0" t="str">
        <f aca="false">IF(G3320=1,IF(COUNTIF(I$2:I3320,I3320)=1,COUNTIF($I:$I,I3320),""),"")</f>
        <v/>
      </c>
      <c r="P3320" s="38" t="str">
        <f aca="false">IF(G3320=1,IF(COUNTIFS(C$2:C3320,C3320,G$2:G3320,1)=1,COUNTIFS($C:$C,C3320,$G:$G,1)+ROW()/10000000,""),"")</f>
        <v/>
      </c>
      <c r="Q3320" s="0" t="str">
        <f aca="false">IF(K3320=1,IF(COUNTIFS(C$2:C3320,C3320,K$2:K3320,1)=1,1,0),"")</f>
        <v/>
      </c>
      <c r="R3320" s="0" t="str">
        <f aca="false">IF(M3320=1,IF(COUNTIFS(C$2:C3320,C3320,M$2:M3320,1)=1,1,0),"")</f>
        <v/>
      </c>
      <c r="S3320" s="0" t="str">
        <f aca="false">IF(L3320=1,IF(COUNTIFS(C$2:C3320,C3320,L$2:L3320,1)=1,1,0),"")</f>
        <v/>
      </c>
      <c r="T3320" s="38" t="str">
        <f aca="false">IF(N3320="","",N3320+ROW()/10000000)</f>
        <v/>
      </c>
      <c r="U3320" s="0" t="str">
        <f aca="false">IF(G3320=1,IF(B3320="",1,0),"")</f>
        <v/>
      </c>
    </row>
    <row r="3321" customFormat="false" ht="15" hidden="false" customHeight="false" outlineLevel="0" collapsed="false">
      <c r="A3321" s="35"/>
      <c r="B3321" s="35"/>
      <c r="G3321" s="0" t="str">
        <f aca="false">IF(A3321="","",IF(AND(A3321&gt;=Debut,A3321&lt;Fin),1,0))</f>
        <v/>
      </c>
      <c r="H3321" s="0" t="str">
        <f aca="false">IF(G3321=1,INT(ROUND((A3321-Debut)*86400,0)/600),"")</f>
        <v/>
      </c>
      <c r="I3321" s="0" t="str">
        <f aca="false">IF(G3321=1,INT(ROUND((A3321-Debut)*86400,0)/3600),"")</f>
        <v/>
      </c>
      <c r="J3321" s="0" t="str">
        <f aca="false">IF(OR(A3321="",B3321=""),"",ROUND((B3321-A3321)*86400,0))</f>
        <v/>
      </c>
      <c r="K3321" s="37" t="str">
        <f aca="false">IF(G3321=1,IF(COUNTIFS($C:$C,C3321,$G:$G,1,$A:$A,"&gt;="&amp;(A3321-FenetreInterm/86400),$A:$A,"&lt;="&amp;A3321)&gt;=NbInterm,1,0),"")</f>
        <v/>
      </c>
      <c r="L3321" s="37" t="str">
        <f aca="false">IF(G3321=1,IF(B3321="",0,IF(J3321&lt;SeuilFugitive,1,0)),"")</f>
        <v/>
      </c>
      <c r="M3321" s="37" t="str">
        <f aca="false">IF(G3321=1,IF(B3321="",IF((Fin-A3321)*24&gt;SeuilFigee,1,0),IF(J3321&gt;SeuilFigee*3600,1,0)),"")</f>
        <v/>
      </c>
      <c r="N3321" s="0" t="str">
        <f aca="false">IF(G3321=1,IF(COUNTIF(H$2:H3321,H3321)=1,COUNTIF($H:$H,H3321),""),"")</f>
        <v/>
      </c>
      <c r="O3321" s="0" t="str">
        <f aca="false">IF(G3321=1,IF(COUNTIF(I$2:I3321,I3321)=1,COUNTIF($I:$I,I3321),""),"")</f>
        <v/>
      </c>
      <c r="P3321" s="38" t="str">
        <f aca="false">IF(G3321=1,IF(COUNTIFS(C$2:C3321,C3321,G$2:G3321,1)=1,COUNTIFS($C:$C,C3321,$G:$G,1)+ROW()/10000000,""),"")</f>
        <v/>
      </c>
      <c r="Q3321" s="0" t="str">
        <f aca="false">IF(K3321=1,IF(COUNTIFS(C$2:C3321,C3321,K$2:K3321,1)=1,1,0),"")</f>
        <v/>
      </c>
      <c r="R3321" s="0" t="str">
        <f aca="false">IF(M3321=1,IF(COUNTIFS(C$2:C3321,C3321,M$2:M3321,1)=1,1,0),"")</f>
        <v/>
      </c>
      <c r="S3321" s="0" t="str">
        <f aca="false">IF(L3321=1,IF(COUNTIFS(C$2:C3321,C3321,L$2:L3321,1)=1,1,0),"")</f>
        <v/>
      </c>
      <c r="T3321" s="38" t="str">
        <f aca="false">IF(N3321="","",N3321+ROW()/10000000)</f>
        <v/>
      </c>
      <c r="U3321" s="0" t="str">
        <f aca="false">IF(G3321=1,IF(B3321="",1,0),"")</f>
        <v/>
      </c>
    </row>
    <row r="3322" customFormat="false" ht="15" hidden="false" customHeight="false" outlineLevel="0" collapsed="false">
      <c r="A3322" s="35"/>
      <c r="B3322" s="35"/>
      <c r="G3322" s="0" t="str">
        <f aca="false">IF(A3322="","",IF(AND(A3322&gt;=Debut,A3322&lt;Fin),1,0))</f>
        <v/>
      </c>
      <c r="H3322" s="0" t="str">
        <f aca="false">IF(G3322=1,INT(ROUND((A3322-Debut)*86400,0)/600),"")</f>
        <v/>
      </c>
      <c r="I3322" s="0" t="str">
        <f aca="false">IF(G3322=1,INT(ROUND((A3322-Debut)*86400,0)/3600),"")</f>
        <v/>
      </c>
      <c r="J3322" s="0" t="str">
        <f aca="false">IF(OR(A3322="",B3322=""),"",ROUND((B3322-A3322)*86400,0))</f>
        <v/>
      </c>
      <c r="K3322" s="37" t="str">
        <f aca="false">IF(G3322=1,IF(COUNTIFS($C:$C,C3322,$G:$G,1,$A:$A,"&gt;="&amp;(A3322-FenetreInterm/86400),$A:$A,"&lt;="&amp;A3322)&gt;=NbInterm,1,0),"")</f>
        <v/>
      </c>
      <c r="L3322" s="37" t="str">
        <f aca="false">IF(G3322=1,IF(B3322="",0,IF(J3322&lt;SeuilFugitive,1,0)),"")</f>
        <v/>
      </c>
      <c r="M3322" s="37" t="str">
        <f aca="false">IF(G3322=1,IF(B3322="",IF((Fin-A3322)*24&gt;SeuilFigee,1,0),IF(J3322&gt;SeuilFigee*3600,1,0)),"")</f>
        <v/>
      </c>
      <c r="N3322" s="0" t="str">
        <f aca="false">IF(G3322=1,IF(COUNTIF(H$2:H3322,H3322)=1,COUNTIF($H:$H,H3322),""),"")</f>
        <v/>
      </c>
      <c r="O3322" s="0" t="str">
        <f aca="false">IF(G3322=1,IF(COUNTIF(I$2:I3322,I3322)=1,COUNTIF($I:$I,I3322),""),"")</f>
        <v/>
      </c>
      <c r="P3322" s="38" t="str">
        <f aca="false">IF(G3322=1,IF(COUNTIFS(C$2:C3322,C3322,G$2:G3322,1)=1,COUNTIFS($C:$C,C3322,$G:$G,1)+ROW()/10000000,""),"")</f>
        <v/>
      </c>
      <c r="Q3322" s="0" t="str">
        <f aca="false">IF(K3322=1,IF(COUNTIFS(C$2:C3322,C3322,K$2:K3322,1)=1,1,0),"")</f>
        <v/>
      </c>
      <c r="R3322" s="0" t="str">
        <f aca="false">IF(M3322=1,IF(COUNTIFS(C$2:C3322,C3322,M$2:M3322,1)=1,1,0),"")</f>
        <v/>
      </c>
      <c r="S3322" s="0" t="str">
        <f aca="false">IF(L3322=1,IF(COUNTIFS(C$2:C3322,C3322,L$2:L3322,1)=1,1,0),"")</f>
        <v/>
      </c>
      <c r="T3322" s="38" t="str">
        <f aca="false">IF(N3322="","",N3322+ROW()/10000000)</f>
        <v/>
      </c>
      <c r="U3322" s="0" t="str">
        <f aca="false">IF(G3322=1,IF(B3322="",1,0),"")</f>
        <v/>
      </c>
    </row>
    <row r="3323" customFormat="false" ht="15" hidden="false" customHeight="false" outlineLevel="0" collapsed="false">
      <c r="A3323" s="35"/>
      <c r="B3323" s="35"/>
      <c r="G3323" s="0" t="str">
        <f aca="false">IF(A3323="","",IF(AND(A3323&gt;=Debut,A3323&lt;Fin),1,0))</f>
        <v/>
      </c>
      <c r="H3323" s="0" t="str">
        <f aca="false">IF(G3323=1,INT(ROUND((A3323-Debut)*86400,0)/600),"")</f>
        <v/>
      </c>
      <c r="I3323" s="0" t="str">
        <f aca="false">IF(G3323=1,INT(ROUND((A3323-Debut)*86400,0)/3600),"")</f>
        <v/>
      </c>
      <c r="J3323" s="0" t="str">
        <f aca="false">IF(OR(A3323="",B3323=""),"",ROUND((B3323-A3323)*86400,0))</f>
        <v/>
      </c>
      <c r="K3323" s="37" t="str">
        <f aca="false">IF(G3323=1,IF(COUNTIFS($C:$C,C3323,$G:$G,1,$A:$A,"&gt;="&amp;(A3323-FenetreInterm/86400),$A:$A,"&lt;="&amp;A3323)&gt;=NbInterm,1,0),"")</f>
        <v/>
      </c>
      <c r="L3323" s="37" t="str">
        <f aca="false">IF(G3323=1,IF(B3323="",0,IF(J3323&lt;SeuilFugitive,1,0)),"")</f>
        <v/>
      </c>
      <c r="M3323" s="37" t="str">
        <f aca="false">IF(G3323=1,IF(B3323="",IF((Fin-A3323)*24&gt;SeuilFigee,1,0),IF(J3323&gt;SeuilFigee*3600,1,0)),"")</f>
        <v/>
      </c>
      <c r="N3323" s="0" t="str">
        <f aca="false">IF(G3323=1,IF(COUNTIF(H$2:H3323,H3323)=1,COUNTIF($H:$H,H3323),""),"")</f>
        <v/>
      </c>
      <c r="O3323" s="0" t="str">
        <f aca="false">IF(G3323=1,IF(COUNTIF(I$2:I3323,I3323)=1,COUNTIF($I:$I,I3323),""),"")</f>
        <v/>
      </c>
      <c r="P3323" s="38" t="str">
        <f aca="false">IF(G3323=1,IF(COUNTIFS(C$2:C3323,C3323,G$2:G3323,1)=1,COUNTIFS($C:$C,C3323,$G:$G,1)+ROW()/10000000,""),"")</f>
        <v/>
      </c>
      <c r="Q3323" s="0" t="str">
        <f aca="false">IF(K3323=1,IF(COUNTIFS(C$2:C3323,C3323,K$2:K3323,1)=1,1,0),"")</f>
        <v/>
      </c>
      <c r="R3323" s="0" t="str">
        <f aca="false">IF(M3323=1,IF(COUNTIFS(C$2:C3323,C3323,M$2:M3323,1)=1,1,0),"")</f>
        <v/>
      </c>
      <c r="S3323" s="0" t="str">
        <f aca="false">IF(L3323=1,IF(COUNTIFS(C$2:C3323,C3323,L$2:L3323,1)=1,1,0),"")</f>
        <v/>
      </c>
      <c r="T3323" s="38" t="str">
        <f aca="false">IF(N3323="","",N3323+ROW()/10000000)</f>
        <v/>
      </c>
      <c r="U3323" s="0" t="str">
        <f aca="false">IF(G3323=1,IF(B3323="",1,0),"")</f>
        <v/>
      </c>
    </row>
    <row r="3324" customFormat="false" ht="15" hidden="false" customHeight="false" outlineLevel="0" collapsed="false">
      <c r="A3324" s="35"/>
      <c r="B3324" s="35"/>
      <c r="G3324" s="0" t="str">
        <f aca="false">IF(A3324="","",IF(AND(A3324&gt;=Debut,A3324&lt;Fin),1,0))</f>
        <v/>
      </c>
      <c r="H3324" s="0" t="str">
        <f aca="false">IF(G3324=1,INT(ROUND((A3324-Debut)*86400,0)/600),"")</f>
        <v/>
      </c>
      <c r="I3324" s="0" t="str">
        <f aca="false">IF(G3324=1,INT(ROUND((A3324-Debut)*86400,0)/3600),"")</f>
        <v/>
      </c>
      <c r="J3324" s="0" t="str">
        <f aca="false">IF(OR(A3324="",B3324=""),"",ROUND((B3324-A3324)*86400,0))</f>
        <v/>
      </c>
      <c r="K3324" s="37" t="str">
        <f aca="false">IF(G3324=1,IF(COUNTIFS($C:$C,C3324,$G:$G,1,$A:$A,"&gt;="&amp;(A3324-FenetreInterm/86400),$A:$A,"&lt;="&amp;A3324)&gt;=NbInterm,1,0),"")</f>
        <v/>
      </c>
      <c r="L3324" s="37" t="str">
        <f aca="false">IF(G3324=1,IF(B3324="",0,IF(J3324&lt;SeuilFugitive,1,0)),"")</f>
        <v/>
      </c>
      <c r="M3324" s="37" t="str">
        <f aca="false">IF(G3324=1,IF(B3324="",IF((Fin-A3324)*24&gt;SeuilFigee,1,0),IF(J3324&gt;SeuilFigee*3600,1,0)),"")</f>
        <v/>
      </c>
      <c r="N3324" s="0" t="str">
        <f aca="false">IF(G3324=1,IF(COUNTIF(H$2:H3324,H3324)=1,COUNTIF($H:$H,H3324),""),"")</f>
        <v/>
      </c>
      <c r="O3324" s="0" t="str">
        <f aca="false">IF(G3324=1,IF(COUNTIF(I$2:I3324,I3324)=1,COUNTIF($I:$I,I3324),""),"")</f>
        <v/>
      </c>
      <c r="P3324" s="38" t="str">
        <f aca="false">IF(G3324=1,IF(COUNTIFS(C$2:C3324,C3324,G$2:G3324,1)=1,COUNTIFS($C:$C,C3324,$G:$G,1)+ROW()/10000000,""),"")</f>
        <v/>
      </c>
      <c r="Q3324" s="0" t="str">
        <f aca="false">IF(K3324=1,IF(COUNTIFS(C$2:C3324,C3324,K$2:K3324,1)=1,1,0),"")</f>
        <v/>
      </c>
      <c r="R3324" s="0" t="str">
        <f aca="false">IF(M3324=1,IF(COUNTIFS(C$2:C3324,C3324,M$2:M3324,1)=1,1,0),"")</f>
        <v/>
      </c>
      <c r="S3324" s="0" t="str">
        <f aca="false">IF(L3324=1,IF(COUNTIFS(C$2:C3324,C3324,L$2:L3324,1)=1,1,0),"")</f>
        <v/>
      </c>
      <c r="T3324" s="38" t="str">
        <f aca="false">IF(N3324="","",N3324+ROW()/10000000)</f>
        <v/>
      </c>
      <c r="U3324" s="0" t="str">
        <f aca="false">IF(G3324=1,IF(B3324="",1,0),"")</f>
        <v/>
      </c>
    </row>
    <row r="3325" customFormat="false" ht="15" hidden="false" customHeight="false" outlineLevel="0" collapsed="false">
      <c r="A3325" s="35"/>
      <c r="B3325" s="35"/>
      <c r="G3325" s="0" t="str">
        <f aca="false">IF(A3325="","",IF(AND(A3325&gt;=Debut,A3325&lt;Fin),1,0))</f>
        <v/>
      </c>
      <c r="H3325" s="0" t="str">
        <f aca="false">IF(G3325=1,INT(ROUND((A3325-Debut)*86400,0)/600),"")</f>
        <v/>
      </c>
      <c r="I3325" s="0" t="str">
        <f aca="false">IF(G3325=1,INT(ROUND((A3325-Debut)*86400,0)/3600),"")</f>
        <v/>
      </c>
      <c r="J3325" s="0" t="str">
        <f aca="false">IF(OR(A3325="",B3325=""),"",ROUND((B3325-A3325)*86400,0))</f>
        <v/>
      </c>
      <c r="K3325" s="37" t="str">
        <f aca="false">IF(G3325=1,IF(COUNTIFS($C:$C,C3325,$G:$G,1,$A:$A,"&gt;="&amp;(A3325-FenetreInterm/86400),$A:$A,"&lt;="&amp;A3325)&gt;=NbInterm,1,0),"")</f>
        <v/>
      </c>
      <c r="L3325" s="37" t="str">
        <f aca="false">IF(G3325=1,IF(B3325="",0,IF(J3325&lt;SeuilFugitive,1,0)),"")</f>
        <v/>
      </c>
      <c r="M3325" s="37" t="str">
        <f aca="false">IF(G3325=1,IF(B3325="",IF((Fin-A3325)*24&gt;SeuilFigee,1,0),IF(J3325&gt;SeuilFigee*3600,1,0)),"")</f>
        <v/>
      </c>
      <c r="N3325" s="0" t="str">
        <f aca="false">IF(G3325=1,IF(COUNTIF(H$2:H3325,H3325)=1,COUNTIF($H:$H,H3325),""),"")</f>
        <v/>
      </c>
      <c r="O3325" s="0" t="str">
        <f aca="false">IF(G3325=1,IF(COUNTIF(I$2:I3325,I3325)=1,COUNTIF($I:$I,I3325),""),"")</f>
        <v/>
      </c>
      <c r="P3325" s="38" t="str">
        <f aca="false">IF(G3325=1,IF(COUNTIFS(C$2:C3325,C3325,G$2:G3325,1)=1,COUNTIFS($C:$C,C3325,$G:$G,1)+ROW()/10000000,""),"")</f>
        <v/>
      </c>
      <c r="Q3325" s="0" t="str">
        <f aca="false">IF(K3325=1,IF(COUNTIFS(C$2:C3325,C3325,K$2:K3325,1)=1,1,0),"")</f>
        <v/>
      </c>
      <c r="R3325" s="0" t="str">
        <f aca="false">IF(M3325=1,IF(COUNTIFS(C$2:C3325,C3325,M$2:M3325,1)=1,1,0),"")</f>
        <v/>
      </c>
      <c r="S3325" s="0" t="str">
        <f aca="false">IF(L3325=1,IF(COUNTIFS(C$2:C3325,C3325,L$2:L3325,1)=1,1,0),"")</f>
        <v/>
      </c>
      <c r="T3325" s="38" t="str">
        <f aca="false">IF(N3325="","",N3325+ROW()/10000000)</f>
        <v/>
      </c>
      <c r="U3325" s="0" t="str">
        <f aca="false">IF(G3325=1,IF(B3325="",1,0),"")</f>
        <v/>
      </c>
    </row>
    <row r="3326" customFormat="false" ht="15" hidden="false" customHeight="false" outlineLevel="0" collapsed="false">
      <c r="A3326" s="35"/>
      <c r="B3326" s="35"/>
      <c r="G3326" s="0" t="str">
        <f aca="false">IF(A3326="","",IF(AND(A3326&gt;=Debut,A3326&lt;Fin),1,0))</f>
        <v/>
      </c>
      <c r="H3326" s="0" t="str">
        <f aca="false">IF(G3326=1,INT(ROUND((A3326-Debut)*86400,0)/600),"")</f>
        <v/>
      </c>
      <c r="I3326" s="0" t="str">
        <f aca="false">IF(G3326=1,INT(ROUND((A3326-Debut)*86400,0)/3600),"")</f>
        <v/>
      </c>
      <c r="J3326" s="0" t="str">
        <f aca="false">IF(OR(A3326="",B3326=""),"",ROUND((B3326-A3326)*86400,0))</f>
        <v/>
      </c>
      <c r="K3326" s="37" t="str">
        <f aca="false">IF(G3326=1,IF(COUNTIFS($C:$C,C3326,$G:$G,1,$A:$A,"&gt;="&amp;(A3326-FenetreInterm/86400),$A:$A,"&lt;="&amp;A3326)&gt;=NbInterm,1,0),"")</f>
        <v/>
      </c>
      <c r="L3326" s="37" t="str">
        <f aca="false">IF(G3326=1,IF(B3326="",0,IF(J3326&lt;SeuilFugitive,1,0)),"")</f>
        <v/>
      </c>
      <c r="M3326" s="37" t="str">
        <f aca="false">IF(G3326=1,IF(B3326="",IF((Fin-A3326)*24&gt;SeuilFigee,1,0),IF(J3326&gt;SeuilFigee*3600,1,0)),"")</f>
        <v/>
      </c>
      <c r="N3326" s="0" t="str">
        <f aca="false">IF(G3326=1,IF(COUNTIF(H$2:H3326,H3326)=1,COUNTIF($H:$H,H3326),""),"")</f>
        <v/>
      </c>
      <c r="O3326" s="0" t="str">
        <f aca="false">IF(G3326=1,IF(COUNTIF(I$2:I3326,I3326)=1,COUNTIF($I:$I,I3326),""),"")</f>
        <v/>
      </c>
      <c r="P3326" s="38" t="str">
        <f aca="false">IF(G3326=1,IF(COUNTIFS(C$2:C3326,C3326,G$2:G3326,1)=1,COUNTIFS($C:$C,C3326,$G:$G,1)+ROW()/10000000,""),"")</f>
        <v/>
      </c>
      <c r="Q3326" s="0" t="str">
        <f aca="false">IF(K3326=1,IF(COUNTIFS(C$2:C3326,C3326,K$2:K3326,1)=1,1,0),"")</f>
        <v/>
      </c>
      <c r="R3326" s="0" t="str">
        <f aca="false">IF(M3326=1,IF(COUNTIFS(C$2:C3326,C3326,M$2:M3326,1)=1,1,0),"")</f>
        <v/>
      </c>
      <c r="S3326" s="0" t="str">
        <f aca="false">IF(L3326=1,IF(COUNTIFS(C$2:C3326,C3326,L$2:L3326,1)=1,1,0),"")</f>
        <v/>
      </c>
      <c r="T3326" s="38" t="str">
        <f aca="false">IF(N3326="","",N3326+ROW()/10000000)</f>
        <v/>
      </c>
      <c r="U3326" s="0" t="str">
        <f aca="false">IF(G3326=1,IF(B3326="",1,0),"")</f>
        <v/>
      </c>
    </row>
    <row r="3327" customFormat="false" ht="15" hidden="false" customHeight="false" outlineLevel="0" collapsed="false">
      <c r="A3327" s="35"/>
      <c r="B3327" s="35"/>
      <c r="G3327" s="0" t="str">
        <f aca="false">IF(A3327="","",IF(AND(A3327&gt;=Debut,A3327&lt;Fin),1,0))</f>
        <v/>
      </c>
      <c r="H3327" s="0" t="str">
        <f aca="false">IF(G3327=1,INT(ROUND((A3327-Debut)*86400,0)/600),"")</f>
        <v/>
      </c>
      <c r="I3327" s="0" t="str">
        <f aca="false">IF(G3327=1,INT(ROUND((A3327-Debut)*86400,0)/3600),"")</f>
        <v/>
      </c>
      <c r="J3327" s="0" t="str">
        <f aca="false">IF(OR(A3327="",B3327=""),"",ROUND((B3327-A3327)*86400,0))</f>
        <v/>
      </c>
      <c r="K3327" s="37" t="str">
        <f aca="false">IF(G3327=1,IF(COUNTIFS($C:$C,C3327,$G:$G,1,$A:$A,"&gt;="&amp;(A3327-FenetreInterm/86400),$A:$A,"&lt;="&amp;A3327)&gt;=NbInterm,1,0),"")</f>
        <v/>
      </c>
      <c r="L3327" s="37" t="str">
        <f aca="false">IF(G3327=1,IF(B3327="",0,IF(J3327&lt;SeuilFugitive,1,0)),"")</f>
        <v/>
      </c>
      <c r="M3327" s="37" t="str">
        <f aca="false">IF(G3327=1,IF(B3327="",IF((Fin-A3327)*24&gt;SeuilFigee,1,0),IF(J3327&gt;SeuilFigee*3600,1,0)),"")</f>
        <v/>
      </c>
      <c r="N3327" s="0" t="str">
        <f aca="false">IF(G3327=1,IF(COUNTIF(H$2:H3327,H3327)=1,COUNTIF($H:$H,H3327),""),"")</f>
        <v/>
      </c>
      <c r="O3327" s="0" t="str">
        <f aca="false">IF(G3327=1,IF(COUNTIF(I$2:I3327,I3327)=1,COUNTIF($I:$I,I3327),""),"")</f>
        <v/>
      </c>
      <c r="P3327" s="38" t="str">
        <f aca="false">IF(G3327=1,IF(COUNTIFS(C$2:C3327,C3327,G$2:G3327,1)=1,COUNTIFS($C:$C,C3327,$G:$G,1)+ROW()/10000000,""),"")</f>
        <v/>
      </c>
      <c r="Q3327" s="0" t="str">
        <f aca="false">IF(K3327=1,IF(COUNTIFS(C$2:C3327,C3327,K$2:K3327,1)=1,1,0),"")</f>
        <v/>
      </c>
      <c r="R3327" s="0" t="str">
        <f aca="false">IF(M3327=1,IF(COUNTIFS(C$2:C3327,C3327,M$2:M3327,1)=1,1,0),"")</f>
        <v/>
      </c>
      <c r="S3327" s="0" t="str">
        <f aca="false">IF(L3327=1,IF(COUNTIFS(C$2:C3327,C3327,L$2:L3327,1)=1,1,0),"")</f>
        <v/>
      </c>
      <c r="T3327" s="38" t="str">
        <f aca="false">IF(N3327="","",N3327+ROW()/10000000)</f>
        <v/>
      </c>
      <c r="U3327" s="0" t="str">
        <f aca="false">IF(G3327=1,IF(B3327="",1,0),"")</f>
        <v/>
      </c>
    </row>
    <row r="3328" customFormat="false" ht="15" hidden="false" customHeight="false" outlineLevel="0" collapsed="false">
      <c r="A3328" s="35"/>
      <c r="B3328" s="35"/>
      <c r="G3328" s="0" t="str">
        <f aca="false">IF(A3328="","",IF(AND(A3328&gt;=Debut,A3328&lt;Fin),1,0))</f>
        <v/>
      </c>
      <c r="H3328" s="0" t="str">
        <f aca="false">IF(G3328=1,INT(ROUND((A3328-Debut)*86400,0)/600),"")</f>
        <v/>
      </c>
      <c r="I3328" s="0" t="str">
        <f aca="false">IF(G3328=1,INT(ROUND((A3328-Debut)*86400,0)/3600),"")</f>
        <v/>
      </c>
      <c r="J3328" s="0" t="str">
        <f aca="false">IF(OR(A3328="",B3328=""),"",ROUND((B3328-A3328)*86400,0))</f>
        <v/>
      </c>
      <c r="K3328" s="37" t="str">
        <f aca="false">IF(G3328=1,IF(COUNTIFS($C:$C,C3328,$G:$G,1,$A:$A,"&gt;="&amp;(A3328-FenetreInterm/86400),$A:$A,"&lt;="&amp;A3328)&gt;=NbInterm,1,0),"")</f>
        <v/>
      </c>
      <c r="L3328" s="37" t="str">
        <f aca="false">IF(G3328=1,IF(B3328="",0,IF(J3328&lt;SeuilFugitive,1,0)),"")</f>
        <v/>
      </c>
      <c r="M3328" s="37" t="str">
        <f aca="false">IF(G3328=1,IF(B3328="",IF((Fin-A3328)*24&gt;SeuilFigee,1,0),IF(J3328&gt;SeuilFigee*3600,1,0)),"")</f>
        <v/>
      </c>
      <c r="N3328" s="0" t="str">
        <f aca="false">IF(G3328=1,IF(COUNTIF(H$2:H3328,H3328)=1,COUNTIF($H:$H,H3328),""),"")</f>
        <v/>
      </c>
      <c r="O3328" s="0" t="str">
        <f aca="false">IF(G3328=1,IF(COUNTIF(I$2:I3328,I3328)=1,COUNTIF($I:$I,I3328),""),"")</f>
        <v/>
      </c>
      <c r="P3328" s="38" t="str">
        <f aca="false">IF(G3328=1,IF(COUNTIFS(C$2:C3328,C3328,G$2:G3328,1)=1,COUNTIFS($C:$C,C3328,$G:$G,1)+ROW()/10000000,""),"")</f>
        <v/>
      </c>
      <c r="Q3328" s="0" t="str">
        <f aca="false">IF(K3328=1,IF(COUNTIFS(C$2:C3328,C3328,K$2:K3328,1)=1,1,0),"")</f>
        <v/>
      </c>
      <c r="R3328" s="0" t="str">
        <f aca="false">IF(M3328=1,IF(COUNTIFS(C$2:C3328,C3328,M$2:M3328,1)=1,1,0),"")</f>
        <v/>
      </c>
      <c r="S3328" s="0" t="str">
        <f aca="false">IF(L3328=1,IF(COUNTIFS(C$2:C3328,C3328,L$2:L3328,1)=1,1,0),"")</f>
        <v/>
      </c>
      <c r="T3328" s="38" t="str">
        <f aca="false">IF(N3328="","",N3328+ROW()/10000000)</f>
        <v/>
      </c>
      <c r="U3328" s="0" t="str">
        <f aca="false">IF(G3328=1,IF(B3328="",1,0),"")</f>
        <v/>
      </c>
    </row>
    <row r="3329" customFormat="false" ht="15" hidden="false" customHeight="false" outlineLevel="0" collapsed="false">
      <c r="A3329" s="35"/>
      <c r="B3329" s="35"/>
      <c r="G3329" s="0" t="str">
        <f aca="false">IF(A3329="","",IF(AND(A3329&gt;=Debut,A3329&lt;Fin),1,0))</f>
        <v/>
      </c>
      <c r="H3329" s="0" t="str">
        <f aca="false">IF(G3329=1,INT(ROUND((A3329-Debut)*86400,0)/600),"")</f>
        <v/>
      </c>
      <c r="I3329" s="0" t="str">
        <f aca="false">IF(G3329=1,INT(ROUND((A3329-Debut)*86400,0)/3600),"")</f>
        <v/>
      </c>
      <c r="J3329" s="0" t="str">
        <f aca="false">IF(OR(A3329="",B3329=""),"",ROUND((B3329-A3329)*86400,0))</f>
        <v/>
      </c>
      <c r="K3329" s="37" t="str">
        <f aca="false">IF(G3329=1,IF(COUNTIFS($C:$C,C3329,$G:$G,1,$A:$A,"&gt;="&amp;(A3329-FenetreInterm/86400),$A:$A,"&lt;="&amp;A3329)&gt;=NbInterm,1,0),"")</f>
        <v/>
      </c>
      <c r="L3329" s="37" t="str">
        <f aca="false">IF(G3329=1,IF(B3329="",0,IF(J3329&lt;SeuilFugitive,1,0)),"")</f>
        <v/>
      </c>
      <c r="M3329" s="37" t="str">
        <f aca="false">IF(G3329=1,IF(B3329="",IF((Fin-A3329)*24&gt;SeuilFigee,1,0),IF(J3329&gt;SeuilFigee*3600,1,0)),"")</f>
        <v/>
      </c>
      <c r="N3329" s="0" t="str">
        <f aca="false">IF(G3329=1,IF(COUNTIF(H$2:H3329,H3329)=1,COUNTIF($H:$H,H3329),""),"")</f>
        <v/>
      </c>
      <c r="O3329" s="0" t="str">
        <f aca="false">IF(G3329=1,IF(COUNTIF(I$2:I3329,I3329)=1,COUNTIF($I:$I,I3329),""),"")</f>
        <v/>
      </c>
      <c r="P3329" s="38" t="str">
        <f aca="false">IF(G3329=1,IF(COUNTIFS(C$2:C3329,C3329,G$2:G3329,1)=1,COUNTIFS($C:$C,C3329,$G:$G,1)+ROW()/10000000,""),"")</f>
        <v/>
      </c>
      <c r="Q3329" s="0" t="str">
        <f aca="false">IF(K3329=1,IF(COUNTIFS(C$2:C3329,C3329,K$2:K3329,1)=1,1,0),"")</f>
        <v/>
      </c>
      <c r="R3329" s="0" t="str">
        <f aca="false">IF(M3329=1,IF(COUNTIFS(C$2:C3329,C3329,M$2:M3329,1)=1,1,0),"")</f>
        <v/>
      </c>
      <c r="S3329" s="0" t="str">
        <f aca="false">IF(L3329=1,IF(COUNTIFS(C$2:C3329,C3329,L$2:L3329,1)=1,1,0),"")</f>
        <v/>
      </c>
      <c r="T3329" s="38" t="str">
        <f aca="false">IF(N3329="","",N3329+ROW()/10000000)</f>
        <v/>
      </c>
      <c r="U3329" s="0" t="str">
        <f aca="false">IF(G3329=1,IF(B3329="",1,0),"")</f>
        <v/>
      </c>
    </row>
    <row r="3330" customFormat="false" ht="15" hidden="false" customHeight="false" outlineLevel="0" collapsed="false">
      <c r="A3330" s="35"/>
      <c r="B3330" s="35"/>
      <c r="G3330" s="0" t="str">
        <f aca="false">IF(A3330="","",IF(AND(A3330&gt;=Debut,A3330&lt;Fin),1,0))</f>
        <v/>
      </c>
      <c r="H3330" s="0" t="str">
        <f aca="false">IF(G3330=1,INT(ROUND((A3330-Debut)*86400,0)/600),"")</f>
        <v/>
      </c>
      <c r="I3330" s="0" t="str">
        <f aca="false">IF(G3330=1,INT(ROUND((A3330-Debut)*86400,0)/3600),"")</f>
        <v/>
      </c>
      <c r="J3330" s="0" t="str">
        <f aca="false">IF(OR(A3330="",B3330=""),"",ROUND((B3330-A3330)*86400,0))</f>
        <v/>
      </c>
      <c r="K3330" s="37" t="str">
        <f aca="false">IF(G3330=1,IF(COUNTIFS($C:$C,C3330,$G:$G,1,$A:$A,"&gt;="&amp;(A3330-FenetreInterm/86400),$A:$A,"&lt;="&amp;A3330)&gt;=NbInterm,1,0),"")</f>
        <v/>
      </c>
      <c r="L3330" s="37" t="str">
        <f aca="false">IF(G3330=1,IF(B3330="",0,IF(J3330&lt;SeuilFugitive,1,0)),"")</f>
        <v/>
      </c>
      <c r="M3330" s="37" t="str">
        <f aca="false">IF(G3330=1,IF(B3330="",IF((Fin-A3330)*24&gt;SeuilFigee,1,0),IF(J3330&gt;SeuilFigee*3600,1,0)),"")</f>
        <v/>
      </c>
      <c r="N3330" s="0" t="str">
        <f aca="false">IF(G3330=1,IF(COUNTIF(H$2:H3330,H3330)=1,COUNTIF($H:$H,H3330),""),"")</f>
        <v/>
      </c>
      <c r="O3330" s="0" t="str">
        <f aca="false">IF(G3330=1,IF(COUNTIF(I$2:I3330,I3330)=1,COUNTIF($I:$I,I3330),""),"")</f>
        <v/>
      </c>
      <c r="P3330" s="38" t="str">
        <f aca="false">IF(G3330=1,IF(COUNTIFS(C$2:C3330,C3330,G$2:G3330,1)=1,COUNTIFS($C:$C,C3330,$G:$G,1)+ROW()/10000000,""),"")</f>
        <v/>
      </c>
      <c r="Q3330" s="0" t="str">
        <f aca="false">IF(K3330=1,IF(COUNTIFS(C$2:C3330,C3330,K$2:K3330,1)=1,1,0),"")</f>
        <v/>
      </c>
      <c r="R3330" s="0" t="str">
        <f aca="false">IF(M3330=1,IF(COUNTIFS(C$2:C3330,C3330,M$2:M3330,1)=1,1,0),"")</f>
        <v/>
      </c>
      <c r="S3330" s="0" t="str">
        <f aca="false">IF(L3330=1,IF(COUNTIFS(C$2:C3330,C3330,L$2:L3330,1)=1,1,0),"")</f>
        <v/>
      </c>
      <c r="T3330" s="38" t="str">
        <f aca="false">IF(N3330="","",N3330+ROW()/10000000)</f>
        <v/>
      </c>
      <c r="U3330" s="0" t="str">
        <f aca="false">IF(G3330=1,IF(B3330="",1,0),"")</f>
        <v/>
      </c>
    </row>
    <row r="3331" customFormat="false" ht="15" hidden="false" customHeight="false" outlineLevel="0" collapsed="false">
      <c r="A3331" s="35"/>
      <c r="B3331" s="35"/>
      <c r="G3331" s="0" t="str">
        <f aca="false">IF(A3331="","",IF(AND(A3331&gt;=Debut,A3331&lt;Fin),1,0))</f>
        <v/>
      </c>
      <c r="H3331" s="0" t="str">
        <f aca="false">IF(G3331=1,INT(ROUND((A3331-Debut)*86400,0)/600),"")</f>
        <v/>
      </c>
      <c r="I3331" s="0" t="str">
        <f aca="false">IF(G3331=1,INT(ROUND((A3331-Debut)*86400,0)/3600),"")</f>
        <v/>
      </c>
      <c r="J3331" s="0" t="str">
        <f aca="false">IF(OR(A3331="",B3331=""),"",ROUND((B3331-A3331)*86400,0))</f>
        <v/>
      </c>
      <c r="K3331" s="37" t="str">
        <f aca="false">IF(G3331=1,IF(COUNTIFS($C:$C,C3331,$G:$G,1,$A:$A,"&gt;="&amp;(A3331-FenetreInterm/86400),$A:$A,"&lt;="&amp;A3331)&gt;=NbInterm,1,0),"")</f>
        <v/>
      </c>
      <c r="L3331" s="37" t="str">
        <f aca="false">IF(G3331=1,IF(B3331="",0,IF(J3331&lt;SeuilFugitive,1,0)),"")</f>
        <v/>
      </c>
      <c r="M3331" s="37" t="str">
        <f aca="false">IF(G3331=1,IF(B3331="",IF((Fin-A3331)*24&gt;SeuilFigee,1,0),IF(J3331&gt;SeuilFigee*3600,1,0)),"")</f>
        <v/>
      </c>
      <c r="N3331" s="0" t="str">
        <f aca="false">IF(G3331=1,IF(COUNTIF(H$2:H3331,H3331)=1,COUNTIF($H:$H,H3331),""),"")</f>
        <v/>
      </c>
      <c r="O3331" s="0" t="str">
        <f aca="false">IF(G3331=1,IF(COUNTIF(I$2:I3331,I3331)=1,COUNTIF($I:$I,I3331),""),"")</f>
        <v/>
      </c>
      <c r="P3331" s="38" t="str">
        <f aca="false">IF(G3331=1,IF(COUNTIFS(C$2:C3331,C3331,G$2:G3331,1)=1,COUNTIFS($C:$C,C3331,$G:$G,1)+ROW()/10000000,""),"")</f>
        <v/>
      </c>
      <c r="Q3331" s="0" t="str">
        <f aca="false">IF(K3331=1,IF(COUNTIFS(C$2:C3331,C3331,K$2:K3331,1)=1,1,0),"")</f>
        <v/>
      </c>
      <c r="R3331" s="0" t="str">
        <f aca="false">IF(M3331=1,IF(COUNTIFS(C$2:C3331,C3331,M$2:M3331,1)=1,1,0),"")</f>
        <v/>
      </c>
      <c r="S3331" s="0" t="str">
        <f aca="false">IF(L3331=1,IF(COUNTIFS(C$2:C3331,C3331,L$2:L3331,1)=1,1,0),"")</f>
        <v/>
      </c>
      <c r="T3331" s="38" t="str">
        <f aca="false">IF(N3331="","",N3331+ROW()/10000000)</f>
        <v/>
      </c>
      <c r="U3331" s="0" t="str">
        <f aca="false">IF(G3331=1,IF(B3331="",1,0),"")</f>
        <v/>
      </c>
    </row>
    <row r="3332" customFormat="false" ht="15" hidden="false" customHeight="false" outlineLevel="0" collapsed="false">
      <c r="A3332" s="35"/>
      <c r="B3332" s="35"/>
      <c r="G3332" s="0" t="str">
        <f aca="false">IF(A3332="","",IF(AND(A3332&gt;=Debut,A3332&lt;Fin),1,0))</f>
        <v/>
      </c>
      <c r="H3332" s="0" t="str">
        <f aca="false">IF(G3332=1,INT(ROUND((A3332-Debut)*86400,0)/600),"")</f>
        <v/>
      </c>
      <c r="I3332" s="0" t="str">
        <f aca="false">IF(G3332=1,INT(ROUND((A3332-Debut)*86400,0)/3600),"")</f>
        <v/>
      </c>
      <c r="J3332" s="0" t="str">
        <f aca="false">IF(OR(A3332="",B3332=""),"",ROUND((B3332-A3332)*86400,0))</f>
        <v/>
      </c>
      <c r="K3332" s="37" t="str">
        <f aca="false">IF(G3332=1,IF(COUNTIFS($C:$C,C3332,$G:$G,1,$A:$A,"&gt;="&amp;(A3332-FenetreInterm/86400),$A:$A,"&lt;="&amp;A3332)&gt;=NbInterm,1,0),"")</f>
        <v/>
      </c>
      <c r="L3332" s="37" t="str">
        <f aca="false">IF(G3332=1,IF(B3332="",0,IF(J3332&lt;SeuilFugitive,1,0)),"")</f>
        <v/>
      </c>
      <c r="M3332" s="37" t="str">
        <f aca="false">IF(G3332=1,IF(B3332="",IF((Fin-A3332)*24&gt;SeuilFigee,1,0),IF(J3332&gt;SeuilFigee*3600,1,0)),"")</f>
        <v/>
      </c>
      <c r="N3332" s="0" t="str">
        <f aca="false">IF(G3332=1,IF(COUNTIF(H$2:H3332,H3332)=1,COUNTIF($H:$H,H3332),""),"")</f>
        <v/>
      </c>
      <c r="O3332" s="0" t="str">
        <f aca="false">IF(G3332=1,IF(COUNTIF(I$2:I3332,I3332)=1,COUNTIF($I:$I,I3332),""),"")</f>
        <v/>
      </c>
      <c r="P3332" s="38" t="str">
        <f aca="false">IF(G3332=1,IF(COUNTIFS(C$2:C3332,C3332,G$2:G3332,1)=1,COUNTIFS($C:$C,C3332,$G:$G,1)+ROW()/10000000,""),"")</f>
        <v/>
      </c>
      <c r="Q3332" s="0" t="str">
        <f aca="false">IF(K3332=1,IF(COUNTIFS(C$2:C3332,C3332,K$2:K3332,1)=1,1,0),"")</f>
        <v/>
      </c>
      <c r="R3332" s="0" t="str">
        <f aca="false">IF(M3332=1,IF(COUNTIFS(C$2:C3332,C3332,M$2:M3332,1)=1,1,0),"")</f>
        <v/>
      </c>
      <c r="S3332" s="0" t="str">
        <f aca="false">IF(L3332=1,IF(COUNTIFS(C$2:C3332,C3332,L$2:L3332,1)=1,1,0),"")</f>
        <v/>
      </c>
      <c r="T3332" s="38" t="str">
        <f aca="false">IF(N3332="","",N3332+ROW()/10000000)</f>
        <v/>
      </c>
      <c r="U3332" s="0" t="str">
        <f aca="false">IF(G3332=1,IF(B3332="",1,0),"")</f>
        <v/>
      </c>
    </row>
    <row r="3333" customFormat="false" ht="15" hidden="false" customHeight="false" outlineLevel="0" collapsed="false">
      <c r="A3333" s="35"/>
      <c r="B3333" s="35"/>
      <c r="G3333" s="0" t="str">
        <f aca="false">IF(A3333="","",IF(AND(A3333&gt;=Debut,A3333&lt;Fin),1,0))</f>
        <v/>
      </c>
      <c r="H3333" s="0" t="str">
        <f aca="false">IF(G3333=1,INT(ROUND((A3333-Debut)*86400,0)/600),"")</f>
        <v/>
      </c>
      <c r="I3333" s="0" t="str">
        <f aca="false">IF(G3333=1,INT(ROUND((A3333-Debut)*86400,0)/3600),"")</f>
        <v/>
      </c>
      <c r="J3333" s="0" t="str">
        <f aca="false">IF(OR(A3333="",B3333=""),"",ROUND((B3333-A3333)*86400,0))</f>
        <v/>
      </c>
      <c r="K3333" s="37" t="str">
        <f aca="false">IF(G3333=1,IF(COUNTIFS($C:$C,C3333,$G:$G,1,$A:$A,"&gt;="&amp;(A3333-FenetreInterm/86400),$A:$A,"&lt;="&amp;A3333)&gt;=NbInterm,1,0),"")</f>
        <v/>
      </c>
      <c r="L3333" s="37" t="str">
        <f aca="false">IF(G3333=1,IF(B3333="",0,IF(J3333&lt;SeuilFugitive,1,0)),"")</f>
        <v/>
      </c>
      <c r="M3333" s="37" t="str">
        <f aca="false">IF(G3333=1,IF(B3333="",IF((Fin-A3333)*24&gt;SeuilFigee,1,0),IF(J3333&gt;SeuilFigee*3600,1,0)),"")</f>
        <v/>
      </c>
      <c r="N3333" s="0" t="str">
        <f aca="false">IF(G3333=1,IF(COUNTIF(H$2:H3333,H3333)=1,COUNTIF($H:$H,H3333),""),"")</f>
        <v/>
      </c>
      <c r="O3333" s="0" t="str">
        <f aca="false">IF(G3333=1,IF(COUNTIF(I$2:I3333,I3333)=1,COUNTIF($I:$I,I3333),""),"")</f>
        <v/>
      </c>
      <c r="P3333" s="38" t="str">
        <f aca="false">IF(G3333=1,IF(COUNTIFS(C$2:C3333,C3333,G$2:G3333,1)=1,COUNTIFS($C:$C,C3333,$G:$G,1)+ROW()/10000000,""),"")</f>
        <v/>
      </c>
      <c r="Q3333" s="0" t="str">
        <f aca="false">IF(K3333=1,IF(COUNTIFS(C$2:C3333,C3333,K$2:K3333,1)=1,1,0),"")</f>
        <v/>
      </c>
      <c r="R3333" s="0" t="str">
        <f aca="false">IF(M3333=1,IF(COUNTIFS(C$2:C3333,C3333,M$2:M3333,1)=1,1,0),"")</f>
        <v/>
      </c>
      <c r="S3333" s="0" t="str">
        <f aca="false">IF(L3333=1,IF(COUNTIFS(C$2:C3333,C3333,L$2:L3333,1)=1,1,0),"")</f>
        <v/>
      </c>
      <c r="T3333" s="38" t="str">
        <f aca="false">IF(N3333="","",N3333+ROW()/10000000)</f>
        <v/>
      </c>
      <c r="U3333" s="0" t="str">
        <f aca="false">IF(G3333=1,IF(B3333="",1,0),"")</f>
        <v/>
      </c>
    </row>
    <row r="3334" customFormat="false" ht="15" hidden="false" customHeight="false" outlineLevel="0" collapsed="false">
      <c r="A3334" s="35"/>
      <c r="B3334" s="35"/>
      <c r="G3334" s="0" t="str">
        <f aca="false">IF(A3334="","",IF(AND(A3334&gt;=Debut,A3334&lt;Fin),1,0))</f>
        <v/>
      </c>
      <c r="H3334" s="0" t="str">
        <f aca="false">IF(G3334=1,INT(ROUND((A3334-Debut)*86400,0)/600),"")</f>
        <v/>
      </c>
      <c r="I3334" s="0" t="str">
        <f aca="false">IF(G3334=1,INT(ROUND((A3334-Debut)*86400,0)/3600),"")</f>
        <v/>
      </c>
      <c r="J3334" s="0" t="str">
        <f aca="false">IF(OR(A3334="",B3334=""),"",ROUND((B3334-A3334)*86400,0))</f>
        <v/>
      </c>
      <c r="K3334" s="37" t="str">
        <f aca="false">IF(G3334=1,IF(COUNTIFS($C:$C,C3334,$G:$G,1,$A:$A,"&gt;="&amp;(A3334-FenetreInterm/86400),$A:$A,"&lt;="&amp;A3334)&gt;=NbInterm,1,0),"")</f>
        <v/>
      </c>
      <c r="L3334" s="37" t="str">
        <f aca="false">IF(G3334=1,IF(B3334="",0,IF(J3334&lt;SeuilFugitive,1,0)),"")</f>
        <v/>
      </c>
      <c r="M3334" s="37" t="str">
        <f aca="false">IF(G3334=1,IF(B3334="",IF((Fin-A3334)*24&gt;SeuilFigee,1,0),IF(J3334&gt;SeuilFigee*3600,1,0)),"")</f>
        <v/>
      </c>
      <c r="N3334" s="0" t="str">
        <f aca="false">IF(G3334=1,IF(COUNTIF(H$2:H3334,H3334)=1,COUNTIF($H:$H,H3334),""),"")</f>
        <v/>
      </c>
      <c r="O3334" s="0" t="str">
        <f aca="false">IF(G3334=1,IF(COUNTIF(I$2:I3334,I3334)=1,COUNTIF($I:$I,I3334),""),"")</f>
        <v/>
      </c>
      <c r="P3334" s="38" t="str">
        <f aca="false">IF(G3334=1,IF(COUNTIFS(C$2:C3334,C3334,G$2:G3334,1)=1,COUNTIFS($C:$C,C3334,$G:$G,1)+ROW()/10000000,""),"")</f>
        <v/>
      </c>
      <c r="Q3334" s="0" t="str">
        <f aca="false">IF(K3334=1,IF(COUNTIFS(C$2:C3334,C3334,K$2:K3334,1)=1,1,0),"")</f>
        <v/>
      </c>
      <c r="R3334" s="0" t="str">
        <f aca="false">IF(M3334=1,IF(COUNTIFS(C$2:C3334,C3334,M$2:M3334,1)=1,1,0),"")</f>
        <v/>
      </c>
      <c r="S3334" s="0" t="str">
        <f aca="false">IF(L3334=1,IF(COUNTIFS(C$2:C3334,C3334,L$2:L3334,1)=1,1,0),"")</f>
        <v/>
      </c>
      <c r="T3334" s="38" t="str">
        <f aca="false">IF(N3334="","",N3334+ROW()/10000000)</f>
        <v/>
      </c>
      <c r="U3334" s="0" t="str">
        <f aca="false">IF(G3334=1,IF(B3334="",1,0),"")</f>
        <v/>
      </c>
    </row>
    <row r="3335" customFormat="false" ht="15" hidden="false" customHeight="false" outlineLevel="0" collapsed="false">
      <c r="A3335" s="35"/>
      <c r="B3335" s="35"/>
      <c r="G3335" s="0" t="str">
        <f aca="false">IF(A3335="","",IF(AND(A3335&gt;=Debut,A3335&lt;Fin),1,0))</f>
        <v/>
      </c>
      <c r="H3335" s="0" t="str">
        <f aca="false">IF(G3335=1,INT(ROUND((A3335-Debut)*86400,0)/600),"")</f>
        <v/>
      </c>
      <c r="I3335" s="0" t="str">
        <f aca="false">IF(G3335=1,INT(ROUND((A3335-Debut)*86400,0)/3600),"")</f>
        <v/>
      </c>
      <c r="J3335" s="0" t="str">
        <f aca="false">IF(OR(A3335="",B3335=""),"",ROUND((B3335-A3335)*86400,0))</f>
        <v/>
      </c>
      <c r="K3335" s="37" t="str">
        <f aca="false">IF(G3335=1,IF(COUNTIFS($C:$C,C3335,$G:$G,1,$A:$A,"&gt;="&amp;(A3335-FenetreInterm/86400),$A:$A,"&lt;="&amp;A3335)&gt;=NbInterm,1,0),"")</f>
        <v/>
      </c>
      <c r="L3335" s="37" t="str">
        <f aca="false">IF(G3335=1,IF(B3335="",0,IF(J3335&lt;SeuilFugitive,1,0)),"")</f>
        <v/>
      </c>
      <c r="M3335" s="37" t="str">
        <f aca="false">IF(G3335=1,IF(B3335="",IF((Fin-A3335)*24&gt;SeuilFigee,1,0),IF(J3335&gt;SeuilFigee*3600,1,0)),"")</f>
        <v/>
      </c>
      <c r="N3335" s="0" t="str">
        <f aca="false">IF(G3335=1,IF(COUNTIF(H$2:H3335,H3335)=1,COUNTIF($H:$H,H3335),""),"")</f>
        <v/>
      </c>
      <c r="O3335" s="0" t="str">
        <f aca="false">IF(G3335=1,IF(COUNTIF(I$2:I3335,I3335)=1,COUNTIF($I:$I,I3335),""),"")</f>
        <v/>
      </c>
      <c r="P3335" s="38" t="str">
        <f aca="false">IF(G3335=1,IF(COUNTIFS(C$2:C3335,C3335,G$2:G3335,1)=1,COUNTIFS($C:$C,C3335,$G:$G,1)+ROW()/10000000,""),"")</f>
        <v/>
      </c>
      <c r="Q3335" s="0" t="str">
        <f aca="false">IF(K3335=1,IF(COUNTIFS(C$2:C3335,C3335,K$2:K3335,1)=1,1,0),"")</f>
        <v/>
      </c>
      <c r="R3335" s="0" t="str">
        <f aca="false">IF(M3335=1,IF(COUNTIFS(C$2:C3335,C3335,M$2:M3335,1)=1,1,0),"")</f>
        <v/>
      </c>
      <c r="S3335" s="0" t="str">
        <f aca="false">IF(L3335=1,IF(COUNTIFS(C$2:C3335,C3335,L$2:L3335,1)=1,1,0),"")</f>
        <v/>
      </c>
      <c r="T3335" s="38" t="str">
        <f aca="false">IF(N3335="","",N3335+ROW()/10000000)</f>
        <v/>
      </c>
      <c r="U3335" s="0" t="str">
        <f aca="false">IF(G3335=1,IF(B3335="",1,0),"")</f>
        <v/>
      </c>
    </row>
    <row r="3336" customFormat="false" ht="15" hidden="false" customHeight="false" outlineLevel="0" collapsed="false">
      <c r="A3336" s="35"/>
      <c r="B3336" s="35"/>
      <c r="G3336" s="0" t="str">
        <f aca="false">IF(A3336="","",IF(AND(A3336&gt;=Debut,A3336&lt;Fin),1,0))</f>
        <v/>
      </c>
      <c r="H3336" s="0" t="str">
        <f aca="false">IF(G3336=1,INT(ROUND((A3336-Debut)*86400,0)/600),"")</f>
        <v/>
      </c>
      <c r="I3336" s="0" t="str">
        <f aca="false">IF(G3336=1,INT(ROUND((A3336-Debut)*86400,0)/3600),"")</f>
        <v/>
      </c>
      <c r="J3336" s="0" t="str">
        <f aca="false">IF(OR(A3336="",B3336=""),"",ROUND((B3336-A3336)*86400,0))</f>
        <v/>
      </c>
      <c r="K3336" s="37" t="str">
        <f aca="false">IF(G3336=1,IF(COUNTIFS($C:$C,C3336,$G:$G,1,$A:$A,"&gt;="&amp;(A3336-FenetreInterm/86400),$A:$A,"&lt;="&amp;A3336)&gt;=NbInterm,1,0),"")</f>
        <v/>
      </c>
      <c r="L3336" s="37" t="str">
        <f aca="false">IF(G3336=1,IF(B3336="",0,IF(J3336&lt;SeuilFugitive,1,0)),"")</f>
        <v/>
      </c>
      <c r="M3336" s="37" t="str">
        <f aca="false">IF(G3336=1,IF(B3336="",IF((Fin-A3336)*24&gt;SeuilFigee,1,0),IF(J3336&gt;SeuilFigee*3600,1,0)),"")</f>
        <v/>
      </c>
      <c r="N3336" s="0" t="str">
        <f aca="false">IF(G3336=1,IF(COUNTIF(H$2:H3336,H3336)=1,COUNTIF($H:$H,H3336),""),"")</f>
        <v/>
      </c>
      <c r="O3336" s="0" t="str">
        <f aca="false">IF(G3336=1,IF(COUNTIF(I$2:I3336,I3336)=1,COUNTIF($I:$I,I3336),""),"")</f>
        <v/>
      </c>
      <c r="P3336" s="38" t="str">
        <f aca="false">IF(G3336=1,IF(COUNTIFS(C$2:C3336,C3336,G$2:G3336,1)=1,COUNTIFS($C:$C,C3336,$G:$G,1)+ROW()/10000000,""),"")</f>
        <v/>
      </c>
      <c r="Q3336" s="0" t="str">
        <f aca="false">IF(K3336=1,IF(COUNTIFS(C$2:C3336,C3336,K$2:K3336,1)=1,1,0),"")</f>
        <v/>
      </c>
      <c r="R3336" s="0" t="str">
        <f aca="false">IF(M3336=1,IF(COUNTIFS(C$2:C3336,C3336,M$2:M3336,1)=1,1,0),"")</f>
        <v/>
      </c>
      <c r="S3336" s="0" t="str">
        <f aca="false">IF(L3336=1,IF(COUNTIFS(C$2:C3336,C3336,L$2:L3336,1)=1,1,0),"")</f>
        <v/>
      </c>
      <c r="T3336" s="38" t="str">
        <f aca="false">IF(N3336="","",N3336+ROW()/10000000)</f>
        <v/>
      </c>
      <c r="U3336" s="0" t="str">
        <f aca="false">IF(G3336=1,IF(B3336="",1,0),"")</f>
        <v/>
      </c>
    </row>
    <row r="3337" customFormat="false" ht="15" hidden="false" customHeight="false" outlineLevel="0" collapsed="false">
      <c r="A3337" s="35"/>
      <c r="B3337" s="35"/>
      <c r="G3337" s="0" t="str">
        <f aca="false">IF(A3337="","",IF(AND(A3337&gt;=Debut,A3337&lt;Fin),1,0))</f>
        <v/>
      </c>
      <c r="H3337" s="0" t="str">
        <f aca="false">IF(G3337=1,INT(ROUND((A3337-Debut)*86400,0)/600),"")</f>
        <v/>
      </c>
      <c r="I3337" s="0" t="str">
        <f aca="false">IF(G3337=1,INT(ROUND((A3337-Debut)*86400,0)/3600),"")</f>
        <v/>
      </c>
      <c r="J3337" s="0" t="str">
        <f aca="false">IF(OR(A3337="",B3337=""),"",ROUND((B3337-A3337)*86400,0))</f>
        <v/>
      </c>
      <c r="K3337" s="37" t="str">
        <f aca="false">IF(G3337=1,IF(COUNTIFS($C:$C,C3337,$G:$G,1,$A:$A,"&gt;="&amp;(A3337-FenetreInterm/86400),$A:$A,"&lt;="&amp;A3337)&gt;=NbInterm,1,0),"")</f>
        <v/>
      </c>
      <c r="L3337" s="37" t="str">
        <f aca="false">IF(G3337=1,IF(B3337="",0,IF(J3337&lt;SeuilFugitive,1,0)),"")</f>
        <v/>
      </c>
      <c r="M3337" s="37" t="str">
        <f aca="false">IF(G3337=1,IF(B3337="",IF((Fin-A3337)*24&gt;SeuilFigee,1,0),IF(J3337&gt;SeuilFigee*3600,1,0)),"")</f>
        <v/>
      </c>
      <c r="N3337" s="0" t="str">
        <f aca="false">IF(G3337=1,IF(COUNTIF(H$2:H3337,H3337)=1,COUNTIF($H:$H,H3337),""),"")</f>
        <v/>
      </c>
      <c r="O3337" s="0" t="str">
        <f aca="false">IF(G3337=1,IF(COUNTIF(I$2:I3337,I3337)=1,COUNTIF($I:$I,I3337),""),"")</f>
        <v/>
      </c>
      <c r="P3337" s="38" t="str">
        <f aca="false">IF(G3337=1,IF(COUNTIFS(C$2:C3337,C3337,G$2:G3337,1)=1,COUNTIFS($C:$C,C3337,$G:$G,1)+ROW()/10000000,""),"")</f>
        <v/>
      </c>
      <c r="Q3337" s="0" t="str">
        <f aca="false">IF(K3337=1,IF(COUNTIFS(C$2:C3337,C3337,K$2:K3337,1)=1,1,0),"")</f>
        <v/>
      </c>
      <c r="R3337" s="0" t="str">
        <f aca="false">IF(M3337=1,IF(COUNTIFS(C$2:C3337,C3337,M$2:M3337,1)=1,1,0),"")</f>
        <v/>
      </c>
      <c r="S3337" s="0" t="str">
        <f aca="false">IF(L3337=1,IF(COUNTIFS(C$2:C3337,C3337,L$2:L3337,1)=1,1,0),"")</f>
        <v/>
      </c>
      <c r="T3337" s="38" t="str">
        <f aca="false">IF(N3337="","",N3337+ROW()/10000000)</f>
        <v/>
      </c>
      <c r="U3337" s="0" t="str">
        <f aca="false">IF(G3337=1,IF(B3337="",1,0),"")</f>
        <v/>
      </c>
    </row>
    <row r="3338" customFormat="false" ht="15" hidden="false" customHeight="false" outlineLevel="0" collapsed="false">
      <c r="A3338" s="35"/>
      <c r="B3338" s="35"/>
      <c r="G3338" s="0" t="str">
        <f aca="false">IF(A3338="","",IF(AND(A3338&gt;=Debut,A3338&lt;Fin),1,0))</f>
        <v/>
      </c>
      <c r="H3338" s="0" t="str">
        <f aca="false">IF(G3338=1,INT(ROUND((A3338-Debut)*86400,0)/600),"")</f>
        <v/>
      </c>
      <c r="I3338" s="0" t="str">
        <f aca="false">IF(G3338=1,INT(ROUND((A3338-Debut)*86400,0)/3600),"")</f>
        <v/>
      </c>
      <c r="J3338" s="0" t="str">
        <f aca="false">IF(OR(A3338="",B3338=""),"",ROUND((B3338-A3338)*86400,0))</f>
        <v/>
      </c>
      <c r="K3338" s="37" t="str">
        <f aca="false">IF(G3338=1,IF(COUNTIFS($C:$C,C3338,$G:$G,1,$A:$A,"&gt;="&amp;(A3338-FenetreInterm/86400),$A:$A,"&lt;="&amp;A3338)&gt;=NbInterm,1,0),"")</f>
        <v/>
      </c>
      <c r="L3338" s="37" t="str">
        <f aca="false">IF(G3338=1,IF(B3338="",0,IF(J3338&lt;SeuilFugitive,1,0)),"")</f>
        <v/>
      </c>
      <c r="M3338" s="37" t="str">
        <f aca="false">IF(G3338=1,IF(B3338="",IF((Fin-A3338)*24&gt;SeuilFigee,1,0),IF(J3338&gt;SeuilFigee*3600,1,0)),"")</f>
        <v/>
      </c>
      <c r="N3338" s="0" t="str">
        <f aca="false">IF(G3338=1,IF(COUNTIF(H$2:H3338,H3338)=1,COUNTIF($H:$H,H3338),""),"")</f>
        <v/>
      </c>
      <c r="O3338" s="0" t="str">
        <f aca="false">IF(G3338=1,IF(COUNTIF(I$2:I3338,I3338)=1,COUNTIF($I:$I,I3338),""),"")</f>
        <v/>
      </c>
      <c r="P3338" s="38" t="str">
        <f aca="false">IF(G3338=1,IF(COUNTIFS(C$2:C3338,C3338,G$2:G3338,1)=1,COUNTIFS($C:$C,C3338,$G:$G,1)+ROW()/10000000,""),"")</f>
        <v/>
      </c>
      <c r="Q3338" s="0" t="str">
        <f aca="false">IF(K3338=1,IF(COUNTIFS(C$2:C3338,C3338,K$2:K3338,1)=1,1,0),"")</f>
        <v/>
      </c>
      <c r="R3338" s="0" t="str">
        <f aca="false">IF(M3338=1,IF(COUNTIFS(C$2:C3338,C3338,M$2:M3338,1)=1,1,0),"")</f>
        <v/>
      </c>
      <c r="S3338" s="0" t="str">
        <f aca="false">IF(L3338=1,IF(COUNTIFS(C$2:C3338,C3338,L$2:L3338,1)=1,1,0),"")</f>
        <v/>
      </c>
      <c r="T3338" s="38" t="str">
        <f aca="false">IF(N3338="","",N3338+ROW()/10000000)</f>
        <v/>
      </c>
      <c r="U3338" s="0" t="str">
        <f aca="false">IF(G3338=1,IF(B3338="",1,0),"")</f>
        <v/>
      </c>
    </row>
    <row r="3339" customFormat="false" ht="15" hidden="false" customHeight="false" outlineLevel="0" collapsed="false">
      <c r="A3339" s="35"/>
      <c r="B3339" s="35"/>
      <c r="G3339" s="0" t="str">
        <f aca="false">IF(A3339="","",IF(AND(A3339&gt;=Debut,A3339&lt;Fin),1,0))</f>
        <v/>
      </c>
      <c r="H3339" s="0" t="str">
        <f aca="false">IF(G3339=1,INT(ROUND((A3339-Debut)*86400,0)/600),"")</f>
        <v/>
      </c>
      <c r="I3339" s="0" t="str">
        <f aca="false">IF(G3339=1,INT(ROUND((A3339-Debut)*86400,0)/3600),"")</f>
        <v/>
      </c>
      <c r="J3339" s="0" t="str">
        <f aca="false">IF(OR(A3339="",B3339=""),"",ROUND((B3339-A3339)*86400,0))</f>
        <v/>
      </c>
      <c r="K3339" s="37" t="str">
        <f aca="false">IF(G3339=1,IF(COUNTIFS($C:$C,C3339,$G:$G,1,$A:$A,"&gt;="&amp;(A3339-FenetreInterm/86400),$A:$A,"&lt;="&amp;A3339)&gt;=NbInterm,1,0),"")</f>
        <v/>
      </c>
      <c r="L3339" s="37" t="str">
        <f aca="false">IF(G3339=1,IF(B3339="",0,IF(J3339&lt;SeuilFugitive,1,0)),"")</f>
        <v/>
      </c>
      <c r="M3339" s="37" t="str">
        <f aca="false">IF(G3339=1,IF(B3339="",IF((Fin-A3339)*24&gt;SeuilFigee,1,0),IF(J3339&gt;SeuilFigee*3600,1,0)),"")</f>
        <v/>
      </c>
      <c r="N3339" s="0" t="str">
        <f aca="false">IF(G3339=1,IF(COUNTIF(H$2:H3339,H3339)=1,COUNTIF($H:$H,H3339),""),"")</f>
        <v/>
      </c>
      <c r="O3339" s="0" t="str">
        <f aca="false">IF(G3339=1,IF(COUNTIF(I$2:I3339,I3339)=1,COUNTIF($I:$I,I3339),""),"")</f>
        <v/>
      </c>
      <c r="P3339" s="38" t="str">
        <f aca="false">IF(G3339=1,IF(COUNTIFS(C$2:C3339,C3339,G$2:G3339,1)=1,COUNTIFS($C:$C,C3339,$G:$G,1)+ROW()/10000000,""),"")</f>
        <v/>
      </c>
      <c r="Q3339" s="0" t="str">
        <f aca="false">IF(K3339=1,IF(COUNTIFS(C$2:C3339,C3339,K$2:K3339,1)=1,1,0),"")</f>
        <v/>
      </c>
      <c r="R3339" s="0" t="str">
        <f aca="false">IF(M3339=1,IF(COUNTIFS(C$2:C3339,C3339,M$2:M3339,1)=1,1,0),"")</f>
        <v/>
      </c>
      <c r="S3339" s="0" t="str">
        <f aca="false">IF(L3339=1,IF(COUNTIFS(C$2:C3339,C3339,L$2:L3339,1)=1,1,0),"")</f>
        <v/>
      </c>
      <c r="T3339" s="38" t="str">
        <f aca="false">IF(N3339="","",N3339+ROW()/10000000)</f>
        <v/>
      </c>
      <c r="U3339" s="0" t="str">
        <f aca="false">IF(G3339=1,IF(B3339="",1,0),"")</f>
        <v/>
      </c>
    </row>
    <row r="3340" customFormat="false" ht="15" hidden="false" customHeight="false" outlineLevel="0" collapsed="false">
      <c r="A3340" s="35"/>
      <c r="B3340" s="35"/>
      <c r="G3340" s="0" t="str">
        <f aca="false">IF(A3340="","",IF(AND(A3340&gt;=Debut,A3340&lt;Fin),1,0))</f>
        <v/>
      </c>
      <c r="H3340" s="0" t="str">
        <f aca="false">IF(G3340=1,INT(ROUND((A3340-Debut)*86400,0)/600),"")</f>
        <v/>
      </c>
      <c r="I3340" s="0" t="str">
        <f aca="false">IF(G3340=1,INT(ROUND((A3340-Debut)*86400,0)/3600),"")</f>
        <v/>
      </c>
      <c r="J3340" s="0" t="str">
        <f aca="false">IF(OR(A3340="",B3340=""),"",ROUND((B3340-A3340)*86400,0))</f>
        <v/>
      </c>
      <c r="K3340" s="37" t="str">
        <f aca="false">IF(G3340=1,IF(COUNTIFS($C:$C,C3340,$G:$G,1,$A:$A,"&gt;="&amp;(A3340-FenetreInterm/86400),$A:$A,"&lt;="&amp;A3340)&gt;=NbInterm,1,0),"")</f>
        <v/>
      </c>
      <c r="L3340" s="37" t="str">
        <f aca="false">IF(G3340=1,IF(B3340="",0,IF(J3340&lt;SeuilFugitive,1,0)),"")</f>
        <v/>
      </c>
      <c r="M3340" s="37" t="str">
        <f aca="false">IF(G3340=1,IF(B3340="",IF((Fin-A3340)*24&gt;SeuilFigee,1,0),IF(J3340&gt;SeuilFigee*3600,1,0)),"")</f>
        <v/>
      </c>
      <c r="N3340" s="0" t="str">
        <f aca="false">IF(G3340=1,IF(COUNTIF(H$2:H3340,H3340)=1,COUNTIF($H:$H,H3340),""),"")</f>
        <v/>
      </c>
      <c r="O3340" s="0" t="str">
        <f aca="false">IF(G3340=1,IF(COUNTIF(I$2:I3340,I3340)=1,COUNTIF($I:$I,I3340),""),"")</f>
        <v/>
      </c>
      <c r="P3340" s="38" t="str">
        <f aca="false">IF(G3340=1,IF(COUNTIFS(C$2:C3340,C3340,G$2:G3340,1)=1,COUNTIFS($C:$C,C3340,$G:$G,1)+ROW()/10000000,""),"")</f>
        <v/>
      </c>
      <c r="Q3340" s="0" t="str">
        <f aca="false">IF(K3340=1,IF(COUNTIFS(C$2:C3340,C3340,K$2:K3340,1)=1,1,0),"")</f>
        <v/>
      </c>
      <c r="R3340" s="0" t="str">
        <f aca="false">IF(M3340=1,IF(COUNTIFS(C$2:C3340,C3340,M$2:M3340,1)=1,1,0),"")</f>
        <v/>
      </c>
      <c r="S3340" s="0" t="str">
        <f aca="false">IF(L3340=1,IF(COUNTIFS(C$2:C3340,C3340,L$2:L3340,1)=1,1,0),"")</f>
        <v/>
      </c>
      <c r="T3340" s="38" t="str">
        <f aca="false">IF(N3340="","",N3340+ROW()/10000000)</f>
        <v/>
      </c>
      <c r="U3340" s="0" t="str">
        <f aca="false">IF(G3340=1,IF(B3340="",1,0),"")</f>
        <v/>
      </c>
    </row>
    <row r="3341" customFormat="false" ht="15" hidden="false" customHeight="false" outlineLevel="0" collapsed="false">
      <c r="A3341" s="35"/>
      <c r="B3341" s="35"/>
      <c r="G3341" s="0" t="str">
        <f aca="false">IF(A3341="","",IF(AND(A3341&gt;=Debut,A3341&lt;Fin),1,0))</f>
        <v/>
      </c>
      <c r="H3341" s="0" t="str">
        <f aca="false">IF(G3341=1,INT(ROUND((A3341-Debut)*86400,0)/600),"")</f>
        <v/>
      </c>
      <c r="I3341" s="0" t="str">
        <f aca="false">IF(G3341=1,INT(ROUND((A3341-Debut)*86400,0)/3600),"")</f>
        <v/>
      </c>
      <c r="J3341" s="0" t="str">
        <f aca="false">IF(OR(A3341="",B3341=""),"",ROUND((B3341-A3341)*86400,0))</f>
        <v/>
      </c>
      <c r="K3341" s="37" t="str">
        <f aca="false">IF(G3341=1,IF(COUNTIFS($C:$C,C3341,$G:$G,1,$A:$A,"&gt;="&amp;(A3341-FenetreInterm/86400),$A:$A,"&lt;="&amp;A3341)&gt;=NbInterm,1,0),"")</f>
        <v/>
      </c>
      <c r="L3341" s="37" t="str">
        <f aca="false">IF(G3341=1,IF(B3341="",0,IF(J3341&lt;SeuilFugitive,1,0)),"")</f>
        <v/>
      </c>
      <c r="M3341" s="37" t="str">
        <f aca="false">IF(G3341=1,IF(B3341="",IF((Fin-A3341)*24&gt;SeuilFigee,1,0),IF(J3341&gt;SeuilFigee*3600,1,0)),"")</f>
        <v/>
      </c>
      <c r="N3341" s="0" t="str">
        <f aca="false">IF(G3341=1,IF(COUNTIF(H$2:H3341,H3341)=1,COUNTIF($H:$H,H3341),""),"")</f>
        <v/>
      </c>
      <c r="O3341" s="0" t="str">
        <f aca="false">IF(G3341=1,IF(COUNTIF(I$2:I3341,I3341)=1,COUNTIF($I:$I,I3341),""),"")</f>
        <v/>
      </c>
      <c r="P3341" s="38" t="str">
        <f aca="false">IF(G3341=1,IF(COUNTIFS(C$2:C3341,C3341,G$2:G3341,1)=1,COUNTIFS($C:$C,C3341,$G:$G,1)+ROW()/10000000,""),"")</f>
        <v/>
      </c>
      <c r="Q3341" s="0" t="str">
        <f aca="false">IF(K3341=1,IF(COUNTIFS(C$2:C3341,C3341,K$2:K3341,1)=1,1,0),"")</f>
        <v/>
      </c>
      <c r="R3341" s="0" t="str">
        <f aca="false">IF(M3341=1,IF(COUNTIFS(C$2:C3341,C3341,M$2:M3341,1)=1,1,0),"")</f>
        <v/>
      </c>
      <c r="S3341" s="0" t="str">
        <f aca="false">IF(L3341=1,IF(COUNTIFS(C$2:C3341,C3341,L$2:L3341,1)=1,1,0),"")</f>
        <v/>
      </c>
      <c r="T3341" s="38" t="str">
        <f aca="false">IF(N3341="","",N3341+ROW()/10000000)</f>
        <v/>
      </c>
      <c r="U3341" s="0" t="str">
        <f aca="false">IF(G3341=1,IF(B3341="",1,0),"")</f>
        <v/>
      </c>
    </row>
    <row r="3342" customFormat="false" ht="15" hidden="false" customHeight="false" outlineLevel="0" collapsed="false">
      <c r="A3342" s="35"/>
      <c r="B3342" s="35"/>
      <c r="G3342" s="0" t="str">
        <f aca="false">IF(A3342="","",IF(AND(A3342&gt;=Debut,A3342&lt;Fin),1,0))</f>
        <v/>
      </c>
      <c r="H3342" s="0" t="str">
        <f aca="false">IF(G3342=1,INT(ROUND((A3342-Debut)*86400,0)/600),"")</f>
        <v/>
      </c>
      <c r="I3342" s="0" t="str">
        <f aca="false">IF(G3342=1,INT(ROUND((A3342-Debut)*86400,0)/3600),"")</f>
        <v/>
      </c>
      <c r="J3342" s="0" t="str">
        <f aca="false">IF(OR(A3342="",B3342=""),"",ROUND((B3342-A3342)*86400,0))</f>
        <v/>
      </c>
      <c r="K3342" s="37" t="str">
        <f aca="false">IF(G3342=1,IF(COUNTIFS($C:$C,C3342,$G:$G,1,$A:$A,"&gt;="&amp;(A3342-FenetreInterm/86400),$A:$A,"&lt;="&amp;A3342)&gt;=NbInterm,1,0),"")</f>
        <v/>
      </c>
      <c r="L3342" s="37" t="str">
        <f aca="false">IF(G3342=1,IF(B3342="",0,IF(J3342&lt;SeuilFugitive,1,0)),"")</f>
        <v/>
      </c>
      <c r="M3342" s="37" t="str">
        <f aca="false">IF(G3342=1,IF(B3342="",IF((Fin-A3342)*24&gt;SeuilFigee,1,0),IF(J3342&gt;SeuilFigee*3600,1,0)),"")</f>
        <v/>
      </c>
      <c r="N3342" s="0" t="str">
        <f aca="false">IF(G3342=1,IF(COUNTIF(H$2:H3342,H3342)=1,COUNTIF($H:$H,H3342),""),"")</f>
        <v/>
      </c>
      <c r="O3342" s="0" t="str">
        <f aca="false">IF(G3342=1,IF(COUNTIF(I$2:I3342,I3342)=1,COUNTIF($I:$I,I3342),""),"")</f>
        <v/>
      </c>
      <c r="P3342" s="38" t="str">
        <f aca="false">IF(G3342=1,IF(COUNTIFS(C$2:C3342,C3342,G$2:G3342,1)=1,COUNTIFS($C:$C,C3342,$G:$G,1)+ROW()/10000000,""),"")</f>
        <v/>
      </c>
      <c r="Q3342" s="0" t="str">
        <f aca="false">IF(K3342=1,IF(COUNTIFS(C$2:C3342,C3342,K$2:K3342,1)=1,1,0),"")</f>
        <v/>
      </c>
      <c r="R3342" s="0" t="str">
        <f aca="false">IF(M3342=1,IF(COUNTIFS(C$2:C3342,C3342,M$2:M3342,1)=1,1,0),"")</f>
        <v/>
      </c>
      <c r="S3342" s="0" t="str">
        <f aca="false">IF(L3342=1,IF(COUNTIFS(C$2:C3342,C3342,L$2:L3342,1)=1,1,0),"")</f>
        <v/>
      </c>
      <c r="T3342" s="38" t="str">
        <f aca="false">IF(N3342="","",N3342+ROW()/10000000)</f>
        <v/>
      </c>
      <c r="U3342" s="0" t="str">
        <f aca="false">IF(G3342=1,IF(B3342="",1,0),"")</f>
        <v/>
      </c>
    </row>
    <row r="3343" customFormat="false" ht="15" hidden="false" customHeight="false" outlineLevel="0" collapsed="false">
      <c r="A3343" s="35"/>
      <c r="B3343" s="35"/>
      <c r="G3343" s="0" t="str">
        <f aca="false">IF(A3343="","",IF(AND(A3343&gt;=Debut,A3343&lt;Fin),1,0))</f>
        <v/>
      </c>
      <c r="H3343" s="0" t="str">
        <f aca="false">IF(G3343=1,INT(ROUND((A3343-Debut)*86400,0)/600),"")</f>
        <v/>
      </c>
      <c r="I3343" s="0" t="str">
        <f aca="false">IF(G3343=1,INT(ROUND((A3343-Debut)*86400,0)/3600),"")</f>
        <v/>
      </c>
      <c r="J3343" s="0" t="str">
        <f aca="false">IF(OR(A3343="",B3343=""),"",ROUND((B3343-A3343)*86400,0))</f>
        <v/>
      </c>
      <c r="K3343" s="37" t="str">
        <f aca="false">IF(G3343=1,IF(COUNTIFS($C:$C,C3343,$G:$G,1,$A:$A,"&gt;="&amp;(A3343-FenetreInterm/86400),$A:$A,"&lt;="&amp;A3343)&gt;=NbInterm,1,0),"")</f>
        <v/>
      </c>
      <c r="L3343" s="37" t="str">
        <f aca="false">IF(G3343=1,IF(B3343="",0,IF(J3343&lt;SeuilFugitive,1,0)),"")</f>
        <v/>
      </c>
      <c r="M3343" s="37" t="str">
        <f aca="false">IF(G3343=1,IF(B3343="",IF((Fin-A3343)*24&gt;SeuilFigee,1,0),IF(J3343&gt;SeuilFigee*3600,1,0)),"")</f>
        <v/>
      </c>
      <c r="N3343" s="0" t="str">
        <f aca="false">IF(G3343=1,IF(COUNTIF(H$2:H3343,H3343)=1,COUNTIF($H:$H,H3343),""),"")</f>
        <v/>
      </c>
      <c r="O3343" s="0" t="str">
        <f aca="false">IF(G3343=1,IF(COUNTIF(I$2:I3343,I3343)=1,COUNTIF($I:$I,I3343),""),"")</f>
        <v/>
      </c>
      <c r="P3343" s="38" t="str">
        <f aca="false">IF(G3343=1,IF(COUNTIFS(C$2:C3343,C3343,G$2:G3343,1)=1,COUNTIFS($C:$C,C3343,$G:$G,1)+ROW()/10000000,""),"")</f>
        <v/>
      </c>
      <c r="Q3343" s="0" t="str">
        <f aca="false">IF(K3343=1,IF(COUNTIFS(C$2:C3343,C3343,K$2:K3343,1)=1,1,0),"")</f>
        <v/>
      </c>
      <c r="R3343" s="0" t="str">
        <f aca="false">IF(M3343=1,IF(COUNTIFS(C$2:C3343,C3343,M$2:M3343,1)=1,1,0),"")</f>
        <v/>
      </c>
      <c r="S3343" s="0" t="str">
        <f aca="false">IF(L3343=1,IF(COUNTIFS(C$2:C3343,C3343,L$2:L3343,1)=1,1,0),"")</f>
        <v/>
      </c>
      <c r="T3343" s="38" t="str">
        <f aca="false">IF(N3343="","",N3343+ROW()/10000000)</f>
        <v/>
      </c>
      <c r="U3343" s="0" t="str">
        <f aca="false">IF(G3343=1,IF(B3343="",1,0),"")</f>
        <v/>
      </c>
    </row>
    <row r="3344" customFormat="false" ht="15" hidden="false" customHeight="false" outlineLevel="0" collapsed="false">
      <c r="A3344" s="35"/>
      <c r="B3344" s="35"/>
      <c r="G3344" s="0" t="str">
        <f aca="false">IF(A3344="","",IF(AND(A3344&gt;=Debut,A3344&lt;Fin),1,0))</f>
        <v/>
      </c>
      <c r="H3344" s="0" t="str">
        <f aca="false">IF(G3344=1,INT(ROUND((A3344-Debut)*86400,0)/600),"")</f>
        <v/>
      </c>
      <c r="I3344" s="0" t="str">
        <f aca="false">IF(G3344=1,INT(ROUND((A3344-Debut)*86400,0)/3600),"")</f>
        <v/>
      </c>
      <c r="J3344" s="0" t="str">
        <f aca="false">IF(OR(A3344="",B3344=""),"",ROUND((B3344-A3344)*86400,0))</f>
        <v/>
      </c>
      <c r="K3344" s="37" t="str">
        <f aca="false">IF(G3344=1,IF(COUNTIFS($C:$C,C3344,$G:$G,1,$A:$A,"&gt;="&amp;(A3344-FenetreInterm/86400),$A:$A,"&lt;="&amp;A3344)&gt;=NbInterm,1,0),"")</f>
        <v/>
      </c>
      <c r="L3344" s="37" t="str">
        <f aca="false">IF(G3344=1,IF(B3344="",0,IF(J3344&lt;SeuilFugitive,1,0)),"")</f>
        <v/>
      </c>
      <c r="M3344" s="37" t="str">
        <f aca="false">IF(G3344=1,IF(B3344="",IF((Fin-A3344)*24&gt;SeuilFigee,1,0),IF(J3344&gt;SeuilFigee*3600,1,0)),"")</f>
        <v/>
      </c>
      <c r="N3344" s="0" t="str">
        <f aca="false">IF(G3344=1,IF(COUNTIF(H$2:H3344,H3344)=1,COUNTIF($H:$H,H3344),""),"")</f>
        <v/>
      </c>
      <c r="O3344" s="0" t="str">
        <f aca="false">IF(G3344=1,IF(COUNTIF(I$2:I3344,I3344)=1,COUNTIF($I:$I,I3344),""),"")</f>
        <v/>
      </c>
      <c r="P3344" s="38" t="str">
        <f aca="false">IF(G3344=1,IF(COUNTIFS(C$2:C3344,C3344,G$2:G3344,1)=1,COUNTIFS($C:$C,C3344,$G:$G,1)+ROW()/10000000,""),"")</f>
        <v/>
      </c>
      <c r="Q3344" s="0" t="str">
        <f aca="false">IF(K3344=1,IF(COUNTIFS(C$2:C3344,C3344,K$2:K3344,1)=1,1,0),"")</f>
        <v/>
      </c>
      <c r="R3344" s="0" t="str">
        <f aca="false">IF(M3344=1,IF(COUNTIFS(C$2:C3344,C3344,M$2:M3344,1)=1,1,0),"")</f>
        <v/>
      </c>
      <c r="S3344" s="0" t="str">
        <f aca="false">IF(L3344=1,IF(COUNTIFS(C$2:C3344,C3344,L$2:L3344,1)=1,1,0),"")</f>
        <v/>
      </c>
      <c r="T3344" s="38" t="str">
        <f aca="false">IF(N3344="","",N3344+ROW()/10000000)</f>
        <v/>
      </c>
      <c r="U3344" s="0" t="str">
        <f aca="false">IF(G3344=1,IF(B3344="",1,0),"")</f>
        <v/>
      </c>
    </row>
    <row r="3345" customFormat="false" ht="15" hidden="false" customHeight="false" outlineLevel="0" collapsed="false">
      <c r="A3345" s="35"/>
      <c r="B3345" s="35"/>
      <c r="G3345" s="0" t="str">
        <f aca="false">IF(A3345="","",IF(AND(A3345&gt;=Debut,A3345&lt;Fin),1,0))</f>
        <v/>
      </c>
      <c r="H3345" s="0" t="str">
        <f aca="false">IF(G3345=1,INT(ROUND((A3345-Debut)*86400,0)/600),"")</f>
        <v/>
      </c>
      <c r="I3345" s="0" t="str">
        <f aca="false">IF(G3345=1,INT(ROUND((A3345-Debut)*86400,0)/3600),"")</f>
        <v/>
      </c>
      <c r="J3345" s="0" t="str">
        <f aca="false">IF(OR(A3345="",B3345=""),"",ROUND((B3345-A3345)*86400,0))</f>
        <v/>
      </c>
      <c r="K3345" s="37" t="str">
        <f aca="false">IF(G3345=1,IF(COUNTIFS($C:$C,C3345,$G:$G,1,$A:$A,"&gt;="&amp;(A3345-FenetreInterm/86400),$A:$A,"&lt;="&amp;A3345)&gt;=NbInterm,1,0),"")</f>
        <v/>
      </c>
      <c r="L3345" s="37" t="str">
        <f aca="false">IF(G3345=1,IF(B3345="",0,IF(J3345&lt;SeuilFugitive,1,0)),"")</f>
        <v/>
      </c>
      <c r="M3345" s="37" t="str">
        <f aca="false">IF(G3345=1,IF(B3345="",IF((Fin-A3345)*24&gt;SeuilFigee,1,0),IF(J3345&gt;SeuilFigee*3600,1,0)),"")</f>
        <v/>
      </c>
      <c r="N3345" s="0" t="str">
        <f aca="false">IF(G3345=1,IF(COUNTIF(H$2:H3345,H3345)=1,COUNTIF($H:$H,H3345),""),"")</f>
        <v/>
      </c>
      <c r="O3345" s="0" t="str">
        <f aca="false">IF(G3345=1,IF(COUNTIF(I$2:I3345,I3345)=1,COUNTIF($I:$I,I3345),""),"")</f>
        <v/>
      </c>
      <c r="P3345" s="38" t="str">
        <f aca="false">IF(G3345=1,IF(COUNTIFS(C$2:C3345,C3345,G$2:G3345,1)=1,COUNTIFS($C:$C,C3345,$G:$G,1)+ROW()/10000000,""),"")</f>
        <v/>
      </c>
      <c r="Q3345" s="0" t="str">
        <f aca="false">IF(K3345=1,IF(COUNTIFS(C$2:C3345,C3345,K$2:K3345,1)=1,1,0),"")</f>
        <v/>
      </c>
      <c r="R3345" s="0" t="str">
        <f aca="false">IF(M3345=1,IF(COUNTIFS(C$2:C3345,C3345,M$2:M3345,1)=1,1,0),"")</f>
        <v/>
      </c>
      <c r="S3345" s="0" t="str">
        <f aca="false">IF(L3345=1,IF(COUNTIFS(C$2:C3345,C3345,L$2:L3345,1)=1,1,0),"")</f>
        <v/>
      </c>
      <c r="T3345" s="38" t="str">
        <f aca="false">IF(N3345="","",N3345+ROW()/10000000)</f>
        <v/>
      </c>
      <c r="U3345" s="0" t="str">
        <f aca="false">IF(G3345=1,IF(B3345="",1,0),"")</f>
        <v/>
      </c>
    </row>
    <row r="3346" customFormat="false" ht="15" hidden="false" customHeight="false" outlineLevel="0" collapsed="false">
      <c r="A3346" s="35"/>
      <c r="B3346" s="35"/>
      <c r="G3346" s="0" t="str">
        <f aca="false">IF(A3346="","",IF(AND(A3346&gt;=Debut,A3346&lt;Fin),1,0))</f>
        <v/>
      </c>
      <c r="H3346" s="0" t="str">
        <f aca="false">IF(G3346=1,INT(ROUND((A3346-Debut)*86400,0)/600),"")</f>
        <v/>
      </c>
      <c r="I3346" s="0" t="str">
        <f aca="false">IF(G3346=1,INT(ROUND((A3346-Debut)*86400,0)/3600),"")</f>
        <v/>
      </c>
      <c r="J3346" s="0" t="str">
        <f aca="false">IF(OR(A3346="",B3346=""),"",ROUND((B3346-A3346)*86400,0))</f>
        <v/>
      </c>
      <c r="K3346" s="37" t="str">
        <f aca="false">IF(G3346=1,IF(COUNTIFS($C:$C,C3346,$G:$G,1,$A:$A,"&gt;="&amp;(A3346-FenetreInterm/86400),$A:$A,"&lt;="&amp;A3346)&gt;=NbInterm,1,0),"")</f>
        <v/>
      </c>
      <c r="L3346" s="37" t="str">
        <f aca="false">IF(G3346=1,IF(B3346="",0,IF(J3346&lt;SeuilFugitive,1,0)),"")</f>
        <v/>
      </c>
      <c r="M3346" s="37" t="str">
        <f aca="false">IF(G3346=1,IF(B3346="",IF((Fin-A3346)*24&gt;SeuilFigee,1,0),IF(J3346&gt;SeuilFigee*3600,1,0)),"")</f>
        <v/>
      </c>
      <c r="N3346" s="0" t="str">
        <f aca="false">IF(G3346=1,IF(COUNTIF(H$2:H3346,H3346)=1,COUNTIF($H:$H,H3346),""),"")</f>
        <v/>
      </c>
      <c r="O3346" s="0" t="str">
        <f aca="false">IF(G3346=1,IF(COUNTIF(I$2:I3346,I3346)=1,COUNTIF($I:$I,I3346),""),"")</f>
        <v/>
      </c>
      <c r="P3346" s="38" t="str">
        <f aca="false">IF(G3346=1,IF(COUNTIFS(C$2:C3346,C3346,G$2:G3346,1)=1,COUNTIFS($C:$C,C3346,$G:$G,1)+ROW()/10000000,""),"")</f>
        <v/>
      </c>
      <c r="Q3346" s="0" t="str">
        <f aca="false">IF(K3346=1,IF(COUNTIFS(C$2:C3346,C3346,K$2:K3346,1)=1,1,0),"")</f>
        <v/>
      </c>
      <c r="R3346" s="0" t="str">
        <f aca="false">IF(M3346=1,IF(COUNTIFS(C$2:C3346,C3346,M$2:M3346,1)=1,1,0),"")</f>
        <v/>
      </c>
      <c r="S3346" s="0" t="str">
        <f aca="false">IF(L3346=1,IF(COUNTIFS(C$2:C3346,C3346,L$2:L3346,1)=1,1,0),"")</f>
        <v/>
      </c>
      <c r="T3346" s="38" t="str">
        <f aca="false">IF(N3346="","",N3346+ROW()/10000000)</f>
        <v/>
      </c>
      <c r="U3346" s="0" t="str">
        <f aca="false">IF(G3346=1,IF(B3346="",1,0),"")</f>
        <v/>
      </c>
    </row>
    <row r="3347" customFormat="false" ht="15" hidden="false" customHeight="false" outlineLevel="0" collapsed="false">
      <c r="A3347" s="35"/>
      <c r="B3347" s="35"/>
      <c r="G3347" s="0" t="str">
        <f aca="false">IF(A3347="","",IF(AND(A3347&gt;=Debut,A3347&lt;Fin),1,0))</f>
        <v/>
      </c>
      <c r="H3347" s="0" t="str">
        <f aca="false">IF(G3347=1,INT(ROUND((A3347-Debut)*86400,0)/600),"")</f>
        <v/>
      </c>
      <c r="I3347" s="0" t="str">
        <f aca="false">IF(G3347=1,INT(ROUND((A3347-Debut)*86400,0)/3600),"")</f>
        <v/>
      </c>
      <c r="J3347" s="0" t="str">
        <f aca="false">IF(OR(A3347="",B3347=""),"",ROUND((B3347-A3347)*86400,0))</f>
        <v/>
      </c>
      <c r="K3347" s="37" t="str">
        <f aca="false">IF(G3347=1,IF(COUNTIFS($C:$C,C3347,$G:$G,1,$A:$A,"&gt;="&amp;(A3347-FenetreInterm/86400),$A:$A,"&lt;="&amp;A3347)&gt;=NbInterm,1,0),"")</f>
        <v/>
      </c>
      <c r="L3347" s="37" t="str">
        <f aca="false">IF(G3347=1,IF(B3347="",0,IF(J3347&lt;SeuilFugitive,1,0)),"")</f>
        <v/>
      </c>
      <c r="M3347" s="37" t="str">
        <f aca="false">IF(G3347=1,IF(B3347="",IF((Fin-A3347)*24&gt;SeuilFigee,1,0),IF(J3347&gt;SeuilFigee*3600,1,0)),"")</f>
        <v/>
      </c>
      <c r="N3347" s="0" t="str">
        <f aca="false">IF(G3347=1,IF(COUNTIF(H$2:H3347,H3347)=1,COUNTIF($H:$H,H3347),""),"")</f>
        <v/>
      </c>
      <c r="O3347" s="0" t="str">
        <f aca="false">IF(G3347=1,IF(COUNTIF(I$2:I3347,I3347)=1,COUNTIF($I:$I,I3347),""),"")</f>
        <v/>
      </c>
      <c r="P3347" s="38" t="str">
        <f aca="false">IF(G3347=1,IF(COUNTIFS(C$2:C3347,C3347,G$2:G3347,1)=1,COUNTIFS($C:$C,C3347,$G:$G,1)+ROW()/10000000,""),"")</f>
        <v/>
      </c>
      <c r="Q3347" s="0" t="str">
        <f aca="false">IF(K3347=1,IF(COUNTIFS(C$2:C3347,C3347,K$2:K3347,1)=1,1,0),"")</f>
        <v/>
      </c>
      <c r="R3347" s="0" t="str">
        <f aca="false">IF(M3347=1,IF(COUNTIFS(C$2:C3347,C3347,M$2:M3347,1)=1,1,0),"")</f>
        <v/>
      </c>
      <c r="S3347" s="0" t="str">
        <f aca="false">IF(L3347=1,IF(COUNTIFS(C$2:C3347,C3347,L$2:L3347,1)=1,1,0),"")</f>
        <v/>
      </c>
      <c r="T3347" s="38" t="str">
        <f aca="false">IF(N3347="","",N3347+ROW()/10000000)</f>
        <v/>
      </c>
      <c r="U3347" s="0" t="str">
        <f aca="false">IF(G3347=1,IF(B3347="",1,0),"")</f>
        <v/>
      </c>
    </row>
    <row r="3348" customFormat="false" ht="15" hidden="false" customHeight="false" outlineLevel="0" collapsed="false">
      <c r="A3348" s="35"/>
      <c r="B3348" s="35"/>
      <c r="G3348" s="0" t="str">
        <f aca="false">IF(A3348="","",IF(AND(A3348&gt;=Debut,A3348&lt;Fin),1,0))</f>
        <v/>
      </c>
      <c r="H3348" s="0" t="str">
        <f aca="false">IF(G3348=1,INT(ROUND((A3348-Debut)*86400,0)/600),"")</f>
        <v/>
      </c>
      <c r="I3348" s="0" t="str">
        <f aca="false">IF(G3348=1,INT(ROUND((A3348-Debut)*86400,0)/3600),"")</f>
        <v/>
      </c>
      <c r="J3348" s="0" t="str">
        <f aca="false">IF(OR(A3348="",B3348=""),"",ROUND((B3348-A3348)*86400,0))</f>
        <v/>
      </c>
      <c r="K3348" s="37" t="str">
        <f aca="false">IF(G3348=1,IF(COUNTIFS($C:$C,C3348,$G:$G,1,$A:$A,"&gt;="&amp;(A3348-FenetreInterm/86400),$A:$A,"&lt;="&amp;A3348)&gt;=NbInterm,1,0),"")</f>
        <v/>
      </c>
      <c r="L3348" s="37" t="str">
        <f aca="false">IF(G3348=1,IF(B3348="",0,IF(J3348&lt;SeuilFugitive,1,0)),"")</f>
        <v/>
      </c>
      <c r="M3348" s="37" t="str">
        <f aca="false">IF(G3348=1,IF(B3348="",IF((Fin-A3348)*24&gt;SeuilFigee,1,0),IF(J3348&gt;SeuilFigee*3600,1,0)),"")</f>
        <v/>
      </c>
      <c r="N3348" s="0" t="str">
        <f aca="false">IF(G3348=1,IF(COUNTIF(H$2:H3348,H3348)=1,COUNTIF($H:$H,H3348),""),"")</f>
        <v/>
      </c>
      <c r="O3348" s="0" t="str">
        <f aca="false">IF(G3348=1,IF(COUNTIF(I$2:I3348,I3348)=1,COUNTIF($I:$I,I3348),""),"")</f>
        <v/>
      </c>
      <c r="P3348" s="38" t="str">
        <f aca="false">IF(G3348=1,IF(COUNTIFS(C$2:C3348,C3348,G$2:G3348,1)=1,COUNTIFS($C:$C,C3348,$G:$G,1)+ROW()/10000000,""),"")</f>
        <v/>
      </c>
      <c r="Q3348" s="0" t="str">
        <f aca="false">IF(K3348=1,IF(COUNTIFS(C$2:C3348,C3348,K$2:K3348,1)=1,1,0),"")</f>
        <v/>
      </c>
      <c r="R3348" s="0" t="str">
        <f aca="false">IF(M3348=1,IF(COUNTIFS(C$2:C3348,C3348,M$2:M3348,1)=1,1,0),"")</f>
        <v/>
      </c>
      <c r="S3348" s="0" t="str">
        <f aca="false">IF(L3348=1,IF(COUNTIFS(C$2:C3348,C3348,L$2:L3348,1)=1,1,0),"")</f>
        <v/>
      </c>
      <c r="T3348" s="38" t="str">
        <f aca="false">IF(N3348="","",N3348+ROW()/10000000)</f>
        <v/>
      </c>
      <c r="U3348" s="0" t="str">
        <f aca="false">IF(G3348=1,IF(B3348="",1,0),"")</f>
        <v/>
      </c>
    </row>
    <row r="3349" customFormat="false" ht="15" hidden="false" customHeight="false" outlineLevel="0" collapsed="false">
      <c r="A3349" s="35"/>
      <c r="B3349" s="35"/>
      <c r="G3349" s="0" t="str">
        <f aca="false">IF(A3349="","",IF(AND(A3349&gt;=Debut,A3349&lt;Fin),1,0))</f>
        <v/>
      </c>
      <c r="H3349" s="0" t="str">
        <f aca="false">IF(G3349=1,INT(ROUND((A3349-Debut)*86400,0)/600),"")</f>
        <v/>
      </c>
      <c r="I3349" s="0" t="str">
        <f aca="false">IF(G3349=1,INT(ROUND((A3349-Debut)*86400,0)/3600),"")</f>
        <v/>
      </c>
      <c r="J3349" s="0" t="str">
        <f aca="false">IF(OR(A3349="",B3349=""),"",ROUND((B3349-A3349)*86400,0))</f>
        <v/>
      </c>
      <c r="K3349" s="37" t="str">
        <f aca="false">IF(G3349=1,IF(COUNTIFS($C:$C,C3349,$G:$G,1,$A:$A,"&gt;="&amp;(A3349-FenetreInterm/86400),$A:$A,"&lt;="&amp;A3349)&gt;=NbInterm,1,0),"")</f>
        <v/>
      </c>
      <c r="L3349" s="37" t="str">
        <f aca="false">IF(G3349=1,IF(B3349="",0,IF(J3349&lt;SeuilFugitive,1,0)),"")</f>
        <v/>
      </c>
      <c r="M3349" s="37" t="str">
        <f aca="false">IF(G3349=1,IF(B3349="",IF((Fin-A3349)*24&gt;SeuilFigee,1,0),IF(J3349&gt;SeuilFigee*3600,1,0)),"")</f>
        <v/>
      </c>
      <c r="N3349" s="0" t="str">
        <f aca="false">IF(G3349=1,IF(COUNTIF(H$2:H3349,H3349)=1,COUNTIF($H:$H,H3349),""),"")</f>
        <v/>
      </c>
      <c r="O3349" s="0" t="str">
        <f aca="false">IF(G3349=1,IF(COUNTIF(I$2:I3349,I3349)=1,COUNTIF($I:$I,I3349),""),"")</f>
        <v/>
      </c>
      <c r="P3349" s="38" t="str">
        <f aca="false">IF(G3349=1,IF(COUNTIFS(C$2:C3349,C3349,G$2:G3349,1)=1,COUNTIFS($C:$C,C3349,$G:$G,1)+ROW()/10000000,""),"")</f>
        <v/>
      </c>
      <c r="Q3349" s="0" t="str">
        <f aca="false">IF(K3349=1,IF(COUNTIFS(C$2:C3349,C3349,K$2:K3349,1)=1,1,0),"")</f>
        <v/>
      </c>
      <c r="R3349" s="0" t="str">
        <f aca="false">IF(M3349=1,IF(COUNTIFS(C$2:C3349,C3349,M$2:M3349,1)=1,1,0),"")</f>
        <v/>
      </c>
      <c r="S3349" s="0" t="str">
        <f aca="false">IF(L3349=1,IF(COUNTIFS(C$2:C3349,C3349,L$2:L3349,1)=1,1,0),"")</f>
        <v/>
      </c>
      <c r="T3349" s="38" t="str">
        <f aca="false">IF(N3349="","",N3349+ROW()/10000000)</f>
        <v/>
      </c>
      <c r="U3349" s="0" t="str">
        <f aca="false">IF(G3349=1,IF(B3349="",1,0),"")</f>
        <v/>
      </c>
    </row>
    <row r="3350" customFormat="false" ht="15" hidden="false" customHeight="false" outlineLevel="0" collapsed="false">
      <c r="A3350" s="35"/>
      <c r="B3350" s="35"/>
      <c r="G3350" s="0" t="str">
        <f aca="false">IF(A3350="","",IF(AND(A3350&gt;=Debut,A3350&lt;Fin),1,0))</f>
        <v/>
      </c>
      <c r="H3350" s="0" t="str">
        <f aca="false">IF(G3350=1,INT(ROUND((A3350-Debut)*86400,0)/600),"")</f>
        <v/>
      </c>
      <c r="I3350" s="0" t="str">
        <f aca="false">IF(G3350=1,INT(ROUND((A3350-Debut)*86400,0)/3600),"")</f>
        <v/>
      </c>
      <c r="J3350" s="0" t="str">
        <f aca="false">IF(OR(A3350="",B3350=""),"",ROUND((B3350-A3350)*86400,0))</f>
        <v/>
      </c>
      <c r="K3350" s="37" t="str">
        <f aca="false">IF(G3350=1,IF(COUNTIFS($C:$C,C3350,$G:$G,1,$A:$A,"&gt;="&amp;(A3350-FenetreInterm/86400),$A:$A,"&lt;="&amp;A3350)&gt;=NbInterm,1,0),"")</f>
        <v/>
      </c>
      <c r="L3350" s="37" t="str">
        <f aca="false">IF(G3350=1,IF(B3350="",0,IF(J3350&lt;SeuilFugitive,1,0)),"")</f>
        <v/>
      </c>
      <c r="M3350" s="37" t="str">
        <f aca="false">IF(G3350=1,IF(B3350="",IF((Fin-A3350)*24&gt;SeuilFigee,1,0),IF(J3350&gt;SeuilFigee*3600,1,0)),"")</f>
        <v/>
      </c>
      <c r="N3350" s="0" t="str">
        <f aca="false">IF(G3350=1,IF(COUNTIF(H$2:H3350,H3350)=1,COUNTIF($H:$H,H3350),""),"")</f>
        <v/>
      </c>
      <c r="O3350" s="0" t="str">
        <f aca="false">IF(G3350=1,IF(COUNTIF(I$2:I3350,I3350)=1,COUNTIF($I:$I,I3350),""),"")</f>
        <v/>
      </c>
      <c r="P3350" s="38" t="str">
        <f aca="false">IF(G3350=1,IF(COUNTIFS(C$2:C3350,C3350,G$2:G3350,1)=1,COUNTIFS($C:$C,C3350,$G:$G,1)+ROW()/10000000,""),"")</f>
        <v/>
      </c>
      <c r="Q3350" s="0" t="str">
        <f aca="false">IF(K3350=1,IF(COUNTIFS(C$2:C3350,C3350,K$2:K3350,1)=1,1,0),"")</f>
        <v/>
      </c>
      <c r="R3350" s="0" t="str">
        <f aca="false">IF(M3350=1,IF(COUNTIFS(C$2:C3350,C3350,M$2:M3350,1)=1,1,0),"")</f>
        <v/>
      </c>
      <c r="S3350" s="0" t="str">
        <f aca="false">IF(L3350=1,IF(COUNTIFS(C$2:C3350,C3350,L$2:L3350,1)=1,1,0),"")</f>
        <v/>
      </c>
      <c r="T3350" s="38" t="str">
        <f aca="false">IF(N3350="","",N3350+ROW()/10000000)</f>
        <v/>
      </c>
      <c r="U3350" s="0" t="str">
        <f aca="false">IF(G3350=1,IF(B3350="",1,0),"")</f>
        <v/>
      </c>
    </row>
    <row r="3351" customFormat="false" ht="15" hidden="false" customHeight="false" outlineLevel="0" collapsed="false">
      <c r="A3351" s="35"/>
      <c r="B3351" s="35"/>
      <c r="G3351" s="0" t="str">
        <f aca="false">IF(A3351="","",IF(AND(A3351&gt;=Debut,A3351&lt;Fin),1,0))</f>
        <v/>
      </c>
      <c r="H3351" s="0" t="str">
        <f aca="false">IF(G3351=1,INT(ROUND((A3351-Debut)*86400,0)/600),"")</f>
        <v/>
      </c>
      <c r="I3351" s="0" t="str">
        <f aca="false">IF(G3351=1,INT(ROUND((A3351-Debut)*86400,0)/3600),"")</f>
        <v/>
      </c>
      <c r="J3351" s="0" t="str">
        <f aca="false">IF(OR(A3351="",B3351=""),"",ROUND((B3351-A3351)*86400,0))</f>
        <v/>
      </c>
      <c r="K3351" s="37" t="str">
        <f aca="false">IF(G3351=1,IF(COUNTIFS($C:$C,C3351,$G:$G,1,$A:$A,"&gt;="&amp;(A3351-FenetreInterm/86400),$A:$A,"&lt;="&amp;A3351)&gt;=NbInterm,1,0),"")</f>
        <v/>
      </c>
      <c r="L3351" s="37" t="str">
        <f aca="false">IF(G3351=1,IF(B3351="",0,IF(J3351&lt;SeuilFugitive,1,0)),"")</f>
        <v/>
      </c>
      <c r="M3351" s="37" t="str">
        <f aca="false">IF(G3351=1,IF(B3351="",IF((Fin-A3351)*24&gt;SeuilFigee,1,0),IF(J3351&gt;SeuilFigee*3600,1,0)),"")</f>
        <v/>
      </c>
      <c r="N3351" s="0" t="str">
        <f aca="false">IF(G3351=1,IF(COUNTIF(H$2:H3351,H3351)=1,COUNTIF($H:$H,H3351),""),"")</f>
        <v/>
      </c>
      <c r="O3351" s="0" t="str">
        <f aca="false">IF(G3351=1,IF(COUNTIF(I$2:I3351,I3351)=1,COUNTIF($I:$I,I3351),""),"")</f>
        <v/>
      </c>
      <c r="P3351" s="38" t="str">
        <f aca="false">IF(G3351=1,IF(COUNTIFS(C$2:C3351,C3351,G$2:G3351,1)=1,COUNTIFS($C:$C,C3351,$G:$G,1)+ROW()/10000000,""),"")</f>
        <v/>
      </c>
      <c r="Q3351" s="0" t="str">
        <f aca="false">IF(K3351=1,IF(COUNTIFS(C$2:C3351,C3351,K$2:K3351,1)=1,1,0),"")</f>
        <v/>
      </c>
      <c r="R3351" s="0" t="str">
        <f aca="false">IF(M3351=1,IF(COUNTIFS(C$2:C3351,C3351,M$2:M3351,1)=1,1,0),"")</f>
        <v/>
      </c>
      <c r="S3351" s="0" t="str">
        <f aca="false">IF(L3351=1,IF(COUNTIFS(C$2:C3351,C3351,L$2:L3351,1)=1,1,0),"")</f>
        <v/>
      </c>
      <c r="T3351" s="38" t="str">
        <f aca="false">IF(N3351="","",N3351+ROW()/10000000)</f>
        <v/>
      </c>
      <c r="U3351" s="0" t="str">
        <f aca="false">IF(G3351=1,IF(B3351="",1,0),"")</f>
        <v/>
      </c>
    </row>
    <row r="3352" customFormat="false" ht="15" hidden="false" customHeight="false" outlineLevel="0" collapsed="false">
      <c r="A3352" s="35"/>
      <c r="B3352" s="35"/>
      <c r="G3352" s="0" t="str">
        <f aca="false">IF(A3352="","",IF(AND(A3352&gt;=Debut,A3352&lt;Fin),1,0))</f>
        <v/>
      </c>
      <c r="H3352" s="0" t="str">
        <f aca="false">IF(G3352=1,INT(ROUND((A3352-Debut)*86400,0)/600),"")</f>
        <v/>
      </c>
      <c r="I3352" s="0" t="str">
        <f aca="false">IF(G3352=1,INT(ROUND((A3352-Debut)*86400,0)/3600),"")</f>
        <v/>
      </c>
      <c r="J3352" s="0" t="str">
        <f aca="false">IF(OR(A3352="",B3352=""),"",ROUND((B3352-A3352)*86400,0))</f>
        <v/>
      </c>
      <c r="K3352" s="37" t="str">
        <f aca="false">IF(G3352=1,IF(COUNTIFS($C:$C,C3352,$G:$G,1,$A:$A,"&gt;="&amp;(A3352-FenetreInterm/86400),$A:$A,"&lt;="&amp;A3352)&gt;=NbInterm,1,0),"")</f>
        <v/>
      </c>
      <c r="L3352" s="37" t="str">
        <f aca="false">IF(G3352=1,IF(B3352="",0,IF(J3352&lt;SeuilFugitive,1,0)),"")</f>
        <v/>
      </c>
      <c r="M3352" s="37" t="str">
        <f aca="false">IF(G3352=1,IF(B3352="",IF((Fin-A3352)*24&gt;SeuilFigee,1,0),IF(J3352&gt;SeuilFigee*3600,1,0)),"")</f>
        <v/>
      </c>
      <c r="N3352" s="0" t="str">
        <f aca="false">IF(G3352=1,IF(COUNTIF(H$2:H3352,H3352)=1,COUNTIF($H:$H,H3352),""),"")</f>
        <v/>
      </c>
      <c r="O3352" s="0" t="str">
        <f aca="false">IF(G3352=1,IF(COUNTIF(I$2:I3352,I3352)=1,COUNTIF($I:$I,I3352),""),"")</f>
        <v/>
      </c>
      <c r="P3352" s="38" t="str">
        <f aca="false">IF(G3352=1,IF(COUNTIFS(C$2:C3352,C3352,G$2:G3352,1)=1,COUNTIFS($C:$C,C3352,$G:$G,1)+ROW()/10000000,""),"")</f>
        <v/>
      </c>
      <c r="Q3352" s="0" t="str">
        <f aca="false">IF(K3352=1,IF(COUNTIFS(C$2:C3352,C3352,K$2:K3352,1)=1,1,0),"")</f>
        <v/>
      </c>
      <c r="R3352" s="0" t="str">
        <f aca="false">IF(M3352=1,IF(COUNTIFS(C$2:C3352,C3352,M$2:M3352,1)=1,1,0),"")</f>
        <v/>
      </c>
      <c r="S3352" s="0" t="str">
        <f aca="false">IF(L3352=1,IF(COUNTIFS(C$2:C3352,C3352,L$2:L3352,1)=1,1,0),"")</f>
        <v/>
      </c>
      <c r="T3352" s="38" t="str">
        <f aca="false">IF(N3352="","",N3352+ROW()/10000000)</f>
        <v/>
      </c>
      <c r="U3352" s="0" t="str">
        <f aca="false">IF(G3352=1,IF(B3352="",1,0),"")</f>
        <v/>
      </c>
    </row>
    <row r="3353" customFormat="false" ht="15" hidden="false" customHeight="false" outlineLevel="0" collapsed="false">
      <c r="A3353" s="35"/>
      <c r="B3353" s="35"/>
      <c r="G3353" s="0" t="str">
        <f aca="false">IF(A3353="","",IF(AND(A3353&gt;=Debut,A3353&lt;Fin),1,0))</f>
        <v/>
      </c>
      <c r="H3353" s="0" t="str">
        <f aca="false">IF(G3353=1,INT(ROUND((A3353-Debut)*86400,0)/600),"")</f>
        <v/>
      </c>
      <c r="I3353" s="0" t="str">
        <f aca="false">IF(G3353=1,INT(ROUND((A3353-Debut)*86400,0)/3600),"")</f>
        <v/>
      </c>
      <c r="J3353" s="0" t="str">
        <f aca="false">IF(OR(A3353="",B3353=""),"",ROUND((B3353-A3353)*86400,0))</f>
        <v/>
      </c>
      <c r="K3353" s="37" t="str">
        <f aca="false">IF(G3353=1,IF(COUNTIFS($C:$C,C3353,$G:$G,1,$A:$A,"&gt;="&amp;(A3353-FenetreInterm/86400),$A:$A,"&lt;="&amp;A3353)&gt;=NbInterm,1,0),"")</f>
        <v/>
      </c>
      <c r="L3353" s="37" t="str">
        <f aca="false">IF(G3353=1,IF(B3353="",0,IF(J3353&lt;SeuilFugitive,1,0)),"")</f>
        <v/>
      </c>
      <c r="M3353" s="37" t="str">
        <f aca="false">IF(G3353=1,IF(B3353="",IF((Fin-A3353)*24&gt;SeuilFigee,1,0),IF(J3353&gt;SeuilFigee*3600,1,0)),"")</f>
        <v/>
      </c>
      <c r="N3353" s="0" t="str">
        <f aca="false">IF(G3353=1,IF(COUNTIF(H$2:H3353,H3353)=1,COUNTIF($H:$H,H3353),""),"")</f>
        <v/>
      </c>
      <c r="O3353" s="0" t="str">
        <f aca="false">IF(G3353=1,IF(COUNTIF(I$2:I3353,I3353)=1,COUNTIF($I:$I,I3353),""),"")</f>
        <v/>
      </c>
      <c r="P3353" s="38" t="str">
        <f aca="false">IF(G3353=1,IF(COUNTIFS(C$2:C3353,C3353,G$2:G3353,1)=1,COUNTIFS($C:$C,C3353,$G:$G,1)+ROW()/10000000,""),"")</f>
        <v/>
      </c>
      <c r="Q3353" s="0" t="str">
        <f aca="false">IF(K3353=1,IF(COUNTIFS(C$2:C3353,C3353,K$2:K3353,1)=1,1,0),"")</f>
        <v/>
      </c>
      <c r="R3353" s="0" t="str">
        <f aca="false">IF(M3353=1,IF(COUNTIFS(C$2:C3353,C3353,M$2:M3353,1)=1,1,0),"")</f>
        <v/>
      </c>
      <c r="S3353" s="0" t="str">
        <f aca="false">IF(L3353=1,IF(COUNTIFS(C$2:C3353,C3353,L$2:L3353,1)=1,1,0),"")</f>
        <v/>
      </c>
      <c r="T3353" s="38" t="str">
        <f aca="false">IF(N3353="","",N3353+ROW()/10000000)</f>
        <v/>
      </c>
      <c r="U3353" s="0" t="str">
        <f aca="false">IF(G3353=1,IF(B3353="",1,0),"")</f>
        <v/>
      </c>
    </row>
    <row r="3354" customFormat="false" ht="15" hidden="false" customHeight="false" outlineLevel="0" collapsed="false">
      <c r="A3354" s="35"/>
      <c r="B3354" s="35"/>
      <c r="G3354" s="0" t="str">
        <f aca="false">IF(A3354="","",IF(AND(A3354&gt;=Debut,A3354&lt;Fin),1,0))</f>
        <v/>
      </c>
      <c r="H3354" s="0" t="str">
        <f aca="false">IF(G3354=1,INT(ROUND((A3354-Debut)*86400,0)/600),"")</f>
        <v/>
      </c>
      <c r="I3354" s="0" t="str">
        <f aca="false">IF(G3354=1,INT(ROUND((A3354-Debut)*86400,0)/3600),"")</f>
        <v/>
      </c>
      <c r="J3354" s="0" t="str">
        <f aca="false">IF(OR(A3354="",B3354=""),"",ROUND((B3354-A3354)*86400,0))</f>
        <v/>
      </c>
      <c r="K3354" s="37" t="str">
        <f aca="false">IF(G3354=1,IF(COUNTIFS($C:$C,C3354,$G:$G,1,$A:$A,"&gt;="&amp;(A3354-FenetreInterm/86400),$A:$A,"&lt;="&amp;A3354)&gt;=NbInterm,1,0),"")</f>
        <v/>
      </c>
      <c r="L3354" s="37" t="str">
        <f aca="false">IF(G3354=1,IF(B3354="",0,IF(J3354&lt;SeuilFugitive,1,0)),"")</f>
        <v/>
      </c>
      <c r="M3354" s="37" t="str">
        <f aca="false">IF(G3354=1,IF(B3354="",IF((Fin-A3354)*24&gt;SeuilFigee,1,0),IF(J3354&gt;SeuilFigee*3600,1,0)),"")</f>
        <v/>
      </c>
      <c r="N3354" s="0" t="str">
        <f aca="false">IF(G3354=1,IF(COUNTIF(H$2:H3354,H3354)=1,COUNTIF($H:$H,H3354),""),"")</f>
        <v/>
      </c>
      <c r="O3354" s="0" t="str">
        <f aca="false">IF(G3354=1,IF(COUNTIF(I$2:I3354,I3354)=1,COUNTIF($I:$I,I3354),""),"")</f>
        <v/>
      </c>
      <c r="P3354" s="38" t="str">
        <f aca="false">IF(G3354=1,IF(COUNTIFS(C$2:C3354,C3354,G$2:G3354,1)=1,COUNTIFS($C:$C,C3354,$G:$G,1)+ROW()/10000000,""),"")</f>
        <v/>
      </c>
      <c r="Q3354" s="0" t="str">
        <f aca="false">IF(K3354=1,IF(COUNTIFS(C$2:C3354,C3354,K$2:K3354,1)=1,1,0),"")</f>
        <v/>
      </c>
      <c r="R3354" s="0" t="str">
        <f aca="false">IF(M3354=1,IF(COUNTIFS(C$2:C3354,C3354,M$2:M3354,1)=1,1,0),"")</f>
        <v/>
      </c>
      <c r="S3354" s="0" t="str">
        <f aca="false">IF(L3354=1,IF(COUNTIFS(C$2:C3354,C3354,L$2:L3354,1)=1,1,0),"")</f>
        <v/>
      </c>
      <c r="T3354" s="38" t="str">
        <f aca="false">IF(N3354="","",N3354+ROW()/10000000)</f>
        <v/>
      </c>
      <c r="U3354" s="0" t="str">
        <f aca="false">IF(G3354=1,IF(B3354="",1,0),"")</f>
        <v/>
      </c>
    </row>
    <row r="3355" customFormat="false" ht="15" hidden="false" customHeight="false" outlineLevel="0" collapsed="false">
      <c r="A3355" s="35"/>
      <c r="B3355" s="35"/>
      <c r="G3355" s="0" t="str">
        <f aca="false">IF(A3355="","",IF(AND(A3355&gt;=Debut,A3355&lt;Fin),1,0))</f>
        <v/>
      </c>
      <c r="H3355" s="0" t="str">
        <f aca="false">IF(G3355=1,INT(ROUND((A3355-Debut)*86400,0)/600),"")</f>
        <v/>
      </c>
      <c r="I3355" s="0" t="str">
        <f aca="false">IF(G3355=1,INT(ROUND((A3355-Debut)*86400,0)/3600),"")</f>
        <v/>
      </c>
      <c r="J3355" s="0" t="str">
        <f aca="false">IF(OR(A3355="",B3355=""),"",ROUND((B3355-A3355)*86400,0))</f>
        <v/>
      </c>
      <c r="K3355" s="37" t="str">
        <f aca="false">IF(G3355=1,IF(COUNTIFS($C:$C,C3355,$G:$G,1,$A:$A,"&gt;="&amp;(A3355-FenetreInterm/86400),$A:$A,"&lt;="&amp;A3355)&gt;=NbInterm,1,0),"")</f>
        <v/>
      </c>
      <c r="L3355" s="37" t="str">
        <f aca="false">IF(G3355=1,IF(B3355="",0,IF(J3355&lt;SeuilFugitive,1,0)),"")</f>
        <v/>
      </c>
      <c r="M3355" s="37" t="str">
        <f aca="false">IF(G3355=1,IF(B3355="",IF((Fin-A3355)*24&gt;SeuilFigee,1,0),IF(J3355&gt;SeuilFigee*3600,1,0)),"")</f>
        <v/>
      </c>
      <c r="N3355" s="0" t="str">
        <f aca="false">IF(G3355=1,IF(COUNTIF(H$2:H3355,H3355)=1,COUNTIF($H:$H,H3355),""),"")</f>
        <v/>
      </c>
      <c r="O3355" s="0" t="str">
        <f aca="false">IF(G3355=1,IF(COUNTIF(I$2:I3355,I3355)=1,COUNTIF($I:$I,I3355),""),"")</f>
        <v/>
      </c>
      <c r="P3355" s="38" t="str">
        <f aca="false">IF(G3355=1,IF(COUNTIFS(C$2:C3355,C3355,G$2:G3355,1)=1,COUNTIFS($C:$C,C3355,$G:$G,1)+ROW()/10000000,""),"")</f>
        <v/>
      </c>
      <c r="Q3355" s="0" t="str">
        <f aca="false">IF(K3355=1,IF(COUNTIFS(C$2:C3355,C3355,K$2:K3355,1)=1,1,0),"")</f>
        <v/>
      </c>
      <c r="R3355" s="0" t="str">
        <f aca="false">IF(M3355=1,IF(COUNTIFS(C$2:C3355,C3355,M$2:M3355,1)=1,1,0),"")</f>
        <v/>
      </c>
      <c r="S3355" s="0" t="str">
        <f aca="false">IF(L3355=1,IF(COUNTIFS(C$2:C3355,C3355,L$2:L3355,1)=1,1,0),"")</f>
        <v/>
      </c>
      <c r="T3355" s="38" t="str">
        <f aca="false">IF(N3355="","",N3355+ROW()/10000000)</f>
        <v/>
      </c>
      <c r="U3355" s="0" t="str">
        <f aca="false">IF(G3355=1,IF(B3355="",1,0),"")</f>
        <v/>
      </c>
    </row>
    <row r="3356" customFormat="false" ht="15" hidden="false" customHeight="false" outlineLevel="0" collapsed="false">
      <c r="A3356" s="35"/>
      <c r="B3356" s="35"/>
      <c r="G3356" s="0" t="str">
        <f aca="false">IF(A3356="","",IF(AND(A3356&gt;=Debut,A3356&lt;Fin),1,0))</f>
        <v/>
      </c>
      <c r="H3356" s="0" t="str">
        <f aca="false">IF(G3356=1,INT(ROUND((A3356-Debut)*86400,0)/600),"")</f>
        <v/>
      </c>
      <c r="I3356" s="0" t="str">
        <f aca="false">IF(G3356=1,INT(ROUND((A3356-Debut)*86400,0)/3600),"")</f>
        <v/>
      </c>
      <c r="J3356" s="0" t="str">
        <f aca="false">IF(OR(A3356="",B3356=""),"",ROUND((B3356-A3356)*86400,0))</f>
        <v/>
      </c>
      <c r="K3356" s="37" t="str">
        <f aca="false">IF(G3356=1,IF(COUNTIFS($C:$C,C3356,$G:$G,1,$A:$A,"&gt;="&amp;(A3356-FenetreInterm/86400),$A:$A,"&lt;="&amp;A3356)&gt;=NbInterm,1,0),"")</f>
        <v/>
      </c>
      <c r="L3356" s="37" t="str">
        <f aca="false">IF(G3356=1,IF(B3356="",0,IF(J3356&lt;SeuilFugitive,1,0)),"")</f>
        <v/>
      </c>
      <c r="M3356" s="37" t="str">
        <f aca="false">IF(G3356=1,IF(B3356="",IF((Fin-A3356)*24&gt;SeuilFigee,1,0),IF(J3356&gt;SeuilFigee*3600,1,0)),"")</f>
        <v/>
      </c>
      <c r="N3356" s="0" t="str">
        <f aca="false">IF(G3356=1,IF(COUNTIF(H$2:H3356,H3356)=1,COUNTIF($H:$H,H3356),""),"")</f>
        <v/>
      </c>
      <c r="O3356" s="0" t="str">
        <f aca="false">IF(G3356=1,IF(COUNTIF(I$2:I3356,I3356)=1,COUNTIF($I:$I,I3356),""),"")</f>
        <v/>
      </c>
      <c r="P3356" s="38" t="str">
        <f aca="false">IF(G3356=1,IF(COUNTIFS(C$2:C3356,C3356,G$2:G3356,1)=1,COUNTIFS($C:$C,C3356,$G:$G,1)+ROW()/10000000,""),"")</f>
        <v/>
      </c>
      <c r="Q3356" s="0" t="str">
        <f aca="false">IF(K3356=1,IF(COUNTIFS(C$2:C3356,C3356,K$2:K3356,1)=1,1,0),"")</f>
        <v/>
      </c>
      <c r="R3356" s="0" t="str">
        <f aca="false">IF(M3356=1,IF(COUNTIFS(C$2:C3356,C3356,M$2:M3356,1)=1,1,0),"")</f>
        <v/>
      </c>
      <c r="S3356" s="0" t="str">
        <f aca="false">IF(L3356=1,IF(COUNTIFS(C$2:C3356,C3356,L$2:L3356,1)=1,1,0),"")</f>
        <v/>
      </c>
      <c r="T3356" s="38" t="str">
        <f aca="false">IF(N3356="","",N3356+ROW()/10000000)</f>
        <v/>
      </c>
      <c r="U3356" s="0" t="str">
        <f aca="false">IF(G3356=1,IF(B3356="",1,0),"")</f>
        <v/>
      </c>
    </row>
    <row r="3357" customFormat="false" ht="15" hidden="false" customHeight="false" outlineLevel="0" collapsed="false">
      <c r="A3357" s="35"/>
      <c r="B3357" s="35"/>
      <c r="G3357" s="0" t="str">
        <f aca="false">IF(A3357="","",IF(AND(A3357&gt;=Debut,A3357&lt;Fin),1,0))</f>
        <v/>
      </c>
      <c r="H3357" s="0" t="str">
        <f aca="false">IF(G3357=1,INT(ROUND((A3357-Debut)*86400,0)/600),"")</f>
        <v/>
      </c>
      <c r="I3357" s="0" t="str">
        <f aca="false">IF(G3357=1,INT(ROUND((A3357-Debut)*86400,0)/3600),"")</f>
        <v/>
      </c>
      <c r="J3357" s="0" t="str">
        <f aca="false">IF(OR(A3357="",B3357=""),"",ROUND((B3357-A3357)*86400,0))</f>
        <v/>
      </c>
      <c r="K3357" s="37" t="str">
        <f aca="false">IF(G3357=1,IF(COUNTIFS($C:$C,C3357,$G:$G,1,$A:$A,"&gt;="&amp;(A3357-FenetreInterm/86400),$A:$A,"&lt;="&amp;A3357)&gt;=NbInterm,1,0),"")</f>
        <v/>
      </c>
      <c r="L3357" s="37" t="str">
        <f aca="false">IF(G3357=1,IF(B3357="",0,IF(J3357&lt;SeuilFugitive,1,0)),"")</f>
        <v/>
      </c>
      <c r="M3357" s="37" t="str">
        <f aca="false">IF(G3357=1,IF(B3357="",IF((Fin-A3357)*24&gt;SeuilFigee,1,0),IF(J3357&gt;SeuilFigee*3600,1,0)),"")</f>
        <v/>
      </c>
      <c r="N3357" s="0" t="str">
        <f aca="false">IF(G3357=1,IF(COUNTIF(H$2:H3357,H3357)=1,COUNTIF($H:$H,H3357),""),"")</f>
        <v/>
      </c>
      <c r="O3357" s="0" t="str">
        <f aca="false">IF(G3357=1,IF(COUNTIF(I$2:I3357,I3357)=1,COUNTIF($I:$I,I3357),""),"")</f>
        <v/>
      </c>
      <c r="P3357" s="38" t="str">
        <f aca="false">IF(G3357=1,IF(COUNTIFS(C$2:C3357,C3357,G$2:G3357,1)=1,COUNTIFS($C:$C,C3357,$G:$G,1)+ROW()/10000000,""),"")</f>
        <v/>
      </c>
      <c r="Q3357" s="0" t="str">
        <f aca="false">IF(K3357=1,IF(COUNTIFS(C$2:C3357,C3357,K$2:K3357,1)=1,1,0),"")</f>
        <v/>
      </c>
      <c r="R3357" s="0" t="str">
        <f aca="false">IF(M3357=1,IF(COUNTIFS(C$2:C3357,C3357,M$2:M3357,1)=1,1,0),"")</f>
        <v/>
      </c>
      <c r="S3357" s="0" t="str">
        <f aca="false">IF(L3357=1,IF(COUNTIFS(C$2:C3357,C3357,L$2:L3357,1)=1,1,0),"")</f>
        <v/>
      </c>
      <c r="T3357" s="38" t="str">
        <f aca="false">IF(N3357="","",N3357+ROW()/10000000)</f>
        <v/>
      </c>
      <c r="U3357" s="0" t="str">
        <f aca="false">IF(G3357=1,IF(B3357="",1,0),"")</f>
        <v/>
      </c>
    </row>
    <row r="3358" customFormat="false" ht="15" hidden="false" customHeight="false" outlineLevel="0" collapsed="false">
      <c r="A3358" s="35"/>
      <c r="B3358" s="35"/>
      <c r="G3358" s="0" t="str">
        <f aca="false">IF(A3358="","",IF(AND(A3358&gt;=Debut,A3358&lt;Fin),1,0))</f>
        <v/>
      </c>
      <c r="H3358" s="0" t="str">
        <f aca="false">IF(G3358=1,INT(ROUND((A3358-Debut)*86400,0)/600),"")</f>
        <v/>
      </c>
      <c r="I3358" s="0" t="str">
        <f aca="false">IF(G3358=1,INT(ROUND((A3358-Debut)*86400,0)/3600),"")</f>
        <v/>
      </c>
      <c r="J3358" s="0" t="str">
        <f aca="false">IF(OR(A3358="",B3358=""),"",ROUND((B3358-A3358)*86400,0))</f>
        <v/>
      </c>
      <c r="K3358" s="37" t="str">
        <f aca="false">IF(G3358=1,IF(COUNTIFS($C:$C,C3358,$G:$G,1,$A:$A,"&gt;="&amp;(A3358-FenetreInterm/86400),$A:$A,"&lt;="&amp;A3358)&gt;=NbInterm,1,0),"")</f>
        <v/>
      </c>
      <c r="L3358" s="37" t="str">
        <f aca="false">IF(G3358=1,IF(B3358="",0,IF(J3358&lt;SeuilFugitive,1,0)),"")</f>
        <v/>
      </c>
      <c r="M3358" s="37" t="str">
        <f aca="false">IF(G3358=1,IF(B3358="",IF((Fin-A3358)*24&gt;SeuilFigee,1,0),IF(J3358&gt;SeuilFigee*3600,1,0)),"")</f>
        <v/>
      </c>
      <c r="N3358" s="0" t="str">
        <f aca="false">IF(G3358=1,IF(COUNTIF(H$2:H3358,H3358)=1,COUNTIF($H:$H,H3358),""),"")</f>
        <v/>
      </c>
      <c r="O3358" s="0" t="str">
        <f aca="false">IF(G3358=1,IF(COUNTIF(I$2:I3358,I3358)=1,COUNTIF($I:$I,I3358),""),"")</f>
        <v/>
      </c>
      <c r="P3358" s="38" t="str">
        <f aca="false">IF(G3358=1,IF(COUNTIFS(C$2:C3358,C3358,G$2:G3358,1)=1,COUNTIFS($C:$C,C3358,$G:$G,1)+ROW()/10000000,""),"")</f>
        <v/>
      </c>
      <c r="Q3358" s="0" t="str">
        <f aca="false">IF(K3358=1,IF(COUNTIFS(C$2:C3358,C3358,K$2:K3358,1)=1,1,0),"")</f>
        <v/>
      </c>
      <c r="R3358" s="0" t="str">
        <f aca="false">IF(M3358=1,IF(COUNTIFS(C$2:C3358,C3358,M$2:M3358,1)=1,1,0),"")</f>
        <v/>
      </c>
      <c r="S3358" s="0" t="str">
        <f aca="false">IF(L3358=1,IF(COUNTIFS(C$2:C3358,C3358,L$2:L3358,1)=1,1,0),"")</f>
        <v/>
      </c>
      <c r="T3358" s="38" t="str">
        <f aca="false">IF(N3358="","",N3358+ROW()/10000000)</f>
        <v/>
      </c>
      <c r="U3358" s="0" t="str">
        <f aca="false">IF(G3358=1,IF(B3358="",1,0),"")</f>
        <v/>
      </c>
    </row>
    <row r="3359" customFormat="false" ht="15" hidden="false" customHeight="false" outlineLevel="0" collapsed="false">
      <c r="A3359" s="35"/>
      <c r="B3359" s="35"/>
      <c r="G3359" s="0" t="str">
        <f aca="false">IF(A3359="","",IF(AND(A3359&gt;=Debut,A3359&lt;Fin),1,0))</f>
        <v/>
      </c>
      <c r="H3359" s="0" t="str">
        <f aca="false">IF(G3359=1,INT(ROUND((A3359-Debut)*86400,0)/600),"")</f>
        <v/>
      </c>
      <c r="I3359" s="0" t="str">
        <f aca="false">IF(G3359=1,INT(ROUND((A3359-Debut)*86400,0)/3600),"")</f>
        <v/>
      </c>
      <c r="J3359" s="0" t="str">
        <f aca="false">IF(OR(A3359="",B3359=""),"",ROUND((B3359-A3359)*86400,0))</f>
        <v/>
      </c>
      <c r="K3359" s="37" t="str">
        <f aca="false">IF(G3359=1,IF(COUNTIFS($C:$C,C3359,$G:$G,1,$A:$A,"&gt;="&amp;(A3359-FenetreInterm/86400),$A:$A,"&lt;="&amp;A3359)&gt;=NbInterm,1,0),"")</f>
        <v/>
      </c>
      <c r="L3359" s="37" t="str">
        <f aca="false">IF(G3359=1,IF(B3359="",0,IF(J3359&lt;SeuilFugitive,1,0)),"")</f>
        <v/>
      </c>
      <c r="M3359" s="37" t="str">
        <f aca="false">IF(G3359=1,IF(B3359="",IF((Fin-A3359)*24&gt;SeuilFigee,1,0),IF(J3359&gt;SeuilFigee*3600,1,0)),"")</f>
        <v/>
      </c>
      <c r="N3359" s="0" t="str">
        <f aca="false">IF(G3359=1,IF(COUNTIF(H$2:H3359,H3359)=1,COUNTIF($H:$H,H3359),""),"")</f>
        <v/>
      </c>
      <c r="O3359" s="0" t="str">
        <f aca="false">IF(G3359=1,IF(COUNTIF(I$2:I3359,I3359)=1,COUNTIF($I:$I,I3359),""),"")</f>
        <v/>
      </c>
      <c r="P3359" s="38" t="str">
        <f aca="false">IF(G3359=1,IF(COUNTIFS(C$2:C3359,C3359,G$2:G3359,1)=1,COUNTIFS($C:$C,C3359,$G:$G,1)+ROW()/10000000,""),"")</f>
        <v/>
      </c>
      <c r="Q3359" s="0" t="str">
        <f aca="false">IF(K3359=1,IF(COUNTIFS(C$2:C3359,C3359,K$2:K3359,1)=1,1,0),"")</f>
        <v/>
      </c>
      <c r="R3359" s="0" t="str">
        <f aca="false">IF(M3359=1,IF(COUNTIFS(C$2:C3359,C3359,M$2:M3359,1)=1,1,0),"")</f>
        <v/>
      </c>
      <c r="S3359" s="0" t="str">
        <f aca="false">IF(L3359=1,IF(COUNTIFS(C$2:C3359,C3359,L$2:L3359,1)=1,1,0),"")</f>
        <v/>
      </c>
      <c r="T3359" s="38" t="str">
        <f aca="false">IF(N3359="","",N3359+ROW()/10000000)</f>
        <v/>
      </c>
      <c r="U3359" s="0" t="str">
        <f aca="false">IF(G3359=1,IF(B3359="",1,0),"")</f>
        <v/>
      </c>
    </row>
    <row r="3360" customFormat="false" ht="15" hidden="false" customHeight="false" outlineLevel="0" collapsed="false">
      <c r="A3360" s="35"/>
      <c r="B3360" s="35"/>
      <c r="G3360" s="0" t="str">
        <f aca="false">IF(A3360="","",IF(AND(A3360&gt;=Debut,A3360&lt;Fin),1,0))</f>
        <v/>
      </c>
      <c r="H3360" s="0" t="str">
        <f aca="false">IF(G3360=1,INT(ROUND((A3360-Debut)*86400,0)/600),"")</f>
        <v/>
      </c>
      <c r="I3360" s="0" t="str">
        <f aca="false">IF(G3360=1,INT(ROUND((A3360-Debut)*86400,0)/3600),"")</f>
        <v/>
      </c>
      <c r="J3360" s="0" t="str">
        <f aca="false">IF(OR(A3360="",B3360=""),"",ROUND((B3360-A3360)*86400,0))</f>
        <v/>
      </c>
      <c r="K3360" s="37" t="str">
        <f aca="false">IF(G3360=1,IF(COUNTIFS($C:$C,C3360,$G:$G,1,$A:$A,"&gt;="&amp;(A3360-FenetreInterm/86400),$A:$A,"&lt;="&amp;A3360)&gt;=NbInterm,1,0),"")</f>
        <v/>
      </c>
      <c r="L3360" s="37" t="str">
        <f aca="false">IF(G3360=1,IF(B3360="",0,IF(J3360&lt;SeuilFugitive,1,0)),"")</f>
        <v/>
      </c>
      <c r="M3360" s="37" t="str">
        <f aca="false">IF(G3360=1,IF(B3360="",IF((Fin-A3360)*24&gt;SeuilFigee,1,0),IF(J3360&gt;SeuilFigee*3600,1,0)),"")</f>
        <v/>
      </c>
      <c r="N3360" s="0" t="str">
        <f aca="false">IF(G3360=1,IF(COUNTIF(H$2:H3360,H3360)=1,COUNTIF($H:$H,H3360),""),"")</f>
        <v/>
      </c>
      <c r="O3360" s="0" t="str">
        <f aca="false">IF(G3360=1,IF(COUNTIF(I$2:I3360,I3360)=1,COUNTIF($I:$I,I3360),""),"")</f>
        <v/>
      </c>
      <c r="P3360" s="38" t="str">
        <f aca="false">IF(G3360=1,IF(COUNTIFS(C$2:C3360,C3360,G$2:G3360,1)=1,COUNTIFS($C:$C,C3360,$G:$G,1)+ROW()/10000000,""),"")</f>
        <v/>
      </c>
      <c r="Q3360" s="0" t="str">
        <f aca="false">IF(K3360=1,IF(COUNTIFS(C$2:C3360,C3360,K$2:K3360,1)=1,1,0),"")</f>
        <v/>
      </c>
      <c r="R3360" s="0" t="str">
        <f aca="false">IF(M3360=1,IF(COUNTIFS(C$2:C3360,C3360,M$2:M3360,1)=1,1,0),"")</f>
        <v/>
      </c>
      <c r="S3360" s="0" t="str">
        <f aca="false">IF(L3360=1,IF(COUNTIFS(C$2:C3360,C3360,L$2:L3360,1)=1,1,0),"")</f>
        <v/>
      </c>
      <c r="T3360" s="38" t="str">
        <f aca="false">IF(N3360="","",N3360+ROW()/10000000)</f>
        <v/>
      </c>
      <c r="U3360" s="0" t="str">
        <f aca="false">IF(G3360=1,IF(B3360="",1,0),"")</f>
        <v/>
      </c>
    </row>
    <row r="3361" customFormat="false" ht="15" hidden="false" customHeight="false" outlineLevel="0" collapsed="false">
      <c r="A3361" s="35"/>
      <c r="B3361" s="35"/>
      <c r="G3361" s="0" t="str">
        <f aca="false">IF(A3361="","",IF(AND(A3361&gt;=Debut,A3361&lt;Fin),1,0))</f>
        <v/>
      </c>
      <c r="H3361" s="0" t="str">
        <f aca="false">IF(G3361=1,INT(ROUND((A3361-Debut)*86400,0)/600),"")</f>
        <v/>
      </c>
      <c r="I3361" s="0" t="str">
        <f aca="false">IF(G3361=1,INT(ROUND((A3361-Debut)*86400,0)/3600),"")</f>
        <v/>
      </c>
      <c r="J3361" s="0" t="str">
        <f aca="false">IF(OR(A3361="",B3361=""),"",ROUND((B3361-A3361)*86400,0))</f>
        <v/>
      </c>
      <c r="K3361" s="37" t="str">
        <f aca="false">IF(G3361=1,IF(COUNTIFS($C:$C,C3361,$G:$G,1,$A:$A,"&gt;="&amp;(A3361-FenetreInterm/86400),$A:$A,"&lt;="&amp;A3361)&gt;=NbInterm,1,0),"")</f>
        <v/>
      </c>
      <c r="L3361" s="37" t="str">
        <f aca="false">IF(G3361=1,IF(B3361="",0,IF(J3361&lt;SeuilFugitive,1,0)),"")</f>
        <v/>
      </c>
      <c r="M3361" s="37" t="str">
        <f aca="false">IF(G3361=1,IF(B3361="",IF((Fin-A3361)*24&gt;SeuilFigee,1,0),IF(J3361&gt;SeuilFigee*3600,1,0)),"")</f>
        <v/>
      </c>
      <c r="N3361" s="0" t="str">
        <f aca="false">IF(G3361=1,IF(COUNTIF(H$2:H3361,H3361)=1,COUNTIF($H:$H,H3361),""),"")</f>
        <v/>
      </c>
      <c r="O3361" s="0" t="str">
        <f aca="false">IF(G3361=1,IF(COUNTIF(I$2:I3361,I3361)=1,COUNTIF($I:$I,I3361),""),"")</f>
        <v/>
      </c>
      <c r="P3361" s="38" t="str">
        <f aca="false">IF(G3361=1,IF(COUNTIFS(C$2:C3361,C3361,G$2:G3361,1)=1,COUNTIFS($C:$C,C3361,$G:$G,1)+ROW()/10000000,""),"")</f>
        <v/>
      </c>
      <c r="Q3361" s="0" t="str">
        <f aca="false">IF(K3361=1,IF(COUNTIFS(C$2:C3361,C3361,K$2:K3361,1)=1,1,0),"")</f>
        <v/>
      </c>
      <c r="R3361" s="0" t="str">
        <f aca="false">IF(M3361=1,IF(COUNTIFS(C$2:C3361,C3361,M$2:M3361,1)=1,1,0),"")</f>
        <v/>
      </c>
      <c r="S3361" s="0" t="str">
        <f aca="false">IF(L3361=1,IF(COUNTIFS(C$2:C3361,C3361,L$2:L3361,1)=1,1,0),"")</f>
        <v/>
      </c>
      <c r="T3361" s="38" t="str">
        <f aca="false">IF(N3361="","",N3361+ROW()/10000000)</f>
        <v/>
      </c>
      <c r="U3361" s="0" t="str">
        <f aca="false">IF(G3361=1,IF(B3361="",1,0),"")</f>
        <v/>
      </c>
    </row>
    <row r="3362" customFormat="false" ht="15" hidden="false" customHeight="false" outlineLevel="0" collapsed="false">
      <c r="A3362" s="35"/>
      <c r="B3362" s="35"/>
      <c r="G3362" s="0" t="str">
        <f aca="false">IF(A3362="","",IF(AND(A3362&gt;=Debut,A3362&lt;Fin),1,0))</f>
        <v/>
      </c>
      <c r="H3362" s="0" t="str">
        <f aca="false">IF(G3362=1,INT(ROUND((A3362-Debut)*86400,0)/600),"")</f>
        <v/>
      </c>
      <c r="I3362" s="0" t="str">
        <f aca="false">IF(G3362=1,INT(ROUND((A3362-Debut)*86400,0)/3600),"")</f>
        <v/>
      </c>
      <c r="J3362" s="0" t="str">
        <f aca="false">IF(OR(A3362="",B3362=""),"",ROUND((B3362-A3362)*86400,0))</f>
        <v/>
      </c>
      <c r="K3362" s="37" t="str">
        <f aca="false">IF(G3362=1,IF(COUNTIFS($C:$C,C3362,$G:$G,1,$A:$A,"&gt;="&amp;(A3362-FenetreInterm/86400),$A:$A,"&lt;="&amp;A3362)&gt;=NbInterm,1,0),"")</f>
        <v/>
      </c>
      <c r="L3362" s="37" t="str">
        <f aca="false">IF(G3362=1,IF(B3362="",0,IF(J3362&lt;SeuilFugitive,1,0)),"")</f>
        <v/>
      </c>
      <c r="M3362" s="37" t="str">
        <f aca="false">IF(G3362=1,IF(B3362="",IF((Fin-A3362)*24&gt;SeuilFigee,1,0),IF(J3362&gt;SeuilFigee*3600,1,0)),"")</f>
        <v/>
      </c>
      <c r="N3362" s="0" t="str">
        <f aca="false">IF(G3362=1,IF(COUNTIF(H$2:H3362,H3362)=1,COUNTIF($H:$H,H3362),""),"")</f>
        <v/>
      </c>
      <c r="O3362" s="0" t="str">
        <f aca="false">IF(G3362=1,IF(COUNTIF(I$2:I3362,I3362)=1,COUNTIF($I:$I,I3362),""),"")</f>
        <v/>
      </c>
      <c r="P3362" s="38" t="str">
        <f aca="false">IF(G3362=1,IF(COUNTIFS(C$2:C3362,C3362,G$2:G3362,1)=1,COUNTIFS($C:$C,C3362,$G:$G,1)+ROW()/10000000,""),"")</f>
        <v/>
      </c>
      <c r="Q3362" s="0" t="str">
        <f aca="false">IF(K3362=1,IF(COUNTIFS(C$2:C3362,C3362,K$2:K3362,1)=1,1,0),"")</f>
        <v/>
      </c>
      <c r="R3362" s="0" t="str">
        <f aca="false">IF(M3362=1,IF(COUNTIFS(C$2:C3362,C3362,M$2:M3362,1)=1,1,0),"")</f>
        <v/>
      </c>
      <c r="S3362" s="0" t="str">
        <f aca="false">IF(L3362=1,IF(COUNTIFS(C$2:C3362,C3362,L$2:L3362,1)=1,1,0),"")</f>
        <v/>
      </c>
      <c r="T3362" s="38" t="str">
        <f aca="false">IF(N3362="","",N3362+ROW()/10000000)</f>
        <v/>
      </c>
      <c r="U3362" s="0" t="str">
        <f aca="false">IF(G3362=1,IF(B3362="",1,0),"")</f>
        <v/>
      </c>
    </row>
    <row r="3363" customFormat="false" ht="15" hidden="false" customHeight="false" outlineLevel="0" collapsed="false">
      <c r="A3363" s="35"/>
      <c r="B3363" s="35"/>
      <c r="G3363" s="0" t="str">
        <f aca="false">IF(A3363="","",IF(AND(A3363&gt;=Debut,A3363&lt;Fin),1,0))</f>
        <v/>
      </c>
      <c r="H3363" s="0" t="str">
        <f aca="false">IF(G3363=1,INT(ROUND((A3363-Debut)*86400,0)/600),"")</f>
        <v/>
      </c>
      <c r="I3363" s="0" t="str">
        <f aca="false">IF(G3363=1,INT(ROUND((A3363-Debut)*86400,0)/3600),"")</f>
        <v/>
      </c>
      <c r="J3363" s="0" t="str">
        <f aca="false">IF(OR(A3363="",B3363=""),"",ROUND((B3363-A3363)*86400,0))</f>
        <v/>
      </c>
      <c r="K3363" s="37" t="str">
        <f aca="false">IF(G3363=1,IF(COUNTIFS($C:$C,C3363,$G:$G,1,$A:$A,"&gt;="&amp;(A3363-FenetreInterm/86400),$A:$A,"&lt;="&amp;A3363)&gt;=NbInterm,1,0),"")</f>
        <v/>
      </c>
      <c r="L3363" s="37" t="str">
        <f aca="false">IF(G3363=1,IF(B3363="",0,IF(J3363&lt;SeuilFugitive,1,0)),"")</f>
        <v/>
      </c>
      <c r="M3363" s="37" t="str">
        <f aca="false">IF(G3363=1,IF(B3363="",IF((Fin-A3363)*24&gt;SeuilFigee,1,0),IF(J3363&gt;SeuilFigee*3600,1,0)),"")</f>
        <v/>
      </c>
      <c r="N3363" s="0" t="str">
        <f aca="false">IF(G3363=1,IF(COUNTIF(H$2:H3363,H3363)=1,COUNTIF($H:$H,H3363),""),"")</f>
        <v/>
      </c>
      <c r="O3363" s="0" t="str">
        <f aca="false">IF(G3363=1,IF(COUNTIF(I$2:I3363,I3363)=1,COUNTIF($I:$I,I3363),""),"")</f>
        <v/>
      </c>
      <c r="P3363" s="38" t="str">
        <f aca="false">IF(G3363=1,IF(COUNTIFS(C$2:C3363,C3363,G$2:G3363,1)=1,COUNTIFS($C:$C,C3363,$G:$G,1)+ROW()/10000000,""),"")</f>
        <v/>
      </c>
      <c r="Q3363" s="0" t="str">
        <f aca="false">IF(K3363=1,IF(COUNTIFS(C$2:C3363,C3363,K$2:K3363,1)=1,1,0),"")</f>
        <v/>
      </c>
      <c r="R3363" s="0" t="str">
        <f aca="false">IF(M3363=1,IF(COUNTIFS(C$2:C3363,C3363,M$2:M3363,1)=1,1,0),"")</f>
        <v/>
      </c>
      <c r="S3363" s="0" t="str">
        <f aca="false">IF(L3363=1,IF(COUNTIFS(C$2:C3363,C3363,L$2:L3363,1)=1,1,0),"")</f>
        <v/>
      </c>
      <c r="T3363" s="38" t="str">
        <f aca="false">IF(N3363="","",N3363+ROW()/10000000)</f>
        <v/>
      </c>
      <c r="U3363" s="0" t="str">
        <f aca="false">IF(G3363=1,IF(B3363="",1,0),"")</f>
        <v/>
      </c>
    </row>
    <row r="3364" customFormat="false" ht="15" hidden="false" customHeight="false" outlineLevel="0" collapsed="false">
      <c r="A3364" s="35"/>
      <c r="B3364" s="35"/>
      <c r="G3364" s="0" t="str">
        <f aca="false">IF(A3364="","",IF(AND(A3364&gt;=Debut,A3364&lt;Fin),1,0))</f>
        <v/>
      </c>
      <c r="H3364" s="0" t="str">
        <f aca="false">IF(G3364=1,INT(ROUND((A3364-Debut)*86400,0)/600),"")</f>
        <v/>
      </c>
      <c r="I3364" s="0" t="str">
        <f aca="false">IF(G3364=1,INT(ROUND((A3364-Debut)*86400,0)/3600),"")</f>
        <v/>
      </c>
      <c r="J3364" s="0" t="str">
        <f aca="false">IF(OR(A3364="",B3364=""),"",ROUND((B3364-A3364)*86400,0))</f>
        <v/>
      </c>
      <c r="K3364" s="37" t="str">
        <f aca="false">IF(G3364=1,IF(COUNTIFS($C:$C,C3364,$G:$G,1,$A:$A,"&gt;="&amp;(A3364-FenetreInterm/86400),$A:$A,"&lt;="&amp;A3364)&gt;=NbInterm,1,0),"")</f>
        <v/>
      </c>
      <c r="L3364" s="37" t="str">
        <f aca="false">IF(G3364=1,IF(B3364="",0,IF(J3364&lt;SeuilFugitive,1,0)),"")</f>
        <v/>
      </c>
      <c r="M3364" s="37" t="str">
        <f aca="false">IF(G3364=1,IF(B3364="",IF((Fin-A3364)*24&gt;SeuilFigee,1,0),IF(J3364&gt;SeuilFigee*3600,1,0)),"")</f>
        <v/>
      </c>
      <c r="N3364" s="0" t="str">
        <f aca="false">IF(G3364=1,IF(COUNTIF(H$2:H3364,H3364)=1,COUNTIF($H:$H,H3364),""),"")</f>
        <v/>
      </c>
      <c r="O3364" s="0" t="str">
        <f aca="false">IF(G3364=1,IF(COUNTIF(I$2:I3364,I3364)=1,COUNTIF($I:$I,I3364),""),"")</f>
        <v/>
      </c>
      <c r="P3364" s="38" t="str">
        <f aca="false">IF(G3364=1,IF(COUNTIFS(C$2:C3364,C3364,G$2:G3364,1)=1,COUNTIFS($C:$C,C3364,$G:$G,1)+ROW()/10000000,""),"")</f>
        <v/>
      </c>
      <c r="Q3364" s="0" t="str">
        <f aca="false">IF(K3364=1,IF(COUNTIFS(C$2:C3364,C3364,K$2:K3364,1)=1,1,0),"")</f>
        <v/>
      </c>
      <c r="R3364" s="0" t="str">
        <f aca="false">IF(M3364=1,IF(COUNTIFS(C$2:C3364,C3364,M$2:M3364,1)=1,1,0),"")</f>
        <v/>
      </c>
      <c r="S3364" s="0" t="str">
        <f aca="false">IF(L3364=1,IF(COUNTIFS(C$2:C3364,C3364,L$2:L3364,1)=1,1,0),"")</f>
        <v/>
      </c>
      <c r="T3364" s="38" t="str">
        <f aca="false">IF(N3364="","",N3364+ROW()/10000000)</f>
        <v/>
      </c>
      <c r="U3364" s="0" t="str">
        <f aca="false">IF(G3364=1,IF(B3364="",1,0),"")</f>
        <v/>
      </c>
    </row>
    <row r="3365" customFormat="false" ht="15" hidden="false" customHeight="false" outlineLevel="0" collapsed="false">
      <c r="A3365" s="35"/>
      <c r="B3365" s="35"/>
      <c r="G3365" s="0" t="str">
        <f aca="false">IF(A3365="","",IF(AND(A3365&gt;=Debut,A3365&lt;Fin),1,0))</f>
        <v/>
      </c>
      <c r="H3365" s="0" t="str">
        <f aca="false">IF(G3365=1,INT(ROUND((A3365-Debut)*86400,0)/600),"")</f>
        <v/>
      </c>
      <c r="I3365" s="0" t="str">
        <f aca="false">IF(G3365=1,INT(ROUND((A3365-Debut)*86400,0)/3600),"")</f>
        <v/>
      </c>
      <c r="J3365" s="0" t="str">
        <f aca="false">IF(OR(A3365="",B3365=""),"",ROUND((B3365-A3365)*86400,0))</f>
        <v/>
      </c>
      <c r="K3365" s="37" t="str">
        <f aca="false">IF(G3365=1,IF(COUNTIFS($C:$C,C3365,$G:$G,1,$A:$A,"&gt;="&amp;(A3365-FenetreInterm/86400),$A:$A,"&lt;="&amp;A3365)&gt;=NbInterm,1,0),"")</f>
        <v/>
      </c>
      <c r="L3365" s="37" t="str">
        <f aca="false">IF(G3365=1,IF(B3365="",0,IF(J3365&lt;SeuilFugitive,1,0)),"")</f>
        <v/>
      </c>
      <c r="M3365" s="37" t="str">
        <f aca="false">IF(G3365=1,IF(B3365="",IF((Fin-A3365)*24&gt;SeuilFigee,1,0),IF(J3365&gt;SeuilFigee*3600,1,0)),"")</f>
        <v/>
      </c>
      <c r="N3365" s="0" t="str">
        <f aca="false">IF(G3365=1,IF(COUNTIF(H$2:H3365,H3365)=1,COUNTIF($H:$H,H3365),""),"")</f>
        <v/>
      </c>
      <c r="O3365" s="0" t="str">
        <f aca="false">IF(G3365=1,IF(COUNTIF(I$2:I3365,I3365)=1,COUNTIF($I:$I,I3365),""),"")</f>
        <v/>
      </c>
      <c r="P3365" s="38" t="str">
        <f aca="false">IF(G3365=1,IF(COUNTIFS(C$2:C3365,C3365,G$2:G3365,1)=1,COUNTIFS($C:$C,C3365,$G:$G,1)+ROW()/10000000,""),"")</f>
        <v/>
      </c>
      <c r="Q3365" s="0" t="str">
        <f aca="false">IF(K3365=1,IF(COUNTIFS(C$2:C3365,C3365,K$2:K3365,1)=1,1,0),"")</f>
        <v/>
      </c>
      <c r="R3365" s="0" t="str">
        <f aca="false">IF(M3365=1,IF(COUNTIFS(C$2:C3365,C3365,M$2:M3365,1)=1,1,0),"")</f>
        <v/>
      </c>
      <c r="S3365" s="0" t="str">
        <f aca="false">IF(L3365=1,IF(COUNTIFS(C$2:C3365,C3365,L$2:L3365,1)=1,1,0),"")</f>
        <v/>
      </c>
      <c r="T3365" s="38" t="str">
        <f aca="false">IF(N3365="","",N3365+ROW()/10000000)</f>
        <v/>
      </c>
      <c r="U3365" s="0" t="str">
        <f aca="false">IF(G3365=1,IF(B3365="",1,0),"")</f>
        <v/>
      </c>
    </row>
    <row r="3366" customFormat="false" ht="15" hidden="false" customHeight="false" outlineLevel="0" collapsed="false">
      <c r="A3366" s="35"/>
      <c r="B3366" s="35"/>
      <c r="G3366" s="0" t="str">
        <f aca="false">IF(A3366="","",IF(AND(A3366&gt;=Debut,A3366&lt;Fin),1,0))</f>
        <v/>
      </c>
      <c r="H3366" s="0" t="str">
        <f aca="false">IF(G3366=1,INT(ROUND((A3366-Debut)*86400,0)/600),"")</f>
        <v/>
      </c>
      <c r="I3366" s="0" t="str">
        <f aca="false">IF(G3366=1,INT(ROUND((A3366-Debut)*86400,0)/3600),"")</f>
        <v/>
      </c>
      <c r="J3366" s="0" t="str">
        <f aca="false">IF(OR(A3366="",B3366=""),"",ROUND((B3366-A3366)*86400,0))</f>
        <v/>
      </c>
      <c r="K3366" s="37" t="str">
        <f aca="false">IF(G3366=1,IF(COUNTIFS($C:$C,C3366,$G:$G,1,$A:$A,"&gt;="&amp;(A3366-FenetreInterm/86400),$A:$A,"&lt;="&amp;A3366)&gt;=NbInterm,1,0),"")</f>
        <v/>
      </c>
      <c r="L3366" s="37" t="str">
        <f aca="false">IF(G3366=1,IF(B3366="",0,IF(J3366&lt;SeuilFugitive,1,0)),"")</f>
        <v/>
      </c>
      <c r="M3366" s="37" t="str">
        <f aca="false">IF(G3366=1,IF(B3366="",IF((Fin-A3366)*24&gt;SeuilFigee,1,0),IF(J3366&gt;SeuilFigee*3600,1,0)),"")</f>
        <v/>
      </c>
      <c r="N3366" s="0" t="str">
        <f aca="false">IF(G3366=1,IF(COUNTIF(H$2:H3366,H3366)=1,COUNTIF($H:$H,H3366),""),"")</f>
        <v/>
      </c>
      <c r="O3366" s="0" t="str">
        <f aca="false">IF(G3366=1,IF(COUNTIF(I$2:I3366,I3366)=1,COUNTIF($I:$I,I3366),""),"")</f>
        <v/>
      </c>
      <c r="P3366" s="38" t="str">
        <f aca="false">IF(G3366=1,IF(COUNTIFS(C$2:C3366,C3366,G$2:G3366,1)=1,COUNTIFS($C:$C,C3366,$G:$G,1)+ROW()/10000000,""),"")</f>
        <v/>
      </c>
      <c r="Q3366" s="0" t="str">
        <f aca="false">IF(K3366=1,IF(COUNTIFS(C$2:C3366,C3366,K$2:K3366,1)=1,1,0),"")</f>
        <v/>
      </c>
      <c r="R3366" s="0" t="str">
        <f aca="false">IF(M3366=1,IF(COUNTIFS(C$2:C3366,C3366,M$2:M3366,1)=1,1,0),"")</f>
        <v/>
      </c>
      <c r="S3366" s="0" t="str">
        <f aca="false">IF(L3366=1,IF(COUNTIFS(C$2:C3366,C3366,L$2:L3366,1)=1,1,0),"")</f>
        <v/>
      </c>
      <c r="T3366" s="38" t="str">
        <f aca="false">IF(N3366="","",N3366+ROW()/10000000)</f>
        <v/>
      </c>
      <c r="U3366" s="0" t="str">
        <f aca="false">IF(G3366=1,IF(B3366="",1,0),"")</f>
        <v/>
      </c>
    </row>
    <row r="3367" customFormat="false" ht="15" hidden="false" customHeight="false" outlineLevel="0" collapsed="false">
      <c r="A3367" s="35"/>
      <c r="B3367" s="35"/>
      <c r="G3367" s="0" t="str">
        <f aca="false">IF(A3367="","",IF(AND(A3367&gt;=Debut,A3367&lt;Fin),1,0))</f>
        <v/>
      </c>
      <c r="H3367" s="0" t="str">
        <f aca="false">IF(G3367=1,INT(ROUND((A3367-Debut)*86400,0)/600),"")</f>
        <v/>
      </c>
      <c r="I3367" s="0" t="str">
        <f aca="false">IF(G3367=1,INT(ROUND((A3367-Debut)*86400,0)/3600),"")</f>
        <v/>
      </c>
      <c r="J3367" s="0" t="str">
        <f aca="false">IF(OR(A3367="",B3367=""),"",ROUND((B3367-A3367)*86400,0))</f>
        <v/>
      </c>
      <c r="K3367" s="37" t="str">
        <f aca="false">IF(G3367=1,IF(COUNTIFS($C:$C,C3367,$G:$G,1,$A:$A,"&gt;="&amp;(A3367-FenetreInterm/86400),$A:$A,"&lt;="&amp;A3367)&gt;=NbInterm,1,0),"")</f>
        <v/>
      </c>
      <c r="L3367" s="37" t="str">
        <f aca="false">IF(G3367=1,IF(B3367="",0,IF(J3367&lt;SeuilFugitive,1,0)),"")</f>
        <v/>
      </c>
      <c r="M3367" s="37" t="str">
        <f aca="false">IF(G3367=1,IF(B3367="",IF((Fin-A3367)*24&gt;SeuilFigee,1,0),IF(J3367&gt;SeuilFigee*3600,1,0)),"")</f>
        <v/>
      </c>
      <c r="N3367" s="0" t="str">
        <f aca="false">IF(G3367=1,IF(COUNTIF(H$2:H3367,H3367)=1,COUNTIF($H:$H,H3367),""),"")</f>
        <v/>
      </c>
      <c r="O3367" s="0" t="str">
        <f aca="false">IF(G3367=1,IF(COUNTIF(I$2:I3367,I3367)=1,COUNTIF($I:$I,I3367),""),"")</f>
        <v/>
      </c>
      <c r="P3367" s="38" t="str">
        <f aca="false">IF(G3367=1,IF(COUNTIFS(C$2:C3367,C3367,G$2:G3367,1)=1,COUNTIFS($C:$C,C3367,$G:$G,1)+ROW()/10000000,""),"")</f>
        <v/>
      </c>
      <c r="Q3367" s="0" t="str">
        <f aca="false">IF(K3367=1,IF(COUNTIFS(C$2:C3367,C3367,K$2:K3367,1)=1,1,0),"")</f>
        <v/>
      </c>
      <c r="R3367" s="0" t="str">
        <f aca="false">IF(M3367=1,IF(COUNTIFS(C$2:C3367,C3367,M$2:M3367,1)=1,1,0),"")</f>
        <v/>
      </c>
      <c r="S3367" s="0" t="str">
        <f aca="false">IF(L3367=1,IF(COUNTIFS(C$2:C3367,C3367,L$2:L3367,1)=1,1,0),"")</f>
        <v/>
      </c>
      <c r="T3367" s="38" t="str">
        <f aca="false">IF(N3367="","",N3367+ROW()/10000000)</f>
        <v/>
      </c>
      <c r="U3367" s="0" t="str">
        <f aca="false">IF(G3367=1,IF(B3367="",1,0),"")</f>
        <v/>
      </c>
    </row>
    <row r="3368" customFormat="false" ht="15" hidden="false" customHeight="false" outlineLevel="0" collapsed="false">
      <c r="A3368" s="35"/>
      <c r="B3368" s="35"/>
      <c r="G3368" s="0" t="str">
        <f aca="false">IF(A3368="","",IF(AND(A3368&gt;=Debut,A3368&lt;Fin),1,0))</f>
        <v/>
      </c>
      <c r="H3368" s="0" t="str">
        <f aca="false">IF(G3368=1,INT(ROUND((A3368-Debut)*86400,0)/600),"")</f>
        <v/>
      </c>
      <c r="I3368" s="0" t="str">
        <f aca="false">IF(G3368=1,INT(ROUND((A3368-Debut)*86400,0)/3600),"")</f>
        <v/>
      </c>
      <c r="J3368" s="0" t="str">
        <f aca="false">IF(OR(A3368="",B3368=""),"",ROUND((B3368-A3368)*86400,0))</f>
        <v/>
      </c>
      <c r="K3368" s="37" t="str">
        <f aca="false">IF(G3368=1,IF(COUNTIFS($C:$C,C3368,$G:$G,1,$A:$A,"&gt;="&amp;(A3368-FenetreInterm/86400),$A:$A,"&lt;="&amp;A3368)&gt;=NbInterm,1,0),"")</f>
        <v/>
      </c>
      <c r="L3368" s="37" t="str">
        <f aca="false">IF(G3368=1,IF(B3368="",0,IF(J3368&lt;SeuilFugitive,1,0)),"")</f>
        <v/>
      </c>
      <c r="M3368" s="37" t="str">
        <f aca="false">IF(G3368=1,IF(B3368="",IF((Fin-A3368)*24&gt;SeuilFigee,1,0),IF(J3368&gt;SeuilFigee*3600,1,0)),"")</f>
        <v/>
      </c>
      <c r="N3368" s="0" t="str">
        <f aca="false">IF(G3368=1,IF(COUNTIF(H$2:H3368,H3368)=1,COUNTIF($H:$H,H3368),""),"")</f>
        <v/>
      </c>
      <c r="O3368" s="0" t="str">
        <f aca="false">IF(G3368=1,IF(COUNTIF(I$2:I3368,I3368)=1,COUNTIF($I:$I,I3368),""),"")</f>
        <v/>
      </c>
      <c r="P3368" s="38" t="str">
        <f aca="false">IF(G3368=1,IF(COUNTIFS(C$2:C3368,C3368,G$2:G3368,1)=1,COUNTIFS($C:$C,C3368,$G:$G,1)+ROW()/10000000,""),"")</f>
        <v/>
      </c>
      <c r="Q3368" s="0" t="str">
        <f aca="false">IF(K3368=1,IF(COUNTIFS(C$2:C3368,C3368,K$2:K3368,1)=1,1,0),"")</f>
        <v/>
      </c>
      <c r="R3368" s="0" t="str">
        <f aca="false">IF(M3368=1,IF(COUNTIFS(C$2:C3368,C3368,M$2:M3368,1)=1,1,0),"")</f>
        <v/>
      </c>
      <c r="S3368" s="0" t="str">
        <f aca="false">IF(L3368=1,IF(COUNTIFS(C$2:C3368,C3368,L$2:L3368,1)=1,1,0),"")</f>
        <v/>
      </c>
      <c r="T3368" s="38" t="str">
        <f aca="false">IF(N3368="","",N3368+ROW()/10000000)</f>
        <v/>
      </c>
      <c r="U3368" s="0" t="str">
        <f aca="false">IF(G3368=1,IF(B3368="",1,0),"")</f>
        <v/>
      </c>
    </row>
    <row r="3369" customFormat="false" ht="15" hidden="false" customHeight="false" outlineLevel="0" collapsed="false">
      <c r="A3369" s="35"/>
      <c r="B3369" s="35"/>
      <c r="G3369" s="0" t="str">
        <f aca="false">IF(A3369="","",IF(AND(A3369&gt;=Debut,A3369&lt;Fin),1,0))</f>
        <v/>
      </c>
      <c r="H3369" s="0" t="str">
        <f aca="false">IF(G3369=1,INT(ROUND((A3369-Debut)*86400,0)/600),"")</f>
        <v/>
      </c>
      <c r="I3369" s="0" t="str">
        <f aca="false">IF(G3369=1,INT(ROUND((A3369-Debut)*86400,0)/3600),"")</f>
        <v/>
      </c>
      <c r="J3369" s="0" t="str">
        <f aca="false">IF(OR(A3369="",B3369=""),"",ROUND((B3369-A3369)*86400,0))</f>
        <v/>
      </c>
      <c r="K3369" s="37" t="str">
        <f aca="false">IF(G3369=1,IF(COUNTIFS($C:$C,C3369,$G:$G,1,$A:$A,"&gt;="&amp;(A3369-FenetreInterm/86400),$A:$A,"&lt;="&amp;A3369)&gt;=NbInterm,1,0),"")</f>
        <v/>
      </c>
      <c r="L3369" s="37" t="str">
        <f aca="false">IF(G3369=1,IF(B3369="",0,IF(J3369&lt;SeuilFugitive,1,0)),"")</f>
        <v/>
      </c>
      <c r="M3369" s="37" t="str">
        <f aca="false">IF(G3369=1,IF(B3369="",IF((Fin-A3369)*24&gt;SeuilFigee,1,0),IF(J3369&gt;SeuilFigee*3600,1,0)),"")</f>
        <v/>
      </c>
      <c r="N3369" s="0" t="str">
        <f aca="false">IF(G3369=1,IF(COUNTIF(H$2:H3369,H3369)=1,COUNTIF($H:$H,H3369),""),"")</f>
        <v/>
      </c>
      <c r="O3369" s="0" t="str">
        <f aca="false">IF(G3369=1,IF(COUNTIF(I$2:I3369,I3369)=1,COUNTIF($I:$I,I3369),""),"")</f>
        <v/>
      </c>
      <c r="P3369" s="38" t="str">
        <f aca="false">IF(G3369=1,IF(COUNTIFS(C$2:C3369,C3369,G$2:G3369,1)=1,COUNTIFS($C:$C,C3369,$G:$G,1)+ROW()/10000000,""),"")</f>
        <v/>
      </c>
      <c r="Q3369" s="0" t="str">
        <f aca="false">IF(K3369=1,IF(COUNTIFS(C$2:C3369,C3369,K$2:K3369,1)=1,1,0),"")</f>
        <v/>
      </c>
      <c r="R3369" s="0" t="str">
        <f aca="false">IF(M3369=1,IF(COUNTIFS(C$2:C3369,C3369,M$2:M3369,1)=1,1,0),"")</f>
        <v/>
      </c>
      <c r="S3369" s="0" t="str">
        <f aca="false">IF(L3369=1,IF(COUNTIFS(C$2:C3369,C3369,L$2:L3369,1)=1,1,0),"")</f>
        <v/>
      </c>
      <c r="T3369" s="38" t="str">
        <f aca="false">IF(N3369="","",N3369+ROW()/10000000)</f>
        <v/>
      </c>
      <c r="U3369" s="0" t="str">
        <f aca="false">IF(G3369=1,IF(B3369="",1,0),"")</f>
        <v/>
      </c>
    </row>
    <row r="3370" customFormat="false" ht="15" hidden="false" customHeight="false" outlineLevel="0" collapsed="false">
      <c r="A3370" s="35"/>
      <c r="B3370" s="35"/>
      <c r="G3370" s="0" t="str">
        <f aca="false">IF(A3370="","",IF(AND(A3370&gt;=Debut,A3370&lt;Fin),1,0))</f>
        <v/>
      </c>
      <c r="H3370" s="0" t="str">
        <f aca="false">IF(G3370=1,INT(ROUND((A3370-Debut)*86400,0)/600),"")</f>
        <v/>
      </c>
      <c r="I3370" s="0" t="str">
        <f aca="false">IF(G3370=1,INT(ROUND((A3370-Debut)*86400,0)/3600),"")</f>
        <v/>
      </c>
      <c r="J3370" s="0" t="str">
        <f aca="false">IF(OR(A3370="",B3370=""),"",ROUND((B3370-A3370)*86400,0))</f>
        <v/>
      </c>
      <c r="K3370" s="37" t="str">
        <f aca="false">IF(G3370=1,IF(COUNTIFS($C:$C,C3370,$G:$G,1,$A:$A,"&gt;="&amp;(A3370-FenetreInterm/86400),$A:$A,"&lt;="&amp;A3370)&gt;=NbInterm,1,0),"")</f>
        <v/>
      </c>
      <c r="L3370" s="37" t="str">
        <f aca="false">IF(G3370=1,IF(B3370="",0,IF(J3370&lt;SeuilFugitive,1,0)),"")</f>
        <v/>
      </c>
      <c r="M3370" s="37" t="str">
        <f aca="false">IF(G3370=1,IF(B3370="",IF((Fin-A3370)*24&gt;SeuilFigee,1,0),IF(J3370&gt;SeuilFigee*3600,1,0)),"")</f>
        <v/>
      </c>
      <c r="N3370" s="0" t="str">
        <f aca="false">IF(G3370=1,IF(COUNTIF(H$2:H3370,H3370)=1,COUNTIF($H:$H,H3370),""),"")</f>
        <v/>
      </c>
      <c r="O3370" s="0" t="str">
        <f aca="false">IF(G3370=1,IF(COUNTIF(I$2:I3370,I3370)=1,COUNTIF($I:$I,I3370),""),"")</f>
        <v/>
      </c>
      <c r="P3370" s="38" t="str">
        <f aca="false">IF(G3370=1,IF(COUNTIFS(C$2:C3370,C3370,G$2:G3370,1)=1,COUNTIFS($C:$C,C3370,$G:$G,1)+ROW()/10000000,""),"")</f>
        <v/>
      </c>
      <c r="Q3370" s="0" t="str">
        <f aca="false">IF(K3370=1,IF(COUNTIFS(C$2:C3370,C3370,K$2:K3370,1)=1,1,0),"")</f>
        <v/>
      </c>
      <c r="R3370" s="0" t="str">
        <f aca="false">IF(M3370=1,IF(COUNTIFS(C$2:C3370,C3370,M$2:M3370,1)=1,1,0),"")</f>
        <v/>
      </c>
      <c r="S3370" s="0" t="str">
        <f aca="false">IF(L3370=1,IF(COUNTIFS(C$2:C3370,C3370,L$2:L3370,1)=1,1,0),"")</f>
        <v/>
      </c>
      <c r="T3370" s="38" t="str">
        <f aca="false">IF(N3370="","",N3370+ROW()/10000000)</f>
        <v/>
      </c>
      <c r="U3370" s="0" t="str">
        <f aca="false">IF(G3370=1,IF(B3370="",1,0),"")</f>
        <v/>
      </c>
    </row>
    <row r="3371" customFormat="false" ht="15" hidden="false" customHeight="false" outlineLevel="0" collapsed="false">
      <c r="A3371" s="35"/>
      <c r="B3371" s="35"/>
      <c r="G3371" s="0" t="str">
        <f aca="false">IF(A3371="","",IF(AND(A3371&gt;=Debut,A3371&lt;Fin),1,0))</f>
        <v/>
      </c>
      <c r="H3371" s="0" t="str">
        <f aca="false">IF(G3371=1,INT(ROUND((A3371-Debut)*86400,0)/600),"")</f>
        <v/>
      </c>
      <c r="I3371" s="0" t="str">
        <f aca="false">IF(G3371=1,INT(ROUND((A3371-Debut)*86400,0)/3600),"")</f>
        <v/>
      </c>
      <c r="J3371" s="0" t="str">
        <f aca="false">IF(OR(A3371="",B3371=""),"",ROUND((B3371-A3371)*86400,0))</f>
        <v/>
      </c>
      <c r="K3371" s="37" t="str">
        <f aca="false">IF(G3371=1,IF(COUNTIFS($C:$C,C3371,$G:$G,1,$A:$A,"&gt;="&amp;(A3371-FenetreInterm/86400),$A:$A,"&lt;="&amp;A3371)&gt;=NbInterm,1,0),"")</f>
        <v/>
      </c>
      <c r="L3371" s="37" t="str">
        <f aca="false">IF(G3371=1,IF(B3371="",0,IF(J3371&lt;SeuilFugitive,1,0)),"")</f>
        <v/>
      </c>
      <c r="M3371" s="37" t="str">
        <f aca="false">IF(G3371=1,IF(B3371="",IF((Fin-A3371)*24&gt;SeuilFigee,1,0),IF(J3371&gt;SeuilFigee*3600,1,0)),"")</f>
        <v/>
      </c>
      <c r="N3371" s="0" t="str">
        <f aca="false">IF(G3371=1,IF(COUNTIF(H$2:H3371,H3371)=1,COUNTIF($H:$H,H3371),""),"")</f>
        <v/>
      </c>
      <c r="O3371" s="0" t="str">
        <f aca="false">IF(G3371=1,IF(COUNTIF(I$2:I3371,I3371)=1,COUNTIF($I:$I,I3371),""),"")</f>
        <v/>
      </c>
      <c r="P3371" s="38" t="str">
        <f aca="false">IF(G3371=1,IF(COUNTIFS(C$2:C3371,C3371,G$2:G3371,1)=1,COUNTIFS($C:$C,C3371,$G:$G,1)+ROW()/10000000,""),"")</f>
        <v/>
      </c>
      <c r="Q3371" s="0" t="str">
        <f aca="false">IF(K3371=1,IF(COUNTIFS(C$2:C3371,C3371,K$2:K3371,1)=1,1,0),"")</f>
        <v/>
      </c>
      <c r="R3371" s="0" t="str">
        <f aca="false">IF(M3371=1,IF(COUNTIFS(C$2:C3371,C3371,M$2:M3371,1)=1,1,0),"")</f>
        <v/>
      </c>
      <c r="S3371" s="0" t="str">
        <f aca="false">IF(L3371=1,IF(COUNTIFS(C$2:C3371,C3371,L$2:L3371,1)=1,1,0),"")</f>
        <v/>
      </c>
      <c r="T3371" s="38" t="str">
        <f aca="false">IF(N3371="","",N3371+ROW()/10000000)</f>
        <v/>
      </c>
      <c r="U3371" s="0" t="str">
        <f aca="false">IF(G3371=1,IF(B3371="",1,0),"")</f>
        <v/>
      </c>
    </row>
    <row r="3372" customFormat="false" ht="15" hidden="false" customHeight="false" outlineLevel="0" collapsed="false">
      <c r="A3372" s="35"/>
      <c r="B3372" s="35"/>
      <c r="G3372" s="0" t="str">
        <f aca="false">IF(A3372="","",IF(AND(A3372&gt;=Debut,A3372&lt;Fin),1,0))</f>
        <v/>
      </c>
      <c r="H3372" s="0" t="str">
        <f aca="false">IF(G3372=1,INT(ROUND((A3372-Debut)*86400,0)/600),"")</f>
        <v/>
      </c>
      <c r="I3372" s="0" t="str">
        <f aca="false">IF(G3372=1,INT(ROUND((A3372-Debut)*86400,0)/3600),"")</f>
        <v/>
      </c>
      <c r="J3372" s="0" t="str">
        <f aca="false">IF(OR(A3372="",B3372=""),"",ROUND((B3372-A3372)*86400,0))</f>
        <v/>
      </c>
      <c r="K3372" s="37" t="str">
        <f aca="false">IF(G3372=1,IF(COUNTIFS($C:$C,C3372,$G:$G,1,$A:$A,"&gt;="&amp;(A3372-FenetreInterm/86400),$A:$A,"&lt;="&amp;A3372)&gt;=NbInterm,1,0),"")</f>
        <v/>
      </c>
      <c r="L3372" s="37" t="str">
        <f aca="false">IF(G3372=1,IF(B3372="",0,IF(J3372&lt;SeuilFugitive,1,0)),"")</f>
        <v/>
      </c>
      <c r="M3372" s="37" t="str">
        <f aca="false">IF(G3372=1,IF(B3372="",IF((Fin-A3372)*24&gt;SeuilFigee,1,0),IF(J3372&gt;SeuilFigee*3600,1,0)),"")</f>
        <v/>
      </c>
      <c r="N3372" s="0" t="str">
        <f aca="false">IF(G3372=1,IF(COUNTIF(H$2:H3372,H3372)=1,COUNTIF($H:$H,H3372),""),"")</f>
        <v/>
      </c>
      <c r="O3372" s="0" t="str">
        <f aca="false">IF(G3372=1,IF(COUNTIF(I$2:I3372,I3372)=1,COUNTIF($I:$I,I3372),""),"")</f>
        <v/>
      </c>
      <c r="P3372" s="38" t="str">
        <f aca="false">IF(G3372=1,IF(COUNTIFS(C$2:C3372,C3372,G$2:G3372,1)=1,COUNTIFS($C:$C,C3372,$G:$G,1)+ROW()/10000000,""),"")</f>
        <v/>
      </c>
      <c r="Q3372" s="0" t="str">
        <f aca="false">IF(K3372=1,IF(COUNTIFS(C$2:C3372,C3372,K$2:K3372,1)=1,1,0),"")</f>
        <v/>
      </c>
      <c r="R3372" s="0" t="str">
        <f aca="false">IF(M3372=1,IF(COUNTIFS(C$2:C3372,C3372,M$2:M3372,1)=1,1,0),"")</f>
        <v/>
      </c>
      <c r="S3372" s="0" t="str">
        <f aca="false">IF(L3372=1,IF(COUNTIFS(C$2:C3372,C3372,L$2:L3372,1)=1,1,0),"")</f>
        <v/>
      </c>
      <c r="T3372" s="38" t="str">
        <f aca="false">IF(N3372="","",N3372+ROW()/10000000)</f>
        <v/>
      </c>
      <c r="U3372" s="0" t="str">
        <f aca="false">IF(G3372=1,IF(B3372="",1,0),"")</f>
        <v/>
      </c>
    </row>
    <row r="3373" customFormat="false" ht="15" hidden="false" customHeight="false" outlineLevel="0" collapsed="false">
      <c r="A3373" s="35"/>
      <c r="B3373" s="35"/>
      <c r="G3373" s="0" t="str">
        <f aca="false">IF(A3373="","",IF(AND(A3373&gt;=Debut,A3373&lt;Fin),1,0))</f>
        <v/>
      </c>
      <c r="H3373" s="0" t="str">
        <f aca="false">IF(G3373=1,INT(ROUND((A3373-Debut)*86400,0)/600),"")</f>
        <v/>
      </c>
      <c r="I3373" s="0" t="str">
        <f aca="false">IF(G3373=1,INT(ROUND((A3373-Debut)*86400,0)/3600),"")</f>
        <v/>
      </c>
      <c r="J3373" s="0" t="str">
        <f aca="false">IF(OR(A3373="",B3373=""),"",ROUND((B3373-A3373)*86400,0))</f>
        <v/>
      </c>
      <c r="K3373" s="37" t="str">
        <f aca="false">IF(G3373=1,IF(COUNTIFS($C:$C,C3373,$G:$G,1,$A:$A,"&gt;="&amp;(A3373-FenetreInterm/86400),$A:$A,"&lt;="&amp;A3373)&gt;=NbInterm,1,0),"")</f>
        <v/>
      </c>
      <c r="L3373" s="37" t="str">
        <f aca="false">IF(G3373=1,IF(B3373="",0,IF(J3373&lt;SeuilFugitive,1,0)),"")</f>
        <v/>
      </c>
      <c r="M3373" s="37" t="str">
        <f aca="false">IF(G3373=1,IF(B3373="",IF((Fin-A3373)*24&gt;SeuilFigee,1,0),IF(J3373&gt;SeuilFigee*3600,1,0)),"")</f>
        <v/>
      </c>
      <c r="N3373" s="0" t="str">
        <f aca="false">IF(G3373=1,IF(COUNTIF(H$2:H3373,H3373)=1,COUNTIF($H:$H,H3373),""),"")</f>
        <v/>
      </c>
      <c r="O3373" s="0" t="str">
        <f aca="false">IF(G3373=1,IF(COUNTIF(I$2:I3373,I3373)=1,COUNTIF($I:$I,I3373),""),"")</f>
        <v/>
      </c>
      <c r="P3373" s="38" t="str">
        <f aca="false">IF(G3373=1,IF(COUNTIFS(C$2:C3373,C3373,G$2:G3373,1)=1,COUNTIFS($C:$C,C3373,$G:$G,1)+ROW()/10000000,""),"")</f>
        <v/>
      </c>
      <c r="Q3373" s="0" t="str">
        <f aca="false">IF(K3373=1,IF(COUNTIFS(C$2:C3373,C3373,K$2:K3373,1)=1,1,0),"")</f>
        <v/>
      </c>
      <c r="R3373" s="0" t="str">
        <f aca="false">IF(M3373=1,IF(COUNTIFS(C$2:C3373,C3373,M$2:M3373,1)=1,1,0),"")</f>
        <v/>
      </c>
      <c r="S3373" s="0" t="str">
        <f aca="false">IF(L3373=1,IF(COUNTIFS(C$2:C3373,C3373,L$2:L3373,1)=1,1,0),"")</f>
        <v/>
      </c>
      <c r="T3373" s="38" t="str">
        <f aca="false">IF(N3373="","",N3373+ROW()/10000000)</f>
        <v/>
      </c>
      <c r="U3373" s="0" t="str">
        <f aca="false">IF(G3373=1,IF(B3373="",1,0),"")</f>
        <v/>
      </c>
    </row>
    <row r="3374" customFormat="false" ht="15" hidden="false" customHeight="false" outlineLevel="0" collapsed="false">
      <c r="A3374" s="35"/>
      <c r="B3374" s="35"/>
      <c r="G3374" s="0" t="str">
        <f aca="false">IF(A3374="","",IF(AND(A3374&gt;=Debut,A3374&lt;Fin),1,0))</f>
        <v/>
      </c>
      <c r="H3374" s="0" t="str">
        <f aca="false">IF(G3374=1,INT(ROUND((A3374-Debut)*86400,0)/600),"")</f>
        <v/>
      </c>
      <c r="I3374" s="0" t="str">
        <f aca="false">IF(G3374=1,INT(ROUND((A3374-Debut)*86400,0)/3600),"")</f>
        <v/>
      </c>
      <c r="J3374" s="0" t="str">
        <f aca="false">IF(OR(A3374="",B3374=""),"",ROUND((B3374-A3374)*86400,0))</f>
        <v/>
      </c>
      <c r="K3374" s="37" t="str">
        <f aca="false">IF(G3374=1,IF(COUNTIFS($C:$C,C3374,$G:$G,1,$A:$A,"&gt;="&amp;(A3374-FenetreInterm/86400),$A:$A,"&lt;="&amp;A3374)&gt;=NbInterm,1,0),"")</f>
        <v/>
      </c>
      <c r="L3374" s="37" t="str">
        <f aca="false">IF(G3374=1,IF(B3374="",0,IF(J3374&lt;SeuilFugitive,1,0)),"")</f>
        <v/>
      </c>
      <c r="M3374" s="37" t="str">
        <f aca="false">IF(G3374=1,IF(B3374="",IF((Fin-A3374)*24&gt;SeuilFigee,1,0),IF(J3374&gt;SeuilFigee*3600,1,0)),"")</f>
        <v/>
      </c>
      <c r="N3374" s="0" t="str">
        <f aca="false">IF(G3374=1,IF(COUNTIF(H$2:H3374,H3374)=1,COUNTIF($H:$H,H3374),""),"")</f>
        <v/>
      </c>
      <c r="O3374" s="0" t="str">
        <f aca="false">IF(G3374=1,IF(COUNTIF(I$2:I3374,I3374)=1,COUNTIF($I:$I,I3374),""),"")</f>
        <v/>
      </c>
      <c r="P3374" s="38" t="str">
        <f aca="false">IF(G3374=1,IF(COUNTIFS(C$2:C3374,C3374,G$2:G3374,1)=1,COUNTIFS($C:$C,C3374,$G:$G,1)+ROW()/10000000,""),"")</f>
        <v/>
      </c>
      <c r="Q3374" s="0" t="str">
        <f aca="false">IF(K3374=1,IF(COUNTIFS(C$2:C3374,C3374,K$2:K3374,1)=1,1,0),"")</f>
        <v/>
      </c>
      <c r="R3374" s="0" t="str">
        <f aca="false">IF(M3374=1,IF(COUNTIFS(C$2:C3374,C3374,M$2:M3374,1)=1,1,0),"")</f>
        <v/>
      </c>
      <c r="S3374" s="0" t="str">
        <f aca="false">IF(L3374=1,IF(COUNTIFS(C$2:C3374,C3374,L$2:L3374,1)=1,1,0),"")</f>
        <v/>
      </c>
      <c r="T3374" s="38" t="str">
        <f aca="false">IF(N3374="","",N3374+ROW()/10000000)</f>
        <v/>
      </c>
      <c r="U3374" s="0" t="str">
        <f aca="false">IF(G3374=1,IF(B3374="",1,0),"")</f>
        <v/>
      </c>
    </row>
    <row r="3375" customFormat="false" ht="15" hidden="false" customHeight="false" outlineLevel="0" collapsed="false">
      <c r="A3375" s="35"/>
      <c r="B3375" s="35"/>
      <c r="G3375" s="0" t="str">
        <f aca="false">IF(A3375="","",IF(AND(A3375&gt;=Debut,A3375&lt;Fin),1,0))</f>
        <v/>
      </c>
      <c r="H3375" s="0" t="str">
        <f aca="false">IF(G3375=1,INT(ROUND((A3375-Debut)*86400,0)/600),"")</f>
        <v/>
      </c>
      <c r="I3375" s="0" t="str">
        <f aca="false">IF(G3375=1,INT(ROUND((A3375-Debut)*86400,0)/3600),"")</f>
        <v/>
      </c>
      <c r="J3375" s="0" t="str">
        <f aca="false">IF(OR(A3375="",B3375=""),"",ROUND((B3375-A3375)*86400,0))</f>
        <v/>
      </c>
      <c r="K3375" s="37" t="str">
        <f aca="false">IF(G3375=1,IF(COUNTIFS($C:$C,C3375,$G:$G,1,$A:$A,"&gt;="&amp;(A3375-FenetreInterm/86400),$A:$A,"&lt;="&amp;A3375)&gt;=NbInterm,1,0),"")</f>
        <v/>
      </c>
      <c r="L3375" s="37" t="str">
        <f aca="false">IF(G3375=1,IF(B3375="",0,IF(J3375&lt;SeuilFugitive,1,0)),"")</f>
        <v/>
      </c>
      <c r="M3375" s="37" t="str">
        <f aca="false">IF(G3375=1,IF(B3375="",IF((Fin-A3375)*24&gt;SeuilFigee,1,0),IF(J3375&gt;SeuilFigee*3600,1,0)),"")</f>
        <v/>
      </c>
      <c r="N3375" s="0" t="str">
        <f aca="false">IF(G3375=1,IF(COUNTIF(H$2:H3375,H3375)=1,COUNTIF($H:$H,H3375),""),"")</f>
        <v/>
      </c>
      <c r="O3375" s="0" t="str">
        <f aca="false">IF(G3375=1,IF(COUNTIF(I$2:I3375,I3375)=1,COUNTIF($I:$I,I3375),""),"")</f>
        <v/>
      </c>
      <c r="P3375" s="38" t="str">
        <f aca="false">IF(G3375=1,IF(COUNTIFS(C$2:C3375,C3375,G$2:G3375,1)=1,COUNTIFS($C:$C,C3375,$G:$G,1)+ROW()/10000000,""),"")</f>
        <v/>
      </c>
      <c r="Q3375" s="0" t="str">
        <f aca="false">IF(K3375=1,IF(COUNTIFS(C$2:C3375,C3375,K$2:K3375,1)=1,1,0),"")</f>
        <v/>
      </c>
      <c r="R3375" s="0" t="str">
        <f aca="false">IF(M3375=1,IF(COUNTIFS(C$2:C3375,C3375,M$2:M3375,1)=1,1,0),"")</f>
        <v/>
      </c>
      <c r="S3375" s="0" t="str">
        <f aca="false">IF(L3375=1,IF(COUNTIFS(C$2:C3375,C3375,L$2:L3375,1)=1,1,0),"")</f>
        <v/>
      </c>
      <c r="T3375" s="38" t="str">
        <f aca="false">IF(N3375="","",N3375+ROW()/10000000)</f>
        <v/>
      </c>
      <c r="U3375" s="0" t="str">
        <f aca="false">IF(G3375=1,IF(B3375="",1,0),"")</f>
        <v/>
      </c>
    </row>
    <row r="3376" customFormat="false" ht="15" hidden="false" customHeight="false" outlineLevel="0" collapsed="false">
      <c r="A3376" s="35"/>
      <c r="B3376" s="35"/>
      <c r="G3376" s="0" t="str">
        <f aca="false">IF(A3376="","",IF(AND(A3376&gt;=Debut,A3376&lt;Fin),1,0))</f>
        <v/>
      </c>
      <c r="H3376" s="0" t="str">
        <f aca="false">IF(G3376=1,INT(ROUND((A3376-Debut)*86400,0)/600),"")</f>
        <v/>
      </c>
      <c r="I3376" s="0" t="str">
        <f aca="false">IF(G3376=1,INT(ROUND((A3376-Debut)*86400,0)/3600),"")</f>
        <v/>
      </c>
      <c r="J3376" s="0" t="str">
        <f aca="false">IF(OR(A3376="",B3376=""),"",ROUND((B3376-A3376)*86400,0))</f>
        <v/>
      </c>
      <c r="K3376" s="37" t="str">
        <f aca="false">IF(G3376=1,IF(COUNTIFS($C:$C,C3376,$G:$G,1,$A:$A,"&gt;="&amp;(A3376-FenetreInterm/86400),$A:$A,"&lt;="&amp;A3376)&gt;=NbInterm,1,0),"")</f>
        <v/>
      </c>
      <c r="L3376" s="37" t="str">
        <f aca="false">IF(G3376=1,IF(B3376="",0,IF(J3376&lt;SeuilFugitive,1,0)),"")</f>
        <v/>
      </c>
      <c r="M3376" s="37" t="str">
        <f aca="false">IF(G3376=1,IF(B3376="",IF((Fin-A3376)*24&gt;SeuilFigee,1,0),IF(J3376&gt;SeuilFigee*3600,1,0)),"")</f>
        <v/>
      </c>
      <c r="N3376" s="0" t="str">
        <f aca="false">IF(G3376=1,IF(COUNTIF(H$2:H3376,H3376)=1,COUNTIF($H:$H,H3376),""),"")</f>
        <v/>
      </c>
      <c r="O3376" s="0" t="str">
        <f aca="false">IF(G3376=1,IF(COUNTIF(I$2:I3376,I3376)=1,COUNTIF($I:$I,I3376),""),"")</f>
        <v/>
      </c>
      <c r="P3376" s="38" t="str">
        <f aca="false">IF(G3376=1,IF(COUNTIFS(C$2:C3376,C3376,G$2:G3376,1)=1,COUNTIFS($C:$C,C3376,$G:$G,1)+ROW()/10000000,""),"")</f>
        <v/>
      </c>
      <c r="Q3376" s="0" t="str">
        <f aca="false">IF(K3376=1,IF(COUNTIFS(C$2:C3376,C3376,K$2:K3376,1)=1,1,0),"")</f>
        <v/>
      </c>
      <c r="R3376" s="0" t="str">
        <f aca="false">IF(M3376=1,IF(COUNTIFS(C$2:C3376,C3376,M$2:M3376,1)=1,1,0),"")</f>
        <v/>
      </c>
      <c r="S3376" s="0" t="str">
        <f aca="false">IF(L3376=1,IF(COUNTIFS(C$2:C3376,C3376,L$2:L3376,1)=1,1,0),"")</f>
        <v/>
      </c>
      <c r="T3376" s="38" t="str">
        <f aca="false">IF(N3376="","",N3376+ROW()/10000000)</f>
        <v/>
      </c>
      <c r="U3376" s="0" t="str">
        <f aca="false">IF(G3376=1,IF(B3376="",1,0),"")</f>
        <v/>
      </c>
    </row>
    <row r="3377" customFormat="false" ht="15" hidden="false" customHeight="false" outlineLevel="0" collapsed="false">
      <c r="A3377" s="35"/>
      <c r="B3377" s="35"/>
      <c r="G3377" s="0" t="str">
        <f aca="false">IF(A3377="","",IF(AND(A3377&gt;=Debut,A3377&lt;Fin),1,0))</f>
        <v/>
      </c>
      <c r="H3377" s="0" t="str">
        <f aca="false">IF(G3377=1,INT(ROUND((A3377-Debut)*86400,0)/600),"")</f>
        <v/>
      </c>
      <c r="I3377" s="0" t="str">
        <f aca="false">IF(G3377=1,INT(ROUND((A3377-Debut)*86400,0)/3600),"")</f>
        <v/>
      </c>
      <c r="J3377" s="0" t="str">
        <f aca="false">IF(OR(A3377="",B3377=""),"",ROUND((B3377-A3377)*86400,0))</f>
        <v/>
      </c>
      <c r="K3377" s="37" t="str">
        <f aca="false">IF(G3377=1,IF(COUNTIFS($C:$C,C3377,$G:$G,1,$A:$A,"&gt;="&amp;(A3377-FenetreInterm/86400),$A:$A,"&lt;="&amp;A3377)&gt;=NbInterm,1,0),"")</f>
        <v/>
      </c>
      <c r="L3377" s="37" t="str">
        <f aca="false">IF(G3377=1,IF(B3377="",0,IF(J3377&lt;SeuilFugitive,1,0)),"")</f>
        <v/>
      </c>
      <c r="M3377" s="37" t="str">
        <f aca="false">IF(G3377=1,IF(B3377="",IF((Fin-A3377)*24&gt;SeuilFigee,1,0),IF(J3377&gt;SeuilFigee*3600,1,0)),"")</f>
        <v/>
      </c>
      <c r="N3377" s="0" t="str">
        <f aca="false">IF(G3377=1,IF(COUNTIF(H$2:H3377,H3377)=1,COUNTIF($H:$H,H3377),""),"")</f>
        <v/>
      </c>
      <c r="O3377" s="0" t="str">
        <f aca="false">IF(G3377=1,IF(COUNTIF(I$2:I3377,I3377)=1,COUNTIF($I:$I,I3377),""),"")</f>
        <v/>
      </c>
      <c r="P3377" s="38" t="str">
        <f aca="false">IF(G3377=1,IF(COUNTIFS(C$2:C3377,C3377,G$2:G3377,1)=1,COUNTIFS($C:$C,C3377,$G:$G,1)+ROW()/10000000,""),"")</f>
        <v/>
      </c>
      <c r="Q3377" s="0" t="str">
        <f aca="false">IF(K3377=1,IF(COUNTIFS(C$2:C3377,C3377,K$2:K3377,1)=1,1,0),"")</f>
        <v/>
      </c>
      <c r="R3377" s="0" t="str">
        <f aca="false">IF(M3377=1,IF(COUNTIFS(C$2:C3377,C3377,M$2:M3377,1)=1,1,0),"")</f>
        <v/>
      </c>
      <c r="S3377" s="0" t="str">
        <f aca="false">IF(L3377=1,IF(COUNTIFS(C$2:C3377,C3377,L$2:L3377,1)=1,1,0),"")</f>
        <v/>
      </c>
      <c r="T3377" s="38" t="str">
        <f aca="false">IF(N3377="","",N3377+ROW()/10000000)</f>
        <v/>
      </c>
      <c r="U3377" s="0" t="str">
        <f aca="false">IF(G3377=1,IF(B3377="",1,0),"")</f>
        <v/>
      </c>
    </row>
    <row r="3378" customFormat="false" ht="15" hidden="false" customHeight="false" outlineLevel="0" collapsed="false">
      <c r="A3378" s="35"/>
      <c r="B3378" s="35"/>
      <c r="G3378" s="0" t="str">
        <f aca="false">IF(A3378="","",IF(AND(A3378&gt;=Debut,A3378&lt;Fin),1,0))</f>
        <v/>
      </c>
      <c r="H3378" s="0" t="str">
        <f aca="false">IF(G3378=1,INT(ROUND((A3378-Debut)*86400,0)/600),"")</f>
        <v/>
      </c>
      <c r="I3378" s="0" t="str">
        <f aca="false">IF(G3378=1,INT(ROUND((A3378-Debut)*86400,0)/3600),"")</f>
        <v/>
      </c>
      <c r="J3378" s="0" t="str">
        <f aca="false">IF(OR(A3378="",B3378=""),"",ROUND((B3378-A3378)*86400,0))</f>
        <v/>
      </c>
      <c r="K3378" s="37" t="str">
        <f aca="false">IF(G3378=1,IF(COUNTIFS($C:$C,C3378,$G:$G,1,$A:$A,"&gt;="&amp;(A3378-FenetreInterm/86400),$A:$A,"&lt;="&amp;A3378)&gt;=NbInterm,1,0),"")</f>
        <v/>
      </c>
      <c r="L3378" s="37" t="str">
        <f aca="false">IF(G3378=1,IF(B3378="",0,IF(J3378&lt;SeuilFugitive,1,0)),"")</f>
        <v/>
      </c>
      <c r="M3378" s="37" t="str">
        <f aca="false">IF(G3378=1,IF(B3378="",IF((Fin-A3378)*24&gt;SeuilFigee,1,0),IF(J3378&gt;SeuilFigee*3600,1,0)),"")</f>
        <v/>
      </c>
      <c r="N3378" s="0" t="str">
        <f aca="false">IF(G3378=1,IF(COUNTIF(H$2:H3378,H3378)=1,COUNTIF($H:$H,H3378),""),"")</f>
        <v/>
      </c>
      <c r="O3378" s="0" t="str">
        <f aca="false">IF(G3378=1,IF(COUNTIF(I$2:I3378,I3378)=1,COUNTIF($I:$I,I3378),""),"")</f>
        <v/>
      </c>
      <c r="P3378" s="38" t="str">
        <f aca="false">IF(G3378=1,IF(COUNTIFS(C$2:C3378,C3378,G$2:G3378,1)=1,COUNTIFS($C:$C,C3378,$G:$G,1)+ROW()/10000000,""),"")</f>
        <v/>
      </c>
      <c r="Q3378" s="0" t="str">
        <f aca="false">IF(K3378=1,IF(COUNTIFS(C$2:C3378,C3378,K$2:K3378,1)=1,1,0),"")</f>
        <v/>
      </c>
      <c r="R3378" s="0" t="str">
        <f aca="false">IF(M3378=1,IF(COUNTIFS(C$2:C3378,C3378,M$2:M3378,1)=1,1,0),"")</f>
        <v/>
      </c>
      <c r="S3378" s="0" t="str">
        <f aca="false">IF(L3378=1,IF(COUNTIFS(C$2:C3378,C3378,L$2:L3378,1)=1,1,0),"")</f>
        <v/>
      </c>
      <c r="T3378" s="38" t="str">
        <f aca="false">IF(N3378="","",N3378+ROW()/10000000)</f>
        <v/>
      </c>
      <c r="U3378" s="0" t="str">
        <f aca="false">IF(G3378=1,IF(B3378="",1,0),"")</f>
        <v/>
      </c>
    </row>
    <row r="3379" customFormat="false" ht="15" hidden="false" customHeight="false" outlineLevel="0" collapsed="false">
      <c r="A3379" s="35"/>
      <c r="B3379" s="35"/>
      <c r="G3379" s="0" t="str">
        <f aca="false">IF(A3379="","",IF(AND(A3379&gt;=Debut,A3379&lt;Fin),1,0))</f>
        <v/>
      </c>
      <c r="H3379" s="0" t="str">
        <f aca="false">IF(G3379=1,INT(ROUND((A3379-Debut)*86400,0)/600),"")</f>
        <v/>
      </c>
      <c r="I3379" s="0" t="str">
        <f aca="false">IF(G3379=1,INT(ROUND((A3379-Debut)*86400,0)/3600),"")</f>
        <v/>
      </c>
      <c r="J3379" s="0" t="str">
        <f aca="false">IF(OR(A3379="",B3379=""),"",ROUND((B3379-A3379)*86400,0))</f>
        <v/>
      </c>
      <c r="K3379" s="37" t="str">
        <f aca="false">IF(G3379=1,IF(COUNTIFS($C:$C,C3379,$G:$G,1,$A:$A,"&gt;="&amp;(A3379-FenetreInterm/86400),$A:$A,"&lt;="&amp;A3379)&gt;=NbInterm,1,0),"")</f>
        <v/>
      </c>
      <c r="L3379" s="37" t="str">
        <f aca="false">IF(G3379=1,IF(B3379="",0,IF(J3379&lt;SeuilFugitive,1,0)),"")</f>
        <v/>
      </c>
      <c r="M3379" s="37" t="str">
        <f aca="false">IF(G3379=1,IF(B3379="",IF((Fin-A3379)*24&gt;SeuilFigee,1,0),IF(J3379&gt;SeuilFigee*3600,1,0)),"")</f>
        <v/>
      </c>
      <c r="N3379" s="0" t="str">
        <f aca="false">IF(G3379=1,IF(COUNTIF(H$2:H3379,H3379)=1,COUNTIF($H:$H,H3379),""),"")</f>
        <v/>
      </c>
      <c r="O3379" s="0" t="str">
        <f aca="false">IF(G3379=1,IF(COUNTIF(I$2:I3379,I3379)=1,COUNTIF($I:$I,I3379),""),"")</f>
        <v/>
      </c>
      <c r="P3379" s="38" t="str">
        <f aca="false">IF(G3379=1,IF(COUNTIFS(C$2:C3379,C3379,G$2:G3379,1)=1,COUNTIFS($C:$C,C3379,$G:$G,1)+ROW()/10000000,""),"")</f>
        <v/>
      </c>
      <c r="Q3379" s="0" t="str">
        <f aca="false">IF(K3379=1,IF(COUNTIFS(C$2:C3379,C3379,K$2:K3379,1)=1,1,0),"")</f>
        <v/>
      </c>
      <c r="R3379" s="0" t="str">
        <f aca="false">IF(M3379=1,IF(COUNTIFS(C$2:C3379,C3379,M$2:M3379,1)=1,1,0),"")</f>
        <v/>
      </c>
      <c r="S3379" s="0" t="str">
        <f aca="false">IF(L3379=1,IF(COUNTIFS(C$2:C3379,C3379,L$2:L3379,1)=1,1,0),"")</f>
        <v/>
      </c>
      <c r="T3379" s="38" t="str">
        <f aca="false">IF(N3379="","",N3379+ROW()/10000000)</f>
        <v/>
      </c>
      <c r="U3379" s="0" t="str">
        <f aca="false">IF(G3379=1,IF(B3379="",1,0),"")</f>
        <v/>
      </c>
    </row>
    <row r="3380" customFormat="false" ht="15" hidden="false" customHeight="false" outlineLevel="0" collapsed="false">
      <c r="A3380" s="35"/>
      <c r="B3380" s="35"/>
      <c r="G3380" s="0" t="str">
        <f aca="false">IF(A3380="","",IF(AND(A3380&gt;=Debut,A3380&lt;Fin),1,0))</f>
        <v/>
      </c>
      <c r="H3380" s="0" t="str">
        <f aca="false">IF(G3380=1,INT(ROUND((A3380-Debut)*86400,0)/600),"")</f>
        <v/>
      </c>
      <c r="I3380" s="0" t="str">
        <f aca="false">IF(G3380=1,INT(ROUND((A3380-Debut)*86400,0)/3600),"")</f>
        <v/>
      </c>
      <c r="J3380" s="0" t="str">
        <f aca="false">IF(OR(A3380="",B3380=""),"",ROUND((B3380-A3380)*86400,0))</f>
        <v/>
      </c>
      <c r="K3380" s="37" t="str">
        <f aca="false">IF(G3380=1,IF(COUNTIFS($C:$C,C3380,$G:$G,1,$A:$A,"&gt;="&amp;(A3380-FenetreInterm/86400),$A:$A,"&lt;="&amp;A3380)&gt;=NbInterm,1,0),"")</f>
        <v/>
      </c>
      <c r="L3380" s="37" t="str">
        <f aca="false">IF(G3380=1,IF(B3380="",0,IF(J3380&lt;SeuilFugitive,1,0)),"")</f>
        <v/>
      </c>
      <c r="M3380" s="37" t="str">
        <f aca="false">IF(G3380=1,IF(B3380="",IF((Fin-A3380)*24&gt;SeuilFigee,1,0),IF(J3380&gt;SeuilFigee*3600,1,0)),"")</f>
        <v/>
      </c>
      <c r="N3380" s="0" t="str">
        <f aca="false">IF(G3380=1,IF(COUNTIF(H$2:H3380,H3380)=1,COUNTIF($H:$H,H3380),""),"")</f>
        <v/>
      </c>
      <c r="O3380" s="0" t="str">
        <f aca="false">IF(G3380=1,IF(COUNTIF(I$2:I3380,I3380)=1,COUNTIF($I:$I,I3380),""),"")</f>
        <v/>
      </c>
      <c r="P3380" s="38" t="str">
        <f aca="false">IF(G3380=1,IF(COUNTIFS(C$2:C3380,C3380,G$2:G3380,1)=1,COUNTIFS($C:$C,C3380,$G:$G,1)+ROW()/10000000,""),"")</f>
        <v/>
      </c>
      <c r="Q3380" s="0" t="str">
        <f aca="false">IF(K3380=1,IF(COUNTIFS(C$2:C3380,C3380,K$2:K3380,1)=1,1,0),"")</f>
        <v/>
      </c>
      <c r="R3380" s="0" t="str">
        <f aca="false">IF(M3380=1,IF(COUNTIFS(C$2:C3380,C3380,M$2:M3380,1)=1,1,0),"")</f>
        <v/>
      </c>
      <c r="S3380" s="0" t="str">
        <f aca="false">IF(L3380=1,IF(COUNTIFS(C$2:C3380,C3380,L$2:L3380,1)=1,1,0),"")</f>
        <v/>
      </c>
      <c r="T3380" s="38" t="str">
        <f aca="false">IF(N3380="","",N3380+ROW()/10000000)</f>
        <v/>
      </c>
      <c r="U3380" s="0" t="str">
        <f aca="false">IF(G3380=1,IF(B3380="",1,0),"")</f>
        <v/>
      </c>
    </row>
    <row r="3381" customFormat="false" ht="15" hidden="false" customHeight="false" outlineLevel="0" collapsed="false">
      <c r="A3381" s="35"/>
      <c r="B3381" s="35"/>
      <c r="G3381" s="0" t="str">
        <f aca="false">IF(A3381="","",IF(AND(A3381&gt;=Debut,A3381&lt;Fin),1,0))</f>
        <v/>
      </c>
      <c r="H3381" s="0" t="str">
        <f aca="false">IF(G3381=1,INT(ROUND((A3381-Debut)*86400,0)/600),"")</f>
        <v/>
      </c>
      <c r="I3381" s="0" t="str">
        <f aca="false">IF(G3381=1,INT(ROUND((A3381-Debut)*86400,0)/3600),"")</f>
        <v/>
      </c>
      <c r="J3381" s="0" t="str">
        <f aca="false">IF(OR(A3381="",B3381=""),"",ROUND((B3381-A3381)*86400,0))</f>
        <v/>
      </c>
      <c r="K3381" s="37" t="str">
        <f aca="false">IF(G3381=1,IF(COUNTIFS($C:$C,C3381,$G:$G,1,$A:$A,"&gt;="&amp;(A3381-FenetreInterm/86400),$A:$A,"&lt;="&amp;A3381)&gt;=NbInterm,1,0),"")</f>
        <v/>
      </c>
      <c r="L3381" s="37" t="str">
        <f aca="false">IF(G3381=1,IF(B3381="",0,IF(J3381&lt;SeuilFugitive,1,0)),"")</f>
        <v/>
      </c>
      <c r="M3381" s="37" t="str">
        <f aca="false">IF(G3381=1,IF(B3381="",IF((Fin-A3381)*24&gt;SeuilFigee,1,0),IF(J3381&gt;SeuilFigee*3600,1,0)),"")</f>
        <v/>
      </c>
      <c r="N3381" s="0" t="str">
        <f aca="false">IF(G3381=1,IF(COUNTIF(H$2:H3381,H3381)=1,COUNTIF($H:$H,H3381),""),"")</f>
        <v/>
      </c>
      <c r="O3381" s="0" t="str">
        <f aca="false">IF(G3381=1,IF(COUNTIF(I$2:I3381,I3381)=1,COUNTIF($I:$I,I3381),""),"")</f>
        <v/>
      </c>
      <c r="P3381" s="38" t="str">
        <f aca="false">IF(G3381=1,IF(COUNTIFS(C$2:C3381,C3381,G$2:G3381,1)=1,COUNTIFS($C:$C,C3381,$G:$G,1)+ROW()/10000000,""),"")</f>
        <v/>
      </c>
      <c r="Q3381" s="0" t="str">
        <f aca="false">IF(K3381=1,IF(COUNTIFS(C$2:C3381,C3381,K$2:K3381,1)=1,1,0),"")</f>
        <v/>
      </c>
      <c r="R3381" s="0" t="str">
        <f aca="false">IF(M3381=1,IF(COUNTIFS(C$2:C3381,C3381,M$2:M3381,1)=1,1,0),"")</f>
        <v/>
      </c>
      <c r="S3381" s="0" t="str">
        <f aca="false">IF(L3381=1,IF(COUNTIFS(C$2:C3381,C3381,L$2:L3381,1)=1,1,0),"")</f>
        <v/>
      </c>
      <c r="T3381" s="38" t="str">
        <f aca="false">IF(N3381="","",N3381+ROW()/10000000)</f>
        <v/>
      </c>
      <c r="U3381" s="0" t="str">
        <f aca="false">IF(G3381=1,IF(B3381="",1,0),"")</f>
        <v/>
      </c>
    </row>
    <row r="3382" customFormat="false" ht="15" hidden="false" customHeight="false" outlineLevel="0" collapsed="false">
      <c r="A3382" s="35"/>
      <c r="B3382" s="35"/>
      <c r="G3382" s="0" t="str">
        <f aca="false">IF(A3382="","",IF(AND(A3382&gt;=Debut,A3382&lt;Fin),1,0))</f>
        <v/>
      </c>
      <c r="H3382" s="0" t="str">
        <f aca="false">IF(G3382=1,INT(ROUND((A3382-Debut)*86400,0)/600),"")</f>
        <v/>
      </c>
      <c r="I3382" s="0" t="str">
        <f aca="false">IF(G3382=1,INT(ROUND((A3382-Debut)*86400,0)/3600),"")</f>
        <v/>
      </c>
      <c r="J3382" s="0" t="str">
        <f aca="false">IF(OR(A3382="",B3382=""),"",ROUND((B3382-A3382)*86400,0))</f>
        <v/>
      </c>
      <c r="K3382" s="37" t="str">
        <f aca="false">IF(G3382=1,IF(COUNTIFS($C:$C,C3382,$G:$G,1,$A:$A,"&gt;="&amp;(A3382-FenetreInterm/86400),$A:$A,"&lt;="&amp;A3382)&gt;=NbInterm,1,0),"")</f>
        <v/>
      </c>
      <c r="L3382" s="37" t="str">
        <f aca="false">IF(G3382=1,IF(B3382="",0,IF(J3382&lt;SeuilFugitive,1,0)),"")</f>
        <v/>
      </c>
      <c r="M3382" s="37" t="str">
        <f aca="false">IF(G3382=1,IF(B3382="",IF((Fin-A3382)*24&gt;SeuilFigee,1,0),IF(J3382&gt;SeuilFigee*3600,1,0)),"")</f>
        <v/>
      </c>
      <c r="N3382" s="0" t="str">
        <f aca="false">IF(G3382=1,IF(COUNTIF(H$2:H3382,H3382)=1,COUNTIF($H:$H,H3382),""),"")</f>
        <v/>
      </c>
      <c r="O3382" s="0" t="str">
        <f aca="false">IF(G3382=1,IF(COUNTIF(I$2:I3382,I3382)=1,COUNTIF($I:$I,I3382),""),"")</f>
        <v/>
      </c>
      <c r="P3382" s="38" t="str">
        <f aca="false">IF(G3382=1,IF(COUNTIFS(C$2:C3382,C3382,G$2:G3382,1)=1,COUNTIFS($C:$C,C3382,$G:$G,1)+ROW()/10000000,""),"")</f>
        <v/>
      </c>
      <c r="Q3382" s="0" t="str">
        <f aca="false">IF(K3382=1,IF(COUNTIFS(C$2:C3382,C3382,K$2:K3382,1)=1,1,0),"")</f>
        <v/>
      </c>
      <c r="R3382" s="0" t="str">
        <f aca="false">IF(M3382=1,IF(COUNTIFS(C$2:C3382,C3382,M$2:M3382,1)=1,1,0),"")</f>
        <v/>
      </c>
      <c r="S3382" s="0" t="str">
        <f aca="false">IF(L3382=1,IF(COUNTIFS(C$2:C3382,C3382,L$2:L3382,1)=1,1,0),"")</f>
        <v/>
      </c>
      <c r="T3382" s="38" t="str">
        <f aca="false">IF(N3382="","",N3382+ROW()/10000000)</f>
        <v/>
      </c>
      <c r="U3382" s="0" t="str">
        <f aca="false">IF(G3382=1,IF(B3382="",1,0),"")</f>
        <v/>
      </c>
    </row>
    <row r="3383" customFormat="false" ht="15" hidden="false" customHeight="false" outlineLevel="0" collapsed="false">
      <c r="A3383" s="35"/>
      <c r="B3383" s="35"/>
      <c r="G3383" s="0" t="str">
        <f aca="false">IF(A3383="","",IF(AND(A3383&gt;=Debut,A3383&lt;Fin),1,0))</f>
        <v/>
      </c>
      <c r="H3383" s="0" t="str">
        <f aca="false">IF(G3383=1,INT(ROUND((A3383-Debut)*86400,0)/600),"")</f>
        <v/>
      </c>
      <c r="I3383" s="0" t="str">
        <f aca="false">IF(G3383=1,INT(ROUND((A3383-Debut)*86400,0)/3600),"")</f>
        <v/>
      </c>
      <c r="J3383" s="0" t="str">
        <f aca="false">IF(OR(A3383="",B3383=""),"",ROUND((B3383-A3383)*86400,0))</f>
        <v/>
      </c>
      <c r="K3383" s="37" t="str">
        <f aca="false">IF(G3383=1,IF(COUNTIFS($C:$C,C3383,$G:$G,1,$A:$A,"&gt;="&amp;(A3383-FenetreInterm/86400),$A:$A,"&lt;="&amp;A3383)&gt;=NbInterm,1,0),"")</f>
        <v/>
      </c>
      <c r="L3383" s="37" t="str">
        <f aca="false">IF(G3383=1,IF(B3383="",0,IF(J3383&lt;SeuilFugitive,1,0)),"")</f>
        <v/>
      </c>
      <c r="M3383" s="37" t="str">
        <f aca="false">IF(G3383=1,IF(B3383="",IF((Fin-A3383)*24&gt;SeuilFigee,1,0),IF(J3383&gt;SeuilFigee*3600,1,0)),"")</f>
        <v/>
      </c>
      <c r="N3383" s="0" t="str">
        <f aca="false">IF(G3383=1,IF(COUNTIF(H$2:H3383,H3383)=1,COUNTIF($H:$H,H3383),""),"")</f>
        <v/>
      </c>
      <c r="O3383" s="0" t="str">
        <f aca="false">IF(G3383=1,IF(COUNTIF(I$2:I3383,I3383)=1,COUNTIF($I:$I,I3383),""),"")</f>
        <v/>
      </c>
      <c r="P3383" s="38" t="str">
        <f aca="false">IF(G3383=1,IF(COUNTIFS(C$2:C3383,C3383,G$2:G3383,1)=1,COUNTIFS($C:$C,C3383,$G:$G,1)+ROW()/10000000,""),"")</f>
        <v/>
      </c>
      <c r="Q3383" s="0" t="str">
        <f aca="false">IF(K3383=1,IF(COUNTIFS(C$2:C3383,C3383,K$2:K3383,1)=1,1,0),"")</f>
        <v/>
      </c>
      <c r="R3383" s="0" t="str">
        <f aca="false">IF(M3383=1,IF(COUNTIFS(C$2:C3383,C3383,M$2:M3383,1)=1,1,0),"")</f>
        <v/>
      </c>
      <c r="S3383" s="0" t="str">
        <f aca="false">IF(L3383=1,IF(COUNTIFS(C$2:C3383,C3383,L$2:L3383,1)=1,1,0),"")</f>
        <v/>
      </c>
      <c r="T3383" s="38" t="str">
        <f aca="false">IF(N3383="","",N3383+ROW()/10000000)</f>
        <v/>
      </c>
      <c r="U3383" s="0" t="str">
        <f aca="false">IF(G3383=1,IF(B3383="",1,0),"")</f>
        <v/>
      </c>
    </row>
    <row r="3384" customFormat="false" ht="15" hidden="false" customHeight="false" outlineLevel="0" collapsed="false">
      <c r="A3384" s="35"/>
      <c r="B3384" s="35"/>
      <c r="G3384" s="0" t="str">
        <f aca="false">IF(A3384="","",IF(AND(A3384&gt;=Debut,A3384&lt;Fin),1,0))</f>
        <v/>
      </c>
      <c r="H3384" s="0" t="str">
        <f aca="false">IF(G3384=1,INT(ROUND((A3384-Debut)*86400,0)/600),"")</f>
        <v/>
      </c>
      <c r="I3384" s="0" t="str">
        <f aca="false">IF(G3384=1,INT(ROUND((A3384-Debut)*86400,0)/3600),"")</f>
        <v/>
      </c>
      <c r="J3384" s="0" t="str">
        <f aca="false">IF(OR(A3384="",B3384=""),"",ROUND((B3384-A3384)*86400,0))</f>
        <v/>
      </c>
      <c r="K3384" s="37" t="str">
        <f aca="false">IF(G3384=1,IF(COUNTIFS($C:$C,C3384,$G:$G,1,$A:$A,"&gt;="&amp;(A3384-FenetreInterm/86400),$A:$A,"&lt;="&amp;A3384)&gt;=NbInterm,1,0),"")</f>
        <v/>
      </c>
      <c r="L3384" s="37" t="str">
        <f aca="false">IF(G3384=1,IF(B3384="",0,IF(J3384&lt;SeuilFugitive,1,0)),"")</f>
        <v/>
      </c>
      <c r="M3384" s="37" t="str">
        <f aca="false">IF(G3384=1,IF(B3384="",IF((Fin-A3384)*24&gt;SeuilFigee,1,0),IF(J3384&gt;SeuilFigee*3600,1,0)),"")</f>
        <v/>
      </c>
      <c r="N3384" s="0" t="str">
        <f aca="false">IF(G3384=1,IF(COUNTIF(H$2:H3384,H3384)=1,COUNTIF($H:$H,H3384),""),"")</f>
        <v/>
      </c>
      <c r="O3384" s="0" t="str">
        <f aca="false">IF(G3384=1,IF(COUNTIF(I$2:I3384,I3384)=1,COUNTIF($I:$I,I3384),""),"")</f>
        <v/>
      </c>
      <c r="P3384" s="38" t="str">
        <f aca="false">IF(G3384=1,IF(COUNTIFS(C$2:C3384,C3384,G$2:G3384,1)=1,COUNTIFS($C:$C,C3384,$G:$G,1)+ROW()/10000000,""),"")</f>
        <v/>
      </c>
      <c r="Q3384" s="0" t="str">
        <f aca="false">IF(K3384=1,IF(COUNTIFS(C$2:C3384,C3384,K$2:K3384,1)=1,1,0),"")</f>
        <v/>
      </c>
      <c r="R3384" s="0" t="str">
        <f aca="false">IF(M3384=1,IF(COUNTIFS(C$2:C3384,C3384,M$2:M3384,1)=1,1,0),"")</f>
        <v/>
      </c>
      <c r="S3384" s="0" t="str">
        <f aca="false">IF(L3384=1,IF(COUNTIFS(C$2:C3384,C3384,L$2:L3384,1)=1,1,0),"")</f>
        <v/>
      </c>
      <c r="T3384" s="38" t="str">
        <f aca="false">IF(N3384="","",N3384+ROW()/10000000)</f>
        <v/>
      </c>
      <c r="U3384" s="0" t="str">
        <f aca="false">IF(G3384=1,IF(B3384="",1,0),"")</f>
        <v/>
      </c>
    </row>
    <row r="3385" customFormat="false" ht="15" hidden="false" customHeight="false" outlineLevel="0" collapsed="false">
      <c r="A3385" s="35"/>
      <c r="B3385" s="35"/>
      <c r="G3385" s="0" t="str">
        <f aca="false">IF(A3385="","",IF(AND(A3385&gt;=Debut,A3385&lt;Fin),1,0))</f>
        <v/>
      </c>
      <c r="H3385" s="0" t="str">
        <f aca="false">IF(G3385=1,INT(ROUND((A3385-Debut)*86400,0)/600),"")</f>
        <v/>
      </c>
      <c r="I3385" s="0" t="str">
        <f aca="false">IF(G3385=1,INT(ROUND((A3385-Debut)*86400,0)/3600),"")</f>
        <v/>
      </c>
      <c r="J3385" s="0" t="str">
        <f aca="false">IF(OR(A3385="",B3385=""),"",ROUND((B3385-A3385)*86400,0))</f>
        <v/>
      </c>
      <c r="K3385" s="37" t="str">
        <f aca="false">IF(G3385=1,IF(COUNTIFS($C:$C,C3385,$G:$G,1,$A:$A,"&gt;="&amp;(A3385-FenetreInterm/86400),$A:$A,"&lt;="&amp;A3385)&gt;=NbInterm,1,0),"")</f>
        <v/>
      </c>
      <c r="L3385" s="37" t="str">
        <f aca="false">IF(G3385=1,IF(B3385="",0,IF(J3385&lt;SeuilFugitive,1,0)),"")</f>
        <v/>
      </c>
      <c r="M3385" s="37" t="str">
        <f aca="false">IF(G3385=1,IF(B3385="",IF((Fin-A3385)*24&gt;SeuilFigee,1,0),IF(J3385&gt;SeuilFigee*3600,1,0)),"")</f>
        <v/>
      </c>
      <c r="N3385" s="0" t="str">
        <f aca="false">IF(G3385=1,IF(COUNTIF(H$2:H3385,H3385)=1,COUNTIF($H:$H,H3385),""),"")</f>
        <v/>
      </c>
      <c r="O3385" s="0" t="str">
        <f aca="false">IF(G3385=1,IF(COUNTIF(I$2:I3385,I3385)=1,COUNTIF($I:$I,I3385),""),"")</f>
        <v/>
      </c>
      <c r="P3385" s="38" t="str">
        <f aca="false">IF(G3385=1,IF(COUNTIFS(C$2:C3385,C3385,G$2:G3385,1)=1,COUNTIFS($C:$C,C3385,$G:$G,1)+ROW()/10000000,""),"")</f>
        <v/>
      </c>
      <c r="Q3385" s="0" t="str">
        <f aca="false">IF(K3385=1,IF(COUNTIFS(C$2:C3385,C3385,K$2:K3385,1)=1,1,0),"")</f>
        <v/>
      </c>
      <c r="R3385" s="0" t="str">
        <f aca="false">IF(M3385=1,IF(COUNTIFS(C$2:C3385,C3385,M$2:M3385,1)=1,1,0),"")</f>
        <v/>
      </c>
      <c r="S3385" s="0" t="str">
        <f aca="false">IF(L3385=1,IF(COUNTIFS(C$2:C3385,C3385,L$2:L3385,1)=1,1,0),"")</f>
        <v/>
      </c>
      <c r="T3385" s="38" t="str">
        <f aca="false">IF(N3385="","",N3385+ROW()/10000000)</f>
        <v/>
      </c>
      <c r="U3385" s="0" t="str">
        <f aca="false">IF(G3385=1,IF(B3385="",1,0),"")</f>
        <v/>
      </c>
    </row>
    <row r="3386" customFormat="false" ht="15" hidden="false" customHeight="false" outlineLevel="0" collapsed="false">
      <c r="A3386" s="35"/>
      <c r="B3386" s="35"/>
      <c r="G3386" s="0" t="str">
        <f aca="false">IF(A3386="","",IF(AND(A3386&gt;=Debut,A3386&lt;Fin),1,0))</f>
        <v/>
      </c>
      <c r="H3386" s="0" t="str">
        <f aca="false">IF(G3386=1,INT(ROUND((A3386-Debut)*86400,0)/600),"")</f>
        <v/>
      </c>
      <c r="I3386" s="0" t="str">
        <f aca="false">IF(G3386=1,INT(ROUND((A3386-Debut)*86400,0)/3600),"")</f>
        <v/>
      </c>
      <c r="J3386" s="0" t="str">
        <f aca="false">IF(OR(A3386="",B3386=""),"",ROUND((B3386-A3386)*86400,0))</f>
        <v/>
      </c>
      <c r="K3386" s="37" t="str">
        <f aca="false">IF(G3386=1,IF(COUNTIFS($C:$C,C3386,$G:$G,1,$A:$A,"&gt;="&amp;(A3386-FenetreInterm/86400),$A:$A,"&lt;="&amp;A3386)&gt;=NbInterm,1,0),"")</f>
        <v/>
      </c>
      <c r="L3386" s="37" t="str">
        <f aca="false">IF(G3386=1,IF(B3386="",0,IF(J3386&lt;SeuilFugitive,1,0)),"")</f>
        <v/>
      </c>
      <c r="M3386" s="37" t="str">
        <f aca="false">IF(G3386=1,IF(B3386="",IF((Fin-A3386)*24&gt;SeuilFigee,1,0),IF(J3386&gt;SeuilFigee*3600,1,0)),"")</f>
        <v/>
      </c>
      <c r="N3386" s="0" t="str">
        <f aca="false">IF(G3386=1,IF(COUNTIF(H$2:H3386,H3386)=1,COUNTIF($H:$H,H3386),""),"")</f>
        <v/>
      </c>
      <c r="O3386" s="0" t="str">
        <f aca="false">IF(G3386=1,IF(COUNTIF(I$2:I3386,I3386)=1,COUNTIF($I:$I,I3386),""),"")</f>
        <v/>
      </c>
      <c r="P3386" s="38" t="str">
        <f aca="false">IF(G3386=1,IF(COUNTIFS(C$2:C3386,C3386,G$2:G3386,1)=1,COUNTIFS($C:$C,C3386,$G:$G,1)+ROW()/10000000,""),"")</f>
        <v/>
      </c>
      <c r="Q3386" s="0" t="str">
        <f aca="false">IF(K3386=1,IF(COUNTIFS(C$2:C3386,C3386,K$2:K3386,1)=1,1,0),"")</f>
        <v/>
      </c>
      <c r="R3386" s="0" t="str">
        <f aca="false">IF(M3386=1,IF(COUNTIFS(C$2:C3386,C3386,M$2:M3386,1)=1,1,0),"")</f>
        <v/>
      </c>
      <c r="S3386" s="0" t="str">
        <f aca="false">IF(L3386=1,IF(COUNTIFS(C$2:C3386,C3386,L$2:L3386,1)=1,1,0),"")</f>
        <v/>
      </c>
      <c r="T3386" s="38" t="str">
        <f aca="false">IF(N3386="","",N3386+ROW()/10000000)</f>
        <v/>
      </c>
      <c r="U3386" s="0" t="str">
        <f aca="false">IF(G3386=1,IF(B3386="",1,0),"")</f>
        <v/>
      </c>
    </row>
    <row r="3387" customFormat="false" ht="15" hidden="false" customHeight="false" outlineLevel="0" collapsed="false">
      <c r="A3387" s="35"/>
      <c r="B3387" s="35"/>
      <c r="G3387" s="0" t="str">
        <f aca="false">IF(A3387="","",IF(AND(A3387&gt;=Debut,A3387&lt;Fin),1,0))</f>
        <v/>
      </c>
      <c r="H3387" s="0" t="str">
        <f aca="false">IF(G3387=1,INT(ROUND((A3387-Debut)*86400,0)/600),"")</f>
        <v/>
      </c>
      <c r="I3387" s="0" t="str">
        <f aca="false">IF(G3387=1,INT(ROUND((A3387-Debut)*86400,0)/3600),"")</f>
        <v/>
      </c>
      <c r="J3387" s="0" t="str">
        <f aca="false">IF(OR(A3387="",B3387=""),"",ROUND((B3387-A3387)*86400,0))</f>
        <v/>
      </c>
      <c r="K3387" s="37" t="str">
        <f aca="false">IF(G3387=1,IF(COUNTIFS($C:$C,C3387,$G:$G,1,$A:$A,"&gt;="&amp;(A3387-FenetreInterm/86400),$A:$A,"&lt;="&amp;A3387)&gt;=NbInterm,1,0),"")</f>
        <v/>
      </c>
      <c r="L3387" s="37" t="str">
        <f aca="false">IF(G3387=1,IF(B3387="",0,IF(J3387&lt;SeuilFugitive,1,0)),"")</f>
        <v/>
      </c>
      <c r="M3387" s="37" t="str">
        <f aca="false">IF(G3387=1,IF(B3387="",IF((Fin-A3387)*24&gt;SeuilFigee,1,0),IF(J3387&gt;SeuilFigee*3600,1,0)),"")</f>
        <v/>
      </c>
      <c r="N3387" s="0" t="str">
        <f aca="false">IF(G3387=1,IF(COUNTIF(H$2:H3387,H3387)=1,COUNTIF($H:$H,H3387),""),"")</f>
        <v/>
      </c>
      <c r="O3387" s="0" t="str">
        <f aca="false">IF(G3387=1,IF(COUNTIF(I$2:I3387,I3387)=1,COUNTIF($I:$I,I3387),""),"")</f>
        <v/>
      </c>
      <c r="P3387" s="38" t="str">
        <f aca="false">IF(G3387=1,IF(COUNTIFS(C$2:C3387,C3387,G$2:G3387,1)=1,COUNTIFS($C:$C,C3387,$G:$G,1)+ROW()/10000000,""),"")</f>
        <v/>
      </c>
      <c r="Q3387" s="0" t="str">
        <f aca="false">IF(K3387=1,IF(COUNTIFS(C$2:C3387,C3387,K$2:K3387,1)=1,1,0),"")</f>
        <v/>
      </c>
      <c r="R3387" s="0" t="str">
        <f aca="false">IF(M3387=1,IF(COUNTIFS(C$2:C3387,C3387,M$2:M3387,1)=1,1,0),"")</f>
        <v/>
      </c>
      <c r="S3387" s="0" t="str">
        <f aca="false">IF(L3387=1,IF(COUNTIFS(C$2:C3387,C3387,L$2:L3387,1)=1,1,0),"")</f>
        <v/>
      </c>
      <c r="T3387" s="38" t="str">
        <f aca="false">IF(N3387="","",N3387+ROW()/10000000)</f>
        <v/>
      </c>
      <c r="U3387" s="0" t="str">
        <f aca="false">IF(G3387=1,IF(B3387="",1,0),"")</f>
        <v/>
      </c>
    </row>
    <row r="3388" customFormat="false" ht="15" hidden="false" customHeight="false" outlineLevel="0" collapsed="false">
      <c r="A3388" s="35"/>
      <c r="B3388" s="35"/>
      <c r="G3388" s="0" t="str">
        <f aca="false">IF(A3388="","",IF(AND(A3388&gt;=Debut,A3388&lt;Fin),1,0))</f>
        <v/>
      </c>
      <c r="H3388" s="0" t="str">
        <f aca="false">IF(G3388=1,INT(ROUND((A3388-Debut)*86400,0)/600),"")</f>
        <v/>
      </c>
      <c r="I3388" s="0" t="str">
        <f aca="false">IF(G3388=1,INT(ROUND((A3388-Debut)*86400,0)/3600),"")</f>
        <v/>
      </c>
      <c r="J3388" s="0" t="str">
        <f aca="false">IF(OR(A3388="",B3388=""),"",ROUND((B3388-A3388)*86400,0))</f>
        <v/>
      </c>
      <c r="K3388" s="37" t="str">
        <f aca="false">IF(G3388=1,IF(COUNTIFS($C:$C,C3388,$G:$G,1,$A:$A,"&gt;="&amp;(A3388-FenetreInterm/86400),$A:$A,"&lt;="&amp;A3388)&gt;=NbInterm,1,0),"")</f>
        <v/>
      </c>
      <c r="L3388" s="37" t="str">
        <f aca="false">IF(G3388=1,IF(B3388="",0,IF(J3388&lt;SeuilFugitive,1,0)),"")</f>
        <v/>
      </c>
      <c r="M3388" s="37" t="str">
        <f aca="false">IF(G3388=1,IF(B3388="",IF((Fin-A3388)*24&gt;SeuilFigee,1,0),IF(J3388&gt;SeuilFigee*3600,1,0)),"")</f>
        <v/>
      </c>
      <c r="N3388" s="0" t="str">
        <f aca="false">IF(G3388=1,IF(COUNTIF(H$2:H3388,H3388)=1,COUNTIF($H:$H,H3388),""),"")</f>
        <v/>
      </c>
      <c r="O3388" s="0" t="str">
        <f aca="false">IF(G3388=1,IF(COUNTIF(I$2:I3388,I3388)=1,COUNTIF($I:$I,I3388),""),"")</f>
        <v/>
      </c>
      <c r="P3388" s="38" t="str">
        <f aca="false">IF(G3388=1,IF(COUNTIFS(C$2:C3388,C3388,G$2:G3388,1)=1,COUNTIFS($C:$C,C3388,$G:$G,1)+ROW()/10000000,""),"")</f>
        <v/>
      </c>
      <c r="Q3388" s="0" t="str">
        <f aca="false">IF(K3388=1,IF(COUNTIFS(C$2:C3388,C3388,K$2:K3388,1)=1,1,0),"")</f>
        <v/>
      </c>
      <c r="R3388" s="0" t="str">
        <f aca="false">IF(M3388=1,IF(COUNTIFS(C$2:C3388,C3388,M$2:M3388,1)=1,1,0),"")</f>
        <v/>
      </c>
      <c r="S3388" s="0" t="str">
        <f aca="false">IF(L3388=1,IF(COUNTIFS(C$2:C3388,C3388,L$2:L3388,1)=1,1,0),"")</f>
        <v/>
      </c>
      <c r="T3388" s="38" t="str">
        <f aca="false">IF(N3388="","",N3388+ROW()/10000000)</f>
        <v/>
      </c>
      <c r="U3388" s="0" t="str">
        <f aca="false">IF(G3388=1,IF(B3388="",1,0),"")</f>
        <v/>
      </c>
    </row>
    <row r="3389" customFormat="false" ht="15" hidden="false" customHeight="false" outlineLevel="0" collapsed="false">
      <c r="A3389" s="35"/>
      <c r="B3389" s="35"/>
      <c r="G3389" s="0" t="str">
        <f aca="false">IF(A3389="","",IF(AND(A3389&gt;=Debut,A3389&lt;Fin),1,0))</f>
        <v/>
      </c>
      <c r="H3389" s="0" t="str">
        <f aca="false">IF(G3389=1,INT(ROUND((A3389-Debut)*86400,0)/600),"")</f>
        <v/>
      </c>
      <c r="I3389" s="0" t="str">
        <f aca="false">IF(G3389=1,INT(ROUND((A3389-Debut)*86400,0)/3600),"")</f>
        <v/>
      </c>
      <c r="J3389" s="0" t="str">
        <f aca="false">IF(OR(A3389="",B3389=""),"",ROUND((B3389-A3389)*86400,0))</f>
        <v/>
      </c>
      <c r="K3389" s="37" t="str">
        <f aca="false">IF(G3389=1,IF(COUNTIFS($C:$C,C3389,$G:$G,1,$A:$A,"&gt;="&amp;(A3389-FenetreInterm/86400),$A:$A,"&lt;="&amp;A3389)&gt;=NbInterm,1,0),"")</f>
        <v/>
      </c>
      <c r="L3389" s="37" t="str">
        <f aca="false">IF(G3389=1,IF(B3389="",0,IF(J3389&lt;SeuilFugitive,1,0)),"")</f>
        <v/>
      </c>
      <c r="M3389" s="37" t="str">
        <f aca="false">IF(G3389=1,IF(B3389="",IF((Fin-A3389)*24&gt;SeuilFigee,1,0),IF(J3389&gt;SeuilFigee*3600,1,0)),"")</f>
        <v/>
      </c>
      <c r="N3389" s="0" t="str">
        <f aca="false">IF(G3389=1,IF(COUNTIF(H$2:H3389,H3389)=1,COUNTIF($H:$H,H3389),""),"")</f>
        <v/>
      </c>
      <c r="O3389" s="0" t="str">
        <f aca="false">IF(G3389=1,IF(COUNTIF(I$2:I3389,I3389)=1,COUNTIF($I:$I,I3389),""),"")</f>
        <v/>
      </c>
      <c r="P3389" s="38" t="str">
        <f aca="false">IF(G3389=1,IF(COUNTIFS(C$2:C3389,C3389,G$2:G3389,1)=1,COUNTIFS($C:$C,C3389,$G:$G,1)+ROW()/10000000,""),"")</f>
        <v/>
      </c>
      <c r="Q3389" s="0" t="str">
        <f aca="false">IF(K3389=1,IF(COUNTIFS(C$2:C3389,C3389,K$2:K3389,1)=1,1,0),"")</f>
        <v/>
      </c>
      <c r="R3389" s="0" t="str">
        <f aca="false">IF(M3389=1,IF(COUNTIFS(C$2:C3389,C3389,M$2:M3389,1)=1,1,0),"")</f>
        <v/>
      </c>
      <c r="S3389" s="0" t="str">
        <f aca="false">IF(L3389=1,IF(COUNTIFS(C$2:C3389,C3389,L$2:L3389,1)=1,1,0),"")</f>
        <v/>
      </c>
      <c r="T3389" s="38" t="str">
        <f aca="false">IF(N3389="","",N3389+ROW()/10000000)</f>
        <v/>
      </c>
      <c r="U3389" s="0" t="str">
        <f aca="false">IF(G3389=1,IF(B3389="",1,0),"")</f>
        <v/>
      </c>
    </row>
    <row r="3390" customFormat="false" ht="15" hidden="false" customHeight="false" outlineLevel="0" collapsed="false">
      <c r="A3390" s="35"/>
      <c r="B3390" s="35"/>
      <c r="G3390" s="0" t="str">
        <f aca="false">IF(A3390="","",IF(AND(A3390&gt;=Debut,A3390&lt;Fin),1,0))</f>
        <v/>
      </c>
      <c r="H3390" s="0" t="str">
        <f aca="false">IF(G3390=1,INT(ROUND((A3390-Debut)*86400,0)/600),"")</f>
        <v/>
      </c>
      <c r="I3390" s="0" t="str">
        <f aca="false">IF(G3390=1,INT(ROUND((A3390-Debut)*86400,0)/3600),"")</f>
        <v/>
      </c>
      <c r="J3390" s="0" t="str">
        <f aca="false">IF(OR(A3390="",B3390=""),"",ROUND((B3390-A3390)*86400,0))</f>
        <v/>
      </c>
      <c r="K3390" s="37" t="str">
        <f aca="false">IF(G3390=1,IF(COUNTIFS($C:$C,C3390,$G:$G,1,$A:$A,"&gt;="&amp;(A3390-FenetreInterm/86400),$A:$A,"&lt;="&amp;A3390)&gt;=NbInterm,1,0),"")</f>
        <v/>
      </c>
      <c r="L3390" s="37" t="str">
        <f aca="false">IF(G3390=1,IF(B3390="",0,IF(J3390&lt;SeuilFugitive,1,0)),"")</f>
        <v/>
      </c>
      <c r="M3390" s="37" t="str">
        <f aca="false">IF(G3390=1,IF(B3390="",IF((Fin-A3390)*24&gt;SeuilFigee,1,0),IF(J3390&gt;SeuilFigee*3600,1,0)),"")</f>
        <v/>
      </c>
      <c r="N3390" s="0" t="str">
        <f aca="false">IF(G3390=1,IF(COUNTIF(H$2:H3390,H3390)=1,COUNTIF($H:$H,H3390),""),"")</f>
        <v/>
      </c>
      <c r="O3390" s="0" t="str">
        <f aca="false">IF(G3390=1,IF(COUNTIF(I$2:I3390,I3390)=1,COUNTIF($I:$I,I3390),""),"")</f>
        <v/>
      </c>
      <c r="P3390" s="38" t="str">
        <f aca="false">IF(G3390=1,IF(COUNTIFS(C$2:C3390,C3390,G$2:G3390,1)=1,COUNTIFS($C:$C,C3390,$G:$G,1)+ROW()/10000000,""),"")</f>
        <v/>
      </c>
      <c r="Q3390" s="0" t="str">
        <f aca="false">IF(K3390=1,IF(COUNTIFS(C$2:C3390,C3390,K$2:K3390,1)=1,1,0),"")</f>
        <v/>
      </c>
      <c r="R3390" s="0" t="str">
        <f aca="false">IF(M3390=1,IF(COUNTIFS(C$2:C3390,C3390,M$2:M3390,1)=1,1,0),"")</f>
        <v/>
      </c>
      <c r="S3390" s="0" t="str">
        <f aca="false">IF(L3390=1,IF(COUNTIFS(C$2:C3390,C3390,L$2:L3390,1)=1,1,0),"")</f>
        <v/>
      </c>
      <c r="T3390" s="38" t="str">
        <f aca="false">IF(N3390="","",N3390+ROW()/10000000)</f>
        <v/>
      </c>
      <c r="U3390" s="0" t="str">
        <f aca="false">IF(G3390=1,IF(B3390="",1,0),"")</f>
        <v/>
      </c>
    </row>
    <row r="3391" customFormat="false" ht="15" hidden="false" customHeight="false" outlineLevel="0" collapsed="false">
      <c r="A3391" s="35"/>
      <c r="B3391" s="35"/>
      <c r="G3391" s="0" t="str">
        <f aca="false">IF(A3391="","",IF(AND(A3391&gt;=Debut,A3391&lt;Fin),1,0))</f>
        <v/>
      </c>
      <c r="H3391" s="0" t="str">
        <f aca="false">IF(G3391=1,INT(ROUND((A3391-Debut)*86400,0)/600),"")</f>
        <v/>
      </c>
      <c r="I3391" s="0" t="str">
        <f aca="false">IF(G3391=1,INT(ROUND((A3391-Debut)*86400,0)/3600),"")</f>
        <v/>
      </c>
      <c r="J3391" s="0" t="str">
        <f aca="false">IF(OR(A3391="",B3391=""),"",ROUND((B3391-A3391)*86400,0))</f>
        <v/>
      </c>
      <c r="K3391" s="37" t="str">
        <f aca="false">IF(G3391=1,IF(COUNTIFS($C:$C,C3391,$G:$G,1,$A:$A,"&gt;="&amp;(A3391-FenetreInterm/86400),$A:$A,"&lt;="&amp;A3391)&gt;=NbInterm,1,0),"")</f>
        <v/>
      </c>
      <c r="L3391" s="37" t="str">
        <f aca="false">IF(G3391=1,IF(B3391="",0,IF(J3391&lt;SeuilFugitive,1,0)),"")</f>
        <v/>
      </c>
      <c r="M3391" s="37" t="str">
        <f aca="false">IF(G3391=1,IF(B3391="",IF((Fin-A3391)*24&gt;SeuilFigee,1,0),IF(J3391&gt;SeuilFigee*3600,1,0)),"")</f>
        <v/>
      </c>
      <c r="N3391" s="0" t="str">
        <f aca="false">IF(G3391=1,IF(COUNTIF(H$2:H3391,H3391)=1,COUNTIF($H:$H,H3391),""),"")</f>
        <v/>
      </c>
      <c r="O3391" s="0" t="str">
        <f aca="false">IF(G3391=1,IF(COUNTIF(I$2:I3391,I3391)=1,COUNTIF($I:$I,I3391),""),"")</f>
        <v/>
      </c>
      <c r="P3391" s="38" t="str">
        <f aca="false">IF(G3391=1,IF(COUNTIFS(C$2:C3391,C3391,G$2:G3391,1)=1,COUNTIFS($C:$C,C3391,$G:$G,1)+ROW()/10000000,""),"")</f>
        <v/>
      </c>
      <c r="Q3391" s="0" t="str">
        <f aca="false">IF(K3391=1,IF(COUNTIFS(C$2:C3391,C3391,K$2:K3391,1)=1,1,0),"")</f>
        <v/>
      </c>
      <c r="R3391" s="0" t="str">
        <f aca="false">IF(M3391=1,IF(COUNTIFS(C$2:C3391,C3391,M$2:M3391,1)=1,1,0),"")</f>
        <v/>
      </c>
      <c r="S3391" s="0" t="str">
        <f aca="false">IF(L3391=1,IF(COUNTIFS(C$2:C3391,C3391,L$2:L3391,1)=1,1,0),"")</f>
        <v/>
      </c>
      <c r="T3391" s="38" t="str">
        <f aca="false">IF(N3391="","",N3391+ROW()/10000000)</f>
        <v/>
      </c>
      <c r="U3391" s="0" t="str">
        <f aca="false">IF(G3391=1,IF(B3391="",1,0),"")</f>
        <v/>
      </c>
    </row>
    <row r="3392" customFormat="false" ht="15" hidden="false" customHeight="false" outlineLevel="0" collapsed="false">
      <c r="A3392" s="35"/>
      <c r="B3392" s="35"/>
      <c r="G3392" s="0" t="str">
        <f aca="false">IF(A3392="","",IF(AND(A3392&gt;=Debut,A3392&lt;Fin),1,0))</f>
        <v/>
      </c>
      <c r="H3392" s="0" t="str">
        <f aca="false">IF(G3392=1,INT(ROUND((A3392-Debut)*86400,0)/600),"")</f>
        <v/>
      </c>
      <c r="I3392" s="0" t="str">
        <f aca="false">IF(G3392=1,INT(ROUND((A3392-Debut)*86400,0)/3600),"")</f>
        <v/>
      </c>
      <c r="J3392" s="0" t="str">
        <f aca="false">IF(OR(A3392="",B3392=""),"",ROUND((B3392-A3392)*86400,0))</f>
        <v/>
      </c>
      <c r="K3392" s="37" t="str">
        <f aca="false">IF(G3392=1,IF(COUNTIFS($C:$C,C3392,$G:$G,1,$A:$A,"&gt;="&amp;(A3392-FenetreInterm/86400),$A:$A,"&lt;="&amp;A3392)&gt;=NbInterm,1,0),"")</f>
        <v/>
      </c>
      <c r="L3392" s="37" t="str">
        <f aca="false">IF(G3392=1,IF(B3392="",0,IF(J3392&lt;SeuilFugitive,1,0)),"")</f>
        <v/>
      </c>
      <c r="M3392" s="37" t="str">
        <f aca="false">IF(G3392=1,IF(B3392="",IF((Fin-A3392)*24&gt;SeuilFigee,1,0),IF(J3392&gt;SeuilFigee*3600,1,0)),"")</f>
        <v/>
      </c>
      <c r="N3392" s="0" t="str">
        <f aca="false">IF(G3392=1,IF(COUNTIF(H$2:H3392,H3392)=1,COUNTIF($H:$H,H3392),""),"")</f>
        <v/>
      </c>
      <c r="O3392" s="0" t="str">
        <f aca="false">IF(G3392=1,IF(COUNTIF(I$2:I3392,I3392)=1,COUNTIF($I:$I,I3392),""),"")</f>
        <v/>
      </c>
      <c r="P3392" s="38" t="str">
        <f aca="false">IF(G3392=1,IF(COUNTIFS(C$2:C3392,C3392,G$2:G3392,1)=1,COUNTIFS($C:$C,C3392,$G:$G,1)+ROW()/10000000,""),"")</f>
        <v/>
      </c>
      <c r="Q3392" s="0" t="str">
        <f aca="false">IF(K3392=1,IF(COUNTIFS(C$2:C3392,C3392,K$2:K3392,1)=1,1,0),"")</f>
        <v/>
      </c>
      <c r="R3392" s="0" t="str">
        <f aca="false">IF(M3392=1,IF(COUNTIFS(C$2:C3392,C3392,M$2:M3392,1)=1,1,0),"")</f>
        <v/>
      </c>
      <c r="S3392" s="0" t="str">
        <f aca="false">IF(L3392=1,IF(COUNTIFS(C$2:C3392,C3392,L$2:L3392,1)=1,1,0),"")</f>
        <v/>
      </c>
      <c r="T3392" s="38" t="str">
        <f aca="false">IF(N3392="","",N3392+ROW()/10000000)</f>
        <v/>
      </c>
      <c r="U3392" s="0" t="str">
        <f aca="false">IF(G3392=1,IF(B3392="",1,0),"")</f>
        <v/>
      </c>
    </row>
    <row r="3393" customFormat="false" ht="15" hidden="false" customHeight="false" outlineLevel="0" collapsed="false">
      <c r="A3393" s="35"/>
      <c r="B3393" s="35"/>
      <c r="G3393" s="0" t="str">
        <f aca="false">IF(A3393="","",IF(AND(A3393&gt;=Debut,A3393&lt;Fin),1,0))</f>
        <v/>
      </c>
      <c r="H3393" s="0" t="str">
        <f aca="false">IF(G3393=1,INT(ROUND((A3393-Debut)*86400,0)/600),"")</f>
        <v/>
      </c>
      <c r="I3393" s="0" t="str">
        <f aca="false">IF(G3393=1,INT(ROUND((A3393-Debut)*86400,0)/3600),"")</f>
        <v/>
      </c>
      <c r="J3393" s="0" t="str">
        <f aca="false">IF(OR(A3393="",B3393=""),"",ROUND((B3393-A3393)*86400,0))</f>
        <v/>
      </c>
      <c r="K3393" s="37" t="str">
        <f aca="false">IF(G3393=1,IF(COUNTIFS($C:$C,C3393,$G:$G,1,$A:$A,"&gt;="&amp;(A3393-FenetreInterm/86400),$A:$A,"&lt;="&amp;A3393)&gt;=NbInterm,1,0),"")</f>
        <v/>
      </c>
      <c r="L3393" s="37" t="str">
        <f aca="false">IF(G3393=1,IF(B3393="",0,IF(J3393&lt;SeuilFugitive,1,0)),"")</f>
        <v/>
      </c>
      <c r="M3393" s="37" t="str">
        <f aca="false">IF(G3393=1,IF(B3393="",IF((Fin-A3393)*24&gt;SeuilFigee,1,0),IF(J3393&gt;SeuilFigee*3600,1,0)),"")</f>
        <v/>
      </c>
      <c r="N3393" s="0" t="str">
        <f aca="false">IF(G3393=1,IF(COUNTIF(H$2:H3393,H3393)=1,COUNTIF($H:$H,H3393),""),"")</f>
        <v/>
      </c>
      <c r="O3393" s="0" t="str">
        <f aca="false">IF(G3393=1,IF(COUNTIF(I$2:I3393,I3393)=1,COUNTIF($I:$I,I3393),""),"")</f>
        <v/>
      </c>
      <c r="P3393" s="38" t="str">
        <f aca="false">IF(G3393=1,IF(COUNTIFS(C$2:C3393,C3393,G$2:G3393,1)=1,COUNTIFS($C:$C,C3393,$G:$G,1)+ROW()/10000000,""),"")</f>
        <v/>
      </c>
      <c r="Q3393" s="0" t="str">
        <f aca="false">IF(K3393=1,IF(COUNTIFS(C$2:C3393,C3393,K$2:K3393,1)=1,1,0),"")</f>
        <v/>
      </c>
      <c r="R3393" s="0" t="str">
        <f aca="false">IF(M3393=1,IF(COUNTIFS(C$2:C3393,C3393,M$2:M3393,1)=1,1,0),"")</f>
        <v/>
      </c>
      <c r="S3393" s="0" t="str">
        <f aca="false">IF(L3393=1,IF(COUNTIFS(C$2:C3393,C3393,L$2:L3393,1)=1,1,0),"")</f>
        <v/>
      </c>
      <c r="T3393" s="38" t="str">
        <f aca="false">IF(N3393="","",N3393+ROW()/10000000)</f>
        <v/>
      </c>
      <c r="U3393" s="0" t="str">
        <f aca="false">IF(G3393=1,IF(B3393="",1,0),"")</f>
        <v/>
      </c>
    </row>
    <row r="3394" customFormat="false" ht="15" hidden="false" customHeight="false" outlineLevel="0" collapsed="false">
      <c r="A3394" s="35"/>
      <c r="B3394" s="35"/>
      <c r="G3394" s="0" t="str">
        <f aca="false">IF(A3394="","",IF(AND(A3394&gt;=Debut,A3394&lt;Fin),1,0))</f>
        <v/>
      </c>
      <c r="H3394" s="0" t="str">
        <f aca="false">IF(G3394=1,INT(ROUND((A3394-Debut)*86400,0)/600),"")</f>
        <v/>
      </c>
      <c r="I3394" s="0" t="str">
        <f aca="false">IF(G3394=1,INT(ROUND((A3394-Debut)*86400,0)/3600),"")</f>
        <v/>
      </c>
      <c r="J3394" s="0" t="str">
        <f aca="false">IF(OR(A3394="",B3394=""),"",ROUND((B3394-A3394)*86400,0))</f>
        <v/>
      </c>
      <c r="K3394" s="37" t="str">
        <f aca="false">IF(G3394=1,IF(COUNTIFS($C:$C,C3394,$G:$G,1,$A:$A,"&gt;="&amp;(A3394-FenetreInterm/86400),$A:$A,"&lt;="&amp;A3394)&gt;=NbInterm,1,0),"")</f>
        <v/>
      </c>
      <c r="L3394" s="37" t="str">
        <f aca="false">IF(G3394=1,IF(B3394="",0,IF(J3394&lt;SeuilFugitive,1,0)),"")</f>
        <v/>
      </c>
      <c r="M3394" s="37" t="str">
        <f aca="false">IF(G3394=1,IF(B3394="",IF((Fin-A3394)*24&gt;SeuilFigee,1,0),IF(J3394&gt;SeuilFigee*3600,1,0)),"")</f>
        <v/>
      </c>
      <c r="N3394" s="0" t="str">
        <f aca="false">IF(G3394=1,IF(COUNTIF(H$2:H3394,H3394)=1,COUNTIF($H:$H,H3394),""),"")</f>
        <v/>
      </c>
      <c r="O3394" s="0" t="str">
        <f aca="false">IF(G3394=1,IF(COUNTIF(I$2:I3394,I3394)=1,COUNTIF($I:$I,I3394),""),"")</f>
        <v/>
      </c>
      <c r="P3394" s="38" t="str">
        <f aca="false">IF(G3394=1,IF(COUNTIFS(C$2:C3394,C3394,G$2:G3394,1)=1,COUNTIFS($C:$C,C3394,$G:$G,1)+ROW()/10000000,""),"")</f>
        <v/>
      </c>
      <c r="Q3394" s="0" t="str">
        <f aca="false">IF(K3394=1,IF(COUNTIFS(C$2:C3394,C3394,K$2:K3394,1)=1,1,0),"")</f>
        <v/>
      </c>
      <c r="R3394" s="0" t="str">
        <f aca="false">IF(M3394=1,IF(COUNTIFS(C$2:C3394,C3394,M$2:M3394,1)=1,1,0),"")</f>
        <v/>
      </c>
      <c r="S3394" s="0" t="str">
        <f aca="false">IF(L3394=1,IF(COUNTIFS(C$2:C3394,C3394,L$2:L3394,1)=1,1,0),"")</f>
        <v/>
      </c>
      <c r="T3394" s="38" t="str">
        <f aca="false">IF(N3394="","",N3394+ROW()/10000000)</f>
        <v/>
      </c>
      <c r="U3394" s="0" t="str">
        <f aca="false">IF(G3394=1,IF(B3394="",1,0),"")</f>
        <v/>
      </c>
    </row>
    <row r="3395" customFormat="false" ht="15" hidden="false" customHeight="false" outlineLevel="0" collapsed="false">
      <c r="A3395" s="35"/>
      <c r="B3395" s="35"/>
      <c r="G3395" s="0" t="str">
        <f aca="false">IF(A3395="","",IF(AND(A3395&gt;=Debut,A3395&lt;Fin),1,0))</f>
        <v/>
      </c>
      <c r="H3395" s="0" t="str">
        <f aca="false">IF(G3395=1,INT(ROUND((A3395-Debut)*86400,0)/600),"")</f>
        <v/>
      </c>
      <c r="I3395" s="0" t="str">
        <f aca="false">IF(G3395=1,INT(ROUND((A3395-Debut)*86400,0)/3600),"")</f>
        <v/>
      </c>
      <c r="J3395" s="0" t="str">
        <f aca="false">IF(OR(A3395="",B3395=""),"",ROUND((B3395-A3395)*86400,0))</f>
        <v/>
      </c>
      <c r="K3395" s="37" t="str">
        <f aca="false">IF(G3395=1,IF(COUNTIFS($C:$C,C3395,$G:$G,1,$A:$A,"&gt;="&amp;(A3395-FenetreInterm/86400),$A:$A,"&lt;="&amp;A3395)&gt;=NbInterm,1,0),"")</f>
        <v/>
      </c>
      <c r="L3395" s="37" t="str">
        <f aca="false">IF(G3395=1,IF(B3395="",0,IF(J3395&lt;SeuilFugitive,1,0)),"")</f>
        <v/>
      </c>
      <c r="M3395" s="37" t="str">
        <f aca="false">IF(G3395=1,IF(B3395="",IF((Fin-A3395)*24&gt;SeuilFigee,1,0),IF(J3395&gt;SeuilFigee*3600,1,0)),"")</f>
        <v/>
      </c>
      <c r="N3395" s="0" t="str">
        <f aca="false">IF(G3395=1,IF(COUNTIF(H$2:H3395,H3395)=1,COUNTIF($H:$H,H3395),""),"")</f>
        <v/>
      </c>
      <c r="O3395" s="0" t="str">
        <f aca="false">IF(G3395=1,IF(COUNTIF(I$2:I3395,I3395)=1,COUNTIF($I:$I,I3395),""),"")</f>
        <v/>
      </c>
      <c r="P3395" s="38" t="str">
        <f aca="false">IF(G3395=1,IF(COUNTIFS(C$2:C3395,C3395,G$2:G3395,1)=1,COUNTIFS($C:$C,C3395,$G:$G,1)+ROW()/10000000,""),"")</f>
        <v/>
      </c>
      <c r="Q3395" s="0" t="str">
        <f aca="false">IF(K3395=1,IF(COUNTIFS(C$2:C3395,C3395,K$2:K3395,1)=1,1,0),"")</f>
        <v/>
      </c>
      <c r="R3395" s="0" t="str">
        <f aca="false">IF(M3395=1,IF(COUNTIFS(C$2:C3395,C3395,M$2:M3395,1)=1,1,0),"")</f>
        <v/>
      </c>
      <c r="S3395" s="0" t="str">
        <f aca="false">IF(L3395=1,IF(COUNTIFS(C$2:C3395,C3395,L$2:L3395,1)=1,1,0),"")</f>
        <v/>
      </c>
      <c r="T3395" s="38" t="str">
        <f aca="false">IF(N3395="","",N3395+ROW()/10000000)</f>
        <v/>
      </c>
      <c r="U3395" s="0" t="str">
        <f aca="false">IF(G3395=1,IF(B3395="",1,0),"")</f>
        <v/>
      </c>
    </row>
    <row r="3396" customFormat="false" ht="15" hidden="false" customHeight="false" outlineLevel="0" collapsed="false">
      <c r="A3396" s="35"/>
      <c r="B3396" s="35"/>
      <c r="G3396" s="0" t="str">
        <f aca="false">IF(A3396="","",IF(AND(A3396&gt;=Debut,A3396&lt;Fin),1,0))</f>
        <v/>
      </c>
      <c r="H3396" s="0" t="str">
        <f aca="false">IF(G3396=1,INT(ROUND((A3396-Debut)*86400,0)/600),"")</f>
        <v/>
      </c>
      <c r="I3396" s="0" t="str">
        <f aca="false">IF(G3396=1,INT(ROUND((A3396-Debut)*86400,0)/3600),"")</f>
        <v/>
      </c>
      <c r="J3396" s="0" t="str">
        <f aca="false">IF(OR(A3396="",B3396=""),"",ROUND((B3396-A3396)*86400,0))</f>
        <v/>
      </c>
      <c r="K3396" s="37" t="str">
        <f aca="false">IF(G3396=1,IF(COUNTIFS($C:$C,C3396,$G:$G,1,$A:$A,"&gt;="&amp;(A3396-FenetreInterm/86400),$A:$A,"&lt;="&amp;A3396)&gt;=NbInterm,1,0),"")</f>
        <v/>
      </c>
      <c r="L3396" s="37" t="str">
        <f aca="false">IF(G3396=1,IF(B3396="",0,IF(J3396&lt;SeuilFugitive,1,0)),"")</f>
        <v/>
      </c>
      <c r="M3396" s="37" t="str">
        <f aca="false">IF(G3396=1,IF(B3396="",IF((Fin-A3396)*24&gt;SeuilFigee,1,0),IF(J3396&gt;SeuilFigee*3600,1,0)),"")</f>
        <v/>
      </c>
      <c r="N3396" s="0" t="str">
        <f aca="false">IF(G3396=1,IF(COUNTIF(H$2:H3396,H3396)=1,COUNTIF($H:$H,H3396),""),"")</f>
        <v/>
      </c>
      <c r="O3396" s="0" t="str">
        <f aca="false">IF(G3396=1,IF(COUNTIF(I$2:I3396,I3396)=1,COUNTIF($I:$I,I3396),""),"")</f>
        <v/>
      </c>
      <c r="P3396" s="38" t="str">
        <f aca="false">IF(G3396=1,IF(COUNTIFS(C$2:C3396,C3396,G$2:G3396,1)=1,COUNTIFS($C:$C,C3396,$G:$G,1)+ROW()/10000000,""),"")</f>
        <v/>
      </c>
      <c r="Q3396" s="0" t="str">
        <f aca="false">IF(K3396=1,IF(COUNTIFS(C$2:C3396,C3396,K$2:K3396,1)=1,1,0),"")</f>
        <v/>
      </c>
      <c r="R3396" s="0" t="str">
        <f aca="false">IF(M3396=1,IF(COUNTIFS(C$2:C3396,C3396,M$2:M3396,1)=1,1,0),"")</f>
        <v/>
      </c>
      <c r="S3396" s="0" t="str">
        <f aca="false">IF(L3396=1,IF(COUNTIFS(C$2:C3396,C3396,L$2:L3396,1)=1,1,0),"")</f>
        <v/>
      </c>
      <c r="T3396" s="38" t="str">
        <f aca="false">IF(N3396="","",N3396+ROW()/10000000)</f>
        <v/>
      </c>
      <c r="U3396" s="0" t="str">
        <f aca="false">IF(G3396=1,IF(B3396="",1,0),"")</f>
        <v/>
      </c>
    </row>
    <row r="3397" customFormat="false" ht="15" hidden="false" customHeight="false" outlineLevel="0" collapsed="false">
      <c r="A3397" s="35"/>
      <c r="B3397" s="35"/>
      <c r="G3397" s="0" t="str">
        <f aca="false">IF(A3397="","",IF(AND(A3397&gt;=Debut,A3397&lt;Fin),1,0))</f>
        <v/>
      </c>
      <c r="H3397" s="0" t="str">
        <f aca="false">IF(G3397=1,INT(ROUND((A3397-Debut)*86400,0)/600),"")</f>
        <v/>
      </c>
      <c r="I3397" s="0" t="str">
        <f aca="false">IF(G3397=1,INT(ROUND((A3397-Debut)*86400,0)/3600),"")</f>
        <v/>
      </c>
      <c r="J3397" s="0" t="str">
        <f aca="false">IF(OR(A3397="",B3397=""),"",ROUND((B3397-A3397)*86400,0))</f>
        <v/>
      </c>
      <c r="K3397" s="37" t="str">
        <f aca="false">IF(G3397=1,IF(COUNTIFS($C:$C,C3397,$G:$G,1,$A:$A,"&gt;="&amp;(A3397-FenetreInterm/86400),$A:$A,"&lt;="&amp;A3397)&gt;=NbInterm,1,0),"")</f>
        <v/>
      </c>
      <c r="L3397" s="37" t="str">
        <f aca="false">IF(G3397=1,IF(B3397="",0,IF(J3397&lt;SeuilFugitive,1,0)),"")</f>
        <v/>
      </c>
      <c r="M3397" s="37" t="str">
        <f aca="false">IF(G3397=1,IF(B3397="",IF((Fin-A3397)*24&gt;SeuilFigee,1,0),IF(J3397&gt;SeuilFigee*3600,1,0)),"")</f>
        <v/>
      </c>
      <c r="N3397" s="0" t="str">
        <f aca="false">IF(G3397=1,IF(COUNTIF(H$2:H3397,H3397)=1,COUNTIF($H:$H,H3397),""),"")</f>
        <v/>
      </c>
      <c r="O3397" s="0" t="str">
        <f aca="false">IF(G3397=1,IF(COUNTIF(I$2:I3397,I3397)=1,COUNTIF($I:$I,I3397),""),"")</f>
        <v/>
      </c>
      <c r="P3397" s="38" t="str">
        <f aca="false">IF(G3397=1,IF(COUNTIFS(C$2:C3397,C3397,G$2:G3397,1)=1,COUNTIFS($C:$C,C3397,$G:$G,1)+ROW()/10000000,""),"")</f>
        <v/>
      </c>
      <c r="Q3397" s="0" t="str">
        <f aca="false">IF(K3397=1,IF(COUNTIFS(C$2:C3397,C3397,K$2:K3397,1)=1,1,0),"")</f>
        <v/>
      </c>
      <c r="R3397" s="0" t="str">
        <f aca="false">IF(M3397=1,IF(COUNTIFS(C$2:C3397,C3397,M$2:M3397,1)=1,1,0),"")</f>
        <v/>
      </c>
      <c r="S3397" s="0" t="str">
        <f aca="false">IF(L3397=1,IF(COUNTIFS(C$2:C3397,C3397,L$2:L3397,1)=1,1,0),"")</f>
        <v/>
      </c>
      <c r="T3397" s="38" t="str">
        <f aca="false">IF(N3397="","",N3397+ROW()/10000000)</f>
        <v/>
      </c>
      <c r="U3397" s="0" t="str">
        <f aca="false">IF(G3397=1,IF(B3397="",1,0),"")</f>
        <v/>
      </c>
    </row>
    <row r="3398" customFormat="false" ht="15" hidden="false" customHeight="false" outlineLevel="0" collapsed="false">
      <c r="A3398" s="35"/>
      <c r="B3398" s="35"/>
      <c r="G3398" s="0" t="str">
        <f aca="false">IF(A3398="","",IF(AND(A3398&gt;=Debut,A3398&lt;Fin),1,0))</f>
        <v/>
      </c>
      <c r="H3398" s="0" t="str">
        <f aca="false">IF(G3398=1,INT(ROUND((A3398-Debut)*86400,0)/600),"")</f>
        <v/>
      </c>
      <c r="I3398" s="0" t="str">
        <f aca="false">IF(G3398=1,INT(ROUND((A3398-Debut)*86400,0)/3600),"")</f>
        <v/>
      </c>
      <c r="J3398" s="0" t="str">
        <f aca="false">IF(OR(A3398="",B3398=""),"",ROUND((B3398-A3398)*86400,0))</f>
        <v/>
      </c>
      <c r="K3398" s="37" t="str">
        <f aca="false">IF(G3398=1,IF(COUNTIFS($C:$C,C3398,$G:$G,1,$A:$A,"&gt;="&amp;(A3398-FenetreInterm/86400),$A:$A,"&lt;="&amp;A3398)&gt;=NbInterm,1,0),"")</f>
        <v/>
      </c>
      <c r="L3398" s="37" t="str">
        <f aca="false">IF(G3398=1,IF(B3398="",0,IF(J3398&lt;SeuilFugitive,1,0)),"")</f>
        <v/>
      </c>
      <c r="M3398" s="37" t="str">
        <f aca="false">IF(G3398=1,IF(B3398="",IF((Fin-A3398)*24&gt;SeuilFigee,1,0),IF(J3398&gt;SeuilFigee*3600,1,0)),"")</f>
        <v/>
      </c>
      <c r="N3398" s="0" t="str">
        <f aca="false">IF(G3398=1,IF(COUNTIF(H$2:H3398,H3398)=1,COUNTIF($H:$H,H3398),""),"")</f>
        <v/>
      </c>
      <c r="O3398" s="0" t="str">
        <f aca="false">IF(G3398=1,IF(COUNTIF(I$2:I3398,I3398)=1,COUNTIF($I:$I,I3398),""),"")</f>
        <v/>
      </c>
      <c r="P3398" s="38" t="str">
        <f aca="false">IF(G3398=1,IF(COUNTIFS(C$2:C3398,C3398,G$2:G3398,1)=1,COUNTIFS($C:$C,C3398,$G:$G,1)+ROW()/10000000,""),"")</f>
        <v/>
      </c>
      <c r="Q3398" s="0" t="str">
        <f aca="false">IF(K3398=1,IF(COUNTIFS(C$2:C3398,C3398,K$2:K3398,1)=1,1,0),"")</f>
        <v/>
      </c>
      <c r="R3398" s="0" t="str">
        <f aca="false">IF(M3398=1,IF(COUNTIFS(C$2:C3398,C3398,M$2:M3398,1)=1,1,0),"")</f>
        <v/>
      </c>
      <c r="S3398" s="0" t="str">
        <f aca="false">IF(L3398=1,IF(COUNTIFS(C$2:C3398,C3398,L$2:L3398,1)=1,1,0),"")</f>
        <v/>
      </c>
      <c r="T3398" s="38" t="str">
        <f aca="false">IF(N3398="","",N3398+ROW()/10000000)</f>
        <v/>
      </c>
      <c r="U3398" s="0" t="str">
        <f aca="false">IF(G3398=1,IF(B3398="",1,0),"")</f>
        <v/>
      </c>
    </row>
    <row r="3399" customFormat="false" ht="15" hidden="false" customHeight="false" outlineLevel="0" collapsed="false">
      <c r="A3399" s="35"/>
      <c r="B3399" s="35"/>
      <c r="G3399" s="0" t="str">
        <f aca="false">IF(A3399="","",IF(AND(A3399&gt;=Debut,A3399&lt;Fin),1,0))</f>
        <v/>
      </c>
      <c r="H3399" s="0" t="str">
        <f aca="false">IF(G3399=1,INT(ROUND((A3399-Debut)*86400,0)/600),"")</f>
        <v/>
      </c>
      <c r="I3399" s="0" t="str">
        <f aca="false">IF(G3399=1,INT(ROUND((A3399-Debut)*86400,0)/3600),"")</f>
        <v/>
      </c>
      <c r="J3399" s="0" t="str">
        <f aca="false">IF(OR(A3399="",B3399=""),"",ROUND((B3399-A3399)*86400,0))</f>
        <v/>
      </c>
      <c r="K3399" s="37" t="str">
        <f aca="false">IF(G3399=1,IF(COUNTIFS($C:$C,C3399,$G:$G,1,$A:$A,"&gt;="&amp;(A3399-FenetreInterm/86400),$A:$A,"&lt;="&amp;A3399)&gt;=NbInterm,1,0),"")</f>
        <v/>
      </c>
      <c r="L3399" s="37" t="str">
        <f aca="false">IF(G3399=1,IF(B3399="",0,IF(J3399&lt;SeuilFugitive,1,0)),"")</f>
        <v/>
      </c>
      <c r="M3399" s="37" t="str">
        <f aca="false">IF(G3399=1,IF(B3399="",IF((Fin-A3399)*24&gt;SeuilFigee,1,0),IF(J3399&gt;SeuilFigee*3600,1,0)),"")</f>
        <v/>
      </c>
      <c r="N3399" s="0" t="str">
        <f aca="false">IF(G3399=1,IF(COUNTIF(H$2:H3399,H3399)=1,COUNTIF($H:$H,H3399),""),"")</f>
        <v/>
      </c>
      <c r="O3399" s="0" t="str">
        <f aca="false">IF(G3399=1,IF(COUNTIF(I$2:I3399,I3399)=1,COUNTIF($I:$I,I3399),""),"")</f>
        <v/>
      </c>
      <c r="P3399" s="38" t="str">
        <f aca="false">IF(G3399=1,IF(COUNTIFS(C$2:C3399,C3399,G$2:G3399,1)=1,COUNTIFS($C:$C,C3399,$G:$G,1)+ROW()/10000000,""),"")</f>
        <v/>
      </c>
      <c r="Q3399" s="0" t="str">
        <f aca="false">IF(K3399=1,IF(COUNTIFS(C$2:C3399,C3399,K$2:K3399,1)=1,1,0),"")</f>
        <v/>
      </c>
      <c r="R3399" s="0" t="str">
        <f aca="false">IF(M3399=1,IF(COUNTIFS(C$2:C3399,C3399,M$2:M3399,1)=1,1,0),"")</f>
        <v/>
      </c>
      <c r="S3399" s="0" t="str">
        <f aca="false">IF(L3399=1,IF(COUNTIFS(C$2:C3399,C3399,L$2:L3399,1)=1,1,0),"")</f>
        <v/>
      </c>
      <c r="T3399" s="38" t="str">
        <f aca="false">IF(N3399="","",N3399+ROW()/10000000)</f>
        <v/>
      </c>
      <c r="U3399" s="0" t="str">
        <f aca="false">IF(G3399=1,IF(B3399="",1,0),"")</f>
        <v/>
      </c>
    </row>
    <row r="3400" customFormat="false" ht="15" hidden="false" customHeight="false" outlineLevel="0" collapsed="false">
      <c r="A3400" s="35"/>
      <c r="B3400" s="35"/>
      <c r="G3400" s="0" t="str">
        <f aca="false">IF(A3400="","",IF(AND(A3400&gt;=Debut,A3400&lt;Fin),1,0))</f>
        <v/>
      </c>
      <c r="H3400" s="0" t="str">
        <f aca="false">IF(G3400=1,INT(ROUND((A3400-Debut)*86400,0)/600),"")</f>
        <v/>
      </c>
      <c r="I3400" s="0" t="str">
        <f aca="false">IF(G3400=1,INT(ROUND((A3400-Debut)*86400,0)/3600),"")</f>
        <v/>
      </c>
      <c r="J3400" s="0" t="str">
        <f aca="false">IF(OR(A3400="",B3400=""),"",ROUND((B3400-A3400)*86400,0))</f>
        <v/>
      </c>
      <c r="K3400" s="37" t="str">
        <f aca="false">IF(G3400=1,IF(COUNTIFS($C:$C,C3400,$G:$G,1,$A:$A,"&gt;="&amp;(A3400-FenetreInterm/86400),$A:$A,"&lt;="&amp;A3400)&gt;=NbInterm,1,0),"")</f>
        <v/>
      </c>
      <c r="L3400" s="37" t="str">
        <f aca="false">IF(G3400=1,IF(B3400="",0,IF(J3400&lt;SeuilFugitive,1,0)),"")</f>
        <v/>
      </c>
      <c r="M3400" s="37" t="str">
        <f aca="false">IF(G3400=1,IF(B3400="",IF((Fin-A3400)*24&gt;SeuilFigee,1,0),IF(J3400&gt;SeuilFigee*3600,1,0)),"")</f>
        <v/>
      </c>
      <c r="N3400" s="0" t="str">
        <f aca="false">IF(G3400=1,IF(COUNTIF(H$2:H3400,H3400)=1,COUNTIF($H:$H,H3400),""),"")</f>
        <v/>
      </c>
      <c r="O3400" s="0" t="str">
        <f aca="false">IF(G3400=1,IF(COUNTIF(I$2:I3400,I3400)=1,COUNTIF($I:$I,I3400),""),"")</f>
        <v/>
      </c>
      <c r="P3400" s="38" t="str">
        <f aca="false">IF(G3400=1,IF(COUNTIFS(C$2:C3400,C3400,G$2:G3400,1)=1,COUNTIFS($C:$C,C3400,$G:$G,1)+ROW()/10000000,""),"")</f>
        <v/>
      </c>
      <c r="Q3400" s="0" t="str">
        <f aca="false">IF(K3400=1,IF(COUNTIFS(C$2:C3400,C3400,K$2:K3400,1)=1,1,0),"")</f>
        <v/>
      </c>
      <c r="R3400" s="0" t="str">
        <f aca="false">IF(M3400=1,IF(COUNTIFS(C$2:C3400,C3400,M$2:M3400,1)=1,1,0),"")</f>
        <v/>
      </c>
      <c r="S3400" s="0" t="str">
        <f aca="false">IF(L3400=1,IF(COUNTIFS(C$2:C3400,C3400,L$2:L3400,1)=1,1,0),"")</f>
        <v/>
      </c>
      <c r="T3400" s="38" t="str">
        <f aca="false">IF(N3400="","",N3400+ROW()/10000000)</f>
        <v/>
      </c>
      <c r="U3400" s="0" t="str">
        <f aca="false">IF(G3400=1,IF(B3400="",1,0),"")</f>
        <v/>
      </c>
    </row>
    <row r="3401" customFormat="false" ht="15" hidden="false" customHeight="false" outlineLevel="0" collapsed="false">
      <c r="A3401" s="35"/>
      <c r="B3401" s="35"/>
      <c r="G3401" s="0" t="str">
        <f aca="false">IF(A3401="","",IF(AND(A3401&gt;=Debut,A3401&lt;Fin),1,0))</f>
        <v/>
      </c>
      <c r="H3401" s="0" t="str">
        <f aca="false">IF(G3401=1,INT(ROUND((A3401-Debut)*86400,0)/600),"")</f>
        <v/>
      </c>
      <c r="I3401" s="0" t="str">
        <f aca="false">IF(G3401=1,INT(ROUND((A3401-Debut)*86400,0)/3600),"")</f>
        <v/>
      </c>
      <c r="J3401" s="0" t="str">
        <f aca="false">IF(OR(A3401="",B3401=""),"",ROUND((B3401-A3401)*86400,0))</f>
        <v/>
      </c>
      <c r="K3401" s="37" t="str">
        <f aca="false">IF(G3401=1,IF(COUNTIFS($C:$C,C3401,$G:$G,1,$A:$A,"&gt;="&amp;(A3401-FenetreInterm/86400),$A:$A,"&lt;="&amp;A3401)&gt;=NbInterm,1,0),"")</f>
        <v/>
      </c>
      <c r="L3401" s="37" t="str">
        <f aca="false">IF(G3401=1,IF(B3401="",0,IF(J3401&lt;SeuilFugitive,1,0)),"")</f>
        <v/>
      </c>
      <c r="M3401" s="37" t="str">
        <f aca="false">IF(G3401=1,IF(B3401="",IF((Fin-A3401)*24&gt;SeuilFigee,1,0),IF(J3401&gt;SeuilFigee*3600,1,0)),"")</f>
        <v/>
      </c>
      <c r="N3401" s="0" t="str">
        <f aca="false">IF(G3401=1,IF(COUNTIF(H$2:H3401,H3401)=1,COUNTIF($H:$H,H3401),""),"")</f>
        <v/>
      </c>
      <c r="O3401" s="0" t="str">
        <f aca="false">IF(G3401=1,IF(COUNTIF(I$2:I3401,I3401)=1,COUNTIF($I:$I,I3401),""),"")</f>
        <v/>
      </c>
      <c r="P3401" s="38" t="str">
        <f aca="false">IF(G3401=1,IF(COUNTIFS(C$2:C3401,C3401,G$2:G3401,1)=1,COUNTIFS($C:$C,C3401,$G:$G,1)+ROW()/10000000,""),"")</f>
        <v/>
      </c>
      <c r="Q3401" s="0" t="str">
        <f aca="false">IF(K3401=1,IF(COUNTIFS(C$2:C3401,C3401,K$2:K3401,1)=1,1,0),"")</f>
        <v/>
      </c>
      <c r="R3401" s="0" t="str">
        <f aca="false">IF(M3401=1,IF(COUNTIFS(C$2:C3401,C3401,M$2:M3401,1)=1,1,0),"")</f>
        <v/>
      </c>
      <c r="S3401" s="0" t="str">
        <f aca="false">IF(L3401=1,IF(COUNTIFS(C$2:C3401,C3401,L$2:L3401,1)=1,1,0),"")</f>
        <v/>
      </c>
      <c r="T3401" s="38" t="str">
        <f aca="false">IF(N3401="","",N3401+ROW()/10000000)</f>
        <v/>
      </c>
      <c r="U3401" s="0" t="str">
        <f aca="false">IF(G3401=1,IF(B3401="",1,0),"")</f>
        <v/>
      </c>
    </row>
    <row r="3402" customFormat="false" ht="15" hidden="false" customHeight="false" outlineLevel="0" collapsed="false">
      <c r="A3402" s="35"/>
      <c r="B3402" s="35"/>
      <c r="G3402" s="0" t="str">
        <f aca="false">IF(A3402="","",IF(AND(A3402&gt;=Debut,A3402&lt;Fin),1,0))</f>
        <v/>
      </c>
      <c r="H3402" s="0" t="str">
        <f aca="false">IF(G3402=1,INT(ROUND((A3402-Debut)*86400,0)/600),"")</f>
        <v/>
      </c>
      <c r="I3402" s="0" t="str">
        <f aca="false">IF(G3402=1,INT(ROUND((A3402-Debut)*86400,0)/3600),"")</f>
        <v/>
      </c>
      <c r="J3402" s="0" t="str">
        <f aca="false">IF(OR(A3402="",B3402=""),"",ROUND((B3402-A3402)*86400,0))</f>
        <v/>
      </c>
      <c r="K3402" s="37" t="str">
        <f aca="false">IF(G3402=1,IF(COUNTIFS($C:$C,C3402,$G:$G,1,$A:$A,"&gt;="&amp;(A3402-FenetreInterm/86400),$A:$A,"&lt;="&amp;A3402)&gt;=NbInterm,1,0),"")</f>
        <v/>
      </c>
      <c r="L3402" s="37" t="str">
        <f aca="false">IF(G3402=1,IF(B3402="",0,IF(J3402&lt;SeuilFugitive,1,0)),"")</f>
        <v/>
      </c>
      <c r="M3402" s="37" t="str">
        <f aca="false">IF(G3402=1,IF(B3402="",IF((Fin-A3402)*24&gt;SeuilFigee,1,0),IF(J3402&gt;SeuilFigee*3600,1,0)),"")</f>
        <v/>
      </c>
      <c r="N3402" s="0" t="str">
        <f aca="false">IF(G3402=1,IF(COUNTIF(H$2:H3402,H3402)=1,COUNTIF($H:$H,H3402),""),"")</f>
        <v/>
      </c>
      <c r="O3402" s="0" t="str">
        <f aca="false">IF(G3402=1,IF(COUNTIF(I$2:I3402,I3402)=1,COUNTIF($I:$I,I3402),""),"")</f>
        <v/>
      </c>
      <c r="P3402" s="38" t="str">
        <f aca="false">IF(G3402=1,IF(COUNTIFS(C$2:C3402,C3402,G$2:G3402,1)=1,COUNTIFS($C:$C,C3402,$G:$G,1)+ROW()/10000000,""),"")</f>
        <v/>
      </c>
      <c r="Q3402" s="0" t="str">
        <f aca="false">IF(K3402=1,IF(COUNTIFS(C$2:C3402,C3402,K$2:K3402,1)=1,1,0),"")</f>
        <v/>
      </c>
      <c r="R3402" s="0" t="str">
        <f aca="false">IF(M3402=1,IF(COUNTIFS(C$2:C3402,C3402,M$2:M3402,1)=1,1,0),"")</f>
        <v/>
      </c>
      <c r="S3402" s="0" t="str">
        <f aca="false">IF(L3402=1,IF(COUNTIFS(C$2:C3402,C3402,L$2:L3402,1)=1,1,0),"")</f>
        <v/>
      </c>
      <c r="T3402" s="38" t="str">
        <f aca="false">IF(N3402="","",N3402+ROW()/10000000)</f>
        <v/>
      </c>
      <c r="U3402" s="0" t="str">
        <f aca="false">IF(G3402=1,IF(B3402="",1,0),"")</f>
        <v/>
      </c>
    </row>
    <row r="3403" customFormat="false" ht="15" hidden="false" customHeight="false" outlineLevel="0" collapsed="false">
      <c r="A3403" s="35"/>
      <c r="B3403" s="35"/>
      <c r="G3403" s="0" t="str">
        <f aca="false">IF(A3403="","",IF(AND(A3403&gt;=Debut,A3403&lt;Fin),1,0))</f>
        <v/>
      </c>
      <c r="H3403" s="0" t="str">
        <f aca="false">IF(G3403=1,INT(ROUND((A3403-Debut)*86400,0)/600),"")</f>
        <v/>
      </c>
      <c r="I3403" s="0" t="str">
        <f aca="false">IF(G3403=1,INT(ROUND((A3403-Debut)*86400,0)/3600),"")</f>
        <v/>
      </c>
      <c r="J3403" s="0" t="str">
        <f aca="false">IF(OR(A3403="",B3403=""),"",ROUND((B3403-A3403)*86400,0))</f>
        <v/>
      </c>
      <c r="K3403" s="37" t="str">
        <f aca="false">IF(G3403=1,IF(COUNTIFS($C:$C,C3403,$G:$G,1,$A:$A,"&gt;="&amp;(A3403-FenetreInterm/86400),$A:$A,"&lt;="&amp;A3403)&gt;=NbInterm,1,0),"")</f>
        <v/>
      </c>
      <c r="L3403" s="37" t="str">
        <f aca="false">IF(G3403=1,IF(B3403="",0,IF(J3403&lt;SeuilFugitive,1,0)),"")</f>
        <v/>
      </c>
      <c r="M3403" s="37" t="str">
        <f aca="false">IF(G3403=1,IF(B3403="",IF((Fin-A3403)*24&gt;SeuilFigee,1,0),IF(J3403&gt;SeuilFigee*3600,1,0)),"")</f>
        <v/>
      </c>
      <c r="N3403" s="0" t="str">
        <f aca="false">IF(G3403=1,IF(COUNTIF(H$2:H3403,H3403)=1,COUNTIF($H:$H,H3403),""),"")</f>
        <v/>
      </c>
      <c r="O3403" s="0" t="str">
        <f aca="false">IF(G3403=1,IF(COUNTIF(I$2:I3403,I3403)=1,COUNTIF($I:$I,I3403),""),"")</f>
        <v/>
      </c>
      <c r="P3403" s="38" t="str">
        <f aca="false">IF(G3403=1,IF(COUNTIFS(C$2:C3403,C3403,G$2:G3403,1)=1,COUNTIFS($C:$C,C3403,$G:$G,1)+ROW()/10000000,""),"")</f>
        <v/>
      </c>
      <c r="Q3403" s="0" t="str">
        <f aca="false">IF(K3403=1,IF(COUNTIFS(C$2:C3403,C3403,K$2:K3403,1)=1,1,0),"")</f>
        <v/>
      </c>
      <c r="R3403" s="0" t="str">
        <f aca="false">IF(M3403=1,IF(COUNTIFS(C$2:C3403,C3403,M$2:M3403,1)=1,1,0),"")</f>
        <v/>
      </c>
      <c r="S3403" s="0" t="str">
        <f aca="false">IF(L3403=1,IF(COUNTIFS(C$2:C3403,C3403,L$2:L3403,1)=1,1,0),"")</f>
        <v/>
      </c>
      <c r="T3403" s="38" t="str">
        <f aca="false">IF(N3403="","",N3403+ROW()/10000000)</f>
        <v/>
      </c>
      <c r="U3403" s="0" t="str">
        <f aca="false">IF(G3403=1,IF(B3403="",1,0),"")</f>
        <v/>
      </c>
    </row>
    <row r="3404" customFormat="false" ht="15" hidden="false" customHeight="false" outlineLevel="0" collapsed="false">
      <c r="A3404" s="35"/>
      <c r="B3404" s="35"/>
      <c r="G3404" s="0" t="str">
        <f aca="false">IF(A3404="","",IF(AND(A3404&gt;=Debut,A3404&lt;Fin),1,0))</f>
        <v/>
      </c>
      <c r="H3404" s="0" t="str">
        <f aca="false">IF(G3404=1,INT(ROUND((A3404-Debut)*86400,0)/600),"")</f>
        <v/>
      </c>
      <c r="I3404" s="0" t="str">
        <f aca="false">IF(G3404=1,INT(ROUND((A3404-Debut)*86400,0)/3600),"")</f>
        <v/>
      </c>
      <c r="J3404" s="0" t="str">
        <f aca="false">IF(OR(A3404="",B3404=""),"",ROUND((B3404-A3404)*86400,0))</f>
        <v/>
      </c>
      <c r="K3404" s="37" t="str">
        <f aca="false">IF(G3404=1,IF(COUNTIFS($C:$C,C3404,$G:$G,1,$A:$A,"&gt;="&amp;(A3404-FenetreInterm/86400),$A:$A,"&lt;="&amp;A3404)&gt;=NbInterm,1,0),"")</f>
        <v/>
      </c>
      <c r="L3404" s="37" t="str">
        <f aca="false">IF(G3404=1,IF(B3404="",0,IF(J3404&lt;SeuilFugitive,1,0)),"")</f>
        <v/>
      </c>
      <c r="M3404" s="37" t="str">
        <f aca="false">IF(G3404=1,IF(B3404="",IF((Fin-A3404)*24&gt;SeuilFigee,1,0),IF(J3404&gt;SeuilFigee*3600,1,0)),"")</f>
        <v/>
      </c>
      <c r="N3404" s="0" t="str">
        <f aca="false">IF(G3404=1,IF(COUNTIF(H$2:H3404,H3404)=1,COUNTIF($H:$H,H3404),""),"")</f>
        <v/>
      </c>
      <c r="O3404" s="0" t="str">
        <f aca="false">IF(G3404=1,IF(COUNTIF(I$2:I3404,I3404)=1,COUNTIF($I:$I,I3404),""),"")</f>
        <v/>
      </c>
      <c r="P3404" s="38" t="str">
        <f aca="false">IF(G3404=1,IF(COUNTIFS(C$2:C3404,C3404,G$2:G3404,1)=1,COUNTIFS($C:$C,C3404,$G:$G,1)+ROW()/10000000,""),"")</f>
        <v/>
      </c>
      <c r="Q3404" s="0" t="str">
        <f aca="false">IF(K3404=1,IF(COUNTIFS(C$2:C3404,C3404,K$2:K3404,1)=1,1,0),"")</f>
        <v/>
      </c>
      <c r="R3404" s="0" t="str">
        <f aca="false">IF(M3404=1,IF(COUNTIFS(C$2:C3404,C3404,M$2:M3404,1)=1,1,0),"")</f>
        <v/>
      </c>
      <c r="S3404" s="0" t="str">
        <f aca="false">IF(L3404=1,IF(COUNTIFS(C$2:C3404,C3404,L$2:L3404,1)=1,1,0),"")</f>
        <v/>
      </c>
      <c r="T3404" s="38" t="str">
        <f aca="false">IF(N3404="","",N3404+ROW()/10000000)</f>
        <v/>
      </c>
      <c r="U3404" s="0" t="str">
        <f aca="false">IF(G3404=1,IF(B3404="",1,0),"")</f>
        <v/>
      </c>
    </row>
    <row r="3405" customFormat="false" ht="15" hidden="false" customHeight="false" outlineLevel="0" collapsed="false">
      <c r="A3405" s="35"/>
      <c r="B3405" s="35"/>
      <c r="G3405" s="0" t="str">
        <f aca="false">IF(A3405="","",IF(AND(A3405&gt;=Debut,A3405&lt;Fin),1,0))</f>
        <v/>
      </c>
      <c r="H3405" s="0" t="str">
        <f aca="false">IF(G3405=1,INT(ROUND((A3405-Debut)*86400,0)/600),"")</f>
        <v/>
      </c>
      <c r="I3405" s="0" t="str">
        <f aca="false">IF(G3405=1,INT(ROUND((A3405-Debut)*86400,0)/3600),"")</f>
        <v/>
      </c>
      <c r="J3405" s="0" t="str">
        <f aca="false">IF(OR(A3405="",B3405=""),"",ROUND((B3405-A3405)*86400,0))</f>
        <v/>
      </c>
      <c r="K3405" s="37" t="str">
        <f aca="false">IF(G3405=1,IF(COUNTIFS($C:$C,C3405,$G:$G,1,$A:$A,"&gt;="&amp;(A3405-FenetreInterm/86400),$A:$A,"&lt;="&amp;A3405)&gt;=NbInterm,1,0),"")</f>
        <v/>
      </c>
      <c r="L3405" s="37" t="str">
        <f aca="false">IF(G3405=1,IF(B3405="",0,IF(J3405&lt;SeuilFugitive,1,0)),"")</f>
        <v/>
      </c>
      <c r="M3405" s="37" t="str">
        <f aca="false">IF(G3405=1,IF(B3405="",IF((Fin-A3405)*24&gt;SeuilFigee,1,0),IF(J3405&gt;SeuilFigee*3600,1,0)),"")</f>
        <v/>
      </c>
      <c r="N3405" s="0" t="str">
        <f aca="false">IF(G3405=1,IF(COUNTIF(H$2:H3405,H3405)=1,COUNTIF($H:$H,H3405),""),"")</f>
        <v/>
      </c>
      <c r="O3405" s="0" t="str">
        <f aca="false">IF(G3405=1,IF(COUNTIF(I$2:I3405,I3405)=1,COUNTIF($I:$I,I3405),""),"")</f>
        <v/>
      </c>
      <c r="P3405" s="38" t="str">
        <f aca="false">IF(G3405=1,IF(COUNTIFS(C$2:C3405,C3405,G$2:G3405,1)=1,COUNTIFS($C:$C,C3405,$G:$G,1)+ROW()/10000000,""),"")</f>
        <v/>
      </c>
      <c r="Q3405" s="0" t="str">
        <f aca="false">IF(K3405=1,IF(COUNTIFS(C$2:C3405,C3405,K$2:K3405,1)=1,1,0),"")</f>
        <v/>
      </c>
      <c r="R3405" s="0" t="str">
        <f aca="false">IF(M3405=1,IF(COUNTIFS(C$2:C3405,C3405,M$2:M3405,1)=1,1,0),"")</f>
        <v/>
      </c>
      <c r="S3405" s="0" t="str">
        <f aca="false">IF(L3405=1,IF(COUNTIFS(C$2:C3405,C3405,L$2:L3405,1)=1,1,0),"")</f>
        <v/>
      </c>
      <c r="T3405" s="38" t="str">
        <f aca="false">IF(N3405="","",N3405+ROW()/10000000)</f>
        <v/>
      </c>
      <c r="U3405" s="0" t="str">
        <f aca="false">IF(G3405=1,IF(B3405="",1,0),"")</f>
        <v/>
      </c>
    </row>
    <row r="3406" customFormat="false" ht="15" hidden="false" customHeight="false" outlineLevel="0" collapsed="false">
      <c r="A3406" s="35"/>
      <c r="B3406" s="35"/>
      <c r="G3406" s="0" t="str">
        <f aca="false">IF(A3406="","",IF(AND(A3406&gt;=Debut,A3406&lt;Fin),1,0))</f>
        <v/>
      </c>
      <c r="H3406" s="0" t="str">
        <f aca="false">IF(G3406=1,INT(ROUND((A3406-Debut)*86400,0)/600),"")</f>
        <v/>
      </c>
      <c r="I3406" s="0" t="str">
        <f aca="false">IF(G3406=1,INT(ROUND((A3406-Debut)*86400,0)/3600),"")</f>
        <v/>
      </c>
      <c r="J3406" s="0" t="str">
        <f aca="false">IF(OR(A3406="",B3406=""),"",ROUND((B3406-A3406)*86400,0))</f>
        <v/>
      </c>
      <c r="K3406" s="37" t="str">
        <f aca="false">IF(G3406=1,IF(COUNTIFS($C:$C,C3406,$G:$G,1,$A:$A,"&gt;="&amp;(A3406-FenetreInterm/86400),$A:$A,"&lt;="&amp;A3406)&gt;=NbInterm,1,0),"")</f>
        <v/>
      </c>
      <c r="L3406" s="37" t="str">
        <f aca="false">IF(G3406=1,IF(B3406="",0,IF(J3406&lt;SeuilFugitive,1,0)),"")</f>
        <v/>
      </c>
      <c r="M3406" s="37" t="str">
        <f aca="false">IF(G3406=1,IF(B3406="",IF((Fin-A3406)*24&gt;SeuilFigee,1,0),IF(J3406&gt;SeuilFigee*3600,1,0)),"")</f>
        <v/>
      </c>
      <c r="N3406" s="0" t="str">
        <f aca="false">IF(G3406=1,IF(COUNTIF(H$2:H3406,H3406)=1,COUNTIF($H:$H,H3406),""),"")</f>
        <v/>
      </c>
      <c r="O3406" s="0" t="str">
        <f aca="false">IF(G3406=1,IF(COUNTIF(I$2:I3406,I3406)=1,COUNTIF($I:$I,I3406),""),"")</f>
        <v/>
      </c>
      <c r="P3406" s="38" t="str">
        <f aca="false">IF(G3406=1,IF(COUNTIFS(C$2:C3406,C3406,G$2:G3406,1)=1,COUNTIFS($C:$C,C3406,$G:$G,1)+ROW()/10000000,""),"")</f>
        <v/>
      </c>
      <c r="Q3406" s="0" t="str">
        <f aca="false">IF(K3406=1,IF(COUNTIFS(C$2:C3406,C3406,K$2:K3406,1)=1,1,0),"")</f>
        <v/>
      </c>
      <c r="R3406" s="0" t="str">
        <f aca="false">IF(M3406=1,IF(COUNTIFS(C$2:C3406,C3406,M$2:M3406,1)=1,1,0),"")</f>
        <v/>
      </c>
      <c r="S3406" s="0" t="str">
        <f aca="false">IF(L3406=1,IF(COUNTIFS(C$2:C3406,C3406,L$2:L3406,1)=1,1,0),"")</f>
        <v/>
      </c>
      <c r="T3406" s="38" t="str">
        <f aca="false">IF(N3406="","",N3406+ROW()/10000000)</f>
        <v/>
      </c>
      <c r="U3406" s="0" t="str">
        <f aca="false">IF(G3406=1,IF(B3406="",1,0),"")</f>
        <v/>
      </c>
    </row>
    <row r="3407" customFormat="false" ht="15" hidden="false" customHeight="false" outlineLevel="0" collapsed="false">
      <c r="A3407" s="35"/>
      <c r="B3407" s="35"/>
      <c r="G3407" s="0" t="str">
        <f aca="false">IF(A3407="","",IF(AND(A3407&gt;=Debut,A3407&lt;Fin),1,0))</f>
        <v/>
      </c>
      <c r="H3407" s="0" t="str">
        <f aca="false">IF(G3407=1,INT(ROUND((A3407-Debut)*86400,0)/600),"")</f>
        <v/>
      </c>
      <c r="I3407" s="0" t="str">
        <f aca="false">IF(G3407=1,INT(ROUND((A3407-Debut)*86400,0)/3600),"")</f>
        <v/>
      </c>
      <c r="J3407" s="0" t="str">
        <f aca="false">IF(OR(A3407="",B3407=""),"",ROUND((B3407-A3407)*86400,0))</f>
        <v/>
      </c>
      <c r="K3407" s="37" t="str">
        <f aca="false">IF(G3407=1,IF(COUNTIFS($C:$C,C3407,$G:$G,1,$A:$A,"&gt;="&amp;(A3407-FenetreInterm/86400),$A:$A,"&lt;="&amp;A3407)&gt;=NbInterm,1,0),"")</f>
        <v/>
      </c>
      <c r="L3407" s="37" t="str">
        <f aca="false">IF(G3407=1,IF(B3407="",0,IF(J3407&lt;SeuilFugitive,1,0)),"")</f>
        <v/>
      </c>
      <c r="M3407" s="37" t="str">
        <f aca="false">IF(G3407=1,IF(B3407="",IF((Fin-A3407)*24&gt;SeuilFigee,1,0),IF(J3407&gt;SeuilFigee*3600,1,0)),"")</f>
        <v/>
      </c>
      <c r="N3407" s="0" t="str">
        <f aca="false">IF(G3407=1,IF(COUNTIF(H$2:H3407,H3407)=1,COUNTIF($H:$H,H3407),""),"")</f>
        <v/>
      </c>
      <c r="O3407" s="0" t="str">
        <f aca="false">IF(G3407=1,IF(COUNTIF(I$2:I3407,I3407)=1,COUNTIF($I:$I,I3407),""),"")</f>
        <v/>
      </c>
      <c r="P3407" s="38" t="str">
        <f aca="false">IF(G3407=1,IF(COUNTIFS(C$2:C3407,C3407,G$2:G3407,1)=1,COUNTIFS($C:$C,C3407,$G:$G,1)+ROW()/10000000,""),"")</f>
        <v/>
      </c>
      <c r="Q3407" s="0" t="str">
        <f aca="false">IF(K3407=1,IF(COUNTIFS(C$2:C3407,C3407,K$2:K3407,1)=1,1,0),"")</f>
        <v/>
      </c>
      <c r="R3407" s="0" t="str">
        <f aca="false">IF(M3407=1,IF(COUNTIFS(C$2:C3407,C3407,M$2:M3407,1)=1,1,0),"")</f>
        <v/>
      </c>
      <c r="S3407" s="0" t="str">
        <f aca="false">IF(L3407=1,IF(COUNTIFS(C$2:C3407,C3407,L$2:L3407,1)=1,1,0),"")</f>
        <v/>
      </c>
      <c r="T3407" s="38" t="str">
        <f aca="false">IF(N3407="","",N3407+ROW()/10000000)</f>
        <v/>
      </c>
      <c r="U3407" s="0" t="str">
        <f aca="false">IF(G3407=1,IF(B3407="",1,0),"")</f>
        <v/>
      </c>
    </row>
    <row r="3408" customFormat="false" ht="15" hidden="false" customHeight="false" outlineLevel="0" collapsed="false">
      <c r="A3408" s="35"/>
      <c r="B3408" s="35"/>
      <c r="G3408" s="0" t="str">
        <f aca="false">IF(A3408="","",IF(AND(A3408&gt;=Debut,A3408&lt;Fin),1,0))</f>
        <v/>
      </c>
      <c r="H3408" s="0" t="str">
        <f aca="false">IF(G3408=1,INT(ROUND((A3408-Debut)*86400,0)/600),"")</f>
        <v/>
      </c>
      <c r="I3408" s="0" t="str">
        <f aca="false">IF(G3408=1,INT(ROUND((A3408-Debut)*86400,0)/3600),"")</f>
        <v/>
      </c>
      <c r="J3408" s="0" t="str">
        <f aca="false">IF(OR(A3408="",B3408=""),"",ROUND((B3408-A3408)*86400,0))</f>
        <v/>
      </c>
      <c r="K3408" s="37" t="str">
        <f aca="false">IF(G3408=1,IF(COUNTIFS($C:$C,C3408,$G:$G,1,$A:$A,"&gt;="&amp;(A3408-FenetreInterm/86400),$A:$A,"&lt;="&amp;A3408)&gt;=NbInterm,1,0),"")</f>
        <v/>
      </c>
      <c r="L3408" s="37" t="str">
        <f aca="false">IF(G3408=1,IF(B3408="",0,IF(J3408&lt;SeuilFugitive,1,0)),"")</f>
        <v/>
      </c>
      <c r="M3408" s="37" t="str">
        <f aca="false">IF(G3408=1,IF(B3408="",IF((Fin-A3408)*24&gt;SeuilFigee,1,0),IF(J3408&gt;SeuilFigee*3600,1,0)),"")</f>
        <v/>
      </c>
      <c r="N3408" s="0" t="str">
        <f aca="false">IF(G3408=1,IF(COUNTIF(H$2:H3408,H3408)=1,COUNTIF($H:$H,H3408),""),"")</f>
        <v/>
      </c>
      <c r="O3408" s="0" t="str">
        <f aca="false">IF(G3408=1,IF(COUNTIF(I$2:I3408,I3408)=1,COUNTIF($I:$I,I3408),""),"")</f>
        <v/>
      </c>
      <c r="P3408" s="38" t="str">
        <f aca="false">IF(G3408=1,IF(COUNTIFS(C$2:C3408,C3408,G$2:G3408,1)=1,COUNTIFS($C:$C,C3408,$G:$G,1)+ROW()/10000000,""),"")</f>
        <v/>
      </c>
      <c r="Q3408" s="0" t="str">
        <f aca="false">IF(K3408=1,IF(COUNTIFS(C$2:C3408,C3408,K$2:K3408,1)=1,1,0),"")</f>
        <v/>
      </c>
      <c r="R3408" s="0" t="str">
        <f aca="false">IF(M3408=1,IF(COUNTIFS(C$2:C3408,C3408,M$2:M3408,1)=1,1,0),"")</f>
        <v/>
      </c>
      <c r="S3408" s="0" t="str">
        <f aca="false">IF(L3408=1,IF(COUNTIFS(C$2:C3408,C3408,L$2:L3408,1)=1,1,0),"")</f>
        <v/>
      </c>
      <c r="T3408" s="38" t="str">
        <f aca="false">IF(N3408="","",N3408+ROW()/10000000)</f>
        <v/>
      </c>
      <c r="U3408" s="0" t="str">
        <f aca="false">IF(G3408=1,IF(B3408="",1,0),"")</f>
        <v/>
      </c>
    </row>
    <row r="3409" customFormat="false" ht="15" hidden="false" customHeight="false" outlineLevel="0" collapsed="false">
      <c r="A3409" s="35"/>
      <c r="B3409" s="35"/>
      <c r="G3409" s="0" t="str">
        <f aca="false">IF(A3409="","",IF(AND(A3409&gt;=Debut,A3409&lt;Fin),1,0))</f>
        <v/>
      </c>
      <c r="H3409" s="0" t="str">
        <f aca="false">IF(G3409=1,INT(ROUND((A3409-Debut)*86400,0)/600),"")</f>
        <v/>
      </c>
      <c r="I3409" s="0" t="str">
        <f aca="false">IF(G3409=1,INT(ROUND((A3409-Debut)*86400,0)/3600),"")</f>
        <v/>
      </c>
      <c r="J3409" s="0" t="str">
        <f aca="false">IF(OR(A3409="",B3409=""),"",ROUND((B3409-A3409)*86400,0))</f>
        <v/>
      </c>
      <c r="K3409" s="37" t="str">
        <f aca="false">IF(G3409=1,IF(COUNTIFS($C:$C,C3409,$G:$G,1,$A:$A,"&gt;="&amp;(A3409-FenetreInterm/86400),$A:$A,"&lt;="&amp;A3409)&gt;=NbInterm,1,0),"")</f>
        <v/>
      </c>
      <c r="L3409" s="37" t="str">
        <f aca="false">IF(G3409=1,IF(B3409="",0,IF(J3409&lt;SeuilFugitive,1,0)),"")</f>
        <v/>
      </c>
      <c r="M3409" s="37" t="str">
        <f aca="false">IF(G3409=1,IF(B3409="",IF((Fin-A3409)*24&gt;SeuilFigee,1,0),IF(J3409&gt;SeuilFigee*3600,1,0)),"")</f>
        <v/>
      </c>
      <c r="N3409" s="0" t="str">
        <f aca="false">IF(G3409=1,IF(COUNTIF(H$2:H3409,H3409)=1,COUNTIF($H:$H,H3409),""),"")</f>
        <v/>
      </c>
      <c r="O3409" s="0" t="str">
        <f aca="false">IF(G3409=1,IF(COUNTIF(I$2:I3409,I3409)=1,COUNTIF($I:$I,I3409),""),"")</f>
        <v/>
      </c>
      <c r="P3409" s="38" t="str">
        <f aca="false">IF(G3409=1,IF(COUNTIFS(C$2:C3409,C3409,G$2:G3409,1)=1,COUNTIFS($C:$C,C3409,$G:$G,1)+ROW()/10000000,""),"")</f>
        <v/>
      </c>
      <c r="Q3409" s="0" t="str">
        <f aca="false">IF(K3409=1,IF(COUNTIFS(C$2:C3409,C3409,K$2:K3409,1)=1,1,0),"")</f>
        <v/>
      </c>
      <c r="R3409" s="0" t="str">
        <f aca="false">IF(M3409=1,IF(COUNTIFS(C$2:C3409,C3409,M$2:M3409,1)=1,1,0),"")</f>
        <v/>
      </c>
      <c r="S3409" s="0" t="str">
        <f aca="false">IF(L3409=1,IF(COUNTIFS(C$2:C3409,C3409,L$2:L3409,1)=1,1,0),"")</f>
        <v/>
      </c>
      <c r="T3409" s="38" t="str">
        <f aca="false">IF(N3409="","",N3409+ROW()/10000000)</f>
        <v/>
      </c>
      <c r="U3409" s="0" t="str">
        <f aca="false">IF(G3409=1,IF(B3409="",1,0),"")</f>
        <v/>
      </c>
    </row>
    <row r="3410" customFormat="false" ht="15" hidden="false" customHeight="false" outlineLevel="0" collapsed="false">
      <c r="A3410" s="35"/>
      <c r="B3410" s="35"/>
      <c r="G3410" s="0" t="str">
        <f aca="false">IF(A3410="","",IF(AND(A3410&gt;=Debut,A3410&lt;Fin),1,0))</f>
        <v/>
      </c>
      <c r="H3410" s="0" t="str">
        <f aca="false">IF(G3410=1,INT(ROUND((A3410-Debut)*86400,0)/600),"")</f>
        <v/>
      </c>
      <c r="I3410" s="0" t="str">
        <f aca="false">IF(G3410=1,INT(ROUND((A3410-Debut)*86400,0)/3600),"")</f>
        <v/>
      </c>
      <c r="J3410" s="0" t="str">
        <f aca="false">IF(OR(A3410="",B3410=""),"",ROUND((B3410-A3410)*86400,0))</f>
        <v/>
      </c>
      <c r="K3410" s="37" t="str">
        <f aca="false">IF(G3410=1,IF(COUNTIFS($C:$C,C3410,$G:$G,1,$A:$A,"&gt;="&amp;(A3410-FenetreInterm/86400),$A:$A,"&lt;="&amp;A3410)&gt;=NbInterm,1,0),"")</f>
        <v/>
      </c>
      <c r="L3410" s="37" t="str">
        <f aca="false">IF(G3410=1,IF(B3410="",0,IF(J3410&lt;SeuilFugitive,1,0)),"")</f>
        <v/>
      </c>
      <c r="M3410" s="37" t="str">
        <f aca="false">IF(G3410=1,IF(B3410="",IF((Fin-A3410)*24&gt;SeuilFigee,1,0),IF(J3410&gt;SeuilFigee*3600,1,0)),"")</f>
        <v/>
      </c>
      <c r="N3410" s="0" t="str">
        <f aca="false">IF(G3410=1,IF(COUNTIF(H$2:H3410,H3410)=1,COUNTIF($H:$H,H3410),""),"")</f>
        <v/>
      </c>
      <c r="O3410" s="0" t="str">
        <f aca="false">IF(G3410=1,IF(COUNTIF(I$2:I3410,I3410)=1,COUNTIF($I:$I,I3410),""),"")</f>
        <v/>
      </c>
      <c r="P3410" s="38" t="str">
        <f aca="false">IF(G3410=1,IF(COUNTIFS(C$2:C3410,C3410,G$2:G3410,1)=1,COUNTIFS($C:$C,C3410,$G:$G,1)+ROW()/10000000,""),"")</f>
        <v/>
      </c>
      <c r="Q3410" s="0" t="str">
        <f aca="false">IF(K3410=1,IF(COUNTIFS(C$2:C3410,C3410,K$2:K3410,1)=1,1,0),"")</f>
        <v/>
      </c>
      <c r="R3410" s="0" t="str">
        <f aca="false">IF(M3410=1,IF(COUNTIFS(C$2:C3410,C3410,M$2:M3410,1)=1,1,0),"")</f>
        <v/>
      </c>
      <c r="S3410" s="0" t="str">
        <f aca="false">IF(L3410=1,IF(COUNTIFS(C$2:C3410,C3410,L$2:L3410,1)=1,1,0),"")</f>
        <v/>
      </c>
      <c r="T3410" s="38" t="str">
        <f aca="false">IF(N3410="","",N3410+ROW()/10000000)</f>
        <v/>
      </c>
      <c r="U3410" s="0" t="str">
        <f aca="false">IF(G3410=1,IF(B3410="",1,0),"")</f>
        <v/>
      </c>
    </row>
    <row r="3411" customFormat="false" ht="15" hidden="false" customHeight="false" outlineLevel="0" collapsed="false">
      <c r="A3411" s="35"/>
      <c r="B3411" s="35"/>
      <c r="G3411" s="0" t="str">
        <f aca="false">IF(A3411="","",IF(AND(A3411&gt;=Debut,A3411&lt;Fin),1,0))</f>
        <v/>
      </c>
      <c r="H3411" s="0" t="str">
        <f aca="false">IF(G3411=1,INT(ROUND((A3411-Debut)*86400,0)/600),"")</f>
        <v/>
      </c>
      <c r="I3411" s="0" t="str">
        <f aca="false">IF(G3411=1,INT(ROUND((A3411-Debut)*86400,0)/3600),"")</f>
        <v/>
      </c>
      <c r="J3411" s="0" t="str">
        <f aca="false">IF(OR(A3411="",B3411=""),"",ROUND((B3411-A3411)*86400,0))</f>
        <v/>
      </c>
      <c r="K3411" s="37" t="str">
        <f aca="false">IF(G3411=1,IF(COUNTIFS($C:$C,C3411,$G:$G,1,$A:$A,"&gt;="&amp;(A3411-FenetreInterm/86400),$A:$A,"&lt;="&amp;A3411)&gt;=NbInterm,1,0),"")</f>
        <v/>
      </c>
      <c r="L3411" s="37" t="str">
        <f aca="false">IF(G3411=1,IF(B3411="",0,IF(J3411&lt;SeuilFugitive,1,0)),"")</f>
        <v/>
      </c>
      <c r="M3411" s="37" t="str">
        <f aca="false">IF(G3411=1,IF(B3411="",IF((Fin-A3411)*24&gt;SeuilFigee,1,0),IF(J3411&gt;SeuilFigee*3600,1,0)),"")</f>
        <v/>
      </c>
      <c r="N3411" s="0" t="str">
        <f aca="false">IF(G3411=1,IF(COUNTIF(H$2:H3411,H3411)=1,COUNTIF($H:$H,H3411),""),"")</f>
        <v/>
      </c>
      <c r="O3411" s="0" t="str">
        <f aca="false">IF(G3411=1,IF(COUNTIF(I$2:I3411,I3411)=1,COUNTIF($I:$I,I3411),""),"")</f>
        <v/>
      </c>
      <c r="P3411" s="38" t="str">
        <f aca="false">IF(G3411=1,IF(COUNTIFS(C$2:C3411,C3411,G$2:G3411,1)=1,COUNTIFS($C:$C,C3411,$G:$G,1)+ROW()/10000000,""),"")</f>
        <v/>
      </c>
      <c r="Q3411" s="0" t="str">
        <f aca="false">IF(K3411=1,IF(COUNTIFS(C$2:C3411,C3411,K$2:K3411,1)=1,1,0),"")</f>
        <v/>
      </c>
      <c r="R3411" s="0" t="str">
        <f aca="false">IF(M3411=1,IF(COUNTIFS(C$2:C3411,C3411,M$2:M3411,1)=1,1,0),"")</f>
        <v/>
      </c>
      <c r="S3411" s="0" t="str">
        <f aca="false">IF(L3411=1,IF(COUNTIFS(C$2:C3411,C3411,L$2:L3411,1)=1,1,0),"")</f>
        <v/>
      </c>
      <c r="T3411" s="38" t="str">
        <f aca="false">IF(N3411="","",N3411+ROW()/10000000)</f>
        <v/>
      </c>
      <c r="U3411" s="0" t="str">
        <f aca="false">IF(G3411=1,IF(B3411="",1,0),"")</f>
        <v/>
      </c>
    </row>
    <row r="3412" customFormat="false" ht="15" hidden="false" customHeight="false" outlineLevel="0" collapsed="false">
      <c r="A3412" s="35"/>
      <c r="B3412" s="35"/>
      <c r="G3412" s="0" t="str">
        <f aca="false">IF(A3412="","",IF(AND(A3412&gt;=Debut,A3412&lt;Fin),1,0))</f>
        <v/>
      </c>
      <c r="H3412" s="0" t="str">
        <f aca="false">IF(G3412=1,INT(ROUND((A3412-Debut)*86400,0)/600),"")</f>
        <v/>
      </c>
      <c r="I3412" s="0" t="str">
        <f aca="false">IF(G3412=1,INT(ROUND((A3412-Debut)*86400,0)/3600),"")</f>
        <v/>
      </c>
      <c r="J3412" s="0" t="str">
        <f aca="false">IF(OR(A3412="",B3412=""),"",ROUND((B3412-A3412)*86400,0))</f>
        <v/>
      </c>
      <c r="K3412" s="37" t="str">
        <f aca="false">IF(G3412=1,IF(COUNTIFS($C:$C,C3412,$G:$G,1,$A:$A,"&gt;="&amp;(A3412-FenetreInterm/86400),$A:$A,"&lt;="&amp;A3412)&gt;=NbInterm,1,0),"")</f>
        <v/>
      </c>
      <c r="L3412" s="37" t="str">
        <f aca="false">IF(G3412=1,IF(B3412="",0,IF(J3412&lt;SeuilFugitive,1,0)),"")</f>
        <v/>
      </c>
      <c r="M3412" s="37" t="str">
        <f aca="false">IF(G3412=1,IF(B3412="",IF((Fin-A3412)*24&gt;SeuilFigee,1,0),IF(J3412&gt;SeuilFigee*3600,1,0)),"")</f>
        <v/>
      </c>
      <c r="N3412" s="0" t="str">
        <f aca="false">IF(G3412=1,IF(COUNTIF(H$2:H3412,H3412)=1,COUNTIF($H:$H,H3412),""),"")</f>
        <v/>
      </c>
      <c r="O3412" s="0" t="str">
        <f aca="false">IF(G3412=1,IF(COUNTIF(I$2:I3412,I3412)=1,COUNTIF($I:$I,I3412),""),"")</f>
        <v/>
      </c>
      <c r="P3412" s="38" t="str">
        <f aca="false">IF(G3412=1,IF(COUNTIFS(C$2:C3412,C3412,G$2:G3412,1)=1,COUNTIFS($C:$C,C3412,$G:$G,1)+ROW()/10000000,""),"")</f>
        <v/>
      </c>
      <c r="Q3412" s="0" t="str">
        <f aca="false">IF(K3412=1,IF(COUNTIFS(C$2:C3412,C3412,K$2:K3412,1)=1,1,0),"")</f>
        <v/>
      </c>
      <c r="R3412" s="0" t="str">
        <f aca="false">IF(M3412=1,IF(COUNTIFS(C$2:C3412,C3412,M$2:M3412,1)=1,1,0),"")</f>
        <v/>
      </c>
      <c r="S3412" s="0" t="str">
        <f aca="false">IF(L3412=1,IF(COUNTIFS(C$2:C3412,C3412,L$2:L3412,1)=1,1,0),"")</f>
        <v/>
      </c>
      <c r="T3412" s="38" t="str">
        <f aca="false">IF(N3412="","",N3412+ROW()/10000000)</f>
        <v/>
      </c>
      <c r="U3412" s="0" t="str">
        <f aca="false">IF(G3412=1,IF(B3412="",1,0),"")</f>
        <v/>
      </c>
    </row>
    <row r="3413" customFormat="false" ht="15" hidden="false" customHeight="false" outlineLevel="0" collapsed="false">
      <c r="A3413" s="35"/>
      <c r="B3413" s="35"/>
      <c r="G3413" s="0" t="str">
        <f aca="false">IF(A3413="","",IF(AND(A3413&gt;=Debut,A3413&lt;Fin),1,0))</f>
        <v/>
      </c>
      <c r="H3413" s="0" t="str">
        <f aca="false">IF(G3413=1,INT(ROUND((A3413-Debut)*86400,0)/600),"")</f>
        <v/>
      </c>
      <c r="I3413" s="0" t="str">
        <f aca="false">IF(G3413=1,INT(ROUND((A3413-Debut)*86400,0)/3600),"")</f>
        <v/>
      </c>
      <c r="J3413" s="0" t="str">
        <f aca="false">IF(OR(A3413="",B3413=""),"",ROUND((B3413-A3413)*86400,0))</f>
        <v/>
      </c>
      <c r="K3413" s="37" t="str">
        <f aca="false">IF(G3413=1,IF(COUNTIFS($C:$C,C3413,$G:$G,1,$A:$A,"&gt;="&amp;(A3413-FenetreInterm/86400),$A:$A,"&lt;="&amp;A3413)&gt;=NbInterm,1,0),"")</f>
        <v/>
      </c>
      <c r="L3413" s="37" t="str">
        <f aca="false">IF(G3413=1,IF(B3413="",0,IF(J3413&lt;SeuilFugitive,1,0)),"")</f>
        <v/>
      </c>
      <c r="M3413" s="37" t="str">
        <f aca="false">IF(G3413=1,IF(B3413="",IF((Fin-A3413)*24&gt;SeuilFigee,1,0),IF(J3413&gt;SeuilFigee*3600,1,0)),"")</f>
        <v/>
      </c>
      <c r="N3413" s="0" t="str">
        <f aca="false">IF(G3413=1,IF(COUNTIF(H$2:H3413,H3413)=1,COUNTIF($H:$H,H3413),""),"")</f>
        <v/>
      </c>
      <c r="O3413" s="0" t="str">
        <f aca="false">IF(G3413=1,IF(COUNTIF(I$2:I3413,I3413)=1,COUNTIF($I:$I,I3413),""),"")</f>
        <v/>
      </c>
      <c r="P3413" s="38" t="str">
        <f aca="false">IF(G3413=1,IF(COUNTIFS(C$2:C3413,C3413,G$2:G3413,1)=1,COUNTIFS($C:$C,C3413,$G:$G,1)+ROW()/10000000,""),"")</f>
        <v/>
      </c>
      <c r="Q3413" s="0" t="str">
        <f aca="false">IF(K3413=1,IF(COUNTIFS(C$2:C3413,C3413,K$2:K3413,1)=1,1,0),"")</f>
        <v/>
      </c>
      <c r="R3413" s="0" t="str">
        <f aca="false">IF(M3413=1,IF(COUNTIFS(C$2:C3413,C3413,M$2:M3413,1)=1,1,0),"")</f>
        <v/>
      </c>
      <c r="S3413" s="0" t="str">
        <f aca="false">IF(L3413=1,IF(COUNTIFS(C$2:C3413,C3413,L$2:L3413,1)=1,1,0),"")</f>
        <v/>
      </c>
      <c r="T3413" s="38" t="str">
        <f aca="false">IF(N3413="","",N3413+ROW()/10000000)</f>
        <v/>
      </c>
      <c r="U3413" s="0" t="str">
        <f aca="false">IF(G3413=1,IF(B3413="",1,0),"")</f>
        <v/>
      </c>
    </row>
    <row r="3414" customFormat="false" ht="15" hidden="false" customHeight="false" outlineLevel="0" collapsed="false">
      <c r="A3414" s="35"/>
      <c r="B3414" s="35"/>
      <c r="G3414" s="0" t="str">
        <f aca="false">IF(A3414="","",IF(AND(A3414&gt;=Debut,A3414&lt;Fin),1,0))</f>
        <v/>
      </c>
      <c r="H3414" s="0" t="str">
        <f aca="false">IF(G3414=1,INT(ROUND((A3414-Debut)*86400,0)/600),"")</f>
        <v/>
      </c>
      <c r="I3414" s="0" t="str">
        <f aca="false">IF(G3414=1,INT(ROUND((A3414-Debut)*86400,0)/3600),"")</f>
        <v/>
      </c>
      <c r="J3414" s="0" t="str">
        <f aca="false">IF(OR(A3414="",B3414=""),"",ROUND((B3414-A3414)*86400,0))</f>
        <v/>
      </c>
      <c r="K3414" s="37" t="str">
        <f aca="false">IF(G3414=1,IF(COUNTIFS($C:$C,C3414,$G:$G,1,$A:$A,"&gt;="&amp;(A3414-FenetreInterm/86400),$A:$A,"&lt;="&amp;A3414)&gt;=NbInterm,1,0),"")</f>
        <v/>
      </c>
      <c r="L3414" s="37" t="str">
        <f aca="false">IF(G3414=1,IF(B3414="",0,IF(J3414&lt;SeuilFugitive,1,0)),"")</f>
        <v/>
      </c>
      <c r="M3414" s="37" t="str">
        <f aca="false">IF(G3414=1,IF(B3414="",IF((Fin-A3414)*24&gt;SeuilFigee,1,0),IF(J3414&gt;SeuilFigee*3600,1,0)),"")</f>
        <v/>
      </c>
      <c r="N3414" s="0" t="str">
        <f aca="false">IF(G3414=1,IF(COUNTIF(H$2:H3414,H3414)=1,COUNTIF($H:$H,H3414),""),"")</f>
        <v/>
      </c>
      <c r="O3414" s="0" t="str">
        <f aca="false">IF(G3414=1,IF(COUNTIF(I$2:I3414,I3414)=1,COUNTIF($I:$I,I3414),""),"")</f>
        <v/>
      </c>
      <c r="P3414" s="38" t="str">
        <f aca="false">IF(G3414=1,IF(COUNTIFS(C$2:C3414,C3414,G$2:G3414,1)=1,COUNTIFS($C:$C,C3414,$G:$G,1)+ROW()/10000000,""),"")</f>
        <v/>
      </c>
      <c r="Q3414" s="0" t="str">
        <f aca="false">IF(K3414=1,IF(COUNTIFS(C$2:C3414,C3414,K$2:K3414,1)=1,1,0),"")</f>
        <v/>
      </c>
      <c r="R3414" s="0" t="str">
        <f aca="false">IF(M3414=1,IF(COUNTIFS(C$2:C3414,C3414,M$2:M3414,1)=1,1,0),"")</f>
        <v/>
      </c>
      <c r="S3414" s="0" t="str">
        <f aca="false">IF(L3414=1,IF(COUNTIFS(C$2:C3414,C3414,L$2:L3414,1)=1,1,0),"")</f>
        <v/>
      </c>
      <c r="T3414" s="38" t="str">
        <f aca="false">IF(N3414="","",N3414+ROW()/10000000)</f>
        <v/>
      </c>
      <c r="U3414" s="0" t="str">
        <f aca="false">IF(G3414=1,IF(B3414="",1,0),"")</f>
        <v/>
      </c>
    </row>
    <row r="3415" customFormat="false" ht="15" hidden="false" customHeight="false" outlineLevel="0" collapsed="false">
      <c r="A3415" s="35"/>
      <c r="B3415" s="35"/>
      <c r="G3415" s="0" t="str">
        <f aca="false">IF(A3415="","",IF(AND(A3415&gt;=Debut,A3415&lt;Fin),1,0))</f>
        <v/>
      </c>
      <c r="H3415" s="0" t="str">
        <f aca="false">IF(G3415=1,INT(ROUND((A3415-Debut)*86400,0)/600),"")</f>
        <v/>
      </c>
      <c r="I3415" s="0" t="str">
        <f aca="false">IF(G3415=1,INT(ROUND((A3415-Debut)*86400,0)/3600),"")</f>
        <v/>
      </c>
      <c r="J3415" s="0" t="str">
        <f aca="false">IF(OR(A3415="",B3415=""),"",ROUND((B3415-A3415)*86400,0))</f>
        <v/>
      </c>
      <c r="K3415" s="37" t="str">
        <f aca="false">IF(G3415=1,IF(COUNTIFS($C:$C,C3415,$G:$G,1,$A:$A,"&gt;="&amp;(A3415-FenetreInterm/86400),$A:$A,"&lt;="&amp;A3415)&gt;=NbInterm,1,0),"")</f>
        <v/>
      </c>
      <c r="L3415" s="37" t="str">
        <f aca="false">IF(G3415=1,IF(B3415="",0,IF(J3415&lt;SeuilFugitive,1,0)),"")</f>
        <v/>
      </c>
      <c r="M3415" s="37" t="str">
        <f aca="false">IF(G3415=1,IF(B3415="",IF((Fin-A3415)*24&gt;SeuilFigee,1,0),IF(J3415&gt;SeuilFigee*3600,1,0)),"")</f>
        <v/>
      </c>
      <c r="N3415" s="0" t="str">
        <f aca="false">IF(G3415=1,IF(COUNTIF(H$2:H3415,H3415)=1,COUNTIF($H:$H,H3415),""),"")</f>
        <v/>
      </c>
      <c r="O3415" s="0" t="str">
        <f aca="false">IF(G3415=1,IF(COUNTIF(I$2:I3415,I3415)=1,COUNTIF($I:$I,I3415),""),"")</f>
        <v/>
      </c>
      <c r="P3415" s="38" t="str">
        <f aca="false">IF(G3415=1,IF(COUNTIFS(C$2:C3415,C3415,G$2:G3415,1)=1,COUNTIFS($C:$C,C3415,$G:$G,1)+ROW()/10000000,""),"")</f>
        <v/>
      </c>
      <c r="Q3415" s="0" t="str">
        <f aca="false">IF(K3415=1,IF(COUNTIFS(C$2:C3415,C3415,K$2:K3415,1)=1,1,0),"")</f>
        <v/>
      </c>
      <c r="R3415" s="0" t="str">
        <f aca="false">IF(M3415=1,IF(COUNTIFS(C$2:C3415,C3415,M$2:M3415,1)=1,1,0),"")</f>
        <v/>
      </c>
      <c r="S3415" s="0" t="str">
        <f aca="false">IF(L3415=1,IF(COUNTIFS(C$2:C3415,C3415,L$2:L3415,1)=1,1,0),"")</f>
        <v/>
      </c>
      <c r="T3415" s="38" t="str">
        <f aca="false">IF(N3415="","",N3415+ROW()/10000000)</f>
        <v/>
      </c>
      <c r="U3415" s="0" t="str">
        <f aca="false">IF(G3415=1,IF(B3415="",1,0),"")</f>
        <v/>
      </c>
    </row>
    <row r="3416" customFormat="false" ht="15" hidden="false" customHeight="false" outlineLevel="0" collapsed="false">
      <c r="A3416" s="35"/>
      <c r="B3416" s="35"/>
      <c r="G3416" s="0" t="str">
        <f aca="false">IF(A3416="","",IF(AND(A3416&gt;=Debut,A3416&lt;Fin),1,0))</f>
        <v/>
      </c>
      <c r="H3416" s="0" t="str">
        <f aca="false">IF(G3416=1,INT(ROUND((A3416-Debut)*86400,0)/600),"")</f>
        <v/>
      </c>
      <c r="I3416" s="0" t="str">
        <f aca="false">IF(G3416=1,INT(ROUND((A3416-Debut)*86400,0)/3600),"")</f>
        <v/>
      </c>
      <c r="J3416" s="0" t="str">
        <f aca="false">IF(OR(A3416="",B3416=""),"",ROUND((B3416-A3416)*86400,0))</f>
        <v/>
      </c>
      <c r="K3416" s="37" t="str">
        <f aca="false">IF(G3416=1,IF(COUNTIFS($C:$C,C3416,$G:$G,1,$A:$A,"&gt;="&amp;(A3416-FenetreInterm/86400),$A:$A,"&lt;="&amp;A3416)&gt;=NbInterm,1,0),"")</f>
        <v/>
      </c>
      <c r="L3416" s="37" t="str">
        <f aca="false">IF(G3416=1,IF(B3416="",0,IF(J3416&lt;SeuilFugitive,1,0)),"")</f>
        <v/>
      </c>
      <c r="M3416" s="37" t="str">
        <f aca="false">IF(G3416=1,IF(B3416="",IF((Fin-A3416)*24&gt;SeuilFigee,1,0),IF(J3416&gt;SeuilFigee*3600,1,0)),"")</f>
        <v/>
      </c>
      <c r="N3416" s="0" t="str">
        <f aca="false">IF(G3416=1,IF(COUNTIF(H$2:H3416,H3416)=1,COUNTIF($H:$H,H3416),""),"")</f>
        <v/>
      </c>
      <c r="O3416" s="0" t="str">
        <f aca="false">IF(G3416=1,IF(COUNTIF(I$2:I3416,I3416)=1,COUNTIF($I:$I,I3416),""),"")</f>
        <v/>
      </c>
      <c r="P3416" s="38" t="str">
        <f aca="false">IF(G3416=1,IF(COUNTIFS(C$2:C3416,C3416,G$2:G3416,1)=1,COUNTIFS($C:$C,C3416,$G:$G,1)+ROW()/10000000,""),"")</f>
        <v/>
      </c>
      <c r="Q3416" s="0" t="str">
        <f aca="false">IF(K3416=1,IF(COUNTIFS(C$2:C3416,C3416,K$2:K3416,1)=1,1,0),"")</f>
        <v/>
      </c>
      <c r="R3416" s="0" t="str">
        <f aca="false">IF(M3416=1,IF(COUNTIFS(C$2:C3416,C3416,M$2:M3416,1)=1,1,0),"")</f>
        <v/>
      </c>
      <c r="S3416" s="0" t="str">
        <f aca="false">IF(L3416=1,IF(COUNTIFS(C$2:C3416,C3416,L$2:L3416,1)=1,1,0),"")</f>
        <v/>
      </c>
      <c r="T3416" s="38" t="str">
        <f aca="false">IF(N3416="","",N3416+ROW()/10000000)</f>
        <v/>
      </c>
      <c r="U3416" s="0" t="str">
        <f aca="false">IF(G3416=1,IF(B3416="",1,0),"")</f>
        <v/>
      </c>
    </row>
    <row r="3417" customFormat="false" ht="15" hidden="false" customHeight="false" outlineLevel="0" collapsed="false">
      <c r="A3417" s="35"/>
      <c r="B3417" s="35"/>
      <c r="G3417" s="0" t="str">
        <f aca="false">IF(A3417="","",IF(AND(A3417&gt;=Debut,A3417&lt;Fin),1,0))</f>
        <v/>
      </c>
      <c r="H3417" s="0" t="str">
        <f aca="false">IF(G3417=1,INT(ROUND((A3417-Debut)*86400,0)/600),"")</f>
        <v/>
      </c>
      <c r="I3417" s="0" t="str">
        <f aca="false">IF(G3417=1,INT(ROUND((A3417-Debut)*86400,0)/3600),"")</f>
        <v/>
      </c>
      <c r="J3417" s="0" t="str">
        <f aca="false">IF(OR(A3417="",B3417=""),"",ROUND((B3417-A3417)*86400,0))</f>
        <v/>
      </c>
      <c r="K3417" s="37" t="str">
        <f aca="false">IF(G3417=1,IF(COUNTIFS($C:$C,C3417,$G:$G,1,$A:$A,"&gt;="&amp;(A3417-FenetreInterm/86400),$A:$A,"&lt;="&amp;A3417)&gt;=NbInterm,1,0),"")</f>
        <v/>
      </c>
      <c r="L3417" s="37" t="str">
        <f aca="false">IF(G3417=1,IF(B3417="",0,IF(J3417&lt;SeuilFugitive,1,0)),"")</f>
        <v/>
      </c>
      <c r="M3417" s="37" t="str">
        <f aca="false">IF(G3417=1,IF(B3417="",IF((Fin-A3417)*24&gt;SeuilFigee,1,0),IF(J3417&gt;SeuilFigee*3600,1,0)),"")</f>
        <v/>
      </c>
      <c r="N3417" s="0" t="str">
        <f aca="false">IF(G3417=1,IF(COUNTIF(H$2:H3417,H3417)=1,COUNTIF($H:$H,H3417),""),"")</f>
        <v/>
      </c>
      <c r="O3417" s="0" t="str">
        <f aca="false">IF(G3417=1,IF(COUNTIF(I$2:I3417,I3417)=1,COUNTIF($I:$I,I3417),""),"")</f>
        <v/>
      </c>
      <c r="P3417" s="38" t="str">
        <f aca="false">IF(G3417=1,IF(COUNTIFS(C$2:C3417,C3417,G$2:G3417,1)=1,COUNTIFS($C:$C,C3417,$G:$G,1)+ROW()/10000000,""),"")</f>
        <v/>
      </c>
      <c r="Q3417" s="0" t="str">
        <f aca="false">IF(K3417=1,IF(COUNTIFS(C$2:C3417,C3417,K$2:K3417,1)=1,1,0),"")</f>
        <v/>
      </c>
      <c r="R3417" s="0" t="str">
        <f aca="false">IF(M3417=1,IF(COUNTIFS(C$2:C3417,C3417,M$2:M3417,1)=1,1,0),"")</f>
        <v/>
      </c>
      <c r="S3417" s="0" t="str">
        <f aca="false">IF(L3417=1,IF(COUNTIFS(C$2:C3417,C3417,L$2:L3417,1)=1,1,0),"")</f>
        <v/>
      </c>
      <c r="T3417" s="38" t="str">
        <f aca="false">IF(N3417="","",N3417+ROW()/10000000)</f>
        <v/>
      </c>
      <c r="U3417" s="0" t="str">
        <f aca="false">IF(G3417=1,IF(B3417="",1,0),"")</f>
        <v/>
      </c>
    </row>
    <row r="3418" customFormat="false" ht="15" hidden="false" customHeight="false" outlineLevel="0" collapsed="false">
      <c r="A3418" s="35"/>
      <c r="B3418" s="35"/>
      <c r="G3418" s="0" t="str">
        <f aca="false">IF(A3418="","",IF(AND(A3418&gt;=Debut,A3418&lt;Fin),1,0))</f>
        <v/>
      </c>
      <c r="H3418" s="0" t="str">
        <f aca="false">IF(G3418=1,INT(ROUND((A3418-Debut)*86400,0)/600),"")</f>
        <v/>
      </c>
      <c r="I3418" s="0" t="str">
        <f aca="false">IF(G3418=1,INT(ROUND((A3418-Debut)*86400,0)/3600),"")</f>
        <v/>
      </c>
      <c r="J3418" s="0" t="str">
        <f aca="false">IF(OR(A3418="",B3418=""),"",ROUND((B3418-A3418)*86400,0))</f>
        <v/>
      </c>
      <c r="K3418" s="37" t="str">
        <f aca="false">IF(G3418=1,IF(COUNTIFS($C:$C,C3418,$G:$G,1,$A:$A,"&gt;="&amp;(A3418-FenetreInterm/86400),$A:$A,"&lt;="&amp;A3418)&gt;=NbInterm,1,0),"")</f>
        <v/>
      </c>
      <c r="L3418" s="37" t="str">
        <f aca="false">IF(G3418=1,IF(B3418="",0,IF(J3418&lt;SeuilFugitive,1,0)),"")</f>
        <v/>
      </c>
      <c r="M3418" s="37" t="str">
        <f aca="false">IF(G3418=1,IF(B3418="",IF((Fin-A3418)*24&gt;SeuilFigee,1,0),IF(J3418&gt;SeuilFigee*3600,1,0)),"")</f>
        <v/>
      </c>
      <c r="N3418" s="0" t="str">
        <f aca="false">IF(G3418=1,IF(COUNTIF(H$2:H3418,H3418)=1,COUNTIF($H:$H,H3418),""),"")</f>
        <v/>
      </c>
      <c r="O3418" s="0" t="str">
        <f aca="false">IF(G3418=1,IF(COUNTIF(I$2:I3418,I3418)=1,COUNTIF($I:$I,I3418),""),"")</f>
        <v/>
      </c>
      <c r="P3418" s="38" t="str">
        <f aca="false">IF(G3418=1,IF(COUNTIFS(C$2:C3418,C3418,G$2:G3418,1)=1,COUNTIFS($C:$C,C3418,$G:$G,1)+ROW()/10000000,""),"")</f>
        <v/>
      </c>
      <c r="Q3418" s="0" t="str">
        <f aca="false">IF(K3418=1,IF(COUNTIFS(C$2:C3418,C3418,K$2:K3418,1)=1,1,0),"")</f>
        <v/>
      </c>
      <c r="R3418" s="0" t="str">
        <f aca="false">IF(M3418=1,IF(COUNTIFS(C$2:C3418,C3418,M$2:M3418,1)=1,1,0),"")</f>
        <v/>
      </c>
      <c r="S3418" s="0" t="str">
        <f aca="false">IF(L3418=1,IF(COUNTIFS(C$2:C3418,C3418,L$2:L3418,1)=1,1,0),"")</f>
        <v/>
      </c>
      <c r="T3418" s="38" t="str">
        <f aca="false">IF(N3418="","",N3418+ROW()/10000000)</f>
        <v/>
      </c>
      <c r="U3418" s="0" t="str">
        <f aca="false">IF(G3418=1,IF(B3418="",1,0),"")</f>
        <v/>
      </c>
    </row>
    <row r="3419" customFormat="false" ht="15" hidden="false" customHeight="false" outlineLevel="0" collapsed="false">
      <c r="A3419" s="35"/>
      <c r="B3419" s="35"/>
      <c r="G3419" s="0" t="str">
        <f aca="false">IF(A3419="","",IF(AND(A3419&gt;=Debut,A3419&lt;Fin),1,0))</f>
        <v/>
      </c>
      <c r="H3419" s="0" t="str">
        <f aca="false">IF(G3419=1,INT(ROUND((A3419-Debut)*86400,0)/600),"")</f>
        <v/>
      </c>
      <c r="I3419" s="0" t="str">
        <f aca="false">IF(G3419=1,INT(ROUND((A3419-Debut)*86400,0)/3600),"")</f>
        <v/>
      </c>
      <c r="J3419" s="0" t="str">
        <f aca="false">IF(OR(A3419="",B3419=""),"",ROUND((B3419-A3419)*86400,0))</f>
        <v/>
      </c>
      <c r="K3419" s="37" t="str">
        <f aca="false">IF(G3419=1,IF(COUNTIFS($C:$C,C3419,$G:$G,1,$A:$A,"&gt;="&amp;(A3419-FenetreInterm/86400),$A:$A,"&lt;="&amp;A3419)&gt;=NbInterm,1,0),"")</f>
        <v/>
      </c>
      <c r="L3419" s="37" t="str">
        <f aca="false">IF(G3419=1,IF(B3419="",0,IF(J3419&lt;SeuilFugitive,1,0)),"")</f>
        <v/>
      </c>
      <c r="M3419" s="37" t="str">
        <f aca="false">IF(G3419=1,IF(B3419="",IF((Fin-A3419)*24&gt;SeuilFigee,1,0),IF(J3419&gt;SeuilFigee*3600,1,0)),"")</f>
        <v/>
      </c>
      <c r="N3419" s="0" t="str">
        <f aca="false">IF(G3419=1,IF(COUNTIF(H$2:H3419,H3419)=1,COUNTIF($H:$H,H3419),""),"")</f>
        <v/>
      </c>
      <c r="O3419" s="0" t="str">
        <f aca="false">IF(G3419=1,IF(COUNTIF(I$2:I3419,I3419)=1,COUNTIF($I:$I,I3419),""),"")</f>
        <v/>
      </c>
      <c r="P3419" s="38" t="str">
        <f aca="false">IF(G3419=1,IF(COUNTIFS(C$2:C3419,C3419,G$2:G3419,1)=1,COUNTIFS($C:$C,C3419,$G:$G,1)+ROW()/10000000,""),"")</f>
        <v/>
      </c>
      <c r="Q3419" s="0" t="str">
        <f aca="false">IF(K3419=1,IF(COUNTIFS(C$2:C3419,C3419,K$2:K3419,1)=1,1,0),"")</f>
        <v/>
      </c>
      <c r="R3419" s="0" t="str">
        <f aca="false">IF(M3419=1,IF(COUNTIFS(C$2:C3419,C3419,M$2:M3419,1)=1,1,0),"")</f>
        <v/>
      </c>
      <c r="S3419" s="0" t="str">
        <f aca="false">IF(L3419=1,IF(COUNTIFS(C$2:C3419,C3419,L$2:L3419,1)=1,1,0),"")</f>
        <v/>
      </c>
      <c r="T3419" s="38" t="str">
        <f aca="false">IF(N3419="","",N3419+ROW()/10000000)</f>
        <v/>
      </c>
      <c r="U3419" s="0" t="str">
        <f aca="false">IF(G3419=1,IF(B3419="",1,0),"")</f>
        <v/>
      </c>
    </row>
    <row r="3420" customFormat="false" ht="15" hidden="false" customHeight="false" outlineLevel="0" collapsed="false">
      <c r="A3420" s="35"/>
      <c r="B3420" s="35"/>
      <c r="G3420" s="0" t="str">
        <f aca="false">IF(A3420="","",IF(AND(A3420&gt;=Debut,A3420&lt;Fin),1,0))</f>
        <v/>
      </c>
      <c r="H3420" s="0" t="str">
        <f aca="false">IF(G3420=1,INT(ROUND((A3420-Debut)*86400,0)/600),"")</f>
        <v/>
      </c>
      <c r="I3420" s="0" t="str">
        <f aca="false">IF(G3420=1,INT(ROUND((A3420-Debut)*86400,0)/3600),"")</f>
        <v/>
      </c>
      <c r="J3420" s="0" t="str">
        <f aca="false">IF(OR(A3420="",B3420=""),"",ROUND((B3420-A3420)*86400,0))</f>
        <v/>
      </c>
      <c r="K3420" s="37" t="str">
        <f aca="false">IF(G3420=1,IF(COUNTIFS($C:$C,C3420,$G:$G,1,$A:$A,"&gt;="&amp;(A3420-FenetreInterm/86400),$A:$A,"&lt;="&amp;A3420)&gt;=NbInterm,1,0),"")</f>
        <v/>
      </c>
      <c r="L3420" s="37" t="str">
        <f aca="false">IF(G3420=1,IF(B3420="",0,IF(J3420&lt;SeuilFugitive,1,0)),"")</f>
        <v/>
      </c>
      <c r="M3420" s="37" t="str">
        <f aca="false">IF(G3420=1,IF(B3420="",IF((Fin-A3420)*24&gt;SeuilFigee,1,0),IF(J3420&gt;SeuilFigee*3600,1,0)),"")</f>
        <v/>
      </c>
      <c r="N3420" s="0" t="str">
        <f aca="false">IF(G3420=1,IF(COUNTIF(H$2:H3420,H3420)=1,COUNTIF($H:$H,H3420),""),"")</f>
        <v/>
      </c>
      <c r="O3420" s="0" t="str">
        <f aca="false">IF(G3420=1,IF(COUNTIF(I$2:I3420,I3420)=1,COUNTIF($I:$I,I3420),""),"")</f>
        <v/>
      </c>
      <c r="P3420" s="38" t="str">
        <f aca="false">IF(G3420=1,IF(COUNTIFS(C$2:C3420,C3420,G$2:G3420,1)=1,COUNTIFS($C:$C,C3420,$G:$G,1)+ROW()/10000000,""),"")</f>
        <v/>
      </c>
      <c r="Q3420" s="0" t="str">
        <f aca="false">IF(K3420=1,IF(COUNTIFS(C$2:C3420,C3420,K$2:K3420,1)=1,1,0),"")</f>
        <v/>
      </c>
      <c r="R3420" s="0" t="str">
        <f aca="false">IF(M3420=1,IF(COUNTIFS(C$2:C3420,C3420,M$2:M3420,1)=1,1,0),"")</f>
        <v/>
      </c>
      <c r="S3420" s="0" t="str">
        <f aca="false">IF(L3420=1,IF(COUNTIFS(C$2:C3420,C3420,L$2:L3420,1)=1,1,0),"")</f>
        <v/>
      </c>
      <c r="T3420" s="38" t="str">
        <f aca="false">IF(N3420="","",N3420+ROW()/10000000)</f>
        <v/>
      </c>
      <c r="U3420" s="0" t="str">
        <f aca="false">IF(G3420=1,IF(B3420="",1,0),"")</f>
        <v/>
      </c>
    </row>
    <row r="3421" customFormat="false" ht="15" hidden="false" customHeight="false" outlineLevel="0" collapsed="false">
      <c r="A3421" s="35"/>
      <c r="B3421" s="35"/>
      <c r="G3421" s="0" t="str">
        <f aca="false">IF(A3421="","",IF(AND(A3421&gt;=Debut,A3421&lt;Fin),1,0))</f>
        <v/>
      </c>
      <c r="H3421" s="0" t="str">
        <f aca="false">IF(G3421=1,INT(ROUND((A3421-Debut)*86400,0)/600),"")</f>
        <v/>
      </c>
      <c r="I3421" s="0" t="str">
        <f aca="false">IF(G3421=1,INT(ROUND((A3421-Debut)*86400,0)/3600),"")</f>
        <v/>
      </c>
      <c r="J3421" s="0" t="str">
        <f aca="false">IF(OR(A3421="",B3421=""),"",ROUND((B3421-A3421)*86400,0))</f>
        <v/>
      </c>
      <c r="K3421" s="37" t="str">
        <f aca="false">IF(G3421=1,IF(COUNTIFS($C:$C,C3421,$G:$G,1,$A:$A,"&gt;="&amp;(A3421-FenetreInterm/86400),$A:$A,"&lt;="&amp;A3421)&gt;=NbInterm,1,0),"")</f>
        <v/>
      </c>
      <c r="L3421" s="37" t="str">
        <f aca="false">IF(G3421=1,IF(B3421="",0,IF(J3421&lt;SeuilFugitive,1,0)),"")</f>
        <v/>
      </c>
      <c r="M3421" s="37" t="str">
        <f aca="false">IF(G3421=1,IF(B3421="",IF((Fin-A3421)*24&gt;SeuilFigee,1,0),IF(J3421&gt;SeuilFigee*3600,1,0)),"")</f>
        <v/>
      </c>
      <c r="N3421" s="0" t="str">
        <f aca="false">IF(G3421=1,IF(COUNTIF(H$2:H3421,H3421)=1,COUNTIF($H:$H,H3421),""),"")</f>
        <v/>
      </c>
      <c r="O3421" s="0" t="str">
        <f aca="false">IF(G3421=1,IF(COUNTIF(I$2:I3421,I3421)=1,COUNTIF($I:$I,I3421),""),"")</f>
        <v/>
      </c>
      <c r="P3421" s="38" t="str">
        <f aca="false">IF(G3421=1,IF(COUNTIFS(C$2:C3421,C3421,G$2:G3421,1)=1,COUNTIFS($C:$C,C3421,$G:$G,1)+ROW()/10000000,""),"")</f>
        <v/>
      </c>
      <c r="Q3421" s="0" t="str">
        <f aca="false">IF(K3421=1,IF(COUNTIFS(C$2:C3421,C3421,K$2:K3421,1)=1,1,0),"")</f>
        <v/>
      </c>
      <c r="R3421" s="0" t="str">
        <f aca="false">IF(M3421=1,IF(COUNTIFS(C$2:C3421,C3421,M$2:M3421,1)=1,1,0),"")</f>
        <v/>
      </c>
      <c r="S3421" s="0" t="str">
        <f aca="false">IF(L3421=1,IF(COUNTIFS(C$2:C3421,C3421,L$2:L3421,1)=1,1,0),"")</f>
        <v/>
      </c>
      <c r="T3421" s="38" t="str">
        <f aca="false">IF(N3421="","",N3421+ROW()/10000000)</f>
        <v/>
      </c>
      <c r="U3421" s="0" t="str">
        <f aca="false">IF(G3421=1,IF(B3421="",1,0),"")</f>
        <v/>
      </c>
    </row>
    <row r="3422" customFormat="false" ht="15" hidden="false" customHeight="false" outlineLevel="0" collapsed="false">
      <c r="A3422" s="35"/>
      <c r="B3422" s="35"/>
      <c r="G3422" s="0" t="str">
        <f aca="false">IF(A3422="","",IF(AND(A3422&gt;=Debut,A3422&lt;Fin),1,0))</f>
        <v/>
      </c>
      <c r="H3422" s="0" t="str">
        <f aca="false">IF(G3422=1,INT(ROUND((A3422-Debut)*86400,0)/600),"")</f>
        <v/>
      </c>
      <c r="I3422" s="0" t="str">
        <f aca="false">IF(G3422=1,INT(ROUND((A3422-Debut)*86400,0)/3600),"")</f>
        <v/>
      </c>
      <c r="J3422" s="0" t="str">
        <f aca="false">IF(OR(A3422="",B3422=""),"",ROUND((B3422-A3422)*86400,0))</f>
        <v/>
      </c>
      <c r="K3422" s="37" t="str">
        <f aca="false">IF(G3422=1,IF(COUNTIFS($C:$C,C3422,$G:$G,1,$A:$A,"&gt;="&amp;(A3422-FenetreInterm/86400),$A:$A,"&lt;="&amp;A3422)&gt;=NbInterm,1,0),"")</f>
        <v/>
      </c>
      <c r="L3422" s="37" t="str">
        <f aca="false">IF(G3422=1,IF(B3422="",0,IF(J3422&lt;SeuilFugitive,1,0)),"")</f>
        <v/>
      </c>
      <c r="M3422" s="37" t="str">
        <f aca="false">IF(G3422=1,IF(B3422="",IF((Fin-A3422)*24&gt;SeuilFigee,1,0),IF(J3422&gt;SeuilFigee*3600,1,0)),"")</f>
        <v/>
      </c>
      <c r="N3422" s="0" t="str">
        <f aca="false">IF(G3422=1,IF(COUNTIF(H$2:H3422,H3422)=1,COUNTIF($H:$H,H3422),""),"")</f>
        <v/>
      </c>
      <c r="O3422" s="0" t="str">
        <f aca="false">IF(G3422=1,IF(COUNTIF(I$2:I3422,I3422)=1,COUNTIF($I:$I,I3422),""),"")</f>
        <v/>
      </c>
      <c r="P3422" s="38" t="str">
        <f aca="false">IF(G3422=1,IF(COUNTIFS(C$2:C3422,C3422,G$2:G3422,1)=1,COUNTIFS($C:$C,C3422,$G:$G,1)+ROW()/10000000,""),"")</f>
        <v/>
      </c>
      <c r="Q3422" s="0" t="str">
        <f aca="false">IF(K3422=1,IF(COUNTIFS(C$2:C3422,C3422,K$2:K3422,1)=1,1,0),"")</f>
        <v/>
      </c>
      <c r="R3422" s="0" t="str">
        <f aca="false">IF(M3422=1,IF(COUNTIFS(C$2:C3422,C3422,M$2:M3422,1)=1,1,0),"")</f>
        <v/>
      </c>
      <c r="S3422" s="0" t="str">
        <f aca="false">IF(L3422=1,IF(COUNTIFS(C$2:C3422,C3422,L$2:L3422,1)=1,1,0),"")</f>
        <v/>
      </c>
      <c r="T3422" s="38" t="str">
        <f aca="false">IF(N3422="","",N3422+ROW()/10000000)</f>
        <v/>
      </c>
      <c r="U3422" s="0" t="str">
        <f aca="false">IF(G3422=1,IF(B3422="",1,0),"")</f>
        <v/>
      </c>
    </row>
    <row r="3423" customFormat="false" ht="15" hidden="false" customHeight="false" outlineLevel="0" collapsed="false">
      <c r="A3423" s="35"/>
      <c r="B3423" s="35"/>
      <c r="G3423" s="0" t="str">
        <f aca="false">IF(A3423="","",IF(AND(A3423&gt;=Debut,A3423&lt;Fin),1,0))</f>
        <v/>
      </c>
      <c r="H3423" s="0" t="str">
        <f aca="false">IF(G3423=1,INT(ROUND((A3423-Debut)*86400,0)/600),"")</f>
        <v/>
      </c>
      <c r="I3423" s="0" t="str">
        <f aca="false">IF(G3423=1,INT(ROUND((A3423-Debut)*86400,0)/3600),"")</f>
        <v/>
      </c>
      <c r="J3423" s="0" t="str">
        <f aca="false">IF(OR(A3423="",B3423=""),"",ROUND((B3423-A3423)*86400,0))</f>
        <v/>
      </c>
      <c r="K3423" s="37" t="str">
        <f aca="false">IF(G3423=1,IF(COUNTIFS($C:$C,C3423,$G:$G,1,$A:$A,"&gt;="&amp;(A3423-FenetreInterm/86400),$A:$A,"&lt;="&amp;A3423)&gt;=NbInterm,1,0),"")</f>
        <v/>
      </c>
      <c r="L3423" s="37" t="str">
        <f aca="false">IF(G3423=1,IF(B3423="",0,IF(J3423&lt;SeuilFugitive,1,0)),"")</f>
        <v/>
      </c>
      <c r="M3423" s="37" t="str">
        <f aca="false">IF(G3423=1,IF(B3423="",IF((Fin-A3423)*24&gt;SeuilFigee,1,0),IF(J3423&gt;SeuilFigee*3600,1,0)),"")</f>
        <v/>
      </c>
      <c r="N3423" s="0" t="str">
        <f aca="false">IF(G3423=1,IF(COUNTIF(H$2:H3423,H3423)=1,COUNTIF($H:$H,H3423),""),"")</f>
        <v/>
      </c>
      <c r="O3423" s="0" t="str">
        <f aca="false">IF(G3423=1,IF(COUNTIF(I$2:I3423,I3423)=1,COUNTIF($I:$I,I3423),""),"")</f>
        <v/>
      </c>
      <c r="P3423" s="38" t="str">
        <f aca="false">IF(G3423=1,IF(COUNTIFS(C$2:C3423,C3423,G$2:G3423,1)=1,COUNTIFS($C:$C,C3423,$G:$G,1)+ROW()/10000000,""),"")</f>
        <v/>
      </c>
      <c r="Q3423" s="0" t="str">
        <f aca="false">IF(K3423=1,IF(COUNTIFS(C$2:C3423,C3423,K$2:K3423,1)=1,1,0),"")</f>
        <v/>
      </c>
      <c r="R3423" s="0" t="str">
        <f aca="false">IF(M3423=1,IF(COUNTIFS(C$2:C3423,C3423,M$2:M3423,1)=1,1,0),"")</f>
        <v/>
      </c>
      <c r="S3423" s="0" t="str">
        <f aca="false">IF(L3423=1,IF(COUNTIFS(C$2:C3423,C3423,L$2:L3423,1)=1,1,0),"")</f>
        <v/>
      </c>
      <c r="T3423" s="38" t="str">
        <f aca="false">IF(N3423="","",N3423+ROW()/10000000)</f>
        <v/>
      </c>
      <c r="U3423" s="0" t="str">
        <f aca="false">IF(G3423=1,IF(B3423="",1,0),"")</f>
        <v/>
      </c>
    </row>
    <row r="3424" customFormat="false" ht="15" hidden="false" customHeight="false" outlineLevel="0" collapsed="false">
      <c r="A3424" s="35"/>
      <c r="B3424" s="35"/>
      <c r="G3424" s="0" t="str">
        <f aca="false">IF(A3424="","",IF(AND(A3424&gt;=Debut,A3424&lt;Fin),1,0))</f>
        <v/>
      </c>
      <c r="H3424" s="0" t="str">
        <f aca="false">IF(G3424=1,INT(ROUND((A3424-Debut)*86400,0)/600),"")</f>
        <v/>
      </c>
      <c r="I3424" s="0" t="str">
        <f aca="false">IF(G3424=1,INT(ROUND((A3424-Debut)*86400,0)/3600),"")</f>
        <v/>
      </c>
      <c r="J3424" s="0" t="str">
        <f aca="false">IF(OR(A3424="",B3424=""),"",ROUND((B3424-A3424)*86400,0))</f>
        <v/>
      </c>
      <c r="K3424" s="37" t="str">
        <f aca="false">IF(G3424=1,IF(COUNTIFS($C:$C,C3424,$G:$G,1,$A:$A,"&gt;="&amp;(A3424-FenetreInterm/86400),$A:$A,"&lt;="&amp;A3424)&gt;=NbInterm,1,0),"")</f>
        <v/>
      </c>
      <c r="L3424" s="37" t="str">
        <f aca="false">IF(G3424=1,IF(B3424="",0,IF(J3424&lt;SeuilFugitive,1,0)),"")</f>
        <v/>
      </c>
      <c r="M3424" s="37" t="str">
        <f aca="false">IF(G3424=1,IF(B3424="",IF((Fin-A3424)*24&gt;SeuilFigee,1,0),IF(J3424&gt;SeuilFigee*3600,1,0)),"")</f>
        <v/>
      </c>
      <c r="N3424" s="0" t="str">
        <f aca="false">IF(G3424=1,IF(COUNTIF(H$2:H3424,H3424)=1,COUNTIF($H:$H,H3424),""),"")</f>
        <v/>
      </c>
      <c r="O3424" s="0" t="str">
        <f aca="false">IF(G3424=1,IF(COUNTIF(I$2:I3424,I3424)=1,COUNTIF($I:$I,I3424),""),"")</f>
        <v/>
      </c>
      <c r="P3424" s="38" t="str">
        <f aca="false">IF(G3424=1,IF(COUNTIFS(C$2:C3424,C3424,G$2:G3424,1)=1,COUNTIFS($C:$C,C3424,$G:$G,1)+ROW()/10000000,""),"")</f>
        <v/>
      </c>
      <c r="Q3424" s="0" t="str">
        <f aca="false">IF(K3424=1,IF(COUNTIFS(C$2:C3424,C3424,K$2:K3424,1)=1,1,0),"")</f>
        <v/>
      </c>
      <c r="R3424" s="0" t="str">
        <f aca="false">IF(M3424=1,IF(COUNTIFS(C$2:C3424,C3424,M$2:M3424,1)=1,1,0),"")</f>
        <v/>
      </c>
      <c r="S3424" s="0" t="str">
        <f aca="false">IF(L3424=1,IF(COUNTIFS(C$2:C3424,C3424,L$2:L3424,1)=1,1,0),"")</f>
        <v/>
      </c>
      <c r="T3424" s="38" t="str">
        <f aca="false">IF(N3424="","",N3424+ROW()/10000000)</f>
        <v/>
      </c>
      <c r="U3424" s="0" t="str">
        <f aca="false">IF(G3424=1,IF(B3424="",1,0),"")</f>
        <v/>
      </c>
    </row>
    <row r="3425" customFormat="false" ht="15" hidden="false" customHeight="false" outlineLevel="0" collapsed="false">
      <c r="A3425" s="35"/>
      <c r="B3425" s="35"/>
      <c r="G3425" s="0" t="str">
        <f aca="false">IF(A3425="","",IF(AND(A3425&gt;=Debut,A3425&lt;Fin),1,0))</f>
        <v/>
      </c>
      <c r="H3425" s="0" t="str">
        <f aca="false">IF(G3425=1,INT(ROUND((A3425-Debut)*86400,0)/600),"")</f>
        <v/>
      </c>
      <c r="I3425" s="0" t="str">
        <f aca="false">IF(G3425=1,INT(ROUND((A3425-Debut)*86400,0)/3600),"")</f>
        <v/>
      </c>
      <c r="J3425" s="0" t="str">
        <f aca="false">IF(OR(A3425="",B3425=""),"",ROUND((B3425-A3425)*86400,0))</f>
        <v/>
      </c>
      <c r="K3425" s="37" t="str">
        <f aca="false">IF(G3425=1,IF(COUNTIFS($C:$C,C3425,$G:$G,1,$A:$A,"&gt;="&amp;(A3425-FenetreInterm/86400),$A:$A,"&lt;="&amp;A3425)&gt;=NbInterm,1,0),"")</f>
        <v/>
      </c>
      <c r="L3425" s="37" t="str">
        <f aca="false">IF(G3425=1,IF(B3425="",0,IF(J3425&lt;SeuilFugitive,1,0)),"")</f>
        <v/>
      </c>
      <c r="M3425" s="37" t="str">
        <f aca="false">IF(G3425=1,IF(B3425="",IF((Fin-A3425)*24&gt;SeuilFigee,1,0),IF(J3425&gt;SeuilFigee*3600,1,0)),"")</f>
        <v/>
      </c>
      <c r="N3425" s="0" t="str">
        <f aca="false">IF(G3425=1,IF(COUNTIF(H$2:H3425,H3425)=1,COUNTIF($H:$H,H3425),""),"")</f>
        <v/>
      </c>
      <c r="O3425" s="0" t="str">
        <f aca="false">IF(G3425=1,IF(COUNTIF(I$2:I3425,I3425)=1,COUNTIF($I:$I,I3425),""),"")</f>
        <v/>
      </c>
      <c r="P3425" s="38" t="str">
        <f aca="false">IF(G3425=1,IF(COUNTIFS(C$2:C3425,C3425,G$2:G3425,1)=1,COUNTIFS($C:$C,C3425,$G:$G,1)+ROW()/10000000,""),"")</f>
        <v/>
      </c>
      <c r="Q3425" s="0" t="str">
        <f aca="false">IF(K3425=1,IF(COUNTIFS(C$2:C3425,C3425,K$2:K3425,1)=1,1,0),"")</f>
        <v/>
      </c>
      <c r="R3425" s="0" t="str">
        <f aca="false">IF(M3425=1,IF(COUNTIFS(C$2:C3425,C3425,M$2:M3425,1)=1,1,0),"")</f>
        <v/>
      </c>
      <c r="S3425" s="0" t="str">
        <f aca="false">IF(L3425=1,IF(COUNTIFS(C$2:C3425,C3425,L$2:L3425,1)=1,1,0),"")</f>
        <v/>
      </c>
      <c r="T3425" s="38" t="str">
        <f aca="false">IF(N3425="","",N3425+ROW()/10000000)</f>
        <v/>
      </c>
      <c r="U3425" s="0" t="str">
        <f aca="false">IF(G3425=1,IF(B3425="",1,0),"")</f>
        <v/>
      </c>
    </row>
    <row r="3426" customFormat="false" ht="15" hidden="false" customHeight="false" outlineLevel="0" collapsed="false">
      <c r="A3426" s="35"/>
      <c r="B3426" s="35"/>
      <c r="G3426" s="0" t="str">
        <f aca="false">IF(A3426="","",IF(AND(A3426&gt;=Debut,A3426&lt;Fin),1,0))</f>
        <v/>
      </c>
      <c r="H3426" s="0" t="str">
        <f aca="false">IF(G3426=1,INT(ROUND((A3426-Debut)*86400,0)/600),"")</f>
        <v/>
      </c>
      <c r="I3426" s="0" t="str">
        <f aca="false">IF(G3426=1,INT(ROUND((A3426-Debut)*86400,0)/3600),"")</f>
        <v/>
      </c>
      <c r="J3426" s="0" t="str">
        <f aca="false">IF(OR(A3426="",B3426=""),"",ROUND((B3426-A3426)*86400,0))</f>
        <v/>
      </c>
      <c r="K3426" s="37" t="str">
        <f aca="false">IF(G3426=1,IF(COUNTIFS($C:$C,C3426,$G:$G,1,$A:$A,"&gt;="&amp;(A3426-FenetreInterm/86400),$A:$A,"&lt;="&amp;A3426)&gt;=NbInterm,1,0),"")</f>
        <v/>
      </c>
      <c r="L3426" s="37" t="str">
        <f aca="false">IF(G3426=1,IF(B3426="",0,IF(J3426&lt;SeuilFugitive,1,0)),"")</f>
        <v/>
      </c>
      <c r="M3426" s="37" t="str">
        <f aca="false">IF(G3426=1,IF(B3426="",IF((Fin-A3426)*24&gt;SeuilFigee,1,0),IF(J3426&gt;SeuilFigee*3600,1,0)),"")</f>
        <v/>
      </c>
      <c r="N3426" s="0" t="str">
        <f aca="false">IF(G3426=1,IF(COUNTIF(H$2:H3426,H3426)=1,COUNTIF($H:$H,H3426),""),"")</f>
        <v/>
      </c>
      <c r="O3426" s="0" t="str">
        <f aca="false">IF(G3426=1,IF(COUNTIF(I$2:I3426,I3426)=1,COUNTIF($I:$I,I3426),""),"")</f>
        <v/>
      </c>
      <c r="P3426" s="38" t="str">
        <f aca="false">IF(G3426=1,IF(COUNTIFS(C$2:C3426,C3426,G$2:G3426,1)=1,COUNTIFS($C:$C,C3426,$G:$G,1)+ROW()/10000000,""),"")</f>
        <v/>
      </c>
      <c r="Q3426" s="0" t="str">
        <f aca="false">IF(K3426=1,IF(COUNTIFS(C$2:C3426,C3426,K$2:K3426,1)=1,1,0),"")</f>
        <v/>
      </c>
      <c r="R3426" s="0" t="str">
        <f aca="false">IF(M3426=1,IF(COUNTIFS(C$2:C3426,C3426,M$2:M3426,1)=1,1,0),"")</f>
        <v/>
      </c>
      <c r="S3426" s="0" t="str">
        <f aca="false">IF(L3426=1,IF(COUNTIFS(C$2:C3426,C3426,L$2:L3426,1)=1,1,0),"")</f>
        <v/>
      </c>
      <c r="T3426" s="38" t="str">
        <f aca="false">IF(N3426="","",N3426+ROW()/10000000)</f>
        <v/>
      </c>
      <c r="U3426" s="0" t="str">
        <f aca="false">IF(G3426=1,IF(B3426="",1,0),"")</f>
        <v/>
      </c>
    </row>
    <row r="3427" customFormat="false" ht="15" hidden="false" customHeight="false" outlineLevel="0" collapsed="false">
      <c r="A3427" s="35"/>
      <c r="B3427" s="35"/>
      <c r="G3427" s="0" t="str">
        <f aca="false">IF(A3427="","",IF(AND(A3427&gt;=Debut,A3427&lt;Fin),1,0))</f>
        <v/>
      </c>
      <c r="H3427" s="0" t="str">
        <f aca="false">IF(G3427=1,INT(ROUND((A3427-Debut)*86400,0)/600),"")</f>
        <v/>
      </c>
      <c r="I3427" s="0" t="str">
        <f aca="false">IF(G3427=1,INT(ROUND((A3427-Debut)*86400,0)/3600),"")</f>
        <v/>
      </c>
      <c r="J3427" s="0" t="str">
        <f aca="false">IF(OR(A3427="",B3427=""),"",ROUND((B3427-A3427)*86400,0))</f>
        <v/>
      </c>
      <c r="K3427" s="37" t="str">
        <f aca="false">IF(G3427=1,IF(COUNTIFS($C:$C,C3427,$G:$G,1,$A:$A,"&gt;="&amp;(A3427-FenetreInterm/86400),$A:$A,"&lt;="&amp;A3427)&gt;=NbInterm,1,0),"")</f>
        <v/>
      </c>
      <c r="L3427" s="37" t="str">
        <f aca="false">IF(G3427=1,IF(B3427="",0,IF(J3427&lt;SeuilFugitive,1,0)),"")</f>
        <v/>
      </c>
      <c r="M3427" s="37" t="str">
        <f aca="false">IF(G3427=1,IF(B3427="",IF((Fin-A3427)*24&gt;SeuilFigee,1,0),IF(J3427&gt;SeuilFigee*3600,1,0)),"")</f>
        <v/>
      </c>
      <c r="N3427" s="0" t="str">
        <f aca="false">IF(G3427=1,IF(COUNTIF(H$2:H3427,H3427)=1,COUNTIF($H:$H,H3427),""),"")</f>
        <v/>
      </c>
      <c r="O3427" s="0" t="str">
        <f aca="false">IF(G3427=1,IF(COUNTIF(I$2:I3427,I3427)=1,COUNTIF($I:$I,I3427),""),"")</f>
        <v/>
      </c>
      <c r="P3427" s="38" t="str">
        <f aca="false">IF(G3427=1,IF(COUNTIFS(C$2:C3427,C3427,G$2:G3427,1)=1,COUNTIFS($C:$C,C3427,$G:$G,1)+ROW()/10000000,""),"")</f>
        <v/>
      </c>
      <c r="Q3427" s="0" t="str">
        <f aca="false">IF(K3427=1,IF(COUNTIFS(C$2:C3427,C3427,K$2:K3427,1)=1,1,0),"")</f>
        <v/>
      </c>
      <c r="R3427" s="0" t="str">
        <f aca="false">IF(M3427=1,IF(COUNTIFS(C$2:C3427,C3427,M$2:M3427,1)=1,1,0),"")</f>
        <v/>
      </c>
      <c r="S3427" s="0" t="str">
        <f aca="false">IF(L3427=1,IF(COUNTIFS(C$2:C3427,C3427,L$2:L3427,1)=1,1,0),"")</f>
        <v/>
      </c>
      <c r="T3427" s="38" t="str">
        <f aca="false">IF(N3427="","",N3427+ROW()/10000000)</f>
        <v/>
      </c>
      <c r="U3427" s="0" t="str">
        <f aca="false">IF(G3427=1,IF(B3427="",1,0),"")</f>
        <v/>
      </c>
    </row>
    <row r="3428" customFormat="false" ht="15" hidden="false" customHeight="false" outlineLevel="0" collapsed="false">
      <c r="A3428" s="35"/>
      <c r="B3428" s="35"/>
      <c r="G3428" s="0" t="str">
        <f aca="false">IF(A3428="","",IF(AND(A3428&gt;=Debut,A3428&lt;Fin),1,0))</f>
        <v/>
      </c>
      <c r="H3428" s="0" t="str">
        <f aca="false">IF(G3428=1,INT(ROUND((A3428-Debut)*86400,0)/600),"")</f>
        <v/>
      </c>
      <c r="I3428" s="0" t="str">
        <f aca="false">IF(G3428=1,INT(ROUND((A3428-Debut)*86400,0)/3600),"")</f>
        <v/>
      </c>
      <c r="J3428" s="0" t="str">
        <f aca="false">IF(OR(A3428="",B3428=""),"",ROUND((B3428-A3428)*86400,0))</f>
        <v/>
      </c>
      <c r="K3428" s="37" t="str">
        <f aca="false">IF(G3428=1,IF(COUNTIFS($C:$C,C3428,$G:$G,1,$A:$A,"&gt;="&amp;(A3428-FenetreInterm/86400),$A:$A,"&lt;="&amp;A3428)&gt;=NbInterm,1,0),"")</f>
        <v/>
      </c>
      <c r="L3428" s="37" t="str">
        <f aca="false">IF(G3428=1,IF(B3428="",0,IF(J3428&lt;SeuilFugitive,1,0)),"")</f>
        <v/>
      </c>
      <c r="M3428" s="37" t="str">
        <f aca="false">IF(G3428=1,IF(B3428="",IF((Fin-A3428)*24&gt;SeuilFigee,1,0),IF(J3428&gt;SeuilFigee*3600,1,0)),"")</f>
        <v/>
      </c>
      <c r="N3428" s="0" t="str">
        <f aca="false">IF(G3428=1,IF(COUNTIF(H$2:H3428,H3428)=1,COUNTIF($H:$H,H3428),""),"")</f>
        <v/>
      </c>
      <c r="O3428" s="0" t="str">
        <f aca="false">IF(G3428=1,IF(COUNTIF(I$2:I3428,I3428)=1,COUNTIF($I:$I,I3428),""),"")</f>
        <v/>
      </c>
      <c r="P3428" s="38" t="str">
        <f aca="false">IF(G3428=1,IF(COUNTIFS(C$2:C3428,C3428,G$2:G3428,1)=1,COUNTIFS($C:$C,C3428,$G:$G,1)+ROW()/10000000,""),"")</f>
        <v/>
      </c>
      <c r="Q3428" s="0" t="str">
        <f aca="false">IF(K3428=1,IF(COUNTIFS(C$2:C3428,C3428,K$2:K3428,1)=1,1,0),"")</f>
        <v/>
      </c>
      <c r="R3428" s="0" t="str">
        <f aca="false">IF(M3428=1,IF(COUNTIFS(C$2:C3428,C3428,M$2:M3428,1)=1,1,0),"")</f>
        <v/>
      </c>
      <c r="S3428" s="0" t="str">
        <f aca="false">IF(L3428=1,IF(COUNTIFS(C$2:C3428,C3428,L$2:L3428,1)=1,1,0),"")</f>
        <v/>
      </c>
      <c r="T3428" s="38" t="str">
        <f aca="false">IF(N3428="","",N3428+ROW()/10000000)</f>
        <v/>
      </c>
      <c r="U3428" s="0" t="str">
        <f aca="false">IF(G3428=1,IF(B3428="",1,0),"")</f>
        <v/>
      </c>
    </row>
    <row r="3429" customFormat="false" ht="15" hidden="false" customHeight="false" outlineLevel="0" collapsed="false">
      <c r="A3429" s="35"/>
      <c r="B3429" s="35"/>
      <c r="G3429" s="0" t="str">
        <f aca="false">IF(A3429="","",IF(AND(A3429&gt;=Debut,A3429&lt;Fin),1,0))</f>
        <v/>
      </c>
      <c r="H3429" s="0" t="str">
        <f aca="false">IF(G3429=1,INT(ROUND((A3429-Debut)*86400,0)/600),"")</f>
        <v/>
      </c>
      <c r="I3429" s="0" t="str">
        <f aca="false">IF(G3429=1,INT(ROUND((A3429-Debut)*86400,0)/3600),"")</f>
        <v/>
      </c>
      <c r="J3429" s="0" t="str">
        <f aca="false">IF(OR(A3429="",B3429=""),"",ROUND((B3429-A3429)*86400,0))</f>
        <v/>
      </c>
      <c r="K3429" s="37" t="str">
        <f aca="false">IF(G3429=1,IF(COUNTIFS($C:$C,C3429,$G:$G,1,$A:$A,"&gt;="&amp;(A3429-FenetreInterm/86400),$A:$A,"&lt;="&amp;A3429)&gt;=NbInterm,1,0),"")</f>
        <v/>
      </c>
      <c r="L3429" s="37" t="str">
        <f aca="false">IF(G3429=1,IF(B3429="",0,IF(J3429&lt;SeuilFugitive,1,0)),"")</f>
        <v/>
      </c>
      <c r="M3429" s="37" t="str">
        <f aca="false">IF(G3429=1,IF(B3429="",IF((Fin-A3429)*24&gt;SeuilFigee,1,0),IF(J3429&gt;SeuilFigee*3600,1,0)),"")</f>
        <v/>
      </c>
      <c r="N3429" s="0" t="str">
        <f aca="false">IF(G3429=1,IF(COUNTIF(H$2:H3429,H3429)=1,COUNTIF($H:$H,H3429),""),"")</f>
        <v/>
      </c>
      <c r="O3429" s="0" t="str">
        <f aca="false">IF(G3429=1,IF(COUNTIF(I$2:I3429,I3429)=1,COUNTIF($I:$I,I3429),""),"")</f>
        <v/>
      </c>
      <c r="P3429" s="38" t="str">
        <f aca="false">IF(G3429=1,IF(COUNTIFS(C$2:C3429,C3429,G$2:G3429,1)=1,COUNTIFS($C:$C,C3429,$G:$G,1)+ROW()/10000000,""),"")</f>
        <v/>
      </c>
      <c r="Q3429" s="0" t="str">
        <f aca="false">IF(K3429=1,IF(COUNTIFS(C$2:C3429,C3429,K$2:K3429,1)=1,1,0),"")</f>
        <v/>
      </c>
      <c r="R3429" s="0" t="str">
        <f aca="false">IF(M3429=1,IF(COUNTIFS(C$2:C3429,C3429,M$2:M3429,1)=1,1,0),"")</f>
        <v/>
      </c>
      <c r="S3429" s="0" t="str">
        <f aca="false">IF(L3429=1,IF(COUNTIFS(C$2:C3429,C3429,L$2:L3429,1)=1,1,0),"")</f>
        <v/>
      </c>
      <c r="T3429" s="38" t="str">
        <f aca="false">IF(N3429="","",N3429+ROW()/10000000)</f>
        <v/>
      </c>
      <c r="U3429" s="0" t="str">
        <f aca="false">IF(G3429=1,IF(B3429="",1,0),"")</f>
        <v/>
      </c>
    </row>
    <row r="3430" customFormat="false" ht="15" hidden="false" customHeight="false" outlineLevel="0" collapsed="false">
      <c r="A3430" s="35"/>
      <c r="B3430" s="35"/>
      <c r="G3430" s="0" t="str">
        <f aca="false">IF(A3430="","",IF(AND(A3430&gt;=Debut,A3430&lt;Fin),1,0))</f>
        <v/>
      </c>
      <c r="H3430" s="0" t="str">
        <f aca="false">IF(G3430=1,INT(ROUND((A3430-Debut)*86400,0)/600),"")</f>
        <v/>
      </c>
      <c r="I3430" s="0" t="str">
        <f aca="false">IF(G3430=1,INT(ROUND((A3430-Debut)*86400,0)/3600),"")</f>
        <v/>
      </c>
      <c r="J3430" s="0" t="str">
        <f aca="false">IF(OR(A3430="",B3430=""),"",ROUND((B3430-A3430)*86400,0))</f>
        <v/>
      </c>
      <c r="K3430" s="37" t="str">
        <f aca="false">IF(G3430=1,IF(COUNTIFS($C:$C,C3430,$G:$G,1,$A:$A,"&gt;="&amp;(A3430-FenetreInterm/86400),$A:$A,"&lt;="&amp;A3430)&gt;=NbInterm,1,0),"")</f>
        <v/>
      </c>
      <c r="L3430" s="37" t="str">
        <f aca="false">IF(G3430=1,IF(B3430="",0,IF(J3430&lt;SeuilFugitive,1,0)),"")</f>
        <v/>
      </c>
      <c r="M3430" s="37" t="str">
        <f aca="false">IF(G3430=1,IF(B3430="",IF((Fin-A3430)*24&gt;SeuilFigee,1,0),IF(J3430&gt;SeuilFigee*3600,1,0)),"")</f>
        <v/>
      </c>
      <c r="N3430" s="0" t="str">
        <f aca="false">IF(G3430=1,IF(COUNTIF(H$2:H3430,H3430)=1,COUNTIF($H:$H,H3430),""),"")</f>
        <v/>
      </c>
      <c r="O3430" s="0" t="str">
        <f aca="false">IF(G3430=1,IF(COUNTIF(I$2:I3430,I3430)=1,COUNTIF($I:$I,I3430),""),"")</f>
        <v/>
      </c>
      <c r="P3430" s="38" t="str">
        <f aca="false">IF(G3430=1,IF(COUNTIFS(C$2:C3430,C3430,G$2:G3430,1)=1,COUNTIFS($C:$C,C3430,$G:$G,1)+ROW()/10000000,""),"")</f>
        <v/>
      </c>
      <c r="Q3430" s="0" t="str">
        <f aca="false">IF(K3430=1,IF(COUNTIFS(C$2:C3430,C3430,K$2:K3430,1)=1,1,0),"")</f>
        <v/>
      </c>
      <c r="R3430" s="0" t="str">
        <f aca="false">IF(M3430=1,IF(COUNTIFS(C$2:C3430,C3430,M$2:M3430,1)=1,1,0),"")</f>
        <v/>
      </c>
      <c r="S3430" s="0" t="str">
        <f aca="false">IF(L3430=1,IF(COUNTIFS(C$2:C3430,C3430,L$2:L3430,1)=1,1,0),"")</f>
        <v/>
      </c>
      <c r="T3430" s="38" t="str">
        <f aca="false">IF(N3430="","",N3430+ROW()/10000000)</f>
        <v/>
      </c>
      <c r="U3430" s="0" t="str">
        <f aca="false">IF(G3430=1,IF(B3430="",1,0),"")</f>
        <v/>
      </c>
    </row>
    <row r="3431" customFormat="false" ht="15" hidden="false" customHeight="false" outlineLevel="0" collapsed="false">
      <c r="A3431" s="35"/>
      <c r="B3431" s="35"/>
      <c r="G3431" s="0" t="str">
        <f aca="false">IF(A3431="","",IF(AND(A3431&gt;=Debut,A3431&lt;Fin),1,0))</f>
        <v/>
      </c>
      <c r="H3431" s="0" t="str">
        <f aca="false">IF(G3431=1,INT(ROUND((A3431-Debut)*86400,0)/600),"")</f>
        <v/>
      </c>
      <c r="I3431" s="0" t="str">
        <f aca="false">IF(G3431=1,INT(ROUND((A3431-Debut)*86400,0)/3600),"")</f>
        <v/>
      </c>
      <c r="J3431" s="0" t="str">
        <f aca="false">IF(OR(A3431="",B3431=""),"",ROUND((B3431-A3431)*86400,0))</f>
        <v/>
      </c>
      <c r="K3431" s="37" t="str">
        <f aca="false">IF(G3431=1,IF(COUNTIFS($C:$C,C3431,$G:$G,1,$A:$A,"&gt;="&amp;(A3431-FenetreInterm/86400),$A:$A,"&lt;="&amp;A3431)&gt;=NbInterm,1,0),"")</f>
        <v/>
      </c>
      <c r="L3431" s="37" t="str">
        <f aca="false">IF(G3431=1,IF(B3431="",0,IF(J3431&lt;SeuilFugitive,1,0)),"")</f>
        <v/>
      </c>
      <c r="M3431" s="37" t="str">
        <f aca="false">IF(G3431=1,IF(B3431="",IF((Fin-A3431)*24&gt;SeuilFigee,1,0),IF(J3431&gt;SeuilFigee*3600,1,0)),"")</f>
        <v/>
      </c>
      <c r="N3431" s="0" t="str">
        <f aca="false">IF(G3431=1,IF(COUNTIF(H$2:H3431,H3431)=1,COUNTIF($H:$H,H3431),""),"")</f>
        <v/>
      </c>
      <c r="O3431" s="0" t="str">
        <f aca="false">IF(G3431=1,IF(COUNTIF(I$2:I3431,I3431)=1,COUNTIF($I:$I,I3431),""),"")</f>
        <v/>
      </c>
      <c r="P3431" s="38" t="str">
        <f aca="false">IF(G3431=1,IF(COUNTIFS(C$2:C3431,C3431,G$2:G3431,1)=1,COUNTIFS($C:$C,C3431,$G:$G,1)+ROW()/10000000,""),"")</f>
        <v/>
      </c>
      <c r="Q3431" s="0" t="str">
        <f aca="false">IF(K3431=1,IF(COUNTIFS(C$2:C3431,C3431,K$2:K3431,1)=1,1,0),"")</f>
        <v/>
      </c>
      <c r="R3431" s="0" t="str">
        <f aca="false">IF(M3431=1,IF(COUNTIFS(C$2:C3431,C3431,M$2:M3431,1)=1,1,0),"")</f>
        <v/>
      </c>
      <c r="S3431" s="0" t="str">
        <f aca="false">IF(L3431=1,IF(COUNTIFS(C$2:C3431,C3431,L$2:L3431,1)=1,1,0),"")</f>
        <v/>
      </c>
      <c r="T3431" s="38" t="str">
        <f aca="false">IF(N3431="","",N3431+ROW()/10000000)</f>
        <v/>
      </c>
      <c r="U3431" s="0" t="str">
        <f aca="false">IF(G3431=1,IF(B3431="",1,0),"")</f>
        <v/>
      </c>
    </row>
    <row r="3432" customFormat="false" ht="15" hidden="false" customHeight="false" outlineLevel="0" collapsed="false">
      <c r="A3432" s="35"/>
      <c r="B3432" s="35"/>
      <c r="G3432" s="0" t="str">
        <f aca="false">IF(A3432="","",IF(AND(A3432&gt;=Debut,A3432&lt;Fin),1,0))</f>
        <v/>
      </c>
      <c r="H3432" s="0" t="str">
        <f aca="false">IF(G3432=1,INT(ROUND((A3432-Debut)*86400,0)/600),"")</f>
        <v/>
      </c>
      <c r="I3432" s="0" t="str">
        <f aca="false">IF(G3432=1,INT(ROUND((A3432-Debut)*86400,0)/3600),"")</f>
        <v/>
      </c>
      <c r="J3432" s="0" t="str">
        <f aca="false">IF(OR(A3432="",B3432=""),"",ROUND((B3432-A3432)*86400,0))</f>
        <v/>
      </c>
      <c r="K3432" s="37" t="str">
        <f aca="false">IF(G3432=1,IF(COUNTIFS($C:$C,C3432,$G:$G,1,$A:$A,"&gt;="&amp;(A3432-FenetreInterm/86400),$A:$A,"&lt;="&amp;A3432)&gt;=NbInterm,1,0),"")</f>
        <v/>
      </c>
      <c r="L3432" s="37" t="str">
        <f aca="false">IF(G3432=1,IF(B3432="",0,IF(J3432&lt;SeuilFugitive,1,0)),"")</f>
        <v/>
      </c>
      <c r="M3432" s="37" t="str">
        <f aca="false">IF(G3432=1,IF(B3432="",IF((Fin-A3432)*24&gt;SeuilFigee,1,0),IF(J3432&gt;SeuilFigee*3600,1,0)),"")</f>
        <v/>
      </c>
      <c r="N3432" s="0" t="str">
        <f aca="false">IF(G3432=1,IF(COUNTIF(H$2:H3432,H3432)=1,COUNTIF($H:$H,H3432),""),"")</f>
        <v/>
      </c>
      <c r="O3432" s="0" t="str">
        <f aca="false">IF(G3432=1,IF(COUNTIF(I$2:I3432,I3432)=1,COUNTIF($I:$I,I3432),""),"")</f>
        <v/>
      </c>
      <c r="P3432" s="38" t="str">
        <f aca="false">IF(G3432=1,IF(COUNTIFS(C$2:C3432,C3432,G$2:G3432,1)=1,COUNTIFS($C:$C,C3432,$G:$G,1)+ROW()/10000000,""),"")</f>
        <v/>
      </c>
      <c r="Q3432" s="0" t="str">
        <f aca="false">IF(K3432=1,IF(COUNTIFS(C$2:C3432,C3432,K$2:K3432,1)=1,1,0),"")</f>
        <v/>
      </c>
      <c r="R3432" s="0" t="str">
        <f aca="false">IF(M3432=1,IF(COUNTIFS(C$2:C3432,C3432,M$2:M3432,1)=1,1,0),"")</f>
        <v/>
      </c>
      <c r="S3432" s="0" t="str">
        <f aca="false">IF(L3432=1,IF(COUNTIFS(C$2:C3432,C3432,L$2:L3432,1)=1,1,0),"")</f>
        <v/>
      </c>
      <c r="T3432" s="38" t="str">
        <f aca="false">IF(N3432="","",N3432+ROW()/10000000)</f>
        <v/>
      </c>
      <c r="U3432" s="0" t="str">
        <f aca="false">IF(G3432=1,IF(B3432="",1,0),"")</f>
        <v/>
      </c>
    </row>
    <row r="3433" customFormat="false" ht="15" hidden="false" customHeight="false" outlineLevel="0" collapsed="false">
      <c r="A3433" s="35"/>
      <c r="B3433" s="35"/>
      <c r="G3433" s="0" t="str">
        <f aca="false">IF(A3433="","",IF(AND(A3433&gt;=Debut,A3433&lt;Fin),1,0))</f>
        <v/>
      </c>
      <c r="H3433" s="0" t="str">
        <f aca="false">IF(G3433=1,INT(ROUND((A3433-Debut)*86400,0)/600),"")</f>
        <v/>
      </c>
      <c r="I3433" s="0" t="str">
        <f aca="false">IF(G3433=1,INT(ROUND((A3433-Debut)*86400,0)/3600),"")</f>
        <v/>
      </c>
      <c r="J3433" s="0" t="str">
        <f aca="false">IF(OR(A3433="",B3433=""),"",ROUND((B3433-A3433)*86400,0))</f>
        <v/>
      </c>
      <c r="K3433" s="37" t="str">
        <f aca="false">IF(G3433=1,IF(COUNTIFS($C:$C,C3433,$G:$G,1,$A:$A,"&gt;="&amp;(A3433-FenetreInterm/86400),$A:$A,"&lt;="&amp;A3433)&gt;=NbInterm,1,0),"")</f>
        <v/>
      </c>
      <c r="L3433" s="37" t="str">
        <f aca="false">IF(G3433=1,IF(B3433="",0,IF(J3433&lt;SeuilFugitive,1,0)),"")</f>
        <v/>
      </c>
      <c r="M3433" s="37" t="str">
        <f aca="false">IF(G3433=1,IF(B3433="",IF((Fin-A3433)*24&gt;SeuilFigee,1,0),IF(J3433&gt;SeuilFigee*3600,1,0)),"")</f>
        <v/>
      </c>
      <c r="N3433" s="0" t="str">
        <f aca="false">IF(G3433=1,IF(COUNTIF(H$2:H3433,H3433)=1,COUNTIF($H:$H,H3433),""),"")</f>
        <v/>
      </c>
      <c r="O3433" s="0" t="str">
        <f aca="false">IF(G3433=1,IF(COUNTIF(I$2:I3433,I3433)=1,COUNTIF($I:$I,I3433),""),"")</f>
        <v/>
      </c>
      <c r="P3433" s="38" t="str">
        <f aca="false">IF(G3433=1,IF(COUNTIFS(C$2:C3433,C3433,G$2:G3433,1)=1,COUNTIFS($C:$C,C3433,$G:$G,1)+ROW()/10000000,""),"")</f>
        <v/>
      </c>
      <c r="Q3433" s="0" t="str">
        <f aca="false">IF(K3433=1,IF(COUNTIFS(C$2:C3433,C3433,K$2:K3433,1)=1,1,0),"")</f>
        <v/>
      </c>
      <c r="R3433" s="0" t="str">
        <f aca="false">IF(M3433=1,IF(COUNTIFS(C$2:C3433,C3433,M$2:M3433,1)=1,1,0),"")</f>
        <v/>
      </c>
      <c r="S3433" s="0" t="str">
        <f aca="false">IF(L3433=1,IF(COUNTIFS(C$2:C3433,C3433,L$2:L3433,1)=1,1,0),"")</f>
        <v/>
      </c>
      <c r="T3433" s="38" t="str">
        <f aca="false">IF(N3433="","",N3433+ROW()/10000000)</f>
        <v/>
      </c>
      <c r="U3433" s="0" t="str">
        <f aca="false">IF(G3433=1,IF(B3433="",1,0),"")</f>
        <v/>
      </c>
    </row>
    <row r="3434" customFormat="false" ht="15" hidden="false" customHeight="false" outlineLevel="0" collapsed="false">
      <c r="A3434" s="35"/>
      <c r="B3434" s="35"/>
      <c r="G3434" s="0" t="str">
        <f aca="false">IF(A3434="","",IF(AND(A3434&gt;=Debut,A3434&lt;Fin),1,0))</f>
        <v/>
      </c>
      <c r="H3434" s="0" t="str">
        <f aca="false">IF(G3434=1,INT(ROUND((A3434-Debut)*86400,0)/600),"")</f>
        <v/>
      </c>
      <c r="I3434" s="0" t="str">
        <f aca="false">IF(G3434=1,INT(ROUND((A3434-Debut)*86400,0)/3600),"")</f>
        <v/>
      </c>
      <c r="J3434" s="0" t="str">
        <f aca="false">IF(OR(A3434="",B3434=""),"",ROUND((B3434-A3434)*86400,0))</f>
        <v/>
      </c>
      <c r="K3434" s="37" t="str">
        <f aca="false">IF(G3434=1,IF(COUNTIFS($C:$C,C3434,$G:$G,1,$A:$A,"&gt;="&amp;(A3434-FenetreInterm/86400),$A:$A,"&lt;="&amp;A3434)&gt;=NbInterm,1,0),"")</f>
        <v/>
      </c>
      <c r="L3434" s="37" t="str">
        <f aca="false">IF(G3434=1,IF(B3434="",0,IF(J3434&lt;SeuilFugitive,1,0)),"")</f>
        <v/>
      </c>
      <c r="M3434" s="37" t="str">
        <f aca="false">IF(G3434=1,IF(B3434="",IF((Fin-A3434)*24&gt;SeuilFigee,1,0),IF(J3434&gt;SeuilFigee*3600,1,0)),"")</f>
        <v/>
      </c>
      <c r="N3434" s="0" t="str">
        <f aca="false">IF(G3434=1,IF(COUNTIF(H$2:H3434,H3434)=1,COUNTIF($H:$H,H3434),""),"")</f>
        <v/>
      </c>
      <c r="O3434" s="0" t="str">
        <f aca="false">IF(G3434=1,IF(COUNTIF(I$2:I3434,I3434)=1,COUNTIF($I:$I,I3434),""),"")</f>
        <v/>
      </c>
      <c r="P3434" s="38" t="str">
        <f aca="false">IF(G3434=1,IF(COUNTIFS(C$2:C3434,C3434,G$2:G3434,1)=1,COUNTIFS($C:$C,C3434,$G:$G,1)+ROW()/10000000,""),"")</f>
        <v/>
      </c>
      <c r="Q3434" s="0" t="str">
        <f aca="false">IF(K3434=1,IF(COUNTIFS(C$2:C3434,C3434,K$2:K3434,1)=1,1,0),"")</f>
        <v/>
      </c>
      <c r="R3434" s="0" t="str">
        <f aca="false">IF(M3434=1,IF(COUNTIFS(C$2:C3434,C3434,M$2:M3434,1)=1,1,0),"")</f>
        <v/>
      </c>
      <c r="S3434" s="0" t="str">
        <f aca="false">IF(L3434=1,IF(COUNTIFS(C$2:C3434,C3434,L$2:L3434,1)=1,1,0),"")</f>
        <v/>
      </c>
      <c r="T3434" s="38" t="str">
        <f aca="false">IF(N3434="","",N3434+ROW()/10000000)</f>
        <v/>
      </c>
      <c r="U3434" s="0" t="str">
        <f aca="false">IF(G3434=1,IF(B3434="",1,0),"")</f>
        <v/>
      </c>
    </row>
    <row r="3435" customFormat="false" ht="15" hidden="false" customHeight="false" outlineLevel="0" collapsed="false">
      <c r="A3435" s="35"/>
      <c r="B3435" s="35"/>
      <c r="G3435" s="0" t="str">
        <f aca="false">IF(A3435="","",IF(AND(A3435&gt;=Debut,A3435&lt;Fin),1,0))</f>
        <v/>
      </c>
      <c r="H3435" s="0" t="str">
        <f aca="false">IF(G3435=1,INT(ROUND((A3435-Debut)*86400,0)/600),"")</f>
        <v/>
      </c>
      <c r="I3435" s="0" t="str">
        <f aca="false">IF(G3435=1,INT(ROUND((A3435-Debut)*86400,0)/3600),"")</f>
        <v/>
      </c>
      <c r="J3435" s="0" t="str">
        <f aca="false">IF(OR(A3435="",B3435=""),"",ROUND((B3435-A3435)*86400,0))</f>
        <v/>
      </c>
      <c r="K3435" s="37" t="str">
        <f aca="false">IF(G3435=1,IF(COUNTIFS($C:$C,C3435,$G:$G,1,$A:$A,"&gt;="&amp;(A3435-FenetreInterm/86400),$A:$A,"&lt;="&amp;A3435)&gt;=NbInterm,1,0),"")</f>
        <v/>
      </c>
      <c r="L3435" s="37" t="str">
        <f aca="false">IF(G3435=1,IF(B3435="",0,IF(J3435&lt;SeuilFugitive,1,0)),"")</f>
        <v/>
      </c>
      <c r="M3435" s="37" t="str">
        <f aca="false">IF(G3435=1,IF(B3435="",IF((Fin-A3435)*24&gt;SeuilFigee,1,0),IF(J3435&gt;SeuilFigee*3600,1,0)),"")</f>
        <v/>
      </c>
      <c r="N3435" s="0" t="str">
        <f aca="false">IF(G3435=1,IF(COUNTIF(H$2:H3435,H3435)=1,COUNTIF($H:$H,H3435),""),"")</f>
        <v/>
      </c>
      <c r="O3435" s="0" t="str">
        <f aca="false">IF(G3435=1,IF(COUNTIF(I$2:I3435,I3435)=1,COUNTIF($I:$I,I3435),""),"")</f>
        <v/>
      </c>
      <c r="P3435" s="38" t="str">
        <f aca="false">IF(G3435=1,IF(COUNTIFS(C$2:C3435,C3435,G$2:G3435,1)=1,COUNTIFS($C:$C,C3435,$G:$G,1)+ROW()/10000000,""),"")</f>
        <v/>
      </c>
      <c r="Q3435" s="0" t="str">
        <f aca="false">IF(K3435=1,IF(COUNTIFS(C$2:C3435,C3435,K$2:K3435,1)=1,1,0),"")</f>
        <v/>
      </c>
      <c r="R3435" s="0" t="str">
        <f aca="false">IF(M3435=1,IF(COUNTIFS(C$2:C3435,C3435,M$2:M3435,1)=1,1,0),"")</f>
        <v/>
      </c>
      <c r="S3435" s="0" t="str">
        <f aca="false">IF(L3435=1,IF(COUNTIFS(C$2:C3435,C3435,L$2:L3435,1)=1,1,0),"")</f>
        <v/>
      </c>
      <c r="T3435" s="38" t="str">
        <f aca="false">IF(N3435="","",N3435+ROW()/10000000)</f>
        <v/>
      </c>
      <c r="U3435" s="0" t="str">
        <f aca="false">IF(G3435=1,IF(B3435="",1,0),"")</f>
        <v/>
      </c>
    </row>
    <row r="3436" customFormat="false" ht="15" hidden="false" customHeight="false" outlineLevel="0" collapsed="false">
      <c r="A3436" s="35"/>
      <c r="B3436" s="35"/>
      <c r="G3436" s="0" t="str">
        <f aca="false">IF(A3436="","",IF(AND(A3436&gt;=Debut,A3436&lt;Fin),1,0))</f>
        <v/>
      </c>
      <c r="H3436" s="0" t="str">
        <f aca="false">IF(G3436=1,INT(ROUND((A3436-Debut)*86400,0)/600),"")</f>
        <v/>
      </c>
      <c r="I3436" s="0" t="str">
        <f aca="false">IF(G3436=1,INT(ROUND((A3436-Debut)*86400,0)/3600),"")</f>
        <v/>
      </c>
      <c r="J3436" s="0" t="str">
        <f aca="false">IF(OR(A3436="",B3436=""),"",ROUND((B3436-A3436)*86400,0))</f>
        <v/>
      </c>
      <c r="K3436" s="37" t="str">
        <f aca="false">IF(G3436=1,IF(COUNTIFS($C:$C,C3436,$G:$G,1,$A:$A,"&gt;="&amp;(A3436-FenetreInterm/86400),$A:$A,"&lt;="&amp;A3436)&gt;=NbInterm,1,0),"")</f>
        <v/>
      </c>
      <c r="L3436" s="37" t="str">
        <f aca="false">IF(G3436=1,IF(B3436="",0,IF(J3436&lt;SeuilFugitive,1,0)),"")</f>
        <v/>
      </c>
      <c r="M3436" s="37" t="str">
        <f aca="false">IF(G3436=1,IF(B3436="",IF((Fin-A3436)*24&gt;SeuilFigee,1,0),IF(J3436&gt;SeuilFigee*3600,1,0)),"")</f>
        <v/>
      </c>
      <c r="N3436" s="0" t="str">
        <f aca="false">IF(G3436=1,IF(COUNTIF(H$2:H3436,H3436)=1,COUNTIF($H:$H,H3436),""),"")</f>
        <v/>
      </c>
      <c r="O3436" s="0" t="str">
        <f aca="false">IF(G3436=1,IF(COUNTIF(I$2:I3436,I3436)=1,COUNTIF($I:$I,I3436),""),"")</f>
        <v/>
      </c>
      <c r="P3436" s="38" t="str">
        <f aca="false">IF(G3436=1,IF(COUNTIFS(C$2:C3436,C3436,G$2:G3436,1)=1,COUNTIFS($C:$C,C3436,$G:$G,1)+ROW()/10000000,""),"")</f>
        <v/>
      </c>
      <c r="Q3436" s="0" t="str">
        <f aca="false">IF(K3436=1,IF(COUNTIFS(C$2:C3436,C3436,K$2:K3436,1)=1,1,0),"")</f>
        <v/>
      </c>
      <c r="R3436" s="0" t="str">
        <f aca="false">IF(M3436=1,IF(COUNTIFS(C$2:C3436,C3436,M$2:M3436,1)=1,1,0),"")</f>
        <v/>
      </c>
      <c r="S3436" s="0" t="str">
        <f aca="false">IF(L3436=1,IF(COUNTIFS(C$2:C3436,C3436,L$2:L3436,1)=1,1,0),"")</f>
        <v/>
      </c>
      <c r="T3436" s="38" t="str">
        <f aca="false">IF(N3436="","",N3436+ROW()/10000000)</f>
        <v/>
      </c>
      <c r="U3436" s="0" t="str">
        <f aca="false">IF(G3436=1,IF(B3436="",1,0),"")</f>
        <v/>
      </c>
    </row>
    <row r="3437" customFormat="false" ht="15" hidden="false" customHeight="false" outlineLevel="0" collapsed="false">
      <c r="A3437" s="35"/>
      <c r="B3437" s="35"/>
      <c r="G3437" s="0" t="str">
        <f aca="false">IF(A3437="","",IF(AND(A3437&gt;=Debut,A3437&lt;Fin),1,0))</f>
        <v/>
      </c>
      <c r="H3437" s="0" t="str">
        <f aca="false">IF(G3437=1,INT(ROUND((A3437-Debut)*86400,0)/600),"")</f>
        <v/>
      </c>
      <c r="I3437" s="0" t="str">
        <f aca="false">IF(G3437=1,INT(ROUND((A3437-Debut)*86400,0)/3600),"")</f>
        <v/>
      </c>
      <c r="J3437" s="0" t="str">
        <f aca="false">IF(OR(A3437="",B3437=""),"",ROUND((B3437-A3437)*86400,0))</f>
        <v/>
      </c>
      <c r="K3437" s="37" t="str">
        <f aca="false">IF(G3437=1,IF(COUNTIFS($C:$C,C3437,$G:$G,1,$A:$A,"&gt;="&amp;(A3437-FenetreInterm/86400),$A:$A,"&lt;="&amp;A3437)&gt;=NbInterm,1,0),"")</f>
        <v/>
      </c>
      <c r="L3437" s="37" t="str">
        <f aca="false">IF(G3437=1,IF(B3437="",0,IF(J3437&lt;SeuilFugitive,1,0)),"")</f>
        <v/>
      </c>
      <c r="M3437" s="37" t="str">
        <f aca="false">IF(G3437=1,IF(B3437="",IF((Fin-A3437)*24&gt;SeuilFigee,1,0),IF(J3437&gt;SeuilFigee*3600,1,0)),"")</f>
        <v/>
      </c>
      <c r="N3437" s="0" t="str">
        <f aca="false">IF(G3437=1,IF(COUNTIF(H$2:H3437,H3437)=1,COUNTIF($H:$H,H3437),""),"")</f>
        <v/>
      </c>
      <c r="O3437" s="0" t="str">
        <f aca="false">IF(G3437=1,IF(COUNTIF(I$2:I3437,I3437)=1,COUNTIF($I:$I,I3437),""),"")</f>
        <v/>
      </c>
      <c r="P3437" s="38" t="str">
        <f aca="false">IF(G3437=1,IF(COUNTIFS(C$2:C3437,C3437,G$2:G3437,1)=1,COUNTIFS($C:$C,C3437,$G:$G,1)+ROW()/10000000,""),"")</f>
        <v/>
      </c>
      <c r="Q3437" s="0" t="str">
        <f aca="false">IF(K3437=1,IF(COUNTIFS(C$2:C3437,C3437,K$2:K3437,1)=1,1,0),"")</f>
        <v/>
      </c>
      <c r="R3437" s="0" t="str">
        <f aca="false">IF(M3437=1,IF(COUNTIFS(C$2:C3437,C3437,M$2:M3437,1)=1,1,0),"")</f>
        <v/>
      </c>
      <c r="S3437" s="0" t="str">
        <f aca="false">IF(L3437=1,IF(COUNTIFS(C$2:C3437,C3437,L$2:L3437,1)=1,1,0),"")</f>
        <v/>
      </c>
      <c r="T3437" s="38" t="str">
        <f aca="false">IF(N3437="","",N3437+ROW()/10000000)</f>
        <v/>
      </c>
      <c r="U3437" s="0" t="str">
        <f aca="false">IF(G3437=1,IF(B3437="",1,0),"")</f>
        <v/>
      </c>
    </row>
    <row r="3438" customFormat="false" ht="15" hidden="false" customHeight="false" outlineLevel="0" collapsed="false">
      <c r="A3438" s="35"/>
      <c r="B3438" s="35"/>
      <c r="G3438" s="0" t="str">
        <f aca="false">IF(A3438="","",IF(AND(A3438&gt;=Debut,A3438&lt;Fin),1,0))</f>
        <v/>
      </c>
      <c r="H3438" s="0" t="str">
        <f aca="false">IF(G3438=1,INT(ROUND((A3438-Debut)*86400,0)/600),"")</f>
        <v/>
      </c>
      <c r="I3438" s="0" t="str">
        <f aca="false">IF(G3438=1,INT(ROUND((A3438-Debut)*86400,0)/3600),"")</f>
        <v/>
      </c>
      <c r="J3438" s="0" t="str">
        <f aca="false">IF(OR(A3438="",B3438=""),"",ROUND((B3438-A3438)*86400,0))</f>
        <v/>
      </c>
      <c r="K3438" s="37" t="str">
        <f aca="false">IF(G3438=1,IF(COUNTIFS($C:$C,C3438,$G:$G,1,$A:$A,"&gt;="&amp;(A3438-FenetreInterm/86400),$A:$A,"&lt;="&amp;A3438)&gt;=NbInterm,1,0),"")</f>
        <v/>
      </c>
      <c r="L3438" s="37" t="str">
        <f aca="false">IF(G3438=1,IF(B3438="",0,IF(J3438&lt;SeuilFugitive,1,0)),"")</f>
        <v/>
      </c>
      <c r="M3438" s="37" t="str">
        <f aca="false">IF(G3438=1,IF(B3438="",IF((Fin-A3438)*24&gt;SeuilFigee,1,0),IF(J3438&gt;SeuilFigee*3600,1,0)),"")</f>
        <v/>
      </c>
      <c r="N3438" s="0" t="str">
        <f aca="false">IF(G3438=1,IF(COUNTIF(H$2:H3438,H3438)=1,COUNTIF($H:$H,H3438),""),"")</f>
        <v/>
      </c>
      <c r="O3438" s="0" t="str">
        <f aca="false">IF(G3438=1,IF(COUNTIF(I$2:I3438,I3438)=1,COUNTIF($I:$I,I3438),""),"")</f>
        <v/>
      </c>
      <c r="P3438" s="38" t="str">
        <f aca="false">IF(G3438=1,IF(COUNTIFS(C$2:C3438,C3438,G$2:G3438,1)=1,COUNTIFS($C:$C,C3438,$G:$G,1)+ROW()/10000000,""),"")</f>
        <v/>
      </c>
      <c r="Q3438" s="0" t="str">
        <f aca="false">IF(K3438=1,IF(COUNTIFS(C$2:C3438,C3438,K$2:K3438,1)=1,1,0),"")</f>
        <v/>
      </c>
      <c r="R3438" s="0" t="str">
        <f aca="false">IF(M3438=1,IF(COUNTIFS(C$2:C3438,C3438,M$2:M3438,1)=1,1,0),"")</f>
        <v/>
      </c>
      <c r="S3438" s="0" t="str">
        <f aca="false">IF(L3438=1,IF(COUNTIFS(C$2:C3438,C3438,L$2:L3438,1)=1,1,0),"")</f>
        <v/>
      </c>
      <c r="T3438" s="38" t="str">
        <f aca="false">IF(N3438="","",N3438+ROW()/10000000)</f>
        <v/>
      </c>
      <c r="U3438" s="0" t="str">
        <f aca="false">IF(G3438=1,IF(B3438="",1,0),"")</f>
        <v/>
      </c>
    </row>
    <row r="3439" customFormat="false" ht="15" hidden="false" customHeight="false" outlineLevel="0" collapsed="false">
      <c r="A3439" s="35"/>
      <c r="B3439" s="35"/>
      <c r="G3439" s="0" t="str">
        <f aca="false">IF(A3439="","",IF(AND(A3439&gt;=Debut,A3439&lt;Fin),1,0))</f>
        <v/>
      </c>
      <c r="H3439" s="0" t="str">
        <f aca="false">IF(G3439=1,INT(ROUND((A3439-Debut)*86400,0)/600),"")</f>
        <v/>
      </c>
      <c r="I3439" s="0" t="str">
        <f aca="false">IF(G3439=1,INT(ROUND((A3439-Debut)*86400,0)/3600),"")</f>
        <v/>
      </c>
      <c r="J3439" s="0" t="str">
        <f aca="false">IF(OR(A3439="",B3439=""),"",ROUND((B3439-A3439)*86400,0))</f>
        <v/>
      </c>
      <c r="K3439" s="37" t="str">
        <f aca="false">IF(G3439=1,IF(COUNTIFS($C:$C,C3439,$G:$G,1,$A:$A,"&gt;="&amp;(A3439-FenetreInterm/86400),$A:$A,"&lt;="&amp;A3439)&gt;=NbInterm,1,0),"")</f>
        <v/>
      </c>
      <c r="L3439" s="37" t="str">
        <f aca="false">IF(G3439=1,IF(B3439="",0,IF(J3439&lt;SeuilFugitive,1,0)),"")</f>
        <v/>
      </c>
      <c r="M3439" s="37" t="str">
        <f aca="false">IF(G3439=1,IF(B3439="",IF((Fin-A3439)*24&gt;SeuilFigee,1,0),IF(J3439&gt;SeuilFigee*3600,1,0)),"")</f>
        <v/>
      </c>
      <c r="N3439" s="0" t="str">
        <f aca="false">IF(G3439=1,IF(COUNTIF(H$2:H3439,H3439)=1,COUNTIF($H:$H,H3439),""),"")</f>
        <v/>
      </c>
      <c r="O3439" s="0" t="str">
        <f aca="false">IF(G3439=1,IF(COUNTIF(I$2:I3439,I3439)=1,COUNTIF($I:$I,I3439),""),"")</f>
        <v/>
      </c>
      <c r="P3439" s="38" t="str">
        <f aca="false">IF(G3439=1,IF(COUNTIFS(C$2:C3439,C3439,G$2:G3439,1)=1,COUNTIFS($C:$C,C3439,$G:$G,1)+ROW()/10000000,""),"")</f>
        <v/>
      </c>
      <c r="Q3439" s="0" t="str">
        <f aca="false">IF(K3439=1,IF(COUNTIFS(C$2:C3439,C3439,K$2:K3439,1)=1,1,0),"")</f>
        <v/>
      </c>
      <c r="R3439" s="0" t="str">
        <f aca="false">IF(M3439=1,IF(COUNTIFS(C$2:C3439,C3439,M$2:M3439,1)=1,1,0),"")</f>
        <v/>
      </c>
      <c r="S3439" s="0" t="str">
        <f aca="false">IF(L3439=1,IF(COUNTIFS(C$2:C3439,C3439,L$2:L3439,1)=1,1,0),"")</f>
        <v/>
      </c>
      <c r="T3439" s="38" t="str">
        <f aca="false">IF(N3439="","",N3439+ROW()/10000000)</f>
        <v/>
      </c>
      <c r="U3439" s="0" t="str">
        <f aca="false">IF(G3439=1,IF(B3439="",1,0),"")</f>
        <v/>
      </c>
    </row>
    <row r="3440" customFormat="false" ht="15" hidden="false" customHeight="false" outlineLevel="0" collapsed="false">
      <c r="A3440" s="35"/>
      <c r="B3440" s="35"/>
      <c r="G3440" s="0" t="str">
        <f aca="false">IF(A3440="","",IF(AND(A3440&gt;=Debut,A3440&lt;Fin),1,0))</f>
        <v/>
      </c>
      <c r="H3440" s="0" t="str">
        <f aca="false">IF(G3440=1,INT(ROUND((A3440-Debut)*86400,0)/600),"")</f>
        <v/>
      </c>
      <c r="I3440" s="0" t="str">
        <f aca="false">IF(G3440=1,INT(ROUND((A3440-Debut)*86400,0)/3600),"")</f>
        <v/>
      </c>
      <c r="J3440" s="0" t="str">
        <f aca="false">IF(OR(A3440="",B3440=""),"",ROUND((B3440-A3440)*86400,0))</f>
        <v/>
      </c>
      <c r="K3440" s="37" t="str">
        <f aca="false">IF(G3440=1,IF(COUNTIFS($C:$C,C3440,$G:$G,1,$A:$A,"&gt;="&amp;(A3440-FenetreInterm/86400),$A:$A,"&lt;="&amp;A3440)&gt;=NbInterm,1,0),"")</f>
        <v/>
      </c>
      <c r="L3440" s="37" t="str">
        <f aca="false">IF(G3440=1,IF(B3440="",0,IF(J3440&lt;SeuilFugitive,1,0)),"")</f>
        <v/>
      </c>
      <c r="M3440" s="37" t="str">
        <f aca="false">IF(G3440=1,IF(B3440="",IF((Fin-A3440)*24&gt;SeuilFigee,1,0),IF(J3440&gt;SeuilFigee*3600,1,0)),"")</f>
        <v/>
      </c>
      <c r="N3440" s="0" t="str">
        <f aca="false">IF(G3440=1,IF(COUNTIF(H$2:H3440,H3440)=1,COUNTIF($H:$H,H3440),""),"")</f>
        <v/>
      </c>
      <c r="O3440" s="0" t="str">
        <f aca="false">IF(G3440=1,IF(COUNTIF(I$2:I3440,I3440)=1,COUNTIF($I:$I,I3440),""),"")</f>
        <v/>
      </c>
      <c r="P3440" s="38" t="str">
        <f aca="false">IF(G3440=1,IF(COUNTIFS(C$2:C3440,C3440,G$2:G3440,1)=1,COUNTIFS($C:$C,C3440,$G:$G,1)+ROW()/10000000,""),"")</f>
        <v/>
      </c>
      <c r="Q3440" s="0" t="str">
        <f aca="false">IF(K3440=1,IF(COUNTIFS(C$2:C3440,C3440,K$2:K3440,1)=1,1,0),"")</f>
        <v/>
      </c>
      <c r="R3440" s="0" t="str">
        <f aca="false">IF(M3440=1,IF(COUNTIFS(C$2:C3440,C3440,M$2:M3440,1)=1,1,0),"")</f>
        <v/>
      </c>
      <c r="S3440" s="0" t="str">
        <f aca="false">IF(L3440=1,IF(COUNTIFS(C$2:C3440,C3440,L$2:L3440,1)=1,1,0),"")</f>
        <v/>
      </c>
      <c r="T3440" s="38" t="str">
        <f aca="false">IF(N3440="","",N3440+ROW()/10000000)</f>
        <v/>
      </c>
      <c r="U3440" s="0" t="str">
        <f aca="false">IF(G3440=1,IF(B3440="",1,0),"")</f>
        <v/>
      </c>
    </row>
    <row r="3441" customFormat="false" ht="15" hidden="false" customHeight="false" outlineLevel="0" collapsed="false">
      <c r="A3441" s="35"/>
      <c r="B3441" s="35"/>
      <c r="G3441" s="0" t="str">
        <f aca="false">IF(A3441="","",IF(AND(A3441&gt;=Debut,A3441&lt;Fin),1,0))</f>
        <v/>
      </c>
      <c r="H3441" s="0" t="str">
        <f aca="false">IF(G3441=1,INT(ROUND((A3441-Debut)*86400,0)/600),"")</f>
        <v/>
      </c>
      <c r="I3441" s="0" t="str">
        <f aca="false">IF(G3441=1,INT(ROUND((A3441-Debut)*86400,0)/3600),"")</f>
        <v/>
      </c>
      <c r="J3441" s="0" t="str">
        <f aca="false">IF(OR(A3441="",B3441=""),"",ROUND((B3441-A3441)*86400,0))</f>
        <v/>
      </c>
      <c r="K3441" s="37" t="str">
        <f aca="false">IF(G3441=1,IF(COUNTIFS($C:$C,C3441,$G:$G,1,$A:$A,"&gt;="&amp;(A3441-FenetreInterm/86400),$A:$A,"&lt;="&amp;A3441)&gt;=NbInterm,1,0),"")</f>
        <v/>
      </c>
      <c r="L3441" s="37" t="str">
        <f aca="false">IF(G3441=1,IF(B3441="",0,IF(J3441&lt;SeuilFugitive,1,0)),"")</f>
        <v/>
      </c>
      <c r="M3441" s="37" t="str">
        <f aca="false">IF(G3441=1,IF(B3441="",IF((Fin-A3441)*24&gt;SeuilFigee,1,0),IF(J3441&gt;SeuilFigee*3600,1,0)),"")</f>
        <v/>
      </c>
      <c r="N3441" s="0" t="str">
        <f aca="false">IF(G3441=1,IF(COUNTIF(H$2:H3441,H3441)=1,COUNTIF($H:$H,H3441),""),"")</f>
        <v/>
      </c>
      <c r="O3441" s="0" t="str">
        <f aca="false">IF(G3441=1,IF(COUNTIF(I$2:I3441,I3441)=1,COUNTIF($I:$I,I3441),""),"")</f>
        <v/>
      </c>
      <c r="P3441" s="38" t="str">
        <f aca="false">IF(G3441=1,IF(COUNTIFS(C$2:C3441,C3441,G$2:G3441,1)=1,COUNTIFS($C:$C,C3441,$G:$G,1)+ROW()/10000000,""),"")</f>
        <v/>
      </c>
      <c r="Q3441" s="0" t="str">
        <f aca="false">IF(K3441=1,IF(COUNTIFS(C$2:C3441,C3441,K$2:K3441,1)=1,1,0),"")</f>
        <v/>
      </c>
      <c r="R3441" s="0" t="str">
        <f aca="false">IF(M3441=1,IF(COUNTIFS(C$2:C3441,C3441,M$2:M3441,1)=1,1,0),"")</f>
        <v/>
      </c>
      <c r="S3441" s="0" t="str">
        <f aca="false">IF(L3441=1,IF(COUNTIFS(C$2:C3441,C3441,L$2:L3441,1)=1,1,0),"")</f>
        <v/>
      </c>
      <c r="T3441" s="38" t="str">
        <f aca="false">IF(N3441="","",N3441+ROW()/10000000)</f>
        <v/>
      </c>
      <c r="U3441" s="0" t="str">
        <f aca="false">IF(G3441=1,IF(B3441="",1,0),"")</f>
        <v/>
      </c>
    </row>
    <row r="3442" customFormat="false" ht="15" hidden="false" customHeight="false" outlineLevel="0" collapsed="false">
      <c r="A3442" s="35"/>
      <c r="B3442" s="35"/>
      <c r="G3442" s="0" t="str">
        <f aca="false">IF(A3442="","",IF(AND(A3442&gt;=Debut,A3442&lt;Fin),1,0))</f>
        <v/>
      </c>
      <c r="H3442" s="0" t="str">
        <f aca="false">IF(G3442=1,INT(ROUND((A3442-Debut)*86400,0)/600),"")</f>
        <v/>
      </c>
      <c r="I3442" s="0" t="str">
        <f aca="false">IF(G3442=1,INT(ROUND((A3442-Debut)*86400,0)/3600),"")</f>
        <v/>
      </c>
      <c r="J3442" s="0" t="str">
        <f aca="false">IF(OR(A3442="",B3442=""),"",ROUND((B3442-A3442)*86400,0))</f>
        <v/>
      </c>
      <c r="K3442" s="37" t="str">
        <f aca="false">IF(G3442=1,IF(COUNTIFS($C:$C,C3442,$G:$G,1,$A:$A,"&gt;="&amp;(A3442-FenetreInterm/86400),$A:$A,"&lt;="&amp;A3442)&gt;=NbInterm,1,0),"")</f>
        <v/>
      </c>
      <c r="L3442" s="37" t="str">
        <f aca="false">IF(G3442=1,IF(B3442="",0,IF(J3442&lt;SeuilFugitive,1,0)),"")</f>
        <v/>
      </c>
      <c r="M3442" s="37" t="str">
        <f aca="false">IF(G3442=1,IF(B3442="",IF((Fin-A3442)*24&gt;SeuilFigee,1,0),IF(J3442&gt;SeuilFigee*3600,1,0)),"")</f>
        <v/>
      </c>
      <c r="N3442" s="0" t="str">
        <f aca="false">IF(G3442=1,IF(COUNTIF(H$2:H3442,H3442)=1,COUNTIF($H:$H,H3442),""),"")</f>
        <v/>
      </c>
      <c r="O3442" s="0" t="str">
        <f aca="false">IF(G3442=1,IF(COUNTIF(I$2:I3442,I3442)=1,COUNTIF($I:$I,I3442),""),"")</f>
        <v/>
      </c>
      <c r="P3442" s="38" t="str">
        <f aca="false">IF(G3442=1,IF(COUNTIFS(C$2:C3442,C3442,G$2:G3442,1)=1,COUNTIFS($C:$C,C3442,$G:$G,1)+ROW()/10000000,""),"")</f>
        <v/>
      </c>
      <c r="Q3442" s="0" t="str">
        <f aca="false">IF(K3442=1,IF(COUNTIFS(C$2:C3442,C3442,K$2:K3442,1)=1,1,0),"")</f>
        <v/>
      </c>
      <c r="R3442" s="0" t="str">
        <f aca="false">IF(M3442=1,IF(COUNTIFS(C$2:C3442,C3442,M$2:M3442,1)=1,1,0),"")</f>
        <v/>
      </c>
      <c r="S3442" s="0" t="str">
        <f aca="false">IF(L3442=1,IF(COUNTIFS(C$2:C3442,C3442,L$2:L3442,1)=1,1,0),"")</f>
        <v/>
      </c>
      <c r="T3442" s="38" t="str">
        <f aca="false">IF(N3442="","",N3442+ROW()/10000000)</f>
        <v/>
      </c>
      <c r="U3442" s="0" t="str">
        <f aca="false">IF(G3442=1,IF(B3442="",1,0),"")</f>
        <v/>
      </c>
    </row>
    <row r="3443" customFormat="false" ht="15" hidden="false" customHeight="false" outlineLevel="0" collapsed="false">
      <c r="A3443" s="35"/>
      <c r="B3443" s="35"/>
      <c r="G3443" s="0" t="str">
        <f aca="false">IF(A3443="","",IF(AND(A3443&gt;=Debut,A3443&lt;Fin),1,0))</f>
        <v/>
      </c>
      <c r="H3443" s="0" t="str">
        <f aca="false">IF(G3443=1,INT(ROUND((A3443-Debut)*86400,0)/600),"")</f>
        <v/>
      </c>
      <c r="I3443" s="0" t="str">
        <f aca="false">IF(G3443=1,INT(ROUND((A3443-Debut)*86400,0)/3600),"")</f>
        <v/>
      </c>
      <c r="J3443" s="0" t="str">
        <f aca="false">IF(OR(A3443="",B3443=""),"",ROUND((B3443-A3443)*86400,0))</f>
        <v/>
      </c>
      <c r="K3443" s="37" t="str">
        <f aca="false">IF(G3443=1,IF(COUNTIFS($C:$C,C3443,$G:$G,1,$A:$A,"&gt;="&amp;(A3443-FenetreInterm/86400),$A:$A,"&lt;="&amp;A3443)&gt;=NbInterm,1,0),"")</f>
        <v/>
      </c>
      <c r="L3443" s="37" t="str">
        <f aca="false">IF(G3443=1,IF(B3443="",0,IF(J3443&lt;SeuilFugitive,1,0)),"")</f>
        <v/>
      </c>
      <c r="M3443" s="37" t="str">
        <f aca="false">IF(G3443=1,IF(B3443="",IF((Fin-A3443)*24&gt;SeuilFigee,1,0),IF(J3443&gt;SeuilFigee*3600,1,0)),"")</f>
        <v/>
      </c>
      <c r="N3443" s="0" t="str">
        <f aca="false">IF(G3443=1,IF(COUNTIF(H$2:H3443,H3443)=1,COUNTIF($H:$H,H3443),""),"")</f>
        <v/>
      </c>
      <c r="O3443" s="0" t="str">
        <f aca="false">IF(G3443=1,IF(COUNTIF(I$2:I3443,I3443)=1,COUNTIF($I:$I,I3443),""),"")</f>
        <v/>
      </c>
      <c r="P3443" s="38" t="str">
        <f aca="false">IF(G3443=1,IF(COUNTIFS(C$2:C3443,C3443,G$2:G3443,1)=1,COUNTIFS($C:$C,C3443,$G:$G,1)+ROW()/10000000,""),"")</f>
        <v/>
      </c>
      <c r="Q3443" s="0" t="str">
        <f aca="false">IF(K3443=1,IF(COUNTIFS(C$2:C3443,C3443,K$2:K3443,1)=1,1,0),"")</f>
        <v/>
      </c>
      <c r="R3443" s="0" t="str">
        <f aca="false">IF(M3443=1,IF(COUNTIFS(C$2:C3443,C3443,M$2:M3443,1)=1,1,0),"")</f>
        <v/>
      </c>
      <c r="S3443" s="0" t="str">
        <f aca="false">IF(L3443=1,IF(COUNTIFS(C$2:C3443,C3443,L$2:L3443,1)=1,1,0),"")</f>
        <v/>
      </c>
      <c r="T3443" s="38" t="str">
        <f aca="false">IF(N3443="","",N3443+ROW()/10000000)</f>
        <v/>
      </c>
      <c r="U3443" s="0" t="str">
        <f aca="false">IF(G3443=1,IF(B3443="",1,0),"")</f>
        <v/>
      </c>
    </row>
    <row r="3444" customFormat="false" ht="15" hidden="false" customHeight="false" outlineLevel="0" collapsed="false">
      <c r="A3444" s="35"/>
      <c r="B3444" s="35"/>
      <c r="G3444" s="0" t="str">
        <f aca="false">IF(A3444="","",IF(AND(A3444&gt;=Debut,A3444&lt;Fin),1,0))</f>
        <v/>
      </c>
      <c r="H3444" s="0" t="str">
        <f aca="false">IF(G3444=1,INT(ROUND((A3444-Debut)*86400,0)/600),"")</f>
        <v/>
      </c>
      <c r="I3444" s="0" t="str">
        <f aca="false">IF(G3444=1,INT(ROUND((A3444-Debut)*86400,0)/3600),"")</f>
        <v/>
      </c>
      <c r="J3444" s="0" t="str">
        <f aca="false">IF(OR(A3444="",B3444=""),"",ROUND((B3444-A3444)*86400,0))</f>
        <v/>
      </c>
      <c r="K3444" s="37" t="str">
        <f aca="false">IF(G3444=1,IF(COUNTIFS($C:$C,C3444,$G:$G,1,$A:$A,"&gt;="&amp;(A3444-FenetreInterm/86400),$A:$A,"&lt;="&amp;A3444)&gt;=NbInterm,1,0),"")</f>
        <v/>
      </c>
      <c r="L3444" s="37" t="str">
        <f aca="false">IF(G3444=1,IF(B3444="",0,IF(J3444&lt;SeuilFugitive,1,0)),"")</f>
        <v/>
      </c>
      <c r="M3444" s="37" t="str">
        <f aca="false">IF(G3444=1,IF(B3444="",IF((Fin-A3444)*24&gt;SeuilFigee,1,0),IF(J3444&gt;SeuilFigee*3600,1,0)),"")</f>
        <v/>
      </c>
      <c r="N3444" s="0" t="str">
        <f aca="false">IF(G3444=1,IF(COUNTIF(H$2:H3444,H3444)=1,COUNTIF($H:$H,H3444),""),"")</f>
        <v/>
      </c>
      <c r="O3444" s="0" t="str">
        <f aca="false">IF(G3444=1,IF(COUNTIF(I$2:I3444,I3444)=1,COUNTIF($I:$I,I3444),""),"")</f>
        <v/>
      </c>
      <c r="P3444" s="38" t="str">
        <f aca="false">IF(G3444=1,IF(COUNTIFS(C$2:C3444,C3444,G$2:G3444,1)=1,COUNTIFS($C:$C,C3444,$G:$G,1)+ROW()/10000000,""),"")</f>
        <v/>
      </c>
      <c r="Q3444" s="0" t="str">
        <f aca="false">IF(K3444=1,IF(COUNTIFS(C$2:C3444,C3444,K$2:K3444,1)=1,1,0),"")</f>
        <v/>
      </c>
      <c r="R3444" s="0" t="str">
        <f aca="false">IF(M3444=1,IF(COUNTIFS(C$2:C3444,C3444,M$2:M3444,1)=1,1,0),"")</f>
        <v/>
      </c>
      <c r="S3444" s="0" t="str">
        <f aca="false">IF(L3444=1,IF(COUNTIFS(C$2:C3444,C3444,L$2:L3444,1)=1,1,0),"")</f>
        <v/>
      </c>
      <c r="T3444" s="38" t="str">
        <f aca="false">IF(N3444="","",N3444+ROW()/10000000)</f>
        <v/>
      </c>
      <c r="U3444" s="0" t="str">
        <f aca="false">IF(G3444=1,IF(B3444="",1,0),"")</f>
        <v/>
      </c>
    </row>
    <row r="3445" customFormat="false" ht="15" hidden="false" customHeight="false" outlineLevel="0" collapsed="false">
      <c r="A3445" s="35"/>
      <c r="B3445" s="35"/>
      <c r="G3445" s="0" t="str">
        <f aca="false">IF(A3445="","",IF(AND(A3445&gt;=Debut,A3445&lt;Fin),1,0))</f>
        <v/>
      </c>
      <c r="H3445" s="0" t="str">
        <f aca="false">IF(G3445=1,INT(ROUND((A3445-Debut)*86400,0)/600),"")</f>
        <v/>
      </c>
      <c r="I3445" s="0" t="str">
        <f aca="false">IF(G3445=1,INT(ROUND((A3445-Debut)*86400,0)/3600),"")</f>
        <v/>
      </c>
      <c r="J3445" s="0" t="str">
        <f aca="false">IF(OR(A3445="",B3445=""),"",ROUND((B3445-A3445)*86400,0))</f>
        <v/>
      </c>
      <c r="K3445" s="37" t="str">
        <f aca="false">IF(G3445=1,IF(COUNTIFS($C:$C,C3445,$G:$G,1,$A:$A,"&gt;="&amp;(A3445-FenetreInterm/86400),$A:$A,"&lt;="&amp;A3445)&gt;=NbInterm,1,0),"")</f>
        <v/>
      </c>
      <c r="L3445" s="37" t="str">
        <f aca="false">IF(G3445=1,IF(B3445="",0,IF(J3445&lt;SeuilFugitive,1,0)),"")</f>
        <v/>
      </c>
      <c r="M3445" s="37" t="str">
        <f aca="false">IF(G3445=1,IF(B3445="",IF((Fin-A3445)*24&gt;SeuilFigee,1,0),IF(J3445&gt;SeuilFigee*3600,1,0)),"")</f>
        <v/>
      </c>
      <c r="N3445" s="0" t="str">
        <f aca="false">IF(G3445=1,IF(COUNTIF(H$2:H3445,H3445)=1,COUNTIF($H:$H,H3445),""),"")</f>
        <v/>
      </c>
      <c r="O3445" s="0" t="str">
        <f aca="false">IF(G3445=1,IF(COUNTIF(I$2:I3445,I3445)=1,COUNTIF($I:$I,I3445),""),"")</f>
        <v/>
      </c>
      <c r="P3445" s="38" t="str">
        <f aca="false">IF(G3445=1,IF(COUNTIFS(C$2:C3445,C3445,G$2:G3445,1)=1,COUNTIFS($C:$C,C3445,$G:$G,1)+ROW()/10000000,""),"")</f>
        <v/>
      </c>
      <c r="Q3445" s="0" t="str">
        <f aca="false">IF(K3445=1,IF(COUNTIFS(C$2:C3445,C3445,K$2:K3445,1)=1,1,0),"")</f>
        <v/>
      </c>
      <c r="R3445" s="0" t="str">
        <f aca="false">IF(M3445=1,IF(COUNTIFS(C$2:C3445,C3445,M$2:M3445,1)=1,1,0),"")</f>
        <v/>
      </c>
      <c r="S3445" s="0" t="str">
        <f aca="false">IF(L3445=1,IF(COUNTIFS(C$2:C3445,C3445,L$2:L3445,1)=1,1,0),"")</f>
        <v/>
      </c>
      <c r="T3445" s="38" t="str">
        <f aca="false">IF(N3445="","",N3445+ROW()/10000000)</f>
        <v/>
      </c>
      <c r="U3445" s="0" t="str">
        <f aca="false">IF(G3445=1,IF(B3445="",1,0),"")</f>
        <v/>
      </c>
    </row>
    <row r="3446" customFormat="false" ht="15" hidden="false" customHeight="false" outlineLevel="0" collapsed="false">
      <c r="A3446" s="35"/>
      <c r="B3446" s="35"/>
      <c r="G3446" s="0" t="str">
        <f aca="false">IF(A3446="","",IF(AND(A3446&gt;=Debut,A3446&lt;Fin),1,0))</f>
        <v/>
      </c>
      <c r="H3446" s="0" t="str">
        <f aca="false">IF(G3446=1,INT(ROUND((A3446-Debut)*86400,0)/600),"")</f>
        <v/>
      </c>
      <c r="I3446" s="0" t="str">
        <f aca="false">IF(G3446=1,INT(ROUND((A3446-Debut)*86400,0)/3600),"")</f>
        <v/>
      </c>
      <c r="J3446" s="0" t="str">
        <f aca="false">IF(OR(A3446="",B3446=""),"",ROUND((B3446-A3446)*86400,0))</f>
        <v/>
      </c>
      <c r="K3446" s="37" t="str">
        <f aca="false">IF(G3446=1,IF(COUNTIFS($C:$C,C3446,$G:$G,1,$A:$A,"&gt;="&amp;(A3446-FenetreInterm/86400),$A:$A,"&lt;="&amp;A3446)&gt;=NbInterm,1,0),"")</f>
        <v/>
      </c>
      <c r="L3446" s="37" t="str">
        <f aca="false">IF(G3446=1,IF(B3446="",0,IF(J3446&lt;SeuilFugitive,1,0)),"")</f>
        <v/>
      </c>
      <c r="M3446" s="37" t="str">
        <f aca="false">IF(G3446=1,IF(B3446="",IF((Fin-A3446)*24&gt;SeuilFigee,1,0),IF(J3446&gt;SeuilFigee*3600,1,0)),"")</f>
        <v/>
      </c>
      <c r="N3446" s="0" t="str">
        <f aca="false">IF(G3446=1,IF(COUNTIF(H$2:H3446,H3446)=1,COUNTIF($H:$H,H3446),""),"")</f>
        <v/>
      </c>
      <c r="O3446" s="0" t="str">
        <f aca="false">IF(G3446=1,IF(COUNTIF(I$2:I3446,I3446)=1,COUNTIF($I:$I,I3446),""),"")</f>
        <v/>
      </c>
      <c r="P3446" s="38" t="str">
        <f aca="false">IF(G3446=1,IF(COUNTIFS(C$2:C3446,C3446,G$2:G3446,1)=1,COUNTIFS($C:$C,C3446,$G:$G,1)+ROW()/10000000,""),"")</f>
        <v/>
      </c>
      <c r="Q3446" s="0" t="str">
        <f aca="false">IF(K3446=1,IF(COUNTIFS(C$2:C3446,C3446,K$2:K3446,1)=1,1,0),"")</f>
        <v/>
      </c>
      <c r="R3446" s="0" t="str">
        <f aca="false">IF(M3446=1,IF(COUNTIFS(C$2:C3446,C3446,M$2:M3446,1)=1,1,0),"")</f>
        <v/>
      </c>
      <c r="S3446" s="0" t="str">
        <f aca="false">IF(L3446=1,IF(COUNTIFS(C$2:C3446,C3446,L$2:L3446,1)=1,1,0),"")</f>
        <v/>
      </c>
      <c r="T3446" s="38" t="str">
        <f aca="false">IF(N3446="","",N3446+ROW()/10000000)</f>
        <v/>
      </c>
      <c r="U3446" s="0" t="str">
        <f aca="false">IF(G3446=1,IF(B3446="",1,0),"")</f>
        <v/>
      </c>
    </row>
    <row r="3447" customFormat="false" ht="15" hidden="false" customHeight="false" outlineLevel="0" collapsed="false">
      <c r="A3447" s="35"/>
      <c r="B3447" s="35"/>
      <c r="G3447" s="0" t="str">
        <f aca="false">IF(A3447="","",IF(AND(A3447&gt;=Debut,A3447&lt;Fin),1,0))</f>
        <v/>
      </c>
      <c r="H3447" s="0" t="str">
        <f aca="false">IF(G3447=1,INT(ROUND((A3447-Debut)*86400,0)/600),"")</f>
        <v/>
      </c>
      <c r="I3447" s="0" t="str">
        <f aca="false">IF(G3447=1,INT(ROUND((A3447-Debut)*86400,0)/3600),"")</f>
        <v/>
      </c>
      <c r="J3447" s="0" t="str">
        <f aca="false">IF(OR(A3447="",B3447=""),"",ROUND((B3447-A3447)*86400,0))</f>
        <v/>
      </c>
      <c r="K3447" s="37" t="str">
        <f aca="false">IF(G3447=1,IF(COUNTIFS($C:$C,C3447,$G:$G,1,$A:$A,"&gt;="&amp;(A3447-FenetreInterm/86400),$A:$A,"&lt;="&amp;A3447)&gt;=NbInterm,1,0),"")</f>
        <v/>
      </c>
      <c r="L3447" s="37" t="str">
        <f aca="false">IF(G3447=1,IF(B3447="",0,IF(J3447&lt;SeuilFugitive,1,0)),"")</f>
        <v/>
      </c>
      <c r="M3447" s="37" t="str">
        <f aca="false">IF(G3447=1,IF(B3447="",IF((Fin-A3447)*24&gt;SeuilFigee,1,0),IF(J3447&gt;SeuilFigee*3600,1,0)),"")</f>
        <v/>
      </c>
      <c r="N3447" s="0" t="str">
        <f aca="false">IF(G3447=1,IF(COUNTIF(H$2:H3447,H3447)=1,COUNTIF($H:$H,H3447),""),"")</f>
        <v/>
      </c>
      <c r="O3447" s="0" t="str">
        <f aca="false">IF(G3447=1,IF(COUNTIF(I$2:I3447,I3447)=1,COUNTIF($I:$I,I3447),""),"")</f>
        <v/>
      </c>
      <c r="P3447" s="38" t="str">
        <f aca="false">IF(G3447=1,IF(COUNTIFS(C$2:C3447,C3447,G$2:G3447,1)=1,COUNTIFS($C:$C,C3447,$G:$G,1)+ROW()/10000000,""),"")</f>
        <v/>
      </c>
      <c r="Q3447" s="0" t="str">
        <f aca="false">IF(K3447=1,IF(COUNTIFS(C$2:C3447,C3447,K$2:K3447,1)=1,1,0),"")</f>
        <v/>
      </c>
      <c r="R3447" s="0" t="str">
        <f aca="false">IF(M3447=1,IF(COUNTIFS(C$2:C3447,C3447,M$2:M3447,1)=1,1,0),"")</f>
        <v/>
      </c>
      <c r="S3447" s="0" t="str">
        <f aca="false">IF(L3447=1,IF(COUNTIFS(C$2:C3447,C3447,L$2:L3447,1)=1,1,0),"")</f>
        <v/>
      </c>
      <c r="T3447" s="38" t="str">
        <f aca="false">IF(N3447="","",N3447+ROW()/10000000)</f>
        <v/>
      </c>
      <c r="U3447" s="0" t="str">
        <f aca="false">IF(G3447=1,IF(B3447="",1,0),"")</f>
        <v/>
      </c>
    </row>
    <row r="3448" customFormat="false" ht="15" hidden="false" customHeight="false" outlineLevel="0" collapsed="false">
      <c r="A3448" s="35"/>
      <c r="B3448" s="35"/>
      <c r="G3448" s="0" t="str">
        <f aca="false">IF(A3448="","",IF(AND(A3448&gt;=Debut,A3448&lt;Fin),1,0))</f>
        <v/>
      </c>
      <c r="H3448" s="0" t="str">
        <f aca="false">IF(G3448=1,INT(ROUND((A3448-Debut)*86400,0)/600),"")</f>
        <v/>
      </c>
      <c r="I3448" s="0" t="str">
        <f aca="false">IF(G3448=1,INT(ROUND((A3448-Debut)*86400,0)/3600),"")</f>
        <v/>
      </c>
      <c r="J3448" s="0" t="str">
        <f aca="false">IF(OR(A3448="",B3448=""),"",ROUND((B3448-A3448)*86400,0))</f>
        <v/>
      </c>
      <c r="K3448" s="37" t="str">
        <f aca="false">IF(G3448=1,IF(COUNTIFS($C:$C,C3448,$G:$G,1,$A:$A,"&gt;="&amp;(A3448-FenetreInterm/86400),$A:$A,"&lt;="&amp;A3448)&gt;=NbInterm,1,0),"")</f>
        <v/>
      </c>
      <c r="L3448" s="37" t="str">
        <f aca="false">IF(G3448=1,IF(B3448="",0,IF(J3448&lt;SeuilFugitive,1,0)),"")</f>
        <v/>
      </c>
      <c r="M3448" s="37" t="str">
        <f aca="false">IF(G3448=1,IF(B3448="",IF((Fin-A3448)*24&gt;SeuilFigee,1,0),IF(J3448&gt;SeuilFigee*3600,1,0)),"")</f>
        <v/>
      </c>
      <c r="N3448" s="0" t="str">
        <f aca="false">IF(G3448=1,IF(COUNTIF(H$2:H3448,H3448)=1,COUNTIF($H:$H,H3448),""),"")</f>
        <v/>
      </c>
      <c r="O3448" s="0" t="str">
        <f aca="false">IF(G3448=1,IF(COUNTIF(I$2:I3448,I3448)=1,COUNTIF($I:$I,I3448),""),"")</f>
        <v/>
      </c>
      <c r="P3448" s="38" t="str">
        <f aca="false">IF(G3448=1,IF(COUNTIFS(C$2:C3448,C3448,G$2:G3448,1)=1,COUNTIFS($C:$C,C3448,$G:$G,1)+ROW()/10000000,""),"")</f>
        <v/>
      </c>
      <c r="Q3448" s="0" t="str">
        <f aca="false">IF(K3448=1,IF(COUNTIFS(C$2:C3448,C3448,K$2:K3448,1)=1,1,0),"")</f>
        <v/>
      </c>
      <c r="R3448" s="0" t="str">
        <f aca="false">IF(M3448=1,IF(COUNTIFS(C$2:C3448,C3448,M$2:M3448,1)=1,1,0),"")</f>
        <v/>
      </c>
      <c r="S3448" s="0" t="str">
        <f aca="false">IF(L3448=1,IF(COUNTIFS(C$2:C3448,C3448,L$2:L3448,1)=1,1,0),"")</f>
        <v/>
      </c>
      <c r="T3448" s="38" t="str">
        <f aca="false">IF(N3448="","",N3448+ROW()/10000000)</f>
        <v/>
      </c>
      <c r="U3448" s="0" t="str">
        <f aca="false">IF(G3448=1,IF(B3448="",1,0),"")</f>
        <v/>
      </c>
    </row>
    <row r="3449" customFormat="false" ht="15" hidden="false" customHeight="false" outlineLevel="0" collapsed="false">
      <c r="A3449" s="35"/>
      <c r="B3449" s="35"/>
      <c r="G3449" s="0" t="str">
        <f aca="false">IF(A3449="","",IF(AND(A3449&gt;=Debut,A3449&lt;Fin),1,0))</f>
        <v/>
      </c>
      <c r="H3449" s="0" t="str">
        <f aca="false">IF(G3449=1,INT(ROUND((A3449-Debut)*86400,0)/600),"")</f>
        <v/>
      </c>
      <c r="I3449" s="0" t="str">
        <f aca="false">IF(G3449=1,INT(ROUND((A3449-Debut)*86400,0)/3600),"")</f>
        <v/>
      </c>
      <c r="J3449" s="0" t="str">
        <f aca="false">IF(OR(A3449="",B3449=""),"",ROUND((B3449-A3449)*86400,0))</f>
        <v/>
      </c>
      <c r="K3449" s="37" t="str">
        <f aca="false">IF(G3449=1,IF(COUNTIFS($C:$C,C3449,$G:$G,1,$A:$A,"&gt;="&amp;(A3449-FenetreInterm/86400),$A:$A,"&lt;="&amp;A3449)&gt;=NbInterm,1,0),"")</f>
        <v/>
      </c>
      <c r="L3449" s="37" t="str">
        <f aca="false">IF(G3449=1,IF(B3449="",0,IF(J3449&lt;SeuilFugitive,1,0)),"")</f>
        <v/>
      </c>
      <c r="M3449" s="37" t="str">
        <f aca="false">IF(G3449=1,IF(B3449="",IF((Fin-A3449)*24&gt;SeuilFigee,1,0),IF(J3449&gt;SeuilFigee*3600,1,0)),"")</f>
        <v/>
      </c>
      <c r="N3449" s="0" t="str">
        <f aca="false">IF(G3449=1,IF(COUNTIF(H$2:H3449,H3449)=1,COUNTIF($H:$H,H3449),""),"")</f>
        <v/>
      </c>
      <c r="O3449" s="0" t="str">
        <f aca="false">IF(G3449=1,IF(COUNTIF(I$2:I3449,I3449)=1,COUNTIF($I:$I,I3449),""),"")</f>
        <v/>
      </c>
      <c r="P3449" s="38" t="str">
        <f aca="false">IF(G3449=1,IF(COUNTIFS(C$2:C3449,C3449,G$2:G3449,1)=1,COUNTIFS($C:$C,C3449,$G:$G,1)+ROW()/10000000,""),"")</f>
        <v/>
      </c>
      <c r="Q3449" s="0" t="str">
        <f aca="false">IF(K3449=1,IF(COUNTIFS(C$2:C3449,C3449,K$2:K3449,1)=1,1,0),"")</f>
        <v/>
      </c>
      <c r="R3449" s="0" t="str">
        <f aca="false">IF(M3449=1,IF(COUNTIFS(C$2:C3449,C3449,M$2:M3449,1)=1,1,0),"")</f>
        <v/>
      </c>
      <c r="S3449" s="0" t="str">
        <f aca="false">IF(L3449=1,IF(COUNTIFS(C$2:C3449,C3449,L$2:L3449,1)=1,1,0),"")</f>
        <v/>
      </c>
      <c r="T3449" s="38" t="str">
        <f aca="false">IF(N3449="","",N3449+ROW()/10000000)</f>
        <v/>
      </c>
      <c r="U3449" s="0" t="str">
        <f aca="false">IF(G3449=1,IF(B3449="",1,0),"")</f>
        <v/>
      </c>
    </row>
    <row r="3450" customFormat="false" ht="15" hidden="false" customHeight="false" outlineLevel="0" collapsed="false">
      <c r="A3450" s="35"/>
      <c r="B3450" s="35"/>
      <c r="G3450" s="0" t="str">
        <f aca="false">IF(A3450="","",IF(AND(A3450&gt;=Debut,A3450&lt;Fin),1,0))</f>
        <v/>
      </c>
      <c r="H3450" s="0" t="str">
        <f aca="false">IF(G3450=1,INT(ROUND((A3450-Debut)*86400,0)/600),"")</f>
        <v/>
      </c>
      <c r="I3450" s="0" t="str">
        <f aca="false">IF(G3450=1,INT(ROUND((A3450-Debut)*86400,0)/3600),"")</f>
        <v/>
      </c>
      <c r="J3450" s="0" t="str">
        <f aca="false">IF(OR(A3450="",B3450=""),"",ROUND((B3450-A3450)*86400,0))</f>
        <v/>
      </c>
      <c r="K3450" s="37" t="str">
        <f aca="false">IF(G3450=1,IF(COUNTIFS($C:$C,C3450,$G:$G,1,$A:$A,"&gt;="&amp;(A3450-FenetreInterm/86400),$A:$A,"&lt;="&amp;A3450)&gt;=NbInterm,1,0),"")</f>
        <v/>
      </c>
      <c r="L3450" s="37" t="str">
        <f aca="false">IF(G3450=1,IF(B3450="",0,IF(J3450&lt;SeuilFugitive,1,0)),"")</f>
        <v/>
      </c>
      <c r="M3450" s="37" t="str">
        <f aca="false">IF(G3450=1,IF(B3450="",IF((Fin-A3450)*24&gt;SeuilFigee,1,0),IF(J3450&gt;SeuilFigee*3600,1,0)),"")</f>
        <v/>
      </c>
      <c r="N3450" s="0" t="str">
        <f aca="false">IF(G3450=1,IF(COUNTIF(H$2:H3450,H3450)=1,COUNTIF($H:$H,H3450),""),"")</f>
        <v/>
      </c>
      <c r="O3450" s="0" t="str">
        <f aca="false">IF(G3450=1,IF(COUNTIF(I$2:I3450,I3450)=1,COUNTIF($I:$I,I3450),""),"")</f>
        <v/>
      </c>
      <c r="P3450" s="38" t="str">
        <f aca="false">IF(G3450=1,IF(COUNTIFS(C$2:C3450,C3450,G$2:G3450,1)=1,COUNTIFS($C:$C,C3450,$G:$G,1)+ROW()/10000000,""),"")</f>
        <v/>
      </c>
      <c r="Q3450" s="0" t="str">
        <f aca="false">IF(K3450=1,IF(COUNTIFS(C$2:C3450,C3450,K$2:K3450,1)=1,1,0),"")</f>
        <v/>
      </c>
      <c r="R3450" s="0" t="str">
        <f aca="false">IF(M3450=1,IF(COUNTIFS(C$2:C3450,C3450,M$2:M3450,1)=1,1,0),"")</f>
        <v/>
      </c>
      <c r="S3450" s="0" t="str">
        <f aca="false">IF(L3450=1,IF(COUNTIFS(C$2:C3450,C3450,L$2:L3450,1)=1,1,0),"")</f>
        <v/>
      </c>
      <c r="T3450" s="38" t="str">
        <f aca="false">IF(N3450="","",N3450+ROW()/10000000)</f>
        <v/>
      </c>
      <c r="U3450" s="0" t="str">
        <f aca="false">IF(G3450=1,IF(B3450="",1,0),"")</f>
        <v/>
      </c>
    </row>
    <row r="3451" customFormat="false" ht="15" hidden="false" customHeight="false" outlineLevel="0" collapsed="false">
      <c r="A3451" s="35"/>
      <c r="B3451" s="35"/>
      <c r="G3451" s="0" t="str">
        <f aca="false">IF(A3451="","",IF(AND(A3451&gt;=Debut,A3451&lt;Fin),1,0))</f>
        <v/>
      </c>
      <c r="H3451" s="0" t="str">
        <f aca="false">IF(G3451=1,INT(ROUND((A3451-Debut)*86400,0)/600),"")</f>
        <v/>
      </c>
      <c r="I3451" s="0" t="str">
        <f aca="false">IF(G3451=1,INT(ROUND((A3451-Debut)*86400,0)/3600),"")</f>
        <v/>
      </c>
      <c r="J3451" s="0" t="str">
        <f aca="false">IF(OR(A3451="",B3451=""),"",ROUND((B3451-A3451)*86400,0))</f>
        <v/>
      </c>
      <c r="K3451" s="37" t="str">
        <f aca="false">IF(G3451=1,IF(COUNTIFS($C:$C,C3451,$G:$G,1,$A:$A,"&gt;="&amp;(A3451-FenetreInterm/86400),$A:$A,"&lt;="&amp;A3451)&gt;=NbInterm,1,0),"")</f>
        <v/>
      </c>
      <c r="L3451" s="37" t="str">
        <f aca="false">IF(G3451=1,IF(B3451="",0,IF(J3451&lt;SeuilFugitive,1,0)),"")</f>
        <v/>
      </c>
      <c r="M3451" s="37" t="str">
        <f aca="false">IF(G3451=1,IF(B3451="",IF((Fin-A3451)*24&gt;SeuilFigee,1,0),IF(J3451&gt;SeuilFigee*3600,1,0)),"")</f>
        <v/>
      </c>
      <c r="N3451" s="0" t="str">
        <f aca="false">IF(G3451=1,IF(COUNTIF(H$2:H3451,H3451)=1,COUNTIF($H:$H,H3451),""),"")</f>
        <v/>
      </c>
      <c r="O3451" s="0" t="str">
        <f aca="false">IF(G3451=1,IF(COUNTIF(I$2:I3451,I3451)=1,COUNTIF($I:$I,I3451),""),"")</f>
        <v/>
      </c>
      <c r="P3451" s="38" t="str">
        <f aca="false">IF(G3451=1,IF(COUNTIFS(C$2:C3451,C3451,G$2:G3451,1)=1,COUNTIFS($C:$C,C3451,$G:$G,1)+ROW()/10000000,""),"")</f>
        <v/>
      </c>
      <c r="Q3451" s="0" t="str">
        <f aca="false">IF(K3451=1,IF(COUNTIFS(C$2:C3451,C3451,K$2:K3451,1)=1,1,0),"")</f>
        <v/>
      </c>
      <c r="R3451" s="0" t="str">
        <f aca="false">IF(M3451=1,IF(COUNTIFS(C$2:C3451,C3451,M$2:M3451,1)=1,1,0),"")</f>
        <v/>
      </c>
      <c r="S3451" s="0" t="str">
        <f aca="false">IF(L3451=1,IF(COUNTIFS(C$2:C3451,C3451,L$2:L3451,1)=1,1,0),"")</f>
        <v/>
      </c>
      <c r="T3451" s="38" t="str">
        <f aca="false">IF(N3451="","",N3451+ROW()/10000000)</f>
        <v/>
      </c>
      <c r="U3451" s="0" t="str">
        <f aca="false">IF(G3451=1,IF(B3451="",1,0),"")</f>
        <v/>
      </c>
    </row>
    <row r="3452" customFormat="false" ht="15" hidden="false" customHeight="false" outlineLevel="0" collapsed="false">
      <c r="A3452" s="35"/>
      <c r="B3452" s="35"/>
      <c r="G3452" s="0" t="str">
        <f aca="false">IF(A3452="","",IF(AND(A3452&gt;=Debut,A3452&lt;Fin),1,0))</f>
        <v/>
      </c>
      <c r="H3452" s="0" t="str">
        <f aca="false">IF(G3452=1,INT(ROUND((A3452-Debut)*86400,0)/600),"")</f>
        <v/>
      </c>
      <c r="I3452" s="0" t="str">
        <f aca="false">IF(G3452=1,INT(ROUND((A3452-Debut)*86400,0)/3600),"")</f>
        <v/>
      </c>
      <c r="J3452" s="0" t="str">
        <f aca="false">IF(OR(A3452="",B3452=""),"",ROUND((B3452-A3452)*86400,0))</f>
        <v/>
      </c>
      <c r="K3452" s="37" t="str">
        <f aca="false">IF(G3452=1,IF(COUNTIFS($C:$C,C3452,$G:$G,1,$A:$A,"&gt;="&amp;(A3452-FenetreInterm/86400),$A:$A,"&lt;="&amp;A3452)&gt;=NbInterm,1,0),"")</f>
        <v/>
      </c>
      <c r="L3452" s="37" t="str">
        <f aca="false">IF(G3452=1,IF(B3452="",0,IF(J3452&lt;SeuilFugitive,1,0)),"")</f>
        <v/>
      </c>
      <c r="M3452" s="37" t="str">
        <f aca="false">IF(G3452=1,IF(B3452="",IF((Fin-A3452)*24&gt;SeuilFigee,1,0),IF(J3452&gt;SeuilFigee*3600,1,0)),"")</f>
        <v/>
      </c>
      <c r="N3452" s="0" t="str">
        <f aca="false">IF(G3452=1,IF(COUNTIF(H$2:H3452,H3452)=1,COUNTIF($H:$H,H3452),""),"")</f>
        <v/>
      </c>
      <c r="O3452" s="0" t="str">
        <f aca="false">IF(G3452=1,IF(COUNTIF(I$2:I3452,I3452)=1,COUNTIF($I:$I,I3452),""),"")</f>
        <v/>
      </c>
      <c r="P3452" s="38" t="str">
        <f aca="false">IF(G3452=1,IF(COUNTIFS(C$2:C3452,C3452,G$2:G3452,1)=1,COUNTIFS($C:$C,C3452,$G:$G,1)+ROW()/10000000,""),"")</f>
        <v/>
      </c>
      <c r="Q3452" s="0" t="str">
        <f aca="false">IF(K3452=1,IF(COUNTIFS(C$2:C3452,C3452,K$2:K3452,1)=1,1,0),"")</f>
        <v/>
      </c>
      <c r="R3452" s="0" t="str">
        <f aca="false">IF(M3452=1,IF(COUNTIFS(C$2:C3452,C3452,M$2:M3452,1)=1,1,0),"")</f>
        <v/>
      </c>
      <c r="S3452" s="0" t="str">
        <f aca="false">IF(L3452=1,IF(COUNTIFS(C$2:C3452,C3452,L$2:L3452,1)=1,1,0),"")</f>
        <v/>
      </c>
      <c r="T3452" s="38" t="str">
        <f aca="false">IF(N3452="","",N3452+ROW()/10000000)</f>
        <v/>
      </c>
      <c r="U3452" s="0" t="str">
        <f aca="false">IF(G3452=1,IF(B3452="",1,0),"")</f>
        <v/>
      </c>
    </row>
    <row r="3453" customFormat="false" ht="15" hidden="false" customHeight="false" outlineLevel="0" collapsed="false">
      <c r="A3453" s="35"/>
      <c r="B3453" s="35"/>
      <c r="G3453" s="0" t="str">
        <f aca="false">IF(A3453="","",IF(AND(A3453&gt;=Debut,A3453&lt;Fin),1,0))</f>
        <v/>
      </c>
      <c r="H3453" s="0" t="str">
        <f aca="false">IF(G3453=1,INT(ROUND((A3453-Debut)*86400,0)/600),"")</f>
        <v/>
      </c>
      <c r="I3453" s="0" t="str">
        <f aca="false">IF(G3453=1,INT(ROUND((A3453-Debut)*86400,0)/3600),"")</f>
        <v/>
      </c>
      <c r="J3453" s="0" t="str">
        <f aca="false">IF(OR(A3453="",B3453=""),"",ROUND((B3453-A3453)*86400,0))</f>
        <v/>
      </c>
      <c r="K3453" s="37" t="str">
        <f aca="false">IF(G3453=1,IF(COUNTIFS($C:$C,C3453,$G:$G,1,$A:$A,"&gt;="&amp;(A3453-FenetreInterm/86400),$A:$A,"&lt;="&amp;A3453)&gt;=NbInterm,1,0),"")</f>
        <v/>
      </c>
      <c r="L3453" s="37" t="str">
        <f aca="false">IF(G3453=1,IF(B3453="",0,IF(J3453&lt;SeuilFugitive,1,0)),"")</f>
        <v/>
      </c>
      <c r="M3453" s="37" t="str">
        <f aca="false">IF(G3453=1,IF(B3453="",IF((Fin-A3453)*24&gt;SeuilFigee,1,0),IF(J3453&gt;SeuilFigee*3600,1,0)),"")</f>
        <v/>
      </c>
      <c r="N3453" s="0" t="str">
        <f aca="false">IF(G3453=1,IF(COUNTIF(H$2:H3453,H3453)=1,COUNTIF($H:$H,H3453),""),"")</f>
        <v/>
      </c>
      <c r="O3453" s="0" t="str">
        <f aca="false">IF(G3453=1,IF(COUNTIF(I$2:I3453,I3453)=1,COUNTIF($I:$I,I3453),""),"")</f>
        <v/>
      </c>
      <c r="P3453" s="38" t="str">
        <f aca="false">IF(G3453=1,IF(COUNTIFS(C$2:C3453,C3453,G$2:G3453,1)=1,COUNTIFS($C:$C,C3453,$G:$G,1)+ROW()/10000000,""),"")</f>
        <v/>
      </c>
      <c r="Q3453" s="0" t="str">
        <f aca="false">IF(K3453=1,IF(COUNTIFS(C$2:C3453,C3453,K$2:K3453,1)=1,1,0),"")</f>
        <v/>
      </c>
      <c r="R3453" s="0" t="str">
        <f aca="false">IF(M3453=1,IF(COUNTIFS(C$2:C3453,C3453,M$2:M3453,1)=1,1,0),"")</f>
        <v/>
      </c>
      <c r="S3453" s="0" t="str">
        <f aca="false">IF(L3453=1,IF(COUNTIFS(C$2:C3453,C3453,L$2:L3453,1)=1,1,0),"")</f>
        <v/>
      </c>
      <c r="T3453" s="38" t="str">
        <f aca="false">IF(N3453="","",N3453+ROW()/10000000)</f>
        <v/>
      </c>
      <c r="U3453" s="0" t="str">
        <f aca="false">IF(G3453=1,IF(B3453="",1,0),"")</f>
        <v/>
      </c>
    </row>
    <row r="3454" customFormat="false" ht="15" hidden="false" customHeight="false" outlineLevel="0" collapsed="false">
      <c r="A3454" s="35"/>
      <c r="B3454" s="35"/>
      <c r="G3454" s="0" t="str">
        <f aca="false">IF(A3454="","",IF(AND(A3454&gt;=Debut,A3454&lt;Fin),1,0))</f>
        <v/>
      </c>
      <c r="H3454" s="0" t="str">
        <f aca="false">IF(G3454=1,INT(ROUND((A3454-Debut)*86400,0)/600),"")</f>
        <v/>
      </c>
      <c r="I3454" s="0" t="str">
        <f aca="false">IF(G3454=1,INT(ROUND((A3454-Debut)*86400,0)/3600),"")</f>
        <v/>
      </c>
      <c r="J3454" s="0" t="str">
        <f aca="false">IF(OR(A3454="",B3454=""),"",ROUND((B3454-A3454)*86400,0))</f>
        <v/>
      </c>
      <c r="K3454" s="37" t="str">
        <f aca="false">IF(G3454=1,IF(COUNTIFS($C:$C,C3454,$G:$G,1,$A:$A,"&gt;="&amp;(A3454-FenetreInterm/86400),$A:$A,"&lt;="&amp;A3454)&gt;=NbInterm,1,0),"")</f>
        <v/>
      </c>
      <c r="L3454" s="37" t="str">
        <f aca="false">IF(G3454=1,IF(B3454="",0,IF(J3454&lt;SeuilFugitive,1,0)),"")</f>
        <v/>
      </c>
      <c r="M3454" s="37" t="str">
        <f aca="false">IF(G3454=1,IF(B3454="",IF((Fin-A3454)*24&gt;SeuilFigee,1,0),IF(J3454&gt;SeuilFigee*3600,1,0)),"")</f>
        <v/>
      </c>
      <c r="N3454" s="0" t="str">
        <f aca="false">IF(G3454=1,IF(COUNTIF(H$2:H3454,H3454)=1,COUNTIF($H:$H,H3454),""),"")</f>
        <v/>
      </c>
      <c r="O3454" s="0" t="str">
        <f aca="false">IF(G3454=1,IF(COUNTIF(I$2:I3454,I3454)=1,COUNTIF($I:$I,I3454),""),"")</f>
        <v/>
      </c>
      <c r="P3454" s="38" t="str">
        <f aca="false">IF(G3454=1,IF(COUNTIFS(C$2:C3454,C3454,G$2:G3454,1)=1,COUNTIFS($C:$C,C3454,$G:$G,1)+ROW()/10000000,""),"")</f>
        <v/>
      </c>
      <c r="Q3454" s="0" t="str">
        <f aca="false">IF(K3454=1,IF(COUNTIFS(C$2:C3454,C3454,K$2:K3454,1)=1,1,0),"")</f>
        <v/>
      </c>
      <c r="R3454" s="0" t="str">
        <f aca="false">IF(M3454=1,IF(COUNTIFS(C$2:C3454,C3454,M$2:M3454,1)=1,1,0),"")</f>
        <v/>
      </c>
      <c r="S3454" s="0" t="str">
        <f aca="false">IF(L3454=1,IF(COUNTIFS(C$2:C3454,C3454,L$2:L3454,1)=1,1,0),"")</f>
        <v/>
      </c>
      <c r="T3454" s="38" t="str">
        <f aca="false">IF(N3454="","",N3454+ROW()/10000000)</f>
        <v/>
      </c>
      <c r="U3454" s="0" t="str">
        <f aca="false">IF(G3454=1,IF(B3454="",1,0),"")</f>
        <v/>
      </c>
    </row>
    <row r="3455" customFormat="false" ht="15" hidden="false" customHeight="false" outlineLevel="0" collapsed="false">
      <c r="A3455" s="35"/>
      <c r="B3455" s="35"/>
      <c r="G3455" s="0" t="str">
        <f aca="false">IF(A3455="","",IF(AND(A3455&gt;=Debut,A3455&lt;Fin),1,0))</f>
        <v/>
      </c>
      <c r="H3455" s="0" t="str">
        <f aca="false">IF(G3455=1,INT(ROUND((A3455-Debut)*86400,0)/600),"")</f>
        <v/>
      </c>
      <c r="I3455" s="0" t="str">
        <f aca="false">IF(G3455=1,INT(ROUND((A3455-Debut)*86400,0)/3600),"")</f>
        <v/>
      </c>
      <c r="J3455" s="0" t="str">
        <f aca="false">IF(OR(A3455="",B3455=""),"",ROUND((B3455-A3455)*86400,0))</f>
        <v/>
      </c>
      <c r="K3455" s="37" t="str">
        <f aca="false">IF(G3455=1,IF(COUNTIFS($C:$C,C3455,$G:$G,1,$A:$A,"&gt;="&amp;(A3455-FenetreInterm/86400),$A:$A,"&lt;="&amp;A3455)&gt;=NbInterm,1,0),"")</f>
        <v/>
      </c>
      <c r="L3455" s="37" t="str">
        <f aca="false">IF(G3455=1,IF(B3455="",0,IF(J3455&lt;SeuilFugitive,1,0)),"")</f>
        <v/>
      </c>
      <c r="M3455" s="37" t="str">
        <f aca="false">IF(G3455=1,IF(B3455="",IF((Fin-A3455)*24&gt;SeuilFigee,1,0),IF(J3455&gt;SeuilFigee*3600,1,0)),"")</f>
        <v/>
      </c>
      <c r="N3455" s="0" t="str">
        <f aca="false">IF(G3455=1,IF(COUNTIF(H$2:H3455,H3455)=1,COUNTIF($H:$H,H3455),""),"")</f>
        <v/>
      </c>
      <c r="O3455" s="0" t="str">
        <f aca="false">IF(G3455=1,IF(COUNTIF(I$2:I3455,I3455)=1,COUNTIF($I:$I,I3455),""),"")</f>
        <v/>
      </c>
      <c r="P3455" s="38" t="str">
        <f aca="false">IF(G3455=1,IF(COUNTIFS(C$2:C3455,C3455,G$2:G3455,1)=1,COUNTIFS($C:$C,C3455,$G:$G,1)+ROW()/10000000,""),"")</f>
        <v/>
      </c>
      <c r="Q3455" s="0" t="str">
        <f aca="false">IF(K3455=1,IF(COUNTIFS(C$2:C3455,C3455,K$2:K3455,1)=1,1,0),"")</f>
        <v/>
      </c>
      <c r="R3455" s="0" t="str">
        <f aca="false">IF(M3455=1,IF(COUNTIFS(C$2:C3455,C3455,M$2:M3455,1)=1,1,0),"")</f>
        <v/>
      </c>
      <c r="S3455" s="0" t="str">
        <f aca="false">IF(L3455=1,IF(COUNTIFS(C$2:C3455,C3455,L$2:L3455,1)=1,1,0),"")</f>
        <v/>
      </c>
      <c r="T3455" s="38" t="str">
        <f aca="false">IF(N3455="","",N3455+ROW()/10000000)</f>
        <v/>
      </c>
      <c r="U3455" s="0" t="str">
        <f aca="false">IF(G3455=1,IF(B3455="",1,0),"")</f>
        <v/>
      </c>
    </row>
    <row r="3456" customFormat="false" ht="15" hidden="false" customHeight="false" outlineLevel="0" collapsed="false">
      <c r="A3456" s="35"/>
      <c r="B3456" s="35"/>
      <c r="G3456" s="0" t="str">
        <f aca="false">IF(A3456="","",IF(AND(A3456&gt;=Debut,A3456&lt;Fin),1,0))</f>
        <v/>
      </c>
      <c r="H3456" s="0" t="str">
        <f aca="false">IF(G3456=1,INT(ROUND((A3456-Debut)*86400,0)/600),"")</f>
        <v/>
      </c>
      <c r="I3456" s="0" t="str">
        <f aca="false">IF(G3456=1,INT(ROUND((A3456-Debut)*86400,0)/3600),"")</f>
        <v/>
      </c>
      <c r="J3456" s="0" t="str">
        <f aca="false">IF(OR(A3456="",B3456=""),"",ROUND((B3456-A3456)*86400,0))</f>
        <v/>
      </c>
      <c r="K3456" s="37" t="str">
        <f aca="false">IF(G3456=1,IF(COUNTIFS($C:$C,C3456,$G:$G,1,$A:$A,"&gt;="&amp;(A3456-FenetreInterm/86400),$A:$A,"&lt;="&amp;A3456)&gt;=NbInterm,1,0),"")</f>
        <v/>
      </c>
      <c r="L3456" s="37" t="str">
        <f aca="false">IF(G3456=1,IF(B3456="",0,IF(J3456&lt;SeuilFugitive,1,0)),"")</f>
        <v/>
      </c>
      <c r="M3456" s="37" t="str">
        <f aca="false">IF(G3456=1,IF(B3456="",IF((Fin-A3456)*24&gt;SeuilFigee,1,0),IF(J3456&gt;SeuilFigee*3600,1,0)),"")</f>
        <v/>
      </c>
      <c r="N3456" s="0" t="str">
        <f aca="false">IF(G3456=1,IF(COUNTIF(H$2:H3456,H3456)=1,COUNTIF($H:$H,H3456),""),"")</f>
        <v/>
      </c>
      <c r="O3456" s="0" t="str">
        <f aca="false">IF(G3456=1,IF(COUNTIF(I$2:I3456,I3456)=1,COUNTIF($I:$I,I3456),""),"")</f>
        <v/>
      </c>
      <c r="P3456" s="38" t="str">
        <f aca="false">IF(G3456=1,IF(COUNTIFS(C$2:C3456,C3456,G$2:G3456,1)=1,COUNTIFS($C:$C,C3456,$G:$G,1)+ROW()/10000000,""),"")</f>
        <v/>
      </c>
      <c r="Q3456" s="0" t="str">
        <f aca="false">IF(K3456=1,IF(COUNTIFS(C$2:C3456,C3456,K$2:K3456,1)=1,1,0),"")</f>
        <v/>
      </c>
      <c r="R3456" s="0" t="str">
        <f aca="false">IF(M3456=1,IF(COUNTIFS(C$2:C3456,C3456,M$2:M3456,1)=1,1,0),"")</f>
        <v/>
      </c>
      <c r="S3456" s="0" t="str">
        <f aca="false">IF(L3456=1,IF(COUNTIFS(C$2:C3456,C3456,L$2:L3456,1)=1,1,0),"")</f>
        <v/>
      </c>
      <c r="T3456" s="38" t="str">
        <f aca="false">IF(N3456="","",N3456+ROW()/10000000)</f>
        <v/>
      </c>
      <c r="U3456" s="0" t="str">
        <f aca="false">IF(G3456=1,IF(B3456="",1,0),"")</f>
        <v/>
      </c>
    </row>
    <row r="3457" customFormat="false" ht="15" hidden="false" customHeight="false" outlineLevel="0" collapsed="false">
      <c r="A3457" s="35"/>
      <c r="B3457" s="35"/>
      <c r="G3457" s="0" t="str">
        <f aca="false">IF(A3457="","",IF(AND(A3457&gt;=Debut,A3457&lt;Fin),1,0))</f>
        <v/>
      </c>
      <c r="H3457" s="0" t="str">
        <f aca="false">IF(G3457=1,INT(ROUND((A3457-Debut)*86400,0)/600),"")</f>
        <v/>
      </c>
      <c r="I3457" s="0" t="str">
        <f aca="false">IF(G3457=1,INT(ROUND((A3457-Debut)*86400,0)/3600),"")</f>
        <v/>
      </c>
      <c r="J3457" s="0" t="str">
        <f aca="false">IF(OR(A3457="",B3457=""),"",ROUND((B3457-A3457)*86400,0))</f>
        <v/>
      </c>
      <c r="K3457" s="37" t="str">
        <f aca="false">IF(G3457=1,IF(COUNTIFS($C:$C,C3457,$G:$G,1,$A:$A,"&gt;="&amp;(A3457-FenetreInterm/86400),$A:$A,"&lt;="&amp;A3457)&gt;=NbInterm,1,0),"")</f>
        <v/>
      </c>
      <c r="L3457" s="37" t="str">
        <f aca="false">IF(G3457=1,IF(B3457="",0,IF(J3457&lt;SeuilFugitive,1,0)),"")</f>
        <v/>
      </c>
      <c r="M3457" s="37" t="str">
        <f aca="false">IF(G3457=1,IF(B3457="",IF((Fin-A3457)*24&gt;SeuilFigee,1,0),IF(J3457&gt;SeuilFigee*3600,1,0)),"")</f>
        <v/>
      </c>
      <c r="N3457" s="0" t="str">
        <f aca="false">IF(G3457=1,IF(COUNTIF(H$2:H3457,H3457)=1,COUNTIF($H:$H,H3457),""),"")</f>
        <v/>
      </c>
      <c r="O3457" s="0" t="str">
        <f aca="false">IF(G3457=1,IF(COUNTIF(I$2:I3457,I3457)=1,COUNTIF($I:$I,I3457),""),"")</f>
        <v/>
      </c>
      <c r="P3457" s="38" t="str">
        <f aca="false">IF(G3457=1,IF(COUNTIFS(C$2:C3457,C3457,G$2:G3457,1)=1,COUNTIFS($C:$C,C3457,$G:$G,1)+ROW()/10000000,""),"")</f>
        <v/>
      </c>
      <c r="Q3457" s="0" t="str">
        <f aca="false">IF(K3457=1,IF(COUNTIFS(C$2:C3457,C3457,K$2:K3457,1)=1,1,0),"")</f>
        <v/>
      </c>
      <c r="R3457" s="0" t="str">
        <f aca="false">IF(M3457=1,IF(COUNTIFS(C$2:C3457,C3457,M$2:M3457,1)=1,1,0),"")</f>
        <v/>
      </c>
      <c r="S3457" s="0" t="str">
        <f aca="false">IF(L3457=1,IF(COUNTIFS(C$2:C3457,C3457,L$2:L3457,1)=1,1,0),"")</f>
        <v/>
      </c>
      <c r="T3457" s="38" t="str">
        <f aca="false">IF(N3457="","",N3457+ROW()/10000000)</f>
        <v/>
      </c>
      <c r="U3457" s="0" t="str">
        <f aca="false">IF(G3457=1,IF(B3457="",1,0),"")</f>
        <v/>
      </c>
    </row>
    <row r="3458" customFormat="false" ht="15" hidden="false" customHeight="false" outlineLevel="0" collapsed="false">
      <c r="A3458" s="35"/>
      <c r="B3458" s="35"/>
      <c r="G3458" s="0" t="str">
        <f aca="false">IF(A3458="","",IF(AND(A3458&gt;=Debut,A3458&lt;Fin),1,0))</f>
        <v/>
      </c>
      <c r="H3458" s="0" t="str">
        <f aca="false">IF(G3458=1,INT(ROUND((A3458-Debut)*86400,0)/600),"")</f>
        <v/>
      </c>
      <c r="I3458" s="0" t="str">
        <f aca="false">IF(G3458=1,INT(ROUND((A3458-Debut)*86400,0)/3600),"")</f>
        <v/>
      </c>
      <c r="J3458" s="0" t="str">
        <f aca="false">IF(OR(A3458="",B3458=""),"",ROUND((B3458-A3458)*86400,0))</f>
        <v/>
      </c>
      <c r="K3458" s="37" t="str">
        <f aca="false">IF(G3458=1,IF(COUNTIFS($C:$C,C3458,$G:$G,1,$A:$A,"&gt;="&amp;(A3458-FenetreInterm/86400),$A:$A,"&lt;="&amp;A3458)&gt;=NbInterm,1,0),"")</f>
        <v/>
      </c>
      <c r="L3458" s="37" t="str">
        <f aca="false">IF(G3458=1,IF(B3458="",0,IF(J3458&lt;SeuilFugitive,1,0)),"")</f>
        <v/>
      </c>
      <c r="M3458" s="37" t="str">
        <f aca="false">IF(G3458=1,IF(B3458="",IF((Fin-A3458)*24&gt;SeuilFigee,1,0),IF(J3458&gt;SeuilFigee*3600,1,0)),"")</f>
        <v/>
      </c>
      <c r="N3458" s="0" t="str">
        <f aca="false">IF(G3458=1,IF(COUNTIF(H$2:H3458,H3458)=1,COUNTIF($H:$H,H3458),""),"")</f>
        <v/>
      </c>
      <c r="O3458" s="0" t="str">
        <f aca="false">IF(G3458=1,IF(COUNTIF(I$2:I3458,I3458)=1,COUNTIF($I:$I,I3458),""),"")</f>
        <v/>
      </c>
      <c r="P3458" s="38" t="str">
        <f aca="false">IF(G3458=1,IF(COUNTIFS(C$2:C3458,C3458,G$2:G3458,1)=1,COUNTIFS($C:$C,C3458,$G:$G,1)+ROW()/10000000,""),"")</f>
        <v/>
      </c>
      <c r="Q3458" s="0" t="str">
        <f aca="false">IF(K3458=1,IF(COUNTIFS(C$2:C3458,C3458,K$2:K3458,1)=1,1,0),"")</f>
        <v/>
      </c>
      <c r="R3458" s="0" t="str">
        <f aca="false">IF(M3458=1,IF(COUNTIFS(C$2:C3458,C3458,M$2:M3458,1)=1,1,0),"")</f>
        <v/>
      </c>
      <c r="S3458" s="0" t="str">
        <f aca="false">IF(L3458=1,IF(COUNTIFS(C$2:C3458,C3458,L$2:L3458,1)=1,1,0),"")</f>
        <v/>
      </c>
      <c r="T3458" s="38" t="str">
        <f aca="false">IF(N3458="","",N3458+ROW()/10000000)</f>
        <v/>
      </c>
      <c r="U3458" s="0" t="str">
        <f aca="false">IF(G3458=1,IF(B3458="",1,0),"")</f>
        <v/>
      </c>
    </row>
    <row r="3459" customFormat="false" ht="15" hidden="false" customHeight="false" outlineLevel="0" collapsed="false">
      <c r="A3459" s="35"/>
      <c r="B3459" s="35"/>
      <c r="G3459" s="0" t="str">
        <f aca="false">IF(A3459="","",IF(AND(A3459&gt;=Debut,A3459&lt;Fin),1,0))</f>
        <v/>
      </c>
      <c r="H3459" s="0" t="str">
        <f aca="false">IF(G3459=1,INT(ROUND((A3459-Debut)*86400,0)/600),"")</f>
        <v/>
      </c>
      <c r="I3459" s="0" t="str">
        <f aca="false">IF(G3459=1,INT(ROUND((A3459-Debut)*86400,0)/3600),"")</f>
        <v/>
      </c>
      <c r="J3459" s="0" t="str">
        <f aca="false">IF(OR(A3459="",B3459=""),"",ROUND((B3459-A3459)*86400,0))</f>
        <v/>
      </c>
      <c r="K3459" s="37" t="str">
        <f aca="false">IF(G3459=1,IF(COUNTIFS($C:$C,C3459,$G:$G,1,$A:$A,"&gt;="&amp;(A3459-FenetreInterm/86400),$A:$A,"&lt;="&amp;A3459)&gt;=NbInterm,1,0),"")</f>
        <v/>
      </c>
      <c r="L3459" s="37" t="str">
        <f aca="false">IF(G3459=1,IF(B3459="",0,IF(J3459&lt;SeuilFugitive,1,0)),"")</f>
        <v/>
      </c>
      <c r="M3459" s="37" t="str">
        <f aca="false">IF(G3459=1,IF(B3459="",IF((Fin-A3459)*24&gt;SeuilFigee,1,0),IF(J3459&gt;SeuilFigee*3600,1,0)),"")</f>
        <v/>
      </c>
      <c r="N3459" s="0" t="str">
        <f aca="false">IF(G3459=1,IF(COUNTIF(H$2:H3459,H3459)=1,COUNTIF($H:$H,H3459),""),"")</f>
        <v/>
      </c>
      <c r="O3459" s="0" t="str">
        <f aca="false">IF(G3459=1,IF(COUNTIF(I$2:I3459,I3459)=1,COUNTIF($I:$I,I3459),""),"")</f>
        <v/>
      </c>
      <c r="P3459" s="38" t="str">
        <f aca="false">IF(G3459=1,IF(COUNTIFS(C$2:C3459,C3459,G$2:G3459,1)=1,COUNTIFS($C:$C,C3459,$G:$G,1)+ROW()/10000000,""),"")</f>
        <v/>
      </c>
      <c r="Q3459" s="0" t="str">
        <f aca="false">IF(K3459=1,IF(COUNTIFS(C$2:C3459,C3459,K$2:K3459,1)=1,1,0),"")</f>
        <v/>
      </c>
      <c r="R3459" s="0" t="str">
        <f aca="false">IF(M3459=1,IF(COUNTIFS(C$2:C3459,C3459,M$2:M3459,1)=1,1,0),"")</f>
        <v/>
      </c>
      <c r="S3459" s="0" t="str">
        <f aca="false">IF(L3459=1,IF(COUNTIFS(C$2:C3459,C3459,L$2:L3459,1)=1,1,0),"")</f>
        <v/>
      </c>
      <c r="T3459" s="38" t="str">
        <f aca="false">IF(N3459="","",N3459+ROW()/10000000)</f>
        <v/>
      </c>
      <c r="U3459" s="0" t="str">
        <f aca="false">IF(G3459=1,IF(B3459="",1,0),"")</f>
        <v/>
      </c>
    </row>
    <row r="3460" customFormat="false" ht="15" hidden="false" customHeight="false" outlineLevel="0" collapsed="false">
      <c r="A3460" s="35"/>
      <c r="B3460" s="35"/>
      <c r="G3460" s="0" t="str">
        <f aca="false">IF(A3460="","",IF(AND(A3460&gt;=Debut,A3460&lt;Fin),1,0))</f>
        <v/>
      </c>
      <c r="H3460" s="0" t="str">
        <f aca="false">IF(G3460=1,INT(ROUND((A3460-Debut)*86400,0)/600),"")</f>
        <v/>
      </c>
      <c r="I3460" s="0" t="str">
        <f aca="false">IF(G3460=1,INT(ROUND((A3460-Debut)*86400,0)/3600),"")</f>
        <v/>
      </c>
      <c r="J3460" s="0" t="str">
        <f aca="false">IF(OR(A3460="",B3460=""),"",ROUND((B3460-A3460)*86400,0))</f>
        <v/>
      </c>
      <c r="K3460" s="37" t="str">
        <f aca="false">IF(G3460=1,IF(COUNTIFS($C:$C,C3460,$G:$G,1,$A:$A,"&gt;="&amp;(A3460-FenetreInterm/86400),$A:$A,"&lt;="&amp;A3460)&gt;=NbInterm,1,0),"")</f>
        <v/>
      </c>
      <c r="L3460" s="37" t="str">
        <f aca="false">IF(G3460=1,IF(B3460="",0,IF(J3460&lt;SeuilFugitive,1,0)),"")</f>
        <v/>
      </c>
      <c r="M3460" s="37" t="str">
        <f aca="false">IF(G3460=1,IF(B3460="",IF((Fin-A3460)*24&gt;SeuilFigee,1,0),IF(J3460&gt;SeuilFigee*3600,1,0)),"")</f>
        <v/>
      </c>
      <c r="N3460" s="0" t="str">
        <f aca="false">IF(G3460=1,IF(COUNTIF(H$2:H3460,H3460)=1,COUNTIF($H:$H,H3460),""),"")</f>
        <v/>
      </c>
      <c r="O3460" s="0" t="str">
        <f aca="false">IF(G3460=1,IF(COUNTIF(I$2:I3460,I3460)=1,COUNTIF($I:$I,I3460),""),"")</f>
        <v/>
      </c>
      <c r="P3460" s="38" t="str">
        <f aca="false">IF(G3460=1,IF(COUNTIFS(C$2:C3460,C3460,G$2:G3460,1)=1,COUNTIFS($C:$C,C3460,$G:$G,1)+ROW()/10000000,""),"")</f>
        <v/>
      </c>
      <c r="Q3460" s="0" t="str">
        <f aca="false">IF(K3460=1,IF(COUNTIFS(C$2:C3460,C3460,K$2:K3460,1)=1,1,0),"")</f>
        <v/>
      </c>
      <c r="R3460" s="0" t="str">
        <f aca="false">IF(M3460=1,IF(COUNTIFS(C$2:C3460,C3460,M$2:M3460,1)=1,1,0),"")</f>
        <v/>
      </c>
      <c r="S3460" s="0" t="str">
        <f aca="false">IF(L3460=1,IF(COUNTIFS(C$2:C3460,C3460,L$2:L3460,1)=1,1,0),"")</f>
        <v/>
      </c>
      <c r="T3460" s="38" t="str">
        <f aca="false">IF(N3460="","",N3460+ROW()/10000000)</f>
        <v/>
      </c>
      <c r="U3460" s="0" t="str">
        <f aca="false">IF(G3460=1,IF(B3460="",1,0),"")</f>
        <v/>
      </c>
    </row>
    <row r="3461" customFormat="false" ht="15" hidden="false" customHeight="false" outlineLevel="0" collapsed="false">
      <c r="A3461" s="35"/>
      <c r="B3461" s="35"/>
      <c r="G3461" s="0" t="str">
        <f aca="false">IF(A3461="","",IF(AND(A3461&gt;=Debut,A3461&lt;Fin),1,0))</f>
        <v/>
      </c>
      <c r="H3461" s="0" t="str">
        <f aca="false">IF(G3461=1,INT(ROUND((A3461-Debut)*86400,0)/600),"")</f>
        <v/>
      </c>
      <c r="I3461" s="0" t="str">
        <f aca="false">IF(G3461=1,INT(ROUND((A3461-Debut)*86400,0)/3600),"")</f>
        <v/>
      </c>
      <c r="J3461" s="0" t="str">
        <f aca="false">IF(OR(A3461="",B3461=""),"",ROUND((B3461-A3461)*86400,0))</f>
        <v/>
      </c>
      <c r="K3461" s="37" t="str">
        <f aca="false">IF(G3461=1,IF(COUNTIFS($C:$C,C3461,$G:$G,1,$A:$A,"&gt;="&amp;(A3461-FenetreInterm/86400),$A:$A,"&lt;="&amp;A3461)&gt;=NbInterm,1,0),"")</f>
        <v/>
      </c>
      <c r="L3461" s="37" t="str">
        <f aca="false">IF(G3461=1,IF(B3461="",0,IF(J3461&lt;SeuilFugitive,1,0)),"")</f>
        <v/>
      </c>
      <c r="M3461" s="37" t="str">
        <f aca="false">IF(G3461=1,IF(B3461="",IF((Fin-A3461)*24&gt;SeuilFigee,1,0),IF(J3461&gt;SeuilFigee*3600,1,0)),"")</f>
        <v/>
      </c>
      <c r="N3461" s="0" t="str">
        <f aca="false">IF(G3461=1,IF(COUNTIF(H$2:H3461,H3461)=1,COUNTIF($H:$H,H3461),""),"")</f>
        <v/>
      </c>
      <c r="O3461" s="0" t="str">
        <f aca="false">IF(G3461=1,IF(COUNTIF(I$2:I3461,I3461)=1,COUNTIF($I:$I,I3461),""),"")</f>
        <v/>
      </c>
      <c r="P3461" s="38" t="str">
        <f aca="false">IF(G3461=1,IF(COUNTIFS(C$2:C3461,C3461,G$2:G3461,1)=1,COUNTIFS($C:$C,C3461,$G:$G,1)+ROW()/10000000,""),"")</f>
        <v/>
      </c>
      <c r="Q3461" s="0" t="str">
        <f aca="false">IF(K3461=1,IF(COUNTIFS(C$2:C3461,C3461,K$2:K3461,1)=1,1,0),"")</f>
        <v/>
      </c>
      <c r="R3461" s="0" t="str">
        <f aca="false">IF(M3461=1,IF(COUNTIFS(C$2:C3461,C3461,M$2:M3461,1)=1,1,0),"")</f>
        <v/>
      </c>
      <c r="S3461" s="0" t="str">
        <f aca="false">IF(L3461=1,IF(COUNTIFS(C$2:C3461,C3461,L$2:L3461,1)=1,1,0),"")</f>
        <v/>
      </c>
      <c r="T3461" s="38" t="str">
        <f aca="false">IF(N3461="","",N3461+ROW()/10000000)</f>
        <v/>
      </c>
      <c r="U3461" s="0" t="str">
        <f aca="false">IF(G3461=1,IF(B3461="",1,0),"")</f>
        <v/>
      </c>
    </row>
    <row r="3462" customFormat="false" ht="15" hidden="false" customHeight="false" outlineLevel="0" collapsed="false">
      <c r="A3462" s="35"/>
      <c r="B3462" s="35"/>
      <c r="G3462" s="0" t="str">
        <f aca="false">IF(A3462="","",IF(AND(A3462&gt;=Debut,A3462&lt;Fin),1,0))</f>
        <v/>
      </c>
      <c r="H3462" s="0" t="str">
        <f aca="false">IF(G3462=1,INT(ROUND((A3462-Debut)*86400,0)/600),"")</f>
        <v/>
      </c>
      <c r="I3462" s="0" t="str">
        <f aca="false">IF(G3462=1,INT(ROUND((A3462-Debut)*86400,0)/3600),"")</f>
        <v/>
      </c>
      <c r="J3462" s="0" t="str">
        <f aca="false">IF(OR(A3462="",B3462=""),"",ROUND((B3462-A3462)*86400,0))</f>
        <v/>
      </c>
      <c r="K3462" s="37" t="str">
        <f aca="false">IF(G3462=1,IF(COUNTIFS($C:$C,C3462,$G:$G,1,$A:$A,"&gt;="&amp;(A3462-FenetreInterm/86400),$A:$A,"&lt;="&amp;A3462)&gt;=NbInterm,1,0),"")</f>
        <v/>
      </c>
      <c r="L3462" s="37" t="str">
        <f aca="false">IF(G3462=1,IF(B3462="",0,IF(J3462&lt;SeuilFugitive,1,0)),"")</f>
        <v/>
      </c>
      <c r="M3462" s="37" t="str">
        <f aca="false">IF(G3462=1,IF(B3462="",IF((Fin-A3462)*24&gt;SeuilFigee,1,0),IF(J3462&gt;SeuilFigee*3600,1,0)),"")</f>
        <v/>
      </c>
      <c r="N3462" s="0" t="str">
        <f aca="false">IF(G3462=1,IF(COUNTIF(H$2:H3462,H3462)=1,COUNTIF($H:$H,H3462),""),"")</f>
        <v/>
      </c>
      <c r="O3462" s="0" t="str">
        <f aca="false">IF(G3462=1,IF(COUNTIF(I$2:I3462,I3462)=1,COUNTIF($I:$I,I3462),""),"")</f>
        <v/>
      </c>
      <c r="P3462" s="38" t="str">
        <f aca="false">IF(G3462=1,IF(COUNTIFS(C$2:C3462,C3462,G$2:G3462,1)=1,COUNTIFS($C:$C,C3462,$G:$G,1)+ROW()/10000000,""),"")</f>
        <v/>
      </c>
      <c r="Q3462" s="0" t="str">
        <f aca="false">IF(K3462=1,IF(COUNTIFS(C$2:C3462,C3462,K$2:K3462,1)=1,1,0),"")</f>
        <v/>
      </c>
      <c r="R3462" s="0" t="str">
        <f aca="false">IF(M3462=1,IF(COUNTIFS(C$2:C3462,C3462,M$2:M3462,1)=1,1,0),"")</f>
        <v/>
      </c>
      <c r="S3462" s="0" t="str">
        <f aca="false">IF(L3462=1,IF(COUNTIFS(C$2:C3462,C3462,L$2:L3462,1)=1,1,0),"")</f>
        <v/>
      </c>
      <c r="T3462" s="38" t="str">
        <f aca="false">IF(N3462="","",N3462+ROW()/10000000)</f>
        <v/>
      </c>
      <c r="U3462" s="0" t="str">
        <f aca="false">IF(G3462=1,IF(B3462="",1,0),"")</f>
        <v/>
      </c>
    </row>
    <row r="3463" customFormat="false" ht="15" hidden="false" customHeight="false" outlineLevel="0" collapsed="false">
      <c r="A3463" s="35"/>
      <c r="B3463" s="35"/>
      <c r="G3463" s="0" t="str">
        <f aca="false">IF(A3463="","",IF(AND(A3463&gt;=Debut,A3463&lt;Fin),1,0))</f>
        <v/>
      </c>
      <c r="H3463" s="0" t="str">
        <f aca="false">IF(G3463=1,INT(ROUND((A3463-Debut)*86400,0)/600),"")</f>
        <v/>
      </c>
      <c r="I3463" s="0" t="str">
        <f aca="false">IF(G3463=1,INT(ROUND((A3463-Debut)*86400,0)/3600),"")</f>
        <v/>
      </c>
      <c r="J3463" s="0" t="str">
        <f aca="false">IF(OR(A3463="",B3463=""),"",ROUND((B3463-A3463)*86400,0))</f>
        <v/>
      </c>
      <c r="K3463" s="37" t="str">
        <f aca="false">IF(G3463=1,IF(COUNTIFS($C:$C,C3463,$G:$G,1,$A:$A,"&gt;="&amp;(A3463-FenetreInterm/86400),$A:$A,"&lt;="&amp;A3463)&gt;=NbInterm,1,0),"")</f>
        <v/>
      </c>
      <c r="L3463" s="37" t="str">
        <f aca="false">IF(G3463=1,IF(B3463="",0,IF(J3463&lt;SeuilFugitive,1,0)),"")</f>
        <v/>
      </c>
      <c r="M3463" s="37" t="str">
        <f aca="false">IF(G3463=1,IF(B3463="",IF((Fin-A3463)*24&gt;SeuilFigee,1,0),IF(J3463&gt;SeuilFigee*3600,1,0)),"")</f>
        <v/>
      </c>
      <c r="N3463" s="0" t="str">
        <f aca="false">IF(G3463=1,IF(COUNTIF(H$2:H3463,H3463)=1,COUNTIF($H:$H,H3463),""),"")</f>
        <v/>
      </c>
      <c r="O3463" s="0" t="str">
        <f aca="false">IF(G3463=1,IF(COUNTIF(I$2:I3463,I3463)=1,COUNTIF($I:$I,I3463),""),"")</f>
        <v/>
      </c>
      <c r="P3463" s="38" t="str">
        <f aca="false">IF(G3463=1,IF(COUNTIFS(C$2:C3463,C3463,G$2:G3463,1)=1,COUNTIFS($C:$C,C3463,$G:$G,1)+ROW()/10000000,""),"")</f>
        <v/>
      </c>
      <c r="Q3463" s="0" t="str">
        <f aca="false">IF(K3463=1,IF(COUNTIFS(C$2:C3463,C3463,K$2:K3463,1)=1,1,0),"")</f>
        <v/>
      </c>
      <c r="R3463" s="0" t="str">
        <f aca="false">IF(M3463=1,IF(COUNTIFS(C$2:C3463,C3463,M$2:M3463,1)=1,1,0),"")</f>
        <v/>
      </c>
      <c r="S3463" s="0" t="str">
        <f aca="false">IF(L3463=1,IF(COUNTIFS(C$2:C3463,C3463,L$2:L3463,1)=1,1,0),"")</f>
        <v/>
      </c>
      <c r="T3463" s="38" t="str">
        <f aca="false">IF(N3463="","",N3463+ROW()/10000000)</f>
        <v/>
      </c>
      <c r="U3463" s="0" t="str">
        <f aca="false">IF(G3463=1,IF(B3463="",1,0),"")</f>
        <v/>
      </c>
    </row>
    <row r="3464" customFormat="false" ht="15" hidden="false" customHeight="false" outlineLevel="0" collapsed="false">
      <c r="A3464" s="35"/>
      <c r="B3464" s="35"/>
      <c r="G3464" s="0" t="str">
        <f aca="false">IF(A3464="","",IF(AND(A3464&gt;=Debut,A3464&lt;Fin),1,0))</f>
        <v/>
      </c>
      <c r="H3464" s="0" t="str">
        <f aca="false">IF(G3464=1,INT(ROUND((A3464-Debut)*86400,0)/600),"")</f>
        <v/>
      </c>
      <c r="I3464" s="0" t="str">
        <f aca="false">IF(G3464=1,INT(ROUND((A3464-Debut)*86400,0)/3600),"")</f>
        <v/>
      </c>
      <c r="J3464" s="0" t="str">
        <f aca="false">IF(OR(A3464="",B3464=""),"",ROUND((B3464-A3464)*86400,0))</f>
        <v/>
      </c>
      <c r="K3464" s="37" t="str">
        <f aca="false">IF(G3464=1,IF(COUNTIFS($C:$C,C3464,$G:$G,1,$A:$A,"&gt;="&amp;(A3464-FenetreInterm/86400),$A:$A,"&lt;="&amp;A3464)&gt;=NbInterm,1,0),"")</f>
        <v/>
      </c>
      <c r="L3464" s="37" t="str">
        <f aca="false">IF(G3464=1,IF(B3464="",0,IF(J3464&lt;SeuilFugitive,1,0)),"")</f>
        <v/>
      </c>
      <c r="M3464" s="37" t="str">
        <f aca="false">IF(G3464=1,IF(B3464="",IF((Fin-A3464)*24&gt;SeuilFigee,1,0),IF(J3464&gt;SeuilFigee*3600,1,0)),"")</f>
        <v/>
      </c>
      <c r="N3464" s="0" t="str">
        <f aca="false">IF(G3464=1,IF(COUNTIF(H$2:H3464,H3464)=1,COUNTIF($H:$H,H3464),""),"")</f>
        <v/>
      </c>
      <c r="O3464" s="0" t="str">
        <f aca="false">IF(G3464=1,IF(COUNTIF(I$2:I3464,I3464)=1,COUNTIF($I:$I,I3464),""),"")</f>
        <v/>
      </c>
      <c r="P3464" s="38" t="str">
        <f aca="false">IF(G3464=1,IF(COUNTIFS(C$2:C3464,C3464,G$2:G3464,1)=1,COUNTIFS($C:$C,C3464,$G:$G,1)+ROW()/10000000,""),"")</f>
        <v/>
      </c>
      <c r="Q3464" s="0" t="str">
        <f aca="false">IF(K3464=1,IF(COUNTIFS(C$2:C3464,C3464,K$2:K3464,1)=1,1,0),"")</f>
        <v/>
      </c>
      <c r="R3464" s="0" t="str">
        <f aca="false">IF(M3464=1,IF(COUNTIFS(C$2:C3464,C3464,M$2:M3464,1)=1,1,0),"")</f>
        <v/>
      </c>
      <c r="S3464" s="0" t="str">
        <f aca="false">IF(L3464=1,IF(COUNTIFS(C$2:C3464,C3464,L$2:L3464,1)=1,1,0),"")</f>
        <v/>
      </c>
      <c r="T3464" s="38" t="str">
        <f aca="false">IF(N3464="","",N3464+ROW()/10000000)</f>
        <v/>
      </c>
      <c r="U3464" s="0" t="str">
        <f aca="false">IF(G3464=1,IF(B3464="",1,0),"")</f>
        <v/>
      </c>
    </row>
    <row r="3465" customFormat="false" ht="15" hidden="false" customHeight="false" outlineLevel="0" collapsed="false">
      <c r="A3465" s="35"/>
      <c r="B3465" s="35"/>
      <c r="G3465" s="0" t="str">
        <f aca="false">IF(A3465="","",IF(AND(A3465&gt;=Debut,A3465&lt;Fin),1,0))</f>
        <v/>
      </c>
      <c r="H3465" s="0" t="str">
        <f aca="false">IF(G3465=1,INT(ROUND((A3465-Debut)*86400,0)/600),"")</f>
        <v/>
      </c>
      <c r="I3465" s="0" t="str">
        <f aca="false">IF(G3465=1,INT(ROUND((A3465-Debut)*86400,0)/3600),"")</f>
        <v/>
      </c>
      <c r="J3465" s="0" t="str">
        <f aca="false">IF(OR(A3465="",B3465=""),"",ROUND((B3465-A3465)*86400,0))</f>
        <v/>
      </c>
      <c r="K3465" s="37" t="str">
        <f aca="false">IF(G3465=1,IF(COUNTIFS($C:$C,C3465,$G:$G,1,$A:$A,"&gt;="&amp;(A3465-FenetreInterm/86400),$A:$A,"&lt;="&amp;A3465)&gt;=NbInterm,1,0),"")</f>
        <v/>
      </c>
      <c r="L3465" s="37" t="str">
        <f aca="false">IF(G3465=1,IF(B3465="",0,IF(J3465&lt;SeuilFugitive,1,0)),"")</f>
        <v/>
      </c>
      <c r="M3465" s="37" t="str">
        <f aca="false">IF(G3465=1,IF(B3465="",IF((Fin-A3465)*24&gt;SeuilFigee,1,0),IF(J3465&gt;SeuilFigee*3600,1,0)),"")</f>
        <v/>
      </c>
      <c r="N3465" s="0" t="str">
        <f aca="false">IF(G3465=1,IF(COUNTIF(H$2:H3465,H3465)=1,COUNTIF($H:$H,H3465),""),"")</f>
        <v/>
      </c>
      <c r="O3465" s="0" t="str">
        <f aca="false">IF(G3465=1,IF(COUNTIF(I$2:I3465,I3465)=1,COUNTIF($I:$I,I3465),""),"")</f>
        <v/>
      </c>
      <c r="P3465" s="38" t="str">
        <f aca="false">IF(G3465=1,IF(COUNTIFS(C$2:C3465,C3465,G$2:G3465,1)=1,COUNTIFS($C:$C,C3465,$G:$G,1)+ROW()/10000000,""),"")</f>
        <v/>
      </c>
      <c r="Q3465" s="0" t="str">
        <f aca="false">IF(K3465=1,IF(COUNTIFS(C$2:C3465,C3465,K$2:K3465,1)=1,1,0),"")</f>
        <v/>
      </c>
      <c r="R3465" s="0" t="str">
        <f aca="false">IF(M3465=1,IF(COUNTIFS(C$2:C3465,C3465,M$2:M3465,1)=1,1,0),"")</f>
        <v/>
      </c>
      <c r="S3465" s="0" t="str">
        <f aca="false">IF(L3465=1,IF(COUNTIFS(C$2:C3465,C3465,L$2:L3465,1)=1,1,0),"")</f>
        <v/>
      </c>
      <c r="T3465" s="38" t="str">
        <f aca="false">IF(N3465="","",N3465+ROW()/10000000)</f>
        <v/>
      </c>
      <c r="U3465" s="0" t="str">
        <f aca="false">IF(G3465=1,IF(B3465="",1,0),"")</f>
        <v/>
      </c>
    </row>
    <row r="3466" customFormat="false" ht="15" hidden="false" customHeight="false" outlineLevel="0" collapsed="false">
      <c r="A3466" s="35"/>
      <c r="B3466" s="35"/>
      <c r="G3466" s="0" t="str">
        <f aca="false">IF(A3466="","",IF(AND(A3466&gt;=Debut,A3466&lt;Fin),1,0))</f>
        <v/>
      </c>
      <c r="H3466" s="0" t="str">
        <f aca="false">IF(G3466=1,INT(ROUND((A3466-Debut)*86400,0)/600),"")</f>
        <v/>
      </c>
      <c r="I3466" s="0" t="str">
        <f aca="false">IF(G3466=1,INT(ROUND((A3466-Debut)*86400,0)/3600),"")</f>
        <v/>
      </c>
      <c r="J3466" s="0" t="str">
        <f aca="false">IF(OR(A3466="",B3466=""),"",ROUND((B3466-A3466)*86400,0))</f>
        <v/>
      </c>
      <c r="K3466" s="37" t="str">
        <f aca="false">IF(G3466=1,IF(COUNTIFS($C:$C,C3466,$G:$G,1,$A:$A,"&gt;="&amp;(A3466-FenetreInterm/86400),$A:$A,"&lt;="&amp;A3466)&gt;=NbInterm,1,0),"")</f>
        <v/>
      </c>
      <c r="L3466" s="37" t="str">
        <f aca="false">IF(G3466=1,IF(B3466="",0,IF(J3466&lt;SeuilFugitive,1,0)),"")</f>
        <v/>
      </c>
      <c r="M3466" s="37" t="str">
        <f aca="false">IF(G3466=1,IF(B3466="",IF((Fin-A3466)*24&gt;SeuilFigee,1,0),IF(J3466&gt;SeuilFigee*3600,1,0)),"")</f>
        <v/>
      </c>
      <c r="N3466" s="0" t="str">
        <f aca="false">IF(G3466=1,IF(COUNTIF(H$2:H3466,H3466)=1,COUNTIF($H:$H,H3466),""),"")</f>
        <v/>
      </c>
      <c r="O3466" s="0" t="str">
        <f aca="false">IF(G3466=1,IF(COUNTIF(I$2:I3466,I3466)=1,COUNTIF($I:$I,I3466),""),"")</f>
        <v/>
      </c>
      <c r="P3466" s="38" t="str">
        <f aca="false">IF(G3466=1,IF(COUNTIFS(C$2:C3466,C3466,G$2:G3466,1)=1,COUNTIFS($C:$C,C3466,$G:$G,1)+ROW()/10000000,""),"")</f>
        <v/>
      </c>
      <c r="Q3466" s="0" t="str">
        <f aca="false">IF(K3466=1,IF(COUNTIFS(C$2:C3466,C3466,K$2:K3466,1)=1,1,0),"")</f>
        <v/>
      </c>
      <c r="R3466" s="0" t="str">
        <f aca="false">IF(M3466=1,IF(COUNTIFS(C$2:C3466,C3466,M$2:M3466,1)=1,1,0),"")</f>
        <v/>
      </c>
      <c r="S3466" s="0" t="str">
        <f aca="false">IF(L3466=1,IF(COUNTIFS(C$2:C3466,C3466,L$2:L3466,1)=1,1,0),"")</f>
        <v/>
      </c>
      <c r="T3466" s="38" t="str">
        <f aca="false">IF(N3466="","",N3466+ROW()/10000000)</f>
        <v/>
      </c>
      <c r="U3466" s="0" t="str">
        <f aca="false">IF(G3466=1,IF(B3466="",1,0),"")</f>
        <v/>
      </c>
    </row>
    <row r="3467" customFormat="false" ht="15" hidden="false" customHeight="false" outlineLevel="0" collapsed="false">
      <c r="A3467" s="35"/>
      <c r="B3467" s="35"/>
      <c r="G3467" s="0" t="str">
        <f aca="false">IF(A3467="","",IF(AND(A3467&gt;=Debut,A3467&lt;Fin),1,0))</f>
        <v/>
      </c>
      <c r="H3467" s="0" t="str">
        <f aca="false">IF(G3467=1,INT(ROUND((A3467-Debut)*86400,0)/600),"")</f>
        <v/>
      </c>
      <c r="I3467" s="0" t="str">
        <f aca="false">IF(G3467=1,INT(ROUND((A3467-Debut)*86400,0)/3600),"")</f>
        <v/>
      </c>
      <c r="J3467" s="0" t="str">
        <f aca="false">IF(OR(A3467="",B3467=""),"",ROUND((B3467-A3467)*86400,0))</f>
        <v/>
      </c>
      <c r="K3467" s="37" t="str">
        <f aca="false">IF(G3467=1,IF(COUNTIFS($C:$C,C3467,$G:$G,1,$A:$A,"&gt;="&amp;(A3467-FenetreInterm/86400),$A:$A,"&lt;="&amp;A3467)&gt;=NbInterm,1,0),"")</f>
        <v/>
      </c>
      <c r="L3467" s="37" t="str">
        <f aca="false">IF(G3467=1,IF(B3467="",0,IF(J3467&lt;SeuilFugitive,1,0)),"")</f>
        <v/>
      </c>
      <c r="M3467" s="37" t="str">
        <f aca="false">IF(G3467=1,IF(B3467="",IF((Fin-A3467)*24&gt;SeuilFigee,1,0),IF(J3467&gt;SeuilFigee*3600,1,0)),"")</f>
        <v/>
      </c>
      <c r="N3467" s="0" t="str">
        <f aca="false">IF(G3467=1,IF(COUNTIF(H$2:H3467,H3467)=1,COUNTIF($H:$H,H3467),""),"")</f>
        <v/>
      </c>
      <c r="O3467" s="0" t="str">
        <f aca="false">IF(G3467=1,IF(COUNTIF(I$2:I3467,I3467)=1,COUNTIF($I:$I,I3467),""),"")</f>
        <v/>
      </c>
      <c r="P3467" s="38" t="str">
        <f aca="false">IF(G3467=1,IF(COUNTIFS(C$2:C3467,C3467,G$2:G3467,1)=1,COUNTIFS($C:$C,C3467,$G:$G,1)+ROW()/10000000,""),"")</f>
        <v/>
      </c>
      <c r="Q3467" s="0" t="str">
        <f aca="false">IF(K3467=1,IF(COUNTIFS(C$2:C3467,C3467,K$2:K3467,1)=1,1,0),"")</f>
        <v/>
      </c>
      <c r="R3467" s="0" t="str">
        <f aca="false">IF(M3467=1,IF(COUNTIFS(C$2:C3467,C3467,M$2:M3467,1)=1,1,0),"")</f>
        <v/>
      </c>
      <c r="S3467" s="0" t="str">
        <f aca="false">IF(L3467=1,IF(COUNTIFS(C$2:C3467,C3467,L$2:L3467,1)=1,1,0),"")</f>
        <v/>
      </c>
      <c r="T3467" s="38" t="str">
        <f aca="false">IF(N3467="","",N3467+ROW()/10000000)</f>
        <v/>
      </c>
      <c r="U3467" s="0" t="str">
        <f aca="false">IF(G3467=1,IF(B3467="",1,0),"")</f>
        <v/>
      </c>
    </row>
    <row r="3468" customFormat="false" ht="15" hidden="false" customHeight="false" outlineLevel="0" collapsed="false">
      <c r="A3468" s="35"/>
      <c r="B3468" s="35"/>
      <c r="G3468" s="0" t="str">
        <f aca="false">IF(A3468="","",IF(AND(A3468&gt;=Debut,A3468&lt;Fin),1,0))</f>
        <v/>
      </c>
      <c r="H3468" s="0" t="str">
        <f aca="false">IF(G3468=1,INT(ROUND((A3468-Debut)*86400,0)/600),"")</f>
        <v/>
      </c>
      <c r="I3468" s="0" t="str">
        <f aca="false">IF(G3468=1,INT(ROUND((A3468-Debut)*86400,0)/3600),"")</f>
        <v/>
      </c>
      <c r="J3468" s="0" t="str">
        <f aca="false">IF(OR(A3468="",B3468=""),"",ROUND((B3468-A3468)*86400,0))</f>
        <v/>
      </c>
      <c r="K3468" s="37" t="str">
        <f aca="false">IF(G3468=1,IF(COUNTIFS($C:$C,C3468,$G:$G,1,$A:$A,"&gt;="&amp;(A3468-FenetreInterm/86400),$A:$A,"&lt;="&amp;A3468)&gt;=NbInterm,1,0),"")</f>
        <v/>
      </c>
      <c r="L3468" s="37" t="str">
        <f aca="false">IF(G3468=1,IF(B3468="",0,IF(J3468&lt;SeuilFugitive,1,0)),"")</f>
        <v/>
      </c>
      <c r="M3468" s="37" t="str">
        <f aca="false">IF(G3468=1,IF(B3468="",IF((Fin-A3468)*24&gt;SeuilFigee,1,0),IF(J3468&gt;SeuilFigee*3600,1,0)),"")</f>
        <v/>
      </c>
      <c r="N3468" s="0" t="str">
        <f aca="false">IF(G3468=1,IF(COUNTIF(H$2:H3468,H3468)=1,COUNTIF($H:$H,H3468),""),"")</f>
        <v/>
      </c>
      <c r="O3468" s="0" t="str">
        <f aca="false">IF(G3468=1,IF(COUNTIF(I$2:I3468,I3468)=1,COUNTIF($I:$I,I3468),""),"")</f>
        <v/>
      </c>
      <c r="P3468" s="38" t="str">
        <f aca="false">IF(G3468=1,IF(COUNTIFS(C$2:C3468,C3468,G$2:G3468,1)=1,COUNTIFS($C:$C,C3468,$G:$G,1)+ROW()/10000000,""),"")</f>
        <v/>
      </c>
      <c r="Q3468" s="0" t="str">
        <f aca="false">IF(K3468=1,IF(COUNTIFS(C$2:C3468,C3468,K$2:K3468,1)=1,1,0),"")</f>
        <v/>
      </c>
      <c r="R3468" s="0" t="str">
        <f aca="false">IF(M3468=1,IF(COUNTIFS(C$2:C3468,C3468,M$2:M3468,1)=1,1,0),"")</f>
        <v/>
      </c>
      <c r="S3468" s="0" t="str">
        <f aca="false">IF(L3468=1,IF(COUNTIFS(C$2:C3468,C3468,L$2:L3468,1)=1,1,0),"")</f>
        <v/>
      </c>
      <c r="T3468" s="38" t="str">
        <f aca="false">IF(N3468="","",N3468+ROW()/10000000)</f>
        <v/>
      </c>
      <c r="U3468" s="0" t="str">
        <f aca="false">IF(G3468=1,IF(B3468="",1,0),"")</f>
        <v/>
      </c>
    </row>
    <row r="3469" customFormat="false" ht="15" hidden="false" customHeight="false" outlineLevel="0" collapsed="false">
      <c r="A3469" s="35"/>
      <c r="B3469" s="35"/>
      <c r="G3469" s="0" t="str">
        <f aca="false">IF(A3469="","",IF(AND(A3469&gt;=Debut,A3469&lt;Fin),1,0))</f>
        <v/>
      </c>
      <c r="H3469" s="0" t="str">
        <f aca="false">IF(G3469=1,INT(ROUND((A3469-Debut)*86400,0)/600),"")</f>
        <v/>
      </c>
      <c r="I3469" s="0" t="str">
        <f aca="false">IF(G3469=1,INT(ROUND((A3469-Debut)*86400,0)/3600),"")</f>
        <v/>
      </c>
      <c r="J3469" s="0" t="str">
        <f aca="false">IF(OR(A3469="",B3469=""),"",ROUND((B3469-A3469)*86400,0))</f>
        <v/>
      </c>
      <c r="K3469" s="37" t="str">
        <f aca="false">IF(G3469=1,IF(COUNTIFS($C:$C,C3469,$G:$G,1,$A:$A,"&gt;="&amp;(A3469-FenetreInterm/86400),$A:$A,"&lt;="&amp;A3469)&gt;=NbInterm,1,0),"")</f>
        <v/>
      </c>
      <c r="L3469" s="37" t="str">
        <f aca="false">IF(G3469=1,IF(B3469="",0,IF(J3469&lt;SeuilFugitive,1,0)),"")</f>
        <v/>
      </c>
      <c r="M3469" s="37" t="str">
        <f aca="false">IF(G3469=1,IF(B3469="",IF((Fin-A3469)*24&gt;SeuilFigee,1,0),IF(J3469&gt;SeuilFigee*3600,1,0)),"")</f>
        <v/>
      </c>
      <c r="N3469" s="0" t="str">
        <f aca="false">IF(G3469=1,IF(COUNTIF(H$2:H3469,H3469)=1,COUNTIF($H:$H,H3469),""),"")</f>
        <v/>
      </c>
      <c r="O3469" s="0" t="str">
        <f aca="false">IF(G3469=1,IF(COUNTIF(I$2:I3469,I3469)=1,COUNTIF($I:$I,I3469),""),"")</f>
        <v/>
      </c>
      <c r="P3469" s="38" t="str">
        <f aca="false">IF(G3469=1,IF(COUNTIFS(C$2:C3469,C3469,G$2:G3469,1)=1,COUNTIFS($C:$C,C3469,$G:$G,1)+ROW()/10000000,""),"")</f>
        <v/>
      </c>
      <c r="Q3469" s="0" t="str">
        <f aca="false">IF(K3469=1,IF(COUNTIFS(C$2:C3469,C3469,K$2:K3469,1)=1,1,0),"")</f>
        <v/>
      </c>
      <c r="R3469" s="0" t="str">
        <f aca="false">IF(M3469=1,IF(COUNTIFS(C$2:C3469,C3469,M$2:M3469,1)=1,1,0),"")</f>
        <v/>
      </c>
      <c r="S3469" s="0" t="str">
        <f aca="false">IF(L3469=1,IF(COUNTIFS(C$2:C3469,C3469,L$2:L3469,1)=1,1,0),"")</f>
        <v/>
      </c>
      <c r="T3469" s="38" t="str">
        <f aca="false">IF(N3469="","",N3469+ROW()/10000000)</f>
        <v/>
      </c>
      <c r="U3469" s="0" t="str">
        <f aca="false">IF(G3469=1,IF(B3469="",1,0),"")</f>
        <v/>
      </c>
    </row>
    <row r="3470" customFormat="false" ht="15" hidden="false" customHeight="false" outlineLevel="0" collapsed="false">
      <c r="A3470" s="35"/>
      <c r="B3470" s="35"/>
      <c r="G3470" s="0" t="str">
        <f aca="false">IF(A3470="","",IF(AND(A3470&gt;=Debut,A3470&lt;Fin),1,0))</f>
        <v/>
      </c>
      <c r="H3470" s="0" t="str">
        <f aca="false">IF(G3470=1,INT(ROUND((A3470-Debut)*86400,0)/600),"")</f>
        <v/>
      </c>
      <c r="I3470" s="0" t="str">
        <f aca="false">IF(G3470=1,INT(ROUND((A3470-Debut)*86400,0)/3600),"")</f>
        <v/>
      </c>
      <c r="J3470" s="0" t="str">
        <f aca="false">IF(OR(A3470="",B3470=""),"",ROUND((B3470-A3470)*86400,0))</f>
        <v/>
      </c>
      <c r="K3470" s="37" t="str">
        <f aca="false">IF(G3470=1,IF(COUNTIFS($C:$C,C3470,$G:$G,1,$A:$A,"&gt;="&amp;(A3470-FenetreInterm/86400),$A:$A,"&lt;="&amp;A3470)&gt;=NbInterm,1,0),"")</f>
        <v/>
      </c>
      <c r="L3470" s="37" t="str">
        <f aca="false">IF(G3470=1,IF(B3470="",0,IF(J3470&lt;SeuilFugitive,1,0)),"")</f>
        <v/>
      </c>
      <c r="M3470" s="37" t="str">
        <f aca="false">IF(G3470=1,IF(B3470="",IF((Fin-A3470)*24&gt;SeuilFigee,1,0),IF(J3470&gt;SeuilFigee*3600,1,0)),"")</f>
        <v/>
      </c>
      <c r="N3470" s="0" t="str">
        <f aca="false">IF(G3470=1,IF(COUNTIF(H$2:H3470,H3470)=1,COUNTIF($H:$H,H3470),""),"")</f>
        <v/>
      </c>
      <c r="O3470" s="0" t="str">
        <f aca="false">IF(G3470=1,IF(COUNTIF(I$2:I3470,I3470)=1,COUNTIF($I:$I,I3470),""),"")</f>
        <v/>
      </c>
      <c r="P3470" s="38" t="str">
        <f aca="false">IF(G3470=1,IF(COUNTIFS(C$2:C3470,C3470,G$2:G3470,1)=1,COUNTIFS($C:$C,C3470,$G:$G,1)+ROW()/10000000,""),"")</f>
        <v/>
      </c>
      <c r="Q3470" s="0" t="str">
        <f aca="false">IF(K3470=1,IF(COUNTIFS(C$2:C3470,C3470,K$2:K3470,1)=1,1,0),"")</f>
        <v/>
      </c>
      <c r="R3470" s="0" t="str">
        <f aca="false">IF(M3470=1,IF(COUNTIFS(C$2:C3470,C3470,M$2:M3470,1)=1,1,0),"")</f>
        <v/>
      </c>
      <c r="S3470" s="0" t="str">
        <f aca="false">IF(L3470=1,IF(COUNTIFS(C$2:C3470,C3470,L$2:L3470,1)=1,1,0),"")</f>
        <v/>
      </c>
      <c r="T3470" s="38" t="str">
        <f aca="false">IF(N3470="","",N3470+ROW()/10000000)</f>
        <v/>
      </c>
      <c r="U3470" s="0" t="str">
        <f aca="false">IF(G3470=1,IF(B3470="",1,0),"")</f>
        <v/>
      </c>
    </row>
    <row r="3471" customFormat="false" ht="15" hidden="false" customHeight="false" outlineLevel="0" collapsed="false">
      <c r="A3471" s="35"/>
      <c r="B3471" s="35"/>
      <c r="G3471" s="0" t="str">
        <f aca="false">IF(A3471="","",IF(AND(A3471&gt;=Debut,A3471&lt;Fin),1,0))</f>
        <v/>
      </c>
      <c r="H3471" s="0" t="str">
        <f aca="false">IF(G3471=1,INT(ROUND((A3471-Debut)*86400,0)/600),"")</f>
        <v/>
      </c>
      <c r="I3471" s="0" t="str">
        <f aca="false">IF(G3471=1,INT(ROUND((A3471-Debut)*86400,0)/3600),"")</f>
        <v/>
      </c>
      <c r="J3471" s="0" t="str">
        <f aca="false">IF(OR(A3471="",B3471=""),"",ROUND((B3471-A3471)*86400,0))</f>
        <v/>
      </c>
      <c r="K3471" s="37" t="str">
        <f aca="false">IF(G3471=1,IF(COUNTIFS($C:$C,C3471,$G:$G,1,$A:$A,"&gt;="&amp;(A3471-FenetreInterm/86400),$A:$A,"&lt;="&amp;A3471)&gt;=NbInterm,1,0),"")</f>
        <v/>
      </c>
      <c r="L3471" s="37" t="str">
        <f aca="false">IF(G3471=1,IF(B3471="",0,IF(J3471&lt;SeuilFugitive,1,0)),"")</f>
        <v/>
      </c>
      <c r="M3471" s="37" t="str">
        <f aca="false">IF(G3471=1,IF(B3471="",IF((Fin-A3471)*24&gt;SeuilFigee,1,0),IF(J3471&gt;SeuilFigee*3600,1,0)),"")</f>
        <v/>
      </c>
      <c r="N3471" s="0" t="str">
        <f aca="false">IF(G3471=1,IF(COUNTIF(H$2:H3471,H3471)=1,COUNTIF($H:$H,H3471),""),"")</f>
        <v/>
      </c>
      <c r="O3471" s="0" t="str">
        <f aca="false">IF(G3471=1,IF(COUNTIF(I$2:I3471,I3471)=1,COUNTIF($I:$I,I3471),""),"")</f>
        <v/>
      </c>
      <c r="P3471" s="38" t="str">
        <f aca="false">IF(G3471=1,IF(COUNTIFS(C$2:C3471,C3471,G$2:G3471,1)=1,COUNTIFS($C:$C,C3471,$G:$G,1)+ROW()/10000000,""),"")</f>
        <v/>
      </c>
      <c r="Q3471" s="0" t="str">
        <f aca="false">IF(K3471=1,IF(COUNTIFS(C$2:C3471,C3471,K$2:K3471,1)=1,1,0),"")</f>
        <v/>
      </c>
      <c r="R3471" s="0" t="str">
        <f aca="false">IF(M3471=1,IF(COUNTIFS(C$2:C3471,C3471,M$2:M3471,1)=1,1,0),"")</f>
        <v/>
      </c>
      <c r="S3471" s="0" t="str">
        <f aca="false">IF(L3471=1,IF(COUNTIFS(C$2:C3471,C3471,L$2:L3471,1)=1,1,0),"")</f>
        <v/>
      </c>
      <c r="T3471" s="38" t="str">
        <f aca="false">IF(N3471="","",N3471+ROW()/10000000)</f>
        <v/>
      </c>
      <c r="U3471" s="0" t="str">
        <f aca="false">IF(G3471=1,IF(B3471="",1,0),"")</f>
        <v/>
      </c>
    </row>
    <row r="3472" customFormat="false" ht="15" hidden="false" customHeight="false" outlineLevel="0" collapsed="false">
      <c r="A3472" s="35"/>
      <c r="B3472" s="35"/>
      <c r="G3472" s="0" t="str">
        <f aca="false">IF(A3472="","",IF(AND(A3472&gt;=Debut,A3472&lt;Fin),1,0))</f>
        <v/>
      </c>
      <c r="H3472" s="0" t="str">
        <f aca="false">IF(G3472=1,INT(ROUND((A3472-Debut)*86400,0)/600),"")</f>
        <v/>
      </c>
      <c r="I3472" s="0" t="str">
        <f aca="false">IF(G3472=1,INT(ROUND((A3472-Debut)*86400,0)/3600),"")</f>
        <v/>
      </c>
      <c r="J3472" s="0" t="str">
        <f aca="false">IF(OR(A3472="",B3472=""),"",ROUND((B3472-A3472)*86400,0))</f>
        <v/>
      </c>
      <c r="K3472" s="37" t="str">
        <f aca="false">IF(G3472=1,IF(COUNTIFS($C:$C,C3472,$G:$G,1,$A:$A,"&gt;="&amp;(A3472-FenetreInterm/86400),$A:$A,"&lt;="&amp;A3472)&gt;=NbInterm,1,0),"")</f>
        <v/>
      </c>
      <c r="L3472" s="37" t="str">
        <f aca="false">IF(G3472=1,IF(B3472="",0,IF(J3472&lt;SeuilFugitive,1,0)),"")</f>
        <v/>
      </c>
      <c r="M3472" s="37" t="str">
        <f aca="false">IF(G3472=1,IF(B3472="",IF((Fin-A3472)*24&gt;SeuilFigee,1,0),IF(J3472&gt;SeuilFigee*3600,1,0)),"")</f>
        <v/>
      </c>
      <c r="N3472" s="0" t="str">
        <f aca="false">IF(G3472=1,IF(COUNTIF(H$2:H3472,H3472)=1,COUNTIF($H:$H,H3472),""),"")</f>
        <v/>
      </c>
      <c r="O3472" s="0" t="str">
        <f aca="false">IF(G3472=1,IF(COUNTIF(I$2:I3472,I3472)=1,COUNTIF($I:$I,I3472),""),"")</f>
        <v/>
      </c>
      <c r="P3472" s="38" t="str">
        <f aca="false">IF(G3472=1,IF(COUNTIFS(C$2:C3472,C3472,G$2:G3472,1)=1,COUNTIFS($C:$C,C3472,$G:$G,1)+ROW()/10000000,""),"")</f>
        <v/>
      </c>
      <c r="Q3472" s="0" t="str">
        <f aca="false">IF(K3472=1,IF(COUNTIFS(C$2:C3472,C3472,K$2:K3472,1)=1,1,0),"")</f>
        <v/>
      </c>
      <c r="R3472" s="0" t="str">
        <f aca="false">IF(M3472=1,IF(COUNTIFS(C$2:C3472,C3472,M$2:M3472,1)=1,1,0),"")</f>
        <v/>
      </c>
      <c r="S3472" s="0" t="str">
        <f aca="false">IF(L3472=1,IF(COUNTIFS(C$2:C3472,C3472,L$2:L3472,1)=1,1,0),"")</f>
        <v/>
      </c>
      <c r="T3472" s="38" t="str">
        <f aca="false">IF(N3472="","",N3472+ROW()/10000000)</f>
        <v/>
      </c>
      <c r="U3472" s="0" t="str">
        <f aca="false">IF(G3472=1,IF(B3472="",1,0),"")</f>
        <v/>
      </c>
    </row>
    <row r="3473" customFormat="false" ht="15" hidden="false" customHeight="false" outlineLevel="0" collapsed="false">
      <c r="A3473" s="35"/>
      <c r="B3473" s="35"/>
      <c r="G3473" s="0" t="str">
        <f aca="false">IF(A3473="","",IF(AND(A3473&gt;=Debut,A3473&lt;Fin),1,0))</f>
        <v/>
      </c>
      <c r="H3473" s="0" t="str">
        <f aca="false">IF(G3473=1,INT(ROUND((A3473-Debut)*86400,0)/600),"")</f>
        <v/>
      </c>
      <c r="I3473" s="0" t="str">
        <f aca="false">IF(G3473=1,INT(ROUND((A3473-Debut)*86400,0)/3600),"")</f>
        <v/>
      </c>
      <c r="J3473" s="0" t="str">
        <f aca="false">IF(OR(A3473="",B3473=""),"",ROUND((B3473-A3473)*86400,0))</f>
        <v/>
      </c>
      <c r="K3473" s="37" t="str">
        <f aca="false">IF(G3473=1,IF(COUNTIFS($C:$C,C3473,$G:$G,1,$A:$A,"&gt;="&amp;(A3473-FenetreInterm/86400),$A:$A,"&lt;="&amp;A3473)&gt;=NbInterm,1,0),"")</f>
        <v/>
      </c>
      <c r="L3473" s="37" t="str">
        <f aca="false">IF(G3473=1,IF(B3473="",0,IF(J3473&lt;SeuilFugitive,1,0)),"")</f>
        <v/>
      </c>
      <c r="M3473" s="37" t="str">
        <f aca="false">IF(G3473=1,IF(B3473="",IF((Fin-A3473)*24&gt;SeuilFigee,1,0),IF(J3473&gt;SeuilFigee*3600,1,0)),"")</f>
        <v/>
      </c>
      <c r="N3473" s="0" t="str">
        <f aca="false">IF(G3473=1,IF(COUNTIF(H$2:H3473,H3473)=1,COUNTIF($H:$H,H3473),""),"")</f>
        <v/>
      </c>
      <c r="O3473" s="0" t="str">
        <f aca="false">IF(G3473=1,IF(COUNTIF(I$2:I3473,I3473)=1,COUNTIF($I:$I,I3473),""),"")</f>
        <v/>
      </c>
      <c r="P3473" s="38" t="str">
        <f aca="false">IF(G3473=1,IF(COUNTIFS(C$2:C3473,C3473,G$2:G3473,1)=1,COUNTIFS($C:$C,C3473,$G:$G,1)+ROW()/10000000,""),"")</f>
        <v/>
      </c>
      <c r="Q3473" s="0" t="str">
        <f aca="false">IF(K3473=1,IF(COUNTIFS(C$2:C3473,C3473,K$2:K3473,1)=1,1,0),"")</f>
        <v/>
      </c>
      <c r="R3473" s="0" t="str">
        <f aca="false">IF(M3473=1,IF(COUNTIFS(C$2:C3473,C3473,M$2:M3473,1)=1,1,0),"")</f>
        <v/>
      </c>
      <c r="S3473" s="0" t="str">
        <f aca="false">IF(L3473=1,IF(COUNTIFS(C$2:C3473,C3473,L$2:L3473,1)=1,1,0),"")</f>
        <v/>
      </c>
      <c r="T3473" s="38" t="str">
        <f aca="false">IF(N3473="","",N3473+ROW()/10000000)</f>
        <v/>
      </c>
      <c r="U3473" s="0" t="str">
        <f aca="false">IF(G3473=1,IF(B3473="",1,0),"")</f>
        <v/>
      </c>
    </row>
    <row r="3474" customFormat="false" ht="15" hidden="false" customHeight="false" outlineLevel="0" collapsed="false">
      <c r="A3474" s="35"/>
      <c r="B3474" s="35"/>
      <c r="G3474" s="0" t="str">
        <f aca="false">IF(A3474="","",IF(AND(A3474&gt;=Debut,A3474&lt;Fin),1,0))</f>
        <v/>
      </c>
      <c r="H3474" s="0" t="str">
        <f aca="false">IF(G3474=1,INT(ROUND((A3474-Debut)*86400,0)/600),"")</f>
        <v/>
      </c>
      <c r="I3474" s="0" t="str">
        <f aca="false">IF(G3474=1,INT(ROUND((A3474-Debut)*86400,0)/3600),"")</f>
        <v/>
      </c>
      <c r="J3474" s="0" t="str">
        <f aca="false">IF(OR(A3474="",B3474=""),"",ROUND((B3474-A3474)*86400,0))</f>
        <v/>
      </c>
      <c r="K3474" s="37" t="str">
        <f aca="false">IF(G3474=1,IF(COUNTIFS($C:$C,C3474,$G:$G,1,$A:$A,"&gt;="&amp;(A3474-FenetreInterm/86400),$A:$A,"&lt;="&amp;A3474)&gt;=NbInterm,1,0),"")</f>
        <v/>
      </c>
      <c r="L3474" s="37" t="str">
        <f aca="false">IF(G3474=1,IF(B3474="",0,IF(J3474&lt;SeuilFugitive,1,0)),"")</f>
        <v/>
      </c>
      <c r="M3474" s="37" t="str">
        <f aca="false">IF(G3474=1,IF(B3474="",IF((Fin-A3474)*24&gt;SeuilFigee,1,0),IF(J3474&gt;SeuilFigee*3600,1,0)),"")</f>
        <v/>
      </c>
      <c r="N3474" s="0" t="str">
        <f aca="false">IF(G3474=1,IF(COUNTIF(H$2:H3474,H3474)=1,COUNTIF($H:$H,H3474),""),"")</f>
        <v/>
      </c>
      <c r="O3474" s="0" t="str">
        <f aca="false">IF(G3474=1,IF(COUNTIF(I$2:I3474,I3474)=1,COUNTIF($I:$I,I3474),""),"")</f>
        <v/>
      </c>
      <c r="P3474" s="38" t="str">
        <f aca="false">IF(G3474=1,IF(COUNTIFS(C$2:C3474,C3474,G$2:G3474,1)=1,COUNTIFS($C:$C,C3474,$G:$G,1)+ROW()/10000000,""),"")</f>
        <v/>
      </c>
      <c r="Q3474" s="0" t="str">
        <f aca="false">IF(K3474=1,IF(COUNTIFS(C$2:C3474,C3474,K$2:K3474,1)=1,1,0),"")</f>
        <v/>
      </c>
      <c r="R3474" s="0" t="str">
        <f aca="false">IF(M3474=1,IF(COUNTIFS(C$2:C3474,C3474,M$2:M3474,1)=1,1,0),"")</f>
        <v/>
      </c>
      <c r="S3474" s="0" t="str">
        <f aca="false">IF(L3474=1,IF(COUNTIFS(C$2:C3474,C3474,L$2:L3474,1)=1,1,0),"")</f>
        <v/>
      </c>
      <c r="T3474" s="38" t="str">
        <f aca="false">IF(N3474="","",N3474+ROW()/10000000)</f>
        <v/>
      </c>
      <c r="U3474" s="0" t="str">
        <f aca="false">IF(G3474=1,IF(B3474="",1,0),"")</f>
        <v/>
      </c>
    </row>
    <row r="3475" customFormat="false" ht="15" hidden="false" customHeight="false" outlineLevel="0" collapsed="false">
      <c r="A3475" s="35"/>
      <c r="B3475" s="35"/>
      <c r="G3475" s="0" t="str">
        <f aca="false">IF(A3475="","",IF(AND(A3475&gt;=Debut,A3475&lt;Fin),1,0))</f>
        <v/>
      </c>
      <c r="H3475" s="0" t="str">
        <f aca="false">IF(G3475=1,INT(ROUND((A3475-Debut)*86400,0)/600),"")</f>
        <v/>
      </c>
      <c r="I3475" s="0" t="str">
        <f aca="false">IF(G3475=1,INT(ROUND((A3475-Debut)*86400,0)/3600),"")</f>
        <v/>
      </c>
      <c r="J3475" s="0" t="str">
        <f aca="false">IF(OR(A3475="",B3475=""),"",ROUND((B3475-A3475)*86400,0))</f>
        <v/>
      </c>
      <c r="K3475" s="37" t="str">
        <f aca="false">IF(G3475=1,IF(COUNTIFS($C:$C,C3475,$G:$G,1,$A:$A,"&gt;="&amp;(A3475-FenetreInterm/86400),$A:$A,"&lt;="&amp;A3475)&gt;=NbInterm,1,0),"")</f>
        <v/>
      </c>
      <c r="L3475" s="37" t="str">
        <f aca="false">IF(G3475=1,IF(B3475="",0,IF(J3475&lt;SeuilFugitive,1,0)),"")</f>
        <v/>
      </c>
      <c r="M3475" s="37" t="str">
        <f aca="false">IF(G3475=1,IF(B3475="",IF((Fin-A3475)*24&gt;SeuilFigee,1,0),IF(J3475&gt;SeuilFigee*3600,1,0)),"")</f>
        <v/>
      </c>
      <c r="N3475" s="0" t="str">
        <f aca="false">IF(G3475=1,IF(COUNTIF(H$2:H3475,H3475)=1,COUNTIF($H:$H,H3475),""),"")</f>
        <v/>
      </c>
      <c r="O3475" s="0" t="str">
        <f aca="false">IF(G3475=1,IF(COUNTIF(I$2:I3475,I3475)=1,COUNTIF($I:$I,I3475),""),"")</f>
        <v/>
      </c>
      <c r="P3475" s="38" t="str">
        <f aca="false">IF(G3475=1,IF(COUNTIFS(C$2:C3475,C3475,G$2:G3475,1)=1,COUNTIFS($C:$C,C3475,$G:$G,1)+ROW()/10000000,""),"")</f>
        <v/>
      </c>
      <c r="Q3475" s="0" t="str">
        <f aca="false">IF(K3475=1,IF(COUNTIFS(C$2:C3475,C3475,K$2:K3475,1)=1,1,0),"")</f>
        <v/>
      </c>
      <c r="R3475" s="0" t="str">
        <f aca="false">IF(M3475=1,IF(COUNTIFS(C$2:C3475,C3475,M$2:M3475,1)=1,1,0),"")</f>
        <v/>
      </c>
      <c r="S3475" s="0" t="str">
        <f aca="false">IF(L3475=1,IF(COUNTIFS(C$2:C3475,C3475,L$2:L3475,1)=1,1,0),"")</f>
        <v/>
      </c>
      <c r="T3475" s="38" t="str">
        <f aca="false">IF(N3475="","",N3475+ROW()/10000000)</f>
        <v/>
      </c>
      <c r="U3475" s="0" t="str">
        <f aca="false">IF(G3475=1,IF(B3475="",1,0),"")</f>
        <v/>
      </c>
    </row>
    <row r="3476" customFormat="false" ht="15" hidden="false" customHeight="false" outlineLevel="0" collapsed="false">
      <c r="A3476" s="35"/>
      <c r="B3476" s="35"/>
      <c r="G3476" s="0" t="str">
        <f aca="false">IF(A3476="","",IF(AND(A3476&gt;=Debut,A3476&lt;Fin),1,0))</f>
        <v/>
      </c>
      <c r="H3476" s="0" t="str">
        <f aca="false">IF(G3476=1,INT(ROUND((A3476-Debut)*86400,0)/600),"")</f>
        <v/>
      </c>
      <c r="I3476" s="0" t="str">
        <f aca="false">IF(G3476=1,INT(ROUND((A3476-Debut)*86400,0)/3600),"")</f>
        <v/>
      </c>
      <c r="J3476" s="0" t="str">
        <f aca="false">IF(OR(A3476="",B3476=""),"",ROUND((B3476-A3476)*86400,0))</f>
        <v/>
      </c>
      <c r="K3476" s="37" t="str">
        <f aca="false">IF(G3476=1,IF(COUNTIFS($C:$C,C3476,$G:$G,1,$A:$A,"&gt;="&amp;(A3476-FenetreInterm/86400),$A:$A,"&lt;="&amp;A3476)&gt;=NbInterm,1,0),"")</f>
        <v/>
      </c>
      <c r="L3476" s="37" t="str">
        <f aca="false">IF(G3476=1,IF(B3476="",0,IF(J3476&lt;SeuilFugitive,1,0)),"")</f>
        <v/>
      </c>
      <c r="M3476" s="37" t="str">
        <f aca="false">IF(G3476=1,IF(B3476="",IF((Fin-A3476)*24&gt;SeuilFigee,1,0),IF(J3476&gt;SeuilFigee*3600,1,0)),"")</f>
        <v/>
      </c>
      <c r="N3476" s="0" t="str">
        <f aca="false">IF(G3476=1,IF(COUNTIF(H$2:H3476,H3476)=1,COUNTIF($H:$H,H3476),""),"")</f>
        <v/>
      </c>
      <c r="O3476" s="0" t="str">
        <f aca="false">IF(G3476=1,IF(COUNTIF(I$2:I3476,I3476)=1,COUNTIF($I:$I,I3476),""),"")</f>
        <v/>
      </c>
      <c r="P3476" s="38" t="str">
        <f aca="false">IF(G3476=1,IF(COUNTIFS(C$2:C3476,C3476,G$2:G3476,1)=1,COUNTIFS($C:$C,C3476,$G:$G,1)+ROW()/10000000,""),"")</f>
        <v/>
      </c>
      <c r="Q3476" s="0" t="str">
        <f aca="false">IF(K3476=1,IF(COUNTIFS(C$2:C3476,C3476,K$2:K3476,1)=1,1,0),"")</f>
        <v/>
      </c>
      <c r="R3476" s="0" t="str">
        <f aca="false">IF(M3476=1,IF(COUNTIFS(C$2:C3476,C3476,M$2:M3476,1)=1,1,0),"")</f>
        <v/>
      </c>
      <c r="S3476" s="0" t="str">
        <f aca="false">IF(L3476=1,IF(COUNTIFS(C$2:C3476,C3476,L$2:L3476,1)=1,1,0),"")</f>
        <v/>
      </c>
      <c r="T3476" s="38" t="str">
        <f aca="false">IF(N3476="","",N3476+ROW()/10000000)</f>
        <v/>
      </c>
      <c r="U3476" s="0" t="str">
        <f aca="false">IF(G3476=1,IF(B3476="",1,0),"")</f>
        <v/>
      </c>
    </row>
    <row r="3477" customFormat="false" ht="15" hidden="false" customHeight="false" outlineLevel="0" collapsed="false">
      <c r="A3477" s="35"/>
      <c r="B3477" s="35"/>
      <c r="G3477" s="0" t="str">
        <f aca="false">IF(A3477="","",IF(AND(A3477&gt;=Debut,A3477&lt;Fin),1,0))</f>
        <v/>
      </c>
      <c r="H3477" s="0" t="str">
        <f aca="false">IF(G3477=1,INT(ROUND((A3477-Debut)*86400,0)/600),"")</f>
        <v/>
      </c>
      <c r="I3477" s="0" t="str">
        <f aca="false">IF(G3477=1,INT(ROUND((A3477-Debut)*86400,0)/3600),"")</f>
        <v/>
      </c>
      <c r="J3477" s="0" t="str">
        <f aca="false">IF(OR(A3477="",B3477=""),"",ROUND((B3477-A3477)*86400,0))</f>
        <v/>
      </c>
      <c r="K3477" s="37" t="str">
        <f aca="false">IF(G3477=1,IF(COUNTIFS($C:$C,C3477,$G:$G,1,$A:$A,"&gt;="&amp;(A3477-FenetreInterm/86400),$A:$A,"&lt;="&amp;A3477)&gt;=NbInterm,1,0),"")</f>
        <v/>
      </c>
      <c r="L3477" s="37" t="str">
        <f aca="false">IF(G3477=1,IF(B3477="",0,IF(J3477&lt;SeuilFugitive,1,0)),"")</f>
        <v/>
      </c>
      <c r="M3477" s="37" t="str">
        <f aca="false">IF(G3477=1,IF(B3477="",IF((Fin-A3477)*24&gt;SeuilFigee,1,0),IF(J3477&gt;SeuilFigee*3600,1,0)),"")</f>
        <v/>
      </c>
      <c r="N3477" s="0" t="str">
        <f aca="false">IF(G3477=1,IF(COUNTIF(H$2:H3477,H3477)=1,COUNTIF($H:$H,H3477),""),"")</f>
        <v/>
      </c>
      <c r="O3477" s="0" t="str">
        <f aca="false">IF(G3477=1,IF(COUNTIF(I$2:I3477,I3477)=1,COUNTIF($I:$I,I3477),""),"")</f>
        <v/>
      </c>
      <c r="P3477" s="38" t="str">
        <f aca="false">IF(G3477=1,IF(COUNTIFS(C$2:C3477,C3477,G$2:G3477,1)=1,COUNTIFS($C:$C,C3477,$G:$G,1)+ROW()/10000000,""),"")</f>
        <v/>
      </c>
      <c r="Q3477" s="0" t="str">
        <f aca="false">IF(K3477=1,IF(COUNTIFS(C$2:C3477,C3477,K$2:K3477,1)=1,1,0),"")</f>
        <v/>
      </c>
      <c r="R3477" s="0" t="str">
        <f aca="false">IF(M3477=1,IF(COUNTIFS(C$2:C3477,C3477,M$2:M3477,1)=1,1,0),"")</f>
        <v/>
      </c>
      <c r="S3477" s="0" t="str">
        <f aca="false">IF(L3477=1,IF(COUNTIFS(C$2:C3477,C3477,L$2:L3477,1)=1,1,0),"")</f>
        <v/>
      </c>
      <c r="T3477" s="38" t="str">
        <f aca="false">IF(N3477="","",N3477+ROW()/10000000)</f>
        <v/>
      </c>
      <c r="U3477" s="0" t="str">
        <f aca="false">IF(G3477=1,IF(B3477="",1,0),"")</f>
        <v/>
      </c>
    </row>
    <row r="3478" customFormat="false" ht="15" hidden="false" customHeight="false" outlineLevel="0" collapsed="false">
      <c r="A3478" s="35"/>
      <c r="B3478" s="35"/>
      <c r="G3478" s="0" t="str">
        <f aca="false">IF(A3478="","",IF(AND(A3478&gt;=Debut,A3478&lt;Fin),1,0))</f>
        <v/>
      </c>
      <c r="H3478" s="0" t="str">
        <f aca="false">IF(G3478=1,INT(ROUND((A3478-Debut)*86400,0)/600),"")</f>
        <v/>
      </c>
      <c r="I3478" s="0" t="str">
        <f aca="false">IF(G3478=1,INT(ROUND((A3478-Debut)*86400,0)/3600),"")</f>
        <v/>
      </c>
      <c r="J3478" s="0" t="str">
        <f aca="false">IF(OR(A3478="",B3478=""),"",ROUND((B3478-A3478)*86400,0))</f>
        <v/>
      </c>
      <c r="K3478" s="37" t="str">
        <f aca="false">IF(G3478=1,IF(COUNTIFS($C:$C,C3478,$G:$G,1,$A:$A,"&gt;="&amp;(A3478-FenetreInterm/86400),$A:$A,"&lt;="&amp;A3478)&gt;=NbInterm,1,0),"")</f>
        <v/>
      </c>
      <c r="L3478" s="37" t="str">
        <f aca="false">IF(G3478=1,IF(B3478="",0,IF(J3478&lt;SeuilFugitive,1,0)),"")</f>
        <v/>
      </c>
      <c r="M3478" s="37" t="str">
        <f aca="false">IF(G3478=1,IF(B3478="",IF((Fin-A3478)*24&gt;SeuilFigee,1,0),IF(J3478&gt;SeuilFigee*3600,1,0)),"")</f>
        <v/>
      </c>
      <c r="N3478" s="0" t="str">
        <f aca="false">IF(G3478=1,IF(COUNTIF(H$2:H3478,H3478)=1,COUNTIF($H:$H,H3478),""),"")</f>
        <v/>
      </c>
      <c r="O3478" s="0" t="str">
        <f aca="false">IF(G3478=1,IF(COUNTIF(I$2:I3478,I3478)=1,COUNTIF($I:$I,I3478),""),"")</f>
        <v/>
      </c>
      <c r="P3478" s="38" t="str">
        <f aca="false">IF(G3478=1,IF(COUNTIFS(C$2:C3478,C3478,G$2:G3478,1)=1,COUNTIFS($C:$C,C3478,$G:$G,1)+ROW()/10000000,""),"")</f>
        <v/>
      </c>
      <c r="Q3478" s="0" t="str">
        <f aca="false">IF(K3478=1,IF(COUNTIFS(C$2:C3478,C3478,K$2:K3478,1)=1,1,0),"")</f>
        <v/>
      </c>
      <c r="R3478" s="0" t="str">
        <f aca="false">IF(M3478=1,IF(COUNTIFS(C$2:C3478,C3478,M$2:M3478,1)=1,1,0),"")</f>
        <v/>
      </c>
      <c r="S3478" s="0" t="str">
        <f aca="false">IF(L3478=1,IF(COUNTIFS(C$2:C3478,C3478,L$2:L3478,1)=1,1,0),"")</f>
        <v/>
      </c>
      <c r="T3478" s="38" t="str">
        <f aca="false">IF(N3478="","",N3478+ROW()/10000000)</f>
        <v/>
      </c>
      <c r="U3478" s="0" t="str">
        <f aca="false">IF(G3478=1,IF(B3478="",1,0),"")</f>
        <v/>
      </c>
    </row>
    <row r="3479" customFormat="false" ht="15" hidden="false" customHeight="false" outlineLevel="0" collapsed="false">
      <c r="A3479" s="35"/>
      <c r="B3479" s="35"/>
      <c r="G3479" s="0" t="str">
        <f aca="false">IF(A3479="","",IF(AND(A3479&gt;=Debut,A3479&lt;Fin),1,0))</f>
        <v/>
      </c>
      <c r="H3479" s="0" t="str">
        <f aca="false">IF(G3479=1,INT(ROUND((A3479-Debut)*86400,0)/600),"")</f>
        <v/>
      </c>
      <c r="I3479" s="0" t="str">
        <f aca="false">IF(G3479=1,INT(ROUND((A3479-Debut)*86400,0)/3600),"")</f>
        <v/>
      </c>
      <c r="J3479" s="0" t="str">
        <f aca="false">IF(OR(A3479="",B3479=""),"",ROUND((B3479-A3479)*86400,0))</f>
        <v/>
      </c>
      <c r="K3479" s="37" t="str">
        <f aca="false">IF(G3479=1,IF(COUNTIFS($C:$C,C3479,$G:$G,1,$A:$A,"&gt;="&amp;(A3479-FenetreInterm/86400),$A:$A,"&lt;="&amp;A3479)&gt;=NbInterm,1,0),"")</f>
        <v/>
      </c>
      <c r="L3479" s="37" t="str">
        <f aca="false">IF(G3479=1,IF(B3479="",0,IF(J3479&lt;SeuilFugitive,1,0)),"")</f>
        <v/>
      </c>
      <c r="M3479" s="37" t="str">
        <f aca="false">IF(G3479=1,IF(B3479="",IF((Fin-A3479)*24&gt;SeuilFigee,1,0),IF(J3479&gt;SeuilFigee*3600,1,0)),"")</f>
        <v/>
      </c>
      <c r="N3479" s="0" t="str">
        <f aca="false">IF(G3479=1,IF(COUNTIF(H$2:H3479,H3479)=1,COUNTIF($H:$H,H3479),""),"")</f>
        <v/>
      </c>
      <c r="O3479" s="0" t="str">
        <f aca="false">IF(G3479=1,IF(COUNTIF(I$2:I3479,I3479)=1,COUNTIF($I:$I,I3479),""),"")</f>
        <v/>
      </c>
      <c r="P3479" s="38" t="str">
        <f aca="false">IF(G3479=1,IF(COUNTIFS(C$2:C3479,C3479,G$2:G3479,1)=1,COUNTIFS($C:$C,C3479,$G:$G,1)+ROW()/10000000,""),"")</f>
        <v/>
      </c>
      <c r="Q3479" s="0" t="str">
        <f aca="false">IF(K3479=1,IF(COUNTIFS(C$2:C3479,C3479,K$2:K3479,1)=1,1,0),"")</f>
        <v/>
      </c>
      <c r="R3479" s="0" t="str">
        <f aca="false">IF(M3479=1,IF(COUNTIFS(C$2:C3479,C3479,M$2:M3479,1)=1,1,0),"")</f>
        <v/>
      </c>
      <c r="S3479" s="0" t="str">
        <f aca="false">IF(L3479=1,IF(COUNTIFS(C$2:C3479,C3479,L$2:L3479,1)=1,1,0),"")</f>
        <v/>
      </c>
      <c r="T3479" s="38" t="str">
        <f aca="false">IF(N3479="","",N3479+ROW()/10000000)</f>
        <v/>
      </c>
      <c r="U3479" s="0" t="str">
        <f aca="false">IF(G3479=1,IF(B3479="",1,0),"")</f>
        <v/>
      </c>
    </row>
    <row r="3480" customFormat="false" ht="15" hidden="false" customHeight="false" outlineLevel="0" collapsed="false">
      <c r="A3480" s="35"/>
      <c r="B3480" s="35"/>
      <c r="G3480" s="0" t="str">
        <f aca="false">IF(A3480="","",IF(AND(A3480&gt;=Debut,A3480&lt;Fin),1,0))</f>
        <v/>
      </c>
      <c r="H3480" s="0" t="str">
        <f aca="false">IF(G3480=1,INT(ROUND((A3480-Debut)*86400,0)/600),"")</f>
        <v/>
      </c>
      <c r="I3480" s="0" t="str">
        <f aca="false">IF(G3480=1,INT(ROUND((A3480-Debut)*86400,0)/3600),"")</f>
        <v/>
      </c>
      <c r="J3480" s="0" t="str">
        <f aca="false">IF(OR(A3480="",B3480=""),"",ROUND((B3480-A3480)*86400,0))</f>
        <v/>
      </c>
      <c r="K3480" s="37" t="str">
        <f aca="false">IF(G3480=1,IF(COUNTIFS($C:$C,C3480,$G:$G,1,$A:$A,"&gt;="&amp;(A3480-FenetreInterm/86400),$A:$A,"&lt;="&amp;A3480)&gt;=NbInterm,1,0),"")</f>
        <v/>
      </c>
      <c r="L3480" s="37" t="str">
        <f aca="false">IF(G3480=1,IF(B3480="",0,IF(J3480&lt;SeuilFugitive,1,0)),"")</f>
        <v/>
      </c>
      <c r="M3480" s="37" t="str">
        <f aca="false">IF(G3480=1,IF(B3480="",IF((Fin-A3480)*24&gt;SeuilFigee,1,0),IF(J3480&gt;SeuilFigee*3600,1,0)),"")</f>
        <v/>
      </c>
      <c r="N3480" s="0" t="str">
        <f aca="false">IF(G3480=1,IF(COUNTIF(H$2:H3480,H3480)=1,COUNTIF($H:$H,H3480),""),"")</f>
        <v/>
      </c>
      <c r="O3480" s="0" t="str">
        <f aca="false">IF(G3480=1,IF(COUNTIF(I$2:I3480,I3480)=1,COUNTIF($I:$I,I3480),""),"")</f>
        <v/>
      </c>
      <c r="P3480" s="38" t="str">
        <f aca="false">IF(G3480=1,IF(COUNTIFS(C$2:C3480,C3480,G$2:G3480,1)=1,COUNTIFS($C:$C,C3480,$G:$G,1)+ROW()/10000000,""),"")</f>
        <v/>
      </c>
      <c r="Q3480" s="0" t="str">
        <f aca="false">IF(K3480=1,IF(COUNTIFS(C$2:C3480,C3480,K$2:K3480,1)=1,1,0),"")</f>
        <v/>
      </c>
      <c r="R3480" s="0" t="str">
        <f aca="false">IF(M3480=1,IF(COUNTIFS(C$2:C3480,C3480,M$2:M3480,1)=1,1,0),"")</f>
        <v/>
      </c>
      <c r="S3480" s="0" t="str">
        <f aca="false">IF(L3480=1,IF(COUNTIFS(C$2:C3480,C3480,L$2:L3480,1)=1,1,0),"")</f>
        <v/>
      </c>
      <c r="T3480" s="38" t="str">
        <f aca="false">IF(N3480="","",N3480+ROW()/10000000)</f>
        <v/>
      </c>
      <c r="U3480" s="0" t="str">
        <f aca="false">IF(G3480=1,IF(B3480="",1,0),"")</f>
        <v/>
      </c>
    </row>
    <row r="3481" customFormat="false" ht="15" hidden="false" customHeight="false" outlineLevel="0" collapsed="false">
      <c r="A3481" s="35"/>
      <c r="B3481" s="35"/>
      <c r="G3481" s="0" t="str">
        <f aca="false">IF(A3481="","",IF(AND(A3481&gt;=Debut,A3481&lt;Fin),1,0))</f>
        <v/>
      </c>
      <c r="H3481" s="0" t="str">
        <f aca="false">IF(G3481=1,INT(ROUND((A3481-Debut)*86400,0)/600),"")</f>
        <v/>
      </c>
      <c r="I3481" s="0" t="str">
        <f aca="false">IF(G3481=1,INT(ROUND((A3481-Debut)*86400,0)/3600),"")</f>
        <v/>
      </c>
      <c r="J3481" s="0" t="str">
        <f aca="false">IF(OR(A3481="",B3481=""),"",ROUND((B3481-A3481)*86400,0))</f>
        <v/>
      </c>
      <c r="K3481" s="37" t="str">
        <f aca="false">IF(G3481=1,IF(COUNTIFS($C:$C,C3481,$G:$G,1,$A:$A,"&gt;="&amp;(A3481-FenetreInterm/86400),$A:$A,"&lt;="&amp;A3481)&gt;=NbInterm,1,0),"")</f>
        <v/>
      </c>
      <c r="L3481" s="37" t="str">
        <f aca="false">IF(G3481=1,IF(B3481="",0,IF(J3481&lt;SeuilFugitive,1,0)),"")</f>
        <v/>
      </c>
      <c r="M3481" s="37" t="str">
        <f aca="false">IF(G3481=1,IF(B3481="",IF((Fin-A3481)*24&gt;SeuilFigee,1,0),IF(J3481&gt;SeuilFigee*3600,1,0)),"")</f>
        <v/>
      </c>
      <c r="N3481" s="0" t="str">
        <f aca="false">IF(G3481=1,IF(COUNTIF(H$2:H3481,H3481)=1,COUNTIF($H:$H,H3481),""),"")</f>
        <v/>
      </c>
      <c r="O3481" s="0" t="str">
        <f aca="false">IF(G3481=1,IF(COUNTIF(I$2:I3481,I3481)=1,COUNTIF($I:$I,I3481),""),"")</f>
        <v/>
      </c>
      <c r="P3481" s="38" t="str">
        <f aca="false">IF(G3481=1,IF(COUNTIFS(C$2:C3481,C3481,G$2:G3481,1)=1,COUNTIFS($C:$C,C3481,$G:$G,1)+ROW()/10000000,""),"")</f>
        <v/>
      </c>
      <c r="Q3481" s="0" t="str">
        <f aca="false">IF(K3481=1,IF(COUNTIFS(C$2:C3481,C3481,K$2:K3481,1)=1,1,0),"")</f>
        <v/>
      </c>
      <c r="R3481" s="0" t="str">
        <f aca="false">IF(M3481=1,IF(COUNTIFS(C$2:C3481,C3481,M$2:M3481,1)=1,1,0),"")</f>
        <v/>
      </c>
      <c r="S3481" s="0" t="str">
        <f aca="false">IF(L3481=1,IF(COUNTIFS(C$2:C3481,C3481,L$2:L3481,1)=1,1,0),"")</f>
        <v/>
      </c>
      <c r="T3481" s="38" t="str">
        <f aca="false">IF(N3481="","",N3481+ROW()/10000000)</f>
        <v/>
      </c>
      <c r="U3481" s="0" t="str">
        <f aca="false">IF(G3481=1,IF(B3481="",1,0),"")</f>
        <v/>
      </c>
    </row>
    <row r="3482" customFormat="false" ht="15" hidden="false" customHeight="false" outlineLevel="0" collapsed="false">
      <c r="A3482" s="35"/>
      <c r="B3482" s="35"/>
      <c r="G3482" s="0" t="str">
        <f aca="false">IF(A3482="","",IF(AND(A3482&gt;=Debut,A3482&lt;Fin),1,0))</f>
        <v/>
      </c>
      <c r="H3482" s="0" t="str">
        <f aca="false">IF(G3482=1,INT(ROUND((A3482-Debut)*86400,0)/600),"")</f>
        <v/>
      </c>
      <c r="I3482" s="0" t="str">
        <f aca="false">IF(G3482=1,INT(ROUND((A3482-Debut)*86400,0)/3600),"")</f>
        <v/>
      </c>
      <c r="J3482" s="0" t="str">
        <f aca="false">IF(OR(A3482="",B3482=""),"",ROUND((B3482-A3482)*86400,0))</f>
        <v/>
      </c>
      <c r="K3482" s="37" t="str">
        <f aca="false">IF(G3482=1,IF(COUNTIFS($C:$C,C3482,$G:$G,1,$A:$A,"&gt;="&amp;(A3482-FenetreInterm/86400),$A:$A,"&lt;="&amp;A3482)&gt;=NbInterm,1,0),"")</f>
        <v/>
      </c>
      <c r="L3482" s="37" t="str">
        <f aca="false">IF(G3482=1,IF(B3482="",0,IF(J3482&lt;SeuilFugitive,1,0)),"")</f>
        <v/>
      </c>
      <c r="M3482" s="37" t="str">
        <f aca="false">IF(G3482=1,IF(B3482="",IF((Fin-A3482)*24&gt;SeuilFigee,1,0),IF(J3482&gt;SeuilFigee*3600,1,0)),"")</f>
        <v/>
      </c>
      <c r="N3482" s="0" t="str">
        <f aca="false">IF(G3482=1,IF(COUNTIF(H$2:H3482,H3482)=1,COUNTIF($H:$H,H3482),""),"")</f>
        <v/>
      </c>
      <c r="O3482" s="0" t="str">
        <f aca="false">IF(G3482=1,IF(COUNTIF(I$2:I3482,I3482)=1,COUNTIF($I:$I,I3482),""),"")</f>
        <v/>
      </c>
      <c r="P3482" s="38" t="str">
        <f aca="false">IF(G3482=1,IF(COUNTIFS(C$2:C3482,C3482,G$2:G3482,1)=1,COUNTIFS($C:$C,C3482,$G:$G,1)+ROW()/10000000,""),"")</f>
        <v/>
      </c>
      <c r="Q3482" s="0" t="str">
        <f aca="false">IF(K3482=1,IF(COUNTIFS(C$2:C3482,C3482,K$2:K3482,1)=1,1,0),"")</f>
        <v/>
      </c>
      <c r="R3482" s="0" t="str">
        <f aca="false">IF(M3482=1,IF(COUNTIFS(C$2:C3482,C3482,M$2:M3482,1)=1,1,0),"")</f>
        <v/>
      </c>
      <c r="S3482" s="0" t="str">
        <f aca="false">IF(L3482=1,IF(COUNTIFS(C$2:C3482,C3482,L$2:L3482,1)=1,1,0),"")</f>
        <v/>
      </c>
      <c r="T3482" s="38" t="str">
        <f aca="false">IF(N3482="","",N3482+ROW()/10000000)</f>
        <v/>
      </c>
      <c r="U3482" s="0" t="str">
        <f aca="false">IF(G3482=1,IF(B3482="",1,0),"")</f>
        <v/>
      </c>
    </row>
    <row r="3483" customFormat="false" ht="15" hidden="false" customHeight="false" outlineLevel="0" collapsed="false">
      <c r="A3483" s="35"/>
      <c r="B3483" s="35"/>
      <c r="G3483" s="0" t="str">
        <f aca="false">IF(A3483="","",IF(AND(A3483&gt;=Debut,A3483&lt;Fin),1,0))</f>
        <v/>
      </c>
      <c r="H3483" s="0" t="str">
        <f aca="false">IF(G3483=1,INT(ROUND((A3483-Debut)*86400,0)/600),"")</f>
        <v/>
      </c>
      <c r="I3483" s="0" t="str">
        <f aca="false">IF(G3483=1,INT(ROUND((A3483-Debut)*86400,0)/3600),"")</f>
        <v/>
      </c>
      <c r="J3483" s="0" t="str">
        <f aca="false">IF(OR(A3483="",B3483=""),"",ROUND((B3483-A3483)*86400,0))</f>
        <v/>
      </c>
      <c r="K3483" s="37" t="str">
        <f aca="false">IF(G3483=1,IF(COUNTIFS($C:$C,C3483,$G:$G,1,$A:$A,"&gt;="&amp;(A3483-FenetreInterm/86400),$A:$A,"&lt;="&amp;A3483)&gt;=NbInterm,1,0),"")</f>
        <v/>
      </c>
      <c r="L3483" s="37" t="str">
        <f aca="false">IF(G3483=1,IF(B3483="",0,IF(J3483&lt;SeuilFugitive,1,0)),"")</f>
        <v/>
      </c>
      <c r="M3483" s="37" t="str">
        <f aca="false">IF(G3483=1,IF(B3483="",IF((Fin-A3483)*24&gt;SeuilFigee,1,0),IF(J3483&gt;SeuilFigee*3600,1,0)),"")</f>
        <v/>
      </c>
      <c r="N3483" s="0" t="str">
        <f aca="false">IF(G3483=1,IF(COUNTIF(H$2:H3483,H3483)=1,COUNTIF($H:$H,H3483),""),"")</f>
        <v/>
      </c>
      <c r="O3483" s="0" t="str">
        <f aca="false">IF(G3483=1,IF(COUNTIF(I$2:I3483,I3483)=1,COUNTIF($I:$I,I3483),""),"")</f>
        <v/>
      </c>
      <c r="P3483" s="38" t="str">
        <f aca="false">IF(G3483=1,IF(COUNTIFS(C$2:C3483,C3483,G$2:G3483,1)=1,COUNTIFS($C:$C,C3483,$G:$G,1)+ROW()/10000000,""),"")</f>
        <v/>
      </c>
      <c r="Q3483" s="0" t="str">
        <f aca="false">IF(K3483=1,IF(COUNTIFS(C$2:C3483,C3483,K$2:K3483,1)=1,1,0),"")</f>
        <v/>
      </c>
      <c r="R3483" s="0" t="str">
        <f aca="false">IF(M3483=1,IF(COUNTIFS(C$2:C3483,C3483,M$2:M3483,1)=1,1,0),"")</f>
        <v/>
      </c>
      <c r="S3483" s="0" t="str">
        <f aca="false">IF(L3483=1,IF(COUNTIFS(C$2:C3483,C3483,L$2:L3483,1)=1,1,0),"")</f>
        <v/>
      </c>
      <c r="T3483" s="38" t="str">
        <f aca="false">IF(N3483="","",N3483+ROW()/10000000)</f>
        <v/>
      </c>
      <c r="U3483" s="0" t="str">
        <f aca="false">IF(G3483=1,IF(B3483="",1,0),"")</f>
        <v/>
      </c>
    </row>
    <row r="3484" customFormat="false" ht="15" hidden="false" customHeight="false" outlineLevel="0" collapsed="false">
      <c r="A3484" s="35"/>
      <c r="B3484" s="35"/>
      <c r="G3484" s="0" t="str">
        <f aca="false">IF(A3484="","",IF(AND(A3484&gt;=Debut,A3484&lt;Fin),1,0))</f>
        <v/>
      </c>
      <c r="H3484" s="0" t="str">
        <f aca="false">IF(G3484=1,INT(ROUND((A3484-Debut)*86400,0)/600),"")</f>
        <v/>
      </c>
      <c r="I3484" s="0" t="str">
        <f aca="false">IF(G3484=1,INT(ROUND((A3484-Debut)*86400,0)/3600),"")</f>
        <v/>
      </c>
      <c r="J3484" s="0" t="str">
        <f aca="false">IF(OR(A3484="",B3484=""),"",ROUND((B3484-A3484)*86400,0))</f>
        <v/>
      </c>
      <c r="K3484" s="37" t="str">
        <f aca="false">IF(G3484=1,IF(COUNTIFS($C:$C,C3484,$G:$G,1,$A:$A,"&gt;="&amp;(A3484-FenetreInterm/86400),$A:$A,"&lt;="&amp;A3484)&gt;=NbInterm,1,0),"")</f>
        <v/>
      </c>
      <c r="L3484" s="37" t="str">
        <f aca="false">IF(G3484=1,IF(B3484="",0,IF(J3484&lt;SeuilFugitive,1,0)),"")</f>
        <v/>
      </c>
      <c r="M3484" s="37" t="str">
        <f aca="false">IF(G3484=1,IF(B3484="",IF((Fin-A3484)*24&gt;SeuilFigee,1,0),IF(J3484&gt;SeuilFigee*3600,1,0)),"")</f>
        <v/>
      </c>
      <c r="N3484" s="0" t="str">
        <f aca="false">IF(G3484=1,IF(COUNTIF(H$2:H3484,H3484)=1,COUNTIF($H:$H,H3484),""),"")</f>
        <v/>
      </c>
      <c r="O3484" s="0" t="str">
        <f aca="false">IF(G3484=1,IF(COUNTIF(I$2:I3484,I3484)=1,COUNTIF($I:$I,I3484),""),"")</f>
        <v/>
      </c>
      <c r="P3484" s="38" t="str">
        <f aca="false">IF(G3484=1,IF(COUNTIFS(C$2:C3484,C3484,G$2:G3484,1)=1,COUNTIFS($C:$C,C3484,$G:$G,1)+ROW()/10000000,""),"")</f>
        <v/>
      </c>
      <c r="Q3484" s="0" t="str">
        <f aca="false">IF(K3484=1,IF(COUNTIFS(C$2:C3484,C3484,K$2:K3484,1)=1,1,0),"")</f>
        <v/>
      </c>
      <c r="R3484" s="0" t="str">
        <f aca="false">IF(M3484=1,IF(COUNTIFS(C$2:C3484,C3484,M$2:M3484,1)=1,1,0),"")</f>
        <v/>
      </c>
      <c r="S3484" s="0" t="str">
        <f aca="false">IF(L3484=1,IF(COUNTIFS(C$2:C3484,C3484,L$2:L3484,1)=1,1,0),"")</f>
        <v/>
      </c>
      <c r="T3484" s="38" t="str">
        <f aca="false">IF(N3484="","",N3484+ROW()/10000000)</f>
        <v/>
      </c>
      <c r="U3484" s="0" t="str">
        <f aca="false">IF(G3484=1,IF(B3484="",1,0),"")</f>
        <v/>
      </c>
    </row>
    <row r="3485" customFormat="false" ht="15" hidden="false" customHeight="false" outlineLevel="0" collapsed="false">
      <c r="A3485" s="35"/>
      <c r="B3485" s="35"/>
      <c r="G3485" s="0" t="str">
        <f aca="false">IF(A3485="","",IF(AND(A3485&gt;=Debut,A3485&lt;Fin),1,0))</f>
        <v/>
      </c>
      <c r="H3485" s="0" t="str">
        <f aca="false">IF(G3485=1,INT(ROUND((A3485-Debut)*86400,0)/600),"")</f>
        <v/>
      </c>
      <c r="I3485" s="0" t="str">
        <f aca="false">IF(G3485=1,INT(ROUND((A3485-Debut)*86400,0)/3600),"")</f>
        <v/>
      </c>
      <c r="J3485" s="0" t="str">
        <f aca="false">IF(OR(A3485="",B3485=""),"",ROUND((B3485-A3485)*86400,0))</f>
        <v/>
      </c>
      <c r="K3485" s="37" t="str">
        <f aca="false">IF(G3485=1,IF(COUNTIFS($C:$C,C3485,$G:$G,1,$A:$A,"&gt;="&amp;(A3485-FenetreInterm/86400),$A:$A,"&lt;="&amp;A3485)&gt;=NbInterm,1,0),"")</f>
        <v/>
      </c>
      <c r="L3485" s="37" t="str">
        <f aca="false">IF(G3485=1,IF(B3485="",0,IF(J3485&lt;SeuilFugitive,1,0)),"")</f>
        <v/>
      </c>
      <c r="M3485" s="37" t="str">
        <f aca="false">IF(G3485=1,IF(B3485="",IF((Fin-A3485)*24&gt;SeuilFigee,1,0),IF(J3485&gt;SeuilFigee*3600,1,0)),"")</f>
        <v/>
      </c>
      <c r="N3485" s="0" t="str">
        <f aca="false">IF(G3485=1,IF(COUNTIF(H$2:H3485,H3485)=1,COUNTIF($H:$H,H3485),""),"")</f>
        <v/>
      </c>
      <c r="O3485" s="0" t="str">
        <f aca="false">IF(G3485=1,IF(COUNTIF(I$2:I3485,I3485)=1,COUNTIF($I:$I,I3485),""),"")</f>
        <v/>
      </c>
      <c r="P3485" s="38" t="str">
        <f aca="false">IF(G3485=1,IF(COUNTIFS(C$2:C3485,C3485,G$2:G3485,1)=1,COUNTIFS($C:$C,C3485,$G:$G,1)+ROW()/10000000,""),"")</f>
        <v/>
      </c>
      <c r="Q3485" s="0" t="str">
        <f aca="false">IF(K3485=1,IF(COUNTIFS(C$2:C3485,C3485,K$2:K3485,1)=1,1,0),"")</f>
        <v/>
      </c>
      <c r="R3485" s="0" t="str">
        <f aca="false">IF(M3485=1,IF(COUNTIFS(C$2:C3485,C3485,M$2:M3485,1)=1,1,0),"")</f>
        <v/>
      </c>
      <c r="S3485" s="0" t="str">
        <f aca="false">IF(L3485=1,IF(COUNTIFS(C$2:C3485,C3485,L$2:L3485,1)=1,1,0),"")</f>
        <v/>
      </c>
      <c r="T3485" s="38" t="str">
        <f aca="false">IF(N3485="","",N3485+ROW()/10000000)</f>
        <v/>
      </c>
      <c r="U3485" s="0" t="str">
        <f aca="false">IF(G3485=1,IF(B3485="",1,0),"")</f>
        <v/>
      </c>
    </row>
    <row r="3486" customFormat="false" ht="15" hidden="false" customHeight="false" outlineLevel="0" collapsed="false">
      <c r="A3486" s="35"/>
      <c r="B3486" s="35"/>
      <c r="G3486" s="0" t="str">
        <f aca="false">IF(A3486="","",IF(AND(A3486&gt;=Debut,A3486&lt;Fin),1,0))</f>
        <v/>
      </c>
      <c r="H3486" s="0" t="str">
        <f aca="false">IF(G3486=1,INT(ROUND((A3486-Debut)*86400,0)/600),"")</f>
        <v/>
      </c>
      <c r="I3486" s="0" t="str">
        <f aca="false">IF(G3486=1,INT(ROUND((A3486-Debut)*86400,0)/3600),"")</f>
        <v/>
      </c>
      <c r="J3486" s="0" t="str">
        <f aca="false">IF(OR(A3486="",B3486=""),"",ROUND((B3486-A3486)*86400,0))</f>
        <v/>
      </c>
      <c r="K3486" s="37" t="str">
        <f aca="false">IF(G3486=1,IF(COUNTIFS($C:$C,C3486,$G:$G,1,$A:$A,"&gt;="&amp;(A3486-FenetreInterm/86400),$A:$A,"&lt;="&amp;A3486)&gt;=NbInterm,1,0),"")</f>
        <v/>
      </c>
      <c r="L3486" s="37" t="str">
        <f aca="false">IF(G3486=1,IF(B3486="",0,IF(J3486&lt;SeuilFugitive,1,0)),"")</f>
        <v/>
      </c>
      <c r="M3486" s="37" t="str">
        <f aca="false">IF(G3486=1,IF(B3486="",IF((Fin-A3486)*24&gt;SeuilFigee,1,0),IF(J3486&gt;SeuilFigee*3600,1,0)),"")</f>
        <v/>
      </c>
      <c r="N3486" s="0" t="str">
        <f aca="false">IF(G3486=1,IF(COUNTIF(H$2:H3486,H3486)=1,COUNTIF($H:$H,H3486),""),"")</f>
        <v/>
      </c>
      <c r="O3486" s="0" t="str">
        <f aca="false">IF(G3486=1,IF(COUNTIF(I$2:I3486,I3486)=1,COUNTIF($I:$I,I3486),""),"")</f>
        <v/>
      </c>
      <c r="P3486" s="38" t="str">
        <f aca="false">IF(G3486=1,IF(COUNTIFS(C$2:C3486,C3486,G$2:G3486,1)=1,COUNTIFS($C:$C,C3486,$G:$G,1)+ROW()/10000000,""),"")</f>
        <v/>
      </c>
      <c r="Q3486" s="0" t="str">
        <f aca="false">IF(K3486=1,IF(COUNTIFS(C$2:C3486,C3486,K$2:K3486,1)=1,1,0),"")</f>
        <v/>
      </c>
      <c r="R3486" s="0" t="str">
        <f aca="false">IF(M3486=1,IF(COUNTIFS(C$2:C3486,C3486,M$2:M3486,1)=1,1,0),"")</f>
        <v/>
      </c>
      <c r="S3486" s="0" t="str">
        <f aca="false">IF(L3486=1,IF(COUNTIFS(C$2:C3486,C3486,L$2:L3486,1)=1,1,0),"")</f>
        <v/>
      </c>
      <c r="T3486" s="38" t="str">
        <f aca="false">IF(N3486="","",N3486+ROW()/10000000)</f>
        <v/>
      </c>
      <c r="U3486" s="0" t="str">
        <f aca="false">IF(G3486=1,IF(B3486="",1,0),"")</f>
        <v/>
      </c>
    </row>
    <row r="3487" customFormat="false" ht="15" hidden="false" customHeight="false" outlineLevel="0" collapsed="false">
      <c r="A3487" s="35"/>
      <c r="B3487" s="35"/>
      <c r="G3487" s="0" t="str">
        <f aca="false">IF(A3487="","",IF(AND(A3487&gt;=Debut,A3487&lt;Fin),1,0))</f>
        <v/>
      </c>
      <c r="H3487" s="0" t="str">
        <f aca="false">IF(G3487=1,INT(ROUND((A3487-Debut)*86400,0)/600),"")</f>
        <v/>
      </c>
      <c r="I3487" s="0" t="str">
        <f aca="false">IF(G3487=1,INT(ROUND((A3487-Debut)*86400,0)/3600),"")</f>
        <v/>
      </c>
      <c r="J3487" s="0" t="str">
        <f aca="false">IF(OR(A3487="",B3487=""),"",ROUND((B3487-A3487)*86400,0))</f>
        <v/>
      </c>
      <c r="K3487" s="37" t="str">
        <f aca="false">IF(G3487=1,IF(COUNTIFS($C:$C,C3487,$G:$G,1,$A:$A,"&gt;="&amp;(A3487-FenetreInterm/86400),$A:$A,"&lt;="&amp;A3487)&gt;=NbInterm,1,0),"")</f>
        <v/>
      </c>
      <c r="L3487" s="37" t="str">
        <f aca="false">IF(G3487=1,IF(B3487="",0,IF(J3487&lt;SeuilFugitive,1,0)),"")</f>
        <v/>
      </c>
      <c r="M3487" s="37" t="str">
        <f aca="false">IF(G3487=1,IF(B3487="",IF((Fin-A3487)*24&gt;SeuilFigee,1,0),IF(J3487&gt;SeuilFigee*3600,1,0)),"")</f>
        <v/>
      </c>
      <c r="N3487" s="0" t="str">
        <f aca="false">IF(G3487=1,IF(COUNTIF(H$2:H3487,H3487)=1,COUNTIF($H:$H,H3487),""),"")</f>
        <v/>
      </c>
      <c r="O3487" s="0" t="str">
        <f aca="false">IF(G3487=1,IF(COUNTIF(I$2:I3487,I3487)=1,COUNTIF($I:$I,I3487),""),"")</f>
        <v/>
      </c>
      <c r="P3487" s="38" t="str">
        <f aca="false">IF(G3487=1,IF(COUNTIFS(C$2:C3487,C3487,G$2:G3487,1)=1,COUNTIFS($C:$C,C3487,$G:$G,1)+ROW()/10000000,""),"")</f>
        <v/>
      </c>
      <c r="Q3487" s="0" t="str">
        <f aca="false">IF(K3487=1,IF(COUNTIFS(C$2:C3487,C3487,K$2:K3487,1)=1,1,0),"")</f>
        <v/>
      </c>
      <c r="R3487" s="0" t="str">
        <f aca="false">IF(M3487=1,IF(COUNTIFS(C$2:C3487,C3487,M$2:M3487,1)=1,1,0),"")</f>
        <v/>
      </c>
      <c r="S3487" s="0" t="str">
        <f aca="false">IF(L3487=1,IF(COUNTIFS(C$2:C3487,C3487,L$2:L3487,1)=1,1,0),"")</f>
        <v/>
      </c>
      <c r="T3487" s="38" t="str">
        <f aca="false">IF(N3487="","",N3487+ROW()/10000000)</f>
        <v/>
      </c>
      <c r="U3487" s="0" t="str">
        <f aca="false">IF(G3487=1,IF(B3487="",1,0),"")</f>
        <v/>
      </c>
    </row>
    <row r="3488" customFormat="false" ht="15" hidden="false" customHeight="false" outlineLevel="0" collapsed="false">
      <c r="A3488" s="35"/>
      <c r="B3488" s="35"/>
      <c r="G3488" s="0" t="str">
        <f aca="false">IF(A3488="","",IF(AND(A3488&gt;=Debut,A3488&lt;Fin),1,0))</f>
        <v/>
      </c>
      <c r="H3488" s="0" t="str">
        <f aca="false">IF(G3488=1,INT(ROUND((A3488-Debut)*86400,0)/600),"")</f>
        <v/>
      </c>
      <c r="I3488" s="0" t="str">
        <f aca="false">IF(G3488=1,INT(ROUND((A3488-Debut)*86400,0)/3600),"")</f>
        <v/>
      </c>
      <c r="J3488" s="0" t="str">
        <f aca="false">IF(OR(A3488="",B3488=""),"",ROUND((B3488-A3488)*86400,0))</f>
        <v/>
      </c>
      <c r="K3488" s="37" t="str">
        <f aca="false">IF(G3488=1,IF(COUNTIFS($C:$C,C3488,$G:$G,1,$A:$A,"&gt;="&amp;(A3488-FenetreInterm/86400),$A:$A,"&lt;="&amp;A3488)&gt;=NbInterm,1,0),"")</f>
        <v/>
      </c>
      <c r="L3488" s="37" t="str">
        <f aca="false">IF(G3488=1,IF(B3488="",0,IF(J3488&lt;SeuilFugitive,1,0)),"")</f>
        <v/>
      </c>
      <c r="M3488" s="37" t="str">
        <f aca="false">IF(G3488=1,IF(B3488="",IF((Fin-A3488)*24&gt;SeuilFigee,1,0),IF(J3488&gt;SeuilFigee*3600,1,0)),"")</f>
        <v/>
      </c>
      <c r="N3488" s="0" t="str">
        <f aca="false">IF(G3488=1,IF(COUNTIF(H$2:H3488,H3488)=1,COUNTIF($H:$H,H3488),""),"")</f>
        <v/>
      </c>
      <c r="O3488" s="0" t="str">
        <f aca="false">IF(G3488=1,IF(COUNTIF(I$2:I3488,I3488)=1,COUNTIF($I:$I,I3488),""),"")</f>
        <v/>
      </c>
      <c r="P3488" s="38" t="str">
        <f aca="false">IF(G3488=1,IF(COUNTIFS(C$2:C3488,C3488,G$2:G3488,1)=1,COUNTIFS($C:$C,C3488,$G:$G,1)+ROW()/10000000,""),"")</f>
        <v/>
      </c>
      <c r="Q3488" s="0" t="str">
        <f aca="false">IF(K3488=1,IF(COUNTIFS(C$2:C3488,C3488,K$2:K3488,1)=1,1,0),"")</f>
        <v/>
      </c>
      <c r="R3488" s="0" t="str">
        <f aca="false">IF(M3488=1,IF(COUNTIFS(C$2:C3488,C3488,M$2:M3488,1)=1,1,0),"")</f>
        <v/>
      </c>
      <c r="S3488" s="0" t="str">
        <f aca="false">IF(L3488=1,IF(COUNTIFS(C$2:C3488,C3488,L$2:L3488,1)=1,1,0),"")</f>
        <v/>
      </c>
      <c r="T3488" s="38" t="str">
        <f aca="false">IF(N3488="","",N3488+ROW()/10000000)</f>
        <v/>
      </c>
      <c r="U3488" s="0" t="str">
        <f aca="false">IF(G3488=1,IF(B3488="",1,0),"")</f>
        <v/>
      </c>
    </row>
    <row r="3489" customFormat="false" ht="15" hidden="false" customHeight="false" outlineLevel="0" collapsed="false">
      <c r="A3489" s="35"/>
      <c r="B3489" s="35"/>
      <c r="G3489" s="0" t="str">
        <f aca="false">IF(A3489="","",IF(AND(A3489&gt;=Debut,A3489&lt;Fin),1,0))</f>
        <v/>
      </c>
      <c r="H3489" s="0" t="str">
        <f aca="false">IF(G3489=1,INT(ROUND((A3489-Debut)*86400,0)/600),"")</f>
        <v/>
      </c>
      <c r="I3489" s="0" t="str">
        <f aca="false">IF(G3489=1,INT(ROUND((A3489-Debut)*86400,0)/3600),"")</f>
        <v/>
      </c>
      <c r="J3489" s="0" t="str">
        <f aca="false">IF(OR(A3489="",B3489=""),"",ROUND((B3489-A3489)*86400,0))</f>
        <v/>
      </c>
      <c r="K3489" s="37" t="str">
        <f aca="false">IF(G3489=1,IF(COUNTIFS($C:$C,C3489,$G:$G,1,$A:$A,"&gt;="&amp;(A3489-FenetreInterm/86400),$A:$A,"&lt;="&amp;A3489)&gt;=NbInterm,1,0),"")</f>
        <v/>
      </c>
      <c r="L3489" s="37" t="str">
        <f aca="false">IF(G3489=1,IF(B3489="",0,IF(J3489&lt;SeuilFugitive,1,0)),"")</f>
        <v/>
      </c>
      <c r="M3489" s="37" t="str">
        <f aca="false">IF(G3489=1,IF(B3489="",IF((Fin-A3489)*24&gt;SeuilFigee,1,0),IF(J3489&gt;SeuilFigee*3600,1,0)),"")</f>
        <v/>
      </c>
      <c r="N3489" s="0" t="str">
        <f aca="false">IF(G3489=1,IF(COUNTIF(H$2:H3489,H3489)=1,COUNTIF($H:$H,H3489),""),"")</f>
        <v/>
      </c>
      <c r="O3489" s="0" t="str">
        <f aca="false">IF(G3489=1,IF(COUNTIF(I$2:I3489,I3489)=1,COUNTIF($I:$I,I3489),""),"")</f>
        <v/>
      </c>
      <c r="P3489" s="38" t="str">
        <f aca="false">IF(G3489=1,IF(COUNTIFS(C$2:C3489,C3489,G$2:G3489,1)=1,COUNTIFS($C:$C,C3489,$G:$G,1)+ROW()/10000000,""),"")</f>
        <v/>
      </c>
      <c r="Q3489" s="0" t="str">
        <f aca="false">IF(K3489=1,IF(COUNTIFS(C$2:C3489,C3489,K$2:K3489,1)=1,1,0),"")</f>
        <v/>
      </c>
      <c r="R3489" s="0" t="str">
        <f aca="false">IF(M3489=1,IF(COUNTIFS(C$2:C3489,C3489,M$2:M3489,1)=1,1,0),"")</f>
        <v/>
      </c>
      <c r="S3489" s="0" t="str">
        <f aca="false">IF(L3489=1,IF(COUNTIFS(C$2:C3489,C3489,L$2:L3489,1)=1,1,0),"")</f>
        <v/>
      </c>
      <c r="T3489" s="38" t="str">
        <f aca="false">IF(N3489="","",N3489+ROW()/10000000)</f>
        <v/>
      </c>
      <c r="U3489" s="0" t="str">
        <f aca="false">IF(G3489=1,IF(B3489="",1,0),"")</f>
        <v/>
      </c>
    </row>
    <row r="3490" customFormat="false" ht="15" hidden="false" customHeight="false" outlineLevel="0" collapsed="false">
      <c r="A3490" s="35"/>
      <c r="B3490" s="35"/>
      <c r="G3490" s="0" t="str">
        <f aca="false">IF(A3490="","",IF(AND(A3490&gt;=Debut,A3490&lt;Fin),1,0))</f>
        <v/>
      </c>
      <c r="H3490" s="0" t="str">
        <f aca="false">IF(G3490=1,INT(ROUND((A3490-Debut)*86400,0)/600),"")</f>
        <v/>
      </c>
      <c r="I3490" s="0" t="str">
        <f aca="false">IF(G3490=1,INT(ROUND((A3490-Debut)*86400,0)/3600),"")</f>
        <v/>
      </c>
      <c r="J3490" s="0" t="str">
        <f aca="false">IF(OR(A3490="",B3490=""),"",ROUND((B3490-A3490)*86400,0))</f>
        <v/>
      </c>
      <c r="K3490" s="37" t="str">
        <f aca="false">IF(G3490=1,IF(COUNTIFS($C:$C,C3490,$G:$G,1,$A:$A,"&gt;="&amp;(A3490-FenetreInterm/86400),$A:$A,"&lt;="&amp;A3490)&gt;=NbInterm,1,0),"")</f>
        <v/>
      </c>
      <c r="L3490" s="37" t="str">
        <f aca="false">IF(G3490=1,IF(B3490="",0,IF(J3490&lt;SeuilFugitive,1,0)),"")</f>
        <v/>
      </c>
      <c r="M3490" s="37" t="str">
        <f aca="false">IF(G3490=1,IF(B3490="",IF((Fin-A3490)*24&gt;SeuilFigee,1,0),IF(J3490&gt;SeuilFigee*3600,1,0)),"")</f>
        <v/>
      </c>
      <c r="N3490" s="0" t="str">
        <f aca="false">IF(G3490=1,IF(COUNTIF(H$2:H3490,H3490)=1,COUNTIF($H:$H,H3490),""),"")</f>
        <v/>
      </c>
      <c r="O3490" s="0" t="str">
        <f aca="false">IF(G3490=1,IF(COUNTIF(I$2:I3490,I3490)=1,COUNTIF($I:$I,I3490),""),"")</f>
        <v/>
      </c>
      <c r="P3490" s="38" t="str">
        <f aca="false">IF(G3490=1,IF(COUNTIFS(C$2:C3490,C3490,G$2:G3490,1)=1,COUNTIFS($C:$C,C3490,$G:$G,1)+ROW()/10000000,""),"")</f>
        <v/>
      </c>
      <c r="Q3490" s="0" t="str">
        <f aca="false">IF(K3490=1,IF(COUNTIFS(C$2:C3490,C3490,K$2:K3490,1)=1,1,0),"")</f>
        <v/>
      </c>
      <c r="R3490" s="0" t="str">
        <f aca="false">IF(M3490=1,IF(COUNTIFS(C$2:C3490,C3490,M$2:M3490,1)=1,1,0),"")</f>
        <v/>
      </c>
      <c r="S3490" s="0" t="str">
        <f aca="false">IF(L3490=1,IF(COUNTIFS(C$2:C3490,C3490,L$2:L3490,1)=1,1,0),"")</f>
        <v/>
      </c>
      <c r="T3490" s="38" t="str">
        <f aca="false">IF(N3490="","",N3490+ROW()/10000000)</f>
        <v/>
      </c>
      <c r="U3490" s="0" t="str">
        <f aca="false">IF(G3490=1,IF(B3490="",1,0),"")</f>
        <v/>
      </c>
    </row>
    <row r="3491" customFormat="false" ht="15" hidden="false" customHeight="false" outlineLevel="0" collapsed="false">
      <c r="A3491" s="35"/>
      <c r="B3491" s="35"/>
      <c r="G3491" s="0" t="str">
        <f aca="false">IF(A3491="","",IF(AND(A3491&gt;=Debut,A3491&lt;Fin),1,0))</f>
        <v/>
      </c>
      <c r="H3491" s="0" t="str">
        <f aca="false">IF(G3491=1,INT(ROUND((A3491-Debut)*86400,0)/600),"")</f>
        <v/>
      </c>
      <c r="I3491" s="0" t="str">
        <f aca="false">IF(G3491=1,INT(ROUND((A3491-Debut)*86400,0)/3600),"")</f>
        <v/>
      </c>
      <c r="J3491" s="0" t="str">
        <f aca="false">IF(OR(A3491="",B3491=""),"",ROUND((B3491-A3491)*86400,0))</f>
        <v/>
      </c>
      <c r="K3491" s="37" t="str">
        <f aca="false">IF(G3491=1,IF(COUNTIFS($C:$C,C3491,$G:$G,1,$A:$A,"&gt;="&amp;(A3491-FenetreInterm/86400),$A:$A,"&lt;="&amp;A3491)&gt;=NbInterm,1,0),"")</f>
        <v/>
      </c>
      <c r="L3491" s="37" t="str">
        <f aca="false">IF(G3491=1,IF(B3491="",0,IF(J3491&lt;SeuilFugitive,1,0)),"")</f>
        <v/>
      </c>
      <c r="M3491" s="37" t="str">
        <f aca="false">IF(G3491=1,IF(B3491="",IF((Fin-A3491)*24&gt;SeuilFigee,1,0),IF(J3491&gt;SeuilFigee*3600,1,0)),"")</f>
        <v/>
      </c>
      <c r="N3491" s="0" t="str">
        <f aca="false">IF(G3491=1,IF(COUNTIF(H$2:H3491,H3491)=1,COUNTIF($H:$H,H3491),""),"")</f>
        <v/>
      </c>
      <c r="O3491" s="0" t="str">
        <f aca="false">IF(G3491=1,IF(COUNTIF(I$2:I3491,I3491)=1,COUNTIF($I:$I,I3491),""),"")</f>
        <v/>
      </c>
      <c r="P3491" s="38" t="str">
        <f aca="false">IF(G3491=1,IF(COUNTIFS(C$2:C3491,C3491,G$2:G3491,1)=1,COUNTIFS($C:$C,C3491,$G:$G,1)+ROW()/10000000,""),"")</f>
        <v/>
      </c>
      <c r="Q3491" s="0" t="str">
        <f aca="false">IF(K3491=1,IF(COUNTIFS(C$2:C3491,C3491,K$2:K3491,1)=1,1,0),"")</f>
        <v/>
      </c>
      <c r="R3491" s="0" t="str">
        <f aca="false">IF(M3491=1,IF(COUNTIFS(C$2:C3491,C3491,M$2:M3491,1)=1,1,0),"")</f>
        <v/>
      </c>
      <c r="S3491" s="0" t="str">
        <f aca="false">IF(L3491=1,IF(COUNTIFS(C$2:C3491,C3491,L$2:L3491,1)=1,1,0),"")</f>
        <v/>
      </c>
      <c r="T3491" s="38" t="str">
        <f aca="false">IF(N3491="","",N3491+ROW()/10000000)</f>
        <v/>
      </c>
      <c r="U3491" s="0" t="str">
        <f aca="false">IF(G3491=1,IF(B3491="",1,0),"")</f>
        <v/>
      </c>
    </row>
    <row r="3492" customFormat="false" ht="15" hidden="false" customHeight="false" outlineLevel="0" collapsed="false">
      <c r="A3492" s="35"/>
      <c r="B3492" s="35"/>
      <c r="G3492" s="0" t="str">
        <f aca="false">IF(A3492="","",IF(AND(A3492&gt;=Debut,A3492&lt;Fin),1,0))</f>
        <v/>
      </c>
      <c r="H3492" s="0" t="str">
        <f aca="false">IF(G3492=1,INT(ROUND((A3492-Debut)*86400,0)/600),"")</f>
        <v/>
      </c>
      <c r="I3492" s="0" t="str">
        <f aca="false">IF(G3492=1,INT(ROUND((A3492-Debut)*86400,0)/3600),"")</f>
        <v/>
      </c>
      <c r="J3492" s="0" t="str">
        <f aca="false">IF(OR(A3492="",B3492=""),"",ROUND((B3492-A3492)*86400,0))</f>
        <v/>
      </c>
      <c r="K3492" s="37" t="str">
        <f aca="false">IF(G3492=1,IF(COUNTIFS($C:$C,C3492,$G:$G,1,$A:$A,"&gt;="&amp;(A3492-FenetreInterm/86400),$A:$A,"&lt;="&amp;A3492)&gt;=NbInterm,1,0),"")</f>
        <v/>
      </c>
      <c r="L3492" s="37" t="str">
        <f aca="false">IF(G3492=1,IF(B3492="",0,IF(J3492&lt;SeuilFugitive,1,0)),"")</f>
        <v/>
      </c>
      <c r="M3492" s="37" t="str">
        <f aca="false">IF(G3492=1,IF(B3492="",IF((Fin-A3492)*24&gt;SeuilFigee,1,0),IF(J3492&gt;SeuilFigee*3600,1,0)),"")</f>
        <v/>
      </c>
      <c r="N3492" s="0" t="str">
        <f aca="false">IF(G3492=1,IF(COUNTIF(H$2:H3492,H3492)=1,COUNTIF($H:$H,H3492),""),"")</f>
        <v/>
      </c>
      <c r="O3492" s="0" t="str">
        <f aca="false">IF(G3492=1,IF(COUNTIF(I$2:I3492,I3492)=1,COUNTIF($I:$I,I3492),""),"")</f>
        <v/>
      </c>
      <c r="P3492" s="38" t="str">
        <f aca="false">IF(G3492=1,IF(COUNTIFS(C$2:C3492,C3492,G$2:G3492,1)=1,COUNTIFS($C:$C,C3492,$G:$G,1)+ROW()/10000000,""),"")</f>
        <v/>
      </c>
      <c r="Q3492" s="0" t="str">
        <f aca="false">IF(K3492=1,IF(COUNTIFS(C$2:C3492,C3492,K$2:K3492,1)=1,1,0),"")</f>
        <v/>
      </c>
      <c r="R3492" s="0" t="str">
        <f aca="false">IF(M3492=1,IF(COUNTIFS(C$2:C3492,C3492,M$2:M3492,1)=1,1,0),"")</f>
        <v/>
      </c>
      <c r="S3492" s="0" t="str">
        <f aca="false">IF(L3492=1,IF(COUNTIFS(C$2:C3492,C3492,L$2:L3492,1)=1,1,0),"")</f>
        <v/>
      </c>
      <c r="T3492" s="38" t="str">
        <f aca="false">IF(N3492="","",N3492+ROW()/10000000)</f>
        <v/>
      </c>
      <c r="U3492" s="0" t="str">
        <f aca="false">IF(G3492=1,IF(B3492="",1,0),"")</f>
        <v/>
      </c>
    </row>
    <row r="3493" customFormat="false" ht="15" hidden="false" customHeight="false" outlineLevel="0" collapsed="false">
      <c r="A3493" s="35"/>
      <c r="B3493" s="35"/>
      <c r="G3493" s="0" t="str">
        <f aca="false">IF(A3493="","",IF(AND(A3493&gt;=Debut,A3493&lt;Fin),1,0))</f>
        <v/>
      </c>
      <c r="H3493" s="0" t="str">
        <f aca="false">IF(G3493=1,INT(ROUND((A3493-Debut)*86400,0)/600),"")</f>
        <v/>
      </c>
      <c r="I3493" s="0" t="str">
        <f aca="false">IF(G3493=1,INT(ROUND((A3493-Debut)*86400,0)/3600),"")</f>
        <v/>
      </c>
      <c r="J3493" s="0" t="str">
        <f aca="false">IF(OR(A3493="",B3493=""),"",ROUND((B3493-A3493)*86400,0))</f>
        <v/>
      </c>
      <c r="K3493" s="37" t="str">
        <f aca="false">IF(G3493=1,IF(COUNTIFS($C:$C,C3493,$G:$G,1,$A:$A,"&gt;="&amp;(A3493-FenetreInterm/86400),$A:$A,"&lt;="&amp;A3493)&gt;=NbInterm,1,0),"")</f>
        <v/>
      </c>
      <c r="L3493" s="37" t="str">
        <f aca="false">IF(G3493=1,IF(B3493="",0,IF(J3493&lt;SeuilFugitive,1,0)),"")</f>
        <v/>
      </c>
      <c r="M3493" s="37" t="str">
        <f aca="false">IF(G3493=1,IF(B3493="",IF((Fin-A3493)*24&gt;SeuilFigee,1,0),IF(J3493&gt;SeuilFigee*3600,1,0)),"")</f>
        <v/>
      </c>
      <c r="N3493" s="0" t="str">
        <f aca="false">IF(G3493=1,IF(COUNTIF(H$2:H3493,H3493)=1,COUNTIF($H:$H,H3493),""),"")</f>
        <v/>
      </c>
      <c r="O3493" s="0" t="str">
        <f aca="false">IF(G3493=1,IF(COUNTIF(I$2:I3493,I3493)=1,COUNTIF($I:$I,I3493),""),"")</f>
        <v/>
      </c>
      <c r="P3493" s="38" t="str">
        <f aca="false">IF(G3493=1,IF(COUNTIFS(C$2:C3493,C3493,G$2:G3493,1)=1,COUNTIFS($C:$C,C3493,$G:$G,1)+ROW()/10000000,""),"")</f>
        <v/>
      </c>
      <c r="Q3493" s="0" t="str">
        <f aca="false">IF(K3493=1,IF(COUNTIFS(C$2:C3493,C3493,K$2:K3493,1)=1,1,0),"")</f>
        <v/>
      </c>
      <c r="R3493" s="0" t="str">
        <f aca="false">IF(M3493=1,IF(COUNTIFS(C$2:C3493,C3493,M$2:M3493,1)=1,1,0),"")</f>
        <v/>
      </c>
      <c r="S3493" s="0" t="str">
        <f aca="false">IF(L3493=1,IF(COUNTIFS(C$2:C3493,C3493,L$2:L3493,1)=1,1,0),"")</f>
        <v/>
      </c>
      <c r="T3493" s="38" t="str">
        <f aca="false">IF(N3493="","",N3493+ROW()/10000000)</f>
        <v/>
      </c>
      <c r="U3493" s="0" t="str">
        <f aca="false">IF(G3493=1,IF(B3493="",1,0),"")</f>
        <v/>
      </c>
    </row>
    <row r="3494" customFormat="false" ht="15" hidden="false" customHeight="false" outlineLevel="0" collapsed="false">
      <c r="A3494" s="35"/>
      <c r="B3494" s="35"/>
      <c r="G3494" s="0" t="str">
        <f aca="false">IF(A3494="","",IF(AND(A3494&gt;=Debut,A3494&lt;Fin),1,0))</f>
        <v/>
      </c>
      <c r="H3494" s="0" t="str">
        <f aca="false">IF(G3494=1,INT(ROUND((A3494-Debut)*86400,0)/600),"")</f>
        <v/>
      </c>
      <c r="I3494" s="0" t="str">
        <f aca="false">IF(G3494=1,INT(ROUND((A3494-Debut)*86400,0)/3600),"")</f>
        <v/>
      </c>
      <c r="J3494" s="0" t="str">
        <f aca="false">IF(OR(A3494="",B3494=""),"",ROUND((B3494-A3494)*86400,0))</f>
        <v/>
      </c>
      <c r="K3494" s="37" t="str">
        <f aca="false">IF(G3494=1,IF(COUNTIFS($C:$C,C3494,$G:$G,1,$A:$A,"&gt;="&amp;(A3494-FenetreInterm/86400),$A:$A,"&lt;="&amp;A3494)&gt;=NbInterm,1,0),"")</f>
        <v/>
      </c>
      <c r="L3494" s="37" t="str">
        <f aca="false">IF(G3494=1,IF(B3494="",0,IF(J3494&lt;SeuilFugitive,1,0)),"")</f>
        <v/>
      </c>
      <c r="M3494" s="37" t="str">
        <f aca="false">IF(G3494=1,IF(B3494="",IF((Fin-A3494)*24&gt;SeuilFigee,1,0),IF(J3494&gt;SeuilFigee*3600,1,0)),"")</f>
        <v/>
      </c>
      <c r="N3494" s="0" t="str">
        <f aca="false">IF(G3494=1,IF(COUNTIF(H$2:H3494,H3494)=1,COUNTIF($H:$H,H3494),""),"")</f>
        <v/>
      </c>
      <c r="O3494" s="0" t="str">
        <f aca="false">IF(G3494=1,IF(COUNTIF(I$2:I3494,I3494)=1,COUNTIF($I:$I,I3494),""),"")</f>
        <v/>
      </c>
      <c r="P3494" s="38" t="str">
        <f aca="false">IF(G3494=1,IF(COUNTIFS(C$2:C3494,C3494,G$2:G3494,1)=1,COUNTIFS($C:$C,C3494,$G:$G,1)+ROW()/10000000,""),"")</f>
        <v/>
      </c>
      <c r="Q3494" s="0" t="str">
        <f aca="false">IF(K3494=1,IF(COUNTIFS(C$2:C3494,C3494,K$2:K3494,1)=1,1,0),"")</f>
        <v/>
      </c>
      <c r="R3494" s="0" t="str">
        <f aca="false">IF(M3494=1,IF(COUNTIFS(C$2:C3494,C3494,M$2:M3494,1)=1,1,0),"")</f>
        <v/>
      </c>
      <c r="S3494" s="0" t="str">
        <f aca="false">IF(L3494=1,IF(COUNTIFS(C$2:C3494,C3494,L$2:L3494,1)=1,1,0),"")</f>
        <v/>
      </c>
      <c r="T3494" s="38" t="str">
        <f aca="false">IF(N3494="","",N3494+ROW()/10000000)</f>
        <v/>
      </c>
      <c r="U3494" s="0" t="str">
        <f aca="false">IF(G3494=1,IF(B3494="",1,0),"")</f>
        <v/>
      </c>
    </row>
    <row r="3495" customFormat="false" ht="15" hidden="false" customHeight="false" outlineLevel="0" collapsed="false">
      <c r="A3495" s="35"/>
      <c r="B3495" s="35"/>
      <c r="G3495" s="0" t="str">
        <f aca="false">IF(A3495="","",IF(AND(A3495&gt;=Debut,A3495&lt;Fin),1,0))</f>
        <v/>
      </c>
      <c r="H3495" s="0" t="str">
        <f aca="false">IF(G3495=1,INT(ROUND((A3495-Debut)*86400,0)/600),"")</f>
        <v/>
      </c>
      <c r="I3495" s="0" t="str">
        <f aca="false">IF(G3495=1,INT(ROUND((A3495-Debut)*86400,0)/3600),"")</f>
        <v/>
      </c>
      <c r="J3495" s="0" t="str">
        <f aca="false">IF(OR(A3495="",B3495=""),"",ROUND((B3495-A3495)*86400,0))</f>
        <v/>
      </c>
      <c r="K3495" s="37" t="str">
        <f aca="false">IF(G3495=1,IF(COUNTIFS($C:$C,C3495,$G:$G,1,$A:$A,"&gt;="&amp;(A3495-FenetreInterm/86400),$A:$A,"&lt;="&amp;A3495)&gt;=NbInterm,1,0),"")</f>
        <v/>
      </c>
      <c r="L3495" s="37" t="str">
        <f aca="false">IF(G3495=1,IF(B3495="",0,IF(J3495&lt;SeuilFugitive,1,0)),"")</f>
        <v/>
      </c>
      <c r="M3495" s="37" t="str">
        <f aca="false">IF(G3495=1,IF(B3495="",IF((Fin-A3495)*24&gt;SeuilFigee,1,0),IF(J3495&gt;SeuilFigee*3600,1,0)),"")</f>
        <v/>
      </c>
      <c r="N3495" s="0" t="str">
        <f aca="false">IF(G3495=1,IF(COUNTIF(H$2:H3495,H3495)=1,COUNTIF($H:$H,H3495),""),"")</f>
        <v/>
      </c>
      <c r="O3495" s="0" t="str">
        <f aca="false">IF(G3495=1,IF(COUNTIF(I$2:I3495,I3495)=1,COUNTIF($I:$I,I3495),""),"")</f>
        <v/>
      </c>
      <c r="P3495" s="38" t="str">
        <f aca="false">IF(G3495=1,IF(COUNTIFS(C$2:C3495,C3495,G$2:G3495,1)=1,COUNTIFS($C:$C,C3495,$G:$G,1)+ROW()/10000000,""),"")</f>
        <v/>
      </c>
      <c r="Q3495" s="0" t="str">
        <f aca="false">IF(K3495=1,IF(COUNTIFS(C$2:C3495,C3495,K$2:K3495,1)=1,1,0),"")</f>
        <v/>
      </c>
      <c r="R3495" s="0" t="str">
        <f aca="false">IF(M3495=1,IF(COUNTIFS(C$2:C3495,C3495,M$2:M3495,1)=1,1,0),"")</f>
        <v/>
      </c>
      <c r="S3495" s="0" t="str">
        <f aca="false">IF(L3495=1,IF(COUNTIFS(C$2:C3495,C3495,L$2:L3495,1)=1,1,0),"")</f>
        <v/>
      </c>
      <c r="T3495" s="38" t="str">
        <f aca="false">IF(N3495="","",N3495+ROW()/10000000)</f>
        <v/>
      </c>
      <c r="U3495" s="0" t="str">
        <f aca="false">IF(G3495=1,IF(B3495="",1,0),"")</f>
        <v/>
      </c>
    </row>
    <row r="3496" customFormat="false" ht="15" hidden="false" customHeight="false" outlineLevel="0" collapsed="false">
      <c r="A3496" s="35"/>
      <c r="B3496" s="35"/>
      <c r="G3496" s="0" t="str">
        <f aca="false">IF(A3496="","",IF(AND(A3496&gt;=Debut,A3496&lt;Fin),1,0))</f>
        <v/>
      </c>
      <c r="H3496" s="0" t="str">
        <f aca="false">IF(G3496=1,INT(ROUND((A3496-Debut)*86400,0)/600),"")</f>
        <v/>
      </c>
      <c r="I3496" s="0" t="str">
        <f aca="false">IF(G3496=1,INT(ROUND((A3496-Debut)*86400,0)/3600),"")</f>
        <v/>
      </c>
      <c r="J3496" s="0" t="str">
        <f aca="false">IF(OR(A3496="",B3496=""),"",ROUND((B3496-A3496)*86400,0))</f>
        <v/>
      </c>
      <c r="K3496" s="37" t="str">
        <f aca="false">IF(G3496=1,IF(COUNTIFS($C:$C,C3496,$G:$G,1,$A:$A,"&gt;="&amp;(A3496-FenetreInterm/86400),$A:$A,"&lt;="&amp;A3496)&gt;=NbInterm,1,0),"")</f>
        <v/>
      </c>
      <c r="L3496" s="37" t="str">
        <f aca="false">IF(G3496=1,IF(B3496="",0,IF(J3496&lt;SeuilFugitive,1,0)),"")</f>
        <v/>
      </c>
      <c r="M3496" s="37" t="str">
        <f aca="false">IF(G3496=1,IF(B3496="",IF((Fin-A3496)*24&gt;SeuilFigee,1,0),IF(J3496&gt;SeuilFigee*3600,1,0)),"")</f>
        <v/>
      </c>
      <c r="N3496" s="0" t="str">
        <f aca="false">IF(G3496=1,IF(COUNTIF(H$2:H3496,H3496)=1,COUNTIF($H:$H,H3496),""),"")</f>
        <v/>
      </c>
      <c r="O3496" s="0" t="str">
        <f aca="false">IF(G3496=1,IF(COUNTIF(I$2:I3496,I3496)=1,COUNTIF($I:$I,I3496),""),"")</f>
        <v/>
      </c>
      <c r="P3496" s="38" t="str">
        <f aca="false">IF(G3496=1,IF(COUNTIFS(C$2:C3496,C3496,G$2:G3496,1)=1,COUNTIFS($C:$C,C3496,$G:$G,1)+ROW()/10000000,""),"")</f>
        <v/>
      </c>
      <c r="Q3496" s="0" t="str">
        <f aca="false">IF(K3496=1,IF(COUNTIFS(C$2:C3496,C3496,K$2:K3496,1)=1,1,0),"")</f>
        <v/>
      </c>
      <c r="R3496" s="0" t="str">
        <f aca="false">IF(M3496=1,IF(COUNTIFS(C$2:C3496,C3496,M$2:M3496,1)=1,1,0),"")</f>
        <v/>
      </c>
      <c r="S3496" s="0" t="str">
        <f aca="false">IF(L3496=1,IF(COUNTIFS(C$2:C3496,C3496,L$2:L3496,1)=1,1,0),"")</f>
        <v/>
      </c>
      <c r="T3496" s="38" t="str">
        <f aca="false">IF(N3496="","",N3496+ROW()/10000000)</f>
        <v/>
      </c>
      <c r="U3496" s="0" t="str">
        <f aca="false">IF(G3496=1,IF(B3496="",1,0),"")</f>
        <v/>
      </c>
    </row>
    <row r="3497" customFormat="false" ht="15" hidden="false" customHeight="false" outlineLevel="0" collapsed="false">
      <c r="A3497" s="35"/>
      <c r="B3497" s="35"/>
      <c r="G3497" s="0" t="str">
        <f aca="false">IF(A3497="","",IF(AND(A3497&gt;=Debut,A3497&lt;Fin),1,0))</f>
        <v/>
      </c>
      <c r="H3497" s="0" t="str">
        <f aca="false">IF(G3497=1,INT(ROUND((A3497-Debut)*86400,0)/600),"")</f>
        <v/>
      </c>
      <c r="I3497" s="0" t="str">
        <f aca="false">IF(G3497=1,INT(ROUND((A3497-Debut)*86400,0)/3600),"")</f>
        <v/>
      </c>
      <c r="J3497" s="0" t="str">
        <f aca="false">IF(OR(A3497="",B3497=""),"",ROUND((B3497-A3497)*86400,0))</f>
        <v/>
      </c>
      <c r="K3497" s="37" t="str">
        <f aca="false">IF(G3497=1,IF(COUNTIFS($C:$C,C3497,$G:$G,1,$A:$A,"&gt;="&amp;(A3497-FenetreInterm/86400),$A:$A,"&lt;="&amp;A3497)&gt;=NbInterm,1,0),"")</f>
        <v/>
      </c>
      <c r="L3497" s="37" t="str">
        <f aca="false">IF(G3497=1,IF(B3497="",0,IF(J3497&lt;SeuilFugitive,1,0)),"")</f>
        <v/>
      </c>
      <c r="M3497" s="37" t="str">
        <f aca="false">IF(G3497=1,IF(B3497="",IF((Fin-A3497)*24&gt;SeuilFigee,1,0),IF(J3497&gt;SeuilFigee*3600,1,0)),"")</f>
        <v/>
      </c>
      <c r="N3497" s="0" t="str">
        <f aca="false">IF(G3497=1,IF(COUNTIF(H$2:H3497,H3497)=1,COUNTIF($H:$H,H3497),""),"")</f>
        <v/>
      </c>
      <c r="O3497" s="0" t="str">
        <f aca="false">IF(G3497=1,IF(COUNTIF(I$2:I3497,I3497)=1,COUNTIF($I:$I,I3497),""),"")</f>
        <v/>
      </c>
      <c r="P3497" s="38" t="str">
        <f aca="false">IF(G3497=1,IF(COUNTIFS(C$2:C3497,C3497,G$2:G3497,1)=1,COUNTIFS($C:$C,C3497,$G:$G,1)+ROW()/10000000,""),"")</f>
        <v/>
      </c>
      <c r="Q3497" s="0" t="str">
        <f aca="false">IF(K3497=1,IF(COUNTIFS(C$2:C3497,C3497,K$2:K3497,1)=1,1,0),"")</f>
        <v/>
      </c>
      <c r="R3497" s="0" t="str">
        <f aca="false">IF(M3497=1,IF(COUNTIFS(C$2:C3497,C3497,M$2:M3497,1)=1,1,0),"")</f>
        <v/>
      </c>
      <c r="S3497" s="0" t="str">
        <f aca="false">IF(L3497=1,IF(COUNTIFS(C$2:C3497,C3497,L$2:L3497,1)=1,1,0),"")</f>
        <v/>
      </c>
      <c r="T3497" s="38" t="str">
        <f aca="false">IF(N3497="","",N3497+ROW()/10000000)</f>
        <v/>
      </c>
      <c r="U3497" s="0" t="str">
        <f aca="false">IF(G3497=1,IF(B3497="",1,0),"")</f>
        <v/>
      </c>
    </row>
    <row r="3498" customFormat="false" ht="15" hidden="false" customHeight="false" outlineLevel="0" collapsed="false">
      <c r="A3498" s="35"/>
      <c r="B3498" s="35"/>
      <c r="G3498" s="0" t="str">
        <f aca="false">IF(A3498="","",IF(AND(A3498&gt;=Debut,A3498&lt;Fin),1,0))</f>
        <v/>
      </c>
      <c r="H3498" s="0" t="str">
        <f aca="false">IF(G3498=1,INT(ROUND((A3498-Debut)*86400,0)/600),"")</f>
        <v/>
      </c>
      <c r="I3498" s="0" t="str">
        <f aca="false">IF(G3498=1,INT(ROUND((A3498-Debut)*86400,0)/3600),"")</f>
        <v/>
      </c>
      <c r="J3498" s="0" t="str">
        <f aca="false">IF(OR(A3498="",B3498=""),"",ROUND((B3498-A3498)*86400,0))</f>
        <v/>
      </c>
      <c r="K3498" s="37" t="str">
        <f aca="false">IF(G3498=1,IF(COUNTIFS($C:$C,C3498,$G:$G,1,$A:$A,"&gt;="&amp;(A3498-FenetreInterm/86400),$A:$A,"&lt;="&amp;A3498)&gt;=NbInterm,1,0),"")</f>
        <v/>
      </c>
      <c r="L3498" s="37" t="str">
        <f aca="false">IF(G3498=1,IF(B3498="",0,IF(J3498&lt;SeuilFugitive,1,0)),"")</f>
        <v/>
      </c>
      <c r="M3498" s="37" t="str">
        <f aca="false">IF(G3498=1,IF(B3498="",IF((Fin-A3498)*24&gt;SeuilFigee,1,0),IF(J3498&gt;SeuilFigee*3600,1,0)),"")</f>
        <v/>
      </c>
      <c r="N3498" s="0" t="str">
        <f aca="false">IF(G3498=1,IF(COUNTIF(H$2:H3498,H3498)=1,COUNTIF($H:$H,H3498),""),"")</f>
        <v/>
      </c>
      <c r="O3498" s="0" t="str">
        <f aca="false">IF(G3498=1,IF(COUNTIF(I$2:I3498,I3498)=1,COUNTIF($I:$I,I3498),""),"")</f>
        <v/>
      </c>
      <c r="P3498" s="38" t="str">
        <f aca="false">IF(G3498=1,IF(COUNTIFS(C$2:C3498,C3498,G$2:G3498,1)=1,COUNTIFS($C:$C,C3498,$G:$G,1)+ROW()/10000000,""),"")</f>
        <v/>
      </c>
      <c r="Q3498" s="0" t="str">
        <f aca="false">IF(K3498=1,IF(COUNTIFS(C$2:C3498,C3498,K$2:K3498,1)=1,1,0),"")</f>
        <v/>
      </c>
      <c r="R3498" s="0" t="str">
        <f aca="false">IF(M3498=1,IF(COUNTIFS(C$2:C3498,C3498,M$2:M3498,1)=1,1,0),"")</f>
        <v/>
      </c>
      <c r="S3498" s="0" t="str">
        <f aca="false">IF(L3498=1,IF(COUNTIFS(C$2:C3498,C3498,L$2:L3498,1)=1,1,0),"")</f>
        <v/>
      </c>
      <c r="T3498" s="38" t="str">
        <f aca="false">IF(N3498="","",N3498+ROW()/10000000)</f>
        <v/>
      </c>
      <c r="U3498" s="0" t="str">
        <f aca="false">IF(G3498=1,IF(B3498="",1,0),"")</f>
        <v/>
      </c>
    </row>
    <row r="3499" customFormat="false" ht="15" hidden="false" customHeight="false" outlineLevel="0" collapsed="false">
      <c r="A3499" s="35"/>
      <c r="B3499" s="35"/>
      <c r="G3499" s="0" t="str">
        <f aca="false">IF(A3499="","",IF(AND(A3499&gt;=Debut,A3499&lt;Fin),1,0))</f>
        <v/>
      </c>
      <c r="H3499" s="0" t="str">
        <f aca="false">IF(G3499=1,INT(ROUND((A3499-Debut)*86400,0)/600),"")</f>
        <v/>
      </c>
      <c r="I3499" s="0" t="str">
        <f aca="false">IF(G3499=1,INT(ROUND((A3499-Debut)*86400,0)/3600),"")</f>
        <v/>
      </c>
      <c r="J3499" s="0" t="str">
        <f aca="false">IF(OR(A3499="",B3499=""),"",ROUND((B3499-A3499)*86400,0))</f>
        <v/>
      </c>
      <c r="K3499" s="37" t="str">
        <f aca="false">IF(G3499=1,IF(COUNTIFS($C:$C,C3499,$G:$G,1,$A:$A,"&gt;="&amp;(A3499-FenetreInterm/86400),$A:$A,"&lt;="&amp;A3499)&gt;=NbInterm,1,0),"")</f>
        <v/>
      </c>
      <c r="L3499" s="37" t="str">
        <f aca="false">IF(G3499=1,IF(B3499="",0,IF(J3499&lt;SeuilFugitive,1,0)),"")</f>
        <v/>
      </c>
      <c r="M3499" s="37" t="str">
        <f aca="false">IF(G3499=1,IF(B3499="",IF((Fin-A3499)*24&gt;SeuilFigee,1,0),IF(J3499&gt;SeuilFigee*3600,1,0)),"")</f>
        <v/>
      </c>
      <c r="N3499" s="0" t="str">
        <f aca="false">IF(G3499=1,IF(COUNTIF(H$2:H3499,H3499)=1,COUNTIF($H:$H,H3499),""),"")</f>
        <v/>
      </c>
      <c r="O3499" s="0" t="str">
        <f aca="false">IF(G3499=1,IF(COUNTIF(I$2:I3499,I3499)=1,COUNTIF($I:$I,I3499),""),"")</f>
        <v/>
      </c>
      <c r="P3499" s="38" t="str">
        <f aca="false">IF(G3499=1,IF(COUNTIFS(C$2:C3499,C3499,G$2:G3499,1)=1,COUNTIFS($C:$C,C3499,$G:$G,1)+ROW()/10000000,""),"")</f>
        <v/>
      </c>
      <c r="Q3499" s="0" t="str">
        <f aca="false">IF(K3499=1,IF(COUNTIFS(C$2:C3499,C3499,K$2:K3499,1)=1,1,0),"")</f>
        <v/>
      </c>
      <c r="R3499" s="0" t="str">
        <f aca="false">IF(M3499=1,IF(COUNTIFS(C$2:C3499,C3499,M$2:M3499,1)=1,1,0),"")</f>
        <v/>
      </c>
      <c r="S3499" s="0" t="str">
        <f aca="false">IF(L3499=1,IF(COUNTIFS(C$2:C3499,C3499,L$2:L3499,1)=1,1,0),"")</f>
        <v/>
      </c>
      <c r="T3499" s="38" t="str">
        <f aca="false">IF(N3499="","",N3499+ROW()/10000000)</f>
        <v/>
      </c>
      <c r="U3499" s="0" t="str">
        <f aca="false">IF(G3499=1,IF(B3499="",1,0),"")</f>
        <v/>
      </c>
    </row>
    <row r="3500" customFormat="false" ht="15" hidden="false" customHeight="false" outlineLevel="0" collapsed="false">
      <c r="A3500" s="35"/>
      <c r="B3500" s="35"/>
      <c r="G3500" s="0" t="str">
        <f aca="false">IF(A3500="","",IF(AND(A3500&gt;=Debut,A3500&lt;Fin),1,0))</f>
        <v/>
      </c>
      <c r="H3500" s="0" t="str">
        <f aca="false">IF(G3500=1,INT(ROUND((A3500-Debut)*86400,0)/600),"")</f>
        <v/>
      </c>
      <c r="I3500" s="0" t="str">
        <f aca="false">IF(G3500=1,INT(ROUND((A3500-Debut)*86400,0)/3600),"")</f>
        <v/>
      </c>
      <c r="J3500" s="0" t="str">
        <f aca="false">IF(OR(A3500="",B3500=""),"",ROUND((B3500-A3500)*86400,0))</f>
        <v/>
      </c>
      <c r="K3500" s="37" t="str">
        <f aca="false">IF(G3500=1,IF(COUNTIFS($C:$C,C3500,$G:$G,1,$A:$A,"&gt;="&amp;(A3500-FenetreInterm/86400),$A:$A,"&lt;="&amp;A3500)&gt;=NbInterm,1,0),"")</f>
        <v/>
      </c>
      <c r="L3500" s="37" t="str">
        <f aca="false">IF(G3500=1,IF(B3500="",0,IF(J3500&lt;SeuilFugitive,1,0)),"")</f>
        <v/>
      </c>
      <c r="M3500" s="37" t="str">
        <f aca="false">IF(G3500=1,IF(B3500="",IF((Fin-A3500)*24&gt;SeuilFigee,1,0),IF(J3500&gt;SeuilFigee*3600,1,0)),"")</f>
        <v/>
      </c>
      <c r="N3500" s="0" t="str">
        <f aca="false">IF(G3500=1,IF(COUNTIF(H$2:H3500,H3500)=1,COUNTIF($H:$H,H3500),""),"")</f>
        <v/>
      </c>
      <c r="O3500" s="0" t="str">
        <f aca="false">IF(G3500=1,IF(COUNTIF(I$2:I3500,I3500)=1,COUNTIF($I:$I,I3500),""),"")</f>
        <v/>
      </c>
      <c r="P3500" s="38" t="str">
        <f aca="false">IF(G3500=1,IF(COUNTIFS(C$2:C3500,C3500,G$2:G3500,1)=1,COUNTIFS($C:$C,C3500,$G:$G,1)+ROW()/10000000,""),"")</f>
        <v/>
      </c>
      <c r="Q3500" s="0" t="str">
        <f aca="false">IF(K3500=1,IF(COUNTIFS(C$2:C3500,C3500,K$2:K3500,1)=1,1,0),"")</f>
        <v/>
      </c>
      <c r="R3500" s="0" t="str">
        <f aca="false">IF(M3500=1,IF(COUNTIFS(C$2:C3500,C3500,M$2:M3500,1)=1,1,0),"")</f>
        <v/>
      </c>
      <c r="S3500" s="0" t="str">
        <f aca="false">IF(L3500=1,IF(COUNTIFS(C$2:C3500,C3500,L$2:L3500,1)=1,1,0),"")</f>
        <v/>
      </c>
      <c r="T3500" s="38" t="str">
        <f aca="false">IF(N3500="","",N3500+ROW()/10000000)</f>
        <v/>
      </c>
      <c r="U3500" s="0" t="str">
        <f aca="false">IF(G3500=1,IF(B3500="",1,0),"")</f>
        <v/>
      </c>
    </row>
    <row r="3501" customFormat="false" ht="15" hidden="false" customHeight="false" outlineLevel="0" collapsed="false">
      <c r="A3501" s="35"/>
      <c r="B3501" s="35"/>
      <c r="G3501" s="0" t="str">
        <f aca="false">IF(A3501="","",IF(AND(A3501&gt;=Debut,A3501&lt;Fin),1,0))</f>
        <v/>
      </c>
      <c r="H3501" s="0" t="str">
        <f aca="false">IF(G3501=1,INT(ROUND((A3501-Debut)*86400,0)/600),"")</f>
        <v/>
      </c>
      <c r="I3501" s="0" t="str">
        <f aca="false">IF(G3501=1,INT(ROUND((A3501-Debut)*86400,0)/3600),"")</f>
        <v/>
      </c>
      <c r="J3501" s="0" t="str">
        <f aca="false">IF(OR(A3501="",B3501=""),"",ROUND((B3501-A3501)*86400,0))</f>
        <v/>
      </c>
      <c r="K3501" s="37" t="str">
        <f aca="false">IF(G3501=1,IF(COUNTIFS($C:$C,C3501,$G:$G,1,$A:$A,"&gt;="&amp;(A3501-FenetreInterm/86400),$A:$A,"&lt;="&amp;A3501)&gt;=NbInterm,1,0),"")</f>
        <v/>
      </c>
      <c r="L3501" s="37" t="str">
        <f aca="false">IF(G3501=1,IF(B3501="",0,IF(J3501&lt;SeuilFugitive,1,0)),"")</f>
        <v/>
      </c>
      <c r="M3501" s="37" t="str">
        <f aca="false">IF(G3501=1,IF(B3501="",IF((Fin-A3501)*24&gt;SeuilFigee,1,0),IF(J3501&gt;SeuilFigee*3600,1,0)),"")</f>
        <v/>
      </c>
      <c r="N3501" s="0" t="str">
        <f aca="false">IF(G3501=1,IF(COUNTIF(H$2:H3501,H3501)=1,COUNTIF($H:$H,H3501),""),"")</f>
        <v/>
      </c>
      <c r="O3501" s="0" t="str">
        <f aca="false">IF(G3501=1,IF(COUNTIF(I$2:I3501,I3501)=1,COUNTIF($I:$I,I3501),""),"")</f>
        <v/>
      </c>
      <c r="P3501" s="38" t="str">
        <f aca="false">IF(G3501=1,IF(COUNTIFS(C$2:C3501,C3501,G$2:G3501,1)=1,COUNTIFS($C:$C,C3501,$G:$G,1)+ROW()/10000000,""),"")</f>
        <v/>
      </c>
      <c r="Q3501" s="0" t="str">
        <f aca="false">IF(K3501=1,IF(COUNTIFS(C$2:C3501,C3501,K$2:K3501,1)=1,1,0),"")</f>
        <v/>
      </c>
      <c r="R3501" s="0" t="str">
        <f aca="false">IF(M3501=1,IF(COUNTIFS(C$2:C3501,C3501,M$2:M3501,1)=1,1,0),"")</f>
        <v/>
      </c>
      <c r="S3501" s="0" t="str">
        <f aca="false">IF(L3501=1,IF(COUNTIFS(C$2:C3501,C3501,L$2:L3501,1)=1,1,0),"")</f>
        <v/>
      </c>
      <c r="T3501" s="38" t="str">
        <f aca="false">IF(N3501="","",N3501+ROW()/10000000)</f>
        <v/>
      </c>
      <c r="U3501" s="0" t="str">
        <f aca="false">IF(G3501=1,IF(B3501="",1,0),"")</f>
        <v/>
      </c>
    </row>
    <row r="3502" customFormat="false" ht="15" hidden="false" customHeight="false" outlineLevel="0" collapsed="false">
      <c r="A3502" s="35"/>
      <c r="B3502" s="35"/>
      <c r="G3502" s="0" t="str">
        <f aca="false">IF(A3502="","",IF(AND(A3502&gt;=Debut,A3502&lt;Fin),1,0))</f>
        <v/>
      </c>
      <c r="H3502" s="0" t="str">
        <f aca="false">IF(G3502=1,INT(ROUND((A3502-Debut)*86400,0)/600),"")</f>
        <v/>
      </c>
      <c r="I3502" s="0" t="str">
        <f aca="false">IF(G3502=1,INT(ROUND((A3502-Debut)*86400,0)/3600),"")</f>
        <v/>
      </c>
      <c r="J3502" s="0" t="str">
        <f aca="false">IF(OR(A3502="",B3502=""),"",ROUND((B3502-A3502)*86400,0))</f>
        <v/>
      </c>
      <c r="K3502" s="37" t="str">
        <f aca="false">IF(G3502=1,IF(COUNTIFS($C:$C,C3502,$G:$G,1,$A:$A,"&gt;="&amp;(A3502-FenetreInterm/86400),$A:$A,"&lt;="&amp;A3502)&gt;=NbInterm,1,0),"")</f>
        <v/>
      </c>
      <c r="L3502" s="37" t="str">
        <f aca="false">IF(G3502=1,IF(B3502="",0,IF(J3502&lt;SeuilFugitive,1,0)),"")</f>
        <v/>
      </c>
      <c r="M3502" s="37" t="str">
        <f aca="false">IF(G3502=1,IF(B3502="",IF((Fin-A3502)*24&gt;SeuilFigee,1,0),IF(J3502&gt;SeuilFigee*3600,1,0)),"")</f>
        <v/>
      </c>
      <c r="N3502" s="0" t="str">
        <f aca="false">IF(G3502=1,IF(COUNTIF(H$2:H3502,H3502)=1,COUNTIF($H:$H,H3502),""),"")</f>
        <v/>
      </c>
      <c r="O3502" s="0" t="str">
        <f aca="false">IF(G3502=1,IF(COUNTIF(I$2:I3502,I3502)=1,COUNTIF($I:$I,I3502),""),"")</f>
        <v/>
      </c>
      <c r="P3502" s="38" t="str">
        <f aca="false">IF(G3502=1,IF(COUNTIFS(C$2:C3502,C3502,G$2:G3502,1)=1,COUNTIFS($C:$C,C3502,$G:$G,1)+ROW()/10000000,""),"")</f>
        <v/>
      </c>
      <c r="Q3502" s="0" t="str">
        <f aca="false">IF(K3502=1,IF(COUNTIFS(C$2:C3502,C3502,K$2:K3502,1)=1,1,0),"")</f>
        <v/>
      </c>
      <c r="R3502" s="0" t="str">
        <f aca="false">IF(M3502=1,IF(COUNTIFS(C$2:C3502,C3502,M$2:M3502,1)=1,1,0),"")</f>
        <v/>
      </c>
      <c r="S3502" s="0" t="str">
        <f aca="false">IF(L3502=1,IF(COUNTIFS(C$2:C3502,C3502,L$2:L3502,1)=1,1,0),"")</f>
        <v/>
      </c>
      <c r="T3502" s="38" t="str">
        <f aca="false">IF(N3502="","",N3502+ROW()/10000000)</f>
        <v/>
      </c>
      <c r="U3502" s="0" t="str">
        <f aca="false">IF(G3502=1,IF(B3502="",1,0),"")</f>
        <v/>
      </c>
    </row>
    <row r="3503" customFormat="false" ht="15" hidden="false" customHeight="false" outlineLevel="0" collapsed="false">
      <c r="A3503" s="35"/>
      <c r="B3503" s="35"/>
      <c r="G3503" s="0" t="str">
        <f aca="false">IF(A3503="","",IF(AND(A3503&gt;=Debut,A3503&lt;Fin),1,0))</f>
        <v/>
      </c>
      <c r="H3503" s="0" t="str">
        <f aca="false">IF(G3503=1,INT(ROUND((A3503-Debut)*86400,0)/600),"")</f>
        <v/>
      </c>
      <c r="I3503" s="0" t="str">
        <f aca="false">IF(G3503=1,INT(ROUND((A3503-Debut)*86400,0)/3600),"")</f>
        <v/>
      </c>
      <c r="J3503" s="0" t="str">
        <f aca="false">IF(OR(A3503="",B3503=""),"",ROUND((B3503-A3503)*86400,0))</f>
        <v/>
      </c>
      <c r="K3503" s="37" t="str">
        <f aca="false">IF(G3503=1,IF(COUNTIFS($C:$C,C3503,$G:$G,1,$A:$A,"&gt;="&amp;(A3503-FenetreInterm/86400),$A:$A,"&lt;="&amp;A3503)&gt;=NbInterm,1,0),"")</f>
        <v/>
      </c>
      <c r="L3503" s="37" t="str">
        <f aca="false">IF(G3503=1,IF(B3503="",0,IF(J3503&lt;SeuilFugitive,1,0)),"")</f>
        <v/>
      </c>
      <c r="M3503" s="37" t="str">
        <f aca="false">IF(G3503=1,IF(B3503="",IF((Fin-A3503)*24&gt;SeuilFigee,1,0),IF(J3503&gt;SeuilFigee*3600,1,0)),"")</f>
        <v/>
      </c>
      <c r="N3503" s="0" t="str">
        <f aca="false">IF(G3503=1,IF(COUNTIF(H$2:H3503,H3503)=1,COUNTIF($H:$H,H3503),""),"")</f>
        <v/>
      </c>
      <c r="O3503" s="0" t="str">
        <f aca="false">IF(G3503=1,IF(COUNTIF(I$2:I3503,I3503)=1,COUNTIF($I:$I,I3503),""),"")</f>
        <v/>
      </c>
      <c r="P3503" s="38" t="str">
        <f aca="false">IF(G3503=1,IF(COUNTIFS(C$2:C3503,C3503,G$2:G3503,1)=1,COUNTIFS($C:$C,C3503,$G:$G,1)+ROW()/10000000,""),"")</f>
        <v/>
      </c>
      <c r="Q3503" s="0" t="str">
        <f aca="false">IF(K3503=1,IF(COUNTIFS(C$2:C3503,C3503,K$2:K3503,1)=1,1,0),"")</f>
        <v/>
      </c>
      <c r="R3503" s="0" t="str">
        <f aca="false">IF(M3503=1,IF(COUNTIFS(C$2:C3503,C3503,M$2:M3503,1)=1,1,0),"")</f>
        <v/>
      </c>
      <c r="S3503" s="0" t="str">
        <f aca="false">IF(L3503=1,IF(COUNTIFS(C$2:C3503,C3503,L$2:L3503,1)=1,1,0),"")</f>
        <v/>
      </c>
      <c r="T3503" s="38" t="str">
        <f aca="false">IF(N3503="","",N3503+ROW()/10000000)</f>
        <v/>
      </c>
      <c r="U3503" s="0" t="str">
        <f aca="false">IF(G3503=1,IF(B3503="",1,0),"")</f>
        <v/>
      </c>
    </row>
    <row r="3504" customFormat="false" ht="15" hidden="false" customHeight="false" outlineLevel="0" collapsed="false">
      <c r="A3504" s="35"/>
      <c r="B3504" s="35"/>
      <c r="G3504" s="0" t="str">
        <f aca="false">IF(A3504="","",IF(AND(A3504&gt;=Debut,A3504&lt;Fin),1,0))</f>
        <v/>
      </c>
      <c r="H3504" s="0" t="str">
        <f aca="false">IF(G3504=1,INT(ROUND((A3504-Debut)*86400,0)/600),"")</f>
        <v/>
      </c>
      <c r="I3504" s="0" t="str">
        <f aca="false">IF(G3504=1,INT(ROUND((A3504-Debut)*86400,0)/3600),"")</f>
        <v/>
      </c>
      <c r="J3504" s="0" t="str">
        <f aca="false">IF(OR(A3504="",B3504=""),"",ROUND((B3504-A3504)*86400,0))</f>
        <v/>
      </c>
      <c r="K3504" s="37" t="str">
        <f aca="false">IF(G3504=1,IF(COUNTIFS($C:$C,C3504,$G:$G,1,$A:$A,"&gt;="&amp;(A3504-FenetreInterm/86400),$A:$A,"&lt;="&amp;A3504)&gt;=NbInterm,1,0),"")</f>
        <v/>
      </c>
      <c r="L3504" s="37" t="str">
        <f aca="false">IF(G3504=1,IF(B3504="",0,IF(J3504&lt;SeuilFugitive,1,0)),"")</f>
        <v/>
      </c>
      <c r="M3504" s="37" t="str">
        <f aca="false">IF(G3504=1,IF(B3504="",IF((Fin-A3504)*24&gt;SeuilFigee,1,0),IF(J3504&gt;SeuilFigee*3600,1,0)),"")</f>
        <v/>
      </c>
      <c r="N3504" s="0" t="str">
        <f aca="false">IF(G3504=1,IF(COUNTIF(H$2:H3504,H3504)=1,COUNTIF($H:$H,H3504),""),"")</f>
        <v/>
      </c>
      <c r="O3504" s="0" t="str">
        <f aca="false">IF(G3504=1,IF(COUNTIF(I$2:I3504,I3504)=1,COUNTIF($I:$I,I3504),""),"")</f>
        <v/>
      </c>
      <c r="P3504" s="38" t="str">
        <f aca="false">IF(G3504=1,IF(COUNTIFS(C$2:C3504,C3504,G$2:G3504,1)=1,COUNTIFS($C:$C,C3504,$G:$G,1)+ROW()/10000000,""),"")</f>
        <v/>
      </c>
      <c r="Q3504" s="0" t="str">
        <f aca="false">IF(K3504=1,IF(COUNTIFS(C$2:C3504,C3504,K$2:K3504,1)=1,1,0),"")</f>
        <v/>
      </c>
      <c r="R3504" s="0" t="str">
        <f aca="false">IF(M3504=1,IF(COUNTIFS(C$2:C3504,C3504,M$2:M3504,1)=1,1,0),"")</f>
        <v/>
      </c>
      <c r="S3504" s="0" t="str">
        <f aca="false">IF(L3504=1,IF(COUNTIFS(C$2:C3504,C3504,L$2:L3504,1)=1,1,0),"")</f>
        <v/>
      </c>
      <c r="T3504" s="38" t="str">
        <f aca="false">IF(N3504="","",N3504+ROW()/10000000)</f>
        <v/>
      </c>
      <c r="U3504" s="0" t="str">
        <f aca="false">IF(G3504=1,IF(B3504="",1,0),"")</f>
        <v/>
      </c>
    </row>
    <row r="3505" customFormat="false" ht="15" hidden="false" customHeight="false" outlineLevel="0" collapsed="false">
      <c r="A3505" s="35"/>
      <c r="B3505" s="35"/>
      <c r="G3505" s="0" t="str">
        <f aca="false">IF(A3505="","",IF(AND(A3505&gt;=Debut,A3505&lt;Fin),1,0))</f>
        <v/>
      </c>
      <c r="H3505" s="0" t="str">
        <f aca="false">IF(G3505=1,INT(ROUND((A3505-Debut)*86400,0)/600),"")</f>
        <v/>
      </c>
      <c r="I3505" s="0" t="str">
        <f aca="false">IF(G3505=1,INT(ROUND((A3505-Debut)*86400,0)/3600),"")</f>
        <v/>
      </c>
      <c r="J3505" s="0" t="str">
        <f aca="false">IF(OR(A3505="",B3505=""),"",ROUND((B3505-A3505)*86400,0))</f>
        <v/>
      </c>
      <c r="K3505" s="37" t="str">
        <f aca="false">IF(G3505=1,IF(COUNTIFS($C:$C,C3505,$G:$G,1,$A:$A,"&gt;="&amp;(A3505-FenetreInterm/86400),$A:$A,"&lt;="&amp;A3505)&gt;=NbInterm,1,0),"")</f>
        <v/>
      </c>
      <c r="L3505" s="37" t="str">
        <f aca="false">IF(G3505=1,IF(B3505="",0,IF(J3505&lt;SeuilFugitive,1,0)),"")</f>
        <v/>
      </c>
      <c r="M3505" s="37" t="str">
        <f aca="false">IF(G3505=1,IF(B3505="",IF((Fin-A3505)*24&gt;SeuilFigee,1,0),IF(J3505&gt;SeuilFigee*3600,1,0)),"")</f>
        <v/>
      </c>
      <c r="N3505" s="0" t="str">
        <f aca="false">IF(G3505=1,IF(COUNTIF(H$2:H3505,H3505)=1,COUNTIF($H:$H,H3505),""),"")</f>
        <v/>
      </c>
      <c r="O3505" s="0" t="str">
        <f aca="false">IF(G3505=1,IF(COUNTIF(I$2:I3505,I3505)=1,COUNTIF($I:$I,I3505),""),"")</f>
        <v/>
      </c>
      <c r="P3505" s="38" t="str">
        <f aca="false">IF(G3505=1,IF(COUNTIFS(C$2:C3505,C3505,G$2:G3505,1)=1,COUNTIFS($C:$C,C3505,$G:$G,1)+ROW()/10000000,""),"")</f>
        <v/>
      </c>
      <c r="Q3505" s="0" t="str">
        <f aca="false">IF(K3505=1,IF(COUNTIFS(C$2:C3505,C3505,K$2:K3505,1)=1,1,0),"")</f>
        <v/>
      </c>
      <c r="R3505" s="0" t="str">
        <f aca="false">IF(M3505=1,IF(COUNTIFS(C$2:C3505,C3505,M$2:M3505,1)=1,1,0),"")</f>
        <v/>
      </c>
      <c r="S3505" s="0" t="str">
        <f aca="false">IF(L3505=1,IF(COUNTIFS(C$2:C3505,C3505,L$2:L3505,1)=1,1,0),"")</f>
        <v/>
      </c>
      <c r="T3505" s="38" t="str">
        <f aca="false">IF(N3505="","",N3505+ROW()/10000000)</f>
        <v/>
      </c>
      <c r="U3505" s="0" t="str">
        <f aca="false">IF(G3505=1,IF(B3505="",1,0),"")</f>
        <v/>
      </c>
    </row>
    <row r="3506" customFormat="false" ht="15" hidden="false" customHeight="false" outlineLevel="0" collapsed="false">
      <c r="A3506" s="35"/>
      <c r="B3506" s="35"/>
      <c r="G3506" s="0" t="str">
        <f aca="false">IF(A3506="","",IF(AND(A3506&gt;=Debut,A3506&lt;Fin),1,0))</f>
        <v/>
      </c>
      <c r="H3506" s="0" t="str">
        <f aca="false">IF(G3506=1,INT(ROUND((A3506-Debut)*86400,0)/600),"")</f>
        <v/>
      </c>
      <c r="I3506" s="0" t="str">
        <f aca="false">IF(G3506=1,INT(ROUND((A3506-Debut)*86400,0)/3600),"")</f>
        <v/>
      </c>
      <c r="J3506" s="0" t="str">
        <f aca="false">IF(OR(A3506="",B3506=""),"",ROUND((B3506-A3506)*86400,0))</f>
        <v/>
      </c>
      <c r="K3506" s="37" t="str">
        <f aca="false">IF(G3506=1,IF(COUNTIFS($C:$C,C3506,$G:$G,1,$A:$A,"&gt;="&amp;(A3506-FenetreInterm/86400),$A:$A,"&lt;="&amp;A3506)&gt;=NbInterm,1,0),"")</f>
        <v/>
      </c>
      <c r="L3506" s="37" t="str">
        <f aca="false">IF(G3506=1,IF(B3506="",0,IF(J3506&lt;SeuilFugitive,1,0)),"")</f>
        <v/>
      </c>
      <c r="M3506" s="37" t="str">
        <f aca="false">IF(G3506=1,IF(B3506="",IF((Fin-A3506)*24&gt;SeuilFigee,1,0),IF(J3506&gt;SeuilFigee*3600,1,0)),"")</f>
        <v/>
      </c>
      <c r="N3506" s="0" t="str">
        <f aca="false">IF(G3506=1,IF(COUNTIF(H$2:H3506,H3506)=1,COUNTIF($H:$H,H3506),""),"")</f>
        <v/>
      </c>
      <c r="O3506" s="0" t="str">
        <f aca="false">IF(G3506=1,IF(COUNTIF(I$2:I3506,I3506)=1,COUNTIF($I:$I,I3506),""),"")</f>
        <v/>
      </c>
      <c r="P3506" s="38" t="str">
        <f aca="false">IF(G3506=1,IF(COUNTIFS(C$2:C3506,C3506,G$2:G3506,1)=1,COUNTIFS($C:$C,C3506,$G:$G,1)+ROW()/10000000,""),"")</f>
        <v/>
      </c>
      <c r="Q3506" s="0" t="str">
        <f aca="false">IF(K3506=1,IF(COUNTIFS(C$2:C3506,C3506,K$2:K3506,1)=1,1,0),"")</f>
        <v/>
      </c>
      <c r="R3506" s="0" t="str">
        <f aca="false">IF(M3506=1,IF(COUNTIFS(C$2:C3506,C3506,M$2:M3506,1)=1,1,0),"")</f>
        <v/>
      </c>
      <c r="S3506" s="0" t="str">
        <f aca="false">IF(L3506=1,IF(COUNTIFS(C$2:C3506,C3506,L$2:L3506,1)=1,1,0),"")</f>
        <v/>
      </c>
      <c r="T3506" s="38" t="str">
        <f aca="false">IF(N3506="","",N3506+ROW()/10000000)</f>
        <v/>
      </c>
      <c r="U3506" s="0" t="str">
        <f aca="false">IF(G3506=1,IF(B3506="",1,0),"")</f>
        <v/>
      </c>
    </row>
    <row r="3507" customFormat="false" ht="15" hidden="false" customHeight="false" outlineLevel="0" collapsed="false">
      <c r="A3507" s="35"/>
      <c r="B3507" s="35"/>
      <c r="G3507" s="0" t="str">
        <f aca="false">IF(A3507="","",IF(AND(A3507&gt;=Debut,A3507&lt;Fin),1,0))</f>
        <v/>
      </c>
      <c r="H3507" s="0" t="str">
        <f aca="false">IF(G3507=1,INT(ROUND((A3507-Debut)*86400,0)/600),"")</f>
        <v/>
      </c>
      <c r="I3507" s="0" t="str">
        <f aca="false">IF(G3507=1,INT(ROUND((A3507-Debut)*86400,0)/3600),"")</f>
        <v/>
      </c>
      <c r="J3507" s="0" t="str">
        <f aca="false">IF(OR(A3507="",B3507=""),"",ROUND((B3507-A3507)*86400,0))</f>
        <v/>
      </c>
      <c r="K3507" s="37" t="str">
        <f aca="false">IF(G3507=1,IF(COUNTIFS($C:$C,C3507,$G:$G,1,$A:$A,"&gt;="&amp;(A3507-FenetreInterm/86400),$A:$A,"&lt;="&amp;A3507)&gt;=NbInterm,1,0),"")</f>
        <v/>
      </c>
      <c r="L3507" s="37" t="str">
        <f aca="false">IF(G3507=1,IF(B3507="",0,IF(J3507&lt;SeuilFugitive,1,0)),"")</f>
        <v/>
      </c>
      <c r="M3507" s="37" t="str">
        <f aca="false">IF(G3507=1,IF(B3507="",IF((Fin-A3507)*24&gt;SeuilFigee,1,0),IF(J3507&gt;SeuilFigee*3600,1,0)),"")</f>
        <v/>
      </c>
      <c r="N3507" s="0" t="str">
        <f aca="false">IF(G3507=1,IF(COUNTIF(H$2:H3507,H3507)=1,COUNTIF($H:$H,H3507),""),"")</f>
        <v/>
      </c>
      <c r="O3507" s="0" t="str">
        <f aca="false">IF(G3507=1,IF(COUNTIF(I$2:I3507,I3507)=1,COUNTIF($I:$I,I3507),""),"")</f>
        <v/>
      </c>
      <c r="P3507" s="38" t="str">
        <f aca="false">IF(G3507=1,IF(COUNTIFS(C$2:C3507,C3507,G$2:G3507,1)=1,COUNTIFS($C:$C,C3507,$G:$G,1)+ROW()/10000000,""),"")</f>
        <v/>
      </c>
      <c r="Q3507" s="0" t="str">
        <f aca="false">IF(K3507=1,IF(COUNTIFS(C$2:C3507,C3507,K$2:K3507,1)=1,1,0),"")</f>
        <v/>
      </c>
      <c r="R3507" s="0" t="str">
        <f aca="false">IF(M3507=1,IF(COUNTIFS(C$2:C3507,C3507,M$2:M3507,1)=1,1,0),"")</f>
        <v/>
      </c>
      <c r="S3507" s="0" t="str">
        <f aca="false">IF(L3507=1,IF(COUNTIFS(C$2:C3507,C3507,L$2:L3507,1)=1,1,0),"")</f>
        <v/>
      </c>
      <c r="T3507" s="38" t="str">
        <f aca="false">IF(N3507="","",N3507+ROW()/10000000)</f>
        <v/>
      </c>
      <c r="U3507" s="0" t="str">
        <f aca="false">IF(G3507=1,IF(B3507="",1,0),"")</f>
        <v/>
      </c>
    </row>
    <row r="3508" customFormat="false" ht="15" hidden="false" customHeight="false" outlineLevel="0" collapsed="false">
      <c r="A3508" s="35"/>
      <c r="B3508" s="35"/>
      <c r="G3508" s="0" t="str">
        <f aca="false">IF(A3508="","",IF(AND(A3508&gt;=Debut,A3508&lt;Fin),1,0))</f>
        <v/>
      </c>
      <c r="H3508" s="0" t="str">
        <f aca="false">IF(G3508=1,INT(ROUND((A3508-Debut)*86400,0)/600),"")</f>
        <v/>
      </c>
      <c r="I3508" s="0" t="str">
        <f aca="false">IF(G3508=1,INT(ROUND((A3508-Debut)*86400,0)/3600),"")</f>
        <v/>
      </c>
      <c r="J3508" s="0" t="str">
        <f aca="false">IF(OR(A3508="",B3508=""),"",ROUND((B3508-A3508)*86400,0))</f>
        <v/>
      </c>
      <c r="K3508" s="37" t="str">
        <f aca="false">IF(G3508=1,IF(COUNTIFS($C:$C,C3508,$G:$G,1,$A:$A,"&gt;="&amp;(A3508-FenetreInterm/86400),$A:$A,"&lt;="&amp;A3508)&gt;=NbInterm,1,0),"")</f>
        <v/>
      </c>
      <c r="L3508" s="37" t="str">
        <f aca="false">IF(G3508=1,IF(B3508="",0,IF(J3508&lt;SeuilFugitive,1,0)),"")</f>
        <v/>
      </c>
      <c r="M3508" s="37" t="str">
        <f aca="false">IF(G3508=1,IF(B3508="",IF((Fin-A3508)*24&gt;SeuilFigee,1,0),IF(J3508&gt;SeuilFigee*3600,1,0)),"")</f>
        <v/>
      </c>
      <c r="N3508" s="0" t="str">
        <f aca="false">IF(G3508=1,IF(COUNTIF(H$2:H3508,H3508)=1,COUNTIF($H:$H,H3508),""),"")</f>
        <v/>
      </c>
      <c r="O3508" s="0" t="str">
        <f aca="false">IF(G3508=1,IF(COUNTIF(I$2:I3508,I3508)=1,COUNTIF($I:$I,I3508),""),"")</f>
        <v/>
      </c>
      <c r="P3508" s="38" t="str">
        <f aca="false">IF(G3508=1,IF(COUNTIFS(C$2:C3508,C3508,G$2:G3508,1)=1,COUNTIFS($C:$C,C3508,$G:$G,1)+ROW()/10000000,""),"")</f>
        <v/>
      </c>
      <c r="Q3508" s="0" t="str">
        <f aca="false">IF(K3508=1,IF(COUNTIFS(C$2:C3508,C3508,K$2:K3508,1)=1,1,0),"")</f>
        <v/>
      </c>
      <c r="R3508" s="0" t="str">
        <f aca="false">IF(M3508=1,IF(COUNTIFS(C$2:C3508,C3508,M$2:M3508,1)=1,1,0),"")</f>
        <v/>
      </c>
      <c r="S3508" s="0" t="str">
        <f aca="false">IF(L3508=1,IF(COUNTIFS(C$2:C3508,C3508,L$2:L3508,1)=1,1,0),"")</f>
        <v/>
      </c>
      <c r="T3508" s="38" t="str">
        <f aca="false">IF(N3508="","",N3508+ROW()/10000000)</f>
        <v/>
      </c>
      <c r="U3508" s="0" t="str">
        <f aca="false">IF(G3508=1,IF(B3508="",1,0),"")</f>
        <v/>
      </c>
    </row>
    <row r="3509" customFormat="false" ht="15" hidden="false" customHeight="false" outlineLevel="0" collapsed="false">
      <c r="A3509" s="35"/>
      <c r="B3509" s="35"/>
      <c r="G3509" s="0" t="str">
        <f aca="false">IF(A3509="","",IF(AND(A3509&gt;=Debut,A3509&lt;Fin),1,0))</f>
        <v/>
      </c>
      <c r="H3509" s="0" t="str">
        <f aca="false">IF(G3509=1,INT(ROUND((A3509-Debut)*86400,0)/600),"")</f>
        <v/>
      </c>
      <c r="I3509" s="0" t="str">
        <f aca="false">IF(G3509=1,INT(ROUND((A3509-Debut)*86400,0)/3600),"")</f>
        <v/>
      </c>
      <c r="J3509" s="0" t="str">
        <f aca="false">IF(OR(A3509="",B3509=""),"",ROUND((B3509-A3509)*86400,0))</f>
        <v/>
      </c>
      <c r="K3509" s="37" t="str">
        <f aca="false">IF(G3509=1,IF(COUNTIFS($C:$C,C3509,$G:$G,1,$A:$A,"&gt;="&amp;(A3509-FenetreInterm/86400),$A:$A,"&lt;="&amp;A3509)&gt;=NbInterm,1,0),"")</f>
        <v/>
      </c>
      <c r="L3509" s="37" t="str">
        <f aca="false">IF(G3509=1,IF(B3509="",0,IF(J3509&lt;SeuilFugitive,1,0)),"")</f>
        <v/>
      </c>
      <c r="M3509" s="37" t="str">
        <f aca="false">IF(G3509=1,IF(B3509="",IF((Fin-A3509)*24&gt;SeuilFigee,1,0),IF(J3509&gt;SeuilFigee*3600,1,0)),"")</f>
        <v/>
      </c>
      <c r="N3509" s="0" t="str">
        <f aca="false">IF(G3509=1,IF(COUNTIF(H$2:H3509,H3509)=1,COUNTIF($H:$H,H3509),""),"")</f>
        <v/>
      </c>
      <c r="O3509" s="0" t="str">
        <f aca="false">IF(G3509=1,IF(COUNTIF(I$2:I3509,I3509)=1,COUNTIF($I:$I,I3509),""),"")</f>
        <v/>
      </c>
      <c r="P3509" s="38" t="str">
        <f aca="false">IF(G3509=1,IF(COUNTIFS(C$2:C3509,C3509,G$2:G3509,1)=1,COUNTIFS($C:$C,C3509,$G:$G,1)+ROW()/10000000,""),"")</f>
        <v/>
      </c>
      <c r="Q3509" s="0" t="str">
        <f aca="false">IF(K3509=1,IF(COUNTIFS(C$2:C3509,C3509,K$2:K3509,1)=1,1,0),"")</f>
        <v/>
      </c>
      <c r="R3509" s="0" t="str">
        <f aca="false">IF(M3509=1,IF(COUNTIFS(C$2:C3509,C3509,M$2:M3509,1)=1,1,0),"")</f>
        <v/>
      </c>
      <c r="S3509" s="0" t="str">
        <f aca="false">IF(L3509=1,IF(COUNTIFS(C$2:C3509,C3509,L$2:L3509,1)=1,1,0),"")</f>
        <v/>
      </c>
      <c r="T3509" s="38" t="str">
        <f aca="false">IF(N3509="","",N3509+ROW()/10000000)</f>
        <v/>
      </c>
      <c r="U3509" s="0" t="str">
        <f aca="false">IF(G3509=1,IF(B3509="",1,0),"")</f>
        <v/>
      </c>
    </row>
    <row r="3510" customFormat="false" ht="15" hidden="false" customHeight="false" outlineLevel="0" collapsed="false">
      <c r="A3510" s="35"/>
      <c r="B3510" s="35"/>
      <c r="G3510" s="0" t="str">
        <f aca="false">IF(A3510="","",IF(AND(A3510&gt;=Debut,A3510&lt;Fin),1,0))</f>
        <v/>
      </c>
      <c r="H3510" s="0" t="str">
        <f aca="false">IF(G3510=1,INT(ROUND((A3510-Debut)*86400,0)/600),"")</f>
        <v/>
      </c>
      <c r="I3510" s="0" t="str">
        <f aca="false">IF(G3510=1,INT(ROUND((A3510-Debut)*86400,0)/3600),"")</f>
        <v/>
      </c>
      <c r="J3510" s="0" t="str">
        <f aca="false">IF(OR(A3510="",B3510=""),"",ROUND((B3510-A3510)*86400,0))</f>
        <v/>
      </c>
      <c r="K3510" s="37" t="str">
        <f aca="false">IF(G3510=1,IF(COUNTIFS($C:$C,C3510,$G:$G,1,$A:$A,"&gt;="&amp;(A3510-FenetreInterm/86400),$A:$A,"&lt;="&amp;A3510)&gt;=NbInterm,1,0),"")</f>
        <v/>
      </c>
      <c r="L3510" s="37" t="str">
        <f aca="false">IF(G3510=1,IF(B3510="",0,IF(J3510&lt;SeuilFugitive,1,0)),"")</f>
        <v/>
      </c>
      <c r="M3510" s="37" t="str">
        <f aca="false">IF(G3510=1,IF(B3510="",IF((Fin-A3510)*24&gt;SeuilFigee,1,0),IF(J3510&gt;SeuilFigee*3600,1,0)),"")</f>
        <v/>
      </c>
      <c r="N3510" s="0" t="str">
        <f aca="false">IF(G3510=1,IF(COUNTIF(H$2:H3510,H3510)=1,COUNTIF($H:$H,H3510),""),"")</f>
        <v/>
      </c>
      <c r="O3510" s="0" t="str">
        <f aca="false">IF(G3510=1,IF(COUNTIF(I$2:I3510,I3510)=1,COUNTIF($I:$I,I3510),""),"")</f>
        <v/>
      </c>
      <c r="P3510" s="38" t="str">
        <f aca="false">IF(G3510=1,IF(COUNTIFS(C$2:C3510,C3510,G$2:G3510,1)=1,COUNTIFS($C:$C,C3510,$G:$G,1)+ROW()/10000000,""),"")</f>
        <v/>
      </c>
      <c r="Q3510" s="0" t="str">
        <f aca="false">IF(K3510=1,IF(COUNTIFS(C$2:C3510,C3510,K$2:K3510,1)=1,1,0),"")</f>
        <v/>
      </c>
      <c r="R3510" s="0" t="str">
        <f aca="false">IF(M3510=1,IF(COUNTIFS(C$2:C3510,C3510,M$2:M3510,1)=1,1,0),"")</f>
        <v/>
      </c>
      <c r="S3510" s="0" t="str">
        <f aca="false">IF(L3510=1,IF(COUNTIFS(C$2:C3510,C3510,L$2:L3510,1)=1,1,0),"")</f>
        <v/>
      </c>
      <c r="T3510" s="38" t="str">
        <f aca="false">IF(N3510="","",N3510+ROW()/10000000)</f>
        <v/>
      </c>
      <c r="U3510" s="0" t="str">
        <f aca="false">IF(G3510=1,IF(B3510="",1,0),"")</f>
        <v/>
      </c>
    </row>
    <row r="3511" customFormat="false" ht="15" hidden="false" customHeight="false" outlineLevel="0" collapsed="false">
      <c r="A3511" s="35"/>
      <c r="B3511" s="35"/>
      <c r="G3511" s="0" t="str">
        <f aca="false">IF(A3511="","",IF(AND(A3511&gt;=Debut,A3511&lt;Fin),1,0))</f>
        <v/>
      </c>
      <c r="H3511" s="0" t="str">
        <f aca="false">IF(G3511=1,INT(ROUND((A3511-Debut)*86400,0)/600),"")</f>
        <v/>
      </c>
      <c r="I3511" s="0" t="str">
        <f aca="false">IF(G3511=1,INT(ROUND((A3511-Debut)*86400,0)/3600),"")</f>
        <v/>
      </c>
      <c r="J3511" s="0" t="str">
        <f aca="false">IF(OR(A3511="",B3511=""),"",ROUND((B3511-A3511)*86400,0))</f>
        <v/>
      </c>
      <c r="K3511" s="37" t="str">
        <f aca="false">IF(G3511=1,IF(COUNTIFS($C:$C,C3511,$G:$G,1,$A:$A,"&gt;="&amp;(A3511-FenetreInterm/86400),$A:$A,"&lt;="&amp;A3511)&gt;=NbInterm,1,0),"")</f>
        <v/>
      </c>
      <c r="L3511" s="37" t="str">
        <f aca="false">IF(G3511=1,IF(B3511="",0,IF(J3511&lt;SeuilFugitive,1,0)),"")</f>
        <v/>
      </c>
      <c r="M3511" s="37" t="str">
        <f aca="false">IF(G3511=1,IF(B3511="",IF((Fin-A3511)*24&gt;SeuilFigee,1,0),IF(J3511&gt;SeuilFigee*3600,1,0)),"")</f>
        <v/>
      </c>
      <c r="N3511" s="0" t="str">
        <f aca="false">IF(G3511=1,IF(COUNTIF(H$2:H3511,H3511)=1,COUNTIF($H:$H,H3511),""),"")</f>
        <v/>
      </c>
      <c r="O3511" s="0" t="str">
        <f aca="false">IF(G3511=1,IF(COUNTIF(I$2:I3511,I3511)=1,COUNTIF($I:$I,I3511),""),"")</f>
        <v/>
      </c>
      <c r="P3511" s="38" t="str">
        <f aca="false">IF(G3511=1,IF(COUNTIFS(C$2:C3511,C3511,G$2:G3511,1)=1,COUNTIFS($C:$C,C3511,$G:$G,1)+ROW()/10000000,""),"")</f>
        <v/>
      </c>
      <c r="Q3511" s="0" t="str">
        <f aca="false">IF(K3511=1,IF(COUNTIFS(C$2:C3511,C3511,K$2:K3511,1)=1,1,0),"")</f>
        <v/>
      </c>
      <c r="R3511" s="0" t="str">
        <f aca="false">IF(M3511=1,IF(COUNTIFS(C$2:C3511,C3511,M$2:M3511,1)=1,1,0),"")</f>
        <v/>
      </c>
      <c r="S3511" s="0" t="str">
        <f aca="false">IF(L3511=1,IF(COUNTIFS(C$2:C3511,C3511,L$2:L3511,1)=1,1,0),"")</f>
        <v/>
      </c>
      <c r="T3511" s="38" t="str">
        <f aca="false">IF(N3511="","",N3511+ROW()/10000000)</f>
        <v/>
      </c>
      <c r="U3511" s="0" t="str">
        <f aca="false">IF(G3511=1,IF(B3511="",1,0),"")</f>
        <v/>
      </c>
    </row>
    <row r="3512" customFormat="false" ht="15" hidden="false" customHeight="false" outlineLevel="0" collapsed="false">
      <c r="A3512" s="35"/>
      <c r="B3512" s="35"/>
      <c r="G3512" s="0" t="str">
        <f aca="false">IF(A3512="","",IF(AND(A3512&gt;=Debut,A3512&lt;Fin),1,0))</f>
        <v/>
      </c>
      <c r="H3512" s="0" t="str">
        <f aca="false">IF(G3512=1,INT(ROUND((A3512-Debut)*86400,0)/600),"")</f>
        <v/>
      </c>
      <c r="I3512" s="0" t="str">
        <f aca="false">IF(G3512=1,INT(ROUND((A3512-Debut)*86400,0)/3600),"")</f>
        <v/>
      </c>
      <c r="J3512" s="0" t="str">
        <f aca="false">IF(OR(A3512="",B3512=""),"",ROUND((B3512-A3512)*86400,0))</f>
        <v/>
      </c>
      <c r="K3512" s="37" t="str">
        <f aca="false">IF(G3512=1,IF(COUNTIFS($C:$C,C3512,$G:$G,1,$A:$A,"&gt;="&amp;(A3512-FenetreInterm/86400),$A:$A,"&lt;="&amp;A3512)&gt;=NbInterm,1,0),"")</f>
        <v/>
      </c>
      <c r="L3512" s="37" t="str">
        <f aca="false">IF(G3512=1,IF(B3512="",0,IF(J3512&lt;SeuilFugitive,1,0)),"")</f>
        <v/>
      </c>
      <c r="M3512" s="37" t="str">
        <f aca="false">IF(G3512=1,IF(B3512="",IF((Fin-A3512)*24&gt;SeuilFigee,1,0),IF(J3512&gt;SeuilFigee*3600,1,0)),"")</f>
        <v/>
      </c>
      <c r="N3512" s="0" t="str">
        <f aca="false">IF(G3512=1,IF(COUNTIF(H$2:H3512,H3512)=1,COUNTIF($H:$H,H3512),""),"")</f>
        <v/>
      </c>
      <c r="O3512" s="0" t="str">
        <f aca="false">IF(G3512=1,IF(COUNTIF(I$2:I3512,I3512)=1,COUNTIF($I:$I,I3512),""),"")</f>
        <v/>
      </c>
      <c r="P3512" s="38" t="str">
        <f aca="false">IF(G3512=1,IF(COUNTIFS(C$2:C3512,C3512,G$2:G3512,1)=1,COUNTIFS($C:$C,C3512,$G:$G,1)+ROW()/10000000,""),"")</f>
        <v/>
      </c>
      <c r="Q3512" s="0" t="str">
        <f aca="false">IF(K3512=1,IF(COUNTIFS(C$2:C3512,C3512,K$2:K3512,1)=1,1,0),"")</f>
        <v/>
      </c>
      <c r="R3512" s="0" t="str">
        <f aca="false">IF(M3512=1,IF(COUNTIFS(C$2:C3512,C3512,M$2:M3512,1)=1,1,0),"")</f>
        <v/>
      </c>
      <c r="S3512" s="0" t="str">
        <f aca="false">IF(L3512=1,IF(COUNTIFS(C$2:C3512,C3512,L$2:L3512,1)=1,1,0),"")</f>
        <v/>
      </c>
      <c r="T3512" s="38" t="str">
        <f aca="false">IF(N3512="","",N3512+ROW()/10000000)</f>
        <v/>
      </c>
      <c r="U3512" s="0" t="str">
        <f aca="false">IF(G3512=1,IF(B3512="",1,0),"")</f>
        <v/>
      </c>
    </row>
    <row r="3513" customFormat="false" ht="15" hidden="false" customHeight="false" outlineLevel="0" collapsed="false">
      <c r="A3513" s="35"/>
      <c r="B3513" s="35"/>
      <c r="G3513" s="0" t="str">
        <f aca="false">IF(A3513="","",IF(AND(A3513&gt;=Debut,A3513&lt;Fin),1,0))</f>
        <v/>
      </c>
      <c r="H3513" s="0" t="str">
        <f aca="false">IF(G3513=1,INT(ROUND((A3513-Debut)*86400,0)/600),"")</f>
        <v/>
      </c>
      <c r="I3513" s="0" t="str">
        <f aca="false">IF(G3513=1,INT(ROUND((A3513-Debut)*86400,0)/3600),"")</f>
        <v/>
      </c>
      <c r="J3513" s="0" t="str">
        <f aca="false">IF(OR(A3513="",B3513=""),"",ROUND((B3513-A3513)*86400,0))</f>
        <v/>
      </c>
      <c r="K3513" s="37" t="str">
        <f aca="false">IF(G3513=1,IF(COUNTIFS($C:$C,C3513,$G:$G,1,$A:$A,"&gt;="&amp;(A3513-FenetreInterm/86400),$A:$A,"&lt;="&amp;A3513)&gt;=NbInterm,1,0),"")</f>
        <v/>
      </c>
      <c r="L3513" s="37" t="str">
        <f aca="false">IF(G3513=1,IF(B3513="",0,IF(J3513&lt;SeuilFugitive,1,0)),"")</f>
        <v/>
      </c>
      <c r="M3513" s="37" t="str">
        <f aca="false">IF(G3513=1,IF(B3513="",IF((Fin-A3513)*24&gt;SeuilFigee,1,0),IF(J3513&gt;SeuilFigee*3600,1,0)),"")</f>
        <v/>
      </c>
      <c r="N3513" s="0" t="str">
        <f aca="false">IF(G3513=1,IF(COUNTIF(H$2:H3513,H3513)=1,COUNTIF($H:$H,H3513),""),"")</f>
        <v/>
      </c>
      <c r="O3513" s="0" t="str">
        <f aca="false">IF(G3513=1,IF(COUNTIF(I$2:I3513,I3513)=1,COUNTIF($I:$I,I3513),""),"")</f>
        <v/>
      </c>
      <c r="P3513" s="38" t="str">
        <f aca="false">IF(G3513=1,IF(COUNTIFS(C$2:C3513,C3513,G$2:G3513,1)=1,COUNTIFS($C:$C,C3513,$G:$G,1)+ROW()/10000000,""),"")</f>
        <v/>
      </c>
      <c r="Q3513" s="0" t="str">
        <f aca="false">IF(K3513=1,IF(COUNTIFS(C$2:C3513,C3513,K$2:K3513,1)=1,1,0),"")</f>
        <v/>
      </c>
      <c r="R3513" s="0" t="str">
        <f aca="false">IF(M3513=1,IF(COUNTIFS(C$2:C3513,C3513,M$2:M3513,1)=1,1,0),"")</f>
        <v/>
      </c>
      <c r="S3513" s="0" t="str">
        <f aca="false">IF(L3513=1,IF(COUNTIFS(C$2:C3513,C3513,L$2:L3513,1)=1,1,0),"")</f>
        <v/>
      </c>
      <c r="T3513" s="38" t="str">
        <f aca="false">IF(N3513="","",N3513+ROW()/10000000)</f>
        <v/>
      </c>
      <c r="U3513" s="0" t="str">
        <f aca="false">IF(G3513=1,IF(B3513="",1,0),"")</f>
        <v/>
      </c>
    </row>
    <row r="3514" customFormat="false" ht="15" hidden="false" customHeight="false" outlineLevel="0" collapsed="false">
      <c r="A3514" s="35"/>
      <c r="B3514" s="35"/>
      <c r="G3514" s="0" t="str">
        <f aca="false">IF(A3514="","",IF(AND(A3514&gt;=Debut,A3514&lt;Fin),1,0))</f>
        <v/>
      </c>
      <c r="H3514" s="0" t="str">
        <f aca="false">IF(G3514=1,INT(ROUND((A3514-Debut)*86400,0)/600),"")</f>
        <v/>
      </c>
      <c r="I3514" s="0" t="str">
        <f aca="false">IF(G3514=1,INT(ROUND((A3514-Debut)*86400,0)/3600),"")</f>
        <v/>
      </c>
      <c r="J3514" s="0" t="str">
        <f aca="false">IF(OR(A3514="",B3514=""),"",ROUND((B3514-A3514)*86400,0))</f>
        <v/>
      </c>
      <c r="K3514" s="37" t="str">
        <f aca="false">IF(G3514=1,IF(COUNTIFS($C:$C,C3514,$G:$G,1,$A:$A,"&gt;="&amp;(A3514-FenetreInterm/86400),$A:$A,"&lt;="&amp;A3514)&gt;=NbInterm,1,0),"")</f>
        <v/>
      </c>
      <c r="L3514" s="37" t="str">
        <f aca="false">IF(G3514=1,IF(B3514="",0,IF(J3514&lt;SeuilFugitive,1,0)),"")</f>
        <v/>
      </c>
      <c r="M3514" s="37" t="str">
        <f aca="false">IF(G3514=1,IF(B3514="",IF((Fin-A3514)*24&gt;SeuilFigee,1,0),IF(J3514&gt;SeuilFigee*3600,1,0)),"")</f>
        <v/>
      </c>
      <c r="N3514" s="0" t="str">
        <f aca="false">IF(G3514=1,IF(COUNTIF(H$2:H3514,H3514)=1,COUNTIF($H:$H,H3514),""),"")</f>
        <v/>
      </c>
      <c r="O3514" s="0" t="str">
        <f aca="false">IF(G3514=1,IF(COUNTIF(I$2:I3514,I3514)=1,COUNTIF($I:$I,I3514),""),"")</f>
        <v/>
      </c>
      <c r="P3514" s="38" t="str">
        <f aca="false">IF(G3514=1,IF(COUNTIFS(C$2:C3514,C3514,G$2:G3514,1)=1,COUNTIFS($C:$C,C3514,$G:$G,1)+ROW()/10000000,""),"")</f>
        <v/>
      </c>
      <c r="Q3514" s="0" t="str">
        <f aca="false">IF(K3514=1,IF(COUNTIFS(C$2:C3514,C3514,K$2:K3514,1)=1,1,0),"")</f>
        <v/>
      </c>
      <c r="R3514" s="0" t="str">
        <f aca="false">IF(M3514=1,IF(COUNTIFS(C$2:C3514,C3514,M$2:M3514,1)=1,1,0),"")</f>
        <v/>
      </c>
      <c r="S3514" s="0" t="str">
        <f aca="false">IF(L3514=1,IF(COUNTIFS(C$2:C3514,C3514,L$2:L3514,1)=1,1,0),"")</f>
        <v/>
      </c>
      <c r="T3514" s="38" t="str">
        <f aca="false">IF(N3514="","",N3514+ROW()/10000000)</f>
        <v/>
      </c>
      <c r="U3514" s="0" t="str">
        <f aca="false">IF(G3514=1,IF(B3514="",1,0),"")</f>
        <v/>
      </c>
    </row>
    <row r="3515" customFormat="false" ht="15" hidden="false" customHeight="false" outlineLevel="0" collapsed="false">
      <c r="A3515" s="35"/>
      <c r="B3515" s="35"/>
      <c r="G3515" s="0" t="str">
        <f aca="false">IF(A3515="","",IF(AND(A3515&gt;=Debut,A3515&lt;Fin),1,0))</f>
        <v/>
      </c>
      <c r="H3515" s="0" t="str">
        <f aca="false">IF(G3515=1,INT(ROUND((A3515-Debut)*86400,0)/600),"")</f>
        <v/>
      </c>
      <c r="I3515" s="0" t="str">
        <f aca="false">IF(G3515=1,INT(ROUND((A3515-Debut)*86400,0)/3600),"")</f>
        <v/>
      </c>
      <c r="J3515" s="0" t="str">
        <f aca="false">IF(OR(A3515="",B3515=""),"",ROUND((B3515-A3515)*86400,0))</f>
        <v/>
      </c>
      <c r="K3515" s="37" t="str">
        <f aca="false">IF(G3515=1,IF(COUNTIFS($C:$C,C3515,$G:$G,1,$A:$A,"&gt;="&amp;(A3515-FenetreInterm/86400),$A:$A,"&lt;="&amp;A3515)&gt;=NbInterm,1,0),"")</f>
        <v/>
      </c>
      <c r="L3515" s="37" t="str">
        <f aca="false">IF(G3515=1,IF(B3515="",0,IF(J3515&lt;SeuilFugitive,1,0)),"")</f>
        <v/>
      </c>
      <c r="M3515" s="37" t="str">
        <f aca="false">IF(G3515=1,IF(B3515="",IF((Fin-A3515)*24&gt;SeuilFigee,1,0),IF(J3515&gt;SeuilFigee*3600,1,0)),"")</f>
        <v/>
      </c>
      <c r="N3515" s="0" t="str">
        <f aca="false">IF(G3515=1,IF(COUNTIF(H$2:H3515,H3515)=1,COUNTIF($H:$H,H3515),""),"")</f>
        <v/>
      </c>
      <c r="O3515" s="0" t="str">
        <f aca="false">IF(G3515=1,IF(COUNTIF(I$2:I3515,I3515)=1,COUNTIF($I:$I,I3515),""),"")</f>
        <v/>
      </c>
      <c r="P3515" s="38" t="str">
        <f aca="false">IF(G3515=1,IF(COUNTIFS(C$2:C3515,C3515,G$2:G3515,1)=1,COUNTIFS($C:$C,C3515,$G:$G,1)+ROW()/10000000,""),"")</f>
        <v/>
      </c>
      <c r="Q3515" s="0" t="str">
        <f aca="false">IF(K3515=1,IF(COUNTIFS(C$2:C3515,C3515,K$2:K3515,1)=1,1,0),"")</f>
        <v/>
      </c>
      <c r="R3515" s="0" t="str">
        <f aca="false">IF(M3515=1,IF(COUNTIFS(C$2:C3515,C3515,M$2:M3515,1)=1,1,0),"")</f>
        <v/>
      </c>
      <c r="S3515" s="0" t="str">
        <f aca="false">IF(L3515=1,IF(COUNTIFS(C$2:C3515,C3515,L$2:L3515,1)=1,1,0),"")</f>
        <v/>
      </c>
      <c r="T3515" s="38" t="str">
        <f aca="false">IF(N3515="","",N3515+ROW()/10000000)</f>
        <v/>
      </c>
      <c r="U3515" s="0" t="str">
        <f aca="false">IF(G3515=1,IF(B3515="",1,0),"")</f>
        <v/>
      </c>
    </row>
    <row r="3516" customFormat="false" ht="15" hidden="false" customHeight="false" outlineLevel="0" collapsed="false">
      <c r="A3516" s="35"/>
      <c r="B3516" s="35"/>
      <c r="G3516" s="0" t="str">
        <f aca="false">IF(A3516="","",IF(AND(A3516&gt;=Debut,A3516&lt;Fin),1,0))</f>
        <v/>
      </c>
      <c r="H3516" s="0" t="str">
        <f aca="false">IF(G3516=1,INT(ROUND((A3516-Debut)*86400,0)/600),"")</f>
        <v/>
      </c>
      <c r="I3516" s="0" t="str">
        <f aca="false">IF(G3516=1,INT(ROUND((A3516-Debut)*86400,0)/3600),"")</f>
        <v/>
      </c>
      <c r="J3516" s="0" t="str">
        <f aca="false">IF(OR(A3516="",B3516=""),"",ROUND((B3516-A3516)*86400,0))</f>
        <v/>
      </c>
      <c r="K3516" s="37" t="str">
        <f aca="false">IF(G3516=1,IF(COUNTIFS($C:$C,C3516,$G:$G,1,$A:$A,"&gt;="&amp;(A3516-FenetreInterm/86400),$A:$A,"&lt;="&amp;A3516)&gt;=NbInterm,1,0),"")</f>
        <v/>
      </c>
      <c r="L3516" s="37" t="str">
        <f aca="false">IF(G3516=1,IF(B3516="",0,IF(J3516&lt;SeuilFugitive,1,0)),"")</f>
        <v/>
      </c>
      <c r="M3516" s="37" t="str">
        <f aca="false">IF(G3516=1,IF(B3516="",IF((Fin-A3516)*24&gt;SeuilFigee,1,0),IF(J3516&gt;SeuilFigee*3600,1,0)),"")</f>
        <v/>
      </c>
      <c r="N3516" s="0" t="str">
        <f aca="false">IF(G3516=1,IF(COUNTIF(H$2:H3516,H3516)=1,COUNTIF($H:$H,H3516),""),"")</f>
        <v/>
      </c>
      <c r="O3516" s="0" t="str">
        <f aca="false">IF(G3516=1,IF(COUNTIF(I$2:I3516,I3516)=1,COUNTIF($I:$I,I3516),""),"")</f>
        <v/>
      </c>
      <c r="P3516" s="38" t="str">
        <f aca="false">IF(G3516=1,IF(COUNTIFS(C$2:C3516,C3516,G$2:G3516,1)=1,COUNTIFS($C:$C,C3516,$G:$G,1)+ROW()/10000000,""),"")</f>
        <v/>
      </c>
      <c r="Q3516" s="0" t="str">
        <f aca="false">IF(K3516=1,IF(COUNTIFS(C$2:C3516,C3516,K$2:K3516,1)=1,1,0),"")</f>
        <v/>
      </c>
      <c r="R3516" s="0" t="str">
        <f aca="false">IF(M3516=1,IF(COUNTIFS(C$2:C3516,C3516,M$2:M3516,1)=1,1,0),"")</f>
        <v/>
      </c>
      <c r="S3516" s="0" t="str">
        <f aca="false">IF(L3516=1,IF(COUNTIFS(C$2:C3516,C3516,L$2:L3516,1)=1,1,0),"")</f>
        <v/>
      </c>
      <c r="T3516" s="38" t="str">
        <f aca="false">IF(N3516="","",N3516+ROW()/10000000)</f>
        <v/>
      </c>
      <c r="U3516" s="0" t="str">
        <f aca="false">IF(G3516=1,IF(B3516="",1,0),"")</f>
        <v/>
      </c>
    </row>
    <row r="3517" customFormat="false" ht="15" hidden="false" customHeight="false" outlineLevel="0" collapsed="false">
      <c r="A3517" s="35"/>
      <c r="B3517" s="35"/>
      <c r="G3517" s="0" t="str">
        <f aca="false">IF(A3517="","",IF(AND(A3517&gt;=Debut,A3517&lt;Fin),1,0))</f>
        <v/>
      </c>
      <c r="H3517" s="0" t="str">
        <f aca="false">IF(G3517=1,INT(ROUND((A3517-Debut)*86400,0)/600),"")</f>
        <v/>
      </c>
      <c r="I3517" s="0" t="str">
        <f aca="false">IF(G3517=1,INT(ROUND((A3517-Debut)*86400,0)/3600),"")</f>
        <v/>
      </c>
      <c r="J3517" s="0" t="str">
        <f aca="false">IF(OR(A3517="",B3517=""),"",ROUND((B3517-A3517)*86400,0))</f>
        <v/>
      </c>
      <c r="K3517" s="37" t="str">
        <f aca="false">IF(G3517=1,IF(COUNTIFS($C:$C,C3517,$G:$G,1,$A:$A,"&gt;="&amp;(A3517-FenetreInterm/86400),$A:$A,"&lt;="&amp;A3517)&gt;=NbInterm,1,0),"")</f>
        <v/>
      </c>
      <c r="L3517" s="37" t="str">
        <f aca="false">IF(G3517=1,IF(B3517="",0,IF(J3517&lt;SeuilFugitive,1,0)),"")</f>
        <v/>
      </c>
      <c r="M3517" s="37" t="str">
        <f aca="false">IF(G3517=1,IF(B3517="",IF((Fin-A3517)*24&gt;SeuilFigee,1,0),IF(J3517&gt;SeuilFigee*3600,1,0)),"")</f>
        <v/>
      </c>
      <c r="N3517" s="0" t="str">
        <f aca="false">IF(G3517=1,IF(COUNTIF(H$2:H3517,H3517)=1,COUNTIF($H:$H,H3517),""),"")</f>
        <v/>
      </c>
      <c r="O3517" s="0" t="str">
        <f aca="false">IF(G3517=1,IF(COUNTIF(I$2:I3517,I3517)=1,COUNTIF($I:$I,I3517),""),"")</f>
        <v/>
      </c>
      <c r="P3517" s="38" t="str">
        <f aca="false">IF(G3517=1,IF(COUNTIFS(C$2:C3517,C3517,G$2:G3517,1)=1,COUNTIFS($C:$C,C3517,$G:$G,1)+ROW()/10000000,""),"")</f>
        <v/>
      </c>
      <c r="Q3517" s="0" t="str">
        <f aca="false">IF(K3517=1,IF(COUNTIFS(C$2:C3517,C3517,K$2:K3517,1)=1,1,0),"")</f>
        <v/>
      </c>
      <c r="R3517" s="0" t="str">
        <f aca="false">IF(M3517=1,IF(COUNTIFS(C$2:C3517,C3517,M$2:M3517,1)=1,1,0),"")</f>
        <v/>
      </c>
      <c r="S3517" s="0" t="str">
        <f aca="false">IF(L3517=1,IF(COUNTIFS(C$2:C3517,C3517,L$2:L3517,1)=1,1,0),"")</f>
        <v/>
      </c>
      <c r="T3517" s="38" t="str">
        <f aca="false">IF(N3517="","",N3517+ROW()/10000000)</f>
        <v/>
      </c>
      <c r="U3517" s="0" t="str">
        <f aca="false">IF(G3517=1,IF(B3517="",1,0),"")</f>
        <v/>
      </c>
    </row>
    <row r="3518" customFormat="false" ht="15" hidden="false" customHeight="false" outlineLevel="0" collapsed="false">
      <c r="A3518" s="35"/>
      <c r="B3518" s="35"/>
      <c r="G3518" s="0" t="str">
        <f aca="false">IF(A3518="","",IF(AND(A3518&gt;=Debut,A3518&lt;Fin),1,0))</f>
        <v/>
      </c>
      <c r="H3518" s="0" t="str">
        <f aca="false">IF(G3518=1,INT(ROUND((A3518-Debut)*86400,0)/600),"")</f>
        <v/>
      </c>
      <c r="I3518" s="0" t="str">
        <f aca="false">IF(G3518=1,INT(ROUND((A3518-Debut)*86400,0)/3600),"")</f>
        <v/>
      </c>
      <c r="J3518" s="0" t="str">
        <f aca="false">IF(OR(A3518="",B3518=""),"",ROUND((B3518-A3518)*86400,0))</f>
        <v/>
      </c>
      <c r="K3518" s="37" t="str">
        <f aca="false">IF(G3518=1,IF(COUNTIFS($C:$C,C3518,$G:$G,1,$A:$A,"&gt;="&amp;(A3518-FenetreInterm/86400),$A:$A,"&lt;="&amp;A3518)&gt;=NbInterm,1,0),"")</f>
        <v/>
      </c>
      <c r="L3518" s="37" t="str">
        <f aca="false">IF(G3518=1,IF(B3518="",0,IF(J3518&lt;SeuilFugitive,1,0)),"")</f>
        <v/>
      </c>
      <c r="M3518" s="37" t="str">
        <f aca="false">IF(G3518=1,IF(B3518="",IF((Fin-A3518)*24&gt;SeuilFigee,1,0),IF(J3518&gt;SeuilFigee*3600,1,0)),"")</f>
        <v/>
      </c>
      <c r="N3518" s="0" t="str">
        <f aca="false">IF(G3518=1,IF(COUNTIF(H$2:H3518,H3518)=1,COUNTIF($H:$H,H3518),""),"")</f>
        <v/>
      </c>
      <c r="O3518" s="0" t="str">
        <f aca="false">IF(G3518=1,IF(COUNTIF(I$2:I3518,I3518)=1,COUNTIF($I:$I,I3518),""),"")</f>
        <v/>
      </c>
      <c r="P3518" s="38" t="str">
        <f aca="false">IF(G3518=1,IF(COUNTIFS(C$2:C3518,C3518,G$2:G3518,1)=1,COUNTIFS($C:$C,C3518,$G:$G,1)+ROW()/10000000,""),"")</f>
        <v/>
      </c>
      <c r="Q3518" s="0" t="str">
        <f aca="false">IF(K3518=1,IF(COUNTIFS(C$2:C3518,C3518,K$2:K3518,1)=1,1,0),"")</f>
        <v/>
      </c>
      <c r="R3518" s="0" t="str">
        <f aca="false">IF(M3518=1,IF(COUNTIFS(C$2:C3518,C3518,M$2:M3518,1)=1,1,0),"")</f>
        <v/>
      </c>
      <c r="S3518" s="0" t="str">
        <f aca="false">IF(L3518=1,IF(COUNTIFS(C$2:C3518,C3518,L$2:L3518,1)=1,1,0),"")</f>
        <v/>
      </c>
      <c r="T3518" s="38" t="str">
        <f aca="false">IF(N3518="","",N3518+ROW()/10000000)</f>
        <v/>
      </c>
      <c r="U3518" s="0" t="str">
        <f aca="false">IF(G3518=1,IF(B3518="",1,0),"")</f>
        <v/>
      </c>
    </row>
    <row r="3519" customFormat="false" ht="15" hidden="false" customHeight="false" outlineLevel="0" collapsed="false">
      <c r="A3519" s="35"/>
      <c r="B3519" s="35"/>
      <c r="G3519" s="0" t="str">
        <f aca="false">IF(A3519="","",IF(AND(A3519&gt;=Debut,A3519&lt;Fin),1,0))</f>
        <v/>
      </c>
      <c r="H3519" s="0" t="str">
        <f aca="false">IF(G3519=1,INT(ROUND((A3519-Debut)*86400,0)/600),"")</f>
        <v/>
      </c>
      <c r="I3519" s="0" t="str">
        <f aca="false">IF(G3519=1,INT(ROUND((A3519-Debut)*86400,0)/3600),"")</f>
        <v/>
      </c>
      <c r="J3519" s="0" t="str">
        <f aca="false">IF(OR(A3519="",B3519=""),"",ROUND((B3519-A3519)*86400,0))</f>
        <v/>
      </c>
      <c r="K3519" s="37" t="str">
        <f aca="false">IF(G3519=1,IF(COUNTIFS($C:$C,C3519,$G:$G,1,$A:$A,"&gt;="&amp;(A3519-FenetreInterm/86400),$A:$A,"&lt;="&amp;A3519)&gt;=NbInterm,1,0),"")</f>
        <v/>
      </c>
      <c r="L3519" s="37" t="str">
        <f aca="false">IF(G3519=1,IF(B3519="",0,IF(J3519&lt;SeuilFugitive,1,0)),"")</f>
        <v/>
      </c>
      <c r="M3519" s="37" t="str">
        <f aca="false">IF(G3519=1,IF(B3519="",IF((Fin-A3519)*24&gt;SeuilFigee,1,0),IF(J3519&gt;SeuilFigee*3600,1,0)),"")</f>
        <v/>
      </c>
      <c r="N3519" s="0" t="str">
        <f aca="false">IF(G3519=1,IF(COUNTIF(H$2:H3519,H3519)=1,COUNTIF($H:$H,H3519),""),"")</f>
        <v/>
      </c>
      <c r="O3519" s="0" t="str">
        <f aca="false">IF(G3519=1,IF(COUNTIF(I$2:I3519,I3519)=1,COUNTIF($I:$I,I3519),""),"")</f>
        <v/>
      </c>
      <c r="P3519" s="38" t="str">
        <f aca="false">IF(G3519=1,IF(COUNTIFS(C$2:C3519,C3519,G$2:G3519,1)=1,COUNTIFS($C:$C,C3519,$G:$G,1)+ROW()/10000000,""),"")</f>
        <v/>
      </c>
      <c r="Q3519" s="0" t="str">
        <f aca="false">IF(K3519=1,IF(COUNTIFS(C$2:C3519,C3519,K$2:K3519,1)=1,1,0),"")</f>
        <v/>
      </c>
      <c r="R3519" s="0" t="str">
        <f aca="false">IF(M3519=1,IF(COUNTIFS(C$2:C3519,C3519,M$2:M3519,1)=1,1,0),"")</f>
        <v/>
      </c>
      <c r="S3519" s="0" t="str">
        <f aca="false">IF(L3519=1,IF(COUNTIFS(C$2:C3519,C3519,L$2:L3519,1)=1,1,0),"")</f>
        <v/>
      </c>
      <c r="T3519" s="38" t="str">
        <f aca="false">IF(N3519="","",N3519+ROW()/10000000)</f>
        <v/>
      </c>
      <c r="U3519" s="0" t="str">
        <f aca="false">IF(G3519=1,IF(B3519="",1,0),"")</f>
        <v/>
      </c>
    </row>
    <row r="3520" customFormat="false" ht="15" hidden="false" customHeight="false" outlineLevel="0" collapsed="false">
      <c r="A3520" s="35"/>
      <c r="B3520" s="35"/>
      <c r="G3520" s="0" t="str">
        <f aca="false">IF(A3520="","",IF(AND(A3520&gt;=Debut,A3520&lt;Fin),1,0))</f>
        <v/>
      </c>
      <c r="H3520" s="0" t="str">
        <f aca="false">IF(G3520=1,INT(ROUND((A3520-Debut)*86400,0)/600),"")</f>
        <v/>
      </c>
      <c r="I3520" s="0" t="str">
        <f aca="false">IF(G3520=1,INT(ROUND((A3520-Debut)*86400,0)/3600),"")</f>
        <v/>
      </c>
      <c r="J3520" s="0" t="str">
        <f aca="false">IF(OR(A3520="",B3520=""),"",ROUND((B3520-A3520)*86400,0))</f>
        <v/>
      </c>
      <c r="K3520" s="37" t="str">
        <f aca="false">IF(G3520=1,IF(COUNTIFS($C:$C,C3520,$G:$G,1,$A:$A,"&gt;="&amp;(A3520-FenetreInterm/86400),$A:$A,"&lt;="&amp;A3520)&gt;=NbInterm,1,0),"")</f>
        <v/>
      </c>
      <c r="L3520" s="37" t="str">
        <f aca="false">IF(G3520=1,IF(B3520="",0,IF(J3520&lt;SeuilFugitive,1,0)),"")</f>
        <v/>
      </c>
      <c r="M3520" s="37" t="str">
        <f aca="false">IF(G3520=1,IF(B3520="",IF((Fin-A3520)*24&gt;SeuilFigee,1,0),IF(J3520&gt;SeuilFigee*3600,1,0)),"")</f>
        <v/>
      </c>
      <c r="N3520" s="0" t="str">
        <f aca="false">IF(G3520=1,IF(COUNTIF(H$2:H3520,H3520)=1,COUNTIF($H:$H,H3520),""),"")</f>
        <v/>
      </c>
      <c r="O3520" s="0" t="str">
        <f aca="false">IF(G3520=1,IF(COUNTIF(I$2:I3520,I3520)=1,COUNTIF($I:$I,I3520),""),"")</f>
        <v/>
      </c>
      <c r="P3520" s="38" t="str">
        <f aca="false">IF(G3520=1,IF(COUNTIFS(C$2:C3520,C3520,G$2:G3520,1)=1,COUNTIFS($C:$C,C3520,$G:$G,1)+ROW()/10000000,""),"")</f>
        <v/>
      </c>
      <c r="Q3520" s="0" t="str">
        <f aca="false">IF(K3520=1,IF(COUNTIFS(C$2:C3520,C3520,K$2:K3520,1)=1,1,0),"")</f>
        <v/>
      </c>
      <c r="R3520" s="0" t="str">
        <f aca="false">IF(M3520=1,IF(COUNTIFS(C$2:C3520,C3520,M$2:M3520,1)=1,1,0),"")</f>
        <v/>
      </c>
      <c r="S3520" s="0" t="str">
        <f aca="false">IF(L3520=1,IF(COUNTIFS(C$2:C3520,C3520,L$2:L3520,1)=1,1,0),"")</f>
        <v/>
      </c>
      <c r="T3520" s="38" t="str">
        <f aca="false">IF(N3520="","",N3520+ROW()/10000000)</f>
        <v/>
      </c>
      <c r="U3520" s="0" t="str">
        <f aca="false">IF(G3520=1,IF(B3520="",1,0),"")</f>
        <v/>
      </c>
    </row>
    <row r="3521" customFormat="false" ht="15" hidden="false" customHeight="false" outlineLevel="0" collapsed="false">
      <c r="A3521" s="35"/>
      <c r="B3521" s="35"/>
      <c r="G3521" s="0" t="str">
        <f aca="false">IF(A3521="","",IF(AND(A3521&gt;=Debut,A3521&lt;Fin),1,0))</f>
        <v/>
      </c>
      <c r="H3521" s="0" t="str">
        <f aca="false">IF(G3521=1,INT(ROUND((A3521-Debut)*86400,0)/600),"")</f>
        <v/>
      </c>
      <c r="I3521" s="0" t="str">
        <f aca="false">IF(G3521=1,INT(ROUND((A3521-Debut)*86400,0)/3600),"")</f>
        <v/>
      </c>
      <c r="J3521" s="0" t="str">
        <f aca="false">IF(OR(A3521="",B3521=""),"",ROUND((B3521-A3521)*86400,0))</f>
        <v/>
      </c>
      <c r="K3521" s="37" t="str">
        <f aca="false">IF(G3521=1,IF(COUNTIFS($C:$C,C3521,$G:$G,1,$A:$A,"&gt;="&amp;(A3521-FenetreInterm/86400),$A:$A,"&lt;="&amp;A3521)&gt;=NbInterm,1,0),"")</f>
        <v/>
      </c>
      <c r="L3521" s="37" t="str">
        <f aca="false">IF(G3521=1,IF(B3521="",0,IF(J3521&lt;SeuilFugitive,1,0)),"")</f>
        <v/>
      </c>
      <c r="M3521" s="37" t="str">
        <f aca="false">IF(G3521=1,IF(B3521="",IF((Fin-A3521)*24&gt;SeuilFigee,1,0),IF(J3521&gt;SeuilFigee*3600,1,0)),"")</f>
        <v/>
      </c>
      <c r="N3521" s="0" t="str">
        <f aca="false">IF(G3521=1,IF(COUNTIF(H$2:H3521,H3521)=1,COUNTIF($H:$H,H3521),""),"")</f>
        <v/>
      </c>
      <c r="O3521" s="0" t="str">
        <f aca="false">IF(G3521=1,IF(COUNTIF(I$2:I3521,I3521)=1,COUNTIF($I:$I,I3521),""),"")</f>
        <v/>
      </c>
      <c r="P3521" s="38" t="str">
        <f aca="false">IF(G3521=1,IF(COUNTIFS(C$2:C3521,C3521,G$2:G3521,1)=1,COUNTIFS($C:$C,C3521,$G:$G,1)+ROW()/10000000,""),"")</f>
        <v/>
      </c>
      <c r="Q3521" s="0" t="str">
        <f aca="false">IF(K3521=1,IF(COUNTIFS(C$2:C3521,C3521,K$2:K3521,1)=1,1,0),"")</f>
        <v/>
      </c>
      <c r="R3521" s="0" t="str">
        <f aca="false">IF(M3521=1,IF(COUNTIFS(C$2:C3521,C3521,M$2:M3521,1)=1,1,0),"")</f>
        <v/>
      </c>
      <c r="S3521" s="0" t="str">
        <f aca="false">IF(L3521=1,IF(COUNTIFS(C$2:C3521,C3521,L$2:L3521,1)=1,1,0),"")</f>
        <v/>
      </c>
      <c r="T3521" s="38" t="str">
        <f aca="false">IF(N3521="","",N3521+ROW()/10000000)</f>
        <v/>
      </c>
      <c r="U3521" s="0" t="str">
        <f aca="false">IF(G3521=1,IF(B3521="",1,0),"")</f>
        <v/>
      </c>
    </row>
    <row r="3522" customFormat="false" ht="15" hidden="false" customHeight="false" outlineLevel="0" collapsed="false">
      <c r="A3522" s="35"/>
      <c r="B3522" s="35"/>
      <c r="G3522" s="0" t="str">
        <f aca="false">IF(A3522="","",IF(AND(A3522&gt;=Debut,A3522&lt;Fin),1,0))</f>
        <v/>
      </c>
      <c r="H3522" s="0" t="str">
        <f aca="false">IF(G3522=1,INT(ROUND((A3522-Debut)*86400,0)/600),"")</f>
        <v/>
      </c>
      <c r="I3522" s="0" t="str">
        <f aca="false">IF(G3522=1,INT(ROUND((A3522-Debut)*86400,0)/3600),"")</f>
        <v/>
      </c>
      <c r="J3522" s="0" t="str">
        <f aca="false">IF(OR(A3522="",B3522=""),"",ROUND((B3522-A3522)*86400,0))</f>
        <v/>
      </c>
      <c r="K3522" s="37" t="str">
        <f aca="false">IF(G3522=1,IF(COUNTIFS($C:$C,C3522,$G:$G,1,$A:$A,"&gt;="&amp;(A3522-FenetreInterm/86400),$A:$A,"&lt;="&amp;A3522)&gt;=NbInterm,1,0),"")</f>
        <v/>
      </c>
      <c r="L3522" s="37" t="str">
        <f aca="false">IF(G3522=1,IF(B3522="",0,IF(J3522&lt;SeuilFugitive,1,0)),"")</f>
        <v/>
      </c>
      <c r="M3522" s="37" t="str">
        <f aca="false">IF(G3522=1,IF(B3522="",IF((Fin-A3522)*24&gt;SeuilFigee,1,0),IF(J3522&gt;SeuilFigee*3600,1,0)),"")</f>
        <v/>
      </c>
      <c r="N3522" s="0" t="str">
        <f aca="false">IF(G3522=1,IF(COUNTIF(H$2:H3522,H3522)=1,COUNTIF($H:$H,H3522),""),"")</f>
        <v/>
      </c>
      <c r="O3522" s="0" t="str">
        <f aca="false">IF(G3522=1,IF(COUNTIF(I$2:I3522,I3522)=1,COUNTIF($I:$I,I3522),""),"")</f>
        <v/>
      </c>
      <c r="P3522" s="38" t="str">
        <f aca="false">IF(G3522=1,IF(COUNTIFS(C$2:C3522,C3522,G$2:G3522,1)=1,COUNTIFS($C:$C,C3522,$G:$G,1)+ROW()/10000000,""),"")</f>
        <v/>
      </c>
      <c r="Q3522" s="0" t="str">
        <f aca="false">IF(K3522=1,IF(COUNTIFS(C$2:C3522,C3522,K$2:K3522,1)=1,1,0),"")</f>
        <v/>
      </c>
      <c r="R3522" s="0" t="str">
        <f aca="false">IF(M3522=1,IF(COUNTIFS(C$2:C3522,C3522,M$2:M3522,1)=1,1,0),"")</f>
        <v/>
      </c>
      <c r="S3522" s="0" t="str">
        <f aca="false">IF(L3522=1,IF(COUNTIFS(C$2:C3522,C3522,L$2:L3522,1)=1,1,0),"")</f>
        <v/>
      </c>
      <c r="T3522" s="38" t="str">
        <f aca="false">IF(N3522="","",N3522+ROW()/10000000)</f>
        <v/>
      </c>
      <c r="U3522" s="0" t="str">
        <f aca="false">IF(G3522=1,IF(B3522="",1,0),"")</f>
        <v/>
      </c>
    </row>
    <row r="3523" customFormat="false" ht="15" hidden="false" customHeight="false" outlineLevel="0" collapsed="false">
      <c r="A3523" s="35"/>
      <c r="B3523" s="35"/>
      <c r="G3523" s="0" t="str">
        <f aca="false">IF(A3523="","",IF(AND(A3523&gt;=Debut,A3523&lt;Fin),1,0))</f>
        <v/>
      </c>
      <c r="H3523" s="0" t="str">
        <f aca="false">IF(G3523=1,INT(ROUND((A3523-Debut)*86400,0)/600),"")</f>
        <v/>
      </c>
      <c r="I3523" s="0" t="str">
        <f aca="false">IF(G3523=1,INT(ROUND((A3523-Debut)*86400,0)/3600),"")</f>
        <v/>
      </c>
      <c r="J3523" s="0" t="str">
        <f aca="false">IF(OR(A3523="",B3523=""),"",ROUND((B3523-A3523)*86400,0))</f>
        <v/>
      </c>
      <c r="K3523" s="37" t="str">
        <f aca="false">IF(G3523=1,IF(COUNTIFS($C:$C,C3523,$G:$G,1,$A:$A,"&gt;="&amp;(A3523-FenetreInterm/86400),$A:$A,"&lt;="&amp;A3523)&gt;=NbInterm,1,0),"")</f>
        <v/>
      </c>
      <c r="L3523" s="37" t="str">
        <f aca="false">IF(G3523=1,IF(B3523="",0,IF(J3523&lt;SeuilFugitive,1,0)),"")</f>
        <v/>
      </c>
      <c r="M3523" s="37" t="str">
        <f aca="false">IF(G3523=1,IF(B3523="",IF((Fin-A3523)*24&gt;SeuilFigee,1,0),IF(J3523&gt;SeuilFigee*3600,1,0)),"")</f>
        <v/>
      </c>
      <c r="N3523" s="0" t="str">
        <f aca="false">IF(G3523=1,IF(COUNTIF(H$2:H3523,H3523)=1,COUNTIF($H:$H,H3523),""),"")</f>
        <v/>
      </c>
      <c r="O3523" s="0" t="str">
        <f aca="false">IF(G3523=1,IF(COUNTIF(I$2:I3523,I3523)=1,COUNTIF($I:$I,I3523),""),"")</f>
        <v/>
      </c>
      <c r="P3523" s="38" t="str">
        <f aca="false">IF(G3523=1,IF(COUNTIFS(C$2:C3523,C3523,G$2:G3523,1)=1,COUNTIFS($C:$C,C3523,$G:$G,1)+ROW()/10000000,""),"")</f>
        <v/>
      </c>
      <c r="Q3523" s="0" t="str">
        <f aca="false">IF(K3523=1,IF(COUNTIFS(C$2:C3523,C3523,K$2:K3523,1)=1,1,0),"")</f>
        <v/>
      </c>
      <c r="R3523" s="0" t="str">
        <f aca="false">IF(M3523=1,IF(COUNTIFS(C$2:C3523,C3523,M$2:M3523,1)=1,1,0),"")</f>
        <v/>
      </c>
      <c r="S3523" s="0" t="str">
        <f aca="false">IF(L3523=1,IF(COUNTIFS(C$2:C3523,C3523,L$2:L3523,1)=1,1,0),"")</f>
        <v/>
      </c>
      <c r="T3523" s="38" t="str">
        <f aca="false">IF(N3523="","",N3523+ROW()/10000000)</f>
        <v/>
      </c>
      <c r="U3523" s="0" t="str">
        <f aca="false">IF(G3523=1,IF(B3523="",1,0),"")</f>
        <v/>
      </c>
    </row>
    <row r="3524" customFormat="false" ht="15" hidden="false" customHeight="false" outlineLevel="0" collapsed="false">
      <c r="A3524" s="35"/>
      <c r="B3524" s="35"/>
      <c r="G3524" s="0" t="str">
        <f aca="false">IF(A3524="","",IF(AND(A3524&gt;=Debut,A3524&lt;Fin),1,0))</f>
        <v/>
      </c>
      <c r="H3524" s="0" t="str">
        <f aca="false">IF(G3524=1,INT(ROUND((A3524-Debut)*86400,0)/600),"")</f>
        <v/>
      </c>
      <c r="I3524" s="0" t="str">
        <f aca="false">IF(G3524=1,INT(ROUND((A3524-Debut)*86400,0)/3600),"")</f>
        <v/>
      </c>
      <c r="J3524" s="0" t="str">
        <f aca="false">IF(OR(A3524="",B3524=""),"",ROUND((B3524-A3524)*86400,0))</f>
        <v/>
      </c>
      <c r="K3524" s="37" t="str">
        <f aca="false">IF(G3524=1,IF(COUNTIFS($C:$C,C3524,$G:$G,1,$A:$A,"&gt;="&amp;(A3524-FenetreInterm/86400),$A:$A,"&lt;="&amp;A3524)&gt;=NbInterm,1,0),"")</f>
        <v/>
      </c>
      <c r="L3524" s="37" t="str">
        <f aca="false">IF(G3524=1,IF(B3524="",0,IF(J3524&lt;SeuilFugitive,1,0)),"")</f>
        <v/>
      </c>
      <c r="M3524" s="37" t="str">
        <f aca="false">IF(G3524=1,IF(B3524="",IF((Fin-A3524)*24&gt;SeuilFigee,1,0),IF(J3524&gt;SeuilFigee*3600,1,0)),"")</f>
        <v/>
      </c>
      <c r="N3524" s="0" t="str">
        <f aca="false">IF(G3524=1,IF(COUNTIF(H$2:H3524,H3524)=1,COUNTIF($H:$H,H3524),""),"")</f>
        <v/>
      </c>
      <c r="O3524" s="0" t="str">
        <f aca="false">IF(G3524=1,IF(COUNTIF(I$2:I3524,I3524)=1,COUNTIF($I:$I,I3524),""),"")</f>
        <v/>
      </c>
      <c r="P3524" s="38" t="str">
        <f aca="false">IF(G3524=1,IF(COUNTIFS(C$2:C3524,C3524,G$2:G3524,1)=1,COUNTIFS($C:$C,C3524,$G:$G,1)+ROW()/10000000,""),"")</f>
        <v/>
      </c>
      <c r="Q3524" s="0" t="str">
        <f aca="false">IF(K3524=1,IF(COUNTIFS(C$2:C3524,C3524,K$2:K3524,1)=1,1,0),"")</f>
        <v/>
      </c>
      <c r="R3524" s="0" t="str">
        <f aca="false">IF(M3524=1,IF(COUNTIFS(C$2:C3524,C3524,M$2:M3524,1)=1,1,0),"")</f>
        <v/>
      </c>
      <c r="S3524" s="0" t="str">
        <f aca="false">IF(L3524=1,IF(COUNTIFS(C$2:C3524,C3524,L$2:L3524,1)=1,1,0),"")</f>
        <v/>
      </c>
      <c r="T3524" s="38" t="str">
        <f aca="false">IF(N3524="","",N3524+ROW()/10000000)</f>
        <v/>
      </c>
      <c r="U3524" s="0" t="str">
        <f aca="false">IF(G3524=1,IF(B3524="",1,0),"")</f>
        <v/>
      </c>
    </row>
    <row r="3525" customFormat="false" ht="15" hidden="false" customHeight="false" outlineLevel="0" collapsed="false">
      <c r="A3525" s="35"/>
      <c r="B3525" s="35"/>
      <c r="G3525" s="0" t="str">
        <f aca="false">IF(A3525="","",IF(AND(A3525&gt;=Debut,A3525&lt;Fin),1,0))</f>
        <v/>
      </c>
      <c r="H3525" s="0" t="str">
        <f aca="false">IF(G3525=1,INT(ROUND((A3525-Debut)*86400,0)/600),"")</f>
        <v/>
      </c>
      <c r="I3525" s="0" t="str">
        <f aca="false">IF(G3525=1,INT(ROUND((A3525-Debut)*86400,0)/3600),"")</f>
        <v/>
      </c>
      <c r="J3525" s="0" t="str">
        <f aca="false">IF(OR(A3525="",B3525=""),"",ROUND((B3525-A3525)*86400,0))</f>
        <v/>
      </c>
      <c r="K3525" s="37" t="str">
        <f aca="false">IF(G3525=1,IF(COUNTIFS($C:$C,C3525,$G:$G,1,$A:$A,"&gt;="&amp;(A3525-FenetreInterm/86400),$A:$A,"&lt;="&amp;A3525)&gt;=NbInterm,1,0),"")</f>
        <v/>
      </c>
      <c r="L3525" s="37" t="str">
        <f aca="false">IF(G3525=1,IF(B3525="",0,IF(J3525&lt;SeuilFugitive,1,0)),"")</f>
        <v/>
      </c>
      <c r="M3525" s="37" t="str">
        <f aca="false">IF(G3525=1,IF(B3525="",IF((Fin-A3525)*24&gt;SeuilFigee,1,0),IF(J3525&gt;SeuilFigee*3600,1,0)),"")</f>
        <v/>
      </c>
      <c r="N3525" s="0" t="str">
        <f aca="false">IF(G3525=1,IF(COUNTIF(H$2:H3525,H3525)=1,COUNTIF($H:$H,H3525),""),"")</f>
        <v/>
      </c>
      <c r="O3525" s="0" t="str">
        <f aca="false">IF(G3525=1,IF(COUNTIF(I$2:I3525,I3525)=1,COUNTIF($I:$I,I3525),""),"")</f>
        <v/>
      </c>
      <c r="P3525" s="38" t="str">
        <f aca="false">IF(G3525=1,IF(COUNTIFS(C$2:C3525,C3525,G$2:G3525,1)=1,COUNTIFS($C:$C,C3525,$G:$G,1)+ROW()/10000000,""),"")</f>
        <v/>
      </c>
      <c r="Q3525" s="0" t="str">
        <f aca="false">IF(K3525=1,IF(COUNTIFS(C$2:C3525,C3525,K$2:K3525,1)=1,1,0),"")</f>
        <v/>
      </c>
      <c r="R3525" s="0" t="str">
        <f aca="false">IF(M3525=1,IF(COUNTIFS(C$2:C3525,C3525,M$2:M3525,1)=1,1,0),"")</f>
        <v/>
      </c>
      <c r="S3525" s="0" t="str">
        <f aca="false">IF(L3525=1,IF(COUNTIFS(C$2:C3525,C3525,L$2:L3525,1)=1,1,0),"")</f>
        <v/>
      </c>
      <c r="T3525" s="38" t="str">
        <f aca="false">IF(N3525="","",N3525+ROW()/10000000)</f>
        <v/>
      </c>
      <c r="U3525" s="0" t="str">
        <f aca="false">IF(G3525=1,IF(B3525="",1,0),"")</f>
        <v/>
      </c>
    </row>
    <row r="3526" customFormat="false" ht="15" hidden="false" customHeight="false" outlineLevel="0" collapsed="false">
      <c r="A3526" s="35"/>
      <c r="B3526" s="35"/>
      <c r="G3526" s="0" t="str">
        <f aca="false">IF(A3526="","",IF(AND(A3526&gt;=Debut,A3526&lt;Fin),1,0))</f>
        <v/>
      </c>
      <c r="H3526" s="0" t="str">
        <f aca="false">IF(G3526=1,INT(ROUND((A3526-Debut)*86400,0)/600),"")</f>
        <v/>
      </c>
      <c r="I3526" s="0" t="str">
        <f aca="false">IF(G3526=1,INT(ROUND((A3526-Debut)*86400,0)/3600),"")</f>
        <v/>
      </c>
      <c r="J3526" s="0" t="str">
        <f aca="false">IF(OR(A3526="",B3526=""),"",ROUND((B3526-A3526)*86400,0))</f>
        <v/>
      </c>
      <c r="K3526" s="37" t="str">
        <f aca="false">IF(G3526=1,IF(COUNTIFS($C:$C,C3526,$G:$G,1,$A:$A,"&gt;="&amp;(A3526-FenetreInterm/86400),$A:$A,"&lt;="&amp;A3526)&gt;=NbInterm,1,0),"")</f>
        <v/>
      </c>
      <c r="L3526" s="37" t="str">
        <f aca="false">IF(G3526=1,IF(B3526="",0,IF(J3526&lt;SeuilFugitive,1,0)),"")</f>
        <v/>
      </c>
      <c r="M3526" s="37" t="str">
        <f aca="false">IF(G3526=1,IF(B3526="",IF((Fin-A3526)*24&gt;SeuilFigee,1,0),IF(J3526&gt;SeuilFigee*3600,1,0)),"")</f>
        <v/>
      </c>
      <c r="N3526" s="0" t="str">
        <f aca="false">IF(G3526=1,IF(COUNTIF(H$2:H3526,H3526)=1,COUNTIF($H:$H,H3526),""),"")</f>
        <v/>
      </c>
      <c r="O3526" s="0" t="str">
        <f aca="false">IF(G3526=1,IF(COUNTIF(I$2:I3526,I3526)=1,COUNTIF($I:$I,I3526),""),"")</f>
        <v/>
      </c>
      <c r="P3526" s="38" t="str">
        <f aca="false">IF(G3526=1,IF(COUNTIFS(C$2:C3526,C3526,G$2:G3526,1)=1,COUNTIFS($C:$C,C3526,$G:$G,1)+ROW()/10000000,""),"")</f>
        <v/>
      </c>
      <c r="Q3526" s="0" t="str">
        <f aca="false">IF(K3526=1,IF(COUNTIFS(C$2:C3526,C3526,K$2:K3526,1)=1,1,0),"")</f>
        <v/>
      </c>
      <c r="R3526" s="0" t="str">
        <f aca="false">IF(M3526=1,IF(COUNTIFS(C$2:C3526,C3526,M$2:M3526,1)=1,1,0),"")</f>
        <v/>
      </c>
      <c r="S3526" s="0" t="str">
        <f aca="false">IF(L3526=1,IF(COUNTIFS(C$2:C3526,C3526,L$2:L3526,1)=1,1,0),"")</f>
        <v/>
      </c>
      <c r="T3526" s="38" t="str">
        <f aca="false">IF(N3526="","",N3526+ROW()/10000000)</f>
        <v/>
      </c>
      <c r="U3526" s="0" t="str">
        <f aca="false">IF(G3526=1,IF(B3526="",1,0),"")</f>
        <v/>
      </c>
    </row>
    <row r="3527" customFormat="false" ht="15" hidden="false" customHeight="false" outlineLevel="0" collapsed="false">
      <c r="A3527" s="35"/>
      <c r="B3527" s="35"/>
      <c r="G3527" s="0" t="str">
        <f aca="false">IF(A3527="","",IF(AND(A3527&gt;=Debut,A3527&lt;Fin),1,0))</f>
        <v/>
      </c>
      <c r="H3527" s="0" t="str">
        <f aca="false">IF(G3527=1,INT(ROUND((A3527-Debut)*86400,0)/600),"")</f>
        <v/>
      </c>
      <c r="I3527" s="0" t="str">
        <f aca="false">IF(G3527=1,INT(ROUND((A3527-Debut)*86400,0)/3600),"")</f>
        <v/>
      </c>
      <c r="J3527" s="0" t="str">
        <f aca="false">IF(OR(A3527="",B3527=""),"",ROUND((B3527-A3527)*86400,0))</f>
        <v/>
      </c>
      <c r="K3527" s="37" t="str">
        <f aca="false">IF(G3527=1,IF(COUNTIFS($C:$C,C3527,$G:$G,1,$A:$A,"&gt;="&amp;(A3527-FenetreInterm/86400),$A:$A,"&lt;="&amp;A3527)&gt;=NbInterm,1,0),"")</f>
        <v/>
      </c>
      <c r="L3527" s="37" t="str">
        <f aca="false">IF(G3527=1,IF(B3527="",0,IF(J3527&lt;SeuilFugitive,1,0)),"")</f>
        <v/>
      </c>
      <c r="M3527" s="37" t="str">
        <f aca="false">IF(G3527=1,IF(B3527="",IF((Fin-A3527)*24&gt;SeuilFigee,1,0),IF(J3527&gt;SeuilFigee*3600,1,0)),"")</f>
        <v/>
      </c>
      <c r="N3527" s="0" t="str">
        <f aca="false">IF(G3527=1,IF(COUNTIF(H$2:H3527,H3527)=1,COUNTIF($H:$H,H3527),""),"")</f>
        <v/>
      </c>
      <c r="O3527" s="0" t="str">
        <f aca="false">IF(G3527=1,IF(COUNTIF(I$2:I3527,I3527)=1,COUNTIF($I:$I,I3527),""),"")</f>
        <v/>
      </c>
      <c r="P3527" s="38" t="str">
        <f aca="false">IF(G3527=1,IF(COUNTIFS(C$2:C3527,C3527,G$2:G3527,1)=1,COUNTIFS($C:$C,C3527,$G:$G,1)+ROW()/10000000,""),"")</f>
        <v/>
      </c>
      <c r="Q3527" s="0" t="str">
        <f aca="false">IF(K3527=1,IF(COUNTIFS(C$2:C3527,C3527,K$2:K3527,1)=1,1,0),"")</f>
        <v/>
      </c>
      <c r="R3527" s="0" t="str">
        <f aca="false">IF(M3527=1,IF(COUNTIFS(C$2:C3527,C3527,M$2:M3527,1)=1,1,0),"")</f>
        <v/>
      </c>
      <c r="S3527" s="0" t="str">
        <f aca="false">IF(L3527=1,IF(COUNTIFS(C$2:C3527,C3527,L$2:L3527,1)=1,1,0),"")</f>
        <v/>
      </c>
      <c r="T3527" s="38" t="str">
        <f aca="false">IF(N3527="","",N3527+ROW()/10000000)</f>
        <v/>
      </c>
      <c r="U3527" s="0" t="str">
        <f aca="false">IF(G3527=1,IF(B3527="",1,0),"")</f>
        <v/>
      </c>
    </row>
    <row r="3528" customFormat="false" ht="15" hidden="false" customHeight="false" outlineLevel="0" collapsed="false">
      <c r="A3528" s="35"/>
      <c r="B3528" s="35"/>
      <c r="G3528" s="0" t="str">
        <f aca="false">IF(A3528="","",IF(AND(A3528&gt;=Debut,A3528&lt;Fin),1,0))</f>
        <v/>
      </c>
      <c r="H3528" s="0" t="str">
        <f aca="false">IF(G3528=1,INT(ROUND((A3528-Debut)*86400,0)/600),"")</f>
        <v/>
      </c>
      <c r="I3528" s="0" t="str">
        <f aca="false">IF(G3528=1,INT(ROUND((A3528-Debut)*86400,0)/3600),"")</f>
        <v/>
      </c>
      <c r="J3528" s="0" t="str">
        <f aca="false">IF(OR(A3528="",B3528=""),"",ROUND((B3528-A3528)*86400,0))</f>
        <v/>
      </c>
      <c r="K3528" s="37" t="str">
        <f aca="false">IF(G3528=1,IF(COUNTIFS($C:$C,C3528,$G:$G,1,$A:$A,"&gt;="&amp;(A3528-FenetreInterm/86400),$A:$A,"&lt;="&amp;A3528)&gt;=NbInterm,1,0),"")</f>
        <v/>
      </c>
      <c r="L3528" s="37" t="str">
        <f aca="false">IF(G3528=1,IF(B3528="",0,IF(J3528&lt;SeuilFugitive,1,0)),"")</f>
        <v/>
      </c>
      <c r="M3528" s="37" t="str">
        <f aca="false">IF(G3528=1,IF(B3528="",IF((Fin-A3528)*24&gt;SeuilFigee,1,0),IF(J3528&gt;SeuilFigee*3600,1,0)),"")</f>
        <v/>
      </c>
      <c r="N3528" s="0" t="str">
        <f aca="false">IF(G3528=1,IF(COUNTIF(H$2:H3528,H3528)=1,COUNTIF($H:$H,H3528),""),"")</f>
        <v/>
      </c>
      <c r="O3528" s="0" t="str">
        <f aca="false">IF(G3528=1,IF(COUNTIF(I$2:I3528,I3528)=1,COUNTIF($I:$I,I3528),""),"")</f>
        <v/>
      </c>
      <c r="P3528" s="38" t="str">
        <f aca="false">IF(G3528=1,IF(COUNTIFS(C$2:C3528,C3528,G$2:G3528,1)=1,COUNTIFS($C:$C,C3528,$G:$G,1)+ROW()/10000000,""),"")</f>
        <v/>
      </c>
      <c r="Q3528" s="0" t="str">
        <f aca="false">IF(K3528=1,IF(COUNTIFS(C$2:C3528,C3528,K$2:K3528,1)=1,1,0),"")</f>
        <v/>
      </c>
      <c r="R3528" s="0" t="str">
        <f aca="false">IF(M3528=1,IF(COUNTIFS(C$2:C3528,C3528,M$2:M3528,1)=1,1,0),"")</f>
        <v/>
      </c>
      <c r="S3528" s="0" t="str">
        <f aca="false">IF(L3528=1,IF(COUNTIFS(C$2:C3528,C3528,L$2:L3528,1)=1,1,0),"")</f>
        <v/>
      </c>
      <c r="T3528" s="38" t="str">
        <f aca="false">IF(N3528="","",N3528+ROW()/10000000)</f>
        <v/>
      </c>
      <c r="U3528" s="0" t="str">
        <f aca="false">IF(G3528=1,IF(B3528="",1,0),"")</f>
        <v/>
      </c>
    </row>
    <row r="3529" customFormat="false" ht="15" hidden="false" customHeight="false" outlineLevel="0" collapsed="false">
      <c r="A3529" s="35"/>
      <c r="B3529" s="35"/>
      <c r="G3529" s="0" t="str">
        <f aca="false">IF(A3529="","",IF(AND(A3529&gt;=Debut,A3529&lt;Fin),1,0))</f>
        <v/>
      </c>
      <c r="H3529" s="0" t="str">
        <f aca="false">IF(G3529=1,INT(ROUND((A3529-Debut)*86400,0)/600),"")</f>
        <v/>
      </c>
      <c r="I3529" s="0" t="str">
        <f aca="false">IF(G3529=1,INT(ROUND((A3529-Debut)*86400,0)/3600),"")</f>
        <v/>
      </c>
      <c r="J3529" s="0" t="str">
        <f aca="false">IF(OR(A3529="",B3529=""),"",ROUND((B3529-A3529)*86400,0))</f>
        <v/>
      </c>
      <c r="K3529" s="37" t="str">
        <f aca="false">IF(G3529=1,IF(COUNTIFS($C:$C,C3529,$G:$G,1,$A:$A,"&gt;="&amp;(A3529-FenetreInterm/86400),$A:$A,"&lt;="&amp;A3529)&gt;=NbInterm,1,0),"")</f>
        <v/>
      </c>
      <c r="L3529" s="37" t="str">
        <f aca="false">IF(G3529=1,IF(B3529="",0,IF(J3529&lt;SeuilFugitive,1,0)),"")</f>
        <v/>
      </c>
      <c r="M3529" s="37" t="str">
        <f aca="false">IF(G3529=1,IF(B3529="",IF((Fin-A3529)*24&gt;SeuilFigee,1,0),IF(J3529&gt;SeuilFigee*3600,1,0)),"")</f>
        <v/>
      </c>
      <c r="N3529" s="0" t="str">
        <f aca="false">IF(G3529=1,IF(COUNTIF(H$2:H3529,H3529)=1,COUNTIF($H:$H,H3529),""),"")</f>
        <v/>
      </c>
      <c r="O3529" s="0" t="str">
        <f aca="false">IF(G3529=1,IF(COUNTIF(I$2:I3529,I3529)=1,COUNTIF($I:$I,I3529),""),"")</f>
        <v/>
      </c>
      <c r="P3529" s="38" t="str">
        <f aca="false">IF(G3529=1,IF(COUNTIFS(C$2:C3529,C3529,G$2:G3529,1)=1,COUNTIFS($C:$C,C3529,$G:$G,1)+ROW()/10000000,""),"")</f>
        <v/>
      </c>
      <c r="Q3529" s="0" t="str">
        <f aca="false">IF(K3529=1,IF(COUNTIFS(C$2:C3529,C3529,K$2:K3529,1)=1,1,0),"")</f>
        <v/>
      </c>
      <c r="R3529" s="0" t="str">
        <f aca="false">IF(M3529=1,IF(COUNTIFS(C$2:C3529,C3529,M$2:M3529,1)=1,1,0),"")</f>
        <v/>
      </c>
      <c r="S3529" s="0" t="str">
        <f aca="false">IF(L3529=1,IF(COUNTIFS(C$2:C3529,C3529,L$2:L3529,1)=1,1,0),"")</f>
        <v/>
      </c>
      <c r="T3529" s="38" t="str">
        <f aca="false">IF(N3529="","",N3529+ROW()/10000000)</f>
        <v/>
      </c>
      <c r="U3529" s="0" t="str">
        <f aca="false">IF(G3529=1,IF(B3529="",1,0),"")</f>
        <v/>
      </c>
    </row>
    <row r="3530" customFormat="false" ht="15" hidden="false" customHeight="false" outlineLevel="0" collapsed="false">
      <c r="A3530" s="35"/>
      <c r="B3530" s="35"/>
      <c r="G3530" s="0" t="str">
        <f aca="false">IF(A3530="","",IF(AND(A3530&gt;=Debut,A3530&lt;Fin),1,0))</f>
        <v/>
      </c>
      <c r="H3530" s="0" t="str">
        <f aca="false">IF(G3530=1,INT(ROUND((A3530-Debut)*86400,0)/600),"")</f>
        <v/>
      </c>
      <c r="I3530" s="0" t="str">
        <f aca="false">IF(G3530=1,INT(ROUND((A3530-Debut)*86400,0)/3600),"")</f>
        <v/>
      </c>
      <c r="J3530" s="0" t="str">
        <f aca="false">IF(OR(A3530="",B3530=""),"",ROUND((B3530-A3530)*86400,0))</f>
        <v/>
      </c>
      <c r="K3530" s="37" t="str">
        <f aca="false">IF(G3530=1,IF(COUNTIFS($C:$C,C3530,$G:$G,1,$A:$A,"&gt;="&amp;(A3530-FenetreInterm/86400),$A:$A,"&lt;="&amp;A3530)&gt;=NbInterm,1,0),"")</f>
        <v/>
      </c>
      <c r="L3530" s="37" t="str">
        <f aca="false">IF(G3530=1,IF(B3530="",0,IF(J3530&lt;SeuilFugitive,1,0)),"")</f>
        <v/>
      </c>
      <c r="M3530" s="37" t="str">
        <f aca="false">IF(G3530=1,IF(B3530="",IF((Fin-A3530)*24&gt;SeuilFigee,1,0),IF(J3530&gt;SeuilFigee*3600,1,0)),"")</f>
        <v/>
      </c>
      <c r="N3530" s="0" t="str">
        <f aca="false">IF(G3530=1,IF(COUNTIF(H$2:H3530,H3530)=1,COUNTIF($H:$H,H3530),""),"")</f>
        <v/>
      </c>
      <c r="O3530" s="0" t="str">
        <f aca="false">IF(G3530=1,IF(COUNTIF(I$2:I3530,I3530)=1,COUNTIF($I:$I,I3530),""),"")</f>
        <v/>
      </c>
      <c r="P3530" s="38" t="str">
        <f aca="false">IF(G3530=1,IF(COUNTIFS(C$2:C3530,C3530,G$2:G3530,1)=1,COUNTIFS($C:$C,C3530,$G:$G,1)+ROW()/10000000,""),"")</f>
        <v/>
      </c>
      <c r="Q3530" s="0" t="str">
        <f aca="false">IF(K3530=1,IF(COUNTIFS(C$2:C3530,C3530,K$2:K3530,1)=1,1,0),"")</f>
        <v/>
      </c>
      <c r="R3530" s="0" t="str">
        <f aca="false">IF(M3530=1,IF(COUNTIFS(C$2:C3530,C3530,M$2:M3530,1)=1,1,0),"")</f>
        <v/>
      </c>
      <c r="S3530" s="0" t="str">
        <f aca="false">IF(L3530=1,IF(COUNTIFS(C$2:C3530,C3530,L$2:L3530,1)=1,1,0),"")</f>
        <v/>
      </c>
      <c r="T3530" s="38" t="str">
        <f aca="false">IF(N3530="","",N3530+ROW()/10000000)</f>
        <v/>
      </c>
      <c r="U3530" s="0" t="str">
        <f aca="false">IF(G3530=1,IF(B3530="",1,0),"")</f>
        <v/>
      </c>
    </row>
    <row r="3531" customFormat="false" ht="15" hidden="false" customHeight="false" outlineLevel="0" collapsed="false">
      <c r="A3531" s="35"/>
      <c r="B3531" s="35"/>
      <c r="G3531" s="0" t="str">
        <f aca="false">IF(A3531="","",IF(AND(A3531&gt;=Debut,A3531&lt;Fin),1,0))</f>
        <v/>
      </c>
      <c r="H3531" s="0" t="str">
        <f aca="false">IF(G3531=1,INT(ROUND((A3531-Debut)*86400,0)/600),"")</f>
        <v/>
      </c>
      <c r="I3531" s="0" t="str">
        <f aca="false">IF(G3531=1,INT(ROUND((A3531-Debut)*86400,0)/3600),"")</f>
        <v/>
      </c>
      <c r="J3531" s="0" t="str">
        <f aca="false">IF(OR(A3531="",B3531=""),"",ROUND((B3531-A3531)*86400,0))</f>
        <v/>
      </c>
      <c r="K3531" s="37" t="str">
        <f aca="false">IF(G3531=1,IF(COUNTIFS($C:$C,C3531,$G:$G,1,$A:$A,"&gt;="&amp;(A3531-FenetreInterm/86400),$A:$A,"&lt;="&amp;A3531)&gt;=NbInterm,1,0),"")</f>
        <v/>
      </c>
      <c r="L3531" s="37" t="str">
        <f aca="false">IF(G3531=1,IF(B3531="",0,IF(J3531&lt;SeuilFugitive,1,0)),"")</f>
        <v/>
      </c>
      <c r="M3531" s="37" t="str">
        <f aca="false">IF(G3531=1,IF(B3531="",IF((Fin-A3531)*24&gt;SeuilFigee,1,0),IF(J3531&gt;SeuilFigee*3600,1,0)),"")</f>
        <v/>
      </c>
      <c r="N3531" s="0" t="str">
        <f aca="false">IF(G3531=1,IF(COUNTIF(H$2:H3531,H3531)=1,COUNTIF($H:$H,H3531),""),"")</f>
        <v/>
      </c>
      <c r="O3531" s="0" t="str">
        <f aca="false">IF(G3531=1,IF(COUNTIF(I$2:I3531,I3531)=1,COUNTIF($I:$I,I3531),""),"")</f>
        <v/>
      </c>
      <c r="P3531" s="38" t="str">
        <f aca="false">IF(G3531=1,IF(COUNTIFS(C$2:C3531,C3531,G$2:G3531,1)=1,COUNTIFS($C:$C,C3531,$G:$G,1)+ROW()/10000000,""),"")</f>
        <v/>
      </c>
      <c r="Q3531" s="0" t="str">
        <f aca="false">IF(K3531=1,IF(COUNTIFS(C$2:C3531,C3531,K$2:K3531,1)=1,1,0),"")</f>
        <v/>
      </c>
      <c r="R3531" s="0" t="str">
        <f aca="false">IF(M3531=1,IF(COUNTIFS(C$2:C3531,C3531,M$2:M3531,1)=1,1,0),"")</f>
        <v/>
      </c>
      <c r="S3531" s="0" t="str">
        <f aca="false">IF(L3531=1,IF(COUNTIFS(C$2:C3531,C3531,L$2:L3531,1)=1,1,0),"")</f>
        <v/>
      </c>
      <c r="T3531" s="38" t="str">
        <f aca="false">IF(N3531="","",N3531+ROW()/10000000)</f>
        <v/>
      </c>
      <c r="U3531" s="0" t="str">
        <f aca="false">IF(G3531=1,IF(B3531="",1,0),"")</f>
        <v/>
      </c>
    </row>
    <row r="3532" customFormat="false" ht="15" hidden="false" customHeight="false" outlineLevel="0" collapsed="false">
      <c r="A3532" s="35"/>
      <c r="B3532" s="35"/>
      <c r="G3532" s="0" t="str">
        <f aca="false">IF(A3532="","",IF(AND(A3532&gt;=Debut,A3532&lt;Fin),1,0))</f>
        <v/>
      </c>
      <c r="H3532" s="0" t="str">
        <f aca="false">IF(G3532=1,INT(ROUND((A3532-Debut)*86400,0)/600),"")</f>
        <v/>
      </c>
      <c r="I3532" s="0" t="str">
        <f aca="false">IF(G3532=1,INT(ROUND((A3532-Debut)*86400,0)/3600),"")</f>
        <v/>
      </c>
      <c r="J3532" s="0" t="str">
        <f aca="false">IF(OR(A3532="",B3532=""),"",ROUND((B3532-A3532)*86400,0))</f>
        <v/>
      </c>
      <c r="K3532" s="37" t="str">
        <f aca="false">IF(G3532=1,IF(COUNTIFS($C:$C,C3532,$G:$G,1,$A:$A,"&gt;="&amp;(A3532-FenetreInterm/86400),$A:$A,"&lt;="&amp;A3532)&gt;=NbInterm,1,0),"")</f>
        <v/>
      </c>
      <c r="L3532" s="37" t="str">
        <f aca="false">IF(G3532=1,IF(B3532="",0,IF(J3532&lt;SeuilFugitive,1,0)),"")</f>
        <v/>
      </c>
      <c r="M3532" s="37" t="str">
        <f aca="false">IF(G3532=1,IF(B3532="",IF((Fin-A3532)*24&gt;SeuilFigee,1,0),IF(J3532&gt;SeuilFigee*3600,1,0)),"")</f>
        <v/>
      </c>
      <c r="N3532" s="0" t="str">
        <f aca="false">IF(G3532=1,IF(COUNTIF(H$2:H3532,H3532)=1,COUNTIF($H:$H,H3532),""),"")</f>
        <v/>
      </c>
      <c r="O3532" s="0" t="str">
        <f aca="false">IF(G3532=1,IF(COUNTIF(I$2:I3532,I3532)=1,COUNTIF($I:$I,I3532),""),"")</f>
        <v/>
      </c>
      <c r="P3532" s="38" t="str">
        <f aca="false">IF(G3532=1,IF(COUNTIFS(C$2:C3532,C3532,G$2:G3532,1)=1,COUNTIFS($C:$C,C3532,$G:$G,1)+ROW()/10000000,""),"")</f>
        <v/>
      </c>
      <c r="Q3532" s="0" t="str">
        <f aca="false">IF(K3532=1,IF(COUNTIFS(C$2:C3532,C3532,K$2:K3532,1)=1,1,0),"")</f>
        <v/>
      </c>
      <c r="R3532" s="0" t="str">
        <f aca="false">IF(M3532=1,IF(COUNTIFS(C$2:C3532,C3532,M$2:M3532,1)=1,1,0),"")</f>
        <v/>
      </c>
      <c r="S3532" s="0" t="str">
        <f aca="false">IF(L3532=1,IF(COUNTIFS(C$2:C3532,C3532,L$2:L3532,1)=1,1,0),"")</f>
        <v/>
      </c>
      <c r="T3532" s="38" t="str">
        <f aca="false">IF(N3532="","",N3532+ROW()/10000000)</f>
        <v/>
      </c>
      <c r="U3532" s="0" t="str">
        <f aca="false">IF(G3532=1,IF(B3532="",1,0),"")</f>
        <v/>
      </c>
    </row>
    <row r="3533" customFormat="false" ht="15" hidden="false" customHeight="false" outlineLevel="0" collapsed="false">
      <c r="A3533" s="35"/>
      <c r="B3533" s="35"/>
      <c r="G3533" s="0" t="str">
        <f aca="false">IF(A3533="","",IF(AND(A3533&gt;=Debut,A3533&lt;Fin),1,0))</f>
        <v/>
      </c>
      <c r="H3533" s="0" t="str">
        <f aca="false">IF(G3533=1,INT(ROUND((A3533-Debut)*86400,0)/600),"")</f>
        <v/>
      </c>
      <c r="I3533" s="0" t="str">
        <f aca="false">IF(G3533=1,INT(ROUND((A3533-Debut)*86400,0)/3600),"")</f>
        <v/>
      </c>
      <c r="J3533" s="0" t="str">
        <f aca="false">IF(OR(A3533="",B3533=""),"",ROUND((B3533-A3533)*86400,0))</f>
        <v/>
      </c>
      <c r="K3533" s="37" t="str">
        <f aca="false">IF(G3533=1,IF(COUNTIFS($C:$C,C3533,$G:$G,1,$A:$A,"&gt;="&amp;(A3533-FenetreInterm/86400),$A:$A,"&lt;="&amp;A3533)&gt;=NbInterm,1,0),"")</f>
        <v/>
      </c>
      <c r="L3533" s="37" t="str">
        <f aca="false">IF(G3533=1,IF(B3533="",0,IF(J3533&lt;SeuilFugitive,1,0)),"")</f>
        <v/>
      </c>
      <c r="M3533" s="37" t="str">
        <f aca="false">IF(G3533=1,IF(B3533="",IF((Fin-A3533)*24&gt;SeuilFigee,1,0),IF(J3533&gt;SeuilFigee*3600,1,0)),"")</f>
        <v/>
      </c>
      <c r="N3533" s="0" t="str">
        <f aca="false">IF(G3533=1,IF(COUNTIF(H$2:H3533,H3533)=1,COUNTIF($H:$H,H3533),""),"")</f>
        <v/>
      </c>
      <c r="O3533" s="0" t="str">
        <f aca="false">IF(G3533=1,IF(COUNTIF(I$2:I3533,I3533)=1,COUNTIF($I:$I,I3533),""),"")</f>
        <v/>
      </c>
      <c r="P3533" s="38" t="str">
        <f aca="false">IF(G3533=1,IF(COUNTIFS(C$2:C3533,C3533,G$2:G3533,1)=1,COUNTIFS($C:$C,C3533,$G:$G,1)+ROW()/10000000,""),"")</f>
        <v/>
      </c>
      <c r="Q3533" s="0" t="str">
        <f aca="false">IF(K3533=1,IF(COUNTIFS(C$2:C3533,C3533,K$2:K3533,1)=1,1,0),"")</f>
        <v/>
      </c>
      <c r="R3533" s="0" t="str">
        <f aca="false">IF(M3533=1,IF(COUNTIFS(C$2:C3533,C3533,M$2:M3533,1)=1,1,0),"")</f>
        <v/>
      </c>
      <c r="S3533" s="0" t="str">
        <f aca="false">IF(L3533=1,IF(COUNTIFS(C$2:C3533,C3533,L$2:L3533,1)=1,1,0),"")</f>
        <v/>
      </c>
      <c r="T3533" s="38" t="str">
        <f aca="false">IF(N3533="","",N3533+ROW()/10000000)</f>
        <v/>
      </c>
      <c r="U3533" s="0" t="str">
        <f aca="false">IF(G3533=1,IF(B3533="",1,0),"")</f>
        <v/>
      </c>
    </row>
    <row r="3534" customFormat="false" ht="15" hidden="false" customHeight="false" outlineLevel="0" collapsed="false">
      <c r="A3534" s="35"/>
      <c r="B3534" s="35"/>
      <c r="G3534" s="0" t="str">
        <f aca="false">IF(A3534="","",IF(AND(A3534&gt;=Debut,A3534&lt;Fin),1,0))</f>
        <v/>
      </c>
      <c r="H3534" s="0" t="str">
        <f aca="false">IF(G3534=1,INT(ROUND((A3534-Debut)*86400,0)/600),"")</f>
        <v/>
      </c>
      <c r="I3534" s="0" t="str">
        <f aca="false">IF(G3534=1,INT(ROUND((A3534-Debut)*86400,0)/3600),"")</f>
        <v/>
      </c>
      <c r="J3534" s="0" t="str">
        <f aca="false">IF(OR(A3534="",B3534=""),"",ROUND((B3534-A3534)*86400,0))</f>
        <v/>
      </c>
      <c r="K3534" s="37" t="str">
        <f aca="false">IF(G3534=1,IF(COUNTIFS($C:$C,C3534,$G:$G,1,$A:$A,"&gt;="&amp;(A3534-FenetreInterm/86400),$A:$A,"&lt;="&amp;A3534)&gt;=NbInterm,1,0),"")</f>
        <v/>
      </c>
      <c r="L3534" s="37" t="str">
        <f aca="false">IF(G3534=1,IF(B3534="",0,IF(J3534&lt;SeuilFugitive,1,0)),"")</f>
        <v/>
      </c>
      <c r="M3534" s="37" t="str">
        <f aca="false">IF(G3534=1,IF(B3534="",IF((Fin-A3534)*24&gt;SeuilFigee,1,0),IF(J3534&gt;SeuilFigee*3600,1,0)),"")</f>
        <v/>
      </c>
      <c r="N3534" s="0" t="str">
        <f aca="false">IF(G3534=1,IF(COUNTIF(H$2:H3534,H3534)=1,COUNTIF($H:$H,H3534),""),"")</f>
        <v/>
      </c>
      <c r="O3534" s="0" t="str">
        <f aca="false">IF(G3534=1,IF(COUNTIF(I$2:I3534,I3534)=1,COUNTIF($I:$I,I3534),""),"")</f>
        <v/>
      </c>
      <c r="P3534" s="38" t="str">
        <f aca="false">IF(G3534=1,IF(COUNTIFS(C$2:C3534,C3534,G$2:G3534,1)=1,COUNTIFS($C:$C,C3534,$G:$G,1)+ROW()/10000000,""),"")</f>
        <v/>
      </c>
      <c r="Q3534" s="0" t="str">
        <f aca="false">IF(K3534=1,IF(COUNTIFS(C$2:C3534,C3534,K$2:K3534,1)=1,1,0),"")</f>
        <v/>
      </c>
      <c r="R3534" s="0" t="str">
        <f aca="false">IF(M3534=1,IF(COUNTIFS(C$2:C3534,C3534,M$2:M3534,1)=1,1,0),"")</f>
        <v/>
      </c>
      <c r="S3534" s="0" t="str">
        <f aca="false">IF(L3534=1,IF(COUNTIFS(C$2:C3534,C3534,L$2:L3534,1)=1,1,0),"")</f>
        <v/>
      </c>
      <c r="T3534" s="38" t="str">
        <f aca="false">IF(N3534="","",N3534+ROW()/10000000)</f>
        <v/>
      </c>
      <c r="U3534" s="0" t="str">
        <f aca="false">IF(G3534=1,IF(B3534="",1,0),"")</f>
        <v/>
      </c>
    </row>
    <row r="3535" customFormat="false" ht="15" hidden="false" customHeight="false" outlineLevel="0" collapsed="false">
      <c r="A3535" s="35"/>
      <c r="B3535" s="35"/>
      <c r="G3535" s="0" t="str">
        <f aca="false">IF(A3535="","",IF(AND(A3535&gt;=Debut,A3535&lt;Fin),1,0))</f>
        <v/>
      </c>
      <c r="H3535" s="0" t="str">
        <f aca="false">IF(G3535=1,INT(ROUND((A3535-Debut)*86400,0)/600),"")</f>
        <v/>
      </c>
      <c r="I3535" s="0" t="str">
        <f aca="false">IF(G3535=1,INT(ROUND((A3535-Debut)*86400,0)/3600),"")</f>
        <v/>
      </c>
      <c r="J3535" s="0" t="str">
        <f aca="false">IF(OR(A3535="",B3535=""),"",ROUND((B3535-A3535)*86400,0))</f>
        <v/>
      </c>
      <c r="K3535" s="37" t="str">
        <f aca="false">IF(G3535=1,IF(COUNTIFS($C:$C,C3535,$G:$G,1,$A:$A,"&gt;="&amp;(A3535-FenetreInterm/86400),$A:$A,"&lt;="&amp;A3535)&gt;=NbInterm,1,0),"")</f>
        <v/>
      </c>
      <c r="L3535" s="37" t="str">
        <f aca="false">IF(G3535=1,IF(B3535="",0,IF(J3535&lt;SeuilFugitive,1,0)),"")</f>
        <v/>
      </c>
      <c r="M3535" s="37" t="str">
        <f aca="false">IF(G3535=1,IF(B3535="",IF((Fin-A3535)*24&gt;SeuilFigee,1,0),IF(J3535&gt;SeuilFigee*3600,1,0)),"")</f>
        <v/>
      </c>
      <c r="N3535" s="0" t="str">
        <f aca="false">IF(G3535=1,IF(COUNTIF(H$2:H3535,H3535)=1,COUNTIF($H:$H,H3535),""),"")</f>
        <v/>
      </c>
      <c r="O3535" s="0" t="str">
        <f aca="false">IF(G3535=1,IF(COUNTIF(I$2:I3535,I3535)=1,COUNTIF($I:$I,I3535),""),"")</f>
        <v/>
      </c>
      <c r="P3535" s="38" t="str">
        <f aca="false">IF(G3535=1,IF(COUNTIFS(C$2:C3535,C3535,G$2:G3535,1)=1,COUNTIFS($C:$C,C3535,$G:$G,1)+ROW()/10000000,""),"")</f>
        <v/>
      </c>
      <c r="Q3535" s="0" t="str">
        <f aca="false">IF(K3535=1,IF(COUNTIFS(C$2:C3535,C3535,K$2:K3535,1)=1,1,0),"")</f>
        <v/>
      </c>
      <c r="R3535" s="0" t="str">
        <f aca="false">IF(M3535=1,IF(COUNTIFS(C$2:C3535,C3535,M$2:M3535,1)=1,1,0),"")</f>
        <v/>
      </c>
      <c r="S3535" s="0" t="str">
        <f aca="false">IF(L3535=1,IF(COUNTIFS(C$2:C3535,C3535,L$2:L3535,1)=1,1,0),"")</f>
        <v/>
      </c>
      <c r="T3535" s="38" t="str">
        <f aca="false">IF(N3535="","",N3535+ROW()/10000000)</f>
        <v/>
      </c>
      <c r="U3535" s="0" t="str">
        <f aca="false">IF(G3535=1,IF(B3535="",1,0),"")</f>
        <v/>
      </c>
    </row>
    <row r="3536" customFormat="false" ht="15" hidden="false" customHeight="false" outlineLevel="0" collapsed="false">
      <c r="A3536" s="35"/>
      <c r="B3536" s="35"/>
      <c r="G3536" s="0" t="str">
        <f aca="false">IF(A3536="","",IF(AND(A3536&gt;=Debut,A3536&lt;Fin),1,0))</f>
        <v/>
      </c>
      <c r="H3536" s="0" t="str">
        <f aca="false">IF(G3536=1,INT(ROUND((A3536-Debut)*86400,0)/600),"")</f>
        <v/>
      </c>
      <c r="I3536" s="0" t="str">
        <f aca="false">IF(G3536=1,INT(ROUND((A3536-Debut)*86400,0)/3600),"")</f>
        <v/>
      </c>
      <c r="J3536" s="0" t="str">
        <f aca="false">IF(OR(A3536="",B3536=""),"",ROUND((B3536-A3536)*86400,0))</f>
        <v/>
      </c>
      <c r="K3536" s="37" t="str">
        <f aca="false">IF(G3536=1,IF(COUNTIFS($C:$C,C3536,$G:$G,1,$A:$A,"&gt;="&amp;(A3536-FenetreInterm/86400),$A:$A,"&lt;="&amp;A3536)&gt;=NbInterm,1,0),"")</f>
        <v/>
      </c>
      <c r="L3536" s="37" t="str">
        <f aca="false">IF(G3536=1,IF(B3536="",0,IF(J3536&lt;SeuilFugitive,1,0)),"")</f>
        <v/>
      </c>
      <c r="M3536" s="37" t="str">
        <f aca="false">IF(G3536=1,IF(B3536="",IF((Fin-A3536)*24&gt;SeuilFigee,1,0),IF(J3536&gt;SeuilFigee*3600,1,0)),"")</f>
        <v/>
      </c>
      <c r="N3536" s="0" t="str">
        <f aca="false">IF(G3536=1,IF(COUNTIF(H$2:H3536,H3536)=1,COUNTIF($H:$H,H3536),""),"")</f>
        <v/>
      </c>
      <c r="O3536" s="0" t="str">
        <f aca="false">IF(G3536=1,IF(COUNTIF(I$2:I3536,I3536)=1,COUNTIF($I:$I,I3536),""),"")</f>
        <v/>
      </c>
      <c r="P3536" s="38" t="str">
        <f aca="false">IF(G3536=1,IF(COUNTIFS(C$2:C3536,C3536,G$2:G3536,1)=1,COUNTIFS($C:$C,C3536,$G:$G,1)+ROW()/10000000,""),"")</f>
        <v/>
      </c>
      <c r="Q3536" s="0" t="str">
        <f aca="false">IF(K3536=1,IF(COUNTIFS(C$2:C3536,C3536,K$2:K3536,1)=1,1,0),"")</f>
        <v/>
      </c>
      <c r="R3536" s="0" t="str">
        <f aca="false">IF(M3536=1,IF(COUNTIFS(C$2:C3536,C3536,M$2:M3536,1)=1,1,0),"")</f>
        <v/>
      </c>
      <c r="S3536" s="0" t="str">
        <f aca="false">IF(L3536=1,IF(COUNTIFS(C$2:C3536,C3536,L$2:L3536,1)=1,1,0),"")</f>
        <v/>
      </c>
      <c r="T3536" s="38" t="str">
        <f aca="false">IF(N3536="","",N3536+ROW()/10000000)</f>
        <v/>
      </c>
      <c r="U3536" s="0" t="str">
        <f aca="false">IF(G3536=1,IF(B3536="",1,0),"")</f>
        <v/>
      </c>
    </row>
    <row r="3537" customFormat="false" ht="15" hidden="false" customHeight="false" outlineLevel="0" collapsed="false">
      <c r="A3537" s="35"/>
      <c r="B3537" s="35"/>
      <c r="G3537" s="0" t="str">
        <f aca="false">IF(A3537="","",IF(AND(A3537&gt;=Debut,A3537&lt;Fin),1,0))</f>
        <v/>
      </c>
      <c r="H3537" s="0" t="str">
        <f aca="false">IF(G3537=1,INT(ROUND((A3537-Debut)*86400,0)/600),"")</f>
        <v/>
      </c>
      <c r="I3537" s="0" t="str">
        <f aca="false">IF(G3537=1,INT(ROUND((A3537-Debut)*86400,0)/3600),"")</f>
        <v/>
      </c>
      <c r="J3537" s="0" t="str">
        <f aca="false">IF(OR(A3537="",B3537=""),"",ROUND((B3537-A3537)*86400,0))</f>
        <v/>
      </c>
      <c r="K3537" s="37" t="str">
        <f aca="false">IF(G3537=1,IF(COUNTIFS($C:$C,C3537,$G:$G,1,$A:$A,"&gt;="&amp;(A3537-FenetreInterm/86400),$A:$A,"&lt;="&amp;A3537)&gt;=NbInterm,1,0),"")</f>
        <v/>
      </c>
      <c r="L3537" s="37" t="str">
        <f aca="false">IF(G3537=1,IF(B3537="",0,IF(J3537&lt;SeuilFugitive,1,0)),"")</f>
        <v/>
      </c>
      <c r="M3537" s="37" t="str">
        <f aca="false">IF(G3537=1,IF(B3537="",IF((Fin-A3537)*24&gt;SeuilFigee,1,0),IF(J3537&gt;SeuilFigee*3600,1,0)),"")</f>
        <v/>
      </c>
      <c r="N3537" s="0" t="str">
        <f aca="false">IF(G3537=1,IF(COUNTIF(H$2:H3537,H3537)=1,COUNTIF($H:$H,H3537),""),"")</f>
        <v/>
      </c>
      <c r="O3537" s="0" t="str">
        <f aca="false">IF(G3537=1,IF(COUNTIF(I$2:I3537,I3537)=1,COUNTIF($I:$I,I3537),""),"")</f>
        <v/>
      </c>
      <c r="P3537" s="38" t="str">
        <f aca="false">IF(G3537=1,IF(COUNTIFS(C$2:C3537,C3537,G$2:G3537,1)=1,COUNTIFS($C:$C,C3537,$G:$G,1)+ROW()/10000000,""),"")</f>
        <v/>
      </c>
      <c r="Q3537" s="0" t="str">
        <f aca="false">IF(K3537=1,IF(COUNTIFS(C$2:C3537,C3537,K$2:K3537,1)=1,1,0),"")</f>
        <v/>
      </c>
      <c r="R3537" s="0" t="str">
        <f aca="false">IF(M3537=1,IF(COUNTIFS(C$2:C3537,C3537,M$2:M3537,1)=1,1,0),"")</f>
        <v/>
      </c>
      <c r="S3537" s="0" t="str">
        <f aca="false">IF(L3537=1,IF(COUNTIFS(C$2:C3537,C3537,L$2:L3537,1)=1,1,0),"")</f>
        <v/>
      </c>
      <c r="T3537" s="38" t="str">
        <f aca="false">IF(N3537="","",N3537+ROW()/10000000)</f>
        <v/>
      </c>
      <c r="U3537" s="0" t="str">
        <f aca="false">IF(G3537=1,IF(B3537="",1,0),"")</f>
        <v/>
      </c>
    </row>
    <row r="3538" customFormat="false" ht="15" hidden="false" customHeight="false" outlineLevel="0" collapsed="false">
      <c r="A3538" s="35"/>
      <c r="B3538" s="35"/>
      <c r="G3538" s="0" t="str">
        <f aca="false">IF(A3538="","",IF(AND(A3538&gt;=Debut,A3538&lt;Fin),1,0))</f>
        <v/>
      </c>
      <c r="H3538" s="0" t="str">
        <f aca="false">IF(G3538=1,INT(ROUND((A3538-Debut)*86400,0)/600),"")</f>
        <v/>
      </c>
      <c r="I3538" s="0" t="str">
        <f aca="false">IF(G3538=1,INT(ROUND((A3538-Debut)*86400,0)/3600),"")</f>
        <v/>
      </c>
      <c r="J3538" s="0" t="str">
        <f aca="false">IF(OR(A3538="",B3538=""),"",ROUND((B3538-A3538)*86400,0))</f>
        <v/>
      </c>
      <c r="K3538" s="37" t="str">
        <f aca="false">IF(G3538=1,IF(COUNTIFS($C:$C,C3538,$G:$G,1,$A:$A,"&gt;="&amp;(A3538-FenetreInterm/86400),$A:$A,"&lt;="&amp;A3538)&gt;=NbInterm,1,0),"")</f>
        <v/>
      </c>
      <c r="L3538" s="37" t="str">
        <f aca="false">IF(G3538=1,IF(B3538="",0,IF(J3538&lt;SeuilFugitive,1,0)),"")</f>
        <v/>
      </c>
      <c r="M3538" s="37" t="str">
        <f aca="false">IF(G3538=1,IF(B3538="",IF((Fin-A3538)*24&gt;SeuilFigee,1,0),IF(J3538&gt;SeuilFigee*3600,1,0)),"")</f>
        <v/>
      </c>
      <c r="N3538" s="0" t="str">
        <f aca="false">IF(G3538=1,IF(COUNTIF(H$2:H3538,H3538)=1,COUNTIF($H:$H,H3538),""),"")</f>
        <v/>
      </c>
      <c r="O3538" s="0" t="str">
        <f aca="false">IF(G3538=1,IF(COUNTIF(I$2:I3538,I3538)=1,COUNTIF($I:$I,I3538),""),"")</f>
        <v/>
      </c>
      <c r="P3538" s="38" t="str">
        <f aca="false">IF(G3538=1,IF(COUNTIFS(C$2:C3538,C3538,G$2:G3538,1)=1,COUNTIFS($C:$C,C3538,$G:$G,1)+ROW()/10000000,""),"")</f>
        <v/>
      </c>
      <c r="Q3538" s="0" t="str">
        <f aca="false">IF(K3538=1,IF(COUNTIFS(C$2:C3538,C3538,K$2:K3538,1)=1,1,0),"")</f>
        <v/>
      </c>
      <c r="R3538" s="0" t="str">
        <f aca="false">IF(M3538=1,IF(COUNTIFS(C$2:C3538,C3538,M$2:M3538,1)=1,1,0),"")</f>
        <v/>
      </c>
      <c r="S3538" s="0" t="str">
        <f aca="false">IF(L3538=1,IF(COUNTIFS(C$2:C3538,C3538,L$2:L3538,1)=1,1,0),"")</f>
        <v/>
      </c>
      <c r="T3538" s="38" t="str">
        <f aca="false">IF(N3538="","",N3538+ROW()/10000000)</f>
        <v/>
      </c>
      <c r="U3538" s="0" t="str">
        <f aca="false">IF(G3538=1,IF(B3538="",1,0),"")</f>
        <v/>
      </c>
    </row>
    <row r="3539" customFormat="false" ht="15" hidden="false" customHeight="false" outlineLevel="0" collapsed="false">
      <c r="A3539" s="35"/>
      <c r="B3539" s="35"/>
      <c r="G3539" s="0" t="str">
        <f aca="false">IF(A3539="","",IF(AND(A3539&gt;=Debut,A3539&lt;Fin),1,0))</f>
        <v/>
      </c>
      <c r="H3539" s="0" t="str">
        <f aca="false">IF(G3539=1,INT(ROUND((A3539-Debut)*86400,0)/600),"")</f>
        <v/>
      </c>
      <c r="I3539" s="0" t="str">
        <f aca="false">IF(G3539=1,INT(ROUND((A3539-Debut)*86400,0)/3600),"")</f>
        <v/>
      </c>
      <c r="J3539" s="0" t="str">
        <f aca="false">IF(OR(A3539="",B3539=""),"",ROUND((B3539-A3539)*86400,0))</f>
        <v/>
      </c>
      <c r="K3539" s="37" t="str">
        <f aca="false">IF(G3539=1,IF(COUNTIFS($C:$C,C3539,$G:$G,1,$A:$A,"&gt;="&amp;(A3539-FenetreInterm/86400),$A:$A,"&lt;="&amp;A3539)&gt;=NbInterm,1,0),"")</f>
        <v/>
      </c>
      <c r="L3539" s="37" t="str">
        <f aca="false">IF(G3539=1,IF(B3539="",0,IF(J3539&lt;SeuilFugitive,1,0)),"")</f>
        <v/>
      </c>
      <c r="M3539" s="37" t="str">
        <f aca="false">IF(G3539=1,IF(B3539="",IF((Fin-A3539)*24&gt;SeuilFigee,1,0),IF(J3539&gt;SeuilFigee*3600,1,0)),"")</f>
        <v/>
      </c>
      <c r="N3539" s="0" t="str">
        <f aca="false">IF(G3539=1,IF(COUNTIF(H$2:H3539,H3539)=1,COUNTIF($H:$H,H3539),""),"")</f>
        <v/>
      </c>
      <c r="O3539" s="0" t="str">
        <f aca="false">IF(G3539=1,IF(COUNTIF(I$2:I3539,I3539)=1,COUNTIF($I:$I,I3539),""),"")</f>
        <v/>
      </c>
      <c r="P3539" s="38" t="str">
        <f aca="false">IF(G3539=1,IF(COUNTIFS(C$2:C3539,C3539,G$2:G3539,1)=1,COUNTIFS($C:$C,C3539,$G:$G,1)+ROW()/10000000,""),"")</f>
        <v/>
      </c>
      <c r="Q3539" s="0" t="str">
        <f aca="false">IF(K3539=1,IF(COUNTIFS(C$2:C3539,C3539,K$2:K3539,1)=1,1,0),"")</f>
        <v/>
      </c>
      <c r="R3539" s="0" t="str">
        <f aca="false">IF(M3539=1,IF(COUNTIFS(C$2:C3539,C3539,M$2:M3539,1)=1,1,0),"")</f>
        <v/>
      </c>
      <c r="S3539" s="0" t="str">
        <f aca="false">IF(L3539=1,IF(COUNTIFS(C$2:C3539,C3539,L$2:L3539,1)=1,1,0),"")</f>
        <v/>
      </c>
      <c r="T3539" s="38" t="str">
        <f aca="false">IF(N3539="","",N3539+ROW()/10000000)</f>
        <v/>
      </c>
      <c r="U3539" s="0" t="str">
        <f aca="false">IF(G3539=1,IF(B3539="",1,0),"")</f>
        <v/>
      </c>
    </row>
    <row r="3540" customFormat="false" ht="15" hidden="false" customHeight="false" outlineLevel="0" collapsed="false">
      <c r="A3540" s="35"/>
      <c r="B3540" s="35"/>
      <c r="G3540" s="0" t="str">
        <f aca="false">IF(A3540="","",IF(AND(A3540&gt;=Debut,A3540&lt;Fin),1,0))</f>
        <v/>
      </c>
      <c r="H3540" s="0" t="str">
        <f aca="false">IF(G3540=1,INT(ROUND((A3540-Debut)*86400,0)/600),"")</f>
        <v/>
      </c>
      <c r="I3540" s="0" t="str">
        <f aca="false">IF(G3540=1,INT(ROUND((A3540-Debut)*86400,0)/3600),"")</f>
        <v/>
      </c>
      <c r="J3540" s="0" t="str">
        <f aca="false">IF(OR(A3540="",B3540=""),"",ROUND((B3540-A3540)*86400,0))</f>
        <v/>
      </c>
      <c r="K3540" s="37" t="str">
        <f aca="false">IF(G3540=1,IF(COUNTIFS($C:$C,C3540,$G:$G,1,$A:$A,"&gt;="&amp;(A3540-FenetreInterm/86400),$A:$A,"&lt;="&amp;A3540)&gt;=NbInterm,1,0),"")</f>
        <v/>
      </c>
      <c r="L3540" s="37" t="str">
        <f aca="false">IF(G3540=1,IF(B3540="",0,IF(J3540&lt;SeuilFugitive,1,0)),"")</f>
        <v/>
      </c>
      <c r="M3540" s="37" t="str">
        <f aca="false">IF(G3540=1,IF(B3540="",IF((Fin-A3540)*24&gt;SeuilFigee,1,0),IF(J3540&gt;SeuilFigee*3600,1,0)),"")</f>
        <v/>
      </c>
      <c r="N3540" s="0" t="str">
        <f aca="false">IF(G3540=1,IF(COUNTIF(H$2:H3540,H3540)=1,COUNTIF($H:$H,H3540),""),"")</f>
        <v/>
      </c>
      <c r="O3540" s="0" t="str">
        <f aca="false">IF(G3540=1,IF(COUNTIF(I$2:I3540,I3540)=1,COUNTIF($I:$I,I3540),""),"")</f>
        <v/>
      </c>
      <c r="P3540" s="38" t="str">
        <f aca="false">IF(G3540=1,IF(COUNTIFS(C$2:C3540,C3540,G$2:G3540,1)=1,COUNTIFS($C:$C,C3540,$G:$G,1)+ROW()/10000000,""),"")</f>
        <v/>
      </c>
      <c r="Q3540" s="0" t="str">
        <f aca="false">IF(K3540=1,IF(COUNTIFS(C$2:C3540,C3540,K$2:K3540,1)=1,1,0),"")</f>
        <v/>
      </c>
      <c r="R3540" s="0" t="str">
        <f aca="false">IF(M3540=1,IF(COUNTIFS(C$2:C3540,C3540,M$2:M3540,1)=1,1,0),"")</f>
        <v/>
      </c>
      <c r="S3540" s="0" t="str">
        <f aca="false">IF(L3540=1,IF(COUNTIFS(C$2:C3540,C3540,L$2:L3540,1)=1,1,0),"")</f>
        <v/>
      </c>
      <c r="T3540" s="38" t="str">
        <f aca="false">IF(N3540="","",N3540+ROW()/10000000)</f>
        <v/>
      </c>
      <c r="U3540" s="0" t="str">
        <f aca="false">IF(G3540=1,IF(B3540="",1,0),"")</f>
        <v/>
      </c>
    </row>
    <row r="3541" customFormat="false" ht="15" hidden="false" customHeight="false" outlineLevel="0" collapsed="false">
      <c r="A3541" s="35"/>
      <c r="B3541" s="35"/>
      <c r="G3541" s="0" t="str">
        <f aca="false">IF(A3541="","",IF(AND(A3541&gt;=Debut,A3541&lt;Fin),1,0))</f>
        <v/>
      </c>
      <c r="H3541" s="0" t="str">
        <f aca="false">IF(G3541=1,INT(ROUND((A3541-Debut)*86400,0)/600),"")</f>
        <v/>
      </c>
      <c r="I3541" s="0" t="str">
        <f aca="false">IF(G3541=1,INT(ROUND((A3541-Debut)*86400,0)/3600),"")</f>
        <v/>
      </c>
      <c r="J3541" s="0" t="str">
        <f aca="false">IF(OR(A3541="",B3541=""),"",ROUND((B3541-A3541)*86400,0))</f>
        <v/>
      </c>
      <c r="K3541" s="37" t="str">
        <f aca="false">IF(G3541=1,IF(COUNTIFS($C:$C,C3541,$G:$G,1,$A:$A,"&gt;="&amp;(A3541-FenetreInterm/86400),$A:$A,"&lt;="&amp;A3541)&gt;=NbInterm,1,0),"")</f>
        <v/>
      </c>
      <c r="L3541" s="37" t="str">
        <f aca="false">IF(G3541=1,IF(B3541="",0,IF(J3541&lt;SeuilFugitive,1,0)),"")</f>
        <v/>
      </c>
      <c r="M3541" s="37" t="str">
        <f aca="false">IF(G3541=1,IF(B3541="",IF((Fin-A3541)*24&gt;SeuilFigee,1,0),IF(J3541&gt;SeuilFigee*3600,1,0)),"")</f>
        <v/>
      </c>
      <c r="N3541" s="0" t="str">
        <f aca="false">IF(G3541=1,IF(COUNTIF(H$2:H3541,H3541)=1,COUNTIF($H:$H,H3541),""),"")</f>
        <v/>
      </c>
      <c r="O3541" s="0" t="str">
        <f aca="false">IF(G3541=1,IF(COUNTIF(I$2:I3541,I3541)=1,COUNTIF($I:$I,I3541),""),"")</f>
        <v/>
      </c>
      <c r="P3541" s="38" t="str">
        <f aca="false">IF(G3541=1,IF(COUNTIFS(C$2:C3541,C3541,G$2:G3541,1)=1,COUNTIFS($C:$C,C3541,$G:$G,1)+ROW()/10000000,""),"")</f>
        <v/>
      </c>
      <c r="Q3541" s="0" t="str">
        <f aca="false">IF(K3541=1,IF(COUNTIFS(C$2:C3541,C3541,K$2:K3541,1)=1,1,0),"")</f>
        <v/>
      </c>
      <c r="R3541" s="0" t="str">
        <f aca="false">IF(M3541=1,IF(COUNTIFS(C$2:C3541,C3541,M$2:M3541,1)=1,1,0),"")</f>
        <v/>
      </c>
      <c r="S3541" s="0" t="str">
        <f aca="false">IF(L3541=1,IF(COUNTIFS(C$2:C3541,C3541,L$2:L3541,1)=1,1,0),"")</f>
        <v/>
      </c>
      <c r="T3541" s="38" t="str">
        <f aca="false">IF(N3541="","",N3541+ROW()/10000000)</f>
        <v/>
      </c>
      <c r="U3541" s="0" t="str">
        <f aca="false">IF(G3541=1,IF(B3541="",1,0),"")</f>
        <v/>
      </c>
    </row>
    <row r="3542" customFormat="false" ht="15" hidden="false" customHeight="false" outlineLevel="0" collapsed="false">
      <c r="A3542" s="35"/>
      <c r="B3542" s="35"/>
      <c r="G3542" s="0" t="str">
        <f aca="false">IF(A3542="","",IF(AND(A3542&gt;=Debut,A3542&lt;Fin),1,0))</f>
        <v/>
      </c>
      <c r="H3542" s="0" t="str">
        <f aca="false">IF(G3542=1,INT(ROUND((A3542-Debut)*86400,0)/600),"")</f>
        <v/>
      </c>
      <c r="I3542" s="0" t="str">
        <f aca="false">IF(G3542=1,INT(ROUND((A3542-Debut)*86400,0)/3600),"")</f>
        <v/>
      </c>
      <c r="J3542" s="0" t="str">
        <f aca="false">IF(OR(A3542="",B3542=""),"",ROUND((B3542-A3542)*86400,0))</f>
        <v/>
      </c>
      <c r="K3542" s="37" t="str">
        <f aca="false">IF(G3542=1,IF(COUNTIFS($C:$C,C3542,$G:$G,1,$A:$A,"&gt;="&amp;(A3542-FenetreInterm/86400),$A:$A,"&lt;="&amp;A3542)&gt;=NbInterm,1,0),"")</f>
        <v/>
      </c>
      <c r="L3542" s="37" t="str">
        <f aca="false">IF(G3542=1,IF(B3542="",0,IF(J3542&lt;SeuilFugitive,1,0)),"")</f>
        <v/>
      </c>
      <c r="M3542" s="37" t="str">
        <f aca="false">IF(G3542=1,IF(B3542="",IF((Fin-A3542)*24&gt;SeuilFigee,1,0),IF(J3542&gt;SeuilFigee*3600,1,0)),"")</f>
        <v/>
      </c>
      <c r="N3542" s="0" t="str">
        <f aca="false">IF(G3542=1,IF(COUNTIF(H$2:H3542,H3542)=1,COUNTIF($H:$H,H3542),""),"")</f>
        <v/>
      </c>
      <c r="O3542" s="0" t="str">
        <f aca="false">IF(G3542=1,IF(COUNTIF(I$2:I3542,I3542)=1,COUNTIF($I:$I,I3542),""),"")</f>
        <v/>
      </c>
      <c r="P3542" s="38" t="str">
        <f aca="false">IF(G3542=1,IF(COUNTIFS(C$2:C3542,C3542,G$2:G3542,1)=1,COUNTIFS($C:$C,C3542,$G:$G,1)+ROW()/10000000,""),"")</f>
        <v/>
      </c>
      <c r="Q3542" s="0" t="str">
        <f aca="false">IF(K3542=1,IF(COUNTIFS(C$2:C3542,C3542,K$2:K3542,1)=1,1,0),"")</f>
        <v/>
      </c>
      <c r="R3542" s="0" t="str">
        <f aca="false">IF(M3542=1,IF(COUNTIFS(C$2:C3542,C3542,M$2:M3542,1)=1,1,0),"")</f>
        <v/>
      </c>
      <c r="S3542" s="0" t="str">
        <f aca="false">IF(L3542=1,IF(COUNTIFS(C$2:C3542,C3542,L$2:L3542,1)=1,1,0),"")</f>
        <v/>
      </c>
      <c r="T3542" s="38" t="str">
        <f aca="false">IF(N3542="","",N3542+ROW()/10000000)</f>
        <v/>
      </c>
      <c r="U3542" s="0" t="str">
        <f aca="false">IF(G3542=1,IF(B3542="",1,0),"")</f>
        <v/>
      </c>
    </row>
    <row r="3543" customFormat="false" ht="15" hidden="false" customHeight="false" outlineLevel="0" collapsed="false">
      <c r="A3543" s="35"/>
      <c r="B3543" s="35"/>
      <c r="G3543" s="0" t="str">
        <f aca="false">IF(A3543="","",IF(AND(A3543&gt;=Debut,A3543&lt;Fin),1,0))</f>
        <v/>
      </c>
      <c r="H3543" s="0" t="str">
        <f aca="false">IF(G3543=1,INT(ROUND((A3543-Debut)*86400,0)/600),"")</f>
        <v/>
      </c>
      <c r="I3543" s="0" t="str">
        <f aca="false">IF(G3543=1,INT(ROUND((A3543-Debut)*86400,0)/3600),"")</f>
        <v/>
      </c>
      <c r="J3543" s="0" t="str">
        <f aca="false">IF(OR(A3543="",B3543=""),"",ROUND((B3543-A3543)*86400,0))</f>
        <v/>
      </c>
      <c r="K3543" s="37" t="str">
        <f aca="false">IF(G3543=1,IF(COUNTIFS($C:$C,C3543,$G:$G,1,$A:$A,"&gt;="&amp;(A3543-FenetreInterm/86400),$A:$A,"&lt;="&amp;A3543)&gt;=NbInterm,1,0),"")</f>
        <v/>
      </c>
      <c r="L3543" s="37" t="str">
        <f aca="false">IF(G3543=1,IF(B3543="",0,IF(J3543&lt;SeuilFugitive,1,0)),"")</f>
        <v/>
      </c>
      <c r="M3543" s="37" t="str">
        <f aca="false">IF(G3543=1,IF(B3543="",IF((Fin-A3543)*24&gt;SeuilFigee,1,0),IF(J3543&gt;SeuilFigee*3600,1,0)),"")</f>
        <v/>
      </c>
      <c r="N3543" s="0" t="str">
        <f aca="false">IF(G3543=1,IF(COUNTIF(H$2:H3543,H3543)=1,COUNTIF($H:$H,H3543),""),"")</f>
        <v/>
      </c>
      <c r="O3543" s="0" t="str">
        <f aca="false">IF(G3543=1,IF(COUNTIF(I$2:I3543,I3543)=1,COUNTIF($I:$I,I3543),""),"")</f>
        <v/>
      </c>
      <c r="P3543" s="38" t="str">
        <f aca="false">IF(G3543=1,IF(COUNTIFS(C$2:C3543,C3543,G$2:G3543,1)=1,COUNTIFS($C:$C,C3543,$G:$G,1)+ROW()/10000000,""),"")</f>
        <v/>
      </c>
      <c r="Q3543" s="0" t="str">
        <f aca="false">IF(K3543=1,IF(COUNTIFS(C$2:C3543,C3543,K$2:K3543,1)=1,1,0),"")</f>
        <v/>
      </c>
      <c r="R3543" s="0" t="str">
        <f aca="false">IF(M3543=1,IF(COUNTIFS(C$2:C3543,C3543,M$2:M3543,1)=1,1,0),"")</f>
        <v/>
      </c>
      <c r="S3543" s="0" t="str">
        <f aca="false">IF(L3543=1,IF(COUNTIFS(C$2:C3543,C3543,L$2:L3543,1)=1,1,0),"")</f>
        <v/>
      </c>
      <c r="T3543" s="38" t="str">
        <f aca="false">IF(N3543="","",N3543+ROW()/10000000)</f>
        <v/>
      </c>
      <c r="U3543" s="0" t="str">
        <f aca="false">IF(G3543=1,IF(B3543="",1,0),"")</f>
        <v/>
      </c>
    </row>
    <row r="3544" customFormat="false" ht="15" hidden="false" customHeight="false" outlineLevel="0" collapsed="false">
      <c r="A3544" s="35"/>
      <c r="B3544" s="35"/>
      <c r="G3544" s="0" t="str">
        <f aca="false">IF(A3544="","",IF(AND(A3544&gt;=Debut,A3544&lt;Fin),1,0))</f>
        <v/>
      </c>
      <c r="H3544" s="0" t="str">
        <f aca="false">IF(G3544=1,INT(ROUND((A3544-Debut)*86400,0)/600),"")</f>
        <v/>
      </c>
      <c r="I3544" s="0" t="str">
        <f aca="false">IF(G3544=1,INT(ROUND((A3544-Debut)*86400,0)/3600),"")</f>
        <v/>
      </c>
      <c r="J3544" s="0" t="str">
        <f aca="false">IF(OR(A3544="",B3544=""),"",ROUND((B3544-A3544)*86400,0))</f>
        <v/>
      </c>
      <c r="K3544" s="37" t="str">
        <f aca="false">IF(G3544=1,IF(COUNTIFS($C:$C,C3544,$G:$G,1,$A:$A,"&gt;="&amp;(A3544-FenetreInterm/86400),$A:$A,"&lt;="&amp;A3544)&gt;=NbInterm,1,0),"")</f>
        <v/>
      </c>
      <c r="L3544" s="37" t="str">
        <f aca="false">IF(G3544=1,IF(B3544="",0,IF(J3544&lt;SeuilFugitive,1,0)),"")</f>
        <v/>
      </c>
      <c r="M3544" s="37" t="str">
        <f aca="false">IF(G3544=1,IF(B3544="",IF((Fin-A3544)*24&gt;SeuilFigee,1,0),IF(J3544&gt;SeuilFigee*3600,1,0)),"")</f>
        <v/>
      </c>
      <c r="N3544" s="0" t="str">
        <f aca="false">IF(G3544=1,IF(COUNTIF(H$2:H3544,H3544)=1,COUNTIF($H:$H,H3544),""),"")</f>
        <v/>
      </c>
      <c r="O3544" s="0" t="str">
        <f aca="false">IF(G3544=1,IF(COUNTIF(I$2:I3544,I3544)=1,COUNTIF($I:$I,I3544),""),"")</f>
        <v/>
      </c>
      <c r="P3544" s="38" t="str">
        <f aca="false">IF(G3544=1,IF(COUNTIFS(C$2:C3544,C3544,G$2:G3544,1)=1,COUNTIFS($C:$C,C3544,$G:$G,1)+ROW()/10000000,""),"")</f>
        <v/>
      </c>
      <c r="Q3544" s="0" t="str">
        <f aca="false">IF(K3544=1,IF(COUNTIFS(C$2:C3544,C3544,K$2:K3544,1)=1,1,0),"")</f>
        <v/>
      </c>
      <c r="R3544" s="0" t="str">
        <f aca="false">IF(M3544=1,IF(COUNTIFS(C$2:C3544,C3544,M$2:M3544,1)=1,1,0),"")</f>
        <v/>
      </c>
      <c r="S3544" s="0" t="str">
        <f aca="false">IF(L3544=1,IF(COUNTIFS(C$2:C3544,C3544,L$2:L3544,1)=1,1,0),"")</f>
        <v/>
      </c>
      <c r="T3544" s="38" t="str">
        <f aca="false">IF(N3544="","",N3544+ROW()/10000000)</f>
        <v/>
      </c>
      <c r="U3544" s="0" t="str">
        <f aca="false">IF(G3544=1,IF(B3544="",1,0),"")</f>
        <v/>
      </c>
    </row>
    <row r="3545" customFormat="false" ht="15" hidden="false" customHeight="false" outlineLevel="0" collapsed="false">
      <c r="A3545" s="35"/>
      <c r="B3545" s="35"/>
      <c r="G3545" s="0" t="str">
        <f aca="false">IF(A3545="","",IF(AND(A3545&gt;=Debut,A3545&lt;Fin),1,0))</f>
        <v/>
      </c>
      <c r="H3545" s="0" t="str">
        <f aca="false">IF(G3545=1,INT(ROUND((A3545-Debut)*86400,0)/600),"")</f>
        <v/>
      </c>
      <c r="I3545" s="0" t="str">
        <f aca="false">IF(G3545=1,INT(ROUND((A3545-Debut)*86400,0)/3600),"")</f>
        <v/>
      </c>
      <c r="J3545" s="0" t="str">
        <f aca="false">IF(OR(A3545="",B3545=""),"",ROUND((B3545-A3545)*86400,0))</f>
        <v/>
      </c>
      <c r="K3545" s="37" t="str">
        <f aca="false">IF(G3545=1,IF(COUNTIFS($C:$C,C3545,$G:$G,1,$A:$A,"&gt;="&amp;(A3545-FenetreInterm/86400),$A:$A,"&lt;="&amp;A3545)&gt;=NbInterm,1,0),"")</f>
        <v/>
      </c>
      <c r="L3545" s="37" t="str">
        <f aca="false">IF(G3545=1,IF(B3545="",0,IF(J3545&lt;SeuilFugitive,1,0)),"")</f>
        <v/>
      </c>
      <c r="M3545" s="37" t="str">
        <f aca="false">IF(G3545=1,IF(B3545="",IF((Fin-A3545)*24&gt;SeuilFigee,1,0),IF(J3545&gt;SeuilFigee*3600,1,0)),"")</f>
        <v/>
      </c>
      <c r="N3545" s="0" t="str">
        <f aca="false">IF(G3545=1,IF(COUNTIF(H$2:H3545,H3545)=1,COUNTIF($H:$H,H3545),""),"")</f>
        <v/>
      </c>
      <c r="O3545" s="0" t="str">
        <f aca="false">IF(G3545=1,IF(COUNTIF(I$2:I3545,I3545)=1,COUNTIF($I:$I,I3545),""),"")</f>
        <v/>
      </c>
      <c r="P3545" s="38" t="str">
        <f aca="false">IF(G3545=1,IF(COUNTIFS(C$2:C3545,C3545,G$2:G3545,1)=1,COUNTIFS($C:$C,C3545,$G:$G,1)+ROW()/10000000,""),"")</f>
        <v/>
      </c>
      <c r="Q3545" s="0" t="str">
        <f aca="false">IF(K3545=1,IF(COUNTIFS(C$2:C3545,C3545,K$2:K3545,1)=1,1,0),"")</f>
        <v/>
      </c>
      <c r="R3545" s="0" t="str">
        <f aca="false">IF(M3545=1,IF(COUNTIFS(C$2:C3545,C3545,M$2:M3545,1)=1,1,0),"")</f>
        <v/>
      </c>
      <c r="S3545" s="0" t="str">
        <f aca="false">IF(L3545=1,IF(COUNTIFS(C$2:C3545,C3545,L$2:L3545,1)=1,1,0),"")</f>
        <v/>
      </c>
      <c r="T3545" s="38" t="str">
        <f aca="false">IF(N3545="","",N3545+ROW()/10000000)</f>
        <v/>
      </c>
      <c r="U3545" s="0" t="str">
        <f aca="false">IF(G3545=1,IF(B3545="",1,0),"")</f>
        <v/>
      </c>
    </row>
    <row r="3546" customFormat="false" ht="15" hidden="false" customHeight="false" outlineLevel="0" collapsed="false">
      <c r="A3546" s="35"/>
      <c r="B3546" s="35"/>
      <c r="G3546" s="0" t="str">
        <f aca="false">IF(A3546="","",IF(AND(A3546&gt;=Debut,A3546&lt;Fin),1,0))</f>
        <v/>
      </c>
      <c r="H3546" s="0" t="str">
        <f aca="false">IF(G3546=1,INT(ROUND((A3546-Debut)*86400,0)/600),"")</f>
        <v/>
      </c>
      <c r="I3546" s="0" t="str">
        <f aca="false">IF(G3546=1,INT(ROUND((A3546-Debut)*86400,0)/3600),"")</f>
        <v/>
      </c>
      <c r="J3546" s="0" t="str">
        <f aca="false">IF(OR(A3546="",B3546=""),"",ROUND((B3546-A3546)*86400,0))</f>
        <v/>
      </c>
      <c r="K3546" s="37" t="str">
        <f aca="false">IF(G3546=1,IF(COUNTIFS($C:$C,C3546,$G:$G,1,$A:$A,"&gt;="&amp;(A3546-FenetreInterm/86400),$A:$A,"&lt;="&amp;A3546)&gt;=NbInterm,1,0),"")</f>
        <v/>
      </c>
      <c r="L3546" s="37" t="str">
        <f aca="false">IF(G3546=1,IF(B3546="",0,IF(J3546&lt;SeuilFugitive,1,0)),"")</f>
        <v/>
      </c>
      <c r="M3546" s="37" t="str">
        <f aca="false">IF(G3546=1,IF(B3546="",IF((Fin-A3546)*24&gt;SeuilFigee,1,0),IF(J3546&gt;SeuilFigee*3600,1,0)),"")</f>
        <v/>
      </c>
      <c r="N3546" s="0" t="str">
        <f aca="false">IF(G3546=1,IF(COUNTIF(H$2:H3546,H3546)=1,COUNTIF($H:$H,H3546),""),"")</f>
        <v/>
      </c>
      <c r="O3546" s="0" t="str">
        <f aca="false">IF(G3546=1,IF(COUNTIF(I$2:I3546,I3546)=1,COUNTIF($I:$I,I3546),""),"")</f>
        <v/>
      </c>
      <c r="P3546" s="38" t="str">
        <f aca="false">IF(G3546=1,IF(COUNTIFS(C$2:C3546,C3546,G$2:G3546,1)=1,COUNTIFS($C:$C,C3546,$G:$G,1)+ROW()/10000000,""),"")</f>
        <v/>
      </c>
      <c r="Q3546" s="0" t="str">
        <f aca="false">IF(K3546=1,IF(COUNTIFS(C$2:C3546,C3546,K$2:K3546,1)=1,1,0),"")</f>
        <v/>
      </c>
      <c r="R3546" s="0" t="str">
        <f aca="false">IF(M3546=1,IF(COUNTIFS(C$2:C3546,C3546,M$2:M3546,1)=1,1,0),"")</f>
        <v/>
      </c>
      <c r="S3546" s="0" t="str">
        <f aca="false">IF(L3546=1,IF(COUNTIFS(C$2:C3546,C3546,L$2:L3546,1)=1,1,0),"")</f>
        <v/>
      </c>
      <c r="T3546" s="38" t="str">
        <f aca="false">IF(N3546="","",N3546+ROW()/10000000)</f>
        <v/>
      </c>
      <c r="U3546" s="0" t="str">
        <f aca="false">IF(G3546=1,IF(B3546="",1,0),"")</f>
        <v/>
      </c>
    </row>
    <row r="3547" customFormat="false" ht="15" hidden="false" customHeight="false" outlineLevel="0" collapsed="false">
      <c r="A3547" s="35"/>
      <c r="B3547" s="35"/>
      <c r="G3547" s="0" t="str">
        <f aca="false">IF(A3547="","",IF(AND(A3547&gt;=Debut,A3547&lt;Fin),1,0))</f>
        <v/>
      </c>
      <c r="H3547" s="0" t="str">
        <f aca="false">IF(G3547=1,INT(ROUND((A3547-Debut)*86400,0)/600),"")</f>
        <v/>
      </c>
      <c r="I3547" s="0" t="str">
        <f aca="false">IF(G3547=1,INT(ROUND((A3547-Debut)*86400,0)/3600),"")</f>
        <v/>
      </c>
      <c r="J3547" s="0" t="str">
        <f aca="false">IF(OR(A3547="",B3547=""),"",ROUND((B3547-A3547)*86400,0))</f>
        <v/>
      </c>
      <c r="K3547" s="37" t="str">
        <f aca="false">IF(G3547=1,IF(COUNTIFS($C:$C,C3547,$G:$G,1,$A:$A,"&gt;="&amp;(A3547-FenetreInterm/86400),$A:$A,"&lt;="&amp;A3547)&gt;=NbInterm,1,0),"")</f>
        <v/>
      </c>
      <c r="L3547" s="37" t="str">
        <f aca="false">IF(G3547=1,IF(B3547="",0,IF(J3547&lt;SeuilFugitive,1,0)),"")</f>
        <v/>
      </c>
      <c r="M3547" s="37" t="str">
        <f aca="false">IF(G3547=1,IF(B3547="",IF((Fin-A3547)*24&gt;SeuilFigee,1,0),IF(J3547&gt;SeuilFigee*3600,1,0)),"")</f>
        <v/>
      </c>
      <c r="N3547" s="0" t="str">
        <f aca="false">IF(G3547=1,IF(COUNTIF(H$2:H3547,H3547)=1,COUNTIF($H:$H,H3547),""),"")</f>
        <v/>
      </c>
      <c r="O3547" s="0" t="str">
        <f aca="false">IF(G3547=1,IF(COUNTIF(I$2:I3547,I3547)=1,COUNTIF($I:$I,I3547),""),"")</f>
        <v/>
      </c>
      <c r="P3547" s="38" t="str">
        <f aca="false">IF(G3547=1,IF(COUNTIFS(C$2:C3547,C3547,G$2:G3547,1)=1,COUNTIFS($C:$C,C3547,$G:$G,1)+ROW()/10000000,""),"")</f>
        <v/>
      </c>
      <c r="Q3547" s="0" t="str">
        <f aca="false">IF(K3547=1,IF(COUNTIFS(C$2:C3547,C3547,K$2:K3547,1)=1,1,0),"")</f>
        <v/>
      </c>
      <c r="R3547" s="0" t="str">
        <f aca="false">IF(M3547=1,IF(COUNTIFS(C$2:C3547,C3547,M$2:M3547,1)=1,1,0),"")</f>
        <v/>
      </c>
      <c r="S3547" s="0" t="str">
        <f aca="false">IF(L3547=1,IF(COUNTIFS(C$2:C3547,C3547,L$2:L3547,1)=1,1,0),"")</f>
        <v/>
      </c>
      <c r="T3547" s="38" t="str">
        <f aca="false">IF(N3547="","",N3547+ROW()/10000000)</f>
        <v/>
      </c>
      <c r="U3547" s="0" t="str">
        <f aca="false">IF(G3547=1,IF(B3547="",1,0),"")</f>
        <v/>
      </c>
    </row>
    <row r="3548" customFormat="false" ht="15" hidden="false" customHeight="false" outlineLevel="0" collapsed="false">
      <c r="A3548" s="35"/>
      <c r="B3548" s="35"/>
      <c r="G3548" s="0" t="str">
        <f aca="false">IF(A3548="","",IF(AND(A3548&gt;=Debut,A3548&lt;Fin),1,0))</f>
        <v/>
      </c>
      <c r="H3548" s="0" t="str">
        <f aca="false">IF(G3548=1,INT(ROUND((A3548-Debut)*86400,0)/600),"")</f>
        <v/>
      </c>
      <c r="I3548" s="0" t="str">
        <f aca="false">IF(G3548=1,INT(ROUND((A3548-Debut)*86400,0)/3600),"")</f>
        <v/>
      </c>
      <c r="J3548" s="0" t="str">
        <f aca="false">IF(OR(A3548="",B3548=""),"",ROUND((B3548-A3548)*86400,0))</f>
        <v/>
      </c>
      <c r="K3548" s="37" t="str">
        <f aca="false">IF(G3548=1,IF(COUNTIFS($C:$C,C3548,$G:$G,1,$A:$A,"&gt;="&amp;(A3548-FenetreInterm/86400),$A:$A,"&lt;="&amp;A3548)&gt;=NbInterm,1,0),"")</f>
        <v/>
      </c>
      <c r="L3548" s="37" t="str">
        <f aca="false">IF(G3548=1,IF(B3548="",0,IF(J3548&lt;SeuilFugitive,1,0)),"")</f>
        <v/>
      </c>
      <c r="M3548" s="37" t="str">
        <f aca="false">IF(G3548=1,IF(B3548="",IF((Fin-A3548)*24&gt;SeuilFigee,1,0),IF(J3548&gt;SeuilFigee*3600,1,0)),"")</f>
        <v/>
      </c>
      <c r="N3548" s="0" t="str">
        <f aca="false">IF(G3548=1,IF(COUNTIF(H$2:H3548,H3548)=1,COUNTIF($H:$H,H3548),""),"")</f>
        <v/>
      </c>
      <c r="O3548" s="0" t="str">
        <f aca="false">IF(G3548=1,IF(COUNTIF(I$2:I3548,I3548)=1,COUNTIF($I:$I,I3548),""),"")</f>
        <v/>
      </c>
      <c r="P3548" s="38" t="str">
        <f aca="false">IF(G3548=1,IF(COUNTIFS(C$2:C3548,C3548,G$2:G3548,1)=1,COUNTIFS($C:$C,C3548,$G:$G,1)+ROW()/10000000,""),"")</f>
        <v/>
      </c>
      <c r="Q3548" s="0" t="str">
        <f aca="false">IF(K3548=1,IF(COUNTIFS(C$2:C3548,C3548,K$2:K3548,1)=1,1,0),"")</f>
        <v/>
      </c>
      <c r="R3548" s="0" t="str">
        <f aca="false">IF(M3548=1,IF(COUNTIFS(C$2:C3548,C3548,M$2:M3548,1)=1,1,0),"")</f>
        <v/>
      </c>
      <c r="S3548" s="0" t="str">
        <f aca="false">IF(L3548=1,IF(COUNTIFS(C$2:C3548,C3548,L$2:L3548,1)=1,1,0),"")</f>
        <v/>
      </c>
      <c r="T3548" s="38" t="str">
        <f aca="false">IF(N3548="","",N3548+ROW()/10000000)</f>
        <v/>
      </c>
      <c r="U3548" s="0" t="str">
        <f aca="false">IF(G3548=1,IF(B3548="",1,0),"")</f>
        <v/>
      </c>
    </row>
    <row r="3549" customFormat="false" ht="15" hidden="false" customHeight="false" outlineLevel="0" collapsed="false">
      <c r="A3549" s="35"/>
      <c r="B3549" s="35"/>
      <c r="G3549" s="0" t="str">
        <f aca="false">IF(A3549="","",IF(AND(A3549&gt;=Debut,A3549&lt;Fin),1,0))</f>
        <v/>
      </c>
      <c r="H3549" s="0" t="str">
        <f aca="false">IF(G3549=1,INT(ROUND((A3549-Debut)*86400,0)/600),"")</f>
        <v/>
      </c>
      <c r="I3549" s="0" t="str">
        <f aca="false">IF(G3549=1,INT(ROUND((A3549-Debut)*86400,0)/3600),"")</f>
        <v/>
      </c>
      <c r="J3549" s="0" t="str">
        <f aca="false">IF(OR(A3549="",B3549=""),"",ROUND((B3549-A3549)*86400,0))</f>
        <v/>
      </c>
      <c r="K3549" s="37" t="str">
        <f aca="false">IF(G3549=1,IF(COUNTIFS($C:$C,C3549,$G:$G,1,$A:$A,"&gt;="&amp;(A3549-FenetreInterm/86400),$A:$A,"&lt;="&amp;A3549)&gt;=NbInterm,1,0),"")</f>
        <v/>
      </c>
      <c r="L3549" s="37" t="str">
        <f aca="false">IF(G3549=1,IF(B3549="",0,IF(J3549&lt;SeuilFugitive,1,0)),"")</f>
        <v/>
      </c>
      <c r="M3549" s="37" t="str">
        <f aca="false">IF(G3549=1,IF(B3549="",IF((Fin-A3549)*24&gt;SeuilFigee,1,0),IF(J3549&gt;SeuilFigee*3600,1,0)),"")</f>
        <v/>
      </c>
      <c r="N3549" s="0" t="str">
        <f aca="false">IF(G3549=1,IF(COUNTIF(H$2:H3549,H3549)=1,COUNTIF($H:$H,H3549),""),"")</f>
        <v/>
      </c>
      <c r="O3549" s="0" t="str">
        <f aca="false">IF(G3549=1,IF(COUNTIF(I$2:I3549,I3549)=1,COUNTIF($I:$I,I3549),""),"")</f>
        <v/>
      </c>
      <c r="P3549" s="38" t="str">
        <f aca="false">IF(G3549=1,IF(COUNTIFS(C$2:C3549,C3549,G$2:G3549,1)=1,COUNTIFS($C:$C,C3549,$G:$G,1)+ROW()/10000000,""),"")</f>
        <v/>
      </c>
      <c r="Q3549" s="0" t="str">
        <f aca="false">IF(K3549=1,IF(COUNTIFS(C$2:C3549,C3549,K$2:K3549,1)=1,1,0),"")</f>
        <v/>
      </c>
      <c r="R3549" s="0" t="str">
        <f aca="false">IF(M3549=1,IF(COUNTIFS(C$2:C3549,C3549,M$2:M3549,1)=1,1,0),"")</f>
        <v/>
      </c>
      <c r="S3549" s="0" t="str">
        <f aca="false">IF(L3549=1,IF(COUNTIFS(C$2:C3549,C3549,L$2:L3549,1)=1,1,0),"")</f>
        <v/>
      </c>
      <c r="T3549" s="38" t="str">
        <f aca="false">IF(N3549="","",N3549+ROW()/10000000)</f>
        <v/>
      </c>
      <c r="U3549" s="0" t="str">
        <f aca="false">IF(G3549=1,IF(B3549="",1,0),"")</f>
        <v/>
      </c>
    </row>
    <row r="3550" customFormat="false" ht="15" hidden="false" customHeight="false" outlineLevel="0" collapsed="false">
      <c r="A3550" s="35"/>
      <c r="B3550" s="35"/>
      <c r="G3550" s="0" t="str">
        <f aca="false">IF(A3550="","",IF(AND(A3550&gt;=Debut,A3550&lt;Fin),1,0))</f>
        <v/>
      </c>
      <c r="H3550" s="0" t="str">
        <f aca="false">IF(G3550=1,INT(ROUND((A3550-Debut)*86400,0)/600),"")</f>
        <v/>
      </c>
      <c r="I3550" s="0" t="str">
        <f aca="false">IF(G3550=1,INT(ROUND((A3550-Debut)*86400,0)/3600),"")</f>
        <v/>
      </c>
      <c r="J3550" s="0" t="str">
        <f aca="false">IF(OR(A3550="",B3550=""),"",ROUND((B3550-A3550)*86400,0))</f>
        <v/>
      </c>
      <c r="K3550" s="37" t="str">
        <f aca="false">IF(G3550=1,IF(COUNTIFS($C:$C,C3550,$G:$G,1,$A:$A,"&gt;="&amp;(A3550-FenetreInterm/86400),$A:$A,"&lt;="&amp;A3550)&gt;=NbInterm,1,0),"")</f>
        <v/>
      </c>
      <c r="L3550" s="37" t="str">
        <f aca="false">IF(G3550=1,IF(B3550="",0,IF(J3550&lt;SeuilFugitive,1,0)),"")</f>
        <v/>
      </c>
      <c r="M3550" s="37" t="str">
        <f aca="false">IF(G3550=1,IF(B3550="",IF((Fin-A3550)*24&gt;SeuilFigee,1,0),IF(J3550&gt;SeuilFigee*3600,1,0)),"")</f>
        <v/>
      </c>
      <c r="N3550" s="0" t="str">
        <f aca="false">IF(G3550=1,IF(COUNTIF(H$2:H3550,H3550)=1,COUNTIF($H:$H,H3550),""),"")</f>
        <v/>
      </c>
      <c r="O3550" s="0" t="str">
        <f aca="false">IF(G3550=1,IF(COUNTIF(I$2:I3550,I3550)=1,COUNTIF($I:$I,I3550),""),"")</f>
        <v/>
      </c>
      <c r="P3550" s="38" t="str">
        <f aca="false">IF(G3550=1,IF(COUNTIFS(C$2:C3550,C3550,G$2:G3550,1)=1,COUNTIFS($C:$C,C3550,$G:$G,1)+ROW()/10000000,""),"")</f>
        <v/>
      </c>
      <c r="Q3550" s="0" t="str">
        <f aca="false">IF(K3550=1,IF(COUNTIFS(C$2:C3550,C3550,K$2:K3550,1)=1,1,0),"")</f>
        <v/>
      </c>
      <c r="R3550" s="0" t="str">
        <f aca="false">IF(M3550=1,IF(COUNTIFS(C$2:C3550,C3550,M$2:M3550,1)=1,1,0),"")</f>
        <v/>
      </c>
      <c r="S3550" s="0" t="str">
        <f aca="false">IF(L3550=1,IF(COUNTIFS(C$2:C3550,C3550,L$2:L3550,1)=1,1,0),"")</f>
        <v/>
      </c>
      <c r="T3550" s="38" t="str">
        <f aca="false">IF(N3550="","",N3550+ROW()/10000000)</f>
        <v/>
      </c>
      <c r="U3550" s="0" t="str">
        <f aca="false">IF(G3550=1,IF(B3550="",1,0),"")</f>
        <v/>
      </c>
    </row>
    <row r="3551" customFormat="false" ht="15" hidden="false" customHeight="false" outlineLevel="0" collapsed="false">
      <c r="A3551" s="35"/>
      <c r="B3551" s="35"/>
      <c r="G3551" s="0" t="str">
        <f aca="false">IF(A3551="","",IF(AND(A3551&gt;=Debut,A3551&lt;Fin),1,0))</f>
        <v/>
      </c>
      <c r="H3551" s="0" t="str">
        <f aca="false">IF(G3551=1,INT(ROUND((A3551-Debut)*86400,0)/600),"")</f>
        <v/>
      </c>
      <c r="I3551" s="0" t="str">
        <f aca="false">IF(G3551=1,INT(ROUND((A3551-Debut)*86400,0)/3600),"")</f>
        <v/>
      </c>
      <c r="J3551" s="0" t="str">
        <f aca="false">IF(OR(A3551="",B3551=""),"",ROUND((B3551-A3551)*86400,0))</f>
        <v/>
      </c>
      <c r="K3551" s="37" t="str">
        <f aca="false">IF(G3551=1,IF(COUNTIFS($C:$C,C3551,$G:$G,1,$A:$A,"&gt;="&amp;(A3551-FenetreInterm/86400),$A:$A,"&lt;="&amp;A3551)&gt;=NbInterm,1,0),"")</f>
        <v/>
      </c>
      <c r="L3551" s="37" t="str">
        <f aca="false">IF(G3551=1,IF(B3551="",0,IF(J3551&lt;SeuilFugitive,1,0)),"")</f>
        <v/>
      </c>
      <c r="M3551" s="37" t="str">
        <f aca="false">IF(G3551=1,IF(B3551="",IF((Fin-A3551)*24&gt;SeuilFigee,1,0),IF(J3551&gt;SeuilFigee*3600,1,0)),"")</f>
        <v/>
      </c>
      <c r="N3551" s="0" t="str">
        <f aca="false">IF(G3551=1,IF(COUNTIF(H$2:H3551,H3551)=1,COUNTIF($H:$H,H3551),""),"")</f>
        <v/>
      </c>
      <c r="O3551" s="0" t="str">
        <f aca="false">IF(G3551=1,IF(COUNTIF(I$2:I3551,I3551)=1,COUNTIF($I:$I,I3551),""),"")</f>
        <v/>
      </c>
      <c r="P3551" s="38" t="str">
        <f aca="false">IF(G3551=1,IF(COUNTIFS(C$2:C3551,C3551,G$2:G3551,1)=1,COUNTIFS($C:$C,C3551,$G:$G,1)+ROW()/10000000,""),"")</f>
        <v/>
      </c>
      <c r="Q3551" s="0" t="str">
        <f aca="false">IF(K3551=1,IF(COUNTIFS(C$2:C3551,C3551,K$2:K3551,1)=1,1,0),"")</f>
        <v/>
      </c>
      <c r="R3551" s="0" t="str">
        <f aca="false">IF(M3551=1,IF(COUNTIFS(C$2:C3551,C3551,M$2:M3551,1)=1,1,0),"")</f>
        <v/>
      </c>
      <c r="S3551" s="0" t="str">
        <f aca="false">IF(L3551=1,IF(COUNTIFS(C$2:C3551,C3551,L$2:L3551,1)=1,1,0),"")</f>
        <v/>
      </c>
      <c r="T3551" s="38" t="str">
        <f aca="false">IF(N3551="","",N3551+ROW()/10000000)</f>
        <v/>
      </c>
      <c r="U3551" s="0" t="str">
        <f aca="false">IF(G3551=1,IF(B3551="",1,0),"")</f>
        <v/>
      </c>
    </row>
    <row r="3552" customFormat="false" ht="15" hidden="false" customHeight="false" outlineLevel="0" collapsed="false">
      <c r="A3552" s="35"/>
      <c r="B3552" s="35"/>
      <c r="G3552" s="0" t="str">
        <f aca="false">IF(A3552="","",IF(AND(A3552&gt;=Debut,A3552&lt;Fin),1,0))</f>
        <v/>
      </c>
      <c r="H3552" s="0" t="str">
        <f aca="false">IF(G3552=1,INT(ROUND((A3552-Debut)*86400,0)/600),"")</f>
        <v/>
      </c>
      <c r="I3552" s="0" t="str">
        <f aca="false">IF(G3552=1,INT(ROUND((A3552-Debut)*86400,0)/3600),"")</f>
        <v/>
      </c>
      <c r="J3552" s="0" t="str">
        <f aca="false">IF(OR(A3552="",B3552=""),"",ROUND((B3552-A3552)*86400,0))</f>
        <v/>
      </c>
      <c r="K3552" s="37" t="str">
        <f aca="false">IF(G3552=1,IF(COUNTIFS($C:$C,C3552,$G:$G,1,$A:$A,"&gt;="&amp;(A3552-FenetreInterm/86400),$A:$A,"&lt;="&amp;A3552)&gt;=NbInterm,1,0),"")</f>
        <v/>
      </c>
      <c r="L3552" s="37" t="str">
        <f aca="false">IF(G3552=1,IF(B3552="",0,IF(J3552&lt;SeuilFugitive,1,0)),"")</f>
        <v/>
      </c>
      <c r="M3552" s="37" t="str">
        <f aca="false">IF(G3552=1,IF(B3552="",IF((Fin-A3552)*24&gt;SeuilFigee,1,0),IF(J3552&gt;SeuilFigee*3600,1,0)),"")</f>
        <v/>
      </c>
      <c r="N3552" s="0" t="str">
        <f aca="false">IF(G3552=1,IF(COUNTIF(H$2:H3552,H3552)=1,COUNTIF($H:$H,H3552),""),"")</f>
        <v/>
      </c>
      <c r="O3552" s="0" t="str">
        <f aca="false">IF(G3552=1,IF(COUNTIF(I$2:I3552,I3552)=1,COUNTIF($I:$I,I3552),""),"")</f>
        <v/>
      </c>
      <c r="P3552" s="38" t="str">
        <f aca="false">IF(G3552=1,IF(COUNTIFS(C$2:C3552,C3552,G$2:G3552,1)=1,COUNTIFS($C:$C,C3552,$G:$G,1)+ROW()/10000000,""),"")</f>
        <v/>
      </c>
      <c r="Q3552" s="0" t="str">
        <f aca="false">IF(K3552=1,IF(COUNTIFS(C$2:C3552,C3552,K$2:K3552,1)=1,1,0),"")</f>
        <v/>
      </c>
      <c r="R3552" s="0" t="str">
        <f aca="false">IF(M3552=1,IF(COUNTIFS(C$2:C3552,C3552,M$2:M3552,1)=1,1,0),"")</f>
        <v/>
      </c>
      <c r="S3552" s="0" t="str">
        <f aca="false">IF(L3552=1,IF(COUNTIFS(C$2:C3552,C3552,L$2:L3552,1)=1,1,0),"")</f>
        <v/>
      </c>
      <c r="T3552" s="38" t="str">
        <f aca="false">IF(N3552="","",N3552+ROW()/10000000)</f>
        <v/>
      </c>
      <c r="U3552" s="0" t="str">
        <f aca="false">IF(G3552=1,IF(B3552="",1,0),"")</f>
        <v/>
      </c>
    </row>
    <row r="3553" customFormat="false" ht="15" hidden="false" customHeight="false" outlineLevel="0" collapsed="false">
      <c r="A3553" s="35"/>
      <c r="B3553" s="35"/>
      <c r="G3553" s="0" t="str">
        <f aca="false">IF(A3553="","",IF(AND(A3553&gt;=Debut,A3553&lt;Fin),1,0))</f>
        <v/>
      </c>
      <c r="H3553" s="0" t="str">
        <f aca="false">IF(G3553=1,INT(ROUND((A3553-Debut)*86400,0)/600),"")</f>
        <v/>
      </c>
      <c r="I3553" s="0" t="str">
        <f aca="false">IF(G3553=1,INT(ROUND((A3553-Debut)*86400,0)/3600),"")</f>
        <v/>
      </c>
      <c r="J3553" s="0" t="str">
        <f aca="false">IF(OR(A3553="",B3553=""),"",ROUND((B3553-A3553)*86400,0))</f>
        <v/>
      </c>
      <c r="K3553" s="37" t="str">
        <f aca="false">IF(G3553=1,IF(COUNTIFS($C:$C,C3553,$G:$G,1,$A:$A,"&gt;="&amp;(A3553-FenetreInterm/86400),$A:$A,"&lt;="&amp;A3553)&gt;=NbInterm,1,0),"")</f>
        <v/>
      </c>
      <c r="L3553" s="37" t="str">
        <f aca="false">IF(G3553=1,IF(B3553="",0,IF(J3553&lt;SeuilFugitive,1,0)),"")</f>
        <v/>
      </c>
      <c r="M3553" s="37" t="str">
        <f aca="false">IF(G3553=1,IF(B3553="",IF((Fin-A3553)*24&gt;SeuilFigee,1,0),IF(J3553&gt;SeuilFigee*3600,1,0)),"")</f>
        <v/>
      </c>
      <c r="N3553" s="0" t="str">
        <f aca="false">IF(G3553=1,IF(COUNTIF(H$2:H3553,H3553)=1,COUNTIF($H:$H,H3553),""),"")</f>
        <v/>
      </c>
      <c r="O3553" s="0" t="str">
        <f aca="false">IF(G3553=1,IF(COUNTIF(I$2:I3553,I3553)=1,COUNTIF($I:$I,I3553),""),"")</f>
        <v/>
      </c>
      <c r="P3553" s="38" t="str">
        <f aca="false">IF(G3553=1,IF(COUNTIFS(C$2:C3553,C3553,G$2:G3553,1)=1,COUNTIFS($C:$C,C3553,$G:$G,1)+ROW()/10000000,""),"")</f>
        <v/>
      </c>
      <c r="Q3553" s="0" t="str">
        <f aca="false">IF(K3553=1,IF(COUNTIFS(C$2:C3553,C3553,K$2:K3553,1)=1,1,0),"")</f>
        <v/>
      </c>
      <c r="R3553" s="0" t="str">
        <f aca="false">IF(M3553=1,IF(COUNTIFS(C$2:C3553,C3553,M$2:M3553,1)=1,1,0),"")</f>
        <v/>
      </c>
      <c r="S3553" s="0" t="str">
        <f aca="false">IF(L3553=1,IF(COUNTIFS(C$2:C3553,C3553,L$2:L3553,1)=1,1,0),"")</f>
        <v/>
      </c>
      <c r="T3553" s="38" t="str">
        <f aca="false">IF(N3553="","",N3553+ROW()/10000000)</f>
        <v/>
      </c>
      <c r="U3553" s="0" t="str">
        <f aca="false">IF(G3553=1,IF(B3553="",1,0),"")</f>
        <v/>
      </c>
    </row>
    <row r="3554" customFormat="false" ht="15" hidden="false" customHeight="false" outlineLevel="0" collapsed="false">
      <c r="A3554" s="35"/>
      <c r="B3554" s="35"/>
      <c r="G3554" s="0" t="str">
        <f aca="false">IF(A3554="","",IF(AND(A3554&gt;=Debut,A3554&lt;Fin),1,0))</f>
        <v/>
      </c>
      <c r="H3554" s="0" t="str">
        <f aca="false">IF(G3554=1,INT(ROUND((A3554-Debut)*86400,0)/600),"")</f>
        <v/>
      </c>
      <c r="I3554" s="0" t="str">
        <f aca="false">IF(G3554=1,INT(ROUND((A3554-Debut)*86400,0)/3600),"")</f>
        <v/>
      </c>
      <c r="J3554" s="0" t="str">
        <f aca="false">IF(OR(A3554="",B3554=""),"",ROUND((B3554-A3554)*86400,0))</f>
        <v/>
      </c>
      <c r="K3554" s="37" t="str">
        <f aca="false">IF(G3554=1,IF(COUNTIFS($C:$C,C3554,$G:$G,1,$A:$A,"&gt;="&amp;(A3554-FenetreInterm/86400),$A:$A,"&lt;="&amp;A3554)&gt;=NbInterm,1,0),"")</f>
        <v/>
      </c>
      <c r="L3554" s="37" t="str">
        <f aca="false">IF(G3554=1,IF(B3554="",0,IF(J3554&lt;SeuilFugitive,1,0)),"")</f>
        <v/>
      </c>
      <c r="M3554" s="37" t="str">
        <f aca="false">IF(G3554=1,IF(B3554="",IF((Fin-A3554)*24&gt;SeuilFigee,1,0),IF(J3554&gt;SeuilFigee*3600,1,0)),"")</f>
        <v/>
      </c>
      <c r="N3554" s="0" t="str">
        <f aca="false">IF(G3554=1,IF(COUNTIF(H$2:H3554,H3554)=1,COUNTIF($H:$H,H3554),""),"")</f>
        <v/>
      </c>
      <c r="O3554" s="0" t="str">
        <f aca="false">IF(G3554=1,IF(COUNTIF(I$2:I3554,I3554)=1,COUNTIF($I:$I,I3554),""),"")</f>
        <v/>
      </c>
      <c r="P3554" s="38" t="str">
        <f aca="false">IF(G3554=1,IF(COUNTIFS(C$2:C3554,C3554,G$2:G3554,1)=1,COUNTIFS($C:$C,C3554,$G:$G,1)+ROW()/10000000,""),"")</f>
        <v/>
      </c>
      <c r="Q3554" s="0" t="str">
        <f aca="false">IF(K3554=1,IF(COUNTIFS(C$2:C3554,C3554,K$2:K3554,1)=1,1,0),"")</f>
        <v/>
      </c>
      <c r="R3554" s="0" t="str">
        <f aca="false">IF(M3554=1,IF(COUNTIFS(C$2:C3554,C3554,M$2:M3554,1)=1,1,0),"")</f>
        <v/>
      </c>
      <c r="S3554" s="0" t="str">
        <f aca="false">IF(L3554=1,IF(COUNTIFS(C$2:C3554,C3554,L$2:L3554,1)=1,1,0),"")</f>
        <v/>
      </c>
      <c r="T3554" s="38" t="str">
        <f aca="false">IF(N3554="","",N3554+ROW()/10000000)</f>
        <v/>
      </c>
      <c r="U3554" s="0" t="str">
        <f aca="false">IF(G3554=1,IF(B3554="",1,0),"")</f>
        <v/>
      </c>
    </row>
    <row r="3555" customFormat="false" ht="15" hidden="false" customHeight="false" outlineLevel="0" collapsed="false">
      <c r="A3555" s="35"/>
      <c r="B3555" s="35"/>
      <c r="G3555" s="0" t="str">
        <f aca="false">IF(A3555="","",IF(AND(A3555&gt;=Debut,A3555&lt;Fin),1,0))</f>
        <v/>
      </c>
      <c r="H3555" s="0" t="str">
        <f aca="false">IF(G3555=1,INT(ROUND((A3555-Debut)*86400,0)/600),"")</f>
        <v/>
      </c>
      <c r="I3555" s="0" t="str">
        <f aca="false">IF(G3555=1,INT(ROUND((A3555-Debut)*86400,0)/3600),"")</f>
        <v/>
      </c>
      <c r="J3555" s="0" t="str">
        <f aca="false">IF(OR(A3555="",B3555=""),"",ROUND((B3555-A3555)*86400,0))</f>
        <v/>
      </c>
      <c r="K3555" s="37" t="str">
        <f aca="false">IF(G3555=1,IF(COUNTIFS($C:$C,C3555,$G:$G,1,$A:$A,"&gt;="&amp;(A3555-FenetreInterm/86400),$A:$A,"&lt;="&amp;A3555)&gt;=NbInterm,1,0),"")</f>
        <v/>
      </c>
      <c r="L3555" s="37" t="str">
        <f aca="false">IF(G3555=1,IF(B3555="",0,IF(J3555&lt;SeuilFugitive,1,0)),"")</f>
        <v/>
      </c>
      <c r="M3555" s="37" t="str">
        <f aca="false">IF(G3555=1,IF(B3555="",IF((Fin-A3555)*24&gt;SeuilFigee,1,0),IF(J3555&gt;SeuilFigee*3600,1,0)),"")</f>
        <v/>
      </c>
      <c r="N3555" s="0" t="str">
        <f aca="false">IF(G3555=1,IF(COUNTIF(H$2:H3555,H3555)=1,COUNTIF($H:$H,H3555),""),"")</f>
        <v/>
      </c>
      <c r="O3555" s="0" t="str">
        <f aca="false">IF(G3555=1,IF(COUNTIF(I$2:I3555,I3555)=1,COUNTIF($I:$I,I3555),""),"")</f>
        <v/>
      </c>
      <c r="P3555" s="38" t="str">
        <f aca="false">IF(G3555=1,IF(COUNTIFS(C$2:C3555,C3555,G$2:G3555,1)=1,COUNTIFS($C:$C,C3555,$G:$G,1)+ROW()/10000000,""),"")</f>
        <v/>
      </c>
      <c r="Q3555" s="0" t="str">
        <f aca="false">IF(K3555=1,IF(COUNTIFS(C$2:C3555,C3555,K$2:K3555,1)=1,1,0),"")</f>
        <v/>
      </c>
      <c r="R3555" s="0" t="str">
        <f aca="false">IF(M3555=1,IF(COUNTIFS(C$2:C3555,C3555,M$2:M3555,1)=1,1,0),"")</f>
        <v/>
      </c>
      <c r="S3555" s="0" t="str">
        <f aca="false">IF(L3555=1,IF(COUNTIFS(C$2:C3555,C3555,L$2:L3555,1)=1,1,0),"")</f>
        <v/>
      </c>
      <c r="T3555" s="38" t="str">
        <f aca="false">IF(N3555="","",N3555+ROW()/10000000)</f>
        <v/>
      </c>
      <c r="U3555" s="0" t="str">
        <f aca="false">IF(G3555=1,IF(B3555="",1,0),"")</f>
        <v/>
      </c>
    </row>
    <row r="3556" customFormat="false" ht="15" hidden="false" customHeight="false" outlineLevel="0" collapsed="false">
      <c r="A3556" s="35"/>
      <c r="B3556" s="35"/>
      <c r="G3556" s="0" t="str">
        <f aca="false">IF(A3556="","",IF(AND(A3556&gt;=Debut,A3556&lt;Fin),1,0))</f>
        <v/>
      </c>
      <c r="H3556" s="0" t="str">
        <f aca="false">IF(G3556=1,INT(ROUND((A3556-Debut)*86400,0)/600),"")</f>
        <v/>
      </c>
      <c r="I3556" s="0" t="str">
        <f aca="false">IF(G3556=1,INT(ROUND((A3556-Debut)*86400,0)/3600),"")</f>
        <v/>
      </c>
      <c r="J3556" s="0" t="str">
        <f aca="false">IF(OR(A3556="",B3556=""),"",ROUND((B3556-A3556)*86400,0))</f>
        <v/>
      </c>
      <c r="K3556" s="37" t="str">
        <f aca="false">IF(G3556=1,IF(COUNTIFS($C:$C,C3556,$G:$G,1,$A:$A,"&gt;="&amp;(A3556-FenetreInterm/86400),$A:$A,"&lt;="&amp;A3556)&gt;=NbInterm,1,0),"")</f>
        <v/>
      </c>
      <c r="L3556" s="37" t="str">
        <f aca="false">IF(G3556=1,IF(B3556="",0,IF(J3556&lt;SeuilFugitive,1,0)),"")</f>
        <v/>
      </c>
      <c r="M3556" s="37" t="str">
        <f aca="false">IF(G3556=1,IF(B3556="",IF((Fin-A3556)*24&gt;SeuilFigee,1,0),IF(J3556&gt;SeuilFigee*3600,1,0)),"")</f>
        <v/>
      </c>
      <c r="N3556" s="0" t="str">
        <f aca="false">IF(G3556=1,IF(COUNTIF(H$2:H3556,H3556)=1,COUNTIF($H:$H,H3556),""),"")</f>
        <v/>
      </c>
      <c r="O3556" s="0" t="str">
        <f aca="false">IF(G3556=1,IF(COUNTIF(I$2:I3556,I3556)=1,COUNTIF($I:$I,I3556),""),"")</f>
        <v/>
      </c>
      <c r="P3556" s="38" t="str">
        <f aca="false">IF(G3556=1,IF(COUNTIFS(C$2:C3556,C3556,G$2:G3556,1)=1,COUNTIFS($C:$C,C3556,$G:$G,1)+ROW()/10000000,""),"")</f>
        <v/>
      </c>
      <c r="Q3556" s="0" t="str">
        <f aca="false">IF(K3556=1,IF(COUNTIFS(C$2:C3556,C3556,K$2:K3556,1)=1,1,0),"")</f>
        <v/>
      </c>
      <c r="R3556" s="0" t="str">
        <f aca="false">IF(M3556=1,IF(COUNTIFS(C$2:C3556,C3556,M$2:M3556,1)=1,1,0),"")</f>
        <v/>
      </c>
      <c r="S3556" s="0" t="str">
        <f aca="false">IF(L3556=1,IF(COUNTIFS(C$2:C3556,C3556,L$2:L3556,1)=1,1,0),"")</f>
        <v/>
      </c>
      <c r="T3556" s="38" t="str">
        <f aca="false">IF(N3556="","",N3556+ROW()/10000000)</f>
        <v/>
      </c>
      <c r="U3556" s="0" t="str">
        <f aca="false">IF(G3556=1,IF(B3556="",1,0),"")</f>
        <v/>
      </c>
    </row>
    <row r="3557" customFormat="false" ht="15" hidden="false" customHeight="false" outlineLevel="0" collapsed="false">
      <c r="A3557" s="35"/>
      <c r="B3557" s="35"/>
      <c r="G3557" s="0" t="str">
        <f aca="false">IF(A3557="","",IF(AND(A3557&gt;=Debut,A3557&lt;Fin),1,0))</f>
        <v/>
      </c>
      <c r="H3557" s="0" t="str">
        <f aca="false">IF(G3557=1,INT(ROUND((A3557-Debut)*86400,0)/600),"")</f>
        <v/>
      </c>
      <c r="I3557" s="0" t="str">
        <f aca="false">IF(G3557=1,INT(ROUND((A3557-Debut)*86400,0)/3600),"")</f>
        <v/>
      </c>
      <c r="J3557" s="0" t="str">
        <f aca="false">IF(OR(A3557="",B3557=""),"",ROUND((B3557-A3557)*86400,0))</f>
        <v/>
      </c>
      <c r="K3557" s="37" t="str">
        <f aca="false">IF(G3557=1,IF(COUNTIFS($C:$C,C3557,$G:$G,1,$A:$A,"&gt;="&amp;(A3557-FenetreInterm/86400),$A:$A,"&lt;="&amp;A3557)&gt;=NbInterm,1,0),"")</f>
        <v/>
      </c>
      <c r="L3557" s="37" t="str">
        <f aca="false">IF(G3557=1,IF(B3557="",0,IF(J3557&lt;SeuilFugitive,1,0)),"")</f>
        <v/>
      </c>
      <c r="M3557" s="37" t="str">
        <f aca="false">IF(G3557=1,IF(B3557="",IF((Fin-A3557)*24&gt;SeuilFigee,1,0),IF(J3557&gt;SeuilFigee*3600,1,0)),"")</f>
        <v/>
      </c>
      <c r="N3557" s="0" t="str">
        <f aca="false">IF(G3557=1,IF(COUNTIF(H$2:H3557,H3557)=1,COUNTIF($H:$H,H3557),""),"")</f>
        <v/>
      </c>
      <c r="O3557" s="0" t="str">
        <f aca="false">IF(G3557=1,IF(COUNTIF(I$2:I3557,I3557)=1,COUNTIF($I:$I,I3557),""),"")</f>
        <v/>
      </c>
      <c r="P3557" s="38" t="str">
        <f aca="false">IF(G3557=1,IF(COUNTIFS(C$2:C3557,C3557,G$2:G3557,1)=1,COUNTIFS($C:$C,C3557,$G:$G,1)+ROW()/10000000,""),"")</f>
        <v/>
      </c>
      <c r="Q3557" s="0" t="str">
        <f aca="false">IF(K3557=1,IF(COUNTIFS(C$2:C3557,C3557,K$2:K3557,1)=1,1,0),"")</f>
        <v/>
      </c>
      <c r="R3557" s="0" t="str">
        <f aca="false">IF(M3557=1,IF(COUNTIFS(C$2:C3557,C3557,M$2:M3557,1)=1,1,0),"")</f>
        <v/>
      </c>
      <c r="S3557" s="0" t="str">
        <f aca="false">IF(L3557=1,IF(COUNTIFS(C$2:C3557,C3557,L$2:L3557,1)=1,1,0),"")</f>
        <v/>
      </c>
      <c r="T3557" s="38" t="str">
        <f aca="false">IF(N3557="","",N3557+ROW()/10000000)</f>
        <v/>
      </c>
      <c r="U3557" s="0" t="str">
        <f aca="false">IF(G3557=1,IF(B3557="",1,0),"")</f>
        <v/>
      </c>
    </row>
    <row r="3558" customFormat="false" ht="15" hidden="false" customHeight="false" outlineLevel="0" collapsed="false">
      <c r="A3558" s="35"/>
      <c r="B3558" s="35"/>
      <c r="G3558" s="0" t="str">
        <f aca="false">IF(A3558="","",IF(AND(A3558&gt;=Debut,A3558&lt;Fin),1,0))</f>
        <v/>
      </c>
      <c r="H3558" s="0" t="str">
        <f aca="false">IF(G3558=1,INT(ROUND((A3558-Debut)*86400,0)/600),"")</f>
        <v/>
      </c>
      <c r="I3558" s="0" t="str">
        <f aca="false">IF(G3558=1,INT(ROUND((A3558-Debut)*86400,0)/3600),"")</f>
        <v/>
      </c>
      <c r="J3558" s="0" t="str">
        <f aca="false">IF(OR(A3558="",B3558=""),"",ROUND((B3558-A3558)*86400,0))</f>
        <v/>
      </c>
      <c r="K3558" s="37" t="str">
        <f aca="false">IF(G3558=1,IF(COUNTIFS($C:$C,C3558,$G:$G,1,$A:$A,"&gt;="&amp;(A3558-FenetreInterm/86400),$A:$A,"&lt;="&amp;A3558)&gt;=NbInterm,1,0),"")</f>
        <v/>
      </c>
      <c r="L3558" s="37" t="str">
        <f aca="false">IF(G3558=1,IF(B3558="",0,IF(J3558&lt;SeuilFugitive,1,0)),"")</f>
        <v/>
      </c>
      <c r="M3558" s="37" t="str">
        <f aca="false">IF(G3558=1,IF(B3558="",IF((Fin-A3558)*24&gt;SeuilFigee,1,0),IF(J3558&gt;SeuilFigee*3600,1,0)),"")</f>
        <v/>
      </c>
      <c r="N3558" s="0" t="str">
        <f aca="false">IF(G3558=1,IF(COUNTIF(H$2:H3558,H3558)=1,COUNTIF($H:$H,H3558),""),"")</f>
        <v/>
      </c>
      <c r="O3558" s="0" t="str">
        <f aca="false">IF(G3558=1,IF(COUNTIF(I$2:I3558,I3558)=1,COUNTIF($I:$I,I3558),""),"")</f>
        <v/>
      </c>
      <c r="P3558" s="38" t="str">
        <f aca="false">IF(G3558=1,IF(COUNTIFS(C$2:C3558,C3558,G$2:G3558,1)=1,COUNTIFS($C:$C,C3558,$G:$G,1)+ROW()/10000000,""),"")</f>
        <v/>
      </c>
      <c r="Q3558" s="0" t="str">
        <f aca="false">IF(K3558=1,IF(COUNTIFS(C$2:C3558,C3558,K$2:K3558,1)=1,1,0),"")</f>
        <v/>
      </c>
      <c r="R3558" s="0" t="str">
        <f aca="false">IF(M3558=1,IF(COUNTIFS(C$2:C3558,C3558,M$2:M3558,1)=1,1,0),"")</f>
        <v/>
      </c>
      <c r="S3558" s="0" t="str">
        <f aca="false">IF(L3558=1,IF(COUNTIFS(C$2:C3558,C3558,L$2:L3558,1)=1,1,0),"")</f>
        <v/>
      </c>
      <c r="T3558" s="38" t="str">
        <f aca="false">IF(N3558="","",N3558+ROW()/10000000)</f>
        <v/>
      </c>
      <c r="U3558" s="0" t="str">
        <f aca="false">IF(G3558=1,IF(B3558="",1,0),"")</f>
        <v/>
      </c>
    </row>
    <row r="3559" customFormat="false" ht="15" hidden="false" customHeight="false" outlineLevel="0" collapsed="false">
      <c r="A3559" s="35"/>
      <c r="B3559" s="35"/>
      <c r="G3559" s="0" t="str">
        <f aca="false">IF(A3559="","",IF(AND(A3559&gt;=Debut,A3559&lt;Fin),1,0))</f>
        <v/>
      </c>
      <c r="H3559" s="0" t="str">
        <f aca="false">IF(G3559=1,INT(ROUND((A3559-Debut)*86400,0)/600),"")</f>
        <v/>
      </c>
      <c r="I3559" s="0" t="str">
        <f aca="false">IF(G3559=1,INT(ROUND((A3559-Debut)*86400,0)/3600),"")</f>
        <v/>
      </c>
      <c r="J3559" s="0" t="str">
        <f aca="false">IF(OR(A3559="",B3559=""),"",ROUND((B3559-A3559)*86400,0))</f>
        <v/>
      </c>
      <c r="K3559" s="37" t="str">
        <f aca="false">IF(G3559=1,IF(COUNTIFS($C:$C,C3559,$G:$G,1,$A:$A,"&gt;="&amp;(A3559-FenetreInterm/86400),$A:$A,"&lt;="&amp;A3559)&gt;=NbInterm,1,0),"")</f>
        <v/>
      </c>
      <c r="L3559" s="37" t="str">
        <f aca="false">IF(G3559=1,IF(B3559="",0,IF(J3559&lt;SeuilFugitive,1,0)),"")</f>
        <v/>
      </c>
      <c r="M3559" s="37" t="str">
        <f aca="false">IF(G3559=1,IF(B3559="",IF((Fin-A3559)*24&gt;SeuilFigee,1,0),IF(J3559&gt;SeuilFigee*3600,1,0)),"")</f>
        <v/>
      </c>
      <c r="N3559" s="0" t="str">
        <f aca="false">IF(G3559=1,IF(COUNTIF(H$2:H3559,H3559)=1,COUNTIF($H:$H,H3559),""),"")</f>
        <v/>
      </c>
      <c r="O3559" s="0" t="str">
        <f aca="false">IF(G3559=1,IF(COUNTIF(I$2:I3559,I3559)=1,COUNTIF($I:$I,I3559),""),"")</f>
        <v/>
      </c>
      <c r="P3559" s="38" t="str">
        <f aca="false">IF(G3559=1,IF(COUNTIFS(C$2:C3559,C3559,G$2:G3559,1)=1,COUNTIFS($C:$C,C3559,$G:$G,1)+ROW()/10000000,""),"")</f>
        <v/>
      </c>
      <c r="Q3559" s="0" t="str">
        <f aca="false">IF(K3559=1,IF(COUNTIFS(C$2:C3559,C3559,K$2:K3559,1)=1,1,0),"")</f>
        <v/>
      </c>
      <c r="R3559" s="0" t="str">
        <f aca="false">IF(M3559=1,IF(COUNTIFS(C$2:C3559,C3559,M$2:M3559,1)=1,1,0),"")</f>
        <v/>
      </c>
      <c r="S3559" s="0" t="str">
        <f aca="false">IF(L3559=1,IF(COUNTIFS(C$2:C3559,C3559,L$2:L3559,1)=1,1,0),"")</f>
        <v/>
      </c>
      <c r="T3559" s="38" t="str">
        <f aca="false">IF(N3559="","",N3559+ROW()/10000000)</f>
        <v/>
      </c>
      <c r="U3559" s="0" t="str">
        <f aca="false">IF(G3559=1,IF(B3559="",1,0),"")</f>
        <v/>
      </c>
    </row>
    <row r="3560" customFormat="false" ht="15" hidden="false" customHeight="false" outlineLevel="0" collapsed="false">
      <c r="A3560" s="35"/>
      <c r="B3560" s="35"/>
      <c r="G3560" s="0" t="str">
        <f aca="false">IF(A3560="","",IF(AND(A3560&gt;=Debut,A3560&lt;Fin),1,0))</f>
        <v/>
      </c>
      <c r="H3560" s="0" t="str">
        <f aca="false">IF(G3560=1,INT(ROUND((A3560-Debut)*86400,0)/600),"")</f>
        <v/>
      </c>
      <c r="I3560" s="0" t="str">
        <f aca="false">IF(G3560=1,INT(ROUND((A3560-Debut)*86400,0)/3600),"")</f>
        <v/>
      </c>
      <c r="J3560" s="0" t="str">
        <f aca="false">IF(OR(A3560="",B3560=""),"",ROUND((B3560-A3560)*86400,0))</f>
        <v/>
      </c>
      <c r="K3560" s="37" t="str">
        <f aca="false">IF(G3560=1,IF(COUNTIFS($C:$C,C3560,$G:$G,1,$A:$A,"&gt;="&amp;(A3560-FenetreInterm/86400),$A:$A,"&lt;="&amp;A3560)&gt;=NbInterm,1,0),"")</f>
        <v/>
      </c>
      <c r="L3560" s="37" t="str">
        <f aca="false">IF(G3560=1,IF(B3560="",0,IF(J3560&lt;SeuilFugitive,1,0)),"")</f>
        <v/>
      </c>
      <c r="M3560" s="37" t="str">
        <f aca="false">IF(G3560=1,IF(B3560="",IF((Fin-A3560)*24&gt;SeuilFigee,1,0),IF(J3560&gt;SeuilFigee*3600,1,0)),"")</f>
        <v/>
      </c>
      <c r="N3560" s="0" t="str">
        <f aca="false">IF(G3560=1,IF(COUNTIF(H$2:H3560,H3560)=1,COUNTIF($H:$H,H3560),""),"")</f>
        <v/>
      </c>
      <c r="O3560" s="0" t="str">
        <f aca="false">IF(G3560=1,IF(COUNTIF(I$2:I3560,I3560)=1,COUNTIF($I:$I,I3560),""),"")</f>
        <v/>
      </c>
      <c r="P3560" s="38" t="str">
        <f aca="false">IF(G3560=1,IF(COUNTIFS(C$2:C3560,C3560,G$2:G3560,1)=1,COUNTIFS($C:$C,C3560,$G:$G,1)+ROW()/10000000,""),"")</f>
        <v/>
      </c>
      <c r="Q3560" s="0" t="str">
        <f aca="false">IF(K3560=1,IF(COUNTIFS(C$2:C3560,C3560,K$2:K3560,1)=1,1,0),"")</f>
        <v/>
      </c>
      <c r="R3560" s="0" t="str">
        <f aca="false">IF(M3560=1,IF(COUNTIFS(C$2:C3560,C3560,M$2:M3560,1)=1,1,0),"")</f>
        <v/>
      </c>
      <c r="S3560" s="0" t="str">
        <f aca="false">IF(L3560=1,IF(COUNTIFS(C$2:C3560,C3560,L$2:L3560,1)=1,1,0),"")</f>
        <v/>
      </c>
      <c r="T3560" s="38" t="str">
        <f aca="false">IF(N3560="","",N3560+ROW()/10000000)</f>
        <v/>
      </c>
      <c r="U3560" s="0" t="str">
        <f aca="false">IF(G3560=1,IF(B3560="",1,0),"")</f>
        <v/>
      </c>
    </row>
    <row r="3561" customFormat="false" ht="15" hidden="false" customHeight="false" outlineLevel="0" collapsed="false">
      <c r="A3561" s="35"/>
      <c r="B3561" s="35"/>
      <c r="G3561" s="0" t="str">
        <f aca="false">IF(A3561="","",IF(AND(A3561&gt;=Debut,A3561&lt;Fin),1,0))</f>
        <v/>
      </c>
      <c r="H3561" s="0" t="str">
        <f aca="false">IF(G3561=1,INT(ROUND((A3561-Debut)*86400,0)/600),"")</f>
        <v/>
      </c>
      <c r="I3561" s="0" t="str">
        <f aca="false">IF(G3561=1,INT(ROUND((A3561-Debut)*86400,0)/3600),"")</f>
        <v/>
      </c>
      <c r="J3561" s="0" t="str">
        <f aca="false">IF(OR(A3561="",B3561=""),"",ROUND((B3561-A3561)*86400,0))</f>
        <v/>
      </c>
      <c r="K3561" s="37" t="str">
        <f aca="false">IF(G3561=1,IF(COUNTIFS($C:$C,C3561,$G:$G,1,$A:$A,"&gt;="&amp;(A3561-FenetreInterm/86400),$A:$A,"&lt;="&amp;A3561)&gt;=NbInterm,1,0),"")</f>
        <v/>
      </c>
      <c r="L3561" s="37" t="str">
        <f aca="false">IF(G3561=1,IF(B3561="",0,IF(J3561&lt;SeuilFugitive,1,0)),"")</f>
        <v/>
      </c>
      <c r="M3561" s="37" t="str">
        <f aca="false">IF(G3561=1,IF(B3561="",IF((Fin-A3561)*24&gt;SeuilFigee,1,0),IF(J3561&gt;SeuilFigee*3600,1,0)),"")</f>
        <v/>
      </c>
      <c r="N3561" s="0" t="str">
        <f aca="false">IF(G3561=1,IF(COUNTIF(H$2:H3561,H3561)=1,COUNTIF($H:$H,H3561),""),"")</f>
        <v/>
      </c>
      <c r="O3561" s="0" t="str">
        <f aca="false">IF(G3561=1,IF(COUNTIF(I$2:I3561,I3561)=1,COUNTIF($I:$I,I3561),""),"")</f>
        <v/>
      </c>
      <c r="P3561" s="38" t="str">
        <f aca="false">IF(G3561=1,IF(COUNTIFS(C$2:C3561,C3561,G$2:G3561,1)=1,COUNTIFS($C:$C,C3561,$G:$G,1)+ROW()/10000000,""),"")</f>
        <v/>
      </c>
      <c r="Q3561" s="0" t="str">
        <f aca="false">IF(K3561=1,IF(COUNTIFS(C$2:C3561,C3561,K$2:K3561,1)=1,1,0),"")</f>
        <v/>
      </c>
      <c r="R3561" s="0" t="str">
        <f aca="false">IF(M3561=1,IF(COUNTIFS(C$2:C3561,C3561,M$2:M3561,1)=1,1,0),"")</f>
        <v/>
      </c>
      <c r="S3561" s="0" t="str">
        <f aca="false">IF(L3561=1,IF(COUNTIFS(C$2:C3561,C3561,L$2:L3561,1)=1,1,0),"")</f>
        <v/>
      </c>
      <c r="T3561" s="38" t="str">
        <f aca="false">IF(N3561="","",N3561+ROW()/10000000)</f>
        <v/>
      </c>
      <c r="U3561" s="0" t="str">
        <f aca="false">IF(G3561=1,IF(B3561="",1,0),"")</f>
        <v/>
      </c>
    </row>
    <row r="3562" customFormat="false" ht="15" hidden="false" customHeight="false" outlineLevel="0" collapsed="false">
      <c r="A3562" s="35"/>
      <c r="B3562" s="35"/>
      <c r="G3562" s="0" t="str">
        <f aca="false">IF(A3562="","",IF(AND(A3562&gt;=Debut,A3562&lt;Fin),1,0))</f>
        <v/>
      </c>
      <c r="H3562" s="0" t="str">
        <f aca="false">IF(G3562=1,INT(ROUND((A3562-Debut)*86400,0)/600),"")</f>
        <v/>
      </c>
      <c r="I3562" s="0" t="str">
        <f aca="false">IF(G3562=1,INT(ROUND((A3562-Debut)*86400,0)/3600),"")</f>
        <v/>
      </c>
      <c r="J3562" s="0" t="str">
        <f aca="false">IF(OR(A3562="",B3562=""),"",ROUND((B3562-A3562)*86400,0))</f>
        <v/>
      </c>
      <c r="K3562" s="37" t="str">
        <f aca="false">IF(G3562=1,IF(COUNTIFS($C:$C,C3562,$G:$G,1,$A:$A,"&gt;="&amp;(A3562-FenetreInterm/86400),$A:$A,"&lt;="&amp;A3562)&gt;=NbInterm,1,0),"")</f>
        <v/>
      </c>
      <c r="L3562" s="37" t="str">
        <f aca="false">IF(G3562=1,IF(B3562="",0,IF(J3562&lt;SeuilFugitive,1,0)),"")</f>
        <v/>
      </c>
      <c r="M3562" s="37" t="str">
        <f aca="false">IF(G3562=1,IF(B3562="",IF((Fin-A3562)*24&gt;SeuilFigee,1,0),IF(J3562&gt;SeuilFigee*3600,1,0)),"")</f>
        <v/>
      </c>
      <c r="N3562" s="0" t="str">
        <f aca="false">IF(G3562=1,IF(COUNTIF(H$2:H3562,H3562)=1,COUNTIF($H:$H,H3562),""),"")</f>
        <v/>
      </c>
      <c r="O3562" s="0" t="str">
        <f aca="false">IF(G3562=1,IF(COUNTIF(I$2:I3562,I3562)=1,COUNTIF($I:$I,I3562),""),"")</f>
        <v/>
      </c>
      <c r="P3562" s="38" t="str">
        <f aca="false">IF(G3562=1,IF(COUNTIFS(C$2:C3562,C3562,G$2:G3562,1)=1,COUNTIFS($C:$C,C3562,$G:$G,1)+ROW()/10000000,""),"")</f>
        <v/>
      </c>
      <c r="Q3562" s="0" t="str">
        <f aca="false">IF(K3562=1,IF(COUNTIFS(C$2:C3562,C3562,K$2:K3562,1)=1,1,0),"")</f>
        <v/>
      </c>
      <c r="R3562" s="0" t="str">
        <f aca="false">IF(M3562=1,IF(COUNTIFS(C$2:C3562,C3562,M$2:M3562,1)=1,1,0),"")</f>
        <v/>
      </c>
      <c r="S3562" s="0" t="str">
        <f aca="false">IF(L3562=1,IF(COUNTIFS(C$2:C3562,C3562,L$2:L3562,1)=1,1,0),"")</f>
        <v/>
      </c>
      <c r="T3562" s="38" t="str">
        <f aca="false">IF(N3562="","",N3562+ROW()/10000000)</f>
        <v/>
      </c>
      <c r="U3562" s="0" t="str">
        <f aca="false">IF(G3562=1,IF(B3562="",1,0),"")</f>
        <v/>
      </c>
    </row>
    <row r="3563" customFormat="false" ht="15" hidden="false" customHeight="false" outlineLevel="0" collapsed="false">
      <c r="A3563" s="35"/>
      <c r="B3563" s="35"/>
      <c r="G3563" s="0" t="str">
        <f aca="false">IF(A3563="","",IF(AND(A3563&gt;=Debut,A3563&lt;Fin),1,0))</f>
        <v/>
      </c>
      <c r="H3563" s="0" t="str">
        <f aca="false">IF(G3563=1,INT(ROUND((A3563-Debut)*86400,0)/600),"")</f>
        <v/>
      </c>
      <c r="I3563" s="0" t="str">
        <f aca="false">IF(G3563=1,INT(ROUND((A3563-Debut)*86400,0)/3600),"")</f>
        <v/>
      </c>
      <c r="J3563" s="0" t="str">
        <f aca="false">IF(OR(A3563="",B3563=""),"",ROUND((B3563-A3563)*86400,0))</f>
        <v/>
      </c>
      <c r="K3563" s="37" t="str">
        <f aca="false">IF(G3563=1,IF(COUNTIFS($C:$C,C3563,$G:$G,1,$A:$A,"&gt;="&amp;(A3563-FenetreInterm/86400),$A:$A,"&lt;="&amp;A3563)&gt;=NbInterm,1,0),"")</f>
        <v/>
      </c>
      <c r="L3563" s="37" t="str">
        <f aca="false">IF(G3563=1,IF(B3563="",0,IF(J3563&lt;SeuilFugitive,1,0)),"")</f>
        <v/>
      </c>
      <c r="M3563" s="37" t="str">
        <f aca="false">IF(G3563=1,IF(B3563="",IF((Fin-A3563)*24&gt;SeuilFigee,1,0),IF(J3563&gt;SeuilFigee*3600,1,0)),"")</f>
        <v/>
      </c>
      <c r="N3563" s="0" t="str">
        <f aca="false">IF(G3563=1,IF(COUNTIF(H$2:H3563,H3563)=1,COUNTIF($H:$H,H3563),""),"")</f>
        <v/>
      </c>
      <c r="O3563" s="0" t="str">
        <f aca="false">IF(G3563=1,IF(COUNTIF(I$2:I3563,I3563)=1,COUNTIF($I:$I,I3563),""),"")</f>
        <v/>
      </c>
      <c r="P3563" s="38" t="str">
        <f aca="false">IF(G3563=1,IF(COUNTIFS(C$2:C3563,C3563,G$2:G3563,1)=1,COUNTIFS($C:$C,C3563,$G:$G,1)+ROW()/10000000,""),"")</f>
        <v/>
      </c>
      <c r="Q3563" s="0" t="str">
        <f aca="false">IF(K3563=1,IF(COUNTIFS(C$2:C3563,C3563,K$2:K3563,1)=1,1,0),"")</f>
        <v/>
      </c>
      <c r="R3563" s="0" t="str">
        <f aca="false">IF(M3563=1,IF(COUNTIFS(C$2:C3563,C3563,M$2:M3563,1)=1,1,0),"")</f>
        <v/>
      </c>
      <c r="S3563" s="0" t="str">
        <f aca="false">IF(L3563=1,IF(COUNTIFS(C$2:C3563,C3563,L$2:L3563,1)=1,1,0),"")</f>
        <v/>
      </c>
      <c r="T3563" s="38" t="str">
        <f aca="false">IF(N3563="","",N3563+ROW()/10000000)</f>
        <v/>
      </c>
      <c r="U3563" s="0" t="str">
        <f aca="false">IF(G3563=1,IF(B3563="",1,0),"")</f>
        <v/>
      </c>
    </row>
    <row r="3564" customFormat="false" ht="15" hidden="false" customHeight="false" outlineLevel="0" collapsed="false">
      <c r="A3564" s="35"/>
      <c r="B3564" s="35"/>
      <c r="G3564" s="0" t="str">
        <f aca="false">IF(A3564="","",IF(AND(A3564&gt;=Debut,A3564&lt;Fin),1,0))</f>
        <v/>
      </c>
      <c r="H3564" s="0" t="str">
        <f aca="false">IF(G3564=1,INT(ROUND((A3564-Debut)*86400,0)/600),"")</f>
        <v/>
      </c>
      <c r="I3564" s="0" t="str">
        <f aca="false">IF(G3564=1,INT(ROUND((A3564-Debut)*86400,0)/3600),"")</f>
        <v/>
      </c>
      <c r="J3564" s="0" t="str">
        <f aca="false">IF(OR(A3564="",B3564=""),"",ROUND((B3564-A3564)*86400,0))</f>
        <v/>
      </c>
      <c r="K3564" s="37" t="str">
        <f aca="false">IF(G3564=1,IF(COUNTIFS($C:$C,C3564,$G:$G,1,$A:$A,"&gt;="&amp;(A3564-FenetreInterm/86400),$A:$A,"&lt;="&amp;A3564)&gt;=NbInterm,1,0),"")</f>
        <v/>
      </c>
      <c r="L3564" s="37" t="str">
        <f aca="false">IF(G3564=1,IF(B3564="",0,IF(J3564&lt;SeuilFugitive,1,0)),"")</f>
        <v/>
      </c>
      <c r="M3564" s="37" t="str">
        <f aca="false">IF(G3564=1,IF(B3564="",IF((Fin-A3564)*24&gt;SeuilFigee,1,0),IF(J3564&gt;SeuilFigee*3600,1,0)),"")</f>
        <v/>
      </c>
      <c r="N3564" s="0" t="str">
        <f aca="false">IF(G3564=1,IF(COUNTIF(H$2:H3564,H3564)=1,COUNTIF($H:$H,H3564),""),"")</f>
        <v/>
      </c>
      <c r="O3564" s="0" t="str">
        <f aca="false">IF(G3564=1,IF(COUNTIF(I$2:I3564,I3564)=1,COUNTIF($I:$I,I3564),""),"")</f>
        <v/>
      </c>
      <c r="P3564" s="38" t="str">
        <f aca="false">IF(G3564=1,IF(COUNTIFS(C$2:C3564,C3564,G$2:G3564,1)=1,COUNTIFS($C:$C,C3564,$G:$G,1)+ROW()/10000000,""),"")</f>
        <v/>
      </c>
      <c r="Q3564" s="0" t="str">
        <f aca="false">IF(K3564=1,IF(COUNTIFS(C$2:C3564,C3564,K$2:K3564,1)=1,1,0),"")</f>
        <v/>
      </c>
      <c r="R3564" s="0" t="str">
        <f aca="false">IF(M3564=1,IF(COUNTIFS(C$2:C3564,C3564,M$2:M3564,1)=1,1,0),"")</f>
        <v/>
      </c>
      <c r="S3564" s="0" t="str">
        <f aca="false">IF(L3564=1,IF(COUNTIFS(C$2:C3564,C3564,L$2:L3564,1)=1,1,0),"")</f>
        <v/>
      </c>
      <c r="T3564" s="38" t="str">
        <f aca="false">IF(N3564="","",N3564+ROW()/10000000)</f>
        <v/>
      </c>
      <c r="U3564" s="0" t="str">
        <f aca="false">IF(G3564=1,IF(B3564="",1,0),"")</f>
        <v/>
      </c>
    </row>
    <row r="3565" customFormat="false" ht="15" hidden="false" customHeight="false" outlineLevel="0" collapsed="false">
      <c r="A3565" s="35"/>
      <c r="B3565" s="35"/>
      <c r="G3565" s="0" t="str">
        <f aca="false">IF(A3565="","",IF(AND(A3565&gt;=Debut,A3565&lt;Fin),1,0))</f>
        <v/>
      </c>
      <c r="H3565" s="0" t="str">
        <f aca="false">IF(G3565=1,INT(ROUND((A3565-Debut)*86400,0)/600),"")</f>
        <v/>
      </c>
      <c r="I3565" s="0" t="str">
        <f aca="false">IF(G3565=1,INT(ROUND((A3565-Debut)*86400,0)/3600),"")</f>
        <v/>
      </c>
      <c r="J3565" s="0" t="str">
        <f aca="false">IF(OR(A3565="",B3565=""),"",ROUND((B3565-A3565)*86400,0))</f>
        <v/>
      </c>
      <c r="K3565" s="37" t="str">
        <f aca="false">IF(G3565=1,IF(COUNTIFS($C:$C,C3565,$G:$G,1,$A:$A,"&gt;="&amp;(A3565-FenetreInterm/86400),$A:$A,"&lt;="&amp;A3565)&gt;=NbInterm,1,0),"")</f>
        <v/>
      </c>
      <c r="L3565" s="37" t="str">
        <f aca="false">IF(G3565=1,IF(B3565="",0,IF(J3565&lt;SeuilFugitive,1,0)),"")</f>
        <v/>
      </c>
      <c r="M3565" s="37" t="str">
        <f aca="false">IF(G3565=1,IF(B3565="",IF((Fin-A3565)*24&gt;SeuilFigee,1,0),IF(J3565&gt;SeuilFigee*3600,1,0)),"")</f>
        <v/>
      </c>
      <c r="N3565" s="0" t="str">
        <f aca="false">IF(G3565=1,IF(COUNTIF(H$2:H3565,H3565)=1,COUNTIF($H:$H,H3565),""),"")</f>
        <v/>
      </c>
      <c r="O3565" s="0" t="str">
        <f aca="false">IF(G3565=1,IF(COUNTIF(I$2:I3565,I3565)=1,COUNTIF($I:$I,I3565),""),"")</f>
        <v/>
      </c>
      <c r="P3565" s="38" t="str">
        <f aca="false">IF(G3565=1,IF(COUNTIFS(C$2:C3565,C3565,G$2:G3565,1)=1,COUNTIFS($C:$C,C3565,$G:$G,1)+ROW()/10000000,""),"")</f>
        <v/>
      </c>
      <c r="Q3565" s="0" t="str">
        <f aca="false">IF(K3565=1,IF(COUNTIFS(C$2:C3565,C3565,K$2:K3565,1)=1,1,0),"")</f>
        <v/>
      </c>
      <c r="R3565" s="0" t="str">
        <f aca="false">IF(M3565=1,IF(COUNTIFS(C$2:C3565,C3565,M$2:M3565,1)=1,1,0),"")</f>
        <v/>
      </c>
      <c r="S3565" s="0" t="str">
        <f aca="false">IF(L3565=1,IF(COUNTIFS(C$2:C3565,C3565,L$2:L3565,1)=1,1,0),"")</f>
        <v/>
      </c>
      <c r="T3565" s="38" t="str">
        <f aca="false">IF(N3565="","",N3565+ROW()/10000000)</f>
        <v/>
      </c>
      <c r="U3565" s="0" t="str">
        <f aca="false">IF(G3565=1,IF(B3565="",1,0),"")</f>
        <v/>
      </c>
    </row>
    <row r="3566" customFormat="false" ht="15" hidden="false" customHeight="false" outlineLevel="0" collapsed="false">
      <c r="A3566" s="35"/>
      <c r="B3566" s="35"/>
      <c r="G3566" s="0" t="str">
        <f aca="false">IF(A3566="","",IF(AND(A3566&gt;=Debut,A3566&lt;Fin),1,0))</f>
        <v/>
      </c>
      <c r="H3566" s="0" t="str">
        <f aca="false">IF(G3566=1,INT(ROUND((A3566-Debut)*86400,0)/600),"")</f>
        <v/>
      </c>
      <c r="I3566" s="0" t="str">
        <f aca="false">IF(G3566=1,INT(ROUND((A3566-Debut)*86400,0)/3600),"")</f>
        <v/>
      </c>
      <c r="J3566" s="0" t="str">
        <f aca="false">IF(OR(A3566="",B3566=""),"",ROUND((B3566-A3566)*86400,0))</f>
        <v/>
      </c>
      <c r="K3566" s="37" t="str">
        <f aca="false">IF(G3566=1,IF(COUNTIFS($C:$C,C3566,$G:$G,1,$A:$A,"&gt;="&amp;(A3566-FenetreInterm/86400),$A:$A,"&lt;="&amp;A3566)&gt;=NbInterm,1,0),"")</f>
        <v/>
      </c>
      <c r="L3566" s="37" t="str">
        <f aca="false">IF(G3566=1,IF(B3566="",0,IF(J3566&lt;SeuilFugitive,1,0)),"")</f>
        <v/>
      </c>
      <c r="M3566" s="37" t="str">
        <f aca="false">IF(G3566=1,IF(B3566="",IF((Fin-A3566)*24&gt;SeuilFigee,1,0),IF(J3566&gt;SeuilFigee*3600,1,0)),"")</f>
        <v/>
      </c>
      <c r="N3566" s="0" t="str">
        <f aca="false">IF(G3566=1,IF(COUNTIF(H$2:H3566,H3566)=1,COUNTIF($H:$H,H3566),""),"")</f>
        <v/>
      </c>
      <c r="O3566" s="0" t="str">
        <f aca="false">IF(G3566=1,IF(COUNTIF(I$2:I3566,I3566)=1,COUNTIF($I:$I,I3566),""),"")</f>
        <v/>
      </c>
      <c r="P3566" s="38" t="str">
        <f aca="false">IF(G3566=1,IF(COUNTIFS(C$2:C3566,C3566,G$2:G3566,1)=1,COUNTIFS($C:$C,C3566,$G:$G,1)+ROW()/10000000,""),"")</f>
        <v/>
      </c>
      <c r="Q3566" s="0" t="str">
        <f aca="false">IF(K3566=1,IF(COUNTIFS(C$2:C3566,C3566,K$2:K3566,1)=1,1,0),"")</f>
        <v/>
      </c>
      <c r="R3566" s="0" t="str">
        <f aca="false">IF(M3566=1,IF(COUNTIFS(C$2:C3566,C3566,M$2:M3566,1)=1,1,0),"")</f>
        <v/>
      </c>
      <c r="S3566" s="0" t="str">
        <f aca="false">IF(L3566=1,IF(COUNTIFS(C$2:C3566,C3566,L$2:L3566,1)=1,1,0),"")</f>
        <v/>
      </c>
      <c r="T3566" s="38" t="str">
        <f aca="false">IF(N3566="","",N3566+ROW()/10000000)</f>
        <v/>
      </c>
      <c r="U3566" s="0" t="str">
        <f aca="false">IF(G3566=1,IF(B3566="",1,0),"")</f>
        <v/>
      </c>
    </row>
    <row r="3567" customFormat="false" ht="15" hidden="false" customHeight="false" outlineLevel="0" collapsed="false">
      <c r="A3567" s="35"/>
      <c r="B3567" s="35"/>
      <c r="G3567" s="0" t="str">
        <f aca="false">IF(A3567="","",IF(AND(A3567&gt;=Debut,A3567&lt;Fin),1,0))</f>
        <v/>
      </c>
      <c r="H3567" s="0" t="str">
        <f aca="false">IF(G3567=1,INT(ROUND((A3567-Debut)*86400,0)/600),"")</f>
        <v/>
      </c>
      <c r="I3567" s="0" t="str">
        <f aca="false">IF(G3567=1,INT(ROUND((A3567-Debut)*86400,0)/3600),"")</f>
        <v/>
      </c>
      <c r="J3567" s="0" t="str">
        <f aca="false">IF(OR(A3567="",B3567=""),"",ROUND((B3567-A3567)*86400,0))</f>
        <v/>
      </c>
      <c r="K3567" s="37" t="str">
        <f aca="false">IF(G3567=1,IF(COUNTIFS($C:$C,C3567,$G:$G,1,$A:$A,"&gt;="&amp;(A3567-FenetreInterm/86400),$A:$A,"&lt;="&amp;A3567)&gt;=NbInterm,1,0),"")</f>
        <v/>
      </c>
      <c r="L3567" s="37" t="str">
        <f aca="false">IF(G3567=1,IF(B3567="",0,IF(J3567&lt;SeuilFugitive,1,0)),"")</f>
        <v/>
      </c>
      <c r="M3567" s="37" t="str">
        <f aca="false">IF(G3567=1,IF(B3567="",IF((Fin-A3567)*24&gt;SeuilFigee,1,0),IF(J3567&gt;SeuilFigee*3600,1,0)),"")</f>
        <v/>
      </c>
      <c r="N3567" s="0" t="str">
        <f aca="false">IF(G3567=1,IF(COUNTIF(H$2:H3567,H3567)=1,COUNTIF($H:$H,H3567),""),"")</f>
        <v/>
      </c>
      <c r="O3567" s="0" t="str">
        <f aca="false">IF(G3567=1,IF(COUNTIF(I$2:I3567,I3567)=1,COUNTIF($I:$I,I3567),""),"")</f>
        <v/>
      </c>
      <c r="P3567" s="38" t="str">
        <f aca="false">IF(G3567=1,IF(COUNTIFS(C$2:C3567,C3567,G$2:G3567,1)=1,COUNTIFS($C:$C,C3567,$G:$G,1)+ROW()/10000000,""),"")</f>
        <v/>
      </c>
      <c r="Q3567" s="0" t="str">
        <f aca="false">IF(K3567=1,IF(COUNTIFS(C$2:C3567,C3567,K$2:K3567,1)=1,1,0),"")</f>
        <v/>
      </c>
      <c r="R3567" s="0" t="str">
        <f aca="false">IF(M3567=1,IF(COUNTIFS(C$2:C3567,C3567,M$2:M3567,1)=1,1,0),"")</f>
        <v/>
      </c>
      <c r="S3567" s="0" t="str">
        <f aca="false">IF(L3567=1,IF(COUNTIFS(C$2:C3567,C3567,L$2:L3567,1)=1,1,0),"")</f>
        <v/>
      </c>
      <c r="T3567" s="38" t="str">
        <f aca="false">IF(N3567="","",N3567+ROW()/10000000)</f>
        <v/>
      </c>
      <c r="U3567" s="0" t="str">
        <f aca="false">IF(G3567=1,IF(B3567="",1,0),"")</f>
        <v/>
      </c>
    </row>
    <row r="3568" customFormat="false" ht="15" hidden="false" customHeight="false" outlineLevel="0" collapsed="false">
      <c r="A3568" s="35"/>
      <c r="B3568" s="35"/>
      <c r="G3568" s="0" t="str">
        <f aca="false">IF(A3568="","",IF(AND(A3568&gt;=Debut,A3568&lt;Fin),1,0))</f>
        <v/>
      </c>
      <c r="H3568" s="0" t="str">
        <f aca="false">IF(G3568=1,INT(ROUND((A3568-Debut)*86400,0)/600),"")</f>
        <v/>
      </c>
      <c r="I3568" s="0" t="str">
        <f aca="false">IF(G3568=1,INT(ROUND((A3568-Debut)*86400,0)/3600),"")</f>
        <v/>
      </c>
      <c r="J3568" s="0" t="str">
        <f aca="false">IF(OR(A3568="",B3568=""),"",ROUND((B3568-A3568)*86400,0))</f>
        <v/>
      </c>
      <c r="K3568" s="37" t="str">
        <f aca="false">IF(G3568=1,IF(COUNTIFS($C:$C,C3568,$G:$G,1,$A:$A,"&gt;="&amp;(A3568-FenetreInterm/86400),$A:$A,"&lt;="&amp;A3568)&gt;=NbInterm,1,0),"")</f>
        <v/>
      </c>
      <c r="L3568" s="37" t="str">
        <f aca="false">IF(G3568=1,IF(B3568="",0,IF(J3568&lt;SeuilFugitive,1,0)),"")</f>
        <v/>
      </c>
      <c r="M3568" s="37" t="str">
        <f aca="false">IF(G3568=1,IF(B3568="",IF((Fin-A3568)*24&gt;SeuilFigee,1,0),IF(J3568&gt;SeuilFigee*3600,1,0)),"")</f>
        <v/>
      </c>
      <c r="N3568" s="0" t="str">
        <f aca="false">IF(G3568=1,IF(COUNTIF(H$2:H3568,H3568)=1,COUNTIF($H:$H,H3568),""),"")</f>
        <v/>
      </c>
      <c r="O3568" s="0" t="str">
        <f aca="false">IF(G3568=1,IF(COUNTIF(I$2:I3568,I3568)=1,COUNTIF($I:$I,I3568),""),"")</f>
        <v/>
      </c>
      <c r="P3568" s="38" t="str">
        <f aca="false">IF(G3568=1,IF(COUNTIFS(C$2:C3568,C3568,G$2:G3568,1)=1,COUNTIFS($C:$C,C3568,$G:$G,1)+ROW()/10000000,""),"")</f>
        <v/>
      </c>
      <c r="Q3568" s="0" t="str">
        <f aca="false">IF(K3568=1,IF(COUNTIFS(C$2:C3568,C3568,K$2:K3568,1)=1,1,0),"")</f>
        <v/>
      </c>
      <c r="R3568" s="0" t="str">
        <f aca="false">IF(M3568=1,IF(COUNTIFS(C$2:C3568,C3568,M$2:M3568,1)=1,1,0),"")</f>
        <v/>
      </c>
      <c r="S3568" s="0" t="str">
        <f aca="false">IF(L3568=1,IF(COUNTIFS(C$2:C3568,C3568,L$2:L3568,1)=1,1,0),"")</f>
        <v/>
      </c>
      <c r="T3568" s="38" t="str">
        <f aca="false">IF(N3568="","",N3568+ROW()/10000000)</f>
        <v/>
      </c>
      <c r="U3568" s="0" t="str">
        <f aca="false">IF(G3568=1,IF(B3568="",1,0),"")</f>
        <v/>
      </c>
    </row>
    <row r="3569" customFormat="false" ht="15" hidden="false" customHeight="false" outlineLevel="0" collapsed="false">
      <c r="A3569" s="35"/>
      <c r="B3569" s="35"/>
      <c r="G3569" s="0" t="str">
        <f aca="false">IF(A3569="","",IF(AND(A3569&gt;=Debut,A3569&lt;Fin),1,0))</f>
        <v/>
      </c>
      <c r="H3569" s="0" t="str">
        <f aca="false">IF(G3569=1,INT(ROUND((A3569-Debut)*86400,0)/600),"")</f>
        <v/>
      </c>
      <c r="I3569" s="0" t="str">
        <f aca="false">IF(G3569=1,INT(ROUND((A3569-Debut)*86400,0)/3600),"")</f>
        <v/>
      </c>
      <c r="J3569" s="0" t="str">
        <f aca="false">IF(OR(A3569="",B3569=""),"",ROUND((B3569-A3569)*86400,0))</f>
        <v/>
      </c>
      <c r="K3569" s="37" t="str">
        <f aca="false">IF(G3569=1,IF(COUNTIFS($C:$C,C3569,$G:$G,1,$A:$A,"&gt;="&amp;(A3569-FenetreInterm/86400),$A:$A,"&lt;="&amp;A3569)&gt;=NbInterm,1,0),"")</f>
        <v/>
      </c>
      <c r="L3569" s="37" t="str">
        <f aca="false">IF(G3569=1,IF(B3569="",0,IF(J3569&lt;SeuilFugitive,1,0)),"")</f>
        <v/>
      </c>
      <c r="M3569" s="37" t="str">
        <f aca="false">IF(G3569=1,IF(B3569="",IF((Fin-A3569)*24&gt;SeuilFigee,1,0),IF(J3569&gt;SeuilFigee*3600,1,0)),"")</f>
        <v/>
      </c>
      <c r="N3569" s="0" t="str">
        <f aca="false">IF(G3569=1,IF(COUNTIF(H$2:H3569,H3569)=1,COUNTIF($H:$H,H3569),""),"")</f>
        <v/>
      </c>
      <c r="O3569" s="0" t="str">
        <f aca="false">IF(G3569=1,IF(COUNTIF(I$2:I3569,I3569)=1,COUNTIF($I:$I,I3569),""),"")</f>
        <v/>
      </c>
      <c r="P3569" s="38" t="str">
        <f aca="false">IF(G3569=1,IF(COUNTIFS(C$2:C3569,C3569,G$2:G3569,1)=1,COUNTIFS($C:$C,C3569,$G:$G,1)+ROW()/10000000,""),"")</f>
        <v/>
      </c>
      <c r="Q3569" s="0" t="str">
        <f aca="false">IF(K3569=1,IF(COUNTIFS(C$2:C3569,C3569,K$2:K3569,1)=1,1,0),"")</f>
        <v/>
      </c>
      <c r="R3569" s="0" t="str">
        <f aca="false">IF(M3569=1,IF(COUNTIFS(C$2:C3569,C3569,M$2:M3569,1)=1,1,0),"")</f>
        <v/>
      </c>
      <c r="S3569" s="0" t="str">
        <f aca="false">IF(L3569=1,IF(COUNTIFS(C$2:C3569,C3569,L$2:L3569,1)=1,1,0),"")</f>
        <v/>
      </c>
      <c r="T3569" s="38" t="str">
        <f aca="false">IF(N3569="","",N3569+ROW()/10000000)</f>
        <v/>
      </c>
      <c r="U3569" s="0" t="str">
        <f aca="false">IF(G3569=1,IF(B3569="",1,0),"")</f>
        <v/>
      </c>
    </row>
    <row r="3570" customFormat="false" ht="15" hidden="false" customHeight="false" outlineLevel="0" collapsed="false">
      <c r="A3570" s="35"/>
      <c r="B3570" s="35"/>
      <c r="G3570" s="0" t="str">
        <f aca="false">IF(A3570="","",IF(AND(A3570&gt;=Debut,A3570&lt;Fin),1,0))</f>
        <v/>
      </c>
      <c r="H3570" s="0" t="str">
        <f aca="false">IF(G3570=1,INT(ROUND((A3570-Debut)*86400,0)/600),"")</f>
        <v/>
      </c>
      <c r="I3570" s="0" t="str">
        <f aca="false">IF(G3570=1,INT(ROUND((A3570-Debut)*86400,0)/3600),"")</f>
        <v/>
      </c>
      <c r="J3570" s="0" t="str">
        <f aca="false">IF(OR(A3570="",B3570=""),"",ROUND((B3570-A3570)*86400,0))</f>
        <v/>
      </c>
      <c r="K3570" s="37" t="str">
        <f aca="false">IF(G3570=1,IF(COUNTIFS($C:$C,C3570,$G:$G,1,$A:$A,"&gt;="&amp;(A3570-FenetreInterm/86400),$A:$A,"&lt;="&amp;A3570)&gt;=NbInterm,1,0),"")</f>
        <v/>
      </c>
      <c r="L3570" s="37" t="str">
        <f aca="false">IF(G3570=1,IF(B3570="",0,IF(J3570&lt;SeuilFugitive,1,0)),"")</f>
        <v/>
      </c>
      <c r="M3570" s="37" t="str">
        <f aca="false">IF(G3570=1,IF(B3570="",IF((Fin-A3570)*24&gt;SeuilFigee,1,0),IF(J3570&gt;SeuilFigee*3600,1,0)),"")</f>
        <v/>
      </c>
      <c r="N3570" s="0" t="str">
        <f aca="false">IF(G3570=1,IF(COUNTIF(H$2:H3570,H3570)=1,COUNTIF($H:$H,H3570),""),"")</f>
        <v/>
      </c>
      <c r="O3570" s="0" t="str">
        <f aca="false">IF(G3570=1,IF(COUNTIF(I$2:I3570,I3570)=1,COUNTIF($I:$I,I3570),""),"")</f>
        <v/>
      </c>
      <c r="P3570" s="38" t="str">
        <f aca="false">IF(G3570=1,IF(COUNTIFS(C$2:C3570,C3570,G$2:G3570,1)=1,COUNTIFS($C:$C,C3570,$G:$G,1)+ROW()/10000000,""),"")</f>
        <v/>
      </c>
      <c r="Q3570" s="0" t="str">
        <f aca="false">IF(K3570=1,IF(COUNTIFS(C$2:C3570,C3570,K$2:K3570,1)=1,1,0),"")</f>
        <v/>
      </c>
      <c r="R3570" s="0" t="str">
        <f aca="false">IF(M3570=1,IF(COUNTIFS(C$2:C3570,C3570,M$2:M3570,1)=1,1,0),"")</f>
        <v/>
      </c>
      <c r="S3570" s="0" t="str">
        <f aca="false">IF(L3570=1,IF(COUNTIFS(C$2:C3570,C3570,L$2:L3570,1)=1,1,0),"")</f>
        <v/>
      </c>
      <c r="T3570" s="38" t="str">
        <f aca="false">IF(N3570="","",N3570+ROW()/10000000)</f>
        <v/>
      </c>
      <c r="U3570" s="0" t="str">
        <f aca="false">IF(G3570=1,IF(B3570="",1,0),"")</f>
        <v/>
      </c>
    </row>
    <row r="3571" customFormat="false" ht="15" hidden="false" customHeight="false" outlineLevel="0" collapsed="false">
      <c r="A3571" s="35"/>
      <c r="B3571" s="35"/>
      <c r="G3571" s="0" t="str">
        <f aca="false">IF(A3571="","",IF(AND(A3571&gt;=Debut,A3571&lt;Fin),1,0))</f>
        <v/>
      </c>
      <c r="H3571" s="0" t="str">
        <f aca="false">IF(G3571=1,INT(ROUND((A3571-Debut)*86400,0)/600),"")</f>
        <v/>
      </c>
      <c r="I3571" s="0" t="str">
        <f aca="false">IF(G3571=1,INT(ROUND((A3571-Debut)*86400,0)/3600),"")</f>
        <v/>
      </c>
      <c r="J3571" s="0" t="str">
        <f aca="false">IF(OR(A3571="",B3571=""),"",ROUND((B3571-A3571)*86400,0))</f>
        <v/>
      </c>
      <c r="K3571" s="37" t="str">
        <f aca="false">IF(G3571=1,IF(COUNTIFS($C:$C,C3571,$G:$G,1,$A:$A,"&gt;="&amp;(A3571-FenetreInterm/86400),$A:$A,"&lt;="&amp;A3571)&gt;=NbInterm,1,0),"")</f>
        <v/>
      </c>
      <c r="L3571" s="37" t="str">
        <f aca="false">IF(G3571=1,IF(B3571="",0,IF(J3571&lt;SeuilFugitive,1,0)),"")</f>
        <v/>
      </c>
      <c r="M3571" s="37" t="str">
        <f aca="false">IF(G3571=1,IF(B3571="",IF((Fin-A3571)*24&gt;SeuilFigee,1,0),IF(J3571&gt;SeuilFigee*3600,1,0)),"")</f>
        <v/>
      </c>
      <c r="N3571" s="0" t="str">
        <f aca="false">IF(G3571=1,IF(COUNTIF(H$2:H3571,H3571)=1,COUNTIF($H:$H,H3571),""),"")</f>
        <v/>
      </c>
      <c r="O3571" s="0" t="str">
        <f aca="false">IF(G3571=1,IF(COUNTIF(I$2:I3571,I3571)=1,COUNTIF($I:$I,I3571),""),"")</f>
        <v/>
      </c>
      <c r="P3571" s="38" t="str">
        <f aca="false">IF(G3571=1,IF(COUNTIFS(C$2:C3571,C3571,G$2:G3571,1)=1,COUNTIFS($C:$C,C3571,$G:$G,1)+ROW()/10000000,""),"")</f>
        <v/>
      </c>
      <c r="Q3571" s="0" t="str">
        <f aca="false">IF(K3571=1,IF(COUNTIFS(C$2:C3571,C3571,K$2:K3571,1)=1,1,0),"")</f>
        <v/>
      </c>
      <c r="R3571" s="0" t="str">
        <f aca="false">IF(M3571=1,IF(COUNTIFS(C$2:C3571,C3571,M$2:M3571,1)=1,1,0),"")</f>
        <v/>
      </c>
      <c r="S3571" s="0" t="str">
        <f aca="false">IF(L3571=1,IF(COUNTIFS(C$2:C3571,C3571,L$2:L3571,1)=1,1,0),"")</f>
        <v/>
      </c>
      <c r="T3571" s="38" t="str">
        <f aca="false">IF(N3571="","",N3571+ROW()/10000000)</f>
        <v/>
      </c>
      <c r="U3571" s="0" t="str">
        <f aca="false">IF(G3571=1,IF(B3571="",1,0),"")</f>
        <v/>
      </c>
    </row>
    <row r="3572" customFormat="false" ht="15" hidden="false" customHeight="false" outlineLevel="0" collapsed="false">
      <c r="A3572" s="35"/>
      <c r="B3572" s="35"/>
      <c r="G3572" s="0" t="str">
        <f aca="false">IF(A3572="","",IF(AND(A3572&gt;=Debut,A3572&lt;Fin),1,0))</f>
        <v/>
      </c>
      <c r="H3572" s="0" t="str">
        <f aca="false">IF(G3572=1,INT(ROUND((A3572-Debut)*86400,0)/600),"")</f>
        <v/>
      </c>
      <c r="I3572" s="0" t="str">
        <f aca="false">IF(G3572=1,INT(ROUND((A3572-Debut)*86400,0)/3600),"")</f>
        <v/>
      </c>
      <c r="J3572" s="0" t="str">
        <f aca="false">IF(OR(A3572="",B3572=""),"",ROUND((B3572-A3572)*86400,0))</f>
        <v/>
      </c>
      <c r="K3572" s="37" t="str">
        <f aca="false">IF(G3572=1,IF(COUNTIFS($C:$C,C3572,$G:$G,1,$A:$A,"&gt;="&amp;(A3572-FenetreInterm/86400),$A:$A,"&lt;="&amp;A3572)&gt;=NbInterm,1,0),"")</f>
        <v/>
      </c>
      <c r="L3572" s="37" t="str">
        <f aca="false">IF(G3572=1,IF(B3572="",0,IF(J3572&lt;SeuilFugitive,1,0)),"")</f>
        <v/>
      </c>
      <c r="M3572" s="37" t="str">
        <f aca="false">IF(G3572=1,IF(B3572="",IF((Fin-A3572)*24&gt;SeuilFigee,1,0),IF(J3572&gt;SeuilFigee*3600,1,0)),"")</f>
        <v/>
      </c>
      <c r="N3572" s="0" t="str">
        <f aca="false">IF(G3572=1,IF(COUNTIF(H$2:H3572,H3572)=1,COUNTIF($H:$H,H3572),""),"")</f>
        <v/>
      </c>
      <c r="O3572" s="0" t="str">
        <f aca="false">IF(G3572=1,IF(COUNTIF(I$2:I3572,I3572)=1,COUNTIF($I:$I,I3572),""),"")</f>
        <v/>
      </c>
      <c r="P3572" s="38" t="str">
        <f aca="false">IF(G3572=1,IF(COUNTIFS(C$2:C3572,C3572,G$2:G3572,1)=1,COUNTIFS($C:$C,C3572,$G:$G,1)+ROW()/10000000,""),"")</f>
        <v/>
      </c>
      <c r="Q3572" s="0" t="str">
        <f aca="false">IF(K3572=1,IF(COUNTIFS(C$2:C3572,C3572,K$2:K3572,1)=1,1,0),"")</f>
        <v/>
      </c>
      <c r="R3572" s="0" t="str">
        <f aca="false">IF(M3572=1,IF(COUNTIFS(C$2:C3572,C3572,M$2:M3572,1)=1,1,0),"")</f>
        <v/>
      </c>
      <c r="S3572" s="0" t="str">
        <f aca="false">IF(L3572=1,IF(COUNTIFS(C$2:C3572,C3572,L$2:L3572,1)=1,1,0),"")</f>
        <v/>
      </c>
      <c r="T3572" s="38" t="str">
        <f aca="false">IF(N3572="","",N3572+ROW()/10000000)</f>
        <v/>
      </c>
      <c r="U3572" s="0" t="str">
        <f aca="false">IF(G3572=1,IF(B3572="",1,0),"")</f>
        <v/>
      </c>
    </row>
    <row r="3573" customFormat="false" ht="15" hidden="false" customHeight="false" outlineLevel="0" collapsed="false">
      <c r="A3573" s="35"/>
      <c r="B3573" s="35"/>
      <c r="G3573" s="0" t="str">
        <f aca="false">IF(A3573="","",IF(AND(A3573&gt;=Debut,A3573&lt;Fin),1,0))</f>
        <v/>
      </c>
      <c r="H3573" s="0" t="str">
        <f aca="false">IF(G3573=1,INT(ROUND((A3573-Debut)*86400,0)/600),"")</f>
        <v/>
      </c>
      <c r="I3573" s="0" t="str">
        <f aca="false">IF(G3573=1,INT(ROUND((A3573-Debut)*86400,0)/3600),"")</f>
        <v/>
      </c>
      <c r="J3573" s="0" t="str">
        <f aca="false">IF(OR(A3573="",B3573=""),"",ROUND((B3573-A3573)*86400,0))</f>
        <v/>
      </c>
      <c r="K3573" s="37" t="str">
        <f aca="false">IF(G3573=1,IF(COUNTIFS($C:$C,C3573,$G:$G,1,$A:$A,"&gt;="&amp;(A3573-FenetreInterm/86400),$A:$A,"&lt;="&amp;A3573)&gt;=NbInterm,1,0),"")</f>
        <v/>
      </c>
      <c r="L3573" s="37" t="str">
        <f aca="false">IF(G3573=1,IF(B3573="",0,IF(J3573&lt;SeuilFugitive,1,0)),"")</f>
        <v/>
      </c>
      <c r="M3573" s="37" t="str">
        <f aca="false">IF(G3573=1,IF(B3573="",IF((Fin-A3573)*24&gt;SeuilFigee,1,0),IF(J3573&gt;SeuilFigee*3600,1,0)),"")</f>
        <v/>
      </c>
      <c r="N3573" s="0" t="str">
        <f aca="false">IF(G3573=1,IF(COUNTIF(H$2:H3573,H3573)=1,COUNTIF($H:$H,H3573),""),"")</f>
        <v/>
      </c>
      <c r="O3573" s="0" t="str">
        <f aca="false">IF(G3573=1,IF(COUNTIF(I$2:I3573,I3573)=1,COUNTIF($I:$I,I3573),""),"")</f>
        <v/>
      </c>
      <c r="P3573" s="38" t="str">
        <f aca="false">IF(G3573=1,IF(COUNTIFS(C$2:C3573,C3573,G$2:G3573,1)=1,COUNTIFS($C:$C,C3573,$G:$G,1)+ROW()/10000000,""),"")</f>
        <v/>
      </c>
      <c r="Q3573" s="0" t="str">
        <f aca="false">IF(K3573=1,IF(COUNTIFS(C$2:C3573,C3573,K$2:K3573,1)=1,1,0),"")</f>
        <v/>
      </c>
      <c r="R3573" s="0" t="str">
        <f aca="false">IF(M3573=1,IF(COUNTIFS(C$2:C3573,C3573,M$2:M3573,1)=1,1,0),"")</f>
        <v/>
      </c>
      <c r="S3573" s="0" t="str">
        <f aca="false">IF(L3573=1,IF(COUNTIFS(C$2:C3573,C3573,L$2:L3573,1)=1,1,0),"")</f>
        <v/>
      </c>
      <c r="T3573" s="38" t="str">
        <f aca="false">IF(N3573="","",N3573+ROW()/10000000)</f>
        <v/>
      </c>
      <c r="U3573" s="0" t="str">
        <f aca="false">IF(G3573=1,IF(B3573="",1,0),"")</f>
        <v/>
      </c>
    </row>
    <row r="3574" customFormat="false" ht="15" hidden="false" customHeight="false" outlineLevel="0" collapsed="false">
      <c r="A3574" s="35"/>
      <c r="B3574" s="35"/>
      <c r="G3574" s="0" t="str">
        <f aca="false">IF(A3574="","",IF(AND(A3574&gt;=Debut,A3574&lt;Fin),1,0))</f>
        <v/>
      </c>
      <c r="H3574" s="0" t="str">
        <f aca="false">IF(G3574=1,INT(ROUND((A3574-Debut)*86400,0)/600),"")</f>
        <v/>
      </c>
      <c r="I3574" s="0" t="str">
        <f aca="false">IF(G3574=1,INT(ROUND((A3574-Debut)*86400,0)/3600),"")</f>
        <v/>
      </c>
      <c r="J3574" s="0" t="str">
        <f aca="false">IF(OR(A3574="",B3574=""),"",ROUND((B3574-A3574)*86400,0))</f>
        <v/>
      </c>
      <c r="K3574" s="37" t="str">
        <f aca="false">IF(G3574=1,IF(COUNTIFS($C:$C,C3574,$G:$G,1,$A:$A,"&gt;="&amp;(A3574-FenetreInterm/86400),$A:$A,"&lt;="&amp;A3574)&gt;=NbInterm,1,0),"")</f>
        <v/>
      </c>
      <c r="L3574" s="37" t="str">
        <f aca="false">IF(G3574=1,IF(B3574="",0,IF(J3574&lt;SeuilFugitive,1,0)),"")</f>
        <v/>
      </c>
      <c r="M3574" s="37" t="str">
        <f aca="false">IF(G3574=1,IF(B3574="",IF((Fin-A3574)*24&gt;SeuilFigee,1,0),IF(J3574&gt;SeuilFigee*3600,1,0)),"")</f>
        <v/>
      </c>
      <c r="N3574" s="0" t="str">
        <f aca="false">IF(G3574=1,IF(COUNTIF(H$2:H3574,H3574)=1,COUNTIF($H:$H,H3574),""),"")</f>
        <v/>
      </c>
      <c r="O3574" s="0" t="str">
        <f aca="false">IF(G3574=1,IF(COUNTIF(I$2:I3574,I3574)=1,COUNTIF($I:$I,I3574),""),"")</f>
        <v/>
      </c>
      <c r="P3574" s="38" t="str">
        <f aca="false">IF(G3574=1,IF(COUNTIFS(C$2:C3574,C3574,G$2:G3574,1)=1,COUNTIFS($C:$C,C3574,$G:$G,1)+ROW()/10000000,""),"")</f>
        <v/>
      </c>
      <c r="Q3574" s="0" t="str">
        <f aca="false">IF(K3574=1,IF(COUNTIFS(C$2:C3574,C3574,K$2:K3574,1)=1,1,0),"")</f>
        <v/>
      </c>
      <c r="R3574" s="0" t="str">
        <f aca="false">IF(M3574=1,IF(COUNTIFS(C$2:C3574,C3574,M$2:M3574,1)=1,1,0),"")</f>
        <v/>
      </c>
      <c r="S3574" s="0" t="str">
        <f aca="false">IF(L3574=1,IF(COUNTIFS(C$2:C3574,C3574,L$2:L3574,1)=1,1,0),"")</f>
        <v/>
      </c>
      <c r="T3574" s="38" t="str">
        <f aca="false">IF(N3574="","",N3574+ROW()/10000000)</f>
        <v/>
      </c>
      <c r="U3574" s="0" t="str">
        <f aca="false">IF(G3574=1,IF(B3574="",1,0),"")</f>
        <v/>
      </c>
    </row>
    <row r="3575" customFormat="false" ht="15" hidden="false" customHeight="false" outlineLevel="0" collapsed="false">
      <c r="A3575" s="35"/>
      <c r="B3575" s="35"/>
      <c r="G3575" s="0" t="str">
        <f aca="false">IF(A3575="","",IF(AND(A3575&gt;=Debut,A3575&lt;Fin),1,0))</f>
        <v/>
      </c>
      <c r="H3575" s="0" t="str">
        <f aca="false">IF(G3575=1,INT(ROUND((A3575-Debut)*86400,0)/600),"")</f>
        <v/>
      </c>
      <c r="I3575" s="0" t="str">
        <f aca="false">IF(G3575=1,INT(ROUND((A3575-Debut)*86400,0)/3600),"")</f>
        <v/>
      </c>
      <c r="J3575" s="0" t="str">
        <f aca="false">IF(OR(A3575="",B3575=""),"",ROUND((B3575-A3575)*86400,0))</f>
        <v/>
      </c>
      <c r="K3575" s="37" t="str">
        <f aca="false">IF(G3575=1,IF(COUNTIFS($C:$C,C3575,$G:$G,1,$A:$A,"&gt;="&amp;(A3575-FenetreInterm/86400),$A:$A,"&lt;="&amp;A3575)&gt;=NbInterm,1,0),"")</f>
        <v/>
      </c>
      <c r="L3575" s="37" t="str">
        <f aca="false">IF(G3575=1,IF(B3575="",0,IF(J3575&lt;SeuilFugitive,1,0)),"")</f>
        <v/>
      </c>
      <c r="M3575" s="37" t="str">
        <f aca="false">IF(G3575=1,IF(B3575="",IF((Fin-A3575)*24&gt;SeuilFigee,1,0),IF(J3575&gt;SeuilFigee*3600,1,0)),"")</f>
        <v/>
      </c>
      <c r="N3575" s="0" t="str">
        <f aca="false">IF(G3575=1,IF(COUNTIF(H$2:H3575,H3575)=1,COUNTIF($H:$H,H3575),""),"")</f>
        <v/>
      </c>
      <c r="O3575" s="0" t="str">
        <f aca="false">IF(G3575=1,IF(COUNTIF(I$2:I3575,I3575)=1,COUNTIF($I:$I,I3575),""),"")</f>
        <v/>
      </c>
      <c r="P3575" s="38" t="str">
        <f aca="false">IF(G3575=1,IF(COUNTIFS(C$2:C3575,C3575,G$2:G3575,1)=1,COUNTIFS($C:$C,C3575,$G:$G,1)+ROW()/10000000,""),"")</f>
        <v/>
      </c>
      <c r="Q3575" s="0" t="str">
        <f aca="false">IF(K3575=1,IF(COUNTIFS(C$2:C3575,C3575,K$2:K3575,1)=1,1,0),"")</f>
        <v/>
      </c>
      <c r="R3575" s="0" t="str">
        <f aca="false">IF(M3575=1,IF(COUNTIFS(C$2:C3575,C3575,M$2:M3575,1)=1,1,0),"")</f>
        <v/>
      </c>
      <c r="S3575" s="0" t="str">
        <f aca="false">IF(L3575=1,IF(COUNTIFS(C$2:C3575,C3575,L$2:L3575,1)=1,1,0),"")</f>
        <v/>
      </c>
      <c r="T3575" s="38" t="str">
        <f aca="false">IF(N3575="","",N3575+ROW()/10000000)</f>
        <v/>
      </c>
      <c r="U3575" s="0" t="str">
        <f aca="false">IF(G3575=1,IF(B3575="",1,0),"")</f>
        <v/>
      </c>
    </row>
    <row r="3576" customFormat="false" ht="15" hidden="false" customHeight="false" outlineLevel="0" collapsed="false">
      <c r="A3576" s="35"/>
      <c r="B3576" s="35"/>
      <c r="G3576" s="0" t="str">
        <f aca="false">IF(A3576="","",IF(AND(A3576&gt;=Debut,A3576&lt;Fin),1,0))</f>
        <v/>
      </c>
      <c r="H3576" s="0" t="str">
        <f aca="false">IF(G3576=1,INT(ROUND((A3576-Debut)*86400,0)/600),"")</f>
        <v/>
      </c>
      <c r="I3576" s="0" t="str">
        <f aca="false">IF(G3576=1,INT(ROUND((A3576-Debut)*86400,0)/3600),"")</f>
        <v/>
      </c>
      <c r="J3576" s="0" t="str">
        <f aca="false">IF(OR(A3576="",B3576=""),"",ROUND((B3576-A3576)*86400,0))</f>
        <v/>
      </c>
      <c r="K3576" s="37" t="str">
        <f aca="false">IF(G3576=1,IF(COUNTIFS($C:$C,C3576,$G:$G,1,$A:$A,"&gt;="&amp;(A3576-FenetreInterm/86400),$A:$A,"&lt;="&amp;A3576)&gt;=NbInterm,1,0),"")</f>
        <v/>
      </c>
      <c r="L3576" s="37" t="str">
        <f aca="false">IF(G3576=1,IF(B3576="",0,IF(J3576&lt;SeuilFugitive,1,0)),"")</f>
        <v/>
      </c>
      <c r="M3576" s="37" t="str">
        <f aca="false">IF(G3576=1,IF(B3576="",IF((Fin-A3576)*24&gt;SeuilFigee,1,0),IF(J3576&gt;SeuilFigee*3600,1,0)),"")</f>
        <v/>
      </c>
      <c r="N3576" s="0" t="str">
        <f aca="false">IF(G3576=1,IF(COUNTIF(H$2:H3576,H3576)=1,COUNTIF($H:$H,H3576),""),"")</f>
        <v/>
      </c>
      <c r="O3576" s="0" t="str">
        <f aca="false">IF(G3576=1,IF(COUNTIF(I$2:I3576,I3576)=1,COUNTIF($I:$I,I3576),""),"")</f>
        <v/>
      </c>
      <c r="P3576" s="38" t="str">
        <f aca="false">IF(G3576=1,IF(COUNTIFS(C$2:C3576,C3576,G$2:G3576,1)=1,COUNTIFS($C:$C,C3576,$G:$G,1)+ROW()/10000000,""),"")</f>
        <v/>
      </c>
      <c r="Q3576" s="0" t="str">
        <f aca="false">IF(K3576=1,IF(COUNTIFS(C$2:C3576,C3576,K$2:K3576,1)=1,1,0),"")</f>
        <v/>
      </c>
      <c r="R3576" s="0" t="str">
        <f aca="false">IF(M3576=1,IF(COUNTIFS(C$2:C3576,C3576,M$2:M3576,1)=1,1,0),"")</f>
        <v/>
      </c>
      <c r="S3576" s="0" t="str">
        <f aca="false">IF(L3576=1,IF(COUNTIFS(C$2:C3576,C3576,L$2:L3576,1)=1,1,0),"")</f>
        <v/>
      </c>
      <c r="T3576" s="38" t="str">
        <f aca="false">IF(N3576="","",N3576+ROW()/10000000)</f>
        <v/>
      </c>
      <c r="U3576" s="0" t="str">
        <f aca="false">IF(G3576=1,IF(B3576="",1,0),"")</f>
        <v/>
      </c>
    </row>
    <row r="3577" customFormat="false" ht="15" hidden="false" customHeight="false" outlineLevel="0" collapsed="false">
      <c r="A3577" s="35"/>
      <c r="B3577" s="35"/>
      <c r="G3577" s="0" t="str">
        <f aca="false">IF(A3577="","",IF(AND(A3577&gt;=Debut,A3577&lt;Fin),1,0))</f>
        <v/>
      </c>
      <c r="H3577" s="0" t="str">
        <f aca="false">IF(G3577=1,INT(ROUND((A3577-Debut)*86400,0)/600),"")</f>
        <v/>
      </c>
      <c r="I3577" s="0" t="str">
        <f aca="false">IF(G3577=1,INT(ROUND((A3577-Debut)*86400,0)/3600),"")</f>
        <v/>
      </c>
      <c r="J3577" s="0" t="str">
        <f aca="false">IF(OR(A3577="",B3577=""),"",ROUND((B3577-A3577)*86400,0))</f>
        <v/>
      </c>
      <c r="K3577" s="37" t="str">
        <f aca="false">IF(G3577=1,IF(COUNTIFS($C:$C,C3577,$G:$G,1,$A:$A,"&gt;="&amp;(A3577-FenetreInterm/86400),$A:$A,"&lt;="&amp;A3577)&gt;=NbInterm,1,0),"")</f>
        <v/>
      </c>
      <c r="L3577" s="37" t="str">
        <f aca="false">IF(G3577=1,IF(B3577="",0,IF(J3577&lt;SeuilFugitive,1,0)),"")</f>
        <v/>
      </c>
      <c r="M3577" s="37" t="str">
        <f aca="false">IF(G3577=1,IF(B3577="",IF((Fin-A3577)*24&gt;SeuilFigee,1,0),IF(J3577&gt;SeuilFigee*3600,1,0)),"")</f>
        <v/>
      </c>
      <c r="N3577" s="0" t="str">
        <f aca="false">IF(G3577=1,IF(COUNTIF(H$2:H3577,H3577)=1,COUNTIF($H:$H,H3577),""),"")</f>
        <v/>
      </c>
      <c r="O3577" s="0" t="str">
        <f aca="false">IF(G3577=1,IF(COUNTIF(I$2:I3577,I3577)=1,COUNTIF($I:$I,I3577),""),"")</f>
        <v/>
      </c>
      <c r="P3577" s="38" t="str">
        <f aca="false">IF(G3577=1,IF(COUNTIFS(C$2:C3577,C3577,G$2:G3577,1)=1,COUNTIFS($C:$C,C3577,$G:$G,1)+ROW()/10000000,""),"")</f>
        <v/>
      </c>
      <c r="Q3577" s="0" t="str">
        <f aca="false">IF(K3577=1,IF(COUNTIFS(C$2:C3577,C3577,K$2:K3577,1)=1,1,0),"")</f>
        <v/>
      </c>
      <c r="R3577" s="0" t="str">
        <f aca="false">IF(M3577=1,IF(COUNTIFS(C$2:C3577,C3577,M$2:M3577,1)=1,1,0),"")</f>
        <v/>
      </c>
      <c r="S3577" s="0" t="str">
        <f aca="false">IF(L3577=1,IF(COUNTIFS(C$2:C3577,C3577,L$2:L3577,1)=1,1,0),"")</f>
        <v/>
      </c>
      <c r="T3577" s="38" t="str">
        <f aca="false">IF(N3577="","",N3577+ROW()/10000000)</f>
        <v/>
      </c>
      <c r="U3577" s="0" t="str">
        <f aca="false">IF(G3577=1,IF(B3577="",1,0),"")</f>
        <v/>
      </c>
    </row>
    <row r="3578" customFormat="false" ht="15" hidden="false" customHeight="false" outlineLevel="0" collapsed="false">
      <c r="A3578" s="35"/>
      <c r="B3578" s="35"/>
      <c r="G3578" s="0" t="str">
        <f aca="false">IF(A3578="","",IF(AND(A3578&gt;=Debut,A3578&lt;Fin),1,0))</f>
        <v/>
      </c>
      <c r="H3578" s="0" t="str">
        <f aca="false">IF(G3578=1,INT(ROUND((A3578-Debut)*86400,0)/600),"")</f>
        <v/>
      </c>
      <c r="I3578" s="0" t="str">
        <f aca="false">IF(G3578=1,INT(ROUND((A3578-Debut)*86400,0)/3600),"")</f>
        <v/>
      </c>
      <c r="J3578" s="0" t="str">
        <f aca="false">IF(OR(A3578="",B3578=""),"",ROUND((B3578-A3578)*86400,0))</f>
        <v/>
      </c>
      <c r="K3578" s="37" t="str">
        <f aca="false">IF(G3578=1,IF(COUNTIFS($C:$C,C3578,$G:$G,1,$A:$A,"&gt;="&amp;(A3578-FenetreInterm/86400),$A:$A,"&lt;="&amp;A3578)&gt;=NbInterm,1,0),"")</f>
        <v/>
      </c>
      <c r="L3578" s="37" t="str">
        <f aca="false">IF(G3578=1,IF(B3578="",0,IF(J3578&lt;SeuilFugitive,1,0)),"")</f>
        <v/>
      </c>
      <c r="M3578" s="37" t="str">
        <f aca="false">IF(G3578=1,IF(B3578="",IF((Fin-A3578)*24&gt;SeuilFigee,1,0),IF(J3578&gt;SeuilFigee*3600,1,0)),"")</f>
        <v/>
      </c>
      <c r="N3578" s="0" t="str">
        <f aca="false">IF(G3578=1,IF(COUNTIF(H$2:H3578,H3578)=1,COUNTIF($H:$H,H3578),""),"")</f>
        <v/>
      </c>
      <c r="O3578" s="0" t="str">
        <f aca="false">IF(G3578=1,IF(COUNTIF(I$2:I3578,I3578)=1,COUNTIF($I:$I,I3578),""),"")</f>
        <v/>
      </c>
      <c r="P3578" s="38" t="str">
        <f aca="false">IF(G3578=1,IF(COUNTIFS(C$2:C3578,C3578,G$2:G3578,1)=1,COUNTIFS($C:$C,C3578,$G:$G,1)+ROW()/10000000,""),"")</f>
        <v/>
      </c>
      <c r="Q3578" s="0" t="str">
        <f aca="false">IF(K3578=1,IF(COUNTIFS(C$2:C3578,C3578,K$2:K3578,1)=1,1,0),"")</f>
        <v/>
      </c>
      <c r="R3578" s="0" t="str">
        <f aca="false">IF(M3578=1,IF(COUNTIFS(C$2:C3578,C3578,M$2:M3578,1)=1,1,0),"")</f>
        <v/>
      </c>
      <c r="S3578" s="0" t="str">
        <f aca="false">IF(L3578=1,IF(COUNTIFS(C$2:C3578,C3578,L$2:L3578,1)=1,1,0),"")</f>
        <v/>
      </c>
      <c r="T3578" s="38" t="str">
        <f aca="false">IF(N3578="","",N3578+ROW()/10000000)</f>
        <v/>
      </c>
      <c r="U3578" s="0" t="str">
        <f aca="false">IF(G3578=1,IF(B3578="",1,0),"")</f>
        <v/>
      </c>
    </row>
    <row r="3579" customFormat="false" ht="15" hidden="false" customHeight="false" outlineLevel="0" collapsed="false">
      <c r="A3579" s="35"/>
      <c r="B3579" s="35"/>
      <c r="G3579" s="0" t="str">
        <f aca="false">IF(A3579="","",IF(AND(A3579&gt;=Debut,A3579&lt;Fin),1,0))</f>
        <v/>
      </c>
      <c r="H3579" s="0" t="str">
        <f aca="false">IF(G3579=1,INT(ROUND((A3579-Debut)*86400,0)/600),"")</f>
        <v/>
      </c>
      <c r="I3579" s="0" t="str">
        <f aca="false">IF(G3579=1,INT(ROUND((A3579-Debut)*86400,0)/3600),"")</f>
        <v/>
      </c>
      <c r="J3579" s="0" t="str">
        <f aca="false">IF(OR(A3579="",B3579=""),"",ROUND((B3579-A3579)*86400,0))</f>
        <v/>
      </c>
      <c r="K3579" s="37" t="str">
        <f aca="false">IF(G3579=1,IF(COUNTIFS($C:$C,C3579,$G:$G,1,$A:$A,"&gt;="&amp;(A3579-FenetreInterm/86400),$A:$A,"&lt;="&amp;A3579)&gt;=NbInterm,1,0),"")</f>
        <v/>
      </c>
      <c r="L3579" s="37" t="str">
        <f aca="false">IF(G3579=1,IF(B3579="",0,IF(J3579&lt;SeuilFugitive,1,0)),"")</f>
        <v/>
      </c>
      <c r="M3579" s="37" t="str">
        <f aca="false">IF(G3579=1,IF(B3579="",IF((Fin-A3579)*24&gt;SeuilFigee,1,0),IF(J3579&gt;SeuilFigee*3600,1,0)),"")</f>
        <v/>
      </c>
      <c r="N3579" s="0" t="str">
        <f aca="false">IF(G3579=1,IF(COUNTIF(H$2:H3579,H3579)=1,COUNTIF($H:$H,H3579),""),"")</f>
        <v/>
      </c>
      <c r="O3579" s="0" t="str">
        <f aca="false">IF(G3579=1,IF(COUNTIF(I$2:I3579,I3579)=1,COUNTIF($I:$I,I3579),""),"")</f>
        <v/>
      </c>
      <c r="P3579" s="38" t="str">
        <f aca="false">IF(G3579=1,IF(COUNTIFS(C$2:C3579,C3579,G$2:G3579,1)=1,COUNTIFS($C:$C,C3579,$G:$G,1)+ROW()/10000000,""),"")</f>
        <v/>
      </c>
      <c r="Q3579" s="0" t="str">
        <f aca="false">IF(K3579=1,IF(COUNTIFS(C$2:C3579,C3579,K$2:K3579,1)=1,1,0),"")</f>
        <v/>
      </c>
      <c r="R3579" s="0" t="str">
        <f aca="false">IF(M3579=1,IF(COUNTIFS(C$2:C3579,C3579,M$2:M3579,1)=1,1,0),"")</f>
        <v/>
      </c>
      <c r="S3579" s="0" t="str">
        <f aca="false">IF(L3579=1,IF(COUNTIFS(C$2:C3579,C3579,L$2:L3579,1)=1,1,0),"")</f>
        <v/>
      </c>
      <c r="T3579" s="38" t="str">
        <f aca="false">IF(N3579="","",N3579+ROW()/10000000)</f>
        <v/>
      </c>
      <c r="U3579" s="0" t="str">
        <f aca="false">IF(G3579=1,IF(B3579="",1,0),"")</f>
        <v/>
      </c>
    </row>
    <row r="3580" customFormat="false" ht="15" hidden="false" customHeight="false" outlineLevel="0" collapsed="false">
      <c r="A3580" s="35"/>
      <c r="B3580" s="35"/>
      <c r="G3580" s="0" t="str">
        <f aca="false">IF(A3580="","",IF(AND(A3580&gt;=Debut,A3580&lt;Fin),1,0))</f>
        <v/>
      </c>
      <c r="H3580" s="0" t="str">
        <f aca="false">IF(G3580=1,INT(ROUND((A3580-Debut)*86400,0)/600),"")</f>
        <v/>
      </c>
      <c r="I3580" s="0" t="str">
        <f aca="false">IF(G3580=1,INT(ROUND((A3580-Debut)*86400,0)/3600),"")</f>
        <v/>
      </c>
      <c r="J3580" s="0" t="str">
        <f aca="false">IF(OR(A3580="",B3580=""),"",ROUND((B3580-A3580)*86400,0))</f>
        <v/>
      </c>
      <c r="K3580" s="37" t="str">
        <f aca="false">IF(G3580=1,IF(COUNTIFS($C:$C,C3580,$G:$G,1,$A:$A,"&gt;="&amp;(A3580-FenetreInterm/86400),$A:$A,"&lt;="&amp;A3580)&gt;=NbInterm,1,0),"")</f>
        <v/>
      </c>
      <c r="L3580" s="37" t="str">
        <f aca="false">IF(G3580=1,IF(B3580="",0,IF(J3580&lt;SeuilFugitive,1,0)),"")</f>
        <v/>
      </c>
      <c r="M3580" s="37" t="str">
        <f aca="false">IF(G3580=1,IF(B3580="",IF((Fin-A3580)*24&gt;SeuilFigee,1,0),IF(J3580&gt;SeuilFigee*3600,1,0)),"")</f>
        <v/>
      </c>
      <c r="N3580" s="0" t="str">
        <f aca="false">IF(G3580=1,IF(COUNTIF(H$2:H3580,H3580)=1,COUNTIF($H:$H,H3580),""),"")</f>
        <v/>
      </c>
      <c r="O3580" s="0" t="str">
        <f aca="false">IF(G3580=1,IF(COUNTIF(I$2:I3580,I3580)=1,COUNTIF($I:$I,I3580),""),"")</f>
        <v/>
      </c>
      <c r="P3580" s="38" t="str">
        <f aca="false">IF(G3580=1,IF(COUNTIFS(C$2:C3580,C3580,G$2:G3580,1)=1,COUNTIFS($C:$C,C3580,$G:$G,1)+ROW()/10000000,""),"")</f>
        <v/>
      </c>
      <c r="Q3580" s="0" t="str">
        <f aca="false">IF(K3580=1,IF(COUNTIFS(C$2:C3580,C3580,K$2:K3580,1)=1,1,0),"")</f>
        <v/>
      </c>
      <c r="R3580" s="0" t="str">
        <f aca="false">IF(M3580=1,IF(COUNTIFS(C$2:C3580,C3580,M$2:M3580,1)=1,1,0),"")</f>
        <v/>
      </c>
      <c r="S3580" s="0" t="str">
        <f aca="false">IF(L3580=1,IF(COUNTIFS(C$2:C3580,C3580,L$2:L3580,1)=1,1,0),"")</f>
        <v/>
      </c>
      <c r="T3580" s="38" t="str">
        <f aca="false">IF(N3580="","",N3580+ROW()/10000000)</f>
        <v/>
      </c>
      <c r="U3580" s="0" t="str">
        <f aca="false">IF(G3580=1,IF(B3580="",1,0),"")</f>
        <v/>
      </c>
    </row>
    <row r="3581" customFormat="false" ht="15" hidden="false" customHeight="false" outlineLevel="0" collapsed="false">
      <c r="A3581" s="35"/>
      <c r="B3581" s="35"/>
      <c r="G3581" s="0" t="str">
        <f aca="false">IF(A3581="","",IF(AND(A3581&gt;=Debut,A3581&lt;Fin),1,0))</f>
        <v/>
      </c>
      <c r="H3581" s="0" t="str">
        <f aca="false">IF(G3581=1,INT(ROUND((A3581-Debut)*86400,0)/600),"")</f>
        <v/>
      </c>
      <c r="I3581" s="0" t="str">
        <f aca="false">IF(G3581=1,INT(ROUND((A3581-Debut)*86400,0)/3600),"")</f>
        <v/>
      </c>
      <c r="J3581" s="0" t="str">
        <f aca="false">IF(OR(A3581="",B3581=""),"",ROUND((B3581-A3581)*86400,0))</f>
        <v/>
      </c>
      <c r="K3581" s="37" t="str">
        <f aca="false">IF(G3581=1,IF(COUNTIFS($C:$C,C3581,$G:$G,1,$A:$A,"&gt;="&amp;(A3581-FenetreInterm/86400),$A:$A,"&lt;="&amp;A3581)&gt;=NbInterm,1,0),"")</f>
        <v/>
      </c>
      <c r="L3581" s="37" t="str">
        <f aca="false">IF(G3581=1,IF(B3581="",0,IF(J3581&lt;SeuilFugitive,1,0)),"")</f>
        <v/>
      </c>
      <c r="M3581" s="37" t="str">
        <f aca="false">IF(G3581=1,IF(B3581="",IF((Fin-A3581)*24&gt;SeuilFigee,1,0),IF(J3581&gt;SeuilFigee*3600,1,0)),"")</f>
        <v/>
      </c>
      <c r="N3581" s="0" t="str">
        <f aca="false">IF(G3581=1,IF(COUNTIF(H$2:H3581,H3581)=1,COUNTIF($H:$H,H3581),""),"")</f>
        <v/>
      </c>
      <c r="O3581" s="0" t="str">
        <f aca="false">IF(G3581=1,IF(COUNTIF(I$2:I3581,I3581)=1,COUNTIF($I:$I,I3581),""),"")</f>
        <v/>
      </c>
      <c r="P3581" s="38" t="str">
        <f aca="false">IF(G3581=1,IF(COUNTIFS(C$2:C3581,C3581,G$2:G3581,1)=1,COUNTIFS($C:$C,C3581,$G:$G,1)+ROW()/10000000,""),"")</f>
        <v/>
      </c>
      <c r="Q3581" s="0" t="str">
        <f aca="false">IF(K3581=1,IF(COUNTIFS(C$2:C3581,C3581,K$2:K3581,1)=1,1,0),"")</f>
        <v/>
      </c>
      <c r="R3581" s="0" t="str">
        <f aca="false">IF(M3581=1,IF(COUNTIFS(C$2:C3581,C3581,M$2:M3581,1)=1,1,0),"")</f>
        <v/>
      </c>
      <c r="S3581" s="0" t="str">
        <f aca="false">IF(L3581=1,IF(COUNTIFS(C$2:C3581,C3581,L$2:L3581,1)=1,1,0),"")</f>
        <v/>
      </c>
      <c r="T3581" s="38" t="str">
        <f aca="false">IF(N3581="","",N3581+ROW()/10000000)</f>
        <v/>
      </c>
      <c r="U3581" s="0" t="str">
        <f aca="false">IF(G3581=1,IF(B3581="",1,0),"")</f>
        <v/>
      </c>
    </row>
    <row r="3582" customFormat="false" ht="15" hidden="false" customHeight="false" outlineLevel="0" collapsed="false">
      <c r="A3582" s="35"/>
      <c r="B3582" s="35"/>
      <c r="G3582" s="0" t="str">
        <f aca="false">IF(A3582="","",IF(AND(A3582&gt;=Debut,A3582&lt;Fin),1,0))</f>
        <v/>
      </c>
      <c r="H3582" s="0" t="str">
        <f aca="false">IF(G3582=1,INT(ROUND((A3582-Debut)*86400,0)/600),"")</f>
        <v/>
      </c>
      <c r="I3582" s="0" t="str">
        <f aca="false">IF(G3582=1,INT(ROUND((A3582-Debut)*86400,0)/3600),"")</f>
        <v/>
      </c>
      <c r="J3582" s="0" t="str">
        <f aca="false">IF(OR(A3582="",B3582=""),"",ROUND((B3582-A3582)*86400,0))</f>
        <v/>
      </c>
      <c r="K3582" s="37" t="str">
        <f aca="false">IF(G3582=1,IF(COUNTIFS($C:$C,C3582,$G:$G,1,$A:$A,"&gt;="&amp;(A3582-FenetreInterm/86400),$A:$A,"&lt;="&amp;A3582)&gt;=NbInterm,1,0),"")</f>
        <v/>
      </c>
      <c r="L3582" s="37" t="str">
        <f aca="false">IF(G3582=1,IF(B3582="",0,IF(J3582&lt;SeuilFugitive,1,0)),"")</f>
        <v/>
      </c>
      <c r="M3582" s="37" t="str">
        <f aca="false">IF(G3582=1,IF(B3582="",IF((Fin-A3582)*24&gt;SeuilFigee,1,0),IF(J3582&gt;SeuilFigee*3600,1,0)),"")</f>
        <v/>
      </c>
      <c r="N3582" s="0" t="str">
        <f aca="false">IF(G3582=1,IF(COUNTIF(H$2:H3582,H3582)=1,COUNTIF($H:$H,H3582),""),"")</f>
        <v/>
      </c>
      <c r="O3582" s="0" t="str">
        <f aca="false">IF(G3582=1,IF(COUNTIF(I$2:I3582,I3582)=1,COUNTIF($I:$I,I3582),""),"")</f>
        <v/>
      </c>
      <c r="P3582" s="38" t="str">
        <f aca="false">IF(G3582=1,IF(COUNTIFS(C$2:C3582,C3582,G$2:G3582,1)=1,COUNTIFS($C:$C,C3582,$G:$G,1)+ROW()/10000000,""),"")</f>
        <v/>
      </c>
      <c r="Q3582" s="0" t="str">
        <f aca="false">IF(K3582=1,IF(COUNTIFS(C$2:C3582,C3582,K$2:K3582,1)=1,1,0),"")</f>
        <v/>
      </c>
      <c r="R3582" s="0" t="str">
        <f aca="false">IF(M3582=1,IF(COUNTIFS(C$2:C3582,C3582,M$2:M3582,1)=1,1,0),"")</f>
        <v/>
      </c>
      <c r="S3582" s="0" t="str">
        <f aca="false">IF(L3582=1,IF(COUNTIFS(C$2:C3582,C3582,L$2:L3582,1)=1,1,0),"")</f>
        <v/>
      </c>
      <c r="T3582" s="38" t="str">
        <f aca="false">IF(N3582="","",N3582+ROW()/10000000)</f>
        <v/>
      </c>
      <c r="U3582" s="0" t="str">
        <f aca="false">IF(G3582=1,IF(B3582="",1,0),"")</f>
        <v/>
      </c>
    </row>
    <row r="3583" customFormat="false" ht="15" hidden="false" customHeight="false" outlineLevel="0" collapsed="false">
      <c r="A3583" s="35"/>
      <c r="B3583" s="35"/>
      <c r="G3583" s="0" t="str">
        <f aca="false">IF(A3583="","",IF(AND(A3583&gt;=Debut,A3583&lt;Fin),1,0))</f>
        <v/>
      </c>
      <c r="H3583" s="0" t="str">
        <f aca="false">IF(G3583=1,INT(ROUND((A3583-Debut)*86400,0)/600),"")</f>
        <v/>
      </c>
      <c r="I3583" s="0" t="str">
        <f aca="false">IF(G3583=1,INT(ROUND((A3583-Debut)*86400,0)/3600),"")</f>
        <v/>
      </c>
      <c r="J3583" s="0" t="str">
        <f aca="false">IF(OR(A3583="",B3583=""),"",ROUND((B3583-A3583)*86400,0))</f>
        <v/>
      </c>
      <c r="K3583" s="37" t="str">
        <f aca="false">IF(G3583=1,IF(COUNTIFS($C:$C,C3583,$G:$G,1,$A:$A,"&gt;="&amp;(A3583-FenetreInterm/86400),$A:$A,"&lt;="&amp;A3583)&gt;=NbInterm,1,0),"")</f>
        <v/>
      </c>
      <c r="L3583" s="37" t="str">
        <f aca="false">IF(G3583=1,IF(B3583="",0,IF(J3583&lt;SeuilFugitive,1,0)),"")</f>
        <v/>
      </c>
      <c r="M3583" s="37" t="str">
        <f aca="false">IF(G3583=1,IF(B3583="",IF((Fin-A3583)*24&gt;SeuilFigee,1,0),IF(J3583&gt;SeuilFigee*3600,1,0)),"")</f>
        <v/>
      </c>
      <c r="N3583" s="0" t="str">
        <f aca="false">IF(G3583=1,IF(COUNTIF(H$2:H3583,H3583)=1,COUNTIF($H:$H,H3583),""),"")</f>
        <v/>
      </c>
      <c r="O3583" s="0" t="str">
        <f aca="false">IF(G3583=1,IF(COUNTIF(I$2:I3583,I3583)=1,COUNTIF($I:$I,I3583),""),"")</f>
        <v/>
      </c>
      <c r="P3583" s="38" t="str">
        <f aca="false">IF(G3583=1,IF(COUNTIFS(C$2:C3583,C3583,G$2:G3583,1)=1,COUNTIFS($C:$C,C3583,$G:$G,1)+ROW()/10000000,""),"")</f>
        <v/>
      </c>
      <c r="Q3583" s="0" t="str">
        <f aca="false">IF(K3583=1,IF(COUNTIFS(C$2:C3583,C3583,K$2:K3583,1)=1,1,0),"")</f>
        <v/>
      </c>
      <c r="R3583" s="0" t="str">
        <f aca="false">IF(M3583=1,IF(COUNTIFS(C$2:C3583,C3583,M$2:M3583,1)=1,1,0),"")</f>
        <v/>
      </c>
      <c r="S3583" s="0" t="str">
        <f aca="false">IF(L3583=1,IF(COUNTIFS(C$2:C3583,C3583,L$2:L3583,1)=1,1,0),"")</f>
        <v/>
      </c>
      <c r="T3583" s="38" t="str">
        <f aca="false">IF(N3583="","",N3583+ROW()/10000000)</f>
        <v/>
      </c>
      <c r="U3583" s="0" t="str">
        <f aca="false">IF(G3583=1,IF(B3583="",1,0),"")</f>
        <v/>
      </c>
    </row>
    <row r="3584" customFormat="false" ht="15" hidden="false" customHeight="false" outlineLevel="0" collapsed="false">
      <c r="A3584" s="35"/>
      <c r="B3584" s="35"/>
      <c r="G3584" s="0" t="str">
        <f aca="false">IF(A3584="","",IF(AND(A3584&gt;=Debut,A3584&lt;Fin),1,0))</f>
        <v/>
      </c>
      <c r="H3584" s="0" t="str">
        <f aca="false">IF(G3584=1,INT(ROUND((A3584-Debut)*86400,0)/600),"")</f>
        <v/>
      </c>
      <c r="I3584" s="0" t="str">
        <f aca="false">IF(G3584=1,INT(ROUND((A3584-Debut)*86400,0)/3600),"")</f>
        <v/>
      </c>
      <c r="J3584" s="0" t="str">
        <f aca="false">IF(OR(A3584="",B3584=""),"",ROUND((B3584-A3584)*86400,0))</f>
        <v/>
      </c>
      <c r="K3584" s="37" t="str">
        <f aca="false">IF(G3584=1,IF(COUNTIFS($C:$C,C3584,$G:$G,1,$A:$A,"&gt;="&amp;(A3584-FenetreInterm/86400),$A:$A,"&lt;="&amp;A3584)&gt;=NbInterm,1,0),"")</f>
        <v/>
      </c>
      <c r="L3584" s="37" t="str">
        <f aca="false">IF(G3584=1,IF(B3584="",0,IF(J3584&lt;SeuilFugitive,1,0)),"")</f>
        <v/>
      </c>
      <c r="M3584" s="37" t="str">
        <f aca="false">IF(G3584=1,IF(B3584="",IF((Fin-A3584)*24&gt;SeuilFigee,1,0),IF(J3584&gt;SeuilFigee*3600,1,0)),"")</f>
        <v/>
      </c>
      <c r="N3584" s="0" t="str">
        <f aca="false">IF(G3584=1,IF(COUNTIF(H$2:H3584,H3584)=1,COUNTIF($H:$H,H3584),""),"")</f>
        <v/>
      </c>
      <c r="O3584" s="0" t="str">
        <f aca="false">IF(G3584=1,IF(COUNTIF(I$2:I3584,I3584)=1,COUNTIF($I:$I,I3584),""),"")</f>
        <v/>
      </c>
      <c r="P3584" s="38" t="str">
        <f aca="false">IF(G3584=1,IF(COUNTIFS(C$2:C3584,C3584,G$2:G3584,1)=1,COUNTIFS($C:$C,C3584,$G:$G,1)+ROW()/10000000,""),"")</f>
        <v/>
      </c>
      <c r="Q3584" s="0" t="str">
        <f aca="false">IF(K3584=1,IF(COUNTIFS(C$2:C3584,C3584,K$2:K3584,1)=1,1,0),"")</f>
        <v/>
      </c>
      <c r="R3584" s="0" t="str">
        <f aca="false">IF(M3584=1,IF(COUNTIFS(C$2:C3584,C3584,M$2:M3584,1)=1,1,0),"")</f>
        <v/>
      </c>
      <c r="S3584" s="0" t="str">
        <f aca="false">IF(L3584=1,IF(COUNTIFS(C$2:C3584,C3584,L$2:L3584,1)=1,1,0),"")</f>
        <v/>
      </c>
      <c r="T3584" s="38" t="str">
        <f aca="false">IF(N3584="","",N3584+ROW()/10000000)</f>
        <v/>
      </c>
      <c r="U3584" s="0" t="str">
        <f aca="false">IF(G3584=1,IF(B3584="",1,0),"")</f>
        <v/>
      </c>
    </row>
    <row r="3585" customFormat="false" ht="15" hidden="false" customHeight="false" outlineLevel="0" collapsed="false">
      <c r="A3585" s="35"/>
      <c r="B3585" s="35"/>
      <c r="G3585" s="0" t="str">
        <f aca="false">IF(A3585="","",IF(AND(A3585&gt;=Debut,A3585&lt;Fin),1,0))</f>
        <v/>
      </c>
      <c r="H3585" s="0" t="str">
        <f aca="false">IF(G3585=1,INT(ROUND((A3585-Debut)*86400,0)/600),"")</f>
        <v/>
      </c>
      <c r="I3585" s="0" t="str">
        <f aca="false">IF(G3585=1,INT(ROUND((A3585-Debut)*86400,0)/3600),"")</f>
        <v/>
      </c>
      <c r="J3585" s="0" t="str">
        <f aca="false">IF(OR(A3585="",B3585=""),"",ROUND((B3585-A3585)*86400,0))</f>
        <v/>
      </c>
      <c r="K3585" s="37" t="str">
        <f aca="false">IF(G3585=1,IF(COUNTIFS($C:$C,C3585,$G:$G,1,$A:$A,"&gt;="&amp;(A3585-FenetreInterm/86400),$A:$A,"&lt;="&amp;A3585)&gt;=NbInterm,1,0),"")</f>
        <v/>
      </c>
      <c r="L3585" s="37" t="str">
        <f aca="false">IF(G3585=1,IF(B3585="",0,IF(J3585&lt;SeuilFugitive,1,0)),"")</f>
        <v/>
      </c>
      <c r="M3585" s="37" t="str">
        <f aca="false">IF(G3585=1,IF(B3585="",IF((Fin-A3585)*24&gt;SeuilFigee,1,0),IF(J3585&gt;SeuilFigee*3600,1,0)),"")</f>
        <v/>
      </c>
      <c r="N3585" s="0" t="str">
        <f aca="false">IF(G3585=1,IF(COUNTIF(H$2:H3585,H3585)=1,COUNTIF($H:$H,H3585),""),"")</f>
        <v/>
      </c>
      <c r="O3585" s="0" t="str">
        <f aca="false">IF(G3585=1,IF(COUNTIF(I$2:I3585,I3585)=1,COUNTIF($I:$I,I3585),""),"")</f>
        <v/>
      </c>
      <c r="P3585" s="38" t="str">
        <f aca="false">IF(G3585=1,IF(COUNTIFS(C$2:C3585,C3585,G$2:G3585,1)=1,COUNTIFS($C:$C,C3585,$G:$G,1)+ROW()/10000000,""),"")</f>
        <v/>
      </c>
      <c r="Q3585" s="0" t="str">
        <f aca="false">IF(K3585=1,IF(COUNTIFS(C$2:C3585,C3585,K$2:K3585,1)=1,1,0),"")</f>
        <v/>
      </c>
      <c r="R3585" s="0" t="str">
        <f aca="false">IF(M3585=1,IF(COUNTIFS(C$2:C3585,C3585,M$2:M3585,1)=1,1,0),"")</f>
        <v/>
      </c>
      <c r="S3585" s="0" t="str">
        <f aca="false">IF(L3585=1,IF(COUNTIFS(C$2:C3585,C3585,L$2:L3585,1)=1,1,0),"")</f>
        <v/>
      </c>
      <c r="T3585" s="38" t="str">
        <f aca="false">IF(N3585="","",N3585+ROW()/10000000)</f>
        <v/>
      </c>
      <c r="U3585" s="0" t="str">
        <f aca="false">IF(G3585=1,IF(B3585="",1,0),"")</f>
        <v/>
      </c>
    </row>
    <row r="3586" customFormat="false" ht="15" hidden="false" customHeight="false" outlineLevel="0" collapsed="false">
      <c r="A3586" s="35"/>
      <c r="B3586" s="35"/>
      <c r="G3586" s="0" t="str">
        <f aca="false">IF(A3586="","",IF(AND(A3586&gt;=Debut,A3586&lt;Fin),1,0))</f>
        <v/>
      </c>
      <c r="H3586" s="0" t="str">
        <f aca="false">IF(G3586=1,INT(ROUND((A3586-Debut)*86400,0)/600),"")</f>
        <v/>
      </c>
      <c r="I3586" s="0" t="str">
        <f aca="false">IF(G3586=1,INT(ROUND((A3586-Debut)*86400,0)/3600),"")</f>
        <v/>
      </c>
      <c r="J3586" s="0" t="str">
        <f aca="false">IF(OR(A3586="",B3586=""),"",ROUND((B3586-A3586)*86400,0))</f>
        <v/>
      </c>
      <c r="K3586" s="37" t="str">
        <f aca="false">IF(G3586=1,IF(COUNTIFS($C:$C,C3586,$G:$G,1,$A:$A,"&gt;="&amp;(A3586-FenetreInterm/86400),$A:$A,"&lt;="&amp;A3586)&gt;=NbInterm,1,0),"")</f>
        <v/>
      </c>
      <c r="L3586" s="37" t="str">
        <f aca="false">IF(G3586=1,IF(B3586="",0,IF(J3586&lt;SeuilFugitive,1,0)),"")</f>
        <v/>
      </c>
      <c r="M3586" s="37" t="str">
        <f aca="false">IF(G3586=1,IF(B3586="",IF((Fin-A3586)*24&gt;SeuilFigee,1,0),IF(J3586&gt;SeuilFigee*3600,1,0)),"")</f>
        <v/>
      </c>
      <c r="N3586" s="0" t="str">
        <f aca="false">IF(G3586=1,IF(COUNTIF(H$2:H3586,H3586)=1,COUNTIF($H:$H,H3586),""),"")</f>
        <v/>
      </c>
      <c r="O3586" s="0" t="str">
        <f aca="false">IF(G3586=1,IF(COUNTIF(I$2:I3586,I3586)=1,COUNTIF($I:$I,I3586),""),"")</f>
        <v/>
      </c>
      <c r="P3586" s="38" t="str">
        <f aca="false">IF(G3586=1,IF(COUNTIFS(C$2:C3586,C3586,G$2:G3586,1)=1,COUNTIFS($C:$C,C3586,$G:$G,1)+ROW()/10000000,""),"")</f>
        <v/>
      </c>
      <c r="Q3586" s="0" t="str">
        <f aca="false">IF(K3586=1,IF(COUNTIFS(C$2:C3586,C3586,K$2:K3586,1)=1,1,0),"")</f>
        <v/>
      </c>
      <c r="R3586" s="0" t="str">
        <f aca="false">IF(M3586=1,IF(COUNTIFS(C$2:C3586,C3586,M$2:M3586,1)=1,1,0),"")</f>
        <v/>
      </c>
      <c r="S3586" s="0" t="str">
        <f aca="false">IF(L3586=1,IF(COUNTIFS(C$2:C3586,C3586,L$2:L3586,1)=1,1,0),"")</f>
        <v/>
      </c>
      <c r="T3586" s="38" t="str">
        <f aca="false">IF(N3586="","",N3586+ROW()/10000000)</f>
        <v/>
      </c>
      <c r="U3586" s="0" t="str">
        <f aca="false">IF(G3586=1,IF(B3586="",1,0),"")</f>
        <v/>
      </c>
    </row>
    <row r="3587" customFormat="false" ht="15" hidden="false" customHeight="false" outlineLevel="0" collapsed="false">
      <c r="A3587" s="35"/>
      <c r="B3587" s="35"/>
      <c r="G3587" s="0" t="str">
        <f aca="false">IF(A3587="","",IF(AND(A3587&gt;=Debut,A3587&lt;Fin),1,0))</f>
        <v/>
      </c>
      <c r="H3587" s="0" t="str">
        <f aca="false">IF(G3587=1,INT(ROUND((A3587-Debut)*86400,0)/600),"")</f>
        <v/>
      </c>
      <c r="I3587" s="0" t="str">
        <f aca="false">IF(G3587=1,INT(ROUND((A3587-Debut)*86400,0)/3600),"")</f>
        <v/>
      </c>
      <c r="J3587" s="0" t="str">
        <f aca="false">IF(OR(A3587="",B3587=""),"",ROUND((B3587-A3587)*86400,0))</f>
        <v/>
      </c>
      <c r="K3587" s="37" t="str">
        <f aca="false">IF(G3587=1,IF(COUNTIFS($C:$C,C3587,$G:$G,1,$A:$A,"&gt;="&amp;(A3587-FenetreInterm/86400),$A:$A,"&lt;="&amp;A3587)&gt;=NbInterm,1,0),"")</f>
        <v/>
      </c>
      <c r="L3587" s="37" t="str">
        <f aca="false">IF(G3587=1,IF(B3587="",0,IF(J3587&lt;SeuilFugitive,1,0)),"")</f>
        <v/>
      </c>
      <c r="M3587" s="37" t="str">
        <f aca="false">IF(G3587=1,IF(B3587="",IF((Fin-A3587)*24&gt;SeuilFigee,1,0),IF(J3587&gt;SeuilFigee*3600,1,0)),"")</f>
        <v/>
      </c>
      <c r="N3587" s="0" t="str">
        <f aca="false">IF(G3587=1,IF(COUNTIF(H$2:H3587,H3587)=1,COUNTIF($H:$H,H3587),""),"")</f>
        <v/>
      </c>
      <c r="O3587" s="0" t="str">
        <f aca="false">IF(G3587=1,IF(COUNTIF(I$2:I3587,I3587)=1,COUNTIF($I:$I,I3587),""),"")</f>
        <v/>
      </c>
      <c r="P3587" s="38" t="str">
        <f aca="false">IF(G3587=1,IF(COUNTIFS(C$2:C3587,C3587,G$2:G3587,1)=1,COUNTIFS($C:$C,C3587,$G:$G,1)+ROW()/10000000,""),"")</f>
        <v/>
      </c>
      <c r="Q3587" s="0" t="str">
        <f aca="false">IF(K3587=1,IF(COUNTIFS(C$2:C3587,C3587,K$2:K3587,1)=1,1,0),"")</f>
        <v/>
      </c>
      <c r="R3587" s="0" t="str">
        <f aca="false">IF(M3587=1,IF(COUNTIFS(C$2:C3587,C3587,M$2:M3587,1)=1,1,0),"")</f>
        <v/>
      </c>
      <c r="S3587" s="0" t="str">
        <f aca="false">IF(L3587=1,IF(COUNTIFS(C$2:C3587,C3587,L$2:L3587,1)=1,1,0),"")</f>
        <v/>
      </c>
      <c r="T3587" s="38" t="str">
        <f aca="false">IF(N3587="","",N3587+ROW()/10000000)</f>
        <v/>
      </c>
      <c r="U3587" s="0" t="str">
        <f aca="false">IF(G3587=1,IF(B3587="",1,0),"")</f>
        <v/>
      </c>
    </row>
    <row r="3588" customFormat="false" ht="15" hidden="false" customHeight="false" outlineLevel="0" collapsed="false">
      <c r="A3588" s="35"/>
      <c r="B3588" s="35"/>
      <c r="G3588" s="0" t="str">
        <f aca="false">IF(A3588="","",IF(AND(A3588&gt;=Debut,A3588&lt;Fin),1,0))</f>
        <v/>
      </c>
      <c r="H3588" s="0" t="str">
        <f aca="false">IF(G3588=1,INT(ROUND((A3588-Debut)*86400,0)/600),"")</f>
        <v/>
      </c>
      <c r="I3588" s="0" t="str">
        <f aca="false">IF(G3588=1,INT(ROUND((A3588-Debut)*86400,0)/3600),"")</f>
        <v/>
      </c>
      <c r="J3588" s="0" t="str">
        <f aca="false">IF(OR(A3588="",B3588=""),"",ROUND((B3588-A3588)*86400,0))</f>
        <v/>
      </c>
      <c r="K3588" s="37" t="str">
        <f aca="false">IF(G3588=1,IF(COUNTIFS($C:$C,C3588,$G:$G,1,$A:$A,"&gt;="&amp;(A3588-FenetreInterm/86400),$A:$A,"&lt;="&amp;A3588)&gt;=NbInterm,1,0),"")</f>
        <v/>
      </c>
      <c r="L3588" s="37" t="str">
        <f aca="false">IF(G3588=1,IF(B3588="",0,IF(J3588&lt;SeuilFugitive,1,0)),"")</f>
        <v/>
      </c>
      <c r="M3588" s="37" t="str">
        <f aca="false">IF(G3588=1,IF(B3588="",IF((Fin-A3588)*24&gt;SeuilFigee,1,0),IF(J3588&gt;SeuilFigee*3600,1,0)),"")</f>
        <v/>
      </c>
      <c r="N3588" s="0" t="str">
        <f aca="false">IF(G3588=1,IF(COUNTIF(H$2:H3588,H3588)=1,COUNTIF($H:$H,H3588),""),"")</f>
        <v/>
      </c>
      <c r="O3588" s="0" t="str">
        <f aca="false">IF(G3588=1,IF(COUNTIF(I$2:I3588,I3588)=1,COUNTIF($I:$I,I3588),""),"")</f>
        <v/>
      </c>
      <c r="P3588" s="38" t="str">
        <f aca="false">IF(G3588=1,IF(COUNTIFS(C$2:C3588,C3588,G$2:G3588,1)=1,COUNTIFS($C:$C,C3588,$G:$G,1)+ROW()/10000000,""),"")</f>
        <v/>
      </c>
      <c r="Q3588" s="0" t="str">
        <f aca="false">IF(K3588=1,IF(COUNTIFS(C$2:C3588,C3588,K$2:K3588,1)=1,1,0),"")</f>
        <v/>
      </c>
      <c r="R3588" s="0" t="str">
        <f aca="false">IF(M3588=1,IF(COUNTIFS(C$2:C3588,C3588,M$2:M3588,1)=1,1,0),"")</f>
        <v/>
      </c>
      <c r="S3588" s="0" t="str">
        <f aca="false">IF(L3588=1,IF(COUNTIFS(C$2:C3588,C3588,L$2:L3588,1)=1,1,0),"")</f>
        <v/>
      </c>
      <c r="T3588" s="38" t="str">
        <f aca="false">IF(N3588="","",N3588+ROW()/10000000)</f>
        <v/>
      </c>
      <c r="U3588" s="0" t="str">
        <f aca="false">IF(G3588=1,IF(B3588="",1,0),"")</f>
        <v/>
      </c>
    </row>
    <row r="3589" customFormat="false" ht="15" hidden="false" customHeight="false" outlineLevel="0" collapsed="false">
      <c r="A3589" s="35"/>
      <c r="B3589" s="35"/>
      <c r="G3589" s="0" t="str">
        <f aca="false">IF(A3589="","",IF(AND(A3589&gt;=Debut,A3589&lt;Fin),1,0))</f>
        <v/>
      </c>
      <c r="H3589" s="0" t="str">
        <f aca="false">IF(G3589=1,INT(ROUND((A3589-Debut)*86400,0)/600),"")</f>
        <v/>
      </c>
      <c r="I3589" s="0" t="str">
        <f aca="false">IF(G3589=1,INT(ROUND((A3589-Debut)*86400,0)/3600),"")</f>
        <v/>
      </c>
      <c r="J3589" s="0" t="str">
        <f aca="false">IF(OR(A3589="",B3589=""),"",ROUND((B3589-A3589)*86400,0))</f>
        <v/>
      </c>
      <c r="K3589" s="37" t="str">
        <f aca="false">IF(G3589=1,IF(COUNTIFS($C:$C,C3589,$G:$G,1,$A:$A,"&gt;="&amp;(A3589-FenetreInterm/86400),$A:$A,"&lt;="&amp;A3589)&gt;=NbInterm,1,0),"")</f>
        <v/>
      </c>
      <c r="L3589" s="37" t="str">
        <f aca="false">IF(G3589=1,IF(B3589="",0,IF(J3589&lt;SeuilFugitive,1,0)),"")</f>
        <v/>
      </c>
      <c r="M3589" s="37" t="str">
        <f aca="false">IF(G3589=1,IF(B3589="",IF((Fin-A3589)*24&gt;SeuilFigee,1,0),IF(J3589&gt;SeuilFigee*3600,1,0)),"")</f>
        <v/>
      </c>
      <c r="N3589" s="0" t="str">
        <f aca="false">IF(G3589=1,IF(COUNTIF(H$2:H3589,H3589)=1,COUNTIF($H:$H,H3589),""),"")</f>
        <v/>
      </c>
      <c r="O3589" s="0" t="str">
        <f aca="false">IF(G3589=1,IF(COUNTIF(I$2:I3589,I3589)=1,COUNTIF($I:$I,I3589),""),"")</f>
        <v/>
      </c>
      <c r="P3589" s="38" t="str">
        <f aca="false">IF(G3589=1,IF(COUNTIFS(C$2:C3589,C3589,G$2:G3589,1)=1,COUNTIFS($C:$C,C3589,$G:$G,1)+ROW()/10000000,""),"")</f>
        <v/>
      </c>
      <c r="Q3589" s="0" t="str">
        <f aca="false">IF(K3589=1,IF(COUNTIFS(C$2:C3589,C3589,K$2:K3589,1)=1,1,0),"")</f>
        <v/>
      </c>
      <c r="R3589" s="0" t="str">
        <f aca="false">IF(M3589=1,IF(COUNTIFS(C$2:C3589,C3589,M$2:M3589,1)=1,1,0),"")</f>
        <v/>
      </c>
      <c r="S3589" s="0" t="str">
        <f aca="false">IF(L3589=1,IF(COUNTIFS(C$2:C3589,C3589,L$2:L3589,1)=1,1,0),"")</f>
        <v/>
      </c>
      <c r="T3589" s="38" t="str">
        <f aca="false">IF(N3589="","",N3589+ROW()/10000000)</f>
        <v/>
      </c>
      <c r="U3589" s="0" t="str">
        <f aca="false">IF(G3589=1,IF(B3589="",1,0),"")</f>
        <v/>
      </c>
    </row>
    <row r="3590" customFormat="false" ht="15" hidden="false" customHeight="false" outlineLevel="0" collapsed="false">
      <c r="A3590" s="35"/>
      <c r="B3590" s="35"/>
      <c r="G3590" s="0" t="str">
        <f aca="false">IF(A3590="","",IF(AND(A3590&gt;=Debut,A3590&lt;Fin),1,0))</f>
        <v/>
      </c>
      <c r="H3590" s="0" t="str">
        <f aca="false">IF(G3590=1,INT(ROUND((A3590-Debut)*86400,0)/600),"")</f>
        <v/>
      </c>
      <c r="I3590" s="0" t="str">
        <f aca="false">IF(G3590=1,INT(ROUND((A3590-Debut)*86400,0)/3600),"")</f>
        <v/>
      </c>
      <c r="J3590" s="0" t="str">
        <f aca="false">IF(OR(A3590="",B3590=""),"",ROUND((B3590-A3590)*86400,0))</f>
        <v/>
      </c>
      <c r="K3590" s="37" t="str">
        <f aca="false">IF(G3590=1,IF(COUNTIFS($C:$C,C3590,$G:$G,1,$A:$A,"&gt;="&amp;(A3590-FenetreInterm/86400),$A:$A,"&lt;="&amp;A3590)&gt;=NbInterm,1,0),"")</f>
        <v/>
      </c>
      <c r="L3590" s="37" t="str">
        <f aca="false">IF(G3590=1,IF(B3590="",0,IF(J3590&lt;SeuilFugitive,1,0)),"")</f>
        <v/>
      </c>
      <c r="M3590" s="37" t="str">
        <f aca="false">IF(G3590=1,IF(B3590="",IF((Fin-A3590)*24&gt;SeuilFigee,1,0),IF(J3590&gt;SeuilFigee*3600,1,0)),"")</f>
        <v/>
      </c>
      <c r="N3590" s="0" t="str">
        <f aca="false">IF(G3590=1,IF(COUNTIF(H$2:H3590,H3590)=1,COUNTIF($H:$H,H3590),""),"")</f>
        <v/>
      </c>
      <c r="O3590" s="0" t="str">
        <f aca="false">IF(G3590=1,IF(COUNTIF(I$2:I3590,I3590)=1,COUNTIF($I:$I,I3590),""),"")</f>
        <v/>
      </c>
      <c r="P3590" s="38" t="str">
        <f aca="false">IF(G3590=1,IF(COUNTIFS(C$2:C3590,C3590,G$2:G3590,1)=1,COUNTIFS($C:$C,C3590,$G:$G,1)+ROW()/10000000,""),"")</f>
        <v/>
      </c>
      <c r="Q3590" s="0" t="str">
        <f aca="false">IF(K3590=1,IF(COUNTIFS(C$2:C3590,C3590,K$2:K3590,1)=1,1,0),"")</f>
        <v/>
      </c>
      <c r="R3590" s="0" t="str">
        <f aca="false">IF(M3590=1,IF(COUNTIFS(C$2:C3590,C3590,M$2:M3590,1)=1,1,0),"")</f>
        <v/>
      </c>
      <c r="S3590" s="0" t="str">
        <f aca="false">IF(L3590=1,IF(COUNTIFS(C$2:C3590,C3590,L$2:L3590,1)=1,1,0),"")</f>
        <v/>
      </c>
      <c r="T3590" s="38" t="str">
        <f aca="false">IF(N3590="","",N3590+ROW()/10000000)</f>
        <v/>
      </c>
      <c r="U3590" s="0" t="str">
        <f aca="false">IF(G3590=1,IF(B3590="",1,0),"")</f>
        <v/>
      </c>
    </row>
    <row r="3591" customFormat="false" ht="15" hidden="false" customHeight="false" outlineLevel="0" collapsed="false">
      <c r="A3591" s="35"/>
      <c r="B3591" s="35"/>
      <c r="G3591" s="0" t="str">
        <f aca="false">IF(A3591="","",IF(AND(A3591&gt;=Debut,A3591&lt;Fin),1,0))</f>
        <v/>
      </c>
      <c r="H3591" s="0" t="str">
        <f aca="false">IF(G3591=1,INT(ROUND((A3591-Debut)*86400,0)/600),"")</f>
        <v/>
      </c>
      <c r="I3591" s="0" t="str">
        <f aca="false">IF(G3591=1,INT(ROUND((A3591-Debut)*86400,0)/3600),"")</f>
        <v/>
      </c>
      <c r="J3591" s="0" t="str">
        <f aca="false">IF(OR(A3591="",B3591=""),"",ROUND((B3591-A3591)*86400,0))</f>
        <v/>
      </c>
      <c r="K3591" s="37" t="str">
        <f aca="false">IF(G3591=1,IF(COUNTIFS($C:$C,C3591,$G:$G,1,$A:$A,"&gt;="&amp;(A3591-FenetreInterm/86400),$A:$A,"&lt;="&amp;A3591)&gt;=NbInterm,1,0),"")</f>
        <v/>
      </c>
      <c r="L3591" s="37" t="str">
        <f aca="false">IF(G3591=1,IF(B3591="",0,IF(J3591&lt;SeuilFugitive,1,0)),"")</f>
        <v/>
      </c>
      <c r="M3591" s="37" t="str">
        <f aca="false">IF(G3591=1,IF(B3591="",IF((Fin-A3591)*24&gt;SeuilFigee,1,0),IF(J3591&gt;SeuilFigee*3600,1,0)),"")</f>
        <v/>
      </c>
      <c r="N3591" s="0" t="str">
        <f aca="false">IF(G3591=1,IF(COUNTIF(H$2:H3591,H3591)=1,COUNTIF($H:$H,H3591),""),"")</f>
        <v/>
      </c>
      <c r="O3591" s="0" t="str">
        <f aca="false">IF(G3591=1,IF(COUNTIF(I$2:I3591,I3591)=1,COUNTIF($I:$I,I3591),""),"")</f>
        <v/>
      </c>
      <c r="P3591" s="38" t="str">
        <f aca="false">IF(G3591=1,IF(COUNTIFS(C$2:C3591,C3591,G$2:G3591,1)=1,COUNTIFS($C:$C,C3591,$G:$G,1)+ROW()/10000000,""),"")</f>
        <v/>
      </c>
      <c r="Q3591" s="0" t="str">
        <f aca="false">IF(K3591=1,IF(COUNTIFS(C$2:C3591,C3591,K$2:K3591,1)=1,1,0),"")</f>
        <v/>
      </c>
      <c r="R3591" s="0" t="str">
        <f aca="false">IF(M3591=1,IF(COUNTIFS(C$2:C3591,C3591,M$2:M3591,1)=1,1,0),"")</f>
        <v/>
      </c>
      <c r="S3591" s="0" t="str">
        <f aca="false">IF(L3591=1,IF(COUNTIFS(C$2:C3591,C3591,L$2:L3591,1)=1,1,0),"")</f>
        <v/>
      </c>
      <c r="T3591" s="38" t="str">
        <f aca="false">IF(N3591="","",N3591+ROW()/10000000)</f>
        <v/>
      </c>
      <c r="U3591" s="0" t="str">
        <f aca="false">IF(G3591=1,IF(B3591="",1,0),"")</f>
        <v/>
      </c>
    </row>
    <row r="3592" customFormat="false" ht="15" hidden="false" customHeight="false" outlineLevel="0" collapsed="false">
      <c r="A3592" s="35"/>
      <c r="B3592" s="35"/>
      <c r="G3592" s="0" t="str">
        <f aca="false">IF(A3592="","",IF(AND(A3592&gt;=Debut,A3592&lt;Fin),1,0))</f>
        <v/>
      </c>
      <c r="H3592" s="0" t="str">
        <f aca="false">IF(G3592=1,INT(ROUND((A3592-Debut)*86400,0)/600),"")</f>
        <v/>
      </c>
      <c r="I3592" s="0" t="str">
        <f aca="false">IF(G3592=1,INT(ROUND((A3592-Debut)*86400,0)/3600),"")</f>
        <v/>
      </c>
      <c r="J3592" s="0" t="str">
        <f aca="false">IF(OR(A3592="",B3592=""),"",ROUND((B3592-A3592)*86400,0))</f>
        <v/>
      </c>
      <c r="K3592" s="37" t="str">
        <f aca="false">IF(G3592=1,IF(COUNTIFS($C:$C,C3592,$G:$G,1,$A:$A,"&gt;="&amp;(A3592-FenetreInterm/86400),$A:$A,"&lt;="&amp;A3592)&gt;=NbInterm,1,0),"")</f>
        <v/>
      </c>
      <c r="L3592" s="37" t="str">
        <f aca="false">IF(G3592=1,IF(B3592="",0,IF(J3592&lt;SeuilFugitive,1,0)),"")</f>
        <v/>
      </c>
      <c r="M3592" s="37" t="str">
        <f aca="false">IF(G3592=1,IF(B3592="",IF((Fin-A3592)*24&gt;SeuilFigee,1,0),IF(J3592&gt;SeuilFigee*3600,1,0)),"")</f>
        <v/>
      </c>
      <c r="N3592" s="0" t="str">
        <f aca="false">IF(G3592=1,IF(COUNTIF(H$2:H3592,H3592)=1,COUNTIF($H:$H,H3592),""),"")</f>
        <v/>
      </c>
      <c r="O3592" s="0" t="str">
        <f aca="false">IF(G3592=1,IF(COUNTIF(I$2:I3592,I3592)=1,COUNTIF($I:$I,I3592),""),"")</f>
        <v/>
      </c>
      <c r="P3592" s="38" t="str">
        <f aca="false">IF(G3592=1,IF(COUNTIFS(C$2:C3592,C3592,G$2:G3592,1)=1,COUNTIFS($C:$C,C3592,$G:$G,1)+ROW()/10000000,""),"")</f>
        <v/>
      </c>
      <c r="Q3592" s="0" t="str">
        <f aca="false">IF(K3592=1,IF(COUNTIFS(C$2:C3592,C3592,K$2:K3592,1)=1,1,0),"")</f>
        <v/>
      </c>
      <c r="R3592" s="0" t="str">
        <f aca="false">IF(M3592=1,IF(COUNTIFS(C$2:C3592,C3592,M$2:M3592,1)=1,1,0),"")</f>
        <v/>
      </c>
      <c r="S3592" s="0" t="str">
        <f aca="false">IF(L3592=1,IF(COUNTIFS(C$2:C3592,C3592,L$2:L3592,1)=1,1,0),"")</f>
        <v/>
      </c>
      <c r="T3592" s="38" t="str">
        <f aca="false">IF(N3592="","",N3592+ROW()/10000000)</f>
        <v/>
      </c>
      <c r="U3592" s="0" t="str">
        <f aca="false">IF(G3592=1,IF(B3592="",1,0),"")</f>
        <v/>
      </c>
    </row>
    <row r="3593" customFormat="false" ht="15" hidden="false" customHeight="false" outlineLevel="0" collapsed="false">
      <c r="A3593" s="35"/>
      <c r="B3593" s="35"/>
      <c r="G3593" s="0" t="str">
        <f aca="false">IF(A3593="","",IF(AND(A3593&gt;=Debut,A3593&lt;Fin),1,0))</f>
        <v/>
      </c>
      <c r="H3593" s="0" t="str">
        <f aca="false">IF(G3593=1,INT(ROUND((A3593-Debut)*86400,0)/600),"")</f>
        <v/>
      </c>
      <c r="I3593" s="0" t="str">
        <f aca="false">IF(G3593=1,INT(ROUND((A3593-Debut)*86400,0)/3600),"")</f>
        <v/>
      </c>
      <c r="J3593" s="0" t="str">
        <f aca="false">IF(OR(A3593="",B3593=""),"",ROUND((B3593-A3593)*86400,0))</f>
        <v/>
      </c>
      <c r="K3593" s="37" t="str">
        <f aca="false">IF(G3593=1,IF(COUNTIFS($C:$C,C3593,$G:$G,1,$A:$A,"&gt;="&amp;(A3593-FenetreInterm/86400),$A:$A,"&lt;="&amp;A3593)&gt;=NbInterm,1,0),"")</f>
        <v/>
      </c>
      <c r="L3593" s="37" t="str">
        <f aca="false">IF(G3593=1,IF(B3593="",0,IF(J3593&lt;SeuilFugitive,1,0)),"")</f>
        <v/>
      </c>
      <c r="M3593" s="37" t="str">
        <f aca="false">IF(G3593=1,IF(B3593="",IF((Fin-A3593)*24&gt;SeuilFigee,1,0),IF(J3593&gt;SeuilFigee*3600,1,0)),"")</f>
        <v/>
      </c>
      <c r="N3593" s="0" t="str">
        <f aca="false">IF(G3593=1,IF(COUNTIF(H$2:H3593,H3593)=1,COUNTIF($H:$H,H3593),""),"")</f>
        <v/>
      </c>
      <c r="O3593" s="0" t="str">
        <f aca="false">IF(G3593=1,IF(COUNTIF(I$2:I3593,I3593)=1,COUNTIF($I:$I,I3593),""),"")</f>
        <v/>
      </c>
      <c r="P3593" s="38" t="str">
        <f aca="false">IF(G3593=1,IF(COUNTIFS(C$2:C3593,C3593,G$2:G3593,1)=1,COUNTIFS($C:$C,C3593,$G:$G,1)+ROW()/10000000,""),"")</f>
        <v/>
      </c>
      <c r="Q3593" s="0" t="str">
        <f aca="false">IF(K3593=1,IF(COUNTIFS(C$2:C3593,C3593,K$2:K3593,1)=1,1,0),"")</f>
        <v/>
      </c>
      <c r="R3593" s="0" t="str">
        <f aca="false">IF(M3593=1,IF(COUNTIFS(C$2:C3593,C3593,M$2:M3593,1)=1,1,0),"")</f>
        <v/>
      </c>
      <c r="S3593" s="0" t="str">
        <f aca="false">IF(L3593=1,IF(COUNTIFS(C$2:C3593,C3593,L$2:L3593,1)=1,1,0),"")</f>
        <v/>
      </c>
      <c r="T3593" s="38" t="str">
        <f aca="false">IF(N3593="","",N3593+ROW()/10000000)</f>
        <v/>
      </c>
      <c r="U3593" s="0" t="str">
        <f aca="false">IF(G3593=1,IF(B3593="",1,0),"")</f>
        <v/>
      </c>
    </row>
    <row r="3594" customFormat="false" ht="15" hidden="false" customHeight="false" outlineLevel="0" collapsed="false">
      <c r="A3594" s="35"/>
      <c r="B3594" s="35"/>
      <c r="G3594" s="0" t="str">
        <f aca="false">IF(A3594="","",IF(AND(A3594&gt;=Debut,A3594&lt;Fin),1,0))</f>
        <v/>
      </c>
      <c r="H3594" s="0" t="str">
        <f aca="false">IF(G3594=1,INT(ROUND((A3594-Debut)*86400,0)/600),"")</f>
        <v/>
      </c>
      <c r="I3594" s="0" t="str">
        <f aca="false">IF(G3594=1,INT(ROUND((A3594-Debut)*86400,0)/3600),"")</f>
        <v/>
      </c>
      <c r="J3594" s="0" t="str">
        <f aca="false">IF(OR(A3594="",B3594=""),"",ROUND((B3594-A3594)*86400,0))</f>
        <v/>
      </c>
      <c r="K3594" s="37" t="str">
        <f aca="false">IF(G3594=1,IF(COUNTIFS($C:$C,C3594,$G:$G,1,$A:$A,"&gt;="&amp;(A3594-FenetreInterm/86400),$A:$A,"&lt;="&amp;A3594)&gt;=NbInterm,1,0),"")</f>
        <v/>
      </c>
      <c r="L3594" s="37" t="str">
        <f aca="false">IF(G3594=1,IF(B3594="",0,IF(J3594&lt;SeuilFugitive,1,0)),"")</f>
        <v/>
      </c>
      <c r="M3594" s="37" t="str">
        <f aca="false">IF(G3594=1,IF(B3594="",IF((Fin-A3594)*24&gt;SeuilFigee,1,0),IF(J3594&gt;SeuilFigee*3600,1,0)),"")</f>
        <v/>
      </c>
      <c r="N3594" s="0" t="str">
        <f aca="false">IF(G3594=1,IF(COUNTIF(H$2:H3594,H3594)=1,COUNTIF($H:$H,H3594),""),"")</f>
        <v/>
      </c>
      <c r="O3594" s="0" t="str">
        <f aca="false">IF(G3594=1,IF(COUNTIF(I$2:I3594,I3594)=1,COUNTIF($I:$I,I3594),""),"")</f>
        <v/>
      </c>
      <c r="P3594" s="38" t="str">
        <f aca="false">IF(G3594=1,IF(COUNTIFS(C$2:C3594,C3594,G$2:G3594,1)=1,COUNTIFS($C:$C,C3594,$G:$G,1)+ROW()/10000000,""),"")</f>
        <v/>
      </c>
      <c r="Q3594" s="0" t="str">
        <f aca="false">IF(K3594=1,IF(COUNTIFS(C$2:C3594,C3594,K$2:K3594,1)=1,1,0),"")</f>
        <v/>
      </c>
      <c r="R3594" s="0" t="str">
        <f aca="false">IF(M3594=1,IF(COUNTIFS(C$2:C3594,C3594,M$2:M3594,1)=1,1,0),"")</f>
        <v/>
      </c>
      <c r="S3594" s="0" t="str">
        <f aca="false">IF(L3594=1,IF(COUNTIFS(C$2:C3594,C3594,L$2:L3594,1)=1,1,0),"")</f>
        <v/>
      </c>
      <c r="T3594" s="38" t="str">
        <f aca="false">IF(N3594="","",N3594+ROW()/10000000)</f>
        <v/>
      </c>
      <c r="U3594" s="0" t="str">
        <f aca="false">IF(G3594=1,IF(B3594="",1,0),"")</f>
        <v/>
      </c>
    </row>
    <row r="3595" customFormat="false" ht="15" hidden="false" customHeight="false" outlineLevel="0" collapsed="false">
      <c r="A3595" s="35"/>
      <c r="B3595" s="35"/>
      <c r="G3595" s="0" t="str">
        <f aca="false">IF(A3595="","",IF(AND(A3595&gt;=Debut,A3595&lt;Fin),1,0))</f>
        <v/>
      </c>
      <c r="H3595" s="0" t="str">
        <f aca="false">IF(G3595=1,INT(ROUND((A3595-Debut)*86400,0)/600),"")</f>
        <v/>
      </c>
      <c r="I3595" s="0" t="str">
        <f aca="false">IF(G3595=1,INT(ROUND((A3595-Debut)*86400,0)/3600),"")</f>
        <v/>
      </c>
      <c r="J3595" s="0" t="str">
        <f aca="false">IF(OR(A3595="",B3595=""),"",ROUND((B3595-A3595)*86400,0))</f>
        <v/>
      </c>
      <c r="K3595" s="37" t="str">
        <f aca="false">IF(G3595=1,IF(COUNTIFS($C:$C,C3595,$G:$G,1,$A:$A,"&gt;="&amp;(A3595-FenetreInterm/86400),$A:$A,"&lt;="&amp;A3595)&gt;=NbInterm,1,0),"")</f>
        <v/>
      </c>
      <c r="L3595" s="37" t="str">
        <f aca="false">IF(G3595=1,IF(B3595="",0,IF(J3595&lt;SeuilFugitive,1,0)),"")</f>
        <v/>
      </c>
      <c r="M3595" s="37" t="str">
        <f aca="false">IF(G3595=1,IF(B3595="",IF((Fin-A3595)*24&gt;SeuilFigee,1,0),IF(J3595&gt;SeuilFigee*3600,1,0)),"")</f>
        <v/>
      </c>
      <c r="N3595" s="0" t="str">
        <f aca="false">IF(G3595=1,IF(COUNTIF(H$2:H3595,H3595)=1,COUNTIF($H:$H,H3595),""),"")</f>
        <v/>
      </c>
      <c r="O3595" s="0" t="str">
        <f aca="false">IF(G3595=1,IF(COUNTIF(I$2:I3595,I3595)=1,COUNTIF($I:$I,I3595),""),"")</f>
        <v/>
      </c>
      <c r="P3595" s="38" t="str">
        <f aca="false">IF(G3595=1,IF(COUNTIFS(C$2:C3595,C3595,G$2:G3595,1)=1,COUNTIFS($C:$C,C3595,$G:$G,1)+ROW()/10000000,""),"")</f>
        <v/>
      </c>
      <c r="Q3595" s="0" t="str">
        <f aca="false">IF(K3595=1,IF(COUNTIFS(C$2:C3595,C3595,K$2:K3595,1)=1,1,0),"")</f>
        <v/>
      </c>
      <c r="R3595" s="0" t="str">
        <f aca="false">IF(M3595=1,IF(COUNTIFS(C$2:C3595,C3595,M$2:M3595,1)=1,1,0),"")</f>
        <v/>
      </c>
      <c r="S3595" s="0" t="str">
        <f aca="false">IF(L3595=1,IF(COUNTIFS(C$2:C3595,C3595,L$2:L3595,1)=1,1,0),"")</f>
        <v/>
      </c>
      <c r="T3595" s="38" t="str">
        <f aca="false">IF(N3595="","",N3595+ROW()/10000000)</f>
        <v/>
      </c>
      <c r="U3595" s="0" t="str">
        <f aca="false">IF(G3595=1,IF(B3595="",1,0),"")</f>
        <v/>
      </c>
    </row>
    <row r="3596" customFormat="false" ht="15" hidden="false" customHeight="false" outlineLevel="0" collapsed="false">
      <c r="A3596" s="35"/>
      <c r="B3596" s="35"/>
      <c r="G3596" s="0" t="str">
        <f aca="false">IF(A3596="","",IF(AND(A3596&gt;=Debut,A3596&lt;Fin),1,0))</f>
        <v/>
      </c>
      <c r="H3596" s="0" t="str">
        <f aca="false">IF(G3596=1,INT(ROUND((A3596-Debut)*86400,0)/600),"")</f>
        <v/>
      </c>
      <c r="I3596" s="0" t="str">
        <f aca="false">IF(G3596=1,INT(ROUND((A3596-Debut)*86400,0)/3600),"")</f>
        <v/>
      </c>
      <c r="J3596" s="0" t="str">
        <f aca="false">IF(OR(A3596="",B3596=""),"",ROUND((B3596-A3596)*86400,0))</f>
        <v/>
      </c>
      <c r="K3596" s="37" t="str">
        <f aca="false">IF(G3596=1,IF(COUNTIFS($C:$C,C3596,$G:$G,1,$A:$A,"&gt;="&amp;(A3596-FenetreInterm/86400),$A:$A,"&lt;="&amp;A3596)&gt;=NbInterm,1,0),"")</f>
        <v/>
      </c>
      <c r="L3596" s="37" t="str">
        <f aca="false">IF(G3596=1,IF(B3596="",0,IF(J3596&lt;SeuilFugitive,1,0)),"")</f>
        <v/>
      </c>
      <c r="M3596" s="37" t="str">
        <f aca="false">IF(G3596=1,IF(B3596="",IF((Fin-A3596)*24&gt;SeuilFigee,1,0),IF(J3596&gt;SeuilFigee*3600,1,0)),"")</f>
        <v/>
      </c>
      <c r="N3596" s="0" t="str">
        <f aca="false">IF(G3596=1,IF(COUNTIF(H$2:H3596,H3596)=1,COUNTIF($H:$H,H3596),""),"")</f>
        <v/>
      </c>
      <c r="O3596" s="0" t="str">
        <f aca="false">IF(G3596=1,IF(COUNTIF(I$2:I3596,I3596)=1,COUNTIF($I:$I,I3596),""),"")</f>
        <v/>
      </c>
      <c r="P3596" s="38" t="str">
        <f aca="false">IF(G3596=1,IF(COUNTIFS(C$2:C3596,C3596,G$2:G3596,1)=1,COUNTIFS($C:$C,C3596,$G:$G,1)+ROW()/10000000,""),"")</f>
        <v/>
      </c>
      <c r="Q3596" s="0" t="str">
        <f aca="false">IF(K3596=1,IF(COUNTIFS(C$2:C3596,C3596,K$2:K3596,1)=1,1,0),"")</f>
        <v/>
      </c>
      <c r="R3596" s="0" t="str">
        <f aca="false">IF(M3596=1,IF(COUNTIFS(C$2:C3596,C3596,M$2:M3596,1)=1,1,0),"")</f>
        <v/>
      </c>
      <c r="S3596" s="0" t="str">
        <f aca="false">IF(L3596=1,IF(COUNTIFS(C$2:C3596,C3596,L$2:L3596,1)=1,1,0),"")</f>
        <v/>
      </c>
      <c r="T3596" s="38" t="str">
        <f aca="false">IF(N3596="","",N3596+ROW()/10000000)</f>
        <v/>
      </c>
      <c r="U3596" s="0" t="str">
        <f aca="false">IF(G3596=1,IF(B3596="",1,0),"")</f>
        <v/>
      </c>
    </row>
    <row r="3597" customFormat="false" ht="15" hidden="false" customHeight="false" outlineLevel="0" collapsed="false">
      <c r="A3597" s="35"/>
      <c r="B3597" s="35"/>
      <c r="G3597" s="0" t="str">
        <f aca="false">IF(A3597="","",IF(AND(A3597&gt;=Debut,A3597&lt;Fin),1,0))</f>
        <v/>
      </c>
      <c r="H3597" s="0" t="str">
        <f aca="false">IF(G3597=1,INT(ROUND((A3597-Debut)*86400,0)/600),"")</f>
        <v/>
      </c>
      <c r="I3597" s="0" t="str">
        <f aca="false">IF(G3597=1,INT(ROUND((A3597-Debut)*86400,0)/3600),"")</f>
        <v/>
      </c>
      <c r="J3597" s="0" t="str">
        <f aca="false">IF(OR(A3597="",B3597=""),"",ROUND((B3597-A3597)*86400,0))</f>
        <v/>
      </c>
      <c r="K3597" s="37" t="str">
        <f aca="false">IF(G3597=1,IF(COUNTIFS($C:$C,C3597,$G:$G,1,$A:$A,"&gt;="&amp;(A3597-FenetreInterm/86400),$A:$A,"&lt;="&amp;A3597)&gt;=NbInterm,1,0),"")</f>
        <v/>
      </c>
      <c r="L3597" s="37" t="str">
        <f aca="false">IF(G3597=1,IF(B3597="",0,IF(J3597&lt;SeuilFugitive,1,0)),"")</f>
        <v/>
      </c>
      <c r="M3597" s="37" t="str">
        <f aca="false">IF(G3597=1,IF(B3597="",IF((Fin-A3597)*24&gt;SeuilFigee,1,0),IF(J3597&gt;SeuilFigee*3600,1,0)),"")</f>
        <v/>
      </c>
      <c r="N3597" s="0" t="str">
        <f aca="false">IF(G3597=1,IF(COUNTIF(H$2:H3597,H3597)=1,COUNTIF($H:$H,H3597),""),"")</f>
        <v/>
      </c>
      <c r="O3597" s="0" t="str">
        <f aca="false">IF(G3597=1,IF(COUNTIF(I$2:I3597,I3597)=1,COUNTIF($I:$I,I3597),""),"")</f>
        <v/>
      </c>
      <c r="P3597" s="38" t="str">
        <f aca="false">IF(G3597=1,IF(COUNTIFS(C$2:C3597,C3597,G$2:G3597,1)=1,COUNTIFS($C:$C,C3597,$G:$G,1)+ROW()/10000000,""),"")</f>
        <v/>
      </c>
      <c r="Q3597" s="0" t="str">
        <f aca="false">IF(K3597=1,IF(COUNTIFS(C$2:C3597,C3597,K$2:K3597,1)=1,1,0),"")</f>
        <v/>
      </c>
      <c r="R3597" s="0" t="str">
        <f aca="false">IF(M3597=1,IF(COUNTIFS(C$2:C3597,C3597,M$2:M3597,1)=1,1,0),"")</f>
        <v/>
      </c>
      <c r="S3597" s="0" t="str">
        <f aca="false">IF(L3597=1,IF(COUNTIFS(C$2:C3597,C3597,L$2:L3597,1)=1,1,0),"")</f>
        <v/>
      </c>
      <c r="T3597" s="38" t="str">
        <f aca="false">IF(N3597="","",N3597+ROW()/10000000)</f>
        <v/>
      </c>
      <c r="U3597" s="0" t="str">
        <f aca="false">IF(G3597=1,IF(B3597="",1,0),"")</f>
        <v/>
      </c>
    </row>
    <row r="3598" customFormat="false" ht="15" hidden="false" customHeight="false" outlineLevel="0" collapsed="false">
      <c r="A3598" s="35"/>
      <c r="B3598" s="35"/>
      <c r="G3598" s="0" t="str">
        <f aca="false">IF(A3598="","",IF(AND(A3598&gt;=Debut,A3598&lt;Fin),1,0))</f>
        <v/>
      </c>
      <c r="H3598" s="0" t="str">
        <f aca="false">IF(G3598=1,INT(ROUND((A3598-Debut)*86400,0)/600),"")</f>
        <v/>
      </c>
      <c r="I3598" s="0" t="str">
        <f aca="false">IF(G3598=1,INT(ROUND((A3598-Debut)*86400,0)/3600),"")</f>
        <v/>
      </c>
      <c r="J3598" s="0" t="str">
        <f aca="false">IF(OR(A3598="",B3598=""),"",ROUND((B3598-A3598)*86400,0))</f>
        <v/>
      </c>
      <c r="K3598" s="37" t="str">
        <f aca="false">IF(G3598=1,IF(COUNTIFS($C:$C,C3598,$G:$G,1,$A:$A,"&gt;="&amp;(A3598-FenetreInterm/86400),$A:$A,"&lt;="&amp;A3598)&gt;=NbInterm,1,0),"")</f>
        <v/>
      </c>
      <c r="L3598" s="37" t="str">
        <f aca="false">IF(G3598=1,IF(B3598="",0,IF(J3598&lt;SeuilFugitive,1,0)),"")</f>
        <v/>
      </c>
      <c r="M3598" s="37" t="str">
        <f aca="false">IF(G3598=1,IF(B3598="",IF((Fin-A3598)*24&gt;SeuilFigee,1,0),IF(J3598&gt;SeuilFigee*3600,1,0)),"")</f>
        <v/>
      </c>
      <c r="N3598" s="0" t="str">
        <f aca="false">IF(G3598=1,IF(COUNTIF(H$2:H3598,H3598)=1,COUNTIF($H:$H,H3598),""),"")</f>
        <v/>
      </c>
      <c r="O3598" s="0" t="str">
        <f aca="false">IF(G3598=1,IF(COUNTIF(I$2:I3598,I3598)=1,COUNTIF($I:$I,I3598),""),"")</f>
        <v/>
      </c>
      <c r="P3598" s="38" t="str">
        <f aca="false">IF(G3598=1,IF(COUNTIFS(C$2:C3598,C3598,G$2:G3598,1)=1,COUNTIFS($C:$C,C3598,$G:$G,1)+ROW()/10000000,""),"")</f>
        <v/>
      </c>
      <c r="Q3598" s="0" t="str">
        <f aca="false">IF(K3598=1,IF(COUNTIFS(C$2:C3598,C3598,K$2:K3598,1)=1,1,0),"")</f>
        <v/>
      </c>
      <c r="R3598" s="0" t="str">
        <f aca="false">IF(M3598=1,IF(COUNTIFS(C$2:C3598,C3598,M$2:M3598,1)=1,1,0),"")</f>
        <v/>
      </c>
      <c r="S3598" s="0" t="str">
        <f aca="false">IF(L3598=1,IF(COUNTIFS(C$2:C3598,C3598,L$2:L3598,1)=1,1,0),"")</f>
        <v/>
      </c>
      <c r="T3598" s="38" t="str">
        <f aca="false">IF(N3598="","",N3598+ROW()/10000000)</f>
        <v/>
      </c>
      <c r="U3598" s="0" t="str">
        <f aca="false">IF(G3598=1,IF(B3598="",1,0),"")</f>
        <v/>
      </c>
    </row>
    <row r="3599" customFormat="false" ht="15" hidden="false" customHeight="false" outlineLevel="0" collapsed="false">
      <c r="A3599" s="35"/>
      <c r="B3599" s="35"/>
      <c r="G3599" s="0" t="str">
        <f aca="false">IF(A3599="","",IF(AND(A3599&gt;=Debut,A3599&lt;Fin),1,0))</f>
        <v/>
      </c>
      <c r="H3599" s="0" t="str">
        <f aca="false">IF(G3599=1,INT(ROUND((A3599-Debut)*86400,0)/600),"")</f>
        <v/>
      </c>
      <c r="I3599" s="0" t="str">
        <f aca="false">IF(G3599=1,INT(ROUND((A3599-Debut)*86400,0)/3600),"")</f>
        <v/>
      </c>
      <c r="J3599" s="0" t="str">
        <f aca="false">IF(OR(A3599="",B3599=""),"",ROUND((B3599-A3599)*86400,0))</f>
        <v/>
      </c>
      <c r="K3599" s="37" t="str">
        <f aca="false">IF(G3599=1,IF(COUNTIFS($C:$C,C3599,$G:$G,1,$A:$A,"&gt;="&amp;(A3599-FenetreInterm/86400),$A:$A,"&lt;="&amp;A3599)&gt;=NbInterm,1,0),"")</f>
        <v/>
      </c>
      <c r="L3599" s="37" t="str">
        <f aca="false">IF(G3599=1,IF(B3599="",0,IF(J3599&lt;SeuilFugitive,1,0)),"")</f>
        <v/>
      </c>
      <c r="M3599" s="37" t="str">
        <f aca="false">IF(G3599=1,IF(B3599="",IF((Fin-A3599)*24&gt;SeuilFigee,1,0),IF(J3599&gt;SeuilFigee*3600,1,0)),"")</f>
        <v/>
      </c>
      <c r="N3599" s="0" t="str">
        <f aca="false">IF(G3599=1,IF(COUNTIF(H$2:H3599,H3599)=1,COUNTIF($H:$H,H3599),""),"")</f>
        <v/>
      </c>
      <c r="O3599" s="0" t="str">
        <f aca="false">IF(G3599=1,IF(COUNTIF(I$2:I3599,I3599)=1,COUNTIF($I:$I,I3599),""),"")</f>
        <v/>
      </c>
      <c r="P3599" s="38" t="str">
        <f aca="false">IF(G3599=1,IF(COUNTIFS(C$2:C3599,C3599,G$2:G3599,1)=1,COUNTIFS($C:$C,C3599,$G:$G,1)+ROW()/10000000,""),"")</f>
        <v/>
      </c>
      <c r="Q3599" s="0" t="str">
        <f aca="false">IF(K3599=1,IF(COUNTIFS(C$2:C3599,C3599,K$2:K3599,1)=1,1,0),"")</f>
        <v/>
      </c>
      <c r="R3599" s="0" t="str">
        <f aca="false">IF(M3599=1,IF(COUNTIFS(C$2:C3599,C3599,M$2:M3599,1)=1,1,0),"")</f>
        <v/>
      </c>
      <c r="S3599" s="0" t="str">
        <f aca="false">IF(L3599=1,IF(COUNTIFS(C$2:C3599,C3599,L$2:L3599,1)=1,1,0),"")</f>
        <v/>
      </c>
      <c r="T3599" s="38" t="str">
        <f aca="false">IF(N3599="","",N3599+ROW()/10000000)</f>
        <v/>
      </c>
      <c r="U3599" s="0" t="str">
        <f aca="false">IF(G3599=1,IF(B3599="",1,0),"")</f>
        <v/>
      </c>
    </row>
    <row r="3600" customFormat="false" ht="15" hidden="false" customHeight="false" outlineLevel="0" collapsed="false">
      <c r="A3600" s="35"/>
      <c r="B3600" s="35"/>
      <c r="G3600" s="0" t="str">
        <f aca="false">IF(A3600="","",IF(AND(A3600&gt;=Debut,A3600&lt;Fin),1,0))</f>
        <v/>
      </c>
      <c r="H3600" s="0" t="str">
        <f aca="false">IF(G3600=1,INT(ROUND((A3600-Debut)*86400,0)/600),"")</f>
        <v/>
      </c>
      <c r="I3600" s="0" t="str">
        <f aca="false">IF(G3600=1,INT(ROUND((A3600-Debut)*86400,0)/3600),"")</f>
        <v/>
      </c>
      <c r="J3600" s="0" t="str">
        <f aca="false">IF(OR(A3600="",B3600=""),"",ROUND((B3600-A3600)*86400,0))</f>
        <v/>
      </c>
      <c r="K3600" s="37" t="str">
        <f aca="false">IF(G3600=1,IF(COUNTIFS($C:$C,C3600,$G:$G,1,$A:$A,"&gt;="&amp;(A3600-FenetreInterm/86400),$A:$A,"&lt;="&amp;A3600)&gt;=NbInterm,1,0),"")</f>
        <v/>
      </c>
      <c r="L3600" s="37" t="str">
        <f aca="false">IF(G3600=1,IF(B3600="",0,IF(J3600&lt;SeuilFugitive,1,0)),"")</f>
        <v/>
      </c>
      <c r="M3600" s="37" t="str">
        <f aca="false">IF(G3600=1,IF(B3600="",IF((Fin-A3600)*24&gt;SeuilFigee,1,0),IF(J3600&gt;SeuilFigee*3600,1,0)),"")</f>
        <v/>
      </c>
      <c r="N3600" s="0" t="str">
        <f aca="false">IF(G3600=1,IF(COUNTIF(H$2:H3600,H3600)=1,COUNTIF($H:$H,H3600),""),"")</f>
        <v/>
      </c>
      <c r="O3600" s="0" t="str">
        <f aca="false">IF(G3600=1,IF(COUNTIF(I$2:I3600,I3600)=1,COUNTIF($I:$I,I3600),""),"")</f>
        <v/>
      </c>
      <c r="P3600" s="38" t="str">
        <f aca="false">IF(G3600=1,IF(COUNTIFS(C$2:C3600,C3600,G$2:G3600,1)=1,COUNTIFS($C:$C,C3600,$G:$G,1)+ROW()/10000000,""),"")</f>
        <v/>
      </c>
      <c r="Q3600" s="0" t="str">
        <f aca="false">IF(K3600=1,IF(COUNTIFS(C$2:C3600,C3600,K$2:K3600,1)=1,1,0),"")</f>
        <v/>
      </c>
      <c r="R3600" s="0" t="str">
        <f aca="false">IF(M3600=1,IF(COUNTIFS(C$2:C3600,C3600,M$2:M3600,1)=1,1,0),"")</f>
        <v/>
      </c>
      <c r="S3600" s="0" t="str">
        <f aca="false">IF(L3600=1,IF(COUNTIFS(C$2:C3600,C3600,L$2:L3600,1)=1,1,0),"")</f>
        <v/>
      </c>
      <c r="T3600" s="38" t="str">
        <f aca="false">IF(N3600="","",N3600+ROW()/10000000)</f>
        <v/>
      </c>
      <c r="U3600" s="0" t="str">
        <f aca="false">IF(G3600=1,IF(B3600="",1,0),"")</f>
        <v/>
      </c>
    </row>
    <row r="3601" customFormat="false" ht="15" hidden="false" customHeight="false" outlineLevel="0" collapsed="false">
      <c r="A3601" s="35"/>
      <c r="B3601" s="35"/>
      <c r="G3601" s="0" t="str">
        <f aca="false">IF(A3601="","",IF(AND(A3601&gt;=Debut,A3601&lt;Fin),1,0))</f>
        <v/>
      </c>
      <c r="H3601" s="0" t="str">
        <f aca="false">IF(G3601=1,INT(ROUND((A3601-Debut)*86400,0)/600),"")</f>
        <v/>
      </c>
      <c r="I3601" s="0" t="str">
        <f aca="false">IF(G3601=1,INT(ROUND((A3601-Debut)*86400,0)/3600),"")</f>
        <v/>
      </c>
      <c r="J3601" s="0" t="str">
        <f aca="false">IF(OR(A3601="",B3601=""),"",ROUND((B3601-A3601)*86400,0))</f>
        <v/>
      </c>
      <c r="K3601" s="37" t="str">
        <f aca="false">IF(G3601=1,IF(COUNTIFS($C:$C,C3601,$G:$G,1,$A:$A,"&gt;="&amp;(A3601-FenetreInterm/86400),$A:$A,"&lt;="&amp;A3601)&gt;=NbInterm,1,0),"")</f>
        <v/>
      </c>
      <c r="L3601" s="37" t="str">
        <f aca="false">IF(G3601=1,IF(B3601="",0,IF(J3601&lt;SeuilFugitive,1,0)),"")</f>
        <v/>
      </c>
      <c r="M3601" s="37" t="str">
        <f aca="false">IF(G3601=1,IF(B3601="",IF((Fin-A3601)*24&gt;SeuilFigee,1,0),IF(J3601&gt;SeuilFigee*3600,1,0)),"")</f>
        <v/>
      </c>
      <c r="N3601" s="0" t="str">
        <f aca="false">IF(G3601=1,IF(COUNTIF(H$2:H3601,H3601)=1,COUNTIF($H:$H,H3601),""),"")</f>
        <v/>
      </c>
      <c r="O3601" s="0" t="str">
        <f aca="false">IF(G3601=1,IF(COUNTIF(I$2:I3601,I3601)=1,COUNTIF($I:$I,I3601),""),"")</f>
        <v/>
      </c>
      <c r="P3601" s="38" t="str">
        <f aca="false">IF(G3601=1,IF(COUNTIFS(C$2:C3601,C3601,G$2:G3601,1)=1,COUNTIFS($C:$C,C3601,$G:$G,1)+ROW()/10000000,""),"")</f>
        <v/>
      </c>
      <c r="Q3601" s="0" t="str">
        <f aca="false">IF(K3601=1,IF(COUNTIFS(C$2:C3601,C3601,K$2:K3601,1)=1,1,0),"")</f>
        <v/>
      </c>
      <c r="R3601" s="0" t="str">
        <f aca="false">IF(M3601=1,IF(COUNTIFS(C$2:C3601,C3601,M$2:M3601,1)=1,1,0),"")</f>
        <v/>
      </c>
      <c r="S3601" s="0" t="str">
        <f aca="false">IF(L3601=1,IF(COUNTIFS(C$2:C3601,C3601,L$2:L3601,1)=1,1,0),"")</f>
        <v/>
      </c>
      <c r="T3601" s="38" t="str">
        <f aca="false">IF(N3601="","",N3601+ROW()/10000000)</f>
        <v/>
      </c>
      <c r="U3601" s="0" t="str">
        <f aca="false">IF(G3601=1,IF(B3601="",1,0),"")</f>
        <v/>
      </c>
    </row>
    <row r="3602" customFormat="false" ht="15" hidden="false" customHeight="false" outlineLevel="0" collapsed="false">
      <c r="A3602" s="35"/>
      <c r="B3602" s="35"/>
      <c r="G3602" s="0" t="str">
        <f aca="false">IF(A3602="","",IF(AND(A3602&gt;=Debut,A3602&lt;Fin),1,0))</f>
        <v/>
      </c>
      <c r="H3602" s="0" t="str">
        <f aca="false">IF(G3602=1,INT(ROUND((A3602-Debut)*86400,0)/600),"")</f>
        <v/>
      </c>
      <c r="I3602" s="0" t="str">
        <f aca="false">IF(G3602=1,INT(ROUND((A3602-Debut)*86400,0)/3600),"")</f>
        <v/>
      </c>
      <c r="J3602" s="0" t="str">
        <f aca="false">IF(OR(A3602="",B3602=""),"",ROUND((B3602-A3602)*86400,0))</f>
        <v/>
      </c>
      <c r="K3602" s="37" t="str">
        <f aca="false">IF(G3602=1,IF(COUNTIFS($C:$C,C3602,$G:$G,1,$A:$A,"&gt;="&amp;(A3602-FenetreInterm/86400),$A:$A,"&lt;="&amp;A3602)&gt;=NbInterm,1,0),"")</f>
        <v/>
      </c>
      <c r="L3602" s="37" t="str">
        <f aca="false">IF(G3602=1,IF(B3602="",0,IF(J3602&lt;SeuilFugitive,1,0)),"")</f>
        <v/>
      </c>
      <c r="M3602" s="37" t="str">
        <f aca="false">IF(G3602=1,IF(B3602="",IF((Fin-A3602)*24&gt;SeuilFigee,1,0),IF(J3602&gt;SeuilFigee*3600,1,0)),"")</f>
        <v/>
      </c>
      <c r="N3602" s="0" t="str">
        <f aca="false">IF(G3602=1,IF(COUNTIF(H$2:H3602,H3602)=1,COUNTIF($H:$H,H3602),""),"")</f>
        <v/>
      </c>
      <c r="O3602" s="0" t="str">
        <f aca="false">IF(G3602=1,IF(COUNTIF(I$2:I3602,I3602)=1,COUNTIF($I:$I,I3602),""),"")</f>
        <v/>
      </c>
      <c r="P3602" s="38" t="str">
        <f aca="false">IF(G3602=1,IF(COUNTIFS(C$2:C3602,C3602,G$2:G3602,1)=1,COUNTIFS($C:$C,C3602,$G:$G,1)+ROW()/10000000,""),"")</f>
        <v/>
      </c>
      <c r="Q3602" s="0" t="str">
        <f aca="false">IF(K3602=1,IF(COUNTIFS(C$2:C3602,C3602,K$2:K3602,1)=1,1,0),"")</f>
        <v/>
      </c>
      <c r="R3602" s="0" t="str">
        <f aca="false">IF(M3602=1,IF(COUNTIFS(C$2:C3602,C3602,M$2:M3602,1)=1,1,0),"")</f>
        <v/>
      </c>
      <c r="S3602" s="0" t="str">
        <f aca="false">IF(L3602=1,IF(COUNTIFS(C$2:C3602,C3602,L$2:L3602,1)=1,1,0),"")</f>
        <v/>
      </c>
      <c r="T3602" s="38" t="str">
        <f aca="false">IF(N3602="","",N3602+ROW()/10000000)</f>
        <v/>
      </c>
      <c r="U3602" s="0" t="str">
        <f aca="false">IF(G3602=1,IF(B3602="",1,0),"")</f>
        <v/>
      </c>
    </row>
    <row r="3603" customFormat="false" ht="15" hidden="false" customHeight="false" outlineLevel="0" collapsed="false">
      <c r="A3603" s="35"/>
      <c r="B3603" s="35"/>
      <c r="G3603" s="0" t="str">
        <f aca="false">IF(A3603="","",IF(AND(A3603&gt;=Debut,A3603&lt;Fin),1,0))</f>
        <v/>
      </c>
      <c r="H3603" s="0" t="str">
        <f aca="false">IF(G3603=1,INT(ROUND((A3603-Debut)*86400,0)/600),"")</f>
        <v/>
      </c>
      <c r="I3603" s="0" t="str">
        <f aca="false">IF(G3603=1,INT(ROUND((A3603-Debut)*86400,0)/3600),"")</f>
        <v/>
      </c>
      <c r="J3603" s="0" t="str">
        <f aca="false">IF(OR(A3603="",B3603=""),"",ROUND((B3603-A3603)*86400,0))</f>
        <v/>
      </c>
      <c r="K3603" s="37" t="str">
        <f aca="false">IF(G3603=1,IF(COUNTIFS($C:$C,C3603,$G:$G,1,$A:$A,"&gt;="&amp;(A3603-FenetreInterm/86400),$A:$A,"&lt;="&amp;A3603)&gt;=NbInterm,1,0),"")</f>
        <v/>
      </c>
      <c r="L3603" s="37" t="str">
        <f aca="false">IF(G3603=1,IF(B3603="",0,IF(J3603&lt;SeuilFugitive,1,0)),"")</f>
        <v/>
      </c>
      <c r="M3603" s="37" t="str">
        <f aca="false">IF(G3603=1,IF(B3603="",IF((Fin-A3603)*24&gt;SeuilFigee,1,0),IF(J3603&gt;SeuilFigee*3600,1,0)),"")</f>
        <v/>
      </c>
      <c r="N3603" s="0" t="str">
        <f aca="false">IF(G3603=1,IF(COUNTIF(H$2:H3603,H3603)=1,COUNTIF($H:$H,H3603),""),"")</f>
        <v/>
      </c>
      <c r="O3603" s="0" t="str">
        <f aca="false">IF(G3603=1,IF(COUNTIF(I$2:I3603,I3603)=1,COUNTIF($I:$I,I3603),""),"")</f>
        <v/>
      </c>
      <c r="P3603" s="38" t="str">
        <f aca="false">IF(G3603=1,IF(COUNTIFS(C$2:C3603,C3603,G$2:G3603,1)=1,COUNTIFS($C:$C,C3603,$G:$G,1)+ROW()/10000000,""),"")</f>
        <v/>
      </c>
      <c r="Q3603" s="0" t="str">
        <f aca="false">IF(K3603=1,IF(COUNTIFS(C$2:C3603,C3603,K$2:K3603,1)=1,1,0),"")</f>
        <v/>
      </c>
      <c r="R3603" s="0" t="str">
        <f aca="false">IF(M3603=1,IF(COUNTIFS(C$2:C3603,C3603,M$2:M3603,1)=1,1,0),"")</f>
        <v/>
      </c>
      <c r="S3603" s="0" t="str">
        <f aca="false">IF(L3603=1,IF(COUNTIFS(C$2:C3603,C3603,L$2:L3603,1)=1,1,0),"")</f>
        <v/>
      </c>
      <c r="T3603" s="38" t="str">
        <f aca="false">IF(N3603="","",N3603+ROW()/10000000)</f>
        <v/>
      </c>
      <c r="U3603" s="0" t="str">
        <f aca="false">IF(G3603=1,IF(B3603="",1,0),"")</f>
        <v/>
      </c>
    </row>
    <row r="3604" customFormat="false" ht="15" hidden="false" customHeight="false" outlineLevel="0" collapsed="false">
      <c r="A3604" s="35"/>
      <c r="B3604" s="35"/>
      <c r="G3604" s="0" t="str">
        <f aca="false">IF(A3604="","",IF(AND(A3604&gt;=Debut,A3604&lt;Fin),1,0))</f>
        <v/>
      </c>
      <c r="H3604" s="0" t="str">
        <f aca="false">IF(G3604=1,INT(ROUND((A3604-Debut)*86400,0)/600),"")</f>
        <v/>
      </c>
      <c r="I3604" s="0" t="str">
        <f aca="false">IF(G3604=1,INT(ROUND((A3604-Debut)*86400,0)/3600),"")</f>
        <v/>
      </c>
      <c r="J3604" s="0" t="str">
        <f aca="false">IF(OR(A3604="",B3604=""),"",ROUND((B3604-A3604)*86400,0))</f>
        <v/>
      </c>
      <c r="K3604" s="37" t="str">
        <f aca="false">IF(G3604=1,IF(COUNTIFS($C:$C,C3604,$G:$G,1,$A:$A,"&gt;="&amp;(A3604-FenetreInterm/86400),$A:$A,"&lt;="&amp;A3604)&gt;=NbInterm,1,0),"")</f>
        <v/>
      </c>
      <c r="L3604" s="37" t="str">
        <f aca="false">IF(G3604=1,IF(B3604="",0,IF(J3604&lt;SeuilFugitive,1,0)),"")</f>
        <v/>
      </c>
      <c r="M3604" s="37" t="str">
        <f aca="false">IF(G3604=1,IF(B3604="",IF((Fin-A3604)*24&gt;SeuilFigee,1,0),IF(J3604&gt;SeuilFigee*3600,1,0)),"")</f>
        <v/>
      </c>
      <c r="N3604" s="0" t="str">
        <f aca="false">IF(G3604=1,IF(COUNTIF(H$2:H3604,H3604)=1,COUNTIF($H:$H,H3604),""),"")</f>
        <v/>
      </c>
      <c r="O3604" s="0" t="str">
        <f aca="false">IF(G3604=1,IF(COUNTIF(I$2:I3604,I3604)=1,COUNTIF($I:$I,I3604),""),"")</f>
        <v/>
      </c>
      <c r="P3604" s="38" t="str">
        <f aca="false">IF(G3604=1,IF(COUNTIFS(C$2:C3604,C3604,G$2:G3604,1)=1,COUNTIFS($C:$C,C3604,$G:$G,1)+ROW()/10000000,""),"")</f>
        <v/>
      </c>
      <c r="Q3604" s="0" t="str">
        <f aca="false">IF(K3604=1,IF(COUNTIFS(C$2:C3604,C3604,K$2:K3604,1)=1,1,0),"")</f>
        <v/>
      </c>
      <c r="R3604" s="0" t="str">
        <f aca="false">IF(M3604=1,IF(COUNTIFS(C$2:C3604,C3604,M$2:M3604,1)=1,1,0),"")</f>
        <v/>
      </c>
      <c r="S3604" s="0" t="str">
        <f aca="false">IF(L3604=1,IF(COUNTIFS(C$2:C3604,C3604,L$2:L3604,1)=1,1,0),"")</f>
        <v/>
      </c>
      <c r="T3604" s="38" t="str">
        <f aca="false">IF(N3604="","",N3604+ROW()/10000000)</f>
        <v/>
      </c>
      <c r="U3604" s="0" t="str">
        <f aca="false">IF(G3604=1,IF(B3604="",1,0),"")</f>
        <v/>
      </c>
    </row>
    <row r="3605" customFormat="false" ht="15" hidden="false" customHeight="false" outlineLevel="0" collapsed="false">
      <c r="A3605" s="35"/>
      <c r="B3605" s="35"/>
      <c r="G3605" s="0" t="str">
        <f aca="false">IF(A3605="","",IF(AND(A3605&gt;=Debut,A3605&lt;Fin),1,0))</f>
        <v/>
      </c>
      <c r="H3605" s="0" t="str">
        <f aca="false">IF(G3605=1,INT(ROUND((A3605-Debut)*86400,0)/600),"")</f>
        <v/>
      </c>
      <c r="I3605" s="0" t="str">
        <f aca="false">IF(G3605=1,INT(ROUND((A3605-Debut)*86400,0)/3600),"")</f>
        <v/>
      </c>
      <c r="J3605" s="0" t="str">
        <f aca="false">IF(OR(A3605="",B3605=""),"",ROUND((B3605-A3605)*86400,0))</f>
        <v/>
      </c>
      <c r="K3605" s="37" t="str">
        <f aca="false">IF(G3605=1,IF(COUNTIFS($C:$C,C3605,$G:$G,1,$A:$A,"&gt;="&amp;(A3605-FenetreInterm/86400),$A:$A,"&lt;="&amp;A3605)&gt;=NbInterm,1,0),"")</f>
        <v/>
      </c>
      <c r="L3605" s="37" t="str">
        <f aca="false">IF(G3605=1,IF(B3605="",0,IF(J3605&lt;SeuilFugitive,1,0)),"")</f>
        <v/>
      </c>
      <c r="M3605" s="37" t="str">
        <f aca="false">IF(G3605=1,IF(B3605="",IF((Fin-A3605)*24&gt;SeuilFigee,1,0),IF(J3605&gt;SeuilFigee*3600,1,0)),"")</f>
        <v/>
      </c>
      <c r="N3605" s="0" t="str">
        <f aca="false">IF(G3605=1,IF(COUNTIF(H$2:H3605,H3605)=1,COUNTIF($H:$H,H3605),""),"")</f>
        <v/>
      </c>
      <c r="O3605" s="0" t="str">
        <f aca="false">IF(G3605=1,IF(COUNTIF(I$2:I3605,I3605)=1,COUNTIF($I:$I,I3605),""),"")</f>
        <v/>
      </c>
      <c r="P3605" s="38" t="str">
        <f aca="false">IF(G3605=1,IF(COUNTIFS(C$2:C3605,C3605,G$2:G3605,1)=1,COUNTIFS($C:$C,C3605,$G:$G,1)+ROW()/10000000,""),"")</f>
        <v/>
      </c>
      <c r="Q3605" s="0" t="str">
        <f aca="false">IF(K3605=1,IF(COUNTIFS(C$2:C3605,C3605,K$2:K3605,1)=1,1,0),"")</f>
        <v/>
      </c>
      <c r="R3605" s="0" t="str">
        <f aca="false">IF(M3605=1,IF(COUNTIFS(C$2:C3605,C3605,M$2:M3605,1)=1,1,0),"")</f>
        <v/>
      </c>
      <c r="S3605" s="0" t="str">
        <f aca="false">IF(L3605=1,IF(COUNTIFS(C$2:C3605,C3605,L$2:L3605,1)=1,1,0),"")</f>
        <v/>
      </c>
      <c r="T3605" s="38" t="str">
        <f aca="false">IF(N3605="","",N3605+ROW()/10000000)</f>
        <v/>
      </c>
      <c r="U3605" s="0" t="str">
        <f aca="false">IF(G3605=1,IF(B3605="",1,0),"")</f>
        <v/>
      </c>
    </row>
    <row r="3606" customFormat="false" ht="15" hidden="false" customHeight="false" outlineLevel="0" collapsed="false">
      <c r="A3606" s="35"/>
      <c r="B3606" s="35"/>
      <c r="G3606" s="0" t="str">
        <f aca="false">IF(A3606="","",IF(AND(A3606&gt;=Debut,A3606&lt;Fin),1,0))</f>
        <v/>
      </c>
      <c r="H3606" s="0" t="str">
        <f aca="false">IF(G3606=1,INT(ROUND((A3606-Debut)*86400,0)/600),"")</f>
        <v/>
      </c>
      <c r="I3606" s="0" t="str">
        <f aca="false">IF(G3606=1,INT(ROUND((A3606-Debut)*86400,0)/3600),"")</f>
        <v/>
      </c>
      <c r="J3606" s="0" t="str">
        <f aca="false">IF(OR(A3606="",B3606=""),"",ROUND((B3606-A3606)*86400,0))</f>
        <v/>
      </c>
      <c r="K3606" s="37" t="str">
        <f aca="false">IF(G3606=1,IF(COUNTIFS($C:$C,C3606,$G:$G,1,$A:$A,"&gt;="&amp;(A3606-FenetreInterm/86400),$A:$A,"&lt;="&amp;A3606)&gt;=NbInterm,1,0),"")</f>
        <v/>
      </c>
      <c r="L3606" s="37" t="str">
        <f aca="false">IF(G3606=1,IF(B3606="",0,IF(J3606&lt;SeuilFugitive,1,0)),"")</f>
        <v/>
      </c>
      <c r="M3606" s="37" t="str">
        <f aca="false">IF(G3606=1,IF(B3606="",IF((Fin-A3606)*24&gt;SeuilFigee,1,0),IF(J3606&gt;SeuilFigee*3600,1,0)),"")</f>
        <v/>
      </c>
      <c r="N3606" s="0" t="str">
        <f aca="false">IF(G3606=1,IF(COUNTIF(H$2:H3606,H3606)=1,COUNTIF($H:$H,H3606),""),"")</f>
        <v/>
      </c>
      <c r="O3606" s="0" t="str">
        <f aca="false">IF(G3606=1,IF(COUNTIF(I$2:I3606,I3606)=1,COUNTIF($I:$I,I3606),""),"")</f>
        <v/>
      </c>
      <c r="P3606" s="38" t="str">
        <f aca="false">IF(G3606=1,IF(COUNTIFS(C$2:C3606,C3606,G$2:G3606,1)=1,COUNTIFS($C:$C,C3606,$G:$G,1)+ROW()/10000000,""),"")</f>
        <v/>
      </c>
      <c r="Q3606" s="0" t="str">
        <f aca="false">IF(K3606=1,IF(COUNTIFS(C$2:C3606,C3606,K$2:K3606,1)=1,1,0),"")</f>
        <v/>
      </c>
      <c r="R3606" s="0" t="str">
        <f aca="false">IF(M3606=1,IF(COUNTIFS(C$2:C3606,C3606,M$2:M3606,1)=1,1,0),"")</f>
        <v/>
      </c>
      <c r="S3606" s="0" t="str">
        <f aca="false">IF(L3606=1,IF(COUNTIFS(C$2:C3606,C3606,L$2:L3606,1)=1,1,0),"")</f>
        <v/>
      </c>
      <c r="T3606" s="38" t="str">
        <f aca="false">IF(N3606="","",N3606+ROW()/10000000)</f>
        <v/>
      </c>
      <c r="U3606" s="0" t="str">
        <f aca="false">IF(G3606=1,IF(B3606="",1,0),"")</f>
        <v/>
      </c>
    </row>
    <row r="3607" customFormat="false" ht="15" hidden="false" customHeight="false" outlineLevel="0" collapsed="false">
      <c r="A3607" s="35"/>
      <c r="B3607" s="35"/>
      <c r="G3607" s="0" t="str">
        <f aca="false">IF(A3607="","",IF(AND(A3607&gt;=Debut,A3607&lt;Fin),1,0))</f>
        <v/>
      </c>
      <c r="H3607" s="0" t="str">
        <f aca="false">IF(G3607=1,INT(ROUND((A3607-Debut)*86400,0)/600),"")</f>
        <v/>
      </c>
      <c r="I3607" s="0" t="str">
        <f aca="false">IF(G3607=1,INT(ROUND((A3607-Debut)*86400,0)/3600),"")</f>
        <v/>
      </c>
      <c r="J3607" s="0" t="str">
        <f aca="false">IF(OR(A3607="",B3607=""),"",ROUND((B3607-A3607)*86400,0))</f>
        <v/>
      </c>
      <c r="K3607" s="37" t="str">
        <f aca="false">IF(G3607=1,IF(COUNTIFS($C:$C,C3607,$G:$G,1,$A:$A,"&gt;="&amp;(A3607-FenetreInterm/86400),$A:$A,"&lt;="&amp;A3607)&gt;=NbInterm,1,0),"")</f>
        <v/>
      </c>
      <c r="L3607" s="37" t="str">
        <f aca="false">IF(G3607=1,IF(B3607="",0,IF(J3607&lt;SeuilFugitive,1,0)),"")</f>
        <v/>
      </c>
      <c r="M3607" s="37" t="str">
        <f aca="false">IF(G3607=1,IF(B3607="",IF((Fin-A3607)*24&gt;SeuilFigee,1,0),IF(J3607&gt;SeuilFigee*3600,1,0)),"")</f>
        <v/>
      </c>
      <c r="N3607" s="0" t="str">
        <f aca="false">IF(G3607=1,IF(COUNTIF(H$2:H3607,H3607)=1,COUNTIF($H:$H,H3607),""),"")</f>
        <v/>
      </c>
      <c r="O3607" s="0" t="str">
        <f aca="false">IF(G3607=1,IF(COUNTIF(I$2:I3607,I3607)=1,COUNTIF($I:$I,I3607),""),"")</f>
        <v/>
      </c>
      <c r="P3607" s="38" t="str">
        <f aca="false">IF(G3607=1,IF(COUNTIFS(C$2:C3607,C3607,G$2:G3607,1)=1,COUNTIFS($C:$C,C3607,$G:$G,1)+ROW()/10000000,""),"")</f>
        <v/>
      </c>
      <c r="Q3607" s="0" t="str">
        <f aca="false">IF(K3607=1,IF(COUNTIFS(C$2:C3607,C3607,K$2:K3607,1)=1,1,0),"")</f>
        <v/>
      </c>
      <c r="R3607" s="0" t="str">
        <f aca="false">IF(M3607=1,IF(COUNTIFS(C$2:C3607,C3607,M$2:M3607,1)=1,1,0),"")</f>
        <v/>
      </c>
      <c r="S3607" s="0" t="str">
        <f aca="false">IF(L3607=1,IF(COUNTIFS(C$2:C3607,C3607,L$2:L3607,1)=1,1,0),"")</f>
        <v/>
      </c>
      <c r="T3607" s="38" t="str">
        <f aca="false">IF(N3607="","",N3607+ROW()/10000000)</f>
        <v/>
      </c>
      <c r="U3607" s="0" t="str">
        <f aca="false">IF(G3607=1,IF(B3607="",1,0),"")</f>
        <v/>
      </c>
    </row>
    <row r="3608" customFormat="false" ht="15" hidden="false" customHeight="false" outlineLevel="0" collapsed="false">
      <c r="A3608" s="35"/>
      <c r="B3608" s="35"/>
      <c r="G3608" s="0" t="str">
        <f aca="false">IF(A3608="","",IF(AND(A3608&gt;=Debut,A3608&lt;Fin),1,0))</f>
        <v/>
      </c>
      <c r="H3608" s="0" t="str">
        <f aca="false">IF(G3608=1,INT(ROUND((A3608-Debut)*86400,0)/600),"")</f>
        <v/>
      </c>
      <c r="I3608" s="0" t="str">
        <f aca="false">IF(G3608=1,INT(ROUND((A3608-Debut)*86400,0)/3600),"")</f>
        <v/>
      </c>
      <c r="J3608" s="0" t="str">
        <f aca="false">IF(OR(A3608="",B3608=""),"",ROUND((B3608-A3608)*86400,0))</f>
        <v/>
      </c>
      <c r="K3608" s="37" t="str">
        <f aca="false">IF(G3608=1,IF(COUNTIFS($C:$C,C3608,$G:$G,1,$A:$A,"&gt;="&amp;(A3608-FenetreInterm/86400),$A:$A,"&lt;="&amp;A3608)&gt;=NbInterm,1,0),"")</f>
        <v/>
      </c>
      <c r="L3608" s="37" t="str">
        <f aca="false">IF(G3608=1,IF(B3608="",0,IF(J3608&lt;SeuilFugitive,1,0)),"")</f>
        <v/>
      </c>
      <c r="M3608" s="37" t="str">
        <f aca="false">IF(G3608=1,IF(B3608="",IF((Fin-A3608)*24&gt;SeuilFigee,1,0),IF(J3608&gt;SeuilFigee*3600,1,0)),"")</f>
        <v/>
      </c>
      <c r="N3608" s="0" t="str">
        <f aca="false">IF(G3608=1,IF(COUNTIF(H$2:H3608,H3608)=1,COUNTIF($H:$H,H3608),""),"")</f>
        <v/>
      </c>
      <c r="O3608" s="0" t="str">
        <f aca="false">IF(G3608=1,IF(COUNTIF(I$2:I3608,I3608)=1,COUNTIF($I:$I,I3608),""),"")</f>
        <v/>
      </c>
      <c r="P3608" s="38" t="str">
        <f aca="false">IF(G3608=1,IF(COUNTIFS(C$2:C3608,C3608,G$2:G3608,1)=1,COUNTIFS($C:$C,C3608,$G:$G,1)+ROW()/10000000,""),"")</f>
        <v/>
      </c>
      <c r="Q3608" s="0" t="str">
        <f aca="false">IF(K3608=1,IF(COUNTIFS(C$2:C3608,C3608,K$2:K3608,1)=1,1,0),"")</f>
        <v/>
      </c>
      <c r="R3608" s="0" t="str">
        <f aca="false">IF(M3608=1,IF(COUNTIFS(C$2:C3608,C3608,M$2:M3608,1)=1,1,0),"")</f>
        <v/>
      </c>
      <c r="S3608" s="0" t="str">
        <f aca="false">IF(L3608=1,IF(COUNTIFS(C$2:C3608,C3608,L$2:L3608,1)=1,1,0),"")</f>
        <v/>
      </c>
      <c r="T3608" s="38" t="str">
        <f aca="false">IF(N3608="","",N3608+ROW()/10000000)</f>
        <v/>
      </c>
      <c r="U3608" s="0" t="str">
        <f aca="false">IF(G3608=1,IF(B3608="",1,0),"")</f>
        <v/>
      </c>
    </row>
    <row r="3609" customFormat="false" ht="15" hidden="false" customHeight="false" outlineLevel="0" collapsed="false">
      <c r="A3609" s="35"/>
      <c r="B3609" s="35"/>
      <c r="G3609" s="0" t="str">
        <f aca="false">IF(A3609="","",IF(AND(A3609&gt;=Debut,A3609&lt;Fin),1,0))</f>
        <v/>
      </c>
      <c r="H3609" s="0" t="str">
        <f aca="false">IF(G3609=1,INT(ROUND((A3609-Debut)*86400,0)/600),"")</f>
        <v/>
      </c>
      <c r="I3609" s="0" t="str">
        <f aca="false">IF(G3609=1,INT(ROUND((A3609-Debut)*86400,0)/3600),"")</f>
        <v/>
      </c>
      <c r="J3609" s="0" t="str">
        <f aca="false">IF(OR(A3609="",B3609=""),"",ROUND((B3609-A3609)*86400,0))</f>
        <v/>
      </c>
      <c r="K3609" s="37" t="str">
        <f aca="false">IF(G3609=1,IF(COUNTIFS($C:$C,C3609,$G:$G,1,$A:$A,"&gt;="&amp;(A3609-FenetreInterm/86400),$A:$A,"&lt;="&amp;A3609)&gt;=NbInterm,1,0),"")</f>
        <v/>
      </c>
      <c r="L3609" s="37" t="str">
        <f aca="false">IF(G3609=1,IF(B3609="",0,IF(J3609&lt;SeuilFugitive,1,0)),"")</f>
        <v/>
      </c>
      <c r="M3609" s="37" t="str">
        <f aca="false">IF(G3609=1,IF(B3609="",IF((Fin-A3609)*24&gt;SeuilFigee,1,0),IF(J3609&gt;SeuilFigee*3600,1,0)),"")</f>
        <v/>
      </c>
      <c r="N3609" s="0" t="str">
        <f aca="false">IF(G3609=1,IF(COUNTIF(H$2:H3609,H3609)=1,COUNTIF($H:$H,H3609),""),"")</f>
        <v/>
      </c>
      <c r="O3609" s="0" t="str">
        <f aca="false">IF(G3609=1,IF(COUNTIF(I$2:I3609,I3609)=1,COUNTIF($I:$I,I3609),""),"")</f>
        <v/>
      </c>
      <c r="P3609" s="38" t="str">
        <f aca="false">IF(G3609=1,IF(COUNTIFS(C$2:C3609,C3609,G$2:G3609,1)=1,COUNTIFS($C:$C,C3609,$G:$G,1)+ROW()/10000000,""),"")</f>
        <v/>
      </c>
      <c r="Q3609" s="0" t="str">
        <f aca="false">IF(K3609=1,IF(COUNTIFS(C$2:C3609,C3609,K$2:K3609,1)=1,1,0),"")</f>
        <v/>
      </c>
      <c r="R3609" s="0" t="str">
        <f aca="false">IF(M3609=1,IF(COUNTIFS(C$2:C3609,C3609,M$2:M3609,1)=1,1,0),"")</f>
        <v/>
      </c>
      <c r="S3609" s="0" t="str">
        <f aca="false">IF(L3609=1,IF(COUNTIFS(C$2:C3609,C3609,L$2:L3609,1)=1,1,0),"")</f>
        <v/>
      </c>
      <c r="T3609" s="38" t="str">
        <f aca="false">IF(N3609="","",N3609+ROW()/10000000)</f>
        <v/>
      </c>
      <c r="U3609" s="0" t="str">
        <f aca="false">IF(G3609=1,IF(B3609="",1,0),"")</f>
        <v/>
      </c>
    </row>
    <row r="3610" customFormat="false" ht="15" hidden="false" customHeight="false" outlineLevel="0" collapsed="false">
      <c r="A3610" s="35"/>
      <c r="B3610" s="35"/>
      <c r="G3610" s="0" t="str">
        <f aca="false">IF(A3610="","",IF(AND(A3610&gt;=Debut,A3610&lt;Fin),1,0))</f>
        <v/>
      </c>
      <c r="H3610" s="0" t="str">
        <f aca="false">IF(G3610=1,INT(ROUND((A3610-Debut)*86400,0)/600),"")</f>
        <v/>
      </c>
      <c r="I3610" s="0" t="str">
        <f aca="false">IF(G3610=1,INT(ROUND((A3610-Debut)*86400,0)/3600),"")</f>
        <v/>
      </c>
      <c r="J3610" s="0" t="str">
        <f aca="false">IF(OR(A3610="",B3610=""),"",ROUND((B3610-A3610)*86400,0))</f>
        <v/>
      </c>
      <c r="K3610" s="37" t="str">
        <f aca="false">IF(G3610=1,IF(COUNTIFS($C:$C,C3610,$G:$G,1,$A:$A,"&gt;="&amp;(A3610-FenetreInterm/86400),$A:$A,"&lt;="&amp;A3610)&gt;=NbInterm,1,0),"")</f>
        <v/>
      </c>
      <c r="L3610" s="37" t="str">
        <f aca="false">IF(G3610=1,IF(B3610="",0,IF(J3610&lt;SeuilFugitive,1,0)),"")</f>
        <v/>
      </c>
      <c r="M3610" s="37" t="str">
        <f aca="false">IF(G3610=1,IF(B3610="",IF((Fin-A3610)*24&gt;SeuilFigee,1,0),IF(J3610&gt;SeuilFigee*3600,1,0)),"")</f>
        <v/>
      </c>
      <c r="N3610" s="0" t="str">
        <f aca="false">IF(G3610=1,IF(COUNTIF(H$2:H3610,H3610)=1,COUNTIF($H:$H,H3610),""),"")</f>
        <v/>
      </c>
      <c r="O3610" s="0" t="str">
        <f aca="false">IF(G3610=1,IF(COUNTIF(I$2:I3610,I3610)=1,COUNTIF($I:$I,I3610),""),"")</f>
        <v/>
      </c>
      <c r="P3610" s="38" t="str">
        <f aca="false">IF(G3610=1,IF(COUNTIFS(C$2:C3610,C3610,G$2:G3610,1)=1,COUNTIFS($C:$C,C3610,$G:$G,1)+ROW()/10000000,""),"")</f>
        <v/>
      </c>
      <c r="Q3610" s="0" t="str">
        <f aca="false">IF(K3610=1,IF(COUNTIFS(C$2:C3610,C3610,K$2:K3610,1)=1,1,0),"")</f>
        <v/>
      </c>
      <c r="R3610" s="0" t="str">
        <f aca="false">IF(M3610=1,IF(COUNTIFS(C$2:C3610,C3610,M$2:M3610,1)=1,1,0),"")</f>
        <v/>
      </c>
      <c r="S3610" s="0" t="str">
        <f aca="false">IF(L3610=1,IF(COUNTIFS(C$2:C3610,C3610,L$2:L3610,1)=1,1,0),"")</f>
        <v/>
      </c>
      <c r="T3610" s="38" t="str">
        <f aca="false">IF(N3610="","",N3610+ROW()/10000000)</f>
        <v/>
      </c>
      <c r="U3610" s="0" t="str">
        <f aca="false">IF(G3610=1,IF(B3610="",1,0),"")</f>
        <v/>
      </c>
    </row>
    <row r="3611" customFormat="false" ht="15" hidden="false" customHeight="false" outlineLevel="0" collapsed="false">
      <c r="A3611" s="35"/>
      <c r="B3611" s="35"/>
      <c r="G3611" s="0" t="str">
        <f aca="false">IF(A3611="","",IF(AND(A3611&gt;=Debut,A3611&lt;Fin),1,0))</f>
        <v/>
      </c>
      <c r="H3611" s="0" t="str">
        <f aca="false">IF(G3611=1,INT(ROUND((A3611-Debut)*86400,0)/600),"")</f>
        <v/>
      </c>
      <c r="I3611" s="0" t="str">
        <f aca="false">IF(G3611=1,INT(ROUND((A3611-Debut)*86400,0)/3600),"")</f>
        <v/>
      </c>
      <c r="J3611" s="0" t="str">
        <f aca="false">IF(OR(A3611="",B3611=""),"",ROUND((B3611-A3611)*86400,0))</f>
        <v/>
      </c>
      <c r="K3611" s="37" t="str">
        <f aca="false">IF(G3611=1,IF(COUNTIFS($C:$C,C3611,$G:$G,1,$A:$A,"&gt;="&amp;(A3611-FenetreInterm/86400),$A:$A,"&lt;="&amp;A3611)&gt;=NbInterm,1,0),"")</f>
        <v/>
      </c>
      <c r="L3611" s="37" t="str">
        <f aca="false">IF(G3611=1,IF(B3611="",0,IF(J3611&lt;SeuilFugitive,1,0)),"")</f>
        <v/>
      </c>
      <c r="M3611" s="37" t="str">
        <f aca="false">IF(G3611=1,IF(B3611="",IF((Fin-A3611)*24&gt;SeuilFigee,1,0),IF(J3611&gt;SeuilFigee*3600,1,0)),"")</f>
        <v/>
      </c>
      <c r="N3611" s="0" t="str">
        <f aca="false">IF(G3611=1,IF(COUNTIF(H$2:H3611,H3611)=1,COUNTIF($H:$H,H3611),""),"")</f>
        <v/>
      </c>
      <c r="O3611" s="0" t="str">
        <f aca="false">IF(G3611=1,IF(COUNTIF(I$2:I3611,I3611)=1,COUNTIF($I:$I,I3611),""),"")</f>
        <v/>
      </c>
      <c r="P3611" s="38" t="str">
        <f aca="false">IF(G3611=1,IF(COUNTIFS(C$2:C3611,C3611,G$2:G3611,1)=1,COUNTIFS($C:$C,C3611,$G:$G,1)+ROW()/10000000,""),"")</f>
        <v/>
      </c>
      <c r="Q3611" s="0" t="str">
        <f aca="false">IF(K3611=1,IF(COUNTIFS(C$2:C3611,C3611,K$2:K3611,1)=1,1,0),"")</f>
        <v/>
      </c>
      <c r="R3611" s="0" t="str">
        <f aca="false">IF(M3611=1,IF(COUNTIFS(C$2:C3611,C3611,M$2:M3611,1)=1,1,0),"")</f>
        <v/>
      </c>
      <c r="S3611" s="0" t="str">
        <f aca="false">IF(L3611=1,IF(COUNTIFS(C$2:C3611,C3611,L$2:L3611,1)=1,1,0),"")</f>
        <v/>
      </c>
      <c r="T3611" s="38" t="str">
        <f aca="false">IF(N3611="","",N3611+ROW()/10000000)</f>
        <v/>
      </c>
      <c r="U3611" s="0" t="str">
        <f aca="false">IF(G3611=1,IF(B3611="",1,0),"")</f>
        <v/>
      </c>
    </row>
    <row r="3612" customFormat="false" ht="15" hidden="false" customHeight="false" outlineLevel="0" collapsed="false">
      <c r="A3612" s="35"/>
      <c r="B3612" s="35"/>
      <c r="G3612" s="0" t="str">
        <f aca="false">IF(A3612="","",IF(AND(A3612&gt;=Debut,A3612&lt;Fin),1,0))</f>
        <v/>
      </c>
      <c r="H3612" s="0" t="str">
        <f aca="false">IF(G3612=1,INT(ROUND((A3612-Debut)*86400,0)/600),"")</f>
        <v/>
      </c>
      <c r="I3612" s="0" t="str">
        <f aca="false">IF(G3612=1,INT(ROUND((A3612-Debut)*86400,0)/3600),"")</f>
        <v/>
      </c>
      <c r="J3612" s="0" t="str">
        <f aca="false">IF(OR(A3612="",B3612=""),"",ROUND((B3612-A3612)*86400,0))</f>
        <v/>
      </c>
      <c r="K3612" s="37" t="str">
        <f aca="false">IF(G3612=1,IF(COUNTIFS($C:$C,C3612,$G:$G,1,$A:$A,"&gt;="&amp;(A3612-FenetreInterm/86400),$A:$A,"&lt;="&amp;A3612)&gt;=NbInterm,1,0),"")</f>
        <v/>
      </c>
      <c r="L3612" s="37" t="str">
        <f aca="false">IF(G3612=1,IF(B3612="",0,IF(J3612&lt;SeuilFugitive,1,0)),"")</f>
        <v/>
      </c>
      <c r="M3612" s="37" t="str">
        <f aca="false">IF(G3612=1,IF(B3612="",IF((Fin-A3612)*24&gt;SeuilFigee,1,0),IF(J3612&gt;SeuilFigee*3600,1,0)),"")</f>
        <v/>
      </c>
      <c r="N3612" s="0" t="str">
        <f aca="false">IF(G3612=1,IF(COUNTIF(H$2:H3612,H3612)=1,COUNTIF($H:$H,H3612),""),"")</f>
        <v/>
      </c>
      <c r="O3612" s="0" t="str">
        <f aca="false">IF(G3612=1,IF(COUNTIF(I$2:I3612,I3612)=1,COUNTIF($I:$I,I3612),""),"")</f>
        <v/>
      </c>
      <c r="P3612" s="38" t="str">
        <f aca="false">IF(G3612=1,IF(COUNTIFS(C$2:C3612,C3612,G$2:G3612,1)=1,COUNTIFS($C:$C,C3612,$G:$G,1)+ROW()/10000000,""),"")</f>
        <v/>
      </c>
      <c r="Q3612" s="0" t="str">
        <f aca="false">IF(K3612=1,IF(COUNTIFS(C$2:C3612,C3612,K$2:K3612,1)=1,1,0),"")</f>
        <v/>
      </c>
      <c r="R3612" s="0" t="str">
        <f aca="false">IF(M3612=1,IF(COUNTIFS(C$2:C3612,C3612,M$2:M3612,1)=1,1,0),"")</f>
        <v/>
      </c>
      <c r="S3612" s="0" t="str">
        <f aca="false">IF(L3612=1,IF(COUNTIFS(C$2:C3612,C3612,L$2:L3612,1)=1,1,0),"")</f>
        <v/>
      </c>
      <c r="T3612" s="38" t="str">
        <f aca="false">IF(N3612="","",N3612+ROW()/10000000)</f>
        <v/>
      </c>
      <c r="U3612" s="0" t="str">
        <f aca="false">IF(G3612=1,IF(B3612="",1,0),"")</f>
        <v/>
      </c>
    </row>
    <row r="3613" customFormat="false" ht="15" hidden="false" customHeight="false" outlineLevel="0" collapsed="false">
      <c r="A3613" s="35"/>
      <c r="B3613" s="35"/>
      <c r="G3613" s="0" t="str">
        <f aca="false">IF(A3613="","",IF(AND(A3613&gt;=Debut,A3613&lt;Fin),1,0))</f>
        <v/>
      </c>
      <c r="H3613" s="0" t="str">
        <f aca="false">IF(G3613=1,INT(ROUND((A3613-Debut)*86400,0)/600),"")</f>
        <v/>
      </c>
      <c r="I3613" s="0" t="str">
        <f aca="false">IF(G3613=1,INT(ROUND((A3613-Debut)*86400,0)/3600),"")</f>
        <v/>
      </c>
      <c r="J3613" s="0" t="str">
        <f aca="false">IF(OR(A3613="",B3613=""),"",ROUND((B3613-A3613)*86400,0))</f>
        <v/>
      </c>
      <c r="K3613" s="37" t="str">
        <f aca="false">IF(G3613=1,IF(COUNTIFS($C:$C,C3613,$G:$G,1,$A:$A,"&gt;="&amp;(A3613-FenetreInterm/86400),$A:$A,"&lt;="&amp;A3613)&gt;=NbInterm,1,0),"")</f>
        <v/>
      </c>
      <c r="L3613" s="37" t="str">
        <f aca="false">IF(G3613=1,IF(B3613="",0,IF(J3613&lt;SeuilFugitive,1,0)),"")</f>
        <v/>
      </c>
      <c r="M3613" s="37" t="str">
        <f aca="false">IF(G3613=1,IF(B3613="",IF((Fin-A3613)*24&gt;SeuilFigee,1,0),IF(J3613&gt;SeuilFigee*3600,1,0)),"")</f>
        <v/>
      </c>
      <c r="N3613" s="0" t="str">
        <f aca="false">IF(G3613=1,IF(COUNTIF(H$2:H3613,H3613)=1,COUNTIF($H:$H,H3613),""),"")</f>
        <v/>
      </c>
      <c r="O3613" s="0" t="str">
        <f aca="false">IF(G3613=1,IF(COUNTIF(I$2:I3613,I3613)=1,COUNTIF($I:$I,I3613),""),"")</f>
        <v/>
      </c>
      <c r="P3613" s="38" t="str">
        <f aca="false">IF(G3613=1,IF(COUNTIFS(C$2:C3613,C3613,G$2:G3613,1)=1,COUNTIFS($C:$C,C3613,$G:$G,1)+ROW()/10000000,""),"")</f>
        <v/>
      </c>
      <c r="Q3613" s="0" t="str">
        <f aca="false">IF(K3613=1,IF(COUNTIFS(C$2:C3613,C3613,K$2:K3613,1)=1,1,0),"")</f>
        <v/>
      </c>
      <c r="R3613" s="0" t="str">
        <f aca="false">IF(M3613=1,IF(COUNTIFS(C$2:C3613,C3613,M$2:M3613,1)=1,1,0),"")</f>
        <v/>
      </c>
      <c r="S3613" s="0" t="str">
        <f aca="false">IF(L3613=1,IF(COUNTIFS(C$2:C3613,C3613,L$2:L3613,1)=1,1,0),"")</f>
        <v/>
      </c>
      <c r="T3613" s="38" t="str">
        <f aca="false">IF(N3613="","",N3613+ROW()/10000000)</f>
        <v/>
      </c>
      <c r="U3613" s="0" t="str">
        <f aca="false">IF(G3613=1,IF(B3613="",1,0),"")</f>
        <v/>
      </c>
    </row>
    <row r="3614" customFormat="false" ht="15" hidden="false" customHeight="false" outlineLevel="0" collapsed="false">
      <c r="A3614" s="35"/>
      <c r="B3614" s="35"/>
      <c r="G3614" s="0" t="str">
        <f aca="false">IF(A3614="","",IF(AND(A3614&gt;=Debut,A3614&lt;Fin),1,0))</f>
        <v/>
      </c>
      <c r="H3614" s="0" t="str">
        <f aca="false">IF(G3614=1,INT(ROUND((A3614-Debut)*86400,0)/600),"")</f>
        <v/>
      </c>
      <c r="I3614" s="0" t="str">
        <f aca="false">IF(G3614=1,INT(ROUND((A3614-Debut)*86400,0)/3600),"")</f>
        <v/>
      </c>
      <c r="J3614" s="0" t="str">
        <f aca="false">IF(OR(A3614="",B3614=""),"",ROUND((B3614-A3614)*86400,0))</f>
        <v/>
      </c>
      <c r="K3614" s="37" t="str">
        <f aca="false">IF(G3614=1,IF(COUNTIFS($C:$C,C3614,$G:$G,1,$A:$A,"&gt;="&amp;(A3614-FenetreInterm/86400),$A:$A,"&lt;="&amp;A3614)&gt;=NbInterm,1,0),"")</f>
        <v/>
      </c>
      <c r="L3614" s="37" t="str">
        <f aca="false">IF(G3614=1,IF(B3614="",0,IF(J3614&lt;SeuilFugitive,1,0)),"")</f>
        <v/>
      </c>
      <c r="M3614" s="37" t="str">
        <f aca="false">IF(G3614=1,IF(B3614="",IF((Fin-A3614)*24&gt;SeuilFigee,1,0),IF(J3614&gt;SeuilFigee*3600,1,0)),"")</f>
        <v/>
      </c>
      <c r="N3614" s="0" t="str">
        <f aca="false">IF(G3614=1,IF(COUNTIF(H$2:H3614,H3614)=1,COUNTIF($H:$H,H3614),""),"")</f>
        <v/>
      </c>
      <c r="O3614" s="0" t="str">
        <f aca="false">IF(G3614=1,IF(COUNTIF(I$2:I3614,I3614)=1,COUNTIF($I:$I,I3614),""),"")</f>
        <v/>
      </c>
      <c r="P3614" s="38" t="str">
        <f aca="false">IF(G3614=1,IF(COUNTIFS(C$2:C3614,C3614,G$2:G3614,1)=1,COUNTIFS($C:$C,C3614,$G:$G,1)+ROW()/10000000,""),"")</f>
        <v/>
      </c>
      <c r="Q3614" s="0" t="str">
        <f aca="false">IF(K3614=1,IF(COUNTIFS(C$2:C3614,C3614,K$2:K3614,1)=1,1,0),"")</f>
        <v/>
      </c>
      <c r="R3614" s="0" t="str">
        <f aca="false">IF(M3614=1,IF(COUNTIFS(C$2:C3614,C3614,M$2:M3614,1)=1,1,0),"")</f>
        <v/>
      </c>
      <c r="S3614" s="0" t="str">
        <f aca="false">IF(L3614=1,IF(COUNTIFS(C$2:C3614,C3614,L$2:L3614,1)=1,1,0),"")</f>
        <v/>
      </c>
      <c r="T3614" s="38" t="str">
        <f aca="false">IF(N3614="","",N3614+ROW()/10000000)</f>
        <v/>
      </c>
      <c r="U3614" s="0" t="str">
        <f aca="false">IF(G3614=1,IF(B3614="",1,0),"")</f>
        <v/>
      </c>
    </row>
    <row r="3615" customFormat="false" ht="15" hidden="false" customHeight="false" outlineLevel="0" collapsed="false">
      <c r="A3615" s="35"/>
      <c r="B3615" s="35"/>
      <c r="G3615" s="0" t="str">
        <f aca="false">IF(A3615="","",IF(AND(A3615&gt;=Debut,A3615&lt;Fin),1,0))</f>
        <v/>
      </c>
      <c r="H3615" s="0" t="str">
        <f aca="false">IF(G3615=1,INT(ROUND((A3615-Debut)*86400,0)/600),"")</f>
        <v/>
      </c>
      <c r="I3615" s="0" t="str">
        <f aca="false">IF(G3615=1,INT(ROUND((A3615-Debut)*86400,0)/3600),"")</f>
        <v/>
      </c>
      <c r="J3615" s="0" t="str">
        <f aca="false">IF(OR(A3615="",B3615=""),"",ROUND((B3615-A3615)*86400,0))</f>
        <v/>
      </c>
      <c r="K3615" s="37" t="str">
        <f aca="false">IF(G3615=1,IF(COUNTIFS($C:$C,C3615,$G:$G,1,$A:$A,"&gt;="&amp;(A3615-FenetreInterm/86400),$A:$A,"&lt;="&amp;A3615)&gt;=NbInterm,1,0),"")</f>
        <v/>
      </c>
      <c r="L3615" s="37" t="str">
        <f aca="false">IF(G3615=1,IF(B3615="",0,IF(J3615&lt;SeuilFugitive,1,0)),"")</f>
        <v/>
      </c>
      <c r="M3615" s="37" t="str">
        <f aca="false">IF(G3615=1,IF(B3615="",IF((Fin-A3615)*24&gt;SeuilFigee,1,0),IF(J3615&gt;SeuilFigee*3600,1,0)),"")</f>
        <v/>
      </c>
      <c r="N3615" s="0" t="str">
        <f aca="false">IF(G3615=1,IF(COUNTIF(H$2:H3615,H3615)=1,COUNTIF($H:$H,H3615),""),"")</f>
        <v/>
      </c>
      <c r="O3615" s="0" t="str">
        <f aca="false">IF(G3615=1,IF(COUNTIF(I$2:I3615,I3615)=1,COUNTIF($I:$I,I3615),""),"")</f>
        <v/>
      </c>
      <c r="P3615" s="38" t="str">
        <f aca="false">IF(G3615=1,IF(COUNTIFS(C$2:C3615,C3615,G$2:G3615,1)=1,COUNTIFS($C:$C,C3615,$G:$G,1)+ROW()/10000000,""),"")</f>
        <v/>
      </c>
      <c r="Q3615" s="0" t="str">
        <f aca="false">IF(K3615=1,IF(COUNTIFS(C$2:C3615,C3615,K$2:K3615,1)=1,1,0),"")</f>
        <v/>
      </c>
      <c r="R3615" s="0" t="str">
        <f aca="false">IF(M3615=1,IF(COUNTIFS(C$2:C3615,C3615,M$2:M3615,1)=1,1,0),"")</f>
        <v/>
      </c>
      <c r="S3615" s="0" t="str">
        <f aca="false">IF(L3615=1,IF(COUNTIFS(C$2:C3615,C3615,L$2:L3615,1)=1,1,0),"")</f>
        <v/>
      </c>
      <c r="T3615" s="38" t="str">
        <f aca="false">IF(N3615="","",N3615+ROW()/10000000)</f>
        <v/>
      </c>
      <c r="U3615" s="0" t="str">
        <f aca="false">IF(G3615=1,IF(B3615="",1,0),"")</f>
        <v/>
      </c>
    </row>
    <row r="3616" customFormat="false" ht="15" hidden="false" customHeight="false" outlineLevel="0" collapsed="false">
      <c r="A3616" s="35"/>
      <c r="B3616" s="35"/>
      <c r="G3616" s="0" t="str">
        <f aca="false">IF(A3616="","",IF(AND(A3616&gt;=Debut,A3616&lt;Fin),1,0))</f>
        <v/>
      </c>
      <c r="H3616" s="0" t="str">
        <f aca="false">IF(G3616=1,INT(ROUND((A3616-Debut)*86400,0)/600),"")</f>
        <v/>
      </c>
      <c r="I3616" s="0" t="str">
        <f aca="false">IF(G3616=1,INT(ROUND((A3616-Debut)*86400,0)/3600),"")</f>
        <v/>
      </c>
      <c r="J3616" s="0" t="str">
        <f aca="false">IF(OR(A3616="",B3616=""),"",ROUND((B3616-A3616)*86400,0))</f>
        <v/>
      </c>
      <c r="K3616" s="37" t="str">
        <f aca="false">IF(G3616=1,IF(COUNTIFS($C:$C,C3616,$G:$G,1,$A:$A,"&gt;="&amp;(A3616-FenetreInterm/86400),$A:$A,"&lt;="&amp;A3616)&gt;=NbInterm,1,0),"")</f>
        <v/>
      </c>
      <c r="L3616" s="37" t="str">
        <f aca="false">IF(G3616=1,IF(B3616="",0,IF(J3616&lt;SeuilFugitive,1,0)),"")</f>
        <v/>
      </c>
      <c r="M3616" s="37" t="str">
        <f aca="false">IF(G3616=1,IF(B3616="",IF((Fin-A3616)*24&gt;SeuilFigee,1,0),IF(J3616&gt;SeuilFigee*3600,1,0)),"")</f>
        <v/>
      </c>
      <c r="N3616" s="0" t="str">
        <f aca="false">IF(G3616=1,IF(COUNTIF(H$2:H3616,H3616)=1,COUNTIF($H:$H,H3616),""),"")</f>
        <v/>
      </c>
      <c r="O3616" s="0" t="str">
        <f aca="false">IF(G3616=1,IF(COUNTIF(I$2:I3616,I3616)=1,COUNTIF($I:$I,I3616),""),"")</f>
        <v/>
      </c>
      <c r="P3616" s="38" t="str">
        <f aca="false">IF(G3616=1,IF(COUNTIFS(C$2:C3616,C3616,G$2:G3616,1)=1,COUNTIFS($C:$C,C3616,$G:$G,1)+ROW()/10000000,""),"")</f>
        <v/>
      </c>
      <c r="Q3616" s="0" t="str">
        <f aca="false">IF(K3616=1,IF(COUNTIFS(C$2:C3616,C3616,K$2:K3616,1)=1,1,0),"")</f>
        <v/>
      </c>
      <c r="R3616" s="0" t="str">
        <f aca="false">IF(M3616=1,IF(COUNTIFS(C$2:C3616,C3616,M$2:M3616,1)=1,1,0),"")</f>
        <v/>
      </c>
      <c r="S3616" s="0" t="str">
        <f aca="false">IF(L3616=1,IF(COUNTIFS(C$2:C3616,C3616,L$2:L3616,1)=1,1,0),"")</f>
        <v/>
      </c>
      <c r="T3616" s="38" t="str">
        <f aca="false">IF(N3616="","",N3616+ROW()/10000000)</f>
        <v/>
      </c>
      <c r="U3616" s="0" t="str">
        <f aca="false">IF(G3616=1,IF(B3616="",1,0),"")</f>
        <v/>
      </c>
    </row>
    <row r="3617" customFormat="false" ht="15" hidden="false" customHeight="false" outlineLevel="0" collapsed="false">
      <c r="A3617" s="35"/>
      <c r="B3617" s="35"/>
      <c r="G3617" s="0" t="str">
        <f aca="false">IF(A3617="","",IF(AND(A3617&gt;=Debut,A3617&lt;Fin),1,0))</f>
        <v/>
      </c>
      <c r="H3617" s="0" t="str">
        <f aca="false">IF(G3617=1,INT(ROUND((A3617-Debut)*86400,0)/600),"")</f>
        <v/>
      </c>
      <c r="I3617" s="0" t="str">
        <f aca="false">IF(G3617=1,INT(ROUND((A3617-Debut)*86400,0)/3600),"")</f>
        <v/>
      </c>
      <c r="J3617" s="0" t="str">
        <f aca="false">IF(OR(A3617="",B3617=""),"",ROUND((B3617-A3617)*86400,0))</f>
        <v/>
      </c>
      <c r="K3617" s="37" t="str">
        <f aca="false">IF(G3617=1,IF(COUNTIFS($C:$C,C3617,$G:$G,1,$A:$A,"&gt;="&amp;(A3617-FenetreInterm/86400),$A:$A,"&lt;="&amp;A3617)&gt;=NbInterm,1,0),"")</f>
        <v/>
      </c>
      <c r="L3617" s="37" t="str">
        <f aca="false">IF(G3617=1,IF(B3617="",0,IF(J3617&lt;SeuilFugitive,1,0)),"")</f>
        <v/>
      </c>
      <c r="M3617" s="37" t="str">
        <f aca="false">IF(G3617=1,IF(B3617="",IF((Fin-A3617)*24&gt;SeuilFigee,1,0),IF(J3617&gt;SeuilFigee*3600,1,0)),"")</f>
        <v/>
      </c>
      <c r="N3617" s="0" t="str">
        <f aca="false">IF(G3617=1,IF(COUNTIF(H$2:H3617,H3617)=1,COUNTIF($H:$H,H3617),""),"")</f>
        <v/>
      </c>
      <c r="O3617" s="0" t="str">
        <f aca="false">IF(G3617=1,IF(COUNTIF(I$2:I3617,I3617)=1,COUNTIF($I:$I,I3617),""),"")</f>
        <v/>
      </c>
      <c r="P3617" s="38" t="str">
        <f aca="false">IF(G3617=1,IF(COUNTIFS(C$2:C3617,C3617,G$2:G3617,1)=1,COUNTIFS($C:$C,C3617,$G:$G,1)+ROW()/10000000,""),"")</f>
        <v/>
      </c>
      <c r="Q3617" s="0" t="str">
        <f aca="false">IF(K3617=1,IF(COUNTIFS(C$2:C3617,C3617,K$2:K3617,1)=1,1,0),"")</f>
        <v/>
      </c>
      <c r="R3617" s="0" t="str">
        <f aca="false">IF(M3617=1,IF(COUNTIFS(C$2:C3617,C3617,M$2:M3617,1)=1,1,0),"")</f>
        <v/>
      </c>
      <c r="S3617" s="0" t="str">
        <f aca="false">IF(L3617=1,IF(COUNTIFS(C$2:C3617,C3617,L$2:L3617,1)=1,1,0),"")</f>
        <v/>
      </c>
      <c r="T3617" s="38" t="str">
        <f aca="false">IF(N3617="","",N3617+ROW()/10000000)</f>
        <v/>
      </c>
      <c r="U3617" s="0" t="str">
        <f aca="false">IF(G3617=1,IF(B3617="",1,0),"")</f>
        <v/>
      </c>
    </row>
    <row r="3618" customFormat="false" ht="15" hidden="false" customHeight="false" outlineLevel="0" collapsed="false">
      <c r="A3618" s="35"/>
      <c r="B3618" s="35"/>
      <c r="G3618" s="0" t="str">
        <f aca="false">IF(A3618="","",IF(AND(A3618&gt;=Debut,A3618&lt;Fin),1,0))</f>
        <v/>
      </c>
      <c r="H3618" s="0" t="str">
        <f aca="false">IF(G3618=1,INT(ROUND((A3618-Debut)*86400,0)/600),"")</f>
        <v/>
      </c>
      <c r="I3618" s="0" t="str">
        <f aca="false">IF(G3618=1,INT(ROUND((A3618-Debut)*86400,0)/3600),"")</f>
        <v/>
      </c>
      <c r="J3618" s="0" t="str">
        <f aca="false">IF(OR(A3618="",B3618=""),"",ROUND((B3618-A3618)*86400,0))</f>
        <v/>
      </c>
      <c r="K3618" s="37" t="str">
        <f aca="false">IF(G3618=1,IF(COUNTIFS($C:$C,C3618,$G:$G,1,$A:$A,"&gt;="&amp;(A3618-FenetreInterm/86400),$A:$A,"&lt;="&amp;A3618)&gt;=NbInterm,1,0),"")</f>
        <v/>
      </c>
      <c r="L3618" s="37" t="str">
        <f aca="false">IF(G3618=1,IF(B3618="",0,IF(J3618&lt;SeuilFugitive,1,0)),"")</f>
        <v/>
      </c>
      <c r="M3618" s="37" t="str">
        <f aca="false">IF(G3618=1,IF(B3618="",IF((Fin-A3618)*24&gt;SeuilFigee,1,0),IF(J3618&gt;SeuilFigee*3600,1,0)),"")</f>
        <v/>
      </c>
      <c r="N3618" s="0" t="str">
        <f aca="false">IF(G3618=1,IF(COUNTIF(H$2:H3618,H3618)=1,COUNTIF($H:$H,H3618),""),"")</f>
        <v/>
      </c>
      <c r="O3618" s="0" t="str">
        <f aca="false">IF(G3618=1,IF(COUNTIF(I$2:I3618,I3618)=1,COUNTIF($I:$I,I3618),""),"")</f>
        <v/>
      </c>
      <c r="P3618" s="38" t="str">
        <f aca="false">IF(G3618=1,IF(COUNTIFS(C$2:C3618,C3618,G$2:G3618,1)=1,COUNTIFS($C:$C,C3618,$G:$G,1)+ROW()/10000000,""),"")</f>
        <v/>
      </c>
      <c r="Q3618" s="0" t="str">
        <f aca="false">IF(K3618=1,IF(COUNTIFS(C$2:C3618,C3618,K$2:K3618,1)=1,1,0),"")</f>
        <v/>
      </c>
      <c r="R3618" s="0" t="str">
        <f aca="false">IF(M3618=1,IF(COUNTIFS(C$2:C3618,C3618,M$2:M3618,1)=1,1,0),"")</f>
        <v/>
      </c>
      <c r="S3618" s="0" t="str">
        <f aca="false">IF(L3618=1,IF(COUNTIFS(C$2:C3618,C3618,L$2:L3618,1)=1,1,0),"")</f>
        <v/>
      </c>
      <c r="T3618" s="38" t="str">
        <f aca="false">IF(N3618="","",N3618+ROW()/10000000)</f>
        <v/>
      </c>
      <c r="U3618" s="0" t="str">
        <f aca="false">IF(G3618=1,IF(B3618="",1,0),"")</f>
        <v/>
      </c>
    </row>
    <row r="3619" customFormat="false" ht="15" hidden="false" customHeight="false" outlineLevel="0" collapsed="false">
      <c r="A3619" s="35"/>
      <c r="B3619" s="35"/>
      <c r="G3619" s="0" t="str">
        <f aca="false">IF(A3619="","",IF(AND(A3619&gt;=Debut,A3619&lt;Fin),1,0))</f>
        <v/>
      </c>
      <c r="H3619" s="0" t="str">
        <f aca="false">IF(G3619=1,INT(ROUND((A3619-Debut)*86400,0)/600),"")</f>
        <v/>
      </c>
      <c r="I3619" s="0" t="str">
        <f aca="false">IF(G3619=1,INT(ROUND((A3619-Debut)*86400,0)/3600),"")</f>
        <v/>
      </c>
      <c r="J3619" s="0" t="str">
        <f aca="false">IF(OR(A3619="",B3619=""),"",ROUND((B3619-A3619)*86400,0))</f>
        <v/>
      </c>
      <c r="K3619" s="37" t="str">
        <f aca="false">IF(G3619=1,IF(COUNTIFS($C:$C,C3619,$G:$G,1,$A:$A,"&gt;="&amp;(A3619-FenetreInterm/86400),$A:$A,"&lt;="&amp;A3619)&gt;=NbInterm,1,0),"")</f>
        <v/>
      </c>
      <c r="L3619" s="37" t="str">
        <f aca="false">IF(G3619=1,IF(B3619="",0,IF(J3619&lt;SeuilFugitive,1,0)),"")</f>
        <v/>
      </c>
      <c r="M3619" s="37" t="str">
        <f aca="false">IF(G3619=1,IF(B3619="",IF((Fin-A3619)*24&gt;SeuilFigee,1,0),IF(J3619&gt;SeuilFigee*3600,1,0)),"")</f>
        <v/>
      </c>
      <c r="N3619" s="0" t="str">
        <f aca="false">IF(G3619=1,IF(COUNTIF(H$2:H3619,H3619)=1,COUNTIF($H:$H,H3619),""),"")</f>
        <v/>
      </c>
      <c r="O3619" s="0" t="str">
        <f aca="false">IF(G3619=1,IF(COUNTIF(I$2:I3619,I3619)=1,COUNTIF($I:$I,I3619),""),"")</f>
        <v/>
      </c>
      <c r="P3619" s="38" t="str">
        <f aca="false">IF(G3619=1,IF(COUNTIFS(C$2:C3619,C3619,G$2:G3619,1)=1,COUNTIFS($C:$C,C3619,$G:$G,1)+ROW()/10000000,""),"")</f>
        <v/>
      </c>
      <c r="Q3619" s="0" t="str">
        <f aca="false">IF(K3619=1,IF(COUNTIFS(C$2:C3619,C3619,K$2:K3619,1)=1,1,0),"")</f>
        <v/>
      </c>
      <c r="R3619" s="0" t="str">
        <f aca="false">IF(M3619=1,IF(COUNTIFS(C$2:C3619,C3619,M$2:M3619,1)=1,1,0),"")</f>
        <v/>
      </c>
      <c r="S3619" s="0" t="str">
        <f aca="false">IF(L3619=1,IF(COUNTIFS(C$2:C3619,C3619,L$2:L3619,1)=1,1,0),"")</f>
        <v/>
      </c>
      <c r="T3619" s="38" t="str">
        <f aca="false">IF(N3619="","",N3619+ROW()/10000000)</f>
        <v/>
      </c>
      <c r="U3619" s="0" t="str">
        <f aca="false">IF(G3619=1,IF(B3619="",1,0),"")</f>
        <v/>
      </c>
    </row>
    <row r="3620" customFormat="false" ht="15" hidden="false" customHeight="false" outlineLevel="0" collapsed="false">
      <c r="A3620" s="35"/>
      <c r="B3620" s="35"/>
      <c r="G3620" s="0" t="str">
        <f aca="false">IF(A3620="","",IF(AND(A3620&gt;=Debut,A3620&lt;Fin),1,0))</f>
        <v/>
      </c>
      <c r="H3620" s="0" t="str">
        <f aca="false">IF(G3620=1,INT(ROUND((A3620-Debut)*86400,0)/600),"")</f>
        <v/>
      </c>
      <c r="I3620" s="0" t="str">
        <f aca="false">IF(G3620=1,INT(ROUND((A3620-Debut)*86400,0)/3600),"")</f>
        <v/>
      </c>
      <c r="J3620" s="0" t="str">
        <f aca="false">IF(OR(A3620="",B3620=""),"",ROUND((B3620-A3620)*86400,0))</f>
        <v/>
      </c>
      <c r="K3620" s="37" t="str">
        <f aca="false">IF(G3620=1,IF(COUNTIFS($C:$C,C3620,$G:$G,1,$A:$A,"&gt;="&amp;(A3620-FenetreInterm/86400),$A:$A,"&lt;="&amp;A3620)&gt;=NbInterm,1,0),"")</f>
        <v/>
      </c>
      <c r="L3620" s="37" t="str">
        <f aca="false">IF(G3620=1,IF(B3620="",0,IF(J3620&lt;SeuilFugitive,1,0)),"")</f>
        <v/>
      </c>
      <c r="M3620" s="37" t="str">
        <f aca="false">IF(G3620=1,IF(B3620="",IF((Fin-A3620)*24&gt;SeuilFigee,1,0),IF(J3620&gt;SeuilFigee*3600,1,0)),"")</f>
        <v/>
      </c>
      <c r="N3620" s="0" t="str">
        <f aca="false">IF(G3620=1,IF(COUNTIF(H$2:H3620,H3620)=1,COUNTIF($H:$H,H3620),""),"")</f>
        <v/>
      </c>
      <c r="O3620" s="0" t="str">
        <f aca="false">IF(G3620=1,IF(COUNTIF(I$2:I3620,I3620)=1,COUNTIF($I:$I,I3620),""),"")</f>
        <v/>
      </c>
      <c r="P3620" s="38" t="str">
        <f aca="false">IF(G3620=1,IF(COUNTIFS(C$2:C3620,C3620,G$2:G3620,1)=1,COUNTIFS($C:$C,C3620,$G:$G,1)+ROW()/10000000,""),"")</f>
        <v/>
      </c>
      <c r="Q3620" s="0" t="str">
        <f aca="false">IF(K3620=1,IF(COUNTIFS(C$2:C3620,C3620,K$2:K3620,1)=1,1,0),"")</f>
        <v/>
      </c>
      <c r="R3620" s="0" t="str">
        <f aca="false">IF(M3620=1,IF(COUNTIFS(C$2:C3620,C3620,M$2:M3620,1)=1,1,0),"")</f>
        <v/>
      </c>
      <c r="S3620" s="0" t="str">
        <f aca="false">IF(L3620=1,IF(COUNTIFS(C$2:C3620,C3620,L$2:L3620,1)=1,1,0),"")</f>
        <v/>
      </c>
      <c r="T3620" s="38" t="str">
        <f aca="false">IF(N3620="","",N3620+ROW()/10000000)</f>
        <v/>
      </c>
      <c r="U3620" s="0" t="str">
        <f aca="false">IF(G3620=1,IF(B3620="",1,0),"")</f>
        <v/>
      </c>
    </row>
    <row r="3621" customFormat="false" ht="15" hidden="false" customHeight="false" outlineLevel="0" collapsed="false">
      <c r="A3621" s="35"/>
      <c r="B3621" s="35"/>
      <c r="G3621" s="0" t="str">
        <f aca="false">IF(A3621="","",IF(AND(A3621&gt;=Debut,A3621&lt;Fin),1,0))</f>
        <v/>
      </c>
      <c r="H3621" s="0" t="str">
        <f aca="false">IF(G3621=1,INT(ROUND((A3621-Debut)*86400,0)/600),"")</f>
        <v/>
      </c>
      <c r="I3621" s="0" t="str">
        <f aca="false">IF(G3621=1,INT(ROUND((A3621-Debut)*86400,0)/3600),"")</f>
        <v/>
      </c>
      <c r="J3621" s="0" t="str">
        <f aca="false">IF(OR(A3621="",B3621=""),"",ROUND((B3621-A3621)*86400,0))</f>
        <v/>
      </c>
      <c r="K3621" s="37" t="str">
        <f aca="false">IF(G3621=1,IF(COUNTIFS($C:$C,C3621,$G:$G,1,$A:$A,"&gt;="&amp;(A3621-FenetreInterm/86400),$A:$A,"&lt;="&amp;A3621)&gt;=NbInterm,1,0),"")</f>
        <v/>
      </c>
      <c r="L3621" s="37" t="str">
        <f aca="false">IF(G3621=1,IF(B3621="",0,IF(J3621&lt;SeuilFugitive,1,0)),"")</f>
        <v/>
      </c>
      <c r="M3621" s="37" t="str">
        <f aca="false">IF(G3621=1,IF(B3621="",IF((Fin-A3621)*24&gt;SeuilFigee,1,0),IF(J3621&gt;SeuilFigee*3600,1,0)),"")</f>
        <v/>
      </c>
      <c r="N3621" s="0" t="str">
        <f aca="false">IF(G3621=1,IF(COUNTIF(H$2:H3621,H3621)=1,COUNTIF($H:$H,H3621),""),"")</f>
        <v/>
      </c>
      <c r="O3621" s="0" t="str">
        <f aca="false">IF(G3621=1,IF(COUNTIF(I$2:I3621,I3621)=1,COUNTIF($I:$I,I3621),""),"")</f>
        <v/>
      </c>
      <c r="P3621" s="38" t="str">
        <f aca="false">IF(G3621=1,IF(COUNTIFS(C$2:C3621,C3621,G$2:G3621,1)=1,COUNTIFS($C:$C,C3621,$G:$G,1)+ROW()/10000000,""),"")</f>
        <v/>
      </c>
      <c r="Q3621" s="0" t="str">
        <f aca="false">IF(K3621=1,IF(COUNTIFS(C$2:C3621,C3621,K$2:K3621,1)=1,1,0),"")</f>
        <v/>
      </c>
      <c r="R3621" s="0" t="str">
        <f aca="false">IF(M3621=1,IF(COUNTIFS(C$2:C3621,C3621,M$2:M3621,1)=1,1,0),"")</f>
        <v/>
      </c>
      <c r="S3621" s="0" t="str">
        <f aca="false">IF(L3621=1,IF(COUNTIFS(C$2:C3621,C3621,L$2:L3621,1)=1,1,0),"")</f>
        <v/>
      </c>
      <c r="T3621" s="38" t="str">
        <f aca="false">IF(N3621="","",N3621+ROW()/10000000)</f>
        <v/>
      </c>
      <c r="U3621" s="0" t="str">
        <f aca="false">IF(G3621=1,IF(B3621="",1,0),"")</f>
        <v/>
      </c>
    </row>
    <row r="3622" customFormat="false" ht="15" hidden="false" customHeight="false" outlineLevel="0" collapsed="false">
      <c r="A3622" s="35"/>
      <c r="B3622" s="35"/>
      <c r="G3622" s="0" t="str">
        <f aca="false">IF(A3622="","",IF(AND(A3622&gt;=Debut,A3622&lt;Fin),1,0))</f>
        <v/>
      </c>
      <c r="H3622" s="0" t="str">
        <f aca="false">IF(G3622=1,INT(ROUND((A3622-Debut)*86400,0)/600),"")</f>
        <v/>
      </c>
      <c r="I3622" s="0" t="str">
        <f aca="false">IF(G3622=1,INT(ROUND((A3622-Debut)*86400,0)/3600),"")</f>
        <v/>
      </c>
      <c r="J3622" s="0" t="str">
        <f aca="false">IF(OR(A3622="",B3622=""),"",ROUND((B3622-A3622)*86400,0))</f>
        <v/>
      </c>
      <c r="K3622" s="37" t="str">
        <f aca="false">IF(G3622=1,IF(COUNTIFS($C:$C,C3622,$G:$G,1,$A:$A,"&gt;="&amp;(A3622-FenetreInterm/86400),$A:$A,"&lt;="&amp;A3622)&gt;=NbInterm,1,0),"")</f>
        <v/>
      </c>
      <c r="L3622" s="37" t="str">
        <f aca="false">IF(G3622=1,IF(B3622="",0,IF(J3622&lt;SeuilFugitive,1,0)),"")</f>
        <v/>
      </c>
      <c r="M3622" s="37" t="str">
        <f aca="false">IF(G3622=1,IF(B3622="",IF((Fin-A3622)*24&gt;SeuilFigee,1,0),IF(J3622&gt;SeuilFigee*3600,1,0)),"")</f>
        <v/>
      </c>
      <c r="N3622" s="0" t="str">
        <f aca="false">IF(G3622=1,IF(COUNTIF(H$2:H3622,H3622)=1,COUNTIF($H:$H,H3622),""),"")</f>
        <v/>
      </c>
      <c r="O3622" s="0" t="str">
        <f aca="false">IF(G3622=1,IF(COUNTIF(I$2:I3622,I3622)=1,COUNTIF($I:$I,I3622),""),"")</f>
        <v/>
      </c>
      <c r="P3622" s="38" t="str">
        <f aca="false">IF(G3622=1,IF(COUNTIFS(C$2:C3622,C3622,G$2:G3622,1)=1,COUNTIFS($C:$C,C3622,$G:$G,1)+ROW()/10000000,""),"")</f>
        <v/>
      </c>
      <c r="Q3622" s="0" t="str">
        <f aca="false">IF(K3622=1,IF(COUNTIFS(C$2:C3622,C3622,K$2:K3622,1)=1,1,0),"")</f>
        <v/>
      </c>
      <c r="R3622" s="0" t="str">
        <f aca="false">IF(M3622=1,IF(COUNTIFS(C$2:C3622,C3622,M$2:M3622,1)=1,1,0),"")</f>
        <v/>
      </c>
      <c r="S3622" s="0" t="str">
        <f aca="false">IF(L3622=1,IF(COUNTIFS(C$2:C3622,C3622,L$2:L3622,1)=1,1,0),"")</f>
        <v/>
      </c>
      <c r="T3622" s="38" t="str">
        <f aca="false">IF(N3622="","",N3622+ROW()/10000000)</f>
        <v/>
      </c>
      <c r="U3622" s="0" t="str">
        <f aca="false">IF(G3622=1,IF(B3622="",1,0),"")</f>
        <v/>
      </c>
    </row>
    <row r="3623" customFormat="false" ht="15" hidden="false" customHeight="false" outlineLevel="0" collapsed="false">
      <c r="A3623" s="35"/>
      <c r="B3623" s="35"/>
      <c r="G3623" s="0" t="str">
        <f aca="false">IF(A3623="","",IF(AND(A3623&gt;=Debut,A3623&lt;Fin),1,0))</f>
        <v/>
      </c>
      <c r="H3623" s="0" t="str">
        <f aca="false">IF(G3623=1,INT(ROUND((A3623-Debut)*86400,0)/600),"")</f>
        <v/>
      </c>
      <c r="I3623" s="0" t="str">
        <f aca="false">IF(G3623=1,INT(ROUND((A3623-Debut)*86400,0)/3600),"")</f>
        <v/>
      </c>
      <c r="J3623" s="0" t="str">
        <f aca="false">IF(OR(A3623="",B3623=""),"",ROUND((B3623-A3623)*86400,0))</f>
        <v/>
      </c>
      <c r="K3623" s="37" t="str">
        <f aca="false">IF(G3623=1,IF(COUNTIFS($C:$C,C3623,$G:$G,1,$A:$A,"&gt;="&amp;(A3623-FenetreInterm/86400),$A:$A,"&lt;="&amp;A3623)&gt;=NbInterm,1,0),"")</f>
        <v/>
      </c>
      <c r="L3623" s="37" t="str">
        <f aca="false">IF(G3623=1,IF(B3623="",0,IF(J3623&lt;SeuilFugitive,1,0)),"")</f>
        <v/>
      </c>
      <c r="M3623" s="37" t="str">
        <f aca="false">IF(G3623=1,IF(B3623="",IF((Fin-A3623)*24&gt;SeuilFigee,1,0),IF(J3623&gt;SeuilFigee*3600,1,0)),"")</f>
        <v/>
      </c>
      <c r="N3623" s="0" t="str">
        <f aca="false">IF(G3623=1,IF(COUNTIF(H$2:H3623,H3623)=1,COUNTIF($H:$H,H3623),""),"")</f>
        <v/>
      </c>
      <c r="O3623" s="0" t="str">
        <f aca="false">IF(G3623=1,IF(COUNTIF(I$2:I3623,I3623)=1,COUNTIF($I:$I,I3623),""),"")</f>
        <v/>
      </c>
      <c r="P3623" s="38" t="str">
        <f aca="false">IF(G3623=1,IF(COUNTIFS(C$2:C3623,C3623,G$2:G3623,1)=1,COUNTIFS($C:$C,C3623,$G:$G,1)+ROW()/10000000,""),"")</f>
        <v/>
      </c>
      <c r="Q3623" s="0" t="str">
        <f aca="false">IF(K3623=1,IF(COUNTIFS(C$2:C3623,C3623,K$2:K3623,1)=1,1,0),"")</f>
        <v/>
      </c>
      <c r="R3623" s="0" t="str">
        <f aca="false">IF(M3623=1,IF(COUNTIFS(C$2:C3623,C3623,M$2:M3623,1)=1,1,0),"")</f>
        <v/>
      </c>
      <c r="S3623" s="0" t="str">
        <f aca="false">IF(L3623=1,IF(COUNTIFS(C$2:C3623,C3623,L$2:L3623,1)=1,1,0),"")</f>
        <v/>
      </c>
      <c r="T3623" s="38" t="str">
        <f aca="false">IF(N3623="","",N3623+ROW()/10000000)</f>
        <v/>
      </c>
      <c r="U3623" s="0" t="str">
        <f aca="false">IF(G3623=1,IF(B3623="",1,0),"")</f>
        <v/>
      </c>
    </row>
    <row r="3624" customFormat="false" ht="15" hidden="false" customHeight="false" outlineLevel="0" collapsed="false">
      <c r="A3624" s="35"/>
      <c r="B3624" s="35"/>
      <c r="G3624" s="0" t="str">
        <f aca="false">IF(A3624="","",IF(AND(A3624&gt;=Debut,A3624&lt;Fin),1,0))</f>
        <v/>
      </c>
      <c r="H3624" s="0" t="str">
        <f aca="false">IF(G3624=1,INT(ROUND((A3624-Debut)*86400,0)/600),"")</f>
        <v/>
      </c>
      <c r="I3624" s="0" t="str">
        <f aca="false">IF(G3624=1,INT(ROUND((A3624-Debut)*86400,0)/3600),"")</f>
        <v/>
      </c>
      <c r="J3624" s="0" t="str">
        <f aca="false">IF(OR(A3624="",B3624=""),"",ROUND((B3624-A3624)*86400,0))</f>
        <v/>
      </c>
      <c r="K3624" s="37" t="str">
        <f aca="false">IF(G3624=1,IF(COUNTIFS($C:$C,C3624,$G:$G,1,$A:$A,"&gt;="&amp;(A3624-FenetreInterm/86400),$A:$A,"&lt;="&amp;A3624)&gt;=NbInterm,1,0),"")</f>
        <v/>
      </c>
      <c r="L3624" s="37" t="str">
        <f aca="false">IF(G3624=1,IF(B3624="",0,IF(J3624&lt;SeuilFugitive,1,0)),"")</f>
        <v/>
      </c>
      <c r="M3624" s="37" t="str">
        <f aca="false">IF(G3624=1,IF(B3624="",IF((Fin-A3624)*24&gt;SeuilFigee,1,0),IF(J3624&gt;SeuilFigee*3600,1,0)),"")</f>
        <v/>
      </c>
      <c r="N3624" s="0" t="str">
        <f aca="false">IF(G3624=1,IF(COUNTIF(H$2:H3624,H3624)=1,COUNTIF($H:$H,H3624),""),"")</f>
        <v/>
      </c>
      <c r="O3624" s="0" t="str">
        <f aca="false">IF(G3624=1,IF(COUNTIF(I$2:I3624,I3624)=1,COUNTIF($I:$I,I3624),""),"")</f>
        <v/>
      </c>
      <c r="P3624" s="38" t="str">
        <f aca="false">IF(G3624=1,IF(COUNTIFS(C$2:C3624,C3624,G$2:G3624,1)=1,COUNTIFS($C:$C,C3624,$G:$G,1)+ROW()/10000000,""),"")</f>
        <v/>
      </c>
      <c r="Q3624" s="0" t="str">
        <f aca="false">IF(K3624=1,IF(COUNTIFS(C$2:C3624,C3624,K$2:K3624,1)=1,1,0),"")</f>
        <v/>
      </c>
      <c r="R3624" s="0" t="str">
        <f aca="false">IF(M3624=1,IF(COUNTIFS(C$2:C3624,C3624,M$2:M3624,1)=1,1,0),"")</f>
        <v/>
      </c>
      <c r="S3624" s="0" t="str">
        <f aca="false">IF(L3624=1,IF(COUNTIFS(C$2:C3624,C3624,L$2:L3624,1)=1,1,0),"")</f>
        <v/>
      </c>
      <c r="T3624" s="38" t="str">
        <f aca="false">IF(N3624="","",N3624+ROW()/10000000)</f>
        <v/>
      </c>
      <c r="U3624" s="0" t="str">
        <f aca="false">IF(G3624=1,IF(B3624="",1,0),"")</f>
        <v/>
      </c>
    </row>
    <row r="3625" customFormat="false" ht="15" hidden="false" customHeight="false" outlineLevel="0" collapsed="false">
      <c r="A3625" s="35"/>
      <c r="B3625" s="35"/>
      <c r="G3625" s="0" t="str">
        <f aca="false">IF(A3625="","",IF(AND(A3625&gt;=Debut,A3625&lt;Fin),1,0))</f>
        <v/>
      </c>
      <c r="H3625" s="0" t="str">
        <f aca="false">IF(G3625=1,INT(ROUND((A3625-Debut)*86400,0)/600),"")</f>
        <v/>
      </c>
      <c r="I3625" s="0" t="str">
        <f aca="false">IF(G3625=1,INT(ROUND((A3625-Debut)*86400,0)/3600),"")</f>
        <v/>
      </c>
      <c r="J3625" s="0" t="str">
        <f aca="false">IF(OR(A3625="",B3625=""),"",ROUND((B3625-A3625)*86400,0))</f>
        <v/>
      </c>
      <c r="K3625" s="37" t="str">
        <f aca="false">IF(G3625=1,IF(COUNTIFS($C:$C,C3625,$G:$G,1,$A:$A,"&gt;="&amp;(A3625-FenetreInterm/86400),$A:$A,"&lt;="&amp;A3625)&gt;=NbInterm,1,0),"")</f>
        <v/>
      </c>
      <c r="L3625" s="37" t="str">
        <f aca="false">IF(G3625=1,IF(B3625="",0,IF(J3625&lt;SeuilFugitive,1,0)),"")</f>
        <v/>
      </c>
      <c r="M3625" s="37" t="str">
        <f aca="false">IF(G3625=1,IF(B3625="",IF((Fin-A3625)*24&gt;SeuilFigee,1,0),IF(J3625&gt;SeuilFigee*3600,1,0)),"")</f>
        <v/>
      </c>
      <c r="N3625" s="0" t="str">
        <f aca="false">IF(G3625=1,IF(COUNTIF(H$2:H3625,H3625)=1,COUNTIF($H:$H,H3625),""),"")</f>
        <v/>
      </c>
      <c r="O3625" s="0" t="str">
        <f aca="false">IF(G3625=1,IF(COUNTIF(I$2:I3625,I3625)=1,COUNTIF($I:$I,I3625),""),"")</f>
        <v/>
      </c>
      <c r="P3625" s="38" t="str">
        <f aca="false">IF(G3625=1,IF(COUNTIFS(C$2:C3625,C3625,G$2:G3625,1)=1,COUNTIFS($C:$C,C3625,$G:$G,1)+ROW()/10000000,""),"")</f>
        <v/>
      </c>
      <c r="Q3625" s="0" t="str">
        <f aca="false">IF(K3625=1,IF(COUNTIFS(C$2:C3625,C3625,K$2:K3625,1)=1,1,0),"")</f>
        <v/>
      </c>
      <c r="R3625" s="0" t="str">
        <f aca="false">IF(M3625=1,IF(COUNTIFS(C$2:C3625,C3625,M$2:M3625,1)=1,1,0),"")</f>
        <v/>
      </c>
      <c r="S3625" s="0" t="str">
        <f aca="false">IF(L3625=1,IF(COUNTIFS(C$2:C3625,C3625,L$2:L3625,1)=1,1,0),"")</f>
        <v/>
      </c>
      <c r="T3625" s="38" t="str">
        <f aca="false">IF(N3625="","",N3625+ROW()/10000000)</f>
        <v/>
      </c>
      <c r="U3625" s="0" t="str">
        <f aca="false">IF(G3625=1,IF(B3625="",1,0),"")</f>
        <v/>
      </c>
    </row>
    <row r="3626" customFormat="false" ht="15" hidden="false" customHeight="false" outlineLevel="0" collapsed="false">
      <c r="A3626" s="35"/>
      <c r="B3626" s="35"/>
      <c r="G3626" s="0" t="str">
        <f aca="false">IF(A3626="","",IF(AND(A3626&gt;=Debut,A3626&lt;Fin),1,0))</f>
        <v/>
      </c>
      <c r="H3626" s="0" t="str">
        <f aca="false">IF(G3626=1,INT(ROUND((A3626-Debut)*86400,0)/600),"")</f>
        <v/>
      </c>
      <c r="I3626" s="0" t="str">
        <f aca="false">IF(G3626=1,INT(ROUND((A3626-Debut)*86400,0)/3600),"")</f>
        <v/>
      </c>
      <c r="J3626" s="0" t="str">
        <f aca="false">IF(OR(A3626="",B3626=""),"",ROUND((B3626-A3626)*86400,0))</f>
        <v/>
      </c>
      <c r="K3626" s="37" t="str">
        <f aca="false">IF(G3626=1,IF(COUNTIFS($C:$C,C3626,$G:$G,1,$A:$A,"&gt;="&amp;(A3626-FenetreInterm/86400),$A:$A,"&lt;="&amp;A3626)&gt;=NbInterm,1,0),"")</f>
        <v/>
      </c>
      <c r="L3626" s="37" t="str">
        <f aca="false">IF(G3626=1,IF(B3626="",0,IF(J3626&lt;SeuilFugitive,1,0)),"")</f>
        <v/>
      </c>
      <c r="M3626" s="37" t="str">
        <f aca="false">IF(G3626=1,IF(B3626="",IF((Fin-A3626)*24&gt;SeuilFigee,1,0),IF(J3626&gt;SeuilFigee*3600,1,0)),"")</f>
        <v/>
      </c>
      <c r="N3626" s="0" t="str">
        <f aca="false">IF(G3626=1,IF(COUNTIF(H$2:H3626,H3626)=1,COUNTIF($H:$H,H3626),""),"")</f>
        <v/>
      </c>
      <c r="O3626" s="0" t="str">
        <f aca="false">IF(G3626=1,IF(COUNTIF(I$2:I3626,I3626)=1,COUNTIF($I:$I,I3626),""),"")</f>
        <v/>
      </c>
      <c r="P3626" s="38" t="str">
        <f aca="false">IF(G3626=1,IF(COUNTIFS(C$2:C3626,C3626,G$2:G3626,1)=1,COUNTIFS($C:$C,C3626,$G:$G,1)+ROW()/10000000,""),"")</f>
        <v/>
      </c>
      <c r="Q3626" s="0" t="str">
        <f aca="false">IF(K3626=1,IF(COUNTIFS(C$2:C3626,C3626,K$2:K3626,1)=1,1,0),"")</f>
        <v/>
      </c>
      <c r="R3626" s="0" t="str">
        <f aca="false">IF(M3626=1,IF(COUNTIFS(C$2:C3626,C3626,M$2:M3626,1)=1,1,0),"")</f>
        <v/>
      </c>
      <c r="S3626" s="0" t="str">
        <f aca="false">IF(L3626=1,IF(COUNTIFS(C$2:C3626,C3626,L$2:L3626,1)=1,1,0),"")</f>
        <v/>
      </c>
      <c r="T3626" s="38" t="str">
        <f aca="false">IF(N3626="","",N3626+ROW()/10000000)</f>
        <v/>
      </c>
      <c r="U3626" s="0" t="str">
        <f aca="false">IF(G3626=1,IF(B3626="",1,0),"")</f>
        <v/>
      </c>
    </row>
    <row r="3627" customFormat="false" ht="15" hidden="false" customHeight="false" outlineLevel="0" collapsed="false">
      <c r="A3627" s="35"/>
      <c r="B3627" s="35"/>
      <c r="G3627" s="0" t="str">
        <f aca="false">IF(A3627="","",IF(AND(A3627&gt;=Debut,A3627&lt;Fin),1,0))</f>
        <v/>
      </c>
      <c r="H3627" s="0" t="str">
        <f aca="false">IF(G3627=1,INT(ROUND((A3627-Debut)*86400,0)/600),"")</f>
        <v/>
      </c>
      <c r="I3627" s="0" t="str">
        <f aca="false">IF(G3627=1,INT(ROUND((A3627-Debut)*86400,0)/3600),"")</f>
        <v/>
      </c>
      <c r="J3627" s="0" t="str">
        <f aca="false">IF(OR(A3627="",B3627=""),"",ROUND((B3627-A3627)*86400,0))</f>
        <v/>
      </c>
      <c r="K3627" s="37" t="str">
        <f aca="false">IF(G3627=1,IF(COUNTIFS($C:$C,C3627,$G:$G,1,$A:$A,"&gt;="&amp;(A3627-FenetreInterm/86400),$A:$A,"&lt;="&amp;A3627)&gt;=NbInterm,1,0),"")</f>
        <v/>
      </c>
      <c r="L3627" s="37" t="str">
        <f aca="false">IF(G3627=1,IF(B3627="",0,IF(J3627&lt;SeuilFugitive,1,0)),"")</f>
        <v/>
      </c>
      <c r="M3627" s="37" t="str">
        <f aca="false">IF(G3627=1,IF(B3627="",IF((Fin-A3627)*24&gt;SeuilFigee,1,0),IF(J3627&gt;SeuilFigee*3600,1,0)),"")</f>
        <v/>
      </c>
      <c r="N3627" s="0" t="str">
        <f aca="false">IF(G3627=1,IF(COUNTIF(H$2:H3627,H3627)=1,COUNTIF($H:$H,H3627),""),"")</f>
        <v/>
      </c>
      <c r="O3627" s="0" t="str">
        <f aca="false">IF(G3627=1,IF(COUNTIF(I$2:I3627,I3627)=1,COUNTIF($I:$I,I3627),""),"")</f>
        <v/>
      </c>
      <c r="P3627" s="38" t="str">
        <f aca="false">IF(G3627=1,IF(COUNTIFS(C$2:C3627,C3627,G$2:G3627,1)=1,COUNTIFS($C:$C,C3627,$G:$G,1)+ROW()/10000000,""),"")</f>
        <v/>
      </c>
      <c r="Q3627" s="0" t="str">
        <f aca="false">IF(K3627=1,IF(COUNTIFS(C$2:C3627,C3627,K$2:K3627,1)=1,1,0),"")</f>
        <v/>
      </c>
      <c r="R3627" s="0" t="str">
        <f aca="false">IF(M3627=1,IF(COUNTIFS(C$2:C3627,C3627,M$2:M3627,1)=1,1,0),"")</f>
        <v/>
      </c>
      <c r="S3627" s="0" t="str">
        <f aca="false">IF(L3627=1,IF(COUNTIFS(C$2:C3627,C3627,L$2:L3627,1)=1,1,0),"")</f>
        <v/>
      </c>
      <c r="T3627" s="38" t="str">
        <f aca="false">IF(N3627="","",N3627+ROW()/10000000)</f>
        <v/>
      </c>
      <c r="U3627" s="0" t="str">
        <f aca="false">IF(G3627=1,IF(B3627="",1,0),"")</f>
        <v/>
      </c>
    </row>
    <row r="3628" customFormat="false" ht="15" hidden="false" customHeight="false" outlineLevel="0" collapsed="false">
      <c r="A3628" s="35"/>
      <c r="B3628" s="35"/>
      <c r="G3628" s="0" t="str">
        <f aca="false">IF(A3628="","",IF(AND(A3628&gt;=Debut,A3628&lt;Fin),1,0))</f>
        <v/>
      </c>
      <c r="H3628" s="0" t="str">
        <f aca="false">IF(G3628=1,INT(ROUND((A3628-Debut)*86400,0)/600),"")</f>
        <v/>
      </c>
      <c r="I3628" s="0" t="str">
        <f aca="false">IF(G3628=1,INT(ROUND((A3628-Debut)*86400,0)/3600),"")</f>
        <v/>
      </c>
      <c r="J3628" s="0" t="str">
        <f aca="false">IF(OR(A3628="",B3628=""),"",ROUND((B3628-A3628)*86400,0))</f>
        <v/>
      </c>
      <c r="K3628" s="37" t="str">
        <f aca="false">IF(G3628=1,IF(COUNTIFS($C:$C,C3628,$G:$G,1,$A:$A,"&gt;="&amp;(A3628-FenetreInterm/86400),$A:$A,"&lt;="&amp;A3628)&gt;=NbInterm,1,0),"")</f>
        <v/>
      </c>
      <c r="L3628" s="37" t="str">
        <f aca="false">IF(G3628=1,IF(B3628="",0,IF(J3628&lt;SeuilFugitive,1,0)),"")</f>
        <v/>
      </c>
      <c r="M3628" s="37" t="str">
        <f aca="false">IF(G3628=1,IF(B3628="",IF((Fin-A3628)*24&gt;SeuilFigee,1,0),IF(J3628&gt;SeuilFigee*3600,1,0)),"")</f>
        <v/>
      </c>
      <c r="N3628" s="0" t="str">
        <f aca="false">IF(G3628=1,IF(COUNTIF(H$2:H3628,H3628)=1,COUNTIF($H:$H,H3628),""),"")</f>
        <v/>
      </c>
      <c r="O3628" s="0" t="str">
        <f aca="false">IF(G3628=1,IF(COUNTIF(I$2:I3628,I3628)=1,COUNTIF($I:$I,I3628),""),"")</f>
        <v/>
      </c>
      <c r="P3628" s="38" t="str">
        <f aca="false">IF(G3628=1,IF(COUNTIFS(C$2:C3628,C3628,G$2:G3628,1)=1,COUNTIFS($C:$C,C3628,$G:$G,1)+ROW()/10000000,""),"")</f>
        <v/>
      </c>
      <c r="Q3628" s="0" t="str">
        <f aca="false">IF(K3628=1,IF(COUNTIFS(C$2:C3628,C3628,K$2:K3628,1)=1,1,0),"")</f>
        <v/>
      </c>
      <c r="R3628" s="0" t="str">
        <f aca="false">IF(M3628=1,IF(COUNTIFS(C$2:C3628,C3628,M$2:M3628,1)=1,1,0),"")</f>
        <v/>
      </c>
      <c r="S3628" s="0" t="str">
        <f aca="false">IF(L3628=1,IF(COUNTIFS(C$2:C3628,C3628,L$2:L3628,1)=1,1,0),"")</f>
        <v/>
      </c>
      <c r="T3628" s="38" t="str">
        <f aca="false">IF(N3628="","",N3628+ROW()/10000000)</f>
        <v/>
      </c>
      <c r="U3628" s="0" t="str">
        <f aca="false">IF(G3628=1,IF(B3628="",1,0),"")</f>
        <v/>
      </c>
    </row>
    <row r="3629" customFormat="false" ht="15" hidden="false" customHeight="false" outlineLevel="0" collapsed="false">
      <c r="A3629" s="35"/>
      <c r="B3629" s="35"/>
      <c r="G3629" s="0" t="str">
        <f aca="false">IF(A3629="","",IF(AND(A3629&gt;=Debut,A3629&lt;Fin),1,0))</f>
        <v/>
      </c>
      <c r="H3629" s="0" t="str">
        <f aca="false">IF(G3629=1,INT(ROUND((A3629-Debut)*86400,0)/600),"")</f>
        <v/>
      </c>
      <c r="I3629" s="0" t="str">
        <f aca="false">IF(G3629=1,INT(ROUND((A3629-Debut)*86400,0)/3600),"")</f>
        <v/>
      </c>
      <c r="J3629" s="0" t="str">
        <f aca="false">IF(OR(A3629="",B3629=""),"",ROUND((B3629-A3629)*86400,0))</f>
        <v/>
      </c>
      <c r="K3629" s="37" t="str">
        <f aca="false">IF(G3629=1,IF(COUNTIFS($C:$C,C3629,$G:$G,1,$A:$A,"&gt;="&amp;(A3629-FenetreInterm/86400),$A:$A,"&lt;="&amp;A3629)&gt;=NbInterm,1,0),"")</f>
        <v/>
      </c>
      <c r="L3629" s="37" t="str">
        <f aca="false">IF(G3629=1,IF(B3629="",0,IF(J3629&lt;SeuilFugitive,1,0)),"")</f>
        <v/>
      </c>
      <c r="M3629" s="37" t="str">
        <f aca="false">IF(G3629=1,IF(B3629="",IF((Fin-A3629)*24&gt;SeuilFigee,1,0),IF(J3629&gt;SeuilFigee*3600,1,0)),"")</f>
        <v/>
      </c>
      <c r="N3629" s="0" t="str">
        <f aca="false">IF(G3629=1,IF(COUNTIF(H$2:H3629,H3629)=1,COUNTIF($H:$H,H3629),""),"")</f>
        <v/>
      </c>
      <c r="O3629" s="0" t="str">
        <f aca="false">IF(G3629=1,IF(COUNTIF(I$2:I3629,I3629)=1,COUNTIF($I:$I,I3629),""),"")</f>
        <v/>
      </c>
      <c r="P3629" s="38" t="str">
        <f aca="false">IF(G3629=1,IF(COUNTIFS(C$2:C3629,C3629,G$2:G3629,1)=1,COUNTIFS($C:$C,C3629,$G:$G,1)+ROW()/10000000,""),"")</f>
        <v/>
      </c>
      <c r="Q3629" s="0" t="str">
        <f aca="false">IF(K3629=1,IF(COUNTIFS(C$2:C3629,C3629,K$2:K3629,1)=1,1,0),"")</f>
        <v/>
      </c>
      <c r="R3629" s="0" t="str">
        <f aca="false">IF(M3629=1,IF(COUNTIFS(C$2:C3629,C3629,M$2:M3629,1)=1,1,0),"")</f>
        <v/>
      </c>
      <c r="S3629" s="0" t="str">
        <f aca="false">IF(L3629=1,IF(COUNTIFS(C$2:C3629,C3629,L$2:L3629,1)=1,1,0),"")</f>
        <v/>
      </c>
      <c r="T3629" s="38" t="str">
        <f aca="false">IF(N3629="","",N3629+ROW()/10000000)</f>
        <v/>
      </c>
      <c r="U3629" s="0" t="str">
        <f aca="false">IF(G3629=1,IF(B3629="",1,0),"")</f>
        <v/>
      </c>
    </row>
    <row r="3630" customFormat="false" ht="15" hidden="false" customHeight="false" outlineLevel="0" collapsed="false">
      <c r="A3630" s="35"/>
      <c r="B3630" s="35"/>
      <c r="G3630" s="0" t="str">
        <f aca="false">IF(A3630="","",IF(AND(A3630&gt;=Debut,A3630&lt;Fin),1,0))</f>
        <v/>
      </c>
      <c r="H3630" s="0" t="str">
        <f aca="false">IF(G3630=1,INT(ROUND((A3630-Debut)*86400,0)/600),"")</f>
        <v/>
      </c>
      <c r="I3630" s="0" t="str">
        <f aca="false">IF(G3630=1,INT(ROUND((A3630-Debut)*86400,0)/3600),"")</f>
        <v/>
      </c>
      <c r="J3630" s="0" t="str">
        <f aca="false">IF(OR(A3630="",B3630=""),"",ROUND((B3630-A3630)*86400,0))</f>
        <v/>
      </c>
      <c r="K3630" s="37" t="str">
        <f aca="false">IF(G3630=1,IF(COUNTIFS($C:$C,C3630,$G:$G,1,$A:$A,"&gt;="&amp;(A3630-FenetreInterm/86400),$A:$A,"&lt;="&amp;A3630)&gt;=NbInterm,1,0),"")</f>
        <v/>
      </c>
      <c r="L3630" s="37" t="str">
        <f aca="false">IF(G3630=1,IF(B3630="",0,IF(J3630&lt;SeuilFugitive,1,0)),"")</f>
        <v/>
      </c>
      <c r="M3630" s="37" t="str">
        <f aca="false">IF(G3630=1,IF(B3630="",IF((Fin-A3630)*24&gt;SeuilFigee,1,0),IF(J3630&gt;SeuilFigee*3600,1,0)),"")</f>
        <v/>
      </c>
      <c r="N3630" s="0" t="str">
        <f aca="false">IF(G3630=1,IF(COUNTIF(H$2:H3630,H3630)=1,COUNTIF($H:$H,H3630),""),"")</f>
        <v/>
      </c>
      <c r="O3630" s="0" t="str">
        <f aca="false">IF(G3630=1,IF(COUNTIF(I$2:I3630,I3630)=1,COUNTIF($I:$I,I3630),""),"")</f>
        <v/>
      </c>
      <c r="P3630" s="38" t="str">
        <f aca="false">IF(G3630=1,IF(COUNTIFS(C$2:C3630,C3630,G$2:G3630,1)=1,COUNTIFS($C:$C,C3630,$G:$G,1)+ROW()/10000000,""),"")</f>
        <v/>
      </c>
      <c r="Q3630" s="0" t="str">
        <f aca="false">IF(K3630=1,IF(COUNTIFS(C$2:C3630,C3630,K$2:K3630,1)=1,1,0),"")</f>
        <v/>
      </c>
      <c r="R3630" s="0" t="str">
        <f aca="false">IF(M3630=1,IF(COUNTIFS(C$2:C3630,C3630,M$2:M3630,1)=1,1,0),"")</f>
        <v/>
      </c>
      <c r="S3630" s="0" t="str">
        <f aca="false">IF(L3630=1,IF(COUNTIFS(C$2:C3630,C3630,L$2:L3630,1)=1,1,0),"")</f>
        <v/>
      </c>
      <c r="T3630" s="38" t="str">
        <f aca="false">IF(N3630="","",N3630+ROW()/10000000)</f>
        <v/>
      </c>
      <c r="U3630" s="0" t="str">
        <f aca="false">IF(G3630=1,IF(B3630="",1,0),"")</f>
        <v/>
      </c>
    </row>
    <row r="3631" customFormat="false" ht="15" hidden="false" customHeight="false" outlineLevel="0" collapsed="false">
      <c r="A3631" s="35"/>
      <c r="B3631" s="35"/>
      <c r="G3631" s="0" t="str">
        <f aca="false">IF(A3631="","",IF(AND(A3631&gt;=Debut,A3631&lt;Fin),1,0))</f>
        <v/>
      </c>
      <c r="H3631" s="0" t="str">
        <f aca="false">IF(G3631=1,INT(ROUND((A3631-Debut)*86400,0)/600),"")</f>
        <v/>
      </c>
      <c r="I3631" s="0" t="str">
        <f aca="false">IF(G3631=1,INT(ROUND((A3631-Debut)*86400,0)/3600),"")</f>
        <v/>
      </c>
      <c r="J3631" s="0" t="str">
        <f aca="false">IF(OR(A3631="",B3631=""),"",ROUND((B3631-A3631)*86400,0))</f>
        <v/>
      </c>
      <c r="K3631" s="37" t="str">
        <f aca="false">IF(G3631=1,IF(COUNTIFS($C:$C,C3631,$G:$G,1,$A:$A,"&gt;="&amp;(A3631-FenetreInterm/86400),$A:$A,"&lt;="&amp;A3631)&gt;=NbInterm,1,0),"")</f>
        <v/>
      </c>
      <c r="L3631" s="37" t="str">
        <f aca="false">IF(G3631=1,IF(B3631="",0,IF(J3631&lt;SeuilFugitive,1,0)),"")</f>
        <v/>
      </c>
      <c r="M3631" s="37" t="str">
        <f aca="false">IF(G3631=1,IF(B3631="",IF((Fin-A3631)*24&gt;SeuilFigee,1,0),IF(J3631&gt;SeuilFigee*3600,1,0)),"")</f>
        <v/>
      </c>
      <c r="N3631" s="0" t="str">
        <f aca="false">IF(G3631=1,IF(COUNTIF(H$2:H3631,H3631)=1,COUNTIF($H:$H,H3631),""),"")</f>
        <v/>
      </c>
      <c r="O3631" s="0" t="str">
        <f aca="false">IF(G3631=1,IF(COUNTIF(I$2:I3631,I3631)=1,COUNTIF($I:$I,I3631),""),"")</f>
        <v/>
      </c>
      <c r="P3631" s="38" t="str">
        <f aca="false">IF(G3631=1,IF(COUNTIFS(C$2:C3631,C3631,G$2:G3631,1)=1,COUNTIFS($C:$C,C3631,$G:$G,1)+ROW()/10000000,""),"")</f>
        <v/>
      </c>
      <c r="Q3631" s="0" t="str">
        <f aca="false">IF(K3631=1,IF(COUNTIFS(C$2:C3631,C3631,K$2:K3631,1)=1,1,0),"")</f>
        <v/>
      </c>
      <c r="R3631" s="0" t="str">
        <f aca="false">IF(M3631=1,IF(COUNTIFS(C$2:C3631,C3631,M$2:M3631,1)=1,1,0),"")</f>
        <v/>
      </c>
      <c r="S3631" s="0" t="str">
        <f aca="false">IF(L3631=1,IF(COUNTIFS(C$2:C3631,C3631,L$2:L3631,1)=1,1,0),"")</f>
        <v/>
      </c>
      <c r="T3631" s="38" t="str">
        <f aca="false">IF(N3631="","",N3631+ROW()/10000000)</f>
        <v/>
      </c>
      <c r="U3631" s="0" t="str">
        <f aca="false">IF(G3631=1,IF(B3631="",1,0),"")</f>
        <v/>
      </c>
    </row>
    <row r="3632" customFormat="false" ht="15" hidden="false" customHeight="false" outlineLevel="0" collapsed="false">
      <c r="A3632" s="35"/>
      <c r="B3632" s="35"/>
      <c r="G3632" s="0" t="str">
        <f aca="false">IF(A3632="","",IF(AND(A3632&gt;=Debut,A3632&lt;Fin),1,0))</f>
        <v/>
      </c>
      <c r="H3632" s="0" t="str">
        <f aca="false">IF(G3632=1,INT(ROUND((A3632-Debut)*86400,0)/600),"")</f>
        <v/>
      </c>
      <c r="I3632" s="0" t="str">
        <f aca="false">IF(G3632=1,INT(ROUND((A3632-Debut)*86400,0)/3600),"")</f>
        <v/>
      </c>
      <c r="J3632" s="0" t="str">
        <f aca="false">IF(OR(A3632="",B3632=""),"",ROUND((B3632-A3632)*86400,0))</f>
        <v/>
      </c>
      <c r="K3632" s="37" t="str">
        <f aca="false">IF(G3632=1,IF(COUNTIFS($C:$C,C3632,$G:$G,1,$A:$A,"&gt;="&amp;(A3632-FenetreInterm/86400),$A:$A,"&lt;="&amp;A3632)&gt;=NbInterm,1,0),"")</f>
        <v/>
      </c>
      <c r="L3632" s="37" t="str">
        <f aca="false">IF(G3632=1,IF(B3632="",0,IF(J3632&lt;SeuilFugitive,1,0)),"")</f>
        <v/>
      </c>
      <c r="M3632" s="37" t="str">
        <f aca="false">IF(G3632=1,IF(B3632="",IF((Fin-A3632)*24&gt;SeuilFigee,1,0),IF(J3632&gt;SeuilFigee*3600,1,0)),"")</f>
        <v/>
      </c>
      <c r="N3632" s="0" t="str">
        <f aca="false">IF(G3632=1,IF(COUNTIF(H$2:H3632,H3632)=1,COUNTIF($H:$H,H3632),""),"")</f>
        <v/>
      </c>
      <c r="O3632" s="0" t="str">
        <f aca="false">IF(G3632=1,IF(COUNTIF(I$2:I3632,I3632)=1,COUNTIF($I:$I,I3632),""),"")</f>
        <v/>
      </c>
      <c r="P3632" s="38" t="str">
        <f aca="false">IF(G3632=1,IF(COUNTIFS(C$2:C3632,C3632,G$2:G3632,1)=1,COUNTIFS($C:$C,C3632,$G:$G,1)+ROW()/10000000,""),"")</f>
        <v/>
      </c>
      <c r="Q3632" s="0" t="str">
        <f aca="false">IF(K3632=1,IF(COUNTIFS(C$2:C3632,C3632,K$2:K3632,1)=1,1,0),"")</f>
        <v/>
      </c>
      <c r="R3632" s="0" t="str">
        <f aca="false">IF(M3632=1,IF(COUNTIFS(C$2:C3632,C3632,M$2:M3632,1)=1,1,0),"")</f>
        <v/>
      </c>
      <c r="S3632" s="0" t="str">
        <f aca="false">IF(L3632=1,IF(COUNTIFS(C$2:C3632,C3632,L$2:L3632,1)=1,1,0),"")</f>
        <v/>
      </c>
      <c r="T3632" s="38" t="str">
        <f aca="false">IF(N3632="","",N3632+ROW()/10000000)</f>
        <v/>
      </c>
      <c r="U3632" s="0" t="str">
        <f aca="false">IF(G3632=1,IF(B3632="",1,0),"")</f>
        <v/>
      </c>
    </row>
    <row r="3633" customFormat="false" ht="15" hidden="false" customHeight="false" outlineLevel="0" collapsed="false">
      <c r="A3633" s="35"/>
      <c r="B3633" s="35"/>
      <c r="G3633" s="0" t="str">
        <f aca="false">IF(A3633="","",IF(AND(A3633&gt;=Debut,A3633&lt;Fin),1,0))</f>
        <v/>
      </c>
      <c r="H3633" s="0" t="str">
        <f aca="false">IF(G3633=1,INT(ROUND((A3633-Debut)*86400,0)/600),"")</f>
        <v/>
      </c>
      <c r="I3633" s="0" t="str">
        <f aca="false">IF(G3633=1,INT(ROUND((A3633-Debut)*86400,0)/3600),"")</f>
        <v/>
      </c>
      <c r="J3633" s="0" t="str">
        <f aca="false">IF(OR(A3633="",B3633=""),"",ROUND((B3633-A3633)*86400,0))</f>
        <v/>
      </c>
      <c r="K3633" s="37" t="str">
        <f aca="false">IF(G3633=1,IF(COUNTIFS($C:$C,C3633,$G:$G,1,$A:$A,"&gt;="&amp;(A3633-FenetreInterm/86400),$A:$A,"&lt;="&amp;A3633)&gt;=NbInterm,1,0),"")</f>
        <v/>
      </c>
      <c r="L3633" s="37" t="str">
        <f aca="false">IF(G3633=1,IF(B3633="",0,IF(J3633&lt;SeuilFugitive,1,0)),"")</f>
        <v/>
      </c>
      <c r="M3633" s="37" t="str">
        <f aca="false">IF(G3633=1,IF(B3633="",IF((Fin-A3633)*24&gt;SeuilFigee,1,0),IF(J3633&gt;SeuilFigee*3600,1,0)),"")</f>
        <v/>
      </c>
      <c r="N3633" s="0" t="str">
        <f aca="false">IF(G3633=1,IF(COUNTIF(H$2:H3633,H3633)=1,COUNTIF($H:$H,H3633),""),"")</f>
        <v/>
      </c>
      <c r="O3633" s="0" t="str">
        <f aca="false">IF(G3633=1,IF(COUNTIF(I$2:I3633,I3633)=1,COUNTIF($I:$I,I3633),""),"")</f>
        <v/>
      </c>
      <c r="P3633" s="38" t="str">
        <f aca="false">IF(G3633=1,IF(COUNTIFS(C$2:C3633,C3633,G$2:G3633,1)=1,COUNTIFS($C:$C,C3633,$G:$G,1)+ROW()/10000000,""),"")</f>
        <v/>
      </c>
      <c r="Q3633" s="0" t="str">
        <f aca="false">IF(K3633=1,IF(COUNTIFS(C$2:C3633,C3633,K$2:K3633,1)=1,1,0),"")</f>
        <v/>
      </c>
      <c r="R3633" s="0" t="str">
        <f aca="false">IF(M3633=1,IF(COUNTIFS(C$2:C3633,C3633,M$2:M3633,1)=1,1,0),"")</f>
        <v/>
      </c>
      <c r="S3633" s="0" t="str">
        <f aca="false">IF(L3633=1,IF(COUNTIFS(C$2:C3633,C3633,L$2:L3633,1)=1,1,0),"")</f>
        <v/>
      </c>
      <c r="T3633" s="38" t="str">
        <f aca="false">IF(N3633="","",N3633+ROW()/10000000)</f>
        <v/>
      </c>
      <c r="U3633" s="0" t="str">
        <f aca="false">IF(G3633=1,IF(B3633="",1,0),"")</f>
        <v/>
      </c>
    </row>
    <row r="3634" customFormat="false" ht="15" hidden="false" customHeight="false" outlineLevel="0" collapsed="false">
      <c r="A3634" s="35"/>
      <c r="B3634" s="35"/>
      <c r="G3634" s="0" t="str">
        <f aca="false">IF(A3634="","",IF(AND(A3634&gt;=Debut,A3634&lt;Fin),1,0))</f>
        <v/>
      </c>
      <c r="H3634" s="0" t="str">
        <f aca="false">IF(G3634=1,INT(ROUND((A3634-Debut)*86400,0)/600),"")</f>
        <v/>
      </c>
      <c r="I3634" s="0" t="str">
        <f aca="false">IF(G3634=1,INT(ROUND((A3634-Debut)*86400,0)/3600),"")</f>
        <v/>
      </c>
      <c r="J3634" s="0" t="str">
        <f aca="false">IF(OR(A3634="",B3634=""),"",ROUND((B3634-A3634)*86400,0))</f>
        <v/>
      </c>
      <c r="K3634" s="37" t="str">
        <f aca="false">IF(G3634=1,IF(COUNTIFS($C:$C,C3634,$G:$G,1,$A:$A,"&gt;="&amp;(A3634-FenetreInterm/86400),$A:$A,"&lt;="&amp;A3634)&gt;=NbInterm,1,0),"")</f>
        <v/>
      </c>
      <c r="L3634" s="37" t="str">
        <f aca="false">IF(G3634=1,IF(B3634="",0,IF(J3634&lt;SeuilFugitive,1,0)),"")</f>
        <v/>
      </c>
      <c r="M3634" s="37" t="str">
        <f aca="false">IF(G3634=1,IF(B3634="",IF((Fin-A3634)*24&gt;SeuilFigee,1,0),IF(J3634&gt;SeuilFigee*3600,1,0)),"")</f>
        <v/>
      </c>
      <c r="N3634" s="0" t="str">
        <f aca="false">IF(G3634=1,IF(COUNTIF(H$2:H3634,H3634)=1,COUNTIF($H:$H,H3634),""),"")</f>
        <v/>
      </c>
      <c r="O3634" s="0" t="str">
        <f aca="false">IF(G3634=1,IF(COUNTIF(I$2:I3634,I3634)=1,COUNTIF($I:$I,I3634),""),"")</f>
        <v/>
      </c>
      <c r="P3634" s="38" t="str">
        <f aca="false">IF(G3634=1,IF(COUNTIFS(C$2:C3634,C3634,G$2:G3634,1)=1,COUNTIFS($C:$C,C3634,$G:$G,1)+ROW()/10000000,""),"")</f>
        <v/>
      </c>
      <c r="Q3634" s="0" t="str">
        <f aca="false">IF(K3634=1,IF(COUNTIFS(C$2:C3634,C3634,K$2:K3634,1)=1,1,0),"")</f>
        <v/>
      </c>
      <c r="R3634" s="0" t="str">
        <f aca="false">IF(M3634=1,IF(COUNTIFS(C$2:C3634,C3634,M$2:M3634,1)=1,1,0),"")</f>
        <v/>
      </c>
      <c r="S3634" s="0" t="str">
        <f aca="false">IF(L3634=1,IF(COUNTIFS(C$2:C3634,C3634,L$2:L3634,1)=1,1,0),"")</f>
        <v/>
      </c>
      <c r="T3634" s="38" t="str">
        <f aca="false">IF(N3634="","",N3634+ROW()/10000000)</f>
        <v/>
      </c>
      <c r="U3634" s="0" t="str">
        <f aca="false">IF(G3634=1,IF(B3634="",1,0),"")</f>
        <v/>
      </c>
    </row>
    <row r="3635" customFormat="false" ht="15" hidden="false" customHeight="false" outlineLevel="0" collapsed="false">
      <c r="A3635" s="35"/>
      <c r="B3635" s="35"/>
      <c r="G3635" s="0" t="str">
        <f aca="false">IF(A3635="","",IF(AND(A3635&gt;=Debut,A3635&lt;Fin),1,0))</f>
        <v/>
      </c>
      <c r="H3635" s="0" t="str">
        <f aca="false">IF(G3635=1,INT(ROUND((A3635-Debut)*86400,0)/600),"")</f>
        <v/>
      </c>
      <c r="I3635" s="0" t="str">
        <f aca="false">IF(G3635=1,INT(ROUND((A3635-Debut)*86400,0)/3600),"")</f>
        <v/>
      </c>
      <c r="J3635" s="0" t="str">
        <f aca="false">IF(OR(A3635="",B3635=""),"",ROUND((B3635-A3635)*86400,0))</f>
        <v/>
      </c>
      <c r="K3635" s="37" t="str">
        <f aca="false">IF(G3635=1,IF(COUNTIFS($C:$C,C3635,$G:$G,1,$A:$A,"&gt;="&amp;(A3635-FenetreInterm/86400),$A:$A,"&lt;="&amp;A3635)&gt;=NbInterm,1,0),"")</f>
        <v/>
      </c>
      <c r="L3635" s="37" t="str">
        <f aca="false">IF(G3635=1,IF(B3635="",0,IF(J3635&lt;SeuilFugitive,1,0)),"")</f>
        <v/>
      </c>
      <c r="M3635" s="37" t="str">
        <f aca="false">IF(G3635=1,IF(B3635="",IF((Fin-A3635)*24&gt;SeuilFigee,1,0),IF(J3635&gt;SeuilFigee*3600,1,0)),"")</f>
        <v/>
      </c>
      <c r="N3635" s="0" t="str">
        <f aca="false">IF(G3635=1,IF(COUNTIF(H$2:H3635,H3635)=1,COUNTIF($H:$H,H3635),""),"")</f>
        <v/>
      </c>
      <c r="O3635" s="0" t="str">
        <f aca="false">IF(G3635=1,IF(COUNTIF(I$2:I3635,I3635)=1,COUNTIF($I:$I,I3635),""),"")</f>
        <v/>
      </c>
      <c r="P3635" s="38" t="str">
        <f aca="false">IF(G3635=1,IF(COUNTIFS(C$2:C3635,C3635,G$2:G3635,1)=1,COUNTIFS($C:$C,C3635,$G:$G,1)+ROW()/10000000,""),"")</f>
        <v/>
      </c>
      <c r="Q3635" s="0" t="str">
        <f aca="false">IF(K3635=1,IF(COUNTIFS(C$2:C3635,C3635,K$2:K3635,1)=1,1,0),"")</f>
        <v/>
      </c>
      <c r="R3635" s="0" t="str">
        <f aca="false">IF(M3635=1,IF(COUNTIFS(C$2:C3635,C3635,M$2:M3635,1)=1,1,0),"")</f>
        <v/>
      </c>
      <c r="S3635" s="0" t="str">
        <f aca="false">IF(L3635=1,IF(COUNTIFS(C$2:C3635,C3635,L$2:L3635,1)=1,1,0),"")</f>
        <v/>
      </c>
      <c r="T3635" s="38" t="str">
        <f aca="false">IF(N3635="","",N3635+ROW()/10000000)</f>
        <v/>
      </c>
      <c r="U3635" s="0" t="str">
        <f aca="false">IF(G3635=1,IF(B3635="",1,0),"")</f>
        <v/>
      </c>
    </row>
    <row r="3636" customFormat="false" ht="15" hidden="false" customHeight="false" outlineLevel="0" collapsed="false">
      <c r="A3636" s="35"/>
      <c r="B3636" s="35"/>
      <c r="G3636" s="0" t="str">
        <f aca="false">IF(A3636="","",IF(AND(A3636&gt;=Debut,A3636&lt;Fin),1,0))</f>
        <v/>
      </c>
      <c r="H3636" s="0" t="str">
        <f aca="false">IF(G3636=1,INT(ROUND((A3636-Debut)*86400,0)/600),"")</f>
        <v/>
      </c>
      <c r="I3636" s="0" t="str">
        <f aca="false">IF(G3636=1,INT(ROUND((A3636-Debut)*86400,0)/3600),"")</f>
        <v/>
      </c>
      <c r="J3636" s="0" t="str">
        <f aca="false">IF(OR(A3636="",B3636=""),"",ROUND((B3636-A3636)*86400,0))</f>
        <v/>
      </c>
      <c r="K3636" s="37" t="str">
        <f aca="false">IF(G3636=1,IF(COUNTIFS($C:$C,C3636,$G:$G,1,$A:$A,"&gt;="&amp;(A3636-FenetreInterm/86400),$A:$A,"&lt;="&amp;A3636)&gt;=NbInterm,1,0),"")</f>
        <v/>
      </c>
      <c r="L3636" s="37" t="str">
        <f aca="false">IF(G3636=1,IF(B3636="",0,IF(J3636&lt;SeuilFugitive,1,0)),"")</f>
        <v/>
      </c>
      <c r="M3636" s="37" t="str">
        <f aca="false">IF(G3636=1,IF(B3636="",IF((Fin-A3636)*24&gt;SeuilFigee,1,0),IF(J3636&gt;SeuilFigee*3600,1,0)),"")</f>
        <v/>
      </c>
      <c r="N3636" s="0" t="str">
        <f aca="false">IF(G3636=1,IF(COUNTIF(H$2:H3636,H3636)=1,COUNTIF($H:$H,H3636),""),"")</f>
        <v/>
      </c>
      <c r="O3636" s="0" t="str">
        <f aca="false">IF(G3636=1,IF(COUNTIF(I$2:I3636,I3636)=1,COUNTIF($I:$I,I3636),""),"")</f>
        <v/>
      </c>
      <c r="P3636" s="38" t="str">
        <f aca="false">IF(G3636=1,IF(COUNTIFS(C$2:C3636,C3636,G$2:G3636,1)=1,COUNTIFS($C:$C,C3636,$G:$G,1)+ROW()/10000000,""),"")</f>
        <v/>
      </c>
      <c r="Q3636" s="0" t="str">
        <f aca="false">IF(K3636=1,IF(COUNTIFS(C$2:C3636,C3636,K$2:K3636,1)=1,1,0),"")</f>
        <v/>
      </c>
      <c r="R3636" s="0" t="str">
        <f aca="false">IF(M3636=1,IF(COUNTIFS(C$2:C3636,C3636,M$2:M3636,1)=1,1,0),"")</f>
        <v/>
      </c>
      <c r="S3636" s="0" t="str">
        <f aca="false">IF(L3636=1,IF(COUNTIFS(C$2:C3636,C3636,L$2:L3636,1)=1,1,0),"")</f>
        <v/>
      </c>
      <c r="T3636" s="38" t="str">
        <f aca="false">IF(N3636="","",N3636+ROW()/10000000)</f>
        <v/>
      </c>
      <c r="U3636" s="0" t="str">
        <f aca="false">IF(G3636=1,IF(B3636="",1,0),"")</f>
        <v/>
      </c>
    </row>
    <row r="3637" customFormat="false" ht="15" hidden="false" customHeight="false" outlineLevel="0" collapsed="false">
      <c r="A3637" s="35"/>
      <c r="B3637" s="35"/>
      <c r="G3637" s="0" t="str">
        <f aca="false">IF(A3637="","",IF(AND(A3637&gt;=Debut,A3637&lt;Fin),1,0))</f>
        <v/>
      </c>
      <c r="H3637" s="0" t="str">
        <f aca="false">IF(G3637=1,INT(ROUND((A3637-Debut)*86400,0)/600),"")</f>
        <v/>
      </c>
      <c r="I3637" s="0" t="str">
        <f aca="false">IF(G3637=1,INT(ROUND((A3637-Debut)*86400,0)/3600),"")</f>
        <v/>
      </c>
      <c r="J3637" s="0" t="str">
        <f aca="false">IF(OR(A3637="",B3637=""),"",ROUND((B3637-A3637)*86400,0))</f>
        <v/>
      </c>
      <c r="K3637" s="37" t="str">
        <f aca="false">IF(G3637=1,IF(COUNTIFS($C:$C,C3637,$G:$G,1,$A:$A,"&gt;="&amp;(A3637-FenetreInterm/86400),$A:$A,"&lt;="&amp;A3637)&gt;=NbInterm,1,0),"")</f>
        <v/>
      </c>
      <c r="L3637" s="37" t="str">
        <f aca="false">IF(G3637=1,IF(B3637="",0,IF(J3637&lt;SeuilFugitive,1,0)),"")</f>
        <v/>
      </c>
      <c r="M3637" s="37" t="str">
        <f aca="false">IF(G3637=1,IF(B3637="",IF((Fin-A3637)*24&gt;SeuilFigee,1,0),IF(J3637&gt;SeuilFigee*3600,1,0)),"")</f>
        <v/>
      </c>
      <c r="N3637" s="0" t="str">
        <f aca="false">IF(G3637=1,IF(COUNTIF(H$2:H3637,H3637)=1,COUNTIF($H:$H,H3637),""),"")</f>
        <v/>
      </c>
      <c r="O3637" s="0" t="str">
        <f aca="false">IF(G3637=1,IF(COUNTIF(I$2:I3637,I3637)=1,COUNTIF($I:$I,I3637),""),"")</f>
        <v/>
      </c>
      <c r="P3637" s="38" t="str">
        <f aca="false">IF(G3637=1,IF(COUNTIFS(C$2:C3637,C3637,G$2:G3637,1)=1,COUNTIFS($C:$C,C3637,$G:$G,1)+ROW()/10000000,""),"")</f>
        <v/>
      </c>
      <c r="Q3637" s="0" t="str">
        <f aca="false">IF(K3637=1,IF(COUNTIFS(C$2:C3637,C3637,K$2:K3637,1)=1,1,0),"")</f>
        <v/>
      </c>
      <c r="R3637" s="0" t="str">
        <f aca="false">IF(M3637=1,IF(COUNTIFS(C$2:C3637,C3637,M$2:M3637,1)=1,1,0),"")</f>
        <v/>
      </c>
      <c r="S3637" s="0" t="str">
        <f aca="false">IF(L3637=1,IF(COUNTIFS(C$2:C3637,C3637,L$2:L3637,1)=1,1,0),"")</f>
        <v/>
      </c>
      <c r="T3637" s="38" t="str">
        <f aca="false">IF(N3637="","",N3637+ROW()/10000000)</f>
        <v/>
      </c>
      <c r="U3637" s="0" t="str">
        <f aca="false">IF(G3637=1,IF(B3637="",1,0),"")</f>
        <v/>
      </c>
    </row>
    <row r="3638" customFormat="false" ht="15" hidden="false" customHeight="false" outlineLevel="0" collapsed="false">
      <c r="A3638" s="35"/>
      <c r="B3638" s="35"/>
      <c r="G3638" s="0" t="str">
        <f aca="false">IF(A3638="","",IF(AND(A3638&gt;=Debut,A3638&lt;Fin),1,0))</f>
        <v/>
      </c>
      <c r="H3638" s="0" t="str">
        <f aca="false">IF(G3638=1,INT(ROUND((A3638-Debut)*86400,0)/600),"")</f>
        <v/>
      </c>
      <c r="I3638" s="0" t="str">
        <f aca="false">IF(G3638=1,INT(ROUND((A3638-Debut)*86400,0)/3600),"")</f>
        <v/>
      </c>
      <c r="J3638" s="0" t="str">
        <f aca="false">IF(OR(A3638="",B3638=""),"",ROUND((B3638-A3638)*86400,0))</f>
        <v/>
      </c>
      <c r="K3638" s="37" t="str">
        <f aca="false">IF(G3638=1,IF(COUNTIFS($C:$C,C3638,$G:$G,1,$A:$A,"&gt;="&amp;(A3638-FenetreInterm/86400),$A:$A,"&lt;="&amp;A3638)&gt;=NbInterm,1,0),"")</f>
        <v/>
      </c>
      <c r="L3638" s="37" t="str">
        <f aca="false">IF(G3638=1,IF(B3638="",0,IF(J3638&lt;SeuilFugitive,1,0)),"")</f>
        <v/>
      </c>
      <c r="M3638" s="37" t="str">
        <f aca="false">IF(G3638=1,IF(B3638="",IF((Fin-A3638)*24&gt;SeuilFigee,1,0),IF(J3638&gt;SeuilFigee*3600,1,0)),"")</f>
        <v/>
      </c>
      <c r="N3638" s="0" t="str">
        <f aca="false">IF(G3638=1,IF(COUNTIF(H$2:H3638,H3638)=1,COUNTIF($H:$H,H3638),""),"")</f>
        <v/>
      </c>
      <c r="O3638" s="0" t="str">
        <f aca="false">IF(G3638=1,IF(COUNTIF(I$2:I3638,I3638)=1,COUNTIF($I:$I,I3638),""),"")</f>
        <v/>
      </c>
      <c r="P3638" s="38" t="str">
        <f aca="false">IF(G3638=1,IF(COUNTIFS(C$2:C3638,C3638,G$2:G3638,1)=1,COUNTIFS($C:$C,C3638,$G:$G,1)+ROW()/10000000,""),"")</f>
        <v/>
      </c>
      <c r="Q3638" s="0" t="str">
        <f aca="false">IF(K3638=1,IF(COUNTIFS(C$2:C3638,C3638,K$2:K3638,1)=1,1,0),"")</f>
        <v/>
      </c>
      <c r="R3638" s="0" t="str">
        <f aca="false">IF(M3638=1,IF(COUNTIFS(C$2:C3638,C3638,M$2:M3638,1)=1,1,0),"")</f>
        <v/>
      </c>
      <c r="S3638" s="0" t="str">
        <f aca="false">IF(L3638=1,IF(COUNTIFS(C$2:C3638,C3638,L$2:L3638,1)=1,1,0),"")</f>
        <v/>
      </c>
      <c r="T3638" s="38" t="str">
        <f aca="false">IF(N3638="","",N3638+ROW()/10000000)</f>
        <v/>
      </c>
      <c r="U3638" s="0" t="str">
        <f aca="false">IF(G3638=1,IF(B3638="",1,0),"")</f>
        <v/>
      </c>
    </row>
    <row r="3639" customFormat="false" ht="15" hidden="false" customHeight="false" outlineLevel="0" collapsed="false">
      <c r="A3639" s="35"/>
      <c r="B3639" s="35"/>
      <c r="G3639" s="0" t="str">
        <f aca="false">IF(A3639="","",IF(AND(A3639&gt;=Debut,A3639&lt;Fin),1,0))</f>
        <v/>
      </c>
      <c r="H3639" s="0" t="str">
        <f aca="false">IF(G3639=1,INT(ROUND((A3639-Debut)*86400,0)/600),"")</f>
        <v/>
      </c>
      <c r="I3639" s="0" t="str">
        <f aca="false">IF(G3639=1,INT(ROUND((A3639-Debut)*86400,0)/3600),"")</f>
        <v/>
      </c>
      <c r="J3639" s="0" t="str">
        <f aca="false">IF(OR(A3639="",B3639=""),"",ROUND((B3639-A3639)*86400,0))</f>
        <v/>
      </c>
      <c r="K3639" s="37" t="str">
        <f aca="false">IF(G3639=1,IF(COUNTIFS($C:$C,C3639,$G:$G,1,$A:$A,"&gt;="&amp;(A3639-FenetreInterm/86400),$A:$A,"&lt;="&amp;A3639)&gt;=NbInterm,1,0),"")</f>
        <v/>
      </c>
      <c r="L3639" s="37" t="str">
        <f aca="false">IF(G3639=1,IF(B3639="",0,IF(J3639&lt;SeuilFugitive,1,0)),"")</f>
        <v/>
      </c>
      <c r="M3639" s="37" t="str">
        <f aca="false">IF(G3639=1,IF(B3639="",IF((Fin-A3639)*24&gt;SeuilFigee,1,0),IF(J3639&gt;SeuilFigee*3600,1,0)),"")</f>
        <v/>
      </c>
      <c r="N3639" s="0" t="str">
        <f aca="false">IF(G3639=1,IF(COUNTIF(H$2:H3639,H3639)=1,COUNTIF($H:$H,H3639),""),"")</f>
        <v/>
      </c>
      <c r="O3639" s="0" t="str">
        <f aca="false">IF(G3639=1,IF(COUNTIF(I$2:I3639,I3639)=1,COUNTIF($I:$I,I3639),""),"")</f>
        <v/>
      </c>
      <c r="P3639" s="38" t="str">
        <f aca="false">IF(G3639=1,IF(COUNTIFS(C$2:C3639,C3639,G$2:G3639,1)=1,COUNTIFS($C:$C,C3639,$G:$G,1)+ROW()/10000000,""),"")</f>
        <v/>
      </c>
      <c r="Q3639" s="0" t="str">
        <f aca="false">IF(K3639=1,IF(COUNTIFS(C$2:C3639,C3639,K$2:K3639,1)=1,1,0),"")</f>
        <v/>
      </c>
      <c r="R3639" s="0" t="str">
        <f aca="false">IF(M3639=1,IF(COUNTIFS(C$2:C3639,C3639,M$2:M3639,1)=1,1,0),"")</f>
        <v/>
      </c>
      <c r="S3639" s="0" t="str">
        <f aca="false">IF(L3639=1,IF(COUNTIFS(C$2:C3639,C3639,L$2:L3639,1)=1,1,0),"")</f>
        <v/>
      </c>
      <c r="T3639" s="38" t="str">
        <f aca="false">IF(N3639="","",N3639+ROW()/10000000)</f>
        <v/>
      </c>
      <c r="U3639" s="0" t="str">
        <f aca="false">IF(G3639=1,IF(B3639="",1,0),"")</f>
        <v/>
      </c>
    </row>
    <row r="3640" customFormat="false" ht="15" hidden="false" customHeight="false" outlineLevel="0" collapsed="false">
      <c r="A3640" s="35"/>
      <c r="B3640" s="35"/>
      <c r="G3640" s="0" t="str">
        <f aca="false">IF(A3640="","",IF(AND(A3640&gt;=Debut,A3640&lt;Fin),1,0))</f>
        <v/>
      </c>
      <c r="H3640" s="0" t="str">
        <f aca="false">IF(G3640=1,INT(ROUND((A3640-Debut)*86400,0)/600),"")</f>
        <v/>
      </c>
      <c r="I3640" s="0" t="str">
        <f aca="false">IF(G3640=1,INT(ROUND((A3640-Debut)*86400,0)/3600),"")</f>
        <v/>
      </c>
      <c r="J3640" s="0" t="str">
        <f aca="false">IF(OR(A3640="",B3640=""),"",ROUND((B3640-A3640)*86400,0))</f>
        <v/>
      </c>
      <c r="K3640" s="37" t="str">
        <f aca="false">IF(G3640=1,IF(COUNTIFS($C:$C,C3640,$G:$G,1,$A:$A,"&gt;="&amp;(A3640-FenetreInterm/86400),$A:$A,"&lt;="&amp;A3640)&gt;=NbInterm,1,0),"")</f>
        <v/>
      </c>
      <c r="L3640" s="37" t="str">
        <f aca="false">IF(G3640=1,IF(B3640="",0,IF(J3640&lt;SeuilFugitive,1,0)),"")</f>
        <v/>
      </c>
      <c r="M3640" s="37" t="str">
        <f aca="false">IF(G3640=1,IF(B3640="",IF((Fin-A3640)*24&gt;SeuilFigee,1,0),IF(J3640&gt;SeuilFigee*3600,1,0)),"")</f>
        <v/>
      </c>
      <c r="N3640" s="0" t="str">
        <f aca="false">IF(G3640=1,IF(COUNTIF(H$2:H3640,H3640)=1,COUNTIF($H:$H,H3640),""),"")</f>
        <v/>
      </c>
      <c r="O3640" s="0" t="str">
        <f aca="false">IF(G3640=1,IF(COUNTIF(I$2:I3640,I3640)=1,COUNTIF($I:$I,I3640),""),"")</f>
        <v/>
      </c>
      <c r="P3640" s="38" t="str">
        <f aca="false">IF(G3640=1,IF(COUNTIFS(C$2:C3640,C3640,G$2:G3640,1)=1,COUNTIFS($C:$C,C3640,$G:$G,1)+ROW()/10000000,""),"")</f>
        <v/>
      </c>
      <c r="Q3640" s="0" t="str">
        <f aca="false">IF(K3640=1,IF(COUNTIFS(C$2:C3640,C3640,K$2:K3640,1)=1,1,0),"")</f>
        <v/>
      </c>
      <c r="R3640" s="0" t="str">
        <f aca="false">IF(M3640=1,IF(COUNTIFS(C$2:C3640,C3640,M$2:M3640,1)=1,1,0),"")</f>
        <v/>
      </c>
      <c r="S3640" s="0" t="str">
        <f aca="false">IF(L3640=1,IF(COUNTIFS(C$2:C3640,C3640,L$2:L3640,1)=1,1,0),"")</f>
        <v/>
      </c>
      <c r="T3640" s="38" t="str">
        <f aca="false">IF(N3640="","",N3640+ROW()/10000000)</f>
        <v/>
      </c>
      <c r="U3640" s="0" t="str">
        <f aca="false">IF(G3640=1,IF(B3640="",1,0),"")</f>
        <v/>
      </c>
    </row>
    <row r="3641" customFormat="false" ht="15" hidden="false" customHeight="false" outlineLevel="0" collapsed="false">
      <c r="A3641" s="35"/>
      <c r="B3641" s="35"/>
      <c r="G3641" s="0" t="str">
        <f aca="false">IF(A3641="","",IF(AND(A3641&gt;=Debut,A3641&lt;Fin),1,0))</f>
        <v/>
      </c>
      <c r="H3641" s="0" t="str">
        <f aca="false">IF(G3641=1,INT(ROUND((A3641-Debut)*86400,0)/600),"")</f>
        <v/>
      </c>
      <c r="I3641" s="0" t="str">
        <f aca="false">IF(G3641=1,INT(ROUND((A3641-Debut)*86400,0)/3600),"")</f>
        <v/>
      </c>
      <c r="J3641" s="0" t="str">
        <f aca="false">IF(OR(A3641="",B3641=""),"",ROUND((B3641-A3641)*86400,0))</f>
        <v/>
      </c>
      <c r="K3641" s="37" t="str">
        <f aca="false">IF(G3641=1,IF(COUNTIFS($C:$C,C3641,$G:$G,1,$A:$A,"&gt;="&amp;(A3641-FenetreInterm/86400),$A:$A,"&lt;="&amp;A3641)&gt;=NbInterm,1,0),"")</f>
        <v/>
      </c>
      <c r="L3641" s="37" t="str">
        <f aca="false">IF(G3641=1,IF(B3641="",0,IF(J3641&lt;SeuilFugitive,1,0)),"")</f>
        <v/>
      </c>
      <c r="M3641" s="37" t="str">
        <f aca="false">IF(G3641=1,IF(B3641="",IF((Fin-A3641)*24&gt;SeuilFigee,1,0),IF(J3641&gt;SeuilFigee*3600,1,0)),"")</f>
        <v/>
      </c>
      <c r="N3641" s="0" t="str">
        <f aca="false">IF(G3641=1,IF(COUNTIF(H$2:H3641,H3641)=1,COUNTIF($H:$H,H3641),""),"")</f>
        <v/>
      </c>
      <c r="O3641" s="0" t="str">
        <f aca="false">IF(G3641=1,IF(COUNTIF(I$2:I3641,I3641)=1,COUNTIF($I:$I,I3641),""),"")</f>
        <v/>
      </c>
      <c r="P3641" s="38" t="str">
        <f aca="false">IF(G3641=1,IF(COUNTIFS(C$2:C3641,C3641,G$2:G3641,1)=1,COUNTIFS($C:$C,C3641,$G:$G,1)+ROW()/10000000,""),"")</f>
        <v/>
      </c>
      <c r="Q3641" s="0" t="str">
        <f aca="false">IF(K3641=1,IF(COUNTIFS(C$2:C3641,C3641,K$2:K3641,1)=1,1,0),"")</f>
        <v/>
      </c>
      <c r="R3641" s="0" t="str">
        <f aca="false">IF(M3641=1,IF(COUNTIFS(C$2:C3641,C3641,M$2:M3641,1)=1,1,0),"")</f>
        <v/>
      </c>
      <c r="S3641" s="0" t="str">
        <f aca="false">IF(L3641=1,IF(COUNTIFS(C$2:C3641,C3641,L$2:L3641,1)=1,1,0),"")</f>
        <v/>
      </c>
      <c r="T3641" s="38" t="str">
        <f aca="false">IF(N3641="","",N3641+ROW()/10000000)</f>
        <v/>
      </c>
      <c r="U3641" s="0" t="str">
        <f aca="false">IF(G3641=1,IF(B3641="",1,0),"")</f>
        <v/>
      </c>
    </row>
    <row r="3642" customFormat="false" ht="15" hidden="false" customHeight="false" outlineLevel="0" collapsed="false">
      <c r="A3642" s="35"/>
      <c r="B3642" s="35"/>
      <c r="G3642" s="0" t="str">
        <f aca="false">IF(A3642="","",IF(AND(A3642&gt;=Debut,A3642&lt;Fin),1,0))</f>
        <v/>
      </c>
      <c r="H3642" s="0" t="str">
        <f aca="false">IF(G3642=1,INT(ROUND((A3642-Debut)*86400,0)/600),"")</f>
        <v/>
      </c>
      <c r="I3642" s="0" t="str">
        <f aca="false">IF(G3642=1,INT(ROUND((A3642-Debut)*86400,0)/3600),"")</f>
        <v/>
      </c>
      <c r="J3642" s="0" t="str">
        <f aca="false">IF(OR(A3642="",B3642=""),"",ROUND((B3642-A3642)*86400,0))</f>
        <v/>
      </c>
      <c r="K3642" s="37" t="str">
        <f aca="false">IF(G3642=1,IF(COUNTIFS($C:$C,C3642,$G:$G,1,$A:$A,"&gt;="&amp;(A3642-FenetreInterm/86400),$A:$A,"&lt;="&amp;A3642)&gt;=NbInterm,1,0),"")</f>
        <v/>
      </c>
      <c r="L3642" s="37" t="str">
        <f aca="false">IF(G3642=1,IF(B3642="",0,IF(J3642&lt;SeuilFugitive,1,0)),"")</f>
        <v/>
      </c>
      <c r="M3642" s="37" t="str">
        <f aca="false">IF(G3642=1,IF(B3642="",IF((Fin-A3642)*24&gt;SeuilFigee,1,0),IF(J3642&gt;SeuilFigee*3600,1,0)),"")</f>
        <v/>
      </c>
      <c r="N3642" s="0" t="str">
        <f aca="false">IF(G3642=1,IF(COUNTIF(H$2:H3642,H3642)=1,COUNTIF($H:$H,H3642),""),"")</f>
        <v/>
      </c>
      <c r="O3642" s="0" t="str">
        <f aca="false">IF(G3642=1,IF(COUNTIF(I$2:I3642,I3642)=1,COUNTIF($I:$I,I3642),""),"")</f>
        <v/>
      </c>
      <c r="P3642" s="38" t="str">
        <f aca="false">IF(G3642=1,IF(COUNTIFS(C$2:C3642,C3642,G$2:G3642,1)=1,COUNTIFS($C:$C,C3642,$G:$G,1)+ROW()/10000000,""),"")</f>
        <v/>
      </c>
      <c r="Q3642" s="0" t="str">
        <f aca="false">IF(K3642=1,IF(COUNTIFS(C$2:C3642,C3642,K$2:K3642,1)=1,1,0),"")</f>
        <v/>
      </c>
      <c r="R3642" s="0" t="str">
        <f aca="false">IF(M3642=1,IF(COUNTIFS(C$2:C3642,C3642,M$2:M3642,1)=1,1,0),"")</f>
        <v/>
      </c>
      <c r="S3642" s="0" t="str">
        <f aca="false">IF(L3642=1,IF(COUNTIFS(C$2:C3642,C3642,L$2:L3642,1)=1,1,0),"")</f>
        <v/>
      </c>
      <c r="T3642" s="38" t="str">
        <f aca="false">IF(N3642="","",N3642+ROW()/10000000)</f>
        <v/>
      </c>
      <c r="U3642" s="0" t="str">
        <f aca="false">IF(G3642=1,IF(B3642="",1,0),"")</f>
        <v/>
      </c>
    </row>
    <row r="3643" customFormat="false" ht="15" hidden="false" customHeight="false" outlineLevel="0" collapsed="false">
      <c r="A3643" s="35"/>
      <c r="B3643" s="35"/>
      <c r="G3643" s="0" t="str">
        <f aca="false">IF(A3643="","",IF(AND(A3643&gt;=Debut,A3643&lt;Fin),1,0))</f>
        <v/>
      </c>
      <c r="H3643" s="0" t="str">
        <f aca="false">IF(G3643=1,INT(ROUND((A3643-Debut)*86400,0)/600),"")</f>
        <v/>
      </c>
      <c r="I3643" s="0" t="str">
        <f aca="false">IF(G3643=1,INT(ROUND((A3643-Debut)*86400,0)/3600),"")</f>
        <v/>
      </c>
      <c r="J3643" s="0" t="str">
        <f aca="false">IF(OR(A3643="",B3643=""),"",ROUND((B3643-A3643)*86400,0))</f>
        <v/>
      </c>
      <c r="K3643" s="37" t="str">
        <f aca="false">IF(G3643=1,IF(COUNTIFS($C:$C,C3643,$G:$G,1,$A:$A,"&gt;="&amp;(A3643-FenetreInterm/86400),$A:$A,"&lt;="&amp;A3643)&gt;=NbInterm,1,0),"")</f>
        <v/>
      </c>
      <c r="L3643" s="37" t="str">
        <f aca="false">IF(G3643=1,IF(B3643="",0,IF(J3643&lt;SeuilFugitive,1,0)),"")</f>
        <v/>
      </c>
      <c r="M3643" s="37" t="str">
        <f aca="false">IF(G3643=1,IF(B3643="",IF((Fin-A3643)*24&gt;SeuilFigee,1,0),IF(J3643&gt;SeuilFigee*3600,1,0)),"")</f>
        <v/>
      </c>
      <c r="N3643" s="0" t="str">
        <f aca="false">IF(G3643=1,IF(COUNTIF(H$2:H3643,H3643)=1,COUNTIF($H:$H,H3643),""),"")</f>
        <v/>
      </c>
      <c r="O3643" s="0" t="str">
        <f aca="false">IF(G3643=1,IF(COUNTIF(I$2:I3643,I3643)=1,COUNTIF($I:$I,I3643),""),"")</f>
        <v/>
      </c>
      <c r="P3643" s="38" t="str">
        <f aca="false">IF(G3643=1,IF(COUNTIFS(C$2:C3643,C3643,G$2:G3643,1)=1,COUNTIFS($C:$C,C3643,$G:$G,1)+ROW()/10000000,""),"")</f>
        <v/>
      </c>
      <c r="Q3643" s="0" t="str">
        <f aca="false">IF(K3643=1,IF(COUNTIFS(C$2:C3643,C3643,K$2:K3643,1)=1,1,0),"")</f>
        <v/>
      </c>
      <c r="R3643" s="0" t="str">
        <f aca="false">IF(M3643=1,IF(COUNTIFS(C$2:C3643,C3643,M$2:M3643,1)=1,1,0),"")</f>
        <v/>
      </c>
      <c r="S3643" s="0" t="str">
        <f aca="false">IF(L3643=1,IF(COUNTIFS(C$2:C3643,C3643,L$2:L3643,1)=1,1,0),"")</f>
        <v/>
      </c>
      <c r="T3643" s="38" t="str">
        <f aca="false">IF(N3643="","",N3643+ROW()/10000000)</f>
        <v/>
      </c>
      <c r="U3643" s="0" t="str">
        <f aca="false">IF(G3643=1,IF(B3643="",1,0),"")</f>
        <v/>
      </c>
    </row>
    <row r="3644" customFormat="false" ht="15" hidden="false" customHeight="false" outlineLevel="0" collapsed="false">
      <c r="A3644" s="35"/>
      <c r="B3644" s="35"/>
      <c r="G3644" s="0" t="str">
        <f aca="false">IF(A3644="","",IF(AND(A3644&gt;=Debut,A3644&lt;Fin),1,0))</f>
        <v/>
      </c>
      <c r="H3644" s="0" t="str">
        <f aca="false">IF(G3644=1,INT(ROUND((A3644-Debut)*86400,0)/600),"")</f>
        <v/>
      </c>
      <c r="I3644" s="0" t="str">
        <f aca="false">IF(G3644=1,INT(ROUND((A3644-Debut)*86400,0)/3600),"")</f>
        <v/>
      </c>
      <c r="J3644" s="0" t="str">
        <f aca="false">IF(OR(A3644="",B3644=""),"",ROUND((B3644-A3644)*86400,0))</f>
        <v/>
      </c>
      <c r="K3644" s="37" t="str">
        <f aca="false">IF(G3644=1,IF(COUNTIFS($C:$C,C3644,$G:$G,1,$A:$A,"&gt;="&amp;(A3644-FenetreInterm/86400),$A:$A,"&lt;="&amp;A3644)&gt;=NbInterm,1,0),"")</f>
        <v/>
      </c>
      <c r="L3644" s="37" t="str">
        <f aca="false">IF(G3644=1,IF(B3644="",0,IF(J3644&lt;SeuilFugitive,1,0)),"")</f>
        <v/>
      </c>
      <c r="M3644" s="37" t="str">
        <f aca="false">IF(G3644=1,IF(B3644="",IF((Fin-A3644)*24&gt;SeuilFigee,1,0),IF(J3644&gt;SeuilFigee*3600,1,0)),"")</f>
        <v/>
      </c>
      <c r="N3644" s="0" t="str">
        <f aca="false">IF(G3644=1,IF(COUNTIF(H$2:H3644,H3644)=1,COUNTIF($H:$H,H3644),""),"")</f>
        <v/>
      </c>
      <c r="O3644" s="0" t="str">
        <f aca="false">IF(G3644=1,IF(COUNTIF(I$2:I3644,I3644)=1,COUNTIF($I:$I,I3644),""),"")</f>
        <v/>
      </c>
      <c r="P3644" s="38" t="str">
        <f aca="false">IF(G3644=1,IF(COUNTIFS(C$2:C3644,C3644,G$2:G3644,1)=1,COUNTIFS($C:$C,C3644,$G:$G,1)+ROW()/10000000,""),"")</f>
        <v/>
      </c>
      <c r="Q3644" s="0" t="str">
        <f aca="false">IF(K3644=1,IF(COUNTIFS(C$2:C3644,C3644,K$2:K3644,1)=1,1,0),"")</f>
        <v/>
      </c>
      <c r="R3644" s="0" t="str">
        <f aca="false">IF(M3644=1,IF(COUNTIFS(C$2:C3644,C3644,M$2:M3644,1)=1,1,0),"")</f>
        <v/>
      </c>
      <c r="S3644" s="0" t="str">
        <f aca="false">IF(L3644=1,IF(COUNTIFS(C$2:C3644,C3644,L$2:L3644,1)=1,1,0),"")</f>
        <v/>
      </c>
      <c r="T3644" s="38" t="str">
        <f aca="false">IF(N3644="","",N3644+ROW()/10000000)</f>
        <v/>
      </c>
      <c r="U3644" s="0" t="str">
        <f aca="false">IF(G3644=1,IF(B3644="",1,0),"")</f>
        <v/>
      </c>
    </row>
    <row r="3645" customFormat="false" ht="15" hidden="false" customHeight="false" outlineLevel="0" collapsed="false">
      <c r="A3645" s="35"/>
      <c r="B3645" s="35"/>
      <c r="G3645" s="0" t="str">
        <f aca="false">IF(A3645="","",IF(AND(A3645&gt;=Debut,A3645&lt;Fin),1,0))</f>
        <v/>
      </c>
      <c r="H3645" s="0" t="str">
        <f aca="false">IF(G3645=1,INT(ROUND((A3645-Debut)*86400,0)/600),"")</f>
        <v/>
      </c>
      <c r="I3645" s="0" t="str">
        <f aca="false">IF(G3645=1,INT(ROUND((A3645-Debut)*86400,0)/3600),"")</f>
        <v/>
      </c>
      <c r="J3645" s="0" t="str">
        <f aca="false">IF(OR(A3645="",B3645=""),"",ROUND((B3645-A3645)*86400,0))</f>
        <v/>
      </c>
      <c r="K3645" s="37" t="str">
        <f aca="false">IF(G3645=1,IF(COUNTIFS($C:$C,C3645,$G:$G,1,$A:$A,"&gt;="&amp;(A3645-FenetreInterm/86400),$A:$A,"&lt;="&amp;A3645)&gt;=NbInterm,1,0),"")</f>
        <v/>
      </c>
      <c r="L3645" s="37" t="str">
        <f aca="false">IF(G3645=1,IF(B3645="",0,IF(J3645&lt;SeuilFugitive,1,0)),"")</f>
        <v/>
      </c>
      <c r="M3645" s="37" t="str">
        <f aca="false">IF(G3645=1,IF(B3645="",IF((Fin-A3645)*24&gt;SeuilFigee,1,0),IF(J3645&gt;SeuilFigee*3600,1,0)),"")</f>
        <v/>
      </c>
      <c r="N3645" s="0" t="str">
        <f aca="false">IF(G3645=1,IF(COUNTIF(H$2:H3645,H3645)=1,COUNTIF($H:$H,H3645),""),"")</f>
        <v/>
      </c>
      <c r="O3645" s="0" t="str">
        <f aca="false">IF(G3645=1,IF(COUNTIF(I$2:I3645,I3645)=1,COUNTIF($I:$I,I3645),""),"")</f>
        <v/>
      </c>
      <c r="P3645" s="38" t="str">
        <f aca="false">IF(G3645=1,IF(COUNTIFS(C$2:C3645,C3645,G$2:G3645,1)=1,COUNTIFS($C:$C,C3645,$G:$G,1)+ROW()/10000000,""),"")</f>
        <v/>
      </c>
      <c r="Q3645" s="0" t="str">
        <f aca="false">IF(K3645=1,IF(COUNTIFS(C$2:C3645,C3645,K$2:K3645,1)=1,1,0),"")</f>
        <v/>
      </c>
      <c r="R3645" s="0" t="str">
        <f aca="false">IF(M3645=1,IF(COUNTIFS(C$2:C3645,C3645,M$2:M3645,1)=1,1,0),"")</f>
        <v/>
      </c>
      <c r="S3645" s="0" t="str">
        <f aca="false">IF(L3645=1,IF(COUNTIFS(C$2:C3645,C3645,L$2:L3645,1)=1,1,0),"")</f>
        <v/>
      </c>
      <c r="T3645" s="38" t="str">
        <f aca="false">IF(N3645="","",N3645+ROW()/10000000)</f>
        <v/>
      </c>
      <c r="U3645" s="0" t="str">
        <f aca="false">IF(G3645=1,IF(B3645="",1,0),"")</f>
        <v/>
      </c>
    </row>
    <row r="3646" customFormat="false" ht="15" hidden="false" customHeight="false" outlineLevel="0" collapsed="false">
      <c r="A3646" s="35"/>
      <c r="B3646" s="35"/>
      <c r="G3646" s="0" t="str">
        <f aca="false">IF(A3646="","",IF(AND(A3646&gt;=Debut,A3646&lt;Fin),1,0))</f>
        <v/>
      </c>
      <c r="H3646" s="0" t="str">
        <f aca="false">IF(G3646=1,INT(ROUND((A3646-Debut)*86400,0)/600),"")</f>
        <v/>
      </c>
      <c r="I3646" s="0" t="str">
        <f aca="false">IF(G3646=1,INT(ROUND((A3646-Debut)*86400,0)/3600),"")</f>
        <v/>
      </c>
      <c r="J3646" s="0" t="str">
        <f aca="false">IF(OR(A3646="",B3646=""),"",ROUND((B3646-A3646)*86400,0))</f>
        <v/>
      </c>
      <c r="K3646" s="37" t="str">
        <f aca="false">IF(G3646=1,IF(COUNTIFS($C:$C,C3646,$G:$G,1,$A:$A,"&gt;="&amp;(A3646-FenetreInterm/86400),$A:$A,"&lt;="&amp;A3646)&gt;=NbInterm,1,0),"")</f>
        <v/>
      </c>
      <c r="L3646" s="37" t="str">
        <f aca="false">IF(G3646=1,IF(B3646="",0,IF(J3646&lt;SeuilFugitive,1,0)),"")</f>
        <v/>
      </c>
      <c r="M3646" s="37" t="str">
        <f aca="false">IF(G3646=1,IF(B3646="",IF((Fin-A3646)*24&gt;SeuilFigee,1,0),IF(J3646&gt;SeuilFigee*3600,1,0)),"")</f>
        <v/>
      </c>
      <c r="N3646" s="0" t="str">
        <f aca="false">IF(G3646=1,IF(COUNTIF(H$2:H3646,H3646)=1,COUNTIF($H:$H,H3646),""),"")</f>
        <v/>
      </c>
      <c r="O3646" s="0" t="str">
        <f aca="false">IF(G3646=1,IF(COUNTIF(I$2:I3646,I3646)=1,COUNTIF($I:$I,I3646),""),"")</f>
        <v/>
      </c>
      <c r="P3646" s="38" t="str">
        <f aca="false">IF(G3646=1,IF(COUNTIFS(C$2:C3646,C3646,G$2:G3646,1)=1,COUNTIFS($C:$C,C3646,$G:$G,1)+ROW()/10000000,""),"")</f>
        <v/>
      </c>
      <c r="Q3646" s="0" t="str">
        <f aca="false">IF(K3646=1,IF(COUNTIFS(C$2:C3646,C3646,K$2:K3646,1)=1,1,0),"")</f>
        <v/>
      </c>
      <c r="R3646" s="0" t="str">
        <f aca="false">IF(M3646=1,IF(COUNTIFS(C$2:C3646,C3646,M$2:M3646,1)=1,1,0),"")</f>
        <v/>
      </c>
      <c r="S3646" s="0" t="str">
        <f aca="false">IF(L3646=1,IF(COUNTIFS(C$2:C3646,C3646,L$2:L3646,1)=1,1,0),"")</f>
        <v/>
      </c>
      <c r="T3646" s="38" t="str">
        <f aca="false">IF(N3646="","",N3646+ROW()/10000000)</f>
        <v/>
      </c>
      <c r="U3646" s="0" t="str">
        <f aca="false">IF(G3646=1,IF(B3646="",1,0),"")</f>
        <v/>
      </c>
    </row>
    <row r="3647" customFormat="false" ht="15" hidden="false" customHeight="false" outlineLevel="0" collapsed="false">
      <c r="A3647" s="35"/>
      <c r="B3647" s="35"/>
      <c r="G3647" s="0" t="str">
        <f aca="false">IF(A3647="","",IF(AND(A3647&gt;=Debut,A3647&lt;Fin),1,0))</f>
        <v/>
      </c>
      <c r="H3647" s="0" t="str">
        <f aca="false">IF(G3647=1,INT(ROUND((A3647-Debut)*86400,0)/600),"")</f>
        <v/>
      </c>
      <c r="I3647" s="0" t="str">
        <f aca="false">IF(G3647=1,INT(ROUND((A3647-Debut)*86400,0)/3600),"")</f>
        <v/>
      </c>
      <c r="J3647" s="0" t="str">
        <f aca="false">IF(OR(A3647="",B3647=""),"",ROUND((B3647-A3647)*86400,0))</f>
        <v/>
      </c>
      <c r="K3647" s="37" t="str">
        <f aca="false">IF(G3647=1,IF(COUNTIFS($C:$C,C3647,$G:$G,1,$A:$A,"&gt;="&amp;(A3647-FenetreInterm/86400),$A:$A,"&lt;="&amp;A3647)&gt;=NbInterm,1,0),"")</f>
        <v/>
      </c>
      <c r="L3647" s="37" t="str">
        <f aca="false">IF(G3647=1,IF(B3647="",0,IF(J3647&lt;SeuilFugitive,1,0)),"")</f>
        <v/>
      </c>
      <c r="M3647" s="37" t="str">
        <f aca="false">IF(G3647=1,IF(B3647="",IF((Fin-A3647)*24&gt;SeuilFigee,1,0),IF(J3647&gt;SeuilFigee*3600,1,0)),"")</f>
        <v/>
      </c>
      <c r="N3647" s="0" t="str">
        <f aca="false">IF(G3647=1,IF(COUNTIF(H$2:H3647,H3647)=1,COUNTIF($H:$H,H3647),""),"")</f>
        <v/>
      </c>
      <c r="O3647" s="0" t="str">
        <f aca="false">IF(G3647=1,IF(COUNTIF(I$2:I3647,I3647)=1,COUNTIF($I:$I,I3647),""),"")</f>
        <v/>
      </c>
      <c r="P3647" s="38" t="str">
        <f aca="false">IF(G3647=1,IF(COUNTIFS(C$2:C3647,C3647,G$2:G3647,1)=1,COUNTIFS($C:$C,C3647,$G:$G,1)+ROW()/10000000,""),"")</f>
        <v/>
      </c>
      <c r="Q3647" s="0" t="str">
        <f aca="false">IF(K3647=1,IF(COUNTIFS(C$2:C3647,C3647,K$2:K3647,1)=1,1,0),"")</f>
        <v/>
      </c>
      <c r="R3647" s="0" t="str">
        <f aca="false">IF(M3647=1,IF(COUNTIFS(C$2:C3647,C3647,M$2:M3647,1)=1,1,0),"")</f>
        <v/>
      </c>
      <c r="S3647" s="0" t="str">
        <f aca="false">IF(L3647=1,IF(COUNTIFS(C$2:C3647,C3647,L$2:L3647,1)=1,1,0),"")</f>
        <v/>
      </c>
      <c r="T3647" s="38" t="str">
        <f aca="false">IF(N3647="","",N3647+ROW()/10000000)</f>
        <v/>
      </c>
      <c r="U3647" s="0" t="str">
        <f aca="false">IF(G3647=1,IF(B3647="",1,0),"")</f>
        <v/>
      </c>
    </row>
    <row r="3648" customFormat="false" ht="15" hidden="false" customHeight="false" outlineLevel="0" collapsed="false">
      <c r="A3648" s="35"/>
      <c r="B3648" s="35"/>
      <c r="G3648" s="0" t="str">
        <f aca="false">IF(A3648="","",IF(AND(A3648&gt;=Debut,A3648&lt;Fin),1,0))</f>
        <v/>
      </c>
      <c r="H3648" s="0" t="str">
        <f aca="false">IF(G3648=1,INT(ROUND((A3648-Debut)*86400,0)/600),"")</f>
        <v/>
      </c>
      <c r="I3648" s="0" t="str">
        <f aca="false">IF(G3648=1,INT(ROUND((A3648-Debut)*86400,0)/3600),"")</f>
        <v/>
      </c>
      <c r="J3648" s="0" t="str">
        <f aca="false">IF(OR(A3648="",B3648=""),"",ROUND((B3648-A3648)*86400,0))</f>
        <v/>
      </c>
      <c r="K3648" s="37" t="str">
        <f aca="false">IF(G3648=1,IF(COUNTIFS($C:$C,C3648,$G:$G,1,$A:$A,"&gt;="&amp;(A3648-FenetreInterm/86400),$A:$A,"&lt;="&amp;A3648)&gt;=NbInterm,1,0),"")</f>
        <v/>
      </c>
      <c r="L3648" s="37" t="str">
        <f aca="false">IF(G3648=1,IF(B3648="",0,IF(J3648&lt;SeuilFugitive,1,0)),"")</f>
        <v/>
      </c>
      <c r="M3648" s="37" t="str">
        <f aca="false">IF(G3648=1,IF(B3648="",IF((Fin-A3648)*24&gt;SeuilFigee,1,0),IF(J3648&gt;SeuilFigee*3600,1,0)),"")</f>
        <v/>
      </c>
      <c r="N3648" s="0" t="str">
        <f aca="false">IF(G3648=1,IF(COUNTIF(H$2:H3648,H3648)=1,COUNTIF($H:$H,H3648),""),"")</f>
        <v/>
      </c>
      <c r="O3648" s="0" t="str">
        <f aca="false">IF(G3648=1,IF(COUNTIF(I$2:I3648,I3648)=1,COUNTIF($I:$I,I3648),""),"")</f>
        <v/>
      </c>
      <c r="P3648" s="38" t="str">
        <f aca="false">IF(G3648=1,IF(COUNTIFS(C$2:C3648,C3648,G$2:G3648,1)=1,COUNTIFS($C:$C,C3648,$G:$G,1)+ROW()/10000000,""),"")</f>
        <v/>
      </c>
      <c r="Q3648" s="0" t="str">
        <f aca="false">IF(K3648=1,IF(COUNTIFS(C$2:C3648,C3648,K$2:K3648,1)=1,1,0),"")</f>
        <v/>
      </c>
      <c r="R3648" s="0" t="str">
        <f aca="false">IF(M3648=1,IF(COUNTIFS(C$2:C3648,C3648,M$2:M3648,1)=1,1,0),"")</f>
        <v/>
      </c>
      <c r="S3648" s="0" t="str">
        <f aca="false">IF(L3648=1,IF(COUNTIFS(C$2:C3648,C3648,L$2:L3648,1)=1,1,0),"")</f>
        <v/>
      </c>
      <c r="T3648" s="38" t="str">
        <f aca="false">IF(N3648="","",N3648+ROW()/10000000)</f>
        <v/>
      </c>
      <c r="U3648" s="0" t="str">
        <f aca="false">IF(G3648=1,IF(B3648="",1,0),"")</f>
        <v/>
      </c>
    </row>
    <row r="3649" customFormat="false" ht="15" hidden="false" customHeight="false" outlineLevel="0" collapsed="false">
      <c r="A3649" s="35"/>
      <c r="B3649" s="35"/>
      <c r="G3649" s="0" t="str">
        <f aca="false">IF(A3649="","",IF(AND(A3649&gt;=Debut,A3649&lt;Fin),1,0))</f>
        <v/>
      </c>
      <c r="H3649" s="0" t="str">
        <f aca="false">IF(G3649=1,INT(ROUND((A3649-Debut)*86400,0)/600),"")</f>
        <v/>
      </c>
      <c r="I3649" s="0" t="str">
        <f aca="false">IF(G3649=1,INT(ROUND((A3649-Debut)*86400,0)/3600),"")</f>
        <v/>
      </c>
      <c r="J3649" s="0" t="str">
        <f aca="false">IF(OR(A3649="",B3649=""),"",ROUND((B3649-A3649)*86400,0))</f>
        <v/>
      </c>
      <c r="K3649" s="37" t="str">
        <f aca="false">IF(G3649=1,IF(COUNTIFS($C:$C,C3649,$G:$G,1,$A:$A,"&gt;="&amp;(A3649-FenetreInterm/86400),$A:$A,"&lt;="&amp;A3649)&gt;=NbInterm,1,0),"")</f>
        <v/>
      </c>
      <c r="L3649" s="37" t="str">
        <f aca="false">IF(G3649=1,IF(B3649="",0,IF(J3649&lt;SeuilFugitive,1,0)),"")</f>
        <v/>
      </c>
      <c r="M3649" s="37" t="str">
        <f aca="false">IF(G3649=1,IF(B3649="",IF((Fin-A3649)*24&gt;SeuilFigee,1,0),IF(J3649&gt;SeuilFigee*3600,1,0)),"")</f>
        <v/>
      </c>
      <c r="N3649" s="0" t="str">
        <f aca="false">IF(G3649=1,IF(COUNTIF(H$2:H3649,H3649)=1,COUNTIF($H:$H,H3649),""),"")</f>
        <v/>
      </c>
      <c r="O3649" s="0" t="str">
        <f aca="false">IF(G3649=1,IF(COUNTIF(I$2:I3649,I3649)=1,COUNTIF($I:$I,I3649),""),"")</f>
        <v/>
      </c>
      <c r="P3649" s="38" t="str">
        <f aca="false">IF(G3649=1,IF(COUNTIFS(C$2:C3649,C3649,G$2:G3649,1)=1,COUNTIFS($C:$C,C3649,$G:$G,1)+ROW()/10000000,""),"")</f>
        <v/>
      </c>
      <c r="Q3649" s="0" t="str">
        <f aca="false">IF(K3649=1,IF(COUNTIFS(C$2:C3649,C3649,K$2:K3649,1)=1,1,0),"")</f>
        <v/>
      </c>
      <c r="R3649" s="0" t="str">
        <f aca="false">IF(M3649=1,IF(COUNTIFS(C$2:C3649,C3649,M$2:M3649,1)=1,1,0),"")</f>
        <v/>
      </c>
      <c r="S3649" s="0" t="str">
        <f aca="false">IF(L3649=1,IF(COUNTIFS(C$2:C3649,C3649,L$2:L3649,1)=1,1,0),"")</f>
        <v/>
      </c>
      <c r="T3649" s="38" t="str">
        <f aca="false">IF(N3649="","",N3649+ROW()/10000000)</f>
        <v/>
      </c>
      <c r="U3649" s="0" t="str">
        <f aca="false">IF(G3649=1,IF(B3649="",1,0),"")</f>
        <v/>
      </c>
    </row>
    <row r="3650" customFormat="false" ht="15" hidden="false" customHeight="false" outlineLevel="0" collapsed="false">
      <c r="A3650" s="35"/>
      <c r="B3650" s="35"/>
      <c r="G3650" s="0" t="str">
        <f aca="false">IF(A3650="","",IF(AND(A3650&gt;=Debut,A3650&lt;Fin),1,0))</f>
        <v/>
      </c>
      <c r="H3650" s="0" t="str">
        <f aca="false">IF(G3650=1,INT(ROUND((A3650-Debut)*86400,0)/600),"")</f>
        <v/>
      </c>
      <c r="I3650" s="0" t="str">
        <f aca="false">IF(G3650=1,INT(ROUND((A3650-Debut)*86400,0)/3600),"")</f>
        <v/>
      </c>
      <c r="J3650" s="0" t="str">
        <f aca="false">IF(OR(A3650="",B3650=""),"",ROUND((B3650-A3650)*86400,0))</f>
        <v/>
      </c>
      <c r="K3650" s="37" t="str">
        <f aca="false">IF(G3650=1,IF(COUNTIFS($C:$C,C3650,$G:$G,1,$A:$A,"&gt;="&amp;(A3650-FenetreInterm/86400),$A:$A,"&lt;="&amp;A3650)&gt;=NbInterm,1,0),"")</f>
        <v/>
      </c>
      <c r="L3650" s="37" t="str">
        <f aca="false">IF(G3650=1,IF(B3650="",0,IF(J3650&lt;SeuilFugitive,1,0)),"")</f>
        <v/>
      </c>
      <c r="M3650" s="37" t="str">
        <f aca="false">IF(G3650=1,IF(B3650="",IF((Fin-A3650)*24&gt;SeuilFigee,1,0),IF(J3650&gt;SeuilFigee*3600,1,0)),"")</f>
        <v/>
      </c>
      <c r="N3650" s="0" t="str">
        <f aca="false">IF(G3650=1,IF(COUNTIF(H$2:H3650,H3650)=1,COUNTIF($H:$H,H3650),""),"")</f>
        <v/>
      </c>
      <c r="O3650" s="0" t="str">
        <f aca="false">IF(G3650=1,IF(COUNTIF(I$2:I3650,I3650)=1,COUNTIF($I:$I,I3650),""),"")</f>
        <v/>
      </c>
      <c r="P3650" s="38" t="str">
        <f aca="false">IF(G3650=1,IF(COUNTIFS(C$2:C3650,C3650,G$2:G3650,1)=1,COUNTIFS($C:$C,C3650,$G:$G,1)+ROW()/10000000,""),"")</f>
        <v/>
      </c>
      <c r="Q3650" s="0" t="str">
        <f aca="false">IF(K3650=1,IF(COUNTIFS(C$2:C3650,C3650,K$2:K3650,1)=1,1,0),"")</f>
        <v/>
      </c>
      <c r="R3650" s="0" t="str">
        <f aca="false">IF(M3650=1,IF(COUNTIFS(C$2:C3650,C3650,M$2:M3650,1)=1,1,0),"")</f>
        <v/>
      </c>
      <c r="S3650" s="0" t="str">
        <f aca="false">IF(L3650=1,IF(COUNTIFS(C$2:C3650,C3650,L$2:L3650,1)=1,1,0),"")</f>
        <v/>
      </c>
      <c r="T3650" s="38" t="str">
        <f aca="false">IF(N3650="","",N3650+ROW()/10000000)</f>
        <v/>
      </c>
      <c r="U3650" s="0" t="str">
        <f aca="false">IF(G3650=1,IF(B3650="",1,0),"")</f>
        <v/>
      </c>
    </row>
    <row r="3651" customFormat="false" ht="15" hidden="false" customHeight="false" outlineLevel="0" collapsed="false">
      <c r="A3651" s="35"/>
      <c r="B3651" s="35"/>
      <c r="G3651" s="0" t="str">
        <f aca="false">IF(A3651="","",IF(AND(A3651&gt;=Debut,A3651&lt;Fin),1,0))</f>
        <v/>
      </c>
      <c r="H3651" s="0" t="str">
        <f aca="false">IF(G3651=1,INT(ROUND((A3651-Debut)*86400,0)/600),"")</f>
        <v/>
      </c>
      <c r="I3651" s="0" t="str">
        <f aca="false">IF(G3651=1,INT(ROUND((A3651-Debut)*86400,0)/3600),"")</f>
        <v/>
      </c>
      <c r="J3651" s="0" t="str">
        <f aca="false">IF(OR(A3651="",B3651=""),"",ROUND((B3651-A3651)*86400,0))</f>
        <v/>
      </c>
      <c r="K3651" s="37" t="str">
        <f aca="false">IF(G3651=1,IF(COUNTIFS($C:$C,C3651,$G:$G,1,$A:$A,"&gt;="&amp;(A3651-FenetreInterm/86400),$A:$A,"&lt;="&amp;A3651)&gt;=NbInterm,1,0),"")</f>
        <v/>
      </c>
      <c r="L3651" s="37" t="str">
        <f aca="false">IF(G3651=1,IF(B3651="",0,IF(J3651&lt;SeuilFugitive,1,0)),"")</f>
        <v/>
      </c>
      <c r="M3651" s="37" t="str">
        <f aca="false">IF(G3651=1,IF(B3651="",IF((Fin-A3651)*24&gt;SeuilFigee,1,0),IF(J3651&gt;SeuilFigee*3600,1,0)),"")</f>
        <v/>
      </c>
      <c r="N3651" s="0" t="str">
        <f aca="false">IF(G3651=1,IF(COUNTIF(H$2:H3651,H3651)=1,COUNTIF($H:$H,H3651),""),"")</f>
        <v/>
      </c>
      <c r="O3651" s="0" t="str">
        <f aca="false">IF(G3651=1,IF(COUNTIF(I$2:I3651,I3651)=1,COUNTIF($I:$I,I3651),""),"")</f>
        <v/>
      </c>
      <c r="P3651" s="38" t="str">
        <f aca="false">IF(G3651=1,IF(COUNTIFS(C$2:C3651,C3651,G$2:G3651,1)=1,COUNTIFS($C:$C,C3651,$G:$G,1)+ROW()/10000000,""),"")</f>
        <v/>
      </c>
      <c r="Q3651" s="0" t="str">
        <f aca="false">IF(K3651=1,IF(COUNTIFS(C$2:C3651,C3651,K$2:K3651,1)=1,1,0),"")</f>
        <v/>
      </c>
      <c r="R3651" s="0" t="str">
        <f aca="false">IF(M3651=1,IF(COUNTIFS(C$2:C3651,C3651,M$2:M3651,1)=1,1,0),"")</f>
        <v/>
      </c>
      <c r="S3651" s="0" t="str">
        <f aca="false">IF(L3651=1,IF(COUNTIFS(C$2:C3651,C3651,L$2:L3651,1)=1,1,0),"")</f>
        <v/>
      </c>
      <c r="T3651" s="38" t="str">
        <f aca="false">IF(N3651="","",N3651+ROW()/10000000)</f>
        <v/>
      </c>
      <c r="U3651" s="0" t="str">
        <f aca="false">IF(G3651=1,IF(B3651="",1,0),"")</f>
        <v/>
      </c>
    </row>
    <row r="3652" customFormat="false" ht="15" hidden="false" customHeight="false" outlineLevel="0" collapsed="false">
      <c r="A3652" s="35"/>
      <c r="B3652" s="35"/>
      <c r="G3652" s="0" t="str">
        <f aca="false">IF(A3652="","",IF(AND(A3652&gt;=Debut,A3652&lt;Fin),1,0))</f>
        <v/>
      </c>
      <c r="H3652" s="0" t="str">
        <f aca="false">IF(G3652=1,INT(ROUND((A3652-Debut)*86400,0)/600),"")</f>
        <v/>
      </c>
      <c r="I3652" s="0" t="str">
        <f aca="false">IF(G3652=1,INT(ROUND((A3652-Debut)*86400,0)/3600),"")</f>
        <v/>
      </c>
      <c r="J3652" s="0" t="str">
        <f aca="false">IF(OR(A3652="",B3652=""),"",ROUND((B3652-A3652)*86400,0))</f>
        <v/>
      </c>
      <c r="K3652" s="37" t="str">
        <f aca="false">IF(G3652=1,IF(COUNTIFS($C:$C,C3652,$G:$G,1,$A:$A,"&gt;="&amp;(A3652-FenetreInterm/86400),$A:$A,"&lt;="&amp;A3652)&gt;=NbInterm,1,0),"")</f>
        <v/>
      </c>
      <c r="L3652" s="37" t="str">
        <f aca="false">IF(G3652=1,IF(B3652="",0,IF(J3652&lt;SeuilFugitive,1,0)),"")</f>
        <v/>
      </c>
      <c r="M3652" s="37" t="str">
        <f aca="false">IF(G3652=1,IF(B3652="",IF((Fin-A3652)*24&gt;SeuilFigee,1,0),IF(J3652&gt;SeuilFigee*3600,1,0)),"")</f>
        <v/>
      </c>
      <c r="N3652" s="0" t="str">
        <f aca="false">IF(G3652=1,IF(COUNTIF(H$2:H3652,H3652)=1,COUNTIF($H:$H,H3652),""),"")</f>
        <v/>
      </c>
      <c r="O3652" s="0" t="str">
        <f aca="false">IF(G3652=1,IF(COUNTIF(I$2:I3652,I3652)=1,COUNTIF($I:$I,I3652),""),"")</f>
        <v/>
      </c>
      <c r="P3652" s="38" t="str">
        <f aca="false">IF(G3652=1,IF(COUNTIFS(C$2:C3652,C3652,G$2:G3652,1)=1,COUNTIFS($C:$C,C3652,$G:$G,1)+ROW()/10000000,""),"")</f>
        <v/>
      </c>
      <c r="Q3652" s="0" t="str">
        <f aca="false">IF(K3652=1,IF(COUNTIFS(C$2:C3652,C3652,K$2:K3652,1)=1,1,0),"")</f>
        <v/>
      </c>
      <c r="R3652" s="0" t="str">
        <f aca="false">IF(M3652=1,IF(COUNTIFS(C$2:C3652,C3652,M$2:M3652,1)=1,1,0),"")</f>
        <v/>
      </c>
      <c r="S3652" s="0" t="str">
        <f aca="false">IF(L3652=1,IF(COUNTIFS(C$2:C3652,C3652,L$2:L3652,1)=1,1,0),"")</f>
        <v/>
      </c>
      <c r="T3652" s="38" t="str">
        <f aca="false">IF(N3652="","",N3652+ROW()/10000000)</f>
        <v/>
      </c>
      <c r="U3652" s="0" t="str">
        <f aca="false">IF(G3652=1,IF(B3652="",1,0),"")</f>
        <v/>
      </c>
    </row>
    <row r="3653" customFormat="false" ht="15" hidden="false" customHeight="false" outlineLevel="0" collapsed="false">
      <c r="A3653" s="35"/>
      <c r="B3653" s="35"/>
      <c r="G3653" s="0" t="str">
        <f aca="false">IF(A3653="","",IF(AND(A3653&gt;=Debut,A3653&lt;Fin),1,0))</f>
        <v/>
      </c>
      <c r="H3653" s="0" t="str">
        <f aca="false">IF(G3653=1,INT(ROUND((A3653-Debut)*86400,0)/600),"")</f>
        <v/>
      </c>
      <c r="I3653" s="0" t="str">
        <f aca="false">IF(G3653=1,INT(ROUND((A3653-Debut)*86400,0)/3600),"")</f>
        <v/>
      </c>
      <c r="J3653" s="0" t="str">
        <f aca="false">IF(OR(A3653="",B3653=""),"",ROUND((B3653-A3653)*86400,0))</f>
        <v/>
      </c>
      <c r="K3653" s="37" t="str">
        <f aca="false">IF(G3653=1,IF(COUNTIFS($C:$C,C3653,$G:$G,1,$A:$A,"&gt;="&amp;(A3653-FenetreInterm/86400),$A:$A,"&lt;="&amp;A3653)&gt;=NbInterm,1,0),"")</f>
        <v/>
      </c>
      <c r="L3653" s="37" t="str">
        <f aca="false">IF(G3653=1,IF(B3653="",0,IF(J3653&lt;SeuilFugitive,1,0)),"")</f>
        <v/>
      </c>
      <c r="M3653" s="37" t="str">
        <f aca="false">IF(G3653=1,IF(B3653="",IF((Fin-A3653)*24&gt;SeuilFigee,1,0),IF(J3653&gt;SeuilFigee*3600,1,0)),"")</f>
        <v/>
      </c>
      <c r="N3653" s="0" t="str">
        <f aca="false">IF(G3653=1,IF(COUNTIF(H$2:H3653,H3653)=1,COUNTIF($H:$H,H3653),""),"")</f>
        <v/>
      </c>
      <c r="O3653" s="0" t="str">
        <f aca="false">IF(G3653=1,IF(COUNTIF(I$2:I3653,I3653)=1,COUNTIF($I:$I,I3653),""),"")</f>
        <v/>
      </c>
      <c r="P3653" s="38" t="str">
        <f aca="false">IF(G3653=1,IF(COUNTIFS(C$2:C3653,C3653,G$2:G3653,1)=1,COUNTIFS($C:$C,C3653,$G:$G,1)+ROW()/10000000,""),"")</f>
        <v/>
      </c>
      <c r="Q3653" s="0" t="str">
        <f aca="false">IF(K3653=1,IF(COUNTIFS(C$2:C3653,C3653,K$2:K3653,1)=1,1,0),"")</f>
        <v/>
      </c>
      <c r="R3653" s="0" t="str">
        <f aca="false">IF(M3653=1,IF(COUNTIFS(C$2:C3653,C3653,M$2:M3653,1)=1,1,0),"")</f>
        <v/>
      </c>
      <c r="S3653" s="0" t="str">
        <f aca="false">IF(L3653=1,IF(COUNTIFS(C$2:C3653,C3653,L$2:L3653,1)=1,1,0),"")</f>
        <v/>
      </c>
      <c r="T3653" s="38" t="str">
        <f aca="false">IF(N3653="","",N3653+ROW()/10000000)</f>
        <v/>
      </c>
      <c r="U3653" s="0" t="str">
        <f aca="false">IF(G3653=1,IF(B3653="",1,0),"")</f>
        <v/>
      </c>
    </row>
    <row r="3654" customFormat="false" ht="15" hidden="false" customHeight="false" outlineLevel="0" collapsed="false">
      <c r="A3654" s="35"/>
      <c r="B3654" s="35"/>
      <c r="G3654" s="0" t="str">
        <f aca="false">IF(A3654="","",IF(AND(A3654&gt;=Debut,A3654&lt;Fin),1,0))</f>
        <v/>
      </c>
      <c r="H3654" s="0" t="str">
        <f aca="false">IF(G3654=1,INT(ROUND((A3654-Debut)*86400,0)/600),"")</f>
        <v/>
      </c>
      <c r="I3654" s="0" t="str">
        <f aca="false">IF(G3654=1,INT(ROUND((A3654-Debut)*86400,0)/3600),"")</f>
        <v/>
      </c>
      <c r="J3654" s="0" t="str">
        <f aca="false">IF(OR(A3654="",B3654=""),"",ROUND((B3654-A3654)*86400,0))</f>
        <v/>
      </c>
      <c r="K3654" s="37" t="str">
        <f aca="false">IF(G3654=1,IF(COUNTIFS($C:$C,C3654,$G:$G,1,$A:$A,"&gt;="&amp;(A3654-FenetreInterm/86400),$A:$A,"&lt;="&amp;A3654)&gt;=NbInterm,1,0),"")</f>
        <v/>
      </c>
      <c r="L3654" s="37" t="str">
        <f aca="false">IF(G3654=1,IF(B3654="",0,IF(J3654&lt;SeuilFugitive,1,0)),"")</f>
        <v/>
      </c>
      <c r="M3654" s="37" t="str">
        <f aca="false">IF(G3654=1,IF(B3654="",IF((Fin-A3654)*24&gt;SeuilFigee,1,0),IF(J3654&gt;SeuilFigee*3600,1,0)),"")</f>
        <v/>
      </c>
      <c r="N3654" s="0" t="str">
        <f aca="false">IF(G3654=1,IF(COUNTIF(H$2:H3654,H3654)=1,COUNTIF($H:$H,H3654),""),"")</f>
        <v/>
      </c>
      <c r="O3654" s="0" t="str">
        <f aca="false">IF(G3654=1,IF(COUNTIF(I$2:I3654,I3654)=1,COUNTIF($I:$I,I3654),""),"")</f>
        <v/>
      </c>
      <c r="P3654" s="38" t="str">
        <f aca="false">IF(G3654=1,IF(COUNTIFS(C$2:C3654,C3654,G$2:G3654,1)=1,COUNTIFS($C:$C,C3654,$G:$G,1)+ROW()/10000000,""),"")</f>
        <v/>
      </c>
      <c r="Q3654" s="0" t="str">
        <f aca="false">IF(K3654=1,IF(COUNTIFS(C$2:C3654,C3654,K$2:K3654,1)=1,1,0),"")</f>
        <v/>
      </c>
      <c r="R3654" s="0" t="str">
        <f aca="false">IF(M3654=1,IF(COUNTIFS(C$2:C3654,C3654,M$2:M3654,1)=1,1,0),"")</f>
        <v/>
      </c>
      <c r="S3654" s="0" t="str">
        <f aca="false">IF(L3654=1,IF(COUNTIFS(C$2:C3654,C3654,L$2:L3654,1)=1,1,0),"")</f>
        <v/>
      </c>
      <c r="T3654" s="38" t="str">
        <f aca="false">IF(N3654="","",N3654+ROW()/10000000)</f>
        <v/>
      </c>
      <c r="U3654" s="0" t="str">
        <f aca="false">IF(G3654=1,IF(B3654="",1,0),"")</f>
        <v/>
      </c>
    </row>
    <row r="3655" customFormat="false" ht="15" hidden="false" customHeight="false" outlineLevel="0" collapsed="false">
      <c r="A3655" s="35"/>
      <c r="B3655" s="35"/>
      <c r="G3655" s="0" t="str">
        <f aca="false">IF(A3655="","",IF(AND(A3655&gt;=Debut,A3655&lt;Fin),1,0))</f>
        <v/>
      </c>
      <c r="H3655" s="0" t="str">
        <f aca="false">IF(G3655=1,INT(ROUND((A3655-Debut)*86400,0)/600),"")</f>
        <v/>
      </c>
      <c r="I3655" s="0" t="str">
        <f aca="false">IF(G3655=1,INT(ROUND((A3655-Debut)*86400,0)/3600),"")</f>
        <v/>
      </c>
      <c r="J3655" s="0" t="str">
        <f aca="false">IF(OR(A3655="",B3655=""),"",ROUND((B3655-A3655)*86400,0))</f>
        <v/>
      </c>
      <c r="K3655" s="37" t="str">
        <f aca="false">IF(G3655=1,IF(COUNTIFS($C:$C,C3655,$G:$G,1,$A:$A,"&gt;="&amp;(A3655-FenetreInterm/86400),$A:$A,"&lt;="&amp;A3655)&gt;=NbInterm,1,0),"")</f>
        <v/>
      </c>
      <c r="L3655" s="37" t="str">
        <f aca="false">IF(G3655=1,IF(B3655="",0,IF(J3655&lt;SeuilFugitive,1,0)),"")</f>
        <v/>
      </c>
      <c r="M3655" s="37" t="str">
        <f aca="false">IF(G3655=1,IF(B3655="",IF((Fin-A3655)*24&gt;SeuilFigee,1,0),IF(J3655&gt;SeuilFigee*3600,1,0)),"")</f>
        <v/>
      </c>
      <c r="N3655" s="0" t="str">
        <f aca="false">IF(G3655=1,IF(COUNTIF(H$2:H3655,H3655)=1,COUNTIF($H:$H,H3655),""),"")</f>
        <v/>
      </c>
      <c r="O3655" s="0" t="str">
        <f aca="false">IF(G3655=1,IF(COUNTIF(I$2:I3655,I3655)=1,COUNTIF($I:$I,I3655),""),"")</f>
        <v/>
      </c>
      <c r="P3655" s="38" t="str">
        <f aca="false">IF(G3655=1,IF(COUNTIFS(C$2:C3655,C3655,G$2:G3655,1)=1,COUNTIFS($C:$C,C3655,$G:$G,1)+ROW()/10000000,""),"")</f>
        <v/>
      </c>
      <c r="Q3655" s="0" t="str">
        <f aca="false">IF(K3655=1,IF(COUNTIFS(C$2:C3655,C3655,K$2:K3655,1)=1,1,0),"")</f>
        <v/>
      </c>
      <c r="R3655" s="0" t="str">
        <f aca="false">IF(M3655=1,IF(COUNTIFS(C$2:C3655,C3655,M$2:M3655,1)=1,1,0),"")</f>
        <v/>
      </c>
      <c r="S3655" s="0" t="str">
        <f aca="false">IF(L3655=1,IF(COUNTIFS(C$2:C3655,C3655,L$2:L3655,1)=1,1,0),"")</f>
        <v/>
      </c>
      <c r="T3655" s="38" t="str">
        <f aca="false">IF(N3655="","",N3655+ROW()/10000000)</f>
        <v/>
      </c>
      <c r="U3655" s="0" t="str">
        <f aca="false">IF(G3655=1,IF(B3655="",1,0),"")</f>
        <v/>
      </c>
    </row>
    <row r="3656" customFormat="false" ht="15" hidden="false" customHeight="false" outlineLevel="0" collapsed="false">
      <c r="A3656" s="35"/>
      <c r="B3656" s="35"/>
      <c r="G3656" s="0" t="str">
        <f aca="false">IF(A3656="","",IF(AND(A3656&gt;=Debut,A3656&lt;Fin),1,0))</f>
        <v/>
      </c>
      <c r="H3656" s="0" t="str">
        <f aca="false">IF(G3656=1,INT(ROUND((A3656-Debut)*86400,0)/600),"")</f>
        <v/>
      </c>
      <c r="I3656" s="0" t="str">
        <f aca="false">IF(G3656=1,INT(ROUND((A3656-Debut)*86400,0)/3600),"")</f>
        <v/>
      </c>
      <c r="J3656" s="0" t="str">
        <f aca="false">IF(OR(A3656="",B3656=""),"",ROUND((B3656-A3656)*86400,0))</f>
        <v/>
      </c>
      <c r="K3656" s="37" t="str">
        <f aca="false">IF(G3656=1,IF(COUNTIFS($C:$C,C3656,$G:$G,1,$A:$A,"&gt;="&amp;(A3656-FenetreInterm/86400),$A:$A,"&lt;="&amp;A3656)&gt;=NbInterm,1,0),"")</f>
        <v/>
      </c>
      <c r="L3656" s="37" t="str">
        <f aca="false">IF(G3656=1,IF(B3656="",0,IF(J3656&lt;SeuilFugitive,1,0)),"")</f>
        <v/>
      </c>
      <c r="M3656" s="37" t="str">
        <f aca="false">IF(G3656=1,IF(B3656="",IF((Fin-A3656)*24&gt;SeuilFigee,1,0),IF(J3656&gt;SeuilFigee*3600,1,0)),"")</f>
        <v/>
      </c>
      <c r="N3656" s="0" t="str">
        <f aca="false">IF(G3656=1,IF(COUNTIF(H$2:H3656,H3656)=1,COUNTIF($H:$H,H3656),""),"")</f>
        <v/>
      </c>
      <c r="O3656" s="0" t="str">
        <f aca="false">IF(G3656=1,IF(COUNTIF(I$2:I3656,I3656)=1,COUNTIF($I:$I,I3656),""),"")</f>
        <v/>
      </c>
      <c r="P3656" s="38" t="str">
        <f aca="false">IF(G3656=1,IF(COUNTIFS(C$2:C3656,C3656,G$2:G3656,1)=1,COUNTIFS($C:$C,C3656,$G:$G,1)+ROW()/10000000,""),"")</f>
        <v/>
      </c>
      <c r="Q3656" s="0" t="str">
        <f aca="false">IF(K3656=1,IF(COUNTIFS(C$2:C3656,C3656,K$2:K3656,1)=1,1,0),"")</f>
        <v/>
      </c>
      <c r="R3656" s="0" t="str">
        <f aca="false">IF(M3656=1,IF(COUNTIFS(C$2:C3656,C3656,M$2:M3656,1)=1,1,0),"")</f>
        <v/>
      </c>
      <c r="S3656" s="0" t="str">
        <f aca="false">IF(L3656=1,IF(COUNTIFS(C$2:C3656,C3656,L$2:L3656,1)=1,1,0),"")</f>
        <v/>
      </c>
      <c r="T3656" s="38" t="str">
        <f aca="false">IF(N3656="","",N3656+ROW()/10000000)</f>
        <v/>
      </c>
      <c r="U3656" s="0" t="str">
        <f aca="false">IF(G3656=1,IF(B3656="",1,0),"")</f>
        <v/>
      </c>
    </row>
    <row r="3657" customFormat="false" ht="15" hidden="false" customHeight="false" outlineLevel="0" collapsed="false">
      <c r="A3657" s="35"/>
      <c r="B3657" s="35"/>
      <c r="G3657" s="0" t="str">
        <f aca="false">IF(A3657="","",IF(AND(A3657&gt;=Debut,A3657&lt;Fin),1,0))</f>
        <v/>
      </c>
      <c r="H3657" s="0" t="str">
        <f aca="false">IF(G3657=1,INT(ROUND((A3657-Debut)*86400,0)/600),"")</f>
        <v/>
      </c>
      <c r="I3657" s="0" t="str">
        <f aca="false">IF(G3657=1,INT(ROUND((A3657-Debut)*86400,0)/3600),"")</f>
        <v/>
      </c>
      <c r="J3657" s="0" t="str">
        <f aca="false">IF(OR(A3657="",B3657=""),"",ROUND((B3657-A3657)*86400,0))</f>
        <v/>
      </c>
      <c r="K3657" s="37" t="str">
        <f aca="false">IF(G3657=1,IF(COUNTIFS($C:$C,C3657,$G:$G,1,$A:$A,"&gt;="&amp;(A3657-FenetreInterm/86400),$A:$A,"&lt;="&amp;A3657)&gt;=NbInterm,1,0),"")</f>
        <v/>
      </c>
      <c r="L3657" s="37" t="str">
        <f aca="false">IF(G3657=1,IF(B3657="",0,IF(J3657&lt;SeuilFugitive,1,0)),"")</f>
        <v/>
      </c>
      <c r="M3657" s="37" t="str">
        <f aca="false">IF(G3657=1,IF(B3657="",IF((Fin-A3657)*24&gt;SeuilFigee,1,0),IF(J3657&gt;SeuilFigee*3600,1,0)),"")</f>
        <v/>
      </c>
      <c r="N3657" s="0" t="str">
        <f aca="false">IF(G3657=1,IF(COUNTIF(H$2:H3657,H3657)=1,COUNTIF($H:$H,H3657),""),"")</f>
        <v/>
      </c>
      <c r="O3657" s="0" t="str">
        <f aca="false">IF(G3657=1,IF(COUNTIF(I$2:I3657,I3657)=1,COUNTIF($I:$I,I3657),""),"")</f>
        <v/>
      </c>
      <c r="P3657" s="38" t="str">
        <f aca="false">IF(G3657=1,IF(COUNTIFS(C$2:C3657,C3657,G$2:G3657,1)=1,COUNTIFS($C:$C,C3657,$G:$G,1)+ROW()/10000000,""),"")</f>
        <v/>
      </c>
      <c r="Q3657" s="0" t="str">
        <f aca="false">IF(K3657=1,IF(COUNTIFS(C$2:C3657,C3657,K$2:K3657,1)=1,1,0),"")</f>
        <v/>
      </c>
      <c r="R3657" s="0" t="str">
        <f aca="false">IF(M3657=1,IF(COUNTIFS(C$2:C3657,C3657,M$2:M3657,1)=1,1,0),"")</f>
        <v/>
      </c>
      <c r="S3657" s="0" t="str">
        <f aca="false">IF(L3657=1,IF(COUNTIFS(C$2:C3657,C3657,L$2:L3657,1)=1,1,0),"")</f>
        <v/>
      </c>
      <c r="T3657" s="38" t="str">
        <f aca="false">IF(N3657="","",N3657+ROW()/10000000)</f>
        <v/>
      </c>
      <c r="U3657" s="0" t="str">
        <f aca="false">IF(G3657=1,IF(B3657="",1,0),"")</f>
        <v/>
      </c>
    </row>
    <row r="3658" customFormat="false" ht="15" hidden="false" customHeight="false" outlineLevel="0" collapsed="false">
      <c r="A3658" s="35"/>
      <c r="B3658" s="35"/>
      <c r="G3658" s="0" t="str">
        <f aca="false">IF(A3658="","",IF(AND(A3658&gt;=Debut,A3658&lt;Fin),1,0))</f>
        <v/>
      </c>
      <c r="H3658" s="0" t="str">
        <f aca="false">IF(G3658=1,INT(ROUND((A3658-Debut)*86400,0)/600),"")</f>
        <v/>
      </c>
      <c r="I3658" s="0" t="str">
        <f aca="false">IF(G3658=1,INT(ROUND((A3658-Debut)*86400,0)/3600),"")</f>
        <v/>
      </c>
      <c r="J3658" s="0" t="str">
        <f aca="false">IF(OR(A3658="",B3658=""),"",ROUND((B3658-A3658)*86400,0))</f>
        <v/>
      </c>
      <c r="K3658" s="37" t="str">
        <f aca="false">IF(G3658=1,IF(COUNTIFS($C:$C,C3658,$G:$G,1,$A:$A,"&gt;="&amp;(A3658-FenetreInterm/86400),$A:$A,"&lt;="&amp;A3658)&gt;=NbInterm,1,0),"")</f>
        <v/>
      </c>
      <c r="L3658" s="37" t="str">
        <f aca="false">IF(G3658=1,IF(B3658="",0,IF(J3658&lt;SeuilFugitive,1,0)),"")</f>
        <v/>
      </c>
      <c r="M3658" s="37" t="str">
        <f aca="false">IF(G3658=1,IF(B3658="",IF((Fin-A3658)*24&gt;SeuilFigee,1,0),IF(J3658&gt;SeuilFigee*3600,1,0)),"")</f>
        <v/>
      </c>
      <c r="N3658" s="0" t="str">
        <f aca="false">IF(G3658=1,IF(COUNTIF(H$2:H3658,H3658)=1,COUNTIF($H:$H,H3658),""),"")</f>
        <v/>
      </c>
      <c r="O3658" s="0" t="str">
        <f aca="false">IF(G3658=1,IF(COUNTIF(I$2:I3658,I3658)=1,COUNTIF($I:$I,I3658),""),"")</f>
        <v/>
      </c>
      <c r="P3658" s="38" t="str">
        <f aca="false">IF(G3658=1,IF(COUNTIFS(C$2:C3658,C3658,G$2:G3658,1)=1,COUNTIFS($C:$C,C3658,$G:$G,1)+ROW()/10000000,""),"")</f>
        <v/>
      </c>
      <c r="Q3658" s="0" t="str">
        <f aca="false">IF(K3658=1,IF(COUNTIFS(C$2:C3658,C3658,K$2:K3658,1)=1,1,0),"")</f>
        <v/>
      </c>
      <c r="R3658" s="0" t="str">
        <f aca="false">IF(M3658=1,IF(COUNTIFS(C$2:C3658,C3658,M$2:M3658,1)=1,1,0),"")</f>
        <v/>
      </c>
      <c r="S3658" s="0" t="str">
        <f aca="false">IF(L3658=1,IF(COUNTIFS(C$2:C3658,C3658,L$2:L3658,1)=1,1,0),"")</f>
        <v/>
      </c>
      <c r="T3658" s="38" t="str">
        <f aca="false">IF(N3658="","",N3658+ROW()/10000000)</f>
        <v/>
      </c>
      <c r="U3658" s="0" t="str">
        <f aca="false">IF(G3658=1,IF(B3658="",1,0),"")</f>
        <v/>
      </c>
    </row>
    <row r="3659" customFormat="false" ht="15" hidden="false" customHeight="false" outlineLevel="0" collapsed="false">
      <c r="A3659" s="35"/>
      <c r="B3659" s="35"/>
      <c r="G3659" s="0" t="str">
        <f aca="false">IF(A3659="","",IF(AND(A3659&gt;=Debut,A3659&lt;Fin),1,0))</f>
        <v/>
      </c>
      <c r="H3659" s="0" t="str">
        <f aca="false">IF(G3659=1,INT(ROUND((A3659-Debut)*86400,0)/600),"")</f>
        <v/>
      </c>
      <c r="I3659" s="0" t="str">
        <f aca="false">IF(G3659=1,INT(ROUND((A3659-Debut)*86400,0)/3600),"")</f>
        <v/>
      </c>
      <c r="J3659" s="0" t="str">
        <f aca="false">IF(OR(A3659="",B3659=""),"",ROUND((B3659-A3659)*86400,0))</f>
        <v/>
      </c>
      <c r="K3659" s="37" t="str">
        <f aca="false">IF(G3659=1,IF(COUNTIFS($C:$C,C3659,$G:$G,1,$A:$A,"&gt;="&amp;(A3659-FenetreInterm/86400),$A:$A,"&lt;="&amp;A3659)&gt;=NbInterm,1,0),"")</f>
        <v/>
      </c>
      <c r="L3659" s="37" t="str">
        <f aca="false">IF(G3659=1,IF(B3659="",0,IF(J3659&lt;SeuilFugitive,1,0)),"")</f>
        <v/>
      </c>
      <c r="M3659" s="37" t="str">
        <f aca="false">IF(G3659=1,IF(B3659="",IF((Fin-A3659)*24&gt;SeuilFigee,1,0),IF(J3659&gt;SeuilFigee*3600,1,0)),"")</f>
        <v/>
      </c>
      <c r="N3659" s="0" t="str">
        <f aca="false">IF(G3659=1,IF(COUNTIF(H$2:H3659,H3659)=1,COUNTIF($H:$H,H3659),""),"")</f>
        <v/>
      </c>
      <c r="O3659" s="0" t="str">
        <f aca="false">IF(G3659=1,IF(COUNTIF(I$2:I3659,I3659)=1,COUNTIF($I:$I,I3659),""),"")</f>
        <v/>
      </c>
      <c r="P3659" s="38" t="str">
        <f aca="false">IF(G3659=1,IF(COUNTIFS(C$2:C3659,C3659,G$2:G3659,1)=1,COUNTIFS($C:$C,C3659,$G:$G,1)+ROW()/10000000,""),"")</f>
        <v/>
      </c>
      <c r="Q3659" s="0" t="str">
        <f aca="false">IF(K3659=1,IF(COUNTIFS(C$2:C3659,C3659,K$2:K3659,1)=1,1,0),"")</f>
        <v/>
      </c>
      <c r="R3659" s="0" t="str">
        <f aca="false">IF(M3659=1,IF(COUNTIFS(C$2:C3659,C3659,M$2:M3659,1)=1,1,0),"")</f>
        <v/>
      </c>
      <c r="S3659" s="0" t="str">
        <f aca="false">IF(L3659=1,IF(COUNTIFS(C$2:C3659,C3659,L$2:L3659,1)=1,1,0),"")</f>
        <v/>
      </c>
      <c r="T3659" s="38" t="str">
        <f aca="false">IF(N3659="","",N3659+ROW()/10000000)</f>
        <v/>
      </c>
      <c r="U3659" s="0" t="str">
        <f aca="false">IF(G3659=1,IF(B3659="",1,0),"")</f>
        <v/>
      </c>
    </row>
    <row r="3660" customFormat="false" ht="15" hidden="false" customHeight="false" outlineLevel="0" collapsed="false">
      <c r="A3660" s="35"/>
      <c r="B3660" s="35"/>
      <c r="G3660" s="0" t="str">
        <f aca="false">IF(A3660="","",IF(AND(A3660&gt;=Debut,A3660&lt;Fin),1,0))</f>
        <v/>
      </c>
      <c r="H3660" s="0" t="str">
        <f aca="false">IF(G3660=1,INT(ROUND((A3660-Debut)*86400,0)/600),"")</f>
        <v/>
      </c>
      <c r="I3660" s="0" t="str">
        <f aca="false">IF(G3660=1,INT(ROUND((A3660-Debut)*86400,0)/3600),"")</f>
        <v/>
      </c>
      <c r="J3660" s="0" t="str">
        <f aca="false">IF(OR(A3660="",B3660=""),"",ROUND((B3660-A3660)*86400,0))</f>
        <v/>
      </c>
      <c r="K3660" s="37" t="str">
        <f aca="false">IF(G3660=1,IF(COUNTIFS($C:$C,C3660,$G:$G,1,$A:$A,"&gt;="&amp;(A3660-FenetreInterm/86400),$A:$A,"&lt;="&amp;A3660)&gt;=NbInterm,1,0),"")</f>
        <v/>
      </c>
      <c r="L3660" s="37" t="str">
        <f aca="false">IF(G3660=1,IF(B3660="",0,IF(J3660&lt;SeuilFugitive,1,0)),"")</f>
        <v/>
      </c>
      <c r="M3660" s="37" t="str">
        <f aca="false">IF(G3660=1,IF(B3660="",IF((Fin-A3660)*24&gt;SeuilFigee,1,0),IF(J3660&gt;SeuilFigee*3600,1,0)),"")</f>
        <v/>
      </c>
      <c r="N3660" s="0" t="str">
        <f aca="false">IF(G3660=1,IF(COUNTIF(H$2:H3660,H3660)=1,COUNTIF($H:$H,H3660),""),"")</f>
        <v/>
      </c>
      <c r="O3660" s="0" t="str">
        <f aca="false">IF(G3660=1,IF(COUNTIF(I$2:I3660,I3660)=1,COUNTIF($I:$I,I3660),""),"")</f>
        <v/>
      </c>
      <c r="P3660" s="38" t="str">
        <f aca="false">IF(G3660=1,IF(COUNTIFS(C$2:C3660,C3660,G$2:G3660,1)=1,COUNTIFS($C:$C,C3660,$G:$G,1)+ROW()/10000000,""),"")</f>
        <v/>
      </c>
      <c r="Q3660" s="0" t="str">
        <f aca="false">IF(K3660=1,IF(COUNTIFS(C$2:C3660,C3660,K$2:K3660,1)=1,1,0),"")</f>
        <v/>
      </c>
      <c r="R3660" s="0" t="str">
        <f aca="false">IF(M3660=1,IF(COUNTIFS(C$2:C3660,C3660,M$2:M3660,1)=1,1,0),"")</f>
        <v/>
      </c>
      <c r="S3660" s="0" t="str">
        <f aca="false">IF(L3660=1,IF(COUNTIFS(C$2:C3660,C3660,L$2:L3660,1)=1,1,0),"")</f>
        <v/>
      </c>
      <c r="T3660" s="38" t="str">
        <f aca="false">IF(N3660="","",N3660+ROW()/10000000)</f>
        <v/>
      </c>
      <c r="U3660" s="0" t="str">
        <f aca="false">IF(G3660=1,IF(B3660="",1,0),"")</f>
        <v/>
      </c>
    </row>
    <row r="3661" customFormat="false" ht="15" hidden="false" customHeight="false" outlineLevel="0" collapsed="false">
      <c r="A3661" s="35"/>
      <c r="B3661" s="35"/>
      <c r="G3661" s="0" t="str">
        <f aca="false">IF(A3661="","",IF(AND(A3661&gt;=Debut,A3661&lt;Fin),1,0))</f>
        <v/>
      </c>
      <c r="H3661" s="0" t="str">
        <f aca="false">IF(G3661=1,INT(ROUND((A3661-Debut)*86400,0)/600),"")</f>
        <v/>
      </c>
      <c r="I3661" s="0" t="str">
        <f aca="false">IF(G3661=1,INT(ROUND((A3661-Debut)*86400,0)/3600),"")</f>
        <v/>
      </c>
      <c r="J3661" s="0" t="str">
        <f aca="false">IF(OR(A3661="",B3661=""),"",ROUND((B3661-A3661)*86400,0))</f>
        <v/>
      </c>
      <c r="K3661" s="37" t="str">
        <f aca="false">IF(G3661=1,IF(COUNTIFS($C:$C,C3661,$G:$G,1,$A:$A,"&gt;="&amp;(A3661-FenetreInterm/86400),$A:$A,"&lt;="&amp;A3661)&gt;=NbInterm,1,0),"")</f>
        <v/>
      </c>
      <c r="L3661" s="37" t="str">
        <f aca="false">IF(G3661=1,IF(B3661="",0,IF(J3661&lt;SeuilFugitive,1,0)),"")</f>
        <v/>
      </c>
      <c r="M3661" s="37" t="str">
        <f aca="false">IF(G3661=1,IF(B3661="",IF((Fin-A3661)*24&gt;SeuilFigee,1,0),IF(J3661&gt;SeuilFigee*3600,1,0)),"")</f>
        <v/>
      </c>
      <c r="N3661" s="0" t="str">
        <f aca="false">IF(G3661=1,IF(COUNTIF(H$2:H3661,H3661)=1,COUNTIF($H:$H,H3661),""),"")</f>
        <v/>
      </c>
      <c r="O3661" s="0" t="str">
        <f aca="false">IF(G3661=1,IF(COUNTIF(I$2:I3661,I3661)=1,COUNTIF($I:$I,I3661),""),"")</f>
        <v/>
      </c>
      <c r="P3661" s="38" t="str">
        <f aca="false">IF(G3661=1,IF(COUNTIFS(C$2:C3661,C3661,G$2:G3661,1)=1,COUNTIFS($C:$C,C3661,$G:$G,1)+ROW()/10000000,""),"")</f>
        <v/>
      </c>
      <c r="Q3661" s="0" t="str">
        <f aca="false">IF(K3661=1,IF(COUNTIFS(C$2:C3661,C3661,K$2:K3661,1)=1,1,0),"")</f>
        <v/>
      </c>
      <c r="R3661" s="0" t="str">
        <f aca="false">IF(M3661=1,IF(COUNTIFS(C$2:C3661,C3661,M$2:M3661,1)=1,1,0),"")</f>
        <v/>
      </c>
      <c r="S3661" s="0" t="str">
        <f aca="false">IF(L3661=1,IF(COUNTIFS(C$2:C3661,C3661,L$2:L3661,1)=1,1,0),"")</f>
        <v/>
      </c>
      <c r="T3661" s="38" t="str">
        <f aca="false">IF(N3661="","",N3661+ROW()/10000000)</f>
        <v/>
      </c>
      <c r="U3661" s="0" t="str">
        <f aca="false">IF(G3661=1,IF(B3661="",1,0),"")</f>
        <v/>
      </c>
    </row>
    <row r="3662" customFormat="false" ht="15" hidden="false" customHeight="false" outlineLevel="0" collapsed="false">
      <c r="A3662" s="35"/>
      <c r="B3662" s="35"/>
      <c r="G3662" s="0" t="str">
        <f aca="false">IF(A3662="","",IF(AND(A3662&gt;=Debut,A3662&lt;Fin),1,0))</f>
        <v/>
      </c>
      <c r="H3662" s="0" t="str">
        <f aca="false">IF(G3662=1,INT(ROUND((A3662-Debut)*86400,0)/600),"")</f>
        <v/>
      </c>
      <c r="I3662" s="0" t="str">
        <f aca="false">IF(G3662=1,INT(ROUND((A3662-Debut)*86400,0)/3600),"")</f>
        <v/>
      </c>
      <c r="J3662" s="0" t="str">
        <f aca="false">IF(OR(A3662="",B3662=""),"",ROUND((B3662-A3662)*86400,0))</f>
        <v/>
      </c>
      <c r="K3662" s="37" t="str">
        <f aca="false">IF(G3662=1,IF(COUNTIFS($C:$C,C3662,$G:$G,1,$A:$A,"&gt;="&amp;(A3662-FenetreInterm/86400),$A:$A,"&lt;="&amp;A3662)&gt;=NbInterm,1,0),"")</f>
        <v/>
      </c>
      <c r="L3662" s="37" t="str">
        <f aca="false">IF(G3662=1,IF(B3662="",0,IF(J3662&lt;SeuilFugitive,1,0)),"")</f>
        <v/>
      </c>
      <c r="M3662" s="37" t="str">
        <f aca="false">IF(G3662=1,IF(B3662="",IF((Fin-A3662)*24&gt;SeuilFigee,1,0),IF(J3662&gt;SeuilFigee*3600,1,0)),"")</f>
        <v/>
      </c>
      <c r="N3662" s="0" t="str">
        <f aca="false">IF(G3662=1,IF(COUNTIF(H$2:H3662,H3662)=1,COUNTIF($H:$H,H3662),""),"")</f>
        <v/>
      </c>
      <c r="O3662" s="0" t="str">
        <f aca="false">IF(G3662=1,IF(COUNTIF(I$2:I3662,I3662)=1,COUNTIF($I:$I,I3662),""),"")</f>
        <v/>
      </c>
      <c r="P3662" s="38" t="str">
        <f aca="false">IF(G3662=1,IF(COUNTIFS(C$2:C3662,C3662,G$2:G3662,1)=1,COUNTIFS($C:$C,C3662,$G:$G,1)+ROW()/10000000,""),"")</f>
        <v/>
      </c>
      <c r="Q3662" s="0" t="str">
        <f aca="false">IF(K3662=1,IF(COUNTIFS(C$2:C3662,C3662,K$2:K3662,1)=1,1,0),"")</f>
        <v/>
      </c>
      <c r="R3662" s="0" t="str">
        <f aca="false">IF(M3662=1,IF(COUNTIFS(C$2:C3662,C3662,M$2:M3662,1)=1,1,0),"")</f>
        <v/>
      </c>
      <c r="S3662" s="0" t="str">
        <f aca="false">IF(L3662=1,IF(COUNTIFS(C$2:C3662,C3662,L$2:L3662,1)=1,1,0),"")</f>
        <v/>
      </c>
      <c r="T3662" s="38" t="str">
        <f aca="false">IF(N3662="","",N3662+ROW()/10000000)</f>
        <v/>
      </c>
      <c r="U3662" s="0" t="str">
        <f aca="false">IF(G3662=1,IF(B3662="",1,0),"")</f>
        <v/>
      </c>
    </row>
    <row r="3663" customFormat="false" ht="15" hidden="false" customHeight="false" outlineLevel="0" collapsed="false">
      <c r="A3663" s="35"/>
      <c r="B3663" s="35"/>
      <c r="G3663" s="0" t="str">
        <f aca="false">IF(A3663="","",IF(AND(A3663&gt;=Debut,A3663&lt;Fin),1,0))</f>
        <v/>
      </c>
      <c r="H3663" s="0" t="str">
        <f aca="false">IF(G3663=1,INT(ROUND((A3663-Debut)*86400,0)/600),"")</f>
        <v/>
      </c>
      <c r="I3663" s="0" t="str">
        <f aca="false">IF(G3663=1,INT(ROUND((A3663-Debut)*86400,0)/3600),"")</f>
        <v/>
      </c>
      <c r="J3663" s="0" t="str">
        <f aca="false">IF(OR(A3663="",B3663=""),"",ROUND((B3663-A3663)*86400,0))</f>
        <v/>
      </c>
      <c r="K3663" s="37" t="str">
        <f aca="false">IF(G3663=1,IF(COUNTIFS($C:$C,C3663,$G:$G,1,$A:$A,"&gt;="&amp;(A3663-FenetreInterm/86400),$A:$A,"&lt;="&amp;A3663)&gt;=NbInterm,1,0),"")</f>
        <v/>
      </c>
      <c r="L3663" s="37" t="str">
        <f aca="false">IF(G3663=1,IF(B3663="",0,IF(J3663&lt;SeuilFugitive,1,0)),"")</f>
        <v/>
      </c>
      <c r="M3663" s="37" t="str">
        <f aca="false">IF(G3663=1,IF(B3663="",IF((Fin-A3663)*24&gt;SeuilFigee,1,0),IF(J3663&gt;SeuilFigee*3600,1,0)),"")</f>
        <v/>
      </c>
      <c r="N3663" s="0" t="str">
        <f aca="false">IF(G3663=1,IF(COUNTIF(H$2:H3663,H3663)=1,COUNTIF($H:$H,H3663),""),"")</f>
        <v/>
      </c>
      <c r="O3663" s="0" t="str">
        <f aca="false">IF(G3663=1,IF(COUNTIF(I$2:I3663,I3663)=1,COUNTIF($I:$I,I3663),""),"")</f>
        <v/>
      </c>
      <c r="P3663" s="38" t="str">
        <f aca="false">IF(G3663=1,IF(COUNTIFS(C$2:C3663,C3663,G$2:G3663,1)=1,COUNTIFS($C:$C,C3663,$G:$G,1)+ROW()/10000000,""),"")</f>
        <v/>
      </c>
      <c r="Q3663" s="0" t="str">
        <f aca="false">IF(K3663=1,IF(COUNTIFS(C$2:C3663,C3663,K$2:K3663,1)=1,1,0),"")</f>
        <v/>
      </c>
      <c r="R3663" s="0" t="str">
        <f aca="false">IF(M3663=1,IF(COUNTIFS(C$2:C3663,C3663,M$2:M3663,1)=1,1,0),"")</f>
        <v/>
      </c>
      <c r="S3663" s="0" t="str">
        <f aca="false">IF(L3663=1,IF(COUNTIFS(C$2:C3663,C3663,L$2:L3663,1)=1,1,0),"")</f>
        <v/>
      </c>
      <c r="T3663" s="38" t="str">
        <f aca="false">IF(N3663="","",N3663+ROW()/10000000)</f>
        <v/>
      </c>
      <c r="U3663" s="0" t="str">
        <f aca="false">IF(G3663=1,IF(B3663="",1,0),"")</f>
        <v/>
      </c>
    </row>
    <row r="3664" customFormat="false" ht="15" hidden="false" customHeight="false" outlineLevel="0" collapsed="false">
      <c r="A3664" s="35"/>
      <c r="B3664" s="35"/>
      <c r="G3664" s="0" t="str">
        <f aca="false">IF(A3664="","",IF(AND(A3664&gt;=Debut,A3664&lt;Fin),1,0))</f>
        <v/>
      </c>
      <c r="H3664" s="0" t="str">
        <f aca="false">IF(G3664=1,INT(ROUND((A3664-Debut)*86400,0)/600),"")</f>
        <v/>
      </c>
      <c r="I3664" s="0" t="str">
        <f aca="false">IF(G3664=1,INT(ROUND((A3664-Debut)*86400,0)/3600),"")</f>
        <v/>
      </c>
      <c r="J3664" s="0" t="str">
        <f aca="false">IF(OR(A3664="",B3664=""),"",ROUND((B3664-A3664)*86400,0))</f>
        <v/>
      </c>
      <c r="K3664" s="37" t="str">
        <f aca="false">IF(G3664=1,IF(COUNTIFS($C:$C,C3664,$G:$G,1,$A:$A,"&gt;="&amp;(A3664-FenetreInterm/86400),$A:$A,"&lt;="&amp;A3664)&gt;=NbInterm,1,0),"")</f>
        <v/>
      </c>
      <c r="L3664" s="37" t="str">
        <f aca="false">IF(G3664=1,IF(B3664="",0,IF(J3664&lt;SeuilFugitive,1,0)),"")</f>
        <v/>
      </c>
      <c r="M3664" s="37" t="str">
        <f aca="false">IF(G3664=1,IF(B3664="",IF((Fin-A3664)*24&gt;SeuilFigee,1,0),IF(J3664&gt;SeuilFigee*3600,1,0)),"")</f>
        <v/>
      </c>
      <c r="N3664" s="0" t="str">
        <f aca="false">IF(G3664=1,IF(COUNTIF(H$2:H3664,H3664)=1,COUNTIF($H:$H,H3664),""),"")</f>
        <v/>
      </c>
      <c r="O3664" s="0" t="str">
        <f aca="false">IF(G3664=1,IF(COUNTIF(I$2:I3664,I3664)=1,COUNTIF($I:$I,I3664),""),"")</f>
        <v/>
      </c>
      <c r="P3664" s="38" t="str">
        <f aca="false">IF(G3664=1,IF(COUNTIFS(C$2:C3664,C3664,G$2:G3664,1)=1,COUNTIFS($C:$C,C3664,$G:$G,1)+ROW()/10000000,""),"")</f>
        <v/>
      </c>
      <c r="Q3664" s="0" t="str">
        <f aca="false">IF(K3664=1,IF(COUNTIFS(C$2:C3664,C3664,K$2:K3664,1)=1,1,0),"")</f>
        <v/>
      </c>
      <c r="R3664" s="0" t="str">
        <f aca="false">IF(M3664=1,IF(COUNTIFS(C$2:C3664,C3664,M$2:M3664,1)=1,1,0),"")</f>
        <v/>
      </c>
      <c r="S3664" s="0" t="str">
        <f aca="false">IF(L3664=1,IF(COUNTIFS(C$2:C3664,C3664,L$2:L3664,1)=1,1,0),"")</f>
        <v/>
      </c>
      <c r="T3664" s="38" t="str">
        <f aca="false">IF(N3664="","",N3664+ROW()/10000000)</f>
        <v/>
      </c>
      <c r="U3664" s="0" t="str">
        <f aca="false">IF(G3664=1,IF(B3664="",1,0),"")</f>
        <v/>
      </c>
    </row>
    <row r="3665" customFormat="false" ht="15" hidden="false" customHeight="false" outlineLevel="0" collapsed="false">
      <c r="A3665" s="35"/>
      <c r="B3665" s="35"/>
      <c r="G3665" s="0" t="str">
        <f aca="false">IF(A3665="","",IF(AND(A3665&gt;=Debut,A3665&lt;Fin),1,0))</f>
        <v/>
      </c>
      <c r="H3665" s="0" t="str">
        <f aca="false">IF(G3665=1,INT(ROUND((A3665-Debut)*86400,0)/600),"")</f>
        <v/>
      </c>
      <c r="I3665" s="0" t="str">
        <f aca="false">IF(G3665=1,INT(ROUND((A3665-Debut)*86400,0)/3600),"")</f>
        <v/>
      </c>
      <c r="J3665" s="0" t="str">
        <f aca="false">IF(OR(A3665="",B3665=""),"",ROUND((B3665-A3665)*86400,0))</f>
        <v/>
      </c>
      <c r="K3665" s="37" t="str">
        <f aca="false">IF(G3665=1,IF(COUNTIFS($C:$C,C3665,$G:$G,1,$A:$A,"&gt;="&amp;(A3665-FenetreInterm/86400),$A:$A,"&lt;="&amp;A3665)&gt;=NbInterm,1,0),"")</f>
        <v/>
      </c>
      <c r="L3665" s="37" t="str">
        <f aca="false">IF(G3665=1,IF(B3665="",0,IF(J3665&lt;SeuilFugitive,1,0)),"")</f>
        <v/>
      </c>
      <c r="M3665" s="37" t="str">
        <f aca="false">IF(G3665=1,IF(B3665="",IF((Fin-A3665)*24&gt;SeuilFigee,1,0),IF(J3665&gt;SeuilFigee*3600,1,0)),"")</f>
        <v/>
      </c>
      <c r="N3665" s="0" t="str">
        <f aca="false">IF(G3665=1,IF(COUNTIF(H$2:H3665,H3665)=1,COUNTIF($H:$H,H3665),""),"")</f>
        <v/>
      </c>
      <c r="O3665" s="0" t="str">
        <f aca="false">IF(G3665=1,IF(COUNTIF(I$2:I3665,I3665)=1,COUNTIF($I:$I,I3665),""),"")</f>
        <v/>
      </c>
      <c r="P3665" s="38" t="str">
        <f aca="false">IF(G3665=1,IF(COUNTIFS(C$2:C3665,C3665,G$2:G3665,1)=1,COUNTIFS($C:$C,C3665,$G:$G,1)+ROW()/10000000,""),"")</f>
        <v/>
      </c>
      <c r="Q3665" s="0" t="str">
        <f aca="false">IF(K3665=1,IF(COUNTIFS(C$2:C3665,C3665,K$2:K3665,1)=1,1,0),"")</f>
        <v/>
      </c>
      <c r="R3665" s="0" t="str">
        <f aca="false">IF(M3665=1,IF(COUNTIFS(C$2:C3665,C3665,M$2:M3665,1)=1,1,0),"")</f>
        <v/>
      </c>
      <c r="S3665" s="0" t="str">
        <f aca="false">IF(L3665=1,IF(COUNTIFS(C$2:C3665,C3665,L$2:L3665,1)=1,1,0),"")</f>
        <v/>
      </c>
      <c r="T3665" s="38" t="str">
        <f aca="false">IF(N3665="","",N3665+ROW()/10000000)</f>
        <v/>
      </c>
      <c r="U3665" s="0" t="str">
        <f aca="false">IF(G3665=1,IF(B3665="",1,0),"")</f>
        <v/>
      </c>
    </row>
    <row r="3666" customFormat="false" ht="15" hidden="false" customHeight="false" outlineLevel="0" collapsed="false">
      <c r="A3666" s="35"/>
      <c r="B3666" s="35"/>
      <c r="G3666" s="0" t="str">
        <f aca="false">IF(A3666="","",IF(AND(A3666&gt;=Debut,A3666&lt;Fin),1,0))</f>
        <v/>
      </c>
      <c r="H3666" s="0" t="str">
        <f aca="false">IF(G3666=1,INT(ROUND((A3666-Debut)*86400,0)/600),"")</f>
        <v/>
      </c>
      <c r="I3666" s="0" t="str">
        <f aca="false">IF(G3666=1,INT(ROUND((A3666-Debut)*86400,0)/3600),"")</f>
        <v/>
      </c>
      <c r="J3666" s="0" t="str">
        <f aca="false">IF(OR(A3666="",B3666=""),"",ROUND((B3666-A3666)*86400,0))</f>
        <v/>
      </c>
      <c r="K3666" s="37" t="str">
        <f aca="false">IF(G3666=1,IF(COUNTIFS($C:$C,C3666,$G:$G,1,$A:$A,"&gt;="&amp;(A3666-FenetreInterm/86400),$A:$A,"&lt;="&amp;A3666)&gt;=NbInterm,1,0),"")</f>
        <v/>
      </c>
      <c r="L3666" s="37" t="str">
        <f aca="false">IF(G3666=1,IF(B3666="",0,IF(J3666&lt;SeuilFugitive,1,0)),"")</f>
        <v/>
      </c>
      <c r="M3666" s="37" t="str">
        <f aca="false">IF(G3666=1,IF(B3666="",IF((Fin-A3666)*24&gt;SeuilFigee,1,0),IF(J3666&gt;SeuilFigee*3600,1,0)),"")</f>
        <v/>
      </c>
      <c r="N3666" s="0" t="str">
        <f aca="false">IF(G3666=1,IF(COUNTIF(H$2:H3666,H3666)=1,COUNTIF($H:$H,H3666),""),"")</f>
        <v/>
      </c>
      <c r="O3666" s="0" t="str">
        <f aca="false">IF(G3666=1,IF(COUNTIF(I$2:I3666,I3666)=1,COUNTIF($I:$I,I3666),""),"")</f>
        <v/>
      </c>
      <c r="P3666" s="38" t="str">
        <f aca="false">IF(G3666=1,IF(COUNTIFS(C$2:C3666,C3666,G$2:G3666,1)=1,COUNTIFS($C:$C,C3666,$G:$G,1)+ROW()/10000000,""),"")</f>
        <v/>
      </c>
      <c r="Q3666" s="0" t="str">
        <f aca="false">IF(K3666=1,IF(COUNTIFS(C$2:C3666,C3666,K$2:K3666,1)=1,1,0),"")</f>
        <v/>
      </c>
      <c r="R3666" s="0" t="str">
        <f aca="false">IF(M3666=1,IF(COUNTIFS(C$2:C3666,C3666,M$2:M3666,1)=1,1,0),"")</f>
        <v/>
      </c>
      <c r="S3666" s="0" t="str">
        <f aca="false">IF(L3666=1,IF(COUNTIFS(C$2:C3666,C3666,L$2:L3666,1)=1,1,0),"")</f>
        <v/>
      </c>
      <c r="T3666" s="38" t="str">
        <f aca="false">IF(N3666="","",N3666+ROW()/10000000)</f>
        <v/>
      </c>
      <c r="U3666" s="0" t="str">
        <f aca="false">IF(G3666=1,IF(B3666="",1,0),"")</f>
        <v/>
      </c>
    </row>
    <row r="3667" customFormat="false" ht="15" hidden="false" customHeight="false" outlineLevel="0" collapsed="false">
      <c r="A3667" s="35"/>
      <c r="B3667" s="35"/>
      <c r="G3667" s="0" t="str">
        <f aca="false">IF(A3667="","",IF(AND(A3667&gt;=Debut,A3667&lt;Fin),1,0))</f>
        <v/>
      </c>
      <c r="H3667" s="0" t="str">
        <f aca="false">IF(G3667=1,INT(ROUND((A3667-Debut)*86400,0)/600),"")</f>
        <v/>
      </c>
      <c r="I3667" s="0" t="str">
        <f aca="false">IF(G3667=1,INT(ROUND((A3667-Debut)*86400,0)/3600),"")</f>
        <v/>
      </c>
      <c r="J3667" s="0" t="str">
        <f aca="false">IF(OR(A3667="",B3667=""),"",ROUND((B3667-A3667)*86400,0))</f>
        <v/>
      </c>
      <c r="K3667" s="37" t="str">
        <f aca="false">IF(G3667=1,IF(COUNTIFS($C:$C,C3667,$G:$G,1,$A:$A,"&gt;="&amp;(A3667-FenetreInterm/86400),$A:$A,"&lt;="&amp;A3667)&gt;=NbInterm,1,0),"")</f>
        <v/>
      </c>
      <c r="L3667" s="37" t="str">
        <f aca="false">IF(G3667=1,IF(B3667="",0,IF(J3667&lt;SeuilFugitive,1,0)),"")</f>
        <v/>
      </c>
      <c r="M3667" s="37" t="str">
        <f aca="false">IF(G3667=1,IF(B3667="",IF((Fin-A3667)*24&gt;SeuilFigee,1,0),IF(J3667&gt;SeuilFigee*3600,1,0)),"")</f>
        <v/>
      </c>
      <c r="N3667" s="0" t="str">
        <f aca="false">IF(G3667=1,IF(COUNTIF(H$2:H3667,H3667)=1,COUNTIF($H:$H,H3667),""),"")</f>
        <v/>
      </c>
      <c r="O3667" s="0" t="str">
        <f aca="false">IF(G3667=1,IF(COUNTIF(I$2:I3667,I3667)=1,COUNTIF($I:$I,I3667),""),"")</f>
        <v/>
      </c>
      <c r="P3667" s="38" t="str">
        <f aca="false">IF(G3667=1,IF(COUNTIFS(C$2:C3667,C3667,G$2:G3667,1)=1,COUNTIFS($C:$C,C3667,$G:$G,1)+ROW()/10000000,""),"")</f>
        <v/>
      </c>
      <c r="Q3667" s="0" t="str">
        <f aca="false">IF(K3667=1,IF(COUNTIFS(C$2:C3667,C3667,K$2:K3667,1)=1,1,0),"")</f>
        <v/>
      </c>
      <c r="R3667" s="0" t="str">
        <f aca="false">IF(M3667=1,IF(COUNTIFS(C$2:C3667,C3667,M$2:M3667,1)=1,1,0),"")</f>
        <v/>
      </c>
      <c r="S3667" s="0" t="str">
        <f aca="false">IF(L3667=1,IF(COUNTIFS(C$2:C3667,C3667,L$2:L3667,1)=1,1,0),"")</f>
        <v/>
      </c>
      <c r="T3667" s="38" t="str">
        <f aca="false">IF(N3667="","",N3667+ROW()/10000000)</f>
        <v/>
      </c>
      <c r="U3667" s="0" t="str">
        <f aca="false">IF(G3667=1,IF(B3667="",1,0),"")</f>
        <v/>
      </c>
    </row>
    <row r="3668" customFormat="false" ht="15" hidden="false" customHeight="false" outlineLevel="0" collapsed="false">
      <c r="A3668" s="35"/>
      <c r="B3668" s="35"/>
      <c r="G3668" s="0" t="str">
        <f aca="false">IF(A3668="","",IF(AND(A3668&gt;=Debut,A3668&lt;Fin),1,0))</f>
        <v/>
      </c>
      <c r="H3668" s="0" t="str">
        <f aca="false">IF(G3668=1,INT(ROUND((A3668-Debut)*86400,0)/600),"")</f>
        <v/>
      </c>
      <c r="I3668" s="0" t="str">
        <f aca="false">IF(G3668=1,INT(ROUND((A3668-Debut)*86400,0)/3600),"")</f>
        <v/>
      </c>
      <c r="J3668" s="0" t="str">
        <f aca="false">IF(OR(A3668="",B3668=""),"",ROUND((B3668-A3668)*86400,0))</f>
        <v/>
      </c>
      <c r="K3668" s="37" t="str">
        <f aca="false">IF(G3668=1,IF(COUNTIFS($C:$C,C3668,$G:$G,1,$A:$A,"&gt;="&amp;(A3668-FenetreInterm/86400),$A:$A,"&lt;="&amp;A3668)&gt;=NbInterm,1,0),"")</f>
        <v/>
      </c>
      <c r="L3668" s="37" t="str">
        <f aca="false">IF(G3668=1,IF(B3668="",0,IF(J3668&lt;SeuilFugitive,1,0)),"")</f>
        <v/>
      </c>
      <c r="M3668" s="37" t="str">
        <f aca="false">IF(G3668=1,IF(B3668="",IF((Fin-A3668)*24&gt;SeuilFigee,1,0),IF(J3668&gt;SeuilFigee*3600,1,0)),"")</f>
        <v/>
      </c>
      <c r="N3668" s="0" t="str">
        <f aca="false">IF(G3668=1,IF(COUNTIF(H$2:H3668,H3668)=1,COUNTIF($H:$H,H3668),""),"")</f>
        <v/>
      </c>
      <c r="O3668" s="0" t="str">
        <f aca="false">IF(G3668=1,IF(COUNTIF(I$2:I3668,I3668)=1,COUNTIF($I:$I,I3668),""),"")</f>
        <v/>
      </c>
      <c r="P3668" s="38" t="str">
        <f aca="false">IF(G3668=1,IF(COUNTIFS(C$2:C3668,C3668,G$2:G3668,1)=1,COUNTIFS($C:$C,C3668,$G:$G,1)+ROW()/10000000,""),"")</f>
        <v/>
      </c>
      <c r="Q3668" s="0" t="str">
        <f aca="false">IF(K3668=1,IF(COUNTIFS(C$2:C3668,C3668,K$2:K3668,1)=1,1,0),"")</f>
        <v/>
      </c>
      <c r="R3668" s="0" t="str">
        <f aca="false">IF(M3668=1,IF(COUNTIFS(C$2:C3668,C3668,M$2:M3668,1)=1,1,0),"")</f>
        <v/>
      </c>
      <c r="S3668" s="0" t="str">
        <f aca="false">IF(L3668=1,IF(COUNTIFS(C$2:C3668,C3668,L$2:L3668,1)=1,1,0),"")</f>
        <v/>
      </c>
      <c r="T3668" s="38" t="str">
        <f aca="false">IF(N3668="","",N3668+ROW()/10000000)</f>
        <v/>
      </c>
      <c r="U3668" s="0" t="str">
        <f aca="false">IF(G3668=1,IF(B3668="",1,0),"")</f>
        <v/>
      </c>
    </row>
    <row r="3669" customFormat="false" ht="15" hidden="false" customHeight="false" outlineLevel="0" collapsed="false">
      <c r="A3669" s="35"/>
      <c r="B3669" s="35"/>
      <c r="G3669" s="0" t="str">
        <f aca="false">IF(A3669="","",IF(AND(A3669&gt;=Debut,A3669&lt;Fin),1,0))</f>
        <v/>
      </c>
      <c r="H3669" s="0" t="str">
        <f aca="false">IF(G3669=1,INT(ROUND((A3669-Debut)*86400,0)/600),"")</f>
        <v/>
      </c>
      <c r="I3669" s="0" t="str">
        <f aca="false">IF(G3669=1,INT(ROUND((A3669-Debut)*86400,0)/3600),"")</f>
        <v/>
      </c>
      <c r="J3669" s="0" t="str">
        <f aca="false">IF(OR(A3669="",B3669=""),"",ROUND((B3669-A3669)*86400,0))</f>
        <v/>
      </c>
      <c r="K3669" s="37" t="str">
        <f aca="false">IF(G3669=1,IF(COUNTIFS($C:$C,C3669,$G:$G,1,$A:$A,"&gt;="&amp;(A3669-FenetreInterm/86400),$A:$A,"&lt;="&amp;A3669)&gt;=NbInterm,1,0),"")</f>
        <v/>
      </c>
      <c r="L3669" s="37" t="str">
        <f aca="false">IF(G3669=1,IF(B3669="",0,IF(J3669&lt;SeuilFugitive,1,0)),"")</f>
        <v/>
      </c>
      <c r="M3669" s="37" t="str">
        <f aca="false">IF(G3669=1,IF(B3669="",IF((Fin-A3669)*24&gt;SeuilFigee,1,0),IF(J3669&gt;SeuilFigee*3600,1,0)),"")</f>
        <v/>
      </c>
      <c r="N3669" s="0" t="str">
        <f aca="false">IF(G3669=1,IF(COUNTIF(H$2:H3669,H3669)=1,COUNTIF($H:$H,H3669),""),"")</f>
        <v/>
      </c>
      <c r="O3669" s="0" t="str">
        <f aca="false">IF(G3669=1,IF(COUNTIF(I$2:I3669,I3669)=1,COUNTIF($I:$I,I3669),""),"")</f>
        <v/>
      </c>
      <c r="P3669" s="38" t="str">
        <f aca="false">IF(G3669=1,IF(COUNTIFS(C$2:C3669,C3669,G$2:G3669,1)=1,COUNTIFS($C:$C,C3669,$G:$G,1)+ROW()/10000000,""),"")</f>
        <v/>
      </c>
      <c r="Q3669" s="0" t="str">
        <f aca="false">IF(K3669=1,IF(COUNTIFS(C$2:C3669,C3669,K$2:K3669,1)=1,1,0),"")</f>
        <v/>
      </c>
      <c r="R3669" s="0" t="str">
        <f aca="false">IF(M3669=1,IF(COUNTIFS(C$2:C3669,C3669,M$2:M3669,1)=1,1,0),"")</f>
        <v/>
      </c>
      <c r="S3669" s="0" t="str">
        <f aca="false">IF(L3669=1,IF(COUNTIFS(C$2:C3669,C3669,L$2:L3669,1)=1,1,0),"")</f>
        <v/>
      </c>
      <c r="T3669" s="38" t="str">
        <f aca="false">IF(N3669="","",N3669+ROW()/10000000)</f>
        <v/>
      </c>
      <c r="U3669" s="0" t="str">
        <f aca="false">IF(G3669=1,IF(B3669="",1,0),"")</f>
        <v/>
      </c>
    </row>
    <row r="3670" customFormat="false" ht="15" hidden="false" customHeight="false" outlineLevel="0" collapsed="false">
      <c r="A3670" s="35"/>
      <c r="B3670" s="35"/>
      <c r="G3670" s="0" t="str">
        <f aca="false">IF(A3670="","",IF(AND(A3670&gt;=Debut,A3670&lt;Fin),1,0))</f>
        <v/>
      </c>
      <c r="H3670" s="0" t="str">
        <f aca="false">IF(G3670=1,INT(ROUND((A3670-Debut)*86400,0)/600),"")</f>
        <v/>
      </c>
      <c r="I3670" s="0" t="str">
        <f aca="false">IF(G3670=1,INT(ROUND((A3670-Debut)*86400,0)/3600),"")</f>
        <v/>
      </c>
      <c r="J3670" s="0" t="str">
        <f aca="false">IF(OR(A3670="",B3670=""),"",ROUND((B3670-A3670)*86400,0))</f>
        <v/>
      </c>
      <c r="K3670" s="37" t="str">
        <f aca="false">IF(G3670=1,IF(COUNTIFS($C:$C,C3670,$G:$G,1,$A:$A,"&gt;="&amp;(A3670-FenetreInterm/86400),$A:$A,"&lt;="&amp;A3670)&gt;=NbInterm,1,0),"")</f>
        <v/>
      </c>
      <c r="L3670" s="37" t="str">
        <f aca="false">IF(G3670=1,IF(B3670="",0,IF(J3670&lt;SeuilFugitive,1,0)),"")</f>
        <v/>
      </c>
      <c r="M3670" s="37" t="str">
        <f aca="false">IF(G3670=1,IF(B3670="",IF((Fin-A3670)*24&gt;SeuilFigee,1,0),IF(J3670&gt;SeuilFigee*3600,1,0)),"")</f>
        <v/>
      </c>
      <c r="N3670" s="0" t="str">
        <f aca="false">IF(G3670=1,IF(COUNTIF(H$2:H3670,H3670)=1,COUNTIF($H:$H,H3670),""),"")</f>
        <v/>
      </c>
      <c r="O3670" s="0" t="str">
        <f aca="false">IF(G3670=1,IF(COUNTIF(I$2:I3670,I3670)=1,COUNTIF($I:$I,I3670),""),"")</f>
        <v/>
      </c>
      <c r="P3670" s="38" t="str">
        <f aca="false">IF(G3670=1,IF(COUNTIFS(C$2:C3670,C3670,G$2:G3670,1)=1,COUNTIFS($C:$C,C3670,$G:$G,1)+ROW()/10000000,""),"")</f>
        <v/>
      </c>
      <c r="Q3670" s="0" t="str">
        <f aca="false">IF(K3670=1,IF(COUNTIFS(C$2:C3670,C3670,K$2:K3670,1)=1,1,0),"")</f>
        <v/>
      </c>
      <c r="R3670" s="0" t="str">
        <f aca="false">IF(M3670=1,IF(COUNTIFS(C$2:C3670,C3670,M$2:M3670,1)=1,1,0),"")</f>
        <v/>
      </c>
      <c r="S3670" s="0" t="str">
        <f aca="false">IF(L3670=1,IF(COUNTIFS(C$2:C3670,C3670,L$2:L3670,1)=1,1,0),"")</f>
        <v/>
      </c>
      <c r="T3670" s="38" t="str">
        <f aca="false">IF(N3670="","",N3670+ROW()/10000000)</f>
        <v/>
      </c>
      <c r="U3670" s="0" t="str">
        <f aca="false">IF(G3670=1,IF(B3670="",1,0),"")</f>
        <v/>
      </c>
    </row>
    <row r="3671" customFormat="false" ht="15" hidden="false" customHeight="false" outlineLevel="0" collapsed="false">
      <c r="A3671" s="35"/>
      <c r="B3671" s="35"/>
      <c r="G3671" s="0" t="str">
        <f aca="false">IF(A3671="","",IF(AND(A3671&gt;=Debut,A3671&lt;Fin),1,0))</f>
        <v/>
      </c>
      <c r="H3671" s="0" t="str">
        <f aca="false">IF(G3671=1,INT(ROUND((A3671-Debut)*86400,0)/600),"")</f>
        <v/>
      </c>
      <c r="I3671" s="0" t="str">
        <f aca="false">IF(G3671=1,INT(ROUND((A3671-Debut)*86400,0)/3600),"")</f>
        <v/>
      </c>
      <c r="J3671" s="0" t="str">
        <f aca="false">IF(OR(A3671="",B3671=""),"",ROUND((B3671-A3671)*86400,0))</f>
        <v/>
      </c>
      <c r="K3671" s="37" t="str">
        <f aca="false">IF(G3671=1,IF(COUNTIFS($C:$C,C3671,$G:$G,1,$A:$A,"&gt;="&amp;(A3671-FenetreInterm/86400),$A:$A,"&lt;="&amp;A3671)&gt;=NbInterm,1,0),"")</f>
        <v/>
      </c>
      <c r="L3671" s="37" t="str">
        <f aca="false">IF(G3671=1,IF(B3671="",0,IF(J3671&lt;SeuilFugitive,1,0)),"")</f>
        <v/>
      </c>
      <c r="M3671" s="37" t="str">
        <f aca="false">IF(G3671=1,IF(B3671="",IF((Fin-A3671)*24&gt;SeuilFigee,1,0),IF(J3671&gt;SeuilFigee*3600,1,0)),"")</f>
        <v/>
      </c>
      <c r="N3671" s="0" t="str">
        <f aca="false">IF(G3671=1,IF(COUNTIF(H$2:H3671,H3671)=1,COUNTIF($H:$H,H3671),""),"")</f>
        <v/>
      </c>
      <c r="O3671" s="0" t="str">
        <f aca="false">IF(G3671=1,IF(COUNTIF(I$2:I3671,I3671)=1,COUNTIF($I:$I,I3671),""),"")</f>
        <v/>
      </c>
      <c r="P3671" s="38" t="str">
        <f aca="false">IF(G3671=1,IF(COUNTIFS(C$2:C3671,C3671,G$2:G3671,1)=1,COUNTIFS($C:$C,C3671,$G:$G,1)+ROW()/10000000,""),"")</f>
        <v/>
      </c>
      <c r="Q3671" s="0" t="str">
        <f aca="false">IF(K3671=1,IF(COUNTIFS(C$2:C3671,C3671,K$2:K3671,1)=1,1,0),"")</f>
        <v/>
      </c>
      <c r="R3671" s="0" t="str">
        <f aca="false">IF(M3671=1,IF(COUNTIFS(C$2:C3671,C3671,M$2:M3671,1)=1,1,0),"")</f>
        <v/>
      </c>
      <c r="S3671" s="0" t="str">
        <f aca="false">IF(L3671=1,IF(COUNTIFS(C$2:C3671,C3671,L$2:L3671,1)=1,1,0),"")</f>
        <v/>
      </c>
      <c r="T3671" s="38" t="str">
        <f aca="false">IF(N3671="","",N3671+ROW()/10000000)</f>
        <v/>
      </c>
      <c r="U3671" s="0" t="str">
        <f aca="false">IF(G3671=1,IF(B3671="",1,0),"")</f>
        <v/>
      </c>
    </row>
    <row r="3672" customFormat="false" ht="15" hidden="false" customHeight="false" outlineLevel="0" collapsed="false">
      <c r="A3672" s="35"/>
      <c r="B3672" s="35"/>
      <c r="G3672" s="0" t="str">
        <f aca="false">IF(A3672="","",IF(AND(A3672&gt;=Debut,A3672&lt;Fin),1,0))</f>
        <v/>
      </c>
      <c r="H3672" s="0" t="str">
        <f aca="false">IF(G3672=1,INT(ROUND((A3672-Debut)*86400,0)/600),"")</f>
        <v/>
      </c>
      <c r="I3672" s="0" t="str">
        <f aca="false">IF(G3672=1,INT(ROUND((A3672-Debut)*86400,0)/3600),"")</f>
        <v/>
      </c>
      <c r="J3672" s="0" t="str">
        <f aca="false">IF(OR(A3672="",B3672=""),"",ROUND((B3672-A3672)*86400,0))</f>
        <v/>
      </c>
      <c r="K3672" s="37" t="str">
        <f aca="false">IF(G3672=1,IF(COUNTIFS($C:$C,C3672,$G:$G,1,$A:$A,"&gt;="&amp;(A3672-FenetreInterm/86400),$A:$A,"&lt;="&amp;A3672)&gt;=NbInterm,1,0),"")</f>
        <v/>
      </c>
      <c r="L3672" s="37" t="str">
        <f aca="false">IF(G3672=1,IF(B3672="",0,IF(J3672&lt;SeuilFugitive,1,0)),"")</f>
        <v/>
      </c>
      <c r="M3672" s="37" t="str">
        <f aca="false">IF(G3672=1,IF(B3672="",IF((Fin-A3672)*24&gt;SeuilFigee,1,0),IF(J3672&gt;SeuilFigee*3600,1,0)),"")</f>
        <v/>
      </c>
      <c r="N3672" s="0" t="str">
        <f aca="false">IF(G3672=1,IF(COUNTIF(H$2:H3672,H3672)=1,COUNTIF($H:$H,H3672),""),"")</f>
        <v/>
      </c>
      <c r="O3672" s="0" t="str">
        <f aca="false">IF(G3672=1,IF(COUNTIF(I$2:I3672,I3672)=1,COUNTIF($I:$I,I3672),""),"")</f>
        <v/>
      </c>
      <c r="P3672" s="38" t="str">
        <f aca="false">IF(G3672=1,IF(COUNTIFS(C$2:C3672,C3672,G$2:G3672,1)=1,COUNTIFS($C:$C,C3672,$G:$G,1)+ROW()/10000000,""),"")</f>
        <v/>
      </c>
      <c r="Q3672" s="0" t="str">
        <f aca="false">IF(K3672=1,IF(COUNTIFS(C$2:C3672,C3672,K$2:K3672,1)=1,1,0),"")</f>
        <v/>
      </c>
      <c r="R3672" s="0" t="str">
        <f aca="false">IF(M3672=1,IF(COUNTIFS(C$2:C3672,C3672,M$2:M3672,1)=1,1,0),"")</f>
        <v/>
      </c>
      <c r="S3672" s="0" t="str">
        <f aca="false">IF(L3672=1,IF(COUNTIFS(C$2:C3672,C3672,L$2:L3672,1)=1,1,0),"")</f>
        <v/>
      </c>
      <c r="T3672" s="38" t="str">
        <f aca="false">IF(N3672="","",N3672+ROW()/10000000)</f>
        <v/>
      </c>
      <c r="U3672" s="0" t="str">
        <f aca="false">IF(G3672=1,IF(B3672="",1,0),"")</f>
        <v/>
      </c>
    </row>
    <row r="3673" customFormat="false" ht="15" hidden="false" customHeight="false" outlineLevel="0" collapsed="false">
      <c r="A3673" s="35"/>
      <c r="B3673" s="35"/>
      <c r="G3673" s="0" t="str">
        <f aca="false">IF(A3673="","",IF(AND(A3673&gt;=Debut,A3673&lt;Fin),1,0))</f>
        <v/>
      </c>
      <c r="H3673" s="0" t="str">
        <f aca="false">IF(G3673=1,INT(ROUND((A3673-Debut)*86400,0)/600),"")</f>
        <v/>
      </c>
      <c r="I3673" s="0" t="str">
        <f aca="false">IF(G3673=1,INT(ROUND((A3673-Debut)*86400,0)/3600),"")</f>
        <v/>
      </c>
      <c r="J3673" s="0" t="str">
        <f aca="false">IF(OR(A3673="",B3673=""),"",ROUND((B3673-A3673)*86400,0))</f>
        <v/>
      </c>
      <c r="K3673" s="37" t="str">
        <f aca="false">IF(G3673=1,IF(COUNTIFS($C:$C,C3673,$G:$G,1,$A:$A,"&gt;="&amp;(A3673-FenetreInterm/86400),$A:$A,"&lt;="&amp;A3673)&gt;=NbInterm,1,0),"")</f>
        <v/>
      </c>
      <c r="L3673" s="37" t="str">
        <f aca="false">IF(G3673=1,IF(B3673="",0,IF(J3673&lt;SeuilFugitive,1,0)),"")</f>
        <v/>
      </c>
      <c r="M3673" s="37" t="str">
        <f aca="false">IF(G3673=1,IF(B3673="",IF((Fin-A3673)*24&gt;SeuilFigee,1,0),IF(J3673&gt;SeuilFigee*3600,1,0)),"")</f>
        <v/>
      </c>
      <c r="N3673" s="0" t="str">
        <f aca="false">IF(G3673=1,IF(COUNTIF(H$2:H3673,H3673)=1,COUNTIF($H:$H,H3673),""),"")</f>
        <v/>
      </c>
      <c r="O3673" s="0" t="str">
        <f aca="false">IF(G3673=1,IF(COUNTIF(I$2:I3673,I3673)=1,COUNTIF($I:$I,I3673),""),"")</f>
        <v/>
      </c>
      <c r="P3673" s="38" t="str">
        <f aca="false">IF(G3673=1,IF(COUNTIFS(C$2:C3673,C3673,G$2:G3673,1)=1,COUNTIFS($C:$C,C3673,$G:$G,1)+ROW()/10000000,""),"")</f>
        <v/>
      </c>
      <c r="Q3673" s="0" t="str">
        <f aca="false">IF(K3673=1,IF(COUNTIFS(C$2:C3673,C3673,K$2:K3673,1)=1,1,0),"")</f>
        <v/>
      </c>
      <c r="R3673" s="0" t="str">
        <f aca="false">IF(M3673=1,IF(COUNTIFS(C$2:C3673,C3673,M$2:M3673,1)=1,1,0),"")</f>
        <v/>
      </c>
      <c r="S3673" s="0" t="str">
        <f aca="false">IF(L3673=1,IF(COUNTIFS(C$2:C3673,C3673,L$2:L3673,1)=1,1,0),"")</f>
        <v/>
      </c>
      <c r="T3673" s="38" t="str">
        <f aca="false">IF(N3673="","",N3673+ROW()/10000000)</f>
        <v/>
      </c>
      <c r="U3673" s="0" t="str">
        <f aca="false">IF(G3673=1,IF(B3673="",1,0),"")</f>
        <v/>
      </c>
    </row>
    <row r="3674" customFormat="false" ht="15" hidden="false" customHeight="false" outlineLevel="0" collapsed="false">
      <c r="A3674" s="35"/>
      <c r="B3674" s="35"/>
      <c r="G3674" s="0" t="str">
        <f aca="false">IF(A3674="","",IF(AND(A3674&gt;=Debut,A3674&lt;Fin),1,0))</f>
        <v/>
      </c>
      <c r="H3674" s="0" t="str">
        <f aca="false">IF(G3674=1,INT(ROUND((A3674-Debut)*86400,0)/600),"")</f>
        <v/>
      </c>
      <c r="I3674" s="0" t="str">
        <f aca="false">IF(G3674=1,INT(ROUND((A3674-Debut)*86400,0)/3600),"")</f>
        <v/>
      </c>
      <c r="J3674" s="0" t="str">
        <f aca="false">IF(OR(A3674="",B3674=""),"",ROUND((B3674-A3674)*86400,0))</f>
        <v/>
      </c>
      <c r="K3674" s="37" t="str">
        <f aca="false">IF(G3674=1,IF(COUNTIFS($C:$C,C3674,$G:$G,1,$A:$A,"&gt;="&amp;(A3674-FenetreInterm/86400),$A:$A,"&lt;="&amp;A3674)&gt;=NbInterm,1,0),"")</f>
        <v/>
      </c>
      <c r="L3674" s="37" t="str">
        <f aca="false">IF(G3674=1,IF(B3674="",0,IF(J3674&lt;SeuilFugitive,1,0)),"")</f>
        <v/>
      </c>
      <c r="M3674" s="37" t="str">
        <f aca="false">IF(G3674=1,IF(B3674="",IF((Fin-A3674)*24&gt;SeuilFigee,1,0),IF(J3674&gt;SeuilFigee*3600,1,0)),"")</f>
        <v/>
      </c>
      <c r="N3674" s="0" t="str">
        <f aca="false">IF(G3674=1,IF(COUNTIF(H$2:H3674,H3674)=1,COUNTIF($H:$H,H3674),""),"")</f>
        <v/>
      </c>
      <c r="O3674" s="0" t="str">
        <f aca="false">IF(G3674=1,IF(COUNTIF(I$2:I3674,I3674)=1,COUNTIF($I:$I,I3674),""),"")</f>
        <v/>
      </c>
      <c r="P3674" s="38" t="str">
        <f aca="false">IF(G3674=1,IF(COUNTIFS(C$2:C3674,C3674,G$2:G3674,1)=1,COUNTIFS($C:$C,C3674,$G:$G,1)+ROW()/10000000,""),"")</f>
        <v/>
      </c>
      <c r="Q3674" s="0" t="str">
        <f aca="false">IF(K3674=1,IF(COUNTIFS(C$2:C3674,C3674,K$2:K3674,1)=1,1,0),"")</f>
        <v/>
      </c>
      <c r="R3674" s="0" t="str">
        <f aca="false">IF(M3674=1,IF(COUNTIFS(C$2:C3674,C3674,M$2:M3674,1)=1,1,0),"")</f>
        <v/>
      </c>
      <c r="S3674" s="0" t="str">
        <f aca="false">IF(L3674=1,IF(COUNTIFS(C$2:C3674,C3674,L$2:L3674,1)=1,1,0),"")</f>
        <v/>
      </c>
      <c r="T3674" s="38" t="str">
        <f aca="false">IF(N3674="","",N3674+ROW()/10000000)</f>
        <v/>
      </c>
      <c r="U3674" s="0" t="str">
        <f aca="false">IF(G3674=1,IF(B3674="",1,0),"")</f>
        <v/>
      </c>
    </row>
    <row r="3675" customFormat="false" ht="15" hidden="false" customHeight="false" outlineLevel="0" collapsed="false">
      <c r="A3675" s="35"/>
      <c r="B3675" s="35"/>
      <c r="G3675" s="0" t="str">
        <f aca="false">IF(A3675="","",IF(AND(A3675&gt;=Debut,A3675&lt;Fin),1,0))</f>
        <v/>
      </c>
      <c r="H3675" s="0" t="str">
        <f aca="false">IF(G3675=1,INT(ROUND((A3675-Debut)*86400,0)/600),"")</f>
        <v/>
      </c>
      <c r="I3675" s="0" t="str">
        <f aca="false">IF(G3675=1,INT(ROUND((A3675-Debut)*86400,0)/3600),"")</f>
        <v/>
      </c>
      <c r="J3675" s="0" t="str">
        <f aca="false">IF(OR(A3675="",B3675=""),"",ROUND((B3675-A3675)*86400,0))</f>
        <v/>
      </c>
      <c r="K3675" s="37" t="str">
        <f aca="false">IF(G3675=1,IF(COUNTIFS($C:$C,C3675,$G:$G,1,$A:$A,"&gt;="&amp;(A3675-FenetreInterm/86400),$A:$A,"&lt;="&amp;A3675)&gt;=NbInterm,1,0),"")</f>
        <v/>
      </c>
      <c r="L3675" s="37" t="str">
        <f aca="false">IF(G3675=1,IF(B3675="",0,IF(J3675&lt;SeuilFugitive,1,0)),"")</f>
        <v/>
      </c>
      <c r="M3675" s="37" t="str">
        <f aca="false">IF(G3675=1,IF(B3675="",IF((Fin-A3675)*24&gt;SeuilFigee,1,0),IF(J3675&gt;SeuilFigee*3600,1,0)),"")</f>
        <v/>
      </c>
      <c r="N3675" s="0" t="str">
        <f aca="false">IF(G3675=1,IF(COUNTIF(H$2:H3675,H3675)=1,COUNTIF($H:$H,H3675),""),"")</f>
        <v/>
      </c>
      <c r="O3675" s="0" t="str">
        <f aca="false">IF(G3675=1,IF(COUNTIF(I$2:I3675,I3675)=1,COUNTIF($I:$I,I3675),""),"")</f>
        <v/>
      </c>
      <c r="P3675" s="38" t="str">
        <f aca="false">IF(G3675=1,IF(COUNTIFS(C$2:C3675,C3675,G$2:G3675,1)=1,COUNTIFS($C:$C,C3675,$G:$G,1)+ROW()/10000000,""),"")</f>
        <v/>
      </c>
      <c r="Q3675" s="0" t="str">
        <f aca="false">IF(K3675=1,IF(COUNTIFS(C$2:C3675,C3675,K$2:K3675,1)=1,1,0),"")</f>
        <v/>
      </c>
      <c r="R3675" s="0" t="str">
        <f aca="false">IF(M3675=1,IF(COUNTIFS(C$2:C3675,C3675,M$2:M3675,1)=1,1,0),"")</f>
        <v/>
      </c>
      <c r="S3675" s="0" t="str">
        <f aca="false">IF(L3675=1,IF(COUNTIFS(C$2:C3675,C3675,L$2:L3675,1)=1,1,0),"")</f>
        <v/>
      </c>
      <c r="T3675" s="38" t="str">
        <f aca="false">IF(N3675="","",N3675+ROW()/10000000)</f>
        <v/>
      </c>
      <c r="U3675" s="0" t="str">
        <f aca="false">IF(G3675=1,IF(B3675="",1,0),"")</f>
        <v/>
      </c>
    </row>
    <row r="3676" customFormat="false" ht="15" hidden="false" customHeight="false" outlineLevel="0" collapsed="false">
      <c r="A3676" s="35"/>
      <c r="B3676" s="35"/>
      <c r="G3676" s="0" t="str">
        <f aca="false">IF(A3676="","",IF(AND(A3676&gt;=Debut,A3676&lt;Fin),1,0))</f>
        <v/>
      </c>
      <c r="H3676" s="0" t="str">
        <f aca="false">IF(G3676=1,INT(ROUND((A3676-Debut)*86400,0)/600),"")</f>
        <v/>
      </c>
      <c r="I3676" s="0" t="str">
        <f aca="false">IF(G3676=1,INT(ROUND((A3676-Debut)*86400,0)/3600),"")</f>
        <v/>
      </c>
      <c r="J3676" s="0" t="str">
        <f aca="false">IF(OR(A3676="",B3676=""),"",ROUND((B3676-A3676)*86400,0))</f>
        <v/>
      </c>
      <c r="K3676" s="37" t="str">
        <f aca="false">IF(G3676=1,IF(COUNTIFS($C:$C,C3676,$G:$G,1,$A:$A,"&gt;="&amp;(A3676-FenetreInterm/86400),$A:$A,"&lt;="&amp;A3676)&gt;=NbInterm,1,0),"")</f>
        <v/>
      </c>
      <c r="L3676" s="37" t="str">
        <f aca="false">IF(G3676=1,IF(B3676="",0,IF(J3676&lt;SeuilFugitive,1,0)),"")</f>
        <v/>
      </c>
      <c r="M3676" s="37" t="str">
        <f aca="false">IF(G3676=1,IF(B3676="",IF((Fin-A3676)*24&gt;SeuilFigee,1,0),IF(J3676&gt;SeuilFigee*3600,1,0)),"")</f>
        <v/>
      </c>
      <c r="N3676" s="0" t="str">
        <f aca="false">IF(G3676=1,IF(COUNTIF(H$2:H3676,H3676)=1,COUNTIF($H:$H,H3676),""),"")</f>
        <v/>
      </c>
      <c r="O3676" s="0" t="str">
        <f aca="false">IF(G3676=1,IF(COUNTIF(I$2:I3676,I3676)=1,COUNTIF($I:$I,I3676),""),"")</f>
        <v/>
      </c>
      <c r="P3676" s="38" t="str">
        <f aca="false">IF(G3676=1,IF(COUNTIFS(C$2:C3676,C3676,G$2:G3676,1)=1,COUNTIFS($C:$C,C3676,$G:$G,1)+ROW()/10000000,""),"")</f>
        <v/>
      </c>
      <c r="Q3676" s="0" t="str">
        <f aca="false">IF(K3676=1,IF(COUNTIFS(C$2:C3676,C3676,K$2:K3676,1)=1,1,0),"")</f>
        <v/>
      </c>
      <c r="R3676" s="0" t="str">
        <f aca="false">IF(M3676=1,IF(COUNTIFS(C$2:C3676,C3676,M$2:M3676,1)=1,1,0),"")</f>
        <v/>
      </c>
      <c r="S3676" s="0" t="str">
        <f aca="false">IF(L3676=1,IF(COUNTIFS(C$2:C3676,C3676,L$2:L3676,1)=1,1,0),"")</f>
        <v/>
      </c>
      <c r="T3676" s="38" t="str">
        <f aca="false">IF(N3676="","",N3676+ROW()/10000000)</f>
        <v/>
      </c>
      <c r="U3676" s="0" t="str">
        <f aca="false">IF(G3676=1,IF(B3676="",1,0),"")</f>
        <v/>
      </c>
    </row>
    <row r="3677" customFormat="false" ht="15" hidden="false" customHeight="false" outlineLevel="0" collapsed="false">
      <c r="A3677" s="35"/>
      <c r="B3677" s="35"/>
      <c r="G3677" s="0" t="str">
        <f aca="false">IF(A3677="","",IF(AND(A3677&gt;=Debut,A3677&lt;Fin),1,0))</f>
        <v/>
      </c>
      <c r="H3677" s="0" t="str">
        <f aca="false">IF(G3677=1,INT(ROUND((A3677-Debut)*86400,0)/600),"")</f>
        <v/>
      </c>
      <c r="I3677" s="0" t="str">
        <f aca="false">IF(G3677=1,INT(ROUND((A3677-Debut)*86400,0)/3600),"")</f>
        <v/>
      </c>
      <c r="J3677" s="0" t="str">
        <f aca="false">IF(OR(A3677="",B3677=""),"",ROUND((B3677-A3677)*86400,0))</f>
        <v/>
      </c>
      <c r="K3677" s="37" t="str">
        <f aca="false">IF(G3677=1,IF(COUNTIFS($C:$C,C3677,$G:$G,1,$A:$A,"&gt;="&amp;(A3677-FenetreInterm/86400),$A:$A,"&lt;="&amp;A3677)&gt;=NbInterm,1,0),"")</f>
        <v/>
      </c>
      <c r="L3677" s="37" t="str">
        <f aca="false">IF(G3677=1,IF(B3677="",0,IF(J3677&lt;SeuilFugitive,1,0)),"")</f>
        <v/>
      </c>
      <c r="M3677" s="37" t="str">
        <f aca="false">IF(G3677=1,IF(B3677="",IF((Fin-A3677)*24&gt;SeuilFigee,1,0),IF(J3677&gt;SeuilFigee*3600,1,0)),"")</f>
        <v/>
      </c>
      <c r="N3677" s="0" t="str">
        <f aca="false">IF(G3677=1,IF(COUNTIF(H$2:H3677,H3677)=1,COUNTIF($H:$H,H3677),""),"")</f>
        <v/>
      </c>
      <c r="O3677" s="0" t="str">
        <f aca="false">IF(G3677=1,IF(COUNTIF(I$2:I3677,I3677)=1,COUNTIF($I:$I,I3677),""),"")</f>
        <v/>
      </c>
      <c r="P3677" s="38" t="str">
        <f aca="false">IF(G3677=1,IF(COUNTIFS(C$2:C3677,C3677,G$2:G3677,1)=1,COUNTIFS($C:$C,C3677,$G:$G,1)+ROW()/10000000,""),"")</f>
        <v/>
      </c>
      <c r="Q3677" s="0" t="str">
        <f aca="false">IF(K3677=1,IF(COUNTIFS(C$2:C3677,C3677,K$2:K3677,1)=1,1,0),"")</f>
        <v/>
      </c>
      <c r="R3677" s="0" t="str">
        <f aca="false">IF(M3677=1,IF(COUNTIFS(C$2:C3677,C3677,M$2:M3677,1)=1,1,0),"")</f>
        <v/>
      </c>
      <c r="S3677" s="0" t="str">
        <f aca="false">IF(L3677=1,IF(COUNTIFS(C$2:C3677,C3677,L$2:L3677,1)=1,1,0),"")</f>
        <v/>
      </c>
      <c r="T3677" s="38" t="str">
        <f aca="false">IF(N3677="","",N3677+ROW()/10000000)</f>
        <v/>
      </c>
      <c r="U3677" s="0" t="str">
        <f aca="false">IF(G3677=1,IF(B3677="",1,0),"")</f>
        <v/>
      </c>
    </row>
    <row r="3678" customFormat="false" ht="15" hidden="false" customHeight="false" outlineLevel="0" collapsed="false">
      <c r="A3678" s="35"/>
      <c r="B3678" s="35"/>
      <c r="G3678" s="0" t="str">
        <f aca="false">IF(A3678="","",IF(AND(A3678&gt;=Debut,A3678&lt;Fin),1,0))</f>
        <v/>
      </c>
      <c r="H3678" s="0" t="str">
        <f aca="false">IF(G3678=1,INT(ROUND((A3678-Debut)*86400,0)/600),"")</f>
        <v/>
      </c>
      <c r="I3678" s="0" t="str">
        <f aca="false">IF(G3678=1,INT(ROUND((A3678-Debut)*86400,0)/3600),"")</f>
        <v/>
      </c>
      <c r="J3678" s="0" t="str">
        <f aca="false">IF(OR(A3678="",B3678=""),"",ROUND((B3678-A3678)*86400,0))</f>
        <v/>
      </c>
      <c r="K3678" s="37" t="str">
        <f aca="false">IF(G3678=1,IF(COUNTIFS($C:$C,C3678,$G:$G,1,$A:$A,"&gt;="&amp;(A3678-FenetreInterm/86400),$A:$A,"&lt;="&amp;A3678)&gt;=NbInterm,1,0),"")</f>
        <v/>
      </c>
      <c r="L3678" s="37" t="str">
        <f aca="false">IF(G3678=1,IF(B3678="",0,IF(J3678&lt;SeuilFugitive,1,0)),"")</f>
        <v/>
      </c>
      <c r="M3678" s="37" t="str">
        <f aca="false">IF(G3678=1,IF(B3678="",IF((Fin-A3678)*24&gt;SeuilFigee,1,0),IF(J3678&gt;SeuilFigee*3600,1,0)),"")</f>
        <v/>
      </c>
      <c r="N3678" s="0" t="str">
        <f aca="false">IF(G3678=1,IF(COUNTIF(H$2:H3678,H3678)=1,COUNTIF($H:$H,H3678),""),"")</f>
        <v/>
      </c>
      <c r="O3678" s="0" t="str">
        <f aca="false">IF(G3678=1,IF(COUNTIF(I$2:I3678,I3678)=1,COUNTIF($I:$I,I3678),""),"")</f>
        <v/>
      </c>
      <c r="P3678" s="38" t="str">
        <f aca="false">IF(G3678=1,IF(COUNTIFS(C$2:C3678,C3678,G$2:G3678,1)=1,COUNTIFS($C:$C,C3678,$G:$G,1)+ROW()/10000000,""),"")</f>
        <v/>
      </c>
      <c r="Q3678" s="0" t="str">
        <f aca="false">IF(K3678=1,IF(COUNTIFS(C$2:C3678,C3678,K$2:K3678,1)=1,1,0),"")</f>
        <v/>
      </c>
      <c r="R3678" s="0" t="str">
        <f aca="false">IF(M3678=1,IF(COUNTIFS(C$2:C3678,C3678,M$2:M3678,1)=1,1,0),"")</f>
        <v/>
      </c>
      <c r="S3678" s="0" t="str">
        <f aca="false">IF(L3678=1,IF(COUNTIFS(C$2:C3678,C3678,L$2:L3678,1)=1,1,0),"")</f>
        <v/>
      </c>
      <c r="T3678" s="38" t="str">
        <f aca="false">IF(N3678="","",N3678+ROW()/10000000)</f>
        <v/>
      </c>
      <c r="U3678" s="0" t="str">
        <f aca="false">IF(G3678=1,IF(B3678="",1,0),"")</f>
        <v/>
      </c>
    </row>
    <row r="3679" customFormat="false" ht="15" hidden="false" customHeight="false" outlineLevel="0" collapsed="false">
      <c r="A3679" s="35"/>
      <c r="B3679" s="35"/>
      <c r="G3679" s="0" t="str">
        <f aca="false">IF(A3679="","",IF(AND(A3679&gt;=Debut,A3679&lt;Fin),1,0))</f>
        <v/>
      </c>
      <c r="H3679" s="0" t="str">
        <f aca="false">IF(G3679=1,INT(ROUND((A3679-Debut)*86400,0)/600),"")</f>
        <v/>
      </c>
      <c r="I3679" s="0" t="str">
        <f aca="false">IF(G3679=1,INT(ROUND((A3679-Debut)*86400,0)/3600),"")</f>
        <v/>
      </c>
      <c r="J3679" s="0" t="str">
        <f aca="false">IF(OR(A3679="",B3679=""),"",ROUND((B3679-A3679)*86400,0))</f>
        <v/>
      </c>
      <c r="K3679" s="37" t="str">
        <f aca="false">IF(G3679=1,IF(COUNTIFS($C:$C,C3679,$G:$G,1,$A:$A,"&gt;="&amp;(A3679-FenetreInterm/86400),$A:$A,"&lt;="&amp;A3679)&gt;=NbInterm,1,0),"")</f>
        <v/>
      </c>
      <c r="L3679" s="37" t="str">
        <f aca="false">IF(G3679=1,IF(B3679="",0,IF(J3679&lt;SeuilFugitive,1,0)),"")</f>
        <v/>
      </c>
      <c r="M3679" s="37" t="str">
        <f aca="false">IF(G3679=1,IF(B3679="",IF((Fin-A3679)*24&gt;SeuilFigee,1,0),IF(J3679&gt;SeuilFigee*3600,1,0)),"")</f>
        <v/>
      </c>
      <c r="N3679" s="0" t="str">
        <f aca="false">IF(G3679=1,IF(COUNTIF(H$2:H3679,H3679)=1,COUNTIF($H:$H,H3679),""),"")</f>
        <v/>
      </c>
      <c r="O3679" s="0" t="str">
        <f aca="false">IF(G3679=1,IF(COUNTIF(I$2:I3679,I3679)=1,COUNTIF($I:$I,I3679),""),"")</f>
        <v/>
      </c>
      <c r="P3679" s="38" t="str">
        <f aca="false">IF(G3679=1,IF(COUNTIFS(C$2:C3679,C3679,G$2:G3679,1)=1,COUNTIFS($C:$C,C3679,$G:$G,1)+ROW()/10000000,""),"")</f>
        <v/>
      </c>
      <c r="Q3679" s="0" t="str">
        <f aca="false">IF(K3679=1,IF(COUNTIFS(C$2:C3679,C3679,K$2:K3679,1)=1,1,0),"")</f>
        <v/>
      </c>
      <c r="R3679" s="0" t="str">
        <f aca="false">IF(M3679=1,IF(COUNTIFS(C$2:C3679,C3679,M$2:M3679,1)=1,1,0),"")</f>
        <v/>
      </c>
      <c r="S3679" s="0" t="str">
        <f aca="false">IF(L3679=1,IF(COUNTIFS(C$2:C3679,C3679,L$2:L3679,1)=1,1,0),"")</f>
        <v/>
      </c>
      <c r="T3679" s="38" t="str">
        <f aca="false">IF(N3679="","",N3679+ROW()/10000000)</f>
        <v/>
      </c>
      <c r="U3679" s="0" t="str">
        <f aca="false">IF(G3679=1,IF(B3679="",1,0),"")</f>
        <v/>
      </c>
    </row>
    <row r="3680" customFormat="false" ht="15" hidden="false" customHeight="false" outlineLevel="0" collapsed="false">
      <c r="A3680" s="35"/>
      <c r="B3680" s="35"/>
      <c r="G3680" s="0" t="str">
        <f aca="false">IF(A3680="","",IF(AND(A3680&gt;=Debut,A3680&lt;Fin),1,0))</f>
        <v/>
      </c>
      <c r="H3680" s="0" t="str">
        <f aca="false">IF(G3680=1,INT(ROUND((A3680-Debut)*86400,0)/600),"")</f>
        <v/>
      </c>
      <c r="I3680" s="0" t="str">
        <f aca="false">IF(G3680=1,INT(ROUND((A3680-Debut)*86400,0)/3600),"")</f>
        <v/>
      </c>
      <c r="J3680" s="0" t="str">
        <f aca="false">IF(OR(A3680="",B3680=""),"",ROUND((B3680-A3680)*86400,0))</f>
        <v/>
      </c>
      <c r="K3680" s="37" t="str">
        <f aca="false">IF(G3680=1,IF(COUNTIFS($C:$C,C3680,$G:$G,1,$A:$A,"&gt;="&amp;(A3680-FenetreInterm/86400),$A:$A,"&lt;="&amp;A3680)&gt;=NbInterm,1,0),"")</f>
        <v/>
      </c>
      <c r="L3680" s="37" t="str">
        <f aca="false">IF(G3680=1,IF(B3680="",0,IF(J3680&lt;SeuilFugitive,1,0)),"")</f>
        <v/>
      </c>
      <c r="M3680" s="37" t="str">
        <f aca="false">IF(G3680=1,IF(B3680="",IF((Fin-A3680)*24&gt;SeuilFigee,1,0),IF(J3680&gt;SeuilFigee*3600,1,0)),"")</f>
        <v/>
      </c>
      <c r="N3680" s="0" t="str">
        <f aca="false">IF(G3680=1,IF(COUNTIF(H$2:H3680,H3680)=1,COUNTIF($H:$H,H3680),""),"")</f>
        <v/>
      </c>
      <c r="O3680" s="0" t="str">
        <f aca="false">IF(G3680=1,IF(COUNTIF(I$2:I3680,I3680)=1,COUNTIF($I:$I,I3680),""),"")</f>
        <v/>
      </c>
      <c r="P3680" s="38" t="str">
        <f aca="false">IF(G3680=1,IF(COUNTIFS(C$2:C3680,C3680,G$2:G3680,1)=1,COUNTIFS($C:$C,C3680,$G:$G,1)+ROW()/10000000,""),"")</f>
        <v/>
      </c>
      <c r="Q3680" s="0" t="str">
        <f aca="false">IF(K3680=1,IF(COUNTIFS(C$2:C3680,C3680,K$2:K3680,1)=1,1,0),"")</f>
        <v/>
      </c>
      <c r="R3680" s="0" t="str">
        <f aca="false">IF(M3680=1,IF(COUNTIFS(C$2:C3680,C3680,M$2:M3680,1)=1,1,0),"")</f>
        <v/>
      </c>
      <c r="S3680" s="0" t="str">
        <f aca="false">IF(L3680=1,IF(COUNTIFS(C$2:C3680,C3680,L$2:L3680,1)=1,1,0),"")</f>
        <v/>
      </c>
      <c r="T3680" s="38" t="str">
        <f aca="false">IF(N3680="","",N3680+ROW()/10000000)</f>
        <v/>
      </c>
      <c r="U3680" s="0" t="str">
        <f aca="false">IF(G3680=1,IF(B3680="",1,0),"")</f>
        <v/>
      </c>
    </row>
    <row r="3681" customFormat="false" ht="15" hidden="false" customHeight="false" outlineLevel="0" collapsed="false">
      <c r="A3681" s="35"/>
      <c r="B3681" s="35"/>
      <c r="G3681" s="0" t="str">
        <f aca="false">IF(A3681="","",IF(AND(A3681&gt;=Debut,A3681&lt;Fin),1,0))</f>
        <v/>
      </c>
      <c r="H3681" s="0" t="str">
        <f aca="false">IF(G3681=1,INT(ROUND((A3681-Debut)*86400,0)/600),"")</f>
        <v/>
      </c>
      <c r="I3681" s="0" t="str">
        <f aca="false">IF(G3681=1,INT(ROUND((A3681-Debut)*86400,0)/3600),"")</f>
        <v/>
      </c>
      <c r="J3681" s="0" t="str">
        <f aca="false">IF(OR(A3681="",B3681=""),"",ROUND((B3681-A3681)*86400,0))</f>
        <v/>
      </c>
      <c r="K3681" s="37" t="str">
        <f aca="false">IF(G3681=1,IF(COUNTIFS($C:$C,C3681,$G:$G,1,$A:$A,"&gt;="&amp;(A3681-FenetreInterm/86400),$A:$A,"&lt;="&amp;A3681)&gt;=NbInterm,1,0),"")</f>
        <v/>
      </c>
      <c r="L3681" s="37" t="str">
        <f aca="false">IF(G3681=1,IF(B3681="",0,IF(J3681&lt;SeuilFugitive,1,0)),"")</f>
        <v/>
      </c>
      <c r="M3681" s="37" t="str">
        <f aca="false">IF(G3681=1,IF(B3681="",IF((Fin-A3681)*24&gt;SeuilFigee,1,0),IF(J3681&gt;SeuilFigee*3600,1,0)),"")</f>
        <v/>
      </c>
      <c r="N3681" s="0" t="str">
        <f aca="false">IF(G3681=1,IF(COUNTIF(H$2:H3681,H3681)=1,COUNTIF($H:$H,H3681),""),"")</f>
        <v/>
      </c>
      <c r="O3681" s="0" t="str">
        <f aca="false">IF(G3681=1,IF(COUNTIF(I$2:I3681,I3681)=1,COUNTIF($I:$I,I3681),""),"")</f>
        <v/>
      </c>
      <c r="P3681" s="38" t="str">
        <f aca="false">IF(G3681=1,IF(COUNTIFS(C$2:C3681,C3681,G$2:G3681,1)=1,COUNTIFS($C:$C,C3681,$G:$G,1)+ROW()/10000000,""),"")</f>
        <v/>
      </c>
      <c r="Q3681" s="0" t="str">
        <f aca="false">IF(K3681=1,IF(COUNTIFS(C$2:C3681,C3681,K$2:K3681,1)=1,1,0),"")</f>
        <v/>
      </c>
      <c r="R3681" s="0" t="str">
        <f aca="false">IF(M3681=1,IF(COUNTIFS(C$2:C3681,C3681,M$2:M3681,1)=1,1,0),"")</f>
        <v/>
      </c>
      <c r="S3681" s="0" t="str">
        <f aca="false">IF(L3681=1,IF(COUNTIFS(C$2:C3681,C3681,L$2:L3681,1)=1,1,0),"")</f>
        <v/>
      </c>
      <c r="T3681" s="38" t="str">
        <f aca="false">IF(N3681="","",N3681+ROW()/10000000)</f>
        <v/>
      </c>
      <c r="U3681" s="0" t="str">
        <f aca="false">IF(G3681=1,IF(B3681="",1,0),"")</f>
        <v/>
      </c>
    </row>
    <row r="3682" customFormat="false" ht="15" hidden="false" customHeight="false" outlineLevel="0" collapsed="false">
      <c r="A3682" s="35"/>
      <c r="B3682" s="35"/>
      <c r="G3682" s="0" t="str">
        <f aca="false">IF(A3682="","",IF(AND(A3682&gt;=Debut,A3682&lt;Fin),1,0))</f>
        <v/>
      </c>
      <c r="H3682" s="0" t="str">
        <f aca="false">IF(G3682=1,INT(ROUND((A3682-Debut)*86400,0)/600),"")</f>
        <v/>
      </c>
      <c r="I3682" s="0" t="str">
        <f aca="false">IF(G3682=1,INT(ROUND((A3682-Debut)*86400,0)/3600),"")</f>
        <v/>
      </c>
      <c r="J3682" s="0" t="str">
        <f aca="false">IF(OR(A3682="",B3682=""),"",ROUND((B3682-A3682)*86400,0))</f>
        <v/>
      </c>
      <c r="K3682" s="37" t="str">
        <f aca="false">IF(G3682=1,IF(COUNTIFS($C:$C,C3682,$G:$G,1,$A:$A,"&gt;="&amp;(A3682-FenetreInterm/86400),$A:$A,"&lt;="&amp;A3682)&gt;=NbInterm,1,0),"")</f>
        <v/>
      </c>
      <c r="L3682" s="37" t="str">
        <f aca="false">IF(G3682=1,IF(B3682="",0,IF(J3682&lt;SeuilFugitive,1,0)),"")</f>
        <v/>
      </c>
      <c r="M3682" s="37" t="str">
        <f aca="false">IF(G3682=1,IF(B3682="",IF((Fin-A3682)*24&gt;SeuilFigee,1,0),IF(J3682&gt;SeuilFigee*3600,1,0)),"")</f>
        <v/>
      </c>
      <c r="N3682" s="0" t="str">
        <f aca="false">IF(G3682=1,IF(COUNTIF(H$2:H3682,H3682)=1,COUNTIF($H:$H,H3682),""),"")</f>
        <v/>
      </c>
      <c r="O3682" s="0" t="str">
        <f aca="false">IF(G3682=1,IF(COUNTIF(I$2:I3682,I3682)=1,COUNTIF($I:$I,I3682),""),"")</f>
        <v/>
      </c>
      <c r="P3682" s="38" t="str">
        <f aca="false">IF(G3682=1,IF(COUNTIFS(C$2:C3682,C3682,G$2:G3682,1)=1,COUNTIFS($C:$C,C3682,$G:$G,1)+ROW()/10000000,""),"")</f>
        <v/>
      </c>
      <c r="Q3682" s="0" t="str">
        <f aca="false">IF(K3682=1,IF(COUNTIFS(C$2:C3682,C3682,K$2:K3682,1)=1,1,0),"")</f>
        <v/>
      </c>
      <c r="R3682" s="0" t="str">
        <f aca="false">IF(M3682=1,IF(COUNTIFS(C$2:C3682,C3682,M$2:M3682,1)=1,1,0),"")</f>
        <v/>
      </c>
      <c r="S3682" s="0" t="str">
        <f aca="false">IF(L3682=1,IF(COUNTIFS(C$2:C3682,C3682,L$2:L3682,1)=1,1,0),"")</f>
        <v/>
      </c>
      <c r="T3682" s="38" t="str">
        <f aca="false">IF(N3682="","",N3682+ROW()/10000000)</f>
        <v/>
      </c>
      <c r="U3682" s="0" t="str">
        <f aca="false">IF(G3682=1,IF(B3682="",1,0),"")</f>
        <v/>
      </c>
    </row>
    <row r="3683" customFormat="false" ht="15" hidden="false" customHeight="false" outlineLevel="0" collapsed="false">
      <c r="A3683" s="35"/>
      <c r="B3683" s="35"/>
      <c r="G3683" s="0" t="str">
        <f aca="false">IF(A3683="","",IF(AND(A3683&gt;=Debut,A3683&lt;Fin),1,0))</f>
        <v/>
      </c>
      <c r="H3683" s="0" t="str">
        <f aca="false">IF(G3683=1,INT(ROUND((A3683-Debut)*86400,0)/600),"")</f>
        <v/>
      </c>
      <c r="I3683" s="0" t="str">
        <f aca="false">IF(G3683=1,INT(ROUND((A3683-Debut)*86400,0)/3600),"")</f>
        <v/>
      </c>
      <c r="J3683" s="0" t="str">
        <f aca="false">IF(OR(A3683="",B3683=""),"",ROUND((B3683-A3683)*86400,0))</f>
        <v/>
      </c>
      <c r="K3683" s="37" t="str">
        <f aca="false">IF(G3683=1,IF(COUNTIFS($C:$C,C3683,$G:$G,1,$A:$A,"&gt;="&amp;(A3683-FenetreInterm/86400),$A:$A,"&lt;="&amp;A3683)&gt;=NbInterm,1,0),"")</f>
        <v/>
      </c>
      <c r="L3683" s="37" t="str">
        <f aca="false">IF(G3683=1,IF(B3683="",0,IF(J3683&lt;SeuilFugitive,1,0)),"")</f>
        <v/>
      </c>
      <c r="M3683" s="37" t="str">
        <f aca="false">IF(G3683=1,IF(B3683="",IF((Fin-A3683)*24&gt;SeuilFigee,1,0),IF(J3683&gt;SeuilFigee*3600,1,0)),"")</f>
        <v/>
      </c>
      <c r="N3683" s="0" t="str">
        <f aca="false">IF(G3683=1,IF(COUNTIF(H$2:H3683,H3683)=1,COUNTIF($H:$H,H3683),""),"")</f>
        <v/>
      </c>
      <c r="O3683" s="0" t="str">
        <f aca="false">IF(G3683=1,IF(COUNTIF(I$2:I3683,I3683)=1,COUNTIF($I:$I,I3683),""),"")</f>
        <v/>
      </c>
      <c r="P3683" s="38" t="str">
        <f aca="false">IF(G3683=1,IF(COUNTIFS(C$2:C3683,C3683,G$2:G3683,1)=1,COUNTIFS($C:$C,C3683,$G:$G,1)+ROW()/10000000,""),"")</f>
        <v/>
      </c>
      <c r="Q3683" s="0" t="str">
        <f aca="false">IF(K3683=1,IF(COUNTIFS(C$2:C3683,C3683,K$2:K3683,1)=1,1,0),"")</f>
        <v/>
      </c>
      <c r="R3683" s="0" t="str">
        <f aca="false">IF(M3683=1,IF(COUNTIFS(C$2:C3683,C3683,M$2:M3683,1)=1,1,0),"")</f>
        <v/>
      </c>
      <c r="S3683" s="0" t="str">
        <f aca="false">IF(L3683=1,IF(COUNTIFS(C$2:C3683,C3683,L$2:L3683,1)=1,1,0),"")</f>
        <v/>
      </c>
      <c r="T3683" s="38" t="str">
        <f aca="false">IF(N3683="","",N3683+ROW()/10000000)</f>
        <v/>
      </c>
      <c r="U3683" s="0" t="str">
        <f aca="false">IF(G3683=1,IF(B3683="",1,0),"")</f>
        <v/>
      </c>
    </row>
    <row r="3684" customFormat="false" ht="15" hidden="false" customHeight="false" outlineLevel="0" collapsed="false">
      <c r="A3684" s="35"/>
      <c r="B3684" s="35"/>
      <c r="G3684" s="0" t="str">
        <f aca="false">IF(A3684="","",IF(AND(A3684&gt;=Debut,A3684&lt;Fin),1,0))</f>
        <v/>
      </c>
      <c r="H3684" s="0" t="str">
        <f aca="false">IF(G3684=1,INT(ROUND((A3684-Debut)*86400,0)/600),"")</f>
        <v/>
      </c>
      <c r="I3684" s="0" t="str">
        <f aca="false">IF(G3684=1,INT(ROUND((A3684-Debut)*86400,0)/3600),"")</f>
        <v/>
      </c>
      <c r="J3684" s="0" t="str">
        <f aca="false">IF(OR(A3684="",B3684=""),"",ROUND((B3684-A3684)*86400,0))</f>
        <v/>
      </c>
      <c r="K3684" s="37" t="str">
        <f aca="false">IF(G3684=1,IF(COUNTIFS($C:$C,C3684,$G:$G,1,$A:$A,"&gt;="&amp;(A3684-FenetreInterm/86400),$A:$A,"&lt;="&amp;A3684)&gt;=NbInterm,1,0),"")</f>
        <v/>
      </c>
      <c r="L3684" s="37" t="str">
        <f aca="false">IF(G3684=1,IF(B3684="",0,IF(J3684&lt;SeuilFugitive,1,0)),"")</f>
        <v/>
      </c>
      <c r="M3684" s="37" t="str">
        <f aca="false">IF(G3684=1,IF(B3684="",IF((Fin-A3684)*24&gt;SeuilFigee,1,0),IF(J3684&gt;SeuilFigee*3600,1,0)),"")</f>
        <v/>
      </c>
      <c r="N3684" s="0" t="str">
        <f aca="false">IF(G3684=1,IF(COUNTIF(H$2:H3684,H3684)=1,COUNTIF($H:$H,H3684),""),"")</f>
        <v/>
      </c>
      <c r="O3684" s="0" t="str">
        <f aca="false">IF(G3684=1,IF(COUNTIF(I$2:I3684,I3684)=1,COUNTIF($I:$I,I3684),""),"")</f>
        <v/>
      </c>
      <c r="P3684" s="38" t="str">
        <f aca="false">IF(G3684=1,IF(COUNTIFS(C$2:C3684,C3684,G$2:G3684,1)=1,COUNTIFS($C:$C,C3684,$G:$G,1)+ROW()/10000000,""),"")</f>
        <v/>
      </c>
      <c r="Q3684" s="0" t="str">
        <f aca="false">IF(K3684=1,IF(COUNTIFS(C$2:C3684,C3684,K$2:K3684,1)=1,1,0),"")</f>
        <v/>
      </c>
      <c r="R3684" s="0" t="str">
        <f aca="false">IF(M3684=1,IF(COUNTIFS(C$2:C3684,C3684,M$2:M3684,1)=1,1,0),"")</f>
        <v/>
      </c>
      <c r="S3684" s="0" t="str">
        <f aca="false">IF(L3684=1,IF(COUNTIFS(C$2:C3684,C3684,L$2:L3684,1)=1,1,0),"")</f>
        <v/>
      </c>
      <c r="T3684" s="38" t="str">
        <f aca="false">IF(N3684="","",N3684+ROW()/10000000)</f>
        <v/>
      </c>
      <c r="U3684" s="0" t="str">
        <f aca="false">IF(G3684=1,IF(B3684="",1,0),"")</f>
        <v/>
      </c>
    </row>
    <row r="3685" customFormat="false" ht="15" hidden="false" customHeight="false" outlineLevel="0" collapsed="false">
      <c r="A3685" s="35"/>
      <c r="B3685" s="35"/>
      <c r="G3685" s="0" t="str">
        <f aca="false">IF(A3685="","",IF(AND(A3685&gt;=Debut,A3685&lt;Fin),1,0))</f>
        <v/>
      </c>
      <c r="H3685" s="0" t="str">
        <f aca="false">IF(G3685=1,INT(ROUND((A3685-Debut)*86400,0)/600),"")</f>
        <v/>
      </c>
      <c r="I3685" s="0" t="str">
        <f aca="false">IF(G3685=1,INT(ROUND((A3685-Debut)*86400,0)/3600),"")</f>
        <v/>
      </c>
      <c r="J3685" s="0" t="str">
        <f aca="false">IF(OR(A3685="",B3685=""),"",ROUND((B3685-A3685)*86400,0))</f>
        <v/>
      </c>
      <c r="K3685" s="37" t="str">
        <f aca="false">IF(G3685=1,IF(COUNTIFS($C:$C,C3685,$G:$G,1,$A:$A,"&gt;="&amp;(A3685-FenetreInterm/86400),$A:$A,"&lt;="&amp;A3685)&gt;=NbInterm,1,0),"")</f>
        <v/>
      </c>
      <c r="L3685" s="37" t="str">
        <f aca="false">IF(G3685=1,IF(B3685="",0,IF(J3685&lt;SeuilFugitive,1,0)),"")</f>
        <v/>
      </c>
      <c r="M3685" s="37" t="str">
        <f aca="false">IF(G3685=1,IF(B3685="",IF((Fin-A3685)*24&gt;SeuilFigee,1,0),IF(J3685&gt;SeuilFigee*3600,1,0)),"")</f>
        <v/>
      </c>
      <c r="N3685" s="0" t="str">
        <f aca="false">IF(G3685=1,IF(COUNTIF(H$2:H3685,H3685)=1,COUNTIF($H:$H,H3685),""),"")</f>
        <v/>
      </c>
      <c r="O3685" s="0" t="str">
        <f aca="false">IF(G3685=1,IF(COUNTIF(I$2:I3685,I3685)=1,COUNTIF($I:$I,I3685),""),"")</f>
        <v/>
      </c>
      <c r="P3685" s="38" t="str">
        <f aca="false">IF(G3685=1,IF(COUNTIFS(C$2:C3685,C3685,G$2:G3685,1)=1,COUNTIFS($C:$C,C3685,$G:$G,1)+ROW()/10000000,""),"")</f>
        <v/>
      </c>
      <c r="Q3685" s="0" t="str">
        <f aca="false">IF(K3685=1,IF(COUNTIFS(C$2:C3685,C3685,K$2:K3685,1)=1,1,0),"")</f>
        <v/>
      </c>
      <c r="R3685" s="0" t="str">
        <f aca="false">IF(M3685=1,IF(COUNTIFS(C$2:C3685,C3685,M$2:M3685,1)=1,1,0),"")</f>
        <v/>
      </c>
      <c r="S3685" s="0" t="str">
        <f aca="false">IF(L3685=1,IF(COUNTIFS(C$2:C3685,C3685,L$2:L3685,1)=1,1,0),"")</f>
        <v/>
      </c>
      <c r="T3685" s="38" t="str">
        <f aca="false">IF(N3685="","",N3685+ROW()/10000000)</f>
        <v/>
      </c>
      <c r="U3685" s="0" t="str">
        <f aca="false">IF(G3685=1,IF(B3685="",1,0),"")</f>
        <v/>
      </c>
    </row>
    <row r="3686" customFormat="false" ht="15" hidden="false" customHeight="false" outlineLevel="0" collapsed="false">
      <c r="A3686" s="35"/>
      <c r="B3686" s="35"/>
      <c r="G3686" s="0" t="str">
        <f aca="false">IF(A3686="","",IF(AND(A3686&gt;=Debut,A3686&lt;Fin),1,0))</f>
        <v/>
      </c>
      <c r="H3686" s="0" t="str">
        <f aca="false">IF(G3686=1,INT(ROUND((A3686-Debut)*86400,0)/600),"")</f>
        <v/>
      </c>
      <c r="I3686" s="0" t="str">
        <f aca="false">IF(G3686=1,INT(ROUND((A3686-Debut)*86400,0)/3600),"")</f>
        <v/>
      </c>
      <c r="J3686" s="0" t="str">
        <f aca="false">IF(OR(A3686="",B3686=""),"",ROUND((B3686-A3686)*86400,0))</f>
        <v/>
      </c>
      <c r="K3686" s="37" t="str">
        <f aca="false">IF(G3686=1,IF(COUNTIFS($C:$C,C3686,$G:$G,1,$A:$A,"&gt;="&amp;(A3686-FenetreInterm/86400),$A:$A,"&lt;="&amp;A3686)&gt;=NbInterm,1,0),"")</f>
        <v/>
      </c>
      <c r="L3686" s="37" t="str">
        <f aca="false">IF(G3686=1,IF(B3686="",0,IF(J3686&lt;SeuilFugitive,1,0)),"")</f>
        <v/>
      </c>
      <c r="M3686" s="37" t="str">
        <f aca="false">IF(G3686=1,IF(B3686="",IF((Fin-A3686)*24&gt;SeuilFigee,1,0),IF(J3686&gt;SeuilFigee*3600,1,0)),"")</f>
        <v/>
      </c>
      <c r="N3686" s="0" t="str">
        <f aca="false">IF(G3686=1,IF(COUNTIF(H$2:H3686,H3686)=1,COUNTIF($H:$H,H3686),""),"")</f>
        <v/>
      </c>
      <c r="O3686" s="0" t="str">
        <f aca="false">IF(G3686=1,IF(COUNTIF(I$2:I3686,I3686)=1,COUNTIF($I:$I,I3686),""),"")</f>
        <v/>
      </c>
      <c r="P3686" s="38" t="str">
        <f aca="false">IF(G3686=1,IF(COUNTIFS(C$2:C3686,C3686,G$2:G3686,1)=1,COUNTIFS($C:$C,C3686,$G:$G,1)+ROW()/10000000,""),"")</f>
        <v/>
      </c>
      <c r="Q3686" s="0" t="str">
        <f aca="false">IF(K3686=1,IF(COUNTIFS(C$2:C3686,C3686,K$2:K3686,1)=1,1,0),"")</f>
        <v/>
      </c>
      <c r="R3686" s="0" t="str">
        <f aca="false">IF(M3686=1,IF(COUNTIFS(C$2:C3686,C3686,M$2:M3686,1)=1,1,0),"")</f>
        <v/>
      </c>
      <c r="S3686" s="0" t="str">
        <f aca="false">IF(L3686=1,IF(COUNTIFS(C$2:C3686,C3686,L$2:L3686,1)=1,1,0),"")</f>
        <v/>
      </c>
      <c r="T3686" s="38" t="str">
        <f aca="false">IF(N3686="","",N3686+ROW()/10000000)</f>
        <v/>
      </c>
      <c r="U3686" s="0" t="str">
        <f aca="false">IF(G3686=1,IF(B3686="",1,0),"")</f>
        <v/>
      </c>
    </row>
    <row r="3687" customFormat="false" ht="15" hidden="false" customHeight="false" outlineLevel="0" collapsed="false">
      <c r="A3687" s="35"/>
      <c r="B3687" s="35"/>
      <c r="G3687" s="0" t="str">
        <f aca="false">IF(A3687="","",IF(AND(A3687&gt;=Debut,A3687&lt;Fin),1,0))</f>
        <v/>
      </c>
      <c r="H3687" s="0" t="str">
        <f aca="false">IF(G3687=1,INT(ROUND((A3687-Debut)*86400,0)/600),"")</f>
        <v/>
      </c>
      <c r="I3687" s="0" t="str">
        <f aca="false">IF(G3687=1,INT(ROUND((A3687-Debut)*86400,0)/3600),"")</f>
        <v/>
      </c>
      <c r="J3687" s="0" t="str">
        <f aca="false">IF(OR(A3687="",B3687=""),"",ROUND((B3687-A3687)*86400,0))</f>
        <v/>
      </c>
      <c r="K3687" s="37" t="str">
        <f aca="false">IF(G3687=1,IF(COUNTIFS($C:$C,C3687,$G:$G,1,$A:$A,"&gt;="&amp;(A3687-FenetreInterm/86400),$A:$A,"&lt;="&amp;A3687)&gt;=NbInterm,1,0),"")</f>
        <v/>
      </c>
      <c r="L3687" s="37" t="str">
        <f aca="false">IF(G3687=1,IF(B3687="",0,IF(J3687&lt;SeuilFugitive,1,0)),"")</f>
        <v/>
      </c>
      <c r="M3687" s="37" t="str">
        <f aca="false">IF(G3687=1,IF(B3687="",IF((Fin-A3687)*24&gt;SeuilFigee,1,0),IF(J3687&gt;SeuilFigee*3600,1,0)),"")</f>
        <v/>
      </c>
      <c r="N3687" s="0" t="str">
        <f aca="false">IF(G3687=1,IF(COUNTIF(H$2:H3687,H3687)=1,COUNTIF($H:$H,H3687),""),"")</f>
        <v/>
      </c>
      <c r="O3687" s="0" t="str">
        <f aca="false">IF(G3687=1,IF(COUNTIF(I$2:I3687,I3687)=1,COUNTIF($I:$I,I3687),""),"")</f>
        <v/>
      </c>
      <c r="P3687" s="38" t="str">
        <f aca="false">IF(G3687=1,IF(COUNTIFS(C$2:C3687,C3687,G$2:G3687,1)=1,COUNTIFS($C:$C,C3687,$G:$G,1)+ROW()/10000000,""),"")</f>
        <v/>
      </c>
      <c r="Q3687" s="0" t="str">
        <f aca="false">IF(K3687=1,IF(COUNTIFS(C$2:C3687,C3687,K$2:K3687,1)=1,1,0),"")</f>
        <v/>
      </c>
      <c r="R3687" s="0" t="str">
        <f aca="false">IF(M3687=1,IF(COUNTIFS(C$2:C3687,C3687,M$2:M3687,1)=1,1,0),"")</f>
        <v/>
      </c>
      <c r="S3687" s="0" t="str">
        <f aca="false">IF(L3687=1,IF(COUNTIFS(C$2:C3687,C3687,L$2:L3687,1)=1,1,0),"")</f>
        <v/>
      </c>
      <c r="T3687" s="38" t="str">
        <f aca="false">IF(N3687="","",N3687+ROW()/10000000)</f>
        <v/>
      </c>
      <c r="U3687" s="0" t="str">
        <f aca="false">IF(G3687=1,IF(B3687="",1,0),"")</f>
        <v/>
      </c>
    </row>
    <row r="3688" customFormat="false" ht="15" hidden="false" customHeight="false" outlineLevel="0" collapsed="false">
      <c r="A3688" s="35"/>
      <c r="B3688" s="35"/>
      <c r="G3688" s="0" t="str">
        <f aca="false">IF(A3688="","",IF(AND(A3688&gt;=Debut,A3688&lt;Fin),1,0))</f>
        <v/>
      </c>
      <c r="H3688" s="0" t="str">
        <f aca="false">IF(G3688=1,INT(ROUND((A3688-Debut)*86400,0)/600),"")</f>
        <v/>
      </c>
      <c r="I3688" s="0" t="str">
        <f aca="false">IF(G3688=1,INT(ROUND((A3688-Debut)*86400,0)/3600),"")</f>
        <v/>
      </c>
      <c r="J3688" s="0" t="str">
        <f aca="false">IF(OR(A3688="",B3688=""),"",ROUND((B3688-A3688)*86400,0))</f>
        <v/>
      </c>
      <c r="K3688" s="37" t="str">
        <f aca="false">IF(G3688=1,IF(COUNTIFS($C:$C,C3688,$G:$G,1,$A:$A,"&gt;="&amp;(A3688-FenetreInterm/86400),$A:$A,"&lt;="&amp;A3688)&gt;=NbInterm,1,0),"")</f>
        <v/>
      </c>
      <c r="L3688" s="37" t="str">
        <f aca="false">IF(G3688=1,IF(B3688="",0,IF(J3688&lt;SeuilFugitive,1,0)),"")</f>
        <v/>
      </c>
      <c r="M3688" s="37" t="str">
        <f aca="false">IF(G3688=1,IF(B3688="",IF((Fin-A3688)*24&gt;SeuilFigee,1,0),IF(J3688&gt;SeuilFigee*3600,1,0)),"")</f>
        <v/>
      </c>
      <c r="N3688" s="0" t="str">
        <f aca="false">IF(G3688=1,IF(COUNTIF(H$2:H3688,H3688)=1,COUNTIF($H:$H,H3688),""),"")</f>
        <v/>
      </c>
      <c r="O3688" s="0" t="str">
        <f aca="false">IF(G3688=1,IF(COUNTIF(I$2:I3688,I3688)=1,COUNTIF($I:$I,I3688),""),"")</f>
        <v/>
      </c>
      <c r="P3688" s="38" t="str">
        <f aca="false">IF(G3688=1,IF(COUNTIFS(C$2:C3688,C3688,G$2:G3688,1)=1,COUNTIFS($C:$C,C3688,$G:$G,1)+ROW()/10000000,""),"")</f>
        <v/>
      </c>
      <c r="Q3688" s="0" t="str">
        <f aca="false">IF(K3688=1,IF(COUNTIFS(C$2:C3688,C3688,K$2:K3688,1)=1,1,0),"")</f>
        <v/>
      </c>
      <c r="R3688" s="0" t="str">
        <f aca="false">IF(M3688=1,IF(COUNTIFS(C$2:C3688,C3688,M$2:M3688,1)=1,1,0),"")</f>
        <v/>
      </c>
      <c r="S3688" s="0" t="str">
        <f aca="false">IF(L3688=1,IF(COUNTIFS(C$2:C3688,C3688,L$2:L3688,1)=1,1,0),"")</f>
        <v/>
      </c>
      <c r="T3688" s="38" t="str">
        <f aca="false">IF(N3688="","",N3688+ROW()/10000000)</f>
        <v/>
      </c>
      <c r="U3688" s="0" t="str">
        <f aca="false">IF(G3688=1,IF(B3688="",1,0),"")</f>
        <v/>
      </c>
    </row>
    <row r="3689" customFormat="false" ht="15" hidden="false" customHeight="false" outlineLevel="0" collapsed="false">
      <c r="A3689" s="35"/>
      <c r="B3689" s="35"/>
      <c r="G3689" s="0" t="str">
        <f aca="false">IF(A3689="","",IF(AND(A3689&gt;=Debut,A3689&lt;Fin),1,0))</f>
        <v/>
      </c>
      <c r="H3689" s="0" t="str">
        <f aca="false">IF(G3689=1,INT(ROUND((A3689-Debut)*86400,0)/600),"")</f>
        <v/>
      </c>
      <c r="I3689" s="0" t="str">
        <f aca="false">IF(G3689=1,INT(ROUND((A3689-Debut)*86400,0)/3600),"")</f>
        <v/>
      </c>
      <c r="J3689" s="0" t="str">
        <f aca="false">IF(OR(A3689="",B3689=""),"",ROUND((B3689-A3689)*86400,0))</f>
        <v/>
      </c>
      <c r="K3689" s="37" t="str">
        <f aca="false">IF(G3689=1,IF(COUNTIFS($C:$C,C3689,$G:$G,1,$A:$A,"&gt;="&amp;(A3689-FenetreInterm/86400),$A:$A,"&lt;="&amp;A3689)&gt;=NbInterm,1,0),"")</f>
        <v/>
      </c>
      <c r="L3689" s="37" t="str">
        <f aca="false">IF(G3689=1,IF(B3689="",0,IF(J3689&lt;SeuilFugitive,1,0)),"")</f>
        <v/>
      </c>
      <c r="M3689" s="37" t="str">
        <f aca="false">IF(G3689=1,IF(B3689="",IF((Fin-A3689)*24&gt;SeuilFigee,1,0),IF(J3689&gt;SeuilFigee*3600,1,0)),"")</f>
        <v/>
      </c>
      <c r="N3689" s="0" t="str">
        <f aca="false">IF(G3689=1,IF(COUNTIF(H$2:H3689,H3689)=1,COUNTIF($H:$H,H3689),""),"")</f>
        <v/>
      </c>
      <c r="O3689" s="0" t="str">
        <f aca="false">IF(G3689=1,IF(COUNTIF(I$2:I3689,I3689)=1,COUNTIF($I:$I,I3689),""),"")</f>
        <v/>
      </c>
      <c r="P3689" s="38" t="str">
        <f aca="false">IF(G3689=1,IF(COUNTIFS(C$2:C3689,C3689,G$2:G3689,1)=1,COUNTIFS($C:$C,C3689,$G:$G,1)+ROW()/10000000,""),"")</f>
        <v/>
      </c>
      <c r="Q3689" s="0" t="str">
        <f aca="false">IF(K3689=1,IF(COUNTIFS(C$2:C3689,C3689,K$2:K3689,1)=1,1,0),"")</f>
        <v/>
      </c>
      <c r="R3689" s="0" t="str">
        <f aca="false">IF(M3689=1,IF(COUNTIFS(C$2:C3689,C3689,M$2:M3689,1)=1,1,0),"")</f>
        <v/>
      </c>
      <c r="S3689" s="0" t="str">
        <f aca="false">IF(L3689=1,IF(COUNTIFS(C$2:C3689,C3689,L$2:L3689,1)=1,1,0),"")</f>
        <v/>
      </c>
      <c r="T3689" s="38" t="str">
        <f aca="false">IF(N3689="","",N3689+ROW()/10000000)</f>
        <v/>
      </c>
      <c r="U3689" s="0" t="str">
        <f aca="false">IF(G3689=1,IF(B3689="",1,0),"")</f>
        <v/>
      </c>
    </row>
    <row r="3690" customFormat="false" ht="15" hidden="false" customHeight="false" outlineLevel="0" collapsed="false">
      <c r="A3690" s="35"/>
      <c r="B3690" s="35"/>
      <c r="G3690" s="0" t="str">
        <f aca="false">IF(A3690="","",IF(AND(A3690&gt;=Debut,A3690&lt;Fin),1,0))</f>
        <v/>
      </c>
      <c r="H3690" s="0" t="str">
        <f aca="false">IF(G3690=1,INT(ROUND((A3690-Debut)*86400,0)/600),"")</f>
        <v/>
      </c>
      <c r="I3690" s="0" t="str">
        <f aca="false">IF(G3690=1,INT(ROUND((A3690-Debut)*86400,0)/3600),"")</f>
        <v/>
      </c>
      <c r="J3690" s="0" t="str">
        <f aca="false">IF(OR(A3690="",B3690=""),"",ROUND((B3690-A3690)*86400,0))</f>
        <v/>
      </c>
      <c r="K3690" s="37" t="str">
        <f aca="false">IF(G3690=1,IF(COUNTIFS($C:$C,C3690,$G:$G,1,$A:$A,"&gt;="&amp;(A3690-FenetreInterm/86400),$A:$A,"&lt;="&amp;A3690)&gt;=NbInterm,1,0),"")</f>
        <v/>
      </c>
      <c r="L3690" s="37" t="str">
        <f aca="false">IF(G3690=1,IF(B3690="",0,IF(J3690&lt;SeuilFugitive,1,0)),"")</f>
        <v/>
      </c>
      <c r="M3690" s="37" t="str">
        <f aca="false">IF(G3690=1,IF(B3690="",IF((Fin-A3690)*24&gt;SeuilFigee,1,0),IF(J3690&gt;SeuilFigee*3600,1,0)),"")</f>
        <v/>
      </c>
      <c r="N3690" s="0" t="str">
        <f aca="false">IF(G3690=1,IF(COUNTIF(H$2:H3690,H3690)=1,COUNTIF($H:$H,H3690),""),"")</f>
        <v/>
      </c>
      <c r="O3690" s="0" t="str">
        <f aca="false">IF(G3690=1,IF(COUNTIF(I$2:I3690,I3690)=1,COUNTIF($I:$I,I3690),""),"")</f>
        <v/>
      </c>
      <c r="P3690" s="38" t="str">
        <f aca="false">IF(G3690=1,IF(COUNTIFS(C$2:C3690,C3690,G$2:G3690,1)=1,COUNTIFS($C:$C,C3690,$G:$G,1)+ROW()/10000000,""),"")</f>
        <v/>
      </c>
      <c r="Q3690" s="0" t="str">
        <f aca="false">IF(K3690=1,IF(COUNTIFS(C$2:C3690,C3690,K$2:K3690,1)=1,1,0),"")</f>
        <v/>
      </c>
      <c r="R3690" s="0" t="str">
        <f aca="false">IF(M3690=1,IF(COUNTIFS(C$2:C3690,C3690,M$2:M3690,1)=1,1,0),"")</f>
        <v/>
      </c>
      <c r="S3690" s="0" t="str">
        <f aca="false">IF(L3690=1,IF(COUNTIFS(C$2:C3690,C3690,L$2:L3690,1)=1,1,0),"")</f>
        <v/>
      </c>
      <c r="T3690" s="38" t="str">
        <f aca="false">IF(N3690="","",N3690+ROW()/10000000)</f>
        <v/>
      </c>
      <c r="U3690" s="0" t="str">
        <f aca="false">IF(G3690=1,IF(B3690="",1,0),"")</f>
        <v/>
      </c>
    </row>
    <row r="3691" customFormat="false" ht="15" hidden="false" customHeight="false" outlineLevel="0" collapsed="false">
      <c r="A3691" s="35"/>
      <c r="B3691" s="35"/>
      <c r="G3691" s="0" t="str">
        <f aca="false">IF(A3691="","",IF(AND(A3691&gt;=Debut,A3691&lt;Fin),1,0))</f>
        <v/>
      </c>
      <c r="H3691" s="0" t="str">
        <f aca="false">IF(G3691=1,INT(ROUND((A3691-Debut)*86400,0)/600),"")</f>
        <v/>
      </c>
      <c r="I3691" s="0" t="str">
        <f aca="false">IF(G3691=1,INT(ROUND((A3691-Debut)*86400,0)/3600),"")</f>
        <v/>
      </c>
      <c r="J3691" s="0" t="str">
        <f aca="false">IF(OR(A3691="",B3691=""),"",ROUND((B3691-A3691)*86400,0))</f>
        <v/>
      </c>
      <c r="K3691" s="37" t="str">
        <f aca="false">IF(G3691=1,IF(COUNTIFS($C:$C,C3691,$G:$G,1,$A:$A,"&gt;="&amp;(A3691-FenetreInterm/86400),$A:$A,"&lt;="&amp;A3691)&gt;=NbInterm,1,0),"")</f>
        <v/>
      </c>
      <c r="L3691" s="37" t="str">
        <f aca="false">IF(G3691=1,IF(B3691="",0,IF(J3691&lt;SeuilFugitive,1,0)),"")</f>
        <v/>
      </c>
      <c r="M3691" s="37" t="str">
        <f aca="false">IF(G3691=1,IF(B3691="",IF((Fin-A3691)*24&gt;SeuilFigee,1,0),IF(J3691&gt;SeuilFigee*3600,1,0)),"")</f>
        <v/>
      </c>
      <c r="N3691" s="0" t="str">
        <f aca="false">IF(G3691=1,IF(COUNTIF(H$2:H3691,H3691)=1,COUNTIF($H:$H,H3691),""),"")</f>
        <v/>
      </c>
      <c r="O3691" s="0" t="str">
        <f aca="false">IF(G3691=1,IF(COUNTIF(I$2:I3691,I3691)=1,COUNTIF($I:$I,I3691),""),"")</f>
        <v/>
      </c>
      <c r="P3691" s="38" t="str">
        <f aca="false">IF(G3691=1,IF(COUNTIFS(C$2:C3691,C3691,G$2:G3691,1)=1,COUNTIFS($C:$C,C3691,$G:$G,1)+ROW()/10000000,""),"")</f>
        <v/>
      </c>
      <c r="Q3691" s="0" t="str">
        <f aca="false">IF(K3691=1,IF(COUNTIFS(C$2:C3691,C3691,K$2:K3691,1)=1,1,0),"")</f>
        <v/>
      </c>
      <c r="R3691" s="0" t="str">
        <f aca="false">IF(M3691=1,IF(COUNTIFS(C$2:C3691,C3691,M$2:M3691,1)=1,1,0),"")</f>
        <v/>
      </c>
      <c r="S3691" s="0" t="str">
        <f aca="false">IF(L3691=1,IF(COUNTIFS(C$2:C3691,C3691,L$2:L3691,1)=1,1,0),"")</f>
        <v/>
      </c>
      <c r="T3691" s="38" t="str">
        <f aca="false">IF(N3691="","",N3691+ROW()/10000000)</f>
        <v/>
      </c>
      <c r="U3691" s="0" t="str">
        <f aca="false">IF(G3691=1,IF(B3691="",1,0),"")</f>
        <v/>
      </c>
    </row>
    <row r="3692" customFormat="false" ht="15" hidden="false" customHeight="false" outlineLevel="0" collapsed="false">
      <c r="A3692" s="35"/>
      <c r="B3692" s="35"/>
      <c r="G3692" s="0" t="str">
        <f aca="false">IF(A3692="","",IF(AND(A3692&gt;=Debut,A3692&lt;Fin),1,0))</f>
        <v/>
      </c>
      <c r="H3692" s="0" t="str">
        <f aca="false">IF(G3692=1,INT(ROUND((A3692-Debut)*86400,0)/600),"")</f>
        <v/>
      </c>
      <c r="I3692" s="0" t="str">
        <f aca="false">IF(G3692=1,INT(ROUND((A3692-Debut)*86400,0)/3600),"")</f>
        <v/>
      </c>
      <c r="J3692" s="0" t="str">
        <f aca="false">IF(OR(A3692="",B3692=""),"",ROUND((B3692-A3692)*86400,0))</f>
        <v/>
      </c>
      <c r="K3692" s="37" t="str">
        <f aca="false">IF(G3692=1,IF(COUNTIFS($C:$C,C3692,$G:$G,1,$A:$A,"&gt;="&amp;(A3692-FenetreInterm/86400),$A:$A,"&lt;="&amp;A3692)&gt;=NbInterm,1,0),"")</f>
        <v/>
      </c>
      <c r="L3692" s="37" t="str">
        <f aca="false">IF(G3692=1,IF(B3692="",0,IF(J3692&lt;SeuilFugitive,1,0)),"")</f>
        <v/>
      </c>
      <c r="M3692" s="37" t="str">
        <f aca="false">IF(G3692=1,IF(B3692="",IF((Fin-A3692)*24&gt;SeuilFigee,1,0),IF(J3692&gt;SeuilFigee*3600,1,0)),"")</f>
        <v/>
      </c>
      <c r="N3692" s="0" t="str">
        <f aca="false">IF(G3692=1,IF(COUNTIF(H$2:H3692,H3692)=1,COUNTIF($H:$H,H3692),""),"")</f>
        <v/>
      </c>
      <c r="O3692" s="0" t="str">
        <f aca="false">IF(G3692=1,IF(COUNTIF(I$2:I3692,I3692)=1,COUNTIF($I:$I,I3692),""),"")</f>
        <v/>
      </c>
      <c r="P3692" s="38" t="str">
        <f aca="false">IF(G3692=1,IF(COUNTIFS(C$2:C3692,C3692,G$2:G3692,1)=1,COUNTIFS($C:$C,C3692,$G:$G,1)+ROW()/10000000,""),"")</f>
        <v/>
      </c>
      <c r="Q3692" s="0" t="str">
        <f aca="false">IF(K3692=1,IF(COUNTIFS(C$2:C3692,C3692,K$2:K3692,1)=1,1,0),"")</f>
        <v/>
      </c>
      <c r="R3692" s="0" t="str">
        <f aca="false">IF(M3692=1,IF(COUNTIFS(C$2:C3692,C3692,M$2:M3692,1)=1,1,0),"")</f>
        <v/>
      </c>
      <c r="S3692" s="0" t="str">
        <f aca="false">IF(L3692=1,IF(COUNTIFS(C$2:C3692,C3692,L$2:L3692,1)=1,1,0),"")</f>
        <v/>
      </c>
      <c r="T3692" s="38" t="str">
        <f aca="false">IF(N3692="","",N3692+ROW()/10000000)</f>
        <v/>
      </c>
      <c r="U3692" s="0" t="str">
        <f aca="false">IF(G3692=1,IF(B3692="",1,0),"")</f>
        <v/>
      </c>
    </row>
    <row r="3693" customFormat="false" ht="15" hidden="false" customHeight="false" outlineLevel="0" collapsed="false">
      <c r="A3693" s="35"/>
      <c r="B3693" s="35"/>
      <c r="G3693" s="0" t="str">
        <f aca="false">IF(A3693="","",IF(AND(A3693&gt;=Debut,A3693&lt;Fin),1,0))</f>
        <v/>
      </c>
      <c r="H3693" s="0" t="str">
        <f aca="false">IF(G3693=1,INT(ROUND((A3693-Debut)*86400,0)/600),"")</f>
        <v/>
      </c>
      <c r="I3693" s="0" t="str">
        <f aca="false">IF(G3693=1,INT(ROUND((A3693-Debut)*86400,0)/3600),"")</f>
        <v/>
      </c>
      <c r="J3693" s="0" t="str">
        <f aca="false">IF(OR(A3693="",B3693=""),"",ROUND((B3693-A3693)*86400,0))</f>
        <v/>
      </c>
      <c r="K3693" s="37" t="str">
        <f aca="false">IF(G3693=1,IF(COUNTIFS($C:$C,C3693,$G:$G,1,$A:$A,"&gt;="&amp;(A3693-FenetreInterm/86400),$A:$A,"&lt;="&amp;A3693)&gt;=NbInterm,1,0),"")</f>
        <v/>
      </c>
      <c r="L3693" s="37" t="str">
        <f aca="false">IF(G3693=1,IF(B3693="",0,IF(J3693&lt;SeuilFugitive,1,0)),"")</f>
        <v/>
      </c>
      <c r="M3693" s="37" t="str">
        <f aca="false">IF(G3693=1,IF(B3693="",IF((Fin-A3693)*24&gt;SeuilFigee,1,0),IF(J3693&gt;SeuilFigee*3600,1,0)),"")</f>
        <v/>
      </c>
      <c r="N3693" s="0" t="str">
        <f aca="false">IF(G3693=1,IF(COUNTIF(H$2:H3693,H3693)=1,COUNTIF($H:$H,H3693),""),"")</f>
        <v/>
      </c>
      <c r="O3693" s="0" t="str">
        <f aca="false">IF(G3693=1,IF(COUNTIF(I$2:I3693,I3693)=1,COUNTIF($I:$I,I3693),""),"")</f>
        <v/>
      </c>
      <c r="P3693" s="38" t="str">
        <f aca="false">IF(G3693=1,IF(COUNTIFS(C$2:C3693,C3693,G$2:G3693,1)=1,COUNTIFS($C:$C,C3693,$G:$G,1)+ROW()/10000000,""),"")</f>
        <v/>
      </c>
      <c r="Q3693" s="0" t="str">
        <f aca="false">IF(K3693=1,IF(COUNTIFS(C$2:C3693,C3693,K$2:K3693,1)=1,1,0),"")</f>
        <v/>
      </c>
      <c r="R3693" s="0" t="str">
        <f aca="false">IF(M3693=1,IF(COUNTIFS(C$2:C3693,C3693,M$2:M3693,1)=1,1,0),"")</f>
        <v/>
      </c>
      <c r="S3693" s="0" t="str">
        <f aca="false">IF(L3693=1,IF(COUNTIFS(C$2:C3693,C3693,L$2:L3693,1)=1,1,0),"")</f>
        <v/>
      </c>
      <c r="T3693" s="38" t="str">
        <f aca="false">IF(N3693="","",N3693+ROW()/10000000)</f>
        <v/>
      </c>
      <c r="U3693" s="0" t="str">
        <f aca="false">IF(G3693=1,IF(B3693="",1,0),"")</f>
        <v/>
      </c>
    </row>
    <row r="3694" customFormat="false" ht="15" hidden="false" customHeight="false" outlineLevel="0" collapsed="false">
      <c r="A3694" s="35"/>
      <c r="B3694" s="35"/>
      <c r="G3694" s="0" t="str">
        <f aca="false">IF(A3694="","",IF(AND(A3694&gt;=Debut,A3694&lt;Fin),1,0))</f>
        <v/>
      </c>
      <c r="H3694" s="0" t="str">
        <f aca="false">IF(G3694=1,INT(ROUND((A3694-Debut)*86400,0)/600),"")</f>
        <v/>
      </c>
      <c r="I3694" s="0" t="str">
        <f aca="false">IF(G3694=1,INT(ROUND((A3694-Debut)*86400,0)/3600),"")</f>
        <v/>
      </c>
      <c r="J3694" s="0" t="str">
        <f aca="false">IF(OR(A3694="",B3694=""),"",ROUND((B3694-A3694)*86400,0))</f>
        <v/>
      </c>
      <c r="K3694" s="37" t="str">
        <f aca="false">IF(G3694=1,IF(COUNTIFS($C:$C,C3694,$G:$G,1,$A:$A,"&gt;="&amp;(A3694-FenetreInterm/86400),$A:$A,"&lt;="&amp;A3694)&gt;=NbInterm,1,0),"")</f>
        <v/>
      </c>
      <c r="L3694" s="37" t="str">
        <f aca="false">IF(G3694=1,IF(B3694="",0,IF(J3694&lt;SeuilFugitive,1,0)),"")</f>
        <v/>
      </c>
      <c r="M3694" s="37" t="str">
        <f aca="false">IF(G3694=1,IF(B3694="",IF((Fin-A3694)*24&gt;SeuilFigee,1,0),IF(J3694&gt;SeuilFigee*3600,1,0)),"")</f>
        <v/>
      </c>
      <c r="N3694" s="0" t="str">
        <f aca="false">IF(G3694=1,IF(COUNTIF(H$2:H3694,H3694)=1,COUNTIF($H:$H,H3694),""),"")</f>
        <v/>
      </c>
      <c r="O3694" s="0" t="str">
        <f aca="false">IF(G3694=1,IF(COUNTIF(I$2:I3694,I3694)=1,COUNTIF($I:$I,I3694),""),"")</f>
        <v/>
      </c>
      <c r="P3694" s="38" t="str">
        <f aca="false">IF(G3694=1,IF(COUNTIFS(C$2:C3694,C3694,G$2:G3694,1)=1,COUNTIFS($C:$C,C3694,$G:$G,1)+ROW()/10000000,""),"")</f>
        <v/>
      </c>
      <c r="Q3694" s="0" t="str">
        <f aca="false">IF(K3694=1,IF(COUNTIFS(C$2:C3694,C3694,K$2:K3694,1)=1,1,0),"")</f>
        <v/>
      </c>
      <c r="R3694" s="0" t="str">
        <f aca="false">IF(M3694=1,IF(COUNTIFS(C$2:C3694,C3694,M$2:M3694,1)=1,1,0),"")</f>
        <v/>
      </c>
      <c r="S3694" s="0" t="str">
        <f aca="false">IF(L3694=1,IF(COUNTIFS(C$2:C3694,C3694,L$2:L3694,1)=1,1,0),"")</f>
        <v/>
      </c>
      <c r="T3694" s="38" t="str">
        <f aca="false">IF(N3694="","",N3694+ROW()/10000000)</f>
        <v/>
      </c>
      <c r="U3694" s="0" t="str">
        <f aca="false">IF(G3694=1,IF(B3694="",1,0),"")</f>
        <v/>
      </c>
    </row>
    <row r="3695" customFormat="false" ht="15" hidden="false" customHeight="false" outlineLevel="0" collapsed="false">
      <c r="A3695" s="35"/>
      <c r="B3695" s="35"/>
      <c r="G3695" s="0" t="str">
        <f aca="false">IF(A3695="","",IF(AND(A3695&gt;=Debut,A3695&lt;Fin),1,0))</f>
        <v/>
      </c>
      <c r="H3695" s="0" t="str">
        <f aca="false">IF(G3695=1,INT(ROUND((A3695-Debut)*86400,0)/600),"")</f>
        <v/>
      </c>
      <c r="I3695" s="0" t="str">
        <f aca="false">IF(G3695=1,INT(ROUND((A3695-Debut)*86400,0)/3600),"")</f>
        <v/>
      </c>
      <c r="J3695" s="0" t="str">
        <f aca="false">IF(OR(A3695="",B3695=""),"",ROUND((B3695-A3695)*86400,0))</f>
        <v/>
      </c>
      <c r="K3695" s="37" t="str">
        <f aca="false">IF(G3695=1,IF(COUNTIFS($C:$C,C3695,$G:$G,1,$A:$A,"&gt;="&amp;(A3695-FenetreInterm/86400),$A:$A,"&lt;="&amp;A3695)&gt;=NbInterm,1,0),"")</f>
        <v/>
      </c>
      <c r="L3695" s="37" t="str">
        <f aca="false">IF(G3695=1,IF(B3695="",0,IF(J3695&lt;SeuilFugitive,1,0)),"")</f>
        <v/>
      </c>
      <c r="M3695" s="37" t="str">
        <f aca="false">IF(G3695=1,IF(B3695="",IF((Fin-A3695)*24&gt;SeuilFigee,1,0),IF(J3695&gt;SeuilFigee*3600,1,0)),"")</f>
        <v/>
      </c>
      <c r="N3695" s="0" t="str">
        <f aca="false">IF(G3695=1,IF(COUNTIF(H$2:H3695,H3695)=1,COUNTIF($H:$H,H3695),""),"")</f>
        <v/>
      </c>
      <c r="O3695" s="0" t="str">
        <f aca="false">IF(G3695=1,IF(COUNTIF(I$2:I3695,I3695)=1,COUNTIF($I:$I,I3695),""),"")</f>
        <v/>
      </c>
      <c r="P3695" s="38" t="str">
        <f aca="false">IF(G3695=1,IF(COUNTIFS(C$2:C3695,C3695,G$2:G3695,1)=1,COUNTIFS($C:$C,C3695,$G:$G,1)+ROW()/10000000,""),"")</f>
        <v/>
      </c>
      <c r="Q3695" s="0" t="str">
        <f aca="false">IF(K3695=1,IF(COUNTIFS(C$2:C3695,C3695,K$2:K3695,1)=1,1,0),"")</f>
        <v/>
      </c>
      <c r="R3695" s="0" t="str">
        <f aca="false">IF(M3695=1,IF(COUNTIFS(C$2:C3695,C3695,M$2:M3695,1)=1,1,0),"")</f>
        <v/>
      </c>
      <c r="S3695" s="0" t="str">
        <f aca="false">IF(L3695=1,IF(COUNTIFS(C$2:C3695,C3695,L$2:L3695,1)=1,1,0),"")</f>
        <v/>
      </c>
      <c r="T3695" s="38" t="str">
        <f aca="false">IF(N3695="","",N3695+ROW()/10000000)</f>
        <v/>
      </c>
      <c r="U3695" s="0" t="str">
        <f aca="false">IF(G3695=1,IF(B3695="",1,0),"")</f>
        <v/>
      </c>
    </row>
    <row r="3696" customFormat="false" ht="15" hidden="false" customHeight="false" outlineLevel="0" collapsed="false">
      <c r="A3696" s="35"/>
      <c r="B3696" s="35"/>
      <c r="G3696" s="0" t="str">
        <f aca="false">IF(A3696="","",IF(AND(A3696&gt;=Debut,A3696&lt;Fin),1,0))</f>
        <v/>
      </c>
      <c r="H3696" s="0" t="str">
        <f aca="false">IF(G3696=1,INT(ROUND((A3696-Debut)*86400,0)/600),"")</f>
        <v/>
      </c>
      <c r="I3696" s="0" t="str">
        <f aca="false">IF(G3696=1,INT(ROUND((A3696-Debut)*86400,0)/3600),"")</f>
        <v/>
      </c>
      <c r="J3696" s="0" t="str">
        <f aca="false">IF(OR(A3696="",B3696=""),"",ROUND((B3696-A3696)*86400,0))</f>
        <v/>
      </c>
      <c r="K3696" s="37" t="str">
        <f aca="false">IF(G3696=1,IF(COUNTIFS($C:$C,C3696,$G:$G,1,$A:$A,"&gt;="&amp;(A3696-FenetreInterm/86400),$A:$A,"&lt;="&amp;A3696)&gt;=NbInterm,1,0),"")</f>
        <v/>
      </c>
      <c r="L3696" s="37" t="str">
        <f aca="false">IF(G3696=1,IF(B3696="",0,IF(J3696&lt;SeuilFugitive,1,0)),"")</f>
        <v/>
      </c>
      <c r="M3696" s="37" t="str">
        <f aca="false">IF(G3696=1,IF(B3696="",IF((Fin-A3696)*24&gt;SeuilFigee,1,0),IF(J3696&gt;SeuilFigee*3600,1,0)),"")</f>
        <v/>
      </c>
      <c r="N3696" s="0" t="str">
        <f aca="false">IF(G3696=1,IF(COUNTIF(H$2:H3696,H3696)=1,COUNTIF($H:$H,H3696),""),"")</f>
        <v/>
      </c>
      <c r="O3696" s="0" t="str">
        <f aca="false">IF(G3696=1,IF(COUNTIF(I$2:I3696,I3696)=1,COUNTIF($I:$I,I3696),""),"")</f>
        <v/>
      </c>
      <c r="P3696" s="38" t="str">
        <f aca="false">IF(G3696=1,IF(COUNTIFS(C$2:C3696,C3696,G$2:G3696,1)=1,COUNTIFS($C:$C,C3696,$G:$G,1)+ROW()/10000000,""),"")</f>
        <v/>
      </c>
      <c r="Q3696" s="0" t="str">
        <f aca="false">IF(K3696=1,IF(COUNTIFS(C$2:C3696,C3696,K$2:K3696,1)=1,1,0),"")</f>
        <v/>
      </c>
      <c r="R3696" s="0" t="str">
        <f aca="false">IF(M3696=1,IF(COUNTIFS(C$2:C3696,C3696,M$2:M3696,1)=1,1,0),"")</f>
        <v/>
      </c>
      <c r="S3696" s="0" t="str">
        <f aca="false">IF(L3696=1,IF(COUNTIFS(C$2:C3696,C3696,L$2:L3696,1)=1,1,0),"")</f>
        <v/>
      </c>
      <c r="T3696" s="38" t="str">
        <f aca="false">IF(N3696="","",N3696+ROW()/10000000)</f>
        <v/>
      </c>
      <c r="U3696" s="0" t="str">
        <f aca="false">IF(G3696=1,IF(B3696="",1,0),"")</f>
        <v/>
      </c>
    </row>
    <row r="3697" customFormat="false" ht="15" hidden="false" customHeight="false" outlineLevel="0" collapsed="false">
      <c r="A3697" s="35"/>
      <c r="B3697" s="35"/>
      <c r="G3697" s="0" t="str">
        <f aca="false">IF(A3697="","",IF(AND(A3697&gt;=Debut,A3697&lt;Fin),1,0))</f>
        <v/>
      </c>
      <c r="H3697" s="0" t="str">
        <f aca="false">IF(G3697=1,INT(ROUND((A3697-Debut)*86400,0)/600),"")</f>
        <v/>
      </c>
      <c r="I3697" s="0" t="str">
        <f aca="false">IF(G3697=1,INT(ROUND((A3697-Debut)*86400,0)/3600),"")</f>
        <v/>
      </c>
      <c r="J3697" s="0" t="str">
        <f aca="false">IF(OR(A3697="",B3697=""),"",ROUND((B3697-A3697)*86400,0))</f>
        <v/>
      </c>
      <c r="K3697" s="37" t="str">
        <f aca="false">IF(G3697=1,IF(COUNTIFS($C:$C,C3697,$G:$G,1,$A:$A,"&gt;="&amp;(A3697-FenetreInterm/86400),$A:$A,"&lt;="&amp;A3697)&gt;=NbInterm,1,0),"")</f>
        <v/>
      </c>
      <c r="L3697" s="37" t="str">
        <f aca="false">IF(G3697=1,IF(B3697="",0,IF(J3697&lt;SeuilFugitive,1,0)),"")</f>
        <v/>
      </c>
      <c r="M3697" s="37" t="str">
        <f aca="false">IF(G3697=1,IF(B3697="",IF((Fin-A3697)*24&gt;SeuilFigee,1,0),IF(J3697&gt;SeuilFigee*3600,1,0)),"")</f>
        <v/>
      </c>
      <c r="N3697" s="0" t="str">
        <f aca="false">IF(G3697=1,IF(COUNTIF(H$2:H3697,H3697)=1,COUNTIF($H:$H,H3697),""),"")</f>
        <v/>
      </c>
      <c r="O3697" s="0" t="str">
        <f aca="false">IF(G3697=1,IF(COUNTIF(I$2:I3697,I3697)=1,COUNTIF($I:$I,I3697),""),"")</f>
        <v/>
      </c>
      <c r="P3697" s="38" t="str">
        <f aca="false">IF(G3697=1,IF(COUNTIFS(C$2:C3697,C3697,G$2:G3697,1)=1,COUNTIFS($C:$C,C3697,$G:$G,1)+ROW()/10000000,""),"")</f>
        <v/>
      </c>
      <c r="Q3697" s="0" t="str">
        <f aca="false">IF(K3697=1,IF(COUNTIFS(C$2:C3697,C3697,K$2:K3697,1)=1,1,0),"")</f>
        <v/>
      </c>
      <c r="R3697" s="0" t="str">
        <f aca="false">IF(M3697=1,IF(COUNTIFS(C$2:C3697,C3697,M$2:M3697,1)=1,1,0),"")</f>
        <v/>
      </c>
      <c r="S3697" s="0" t="str">
        <f aca="false">IF(L3697=1,IF(COUNTIFS(C$2:C3697,C3697,L$2:L3697,1)=1,1,0),"")</f>
        <v/>
      </c>
      <c r="T3697" s="38" t="str">
        <f aca="false">IF(N3697="","",N3697+ROW()/10000000)</f>
        <v/>
      </c>
      <c r="U3697" s="0" t="str">
        <f aca="false">IF(G3697=1,IF(B3697="",1,0),"")</f>
        <v/>
      </c>
    </row>
    <row r="3698" customFormat="false" ht="15" hidden="false" customHeight="false" outlineLevel="0" collapsed="false">
      <c r="A3698" s="35"/>
      <c r="B3698" s="35"/>
      <c r="G3698" s="0" t="str">
        <f aca="false">IF(A3698="","",IF(AND(A3698&gt;=Debut,A3698&lt;Fin),1,0))</f>
        <v/>
      </c>
      <c r="H3698" s="0" t="str">
        <f aca="false">IF(G3698=1,INT(ROUND((A3698-Debut)*86400,0)/600),"")</f>
        <v/>
      </c>
      <c r="I3698" s="0" t="str">
        <f aca="false">IF(G3698=1,INT(ROUND((A3698-Debut)*86400,0)/3600),"")</f>
        <v/>
      </c>
      <c r="J3698" s="0" t="str">
        <f aca="false">IF(OR(A3698="",B3698=""),"",ROUND((B3698-A3698)*86400,0))</f>
        <v/>
      </c>
      <c r="K3698" s="37" t="str">
        <f aca="false">IF(G3698=1,IF(COUNTIFS($C:$C,C3698,$G:$G,1,$A:$A,"&gt;="&amp;(A3698-FenetreInterm/86400),$A:$A,"&lt;="&amp;A3698)&gt;=NbInterm,1,0),"")</f>
        <v/>
      </c>
      <c r="L3698" s="37" t="str">
        <f aca="false">IF(G3698=1,IF(B3698="",0,IF(J3698&lt;SeuilFugitive,1,0)),"")</f>
        <v/>
      </c>
      <c r="M3698" s="37" t="str">
        <f aca="false">IF(G3698=1,IF(B3698="",IF((Fin-A3698)*24&gt;SeuilFigee,1,0),IF(J3698&gt;SeuilFigee*3600,1,0)),"")</f>
        <v/>
      </c>
      <c r="N3698" s="0" t="str">
        <f aca="false">IF(G3698=1,IF(COUNTIF(H$2:H3698,H3698)=1,COUNTIF($H:$H,H3698),""),"")</f>
        <v/>
      </c>
      <c r="O3698" s="0" t="str">
        <f aca="false">IF(G3698=1,IF(COUNTIF(I$2:I3698,I3698)=1,COUNTIF($I:$I,I3698),""),"")</f>
        <v/>
      </c>
      <c r="P3698" s="38" t="str">
        <f aca="false">IF(G3698=1,IF(COUNTIFS(C$2:C3698,C3698,G$2:G3698,1)=1,COUNTIFS($C:$C,C3698,$G:$G,1)+ROW()/10000000,""),"")</f>
        <v/>
      </c>
      <c r="Q3698" s="0" t="str">
        <f aca="false">IF(K3698=1,IF(COUNTIFS(C$2:C3698,C3698,K$2:K3698,1)=1,1,0),"")</f>
        <v/>
      </c>
      <c r="R3698" s="0" t="str">
        <f aca="false">IF(M3698=1,IF(COUNTIFS(C$2:C3698,C3698,M$2:M3698,1)=1,1,0),"")</f>
        <v/>
      </c>
      <c r="S3698" s="0" t="str">
        <f aca="false">IF(L3698=1,IF(COUNTIFS(C$2:C3698,C3698,L$2:L3698,1)=1,1,0),"")</f>
        <v/>
      </c>
      <c r="T3698" s="38" t="str">
        <f aca="false">IF(N3698="","",N3698+ROW()/10000000)</f>
        <v/>
      </c>
      <c r="U3698" s="0" t="str">
        <f aca="false">IF(G3698=1,IF(B3698="",1,0),"")</f>
        <v/>
      </c>
    </row>
    <row r="3699" customFormat="false" ht="15" hidden="false" customHeight="false" outlineLevel="0" collapsed="false">
      <c r="A3699" s="35"/>
      <c r="B3699" s="35"/>
      <c r="G3699" s="0" t="str">
        <f aca="false">IF(A3699="","",IF(AND(A3699&gt;=Debut,A3699&lt;Fin),1,0))</f>
        <v/>
      </c>
      <c r="H3699" s="0" t="str">
        <f aca="false">IF(G3699=1,INT(ROUND((A3699-Debut)*86400,0)/600),"")</f>
        <v/>
      </c>
      <c r="I3699" s="0" t="str">
        <f aca="false">IF(G3699=1,INT(ROUND((A3699-Debut)*86400,0)/3600),"")</f>
        <v/>
      </c>
      <c r="J3699" s="0" t="str">
        <f aca="false">IF(OR(A3699="",B3699=""),"",ROUND((B3699-A3699)*86400,0))</f>
        <v/>
      </c>
      <c r="K3699" s="37" t="str">
        <f aca="false">IF(G3699=1,IF(COUNTIFS($C:$C,C3699,$G:$G,1,$A:$A,"&gt;="&amp;(A3699-FenetreInterm/86400),$A:$A,"&lt;="&amp;A3699)&gt;=NbInterm,1,0),"")</f>
        <v/>
      </c>
      <c r="L3699" s="37" t="str">
        <f aca="false">IF(G3699=1,IF(B3699="",0,IF(J3699&lt;SeuilFugitive,1,0)),"")</f>
        <v/>
      </c>
      <c r="M3699" s="37" t="str">
        <f aca="false">IF(G3699=1,IF(B3699="",IF((Fin-A3699)*24&gt;SeuilFigee,1,0),IF(J3699&gt;SeuilFigee*3600,1,0)),"")</f>
        <v/>
      </c>
      <c r="N3699" s="0" t="str">
        <f aca="false">IF(G3699=1,IF(COUNTIF(H$2:H3699,H3699)=1,COUNTIF($H:$H,H3699),""),"")</f>
        <v/>
      </c>
      <c r="O3699" s="0" t="str">
        <f aca="false">IF(G3699=1,IF(COUNTIF(I$2:I3699,I3699)=1,COUNTIF($I:$I,I3699),""),"")</f>
        <v/>
      </c>
      <c r="P3699" s="38" t="str">
        <f aca="false">IF(G3699=1,IF(COUNTIFS(C$2:C3699,C3699,G$2:G3699,1)=1,COUNTIFS($C:$C,C3699,$G:$G,1)+ROW()/10000000,""),"")</f>
        <v/>
      </c>
      <c r="Q3699" s="0" t="str">
        <f aca="false">IF(K3699=1,IF(COUNTIFS(C$2:C3699,C3699,K$2:K3699,1)=1,1,0),"")</f>
        <v/>
      </c>
      <c r="R3699" s="0" t="str">
        <f aca="false">IF(M3699=1,IF(COUNTIFS(C$2:C3699,C3699,M$2:M3699,1)=1,1,0),"")</f>
        <v/>
      </c>
      <c r="S3699" s="0" t="str">
        <f aca="false">IF(L3699=1,IF(COUNTIFS(C$2:C3699,C3699,L$2:L3699,1)=1,1,0),"")</f>
        <v/>
      </c>
      <c r="T3699" s="38" t="str">
        <f aca="false">IF(N3699="","",N3699+ROW()/10000000)</f>
        <v/>
      </c>
      <c r="U3699" s="0" t="str">
        <f aca="false">IF(G3699=1,IF(B3699="",1,0),"")</f>
        <v/>
      </c>
    </row>
    <row r="3700" customFormat="false" ht="15" hidden="false" customHeight="false" outlineLevel="0" collapsed="false">
      <c r="A3700" s="35"/>
      <c r="B3700" s="35"/>
      <c r="G3700" s="0" t="str">
        <f aca="false">IF(A3700="","",IF(AND(A3700&gt;=Debut,A3700&lt;Fin),1,0))</f>
        <v/>
      </c>
      <c r="H3700" s="0" t="str">
        <f aca="false">IF(G3700=1,INT(ROUND((A3700-Debut)*86400,0)/600),"")</f>
        <v/>
      </c>
      <c r="I3700" s="0" t="str">
        <f aca="false">IF(G3700=1,INT(ROUND((A3700-Debut)*86400,0)/3600),"")</f>
        <v/>
      </c>
      <c r="J3700" s="0" t="str">
        <f aca="false">IF(OR(A3700="",B3700=""),"",ROUND((B3700-A3700)*86400,0))</f>
        <v/>
      </c>
      <c r="K3700" s="37" t="str">
        <f aca="false">IF(G3700=1,IF(COUNTIFS($C:$C,C3700,$G:$G,1,$A:$A,"&gt;="&amp;(A3700-FenetreInterm/86400),$A:$A,"&lt;="&amp;A3700)&gt;=NbInterm,1,0),"")</f>
        <v/>
      </c>
      <c r="L3700" s="37" t="str">
        <f aca="false">IF(G3700=1,IF(B3700="",0,IF(J3700&lt;SeuilFugitive,1,0)),"")</f>
        <v/>
      </c>
      <c r="M3700" s="37" t="str">
        <f aca="false">IF(G3700=1,IF(B3700="",IF((Fin-A3700)*24&gt;SeuilFigee,1,0),IF(J3700&gt;SeuilFigee*3600,1,0)),"")</f>
        <v/>
      </c>
      <c r="N3700" s="0" t="str">
        <f aca="false">IF(G3700=1,IF(COUNTIF(H$2:H3700,H3700)=1,COUNTIF($H:$H,H3700),""),"")</f>
        <v/>
      </c>
      <c r="O3700" s="0" t="str">
        <f aca="false">IF(G3700=1,IF(COUNTIF(I$2:I3700,I3700)=1,COUNTIF($I:$I,I3700),""),"")</f>
        <v/>
      </c>
      <c r="P3700" s="38" t="str">
        <f aca="false">IF(G3700=1,IF(COUNTIFS(C$2:C3700,C3700,G$2:G3700,1)=1,COUNTIFS($C:$C,C3700,$G:$G,1)+ROW()/10000000,""),"")</f>
        <v/>
      </c>
      <c r="Q3700" s="0" t="str">
        <f aca="false">IF(K3700=1,IF(COUNTIFS(C$2:C3700,C3700,K$2:K3700,1)=1,1,0),"")</f>
        <v/>
      </c>
      <c r="R3700" s="0" t="str">
        <f aca="false">IF(M3700=1,IF(COUNTIFS(C$2:C3700,C3700,M$2:M3700,1)=1,1,0),"")</f>
        <v/>
      </c>
      <c r="S3700" s="0" t="str">
        <f aca="false">IF(L3700=1,IF(COUNTIFS(C$2:C3700,C3700,L$2:L3700,1)=1,1,0),"")</f>
        <v/>
      </c>
      <c r="T3700" s="38" t="str">
        <f aca="false">IF(N3700="","",N3700+ROW()/10000000)</f>
        <v/>
      </c>
      <c r="U3700" s="0" t="str">
        <f aca="false">IF(G3700=1,IF(B3700="",1,0),"")</f>
        <v/>
      </c>
    </row>
    <row r="3701" customFormat="false" ht="15" hidden="false" customHeight="false" outlineLevel="0" collapsed="false">
      <c r="A3701" s="35"/>
      <c r="B3701" s="35"/>
      <c r="G3701" s="0" t="str">
        <f aca="false">IF(A3701="","",IF(AND(A3701&gt;=Debut,A3701&lt;Fin),1,0))</f>
        <v/>
      </c>
      <c r="H3701" s="0" t="str">
        <f aca="false">IF(G3701=1,INT(ROUND((A3701-Debut)*86400,0)/600),"")</f>
        <v/>
      </c>
      <c r="I3701" s="0" t="str">
        <f aca="false">IF(G3701=1,INT(ROUND((A3701-Debut)*86400,0)/3600),"")</f>
        <v/>
      </c>
      <c r="J3701" s="0" t="str">
        <f aca="false">IF(OR(A3701="",B3701=""),"",ROUND((B3701-A3701)*86400,0))</f>
        <v/>
      </c>
      <c r="K3701" s="37" t="str">
        <f aca="false">IF(G3701=1,IF(COUNTIFS($C:$C,C3701,$G:$G,1,$A:$A,"&gt;="&amp;(A3701-FenetreInterm/86400),$A:$A,"&lt;="&amp;A3701)&gt;=NbInterm,1,0),"")</f>
        <v/>
      </c>
      <c r="L3701" s="37" t="str">
        <f aca="false">IF(G3701=1,IF(B3701="",0,IF(J3701&lt;SeuilFugitive,1,0)),"")</f>
        <v/>
      </c>
      <c r="M3701" s="37" t="str">
        <f aca="false">IF(G3701=1,IF(B3701="",IF((Fin-A3701)*24&gt;SeuilFigee,1,0),IF(J3701&gt;SeuilFigee*3600,1,0)),"")</f>
        <v/>
      </c>
      <c r="N3701" s="0" t="str">
        <f aca="false">IF(G3701=1,IF(COUNTIF(H$2:H3701,H3701)=1,COUNTIF($H:$H,H3701),""),"")</f>
        <v/>
      </c>
      <c r="O3701" s="0" t="str">
        <f aca="false">IF(G3701=1,IF(COUNTIF(I$2:I3701,I3701)=1,COUNTIF($I:$I,I3701),""),"")</f>
        <v/>
      </c>
      <c r="P3701" s="38" t="str">
        <f aca="false">IF(G3701=1,IF(COUNTIFS(C$2:C3701,C3701,G$2:G3701,1)=1,COUNTIFS($C:$C,C3701,$G:$G,1)+ROW()/10000000,""),"")</f>
        <v/>
      </c>
      <c r="Q3701" s="0" t="str">
        <f aca="false">IF(K3701=1,IF(COUNTIFS(C$2:C3701,C3701,K$2:K3701,1)=1,1,0),"")</f>
        <v/>
      </c>
      <c r="R3701" s="0" t="str">
        <f aca="false">IF(M3701=1,IF(COUNTIFS(C$2:C3701,C3701,M$2:M3701,1)=1,1,0),"")</f>
        <v/>
      </c>
      <c r="S3701" s="0" t="str">
        <f aca="false">IF(L3701=1,IF(COUNTIFS(C$2:C3701,C3701,L$2:L3701,1)=1,1,0),"")</f>
        <v/>
      </c>
      <c r="T3701" s="38" t="str">
        <f aca="false">IF(N3701="","",N3701+ROW()/10000000)</f>
        <v/>
      </c>
      <c r="U3701" s="0" t="str">
        <f aca="false">IF(G3701=1,IF(B3701="",1,0),"")</f>
        <v/>
      </c>
    </row>
    <row r="3702" customFormat="false" ht="15" hidden="false" customHeight="false" outlineLevel="0" collapsed="false">
      <c r="A3702" s="35"/>
      <c r="B3702" s="35"/>
      <c r="G3702" s="0" t="str">
        <f aca="false">IF(A3702="","",IF(AND(A3702&gt;=Debut,A3702&lt;Fin),1,0))</f>
        <v/>
      </c>
      <c r="H3702" s="0" t="str">
        <f aca="false">IF(G3702=1,INT(ROUND((A3702-Debut)*86400,0)/600),"")</f>
        <v/>
      </c>
      <c r="I3702" s="0" t="str">
        <f aca="false">IF(G3702=1,INT(ROUND((A3702-Debut)*86400,0)/3600),"")</f>
        <v/>
      </c>
      <c r="J3702" s="0" t="str">
        <f aca="false">IF(OR(A3702="",B3702=""),"",ROUND((B3702-A3702)*86400,0))</f>
        <v/>
      </c>
      <c r="K3702" s="37" t="str">
        <f aca="false">IF(G3702=1,IF(COUNTIFS($C:$C,C3702,$G:$G,1,$A:$A,"&gt;="&amp;(A3702-FenetreInterm/86400),$A:$A,"&lt;="&amp;A3702)&gt;=NbInterm,1,0),"")</f>
        <v/>
      </c>
      <c r="L3702" s="37" t="str">
        <f aca="false">IF(G3702=1,IF(B3702="",0,IF(J3702&lt;SeuilFugitive,1,0)),"")</f>
        <v/>
      </c>
      <c r="M3702" s="37" t="str">
        <f aca="false">IF(G3702=1,IF(B3702="",IF((Fin-A3702)*24&gt;SeuilFigee,1,0),IF(J3702&gt;SeuilFigee*3600,1,0)),"")</f>
        <v/>
      </c>
      <c r="N3702" s="0" t="str">
        <f aca="false">IF(G3702=1,IF(COUNTIF(H$2:H3702,H3702)=1,COUNTIF($H:$H,H3702),""),"")</f>
        <v/>
      </c>
      <c r="O3702" s="0" t="str">
        <f aca="false">IF(G3702=1,IF(COUNTIF(I$2:I3702,I3702)=1,COUNTIF($I:$I,I3702),""),"")</f>
        <v/>
      </c>
      <c r="P3702" s="38" t="str">
        <f aca="false">IF(G3702=1,IF(COUNTIFS(C$2:C3702,C3702,G$2:G3702,1)=1,COUNTIFS($C:$C,C3702,$G:$G,1)+ROW()/10000000,""),"")</f>
        <v/>
      </c>
      <c r="Q3702" s="0" t="str">
        <f aca="false">IF(K3702=1,IF(COUNTIFS(C$2:C3702,C3702,K$2:K3702,1)=1,1,0),"")</f>
        <v/>
      </c>
      <c r="R3702" s="0" t="str">
        <f aca="false">IF(M3702=1,IF(COUNTIFS(C$2:C3702,C3702,M$2:M3702,1)=1,1,0),"")</f>
        <v/>
      </c>
      <c r="S3702" s="0" t="str">
        <f aca="false">IF(L3702=1,IF(COUNTIFS(C$2:C3702,C3702,L$2:L3702,1)=1,1,0),"")</f>
        <v/>
      </c>
      <c r="T3702" s="38" t="str">
        <f aca="false">IF(N3702="","",N3702+ROW()/10000000)</f>
        <v/>
      </c>
      <c r="U3702" s="0" t="str">
        <f aca="false">IF(G3702=1,IF(B3702="",1,0),"")</f>
        <v/>
      </c>
    </row>
    <row r="3703" customFormat="false" ht="15" hidden="false" customHeight="false" outlineLevel="0" collapsed="false">
      <c r="A3703" s="35"/>
      <c r="B3703" s="35"/>
      <c r="G3703" s="0" t="str">
        <f aca="false">IF(A3703="","",IF(AND(A3703&gt;=Debut,A3703&lt;Fin),1,0))</f>
        <v/>
      </c>
      <c r="H3703" s="0" t="str">
        <f aca="false">IF(G3703=1,INT(ROUND((A3703-Debut)*86400,0)/600),"")</f>
        <v/>
      </c>
      <c r="I3703" s="0" t="str">
        <f aca="false">IF(G3703=1,INT(ROUND((A3703-Debut)*86400,0)/3600),"")</f>
        <v/>
      </c>
      <c r="J3703" s="0" t="str">
        <f aca="false">IF(OR(A3703="",B3703=""),"",ROUND((B3703-A3703)*86400,0))</f>
        <v/>
      </c>
      <c r="K3703" s="37" t="str">
        <f aca="false">IF(G3703=1,IF(COUNTIFS($C:$C,C3703,$G:$G,1,$A:$A,"&gt;="&amp;(A3703-FenetreInterm/86400),$A:$A,"&lt;="&amp;A3703)&gt;=NbInterm,1,0),"")</f>
        <v/>
      </c>
      <c r="L3703" s="37" t="str">
        <f aca="false">IF(G3703=1,IF(B3703="",0,IF(J3703&lt;SeuilFugitive,1,0)),"")</f>
        <v/>
      </c>
      <c r="M3703" s="37" t="str">
        <f aca="false">IF(G3703=1,IF(B3703="",IF((Fin-A3703)*24&gt;SeuilFigee,1,0),IF(J3703&gt;SeuilFigee*3600,1,0)),"")</f>
        <v/>
      </c>
      <c r="N3703" s="0" t="str">
        <f aca="false">IF(G3703=1,IF(COUNTIF(H$2:H3703,H3703)=1,COUNTIF($H:$H,H3703),""),"")</f>
        <v/>
      </c>
      <c r="O3703" s="0" t="str">
        <f aca="false">IF(G3703=1,IF(COUNTIF(I$2:I3703,I3703)=1,COUNTIF($I:$I,I3703),""),"")</f>
        <v/>
      </c>
      <c r="P3703" s="38" t="str">
        <f aca="false">IF(G3703=1,IF(COUNTIFS(C$2:C3703,C3703,G$2:G3703,1)=1,COUNTIFS($C:$C,C3703,$G:$G,1)+ROW()/10000000,""),"")</f>
        <v/>
      </c>
      <c r="Q3703" s="0" t="str">
        <f aca="false">IF(K3703=1,IF(COUNTIFS(C$2:C3703,C3703,K$2:K3703,1)=1,1,0),"")</f>
        <v/>
      </c>
      <c r="R3703" s="0" t="str">
        <f aca="false">IF(M3703=1,IF(COUNTIFS(C$2:C3703,C3703,M$2:M3703,1)=1,1,0),"")</f>
        <v/>
      </c>
      <c r="S3703" s="0" t="str">
        <f aca="false">IF(L3703=1,IF(COUNTIFS(C$2:C3703,C3703,L$2:L3703,1)=1,1,0),"")</f>
        <v/>
      </c>
      <c r="T3703" s="38" t="str">
        <f aca="false">IF(N3703="","",N3703+ROW()/10000000)</f>
        <v/>
      </c>
      <c r="U3703" s="0" t="str">
        <f aca="false">IF(G3703=1,IF(B3703="",1,0),"")</f>
        <v/>
      </c>
    </row>
    <row r="3704" customFormat="false" ht="15" hidden="false" customHeight="false" outlineLevel="0" collapsed="false">
      <c r="A3704" s="35"/>
      <c r="B3704" s="35"/>
      <c r="G3704" s="0" t="str">
        <f aca="false">IF(A3704="","",IF(AND(A3704&gt;=Debut,A3704&lt;Fin),1,0))</f>
        <v/>
      </c>
      <c r="H3704" s="0" t="str">
        <f aca="false">IF(G3704=1,INT(ROUND((A3704-Debut)*86400,0)/600),"")</f>
        <v/>
      </c>
      <c r="I3704" s="0" t="str">
        <f aca="false">IF(G3704=1,INT(ROUND((A3704-Debut)*86400,0)/3600),"")</f>
        <v/>
      </c>
      <c r="J3704" s="0" t="str">
        <f aca="false">IF(OR(A3704="",B3704=""),"",ROUND((B3704-A3704)*86400,0))</f>
        <v/>
      </c>
      <c r="K3704" s="37" t="str">
        <f aca="false">IF(G3704=1,IF(COUNTIFS($C:$C,C3704,$G:$G,1,$A:$A,"&gt;="&amp;(A3704-FenetreInterm/86400),$A:$A,"&lt;="&amp;A3704)&gt;=NbInterm,1,0),"")</f>
        <v/>
      </c>
      <c r="L3704" s="37" t="str">
        <f aca="false">IF(G3704=1,IF(B3704="",0,IF(J3704&lt;SeuilFugitive,1,0)),"")</f>
        <v/>
      </c>
      <c r="M3704" s="37" t="str">
        <f aca="false">IF(G3704=1,IF(B3704="",IF((Fin-A3704)*24&gt;SeuilFigee,1,0),IF(J3704&gt;SeuilFigee*3600,1,0)),"")</f>
        <v/>
      </c>
      <c r="N3704" s="0" t="str">
        <f aca="false">IF(G3704=1,IF(COUNTIF(H$2:H3704,H3704)=1,COUNTIF($H:$H,H3704),""),"")</f>
        <v/>
      </c>
      <c r="O3704" s="0" t="str">
        <f aca="false">IF(G3704=1,IF(COUNTIF(I$2:I3704,I3704)=1,COUNTIF($I:$I,I3704),""),"")</f>
        <v/>
      </c>
      <c r="P3704" s="38" t="str">
        <f aca="false">IF(G3704=1,IF(COUNTIFS(C$2:C3704,C3704,G$2:G3704,1)=1,COUNTIFS($C:$C,C3704,$G:$G,1)+ROW()/10000000,""),"")</f>
        <v/>
      </c>
      <c r="Q3704" s="0" t="str">
        <f aca="false">IF(K3704=1,IF(COUNTIFS(C$2:C3704,C3704,K$2:K3704,1)=1,1,0),"")</f>
        <v/>
      </c>
      <c r="R3704" s="0" t="str">
        <f aca="false">IF(M3704=1,IF(COUNTIFS(C$2:C3704,C3704,M$2:M3704,1)=1,1,0),"")</f>
        <v/>
      </c>
      <c r="S3704" s="0" t="str">
        <f aca="false">IF(L3704=1,IF(COUNTIFS(C$2:C3704,C3704,L$2:L3704,1)=1,1,0),"")</f>
        <v/>
      </c>
      <c r="T3704" s="38" t="str">
        <f aca="false">IF(N3704="","",N3704+ROW()/10000000)</f>
        <v/>
      </c>
      <c r="U3704" s="0" t="str">
        <f aca="false">IF(G3704=1,IF(B3704="",1,0),"")</f>
        <v/>
      </c>
    </row>
    <row r="3705" customFormat="false" ht="15" hidden="false" customHeight="false" outlineLevel="0" collapsed="false">
      <c r="A3705" s="35"/>
      <c r="B3705" s="35"/>
      <c r="G3705" s="0" t="str">
        <f aca="false">IF(A3705="","",IF(AND(A3705&gt;=Debut,A3705&lt;Fin),1,0))</f>
        <v/>
      </c>
      <c r="H3705" s="0" t="str">
        <f aca="false">IF(G3705=1,INT(ROUND((A3705-Debut)*86400,0)/600),"")</f>
        <v/>
      </c>
      <c r="I3705" s="0" t="str">
        <f aca="false">IF(G3705=1,INT(ROUND((A3705-Debut)*86400,0)/3600),"")</f>
        <v/>
      </c>
      <c r="J3705" s="0" t="str">
        <f aca="false">IF(OR(A3705="",B3705=""),"",ROUND((B3705-A3705)*86400,0))</f>
        <v/>
      </c>
      <c r="K3705" s="37" t="str">
        <f aca="false">IF(G3705=1,IF(COUNTIFS($C:$C,C3705,$G:$G,1,$A:$A,"&gt;="&amp;(A3705-FenetreInterm/86400),$A:$A,"&lt;="&amp;A3705)&gt;=NbInterm,1,0),"")</f>
        <v/>
      </c>
      <c r="L3705" s="37" t="str">
        <f aca="false">IF(G3705=1,IF(B3705="",0,IF(J3705&lt;SeuilFugitive,1,0)),"")</f>
        <v/>
      </c>
      <c r="M3705" s="37" t="str">
        <f aca="false">IF(G3705=1,IF(B3705="",IF((Fin-A3705)*24&gt;SeuilFigee,1,0),IF(J3705&gt;SeuilFigee*3600,1,0)),"")</f>
        <v/>
      </c>
      <c r="N3705" s="0" t="str">
        <f aca="false">IF(G3705=1,IF(COUNTIF(H$2:H3705,H3705)=1,COUNTIF($H:$H,H3705),""),"")</f>
        <v/>
      </c>
      <c r="O3705" s="0" t="str">
        <f aca="false">IF(G3705=1,IF(COUNTIF(I$2:I3705,I3705)=1,COUNTIF($I:$I,I3705),""),"")</f>
        <v/>
      </c>
      <c r="P3705" s="38" t="str">
        <f aca="false">IF(G3705=1,IF(COUNTIFS(C$2:C3705,C3705,G$2:G3705,1)=1,COUNTIFS($C:$C,C3705,$G:$G,1)+ROW()/10000000,""),"")</f>
        <v/>
      </c>
      <c r="Q3705" s="0" t="str">
        <f aca="false">IF(K3705=1,IF(COUNTIFS(C$2:C3705,C3705,K$2:K3705,1)=1,1,0),"")</f>
        <v/>
      </c>
      <c r="R3705" s="0" t="str">
        <f aca="false">IF(M3705=1,IF(COUNTIFS(C$2:C3705,C3705,M$2:M3705,1)=1,1,0),"")</f>
        <v/>
      </c>
      <c r="S3705" s="0" t="str">
        <f aca="false">IF(L3705=1,IF(COUNTIFS(C$2:C3705,C3705,L$2:L3705,1)=1,1,0),"")</f>
        <v/>
      </c>
      <c r="T3705" s="38" t="str">
        <f aca="false">IF(N3705="","",N3705+ROW()/10000000)</f>
        <v/>
      </c>
      <c r="U3705" s="0" t="str">
        <f aca="false">IF(G3705=1,IF(B3705="",1,0),"")</f>
        <v/>
      </c>
    </row>
    <row r="3706" customFormat="false" ht="15" hidden="false" customHeight="false" outlineLevel="0" collapsed="false">
      <c r="A3706" s="35"/>
      <c r="B3706" s="35"/>
      <c r="G3706" s="0" t="str">
        <f aca="false">IF(A3706="","",IF(AND(A3706&gt;=Debut,A3706&lt;Fin),1,0))</f>
        <v/>
      </c>
      <c r="H3706" s="0" t="str">
        <f aca="false">IF(G3706=1,INT(ROUND((A3706-Debut)*86400,0)/600),"")</f>
        <v/>
      </c>
      <c r="I3706" s="0" t="str">
        <f aca="false">IF(G3706=1,INT(ROUND((A3706-Debut)*86400,0)/3600),"")</f>
        <v/>
      </c>
      <c r="J3706" s="0" t="str">
        <f aca="false">IF(OR(A3706="",B3706=""),"",ROUND((B3706-A3706)*86400,0))</f>
        <v/>
      </c>
      <c r="K3706" s="37" t="str">
        <f aca="false">IF(G3706=1,IF(COUNTIFS($C:$C,C3706,$G:$G,1,$A:$A,"&gt;="&amp;(A3706-FenetreInterm/86400),$A:$A,"&lt;="&amp;A3706)&gt;=NbInterm,1,0),"")</f>
        <v/>
      </c>
      <c r="L3706" s="37" t="str">
        <f aca="false">IF(G3706=1,IF(B3706="",0,IF(J3706&lt;SeuilFugitive,1,0)),"")</f>
        <v/>
      </c>
      <c r="M3706" s="37" t="str">
        <f aca="false">IF(G3706=1,IF(B3706="",IF((Fin-A3706)*24&gt;SeuilFigee,1,0),IF(J3706&gt;SeuilFigee*3600,1,0)),"")</f>
        <v/>
      </c>
      <c r="N3706" s="0" t="str">
        <f aca="false">IF(G3706=1,IF(COUNTIF(H$2:H3706,H3706)=1,COUNTIF($H:$H,H3706),""),"")</f>
        <v/>
      </c>
      <c r="O3706" s="0" t="str">
        <f aca="false">IF(G3706=1,IF(COUNTIF(I$2:I3706,I3706)=1,COUNTIF($I:$I,I3706),""),"")</f>
        <v/>
      </c>
      <c r="P3706" s="38" t="str">
        <f aca="false">IF(G3706=1,IF(COUNTIFS(C$2:C3706,C3706,G$2:G3706,1)=1,COUNTIFS($C:$C,C3706,$G:$G,1)+ROW()/10000000,""),"")</f>
        <v/>
      </c>
      <c r="Q3706" s="0" t="str">
        <f aca="false">IF(K3706=1,IF(COUNTIFS(C$2:C3706,C3706,K$2:K3706,1)=1,1,0),"")</f>
        <v/>
      </c>
      <c r="R3706" s="0" t="str">
        <f aca="false">IF(M3706=1,IF(COUNTIFS(C$2:C3706,C3706,M$2:M3706,1)=1,1,0),"")</f>
        <v/>
      </c>
      <c r="S3706" s="0" t="str">
        <f aca="false">IF(L3706=1,IF(COUNTIFS(C$2:C3706,C3706,L$2:L3706,1)=1,1,0),"")</f>
        <v/>
      </c>
      <c r="T3706" s="38" t="str">
        <f aca="false">IF(N3706="","",N3706+ROW()/10000000)</f>
        <v/>
      </c>
      <c r="U3706" s="0" t="str">
        <f aca="false">IF(G3706=1,IF(B3706="",1,0),"")</f>
        <v/>
      </c>
    </row>
    <row r="3707" customFormat="false" ht="15" hidden="false" customHeight="false" outlineLevel="0" collapsed="false">
      <c r="A3707" s="35"/>
      <c r="B3707" s="35"/>
      <c r="G3707" s="0" t="str">
        <f aca="false">IF(A3707="","",IF(AND(A3707&gt;=Debut,A3707&lt;Fin),1,0))</f>
        <v/>
      </c>
      <c r="H3707" s="0" t="str">
        <f aca="false">IF(G3707=1,INT(ROUND((A3707-Debut)*86400,0)/600),"")</f>
        <v/>
      </c>
      <c r="I3707" s="0" t="str">
        <f aca="false">IF(G3707=1,INT(ROUND((A3707-Debut)*86400,0)/3600),"")</f>
        <v/>
      </c>
      <c r="J3707" s="0" t="str">
        <f aca="false">IF(OR(A3707="",B3707=""),"",ROUND((B3707-A3707)*86400,0))</f>
        <v/>
      </c>
      <c r="K3707" s="37" t="str">
        <f aca="false">IF(G3707=1,IF(COUNTIFS($C:$C,C3707,$G:$G,1,$A:$A,"&gt;="&amp;(A3707-FenetreInterm/86400),$A:$A,"&lt;="&amp;A3707)&gt;=NbInterm,1,0),"")</f>
        <v/>
      </c>
      <c r="L3707" s="37" t="str">
        <f aca="false">IF(G3707=1,IF(B3707="",0,IF(J3707&lt;SeuilFugitive,1,0)),"")</f>
        <v/>
      </c>
      <c r="M3707" s="37" t="str">
        <f aca="false">IF(G3707=1,IF(B3707="",IF((Fin-A3707)*24&gt;SeuilFigee,1,0),IF(J3707&gt;SeuilFigee*3600,1,0)),"")</f>
        <v/>
      </c>
      <c r="N3707" s="0" t="str">
        <f aca="false">IF(G3707=1,IF(COUNTIF(H$2:H3707,H3707)=1,COUNTIF($H:$H,H3707),""),"")</f>
        <v/>
      </c>
      <c r="O3707" s="0" t="str">
        <f aca="false">IF(G3707=1,IF(COUNTIF(I$2:I3707,I3707)=1,COUNTIF($I:$I,I3707),""),"")</f>
        <v/>
      </c>
      <c r="P3707" s="38" t="str">
        <f aca="false">IF(G3707=1,IF(COUNTIFS(C$2:C3707,C3707,G$2:G3707,1)=1,COUNTIFS($C:$C,C3707,$G:$G,1)+ROW()/10000000,""),"")</f>
        <v/>
      </c>
      <c r="Q3707" s="0" t="str">
        <f aca="false">IF(K3707=1,IF(COUNTIFS(C$2:C3707,C3707,K$2:K3707,1)=1,1,0),"")</f>
        <v/>
      </c>
      <c r="R3707" s="0" t="str">
        <f aca="false">IF(M3707=1,IF(COUNTIFS(C$2:C3707,C3707,M$2:M3707,1)=1,1,0),"")</f>
        <v/>
      </c>
      <c r="S3707" s="0" t="str">
        <f aca="false">IF(L3707=1,IF(COUNTIFS(C$2:C3707,C3707,L$2:L3707,1)=1,1,0),"")</f>
        <v/>
      </c>
      <c r="T3707" s="38" t="str">
        <f aca="false">IF(N3707="","",N3707+ROW()/10000000)</f>
        <v/>
      </c>
      <c r="U3707" s="0" t="str">
        <f aca="false">IF(G3707=1,IF(B3707="",1,0),"")</f>
        <v/>
      </c>
    </row>
    <row r="3708" customFormat="false" ht="15" hidden="false" customHeight="false" outlineLevel="0" collapsed="false">
      <c r="A3708" s="35"/>
      <c r="B3708" s="35"/>
      <c r="G3708" s="0" t="str">
        <f aca="false">IF(A3708="","",IF(AND(A3708&gt;=Debut,A3708&lt;Fin),1,0))</f>
        <v/>
      </c>
      <c r="H3708" s="0" t="str">
        <f aca="false">IF(G3708=1,INT(ROUND((A3708-Debut)*86400,0)/600),"")</f>
        <v/>
      </c>
      <c r="I3708" s="0" t="str">
        <f aca="false">IF(G3708=1,INT(ROUND((A3708-Debut)*86400,0)/3600),"")</f>
        <v/>
      </c>
      <c r="J3708" s="0" t="str">
        <f aca="false">IF(OR(A3708="",B3708=""),"",ROUND((B3708-A3708)*86400,0))</f>
        <v/>
      </c>
      <c r="K3708" s="37" t="str">
        <f aca="false">IF(G3708=1,IF(COUNTIFS($C:$C,C3708,$G:$G,1,$A:$A,"&gt;="&amp;(A3708-FenetreInterm/86400),$A:$A,"&lt;="&amp;A3708)&gt;=NbInterm,1,0),"")</f>
        <v/>
      </c>
      <c r="L3708" s="37" t="str">
        <f aca="false">IF(G3708=1,IF(B3708="",0,IF(J3708&lt;SeuilFugitive,1,0)),"")</f>
        <v/>
      </c>
      <c r="M3708" s="37" t="str">
        <f aca="false">IF(G3708=1,IF(B3708="",IF((Fin-A3708)*24&gt;SeuilFigee,1,0),IF(J3708&gt;SeuilFigee*3600,1,0)),"")</f>
        <v/>
      </c>
      <c r="N3708" s="0" t="str">
        <f aca="false">IF(G3708=1,IF(COUNTIF(H$2:H3708,H3708)=1,COUNTIF($H:$H,H3708),""),"")</f>
        <v/>
      </c>
      <c r="O3708" s="0" t="str">
        <f aca="false">IF(G3708=1,IF(COUNTIF(I$2:I3708,I3708)=1,COUNTIF($I:$I,I3708),""),"")</f>
        <v/>
      </c>
      <c r="P3708" s="38" t="str">
        <f aca="false">IF(G3708=1,IF(COUNTIFS(C$2:C3708,C3708,G$2:G3708,1)=1,COUNTIFS($C:$C,C3708,$G:$G,1)+ROW()/10000000,""),"")</f>
        <v/>
      </c>
      <c r="Q3708" s="0" t="str">
        <f aca="false">IF(K3708=1,IF(COUNTIFS(C$2:C3708,C3708,K$2:K3708,1)=1,1,0),"")</f>
        <v/>
      </c>
      <c r="R3708" s="0" t="str">
        <f aca="false">IF(M3708=1,IF(COUNTIFS(C$2:C3708,C3708,M$2:M3708,1)=1,1,0),"")</f>
        <v/>
      </c>
      <c r="S3708" s="0" t="str">
        <f aca="false">IF(L3708=1,IF(COUNTIFS(C$2:C3708,C3708,L$2:L3708,1)=1,1,0),"")</f>
        <v/>
      </c>
      <c r="T3708" s="38" t="str">
        <f aca="false">IF(N3708="","",N3708+ROW()/10000000)</f>
        <v/>
      </c>
      <c r="U3708" s="0" t="str">
        <f aca="false">IF(G3708=1,IF(B3708="",1,0),"")</f>
        <v/>
      </c>
    </row>
    <row r="3709" customFormat="false" ht="15" hidden="false" customHeight="false" outlineLevel="0" collapsed="false">
      <c r="A3709" s="35"/>
      <c r="B3709" s="35"/>
      <c r="G3709" s="0" t="str">
        <f aca="false">IF(A3709="","",IF(AND(A3709&gt;=Debut,A3709&lt;Fin),1,0))</f>
        <v/>
      </c>
      <c r="H3709" s="0" t="str">
        <f aca="false">IF(G3709=1,INT(ROUND((A3709-Debut)*86400,0)/600),"")</f>
        <v/>
      </c>
      <c r="I3709" s="0" t="str">
        <f aca="false">IF(G3709=1,INT(ROUND((A3709-Debut)*86400,0)/3600),"")</f>
        <v/>
      </c>
      <c r="J3709" s="0" t="str">
        <f aca="false">IF(OR(A3709="",B3709=""),"",ROUND((B3709-A3709)*86400,0))</f>
        <v/>
      </c>
      <c r="K3709" s="37" t="str">
        <f aca="false">IF(G3709=1,IF(COUNTIFS($C:$C,C3709,$G:$G,1,$A:$A,"&gt;="&amp;(A3709-FenetreInterm/86400),$A:$A,"&lt;="&amp;A3709)&gt;=NbInterm,1,0),"")</f>
        <v/>
      </c>
      <c r="L3709" s="37" t="str">
        <f aca="false">IF(G3709=1,IF(B3709="",0,IF(J3709&lt;SeuilFugitive,1,0)),"")</f>
        <v/>
      </c>
      <c r="M3709" s="37" t="str">
        <f aca="false">IF(G3709=1,IF(B3709="",IF((Fin-A3709)*24&gt;SeuilFigee,1,0),IF(J3709&gt;SeuilFigee*3600,1,0)),"")</f>
        <v/>
      </c>
      <c r="N3709" s="0" t="str">
        <f aca="false">IF(G3709=1,IF(COUNTIF(H$2:H3709,H3709)=1,COUNTIF($H:$H,H3709),""),"")</f>
        <v/>
      </c>
      <c r="O3709" s="0" t="str">
        <f aca="false">IF(G3709=1,IF(COUNTIF(I$2:I3709,I3709)=1,COUNTIF($I:$I,I3709),""),"")</f>
        <v/>
      </c>
      <c r="P3709" s="38" t="str">
        <f aca="false">IF(G3709=1,IF(COUNTIFS(C$2:C3709,C3709,G$2:G3709,1)=1,COUNTIFS($C:$C,C3709,$G:$G,1)+ROW()/10000000,""),"")</f>
        <v/>
      </c>
      <c r="Q3709" s="0" t="str">
        <f aca="false">IF(K3709=1,IF(COUNTIFS(C$2:C3709,C3709,K$2:K3709,1)=1,1,0),"")</f>
        <v/>
      </c>
      <c r="R3709" s="0" t="str">
        <f aca="false">IF(M3709=1,IF(COUNTIFS(C$2:C3709,C3709,M$2:M3709,1)=1,1,0),"")</f>
        <v/>
      </c>
      <c r="S3709" s="0" t="str">
        <f aca="false">IF(L3709=1,IF(COUNTIFS(C$2:C3709,C3709,L$2:L3709,1)=1,1,0),"")</f>
        <v/>
      </c>
      <c r="T3709" s="38" t="str">
        <f aca="false">IF(N3709="","",N3709+ROW()/10000000)</f>
        <v/>
      </c>
      <c r="U3709" s="0" t="str">
        <f aca="false">IF(G3709=1,IF(B3709="",1,0),"")</f>
        <v/>
      </c>
    </row>
    <row r="3710" customFormat="false" ht="15" hidden="false" customHeight="false" outlineLevel="0" collapsed="false">
      <c r="A3710" s="35"/>
      <c r="B3710" s="35"/>
      <c r="G3710" s="0" t="str">
        <f aca="false">IF(A3710="","",IF(AND(A3710&gt;=Debut,A3710&lt;Fin),1,0))</f>
        <v/>
      </c>
      <c r="H3710" s="0" t="str">
        <f aca="false">IF(G3710=1,INT(ROUND((A3710-Debut)*86400,0)/600),"")</f>
        <v/>
      </c>
      <c r="I3710" s="0" t="str">
        <f aca="false">IF(G3710=1,INT(ROUND((A3710-Debut)*86400,0)/3600),"")</f>
        <v/>
      </c>
      <c r="J3710" s="0" t="str">
        <f aca="false">IF(OR(A3710="",B3710=""),"",ROUND((B3710-A3710)*86400,0))</f>
        <v/>
      </c>
      <c r="K3710" s="37" t="str">
        <f aca="false">IF(G3710=1,IF(COUNTIFS($C:$C,C3710,$G:$G,1,$A:$A,"&gt;="&amp;(A3710-FenetreInterm/86400),$A:$A,"&lt;="&amp;A3710)&gt;=NbInterm,1,0),"")</f>
        <v/>
      </c>
      <c r="L3710" s="37" t="str">
        <f aca="false">IF(G3710=1,IF(B3710="",0,IF(J3710&lt;SeuilFugitive,1,0)),"")</f>
        <v/>
      </c>
      <c r="M3710" s="37" t="str">
        <f aca="false">IF(G3710=1,IF(B3710="",IF((Fin-A3710)*24&gt;SeuilFigee,1,0),IF(J3710&gt;SeuilFigee*3600,1,0)),"")</f>
        <v/>
      </c>
      <c r="N3710" s="0" t="str">
        <f aca="false">IF(G3710=1,IF(COUNTIF(H$2:H3710,H3710)=1,COUNTIF($H:$H,H3710),""),"")</f>
        <v/>
      </c>
      <c r="O3710" s="0" t="str">
        <f aca="false">IF(G3710=1,IF(COUNTIF(I$2:I3710,I3710)=1,COUNTIF($I:$I,I3710),""),"")</f>
        <v/>
      </c>
      <c r="P3710" s="38" t="str">
        <f aca="false">IF(G3710=1,IF(COUNTIFS(C$2:C3710,C3710,G$2:G3710,1)=1,COUNTIFS($C:$C,C3710,$G:$G,1)+ROW()/10000000,""),"")</f>
        <v/>
      </c>
      <c r="Q3710" s="0" t="str">
        <f aca="false">IF(K3710=1,IF(COUNTIFS(C$2:C3710,C3710,K$2:K3710,1)=1,1,0),"")</f>
        <v/>
      </c>
      <c r="R3710" s="0" t="str">
        <f aca="false">IF(M3710=1,IF(COUNTIFS(C$2:C3710,C3710,M$2:M3710,1)=1,1,0),"")</f>
        <v/>
      </c>
      <c r="S3710" s="0" t="str">
        <f aca="false">IF(L3710=1,IF(COUNTIFS(C$2:C3710,C3710,L$2:L3710,1)=1,1,0),"")</f>
        <v/>
      </c>
      <c r="T3710" s="38" t="str">
        <f aca="false">IF(N3710="","",N3710+ROW()/10000000)</f>
        <v/>
      </c>
      <c r="U3710" s="0" t="str">
        <f aca="false">IF(G3710=1,IF(B3710="",1,0),"")</f>
        <v/>
      </c>
    </row>
    <row r="3711" customFormat="false" ht="15" hidden="false" customHeight="false" outlineLevel="0" collapsed="false">
      <c r="A3711" s="35"/>
      <c r="B3711" s="35"/>
      <c r="G3711" s="0" t="str">
        <f aca="false">IF(A3711="","",IF(AND(A3711&gt;=Debut,A3711&lt;Fin),1,0))</f>
        <v/>
      </c>
      <c r="H3711" s="0" t="str">
        <f aca="false">IF(G3711=1,INT(ROUND((A3711-Debut)*86400,0)/600),"")</f>
        <v/>
      </c>
      <c r="I3711" s="0" t="str">
        <f aca="false">IF(G3711=1,INT(ROUND((A3711-Debut)*86400,0)/3600),"")</f>
        <v/>
      </c>
      <c r="J3711" s="0" t="str">
        <f aca="false">IF(OR(A3711="",B3711=""),"",ROUND((B3711-A3711)*86400,0))</f>
        <v/>
      </c>
      <c r="K3711" s="37" t="str">
        <f aca="false">IF(G3711=1,IF(COUNTIFS($C:$C,C3711,$G:$G,1,$A:$A,"&gt;="&amp;(A3711-FenetreInterm/86400),$A:$A,"&lt;="&amp;A3711)&gt;=NbInterm,1,0),"")</f>
        <v/>
      </c>
      <c r="L3711" s="37" t="str">
        <f aca="false">IF(G3711=1,IF(B3711="",0,IF(J3711&lt;SeuilFugitive,1,0)),"")</f>
        <v/>
      </c>
      <c r="M3711" s="37" t="str">
        <f aca="false">IF(G3711=1,IF(B3711="",IF((Fin-A3711)*24&gt;SeuilFigee,1,0),IF(J3711&gt;SeuilFigee*3600,1,0)),"")</f>
        <v/>
      </c>
      <c r="N3711" s="0" t="str">
        <f aca="false">IF(G3711=1,IF(COUNTIF(H$2:H3711,H3711)=1,COUNTIF($H:$H,H3711),""),"")</f>
        <v/>
      </c>
      <c r="O3711" s="0" t="str">
        <f aca="false">IF(G3711=1,IF(COUNTIF(I$2:I3711,I3711)=1,COUNTIF($I:$I,I3711),""),"")</f>
        <v/>
      </c>
      <c r="P3711" s="38" t="str">
        <f aca="false">IF(G3711=1,IF(COUNTIFS(C$2:C3711,C3711,G$2:G3711,1)=1,COUNTIFS($C:$C,C3711,$G:$G,1)+ROW()/10000000,""),"")</f>
        <v/>
      </c>
      <c r="Q3711" s="0" t="str">
        <f aca="false">IF(K3711=1,IF(COUNTIFS(C$2:C3711,C3711,K$2:K3711,1)=1,1,0),"")</f>
        <v/>
      </c>
      <c r="R3711" s="0" t="str">
        <f aca="false">IF(M3711=1,IF(COUNTIFS(C$2:C3711,C3711,M$2:M3711,1)=1,1,0),"")</f>
        <v/>
      </c>
      <c r="S3711" s="0" t="str">
        <f aca="false">IF(L3711=1,IF(COUNTIFS(C$2:C3711,C3711,L$2:L3711,1)=1,1,0),"")</f>
        <v/>
      </c>
      <c r="T3711" s="38" t="str">
        <f aca="false">IF(N3711="","",N3711+ROW()/10000000)</f>
        <v/>
      </c>
      <c r="U3711" s="0" t="str">
        <f aca="false">IF(G3711=1,IF(B3711="",1,0),"")</f>
        <v/>
      </c>
    </row>
    <row r="3712" customFormat="false" ht="15" hidden="false" customHeight="false" outlineLevel="0" collapsed="false">
      <c r="A3712" s="35"/>
      <c r="B3712" s="35"/>
      <c r="G3712" s="0" t="str">
        <f aca="false">IF(A3712="","",IF(AND(A3712&gt;=Debut,A3712&lt;Fin),1,0))</f>
        <v/>
      </c>
      <c r="H3712" s="0" t="str">
        <f aca="false">IF(G3712=1,INT(ROUND((A3712-Debut)*86400,0)/600),"")</f>
        <v/>
      </c>
      <c r="I3712" s="0" t="str">
        <f aca="false">IF(G3712=1,INT(ROUND((A3712-Debut)*86400,0)/3600),"")</f>
        <v/>
      </c>
      <c r="J3712" s="0" t="str">
        <f aca="false">IF(OR(A3712="",B3712=""),"",ROUND((B3712-A3712)*86400,0))</f>
        <v/>
      </c>
      <c r="K3712" s="37" t="str">
        <f aca="false">IF(G3712=1,IF(COUNTIFS($C:$C,C3712,$G:$G,1,$A:$A,"&gt;="&amp;(A3712-FenetreInterm/86400),$A:$A,"&lt;="&amp;A3712)&gt;=NbInterm,1,0),"")</f>
        <v/>
      </c>
      <c r="L3712" s="37" t="str">
        <f aca="false">IF(G3712=1,IF(B3712="",0,IF(J3712&lt;SeuilFugitive,1,0)),"")</f>
        <v/>
      </c>
      <c r="M3712" s="37" t="str">
        <f aca="false">IF(G3712=1,IF(B3712="",IF((Fin-A3712)*24&gt;SeuilFigee,1,0),IF(J3712&gt;SeuilFigee*3600,1,0)),"")</f>
        <v/>
      </c>
      <c r="N3712" s="0" t="str">
        <f aca="false">IF(G3712=1,IF(COUNTIF(H$2:H3712,H3712)=1,COUNTIF($H:$H,H3712),""),"")</f>
        <v/>
      </c>
      <c r="O3712" s="0" t="str">
        <f aca="false">IF(G3712=1,IF(COUNTIF(I$2:I3712,I3712)=1,COUNTIF($I:$I,I3712),""),"")</f>
        <v/>
      </c>
      <c r="P3712" s="38" t="str">
        <f aca="false">IF(G3712=1,IF(COUNTIFS(C$2:C3712,C3712,G$2:G3712,1)=1,COUNTIFS($C:$C,C3712,$G:$G,1)+ROW()/10000000,""),"")</f>
        <v/>
      </c>
      <c r="Q3712" s="0" t="str">
        <f aca="false">IF(K3712=1,IF(COUNTIFS(C$2:C3712,C3712,K$2:K3712,1)=1,1,0),"")</f>
        <v/>
      </c>
      <c r="R3712" s="0" t="str">
        <f aca="false">IF(M3712=1,IF(COUNTIFS(C$2:C3712,C3712,M$2:M3712,1)=1,1,0),"")</f>
        <v/>
      </c>
      <c r="S3712" s="0" t="str">
        <f aca="false">IF(L3712=1,IF(COUNTIFS(C$2:C3712,C3712,L$2:L3712,1)=1,1,0),"")</f>
        <v/>
      </c>
      <c r="T3712" s="38" t="str">
        <f aca="false">IF(N3712="","",N3712+ROW()/10000000)</f>
        <v/>
      </c>
      <c r="U3712" s="0" t="str">
        <f aca="false">IF(G3712=1,IF(B3712="",1,0),"")</f>
        <v/>
      </c>
    </row>
    <row r="3713" customFormat="false" ht="15" hidden="false" customHeight="false" outlineLevel="0" collapsed="false">
      <c r="A3713" s="35"/>
      <c r="B3713" s="35"/>
      <c r="G3713" s="0" t="str">
        <f aca="false">IF(A3713="","",IF(AND(A3713&gt;=Debut,A3713&lt;Fin),1,0))</f>
        <v/>
      </c>
      <c r="H3713" s="0" t="str">
        <f aca="false">IF(G3713=1,INT(ROUND((A3713-Debut)*86400,0)/600),"")</f>
        <v/>
      </c>
      <c r="I3713" s="0" t="str">
        <f aca="false">IF(G3713=1,INT(ROUND((A3713-Debut)*86400,0)/3600),"")</f>
        <v/>
      </c>
      <c r="J3713" s="0" t="str">
        <f aca="false">IF(OR(A3713="",B3713=""),"",ROUND((B3713-A3713)*86400,0))</f>
        <v/>
      </c>
      <c r="K3713" s="37" t="str">
        <f aca="false">IF(G3713=1,IF(COUNTIFS($C:$C,C3713,$G:$G,1,$A:$A,"&gt;="&amp;(A3713-FenetreInterm/86400),$A:$A,"&lt;="&amp;A3713)&gt;=NbInterm,1,0),"")</f>
        <v/>
      </c>
      <c r="L3713" s="37" t="str">
        <f aca="false">IF(G3713=1,IF(B3713="",0,IF(J3713&lt;SeuilFugitive,1,0)),"")</f>
        <v/>
      </c>
      <c r="M3713" s="37" t="str">
        <f aca="false">IF(G3713=1,IF(B3713="",IF((Fin-A3713)*24&gt;SeuilFigee,1,0),IF(J3713&gt;SeuilFigee*3600,1,0)),"")</f>
        <v/>
      </c>
      <c r="N3713" s="0" t="str">
        <f aca="false">IF(G3713=1,IF(COUNTIF(H$2:H3713,H3713)=1,COUNTIF($H:$H,H3713),""),"")</f>
        <v/>
      </c>
      <c r="O3713" s="0" t="str">
        <f aca="false">IF(G3713=1,IF(COUNTIF(I$2:I3713,I3713)=1,COUNTIF($I:$I,I3713),""),"")</f>
        <v/>
      </c>
      <c r="P3713" s="38" t="str">
        <f aca="false">IF(G3713=1,IF(COUNTIFS(C$2:C3713,C3713,G$2:G3713,1)=1,COUNTIFS($C:$C,C3713,$G:$G,1)+ROW()/10000000,""),"")</f>
        <v/>
      </c>
      <c r="Q3713" s="0" t="str">
        <f aca="false">IF(K3713=1,IF(COUNTIFS(C$2:C3713,C3713,K$2:K3713,1)=1,1,0),"")</f>
        <v/>
      </c>
      <c r="R3713" s="0" t="str">
        <f aca="false">IF(M3713=1,IF(COUNTIFS(C$2:C3713,C3713,M$2:M3713,1)=1,1,0),"")</f>
        <v/>
      </c>
      <c r="S3713" s="0" t="str">
        <f aca="false">IF(L3713=1,IF(COUNTIFS(C$2:C3713,C3713,L$2:L3713,1)=1,1,0),"")</f>
        <v/>
      </c>
      <c r="T3713" s="38" t="str">
        <f aca="false">IF(N3713="","",N3713+ROW()/10000000)</f>
        <v/>
      </c>
      <c r="U3713" s="0" t="str">
        <f aca="false">IF(G3713=1,IF(B3713="",1,0),"")</f>
        <v/>
      </c>
    </row>
    <row r="3714" customFormat="false" ht="15" hidden="false" customHeight="false" outlineLevel="0" collapsed="false">
      <c r="A3714" s="35"/>
      <c r="B3714" s="35"/>
      <c r="G3714" s="0" t="str">
        <f aca="false">IF(A3714="","",IF(AND(A3714&gt;=Debut,A3714&lt;Fin),1,0))</f>
        <v/>
      </c>
      <c r="H3714" s="0" t="str">
        <f aca="false">IF(G3714=1,INT(ROUND((A3714-Debut)*86400,0)/600),"")</f>
        <v/>
      </c>
      <c r="I3714" s="0" t="str">
        <f aca="false">IF(G3714=1,INT(ROUND((A3714-Debut)*86400,0)/3600),"")</f>
        <v/>
      </c>
      <c r="J3714" s="0" t="str">
        <f aca="false">IF(OR(A3714="",B3714=""),"",ROUND((B3714-A3714)*86400,0))</f>
        <v/>
      </c>
      <c r="K3714" s="37" t="str">
        <f aca="false">IF(G3714=1,IF(COUNTIFS($C:$C,C3714,$G:$G,1,$A:$A,"&gt;="&amp;(A3714-FenetreInterm/86400),$A:$A,"&lt;="&amp;A3714)&gt;=NbInterm,1,0),"")</f>
        <v/>
      </c>
      <c r="L3714" s="37" t="str">
        <f aca="false">IF(G3714=1,IF(B3714="",0,IF(J3714&lt;SeuilFugitive,1,0)),"")</f>
        <v/>
      </c>
      <c r="M3714" s="37" t="str">
        <f aca="false">IF(G3714=1,IF(B3714="",IF((Fin-A3714)*24&gt;SeuilFigee,1,0),IF(J3714&gt;SeuilFigee*3600,1,0)),"")</f>
        <v/>
      </c>
      <c r="N3714" s="0" t="str">
        <f aca="false">IF(G3714=1,IF(COUNTIF(H$2:H3714,H3714)=1,COUNTIF($H:$H,H3714),""),"")</f>
        <v/>
      </c>
      <c r="O3714" s="0" t="str">
        <f aca="false">IF(G3714=1,IF(COUNTIF(I$2:I3714,I3714)=1,COUNTIF($I:$I,I3714),""),"")</f>
        <v/>
      </c>
      <c r="P3714" s="38" t="str">
        <f aca="false">IF(G3714=1,IF(COUNTIFS(C$2:C3714,C3714,G$2:G3714,1)=1,COUNTIFS($C:$C,C3714,$G:$G,1)+ROW()/10000000,""),"")</f>
        <v/>
      </c>
      <c r="Q3714" s="0" t="str">
        <f aca="false">IF(K3714=1,IF(COUNTIFS(C$2:C3714,C3714,K$2:K3714,1)=1,1,0),"")</f>
        <v/>
      </c>
      <c r="R3714" s="0" t="str">
        <f aca="false">IF(M3714=1,IF(COUNTIFS(C$2:C3714,C3714,M$2:M3714,1)=1,1,0),"")</f>
        <v/>
      </c>
      <c r="S3714" s="0" t="str">
        <f aca="false">IF(L3714=1,IF(COUNTIFS(C$2:C3714,C3714,L$2:L3714,1)=1,1,0),"")</f>
        <v/>
      </c>
      <c r="T3714" s="38" t="str">
        <f aca="false">IF(N3714="","",N3714+ROW()/10000000)</f>
        <v/>
      </c>
      <c r="U3714" s="0" t="str">
        <f aca="false">IF(G3714=1,IF(B3714="",1,0),"")</f>
        <v/>
      </c>
    </row>
    <row r="3715" customFormat="false" ht="15" hidden="false" customHeight="false" outlineLevel="0" collapsed="false">
      <c r="A3715" s="35"/>
      <c r="B3715" s="35"/>
      <c r="G3715" s="0" t="str">
        <f aca="false">IF(A3715="","",IF(AND(A3715&gt;=Debut,A3715&lt;Fin),1,0))</f>
        <v/>
      </c>
      <c r="H3715" s="0" t="str">
        <f aca="false">IF(G3715=1,INT(ROUND((A3715-Debut)*86400,0)/600),"")</f>
        <v/>
      </c>
      <c r="I3715" s="0" t="str">
        <f aca="false">IF(G3715=1,INT(ROUND((A3715-Debut)*86400,0)/3600),"")</f>
        <v/>
      </c>
      <c r="J3715" s="0" t="str">
        <f aca="false">IF(OR(A3715="",B3715=""),"",ROUND((B3715-A3715)*86400,0))</f>
        <v/>
      </c>
      <c r="K3715" s="37" t="str">
        <f aca="false">IF(G3715=1,IF(COUNTIFS($C:$C,C3715,$G:$G,1,$A:$A,"&gt;="&amp;(A3715-FenetreInterm/86400),$A:$A,"&lt;="&amp;A3715)&gt;=NbInterm,1,0),"")</f>
        <v/>
      </c>
      <c r="L3715" s="37" t="str">
        <f aca="false">IF(G3715=1,IF(B3715="",0,IF(J3715&lt;SeuilFugitive,1,0)),"")</f>
        <v/>
      </c>
      <c r="M3715" s="37" t="str">
        <f aca="false">IF(G3715=1,IF(B3715="",IF((Fin-A3715)*24&gt;SeuilFigee,1,0),IF(J3715&gt;SeuilFigee*3600,1,0)),"")</f>
        <v/>
      </c>
      <c r="N3715" s="0" t="str">
        <f aca="false">IF(G3715=1,IF(COUNTIF(H$2:H3715,H3715)=1,COUNTIF($H:$H,H3715),""),"")</f>
        <v/>
      </c>
      <c r="O3715" s="0" t="str">
        <f aca="false">IF(G3715=1,IF(COUNTIF(I$2:I3715,I3715)=1,COUNTIF($I:$I,I3715),""),"")</f>
        <v/>
      </c>
      <c r="P3715" s="38" t="str">
        <f aca="false">IF(G3715=1,IF(COUNTIFS(C$2:C3715,C3715,G$2:G3715,1)=1,COUNTIFS($C:$C,C3715,$G:$G,1)+ROW()/10000000,""),"")</f>
        <v/>
      </c>
      <c r="Q3715" s="0" t="str">
        <f aca="false">IF(K3715=1,IF(COUNTIFS(C$2:C3715,C3715,K$2:K3715,1)=1,1,0),"")</f>
        <v/>
      </c>
      <c r="R3715" s="0" t="str">
        <f aca="false">IF(M3715=1,IF(COUNTIFS(C$2:C3715,C3715,M$2:M3715,1)=1,1,0),"")</f>
        <v/>
      </c>
      <c r="S3715" s="0" t="str">
        <f aca="false">IF(L3715=1,IF(COUNTIFS(C$2:C3715,C3715,L$2:L3715,1)=1,1,0),"")</f>
        <v/>
      </c>
      <c r="T3715" s="38" t="str">
        <f aca="false">IF(N3715="","",N3715+ROW()/10000000)</f>
        <v/>
      </c>
      <c r="U3715" s="0" t="str">
        <f aca="false">IF(G3715=1,IF(B3715="",1,0),"")</f>
        <v/>
      </c>
    </row>
    <row r="3716" customFormat="false" ht="15" hidden="false" customHeight="false" outlineLevel="0" collapsed="false">
      <c r="A3716" s="35"/>
      <c r="B3716" s="35"/>
      <c r="G3716" s="0" t="str">
        <f aca="false">IF(A3716="","",IF(AND(A3716&gt;=Debut,A3716&lt;Fin),1,0))</f>
        <v/>
      </c>
      <c r="H3716" s="0" t="str">
        <f aca="false">IF(G3716=1,INT(ROUND((A3716-Debut)*86400,0)/600),"")</f>
        <v/>
      </c>
      <c r="I3716" s="0" t="str">
        <f aca="false">IF(G3716=1,INT(ROUND((A3716-Debut)*86400,0)/3600),"")</f>
        <v/>
      </c>
      <c r="J3716" s="0" t="str">
        <f aca="false">IF(OR(A3716="",B3716=""),"",ROUND((B3716-A3716)*86400,0))</f>
        <v/>
      </c>
      <c r="K3716" s="37" t="str">
        <f aca="false">IF(G3716=1,IF(COUNTIFS($C:$C,C3716,$G:$G,1,$A:$A,"&gt;="&amp;(A3716-FenetreInterm/86400),$A:$A,"&lt;="&amp;A3716)&gt;=NbInterm,1,0),"")</f>
        <v/>
      </c>
      <c r="L3716" s="37" t="str">
        <f aca="false">IF(G3716=1,IF(B3716="",0,IF(J3716&lt;SeuilFugitive,1,0)),"")</f>
        <v/>
      </c>
      <c r="M3716" s="37" t="str">
        <f aca="false">IF(G3716=1,IF(B3716="",IF((Fin-A3716)*24&gt;SeuilFigee,1,0),IF(J3716&gt;SeuilFigee*3600,1,0)),"")</f>
        <v/>
      </c>
      <c r="N3716" s="0" t="str">
        <f aca="false">IF(G3716=1,IF(COUNTIF(H$2:H3716,H3716)=1,COUNTIF($H:$H,H3716),""),"")</f>
        <v/>
      </c>
      <c r="O3716" s="0" t="str">
        <f aca="false">IF(G3716=1,IF(COUNTIF(I$2:I3716,I3716)=1,COUNTIF($I:$I,I3716),""),"")</f>
        <v/>
      </c>
      <c r="P3716" s="38" t="str">
        <f aca="false">IF(G3716=1,IF(COUNTIFS(C$2:C3716,C3716,G$2:G3716,1)=1,COUNTIFS($C:$C,C3716,$G:$G,1)+ROW()/10000000,""),"")</f>
        <v/>
      </c>
      <c r="Q3716" s="0" t="str">
        <f aca="false">IF(K3716=1,IF(COUNTIFS(C$2:C3716,C3716,K$2:K3716,1)=1,1,0),"")</f>
        <v/>
      </c>
      <c r="R3716" s="0" t="str">
        <f aca="false">IF(M3716=1,IF(COUNTIFS(C$2:C3716,C3716,M$2:M3716,1)=1,1,0),"")</f>
        <v/>
      </c>
      <c r="S3716" s="0" t="str">
        <f aca="false">IF(L3716=1,IF(COUNTIFS(C$2:C3716,C3716,L$2:L3716,1)=1,1,0),"")</f>
        <v/>
      </c>
      <c r="T3716" s="38" t="str">
        <f aca="false">IF(N3716="","",N3716+ROW()/10000000)</f>
        <v/>
      </c>
      <c r="U3716" s="0" t="str">
        <f aca="false">IF(G3716=1,IF(B3716="",1,0),"")</f>
        <v/>
      </c>
    </row>
    <row r="3717" customFormat="false" ht="15" hidden="false" customHeight="false" outlineLevel="0" collapsed="false">
      <c r="A3717" s="35"/>
      <c r="B3717" s="35"/>
      <c r="G3717" s="0" t="str">
        <f aca="false">IF(A3717="","",IF(AND(A3717&gt;=Debut,A3717&lt;Fin),1,0))</f>
        <v/>
      </c>
      <c r="H3717" s="0" t="str">
        <f aca="false">IF(G3717=1,INT(ROUND((A3717-Debut)*86400,0)/600),"")</f>
        <v/>
      </c>
      <c r="I3717" s="0" t="str">
        <f aca="false">IF(G3717=1,INT(ROUND((A3717-Debut)*86400,0)/3600),"")</f>
        <v/>
      </c>
      <c r="J3717" s="0" t="str">
        <f aca="false">IF(OR(A3717="",B3717=""),"",ROUND((B3717-A3717)*86400,0))</f>
        <v/>
      </c>
      <c r="K3717" s="37" t="str">
        <f aca="false">IF(G3717=1,IF(COUNTIFS($C:$C,C3717,$G:$G,1,$A:$A,"&gt;="&amp;(A3717-FenetreInterm/86400),$A:$A,"&lt;="&amp;A3717)&gt;=NbInterm,1,0),"")</f>
        <v/>
      </c>
      <c r="L3717" s="37" t="str">
        <f aca="false">IF(G3717=1,IF(B3717="",0,IF(J3717&lt;SeuilFugitive,1,0)),"")</f>
        <v/>
      </c>
      <c r="M3717" s="37" t="str">
        <f aca="false">IF(G3717=1,IF(B3717="",IF((Fin-A3717)*24&gt;SeuilFigee,1,0),IF(J3717&gt;SeuilFigee*3600,1,0)),"")</f>
        <v/>
      </c>
      <c r="N3717" s="0" t="str">
        <f aca="false">IF(G3717=1,IF(COUNTIF(H$2:H3717,H3717)=1,COUNTIF($H:$H,H3717),""),"")</f>
        <v/>
      </c>
      <c r="O3717" s="0" t="str">
        <f aca="false">IF(G3717=1,IF(COUNTIF(I$2:I3717,I3717)=1,COUNTIF($I:$I,I3717),""),"")</f>
        <v/>
      </c>
      <c r="P3717" s="38" t="str">
        <f aca="false">IF(G3717=1,IF(COUNTIFS(C$2:C3717,C3717,G$2:G3717,1)=1,COUNTIFS($C:$C,C3717,$G:$G,1)+ROW()/10000000,""),"")</f>
        <v/>
      </c>
      <c r="Q3717" s="0" t="str">
        <f aca="false">IF(K3717=1,IF(COUNTIFS(C$2:C3717,C3717,K$2:K3717,1)=1,1,0),"")</f>
        <v/>
      </c>
      <c r="R3717" s="0" t="str">
        <f aca="false">IF(M3717=1,IF(COUNTIFS(C$2:C3717,C3717,M$2:M3717,1)=1,1,0),"")</f>
        <v/>
      </c>
      <c r="S3717" s="0" t="str">
        <f aca="false">IF(L3717=1,IF(COUNTIFS(C$2:C3717,C3717,L$2:L3717,1)=1,1,0),"")</f>
        <v/>
      </c>
      <c r="T3717" s="38" t="str">
        <f aca="false">IF(N3717="","",N3717+ROW()/10000000)</f>
        <v/>
      </c>
      <c r="U3717" s="0" t="str">
        <f aca="false">IF(G3717=1,IF(B3717="",1,0),"")</f>
        <v/>
      </c>
    </row>
    <row r="3718" customFormat="false" ht="15" hidden="false" customHeight="false" outlineLevel="0" collapsed="false">
      <c r="A3718" s="35"/>
      <c r="B3718" s="35"/>
      <c r="G3718" s="0" t="str">
        <f aca="false">IF(A3718="","",IF(AND(A3718&gt;=Debut,A3718&lt;Fin),1,0))</f>
        <v/>
      </c>
      <c r="H3718" s="0" t="str">
        <f aca="false">IF(G3718=1,INT(ROUND((A3718-Debut)*86400,0)/600),"")</f>
        <v/>
      </c>
      <c r="I3718" s="0" t="str">
        <f aca="false">IF(G3718=1,INT(ROUND((A3718-Debut)*86400,0)/3600),"")</f>
        <v/>
      </c>
      <c r="J3718" s="0" t="str">
        <f aca="false">IF(OR(A3718="",B3718=""),"",ROUND((B3718-A3718)*86400,0))</f>
        <v/>
      </c>
      <c r="K3718" s="37" t="str">
        <f aca="false">IF(G3718=1,IF(COUNTIFS($C:$C,C3718,$G:$G,1,$A:$A,"&gt;="&amp;(A3718-FenetreInterm/86400),$A:$A,"&lt;="&amp;A3718)&gt;=NbInterm,1,0),"")</f>
        <v/>
      </c>
      <c r="L3718" s="37" t="str">
        <f aca="false">IF(G3718=1,IF(B3718="",0,IF(J3718&lt;SeuilFugitive,1,0)),"")</f>
        <v/>
      </c>
      <c r="M3718" s="37" t="str">
        <f aca="false">IF(G3718=1,IF(B3718="",IF((Fin-A3718)*24&gt;SeuilFigee,1,0),IF(J3718&gt;SeuilFigee*3600,1,0)),"")</f>
        <v/>
      </c>
      <c r="N3718" s="0" t="str">
        <f aca="false">IF(G3718=1,IF(COUNTIF(H$2:H3718,H3718)=1,COUNTIF($H:$H,H3718),""),"")</f>
        <v/>
      </c>
      <c r="O3718" s="0" t="str">
        <f aca="false">IF(G3718=1,IF(COUNTIF(I$2:I3718,I3718)=1,COUNTIF($I:$I,I3718),""),"")</f>
        <v/>
      </c>
      <c r="P3718" s="38" t="str">
        <f aca="false">IF(G3718=1,IF(COUNTIFS(C$2:C3718,C3718,G$2:G3718,1)=1,COUNTIFS($C:$C,C3718,$G:$G,1)+ROW()/10000000,""),"")</f>
        <v/>
      </c>
      <c r="Q3718" s="0" t="str">
        <f aca="false">IF(K3718=1,IF(COUNTIFS(C$2:C3718,C3718,K$2:K3718,1)=1,1,0),"")</f>
        <v/>
      </c>
      <c r="R3718" s="0" t="str">
        <f aca="false">IF(M3718=1,IF(COUNTIFS(C$2:C3718,C3718,M$2:M3718,1)=1,1,0),"")</f>
        <v/>
      </c>
      <c r="S3718" s="0" t="str">
        <f aca="false">IF(L3718=1,IF(COUNTIFS(C$2:C3718,C3718,L$2:L3718,1)=1,1,0),"")</f>
        <v/>
      </c>
      <c r="T3718" s="38" t="str">
        <f aca="false">IF(N3718="","",N3718+ROW()/10000000)</f>
        <v/>
      </c>
      <c r="U3718" s="0" t="str">
        <f aca="false">IF(G3718=1,IF(B3718="",1,0),"")</f>
        <v/>
      </c>
    </row>
    <row r="3719" customFormat="false" ht="15" hidden="false" customHeight="false" outlineLevel="0" collapsed="false">
      <c r="A3719" s="35"/>
      <c r="B3719" s="35"/>
      <c r="G3719" s="0" t="str">
        <f aca="false">IF(A3719="","",IF(AND(A3719&gt;=Debut,A3719&lt;Fin),1,0))</f>
        <v/>
      </c>
      <c r="H3719" s="0" t="str">
        <f aca="false">IF(G3719=1,INT(ROUND((A3719-Debut)*86400,0)/600),"")</f>
        <v/>
      </c>
      <c r="I3719" s="0" t="str">
        <f aca="false">IF(G3719=1,INT(ROUND((A3719-Debut)*86400,0)/3600),"")</f>
        <v/>
      </c>
      <c r="J3719" s="0" t="str">
        <f aca="false">IF(OR(A3719="",B3719=""),"",ROUND((B3719-A3719)*86400,0))</f>
        <v/>
      </c>
      <c r="K3719" s="37" t="str">
        <f aca="false">IF(G3719=1,IF(COUNTIFS($C:$C,C3719,$G:$G,1,$A:$A,"&gt;="&amp;(A3719-FenetreInterm/86400),$A:$A,"&lt;="&amp;A3719)&gt;=NbInterm,1,0),"")</f>
        <v/>
      </c>
      <c r="L3719" s="37" t="str">
        <f aca="false">IF(G3719=1,IF(B3719="",0,IF(J3719&lt;SeuilFugitive,1,0)),"")</f>
        <v/>
      </c>
      <c r="M3719" s="37" t="str">
        <f aca="false">IF(G3719=1,IF(B3719="",IF((Fin-A3719)*24&gt;SeuilFigee,1,0),IF(J3719&gt;SeuilFigee*3600,1,0)),"")</f>
        <v/>
      </c>
      <c r="N3719" s="0" t="str">
        <f aca="false">IF(G3719=1,IF(COUNTIF(H$2:H3719,H3719)=1,COUNTIF($H:$H,H3719),""),"")</f>
        <v/>
      </c>
      <c r="O3719" s="0" t="str">
        <f aca="false">IF(G3719=1,IF(COUNTIF(I$2:I3719,I3719)=1,COUNTIF($I:$I,I3719),""),"")</f>
        <v/>
      </c>
      <c r="P3719" s="38" t="str">
        <f aca="false">IF(G3719=1,IF(COUNTIFS(C$2:C3719,C3719,G$2:G3719,1)=1,COUNTIFS($C:$C,C3719,$G:$G,1)+ROW()/10000000,""),"")</f>
        <v/>
      </c>
      <c r="Q3719" s="0" t="str">
        <f aca="false">IF(K3719=1,IF(COUNTIFS(C$2:C3719,C3719,K$2:K3719,1)=1,1,0),"")</f>
        <v/>
      </c>
      <c r="R3719" s="0" t="str">
        <f aca="false">IF(M3719=1,IF(COUNTIFS(C$2:C3719,C3719,M$2:M3719,1)=1,1,0),"")</f>
        <v/>
      </c>
      <c r="S3719" s="0" t="str">
        <f aca="false">IF(L3719=1,IF(COUNTIFS(C$2:C3719,C3719,L$2:L3719,1)=1,1,0),"")</f>
        <v/>
      </c>
      <c r="T3719" s="38" t="str">
        <f aca="false">IF(N3719="","",N3719+ROW()/10000000)</f>
        <v/>
      </c>
      <c r="U3719" s="0" t="str">
        <f aca="false">IF(G3719=1,IF(B3719="",1,0),"")</f>
        <v/>
      </c>
    </row>
    <row r="3720" customFormat="false" ht="15" hidden="false" customHeight="false" outlineLevel="0" collapsed="false">
      <c r="A3720" s="35"/>
      <c r="B3720" s="35"/>
      <c r="G3720" s="0" t="str">
        <f aca="false">IF(A3720="","",IF(AND(A3720&gt;=Debut,A3720&lt;Fin),1,0))</f>
        <v/>
      </c>
      <c r="H3720" s="0" t="str">
        <f aca="false">IF(G3720=1,INT(ROUND((A3720-Debut)*86400,0)/600),"")</f>
        <v/>
      </c>
      <c r="I3720" s="0" t="str">
        <f aca="false">IF(G3720=1,INT(ROUND((A3720-Debut)*86400,0)/3600),"")</f>
        <v/>
      </c>
      <c r="J3720" s="0" t="str">
        <f aca="false">IF(OR(A3720="",B3720=""),"",ROUND((B3720-A3720)*86400,0))</f>
        <v/>
      </c>
      <c r="K3720" s="37" t="str">
        <f aca="false">IF(G3720=1,IF(COUNTIFS($C:$C,C3720,$G:$G,1,$A:$A,"&gt;="&amp;(A3720-FenetreInterm/86400),$A:$A,"&lt;="&amp;A3720)&gt;=NbInterm,1,0),"")</f>
        <v/>
      </c>
      <c r="L3720" s="37" t="str">
        <f aca="false">IF(G3720=1,IF(B3720="",0,IF(J3720&lt;SeuilFugitive,1,0)),"")</f>
        <v/>
      </c>
      <c r="M3720" s="37" t="str">
        <f aca="false">IF(G3720=1,IF(B3720="",IF((Fin-A3720)*24&gt;SeuilFigee,1,0),IF(J3720&gt;SeuilFigee*3600,1,0)),"")</f>
        <v/>
      </c>
      <c r="N3720" s="0" t="str">
        <f aca="false">IF(G3720=1,IF(COUNTIF(H$2:H3720,H3720)=1,COUNTIF($H:$H,H3720),""),"")</f>
        <v/>
      </c>
      <c r="O3720" s="0" t="str">
        <f aca="false">IF(G3720=1,IF(COUNTIF(I$2:I3720,I3720)=1,COUNTIF($I:$I,I3720),""),"")</f>
        <v/>
      </c>
      <c r="P3720" s="38" t="str">
        <f aca="false">IF(G3720=1,IF(COUNTIFS(C$2:C3720,C3720,G$2:G3720,1)=1,COUNTIFS($C:$C,C3720,$G:$G,1)+ROW()/10000000,""),"")</f>
        <v/>
      </c>
      <c r="Q3720" s="0" t="str">
        <f aca="false">IF(K3720=1,IF(COUNTIFS(C$2:C3720,C3720,K$2:K3720,1)=1,1,0),"")</f>
        <v/>
      </c>
      <c r="R3720" s="0" t="str">
        <f aca="false">IF(M3720=1,IF(COUNTIFS(C$2:C3720,C3720,M$2:M3720,1)=1,1,0),"")</f>
        <v/>
      </c>
      <c r="S3720" s="0" t="str">
        <f aca="false">IF(L3720=1,IF(COUNTIFS(C$2:C3720,C3720,L$2:L3720,1)=1,1,0),"")</f>
        <v/>
      </c>
      <c r="T3720" s="38" t="str">
        <f aca="false">IF(N3720="","",N3720+ROW()/10000000)</f>
        <v/>
      </c>
      <c r="U3720" s="0" t="str">
        <f aca="false">IF(G3720=1,IF(B3720="",1,0),"")</f>
        <v/>
      </c>
    </row>
    <row r="3721" customFormat="false" ht="15" hidden="false" customHeight="false" outlineLevel="0" collapsed="false">
      <c r="A3721" s="35"/>
      <c r="B3721" s="35"/>
      <c r="G3721" s="0" t="str">
        <f aca="false">IF(A3721="","",IF(AND(A3721&gt;=Debut,A3721&lt;Fin),1,0))</f>
        <v/>
      </c>
      <c r="H3721" s="0" t="str">
        <f aca="false">IF(G3721=1,INT(ROUND((A3721-Debut)*86400,0)/600),"")</f>
        <v/>
      </c>
      <c r="I3721" s="0" t="str">
        <f aca="false">IF(G3721=1,INT(ROUND((A3721-Debut)*86400,0)/3600),"")</f>
        <v/>
      </c>
      <c r="J3721" s="0" t="str">
        <f aca="false">IF(OR(A3721="",B3721=""),"",ROUND((B3721-A3721)*86400,0))</f>
        <v/>
      </c>
      <c r="K3721" s="37" t="str">
        <f aca="false">IF(G3721=1,IF(COUNTIFS($C:$C,C3721,$G:$G,1,$A:$A,"&gt;="&amp;(A3721-FenetreInterm/86400),$A:$A,"&lt;="&amp;A3721)&gt;=NbInterm,1,0),"")</f>
        <v/>
      </c>
      <c r="L3721" s="37" t="str">
        <f aca="false">IF(G3721=1,IF(B3721="",0,IF(J3721&lt;SeuilFugitive,1,0)),"")</f>
        <v/>
      </c>
      <c r="M3721" s="37" t="str">
        <f aca="false">IF(G3721=1,IF(B3721="",IF((Fin-A3721)*24&gt;SeuilFigee,1,0),IF(J3721&gt;SeuilFigee*3600,1,0)),"")</f>
        <v/>
      </c>
      <c r="N3721" s="0" t="str">
        <f aca="false">IF(G3721=1,IF(COUNTIF(H$2:H3721,H3721)=1,COUNTIF($H:$H,H3721),""),"")</f>
        <v/>
      </c>
      <c r="O3721" s="0" t="str">
        <f aca="false">IF(G3721=1,IF(COUNTIF(I$2:I3721,I3721)=1,COUNTIF($I:$I,I3721),""),"")</f>
        <v/>
      </c>
      <c r="P3721" s="38" t="str">
        <f aca="false">IF(G3721=1,IF(COUNTIFS(C$2:C3721,C3721,G$2:G3721,1)=1,COUNTIFS($C:$C,C3721,$G:$G,1)+ROW()/10000000,""),"")</f>
        <v/>
      </c>
      <c r="Q3721" s="0" t="str">
        <f aca="false">IF(K3721=1,IF(COUNTIFS(C$2:C3721,C3721,K$2:K3721,1)=1,1,0),"")</f>
        <v/>
      </c>
      <c r="R3721" s="0" t="str">
        <f aca="false">IF(M3721=1,IF(COUNTIFS(C$2:C3721,C3721,M$2:M3721,1)=1,1,0),"")</f>
        <v/>
      </c>
      <c r="S3721" s="0" t="str">
        <f aca="false">IF(L3721=1,IF(COUNTIFS(C$2:C3721,C3721,L$2:L3721,1)=1,1,0),"")</f>
        <v/>
      </c>
      <c r="T3721" s="38" t="str">
        <f aca="false">IF(N3721="","",N3721+ROW()/10000000)</f>
        <v/>
      </c>
      <c r="U3721" s="0" t="str">
        <f aca="false">IF(G3721=1,IF(B3721="",1,0),"")</f>
        <v/>
      </c>
    </row>
    <row r="3722" customFormat="false" ht="15" hidden="false" customHeight="false" outlineLevel="0" collapsed="false">
      <c r="A3722" s="35"/>
      <c r="B3722" s="35"/>
      <c r="G3722" s="0" t="str">
        <f aca="false">IF(A3722="","",IF(AND(A3722&gt;=Debut,A3722&lt;Fin),1,0))</f>
        <v/>
      </c>
      <c r="H3722" s="0" t="str">
        <f aca="false">IF(G3722=1,INT(ROUND((A3722-Debut)*86400,0)/600),"")</f>
        <v/>
      </c>
      <c r="I3722" s="0" t="str">
        <f aca="false">IF(G3722=1,INT(ROUND((A3722-Debut)*86400,0)/3600),"")</f>
        <v/>
      </c>
      <c r="J3722" s="0" t="str">
        <f aca="false">IF(OR(A3722="",B3722=""),"",ROUND((B3722-A3722)*86400,0))</f>
        <v/>
      </c>
      <c r="K3722" s="37" t="str">
        <f aca="false">IF(G3722=1,IF(COUNTIFS($C:$C,C3722,$G:$G,1,$A:$A,"&gt;="&amp;(A3722-FenetreInterm/86400),$A:$A,"&lt;="&amp;A3722)&gt;=NbInterm,1,0),"")</f>
        <v/>
      </c>
      <c r="L3722" s="37" t="str">
        <f aca="false">IF(G3722=1,IF(B3722="",0,IF(J3722&lt;SeuilFugitive,1,0)),"")</f>
        <v/>
      </c>
      <c r="M3722" s="37" t="str">
        <f aca="false">IF(G3722=1,IF(B3722="",IF((Fin-A3722)*24&gt;SeuilFigee,1,0),IF(J3722&gt;SeuilFigee*3600,1,0)),"")</f>
        <v/>
      </c>
      <c r="N3722" s="0" t="str">
        <f aca="false">IF(G3722=1,IF(COUNTIF(H$2:H3722,H3722)=1,COUNTIF($H:$H,H3722),""),"")</f>
        <v/>
      </c>
      <c r="O3722" s="0" t="str">
        <f aca="false">IF(G3722=1,IF(COUNTIF(I$2:I3722,I3722)=1,COUNTIF($I:$I,I3722),""),"")</f>
        <v/>
      </c>
      <c r="P3722" s="38" t="str">
        <f aca="false">IF(G3722=1,IF(COUNTIFS(C$2:C3722,C3722,G$2:G3722,1)=1,COUNTIFS($C:$C,C3722,$G:$G,1)+ROW()/10000000,""),"")</f>
        <v/>
      </c>
      <c r="Q3722" s="0" t="str">
        <f aca="false">IF(K3722=1,IF(COUNTIFS(C$2:C3722,C3722,K$2:K3722,1)=1,1,0),"")</f>
        <v/>
      </c>
      <c r="R3722" s="0" t="str">
        <f aca="false">IF(M3722=1,IF(COUNTIFS(C$2:C3722,C3722,M$2:M3722,1)=1,1,0),"")</f>
        <v/>
      </c>
      <c r="S3722" s="0" t="str">
        <f aca="false">IF(L3722=1,IF(COUNTIFS(C$2:C3722,C3722,L$2:L3722,1)=1,1,0),"")</f>
        <v/>
      </c>
      <c r="T3722" s="38" t="str">
        <f aca="false">IF(N3722="","",N3722+ROW()/10000000)</f>
        <v/>
      </c>
      <c r="U3722" s="0" t="str">
        <f aca="false">IF(G3722=1,IF(B3722="",1,0),"")</f>
        <v/>
      </c>
    </row>
    <row r="3723" customFormat="false" ht="15" hidden="false" customHeight="false" outlineLevel="0" collapsed="false">
      <c r="A3723" s="35"/>
      <c r="B3723" s="35"/>
      <c r="G3723" s="0" t="str">
        <f aca="false">IF(A3723="","",IF(AND(A3723&gt;=Debut,A3723&lt;Fin),1,0))</f>
        <v/>
      </c>
      <c r="H3723" s="0" t="str">
        <f aca="false">IF(G3723=1,INT(ROUND((A3723-Debut)*86400,0)/600),"")</f>
        <v/>
      </c>
      <c r="I3723" s="0" t="str">
        <f aca="false">IF(G3723=1,INT(ROUND((A3723-Debut)*86400,0)/3600),"")</f>
        <v/>
      </c>
      <c r="J3723" s="0" t="str">
        <f aca="false">IF(OR(A3723="",B3723=""),"",ROUND((B3723-A3723)*86400,0))</f>
        <v/>
      </c>
      <c r="K3723" s="37" t="str">
        <f aca="false">IF(G3723=1,IF(COUNTIFS($C:$C,C3723,$G:$G,1,$A:$A,"&gt;="&amp;(A3723-FenetreInterm/86400),$A:$A,"&lt;="&amp;A3723)&gt;=NbInterm,1,0),"")</f>
        <v/>
      </c>
      <c r="L3723" s="37" t="str">
        <f aca="false">IF(G3723=1,IF(B3723="",0,IF(J3723&lt;SeuilFugitive,1,0)),"")</f>
        <v/>
      </c>
      <c r="M3723" s="37" t="str">
        <f aca="false">IF(G3723=1,IF(B3723="",IF((Fin-A3723)*24&gt;SeuilFigee,1,0),IF(J3723&gt;SeuilFigee*3600,1,0)),"")</f>
        <v/>
      </c>
      <c r="N3723" s="0" t="str">
        <f aca="false">IF(G3723=1,IF(COUNTIF(H$2:H3723,H3723)=1,COUNTIF($H:$H,H3723),""),"")</f>
        <v/>
      </c>
      <c r="O3723" s="0" t="str">
        <f aca="false">IF(G3723=1,IF(COUNTIF(I$2:I3723,I3723)=1,COUNTIF($I:$I,I3723),""),"")</f>
        <v/>
      </c>
      <c r="P3723" s="38" t="str">
        <f aca="false">IF(G3723=1,IF(COUNTIFS(C$2:C3723,C3723,G$2:G3723,1)=1,COUNTIFS($C:$C,C3723,$G:$G,1)+ROW()/10000000,""),"")</f>
        <v/>
      </c>
      <c r="Q3723" s="0" t="str">
        <f aca="false">IF(K3723=1,IF(COUNTIFS(C$2:C3723,C3723,K$2:K3723,1)=1,1,0),"")</f>
        <v/>
      </c>
      <c r="R3723" s="0" t="str">
        <f aca="false">IF(M3723=1,IF(COUNTIFS(C$2:C3723,C3723,M$2:M3723,1)=1,1,0),"")</f>
        <v/>
      </c>
      <c r="S3723" s="0" t="str">
        <f aca="false">IF(L3723=1,IF(COUNTIFS(C$2:C3723,C3723,L$2:L3723,1)=1,1,0),"")</f>
        <v/>
      </c>
      <c r="T3723" s="38" t="str">
        <f aca="false">IF(N3723="","",N3723+ROW()/10000000)</f>
        <v/>
      </c>
      <c r="U3723" s="0" t="str">
        <f aca="false">IF(G3723=1,IF(B3723="",1,0),"")</f>
        <v/>
      </c>
    </row>
    <row r="3724" customFormat="false" ht="15" hidden="false" customHeight="false" outlineLevel="0" collapsed="false">
      <c r="A3724" s="35"/>
      <c r="B3724" s="35"/>
      <c r="G3724" s="0" t="str">
        <f aca="false">IF(A3724="","",IF(AND(A3724&gt;=Debut,A3724&lt;Fin),1,0))</f>
        <v/>
      </c>
      <c r="H3724" s="0" t="str">
        <f aca="false">IF(G3724=1,INT(ROUND((A3724-Debut)*86400,0)/600),"")</f>
        <v/>
      </c>
      <c r="I3724" s="0" t="str">
        <f aca="false">IF(G3724=1,INT(ROUND((A3724-Debut)*86400,0)/3600),"")</f>
        <v/>
      </c>
      <c r="J3724" s="0" t="str">
        <f aca="false">IF(OR(A3724="",B3724=""),"",ROUND((B3724-A3724)*86400,0))</f>
        <v/>
      </c>
      <c r="K3724" s="37" t="str">
        <f aca="false">IF(G3724=1,IF(COUNTIFS($C:$C,C3724,$G:$G,1,$A:$A,"&gt;="&amp;(A3724-FenetreInterm/86400),$A:$A,"&lt;="&amp;A3724)&gt;=NbInterm,1,0),"")</f>
        <v/>
      </c>
      <c r="L3724" s="37" t="str">
        <f aca="false">IF(G3724=1,IF(B3724="",0,IF(J3724&lt;SeuilFugitive,1,0)),"")</f>
        <v/>
      </c>
      <c r="M3724" s="37" t="str">
        <f aca="false">IF(G3724=1,IF(B3724="",IF((Fin-A3724)*24&gt;SeuilFigee,1,0),IF(J3724&gt;SeuilFigee*3600,1,0)),"")</f>
        <v/>
      </c>
      <c r="N3724" s="0" t="str">
        <f aca="false">IF(G3724=1,IF(COUNTIF(H$2:H3724,H3724)=1,COUNTIF($H:$H,H3724),""),"")</f>
        <v/>
      </c>
      <c r="O3724" s="0" t="str">
        <f aca="false">IF(G3724=1,IF(COUNTIF(I$2:I3724,I3724)=1,COUNTIF($I:$I,I3724),""),"")</f>
        <v/>
      </c>
      <c r="P3724" s="38" t="str">
        <f aca="false">IF(G3724=1,IF(COUNTIFS(C$2:C3724,C3724,G$2:G3724,1)=1,COUNTIFS($C:$C,C3724,$G:$G,1)+ROW()/10000000,""),"")</f>
        <v/>
      </c>
      <c r="Q3724" s="0" t="str">
        <f aca="false">IF(K3724=1,IF(COUNTIFS(C$2:C3724,C3724,K$2:K3724,1)=1,1,0),"")</f>
        <v/>
      </c>
      <c r="R3724" s="0" t="str">
        <f aca="false">IF(M3724=1,IF(COUNTIFS(C$2:C3724,C3724,M$2:M3724,1)=1,1,0),"")</f>
        <v/>
      </c>
      <c r="S3724" s="0" t="str">
        <f aca="false">IF(L3724=1,IF(COUNTIFS(C$2:C3724,C3724,L$2:L3724,1)=1,1,0),"")</f>
        <v/>
      </c>
      <c r="T3724" s="38" t="str">
        <f aca="false">IF(N3724="","",N3724+ROW()/10000000)</f>
        <v/>
      </c>
      <c r="U3724" s="0" t="str">
        <f aca="false">IF(G3724=1,IF(B3724="",1,0),"")</f>
        <v/>
      </c>
    </row>
    <row r="3725" customFormat="false" ht="15" hidden="false" customHeight="false" outlineLevel="0" collapsed="false">
      <c r="A3725" s="35"/>
      <c r="B3725" s="35"/>
      <c r="G3725" s="0" t="str">
        <f aca="false">IF(A3725="","",IF(AND(A3725&gt;=Debut,A3725&lt;Fin),1,0))</f>
        <v/>
      </c>
      <c r="H3725" s="0" t="str">
        <f aca="false">IF(G3725=1,INT(ROUND((A3725-Debut)*86400,0)/600),"")</f>
        <v/>
      </c>
      <c r="I3725" s="0" t="str">
        <f aca="false">IF(G3725=1,INT(ROUND((A3725-Debut)*86400,0)/3600),"")</f>
        <v/>
      </c>
      <c r="J3725" s="0" t="str">
        <f aca="false">IF(OR(A3725="",B3725=""),"",ROUND((B3725-A3725)*86400,0))</f>
        <v/>
      </c>
      <c r="K3725" s="37" t="str">
        <f aca="false">IF(G3725=1,IF(COUNTIFS($C:$C,C3725,$G:$G,1,$A:$A,"&gt;="&amp;(A3725-FenetreInterm/86400),$A:$A,"&lt;="&amp;A3725)&gt;=NbInterm,1,0),"")</f>
        <v/>
      </c>
      <c r="L3725" s="37" t="str">
        <f aca="false">IF(G3725=1,IF(B3725="",0,IF(J3725&lt;SeuilFugitive,1,0)),"")</f>
        <v/>
      </c>
      <c r="M3725" s="37" t="str">
        <f aca="false">IF(G3725=1,IF(B3725="",IF((Fin-A3725)*24&gt;SeuilFigee,1,0),IF(J3725&gt;SeuilFigee*3600,1,0)),"")</f>
        <v/>
      </c>
      <c r="N3725" s="0" t="str">
        <f aca="false">IF(G3725=1,IF(COUNTIF(H$2:H3725,H3725)=1,COUNTIF($H:$H,H3725),""),"")</f>
        <v/>
      </c>
      <c r="O3725" s="0" t="str">
        <f aca="false">IF(G3725=1,IF(COUNTIF(I$2:I3725,I3725)=1,COUNTIF($I:$I,I3725),""),"")</f>
        <v/>
      </c>
      <c r="P3725" s="38" t="str">
        <f aca="false">IF(G3725=1,IF(COUNTIFS(C$2:C3725,C3725,G$2:G3725,1)=1,COUNTIFS($C:$C,C3725,$G:$G,1)+ROW()/10000000,""),"")</f>
        <v/>
      </c>
      <c r="Q3725" s="0" t="str">
        <f aca="false">IF(K3725=1,IF(COUNTIFS(C$2:C3725,C3725,K$2:K3725,1)=1,1,0),"")</f>
        <v/>
      </c>
      <c r="R3725" s="0" t="str">
        <f aca="false">IF(M3725=1,IF(COUNTIFS(C$2:C3725,C3725,M$2:M3725,1)=1,1,0),"")</f>
        <v/>
      </c>
      <c r="S3725" s="0" t="str">
        <f aca="false">IF(L3725=1,IF(COUNTIFS(C$2:C3725,C3725,L$2:L3725,1)=1,1,0),"")</f>
        <v/>
      </c>
      <c r="T3725" s="38" t="str">
        <f aca="false">IF(N3725="","",N3725+ROW()/10000000)</f>
        <v/>
      </c>
      <c r="U3725" s="0" t="str">
        <f aca="false">IF(G3725=1,IF(B3725="",1,0),"")</f>
        <v/>
      </c>
    </row>
    <row r="3726" customFormat="false" ht="15" hidden="false" customHeight="false" outlineLevel="0" collapsed="false">
      <c r="A3726" s="35"/>
      <c r="B3726" s="35"/>
      <c r="G3726" s="0" t="str">
        <f aca="false">IF(A3726="","",IF(AND(A3726&gt;=Debut,A3726&lt;Fin),1,0))</f>
        <v/>
      </c>
      <c r="H3726" s="0" t="str">
        <f aca="false">IF(G3726=1,INT(ROUND((A3726-Debut)*86400,0)/600),"")</f>
        <v/>
      </c>
      <c r="I3726" s="0" t="str">
        <f aca="false">IF(G3726=1,INT(ROUND((A3726-Debut)*86400,0)/3600),"")</f>
        <v/>
      </c>
      <c r="J3726" s="0" t="str">
        <f aca="false">IF(OR(A3726="",B3726=""),"",ROUND((B3726-A3726)*86400,0))</f>
        <v/>
      </c>
      <c r="K3726" s="37" t="str">
        <f aca="false">IF(G3726=1,IF(COUNTIFS($C:$C,C3726,$G:$G,1,$A:$A,"&gt;="&amp;(A3726-FenetreInterm/86400),$A:$A,"&lt;="&amp;A3726)&gt;=NbInterm,1,0),"")</f>
        <v/>
      </c>
      <c r="L3726" s="37" t="str">
        <f aca="false">IF(G3726=1,IF(B3726="",0,IF(J3726&lt;SeuilFugitive,1,0)),"")</f>
        <v/>
      </c>
      <c r="M3726" s="37" t="str">
        <f aca="false">IF(G3726=1,IF(B3726="",IF((Fin-A3726)*24&gt;SeuilFigee,1,0),IF(J3726&gt;SeuilFigee*3600,1,0)),"")</f>
        <v/>
      </c>
      <c r="N3726" s="0" t="str">
        <f aca="false">IF(G3726=1,IF(COUNTIF(H$2:H3726,H3726)=1,COUNTIF($H:$H,H3726),""),"")</f>
        <v/>
      </c>
      <c r="O3726" s="0" t="str">
        <f aca="false">IF(G3726=1,IF(COUNTIF(I$2:I3726,I3726)=1,COUNTIF($I:$I,I3726),""),"")</f>
        <v/>
      </c>
      <c r="P3726" s="38" t="str">
        <f aca="false">IF(G3726=1,IF(COUNTIFS(C$2:C3726,C3726,G$2:G3726,1)=1,COUNTIFS($C:$C,C3726,$G:$G,1)+ROW()/10000000,""),"")</f>
        <v/>
      </c>
      <c r="Q3726" s="0" t="str">
        <f aca="false">IF(K3726=1,IF(COUNTIFS(C$2:C3726,C3726,K$2:K3726,1)=1,1,0),"")</f>
        <v/>
      </c>
      <c r="R3726" s="0" t="str">
        <f aca="false">IF(M3726=1,IF(COUNTIFS(C$2:C3726,C3726,M$2:M3726,1)=1,1,0),"")</f>
        <v/>
      </c>
      <c r="S3726" s="0" t="str">
        <f aca="false">IF(L3726=1,IF(COUNTIFS(C$2:C3726,C3726,L$2:L3726,1)=1,1,0),"")</f>
        <v/>
      </c>
      <c r="T3726" s="38" t="str">
        <f aca="false">IF(N3726="","",N3726+ROW()/10000000)</f>
        <v/>
      </c>
      <c r="U3726" s="0" t="str">
        <f aca="false">IF(G3726=1,IF(B3726="",1,0),"")</f>
        <v/>
      </c>
    </row>
    <row r="3727" customFormat="false" ht="15" hidden="false" customHeight="false" outlineLevel="0" collapsed="false">
      <c r="A3727" s="35"/>
      <c r="B3727" s="35"/>
      <c r="G3727" s="0" t="str">
        <f aca="false">IF(A3727="","",IF(AND(A3727&gt;=Debut,A3727&lt;Fin),1,0))</f>
        <v/>
      </c>
      <c r="H3727" s="0" t="str">
        <f aca="false">IF(G3727=1,INT(ROUND((A3727-Debut)*86400,0)/600),"")</f>
        <v/>
      </c>
      <c r="I3727" s="0" t="str">
        <f aca="false">IF(G3727=1,INT(ROUND((A3727-Debut)*86400,0)/3600),"")</f>
        <v/>
      </c>
      <c r="J3727" s="0" t="str">
        <f aca="false">IF(OR(A3727="",B3727=""),"",ROUND((B3727-A3727)*86400,0))</f>
        <v/>
      </c>
      <c r="K3727" s="37" t="str">
        <f aca="false">IF(G3727=1,IF(COUNTIFS($C:$C,C3727,$G:$G,1,$A:$A,"&gt;="&amp;(A3727-FenetreInterm/86400),$A:$A,"&lt;="&amp;A3727)&gt;=NbInterm,1,0),"")</f>
        <v/>
      </c>
      <c r="L3727" s="37" t="str">
        <f aca="false">IF(G3727=1,IF(B3727="",0,IF(J3727&lt;SeuilFugitive,1,0)),"")</f>
        <v/>
      </c>
      <c r="M3727" s="37" t="str">
        <f aca="false">IF(G3727=1,IF(B3727="",IF((Fin-A3727)*24&gt;SeuilFigee,1,0),IF(J3727&gt;SeuilFigee*3600,1,0)),"")</f>
        <v/>
      </c>
      <c r="N3727" s="0" t="str">
        <f aca="false">IF(G3727=1,IF(COUNTIF(H$2:H3727,H3727)=1,COUNTIF($H:$H,H3727),""),"")</f>
        <v/>
      </c>
      <c r="O3727" s="0" t="str">
        <f aca="false">IF(G3727=1,IF(COUNTIF(I$2:I3727,I3727)=1,COUNTIF($I:$I,I3727),""),"")</f>
        <v/>
      </c>
      <c r="P3727" s="38" t="str">
        <f aca="false">IF(G3727=1,IF(COUNTIFS(C$2:C3727,C3727,G$2:G3727,1)=1,COUNTIFS($C:$C,C3727,$G:$G,1)+ROW()/10000000,""),"")</f>
        <v/>
      </c>
      <c r="Q3727" s="0" t="str">
        <f aca="false">IF(K3727=1,IF(COUNTIFS(C$2:C3727,C3727,K$2:K3727,1)=1,1,0),"")</f>
        <v/>
      </c>
      <c r="R3727" s="0" t="str">
        <f aca="false">IF(M3727=1,IF(COUNTIFS(C$2:C3727,C3727,M$2:M3727,1)=1,1,0),"")</f>
        <v/>
      </c>
      <c r="S3727" s="0" t="str">
        <f aca="false">IF(L3727=1,IF(COUNTIFS(C$2:C3727,C3727,L$2:L3727,1)=1,1,0),"")</f>
        <v/>
      </c>
      <c r="T3727" s="38" t="str">
        <f aca="false">IF(N3727="","",N3727+ROW()/10000000)</f>
        <v/>
      </c>
      <c r="U3727" s="0" t="str">
        <f aca="false">IF(G3727=1,IF(B3727="",1,0),"")</f>
        <v/>
      </c>
    </row>
    <row r="3728" customFormat="false" ht="15" hidden="false" customHeight="false" outlineLevel="0" collapsed="false">
      <c r="A3728" s="35"/>
      <c r="B3728" s="35"/>
      <c r="G3728" s="0" t="str">
        <f aca="false">IF(A3728="","",IF(AND(A3728&gt;=Debut,A3728&lt;Fin),1,0))</f>
        <v/>
      </c>
      <c r="H3728" s="0" t="str">
        <f aca="false">IF(G3728=1,INT(ROUND((A3728-Debut)*86400,0)/600),"")</f>
        <v/>
      </c>
      <c r="I3728" s="0" t="str">
        <f aca="false">IF(G3728=1,INT(ROUND((A3728-Debut)*86400,0)/3600),"")</f>
        <v/>
      </c>
      <c r="J3728" s="0" t="str">
        <f aca="false">IF(OR(A3728="",B3728=""),"",ROUND((B3728-A3728)*86400,0))</f>
        <v/>
      </c>
      <c r="K3728" s="37" t="str">
        <f aca="false">IF(G3728=1,IF(COUNTIFS($C:$C,C3728,$G:$G,1,$A:$A,"&gt;="&amp;(A3728-FenetreInterm/86400),$A:$A,"&lt;="&amp;A3728)&gt;=NbInterm,1,0),"")</f>
        <v/>
      </c>
      <c r="L3728" s="37" t="str">
        <f aca="false">IF(G3728=1,IF(B3728="",0,IF(J3728&lt;SeuilFugitive,1,0)),"")</f>
        <v/>
      </c>
      <c r="M3728" s="37" t="str">
        <f aca="false">IF(G3728=1,IF(B3728="",IF((Fin-A3728)*24&gt;SeuilFigee,1,0),IF(J3728&gt;SeuilFigee*3600,1,0)),"")</f>
        <v/>
      </c>
      <c r="N3728" s="0" t="str">
        <f aca="false">IF(G3728=1,IF(COUNTIF(H$2:H3728,H3728)=1,COUNTIF($H:$H,H3728),""),"")</f>
        <v/>
      </c>
      <c r="O3728" s="0" t="str">
        <f aca="false">IF(G3728=1,IF(COUNTIF(I$2:I3728,I3728)=1,COUNTIF($I:$I,I3728),""),"")</f>
        <v/>
      </c>
      <c r="P3728" s="38" t="str">
        <f aca="false">IF(G3728=1,IF(COUNTIFS(C$2:C3728,C3728,G$2:G3728,1)=1,COUNTIFS($C:$C,C3728,$G:$G,1)+ROW()/10000000,""),"")</f>
        <v/>
      </c>
      <c r="Q3728" s="0" t="str">
        <f aca="false">IF(K3728=1,IF(COUNTIFS(C$2:C3728,C3728,K$2:K3728,1)=1,1,0),"")</f>
        <v/>
      </c>
      <c r="R3728" s="0" t="str">
        <f aca="false">IF(M3728=1,IF(COUNTIFS(C$2:C3728,C3728,M$2:M3728,1)=1,1,0),"")</f>
        <v/>
      </c>
      <c r="S3728" s="0" t="str">
        <f aca="false">IF(L3728=1,IF(COUNTIFS(C$2:C3728,C3728,L$2:L3728,1)=1,1,0),"")</f>
        <v/>
      </c>
      <c r="T3728" s="38" t="str">
        <f aca="false">IF(N3728="","",N3728+ROW()/10000000)</f>
        <v/>
      </c>
      <c r="U3728" s="0" t="str">
        <f aca="false">IF(G3728=1,IF(B3728="",1,0),"")</f>
        <v/>
      </c>
    </row>
    <row r="3729" customFormat="false" ht="15" hidden="false" customHeight="false" outlineLevel="0" collapsed="false">
      <c r="A3729" s="35"/>
      <c r="B3729" s="35"/>
      <c r="G3729" s="0" t="str">
        <f aca="false">IF(A3729="","",IF(AND(A3729&gt;=Debut,A3729&lt;Fin),1,0))</f>
        <v/>
      </c>
      <c r="H3729" s="0" t="str">
        <f aca="false">IF(G3729=1,INT(ROUND((A3729-Debut)*86400,0)/600),"")</f>
        <v/>
      </c>
      <c r="I3729" s="0" t="str">
        <f aca="false">IF(G3729=1,INT(ROUND((A3729-Debut)*86400,0)/3600),"")</f>
        <v/>
      </c>
      <c r="J3729" s="0" t="str">
        <f aca="false">IF(OR(A3729="",B3729=""),"",ROUND((B3729-A3729)*86400,0))</f>
        <v/>
      </c>
      <c r="K3729" s="37" t="str">
        <f aca="false">IF(G3729=1,IF(COUNTIFS($C:$C,C3729,$G:$G,1,$A:$A,"&gt;="&amp;(A3729-FenetreInterm/86400),$A:$A,"&lt;="&amp;A3729)&gt;=NbInterm,1,0),"")</f>
        <v/>
      </c>
      <c r="L3729" s="37" t="str">
        <f aca="false">IF(G3729=1,IF(B3729="",0,IF(J3729&lt;SeuilFugitive,1,0)),"")</f>
        <v/>
      </c>
      <c r="M3729" s="37" t="str">
        <f aca="false">IF(G3729=1,IF(B3729="",IF((Fin-A3729)*24&gt;SeuilFigee,1,0),IF(J3729&gt;SeuilFigee*3600,1,0)),"")</f>
        <v/>
      </c>
      <c r="N3729" s="0" t="str">
        <f aca="false">IF(G3729=1,IF(COUNTIF(H$2:H3729,H3729)=1,COUNTIF($H:$H,H3729),""),"")</f>
        <v/>
      </c>
      <c r="O3729" s="0" t="str">
        <f aca="false">IF(G3729=1,IF(COUNTIF(I$2:I3729,I3729)=1,COUNTIF($I:$I,I3729),""),"")</f>
        <v/>
      </c>
      <c r="P3729" s="38" t="str">
        <f aca="false">IF(G3729=1,IF(COUNTIFS(C$2:C3729,C3729,G$2:G3729,1)=1,COUNTIFS($C:$C,C3729,$G:$G,1)+ROW()/10000000,""),"")</f>
        <v/>
      </c>
      <c r="Q3729" s="0" t="str">
        <f aca="false">IF(K3729=1,IF(COUNTIFS(C$2:C3729,C3729,K$2:K3729,1)=1,1,0),"")</f>
        <v/>
      </c>
      <c r="R3729" s="0" t="str">
        <f aca="false">IF(M3729=1,IF(COUNTIFS(C$2:C3729,C3729,M$2:M3729,1)=1,1,0),"")</f>
        <v/>
      </c>
      <c r="S3729" s="0" t="str">
        <f aca="false">IF(L3729=1,IF(COUNTIFS(C$2:C3729,C3729,L$2:L3729,1)=1,1,0),"")</f>
        <v/>
      </c>
      <c r="T3729" s="38" t="str">
        <f aca="false">IF(N3729="","",N3729+ROW()/10000000)</f>
        <v/>
      </c>
      <c r="U3729" s="0" t="str">
        <f aca="false">IF(G3729=1,IF(B3729="",1,0),"")</f>
        <v/>
      </c>
    </row>
    <row r="3730" customFormat="false" ht="15" hidden="false" customHeight="false" outlineLevel="0" collapsed="false">
      <c r="A3730" s="35"/>
      <c r="B3730" s="35"/>
      <c r="G3730" s="0" t="str">
        <f aca="false">IF(A3730="","",IF(AND(A3730&gt;=Debut,A3730&lt;Fin),1,0))</f>
        <v/>
      </c>
      <c r="H3730" s="0" t="str">
        <f aca="false">IF(G3730=1,INT(ROUND((A3730-Debut)*86400,0)/600),"")</f>
        <v/>
      </c>
      <c r="I3730" s="0" t="str">
        <f aca="false">IF(G3730=1,INT(ROUND((A3730-Debut)*86400,0)/3600),"")</f>
        <v/>
      </c>
      <c r="J3730" s="0" t="str">
        <f aca="false">IF(OR(A3730="",B3730=""),"",ROUND((B3730-A3730)*86400,0))</f>
        <v/>
      </c>
      <c r="K3730" s="37" t="str">
        <f aca="false">IF(G3730=1,IF(COUNTIFS($C:$C,C3730,$G:$G,1,$A:$A,"&gt;="&amp;(A3730-FenetreInterm/86400),$A:$A,"&lt;="&amp;A3730)&gt;=NbInterm,1,0),"")</f>
        <v/>
      </c>
      <c r="L3730" s="37" t="str">
        <f aca="false">IF(G3730=1,IF(B3730="",0,IF(J3730&lt;SeuilFugitive,1,0)),"")</f>
        <v/>
      </c>
      <c r="M3730" s="37" t="str">
        <f aca="false">IF(G3730=1,IF(B3730="",IF((Fin-A3730)*24&gt;SeuilFigee,1,0),IF(J3730&gt;SeuilFigee*3600,1,0)),"")</f>
        <v/>
      </c>
      <c r="N3730" s="0" t="str">
        <f aca="false">IF(G3730=1,IF(COUNTIF(H$2:H3730,H3730)=1,COUNTIF($H:$H,H3730),""),"")</f>
        <v/>
      </c>
      <c r="O3730" s="0" t="str">
        <f aca="false">IF(G3730=1,IF(COUNTIF(I$2:I3730,I3730)=1,COUNTIF($I:$I,I3730),""),"")</f>
        <v/>
      </c>
      <c r="P3730" s="38" t="str">
        <f aca="false">IF(G3730=1,IF(COUNTIFS(C$2:C3730,C3730,G$2:G3730,1)=1,COUNTIFS($C:$C,C3730,$G:$G,1)+ROW()/10000000,""),"")</f>
        <v/>
      </c>
      <c r="Q3730" s="0" t="str">
        <f aca="false">IF(K3730=1,IF(COUNTIFS(C$2:C3730,C3730,K$2:K3730,1)=1,1,0),"")</f>
        <v/>
      </c>
      <c r="R3730" s="0" t="str">
        <f aca="false">IF(M3730=1,IF(COUNTIFS(C$2:C3730,C3730,M$2:M3730,1)=1,1,0),"")</f>
        <v/>
      </c>
      <c r="S3730" s="0" t="str">
        <f aca="false">IF(L3730=1,IF(COUNTIFS(C$2:C3730,C3730,L$2:L3730,1)=1,1,0),"")</f>
        <v/>
      </c>
      <c r="T3730" s="38" t="str">
        <f aca="false">IF(N3730="","",N3730+ROW()/10000000)</f>
        <v/>
      </c>
      <c r="U3730" s="0" t="str">
        <f aca="false">IF(G3730=1,IF(B3730="",1,0),"")</f>
        <v/>
      </c>
    </row>
    <row r="3731" customFormat="false" ht="15" hidden="false" customHeight="false" outlineLevel="0" collapsed="false">
      <c r="A3731" s="35"/>
      <c r="B3731" s="35"/>
      <c r="G3731" s="0" t="str">
        <f aca="false">IF(A3731="","",IF(AND(A3731&gt;=Debut,A3731&lt;Fin),1,0))</f>
        <v/>
      </c>
      <c r="H3731" s="0" t="str">
        <f aca="false">IF(G3731=1,INT(ROUND((A3731-Debut)*86400,0)/600),"")</f>
        <v/>
      </c>
      <c r="I3731" s="0" t="str">
        <f aca="false">IF(G3731=1,INT(ROUND((A3731-Debut)*86400,0)/3600),"")</f>
        <v/>
      </c>
      <c r="J3731" s="0" t="str">
        <f aca="false">IF(OR(A3731="",B3731=""),"",ROUND((B3731-A3731)*86400,0))</f>
        <v/>
      </c>
      <c r="K3731" s="37" t="str">
        <f aca="false">IF(G3731=1,IF(COUNTIFS($C:$C,C3731,$G:$G,1,$A:$A,"&gt;="&amp;(A3731-FenetreInterm/86400),$A:$A,"&lt;="&amp;A3731)&gt;=NbInterm,1,0),"")</f>
        <v/>
      </c>
      <c r="L3731" s="37" t="str">
        <f aca="false">IF(G3731=1,IF(B3731="",0,IF(J3731&lt;SeuilFugitive,1,0)),"")</f>
        <v/>
      </c>
      <c r="M3731" s="37" t="str">
        <f aca="false">IF(G3731=1,IF(B3731="",IF((Fin-A3731)*24&gt;SeuilFigee,1,0),IF(J3731&gt;SeuilFigee*3600,1,0)),"")</f>
        <v/>
      </c>
      <c r="N3731" s="0" t="str">
        <f aca="false">IF(G3731=1,IF(COUNTIF(H$2:H3731,H3731)=1,COUNTIF($H:$H,H3731),""),"")</f>
        <v/>
      </c>
      <c r="O3731" s="0" t="str">
        <f aca="false">IF(G3731=1,IF(COUNTIF(I$2:I3731,I3731)=1,COUNTIF($I:$I,I3731),""),"")</f>
        <v/>
      </c>
      <c r="P3731" s="38" t="str">
        <f aca="false">IF(G3731=1,IF(COUNTIFS(C$2:C3731,C3731,G$2:G3731,1)=1,COUNTIFS($C:$C,C3731,$G:$G,1)+ROW()/10000000,""),"")</f>
        <v/>
      </c>
      <c r="Q3731" s="0" t="str">
        <f aca="false">IF(K3731=1,IF(COUNTIFS(C$2:C3731,C3731,K$2:K3731,1)=1,1,0),"")</f>
        <v/>
      </c>
      <c r="R3731" s="0" t="str">
        <f aca="false">IF(M3731=1,IF(COUNTIFS(C$2:C3731,C3731,M$2:M3731,1)=1,1,0),"")</f>
        <v/>
      </c>
      <c r="S3731" s="0" t="str">
        <f aca="false">IF(L3731=1,IF(COUNTIFS(C$2:C3731,C3731,L$2:L3731,1)=1,1,0),"")</f>
        <v/>
      </c>
      <c r="T3731" s="38" t="str">
        <f aca="false">IF(N3731="","",N3731+ROW()/10000000)</f>
        <v/>
      </c>
      <c r="U3731" s="0" t="str">
        <f aca="false">IF(G3731=1,IF(B3731="",1,0),"")</f>
        <v/>
      </c>
    </row>
    <row r="3732" customFormat="false" ht="15" hidden="false" customHeight="false" outlineLevel="0" collapsed="false">
      <c r="A3732" s="35"/>
      <c r="B3732" s="35"/>
      <c r="G3732" s="0" t="str">
        <f aca="false">IF(A3732="","",IF(AND(A3732&gt;=Debut,A3732&lt;Fin),1,0))</f>
        <v/>
      </c>
      <c r="H3732" s="0" t="str">
        <f aca="false">IF(G3732=1,INT(ROUND((A3732-Debut)*86400,0)/600),"")</f>
        <v/>
      </c>
      <c r="I3732" s="0" t="str">
        <f aca="false">IF(G3732=1,INT(ROUND((A3732-Debut)*86400,0)/3600),"")</f>
        <v/>
      </c>
      <c r="J3732" s="0" t="str">
        <f aca="false">IF(OR(A3732="",B3732=""),"",ROUND((B3732-A3732)*86400,0))</f>
        <v/>
      </c>
      <c r="K3732" s="37" t="str">
        <f aca="false">IF(G3732=1,IF(COUNTIFS($C:$C,C3732,$G:$G,1,$A:$A,"&gt;="&amp;(A3732-FenetreInterm/86400),$A:$A,"&lt;="&amp;A3732)&gt;=NbInterm,1,0),"")</f>
        <v/>
      </c>
      <c r="L3732" s="37" t="str">
        <f aca="false">IF(G3732=1,IF(B3732="",0,IF(J3732&lt;SeuilFugitive,1,0)),"")</f>
        <v/>
      </c>
      <c r="M3732" s="37" t="str">
        <f aca="false">IF(G3732=1,IF(B3732="",IF((Fin-A3732)*24&gt;SeuilFigee,1,0),IF(J3732&gt;SeuilFigee*3600,1,0)),"")</f>
        <v/>
      </c>
      <c r="N3732" s="0" t="str">
        <f aca="false">IF(G3732=1,IF(COUNTIF(H$2:H3732,H3732)=1,COUNTIF($H:$H,H3732),""),"")</f>
        <v/>
      </c>
      <c r="O3732" s="0" t="str">
        <f aca="false">IF(G3732=1,IF(COUNTIF(I$2:I3732,I3732)=1,COUNTIF($I:$I,I3732),""),"")</f>
        <v/>
      </c>
      <c r="P3732" s="38" t="str">
        <f aca="false">IF(G3732=1,IF(COUNTIFS(C$2:C3732,C3732,G$2:G3732,1)=1,COUNTIFS($C:$C,C3732,$G:$G,1)+ROW()/10000000,""),"")</f>
        <v/>
      </c>
      <c r="Q3732" s="0" t="str">
        <f aca="false">IF(K3732=1,IF(COUNTIFS(C$2:C3732,C3732,K$2:K3732,1)=1,1,0),"")</f>
        <v/>
      </c>
      <c r="R3732" s="0" t="str">
        <f aca="false">IF(M3732=1,IF(COUNTIFS(C$2:C3732,C3732,M$2:M3732,1)=1,1,0),"")</f>
        <v/>
      </c>
      <c r="S3732" s="0" t="str">
        <f aca="false">IF(L3732=1,IF(COUNTIFS(C$2:C3732,C3732,L$2:L3732,1)=1,1,0),"")</f>
        <v/>
      </c>
      <c r="T3732" s="38" t="str">
        <f aca="false">IF(N3732="","",N3732+ROW()/10000000)</f>
        <v/>
      </c>
      <c r="U3732" s="0" t="str">
        <f aca="false">IF(G3732=1,IF(B3732="",1,0),"")</f>
        <v/>
      </c>
    </row>
    <row r="3733" customFormat="false" ht="15" hidden="false" customHeight="false" outlineLevel="0" collapsed="false">
      <c r="A3733" s="35"/>
      <c r="B3733" s="35"/>
      <c r="G3733" s="0" t="str">
        <f aca="false">IF(A3733="","",IF(AND(A3733&gt;=Debut,A3733&lt;Fin),1,0))</f>
        <v/>
      </c>
      <c r="H3733" s="0" t="str">
        <f aca="false">IF(G3733=1,INT(ROUND((A3733-Debut)*86400,0)/600),"")</f>
        <v/>
      </c>
      <c r="I3733" s="0" t="str">
        <f aca="false">IF(G3733=1,INT(ROUND((A3733-Debut)*86400,0)/3600),"")</f>
        <v/>
      </c>
      <c r="J3733" s="0" t="str">
        <f aca="false">IF(OR(A3733="",B3733=""),"",ROUND((B3733-A3733)*86400,0))</f>
        <v/>
      </c>
      <c r="K3733" s="37" t="str">
        <f aca="false">IF(G3733=1,IF(COUNTIFS($C:$C,C3733,$G:$G,1,$A:$A,"&gt;="&amp;(A3733-FenetreInterm/86400),$A:$A,"&lt;="&amp;A3733)&gt;=NbInterm,1,0),"")</f>
        <v/>
      </c>
      <c r="L3733" s="37" t="str">
        <f aca="false">IF(G3733=1,IF(B3733="",0,IF(J3733&lt;SeuilFugitive,1,0)),"")</f>
        <v/>
      </c>
      <c r="M3733" s="37" t="str">
        <f aca="false">IF(G3733=1,IF(B3733="",IF((Fin-A3733)*24&gt;SeuilFigee,1,0),IF(J3733&gt;SeuilFigee*3600,1,0)),"")</f>
        <v/>
      </c>
      <c r="N3733" s="0" t="str">
        <f aca="false">IF(G3733=1,IF(COUNTIF(H$2:H3733,H3733)=1,COUNTIF($H:$H,H3733),""),"")</f>
        <v/>
      </c>
      <c r="O3733" s="0" t="str">
        <f aca="false">IF(G3733=1,IF(COUNTIF(I$2:I3733,I3733)=1,COUNTIF($I:$I,I3733),""),"")</f>
        <v/>
      </c>
      <c r="P3733" s="38" t="str">
        <f aca="false">IF(G3733=1,IF(COUNTIFS(C$2:C3733,C3733,G$2:G3733,1)=1,COUNTIFS($C:$C,C3733,$G:$G,1)+ROW()/10000000,""),"")</f>
        <v/>
      </c>
      <c r="Q3733" s="0" t="str">
        <f aca="false">IF(K3733=1,IF(COUNTIFS(C$2:C3733,C3733,K$2:K3733,1)=1,1,0),"")</f>
        <v/>
      </c>
      <c r="R3733" s="0" t="str">
        <f aca="false">IF(M3733=1,IF(COUNTIFS(C$2:C3733,C3733,M$2:M3733,1)=1,1,0),"")</f>
        <v/>
      </c>
      <c r="S3733" s="0" t="str">
        <f aca="false">IF(L3733=1,IF(COUNTIFS(C$2:C3733,C3733,L$2:L3733,1)=1,1,0),"")</f>
        <v/>
      </c>
      <c r="T3733" s="38" t="str">
        <f aca="false">IF(N3733="","",N3733+ROW()/10000000)</f>
        <v/>
      </c>
      <c r="U3733" s="0" t="str">
        <f aca="false">IF(G3733=1,IF(B3733="",1,0),"")</f>
        <v/>
      </c>
    </row>
    <row r="3734" customFormat="false" ht="15" hidden="false" customHeight="false" outlineLevel="0" collapsed="false">
      <c r="A3734" s="35"/>
      <c r="B3734" s="35"/>
      <c r="G3734" s="0" t="str">
        <f aca="false">IF(A3734="","",IF(AND(A3734&gt;=Debut,A3734&lt;Fin),1,0))</f>
        <v/>
      </c>
      <c r="H3734" s="0" t="str">
        <f aca="false">IF(G3734=1,INT(ROUND((A3734-Debut)*86400,0)/600),"")</f>
        <v/>
      </c>
      <c r="I3734" s="0" t="str">
        <f aca="false">IF(G3734=1,INT(ROUND((A3734-Debut)*86400,0)/3600),"")</f>
        <v/>
      </c>
      <c r="J3734" s="0" t="str">
        <f aca="false">IF(OR(A3734="",B3734=""),"",ROUND((B3734-A3734)*86400,0))</f>
        <v/>
      </c>
      <c r="K3734" s="37" t="str">
        <f aca="false">IF(G3734=1,IF(COUNTIFS($C:$C,C3734,$G:$G,1,$A:$A,"&gt;="&amp;(A3734-FenetreInterm/86400),$A:$A,"&lt;="&amp;A3734)&gt;=NbInterm,1,0),"")</f>
        <v/>
      </c>
      <c r="L3734" s="37" t="str">
        <f aca="false">IF(G3734=1,IF(B3734="",0,IF(J3734&lt;SeuilFugitive,1,0)),"")</f>
        <v/>
      </c>
      <c r="M3734" s="37" t="str">
        <f aca="false">IF(G3734=1,IF(B3734="",IF((Fin-A3734)*24&gt;SeuilFigee,1,0),IF(J3734&gt;SeuilFigee*3600,1,0)),"")</f>
        <v/>
      </c>
      <c r="N3734" s="0" t="str">
        <f aca="false">IF(G3734=1,IF(COUNTIF(H$2:H3734,H3734)=1,COUNTIF($H:$H,H3734),""),"")</f>
        <v/>
      </c>
      <c r="O3734" s="0" t="str">
        <f aca="false">IF(G3734=1,IF(COUNTIF(I$2:I3734,I3734)=1,COUNTIF($I:$I,I3734),""),"")</f>
        <v/>
      </c>
      <c r="P3734" s="38" t="str">
        <f aca="false">IF(G3734=1,IF(COUNTIFS(C$2:C3734,C3734,G$2:G3734,1)=1,COUNTIFS($C:$C,C3734,$G:$G,1)+ROW()/10000000,""),"")</f>
        <v/>
      </c>
      <c r="Q3734" s="0" t="str">
        <f aca="false">IF(K3734=1,IF(COUNTIFS(C$2:C3734,C3734,K$2:K3734,1)=1,1,0),"")</f>
        <v/>
      </c>
      <c r="R3734" s="0" t="str">
        <f aca="false">IF(M3734=1,IF(COUNTIFS(C$2:C3734,C3734,M$2:M3734,1)=1,1,0),"")</f>
        <v/>
      </c>
      <c r="S3734" s="0" t="str">
        <f aca="false">IF(L3734=1,IF(COUNTIFS(C$2:C3734,C3734,L$2:L3734,1)=1,1,0),"")</f>
        <v/>
      </c>
      <c r="T3734" s="38" t="str">
        <f aca="false">IF(N3734="","",N3734+ROW()/10000000)</f>
        <v/>
      </c>
      <c r="U3734" s="0" t="str">
        <f aca="false">IF(G3734=1,IF(B3734="",1,0),"")</f>
        <v/>
      </c>
    </row>
    <row r="3735" customFormat="false" ht="15" hidden="false" customHeight="false" outlineLevel="0" collapsed="false">
      <c r="A3735" s="35"/>
      <c r="B3735" s="35"/>
      <c r="G3735" s="0" t="str">
        <f aca="false">IF(A3735="","",IF(AND(A3735&gt;=Debut,A3735&lt;Fin),1,0))</f>
        <v/>
      </c>
      <c r="H3735" s="0" t="str">
        <f aca="false">IF(G3735=1,INT(ROUND((A3735-Debut)*86400,0)/600),"")</f>
        <v/>
      </c>
      <c r="I3735" s="0" t="str">
        <f aca="false">IF(G3735=1,INT(ROUND((A3735-Debut)*86400,0)/3600),"")</f>
        <v/>
      </c>
      <c r="J3735" s="0" t="str">
        <f aca="false">IF(OR(A3735="",B3735=""),"",ROUND((B3735-A3735)*86400,0))</f>
        <v/>
      </c>
      <c r="K3735" s="37" t="str">
        <f aca="false">IF(G3735=1,IF(COUNTIFS($C:$C,C3735,$G:$G,1,$A:$A,"&gt;="&amp;(A3735-FenetreInterm/86400),$A:$A,"&lt;="&amp;A3735)&gt;=NbInterm,1,0),"")</f>
        <v/>
      </c>
      <c r="L3735" s="37" t="str">
        <f aca="false">IF(G3735=1,IF(B3735="",0,IF(J3735&lt;SeuilFugitive,1,0)),"")</f>
        <v/>
      </c>
      <c r="M3735" s="37" t="str">
        <f aca="false">IF(G3735=1,IF(B3735="",IF((Fin-A3735)*24&gt;SeuilFigee,1,0),IF(J3735&gt;SeuilFigee*3600,1,0)),"")</f>
        <v/>
      </c>
      <c r="N3735" s="0" t="str">
        <f aca="false">IF(G3735=1,IF(COUNTIF(H$2:H3735,H3735)=1,COUNTIF($H:$H,H3735),""),"")</f>
        <v/>
      </c>
      <c r="O3735" s="0" t="str">
        <f aca="false">IF(G3735=1,IF(COUNTIF(I$2:I3735,I3735)=1,COUNTIF($I:$I,I3735),""),"")</f>
        <v/>
      </c>
      <c r="P3735" s="38" t="str">
        <f aca="false">IF(G3735=1,IF(COUNTIFS(C$2:C3735,C3735,G$2:G3735,1)=1,COUNTIFS($C:$C,C3735,$G:$G,1)+ROW()/10000000,""),"")</f>
        <v/>
      </c>
      <c r="Q3735" s="0" t="str">
        <f aca="false">IF(K3735=1,IF(COUNTIFS(C$2:C3735,C3735,K$2:K3735,1)=1,1,0),"")</f>
        <v/>
      </c>
      <c r="R3735" s="0" t="str">
        <f aca="false">IF(M3735=1,IF(COUNTIFS(C$2:C3735,C3735,M$2:M3735,1)=1,1,0),"")</f>
        <v/>
      </c>
      <c r="S3735" s="0" t="str">
        <f aca="false">IF(L3735=1,IF(COUNTIFS(C$2:C3735,C3735,L$2:L3735,1)=1,1,0),"")</f>
        <v/>
      </c>
      <c r="T3735" s="38" t="str">
        <f aca="false">IF(N3735="","",N3735+ROW()/10000000)</f>
        <v/>
      </c>
      <c r="U3735" s="0" t="str">
        <f aca="false">IF(G3735=1,IF(B3735="",1,0),"")</f>
        <v/>
      </c>
    </row>
    <row r="3736" customFormat="false" ht="15" hidden="false" customHeight="false" outlineLevel="0" collapsed="false">
      <c r="A3736" s="35"/>
      <c r="B3736" s="35"/>
      <c r="G3736" s="0" t="str">
        <f aca="false">IF(A3736="","",IF(AND(A3736&gt;=Debut,A3736&lt;Fin),1,0))</f>
        <v/>
      </c>
      <c r="H3736" s="0" t="str">
        <f aca="false">IF(G3736=1,INT(ROUND((A3736-Debut)*86400,0)/600),"")</f>
        <v/>
      </c>
      <c r="I3736" s="0" t="str">
        <f aca="false">IF(G3736=1,INT(ROUND((A3736-Debut)*86400,0)/3600),"")</f>
        <v/>
      </c>
      <c r="J3736" s="0" t="str">
        <f aca="false">IF(OR(A3736="",B3736=""),"",ROUND((B3736-A3736)*86400,0))</f>
        <v/>
      </c>
      <c r="K3736" s="37" t="str">
        <f aca="false">IF(G3736=1,IF(COUNTIFS($C:$C,C3736,$G:$G,1,$A:$A,"&gt;="&amp;(A3736-FenetreInterm/86400),$A:$A,"&lt;="&amp;A3736)&gt;=NbInterm,1,0),"")</f>
        <v/>
      </c>
      <c r="L3736" s="37" t="str">
        <f aca="false">IF(G3736=1,IF(B3736="",0,IF(J3736&lt;SeuilFugitive,1,0)),"")</f>
        <v/>
      </c>
      <c r="M3736" s="37" t="str">
        <f aca="false">IF(G3736=1,IF(B3736="",IF((Fin-A3736)*24&gt;SeuilFigee,1,0),IF(J3736&gt;SeuilFigee*3600,1,0)),"")</f>
        <v/>
      </c>
      <c r="N3736" s="0" t="str">
        <f aca="false">IF(G3736=1,IF(COUNTIF(H$2:H3736,H3736)=1,COUNTIF($H:$H,H3736),""),"")</f>
        <v/>
      </c>
      <c r="O3736" s="0" t="str">
        <f aca="false">IF(G3736=1,IF(COUNTIF(I$2:I3736,I3736)=1,COUNTIF($I:$I,I3736),""),"")</f>
        <v/>
      </c>
      <c r="P3736" s="38" t="str">
        <f aca="false">IF(G3736=1,IF(COUNTIFS(C$2:C3736,C3736,G$2:G3736,1)=1,COUNTIFS($C:$C,C3736,$G:$G,1)+ROW()/10000000,""),"")</f>
        <v/>
      </c>
      <c r="Q3736" s="0" t="str">
        <f aca="false">IF(K3736=1,IF(COUNTIFS(C$2:C3736,C3736,K$2:K3736,1)=1,1,0),"")</f>
        <v/>
      </c>
      <c r="R3736" s="0" t="str">
        <f aca="false">IF(M3736=1,IF(COUNTIFS(C$2:C3736,C3736,M$2:M3736,1)=1,1,0),"")</f>
        <v/>
      </c>
      <c r="S3736" s="0" t="str">
        <f aca="false">IF(L3736=1,IF(COUNTIFS(C$2:C3736,C3736,L$2:L3736,1)=1,1,0),"")</f>
        <v/>
      </c>
      <c r="T3736" s="38" t="str">
        <f aca="false">IF(N3736="","",N3736+ROW()/10000000)</f>
        <v/>
      </c>
      <c r="U3736" s="0" t="str">
        <f aca="false">IF(G3736=1,IF(B3736="",1,0),"")</f>
        <v/>
      </c>
    </row>
    <row r="3737" customFormat="false" ht="15" hidden="false" customHeight="false" outlineLevel="0" collapsed="false">
      <c r="A3737" s="35"/>
      <c r="B3737" s="35"/>
      <c r="G3737" s="0" t="str">
        <f aca="false">IF(A3737="","",IF(AND(A3737&gt;=Debut,A3737&lt;Fin),1,0))</f>
        <v/>
      </c>
      <c r="H3737" s="0" t="str">
        <f aca="false">IF(G3737=1,INT(ROUND((A3737-Debut)*86400,0)/600),"")</f>
        <v/>
      </c>
      <c r="I3737" s="0" t="str">
        <f aca="false">IF(G3737=1,INT(ROUND((A3737-Debut)*86400,0)/3600),"")</f>
        <v/>
      </c>
      <c r="J3737" s="0" t="str">
        <f aca="false">IF(OR(A3737="",B3737=""),"",ROUND((B3737-A3737)*86400,0))</f>
        <v/>
      </c>
      <c r="K3737" s="37" t="str">
        <f aca="false">IF(G3737=1,IF(COUNTIFS($C:$C,C3737,$G:$G,1,$A:$A,"&gt;="&amp;(A3737-FenetreInterm/86400),$A:$A,"&lt;="&amp;A3737)&gt;=NbInterm,1,0),"")</f>
        <v/>
      </c>
      <c r="L3737" s="37" t="str">
        <f aca="false">IF(G3737=1,IF(B3737="",0,IF(J3737&lt;SeuilFugitive,1,0)),"")</f>
        <v/>
      </c>
      <c r="M3737" s="37" t="str">
        <f aca="false">IF(G3737=1,IF(B3737="",IF((Fin-A3737)*24&gt;SeuilFigee,1,0),IF(J3737&gt;SeuilFigee*3600,1,0)),"")</f>
        <v/>
      </c>
      <c r="N3737" s="0" t="str">
        <f aca="false">IF(G3737=1,IF(COUNTIF(H$2:H3737,H3737)=1,COUNTIF($H:$H,H3737),""),"")</f>
        <v/>
      </c>
      <c r="O3737" s="0" t="str">
        <f aca="false">IF(G3737=1,IF(COUNTIF(I$2:I3737,I3737)=1,COUNTIF($I:$I,I3737),""),"")</f>
        <v/>
      </c>
      <c r="P3737" s="38" t="str">
        <f aca="false">IF(G3737=1,IF(COUNTIFS(C$2:C3737,C3737,G$2:G3737,1)=1,COUNTIFS($C:$C,C3737,$G:$G,1)+ROW()/10000000,""),"")</f>
        <v/>
      </c>
      <c r="Q3737" s="0" t="str">
        <f aca="false">IF(K3737=1,IF(COUNTIFS(C$2:C3737,C3737,K$2:K3737,1)=1,1,0),"")</f>
        <v/>
      </c>
      <c r="R3737" s="0" t="str">
        <f aca="false">IF(M3737=1,IF(COUNTIFS(C$2:C3737,C3737,M$2:M3737,1)=1,1,0),"")</f>
        <v/>
      </c>
      <c r="S3737" s="0" t="str">
        <f aca="false">IF(L3737=1,IF(COUNTIFS(C$2:C3737,C3737,L$2:L3737,1)=1,1,0),"")</f>
        <v/>
      </c>
      <c r="T3737" s="38" t="str">
        <f aca="false">IF(N3737="","",N3737+ROW()/10000000)</f>
        <v/>
      </c>
      <c r="U3737" s="0" t="str">
        <f aca="false">IF(G3737=1,IF(B3737="",1,0),"")</f>
        <v/>
      </c>
    </row>
    <row r="3738" customFormat="false" ht="15" hidden="false" customHeight="false" outlineLevel="0" collapsed="false">
      <c r="A3738" s="35"/>
      <c r="B3738" s="35"/>
      <c r="G3738" s="0" t="str">
        <f aca="false">IF(A3738="","",IF(AND(A3738&gt;=Debut,A3738&lt;Fin),1,0))</f>
        <v/>
      </c>
      <c r="H3738" s="0" t="str">
        <f aca="false">IF(G3738=1,INT(ROUND((A3738-Debut)*86400,0)/600),"")</f>
        <v/>
      </c>
      <c r="I3738" s="0" t="str">
        <f aca="false">IF(G3738=1,INT(ROUND((A3738-Debut)*86400,0)/3600),"")</f>
        <v/>
      </c>
      <c r="J3738" s="0" t="str">
        <f aca="false">IF(OR(A3738="",B3738=""),"",ROUND((B3738-A3738)*86400,0))</f>
        <v/>
      </c>
      <c r="K3738" s="37" t="str">
        <f aca="false">IF(G3738=1,IF(COUNTIFS($C:$C,C3738,$G:$G,1,$A:$A,"&gt;="&amp;(A3738-FenetreInterm/86400),$A:$A,"&lt;="&amp;A3738)&gt;=NbInterm,1,0),"")</f>
        <v/>
      </c>
      <c r="L3738" s="37" t="str">
        <f aca="false">IF(G3738=1,IF(B3738="",0,IF(J3738&lt;SeuilFugitive,1,0)),"")</f>
        <v/>
      </c>
      <c r="M3738" s="37" t="str">
        <f aca="false">IF(G3738=1,IF(B3738="",IF((Fin-A3738)*24&gt;SeuilFigee,1,0),IF(J3738&gt;SeuilFigee*3600,1,0)),"")</f>
        <v/>
      </c>
      <c r="N3738" s="0" t="str">
        <f aca="false">IF(G3738=1,IF(COUNTIF(H$2:H3738,H3738)=1,COUNTIF($H:$H,H3738),""),"")</f>
        <v/>
      </c>
      <c r="O3738" s="0" t="str">
        <f aca="false">IF(G3738=1,IF(COUNTIF(I$2:I3738,I3738)=1,COUNTIF($I:$I,I3738),""),"")</f>
        <v/>
      </c>
      <c r="P3738" s="38" t="str">
        <f aca="false">IF(G3738=1,IF(COUNTIFS(C$2:C3738,C3738,G$2:G3738,1)=1,COUNTIFS($C:$C,C3738,$G:$G,1)+ROW()/10000000,""),"")</f>
        <v/>
      </c>
      <c r="Q3738" s="0" t="str">
        <f aca="false">IF(K3738=1,IF(COUNTIFS(C$2:C3738,C3738,K$2:K3738,1)=1,1,0),"")</f>
        <v/>
      </c>
      <c r="R3738" s="0" t="str">
        <f aca="false">IF(M3738=1,IF(COUNTIFS(C$2:C3738,C3738,M$2:M3738,1)=1,1,0),"")</f>
        <v/>
      </c>
      <c r="S3738" s="0" t="str">
        <f aca="false">IF(L3738=1,IF(COUNTIFS(C$2:C3738,C3738,L$2:L3738,1)=1,1,0),"")</f>
        <v/>
      </c>
      <c r="T3738" s="38" t="str">
        <f aca="false">IF(N3738="","",N3738+ROW()/10000000)</f>
        <v/>
      </c>
      <c r="U3738" s="0" t="str">
        <f aca="false">IF(G3738=1,IF(B3738="",1,0),"")</f>
        <v/>
      </c>
    </row>
    <row r="3739" customFormat="false" ht="15" hidden="false" customHeight="false" outlineLevel="0" collapsed="false">
      <c r="A3739" s="35"/>
      <c r="B3739" s="35"/>
      <c r="G3739" s="0" t="str">
        <f aca="false">IF(A3739="","",IF(AND(A3739&gt;=Debut,A3739&lt;Fin),1,0))</f>
        <v/>
      </c>
      <c r="H3739" s="0" t="str">
        <f aca="false">IF(G3739=1,INT(ROUND((A3739-Debut)*86400,0)/600),"")</f>
        <v/>
      </c>
      <c r="I3739" s="0" t="str">
        <f aca="false">IF(G3739=1,INT(ROUND((A3739-Debut)*86400,0)/3600),"")</f>
        <v/>
      </c>
      <c r="J3739" s="0" t="str">
        <f aca="false">IF(OR(A3739="",B3739=""),"",ROUND((B3739-A3739)*86400,0))</f>
        <v/>
      </c>
      <c r="K3739" s="37" t="str">
        <f aca="false">IF(G3739=1,IF(COUNTIFS($C:$C,C3739,$G:$G,1,$A:$A,"&gt;="&amp;(A3739-FenetreInterm/86400),$A:$A,"&lt;="&amp;A3739)&gt;=NbInterm,1,0),"")</f>
        <v/>
      </c>
      <c r="L3739" s="37" t="str">
        <f aca="false">IF(G3739=1,IF(B3739="",0,IF(J3739&lt;SeuilFugitive,1,0)),"")</f>
        <v/>
      </c>
      <c r="M3739" s="37" t="str">
        <f aca="false">IF(G3739=1,IF(B3739="",IF((Fin-A3739)*24&gt;SeuilFigee,1,0),IF(J3739&gt;SeuilFigee*3600,1,0)),"")</f>
        <v/>
      </c>
      <c r="N3739" s="0" t="str">
        <f aca="false">IF(G3739=1,IF(COUNTIF(H$2:H3739,H3739)=1,COUNTIF($H:$H,H3739),""),"")</f>
        <v/>
      </c>
      <c r="O3739" s="0" t="str">
        <f aca="false">IF(G3739=1,IF(COUNTIF(I$2:I3739,I3739)=1,COUNTIF($I:$I,I3739),""),"")</f>
        <v/>
      </c>
      <c r="P3739" s="38" t="str">
        <f aca="false">IF(G3739=1,IF(COUNTIFS(C$2:C3739,C3739,G$2:G3739,1)=1,COUNTIFS($C:$C,C3739,$G:$G,1)+ROW()/10000000,""),"")</f>
        <v/>
      </c>
      <c r="Q3739" s="0" t="str">
        <f aca="false">IF(K3739=1,IF(COUNTIFS(C$2:C3739,C3739,K$2:K3739,1)=1,1,0),"")</f>
        <v/>
      </c>
      <c r="R3739" s="0" t="str">
        <f aca="false">IF(M3739=1,IF(COUNTIFS(C$2:C3739,C3739,M$2:M3739,1)=1,1,0),"")</f>
        <v/>
      </c>
      <c r="S3739" s="0" t="str">
        <f aca="false">IF(L3739=1,IF(COUNTIFS(C$2:C3739,C3739,L$2:L3739,1)=1,1,0),"")</f>
        <v/>
      </c>
      <c r="T3739" s="38" t="str">
        <f aca="false">IF(N3739="","",N3739+ROW()/10000000)</f>
        <v/>
      </c>
      <c r="U3739" s="0" t="str">
        <f aca="false">IF(G3739=1,IF(B3739="",1,0),"")</f>
        <v/>
      </c>
    </row>
    <row r="3740" customFormat="false" ht="15" hidden="false" customHeight="false" outlineLevel="0" collapsed="false">
      <c r="A3740" s="35"/>
      <c r="B3740" s="35"/>
      <c r="G3740" s="0" t="str">
        <f aca="false">IF(A3740="","",IF(AND(A3740&gt;=Debut,A3740&lt;Fin),1,0))</f>
        <v/>
      </c>
      <c r="H3740" s="0" t="str">
        <f aca="false">IF(G3740=1,INT(ROUND((A3740-Debut)*86400,0)/600),"")</f>
        <v/>
      </c>
      <c r="I3740" s="0" t="str">
        <f aca="false">IF(G3740=1,INT(ROUND((A3740-Debut)*86400,0)/3600),"")</f>
        <v/>
      </c>
      <c r="J3740" s="0" t="str">
        <f aca="false">IF(OR(A3740="",B3740=""),"",ROUND((B3740-A3740)*86400,0))</f>
        <v/>
      </c>
      <c r="K3740" s="37" t="str">
        <f aca="false">IF(G3740=1,IF(COUNTIFS($C:$C,C3740,$G:$G,1,$A:$A,"&gt;="&amp;(A3740-FenetreInterm/86400),$A:$A,"&lt;="&amp;A3740)&gt;=NbInterm,1,0),"")</f>
        <v/>
      </c>
      <c r="L3740" s="37" t="str">
        <f aca="false">IF(G3740=1,IF(B3740="",0,IF(J3740&lt;SeuilFugitive,1,0)),"")</f>
        <v/>
      </c>
      <c r="M3740" s="37" t="str">
        <f aca="false">IF(G3740=1,IF(B3740="",IF((Fin-A3740)*24&gt;SeuilFigee,1,0),IF(J3740&gt;SeuilFigee*3600,1,0)),"")</f>
        <v/>
      </c>
      <c r="N3740" s="0" t="str">
        <f aca="false">IF(G3740=1,IF(COUNTIF(H$2:H3740,H3740)=1,COUNTIF($H:$H,H3740),""),"")</f>
        <v/>
      </c>
      <c r="O3740" s="0" t="str">
        <f aca="false">IF(G3740=1,IF(COUNTIF(I$2:I3740,I3740)=1,COUNTIF($I:$I,I3740),""),"")</f>
        <v/>
      </c>
      <c r="P3740" s="38" t="str">
        <f aca="false">IF(G3740=1,IF(COUNTIFS(C$2:C3740,C3740,G$2:G3740,1)=1,COUNTIFS($C:$C,C3740,$G:$G,1)+ROW()/10000000,""),"")</f>
        <v/>
      </c>
      <c r="Q3740" s="0" t="str">
        <f aca="false">IF(K3740=1,IF(COUNTIFS(C$2:C3740,C3740,K$2:K3740,1)=1,1,0),"")</f>
        <v/>
      </c>
      <c r="R3740" s="0" t="str">
        <f aca="false">IF(M3740=1,IF(COUNTIFS(C$2:C3740,C3740,M$2:M3740,1)=1,1,0),"")</f>
        <v/>
      </c>
      <c r="S3740" s="0" t="str">
        <f aca="false">IF(L3740=1,IF(COUNTIFS(C$2:C3740,C3740,L$2:L3740,1)=1,1,0),"")</f>
        <v/>
      </c>
      <c r="T3740" s="38" t="str">
        <f aca="false">IF(N3740="","",N3740+ROW()/10000000)</f>
        <v/>
      </c>
      <c r="U3740" s="0" t="str">
        <f aca="false">IF(G3740=1,IF(B3740="",1,0),"")</f>
        <v/>
      </c>
    </row>
    <row r="3741" customFormat="false" ht="15" hidden="false" customHeight="false" outlineLevel="0" collapsed="false">
      <c r="A3741" s="35"/>
      <c r="B3741" s="35"/>
      <c r="G3741" s="0" t="str">
        <f aca="false">IF(A3741="","",IF(AND(A3741&gt;=Debut,A3741&lt;Fin),1,0))</f>
        <v/>
      </c>
      <c r="H3741" s="0" t="str">
        <f aca="false">IF(G3741=1,INT(ROUND((A3741-Debut)*86400,0)/600),"")</f>
        <v/>
      </c>
      <c r="I3741" s="0" t="str">
        <f aca="false">IF(G3741=1,INT(ROUND((A3741-Debut)*86400,0)/3600),"")</f>
        <v/>
      </c>
      <c r="J3741" s="0" t="str">
        <f aca="false">IF(OR(A3741="",B3741=""),"",ROUND((B3741-A3741)*86400,0))</f>
        <v/>
      </c>
      <c r="K3741" s="37" t="str">
        <f aca="false">IF(G3741=1,IF(COUNTIFS($C:$C,C3741,$G:$G,1,$A:$A,"&gt;="&amp;(A3741-FenetreInterm/86400),$A:$A,"&lt;="&amp;A3741)&gt;=NbInterm,1,0),"")</f>
        <v/>
      </c>
      <c r="L3741" s="37" t="str">
        <f aca="false">IF(G3741=1,IF(B3741="",0,IF(J3741&lt;SeuilFugitive,1,0)),"")</f>
        <v/>
      </c>
      <c r="M3741" s="37" t="str">
        <f aca="false">IF(G3741=1,IF(B3741="",IF((Fin-A3741)*24&gt;SeuilFigee,1,0),IF(J3741&gt;SeuilFigee*3600,1,0)),"")</f>
        <v/>
      </c>
      <c r="N3741" s="0" t="str">
        <f aca="false">IF(G3741=1,IF(COUNTIF(H$2:H3741,H3741)=1,COUNTIF($H:$H,H3741),""),"")</f>
        <v/>
      </c>
      <c r="O3741" s="0" t="str">
        <f aca="false">IF(G3741=1,IF(COUNTIF(I$2:I3741,I3741)=1,COUNTIF($I:$I,I3741),""),"")</f>
        <v/>
      </c>
      <c r="P3741" s="38" t="str">
        <f aca="false">IF(G3741=1,IF(COUNTIFS(C$2:C3741,C3741,G$2:G3741,1)=1,COUNTIFS($C:$C,C3741,$G:$G,1)+ROW()/10000000,""),"")</f>
        <v/>
      </c>
      <c r="Q3741" s="0" t="str">
        <f aca="false">IF(K3741=1,IF(COUNTIFS(C$2:C3741,C3741,K$2:K3741,1)=1,1,0),"")</f>
        <v/>
      </c>
      <c r="R3741" s="0" t="str">
        <f aca="false">IF(M3741=1,IF(COUNTIFS(C$2:C3741,C3741,M$2:M3741,1)=1,1,0),"")</f>
        <v/>
      </c>
      <c r="S3741" s="0" t="str">
        <f aca="false">IF(L3741=1,IF(COUNTIFS(C$2:C3741,C3741,L$2:L3741,1)=1,1,0),"")</f>
        <v/>
      </c>
      <c r="T3741" s="38" t="str">
        <f aca="false">IF(N3741="","",N3741+ROW()/10000000)</f>
        <v/>
      </c>
      <c r="U3741" s="0" t="str">
        <f aca="false">IF(G3741=1,IF(B3741="",1,0),"")</f>
        <v/>
      </c>
    </row>
    <row r="3742" customFormat="false" ht="15" hidden="false" customHeight="false" outlineLevel="0" collapsed="false">
      <c r="A3742" s="35"/>
      <c r="B3742" s="35"/>
      <c r="G3742" s="0" t="str">
        <f aca="false">IF(A3742="","",IF(AND(A3742&gt;=Debut,A3742&lt;Fin),1,0))</f>
        <v/>
      </c>
      <c r="H3742" s="0" t="str">
        <f aca="false">IF(G3742=1,INT(ROUND((A3742-Debut)*86400,0)/600),"")</f>
        <v/>
      </c>
      <c r="I3742" s="0" t="str">
        <f aca="false">IF(G3742=1,INT(ROUND((A3742-Debut)*86400,0)/3600),"")</f>
        <v/>
      </c>
      <c r="J3742" s="0" t="str">
        <f aca="false">IF(OR(A3742="",B3742=""),"",ROUND((B3742-A3742)*86400,0))</f>
        <v/>
      </c>
      <c r="K3742" s="37" t="str">
        <f aca="false">IF(G3742=1,IF(COUNTIFS($C:$C,C3742,$G:$G,1,$A:$A,"&gt;="&amp;(A3742-FenetreInterm/86400),$A:$A,"&lt;="&amp;A3742)&gt;=NbInterm,1,0),"")</f>
        <v/>
      </c>
      <c r="L3742" s="37" t="str">
        <f aca="false">IF(G3742=1,IF(B3742="",0,IF(J3742&lt;SeuilFugitive,1,0)),"")</f>
        <v/>
      </c>
      <c r="M3742" s="37" t="str">
        <f aca="false">IF(G3742=1,IF(B3742="",IF((Fin-A3742)*24&gt;SeuilFigee,1,0),IF(J3742&gt;SeuilFigee*3600,1,0)),"")</f>
        <v/>
      </c>
      <c r="N3742" s="0" t="str">
        <f aca="false">IF(G3742=1,IF(COUNTIF(H$2:H3742,H3742)=1,COUNTIF($H:$H,H3742),""),"")</f>
        <v/>
      </c>
      <c r="O3742" s="0" t="str">
        <f aca="false">IF(G3742=1,IF(COUNTIF(I$2:I3742,I3742)=1,COUNTIF($I:$I,I3742),""),"")</f>
        <v/>
      </c>
      <c r="P3742" s="38" t="str">
        <f aca="false">IF(G3742=1,IF(COUNTIFS(C$2:C3742,C3742,G$2:G3742,1)=1,COUNTIFS($C:$C,C3742,$G:$G,1)+ROW()/10000000,""),"")</f>
        <v/>
      </c>
      <c r="Q3742" s="0" t="str">
        <f aca="false">IF(K3742=1,IF(COUNTIFS(C$2:C3742,C3742,K$2:K3742,1)=1,1,0),"")</f>
        <v/>
      </c>
      <c r="R3742" s="0" t="str">
        <f aca="false">IF(M3742=1,IF(COUNTIFS(C$2:C3742,C3742,M$2:M3742,1)=1,1,0),"")</f>
        <v/>
      </c>
      <c r="S3742" s="0" t="str">
        <f aca="false">IF(L3742=1,IF(COUNTIFS(C$2:C3742,C3742,L$2:L3742,1)=1,1,0),"")</f>
        <v/>
      </c>
      <c r="T3742" s="38" t="str">
        <f aca="false">IF(N3742="","",N3742+ROW()/10000000)</f>
        <v/>
      </c>
      <c r="U3742" s="0" t="str">
        <f aca="false">IF(G3742=1,IF(B3742="",1,0),"")</f>
        <v/>
      </c>
    </row>
    <row r="3743" customFormat="false" ht="15" hidden="false" customHeight="false" outlineLevel="0" collapsed="false">
      <c r="A3743" s="35"/>
      <c r="B3743" s="35"/>
      <c r="G3743" s="0" t="str">
        <f aca="false">IF(A3743="","",IF(AND(A3743&gt;=Debut,A3743&lt;Fin),1,0))</f>
        <v/>
      </c>
      <c r="H3743" s="0" t="str">
        <f aca="false">IF(G3743=1,INT(ROUND((A3743-Debut)*86400,0)/600),"")</f>
        <v/>
      </c>
      <c r="I3743" s="0" t="str">
        <f aca="false">IF(G3743=1,INT(ROUND((A3743-Debut)*86400,0)/3600),"")</f>
        <v/>
      </c>
      <c r="J3743" s="0" t="str">
        <f aca="false">IF(OR(A3743="",B3743=""),"",ROUND((B3743-A3743)*86400,0))</f>
        <v/>
      </c>
      <c r="K3743" s="37" t="str">
        <f aca="false">IF(G3743=1,IF(COUNTIFS($C:$C,C3743,$G:$G,1,$A:$A,"&gt;="&amp;(A3743-FenetreInterm/86400),$A:$A,"&lt;="&amp;A3743)&gt;=NbInterm,1,0),"")</f>
        <v/>
      </c>
      <c r="L3743" s="37" t="str">
        <f aca="false">IF(G3743=1,IF(B3743="",0,IF(J3743&lt;SeuilFugitive,1,0)),"")</f>
        <v/>
      </c>
      <c r="M3743" s="37" t="str">
        <f aca="false">IF(G3743=1,IF(B3743="",IF((Fin-A3743)*24&gt;SeuilFigee,1,0),IF(J3743&gt;SeuilFigee*3600,1,0)),"")</f>
        <v/>
      </c>
      <c r="N3743" s="0" t="str">
        <f aca="false">IF(G3743=1,IF(COUNTIF(H$2:H3743,H3743)=1,COUNTIF($H:$H,H3743),""),"")</f>
        <v/>
      </c>
      <c r="O3743" s="0" t="str">
        <f aca="false">IF(G3743=1,IF(COUNTIF(I$2:I3743,I3743)=1,COUNTIF($I:$I,I3743),""),"")</f>
        <v/>
      </c>
      <c r="P3743" s="38" t="str">
        <f aca="false">IF(G3743=1,IF(COUNTIFS(C$2:C3743,C3743,G$2:G3743,1)=1,COUNTIFS($C:$C,C3743,$G:$G,1)+ROW()/10000000,""),"")</f>
        <v/>
      </c>
      <c r="Q3743" s="0" t="str">
        <f aca="false">IF(K3743=1,IF(COUNTIFS(C$2:C3743,C3743,K$2:K3743,1)=1,1,0),"")</f>
        <v/>
      </c>
      <c r="R3743" s="0" t="str">
        <f aca="false">IF(M3743=1,IF(COUNTIFS(C$2:C3743,C3743,M$2:M3743,1)=1,1,0),"")</f>
        <v/>
      </c>
      <c r="S3743" s="0" t="str">
        <f aca="false">IF(L3743=1,IF(COUNTIFS(C$2:C3743,C3743,L$2:L3743,1)=1,1,0),"")</f>
        <v/>
      </c>
      <c r="T3743" s="38" t="str">
        <f aca="false">IF(N3743="","",N3743+ROW()/10000000)</f>
        <v/>
      </c>
      <c r="U3743" s="0" t="str">
        <f aca="false">IF(G3743=1,IF(B3743="",1,0),"")</f>
        <v/>
      </c>
    </row>
    <row r="3744" customFormat="false" ht="15" hidden="false" customHeight="false" outlineLevel="0" collapsed="false">
      <c r="A3744" s="35"/>
      <c r="B3744" s="35"/>
      <c r="G3744" s="0" t="str">
        <f aca="false">IF(A3744="","",IF(AND(A3744&gt;=Debut,A3744&lt;Fin),1,0))</f>
        <v/>
      </c>
      <c r="H3744" s="0" t="str">
        <f aca="false">IF(G3744=1,INT(ROUND((A3744-Debut)*86400,0)/600),"")</f>
        <v/>
      </c>
      <c r="I3744" s="0" t="str">
        <f aca="false">IF(G3744=1,INT(ROUND((A3744-Debut)*86400,0)/3600),"")</f>
        <v/>
      </c>
      <c r="J3744" s="0" t="str">
        <f aca="false">IF(OR(A3744="",B3744=""),"",ROUND((B3744-A3744)*86400,0))</f>
        <v/>
      </c>
      <c r="K3744" s="37" t="str">
        <f aca="false">IF(G3744=1,IF(COUNTIFS($C:$C,C3744,$G:$G,1,$A:$A,"&gt;="&amp;(A3744-FenetreInterm/86400),$A:$A,"&lt;="&amp;A3744)&gt;=NbInterm,1,0),"")</f>
        <v/>
      </c>
      <c r="L3744" s="37" t="str">
        <f aca="false">IF(G3744=1,IF(B3744="",0,IF(J3744&lt;SeuilFugitive,1,0)),"")</f>
        <v/>
      </c>
      <c r="M3744" s="37" t="str">
        <f aca="false">IF(G3744=1,IF(B3744="",IF((Fin-A3744)*24&gt;SeuilFigee,1,0),IF(J3744&gt;SeuilFigee*3600,1,0)),"")</f>
        <v/>
      </c>
      <c r="N3744" s="0" t="str">
        <f aca="false">IF(G3744=1,IF(COUNTIF(H$2:H3744,H3744)=1,COUNTIF($H:$H,H3744),""),"")</f>
        <v/>
      </c>
      <c r="O3744" s="0" t="str">
        <f aca="false">IF(G3744=1,IF(COUNTIF(I$2:I3744,I3744)=1,COUNTIF($I:$I,I3744),""),"")</f>
        <v/>
      </c>
      <c r="P3744" s="38" t="str">
        <f aca="false">IF(G3744=1,IF(COUNTIFS(C$2:C3744,C3744,G$2:G3744,1)=1,COUNTIFS($C:$C,C3744,$G:$G,1)+ROW()/10000000,""),"")</f>
        <v/>
      </c>
      <c r="Q3744" s="0" t="str">
        <f aca="false">IF(K3744=1,IF(COUNTIFS(C$2:C3744,C3744,K$2:K3744,1)=1,1,0),"")</f>
        <v/>
      </c>
      <c r="R3744" s="0" t="str">
        <f aca="false">IF(M3744=1,IF(COUNTIFS(C$2:C3744,C3744,M$2:M3744,1)=1,1,0),"")</f>
        <v/>
      </c>
      <c r="S3744" s="0" t="str">
        <f aca="false">IF(L3744=1,IF(COUNTIFS(C$2:C3744,C3744,L$2:L3744,1)=1,1,0),"")</f>
        <v/>
      </c>
      <c r="T3744" s="38" t="str">
        <f aca="false">IF(N3744="","",N3744+ROW()/10000000)</f>
        <v/>
      </c>
      <c r="U3744" s="0" t="str">
        <f aca="false">IF(G3744=1,IF(B3744="",1,0),"")</f>
        <v/>
      </c>
    </row>
    <row r="3745" customFormat="false" ht="15" hidden="false" customHeight="false" outlineLevel="0" collapsed="false">
      <c r="A3745" s="35"/>
      <c r="B3745" s="35"/>
      <c r="G3745" s="0" t="str">
        <f aca="false">IF(A3745="","",IF(AND(A3745&gt;=Debut,A3745&lt;Fin),1,0))</f>
        <v/>
      </c>
      <c r="H3745" s="0" t="str">
        <f aca="false">IF(G3745=1,INT(ROUND((A3745-Debut)*86400,0)/600),"")</f>
        <v/>
      </c>
      <c r="I3745" s="0" t="str">
        <f aca="false">IF(G3745=1,INT(ROUND((A3745-Debut)*86400,0)/3600),"")</f>
        <v/>
      </c>
      <c r="J3745" s="0" t="str">
        <f aca="false">IF(OR(A3745="",B3745=""),"",ROUND((B3745-A3745)*86400,0))</f>
        <v/>
      </c>
      <c r="K3745" s="37" t="str">
        <f aca="false">IF(G3745=1,IF(COUNTIFS($C:$C,C3745,$G:$G,1,$A:$A,"&gt;="&amp;(A3745-FenetreInterm/86400),$A:$A,"&lt;="&amp;A3745)&gt;=NbInterm,1,0),"")</f>
        <v/>
      </c>
      <c r="L3745" s="37" t="str">
        <f aca="false">IF(G3745=1,IF(B3745="",0,IF(J3745&lt;SeuilFugitive,1,0)),"")</f>
        <v/>
      </c>
      <c r="M3745" s="37" t="str">
        <f aca="false">IF(G3745=1,IF(B3745="",IF((Fin-A3745)*24&gt;SeuilFigee,1,0),IF(J3745&gt;SeuilFigee*3600,1,0)),"")</f>
        <v/>
      </c>
      <c r="N3745" s="0" t="str">
        <f aca="false">IF(G3745=1,IF(COUNTIF(H$2:H3745,H3745)=1,COUNTIF($H:$H,H3745),""),"")</f>
        <v/>
      </c>
      <c r="O3745" s="0" t="str">
        <f aca="false">IF(G3745=1,IF(COUNTIF(I$2:I3745,I3745)=1,COUNTIF($I:$I,I3745),""),"")</f>
        <v/>
      </c>
      <c r="P3745" s="38" t="str">
        <f aca="false">IF(G3745=1,IF(COUNTIFS(C$2:C3745,C3745,G$2:G3745,1)=1,COUNTIFS($C:$C,C3745,$G:$G,1)+ROW()/10000000,""),"")</f>
        <v/>
      </c>
      <c r="Q3745" s="0" t="str">
        <f aca="false">IF(K3745=1,IF(COUNTIFS(C$2:C3745,C3745,K$2:K3745,1)=1,1,0),"")</f>
        <v/>
      </c>
      <c r="R3745" s="0" t="str">
        <f aca="false">IF(M3745=1,IF(COUNTIFS(C$2:C3745,C3745,M$2:M3745,1)=1,1,0),"")</f>
        <v/>
      </c>
      <c r="S3745" s="0" t="str">
        <f aca="false">IF(L3745=1,IF(COUNTIFS(C$2:C3745,C3745,L$2:L3745,1)=1,1,0),"")</f>
        <v/>
      </c>
      <c r="T3745" s="38" t="str">
        <f aca="false">IF(N3745="","",N3745+ROW()/10000000)</f>
        <v/>
      </c>
      <c r="U3745" s="0" t="str">
        <f aca="false">IF(G3745=1,IF(B3745="",1,0),"")</f>
        <v/>
      </c>
    </row>
    <row r="3746" customFormat="false" ht="15" hidden="false" customHeight="false" outlineLevel="0" collapsed="false">
      <c r="A3746" s="35"/>
      <c r="B3746" s="35"/>
      <c r="G3746" s="0" t="str">
        <f aca="false">IF(A3746="","",IF(AND(A3746&gt;=Debut,A3746&lt;Fin),1,0))</f>
        <v/>
      </c>
      <c r="H3746" s="0" t="str">
        <f aca="false">IF(G3746=1,INT(ROUND((A3746-Debut)*86400,0)/600),"")</f>
        <v/>
      </c>
      <c r="I3746" s="0" t="str">
        <f aca="false">IF(G3746=1,INT(ROUND((A3746-Debut)*86400,0)/3600),"")</f>
        <v/>
      </c>
      <c r="J3746" s="0" t="str">
        <f aca="false">IF(OR(A3746="",B3746=""),"",ROUND((B3746-A3746)*86400,0))</f>
        <v/>
      </c>
      <c r="K3746" s="37" t="str">
        <f aca="false">IF(G3746=1,IF(COUNTIFS($C:$C,C3746,$G:$G,1,$A:$A,"&gt;="&amp;(A3746-FenetreInterm/86400),$A:$A,"&lt;="&amp;A3746)&gt;=NbInterm,1,0),"")</f>
        <v/>
      </c>
      <c r="L3746" s="37" t="str">
        <f aca="false">IF(G3746=1,IF(B3746="",0,IF(J3746&lt;SeuilFugitive,1,0)),"")</f>
        <v/>
      </c>
      <c r="M3746" s="37" t="str">
        <f aca="false">IF(G3746=1,IF(B3746="",IF((Fin-A3746)*24&gt;SeuilFigee,1,0),IF(J3746&gt;SeuilFigee*3600,1,0)),"")</f>
        <v/>
      </c>
      <c r="N3746" s="0" t="str">
        <f aca="false">IF(G3746=1,IF(COUNTIF(H$2:H3746,H3746)=1,COUNTIF($H:$H,H3746),""),"")</f>
        <v/>
      </c>
      <c r="O3746" s="0" t="str">
        <f aca="false">IF(G3746=1,IF(COUNTIF(I$2:I3746,I3746)=1,COUNTIF($I:$I,I3746),""),"")</f>
        <v/>
      </c>
      <c r="P3746" s="38" t="str">
        <f aca="false">IF(G3746=1,IF(COUNTIFS(C$2:C3746,C3746,G$2:G3746,1)=1,COUNTIFS($C:$C,C3746,$G:$G,1)+ROW()/10000000,""),"")</f>
        <v/>
      </c>
      <c r="Q3746" s="0" t="str">
        <f aca="false">IF(K3746=1,IF(COUNTIFS(C$2:C3746,C3746,K$2:K3746,1)=1,1,0),"")</f>
        <v/>
      </c>
      <c r="R3746" s="0" t="str">
        <f aca="false">IF(M3746=1,IF(COUNTIFS(C$2:C3746,C3746,M$2:M3746,1)=1,1,0),"")</f>
        <v/>
      </c>
      <c r="S3746" s="0" t="str">
        <f aca="false">IF(L3746=1,IF(COUNTIFS(C$2:C3746,C3746,L$2:L3746,1)=1,1,0),"")</f>
        <v/>
      </c>
      <c r="T3746" s="38" t="str">
        <f aca="false">IF(N3746="","",N3746+ROW()/10000000)</f>
        <v/>
      </c>
      <c r="U3746" s="0" t="str">
        <f aca="false">IF(G3746=1,IF(B3746="",1,0),"")</f>
        <v/>
      </c>
    </row>
    <row r="3747" customFormat="false" ht="15" hidden="false" customHeight="false" outlineLevel="0" collapsed="false">
      <c r="A3747" s="35"/>
      <c r="B3747" s="35"/>
      <c r="G3747" s="0" t="str">
        <f aca="false">IF(A3747="","",IF(AND(A3747&gt;=Debut,A3747&lt;Fin),1,0))</f>
        <v/>
      </c>
      <c r="H3747" s="0" t="str">
        <f aca="false">IF(G3747=1,INT(ROUND((A3747-Debut)*86400,0)/600),"")</f>
        <v/>
      </c>
      <c r="I3747" s="0" t="str">
        <f aca="false">IF(G3747=1,INT(ROUND((A3747-Debut)*86400,0)/3600),"")</f>
        <v/>
      </c>
      <c r="J3747" s="0" t="str">
        <f aca="false">IF(OR(A3747="",B3747=""),"",ROUND((B3747-A3747)*86400,0))</f>
        <v/>
      </c>
      <c r="K3747" s="37" t="str">
        <f aca="false">IF(G3747=1,IF(COUNTIFS($C:$C,C3747,$G:$G,1,$A:$A,"&gt;="&amp;(A3747-FenetreInterm/86400),$A:$A,"&lt;="&amp;A3747)&gt;=NbInterm,1,0),"")</f>
        <v/>
      </c>
      <c r="L3747" s="37" t="str">
        <f aca="false">IF(G3747=1,IF(B3747="",0,IF(J3747&lt;SeuilFugitive,1,0)),"")</f>
        <v/>
      </c>
      <c r="M3747" s="37" t="str">
        <f aca="false">IF(G3747=1,IF(B3747="",IF((Fin-A3747)*24&gt;SeuilFigee,1,0),IF(J3747&gt;SeuilFigee*3600,1,0)),"")</f>
        <v/>
      </c>
      <c r="N3747" s="0" t="str">
        <f aca="false">IF(G3747=1,IF(COUNTIF(H$2:H3747,H3747)=1,COUNTIF($H:$H,H3747),""),"")</f>
        <v/>
      </c>
      <c r="O3747" s="0" t="str">
        <f aca="false">IF(G3747=1,IF(COUNTIF(I$2:I3747,I3747)=1,COUNTIF($I:$I,I3747),""),"")</f>
        <v/>
      </c>
      <c r="P3747" s="38" t="str">
        <f aca="false">IF(G3747=1,IF(COUNTIFS(C$2:C3747,C3747,G$2:G3747,1)=1,COUNTIFS($C:$C,C3747,$G:$G,1)+ROW()/10000000,""),"")</f>
        <v/>
      </c>
      <c r="Q3747" s="0" t="str">
        <f aca="false">IF(K3747=1,IF(COUNTIFS(C$2:C3747,C3747,K$2:K3747,1)=1,1,0),"")</f>
        <v/>
      </c>
      <c r="R3747" s="0" t="str">
        <f aca="false">IF(M3747=1,IF(COUNTIFS(C$2:C3747,C3747,M$2:M3747,1)=1,1,0),"")</f>
        <v/>
      </c>
      <c r="S3747" s="0" t="str">
        <f aca="false">IF(L3747=1,IF(COUNTIFS(C$2:C3747,C3747,L$2:L3747,1)=1,1,0),"")</f>
        <v/>
      </c>
      <c r="T3747" s="38" t="str">
        <f aca="false">IF(N3747="","",N3747+ROW()/10000000)</f>
        <v/>
      </c>
      <c r="U3747" s="0" t="str">
        <f aca="false">IF(G3747=1,IF(B3747="",1,0),"")</f>
        <v/>
      </c>
    </row>
    <row r="3748" customFormat="false" ht="15" hidden="false" customHeight="false" outlineLevel="0" collapsed="false">
      <c r="A3748" s="35"/>
      <c r="B3748" s="35"/>
      <c r="G3748" s="0" t="str">
        <f aca="false">IF(A3748="","",IF(AND(A3748&gt;=Debut,A3748&lt;Fin),1,0))</f>
        <v/>
      </c>
      <c r="H3748" s="0" t="str">
        <f aca="false">IF(G3748=1,INT(ROUND((A3748-Debut)*86400,0)/600),"")</f>
        <v/>
      </c>
      <c r="I3748" s="0" t="str">
        <f aca="false">IF(G3748=1,INT(ROUND((A3748-Debut)*86400,0)/3600),"")</f>
        <v/>
      </c>
      <c r="J3748" s="0" t="str">
        <f aca="false">IF(OR(A3748="",B3748=""),"",ROUND((B3748-A3748)*86400,0))</f>
        <v/>
      </c>
      <c r="K3748" s="37" t="str">
        <f aca="false">IF(G3748=1,IF(COUNTIFS($C:$C,C3748,$G:$G,1,$A:$A,"&gt;="&amp;(A3748-FenetreInterm/86400),$A:$A,"&lt;="&amp;A3748)&gt;=NbInterm,1,0),"")</f>
        <v/>
      </c>
      <c r="L3748" s="37" t="str">
        <f aca="false">IF(G3748=1,IF(B3748="",0,IF(J3748&lt;SeuilFugitive,1,0)),"")</f>
        <v/>
      </c>
      <c r="M3748" s="37" t="str">
        <f aca="false">IF(G3748=1,IF(B3748="",IF((Fin-A3748)*24&gt;SeuilFigee,1,0),IF(J3748&gt;SeuilFigee*3600,1,0)),"")</f>
        <v/>
      </c>
      <c r="N3748" s="0" t="str">
        <f aca="false">IF(G3748=1,IF(COUNTIF(H$2:H3748,H3748)=1,COUNTIF($H:$H,H3748),""),"")</f>
        <v/>
      </c>
      <c r="O3748" s="0" t="str">
        <f aca="false">IF(G3748=1,IF(COUNTIF(I$2:I3748,I3748)=1,COUNTIF($I:$I,I3748),""),"")</f>
        <v/>
      </c>
      <c r="P3748" s="38" t="str">
        <f aca="false">IF(G3748=1,IF(COUNTIFS(C$2:C3748,C3748,G$2:G3748,1)=1,COUNTIFS($C:$C,C3748,$G:$G,1)+ROW()/10000000,""),"")</f>
        <v/>
      </c>
      <c r="Q3748" s="0" t="str">
        <f aca="false">IF(K3748=1,IF(COUNTIFS(C$2:C3748,C3748,K$2:K3748,1)=1,1,0),"")</f>
        <v/>
      </c>
      <c r="R3748" s="0" t="str">
        <f aca="false">IF(M3748=1,IF(COUNTIFS(C$2:C3748,C3748,M$2:M3748,1)=1,1,0),"")</f>
        <v/>
      </c>
      <c r="S3748" s="0" t="str">
        <f aca="false">IF(L3748=1,IF(COUNTIFS(C$2:C3748,C3748,L$2:L3748,1)=1,1,0),"")</f>
        <v/>
      </c>
      <c r="T3748" s="38" t="str">
        <f aca="false">IF(N3748="","",N3748+ROW()/10000000)</f>
        <v/>
      </c>
      <c r="U3748" s="0" t="str">
        <f aca="false">IF(G3748=1,IF(B3748="",1,0),"")</f>
        <v/>
      </c>
    </row>
    <row r="3749" customFormat="false" ht="15" hidden="false" customHeight="false" outlineLevel="0" collapsed="false">
      <c r="A3749" s="35"/>
      <c r="B3749" s="35"/>
      <c r="G3749" s="0" t="str">
        <f aca="false">IF(A3749="","",IF(AND(A3749&gt;=Debut,A3749&lt;Fin),1,0))</f>
        <v/>
      </c>
      <c r="H3749" s="0" t="str">
        <f aca="false">IF(G3749=1,INT(ROUND((A3749-Debut)*86400,0)/600),"")</f>
        <v/>
      </c>
      <c r="I3749" s="0" t="str">
        <f aca="false">IF(G3749=1,INT(ROUND((A3749-Debut)*86400,0)/3600),"")</f>
        <v/>
      </c>
      <c r="J3749" s="0" t="str">
        <f aca="false">IF(OR(A3749="",B3749=""),"",ROUND((B3749-A3749)*86400,0))</f>
        <v/>
      </c>
      <c r="K3749" s="37" t="str">
        <f aca="false">IF(G3749=1,IF(COUNTIFS($C:$C,C3749,$G:$G,1,$A:$A,"&gt;="&amp;(A3749-FenetreInterm/86400),$A:$A,"&lt;="&amp;A3749)&gt;=NbInterm,1,0),"")</f>
        <v/>
      </c>
      <c r="L3749" s="37" t="str">
        <f aca="false">IF(G3749=1,IF(B3749="",0,IF(J3749&lt;SeuilFugitive,1,0)),"")</f>
        <v/>
      </c>
      <c r="M3749" s="37" t="str">
        <f aca="false">IF(G3749=1,IF(B3749="",IF((Fin-A3749)*24&gt;SeuilFigee,1,0),IF(J3749&gt;SeuilFigee*3600,1,0)),"")</f>
        <v/>
      </c>
      <c r="N3749" s="0" t="str">
        <f aca="false">IF(G3749=1,IF(COUNTIF(H$2:H3749,H3749)=1,COUNTIF($H:$H,H3749),""),"")</f>
        <v/>
      </c>
      <c r="O3749" s="0" t="str">
        <f aca="false">IF(G3749=1,IF(COUNTIF(I$2:I3749,I3749)=1,COUNTIF($I:$I,I3749),""),"")</f>
        <v/>
      </c>
      <c r="P3749" s="38" t="str">
        <f aca="false">IF(G3749=1,IF(COUNTIFS(C$2:C3749,C3749,G$2:G3749,1)=1,COUNTIFS($C:$C,C3749,$G:$G,1)+ROW()/10000000,""),"")</f>
        <v/>
      </c>
      <c r="Q3749" s="0" t="str">
        <f aca="false">IF(K3749=1,IF(COUNTIFS(C$2:C3749,C3749,K$2:K3749,1)=1,1,0),"")</f>
        <v/>
      </c>
      <c r="R3749" s="0" t="str">
        <f aca="false">IF(M3749=1,IF(COUNTIFS(C$2:C3749,C3749,M$2:M3749,1)=1,1,0),"")</f>
        <v/>
      </c>
      <c r="S3749" s="0" t="str">
        <f aca="false">IF(L3749=1,IF(COUNTIFS(C$2:C3749,C3749,L$2:L3749,1)=1,1,0),"")</f>
        <v/>
      </c>
      <c r="T3749" s="38" t="str">
        <f aca="false">IF(N3749="","",N3749+ROW()/10000000)</f>
        <v/>
      </c>
      <c r="U3749" s="0" t="str">
        <f aca="false">IF(G3749=1,IF(B3749="",1,0),"")</f>
        <v/>
      </c>
    </row>
    <row r="3750" customFormat="false" ht="15" hidden="false" customHeight="false" outlineLevel="0" collapsed="false">
      <c r="A3750" s="35"/>
      <c r="B3750" s="35"/>
      <c r="G3750" s="0" t="str">
        <f aca="false">IF(A3750="","",IF(AND(A3750&gt;=Debut,A3750&lt;Fin),1,0))</f>
        <v/>
      </c>
      <c r="H3750" s="0" t="str">
        <f aca="false">IF(G3750=1,INT(ROUND((A3750-Debut)*86400,0)/600),"")</f>
        <v/>
      </c>
      <c r="I3750" s="0" t="str">
        <f aca="false">IF(G3750=1,INT(ROUND((A3750-Debut)*86400,0)/3600),"")</f>
        <v/>
      </c>
      <c r="J3750" s="0" t="str">
        <f aca="false">IF(OR(A3750="",B3750=""),"",ROUND((B3750-A3750)*86400,0))</f>
        <v/>
      </c>
      <c r="K3750" s="37" t="str">
        <f aca="false">IF(G3750=1,IF(COUNTIFS($C:$C,C3750,$G:$G,1,$A:$A,"&gt;="&amp;(A3750-FenetreInterm/86400),$A:$A,"&lt;="&amp;A3750)&gt;=NbInterm,1,0),"")</f>
        <v/>
      </c>
      <c r="L3750" s="37" t="str">
        <f aca="false">IF(G3750=1,IF(B3750="",0,IF(J3750&lt;SeuilFugitive,1,0)),"")</f>
        <v/>
      </c>
      <c r="M3750" s="37" t="str">
        <f aca="false">IF(G3750=1,IF(B3750="",IF((Fin-A3750)*24&gt;SeuilFigee,1,0),IF(J3750&gt;SeuilFigee*3600,1,0)),"")</f>
        <v/>
      </c>
      <c r="N3750" s="0" t="str">
        <f aca="false">IF(G3750=1,IF(COUNTIF(H$2:H3750,H3750)=1,COUNTIF($H:$H,H3750),""),"")</f>
        <v/>
      </c>
      <c r="O3750" s="0" t="str">
        <f aca="false">IF(G3750=1,IF(COUNTIF(I$2:I3750,I3750)=1,COUNTIF($I:$I,I3750),""),"")</f>
        <v/>
      </c>
      <c r="P3750" s="38" t="str">
        <f aca="false">IF(G3750=1,IF(COUNTIFS(C$2:C3750,C3750,G$2:G3750,1)=1,COUNTIFS($C:$C,C3750,$G:$G,1)+ROW()/10000000,""),"")</f>
        <v/>
      </c>
      <c r="Q3750" s="0" t="str">
        <f aca="false">IF(K3750=1,IF(COUNTIFS(C$2:C3750,C3750,K$2:K3750,1)=1,1,0),"")</f>
        <v/>
      </c>
      <c r="R3750" s="0" t="str">
        <f aca="false">IF(M3750=1,IF(COUNTIFS(C$2:C3750,C3750,M$2:M3750,1)=1,1,0),"")</f>
        <v/>
      </c>
      <c r="S3750" s="0" t="str">
        <f aca="false">IF(L3750=1,IF(COUNTIFS(C$2:C3750,C3750,L$2:L3750,1)=1,1,0),"")</f>
        <v/>
      </c>
      <c r="T3750" s="38" t="str">
        <f aca="false">IF(N3750="","",N3750+ROW()/10000000)</f>
        <v/>
      </c>
      <c r="U3750" s="0" t="str">
        <f aca="false">IF(G3750=1,IF(B3750="",1,0),"")</f>
        <v/>
      </c>
    </row>
    <row r="3751" customFormat="false" ht="15" hidden="false" customHeight="false" outlineLevel="0" collapsed="false">
      <c r="A3751" s="35"/>
      <c r="B3751" s="35"/>
      <c r="G3751" s="0" t="str">
        <f aca="false">IF(A3751="","",IF(AND(A3751&gt;=Debut,A3751&lt;Fin),1,0))</f>
        <v/>
      </c>
      <c r="H3751" s="0" t="str">
        <f aca="false">IF(G3751=1,INT(ROUND((A3751-Debut)*86400,0)/600),"")</f>
        <v/>
      </c>
      <c r="I3751" s="0" t="str">
        <f aca="false">IF(G3751=1,INT(ROUND((A3751-Debut)*86400,0)/3600),"")</f>
        <v/>
      </c>
      <c r="J3751" s="0" t="str">
        <f aca="false">IF(OR(A3751="",B3751=""),"",ROUND((B3751-A3751)*86400,0))</f>
        <v/>
      </c>
      <c r="K3751" s="37" t="str">
        <f aca="false">IF(G3751=1,IF(COUNTIFS($C:$C,C3751,$G:$G,1,$A:$A,"&gt;="&amp;(A3751-FenetreInterm/86400),$A:$A,"&lt;="&amp;A3751)&gt;=NbInterm,1,0),"")</f>
        <v/>
      </c>
      <c r="L3751" s="37" t="str">
        <f aca="false">IF(G3751=1,IF(B3751="",0,IF(J3751&lt;SeuilFugitive,1,0)),"")</f>
        <v/>
      </c>
      <c r="M3751" s="37" t="str">
        <f aca="false">IF(G3751=1,IF(B3751="",IF((Fin-A3751)*24&gt;SeuilFigee,1,0),IF(J3751&gt;SeuilFigee*3600,1,0)),"")</f>
        <v/>
      </c>
      <c r="N3751" s="0" t="str">
        <f aca="false">IF(G3751=1,IF(COUNTIF(H$2:H3751,H3751)=1,COUNTIF($H:$H,H3751),""),"")</f>
        <v/>
      </c>
      <c r="O3751" s="0" t="str">
        <f aca="false">IF(G3751=1,IF(COUNTIF(I$2:I3751,I3751)=1,COUNTIF($I:$I,I3751),""),"")</f>
        <v/>
      </c>
      <c r="P3751" s="38" t="str">
        <f aca="false">IF(G3751=1,IF(COUNTIFS(C$2:C3751,C3751,G$2:G3751,1)=1,COUNTIFS($C:$C,C3751,$G:$G,1)+ROW()/10000000,""),"")</f>
        <v/>
      </c>
      <c r="Q3751" s="0" t="str">
        <f aca="false">IF(K3751=1,IF(COUNTIFS(C$2:C3751,C3751,K$2:K3751,1)=1,1,0),"")</f>
        <v/>
      </c>
      <c r="R3751" s="0" t="str">
        <f aca="false">IF(M3751=1,IF(COUNTIFS(C$2:C3751,C3751,M$2:M3751,1)=1,1,0),"")</f>
        <v/>
      </c>
      <c r="S3751" s="0" t="str">
        <f aca="false">IF(L3751=1,IF(COUNTIFS(C$2:C3751,C3751,L$2:L3751,1)=1,1,0),"")</f>
        <v/>
      </c>
      <c r="T3751" s="38" t="str">
        <f aca="false">IF(N3751="","",N3751+ROW()/10000000)</f>
        <v/>
      </c>
      <c r="U3751" s="0" t="str">
        <f aca="false">IF(G3751=1,IF(B3751="",1,0),"")</f>
        <v/>
      </c>
    </row>
    <row r="3752" customFormat="false" ht="15" hidden="false" customHeight="false" outlineLevel="0" collapsed="false">
      <c r="A3752" s="35"/>
      <c r="B3752" s="35"/>
      <c r="G3752" s="0" t="str">
        <f aca="false">IF(A3752="","",IF(AND(A3752&gt;=Debut,A3752&lt;Fin),1,0))</f>
        <v/>
      </c>
      <c r="H3752" s="0" t="str">
        <f aca="false">IF(G3752=1,INT(ROUND((A3752-Debut)*86400,0)/600),"")</f>
        <v/>
      </c>
      <c r="I3752" s="0" t="str">
        <f aca="false">IF(G3752=1,INT(ROUND((A3752-Debut)*86400,0)/3600),"")</f>
        <v/>
      </c>
      <c r="J3752" s="0" t="str">
        <f aca="false">IF(OR(A3752="",B3752=""),"",ROUND((B3752-A3752)*86400,0))</f>
        <v/>
      </c>
      <c r="K3752" s="37" t="str">
        <f aca="false">IF(G3752=1,IF(COUNTIFS($C:$C,C3752,$G:$G,1,$A:$A,"&gt;="&amp;(A3752-FenetreInterm/86400),$A:$A,"&lt;="&amp;A3752)&gt;=NbInterm,1,0),"")</f>
        <v/>
      </c>
      <c r="L3752" s="37" t="str">
        <f aca="false">IF(G3752=1,IF(B3752="",0,IF(J3752&lt;SeuilFugitive,1,0)),"")</f>
        <v/>
      </c>
      <c r="M3752" s="37" t="str">
        <f aca="false">IF(G3752=1,IF(B3752="",IF((Fin-A3752)*24&gt;SeuilFigee,1,0),IF(J3752&gt;SeuilFigee*3600,1,0)),"")</f>
        <v/>
      </c>
      <c r="N3752" s="0" t="str">
        <f aca="false">IF(G3752=1,IF(COUNTIF(H$2:H3752,H3752)=1,COUNTIF($H:$H,H3752),""),"")</f>
        <v/>
      </c>
      <c r="O3752" s="0" t="str">
        <f aca="false">IF(G3752=1,IF(COUNTIF(I$2:I3752,I3752)=1,COUNTIF($I:$I,I3752),""),"")</f>
        <v/>
      </c>
      <c r="P3752" s="38" t="str">
        <f aca="false">IF(G3752=1,IF(COUNTIFS(C$2:C3752,C3752,G$2:G3752,1)=1,COUNTIFS($C:$C,C3752,$G:$G,1)+ROW()/10000000,""),"")</f>
        <v/>
      </c>
      <c r="Q3752" s="0" t="str">
        <f aca="false">IF(K3752=1,IF(COUNTIFS(C$2:C3752,C3752,K$2:K3752,1)=1,1,0),"")</f>
        <v/>
      </c>
      <c r="R3752" s="0" t="str">
        <f aca="false">IF(M3752=1,IF(COUNTIFS(C$2:C3752,C3752,M$2:M3752,1)=1,1,0),"")</f>
        <v/>
      </c>
      <c r="S3752" s="0" t="str">
        <f aca="false">IF(L3752=1,IF(COUNTIFS(C$2:C3752,C3752,L$2:L3752,1)=1,1,0),"")</f>
        <v/>
      </c>
      <c r="T3752" s="38" t="str">
        <f aca="false">IF(N3752="","",N3752+ROW()/10000000)</f>
        <v/>
      </c>
      <c r="U3752" s="0" t="str">
        <f aca="false">IF(G3752=1,IF(B3752="",1,0),"")</f>
        <v/>
      </c>
    </row>
    <row r="3753" customFormat="false" ht="15" hidden="false" customHeight="false" outlineLevel="0" collapsed="false">
      <c r="A3753" s="35"/>
      <c r="B3753" s="35"/>
      <c r="G3753" s="0" t="str">
        <f aca="false">IF(A3753="","",IF(AND(A3753&gt;=Debut,A3753&lt;Fin),1,0))</f>
        <v/>
      </c>
      <c r="H3753" s="0" t="str">
        <f aca="false">IF(G3753=1,INT(ROUND((A3753-Debut)*86400,0)/600),"")</f>
        <v/>
      </c>
      <c r="I3753" s="0" t="str">
        <f aca="false">IF(G3753=1,INT(ROUND((A3753-Debut)*86400,0)/3600),"")</f>
        <v/>
      </c>
      <c r="J3753" s="0" t="str">
        <f aca="false">IF(OR(A3753="",B3753=""),"",ROUND((B3753-A3753)*86400,0))</f>
        <v/>
      </c>
      <c r="K3753" s="37" t="str">
        <f aca="false">IF(G3753=1,IF(COUNTIFS($C:$C,C3753,$G:$G,1,$A:$A,"&gt;="&amp;(A3753-FenetreInterm/86400),$A:$A,"&lt;="&amp;A3753)&gt;=NbInterm,1,0),"")</f>
        <v/>
      </c>
      <c r="L3753" s="37" t="str">
        <f aca="false">IF(G3753=1,IF(B3753="",0,IF(J3753&lt;SeuilFugitive,1,0)),"")</f>
        <v/>
      </c>
      <c r="M3753" s="37" t="str">
        <f aca="false">IF(G3753=1,IF(B3753="",IF((Fin-A3753)*24&gt;SeuilFigee,1,0),IF(J3753&gt;SeuilFigee*3600,1,0)),"")</f>
        <v/>
      </c>
      <c r="N3753" s="0" t="str">
        <f aca="false">IF(G3753=1,IF(COUNTIF(H$2:H3753,H3753)=1,COUNTIF($H:$H,H3753),""),"")</f>
        <v/>
      </c>
      <c r="O3753" s="0" t="str">
        <f aca="false">IF(G3753=1,IF(COUNTIF(I$2:I3753,I3753)=1,COUNTIF($I:$I,I3753),""),"")</f>
        <v/>
      </c>
      <c r="P3753" s="38" t="str">
        <f aca="false">IF(G3753=1,IF(COUNTIFS(C$2:C3753,C3753,G$2:G3753,1)=1,COUNTIFS($C:$C,C3753,$G:$G,1)+ROW()/10000000,""),"")</f>
        <v/>
      </c>
      <c r="Q3753" s="0" t="str">
        <f aca="false">IF(K3753=1,IF(COUNTIFS(C$2:C3753,C3753,K$2:K3753,1)=1,1,0),"")</f>
        <v/>
      </c>
      <c r="R3753" s="0" t="str">
        <f aca="false">IF(M3753=1,IF(COUNTIFS(C$2:C3753,C3753,M$2:M3753,1)=1,1,0),"")</f>
        <v/>
      </c>
      <c r="S3753" s="0" t="str">
        <f aca="false">IF(L3753=1,IF(COUNTIFS(C$2:C3753,C3753,L$2:L3753,1)=1,1,0),"")</f>
        <v/>
      </c>
      <c r="T3753" s="38" t="str">
        <f aca="false">IF(N3753="","",N3753+ROW()/10000000)</f>
        <v/>
      </c>
      <c r="U3753" s="0" t="str">
        <f aca="false">IF(G3753=1,IF(B3753="",1,0),"")</f>
        <v/>
      </c>
    </row>
    <row r="3754" customFormat="false" ht="15" hidden="false" customHeight="false" outlineLevel="0" collapsed="false">
      <c r="A3754" s="35"/>
      <c r="B3754" s="35"/>
      <c r="G3754" s="0" t="str">
        <f aca="false">IF(A3754="","",IF(AND(A3754&gt;=Debut,A3754&lt;Fin),1,0))</f>
        <v/>
      </c>
      <c r="H3754" s="0" t="str">
        <f aca="false">IF(G3754=1,INT(ROUND((A3754-Debut)*86400,0)/600),"")</f>
        <v/>
      </c>
      <c r="I3754" s="0" t="str">
        <f aca="false">IF(G3754=1,INT(ROUND((A3754-Debut)*86400,0)/3600),"")</f>
        <v/>
      </c>
      <c r="J3754" s="0" t="str">
        <f aca="false">IF(OR(A3754="",B3754=""),"",ROUND((B3754-A3754)*86400,0))</f>
        <v/>
      </c>
      <c r="K3754" s="37" t="str">
        <f aca="false">IF(G3754=1,IF(COUNTIFS($C:$C,C3754,$G:$G,1,$A:$A,"&gt;="&amp;(A3754-FenetreInterm/86400),$A:$A,"&lt;="&amp;A3754)&gt;=NbInterm,1,0),"")</f>
        <v/>
      </c>
      <c r="L3754" s="37" t="str">
        <f aca="false">IF(G3754=1,IF(B3754="",0,IF(J3754&lt;SeuilFugitive,1,0)),"")</f>
        <v/>
      </c>
      <c r="M3754" s="37" t="str">
        <f aca="false">IF(G3754=1,IF(B3754="",IF((Fin-A3754)*24&gt;SeuilFigee,1,0),IF(J3754&gt;SeuilFigee*3600,1,0)),"")</f>
        <v/>
      </c>
      <c r="N3754" s="0" t="str">
        <f aca="false">IF(G3754=1,IF(COUNTIF(H$2:H3754,H3754)=1,COUNTIF($H:$H,H3754),""),"")</f>
        <v/>
      </c>
      <c r="O3754" s="0" t="str">
        <f aca="false">IF(G3754=1,IF(COUNTIF(I$2:I3754,I3754)=1,COUNTIF($I:$I,I3754),""),"")</f>
        <v/>
      </c>
      <c r="P3754" s="38" t="str">
        <f aca="false">IF(G3754=1,IF(COUNTIFS(C$2:C3754,C3754,G$2:G3754,1)=1,COUNTIFS($C:$C,C3754,$G:$G,1)+ROW()/10000000,""),"")</f>
        <v/>
      </c>
      <c r="Q3754" s="0" t="str">
        <f aca="false">IF(K3754=1,IF(COUNTIFS(C$2:C3754,C3754,K$2:K3754,1)=1,1,0),"")</f>
        <v/>
      </c>
      <c r="R3754" s="0" t="str">
        <f aca="false">IF(M3754=1,IF(COUNTIFS(C$2:C3754,C3754,M$2:M3754,1)=1,1,0),"")</f>
        <v/>
      </c>
      <c r="S3754" s="0" t="str">
        <f aca="false">IF(L3754=1,IF(COUNTIFS(C$2:C3754,C3754,L$2:L3754,1)=1,1,0),"")</f>
        <v/>
      </c>
      <c r="T3754" s="38" t="str">
        <f aca="false">IF(N3754="","",N3754+ROW()/10000000)</f>
        <v/>
      </c>
      <c r="U3754" s="0" t="str">
        <f aca="false">IF(G3754=1,IF(B3754="",1,0),"")</f>
        <v/>
      </c>
    </row>
    <row r="3755" customFormat="false" ht="15" hidden="false" customHeight="false" outlineLevel="0" collapsed="false">
      <c r="A3755" s="35"/>
      <c r="B3755" s="35"/>
      <c r="G3755" s="0" t="str">
        <f aca="false">IF(A3755="","",IF(AND(A3755&gt;=Debut,A3755&lt;Fin),1,0))</f>
        <v/>
      </c>
      <c r="H3755" s="0" t="str">
        <f aca="false">IF(G3755=1,INT(ROUND((A3755-Debut)*86400,0)/600),"")</f>
        <v/>
      </c>
      <c r="I3755" s="0" t="str">
        <f aca="false">IF(G3755=1,INT(ROUND((A3755-Debut)*86400,0)/3600),"")</f>
        <v/>
      </c>
      <c r="J3755" s="0" t="str">
        <f aca="false">IF(OR(A3755="",B3755=""),"",ROUND((B3755-A3755)*86400,0))</f>
        <v/>
      </c>
      <c r="K3755" s="37" t="str">
        <f aca="false">IF(G3755=1,IF(COUNTIFS($C:$C,C3755,$G:$G,1,$A:$A,"&gt;="&amp;(A3755-FenetreInterm/86400),$A:$A,"&lt;="&amp;A3755)&gt;=NbInterm,1,0),"")</f>
        <v/>
      </c>
      <c r="L3755" s="37" t="str">
        <f aca="false">IF(G3755=1,IF(B3755="",0,IF(J3755&lt;SeuilFugitive,1,0)),"")</f>
        <v/>
      </c>
      <c r="M3755" s="37" t="str">
        <f aca="false">IF(G3755=1,IF(B3755="",IF((Fin-A3755)*24&gt;SeuilFigee,1,0),IF(J3755&gt;SeuilFigee*3600,1,0)),"")</f>
        <v/>
      </c>
      <c r="N3755" s="0" t="str">
        <f aca="false">IF(G3755=1,IF(COUNTIF(H$2:H3755,H3755)=1,COUNTIF($H:$H,H3755),""),"")</f>
        <v/>
      </c>
      <c r="O3755" s="0" t="str">
        <f aca="false">IF(G3755=1,IF(COUNTIF(I$2:I3755,I3755)=1,COUNTIF($I:$I,I3755),""),"")</f>
        <v/>
      </c>
      <c r="P3755" s="38" t="str">
        <f aca="false">IF(G3755=1,IF(COUNTIFS(C$2:C3755,C3755,G$2:G3755,1)=1,COUNTIFS($C:$C,C3755,$G:$G,1)+ROW()/10000000,""),"")</f>
        <v/>
      </c>
      <c r="Q3755" s="0" t="str">
        <f aca="false">IF(K3755=1,IF(COUNTIFS(C$2:C3755,C3755,K$2:K3755,1)=1,1,0),"")</f>
        <v/>
      </c>
      <c r="R3755" s="0" t="str">
        <f aca="false">IF(M3755=1,IF(COUNTIFS(C$2:C3755,C3755,M$2:M3755,1)=1,1,0),"")</f>
        <v/>
      </c>
      <c r="S3755" s="0" t="str">
        <f aca="false">IF(L3755=1,IF(COUNTIFS(C$2:C3755,C3755,L$2:L3755,1)=1,1,0),"")</f>
        <v/>
      </c>
      <c r="T3755" s="38" t="str">
        <f aca="false">IF(N3755="","",N3755+ROW()/10000000)</f>
        <v/>
      </c>
      <c r="U3755" s="0" t="str">
        <f aca="false">IF(G3755=1,IF(B3755="",1,0),"")</f>
        <v/>
      </c>
    </row>
    <row r="3756" customFormat="false" ht="15" hidden="false" customHeight="false" outlineLevel="0" collapsed="false">
      <c r="A3756" s="35"/>
      <c r="B3756" s="35"/>
      <c r="G3756" s="0" t="str">
        <f aca="false">IF(A3756="","",IF(AND(A3756&gt;=Debut,A3756&lt;Fin),1,0))</f>
        <v/>
      </c>
      <c r="H3756" s="0" t="str">
        <f aca="false">IF(G3756=1,INT(ROUND((A3756-Debut)*86400,0)/600),"")</f>
        <v/>
      </c>
      <c r="I3756" s="0" t="str">
        <f aca="false">IF(G3756=1,INT(ROUND((A3756-Debut)*86400,0)/3600),"")</f>
        <v/>
      </c>
      <c r="J3756" s="0" t="str">
        <f aca="false">IF(OR(A3756="",B3756=""),"",ROUND((B3756-A3756)*86400,0))</f>
        <v/>
      </c>
      <c r="K3756" s="37" t="str">
        <f aca="false">IF(G3756=1,IF(COUNTIFS($C:$C,C3756,$G:$G,1,$A:$A,"&gt;="&amp;(A3756-FenetreInterm/86400),$A:$A,"&lt;="&amp;A3756)&gt;=NbInterm,1,0),"")</f>
        <v/>
      </c>
      <c r="L3756" s="37" t="str">
        <f aca="false">IF(G3756=1,IF(B3756="",0,IF(J3756&lt;SeuilFugitive,1,0)),"")</f>
        <v/>
      </c>
      <c r="M3756" s="37" t="str">
        <f aca="false">IF(G3756=1,IF(B3756="",IF((Fin-A3756)*24&gt;SeuilFigee,1,0),IF(J3756&gt;SeuilFigee*3600,1,0)),"")</f>
        <v/>
      </c>
      <c r="N3756" s="0" t="str">
        <f aca="false">IF(G3756=1,IF(COUNTIF(H$2:H3756,H3756)=1,COUNTIF($H:$H,H3756),""),"")</f>
        <v/>
      </c>
      <c r="O3756" s="0" t="str">
        <f aca="false">IF(G3756=1,IF(COUNTIF(I$2:I3756,I3756)=1,COUNTIF($I:$I,I3756),""),"")</f>
        <v/>
      </c>
      <c r="P3756" s="38" t="str">
        <f aca="false">IF(G3756=1,IF(COUNTIFS(C$2:C3756,C3756,G$2:G3756,1)=1,COUNTIFS($C:$C,C3756,$G:$G,1)+ROW()/10000000,""),"")</f>
        <v/>
      </c>
      <c r="Q3756" s="0" t="str">
        <f aca="false">IF(K3756=1,IF(COUNTIFS(C$2:C3756,C3756,K$2:K3756,1)=1,1,0),"")</f>
        <v/>
      </c>
      <c r="R3756" s="0" t="str">
        <f aca="false">IF(M3756=1,IF(COUNTIFS(C$2:C3756,C3756,M$2:M3756,1)=1,1,0),"")</f>
        <v/>
      </c>
      <c r="S3756" s="0" t="str">
        <f aca="false">IF(L3756=1,IF(COUNTIFS(C$2:C3756,C3756,L$2:L3756,1)=1,1,0),"")</f>
        <v/>
      </c>
      <c r="T3756" s="38" t="str">
        <f aca="false">IF(N3756="","",N3756+ROW()/10000000)</f>
        <v/>
      </c>
      <c r="U3756" s="0" t="str">
        <f aca="false">IF(G3756=1,IF(B3756="",1,0),"")</f>
        <v/>
      </c>
    </row>
    <row r="3757" customFormat="false" ht="15" hidden="false" customHeight="false" outlineLevel="0" collapsed="false">
      <c r="A3757" s="35"/>
      <c r="B3757" s="35"/>
      <c r="G3757" s="0" t="str">
        <f aca="false">IF(A3757="","",IF(AND(A3757&gt;=Debut,A3757&lt;Fin),1,0))</f>
        <v/>
      </c>
      <c r="H3757" s="0" t="str">
        <f aca="false">IF(G3757=1,INT(ROUND((A3757-Debut)*86400,0)/600),"")</f>
        <v/>
      </c>
      <c r="I3757" s="0" t="str">
        <f aca="false">IF(G3757=1,INT(ROUND((A3757-Debut)*86400,0)/3600),"")</f>
        <v/>
      </c>
      <c r="J3757" s="0" t="str">
        <f aca="false">IF(OR(A3757="",B3757=""),"",ROUND((B3757-A3757)*86400,0))</f>
        <v/>
      </c>
      <c r="K3757" s="37" t="str">
        <f aca="false">IF(G3757=1,IF(COUNTIFS($C:$C,C3757,$G:$G,1,$A:$A,"&gt;="&amp;(A3757-FenetreInterm/86400),$A:$A,"&lt;="&amp;A3757)&gt;=NbInterm,1,0),"")</f>
        <v/>
      </c>
      <c r="L3757" s="37" t="str">
        <f aca="false">IF(G3757=1,IF(B3757="",0,IF(J3757&lt;SeuilFugitive,1,0)),"")</f>
        <v/>
      </c>
      <c r="M3757" s="37" t="str">
        <f aca="false">IF(G3757=1,IF(B3757="",IF((Fin-A3757)*24&gt;SeuilFigee,1,0),IF(J3757&gt;SeuilFigee*3600,1,0)),"")</f>
        <v/>
      </c>
      <c r="N3757" s="0" t="str">
        <f aca="false">IF(G3757=1,IF(COUNTIF(H$2:H3757,H3757)=1,COUNTIF($H:$H,H3757),""),"")</f>
        <v/>
      </c>
      <c r="O3757" s="0" t="str">
        <f aca="false">IF(G3757=1,IF(COUNTIF(I$2:I3757,I3757)=1,COUNTIF($I:$I,I3757),""),"")</f>
        <v/>
      </c>
      <c r="P3757" s="38" t="str">
        <f aca="false">IF(G3757=1,IF(COUNTIFS(C$2:C3757,C3757,G$2:G3757,1)=1,COUNTIFS($C:$C,C3757,$G:$G,1)+ROW()/10000000,""),"")</f>
        <v/>
      </c>
      <c r="Q3757" s="0" t="str">
        <f aca="false">IF(K3757=1,IF(COUNTIFS(C$2:C3757,C3757,K$2:K3757,1)=1,1,0),"")</f>
        <v/>
      </c>
      <c r="R3757" s="0" t="str">
        <f aca="false">IF(M3757=1,IF(COUNTIFS(C$2:C3757,C3757,M$2:M3757,1)=1,1,0),"")</f>
        <v/>
      </c>
      <c r="S3757" s="0" t="str">
        <f aca="false">IF(L3757=1,IF(COUNTIFS(C$2:C3757,C3757,L$2:L3757,1)=1,1,0),"")</f>
        <v/>
      </c>
      <c r="T3757" s="38" t="str">
        <f aca="false">IF(N3757="","",N3757+ROW()/10000000)</f>
        <v/>
      </c>
      <c r="U3757" s="0" t="str">
        <f aca="false">IF(G3757=1,IF(B3757="",1,0),"")</f>
        <v/>
      </c>
    </row>
    <row r="3758" customFormat="false" ht="15" hidden="false" customHeight="false" outlineLevel="0" collapsed="false">
      <c r="A3758" s="35"/>
      <c r="B3758" s="35"/>
      <c r="G3758" s="0" t="str">
        <f aca="false">IF(A3758="","",IF(AND(A3758&gt;=Debut,A3758&lt;Fin),1,0))</f>
        <v/>
      </c>
      <c r="H3758" s="0" t="str">
        <f aca="false">IF(G3758=1,INT(ROUND((A3758-Debut)*86400,0)/600),"")</f>
        <v/>
      </c>
      <c r="I3758" s="0" t="str">
        <f aca="false">IF(G3758=1,INT(ROUND((A3758-Debut)*86400,0)/3600),"")</f>
        <v/>
      </c>
      <c r="J3758" s="0" t="str">
        <f aca="false">IF(OR(A3758="",B3758=""),"",ROUND((B3758-A3758)*86400,0))</f>
        <v/>
      </c>
      <c r="K3758" s="37" t="str">
        <f aca="false">IF(G3758=1,IF(COUNTIFS($C:$C,C3758,$G:$G,1,$A:$A,"&gt;="&amp;(A3758-FenetreInterm/86400),$A:$A,"&lt;="&amp;A3758)&gt;=NbInterm,1,0),"")</f>
        <v/>
      </c>
      <c r="L3758" s="37" t="str">
        <f aca="false">IF(G3758=1,IF(B3758="",0,IF(J3758&lt;SeuilFugitive,1,0)),"")</f>
        <v/>
      </c>
      <c r="M3758" s="37" t="str">
        <f aca="false">IF(G3758=1,IF(B3758="",IF((Fin-A3758)*24&gt;SeuilFigee,1,0),IF(J3758&gt;SeuilFigee*3600,1,0)),"")</f>
        <v/>
      </c>
      <c r="N3758" s="0" t="str">
        <f aca="false">IF(G3758=1,IF(COUNTIF(H$2:H3758,H3758)=1,COUNTIF($H:$H,H3758),""),"")</f>
        <v/>
      </c>
      <c r="O3758" s="0" t="str">
        <f aca="false">IF(G3758=1,IF(COUNTIF(I$2:I3758,I3758)=1,COUNTIF($I:$I,I3758),""),"")</f>
        <v/>
      </c>
      <c r="P3758" s="38" t="str">
        <f aca="false">IF(G3758=1,IF(COUNTIFS(C$2:C3758,C3758,G$2:G3758,1)=1,COUNTIFS($C:$C,C3758,$G:$G,1)+ROW()/10000000,""),"")</f>
        <v/>
      </c>
      <c r="Q3758" s="0" t="str">
        <f aca="false">IF(K3758=1,IF(COUNTIFS(C$2:C3758,C3758,K$2:K3758,1)=1,1,0),"")</f>
        <v/>
      </c>
      <c r="R3758" s="0" t="str">
        <f aca="false">IF(M3758=1,IF(COUNTIFS(C$2:C3758,C3758,M$2:M3758,1)=1,1,0),"")</f>
        <v/>
      </c>
      <c r="S3758" s="0" t="str">
        <f aca="false">IF(L3758=1,IF(COUNTIFS(C$2:C3758,C3758,L$2:L3758,1)=1,1,0),"")</f>
        <v/>
      </c>
      <c r="T3758" s="38" t="str">
        <f aca="false">IF(N3758="","",N3758+ROW()/10000000)</f>
        <v/>
      </c>
      <c r="U3758" s="0" t="str">
        <f aca="false">IF(G3758=1,IF(B3758="",1,0),"")</f>
        <v/>
      </c>
    </row>
    <row r="3759" customFormat="false" ht="15" hidden="false" customHeight="false" outlineLevel="0" collapsed="false">
      <c r="A3759" s="35"/>
      <c r="B3759" s="35"/>
      <c r="G3759" s="0" t="str">
        <f aca="false">IF(A3759="","",IF(AND(A3759&gt;=Debut,A3759&lt;Fin),1,0))</f>
        <v/>
      </c>
      <c r="H3759" s="0" t="str">
        <f aca="false">IF(G3759=1,INT(ROUND((A3759-Debut)*86400,0)/600),"")</f>
        <v/>
      </c>
      <c r="I3759" s="0" t="str">
        <f aca="false">IF(G3759=1,INT(ROUND((A3759-Debut)*86400,0)/3600),"")</f>
        <v/>
      </c>
      <c r="J3759" s="0" t="str">
        <f aca="false">IF(OR(A3759="",B3759=""),"",ROUND((B3759-A3759)*86400,0))</f>
        <v/>
      </c>
      <c r="K3759" s="37" t="str">
        <f aca="false">IF(G3759=1,IF(COUNTIFS($C:$C,C3759,$G:$G,1,$A:$A,"&gt;="&amp;(A3759-FenetreInterm/86400),$A:$A,"&lt;="&amp;A3759)&gt;=NbInterm,1,0),"")</f>
        <v/>
      </c>
      <c r="L3759" s="37" t="str">
        <f aca="false">IF(G3759=1,IF(B3759="",0,IF(J3759&lt;SeuilFugitive,1,0)),"")</f>
        <v/>
      </c>
      <c r="M3759" s="37" t="str">
        <f aca="false">IF(G3759=1,IF(B3759="",IF((Fin-A3759)*24&gt;SeuilFigee,1,0),IF(J3759&gt;SeuilFigee*3600,1,0)),"")</f>
        <v/>
      </c>
      <c r="N3759" s="0" t="str">
        <f aca="false">IF(G3759=1,IF(COUNTIF(H$2:H3759,H3759)=1,COUNTIF($H:$H,H3759),""),"")</f>
        <v/>
      </c>
      <c r="O3759" s="0" t="str">
        <f aca="false">IF(G3759=1,IF(COUNTIF(I$2:I3759,I3759)=1,COUNTIF($I:$I,I3759),""),"")</f>
        <v/>
      </c>
      <c r="P3759" s="38" t="str">
        <f aca="false">IF(G3759=1,IF(COUNTIFS(C$2:C3759,C3759,G$2:G3759,1)=1,COUNTIFS($C:$C,C3759,$G:$G,1)+ROW()/10000000,""),"")</f>
        <v/>
      </c>
      <c r="Q3759" s="0" t="str">
        <f aca="false">IF(K3759=1,IF(COUNTIFS(C$2:C3759,C3759,K$2:K3759,1)=1,1,0),"")</f>
        <v/>
      </c>
      <c r="R3759" s="0" t="str">
        <f aca="false">IF(M3759=1,IF(COUNTIFS(C$2:C3759,C3759,M$2:M3759,1)=1,1,0),"")</f>
        <v/>
      </c>
      <c r="S3759" s="0" t="str">
        <f aca="false">IF(L3759=1,IF(COUNTIFS(C$2:C3759,C3759,L$2:L3759,1)=1,1,0),"")</f>
        <v/>
      </c>
      <c r="T3759" s="38" t="str">
        <f aca="false">IF(N3759="","",N3759+ROW()/10000000)</f>
        <v/>
      </c>
      <c r="U3759" s="0" t="str">
        <f aca="false">IF(G3759=1,IF(B3759="",1,0),"")</f>
        <v/>
      </c>
    </row>
    <row r="3760" customFormat="false" ht="15" hidden="false" customHeight="false" outlineLevel="0" collapsed="false">
      <c r="A3760" s="35"/>
      <c r="B3760" s="35"/>
      <c r="G3760" s="0" t="str">
        <f aca="false">IF(A3760="","",IF(AND(A3760&gt;=Debut,A3760&lt;Fin),1,0))</f>
        <v/>
      </c>
      <c r="H3760" s="0" t="str">
        <f aca="false">IF(G3760=1,INT(ROUND((A3760-Debut)*86400,0)/600),"")</f>
        <v/>
      </c>
      <c r="I3760" s="0" t="str">
        <f aca="false">IF(G3760=1,INT(ROUND((A3760-Debut)*86400,0)/3600),"")</f>
        <v/>
      </c>
      <c r="J3760" s="0" t="str">
        <f aca="false">IF(OR(A3760="",B3760=""),"",ROUND((B3760-A3760)*86400,0))</f>
        <v/>
      </c>
      <c r="K3760" s="37" t="str">
        <f aca="false">IF(G3760=1,IF(COUNTIFS($C:$C,C3760,$G:$G,1,$A:$A,"&gt;="&amp;(A3760-FenetreInterm/86400),$A:$A,"&lt;="&amp;A3760)&gt;=NbInterm,1,0),"")</f>
        <v/>
      </c>
      <c r="L3760" s="37" t="str">
        <f aca="false">IF(G3760=1,IF(B3760="",0,IF(J3760&lt;SeuilFugitive,1,0)),"")</f>
        <v/>
      </c>
      <c r="M3760" s="37" t="str">
        <f aca="false">IF(G3760=1,IF(B3760="",IF((Fin-A3760)*24&gt;SeuilFigee,1,0),IF(J3760&gt;SeuilFigee*3600,1,0)),"")</f>
        <v/>
      </c>
      <c r="N3760" s="0" t="str">
        <f aca="false">IF(G3760=1,IF(COUNTIF(H$2:H3760,H3760)=1,COUNTIF($H:$H,H3760),""),"")</f>
        <v/>
      </c>
      <c r="O3760" s="0" t="str">
        <f aca="false">IF(G3760=1,IF(COUNTIF(I$2:I3760,I3760)=1,COUNTIF($I:$I,I3760),""),"")</f>
        <v/>
      </c>
      <c r="P3760" s="38" t="str">
        <f aca="false">IF(G3760=1,IF(COUNTIFS(C$2:C3760,C3760,G$2:G3760,1)=1,COUNTIFS($C:$C,C3760,$G:$G,1)+ROW()/10000000,""),"")</f>
        <v/>
      </c>
      <c r="Q3760" s="0" t="str">
        <f aca="false">IF(K3760=1,IF(COUNTIFS(C$2:C3760,C3760,K$2:K3760,1)=1,1,0),"")</f>
        <v/>
      </c>
      <c r="R3760" s="0" t="str">
        <f aca="false">IF(M3760=1,IF(COUNTIFS(C$2:C3760,C3760,M$2:M3760,1)=1,1,0),"")</f>
        <v/>
      </c>
      <c r="S3760" s="0" t="str">
        <f aca="false">IF(L3760=1,IF(COUNTIFS(C$2:C3760,C3760,L$2:L3760,1)=1,1,0),"")</f>
        <v/>
      </c>
      <c r="T3760" s="38" t="str">
        <f aca="false">IF(N3760="","",N3760+ROW()/10000000)</f>
        <v/>
      </c>
      <c r="U3760" s="0" t="str">
        <f aca="false">IF(G3760=1,IF(B3760="",1,0),"")</f>
        <v/>
      </c>
    </row>
    <row r="3761" customFormat="false" ht="15" hidden="false" customHeight="false" outlineLevel="0" collapsed="false">
      <c r="A3761" s="35"/>
      <c r="B3761" s="35"/>
      <c r="G3761" s="0" t="str">
        <f aca="false">IF(A3761="","",IF(AND(A3761&gt;=Debut,A3761&lt;Fin),1,0))</f>
        <v/>
      </c>
      <c r="H3761" s="0" t="str">
        <f aca="false">IF(G3761=1,INT(ROUND((A3761-Debut)*86400,0)/600),"")</f>
        <v/>
      </c>
      <c r="I3761" s="0" t="str">
        <f aca="false">IF(G3761=1,INT(ROUND((A3761-Debut)*86400,0)/3600),"")</f>
        <v/>
      </c>
      <c r="J3761" s="0" t="str">
        <f aca="false">IF(OR(A3761="",B3761=""),"",ROUND((B3761-A3761)*86400,0))</f>
        <v/>
      </c>
      <c r="K3761" s="37" t="str">
        <f aca="false">IF(G3761=1,IF(COUNTIFS($C:$C,C3761,$G:$G,1,$A:$A,"&gt;="&amp;(A3761-FenetreInterm/86400),$A:$A,"&lt;="&amp;A3761)&gt;=NbInterm,1,0),"")</f>
        <v/>
      </c>
      <c r="L3761" s="37" t="str">
        <f aca="false">IF(G3761=1,IF(B3761="",0,IF(J3761&lt;SeuilFugitive,1,0)),"")</f>
        <v/>
      </c>
      <c r="M3761" s="37" t="str">
        <f aca="false">IF(G3761=1,IF(B3761="",IF((Fin-A3761)*24&gt;SeuilFigee,1,0),IF(J3761&gt;SeuilFigee*3600,1,0)),"")</f>
        <v/>
      </c>
      <c r="N3761" s="0" t="str">
        <f aca="false">IF(G3761=1,IF(COUNTIF(H$2:H3761,H3761)=1,COUNTIF($H:$H,H3761),""),"")</f>
        <v/>
      </c>
      <c r="O3761" s="0" t="str">
        <f aca="false">IF(G3761=1,IF(COUNTIF(I$2:I3761,I3761)=1,COUNTIF($I:$I,I3761),""),"")</f>
        <v/>
      </c>
      <c r="P3761" s="38" t="str">
        <f aca="false">IF(G3761=1,IF(COUNTIFS(C$2:C3761,C3761,G$2:G3761,1)=1,COUNTIFS($C:$C,C3761,$G:$G,1)+ROW()/10000000,""),"")</f>
        <v/>
      </c>
      <c r="Q3761" s="0" t="str">
        <f aca="false">IF(K3761=1,IF(COUNTIFS(C$2:C3761,C3761,K$2:K3761,1)=1,1,0),"")</f>
        <v/>
      </c>
      <c r="R3761" s="0" t="str">
        <f aca="false">IF(M3761=1,IF(COUNTIFS(C$2:C3761,C3761,M$2:M3761,1)=1,1,0),"")</f>
        <v/>
      </c>
      <c r="S3761" s="0" t="str">
        <f aca="false">IF(L3761=1,IF(COUNTIFS(C$2:C3761,C3761,L$2:L3761,1)=1,1,0),"")</f>
        <v/>
      </c>
      <c r="T3761" s="38" t="str">
        <f aca="false">IF(N3761="","",N3761+ROW()/10000000)</f>
        <v/>
      </c>
      <c r="U3761" s="0" t="str">
        <f aca="false">IF(G3761=1,IF(B3761="",1,0),"")</f>
        <v/>
      </c>
    </row>
    <row r="3762" customFormat="false" ht="15" hidden="false" customHeight="false" outlineLevel="0" collapsed="false">
      <c r="A3762" s="35"/>
      <c r="B3762" s="35"/>
      <c r="G3762" s="0" t="str">
        <f aca="false">IF(A3762="","",IF(AND(A3762&gt;=Debut,A3762&lt;Fin),1,0))</f>
        <v/>
      </c>
      <c r="H3762" s="0" t="str">
        <f aca="false">IF(G3762=1,INT(ROUND((A3762-Debut)*86400,0)/600),"")</f>
        <v/>
      </c>
      <c r="I3762" s="0" t="str">
        <f aca="false">IF(G3762=1,INT(ROUND((A3762-Debut)*86400,0)/3600),"")</f>
        <v/>
      </c>
      <c r="J3762" s="0" t="str">
        <f aca="false">IF(OR(A3762="",B3762=""),"",ROUND((B3762-A3762)*86400,0))</f>
        <v/>
      </c>
      <c r="K3762" s="37" t="str">
        <f aca="false">IF(G3762=1,IF(COUNTIFS($C:$C,C3762,$G:$G,1,$A:$A,"&gt;="&amp;(A3762-FenetreInterm/86400),$A:$A,"&lt;="&amp;A3762)&gt;=NbInterm,1,0),"")</f>
        <v/>
      </c>
      <c r="L3762" s="37" t="str">
        <f aca="false">IF(G3762=1,IF(B3762="",0,IF(J3762&lt;SeuilFugitive,1,0)),"")</f>
        <v/>
      </c>
      <c r="M3762" s="37" t="str">
        <f aca="false">IF(G3762=1,IF(B3762="",IF((Fin-A3762)*24&gt;SeuilFigee,1,0),IF(J3762&gt;SeuilFigee*3600,1,0)),"")</f>
        <v/>
      </c>
      <c r="N3762" s="0" t="str">
        <f aca="false">IF(G3762=1,IF(COUNTIF(H$2:H3762,H3762)=1,COUNTIF($H:$H,H3762),""),"")</f>
        <v/>
      </c>
      <c r="O3762" s="0" t="str">
        <f aca="false">IF(G3762=1,IF(COUNTIF(I$2:I3762,I3762)=1,COUNTIF($I:$I,I3762),""),"")</f>
        <v/>
      </c>
      <c r="P3762" s="38" t="str">
        <f aca="false">IF(G3762=1,IF(COUNTIFS(C$2:C3762,C3762,G$2:G3762,1)=1,COUNTIFS($C:$C,C3762,$G:$G,1)+ROW()/10000000,""),"")</f>
        <v/>
      </c>
      <c r="Q3762" s="0" t="str">
        <f aca="false">IF(K3762=1,IF(COUNTIFS(C$2:C3762,C3762,K$2:K3762,1)=1,1,0),"")</f>
        <v/>
      </c>
      <c r="R3762" s="0" t="str">
        <f aca="false">IF(M3762=1,IF(COUNTIFS(C$2:C3762,C3762,M$2:M3762,1)=1,1,0),"")</f>
        <v/>
      </c>
      <c r="S3762" s="0" t="str">
        <f aca="false">IF(L3762=1,IF(COUNTIFS(C$2:C3762,C3762,L$2:L3762,1)=1,1,0),"")</f>
        <v/>
      </c>
      <c r="T3762" s="38" t="str">
        <f aca="false">IF(N3762="","",N3762+ROW()/10000000)</f>
        <v/>
      </c>
      <c r="U3762" s="0" t="str">
        <f aca="false">IF(G3762=1,IF(B3762="",1,0),"")</f>
        <v/>
      </c>
    </row>
    <row r="3763" customFormat="false" ht="15" hidden="false" customHeight="false" outlineLevel="0" collapsed="false">
      <c r="A3763" s="35"/>
      <c r="B3763" s="35"/>
      <c r="G3763" s="0" t="str">
        <f aca="false">IF(A3763="","",IF(AND(A3763&gt;=Debut,A3763&lt;Fin),1,0))</f>
        <v/>
      </c>
      <c r="H3763" s="0" t="str">
        <f aca="false">IF(G3763=1,INT(ROUND((A3763-Debut)*86400,0)/600),"")</f>
        <v/>
      </c>
      <c r="I3763" s="0" t="str">
        <f aca="false">IF(G3763=1,INT(ROUND((A3763-Debut)*86400,0)/3600),"")</f>
        <v/>
      </c>
      <c r="J3763" s="0" t="str">
        <f aca="false">IF(OR(A3763="",B3763=""),"",ROUND((B3763-A3763)*86400,0))</f>
        <v/>
      </c>
      <c r="K3763" s="37" t="str">
        <f aca="false">IF(G3763=1,IF(COUNTIFS($C:$C,C3763,$G:$G,1,$A:$A,"&gt;="&amp;(A3763-FenetreInterm/86400),$A:$A,"&lt;="&amp;A3763)&gt;=NbInterm,1,0),"")</f>
        <v/>
      </c>
      <c r="L3763" s="37" t="str">
        <f aca="false">IF(G3763=1,IF(B3763="",0,IF(J3763&lt;SeuilFugitive,1,0)),"")</f>
        <v/>
      </c>
      <c r="M3763" s="37" t="str">
        <f aca="false">IF(G3763=1,IF(B3763="",IF((Fin-A3763)*24&gt;SeuilFigee,1,0),IF(J3763&gt;SeuilFigee*3600,1,0)),"")</f>
        <v/>
      </c>
      <c r="N3763" s="0" t="str">
        <f aca="false">IF(G3763=1,IF(COUNTIF(H$2:H3763,H3763)=1,COUNTIF($H:$H,H3763),""),"")</f>
        <v/>
      </c>
      <c r="O3763" s="0" t="str">
        <f aca="false">IF(G3763=1,IF(COUNTIF(I$2:I3763,I3763)=1,COUNTIF($I:$I,I3763),""),"")</f>
        <v/>
      </c>
      <c r="P3763" s="38" t="str">
        <f aca="false">IF(G3763=1,IF(COUNTIFS(C$2:C3763,C3763,G$2:G3763,1)=1,COUNTIFS($C:$C,C3763,$G:$G,1)+ROW()/10000000,""),"")</f>
        <v/>
      </c>
      <c r="Q3763" s="0" t="str">
        <f aca="false">IF(K3763=1,IF(COUNTIFS(C$2:C3763,C3763,K$2:K3763,1)=1,1,0),"")</f>
        <v/>
      </c>
      <c r="R3763" s="0" t="str">
        <f aca="false">IF(M3763=1,IF(COUNTIFS(C$2:C3763,C3763,M$2:M3763,1)=1,1,0),"")</f>
        <v/>
      </c>
      <c r="S3763" s="0" t="str">
        <f aca="false">IF(L3763=1,IF(COUNTIFS(C$2:C3763,C3763,L$2:L3763,1)=1,1,0),"")</f>
        <v/>
      </c>
      <c r="T3763" s="38" t="str">
        <f aca="false">IF(N3763="","",N3763+ROW()/10000000)</f>
        <v/>
      </c>
      <c r="U3763" s="0" t="str">
        <f aca="false">IF(G3763=1,IF(B3763="",1,0),"")</f>
        <v/>
      </c>
    </row>
    <row r="3764" customFormat="false" ht="15" hidden="false" customHeight="false" outlineLevel="0" collapsed="false">
      <c r="A3764" s="35"/>
      <c r="B3764" s="35"/>
      <c r="G3764" s="0" t="str">
        <f aca="false">IF(A3764="","",IF(AND(A3764&gt;=Debut,A3764&lt;Fin),1,0))</f>
        <v/>
      </c>
      <c r="H3764" s="0" t="str">
        <f aca="false">IF(G3764=1,INT(ROUND((A3764-Debut)*86400,0)/600),"")</f>
        <v/>
      </c>
      <c r="I3764" s="0" t="str">
        <f aca="false">IF(G3764=1,INT(ROUND((A3764-Debut)*86400,0)/3600),"")</f>
        <v/>
      </c>
      <c r="J3764" s="0" t="str">
        <f aca="false">IF(OR(A3764="",B3764=""),"",ROUND((B3764-A3764)*86400,0))</f>
        <v/>
      </c>
      <c r="K3764" s="37" t="str">
        <f aca="false">IF(G3764=1,IF(COUNTIFS($C:$C,C3764,$G:$G,1,$A:$A,"&gt;="&amp;(A3764-FenetreInterm/86400),$A:$A,"&lt;="&amp;A3764)&gt;=NbInterm,1,0),"")</f>
        <v/>
      </c>
      <c r="L3764" s="37" t="str">
        <f aca="false">IF(G3764=1,IF(B3764="",0,IF(J3764&lt;SeuilFugitive,1,0)),"")</f>
        <v/>
      </c>
      <c r="M3764" s="37" t="str">
        <f aca="false">IF(G3764=1,IF(B3764="",IF((Fin-A3764)*24&gt;SeuilFigee,1,0),IF(J3764&gt;SeuilFigee*3600,1,0)),"")</f>
        <v/>
      </c>
      <c r="N3764" s="0" t="str">
        <f aca="false">IF(G3764=1,IF(COUNTIF(H$2:H3764,H3764)=1,COUNTIF($H:$H,H3764),""),"")</f>
        <v/>
      </c>
      <c r="O3764" s="0" t="str">
        <f aca="false">IF(G3764=1,IF(COUNTIF(I$2:I3764,I3764)=1,COUNTIF($I:$I,I3764),""),"")</f>
        <v/>
      </c>
      <c r="P3764" s="38" t="str">
        <f aca="false">IF(G3764=1,IF(COUNTIFS(C$2:C3764,C3764,G$2:G3764,1)=1,COUNTIFS($C:$C,C3764,$G:$G,1)+ROW()/10000000,""),"")</f>
        <v/>
      </c>
      <c r="Q3764" s="0" t="str">
        <f aca="false">IF(K3764=1,IF(COUNTIFS(C$2:C3764,C3764,K$2:K3764,1)=1,1,0),"")</f>
        <v/>
      </c>
      <c r="R3764" s="0" t="str">
        <f aca="false">IF(M3764=1,IF(COUNTIFS(C$2:C3764,C3764,M$2:M3764,1)=1,1,0),"")</f>
        <v/>
      </c>
      <c r="S3764" s="0" t="str">
        <f aca="false">IF(L3764=1,IF(COUNTIFS(C$2:C3764,C3764,L$2:L3764,1)=1,1,0),"")</f>
        <v/>
      </c>
      <c r="T3764" s="38" t="str">
        <f aca="false">IF(N3764="","",N3764+ROW()/10000000)</f>
        <v/>
      </c>
      <c r="U3764" s="0" t="str">
        <f aca="false">IF(G3764=1,IF(B3764="",1,0),"")</f>
        <v/>
      </c>
    </row>
    <row r="3765" customFormat="false" ht="15" hidden="false" customHeight="false" outlineLevel="0" collapsed="false">
      <c r="A3765" s="35"/>
      <c r="B3765" s="35"/>
      <c r="G3765" s="0" t="str">
        <f aca="false">IF(A3765="","",IF(AND(A3765&gt;=Debut,A3765&lt;Fin),1,0))</f>
        <v/>
      </c>
      <c r="H3765" s="0" t="str">
        <f aca="false">IF(G3765=1,INT(ROUND((A3765-Debut)*86400,0)/600),"")</f>
        <v/>
      </c>
      <c r="I3765" s="0" t="str">
        <f aca="false">IF(G3765=1,INT(ROUND((A3765-Debut)*86400,0)/3600),"")</f>
        <v/>
      </c>
      <c r="J3765" s="0" t="str">
        <f aca="false">IF(OR(A3765="",B3765=""),"",ROUND((B3765-A3765)*86400,0))</f>
        <v/>
      </c>
      <c r="K3765" s="37" t="str">
        <f aca="false">IF(G3765=1,IF(COUNTIFS($C:$C,C3765,$G:$G,1,$A:$A,"&gt;="&amp;(A3765-FenetreInterm/86400),$A:$A,"&lt;="&amp;A3765)&gt;=NbInterm,1,0),"")</f>
        <v/>
      </c>
      <c r="L3765" s="37" t="str">
        <f aca="false">IF(G3765=1,IF(B3765="",0,IF(J3765&lt;SeuilFugitive,1,0)),"")</f>
        <v/>
      </c>
      <c r="M3765" s="37" t="str">
        <f aca="false">IF(G3765=1,IF(B3765="",IF((Fin-A3765)*24&gt;SeuilFigee,1,0),IF(J3765&gt;SeuilFigee*3600,1,0)),"")</f>
        <v/>
      </c>
      <c r="N3765" s="0" t="str">
        <f aca="false">IF(G3765=1,IF(COUNTIF(H$2:H3765,H3765)=1,COUNTIF($H:$H,H3765),""),"")</f>
        <v/>
      </c>
      <c r="O3765" s="0" t="str">
        <f aca="false">IF(G3765=1,IF(COUNTIF(I$2:I3765,I3765)=1,COUNTIF($I:$I,I3765),""),"")</f>
        <v/>
      </c>
      <c r="P3765" s="38" t="str">
        <f aca="false">IF(G3765=1,IF(COUNTIFS(C$2:C3765,C3765,G$2:G3765,1)=1,COUNTIFS($C:$C,C3765,$G:$G,1)+ROW()/10000000,""),"")</f>
        <v/>
      </c>
      <c r="Q3765" s="0" t="str">
        <f aca="false">IF(K3765=1,IF(COUNTIFS(C$2:C3765,C3765,K$2:K3765,1)=1,1,0),"")</f>
        <v/>
      </c>
      <c r="R3765" s="0" t="str">
        <f aca="false">IF(M3765=1,IF(COUNTIFS(C$2:C3765,C3765,M$2:M3765,1)=1,1,0),"")</f>
        <v/>
      </c>
      <c r="S3765" s="0" t="str">
        <f aca="false">IF(L3765=1,IF(COUNTIFS(C$2:C3765,C3765,L$2:L3765,1)=1,1,0),"")</f>
        <v/>
      </c>
      <c r="T3765" s="38" t="str">
        <f aca="false">IF(N3765="","",N3765+ROW()/10000000)</f>
        <v/>
      </c>
      <c r="U3765" s="0" t="str">
        <f aca="false">IF(G3765=1,IF(B3765="",1,0),"")</f>
        <v/>
      </c>
    </row>
    <row r="3766" customFormat="false" ht="15" hidden="false" customHeight="false" outlineLevel="0" collapsed="false">
      <c r="A3766" s="35"/>
      <c r="B3766" s="35"/>
      <c r="G3766" s="0" t="str">
        <f aca="false">IF(A3766="","",IF(AND(A3766&gt;=Debut,A3766&lt;Fin),1,0))</f>
        <v/>
      </c>
      <c r="H3766" s="0" t="str">
        <f aca="false">IF(G3766=1,INT(ROUND((A3766-Debut)*86400,0)/600),"")</f>
        <v/>
      </c>
      <c r="I3766" s="0" t="str">
        <f aca="false">IF(G3766=1,INT(ROUND((A3766-Debut)*86400,0)/3600),"")</f>
        <v/>
      </c>
      <c r="J3766" s="0" t="str">
        <f aca="false">IF(OR(A3766="",B3766=""),"",ROUND((B3766-A3766)*86400,0))</f>
        <v/>
      </c>
      <c r="K3766" s="37" t="str">
        <f aca="false">IF(G3766=1,IF(COUNTIFS($C:$C,C3766,$G:$G,1,$A:$A,"&gt;="&amp;(A3766-FenetreInterm/86400),$A:$A,"&lt;="&amp;A3766)&gt;=NbInterm,1,0),"")</f>
        <v/>
      </c>
      <c r="L3766" s="37" t="str">
        <f aca="false">IF(G3766=1,IF(B3766="",0,IF(J3766&lt;SeuilFugitive,1,0)),"")</f>
        <v/>
      </c>
      <c r="M3766" s="37" t="str">
        <f aca="false">IF(G3766=1,IF(B3766="",IF((Fin-A3766)*24&gt;SeuilFigee,1,0),IF(J3766&gt;SeuilFigee*3600,1,0)),"")</f>
        <v/>
      </c>
      <c r="N3766" s="0" t="str">
        <f aca="false">IF(G3766=1,IF(COUNTIF(H$2:H3766,H3766)=1,COUNTIF($H:$H,H3766),""),"")</f>
        <v/>
      </c>
      <c r="O3766" s="0" t="str">
        <f aca="false">IF(G3766=1,IF(COUNTIF(I$2:I3766,I3766)=1,COUNTIF($I:$I,I3766),""),"")</f>
        <v/>
      </c>
      <c r="P3766" s="38" t="str">
        <f aca="false">IF(G3766=1,IF(COUNTIFS(C$2:C3766,C3766,G$2:G3766,1)=1,COUNTIFS($C:$C,C3766,$G:$G,1)+ROW()/10000000,""),"")</f>
        <v/>
      </c>
      <c r="Q3766" s="0" t="str">
        <f aca="false">IF(K3766=1,IF(COUNTIFS(C$2:C3766,C3766,K$2:K3766,1)=1,1,0),"")</f>
        <v/>
      </c>
      <c r="R3766" s="0" t="str">
        <f aca="false">IF(M3766=1,IF(COUNTIFS(C$2:C3766,C3766,M$2:M3766,1)=1,1,0),"")</f>
        <v/>
      </c>
      <c r="S3766" s="0" t="str">
        <f aca="false">IF(L3766=1,IF(COUNTIFS(C$2:C3766,C3766,L$2:L3766,1)=1,1,0),"")</f>
        <v/>
      </c>
      <c r="T3766" s="38" t="str">
        <f aca="false">IF(N3766="","",N3766+ROW()/10000000)</f>
        <v/>
      </c>
      <c r="U3766" s="0" t="str">
        <f aca="false">IF(G3766=1,IF(B3766="",1,0),"")</f>
        <v/>
      </c>
    </row>
    <row r="3767" customFormat="false" ht="15" hidden="false" customHeight="false" outlineLevel="0" collapsed="false">
      <c r="A3767" s="35"/>
      <c r="B3767" s="35"/>
      <c r="G3767" s="0" t="str">
        <f aca="false">IF(A3767="","",IF(AND(A3767&gt;=Debut,A3767&lt;Fin),1,0))</f>
        <v/>
      </c>
      <c r="H3767" s="0" t="str">
        <f aca="false">IF(G3767=1,INT(ROUND((A3767-Debut)*86400,0)/600),"")</f>
        <v/>
      </c>
      <c r="I3767" s="0" t="str">
        <f aca="false">IF(G3767=1,INT(ROUND((A3767-Debut)*86400,0)/3600),"")</f>
        <v/>
      </c>
      <c r="J3767" s="0" t="str">
        <f aca="false">IF(OR(A3767="",B3767=""),"",ROUND((B3767-A3767)*86400,0))</f>
        <v/>
      </c>
      <c r="K3767" s="37" t="str">
        <f aca="false">IF(G3767=1,IF(COUNTIFS($C:$C,C3767,$G:$G,1,$A:$A,"&gt;="&amp;(A3767-FenetreInterm/86400),$A:$A,"&lt;="&amp;A3767)&gt;=NbInterm,1,0),"")</f>
        <v/>
      </c>
      <c r="L3767" s="37" t="str">
        <f aca="false">IF(G3767=1,IF(B3767="",0,IF(J3767&lt;SeuilFugitive,1,0)),"")</f>
        <v/>
      </c>
      <c r="M3767" s="37" t="str">
        <f aca="false">IF(G3767=1,IF(B3767="",IF((Fin-A3767)*24&gt;SeuilFigee,1,0),IF(J3767&gt;SeuilFigee*3600,1,0)),"")</f>
        <v/>
      </c>
      <c r="N3767" s="0" t="str">
        <f aca="false">IF(G3767=1,IF(COUNTIF(H$2:H3767,H3767)=1,COUNTIF($H:$H,H3767),""),"")</f>
        <v/>
      </c>
      <c r="O3767" s="0" t="str">
        <f aca="false">IF(G3767=1,IF(COUNTIF(I$2:I3767,I3767)=1,COUNTIF($I:$I,I3767),""),"")</f>
        <v/>
      </c>
      <c r="P3767" s="38" t="str">
        <f aca="false">IF(G3767=1,IF(COUNTIFS(C$2:C3767,C3767,G$2:G3767,1)=1,COUNTIFS($C:$C,C3767,$G:$G,1)+ROW()/10000000,""),"")</f>
        <v/>
      </c>
      <c r="Q3767" s="0" t="str">
        <f aca="false">IF(K3767=1,IF(COUNTIFS(C$2:C3767,C3767,K$2:K3767,1)=1,1,0),"")</f>
        <v/>
      </c>
      <c r="R3767" s="0" t="str">
        <f aca="false">IF(M3767=1,IF(COUNTIFS(C$2:C3767,C3767,M$2:M3767,1)=1,1,0),"")</f>
        <v/>
      </c>
      <c r="S3767" s="0" t="str">
        <f aca="false">IF(L3767=1,IF(COUNTIFS(C$2:C3767,C3767,L$2:L3767,1)=1,1,0),"")</f>
        <v/>
      </c>
      <c r="T3767" s="38" t="str">
        <f aca="false">IF(N3767="","",N3767+ROW()/10000000)</f>
        <v/>
      </c>
      <c r="U3767" s="0" t="str">
        <f aca="false">IF(G3767=1,IF(B3767="",1,0),"")</f>
        <v/>
      </c>
    </row>
    <row r="3768" customFormat="false" ht="15" hidden="false" customHeight="false" outlineLevel="0" collapsed="false">
      <c r="A3768" s="35"/>
      <c r="B3768" s="35"/>
      <c r="G3768" s="0" t="str">
        <f aca="false">IF(A3768="","",IF(AND(A3768&gt;=Debut,A3768&lt;Fin),1,0))</f>
        <v/>
      </c>
      <c r="H3768" s="0" t="str">
        <f aca="false">IF(G3768=1,INT(ROUND((A3768-Debut)*86400,0)/600),"")</f>
        <v/>
      </c>
      <c r="I3768" s="0" t="str">
        <f aca="false">IF(G3768=1,INT(ROUND((A3768-Debut)*86400,0)/3600),"")</f>
        <v/>
      </c>
      <c r="J3768" s="0" t="str">
        <f aca="false">IF(OR(A3768="",B3768=""),"",ROUND((B3768-A3768)*86400,0))</f>
        <v/>
      </c>
      <c r="K3768" s="37" t="str">
        <f aca="false">IF(G3768=1,IF(COUNTIFS($C:$C,C3768,$G:$G,1,$A:$A,"&gt;="&amp;(A3768-FenetreInterm/86400),$A:$A,"&lt;="&amp;A3768)&gt;=NbInterm,1,0),"")</f>
        <v/>
      </c>
      <c r="L3768" s="37" t="str">
        <f aca="false">IF(G3768=1,IF(B3768="",0,IF(J3768&lt;SeuilFugitive,1,0)),"")</f>
        <v/>
      </c>
      <c r="M3768" s="37" t="str">
        <f aca="false">IF(G3768=1,IF(B3768="",IF((Fin-A3768)*24&gt;SeuilFigee,1,0),IF(J3768&gt;SeuilFigee*3600,1,0)),"")</f>
        <v/>
      </c>
      <c r="N3768" s="0" t="str">
        <f aca="false">IF(G3768=1,IF(COUNTIF(H$2:H3768,H3768)=1,COUNTIF($H:$H,H3768),""),"")</f>
        <v/>
      </c>
      <c r="O3768" s="0" t="str">
        <f aca="false">IF(G3768=1,IF(COUNTIF(I$2:I3768,I3768)=1,COUNTIF($I:$I,I3768),""),"")</f>
        <v/>
      </c>
      <c r="P3768" s="38" t="str">
        <f aca="false">IF(G3768=1,IF(COUNTIFS(C$2:C3768,C3768,G$2:G3768,1)=1,COUNTIFS($C:$C,C3768,$G:$G,1)+ROW()/10000000,""),"")</f>
        <v/>
      </c>
      <c r="Q3768" s="0" t="str">
        <f aca="false">IF(K3768=1,IF(COUNTIFS(C$2:C3768,C3768,K$2:K3768,1)=1,1,0),"")</f>
        <v/>
      </c>
      <c r="R3768" s="0" t="str">
        <f aca="false">IF(M3768=1,IF(COUNTIFS(C$2:C3768,C3768,M$2:M3768,1)=1,1,0),"")</f>
        <v/>
      </c>
      <c r="S3768" s="0" t="str">
        <f aca="false">IF(L3768=1,IF(COUNTIFS(C$2:C3768,C3768,L$2:L3768,1)=1,1,0),"")</f>
        <v/>
      </c>
      <c r="T3768" s="38" t="str">
        <f aca="false">IF(N3768="","",N3768+ROW()/10000000)</f>
        <v/>
      </c>
      <c r="U3768" s="0" t="str">
        <f aca="false">IF(G3768=1,IF(B3768="",1,0),"")</f>
        <v/>
      </c>
    </row>
    <row r="3769" customFormat="false" ht="15" hidden="false" customHeight="false" outlineLevel="0" collapsed="false">
      <c r="A3769" s="35"/>
      <c r="B3769" s="35"/>
      <c r="G3769" s="0" t="str">
        <f aca="false">IF(A3769="","",IF(AND(A3769&gt;=Debut,A3769&lt;Fin),1,0))</f>
        <v/>
      </c>
      <c r="H3769" s="0" t="str">
        <f aca="false">IF(G3769=1,INT(ROUND((A3769-Debut)*86400,0)/600),"")</f>
        <v/>
      </c>
      <c r="I3769" s="0" t="str">
        <f aca="false">IF(G3769=1,INT(ROUND((A3769-Debut)*86400,0)/3600),"")</f>
        <v/>
      </c>
      <c r="J3769" s="0" t="str">
        <f aca="false">IF(OR(A3769="",B3769=""),"",ROUND((B3769-A3769)*86400,0))</f>
        <v/>
      </c>
      <c r="K3769" s="37" t="str">
        <f aca="false">IF(G3769=1,IF(COUNTIFS($C:$C,C3769,$G:$G,1,$A:$A,"&gt;="&amp;(A3769-FenetreInterm/86400),$A:$A,"&lt;="&amp;A3769)&gt;=NbInterm,1,0),"")</f>
        <v/>
      </c>
      <c r="L3769" s="37" t="str">
        <f aca="false">IF(G3769=1,IF(B3769="",0,IF(J3769&lt;SeuilFugitive,1,0)),"")</f>
        <v/>
      </c>
      <c r="M3769" s="37" t="str">
        <f aca="false">IF(G3769=1,IF(B3769="",IF((Fin-A3769)*24&gt;SeuilFigee,1,0),IF(J3769&gt;SeuilFigee*3600,1,0)),"")</f>
        <v/>
      </c>
      <c r="N3769" s="0" t="str">
        <f aca="false">IF(G3769=1,IF(COUNTIF(H$2:H3769,H3769)=1,COUNTIF($H:$H,H3769),""),"")</f>
        <v/>
      </c>
      <c r="O3769" s="0" t="str">
        <f aca="false">IF(G3769=1,IF(COUNTIF(I$2:I3769,I3769)=1,COUNTIF($I:$I,I3769),""),"")</f>
        <v/>
      </c>
      <c r="P3769" s="38" t="str">
        <f aca="false">IF(G3769=1,IF(COUNTIFS(C$2:C3769,C3769,G$2:G3769,1)=1,COUNTIFS($C:$C,C3769,$G:$G,1)+ROW()/10000000,""),"")</f>
        <v/>
      </c>
      <c r="Q3769" s="0" t="str">
        <f aca="false">IF(K3769=1,IF(COUNTIFS(C$2:C3769,C3769,K$2:K3769,1)=1,1,0),"")</f>
        <v/>
      </c>
      <c r="R3769" s="0" t="str">
        <f aca="false">IF(M3769=1,IF(COUNTIFS(C$2:C3769,C3769,M$2:M3769,1)=1,1,0),"")</f>
        <v/>
      </c>
      <c r="S3769" s="0" t="str">
        <f aca="false">IF(L3769=1,IF(COUNTIFS(C$2:C3769,C3769,L$2:L3769,1)=1,1,0),"")</f>
        <v/>
      </c>
      <c r="T3769" s="38" t="str">
        <f aca="false">IF(N3769="","",N3769+ROW()/10000000)</f>
        <v/>
      </c>
      <c r="U3769" s="0" t="str">
        <f aca="false">IF(G3769=1,IF(B3769="",1,0),"")</f>
        <v/>
      </c>
    </row>
    <row r="3770" customFormat="false" ht="15" hidden="false" customHeight="false" outlineLevel="0" collapsed="false">
      <c r="A3770" s="35"/>
      <c r="B3770" s="35"/>
      <c r="G3770" s="0" t="str">
        <f aca="false">IF(A3770="","",IF(AND(A3770&gt;=Debut,A3770&lt;Fin),1,0))</f>
        <v/>
      </c>
      <c r="H3770" s="0" t="str">
        <f aca="false">IF(G3770=1,INT(ROUND((A3770-Debut)*86400,0)/600),"")</f>
        <v/>
      </c>
      <c r="I3770" s="0" t="str">
        <f aca="false">IF(G3770=1,INT(ROUND((A3770-Debut)*86400,0)/3600),"")</f>
        <v/>
      </c>
      <c r="J3770" s="0" t="str">
        <f aca="false">IF(OR(A3770="",B3770=""),"",ROUND((B3770-A3770)*86400,0))</f>
        <v/>
      </c>
      <c r="K3770" s="37" t="str">
        <f aca="false">IF(G3770=1,IF(COUNTIFS($C:$C,C3770,$G:$G,1,$A:$A,"&gt;="&amp;(A3770-FenetreInterm/86400),$A:$A,"&lt;="&amp;A3770)&gt;=NbInterm,1,0),"")</f>
        <v/>
      </c>
      <c r="L3770" s="37" t="str">
        <f aca="false">IF(G3770=1,IF(B3770="",0,IF(J3770&lt;SeuilFugitive,1,0)),"")</f>
        <v/>
      </c>
      <c r="M3770" s="37" t="str">
        <f aca="false">IF(G3770=1,IF(B3770="",IF((Fin-A3770)*24&gt;SeuilFigee,1,0),IF(J3770&gt;SeuilFigee*3600,1,0)),"")</f>
        <v/>
      </c>
      <c r="N3770" s="0" t="str">
        <f aca="false">IF(G3770=1,IF(COUNTIF(H$2:H3770,H3770)=1,COUNTIF($H:$H,H3770),""),"")</f>
        <v/>
      </c>
      <c r="O3770" s="0" t="str">
        <f aca="false">IF(G3770=1,IF(COUNTIF(I$2:I3770,I3770)=1,COUNTIF($I:$I,I3770),""),"")</f>
        <v/>
      </c>
      <c r="P3770" s="38" t="str">
        <f aca="false">IF(G3770=1,IF(COUNTIFS(C$2:C3770,C3770,G$2:G3770,1)=1,COUNTIFS($C:$C,C3770,$G:$G,1)+ROW()/10000000,""),"")</f>
        <v/>
      </c>
      <c r="Q3770" s="0" t="str">
        <f aca="false">IF(K3770=1,IF(COUNTIFS(C$2:C3770,C3770,K$2:K3770,1)=1,1,0),"")</f>
        <v/>
      </c>
      <c r="R3770" s="0" t="str">
        <f aca="false">IF(M3770=1,IF(COUNTIFS(C$2:C3770,C3770,M$2:M3770,1)=1,1,0),"")</f>
        <v/>
      </c>
      <c r="S3770" s="0" t="str">
        <f aca="false">IF(L3770=1,IF(COUNTIFS(C$2:C3770,C3770,L$2:L3770,1)=1,1,0),"")</f>
        <v/>
      </c>
      <c r="T3770" s="38" t="str">
        <f aca="false">IF(N3770="","",N3770+ROW()/10000000)</f>
        <v/>
      </c>
      <c r="U3770" s="0" t="str">
        <f aca="false">IF(G3770=1,IF(B3770="",1,0),"")</f>
        <v/>
      </c>
    </row>
    <row r="3771" customFormat="false" ht="15" hidden="false" customHeight="false" outlineLevel="0" collapsed="false">
      <c r="A3771" s="35"/>
      <c r="B3771" s="35"/>
      <c r="G3771" s="0" t="str">
        <f aca="false">IF(A3771="","",IF(AND(A3771&gt;=Debut,A3771&lt;Fin),1,0))</f>
        <v/>
      </c>
      <c r="H3771" s="0" t="str">
        <f aca="false">IF(G3771=1,INT(ROUND((A3771-Debut)*86400,0)/600),"")</f>
        <v/>
      </c>
      <c r="I3771" s="0" t="str">
        <f aca="false">IF(G3771=1,INT(ROUND((A3771-Debut)*86400,0)/3600),"")</f>
        <v/>
      </c>
      <c r="J3771" s="0" t="str">
        <f aca="false">IF(OR(A3771="",B3771=""),"",ROUND((B3771-A3771)*86400,0))</f>
        <v/>
      </c>
      <c r="K3771" s="37" t="str">
        <f aca="false">IF(G3771=1,IF(COUNTIFS($C:$C,C3771,$G:$G,1,$A:$A,"&gt;="&amp;(A3771-FenetreInterm/86400),$A:$A,"&lt;="&amp;A3771)&gt;=NbInterm,1,0),"")</f>
        <v/>
      </c>
      <c r="L3771" s="37" t="str">
        <f aca="false">IF(G3771=1,IF(B3771="",0,IF(J3771&lt;SeuilFugitive,1,0)),"")</f>
        <v/>
      </c>
      <c r="M3771" s="37" t="str">
        <f aca="false">IF(G3771=1,IF(B3771="",IF((Fin-A3771)*24&gt;SeuilFigee,1,0),IF(J3771&gt;SeuilFigee*3600,1,0)),"")</f>
        <v/>
      </c>
      <c r="N3771" s="0" t="str">
        <f aca="false">IF(G3771=1,IF(COUNTIF(H$2:H3771,H3771)=1,COUNTIF($H:$H,H3771),""),"")</f>
        <v/>
      </c>
      <c r="O3771" s="0" t="str">
        <f aca="false">IF(G3771=1,IF(COUNTIF(I$2:I3771,I3771)=1,COUNTIF($I:$I,I3771),""),"")</f>
        <v/>
      </c>
      <c r="P3771" s="38" t="str">
        <f aca="false">IF(G3771=1,IF(COUNTIFS(C$2:C3771,C3771,G$2:G3771,1)=1,COUNTIFS($C:$C,C3771,$G:$G,1)+ROW()/10000000,""),"")</f>
        <v/>
      </c>
      <c r="Q3771" s="0" t="str">
        <f aca="false">IF(K3771=1,IF(COUNTIFS(C$2:C3771,C3771,K$2:K3771,1)=1,1,0),"")</f>
        <v/>
      </c>
      <c r="R3771" s="0" t="str">
        <f aca="false">IF(M3771=1,IF(COUNTIFS(C$2:C3771,C3771,M$2:M3771,1)=1,1,0),"")</f>
        <v/>
      </c>
      <c r="S3771" s="0" t="str">
        <f aca="false">IF(L3771=1,IF(COUNTIFS(C$2:C3771,C3771,L$2:L3771,1)=1,1,0),"")</f>
        <v/>
      </c>
      <c r="T3771" s="38" t="str">
        <f aca="false">IF(N3771="","",N3771+ROW()/10000000)</f>
        <v/>
      </c>
      <c r="U3771" s="0" t="str">
        <f aca="false">IF(G3771=1,IF(B3771="",1,0),"")</f>
        <v/>
      </c>
    </row>
    <row r="3772" customFormat="false" ht="15" hidden="false" customHeight="false" outlineLevel="0" collapsed="false">
      <c r="A3772" s="35"/>
      <c r="B3772" s="35"/>
      <c r="G3772" s="0" t="str">
        <f aca="false">IF(A3772="","",IF(AND(A3772&gt;=Debut,A3772&lt;Fin),1,0))</f>
        <v/>
      </c>
      <c r="H3772" s="0" t="str">
        <f aca="false">IF(G3772=1,INT(ROUND((A3772-Debut)*86400,0)/600),"")</f>
        <v/>
      </c>
      <c r="I3772" s="0" t="str">
        <f aca="false">IF(G3772=1,INT(ROUND((A3772-Debut)*86400,0)/3600),"")</f>
        <v/>
      </c>
      <c r="J3772" s="0" t="str">
        <f aca="false">IF(OR(A3772="",B3772=""),"",ROUND((B3772-A3772)*86400,0))</f>
        <v/>
      </c>
      <c r="K3772" s="37" t="str">
        <f aca="false">IF(G3772=1,IF(COUNTIFS($C:$C,C3772,$G:$G,1,$A:$A,"&gt;="&amp;(A3772-FenetreInterm/86400),$A:$A,"&lt;="&amp;A3772)&gt;=NbInterm,1,0),"")</f>
        <v/>
      </c>
      <c r="L3772" s="37" t="str">
        <f aca="false">IF(G3772=1,IF(B3772="",0,IF(J3772&lt;SeuilFugitive,1,0)),"")</f>
        <v/>
      </c>
      <c r="M3772" s="37" t="str">
        <f aca="false">IF(G3772=1,IF(B3772="",IF((Fin-A3772)*24&gt;SeuilFigee,1,0),IF(J3772&gt;SeuilFigee*3600,1,0)),"")</f>
        <v/>
      </c>
      <c r="N3772" s="0" t="str">
        <f aca="false">IF(G3772=1,IF(COUNTIF(H$2:H3772,H3772)=1,COUNTIF($H:$H,H3772),""),"")</f>
        <v/>
      </c>
      <c r="O3772" s="0" t="str">
        <f aca="false">IF(G3772=1,IF(COUNTIF(I$2:I3772,I3772)=1,COUNTIF($I:$I,I3772),""),"")</f>
        <v/>
      </c>
      <c r="P3772" s="38" t="str">
        <f aca="false">IF(G3772=1,IF(COUNTIFS(C$2:C3772,C3772,G$2:G3772,1)=1,COUNTIFS($C:$C,C3772,$G:$G,1)+ROW()/10000000,""),"")</f>
        <v/>
      </c>
      <c r="Q3772" s="0" t="str">
        <f aca="false">IF(K3772=1,IF(COUNTIFS(C$2:C3772,C3772,K$2:K3772,1)=1,1,0),"")</f>
        <v/>
      </c>
      <c r="R3772" s="0" t="str">
        <f aca="false">IF(M3772=1,IF(COUNTIFS(C$2:C3772,C3772,M$2:M3772,1)=1,1,0),"")</f>
        <v/>
      </c>
      <c r="S3772" s="0" t="str">
        <f aca="false">IF(L3772=1,IF(COUNTIFS(C$2:C3772,C3772,L$2:L3772,1)=1,1,0),"")</f>
        <v/>
      </c>
      <c r="T3772" s="38" t="str">
        <f aca="false">IF(N3772="","",N3772+ROW()/10000000)</f>
        <v/>
      </c>
      <c r="U3772" s="0" t="str">
        <f aca="false">IF(G3772=1,IF(B3772="",1,0),"")</f>
        <v/>
      </c>
    </row>
    <row r="3773" customFormat="false" ht="15" hidden="false" customHeight="false" outlineLevel="0" collapsed="false">
      <c r="A3773" s="35"/>
      <c r="B3773" s="35"/>
      <c r="G3773" s="0" t="str">
        <f aca="false">IF(A3773="","",IF(AND(A3773&gt;=Debut,A3773&lt;Fin),1,0))</f>
        <v/>
      </c>
      <c r="H3773" s="0" t="str">
        <f aca="false">IF(G3773=1,INT(ROUND((A3773-Debut)*86400,0)/600),"")</f>
        <v/>
      </c>
      <c r="I3773" s="0" t="str">
        <f aca="false">IF(G3773=1,INT(ROUND((A3773-Debut)*86400,0)/3600),"")</f>
        <v/>
      </c>
      <c r="J3773" s="0" t="str">
        <f aca="false">IF(OR(A3773="",B3773=""),"",ROUND((B3773-A3773)*86400,0))</f>
        <v/>
      </c>
      <c r="K3773" s="37" t="str">
        <f aca="false">IF(G3773=1,IF(COUNTIFS($C:$C,C3773,$G:$G,1,$A:$A,"&gt;="&amp;(A3773-FenetreInterm/86400),$A:$A,"&lt;="&amp;A3773)&gt;=NbInterm,1,0),"")</f>
        <v/>
      </c>
      <c r="L3773" s="37" t="str">
        <f aca="false">IF(G3773=1,IF(B3773="",0,IF(J3773&lt;SeuilFugitive,1,0)),"")</f>
        <v/>
      </c>
      <c r="M3773" s="37" t="str">
        <f aca="false">IF(G3773=1,IF(B3773="",IF((Fin-A3773)*24&gt;SeuilFigee,1,0),IF(J3773&gt;SeuilFigee*3600,1,0)),"")</f>
        <v/>
      </c>
      <c r="N3773" s="0" t="str">
        <f aca="false">IF(G3773=1,IF(COUNTIF(H$2:H3773,H3773)=1,COUNTIF($H:$H,H3773),""),"")</f>
        <v/>
      </c>
      <c r="O3773" s="0" t="str">
        <f aca="false">IF(G3773=1,IF(COUNTIF(I$2:I3773,I3773)=1,COUNTIF($I:$I,I3773),""),"")</f>
        <v/>
      </c>
      <c r="P3773" s="38" t="str">
        <f aca="false">IF(G3773=1,IF(COUNTIFS(C$2:C3773,C3773,G$2:G3773,1)=1,COUNTIFS($C:$C,C3773,$G:$G,1)+ROW()/10000000,""),"")</f>
        <v/>
      </c>
      <c r="Q3773" s="0" t="str">
        <f aca="false">IF(K3773=1,IF(COUNTIFS(C$2:C3773,C3773,K$2:K3773,1)=1,1,0),"")</f>
        <v/>
      </c>
      <c r="R3773" s="0" t="str">
        <f aca="false">IF(M3773=1,IF(COUNTIFS(C$2:C3773,C3773,M$2:M3773,1)=1,1,0),"")</f>
        <v/>
      </c>
      <c r="S3773" s="0" t="str">
        <f aca="false">IF(L3773=1,IF(COUNTIFS(C$2:C3773,C3773,L$2:L3773,1)=1,1,0),"")</f>
        <v/>
      </c>
      <c r="T3773" s="38" t="str">
        <f aca="false">IF(N3773="","",N3773+ROW()/10000000)</f>
        <v/>
      </c>
      <c r="U3773" s="0" t="str">
        <f aca="false">IF(G3773=1,IF(B3773="",1,0),"")</f>
        <v/>
      </c>
    </row>
    <row r="3774" customFormat="false" ht="15" hidden="false" customHeight="false" outlineLevel="0" collapsed="false">
      <c r="A3774" s="35"/>
      <c r="B3774" s="35"/>
      <c r="G3774" s="0" t="str">
        <f aca="false">IF(A3774="","",IF(AND(A3774&gt;=Debut,A3774&lt;Fin),1,0))</f>
        <v/>
      </c>
      <c r="H3774" s="0" t="str">
        <f aca="false">IF(G3774=1,INT(ROUND((A3774-Debut)*86400,0)/600),"")</f>
        <v/>
      </c>
      <c r="I3774" s="0" t="str">
        <f aca="false">IF(G3774=1,INT(ROUND((A3774-Debut)*86400,0)/3600),"")</f>
        <v/>
      </c>
      <c r="J3774" s="0" t="str">
        <f aca="false">IF(OR(A3774="",B3774=""),"",ROUND((B3774-A3774)*86400,0))</f>
        <v/>
      </c>
      <c r="K3774" s="37" t="str">
        <f aca="false">IF(G3774=1,IF(COUNTIFS($C:$C,C3774,$G:$G,1,$A:$A,"&gt;="&amp;(A3774-FenetreInterm/86400),$A:$A,"&lt;="&amp;A3774)&gt;=NbInterm,1,0),"")</f>
        <v/>
      </c>
      <c r="L3774" s="37" t="str">
        <f aca="false">IF(G3774=1,IF(B3774="",0,IF(J3774&lt;SeuilFugitive,1,0)),"")</f>
        <v/>
      </c>
      <c r="M3774" s="37" t="str">
        <f aca="false">IF(G3774=1,IF(B3774="",IF((Fin-A3774)*24&gt;SeuilFigee,1,0),IF(J3774&gt;SeuilFigee*3600,1,0)),"")</f>
        <v/>
      </c>
      <c r="N3774" s="0" t="str">
        <f aca="false">IF(G3774=1,IF(COUNTIF(H$2:H3774,H3774)=1,COUNTIF($H:$H,H3774),""),"")</f>
        <v/>
      </c>
      <c r="O3774" s="0" t="str">
        <f aca="false">IF(G3774=1,IF(COUNTIF(I$2:I3774,I3774)=1,COUNTIF($I:$I,I3774),""),"")</f>
        <v/>
      </c>
      <c r="P3774" s="38" t="str">
        <f aca="false">IF(G3774=1,IF(COUNTIFS(C$2:C3774,C3774,G$2:G3774,1)=1,COUNTIFS($C:$C,C3774,$G:$G,1)+ROW()/10000000,""),"")</f>
        <v/>
      </c>
      <c r="Q3774" s="0" t="str">
        <f aca="false">IF(K3774=1,IF(COUNTIFS(C$2:C3774,C3774,K$2:K3774,1)=1,1,0),"")</f>
        <v/>
      </c>
      <c r="R3774" s="0" t="str">
        <f aca="false">IF(M3774=1,IF(COUNTIFS(C$2:C3774,C3774,M$2:M3774,1)=1,1,0),"")</f>
        <v/>
      </c>
      <c r="S3774" s="0" t="str">
        <f aca="false">IF(L3774=1,IF(COUNTIFS(C$2:C3774,C3774,L$2:L3774,1)=1,1,0),"")</f>
        <v/>
      </c>
      <c r="T3774" s="38" t="str">
        <f aca="false">IF(N3774="","",N3774+ROW()/10000000)</f>
        <v/>
      </c>
      <c r="U3774" s="0" t="str">
        <f aca="false">IF(G3774=1,IF(B3774="",1,0),"")</f>
        <v/>
      </c>
    </row>
    <row r="3775" customFormat="false" ht="15" hidden="false" customHeight="false" outlineLevel="0" collapsed="false">
      <c r="A3775" s="35"/>
      <c r="B3775" s="35"/>
      <c r="G3775" s="0" t="str">
        <f aca="false">IF(A3775="","",IF(AND(A3775&gt;=Debut,A3775&lt;Fin),1,0))</f>
        <v/>
      </c>
      <c r="H3775" s="0" t="str">
        <f aca="false">IF(G3775=1,INT(ROUND((A3775-Debut)*86400,0)/600),"")</f>
        <v/>
      </c>
      <c r="I3775" s="0" t="str">
        <f aca="false">IF(G3775=1,INT(ROUND((A3775-Debut)*86400,0)/3600),"")</f>
        <v/>
      </c>
      <c r="J3775" s="0" t="str">
        <f aca="false">IF(OR(A3775="",B3775=""),"",ROUND((B3775-A3775)*86400,0))</f>
        <v/>
      </c>
      <c r="K3775" s="37" t="str">
        <f aca="false">IF(G3775=1,IF(COUNTIFS($C:$C,C3775,$G:$G,1,$A:$A,"&gt;="&amp;(A3775-FenetreInterm/86400),$A:$A,"&lt;="&amp;A3775)&gt;=NbInterm,1,0),"")</f>
        <v/>
      </c>
      <c r="L3775" s="37" t="str">
        <f aca="false">IF(G3775=1,IF(B3775="",0,IF(J3775&lt;SeuilFugitive,1,0)),"")</f>
        <v/>
      </c>
      <c r="M3775" s="37" t="str">
        <f aca="false">IF(G3775=1,IF(B3775="",IF((Fin-A3775)*24&gt;SeuilFigee,1,0),IF(J3775&gt;SeuilFigee*3600,1,0)),"")</f>
        <v/>
      </c>
      <c r="N3775" s="0" t="str">
        <f aca="false">IF(G3775=1,IF(COUNTIF(H$2:H3775,H3775)=1,COUNTIF($H:$H,H3775),""),"")</f>
        <v/>
      </c>
      <c r="O3775" s="0" t="str">
        <f aca="false">IF(G3775=1,IF(COUNTIF(I$2:I3775,I3775)=1,COUNTIF($I:$I,I3775),""),"")</f>
        <v/>
      </c>
      <c r="P3775" s="38" t="str">
        <f aca="false">IF(G3775=1,IF(COUNTIFS(C$2:C3775,C3775,G$2:G3775,1)=1,COUNTIFS($C:$C,C3775,$G:$G,1)+ROW()/10000000,""),"")</f>
        <v/>
      </c>
      <c r="Q3775" s="0" t="str">
        <f aca="false">IF(K3775=1,IF(COUNTIFS(C$2:C3775,C3775,K$2:K3775,1)=1,1,0),"")</f>
        <v/>
      </c>
      <c r="R3775" s="0" t="str">
        <f aca="false">IF(M3775=1,IF(COUNTIFS(C$2:C3775,C3775,M$2:M3775,1)=1,1,0),"")</f>
        <v/>
      </c>
      <c r="S3775" s="0" t="str">
        <f aca="false">IF(L3775=1,IF(COUNTIFS(C$2:C3775,C3775,L$2:L3775,1)=1,1,0),"")</f>
        <v/>
      </c>
      <c r="T3775" s="38" t="str">
        <f aca="false">IF(N3775="","",N3775+ROW()/10000000)</f>
        <v/>
      </c>
      <c r="U3775" s="0" t="str">
        <f aca="false">IF(G3775=1,IF(B3775="",1,0),"")</f>
        <v/>
      </c>
    </row>
    <row r="3776" customFormat="false" ht="15" hidden="false" customHeight="false" outlineLevel="0" collapsed="false">
      <c r="A3776" s="35"/>
      <c r="B3776" s="35"/>
      <c r="G3776" s="0" t="str">
        <f aca="false">IF(A3776="","",IF(AND(A3776&gt;=Debut,A3776&lt;Fin),1,0))</f>
        <v/>
      </c>
      <c r="H3776" s="0" t="str">
        <f aca="false">IF(G3776=1,INT(ROUND((A3776-Debut)*86400,0)/600),"")</f>
        <v/>
      </c>
      <c r="I3776" s="0" t="str">
        <f aca="false">IF(G3776=1,INT(ROUND((A3776-Debut)*86400,0)/3600),"")</f>
        <v/>
      </c>
      <c r="J3776" s="0" t="str">
        <f aca="false">IF(OR(A3776="",B3776=""),"",ROUND((B3776-A3776)*86400,0))</f>
        <v/>
      </c>
      <c r="K3776" s="37" t="str">
        <f aca="false">IF(G3776=1,IF(COUNTIFS($C:$C,C3776,$G:$G,1,$A:$A,"&gt;="&amp;(A3776-FenetreInterm/86400),$A:$A,"&lt;="&amp;A3776)&gt;=NbInterm,1,0),"")</f>
        <v/>
      </c>
      <c r="L3776" s="37" t="str">
        <f aca="false">IF(G3776=1,IF(B3776="",0,IF(J3776&lt;SeuilFugitive,1,0)),"")</f>
        <v/>
      </c>
      <c r="M3776" s="37" t="str">
        <f aca="false">IF(G3776=1,IF(B3776="",IF((Fin-A3776)*24&gt;SeuilFigee,1,0),IF(J3776&gt;SeuilFigee*3600,1,0)),"")</f>
        <v/>
      </c>
      <c r="N3776" s="0" t="str">
        <f aca="false">IF(G3776=1,IF(COUNTIF(H$2:H3776,H3776)=1,COUNTIF($H:$H,H3776),""),"")</f>
        <v/>
      </c>
      <c r="O3776" s="0" t="str">
        <f aca="false">IF(G3776=1,IF(COUNTIF(I$2:I3776,I3776)=1,COUNTIF($I:$I,I3776),""),"")</f>
        <v/>
      </c>
      <c r="P3776" s="38" t="str">
        <f aca="false">IF(G3776=1,IF(COUNTIFS(C$2:C3776,C3776,G$2:G3776,1)=1,COUNTIFS($C:$C,C3776,$G:$G,1)+ROW()/10000000,""),"")</f>
        <v/>
      </c>
      <c r="Q3776" s="0" t="str">
        <f aca="false">IF(K3776=1,IF(COUNTIFS(C$2:C3776,C3776,K$2:K3776,1)=1,1,0),"")</f>
        <v/>
      </c>
      <c r="R3776" s="0" t="str">
        <f aca="false">IF(M3776=1,IF(COUNTIFS(C$2:C3776,C3776,M$2:M3776,1)=1,1,0),"")</f>
        <v/>
      </c>
      <c r="S3776" s="0" t="str">
        <f aca="false">IF(L3776=1,IF(COUNTIFS(C$2:C3776,C3776,L$2:L3776,1)=1,1,0),"")</f>
        <v/>
      </c>
      <c r="T3776" s="38" t="str">
        <f aca="false">IF(N3776="","",N3776+ROW()/10000000)</f>
        <v/>
      </c>
      <c r="U3776" s="0" t="str">
        <f aca="false">IF(G3776=1,IF(B3776="",1,0),"")</f>
        <v/>
      </c>
    </row>
    <row r="3777" customFormat="false" ht="15" hidden="false" customHeight="false" outlineLevel="0" collapsed="false">
      <c r="A3777" s="35"/>
      <c r="B3777" s="35"/>
      <c r="G3777" s="0" t="str">
        <f aca="false">IF(A3777="","",IF(AND(A3777&gt;=Debut,A3777&lt;Fin),1,0))</f>
        <v/>
      </c>
      <c r="H3777" s="0" t="str">
        <f aca="false">IF(G3777=1,INT(ROUND((A3777-Debut)*86400,0)/600),"")</f>
        <v/>
      </c>
      <c r="I3777" s="0" t="str">
        <f aca="false">IF(G3777=1,INT(ROUND((A3777-Debut)*86400,0)/3600),"")</f>
        <v/>
      </c>
      <c r="J3777" s="0" t="str">
        <f aca="false">IF(OR(A3777="",B3777=""),"",ROUND((B3777-A3777)*86400,0))</f>
        <v/>
      </c>
      <c r="K3777" s="37" t="str">
        <f aca="false">IF(G3777=1,IF(COUNTIFS($C:$C,C3777,$G:$G,1,$A:$A,"&gt;="&amp;(A3777-FenetreInterm/86400),$A:$A,"&lt;="&amp;A3777)&gt;=NbInterm,1,0),"")</f>
        <v/>
      </c>
      <c r="L3777" s="37" t="str">
        <f aca="false">IF(G3777=1,IF(B3777="",0,IF(J3777&lt;SeuilFugitive,1,0)),"")</f>
        <v/>
      </c>
      <c r="M3777" s="37" t="str">
        <f aca="false">IF(G3777=1,IF(B3777="",IF((Fin-A3777)*24&gt;SeuilFigee,1,0),IF(J3777&gt;SeuilFigee*3600,1,0)),"")</f>
        <v/>
      </c>
      <c r="N3777" s="0" t="str">
        <f aca="false">IF(G3777=1,IF(COUNTIF(H$2:H3777,H3777)=1,COUNTIF($H:$H,H3777),""),"")</f>
        <v/>
      </c>
      <c r="O3777" s="0" t="str">
        <f aca="false">IF(G3777=1,IF(COUNTIF(I$2:I3777,I3777)=1,COUNTIF($I:$I,I3777),""),"")</f>
        <v/>
      </c>
      <c r="P3777" s="38" t="str">
        <f aca="false">IF(G3777=1,IF(COUNTIFS(C$2:C3777,C3777,G$2:G3777,1)=1,COUNTIFS($C:$C,C3777,$G:$G,1)+ROW()/10000000,""),"")</f>
        <v/>
      </c>
      <c r="Q3777" s="0" t="str">
        <f aca="false">IF(K3777=1,IF(COUNTIFS(C$2:C3777,C3777,K$2:K3777,1)=1,1,0),"")</f>
        <v/>
      </c>
      <c r="R3777" s="0" t="str">
        <f aca="false">IF(M3777=1,IF(COUNTIFS(C$2:C3777,C3777,M$2:M3777,1)=1,1,0),"")</f>
        <v/>
      </c>
      <c r="S3777" s="0" t="str">
        <f aca="false">IF(L3777=1,IF(COUNTIFS(C$2:C3777,C3777,L$2:L3777,1)=1,1,0),"")</f>
        <v/>
      </c>
      <c r="T3777" s="38" t="str">
        <f aca="false">IF(N3777="","",N3777+ROW()/10000000)</f>
        <v/>
      </c>
      <c r="U3777" s="0" t="str">
        <f aca="false">IF(G3777=1,IF(B3777="",1,0),"")</f>
        <v/>
      </c>
    </row>
    <row r="3778" customFormat="false" ht="15" hidden="false" customHeight="false" outlineLevel="0" collapsed="false">
      <c r="A3778" s="35"/>
      <c r="B3778" s="35"/>
      <c r="G3778" s="0" t="str">
        <f aca="false">IF(A3778="","",IF(AND(A3778&gt;=Debut,A3778&lt;Fin),1,0))</f>
        <v/>
      </c>
      <c r="H3778" s="0" t="str">
        <f aca="false">IF(G3778=1,INT(ROUND((A3778-Debut)*86400,0)/600),"")</f>
        <v/>
      </c>
      <c r="I3778" s="0" t="str">
        <f aca="false">IF(G3778=1,INT(ROUND((A3778-Debut)*86400,0)/3600),"")</f>
        <v/>
      </c>
      <c r="J3778" s="0" t="str">
        <f aca="false">IF(OR(A3778="",B3778=""),"",ROUND((B3778-A3778)*86400,0))</f>
        <v/>
      </c>
      <c r="K3778" s="37" t="str">
        <f aca="false">IF(G3778=1,IF(COUNTIFS($C:$C,C3778,$G:$G,1,$A:$A,"&gt;="&amp;(A3778-FenetreInterm/86400),$A:$A,"&lt;="&amp;A3778)&gt;=NbInterm,1,0),"")</f>
        <v/>
      </c>
      <c r="L3778" s="37" t="str">
        <f aca="false">IF(G3778=1,IF(B3778="",0,IF(J3778&lt;SeuilFugitive,1,0)),"")</f>
        <v/>
      </c>
      <c r="M3778" s="37" t="str">
        <f aca="false">IF(G3778=1,IF(B3778="",IF((Fin-A3778)*24&gt;SeuilFigee,1,0),IF(J3778&gt;SeuilFigee*3600,1,0)),"")</f>
        <v/>
      </c>
      <c r="N3778" s="0" t="str">
        <f aca="false">IF(G3778=1,IF(COUNTIF(H$2:H3778,H3778)=1,COUNTIF($H:$H,H3778),""),"")</f>
        <v/>
      </c>
      <c r="O3778" s="0" t="str">
        <f aca="false">IF(G3778=1,IF(COUNTIF(I$2:I3778,I3778)=1,COUNTIF($I:$I,I3778),""),"")</f>
        <v/>
      </c>
      <c r="P3778" s="38" t="str">
        <f aca="false">IF(G3778=1,IF(COUNTIFS(C$2:C3778,C3778,G$2:G3778,1)=1,COUNTIFS($C:$C,C3778,$G:$G,1)+ROW()/10000000,""),"")</f>
        <v/>
      </c>
      <c r="Q3778" s="0" t="str">
        <f aca="false">IF(K3778=1,IF(COUNTIFS(C$2:C3778,C3778,K$2:K3778,1)=1,1,0),"")</f>
        <v/>
      </c>
      <c r="R3778" s="0" t="str">
        <f aca="false">IF(M3778=1,IF(COUNTIFS(C$2:C3778,C3778,M$2:M3778,1)=1,1,0),"")</f>
        <v/>
      </c>
      <c r="S3778" s="0" t="str">
        <f aca="false">IF(L3778=1,IF(COUNTIFS(C$2:C3778,C3778,L$2:L3778,1)=1,1,0),"")</f>
        <v/>
      </c>
      <c r="T3778" s="38" t="str">
        <f aca="false">IF(N3778="","",N3778+ROW()/10000000)</f>
        <v/>
      </c>
      <c r="U3778" s="0" t="str">
        <f aca="false">IF(G3778=1,IF(B3778="",1,0),"")</f>
        <v/>
      </c>
    </row>
    <row r="3779" customFormat="false" ht="15" hidden="false" customHeight="false" outlineLevel="0" collapsed="false">
      <c r="A3779" s="35"/>
      <c r="B3779" s="35"/>
      <c r="G3779" s="0" t="str">
        <f aca="false">IF(A3779="","",IF(AND(A3779&gt;=Debut,A3779&lt;Fin),1,0))</f>
        <v/>
      </c>
      <c r="H3779" s="0" t="str">
        <f aca="false">IF(G3779=1,INT(ROUND((A3779-Debut)*86400,0)/600),"")</f>
        <v/>
      </c>
      <c r="I3779" s="0" t="str">
        <f aca="false">IF(G3779=1,INT(ROUND((A3779-Debut)*86400,0)/3600),"")</f>
        <v/>
      </c>
      <c r="J3779" s="0" t="str">
        <f aca="false">IF(OR(A3779="",B3779=""),"",ROUND((B3779-A3779)*86400,0))</f>
        <v/>
      </c>
      <c r="K3779" s="37" t="str">
        <f aca="false">IF(G3779=1,IF(COUNTIFS($C:$C,C3779,$G:$G,1,$A:$A,"&gt;="&amp;(A3779-FenetreInterm/86400),$A:$A,"&lt;="&amp;A3779)&gt;=NbInterm,1,0),"")</f>
        <v/>
      </c>
      <c r="L3779" s="37" t="str">
        <f aca="false">IF(G3779=1,IF(B3779="",0,IF(J3779&lt;SeuilFugitive,1,0)),"")</f>
        <v/>
      </c>
      <c r="M3779" s="37" t="str">
        <f aca="false">IF(G3779=1,IF(B3779="",IF((Fin-A3779)*24&gt;SeuilFigee,1,0),IF(J3779&gt;SeuilFigee*3600,1,0)),"")</f>
        <v/>
      </c>
      <c r="N3779" s="0" t="str">
        <f aca="false">IF(G3779=1,IF(COUNTIF(H$2:H3779,H3779)=1,COUNTIF($H:$H,H3779),""),"")</f>
        <v/>
      </c>
      <c r="O3779" s="0" t="str">
        <f aca="false">IF(G3779=1,IF(COUNTIF(I$2:I3779,I3779)=1,COUNTIF($I:$I,I3779),""),"")</f>
        <v/>
      </c>
      <c r="P3779" s="38" t="str">
        <f aca="false">IF(G3779=1,IF(COUNTIFS(C$2:C3779,C3779,G$2:G3779,1)=1,COUNTIFS($C:$C,C3779,$G:$G,1)+ROW()/10000000,""),"")</f>
        <v/>
      </c>
      <c r="Q3779" s="0" t="str">
        <f aca="false">IF(K3779=1,IF(COUNTIFS(C$2:C3779,C3779,K$2:K3779,1)=1,1,0),"")</f>
        <v/>
      </c>
      <c r="R3779" s="0" t="str">
        <f aca="false">IF(M3779=1,IF(COUNTIFS(C$2:C3779,C3779,M$2:M3779,1)=1,1,0),"")</f>
        <v/>
      </c>
      <c r="S3779" s="0" t="str">
        <f aca="false">IF(L3779=1,IF(COUNTIFS(C$2:C3779,C3779,L$2:L3779,1)=1,1,0),"")</f>
        <v/>
      </c>
      <c r="T3779" s="38" t="str">
        <f aca="false">IF(N3779="","",N3779+ROW()/10000000)</f>
        <v/>
      </c>
      <c r="U3779" s="0" t="str">
        <f aca="false">IF(G3779=1,IF(B3779="",1,0),"")</f>
        <v/>
      </c>
    </row>
    <row r="3780" customFormat="false" ht="15" hidden="false" customHeight="false" outlineLevel="0" collapsed="false">
      <c r="A3780" s="35"/>
      <c r="B3780" s="35"/>
      <c r="G3780" s="0" t="str">
        <f aca="false">IF(A3780="","",IF(AND(A3780&gt;=Debut,A3780&lt;Fin),1,0))</f>
        <v/>
      </c>
      <c r="H3780" s="0" t="str">
        <f aca="false">IF(G3780=1,INT(ROUND((A3780-Debut)*86400,0)/600),"")</f>
        <v/>
      </c>
      <c r="I3780" s="0" t="str">
        <f aca="false">IF(G3780=1,INT(ROUND((A3780-Debut)*86400,0)/3600),"")</f>
        <v/>
      </c>
      <c r="J3780" s="0" t="str">
        <f aca="false">IF(OR(A3780="",B3780=""),"",ROUND((B3780-A3780)*86400,0))</f>
        <v/>
      </c>
      <c r="K3780" s="37" t="str">
        <f aca="false">IF(G3780=1,IF(COUNTIFS($C:$C,C3780,$G:$G,1,$A:$A,"&gt;="&amp;(A3780-FenetreInterm/86400),$A:$A,"&lt;="&amp;A3780)&gt;=NbInterm,1,0),"")</f>
        <v/>
      </c>
      <c r="L3780" s="37" t="str">
        <f aca="false">IF(G3780=1,IF(B3780="",0,IF(J3780&lt;SeuilFugitive,1,0)),"")</f>
        <v/>
      </c>
      <c r="M3780" s="37" t="str">
        <f aca="false">IF(G3780=1,IF(B3780="",IF((Fin-A3780)*24&gt;SeuilFigee,1,0),IF(J3780&gt;SeuilFigee*3600,1,0)),"")</f>
        <v/>
      </c>
      <c r="N3780" s="0" t="str">
        <f aca="false">IF(G3780=1,IF(COUNTIF(H$2:H3780,H3780)=1,COUNTIF($H:$H,H3780),""),"")</f>
        <v/>
      </c>
      <c r="O3780" s="0" t="str">
        <f aca="false">IF(G3780=1,IF(COUNTIF(I$2:I3780,I3780)=1,COUNTIF($I:$I,I3780),""),"")</f>
        <v/>
      </c>
      <c r="P3780" s="38" t="str">
        <f aca="false">IF(G3780=1,IF(COUNTIFS(C$2:C3780,C3780,G$2:G3780,1)=1,COUNTIFS($C:$C,C3780,$G:$G,1)+ROW()/10000000,""),"")</f>
        <v/>
      </c>
      <c r="Q3780" s="0" t="str">
        <f aca="false">IF(K3780=1,IF(COUNTIFS(C$2:C3780,C3780,K$2:K3780,1)=1,1,0),"")</f>
        <v/>
      </c>
      <c r="R3780" s="0" t="str">
        <f aca="false">IF(M3780=1,IF(COUNTIFS(C$2:C3780,C3780,M$2:M3780,1)=1,1,0),"")</f>
        <v/>
      </c>
      <c r="S3780" s="0" t="str">
        <f aca="false">IF(L3780=1,IF(COUNTIFS(C$2:C3780,C3780,L$2:L3780,1)=1,1,0),"")</f>
        <v/>
      </c>
      <c r="T3780" s="38" t="str">
        <f aca="false">IF(N3780="","",N3780+ROW()/10000000)</f>
        <v/>
      </c>
      <c r="U3780" s="0" t="str">
        <f aca="false">IF(G3780=1,IF(B3780="",1,0),"")</f>
        <v/>
      </c>
    </row>
    <row r="3781" customFormat="false" ht="15" hidden="false" customHeight="false" outlineLevel="0" collapsed="false">
      <c r="A3781" s="35"/>
      <c r="B3781" s="35"/>
      <c r="G3781" s="0" t="str">
        <f aca="false">IF(A3781="","",IF(AND(A3781&gt;=Debut,A3781&lt;Fin),1,0))</f>
        <v/>
      </c>
      <c r="H3781" s="0" t="str">
        <f aca="false">IF(G3781=1,INT(ROUND((A3781-Debut)*86400,0)/600),"")</f>
        <v/>
      </c>
      <c r="I3781" s="0" t="str">
        <f aca="false">IF(G3781=1,INT(ROUND((A3781-Debut)*86400,0)/3600),"")</f>
        <v/>
      </c>
      <c r="J3781" s="0" t="str">
        <f aca="false">IF(OR(A3781="",B3781=""),"",ROUND((B3781-A3781)*86400,0))</f>
        <v/>
      </c>
      <c r="K3781" s="37" t="str">
        <f aca="false">IF(G3781=1,IF(COUNTIFS($C:$C,C3781,$G:$G,1,$A:$A,"&gt;="&amp;(A3781-FenetreInterm/86400),$A:$A,"&lt;="&amp;A3781)&gt;=NbInterm,1,0),"")</f>
        <v/>
      </c>
      <c r="L3781" s="37" t="str">
        <f aca="false">IF(G3781=1,IF(B3781="",0,IF(J3781&lt;SeuilFugitive,1,0)),"")</f>
        <v/>
      </c>
      <c r="M3781" s="37" t="str">
        <f aca="false">IF(G3781=1,IF(B3781="",IF((Fin-A3781)*24&gt;SeuilFigee,1,0),IF(J3781&gt;SeuilFigee*3600,1,0)),"")</f>
        <v/>
      </c>
      <c r="N3781" s="0" t="str">
        <f aca="false">IF(G3781=1,IF(COUNTIF(H$2:H3781,H3781)=1,COUNTIF($H:$H,H3781),""),"")</f>
        <v/>
      </c>
      <c r="O3781" s="0" t="str">
        <f aca="false">IF(G3781=1,IF(COUNTIF(I$2:I3781,I3781)=1,COUNTIF($I:$I,I3781),""),"")</f>
        <v/>
      </c>
      <c r="P3781" s="38" t="str">
        <f aca="false">IF(G3781=1,IF(COUNTIFS(C$2:C3781,C3781,G$2:G3781,1)=1,COUNTIFS($C:$C,C3781,$G:$G,1)+ROW()/10000000,""),"")</f>
        <v/>
      </c>
      <c r="Q3781" s="0" t="str">
        <f aca="false">IF(K3781=1,IF(COUNTIFS(C$2:C3781,C3781,K$2:K3781,1)=1,1,0),"")</f>
        <v/>
      </c>
      <c r="R3781" s="0" t="str">
        <f aca="false">IF(M3781=1,IF(COUNTIFS(C$2:C3781,C3781,M$2:M3781,1)=1,1,0),"")</f>
        <v/>
      </c>
      <c r="S3781" s="0" t="str">
        <f aca="false">IF(L3781=1,IF(COUNTIFS(C$2:C3781,C3781,L$2:L3781,1)=1,1,0),"")</f>
        <v/>
      </c>
      <c r="T3781" s="38" t="str">
        <f aca="false">IF(N3781="","",N3781+ROW()/10000000)</f>
        <v/>
      </c>
      <c r="U3781" s="0" t="str">
        <f aca="false">IF(G3781=1,IF(B3781="",1,0),"")</f>
        <v/>
      </c>
    </row>
    <row r="3782" customFormat="false" ht="15" hidden="false" customHeight="false" outlineLevel="0" collapsed="false">
      <c r="A3782" s="35"/>
      <c r="B3782" s="35"/>
      <c r="G3782" s="0" t="str">
        <f aca="false">IF(A3782="","",IF(AND(A3782&gt;=Debut,A3782&lt;Fin),1,0))</f>
        <v/>
      </c>
      <c r="H3782" s="0" t="str">
        <f aca="false">IF(G3782=1,INT(ROUND((A3782-Debut)*86400,0)/600),"")</f>
        <v/>
      </c>
      <c r="I3782" s="0" t="str">
        <f aca="false">IF(G3782=1,INT(ROUND((A3782-Debut)*86400,0)/3600),"")</f>
        <v/>
      </c>
      <c r="J3782" s="0" t="str">
        <f aca="false">IF(OR(A3782="",B3782=""),"",ROUND((B3782-A3782)*86400,0))</f>
        <v/>
      </c>
      <c r="K3782" s="37" t="str">
        <f aca="false">IF(G3782=1,IF(COUNTIFS($C:$C,C3782,$G:$G,1,$A:$A,"&gt;="&amp;(A3782-FenetreInterm/86400),$A:$A,"&lt;="&amp;A3782)&gt;=NbInterm,1,0),"")</f>
        <v/>
      </c>
      <c r="L3782" s="37" t="str">
        <f aca="false">IF(G3782=1,IF(B3782="",0,IF(J3782&lt;SeuilFugitive,1,0)),"")</f>
        <v/>
      </c>
      <c r="M3782" s="37" t="str">
        <f aca="false">IF(G3782=1,IF(B3782="",IF((Fin-A3782)*24&gt;SeuilFigee,1,0),IF(J3782&gt;SeuilFigee*3600,1,0)),"")</f>
        <v/>
      </c>
      <c r="N3782" s="0" t="str">
        <f aca="false">IF(G3782=1,IF(COUNTIF(H$2:H3782,H3782)=1,COUNTIF($H:$H,H3782),""),"")</f>
        <v/>
      </c>
      <c r="O3782" s="0" t="str">
        <f aca="false">IF(G3782=1,IF(COUNTIF(I$2:I3782,I3782)=1,COUNTIF($I:$I,I3782),""),"")</f>
        <v/>
      </c>
      <c r="P3782" s="38" t="str">
        <f aca="false">IF(G3782=1,IF(COUNTIFS(C$2:C3782,C3782,G$2:G3782,1)=1,COUNTIFS($C:$C,C3782,$G:$G,1)+ROW()/10000000,""),"")</f>
        <v/>
      </c>
      <c r="Q3782" s="0" t="str">
        <f aca="false">IF(K3782=1,IF(COUNTIFS(C$2:C3782,C3782,K$2:K3782,1)=1,1,0),"")</f>
        <v/>
      </c>
      <c r="R3782" s="0" t="str">
        <f aca="false">IF(M3782=1,IF(COUNTIFS(C$2:C3782,C3782,M$2:M3782,1)=1,1,0),"")</f>
        <v/>
      </c>
      <c r="S3782" s="0" t="str">
        <f aca="false">IF(L3782=1,IF(COUNTIFS(C$2:C3782,C3782,L$2:L3782,1)=1,1,0),"")</f>
        <v/>
      </c>
      <c r="T3782" s="38" t="str">
        <f aca="false">IF(N3782="","",N3782+ROW()/10000000)</f>
        <v/>
      </c>
      <c r="U3782" s="0" t="str">
        <f aca="false">IF(G3782=1,IF(B3782="",1,0),"")</f>
        <v/>
      </c>
    </row>
    <row r="3783" customFormat="false" ht="15" hidden="false" customHeight="false" outlineLevel="0" collapsed="false">
      <c r="A3783" s="35"/>
      <c r="B3783" s="35"/>
      <c r="G3783" s="0" t="str">
        <f aca="false">IF(A3783="","",IF(AND(A3783&gt;=Debut,A3783&lt;Fin),1,0))</f>
        <v/>
      </c>
      <c r="H3783" s="0" t="str">
        <f aca="false">IF(G3783=1,INT(ROUND((A3783-Debut)*86400,0)/600),"")</f>
        <v/>
      </c>
      <c r="I3783" s="0" t="str">
        <f aca="false">IF(G3783=1,INT(ROUND((A3783-Debut)*86400,0)/3600),"")</f>
        <v/>
      </c>
      <c r="J3783" s="0" t="str">
        <f aca="false">IF(OR(A3783="",B3783=""),"",ROUND((B3783-A3783)*86400,0))</f>
        <v/>
      </c>
      <c r="K3783" s="37" t="str">
        <f aca="false">IF(G3783=1,IF(COUNTIFS($C:$C,C3783,$G:$G,1,$A:$A,"&gt;="&amp;(A3783-FenetreInterm/86400),$A:$A,"&lt;="&amp;A3783)&gt;=NbInterm,1,0),"")</f>
        <v/>
      </c>
      <c r="L3783" s="37" t="str">
        <f aca="false">IF(G3783=1,IF(B3783="",0,IF(J3783&lt;SeuilFugitive,1,0)),"")</f>
        <v/>
      </c>
      <c r="M3783" s="37" t="str">
        <f aca="false">IF(G3783=1,IF(B3783="",IF((Fin-A3783)*24&gt;SeuilFigee,1,0),IF(J3783&gt;SeuilFigee*3600,1,0)),"")</f>
        <v/>
      </c>
      <c r="N3783" s="0" t="str">
        <f aca="false">IF(G3783=1,IF(COUNTIF(H$2:H3783,H3783)=1,COUNTIF($H:$H,H3783),""),"")</f>
        <v/>
      </c>
      <c r="O3783" s="0" t="str">
        <f aca="false">IF(G3783=1,IF(COUNTIF(I$2:I3783,I3783)=1,COUNTIF($I:$I,I3783),""),"")</f>
        <v/>
      </c>
      <c r="P3783" s="38" t="str">
        <f aca="false">IF(G3783=1,IF(COUNTIFS(C$2:C3783,C3783,G$2:G3783,1)=1,COUNTIFS($C:$C,C3783,$G:$G,1)+ROW()/10000000,""),"")</f>
        <v/>
      </c>
      <c r="Q3783" s="0" t="str">
        <f aca="false">IF(K3783=1,IF(COUNTIFS(C$2:C3783,C3783,K$2:K3783,1)=1,1,0),"")</f>
        <v/>
      </c>
      <c r="R3783" s="0" t="str">
        <f aca="false">IF(M3783=1,IF(COUNTIFS(C$2:C3783,C3783,M$2:M3783,1)=1,1,0),"")</f>
        <v/>
      </c>
      <c r="S3783" s="0" t="str">
        <f aca="false">IF(L3783=1,IF(COUNTIFS(C$2:C3783,C3783,L$2:L3783,1)=1,1,0),"")</f>
        <v/>
      </c>
      <c r="T3783" s="38" t="str">
        <f aca="false">IF(N3783="","",N3783+ROW()/10000000)</f>
        <v/>
      </c>
      <c r="U3783" s="0" t="str">
        <f aca="false">IF(G3783=1,IF(B3783="",1,0),"")</f>
        <v/>
      </c>
    </row>
    <row r="3784" customFormat="false" ht="15" hidden="false" customHeight="false" outlineLevel="0" collapsed="false">
      <c r="A3784" s="35"/>
      <c r="B3784" s="35"/>
      <c r="G3784" s="0" t="str">
        <f aca="false">IF(A3784="","",IF(AND(A3784&gt;=Debut,A3784&lt;Fin),1,0))</f>
        <v/>
      </c>
      <c r="H3784" s="0" t="str">
        <f aca="false">IF(G3784=1,INT(ROUND((A3784-Debut)*86400,0)/600),"")</f>
        <v/>
      </c>
      <c r="I3784" s="0" t="str">
        <f aca="false">IF(G3784=1,INT(ROUND((A3784-Debut)*86400,0)/3600),"")</f>
        <v/>
      </c>
      <c r="J3784" s="0" t="str">
        <f aca="false">IF(OR(A3784="",B3784=""),"",ROUND((B3784-A3784)*86400,0))</f>
        <v/>
      </c>
      <c r="K3784" s="37" t="str">
        <f aca="false">IF(G3784=1,IF(COUNTIFS($C:$C,C3784,$G:$G,1,$A:$A,"&gt;="&amp;(A3784-FenetreInterm/86400),$A:$A,"&lt;="&amp;A3784)&gt;=NbInterm,1,0),"")</f>
        <v/>
      </c>
      <c r="L3784" s="37" t="str">
        <f aca="false">IF(G3784=1,IF(B3784="",0,IF(J3784&lt;SeuilFugitive,1,0)),"")</f>
        <v/>
      </c>
      <c r="M3784" s="37" t="str">
        <f aca="false">IF(G3784=1,IF(B3784="",IF((Fin-A3784)*24&gt;SeuilFigee,1,0),IF(J3784&gt;SeuilFigee*3600,1,0)),"")</f>
        <v/>
      </c>
      <c r="N3784" s="0" t="str">
        <f aca="false">IF(G3784=1,IF(COUNTIF(H$2:H3784,H3784)=1,COUNTIF($H:$H,H3784),""),"")</f>
        <v/>
      </c>
      <c r="O3784" s="0" t="str">
        <f aca="false">IF(G3784=1,IF(COUNTIF(I$2:I3784,I3784)=1,COUNTIF($I:$I,I3784),""),"")</f>
        <v/>
      </c>
      <c r="P3784" s="38" t="str">
        <f aca="false">IF(G3784=1,IF(COUNTIFS(C$2:C3784,C3784,G$2:G3784,1)=1,COUNTIFS($C:$C,C3784,$G:$G,1)+ROW()/10000000,""),"")</f>
        <v/>
      </c>
      <c r="Q3784" s="0" t="str">
        <f aca="false">IF(K3784=1,IF(COUNTIFS(C$2:C3784,C3784,K$2:K3784,1)=1,1,0),"")</f>
        <v/>
      </c>
      <c r="R3784" s="0" t="str">
        <f aca="false">IF(M3784=1,IF(COUNTIFS(C$2:C3784,C3784,M$2:M3784,1)=1,1,0),"")</f>
        <v/>
      </c>
      <c r="S3784" s="0" t="str">
        <f aca="false">IF(L3784=1,IF(COUNTIFS(C$2:C3784,C3784,L$2:L3784,1)=1,1,0),"")</f>
        <v/>
      </c>
      <c r="T3784" s="38" t="str">
        <f aca="false">IF(N3784="","",N3784+ROW()/10000000)</f>
        <v/>
      </c>
      <c r="U3784" s="0" t="str">
        <f aca="false">IF(G3784=1,IF(B3784="",1,0),"")</f>
        <v/>
      </c>
    </row>
    <row r="3785" customFormat="false" ht="15" hidden="false" customHeight="false" outlineLevel="0" collapsed="false">
      <c r="A3785" s="35"/>
      <c r="B3785" s="35"/>
      <c r="G3785" s="0" t="str">
        <f aca="false">IF(A3785="","",IF(AND(A3785&gt;=Debut,A3785&lt;Fin),1,0))</f>
        <v/>
      </c>
      <c r="H3785" s="0" t="str">
        <f aca="false">IF(G3785=1,INT(ROUND((A3785-Debut)*86400,0)/600),"")</f>
        <v/>
      </c>
      <c r="I3785" s="0" t="str">
        <f aca="false">IF(G3785=1,INT(ROUND((A3785-Debut)*86400,0)/3600),"")</f>
        <v/>
      </c>
      <c r="J3785" s="0" t="str">
        <f aca="false">IF(OR(A3785="",B3785=""),"",ROUND((B3785-A3785)*86400,0))</f>
        <v/>
      </c>
      <c r="K3785" s="37" t="str">
        <f aca="false">IF(G3785=1,IF(COUNTIFS($C:$C,C3785,$G:$G,1,$A:$A,"&gt;="&amp;(A3785-FenetreInterm/86400),$A:$A,"&lt;="&amp;A3785)&gt;=NbInterm,1,0),"")</f>
        <v/>
      </c>
      <c r="L3785" s="37" t="str">
        <f aca="false">IF(G3785=1,IF(B3785="",0,IF(J3785&lt;SeuilFugitive,1,0)),"")</f>
        <v/>
      </c>
      <c r="M3785" s="37" t="str">
        <f aca="false">IF(G3785=1,IF(B3785="",IF((Fin-A3785)*24&gt;SeuilFigee,1,0),IF(J3785&gt;SeuilFigee*3600,1,0)),"")</f>
        <v/>
      </c>
      <c r="N3785" s="0" t="str">
        <f aca="false">IF(G3785=1,IF(COUNTIF(H$2:H3785,H3785)=1,COUNTIF($H:$H,H3785),""),"")</f>
        <v/>
      </c>
      <c r="O3785" s="0" t="str">
        <f aca="false">IF(G3785=1,IF(COUNTIF(I$2:I3785,I3785)=1,COUNTIF($I:$I,I3785),""),"")</f>
        <v/>
      </c>
      <c r="P3785" s="38" t="str">
        <f aca="false">IF(G3785=1,IF(COUNTIFS(C$2:C3785,C3785,G$2:G3785,1)=1,COUNTIFS($C:$C,C3785,$G:$G,1)+ROW()/10000000,""),"")</f>
        <v/>
      </c>
      <c r="Q3785" s="0" t="str">
        <f aca="false">IF(K3785=1,IF(COUNTIFS(C$2:C3785,C3785,K$2:K3785,1)=1,1,0),"")</f>
        <v/>
      </c>
      <c r="R3785" s="0" t="str">
        <f aca="false">IF(M3785=1,IF(COUNTIFS(C$2:C3785,C3785,M$2:M3785,1)=1,1,0),"")</f>
        <v/>
      </c>
      <c r="S3785" s="0" t="str">
        <f aca="false">IF(L3785=1,IF(COUNTIFS(C$2:C3785,C3785,L$2:L3785,1)=1,1,0),"")</f>
        <v/>
      </c>
      <c r="T3785" s="38" t="str">
        <f aca="false">IF(N3785="","",N3785+ROW()/10000000)</f>
        <v/>
      </c>
      <c r="U3785" s="0" t="str">
        <f aca="false">IF(G3785=1,IF(B3785="",1,0),"")</f>
        <v/>
      </c>
    </row>
    <row r="3786" customFormat="false" ht="15" hidden="false" customHeight="false" outlineLevel="0" collapsed="false">
      <c r="A3786" s="35"/>
      <c r="B3786" s="35"/>
      <c r="G3786" s="0" t="str">
        <f aca="false">IF(A3786="","",IF(AND(A3786&gt;=Debut,A3786&lt;Fin),1,0))</f>
        <v/>
      </c>
      <c r="H3786" s="0" t="str">
        <f aca="false">IF(G3786=1,INT(ROUND((A3786-Debut)*86400,0)/600),"")</f>
        <v/>
      </c>
      <c r="I3786" s="0" t="str">
        <f aca="false">IF(G3786=1,INT(ROUND((A3786-Debut)*86400,0)/3600),"")</f>
        <v/>
      </c>
      <c r="J3786" s="0" t="str">
        <f aca="false">IF(OR(A3786="",B3786=""),"",ROUND((B3786-A3786)*86400,0))</f>
        <v/>
      </c>
      <c r="K3786" s="37" t="str">
        <f aca="false">IF(G3786=1,IF(COUNTIFS($C:$C,C3786,$G:$G,1,$A:$A,"&gt;="&amp;(A3786-FenetreInterm/86400),$A:$A,"&lt;="&amp;A3786)&gt;=NbInterm,1,0),"")</f>
        <v/>
      </c>
      <c r="L3786" s="37" t="str">
        <f aca="false">IF(G3786=1,IF(B3786="",0,IF(J3786&lt;SeuilFugitive,1,0)),"")</f>
        <v/>
      </c>
      <c r="M3786" s="37" t="str">
        <f aca="false">IF(G3786=1,IF(B3786="",IF((Fin-A3786)*24&gt;SeuilFigee,1,0),IF(J3786&gt;SeuilFigee*3600,1,0)),"")</f>
        <v/>
      </c>
      <c r="N3786" s="0" t="str">
        <f aca="false">IF(G3786=1,IF(COUNTIF(H$2:H3786,H3786)=1,COUNTIF($H:$H,H3786),""),"")</f>
        <v/>
      </c>
      <c r="O3786" s="0" t="str">
        <f aca="false">IF(G3786=1,IF(COUNTIF(I$2:I3786,I3786)=1,COUNTIF($I:$I,I3786),""),"")</f>
        <v/>
      </c>
      <c r="P3786" s="38" t="str">
        <f aca="false">IF(G3786=1,IF(COUNTIFS(C$2:C3786,C3786,G$2:G3786,1)=1,COUNTIFS($C:$C,C3786,$G:$G,1)+ROW()/10000000,""),"")</f>
        <v/>
      </c>
      <c r="Q3786" s="0" t="str">
        <f aca="false">IF(K3786=1,IF(COUNTIFS(C$2:C3786,C3786,K$2:K3786,1)=1,1,0),"")</f>
        <v/>
      </c>
      <c r="R3786" s="0" t="str">
        <f aca="false">IF(M3786=1,IF(COUNTIFS(C$2:C3786,C3786,M$2:M3786,1)=1,1,0),"")</f>
        <v/>
      </c>
      <c r="S3786" s="0" t="str">
        <f aca="false">IF(L3786=1,IF(COUNTIFS(C$2:C3786,C3786,L$2:L3786,1)=1,1,0),"")</f>
        <v/>
      </c>
      <c r="T3786" s="38" t="str">
        <f aca="false">IF(N3786="","",N3786+ROW()/10000000)</f>
        <v/>
      </c>
      <c r="U3786" s="0" t="str">
        <f aca="false">IF(G3786=1,IF(B3786="",1,0),"")</f>
        <v/>
      </c>
    </row>
    <row r="3787" customFormat="false" ht="15" hidden="false" customHeight="false" outlineLevel="0" collapsed="false">
      <c r="A3787" s="35"/>
      <c r="B3787" s="35"/>
      <c r="G3787" s="0" t="str">
        <f aca="false">IF(A3787="","",IF(AND(A3787&gt;=Debut,A3787&lt;Fin),1,0))</f>
        <v/>
      </c>
      <c r="H3787" s="0" t="str">
        <f aca="false">IF(G3787=1,INT(ROUND((A3787-Debut)*86400,0)/600),"")</f>
        <v/>
      </c>
      <c r="I3787" s="0" t="str">
        <f aca="false">IF(G3787=1,INT(ROUND((A3787-Debut)*86400,0)/3600),"")</f>
        <v/>
      </c>
      <c r="J3787" s="0" t="str">
        <f aca="false">IF(OR(A3787="",B3787=""),"",ROUND((B3787-A3787)*86400,0))</f>
        <v/>
      </c>
      <c r="K3787" s="37" t="str">
        <f aca="false">IF(G3787=1,IF(COUNTIFS($C:$C,C3787,$G:$G,1,$A:$A,"&gt;="&amp;(A3787-FenetreInterm/86400),$A:$A,"&lt;="&amp;A3787)&gt;=NbInterm,1,0),"")</f>
        <v/>
      </c>
      <c r="L3787" s="37" t="str">
        <f aca="false">IF(G3787=1,IF(B3787="",0,IF(J3787&lt;SeuilFugitive,1,0)),"")</f>
        <v/>
      </c>
      <c r="M3787" s="37" t="str">
        <f aca="false">IF(G3787=1,IF(B3787="",IF((Fin-A3787)*24&gt;SeuilFigee,1,0),IF(J3787&gt;SeuilFigee*3600,1,0)),"")</f>
        <v/>
      </c>
      <c r="N3787" s="0" t="str">
        <f aca="false">IF(G3787=1,IF(COUNTIF(H$2:H3787,H3787)=1,COUNTIF($H:$H,H3787),""),"")</f>
        <v/>
      </c>
      <c r="O3787" s="0" t="str">
        <f aca="false">IF(G3787=1,IF(COUNTIF(I$2:I3787,I3787)=1,COUNTIF($I:$I,I3787),""),"")</f>
        <v/>
      </c>
      <c r="P3787" s="38" t="str">
        <f aca="false">IF(G3787=1,IF(COUNTIFS(C$2:C3787,C3787,G$2:G3787,1)=1,COUNTIFS($C:$C,C3787,$G:$G,1)+ROW()/10000000,""),"")</f>
        <v/>
      </c>
      <c r="Q3787" s="0" t="str">
        <f aca="false">IF(K3787=1,IF(COUNTIFS(C$2:C3787,C3787,K$2:K3787,1)=1,1,0),"")</f>
        <v/>
      </c>
      <c r="R3787" s="0" t="str">
        <f aca="false">IF(M3787=1,IF(COUNTIFS(C$2:C3787,C3787,M$2:M3787,1)=1,1,0),"")</f>
        <v/>
      </c>
      <c r="S3787" s="0" t="str">
        <f aca="false">IF(L3787=1,IF(COUNTIFS(C$2:C3787,C3787,L$2:L3787,1)=1,1,0),"")</f>
        <v/>
      </c>
      <c r="T3787" s="38" t="str">
        <f aca="false">IF(N3787="","",N3787+ROW()/10000000)</f>
        <v/>
      </c>
      <c r="U3787" s="0" t="str">
        <f aca="false">IF(G3787=1,IF(B3787="",1,0),"")</f>
        <v/>
      </c>
    </row>
    <row r="3788" customFormat="false" ht="15" hidden="false" customHeight="false" outlineLevel="0" collapsed="false">
      <c r="A3788" s="35"/>
      <c r="B3788" s="35"/>
      <c r="G3788" s="0" t="str">
        <f aca="false">IF(A3788="","",IF(AND(A3788&gt;=Debut,A3788&lt;Fin),1,0))</f>
        <v/>
      </c>
      <c r="H3788" s="0" t="str">
        <f aca="false">IF(G3788=1,INT(ROUND((A3788-Debut)*86400,0)/600),"")</f>
        <v/>
      </c>
      <c r="I3788" s="0" t="str">
        <f aca="false">IF(G3788=1,INT(ROUND((A3788-Debut)*86400,0)/3600),"")</f>
        <v/>
      </c>
      <c r="J3788" s="0" t="str">
        <f aca="false">IF(OR(A3788="",B3788=""),"",ROUND((B3788-A3788)*86400,0))</f>
        <v/>
      </c>
      <c r="K3788" s="37" t="str">
        <f aca="false">IF(G3788=1,IF(COUNTIFS($C:$C,C3788,$G:$G,1,$A:$A,"&gt;="&amp;(A3788-FenetreInterm/86400),$A:$A,"&lt;="&amp;A3788)&gt;=NbInterm,1,0),"")</f>
        <v/>
      </c>
      <c r="L3788" s="37" t="str">
        <f aca="false">IF(G3788=1,IF(B3788="",0,IF(J3788&lt;SeuilFugitive,1,0)),"")</f>
        <v/>
      </c>
      <c r="M3788" s="37" t="str">
        <f aca="false">IF(G3788=1,IF(B3788="",IF((Fin-A3788)*24&gt;SeuilFigee,1,0),IF(J3788&gt;SeuilFigee*3600,1,0)),"")</f>
        <v/>
      </c>
      <c r="N3788" s="0" t="str">
        <f aca="false">IF(G3788=1,IF(COUNTIF(H$2:H3788,H3788)=1,COUNTIF($H:$H,H3788),""),"")</f>
        <v/>
      </c>
      <c r="O3788" s="0" t="str">
        <f aca="false">IF(G3788=1,IF(COUNTIF(I$2:I3788,I3788)=1,COUNTIF($I:$I,I3788),""),"")</f>
        <v/>
      </c>
      <c r="P3788" s="38" t="str">
        <f aca="false">IF(G3788=1,IF(COUNTIFS(C$2:C3788,C3788,G$2:G3788,1)=1,COUNTIFS($C:$C,C3788,$G:$G,1)+ROW()/10000000,""),"")</f>
        <v/>
      </c>
      <c r="Q3788" s="0" t="str">
        <f aca="false">IF(K3788=1,IF(COUNTIFS(C$2:C3788,C3788,K$2:K3788,1)=1,1,0),"")</f>
        <v/>
      </c>
      <c r="R3788" s="0" t="str">
        <f aca="false">IF(M3788=1,IF(COUNTIFS(C$2:C3788,C3788,M$2:M3788,1)=1,1,0),"")</f>
        <v/>
      </c>
      <c r="S3788" s="0" t="str">
        <f aca="false">IF(L3788=1,IF(COUNTIFS(C$2:C3788,C3788,L$2:L3788,1)=1,1,0),"")</f>
        <v/>
      </c>
      <c r="T3788" s="38" t="str">
        <f aca="false">IF(N3788="","",N3788+ROW()/10000000)</f>
        <v/>
      </c>
      <c r="U3788" s="0" t="str">
        <f aca="false">IF(G3788=1,IF(B3788="",1,0),"")</f>
        <v/>
      </c>
    </row>
    <row r="3789" customFormat="false" ht="15" hidden="false" customHeight="false" outlineLevel="0" collapsed="false">
      <c r="A3789" s="35"/>
      <c r="B3789" s="35"/>
      <c r="G3789" s="0" t="str">
        <f aca="false">IF(A3789="","",IF(AND(A3789&gt;=Debut,A3789&lt;Fin),1,0))</f>
        <v/>
      </c>
      <c r="H3789" s="0" t="str">
        <f aca="false">IF(G3789=1,INT(ROUND((A3789-Debut)*86400,0)/600),"")</f>
        <v/>
      </c>
      <c r="I3789" s="0" t="str">
        <f aca="false">IF(G3789=1,INT(ROUND((A3789-Debut)*86400,0)/3600),"")</f>
        <v/>
      </c>
      <c r="J3789" s="0" t="str">
        <f aca="false">IF(OR(A3789="",B3789=""),"",ROUND((B3789-A3789)*86400,0))</f>
        <v/>
      </c>
      <c r="K3789" s="37" t="str">
        <f aca="false">IF(G3789=1,IF(COUNTIFS($C:$C,C3789,$G:$G,1,$A:$A,"&gt;="&amp;(A3789-FenetreInterm/86400),$A:$A,"&lt;="&amp;A3789)&gt;=NbInterm,1,0),"")</f>
        <v/>
      </c>
      <c r="L3789" s="37" t="str">
        <f aca="false">IF(G3789=1,IF(B3789="",0,IF(J3789&lt;SeuilFugitive,1,0)),"")</f>
        <v/>
      </c>
      <c r="M3789" s="37" t="str">
        <f aca="false">IF(G3789=1,IF(B3789="",IF((Fin-A3789)*24&gt;SeuilFigee,1,0),IF(J3789&gt;SeuilFigee*3600,1,0)),"")</f>
        <v/>
      </c>
      <c r="N3789" s="0" t="str">
        <f aca="false">IF(G3789=1,IF(COUNTIF(H$2:H3789,H3789)=1,COUNTIF($H:$H,H3789),""),"")</f>
        <v/>
      </c>
      <c r="O3789" s="0" t="str">
        <f aca="false">IF(G3789=1,IF(COUNTIF(I$2:I3789,I3789)=1,COUNTIF($I:$I,I3789),""),"")</f>
        <v/>
      </c>
      <c r="P3789" s="38" t="str">
        <f aca="false">IF(G3789=1,IF(COUNTIFS(C$2:C3789,C3789,G$2:G3789,1)=1,COUNTIFS($C:$C,C3789,$G:$G,1)+ROW()/10000000,""),"")</f>
        <v/>
      </c>
      <c r="Q3789" s="0" t="str">
        <f aca="false">IF(K3789=1,IF(COUNTIFS(C$2:C3789,C3789,K$2:K3789,1)=1,1,0),"")</f>
        <v/>
      </c>
      <c r="R3789" s="0" t="str">
        <f aca="false">IF(M3789=1,IF(COUNTIFS(C$2:C3789,C3789,M$2:M3789,1)=1,1,0),"")</f>
        <v/>
      </c>
      <c r="S3789" s="0" t="str">
        <f aca="false">IF(L3789=1,IF(COUNTIFS(C$2:C3789,C3789,L$2:L3789,1)=1,1,0),"")</f>
        <v/>
      </c>
      <c r="T3789" s="38" t="str">
        <f aca="false">IF(N3789="","",N3789+ROW()/10000000)</f>
        <v/>
      </c>
      <c r="U3789" s="0" t="str">
        <f aca="false">IF(G3789=1,IF(B3789="",1,0),"")</f>
        <v/>
      </c>
    </row>
    <row r="3790" customFormat="false" ht="15" hidden="false" customHeight="false" outlineLevel="0" collapsed="false">
      <c r="A3790" s="35"/>
      <c r="B3790" s="35"/>
      <c r="G3790" s="0" t="str">
        <f aca="false">IF(A3790="","",IF(AND(A3790&gt;=Debut,A3790&lt;Fin),1,0))</f>
        <v/>
      </c>
      <c r="H3790" s="0" t="str">
        <f aca="false">IF(G3790=1,INT(ROUND((A3790-Debut)*86400,0)/600),"")</f>
        <v/>
      </c>
      <c r="I3790" s="0" t="str">
        <f aca="false">IF(G3790=1,INT(ROUND((A3790-Debut)*86400,0)/3600),"")</f>
        <v/>
      </c>
      <c r="J3790" s="0" t="str">
        <f aca="false">IF(OR(A3790="",B3790=""),"",ROUND((B3790-A3790)*86400,0))</f>
        <v/>
      </c>
      <c r="K3790" s="37" t="str">
        <f aca="false">IF(G3790=1,IF(COUNTIFS($C:$C,C3790,$G:$G,1,$A:$A,"&gt;="&amp;(A3790-FenetreInterm/86400),$A:$A,"&lt;="&amp;A3790)&gt;=NbInterm,1,0),"")</f>
        <v/>
      </c>
      <c r="L3790" s="37" t="str">
        <f aca="false">IF(G3790=1,IF(B3790="",0,IF(J3790&lt;SeuilFugitive,1,0)),"")</f>
        <v/>
      </c>
      <c r="M3790" s="37" t="str">
        <f aca="false">IF(G3790=1,IF(B3790="",IF((Fin-A3790)*24&gt;SeuilFigee,1,0),IF(J3790&gt;SeuilFigee*3600,1,0)),"")</f>
        <v/>
      </c>
      <c r="N3790" s="0" t="str">
        <f aca="false">IF(G3790=1,IF(COUNTIF(H$2:H3790,H3790)=1,COUNTIF($H:$H,H3790),""),"")</f>
        <v/>
      </c>
      <c r="O3790" s="0" t="str">
        <f aca="false">IF(G3790=1,IF(COUNTIF(I$2:I3790,I3790)=1,COUNTIF($I:$I,I3790),""),"")</f>
        <v/>
      </c>
      <c r="P3790" s="38" t="str">
        <f aca="false">IF(G3790=1,IF(COUNTIFS(C$2:C3790,C3790,G$2:G3790,1)=1,COUNTIFS($C:$C,C3790,$G:$G,1)+ROW()/10000000,""),"")</f>
        <v/>
      </c>
      <c r="Q3790" s="0" t="str">
        <f aca="false">IF(K3790=1,IF(COUNTIFS(C$2:C3790,C3790,K$2:K3790,1)=1,1,0),"")</f>
        <v/>
      </c>
      <c r="R3790" s="0" t="str">
        <f aca="false">IF(M3790=1,IF(COUNTIFS(C$2:C3790,C3790,M$2:M3790,1)=1,1,0),"")</f>
        <v/>
      </c>
      <c r="S3790" s="0" t="str">
        <f aca="false">IF(L3790=1,IF(COUNTIFS(C$2:C3790,C3790,L$2:L3790,1)=1,1,0),"")</f>
        <v/>
      </c>
      <c r="T3790" s="38" t="str">
        <f aca="false">IF(N3790="","",N3790+ROW()/10000000)</f>
        <v/>
      </c>
      <c r="U3790" s="0" t="str">
        <f aca="false">IF(G3790=1,IF(B3790="",1,0),"")</f>
        <v/>
      </c>
    </row>
    <row r="3791" customFormat="false" ht="15" hidden="false" customHeight="false" outlineLevel="0" collapsed="false">
      <c r="A3791" s="35"/>
      <c r="B3791" s="35"/>
      <c r="G3791" s="0" t="str">
        <f aca="false">IF(A3791="","",IF(AND(A3791&gt;=Debut,A3791&lt;Fin),1,0))</f>
        <v/>
      </c>
      <c r="H3791" s="0" t="str">
        <f aca="false">IF(G3791=1,INT(ROUND((A3791-Debut)*86400,0)/600),"")</f>
        <v/>
      </c>
      <c r="I3791" s="0" t="str">
        <f aca="false">IF(G3791=1,INT(ROUND((A3791-Debut)*86400,0)/3600),"")</f>
        <v/>
      </c>
      <c r="J3791" s="0" t="str">
        <f aca="false">IF(OR(A3791="",B3791=""),"",ROUND((B3791-A3791)*86400,0))</f>
        <v/>
      </c>
      <c r="K3791" s="37" t="str">
        <f aca="false">IF(G3791=1,IF(COUNTIFS($C:$C,C3791,$G:$G,1,$A:$A,"&gt;="&amp;(A3791-FenetreInterm/86400),$A:$A,"&lt;="&amp;A3791)&gt;=NbInterm,1,0),"")</f>
        <v/>
      </c>
      <c r="L3791" s="37" t="str">
        <f aca="false">IF(G3791=1,IF(B3791="",0,IF(J3791&lt;SeuilFugitive,1,0)),"")</f>
        <v/>
      </c>
      <c r="M3791" s="37" t="str">
        <f aca="false">IF(G3791=1,IF(B3791="",IF((Fin-A3791)*24&gt;SeuilFigee,1,0),IF(J3791&gt;SeuilFigee*3600,1,0)),"")</f>
        <v/>
      </c>
      <c r="N3791" s="0" t="str">
        <f aca="false">IF(G3791=1,IF(COUNTIF(H$2:H3791,H3791)=1,COUNTIF($H:$H,H3791),""),"")</f>
        <v/>
      </c>
      <c r="O3791" s="0" t="str">
        <f aca="false">IF(G3791=1,IF(COUNTIF(I$2:I3791,I3791)=1,COUNTIF($I:$I,I3791),""),"")</f>
        <v/>
      </c>
      <c r="P3791" s="38" t="str">
        <f aca="false">IF(G3791=1,IF(COUNTIFS(C$2:C3791,C3791,G$2:G3791,1)=1,COUNTIFS($C:$C,C3791,$G:$G,1)+ROW()/10000000,""),"")</f>
        <v/>
      </c>
      <c r="Q3791" s="0" t="str">
        <f aca="false">IF(K3791=1,IF(COUNTIFS(C$2:C3791,C3791,K$2:K3791,1)=1,1,0),"")</f>
        <v/>
      </c>
      <c r="R3791" s="0" t="str">
        <f aca="false">IF(M3791=1,IF(COUNTIFS(C$2:C3791,C3791,M$2:M3791,1)=1,1,0),"")</f>
        <v/>
      </c>
      <c r="S3791" s="0" t="str">
        <f aca="false">IF(L3791=1,IF(COUNTIFS(C$2:C3791,C3791,L$2:L3791,1)=1,1,0),"")</f>
        <v/>
      </c>
      <c r="T3791" s="38" t="str">
        <f aca="false">IF(N3791="","",N3791+ROW()/10000000)</f>
        <v/>
      </c>
      <c r="U3791" s="0" t="str">
        <f aca="false">IF(G3791=1,IF(B3791="",1,0),"")</f>
        <v/>
      </c>
    </row>
    <row r="3792" customFormat="false" ht="15" hidden="false" customHeight="false" outlineLevel="0" collapsed="false">
      <c r="A3792" s="35"/>
      <c r="B3792" s="35"/>
      <c r="G3792" s="0" t="str">
        <f aca="false">IF(A3792="","",IF(AND(A3792&gt;=Debut,A3792&lt;Fin),1,0))</f>
        <v/>
      </c>
      <c r="H3792" s="0" t="str">
        <f aca="false">IF(G3792=1,INT(ROUND((A3792-Debut)*86400,0)/600),"")</f>
        <v/>
      </c>
      <c r="I3792" s="0" t="str">
        <f aca="false">IF(G3792=1,INT(ROUND((A3792-Debut)*86400,0)/3600),"")</f>
        <v/>
      </c>
      <c r="J3792" s="0" t="str">
        <f aca="false">IF(OR(A3792="",B3792=""),"",ROUND((B3792-A3792)*86400,0))</f>
        <v/>
      </c>
      <c r="K3792" s="37" t="str">
        <f aca="false">IF(G3792=1,IF(COUNTIFS($C:$C,C3792,$G:$G,1,$A:$A,"&gt;="&amp;(A3792-FenetreInterm/86400),$A:$A,"&lt;="&amp;A3792)&gt;=NbInterm,1,0),"")</f>
        <v/>
      </c>
      <c r="L3792" s="37" t="str">
        <f aca="false">IF(G3792=1,IF(B3792="",0,IF(J3792&lt;SeuilFugitive,1,0)),"")</f>
        <v/>
      </c>
      <c r="M3792" s="37" t="str">
        <f aca="false">IF(G3792=1,IF(B3792="",IF((Fin-A3792)*24&gt;SeuilFigee,1,0),IF(J3792&gt;SeuilFigee*3600,1,0)),"")</f>
        <v/>
      </c>
      <c r="N3792" s="0" t="str">
        <f aca="false">IF(G3792=1,IF(COUNTIF(H$2:H3792,H3792)=1,COUNTIF($H:$H,H3792),""),"")</f>
        <v/>
      </c>
      <c r="O3792" s="0" t="str">
        <f aca="false">IF(G3792=1,IF(COUNTIF(I$2:I3792,I3792)=1,COUNTIF($I:$I,I3792),""),"")</f>
        <v/>
      </c>
      <c r="P3792" s="38" t="str">
        <f aca="false">IF(G3792=1,IF(COUNTIFS(C$2:C3792,C3792,G$2:G3792,1)=1,COUNTIFS($C:$C,C3792,$G:$G,1)+ROW()/10000000,""),"")</f>
        <v/>
      </c>
      <c r="Q3792" s="0" t="str">
        <f aca="false">IF(K3792=1,IF(COUNTIFS(C$2:C3792,C3792,K$2:K3792,1)=1,1,0),"")</f>
        <v/>
      </c>
      <c r="R3792" s="0" t="str">
        <f aca="false">IF(M3792=1,IF(COUNTIFS(C$2:C3792,C3792,M$2:M3792,1)=1,1,0),"")</f>
        <v/>
      </c>
      <c r="S3792" s="0" t="str">
        <f aca="false">IF(L3792=1,IF(COUNTIFS(C$2:C3792,C3792,L$2:L3792,1)=1,1,0),"")</f>
        <v/>
      </c>
      <c r="T3792" s="38" t="str">
        <f aca="false">IF(N3792="","",N3792+ROW()/10000000)</f>
        <v/>
      </c>
      <c r="U3792" s="0" t="str">
        <f aca="false">IF(G3792=1,IF(B3792="",1,0),"")</f>
        <v/>
      </c>
    </row>
    <row r="3793" customFormat="false" ht="15" hidden="false" customHeight="false" outlineLevel="0" collapsed="false">
      <c r="A3793" s="35"/>
      <c r="B3793" s="35"/>
      <c r="G3793" s="0" t="str">
        <f aca="false">IF(A3793="","",IF(AND(A3793&gt;=Debut,A3793&lt;Fin),1,0))</f>
        <v/>
      </c>
      <c r="H3793" s="0" t="str">
        <f aca="false">IF(G3793=1,INT(ROUND((A3793-Debut)*86400,0)/600),"")</f>
        <v/>
      </c>
      <c r="I3793" s="0" t="str">
        <f aca="false">IF(G3793=1,INT(ROUND((A3793-Debut)*86400,0)/3600),"")</f>
        <v/>
      </c>
      <c r="J3793" s="0" t="str">
        <f aca="false">IF(OR(A3793="",B3793=""),"",ROUND((B3793-A3793)*86400,0))</f>
        <v/>
      </c>
      <c r="K3793" s="37" t="str">
        <f aca="false">IF(G3793=1,IF(COUNTIFS($C:$C,C3793,$G:$G,1,$A:$A,"&gt;="&amp;(A3793-FenetreInterm/86400),$A:$A,"&lt;="&amp;A3793)&gt;=NbInterm,1,0),"")</f>
        <v/>
      </c>
      <c r="L3793" s="37" t="str">
        <f aca="false">IF(G3793=1,IF(B3793="",0,IF(J3793&lt;SeuilFugitive,1,0)),"")</f>
        <v/>
      </c>
      <c r="M3793" s="37" t="str">
        <f aca="false">IF(G3793=1,IF(B3793="",IF((Fin-A3793)*24&gt;SeuilFigee,1,0),IF(J3793&gt;SeuilFigee*3600,1,0)),"")</f>
        <v/>
      </c>
      <c r="N3793" s="0" t="str">
        <f aca="false">IF(G3793=1,IF(COUNTIF(H$2:H3793,H3793)=1,COUNTIF($H:$H,H3793),""),"")</f>
        <v/>
      </c>
      <c r="O3793" s="0" t="str">
        <f aca="false">IF(G3793=1,IF(COUNTIF(I$2:I3793,I3793)=1,COUNTIF($I:$I,I3793),""),"")</f>
        <v/>
      </c>
      <c r="P3793" s="38" t="str">
        <f aca="false">IF(G3793=1,IF(COUNTIFS(C$2:C3793,C3793,G$2:G3793,1)=1,COUNTIFS($C:$C,C3793,$G:$G,1)+ROW()/10000000,""),"")</f>
        <v/>
      </c>
      <c r="Q3793" s="0" t="str">
        <f aca="false">IF(K3793=1,IF(COUNTIFS(C$2:C3793,C3793,K$2:K3793,1)=1,1,0),"")</f>
        <v/>
      </c>
      <c r="R3793" s="0" t="str">
        <f aca="false">IF(M3793=1,IF(COUNTIFS(C$2:C3793,C3793,M$2:M3793,1)=1,1,0),"")</f>
        <v/>
      </c>
      <c r="S3793" s="0" t="str">
        <f aca="false">IF(L3793=1,IF(COUNTIFS(C$2:C3793,C3793,L$2:L3793,1)=1,1,0),"")</f>
        <v/>
      </c>
      <c r="T3793" s="38" t="str">
        <f aca="false">IF(N3793="","",N3793+ROW()/10000000)</f>
        <v/>
      </c>
      <c r="U3793" s="0" t="str">
        <f aca="false">IF(G3793=1,IF(B3793="",1,0),"")</f>
        <v/>
      </c>
    </row>
    <row r="3794" customFormat="false" ht="15" hidden="false" customHeight="false" outlineLevel="0" collapsed="false">
      <c r="A3794" s="35"/>
      <c r="B3794" s="35"/>
      <c r="G3794" s="0" t="str">
        <f aca="false">IF(A3794="","",IF(AND(A3794&gt;=Debut,A3794&lt;Fin),1,0))</f>
        <v/>
      </c>
      <c r="H3794" s="0" t="str">
        <f aca="false">IF(G3794=1,INT(ROUND((A3794-Debut)*86400,0)/600),"")</f>
        <v/>
      </c>
      <c r="I3794" s="0" t="str">
        <f aca="false">IF(G3794=1,INT(ROUND((A3794-Debut)*86400,0)/3600),"")</f>
        <v/>
      </c>
      <c r="J3794" s="0" t="str">
        <f aca="false">IF(OR(A3794="",B3794=""),"",ROUND((B3794-A3794)*86400,0))</f>
        <v/>
      </c>
      <c r="K3794" s="37" t="str">
        <f aca="false">IF(G3794=1,IF(COUNTIFS($C:$C,C3794,$G:$G,1,$A:$A,"&gt;="&amp;(A3794-FenetreInterm/86400),$A:$A,"&lt;="&amp;A3794)&gt;=NbInterm,1,0),"")</f>
        <v/>
      </c>
      <c r="L3794" s="37" t="str">
        <f aca="false">IF(G3794=1,IF(B3794="",0,IF(J3794&lt;SeuilFugitive,1,0)),"")</f>
        <v/>
      </c>
      <c r="M3794" s="37" t="str">
        <f aca="false">IF(G3794=1,IF(B3794="",IF((Fin-A3794)*24&gt;SeuilFigee,1,0),IF(J3794&gt;SeuilFigee*3600,1,0)),"")</f>
        <v/>
      </c>
      <c r="N3794" s="0" t="str">
        <f aca="false">IF(G3794=1,IF(COUNTIF(H$2:H3794,H3794)=1,COUNTIF($H:$H,H3794),""),"")</f>
        <v/>
      </c>
      <c r="O3794" s="0" t="str">
        <f aca="false">IF(G3794=1,IF(COUNTIF(I$2:I3794,I3794)=1,COUNTIF($I:$I,I3794),""),"")</f>
        <v/>
      </c>
      <c r="P3794" s="38" t="str">
        <f aca="false">IF(G3794=1,IF(COUNTIFS(C$2:C3794,C3794,G$2:G3794,1)=1,COUNTIFS($C:$C,C3794,$G:$G,1)+ROW()/10000000,""),"")</f>
        <v/>
      </c>
      <c r="Q3794" s="0" t="str">
        <f aca="false">IF(K3794=1,IF(COUNTIFS(C$2:C3794,C3794,K$2:K3794,1)=1,1,0),"")</f>
        <v/>
      </c>
      <c r="R3794" s="0" t="str">
        <f aca="false">IF(M3794=1,IF(COUNTIFS(C$2:C3794,C3794,M$2:M3794,1)=1,1,0),"")</f>
        <v/>
      </c>
      <c r="S3794" s="0" t="str">
        <f aca="false">IF(L3794=1,IF(COUNTIFS(C$2:C3794,C3794,L$2:L3794,1)=1,1,0),"")</f>
        <v/>
      </c>
      <c r="T3794" s="38" t="str">
        <f aca="false">IF(N3794="","",N3794+ROW()/10000000)</f>
        <v/>
      </c>
      <c r="U3794" s="0" t="str">
        <f aca="false">IF(G3794=1,IF(B3794="",1,0),"")</f>
        <v/>
      </c>
    </row>
    <row r="3795" customFormat="false" ht="15" hidden="false" customHeight="false" outlineLevel="0" collapsed="false">
      <c r="A3795" s="35"/>
      <c r="B3795" s="35"/>
      <c r="G3795" s="0" t="str">
        <f aca="false">IF(A3795="","",IF(AND(A3795&gt;=Debut,A3795&lt;Fin),1,0))</f>
        <v/>
      </c>
      <c r="H3795" s="0" t="str">
        <f aca="false">IF(G3795=1,INT(ROUND((A3795-Debut)*86400,0)/600),"")</f>
        <v/>
      </c>
      <c r="I3795" s="0" t="str">
        <f aca="false">IF(G3795=1,INT(ROUND((A3795-Debut)*86400,0)/3600),"")</f>
        <v/>
      </c>
      <c r="J3795" s="0" t="str">
        <f aca="false">IF(OR(A3795="",B3795=""),"",ROUND((B3795-A3795)*86400,0))</f>
        <v/>
      </c>
      <c r="K3795" s="37" t="str">
        <f aca="false">IF(G3795=1,IF(COUNTIFS($C:$C,C3795,$G:$G,1,$A:$A,"&gt;="&amp;(A3795-FenetreInterm/86400),$A:$A,"&lt;="&amp;A3795)&gt;=NbInterm,1,0),"")</f>
        <v/>
      </c>
      <c r="L3795" s="37" t="str">
        <f aca="false">IF(G3795=1,IF(B3795="",0,IF(J3795&lt;SeuilFugitive,1,0)),"")</f>
        <v/>
      </c>
      <c r="M3795" s="37" t="str">
        <f aca="false">IF(G3795=1,IF(B3795="",IF((Fin-A3795)*24&gt;SeuilFigee,1,0),IF(J3795&gt;SeuilFigee*3600,1,0)),"")</f>
        <v/>
      </c>
      <c r="N3795" s="0" t="str">
        <f aca="false">IF(G3795=1,IF(COUNTIF(H$2:H3795,H3795)=1,COUNTIF($H:$H,H3795),""),"")</f>
        <v/>
      </c>
      <c r="O3795" s="0" t="str">
        <f aca="false">IF(G3795=1,IF(COUNTIF(I$2:I3795,I3795)=1,COUNTIF($I:$I,I3795),""),"")</f>
        <v/>
      </c>
      <c r="P3795" s="38" t="str">
        <f aca="false">IF(G3795=1,IF(COUNTIFS(C$2:C3795,C3795,G$2:G3795,1)=1,COUNTIFS($C:$C,C3795,$G:$G,1)+ROW()/10000000,""),"")</f>
        <v/>
      </c>
      <c r="Q3795" s="0" t="str">
        <f aca="false">IF(K3795=1,IF(COUNTIFS(C$2:C3795,C3795,K$2:K3795,1)=1,1,0),"")</f>
        <v/>
      </c>
      <c r="R3795" s="0" t="str">
        <f aca="false">IF(M3795=1,IF(COUNTIFS(C$2:C3795,C3795,M$2:M3795,1)=1,1,0),"")</f>
        <v/>
      </c>
      <c r="S3795" s="0" t="str">
        <f aca="false">IF(L3795=1,IF(COUNTIFS(C$2:C3795,C3795,L$2:L3795,1)=1,1,0),"")</f>
        <v/>
      </c>
      <c r="T3795" s="38" t="str">
        <f aca="false">IF(N3795="","",N3795+ROW()/10000000)</f>
        <v/>
      </c>
      <c r="U3795" s="0" t="str">
        <f aca="false">IF(G3795=1,IF(B3795="",1,0),"")</f>
        <v/>
      </c>
    </row>
    <row r="3796" customFormat="false" ht="15" hidden="false" customHeight="false" outlineLevel="0" collapsed="false">
      <c r="A3796" s="35"/>
      <c r="B3796" s="35"/>
      <c r="G3796" s="0" t="str">
        <f aca="false">IF(A3796="","",IF(AND(A3796&gt;=Debut,A3796&lt;Fin),1,0))</f>
        <v/>
      </c>
      <c r="H3796" s="0" t="str">
        <f aca="false">IF(G3796=1,INT(ROUND((A3796-Debut)*86400,0)/600),"")</f>
        <v/>
      </c>
      <c r="I3796" s="0" t="str">
        <f aca="false">IF(G3796=1,INT(ROUND((A3796-Debut)*86400,0)/3600),"")</f>
        <v/>
      </c>
      <c r="J3796" s="0" t="str">
        <f aca="false">IF(OR(A3796="",B3796=""),"",ROUND((B3796-A3796)*86400,0))</f>
        <v/>
      </c>
      <c r="K3796" s="37" t="str">
        <f aca="false">IF(G3796=1,IF(COUNTIFS($C:$C,C3796,$G:$G,1,$A:$A,"&gt;="&amp;(A3796-FenetreInterm/86400),$A:$A,"&lt;="&amp;A3796)&gt;=NbInterm,1,0),"")</f>
        <v/>
      </c>
      <c r="L3796" s="37" t="str">
        <f aca="false">IF(G3796=1,IF(B3796="",0,IF(J3796&lt;SeuilFugitive,1,0)),"")</f>
        <v/>
      </c>
      <c r="M3796" s="37" t="str">
        <f aca="false">IF(G3796=1,IF(B3796="",IF((Fin-A3796)*24&gt;SeuilFigee,1,0),IF(J3796&gt;SeuilFigee*3600,1,0)),"")</f>
        <v/>
      </c>
      <c r="N3796" s="0" t="str">
        <f aca="false">IF(G3796=1,IF(COUNTIF(H$2:H3796,H3796)=1,COUNTIF($H:$H,H3796),""),"")</f>
        <v/>
      </c>
      <c r="O3796" s="0" t="str">
        <f aca="false">IF(G3796=1,IF(COUNTIF(I$2:I3796,I3796)=1,COUNTIF($I:$I,I3796),""),"")</f>
        <v/>
      </c>
      <c r="P3796" s="38" t="str">
        <f aca="false">IF(G3796=1,IF(COUNTIFS(C$2:C3796,C3796,G$2:G3796,1)=1,COUNTIFS($C:$C,C3796,$G:$G,1)+ROW()/10000000,""),"")</f>
        <v/>
      </c>
      <c r="Q3796" s="0" t="str">
        <f aca="false">IF(K3796=1,IF(COUNTIFS(C$2:C3796,C3796,K$2:K3796,1)=1,1,0),"")</f>
        <v/>
      </c>
      <c r="R3796" s="0" t="str">
        <f aca="false">IF(M3796=1,IF(COUNTIFS(C$2:C3796,C3796,M$2:M3796,1)=1,1,0),"")</f>
        <v/>
      </c>
      <c r="S3796" s="0" t="str">
        <f aca="false">IF(L3796=1,IF(COUNTIFS(C$2:C3796,C3796,L$2:L3796,1)=1,1,0),"")</f>
        <v/>
      </c>
      <c r="T3796" s="38" t="str">
        <f aca="false">IF(N3796="","",N3796+ROW()/10000000)</f>
        <v/>
      </c>
      <c r="U3796" s="0" t="str">
        <f aca="false">IF(G3796=1,IF(B3796="",1,0),"")</f>
        <v/>
      </c>
    </row>
    <row r="3797" customFormat="false" ht="15" hidden="false" customHeight="false" outlineLevel="0" collapsed="false">
      <c r="A3797" s="35"/>
      <c r="B3797" s="35"/>
      <c r="G3797" s="0" t="str">
        <f aca="false">IF(A3797="","",IF(AND(A3797&gt;=Debut,A3797&lt;Fin),1,0))</f>
        <v/>
      </c>
      <c r="H3797" s="0" t="str">
        <f aca="false">IF(G3797=1,INT(ROUND((A3797-Debut)*86400,0)/600),"")</f>
        <v/>
      </c>
      <c r="I3797" s="0" t="str">
        <f aca="false">IF(G3797=1,INT(ROUND((A3797-Debut)*86400,0)/3600),"")</f>
        <v/>
      </c>
      <c r="J3797" s="0" t="str">
        <f aca="false">IF(OR(A3797="",B3797=""),"",ROUND((B3797-A3797)*86400,0))</f>
        <v/>
      </c>
      <c r="K3797" s="37" t="str">
        <f aca="false">IF(G3797=1,IF(COUNTIFS($C:$C,C3797,$G:$G,1,$A:$A,"&gt;="&amp;(A3797-FenetreInterm/86400),$A:$A,"&lt;="&amp;A3797)&gt;=NbInterm,1,0),"")</f>
        <v/>
      </c>
      <c r="L3797" s="37" t="str">
        <f aca="false">IF(G3797=1,IF(B3797="",0,IF(J3797&lt;SeuilFugitive,1,0)),"")</f>
        <v/>
      </c>
      <c r="M3797" s="37" t="str">
        <f aca="false">IF(G3797=1,IF(B3797="",IF((Fin-A3797)*24&gt;SeuilFigee,1,0),IF(J3797&gt;SeuilFigee*3600,1,0)),"")</f>
        <v/>
      </c>
      <c r="N3797" s="0" t="str">
        <f aca="false">IF(G3797=1,IF(COUNTIF(H$2:H3797,H3797)=1,COUNTIF($H:$H,H3797),""),"")</f>
        <v/>
      </c>
      <c r="O3797" s="0" t="str">
        <f aca="false">IF(G3797=1,IF(COUNTIF(I$2:I3797,I3797)=1,COUNTIF($I:$I,I3797),""),"")</f>
        <v/>
      </c>
      <c r="P3797" s="38" t="str">
        <f aca="false">IF(G3797=1,IF(COUNTIFS(C$2:C3797,C3797,G$2:G3797,1)=1,COUNTIFS($C:$C,C3797,$G:$G,1)+ROW()/10000000,""),"")</f>
        <v/>
      </c>
      <c r="Q3797" s="0" t="str">
        <f aca="false">IF(K3797=1,IF(COUNTIFS(C$2:C3797,C3797,K$2:K3797,1)=1,1,0),"")</f>
        <v/>
      </c>
      <c r="R3797" s="0" t="str">
        <f aca="false">IF(M3797=1,IF(COUNTIFS(C$2:C3797,C3797,M$2:M3797,1)=1,1,0),"")</f>
        <v/>
      </c>
      <c r="S3797" s="0" t="str">
        <f aca="false">IF(L3797=1,IF(COUNTIFS(C$2:C3797,C3797,L$2:L3797,1)=1,1,0),"")</f>
        <v/>
      </c>
      <c r="T3797" s="38" t="str">
        <f aca="false">IF(N3797="","",N3797+ROW()/10000000)</f>
        <v/>
      </c>
      <c r="U3797" s="0" t="str">
        <f aca="false">IF(G3797=1,IF(B3797="",1,0),"")</f>
        <v/>
      </c>
    </row>
    <row r="3798" customFormat="false" ht="15" hidden="false" customHeight="false" outlineLevel="0" collapsed="false">
      <c r="A3798" s="35"/>
      <c r="B3798" s="35"/>
      <c r="G3798" s="0" t="str">
        <f aca="false">IF(A3798="","",IF(AND(A3798&gt;=Debut,A3798&lt;Fin),1,0))</f>
        <v/>
      </c>
      <c r="H3798" s="0" t="str">
        <f aca="false">IF(G3798=1,INT(ROUND((A3798-Debut)*86400,0)/600),"")</f>
        <v/>
      </c>
      <c r="I3798" s="0" t="str">
        <f aca="false">IF(G3798=1,INT(ROUND((A3798-Debut)*86400,0)/3600),"")</f>
        <v/>
      </c>
      <c r="J3798" s="0" t="str">
        <f aca="false">IF(OR(A3798="",B3798=""),"",ROUND((B3798-A3798)*86400,0))</f>
        <v/>
      </c>
      <c r="K3798" s="37" t="str">
        <f aca="false">IF(G3798=1,IF(COUNTIFS($C:$C,C3798,$G:$G,1,$A:$A,"&gt;="&amp;(A3798-FenetreInterm/86400),$A:$A,"&lt;="&amp;A3798)&gt;=NbInterm,1,0),"")</f>
        <v/>
      </c>
      <c r="L3798" s="37" t="str">
        <f aca="false">IF(G3798=1,IF(B3798="",0,IF(J3798&lt;SeuilFugitive,1,0)),"")</f>
        <v/>
      </c>
      <c r="M3798" s="37" t="str">
        <f aca="false">IF(G3798=1,IF(B3798="",IF((Fin-A3798)*24&gt;SeuilFigee,1,0),IF(J3798&gt;SeuilFigee*3600,1,0)),"")</f>
        <v/>
      </c>
      <c r="N3798" s="0" t="str">
        <f aca="false">IF(G3798=1,IF(COUNTIF(H$2:H3798,H3798)=1,COUNTIF($H:$H,H3798),""),"")</f>
        <v/>
      </c>
      <c r="O3798" s="0" t="str">
        <f aca="false">IF(G3798=1,IF(COUNTIF(I$2:I3798,I3798)=1,COUNTIF($I:$I,I3798),""),"")</f>
        <v/>
      </c>
      <c r="P3798" s="38" t="str">
        <f aca="false">IF(G3798=1,IF(COUNTIFS(C$2:C3798,C3798,G$2:G3798,1)=1,COUNTIFS($C:$C,C3798,$G:$G,1)+ROW()/10000000,""),"")</f>
        <v/>
      </c>
      <c r="Q3798" s="0" t="str">
        <f aca="false">IF(K3798=1,IF(COUNTIFS(C$2:C3798,C3798,K$2:K3798,1)=1,1,0),"")</f>
        <v/>
      </c>
      <c r="R3798" s="0" t="str">
        <f aca="false">IF(M3798=1,IF(COUNTIFS(C$2:C3798,C3798,M$2:M3798,1)=1,1,0),"")</f>
        <v/>
      </c>
      <c r="S3798" s="0" t="str">
        <f aca="false">IF(L3798=1,IF(COUNTIFS(C$2:C3798,C3798,L$2:L3798,1)=1,1,0),"")</f>
        <v/>
      </c>
      <c r="T3798" s="38" t="str">
        <f aca="false">IF(N3798="","",N3798+ROW()/10000000)</f>
        <v/>
      </c>
      <c r="U3798" s="0" t="str">
        <f aca="false">IF(G3798=1,IF(B3798="",1,0),"")</f>
        <v/>
      </c>
    </row>
    <row r="3799" customFormat="false" ht="15" hidden="false" customHeight="false" outlineLevel="0" collapsed="false">
      <c r="A3799" s="35"/>
      <c r="B3799" s="35"/>
      <c r="G3799" s="0" t="str">
        <f aca="false">IF(A3799="","",IF(AND(A3799&gt;=Debut,A3799&lt;Fin),1,0))</f>
        <v/>
      </c>
      <c r="H3799" s="0" t="str">
        <f aca="false">IF(G3799=1,INT(ROUND((A3799-Debut)*86400,0)/600),"")</f>
        <v/>
      </c>
      <c r="I3799" s="0" t="str">
        <f aca="false">IF(G3799=1,INT(ROUND((A3799-Debut)*86400,0)/3600),"")</f>
        <v/>
      </c>
      <c r="J3799" s="0" t="str">
        <f aca="false">IF(OR(A3799="",B3799=""),"",ROUND((B3799-A3799)*86400,0))</f>
        <v/>
      </c>
      <c r="K3799" s="37" t="str">
        <f aca="false">IF(G3799=1,IF(COUNTIFS($C:$C,C3799,$G:$G,1,$A:$A,"&gt;="&amp;(A3799-FenetreInterm/86400),$A:$A,"&lt;="&amp;A3799)&gt;=NbInterm,1,0),"")</f>
        <v/>
      </c>
      <c r="L3799" s="37" t="str">
        <f aca="false">IF(G3799=1,IF(B3799="",0,IF(J3799&lt;SeuilFugitive,1,0)),"")</f>
        <v/>
      </c>
      <c r="M3799" s="37" t="str">
        <f aca="false">IF(G3799=1,IF(B3799="",IF((Fin-A3799)*24&gt;SeuilFigee,1,0),IF(J3799&gt;SeuilFigee*3600,1,0)),"")</f>
        <v/>
      </c>
      <c r="N3799" s="0" t="str">
        <f aca="false">IF(G3799=1,IF(COUNTIF(H$2:H3799,H3799)=1,COUNTIF($H:$H,H3799),""),"")</f>
        <v/>
      </c>
      <c r="O3799" s="0" t="str">
        <f aca="false">IF(G3799=1,IF(COUNTIF(I$2:I3799,I3799)=1,COUNTIF($I:$I,I3799),""),"")</f>
        <v/>
      </c>
      <c r="P3799" s="38" t="str">
        <f aca="false">IF(G3799=1,IF(COUNTIFS(C$2:C3799,C3799,G$2:G3799,1)=1,COUNTIFS($C:$C,C3799,$G:$G,1)+ROW()/10000000,""),"")</f>
        <v/>
      </c>
      <c r="Q3799" s="0" t="str">
        <f aca="false">IF(K3799=1,IF(COUNTIFS(C$2:C3799,C3799,K$2:K3799,1)=1,1,0),"")</f>
        <v/>
      </c>
      <c r="R3799" s="0" t="str">
        <f aca="false">IF(M3799=1,IF(COUNTIFS(C$2:C3799,C3799,M$2:M3799,1)=1,1,0),"")</f>
        <v/>
      </c>
      <c r="S3799" s="0" t="str">
        <f aca="false">IF(L3799=1,IF(COUNTIFS(C$2:C3799,C3799,L$2:L3799,1)=1,1,0),"")</f>
        <v/>
      </c>
      <c r="T3799" s="38" t="str">
        <f aca="false">IF(N3799="","",N3799+ROW()/10000000)</f>
        <v/>
      </c>
      <c r="U3799" s="0" t="str">
        <f aca="false">IF(G3799=1,IF(B3799="",1,0),"")</f>
        <v/>
      </c>
    </row>
    <row r="3800" customFormat="false" ht="15" hidden="false" customHeight="false" outlineLevel="0" collapsed="false">
      <c r="A3800" s="35"/>
      <c r="B3800" s="35"/>
      <c r="G3800" s="0" t="str">
        <f aca="false">IF(A3800="","",IF(AND(A3800&gt;=Debut,A3800&lt;Fin),1,0))</f>
        <v/>
      </c>
      <c r="H3800" s="0" t="str">
        <f aca="false">IF(G3800=1,INT(ROUND((A3800-Debut)*86400,0)/600),"")</f>
        <v/>
      </c>
      <c r="I3800" s="0" t="str">
        <f aca="false">IF(G3800=1,INT(ROUND((A3800-Debut)*86400,0)/3600),"")</f>
        <v/>
      </c>
      <c r="J3800" s="0" t="str">
        <f aca="false">IF(OR(A3800="",B3800=""),"",ROUND((B3800-A3800)*86400,0))</f>
        <v/>
      </c>
      <c r="K3800" s="37" t="str">
        <f aca="false">IF(G3800=1,IF(COUNTIFS($C:$C,C3800,$G:$G,1,$A:$A,"&gt;="&amp;(A3800-FenetreInterm/86400),$A:$A,"&lt;="&amp;A3800)&gt;=NbInterm,1,0),"")</f>
        <v/>
      </c>
      <c r="L3800" s="37" t="str">
        <f aca="false">IF(G3800=1,IF(B3800="",0,IF(J3800&lt;SeuilFugitive,1,0)),"")</f>
        <v/>
      </c>
      <c r="M3800" s="37" t="str">
        <f aca="false">IF(G3800=1,IF(B3800="",IF((Fin-A3800)*24&gt;SeuilFigee,1,0),IF(J3800&gt;SeuilFigee*3600,1,0)),"")</f>
        <v/>
      </c>
      <c r="N3800" s="0" t="str">
        <f aca="false">IF(G3800=1,IF(COUNTIF(H$2:H3800,H3800)=1,COUNTIF($H:$H,H3800),""),"")</f>
        <v/>
      </c>
      <c r="O3800" s="0" t="str">
        <f aca="false">IF(G3800=1,IF(COUNTIF(I$2:I3800,I3800)=1,COUNTIF($I:$I,I3800),""),"")</f>
        <v/>
      </c>
      <c r="P3800" s="38" t="str">
        <f aca="false">IF(G3800=1,IF(COUNTIFS(C$2:C3800,C3800,G$2:G3800,1)=1,COUNTIFS($C:$C,C3800,$G:$G,1)+ROW()/10000000,""),"")</f>
        <v/>
      </c>
      <c r="Q3800" s="0" t="str">
        <f aca="false">IF(K3800=1,IF(COUNTIFS(C$2:C3800,C3800,K$2:K3800,1)=1,1,0),"")</f>
        <v/>
      </c>
      <c r="R3800" s="0" t="str">
        <f aca="false">IF(M3800=1,IF(COUNTIFS(C$2:C3800,C3800,M$2:M3800,1)=1,1,0),"")</f>
        <v/>
      </c>
      <c r="S3800" s="0" t="str">
        <f aca="false">IF(L3800=1,IF(COUNTIFS(C$2:C3800,C3800,L$2:L3800,1)=1,1,0),"")</f>
        <v/>
      </c>
      <c r="T3800" s="38" t="str">
        <f aca="false">IF(N3800="","",N3800+ROW()/10000000)</f>
        <v/>
      </c>
      <c r="U3800" s="0" t="str">
        <f aca="false">IF(G3800=1,IF(B3800="",1,0),"")</f>
        <v/>
      </c>
    </row>
    <row r="3801" customFormat="false" ht="15" hidden="false" customHeight="false" outlineLevel="0" collapsed="false">
      <c r="A3801" s="35"/>
      <c r="B3801" s="35"/>
      <c r="G3801" s="0" t="str">
        <f aca="false">IF(A3801="","",IF(AND(A3801&gt;=Debut,A3801&lt;Fin),1,0))</f>
        <v/>
      </c>
      <c r="H3801" s="0" t="str">
        <f aca="false">IF(G3801=1,INT(ROUND((A3801-Debut)*86400,0)/600),"")</f>
        <v/>
      </c>
      <c r="I3801" s="0" t="str">
        <f aca="false">IF(G3801=1,INT(ROUND((A3801-Debut)*86400,0)/3600),"")</f>
        <v/>
      </c>
      <c r="J3801" s="0" t="str">
        <f aca="false">IF(OR(A3801="",B3801=""),"",ROUND((B3801-A3801)*86400,0))</f>
        <v/>
      </c>
      <c r="K3801" s="37" t="str">
        <f aca="false">IF(G3801=1,IF(COUNTIFS($C:$C,C3801,$G:$G,1,$A:$A,"&gt;="&amp;(A3801-FenetreInterm/86400),$A:$A,"&lt;="&amp;A3801)&gt;=NbInterm,1,0),"")</f>
        <v/>
      </c>
      <c r="L3801" s="37" t="str">
        <f aca="false">IF(G3801=1,IF(B3801="",0,IF(J3801&lt;SeuilFugitive,1,0)),"")</f>
        <v/>
      </c>
      <c r="M3801" s="37" t="str">
        <f aca="false">IF(G3801=1,IF(B3801="",IF((Fin-A3801)*24&gt;SeuilFigee,1,0),IF(J3801&gt;SeuilFigee*3600,1,0)),"")</f>
        <v/>
      </c>
      <c r="N3801" s="0" t="str">
        <f aca="false">IF(G3801=1,IF(COUNTIF(H$2:H3801,H3801)=1,COUNTIF($H:$H,H3801),""),"")</f>
        <v/>
      </c>
      <c r="O3801" s="0" t="str">
        <f aca="false">IF(G3801=1,IF(COUNTIF(I$2:I3801,I3801)=1,COUNTIF($I:$I,I3801),""),"")</f>
        <v/>
      </c>
      <c r="P3801" s="38" t="str">
        <f aca="false">IF(G3801=1,IF(COUNTIFS(C$2:C3801,C3801,G$2:G3801,1)=1,COUNTIFS($C:$C,C3801,$G:$G,1)+ROW()/10000000,""),"")</f>
        <v/>
      </c>
      <c r="Q3801" s="0" t="str">
        <f aca="false">IF(K3801=1,IF(COUNTIFS(C$2:C3801,C3801,K$2:K3801,1)=1,1,0),"")</f>
        <v/>
      </c>
      <c r="R3801" s="0" t="str">
        <f aca="false">IF(M3801=1,IF(COUNTIFS(C$2:C3801,C3801,M$2:M3801,1)=1,1,0),"")</f>
        <v/>
      </c>
      <c r="S3801" s="0" t="str">
        <f aca="false">IF(L3801=1,IF(COUNTIFS(C$2:C3801,C3801,L$2:L3801,1)=1,1,0),"")</f>
        <v/>
      </c>
      <c r="T3801" s="38" t="str">
        <f aca="false">IF(N3801="","",N3801+ROW()/10000000)</f>
        <v/>
      </c>
      <c r="U3801" s="0" t="str">
        <f aca="false">IF(G3801=1,IF(B3801="",1,0),"")</f>
        <v/>
      </c>
    </row>
    <row r="3802" customFormat="false" ht="15" hidden="false" customHeight="false" outlineLevel="0" collapsed="false">
      <c r="A3802" s="35"/>
      <c r="B3802" s="35"/>
      <c r="G3802" s="0" t="str">
        <f aca="false">IF(A3802="","",IF(AND(A3802&gt;=Debut,A3802&lt;Fin),1,0))</f>
        <v/>
      </c>
      <c r="H3802" s="0" t="str">
        <f aca="false">IF(G3802=1,INT(ROUND((A3802-Debut)*86400,0)/600),"")</f>
        <v/>
      </c>
      <c r="I3802" s="0" t="str">
        <f aca="false">IF(G3802=1,INT(ROUND((A3802-Debut)*86400,0)/3600),"")</f>
        <v/>
      </c>
      <c r="J3802" s="0" t="str">
        <f aca="false">IF(OR(A3802="",B3802=""),"",ROUND((B3802-A3802)*86400,0))</f>
        <v/>
      </c>
      <c r="K3802" s="37" t="str">
        <f aca="false">IF(G3802=1,IF(COUNTIFS($C:$C,C3802,$G:$G,1,$A:$A,"&gt;="&amp;(A3802-FenetreInterm/86400),$A:$A,"&lt;="&amp;A3802)&gt;=NbInterm,1,0),"")</f>
        <v/>
      </c>
      <c r="L3802" s="37" t="str">
        <f aca="false">IF(G3802=1,IF(B3802="",0,IF(J3802&lt;SeuilFugitive,1,0)),"")</f>
        <v/>
      </c>
      <c r="M3802" s="37" t="str">
        <f aca="false">IF(G3802=1,IF(B3802="",IF((Fin-A3802)*24&gt;SeuilFigee,1,0),IF(J3802&gt;SeuilFigee*3600,1,0)),"")</f>
        <v/>
      </c>
      <c r="N3802" s="0" t="str">
        <f aca="false">IF(G3802=1,IF(COUNTIF(H$2:H3802,H3802)=1,COUNTIF($H:$H,H3802),""),"")</f>
        <v/>
      </c>
      <c r="O3802" s="0" t="str">
        <f aca="false">IF(G3802=1,IF(COUNTIF(I$2:I3802,I3802)=1,COUNTIF($I:$I,I3802),""),"")</f>
        <v/>
      </c>
      <c r="P3802" s="38" t="str">
        <f aca="false">IF(G3802=1,IF(COUNTIFS(C$2:C3802,C3802,G$2:G3802,1)=1,COUNTIFS($C:$C,C3802,$G:$G,1)+ROW()/10000000,""),"")</f>
        <v/>
      </c>
      <c r="Q3802" s="0" t="str">
        <f aca="false">IF(K3802=1,IF(COUNTIFS(C$2:C3802,C3802,K$2:K3802,1)=1,1,0),"")</f>
        <v/>
      </c>
      <c r="R3802" s="0" t="str">
        <f aca="false">IF(M3802=1,IF(COUNTIFS(C$2:C3802,C3802,M$2:M3802,1)=1,1,0),"")</f>
        <v/>
      </c>
      <c r="S3802" s="0" t="str">
        <f aca="false">IF(L3802=1,IF(COUNTIFS(C$2:C3802,C3802,L$2:L3802,1)=1,1,0),"")</f>
        <v/>
      </c>
      <c r="T3802" s="38" t="str">
        <f aca="false">IF(N3802="","",N3802+ROW()/10000000)</f>
        <v/>
      </c>
      <c r="U3802" s="0" t="str">
        <f aca="false">IF(G3802=1,IF(B3802="",1,0),"")</f>
        <v/>
      </c>
    </row>
    <row r="3803" customFormat="false" ht="15" hidden="false" customHeight="false" outlineLevel="0" collapsed="false">
      <c r="A3803" s="35"/>
      <c r="B3803" s="35"/>
      <c r="G3803" s="0" t="str">
        <f aca="false">IF(A3803="","",IF(AND(A3803&gt;=Debut,A3803&lt;Fin),1,0))</f>
        <v/>
      </c>
      <c r="H3803" s="0" t="str">
        <f aca="false">IF(G3803=1,INT(ROUND((A3803-Debut)*86400,0)/600),"")</f>
        <v/>
      </c>
      <c r="I3803" s="0" t="str">
        <f aca="false">IF(G3803=1,INT(ROUND((A3803-Debut)*86400,0)/3600),"")</f>
        <v/>
      </c>
      <c r="J3803" s="0" t="str">
        <f aca="false">IF(OR(A3803="",B3803=""),"",ROUND((B3803-A3803)*86400,0))</f>
        <v/>
      </c>
      <c r="K3803" s="37" t="str">
        <f aca="false">IF(G3803=1,IF(COUNTIFS($C:$C,C3803,$G:$G,1,$A:$A,"&gt;="&amp;(A3803-FenetreInterm/86400),$A:$A,"&lt;="&amp;A3803)&gt;=NbInterm,1,0),"")</f>
        <v/>
      </c>
      <c r="L3803" s="37" t="str">
        <f aca="false">IF(G3803=1,IF(B3803="",0,IF(J3803&lt;SeuilFugitive,1,0)),"")</f>
        <v/>
      </c>
      <c r="M3803" s="37" t="str">
        <f aca="false">IF(G3803=1,IF(B3803="",IF((Fin-A3803)*24&gt;SeuilFigee,1,0),IF(J3803&gt;SeuilFigee*3600,1,0)),"")</f>
        <v/>
      </c>
      <c r="N3803" s="0" t="str">
        <f aca="false">IF(G3803=1,IF(COUNTIF(H$2:H3803,H3803)=1,COUNTIF($H:$H,H3803),""),"")</f>
        <v/>
      </c>
      <c r="O3803" s="0" t="str">
        <f aca="false">IF(G3803=1,IF(COUNTIF(I$2:I3803,I3803)=1,COUNTIF($I:$I,I3803),""),"")</f>
        <v/>
      </c>
      <c r="P3803" s="38" t="str">
        <f aca="false">IF(G3803=1,IF(COUNTIFS(C$2:C3803,C3803,G$2:G3803,1)=1,COUNTIFS($C:$C,C3803,$G:$G,1)+ROW()/10000000,""),"")</f>
        <v/>
      </c>
      <c r="Q3803" s="0" t="str">
        <f aca="false">IF(K3803=1,IF(COUNTIFS(C$2:C3803,C3803,K$2:K3803,1)=1,1,0),"")</f>
        <v/>
      </c>
      <c r="R3803" s="0" t="str">
        <f aca="false">IF(M3803=1,IF(COUNTIFS(C$2:C3803,C3803,M$2:M3803,1)=1,1,0),"")</f>
        <v/>
      </c>
      <c r="S3803" s="0" t="str">
        <f aca="false">IF(L3803=1,IF(COUNTIFS(C$2:C3803,C3803,L$2:L3803,1)=1,1,0),"")</f>
        <v/>
      </c>
      <c r="T3803" s="38" t="str">
        <f aca="false">IF(N3803="","",N3803+ROW()/10000000)</f>
        <v/>
      </c>
      <c r="U3803" s="0" t="str">
        <f aca="false">IF(G3803=1,IF(B3803="",1,0),"")</f>
        <v/>
      </c>
    </row>
    <row r="3804" customFormat="false" ht="15" hidden="false" customHeight="false" outlineLevel="0" collapsed="false">
      <c r="A3804" s="35"/>
      <c r="B3804" s="35"/>
      <c r="G3804" s="0" t="str">
        <f aca="false">IF(A3804="","",IF(AND(A3804&gt;=Debut,A3804&lt;Fin),1,0))</f>
        <v/>
      </c>
      <c r="H3804" s="0" t="str">
        <f aca="false">IF(G3804=1,INT(ROUND((A3804-Debut)*86400,0)/600),"")</f>
        <v/>
      </c>
      <c r="I3804" s="0" t="str">
        <f aca="false">IF(G3804=1,INT(ROUND((A3804-Debut)*86400,0)/3600),"")</f>
        <v/>
      </c>
      <c r="J3804" s="0" t="str">
        <f aca="false">IF(OR(A3804="",B3804=""),"",ROUND((B3804-A3804)*86400,0))</f>
        <v/>
      </c>
      <c r="K3804" s="37" t="str">
        <f aca="false">IF(G3804=1,IF(COUNTIFS($C:$C,C3804,$G:$G,1,$A:$A,"&gt;="&amp;(A3804-FenetreInterm/86400),$A:$A,"&lt;="&amp;A3804)&gt;=NbInterm,1,0),"")</f>
        <v/>
      </c>
      <c r="L3804" s="37" t="str">
        <f aca="false">IF(G3804=1,IF(B3804="",0,IF(J3804&lt;SeuilFugitive,1,0)),"")</f>
        <v/>
      </c>
      <c r="M3804" s="37" t="str">
        <f aca="false">IF(G3804=1,IF(B3804="",IF((Fin-A3804)*24&gt;SeuilFigee,1,0),IF(J3804&gt;SeuilFigee*3600,1,0)),"")</f>
        <v/>
      </c>
      <c r="N3804" s="0" t="str">
        <f aca="false">IF(G3804=1,IF(COUNTIF(H$2:H3804,H3804)=1,COUNTIF($H:$H,H3804),""),"")</f>
        <v/>
      </c>
      <c r="O3804" s="0" t="str">
        <f aca="false">IF(G3804=1,IF(COUNTIF(I$2:I3804,I3804)=1,COUNTIF($I:$I,I3804),""),"")</f>
        <v/>
      </c>
      <c r="P3804" s="38" t="str">
        <f aca="false">IF(G3804=1,IF(COUNTIFS(C$2:C3804,C3804,G$2:G3804,1)=1,COUNTIFS($C:$C,C3804,$G:$G,1)+ROW()/10000000,""),"")</f>
        <v/>
      </c>
      <c r="Q3804" s="0" t="str">
        <f aca="false">IF(K3804=1,IF(COUNTIFS(C$2:C3804,C3804,K$2:K3804,1)=1,1,0),"")</f>
        <v/>
      </c>
      <c r="R3804" s="0" t="str">
        <f aca="false">IF(M3804=1,IF(COUNTIFS(C$2:C3804,C3804,M$2:M3804,1)=1,1,0),"")</f>
        <v/>
      </c>
      <c r="S3804" s="0" t="str">
        <f aca="false">IF(L3804=1,IF(COUNTIFS(C$2:C3804,C3804,L$2:L3804,1)=1,1,0),"")</f>
        <v/>
      </c>
      <c r="T3804" s="38" t="str">
        <f aca="false">IF(N3804="","",N3804+ROW()/10000000)</f>
        <v/>
      </c>
      <c r="U3804" s="0" t="str">
        <f aca="false">IF(G3804=1,IF(B3804="",1,0),"")</f>
        <v/>
      </c>
    </row>
    <row r="3805" customFormat="false" ht="15" hidden="false" customHeight="false" outlineLevel="0" collapsed="false">
      <c r="A3805" s="35"/>
      <c r="B3805" s="35"/>
      <c r="G3805" s="0" t="str">
        <f aca="false">IF(A3805="","",IF(AND(A3805&gt;=Debut,A3805&lt;Fin),1,0))</f>
        <v/>
      </c>
      <c r="H3805" s="0" t="str">
        <f aca="false">IF(G3805=1,INT(ROUND((A3805-Debut)*86400,0)/600),"")</f>
        <v/>
      </c>
      <c r="I3805" s="0" t="str">
        <f aca="false">IF(G3805=1,INT(ROUND((A3805-Debut)*86400,0)/3600),"")</f>
        <v/>
      </c>
      <c r="J3805" s="0" t="str">
        <f aca="false">IF(OR(A3805="",B3805=""),"",ROUND((B3805-A3805)*86400,0))</f>
        <v/>
      </c>
      <c r="K3805" s="37" t="str">
        <f aca="false">IF(G3805=1,IF(COUNTIFS($C:$C,C3805,$G:$G,1,$A:$A,"&gt;="&amp;(A3805-FenetreInterm/86400),$A:$A,"&lt;="&amp;A3805)&gt;=NbInterm,1,0),"")</f>
        <v/>
      </c>
      <c r="L3805" s="37" t="str">
        <f aca="false">IF(G3805=1,IF(B3805="",0,IF(J3805&lt;SeuilFugitive,1,0)),"")</f>
        <v/>
      </c>
      <c r="M3805" s="37" t="str">
        <f aca="false">IF(G3805=1,IF(B3805="",IF((Fin-A3805)*24&gt;SeuilFigee,1,0),IF(J3805&gt;SeuilFigee*3600,1,0)),"")</f>
        <v/>
      </c>
      <c r="N3805" s="0" t="str">
        <f aca="false">IF(G3805=1,IF(COUNTIF(H$2:H3805,H3805)=1,COUNTIF($H:$H,H3805),""),"")</f>
        <v/>
      </c>
      <c r="O3805" s="0" t="str">
        <f aca="false">IF(G3805=1,IF(COUNTIF(I$2:I3805,I3805)=1,COUNTIF($I:$I,I3805),""),"")</f>
        <v/>
      </c>
      <c r="P3805" s="38" t="str">
        <f aca="false">IF(G3805=1,IF(COUNTIFS(C$2:C3805,C3805,G$2:G3805,1)=1,COUNTIFS($C:$C,C3805,$G:$G,1)+ROW()/10000000,""),"")</f>
        <v/>
      </c>
      <c r="Q3805" s="0" t="str">
        <f aca="false">IF(K3805=1,IF(COUNTIFS(C$2:C3805,C3805,K$2:K3805,1)=1,1,0),"")</f>
        <v/>
      </c>
      <c r="R3805" s="0" t="str">
        <f aca="false">IF(M3805=1,IF(COUNTIFS(C$2:C3805,C3805,M$2:M3805,1)=1,1,0),"")</f>
        <v/>
      </c>
      <c r="S3805" s="0" t="str">
        <f aca="false">IF(L3805=1,IF(COUNTIFS(C$2:C3805,C3805,L$2:L3805,1)=1,1,0),"")</f>
        <v/>
      </c>
      <c r="T3805" s="38" t="str">
        <f aca="false">IF(N3805="","",N3805+ROW()/10000000)</f>
        <v/>
      </c>
      <c r="U3805" s="0" t="str">
        <f aca="false">IF(G3805=1,IF(B3805="",1,0),"")</f>
        <v/>
      </c>
    </row>
    <row r="3806" customFormat="false" ht="15" hidden="false" customHeight="false" outlineLevel="0" collapsed="false">
      <c r="A3806" s="35"/>
      <c r="B3806" s="35"/>
      <c r="G3806" s="0" t="str">
        <f aca="false">IF(A3806="","",IF(AND(A3806&gt;=Debut,A3806&lt;Fin),1,0))</f>
        <v/>
      </c>
      <c r="H3806" s="0" t="str">
        <f aca="false">IF(G3806=1,INT(ROUND((A3806-Debut)*86400,0)/600),"")</f>
        <v/>
      </c>
      <c r="I3806" s="0" t="str">
        <f aca="false">IF(G3806=1,INT(ROUND((A3806-Debut)*86400,0)/3600),"")</f>
        <v/>
      </c>
      <c r="J3806" s="0" t="str">
        <f aca="false">IF(OR(A3806="",B3806=""),"",ROUND((B3806-A3806)*86400,0))</f>
        <v/>
      </c>
      <c r="K3806" s="37" t="str">
        <f aca="false">IF(G3806=1,IF(COUNTIFS($C:$C,C3806,$G:$G,1,$A:$A,"&gt;="&amp;(A3806-FenetreInterm/86400),$A:$A,"&lt;="&amp;A3806)&gt;=NbInterm,1,0),"")</f>
        <v/>
      </c>
      <c r="L3806" s="37" t="str">
        <f aca="false">IF(G3806=1,IF(B3806="",0,IF(J3806&lt;SeuilFugitive,1,0)),"")</f>
        <v/>
      </c>
      <c r="M3806" s="37" t="str">
        <f aca="false">IF(G3806=1,IF(B3806="",IF((Fin-A3806)*24&gt;SeuilFigee,1,0),IF(J3806&gt;SeuilFigee*3600,1,0)),"")</f>
        <v/>
      </c>
      <c r="N3806" s="0" t="str">
        <f aca="false">IF(G3806=1,IF(COUNTIF(H$2:H3806,H3806)=1,COUNTIF($H:$H,H3806),""),"")</f>
        <v/>
      </c>
      <c r="O3806" s="0" t="str">
        <f aca="false">IF(G3806=1,IF(COUNTIF(I$2:I3806,I3806)=1,COUNTIF($I:$I,I3806),""),"")</f>
        <v/>
      </c>
      <c r="P3806" s="38" t="str">
        <f aca="false">IF(G3806=1,IF(COUNTIFS(C$2:C3806,C3806,G$2:G3806,1)=1,COUNTIFS($C:$C,C3806,$G:$G,1)+ROW()/10000000,""),"")</f>
        <v/>
      </c>
      <c r="Q3806" s="0" t="str">
        <f aca="false">IF(K3806=1,IF(COUNTIFS(C$2:C3806,C3806,K$2:K3806,1)=1,1,0),"")</f>
        <v/>
      </c>
      <c r="R3806" s="0" t="str">
        <f aca="false">IF(M3806=1,IF(COUNTIFS(C$2:C3806,C3806,M$2:M3806,1)=1,1,0),"")</f>
        <v/>
      </c>
      <c r="S3806" s="0" t="str">
        <f aca="false">IF(L3806=1,IF(COUNTIFS(C$2:C3806,C3806,L$2:L3806,1)=1,1,0),"")</f>
        <v/>
      </c>
      <c r="T3806" s="38" t="str">
        <f aca="false">IF(N3806="","",N3806+ROW()/10000000)</f>
        <v/>
      </c>
      <c r="U3806" s="0" t="str">
        <f aca="false">IF(G3806=1,IF(B3806="",1,0),"")</f>
        <v/>
      </c>
    </row>
    <row r="3807" customFormat="false" ht="15" hidden="false" customHeight="false" outlineLevel="0" collapsed="false">
      <c r="A3807" s="35"/>
      <c r="B3807" s="35"/>
      <c r="G3807" s="0" t="str">
        <f aca="false">IF(A3807="","",IF(AND(A3807&gt;=Debut,A3807&lt;Fin),1,0))</f>
        <v/>
      </c>
      <c r="H3807" s="0" t="str">
        <f aca="false">IF(G3807=1,INT(ROUND((A3807-Debut)*86400,0)/600),"")</f>
        <v/>
      </c>
      <c r="I3807" s="0" t="str">
        <f aca="false">IF(G3807=1,INT(ROUND((A3807-Debut)*86400,0)/3600),"")</f>
        <v/>
      </c>
      <c r="J3807" s="0" t="str">
        <f aca="false">IF(OR(A3807="",B3807=""),"",ROUND((B3807-A3807)*86400,0))</f>
        <v/>
      </c>
      <c r="K3807" s="37" t="str">
        <f aca="false">IF(G3807=1,IF(COUNTIFS($C:$C,C3807,$G:$G,1,$A:$A,"&gt;="&amp;(A3807-FenetreInterm/86400),$A:$A,"&lt;="&amp;A3807)&gt;=NbInterm,1,0),"")</f>
        <v/>
      </c>
      <c r="L3807" s="37" t="str">
        <f aca="false">IF(G3807=1,IF(B3807="",0,IF(J3807&lt;SeuilFugitive,1,0)),"")</f>
        <v/>
      </c>
      <c r="M3807" s="37" t="str">
        <f aca="false">IF(G3807=1,IF(B3807="",IF((Fin-A3807)*24&gt;SeuilFigee,1,0),IF(J3807&gt;SeuilFigee*3600,1,0)),"")</f>
        <v/>
      </c>
      <c r="N3807" s="0" t="str">
        <f aca="false">IF(G3807=1,IF(COUNTIF(H$2:H3807,H3807)=1,COUNTIF($H:$H,H3807),""),"")</f>
        <v/>
      </c>
      <c r="O3807" s="0" t="str">
        <f aca="false">IF(G3807=1,IF(COUNTIF(I$2:I3807,I3807)=1,COUNTIF($I:$I,I3807),""),"")</f>
        <v/>
      </c>
      <c r="P3807" s="38" t="str">
        <f aca="false">IF(G3807=1,IF(COUNTIFS(C$2:C3807,C3807,G$2:G3807,1)=1,COUNTIFS($C:$C,C3807,$G:$G,1)+ROW()/10000000,""),"")</f>
        <v/>
      </c>
      <c r="Q3807" s="0" t="str">
        <f aca="false">IF(K3807=1,IF(COUNTIFS(C$2:C3807,C3807,K$2:K3807,1)=1,1,0),"")</f>
        <v/>
      </c>
      <c r="R3807" s="0" t="str">
        <f aca="false">IF(M3807=1,IF(COUNTIFS(C$2:C3807,C3807,M$2:M3807,1)=1,1,0),"")</f>
        <v/>
      </c>
      <c r="S3807" s="0" t="str">
        <f aca="false">IF(L3807=1,IF(COUNTIFS(C$2:C3807,C3807,L$2:L3807,1)=1,1,0),"")</f>
        <v/>
      </c>
      <c r="T3807" s="38" t="str">
        <f aca="false">IF(N3807="","",N3807+ROW()/10000000)</f>
        <v/>
      </c>
      <c r="U3807" s="0" t="str">
        <f aca="false">IF(G3807=1,IF(B3807="",1,0),"")</f>
        <v/>
      </c>
    </row>
    <row r="3808" customFormat="false" ht="15" hidden="false" customHeight="false" outlineLevel="0" collapsed="false">
      <c r="A3808" s="35"/>
      <c r="B3808" s="35"/>
      <c r="G3808" s="0" t="str">
        <f aca="false">IF(A3808="","",IF(AND(A3808&gt;=Debut,A3808&lt;Fin),1,0))</f>
        <v/>
      </c>
      <c r="H3808" s="0" t="str">
        <f aca="false">IF(G3808=1,INT(ROUND((A3808-Debut)*86400,0)/600),"")</f>
        <v/>
      </c>
      <c r="I3808" s="0" t="str">
        <f aca="false">IF(G3808=1,INT(ROUND((A3808-Debut)*86400,0)/3600),"")</f>
        <v/>
      </c>
      <c r="J3808" s="0" t="str">
        <f aca="false">IF(OR(A3808="",B3808=""),"",ROUND((B3808-A3808)*86400,0))</f>
        <v/>
      </c>
      <c r="K3808" s="37" t="str">
        <f aca="false">IF(G3808=1,IF(COUNTIFS($C:$C,C3808,$G:$G,1,$A:$A,"&gt;="&amp;(A3808-FenetreInterm/86400),$A:$A,"&lt;="&amp;A3808)&gt;=NbInterm,1,0),"")</f>
        <v/>
      </c>
      <c r="L3808" s="37" t="str">
        <f aca="false">IF(G3808=1,IF(B3808="",0,IF(J3808&lt;SeuilFugitive,1,0)),"")</f>
        <v/>
      </c>
      <c r="M3808" s="37" t="str">
        <f aca="false">IF(G3808=1,IF(B3808="",IF((Fin-A3808)*24&gt;SeuilFigee,1,0),IF(J3808&gt;SeuilFigee*3600,1,0)),"")</f>
        <v/>
      </c>
      <c r="N3808" s="0" t="str">
        <f aca="false">IF(G3808=1,IF(COUNTIF(H$2:H3808,H3808)=1,COUNTIF($H:$H,H3808),""),"")</f>
        <v/>
      </c>
      <c r="O3808" s="0" t="str">
        <f aca="false">IF(G3808=1,IF(COUNTIF(I$2:I3808,I3808)=1,COUNTIF($I:$I,I3808),""),"")</f>
        <v/>
      </c>
      <c r="P3808" s="38" t="str">
        <f aca="false">IF(G3808=1,IF(COUNTIFS(C$2:C3808,C3808,G$2:G3808,1)=1,COUNTIFS($C:$C,C3808,$G:$G,1)+ROW()/10000000,""),"")</f>
        <v/>
      </c>
      <c r="Q3808" s="0" t="str">
        <f aca="false">IF(K3808=1,IF(COUNTIFS(C$2:C3808,C3808,K$2:K3808,1)=1,1,0),"")</f>
        <v/>
      </c>
      <c r="R3808" s="0" t="str">
        <f aca="false">IF(M3808=1,IF(COUNTIFS(C$2:C3808,C3808,M$2:M3808,1)=1,1,0),"")</f>
        <v/>
      </c>
      <c r="S3808" s="0" t="str">
        <f aca="false">IF(L3808=1,IF(COUNTIFS(C$2:C3808,C3808,L$2:L3808,1)=1,1,0),"")</f>
        <v/>
      </c>
      <c r="T3808" s="38" t="str">
        <f aca="false">IF(N3808="","",N3808+ROW()/10000000)</f>
        <v/>
      </c>
      <c r="U3808" s="0" t="str">
        <f aca="false">IF(G3808=1,IF(B3808="",1,0),"")</f>
        <v/>
      </c>
    </row>
    <row r="3809" customFormat="false" ht="15" hidden="false" customHeight="false" outlineLevel="0" collapsed="false">
      <c r="A3809" s="35"/>
      <c r="B3809" s="35"/>
      <c r="G3809" s="0" t="str">
        <f aca="false">IF(A3809="","",IF(AND(A3809&gt;=Debut,A3809&lt;Fin),1,0))</f>
        <v/>
      </c>
      <c r="H3809" s="0" t="str">
        <f aca="false">IF(G3809=1,INT(ROUND((A3809-Debut)*86400,0)/600),"")</f>
        <v/>
      </c>
      <c r="I3809" s="0" t="str">
        <f aca="false">IF(G3809=1,INT(ROUND((A3809-Debut)*86400,0)/3600),"")</f>
        <v/>
      </c>
      <c r="J3809" s="0" t="str">
        <f aca="false">IF(OR(A3809="",B3809=""),"",ROUND((B3809-A3809)*86400,0))</f>
        <v/>
      </c>
      <c r="K3809" s="37" t="str">
        <f aca="false">IF(G3809=1,IF(COUNTIFS($C:$C,C3809,$G:$G,1,$A:$A,"&gt;="&amp;(A3809-FenetreInterm/86400),$A:$A,"&lt;="&amp;A3809)&gt;=NbInterm,1,0),"")</f>
        <v/>
      </c>
      <c r="L3809" s="37" t="str">
        <f aca="false">IF(G3809=1,IF(B3809="",0,IF(J3809&lt;SeuilFugitive,1,0)),"")</f>
        <v/>
      </c>
      <c r="M3809" s="37" t="str">
        <f aca="false">IF(G3809=1,IF(B3809="",IF((Fin-A3809)*24&gt;SeuilFigee,1,0),IF(J3809&gt;SeuilFigee*3600,1,0)),"")</f>
        <v/>
      </c>
      <c r="N3809" s="0" t="str">
        <f aca="false">IF(G3809=1,IF(COUNTIF(H$2:H3809,H3809)=1,COUNTIF($H:$H,H3809),""),"")</f>
        <v/>
      </c>
      <c r="O3809" s="0" t="str">
        <f aca="false">IF(G3809=1,IF(COUNTIF(I$2:I3809,I3809)=1,COUNTIF($I:$I,I3809),""),"")</f>
        <v/>
      </c>
      <c r="P3809" s="38" t="str">
        <f aca="false">IF(G3809=1,IF(COUNTIFS(C$2:C3809,C3809,G$2:G3809,1)=1,COUNTIFS($C:$C,C3809,$G:$G,1)+ROW()/10000000,""),"")</f>
        <v/>
      </c>
      <c r="Q3809" s="0" t="str">
        <f aca="false">IF(K3809=1,IF(COUNTIFS(C$2:C3809,C3809,K$2:K3809,1)=1,1,0),"")</f>
        <v/>
      </c>
      <c r="R3809" s="0" t="str">
        <f aca="false">IF(M3809=1,IF(COUNTIFS(C$2:C3809,C3809,M$2:M3809,1)=1,1,0),"")</f>
        <v/>
      </c>
      <c r="S3809" s="0" t="str">
        <f aca="false">IF(L3809=1,IF(COUNTIFS(C$2:C3809,C3809,L$2:L3809,1)=1,1,0),"")</f>
        <v/>
      </c>
      <c r="T3809" s="38" t="str">
        <f aca="false">IF(N3809="","",N3809+ROW()/10000000)</f>
        <v/>
      </c>
      <c r="U3809" s="0" t="str">
        <f aca="false">IF(G3809=1,IF(B3809="",1,0),"")</f>
        <v/>
      </c>
    </row>
    <row r="3810" customFormat="false" ht="15" hidden="false" customHeight="false" outlineLevel="0" collapsed="false">
      <c r="A3810" s="35"/>
      <c r="B3810" s="35"/>
      <c r="G3810" s="0" t="str">
        <f aca="false">IF(A3810="","",IF(AND(A3810&gt;=Debut,A3810&lt;Fin),1,0))</f>
        <v/>
      </c>
      <c r="H3810" s="0" t="str">
        <f aca="false">IF(G3810=1,INT(ROUND((A3810-Debut)*86400,0)/600),"")</f>
        <v/>
      </c>
      <c r="I3810" s="0" t="str">
        <f aca="false">IF(G3810=1,INT(ROUND((A3810-Debut)*86400,0)/3600),"")</f>
        <v/>
      </c>
      <c r="J3810" s="0" t="str">
        <f aca="false">IF(OR(A3810="",B3810=""),"",ROUND((B3810-A3810)*86400,0))</f>
        <v/>
      </c>
      <c r="K3810" s="37" t="str">
        <f aca="false">IF(G3810=1,IF(COUNTIFS($C:$C,C3810,$G:$G,1,$A:$A,"&gt;="&amp;(A3810-FenetreInterm/86400),$A:$A,"&lt;="&amp;A3810)&gt;=NbInterm,1,0),"")</f>
        <v/>
      </c>
      <c r="L3810" s="37" t="str">
        <f aca="false">IF(G3810=1,IF(B3810="",0,IF(J3810&lt;SeuilFugitive,1,0)),"")</f>
        <v/>
      </c>
      <c r="M3810" s="37" t="str">
        <f aca="false">IF(G3810=1,IF(B3810="",IF((Fin-A3810)*24&gt;SeuilFigee,1,0),IF(J3810&gt;SeuilFigee*3600,1,0)),"")</f>
        <v/>
      </c>
      <c r="N3810" s="0" t="str">
        <f aca="false">IF(G3810=1,IF(COUNTIF(H$2:H3810,H3810)=1,COUNTIF($H:$H,H3810),""),"")</f>
        <v/>
      </c>
      <c r="O3810" s="0" t="str">
        <f aca="false">IF(G3810=1,IF(COUNTIF(I$2:I3810,I3810)=1,COUNTIF($I:$I,I3810),""),"")</f>
        <v/>
      </c>
      <c r="P3810" s="38" t="str">
        <f aca="false">IF(G3810=1,IF(COUNTIFS(C$2:C3810,C3810,G$2:G3810,1)=1,COUNTIFS($C:$C,C3810,$G:$G,1)+ROW()/10000000,""),"")</f>
        <v/>
      </c>
      <c r="Q3810" s="0" t="str">
        <f aca="false">IF(K3810=1,IF(COUNTIFS(C$2:C3810,C3810,K$2:K3810,1)=1,1,0),"")</f>
        <v/>
      </c>
      <c r="R3810" s="0" t="str">
        <f aca="false">IF(M3810=1,IF(COUNTIFS(C$2:C3810,C3810,M$2:M3810,1)=1,1,0),"")</f>
        <v/>
      </c>
      <c r="S3810" s="0" t="str">
        <f aca="false">IF(L3810=1,IF(COUNTIFS(C$2:C3810,C3810,L$2:L3810,1)=1,1,0),"")</f>
        <v/>
      </c>
      <c r="T3810" s="38" t="str">
        <f aca="false">IF(N3810="","",N3810+ROW()/10000000)</f>
        <v/>
      </c>
      <c r="U3810" s="0" t="str">
        <f aca="false">IF(G3810=1,IF(B3810="",1,0),"")</f>
        <v/>
      </c>
    </row>
    <row r="3811" customFormat="false" ht="15" hidden="false" customHeight="false" outlineLevel="0" collapsed="false">
      <c r="A3811" s="35"/>
      <c r="B3811" s="35"/>
      <c r="G3811" s="0" t="str">
        <f aca="false">IF(A3811="","",IF(AND(A3811&gt;=Debut,A3811&lt;Fin),1,0))</f>
        <v/>
      </c>
      <c r="H3811" s="0" t="str">
        <f aca="false">IF(G3811=1,INT(ROUND((A3811-Debut)*86400,0)/600),"")</f>
        <v/>
      </c>
      <c r="I3811" s="0" t="str">
        <f aca="false">IF(G3811=1,INT(ROUND((A3811-Debut)*86400,0)/3600),"")</f>
        <v/>
      </c>
      <c r="J3811" s="0" t="str">
        <f aca="false">IF(OR(A3811="",B3811=""),"",ROUND((B3811-A3811)*86400,0))</f>
        <v/>
      </c>
      <c r="K3811" s="37" t="str">
        <f aca="false">IF(G3811=1,IF(COUNTIFS($C:$C,C3811,$G:$G,1,$A:$A,"&gt;="&amp;(A3811-FenetreInterm/86400),$A:$A,"&lt;="&amp;A3811)&gt;=NbInterm,1,0),"")</f>
        <v/>
      </c>
      <c r="L3811" s="37" t="str">
        <f aca="false">IF(G3811=1,IF(B3811="",0,IF(J3811&lt;SeuilFugitive,1,0)),"")</f>
        <v/>
      </c>
      <c r="M3811" s="37" t="str">
        <f aca="false">IF(G3811=1,IF(B3811="",IF((Fin-A3811)*24&gt;SeuilFigee,1,0),IF(J3811&gt;SeuilFigee*3600,1,0)),"")</f>
        <v/>
      </c>
      <c r="N3811" s="0" t="str">
        <f aca="false">IF(G3811=1,IF(COUNTIF(H$2:H3811,H3811)=1,COUNTIF($H:$H,H3811),""),"")</f>
        <v/>
      </c>
      <c r="O3811" s="0" t="str">
        <f aca="false">IF(G3811=1,IF(COUNTIF(I$2:I3811,I3811)=1,COUNTIF($I:$I,I3811),""),"")</f>
        <v/>
      </c>
      <c r="P3811" s="38" t="str">
        <f aca="false">IF(G3811=1,IF(COUNTIFS(C$2:C3811,C3811,G$2:G3811,1)=1,COUNTIFS($C:$C,C3811,$G:$G,1)+ROW()/10000000,""),"")</f>
        <v/>
      </c>
      <c r="Q3811" s="0" t="str">
        <f aca="false">IF(K3811=1,IF(COUNTIFS(C$2:C3811,C3811,K$2:K3811,1)=1,1,0),"")</f>
        <v/>
      </c>
      <c r="R3811" s="0" t="str">
        <f aca="false">IF(M3811=1,IF(COUNTIFS(C$2:C3811,C3811,M$2:M3811,1)=1,1,0),"")</f>
        <v/>
      </c>
      <c r="S3811" s="0" t="str">
        <f aca="false">IF(L3811=1,IF(COUNTIFS(C$2:C3811,C3811,L$2:L3811,1)=1,1,0),"")</f>
        <v/>
      </c>
      <c r="T3811" s="38" t="str">
        <f aca="false">IF(N3811="","",N3811+ROW()/10000000)</f>
        <v/>
      </c>
      <c r="U3811" s="0" t="str">
        <f aca="false">IF(G3811=1,IF(B3811="",1,0),"")</f>
        <v/>
      </c>
    </row>
    <row r="3812" customFormat="false" ht="15" hidden="false" customHeight="false" outlineLevel="0" collapsed="false">
      <c r="A3812" s="35"/>
      <c r="B3812" s="35"/>
      <c r="G3812" s="0" t="str">
        <f aca="false">IF(A3812="","",IF(AND(A3812&gt;=Debut,A3812&lt;Fin),1,0))</f>
        <v/>
      </c>
      <c r="H3812" s="0" t="str">
        <f aca="false">IF(G3812=1,INT(ROUND((A3812-Debut)*86400,0)/600),"")</f>
        <v/>
      </c>
      <c r="I3812" s="0" t="str">
        <f aca="false">IF(G3812=1,INT(ROUND((A3812-Debut)*86400,0)/3600),"")</f>
        <v/>
      </c>
      <c r="J3812" s="0" t="str">
        <f aca="false">IF(OR(A3812="",B3812=""),"",ROUND((B3812-A3812)*86400,0))</f>
        <v/>
      </c>
      <c r="K3812" s="37" t="str">
        <f aca="false">IF(G3812=1,IF(COUNTIFS($C:$C,C3812,$G:$G,1,$A:$A,"&gt;="&amp;(A3812-FenetreInterm/86400),$A:$A,"&lt;="&amp;A3812)&gt;=NbInterm,1,0),"")</f>
        <v/>
      </c>
      <c r="L3812" s="37" t="str">
        <f aca="false">IF(G3812=1,IF(B3812="",0,IF(J3812&lt;SeuilFugitive,1,0)),"")</f>
        <v/>
      </c>
      <c r="M3812" s="37" t="str">
        <f aca="false">IF(G3812=1,IF(B3812="",IF((Fin-A3812)*24&gt;SeuilFigee,1,0),IF(J3812&gt;SeuilFigee*3600,1,0)),"")</f>
        <v/>
      </c>
      <c r="N3812" s="0" t="str">
        <f aca="false">IF(G3812=1,IF(COUNTIF(H$2:H3812,H3812)=1,COUNTIF($H:$H,H3812),""),"")</f>
        <v/>
      </c>
      <c r="O3812" s="0" t="str">
        <f aca="false">IF(G3812=1,IF(COUNTIF(I$2:I3812,I3812)=1,COUNTIF($I:$I,I3812),""),"")</f>
        <v/>
      </c>
      <c r="P3812" s="38" t="str">
        <f aca="false">IF(G3812=1,IF(COUNTIFS(C$2:C3812,C3812,G$2:G3812,1)=1,COUNTIFS($C:$C,C3812,$G:$G,1)+ROW()/10000000,""),"")</f>
        <v/>
      </c>
      <c r="Q3812" s="0" t="str">
        <f aca="false">IF(K3812=1,IF(COUNTIFS(C$2:C3812,C3812,K$2:K3812,1)=1,1,0),"")</f>
        <v/>
      </c>
      <c r="R3812" s="0" t="str">
        <f aca="false">IF(M3812=1,IF(COUNTIFS(C$2:C3812,C3812,M$2:M3812,1)=1,1,0),"")</f>
        <v/>
      </c>
      <c r="S3812" s="0" t="str">
        <f aca="false">IF(L3812=1,IF(COUNTIFS(C$2:C3812,C3812,L$2:L3812,1)=1,1,0),"")</f>
        <v/>
      </c>
      <c r="T3812" s="38" t="str">
        <f aca="false">IF(N3812="","",N3812+ROW()/10000000)</f>
        <v/>
      </c>
      <c r="U3812" s="0" t="str">
        <f aca="false">IF(G3812=1,IF(B3812="",1,0),"")</f>
        <v/>
      </c>
    </row>
    <row r="3813" customFormat="false" ht="15" hidden="false" customHeight="false" outlineLevel="0" collapsed="false">
      <c r="A3813" s="35"/>
      <c r="B3813" s="35"/>
      <c r="G3813" s="0" t="str">
        <f aca="false">IF(A3813="","",IF(AND(A3813&gt;=Debut,A3813&lt;Fin),1,0))</f>
        <v/>
      </c>
      <c r="H3813" s="0" t="str">
        <f aca="false">IF(G3813=1,INT(ROUND((A3813-Debut)*86400,0)/600),"")</f>
        <v/>
      </c>
      <c r="I3813" s="0" t="str">
        <f aca="false">IF(G3813=1,INT(ROUND((A3813-Debut)*86400,0)/3600),"")</f>
        <v/>
      </c>
      <c r="J3813" s="0" t="str">
        <f aca="false">IF(OR(A3813="",B3813=""),"",ROUND((B3813-A3813)*86400,0))</f>
        <v/>
      </c>
      <c r="K3813" s="37" t="str">
        <f aca="false">IF(G3813=1,IF(COUNTIFS($C:$C,C3813,$G:$G,1,$A:$A,"&gt;="&amp;(A3813-FenetreInterm/86400),$A:$A,"&lt;="&amp;A3813)&gt;=NbInterm,1,0),"")</f>
        <v/>
      </c>
      <c r="L3813" s="37" t="str">
        <f aca="false">IF(G3813=1,IF(B3813="",0,IF(J3813&lt;SeuilFugitive,1,0)),"")</f>
        <v/>
      </c>
      <c r="M3813" s="37" t="str">
        <f aca="false">IF(G3813=1,IF(B3813="",IF((Fin-A3813)*24&gt;SeuilFigee,1,0),IF(J3813&gt;SeuilFigee*3600,1,0)),"")</f>
        <v/>
      </c>
      <c r="N3813" s="0" t="str">
        <f aca="false">IF(G3813=1,IF(COUNTIF(H$2:H3813,H3813)=1,COUNTIF($H:$H,H3813),""),"")</f>
        <v/>
      </c>
      <c r="O3813" s="0" t="str">
        <f aca="false">IF(G3813=1,IF(COUNTIF(I$2:I3813,I3813)=1,COUNTIF($I:$I,I3813),""),"")</f>
        <v/>
      </c>
      <c r="P3813" s="38" t="str">
        <f aca="false">IF(G3813=1,IF(COUNTIFS(C$2:C3813,C3813,G$2:G3813,1)=1,COUNTIFS($C:$C,C3813,$G:$G,1)+ROW()/10000000,""),"")</f>
        <v/>
      </c>
      <c r="Q3813" s="0" t="str">
        <f aca="false">IF(K3813=1,IF(COUNTIFS(C$2:C3813,C3813,K$2:K3813,1)=1,1,0),"")</f>
        <v/>
      </c>
      <c r="R3813" s="0" t="str">
        <f aca="false">IF(M3813=1,IF(COUNTIFS(C$2:C3813,C3813,M$2:M3813,1)=1,1,0),"")</f>
        <v/>
      </c>
      <c r="S3813" s="0" t="str">
        <f aca="false">IF(L3813=1,IF(COUNTIFS(C$2:C3813,C3813,L$2:L3813,1)=1,1,0),"")</f>
        <v/>
      </c>
      <c r="T3813" s="38" t="str">
        <f aca="false">IF(N3813="","",N3813+ROW()/10000000)</f>
        <v/>
      </c>
      <c r="U3813" s="0" t="str">
        <f aca="false">IF(G3813=1,IF(B3813="",1,0),"")</f>
        <v/>
      </c>
    </row>
    <row r="3814" customFormat="false" ht="15" hidden="false" customHeight="false" outlineLevel="0" collapsed="false">
      <c r="A3814" s="35"/>
      <c r="B3814" s="35"/>
      <c r="G3814" s="0" t="str">
        <f aca="false">IF(A3814="","",IF(AND(A3814&gt;=Debut,A3814&lt;Fin),1,0))</f>
        <v/>
      </c>
      <c r="H3814" s="0" t="str">
        <f aca="false">IF(G3814=1,INT(ROUND((A3814-Debut)*86400,0)/600),"")</f>
        <v/>
      </c>
      <c r="I3814" s="0" t="str">
        <f aca="false">IF(G3814=1,INT(ROUND((A3814-Debut)*86400,0)/3600),"")</f>
        <v/>
      </c>
      <c r="J3814" s="0" t="str">
        <f aca="false">IF(OR(A3814="",B3814=""),"",ROUND((B3814-A3814)*86400,0))</f>
        <v/>
      </c>
      <c r="K3814" s="37" t="str">
        <f aca="false">IF(G3814=1,IF(COUNTIFS($C:$C,C3814,$G:$G,1,$A:$A,"&gt;="&amp;(A3814-FenetreInterm/86400),$A:$A,"&lt;="&amp;A3814)&gt;=NbInterm,1,0),"")</f>
        <v/>
      </c>
      <c r="L3814" s="37" t="str">
        <f aca="false">IF(G3814=1,IF(B3814="",0,IF(J3814&lt;SeuilFugitive,1,0)),"")</f>
        <v/>
      </c>
      <c r="M3814" s="37" t="str">
        <f aca="false">IF(G3814=1,IF(B3814="",IF((Fin-A3814)*24&gt;SeuilFigee,1,0),IF(J3814&gt;SeuilFigee*3600,1,0)),"")</f>
        <v/>
      </c>
      <c r="N3814" s="0" t="str">
        <f aca="false">IF(G3814=1,IF(COUNTIF(H$2:H3814,H3814)=1,COUNTIF($H:$H,H3814),""),"")</f>
        <v/>
      </c>
      <c r="O3814" s="0" t="str">
        <f aca="false">IF(G3814=1,IF(COUNTIF(I$2:I3814,I3814)=1,COUNTIF($I:$I,I3814),""),"")</f>
        <v/>
      </c>
      <c r="P3814" s="38" t="str">
        <f aca="false">IF(G3814=1,IF(COUNTIFS(C$2:C3814,C3814,G$2:G3814,1)=1,COUNTIFS($C:$C,C3814,$G:$G,1)+ROW()/10000000,""),"")</f>
        <v/>
      </c>
      <c r="Q3814" s="0" t="str">
        <f aca="false">IF(K3814=1,IF(COUNTIFS(C$2:C3814,C3814,K$2:K3814,1)=1,1,0),"")</f>
        <v/>
      </c>
      <c r="R3814" s="0" t="str">
        <f aca="false">IF(M3814=1,IF(COUNTIFS(C$2:C3814,C3814,M$2:M3814,1)=1,1,0),"")</f>
        <v/>
      </c>
      <c r="S3814" s="0" t="str">
        <f aca="false">IF(L3814=1,IF(COUNTIFS(C$2:C3814,C3814,L$2:L3814,1)=1,1,0),"")</f>
        <v/>
      </c>
      <c r="T3814" s="38" t="str">
        <f aca="false">IF(N3814="","",N3814+ROW()/10000000)</f>
        <v/>
      </c>
      <c r="U3814" s="0" t="str">
        <f aca="false">IF(G3814=1,IF(B3814="",1,0),"")</f>
        <v/>
      </c>
    </row>
    <row r="3815" customFormat="false" ht="15" hidden="false" customHeight="false" outlineLevel="0" collapsed="false">
      <c r="A3815" s="35"/>
      <c r="B3815" s="35"/>
      <c r="G3815" s="0" t="str">
        <f aca="false">IF(A3815="","",IF(AND(A3815&gt;=Debut,A3815&lt;Fin),1,0))</f>
        <v/>
      </c>
      <c r="H3815" s="0" t="str">
        <f aca="false">IF(G3815=1,INT(ROUND((A3815-Debut)*86400,0)/600),"")</f>
        <v/>
      </c>
      <c r="I3815" s="0" t="str">
        <f aca="false">IF(G3815=1,INT(ROUND((A3815-Debut)*86400,0)/3600),"")</f>
        <v/>
      </c>
      <c r="J3815" s="0" t="str">
        <f aca="false">IF(OR(A3815="",B3815=""),"",ROUND((B3815-A3815)*86400,0))</f>
        <v/>
      </c>
      <c r="K3815" s="37" t="str">
        <f aca="false">IF(G3815=1,IF(COUNTIFS($C:$C,C3815,$G:$G,1,$A:$A,"&gt;="&amp;(A3815-FenetreInterm/86400),$A:$A,"&lt;="&amp;A3815)&gt;=NbInterm,1,0),"")</f>
        <v/>
      </c>
      <c r="L3815" s="37" t="str">
        <f aca="false">IF(G3815=1,IF(B3815="",0,IF(J3815&lt;SeuilFugitive,1,0)),"")</f>
        <v/>
      </c>
      <c r="M3815" s="37" t="str">
        <f aca="false">IF(G3815=1,IF(B3815="",IF((Fin-A3815)*24&gt;SeuilFigee,1,0),IF(J3815&gt;SeuilFigee*3600,1,0)),"")</f>
        <v/>
      </c>
      <c r="N3815" s="0" t="str">
        <f aca="false">IF(G3815=1,IF(COUNTIF(H$2:H3815,H3815)=1,COUNTIF($H:$H,H3815),""),"")</f>
        <v/>
      </c>
      <c r="O3815" s="0" t="str">
        <f aca="false">IF(G3815=1,IF(COUNTIF(I$2:I3815,I3815)=1,COUNTIF($I:$I,I3815),""),"")</f>
        <v/>
      </c>
      <c r="P3815" s="38" t="str">
        <f aca="false">IF(G3815=1,IF(COUNTIFS(C$2:C3815,C3815,G$2:G3815,1)=1,COUNTIFS($C:$C,C3815,$G:$G,1)+ROW()/10000000,""),"")</f>
        <v/>
      </c>
      <c r="Q3815" s="0" t="str">
        <f aca="false">IF(K3815=1,IF(COUNTIFS(C$2:C3815,C3815,K$2:K3815,1)=1,1,0),"")</f>
        <v/>
      </c>
      <c r="R3815" s="0" t="str">
        <f aca="false">IF(M3815=1,IF(COUNTIFS(C$2:C3815,C3815,M$2:M3815,1)=1,1,0),"")</f>
        <v/>
      </c>
      <c r="S3815" s="0" t="str">
        <f aca="false">IF(L3815=1,IF(COUNTIFS(C$2:C3815,C3815,L$2:L3815,1)=1,1,0),"")</f>
        <v/>
      </c>
      <c r="T3815" s="38" t="str">
        <f aca="false">IF(N3815="","",N3815+ROW()/10000000)</f>
        <v/>
      </c>
      <c r="U3815" s="0" t="str">
        <f aca="false">IF(G3815=1,IF(B3815="",1,0),"")</f>
        <v/>
      </c>
    </row>
    <row r="3816" customFormat="false" ht="15" hidden="false" customHeight="false" outlineLevel="0" collapsed="false">
      <c r="A3816" s="35"/>
      <c r="B3816" s="35"/>
      <c r="G3816" s="0" t="str">
        <f aca="false">IF(A3816="","",IF(AND(A3816&gt;=Debut,A3816&lt;Fin),1,0))</f>
        <v/>
      </c>
      <c r="H3816" s="0" t="str">
        <f aca="false">IF(G3816=1,INT(ROUND((A3816-Debut)*86400,0)/600),"")</f>
        <v/>
      </c>
      <c r="I3816" s="0" t="str">
        <f aca="false">IF(G3816=1,INT(ROUND((A3816-Debut)*86400,0)/3600),"")</f>
        <v/>
      </c>
      <c r="J3816" s="0" t="str">
        <f aca="false">IF(OR(A3816="",B3816=""),"",ROUND((B3816-A3816)*86400,0))</f>
        <v/>
      </c>
      <c r="K3816" s="37" t="str">
        <f aca="false">IF(G3816=1,IF(COUNTIFS($C:$C,C3816,$G:$G,1,$A:$A,"&gt;="&amp;(A3816-FenetreInterm/86400),$A:$A,"&lt;="&amp;A3816)&gt;=NbInterm,1,0),"")</f>
        <v/>
      </c>
      <c r="L3816" s="37" t="str">
        <f aca="false">IF(G3816=1,IF(B3816="",0,IF(J3816&lt;SeuilFugitive,1,0)),"")</f>
        <v/>
      </c>
      <c r="M3816" s="37" t="str">
        <f aca="false">IF(G3816=1,IF(B3816="",IF((Fin-A3816)*24&gt;SeuilFigee,1,0),IF(J3816&gt;SeuilFigee*3600,1,0)),"")</f>
        <v/>
      </c>
      <c r="N3816" s="0" t="str">
        <f aca="false">IF(G3816=1,IF(COUNTIF(H$2:H3816,H3816)=1,COUNTIF($H:$H,H3816),""),"")</f>
        <v/>
      </c>
      <c r="O3816" s="0" t="str">
        <f aca="false">IF(G3816=1,IF(COUNTIF(I$2:I3816,I3816)=1,COUNTIF($I:$I,I3816),""),"")</f>
        <v/>
      </c>
      <c r="P3816" s="38" t="str">
        <f aca="false">IF(G3816=1,IF(COUNTIFS(C$2:C3816,C3816,G$2:G3816,1)=1,COUNTIFS($C:$C,C3816,$G:$G,1)+ROW()/10000000,""),"")</f>
        <v/>
      </c>
      <c r="Q3816" s="0" t="str">
        <f aca="false">IF(K3816=1,IF(COUNTIFS(C$2:C3816,C3816,K$2:K3816,1)=1,1,0),"")</f>
        <v/>
      </c>
      <c r="R3816" s="0" t="str">
        <f aca="false">IF(M3816=1,IF(COUNTIFS(C$2:C3816,C3816,M$2:M3816,1)=1,1,0),"")</f>
        <v/>
      </c>
      <c r="S3816" s="0" t="str">
        <f aca="false">IF(L3816=1,IF(COUNTIFS(C$2:C3816,C3816,L$2:L3816,1)=1,1,0),"")</f>
        <v/>
      </c>
      <c r="T3816" s="38" t="str">
        <f aca="false">IF(N3816="","",N3816+ROW()/10000000)</f>
        <v/>
      </c>
      <c r="U3816" s="0" t="str">
        <f aca="false">IF(G3816=1,IF(B3816="",1,0),"")</f>
        <v/>
      </c>
    </row>
    <row r="3817" customFormat="false" ht="15" hidden="false" customHeight="false" outlineLevel="0" collapsed="false">
      <c r="A3817" s="35"/>
      <c r="B3817" s="35"/>
      <c r="G3817" s="0" t="str">
        <f aca="false">IF(A3817="","",IF(AND(A3817&gt;=Debut,A3817&lt;Fin),1,0))</f>
        <v/>
      </c>
      <c r="H3817" s="0" t="str">
        <f aca="false">IF(G3817=1,INT(ROUND((A3817-Debut)*86400,0)/600),"")</f>
        <v/>
      </c>
      <c r="I3817" s="0" t="str">
        <f aca="false">IF(G3817=1,INT(ROUND((A3817-Debut)*86400,0)/3600),"")</f>
        <v/>
      </c>
      <c r="J3817" s="0" t="str">
        <f aca="false">IF(OR(A3817="",B3817=""),"",ROUND((B3817-A3817)*86400,0))</f>
        <v/>
      </c>
      <c r="K3817" s="37" t="str">
        <f aca="false">IF(G3817=1,IF(COUNTIFS($C:$C,C3817,$G:$G,1,$A:$A,"&gt;="&amp;(A3817-FenetreInterm/86400),$A:$A,"&lt;="&amp;A3817)&gt;=NbInterm,1,0),"")</f>
        <v/>
      </c>
      <c r="L3817" s="37" t="str">
        <f aca="false">IF(G3817=1,IF(B3817="",0,IF(J3817&lt;SeuilFugitive,1,0)),"")</f>
        <v/>
      </c>
      <c r="M3817" s="37" t="str">
        <f aca="false">IF(G3817=1,IF(B3817="",IF((Fin-A3817)*24&gt;SeuilFigee,1,0),IF(J3817&gt;SeuilFigee*3600,1,0)),"")</f>
        <v/>
      </c>
      <c r="N3817" s="0" t="str">
        <f aca="false">IF(G3817=1,IF(COUNTIF(H$2:H3817,H3817)=1,COUNTIF($H:$H,H3817),""),"")</f>
        <v/>
      </c>
      <c r="O3817" s="0" t="str">
        <f aca="false">IF(G3817=1,IF(COUNTIF(I$2:I3817,I3817)=1,COUNTIF($I:$I,I3817),""),"")</f>
        <v/>
      </c>
      <c r="P3817" s="38" t="str">
        <f aca="false">IF(G3817=1,IF(COUNTIFS(C$2:C3817,C3817,G$2:G3817,1)=1,COUNTIFS($C:$C,C3817,$G:$G,1)+ROW()/10000000,""),"")</f>
        <v/>
      </c>
      <c r="Q3817" s="0" t="str">
        <f aca="false">IF(K3817=1,IF(COUNTIFS(C$2:C3817,C3817,K$2:K3817,1)=1,1,0),"")</f>
        <v/>
      </c>
      <c r="R3817" s="0" t="str">
        <f aca="false">IF(M3817=1,IF(COUNTIFS(C$2:C3817,C3817,M$2:M3817,1)=1,1,0),"")</f>
        <v/>
      </c>
      <c r="S3817" s="0" t="str">
        <f aca="false">IF(L3817=1,IF(COUNTIFS(C$2:C3817,C3817,L$2:L3817,1)=1,1,0),"")</f>
        <v/>
      </c>
      <c r="T3817" s="38" t="str">
        <f aca="false">IF(N3817="","",N3817+ROW()/10000000)</f>
        <v/>
      </c>
      <c r="U3817" s="0" t="str">
        <f aca="false">IF(G3817=1,IF(B3817="",1,0),"")</f>
        <v/>
      </c>
    </row>
    <row r="3818" customFormat="false" ht="15" hidden="false" customHeight="false" outlineLevel="0" collapsed="false">
      <c r="A3818" s="35"/>
      <c r="B3818" s="35"/>
      <c r="G3818" s="0" t="str">
        <f aca="false">IF(A3818="","",IF(AND(A3818&gt;=Debut,A3818&lt;Fin),1,0))</f>
        <v/>
      </c>
      <c r="H3818" s="0" t="str">
        <f aca="false">IF(G3818=1,INT(ROUND((A3818-Debut)*86400,0)/600),"")</f>
        <v/>
      </c>
      <c r="I3818" s="0" t="str">
        <f aca="false">IF(G3818=1,INT(ROUND((A3818-Debut)*86400,0)/3600),"")</f>
        <v/>
      </c>
      <c r="J3818" s="0" t="str">
        <f aca="false">IF(OR(A3818="",B3818=""),"",ROUND((B3818-A3818)*86400,0))</f>
        <v/>
      </c>
      <c r="K3818" s="37" t="str">
        <f aca="false">IF(G3818=1,IF(COUNTIFS($C:$C,C3818,$G:$G,1,$A:$A,"&gt;="&amp;(A3818-FenetreInterm/86400),$A:$A,"&lt;="&amp;A3818)&gt;=NbInterm,1,0),"")</f>
        <v/>
      </c>
      <c r="L3818" s="37" t="str">
        <f aca="false">IF(G3818=1,IF(B3818="",0,IF(J3818&lt;SeuilFugitive,1,0)),"")</f>
        <v/>
      </c>
      <c r="M3818" s="37" t="str">
        <f aca="false">IF(G3818=1,IF(B3818="",IF((Fin-A3818)*24&gt;SeuilFigee,1,0),IF(J3818&gt;SeuilFigee*3600,1,0)),"")</f>
        <v/>
      </c>
      <c r="N3818" s="0" t="str">
        <f aca="false">IF(G3818=1,IF(COUNTIF(H$2:H3818,H3818)=1,COUNTIF($H:$H,H3818),""),"")</f>
        <v/>
      </c>
      <c r="O3818" s="0" t="str">
        <f aca="false">IF(G3818=1,IF(COUNTIF(I$2:I3818,I3818)=1,COUNTIF($I:$I,I3818),""),"")</f>
        <v/>
      </c>
      <c r="P3818" s="38" t="str">
        <f aca="false">IF(G3818=1,IF(COUNTIFS(C$2:C3818,C3818,G$2:G3818,1)=1,COUNTIFS($C:$C,C3818,$G:$G,1)+ROW()/10000000,""),"")</f>
        <v/>
      </c>
      <c r="Q3818" s="0" t="str">
        <f aca="false">IF(K3818=1,IF(COUNTIFS(C$2:C3818,C3818,K$2:K3818,1)=1,1,0),"")</f>
        <v/>
      </c>
      <c r="R3818" s="0" t="str">
        <f aca="false">IF(M3818=1,IF(COUNTIFS(C$2:C3818,C3818,M$2:M3818,1)=1,1,0),"")</f>
        <v/>
      </c>
      <c r="S3818" s="0" t="str">
        <f aca="false">IF(L3818=1,IF(COUNTIFS(C$2:C3818,C3818,L$2:L3818,1)=1,1,0),"")</f>
        <v/>
      </c>
      <c r="T3818" s="38" t="str">
        <f aca="false">IF(N3818="","",N3818+ROW()/10000000)</f>
        <v/>
      </c>
      <c r="U3818" s="0" t="str">
        <f aca="false">IF(G3818=1,IF(B3818="",1,0),"")</f>
        <v/>
      </c>
    </row>
    <row r="3819" customFormat="false" ht="15" hidden="false" customHeight="false" outlineLevel="0" collapsed="false">
      <c r="A3819" s="35"/>
      <c r="B3819" s="35"/>
      <c r="G3819" s="0" t="str">
        <f aca="false">IF(A3819="","",IF(AND(A3819&gt;=Debut,A3819&lt;Fin),1,0))</f>
        <v/>
      </c>
      <c r="H3819" s="0" t="str">
        <f aca="false">IF(G3819=1,INT(ROUND((A3819-Debut)*86400,0)/600),"")</f>
        <v/>
      </c>
      <c r="I3819" s="0" t="str">
        <f aca="false">IF(G3819=1,INT(ROUND((A3819-Debut)*86400,0)/3600),"")</f>
        <v/>
      </c>
      <c r="J3819" s="0" t="str">
        <f aca="false">IF(OR(A3819="",B3819=""),"",ROUND((B3819-A3819)*86400,0))</f>
        <v/>
      </c>
      <c r="K3819" s="37" t="str">
        <f aca="false">IF(G3819=1,IF(COUNTIFS($C:$C,C3819,$G:$G,1,$A:$A,"&gt;="&amp;(A3819-FenetreInterm/86400),$A:$A,"&lt;="&amp;A3819)&gt;=NbInterm,1,0),"")</f>
        <v/>
      </c>
      <c r="L3819" s="37" t="str">
        <f aca="false">IF(G3819=1,IF(B3819="",0,IF(J3819&lt;SeuilFugitive,1,0)),"")</f>
        <v/>
      </c>
      <c r="M3819" s="37" t="str">
        <f aca="false">IF(G3819=1,IF(B3819="",IF((Fin-A3819)*24&gt;SeuilFigee,1,0),IF(J3819&gt;SeuilFigee*3600,1,0)),"")</f>
        <v/>
      </c>
      <c r="N3819" s="0" t="str">
        <f aca="false">IF(G3819=1,IF(COUNTIF(H$2:H3819,H3819)=1,COUNTIF($H:$H,H3819),""),"")</f>
        <v/>
      </c>
      <c r="O3819" s="0" t="str">
        <f aca="false">IF(G3819=1,IF(COUNTIF(I$2:I3819,I3819)=1,COUNTIF($I:$I,I3819),""),"")</f>
        <v/>
      </c>
      <c r="P3819" s="38" t="str">
        <f aca="false">IF(G3819=1,IF(COUNTIFS(C$2:C3819,C3819,G$2:G3819,1)=1,COUNTIFS($C:$C,C3819,$G:$G,1)+ROW()/10000000,""),"")</f>
        <v/>
      </c>
      <c r="Q3819" s="0" t="str">
        <f aca="false">IF(K3819=1,IF(COUNTIFS(C$2:C3819,C3819,K$2:K3819,1)=1,1,0),"")</f>
        <v/>
      </c>
      <c r="R3819" s="0" t="str">
        <f aca="false">IF(M3819=1,IF(COUNTIFS(C$2:C3819,C3819,M$2:M3819,1)=1,1,0),"")</f>
        <v/>
      </c>
      <c r="S3819" s="0" t="str">
        <f aca="false">IF(L3819=1,IF(COUNTIFS(C$2:C3819,C3819,L$2:L3819,1)=1,1,0),"")</f>
        <v/>
      </c>
      <c r="T3819" s="38" t="str">
        <f aca="false">IF(N3819="","",N3819+ROW()/10000000)</f>
        <v/>
      </c>
      <c r="U3819" s="0" t="str">
        <f aca="false">IF(G3819=1,IF(B3819="",1,0),"")</f>
        <v/>
      </c>
    </row>
    <row r="3820" customFormat="false" ht="15" hidden="false" customHeight="false" outlineLevel="0" collapsed="false">
      <c r="A3820" s="35"/>
      <c r="B3820" s="35"/>
      <c r="G3820" s="0" t="str">
        <f aca="false">IF(A3820="","",IF(AND(A3820&gt;=Debut,A3820&lt;Fin),1,0))</f>
        <v/>
      </c>
      <c r="H3820" s="0" t="str">
        <f aca="false">IF(G3820=1,INT(ROUND((A3820-Debut)*86400,0)/600),"")</f>
        <v/>
      </c>
      <c r="I3820" s="0" t="str">
        <f aca="false">IF(G3820=1,INT(ROUND((A3820-Debut)*86400,0)/3600),"")</f>
        <v/>
      </c>
      <c r="J3820" s="0" t="str">
        <f aca="false">IF(OR(A3820="",B3820=""),"",ROUND((B3820-A3820)*86400,0))</f>
        <v/>
      </c>
      <c r="K3820" s="37" t="str">
        <f aca="false">IF(G3820=1,IF(COUNTIFS($C:$C,C3820,$G:$G,1,$A:$A,"&gt;="&amp;(A3820-FenetreInterm/86400),$A:$A,"&lt;="&amp;A3820)&gt;=NbInterm,1,0),"")</f>
        <v/>
      </c>
      <c r="L3820" s="37" t="str">
        <f aca="false">IF(G3820=1,IF(B3820="",0,IF(J3820&lt;SeuilFugitive,1,0)),"")</f>
        <v/>
      </c>
      <c r="M3820" s="37" t="str">
        <f aca="false">IF(G3820=1,IF(B3820="",IF((Fin-A3820)*24&gt;SeuilFigee,1,0),IF(J3820&gt;SeuilFigee*3600,1,0)),"")</f>
        <v/>
      </c>
      <c r="N3820" s="0" t="str">
        <f aca="false">IF(G3820=1,IF(COUNTIF(H$2:H3820,H3820)=1,COUNTIF($H:$H,H3820),""),"")</f>
        <v/>
      </c>
      <c r="O3820" s="0" t="str">
        <f aca="false">IF(G3820=1,IF(COUNTIF(I$2:I3820,I3820)=1,COUNTIF($I:$I,I3820),""),"")</f>
        <v/>
      </c>
      <c r="P3820" s="38" t="str">
        <f aca="false">IF(G3820=1,IF(COUNTIFS(C$2:C3820,C3820,G$2:G3820,1)=1,COUNTIFS($C:$C,C3820,$G:$G,1)+ROW()/10000000,""),"")</f>
        <v/>
      </c>
      <c r="Q3820" s="0" t="str">
        <f aca="false">IF(K3820=1,IF(COUNTIFS(C$2:C3820,C3820,K$2:K3820,1)=1,1,0),"")</f>
        <v/>
      </c>
      <c r="R3820" s="0" t="str">
        <f aca="false">IF(M3820=1,IF(COUNTIFS(C$2:C3820,C3820,M$2:M3820,1)=1,1,0),"")</f>
        <v/>
      </c>
      <c r="S3820" s="0" t="str">
        <f aca="false">IF(L3820=1,IF(COUNTIFS(C$2:C3820,C3820,L$2:L3820,1)=1,1,0),"")</f>
        <v/>
      </c>
      <c r="T3820" s="38" t="str">
        <f aca="false">IF(N3820="","",N3820+ROW()/10000000)</f>
        <v/>
      </c>
      <c r="U3820" s="0" t="str">
        <f aca="false">IF(G3820=1,IF(B3820="",1,0),"")</f>
        <v/>
      </c>
    </row>
    <row r="3821" customFormat="false" ht="15" hidden="false" customHeight="false" outlineLevel="0" collapsed="false">
      <c r="A3821" s="35"/>
      <c r="B3821" s="35"/>
      <c r="G3821" s="0" t="str">
        <f aca="false">IF(A3821="","",IF(AND(A3821&gt;=Debut,A3821&lt;Fin),1,0))</f>
        <v/>
      </c>
      <c r="H3821" s="0" t="str">
        <f aca="false">IF(G3821=1,INT(ROUND((A3821-Debut)*86400,0)/600),"")</f>
        <v/>
      </c>
      <c r="I3821" s="0" t="str">
        <f aca="false">IF(G3821=1,INT(ROUND((A3821-Debut)*86400,0)/3600),"")</f>
        <v/>
      </c>
      <c r="J3821" s="0" t="str">
        <f aca="false">IF(OR(A3821="",B3821=""),"",ROUND((B3821-A3821)*86400,0))</f>
        <v/>
      </c>
      <c r="K3821" s="37" t="str">
        <f aca="false">IF(G3821=1,IF(COUNTIFS($C:$C,C3821,$G:$G,1,$A:$A,"&gt;="&amp;(A3821-FenetreInterm/86400),$A:$A,"&lt;="&amp;A3821)&gt;=NbInterm,1,0),"")</f>
        <v/>
      </c>
      <c r="L3821" s="37" t="str">
        <f aca="false">IF(G3821=1,IF(B3821="",0,IF(J3821&lt;SeuilFugitive,1,0)),"")</f>
        <v/>
      </c>
      <c r="M3821" s="37" t="str">
        <f aca="false">IF(G3821=1,IF(B3821="",IF((Fin-A3821)*24&gt;SeuilFigee,1,0),IF(J3821&gt;SeuilFigee*3600,1,0)),"")</f>
        <v/>
      </c>
      <c r="N3821" s="0" t="str">
        <f aca="false">IF(G3821=1,IF(COUNTIF(H$2:H3821,H3821)=1,COUNTIF($H:$H,H3821),""),"")</f>
        <v/>
      </c>
      <c r="O3821" s="0" t="str">
        <f aca="false">IF(G3821=1,IF(COUNTIF(I$2:I3821,I3821)=1,COUNTIF($I:$I,I3821),""),"")</f>
        <v/>
      </c>
      <c r="P3821" s="38" t="str">
        <f aca="false">IF(G3821=1,IF(COUNTIFS(C$2:C3821,C3821,G$2:G3821,1)=1,COUNTIFS($C:$C,C3821,$G:$G,1)+ROW()/10000000,""),"")</f>
        <v/>
      </c>
      <c r="Q3821" s="0" t="str">
        <f aca="false">IF(K3821=1,IF(COUNTIFS(C$2:C3821,C3821,K$2:K3821,1)=1,1,0),"")</f>
        <v/>
      </c>
      <c r="R3821" s="0" t="str">
        <f aca="false">IF(M3821=1,IF(COUNTIFS(C$2:C3821,C3821,M$2:M3821,1)=1,1,0),"")</f>
        <v/>
      </c>
      <c r="S3821" s="0" t="str">
        <f aca="false">IF(L3821=1,IF(COUNTIFS(C$2:C3821,C3821,L$2:L3821,1)=1,1,0),"")</f>
        <v/>
      </c>
      <c r="T3821" s="38" t="str">
        <f aca="false">IF(N3821="","",N3821+ROW()/10000000)</f>
        <v/>
      </c>
      <c r="U3821" s="0" t="str">
        <f aca="false">IF(G3821=1,IF(B3821="",1,0),"")</f>
        <v/>
      </c>
    </row>
    <row r="3822" customFormat="false" ht="15" hidden="false" customHeight="false" outlineLevel="0" collapsed="false">
      <c r="A3822" s="35"/>
      <c r="B3822" s="35"/>
      <c r="G3822" s="0" t="str">
        <f aca="false">IF(A3822="","",IF(AND(A3822&gt;=Debut,A3822&lt;Fin),1,0))</f>
        <v/>
      </c>
      <c r="H3822" s="0" t="str">
        <f aca="false">IF(G3822=1,INT(ROUND((A3822-Debut)*86400,0)/600),"")</f>
        <v/>
      </c>
      <c r="I3822" s="0" t="str">
        <f aca="false">IF(G3822=1,INT(ROUND((A3822-Debut)*86400,0)/3600),"")</f>
        <v/>
      </c>
      <c r="J3822" s="0" t="str">
        <f aca="false">IF(OR(A3822="",B3822=""),"",ROUND((B3822-A3822)*86400,0))</f>
        <v/>
      </c>
      <c r="K3822" s="37" t="str">
        <f aca="false">IF(G3822=1,IF(COUNTIFS($C:$C,C3822,$G:$G,1,$A:$A,"&gt;="&amp;(A3822-FenetreInterm/86400),$A:$A,"&lt;="&amp;A3822)&gt;=NbInterm,1,0),"")</f>
        <v/>
      </c>
      <c r="L3822" s="37" t="str">
        <f aca="false">IF(G3822=1,IF(B3822="",0,IF(J3822&lt;SeuilFugitive,1,0)),"")</f>
        <v/>
      </c>
      <c r="M3822" s="37" t="str">
        <f aca="false">IF(G3822=1,IF(B3822="",IF((Fin-A3822)*24&gt;SeuilFigee,1,0),IF(J3822&gt;SeuilFigee*3600,1,0)),"")</f>
        <v/>
      </c>
      <c r="N3822" s="0" t="str">
        <f aca="false">IF(G3822=1,IF(COUNTIF(H$2:H3822,H3822)=1,COUNTIF($H:$H,H3822),""),"")</f>
        <v/>
      </c>
      <c r="O3822" s="0" t="str">
        <f aca="false">IF(G3822=1,IF(COUNTIF(I$2:I3822,I3822)=1,COUNTIF($I:$I,I3822),""),"")</f>
        <v/>
      </c>
      <c r="P3822" s="38" t="str">
        <f aca="false">IF(G3822=1,IF(COUNTIFS(C$2:C3822,C3822,G$2:G3822,1)=1,COUNTIFS($C:$C,C3822,$G:$G,1)+ROW()/10000000,""),"")</f>
        <v/>
      </c>
      <c r="Q3822" s="0" t="str">
        <f aca="false">IF(K3822=1,IF(COUNTIFS(C$2:C3822,C3822,K$2:K3822,1)=1,1,0),"")</f>
        <v/>
      </c>
      <c r="R3822" s="0" t="str">
        <f aca="false">IF(M3822=1,IF(COUNTIFS(C$2:C3822,C3822,M$2:M3822,1)=1,1,0),"")</f>
        <v/>
      </c>
      <c r="S3822" s="0" t="str">
        <f aca="false">IF(L3822=1,IF(COUNTIFS(C$2:C3822,C3822,L$2:L3822,1)=1,1,0),"")</f>
        <v/>
      </c>
      <c r="T3822" s="38" t="str">
        <f aca="false">IF(N3822="","",N3822+ROW()/10000000)</f>
        <v/>
      </c>
      <c r="U3822" s="0" t="str">
        <f aca="false">IF(G3822=1,IF(B3822="",1,0),"")</f>
        <v/>
      </c>
    </row>
    <row r="3823" customFormat="false" ht="15" hidden="false" customHeight="false" outlineLevel="0" collapsed="false">
      <c r="A3823" s="35"/>
      <c r="B3823" s="35"/>
      <c r="G3823" s="0" t="str">
        <f aca="false">IF(A3823="","",IF(AND(A3823&gt;=Debut,A3823&lt;Fin),1,0))</f>
        <v/>
      </c>
      <c r="H3823" s="0" t="str">
        <f aca="false">IF(G3823=1,INT(ROUND((A3823-Debut)*86400,0)/600),"")</f>
        <v/>
      </c>
      <c r="I3823" s="0" t="str">
        <f aca="false">IF(G3823=1,INT(ROUND((A3823-Debut)*86400,0)/3600),"")</f>
        <v/>
      </c>
      <c r="J3823" s="0" t="str">
        <f aca="false">IF(OR(A3823="",B3823=""),"",ROUND((B3823-A3823)*86400,0))</f>
        <v/>
      </c>
      <c r="K3823" s="37" t="str">
        <f aca="false">IF(G3823=1,IF(COUNTIFS($C:$C,C3823,$G:$G,1,$A:$A,"&gt;="&amp;(A3823-FenetreInterm/86400),$A:$A,"&lt;="&amp;A3823)&gt;=NbInterm,1,0),"")</f>
        <v/>
      </c>
      <c r="L3823" s="37" t="str">
        <f aca="false">IF(G3823=1,IF(B3823="",0,IF(J3823&lt;SeuilFugitive,1,0)),"")</f>
        <v/>
      </c>
      <c r="M3823" s="37" t="str">
        <f aca="false">IF(G3823=1,IF(B3823="",IF((Fin-A3823)*24&gt;SeuilFigee,1,0),IF(J3823&gt;SeuilFigee*3600,1,0)),"")</f>
        <v/>
      </c>
      <c r="N3823" s="0" t="str">
        <f aca="false">IF(G3823=1,IF(COUNTIF(H$2:H3823,H3823)=1,COUNTIF($H:$H,H3823),""),"")</f>
        <v/>
      </c>
      <c r="O3823" s="0" t="str">
        <f aca="false">IF(G3823=1,IF(COUNTIF(I$2:I3823,I3823)=1,COUNTIF($I:$I,I3823),""),"")</f>
        <v/>
      </c>
      <c r="P3823" s="38" t="str">
        <f aca="false">IF(G3823=1,IF(COUNTIFS(C$2:C3823,C3823,G$2:G3823,1)=1,COUNTIFS($C:$C,C3823,$G:$G,1)+ROW()/10000000,""),"")</f>
        <v/>
      </c>
      <c r="Q3823" s="0" t="str">
        <f aca="false">IF(K3823=1,IF(COUNTIFS(C$2:C3823,C3823,K$2:K3823,1)=1,1,0),"")</f>
        <v/>
      </c>
      <c r="R3823" s="0" t="str">
        <f aca="false">IF(M3823=1,IF(COUNTIFS(C$2:C3823,C3823,M$2:M3823,1)=1,1,0),"")</f>
        <v/>
      </c>
      <c r="S3823" s="0" t="str">
        <f aca="false">IF(L3823=1,IF(COUNTIFS(C$2:C3823,C3823,L$2:L3823,1)=1,1,0),"")</f>
        <v/>
      </c>
      <c r="T3823" s="38" t="str">
        <f aca="false">IF(N3823="","",N3823+ROW()/10000000)</f>
        <v/>
      </c>
      <c r="U3823" s="0" t="str">
        <f aca="false">IF(G3823=1,IF(B3823="",1,0),"")</f>
        <v/>
      </c>
    </row>
    <row r="3824" customFormat="false" ht="15" hidden="false" customHeight="false" outlineLevel="0" collapsed="false">
      <c r="A3824" s="35"/>
      <c r="B3824" s="35"/>
      <c r="G3824" s="0" t="str">
        <f aca="false">IF(A3824="","",IF(AND(A3824&gt;=Debut,A3824&lt;Fin),1,0))</f>
        <v/>
      </c>
      <c r="H3824" s="0" t="str">
        <f aca="false">IF(G3824=1,INT(ROUND((A3824-Debut)*86400,0)/600),"")</f>
        <v/>
      </c>
      <c r="I3824" s="0" t="str">
        <f aca="false">IF(G3824=1,INT(ROUND((A3824-Debut)*86400,0)/3600),"")</f>
        <v/>
      </c>
      <c r="J3824" s="0" t="str">
        <f aca="false">IF(OR(A3824="",B3824=""),"",ROUND((B3824-A3824)*86400,0))</f>
        <v/>
      </c>
      <c r="K3824" s="37" t="str">
        <f aca="false">IF(G3824=1,IF(COUNTIFS($C:$C,C3824,$G:$G,1,$A:$A,"&gt;="&amp;(A3824-FenetreInterm/86400),$A:$A,"&lt;="&amp;A3824)&gt;=NbInterm,1,0),"")</f>
        <v/>
      </c>
      <c r="L3824" s="37" t="str">
        <f aca="false">IF(G3824=1,IF(B3824="",0,IF(J3824&lt;SeuilFugitive,1,0)),"")</f>
        <v/>
      </c>
      <c r="M3824" s="37" t="str">
        <f aca="false">IF(G3824=1,IF(B3824="",IF((Fin-A3824)*24&gt;SeuilFigee,1,0),IF(J3824&gt;SeuilFigee*3600,1,0)),"")</f>
        <v/>
      </c>
      <c r="N3824" s="0" t="str">
        <f aca="false">IF(G3824=1,IF(COUNTIF(H$2:H3824,H3824)=1,COUNTIF($H:$H,H3824),""),"")</f>
        <v/>
      </c>
      <c r="O3824" s="0" t="str">
        <f aca="false">IF(G3824=1,IF(COUNTIF(I$2:I3824,I3824)=1,COUNTIF($I:$I,I3824),""),"")</f>
        <v/>
      </c>
      <c r="P3824" s="38" t="str">
        <f aca="false">IF(G3824=1,IF(COUNTIFS(C$2:C3824,C3824,G$2:G3824,1)=1,COUNTIFS($C:$C,C3824,$G:$G,1)+ROW()/10000000,""),"")</f>
        <v/>
      </c>
      <c r="Q3824" s="0" t="str">
        <f aca="false">IF(K3824=1,IF(COUNTIFS(C$2:C3824,C3824,K$2:K3824,1)=1,1,0),"")</f>
        <v/>
      </c>
      <c r="R3824" s="0" t="str">
        <f aca="false">IF(M3824=1,IF(COUNTIFS(C$2:C3824,C3824,M$2:M3824,1)=1,1,0),"")</f>
        <v/>
      </c>
      <c r="S3824" s="0" t="str">
        <f aca="false">IF(L3824=1,IF(COUNTIFS(C$2:C3824,C3824,L$2:L3824,1)=1,1,0),"")</f>
        <v/>
      </c>
      <c r="T3824" s="38" t="str">
        <f aca="false">IF(N3824="","",N3824+ROW()/10000000)</f>
        <v/>
      </c>
      <c r="U3824" s="0" t="str">
        <f aca="false">IF(G3824=1,IF(B3824="",1,0),"")</f>
        <v/>
      </c>
    </row>
    <row r="3825" customFormat="false" ht="15" hidden="false" customHeight="false" outlineLevel="0" collapsed="false">
      <c r="A3825" s="35"/>
      <c r="B3825" s="35"/>
      <c r="G3825" s="0" t="str">
        <f aca="false">IF(A3825="","",IF(AND(A3825&gt;=Debut,A3825&lt;Fin),1,0))</f>
        <v/>
      </c>
      <c r="H3825" s="0" t="str">
        <f aca="false">IF(G3825=1,INT(ROUND((A3825-Debut)*86400,0)/600),"")</f>
        <v/>
      </c>
      <c r="I3825" s="0" t="str">
        <f aca="false">IF(G3825=1,INT(ROUND((A3825-Debut)*86400,0)/3600),"")</f>
        <v/>
      </c>
      <c r="J3825" s="0" t="str">
        <f aca="false">IF(OR(A3825="",B3825=""),"",ROUND((B3825-A3825)*86400,0))</f>
        <v/>
      </c>
      <c r="K3825" s="37" t="str">
        <f aca="false">IF(G3825=1,IF(COUNTIFS($C:$C,C3825,$G:$G,1,$A:$A,"&gt;="&amp;(A3825-FenetreInterm/86400),$A:$A,"&lt;="&amp;A3825)&gt;=NbInterm,1,0),"")</f>
        <v/>
      </c>
      <c r="L3825" s="37" t="str">
        <f aca="false">IF(G3825=1,IF(B3825="",0,IF(J3825&lt;SeuilFugitive,1,0)),"")</f>
        <v/>
      </c>
      <c r="M3825" s="37" t="str">
        <f aca="false">IF(G3825=1,IF(B3825="",IF((Fin-A3825)*24&gt;SeuilFigee,1,0),IF(J3825&gt;SeuilFigee*3600,1,0)),"")</f>
        <v/>
      </c>
      <c r="N3825" s="0" t="str">
        <f aca="false">IF(G3825=1,IF(COUNTIF(H$2:H3825,H3825)=1,COUNTIF($H:$H,H3825),""),"")</f>
        <v/>
      </c>
      <c r="O3825" s="0" t="str">
        <f aca="false">IF(G3825=1,IF(COUNTIF(I$2:I3825,I3825)=1,COUNTIF($I:$I,I3825),""),"")</f>
        <v/>
      </c>
      <c r="P3825" s="38" t="str">
        <f aca="false">IF(G3825=1,IF(COUNTIFS(C$2:C3825,C3825,G$2:G3825,1)=1,COUNTIFS($C:$C,C3825,$G:$G,1)+ROW()/10000000,""),"")</f>
        <v/>
      </c>
      <c r="Q3825" s="0" t="str">
        <f aca="false">IF(K3825=1,IF(COUNTIFS(C$2:C3825,C3825,K$2:K3825,1)=1,1,0),"")</f>
        <v/>
      </c>
      <c r="R3825" s="0" t="str">
        <f aca="false">IF(M3825=1,IF(COUNTIFS(C$2:C3825,C3825,M$2:M3825,1)=1,1,0),"")</f>
        <v/>
      </c>
      <c r="S3825" s="0" t="str">
        <f aca="false">IF(L3825=1,IF(COUNTIFS(C$2:C3825,C3825,L$2:L3825,1)=1,1,0),"")</f>
        <v/>
      </c>
      <c r="T3825" s="38" t="str">
        <f aca="false">IF(N3825="","",N3825+ROW()/10000000)</f>
        <v/>
      </c>
      <c r="U3825" s="0" t="str">
        <f aca="false">IF(G3825=1,IF(B3825="",1,0),"")</f>
        <v/>
      </c>
    </row>
    <row r="3826" customFormat="false" ht="15" hidden="false" customHeight="false" outlineLevel="0" collapsed="false">
      <c r="A3826" s="35"/>
      <c r="B3826" s="35"/>
      <c r="G3826" s="0" t="str">
        <f aca="false">IF(A3826="","",IF(AND(A3826&gt;=Debut,A3826&lt;Fin),1,0))</f>
        <v/>
      </c>
      <c r="H3826" s="0" t="str">
        <f aca="false">IF(G3826=1,INT(ROUND((A3826-Debut)*86400,0)/600),"")</f>
        <v/>
      </c>
      <c r="I3826" s="0" t="str">
        <f aca="false">IF(G3826=1,INT(ROUND((A3826-Debut)*86400,0)/3600),"")</f>
        <v/>
      </c>
      <c r="J3826" s="0" t="str">
        <f aca="false">IF(OR(A3826="",B3826=""),"",ROUND((B3826-A3826)*86400,0))</f>
        <v/>
      </c>
      <c r="K3826" s="37" t="str">
        <f aca="false">IF(G3826=1,IF(COUNTIFS($C:$C,C3826,$G:$G,1,$A:$A,"&gt;="&amp;(A3826-FenetreInterm/86400),$A:$A,"&lt;="&amp;A3826)&gt;=NbInterm,1,0),"")</f>
        <v/>
      </c>
      <c r="L3826" s="37" t="str">
        <f aca="false">IF(G3826=1,IF(B3826="",0,IF(J3826&lt;SeuilFugitive,1,0)),"")</f>
        <v/>
      </c>
      <c r="M3826" s="37" t="str">
        <f aca="false">IF(G3826=1,IF(B3826="",IF((Fin-A3826)*24&gt;SeuilFigee,1,0),IF(J3826&gt;SeuilFigee*3600,1,0)),"")</f>
        <v/>
      </c>
      <c r="N3826" s="0" t="str">
        <f aca="false">IF(G3826=1,IF(COUNTIF(H$2:H3826,H3826)=1,COUNTIF($H:$H,H3826),""),"")</f>
        <v/>
      </c>
      <c r="O3826" s="0" t="str">
        <f aca="false">IF(G3826=1,IF(COUNTIF(I$2:I3826,I3826)=1,COUNTIF($I:$I,I3826),""),"")</f>
        <v/>
      </c>
      <c r="P3826" s="38" t="str">
        <f aca="false">IF(G3826=1,IF(COUNTIFS(C$2:C3826,C3826,G$2:G3826,1)=1,COUNTIFS($C:$C,C3826,$G:$G,1)+ROW()/10000000,""),"")</f>
        <v/>
      </c>
      <c r="Q3826" s="0" t="str">
        <f aca="false">IF(K3826=1,IF(COUNTIFS(C$2:C3826,C3826,K$2:K3826,1)=1,1,0),"")</f>
        <v/>
      </c>
      <c r="R3826" s="0" t="str">
        <f aca="false">IF(M3826=1,IF(COUNTIFS(C$2:C3826,C3826,M$2:M3826,1)=1,1,0),"")</f>
        <v/>
      </c>
      <c r="S3826" s="0" t="str">
        <f aca="false">IF(L3826=1,IF(COUNTIFS(C$2:C3826,C3826,L$2:L3826,1)=1,1,0),"")</f>
        <v/>
      </c>
      <c r="T3826" s="38" t="str">
        <f aca="false">IF(N3826="","",N3826+ROW()/10000000)</f>
        <v/>
      </c>
      <c r="U3826" s="0" t="str">
        <f aca="false">IF(G3826=1,IF(B3826="",1,0),"")</f>
        <v/>
      </c>
    </row>
    <row r="3827" customFormat="false" ht="15" hidden="false" customHeight="false" outlineLevel="0" collapsed="false">
      <c r="A3827" s="35"/>
      <c r="B3827" s="35"/>
      <c r="G3827" s="0" t="str">
        <f aca="false">IF(A3827="","",IF(AND(A3827&gt;=Debut,A3827&lt;Fin),1,0))</f>
        <v/>
      </c>
      <c r="H3827" s="0" t="str">
        <f aca="false">IF(G3827=1,INT(ROUND((A3827-Debut)*86400,0)/600),"")</f>
        <v/>
      </c>
      <c r="I3827" s="0" t="str">
        <f aca="false">IF(G3827=1,INT(ROUND((A3827-Debut)*86400,0)/3600),"")</f>
        <v/>
      </c>
      <c r="J3827" s="0" t="str">
        <f aca="false">IF(OR(A3827="",B3827=""),"",ROUND((B3827-A3827)*86400,0))</f>
        <v/>
      </c>
      <c r="K3827" s="37" t="str">
        <f aca="false">IF(G3827=1,IF(COUNTIFS($C:$C,C3827,$G:$G,1,$A:$A,"&gt;="&amp;(A3827-FenetreInterm/86400),$A:$A,"&lt;="&amp;A3827)&gt;=NbInterm,1,0),"")</f>
        <v/>
      </c>
      <c r="L3827" s="37" t="str">
        <f aca="false">IF(G3827=1,IF(B3827="",0,IF(J3827&lt;SeuilFugitive,1,0)),"")</f>
        <v/>
      </c>
      <c r="M3827" s="37" t="str">
        <f aca="false">IF(G3827=1,IF(B3827="",IF((Fin-A3827)*24&gt;SeuilFigee,1,0),IF(J3827&gt;SeuilFigee*3600,1,0)),"")</f>
        <v/>
      </c>
      <c r="N3827" s="0" t="str">
        <f aca="false">IF(G3827=1,IF(COUNTIF(H$2:H3827,H3827)=1,COUNTIF($H:$H,H3827),""),"")</f>
        <v/>
      </c>
      <c r="O3827" s="0" t="str">
        <f aca="false">IF(G3827=1,IF(COUNTIF(I$2:I3827,I3827)=1,COUNTIF($I:$I,I3827),""),"")</f>
        <v/>
      </c>
      <c r="P3827" s="38" t="str">
        <f aca="false">IF(G3827=1,IF(COUNTIFS(C$2:C3827,C3827,G$2:G3827,1)=1,COUNTIFS($C:$C,C3827,$G:$G,1)+ROW()/10000000,""),"")</f>
        <v/>
      </c>
      <c r="Q3827" s="0" t="str">
        <f aca="false">IF(K3827=1,IF(COUNTIFS(C$2:C3827,C3827,K$2:K3827,1)=1,1,0),"")</f>
        <v/>
      </c>
      <c r="R3827" s="0" t="str">
        <f aca="false">IF(M3827=1,IF(COUNTIFS(C$2:C3827,C3827,M$2:M3827,1)=1,1,0),"")</f>
        <v/>
      </c>
      <c r="S3827" s="0" t="str">
        <f aca="false">IF(L3827=1,IF(COUNTIFS(C$2:C3827,C3827,L$2:L3827,1)=1,1,0),"")</f>
        <v/>
      </c>
      <c r="T3827" s="38" t="str">
        <f aca="false">IF(N3827="","",N3827+ROW()/10000000)</f>
        <v/>
      </c>
      <c r="U3827" s="0" t="str">
        <f aca="false">IF(G3827=1,IF(B3827="",1,0),"")</f>
        <v/>
      </c>
    </row>
    <row r="3828" customFormat="false" ht="15" hidden="false" customHeight="false" outlineLevel="0" collapsed="false">
      <c r="A3828" s="35"/>
      <c r="B3828" s="35"/>
      <c r="G3828" s="0" t="str">
        <f aca="false">IF(A3828="","",IF(AND(A3828&gt;=Debut,A3828&lt;Fin),1,0))</f>
        <v/>
      </c>
      <c r="H3828" s="0" t="str">
        <f aca="false">IF(G3828=1,INT(ROUND((A3828-Debut)*86400,0)/600),"")</f>
        <v/>
      </c>
      <c r="I3828" s="0" t="str">
        <f aca="false">IF(G3828=1,INT(ROUND((A3828-Debut)*86400,0)/3600),"")</f>
        <v/>
      </c>
      <c r="J3828" s="0" t="str">
        <f aca="false">IF(OR(A3828="",B3828=""),"",ROUND((B3828-A3828)*86400,0))</f>
        <v/>
      </c>
      <c r="K3828" s="37" t="str">
        <f aca="false">IF(G3828=1,IF(COUNTIFS($C:$C,C3828,$G:$G,1,$A:$A,"&gt;="&amp;(A3828-FenetreInterm/86400),$A:$A,"&lt;="&amp;A3828)&gt;=NbInterm,1,0),"")</f>
        <v/>
      </c>
      <c r="L3828" s="37" t="str">
        <f aca="false">IF(G3828=1,IF(B3828="",0,IF(J3828&lt;SeuilFugitive,1,0)),"")</f>
        <v/>
      </c>
      <c r="M3828" s="37" t="str">
        <f aca="false">IF(G3828=1,IF(B3828="",IF((Fin-A3828)*24&gt;SeuilFigee,1,0),IF(J3828&gt;SeuilFigee*3600,1,0)),"")</f>
        <v/>
      </c>
      <c r="N3828" s="0" t="str">
        <f aca="false">IF(G3828=1,IF(COUNTIF(H$2:H3828,H3828)=1,COUNTIF($H:$H,H3828),""),"")</f>
        <v/>
      </c>
      <c r="O3828" s="0" t="str">
        <f aca="false">IF(G3828=1,IF(COUNTIF(I$2:I3828,I3828)=1,COUNTIF($I:$I,I3828),""),"")</f>
        <v/>
      </c>
      <c r="P3828" s="38" t="str">
        <f aca="false">IF(G3828=1,IF(COUNTIFS(C$2:C3828,C3828,G$2:G3828,1)=1,COUNTIFS($C:$C,C3828,$G:$G,1)+ROW()/10000000,""),"")</f>
        <v/>
      </c>
      <c r="Q3828" s="0" t="str">
        <f aca="false">IF(K3828=1,IF(COUNTIFS(C$2:C3828,C3828,K$2:K3828,1)=1,1,0),"")</f>
        <v/>
      </c>
      <c r="R3828" s="0" t="str">
        <f aca="false">IF(M3828=1,IF(COUNTIFS(C$2:C3828,C3828,M$2:M3828,1)=1,1,0),"")</f>
        <v/>
      </c>
      <c r="S3828" s="0" t="str">
        <f aca="false">IF(L3828=1,IF(COUNTIFS(C$2:C3828,C3828,L$2:L3828,1)=1,1,0),"")</f>
        <v/>
      </c>
      <c r="T3828" s="38" t="str">
        <f aca="false">IF(N3828="","",N3828+ROW()/10000000)</f>
        <v/>
      </c>
      <c r="U3828" s="0" t="str">
        <f aca="false">IF(G3828=1,IF(B3828="",1,0),"")</f>
        <v/>
      </c>
    </row>
    <row r="3829" customFormat="false" ht="15" hidden="false" customHeight="false" outlineLevel="0" collapsed="false">
      <c r="A3829" s="35"/>
      <c r="B3829" s="35"/>
      <c r="G3829" s="0" t="str">
        <f aca="false">IF(A3829="","",IF(AND(A3829&gt;=Debut,A3829&lt;Fin),1,0))</f>
        <v/>
      </c>
      <c r="H3829" s="0" t="str">
        <f aca="false">IF(G3829=1,INT(ROUND((A3829-Debut)*86400,0)/600),"")</f>
        <v/>
      </c>
      <c r="I3829" s="0" t="str">
        <f aca="false">IF(G3829=1,INT(ROUND((A3829-Debut)*86400,0)/3600),"")</f>
        <v/>
      </c>
      <c r="J3829" s="0" t="str">
        <f aca="false">IF(OR(A3829="",B3829=""),"",ROUND((B3829-A3829)*86400,0))</f>
        <v/>
      </c>
      <c r="K3829" s="37" t="str">
        <f aca="false">IF(G3829=1,IF(COUNTIFS($C:$C,C3829,$G:$G,1,$A:$A,"&gt;="&amp;(A3829-FenetreInterm/86400),$A:$A,"&lt;="&amp;A3829)&gt;=NbInterm,1,0),"")</f>
        <v/>
      </c>
      <c r="L3829" s="37" t="str">
        <f aca="false">IF(G3829=1,IF(B3829="",0,IF(J3829&lt;SeuilFugitive,1,0)),"")</f>
        <v/>
      </c>
      <c r="M3829" s="37" t="str">
        <f aca="false">IF(G3829=1,IF(B3829="",IF((Fin-A3829)*24&gt;SeuilFigee,1,0),IF(J3829&gt;SeuilFigee*3600,1,0)),"")</f>
        <v/>
      </c>
      <c r="N3829" s="0" t="str">
        <f aca="false">IF(G3829=1,IF(COUNTIF(H$2:H3829,H3829)=1,COUNTIF($H:$H,H3829),""),"")</f>
        <v/>
      </c>
      <c r="O3829" s="0" t="str">
        <f aca="false">IF(G3829=1,IF(COUNTIF(I$2:I3829,I3829)=1,COUNTIF($I:$I,I3829),""),"")</f>
        <v/>
      </c>
      <c r="P3829" s="38" t="str">
        <f aca="false">IF(G3829=1,IF(COUNTIFS(C$2:C3829,C3829,G$2:G3829,1)=1,COUNTIFS($C:$C,C3829,$G:$G,1)+ROW()/10000000,""),"")</f>
        <v/>
      </c>
      <c r="Q3829" s="0" t="str">
        <f aca="false">IF(K3829=1,IF(COUNTIFS(C$2:C3829,C3829,K$2:K3829,1)=1,1,0),"")</f>
        <v/>
      </c>
      <c r="R3829" s="0" t="str">
        <f aca="false">IF(M3829=1,IF(COUNTIFS(C$2:C3829,C3829,M$2:M3829,1)=1,1,0),"")</f>
        <v/>
      </c>
      <c r="S3829" s="0" t="str">
        <f aca="false">IF(L3829=1,IF(COUNTIFS(C$2:C3829,C3829,L$2:L3829,1)=1,1,0),"")</f>
        <v/>
      </c>
      <c r="T3829" s="38" t="str">
        <f aca="false">IF(N3829="","",N3829+ROW()/10000000)</f>
        <v/>
      </c>
      <c r="U3829" s="0" t="str">
        <f aca="false">IF(G3829=1,IF(B3829="",1,0),"")</f>
        <v/>
      </c>
    </row>
    <row r="3830" customFormat="false" ht="15" hidden="false" customHeight="false" outlineLevel="0" collapsed="false">
      <c r="A3830" s="35"/>
      <c r="B3830" s="35"/>
      <c r="G3830" s="0" t="str">
        <f aca="false">IF(A3830="","",IF(AND(A3830&gt;=Debut,A3830&lt;Fin),1,0))</f>
        <v/>
      </c>
      <c r="H3830" s="0" t="str">
        <f aca="false">IF(G3830=1,INT(ROUND((A3830-Debut)*86400,0)/600),"")</f>
        <v/>
      </c>
      <c r="I3830" s="0" t="str">
        <f aca="false">IF(G3830=1,INT(ROUND((A3830-Debut)*86400,0)/3600),"")</f>
        <v/>
      </c>
      <c r="J3830" s="0" t="str">
        <f aca="false">IF(OR(A3830="",B3830=""),"",ROUND((B3830-A3830)*86400,0))</f>
        <v/>
      </c>
      <c r="K3830" s="37" t="str">
        <f aca="false">IF(G3830=1,IF(COUNTIFS($C:$C,C3830,$G:$G,1,$A:$A,"&gt;="&amp;(A3830-FenetreInterm/86400),$A:$A,"&lt;="&amp;A3830)&gt;=NbInterm,1,0),"")</f>
        <v/>
      </c>
      <c r="L3830" s="37" t="str">
        <f aca="false">IF(G3830=1,IF(B3830="",0,IF(J3830&lt;SeuilFugitive,1,0)),"")</f>
        <v/>
      </c>
      <c r="M3830" s="37" t="str">
        <f aca="false">IF(G3830=1,IF(B3830="",IF((Fin-A3830)*24&gt;SeuilFigee,1,0),IF(J3830&gt;SeuilFigee*3600,1,0)),"")</f>
        <v/>
      </c>
      <c r="N3830" s="0" t="str">
        <f aca="false">IF(G3830=1,IF(COUNTIF(H$2:H3830,H3830)=1,COUNTIF($H:$H,H3830),""),"")</f>
        <v/>
      </c>
      <c r="O3830" s="0" t="str">
        <f aca="false">IF(G3830=1,IF(COUNTIF(I$2:I3830,I3830)=1,COUNTIF($I:$I,I3830),""),"")</f>
        <v/>
      </c>
      <c r="P3830" s="38" t="str">
        <f aca="false">IF(G3830=1,IF(COUNTIFS(C$2:C3830,C3830,G$2:G3830,1)=1,COUNTIFS($C:$C,C3830,$G:$G,1)+ROW()/10000000,""),"")</f>
        <v/>
      </c>
      <c r="Q3830" s="0" t="str">
        <f aca="false">IF(K3830=1,IF(COUNTIFS(C$2:C3830,C3830,K$2:K3830,1)=1,1,0),"")</f>
        <v/>
      </c>
      <c r="R3830" s="0" t="str">
        <f aca="false">IF(M3830=1,IF(COUNTIFS(C$2:C3830,C3830,M$2:M3830,1)=1,1,0),"")</f>
        <v/>
      </c>
      <c r="S3830" s="0" t="str">
        <f aca="false">IF(L3830=1,IF(COUNTIFS(C$2:C3830,C3830,L$2:L3830,1)=1,1,0),"")</f>
        <v/>
      </c>
      <c r="T3830" s="38" t="str">
        <f aca="false">IF(N3830="","",N3830+ROW()/10000000)</f>
        <v/>
      </c>
      <c r="U3830" s="0" t="str">
        <f aca="false">IF(G3830=1,IF(B3830="",1,0),"")</f>
        <v/>
      </c>
    </row>
    <row r="3831" customFormat="false" ht="15" hidden="false" customHeight="false" outlineLevel="0" collapsed="false">
      <c r="A3831" s="35"/>
      <c r="B3831" s="35"/>
      <c r="G3831" s="0" t="str">
        <f aca="false">IF(A3831="","",IF(AND(A3831&gt;=Debut,A3831&lt;Fin),1,0))</f>
        <v/>
      </c>
      <c r="H3831" s="0" t="str">
        <f aca="false">IF(G3831=1,INT(ROUND((A3831-Debut)*86400,0)/600),"")</f>
        <v/>
      </c>
      <c r="I3831" s="0" t="str">
        <f aca="false">IF(G3831=1,INT(ROUND((A3831-Debut)*86400,0)/3600),"")</f>
        <v/>
      </c>
      <c r="J3831" s="0" t="str">
        <f aca="false">IF(OR(A3831="",B3831=""),"",ROUND((B3831-A3831)*86400,0))</f>
        <v/>
      </c>
      <c r="K3831" s="37" t="str">
        <f aca="false">IF(G3831=1,IF(COUNTIFS($C:$C,C3831,$G:$G,1,$A:$A,"&gt;="&amp;(A3831-FenetreInterm/86400),$A:$A,"&lt;="&amp;A3831)&gt;=NbInterm,1,0),"")</f>
        <v/>
      </c>
      <c r="L3831" s="37" t="str">
        <f aca="false">IF(G3831=1,IF(B3831="",0,IF(J3831&lt;SeuilFugitive,1,0)),"")</f>
        <v/>
      </c>
      <c r="M3831" s="37" t="str">
        <f aca="false">IF(G3831=1,IF(B3831="",IF((Fin-A3831)*24&gt;SeuilFigee,1,0),IF(J3831&gt;SeuilFigee*3600,1,0)),"")</f>
        <v/>
      </c>
      <c r="N3831" s="0" t="str">
        <f aca="false">IF(G3831=1,IF(COUNTIF(H$2:H3831,H3831)=1,COUNTIF($H:$H,H3831),""),"")</f>
        <v/>
      </c>
      <c r="O3831" s="0" t="str">
        <f aca="false">IF(G3831=1,IF(COUNTIF(I$2:I3831,I3831)=1,COUNTIF($I:$I,I3831),""),"")</f>
        <v/>
      </c>
      <c r="P3831" s="38" t="str">
        <f aca="false">IF(G3831=1,IF(COUNTIFS(C$2:C3831,C3831,G$2:G3831,1)=1,COUNTIFS($C:$C,C3831,$G:$G,1)+ROW()/10000000,""),"")</f>
        <v/>
      </c>
      <c r="Q3831" s="0" t="str">
        <f aca="false">IF(K3831=1,IF(COUNTIFS(C$2:C3831,C3831,K$2:K3831,1)=1,1,0),"")</f>
        <v/>
      </c>
      <c r="R3831" s="0" t="str">
        <f aca="false">IF(M3831=1,IF(COUNTIFS(C$2:C3831,C3831,M$2:M3831,1)=1,1,0),"")</f>
        <v/>
      </c>
      <c r="S3831" s="0" t="str">
        <f aca="false">IF(L3831=1,IF(COUNTIFS(C$2:C3831,C3831,L$2:L3831,1)=1,1,0),"")</f>
        <v/>
      </c>
      <c r="T3831" s="38" t="str">
        <f aca="false">IF(N3831="","",N3831+ROW()/10000000)</f>
        <v/>
      </c>
      <c r="U3831" s="0" t="str">
        <f aca="false">IF(G3831=1,IF(B3831="",1,0),"")</f>
        <v/>
      </c>
    </row>
    <row r="3832" customFormat="false" ht="15" hidden="false" customHeight="false" outlineLevel="0" collapsed="false">
      <c r="A3832" s="35"/>
      <c r="B3832" s="35"/>
      <c r="G3832" s="0" t="str">
        <f aca="false">IF(A3832="","",IF(AND(A3832&gt;=Debut,A3832&lt;Fin),1,0))</f>
        <v/>
      </c>
      <c r="H3832" s="0" t="str">
        <f aca="false">IF(G3832=1,INT(ROUND((A3832-Debut)*86400,0)/600),"")</f>
        <v/>
      </c>
      <c r="I3832" s="0" t="str">
        <f aca="false">IF(G3832=1,INT(ROUND((A3832-Debut)*86400,0)/3600),"")</f>
        <v/>
      </c>
      <c r="J3832" s="0" t="str">
        <f aca="false">IF(OR(A3832="",B3832=""),"",ROUND((B3832-A3832)*86400,0))</f>
        <v/>
      </c>
      <c r="K3832" s="37" t="str">
        <f aca="false">IF(G3832=1,IF(COUNTIFS($C:$C,C3832,$G:$G,1,$A:$A,"&gt;="&amp;(A3832-FenetreInterm/86400),$A:$A,"&lt;="&amp;A3832)&gt;=NbInterm,1,0),"")</f>
        <v/>
      </c>
      <c r="L3832" s="37" t="str">
        <f aca="false">IF(G3832=1,IF(B3832="",0,IF(J3832&lt;SeuilFugitive,1,0)),"")</f>
        <v/>
      </c>
      <c r="M3832" s="37" t="str">
        <f aca="false">IF(G3832=1,IF(B3832="",IF((Fin-A3832)*24&gt;SeuilFigee,1,0),IF(J3832&gt;SeuilFigee*3600,1,0)),"")</f>
        <v/>
      </c>
      <c r="N3832" s="0" t="str">
        <f aca="false">IF(G3832=1,IF(COUNTIF(H$2:H3832,H3832)=1,COUNTIF($H:$H,H3832),""),"")</f>
        <v/>
      </c>
      <c r="O3832" s="0" t="str">
        <f aca="false">IF(G3832=1,IF(COUNTIF(I$2:I3832,I3832)=1,COUNTIF($I:$I,I3832),""),"")</f>
        <v/>
      </c>
      <c r="P3832" s="38" t="str">
        <f aca="false">IF(G3832=1,IF(COUNTIFS(C$2:C3832,C3832,G$2:G3832,1)=1,COUNTIFS($C:$C,C3832,$G:$G,1)+ROW()/10000000,""),"")</f>
        <v/>
      </c>
      <c r="Q3832" s="0" t="str">
        <f aca="false">IF(K3832=1,IF(COUNTIFS(C$2:C3832,C3832,K$2:K3832,1)=1,1,0),"")</f>
        <v/>
      </c>
      <c r="R3832" s="0" t="str">
        <f aca="false">IF(M3832=1,IF(COUNTIFS(C$2:C3832,C3832,M$2:M3832,1)=1,1,0),"")</f>
        <v/>
      </c>
      <c r="S3832" s="0" t="str">
        <f aca="false">IF(L3832=1,IF(COUNTIFS(C$2:C3832,C3832,L$2:L3832,1)=1,1,0),"")</f>
        <v/>
      </c>
      <c r="T3832" s="38" t="str">
        <f aca="false">IF(N3832="","",N3832+ROW()/10000000)</f>
        <v/>
      </c>
      <c r="U3832" s="0" t="str">
        <f aca="false">IF(G3832=1,IF(B3832="",1,0),"")</f>
        <v/>
      </c>
    </row>
    <row r="3833" customFormat="false" ht="15" hidden="false" customHeight="false" outlineLevel="0" collapsed="false">
      <c r="A3833" s="35"/>
      <c r="B3833" s="35"/>
      <c r="G3833" s="0" t="str">
        <f aca="false">IF(A3833="","",IF(AND(A3833&gt;=Debut,A3833&lt;Fin),1,0))</f>
        <v/>
      </c>
      <c r="H3833" s="0" t="str">
        <f aca="false">IF(G3833=1,INT(ROUND((A3833-Debut)*86400,0)/600),"")</f>
        <v/>
      </c>
      <c r="I3833" s="0" t="str">
        <f aca="false">IF(G3833=1,INT(ROUND((A3833-Debut)*86400,0)/3600),"")</f>
        <v/>
      </c>
      <c r="J3833" s="0" t="str">
        <f aca="false">IF(OR(A3833="",B3833=""),"",ROUND((B3833-A3833)*86400,0))</f>
        <v/>
      </c>
      <c r="K3833" s="37" t="str">
        <f aca="false">IF(G3833=1,IF(COUNTIFS($C:$C,C3833,$G:$G,1,$A:$A,"&gt;="&amp;(A3833-FenetreInterm/86400),$A:$A,"&lt;="&amp;A3833)&gt;=NbInterm,1,0),"")</f>
        <v/>
      </c>
      <c r="L3833" s="37" t="str">
        <f aca="false">IF(G3833=1,IF(B3833="",0,IF(J3833&lt;SeuilFugitive,1,0)),"")</f>
        <v/>
      </c>
      <c r="M3833" s="37" t="str">
        <f aca="false">IF(G3833=1,IF(B3833="",IF((Fin-A3833)*24&gt;SeuilFigee,1,0),IF(J3833&gt;SeuilFigee*3600,1,0)),"")</f>
        <v/>
      </c>
      <c r="N3833" s="0" t="str">
        <f aca="false">IF(G3833=1,IF(COUNTIF(H$2:H3833,H3833)=1,COUNTIF($H:$H,H3833),""),"")</f>
        <v/>
      </c>
      <c r="O3833" s="0" t="str">
        <f aca="false">IF(G3833=1,IF(COUNTIF(I$2:I3833,I3833)=1,COUNTIF($I:$I,I3833),""),"")</f>
        <v/>
      </c>
      <c r="P3833" s="38" t="str">
        <f aca="false">IF(G3833=1,IF(COUNTIFS(C$2:C3833,C3833,G$2:G3833,1)=1,COUNTIFS($C:$C,C3833,$G:$G,1)+ROW()/10000000,""),"")</f>
        <v/>
      </c>
      <c r="Q3833" s="0" t="str">
        <f aca="false">IF(K3833=1,IF(COUNTIFS(C$2:C3833,C3833,K$2:K3833,1)=1,1,0),"")</f>
        <v/>
      </c>
      <c r="R3833" s="0" t="str">
        <f aca="false">IF(M3833=1,IF(COUNTIFS(C$2:C3833,C3833,M$2:M3833,1)=1,1,0),"")</f>
        <v/>
      </c>
      <c r="S3833" s="0" t="str">
        <f aca="false">IF(L3833=1,IF(COUNTIFS(C$2:C3833,C3833,L$2:L3833,1)=1,1,0),"")</f>
        <v/>
      </c>
      <c r="T3833" s="38" t="str">
        <f aca="false">IF(N3833="","",N3833+ROW()/10000000)</f>
        <v/>
      </c>
      <c r="U3833" s="0" t="str">
        <f aca="false">IF(G3833=1,IF(B3833="",1,0),"")</f>
        <v/>
      </c>
    </row>
    <row r="3834" customFormat="false" ht="15" hidden="false" customHeight="false" outlineLevel="0" collapsed="false">
      <c r="A3834" s="35"/>
      <c r="B3834" s="35"/>
      <c r="G3834" s="0" t="str">
        <f aca="false">IF(A3834="","",IF(AND(A3834&gt;=Debut,A3834&lt;Fin),1,0))</f>
        <v/>
      </c>
      <c r="H3834" s="0" t="str">
        <f aca="false">IF(G3834=1,INT(ROUND((A3834-Debut)*86400,0)/600),"")</f>
        <v/>
      </c>
      <c r="I3834" s="0" t="str">
        <f aca="false">IF(G3834=1,INT(ROUND((A3834-Debut)*86400,0)/3600),"")</f>
        <v/>
      </c>
      <c r="J3834" s="0" t="str">
        <f aca="false">IF(OR(A3834="",B3834=""),"",ROUND((B3834-A3834)*86400,0))</f>
        <v/>
      </c>
      <c r="K3834" s="37" t="str">
        <f aca="false">IF(G3834=1,IF(COUNTIFS($C:$C,C3834,$G:$G,1,$A:$A,"&gt;="&amp;(A3834-FenetreInterm/86400),$A:$A,"&lt;="&amp;A3834)&gt;=NbInterm,1,0),"")</f>
        <v/>
      </c>
      <c r="L3834" s="37" t="str">
        <f aca="false">IF(G3834=1,IF(B3834="",0,IF(J3834&lt;SeuilFugitive,1,0)),"")</f>
        <v/>
      </c>
      <c r="M3834" s="37" t="str">
        <f aca="false">IF(G3834=1,IF(B3834="",IF((Fin-A3834)*24&gt;SeuilFigee,1,0),IF(J3834&gt;SeuilFigee*3600,1,0)),"")</f>
        <v/>
      </c>
      <c r="N3834" s="0" t="str">
        <f aca="false">IF(G3834=1,IF(COUNTIF(H$2:H3834,H3834)=1,COUNTIF($H:$H,H3834),""),"")</f>
        <v/>
      </c>
      <c r="O3834" s="0" t="str">
        <f aca="false">IF(G3834=1,IF(COUNTIF(I$2:I3834,I3834)=1,COUNTIF($I:$I,I3834),""),"")</f>
        <v/>
      </c>
      <c r="P3834" s="38" t="str">
        <f aca="false">IF(G3834=1,IF(COUNTIFS(C$2:C3834,C3834,G$2:G3834,1)=1,COUNTIFS($C:$C,C3834,$G:$G,1)+ROW()/10000000,""),"")</f>
        <v/>
      </c>
      <c r="Q3834" s="0" t="str">
        <f aca="false">IF(K3834=1,IF(COUNTIFS(C$2:C3834,C3834,K$2:K3834,1)=1,1,0),"")</f>
        <v/>
      </c>
      <c r="R3834" s="0" t="str">
        <f aca="false">IF(M3834=1,IF(COUNTIFS(C$2:C3834,C3834,M$2:M3834,1)=1,1,0),"")</f>
        <v/>
      </c>
      <c r="S3834" s="0" t="str">
        <f aca="false">IF(L3834=1,IF(COUNTIFS(C$2:C3834,C3834,L$2:L3834,1)=1,1,0),"")</f>
        <v/>
      </c>
      <c r="T3834" s="38" t="str">
        <f aca="false">IF(N3834="","",N3834+ROW()/10000000)</f>
        <v/>
      </c>
      <c r="U3834" s="0" t="str">
        <f aca="false">IF(G3834=1,IF(B3834="",1,0),"")</f>
        <v/>
      </c>
    </row>
    <row r="3835" customFormat="false" ht="15" hidden="false" customHeight="false" outlineLevel="0" collapsed="false">
      <c r="A3835" s="35"/>
      <c r="B3835" s="35"/>
      <c r="G3835" s="0" t="str">
        <f aca="false">IF(A3835="","",IF(AND(A3835&gt;=Debut,A3835&lt;Fin),1,0))</f>
        <v/>
      </c>
      <c r="H3835" s="0" t="str">
        <f aca="false">IF(G3835=1,INT(ROUND((A3835-Debut)*86400,0)/600),"")</f>
        <v/>
      </c>
      <c r="I3835" s="0" t="str">
        <f aca="false">IF(G3835=1,INT(ROUND((A3835-Debut)*86400,0)/3600),"")</f>
        <v/>
      </c>
      <c r="J3835" s="0" t="str">
        <f aca="false">IF(OR(A3835="",B3835=""),"",ROUND((B3835-A3835)*86400,0))</f>
        <v/>
      </c>
      <c r="K3835" s="37" t="str">
        <f aca="false">IF(G3835=1,IF(COUNTIFS($C:$C,C3835,$G:$G,1,$A:$A,"&gt;="&amp;(A3835-FenetreInterm/86400),$A:$A,"&lt;="&amp;A3835)&gt;=NbInterm,1,0),"")</f>
        <v/>
      </c>
      <c r="L3835" s="37" t="str">
        <f aca="false">IF(G3835=1,IF(B3835="",0,IF(J3835&lt;SeuilFugitive,1,0)),"")</f>
        <v/>
      </c>
      <c r="M3835" s="37" t="str">
        <f aca="false">IF(G3835=1,IF(B3835="",IF((Fin-A3835)*24&gt;SeuilFigee,1,0),IF(J3835&gt;SeuilFigee*3600,1,0)),"")</f>
        <v/>
      </c>
      <c r="N3835" s="0" t="str">
        <f aca="false">IF(G3835=1,IF(COUNTIF(H$2:H3835,H3835)=1,COUNTIF($H:$H,H3835),""),"")</f>
        <v/>
      </c>
      <c r="O3835" s="0" t="str">
        <f aca="false">IF(G3835=1,IF(COUNTIF(I$2:I3835,I3835)=1,COUNTIF($I:$I,I3835),""),"")</f>
        <v/>
      </c>
      <c r="P3835" s="38" t="str">
        <f aca="false">IF(G3835=1,IF(COUNTIFS(C$2:C3835,C3835,G$2:G3835,1)=1,COUNTIFS($C:$C,C3835,$G:$G,1)+ROW()/10000000,""),"")</f>
        <v/>
      </c>
      <c r="Q3835" s="0" t="str">
        <f aca="false">IF(K3835=1,IF(COUNTIFS(C$2:C3835,C3835,K$2:K3835,1)=1,1,0),"")</f>
        <v/>
      </c>
      <c r="R3835" s="0" t="str">
        <f aca="false">IF(M3835=1,IF(COUNTIFS(C$2:C3835,C3835,M$2:M3835,1)=1,1,0),"")</f>
        <v/>
      </c>
      <c r="S3835" s="0" t="str">
        <f aca="false">IF(L3835=1,IF(COUNTIFS(C$2:C3835,C3835,L$2:L3835,1)=1,1,0),"")</f>
        <v/>
      </c>
      <c r="T3835" s="38" t="str">
        <f aca="false">IF(N3835="","",N3835+ROW()/10000000)</f>
        <v/>
      </c>
      <c r="U3835" s="0" t="str">
        <f aca="false">IF(G3835=1,IF(B3835="",1,0),"")</f>
        <v/>
      </c>
    </row>
    <row r="3836" customFormat="false" ht="15" hidden="false" customHeight="false" outlineLevel="0" collapsed="false">
      <c r="A3836" s="35"/>
      <c r="B3836" s="35"/>
      <c r="G3836" s="0" t="str">
        <f aca="false">IF(A3836="","",IF(AND(A3836&gt;=Debut,A3836&lt;Fin),1,0))</f>
        <v/>
      </c>
      <c r="H3836" s="0" t="str">
        <f aca="false">IF(G3836=1,INT(ROUND((A3836-Debut)*86400,0)/600),"")</f>
        <v/>
      </c>
      <c r="I3836" s="0" t="str">
        <f aca="false">IF(G3836=1,INT(ROUND((A3836-Debut)*86400,0)/3600),"")</f>
        <v/>
      </c>
      <c r="J3836" s="0" t="str">
        <f aca="false">IF(OR(A3836="",B3836=""),"",ROUND((B3836-A3836)*86400,0))</f>
        <v/>
      </c>
      <c r="K3836" s="37" t="str">
        <f aca="false">IF(G3836=1,IF(COUNTIFS($C:$C,C3836,$G:$G,1,$A:$A,"&gt;="&amp;(A3836-FenetreInterm/86400),$A:$A,"&lt;="&amp;A3836)&gt;=NbInterm,1,0),"")</f>
        <v/>
      </c>
      <c r="L3836" s="37" t="str">
        <f aca="false">IF(G3836=1,IF(B3836="",0,IF(J3836&lt;SeuilFugitive,1,0)),"")</f>
        <v/>
      </c>
      <c r="M3836" s="37" t="str">
        <f aca="false">IF(G3836=1,IF(B3836="",IF((Fin-A3836)*24&gt;SeuilFigee,1,0),IF(J3836&gt;SeuilFigee*3600,1,0)),"")</f>
        <v/>
      </c>
      <c r="N3836" s="0" t="str">
        <f aca="false">IF(G3836=1,IF(COUNTIF(H$2:H3836,H3836)=1,COUNTIF($H:$H,H3836),""),"")</f>
        <v/>
      </c>
      <c r="O3836" s="0" t="str">
        <f aca="false">IF(G3836=1,IF(COUNTIF(I$2:I3836,I3836)=1,COUNTIF($I:$I,I3836),""),"")</f>
        <v/>
      </c>
      <c r="P3836" s="38" t="str">
        <f aca="false">IF(G3836=1,IF(COUNTIFS(C$2:C3836,C3836,G$2:G3836,1)=1,COUNTIFS($C:$C,C3836,$G:$G,1)+ROW()/10000000,""),"")</f>
        <v/>
      </c>
      <c r="Q3836" s="0" t="str">
        <f aca="false">IF(K3836=1,IF(COUNTIFS(C$2:C3836,C3836,K$2:K3836,1)=1,1,0),"")</f>
        <v/>
      </c>
      <c r="R3836" s="0" t="str">
        <f aca="false">IF(M3836=1,IF(COUNTIFS(C$2:C3836,C3836,M$2:M3836,1)=1,1,0),"")</f>
        <v/>
      </c>
      <c r="S3836" s="0" t="str">
        <f aca="false">IF(L3836=1,IF(COUNTIFS(C$2:C3836,C3836,L$2:L3836,1)=1,1,0),"")</f>
        <v/>
      </c>
      <c r="T3836" s="38" t="str">
        <f aca="false">IF(N3836="","",N3836+ROW()/10000000)</f>
        <v/>
      </c>
      <c r="U3836" s="0" t="str">
        <f aca="false">IF(G3836=1,IF(B3836="",1,0),"")</f>
        <v/>
      </c>
    </row>
    <row r="3837" customFormat="false" ht="15" hidden="false" customHeight="false" outlineLevel="0" collapsed="false">
      <c r="A3837" s="35"/>
      <c r="B3837" s="35"/>
      <c r="G3837" s="0" t="str">
        <f aca="false">IF(A3837="","",IF(AND(A3837&gt;=Debut,A3837&lt;Fin),1,0))</f>
        <v/>
      </c>
      <c r="H3837" s="0" t="str">
        <f aca="false">IF(G3837=1,INT(ROUND((A3837-Debut)*86400,0)/600),"")</f>
        <v/>
      </c>
      <c r="I3837" s="0" t="str">
        <f aca="false">IF(G3837=1,INT(ROUND((A3837-Debut)*86400,0)/3600),"")</f>
        <v/>
      </c>
      <c r="J3837" s="0" t="str">
        <f aca="false">IF(OR(A3837="",B3837=""),"",ROUND((B3837-A3837)*86400,0))</f>
        <v/>
      </c>
      <c r="K3837" s="37" t="str">
        <f aca="false">IF(G3837=1,IF(COUNTIFS($C:$C,C3837,$G:$G,1,$A:$A,"&gt;="&amp;(A3837-FenetreInterm/86400),$A:$A,"&lt;="&amp;A3837)&gt;=NbInterm,1,0),"")</f>
        <v/>
      </c>
      <c r="L3837" s="37" t="str">
        <f aca="false">IF(G3837=1,IF(B3837="",0,IF(J3837&lt;SeuilFugitive,1,0)),"")</f>
        <v/>
      </c>
      <c r="M3837" s="37" t="str">
        <f aca="false">IF(G3837=1,IF(B3837="",IF((Fin-A3837)*24&gt;SeuilFigee,1,0),IF(J3837&gt;SeuilFigee*3600,1,0)),"")</f>
        <v/>
      </c>
      <c r="N3837" s="0" t="str">
        <f aca="false">IF(G3837=1,IF(COUNTIF(H$2:H3837,H3837)=1,COUNTIF($H:$H,H3837),""),"")</f>
        <v/>
      </c>
      <c r="O3837" s="0" t="str">
        <f aca="false">IF(G3837=1,IF(COUNTIF(I$2:I3837,I3837)=1,COUNTIF($I:$I,I3837),""),"")</f>
        <v/>
      </c>
      <c r="P3837" s="38" t="str">
        <f aca="false">IF(G3837=1,IF(COUNTIFS(C$2:C3837,C3837,G$2:G3837,1)=1,COUNTIFS($C:$C,C3837,$G:$G,1)+ROW()/10000000,""),"")</f>
        <v/>
      </c>
      <c r="Q3837" s="0" t="str">
        <f aca="false">IF(K3837=1,IF(COUNTIFS(C$2:C3837,C3837,K$2:K3837,1)=1,1,0),"")</f>
        <v/>
      </c>
      <c r="R3837" s="0" t="str">
        <f aca="false">IF(M3837=1,IF(COUNTIFS(C$2:C3837,C3837,M$2:M3837,1)=1,1,0),"")</f>
        <v/>
      </c>
      <c r="S3837" s="0" t="str">
        <f aca="false">IF(L3837=1,IF(COUNTIFS(C$2:C3837,C3837,L$2:L3837,1)=1,1,0),"")</f>
        <v/>
      </c>
      <c r="T3837" s="38" t="str">
        <f aca="false">IF(N3837="","",N3837+ROW()/10000000)</f>
        <v/>
      </c>
      <c r="U3837" s="0" t="str">
        <f aca="false">IF(G3837=1,IF(B3837="",1,0),"")</f>
        <v/>
      </c>
    </row>
    <row r="3838" customFormat="false" ht="15" hidden="false" customHeight="false" outlineLevel="0" collapsed="false">
      <c r="A3838" s="35"/>
      <c r="B3838" s="35"/>
      <c r="G3838" s="0" t="str">
        <f aca="false">IF(A3838="","",IF(AND(A3838&gt;=Debut,A3838&lt;Fin),1,0))</f>
        <v/>
      </c>
      <c r="H3838" s="0" t="str">
        <f aca="false">IF(G3838=1,INT(ROUND((A3838-Debut)*86400,0)/600),"")</f>
        <v/>
      </c>
      <c r="I3838" s="0" t="str">
        <f aca="false">IF(G3838=1,INT(ROUND((A3838-Debut)*86400,0)/3600),"")</f>
        <v/>
      </c>
      <c r="J3838" s="0" t="str">
        <f aca="false">IF(OR(A3838="",B3838=""),"",ROUND((B3838-A3838)*86400,0))</f>
        <v/>
      </c>
      <c r="K3838" s="37" t="str">
        <f aca="false">IF(G3838=1,IF(COUNTIFS($C:$C,C3838,$G:$G,1,$A:$A,"&gt;="&amp;(A3838-FenetreInterm/86400),$A:$A,"&lt;="&amp;A3838)&gt;=NbInterm,1,0),"")</f>
        <v/>
      </c>
      <c r="L3838" s="37" t="str">
        <f aca="false">IF(G3838=1,IF(B3838="",0,IF(J3838&lt;SeuilFugitive,1,0)),"")</f>
        <v/>
      </c>
      <c r="M3838" s="37" t="str">
        <f aca="false">IF(G3838=1,IF(B3838="",IF((Fin-A3838)*24&gt;SeuilFigee,1,0),IF(J3838&gt;SeuilFigee*3600,1,0)),"")</f>
        <v/>
      </c>
      <c r="N3838" s="0" t="str">
        <f aca="false">IF(G3838=1,IF(COUNTIF(H$2:H3838,H3838)=1,COUNTIF($H:$H,H3838),""),"")</f>
        <v/>
      </c>
      <c r="O3838" s="0" t="str">
        <f aca="false">IF(G3838=1,IF(COUNTIF(I$2:I3838,I3838)=1,COUNTIF($I:$I,I3838),""),"")</f>
        <v/>
      </c>
      <c r="P3838" s="38" t="str">
        <f aca="false">IF(G3838=1,IF(COUNTIFS(C$2:C3838,C3838,G$2:G3838,1)=1,COUNTIFS($C:$C,C3838,$G:$G,1)+ROW()/10000000,""),"")</f>
        <v/>
      </c>
      <c r="Q3838" s="0" t="str">
        <f aca="false">IF(K3838=1,IF(COUNTIFS(C$2:C3838,C3838,K$2:K3838,1)=1,1,0),"")</f>
        <v/>
      </c>
      <c r="R3838" s="0" t="str">
        <f aca="false">IF(M3838=1,IF(COUNTIFS(C$2:C3838,C3838,M$2:M3838,1)=1,1,0),"")</f>
        <v/>
      </c>
      <c r="S3838" s="0" t="str">
        <f aca="false">IF(L3838=1,IF(COUNTIFS(C$2:C3838,C3838,L$2:L3838,1)=1,1,0),"")</f>
        <v/>
      </c>
      <c r="T3838" s="38" t="str">
        <f aca="false">IF(N3838="","",N3838+ROW()/10000000)</f>
        <v/>
      </c>
      <c r="U3838" s="0" t="str">
        <f aca="false">IF(G3838=1,IF(B3838="",1,0),"")</f>
        <v/>
      </c>
    </row>
    <row r="3839" customFormat="false" ht="15" hidden="false" customHeight="false" outlineLevel="0" collapsed="false">
      <c r="A3839" s="35"/>
      <c r="B3839" s="35"/>
      <c r="G3839" s="0" t="str">
        <f aca="false">IF(A3839="","",IF(AND(A3839&gt;=Debut,A3839&lt;Fin),1,0))</f>
        <v/>
      </c>
      <c r="H3839" s="0" t="str">
        <f aca="false">IF(G3839=1,INT(ROUND((A3839-Debut)*86400,0)/600),"")</f>
        <v/>
      </c>
      <c r="I3839" s="0" t="str">
        <f aca="false">IF(G3839=1,INT(ROUND((A3839-Debut)*86400,0)/3600),"")</f>
        <v/>
      </c>
      <c r="J3839" s="0" t="str">
        <f aca="false">IF(OR(A3839="",B3839=""),"",ROUND((B3839-A3839)*86400,0))</f>
        <v/>
      </c>
      <c r="K3839" s="37" t="str">
        <f aca="false">IF(G3839=1,IF(COUNTIFS($C:$C,C3839,$G:$G,1,$A:$A,"&gt;="&amp;(A3839-FenetreInterm/86400),$A:$A,"&lt;="&amp;A3839)&gt;=NbInterm,1,0),"")</f>
        <v/>
      </c>
      <c r="L3839" s="37" t="str">
        <f aca="false">IF(G3839=1,IF(B3839="",0,IF(J3839&lt;SeuilFugitive,1,0)),"")</f>
        <v/>
      </c>
      <c r="M3839" s="37" t="str">
        <f aca="false">IF(G3839=1,IF(B3839="",IF((Fin-A3839)*24&gt;SeuilFigee,1,0),IF(J3839&gt;SeuilFigee*3600,1,0)),"")</f>
        <v/>
      </c>
      <c r="N3839" s="0" t="str">
        <f aca="false">IF(G3839=1,IF(COUNTIF(H$2:H3839,H3839)=1,COUNTIF($H:$H,H3839),""),"")</f>
        <v/>
      </c>
      <c r="O3839" s="0" t="str">
        <f aca="false">IF(G3839=1,IF(COUNTIF(I$2:I3839,I3839)=1,COUNTIF($I:$I,I3839),""),"")</f>
        <v/>
      </c>
      <c r="P3839" s="38" t="str">
        <f aca="false">IF(G3839=1,IF(COUNTIFS(C$2:C3839,C3839,G$2:G3839,1)=1,COUNTIFS($C:$C,C3839,$G:$G,1)+ROW()/10000000,""),"")</f>
        <v/>
      </c>
      <c r="Q3839" s="0" t="str">
        <f aca="false">IF(K3839=1,IF(COUNTIFS(C$2:C3839,C3839,K$2:K3839,1)=1,1,0),"")</f>
        <v/>
      </c>
      <c r="R3839" s="0" t="str">
        <f aca="false">IF(M3839=1,IF(COUNTIFS(C$2:C3839,C3839,M$2:M3839,1)=1,1,0),"")</f>
        <v/>
      </c>
      <c r="S3839" s="0" t="str">
        <f aca="false">IF(L3839=1,IF(COUNTIFS(C$2:C3839,C3839,L$2:L3839,1)=1,1,0),"")</f>
        <v/>
      </c>
      <c r="T3839" s="38" t="str">
        <f aca="false">IF(N3839="","",N3839+ROW()/10000000)</f>
        <v/>
      </c>
      <c r="U3839" s="0" t="str">
        <f aca="false">IF(G3839=1,IF(B3839="",1,0),"")</f>
        <v/>
      </c>
    </row>
    <row r="3840" customFormat="false" ht="15" hidden="false" customHeight="false" outlineLevel="0" collapsed="false">
      <c r="A3840" s="35"/>
      <c r="B3840" s="35"/>
      <c r="G3840" s="0" t="str">
        <f aca="false">IF(A3840="","",IF(AND(A3840&gt;=Debut,A3840&lt;Fin),1,0))</f>
        <v/>
      </c>
      <c r="H3840" s="0" t="str">
        <f aca="false">IF(G3840=1,INT(ROUND((A3840-Debut)*86400,0)/600),"")</f>
        <v/>
      </c>
      <c r="I3840" s="0" t="str">
        <f aca="false">IF(G3840=1,INT(ROUND((A3840-Debut)*86400,0)/3600),"")</f>
        <v/>
      </c>
      <c r="J3840" s="0" t="str">
        <f aca="false">IF(OR(A3840="",B3840=""),"",ROUND((B3840-A3840)*86400,0))</f>
        <v/>
      </c>
      <c r="K3840" s="37" t="str">
        <f aca="false">IF(G3840=1,IF(COUNTIFS($C:$C,C3840,$G:$G,1,$A:$A,"&gt;="&amp;(A3840-FenetreInterm/86400),$A:$A,"&lt;="&amp;A3840)&gt;=NbInterm,1,0),"")</f>
        <v/>
      </c>
      <c r="L3840" s="37" t="str">
        <f aca="false">IF(G3840=1,IF(B3840="",0,IF(J3840&lt;SeuilFugitive,1,0)),"")</f>
        <v/>
      </c>
      <c r="M3840" s="37" t="str">
        <f aca="false">IF(G3840=1,IF(B3840="",IF((Fin-A3840)*24&gt;SeuilFigee,1,0),IF(J3840&gt;SeuilFigee*3600,1,0)),"")</f>
        <v/>
      </c>
      <c r="N3840" s="0" t="str">
        <f aca="false">IF(G3840=1,IF(COUNTIF(H$2:H3840,H3840)=1,COUNTIF($H:$H,H3840),""),"")</f>
        <v/>
      </c>
      <c r="O3840" s="0" t="str">
        <f aca="false">IF(G3840=1,IF(COUNTIF(I$2:I3840,I3840)=1,COUNTIF($I:$I,I3840),""),"")</f>
        <v/>
      </c>
      <c r="P3840" s="38" t="str">
        <f aca="false">IF(G3840=1,IF(COUNTIFS(C$2:C3840,C3840,G$2:G3840,1)=1,COUNTIFS($C:$C,C3840,$G:$G,1)+ROW()/10000000,""),"")</f>
        <v/>
      </c>
      <c r="Q3840" s="0" t="str">
        <f aca="false">IF(K3840=1,IF(COUNTIFS(C$2:C3840,C3840,K$2:K3840,1)=1,1,0),"")</f>
        <v/>
      </c>
      <c r="R3840" s="0" t="str">
        <f aca="false">IF(M3840=1,IF(COUNTIFS(C$2:C3840,C3840,M$2:M3840,1)=1,1,0),"")</f>
        <v/>
      </c>
      <c r="S3840" s="0" t="str">
        <f aca="false">IF(L3840=1,IF(COUNTIFS(C$2:C3840,C3840,L$2:L3840,1)=1,1,0),"")</f>
        <v/>
      </c>
      <c r="T3840" s="38" t="str">
        <f aca="false">IF(N3840="","",N3840+ROW()/10000000)</f>
        <v/>
      </c>
      <c r="U3840" s="0" t="str">
        <f aca="false">IF(G3840=1,IF(B3840="",1,0),"")</f>
        <v/>
      </c>
    </row>
    <row r="3841" customFormat="false" ht="15" hidden="false" customHeight="false" outlineLevel="0" collapsed="false">
      <c r="A3841" s="35"/>
      <c r="B3841" s="35"/>
      <c r="G3841" s="0" t="str">
        <f aca="false">IF(A3841="","",IF(AND(A3841&gt;=Debut,A3841&lt;Fin),1,0))</f>
        <v/>
      </c>
      <c r="H3841" s="0" t="str">
        <f aca="false">IF(G3841=1,INT(ROUND((A3841-Debut)*86400,0)/600),"")</f>
        <v/>
      </c>
      <c r="I3841" s="0" t="str">
        <f aca="false">IF(G3841=1,INT(ROUND((A3841-Debut)*86400,0)/3600),"")</f>
        <v/>
      </c>
      <c r="J3841" s="0" t="str">
        <f aca="false">IF(OR(A3841="",B3841=""),"",ROUND((B3841-A3841)*86400,0))</f>
        <v/>
      </c>
      <c r="K3841" s="37" t="str">
        <f aca="false">IF(G3841=1,IF(COUNTIFS($C:$C,C3841,$G:$G,1,$A:$A,"&gt;="&amp;(A3841-FenetreInterm/86400),$A:$A,"&lt;="&amp;A3841)&gt;=NbInterm,1,0),"")</f>
        <v/>
      </c>
      <c r="L3841" s="37" t="str">
        <f aca="false">IF(G3841=1,IF(B3841="",0,IF(J3841&lt;SeuilFugitive,1,0)),"")</f>
        <v/>
      </c>
      <c r="M3841" s="37" t="str">
        <f aca="false">IF(G3841=1,IF(B3841="",IF((Fin-A3841)*24&gt;SeuilFigee,1,0),IF(J3841&gt;SeuilFigee*3600,1,0)),"")</f>
        <v/>
      </c>
      <c r="N3841" s="0" t="str">
        <f aca="false">IF(G3841=1,IF(COUNTIF(H$2:H3841,H3841)=1,COUNTIF($H:$H,H3841),""),"")</f>
        <v/>
      </c>
      <c r="O3841" s="0" t="str">
        <f aca="false">IF(G3841=1,IF(COUNTIF(I$2:I3841,I3841)=1,COUNTIF($I:$I,I3841),""),"")</f>
        <v/>
      </c>
      <c r="P3841" s="38" t="str">
        <f aca="false">IF(G3841=1,IF(COUNTIFS(C$2:C3841,C3841,G$2:G3841,1)=1,COUNTIFS($C:$C,C3841,$G:$G,1)+ROW()/10000000,""),"")</f>
        <v/>
      </c>
      <c r="Q3841" s="0" t="str">
        <f aca="false">IF(K3841=1,IF(COUNTIFS(C$2:C3841,C3841,K$2:K3841,1)=1,1,0),"")</f>
        <v/>
      </c>
      <c r="R3841" s="0" t="str">
        <f aca="false">IF(M3841=1,IF(COUNTIFS(C$2:C3841,C3841,M$2:M3841,1)=1,1,0),"")</f>
        <v/>
      </c>
      <c r="S3841" s="0" t="str">
        <f aca="false">IF(L3841=1,IF(COUNTIFS(C$2:C3841,C3841,L$2:L3841,1)=1,1,0),"")</f>
        <v/>
      </c>
      <c r="T3841" s="38" t="str">
        <f aca="false">IF(N3841="","",N3841+ROW()/10000000)</f>
        <v/>
      </c>
      <c r="U3841" s="0" t="str">
        <f aca="false">IF(G3841=1,IF(B3841="",1,0),"")</f>
        <v/>
      </c>
    </row>
    <row r="3842" customFormat="false" ht="15" hidden="false" customHeight="false" outlineLevel="0" collapsed="false">
      <c r="A3842" s="35"/>
      <c r="B3842" s="35"/>
      <c r="G3842" s="0" t="str">
        <f aca="false">IF(A3842="","",IF(AND(A3842&gt;=Debut,A3842&lt;Fin),1,0))</f>
        <v/>
      </c>
      <c r="H3842" s="0" t="str">
        <f aca="false">IF(G3842=1,INT(ROUND((A3842-Debut)*86400,0)/600),"")</f>
        <v/>
      </c>
      <c r="I3842" s="0" t="str">
        <f aca="false">IF(G3842=1,INT(ROUND((A3842-Debut)*86400,0)/3600),"")</f>
        <v/>
      </c>
      <c r="J3842" s="0" t="str">
        <f aca="false">IF(OR(A3842="",B3842=""),"",ROUND((B3842-A3842)*86400,0))</f>
        <v/>
      </c>
      <c r="K3842" s="37" t="str">
        <f aca="false">IF(G3842=1,IF(COUNTIFS($C:$C,C3842,$G:$G,1,$A:$A,"&gt;="&amp;(A3842-FenetreInterm/86400),$A:$A,"&lt;="&amp;A3842)&gt;=NbInterm,1,0),"")</f>
        <v/>
      </c>
      <c r="L3842" s="37" t="str">
        <f aca="false">IF(G3842=1,IF(B3842="",0,IF(J3842&lt;SeuilFugitive,1,0)),"")</f>
        <v/>
      </c>
      <c r="M3842" s="37" t="str">
        <f aca="false">IF(G3842=1,IF(B3842="",IF((Fin-A3842)*24&gt;SeuilFigee,1,0),IF(J3842&gt;SeuilFigee*3600,1,0)),"")</f>
        <v/>
      </c>
      <c r="N3842" s="0" t="str">
        <f aca="false">IF(G3842=1,IF(COUNTIF(H$2:H3842,H3842)=1,COUNTIF($H:$H,H3842),""),"")</f>
        <v/>
      </c>
      <c r="O3842" s="0" t="str">
        <f aca="false">IF(G3842=1,IF(COUNTIF(I$2:I3842,I3842)=1,COUNTIF($I:$I,I3842),""),"")</f>
        <v/>
      </c>
      <c r="P3842" s="38" t="str">
        <f aca="false">IF(G3842=1,IF(COUNTIFS(C$2:C3842,C3842,G$2:G3842,1)=1,COUNTIFS($C:$C,C3842,$G:$G,1)+ROW()/10000000,""),"")</f>
        <v/>
      </c>
      <c r="Q3842" s="0" t="str">
        <f aca="false">IF(K3842=1,IF(COUNTIFS(C$2:C3842,C3842,K$2:K3842,1)=1,1,0),"")</f>
        <v/>
      </c>
      <c r="R3842" s="0" t="str">
        <f aca="false">IF(M3842=1,IF(COUNTIFS(C$2:C3842,C3842,M$2:M3842,1)=1,1,0),"")</f>
        <v/>
      </c>
      <c r="S3842" s="0" t="str">
        <f aca="false">IF(L3842=1,IF(COUNTIFS(C$2:C3842,C3842,L$2:L3842,1)=1,1,0),"")</f>
        <v/>
      </c>
      <c r="T3842" s="38" t="str">
        <f aca="false">IF(N3842="","",N3842+ROW()/10000000)</f>
        <v/>
      </c>
      <c r="U3842" s="0" t="str">
        <f aca="false">IF(G3842=1,IF(B3842="",1,0),"")</f>
        <v/>
      </c>
    </row>
    <row r="3843" customFormat="false" ht="15" hidden="false" customHeight="false" outlineLevel="0" collapsed="false">
      <c r="A3843" s="35"/>
      <c r="B3843" s="35"/>
      <c r="G3843" s="0" t="str">
        <f aca="false">IF(A3843="","",IF(AND(A3843&gt;=Debut,A3843&lt;Fin),1,0))</f>
        <v/>
      </c>
      <c r="H3843" s="0" t="str">
        <f aca="false">IF(G3843=1,INT(ROUND((A3843-Debut)*86400,0)/600),"")</f>
        <v/>
      </c>
      <c r="I3843" s="0" t="str">
        <f aca="false">IF(G3843=1,INT(ROUND((A3843-Debut)*86400,0)/3600),"")</f>
        <v/>
      </c>
      <c r="J3843" s="0" t="str">
        <f aca="false">IF(OR(A3843="",B3843=""),"",ROUND((B3843-A3843)*86400,0))</f>
        <v/>
      </c>
      <c r="K3843" s="37" t="str">
        <f aca="false">IF(G3843=1,IF(COUNTIFS($C:$C,C3843,$G:$G,1,$A:$A,"&gt;="&amp;(A3843-FenetreInterm/86400),$A:$A,"&lt;="&amp;A3843)&gt;=NbInterm,1,0),"")</f>
        <v/>
      </c>
      <c r="L3843" s="37" t="str">
        <f aca="false">IF(G3843=1,IF(B3843="",0,IF(J3843&lt;SeuilFugitive,1,0)),"")</f>
        <v/>
      </c>
      <c r="M3843" s="37" t="str">
        <f aca="false">IF(G3843=1,IF(B3843="",IF((Fin-A3843)*24&gt;SeuilFigee,1,0),IF(J3843&gt;SeuilFigee*3600,1,0)),"")</f>
        <v/>
      </c>
      <c r="N3843" s="0" t="str">
        <f aca="false">IF(G3843=1,IF(COUNTIF(H$2:H3843,H3843)=1,COUNTIF($H:$H,H3843),""),"")</f>
        <v/>
      </c>
      <c r="O3843" s="0" t="str">
        <f aca="false">IF(G3843=1,IF(COUNTIF(I$2:I3843,I3843)=1,COUNTIF($I:$I,I3843),""),"")</f>
        <v/>
      </c>
      <c r="P3843" s="38" t="str">
        <f aca="false">IF(G3843=1,IF(COUNTIFS(C$2:C3843,C3843,G$2:G3843,1)=1,COUNTIFS($C:$C,C3843,$G:$G,1)+ROW()/10000000,""),"")</f>
        <v/>
      </c>
      <c r="Q3843" s="0" t="str">
        <f aca="false">IF(K3843=1,IF(COUNTIFS(C$2:C3843,C3843,K$2:K3843,1)=1,1,0),"")</f>
        <v/>
      </c>
      <c r="R3843" s="0" t="str">
        <f aca="false">IF(M3843=1,IF(COUNTIFS(C$2:C3843,C3843,M$2:M3843,1)=1,1,0),"")</f>
        <v/>
      </c>
      <c r="S3843" s="0" t="str">
        <f aca="false">IF(L3843=1,IF(COUNTIFS(C$2:C3843,C3843,L$2:L3843,1)=1,1,0),"")</f>
        <v/>
      </c>
      <c r="T3843" s="38" t="str">
        <f aca="false">IF(N3843="","",N3843+ROW()/10000000)</f>
        <v/>
      </c>
      <c r="U3843" s="0" t="str">
        <f aca="false">IF(G3843=1,IF(B3843="",1,0),"")</f>
        <v/>
      </c>
    </row>
    <row r="3844" customFormat="false" ht="15" hidden="false" customHeight="false" outlineLevel="0" collapsed="false">
      <c r="A3844" s="35"/>
      <c r="B3844" s="35"/>
      <c r="G3844" s="0" t="str">
        <f aca="false">IF(A3844="","",IF(AND(A3844&gt;=Debut,A3844&lt;Fin),1,0))</f>
        <v/>
      </c>
      <c r="H3844" s="0" t="str">
        <f aca="false">IF(G3844=1,INT(ROUND((A3844-Debut)*86400,0)/600),"")</f>
        <v/>
      </c>
      <c r="I3844" s="0" t="str">
        <f aca="false">IF(G3844=1,INT(ROUND((A3844-Debut)*86400,0)/3600),"")</f>
        <v/>
      </c>
      <c r="J3844" s="0" t="str">
        <f aca="false">IF(OR(A3844="",B3844=""),"",ROUND((B3844-A3844)*86400,0))</f>
        <v/>
      </c>
      <c r="K3844" s="37" t="str">
        <f aca="false">IF(G3844=1,IF(COUNTIFS($C:$C,C3844,$G:$G,1,$A:$A,"&gt;="&amp;(A3844-FenetreInterm/86400),$A:$A,"&lt;="&amp;A3844)&gt;=NbInterm,1,0),"")</f>
        <v/>
      </c>
      <c r="L3844" s="37" t="str">
        <f aca="false">IF(G3844=1,IF(B3844="",0,IF(J3844&lt;SeuilFugitive,1,0)),"")</f>
        <v/>
      </c>
      <c r="M3844" s="37" t="str">
        <f aca="false">IF(G3844=1,IF(B3844="",IF((Fin-A3844)*24&gt;SeuilFigee,1,0),IF(J3844&gt;SeuilFigee*3600,1,0)),"")</f>
        <v/>
      </c>
      <c r="N3844" s="0" t="str">
        <f aca="false">IF(G3844=1,IF(COUNTIF(H$2:H3844,H3844)=1,COUNTIF($H:$H,H3844),""),"")</f>
        <v/>
      </c>
      <c r="O3844" s="0" t="str">
        <f aca="false">IF(G3844=1,IF(COUNTIF(I$2:I3844,I3844)=1,COUNTIF($I:$I,I3844),""),"")</f>
        <v/>
      </c>
      <c r="P3844" s="38" t="str">
        <f aca="false">IF(G3844=1,IF(COUNTIFS(C$2:C3844,C3844,G$2:G3844,1)=1,COUNTIFS($C:$C,C3844,$G:$G,1)+ROW()/10000000,""),"")</f>
        <v/>
      </c>
      <c r="Q3844" s="0" t="str">
        <f aca="false">IF(K3844=1,IF(COUNTIFS(C$2:C3844,C3844,K$2:K3844,1)=1,1,0),"")</f>
        <v/>
      </c>
      <c r="R3844" s="0" t="str">
        <f aca="false">IF(M3844=1,IF(COUNTIFS(C$2:C3844,C3844,M$2:M3844,1)=1,1,0),"")</f>
        <v/>
      </c>
      <c r="S3844" s="0" t="str">
        <f aca="false">IF(L3844=1,IF(COUNTIFS(C$2:C3844,C3844,L$2:L3844,1)=1,1,0),"")</f>
        <v/>
      </c>
      <c r="T3844" s="38" t="str">
        <f aca="false">IF(N3844="","",N3844+ROW()/10000000)</f>
        <v/>
      </c>
      <c r="U3844" s="0" t="str">
        <f aca="false">IF(G3844=1,IF(B3844="",1,0),"")</f>
        <v/>
      </c>
    </row>
    <row r="3845" customFormat="false" ht="15" hidden="false" customHeight="false" outlineLevel="0" collapsed="false">
      <c r="A3845" s="35"/>
      <c r="B3845" s="35"/>
      <c r="G3845" s="0" t="str">
        <f aca="false">IF(A3845="","",IF(AND(A3845&gt;=Debut,A3845&lt;Fin),1,0))</f>
        <v/>
      </c>
      <c r="H3845" s="0" t="str">
        <f aca="false">IF(G3845=1,INT(ROUND((A3845-Debut)*86400,0)/600),"")</f>
        <v/>
      </c>
      <c r="I3845" s="0" t="str">
        <f aca="false">IF(G3845=1,INT(ROUND((A3845-Debut)*86400,0)/3600),"")</f>
        <v/>
      </c>
      <c r="J3845" s="0" t="str">
        <f aca="false">IF(OR(A3845="",B3845=""),"",ROUND((B3845-A3845)*86400,0))</f>
        <v/>
      </c>
      <c r="K3845" s="37" t="str">
        <f aca="false">IF(G3845=1,IF(COUNTIFS($C:$C,C3845,$G:$G,1,$A:$A,"&gt;="&amp;(A3845-FenetreInterm/86400),$A:$A,"&lt;="&amp;A3845)&gt;=NbInterm,1,0),"")</f>
        <v/>
      </c>
      <c r="L3845" s="37" t="str">
        <f aca="false">IF(G3845=1,IF(B3845="",0,IF(J3845&lt;SeuilFugitive,1,0)),"")</f>
        <v/>
      </c>
      <c r="M3845" s="37" t="str">
        <f aca="false">IF(G3845=1,IF(B3845="",IF((Fin-A3845)*24&gt;SeuilFigee,1,0),IF(J3845&gt;SeuilFigee*3600,1,0)),"")</f>
        <v/>
      </c>
      <c r="N3845" s="0" t="str">
        <f aca="false">IF(G3845=1,IF(COUNTIF(H$2:H3845,H3845)=1,COUNTIF($H:$H,H3845),""),"")</f>
        <v/>
      </c>
      <c r="O3845" s="0" t="str">
        <f aca="false">IF(G3845=1,IF(COUNTIF(I$2:I3845,I3845)=1,COUNTIF($I:$I,I3845),""),"")</f>
        <v/>
      </c>
      <c r="P3845" s="38" t="str">
        <f aca="false">IF(G3845=1,IF(COUNTIFS(C$2:C3845,C3845,G$2:G3845,1)=1,COUNTIFS($C:$C,C3845,$G:$G,1)+ROW()/10000000,""),"")</f>
        <v/>
      </c>
      <c r="Q3845" s="0" t="str">
        <f aca="false">IF(K3845=1,IF(COUNTIFS(C$2:C3845,C3845,K$2:K3845,1)=1,1,0),"")</f>
        <v/>
      </c>
      <c r="R3845" s="0" t="str">
        <f aca="false">IF(M3845=1,IF(COUNTIFS(C$2:C3845,C3845,M$2:M3845,1)=1,1,0),"")</f>
        <v/>
      </c>
      <c r="S3845" s="0" t="str">
        <f aca="false">IF(L3845=1,IF(COUNTIFS(C$2:C3845,C3845,L$2:L3845,1)=1,1,0),"")</f>
        <v/>
      </c>
      <c r="T3845" s="38" t="str">
        <f aca="false">IF(N3845="","",N3845+ROW()/10000000)</f>
        <v/>
      </c>
      <c r="U3845" s="0" t="str">
        <f aca="false">IF(G3845=1,IF(B3845="",1,0),"")</f>
        <v/>
      </c>
    </row>
    <row r="3846" customFormat="false" ht="15" hidden="false" customHeight="false" outlineLevel="0" collapsed="false">
      <c r="A3846" s="35"/>
      <c r="B3846" s="35"/>
      <c r="G3846" s="0" t="str">
        <f aca="false">IF(A3846="","",IF(AND(A3846&gt;=Debut,A3846&lt;Fin),1,0))</f>
        <v/>
      </c>
      <c r="H3846" s="0" t="str">
        <f aca="false">IF(G3846=1,INT(ROUND((A3846-Debut)*86400,0)/600),"")</f>
        <v/>
      </c>
      <c r="I3846" s="0" t="str">
        <f aca="false">IF(G3846=1,INT(ROUND((A3846-Debut)*86400,0)/3600),"")</f>
        <v/>
      </c>
      <c r="J3846" s="0" t="str">
        <f aca="false">IF(OR(A3846="",B3846=""),"",ROUND((B3846-A3846)*86400,0))</f>
        <v/>
      </c>
      <c r="K3846" s="37" t="str">
        <f aca="false">IF(G3846=1,IF(COUNTIFS($C:$C,C3846,$G:$G,1,$A:$A,"&gt;="&amp;(A3846-FenetreInterm/86400),$A:$A,"&lt;="&amp;A3846)&gt;=NbInterm,1,0),"")</f>
        <v/>
      </c>
      <c r="L3846" s="37" t="str">
        <f aca="false">IF(G3846=1,IF(B3846="",0,IF(J3846&lt;SeuilFugitive,1,0)),"")</f>
        <v/>
      </c>
      <c r="M3846" s="37" t="str">
        <f aca="false">IF(G3846=1,IF(B3846="",IF((Fin-A3846)*24&gt;SeuilFigee,1,0),IF(J3846&gt;SeuilFigee*3600,1,0)),"")</f>
        <v/>
      </c>
      <c r="N3846" s="0" t="str">
        <f aca="false">IF(G3846=1,IF(COUNTIF(H$2:H3846,H3846)=1,COUNTIF($H:$H,H3846),""),"")</f>
        <v/>
      </c>
      <c r="O3846" s="0" t="str">
        <f aca="false">IF(G3846=1,IF(COUNTIF(I$2:I3846,I3846)=1,COUNTIF($I:$I,I3846),""),"")</f>
        <v/>
      </c>
      <c r="P3846" s="38" t="str">
        <f aca="false">IF(G3846=1,IF(COUNTIFS(C$2:C3846,C3846,G$2:G3846,1)=1,COUNTIFS($C:$C,C3846,$G:$G,1)+ROW()/10000000,""),"")</f>
        <v/>
      </c>
      <c r="Q3846" s="0" t="str">
        <f aca="false">IF(K3846=1,IF(COUNTIFS(C$2:C3846,C3846,K$2:K3846,1)=1,1,0),"")</f>
        <v/>
      </c>
      <c r="R3846" s="0" t="str">
        <f aca="false">IF(M3846=1,IF(COUNTIFS(C$2:C3846,C3846,M$2:M3846,1)=1,1,0),"")</f>
        <v/>
      </c>
      <c r="S3846" s="0" t="str">
        <f aca="false">IF(L3846=1,IF(COUNTIFS(C$2:C3846,C3846,L$2:L3846,1)=1,1,0),"")</f>
        <v/>
      </c>
      <c r="T3846" s="38" t="str">
        <f aca="false">IF(N3846="","",N3846+ROW()/10000000)</f>
        <v/>
      </c>
      <c r="U3846" s="0" t="str">
        <f aca="false">IF(G3846=1,IF(B3846="",1,0),"")</f>
        <v/>
      </c>
    </row>
    <row r="3847" customFormat="false" ht="15" hidden="false" customHeight="false" outlineLevel="0" collapsed="false">
      <c r="A3847" s="35"/>
      <c r="B3847" s="35"/>
      <c r="G3847" s="0" t="str">
        <f aca="false">IF(A3847="","",IF(AND(A3847&gt;=Debut,A3847&lt;Fin),1,0))</f>
        <v/>
      </c>
      <c r="H3847" s="0" t="str">
        <f aca="false">IF(G3847=1,INT(ROUND((A3847-Debut)*86400,0)/600),"")</f>
        <v/>
      </c>
      <c r="I3847" s="0" t="str">
        <f aca="false">IF(G3847=1,INT(ROUND((A3847-Debut)*86400,0)/3600),"")</f>
        <v/>
      </c>
      <c r="J3847" s="0" t="str">
        <f aca="false">IF(OR(A3847="",B3847=""),"",ROUND((B3847-A3847)*86400,0))</f>
        <v/>
      </c>
      <c r="K3847" s="37" t="str">
        <f aca="false">IF(G3847=1,IF(COUNTIFS($C:$C,C3847,$G:$G,1,$A:$A,"&gt;="&amp;(A3847-FenetreInterm/86400),$A:$A,"&lt;="&amp;A3847)&gt;=NbInterm,1,0),"")</f>
        <v/>
      </c>
      <c r="L3847" s="37" t="str">
        <f aca="false">IF(G3847=1,IF(B3847="",0,IF(J3847&lt;SeuilFugitive,1,0)),"")</f>
        <v/>
      </c>
      <c r="M3847" s="37" t="str">
        <f aca="false">IF(G3847=1,IF(B3847="",IF((Fin-A3847)*24&gt;SeuilFigee,1,0),IF(J3847&gt;SeuilFigee*3600,1,0)),"")</f>
        <v/>
      </c>
      <c r="N3847" s="0" t="str">
        <f aca="false">IF(G3847=1,IF(COUNTIF(H$2:H3847,H3847)=1,COUNTIF($H:$H,H3847),""),"")</f>
        <v/>
      </c>
      <c r="O3847" s="0" t="str">
        <f aca="false">IF(G3847=1,IF(COUNTIF(I$2:I3847,I3847)=1,COUNTIF($I:$I,I3847),""),"")</f>
        <v/>
      </c>
      <c r="P3847" s="38" t="str">
        <f aca="false">IF(G3847=1,IF(COUNTIFS(C$2:C3847,C3847,G$2:G3847,1)=1,COUNTIFS($C:$C,C3847,$G:$G,1)+ROW()/10000000,""),"")</f>
        <v/>
      </c>
      <c r="Q3847" s="0" t="str">
        <f aca="false">IF(K3847=1,IF(COUNTIFS(C$2:C3847,C3847,K$2:K3847,1)=1,1,0),"")</f>
        <v/>
      </c>
      <c r="R3847" s="0" t="str">
        <f aca="false">IF(M3847=1,IF(COUNTIFS(C$2:C3847,C3847,M$2:M3847,1)=1,1,0),"")</f>
        <v/>
      </c>
      <c r="S3847" s="0" t="str">
        <f aca="false">IF(L3847=1,IF(COUNTIFS(C$2:C3847,C3847,L$2:L3847,1)=1,1,0),"")</f>
        <v/>
      </c>
      <c r="T3847" s="38" t="str">
        <f aca="false">IF(N3847="","",N3847+ROW()/10000000)</f>
        <v/>
      </c>
      <c r="U3847" s="0" t="str">
        <f aca="false">IF(G3847=1,IF(B3847="",1,0),"")</f>
        <v/>
      </c>
    </row>
    <row r="3848" customFormat="false" ht="15" hidden="false" customHeight="false" outlineLevel="0" collapsed="false">
      <c r="A3848" s="35"/>
      <c r="B3848" s="35"/>
      <c r="G3848" s="0" t="str">
        <f aca="false">IF(A3848="","",IF(AND(A3848&gt;=Debut,A3848&lt;Fin),1,0))</f>
        <v/>
      </c>
      <c r="H3848" s="0" t="str">
        <f aca="false">IF(G3848=1,INT(ROUND((A3848-Debut)*86400,0)/600),"")</f>
        <v/>
      </c>
      <c r="I3848" s="0" t="str">
        <f aca="false">IF(G3848=1,INT(ROUND((A3848-Debut)*86400,0)/3600),"")</f>
        <v/>
      </c>
      <c r="J3848" s="0" t="str">
        <f aca="false">IF(OR(A3848="",B3848=""),"",ROUND((B3848-A3848)*86400,0))</f>
        <v/>
      </c>
      <c r="K3848" s="37" t="str">
        <f aca="false">IF(G3848=1,IF(COUNTIFS($C:$C,C3848,$G:$G,1,$A:$A,"&gt;="&amp;(A3848-FenetreInterm/86400),$A:$A,"&lt;="&amp;A3848)&gt;=NbInterm,1,0),"")</f>
        <v/>
      </c>
      <c r="L3848" s="37" t="str">
        <f aca="false">IF(G3848=1,IF(B3848="",0,IF(J3848&lt;SeuilFugitive,1,0)),"")</f>
        <v/>
      </c>
      <c r="M3848" s="37" t="str">
        <f aca="false">IF(G3848=1,IF(B3848="",IF((Fin-A3848)*24&gt;SeuilFigee,1,0),IF(J3848&gt;SeuilFigee*3600,1,0)),"")</f>
        <v/>
      </c>
      <c r="N3848" s="0" t="str">
        <f aca="false">IF(G3848=1,IF(COUNTIF(H$2:H3848,H3848)=1,COUNTIF($H:$H,H3848),""),"")</f>
        <v/>
      </c>
      <c r="O3848" s="0" t="str">
        <f aca="false">IF(G3848=1,IF(COUNTIF(I$2:I3848,I3848)=1,COUNTIF($I:$I,I3848),""),"")</f>
        <v/>
      </c>
      <c r="P3848" s="38" t="str">
        <f aca="false">IF(G3848=1,IF(COUNTIFS(C$2:C3848,C3848,G$2:G3848,1)=1,COUNTIFS($C:$C,C3848,$G:$G,1)+ROW()/10000000,""),"")</f>
        <v/>
      </c>
      <c r="Q3848" s="0" t="str">
        <f aca="false">IF(K3848=1,IF(COUNTIFS(C$2:C3848,C3848,K$2:K3848,1)=1,1,0),"")</f>
        <v/>
      </c>
      <c r="R3848" s="0" t="str">
        <f aca="false">IF(M3848=1,IF(COUNTIFS(C$2:C3848,C3848,M$2:M3848,1)=1,1,0),"")</f>
        <v/>
      </c>
      <c r="S3848" s="0" t="str">
        <f aca="false">IF(L3848=1,IF(COUNTIFS(C$2:C3848,C3848,L$2:L3848,1)=1,1,0),"")</f>
        <v/>
      </c>
      <c r="T3848" s="38" t="str">
        <f aca="false">IF(N3848="","",N3848+ROW()/10000000)</f>
        <v/>
      </c>
      <c r="U3848" s="0" t="str">
        <f aca="false">IF(G3848=1,IF(B3848="",1,0),"")</f>
        <v/>
      </c>
    </row>
    <row r="3849" customFormat="false" ht="15" hidden="false" customHeight="false" outlineLevel="0" collapsed="false">
      <c r="A3849" s="35"/>
      <c r="B3849" s="35"/>
      <c r="G3849" s="0" t="str">
        <f aca="false">IF(A3849="","",IF(AND(A3849&gt;=Debut,A3849&lt;Fin),1,0))</f>
        <v/>
      </c>
      <c r="H3849" s="0" t="str">
        <f aca="false">IF(G3849=1,INT(ROUND((A3849-Debut)*86400,0)/600),"")</f>
        <v/>
      </c>
      <c r="I3849" s="0" t="str">
        <f aca="false">IF(G3849=1,INT(ROUND((A3849-Debut)*86400,0)/3600),"")</f>
        <v/>
      </c>
      <c r="J3849" s="0" t="str">
        <f aca="false">IF(OR(A3849="",B3849=""),"",ROUND((B3849-A3849)*86400,0))</f>
        <v/>
      </c>
      <c r="K3849" s="37" t="str">
        <f aca="false">IF(G3849=1,IF(COUNTIFS($C:$C,C3849,$G:$G,1,$A:$A,"&gt;="&amp;(A3849-FenetreInterm/86400),$A:$A,"&lt;="&amp;A3849)&gt;=NbInterm,1,0),"")</f>
        <v/>
      </c>
      <c r="L3849" s="37" t="str">
        <f aca="false">IF(G3849=1,IF(B3849="",0,IF(J3849&lt;SeuilFugitive,1,0)),"")</f>
        <v/>
      </c>
      <c r="M3849" s="37" t="str">
        <f aca="false">IF(G3849=1,IF(B3849="",IF((Fin-A3849)*24&gt;SeuilFigee,1,0),IF(J3849&gt;SeuilFigee*3600,1,0)),"")</f>
        <v/>
      </c>
      <c r="N3849" s="0" t="str">
        <f aca="false">IF(G3849=1,IF(COUNTIF(H$2:H3849,H3849)=1,COUNTIF($H:$H,H3849),""),"")</f>
        <v/>
      </c>
      <c r="O3849" s="0" t="str">
        <f aca="false">IF(G3849=1,IF(COUNTIF(I$2:I3849,I3849)=1,COUNTIF($I:$I,I3849),""),"")</f>
        <v/>
      </c>
      <c r="P3849" s="38" t="str">
        <f aca="false">IF(G3849=1,IF(COUNTIFS(C$2:C3849,C3849,G$2:G3849,1)=1,COUNTIFS($C:$C,C3849,$G:$G,1)+ROW()/10000000,""),"")</f>
        <v/>
      </c>
      <c r="Q3849" s="0" t="str">
        <f aca="false">IF(K3849=1,IF(COUNTIFS(C$2:C3849,C3849,K$2:K3849,1)=1,1,0),"")</f>
        <v/>
      </c>
      <c r="R3849" s="0" t="str">
        <f aca="false">IF(M3849=1,IF(COUNTIFS(C$2:C3849,C3849,M$2:M3849,1)=1,1,0),"")</f>
        <v/>
      </c>
      <c r="S3849" s="0" t="str">
        <f aca="false">IF(L3849=1,IF(COUNTIFS(C$2:C3849,C3849,L$2:L3849,1)=1,1,0),"")</f>
        <v/>
      </c>
      <c r="T3849" s="38" t="str">
        <f aca="false">IF(N3849="","",N3849+ROW()/10000000)</f>
        <v/>
      </c>
      <c r="U3849" s="0" t="str">
        <f aca="false">IF(G3849=1,IF(B3849="",1,0),"")</f>
        <v/>
      </c>
    </row>
    <row r="3850" customFormat="false" ht="15" hidden="false" customHeight="false" outlineLevel="0" collapsed="false">
      <c r="A3850" s="35"/>
      <c r="B3850" s="35"/>
      <c r="G3850" s="0" t="str">
        <f aca="false">IF(A3850="","",IF(AND(A3850&gt;=Debut,A3850&lt;Fin),1,0))</f>
        <v/>
      </c>
      <c r="H3850" s="0" t="str">
        <f aca="false">IF(G3850=1,INT(ROUND((A3850-Debut)*86400,0)/600),"")</f>
        <v/>
      </c>
      <c r="I3850" s="0" t="str">
        <f aca="false">IF(G3850=1,INT(ROUND((A3850-Debut)*86400,0)/3600),"")</f>
        <v/>
      </c>
      <c r="J3850" s="0" t="str">
        <f aca="false">IF(OR(A3850="",B3850=""),"",ROUND((B3850-A3850)*86400,0))</f>
        <v/>
      </c>
      <c r="K3850" s="37" t="str">
        <f aca="false">IF(G3850=1,IF(COUNTIFS($C:$C,C3850,$G:$G,1,$A:$A,"&gt;="&amp;(A3850-FenetreInterm/86400),$A:$A,"&lt;="&amp;A3850)&gt;=NbInterm,1,0),"")</f>
        <v/>
      </c>
      <c r="L3850" s="37" t="str">
        <f aca="false">IF(G3850=1,IF(B3850="",0,IF(J3850&lt;SeuilFugitive,1,0)),"")</f>
        <v/>
      </c>
      <c r="M3850" s="37" t="str">
        <f aca="false">IF(G3850=1,IF(B3850="",IF((Fin-A3850)*24&gt;SeuilFigee,1,0),IF(J3850&gt;SeuilFigee*3600,1,0)),"")</f>
        <v/>
      </c>
      <c r="N3850" s="0" t="str">
        <f aca="false">IF(G3850=1,IF(COUNTIF(H$2:H3850,H3850)=1,COUNTIF($H:$H,H3850),""),"")</f>
        <v/>
      </c>
      <c r="O3850" s="0" t="str">
        <f aca="false">IF(G3850=1,IF(COUNTIF(I$2:I3850,I3850)=1,COUNTIF($I:$I,I3850),""),"")</f>
        <v/>
      </c>
      <c r="P3850" s="38" t="str">
        <f aca="false">IF(G3850=1,IF(COUNTIFS(C$2:C3850,C3850,G$2:G3850,1)=1,COUNTIFS($C:$C,C3850,$G:$G,1)+ROW()/10000000,""),"")</f>
        <v/>
      </c>
      <c r="Q3850" s="0" t="str">
        <f aca="false">IF(K3850=1,IF(COUNTIFS(C$2:C3850,C3850,K$2:K3850,1)=1,1,0),"")</f>
        <v/>
      </c>
      <c r="R3850" s="0" t="str">
        <f aca="false">IF(M3850=1,IF(COUNTIFS(C$2:C3850,C3850,M$2:M3850,1)=1,1,0),"")</f>
        <v/>
      </c>
      <c r="S3850" s="0" t="str">
        <f aca="false">IF(L3850=1,IF(COUNTIFS(C$2:C3850,C3850,L$2:L3850,1)=1,1,0),"")</f>
        <v/>
      </c>
      <c r="T3850" s="38" t="str">
        <f aca="false">IF(N3850="","",N3850+ROW()/10000000)</f>
        <v/>
      </c>
      <c r="U3850" s="0" t="str">
        <f aca="false">IF(G3850=1,IF(B3850="",1,0),"")</f>
        <v/>
      </c>
    </row>
    <row r="3851" customFormat="false" ht="15" hidden="false" customHeight="false" outlineLevel="0" collapsed="false">
      <c r="A3851" s="35"/>
      <c r="B3851" s="35"/>
      <c r="G3851" s="0" t="str">
        <f aca="false">IF(A3851="","",IF(AND(A3851&gt;=Debut,A3851&lt;Fin),1,0))</f>
        <v/>
      </c>
      <c r="H3851" s="0" t="str">
        <f aca="false">IF(G3851=1,INT(ROUND((A3851-Debut)*86400,0)/600),"")</f>
        <v/>
      </c>
      <c r="I3851" s="0" t="str">
        <f aca="false">IF(G3851=1,INT(ROUND((A3851-Debut)*86400,0)/3600),"")</f>
        <v/>
      </c>
      <c r="J3851" s="0" t="str">
        <f aca="false">IF(OR(A3851="",B3851=""),"",ROUND((B3851-A3851)*86400,0))</f>
        <v/>
      </c>
      <c r="K3851" s="37" t="str">
        <f aca="false">IF(G3851=1,IF(COUNTIFS($C:$C,C3851,$G:$G,1,$A:$A,"&gt;="&amp;(A3851-FenetreInterm/86400),$A:$A,"&lt;="&amp;A3851)&gt;=NbInterm,1,0),"")</f>
        <v/>
      </c>
      <c r="L3851" s="37" t="str">
        <f aca="false">IF(G3851=1,IF(B3851="",0,IF(J3851&lt;SeuilFugitive,1,0)),"")</f>
        <v/>
      </c>
      <c r="M3851" s="37" t="str">
        <f aca="false">IF(G3851=1,IF(B3851="",IF((Fin-A3851)*24&gt;SeuilFigee,1,0),IF(J3851&gt;SeuilFigee*3600,1,0)),"")</f>
        <v/>
      </c>
      <c r="N3851" s="0" t="str">
        <f aca="false">IF(G3851=1,IF(COUNTIF(H$2:H3851,H3851)=1,COUNTIF($H:$H,H3851),""),"")</f>
        <v/>
      </c>
      <c r="O3851" s="0" t="str">
        <f aca="false">IF(G3851=1,IF(COUNTIF(I$2:I3851,I3851)=1,COUNTIF($I:$I,I3851),""),"")</f>
        <v/>
      </c>
      <c r="P3851" s="38" t="str">
        <f aca="false">IF(G3851=1,IF(COUNTIFS(C$2:C3851,C3851,G$2:G3851,1)=1,COUNTIFS($C:$C,C3851,$G:$G,1)+ROW()/10000000,""),"")</f>
        <v/>
      </c>
      <c r="Q3851" s="0" t="str">
        <f aca="false">IF(K3851=1,IF(COUNTIFS(C$2:C3851,C3851,K$2:K3851,1)=1,1,0),"")</f>
        <v/>
      </c>
      <c r="R3851" s="0" t="str">
        <f aca="false">IF(M3851=1,IF(COUNTIFS(C$2:C3851,C3851,M$2:M3851,1)=1,1,0),"")</f>
        <v/>
      </c>
      <c r="S3851" s="0" t="str">
        <f aca="false">IF(L3851=1,IF(COUNTIFS(C$2:C3851,C3851,L$2:L3851,1)=1,1,0),"")</f>
        <v/>
      </c>
      <c r="T3851" s="38" t="str">
        <f aca="false">IF(N3851="","",N3851+ROW()/10000000)</f>
        <v/>
      </c>
      <c r="U3851" s="0" t="str">
        <f aca="false">IF(G3851=1,IF(B3851="",1,0),"")</f>
        <v/>
      </c>
    </row>
    <row r="3852" customFormat="false" ht="15" hidden="false" customHeight="false" outlineLevel="0" collapsed="false">
      <c r="A3852" s="35"/>
      <c r="B3852" s="35"/>
      <c r="G3852" s="0" t="str">
        <f aca="false">IF(A3852="","",IF(AND(A3852&gt;=Debut,A3852&lt;Fin),1,0))</f>
        <v/>
      </c>
      <c r="H3852" s="0" t="str">
        <f aca="false">IF(G3852=1,INT(ROUND((A3852-Debut)*86400,0)/600),"")</f>
        <v/>
      </c>
      <c r="I3852" s="0" t="str">
        <f aca="false">IF(G3852=1,INT(ROUND((A3852-Debut)*86400,0)/3600),"")</f>
        <v/>
      </c>
      <c r="J3852" s="0" t="str">
        <f aca="false">IF(OR(A3852="",B3852=""),"",ROUND((B3852-A3852)*86400,0))</f>
        <v/>
      </c>
      <c r="K3852" s="37" t="str">
        <f aca="false">IF(G3852=1,IF(COUNTIFS($C:$C,C3852,$G:$G,1,$A:$A,"&gt;="&amp;(A3852-FenetreInterm/86400),$A:$A,"&lt;="&amp;A3852)&gt;=NbInterm,1,0),"")</f>
        <v/>
      </c>
      <c r="L3852" s="37" t="str">
        <f aca="false">IF(G3852=1,IF(B3852="",0,IF(J3852&lt;SeuilFugitive,1,0)),"")</f>
        <v/>
      </c>
      <c r="M3852" s="37" t="str">
        <f aca="false">IF(G3852=1,IF(B3852="",IF((Fin-A3852)*24&gt;SeuilFigee,1,0),IF(J3852&gt;SeuilFigee*3600,1,0)),"")</f>
        <v/>
      </c>
      <c r="N3852" s="0" t="str">
        <f aca="false">IF(G3852=1,IF(COUNTIF(H$2:H3852,H3852)=1,COUNTIF($H:$H,H3852),""),"")</f>
        <v/>
      </c>
      <c r="O3852" s="0" t="str">
        <f aca="false">IF(G3852=1,IF(COUNTIF(I$2:I3852,I3852)=1,COUNTIF($I:$I,I3852),""),"")</f>
        <v/>
      </c>
      <c r="P3852" s="38" t="str">
        <f aca="false">IF(G3852=1,IF(COUNTIFS(C$2:C3852,C3852,G$2:G3852,1)=1,COUNTIFS($C:$C,C3852,$G:$G,1)+ROW()/10000000,""),"")</f>
        <v/>
      </c>
      <c r="Q3852" s="0" t="str">
        <f aca="false">IF(K3852=1,IF(COUNTIFS(C$2:C3852,C3852,K$2:K3852,1)=1,1,0),"")</f>
        <v/>
      </c>
      <c r="R3852" s="0" t="str">
        <f aca="false">IF(M3852=1,IF(COUNTIFS(C$2:C3852,C3852,M$2:M3852,1)=1,1,0),"")</f>
        <v/>
      </c>
      <c r="S3852" s="0" t="str">
        <f aca="false">IF(L3852=1,IF(COUNTIFS(C$2:C3852,C3852,L$2:L3852,1)=1,1,0),"")</f>
        <v/>
      </c>
      <c r="T3852" s="38" t="str">
        <f aca="false">IF(N3852="","",N3852+ROW()/10000000)</f>
        <v/>
      </c>
      <c r="U3852" s="0" t="str">
        <f aca="false">IF(G3852=1,IF(B3852="",1,0),"")</f>
        <v/>
      </c>
    </row>
    <row r="3853" customFormat="false" ht="15" hidden="false" customHeight="false" outlineLevel="0" collapsed="false">
      <c r="A3853" s="35"/>
      <c r="B3853" s="35"/>
      <c r="G3853" s="0" t="str">
        <f aca="false">IF(A3853="","",IF(AND(A3853&gt;=Debut,A3853&lt;Fin),1,0))</f>
        <v/>
      </c>
      <c r="H3853" s="0" t="str">
        <f aca="false">IF(G3853=1,INT(ROUND((A3853-Debut)*86400,0)/600),"")</f>
        <v/>
      </c>
      <c r="I3853" s="0" t="str">
        <f aca="false">IF(G3853=1,INT(ROUND((A3853-Debut)*86400,0)/3600),"")</f>
        <v/>
      </c>
      <c r="J3853" s="0" t="str">
        <f aca="false">IF(OR(A3853="",B3853=""),"",ROUND((B3853-A3853)*86400,0))</f>
        <v/>
      </c>
      <c r="K3853" s="37" t="str">
        <f aca="false">IF(G3853=1,IF(COUNTIFS($C:$C,C3853,$G:$G,1,$A:$A,"&gt;="&amp;(A3853-FenetreInterm/86400),$A:$A,"&lt;="&amp;A3853)&gt;=NbInterm,1,0),"")</f>
        <v/>
      </c>
      <c r="L3853" s="37" t="str">
        <f aca="false">IF(G3853=1,IF(B3853="",0,IF(J3853&lt;SeuilFugitive,1,0)),"")</f>
        <v/>
      </c>
      <c r="M3853" s="37" t="str">
        <f aca="false">IF(G3853=1,IF(B3853="",IF((Fin-A3853)*24&gt;SeuilFigee,1,0),IF(J3853&gt;SeuilFigee*3600,1,0)),"")</f>
        <v/>
      </c>
      <c r="N3853" s="0" t="str">
        <f aca="false">IF(G3853=1,IF(COUNTIF(H$2:H3853,H3853)=1,COUNTIF($H:$H,H3853),""),"")</f>
        <v/>
      </c>
      <c r="O3853" s="0" t="str">
        <f aca="false">IF(G3853=1,IF(COUNTIF(I$2:I3853,I3853)=1,COUNTIF($I:$I,I3853),""),"")</f>
        <v/>
      </c>
      <c r="P3853" s="38" t="str">
        <f aca="false">IF(G3853=1,IF(COUNTIFS(C$2:C3853,C3853,G$2:G3853,1)=1,COUNTIFS($C:$C,C3853,$G:$G,1)+ROW()/10000000,""),"")</f>
        <v/>
      </c>
      <c r="Q3853" s="0" t="str">
        <f aca="false">IF(K3853=1,IF(COUNTIFS(C$2:C3853,C3853,K$2:K3853,1)=1,1,0),"")</f>
        <v/>
      </c>
      <c r="R3853" s="0" t="str">
        <f aca="false">IF(M3853=1,IF(COUNTIFS(C$2:C3853,C3853,M$2:M3853,1)=1,1,0),"")</f>
        <v/>
      </c>
      <c r="S3853" s="0" t="str">
        <f aca="false">IF(L3853=1,IF(COUNTIFS(C$2:C3853,C3853,L$2:L3853,1)=1,1,0),"")</f>
        <v/>
      </c>
      <c r="T3853" s="38" t="str">
        <f aca="false">IF(N3853="","",N3853+ROW()/10000000)</f>
        <v/>
      </c>
      <c r="U3853" s="0" t="str">
        <f aca="false">IF(G3853=1,IF(B3853="",1,0),"")</f>
        <v/>
      </c>
    </row>
    <row r="3854" customFormat="false" ht="15" hidden="false" customHeight="false" outlineLevel="0" collapsed="false">
      <c r="A3854" s="35"/>
      <c r="B3854" s="35"/>
      <c r="G3854" s="0" t="str">
        <f aca="false">IF(A3854="","",IF(AND(A3854&gt;=Debut,A3854&lt;Fin),1,0))</f>
        <v/>
      </c>
      <c r="H3854" s="0" t="str">
        <f aca="false">IF(G3854=1,INT(ROUND((A3854-Debut)*86400,0)/600),"")</f>
        <v/>
      </c>
      <c r="I3854" s="0" t="str">
        <f aca="false">IF(G3854=1,INT(ROUND((A3854-Debut)*86400,0)/3600),"")</f>
        <v/>
      </c>
      <c r="J3854" s="0" t="str">
        <f aca="false">IF(OR(A3854="",B3854=""),"",ROUND((B3854-A3854)*86400,0))</f>
        <v/>
      </c>
      <c r="K3854" s="37" t="str">
        <f aca="false">IF(G3854=1,IF(COUNTIFS($C:$C,C3854,$G:$G,1,$A:$A,"&gt;="&amp;(A3854-FenetreInterm/86400),$A:$A,"&lt;="&amp;A3854)&gt;=NbInterm,1,0),"")</f>
        <v/>
      </c>
      <c r="L3854" s="37" t="str">
        <f aca="false">IF(G3854=1,IF(B3854="",0,IF(J3854&lt;SeuilFugitive,1,0)),"")</f>
        <v/>
      </c>
      <c r="M3854" s="37" t="str">
        <f aca="false">IF(G3854=1,IF(B3854="",IF((Fin-A3854)*24&gt;SeuilFigee,1,0),IF(J3854&gt;SeuilFigee*3600,1,0)),"")</f>
        <v/>
      </c>
      <c r="N3854" s="0" t="str">
        <f aca="false">IF(G3854=1,IF(COUNTIF(H$2:H3854,H3854)=1,COUNTIF($H:$H,H3854),""),"")</f>
        <v/>
      </c>
      <c r="O3854" s="0" t="str">
        <f aca="false">IF(G3854=1,IF(COUNTIF(I$2:I3854,I3854)=1,COUNTIF($I:$I,I3854),""),"")</f>
        <v/>
      </c>
      <c r="P3854" s="38" t="str">
        <f aca="false">IF(G3854=1,IF(COUNTIFS(C$2:C3854,C3854,G$2:G3854,1)=1,COUNTIFS($C:$C,C3854,$G:$G,1)+ROW()/10000000,""),"")</f>
        <v/>
      </c>
      <c r="Q3854" s="0" t="str">
        <f aca="false">IF(K3854=1,IF(COUNTIFS(C$2:C3854,C3854,K$2:K3854,1)=1,1,0),"")</f>
        <v/>
      </c>
      <c r="R3854" s="0" t="str">
        <f aca="false">IF(M3854=1,IF(COUNTIFS(C$2:C3854,C3854,M$2:M3854,1)=1,1,0),"")</f>
        <v/>
      </c>
      <c r="S3854" s="0" t="str">
        <f aca="false">IF(L3854=1,IF(COUNTIFS(C$2:C3854,C3854,L$2:L3854,1)=1,1,0),"")</f>
        <v/>
      </c>
      <c r="T3854" s="38" t="str">
        <f aca="false">IF(N3854="","",N3854+ROW()/10000000)</f>
        <v/>
      </c>
      <c r="U3854" s="0" t="str">
        <f aca="false">IF(G3854=1,IF(B3854="",1,0),"")</f>
        <v/>
      </c>
    </row>
    <row r="3855" customFormat="false" ht="15" hidden="false" customHeight="false" outlineLevel="0" collapsed="false">
      <c r="A3855" s="35"/>
      <c r="B3855" s="35"/>
      <c r="G3855" s="0" t="str">
        <f aca="false">IF(A3855="","",IF(AND(A3855&gt;=Debut,A3855&lt;Fin),1,0))</f>
        <v/>
      </c>
      <c r="H3855" s="0" t="str">
        <f aca="false">IF(G3855=1,INT(ROUND((A3855-Debut)*86400,0)/600),"")</f>
        <v/>
      </c>
      <c r="I3855" s="0" t="str">
        <f aca="false">IF(G3855=1,INT(ROUND((A3855-Debut)*86400,0)/3600),"")</f>
        <v/>
      </c>
      <c r="J3855" s="0" t="str">
        <f aca="false">IF(OR(A3855="",B3855=""),"",ROUND((B3855-A3855)*86400,0))</f>
        <v/>
      </c>
      <c r="K3855" s="37" t="str">
        <f aca="false">IF(G3855=1,IF(COUNTIFS($C:$C,C3855,$G:$G,1,$A:$A,"&gt;="&amp;(A3855-FenetreInterm/86400),$A:$A,"&lt;="&amp;A3855)&gt;=NbInterm,1,0),"")</f>
        <v/>
      </c>
      <c r="L3855" s="37" t="str">
        <f aca="false">IF(G3855=1,IF(B3855="",0,IF(J3855&lt;SeuilFugitive,1,0)),"")</f>
        <v/>
      </c>
      <c r="M3855" s="37" t="str">
        <f aca="false">IF(G3855=1,IF(B3855="",IF((Fin-A3855)*24&gt;SeuilFigee,1,0),IF(J3855&gt;SeuilFigee*3600,1,0)),"")</f>
        <v/>
      </c>
      <c r="N3855" s="0" t="str">
        <f aca="false">IF(G3855=1,IF(COUNTIF(H$2:H3855,H3855)=1,COUNTIF($H:$H,H3855),""),"")</f>
        <v/>
      </c>
      <c r="O3855" s="0" t="str">
        <f aca="false">IF(G3855=1,IF(COUNTIF(I$2:I3855,I3855)=1,COUNTIF($I:$I,I3855),""),"")</f>
        <v/>
      </c>
      <c r="P3855" s="38" t="str">
        <f aca="false">IF(G3855=1,IF(COUNTIFS(C$2:C3855,C3855,G$2:G3855,1)=1,COUNTIFS($C:$C,C3855,$G:$G,1)+ROW()/10000000,""),"")</f>
        <v/>
      </c>
      <c r="Q3855" s="0" t="str">
        <f aca="false">IF(K3855=1,IF(COUNTIFS(C$2:C3855,C3855,K$2:K3855,1)=1,1,0),"")</f>
        <v/>
      </c>
      <c r="R3855" s="0" t="str">
        <f aca="false">IF(M3855=1,IF(COUNTIFS(C$2:C3855,C3855,M$2:M3855,1)=1,1,0),"")</f>
        <v/>
      </c>
      <c r="S3855" s="0" t="str">
        <f aca="false">IF(L3855=1,IF(COUNTIFS(C$2:C3855,C3855,L$2:L3855,1)=1,1,0),"")</f>
        <v/>
      </c>
      <c r="T3855" s="38" t="str">
        <f aca="false">IF(N3855="","",N3855+ROW()/10000000)</f>
        <v/>
      </c>
      <c r="U3855" s="0" t="str">
        <f aca="false">IF(G3855=1,IF(B3855="",1,0),"")</f>
        <v/>
      </c>
    </row>
    <row r="3856" customFormat="false" ht="15" hidden="false" customHeight="false" outlineLevel="0" collapsed="false">
      <c r="A3856" s="35"/>
      <c r="B3856" s="35"/>
      <c r="G3856" s="0" t="str">
        <f aca="false">IF(A3856="","",IF(AND(A3856&gt;=Debut,A3856&lt;Fin),1,0))</f>
        <v/>
      </c>
      <c r="H3856" s="0" t="str">
        <f aca="false">IF(G3856=1,INT(ROUND((A3856-Debut)*86400,0)/600),"")</f>
        <v/>
      </c>
      <c r="I3856" s="0" t="str">
        <f aca="false">IF(G3856=1,INT(ROUND((A3856-Debut)*86400,0)/3600),"")</f>
        <v/>
      </c>
      <c r="J3856" s="0" t="str">
        <f aca="false">IF(OR(A3856="",B3856=""),"",ROUND((B3856-A3856)*86400,0))</f>
        <v/>
      </c>
      <c r="K3856" s="37" t="str">
        <f aca="false">IF(G3856=1,IF(COUNTIFS($C:$C,C3856,$G:$G,1,$A:$A,"&gt;="&amp;(A3856-FenetreInterm/86400),$A:$A,"&lt;="&amp;A3856)&gt;=NbInterm,1,0),"")</f>
        <v/>
      </c>
      <c r="L3856" s="37" t="str">
        <f aca="false">IF(G3856=1,IF(B3856="",0,IF(J3856&lt;SeuilFugitive,1,0)),"")</f>
        <v/>
      </c>
      <c r="M3856" s="37" t="str">
        <f aca="false">IF(G3856=1,IF(B3856="",IF((Fin-A3856)*24&gt;SeuilFigee,1,0),IF(J3856&gt;SeuilFigee*3600,1,0)),"")</f>
        <v/>
      </c>
      <c r="N3856" s="0" t="str">
        <f aca="false">IF(G3856=1,IF(COUNTIF(H$2:H3856,H3856)=1,COUNTIF($H:$H,H3856),""),"")</f>
        <v/>
      </c>
      <c r="O3856" s="0" t="str">
        <f aca="false">IF(G3856=1,IF(COUNTIF(I$2:I3856,I3856)=1,COUNTIF($I:$I,I3856),""),"")</f>
        <v/>
      </c>
      <c r="P3856" s="38" t="str">
        <f aca="false">IF(G3856=1,IF(COUNTIFS(C$2:C3856,C3856,G$2:G3856,1)=1,COUNTIFS($C:$C,C3856,$G:$G,1)+ROW()/10000000,""),"")</f>
        <v/>
      </c>
      <c r="Q3856" s="0" t="str">
        <f aca="false">IF(K3856=1,IF(COUNTIFS(C$2:C3856,C3856,K$2:K3856,1)=1,1,0),"")</f>
        <v/>
      </c>
      <c r="R3856" s="0" t="str">
        <f aca="false">IF(M3856=1,IF(COUNTIFS(C$2:C3856,C3856,M$2:M3856,1)=1,1,0),"")</f>
        <v/>
      </c>
      <c r="S3856" s="0" t="str">
        <f aca="false">IF(L3856=1,IF(COUNTIFS(C$2:C3856,C3856,L$2:L3856,1)=1,1,0),"")</f>
        <v/>
      </c>
      <c r="T3856" s="38" t="str">
        <f aca="false">IF(N3856="","",N3856+ROW()/10000000)</f>
        <v/>
      </c>
      <c r="U3856" s="0" t="str">
        <f aca="false">IF(G3856=1,IF(B3856="",1,0),"")</f>
        <v/>
      </c>
    </row>
    <row r="3857" customFormat="false" ht="15" hidden="false" customHeight="false" outlineLevel="0" collapsed="false">
      <c r="A3857" s="35"/>
      <c r="B3857" s="35"/>
      <c r="G3857" s="0" t="str">
        <f aca="false">IF(A3857="","",IF(AND(A3857&gt;=Debut,A3857&lt;Fin),1,0))</f>
        <v/>
      </c>
      <c r="H3857" s="0" t="str">
        <f aca="false">IF(G3857=1,INT(ROUND((A3857-Debut)*86400,0)/600),"")</f>
        <v/>
      </c>
      <c r="I3857" s="0" t="str">
        <f aca="false">IF(G3857=1,INT(ROUND((A3857-Debut)*86400,0)/3600),"")</f>
        <v/>
      </c>
      <c r="J3857" s="0" t="str">
        <f aca="false">IF(OR(A3857="",B3857=""),"",ROUND((B3857-A3857)*86400,0))</f>
        <v/>
      </c>
      <c r="K3857" s="37" t="str">
        <f aca="false">IF(G3857=1,IF(COUNTIFS($C:$C,C3857,$G:$G,1,$A:$A,"&gt;="&amp;(A3857-FenetreInterm/86400),$A:$A,"&lt;="&amp;A3857)&gt;=NbInterm,1,0),"")</f>
        <v/>
      </c>
      <c r="L3857" s="37" t="str">
        <f aca="false">IF(G3857=1,IF(B3857="",0,IF(J3857&lt;SeuilFugitive,1,0)),"")</f>
        <v/>
      </c>
      <c r="M3857" s="37" t="str">
        <f aca="false">IF(G3857=1,IF(B3857="",IF((Fin-A3857)*24&gt;SeuilFigee,1,0),IF(J3857&gt;SeuilFigee*3600,1,0)),"")</f>
        <v/>
      </c>
      <c r="N3857" s="0" t="str">
        <f aca="false">IF(G3857=1,IF(COUNTIF(H$2:H3857,H3857)=1,COUNTIF($H:$H,H3857),""),"")</f>
        <v/>
      </c>
      <c r="O3857" s="0" t="str">
        <f aca="false">IF(G3857=1,IF(COUNTIF(I$2:I3857,I3857)=1,COUNTIF($I:$I,I3857),""),"")</f>
        <v/>
      </c>
      <c r="P3857" s="38" t="str">
        <f aca="false">IF(G3857=1,IF(COUNTIFS(C$2:C3857,C3857,G$2:G3857,1)=1,COUNTIFS($C:$C,C3857,$G:$G,1)+ROW()/10000000,""),"")</f>
        <v/>
      </c>
      <c r="Q3857" s="0" t="str">
        <f aca="false">IF(K3857=1,IF(COUNTIFS(C$2:C3857,C3857,K$2:K3857,1)=1,1,0),"")</f>
        <v/>
      </c>
      <c r="R3857" s="0" t="str">
        <f aca="false">IF(M3857=1,IF(COUNTIFS(C$2:C3857,C3857,M$2:M3857,1)=1,1,0),"")</f>
        <v/>
      </c>
      <c r="S3857" s="0" t="str">
        <f aca="false">IF(L3857=1,IF(COUNTIFS(C$2:C3857,C3857,L$2:L3857,1)=1,1,0),"")</f>
        <v/>
      </c>
      <c r="T3857" s="38" t="str">
        <f aca="false">IF(N3857="","",N3857+ROW()/10000000)</f>
        <v/>
      </c>
      <c r="U3857" s="0" t="str">
        <f aca="false">IF(G3857=1,IF(B3857="",1,0),"")</f>
        <v/>
      </c>
    </row>
    <row r="3858" customFormat="false" ht="15" hidden="false" customHeight="false" outlineLevel="0" collapsed="false">
      <c r="A3858" s="35"/>
      <c r="B3858" s="35"/>
      <c r="G3858" s="0" t="str">
        <f aca="false">IF(A3858="","",IF(AND(A3858&gt;=Debut,A3858&lt;Fin),1,0))</f>
        <v/>
      </c>
      <c r="H3858" s="0" t="str">
        <f aca="false">IF(G3858=1,INT(ROUND((A3858-Debut)*86400,0)/600),"")</f>
        <v/>
      </c>
      <c r="I3858" s="0" t="str">
        <f aca="false">IF(G3858=1,INT(ROUND((A3858-Debut)*86400,0)/3600),"")</f>
        <v/>
      </c>
      <c r="J3858" s="0" t="str">
        <f aca="false">IF(OR(A3858="",B3858=""),"",ROUND((B3858-A3858)*86400,0))</f>
        <v/>
      </c>
      <c r="K3858" s="37" t="str">
        <f aca="false">IF(G3858=1,IF(COUNTIFS($C:$C,C3858,$G:$G,1,$A:$A,"&gt;="&amp;(A3858-FenetreInterm/86400),$A:$A,"&lt;="&amp;A3858)&gt;=NbInterm,1,0),"")</f>
        <v/>
      </c>
      <c r="L3858" s="37" t="str">
        <f aca="false">IF(G3858=1,IF(B3858="",0,IF(J3858&lt;SeuilFugitive,1,0)),"")</f>
        <v/>
      </c>
      <c r="M3858" s="37" t="str">
        <f aca="false">IF(G3858=1,IF(B3858="",IF((Fin-A3858)*24&gt;SeuilFigee,1,0),IF(J3858&gt;SeuilFigee*3600,1,0)),"")</f>
        <v/>
      </c>
      <c r="N3858" s="0" t="str">
        <f aca="false">IF(G3858=1,IF(COUNTIF(H$2:H3858,H3858)=1,COUNTIF($H:$H,H3858),""),"")</f>
        <v/>
      </c>
      <c r="O3858" s="0" t="str">
        <f aca="false">IF(G3858=1,IF(COUNTIF(I$2:I3858,I3858)=1,COUNTIF($I:$I,I3858),""),"")</f>
        <v/>
      </c>
      <c r="P3858" s="38" t="str">
        <f aca="false">IF(G3858=1,IF(COUNTIFS(C$2:C3858,C3858,G$2:G3858,1)=1,COUNTIFS($C:$C,C3858,$G:$G,1)+ROW()/10000000,""),"")</f>
        <v/>
      </c>
      <c r="Q3858" s="0" t="str">
        <f aca="false">IF(K3858=1,IF(COUNTIFS(C$2:C3858,C3858,K$2:K3858,1)=1,1,0),"")</f>
        <v/>
      </c>
      <c r="R3858" s="0" t="str">
        <f aca="false">IF(M3858=1,IF(COUNTIFS(C$2:C3858,C3858,M$2:M3858,1)=1,1,0),"")</f>
        <v/>
      </c>
      <c r="S3858" s="0" t="str">
        <f aca="false">IF(L3858=1,IF(COUNTIFS(C$2:C3858,C3858,L$2:L3858,1)=1,1,0),"")</f>
        <v/>
      </c>
      <c r="T3858" s="38" t="str">
        <f aca="false">IF(N3858="","",N3858+ROW()/10000000)</f>
        <v/>
      </c>
      <c r="U3858" s="0" t="str">
        <f aca="false">IF(G3858=1,IF(B3858="",1,0),"")</f>
        <v/>
      </c>
    </row>
    <row r="3859" customFormat="false" ht="15" hidden="false" customHeight="false" outlineLevel="0" collapsed="false">
      <c r="A3859" s="35"/>
      <c r="B3859" s="35"/>
      <c r="G3859" s="0" t="str">
        <f aca="false">IF(A3859="","",IF(AND(A3859&gt;=Debut,A3859&lt;Fin),1,0))</f>
        <v/>
      </c>
      <c r="H3859" s="0" t="str">
        <f aca="false">IF(G3859=1,INT(ROUND((A3859-Debut)*86400,0)/600),"")</f>
        <v/>
      </c>
      <c r="I3859" s="0" t="str">
        <f aca="false">IF(G3859=1,INT(ROUND((A3859-Debut)*86400,0)/3600),"")</f>
        <v/>
      </c>
      <c r="J3859" s="0" t="str">
        <f aca="false">IF(OR(A3859="",B3859=""),"",ROUND((B3859-A3859)*86400,0))</f>
        <v/>
      </c>
      <c r="K3859" s="37" t="str">
        <f aca="false">IF(G3859=1,IF(COUNTIFS($C:$C,C3859,$G:$G,1,$A:$A,"&gt;="&amp;(A3859-FenetreInterm/86400),$A:$A,"&lt;="&amp;A3859)&gt;=NbInterm,1,0),"")</f>
        <v/>
      </c>
      <c r="L3859" s="37" t="str">
        <f aca="false">IF(G3859=1,IF(B3859="",0,IF(J3859&lt;SeuilFugitive,1,0)),"")</f>
        <v/>
      </c>
      <c r="M3859" s="37" t="str">
        <f aca="false">IF(G3859=1,IF(B3859="",IF((Fin-A3859)*24&gt;SeuilFigee,1,0),IF(J3859&gt;SeuilFigee*3600,1,0)),"")</f>
        <v/>
      </c>
      <c r="N3859" s="0" t="str">
        <f aca="false">IF(G3859=1,IF(COUNTIF(H$2:H3859,H3859)=1,COUNTIF($H:$H,H3859),""),"")</f>
        <v/>
      </c>
      <c r="O3859" s="0" t="str">
        <f aca="false">IF(G3859=1,IF(COUNTIF(I$2:I3859,I3859)=1,COUNTIF($I:$I,I3859),""),"")</f>
        <v/>
      </c>
      <c r="P3859" s="38" t="str">
        <f aca="false">IF(G3859=1,IF(COUNTIFS(C$2:C3859,C3859,G$2:G3859,1)=1,COUNTIFS($C:$C,C3859,$G:$G,1)+ROW()/10000000,""),"")</f>
        <v/>
      </c>
      <c r="Q3859" s="0" t="str">
        <f aca="false">IF(K3859=1,IF(COUNTIFS(C$2:C3859,C3859,K$2:K3859,1)=1,1,0),"")</f>
        <v/>
      </c>
      <c r="R3859" s="0" t="str">
        <f aca="false">IF(M3859=1,IF(COUNTIFS(C$2:C3859,C3859,M$2:M3859,1)=1,1,0),"")</f>
        <v/>
      </c>
      <c r="S3859" s="0" t="str">
        <f aca="false">IF(L3859=1,IF(COUNTIFS(C$2:C3859,C3859,L$2:L3859,1)=1,1,0),"")</f>
        <v/>
      </c>
      <c r="T3859" s="38" t="str">
        <f aca="false">IF(N3859="","",N3859+ROW()/10000000)</f>
        <v/>
      </c>
      <c r="U3859" s="0" t="str">
        <f aca="false">IF(G3859=1,IF(B3859="",1,0),"")</f>
        <v/>
      </c>
    </row>
    <row r="3860" customFormat="false" ht="15" hidden="false" customHeight="false" outlineLevel="0" collapsed="false">
      <c r="A3860" s="35"/>
      <c r="B3860" s="35"/>
      <c r="G3860" s="0" t="str">
        <f aca="false">IF(A3860="","",IF(AND(A3860&gt;=Debut,A3860&lt;Fin),1,0))</f>
        <v/>
      </c>
      <c r="H3860" s="0" t="str">
        <f aca="false">IF(G3860=1,INT(ROUND((A3860-Debut)*86400,0)/600),"")</f>
        <v/>
      </c>
      <c r="I3860" s="0" t="str">
        <f aca="false">IF(G3860=1,INT(ROUND((A3860-Debut)*86400,0)/3600),"")</f>
        <v/>
      </c>
      <c r="J3860" s="0" t="str">
        <f aca="false">IF(OR(A3860="",B3860=""),"",ROUND((B3860-A3860)*86400,0))</f>
        <v/>
      </c>
      <c r="K3860" s="37" t="str">
        <f aca="false">IF(G3860=1,IF(COUNTIFS($C:$C,C3860,$G:$G,1,$A:$A,"&gt;="&amp;(A3860-FenetreInterm/86400),$A:$A,"&lt;="&amp;A3860)&gt;=NbInterm,1,0),"")</f>
        <v/>
      </c>
      <c r="L3860" s="37" t="str">
        <f aca="false">IF(G3860=1,IF(B3860="",0,IF(J3860&lt;SeuilFugitive,1,0)),"")</f>
        <v/>
      </c>
      <c r="M3860" s="37" t="str">
        <f aca="false">IF(G3860=1,IF(B3860="",IF((Fin-A3860)*24&gt;SeuilFigee,1,0),IF(J3860&gt;SeuilFigee*3600,1,0)),"")</f>
        <v/>
      </c>
      <c r="N3860" s="0" t="str">
        <f aca="false">IF(G3860=1,IF(COUNTIF(H$2:H3860,H3860)=1,COUNTIF($H:$H,H3860),""),"")</f>
        <v/>
      </c>
      <c r="O3860" s="0" t="str">
        <f aca="false">IF(G3860=1,IF(COUNTIF(I$2:I3860,I3860)=1,COUNTIF($I:$I,I3860),""),"")</f>
        <v/>
      </c>
      <c r="P3860" s="38" t="str">
        <f aca="false">IF(G3860=1,IF(COUNTIFS(C$2:C3860,C3860,G$2:G3860,1)=1,COUNTIFS($C:$C,C3860,$G:$G,1)+ROW()/10000000,""),"")</f>
        <v/>
      </c>
      <c r="Q3860" s="0" t="str">
        <f aca="false">IF(K3860=1,IF(COUNTIFS(C$2:C3860,C3860,K$2:K3860,1)=1,1,0),"")</f>
        <v/>
      </c>
      <c r="R3860" s="0" t="str">
        <f aca="false">IF(M3860=1,IF(COUNTIFS(C$2:C3860,C3860,M$2:M3860,1)=1,1,0),"")</f>
        <v/>
      </c>
      <c r="S3860" s="0" t="str">
        <f aca="false">IF(L3860=1,IF(COUNTIFS(C$2:C3860,C3860,L$2:L3860,1)=1,1,0),"")</f>
        <v/>
      </c>
      <c r="T3860" s="38" t="str">
        <f aca="false">IF(N3860="","",N3860+ROW()/10000000)</f>
        <v/>
      </c>
      <c r="U3860" s="0" t="str">
        <f aca="false">IF(G3860=1,IF(B3860="",1,0),"")</f>
        <v/>
      </c>
    </row>
    <row r="3861" customFormat="false" ht="15" hidden="false" customHeight="false" outlineLevel="0" collapsed="false">
      <c r="A3861" s="35"/>
      <c r="B3861" s="35"/>
      <c r="G3861" s="0" t="str">
        <f aca="false">IF(A3861="","",IF(AND(A3861&gt;=Debut,A3861&lt;Fin),1,0))</f>
        <v/>
      </c>
      <c r="H3861" s="0" t="str">
        <f aca="false">IF(G3861=1,INT(ROUND((A3861-Debut)*86400,0)/600),"")</f>
        <v/>
      </c>
      <c r="I3861" s="0" t="str">
        <f aca="false">IF(G3861=1,INT(ROUND((A3861-Debut)*86400,0)/3600),"")</f>
        <v/>
      </c>
      <c r="J3861" s="0" t="str">
        <f aca="false">IF(OR(A3861="",B3861=""),"",ROUND((B3861-A3861)*86400,0))</f>
        <v/>
      </c>
      <c r="K3861" s="37" t="str">
        <f aca="false">IF(G3861=1,IF(COUNTIFS($C:$C,C3861,$G:$G,1,$A:$A,"&gt;="&amp;(A3861-FenetreInterm/86400),$A:$A,"&lt;="&amp;A3861)&gt;=NbInterm,1,0),"")</f>
        <v/>
      </c>
      <c r="L3861" s="37" t="str">
        <f aca="false">IF(G3861=1,IF(B3861="",0,IF(J3861&lt;SeuilFugitive,1,0)),"")</f>
        <v/>
      </c>
      <c r="M3861" s="37" t="str">
        <f aca="false">IF(G3861=1,IF(B3861="",IF((Fin-A3861)*24&gt;SeuilFigee,1,0),IF(J3861&gt;SeuilFigee*3600,1,0)),"")</f>
        <v/>
      </c>
      <c r="N3861" s="0" t="str">
        <f aca="false">IF(G3861=1,IF(COUNTIF(H$2:H3861,H3861)=1,COUNTIF($H:$H,H3861),""),"")</f>
        <v/>
      </c>
      <c r="O3861" s="0" t="str">
        <f aca="false">IF(G3861=1,IF(COUNTIF(I$2:I3861,I3861)=1,COUNTIF($I:$I,I3861),""),"")</f>
        <v/>
      </c>
      <c r="P3861" s="38" t="str">
        <f aca="false">IF(G3861=1,IF(COUNTIFS(C$2:C3861,C3861,G$2:G3861,1)=1,COUNTIFS($C:$C,C3861,$G:$G,1)+ROW()/10000000,""),"")</f>
        <v/>
      </c>
      <c r="Q3861" s="0" t="str">
        <f aca="false">IF(K3861=1,IF(COUNTIFS(C$2:C3861,C3861,K$2:K3861,1)=1,1,0),"")</f>
        <v/>
      </c>
      <c r="R3861" s="0" t="str">
        <f aca="false">IF(M3861=1,IF(COUNTIFS(C$2:C3861,C3861,M$2:M3861,1)=1,1,0),"")</f>
        <v/>
      </c>
      <c r="S3861" s="0" t="str">
        <f aca="false">IF(L3861=1,IF(COUNTIFS(C$2:C3861,C3861,L$2:L3861,1)=1,1,0),"")</f>
        <v/>
      </c>
      <c r="T3861" s="38" t="str">
        <f aca="false">IF(N3861="","",N3861+ROW()/10000000)</f>
        <v/>
      </c>
      <c r="U3861" s="0" t="str">
        <f aca="false">IF(G3861=1,IF(B3861="",1,0),"")</f>
        <v/>
      </c>
    </row>
    <row r="3862" customFormat="false" ht="15" hidden="false" customHeight="false" outlineLevel="0" collapsed="false">
      <c r="A3862" s="35"/>
      <c r="B3862" s="35"/>
      <c r="G3862" s="0" t="str">
        <f aca="false">IF(A3862="","",IF(AND(A3862&gt;=Debut,A3862&lt;Fin),1,0))</f>
        <v/>
      </c>
      <c r="H3862" s="0" t="str">
        <f aca="false">IF(G3862=1,INT(ROUND((A3862-Debut)*86400,0)/600),"")</f>
        <v/>
      </c>
      <c r="I3862" s="0" t="str">
        <f aca="false">IF(G3862=1,INT(ROUND((A3862-Debut)*86400,0)/3600),"")</f>
        <v/>
      </c>
      <c r="J3862" s="0" t="str">
        <f aca="false">IF(OR(A3862="",B3862=""),"",ROUND((B3862-A3862)*86400,0))</f>
        <v/>
      </c>
      <c r="K3862" s="37" t="str">
        <f aca="false">IF(G3862=1,IF(COUNTIFS($C:$C,C3862,$G:$G,1,$A:$A,"&gt;="&amp;(A3862-FenetreInterm/86400),$A:$A,"&lt;="&amp;A3862)&gt;=NbInterm,1,0),"")</f>
        <v/>
      </c>
      <c r="L3862" s="37" t="str">
        <f aca="false">IF(G3862=1,IF(B3862="",0,IF(J3862&lt;SeuilFugitive,1,0)),"")</f>
        <v/>
      </c>
      <c r="M3862" s="37" t="str">
        <f aca="false">IF(G3862=1,IF(B3862="",IF((Fin-A3862)*24&gt;SeuilFigee,1,0),IF(J3862&gt;SeuilFigee*3600,1,0)),"")</f>
        <v/>
      </c>
      <c r="N3862" s="0" t="str">
        <f aca="false">IF(G3862=1,IF(COUNTIF(H$2:H3862,H3862)=1,COUNTIF($H:$H,H3862),""),"")</f>
        <v/>
      </c>
      <c r="O3862" s="0" t="str">
        <f aca="false">IF(G3862=1,IF(COUNTIF(I$2:I3862,I3862)=1,COUNTIF($I:$I,I3862),""),"")</f>
        <v/>
      </c>
      <c r="P3862" s="38" t="str">
        <f aca="false">IF(G3862=1,IF(COUNTIFS(C$2:C3862,C3862,G$2:G3862,1)=1,COUNTIFS($C:$C,C3862,$G:$G,1)+ROW()/10000000,""),"")</f>
        <v/>
      </c>
      <c r="Q3862" s="0" t="str">
        <f aca="false">IF(K3862=1,IF(COUNTIFS(C$2:C3862,C3862,K$2:K3862,1)=1,1,0),"")</f>
        <v/>
      </c>
      <c r="R3862" s="0" t="str">
        <f aca="false">IF(M3862=1,IF(COUNTIFS(C$2:C3862,C3862,M$2:M3862,1)=1,1,0),"")</f>
        <v/>
      </c>
      <c r="S3862" s="0" t="str">
        <f aca="false">IF(L3862=1,IF(COUNTIFS(C$2:C3862,C3862,L$2:L3862,1)=1,1,0),"")</f>
        <v/>
      </c>
      <c r="T3862" s="38" t="str">
        <f aca="false">IF(N3862="","",N3862+ROW()/10000000)</f>
        <v/>
      </c>
      <c r="U3862" s="0" t="str">
        <f aca="false">IF(G3862=1,IF(B3862="",1,0),"")</f>
        <v/>
      </c>
    </row>
    <row r="3863" customFormat="false" ht="15" hidden="false" customHeight="false" outlineLevel="0" collapsed="false">
      <c r="A3863" s="35"/>
      <c r="B3863" s="35"/>
      <c r="G3863" s="0" t="str">
        <f aca="false">IF(A3863="","",IF(AND(A3863&gt;=Debut,A3863&lt;Fin),1,0))</f>
        <v/>
      </c>
      <c r="H3863" s="0" t="str">
        <f aca="false">IF(G3863=1,INT(ROUND((A3863-Debut)*86400,0)/600),"")</f>
        <v/>
      </c>
      <c r="I3863" s="0" t="str">
        <f aca="false">IF(G3863=1,INT(ROUND((A3863-Debut)*86400,0)/3600),"")</f>
        <v/>
      </c>
      <c r="J3863" s="0" t="str">
        <f aca="false">IF(OR(A3863="",B3863=""),"",ROUND((B3863-A3863)*86400,0))</f>
        <v/>
      </c>
      <c r="K3863" s="37" t="str">
        <f aca="false">IF(G3863=1,IF(COUNTIFS($C:$C,C3863,$G:$G,1,$A:$A,"&gt;="&amp;(A3863-FenetreInterm/86400),$A:$A,"&lt;="&amp;A3863)&gt;=NbInterm,1,0),"")</f>
        <v/>
      </c>
      <c r="L3863" s="37" t="str">
        <f aca="false">IF(G3863=1,IF(B3863="",0,IF(J3863&lt;SeuilFugitive,1,0)),"")</f>
        <v/>
      </c>
      <c r="M3863" s="37" t="str">
        <f aca="false">IF(G3863=1,IF(B3863="",IF((Fin-A3863)*24&gt;SeuilFigee,1,0),IF(J3863&gt;SeuilFigee*3600,1,0)),"")</f>
        <v/>
      </c>
      <c r="N3863" s="0" t="str">
        <f aca="false">IF(G3863=1,IF(COUNTIF(H$2:H3863,H3863)=1,COUNTIF($H:$H,H3863),""),"")</f>
        <v/>
      </c>
      <c r="O3863" s="0" t="str">
        <f aca="false">IF(G3863=1,IF(COUNTIF(I$2:I3863,I3863)=1,COUNTIF($I:$I,I3863),""),"")</f>
        <v/>
      </c>
      <c r="P3863" s="38" t="str">
        <f aca="false">IF(G3863=1,IF(COUNTIFS(C$2:C3863,C3863,G$2:G3863,1)=1,COUNTIFS($C:$C,C3863,$G:$G,1)+ROW()/10000000,""),"")</f>
        <v/>
      </c>
      <c r="Q3863" s="0" t="str">
        <f aca="false">IF(K3863=1,IF(COUNTIFS(C$2:C3863,C3863,K$2:K3863,1)=1,1,0),"")</f>
        <v/>
      </c>
      <c r="R3863" s="0" t="str">
        <f aca="false">IF(M3863=1,IF(COUNTIFS(C$2:C3863,C3863,M$2:M3863,1)=1,1,0),"")</f>
        <v/>
      </c>
      <c r="S3863" s="0" t="str">
        <f aca="false">IF(L3863=1,IF(COUNTIFS(C$2:C3863,C3863,L$2:L3863,1)=1,1,0),"")</f>
        <v/>
      </c>
      <c r="T3863" s="38" t="str">
        <f aca="false">IF(N3863="","",N3863+ROW()/10000000)</f>
        <v/>
      </c>
      <c r="U3863" s="0" t="str">
        <f aca="false">IF(G3863=1,IF(B3863="",1,0),"")</f>
        <v/>
      </c>
    </row>
    <row r="3864" customFormat="false" ht="15" hidden="false" customHeight="false" outlineLevel="0" collapsed="false">
      <c r="A3864" s="35"/>
      <c r="B3864" s="35"/>
      <c r="G3864" s="0" t="str">
        <f aca="false">IF(A3864="","",IF(AND(A3864&gt;=Debut,A3864&lt;Fin),1,0))</f>
        <v/>
      </c>
      <c r="H3864" s="0" t="str">
        <f aca="false">IF(G3864=1,INT(ROUND((A3864-Debut)*86400,0)/600),"")</f>
        <v/>
      </c>
      <c r="I3864" s="0" t="str">
        <f aca="false">IF(G3864=1,INT(ROUND((A3864-Debut)*86400,0)/3600),"")</f>
        <v/>
      </c>
      <c r="J3864" s="0" t="str">
        <f aca="false">IF(OR(A3864="",B3864=""),"",ROUND((B3864-A3864)*86400,0))</f>
        <v/>
      </c>
      <c r="K3864" s="37" t="str">
        <f aca="false">IF(G3864=1,IF(COUNTIFS($C:$C,C3864,$G:$G,1,$A:$A,"&gt;="&amp;(A3864-FenetreInterm/86400),$A:$A,"&lt;="&amp;A3864)&gt;=NbInterm,1,0),"")</f>
        <v/>
      </c>
      <c r="L3864" s="37" t="str">
        <f aca="false">IF(G3864=1,IF(B3864="",0,IF(J3864&lt;SeuilFugitive,1,0)),"")</f>
        <v/>
      </c>
      <c r="M3864" s="37" t="str">
        <f aca="false">IF(G3864=1,IF(B3864="",IF((Fin-A3864)*24&gt;SeuilFigee,1,0),IF(J3864&gt;SeuilFigee*3600,1,0)),"")</f>
        <v/>
      </c>
      <c r="N3864" s="0" t="str">
        <f aca="false">IF(G3864=1,IF(COUNTIF(H$2:H3864,H3864)=1,COUNTIF($H:$H,H3864),""),"")</f>
        <v/>
      </c>
      <c r="O3864" s="0" t="str">
        <f aca="false">IF(G3864=1,IF(COUNTIF(I$2:I3864,I3864)=1,COUNTIF($I:$I,I3864),""),"")</f>
        <v/>
      </c>
      <c r="P3864" s="38" t="str">
        <f aca="false">IF(G3864=1,IF(COUNTIFS(C$2:C3864,C3864,G$2:G3864,1)=1,COUNTIFS($C:$C,C3864,$G:$G,1)+ROW()/10000000,""),"")</f>
        <v/>
      </c>
      <c r="Q3864" s="0" t="str">
        <f aca="false">IF(K3864=1,IF(COUNTIFS(C$2:C3864,C3864,K$2:K3864,1)=1,1,0),"")</f>
        <v/>
      </c>
      <c r="R3864" s="0" t="str">
        <f aca="false">IF(M3864=1,IF(COUNTIFS(C$2:C3864,C3864,M$2:M3864,1)=1,1,0),"")</f>
        <v/>
      </c>
      <c r="S3864" s="0" t="str">
        <f aca="false">IF(L3864=1,IF(COUNTIFS(C$2:C3864,C3864,L$2:L3864,1)=1,1,0),"")</f>
        <v/>
      </c>
      <c r="T3864" s="38" t="str">
        <f aca="false">IF(N3864="","",N3864+ROW()/10000000)</f>
        <v/>
      </c>
      <c r="U3864" s="0" t="str">
        <f aca="false">IF(G3864=1,IF(B3864="",1,0),"")</f>
        <v/>
      </c>
    </row>
    <row r="3865" customFormat="false" ht="15" hidden="false" customHeight="false" outlineLevel="0" collapsed="false">
      <c r="A3865" s="35"/>
      <c r="B3865" s="35"/>
      <c r="G3865" s="0" t="str">
        <f aca="false">IF(A3865="","",IF(AND(A3865&gt;=Debut,A3865&lt;Fin),1,0))</f>
        <v/>
      </c>
      <c r="H3865" s="0" t="str">
        <f aca="false">IF(G3865=1,INT(ROUND((A3865-Debut)*86400,0)/600),"")</f>
        <v/>
      </c>
      <c r="I3865" s="0" t="str">
        <f aca="false">IF(G3865=1,INT(ROUND((A3865-Debut)*86400,0)/3600),"")</f>
        <v/>
      </c>
      <c r="J3865" s="0" t="str">
        <f aca="false">IF(OR(A3865="",B3865=""),"",ROUND((B3865-A3865)*86400,0))</f>
        <v/>
      </c>
      <c r="K3865" s="37" t="str">
        <f aca="false">IF(G3865=1,IF(COUNTIFS($C:$C,C3865,$G:$G,1,$A:$A,"&gt;="&amp;(A3865-FenetreInterm/86400),$A:$A,"&lt;="&amp;A3865)&gt;=NbInterm,1,0),"")</f>
        <v/>
      </c>
      <c r="L3865" s="37" t="str">
        <f aca="false">IF(G3865=1,IF(B3865="",0,IF(J3865&lt;SeuilFugitive,1,0)),"")</f>
        <v/>
      </c>
      <c r="M3865" s="37" t="str">
        <f aca="false">IF(G3865=1,IF(B3865="",IF((Fin-A3865)*24&gt;SeuilFigee,1,0),IF(J3865&gt;SeuilFigee*3600,1,0)),"")</f>
        <v/>
      </c>
      <c r="N3865" s="0" t="str">
        <f aca="false">IF(G3865=1,IF(COUNTIF(H$2:H3865,H3865)=1,COUNTIF($H:$H,H3865),""),"")</f>
        <v/>
      </c>
      <c r="O3865" s="0" t="str">
        <f aca="false">IF(G3865=1,IF(COUNTIF(I$2:I3865,I3865)=1,COUNTIF($I:$I,I3865),""),"")</f>
        <v/>
      </c>
      <c r="P3865" s="38" t="str">
        <f aca="false">IF(G3865=1,IF(COUNTIFS(C$2:C3865,C3865,G$2:G3865,1)=1,COUNTIFS($C:$C,C3865,$G:$G,1)+ROW()/10000000,""),"")</f>
        <v/>
      </c>
      <c r="Q3865" s="0" t="str">
        <f aca="false">IF(K3865=1,IF(COUNTIFS(C$2:C3865,C3865,K$2:K3865,1)=1,1,0),"")</f>
        <v/>
      </c>
      <c r="R3865" s="0" t="str">
        <f aca="false">IF(M3865=1,IF(COUNTIFS(C$2:C3865,C3865,M$2:M3865,1)=1,1,0),"")</f>
        <v/>
      </c>
      <c r="S3865" s="0" t="str">
        <f aca="false">IF(L3865=1,IF(COUNTIFS(C$2:C3865,C3865,L$2:L3865,1)=1,1,0),"")</f>
        <v/>
      </c>
      <c r="T3865" s="38" t="str">
        <f aca="false">IF(N3865="","",N3865+ROW()/10000000)</f>
        <v/>
      </c>
      <c r="U3865" s="0" t="str">
        <f aca="false">IF(G3865=1,IF(B3865="",1,0),"")</f>
        <v/>
      </c>
    </row>
    <row r="3866" customFormat="false" ht="15" hidden="false" customHeight="false" outlineLevel="0" collapsed="false">
      <c r="A3866" s="35"/>
      <c r="B3866" s="35"/>
      <c r="G3866" s="0" t="str">
        <f aca="false">IF(A3866="","",IF(AND(A3866&gt;=Debut,A3866&lt;Fin),1,0))</f>
        <v/>
      </c>
      <c r="H3866" s="0" t="str">
        <f aca="false">IF(G3866=1,INT(ROUND((A3866-Debut)*86400,0)/600),"")</f>
        <v/>
      </c>
      <c r="I3866" s="0" t="str">
        <f aca="false">IF(G3866=1,INT(ROUND((A3866-Debut)*86400,0)/3600),"")</f>
        <v/>
      </c>
      <c r="J3866" s="0" t="str">
        <f aca="false">IF(OR(A3866="",B3866=""),"",ROUND((B3866-A3866)*86400,0))</f>
        <v/>
      </c>
      <c r="K3866" s="37" t="str">
        <f aca="false">IF(G3866=1,IF(COUNTIFS($C:$C,C3866,$G:$G,1,$A:$A,"&gt;="&amp;(A3866-FenetreInterm/86400),$A:$A,"&lt;="&amp;A3866)&gt;=NbInterm,1,0),"")</f>
        <v/>
      </c>
      <c r="L3866" s="37" t="str">
        <f aca="false">IF(G3866=1,IF(B3866="",0,IF(J3866&lt;SeuilFugitive,1,0)),"")</f>
        <v/>
      </c>
      <c r="M3866" s="37" t="str">
        <f aca="false">IF(G3866=1,IF(B3866="",IF((Fin-A3866)*24&gt;SeuilFigee,1,0),IF(J3866&gt;SeuilFigee*3600,1,0)),"")</f>
        <v/>
      </c>
      <c r="N3866" s="0" t="str">
        <f aca="false">IF(G3866=1,IF(COUNTIF(H$2:H3866,H3866)=1,COUNTIF($H:$H,H3866),""),"")</f>
        <v/>
      </c>
      <c r="O3866" s="0" t="str">
        <f aca="false">IF(G3866=1,IF(COUNTIF(I$2:I3866,I3866)=1,COUNTIF($I:$I,I3866),""),"")</f>
        <v/>
      </c>
      <c r="P3866" s="38" t="str">
        <f aca="false">IF(G3866=1,IF(COUNTIFS(C$2:C3866,C3866,G$2:G3866,1)=1,COUNTIFS($C:$C,C3866,$G:$G,1)+ROW()/10000000,""),"")</f>
        <v/>
      </c>
      <c r="Q3866" s="0" t="str">
        <f aca="false">IF(K3866=1,IF(COUNTIFS(C$2:C3866,C3866,K$2:K3866,1)=1,1,0),"")</f>
        <v/>
      </c>
      <c r="R3866" s="0" t="str">
        <f aca="false">IF(M3866=1,IF(COUNTIFS(C$2:C3866,C3866,M$2:M3866,1)=1,1,0),"")</f>
        <v/>
      </c>
      <c r="S3866" s="0" t="str">
        <f aca="false">IF(L3866=1,IF(COUNTIFS(C$2:C3866,C3866,L$2:L3866,1)=1,1,0),"")</f>
        <v/>
      </c>
      <c r="T3866" s="38" t="str">
        <f aca="false">IF(N3866="","",N3866+ROW()/10000000)</f>
        <v/>
      </c>
      <c r="U3866" s="0" t="str">
        <f aca="false">IF(G3866=1,IF(B3866="",1,0),"")</f>
        <v/>
      </c>
    </row>
    <row r="3867" customFormat="false" ht="15" hidden="false" customHeight="false" outlineLevel="0" collapsed="false">
      <c r="A3867" s="35"/>
      <c r="B3867" s="35"/>
      <c r="G3867" s="0" t="str">
        <f aca="false">IF(A3867="","",IF(AND(A3867&gt;=Debut,A3867&lt;Fin),1,0))</f>
        <v/>
      </c>
      <c r="H3867" s="0" t="str">
        <f aca="false">IF(G3867=1,INT(ROUND((A3867-Debut)*86400,0)/600),"")</f>
        <v/>
      </c>
      <c r="I3867" s="0" t="str">
        <f aca="false">IF(G3867=1,INT(ROUND((A3867-Debut)*86400,0)/3600),"")</f>
        <v/>
      </c>
      <c r="J3867" s="0" t="str">
        <f aca="false">IF(OR(A3867="",B3867=""),"",ROUND((B3867-A3867)*86400,0))</f>
        <v/>
      </c>
      <c r="K3867" s="37" t="str">
        <f aca="false">IF(G3867=1,IF(COUNTIFS($C:$C,C3867,$G:$G,1,$A:$A,"&gt;="&amp;(A3867-FenetreInterm/86400),$A:$A,"&lt;="&amp;A3867)&gt;=NbInterm,1,0),"")</f>
        <v/>
      </c>
      <c r="L3867" s="37" t="str">
        <f aca="false">IF(G3867=1,IF(B3867="",0,IF(J3867&lt;SeuilFugitive,1,0)),"")</f>
        <v/>
      </c>
      <c r="M3867" s="37" t="str">
        <f aca="false">IF(G3867=1,IF(B3867="",IF((Fin-A3867)*24&gt;SeuilFigee,1,0),IF(J3867&gt;SeuilFigee*3600,1,0)),"")</f>
        <v/>
      </c>
      <c r="N3867" s="0" t="str">
        <f aca="false">IF(G3867=1,IF(COUNTIF(H$2:H3867,H3867)=1,COUNTIF($H:$H,H3867),""),"")</f>
        <v/>
      </c>
      <c r="O3867" s="0" t="str">
        <f aca="false">IF(G3867=1,IF(COUNTIF(I$2:I3867,I3867)=1,COUNTIF($I:$I,I3867),""),"")</f>
        <v/>
      </c>
      <c r="P3867" s="38" t="str">
        <f aca="false">IF(G3867=1,IF(COUNTIFS(C$2:C3867,C3867,G$2:G3867,1)=1,COUNTIFS($C:$C,C3867,$G:$G,1)+ROW()/10000000,""),"")</f>
        <v/>
      </c>
      <c r="Q3867" s="0" t="str">
        <f aca="false">IF(K3867=1,IF(COUNTIFS(C$2:C3867,C3867,K$2:K3867,1)=1,1,0),"")</f>
        <v/>
      </c>
      <c r="R3867" s="0" t="str">
        <f aca="false">IF(M3867=1,IF(COUNTIFS(C$2:C3867,C3867,M$2:M3867,1)=1,1,0),"")</f>
        <v/>
      </c>
      <c r="S3867" s="0" t="str">
        <f aca="false">IF(L3867=1,IF(COUNTIFS(C$2:C3867,C3867,L$2:L3867,1)=1,1,0),"")</f>
        <v/>
      </c>
      <c r="T3867" s="38" t="str">
        <f aca="false">IF(N3867="","",N3867+ROW()/10000000)</f>
        <v/>
      </c>
      <c r="U3867" s="0" t="str">
        <f aca="false">IF(G3867=1,IF(B3867="",1,0),"")</f>
        <v/>
      </c>
    </row>
    <row r="3868" customFormat="false" ht="15" hidden="false" customHeight="false" outlineLevel="0" collapsed="false">
      <c r="A3868" s="35"/>
      <c r="B3868" s="35"/>
      <c r="G3868" s="0" t="str">
        <f aca="false">IF(A3868="","",IF(AND(A3868&gt;=Debut,A3868&lt;Fin),1,0))</f>
        <v/>
      </c>
      <c r="H3868" s="0" t="str">
        <f aca="false">IF(G3868=1,INT(ROUND((A3868-Debut)*86400,0)/600),"")</f>
        <v/>
      </c>
      <c r="I3868" s="0" t="str">
        <f aca="false">IF(G3868=1,INT(ROUND((A3868-Debut)*86400,0)/3600),"")</f>
        <v/>
      </c>
      <c r="J3868" s="0" t="str">
        <f aca="false">IF(OR(A3868="",B3868=""),"",ROUND((B3868-A3868)*86400,0))</f>
        <v/>
      </c>
      <c r="K3868" s="37" t="str">
        <f aca="false">IF(G3868=1,IF(COUNTIFS($C:$C,C3868,$G:$G,1,$A:$A,"&gt;="&amp;(A3868-FenetreInterm/86400),$A:$A,"&lt;="&amp;A3868)&gt;=NbInterm,1,0),"")</f>
        <v/>
      </c>
      <c r="L3868" s="37" t="str">
        <f aca="false">IF(G3868=1,IF(B3868="",0,IF(J3868&lt;SeuilFugitive,1,0)),"")</f>
        <v/>
      </c>
      <c r="M3868" s="37" t="str">
        <f aca="false">IF(G3868=1,IF(B3868="",IF((Fin-A3868)*24&gt;SeuilFigee,1,0),IF(J3868&gt;SeuilFigee*3600,1,0)),"")</f>
        <v/>
      </c>
      <c r="N3868" s="0" t="str">
        <f aca="false">IF(G3868=1,IF(COUNTIF(H$2:H3868,H3868)=1,COUNTIF($H:$H,H3868),""),"")</f>
        <v/>
      </c>
      <c r="O3868" s="0" t="str">
        <f aca="false">IF(G3868=1,IF(COUNTIF(I$2:I3868,I3868)=1,COUNTIF($I:$I,I3868),""),"")</f>
        <v/>
      </c>
      <c r="P3868" s="38" t="str">
        <f aca="false">IF(G3868=1,IF(COUNTIFS(C$2:C3868,C3868,G$2:G3868,1)=1,COUNTIFS($C:$C,C3868,$G:$G,1)+ROW()/10000000,""),"")</f>
        <v/>
      </c>
      <c r="Q3868" s="0" t="str">
        <f aca="false">IF(K3868=1,IF(COUNTIFS(C$2:C3868,C3868,K$2:K3868,1)=1,1,0),"")</f>
        <v/>
      </c>
      <c r="R3868" s="0" t="str">
        <f aca="false">IF(M3868=1,IF(COUNTIFS(C$2:C3868,C3868,M$2:M3868,1)=1,1,0),"")</f>
        <v/>
      </c>
      <c r="S3868" s="0" t="str">
        <f aca="false">IF(L3868=1,IF(COUNTIFS(C$2:C3868,C3868,L$2:L3868,1)=1,1,0),"")</f>
        <v/>
      </c>
      <c r="T3868" s="38" t="str">
        <f aca="false">IF(N3868="","",N3868+ROW()/10000000)</f>
        <v/>
      </c>
      <c r="U3868" s="0" t="str">
        <f aca="false">IF(G3868=1,IF(B3868="",1,0),"")</f>
        <v/>
      </c>
    </row>
    <row r="3869" customFormat="false" ht="15" hidden="false" customHeight="false" outlineLevel="0" collapsed="false">
      <c r="A3869" s="35"/>
      <c r="B3869" s="35"/>
      <c r="G3869" s="0" t="str">
        <f aca="false">IF(A3869="","",IF(AND(A3869&gt;=Debut,A3869&lt;Fin),1,0))</f>
        <v/>
      </c>
      <c r="H3869" s="0" t="str">
        <f aca="false">IF(G3869=1,INT(ROUND((A3869-Debut)*86400,0)/600),"")</f>
        <v/>
      </c>
      <c r="I3869" s="0" t="str">
        <f aca="false">IF(G3869=1,INT(ROUND((A3869-Debut)*86400,0)/3600),"")</f>
        <v/>
      </c>
      <c r="J3869" s="0" t="str">
        <f aca="false">IF(OR(A3869="",B3869=""),"",ROUND((B3869-A3869)*86400,0))</f>
        <v/>
      </c>
      <c r="K3869" s="37" t="str">
        <f aca="false">IF(G3869=1,IF(COUNTIFS($C:$C,C3869,$G:$G,1,$A:$A,"&gt;="&amp;(A3869-FenetreInterm/86400),$A:$A,"&lt;="&amp;A3869)&gt;=NbInterm,1,0),"")</f>
        <v/>
      </c>
      <c r="L3869" s="37" t="str">
        <f aca="false">IF(G3869=1,IF(B3869="",0,IF(J3869&lt;SeuilFugitive,1,0)),"")</f>
        <v/>
      </c>
      <c r="M3869" s="37" t="str">
        <f aca="false">IF(G3869=1,IF(B3869="",IF((Fin-A3869)*24&gt;SeuilFigee,1,0),IF(J3869&gt;SeuilFigee*3600,1,0)),"")</f>
        <v/>
      </c>
      <c r="N3869" s="0" t="str">
        <f aca="false">IF(G3869=1,IF(COUNTIF(H$2:H3869,H3869)=1,COUNTIF($H:$H,H3869),""),"")</f>
        <v/>
      </c>
      <c r="O3869" s="0" t="str">
        <f aca="false">IF(G3869=1,IF(COUNTIF(I$2:I3869,I3869)=1,COUNTIF($I:$I,I3869),""),"")</f>
        <v/>
      </c>
      <c r="P3869" s="38" t="str">
        <f aca="false">IF(G3869=1,IF(COUNTIFS(C$2:C3869,C3869,G$2:G3869,1)=1,COUNTIFS($C:$C,C3869,$G:$G,1)+ROW()/10000000,""),"")</f>
        <v/>
      </c>
      <c r="Q3869" s="0" t="str">
        <f aca="false">IF(K3869=1,IF(COUNTIFS(C$2:C3869,C3869,K$2:K3869,1)=1,1,0),"")</f>
        <v/>
      </c>
      <c r="R3869" s="0" t="str">
        <f aca="false">IF(M3869=1,IF(COUNTIFS(C$2:C3869,C3869,M$2:M3869,1)=1,1,0),"")</f>
        <v/>
      </c>
      <c r="S3869" s="0" t="str">
        <f aca="false">IF(L3869=1,IF(COUNTIFS(C$2:C3869,C3869,L$2:L3869,1)=1,1,0),"")</f>
        <v/>
      </c>
      <c r="T3869" s="38" t="str">
        <f aca="false">IF(N3869="","",N3869+ROW()/10000000)</f>
        <v/>
      </c>
      <c r="U3869" s="0" t="str">
        <f aca="false">IF(G3869=1,IF(B3869="",1,0),"")</f>
        <v/>
      </c>
    </row>
    <row r="3870" customFormat="false" ht="15" hidden="false" customHeight="false" outlineLevel="0" collapsed="false">
      <c r="A3870" s="35"/>
      <c r="B3870" s="35"/>
      <c r="G3870" s="0" t="str">
        <f aca="false">IF(A3870="","",IF(AND(A3870&gt;=Debut,A3870&lt;Fin),1,0))</f>
        <v/>
      </c>
      <c r="H3870" s="0" t="str">
        <f aca="false">IF(G3870=1,INT(ROUND((A3870-Debut)*86400,0)/600),"")</f>
        <v/>
      </c>
      <c r="I3870" s="0" t="str">
        <f aca="false">IF(G3870=1,INT(ROUND((A3870-Debut)*86400,0)/3600),"")</f>
        <v/>
      </c>
      <c r="J3870" s="0" t="str">
        <f aca="false">IF(OR(A3870="",B3870=""),"",ROUND((B3870-A3870)*86400,0))</f>
        <v/>
      </c>
      <c r="K3870" s="37" t="str">
        <f aca="false">IF(G3870=1,IF(COUNTIFS($C:$C,C3870,$G:$G,1,$A:$A,"&gt;="&amp;(A3870-FenetreInterm/86400),$A:$A,"&lt;="&amp;A3870)&gt;=NbInterm,1,0),"")</f>
        <v/>
      </c>
      <c r="L3870" s="37" t="str">
        <f aca="false">IF(G3870=1,IF(B3870="",0,IF(J3870&lt;SeuilFugitive,1,0)),"")</f>
        <v/>
      </c>
      <c r="M3870" s="37" t="str">
        <f aca="false">IF(G3870=1,IF(B3870="",IF((Fin-A3870)*24&gt;SeuilFigee,1,0),IF(J3870&gt;SeuilFigee*3600,1,0)),"")</f>
        <v/>
      </c>
      <c r="N3870" s="0" t="str">
        <f aca="false">IF(G3870=1,IF(COUNTIF(H$2:H3870,H3870)=1,COUNTIF($H:$H,H3870),""),"")</f>
        <v/>
      </c>
      <c r="O3870" s="0" t="str">
        <f aca="false">IF(G3870=1,IF(COUNTIF(I$2:I3870,I3870)=1,COUNTIF($I:$I,I3870),""),"")</f>
        <v/>
      </c>
      <c r="P3870" s="38" t="str">
        <f aca="false">IF(G3870=1,IF(COUNTIFS(C$2:C3870,C3870,G$2:G3870,1)=1,COUNTIFS($C:$C,C3870,$G:$G,1)+ROW()/10000000,""),"")</f>
        <v/>
      </c>
      <c r="Q3870" s="0" t="str">
        <f aca="false">IF(K3870=1,IF(COUNTIFS(C$2:C3870,C3870,K$2:K3870,1)=1,1,0),"")</f>
        <v/>
      </c>
      <c r="R3870" s="0" t="str">
        <f aca="false">IF(M3870=1,IF(COUNTIFS(C$2:C3870,C3870,M$2:M3870,1)=1,1,0),"")</f>
        <v/>
      </c>
      <c r="S3870" s="0" t="str">
        <f aca="false">IF(L3870=1,IF(COUNTIFS(C$2:C3870,C3870,L$2:L3870,1)=1,1,0),"")</f>
        <v/>
      </c>
      <c r="T3870" s="38" t="str">
        <f aca="false">IF(N3870="","",N3870+ROW()/10000000)</f>
        <v/>
      </c>
      <c r="U3870" s="0" t="str">
        <f aca="false">IF(G3870=1,IF(B3870="",1,0),"")</f>
        <v/>
      </c>
    </row>
    <row r="3871" customFormat="false" ht="15" hidden="false" customHeight="false" outlineLevel="0" collapsed="false">
      <c r="A3871" s="35"/>
      <c r="B3871" s="35"/>
      <c r="G3871" s="0" t="str">
        <f aca="false">IF(A3871="","",IF(AND(A3871&gt;=Debut,A3871&lt;Fin),1,0))</f>
        <v/>
      </c>
      <c r="H3871" s="0" t="str">
        <f aca="false">IF(G3871=1,INT(ROUND((A3871-Debut)*86400,0)/600),"")</f>
        <v/>
      </c>
      <c r="I3871" s="0" t="str">
        <f aca="false">IF(G3871=1,INT(ROUND((A3871-Debut)*86400,0)/3600),"")</f>
        <v/>
      </c>
      <c r="J3871" s="0" t="str">
        <f aca="false">IF(OR(A3871="",B3871=""),"",ROUND((B3871-A3871)*86400,0))</f>
        <v/>
      </c>
      <c r="K3871" s="37" t="str">
        <f aca="false">IF(G3871=1,IF(COUNTIFS($C:$C,C3871,$G:$G,1,$A:$A,"&gt;="&amp;(A3871-FenetreInterm/86400),$A:$A,"&lt;="&amp;A3871)&gt;=NbInterm,1,0),"")</f>
        <v/>
      </c>
      <c r="L3871" s="37" t="str">
        <f aca="false">IF(G3871=1,IF(B3871="",0,IF(J3871&lt;SeuilFugitive,1,0)),"")</f>
        <v/>
      </c>
      <c r="M3871" s="37" t="str">
        <f aca="false">IF(G3871=1,IF(B3871="",IF((Fin-A3871)*24&gt;SeuilFigee,1,0),IF(J3871&gt;SeuilFigee*3600,1,0)),"")</f>
        <v/>
      </c>
      <c r="N3871" s="0" t="str">
        <f aca="false">IF(G3871=1,IF(COUNTIF(H$2:H3871,H3871)=1,COUNTIF($H:$H,H3871),""),"")</f>
        <v/>
      </c>
      <c r="O3871" s="0" t="str">
        <f aca="false">IF(G3871=1,IF(COUNTIF(I$2:I3871,I3871)=1,COUNTIF($I:$I,I3871),""),"")</f>
        <v/>
      </c>
      <c r="P3871" s="38" t="str">
        <f aca="false">IF(G3871=1,IF(COUNTIFS(C$2:C3871,C3871,G$2:G3871,1)=1,COUNTIFS($C:$C,C3871,$G:$G,1)+ROW()/10000000,""),"")</f>
        <v/>
      </c>
      <c r="Q3871" s="0" t="str">
        <f aca="false">IF(K3871=1,IF(COUNTIFS(C$2:C3871,C3871,K$2:K3871,1)=1,1,0),"")</f>
        <v/>
      </c>
      <c r="R3871" s="0" t="str">
        <f aca="false">IF(M3871=1,IF(COUNTIFS(C$2:C3871,C3871,M$2:M3871,1)=1,1,0),"")</f>
        <v/>
      </c>
      <c r="S3871" s="0" t="str">
        <f aca="false">IF(L3871=1,IF(COUNTIFS(C$2:C3871,C3871,L$2:L3871,1)=1,1,0),"")</f>
        <v/>
      </c>
      <c r="T3871" s="38" t="str">
        <f aca="false">IF(N3871="","",N3871+ROW()/10000000)</f>
        <v/>
      </c>
      <c r="U3871" s="0" t="str">
        <f aca="false">IF(G3871=1,IF(B3871="",1,0),"")</f>
        <v/>
      </c>
    </row>
    <row r="3872" customFormat="false" ht="15" hidden="false" customHeight="false" outlineLevel="0" collapsed="false">
      <c r="A3872" s="35"/>
      <c r="B3872" s="35"/>
      <c r="G3872" s="0" t="str">
        <f aca="false">IF(A3872="","",IF(AND(A3872&gt;=Debut,A3872&lt;Fin),1,0))</f>
        <v/>
      </c>
      <c r="H3872" s="0" t="str">
        <f aca="false">IF(G3872=1,INT(ROUND((A3872-Debut)*86400,0)/600),"")</f>
        <v/>
      </c>
      <c r="I3872" s="0" t="str">
        <f aca="false">IF(G3872=1,INT(ROUND((A3872-Debut)*86400,0)/3600),"")</f>
        <v/>
      </c>
      <c r="J3872" s="0" t="str">
        <f aca="false">IF(OR(A3872="",B3872=""),"",ROUND((B3872-A3872)*86400,0))</f>
        <v/>
      </c>
      <c r="K3872" s="37" t="str">
        <f aca="false">IF(G3872=1,IF(COUNTIFS($C:$C,C3872,$G:$G,1,$A:$A,"&gt;="&amp;(A3872-FenetreInterm/86400),$A:$A,"&lt;="&amp;A3872)&gt;=NbInterm,1,0),"")</f>
        <v/>
      </c>
      <c r="L3872" s="37" t="str">
        <f aca="false">IF(G3872=1,IF(B3872="",0,IF(J3872&lt;SeuilFugitive,1,0)),"")</f>
        <v/>
      </c>
      <c r="M3872" s="37" t="str">
        <f aca="false">IF(G3872=1,IF(B3872="",IF((Fin-A3872)*24&gt;SeuilFigee,1,0),IF(J3872&gt;SeuilFigee*3600,1,0)),"")</f>
        <v/>
      </c>
      <c r="N3872" s="0" t="str">
        <f aca="false">IF(G3872=1,IF(COUNTIF(H$2:H3872,H3872)=1,COUNTIF($H:$H,H3872),""),"")</f>
        <v/>
      </c>
      <c r="O3872" s="0" t="str">
        <f aca="false">IF(G3872=1,IF(COUNTIF(I$2:I3872,I3872)=1,COUNTIF($I:$I,I3872),""),"")</f>
        <v/>
      </c>
      <c r="P3872" s="38" t="str">
        <f aca="false">IF(G3872=1,IF(COUNTIFS(C$2:C3872,C3872,G$2:G3872,1)=1,COUNTIFS($C:$C,C3872,$G:$G,1)+ROW()/10000000,""),"")</f>
        <v/>
      </c>
      <c r="Q3872" s="0" t="str">
        <f aca="false">IF(K3872=1,IF(COUNTIFS(C$2:C3872,C3872,K$2:K3872,1)=1,1,0),"")</f>
        <v/>
      </c>
      <c r="R3872" s="0" t="str">
        <f aca="false">IF(M3872=1,IF(COUNTIFS(C$2:C3872,C3872,M$2:M3872,1)=1,1,0),"")</f>
        <v/>
      </c>
      <c r="S3872" s="0" t="str">
        <f aca="false">IF(L3872=1,IF(COUNTIFS(C$2:C3872,C3872,L$2:L3872,1)=1,1,0),"")</f>
        <v/>
      </c>
      <c r="T3872" s="38" t="str">
        <f aca="false">IF(N3872="","",N3872+ROW()/10000000)</f>
        <v/>
      </c>
      <c r="U3872" s="0" t="str">
        <f aca="false">IF(G3872=1,IF(B3872="",1,0),"")</f>
        <v/>
      </c>
    </row>
    <row r="3873" customFormat="false" ht="15" hidden="false" customHeight="false" outlineLevel="0" collapsed="false">
      <c r="A3873" s="35"/>
      <c r="B3873" s="35"/>
      <c r="G3873" s="0" t="str">
        <f aca="false">IF(A3873="","",IF(AND(A3873&gt;=Debut,A3873&lt;Fin),1,0))</f>
        <v/>
      </c>
      <c r="H3873" s="0" t="str">
        <f aca="false">IF(G3873=1,INT(ROUND((A3873-Debut)*86400,0)/600),"")</f>
        <v/>
      </c>
      <c r="I3873" s="0" t="str">
        <f aca="false">IF(G3873=1,INT(ROUND((A3873-Debut)*86400,0)/3600),"")</f>
        <v/>
      </c>
      <c r="J3873" s="0" t="str">
        <f aca="false">IF(OR(A3873="",B3873=""),"",ROUND((B3873-A3873)*86400,0))</f>
        <v/>
      </c>
      <c r="K3873" s="37" t="str">
        <f aca="false">IF(G3873=1,IF(COUNTIFS($C:$C,C3873,$G:$G,1,$A:$A,"&gt;="&amp;(A3873-FenetreInterm/86400),$A:$A,"&lt;="&amp;A3873)&gt;=NbInterm,1,0),"")</f>
        <v/>
      </c>
      <c r="L3873" s="37" t="str">
        <f aca="false">IF(G3873=1,IF(B3873="",0,IF(J3873&lt;SeuilFugitive,1,0)),"")</f>
        <v/>
      </c>
      <c r="M3873" s="37" t="str">
        <f aca="false">IF(G3873=1,IF(B3873="",IF((Fin-A3873)*24&gt;SeuilFigee,1,0),IF(J3873&gt;SeuilFigee*3600,1,0)),"")</f>
        <v/>
      </c>
      <c r="N3873" s="0" t="str">
        <f aca="false">IF(G3873=1,IF(COUNTIF(H$2:H3873,H3873)=1,COUNTIF($H:$H,H3873),""),"")</f>
        <v/>
      </c>
      <c r="O3873" s="0" t="str">
        <f aca="false">IF(G3873=1,IF(COUNTIF(I$2:I3873,I3873)=1,COUNTIF($I:$I,I3873),""),"")</f>
        <v/>
      </c>
      <c r="P3873" s="38" t="str">
        <f aca="false">IF(G3873=1,IF(COUNTIFS(C$2:C3873,C3873,G$2:G3873,1)=1,COUNTIFS($C:$C,C3873,$G:$G,1)+ROW()/10000000,""),"")</f>
        <v/>
      </c>
      <c r="Q3873" s="0" t="str">
        <f aca="false">IF(K3873=1,IF(COUNTIFS(C$2:C3873,C3873,K$2:K3873,1)=1,1,0),"")</f>
        <v/>
      </c>
      <c r="R3873" s="0" t="str">
        <f aca="false">IF(M3873=1,IF(COUNTIFS(C$2:C3873,C3873,M$2:M3873,1)=1,1,0),"")</f>
        <v/>
      </c>
      <c r="S3873" s="0" t="str">
        <f aca="false">IF(L3873=1,IF(COUNTIFS(C$2:C3873,C3873,L$2:L3873,1)=1,1,0),"")</f>
        <v/>
      </c>
      <c r="T3873" s="38" t="str">
        <f aca="false">IF(N3873="","",N3873+ROW()/10000000)</f>
        <v/>
      </c>
      <c r="U3873" s="0" t="str">
        <f aca="false">IF(G3873=1,IF(B3873="",1,0),"")</f>
        <v/>
      </c>
    </row>
    <row r="3874" customFormat="false" ht="15" hidden="false" customHeight="false" outlineLevel="0" collapsed="false">
      <c r="A3874" s="35"/>
      <c r="B3874" s="35"/>
      <c r="G3874" s="0" t="str">
        <f aca="false">IF(A3874="","",IF(AND(A3874&gt;=Debut,A3874&lt;Fin),1,0))</f>
        <v/>
      </c>
      <c r="H3874" s="0" t="str">
        <f aca="false">IF(G3874=1,INT(ROUND((A3874-Debut)*86400,0)/600),"")</f>
        <v/>
      </c>
      <c r="I3874" s="0" t="str">
        <f aca="false">IF(G3874=1,INT(ROUND((A3874-Debut)*86400,0)/3600),"")</f>
        <v/>
      </c>
      <c r="J3874" s="0" t="str">
        <f aca="false">IF(OR(A3874="",B3874=""),"",ROUND((B3874-A3874)*86400,0))</f>
        <v/>
      </c>
      <c r="K3874" s="37" t="str">
        <f aca="false">IF(G3874=1,IF(COUNTIFS($C:$C,C3874,$G:$G,1,$A:$A,"&gt;="&amp;(A3874-FenetreInterm/86400),$A:$A,"&lt;="&amp;A3874)&gt;=NbInterm,1,0),"")</f>
        <v/>
      </c>
      <c r="L3874" s="37" t="str">
        <f aca="false">IF(G3874=1,IF(B3874="",0,IF(J3874&lt;SeuilFugitive,1,0)),"")</f>
        <v/>
      </c>
      <c r="M3874" s="37" t="str">
        <f aca="false">IF(G3874=1,IF(B3874="",IF((Fin-A3874)*24&gt;SeuilFigee,1,0),IF(J3874&gt;SeuilFigee*3600,1,0)),"")</f>
        <v/>
      </c>
      <c r="N3874" s="0" t="str">
        <f aca="false">IF(G3874=1,IF(COUNTIF(H$2:H3874,H3874)=1,COUNTIF($H:$H,H3874),""),"")</f>
        <v/>
      </c>
      <c r="O3874" s="0" t="str">
        <f aca="false">IF(G3874=1,IF(COUNTIF(I$2:I3874,I3874)=1,COUNTIF($I:$I,I3874),""),"")</f>
        <v/>
      </c>
      <c r="P3874" s="38" t="str">
        <f aca="false">IF(G3874=1,IF(COUNTIFS(C$2:C3874,C3874,G$2:G3874,1)=1,COUNTIFS($C:$C,C3874,$G:$G,1)+ROW()/10000000,""),"")</f>
        <v/>
      </c>
      <c r="Q3874" s="0" t="str">
        <f aca="false">IF(K3874=1,IF(COUNTIFS(C$2:C3874,C3874,K$2:K3874,1)=1,1,0),"")</f>
        <v/>
      </c>
      <c r="R3874" s="0" t="str">
        <f aca="false">IF(M3874=1,IF(COUNTIFS(C$2:C3874,C3874,M$2:M3874,1)=1,1,0),"")</f>
        <v/>
      </c>
      <c r="S3874" s="0" t="str">
        <f aca="false">IF(L3874=1,IF(COUNTIFS(C$2:C3874,C3874,L$2:L3874,1)=1,1,0),"")</f>
        <v/>
      </c>
      <c r="T3874" s="38" t="str">
        <f aca="false">IF(N3874="","",N3874+ROW()/10000000)</f>
        <v/>
      </c>
      <c r="U3874" s="0" t="str">
        <f aca="false">IF(G3874=1,IF(B3874="",1,0),"")</f>
        <v/>
      </c>
    </row>
    <row r="3875" customFormat="false" ht="15" hidden="false" customHeight="false" outlineLevel="0" collapsed="false">
      <c r="A3875" s="35"/>
      <c r="B3875" s="35"/>
      <c r="G3875" s="0" t="str">
        <f aca="false">IF(A3875="","",IF(AND(A3875&gt;=Debut,A3875&lt;Fin),1,0))</f>
        <v/>
      </c>
      <c r="H3875" s="0" t="str">
        <f aca="false">IF(G3875=1,INT(ROUND((A3875-Debut)*86400,0)/600),"")</f>
        <v/>
      </c>
      <c r="I3875" s="0" t="str">
        <f aca="false">IF(G3875=1,INT(ROUND((A3875-Debut)*86400,0)/3600),"")</f>
        <v/>
      </c>
      <c r="J3875" s="0" t="str">
        <f aca="false">IF(OR(A3875="",B3875=""),"",ROUND((B3875-A3875)*86400,0))</f>
        <v/>
      </c>
      <c r="K3875" s="37" t="str">
        <f aca="false">IF(G3875=1,IF(COUNTIFS($C:$C,C3875,$G:$G,1,$A:$A,"&gt;="&amp;(A3875-FenetreInterm/86400),$A:$A,"&lt;="&amp;A3875)&gt;=NbInterm,1,0),"")</f>
        <v/>
      </c>
      <c r="L3875" s="37" t="str">
        <f aca="false">IF(G3875=1,IF(B3875="",0,IF(J3875&lt;SeuilFugitive,1,0)),"")</f>
        <v/>
      </c>
      <c r="M3875" s="37" t="str">
        <f aca="false">IF(G3875=1,IF(B3875="",IF((Fin-A3875)*24&gt;SeuilFigee,1,0),IF(J3875&gt;SeuilFigee*3600,1,0)),"")</f>
        <v/>
      </c>
      <c r="N3875" s="0" t="str">
        <f aca="false">IF(G3875=1,IF(COUNTIF(H$2:H3875,H3875)=1,COUNTIF($H:$H,H3875),""),"")</f>
        <v/>
      </c>
      <c r="O3875" s="0" t="str">
        <f aca="false">IF(G3875=1,IF(COUNTIF(I$2:I3875,I3875)=1,COUNTIF($I:$I,I3875),""),"")</f>
        <v/>
      </c>
      <c r="P3875" s="38" t="str">
        <f aca="false">IF(G3875=1,IF(COUNTIFS(C$2:C3875,C3875,G$2:G3875,1)=1,COUNTIFS($C:$C,C3875,$G:$G,1)+ROW()/10000000,""),"")</f>
        <v/>
      </c>
      <c r="Q3875" s="0" t="str">
        <f aca="false">IF(K3875=1,IF(COUNTIFS(C$2:C3875,C3875,K$2:K3875,1)=1,1,0),"")</f>
        <v/>
      </c>
      <c r="R3875" s="0" t="str">
        <f aca="false">IF(M3875=1,IF(COUNTIFS(C$2:C3875,C3875,M$2:M3875,1)=1,1,0),"")</f>
        <v/>
      </c>
      <c r="S3875" s="0" t="str">
        <f aca="false">IF(L3875=1,IF(COUNTIFS(C$2:C3875,C3875,L$2:L3875,1)=1,1,0),"")</f>
        <v/>
      </c>
      <c r="T3875" s="38" t="str">
        <f aca="false">IF(N3875="","",N3875+ROW()/10000000)</f>
        <v/>
      </c>
      <c r="U3875" s="0" t="str">
        <f aca="false">IF(G3875=1,IF(B3875="",1,0),"")</f>
        <v/>
      </c>
    </row>
    <row r="3876" customFormat="false" ht="15" hidden="false" customHeight="false" outlineLevel="0" collapsed="false">
      <c r="A3876" s="35"/>
      <c r="B3876" s="35"/>
      <c r="G3876" s="0" t="str">
        <f aca="false">IF(A3876="","",IF(AND(A3876&gt;=Debut,A3876&lt;Fin),1,0))</f>
        <v/>
      </c>
      <c r="H3876" s="0" t="str">
        <f aca="false">IF(G3876=1,INT(ROUND((A3876-Debut)*86400,0)/600),"")</f>
        <v/>
      </c>
      <c r="I3876" s="0" t="str">
        <f aca="false">IF(G3876=1,INT(ROUND((A3876-Debut)*86400,0)/3600),"")</f>
        <v/>
      </c>
      <c r="J3876" s="0" t="str">
        <f aca="false">IF(OR(A3876="",B3876=""),"",ROUND((B3876-A3876)*86400,0))</f>
        <v/>
      </c>
      <c r="K3876" s="37" t="str">
        <f aca="false">IF(G3876=1,IF(COUNTIFS($C:$C,C3876,$G:$G,1,$A:$A,"&gt;="&amp;(A3876-FenetreInterm/86400),$A:$A,"&lt;="&amp;A3876)&gt;=NbInterm,1,0),"")</f>
        <v/>
      </c>
      <c r="L3876" s="37" t="str">
        <f aca="false">IF(G3876=1,IF(B3876="",0,IF(J3876&lt;SeuilFugitive,1,0)),"")</f>
        <v/>
      </c>
      <c r="M3876" s="37" t="str">
        <f aca="false">IF(G3876=1,IF(B3876="",IF((Fin-A3876)*24&gt;SeuilFigee,1,0),IF(J3876&gt;SeuilFigee*3600,1,0)),"")</f>
        <v/>
      </c>
      <c r="N3876" s="0" t="str">
        <f aca="false">IF(G3876=1,IF(COUNTIF(H$2:H3876,H3876)=1,COUNTIF($H:$H,H3876),""),"")</f>
        <v/>
      </c>
      <c r="O3876" s="0" t="str">
        <f aca="false">IF(G3876=1,IF(COUNTIF(I$2:I3876,I3876)=1,COUNTIF($I:$I,I3876),""),"")</f>
        <v/>
      </c>
      <c r="P3876" s="38" t="str">
        <f aca="false">IF(G3876=1,IF(COUNTIFS(C$2:C3876,C3876,G$2:G3876,1)=1,COUNTIFS($C:$C,C3876,$G:$G,1)+ROW()/10000000,""),"")</f>
        <v/>
      </c>
      <c r="Q3876" s="0" t="str">
        <f aca="false">IF(K3876=1,IF(COUNTIFS(C$2:C3876,C3876,K$2:K3876,1)=1,1,0),"")</f>
        <v/>
      </c>
      <c r="R3876" s="0" t="str">
        <f aca="false">IF(M3876=1,IF(COUNTIFS(C$2:C3876,C3876,M$2:M3876,1)=1,1,0),"")</f>
        <v/>
      </c>
      <c r="S3876" s="0" t="str">
        <f aca="false">IF(L3876=1,IF(COUNTIFS(C$2:C3876,C3876,L$2:L3876,1)=1,1,0),"")</f>
        <v/>
      </c>
      <c r="T3876" s="38" t="str">
        <f aca="false">IF(N3876="","",N3876+ROW()/10000000)</f>
        <v/>
      </c>
      <c r="U3876" s="0" t="str">
        <f aca="false">IF(G3876=1,IF(B3876="",1,0),"")</f>
        <v/>
      </c>
    </row>
    <row r="3877" customFormat="false" ht="15" hidden="false" customHeight="false" outlineLevel="0" collapsed="false">
      <c r="A3877" s="35"/>
      <c r="B3877" s="35"/>
      <c r="G3877" s="0" t="str">
        <f aca="false">IF(A3877="","",IF(AND(A3877&gt;=Debut,A3877&lt;Fin),1,0))</f>
        <v/>
      </c>
      <c r="H3877" s="0" t="str">
        <f aca="false">IF(G3877=1,INT(ROUND((A3877-Debut)*86400,0)/600),"")</f>
        <v/>
      </c>
      <c r="I3877" s="0" t="str">
        <f aca="false">IF(G3877=1,INT(ROUND((A3877-Debut)*86400,0)/3600),"")</f>
        <v/>
      </c>
      <c r="J3877" s="0" t="str">
        <f aca="false">IF(OR(A3877="",B3877=""),"",ROUND((B3877-A3877)*86400,0))</f>
        <v/>
      </c>
      <c r="K3877" s="37" t="str">
        <f aca="false">IF(G3877=1,IF(COUNTIFS($C:$C,C3877,$G:$G,1,$A:$A,"&gt;="&amp;(A3877-FenetreInterm/86400),$A:$A,"&lt;="&amp;A3877)&gt;=NbInterm,1,0),"")</f>
        <v/>
      </c>
      <c r="L3877" s="37" t="str">
        <f aca="false">IF(G3877=1,IF(B3877="",0,IF(J3877&lt;SeuilFugitive,1,0)),"")</f>
        <v/>
      </c>
      <c r="M3877" s="37" t="str">
        <f aca="false">IF(G3877=1,IF(B3877="",IF((Fin-A3877)*24&gt;SeuilFigee,1,0),IF(J3877&gt;SeuilFigee*3600,1,0)),"")</f>
        <v/>
      </c>
      <c r="N3877" s="0" t="str">
        <f aca="false">IF(G3877=1,IF(COUNTIF(H$2:H3877,H3877)=1,COUNTIF($H:$H,H3877),""),"")</f>
        <v/>
      </c>
      <c r="O3877" s="0" t="str">
        <f aca="false">IF(G3877=1,IF(COUNTIF(I$2:I3877,I3877)=1,COUNTIF($I:$I,I3877),""),"")</f>
        <v/>
      </c>
      <c r="P3877" s="38" t="str">
        <f aca="false">IF(G3877=1,IF(COUNTIFS(C$2:C3877,C3877,G$2:G3877,1)=1,COUNTIFS($C:$C,C3877,$G:$G,1)+ROW()/10000000,""),"")</f>
        <v/>
      </c>
      <c r="Q3877" s="0" t="str">
        <f aca="false">IF(K3877=1,IF(COUNTIFS(C$2:C3877,C3877,K$2:K3877,1)=1,1,0),"")</f>
        <v/>
      </c>
      <c r="R3877" s="0" t="str">
        <f aca="false">IF(M3877=1,IF(COUNTIFS(C$2:C3877,C3877,M$2:M3877,1)=1,1,0),"")</f>
        <v/>
      </c>
      <c r="S3877" s="0" t="str">
        <f aca="false">IF(L3877=1,IF(COUNTIFS(C$2:C3877,C3877,L$2:L3877,1)=1,1,0),"")</f>
        <v/>
      </c>
      <c r="T3877" s="38" t="str">
        <f aca="false">IF(N3877="","",N3877+ROW()/10000000)</f>
        <v/>
      </c>
      <c r="U3877" s="0" t="str">
        <f aca="false">IF(G3877=1,IF(B3877="",1,0),"")</f>
        <v/>
      </c>
    </row>
    <row r="3878" customFormat="false" ht="15" hidden="false" customHeight="false" outlineLevel="0" collapsed="false">
      <c r="A3878" s="35"/>
      <c r="B3878" s="35"/>
      <c r="G3878" s="0" t="str">
        <f aca="false">IF(A3878="","",IF(AND(A3878&gt;=Debut,A3878&lt;Fin),1,0))</f>
        <v/>
      </c>
      <c r="H3878" s="0" t="str">
        <f aca="false">IF(G3878=1,INT(ROUND((A3878-Debut)*86400,0)/600),"")</f>
        <v/>
      </c>
      <c r="I3878" s="0" t="str">
        <f aca="false">IF(G3878=1,INT(ROUND((A3878-Debut)*86400,0)/3600),"")</f>
        <v/>
      </c>
      <c r="J3878" s="0" t="str">
        <f aca="false">IF(OR(A3878="",B3878=""),"",ROUND((B3878-A3878)*86400,0))</f>
        <v/>
      </c>
      <c r="K3878" s="37" t="str">
        <f aca="false">IF(G3878=1,IF(COUNTIFS($C:$C,C3878,$G:$G,1,$A:$A,"&gt;="&amp;(A3878-FenetreInterm/86400),$A:$A,"&lt;="&amp;A3878)&gt;=NbInterm,1,0),"")</f>
        <v/>
      </c>
      <c r="L3878" s="37" t="str">
        <f aca="false">IF(G3878=1,IF(B3878="",0,IF(J3878&lt;SeuilFugitive,1,0)),"")</f>
        <v/>
      </c>
      <c r="M3878" s="37" t="str">
        <f aca="false">IF(G3878=1,IF(B3878="",IF((Fin-A3878)*24&gt;SeuilFigee,1,0),IF(J3878&gt;SeuilFigee*3600,1,0)),"")</f>
        <v/>
      </c>
      <c r="N3878" s="0" t="str">
        <f aca="false">IF(G3878=1,IF(COUNTIF(H$2:H3878,H3878)=1,COUNTIF($H:$H,H3878),""),"")</f>
        <v/>
      </c>
      <c r="O3878" s="0" t="str">
        <f aca="false">IF(G3878=1,IF(COUNTIF(I$2:I3878,I3878)=1,COUNTIF($I:$I,I3878),""),"")</f>
        <v/>
      </c>
      <c r="P3878" s="38" t="str">
        <f aca="false">IF(G3878=1,IF(COUNTIFS(C$2:C3878,C3878,G$2:G3878,1)=1,COUNTIFS($C:$C,C3878,$G:$G,1)+ROW()/10000000,""),"")</f>
        <v/>
      </c>
      <c r="Q3878" s="0" t="str">
        <f aca="false">IF(K3878=1,IF(COUNTIFS(C$2:C3878,C3878,K$2:K3878,1)=1,1,0),"")</f>
        <v/>
      </c>
      <c r="R3878" s="0" t="str">
        <f aca="false">IF(M3878=1,IF(COUNTIFS(C$2:C3878,C3878,M$2:M3878,1)=1,1,0),"")</f>
        <v/>
      </c>
      <c r="S3878" s="0" t="str">
        <f aca="false">IF(L3878=1,IF(COUNTIFS(C$2:C3878,C3878,L$2:L3878,1)=1,1,0),"")</f>
        <v/>
      </c>
      <c r="T3878" s="38" t="str">
        <f aca="false">IF(N3878="","",N3878+ROW()/10000000)</f>
        <v/>
      </c>
      <c r="U3878" s="0" t="str">
        <f aca="false">IF(G3878=1,IF(B3878="",1,0),"")</f>
        <v/>
      </c>
    </row>
    <row r="3879" customFormat="false" ht="15" hidden="false" customHeight="false" outlineLevel="0" collapsed="false">
      <c r="A3879" s="35"/>
      <c r="B3879" s="35"/>
      <c r="G3879" s="0" t="str">
        <f aca="false">IF(A3879="","",IF(AND(A3879&gt;=Debut,A3879&lt;Fin),1,0))</f>
        <v/>
      </c>
      <c r="H3879" s="0" t="str">
        <f aca="false">IF(G3879=1,INT(ROUND((A3879-Debut)*86400,0)/600),"")</f>
        <v/>
      </c>
      <c r="I3879" s="0" t="str">
        <f aca="false">IF(G3879=1,INT(ROUND((A3879-Debut)*86400,0)/3600),"")</f>
        <v/>
      </c>
      <c r="J3879" s="0" t="str">
        <f aca="false">IF(OR(A3879="",B3879=""),"",ROUND((B3879-A3879)*86400,0))</f>
        <v/>
      </c>
      <c r="K3879" s="37" t="str">
        <f aca="false">IF(G3879=1,IF(COUNTIFS($C:$C,C3879,$G:$G,1,$A:$A,"&gt;="&amp;(A3879-FenetreInterm/86400),$A:$A,"&lt;="&amp;A3879)&gt;=NbInterm,1,0),"")</f>
        <v/>
      </c>
      <c r="L3879" s="37" t="str">
        <f aca="false">IF(G3879=1,IF(B3879="",0,IF(J3879&lt;SeuilFugitive,1,0)),"")</f>
        <v/>
      </c>
      <c r="M3879" s="37" t="str">
        <f aca="false">IF(G3879=1,IF(B3879="",IF((Fin-A3879)*24&gt;SeuilFigee,1,0),IF(J3879&gt;SeuilFigee*3600,1,0)),"")</f>
        <v/>
      </c>
      <c r="N3879" s="0" t="str">
        <f aca="false">IF(G3879=1,IF(COUNTIF(H$2:H3879,H3879)=1,COUNTIF($H:$H,H3879),""),"")</f>
        <v/>
      </c>
      <c r="O3879" s="0" t="str">
        <f aca="false">IF(G3879=1,IF(COUNTIF(I$2:I3879,I3879)=1,COUNTIF($I:$I,I3879),""),"")</f>
        <v/>
      </c>
      <c r="P3879" s="38" t="str">
        <f aca="false">IF(G3879=1,IF(COUNTIFS(C$2:C3879,C3879,G$2:G3879,1)=1,COUNTIFS($C:$C,C3879,$G:$G,1)+ROW()/10000000,""),"")</f>
        <v/>
      </c>
      <c r="Q3879" s="0" t="str">
        <f aca="false">IF(K3879=1,IF(COUNTIFS(C$2:C3879,C3879,K$2:K3879,1)=1,1,0),"")</f>
        <v/>
      </c>
      <c r="R3879" s="0" t="str">
        <f aca="false">IF(M3879=1,IF(COUNTIFS(C$2:C3879,C3879,M$2:M3879,1)=1,1,0),"")</f>
        <v/>
      </c>
      <c r="S3879" s="0" t="str">
        <f aca="false">IF(L3879=1,IF(COUNTIFS(C$2:C3879,C3879,L$2:L3879,1)=1,1,0),"")</f>
        <v/>
      </c>
      <c r="T3879" s="38" t="str">
        <f aca="false">IF(N3879="","",N3879+ROW()/10000000)</f>
        <v/>
      </c>
      <c r="U3879" s="0" t="str">
        <f aca="false">IF(G3879=1,IF(B3879="",1,0),"")</f>
        <v/>
      </c>
    </row>
    <row r="3880" customFormat="false" ht="15" hidden="false" customHeight="false" outlineLevel="0" collapsed="false">
      <c r="A3880" s="35"/>
      <c r="B3880" s="35"/>
      <c r="G3880" s="0" t="str">
        <f aca="false">IF(A3880="","",IF(AND(A3880&gt;=Debut,A3880&lt;Fin),1,0))</f>
        <v/>
      </c>
      <c r="H3880" s="0" t="str">
        <f aca="false">IF(G3880=1,INT(ROUND((A3880-Debut)*86400,0)/600),"")</f>
        <v/>
      </c>
      <c r="I3880" s="0" t="str">
        <f aca="false">IF(G3880=1,INT(ROUND((A3880-Debut)*86400,0)/3600),"")</f>
        <v/>
      </c>
      <c r="J3880" s="0" t="str">
        <f aca="false">IF(OR(A3880="",B3880=""),"",ROUND((B3880-A3880)*86400,0))</f>
        <v/>
      </c>
      <c r="K3880" s="37" t="str">
        <f aca="false">IF(G3880=1,IF(COUNTIFS($C:$C,C3880,$G:$G,1,$A:$A,"&gt;="&amp;(A3880-FenetreInterm/86400),$A:$A,"&lt;="&amp;A3880)&gt;=NbInterm,1,0),"")</f>
        <v/>
      </c>
      <c r="L3880" s="37" t="str">
        <f aca="false">IF(G3880=1,IF(B3880="",0,IF(J3880&lt;SeuilFugitive,1,0)),"")</f>
        <v/>
      </c>
      <c r="M3880" s="37" t="str">
        <f aca="false">IF(G3880=1,IF(B3880="",IF((Fin-A3880)*24&gt;SeuilFigee,1,0),IF(J3880&gt;SeuilFigee*3600,1,0)),"")</f>
        <v/>
      </c>
      <c r="N3880" s="0" t="str">
        <f aca="false">IF(G3880=1,IF(COUNTIF(H$2:H3880,H3880)=1,COUNTIF($H:$H,H3880),""),"")</f>
        <v/>
      </c>
      <c r="O3880" s="0" t="str">
        <f aca="false">IF(G3880=1,IF(COUNTIF(I$2:I3880,I3880)=1,COUNTIF($I:$I,I3880),""),"")</f>
        <v/>
      </c>
      <c r="P3880" s="38" t="str">
        <f aca="false">IF(G3880=1,IF(COUNTIFS(C$2:C3880,C3880,G$2:G3880,1)=1,COUNTIFS($C:$C,C3880,$G:$G,1)+ROW()/10000000,""),"")</f>
        <v/>
      </c>
      <c r="Q3880" s="0" t="str">
        <f aca="false">IF(K3880=1,IF(COUNTIFS(C$2:C3880,C3880,K$2:K3880,1)=1,1,0),"")</f>
        <v/>
      </c>
      <c r="R3880" s="0" t="str">
        <f aca="false">IF(M3880=1,IF(COUNTIFS(C$2:C3880,C3880,M$2:M3880,1)=1,1,0),"")</f>
        <v/>
      </c>
      <c r="S3880" s="0" t="str">
        <f aca="false">IF(L3880=1,IF(COUNTIFS(C$2:C3880,C3880,L$2:L3880,1)=1,1,0),"")</f>
        <v/>
      </c>
      <c r="T3880" s="38" t="str">
        <f aca="false">IF(N3880="","",N3880+ROW()/10000000)</f>
        <v/>
      </c>
      <c r="U3880" s="0" t="str">
        <f aca="false">IF(G3880=1,IF(B3880="",1,0),"")</f>
        <v/>
      </c>
    </row>
    <row r="3881" customFormat="false" ht="15" hidden="false" customHeight="false" outlineLevel="0" collapsed="false">
      <c r="A3881" s="35"/>
      <c r="B3881" s="35"/>
      <c r="G3881" s="0" t="str">
        <f aca="false">IF(A3881="","",IF(AND(A3881&gt;=Debut,A3881&lt;Fin),1,0))</f>
        <v/>
      </c>
      <c r="H3881" s="0" t="str">
        <f aca="false">IF(G3881=1,INT(ROUND((A3881-Debut)*86400,0)/600),"")</f>
        <v/>
      </c>
      <c r="I3881" s="0" t="str">
        <f aca="false">IF(G3881=1,INT(ROUND((A3881-Debut)*86400,0)/3600),"")</f>
        <v/>
      </c>
      <c r="J3881" s="0" t="str">
        <f aca="false">IF(OR(A3881="",B3881=""),"",ROUND((B3881-A3881)*86400,0))</f>
        <v/>
      </c>
      <c r="K3881" s="37" t="str">
        <f aca="false">IF(G3881=1,IF(COUNTIFS($C:$C,C3881,$G:$G,1,$A:$A,"&gt;="&amp;(A3881-FenetreInterm/86400),$A:$A,"&lt;="&amp;A3881)&gt;=NbInterm,1,0),"")</f>
        <v/>
      </c>
      <c r="L3881" s="37" t="str">
        <f aca="false">IF(G3881=1,IF(B3881="",0,IF(J3881&lt;SeuilFugitive,1,0)),"")</f>
        <v/>
      </c>
      <c r="M3881" s="37" t="str">
        <f aca="false">IF(G3881=1,IF(B3881="",IF((Fin-A3881)*24&gt;SeuilFigee,1,0),IF(J3881&gt;SeuilFigee*3600,1,0)),"")</f>
        <v/>
      </c>
      <c r="N3881" s="0" t="str">
        <f aca="false">IF(G3881=1,IF(COUNTIF(H$2:H3881,H3881)=1,COUNTIF($H:$H,H3881),""),"")</f>
        <v/>
      </c>
      <c r="O3881" s="0" t="str">
        <f aca="false">IF(G3881=1,IF(COUNTIF(I$2:I3881,I3881)=1,COUNTIF($I:$I,I3881),""),"")</f>
        <v/>
      </c>
      <c r="P3881" s="38" t="str">
        <f aca="false">IF(G3881=1,IF(COUNTIFS(C$2:C3881,C3881,G$2:G3881,1)=1,COUNTIFS($C:$C,C3881,$G:$G,1)+ROW()/10000000,""),"")</f>
        <v/>
      </c>
      <c r="Q3881" s="0" t="str">
        <f aca="false">IF(K3881=1,IF(COUNTIFS(C$2:C3881,C3881,K$2:K3881,1)=1,1,0),"")</f>
        <v/>
      </c>
      <c r="R3881" s="0" t="str">
        <f aca="false">IF(M3881=1,IF(COUNTIFS(C$2:C3881,C3881,M$2:M3881,1)=1,1,0),"")</f>
        <v/>
      </c>
      <c r="S3881" s="0" t="str">
        <f aca="false">IF(L3881=1,IF(COUNTIFS(C$2:C3881,C3881,L$2:L3881,1)=1,1,0),"")</f>
        <v/>
      </c>
      <c r="T3881" s="38" t="str">
        <f aca="false">IF(N3881="","",N3881+ROW()/10000000)</f>
        <v/>
      </c>
      <c r="U3881" s="0" t="str">
        <f aca="false">IF(G3881=1,IF(B3881="",1,0),"")</f>
        <v/>
      </c>
    </row>
    <row r="3882" customFormat="false" ht="15" hidden="false" customHeight="false" outlineLevel="0" collapsed="false">
      <c r="A3882" s="35"/>
      <c r="B3882" s="35"/>
      <c r="G3882" s="0" t="str">
        <f aca="false">IF(A3882="","",IF(AND(A3882&gt;=Debut,A3882&lt;Fin),1,0))</f>
        <v/>
      </c>
      <c r="H3882" s="0" t="str">
        <f aca="false">IF(G3882=1,INT(ROUND((A3882-Debut)*86400,0)/600),"")</f>
        <v/>
      </c>
      <c r="I3882" s="0" t="str">
        <f aca="false">IF(G3882=1,INT(ROUND((A3882-Debut)*86400,0)/3600),"")</f>
        <v/>
      </c>
      <c r="J3882" s="0" t="str">
        <f aca="false">IF(OR(A3882="",B3882=""),"",ROUND((B3882-A3882)*86400,0))</f>
        <v/>
      </c>
      <c r="K3882" s="37" t="str">
        <f aca="false">IF(G3882=1,IF(COUNTIFS($C:$C,C3882,$G:$G,1,$A:$A,"&gt;="&amp;(A3882-FenetreInterm/86400),$A:$A,"&lt;="&amp;A3882)&gt;=NbInterm,1,0),"")</f>
        <v/>
      </c>
      <c r="L3882" s="37" t="str">
        <f aca="false">IF(G3882=1,IF(B3882="",0,IF(J3882&lt;SeuilFugitive,1,0)),"")</f>
        <v/>
      </c>
      <c r="M3882" s="37" t="str">
        <f aca="false">IF(G3882=1,IF(B3882="",IF((Fin-A3882)*24&gt;SeuilFigee,1,0),IF(J3882&gt;SeuilFigee*3600,1,0)),"")</f>
        <v/>
      </c>
      <c r="N3882" s="0" t="str">
        <f aca="false">IF(G3882=1,IF(COUNTIF(H$2:H3882,H3882)=1,COUNTIF($H:$H,H3882),""),"")</f>
        <v/>
      </c>
      <c r="O3882" s="0" t="str">
        <f aca="false">IF(G3882=1,IF(COUNTIF(I$2:I3882,I3882)=1,COUNTIF($I:$I,I3882),""),"")</f>
        <v/>
      </c>
      <c r="P3882" s="38" t="str">
        <f aca="false">IF(G3882=1,IF(COUNTIFS(C$2:C3882,C3882,G$2:G3882,1)=1,COUNTIFS($C:$C,C3882,$G:$G,1)+ROW()/10000000,""),"")</f>
        <v/>
      </c>
      <c r="Q3882" s="0" t="str">
        <f aca="false">IF(K3882=1,IF(COUNTIFS(C$2:C3882,C3882,K$2:K3882,1)=1,1,0),"")</f>
        <v/>
      </c>
      <c r="R3882" s="0" t="str">
        <f aca="false">IF(M3882=1,IF(COUNTIFS(C$2:C3882,C3882,M$2:M3882,1)=1,1,0),"")</f>
        <v/>
      </c>
      <c r="S3882" s="0" t="str">
        <f aca="false">IF(L3882=1,IF(COUNTIFS(C$2:C3882,C3882,L$2:L3882,1)=1,1,0),"")</f>
        <v/>
      </c>
      <c r="T3882" s="38" t="str">
        <f aca="false">IF(N3882="","",N3882+ROW()/10000000)</f>
        <v/>
      </c>
      <c r="U3882" s="0" t="str">
        <f aca="false">IF(G3882=1,IF(B3882="",1,0),"")</f>
        <v/>
      </c>
    </row>
    <row r="3883" customFormat="false" ht="15" hidden="false" customHeight="false" outlineLevel="0" collapsed="false">
      <c r="A3883" s="35"/>
      <c r="B3883" s="35"/>
      <c r="G3883" s="0" t="str">
        <f aca="false">IF(A3883="","",IF(AND(A3883&gt;=Debut,A3883&lt;Fin),1,0))</f>
        <v/>
      </c>
      <c r="H3883" s="0" t="str">
        <f aca="false">IF(G3883=1,INT(ROUND((A3883-Debut)*86400,0)/600),"")</f>
        <v/>
      </c>
      <c r="I3883" s="0" t="str">
        <f aca="false">IF(G3883=1,INT(ROUND((A3883-Debut)*86400,0)/3600),"")</f>
        <v/>
      </c>
      <c r="J3883" s="0" t="str">
        <f aca="false">IF(OR(A3883="",B3883=""),"",ROUND((B3883-A3883)*86400,0))</f>
        <v/>
      </c>
      <c r="K3883" s="37" t="str">
        <f aca="false">IF(G3883=1,IF(COUNTIFS($C:$C,C3883,$G:$G,1,$A:$A,"&gt;="&amp;(A3883-FenetreInterm/86400),$A:$A,"&lt;="&amp;A3883)&gt;=NbInterm,1,0),"")</f>
        <v/>
      </c>
      <c r="L3883" s="37" t="str">
        <f aca="false">IF(G3883=1,IF(B3883="",0,IF(J3883&lt;SeuilFugitive,1,0)),"")</f>
        <v/>
      </c>
      <c r="M3883" s="37" t="str">
        <f aca="false">IF(G3883=1,IF(B3883="",IF((Fin-A3883)*24&gt;SeuilFigee,1,0),IF(J3883&gt;SeuilFigee*3600,1,0)),"")</f>
        <v/>
      </c>
      <c r="N3883" s="0" t="str">
        <f aca="false">IF(G3883=1,IF(COUNTIF(H$2:H3883,H3883)=1,COUNTIF($H:$H,H3883),""),"")</f>
        <v/>
      </c>
      <c r="O3883" s="0" t="str">
        <f aca="false">IF(G3883=1,IF(COUNTIF(I$2:I3883,I3883)=1,COUNTIF($I:$I,I3883),""),"")</f>
        <v/>
      </c>
      <c r="P3883" s="38" t="str">
        <f aca="false">IF(G3883=1,IF(COUNTIFS(C$2:C3883,C3883,G$2:G3883,1)=1,COUNTIFS($C:$C,C3883,$G:$G,1)+ROW()/10000000,""),"")</f>
        <v/>
      </c>
      <c r="Q3883" s="0" t="str">
        <f aca="false">IF(K3883=1,IF(COUNTIFS(C$2:C3883,C3883,K$2:K3883,1)=1,1,0),"")</f>
        <v/>
      </c>
      <c r="R3883" s="0" t="str">
        <f aca="false">IF(M3883=1,IF(COUNTIFS(C$2:C3883,C3883,M$2:M3883,1)=1,1,0),"")</f>
        <v/>
      </c>
      <c r="S3883" s="0" t="str">
        <f aca="false">IF(L3883=1,IF(COUNTIFS(C$2:C3883,C3883,L$2:L3883,1)=1,1,0),"")</f>
        <v/>
      </c>
      <c r="T3883" s="38" t="str">
        <f aca="false">IF(N3883="","",N3883+ROW()/10000000)</f>
        <v/>
      </c>
      <c r="U3883" s="0" t="str">
        <f aca="false">IF(G3883=1,IF(B3883="",1,0),"")</f>
        <v/>
      </c>
    </row>
    <row r="3884" customFormat="false" ht="15" hidden="false" customHeight="false" outlineLevel="0" collapsed="false">
      <c r="A3884" s="35"/>
      <c r="B3884" s="35"/>
      <c r="G3884" s="0" t="str">
        <f aca="false">IF(A3884="","",IF(AND(A3884&gt;=Debut,A3884&lt;Fin),1,0))</f>
        <v/>
      </c>
      <c r="H3884" s="0" t="str">
        <f aca="false">IF(G3884=1,INT(ROUND((A3884-Debut)*86400,0)/600),"")</f>
        <v/>
      </c>
      <c r="I3884" s="0" t="str">
        <f aca="false">IF(G3884=1,INT(ROUND((A3884-Debut)*86400,0)/3600),"")</f>
        <v/>
      </c>
      <c r="J3884" s="0" t="str">
        <f aca="false">IF(OR(A3884="",B3884=""),"",ROUND((B3884-A3884)*86400,0))</f>
        <v/>
      </c>
      <c r="K3884" s="37" t="str">
        <f aca="false">IF(G3884=1,IF(COUNTIFS($C:$C,C3884,$G:$G,1,$A:$A,"&gt;="&amp;(A3884-FenetreInterm/86400),$A:$A,"&lt;="&amp;A3884)&gt;=NbInterm,1,0),"")</f>
        <v/>
      </c>
      <c r="L3884" s="37" t="str">
        <f aca="false">IF(G3884=1,IF(B3884="",0,IF(J3884&lt;SeuilFugitive,1,0)),"")</f>
        <v/>
      </c>
      <c r="M3884" s="37" t="str">
        <f aca="false">IF(G3884=1,IF(B3884="",IF((Fin-A3884)*24&gt;SeuilFigee,1,0),IF(J3884&gt;SeuilFigee*3600,1,0)),"")</f>
        <v/>
      </c>
      <c r="N3884" s="0" t="str">
        <f aca="false">IF(G3884=1,IF(COUNTIF(H$2:H3884,H3884)=1,COUNTIF($H:$H,H3884),""),"")</f>
        <v/>
      </c>
      <c r="O3884" s="0" t="str">
        <f aca="false">IF(G3884=1,IF(COUNTIF(I$2:I3884,I3884)=1,COUNTIF($I:$I,I3884),""),"")</f>
        <v/>
      </c>
      <c r="P3884" s="38" t="str">
        <f aca="false">IF(G3884=1,IF(COUNTIFS(C$2:C3884,C3884,G$2:G3884,1)=1,COUNTIFS($C:$C,C3884,$G:$G,1)+ROW()/10000000,""),"")</f>
        <v/>
      </c>
      <c r="Q3884" s="0" t="str">
        <f aca="false">IF(K3884=1,IF(COUNTIFS(C$2:C3884,C3884,K$2:K3884,1)=1,1,0),"")</f>
        <v/>
      </c>
      <c r="R3884" s="0" t="str">
        <f aca="false">IF(M3884=1,IF(COUNTIFS(C$2:C3884,C3884,M$2:M3884,1)=1,1,0),"")</f>
        <v/>
      </c>
      <c r="S3884" s="0" t="str">
        <f aca="false">IF(L3884=1,IF(COUNTIFS(C$2:C3884,C3884,L$2:L3884,1)=1,1,0),"")</f>
        <v/>
      </c>
      <c r="T3884" s="38" t="str">
        <f aca="false">IF(N3884="","",N3884+ROW()/10000000)</f>
        <v/>
      </c>
      <c r="U3884" s="0" t="str">
        <f aca="false">IF(G3884=1,IF(B3884="",1,0),"")</f>
        <v/>
      </c>
    </row>
    <row r="3885" customFormat="false" ht="15" hidden="false" customHeight="false" outlineLevel="0" collapsed="false">
      <c r="A3885" s="35"/>
      <c r="B3885" s="35"/>
      <c r="G3885" s="0" t="str">
        <f aca="false">IF(A3885="","",IF(AND(A3885&gt;=Debut,A3885&lt;Fin),1,0))</f>
        <v/>
      </c>
      <c r="H3885" s="0" t="str">
        <f aca="false">IF(G3885=1,INT(ROUND((A3885-Debut)*86400,0)/600),"")</f>
        <v/>
      </c>
      <c r="I3885" s="0" t="str">
        <f aca="false">IF(G3885=1,INT(ROUND((A3885-Debut)*86400,0)/3600),"")</f>
        <v/>
      </c>
      <c r="J3885" s="0" t="str">
        <f aca="false">IF(OR(A3885="",B3885=""),"",ROUND((B3885-A3885)*86400,0))</f>
        <v/>
      </c>
      <c r="K3885" s="37" t="str">
        <f aca="false">IF(G3885=1,IF(COUNTIFS($C:$C,C3885,$G:$G,1,$A:$A,"&gt;="&amp;(A3885-FenetreInterm/86400),$A:$A,"&lt;="&amp;A3885)&gt;=NbInterm,1,0),"")</f>
        <v/>
      </c>
      <c r="L3885" s="37" t="str">
        <f aca="false">IF(G3885=1,IF(B3885="",0,IF(J3885&lt;SeuilFugitive,1,0)),"")</f>
        <v/>
      </c>
      <c r="M3885" s="37" t="str">
        <f aca="false">IF(G3885=1,IF(B3885="",IF((Fin-A3885)*24&gt;SeuilFigee,1,0),IF(J3885&gt;SeuilFigee*3600,1,0)),"")</f>
        <v/>
      </c>
      <c r="N3885" s="0" t="str">
        <f aca="false">IF(G3885=1,IF(COUNTIF(H$2:H3885,H3885)=1,COUNTIF($H:$H,H3885),""),"")</f>
        <v/>
      </c>
      <c r="O3885" s="0" t="str">
        <f aca="false">IF(G3885=1,IF(COUNTIF(I$2:I3885,I3885)=1,COUNTIF($I:$I,I3885),""),"")</f>
        <v/>
      </c>
      <c r="P3885" s="38" t="str">
        <f aca="false">IF(G3885=1,IF(COUNTIFS(C$2:C3885,C3885,G$2:G3885,1)=1,COUNTIFS($C:$C,C3885,$G:$G,1)+ROW()/10000000,""),"")</f>
        <v/>
      </c>
      <c r="Q3885" s="0" t="str">
        <f aca="false">IF(K3885=1,IF(COUNTIFS(C$2:C3885,C3885,K$2:K3885,1)=1,1,0),"")</f>
        <v/>
      </c>
      <c r="R3885" s="0" t="str">
        <f aca="false">IF(M3885=1,IF(COUNTIFS(C$2:C3885,C3885,M$2:M3885,1)=1,1,0),"")</f>
        <v/>
      </c>
      <c r="S3885" s="0" t="str">
        <f aca="false">IF(L3885=1,IF(COUNTIFS(C$2:C3885,C3885,L$2:L3885,1)=1,1,0),"")</f>
        <v/>
      </c>
      <c r="T3885" s="38" t="str">
        <f aca="false">IF(N3885="","",N3885+ROW()/10000000)</f>
        <v/>
      </c>
      <c r="U3885" s="0" t="str">
        <f aca="false">IF(G3885=1,IF(B3885="",1,0),"")</f>
        <v/>
      </c>
    </row>
    <row r="3886" customFormat="false" ht="15" hidden="false" customHeight="false" outlineLevel="0" collapsed="false">
      <c r="A3886" s="35"/>
      <c r="B3886" s="35"/>
      <c r="G3886" s="0" t="str">
        <f aca="false">IF(A3886="","",IF(AND(A3886&gt;=Debut,A3886&lt;Fin),1,0))</f>
        <v/>
      </c>
      <c r="H3886" s="0" t="str">
        <f aca="false">IF(G3886=1,INT(ROUND((A3886-Debut)*86400,0)/600),"")</f>
        <v/>
      </c>
      <c r="I3886" s="0" t="str">
        <f aca="false">IF(G3886=1,INT(ROUND((A3886-Debut)*86400,0)/3600),"")</f>
        <v/>
      </c>
      <c r="J3886" s="0" t="str">
        <f aca="false">IF(OR(A3886="",B3886=""),"",ROUND((B3886-A3886)*86400,0))</f>
        <v/>
      </c>
      <c r="K3886" s="37" t="str">
        <f aca="false">IF(G3886=1,IF(COUNTIFS($C:$C,C3886,$G:$G,1,$A:$A,"&gt;="&amp;(A3886-FenetreInterm/86400),$A:$A,"&lt;="&amp;A3886)&gt;=NbInterm,1,0),"")</f>
        <v/>
      </c>
      <c r="L3886" s="37" t="str">
        <f aca="false">IF(G3886=1,IF(B3886="",0,IF(J3886&lt;SeuilFugitive,1,0)),"")</f>
        <v/>
      </c>
      <c r="M3886" s="37" t="str">
        <f aca="false">IF(G3886=1,IF(B3886="",IF((Fin-A3886)*24&gt;SeuilFigee,1,0),IF(J3886&gt;SeuilFigee*3600,1,0)),"")</f>
        <v/>
      </c>
      <c r="N3886" s="0" t="str">
        <f aca="false">IF(G3886=1,IF(COUNTIF(H$2:H3886,H3886)=1,COUNTIF($H:$H,H3886),""),"")</f>
        <v/>
      </c>
      <c r="O3886" s="0" t="str">
        <f aca="false">IF(G3886=1,IF(COUNTIF(I$2:I3886,I3886)=1,COUNTIF($I:$I,I3886),""),"")</f>
        <v/>
      </c>
      <c r="P3886" s="38" t="str">
        <f aca="false">IF(G3886=1,IF(COUNTIFS(C$2:C3886,C3886,G$2:G3886,1)=1,COUNTIFS($C:$C,C3886,$G:$G,1)+ROW()/10000000,""),"")</f>
        <v/>
      </c>
      <c r="Q3886" s="0" t="str">
        <f aca="false">IF(K3886=1,IF(COUNTIFS(C$2:C3886,C3886,K$2:K3886,1)=1,1,0),"")</f>
        <v/>
      </c>
      <c r="R3886" s="0" t="str">
        <f aca="false">IF(M3886=1,IF(COUNTIFS(C$2:C3886,C3886,M$2:M3886,1)=1,1,0),"")</f>
        <v/>
      </c>
      <c r="S3886" s="0" t="str">
        <f aca="false">IF(L3886=1,IF(COUNTIFS(C$2:C3886,C3886,L$2:L3886,1)=1,1,0),"")</f>
        <v/>
      </c>
      <c r="T3886" s="38" t="str">
        <f aca="false">IF(N3886="","",N3886+ROW()/10000000)</f>
        <v/>
      </c>
      <c r="U3886" s="0" t="str">
        <f aca="false">IF(G3886=1,IF(B3886="",1,0),"")</f>
        <v/>
      </c>
    </row>
    <row r="3887" customFormat="false" ht="15" hidden="false" customHeight="false" outlineLevel="0" collapsed="false">
      <c r="A3887" s="35"/>
      <c r="B3887" s="35"/>
      <c r="G3887" s="0" t="str">
        <f aca="false">IF(A3887="","",IF(AND(A3887&gt;=Debut,A3887&lt;Fin),1,0))</f>
        <v/>
      </c>
      <c r="H3887" s="0" t="str">
        <f aca="false">IF(G3887=1,INT(ROUND((A3887-Debut)*86400,0)/600),"")</f>
        <v/>
      </c>
      <c r="I3887" s="0" t="str">
        <f aca="false">IF(G3887=1,INT(ROUND((A3887-Debut)*86400,0)/3600),"")</f>
        <v/>
      </c>
      <c r="J3887" s="0" t="str">
        <f aca="false">IF(OR(A3887="",B3887=""),"",ROUND((B3887-A3887)*86400,0))</f>
        <v/>
      </c>
      <c r="K3887" s="37" t="str">
        <f aca="false">IF(G3887=1,IF(COUNTIFS($C:$C,C3887,$G:$G,1,$A:$A,"&gt;="&amp;(A3887-FenetreInterm/86400),$A:$A,"&lt;="&amp;A3887)&gt;=NbInterm,1,0),"")</f>
        <v/>
      </c>
      <c r="L3887" s="37" t="str">
        <f aca="false">IF(G3887=1,IF(B3887="",0,IF(J3887&lt;SeuilFugitive,1,0)),"")</f>
        <v/>
      </c>
      <c r="M3887" s="37" t="str">
        <f aca="false">IF(G3887=1,IF(B3887="",IF((Fin-A3887)*24&gt;SeuilFigee,1,0),IF(J3887&gt;SeuilFigee*3600,1,0)),"")</f>
        <v/>
      </c>
      <c r="N3887" s="0" t="str">
        <f aca="false">IF(G3887=1,IF(COUNTIF(H$2:H3887,H3887)=1,COUNTIF($H:$H,H3887),""),"")</f>
        <v/>
      </c>
      <c r="O3887" s="0" t="str">
        <f aca="false">IF(G3887=1,IF(COUNTIF(I$2:I3887,I3887)=1,COUNTIF($I:$I,I3887),""),"")</f>
        <v/>
      </c>
      <c r="P3887" s="38" t="str">
        <f aca="false">IF(G3887=1,IF(COUNTIFS(C$2:C3887,C3887,G$2:G3887,1)=1,COUNTIFS($C:$C,C3887,$G:$G,1)+ROW()/10000000,""),"")</f>
        <v/>
      </c>
      <c r="Q3887" s="0" t="str">
        <f aca="false">IF(K3887=1,IF(COUNTIFS(C$2:C3887,C3887,K$2:K3887,1)=1,1,0),"")</f>
        <v/>
      </c>
      <c r="R3887" s="0" t="str">
        <f aca="false">IF(M3887=1,IF(COUNTIFS(C$2:C3887,C3887,M$2:M3887,1)=1,1,0),"")</f>
        <v/>
      </c>
      <c r="S3887" s="0" t="str">
        <f aca="false">IF(L3887=1,IF(COUNTIFS(C$2:C3887,C3887,L$2:L3887,1)=1,1,0),"")</f>
        <v/>
      </c>
      <c r="T3887" s="38" t="str">
        <f aca="false">IF(N3887="","",N3887+ROW()/10000000)</f>
        <v/>
      </c>
      <c r="U3887" s="0" t="str">
        <f aca="false">IF(G3887=1,IF(B3887="",1,0),"")</f>
        <v/>
      </c>
    </row>
    <row r="3888" customFormat="false" ht="15" hidden="false" customHeight="false" outlineLevel="0" collapsed="false">
      <c r="A3888" s="35"/>
      <c r="B3888" s="35"/>
      <c r="G3888" s="0" t="str">
        <f aca="false">IF(A3888="","",IF(AND(A3888&gt;=Debut,A3888&lt;Fin),1,0))</f>
        <v/>
      </c>
      <c r="H3888" s="0" t="str">
        <f aca="false">IF(G3888=1,INT(ROUND((A3888-Debut)*86400,0)/600),"")</f>
        <v/>
      </c>
      <c r="I3888" s="0" t="str">
        <f aca="false">IF(G3888=1,INT(ROUND((A3888-Debut)*86400,0)/3600),"")</f>
        <v/>
      </c>
      <c r="J3888" s="0" t="str">
        <f aca="false">IF(OR(A3888="",B3888=""),"",ROUND((B3888-A3888)*86400,0))</f>
        <v/>
      </c>
      <c r="K3888" s="37" t="str">
        <f aca="false">IF(G3888=1,IF(COUNTIFS($C:$C,C3888,$G:$G,1,$A:$A,"&gt;="&amp;(A3888-FenetreInterm/86400),$A:$A,"&lt;="&amp;A3888)&gt;=NbInterm,1,0),"")</f>
        <v/>
      </c>
      <c r="L3888" s="37" t="str">
        <f aca="false">IF(G3888=1,IF(B3888="",0,IF(J3888&lt;SeuilFugitive,1,0)),"")</f>
        <v/>
      </c>
      <c r="M3888" s="37" t="str">
        <f aca="false">IF(G3888=1,IF(B3888="",IF((Fin-A3888)*24&gt;SeuilFigee,1,0),IF(J3888&gt;SeuilFigee*3600,1,0)),"")</f>
        <v/>
      </c>
      <c r="N3888" s="0" t="str">
        <f aca="false">IF(G3888=1,IF(COUNTIF(H$2:H3888,H3888)=1,COUNTIF($H:$H,H3888),""),"")</f>
        <v/>
      </c>
      <c r="O3888" s="0" t="str">
        <f aca="false">IF(G3888=1,IF(COUNTIF(I$2:I3888,I3888)=1,COUNTIF($I:$I,I3888),""),"")</f>
        <v/>
      </c>
      <c r="P3888" s="38" t="str">
        <f aca="false">IF(G3888=1,IF(COUNTIFS(C$2:C3888,C3888,G$2:G3888,1)=1,COUNTIFS($C:$C,C3888,$G:$G,1)+ROW()/10000000,""),"")</f>
        <v/>
      </c>
      <c r="Q3888" s="0" t="str">
        <f aca="false">IF(K3888=1,IF(COUNTIFS(C$2:C3888,C3888,K$2:K3888,1)=1,1,0),"")</f>
        <v/>
      </c>
      <c r="R3888" s="0" t="str">
        <f aca="false">IF(M3888=1,IF(COUNTIFS(C$2:C3888,C3888,M$2:M3888,1)=1,1,0),"")</f>
        <v/>
      </c>
      <c r="S3888" s="0" t="str">
        <f aca="false">IF(L3888=1,IF(COUNTIFS(C$2:C3888,C3888,L$2:L3888,1)=1,1,0),"")</f>
        <v/>
      </c>
      <c r="T3888" s="38" t="str">
        <f aca="false">IF(N3888="","",N3888+ROW()/10000000)</f>
        <v/>
      </c>
      <c r="U3888" s="0" t="str">
        <f aca="false">IF(G3888=1,IF(B3888="",1,0),"")</f>
        <v/>
      </c>
    </row>
    <row r="3889" customFormat="false" ht="15" hidden="false" customHeight="false" outlineLevel="0" collapsed="false">
      <c r="A3889" s="35"/>
      <c r="B3889" s="35"/>
      <c r="G3889" s="0" t="str">
        <f aca="false">IF(A3889="","",IF(AND(A3889&gt;=Debut,A3889&lt;Fin),1,0))</f>
        <v/>
      </c>
      <c r="H3889" s="0" t="str">
        <f aca="false">IF(G3889=1,INT(ROUND((A3889-Debut)*86400,0)/600),"")</f>
        <v/>
      </c>
      <c r="I3889" s="0" t="str">
        <f aca="false">IF(G3889=1,INT(ROUND((A3889-Debut)*86400,0)/3600),"")</f>
        <v/>
      </c>
      <c r="J3889" s="0" t="str">
        <f aca="false">IF(OR(A3889="",B3889=""),"",ROUND((B3889-A3889)*86400,0))</f>
        <v/>
      </c>
      <c r="K3889" s="37" t="str">
        <f aca="false">IF(G3889=1,IF(COUNTIFS($C:$C,C3889,$G:$G,1,$A:$A,"&gt;="&amp;(A3889-FenetreInterm/86400),$A:$A,"&lt;="&amp;A3889)&gt;=NbInterm,1,0),"")</f>
        <v/>
      </c>
      <c r="L3889" s="37" t="str">
        <f aca="false">IF(G3889=1,IF(B3889="",0,IF(J3889&lt;SeuilFugitive,1,0)),"")</f>
        <v/>
      </c>
      <c r="M3889" s="37" t="str">
        <f aca="false">IF(G3889=1,IF(B3889="",IF((Fin-A3889)*24&gt;SeuilFigee,1,0),IF(J3889&gt;SeuilFigee*3600,1,0)),"")</f>
        <v/>
      </c>
      <c r="N3889" s="0" t="str">
        <f aca="false">IF(G3889=1,IF(COUNTIF(H$2:H3889,H3889)=1,COUNTIF($H:$H,H3889),""),"")</f>
        <v/>
      </c>
      <c r="O3889" s="0" t="str">
        <f aca="false">IF(G3889=1,IF(COUNTIF(I$2:I3889,I3889)=1,COUNTIF($I:$I,I3889),""),"")</f>
        <v/>
      </c>
      <c r="P3889" s="38" t="str">
        <f aca="false">IF(G3889=1,IF(COUNTIFS(C$2:C3889,C3889,G$2:G3889,1)=1,COUNTIFS($C:$C,C3889,$G:$G,1)+ROW()/10000000,""),"")</f>
        <v/>
      </c>
      <c r="Q3889" s="0" t="str">
        <f aca="false">IF(K3889=1,IF(COUNTIFS(C$2:C3889,C3889,K$2:K3889,1)=1,1,0),"")</f>
        <v/>
      </c>
      <c r="R3889" s="0" t="str">
        <f aca="false">IF(M3889=1,IF(COUNTIFS(C$2:C3889,C3889,M$2:M3889,1)=1,1,0),"")</f>
        <v/>
      </c>
      <c r="S3889" s="0" t="str">
        <f aca="false">IF(L3889=1,IF(COUNTIFS(C$2:C3889,C3889,L$2:L3889,1)=1,1,0),"")</f>
        <v/>
      </c>
      <c r="T3889" s="38" t="str">
        <f aca="false">IF(N3889="","",N3889+ROW()/10000000)</f>
        <v/>
      </c>
      <c r="U3889" s="0" t="str">
        <f aca="false">IF(G3889=1,IF(B3889="",1,0),"")</f>
        <v/>
      </c>
    </row>
    <row r="3890" customFormat="false" ht="15" hidden="false" customHeight="false" outlineLevel="0" collapsed="false">
      <c r="A3890" s="35"/>
      <c r="B3890" s="35"/>
      <c r="G3890" s="0" t="str">
        <f aca="false">IF(A3890="","",IF(AND(A3890&gt;=Debut,A3890&lt;Fin),1,0))</f>
        <v/>
      </c>
      <c r="H3890" s="0" t="str">
        <f aca="false">IF(G3890=1,INT(ROUND((A3890-Debut)*86400,0)/600),"")</f>
        <v/>
      </c>
      <c r="I3890" s="0" t="str">
        <f aca="false">IF(G3890=1,INT(ROUND((A3890-Debut)*86400,0)/3600),"")</f>
        <v/>
      </c>
      <c r="J3890" s="0" t="str">
        <f aca="false">IF(OR(A3890="",B3890=""),"",ROUND((B3890-A3890)*86400,0))</f>
        <v/>
      </c>
      <c r="K3890" s="37" t="str">
        <f aca="false">IF(G3890=1,IF(COUNTIFS($C:$C,C3890,$G:$G,1,$A:$A,"&gt;="&amp;(A3890-FenetreInterm/86400),$A:$A,"&lt;="&amp;A3890)&gt;=NbInterm,1,0),"")</f>
        <v/>
      </c>
      <c r="L3890" s="37" t="str">
        <f aca="false">IF(G3890=1,IF(B3890="",0,IF(J3890&lt;SeuilFugitive,1,0)),"")</f>
        <v/>
      </c>
      <c r="M3890" s="37" t="str">
        <f aca="false">IF(G3890=1,IF(B3890="",IF((Fin-A3890)*24&gt;SeuilFigee,1,0),IF(J3890&gt;SeuilFigee*3600,1,0)),"")</f>
        <v/>
      </c>
      <c r="N3890" s="0" t="str">
        <f aca="false">IF(G3890=1,IF(COUNTIF(H$2:H3890,H3890)=1,COUNTIF($H:$H,H3890),""),"")</f>
        <v/>
      </c>
      <c r="O3890" s="0" t="str">
        <f aca="false">IF(G3890=1,IF(COUNTIF(I$2:I3890,I3890)=1,COUNTIF($I:$I,I3890),""),"")</f>
        <v/>
      </c>
      <c r="P3890" s="38" t="str">
        <f aca="false">IF(G3890=1,IF(COUNTIFS(C$2:C3890,C3890,G$2:G3890,1)=1,COUNTIFS($C:$C,C3890,$G:$G,1)+ROW()/10000000,""),"")</f>
        <v/>
      </c>
      <c r="Q3890" s="0" t="str">
        <f aca="false">IF(K3890=1,IF(COUNTIFS(C$2:C3890,C3890,K$2:K3890,1)=1,1,0),"")</f>
        <v/>
      </c>
      <c r="R3890" s="0" t="str">
        <f aca="false">IF(M3890=1,IF(COUNTIFS(C$2:C3890,C3890,M$2:M3890,1)=1,1,0),"")</f>
        <v/>
      </c>
      <c r="S3890" s="0" t="str">
        <f aca="false">IF(L3890=1,IF(COUNTIFS(C$2:C3890,C3890,L$2:L3890,1)=1,1,0),"")</f>
        <v/>
      </c>
      <c r="T3890" s="38" t="str">
        <f aca="false">IF(N3890="","",N3890+ROW()/10000000)</f>
        <v/>
      </c>
      <c r="U3890" s="0" t="str">
        <f aca="false">IF(G3890=1,IF(B3890="",1,0),"")</f>
        <v/>
      </c>
    </row>
    <row r="3891" customFormat="false" ht="15" hidden="false" customHeight="false" outlineLevel="0" collapsed="false">
      <c r="A3891" s="35"/>
      <c r="B3891" s="35"/>
      <c r="G3891" s="0" t="str">
        <f aca="false">IF(A3891="","",IF(AND(A3891&gt;=Debut,A3891&lt;Fin),1,0))</f>
        <v/>
      </c>
      <c r="H3891" s="0" t="str">
        <f aca="false">IF(G3891=1,INT(ROUND((A3891-Debut)*86400,0)/600),"")</f>
        <v/>
      </c>
      <c r="I3891" s="0" t="str">
        <f aca="false">IF(G3891=1,INT(ROUND((A3891-Debut)*86400,0)/3600),"")</f>
        <v/>
      </c>
      <c r="J3891" s="0" t="str">
        <f aca="false">IF(OR(A3891="",B3891=""),"",ROUND((B3891-A3891)*86400,0))</f>
        <v/>
      </c>
      <c r="K3891" s="37" t="str">
        <f aca="false">IF(G3891=1,IF(COUNTIFS($C:$C,C3891,$G:$G,1,$A:$A,"&gt;="&amp;(A3891-FenetreInterm/86400),$A:$A,"&lt;="&amp;A3891)&gt;=NbInterm,1,0),"")</f>
        <v/>
      </c>
      <c r="L3891" s="37" t="str">
        <f aca="false">IF(G3891=1,IF(B3891="",0,IF(J3891&lt;SeuilFugitive,1,0)),"")</f>
        <v/>
      </c>
      <c r="M3891" s="37" t="str">
        <f aca="false">IF(G3891=1,IF(B3891="",IF((Fin-A3891)*24&gt;SeuilFigee,1,0),IF(J3891&gt;SeuilFigee*3600,1,0)),"")</f>
        <v/>
      </c>
      <c r="N3891" s="0" t="str">
        <f aca="false">IF(G3891=1,IF(COUNTIF(H$2:H3891,H3891)=1,COUNTIF($H:$H,H3891),""),"")</f>
        <v/>
      </c>
      <c r="O3891" s="0" t="str">
        <f aca="false">IF(G3891=1,IF(COUNTIF(I$2:I3891,I3891)=1,COUNTIF($I:$I,I3891),""),"")</f>
        <v/>
      </c>
      <c r="P3891" s="38" t="str">
        <f aca="false">IF(G3891=1,IF(COUNTIFS(C$2:C3891,C3891,G$2:G3891,1)=1,COUNTIFS($C:$C,C3891,$G:$G,1)+ROW()/10000000,""),"")</f>
        <v/>
      </c>
      <c r="Q3891" s="0" t="str">
        <f aca="false">IF(K3891=1,IF(COUNTIFS(C$2:C3891,C3891,K$2:K3891,1)=1,1,0),"")</f>
        <v/>
      </c>
      <c r="R3891" s="0" t="str">
        <f aca="false">IF(M3891=1,IF(COUNTIFS(C$2:C3891,C3891,M$2:M3891,1)=1,1,0),"")</f>
        <v/>
      </c>
      <c r="S3891" s="0" t="str">
        <f aca="false">IF(L3891=1,IF(COUNTIFS(C$2:C3891,C3891,L$2:L3891,1)=1,1,0),"")</f>
        <v/>
      </c>
      <c r="T3891" s="38" t="str">
        <f aca="false">IF(N3891="","",N3891+ROW()/10000000)</f>
        <v/>
      </c>
      <c r="U3891" s="0" t="str">
        <f aca="false">IF(G3891=1,IF(B3891="",1,0),"")</f>
        <v/>
      </c>
    </row>
    <row r="3892" customFormat="false" ht="15" hidden="false" customHeight="false" outlineLevel="0" collapsed="false">
      <c r="A3892" s="35"/>
      <c r="B3892" s="35"/>
      <c r="G3892" s="0" t="str">
        <f aca="false">IF(A3892="","",IF(AND(A3892&gt;=Debut,A3892&lt;Fin),1,0))</f>
        <v/>
      </c>
      <c r="H3892" s="0" t="str">
        <f aca="false">IF(G3892=1,INT(ROUND((A3892-Debut)*86400,0)/600),"")</f>
        <v/>
      </c>
      <c r="I3892" s="0" t="str">
        <f aca="false">IF(G3892=1,INT(ROUND((A3892-Debut)*86400,0)/3600),"")</f>
        <v/>
      </c>
      <c r="J3892" s="0" t="str">
        <f aca="false">IF(OR(A3892="",B3892=""),"",ROUND((B3892-A3892)*86400,0))</f>
        <v/>
      </c>
      <c r="K3892" s="37" t="str">
        <f aca="false">IF(G3892=1,IF(COUNTIFS($C:$C,C3892,$G:$G,1,$A:$A,"&gt;="&amp;(A3892-FenetreInterm/86400),$A:$A,"&lt;="&amp;A3892)&gt;=NbInterm,1,0),"")</f>
        <v/>
      </c>
      <c r="L3892" s="37" t="str">
        <f aca="false">IF(G3892=1,IF(B3892="",0,IF(J3892&lt;SeuilFugitive,1,0)),"")</f>
        <v/>
      </c>
      <c r="M3892" s="37" t="str">
        <f aca="false">IF(G3892=1,IF(B3892="",IF((Fin-A3892)*24&gt;SeuilFigee,1,0),IF(J3892&gt;SeuilFigee*3600,1,0)),"")</f>
        <v/>
      </c>
      <c r="N3892" s="0" t="str">
        <f aca="false">IF(G3892=1,IF(COUNTIF(H$2:H3892,H3892)=1,COUNTIF($H:$H,H3892),""),"")</f>
        <v/>
      </c>
      <c r="O3892" s="0" t="str">
        <f aca="false">IF(G3892=1,IF(COUNTIF(I$2:I3892,I3892)=1,COUNTIF($I:$I,I3892),""),"")</f>
        <v/>
      </c>
      <c r="P3892" s="38" t="str">
        <f aca="false">IF(G3892=1,IF(COUNTIFS(C$2:C3892,C3892,G$2:G3892,1)=1,COUNTIFS($C:$C,C3892,$G:$G,1)+ROW()/10000000,""),"")</f>
        <v/>
      </c>
      <c r="Q3892" s="0" t="str">
        <f aca="false">IF(K3892=1,IF(COUNTIFS(C$2:C3892,C3892,K$2:K3892,1)=1,1,0),"")</f>
        <v/>
      </c>
      <c r="R3892" s="0" t="str">
        <f aca="false">IF(M3892=1,IF(COUNTIFS(C$2:C3892,C3892,M$2:M3892,1)=1,1,0),"")</f>
        <v/>
      </c>
      <c r="S3892" s="0" t="str">
        <f aca="false">IF(L3892=1,IF(COUNTIFS(C$2:C3892,C3892,L$2:L3892,1)=1,1,0),"")</f>
        <v/>
      </c>
      <c r="T3892" s="38" t="str">
        <f aca="false">IF(N3892="","",N3892+ROW()/10000000)</f>
        <v/>
      </c>
      <c r="U3892" s="0" t="str">
        <f aca="false">IF(G3892=1,IF(B3892="",1,0),"")</f>
        <v/>
      </c>
    </row>
    <row r="3893" customFormat="false" ht="15" hidden="false" customHeight="false" outlineLevel="0" collapsed="false">
      <c r="A3893" s="35"/>
      <c r="B3893" s="35"/>
      <c r="G3893" s="0" t="str">
        <f aca="false">IF(A3893="","",IF(AND(A3893&gt;=Debut,A3893&lt;Fin),1,0))</f>
        <v/>
      </c>
      <c r="H3893" s="0" t="str">
        <f aca="false">IF(G3893=1,INT(ROUND((A3893-Debut)*86400,0)/600),"")</f>
        <v/>
      </c>
      <c r="I3893" s="0" t="str">
        <f aca="false">IF(G3893=1,INT(ROUND((A3893-Debut)*86400,0)/3600),"")</f>
        <v/>
      </c>
      <c r="J3893" s="0" t="str">
        <f aca="false">IF(OR(A3893="",B3893=""),"",ROUND((B3893-A3893)*86400,0))</f>
        <v/>
      </c>
      <c r="K3893" s="37" t="str">
        <f aca="false">IF(G3893=1,IF(COUNTIFS($C:$C,C3893,$G:$G,1,$A:$A,"&gt;="&amp;(A3893-FenetreInterm/86400),$A:$A,"&lt;="&amp;A3893)&gt;=NbInterm,1,0),"")</f>
        <v/>
      </c>
      <c r="L3893" s="37" t="str">
        <f aca="false">IF(G3893=1,IF(B3893="",0,IF(J3893&lt;SeuilFugitive,1,0)),"")</f>
        <v/>
      </c>
      <c r="M3893" s="37" t="str">
        <f aca="false">IF(G3893=1,IF(B3893="",IF((Fin-A3893)*24&gt;SeuilFigee,1,0),IF(J3893&gt;SeuilFigee*3600,1,0)),"")</f>
        <v/>
      </c>
      <c r="N3893" s="0" t="str">
        <f aca="false">IF(G3893=1,IF(COUNTIF(H$2:H3893,H3893)=1,COUNTIF($H:$H,H3893),""),"")</f>
        <v/>
      </c>
      <c r="O3893" s="0" t="str">
        <f aca="false">IF(G3893=1,IF(COUNTIF(I$2:I3893,I3893)=1,COUNTIF($I:$I,I3893),""),"")</f>
        <v/>
      </c>
      <c r="P3893" s="38" t="str">
        <f aca="false">IF(G3893=1,IF(COUNTIFS(C$2:C3893,C3893,G$2:G3893,1)=1,COUNTIFS($C:$C,C3893,$G:$G,1)+ROW()/10000000,""),"")</f>
        <v/>
      </c>
      <c r="Q3893" s="0" t="str">
        <f aca="false">IF(K3893=1,IF(COUNTIFS(C$2:C3893,C3893,K$2:K3893,1)=1,1,0),"")</f>
        <v/>
      </c>
      <c r="R3893" s="0" t="str">
        <f aca="false">IF(M3893=1,IF(COUNTIFS(C$2:C3893,C3893,M$2:M3893,1)=1,1,0),"")</f>
        <v/>
      </c>
      <c r="S3893" s="0" t="str">
        <f aca="false">IF(L3893=1,IF(COUNTIFS(C$2:C3893,C3893,L$2:L3893,1)=1,1,0),"")</f>
        <v/>
      </c>
      <c r="T3893" s="38" t="str">
        <f aca="false">IF(N3893="","",N3893+ROW()/10000000)</f>
        <v/>
      </c>
      <c r="U3893" s="0" t="str">
        <f aca="false">IF(G3893=1,IF(B3893="",1,0),"")</f>
        <v/>
      </c>
    </row>
    <row r="3894" customFormat="false" ht="15" hidden="false" customHeight="false" outlineLevel="0" collapsed="false">
      <c r="A3894" s="35"/>
      <c r="B3894" s="35"/>
      <c r="G3894" s="0" t="str">
        <f aca="false">IF(A3894="","",IF(AND(A3894&gt;=Debut,A3894&lt;Fin),1,0))</f>
        <v/>
      </c>
      <c r="H3894" s="0" t="str">
        <f aca="false">IF(G3894=1,INT(ROUND((A3894-Debut)*86400,0)/600),"")</f>
        <v/>
      </c>
      <c r="I3894" s="0" t="str">
        <f aca="false">IF(G3894=1,INT(ROUND((A3894-Debut)*86400,0)/3600),"")</f>
        <v/>
      </c>
      <c r="J3894" s="0" t="str">
        <f aca="false">IF(OR(A3894="",B3894=""),"",ROUND((B3894-A3894)*86400,0))</f>
        <v/>
      </c>
      <c r="K3894" s="37" t="str">
        <f aca="false">IF(G3894=1,IF(COUNTIFS($C:$C,C3894,$G:$G,1,$A:$A,"&gt;="&amp;(A3894-FenetreInterm/86400),$A:$A,"&lt;="&amp;A3894)&gt;=NbInterm,1,0),"")</f>
        <v/>
      </c>
      <c r="L3894" s="37" t="str">
        <f aca="false">IF(G3894=1,IF(B3894="",0,IF(J3894&lt;SeuilFugitive,1,0)),"")</f>
        <v/>
      </c>
      <c r="M3894" s="37" t="str">
        <f aca="false">IF(G3894=1,IF(B3894="",IF((Fin-A3894)*24&gt;SeuilFigee,1,0),IF(J3894&gt;SeuilFigee*3600,1,0)),"")</f>
        <v/>
      </c>
      <c r="N3894" s="0" t="str">
        <f aca="false">IF(G3894=1,IF(COUNTIF(H$2:H3894,H3894)=1,COUNTIF($H:$H,H3894),""),"")</f>
        <v/>
      </c>
      <c r="O3894" s="0" t="str">
        <f aca="false">IF(G3894=1,IF(COUNTIF(I$2:I3894,I3894)=1,COUNTIF($I:$I,I3894),""),"")</f>
        <v/>
      </c>
      <c r="P3894" s="38" t="str">
        <f aca="false">IF(G3894=1,IF(COUNTIFS(C$2:C3894,C3894,G$2:G3894,1)=1,COUNTIFS($C:$C,C3894,$G:$G,1)+ROW()/10000000,""),"")</f>
        <v/>
      </c>
      <c r="Q3894" s="0" t="str">
        <f aca="false">IF(K3894=1,IF(COUNTIFS(C$2:C3894,C3894,K$2:K3894,1)=1,1,0),"")</f>
        <v/>
      </c>
      <c r="R3894" s="0" t="str">
        <f aca="false">IF(M3894=1,IF(COUNTIFS(C$2:C3894,C3894,M$2:M3894,1)=1,1,0),"")</f>
        <v/>
      </c>
      <c r="S3894" s="0" t="str">
        <f aca="false">IF(L3894=1,IF(COUNTIFS(C$2:C3894,C3894,L$2:L3894,1)=1,1,0),"")</f>
        <v/>
      </c>
      <c r="T3894" s="38" t="str">
        <f aca="false">IF(N3894="","",N3894+ROW()/10000000)</f>
        <v/>
      </c>
      <c r="U3894" s="0" t="str">
        <f aca="false">IF(G3894=1,IF(B3894="",1,0),"")</f>
        <v/>
      </c>
    </row>
    <row r="3895" customFormat="false" ht="15" hidden="false" customHeight="false" outlineLevel="0" collapsed="false">
      <c r="A3895" s="35"/>
      <c r="B3895" s="35"/>
      <c r="G3895" s="0" t="str">
        <f aca="false">IF(A3895="","",IF(AND(A3895&gt;=Debut,A3895&lt;Fin),1,0))</f>
        <v/>
      </c>
      <c r="H3895" s="0" t="str">
        <f aca="false">IF(G3895=1,INT(ROUND((A3895-Debut)*86400,0)/600),"")</f>
        <v/>
      </c>
      <c r="I3895" s="0" t="str">
        <f aca="false">IF(G3895=1,INT(ROUND((A3895-Debut)*86400,0)/3600),"")</f>
        <v/>
      </c>
      <c r="J3895" s="0" t="str">
        <f aca="false">IF(OR(A3895="",B3895=""),"",ROUND((B3895-A3895)*86400,0))</f>
        <v/>
      </c>
      <c r="K3895" s="37" t="str">
        <f aca="false">IF(G3895=1,IF(COUNTIFS($C:$C,C3895,$G:$G,1,$A:$A,"&gt;="&amp;(A3895-FenetreInterm/86400),$A:$A,"&lt;="&amp;A3895)&gt;=NbInterm,1,0),"")</f>
        <v/>
      </c>
      <c r="L3895" s="37" t="str">
        <f aca="false">IF(G3895=1,IF(B3895="",0,IF(J3895&lt;SeuilFugitive,1,0)),"")</f>
        <v/>
      </c>
      <c r="M3895" s="37" t="str">
        <f aca="false">IF(G3895=1,IF(B3895="",IF((Fin-A3895)*24&gt;SeuilFigee,1,0),IF(J3895&gt;SeuilFigee*3600,1,0)),"")</f>
        <v/>
      </c>
      <c r="N3895" s="0" t="str">
        <f aca="false">IF(G3895=1,IF(COUNTIF(H$2:H3895,H3895)=1,COUNTIF($H:$H,H3895),""),"")</f>
        <v/>
      </c>
      <c r="O3895" s="0" t="str">
        <f aca="false">IF(G3895=1,IF(COUNTIF(I$2:I3895,I3895)=1,COUNTIF($I:$I,I3895),""),"")</f>
        <v/>
      </c>
      <c r="P3895" s="38" t="str">
        <f aca="false">IF(G3895=1,IF(COUNTIFS(C$2:C3895,C3895,G$2:G3895,1)=1,COUNTIFS($C:$C,C3895,$G:$G,1)+ROW()/10000000,""),"")</f>
        <v/>
      </c>
      <c r="Q3895" s="0" t="str">
        <f aca="false">IF(K3895=1,IF(COUNTIFS(C$2:C3895,C3895,K$2:K3895,1)=1,1,0),"")</f>
        <v/>
      </c>
      <c r="R3895" s="0" t="str">
        <f aca="false">IF(M3895=1,IF(COUNTIFS(C$2:C3895,C3895,M$2:M3895,1)=1,1,0),"")</f>
        <v/>
      </c>
      <c r="S3895" s="0" t="str">
        <f aca="false">IF(L3895=1,IF(COUNTIFS(C$2:C3895,C3895,L$2:L3895,1)=1,1,0),"")</f>
        <v/>
      </c>
      <c r="T3895" s="38" t="str">
        <f aca="false">IF(N3895="","",N3895+ROW()/10000000)</f>
        <v/>
      </c>
      <c r="U3895" s="0" t="str">
        <f aca="false">IF(G3895=1,IF(B3895="",1,0),"")</f>
        <v/>
      </c>
    </row>
    <row r="3896" customFormat="false" ht="15" hidden="false" customHeight="false" outlineLevel="0" collapsed="false">
      <c r="A3896" s="35"/>
      <c r="B3896" s="35"/>
      <c r="G3896" s="0" t="str">
        <f aca="false">IF(A3896="","",IF(AND(A3896&gt;=Debut,A3896&lt;Fin),1,0))</f>
        <v/>
      </c>
      <c r="H3896" s="0" t="str">
        <f aca="false">IF(G3896=1,INT(ROUND((A3896-Debut)*86400,0)/600),"")</f>
        <v/>
      </c>
      <c r="I3896" s="0" t="str">
        <f aca="false">IF(G3896=1,INT(ROUND((A3896-Debut)*86400,0)/3600),"")</f>
        <v/>
      </c>
      <c r="J3896" s="0" t="str">
        <f aca="false">IF(OR(A3896="",B3896=""),"",ROUND((B3896-A3896)*86400,0))</f>
        <v/>
      </c>
      <c r="K3896" s="37" t="str">
        <f aca="false">IF(G3896=1,IF(COUNTIFS($C:$C,C3896,$G:$G,1,$A:$A,"&gt;="&amp;(A3896-FenetreInterm/86400),$A:$A,"&lt;="&amp;A3896)&gt;=NbInterm,1,0),"")</f>
        <v/>
      </c>
      <c r="L3896" s="37" t="str">
        <f aca="false">IF(G3896=1,IF(B3896="",0,IF(J3896&lt;SeuilFugitive,1,0)),"")</f>
        <v/>
      </c>
      <c r="M3896" s="37" t="str">
        <f aca="false">IF(G3896=1,IF(B3896="",IF((Fin-A3896)*24&gt;SeuilFigee,1,0),IF(J3896&gt;SeuilFigee*3600,1,0)),"")</f>
        <v/>
      </c>
      <c r="N3896" s="0" t="str">
        <f aca="false">IF(G3896=1,IF(COUNTIF(H$2:H3896,H3896)=1,COUNTIF($H:$H,H3896),""),"")</f>
        <v/>
      </c>
      <c r="O3896" s="0" t="str">
        <f aca="false">IF(G3896=1,IF(COUNTIF(I$2:I3896,I3896)=1,COUNTIF($I:$I,I3896),""),"")</f>
        <v/>
      </c>
      <c r="P3896" s="38" t="str">
        <f aca="false">IF(G3896=1,IF(COUNTIFS(C$2:C3896,C3896,G$2:G3896,1)=1,COUNTIFS($C:$C,C3896,$G:$G,1)+ROW()/10000000,""),"")</f>
        <v/>
      </c>
      <c r="Q3896" s="0" t="str">
        <f aca="false">IF(K3896=1,IF(COUNTIFS(C$2:C3896,C3896,K$2:K3896,1)=1,1,0),"")</f>
        <v/>
      </c>
      <c r="R3896" s="0" t="str">
        <f aca="false">IF(M3896=1,IF(COUNTIFS(C$2:C3896,C3896,M$2:M3896,1)=1,1,0),"")</f>
        <v/>
      </c>
      <c r="S3896" s="0" t="str">
        <f aca="false">IF(L3896=1,IF(COUNTIFS(C$2:C3896,C3896,L$2:L3896,1)=1,1,0),"")</f>
        <v/>
      </c>
      <c r="T3896" s="38" t="str">
        <f aca="false">IF(N3896="","",N3896+ROW()/10000000)</f>
        <v/>
      </c>
      <c r="U3896" s="0" t="str">
        <f aca="false">IF(G3896=1,IF(B3896="",1,0),"")</f>
        <v/>
      </c>
    </row>
    <row r="3897" customFormat="false" ht="15" hidden="false" customHeight="false" outlineLevel="0" collapsed="false">
      <c r="A3897" s="35"/>
      <c r="B3897" s="35"/>
      <c r="G3897" s="0" t="str">
        <f aca="false">IF(A3897="","",IF(AND(A3897&gt;=Debut,A3897&lt;Fin),1,0))</f>
        <v/>
      </c>
      <c r="H3897" s="0" t="str">
        <f aca="false">IF(G3897=1,INT(ROUND((A3897-Debut)*86400,0)/600),"")</f>
        <v/>
      </c>
      <c r="I3897" s="0" t="str">
        <f aca="false">IF(G3897=1,INT(ROUND((A3897-Debut)*86400,0)/3600),"")</f>
        <v/>
      </c>
      <c r="J3897" s="0" t="str">
        <f aca="false">IF(OR(A3897="",B3897=""),"",ROUND((B3897-A3897)*86400,0))</f>
        <v/>
      </c>
      <c r="K3897" s="37" t="str">
        <f aca="false">IF(G3897=1,IF(COUNTIFS($C:$C,C3897,$G:$G,1,$A:$A,"&gt;="&amp;(A3897-FenetreInterm/86400),$A:$A,"&lt;="&amp;A3897)&gt;=NbInterm,1,0),"")</f>
        <v/>
      </c>
      <c r="L3897" s="37" t="str">
        <f aca="false">IF(G3897=1,IF(B3897="",0,IF(J3897&lt;SeuilFugitive,1,0)),"")</f>
        <v/>
      </c>
      <c r="M3897" s="37" t="str">
        <f aca="false">IF(G3897=1,IF(B3897="",IF((Fin-A3897)*24&gt;SeuilFigee,1,0),IF(J3897&gt;SeuilFigee*3600,1,0)),"")</f>
        <v/>
      </c>
      <c r="N3897" s="0" t="str">
        <f aca="false">IF(G3897=1,IF(COUNTIF(H$2:H3897,H3897)=1,COUNTIF($H:$H,H3897),""),"")</f>
        <v/>
      </c>
      <c r="O3897" s="0" t="str">
        <f aca="false">IF(G3897=1,IF(COUNTIF(I$2:I3897,I3897)=1,COUNTIF($I:$I,I3897),""),"")</f>
        <v/>
      </c>
      <c r="P3897" s="38" t="str">
        <f aca="false">IF(G3897=1,IF(COUNTIFS(C$2:C3897,C3897,G$2:G3897,1)=1,COUNTIFS($C:$C,C3897,$G:$G,1)+ROW()/10000000,""),"")</f>
        <v/>
      </c>
      <c r="Q3897" s="0" t="str">
        <f aca="false">IF(K3897=1,IF(COUNTIFS(C$2:C3897,C3897,K$2:K3897,1)=1,1,0),"")</f>
        <v/>
      </c>
      <c r="R3897" s="0" t="str">
        <f aca="false">IF(M3897=1,IF(COUNTIFS(C$2:C3897,C3897,M$2:M3897,1)=1,1,0),"")</f>
        <v/>
      </c>
      <c r="S3897" s="0" t="str">
        <f aca="false">IF(L3897=1,IF(COUNTIFS(C$2:C3897,C3897,L$2:L3897,1)=1,1,0),"")</f>
        <v/>
      </c>
      <c r="T3897" s="38" t="str">
        <f aca="false">IF(N3897="","",N3897+ROW()/10000000)</f>
        <v/>
      </c>
      <c r="U3897" s="0" t="str">
        <f aca="false">IF(G3897=1,IF(B3897="",1,0),"")</f>
        <v/>
      </c>
    </row>
    <row r="3898" customFormat="false" ht="15" hidden="false" customHeight="false" outlineLevel="0" collapsed="false">
      <c r="A3898" s="35"/>
      <c r="B3898" s="35"/>
      <c r="G3898" s="0" t="str">
        <f aca="false">IF(A3898="","",IF(AND(A3898&gt;=Debut,A3898&lt;Fin),1,0))</f>
        <v/>
      </c>
      <c r="H3898" s="0" t="str">
        <f aca="false">IF(G3898=1,INT(ROUND((A3898-Debut)*86400,0)/600),"")</f>
        <v/>
      </c>
      <c r="I3898" s="0" t="str">
        <f aca="false">IF(G3898=1,INT(ROUND((A3898-Debut)*86400,0)/3600),"")</f>
        <v/>
      </c>
      <c r="J3898" s="0" t="str">
        <f aca="false">IF(OR(A3898="",B3898=""),"",ROUND((B3898-A3898)*86400,0))</f>
        <v/>
      </c>
      <c r="K3898" s="37" t="str">
        <f aca="false">IF(G3898=1,IF(COUNTIFS($C:$C,C3898,$G:$G,1,$A:$A,"&gt;="&amp;(A3898-FenetreInterm/86400),$A:$A,"&lt;="&amp;A3898)&gt;=NbInterm,1,0),"")</f>
        <v/>
      </c>
      <c r="L3898" s="37" t="str">
        <f aca="false">IF(G3898=1,IF(B3898="",0,IF(J3898&lt;SeuilFugitive,1,0)),"")</f>
        <v/>
      </c>
      <c r="M3898" s="37" t="str">
        <f aca="false">IF(G3898=1,IF(B3898="",IF((Fin-A3898)*24&gt;SeuilFigee,1,0),IF(J3898&gt;SeuilFigee*3600,1,0)),"")</f>
        <v/>
      </c>
      <c r="N3898" s="0" t="str">
        <f aca="false">IF(G3898=1,IF(COUNTIF(H$2:H3898,H3898)=1,COUNTIF($H:$H,H3898),""),"")</f>
        <v/>
      </c>
      <c r="O3898" s="0" t="str">
        <f aca="false">IF(G3898=1,IF(COUNTIF(I$2:I3898,I3898)=1,COUNTIF($I:$I,I3898),""),"")</f>
        <v/>
      </c>
      <c r="P3898" s="38" t="str">
        <f aca="false">IF(G3898=1,IF(COUNTIFS(C$2:C3898,C3898,G$2:G3898,1)=1,COUNTIFS($C:$C,C3898,$G:$G,1)+ROW()/10000000,""),"")</f>
        <v/>
      </c>
      <c r="Q3898" s="0" t="str">
        <f aca="false">IF(K3898=1,IF(COUNTIFS(C$2:C3898,C3898,K$2:K3898,1)=1,1,0),"")</f>
        <v/>
      </c>
      <c r="R3898" s="0" t="str">
        <f aca="false">IF(M3898=1,IF(COUNTIFS(C$2:C3898,C3898,M$2:M3898,1)=1,1,0),"")</f>
        <v/>
      </c>
      <c r="S3898" s="0" t="str">
        <f aca="false">IF(L3898=1,IF(COUNTIFS(C$2:C3898,C3898,L$2:L3898,1)=1,1,0),"")</f>
        <v/>
      </c>
      <c r="T3898" s="38" t="str">
        <f aca="false">IF(N3898="","",N3898+ROW()/10000000)</f>
        <v/>
      </c>
      <c r="U3898" s="0" t="str">
        <f aca="false">IF(G3898=1,IF(B3898="",1,0),"")</f>
        <v/>
      </c>
    </row>
    <row r="3899" customFormat="false" ht="15" hidden="false" customHeight="false" outlineLevel="0" collapsed="false">
      <c r="A3899" s="35"/>
      <c r="B3899" s="35"/>
      <c r="G3899" s="0" t="str">
        <f aca="false">IF(A3899="","",IF(AND(A3899&gt;=Debut,A3899&lt;Fin),1,0))</f>
        <v/>
      </c>
      <c r="H3899" s="0" t="str">
        <f aca="false">IF(G3899=1,INT(ROUND((A3899-Debut)*86400,0)/600),"")</f>
        <v/>
      </c>
      <c r="I3899" s="0" t="str">
        <f aca="false">IF(G3899=1,INT(ROUND((A3899-Debut)*86400,0)/3600),"")</f>
        <v/>
      </c>
      <c r="J3899" s="0" t="str">
        <f aca="false">IF(OR(A3899="",B3899=""),"",ROUND((B3899-A3899)*86400,0))</f>
        <v/>
      </c>
      <c r="K3899" s="37" t="str">
        <f aca="false">IF(G3899=1,IF(COUNTIFS($C:$C,C3899,$G:$G,1,$A:$A,"&gt;="&amp;(A3899-FenetreInterm/86400),$A:$A,"&lt;="&amp;A3899)&gt;=NbInterm,1,0),"")</f>
        <v/>
      </c>
      <c r="L3899" s="37" t="str">
        <f aca="false">IF(G3899=1,IF(B3899="",0,IF(J3899&lt;SeuilFugitive,1,0)),"")</f>
        <v/>
      </c>
      <c r="M3899" s="37" t="str">
        <f aca="false">IF(G3899=1,IF(B3899="",IF((Fin-A3899)*24&gt;SeuilFigee,1,0),IF(J3899&gt;SeuilFigee*3600,1,0)),"")</f>
        <v/>
      </c>
      <c r="N3899" s="0" t="str">
        <f aca="false">IF(G3899=1,IF(COUNTIF(H$2:H3899,H3899)=1,COUNTIF($H:$H,H3899),""),"")</f>
        <v/>
      </c>
      <c r="O3899" s="0" t="str">
        <f aca="false">IF(G3899=1,IF(COUNTIF(I$2:I3899,I3899)=1,COUNTIF($I:$I,I3899),""),"")</f>
        <v/>
      </c>
      <c r="P3899" s="38" t="str">
        <f aca="false">IF(G3899=1,IF(COUNTIFS(C$2:C3899,C3899,G$2:G3899,1)=1,COUNTIFS($C:$C,C3899,$G:$G,1)+ROW()/10000000,""),"")</f>
        <v/>
      </c>
      <c r="Q3899" s="0" t="str">
        <f aca="false">IF(K3899=1,IF(COUNTIFS(C$2:C3899,C3899,K$2:K3899,1)=1,1,0),"")</f>
        <v/>
      </c>
      <c r="R3899" s="0" t="str">
        <f aca="false">IF(M3899=1,IF(COUNTIFS(C$2:C3899,C3899,M$2:M3899,1)=1,1,0),"")</f>
        <v/>
      </c>
      <c r="S3899" s="0" t="str">
        <f aca="false">IF(L3899=1,IF(COUNTIFS(C$2:C3899,C3899,L$2:L3899,1)=1,1,0),"")</f>
        <v/>
      </c>
      <c r="T3899" s="38" t="str">
        <f aca="false">IF(N3899="","",N3899+ROW()/10000000)</f>
        <v/>
      </c>
      <c r="U3899" s="0" t="str">
        <f aca="false">IF(G3899=1,IF(B3899="",1,0),"")</f>
        <v/>
      </c>
    </row>
    <row r="3900" customFormat="false" ht="15" hidden="false" customHeight="false" outlineLevel="0" collapsed="false">
      <c r="A3900" s="35"/>
      <c r="B3900" s="35"/>
      <c r="G3900" s="0" t="str">
        <f aca="false">IF(A3900="","",IF(AND(A3900&gt;=Debut,A3900&lt;Fin),1,0))</f>
        <v/>
      </c>
      <c r="H3900" s="0" t="str">
        <f aca="false">IF(G3900=1,INT(ROUND((A3900-Debut)*86400,0)/600),"")</f>
        <v/>
      </c>
      <c r="I3900" s="0" t="str">
        <f aca="false">IF(G3900=1,INT(ROUND((A3900-Debut)*86400,0)/3600),"")</f>
        <v/>
      </c>
      <c r="J3900" s="0" t="str">
        <f aca="false">IF(OR(A3900="",B3900=""),"",ROUND((B3900-A3900)*86400,0))</f>
        <v/>
      </c>
      <c r="K3900" s="37" t="str">
        <f aca="false">IF(G3900=1,IF(COUNTIFS($C:$C,C3900,$G:$G,1,$A:$A,"&gt;="&amp;(A3900-FenetreInterm/86400),$A:$A,"&lt;="&amp;A3900)&gt;=NbInterm,1,0),"")</f>
        <v/>
      </c>
      <c r="L3900" s="37" t="str">
        <f aca="false">IF(G3900=1,IF(B3900="",0,IF(J3900&lt;SeuilFugitive,1,0)),"")</f>
        <v/>
      </c>
      <c r="M3900" s="37" t="str">
        <f aca="false">IF(G3900=1,IF(B3900="",IF((Fin-A3900)*24&gt;SeuilFigee,1,0),IF(J3900&gt;SeuilFigee*3600,1,0)),"")</f>
        <v/>
      </c>
      <c r="N3900" s="0" t="str">
        <f aca="false">IF(G3900=1,IF(COUNTIF(H$2:H3900,H3900)=1,COUNTIF($H:$H,H3900),""),"")</f>
        <v/>
      </c>
      <c r="O3900" s="0" t="str">
        <f aca="false">IF(G3900=1,IF(COUNTIF(I$2:I3900,I3900)=1,COUNTIF($I:$I,I3900),""),"")</f>
        <v/>
      </c>
      <c r="P3900" s="38" t="str">
        <f aca="false">IF(G3900=1,IF(COUNTIFS(C$2:C3900,C3900,G$2:G3900,1)=1,COUNTIFS($C:$C,C3900,$G:$G,1)+ROW()/10000000,""),"")</f>
        <v/>
      </c>
      <c r="Q3900" s="0" t="str">
        <f aca="false">IF(K3900=1,IF(COUNTIFS(C$2:C3900,C3900,K$2:K3900,1)=1,1,0),"")</f>
        <v/>
      </c>
      <c r="R3900" s="0" t="str">
        <f aca="false">IF(M3900=1,IF(COUNTIFS(C$2:C3900,C3900,M$2:M3900,1)=1,1,0),"")</f>
        <v/>
      </c>
      <c r="S3900" s="0" t="str">
        <f aca="false">IF(L3900=1,IF(COUNTIFS(C$2:C3900,C3900,L$2:L3900,1)=1,1,0),"")</f>
        <v/>
      </c>
      <c r="T3900" s="38" t="str">
        <f aca="false">IF(N3900="","",N3900+ROW()/10000000)</f>
        <v/>
      </c>
      <c r="U3900" s="0" t="str">
        <f aca="false">IF(G3900=1,IF(B3900="",1,0),"")</f>
        <v/>
      </c>
    </row>
    <row r="3901" customFormat="false" ht="15" hidden="false" customHeight="false" outlineLevel="0" collapsed="false">
      <c r="A3901" s="35"/>
      <c r="B3901" s="35"/>
      <c r="G3901" s="0" t="str">
        <f aca="false">IF(A3901="","",IF(AND(A3901&gt;=Debut,A3901&lt;Fin),1,0))</f>
        <v/>
      </c>
      <c r="H3901" s="0" t="str">
        <f aca="false">IF(G3901=1,INT(ROUND((A3901-Debut)*86400,0)/600),"")</f>
        <v/>
      </c>
      <c r="I3901" s="0" t="str">
        <f aca="false">IF(G3901=1,INT(ROUND((A3901-Debut)*86400,0)/3600),"")</f>
        <v/>
      </c>
      <c r="J3901" s="0" t="str">
        <f aca="false">IF(OR(A3901="",B3901=""),"",ROUND((B3901-A3901)*86400,0))</f>
        <v/>
      </c>
      <c r="K3901" s="37" t="str">
        <f aca="false">IF(G3901=1,IF(COUNTIFS($C:$C,C3901,$G:$G,1,$A:$A,"&gt;="&amp;(A3901-FenetreInterm/86400),$A:$A,"&lt;="&amp;A3901)&gt;=NbInterm,1,0),"")</f>
        <v/>
      </c>
      <c r="L3901" s="37" t="str">
        <f aca="false">IF(G3901=1,IF(B3901="",0,IF(J3901&lt;SeuilFugitive,1,0)),"")</f>
        <v/>
      </c>
      <c r="M3901" s="37" t="str">
        <f aca="false">IF(G3901=1,IF(B3901="",IF((Fin-A3901)*24&gt;SeuilFigee,1,0),IF(J3901&gt;SeuilFigee*3600,1,0)),"")</f>
        <v/>
      </c>
      <c r="N3901" s="0" t="str">
        <f aca="false">IF(G3901=1,IF(COUNTIF(H$2:H3901,H3901)=1,COUNTIF($H:$H,H3901),""),"")</f>
        <v/>
      </c>
      <c r="O3901" s="0" t="str">
        <f aca="false">IF(G3901=1,IF(COUNTIF(I$2:I3901,I3901)=1,COUNTIF($I:$I,I3901),""),"")</f>
        <v/>
      </c>
      <c r="P3901" s="38" t="str">
        <f aca="false">IF(G3901=1,IF(COUNTIFS(C$2:C3901,C3901,G$2:G3901,1)=1,COUNTIFS($C:$C,C3901,$G:$G,1)+ROW()/10000000,""),"")</f>
        <v/>
      </c>
      <c r="Q3901" s="0" t="str">
        <f aca="false">IF(K3901=1,IF(COUNTIFS(C$2:C3901,C3901,K$2:K3901,1)=1,1,0),"")</f>
        <v/>
      </c>
      <c r="R3901" s="0" t="str">
        <f aca="false">IF(M3901=1,IF(COUNTIFS(C$2:C3901,C3901,M$2:M3901,1)=1,1,0),"")</f>
        <v/>
      </c>
      <c r="S3901" s="0" t="str">
        <f aca="false">IF(L3901=1,IF(COUNTIFS(C$2:C3901,C3901,L$2:L3901,1)=1,1,0),"")</f>
        <v/>
      </c>
      <c r="T3901" s="38" t="str">
        <f aca="false">IF(N3901="","",N3901+ROW()/10000000)</f>
        <v/>
      </c>
      <c r="U3901" s="0" t="str">
        <f aca="false">IF(G3901=1,IF(B3901="",1,0),"")</f>
        <v/>
      </c>
    </row>
    <row r="3902" customFormat="false" ht="15" hidden="false" customHeight="false" outlineLevel="0" collapsed="false">
      <c r="A3902" s="35"/>
      <c r="B3902" s="35"/>
      <c r="G3902" s="0" t="str">
        <f aca="false">IF(A3902="","",IF(AND(A3902&gt;=Debut,A3902&lt;Fin),1,0))</f>
        <v/>
      </c>
      <c r="H3902" s="0" t="str">
        <f aca="false">IF(G3902=1,INT(ROUND((A3902-Debut)*86400,0)/600),"")</f>
        <v/>
      </c>
      <c r="I3902" s="0" t="str">
        <f aca="false">IF(G3902=1,INT(ROUND((A3902-Debut)*86400,0)/3600),"")</f>
        <v/>
      </c>
      <c r="J3902" s="0" t="str">
        <f aca="false">IF(OR(A3902="",B3902=""),"",ROUND((B3902-A3902)*86400,0))</f>
        <v/>
      </c>
      <c r="K3902" s="37" t="str">
        <f aca="false">IF(G3902=1,IF(COUNTIFS($C:$C,C3902,$G:$G,1,$A:$A,"&gt;="&amp;(A3902-FenetreInterm/86400),$A:$A,"&lt;="&amp;A3902)&gt;=NbInterm,1,0),"")</f>
        <v/>
      </c>
      <c r="L3902" s="37" t="str">
        <f aca="false">IF(G3902=1,IF(B3902="",0,IF(J3902&lt;SeuilFugitive,1,0)),"")</f>
        <v/>
      </c>
      <c r="M3902" s="37" t="str">
        <f aca="false">IF(G3902=1,IF(B3902="",IF((Fin-A3902)*24&gt;SeuilFigee,1,0),IF(J3902&gt;SeuilFigee*3600,1,0)),"")</f>
        <v/>
      </c>
      <c r="N3902" s="0" t="str">
        <f aca="false">IF(G3902=1,IF(COUNTIF(H$2:H3902,H3902)=1,COUNTIF($H:$H,H3902),""),"")</f>
        <v/>
      </c>
      <c r="O3902" s="0" t="str">
        <f aca="false">IF(G3902=1,IF(COUNTIF(I$2:I3902,I3902)=1,COUNTIF($I:$I,I3902),""),"")</f>
        <v/>
      </c>
      <c r="P3902" s="38" t="str">
        <f aca="false">IF(G3902=1,IF(COUNTIFS(C$2:C3902,C3902,G$2:G3902,1)=1,COUNTIFS($C:$C,C3902,$G:$G,1)+ROW()/10000000,""),"")</f>
        <v/>
      </c>
      <c r="Q3902" s="0" t="str">
        <f aca="false">IF(K3902=1,IF(COUNTIFS(C$2:C3902,C3902,K$2:K3902,1)=1,1,0),"")</f>
        <v/>
      </c>
      <c r="R3902" s="0" t="str">
        <f aca="false">IF(M3902=1,IF(COUNTIFS(C$2:C3902,C3902,M$2:M3902,1)=1,1,0),"")</f>
        <v/>
      </c>
      <c r="S3902" s="0" t="str">
        <f aca="false">IF(L3902=1,IF(COUNTIFS(C$2:C3902,C3902,L$2:L3902,1)=1,1,0),"")</f>
        <v/>
      </c>
      <c r="T3902" s="38" t="str">
        <f aca="false">IF(N3902="","",N3902+ROW()/10000000)</f>
        <v/>
      </c>
      <c r="U3902" s="0" t="str">
        <f aca="false">IF(G3902=1,IF(B3902="",1,0),"")</f>
        <v/>
      </c>
    </row>
    <row r="3903" customFormat="false" ht="15" hidden="false" customHeight="false" outlineLevel="0" collapsed="false">
      <c r="A3903" s="35"/>
      <c r="B3903" s="35"/>
      <c r="G3903" s="0" t="str">
        <f aca="false">IF(A3903="","",IF(AND(A3903&gt;=Debut,A3903&lt;Fin),1,0))</f>
        <v/>
      </c>
      <c r="H3903" s="0" t="str">
        <f aca="false">IF(G3903=1,INT(ROUND((A3903-Debut)*86400,0)/600),"")</f>
        <v/>
      </c>
      <c r="I3903" s="0" t="str">
        <f aca="false">IF(G3903=1,INT(ROUND((A3903-Debut)*86400,0)/3600),"")</f>
        <v/>
      </c>
      <c r="J3903" s="0" t="str">
        <f aca="false">IF(OR(A3903="",B3903=""),"",ROUND((B3903-A3903)*86400,0))</f>
        <v/>
      </c>
      <c r="K3903" s="37" t="str">
        <f aca="false">IF(G3903=1,IF(COUNTIFS($C:$C,C3903,$G:$G,1,$A:$A,"&gt;="&amp;(A3903-FenetreInterm/86400),$A:$A,"&lt;="&amp;A3903)&gt;=NbInterm,1,0),"")</f>
        <v/>
      </c>
      <c r="L3903" s="37" t="str">
        <f aca="false">IF(G3903=1,IF(B3903="",0,IF(J3903&lt;SeuilFugitive,1,0)),"")</f>
        <v/>
      </c>
      <c r="M3903" s="37" t="str">
        <f aca="false">IF(G3903=1,IF(B3903="",IF((Fin-A3903)*24&gt;SeuilFigee,1,0),IF(J3903&gt;SeuilFigee*3600,1,0)),"")</f>
        <v/>
      </c>
      <c r="N3903" s="0" t="str">
        <f aca="false">IF(G3903=1,IF(COUNTIF(H$2:H3903,H3903)=1,COUNTIF($H:$H,H3903),""),"")</f>
        <v/>
      </c>
      <c r="O3903" s="0" t="str">
        <f aca="false">IF(G3903=1,IF(COUNTIF(I$2:I3903,I3903)=1,COUNTIF($I:$I,I3903),""),"")</f>
        <v/>
      </c>
      <c r="P3903" s="38" t="str">
        <f aca="false">IF(G3903=1,IF(COUNTIFS(C$2:C3903,C3903,G$2:G3903,1)=1,COUNTIFS($C:$C,C3903,$G:$G,1)+ROW()/10000000,""),"")</f>
        <v/>
      </c>
      <c r="Q3903" s="0" t="str">
        <f aca="false">IF(K3903=1,IF(COUNTIFS(C$2:C3903,C3903,K$2:K3903,1)=1,1,0),"")</f>
        <v/>
      </c>
      <c r="R3903" s="0" t="str">
        <f aca="false">IF(M3903=1,IF(COUNTIFS(C$2:C3903,C3903,M$2:M3903,1)=1,1,0),"")</f>
        <v/>
      </c>
      <c r="S3903" s="0" t="str">
        <f aca="false">IF(L3903=1,IF(COUNTIFS(C$2:C3903,C3903,L$2:L3903,1)=1,1,0),"")</f>
        <v/>
      </c>
      <c r="T3903" s="38" t="str">
        <f aca="false">IF(N3903="","",N3903+ROW()/10000000)</f>
        <v/>
      </c>
      <c r="U3903" s="0" t="str">
        <f aca="false">IF(G3903=1,IF(B3903="",1,0),"")</f>
        <v/>
      </c>
    </row>
    <row r="3904" customFormat="false" ht="15" hidden="false" customHeight="false" outlineLevel="0" collapsed="false">
      <c r="A3904" s="35"/>
      <c r="B3904" s="35"/>
      <c r="G3904" s="0" t="str">
        <f aca="false">IF(A3904="","",IF(AND(A3904&gt;=Debut,A3904&lt;Fin),1,0))</f>
        <v/>
      </c>
      <c r="H3904" s="0" t="str">
        <f aca="false">IF(G3904=1,INT(ROUND((A3904-Debut)*86400,0)/600),"")</f>
        <v/>
      </c>
      <c r="I3904" s="0" t="str">
        <f aca="false">IF(G3904=1,INT(ROUND((A3904-Debut)*86400,0)/3600),"")</f>
        <v/>
      </c>
      <c r="J3904" s="0" t="str">
        <f aca="false">IF(OR(A3904="",B3904=""),"",ROUND((B3904-A3904)*86400,0))</f>
        <v/>
      </c>
      <c r="K3904" s="37" t="str">
        <f aca="false">IF(G3904=1,IF(COUNTIFS($C:$C,C3904,$G:$G,1,$A:$A,"&gt;="&amp;(A3904-FenetreInterm/86400),$A:$A,"&lt;="&amp;A3904)&gt;=NbInterm,1,0),"")</f>
        <v/>
      </c>
      <c r="L3904" s="37" t="str">
        <f aca="false">IF(G3904=1,IF(B3904="",0,IF(J3904&lt;SeuilFugitive,1,0)),"")</f>
        <v/>
      </c>
      <c r="M3904" s="37" t="str">
        <f aca="false">IF(G3904=1,IF(B3904="",IF((Fin-A3904)*24&gt;SeuilFigee,1,0),IF(J3904&gt;SeuilFigee*3600,1,0)),"")</f>
        <v/>
      </c>
      <c r="N3904" s="0" t="str">
        <f aca="false">IF(G3904=1,IF(COUNTIF(H$2:H3904,H3904)=1,COUNTIF($H:$H,H3904),""),"")</f>
        <v/>
      </c>
      <c r="O3904" s="0" t="str">
        <f aca="false">IF(G3904=1,IF(COUNTIF(I$2:I3904,I3904)=1,COUNTIF($I:$I,I3904),""),"")</f>
        <v/>
      </c>
      <c r="P3904" s="38" t="str">
        <f aca="false">IF(G3904=1,IF(COUNTIFS(C$2:C3904,C3904,G$2:G3904,1)=1,COUNTIFS($C:$C,C3904,$G:$G,1)+ROW()/10000000,""),"")</f>
        <v/>
      </c>
      <c r="Q3904" s="0" t="str">
        <f aca="false">IF(K3904=1,IF(COUNTIFS(C$2:C3904,C3904,K$2:K3904,1)=1,1,0),"")</f>
        <v/>
      </c>
      <c r="R3904" s="0" t="str">
        <f aca="false">IF(M3904=1,IF(COUNTIFS(C$2:C3904,C3904,M$2:M3904,1)=1,1,0),"")</f>
        <v/>
      </c>
      <c r="S3904" s="0" t="str">
        <f aca="false">IF(L3904=1,IF(COUNTIFS(C$2:C3904,C3904,L$2:L3904,1)=1,1,0),"")</f>
        <v/>
      </c>
      <c r="T3904" s="38" t="str">
        <f aca="false">IF(N3904="","",N3904+ROW()/10000000)</f>
        <v/>
      </c>
      <c r="U3904" s="0" t="str">
        <f aca="false">IF(G3904=1,IF(B3904="",1,0),"")</f>
        <v/>
      </c>
    </row>
    <row r="3905" customFormat="false" ht="15" hidden="false" customHeight="false" outlineLevel="0" collapsed="false">
      <c r="A3905" s="35"/>
      <c r="B3905" s="35"/>
      <c r="G3905" s="0" t="str">
        <f aca="false">IF(A3905="","",IF(AND(A3905&gt;=Debut,A3905&lt;Fin),1,0))</f>
        <v/>
      </c>
      <c r="H3905" s="0" t="str">
        <f aca="false">IF(G3905=1,INT(ROUND((A3905-Debut)*86400,0)/600),"")</f>
        <v/>
      </c>
      <c r="I3905" s="0" t="str">
        <f aca="false">IF(G3905=1,INT(ROUND((A3905-Debut)*86400,0)/3600),"")</f>
        <v/>
      </c>
      <c r="J3905" s="0" t="str">
        <f aca="false">IF(OR(A3905="",B3905=""),"",ROUND((B3905-A3905)*86400,0))</f>
        <v/>
      </c>
      <c r="K3905" s="37" t="str">
        <f aca="false">IF(G3905=1,IF(COUNTIFS($C:$C,C3905,$G:$G,1,$A:$A,"&gt;="&amp;(A3905-FenetreInterm/86400),$A:$A,"&lt;="&amp;A3905)&gt;=NbInterm,1,0),"")</f>
        <v/>
      </c>
      <c r="L3905" s="37" t="str">
        <f aca="false">IF(G3905=1,IF(B3905="",0,IF(J3905&lt;SeuilFugitive,1,0)),"")</f>
        <v/>
      </c>
      <c r="M3905" s="37" t="str">
        <f aca="false">IF(G3905=1,IF(B3905="",IF((Fin-A3905)*24&gt;SeuilFigee,1,0),IF(J3905&gt;SeuilFigee*3600,1,0)),"")</f>
        <v/>
      </c>
      <c r="N3905" s="0" t="str">
        <f aca="false">IF(G3905=1,IF(COUNTIF(H$2:H3905,H3905)=1,COUNTIF($H:$H,H3905),""),"")</f>
        <v/>
      </c>
      <c r="O3905" s="0" t="str">
        <f aca="false">IF(G3905=1,IF(COUNTIF(I$2:I3905,I3905)=1,COUNTIF($I:$I,I3905),""),"")</f>
        <v/>
      </c>
      <c r="P3905" s="38" t="str">
        <f aca="false">IF(G3905=1,IF(COUNTIFS(C$2:C3905,C3905,G$2:G3905,1)=1,COUNTIFS($C:$C,C3905,$G:$G,1)+ROW()/10000000,""),"")</f>
        <v/>
      </c>
      <c r="Q3905" s="0" t="str">
        <f aca="false">IF(K3905=1,IF(COUNTIFS(C$2:C3905,C3905,K$2:K3905,1)=1,1,0),"")</f>
        <v/>
      </c>
      <c r="R3905" s="0" t="str">
        <f aca="false">IF(M3905=1,IF(COUNTIFS(C$2:C3905,C3905,M$2:M3905,1)=1,1,0),"")</f>
        <v/>
      </c>
      <c r="S3905" s="0" t="str">
        <f aca="false">IF(L3905=1,IF(COUNTIFS(C$2:C3905,C3905,L$2:L3905,1)=1,1,0),"")</f>
        <v/>
      </c>
      <c r="T3905" s="38" t="str">
        <f aca="false">IF(N3905="","",N3905+ROW()/10000000)</f>
        <v/>
      </c>
      <c r="U3905" s="0" t="str">
        <f aca="false">IF(G3905=1,IF(B3905="",1,0),"")</f>
        <v/>
      </c>
    </row>
    <row r="3906" customFormat="false" ht="15" hidden="false" customHeight="false" outlineLevel="0" collapsed="false">
      <c r="A3906" s="35"/>
      <c r="B3906" s="35"/>
      <c r="G3906" s="0" t="str">
        <f aca="false">IF(A3906="","",IF(AND(A3906&gt;=Debut,A3906&lt;Fin),1,0))</f>
        <v/>
      </c>
      <c r="H3906" s="0" t="str">
        <f aca="false">IF(G3906=1,INT(ROUND((A3906-Debut)*86400,0)/600),"")</f>
        <v/>
      </c>
      <c r="I3906" s="0" t="str">
        <f aca="false">IF(G3906=1,INT(ROUND((A3906-Debut)*86400,0)/3600),"")</f>
        <v/>
      </c>
      <c r="J3906" s="0" t="str">
        <f aca="false">IF(OR(A3906="",B3906=""),"",ROUND((B3906-A3906)*86400,0))</f>
        <v/>
      </c>
      <c r="K3906" s="37" t="str">
        <f aca="false">IF(G3906=1,IF(COUNTIFS($C:$C,C3906,$G:$G,1,$A:$A,"&gt;="&amp;(A3906-FenetreInterm/86400),$A:$A,"&lt;="&amp;A3906)&gt;=NbInterm,1,0),"")</f>
        <v/>
      </c>
      <c r="L3906" s="37" t="str">
        <f aca="false">IF(G3906=1,IF(B3906="",0,IF(J3906&lt;SeuilFugitive,1,0)),"")</f>
        <v/>
      </c>
      <c r="M3906" s="37" t="str">
        <f aca="false">IF(G3906=1,IF(B3906="",IF((Fin-A3906)*24&gt;SeuilFigee,1,0),IF(J3906&gt;SeuilFigee*3600,1,0)),"")</f>
        <v/>
      </c>
      <c r="N3906" s="0" t="str">
        <f aca="false">IF(G3906=1,IF(COUNTIF(H$2:H3906,H3906)=1,COUNTIF($H:$H,H3906),""),"")</f>
        <v/>
      </c>
      <c r="O3906" s="0" t="str">
        <f aca="false">IF(G3906=1,IF(COUNTIF(I$2:I3906,I3906)=1,COUNTIF($I:$I,I3906),""),"")</f>
        <v/>
      </c>
      <c r="P3906" s="38" t="str">
        <f aca="false">IF(G3906=1,IF(COUNTIFS(C$2:C3906,C3906,G$2:G3906,1)=1,COUNTIFS($C:$C,C3906,$G:$G,1)+ROW()/10000000,""),"")</f>
        <v/>
      </c>
      <c r="Q3906" s="0" t="str">
        <f aca="false">IF(K3906=1,IF(COUNTIFS(C$2:C3906,C3906,K$2:K3906,1)=1,1,0),"")</f>
        <v/>
      </c>
      <c r="R3906" s="0" t="str">
        <f aca="false">IF(M3906=1,IF(COUNTIFS(C$2:C3906,C3906,M$2:M3906,1)=1,1,0),"")</f>
        <v/>
      </c>
      <c r="S3906" s="0" t="str">
        <f aca="false">IF(L3906=1,IF(COUNTIFS(C$2:C3906,C3906,L$2:L3906,1)=1,1,0),"")</f>
        <v/>
      </c>
      <c r="T3906" s="38" t="str">
        <f aca="false">IF(N3906="","",N3906+ROW()/10000000)</f>
        <v/>
      </c>
      <c r="U3906" s="0" t="str">
        <f aca="false">IF(G3906=1,IF(B3906="",1,0),"")</f>
        <v/>
      </c>
    </row>
    <row r="3907" customFormat="false" ht="15" hidden="false" customHeight="false" outlineLevel="0" collapsed="false">
      <c r="A3907" s="35"/>
      <c r="B3907" s="35"/>
      <c r="G3907" s="0" t="str">
        <f aca="false">IF(A3907="","",IF(AND(A3907&gt;=Debut,A3907&lt;Fin),1,0))</f>
        <v/>
      </c>
      <c r="H3907" s="0" t="str">
        <f aca="false">IF(G3907=1,INT(ROUND((A3907-Debut)*86400,0)/600),"")</f>
        <v/>
      </c>
      <c r="I3907" s="0" t="str">
        <f aca="false">IF(G3907=1,INT(ROUND((A3907-Debut)*86400,0)/3600),"")</f>
        <v/>
      </c>
      <c r="J3907" s="0" t="str">
        <f aca="false">IF(OR(A3907="",B3907=""),"",ROUND((B3907-A3907)*86400,0))</f>
        <v/>
      </c>
      <c r="K3907" s="37" t="str">
        <f aca="false">IF(G3907=1,IF(COUNTIFS($C:$C,C3907,$G:$G,1,$A:$A,"&gt;="&amp;(A3907-FenetreInterm/86400),$A:$A,"&lt;="&amp;A3907)&gt;=NbInterm,1,0),"")</f>
        <v/>
      </c>
      <c r="L3907" s="37" t="str">
        <f aca="false">IF(G3907=1,IF(B3907="",0,IF(J3907&lt;SeuilFugitive,1,0)),"")</f>
        <v/>
      </c>
      <c r="M3907" s="37" t="str">
        <f aca="false">IF(G3907=1,IF(B3907="",IF((Fin-A3907)*24&gt;SeuilFigee,1,0),IF(J3907&gt;SeuilFigee*3600,1,0)),"")</f>
        <v/>
      </c>
      <c r="N3907" s="0" t="str">
        <f aca="false">IF(G3907=1,IF(COUNTIF(H$2:H3907,H3907)=1,COUNTIF($H:$H,H3907),""),"")</f>
        <v/>
      </c>
      <c r="O3907" s="0" t="str">
        <f aca="false">IF(G3907=1,IF(COUNTIF(I$2:I3907,I3907)=1,COUNTIF($I:$I,I3907),""),"")</f>
        <v/>
      </c>
      <c r="P3907" s="38" t="str">
        <f aca="false">IF(G3907=1,IF(COUNTIFS(C$2:C3907,C3907,G$2:G3907,1)=1,COUNTIFS($C:$C,C3907,$G:$G,1)+ROW()/10000000,""),"")</f>
        <v/>
      </c>
      <c r="Q3907" s="0" t="str">
        <f aca="false">IF(K3907=1,IF(COUNTIFS(C$2:C3907,C3907,K$2:K3907,1)=1,1,0),"")</f>
        <v/>
      </c>
      <c r="R3907" s="0" t="str">
        <f aca="false">IF(M3907=1,IF(COUNTIFS(C$2:C3907,C3907,M$2:M3907,1)=1,1,0),"")</f>
        <v/>
      </c>
      <c r="S3907" s="0" t="str">
        <f aca="false">IF(L3907=1,IF(COUNTIFS(C$2:C3907,C3907,L$2:L3907,1)=1,1,0),"")</f>
        <v/>
      </c>
      <c r="T3907" s="38" t="str">
        <f aca="false">IF(N3907="","",N3907+ROW()/10000000)</f>
        <v/>
      </c>
      <c r="U3907" s="0" t="str">
        <f aca="false">IF(G3907=1,IF(B3907="",1,0),"")</f>
        <v/>
      </c>
    </row>
    <row r="3908" customFormat="false" ht="15" hidden="false" customHeight="false" outlineLevel="0" collapsed="false">
      <c r="A3908" s="35"/>
      <c r="B3908" s="35"/>
      <c r="G3908" s="0" t="str">
        <f aca="false">IF(A3908="","",IF(AND(A3908&gt;=Debut,A3908&lt;Fin),1,0))</f>
        <v/>
      </c>
      <c r="H3908" s="0" t="str">
        <f aca="false">IF(G3908=1,INT(ROUND((A3908-Debut)*86400,0)/600),"")</f>
        <v/>
      </c>
      <c r="I3908" s="0" t="str">
        <f aca="false">IF(G3908=1,INT(ROUND((A3908-Debut)*86400,0)/3600),"")</f>
        <v/>
      </c>
      <c r="J3908" s="0" t="str">
        <f aca="false">IF(OR(A3908="",B3908=""),"",ROUND((B3908-A3908)*86400,0))</f>
        <v/>
      </c>
      <c r="K3908" s="37" t="str">
        <f aca="false">IF(G3908=1,IF(COUNTIFS($C:$C,C3908,$G:$G,1,$A:$A,"&gt;="&amp;(A3908-FenetreInterm/86400),$A:$A,"&lt;="&amp;A3908)&gt;=NbInterm,1,0),"")</f>
        <v/>
      </c>
      <c r="L3908" s="37" t="str">
        <f aca="false">IF(G3908=1,IF(B3908="",0,IF(J3908&lt;SeuilFugitive,1,0)),"")</f>
        <v/>
      </c>
      <c r="M3908" s="37" t="str">
        <f aca="false">IF(G3908=1,IF(B3908="",IF((Fin-A3908)*24&gt;SeuilFigee,1,0),IF(J3908&gt;SeuilFigee*3600,1,0)),"")</f>
        <v/>
      </c>
      <c r="N3908" s="0" t="str">
        <f aca="false">IF(G3908=1,IF(COUNTIF(H$2:H3908,H3908)=1,COUNTIF($H:$H,H3908),""),"")</f>
        <v/>
      </c>
      <c r="O3908" s="0" t="str">
        <f aca="false">IF(G3908=1,IF(COUNTIF(I$2:I3908,I3908)=1,COUNTIF($I:$I,I3908),""),"")</f>
        <v/>
      </c>
      <c r="P3908" s="38" t="str">
        <f aca="false">IF(G3908=1,IF(COUNTIFS(C$2:C3908,C3908,G$2:G3908,1)=1,COUNTIFS($C:$C,C3908,$G:$G,1)+ROW()/10000000,""),"")</f>
        <v/>
      </c>
      <c r="Q3908" s="0" t="str">
        <f aca="false">IF(K3908=1,IF(COUNTIFS(C$2:C3908,C3908,K$2:K3908,1)=1,1,0),"")</f>
        <v/>
      </c>
      <c r="R3908" s="0" t="str">
        <f aca="false">IF(M3908=1,IF(COUNTIFS(C$2:C3908,C3908,M$2:M3908,1)=1,1,0),"")</f>
        <v/>
      </c>
      <c r="S3908" s="0" t="str">
        <f aca="false">IF(L3908=1,IF(COUNTIFS(C$2:C3908,C3908,L$2:L3908,1)=1,1,0),"")</f>
        <v/>
      </c>
      <c r="T3908" s="38" t="str">
        <f aca="false">IF(N3908="","",N3908+ROW()/10000000)</f>
        <v/>
      </c>
      <c r="U3908" s="0" t="str">
        <f aca="false">IF(G3908=1,IF(B3908="",1,0),"")</f>
        <v/>
      </c>
    </row>
    <row r="3909" customFormat="false" ht="15" hidden="false" customHeight="false" outlineLevel="0" collapsed="false">
      <c r="A3909" s="35"/>
      <c r="B3909" s="35"/>
      <c r="G3909" s="0" t="str">
        <f aca="false">IF(A3909="","",IF(AND(A3909&gt;=Debut,A3909&lt;Fin),1,0))</f>
        <v/>
      </c>
      <c r="H3909" s="0" t="str">
        <f aca="false">IF(G3909=1,INT(ROUND((A3909-Debut)*86400,0)/600),"")</f>
        <v/>
      </c>
      <c r="I3909" s="0" t="str">
        <f aca="false">IF(G3909=1,INT(ROUND((A3909-Debut)*86400,0)/3600),"")</f>
        <v/>
      </c>
      <c r="J3909" s="0" t="str">
        <f aca="false">IF(OR(A3909="",B3909=""),"",ROUND((B3909-A3909)*86400,0))</f>
        <v/>
      </c>
      <c r="K3909" s="37" t="str">
        <f aca="false">IF(G3909=1,IF(COUNTIFS($C:$C,C3909,$G:$G,1,$A:$A,"&gt;="&amp;(A3909-FenetreInterm/86400),$A:$A,"&lt;="&amp;A3909)&gt;=NbInterm,1,0),"")</f>
        <v/>
      </c>
      <c r="L3909" s="37" t="str">
        <f aca="false">IF(G3909=1,IF(B3909="",0,IF(J3909&lt;SeuilFugitive,1,0)),"")</f>
        <v/>
      </c>
      <c r="M3909" s="37" t="str">
        <f aca="false">IF(G3909=1,IF(B3909="",IF((Fin-A3909)*24&gt;SeuilFigee,1,0),IF(J3909&gt;SeuilFigee*3600,1,0)),"")</f>
        <v/>
      </c>
      <c r="N3909" s="0" t="str">
        <f aca="false">IF(G3909=1,IF(COUNTIF(H$2:H3909,H3909)=1,COUNTIF($H:$H,H3909),""),"")</f>
        <v/>
      </c>
      <c r="O3909" s="0" t="str">
        <f aca="false">IF(G3909=1,IF(COUNTIF(I$2:I3909,I3909)=1,COUNTIF($I:$I,I3909),""),"")</f>
        <v/>
      </c>
      <c r="P3909" s="38" t="str">
        <f aca="false">IF(G3909=1,IF(COUNTIFS(C$2:C3909,C3909,G$2:G3909,1)=1,COUNTIFS($C:$C,C3909,$G:$G,1)+ROW()/10000000,""),"")</f>
        <v/>
      </c>
      <c r="Q3909" s="0" t="str">
        <f aca="false">IF(K3909=1,IF(COUNTIFS(C$2:C3909,C3909,K$2:K3909,1)=1,1,0),"")</f>
        <v/>
      </c>
      <c r="R3909" s="0" t="str">
        <f aca="false">IF(M3909=1,IF(COUNTIFS(C$2:C3909,C3909,M$2:M3909,1)=1,1,0),"")</f>
        <v/>
      </c>
      <c r="S3909" s="0" t="str">
        <f aca="false">IF(L3909=1,IF(COUNTIFS(C$2:C3909,C3909,L$2:L3909,1)=1,1,0),"")</f>
        <v/>
      </c>
      <c r="T3909" s="38" t="str">
        <f aca="false">IF(N3909="","",N3909+ROW()/10000000)</f>
        <v/>
      </c>
      <c r="U3909" s="0" t="str">
        <f aca="false">IF(G3909=1,IF(B3909="",1,0),"")</f>
        <v/>
      </c>
    </row>
    <row r="3910" customFormat="false" ht="15" hidden="false" customHeight="false" outlineLevel="0" collapsed="false">
      <c r="A3910" s="35"/>
      <c r="B3910" s="35"/>
      <c r="G3910" s="0" t="str">
        <f aca="false">IF(A3910="","",IF(AND(A3910&gt;=Debut,A3910&lt;Fin),1,0))</f>
        <v/>
      </c>
      <c r="H3910" s="0" t="str">
        <f aca="false">IF(G3910=1,INT(ROUND((A3910-Debut)*86400,0)/600),"")</f>
        <v/>
      </c>
      <c r="I3910" s="0" t="str">
        <f aca="false">IF(G3910=1,INT(ROUND((A3910-Debut)*86400,0)/3600),"")</f>
        <v/>
      </c>
      <c r="J3910" s="0" t="str">
        <f aca="false">IF(OR(A3910="",B3910=""),"",ROUND((B3910-A3910)*86400,0))</f>
        <v/>
      </c>
      <c r="K3910" s="37" t="str">
        <f aca="false">IF(G3910=1,IF(COUNTIFS($C:$C,C3910,$G:$G,1,$A:$A,"&gt;="&amp;(A3910-FenetreInterm/86400),$A:$A,"&lt;="&amp;A3910)&gt;=NbInterm,1,0),"")</f>
        <v/>
      </c>
      <c r="L3910" s="37" t="str">
        <f aca="false">IF(G3910=1,IF(B3910="",0,IF(J3910&lt;SeuilFugitive,1,0)),"")</f>
        <v/>
      </c>
      <c r="M3910" s="37" t="str">
        <f aca="false">IF(G3910=1,IF(B3910="",IF((Fin-A3910)*24&gt;SeuilFigee,1,0),IF(J3910&gt;SeuilFigee*3600,1,0)),"")</f>
        <v/>
      </c>
      <c r="N3910" s="0" t="str">
        <f aca="false">IF(G3910=1,IF(COUNTIF(H$2:H3910,H3910)=1,COUNTIF($H:$H,H3910),""),"")</f>
        <v/>
      </c>
      <c r="O3910" s="0" t="str">
        <f aca="false">IF(G3910=1,IF(COUNTIF(I$2:I3910,I3910)=1,COUNTIF($I:$I,I3910),""),"")</f>
        <v/>
      </c>
      <c r="P3910" s="38" t="str">
        <f aca="false">IF(G3910=1,IF(COUNTIFS(C$2:C3910,C3910,G$2:G3910,1)=1,COUNTIFS($C:$C,C3910,$G:$G,1)+ROW()/10000000,""),"")</f>
        <v/>
      </c>
      <c r="Q3910" s="0" t="str">
        <f aca="false">IF(K3910=1,IF(COUNTIFS(C$2:C3910,C3910,K$2:K3910,1)=1,1,0),"")</f>
        <v/>
      </c>
      <c r="R3910" s="0" t="str">
        <f aca="false">IF(M3910=1,IF(COUNTIFS(C$2:C3910,C3910,M$2:M3910,1)=1,1,0),"")</f>
        <v/>
      </c>
      <c r="S3910" s="0" t="str">
        <f aca="false">IF(L3910=1,IF(COUNTIFS(C$2:C3910,C3910,L$2:L3910,1)=1,1,0),"")</f>
        <v/>
      </c>
      <c r="T3910" s="38" t="str">
        <f aca="false">IF(N3910="","",N3910+ROW()/10000000)</f>
        <v/>
      </c>
      <c r="U3910" s="0" t="str">
        <f aca="false">IF(G3910=1,IF(B3910="",1,0),"")</f>
        <v/>
      </c>
    </row>
    <row r="3911" customFormat="false" ht="15" hidden="false" customHeight="false" outlineLevel="0" collapsed="false">
      <c r="A3911" s="35"/>
      <c r="B3911" s="35"/>
      <c r="G3911" s="0" t="str">
        <f aca="false">IF(A3911="","",IF(AND(A3911&gt;=Debut,A3911&lt;Fin),1,0))</f>
        <v/>
      </c>
      <c r="H3911" s="0" t="str">
        <f aca="false">IF(G3911=1,INT(ROUND((A3911-Debut)*86400,0)/600),"")</f>
        <v/>
      </c>
      <c r="I3911" s="0" t="str">
        <f aca="false">IF(G3911=1,INT(ROUND((A3911-Debut)*86400,0)/3600),"")</f>
        <v/>
      </c>
      <c r="J3911" s="0" t="str">
        <f aca="false">IF(OR(A3911="",B3911=""),"",ROUND((B3911-A3911)*86400,0))</f>
        <v/>
      </c>
      <c r="K3911" s="37" t="str">
        <f aca="false">IF(G3911=1,IF(COUNTIFS($C:$C,C3911,$G:$G,1,$A:$A,"&gt;="&amp;(A3911-FenetreInterm/86400),$A:$A,"&lt;="&amp;A3911)&gt;=NbInterm,1,0),"")</f>
        <v/>
      </c>
      <c r="L3911" s="37" t="str">
        <f aca="false">IF(G3911=1,IF(B3911="",0,IF(J3911&lt;SeuilFugitive,1,0)),"")</f>
        <v/>
      </c>
      <c r="M3911" s="37" t="str">
        <f aca="false">IF(G3911=1,IF(B3911="",IF((Fin-A3911)*24&gt;SeuilFigee,1,0),IF(J3911&gt;SeuilFigee*3600,1,0)),"")</f>
        <v/>
      </c>
      <c r="N3911" s="0" t="str">
        <f aca="false">IF(G3911=1,IF(COUNTIF(H$2:H3911,H3911)=1,COUNTIF($H:$H,H3911),""),"")</f>
        <v/>
      </c>
      <c r="O3911" s="0" t="str">
        <f aca="false">IF(G3911=1,IF(COUNTIF(I$2:I3911,I3911)=1,COUNTIF($I:$I,I3911),""),"")</f>
        <v/>
      </c>
      <c r="P3911" s="38" t="str">
        <f aca="false">IF(G3911=1,IF(COUNTIFS(C$2:C3911,C3911,G$2:G3911,1)=1,COUNTIFS($C:$C,C3911,$G:$G,1)+ROW()/10000000,""),"")</f>
        <v/>
      </c>
      <c r="Q3911" s="0" t="str">
        <f aca="false">IF(K3911=1,IF(COUNTIFS(C$2:C3911,C3911,K$2:K3911,1)=1,1,0),"")</f>
        <v/>
      </c>
      <c r="R3911" s="0" t="str">
        <f aca="false">IF(M3911=1,IF(COUNTIFS(C$2:C3911,C3911,M$2:M3911,1)=1,1,0),"")</f>
        <v/>
      </c>
      <c r="S3911" s="0" t="str">
        <f aca="false">IF(L3911=1,IF(COUNTIFS(C$2:C3911,C3911,L$2:L3911,1)=1,1,0),"")</f>
        <v/>
      </c>
      <c r="T3911" s="38" t="str">
        <f aca="false">IF(N3911="","",N3911+ROW()/10000000)</f>
        <v/>
      </c>
      <c r="U3911" s="0" t="str">
        <f aca="false">IF(G3911=1,IF(B3911="",1,0),"")</f>
        <v/>
      </c>
    </row>
    <row r="3912" customFormat="false" ht="15" hidden="false" customHeight="false" outlineLevel="0" collapsed="false">
      <c r="A3912" s="35"/>
      <c r="B3912" s="35"/>
      <c r="G3912" s="0" t="str">
        <f aca="false">IF(A3912="","",IF(AND(A3912&gt;=Debut,A3912&lt;Fin),1,0))</f>
        <v/>
      </c>
      <c r="H3912" s="0" t="str">
        <f aca="false">IF(G3912=1,INT(ROUND((A3912-Debut)*86400,0)/600),"")</f>
        <v/>
      </c>
      <c r="I3912" s="0" t="str">
        <f aca="false">IF(G3912=1,INT(ROUND((A3912-Debut)*86400,0)/3600),"")</f>
        <v/>
      </c>
      <c r="J3912" s="0" t="str">
        <f aca="false">IF(OR(A3912="",B3912=""),"",ROUND((B3912-A3912)*86400,0))</f>
        <v/>
      </c>
      <c r="K3912" s="37" t="str">
        <f aca="false">IF(G3912=1,IF(COUNTIFS($C:$C,C3912,$G:$G,1,$A:$A,"&gt;="&amp;(A3912-FenetreInterm/86400),$A:$A,"&lt;="&amp;A3912)&gt;=NbInterm,1,0),"")</f>
        <v/>
      </c>
      <c r="L3912" s="37" t="str">
        <f aca="false">IF(G3912=1,IF(B3912="",0,IF(J3912&lt;SeuilFugitive,1,0)),"")</f>
        <v/>
      </c>
      <c r="M3912" s="37" t="str">
        <f aca="false">IF(G3912=1,IF(B3912="",IF((Fin-A3912)*24&gt;SeuilFigee,1,0),IF(J3912&gt;SeuilFigee*3600,1,0)),"")</f>
        <v/>
      </c>
      <c r="N3912" s="0" t="str">
        <f aca="false">IF(G3912=1,IF(COUNTIF(H$2:H3912,H3912)=1,COUNTIF($H:$H,H3912),""),"")</f>
        <v/>
      </c>
      <c r="O3912" s="0" t="str">
        <f aca="false">IF(G3912=1,IF(COUNTIF(I$2:I3912,I3912)=1,COUNTIF($I:$I,I3912),""),"")</f>
        <v/>
      </c>
      <c r="P3912" s="38" t="str">
        <f aca="false">IF(G3912=1,IF(COUNTIFS(C$2:C3912,C3912,G$2:G3912,1)=1,COUNTIFS($C:$C,C3912,$G:$G,1)+ROW()/10000000,""),"")</f>
        <v/>
      </c>
      <c r="Q3912" s="0" t="str">
        <f aca="false">IF(K3912=1,IF(COUNTIFS(C$2:C3912,C3912,K$2:K3912,1)=1,1,0),"")</f>
        <v/>
      </c>
      <c r="R3912" s="0" t="str">
        <f aca="false">IF(M3912=1,IF(COUNTIFS(C$2:C3912,C3912,M$2:M3912,1)=1,1,0),"")</f>
        <v/>
      </c>
      <c r="S3912" s="0" t="str">
        <f aca="false">IF(L3912=1,IF(COUNTIFS(C$2:C3912,C3912,L$2:L3912,1)=1,1,0),"")</f>
        <v/>
      </c>
      <c r="T3912" s="38" t="str">
        <f aca="false">IF(N3912="","",N3912+ROW()/10000000)</f>
        <v/>
      </c>
      <c r="U3912" s="0" t="str">
        <f aca="false">IF(G3912=1,IF(B3912="",1,0),"")</f>
        <v/>
      </c>
    </row>
    <row r="3913" customFormat="false" ht="15" hidden="false" customHeight="false" outlineLevel="0" collapsed="false">
      <c r="A3913" s="35"/>
      <c r="B3913" s="35"/>
      <c r="G3913" s="0" t="str">
        <f aca="false">IF(A3913="","",IF(AND(A3913&gt;=Debut,A3913&lt;Fin),1,0))</f>
        <v/>
      </c>
      <c r="H3913" s="0" t="str">
        <f aca="false">IF(G3913=1,INT(ROUND((A3913-Debut)*86400,0)/600),"")</f>
        <v/>
      </c>
      <c r="I3913" s="0" t="str">
        <f aca="false">IF(G3913=1,INT(ROUND((A3913-Debut)*86400,0)/3600),"")</f>
        <v/>
      </c>
      <c r="J3913" s="0" t="str">
        <f aca="false">IF(OR(A3913="",B3913=""),"",ROUND((B3913-A3913)*86400,0))</f>
        <v/>
      </c>
      <c r="K3913" s="37" t="str">
        <f aca="false">IF(G3913=1,IF(COUNTIFS($C:$C,C3913,$G:$G,1,$A:$A,"&gt;="&amp;(A3913-FenetreInterm/86400),$A:$A,"&lt;="&amp;A3913)&gt;=NbInterm,1,0),"")</f>
        <v/>
      </c>
      <c r="L3913" s="37" t="str">
        <f aca="false">IF(G3913=1,IF(B3913="",0,IF(J3913&lt;SeuilFugitive,1,0)),"")</f>
        <v/>
      </c>
      <c r="M3913" s="37" t="str">
        <f aca="false">IF(G3913=1,IF(B3913="",IF((Fin-A3913)*24&gt;SeuilFigee,1,0),IF(J3913&gt;SeuilFigee*3600,1,0)),"")</f>
        <v/>
      </c>
      <c r="N3913" s="0" t="str">
        <f aca="false">IF(G3913=1,IF(COUNTIF(H$2:H3913,H3913)=1,COUNTIF($H:$H,H3913),""),"")</f>
        <v/>
      </c>
      <c r="O3913" s="0" t="str">
        <f aca="false">IF(G3913=1,IF(COUNTIF(I$2:I3913,I3913)=1,COUNTIF($I:$I,I3913),""),"")</f>
        <v/>
      </c>
      <c r="P3913" s="38" t="str">
        <f aca="false">IF(G3913=1,IF(COUNTIFS(C$2:C3913,C3913,G$2:G3913,1)=1,COUNTIFS($C:$C,C3913,$G:$G,1)+ROW()/10000000,""),"")</f>
        <v/>
      </c>
      <c r="Q3913" s="0" t="str">
        <f aca="false">IF(K3913=1,IF(COUNTIFS(C$2:C3913,C3913,K$2:K3913,1)=1,1,0),"")</f>
        <v/>
      </c>
      <c r="R3913" s="0" t="str">
        <f aca="false">IF(M3913=1,IF(COUNTIFS(C$2:C3913,C3913,M$2:M3913,1)=1,1,0),"")</f>
        <v/>
      </c>
      <c r="S3913" s="0" t="str">
        <f aca="false">IF(L3913=1,IF(COUNTIFS(C$2:C3913,C3913,L$2:L3913,1)=1,1,0),"")</f>
        <v/>
      </c>
      <c r="T3913" s="38" t="str">
        <f aca="false">IF(N3913="","",N3913+ROW()/10000000)</f>
        <v/>
      </c>
      <c r="U3913" s="0" t="str">
        <f aca="false">IF(G3913=1,IF(B3913="",1,0),"")</f>
        <v/>
      </c>
    </row>
    <row r="3914" customFormat="false" ht="15" hidden="false" customHeight="false" outlineLevel="0" collapsed="false">
      <c r="A3914" s="35"/>
      <c r="B3914" s="35"/>
      <c r="G3914" s="0" t="str">
        <f aca="false">IF(A3914="","",IF(AND(A3914&gt;=Debut,A3914&lt;Fin),1,0))</f>
        <v/>
      </c>
      <c r="H3914" s="0" t="str">
        <f aca="false">IF(G3914=1,INT(ROUND((A3914-Debut)*86400,0)/600),"")</f>
        <v/>
      </c>
      <c r="I3914" s="0" t="str">
        <f aca="false">IF(G3914=1,INT(ROUND((A3914-Debut)*86400,0)/3600),"")</f>
        <v/>
      </c>
      <c r="J3914" s="0" t="str">
        <f aca="false">IF(OR(A3914="",B3914=""),"",ROUND((B3914-A3914)*86400,0))</f>
        <v/>
      </c>
      <c r="K3914" s="37" t="str">
        <f aca="false">IF(G3914=1,IF(COUNTIFS($C:$C,C3914,$G:$G,1,$A:$A,"&gt;="&amp;(A3914-FenetreInterm/86400),$A:$A,"&lt;="&amp;A3914)&gt;=NbInterm,1,0),"")</f>
        <v/>
      </c>
      <c r="L3914" s="37" t="str">
        <f aca="false">IF(G3914=1,IF(B3914="",0,IF(J3914&lt;SeuilFugitive,1,0)),"")</f>
        <v/>
      </c>
      <c r="M3914" s="37" t="str">
        <f aca="false">IF(G3914=1,IF(B3914="",IF((Fin-A3914)*24&gt;SeuilFigee,1,0),IF(J3914&gt;SeuilFigee*3600,1,0)),"")</f>
        <v/>
      </c>
      <c r="N3914" s="0" t="str">
        <f aca="false">IF(G3914=1,IF(COUNTIF(H$2:H3914,H3914)=1,COUNTIF($H:$H,H3914),""),"")</f>
        <v/>
      </c>
      <c r="O3914" s="0" t="str">
        <f aca="false">IF(G3914=1,IF(COUNTIF(I$2:I3914,I3914)=1,COUNTIF($I:$I,I3914),""),"")</f>
        <v/>
      </c>
      <c r="P3914" s="38" t="str">
        <f aca="false">IF(G3914=1,IF(COUNTIFS(C$2:C3914,C3914,G$2:G3914,1)=1,COUNTIFS($C:$C,C3914,$G:$G,1)+ROW()/10000000,""),"")</f>
        <v/>
      </c>
      <c r="Q3914" s="0" t="str">
        <f aca="false">IF(K3914=1,IF(COUNTIFS(C$2:C3914,C3914,K$2:K3914,1)=1,1,0),"")</f>
        <v/>
      </c>
      <c r="R3914" s="0" t="str">
        <f aca="false">IF(M3914=1,IF(COUNTIFS(C$2:C3914,C3914,M$2:M3914,1)=1,1,0),"")</f>
        <v/>
      </c>
      <c r="S3914" s="0" t="str">
        <f aca="false">IF(L3914=1,IF(COUNTIFS(C$2:C3914,C3914,L$2:L3914,1)=1,1,0),"")</f>
        <v/>
      </c>
      <c r="T3914" s="38" t="str">
        <f aca="false">IF(N3914="","",N3914+ROW()/10000000)</f>
        <v/>
      </c>
      <c r="U3914" s="0" t="str">
        <f aca="false">IF(G3914=1,IF(B3914="",1,0),"")</f>
        <v/>
      </c>
    </row>
    <row r="3915" customFormat="false" ht="15" hidden="false" customHeight="false" outlineLevel="0" collapsed="false">
      <c r="A3915" s="35"/>
      <c r="B3915" s="35"/>
      <c r="G3915" s="0" t="str">
        <f aca="false">IF(A3915="","",IF(AND(A3915&gt;=Debut,A3915&lt;Fin),1,0))</f>
        <v/>
      </c>
      <c r="H3915" s="0" t="str">
        <f aca="false">IF(G3915=1,INT(ROUND((A3915-Debut)*86400,0)/600),"")</f>
        <v/>
      </c>
      <c r="I3915" s="0" t="str">
        <f aca="false">IF(G3915=1,INT(ROUND((A3915-Debut)*86400,0)/3600),"")</f>
        <v/>
      </c>
      <c r="J3915" s="0" t="str">
        <f aca="false">IF(OR(A3915="",B3915=""),"",ROUND((B3915-A3915)*86400,0))</f>
        <v/>
      </c>
      <c r="K3915" s="37" t="str">
        <f aca="false">IF(G3915=1,IF(COUNTIFS($C:$C,C3915,$G:$G,1,$A:$A,"&gt;="&amp;(A3915-FenetreInterm/86400),$A:$A,"&lt;="&amp;A3915)&gt;=NbInterm,1,0),"")</f>
        <v/>
      </c>
      <c r="L3915" s="37" t="str">
        <f aca="false">IF(G3915=1,IF(B3915="",0,IF(J3915&lt;SeuilFugitive,1,0)),"")</f>
        <v/>
      </c>
      <c r="M3915" s="37" t="str">
        <f aca="false">IF(G3915=1,IF(B3915="",IF((Fin-A3915)*24&gt;SeuilFigee,1,0),IF(J3915&gt;SeuilFigee*3600,1,0)),"")</f>
        <v/>
      </c>
      <c r="N3915" s="0" t="str">
        <f aca="false">IF(G3915=1,IF(COUNTIF(H$2:H3915,H3915)=1,COUNTIF($H:$H,H3915),""),"")</f>
        <v/>
      </c>
      <c r="O3915" s="0" t="str">
        <f aca="false">IF(G3915=1,IF(COUNTIF(I$2:I3915,I3915)=1,COUNTIF($I:$I,I3915),""),"")</f>
        <v/>
      </c>
      <c r="P3915" s="38" t="str">
        <f aca="false">IF(G3915=1,IF(COUNTIFS(C$2:C3915,C3915,G$2:G3915,1)=1,COUNTIFS($C:$C,C3915,$G:$G,1)+ROW()/10000000,""),"")</f>
        <v/>
      </c>
      <c r="Q3915" s="0" t="str">
        <f aca="false">IF(K3915=1,IF(COUNTIFS(C$2:C3915,C3915,K$2:K3915,1)=1,1,0),"")</f>
        <v/>
      </c>
      <c r="R3915" s="0" t="str">
        <f aca="false">IF(M3915=1,IF(COUNTIFS(C$2:C3915,C3915,M$2:M3915,1)=1,1,0),"")</f>
        <v/>
      </c>
      <c r="S3915" s="0" t="str">
        <f aca="false">IF(L3915=1,IF(COUNTIFS(C$2:C3915,C3915,L$2:L3915,1)=1,1,0),"")</f>
        <v/>
      </c>
      <c r="T3915" s="38" t="str">
        <f aca="false">IF(N3915="","",N3915+ROW()/10000000)</f>
        <v/>
      </c>
      <c r="U3915" s="0" t="str">
        <f aca="false">IF(G3915=1,IF(B3915="",1,0),"")</f>
        <v/>
      </c>
    </row>
    <row r="3916" customFormat="false" ht="15" hidden="false" customHeight="false" outlineLevel="0" collapsed="false">
      <c r="A3916" s="35"/>
      <c r="B3916" s="35"/>
      <c r="G3916" s="0" t="str">
        <f aca="false">IF(A3916="","",IF(AND(A3916&gt;=Debut,A3916&lt;Fin),1,0))</f>
        <v/>
      </c>
      <c r="H3916" s="0" t="str">
        <f aca="false">IF(G3916=1,INT(ROUND((A3916-Debut)*86400,0)/600),"")</f>
        <v/>
      </c>
      <c r="I3916" s="0" t="str">
        <f aca="false">IF(G3916=1,INT(ROUND((A3916-Debut)*86400,0)/3600),"")</f>
        <v/>
      </c>
      <c r="J3916" s="0" t="str">
        <f aca="false">IF(OR(A3916="",B3916=""),"",ROUND((B3916-A3916)*86400,0))</f>
        <v/>
      </c>
      <c r="K3916" s="37" t="str">
        <f aca="false">IF(G3916=1,IF(COUNTIFS($C:$C,C3916,$G:$G,1,$A:$A,"&gt;="&amp;(A3916-FenetreInterm/86400),$A:$A,"&lt;="&amp;A3916)&gt;=NbInterm,1,0),"")</f>
        <v/>
      </c>
      <c r="L3916" s="37" t="str">
        <f aca="false">IF(G3916=1,IF(B3916="",0,IF(J3916&lt;SeuilFugitive,1,0)),"")</f>
        <v/>
      </c>
      <c r="M3916" s="37" t="str">
        <f aca="false">IF(G3916=1,IF(B3916="",IF((Fin-A3916)*24&gt;SeuilFigee,1,0),IF(J3916&gt;SeuilFigee*3600,1,0)),"")</f>
        <v/>
      </c>
      <c r="N3916" s="0" t="str">
        <f aca="false">IF(G3916=1,IF(COUNTIF(H$2:H3916,H3916)=1,COUNTIF($H:$H,H3916),""),"")</f>
        <v/>
      </c>
      <c r="O3916" s="0" t="str">
        <f aca="false">IF(G3916=1,IF(COUNTIF(I$2:I3916,I3916)=1,COUNTIF($I:$I,I3916),""),"")</f>
        <v/>
      </c>
      <c r="P3916" s="38" t="str">
        <f aca="false">IF(G3916=1,IF(COUNTIFS(C$2:C3916,C3916,G$2:G3916,1)=1,COUNTIFS($C:$C,C3916,$G:$G,1)+ROW()/10000000,""),"")</f>
        <v/>
      </c>
      <c r="Q3916" s="0" t="str">
        <f aca="false">IF(K3916=1,IF(COUNTIFS(C$2:C3916,C3916,K$2:K3916,1)=1,1,0),"")</f>
        <v/>
      </c>
      <c r="R3916" s="0" t="str">
        <f aca="false">IF(M3916=1,IF(COUNTIFS(C$2:C3916,C3916,M$2:M3916,1)=1,1,0),"")</f>
        <v/>
      </c>
      <c r="S3916" s="0" t="str">
        <f aca="false">IF(L3916=1,IF(COUNTIFS(C$2:C3916,C3916,L$2:L3916,1)=1,1,0),"")</f>
        <v/>
      </c>
      <c r="T3916" s="38" t="str">
        <f aca="false">IF(N3916="","",N3916+ROW()/10000000)</f>
        <v/>
      </c>
      <c r="U3916" s="0" t="str">
        <f aca="false">IF(G3916=1,IF(B3916="",1,0),"")</f>
        <v/>
      </c>
    </row>
    <row r="3917" customFormat="false" ht="15" hidden="false" customHeight="false" outlineLevel="0" collapsed="false">
      <c r="A3917" s="35"/>
      <c r="B3917" s="35"/>
      <c r="G3917" s="0" t="str">
        <f aca="false">IF(A3917="","",IF(AND(A3917&gt;=Debut,A3917&lt;Fin),1,0))</f>
        <v/>
      </c>
      <c r="H3917" s="0" t="str">
        <f aca="false">IF(G3917=1,INT(ROUND((A3917-Debut)*86400,0)/600),"")</f>
        <v/>
      </c>
      <c r="I3917" s="0" t="str">
        <f aca="false">IF(G3917=1,INT(ROUND((A3917-Debut)*86400,0)/3600),"")</f>
        <v/>
      </c>
      <c r="J3917" s="0" t="str">
        <f aca="false">IF(OR(A3917="",B3917=""),"",ROUND((B3917-A3917)*86400,0))</f>
        <v/>
      </c>
      <c r="K3917" s="37" t="str">
        <f aca="false">IF(G3917=1,IF(COUNTIFS($C:$C,C3917,$G:$G,1,$A:$A,"&gt;="&amp;(A3917-FenetreInterm/86400),$A:$A,"&lt;="&amp;A3917)&gt;=NbInterm,1,0),"")</f>
        <v/>
      </c>
      <c r="L3917" s="37" t="str">
        <f aca="false">IF(G3917=1,IF(B3917="",0,IF(J3917&lt;SeuilFugitive,1,0)),"")</f>
        <v/>
      </c>
      <c r="M3917" s="37" t="str">
        <f aca="false">IF(G3917=1,IF(B3917="",IF((Fin-A3917)*24&gt;SeuilFigee,1,0),IF(J3917&gt;SeuilFigee*3600,1,0)),"")</f>
        <v/>
      </c>
      <c r="N3917" s="0" t="str">
        <f aca="false">IF(G3917=1,IF(COUNTIF(H$2:H3917,H3917)=1,COUNTIF($H:$H,H3917),""),"")</f>
        <v/>
      </c>
      <c r="O3917" s="0" t="str">
        <f aca="false">IF(G3917=1,IF(COUNTIF(I$2:I3917,I3917)=1,COUNTIF($I:$I,I3917),""),"")</f>
        <v/>
      </c>
      <c r="P3917" s="38" t="str">
        <f aca="false">IF(G3917=1,IF(COUNTIFS(C$2:C3917,C3917,G$2:G3917,1)=1,COUNTIFS($C:$C,C3917,$G:$G,1)+ROW()/10000000,""),"")</f>
        <v/>
      </c>
      <c r="Q3917" s="0" t="str">
        <f aca="false">IF(K3917=1,IF(COUNTIFS(C$2:C3917,C3917,K$2:K3917,1)=1,1,0),"")</f>
        <v/>
      </c>
      <c r="R3917" s="0" t="str">
        <f aca="false">IF(M3917=1,IF(COUNTIFS(C$2:C3917,C3917,M$2:M3917,1)=1,1,0),"")</f>
        <v/>
      </c>
      <c r="S3917" s="0" t="str">
        <f aca="false">IF(L3917=1,IF(COUNTIFS(C$2:C3917,C3917,L$2:L3917,1)=1,1,0),"")</f>
        <v/>
      </c>
      <c r="T3917" s="38" t="str">
        <f aca="false">IF(N3917="","",N3917+ROW()/10000000)</f>
        <v/>
      </c>
      <c r="U3917" s="0" t="str">
        <f aca="false">IF(G3917=1,IF(B3917="",1,0),"")</f>
        <v/>
      </c>
    </row>
    <row r="3918" customFormat="false" ht="15" hidden="false" customHeight="false" outlineLevel="0" collapsed="false">
      <c r="A3918" s="35"/>
      <c r="B3918" s="35"/>
      <c r="G3918" s="0" t="str">
        <f aca="false">IF(A3918="","",IF(AND(A3918&gt;=Debut,A3918&lt;Fin),1,0))</f>
        <v/>
      </c>
      <c r="H3918" s="0" t="str">
        <f aca="false">IF(G3918=1,INT(ROUND((A3918-Debut)*86400,0)/600),"")</f>
        <v/>
      </c>
      <c r="I3918" s="0" t="str">
        <f aca="false">IF(G3918=1,INT(ROUND((A3918-Debut)*86400,0)/3600),"")</f>
        <v/>
      </c>
      <c r="J3918" s="0" t="str">
        <f aca="false">IF(OR(A3918="",B3918=""),"",ROUND((B3918-A3918)*86400,0))</f>
        <v/>
      </c>
      <c r="K3918" s="37" t="str">
        <f aca="false">IF(G3918=1,IF(COUNTIFS($C:$C,C3918,$G:$G,1,$A:$A,"&gt;="&amp;(A3918-FenetreInterm/86400),$A:$A,"&lt;="&amp;A3918)&gt;=NbInterm,1,0),"")</f>
        <v/>
      </c>
      <c r="L3918" s="37" t="str">
        <f aca="false">IF(G3918=1,IF(B3918="",0,IF(J3918&lt;SeuilFugitive,1,0)),"")</f>
        <v/>
      </c>
      <c r="M3918" s="37" t="str">
        <f aca="false">IF(G3918=1,IF(B3918="",IF((Fin-A3918)*24&gt;SeuilFigee,1,0),IF(J3918&gt;SeuilFigee*3600,1,0)),"")</f>
        <v/>
      </c>
      <c r="N3918" s="0" t="str">
        <f aca="false">IF(G3918=1,IF(COUNTIF(H$2:H3918,H3918)=1,COUNTIF($H:$H,H3918),""),"")</f>
        <v/>
      </c>
      <c r="O3918" s="0" t="str">
        <f aca="false">IF(G3918=1,IF(COUNTIF(I$2:I3918,I3918)=1,COUNTIF($I:$I,I3918),""),"")</f>
        <v/>
      </c>
      <c r="P3918" s="38" t="str">
        <f aca="false">IF(G3918=1,IF(COUNTIFS(C$2:C3918,C3918,G$2:G3918,1)=1,COUNTIFS($C:$C,C3918,$G:$G,1)+ROW()/10000000,""),"")</f>
        <v/>
      </c>
      <c r="Q3918" s="0" t="str">
        <f aca="false">IF(K3918=1,IF(COUNTIFS(C$2:C3918,C3918,K$2:K3918,1)=1,1,0),"")</f>
        <v/>
      </c>
      <c r="R3918" s="0" t="str">
        <f aca="false">IF(M3918=1,IF(COUNTIFS(C$2:C3918,C3918,M$2:M3918,1)=1,1,0),"")</f>
        <v/>
      </c>
      <c r="S3918" s="0" t="str">
        <f aca="false">IF(L3918=1,IF(COUNTIFS(C$2:C3918,C3918,L$2:L3918,1)=1,1,0),"")</f>
        <v/>
      </c>
      <c r="T3918" s="38" t="str">
        <f aca="false">IF(N3918="","",N3918+ROW()/10000000)</f>
        <v/>
      </c>
      <c r="U3918" s="0" t="str">
        <f aca="false">IF(G3918=1,IF(B3918="",1,0),"")</f>
        <v/>
      </c>
    </row>
    <row r="3919" customFormat="false" ht="15" hidden="false" customHeight="false" outlineLevel="0" collapsed="false">
      <c r="A3919" s="35"/>
      <c r="B3919" s="35"/>
      <c r="G3919" s="0" t="str">
        <f aca="false">IF(A3919="","",IF(AND(A3919&gt;=Debut,A3919&lt;Fin),1,0))</f>
        <v/>
      </c>
      <c r="H3919" s="0" t="str">
        <f aca="false">IF(G3919=1,INT(ROUND((A3919-Debut)*86400,0)/600),"")</f>
        <v/>
      </c>
      <c r="I3919" s="0" t="str">
        <f aca="false">IF(G3919=1,INT(ROUND((A3919-Debut)*86400,0)/3600),"")</f>
        <v/>
      </c>
      <c r="J3919" s="0" t="str">
        <f aca="false">IF(OR(A3919="",B3919=""),"",ROUND((B3919-A3919)*86400,0))</f>
        <v/>
      </c>
      <c r="K3919" s="37" t="str">
        <f aca="false">IF(G3919=1,IF(COUNTIFS($C:$C,C3919,$G:$G,1,$A:$A,"&gt;="&amp;(A3919-FenetreInterm/86400),$A:$A,"&lt;="&amp;A3919)&gt;=NbInterm,1,0),"")</f>
        <v/>
      </c>
      <c r="L3919" s="37" t="str">
        <f aca="false">IF(G3919=1,IF(B3919="",0,IF(J3919&lt;SeuilFugitive,1,0)),"")</f>
        <v/>
      </c>
      <c r="M3919" s="37" t="str">
        <f aca="false">IF(G3919=1,IF(B3919="",IF((Fin-A3919)*24&gt;SeuilFigee,1,0),IF(J3919&gt;SeuilFigee*3600,1,0)),"")</f>
        <v/>
      </c>
      <c r="N3919" s="0" t="str">
        <f aca="false">IF(G3919=1,IF(COUNTIF(H$2:H3919,H3919)=1,COUNTIF($H:$H,H3919),""),"")</f>
        <v/>
      </c>
      <c r="O3919" s="0" t="str">
        <f aca="false">IF(G3919=1,IF(COUNTIF(I$2:I3919,I3919)=1,COUNTIF($I:$I,I3919),""),"")</f>
        <v/>
      </c>
      <c r="P3919" s="38" t="str">
        <f aca="false">IF(G3919=1,IF(COUNTIFS(C$2:C3919,C3919,G$2:G3919,1)=1,COUNTIFS($C:$C,C3919,$G:$G,1)+ROW()/10000000,""),"")</f>
        <v/>
      </c>
      <c r="Q3919" s="0" t="str">
        <f aca="false">IF(K3919=1,IF(COUNTIFS(C$2:C3919,C3919,K$2:K3919,1)=1,1,0),"")</f>
        <v/>
      </c>
      <c r="R3919" s="0" t="str">
        <f aca="false">IF(M3919=1,IF(COUNTIFS(C$2:C3919,C3919,M$2:M3919,1)=1,1,0),"")</f>
        <v/>
      </c>
      <c r="S3919" s="0" t="str">
        <f aca="false">IF(L3919=1,IF(COUNTIFS(C$2:C3919,C3919,L$2:L3919,1)=1,1,0),"")</f>
        <v/>
      </c>
      <c r="T3919" s="38" t="str">
        <f aca="false">IF(N3919="","",N3919+ROW()/10000000)</f>
        <v/>
      </c>
      <c r="U3919" s="0" t="str">
        <f aca="false">IF(G3919=1,IF(B3919="",1,0),"")</f>
        <v/>
      </c>
    </row>
    <row r="3920" customFormat="false" ht="15" hidden="false" customHeight="false" outlineLevel="0" collapsed="false">
      <c r="A3920" s="35"/>
      <c r="B3920" s="35"/>
      <c r="G3920" s="0" t="str">
        <f aca="false">IF(A3920="","",IF(AND(A3920&gt;=Debut,A3920&lt;Fin),1,0))</f>
        <v/>
      </c>
      <c r="H3920" s="0" t="str">
        <f aca="false">IF(G3920=1,INT(ROUND((A3920-Debut)*86400,0)/600),"")</f>
        <v/>
      </c>
      <c r="I3920" s="0" t="str">
        <f aca="false">IF(G3920=1,INT(ROUND((A3920-Debut)*86400,0)/3600),"")</f>
        <v/>
      </c>
      <c r="J3920" s="0" t="str">
        <f aca="false">IF(OR(A3920="",B3920=""),"",ROUND((B3920-A3920)*86400,0))</f>
        <v/>
      </c>
      <c r="K3920" s="37" t="str">
        <f aca="false">IF(G3920=1,IF(COUNTIFS($C:$C,C3920,$G:$G,1,$A:$A,"&gt;="&amp;(A3920-FenetreInterm/86400),$A:$A,"&lt;="&amp;A3920)&gt;=NbInterm,1,0),"")</f>
        <v/>
      </c>
      <c r="L3920" s="37" t="str">
        <f aca="false">IF(G3920=1,IF(B3920="",0,IF(J3920&lt;SeuilFugitive,1,0)),"")</f>
        <v/>
      </c>
      <c r="M3920" s="37" t="str">
        <f aca="false">IF(G3920=1,IF(B3920="",IF((Fin-A3920)*24&gt;SeuilFigee,1,0),IF(J3920&gt;SeuilFigee*3600,1,0)),"")</f>
        <v/>
      </c>
      <c r="N3920" s="0" t="str">
        <f aca="false">IF(G3920=1,IF(COUNTIF(H$2:H3920,H3920)=1,COUNTIF($H:$H,H3920),""),"")</f>
        <v/>
      </c>
      <c r="O3920" s="0" t="str">
        <f aca="false">IF(G3920=1,IF(COUNTIF(I$2:I3920,I3920)=1,COUNTIF($I:$I,I3920),""),"")</f>
        <v/>
      </c>
      <c r="P3920" s="38" t="str">
        <f aca="false">IF(G3920=1,IF(COUNTIFS(C$2:C3920,C3920,G$2:G3920,1)=1,COUNTIFS($C:$C,C3920,$G:$G,1)+ROW()/10000000,""),"")</f>
        <v/>
      </c>
      <c r="Q3920" s="0" t="str">
        <f aca="false">IF(K3920=1,IF(COUNTIFS(C$2:C3920,C3920,K$2:K3920,1)=1,1,0),"")</f>
        <v/>
      </c>
      <c r="R3920" s="0" t="str">
        <f aca="false">IF(M3920=1,IF(COUNTIFS(C$2:C3920,C3920,M$2:M3920,1)=1,1,0),"")</f>
        <v/>
      </c>
      <c r="S3920" s="0" t="str">
        <f aca="false">IF(L3920=1,IF(COUNTIFS(C$2:C3920,C3920,L$2:L3920,1)=1,1,0),"")</f>
        <v/>
      </c>
      <c r="T3920" s="38" t="str">
        <f aca="false">IF(N3920="","",N3920+ROW()/10000000)</f>
        <v/>
      </c>
      <c r="U3920" s="0" t="str">
        <f aca="false">IF(G3920=1,IF(B3920="",1,0),"")</f>
        <v/>
      </c>
    </row>
    <row r="3921" customFormat="false" ht="15" hidden="false" customHeight="false" outlineLevel="0" collapsed="false">
      <c r="A3921" s="35"/>
      <c r="B3921" s="35"/>
      <c r="G3921" s="0" t="str">
        <f aca="false">IF(A3921="","",IF(AND(A3921&gt;=Debut,A3921&lt;Fin),1,0))</f>
        <v/>
      </c>
      <c r="H3921" s="0" t="str">
        <f aca="false">IF(G3921=1,INT(ROUND((A3921-Debut)*86400,0)/600),"")</f>
        <v/>
      </c>
      <c r="I3921" s="0" t="str">
        <f aca="false">IF(G3921=1,INT(ROUND((A3921-Debut)*86400,0)/3600),"")</f>
        <v/>
      </c>
      <c r="J3921" s="0" t="str">
        <f aca="false">IF(OR(A3921="",B3921=""),"",ROUND((B3921-A3921)*86400,0))</f>
        <v/>
      </c>
      <c r="K3921" s="37" t="str">
        <f aca="false">IF(G3921=1,IF(COUNTIFS($C:$C,C3921,$G:$G,1,$A:$A,"&gt;="&amp;(A3921-FenetreInterm/86400),$A:$A,"&lt;="&amp;A3921)&gt;=NbInterm,1,0),"")</f>
        <v/>
      </c>
      <c r="L3921" s="37" t="str">
        <f aca="false">IF(G3921=1,IF(B3921="",0,IF(J3921&lt;SeuilFugitive,1,0)),"")</f>
        <v/>
      </c>
      <c r="M3921" s="37" t="str">
        <f aca="false">IF(G3921=1,IF(B3921="",IF((Fin-A3921)*24&gt;SeuilFigee,1,0),IF(J3921&gt;SeuilFigee*3600,1,0)),"")</f>
        <v/>
      </c>
      <c r="N3921" s="0" t="str">
        <f aca="false">IF(G3921=1,IF(COUNTIF(H$2:H3921,H3921)=1,COUNTIF($H:$H,H3921),""),"")</f>
        <v/>
      </c>
      <c r="O3921" s="0" t="str">
        <f aca="false">IF(G3921=1,IF(COUNTIF(I$2:I3921,I3921)=1,COUNTIF($I:$I,I3921),""),"")</f>
        <v/>
      </c>
      <c r="P3921" s="38" t="str">
        <f aca="false">IF(G3921=1,IF(COUNTIFS(C$2:C3921,C3921,G$2:G3921,1)=1,COUNTIFS($C:$C,C3921,$G:$G,1)+ROW()/10000000,""),"")</f>
        <v/>
      </c>
      <c r="Q3921" s="0" t="str">
        <f aca="false">IF(K3921=1,IF(COUNTIFS(C$2:C3921,C3921,K$2:K3921,1)=1,1,0),"")</f>
        <v/>
      </c>
      <c r="R3921" s="0" t="str">
        <f aca="false">IF(M3921=1,IF(COUNTIFS(C$2:C3921,C3921,M$2:M3921,1)=1,1,0),"")</f>
        <v/>
      </c>
      <c r="S3921" s="0" t="str">
        <f aca="false">IF(L3921=1,IF(COUNTIFS(C$2:C3921,C3921,L$2:L3921,1)=1,1,0),"")</f>
        <v/>
      </c>
      <c r="T3921" s="38" t="str">
        <f aca="false">IF(N3921="","",N3921+ROW()/10000000)</f>
        <v/>
      </c>
      <c r="U3921" s="0" t="str">
        <f aca="false">IF(G3921=1,IF(B3921="",1,0),"")</f>
        <v/>
      </c>
    </row>
    <row r="3922" customFormat="false" ht="15" hidden="false" customHeight="false" outlineLevel="0" collapsed="false">
      <c r="A3922" s="35"/>
      <c r="B3922" s="35"/>
      <c r="G3922" s="0" t="str">
        <f aca="false">IF(A3922="","",IF(AND(A3922&gt;=Debut,A3922&lt;Fin),1,0))</f>
        <v/>
      </c>
      <c r="H3922" s="0" t="str">
        <f aca="false">IF(G3922=1,INT(ROUND((A3922-Debut)*86400,0)/600),"")</f>
        <v/>
      </c>
      <c r="I3922" s="0" t="str">
        <f aca="false">IF(G3922=1,INT(ROUND((A3922-Debut)*86400,0)/3600),"")</f>
        <v/>
      </c>
      <c r="J3922" s="0" t="str">
        <f aca="false">IF(OR(A3922="",B3922=""),"",ROUND((B3922-A3922)*86400,0))</f>
        <v/>
      </c>
      <c r="K3922" s="37" t="str">
        <f aca="false">IF(G3922=1,IF(COUNTIFS($C:$C,C3922,$G:$G,1,$A:$A,"&gt;="&amp;(A3922-FenetreInterm/86400),$A:$A,"&lt;="&amp;A3922)&gt;=NbInterm,1,0),"")</f>
        <v/>
      </c>
      <c r="L3922" s="37" t="str">
        <f aca="false">IF(G3922=1,IF(B3922="",0,IF(J3922&lt;SeuilFugitive,1,0)),"")</f>
        <v/>
      </c>
      <c r="M3922" s="37" t="str">
        <f aca="false">IF(G3922=1,IF(B3922="",IF((Fin-A3922)*24&gt;SeuilFigee,1,0),IF(J3922&gt;SeuilFigee*3600,1,0)),"")</f>
        <v/>
      </c>
      <c r="N3922" s="0" t="str">
        <f aca="false">IF(G3922=1,IF(COUNTIF(H$2:H3922,H3922)=1,COUNTIF($H:$H,H3922),""),"")</f>
        <v/>
      </c>
      <c r="O3922" s="0" t="str">
        <f aca="false">IF(G3922=1,IF(COUNTIF(I$2:I3922,I3922)=1,COUNTIF($I:$I,I3922),""),"")</f>
        <v/>
      </c>
      <c r="P3922" s="38" t="str">
        <f aca="false">IF(G3922=1,IF(COUNTIFS(C$2:C3922,C3922,G$2:G3922,1)=1,COUNTIFS($C:$C,C3922,$G:$G,1)+ROW()/10000000,""),"")</f>
        <v/>
      </c>
      <c r="Q3922" s="0" t="str">
        <f aca="false">IF(K3922=1,IF(COUNTIFS(C$2:C3922,C3922,K$2:K3922,1)=1,1,0),"")</f>
        <v/>
      </c>
      <c r="R3922" s="0" t="str">
        <f aca="false">IF(M3922=1,IF(COUNTIFS(C$2:C3922,C3922,M$2:M3922,1)=1,1,0),"")</f>
        <v/>
      </c>
      <c r="S3922" s="0" t="str">
        <f aca="false">IF(L3922=1,IF(COUNTIFS(C$2:C3922,C3922,L$2:L3922,1)=1,1,0),"")</f>
        <v/>
      </c>
      <c r="T3922" s="38" t="str">
        <f aca="false">IF(N3922="","",N3922+ROW()/10000000)</f>
        <v/>
      </c>
      <c r="U3922" s="0" t="str">
        <f aca="false">IF(G3922=1,IF(B3922="",1,0),"")</f>
        <v/>
      </c>
    </row>
    <row r="3923" customFormat="false" ht="15" hidden="false" customHeight="false" outlineLevel="0" collapsed="false">
      <c r="A3923" s="35"/>
      <c r="B3923" s="35"/>
      <c r="G3923" s="0" t="str">
        <f aca="false">IF(A3923="","",IF(AND(A3923&gt;=Debut,A3923&lt;Fin),1,0))</f>
        <v/>
      </c>
      <c r="H3923" s="0" t="str">
        <f aca="false">IF(G3923=1,INT(ROUND((A3923-Debut)*86400,0)/600),"")</f>
        <v/>
      </c>
      <c r="I3923" s="0" t="str">
        <f aca="false">IF(G3923=1,INT(ROUND((A3923-Debut)*86400,0)/3600),"")</f>
        <v/>
      </c>
      <c r="J3923" s="0" t="str">
        <f aca="false">IF(OR(A3923="",B3923=""),"",ROUND((B3923-A3923)*86400,0))</f>
        <v/>
      </c>
      <c r="K3923" s="37" t="str">
        <f aca="false">IF(G3923=1,IF(COUNTIFS($C:$C,C3923,$G:$G,1,$A:$A,"&gt;="&amp;(A3923-FenetreInterm/86400),$A:$A,"&lt;="&amp;A3923)&gt;=NbInterm,1,0),"")</f>
        <v/>
      </c>
      <c r="L3923" s="37" t="str">
        <f aca="false">IF(G3923=1,IF(B3923="",0,IF(J3923&lt;SeuilFugitive,1,0)),"")</f>
        <v/>
      </c>
      <c r="M3923" s="37" t="str">
        <f aca="false">IF(G3923=1,IF(B3923="",IF((Fin-A3923)*24&gt;SeuilFigee,1,0),IF(J3923&gt;SeuilFigee*3600,1,0)),"")</f>
        <v/>
      </c>
      <c r="N3923" s="0" t="str">
        <f aca="false">IF(G3923=1,IF(COUNTIF(H$2:H3923,H3923)=1,COUNTIF($H:$H,H3923),""),"")</f>
        <v/>
      </c>
      <c r="O3923" s="0" t="str">
        <f aca="false">IF(G3923=1,IF(COUNTIF(I$2:I3923,I3923)=1,COUNTIF($I:$I,I3923),""),"")</f>
        <v/>
      </c>
      <c r="P3923" s="38" t="str">
        <f aca="false">IF(G3923=1,IF(COUNTIFS(C$2:C3923,C3923,G$2:G3923,1)=1,COUNTIFS($C:$C,C3923,$G:$G,1)+ROW()/10000000,""),"")</f>
        <v/>
      </c>
      <c r="Q3923" s="0" t="str">
        <f aca="false">IF(K3923=1,IF(COUNTIFS(C$2:C3923,C3923,K$2:K3923,1)=1,1,0),"")</f>
        <v/>
      </c>
      <c r="R3923" s="0" t="str">
        <f aca="false">IF(M3923=1,IF(COUNTIFS(C$2:C3923,C3923,M$2:M3923,1)=1,1,0),"")</f>
        <v/>
      </c>
      <c r="S3923" s="0" t="str">
        <f aca="false">IF(L3923=1,IF(COUNTIFS(C$2:C3923,C3923,L$2:L3923,1)=1,1,0),"")</f>
        <v/>
      </c>
      <c r="T3923" s="38" t="str">
        <f aca="false">IF(N3923="","",N3923+ROW()/10000000)</f>
        <v/>
      </c>
      <c r="U3923" s="0" t="str">
        <f aca="false">IF(G3923=1,IF(B3923="",1,0),"")</f>
        <v/>
      </c>
    </row>
    <row r="3924" customFormat="false" ht="15" hidden="false" customHeight="false" outlineLevel="0" collapsed="false">
      <c r="A3924" s="35"/>
      <c r="B3924" s="35"/>
      <c r="G3924" s="0" t="str">
        <f aca="false">IF(A3924="","",IF(AND(A3924&gt;=Debut,A3924&lt;Fin),1,0))</f>
        <v/>
      </c>
      <c r="H3924" s="0" t="str">
        <f aca="false">IF(G3924=1,INT(ROUND((A3924-Debut)*86400,0)/600),"")</f>
        <v/>
      </c>
      <c r="I3924" s="0" t="str">
        <f aca="false">IF(G3924=1,INT(ROUND((A3924-Debut)*86400,0)/3600),"")</f>
        <v/>
      </c>
      <c r="J3924" s="0" t="str">
        <f aca="false">IF(OR(A3924="",B3924=""),"",ROUND((B3924-A3924)*86400,0))</f>
        <v/>
      </c>
      <c r="K3924" s="37" t="str">
        <f aca="false">IF(G3924=1,IF(COUNTIFS($C:$C,C3924,$G:$G,1,$A:$A,"&gt;="&amp;(A3924-FenetreInterm/86400),$A:$A,"&lt;="&amp;A3924)&gt;=NbInterm,1,0),"")</f>
        <v/>
      </c>
      <c r="L3924" s="37" t="str">
        <f aca="false">IF(G3924=1,IF(B3924="",0,IF(J3924&lt;SeuilFugitive,1,0)),"")</f>
        <v/>
      </c>
      <c r="M3924" s="37" t="str">
        <f aca="false">IF(G3924=1,IF(B3924="",IF((Fin-A3924)*24&gt;SeuilFigee,1,0),IF(J3924&gt;SeuilFigee*3600,1,0)),"")</f>
        <v/>
      </c>
      <c r="N3924" s="0" t="str">
        <f aca="false">IF(G3924=1,IF(COUNTIF(H$2:H3924,H3924)=1,COUNTIF($H:$H,H3924),""),"")</f>
        <v/>
      </c>
      <c r="O3924" s="0" t="str">
        <f aca="false">IF(G3924=1,IF(COUNTIF(I$2:I3924,I3924)=1,COUNTIF($I:$I,I3924),""),"")</f>
        <v/>
      </c>
      <c r="P3924" s="38" t="str">
        <f aca="false">IF(G3924=1,IF(COUNTIFS(C$2:C3924,C3924,G$2:G3924,1)=1,COUNTIFS($C:$C,C3924,$G:$G,1)+ROW()/10000000,""),"")</f>
        <v/>
      </c>
      <c r="Q3924" s="0" t="str">
        <f aca="false">IF(K3924=1,IF(COUNTIFS(C$2:C3924,C3924,K$2:K3924,1)=1,1,0),"")</f>
        <v/>
      </c>
      <c r="R3924" s="0" t="str">
        <f aca="false">IF(M3924=1,IF(COUNTIFS(C$2:C3924,C3924,M$2:M3924,1)=1,1,0),"")</f>
        <v/>
      </c>
      <c r="S3924" s="0" t="str">
        <f aca="false">IF(L3924=1,IF(COUNTIFS(C$2:C3924,C3924,L$2:L3924,1)=1,1,0),"")</f>
        <v/>
      </c>
      <c r="T3924" s="38" t="str">
        <f aca="false">IF(N3924="","",N3924+ROW()/10000000)</f>
        <v/>
      </c>
      <c r="U3924" s="0" t="str">
        <f aca="false">IF(G3924=1,IF(B3924="",1,0),"")</f>
        <v/>
      </c>
    </row>
    <row r="3925" customFormat="false" ht="15" hidden="false" customHeight="false" outlineLevel="0" collapsed="false">
      <c r="A3925" s="35"/>
      <c r="B3925" s="35"/>
      <c r="G3925" s="0" t="str">
        <f aca="false">IF(A3925="","",IF(AND(A3925&gt;=Debut,A3925&lt;Fin),1,0))</f>
        <v/>
      </c>
      <c r="H3925" s="0" t="str">
        <f aca="false">IF(G3925=1,INT(ROUND((A3925-Debut)*86400,0)/600),"")</f>
        <v/>
      </c>
      <c r="I3925" s="0" t="str">
        <f aca="false">IF(G3925=1,INT(ROUND((A3925-Debut)*86400,0)/3600),"")</f>
        <v/>
      </c>
      <c r="J3925" s="0" t="str">
        <f aca="false">IF(OR(A3925="",B3925=""),"",ROUND((B3925-A3925)*86400,0))</f>
        <v/>
      </c>
      <c r="K3925" s="37" t="str">
        <f aca="false">IF(G3925=1,IF(COUNTIFS($C:$C,C3925,$G:$G,1,$A:$A,"&gt;="&amp;(A3925-FenetreInterm/86400),$A:$A,"&lt;="&amp;A3925)&gt;=NbInterm,1,0),"")</f>
        <v/>
      </c>
      <c r="L3925" s="37" t="str">
        <f aca="false">IF(G3925=1,IF(B3925="",0,IF(J3925&lt;SeuilFugitive,1,0)),"")</f>
        <v/>
      </c>
      <c r="M3925" s="37" t="str">
        <f aca="false">IF(G3925=1,IF(B3925="",IF((Fin-A3925)*24&gt;SeuilFigee,1,0),IF(J3925&gt;SeuilFigee*3600,1,0)),"")</f>
        <v/>
      </c>
      <c r="N3925" s="0" t="str">
        <f aca="false">IF(G3925=1,IF(COUNTIF(H$2:H3925,H3925)=1,COUNTIF($H:$H,H3925),""),"")</f>
        <v/>
      </c>
      <c r="O3925" s="0" t="str">
        <f aca="false">IF(G3925=1,IF(COUNTIF(I$2:I3925,I3925)=1,COUNTIF($I:$I,I3925),""),"")</f>
        <v/>
      </c>
      <c r="P3925" s="38" t="str">
        <f aca="false">IF(G3925=1,IF(COUNTIFS(C$2:C3925,C3925,G$2:G3925,1)=1,COUNTIFS($C:$C,C3925,$G:$G,1)+ROW()/10000000,""),"")</f>
        <v/>
      </c>
      <c r="Q3925" s="0" t="str">
        <f aca="false">IF(K3925=1,IF(COUNTIFS(C$2:C3925,C3925,K$2:K3925,1)=1,1,0),"")</f>
        <v/>
      </c>
      <c r="R3925" s="0" t="str">
        <f aca="false">IF(M3925=1,IF(COUNTIFS(C$2:C3925,C3925,M$2:M3925,1)=1,1,0),"")</f>
        <v/>
      </c>
      <c r="S3925" s="0" t="str">
        <f aca="false">IF(L3925=1,IF(COUNTIFS(C$2:C3925,C3925,L$2:L3925,1)=1,1,0),"")</f>
        <v/>
      </c>
      <c r="T3925" s="38" t="str">
        <f aca="false">IF(N3925="","",N3925+ROW()/10000000)</f>
        <v/>
      </c>
      <c r="U3925" s="0" t="str">
        <f aca="false">IF(G3925=1,IF(B3925="",1,0),"")</f>
        <v/>
      </c>
    </row>
    <row r="3926" customFormat="false" ht="15" hidden="false" customHeight="false" outlineLevel="0" collapsed="false">
      <c r="A3926" s="35"/>
      <c r="B3926" s="35"/>
      <c r="G3926" s="0" t="str">
        <f aca="false">IF(A3926="","",IF(AND(A3926&gt;=Debut,A3926&lt;Fin),1,0))</f>
        <v/>
      </c>
      <c r="H3926" s="0" t="str">
        <f aca="false">IF(G3926=1,INT(ROUND((A3926-Debut)*86400,0)/600),"")</f>
        <v/>
      </c>
      <c r="I3926" s="0" t="str">
        <f aca="false">IF(G3926=1,INT(ROUND((A3926-Debut)*86400,0)/3600),"")</f>
        <v/>
      </c>
      <c r="J3926" s="0" t="str">
        <f aca="false">IF(OR(A3926="",B3926=""),"",ROUND((B3926-A3926)*86400,0))</f>
        <v/>
      </c>
      <c r="K3926" s="37" t="str">
        <f aca="false">IF(G3926=1,IF(COUNTIFS($C:$C,C3926,$G:$G,1,$A:$A,"&gt;="&amp;(A3926-FenetreInterm/86400),$A:$A,"&lt;="&amp;A3926)&gt;=NbInterm,1,0),"")</f>
        <v/>
      </c>
      <c r="L3926" s="37" t="str">
        <f aca="false">IF(G3926=1,IF(B3926="",0,IF(J3926&lt;SeuilFugitive,1,0)),"")</f>
        <v/>
      </c>
      <c r="M3926" s="37" t="str">
        <f aca="false">IF(G3926=1,IF(B3926="",IF((Fin-A3926)*24&gt;SeuilFigee,1,0),IF(J3926&gt;SeuilFigee*3600,1,0)),"")</f>
        <v/>
      </c>
      <c r="N3926" s="0" t="str">
        <f aca="false">IF(G3926=1,IF(COUNTIF(H$2:H3926,H3926)=1,COUNTIF($H:$H,H3926),""),"")</f>
        <v/>
      </c>
      <c r="O3926" s="0" t="str">
        <f aca="false">IF(G3926=1,IF(COUNTIF(I$2:I3926,I3926)=1,COUNTIF($I:$I,I3926),""),"")</f>
        <v/>
      </c>
      <c r="P3926" s="38" t="str">
        <f aca="false">IF(G3926=1,IF(COUNTIFS(C$2:C3926,C3926,G$2:G3926,1)=1,COUNTIFS($C:$C,C3926,$G:$G,1)+ROW()/10000000,""),"")</f>
        <v/>
      </c>
      <c r="Q3926" s="0" t="str">
        <f aca="false">IF(K3926=1,IF(COUNTIFS(C$2:C3926,C3926,K$2:K3926,1)=1,1,0),"")</f>
        <v/>
      </c>
      <c r="R3926" s="0" t="str">
        <f aca="false">IF(M3926=1,IF(COUNTIFS(C$2:C3926,C3926,M$2:M3926,1)=1,1,0),"")</f>
        <v/>
      </c>
      <c r="S3926" s="0" t="str">
        <f aca="false">IF(L3926=1,IF(COUNTIFS(C$2:C3926,C3926,L$2:L3926,1)=1,1,0),"")</f>
        <v/>
      </c>
      <c r="T3926" s="38" t="str">
        <f aca="false">IF(N3926="","",N3926+ROW()/10000000)</f>
        <v/>
      </c>
      <c r="U3926" s="0" t="str">
        <f aca="false">IF(G3926=1,IF(B3926="",1,0),"")</f>
        <v/>
      </c>
    </row>
    <row r="3927" customFormat="false" ht="15" hidden="false" customHeight="false" outlineLevel="0" collapsed="false">
      <c r="A3927" s="35"/>
      <c r="B3927" s="35"/>
      <c r="G3927" s="0" t="str">
        <f aca="false">IF(A3927="","",IF(AND(A3927&gt;=Debut,A3927&lt;Fin),1,0))</f>
        <v/>
      </c>
      <c r="H3927" s="0" t="str">
        <f aca="false">IF(G3927=1,INT(ROUND((A3927-Debut)*86400,0)/600),"")</f>
        <v/>
      </c>
      <c r="I3927" s="0" t="str">
        <f aca="false">IF(G3927=1,INT(ROUND((A3927-Debut)*86400,0)/3600),"")</f>
        <v/>
      </c>
      <c r="J3927" s="0" t="str">
        <f aca="false">IF(OR(A3927="",B3927=""),"",ROUND((B3927-A3927)*86400,0))</f>
        <v/>
      </c>
      <c r="K3927" s="37" t="str">
        <f aca="false">IF(G3927=1,IF(COUNTIFS($C:$C,C3927,$G:$G,1,$A:$A,"&gt;="&amp;(A3927-FenetreInterm/86400),$A:$A,"&lt;="&amp;A3927)&gt;=NbInterm,1,0),"")</f>
        <v/>
      </c>
      <c r="L3927" s="37" t="str">
        <f aca="false">IF(G3927=1,IF(B3927="",0,IF(J3927&lt;SeuilFugitive,1,0)),"")</f>
        <v/>
      </c>
      <c r="M3927" s="37" t="str">
        <f aca="false">IF(G3927=1,IF(B3927="",IF((Fin-A3927)*24&gt;SeuilFigee,1,0),IF(J3927&gt;SeuilFigee*3600,1,0)),"")</f>
        <v/>
      </c>
      <c r="N3927" s="0" t="str">
        <f aca="false">IF(G3927=1,IF(COUNTIF(H$2:H3927,H3927)=1,COUNTIF($H:$H,H3927),""),"")</f>
        <v/>
      </c>
      <c r="O3927" s="0" t="str">
        <f aca="false">IF(G3927=1,IF(COUNTIF(I$2:I3927,I3927)=1,COUNTIF($I:$I,I3927),""),"")</f>
        <v/>
      </c>
      <c r="P3927" s="38" t="str">
        <f aca="false">IF(G3927=1,IF(COUNTIFS(C$2:C3927,C3927,G$2:G3927,1)=1,COUNTIFS($C:$C,C3927,$G:$G,1)+ROW()/10000000,""),"")</f>
        <v/>
      </c>
      <c r="Q3927" s="0" t="str">
        <f aca="false">IF(K3927=1,IF(COUNTIFS(C$2:C3927,C3927,K$2:K3927,1)=1,1,0),"")</f>
        <v/>
      </c>
      <c r="R3927" s="0" t="str">
        <f aca="false">IF(M3927=1,IF(COUNTIFS(C$2:C3927,C3927,M$2:M3927,1)=1,1,0),"")</f>
        <v/>
      </c>
      <c r="S3927" s="0" t="str">
        <f aca="false">IF(L3927=1,IF(COUNTIFS(C$2:C3927,C3927,L$2:L3927,1)=1,1,0),"")</f>
        <v/>
      </c>
      <c r="T3927" s="38" t="str">
        <f aca="false">IF(N3927="","",N3927+ROW()/10000000)</f>
        <v/>
      </c>
      <c r="U3927" s="0" t="str">
        <f aca="false">IF(G3927=1,IF(B3927="",1,0),"")</f>
        <v/>
      </c>
    </row>
    <row r="3928" customFormat="false" ht="15" hidden="false" customHeight="false" outlineLevel="0" collapsed="false">
      <c r="A3928" s="35"/>
      <c r="B3928" s="35"/>
      <c r="G3928" s="0" t="str">
        <f aca="false">IF(A3928="","",IF(AND(A3928&gt;=Debut,A3928&lt;Fin),1,0))</f>
        <v/>
      </c>
      <c r="H3928" s="0" t="str">
        <f aca="false">IF(G3928=1,INT(ROUND((A3928-Debut)*86400,0)/600),"")</f>
        <v/>
      </c>
      <c r="I3928" s="0" t="str">
        <f aca="false">IF(G3928=1,INT(ROUND((A3928-Debut)*86400,0)/3600),"")</f>
        <v/>
      </c>
      <c r="J3928" s="0" t="str">
        <f aca="false">IF(OR(A3928="",B3928=""),"",ROUND((B3928-A3928)*86400,0))</f>
        <v/>
      </c>
      <c r="K3928" s="37" t="str">
        <f aca="false">IF(G3928=1,IF(COUNTIFS($C:$C,C3928,$G:$G,1,$A:$A,"&gt;="&amp;(A3928-FenetreInterm/86400),$A:$A,"&lt;="&amp;A3928)&gt;=NbInterm,1,0),"")</f>
        <v/>
      </c>
      <c r="L3928" s="37" t="str">
        <f aca="false">IF(G3928=1,IF(B3928="",0,IF(J3928&lt;SeuilFugitive,1,0)),"")</f>
        <v/>
      </c>
      <c r="M3928" s="37" t="str">
        <f aca="false">IF(G3928=1,IF(B3928="",IF((Fin-A3928)*24&gt;SeuilFigee,1,0),IF(J3928&gt;SeuilFigee*3600,1,0)),"")</f>
        <v/>
      </c>
      <c r="N3928" s="0" t="str">
        <f aca="false">IF(G3928=1,IF(COUNTIF(H$2:H3928,H3928)=1,COUNTIF($H:$H,H3928),""),"")</f>
        <v/>
      </c>
      <c r="O3928" s="0" t="str">
        <f aca="false">IF(G3928=1,IF(COUNTIF(I$2:I3928,I3928)=1,COUNTIF($I:$I,I3928),""),"")</f>
        <v/>
      </c>
      <c r="P3928" s="38" t="str">
        <f aca="false">IF(G3928=1,IF(COUNTIFS(C$2:C3928,C3928,G$2:G3928,1)=1,COUNTIFS($C:$C,C3928,$G:$G,1)+ROW()/10000000,""),"")</f>
        <v/>
      </c>
      <c r="Q3928" s="0" t="str">
        <f aca="false">IF(K3928=1,IF(COUNTIFS(C$2:C3928,C3928,K$2:K3928,1)=1,1,0),"")</f>
        <v/>
      </c>
      <c r="R3928" s="0" t="str">
        <f aca="false">IF(M3928=1,IF(COUNTIFS(C$2:C3928,C3928,M$2:M3928,1)=1,1,0),"")</f>
        <v/>
      </c>
      <c r="S3928" s="0" t="str">
        <f aca="false">IF(L3928=1,IF(COUNTIFS(C$2:C3928,C3928,L$2:L3928,1)=1,1,0),"")</f>
        <v/>
      </c>
      <c r="T3928" s="38" t="str">
        <f aca="false">IF(N3928="","",N3928+ROW()/10000000)</f>
        <v/>
      </c>
      <c r="U3928" s="0" t="str">
        <f aca="false">IF(G3928=1,IF(B3928="",1,0),"")</f>
        <v/>
      </c>
    </row>
    <row r="3929" customFormat="false" ht="15" hidden="false" customHeight="false" outlineLevel="0" collapsed="false">
      <c r="A3929" s="35"/>
      <c r="B3929" s="35"/>
      <c r="G3929" s="0" t="str">
        <f aca="false">IF(A3929="","",IF(AND(A3929&gt;=Debut,A3929&lt;Fin),1,0))</f>
        <v/>
      </c>
      <c r="H3929" s="0" t="str">
        <f aca="false">IF(G3929=1,INT(ROUND((A3929-Debut)*86400,0)/600),"")</f>
        <v/>
      </c>
      <c r="I3929" s="0" t="str">
        <f aca="false">IF(G3929=1,INT(ROUND((A3929-Debut)*86400,0)/3600),"")</f>
        <v/>
      </c>
      <c r="J3929" s="0" t="str">
        <f aca="false">IF(OR(A3929="",B3929=""),"",ROUND((B3929-A3929)*86400,0))</f>
        <v/>
      </c>
      <c r="K3929" s="37" t="str">
        <f aca="false">IF(G3929=1,IF(COUNTIFS($C:$C,C3929,$G:$G,1,$A:$A,"&gt;="&amp;(A3929-FenetreInterm/86400),$A:$A,"&lt;="&amp;A3929)&gt;=NbInterm,1,0),"")</f>
        <v/>
      </c>
      <c r="L3929" s="37" t="str">
        <f aca="false">IF(G3929=1,IF(B3929="",0,IF(J3929&lt;SeuilFugitive,1,0)),"")</f>
        <v/>
      </c>
      <c r="M3929" s="37" t="str">
        <f aca="false">IF(G3929=1,IF(B3929="",IF((Fin-A3929)*24&gt;SeuilFigee,1,0),IF(J3929&gt;SeuilFigee*3600,1,0)),"")</f>
        <v/>
      </c>
      <c r="N3929" s="0" t="str">
        <f aca="false">IF(G3929=1,IF(COUNTIF(H$2:H3929,H3929)=1,COUNTIF($H:$H,H3929),""),"")</f>
        <v/>
      </c>
      <c r="O3929" s="0" t="str">
        <f aca="false">IF(G3929=1,IF(COUNTIF(I$2:I3929,I3929)=1,COUNTIF($I:$I,I3929),""),"")</f>
        <v/>
      </c>
      <c r="P3929" s="38" t="str">
        <f aca="false">IF(G3929=1,IF(COUNTIFS(C$2:C3929,C3929,G$2:G3929,1)=1,COUNTIFS($C:$C,C3929,$G:$G,1)+ROW()/10000000,""),"")</f>
        <v/>
      </c>
      <c r="Q3929" s="0" t="str">
        <f aca="false">IF(K3929=1,IF(COUNTIFS(C$2:C3929,C3929,K$2:K3929,1)=1,1,0),"")</f>
        <v/>
      </c>
      <c r="R3929" s="0" t="str">
        <f aca="false">IF(M3929=1,IF(COUNTIFS(C$2:C3929,C3929,M$2:M3929,1)=1,1,0),"")</f>
        <v/>
      </c>
      <c r="S3929" s="0" t="str">
        <f aca="false">IF(L3929=1,IF(COUNTIFS(C$2:C3929,C3929,L$2:L3929,1)=1,1,0),"")</f>
        <v/>
      </c>
      <c r="T3929" s="38" t="str">
        <f aca="false">IF(N3929="","",N3929+ROW()/10000000)</f>
        <v/>
      </c>
      <c r="U3929" s="0" t="str">
        <f aca="false">IF(G3929=1,IF(B3929="",1,0),"")</f>
        <v/>
      </c>
    </row>
    <row r="3930" customFormat="false" ht="15" hidden="false" customHeight="false" outlineLevel="0" collapsed="false">
      <c r="A3930" s="35"/>
      <c r="B3930" s="35"/>
      <c r="G3930" s="0" t="str">
        <f aca="false">IF(A3930="","",IF(AND(A3930&gt;=Debut,A3930&lt;Fin),1,0))</f>
        <v/>
      </c>
      <c r="H3930" s="0" t="str">
        <f aca="false">IF(G3930=1,INT(ROUND((A3930-Debut)*86400,0)/600),"")</f>
        <v/>
      </c>
      <c r="I3930" s="0" t="str">
        <f aca="false">IF(G3930=1,INT(ROUND((A3930-Debut)*86400,0)/3600),"")</f>
        <v/>
      </c>
      <c r="J3930" s="0" t="str">
        <f aca="false">IF(OR(A3930="",B3930=""),"",ROUND((B3930-A3930)*86400,0))</f>
        <v/>
      </c>
      <c r="K3930" s="37" t="str">
        <f aca="false">IF(G3930=1,IF(COUNTIFS($C:$C,C3930,$G:$G,1,$A:$A,"&gt;="&amp;(A3930-FenetreInterm/86400),$A:$A,"&lt;="&amp;A3930)&gt;=NbInterm,1,0),"")</f>
        <v/>
      </c>
      <c r="L3930" s="37" t="str">
        <f aca="false">IF(G3930=1,IF(B3930="",0,IF(J3930&lt;SeuilFugitive,1,0)),"")</f>
        <v/>
      </c>
      <c r="M3930" s="37" t="str">
        <f aca="false">IF(G3930=1,IF(B3930="",IF((Fin-A3930)*24&gt;SeuilFigee,1,0),IF(J3930&gt;SeuilFigee*3600,1,0)),"")</f>
        <v/>
      </c>
      <c r="N3930" s="0" t="str">
        <f aca="false">IF(G3930=1,IF(COUNTIF(H$2:H3930,H3930)=1,COUNTIF($H:$H,H3930),""),"")</f>
        <v/>
      </c>
      <c r="O3930" s="0" t="str">
        <f aca="false">IF(G3930=1,IF(COUNTIF(I$2:I3930,I3930)=1,COUNTIF($I:$I,I3930),""),"")</f>
        <v/>
      </c>
      <c r="P3930" s="38" t="str">
        <f aca="false">IF(G3930=1,IF(COUNTIFS(C$2:C3930,C3930,G$2:G3930,1)=1,COUNTIFS($C:$C,C3930,$G:$G,1)+ROW()/10000000,""),"")</f>
        <v/>
      </c>
      <c r="Q3930" s="0" t="str">
        <f aca="false">IF(K3930=1,IF(COUNTIFS(C$2:C3930,C3930,K$2:K3930,1)=1,1,0),"")</f>
        <v/>
      </c>
      <c r="R3930" s="0" t="str">
        <f aca="false">IF(M3930=1,IF(COUNTIFS(C$2:C3930,C3930,M$2:M3930,1)=1,1,0),"")</f>
        <v/>
      </c>
      <c r="S3930" s="0" t="str">
        <f aca="false">IF(L3930=1,IF(COUNTIFS(C$2:C3930,C3930,L$2:L3930,1)=1,1,0),"")</f>
        <v/>
      </c>
      <c r="T3930" s="38" t="str">
        <f aca="false">IF(N3930="","",N3930+ROW()/10000000)</f>
        <v/>
      </c>
      <c r="U3930" s="0" t="str">
        <f aca="false">IF(G3930=1,IF(B3930="",1,0),"")</f>
        <v/>
      </c>
    </row>
    <row r="3931" customFormat="false" ht="15" hidden="false" customHeight="false" outlineLevel="0" collapsed="false">
      <c r="A3931" s="35"/>
      <c r="B3931" s="35"/>
      <c r="G3931" s="0" t="str">
        <f aca="false">IF(A3931="","",IF(AND(A3931&gt;=Debut,A3931&lt;Fin),1,0))</f>
        <v/>
      </c>
      <c r="H3931" s="0" t="str">
        <f aca="false">IF(G3931=1,INT(ROUND((A3931-Debut)*86400,0)/600),"")</f>
        <v/>
      </c>
      <c r="I3931" s="0" t="str">
        <f aca="false">IF(G3931=1,INT(ROUND((A3931-Debut)*86400,0)/3600),"")</f>
        <v/>
      </c>
      <c r="J3931" s="0" t="str">
        <f aca="false">IF(OR(A3931="",B3931=""),"",ROUND((B3931-A3931)*86400,0))</f>
        <v/>
      </c>
      <c r="K3931" s="37" t="str">
        <f aca="false">IF(G3931=1,IF(COUNTIFS($C:$C,C3931,$G:$G,1,$A:$A,"&gt;="&amp;(A3931-FenetreInterm/86400),$A:$A,"&lt;="&amp;A3931)&gt;=NbInterm,1,0),"")</f>
        <v/>
      </c>
      <c r="L3931" s="37" t="str">
        <f aca="false">IF(G3931=1,IF(B3931="",0,IF(J3931&lt;SeuilFugitive,1,0)),"")</f>
        <v/>
      </c>
      <c r="M3931" s="37" t="str">
        <f aca="false">IF(G3931=1,IF(B3931="",IF((Fin-A3931)*24&gt;SeuilFigee,1,0),IF(J3931&gt;SeuilFigee*3600,1,0)),"")</f>
        <v/>
      </c>
      <c r="N3931" s="0" t="str">
        <f aca="false">IF(G3931=1,IF(COUNTIF(H$2:H3931,H3931)=1,COUNTIF($H:$H,H3931),""),"")</f>
        <v/>
      </c>
      <c r="O3931" s="0" t="str">
        <f aca="false">IF(G3931=1,IF(COUNTIF(I$2:I3931,I3931)=1,COUNTIF($I:$I,I3931),""),"")</f>
        <v/>
      </c>
      <c r="P3931" s="38" t="str">
        <f aca="false">IF(G3931=1,IF(COUNTIFS(C$2:C3931,C3931,G$2:G3931,1)=1,COUNTIFS($C:$C,C3931,$G:$G,1)+ROW()/10000000,""),"")</f>
        <v/>
      </c>
      <c r="Q3931" s="0" t="str">
        <f aca="false">IF(K3931=1,IF(COUNTIFS(C$2:C3931,C3931,K$2:K3931,1)=1,1,0),"")</f>
        <v/>
      </c>
      <c r="R3931" s="0" t="str">
        <f aca="false">IF(M3931=1,IF(COUNTIFS(C$2:C3931,C3931,M$2:M3931,1)=1,1,0),"")</f>
        <v/>
      </c>
      <c r="S3931" s="0" t="str">
        <f aca="false">IF(L3931=1,IF(COUNTIFS(C$2:C3931,C3931,L$2:L3931,1)=1,1,0),"")</f>
        <v/>
      </c>
      <c r="T3931" s="38" t="str">
        <f aca="false">IF(N3931="","",N3931+ROW()/10000000)</f>
        <v/>
      </c>
      <c r="U3931" s="0" t="str">
        <f aca="false">IF(G3931=1,IF(B3931="",1,0),"")</f>
        <v/>
      </c>
    </row>
    <row r="3932" customFormat="false" ht="15" hidden="false" customHeight="false" outlineLevel="0" collapsed="false">
      <c r="A3932" s="35"/>
      <c r="B3932" s="35"/>
      <c r="G3932" s="0" t="str">
        <f aca="false">IF(A3932="","",IF(AND(A3932&gt;=Debut,A3932&lt;Fin),1,0))</f>
        <v/>
      </c>
      <c r="H3932" s="0" t="str">
        <f aca="false">IF(G3932=1,INT(ROUND((A3932-Debut)*86400,0)/600),"")</f>
        <v/>
      </c>
      <c r="I3932" s="0" t="str">
        <f aca="false">IF(G3932=1,INT(ROUND((A3932-Debut)*86400,0)/3600),"")</f>
        <v/>
      </c>
      <c r="J3932" s="0" t="str">
        <f aca="false">IF(OR(A3932="",B3932=""),"",ROUND((B3932-A3932)*86400,0))</f>
        <v/>
      </c>
      <c r="K3932" s="37" t="str">
        <f aca="false">IF(G3932=1,IF(COUNTIFS($C:$C,C3932,$G:$G,1,$A:$A,"&gt;="&amp;(A3932-FenetreInterm/86400),$A:$A,"&lt;="&amp;A3932)&gt;=NbInterm,1,0),"")</f>
        <v/>
      </c>
      <c r="L3932" s="37" t="str">
        <f aca="false">IF(G3932=1,IF(B3932="",0,IF(J3932&lt;SeuilFugitive,1,0)),"")</f>
        <v/>
      </c>
      <c r="M3932" s="37" t="str">
        <f aca="false">IF(G3932=1,IF(B3932="",IF((Fin-A3932)*24&gt;SeuilFigee,1,0),IF(J3932&gt;SeuilFigee*3600,1,0)),"")</f>
        <v/>
      </c>
      <c r="N3932" s="0" t="str">
        <f aca="false">IF(G3932=1,IF(COUNTIF(H$2:H3932,H3932)=1,COUNTIF($H:$H,H3932),""),"")</f>
        <v/>
      </c>
      <c r="O3932" s="0" t="str">
        <f aca="false">IF(G3932=1,IF(COUNTIF(I$2:I3932,I3932)=1,COUNTIF($I:$I,I3932),""),"")</f>
        <v/>
      </c>
      <c r="P3932" s="38" t="str">
        <f aca="false">IF(G3932=1,IF(COUNTIFS(C$2:C3932,C3932,G$2:G3932,1)=1,COUNTIFS($C:$C,C3932,$G:$G,1)+ROW()/10000000,""),"")</f>
        <v/>
      </c>
      <c r="Q3932" s="0" t="str">
        <f aca="false">IF(K3932=1,IF(COUNTIFS(C$2:C3932,C3932,K$2:K3932,1)=1,1,0),"")</f>
        <v/>
      </c>
      <c r="R3932" s="0" t="str">
        <f aca="false">IF(M3932=1,IF(COUNTIFS(C$2:C3932,C3932,M$2:M3932,1)=1,1,0),"")</f>
        <v/>
      </c>
      <c r="S3932" s="0" t="str">
        <f aca="false">IF(L3932=1,IF(COUNTIFS(C$2:C3932,C3932,L$2:L3932,1)=1,1,0),"")</f>
        <v/>
      </c>
      <c r="T3932" s="38" t="str">
        <f aca="false">IF(N3932="","",N3932+ROW()/10000000)</f>
        <v/>
      </c>
      <c r="U3932" s="0" t="str">
        <f aca="false">IF(G3932=1,IF(B3932="",1,0),"")</f>
        <v/>
      </c>
    </row>
    <row r="3933" customFormat="false" ht="15" hidden="false" customHeight="false" outlineLevel="0" collapsed="false">
      <c r="A3933" s="35"/>
      <c r="B3933" s="35"/>
      <c r="G3933" s="0" t="str">
        <f aca="false">IF(A3933="","",IF(AND(A3933&gt;=Debut,A3933&lt;Fin),1,0))</f>
        <v/>
      </c>
      <c r="H3933" s="0" t="str">
        <f aca="false">IF(G3933=1,INT(ROUND((A3933-Debut)*86400,0)/600),"")</f>
        <v/>
      </c>
      <c r="I3933" s="0" t="str">
        <f aca="false">IF(G3933=1,INT(ROUND((A3933-Debut)*86400,0)/3600),"")</f>
        <v/>
      </c>
      <c r="J3933" s="0" t="str">
        <f aca="false">IF(OR(A3933="",B3933=""),"",ROUND((B3933-A3933)*86400,0))</f>
        <v/>
      </c>
      <c r="K3933" s="37" t="str">
        <f aca="false">IF(G3933=1,IF(COUNTIFS($C:$C,C3933,$G:$G,1,$A:$A,"&gt;="&amp;(A3933-FenetreInterm/86400),$A:$A,"&lt;="&amp;A3933)&gt;=NbInterm,1,0),"")</f>
        <v/>
      </c>
      <c r="L3933" s="37" t="str">
        <f aca="false">IF(G3933=1,IF(B3933="",0,IF(J3933&lt;SeuilFugitive,1,0)),"")</f>
        <v/>
      </c>
      <c r="M3933" s="37" t="str">
        <f aca="false">IF(G3933=1,IF(B3933="",IF((Fin-A3933)*24&gt;SeuilFigee,1,0),IF(J3933&gt;SeuilFigee*3600,1,0)),"")</f>
        <v/>
      </c>
      <c r="N3933" s="0" t="str">
        <f aca="false">IF(G3933=1,IF(COUNTIF(H$2:H3933,H3933)=1,COUNTIF($H:$H,H3933),""),"")</f>
        <v/>
      </c>
      <c r="O3933" s="0" t="str">
        <f aca="false">IF(G3933=1,IF(COUNTIF(I$2:I3933,I3933)=1,COUNTIF($I:$I,I3933),""),"")</f>
        <v/>
      </c>
      <c r="P3933" s="38" t="str">
        <f aca="false">IF(G3933=1,IF(COUNTIFS(C$2:C3933,C3933,G$2:G3933,1)=1,COUNTIFS($C:$C,C3933,$G:$G,1)+ROW()/10000000,""),"")</f>
        <v/>
      </c>
      <c r="Q3933" s="0" t="str">
        <f aca="false">IF(K3933=1,IF(COUNTIFS(C$2:C3933,C3933,K$2:K3933,1)=1,1,0),"")</f>
        <v/>
      </c>
      <c r="R3933" s="0" t="str">
        <f aca="false">IF(M3933=1,IF(COUNTIFS(C$2:C3933,C3933,M$2:M3933,1)=1,1,0),"")</f>
        <v/>
      </c>
      <c r="S3933" s="0" t="str">
        <f aca="false">IF(L3933=1,IF(COUNTIFS(C$2:C3933,C3933,L$2:L3933,1)=1,1,0),"")</f>
        <v/>
      </c>
      <c r="T3933" s="38" t="str">
        <f aca="false">IF(N3933="","",N3933+ROW()/10000000)</f>
        <v/>
      </c>
      <c r="U3933" s="0" t="str">
        <f aca="false">IF(G3933=1,IF(B3933="",1,0),"")</f>
        <v/>
      </c>
    </row>
    <row r="3934" customFormat="false" ht="15" hidden="false" customHeight="false" outlineLevel="0" collapsed="false">
      <c r="A3934" s="35"/>
      <c r="B3934" s="35"/>
      <c r="G3934" s="0" t="str">
        <f aca="false">IF(A3934="","",IF(AND(A3934&gt;=Debut,A3934&lt;Fin),1,0))</f>
        <v/>
      </c>
      <c r="H3934" s="0" t="str">
        <f aca="false">IF(G3934=1,INT(ROUND((A3934-Debut)*86400,0)/600),"")</f>
        <v/>
      </c>
      <c r="I3934" s="0" t="str">
        <f aca="false">IF(G3934=1,INT(ROUND((A3934-Debut)*86400,0)/3600),"")</f>
        <v/>
      </c>
      <c r="J3934" s="0" t="str">
        <f aca="false">IF(OR(A3934="",B3934=""),"",ROUND((B3934-A3934)*86400,0))</f>
        <v/>
      </c>
      <c r="K3934" s="37" t="str">
        <f aca="false">IF(G3934=1,IF(COUNTIFS($C:$C,C3934,$G:$G,1,$A:$A,"&gt;="&amp;(A3934-FenetreInterm/86400),$A:$A,"&lt;="&amp;A3934)&gt;=NbInterm,1,0),"")</f>
        <v/>
      </c>
      <c r="L3934" s="37" t="str">
        <f aca="false">IF(G3934=1,IF(B3934="",0,IF(J3934&lt;SeuilFugitive,1,0)),"")</f>
        <v/>
      </c>
      <c r="M3934" s="37" t="str">
        <f aca="false">IF(G3934=1,IF(B3934="",IF((Fin-A3934)*24&gt;SeuilFigee,1,0),IF(J3934&gt;SeuilFigee*3600,1,0)),"")</f>
        <v/>
      </c>
      <c r="N3934" s="0" t="str">
        <f aca="false">IF(G3934=1,IF(COUNTIF(H$2:H3934,H3934)=1,COUNTIF($H:$H,H3934),""),"")</f>
        <v/>
      </c>
      <c r="O3934" s="0" t="str">
        <f aca="false">IF(G3934=1,IF(COUNTIF(I$2:I3934,I3934)=1,COUNTIF($I:$I,I3934),""),"")</f>
        <v/>
      </c>
      <c r="P3934" s="38" t="str">
        <f aca="false">IF(G3934=1,IF(COUNTIFS(C$2:C3934,C3934,G$2:G3934,1)=1,COUNTIFS($C:$C,C3934,$G:$G,1)+ROW()/10000000,""),"")</f>
        <v/>
      </c>
      <c r="Q3934" s="0" t="str">
        <f aca="false">IF(K3934=1,IF(COUNTIFS(C$2:C3934,C3934,K$2:K3934,1)=1,1,0),"")</f>
        <v/>
      </c>
      <c r="R3934" s="0" t="str">
        <f aca="false">IF(M3934=1,IF(COUNTIFS(C$2:C3934,C3934,M$2:M3934,1)=1,1,0),"")</f>
        <v/>
      </c>
      <c r="S3934" s="0" t="str">
        <f aca="false">IF(L3934=1,IF(COUNTIFS(C$2:C3934,C3934,L$2:L3934,1)=1,1,0),"")</f>
        <v/>
      </c>
      <c r="T3934" s="38" t="str">
        <f aca="false">IF(N3934="","",N3934+ROW()/10000000)</f>
        <v/>
      </c>
      <c r="U3934" s="0" t="str">
        <f aca="false">IF(G3934=1,IF(B3934="",1,0),"")</f>
        <v/>
      </c>
    </row>
    <row r="3935" customFormat="false" ht="15" hidden="false" customHeight="false" outlineLevel="0" collapsed="false">
      <c r="A3935" s="35"/>
      <c r="B3935" s="35"/>
      <c r="G3935" s="0" t="str">
        <f aca="false">IF(A3935="","",IF(AND(A3935&gt;=Debut,A3935&lt;Fin),1,0))</f>
        <v/>
      </c>
      <c r="H3935" s="0" t="str">
        <f aca="false">IF(G3935=1,INT(ROUND((A3935-Debut)*86400,0)/600),"")</f>
        <v/>
      </c>
      <c r="I3935" s="0" t="str">
        <f aca="false">IF(G3935=1,INT(ROUND((A3935-Debut)*86400,0)/3600),"")</f>
        <v/>
      </c>
      <c r="J3935" s="0" t="str">
        <f aca="false">IF(OR(A3935="",B3935=""),"",ROUND((B3935-A3935)*86400,0))</f>
        <v/>
      </c>
      <c r="K3935" s="37" t="str">
        <f aca="false">IF(G3935=1,IF(COUNTIFS($C:$C,C3935,$G:$G,1,$A:$A,"&gt;="&amp;(A3935-FenetreInterm/86400),$A:$A,"&lt;="&amp;A3935)&gt;=NbInterm,1,0),"")</f>
        <v/>
      </c>
      <c r="L3935" s="37" t="str">
        <f aca="false">IF(G3935=1,IF(B3935="",0,IF(J3935&lt;SeuilFugitive,1,0)),"")</f>
        <v/>
      </c>
      <c r="M3935" s="37" t="str">
        <f aca="false">IF(G3935=1,IF(B3935="",IF((Fin-A3935)*24&gt;SeuilFigee,1,0),IF(J3935&gt;SeuilFigee*3600,1,0)),"")</f>
        <v/>
      </c>
      <c r="N3935" s="0" t="str">
        <f aca="false">IF(G3935=1,IF(COUNTIF(H$2:H3935,H3935)=1,COUNTIF($H:$H,H3935),""),"")</f>
        <v/>
      </c>
      <c r="O3935" s="0" t="str">
        <f aca="false">IF(G3935=1,IF(COUNTIF(I$2:I3935,I3935)=1,COUNTIF($I:$I,I3935),""),"")</f>
        <v/>
      </c>
      <c r="P3935" s="38" t="str">
        <f aca="false">IF(G3935=1,IF(COUNTIFS(C$2:C3935,C3935,G$2:G3935,1)=1,COUNTIFS($C:$C,C3935,$G:$G,1)+ROW()/10000000,""),"")</f>
        <v/>
      </c>
      <c r="Q3935" s="0" t="str">
        <f aca="false">IF(K3935=1,IF(COUNTIFS(C$2:C3935,C3935,K$2:K3935,1)=1,1,0),"")</f>
        <v/>
      </c>
      <c r="R3935" s="0" t="str">
        <f aca="false">IF(M3935=1,IF(COUNTIFS(C$2:C3935,C3935,M$2:M3935,1)=1,1,0),"")</f>
        <v/>
      </c>
      <c r="S3935" s="0" t="str">
        <f aca="false">IF(L3935=1,IF(COUNTIFS(C$2:C3935,C3935,L$2:L3935,1)=1,1,0),"")</f>
        <v/>
      </c>
      <c r="T3935" s="38" t="str">
        <f aca="false">IF(N3935="","",N3935+ROW()/10000000)</f>
        <v/>
      </c>
      <c r="U3935" s="0" t="str">
        <f aca="false">IF(G3935=1,IF(B3935="",1,0),"")</f>
        <v/>
      </c>
    </row>
    <row r="3936" customFormat="false" ht="15" hidden="false" customHeight="false" outlineLevel="0" collapsed="false">
      <c r="A3936" s="35"/>
      <c r="B3936" s="35"/>
      <c r="G3936" s="0" t="str">
        <f aca="false">IF(A3936="","",IF(AND(A3936&gt;=Debut,A3936&lt;Fin),1,0))</f>
        <v/>
      </c>
      <c r="H3936" s="0" t="str">
        <f aca="false">IF(G3936=1,INT(ROUND((A3936-Debut)*86400,0)/600),"")</f>
        <v/>
      </c>
      <c r="I3936" s="0" t="str">
        <f aca="false">IF(G3936=1,INT(ROUND((A3936-Debut)*86400,0)/3600),"")</f>
        <v/>
      </c>
      <c r="J3936" s="0" t="str">
        <f aca="false">IF(OR(A3936="",B3936=""),"",ROUND((B3936-A3936)*86400,0))</f>
        <v/>
      </c>
      <c r="K3936" s="37" t="str">
        <f aca="false">IF(G3936=1,IF(COUNTIFS($C:$C,C3936,$G:$G,1,$A:$A,"&gt;="&amp;(A3936-FenetreInterm/86400),$A:$A,"&lt;="&amp;A3936)&gt;=NbInterm,1,0),"")</f>
        <v/>
      </c>
      <c r="L3936" s="37" t="str">
        <f aca="false">IF(G3936=1,IF(B3936="",0,IF(J3936&lt;SeuilFugitive,1,0)),"")</f>
        <v/>
      </c>
      <c r="M3936" s="37" t="str">
        <f aca="false">IF(G3936=1,IF(B3936="",IF((Fin-A3936)*24&gt;SeuilFigee,1,0),IF(J3936&gt;SeuilFigee*3600,1,0)),"")</f>
        <v/>
      </c>
      <c r="N3936" s="0" t="str">
        <f aca="false">IF(G3936=1,IF(COUNTIF(H$2:H3936,H3936)=1,COUNTIF($H:$H,H3936),""),"")</f>
        <v/>
      </c>
      <c r="O3936" s="0" t="str">
        <f aca="false">IF(G3936=1,IF(COUNTIF(I$2:I3936,I3936)=1,COUNTIF($I:$I,I3936),""),"")</f>
        <v/>
      </c>
      <c r="P3936" s="38" t="str">
        <f aca="false">IF(G3936=1,IF(COUNTIFS(C$2:C3936,C3936,G$2:G3936,1)=1,COUNTIFS($C:$C,C3936,$G:$G,1)+ROW()/10000000,""),"")</f>
        <v/>
      </c>
      <c r="Q3936" s="0" t="str">
        <f aca="false">IF(K3936=1,IF(COUNTIFS(C$2:C3936,C3936,K$2:K3936,1)=1,1,0),"")</f>
        <v/>
      </c>
      <c r="R3936" s="0" t="str">
        <f aca="false">IF(M3936=1,IF(COUNTIFS(C$2:C3936,C3936,M$2:M3936,1)=1,1,0),"")</f>
        <v/>
      </c>
      <c r="S3936" s="0" t="str">
        <f aca="false">IF(L3936=1,IF(COUNTIFS(C$2:C3936,C3936,L$2:L3936,1)=1,1,0),"")</f>
        <v/>
      </c>
      <c r="T3936" s="38" t="str">
        <f aca="false">IF(N3936="","",N3936+ROW()/10000000)</f>
        <v/>
      </c>
      <c r="U3936" s="0" t="str">
        <f aca="false">IF(G3936=1,IF(B3936="",1,0),"")</f>
        <v/>
      </c>
    </row>
    <row r="3937" customFormat="false" ht="15" hidden="false" customHeight="false" outlineLevel="0" collapsed="false">
      <c r="A3937" s="35"/>
      <c r="B3937" s="35"/>
      <c r="G3937" s="0" t="str">
        <f aca="false">IF(A3937="","",IF(AND(A3937&gt;=Debut,A3937&lt;Fin),1,0))</f>
        <v/>
      </c>
      <c r="H3937" s="0" t="str">
        <f aca="false">IF(G3937=1,INT(ROUND((A3937-Debut)*86400,0)/600),"")</f>
        <v/>
      </c>
      <c r="I3937" s="0" t="str">
        <f aca="false">IF(G3937=1,INT(ROUND((A3937-Debut)*86400,0)/3600),"")</f>
        <v/>
      </c>
      <c r="J3937" s="0" t="str">
        <f aca="false">IF(OR(A3937="",B3937=""),"",ROUND((B3937-A3937)*86400,0))</f>
        <v/>
      </c>
      <c r="K3937" s="37" t="str">
        <f aca="false">IF(G3937=1,IF(COUNTIFS($C:$C,C3937,$G:$G,1,$A:$A,"&gt;="&amp;(A3937-FenetreInterm/86400),$A:$A,"&lt;="&amp;A3937)&gt;=NbInterm,1,0),"")</f>
        <v/>
      </c>
      <c r="L3937" s="37" t="str">
        <f aca="false">IF(G3937=1,IF(B3937="",0,IF(J3937&lt;SeuilFugitive,1,0)),"")</f>
        <v/>
      </c>
      <c r="M3937" s="37" t="str">
        <f aca="false">IF(G3937=1,IF(B3937="",IF((Fin-A3937)*24&gt;SeuilFigee,1,0),IF(J3937&gt;SeuilFigee*3600,1,0)),"")</f>
        <v/>
      </c>
      <c r="N3937" s="0" t="str">
        <f aca="false">IF(G3937=1,IF(COUNTIF(H$2:H3937,H3937)=1,COUNTIF($H:$H,H3937),""),"")</f>
        <v/>
      </c>
      <c r="O3937" s="0" t="str">
        <f aca="false">IF(G3937=1,IF(COUNTIF(I$2:I3937,I3937)=1,COUNTIF($I:$I,I3937),""),"")</f>
        <v/>
      </c>
      <c r="P3937" s="38" t="str">
        <f aca="false">IF(G3937=1,IF(COUNTIFS(C$2:C3937,C3937,G$2:G3937,1)=1,COUNTIFS($C:$C,C3937,$G:$G,1)+ROW()/10000000,""),"")</f>
        <v/>
      </c>
      <c r="Q3937" s="0" t="str">
        <f aca="false">IF(K3937=1,IF(COUNTIFS(C$2:C3937,C3937,K$2:K3937,1)=1,1,0),"")</f>
        <v/>
      </c>
      <c r="R3937" s="0" t="str">
        <f aca="false">IF(M3937=1,IF(COUNTIFS(C$2:C3937,C3937,M$2:M3937,1)=1,1,0),"")</f>
        <v/>
      </c>
      <c r="S3937" s="0" t="str">
        <f aca="false">IF(L3937=1,IF(COUNTIFS(C$2:C3937,C3937,L$2:L3937,1)=1,1,0),"")</f>
        <v/>
      </c>
      <c r="T3937" s="38" t="str">
        <f aca="false">IF(N3937="","",N3937+ROW()/10000000)</f>
        <v/>
      </c>
      <c r="U3937" s="0" t="str">
        <f aca="false">IF(G3937=1,IF(B3937="",1,0),"")</f>
        <v/>
      </c>
    </row>
    <row r="3938" customFormat="false" ht="15" hidden="false" customHeight="false" outlineLevel="0" collapsed="false">
      <c r="A3938" s="35"/>
      <c r="B3938" s="35"/>
      <c r="G3938" s="0" t="str">
        <f aca="false">IF(A3938="","",IF(AND(A3938&gt;=Debut,A3938&lt;Fin),1,0))</f>
        <v/>
      </c>
      <c r="H3938" s="0" t="str">
        <f aca="false">IF(G3938=1,INT(ROUND((A3938-Debut)*86400,0)/600),"")</f>
        <v/>
      </c>
      <c r="I3938" s="0" t="str">
        <f aca="false">IF(G3938=1,INT(ROUND((A3938-Debut)*86400,0)/3600),"")</f>
        <v/>
      </c>
      <c r="J3938" s="0" t="str">
        <f aca="false">IF(OR(A3938="",B3938=""),"",ROUND((B3938-A3938)*86400,0))</f>
        <v/>
      </c>
      <c r="K3938" s="37" t="str">
        <f aca="false">IF(G3938=1,IF(COUNTIFS($C:$C,C3938,$G:$G,1,$A:$A,"&gt;="&amp;(A3938-FenetreInterm/86400),$A:$A,"&lt;="&amp;A3938)&gt;=NbInterm,1,0),"")</f>
        <v/>
      </c>
      <c r="L3938" s="37" t="str">
        <f aca="false">IF(G3938=1,IF(B3938="",0,IF(J3938&lt;SeuilFugitive,1,0)),"")</f>
        <v/>
      </c>
      <c r="M3938" s="37" t="str">
        <f aca="false">IF(G3938=1,IF(B3938="",IF((Fin-A3938)*24&gt;SeuilFigee,1,0),IF(J3938&gt;SeuilFigee*3600,1,0)),"")</f>
        <v/>
      </c>
      <c r="N3938" s="0" t="str">
        <f aca="false">IF(G3938=1,IF(COUNTIF(H$2:H3938,H3938)=1,COUNTIF($H:$H,H3938),""),"")</f>
        <v/>
      </c>
      <c r="O3938" s="0" t="str">
        <f aca="false">IF(G3938=1,IF(COUNTIF(I$2:I3938,I3938)=1,COUNTIF($I:$I,I3938),""),"")</f>
        <v/>
      </c>
      <c r="P3938" s="38" t="str">
        <f aca="false">IF(G3938=1,IF(COUNTIFS(C$2:C3938,C3938,G$2:G3938,1)=1,COUNTIFS($C:$C,C3938,$G:$G,1)+ROW()/10000000,""),"")</f>
        <v/>
      </c>
      <c r="Q3938" s="0" t="str">
        <f aca="false">IF(K3938=1,IF(COUNTIFS(C$2:C3938,C3938,K$2:K3938,1)=1,1,0),"")</f>
        <v/>
      </c>
      <c r="R3938" s="0" t="str">
        <f aca="false">IF(M3938=1,IF(COUNTIFS(C$2:C3938,C3938,M$2:M3938,1)=1,1,0),"")</f>
        <v/>
      </c>
      <c r="S3938" s="0" t="str">
        <f aca="false">IF(L3938=1,IF(COUNTIFS(C$2:C3938,C3938,L$2:L3938,1)=1,1,0),"")</f>
        <v/>
      </c>
      <c r="T3938" s="38" t="str">
        <f aca="false">IF(N3938="","",N3938+ROW()/10000000)</f>
        <v/>
      </c>
      <c r="U3938" s="0" t="str">
        <f aca="false">IF(G3938=1,IF(B3938="",1,0),"")</f>
        <v/>
      </c>
    </row>
    <row r="3939" customFormat="false" ht="15" hidden="false" customHeight="false" outlineLevel="0" collapsed="false">
      <c r="A3939" s="35"/>
      <c r="B3939" s="35"/>
      <c r="G3939" s="0" t="str">
        <f aca="false">IF(A3939="","",IF(AND(A3939&gt;=Debut,A3939&lt;Fin),1,0))</f>
        <v/>
      </c>
      <c r="H3939" s="0" t="str">
        <f aca="false">IF(G3939=1,INT(ROUND((A3939-Debut)*86400,0)/600),"")</f>
        <v/>
      </c>
      <c r="I3939" s="0" t="str">
        <f aca="false">IF(G3939=1,INT(ROUND((A3939-Debut)*86400,0)/3600),"")</f>
        <v/>
      </c>
      <c r="J3939" s="0" t="str">
        <f aca="false">IF(OR(A3939="",B3939=""),"",ROUND((B3939-A3939)*86400,0))</f>
        <v/>
      </c>
      <c r="K3939" s="37" t="str">
        <f aca="false">IF(G3939=1,IF(COUNTIFS($C:$C,C3939,$G:$G,1,$A:$A,"&gt;="&amp;(A3939-FenetreInterm/86400),$A:$A,"&lt;="&amp;A3939)&gt;=NbInterm,1,0),"")</f>
        <v/>
      </c>
      <c r="L3939" s="37" t="str">
        <f aca="false">IF(G3939=1,IF(B3939="",0,IF(J3939&lt;SeuilFugitive,1,0)),"")</f>
        <v/>
      </c>
      <c r="M3939" s="37" t="str">
        <f aca="false">IF(G3939=1,IF(B3939="",IF((Fin-A3939)*24&gt;SeuilFigee,1,0),IF(J3939&gt;SeuilFigee*3600,1,0)),"")</f>
        <v/>
      </c>
      <c r="N3939" s="0" t="str">
        <f aca="false">IF(G3939=1,IF(COUNTIF(H$2:H3939,H3939)=1,COUNTIF($H:$H,H3939),""),"")</f>
        <v/>
      </c>
      <c r="O3939" s="0" t="str">
        <f aca="false">IF(G3939=1,IF(COUNTIF(I$2:I3939,I3939)=1,COUNTIF($I:$I,I3939),""),"")</f>
        <v/>
      </c>
      <c r="P3939" s="38" t="str">
        <f aca="false">IF(G3939=1,IF(COUNTIFS(C$2:C3939,C3939,G$2:G3939,1)=1,COUNTIFS($C:$C,C3939,$G:$G,1)+ROW()/10000000,""),"")</f>
        <v/>
      </c>
      <c r="Q3939" s="0" t="str">
        <f aca="false">IF(K3939=1,IF(COUNTIFS(C$2:C3939,C3939,K$2:K3939,1)=1,1,0),"")</f>
        <v/>
      </c>
      <c r="R3939" s="0" t="str">
        <f aca="false">IF(M3939=1,IF(COUNTIFS(C$2:C3939,C3939,M$2:M3939,1)=1,1,0),"")</f>
        <v/>
      </c>
      <c r="S3939" s="0" t="str">
        <f aca="false">IF(L3939=1,IF(COUNTIFS(C$2:C3939,C3939,L$2:L3939,1)=1,1,0),"")</f>
        <v/>
      </c>
      <c r="T3939" s="38" t="str">
        <f aca="false">IF(N3939="","",N3939+ROW()/10000000)</f>
        <v/>
      </c>
      <c r="U3939" s="0" t="str">
        <f aca="false">IF(G3939=1,IF(B3939="",1,0),"")</f>
        <v/>
      </c>
    </row>
    <row r="3940" customFormat="false" ht="15" hidden="false" customHeight="false" outlineLevel="0" collapsed="false">
      <c r="A3940" s="35"/>
      <c r="B3940" s="35"/>
      <c r="G3940" s="0" t="str">
        <f aca="false">IF(A3940="","",IF(AND(A3940&gt;=Debut,A3940&lt;Fin),1,0))</f>
        <v/>
      </c>
      <c r="H3940" s="0" t="str">
        <f aca="false">IF(G3940=1,INT(ROUND((A3940-Debut)*86400,0)/600),"")</f>
        <v/>
      </c>
      <c r="I3940" s="0" t="str">
        <f aca="false">IF(G3940=1,INT(ROUND((A3940-Debut)*86400,0)/3600),"")</f>
        <v/>
      </c>
      <c r="J3940" s="0" t="str">
        <f aca="false">IF(OR(A3940="",B3940=""),"",ROUND((B3940-A3940)*86400,0))</f>
        <v/>
      </c>
      <c r="K3940" s="37" t="str">
        <f aca="false">IF(G3940=1,IF(COUNTIFS($C:$C,C3940,$G:$G,1,$A:$A,"&gt;="&amp;(A3940-FenetreInterm/86400),$A:$A,"&lt;="&amp;A3940)&gt;=NbInterm,1,0),"")</f>
        <v/>
      </c>
      <c r="L3940" s="37" t="str">
        <f aca="false">IF(G3940=1,IF(B3940="",0,IF(J3940&lt;SeuilFugitive,1,0)),"")</f>
        <v/>
      </c>
      <c r="M3940" s="37" t="str">
        <f aca="false">IF(G3940=1,IF(B3940="",IF((Fin-A3940)*24&gt;SeuilFigee,1,0),IF(J3940&gt;SeuilFigee*3600,1,0)),"")</f>
        <v/>
      </c>
      <c r="N3940" s="0" t="str">
        <f aca="false">IF(G3940=1,IF(COUNTIF(H$2:H3940,H3940)=1,COUNTIF($H:$H,H3940),""),"")</f>
        <v/>
      </c>
      <c r="O3940" s="0" t="str">
        <f aca="false">IF(G3940=1,IF(COUNTIF(I$2:I3940,I3940)=1,COUNTIF($I:$I,I3940),""),"")</f>
        <v/>
      </c>
      <c r="P3940" s="38" t="str">
        <f aca="false">IF(G3940=1,IF(COUNTIFS(C$2:C3940,C3940,G$2:G3940,1)=1,COUNTIFS($C:$C,C3940,$G:$G,1)+ROW()/10000000,""),"")</f>
        <v/>
      </c>
      <c r="Q3940" s="0" t="str">
        <f aca="false">IF(K3940=1,IF(COUNTIFS(C$2:C3940,C3940,K$2:K3940,1)=1,1,0),"")</f>
        <v/>
      </c>
      <c r="R3940" s="0" t="str">
        <f aca="false">IF(M3940=1,IF(COUNTIFS(C$2:C3940,C3940,M$2:M3940,1)=1,1,0),"")</f>
        <v/>
      </c>
      <c r="S3940" s="0" t="str">
        <f aca="false">IF(L3940=1,IF(COUNTIFS(C$2:C3940,C3940,L$2:L3940,1)=1,1,0),"")</f>
        <v/>
      </c>
      <c r="T3940" s="38" t="str">
        <f aca="false">IF(N3940="","",N3940+ROW()/10000000)</f>
        <v/>
      </c>
      <c r="U3940" s="0" t="str">
        <f aca="false">IF(G3940=1,IF(B3940="",1,0),"")</f>
        <v/>
      </c>
    </row>
    <row r="3941" customFormat="false" ht="15" hidden="false" customHeight="false" outlineLevel="0" collapsed="false">
      <c r="A3941" s="35"/>
      <c r="B3941" s="35"/>
      <c r="G3941" s="0" t="str">
        <f aca="false">IF(A3941="","",IF(AND(A3941&gt;=Debut,A3941&lt;Fin),1,0))</f>
        <v/>
      </c>
      <c r="H3941" s="0" t="str">
        <f aca="false">IF(G3941=1,INT(ROUND((A3941-Debut)*86400,0)/600),"")</f>
        <v/>
      </c>
      <c r="I3941" s="0" t="str">
        <f aca="false">IF(G3941=1,INT(ROUND((A3941-Debut)*86400,0)/3600),"")</f>
        <v/>
      </c>
      <c r="J3941" s="0" t="str">
        <f aca="false">IF(OR(A3941="",B3941=""),"",ROUND((B3941-A3941)*86400,0))</f>
        <v/>
      </c>
      <c r="K3941" s="37" t="str">
        <f aca="false">IF(G3941=1,IF(COUNTIFS($C:$C,C3941,$G:$G,1,$A:$A,"&gt;="&amp;(A3941-FenetreInterm/86400),$A:$A,"&lt;="&amp;A3941)&gt;=NbInterm,1,0),"")</f>
        <v/>
      </c>
      <c r="L3941" s="37" t="str">
        <f aca="false">IF(G3941=1,IF(B3941="",0,IF(J3941&lt;SeuilFugitive,1,0)),"")</f>
        <v/>
      </c>
      <c r="M3941" s="37" t="str">
        <f aca="false">IF(G3941=1,IF(B3941="",IF((Fin-A3941)*24&gt;SeuilFigee,1,0),IF(J3941&gt;SeuilFigee*3600,1,0)),"")</f>
        <v/>
      </c>
      <c r="N3941" s="0" t="str">
        <f aca="false">IF(G3941=1,IF(COUNTIF(H$2:H3941,H3941)=1,COUNTIF($H:$H,H3941),""),"")</f>
        <v/>
      </c>
      <c r="O3941" s="0" t="str">
        <f aca="false">IF(G3941=1,IF(COUNTIF(I$2:I3941,I3941)=1,COUNTIF($I:$I,I3941),""),"")</f>
        <v/>
      </c>
      <c r="P3941" s="38" t="str">
        <f aca="false">IF(G3941=1,IF(COUNTIFS(C$2:C3941,C3941,G$2:G3941,1)=1,COUNTIFS($C:$C,C3941,$G:$G,1)+ROW()/10000000,""),"")</f>
        <v/>
      </c>
      <c r="Q3941" s="0" t="str">
        <f aca="false">IF(K3941=1,IF(COUNTIFS(C$2:C3941,C3941,K$2:K3941,1)=1,1,0),"")</f>
        <v/>
      </c>
      <c r="R3941" s="0" t="str">
        <f aca="false">IF(M3941=1,IF(COUNTIFS(C$2:C3941,C3941,M$2:M3941,1)=1,1,0),"")</f>
        <v/>
      </c>
      <c r="S3941" s="0" t="str">
        <f aca="false">IF(L3941=1,IF(COUNTIFS(C$2:C3941,C3941,L$2:L3941,1)=1,1,0),"")</f>
        <v/>
      </c>
      <c r="T3941" s="38" t="str">
        <f aca="false">IF(N3941="","",N3941+ROW()/10000000)</f>
        <v/>
      </c>
      <c r="U3941" s="0" t="str">
        <f aca="false">IF(G3941=1,IF(B3941="",1,0),"")</f>
        <v/>
      </c>
    </row>
    <row r="3942" customFormat="false" ht="15" hidden="false" customHeight="false" outlineLevel="0" collapsed="false">
      <c r="A3942" s="35"/>
      <c r="B3942" s="35"/>
      <c r="G3942" s="0" t="str">
        <f aca="false">IF(A3942="","",IF(AND(A3942&gt;=Debut,A3942&lt;Fin),1,0))</f>
        <v/>
      </c>
      <c r="H3942" s="0" t="str">
        <f aca="false">IF(G3942=1,INT(ROUND((A3942-Debut)*86400,0)/600),"")</f>
        <v/>
      </c>
      <c r="I3942" s="0" t="str">
        <f aca="false">IF(G3942=1,INT(ROUND((A3942-Debut)*86400,0)/3600),"")</f>
        <v/>
      </c>
      <c r="J3942" s="0" t="str">
        <f aca="false">IF(OR(A3942="",B3942=""),"",ROUND((B3942-A3942)*86400,0))</f>
        <v/>
      </c>
      <c r="K3942" s="37" t="str">
        <f aca="false">IF(G3942=1,IF(COUNTIFS($C:$C,C3942,$G:$G,1,$A:$A,"&gt;="&amp;(A3942-FenetreInterm/86400),$A:$A,"&lt;="&amp;A3942)&gt;=NbInterm,1,0),"")</f>
        <v/>
      </c>
      <c r="L3942" s="37" t="str">
        <f aca="false">IF(G3942=1,IF(B3942="",0,IF(J3942&lt;SeuilFugitive,1,0)),"")</f>
        <v/>
      </c>
      <c r="M3942" s="37" t="str">
        <f aca="false">IF(G3942=1,IF(B3942="",IF((Fin-A3942)*24&gt;SeuilFigee,1,0),IF(J3942&gt;SeuilFigee*3600,1,0)),"")</f>
        <v/>
      </c>
      <c r="N3942" s="0" t="str">
        <f aca="false">IF(G3942=1,IF(COUNTIF(H$2:H3942,H3942)=1,COUNTIF($H:$H,H3942),""),"")</f>
        <v/>
      </c>
      <c r="O3942" s="0" t="str">
        <f aca="false">IF(G3942=1,IF(COUNTIF(I$2:I3942,I3942)=1,COUNTIF($I:$I,I3942),""),"")</f>
        <v/>
      </c>
      <c r="P3942" s="38" t="str">
        <f aca="false">IF(G3942=1,IF(COUNTIFS(C$2:C3942,C3942,G$2:G3942,1)=1,COUNTIFS($C:$C,C3942,$G:$G,1)+ROW()/10000000,""),"")</f>
        <v/>
      </c>
      <c r="Q3942" s="0" t="str">
        <f aca="false">IF(K3942=1,IF(COUNTIFS(C$2:C3942,C3942,K$2:K3942,1)=1,1,0),"")</f>
        <v/>
      </c>
      <c r="R3942" s="0" t="str">
        <f aca="false">IF(M3942=1,IF(COUNTIFS(C$2:C3942,C3942,M$2:M3942,1)=1,1,0),"")</f>
        <v/>
      </c>
      <c r="S3942" s="0" t="str">
        <f aca="false">IF(L3942=1,IF(COUNTIFS(C$2:C3942,C3942,L$2:L3942,1)=1,1,0),"")</f>
        <v/>
      </c>
      <c r="T3942" s="38" t="str">
        <f aca="false">IF(N3942="","",N3942+ROW()/10000000)</f>
        <v/>
      </c>
      <c r="U3942" s="0" t="str">
        <f aca="false">IF(G3942=1,IF(B3942="",1,0),"")</f>
        <v/>
      </c>
    </row>
    <row r="3943" customFormat="false" ht="15" hidden="false" customHeight="false" outlineLevel="0" collapsed="false">
      <c r="A3943" s="35"/>
      <c r="B3943" s="35"/>
      <c r="G3943" s="0" t="str">
        <f aca="false">IF(A3943="","",IF(AND(A3943&gt;=Debut,A3943&lt;Fin),1,0))</f>
        <v/>
      </c>
      <c r="H3943" s="0" t="str">
        <f aca="false">IF(G3943=1,INT(ROUND((A3943-Debut)*86400,0)/600),"")</f>
        <v/>
      </c>
      <c r="I3943" s="0" t="str">
        <f aca="false">IF(G3943=1,INT(ROUND((A3943-Debut)*86400,0)/3600),"")</f>
        <v/>
      </c>
      <c r="J3943" s="0" t="str">
        <f aca="false">IF(OR(A3943="",B3943=""),"",ROUND((B3943-A3943)*86400,0))</f>
        <v/>
      </c>
      <c r="K3943" s="37" t="str">
        <f aca="false">IF(G3943=1,IF(COUNTIFS($C:$C,C3943,$G:$G,1,$A:$A,"&gt;="&amp;(A3943-FenetreInterm/86400),$A:$A,"&lt;="&amp;A3943)&gt;=NbInterm,1,0),"")</f>
        <v/>
      </c>
      <c r="L3943" s="37" t="str">
        <f aca="false">IF(G3943=1,IF(B3943="",0,IF(J3943&lt;SeuilFugitive,1,0)),"")</f>
        <v/>
      </c>
      <c r="M3943" s="37" t="str">
        <f aca="false">IF(G3943=1,IF(B3943="",IF((Fin-A3943)*24&gt;SeuilFigee,1,0),IF(J3943&gt;SeuilFigee*3600,1,0)),"")</f>
        <v/>
      </c>
      <c r="N3943" s="0" t="str">
        <f aca="false">IF(G3943=1,IF(COUNTIF(H$2:H3943,H3943)=1,COUNTIF($H:$H,H3943),""),"")</f>
        <v/>
      </c>
      <c r="O3943" s="0" t="str">
        <f aca="false">IF(G3943=1,IF(COUNTIF(I$2:I3943,I3943)=1,COUNTIF($I:$I,I3943),""),"")</f>
        <v/>
      </c>
      <c r="P3943" s="38" t="str">
        <f aca="false">IF(G3943=1,IF(COUNTIFS(C$2:C3943,C3943,G$2:G3943,1)=1,COUNTIFS($C:$C,C3943,$G:$G,1)+ROW()/10000000,""),"")</f>
        <v/>
      </c>
      <c r="Q3943" s="0" t="str">
        <f aca="false">IF(K3943=1,IF(COUNTIFS(C$2:C3943,C3943,K$2:K3943,1)=1,1,0),"")</f>
        <v/>
      </c>
      <c r="R3943" s="0" t="str">
        <f aca="false">IF(M3943=1,IF(COUNTIFS(C$2:C3943,C3943,M$2:M3943,1)=1,1,0),"")</f>
        <v/>
      </c>
      <c r="S3943" s="0" t="str">
        <f aca="false">IF(L3943=1,IF(COUNTIFS(C$2:C3943,C3943,L$2:L3943,1)=1,1,0),"")</f>
        <v/>
      </c>
      <c r="T3943" s="38" t="str">
        <f aca="false">IF(N3943="","",N3943+ROW()/10000000)</f>
        <v/>
      </c>
      <c r="U3943" s="0" t="str">
        <f aca="false">IF(G3943=1,IF(B3943="",1,0),"")</f>
        <v/>
      </c>
    </row>
    <row r="3944" customFormat="false" ht="15" hidden="false" customHeight="false" outlineLevel="0" collapsed="false">
      <c r="A3944" s="35"/>
      <c r="B3944" s="35"/>
      <c r="G3944" s="0" t="str">
        <f aca="false">IF(A3944="","",IF(AND(A3944&gt;=Debut,A3944&lt;Fin),1,0))</f>
        <v/>
      </c>
      <c r="H3944" s="0" t="str">
        <f aca="false">IF(G3944=1,INT(ROUND((A3944-Debut)*86400,0)/600),"")</f>
        <v/>
      </c>
      <c r="I3944" s="0" t="str">
        <f aca="false">IF(G3944=1,INT(ROUND((A3944-Debut)*86400,0)/3600),"")</f>
        <v/>
      </c>
      <c r="J3944" s="0" t="str">
        <f aca="false">IF(OR(A3944="",B3944=""),"",ROUND((B3944-A3944)*86400,0))</f>
        <v/>
      </c>
      <c r="K3944" s="37" t="str">
        <f aca="false">IF(G3944=1,IF(COUNTIFS($C:$C,C3944,$G:$G,1,$A:$A,"&gt;="&amp;(A3944-FenetreInterm/86400),$A:$A,"&lt;="&amp;A3944)&gt;=NbInterm,1,0),"")</f>
        <v/>
      </c>
      <c r="L3944" s="37" t="str">
        <f aca="false">IF(G3944=1,IF(B3944="",0,IF(J3944&lt;SeuilFugitive,1,0)),"")</f>
        <v/>
      </c>
      <c r="M3944" s="37" t="str">
        <f aca="false">IF(G3944=1,IF(B3944="",IF((Fin-A3944)*24&gt;SeuilFigee,1,0),IF(J3944&gt;SeuilFigee*3600,1,0)),"")</f>
        <v/>
      </c>
      <c r="N3944" s="0" t="str">
        <f aca="false">IF(G3944=1,IF(COUNTIF(H$2:H3944,H3944)=1,COUNTIF($H:$H,H3944),""),"")</f>
        <v/>
      </c>
      <c r="O3944" s="0" t="str">
        <f aca="false">IF(G3944=1,IF(COUNTIF(I$2:I3944,I3944)=1,COUNTIF($I:$I,I3944),""),"")</f>
        <v/>
      </c>
      <c r="P3944" s="38" t="str">
        <f aca="false">IF(G3944=1,IF(COUNTIFS(C$2:C3944,C3944,G$2:G3944,1)=1,COUNTIFS($C:$C,C3944,$G:$G,1)+ROW()/10000000,""),"")</f>
        <v/>
      </c>
      <c r="Q3944" s="0" t="str">
        <f aca="false">IF(K3944=1,IF(COUNTIFS(C$2:C3944,C3944,K$2:K3944,1)=1,1,0),"")</f>
        <v/>
      </c>
      <c r="R3944" s="0" t="str">
        <f aca="false">IF(M3944=1,IF(COUNTIFS(C$2:C3944,C3944,M$2:M3944,1)=1,1,0),"")</f>
        <v/>
      </c>
      <c r="S3944" s="0" t="str">
        <f aca="false">IF(L3944=1,IF(COUNTIFS(C$2:C3944,C3944,L$2:L3944,1)=1,1,0),"")</f>
        <v/>
      </c>
      <c r="T3944" s="38" t="str">
        <f aca="false">IF(N3944="","",N3944+ROW()/10000000)</f>
        <v/>
      </c>
      <c r="U3944" s="0" t="str">
        <f aca="false">IF(G3944=1,IF(B3944="",1,0),"")</f>
        <v/>
      </c>
    </row>
    <row r="3945" customFormat="false" ht="15" hidden="false" customHeight="false" outlineLevel="0" collapsed="false">
      <c r="A3945" s="35"/>
      <c r="B3945" s="35"/>
      <c r="G3945" s="0" t="str">
        <f aca="false">IF(A3945="","",IF(AND(A3945&gt;=Debut,A3945&lt;Fin),1,0))</f>
        <v/>
      </c>
      <c r="H3945" s="0" t="str">
        <f aca="false">IF(G3945=1,INT(ROUND((A3945-Debut)*86400,0)/600),"")</f>
        <v/>
      </c>
      <c r="I3945" s="0" t="str">
        <f aca="false">IF(G3945=1,INT(ROUND((A3945-Debut)*86400,0)/3600),"")</f>
        <v/>
      </c>
      <c r="J3945" s="0" t="str">
        <f aca="false">IF(OR(A3945="",B3945=""),"",ROUND((B3945-A3945)*86400,0))</f>
        <v/>
      </c>
      <c r="K3945" s="37" t="str">
        <f aca="false">IF(G3945=1,IF(COUNTIFS($C:$C,C3945,$G:$G,1,$A:$A,"&gt;="&amp;(A3945-FenetreInterm/86400),$A:$A,"&lt;="&amp;A3945)&gt;=NbInterm,1,0),"")</f>
        <v/>
      </c>
      <c r="L3945" s="37" t="str">
        <f aca="false">IF(G3945=1,IF(B3945="",0,IF(J3945&lt;SeuilFugitive,1,0)),"")</f>
        <v/>
      </c>
      <c r="M3945" s="37" t="str">
        <f aca="false">IF(G3945=1,IF(B3945="",IF((Fin-A3945)*24&gt;SeuilFigee,1,0),IF(J3945&gt;SeuilFigee*3600,1,0)),"")</f>
        <v/>
      </c>
      <c r="N3945" s="0" t="str">
        <f aca="false">IF(G3945=1,IF(COUNTIF(H$2:H3945,H3945)=1,COUNTIF($H:$H,H3945),""),"")</f>
        <v/>
      </c>
      <c r="O3945" s="0" t="str">
        <f aca="false">IF(G3945=1,IF(COUNTIF(I$2:I3945,I3945)=1,COUNTIF($I:$I,I3945),""),"")</f>
        <v/>
      </c>
      <c r="P3945" s="38" t="str">
        <f aca="false">IF(G3945=1,IF(COUNTIFS(C$2:C3945,C3945,G$2:G3945,1)=1,COUNTIFS($C:$C,C3945,$G:$G,1)+ROW()/10000000,""),"")</f>
        <v/>
      </c>
      <c r="Q3945" s="0" t="str">
        <f aca="false">IF(K3945=1,IF(COUNTIFS(C$2:C3945,C3945,K$2:K3945,1)=1,1,0),"")</f>
        <v/>
      </c>
      <c r="R3945" s="0" t="str">
        <f aca="false">IF(M3945=1,IF(COUNTIFS(C$2:C3945,C3945,M$2:M3945,1)=1,1,0),"")</f>
        <v/>
      </c>
      <c r="S3945" s="0" t="str">
        <f aca="false">IF(L3945=1,IF(COUNTIFS(C$2:C3945,C3945,L$2:L3945,1)=1,1,0),"")</f>
        <v/>
      </c>
      <c r="T3945" s="38" t="str">
        <f aca="false">IF(N3945="","",N3945+ROW()/10000000)</f>
        <v/>
      </c>
      <c r="U3945" s="0" t="str">
        <f aca="false">IF(G3945=1,IF(B3945="",1,0),"")</f>
        <v/>
      </c>
    </row>
    <row r="3946" customFormat="false" ht="15" hidden="false" customHeight="false" outlineLevel="0" collapsed="false">
      <c r="A3946" s="35"/>
      <c r="B3946" s="35"/>
      <c r="G3946" s="0" t="str">
        <f aca="false">IF(A3946="","",IF(AND(A3946&gt;=Debut,A3946&lt;Fin),1,0))</f>
        <v/>
      </c>
      <c r="H3946" s="0" t="str">
        <f aca="false">IF(G3946=1,INT(ROUND((A3946-Debut)*86400,0)/600),"")</f>
        <v/>
      </c>
      <c r="I3946" s="0" t="str">
        <f aca="false">IF(G3946=1,INT(ROUND((A3946-Debut)*86400,0)/3600),"")</f>
        <v/>
      </c>
      <c r="J3946" s="0" t="str">
        <f aca="false">IF(OR(A3946="",B3946=""),"",ROUND((B3946-A3946)*86400,0))</f>
        <v/>
      </c>
      <c r="K3946" s="37" t="str">
        <f aca="false">IF(G3946=1,IF(COUNTIFS($C:$C,C3946,$G:$G,1,$A:$A,"&gt;="&amp;(A3946-FenetreInterm/86400),$A:$A,"&lt;="&amp;A3946)&gt;=NbInterm,1,0),"")</f>
        <v/>
      </c>
      <c r="L3946" s="37" t="str">
        <f aca="false">IF(G3946=1,IF(B3946="",0,IF(J3946&lt;SeuilFugitive,1,0)),"")</f>
        <v/>
      </c>
      <c r="M3946" s="37" t="str">
        <f aca="false">IF(G3946=1,IF(B3946="",IF((Fin-A3946)*24&gt;SeuilFigee,1,0),IF(J3946&gt;SeuilFigee*3600,1,0)),"")</f>
        <v/>
      </c>
      <c r="N3946" s="0" t="str">
        <f aca="false">IF(G3946=1,IF(COUNTIF(H$2:H3946,H3946)=1,COUNTIF($H:$H,H3946),""),"")</f>
        <v/>
      </c>
      <c r="O3946" s="0" t="str">
        <f aca="false">IF(G3946=1,IF(COUNTIF(I$2:I3946,I3946)=1,COUNTIF($I:$I,I3946),""),"")</f>
        <v/>
      </c>
      <c r="P3946" s="38" t="str">
        <f aca="false">IF(G3946=1,IF(COUNTIFS(C$2:C3946,C3946,G$2:G3946,1)=1,COUNTIFS($C:$C,C3946,$G:$G,1)+ROW()/10000000,""),"")</f>
        <v/>
      </c>
      <c r="Q3946" s="0" t="str">
        <f aca="false">IF(K3946=1,IF(COUNTIFS(C$2:C3946,C3946,K$2:K3946,1)=1,1,0),"")</f>
        <v/>
      </c>
      <c r="R3946" s="0" t="str">
        <f aca="false">IF(M3946=1,IF(COUNTIFS(C$2:C3946,C3946,M$2:M3946,1)=1,1,0),"")</f>
        <v/>
      </c>
      <c r="S3946" s="0" t="str">
        <f aca="false">IF(L3946=1,IF(COUNTIFS(C$2:C3946,C3946,L$2:L3946,1)=1,1,0),"")</f>
        <v/>
      </c>
      <c r="T3946" s="38" t="str">
        <f aca="false">IF(N3946="","",N3946+ROW()/10000000)</f>
        <v/>
      </c>
      <c r="U3946" s="0" t="str">
        <f aca="false">IF(G3946=1,IF(B3946="",1,0),"")</f>
        <v/>
      </c>
    </row>
    <row r="3947" customFormat="false" ht="15" hidden="false" customHeight="false" outlineLevel="0" collapsed="false">
      <c r="A3947" s="35"/>
      <c r="B3947" s="35"/>
      <c r="G3947" s="0" t="str">
        <f aca="false">IF(A3947="","",IF(AND(A3947&gt;=Debut,A3947&lt;Fin),1,0))</f>
        <v/>
      </c>
      <c r="H3947" s="0" t="str">
        <f aca="false">IF(G3947=1,INT(ROUND((A3947-Debut)*86400,0)/600),"")</f>
        <v/>
      </c>
      <c r="I3947" s="0" t="str">
        <f aca="false">IF(G3947=1,INT(ROUND((A3947-Debut)*86400,0)/3600),"")</f>
        <v/>
      </c>
      <c r="J3947" s="0" t="str">
        <f aca="false">IF(OR(A3947="",B3947=""),"",ROUND((B3947-A3947)*86400,0))</f>
        <v/>
      </c>
      <c r="K3947" s="37" t="str">
        <f aca="false">IF(G3947=1,IF(COUNTIFS($C:$C,C3947,$G:$G,1,$A:$A,"&gt;="&amp;(A3947-FenetreInterm/86400),$A:$A,"&lt;="&amp;A3947)&gt;=NbInterm,1,0),"")</f>
        <v/>
      </c>
      <c r="L3947" s="37" t="str">
        <f aca="false">IF(G3947=1,IF(B3947="",0,IF(J3947&lt;SeuilFugitive,1,0)),"")</f>
        <v/>
      </c>
      <c r="M3947" s="37" t="str">
        <f aca="false">IF(G3947=1,IF(B3947="",IF((Fin-A3947)*24&gt;SeuilFigee,1,0),IF(J3947&gt;SeuilFigee*3600,1,0)),"")</f>
        <v/>
      </c>
      <c r="N3947" s="0" t="str">
        <f aca="false">IF(G3947=1,IF(COUNTIF(H$2:H3947,H3947)=1,COUNTIF($H:$H,H3947),""),"")</f>
        <v/>
      </c>
      <c r="O3947" s="0" t="str">
        <f aca="false">IF(G3947=1,IF(COUNTIF(I$2:I3947,I3947)=1,COUNTIF($I:$I,I3947),""),"")</f>
        <v/>
      </c>
      <c r="P3947" s="38" t="str">
        <f aca="false">IF(G3947=1,IF(COUNTIFS(C$2:C3947,C3947,G$2:G3947,1)=1,COUNTIFS($C:$C,C3947,$G:$G,1)+ROW()/10000000,""),"")</f>
        <v/>
      </c>
      <c r="Q3947" s="0" t="str">
        <f aca="false">IF(K3947=1,IF(COUNTIFS(C$2:C3947,C3947,K$2:K3947,1)=1,1,0),"")</f>
        <v/>
      </c>
      <c r="R3947" s="0" t="str">
        <f aca="false">IF(M3947=1,IF(COUNTIFS(C$2:C3947,C3947,M$2:M3947,1)=1,1,0),"")</f>
        <v/>
      </c>
      <c r="S3947" s="0" t="str">
        <f aca="false">IF(L3947=1,IF(COUNTIFS(C$2:C3947,C3947,L$2:L3947,1)=1,1,0),"")</f>
        <v/>
      </c>
      <c r="T3947" s="38" t="str">
        <f aca="false">IF(N3947="","",N3947+ROW()/10000000)</f>
        <v/>
      </c>
      <c r="U3947" s="0" t="str">
        <f aca="false">IF(G3947=1,IF(B3947="",1,0),"")</f>
        <v/>
      </c>
    </row>
    <row r="3948" customFormat="false" ht="15" hidden="false" customHeight="false" outlineLevel="0" collapsed="false">
      <c r="A3948" s="35"/>
      <c r="B3948" s="35"/>
      <c r="G3948" s="0" t="str">
        <f aca="false">IF(A3948="","",IF(AND(A3948&gt;=Debut,A3948&lt;Fin),1,0))</f>
        <v/>
      </c>
      <c r="H3948" s="0" t="str">
        <f aca="false">IF(G3948=1,INT(ROUND((A3948-Debut)*86400,0)/600),"")</f>
        <v/>
      </c>
      <c r="I3948" s="0" t="str">
        <f aca="false">IF(G3948=1,INT(ROUND((A3948-Debut)*86400,0)/3600),"")</f>
        <v/>
      </c>
      <c r="J3948" s="0" t="str">
        <f aca="false">IF(OR(A3948="",B3948=""),"",ROUND((B3948-A3948)*86400,0))</f>
        <v/>
      </c>
      <c r="K3948" s="37" t="str">
        <f aca="false">IF(G3948=1,IF(COUNTIFS($C:$C,C3948,$G:$G,1,$A:$A,"&gt;="&amp;(A3948-FenetreInterm/86400),$A:$A,"&lt;="&amp;A3948)&gt;=NbInterm,1,0),"")</f>
        <v/>
      </c>
      <c r="L3948" s="37" t="str">
        <f aca="false">IF(G3948=1,IF(B3948="",0,IF(J3948&lt;SeuilFugitive,1,0)),"")</f>
        <v/>
      </c>
      <c r="M3948" s="37" t="str">
        <f aca="false">IF(G3948=1,IF(B3948="",IF((Fin-A3948)*24&gt;SeuilFigee,1,0),IF(J3948&gt;SeuilFigee*3600,1,0)),"")</f>
        <v/>
      </c>
      <c r="N3948" s="0" t="str">
        <f aca="false">IF(G3948=1,IF(COUNTIF(H$2:H3948,H3948)=1,COUNTIF($H:$H,H3948),""),"")</f>
        <v/>
      </c>
      <c r="O3948" s="0" t="str">
        <f aca="false">IF(G3948=1,IF(COUNTIF(I$2:I3948,I3948)=1,COUNTIF($I:$I,I3948),""),"")</f>
        <v/>
      </c>
      <c r="P3948" s="38" t="str">
        <f aca="false">IF(G3948=1,IF(COUNTIFS(C$2:C3948,C3948,G$2:G3948,1)=1,COUNTIFS($C:$C,C3948,$G:$G,1)+ROW()/10000000,""),"")</f>
        <v/>
      </c>
      <c r="Q3948" s="0" t="str">
        <f aca="false">IF(K3948=1,IF(COUNTIFS(C$2:C3948,C3948,K$2:K3948,1)=1,1,0),"")</f>
        <v/>
      </c>
      <c r="R3948" s="0" t="str">
        <f aca="false">IF(M3948=1,IF(COUNTIFS(C$2:C3948,C3948,M$2:M3948,1)=1,1,0),"")</f>
        <v/>
      </c>
      <c r="S3948" s="0" t="str">
        <f aca="false">IF(L3948=1,IF(COUNTIFS(C$2:C3948,C3948,L$2:L3948,1)=1,1,0),"")</f>
        <v/>
      </c>
      <c r="T3948" s="38" t="str">
        <f aca="false">IF(N3948="","",N3948+ROW()/10000000)</f>
        <v/>
      </c>
      <c r="U3948" s="0" t="str">
        <f aca="false">IF(G3948=1,IF(B3948="",1,0),"")</f>
        <v/>
      </c>
    </row>
    <row r="3949" customFormat="false" ht="15" hidden="false" customHeight="false" outlineLevel="0" collapsed="false">
      <c r="A3949" s="35"/>
      <c r="B3949" s="35"/>
      <c r="G3949" s="0" t="str">
        <f aca="false">IF(A3949="","",IF(AND(A3949&gt;=Debut,A3949&lt;Fin),1,0))</f>
        <v/>
      </c>
      <c r="H3949" s="0" t="str">
        <f aca="false">IF(G3949=1,INT(ROUND((A3949-Debut)*86400,0)/600),"")</f>
        <v/>
      </c>
      <c r="I3949" s="0" t="str">
        <f aca="false">IF(G3949=1,INT(ROUND((A3949-Debut)*86400,0)/3600),"")</f>
        <v/>
      </c>
      <c r="J3949" s="0" t="str">
        <f aca="false">IF(OR(A3949="",B3949=""),"",ROUND((B3949-A3949)*86400,0))</f>
        <v/>
      </c>
      <c r="K3949" s="37" t="str">
        <f aca="false">IF(G3949=1,IF(COUNTIFS($C:$C,C3949,$G:$G,1,$A:$A,"&gt;="&amp;(A3949-FenetreInterm/86400),$A:$A,"&lt;="&amp;A3949)&gt;=NbInterm,1,0),"")</f>
        <v/>
      </c>
      <c r="L3949" s="37" t="str">
        <f aca="false">IF(G3949=1,IF(B3949="",0,IF(J3949&lt;SeuilFugitive,1,0)),"")</f>
        <v/>
      </c>
      <c r="M3949" s="37" t="str">
        <f aca="false">IF(G3949=1,IF(B3949="",IF((Fin-A3949)*24&gt;SeuilFigee,1,0),IF(J3949&gt;SeuilFigee*3600,1,0)),"")</f>
        <v/>
      </c>
      <c r="N3949" s="0" t="str">
        <f aca="false">IF(G3949=1,IF(COUNTIF(H$2:H3949,H3949)=1,COUNTIF($H:$H,H3949),""),"")</f>
        <v/>
      </c>
      <c r="O3949" s="0" t="str">
        <f aca="false">IF(G3949=1,IF(COUNTIF(I$2:I3949,I3949)=1,COUNTIF($I:$I,I3949),""),"")</f>
        <v/>
      </c>
      <c r="P3949" s="38" t="str">
        <f aca="false">IF(G3949=1,IF(COUNTIFS(C$2:C3949,C3949,G$2:G3949,1)=1,COUNTIFS($C:$C,C3949,$G:$G,1)+ROW()/10000000,""),"")</f>
        <v/>
      </c>
      <c r="Q3949" s="0" t="str">
        <f aca="false">IF(K3949=1,IF(COUNTIFS(C$2:C3949,C3949,K$2:K3949,1)=1,1,0),"")</f>
        <v/>
      </c>
      <c r="R3949" s="0" t="str">
        <f aca="false">IF(M3949=1,IF(COUNTIFS(C$2:C3949,C3949,M$2:M3949,1)=1,1,0),"")</f>
        <v/>
      </c>
      <c r="S3949" s="0" t="str">
        <f aca="false">IF(L3949=1,IF(COUNTIFS(C$2:C3949,C3949,L$2:L3949,1)=1,1,0),"")</f>
        <v/>
      </c>
      <c r="T3949" s="38" t="str">
        <f aca="false">IF(N3949="","",N3949+ROW()/10000000)</f>
        <v/>
      </c>
      <c r="U3949" s="0" t="str">
        <f aca="false">IF(G3949=1,IF(B3949="",1,0),"")</f>
        <v/>
      </c>
    </row>
    <row r="3950" customFormat="false" ht="15" hidden="false" customHeight="false" outlineLevel="0" collapsed="false">
      <c r="A3950" s="35"/>
      <c r="B3950" s="35"/>
      <c r="G3950" s="0" t="str">
        <f aca="false">IF(A3950="","",IF(AND(A3950&gt;=Debut,A3950&lt;Fin),1,0))</f>
        <v/>
      </c>
      <c r="H3950" s="0" t="str">
        <f aca="false">IF(G3950=1,INT(ROUND((A3950-Debut)*86400,0)/600),"")</f>
        <v/>
      </c>
      <c r="I3950" s="0" t="str">
        <f aca="false">IF(G3950=1,INT(ROUND((A3950-Debut)*86400,0)/3600),"")</f>
        <v/>
      </c>
      <c r="J3950" s="0" t="str">
        <f aca="false">IF(OR(A3950="",B3950=""),"",ROUND((B3950-A3950)*86400,0))</f>
        <v/>
      </c>
      <c r="K3950" s="37" t="str">
        <f aca="false">IF(G3950=1,IF(COUNTIFS($C:$C,C3950,$G:$G,1,$A:$A,"&gt;="&amp;(A3950-FenetreInterm/86400),$A:$A,"&lt;="&amp;A3950)&gt;=NbInterm,1,0),"")</f>
        <v/>
      </c>
      <c r="L3950" s="37" t="str">
        <f aca="false">IF(G3950=1,IF(B3950="",0,IF(J3950&lt;SeuilFugitive,1,0)),"")</f>
        <v/>
      </c>
      <c r="M3950" s="37" t="str">
        <f aca="false">IF(G3950=1,IF(B3950="",IF((Fin-A3950)*24&gt;SeuilFigee,1,0),IF(J3950&gt;SeuilFigee*3600,1,0)),"")</f>
        <v/>
      </c>
      <c r="N3950" s="0" t="str">
        <f aca="false">IF(G3950=1,IF(COUNTIF(H$2:H3950,H3950)=1,COUNTIF($H:$H,H3950),""),"")</f>
        <v/>
      </c>
      <c r="O3950" s="0" t="str">
        <f aca="false">IF(G3950=1,IF(COUNTIF(I$2:I3950,I3950)=1,COUNTIF($I:$I,I3950),""),"")</f>
        <v/>
      </c>
      <c r="P3950" s="38" t="str">
        <f aca="false">IF(G3950=1,IF(COUNTIFS(C$2:C3950,C3950,G$2:G3950,1)=1,COUNTIFS($C:$C,C3950,$G:$G,1)+ROW()/10000000,""),"")</f>
        <v/>
      </c>
      <c r="Q3950" s="0" t="str">
        <f aca="false">IF(K3950=1,IF(COUNTIFS(C$2:C3950,C3950,K$2:K3950,1)=1,1,0),"")</f>
        <v/>
      </c>
      <c r="R3950" s="0" t="str">
        <f aca="false">IF(M3950=1,IF(COUNTIFS(C$2:C3950,C3950,M$2:M3950,1)=1,1,0),"")</f>
        <v/>
      </c>
      <c r="S3950" s="0" t="str">
        <f aca="false">IF(L3950=1,IF(COUNTIFS(C$2:C3950,C3950,L$2:L3950,1)=1,1,0),"")</f>
        <v/>
      </c>
      <c r="T3950" s="38" t="str">
        <f aca="false">IF(N3950="","",N3950+ROW()/10000000)</f>
        <v/>
      </c>
      <c r="U3950" s="0" t="str">
        <f aca="false">IF(G3950=1,IF(B3950="",1,0),"")</f>
        <v/>
      </c>
    </row>
    <row r="3951" customFormat="false" ht="15" hidden="false" customHeight="false" outlineLevel="0" collapsed="false">
      <c r="A3951" s="35"/>
      <c r="B3951" s="35"/>
      <c r="G3951" s="0" t="str">
        <f aca="false">IF(A3951="","",IF(AND(A3951&gt;=Debut,A3951&lt;Fin),1,0))</f>
        <v/>
      </c>
      <c r="H3951" s="0" t="str">
        <f aca="false">IF(G3951=1,INT(ROUND((A3951-Debut)*86400,0)/600),"")</f>
        <v/>
      </c>
      <c r="I3951" s="0" t="str">
        <f aca="false">IF(G3951=1,INT(ROUND((A3951-Debut)*86400,0)/3600),"")</f>
        <v/>
      </c>
      <c r="J3951" s="0" t="str">
        <f aca="false">IF(OR(A3951="",B3951=""),"",ROUND((B3951-A3951)*86400,0))</f>
        <v/>
      </c>
      <c r="K3951" s="37" t="str">
        <f aca="false">IF(G3951=1,IF(COUNTIFS($C:$C,C3951,$G:$G,1,$A:$A,"&gt;="&amp;(A3951-FenetreInterm/86400),$A:$A,"&lt;="&amp;A3951)&gt;=NbInterm,1,0),"")</f>
        <v/>
      </c>
      <c r="L3951" s="37" t="str">
        <f aca="false">IF(G3951=1,IF(B3951="",0,IF(J3951&lt;SeuilFugitive,1,0)),"")</f>
        <v/>
      </c>
      <c r="M3951" s="37" t="str">
        <f aca="false">IF(G3951=1,IF(B3951="",IF((Fin-A3951)*24&gt;SeuilFigee,1,0),IF(J3951&gt;SeuilFigee*3600,1,0)),"")</f>
        <v/>
      </c>
      <c r="N3951" s="0" t="str">
        <f aca="false">IF(G3951=1,IF(COUNTIF(H$2:H3951,H3951)=1,COUNTIF($H:$H,H3951),""),"")</f>
        <v/>
      </c>
      <c r="O3951" s="0" t="str">
        <f aca="false">IF(G3951=1,IF(COUNTIF(I$2:I3951,I3951)=1,COUNTIF($I:$I,I3951),""),"")</f>
        <v/>
      </c>
      <c r="P3951" s="38" t="str">
        <f aca="false">IF(G3951=1,IF(COUNTIFS(C$2:C3951,C3951,G$2:G3951,1)=1,COUNTIFS($C:$C,C3951,$G:$G,1)+ROW()/10000000,""),"")</f>
        <v/>
      </c>
      <c r="Q3951" s="0" t="str">
        <f aca="false">IF(K3951=1,IF(COUNTIFS(C$2:C3951,C3951,K$2:K3951,1)=1,1,0),"")</f>
        <v/>
      </c>
      <c r="R3951" s="0" t="str">
        <f aca="false">IF(M3951=1,IF(COUNTIFS(C$2:C3951,C3951,M$2:M3951,1)=1,1,0),"")</f>
        <v/>
      </c>
      <c r="S3951" s="0" t="str">
        <f aca="false">IF(L3951=1,IF(COUNTIFS(C$2:C3951,C3951,L$2:L3951,1)=1,1,0),"")</f>
        <v/>
      </c>
      <c r="T3951" s="38" t="str">
        <f aca="false">IF(N3951="","",N3951+ROW()/10000000)</f>
        <v/>
      </c>
      <c r="U3951" s="0" t="str">
        <f aca="false">IF(G3951=1,IF(B3951="",1,0),"")</f>
        <v/>
      </c>
    </row>
    <row r="3952" customFormat="false" ht="15" hidden="false" customHeight="false" outlineLevel="0" collapsed="false">
      <c r="A3952" s="35"/>
      <c r="B3952" s="35"/>
      <c r="G3952" s="0" t="str">
        <f aca="false">IF(A3952="","",IF(AND(A3952&gt;=Debut,A3952&lt;Fin),1,0))</f>
        <v/>
      </c>
      <c r="H3952" s="0" t="str">
        <f aca="false">IF(G3952=1,INT(ROUND((A3952-Debut)*86400,0)/600),"")</f>
        <v/>
      </c>
      <c r="I3952" s="0" t="str">
        <f aca="false">IF(G3952=1,INT(ROUND((A3952-Debut)*86400,0)/3600),"")</f>
        <v/>
      </c>
      <c r="J3952" s="0" t="str">
        <f aca="false">IF(OR(A3952="",B3952=""),"",ROUND((B3952-A3952)*86400,0))</f>
        <v/>
      </c>
      <c r="K3952" s="37" t="str">
        <f aca="false">IF(G3952=1,IF(COUNTIFS($C:$C,C3952,$G:$G,1,$A:$A,"&gt;="&amp;(A3952-FenetreInterm/86400),$A:$A,"&lt;="&amp;A3952)&gt;=NbInterm,1,0),"")</f>
        <v/>
      </c>
      <c r="L3952" s="37" t="str">
        <f aca="false">IF(G3952=1,IF(B3952="",0,IF(J3952&lt;SeuilFugitive,1,0)),"")</f>
        <v/>
      </c>
      <c r="M3952" s="37" t="str">
        <f aca="false">IF(G3952=1,IF(B3952="",IF((Fin-A3952)*24&gt;SeuilFigee,1,0),IF(J3952&gt;SeuilFigee*3600,1,0)),"")</f>
        <v/>
      </c>
      <c r="N3952" s="0" t="str">
        <f aca="false">IF(G3952=1,IF(COUNTIF(H$2:H3952,H3952)=1,COUNTIF($H:$H,H3952),""),"")</f>
        <v/>
      </c>
      <c r="O3952" s="0" t="str">
        <f aca="false">IF(G3952=1,IF(COUNTIF(I$2:I3952,I3952)=1,COUNTIF($I:$I,I3952),""),"")</f>
        <v/>
      </c>
      <c r="P3952" s="38" t="str">
        <f aca="false">IF(G3952=1,IF(COUNTIFS(C$2:C3952,C3952,G$2:G3952,1)=1,COUNTIFS($C:$C,C3952,$G:$G,1)+ROW()/10000000,""),"")</f>
        <v/>
      </c>
      <c r="Q3952" s="0" t="str">
        <f aca="false">IF(K3952=1,IF(COUNTIFS(C$2:C3952,C3952,K$2:K3952,1)=1,1,0),"")</f>
        <v/>
      </c>
      <c r="R3952" s="0" t="str">
        <f aca="false">IF(M3952=1,IF(COUNTIFS(C$2:C3952,C3952,M$2:M3952,1)=1,1,0),"")</f>
        <v/>
      </c>
      <c r="S3952" s="0" t="str">
        <f aca="false">IF(L3952=1,IF(COUNTIFS(C$2:C3952,C3952,L$2:L3952,1)=1,1,0),"")</f>
        <v/>
      </c>
      <c r="T3952" s="38" t="str">
        <f aca="false">IF(N3952="","",N3952+ROW()/10000000)</f>
        <v/>
      </c>
      <c r="U3952" s="0" t="str">
        <f aca="false">IF(G3952=1,IF(B3952="",1,0),"")</f>
        <v/>
      </c>
    </row>
    <row r="3953" customFormat="false" ht="15" hidden="false" customHeight="false" outlineLevel="0" collapsed="false">
      <c r="A3953" s="35"/>
      <c r="B3953" s="35"/>
      <c r="G3953" s="0" t="str">
        <f aca="false">IF(A3953="","",IF(AND(A3953&gt;=Debut,A3953&lt;Fin),1,0))</f>
        <v/>
      </c>
      <c r="H3953" s="0" t="str">
        <f aca="false">IF(G3953=1,INT(ROUND((A3953-Debut)*86400,0)/600),"")</f>
        <v/>
      </c>
      <c r="I3953" s="0" t="str">
        <f aca="false">IF(G3953=1,INT(ROUND((A3953-Debut)*86400,0)/3600),"")</f>
        <v/>
      </c>
      <c r="J3953" s="0" t="str">
        <f aca="false">IF(OR(A3953="",B3953=""),"",ROUND((B3953-A3953)*86400,0))</f>
        <v/>
      </c>
      <c r="K3953" s="37" t="str">
        <f aca="false">IF(G3953=1,IF(COUNTIFS($C:$C,C3953,$G:$G,1,$A:$A,"&gt;="&amp;(A3953-FenetreInterm/86400),$A:$A,"&lt;="&amp;A3953)&gt;=NbInterm,1,0),"")</f>
        <v/>
      </c>
      <c r="L3953" s="37" t="str">
        <f aca="false">IF(G3953=1,IF(B3953="",0,IF(J3953&lt;SeuilFugitive,1,0)),"")</f>
        <v/>
      </c>
      <c r="M3953" s="37" t="str">
        <f aca="false">IF(G3953=1,IF(B3953="",IF((Fin-A3953)*24&gt;SeuilFigee,1,0),IF(J3953&gt;SeuilFigee*3600,1,0)),"")</f>
        <v/>
      </c>
      <c r="N3953" s="0" t="str">
        <f aca="false">IF(G3953=1,IF(COUNTIF(H$2:H3953,H3953)=1,COUNTIF($H:$H,H3953),""),"")</f>
        <v/>
      </c>
      <c r="O3953" s="0" t="str">
        <f aca="false">IF(G3953=1,IF(COUNTIF(I$2:I3953,I3953)=1,COUNTIF($I:$I,I3953),""),"")</f>
        <v/>
      </c>
      <c r="P3953" s="38" t="str">
        <f aca="false">IF(G3953=1,IF(COUNTIFS(C$2:C3953,C3953,G$2:G3953,1)=1,COUNTIFS($C:$C,C3953,$G:$G,1)+ROW()/10000000,""),"")</f>
        <v/>
      </c>
      <c r="Q3953" s="0" t="str">
        <f aca="false">IF(K3953=1,IF(COUNTIFS(C$2:C3953,C3953,K$2:K3953,1)=1,1,0),"")</f>
        <v/>
      </c>
      <c r="R3953" s="0" t="str">
        <f aca="false">IF(M3953=1,IF(COUNTIFS(C$2:C3953,C3953,M$2:M3953,1)=1,1,0),"")</f>
        <v/>
      </c>
      <c r="S3953" s="0" t="str">
        <f aca="false">IF(L3953=1,IF(COUNTIFS(C$2:C3953,C3953,L$2:L3953,1)=1,1,0),"")</f>
        <v/>
      </c>
      <c r="T3953" s="38" t="str">
        <f aca="false">IF(N3953="","",N3953+ROW()/10000000)</f>
        <v/>
      </c>
      <c r="U3953" s="0" t="str">
        <f aca="false">IF(G3953=1,IF(B3953="",1,0),"")</f>
        <v/>
      </c>
    </row>
    <row r="3954" customFormat="false" ht="15" hidden="false" customHeight="false" outlineLevel="0" collapsed="false">
      <c r="A3954" s="35"/>
      <c r="B3954" s="35"/>
      <c r="G3954" s="0" t="str">
        <f aca="false">IF(A3954="","",IF(AND(A3954&gt;=Debut,A3954&lt;Fin),1,0))</f>
        <v/>
      </c>
      <c r="H3954" s="0" t="str">
        <f aca="false">IF(G3954=1,INT(ROUND((A3954-Debut)*86400,0)/600),"")</f>
        <v/>
      </c>
      <c r="I3954" s="0" t="str">
        <f aca="false">IF(G3954=1,INT(ROUND((A3954-Debut)*86400,0)/3600),"")</f>
        <v/>
      </c>
      <c r="J3954" s="0" t="str">
        <f aca="false">IF(OR(A3954="",B3954=""),"",ROUND((B3954-A3954)*86400,0))</f>
        <v/>
      </c>
      <c r="K3954" s="37" t="str">
        <f aca="false">IF(G3954=1,IF(COUNTIFS($C:$C,C3954,$G:$G,1,$A:$A,"&gt;="&amp;(A3954-FenetreInterm/86400),$A:$A,"&lt;="&amp;A3954)&gt;=NbInterm,1,0),"")</f>
        <v/>
      </c>
      <c r="L3954" s="37" t="str">
        <f aca="false">IF(G3954=1,IF(B3954="",0,IF(J3954&lt;SeuilFugitive,1,0)),"")</f>
        <v/>
      </c>
      <c r="M3954" s="37" t="str">
        <f aca="false">IF(G3954=1,IF(B3954="",IF((Fin-A3954)*24&gt;SeuilFigee,1,0),IF(J3954&gt;SeuilFigee*3600,1,0)),"")</f>
        <v/>
      </c>
      <c r="N3954" s="0" t="str">
        <f aca="false">IF(G3954=1,IF(COUNTIF(H$2:H3954,H3954)=1,COUNTIF($H:$H,H3954),""),"")</f>
        <v/>
      </c>
      <c r="O3954" s="0" t="str">
        <f aca="false">IF(G3954=1,IF(COUNTIF(I$2:I3954,I3954)=1,COUNTIF($I:$I,I3954),""),"")</f>
        <v/>
      </c>
      <c r="P3954" s="38" t="str">
        <f aca="false">IF(G3954=1,IF(COUNTIFS(C$2:C3954,C3954,G$2:G3954,1)=1,COUNTIFS($C:$C,C3954,$G:$G,1)+ROW()/10000000,""),"")</f>
        <v/>
      </c>
      <c r="Q3954" s="0" t="str">
        <f aca="false">IF(K3954=1,IF(COUNTIFS(C$2:C3954,C3954,K$2:K3954,1)=1,1,0),"")</f>
        <v/>
      </c>
      <c r="R3954" s="0" t="str">
        <f aca="false">IF(M3954=1,IF(COUNTIFS(C$2:C3954,C3954,M$2:M3954,1)=1,1,0),"")</f>
        <v/>
      </c>
      <c r="S3954" s="0" t="str">
        <f aca="false">IF(L3954=1,IF(COUNTIFS(C$2:C3954,C3954,L$2:L3954,1)=1,1,0),"")</f>
        <v/>
      </c>
      <c r="T3954" s="38" t="str">
        <f aca="false">IF(N3954="","",N3954+ROW()/10000000)</f>
        <v/>
      </c>
      <c r="U3954" s="0" t="str">
        <f aca="false">IF(G3954=1,IF(B3954="",1,0),"")</f>
        <v/>
      </c>
    </row>
    <row r="3955" customFormat="false" ht="15" hidden="false" customHeight="false" outlineLevel="0" collapsed="false">
      <c r="A3955" s="35"/>
      <c r="B3955" s="35"/>
      <c r="G3955" s="0" t="str">
        <f aca="false">IF(A3955="","",IF(AND(A3955&gt;=Debut,A3955&lt;Fin),1,0))</f>
        <v/>
      </c>
      <c r="H3955" s="0" t="str">
        <f aca="false">IF(G3955=1,INT(ROUND((A3955-Debut)*86400,0)/600),"")</f>
        <v/>
      </c>
      <c r="I3955" s="0" t="str">
        <f aca="false">IF(G3955=1,INT(ROUND((A3955-Debut)*86400,0)/3600),"")</f>
        <v/>
      </c>
      <c r="J3955" s="0" t="str">
        <f aca="false">IF(OR(A3955="",B3955=""),"",ROUND((B3955-A3955)*86400,0))</f>
        <v/>
      </c>
      <c r="K3955" s="37" t="str">
        <f aca="false">IF(G3955=1,IF(COUNTIFS($C:$C,C3955,$G:$G,1,$A:$A,"&gt;="&amp;(A3955-FenetreInterm/86400),$A:$A,"&lt;="&amp;A3955)&gt;=NbInterm,1,0),"")</f>
        <v/>
      </c>
      <c r="L3955" s="37" t="str">
        <f aca="false">IF(G3955=1,IF(B3955="",0,IF(J3955&lt;SeuilFugitive,1,0)),"")</f>
        <v/>
      </c>
      <c r="M3955" s="37" t="str">
        <f aca="false">IF(G3955=1,IF(B3955="",IF((Fin-A3955)*24&gt;SeuilFigee,1,0),IF(J3955&gt;SeuilFigee*3600,1,0)),"")</f>
        <v/>
      </c>
      <c r="N3955" s="0" t="str">
        <f aca="false">IF(G3955=1,IF(COUNTIF(H$2:H3955,H3955)=1,COUNTIF($H:$H,H3955),""),"")</f>
        <v/>
      </c>
      <c r="O3955" s="0" t="str">
        <f aca="false">IF(G3955=1,IF(COUNTIF(I$2:I3955,I3955)=1,COUNTIF($I:$I,I3955),""),"")</f>
        <v/>
      </c>
      <c r="P3955" s="38" t="str">
        <f aca="false">IF(G3955=1,IF(COUNTIFS(C$2:C3955,C3955,G$2:G3955,1)=1,COUNTIFS($C:$C,C3955,$G:$G,1)+ROW()/10000000,""),"")</f>
        <v/>
      </c>
      <c r="Q3955" s="0" t="str">
        <f aca="false">IF(K3955=1,IF(COUNTIFS(C$2:C3955,C3955,K$2:K3955,1)=1,1,0),"")</f>
        <v/>
      </c>
      <c r="R3955" s="0" t="str">
        <f aca="false">IF(M3955=1,IF(COUNTIFS(C$2:C3955,C3955,M$2:M3955,1)=1,1,0),"")</f>
        <v/>
      </c>
      <c r="S3955" s="0" t="str">
        <f aca="false">IF(L3955=1,IF(COUNTIFS(C$2:C3955,C3955,L$2:L3955,1)=1,1,0),"")</f>
        <v/>
      </c>
      <c r="T3955" s="38" t="str">
        <f aca="false">IF(N3955="","",N3955+ROW()/10000000)</f>
        <v/>
      </c>
      <c r="U3955" s="0" t="str">
        <f aca="false">IF(G3955=1,IF(B3955="",1,0),"")</f>
        <v/>
      </c>
    </row>
    <row r="3956" customFormat="false" ht="15" hidden="false" customHeight="false" outlineLevel="0" collapsed="false">
      <c r="A3956" s="35"/>
      <c r="B3956" s="35"/>
      <c r="G3956" s="0" t="str">
        <f aca="false">IF(A3956="","",IF(AND(A3956&gt;=Debut,A3956&lt;Fin),1,0))</f>
        <v/>
      </c>
      <c r="H3956" s="0" t="str">
        <f aca="false">IF(G3956=1,INT(ROUND((A3956-Debut)*86400,0)/600),"")</f>
        <v/>
      </c>
      <c r="I3956" s="0" t="str">
        <f aca="false">IF(G3956=1,INT(ROUND((A3956-Debut)*86400,0)/3600),"")</f>
        <v/>
      </c>
      <c r="J3956" s="0" t="str">
        <f aca="false">IF(OR(A3956="",B3956=""),"",ROUND((B3956-A3956)*86400,0))</f>
        <v/>
      </c>
      <c r="K3956" s="37" t="str">
        <f aca="false">IF(G3956=1,IF(COUNTIFS($C:$C,C3956,$G:$G,1,$A:$A,"&gt;="&amp;(A3956-FenetreInterm/86400),$A:$A,"&lt;="&amp;A3956)&gt;=NbInterm,1,0),"")</f>
        <v/>
      </c>
      <c r="L3956" s="37" t="str">
        <f aca="false">IF(G3956=1,IF(B3956="",0,IF(J3956&lt;SeuilFugitive,1,0)),"")</f>
        <v/>
      </c>
      <c r="M3956" s="37" t="str">
        <f aca="false">IF(G3956=1,IF(B3956="",IF((Fin-A3956)*24&gt;SeuilFigee,1,0),IF(J3956&gt;SeuilFigee*3600,1,0)),"")</f>
        <v/>
      </c>
      <c r="N3956" s="0" t="str">
        <f aca="false">IF(G3956=1,IF(COUNTIF(H$2:H3956,H3956)=1,COUNTIF($H:$H,H3956),""),"")</f>
        <v/>
      </c>
      <c r="O3956" s="0" t="str">
        <f aca="false">IF(G3956=1,IF(COUNTIF(I$2:I3956,I3956)=1,COUNTIF($I:$I,I3956),""),"")</f>
        <v/>
      </c>
      <c r="P3956" s="38" t="str">
        <f aca="false">IF(G3956=1,IF(COUNTIFS(C$2:C3956,C3956,G$2:G3956,1)=1,COUNTIFS($C:$C,C3956,$G:$G,1)+ROW()/10000000,""),"")</f>
        <v/>
      </c>
      <c r="Q3956" s="0" t="str">
        <f aca="false">IF(K3956=1,IF(COUNTIFS(C$2:C3956,C3956,K$2:K3956,1)=1,1,0),"")</f>
        <v/>
      </c>
      <c r="R3956" s="0" t="str">
        <f aca="false">IF(M3956=1,IF(COUNTIFS(C$2:C3956,C3956,M$2:M3956,1)=1,1,0),"")</f>
        <v/>
      </c>
      <c r="S3956" s="0" t="str">
        <f aca="false">IF(L3956=1,IF(COUNTIFS(C$2:C3956,C3956,L$2:L3956,1)=1,1,0),"")</f>
        <v/>
      </c>
      <c r="T3956" s="38" t="str">
        <f aca="false">IF(N3956="","",N3956+ROW()/10000000)</f>
        <v/>
      </c>
      <c r="U3956" s="0" t="str">
        <f aca="false">IF(G3956=1,IF(B3956="",1,0),"")</f>
        <v/>
      </c>
    </row>
    <row r="3957" customFormat="false" ht="15" hidden="false" customHeight="false" outlineLevel="0" collapsed="false">
      <c r="A3957" s="35"/>
      <c r="B3957" s="35"/>
      <c r="G3957" s="0" t="str">
        <f aca="false">IF(A3957="","",IF(AND(A3957&gt;=Debut,A3957&lt;Fin),1,0))</f>
        <v/>
      </c>
      <c r="H3957" s="0" t="str">
        <f aca="false">IF(G3957=1,INT(ROUND((A3957-Debut)*86400,0)/600),"")</f>
        <v/>
      </c>
      <c r="I3957" s="0" t="str">
        <f aca="false">IF(G3957=1,INT(ROUND((A3957-Debut)*86400,0)/3600),"")</f>
        <v/>
      </c>
      <c r="J3957" s="0" t="str">
        <f aca="false">IF(OR(A3957="",B3957=""),"",ROUND((B3957-A3957)*86400,0))</f>
        <v/>
      </c>
      <c r="K3957" s="37" t="str">
        <f aca="false">IF(G3957=1,IF(COUNTIFS($C:$C,C3957,$G:$G,1,$A:$A,"&gt;="&amp;(A3957-FenetreInterm/86400),$A:$A,"&lt;="&amp;A3957)&gt;=NbInterm,1,0),"")</f>
        <v/>
      </c>
      <c r="L3957" s="37" t="str">
        <f aca="false">IF(G3957=1,IF(B3957="",0,IF(J3957&lt;SeuilFugitive,1,0)),"")</f>
        <v/>
      </c>
      <c r="M3957" s="37" t="str">
        <f aca="false">IF(G3957=1,IF(B3957="",IF((Fin-A3957)*24&gt;SeuilFigee,1,0),IF(J3957&gt;SeuilFigee*3600,1,0)),"")</f>
        <v/>
      </c>
      <c r="N3957" s="0" t="str">
        <f aca="false">IF(G3957=1,IF(COUNTIF(H$2:H3957,H3957)=1,COUNTIF($H:$H,H3957),""),"")</f>
        <v/>
      </c>
      <c r="O3957" s="0" t="str">
        <f aca="false">IF(G3957=1,IF(COUNTIF(I$2:I3957,I3957)=1,COUNTIF($I:$I,I3957),""),"")</f>
        <v/>
      </c>
      <c r="P3957" s="38" t="str">
        <f aca="false">IF(G3957=1,IF(COUNTIFS(C$2:C3957,C3957,G$2:G3957,1)=1,COUNTIFS($C:$C,C3957,$G:$G,1)+ROW()/10000000,""),"")</f>
        <v/>
      </c>
      <c r="Q3957" s="0" t="str">
        <f aca="false">IF(K3957=1,IF(COUNTIFS(C$2:C3957,C3957,K$2:K3957,1)=1,1,0),"")</f>
        <v/>
      </c>
      <c r="R3957" s="0" t="str">
        <f aca="false">IF(M3957=1,IF(COUNTIFS(C$2:C3957,C3957,M$2:M3957,1)=1,1,0),"")</f>
        <v/>
      </c>
      <c r="S3957" s="0" t="str">
        <f aca="false">IF(L3957=1,IF(COUNTIFS(C$2:C3957,C3957,L$2:L3957,1)=1,1,0),"")</f>
        <v/>
      </c>
      <c r="T3957" s="38" t="str">
        <f aca="false">IF(N3957="","",N3957+ROW()/10000000)</f>
        <v/>
      </c>
      <c r="U3957" s="0" t="str">
        <f aca="false">IF(G3957=1,IF(B3957="",1,0),"")</f>
        <v/>
      </c>
    </row>
    <row r="3958" customFormat="false" ht="15" hidden="false" customHeight="false" outlineLevel="0" collapsed="false">
      <c r="A3958" s="35"/>
      <c r="B3958" s="35"/>
      <c r="G3958" s="0" t="str">
        <f aca="false">IF(A3958="","",IF(AND(A3958&gt;=Debut,A3958&lt;Fin),1,0))</f>
        <v/>
      </c>
      <c r="H3958" s="0" t="str">
        <f aca="false">IF(G3958=1,INT(ROUND((A3958-Debut)*86400,0)/600),"")</f>
        <v/>
      </c>
      <c r="I3958" s="0" t="str">
        <f aca="false">IF(G3958=1,INT(ROUND((A3958-Debut)*86400,0)/3600),"")</f>
        <v/>
      </c>
      <c r="J3958" s="0" t="str">
        <f aca="false">IF(OR(A3958="",B3958=""),"",ROUND((B3958-A3958)*86400,0))</f>
        <v/>
      </c>
      <c r="K3958" s="37" t="str">
        <f aca="false">IF(G3958=1,IF(COUNTIFS($C:$C,C3958,$G:$G,1,$A:$A,"&gt;="&amp;(A3958-FenetreInterm/86400),$A:$A,"&lt;="&amp;A3958)&gt;=NbInterm,1,0),"")</f>
        <v/>
      </c>
      <c r="L3958" s="37" t="str">
        <f aca="false">IF(G3958=1,IF(B3958="",0,IF(J3958&lt;SeuilFugitive,1,0)),"")</f>
        <v/>
      </c>
      <c r="M3958" s="37" t="str">
        <f aca="false">IF(G3958=1,IF(B3958="",IF((Fin-A3958)*24&gt;SeuilFigee,1,0),IF(J3958&gt;SeuilFigee*3600,1,0)),"")</f>
        <v/>
      </c>
      <c r="N3958" s="0" t="str">
        <f aca="false">IF(G3958=1,IF(COUNTIF(H$2:H3958,H3958)=1,COUNTIF($H:$H,H3958),""),"")</f>
        <v/>
      </c>
      <c r="O3958" s="0" t="str">
        <f aca="false">IF(G3958=1,IF(COUNTIF(I$2:I3958,I3958)=1,COUNTIF($I:$I,I3958),""),"")</f>
        <v/>
      </c>
      <c r="P3958" s="38" t="str">
        <f aca="false">IF(G3958=1,IF(COUNTIFS(C$2:C3958,C3958,G$2:G3958,1)=1,COUNTIFS($C:$C,C3958,$G:$G,1)+ROW()/10000000,""),"")</f>
        <v/>
      </c>
      <c r="Q3958" s="0" t="str">
        <f aca="false">IF(K3958=1,IF(COUNTIFS(C$2:C3958,C3958,K$2:K3958,1)=1,1,0),"")</f>
        <v/>
      </c>
      <c r="R3958" s="0" t="str">
        <f aca="false">IF(M3958=1,IF(COUNTIFS(C$2:C3958,C3958,M$2:M3958,1)=1,1,0),"")</f>
        <v/>
      </c>
      <c r="S3958" s="0" t="str">
        <f aca="false">IF(L3958=1,IF(COUNTIFS(C$2:C3958,C3958,L$2:L3958,1)=1,1,0),"")</f>
        <v/>
      </c>
      <c r="T3958" s="38" t="str">
        <f aca="false">IF(N3958="","",N3958+ROW()/10000000)</f>
        <v/>
      </c>
      <c r="U3958" s="0" t="str">
        <f aca="false">IF(G3958=1,IF(B3958="",1,0),"")</f>
        <v/>
      </c>
    </row>
    <row r="3959" customFormat="false" ht="15" hidden="false" customHeight="false" outlineLevel="0" collapsed="false">
      <c r="A3959" s="35"/>
      <c r="B3959" s="35"/>
      <c r="G3959" s="0" t="str">
        <f aca="false">IF(A3959="","",IF(AND(A3959&gt;=Debut,A3959&lt;Fin),1,0))</f>
        <v/>
      </c>
      <c r="H3959" s="0" t="str">
        <f aca="false">IF(G3959=1,INT(ROUND((A3959-Debut)*86400,0)/600),"")</f>
        <v/>
      </c>
      <c r="I3959" s="0" t="str">
        <f aca="false">IF(G3959=1,INT(ROUND((A3959-Debut)*86400,0)/3600),"")</f>
        <v/>
      </c>
      <c r="J3959" s="0" t="str">
        <f aca="false">IF(OR(A3959="",B3959=""),"",ROUND((B3959-A3959)*86400,0))</f>
        <v/>
      </c>
      <c r="K3959" s="37" t="str">
        <f aca="false">IF(G3959=1,IF(COUNTIFS($C:$C,C3959,$G:$G,1,$A:$A,"&gt;="&amp;(A3959-FenetreInterm/86400),$A:$A,"&lt;="&amp;A3959)&gt;=NbInterm,1,0),"")</f>
        <v/>
      </c>
      <c r="L3959" s="37" t="str">
        <f aca="false">IF(G3959=1,IF(B3959="",0,IF(J3959&lt;SeuilFugitive,1,0)),"")</f>
        <v/>
      </c>
      <c r="M3959" s="37" t="str">
        <f aca="false">IF(G3959=1,IF(B3959="",IF((Fin-A3959)*24&gt;SeuilFigee,1,0),IF(J3959&gt;SeuilFigee*3600,1,0)),"")</f>
        <v/>
      </c>
      <c r="N3959" s="0" t="str">
        <f aca="false">IF(G3959=1,IF(COUNTIF(H$2:H3959,H3959)=1,COUNTIF($H:$H,H3959),""),"")</f>
        <v/>
      </c>
      <c r="O3959" s="0" t="str">
        <f aca="false">IF(G3959=1,IF(COUNTIF(I$2:I3959,I3959)=1,COUNTIF($I:$I,I3959),""),"")</f>
        <v/>
      </c>
      <c r="P3959" s="38" t="str">
        <f aca="false">IF(G3959=1,IF(COUNTIFS(C$2:C3959,C3959,G$2:G3959,1)=1,COUNTIFS($C:$C,C3959,$G:$G,1)+ROW()/10000000,""),"")</f>
        <v/>
      </c>
      <c r="Q3959" s="0" t="str">
        <f aca="false">IF(K3959=1,IF(COUNTIFS(C$2:C3959,C3959,K$2:K3959,1)=1,1,0),"")</f>
        <v/>
      </c>
      <c r="R3959" s="0" t="str">
        <f aca="false">IF(M3959=1,IF(COUNTIFS(C$2:C3959,C3959,M$2:M3959,1)=1,1,0),"")</f>
        <v/>
      </c>
      <c r="S3959" s="0" t="str">
        <f aca="false">IF(L3959=1,IF(COUNTIFS(C$2:C3959,C3959,L$2:L3959,1)=1,1,0),"")</f>
        <v/>
      </c>
      <c r="T3959" s="38" t="str">
        <f aca="false">IF(N3959="","",N3959+ROW()/10000000)</f>
        <v/>
      </c>
      <c r="U3959" s="0" t="str">
        <f aca="false">IF(G3959=1,IF(B3959="",1,0),"")</f>
        <v/>
      </c>
    </row>
    <row r="3960" customFormat="false" ht="15" hidden="false" customHeight="false" outlineLevel="0" collapsed="false">
      <c r="A3960" s="35"/>
      <c r="B3960" s="35"/>
      <c r="G3960" s="0" t="str">
        <f aca="false">IF(A3960="","",IF(AND(A3960&gt;=Debut,A3960&lt;Fin),1,0))</f>
        <v/>
      </c>
      <c r="H3960" s="0" t="str">
        <f aca="false">IF(G3960=1,INT(ROUND((A3960-Debut)*86400,0)/600),"")</f>
        <v/>
      </c>
      <c r="I3960" s="0" t="str">
        <f aca="false">IF(G3960=1,INT(ROUND((A3960-Debut)*86400,0)/3600),"")</f>
        <v/>
      </c>
      <c r="J3960" s="0" t="str">
        <f aca="false">IF(OR(A3960="",B3960=""),"",ROUND((B3960-A3960)*86400,0))</f>
        <v/>
      </c>
      <c r="K3960" s="37" t="str">
        <f aca="false">IF(G3960=1,IF(COUNTIFS($C:$C,C3960,$G:$G,1,$A:$A,"&gt;="&amp;(A3960-FenetreInterm/86400),$A:$A,"&lt;="&amp;A3960)&gt;=NbInterm,1,0),"")</f>
        <v/>
      </c>
      <c r="L3960" s="37" t="str">
        <f aca="false">IF(G3960=1,IF(B3960="",0,IF(J3960&lt;SeuilFugitive,1,0)),"")</f>
        <v/>
      </c>
      <c r="M3960" s="37" t="str">
        <f aca="false">IF(G3960=1,IF(B3960="",IF((Fin-A3960)*24&gt;SeuilFigee,1,0),IF(J3960&gt;SeuilFigee*3600,1,0)),"")</f>
        <v/>
      </c>
      <c r="N3960" s="0" t="str">
        <f aca="false">IF(G3960=1,IF(COUNTIF(H$2:H3960,H3960)=1,COUNTIF($H:$H,H3960),""),"")</f>
        <v/>
      </c>
      <c r="O3960" s="0" t="str">
        <f aca="false">IF(G3960=1,IF(COUNTIF(I$2:I3960,I3960)=1,COUNTIF($I:$I,I3960),""),"")</f>
        <v/>
      </c>
      <c r="P3960" s="38" t="str">
        <f aca="false">IF(G3960=1,IF(COUNTIFS(C$2:C3960,C3960,G$2:G3960,1)=1,COUNTIFS($C:$C,C3960,$G:$G,1)+ROW()/10000000,""),"")</f>
        <v/>
      </c>
      <c r="Q3960" s="0" t="str">
        <f aca="false">IF(K3960=1,IF(COUNTIFS(C$2:C3960,C3960,K$2:K3960,1)=1,1,0),"")</f>
        <v/>
      </c>
      <c r="R3960" s="0" t="str">
        <f aca="false">IF(M3960=1,IF(COUNTIFS(C$2:C3960,C3960,M$2:M3960,1)=1,1,0),"")</f>
        <v/>
      </c>
      <c r="S3960" s="0" t="str">
        <f aca="false">IF(L3960=1,IF(COUNTIFS(C$2:C3960,C3960,L$2:L3960,1)=1,1,0),"")</f>
        <v/>
      </c>
      <c r="T3960" s="38" t="str">
        <f aca="false">IF(N3960="","",N3960+ROW()/10000000)</f>
        <v/>
      </c>
      <c r="U3960" s="0" t="str">
        <f aca="false">IF(G3960=1,IF(B3960="",1,0),"")</f>
        <v/>
      </c>
    </row>
    <row r="3961" customFormat="false" ht="15" hidden="false" customHeight="false" outlineLevel="0" collapsed="false">
      <c r="A3961" s="35"/>
      <c r="B3961" s="35"/>
      <c r="G3961" s="0" t="str">
        <f aca="false">IF(A3961="","",IF(AND(A3961&gt;=Debut,A3961&lt;Fin),1,0))</f>
        <v/>
      </c>
      <c r="H3961" s="0" t="str">
        <f aca="false">IF(G3961=1,INT(ROUND((A3961-Debut)*86400,0)/600),"")</f>
        <v/>
      </c>
      <c r="I3961" s="0" t="str">
        <f aca="false">IF(G3961=1,INT(ROUND((A3961-Debut)*86400,0)/3600),"")</f>
        <v/>
      </c>
      <c r="J3961" s="0" t="str">
        <f aca="false">IF(OR(A3961="",B3961=""),"",ROUND((B3961-A3961)*86400,0))</f>
        <v/>
      </c>
      <c r="K3961" s="37" t="str">
        <f aca="false">IF(G3961=1,IF(COUNTIFS($C:$C,C3961,$G:$G,1,$A:$A,"&gt;="&amp;(A3961-FenetreInterm/86400),$A:$A,"&lt;="&amp;A3961)&gt;=NbInterm,1,0),"")</f>
        <v/>
      </c>
      <c r="L3961" s="37" t="str">
        <f aca="false">IF(G3961=1,IF(B3961="",0,IF(J3961&lt;SeuilFugitive,1,0)),"")</f>
        <v/>
      </c>
      <c r="M3961" s="37" t="str">
        <f aca="false">IF(G3961=1,IF(B3961="",IF((Fin-A3961)*24&gt;SeuilFigee,1,0),IF(J3961&gt;SeuilFigee*3600,1,0)),"")</f>
        <v/>
      </c>
      <c r="N3961" s="0" t="str">
        <f aca="false">IF(G3961=1,IF(COUNTIF(H$2:H3961,H3961)=1,COUNTIF($H:$H,H3961),""),"")</f>
        <v/>
      </c>
      <c r="O3961" s="0" t="str">
        <f aca="false">IF(G3961=1,IF(COUNTIF(I$2:I3961,I3961)=1,COUNTIF($I:$I,I3961),""),"")</f>
        <v/>
      </c>
      <c r="P3961" s="38" t="str">
        <f aca="false">IF(G3961=1,IF(COUNTIFS(C$2:C3961,C3961,G$2:G3961,1)=1,COUNTIFS($C:$C,C3961,$G:$G,1)+ROW()/10000000,""),"")</f>
        <v/>
      </c>
      <c r="Q3961" s="0" t="str">
        <f aca="false">IF(K3961=1,IF(COUNTIFS(C$2:C3961,C3961,K$2:K3961,1)=1,1,0),"")</f>
        <v/>
      </c>
      <c r="R3961" s="0" t="str">
        <f aca="false">IF(M3961=1,IF(COUNTIFS(C$2:C3961,C3961,M$2:M3961,1)=1,1,0),"")</f>
        <v/>
      </c>
      <c r="S3961" s="0" t="str">
        <f aca="false">IF(L3961=1,IF(COUNTIFS(C$2:C3961,C3961,L$2:L3961,1)=1,1,0),"")</f>
        <v/>
      </c>
      <c r="T3961" s="38" t="str">
        <f aca="false">IF(N3961="","",N3961+ROW()/10000000)</f>
        <v/>
      </c>
      <c r="U3961" s="0" t="str">
        <f aca="false">IF(G3961=1,IF(B3961="",1,0),"")</f>
        <v/>
      </c>
    </row>
    <row r="3962" customFormat="false" ht="15" hidden="false" customHeight="false" outlineLevel="0" collapsed="false">
      <c r="A3962" s="35"/>
      <c r="B3962" s="35"/>
      <c r="G3962" s="0" t="str">
        <f aca="false">IF(A3962="","",IF(AND(A3962&gt;=Debut,A3962&lt;Fin),1,0))</f>
        <v/>
      </c>
      <c r="H3962" s="0" t="str">
        <f aca="false">IF(G3962=1,INT(ROUND((A3962-Debut)*86400,0)/600),"")</f>
        <v/>
      </c>
      <c r="I3962" s="0" t="str">
        <f aca="false">IF(G3962=1,INT(ROUND((A3962-Debut)*86400,0)/3600),"")</f>
        <v/>
      </c>
      <c r="J3962" s="0" t="str">
        <f aca="false">IF(OR(A3962="",B3962=""),"",ROUND((B3962-A3962)*86400,0))</f>
        <v/>
      </c>
      <c r="K3962" s="37" t="str">
        <f aca="false">IF(G3962=1,IF(COUNTIFS($C:$C,C3962,$G:$G,1,$A:$A,"&gt;="&amp;(A3962-FenetreInterm/86400),$A:$A,"&lt;="&amp;A3962)&gt;=NbInterm,1,0),"")</f>
        <v/>
      </c>
      <c r="L3962" s="37" t="str">
        <f aca="false">IF(G3962=1,IF(B3962="",0,IF(J3962&lt;SeuilFugitive,1,0)),"")</f>
        <v/>
      </c>
      <c r="M3962" s="37" t="str">
        <f aca="false">IF(G3962=1,IF(B3962="",IF((Fin-A3962)*24&gt;SeuilFigee,1,0),IF(J3962&gt;SeuilFigee*3600,1,0)),"")</f>
        <v/>
      </c>
      <c r="N3962" s="0" t="str">
        <f aca="false">IF(G3962=1,IF(COUNTIF(H$2:H3962,H3962)=1,COUNTIF($H:$H,H3962),""),"")</f>
        <v/>
      </c>
      <c r="O3962" s="0" t="str">
        <f aca="false">IF(G3962=1,IF(COUNTIF(I$2:I3962,I3962)=1,COUNTIF($I:$I,I3962),""),"")</f>
        <v/>
      </c>
      <c r="P3962" s="38" t="str">
        <f aca="false">IF(G3962=1,IF(COUNTIFS(C$2:C3962,C3962,G$2:G3962,1)=1,COUNTIFS($C:$C,C3962,$G:$G,1)+ROW()/10000000,""),"")</f>
        <v/>
      </c>
      <c r="Q3962" s="0" t="str">
        <f aca="false">IF(K3962=1,IF(COUNTIFS(C$2:C3962,C3962,K$2:K3962,1)=1,1,0),"")</f>
        <v/>
      </c>
      <c r="R3962" s="0" t="str">
        <f aca="false">IF(M3962=1,IF(COUNTIFS(C$2:C3962,C3962,M$2:M3962,1)=1,1,0),"")</f>
        <v/>
      </c>
      <c r="S3962" s="0" t="str">
        <f aca="false">IF(L3962=1,IF(COUNTIFS(C$2:C3962,C3962,L$2:L3962,1)=1,1,0),"")</f>
        <v/>
      </c>
      <c r="T3962" s="38" t="str">
        <f aca="false">IF(N3962="","",N3962+ROW()/10000000)</f>
        <v/>
      </c>
      <c r="U3962" s="0" t="str">
        <f aca="false">IF(G3962=1,IF(B3962="",1,0),"")</f>
        <v/>
      </c>
    </row>
    <row r="3963" customFormat="false" ht="15" hidden="false" customHeight="false" outlineLevel="0" collapsed="false">
      <c r="A3963" s="35"/>
      <c r="B3963" s="35"/>
      <c r="G3963" s="0" t="str">
        <f aca="false">IF(A3963="","",IF(AND(A3963&gt;=Debut,A3963&lt;Fin),1,0))</f>
        <v/>
      </c>
      <c r="H3963" s="0" t="str">
        <f aca="false">IF(G3963=1,INT(ROUND((A3963-Debut)*86400,0)/600),"")</f>
        <v/>
      </c>
      <c r="I3963" s="0" t="str">
        <f aca="false">IF(G3963=1,INT(ROUND((A3963-Debut)*86400,0)/3600),"")</f>
        <v/>
      </c>
      <c r="J3963" s="0" t="str">
        <f aca="false">IF(OR(A3963="",B3963=""),"",ROUND((B3963-A3963)*86400,0))</f>
        <v/>
      </c>
      <c r="K3963" s="37" t="str">
        <f aca="false">IF(G3963=1,IF(COUNTIFS($C:$C,C3963,$G:$G,1,$A:$A,"&gt;="&amp;(A3963-FenetreInterm/86400),$A:$A,"&lt;="&amp;A3963)&gt;=NbInterm,1,0),"")</f>
        <v/>
      </c>
      <c r="L3963" s="37" t="str">
        <f aca="false">IF(G3963=1,IF(B3963="",0,IF(J3963&lt;SeuilFugitive,1,0)),"")</f>
        <v/>
      </c>
      <c r="M3963" s="37" t="str">
        <f aca="false">IF(G3963=1,IF(B3963="",IF((Fin-A3963)*24&gt;SeuilFigee,1,0),IF(J3963&gt;SeuilFigee*3600,1,0)),"")</f>
        <v/>
      </c>
      <c r="N3963" s="0" t="str">
        <f aca="false">IF(G3963=1,IF(COUNTIF(H$2:H3963,H3963)=1,COUNTIF($H:$H,H3963),""),"")</f>
        <v/>
      </c>
      <c r="O3963" s="0" t="str">
        <f aca="false">IF(G3963=1,IF(COUNTIF(I$2:I3963,I3963)=1,COUNTIF($I:$I,I3963),""),"")</f>
        <v/>
      </c>
      <c r="P3963" s="38" t="str">
        <f aca="false">IF(G3963=1,IF(COUNTIFS(C$2:C3963,C3963,G$2:G3963,1)=1,COUNTIFS($C:$C,C3963,$G:$G,1)+ROW()/10000000,""),"")</f>
        <v/>
      </c>
      <c r="Q3963" s="0" t="str">
        <f aca="false">IF(K3963=1,IF(COUNTIFS(C$2:C3963,C3963,K$2:K3963,1)=1,1,0),"")</f>
        <v/>
      </c>
      <c r="R3963" s="0" t="str">
        <f aca="false">IF(M3963=1,IF(COUNTIFS(C$2:C3963,C3963,M$2:M3963,1)=1,1,0),"")</f>
        <v/>
      </c>
      <c r="S3963" s="0" t="str">
        <f aca="false">IF(L3963=1,IF(COUNTIFS(C$2:C3963,C3963,L$2:L3963,1)=1,1,0),"")</f>
        <v/>
      </c>
      <c r="T3963" s="38" t="str">
        <f aca="false">IF(N3963="","",N3963+ROW()/10000000)</f>
        <v/>
      </c>
      <c r="U3963" s="0" t="str">
        <f aca="false">IF(G3963=1,IF(B3963="",1,0),"")</f>
        <v/>
      </c>
    </row>
    <row r="3964" customFormat="false" ht="15" hidden="false" customHeight="false" outlineLevel="0" collapsed="false">
      <c r="A3964" s="35"/>
      <c r="B3964" s="35"/>
      <c r="G3964" s="0" t="str">
        <f aca="false">IF(A3964="","",IF(AND(A3964&gt;=Debut,A3964&lt;Fin),1,0))</f>
        <v/>
      </c>
      <c r="H3964" s="0" t="str">
        <f aca="false">IF(G3964=1,INT(ROUND((A3964-Debut)*86400,0)/600),"")</f>
        <v/>
      </c>
      <c r="I3964" s="0" t="str">
        <f aca="false">IF(G3964=1,INT(ROUND((A3964-Debut)*86400,0)/3600),"")</f>
        <v/>
      </c>
      <c r="J3964" s="0" t="str">
        <f aca="false">IF(OR(A3964="",B3964=""),"",ROUND((B3964-A3964)*86400,0))</f>
        <v/>
      </c>
      <c r="K3964" s="37" t="str">
        <f aca="false">IF(G3964=1,IF(COUNTIFS($C:$C,C3964,$G:$G,1,$A:$A,"&gt;="&amp;(A3964-FenetreInterm/86400),$A:$A,"&lt;="&amp;A3964)&gt;=NbInterm,1,0),"")</f>
        <v/>
      </c>
      <c r="L3964" s="37" t="str">
        <f aca="false">IF(G3964=1,IF(B3964="",0,IF(J3964&lt;SeuilFugitive,1,0)),"")</f>
        <v/>
      </c>
      <c r="M3964" s="37" t="str">
        <f aca="false">IF(G3964=1,IF(B3964="",IF((Fin-A3964)*24&gt;SeuilFigee,1,0),IF(J3964&gt;SeuilFigee*3600,1,0)),"")</f>
        <v/>
      </c>
      <c r="N3964" s="0" t="str">
        <f aca="false">IF(G3964=1,IF(COUNTIF(H$2:H3964,H3964)=1,COUNTIF($H:$H,H3964),""),"")</f>
        <v/>
      </c>
      <c r="O3964" s="0" t="str">
        <f aca="false">IF(G3964=1,IF(COUNTIF(I$2:I3964,I3964)=1,COUNTIF($I:$I,I3964),""),"")</f>
        <v/>
      </c>
      <c r="P3964" s="38" t="str">
        <f aca="false">IF(G3964=1,IF(COUNTIFS(C$2:C3964,C3964,G$2:G3964,1)=1,COUNTIFS($C:$C,C3964,$G:$G,1)+ROW()/10000000,""),"")</f>
        <v/>
      </c>
      <c r="Q3964" s="0" t="str">
        <f aca="false">IF(K3964=1,IF(COUNTIFS(C$2:C3964,C3964,K$2:K3964,1)=1,1,0),"")</f>
        <v/>
      </c>
      <c r="R3964" s="0" t="str">
        <f aca="false">IF(M3964=1,IF(COUNTIFS(C$2:C3964,C3964,M$2:M3964,1)=1,1,0),"")</f>
        <v/>
      </c>
      <c r="S3964" s="0" t="str">
        <f aca="false">IF(L3964=1,IF(COUNTIFS(C$2:C3964,C3964,L$2:L3964,1)=1,1,0),"")</f>
        <v/>
      </c>
      <c r="T3964" s="38" t="str">
        <f aca="false">IF(N3964="","",N3964+ROW()/10000000)</f>
        <v/>
      </c>
      <c r="U3964" s="0" t="str">
        <f aca="false">IF(G3964=1,IF(B3964="",1,0),"")</f>
        <v/>
      </c>
    </row>
    <row r="3965" customFormat="false" ht="15" hidden="false" customHeight="false" outlineLevel="0" collapsed="false">
      <c r="A3965" s="35"/>
      <c r="B3965" s="35"/>
      <c r="G3965" s="0" t="str">
        <f aca="false">IF(A3965="","",IF(AND(A3965&gt;=Debut,A3965&lt;Fin),1,0))</f>
        <v/>
      </c>
      <c r="H3965" s="0" t="str">
        <f aca="false">IF(G3965=1,INT(ROUND((A3965-Debut)*86400,0)/600),"")</f>
        <v/>
      </c>
      <c r="I3965" s="0" t="str">
        <f aca="false">IF(G3965=1,INT(ROUND((A3965-Debut)*86400,0)/3600),"")</f>
        <v/>
      </c>
      <c r="J3965" s="0" t="str">
        <f aca="false">IF(OR(A3965="",B3965=""),"",ROUND((B3965-A3965)*86400,0))</f>
        <v/>
      </c>
      <c r="K3965" s="37" t="str">
        <f aca="false">IF(G3965=1,IF(COUNTIFS($C:$C,C3965,$G:$G,1,$A:$A,"&gt;="&amp;(A3965-FenetreInterm/86400),$A:$A,"&lt;="&amp;A3965)&gt;=NbInterm,1,0),"")</f>
        <v/>
      </c>
      <c r="L3965" s="37" t="str">
        <f aca="false">IF(G3965=1,IF(B3965="",0,IF(J3965&lt;SeuilFugitive,1,0)),"")</f>
        <v/>
      </c>
      <c r="M3965" s="37" t="str">
        <f aca="false">IF(G3965=1,IF(B3965="",IF((Fin-A3965)*24&gt;SeuilFigee,1,0),IF(J3965&gt;SeuilFigee*3600,1,0)),"")</f>
        <v/>
      </c>
      <c r="N3965" s="0" t="str">
        <f aca="false">IF(G3965=1,IF(COUNTIF(H$2:H3965,H3965)=1,COUNTIF($H:$H,H3965),""),"")</f>
        <v/>
      </c>
      <c r="O3965" s="0" t="str">
        <f aca="false">IF(G3965=1,IF(COUNTIF(I$2:I3965,I3965)=1,COUNTIF($I:$I,I3965),""),"")</f>
        <v/>
      </c>
      <c r="P3965" s="38" t="str">
        <f aca="false">IF(G3965=1,IF(COUNTIFS(C$2:C3965,C3965,G$2:G3965,1)=1,COUNTIFS($C:$C,C3965,$G:$G,1)+ROW()/10000000,""),"")</f>
        <v/>
      </c>
      <c r="Q3965" s="0" t="str">
        <f aca="false">IF(K3965=1,IF(COUNTIFS(C$2:C3965,C3965,K$2:K3965,1)=1,1,0),"")</f>
        <v/>
      </c>
      <c r="R3965" s="0" t="str">
        <f aca="false">IF(M3965=1,IF(COUNTIFS(C$2:C3965,C3965,M$2:M3965,1)=1,1,0),"")</f>
        <v/>
      </c>
      <c r="S3965" s="0" t="str">
        <f aca="false">IF(L3965=1,IF(COUNTIFS(C$2:C3965,C3965,L$2:L3965,1)=1,1,0),"")</f>
        <v/>
      </c>
      <c r="T3965" s="38" t="str">
        <f aca="false">IF(N3965="","",N3965+ROW()/10000000)</f>
        <v/>
      </c>
      <c r="U3965" s="0" t="str">
        <f aca="false">IF(G3965=1,IF(B3965="",1,0),"")</f>
        <v/>
      </c>
    </row>
    <row r="3966" customFormat="false" ht="15" hidden="false" customHeight="false" outlineLevel="0" collapsed="false">
      <c r="A3966" s="35"/>
      <c r="B3966" s="35"/>
      <c r="G3966" s="0" t="str">
        <f aca="false">IF(A3966="","",IF(AND(A3966&gt;=Debut,A3966&lt;Fin),1,0))</f>
        <v/>
      </c>
      <c r="H3966" s="0" t="str">
        <f aca="false">IF(G3966=1,INT(ROUND((A3966-Debut)*86400,0)/600),"")</f>
        <v/>
      </c>
      <c r="I3966" s="0" t="str">
        <f aca="false">IF(G3966=1,INT(ROUND((A3966-Debut)*86400,0)/3600),"")</f>
        <v/>
      </c>
      <c r="J3966" s="0" t="str">
        <f aca="false">IF(OR(A3966="",B3966=""),"",ROUND((B3966-A3966)*86400,0))</f>
        <v/>
      </c>
      <c r="K3966" s="37" t="str">
        <f aca="false">IF(G3966=1,IF(COUNTIFS($C:$C,C3966,$G:$G,1,$A:$A,"&gt;="&amp;(A3966-FenetreInterm/86400),$A:$A,"&lt;="&amp;A3966)&gt;=NbInterm,1,0),"")</f>
        <v/>
      </c>
      <c r="L3966" s="37" t="str">
        <f aca="false">IF(G3966=1,IF(B3966="",0,IF(J3966&lt;SeuilFugitive,1,0)),"")</f>
        <v/>
      </c>
      <c r="M3966" s="37" t="str">
        <f aca="false">IF(G3966=1,IF(B3966="",IF((Fin-A3966)*24&gt;SeuilFigee,1,0),IF(J3966&gt;SeuilFigee*3600,1,0)),"")</f>
        <v/>
      </c>
      <c r="N3966" s="0" t="str">
        <f aca="false">IF(G3966=1,IF(COUNTIF(H$2:H3966,H3966)=1,COUNTIF($H:$H,H3966),""),"")</f>
        <v/>
      </c>
      <c r="O3966" s="0" t="str">
        <f aca="false">IF(G3966=1,IF(COUNTIF(I$2:I3966,I3966)=1,COUNTIF($I:$I,I3966),""),"")</f>
        <v/>
      </c>
      <c r="P3966" s="38" t="str">
        <f aca="false">IF(G3966=1,IF(COUNTIFS(C$2:C3966,C3966,G$2:G3966,1)=1,COUNTIFS($C:$C,C3966,$G:$G,1)+ROW()/10000000,""),"")</f>
        <v/>
      </c>
      <c r="Q3966" s="0" t="str">
        <f aca="false">IF(K3966=1,IF(COUNTIFS(C$2:C3966,C3966,K$2:K3966,1)=1,1,0),"")</f>
        <v/>
      </c>
      <c r="R3966" s="0" t="str">
        <f aca="false">IF(M3966=1,IF(COUNTIFS(C$2:C3966,C3966,M$2:M3966,1)=1,1,0),"")</f>
        <v/>
      </c>
      <c r="S3966" s="0" t="str">
        <f aca="false">IF(L3966=1,IF(COUNTIFS(C$2:C3966,C3966,L$2:L3966,1)=1,1,0),"")</f>
        <v/>
      </c>
      <c r="T3966" s="38" t="str">
        <f aca="false">IF(N3966="","",N3966+ROW()/10000000)</f>
        <v/>
      </c>
      <c r="U3966" s="0" t="str">
        <f aca="false">IF(G3966=1,IF(B3966="",1,0),"")</f>
        <v/>
      </c>
    </row>
    <row r="3967" customFormat="false" ht="15" hidden="false" customHeight="false" outlineLevel="0" collapsed="false">
      <c r="A3967" s="35"/>
      <c r="B3967" s="35"/>
      <c r="G3967" s="0" t="str">
        <f aca="false">IF(A3967="","",IF(AND(A3967&gt;=Debut,A3967&lt;Fin),1,0))</f>
        <v/>
      </c>
      <c r="H3967" s="0" t="str">
        <f aca="false">IF(G3967=1,INT(ROUND((A3967-Debut)*86400,0)/600),"")</f>
        <v/>
      </c>
      <c r="I3967" s="0" t="str">
        <f aca="false">IF(G3967=1,INT(ROUND((A3967-Debut)*86400,0)/3600),"")</f>
        <v/>
      </c>
      <c r="J3967" s="0" t="str">
        <f aca="false">IF(OR(A3967="",B3967=""),"",ROUND((B3967-A3967)*86400,0))</f>
        <v/>
      </c>
      <c r="K3967" s="37" t="str">
        <f aca="false">IF(G3967=1,IF(COUNTIFS($C:$C,C3967,$G:$G,1,$A:$A,"&gt;="&amp;(A3967-FenetreInterm/86400),$A:$A,"&lt;="&amp;A3967)&gt;=NbInterm,1,0),"")</f>
        <v/>
      </c>
      <c r="L3967" s="37" t="str">
        <f aca="false">IF(G3967=1,IF(B3967="",0,IF(J3967&lt;SeuilFugitive,1,0)),"")</f>
        <v/>
      </c>
      <c r="M3967" s="37" t="str">
        <f aca="false">IF(G3967=1,IF(B3967="",IF((Fin-A3967)*24&gt;SeuilFigee,1,0),IF(J3967&gt;SeuilFigee*3600,1,0)),"")</f>
        <v/>
      </c>
      <c r="N3967" s="0" t="str">
        <f aca="false">IF(G3967=1,IF(COUNTIF(H$2:H3967,H3967)=1,COUNTIF($H:$H,H3967),""),"")</f>
        <v/>
      </c>
      <c r="O3967" s="0" t="str">
        <f aca="false">IF(G3967=1,IF(COUNTIF(I$2:I3967,I3967)=1,COUNTIF($I:$I,I3967),""),"")</f>
        <v/>
      </c>
      <c r="P3967" s="38" t="str">
        <f aca="false">IF(G3967=1,IF(COUNTIFS(C$2:C3967,C3967,G$2:G3967,1)=1,COUNTIFS($C:$C,C3967,$G:$G,1)+ROW()/10000000,""),"")</f>
        <v/>
      </c>
      <c r="Q3967" s="0" t="str">
        <f aca="false">IF(K3967=1,IF(COUNTIFS(C$2:C3967,C3967,K$2:K3967,1)=1,1,0),"")</f>
        <v/>
      </c>
      <c r="R3967" s="0" t="str">
        <f aca="false">IF(M3967=1,IF(COUNTIFS(C$2:C3967,C3967,M$2:M3967,1)=1,1,0),"")</f>
        <v/>
      </c>
      <c r="S3967" s="0" t="str">
        <f aca="false">IF(L3967=1,IF(COUNTIFS(C$2:C3967,C3967,L$2:L3967,1)=1,1,0),"")</f>
        <v/>
      </c>
      <c r="T3967" s="38" t="str">
        <f aca="false">IF(N3967="","",N3967+ROW()/10000000)</f>
        <v/>
      </c>
      <c r="U3967" s="0" t="str">
        <f aca="false">IF(G3967=1,IF(B3967="",1,0),"")</f>
        <v/>
      </c>
    </row>
    <row r="3968" customFormat="false" ht="15" hidden="false" customHeight="false" outlineLevel="0" collapsed="false">
      <c r="A3968" s="35"/>
      <c r="B3968" s="35"/>
      <c r="G3968" s="0" t="str">
        <f aca="false">IF(A3968="","",IF(AND(A3968&gt;=Debut,A3968&lt;Fin),1,0))</f>
        <v/>
      </c>
      <c r="H3968" s="0" t="str">
        <f aca="false">IF(G3968=1,INT(ROUND((A3968-Debut)*86400,0)/600),"")</f>
        <v/>
      </c>
      <c r="I3968" s="0" t="str">
        <f aca="false">IF(G3968=1,INT(ROUND((A3968-Debut)*86400,0)/3600),"")</f>
        <v/>
      </c>
      <c r="J3968" s="0" t="str">
        <f aca="false">IF(OR(A3968="",B3968=""),"",ROUND((B3968-A3968)*86400,0))</f>
        <v/>
      </c>
      <c r="K3968" s="37" t="str">
        <f aca="false">IF(G3968=1,IF(COUNTIFS($C:$C,C3968,$G:$G,1,$A:$A,"&gt;="&amp;(A3968-FenetreInterm/86400),$A:$A,"&lt;="&amp;A3968)&gt;=NbInterm,1,0),"")</f>
        <v/>
      </c>
      <c r="L3968" s="37" t="str">
        <f aca="false">IF(G3968=1,IF(B3968="",0,IF(J3968&lt;SeuilFugitive,1,0)),"")</f>
        <v/>
      </c>
      <c r="M3968" s="37" t="str">
        <f aca="false">IF(G3968=1,IF(B3968="",IF((Fin-A3968)*24&gt;SeuilFigee,1,0),IF(J3968&gt;SeuilFigee*3600,1,0)),"")</f>
        <v/>
      </c>
      <c r="N3968" s="0" t="str">
        <f aca="false">IF(G3968=1,IF(COUNTIF(H$2:H3968,H3968)=1,COUNTIF($H:$H,H3968),""),"")</f>
        <v/>
      </c>
      <c r="O3968" s="0" t="str">
        <f aca="false">IF(G3968=1,IF(COUNTIF(I$2:I3968,I3968)=1,COUNTIF($I:$I,I3968),""),"")</f>
        <v/>
      </c>
      <c r="P3968" s="38" t="str">
        <f aca="false">IF(G3968=1,IF(COUNTIFS(C$2:C3968,C3968,G$2:G3968,1)=1,COUNTIFS($C:$C,C3968,$G:$G,1)+ROW()/10000000,""),"")</f>
        <v/>
      </c>
      <c r="Q3968" s="0" t="str">
        <f aca="false">IF(K3968=1,IF(COUNTIFS(C$2:C3968,C3968,K$2:K3968,1)=1,1,0),"")</f>
        <v/>
      </c>
      <c r="R3968" s="0" t="str">
        <f aca="false">IF(M3968=1,IF(COUNTIFS(C$2:C3968,C3968,M$2:M3968,1)=1,1,0),"")</f>
        <v/>
      </c>
      <c r="S3968" s="0" t="str">
        <f aca="false">IF(L3968=1,IF(COUNTIFS(C$2:C3968,C3968,L$2:L3968,1)=1,1,0),"")</f>
        <v/>
      </c>
      <c r="T3968" s="38" t="str">
        <f aca="false">IF(N3968="","",N3968+ROW()/10000000)</f>
        <v/>
      </c>
      <c r="U3968" s="0" t="str">
        <f aca="false">IF(G3968=1,IF(B3968="",1,0),"")</f>
        <v/>
      </c>
    </row>
    <row r="3969" customFormat="false" ht="15" hidden="false" customHeight="false" outlineLevel="0" collapsed="false">
      <c r="A3969" s="35"/>
      <c r="B3969" s="35"/>
      <c r="G3969" s="0" t="str">
        <f aca="false">IF(A3969="","",IF(AND(A3969&gt;=Debut,A3969&lt;Fin),1,0))</f>
        <v/>
      </c>
      <c r="H3969" s="0" t="str">
        <f aca="false">IF(G3969=1,INT(ROUND((A3969-Debut)*86400,0)/600),"")</f>
        <v/>
      </c>
      <c r="I3969" s="0" t="str">
        <f aca="false">IF(G3969=1,INT(ROUND((A3969-Debut)*86400,0)/3600),"")</f>
        <v/>
      </c>
      <c r="J3969" s="0" t="str">
        <f aca="false">IF(OR(A3969="",B3969=""),"",ROUND((B3969-A3969)*86400,0))</f>
        <v/>
      </c>
      <c r="K3969" s="37" t="str">
        <f aca="false">IF(G3969=1,IF(COUNTIFS($C:$C,C3969,$G:$G,1,$A:$A,"&gt;="&amp;(A3969-FenetreInterm/86400),$A:$A,"&lt;="&amp;A3969)&gt;=NbInterm,1,0),"")</f>
        <v/>
      </c>
      <c r="L3969" s="37" t="str">
        <f aca="false">IF(G3969=1,IF(B3969="",0,IF(J3969&lt;SeuilFugitive,1,0)),"")</f>
        <v/>
      </c>
      <c r="M3969" s="37" t="str">
        <f aca="false">IF(G3969=1,IF(B3969="",IF((Fin-A3969)*24&gt;SeuilFigee,1,0),IF(J3969&gt;SeuilFigee*3600,1,0)),"")</f>
        <v/>
      </c>
      <c r="N3969" s="0" t="str">
        <f aca="false">IF(G3969=1,IF(COUNTIF(H$2:H3969,H3969)=1,COUNTIF($H:$H,H3969),""),"")</f>
        <v/>
      </c>
      <c r="O3969" s="0" t="str">
        <f aca="false">IF(G3969=1,IF(COUNTIF(I$2:I3969,I3969)=1,COUNTIF($I:$I,I3969),""),"")</f>
        <v/>
      </c>
      <c r="P3969" s="38" t="str">
        <f aca="false">IF(G3969=1,IF(COUNTIFS(C$2:C3969,C3969,G$2:G3969,1)=1,COUNTIFS($C:$C,C3969,$G:$G,1)+ROW()/10000000,""),"")</f>
        <v/>
      </c>
      <c r="Q3969" s="0" t="str">
        <f aca="false">IF(K3969=1,IF(COUNTIFS(C$2:C3969,C3969,K$2:K3969,1)=1,1,0),"")</f>
        <v/>
      </c>
      <c r="R3969" s="0" t="str">
        <f aca="false">IF(M3969=1,IF(COUNTIFS(C$2:C3969,C3969,M$2:M3969,1)=1,1,0),"")</f>
        <v/>
      </c>
      <c r="S3969" s="0" t="str">
        <f aca="false">IF(L3969=1,IF(COUNTIFS(C$2:C3969,C3969,L$2:L3969,1)=1,1,0),"")</f>
        <v/>
      </c>
      <c r="T3969" s="38" t="str">
        <f aca="false">IF(N3969="","",N3969+ROW()/10000000)</f>
        <v/>
      </c>
      <c r="U3969" s="0" t="str">
        <f aca="false">IF(G3969=1,IF(B3969="",1,0),"")</f>
        <v/>
      </c>
    </row>
    <row r="3970" customFormat="false" ht="15" hidden="false" customHeight="false" outlineLevel="0" collapsed="false">
      <c r="A3970" s="35"/>
      <c r="B3970" s="35"/>
      <c r="G3970" s="0" t="str">
        <f aca="false">IF(A3970="","",IF(AND(A3970&gt;=Debut,A3970&lt;Fin),1,0))</f>
        <v/>
      </c>
      <c r="H3970" s="0" t="str">
        <f aca="false">IF(G3970=1,INT(ROUND((A3970-Debut)*86400,0)/600),"")</f>
        <v/>
      </c>
      <c r="I3970" s="0" t="str">
        <f aca="false">IF(G3970=1,INT(ROUND((A3970-Debut)*86400,0)/3600),"")</f>
        <v/>
      </c>
      <c r="J3970" s="0" t="str">
        <f aca="false">IF(OR(A3970="",B3970=""),"",ROUND((B3970-A3970)*86400,0))</f>
        <v/>
      </c>
      <c r="K3970" s="37" t="str">
        <f aca="false">IF(G3970=1,IF(COUNTIFS($C:$C,C3970,$G:$G,1,$A:$A,"&gt;="&amp;(A3970-FenetreInterm/86400),$A:$A,"&lt;="&amp;A3970)&gt;=NbInterm,1,0),"")</f>
        <v/>
      </c>
      <c r="L3970" s="37" t="str">
        <f aca="false">IF(G3970=1,IF(B3970="",0,IF(J3970&lt;SeuilFugitive,1,0)),"")</f>
        <v/>
      </c>
      <c r="M3970" s="37" t="str">
        <f aca="false">IF(G3970=1,IF(B3970="",IF((Fin-A3970)*24&gt;SeuilFigee,1,0),IF(J3970&gt;SeuilFigee*3600,1,0)),"")</f>
        <v/>
      </c>
      <c r="N3970" s="0" t="str">
        <f aca="false">IF(G3970=1,IF(COUNTIF(H$2:H3970,H3970)=1,COUNTIF($H:$H,H3970),""),"")</f>
        <v/>
      </c>
      <c r="O3970" s="0" t="str">
        <f aca="false">IF(G3970=1,IF(COUNTIF(I$2:I3970,I3970)=1,COUNTIF($I:$I,I3970),""),"")</f>
        <v/>
      </c>
      <c r="P3970" s="38" t="str">
        <f aca="false">IF(G3970=1,IF(COUNTIFS(C$2:C3970,C3970,G$2:G3970,1)=1,COUNTIFS($C:$C,C3970,$G:$G,1)+ROW()/10000000,""),"")</f>
        <v/>
      </c>
      <c r="Q3970" s="0" t="str">
        <f aca="false">IF(K3970=1,IF(COUNTIFS(C$2:C3970,C3970,K$2:K3970,1)=1,1,0),"")</f>
        <v/>
      </c>
      <c r="R3970" s="0" t="str">
        <f aca="false">IF(M3970=1,IF(COUNTIFS(C$2:C3970,C3970,M$2:M3970,1)=1,1,0),"")</f>
        <v/>
      </c>
      <c r="S3970" s="0" t="str">
        <f aca="false">IF(L3970=1,IF(COUNTIFS(C$2:C3970,C3970,L$2:L3970,1)=1,1,0),"")</f>
        <v/>
      </c>
      <c r="T3970" s="38" t="str">
        <f aca="false">IF(N3970="","",N3970+ROW()/10000000)</f>
        <v/>
      </c>
      <c r="U3970" s="0" t="str">
        <f aca="false">IF(G3970=1,IF(B3970="",1,0),"")</f>
        <v/>
      </c>
    </row>
    <row r="3971" customFormat="false" ht="15" hidden="false" customHeight="false" outlineLevel="0" collapsed="false">
      <c r="A3971" s="35"/>
      <c r="B3971" s="35"/>
      <c r="G3971" s="0" t="str">
        <f aca="false">IF(A3971="","",IF(AND(A3971&gt;=Debut,A3971&lt;Fin),1,0))</f>
        <v/>
      </c>
      <c r="H3971" s="0" t="str">
        <f aca="false">IF(G3971=1,INT(ROUND((A3971-Debut)*86400,0)/600),"")</f>
        <v/>
      </c>
      <c r="I3971" s="0" t="str">
        <f aca="false">IF(G3971=1,INT(ROUND((A3971-Debut)*86400,0)/3600),"")</f>
        <v/>
      </c>
      <c r="J3971" s="0" t="str">
        <f aca="false">IF(OR(A3971="",B3971=""),"",ROUND((B3971-A3971)*86400,0))</f>
        <v/>
      </c>
      <c r="K3971" s="37" t="str">
        <f aca="false">IF(G3971=1,IF(COUNTIFS($C:$C,C3971,$G:$G,1,$A:$A,"&gt;="&amp;(A3971-FenetreInterm/86400),$A:$A,"&lt;="&amp;A3971)&gt;=NbInterm,1,0),"")</f>
        <v/>
      </c>
      <c r="L3971" s="37" t="str">
        <f aca="false">IF(G3971=1,IF(B3971="",0,IF(J3971&lt;SeuilFugitive,1,0)),"")</f>
        <v/>
      </c>
      <c r="M3971" s="37" t="str">
        <f aca="false">IF(G3971=1,IF(B3971="",IF((Fin-A3971)*24&gt;SeuilFigee,1,0),IF(J3971&gt;SeuilFigee*3600,1,0)),"")</f>
        <v/>
      </c>
      <c r="N3971" s="0" t="str">
        <f aca="false">IF(G3971=1,IF(COUNTIF(H$2:H3971,H3971)=1,COUNTIF($H:$H,H3971),""),"")</f>
        <v/>
      </c>
      <c r="O3971" s="0" t="str">
        <f aca="false">IF(G3971=1,IF(COUNTIF(I$2:I3971,I3971)=1,COUNTIF($I:$I,I3971),""),"")</f>
        <v/>
      </c>
      <c r="P3971" s="38" t="str">
        <f aca="false">IF(G3971=1,IF(COUNTIFS(C$2:C3971,C3971,G$2:G3971,1)=1,COUNTIFS($C:$C,C3971,$G:$G,1)+ROW()/10000000,""),"")</f>
        <v/>
      </c>
      <c r="Q3971" s="0" t="str">
        <f aca="false">IF(K3971=1,IF(COUNTIFS(C$2:C3971,C3971,K$2:K3971,1)=1,1,0),"")</f>
        <v/>
      </c>
      <c r="R3971" s="0" t="str">
        <f aca="false">IF(M3971=1,IF(COUNTIFS(C$2:C3971,C3971,M$2:M3971,1)=1,1,0),"")</f>
        <v/>
      </c>
      <c r="S3971" s="0" t="str">
        <f aca="false">IF(L3971=1,IF(COUNTIFS(C$2:C3971,C3971,L$2:L3971,1)=1,1,0),"")</f>
        <v/>
      </c>
      <c r="T3971" s="38" t="str">
        <f aca="false">IF(N3971="","",N3971+ROW()/10000000)</f>
        <v/>
      </c>
      <c r="U3971" s="0" t="str">
        <f aca="false">IF(G3971=1,IF(B3971="",1,0),"")</f>
        <v/>
      </c>
    </row>
    <row r="3972" customFormat="false" ht="15" hidden="false" customHeight="false" outlineLevel="0" collapsed="false">
      <c r="A3972" s="35"/>
      <c r="B3972" s="35"/>
      <c r="G3972" s="0" t="str">
        <f aca="false">IF(A3972="","",IF(AND(A3972&gt;=Debut,A3972&lt;Fin),1,0))</f>
        <v/>
      </c>
      <c r="H3972" s="0" t="str">
        <f aca="false">IF(G3972=1,INT(ROUND((A3972-Debut)*86400,0)/600),"")</f>
        <v/>
      </c>
      <c r="I3972" s="0" t="str">
        <f aca="false">IF(G3972=1,INT(ROUND((A3972-Debut)*86400,0)/3600),"")</f>
        <v/>
      </c>
      <c r="J3972" s="0" t="str">
        <f aca="false">IF(OR(A3972="",B3972=""),"",ROUND((B3972-A3972)*86400,0))</f>
        <v/>
      </c>
      <c r="K3972" s="37" t="str">
        <f aca="false">IF(G3972=1,IF(COUNTIFS($C:$C,C3972,$G:$G,1,$A:$A,"&gt;="&amp;(A3972-FenetreInterm/86400),$A:$A,"&lt;="&amp;A3972)&gt;=NbInterm,1,0),"")</f>
        <v/>
      </c>
      <c r="L3972" s="37" t="str">
        <f aca="false">IF(G3972=1,IF(B3972="",0,IF(J3972&lt;SeuilFugitive,1,0)),"")</f>
        <v/>
      </c>
      <c r="M3972" s="37" t="str">
        <f aca="false">IF(G3972=1,IF(B3972="",IF((Fin-A3972)*24&gt;SeuilFigee,1,0),IF(J3972&gt;SeuilFigee*3600,1,0)),"")</f>
        <v/>
      </c>
      <c r="N3972" s="0" t="str">
        <f aca="false">IF(G3972=1,IF(COUNTIF(H$2:H3972,H3972)=1,COUNTIF($H:$H,H3972),""),"")</f>
        <v/>
      </c>
      <c r="O3972" s="0" t="str">
        <f aca="false">IF(G3972=1,IF(COUNTIF(I$2:I3972,I3972)=1,COUNTIF($I:$I,I3972),""),"")</f>
        <v/>
      </c>
      <c r="P3972" s="38" t="str">
        <f aca="false">IF(G3972=1,IF(COUNTIFS(C$2:C3972,C3972,G$2:G3972,1)=1,COUNTIFS($C:$C,C3972,$G:$G,1)+ROW()/10000000,""),"")</f>
        <v/>
      </c>
      <c r="Q3972" s="0" t="str">
        <f aca="false">IF(K3972=1,IF(COUNTIFS(C$2:C3972,C3972,K$2:K3972,1)=1,1,0),"")</f>
        <v/>
      </c>
      <c r="R3972" s="0" t="str">
        <f aca="false">IF(M3972=1,IF(COUNTIFS(C$2:C3972,C3972,M$2:M3972,1)=1,1,0),"")</f>
        <v/>
      </c>
      <c r="S3972" s="0" t="str">
        <f aca="false">IF(L3972=1,IF(COUNTIFS(C$2:C3972,C3972,L$2:L3972,1)=1,1,0),"")</f>
        <v/>
      </c>
      <c r="T3972" s="38" t="str">
        <f aca="false">IF(N3972="","",N3972+ROW()/10000000)</f>
        <v/>
      </c>
      <c r="U3972" s="0" t="str">
        <f aca="false">IF(G3972=1,IF(B3972="",1,0),"")</f>
        <v/>
      </c>
    </row>
    <row r="3973" customFormat="false" ht="15" hidden="false" customHeight="false" outlineLevel="0" collapsed="false">
      <c r="A3973" s="35"/>
      <c r="B3973" s="35"/>
      <c r="G3973" s="0" t="str">
        <f aca="false">IF(A3973="","",IF(AND(A3973&gt;=Debut,A3973&lt;Fin),1,0))</f>
        <v/>
      </c>
      <c r="H3973" s="0" t="str">
        <f aca="false">IF(G3973=1,INT(ROUND((A3973-Debut)*86400,0)/600),"")</f>
        <v/>
      </c>
      <c r="I3973" s="0" t="str">
        <f aca="false">IF(G3973=1,INT(ROUND((A3973-Debut)*86400,0)/3600),"")</f>
        <v/>
      </c>
      <c r="J3973" s="0" t="str">
        <f aca="false">IF(OR(A3973="",B3973=""),"",ROUND((B3973-A3973)*86400,0))</f>
        <v/>
      </c>
      <c r="K3973" s="37" t="str">
        <f aca="false">IF(G3973=1,IF(COUNTIFS($C:$C,C3973,$G:$G,1,$A:$A,"&gt;="&amp;(A3973-FenetreInterm/86400),$A:$A,"&lt;="&amp;A3973)&gt;=NbInterm,1,0),"")</f>
        <v/>
      </c>
      <c r="L3973" s="37" t="str">
        <f aca="false">IF(G3973=1,IF(B3973="",0,IF(J3973&lt;SeuilFugitive,1,0)),"")</f>
        <v/>
      </c>
      <c r="M3973" s="37" t="str">
        <f aca="false">IF(G3973=1,IF(B3973="",IF((Fin-A3973)*24&gt;SeuilFigee,1,0),IF(J3973&gt;SeuilFigee*3600,1,0)),"")</f>
        <v/>
      </c>
      <c r="N3973" s="0" t="str">
        <f aca="false">IF(G3973=1,IF(COUNTIF(H$2:H3973,H3973)=1,COUNTIF($H:$H,H3973),""),"")</f>
        <v/>
      </c>
      <c r="O3973" s="0" t="str">
        <f aca="false">IF(G3973=1,IF(COUNTIF(I$2:I3973,I3973)=1,COUNTIF($I:$I,I3973),""),"")</f>
        <v/>
      </c>
      <c r="P3973" s="38" t="str">
        <f aca="false">IF(G3973=1,IF(COUNTIFS(C$2:C3973,C3973,G$2:G3973,1)=1,COUNTIFS($C:$C,C3973,$G:$G,1)+ROW()/10000000,""),"")</f>
        <v/>
      </c>
      <c r="Q3973" s="0" t="str">
        <f aca="false">IF(K3973=1,IF(COUNTIFS(C$2:C3973,C3973,K$2:K3973,1)=1,1,0),"")</f>
        <v/>
      </c>
      <c r="R3973" s="0" t="str">
        <f aca="false">IF(M3973=1,IF(COUNTIFS(C$2:C3973,C3973,M$2:M3973,1)=1,1,0),"")</f>
        <v/>
      </c>
      <c r="S3973" s="0" t="str">
        <f aca="false">IF(L3973=1,IF(COUNTIFS(C$2:C3973,C3973,L$2:L3973,1)=1,1,0),"")</f>
        <v/>
      </c>
      <c r="T3973" s="38" t="str">
        <f aca="false">IF(N3973="","",N3973+ROW()/10000000)</f>
        <v/>
      </c>
      <c r="U3973" s="0" t="str">
        <f aca="false">IF(G3973=1,IF(B3973="",1,0),"")</f>
        <v/>
      </c>
    </row>
    <row r="3974" customFormat="false" ht="15" hidden="false" customHeight="false" outlineLevel="0" collapsed="false">
      <c r="A3974" s="35"/>
      <c r="B3974" s="35"/>
      <c r="G3974" s="0" t="str">
        <f aca="false">IF(A3974="","",IF(AND(A3974&gt;=Debut,A3974&lt;Fin),1,0))</f>
        <v/>
      </c>
      <c r="H3974" s="0" t="str">
        <f aca="false">IF(G3974=1,INT(ROUND((A3974-Debut)*86400,0)/600),"")</f>
        <v/>
      </c>
      <c r="I3974" s="0" t="str">
        <f aca="false">IF(G3974=1,INT(ROUND((A3974-Debut)*86400,0)/3600),"")</f>
        <v/>
      </c>
      <c r="J3974" s="0" t="str">
        <f aca="false">IF(OR(A3974="",B3974=""),"",ROUND((B3974-A3974)*86400,0))</f>
        <v/>
      </c>
      <c r="K3974" s="37" t="str">
        <f aca="false">IF(G3974=1,IF(COUNTIFS($C:$C,C3974,$G:$G,1,$A:$A,"&gt;="&amp;(A3974-FenetreInterm/86400),$A:$A,"&lt;="&amp;A3974)&gt;=NbInterm,1,0),"")</f>
        <v/>
      </c>
      <c r="L3974" s="37" t="str">
        <f aca="false">IF(G3974=1,IF(B3974="",0,IF(J3974&lt;SeuilFugitive,1,0)),"")</f>
        <v/>
      </c>
      <c r="M3974" s="37" t="str">
        <f aca="false">IF(G3974=1,IF(B3974="",IF((Fin-A3974)*24&gt;SeuilFigee,1,0),IF(J3974&gt;SeuilFigee*3600,1,0)),"")</f>
        <v/>
      </c>
      <c r="N3974" s="0" t="str">
        <f aca="false">IF(G3974=1,IF(COUNTIF(H$2:H3974,H3974)=1,COUNTIF($H:$H,H3974),""),"")</f>
        <v/>
      </c>
      <c r="O3974" s="0" t="str">
        <f aca="false">IF(G3974=1,IF(COUNTIF(I$2:I3974,I3974)=1,COUNTIF($I:$I,I3974),""),"")</f>
        <v/>
      </c>
      <c r="P3974" s="38" t="str">
        <f aca="false">IF(G3974=1,IF(COUNTIFS(C$2:C3974,C3974,G$2:G3974,1)=1,COUNTIFS($C:$C,C3974,$G:$G,1)+ROW()/10000000,""),"")</f>
        <v/>
      </c>
      <c r="Q3974" s="0" t="str">
        <f aca="false">IF(K3974=1,IF(COUNTIFS(C$2:C3974,C3974,K$2:K3974,1)=1,1,0),"")</f>
        <v/>
      </c>
      <c r="R3974" s="0" t="str">
        <f aca="false">IF(M3974=1,IF(COUNTIFS(C$2:C3974,C3974,M$2:M3974,1)=1,1,0),"")</f>
        <v/>
      </c>
      <c r="S3974" s="0" t="str">
        <f aca="false">IF(L3974=1,IF(COUNTIFS(C$2:C3974,C3974,L$2:L3974,1)=1,1,0),"")</f>
        <v/>
      </c>
      <c r="T3974" s="38" t="str">
        <f aca="false">IF(N3974="","",N3974+ROW()/10000000)</f>
        <v/>
      </c>
      <c r="U3974" s="0" t="str">
        <f aca="false">IF(G3974=1,IF(B3974="",1,0),"")</f>
        <v/>
      </c>
    </row>
    <row r="3975" customFormat="false" ht="15" hidden="false" customHeight="false" outlineLevel="0" collapsed="false">
      <c r="A3975" s="35"/>
      <c r="B3975" s="35"/>
      <c r="G3975" s="0" t="str">
        <f aca="false">IF(A3975="","",IF(AND(A3975&gt;=Debut,A3975&lt;Fin),1,0))</f>
        <v/>
      </c>
      <c r="H3975" s="0" t="str">
        <f aca="false">IF(G3975=1,INT(ROUND((A3975-Debut)*86400,0)/600),"")</f>
        <v/>
      </c>
      <c r="I3975" s="0" t="str">
        <f aca="false">IF(G3975=1,INT(ROUND((A3975-Debut)*86400,0)/3600),"")</f>
        <v/>
      </c>
      <c r="J3975" s="0" t="str">
        <f aca="false">IF(OR(A3975="",B3975=""),"",ROUND((B3975-A3975)*86400,0))</f>
        <v/>
      </c>
      <c r="K3975" s="37" t="str">
        <f aca="false">IF(G3975=1,IF(COUNTIFS($C:$C,C3975,$G:$G,1,$A:$A,"&gt;="&amp;(A3975-FenetreInterm/86400),$A:$A,"&lt;="&amp;A3975)&gt;=NbInterm,1,0),"")</f>
        <v/>
      </c>
      <c r="L3975" s="37" t="str">
        <f aca="false">IF(G3975=1,IF(B3975="",0,IF(J3975&lt;SeuilFugitive,1,0)),"")</f>
        <v/>
      </c>
      <c r="M3975" s="37" t="str">
        <f aca="false">IF(G3975=1,IF(B3975="",IF((Fin-A3975)*24&gt;SeuilFigee,1,0),IF(J3975&gt;SeuilFigee*3600,1,0)),"")</f>
        <v/>
      </c>
      <c r="N3975" s="0" t="str">
        <f aca="false">IF(G3975=1,IF(COUNTIF(H$2:H3975,H3975)=1,COUNTIF($H:$H,H3975),""),"")</f>
        <v/>
      </c>
      <c r="O3975" s="0" t="str">
        <f aca="false">IF(G3975=1,IF(COUNTIF(I$2:I3975,I3975)=1,COUNTIF($I:$I,I3975),""),"")</f>
        <v/>
      </c>
      <c r="P3975" s="38" t="str">
        <f aca="false">IF(G3975=1,IF(COUNTIFS(C$2:C3975,C3975,G$2:G3975,1)=1,COUNTIFS($C:$C,C3975,$G:$G,1)+ROW()/10000000,""),"")</f>
        <v/>
      </c>
      <c r="Q3975" s="0" t="str">
        <f aca="false">IF(K3975=1,IF(COUNTIFS(C$2:C3975,C3975,K$2:K3975,1)=1,1,0),"")</f>
        <v/>
      </c>
      <c r="R3975" s="0" t="str">
        <f aca="false">IF(M3975=1,IF(COUNTIFS(C$2:C3975,C3975,M$2:M3975,1)=1,1,0),"")</f>
        <v/>
      </c>
      <c r="S3975" s="0" t="str">
        <f aca="false">IF(L3975=1,IF(COUNTIFS(C$2:C3975,C3975,L$2:L3975,1)=1,1,0),"")</f>
        <v/>
      </c>
      <c r="T3975" s="38" t="str">
        <f aca="false">IF(N3975="","",N3975+ROW()/10000000)</f>
        <v/>
      </c>
      <c r="U3975" s="0" t="str">
        <f aca="false">IF(G3975=1,IF(B3975="",1,0),"")</f>
        <v/>
      </c>
    </row>
    <row r="3976" customFormat="false" ht="15" hidden="false" customHeight="false" outlineLevel="0" collapsed="false">
      <c r="A3976" s="35"/>
      <c r="B3976" s="35"/>
      <c r="G3976" s="0" t="str">
        <f aca="false">IF(A3976="","",IF(AND(A3976&gt;=Debut,A3976&lt;Fin),1,0))</f>
        <v/>
      </c>
      <c r="H3976" s="0" t="str">
        <f aca="false">IF(G3976=1,INT(ROUND((A3976-Debut)*86400,0)/600),"")</f>
        <v/>
      </c>
      <c r="I3976" s="0" t="str">
        <f aca="false">IF(G3976=1,INT(ROUND((A3976-Debut)*86400,0)/3600),"")</f>
        <v/>
      </c>
      <c r="J3976" s="0" t="str">
        <f aca="false">IF(OR(A3976="",B3976=""),"",ROUND((B3976-A3976)*86400,0))</f>
        <v/>
      </c>
      <c r="K3976" s="37" t="str">
        <f aca="false">IF(G3976=1,IF(COUNTIFS($C:$C,C3976,$G:$G,1,$A:$A,"&gt;="&amp;(A3976-FenetreInterm/86400),$A:$A,"&lt;="&amp;A3976)&gt;=NbInterm,1,0),"")</f>
        <v/>
      </c>
      <c r="L3976" s="37" t="str">
        <f aca="false">IF(G3976=1,IF(B3976="",0,IF(J3976&lt;SeuilFugitive,1,0)),"")</f>
        <v/>
      </c>
      <c r="M3976" s="37" t="str">
        <f aca="false">IF(G3976=1,IF(B3976="",IF((Fin-A3976)*24&gt;SeuilFigee,1,0),IF(J3976&gt;SeuilFigee*3600,1,0)),"")</f>
        <v/>
      </c>
      <c r="N3976" s="0" t="str">
        <f aca="false">IF(G3976=1,IF(COUNTIF(H$2:H3976,H3976)=1,COUNTIF($H:$H,H3976),""),"")</f>
        <v/>
      </c>
      <c r="O3976" s="0" t="str">
        <f aca="false">IF(G3976=1,IF(COUNTIF(I$2:I3976,I3976)=1,COUNTIF($I:$I,I3976),""),"")</f>
        <v/>
      </c>
      <c r="P3976" s="38" t="str">
        <f aca="false">IF(G3976=1,IF(COUNTIFS(C$2:C3976,C3976,G$2:G3976,1)=1,COUNTIFS($C:$C,C3976,$G:$G,1)+ROW()/10000000,""),"")</f>
        <v/>
      </c>
      <c r="Q3976" s="0" t="str">
        <f aca="false">IF(K3976=1,IF(COUNTIFS(C$2:C3976,C3976,K$2:K3976,1)=1,1,0),"")</f>
        <v/>
      </c>
      <c r="R3976" s="0" t="str">
        <f aca="false">IF(M3976=1,IF(COUNTIFS(C$2:C3976,C3976,M$2:M3976,1)=1,1,0),"")</f>
        <v/>
      </c>
      <c r="S3976" s="0" t="str">
        <f aca="false">IF(L3976=1,IF(COUNTIFS(C$2:C3976,C3976,L$2:L3976,1)=1,1,0),"")</f>
        <v/>
      </c>
      <c r="T3976" s="38" t="str">
        <f aca="false">IF(N3976="","",N3976+ROW()/10000000)</f>
        <v/>
      </c>
      <c r="U3976" s="0" t="str">
        <f aca="false">IF(G3976=1,IF(B3976="",1,0),"")</f>
        <v/>
      </c>
    </row>
    <row r="3977" customFormat="false" ht="15" hidden="false" customHeight="false" outlineLevel="0" collapsed="false">
      <c r="A3977" s="35"/>
      <c r="B3977" s="35"/>
      <c r="G3977" s="0" t="str">
        <f aca="false">IF(A3977="","",IF(AND(A3977&gt;=Debut,A3977&lt;Fin),1,0))</f>
        <v/>
      </c>
      <c r="H3977" s="0" t="str">
        <f aca="false">IF(G3977=1,INT(ROUND((A3977-Debut)*86400,0)/600),"")</f>
        <v/>
      </c>
      <c r="I3977" s="0" t="str">
        <f aca="false">IF(G3977=1,INT(ROUND((A3977-Debut)*86400,0)/3600),"")</f>
        <v/>
      </c>
      <c r="J3977" s="0" t="str">
        <f aca="false">IF(OR(A3977="",B3977=""),"",ROUND((B3977-A3977)*86400,0))</f>
        <v/>
      </c>
      <c r="K3977" s="37" t="str">
        <f aca="false">IF(G3977=1,IF(COUNTIFS($C:$C,C3977,$G:$G,1,$A:$A,"&gt;="&amp;(A3977-FenetreInterm/86400),$A:$A,"&lt;="&amp;A3977)&gt;=NbInterm,1,0),"")</f>
        <v/>
      </c>
      <c r="L3977" s="37" t="str">
        <f aca="false">IF(G3977=1,IF(B3977="",0,IF(J3977&lt;SeuilFugitive,1,0)),"")</f>
        <v/>
      </c>
      <c r="M3977" s="37" t="str">
        <f aca="false">IF(G3977=1,IF(B3977="",IF((Fin-A3977)*24&gt;SeuilFigee,1,0),IF(J3977&gt;SeuilFigee*3600,1,0)),"")</f>
        <v/>
      </c>
      <c r="N3977" s="0" t="str">
        <f aca="false">IF(G3977=1,IF(COUNTIF(H$2:H3977,H3977)=1,COUNTIF($H:$H,H3977),""),"")</f>
        <v/>
      </c>
      <c r="O3977" s="0" t="str">
        <f aca="false">IF(G3977=1,IF(COUNTIF(I$2:I3977,I3977)=1,COUNTIF($I:$I,I3977),""),"")</f>
        <v/>
      </c>
      <c r="P3977" s="38" t="str">
        <f aca="false">IF(G3977=1,IF(COUNTIFS(C$2:C3977,C3977,G$2:G3977,1)=1,COUNTIFS($C:$C,C3977,$G:$G,1)+ROW()/10000000,""),"")</f>
        <v/>
      </c>
      <c r="Q3977" s="0" t="str">
        <f aca="false">IF(K3977=1,IF(COUNTIFS(C$2:C3977,C3977,K$2:K3977,1)=1,1,0),"")</f>
        <v/>
      </c>
      <c r="R3977" s="0" t="str">
        <f aca="false">IF(M3977=1,IF(COUNTIFS(C$2:C3977,C3977,M$2:M3977,1)=1,1,0),"")</f>
        <v/>
      </c>
      <c r="S3977" s="0" t="str">
        <f aca="false">IF(L3977=1,IF(COUNTIFS(C$2:C3977,C3977,L$2:L3977,1)=1,1,0),"")</f>
        <v/>
      </c>
      <c r="T3977" s="38" t="str">
        <f aca="false">IF(N3977="","",N3977+ROW()/10000000)</f>
        <v/>
      </c>
      <c r="U3977" s="0" t="str">
        <f aca="false">IF(G3977=1,IF(B3977="",1,0),"")</f>
        <v/>
      </c>
    </row>
    <row r="3978" customFormat="false" ht="15" hidden="false" customHeight="false" outlineLevel="0" collapsed="false">
      <c r="A3978" s="35"/>
      <c r="B3978" s="35"/>
      <c r="G3978" s="0" t="str">
        <f aca="false">IF(A3978="","",IF(AND(A3978&gt;=Debut,A3978&lt;Fin),1,0))</f>
        <v/>
      </c>
      <c r="H3978" s="0" t="str">
        <f aca="false">IF(G3978=1,INT(ROUND((A3978-Debut)*86400,0)/600),"")</f>
        <v/>
      </c>
      <c r="I3978" s="0" t="str">
        <f aca="false">IF(G3978=1,INT(ROUND((A3978-Debut)*86400,0)/3600),"")</f>
        <v/>
      </c>
      <c r="J3978" s="0" t="str">
        <f aca="false">IF(OR(A3978="",B3978=""),"",ROUND((B3978-A3978)*86400,0))</f>
        <v/>
      </c>
      <c r="K3978" s="37" t="str">
        <f aca="false">IF(G3978=1,IF(COUNTIFS($C:$C,C3978,$G:$G,1,$A:$A,"&gt;="&amp;(A3978-FenetreInterm/86400),$A:$A,"&lt;="&amp;A3978)&gt;=NbInterm,1,0),"")</f>
        <v/>
      </c>
      <c r="L3978" s="37" t="str">
        <f aca="false">IF(G3978=1,IF(B3978="",0,IF(J3978&lt;SeuilFugitive,1,0)),"")</f>
        <v/>
      </c>
      <c r="M3978" s="37" t="str">
        <f aca="false">IF(G3978=1,IF(B3978="",IF((Fin-A3978)*24&gt;SeuilFigee,1,0),IF(J3978&gt;SeuilFigee*3600,1,0)),"")</f>
        <v/>
      </c>
      <c r="N3978" s="0" t="str">
        <f aca="false">IF(G3978=1,IF(COUNTIF(H$2:H3978,H3978)=1,COUNTIF($H:$H,H3978),""),"")</f>
        <v/>
      </c>
      <c r="O3978" s="0" t="str">
        <f aca="false">IF(G3978=1,IF(COUNTIF(I$2:I3978,I3978)=1,COUNTIF($I:$I,I3978),""),"")</f>
        <v/>
      </c>
      <c r="P3978" s="38" t="str">
        <f aca="false">IF(G3978=1,IF(COUNTIFS(C$2:C3978,C3978,G$2:G3978,1)=1,COUNTIFS($C:$C,C3978,$G:$G,1)+ROW()/10000000,""),"")</f>
        <v/>
      </c>
      <c r="Q3978" s="0" t="str">
        <f aca="false">IF(K3978=1,IF(COUNTIFS(C$2:C3978,C3978,K$2:K3978,1)=1,1,0),"")</f>
        <v/>
      </c>
      <c r="R3978" s="0" t="str">
        <f aca="false">IF(M3978=1,IF(COUNTIFS(C$2:C3978,C3978,M$2:M3978,1)=1,1,0),"")</f>
        <v/>
      </c>
      <c r="S3978" s="0" t="str">
        <f aca="false">IF(L3978=1,IF(COUNTIFS(C$2:C3978,C3978,L$2:L3978,1)=1,1,0),"")</f>
        <v/>
      </c>
      <c r="T3978" s="38" t="str">
        <f aca="false">IF(N3978="","",N3978+ROW()/10000000)</f>
        <v/>
      </c>
      <c r="U3978" s="0" t="str">
        <f aca="false">IF(G3978=1,IF(B3978="",1,0),"")</f>
        <v/>
      </c>
    </row>
    <row r="3979" customFormat="false" ht="15" hidden="false" customHeight="false" outlineLevel="0" collapsed="false">
      <c r="A3979" s="35"/>
      <c r="B3979" s="35"/>
      <c r="G3979" s="0" t="str">
        <f aca="false">IF(A3979="","",IF(AND(A3979&gt;=Debut,A3979&lt;Fin),1,0))</f>
        <v/>
      </c>
      <c r="H3979" s="0" t="str">
        <f aca="false">IF(G3979=1,INT(ROUND((A3979-Debut)*86400,0)/600),"")</f>
        <v/>
      </c>
      <c r="I3979" s="0" t="str">
        <f aca="false">IF(G3979=1,INT(ROUND((A3979-Debut)*86400,0)/3600),"")</f>
        <v/>
      </c>
      <c r="J3979" s="0" t="str">
        <f aca="false">IF(OR(A3979="",B3979=""),"",ROUND((B3979-A3979)*86400,0))</f>
        <v/>
      </c>
      <c r="K3979" s="37" t="str">
        <f aca="false">IF(G3979=1,IF(COUNTIFS($C:$C,C3979,$G:$G,1,$A:$A,"&gt;="&amp;(A3979-FenetreInterm/86400),$A:$A,"&lt;="&amp;A3979)&gt;=NbInterm,1,0),"")</f>
        <v/>
      </c>
      <c r="L3979" s="37" t="str">
        <f aca="false">IF(G3979=1,IF(B3979="",0,IF(J3979&lt;SeuilFugitive,1,0)),"")</f>
        <v/>
      </c>
      <c r="M3979" s="37" t="str">
        <f aca="false">IF(G3979=1,IF(B3979="",IF((Fin-A3979)*24&gt;SeuilFigee,1,0),IF(J3979&gt;SeuilFigee*3600,1,0)),"")</f>
        <v/>
      </c>
      <c r="N3979" s="0" t="str">
        <f aca="false">IF(G3979=1,IF(COUNTIF(H$2:H3979,H3979)=1,COUNTIF($H:$H,H3979),""),"")</f>
        <v/>
      </c>
      <c r="O3979" s="0" t="str">
        <f aca="false">IF(G3979=1,IF(COUNTIF(I$2:I3979,I3979)=1,COUNTIF($I:$I,I3979),""),"")</f>
        <v/>
      </c>
      <c r="P3979" s="38" t="str">
        <f aca="false">IF(G3979=1,IF(COUNTIFS(C$2:C3979,C3979,G$2:G3979,1)=1,COUNTIFS($C:$C,C3979,$G:$G,1)+ROW()/10000000,""),"")</f>
        <v/>
      </c>
      <c r="Q3979" s="0" t="str">
        <f aca="false">IF(K3979=1,IF(COUNTIFS(C$2:C3979,C3979,K$2:K3979,1)=1,1,0),"")</f>
        <v/>
      </c>
      <c r="R3979" s="0" t="str">
        <f aca="false">IF(M3979=1,IF(COUNTIFS(C$2:C3979,C3979,M$2:M3979,1)=1,1,0),"")</f>
        <v/>
      </c>
      <c r="S3979" s="0" t="str">
        <f aca="false">IF(L3979=1,IF(COUNTIFS(C$2:C3979,C3979,L$2:L3979,1)=1,1,0),"")</f>
        <v/>
      </c>
      <c r="T3979" s="38" t="str">
        <f aca="false">IF(N3979="","",N3979+ROW()/10000000)</f>
        <v/>
      </c>
      <c r="U3979" s="0" t="str">
        <f aca="false">IF(G3979=1,IF(B3979="",1,0),"")</f>
        <v/>
      </c>
    </row>
    <row r="3980" customFormat="false" ht="15" hidden="false" customHeight="false" outlineLevel="0" collapsed="false">
      <c r="A3980" s="35"/>
      <c r="B3980" s="35"/>
      <c r="G3980" s="0" t="str">
        <f aca="false">IF(A3980="","",IF(AND(A3980&gt;=Debut,A3980&lt;Fin),1,0))</f>
        <v/>
      </c>
      <c r="H3980" s="0" t="str">
        <f aca="false">IF(G3980=1,INT(ROUND((A3980-Debut)*86400,0)/600),"")</f>
        <v/>
      </c>
      <c r="I3980" s="0" t="str">
        <f aca="false">IF(G3980=1,INT(ROUND((A3980-Debut)*86400,0)/3600),"")</f>
        <v/>
      </c>
      <c r="J3980" s="0" t="str">
        <f aca="false">IF(OR(A3980="",B3980=""),"",ROUND((B3980-A3980)*86400,0))</f>
        <v/>
      </c>
      <c r="K3980" s="37" t="str">
        <f aca="false">IF(G3980=1,IF(COUNTIFS($C:$C,C3980,$G:$G,1,$A:$A,"&gt;="&amp;(A3980-FenetreInterm/86400),$A:$A,"&lt;="&amp;A3980)&gt;=NbInterm,1,0),"")</f>
        <v/>
      </c>
      <c r="L3980" s="37" t="str">
        <f aca="false">IF(G3980=1,IF(B3980="",0,IF(J3980&lt;SeuilFugitive,1,0)),"")</f>
        <v/>
      </c>
      <c r="M3980" s="37" t="str">
        <f aca="false">IF(G3980=1,IF(B3980="",IF((Fin-A3980)*24&gt;SeuilFigee,1,0),IF(J3980&gt;SeuilFigee*3600,1,0)),"")</f>
        <v/>
      </c>
      <c r="N3980" s="0" t="str">
        <f aca="false">IF(G3980=1,IF(COUNTIF(H$2:H3980,H3980)=1,COUNTIF($H:$H,H3980),""),"")</f>
        <v/>
      </c>
      <c r="O3980" s="0" t="str">
        <f aca="false">IF(G3980=1,IF(COUNTIF(I$2:I3980,I3980)=1,COUNTIF($I:$I,I3980),""),"")</f>
        <v/>
      </c>
      <c r="P3980" s="38" t="str">
        <f aca="false">IF(G3980=1,IF(COUNTIFS(C$2:C3980,C3980,G$2:G3980,1)=1,COUNTIFS($C:$C,C3980,$G:$G,1)+ROW()/10000000,""),"")</f>
        <v/>
      </c>
      <c r="Q3980" s="0" t="str">
        <f aca="false">IF(K3980=1,IF(COUNTIFS(C$2:C3980,C3980,K$2:K3980,1)=1,1,0),"")</f>
        <v/>
      </c>
      <c r="R3980" s="0" t="str">
        <f aca="false">IF(M3980=1,IF(COUNTIFS(C$2:C3980,C3980,M$2:M3980,1)=1,1,0),"")</f>
        <v/>
      </c>
      <c r="S3980" s="0" t="str">
        <f aca="false">IF(L3980=1,IF(COUNTIFS(C$2:C3980,C3980,L$2:L3980,1)=1,1,0),"")</f>
        <v/>
      </c>
      <c r="T3980" s="38" t="str">
        <f aca="false">IF(N3980="","",N3980+ROW()/10000000)</f>
        <v/>
      </c>
      <c r="U3980" s="0" t="str">
        <f aca="false">IF(G3980=1,IF(B3980="",1,0),"")</f>
        <v/>
      </c>
    </row>
    <row r="3981" customFormat="false" ht="15" hidden="false" customHeight="false" outlineLevel="0" collapsed="false">
      <c r="A3981" s="35"/>
      <c r="B3981" s="35"/>
      <c r="G3981" s="0" t="str">
        <f aca="false">IF(A3981="","",IF(AND(A3981&gt;=Debut,A3981&lt;Fin),1,0))</f>
        <v/>
      </c>
      <c r="H3981" s="0" t="str">
        <f aca="false">IF(G3981=1,INT(ROUND((A3981-Debut)*86400,0)/600),"")</f>
        <v/>
      </c>
      <c r="I3981" s="0" t="str">
        <f aca="false">IF(G3981=1,INT(ROUND((A3981-Debut)*86400,0)/3600),"")</f>
        <v/>
      </c>
      <c r="J3981" s="0" t="str">
        <f aca="false">IF(OR(A3981="",B3981=""),"",ROUND((B3981-A3981)*86400,0))</f>
        <v/>
      </c>
      <c r="K3981" s="37" t="str">
        <f aca="false">IF(G3981=1,IF(COUNTIFS($C:$C,C3981,$G:$G,1,$A:$A,"&gt;="&amp;(A3981-FenetreInterm/86400),$A:$A,"&lt;="&amp;A3981)&gt;=NbInterm,1,0),"")</f>
        <v/>
      </c>
      <c r="L3981" s="37" t="str">
        <f aca="false">IF(G3981=1,IF(B3981="",0,IF(J3981&lt;SeuilFugitive,1,0)),"")</f>
        <v/>
      </c>
      <c r="M3981" s="37" t="str">
        <f aca="false">IF(G3981=1,IF(B3981="",IF((Fin-A3981)*24&gt;SeuilFigee,1,0),IF(J3981&gt;SeuilFigee*3600,1,0)),"")</f>
        <v/>
      </c>
      <c r="N3981" s="0" t="str">
        <f aca="false">IF(G3981=1,IF(COUNTIF(H$2:H3981,H3981)=1,COUNTIF($H:$H,H3981),""),"")</f>
        <v/>
      </c>
      <c r="O3981" s="0" t="str">
        <f aca="false">IF(G3981=1,IF(COUNTIF(I$2:I3981,I3981)=1,COUNTIF($I:$I,I3981),""),"")</f>
        <v/>
      </c>
      <c r="P3981" s="38" t="str">
        <f aca="false">IF(G3981=1,IF(COUNTIFS(C$2:C3981,C3981,G$2:G3981,1)=1,COUNTIFS($C:$C,C3981,$G:$G,1)+ROW()/10000000,""),"")</f>
        <v/>
      </c>
      <c r="Q3981" s="0" t="str">
        <f aca="false">IF(K3981=1,IF(COUNTIFS(C$2:C3981,C3981,K$2:K3981,1)=1,1,0),"")</f>
        <v/>
      </c>
      <c r="R3981" s="0" t="str">
        <f aca="false">IF(M3981=1,IF(COUNTIFS(C$2:C3981,C3981,M$2:M3981,1)=1,1,0),"")</f>
        <v/>
      </c>
      <c r="S3981" s="0" t="str">
        <f aca="false">IF(L3981=1,IF(COUNTIFS(C$2:C3981,C3981,L$2:L3981,1)=1,1,0),"")</f>
        <v/>
      </c>
      <c r="T3981" s="38" t="str">
        <f aca="false">IF(N3981="","",N3981+ROW()/10000000)</f>
        <v/>
      </c>
      <c r="U3981" s="0" t="str">
        <f aca="false">IF(G3981=1,IF(B3981="",1,0),"")</f>
        <v/>
      </c>
    </row>
    <row r="3982" customFormat="false" ht="15" hidden="false" customHeight="false" outlineLevel="0" collapsed="false">
      <c r="A3982" s="35"/>
      <c r="B3982" s="35"/>
      <c r="G3982" s="0" t="str">
        <f aca="false">IF(A3982="","",IF(AND(A3982&gt;=Debut,A3982&lt;Fin),1,0))</f>
        <v/>
      </c>
      <c r="H3982" s="0" t="str">
        <f aca="false">IF(G3982=1,INT(ROUND((A3982-Debut)*86400,0)/600),"")</f>
        <v/>
      </c>
      <c r="I3982" s="0" t="str">
        <f aca="false">IF(G3982=1,INT(ROUND((A3982-Debut)*86400,0)/3600),"")</f>
        <v/>
      </c>
      <c r="J3982" s="0" t="str">
        <f aca="false">IF(OR(A3982="",B3982=""),"",ROUND((B3982-A3982)*86400,0))</f>
        <v/>
      </c>
      <c r="K3982" s="37" t="str">
        <f aca="false">IF(G3982=1,IF(COUNTIFS($C:$C,C3982,$G:$G,1,$A:$A,"&gt;="&amp;(A3982-FenetreInterm/86400),$A:$A,"&lt;="&amp;A3982)&gt;=NbInterm,1,0),"")</f>
        <v/>
      </c>
      <c r="L3982" s="37" t="str">
        <f aca="false">IF(G3982=1,IF(B3982="",0,IF(J3982&lt;SeuilFugitive,1,0)),"")</f>
        <v/>
      </c>
      <c r="M3982" s="37" t="str">
        <f aca="false">IF(G3982=1,IF(B3982="",IF((Fin-A3982)*24&gt;SeuilFigee,1,0),IF(J3982&gt;SeuilFigee*3600,1,0)),"")</f>
        <v/>
      </c>
      <c r="N3982" s="0" t="str">
        <f aca="false">IF(G3982=1,IF(COUNTIF(H$2:H3982,H3982)=1,COUNTIF($H:$H,H3982),""),"")</f>
        <v/>
      </c>
      <c r="O3982" s="0" t="str">
        <f aca="false">IF(G3982=1,IF(COUNTIF(I$2:I3982,I3982)=1,COUNTIF($I:$I,I3982),""),"")</f>
        <v/>
      </c>
      <c r="P3982" s="38" t="str">
        <f aca="false">IF(G3982=1,IF(COUNTIFS(C$2:C3982,C3982,G$2:G3982,1)=1,COUNTIFS($C:$C,C3982,$G:$G,1)+ROW()/10000000,""),"")</f>
        <v/>
      </c>
      <c r="Q3982" s="0" t="str">
        <f aca="false">IF(K3982=1,IF(COUNTIFS(C$2:C3982,C3982,K$2:K3982,1)=1,1,0),"")</f>
        <v/>
      </c>
      <c r="R3982" s="0" t="str">
        <f aca="false">IF(M3982=1,IF(COUNTIFS(C$2:C3982,C3982,M$2:M3982,1)=1,1,0),"")</f>
        <v/>
      </c>
      <c r="S3982" s="0" t="str">
        <f aca="false">IF(L3982=1,IF(COUNTIFS(C$2:C3982,C3982,L$2:L3982,1)=1,1,0),"")</f>
        <v/>
      </c>
      <c r="T3982" s="38" t="str">
        <f aca="false">IF(N3982="","",N3982+ROW()/10000000)</f>
        <v/>
      </c>
      <c r="U3982" s="0" t="str">
        <f aca="false">IF(G3982=1,IF(B3982="",1,0),"")</f>
        <v/>
      </c>
    </row>
    <row r="3983" customFormat="false" ht="15" hidden="false" customHeight="false" outlineLevel="0" collapsed="false">
      <c r="A3983" s="35"/>
      <c r="B3983" s="35"/>
      <c r="G3983" s="0" t="str">
        <f aca="false">IF(A3983="","",IF(AND(A3983&gt;=Debut,A3983&lt;Fin),1,0))</f>
        <v/>
      </c>
      <c r="H3983" s="0" t="str">
        <f aca="false">IF(G3983=1,INT(ROUND((A3983-Debut)*86400,0)/600),"")</f>
        <v/>
      </c>
      <c r="I3983" s="0" t="str">
        <f aca="false">IF(G3983=1,INT(ROUND((A3983-Debut)*86400,0)/3600),"")</f>
        <v/>
      </c>
      <c r="J3983" s="0" t="str">
        <f aca="false">IF(OR(A3983="",B3983=""),"",ROUND((B3983-A3983)*86400,0))</f>
        <v/>
      </c>
      <c r="K3983" s="37" t="str">
        <f aca="false">IF(G3983=1,IF(COUNTIFS($C:$C,C3983,$G:$G,1,$A:$A,"&gt;="&amp;(A3983-FenetreInterm/86400),$A:$A,"&lt;="&amp;A3983)&gt;=NbInterm,1,0),"")</f>
        <v/>
      </c>
      <c r="L3983" s="37" t="str">
        <f aca="false">IF(G3983=1,IF(B3983="",0,IF(J3983&lt;SeuilFugitive,1,0)),"")</f>
        <v/>
      </c>
      <c r="M3983" s="37" t="str">
        <f aca="false">IF(G3983=1,IF(B3983="",IF((Fin-A3983)*24&gt;SeuilFigee,1,0),IF(J3983&gt;SeuilFigee*3600,1,0)),"")</f>
        <v/>
      </c>
      <c r="N3983" s="0" t="str">
        <f aca="false">IF(G3983=1,IF(COUNTIF(H$2:H3983,H3983)=1,COUNTIF($H:$H,H3983),""),"")</f>
        <v/>
      </c>
      <c r="O3983" s="0" t="str">
        <f aca="false">IF(G3983=1,IF(COUNTIF(I$2:I3983,I3983)=1,COUNTIF($I:$I,I3983),""),"")</f>
        <v/>
      </c>
      <c r="P3983" s="38" t="str">
        <f aca="false">IF(G3983=1,IF(COUNTIFS(C$2:C3983,C3983,G$2:G3983,1)=1,COUNTIFS($C:$C,C3983,$G:$G,1)+ROW()/10000000,""),"")</f>
        <v/>
      </c>
      <c r="Q3983" s="0" t="str">
        <f aca="false">IF(K3983=1,IF(COUNTIFS(C$2:C3983,C3983,K$2:K3983,1)=1,1,0),"")</f>
        <v/>
      </c>
      <c r="R3983" s="0" t="str">
        <f aca="false">IF(M3983=1,IF(COUNTIFS(C$2:C3983,C3983,M$2:M3983,1)=1,1,0),"")</f>
        <v/>
      </c>
      <c r="S3983" s="0" t="str">
        <f aca="false">IF(L3983=1,IF(COUNTIFS(C$2:C3983,C3983,L$2:L3983,1)=1,1,0),"")</f>
        <v/>
      </c>
      <c r="T3983" s="38" t="str">
        <f aca="false">IF(N3983="","",N3983+ROW()/10000000)</f>
        <v/>
      </c>
      <c r="U3983" s="0" t="str">
        <f aca="false">IF(G3983=1,IF(B3983="",1,0),"")</f>
        <v/>
      </c>
    </row>
    <row r="3984" customFormat="false" ht="15" hidden="false" customHeight="false" outlineLevel="0" collapsed="false">
      <c r="A3984" s="35"/>
      <c r="B3984" s="35"/>
      <c r="G3984" s="0" t="str">
        <f aca="false">IF(A3984="","",IF(AND(A3984&gt;=Debut,A3984&lt;Fin),1,0))</f>
        <v/>
      </c>
      <c r="H3984" s="0" t="str">
        <f aca="false">IF(G3984=1,INT(ROUND((A3984-Debut)*86400,0)/600),"")</f>
        <v/>
      </c>
      <c r="I3984" s="0" t="str">
        <f aca="false">IF(G3984=1,INT(ROUND((A3984-Debut)*86400,0)/3600),"")</f>
        <v/>
      </c>
      <c r="J3984" s="0" t="str">
        <f aca="false">IF(OR(A3984="",B3984=""),"",ROUND((B3984-A3984)*86400,0))</f>
        <v/>
      </c>
      <c r="K3984" s="37" t="str">
        <f aca="false">IF(G3984=1,IF(COUNTIFS($C:$C,C3984,$G:$G,1,$A:$A,"&gt;="&amp;(A3984-FenetreInterm/86400),$A:$A,"&lt;="&amp;A3984)&gt;=NbInterm,1,0),"")</f>
        <v/>
      </c>
      <c r="L3984" s="37" t="str">
        <f aca="false">IF(G3984=1,IF(B3984="",0,IF(J3984&lt;SeuilFugitive,1,0)),"")</f>
        <v/>
      </c>
      <c r="M3984" s="37" t="str">
        <f aca="false">IF(G3984=1,IF(B3984="",IF((Fin-A3984)*24&gt;SeuilFigee,1,0),IF(J3984&gt;SeuilFigee*3600,1,0)),"")</f>
        <v/>
      </c>
      <c r="N3984" s="0" t="str">
        <f aca="false">IF(G3984=1,IF(COUNTIF(H$2:H3984,H3984)=1,COUNTIF($H:$H,H3984),""),"")</f>
        <v/>
      </c>
      <c r="O3984" s="0" t="str">
        <f aca="false">IF(G3984=1,IF(COUNTIF(I$2:I3984,I3984)=1,COUNTIF($I:$I,I3984),""),"")</f>
        <v/>
      </c>
      <c r="P3984" s="38" t="str">
        <f aca="false">IF(G3984=1,IF(COUNTIFS(C$2:C3984,C3984,G$2:G3984,1)=1,COUNTIFS($C:$C,C3984,$G:$G,1)+ROW()/10000000,""),"")</f>
        <v/>
      </c>
      <c r="Q3984" s="0" t="str">
        <f aca="false">IF(K3984=1,IF(COUNTIFS(C$2:C3984,C3984,K$2:K3984,1)=1,1,0),"")</f>
        <v/>
      </c>
      <c r="R3984" s="0" t="str">
        <f aca="false">IF(M3984=1,IF(COUNTIFS(C$2:C3984,C3984,M$2:M3984,1)=1,1,0),"")</f>
        <v/>
      </c>
      <c r="S3984" s="0" t="str">
        <f aca="false">IF(L3984=1,IF(COUNTIFS(C$2:C3984,C3984,L$2:L3984,1)=1,1,0),"")</f>
        <v/>
      </c>
      <c r="T3984" s="38" t="str">
        <f aca="false">IF(N3984="","",N3984+ROW()/10000000)</f>
        <v/>
      </c>
      <c r="U3984" s="0" t="str">
        <f aca="false">IF(G3984=1,IF(B3984="",1,0),"")</f>
        <v/>
      </c>
    </row>
    <row r="3985" customFormat="false" ht="15" hidden="false" customHeight="false" outlineLevel="0" collapsed="false">
      <c r="A3985" s="35"/>
      <c r="B3985" s="35"/>
      <c r="G3985" s="0" t="str">
        <f aca="false">IF(A3985="","",IF(AND(A3985&gt;=Debut,A3985&lt;Fin),1,0))</f>
        <v/>
      </c>
      <c r="H3985" s="0" t="str">
        <f aca="false">IF(G3985=1,INT(ROUND((A3985-Debut)*86400,0)/600),"")</f>
        <v/>
      </c>
      <c r="I3985" s="0" t="str">
        <f aca="false">IF(G3985=1,INT(ROUND((A3985-Debut)*86400,0)/3600),"")</f>
        <v/>
      </c>
      <c r="J3985" s="0" t="str">
        <f aca="false">IF(OR(A3985="",B3985=""),"",ROUND((B3985-A3985)*86400,0))</f>
        <v/>
      </c>
      <c r="K3985" s="37" t="str">
        <f aca="false">IF(G3985=1,IF(COUNTIFS($C:$C,C3985,$G:$G,1,$A:$A,"&gt;="&amp;(A3985-FenetreInterm/86400),$A:$A,"&lt;="&amp;A3985)&gt;=NbInterm,1,0),"")</f>
        <v/>
      </c>
      <c r="L3985" s="37" t="str">
        <f aca="false">IF(G3985=1,IF(B3985="",0,IF(J3985&lt;SeuilFugitive,1,0)),"")</f>
        <v/>
      </c>
      <c r="M3985" s="37" t="str">
        <f aca="false">IF(G3985=1,IF(B3985="",IF((Fin-A3985)*24&gt;SeuilFigee,1,0),IF(J3985&gt;SeuilFigee*3600,1,0)),"")</f>
        <v/>
      </c>
      <c r="N3985" s="0" t="str">
        <f aca="false">IF(G3985=1,IF(COUNTIF(H$2:H3985,H3985)=1,COUNTIF($H:$H,H3985),""),"")</f>
        <v/>
      </c>
      <c r="O3985" s="0" t="str">
        <f aca="false">IF(G3985=1,IF(COUNTIF(I$2:I3985,I3985)=1,COUNTIF($I:$I,I3985),""),"")</f>
        <v/>
      </c>
      <c r="P3985" s="38" t="str">
        <f aca="false">IF(G3985=1,IF(COUNTIFS(C$2:C3985,C3985,G$2:G3985,1)=1,COUNTIFS($C:$C,C3985,$G:$G,1)+ROW()/10000000,""),"")</f>
        <v/>
      </c>
      <c r="Q3985" s="0" t="str">
        <f aca="false">IF(K3985=1,IF(COUNTIFS(C$2:C3985,C3985,K$2:K3985,1)=1,1,0),"")</f>
        <v/>
      </c>
      <c r="R3985" s="0" t="str">
        <f aca="false">IF(M3985=1,IF(COUNTIFS(C$2:C3985,C3985,M$2:M3985,1)=1,1,0),"")</f>
        <v/>
      </c>
      <c r="S3985" s="0" t="str">
        <f aca="false">IF(L3985=1,IF(COUNTIFS(C$2:C3985,C3985,L$2:L3985,1)=1,1,0),"")</f>
        <v/>
      </c>
      <c r="T3985" s="38" t="str">
        <f aca="false">IF(N3985="","",N3985+ROW()/10000000)</f>
        <v/>
      </c>
      <c r="U3985" s="0" t="str">
        <f aca="false">IF(G3985=1,IF(B3985="",1,0),"")</f>
        <v/>
      </c>
    </row>
    <row r="3986" customFormat="false" ht="15" hidden="false" customHeight="false" outlineLevel="0" collapsed="false">
      <c r="A3986" s="35"/>
      <c r="B3986" s="35"/>
      <c r="G3986" s="0" t="str">
        <f aca="false">IF(A3986="","",IF(AND(A3986&gt;=Debut,A3986&lt;Fin),1,0))</f>
        <v/>
      </c>
      <c r="H3986" s="0" t="str">
        <f aca="false">IF(G3986=1,INT(ROUND((A3986-Debut)*86400,0)/600),"")</f>
        <v/>
      </c>
      <c r="I3986" s="0" t="str">
        <f aca="false">IF(G3986=1,INT(ROUND((A3986-Debut)*86400,0)/3600),"")</f>
        <v/>
      </c>
      <c r="J3986" s="0" t="str">
        <f aca="false">IF(OR(A3986="",B3986=""),"",ROUND((B3986-A3986)*86400,0))</f>
        <v/>
      </c>
      <c r="K3986" s="37" t="str">
        <f aca="false">IF(G3986=1,IF(COUNTIFS($C:$C,C3986,$G:$G,1,$A:$A,"&gt;="&amp;(A3986-FenetreInterm/86400),$A:$A,"&lt;="&amp;A3986)&gt;=NbInterm,1,0),"")</f>
        <v/>
      </c>
      <c r="L3986" s="37" t="str">
        <f aca="false">IF(G3986=1,IF(B3986="",0,IF(J3986&lt;SeuilFugitive,1,0)),"")</f>
        <v/>
      </c>
      <c r="M3986" s="37" t="str">
        <f aca="false">IF(G3986=1,IF(B3986="",IF((Fin-A3986)*24&gt;SeuilFigee,1,0),IF(J3986&gt;SeuilFigee*3600,1,0)),"")</f>
        <v/>
      </c>
      <c r="N3986" s="0" t="str">
        <f aca="false">IF(G3986=1,IF(COUNTIF(H$2:H3986,H3986)=1,COUNTIF($H:$H,H3986),""),"")</f>
        <v/>
      </c>
      <c r="O3986" s="0" t="str">
        <f aca="false">IF(G3986=1,IF(COUNTIF(I$2:I3986,I3986)=1,COUNTIF($I:$I,I3986),""),"")</f>
        <v/>
      </c>
      <c r="P3986" s="38" t="str">
        <f aca="false">IF(G3986=1,IF(COUNTIFS(C$2:C3986,C3986,G$2:G3986,1)=1,COUNTIFS($C:$C,C3986,$G:$G,1)+ROW()/10000000,""),"")</f>
        <v/>
      </c>
      <c r="Q3986" s="0" t="str">
        <f aca="false">IF(K3986=1,IF(COUNTIFS(C$2:C3986,C3986,K$2:K3986,1)=1,1,0),"")</f>
        <v/>
      </c>
      <c r="R3986" s="0" t="str">
        <f aca="false">IF(M3986=1,IF(COUNTIFS(C$2:C3986,C3986,M$2:M3986,1)=1,1,0),"")</f>
        <v/>
      </c>
      <c r="S3986" s="0" t="str">
        <f aca="false">IF(L3986=1,IF(COUNTIFS(C$2:C3986,C3986,L$2:L3986,1)=1,1,0),"")</f>
        <v/>
      </c>
      <c r="T3986" s="38" t="str">
        <f aca="false">IF(N3986="","",N3986+ROW()/10000000)</f>
        <v/>
      </c>
      <c r="U3986" s="0" t="str">
        <f aca="false">IF(G3986=1,IF(B3986="",1,0),"")</f>
        <v/>
      </c>
    </row>
    <row r="3987" customFormat="false" ht="15" hidden="false" customHeight="false" outlineLevel="0" collapsed="false">
      <c r="A3987" s="35"/>
      <c r="B3987" s="35"/>
      <c r="G3987" s="0" t="str">
        <f aca="false">IF(A3987="","",IF(AND(A3987&gt;=Debut,A3987&lt;Fin),1,0))</f>
        <v/>
      </c>
      <c r="H3987" s="0" t="str">
        <f aca="false">IF(G3987=1,INT(ROUND((A3987-Debut)*86400,0)/600),"")</f>
        <v/>
      </c>
      <c r="I3987" s="0" t="str">
        <f aca="false">IF(G3987=1,INT(ROUND((A3987-Debut)*86400,0)/3600),"")</f>
        <v/>
      </c>
      <c r="J3987" s="0" t="str">
        <f aca="false">IF(OR(A3987="",B3987=""),"",ROUND((B3987-A3987)*86400,0))</f>
        <v/>
      </c>
      <c r="K3987" s="37" t="str">
        <f aca="false">IF(G3987=1,IF(COUNTIFS($C:$C,C3987,$G:$G,1,$A:$A,"&gt;="&amp;(A3987-FenetreInterm/86400),$A:$A,"&lt;="&amp;A3987)&gt;=NbInterm,1,0),"")</f>
        <v/>
      </c>
      <c r="L3987" s="37" t="str">
        <f aca="false">IF(G3987=1,IF(B3987="",0,IF(J3987&lt;SeuilFugitive,1,0)),"")</f>
        <v/>
      </c>
      <c r="M3987" s="37" t="str">
        <f aca="false">IF(G3987=1,IF(B3987="",IF((Fin-A3987)*24&gt;SeuilFigee,1,0),IF(J3987&gt;SeuilFigee*3600,1,0)),"")</f>
        <v/>
      </c>
      <c r="N3987" s="0" t="str">
        <f aca="false">IF(G3987=1,IF(COUNTIF(H$2:H3987,H3987)=1,COUNTIF($H:$H,H3987),""),"")</f>
        <v/>
      </c>
      <c r="O3987" s="0" t="str">
        <f aca="false">IF(G3987=1,IF(COUNTIF(I$2:I3987,I3987)=1,COUNTIF($I:$I,I3987),""),"")</f>
        <v/>
      </c>
      <c r="P3987" s="38" t="str">
        <f aca="false">IF(G3987=1,IF(COUNTIFS(C$2:C3987,C3987,G$2:G3987,1)=1,COUNTIFS($C:$C,C3987,$G:$G,1)+ROW()/10000000,""),"")</f>
        <v/>
      </c>
      <c r="Q3987" s="0" t="str">
        <f aca="false">IF(K3987=1,IF(COUNTIFS(C$2:C3987,C3987,K$2:K3987,1)=1,1,0),"")</f>
        <v/>
      </c>
      <c r="R3987" s="0" t="str">
        <f aca="false">IF(M3987=1,IF(COUNTIFS(C$2:C3987,C3987,M$2:M3987,1)=1,1,0),"")</f>
        <v/>
      </c>
      <c r="S3987" s="0" t="str">
        <f aca="false">IF(L3987=1,IF(COUNTIFS(C$2:C3987,C3987,L$2:L3987,1)=1,1,0),"")</f>
        <v/>
      </c>
      <c r="T3987" s="38" t="str">
        <f aca="false">IF(N3987="","",N3987+ROW()/10000000)</f>
        <v/>
      </c>
      <c r="U3987" s="0" t="str">
        <f aca="false">IF(G3987=1,IF(B3987="",1,0),"")</f>
        <v/>
      </c>
    </row>
    <row r="3988" customFormat="false" ht="15" hidden="false" customHeight="false" outlineLevel="0" collapsed="false">
      <c r="A3988" s="35"/>
      <c r="B3988" s="35"/>
      <c r="G3988" s="0" t="str">
        <f aca="false">IF(A3988="","",IF(AND(A3988&gt;=Debut,A3988&lt;Fin),1,0))</f>
        <v/>
      </c>
      <c r="H3988" s="0" t="str">
        <f aca="false">IF(G3988=1,INT(ROUND((A3988-Debut)*86400,0)/600),"")</f>
        <v/>
      </c>
      <c r="I3988" s="0" t="str">
        <f aca="false">IF(G3988=1,INT(ROUND((A3988-Debut)*86400,0)/3600),"")</f>
        <v/>
      </c>
      <c r="J3988" s="0" t="str">
        <f aca="false">IF(OR(A3988="",B3988=""),"",ROUND((B3988-A3988)*86400,0))</f>
        <v/>
      </c>
      <c r="K3988" s="37" t="str">
        <f aca="false">IF(G3988=1,IF(COUNTIFS($C:$C,C3988,$G:$G,1,$A:$A,"&gt;="&amp;(A3988-FenetreInterm/86400),$A:$A,"&lt;="&amp;A3988)&gt;=NbInterm,1,0),"")</f>
        <v/>
      </c>
      <c r="L3988" s="37" t="str">
        <f aca="false">IF(G3988=1,IF(B3988="",0,IF(J3988&lt;SeuilFugitive,1,0)),"")</f>
        <v/>
      </c>
      <c r="M3988" s="37" t="str">
        <f aca="false">IF(G3988=1,IF(B3988="",IF((Fin-A3988)*24&gt;SeuilFigee,1,0),IF(J3988&gt;SeuilFigee*3600,1,0)),"")</f>
        <v/>
      </c>
      <c r="N3988" s="0" t="str">
        <f aca="false">IF(G3988=1,IF(COUNTIF(H$2:H3988,H3988)=1,COUNTIF($H:$H,H3988),""),"")</f>
        <v/>
      </c>
      <c r="O3988" s="0" t="str">
        <f aca="false">IF(G3988=1,IF(COUNTIF(I$2:I3988,I3988)=1,COUNTIF($I:$I,I3988),""),"")</f>
        <v/>
      </c>
      <c r="P3988" s="38" t="str">
        <f aca="false">IF(G3988=1,IF(COUNTIFS(C$2:C3988,C3988,G$2:G3988,1)=1,COUNTIFS($C:$C,C3988,$G:$G,1)+ROW()/10000000,""),"")</f>
        <v/>
      </c>
      <c r="Q3988" s="0" t="str">
        <f aca="false">IF(K3988=1,IF(COUNTIFS(C$2:C3988,C3988,K$2:K3988,1)=1,1,0),"")</f>
        <v/>
      </c>
      <c r="R3988" s="0" t="str">
        <f aca="false">IF(M3988=1,IF(COUNTIFS(C$2:C3988,C3988,M$2:M3988,1)=1,1,0),"")</f>
        <v/>
      </c>
      <c r="S3988" s="0" t="str">
        <f aca="false">IF(L3988=1,IF(COUNTIFS(C$2:C3988,C3988,L$2:L3988,1)=1,1,0),"")</f>
        <v/>
      </c>
      <c r="T3988" s="38" t="str">
        <f aca="false">IF(N3988="","",N3988+ROW()/10000000)</f>
        <v/>
      </c>
      <c r="U3988" s="0" t="str">
        <f aca="false">IF(G3988=1,IF(B3988="",1,0),"")</f>
        <v/>
      </c>
    </row>
    <row r="3989" customFormat="false" ht="15" hidden="false" customHeight="false" outlineLevel="0" collapsed="false">
      <c r="A3989" s="35"/>
      <c r="B3989" s="35"/>
      <c r="G3989" s="0" t="str">
        <f aca="false">IF(A3989="","",IF(AND(A3989&gt;=Debut,A3989&lt;Fin),1,0))</f>
        <v/>
      </c>
      <c r="H3989" s="0" t="str">
        <f aca="false">IF(G3989=1,INT(ROUND((A3989-Debut)*86400,0)/600),"")</f>
        <v/>
      </c>
      <c r="I3989" s="0" t="str">
        <f aca="false">IF(G3989=1,INT(ROUND((A3989-Debut)*86400,0)/3600),"")</f>
        <v/>
      </c>
      <c r="J3989" s="0" t="str">
        <f aca="false">IF(OR(A3989="",B3989=""),"",ROUND((B3989-A3989)*86400,0))</f>
        <v/>
      </c>
      <c r="K3989" s="37" t="str">
        <f aca="false">IF(G3989=1,IF(COUNTIFS($C:$C,C3989,$G:$G,1,$A:$A,"&gt;="&amp;(A3989-FenetreInterm/86400),$A:$A,"&lt;="&amp;A3989)&gt;=NbInterm,1,0),"")</f>
        <v/>
      </c>
      <c r="L3989" s="37" t="str">
        <f aca="false">IF(G3989=1,IF(B3989="",0,IF(J3989&lt;SeuilFugitive,1,0)),"")</f>
        <v/>
      </c>
      <c r="M3989" s="37" t="str">
        <f aca="false">IF(G3989=1,IF(B3989="",IF((Fin-A3989)*24&gt;SeuilFigee,1,0),IF(J3989&gt;SeuilFigee*3600,1,0)),"")</f>
        <v/>
      </c>
      <c r="N3989" s="0" t="str">
        <f aca="false">IF(G3989=1,IF(COUNTIF(H$2:H3989,H3989)=1,COUNTIF($H:$H,H3989),""),"")</f>
        <v/>
      </c>
      <c r="O3989" s="0" t="str">
        <f aca="false">IF(G3989=1,IF(COUNTIF(I$2:I3989,I3989)=1,COUNTIF($I:$I,I3989),""),"")</f>
        <v/>
      </c>
      <c r="P3989" s="38" t="str">
        <f aca="false">IF(G3989=1,IF(COUNTIFS(C$2:C3989,C3989,G$2:G3989,1)=1,COUNTIFS($C:$C,C3989,$G:$G,1)+ROW()/10000000,""),"")</f>
        <v/>
      </c>
      <c r="Q3989" s="0" t="str">
        <f aca="false">IF(K3989=1,IF(COUNTIFS(C$2:C3989,C3989,K$2:K3989,1)=1,1,0),"")</f>
        <v/>
      </c>
      <c r="R3989" s="0" t="str">
        <f aca="false">IF(M3989=1,IF(COUNTIFS(C$2:C3989,C3989,M$2:M3989,1)=1,1,0),"")</f>
        <v/>
      </c>
      <c r="S3989" s="0" t="str">
        <f aca="false">IF(L3989=1,IF(COUNTIFS(C$2:C3989,C3989,L$2:L3989,1)=1,1,0),"")</f>
        <v/>
      </c>
      <c r="T3989" s="38" t="str">
        <f aca="false">IF(N3989="","",N3989+ROW()/10000000)</f>
        <v/>
      </c>
      <c r="U3989" s="0" t="str">
        <f aca="false">IF(G3989=1,IF(B3989="",1,0),"")</f>
        <v/>
      </c>
    </row>
    <row r="3990" customFormat="false" ht="15" hidden="false" customHeight="false" outlineLevel="0" collapsed="false">
      <c r="A3990" s="35"/>
      <c r="B3990" s="35"/>
      <c r="G3990" s="0" t="str">
        <f aca="false">IF(A3990="","",IF(AND(A3990&gt;=Debut,A3990&lt;Fin),1,0))</f>
        <v/>
      </c>
      <c r="H3990" s="0" t="str">
        <f aca="false">IF(G3990=1,INT(ROUND((A3990-Debut)*86400,0)/600),"")</f>
        <v/>
      </c>
      <c r="I3990" s="0" t="str">
        <f aca="false">IF(G3990=1,INT(ROUND((A3990-Debut)*86400,0)/3600),"")</f>
        <v/>
      </c>
      <c r="J3990" s="0" t="str">
        <f aca="false">IF(OR(A3990="",B3990=""),"",ROUND((B3990-A3990)*86400,0))</f>
        <v/>
      </c>
      <c r="K3990" s="37" t="str">
        <f aca="false">IF(G3990=1,IF(COUNTIFS($C:$C,C3990,$G:$G,1,$A:$A,"&gt;="&amp;(A3990-FenetreInterm/86400),$A:$A,"&lt;="&amp;A3990)&gt;=NbInterm,1,0),"")</f>
        <v/>
      </c>
      <c r="L3990" s="37" t="str">
        <f aca="false">IF(G3990=1,IF(B3990="",0,IF(J3990&lt;SeuilFugitive,1,0)),"")</f>
        <v/>
      </c>
      <c r="M3990" s="37" t="str">
        <f aca="false">IF(G3990=1,IF(B3990="",IF((Fin-A3990)*24&gt;SeuilFigee,1,0),IF(J3990&gt;SeuilFigee*3600,1,0)),"")</f>
        <v/>
      </c>
      <c r="N3990" s="0" t="str">
        <f aca="false">IF(G3990=1,IF(COUNTIF(H$2:H3990,H3990)=1,COUNTIF($H:$H,H3990),""),"")</f>
        <v/>
      </c>
      <c r="O3990" s="0" t="str">
        <f aca="false">IF(G3990=1,IF(COUNTIF(I$2:I3990,I3990)=1,COUNTIF($I:$I,I3990),""),"")</f>
        <v/>
      </c>
      <c r="P3990" s="38" t="str">
        <f aca="false">IF(G3990=1,IF(COUNTIFS(C$2:C3990,C3990,G$2:G3990,1)=1,COUNTIFS($C:$C,C3990,$G:$G,1)+ROW()/10000000,""),"")</f>
        <v/>
      </c>
      <c r="Q3990" s="0" t="str">
        <f aca="false">IF(K3990=1,IF(COUNTIFS(C$2:C3990,C3990,K$2:K3990,1)=1,1,0),"")</f>
        <v/>
      </c>
      <c r="R3990" s="0" t="str">
        <f aca="false">IF(M3990=1,IF(COUNTIFS(C$2:C3990,C3990,M$2:M3990,1)=1,1,0),"")</f>
        <v/>
      </c>
      <c r="S3990" s="0" t="str">
        <f aca="false">IF(L3990=1,IF(COUNTIFS(C$2:C3990,C3990,L$2:L3990,1)=1,1,0),"")</f>
        <v/>
      </c>
      <c r="T3990" s="38" t="str">
        <f aca="false">IF(N3990="","",N3990+ROW()/10000000)</f>
        <v/>
      </c>
      <c r="U3990" s="0" t="str">
        <f aca="false">IF(G3990=1,IF(B3990="",1,0),"")</f>
        <v/>
      </c>
    </row>
    <row r="3991" customFormat="false" ht="15" hidden="false" customHeight="false" outlineLevel="0" collapsed="false">
      <c r="A3991" s="35"/>
      <c r="B3991" s="35"/>
      <c r="G3991" s="0" t="str">
        <f aca="false">IF(A3991="","",IF(AND(A3991&gt;=Debut,A3991&lt;Fin),1,0))</f>
        <v/>
      </c>
      <c r="H3991" s="0" t="str">
        <f aca="false">IF(G3991=1,INT(ROUND((A3991-Debut)*86400,0)/600),"")</f>
        <v/>
      </c>
      <c r="I3991" s="0" t="str">
        <f aca="false">IF(G3991=1,INT(ROUND((A3991-Debut)*86400,0)/3600),"")</f>
        <v/>
      </c>
      <c r="J3991" s="0" t="str">
        <f aca="false">IF(OR(A3991="",B3991=""),"",ROUND((B3991-A3991)*86400,0))</f>
        <v/>
      </c>
      <c r="K3991" s="37" t="str">
        <f aca="false">IF(G3991=1,IF(COUNTIFS($C:$C,C3991,$G:$G,1,$A:$A,"&gt;="&amp;(A3991-FenetreInterm/86400),$A:$A,"&lt;="&amp;A3991)&gt;=NbInterm,1,0),"")</f>
        <v/>
      </c>
      <c r="L3991" s="37" t="str">
        <f aca="false">IF(G3991=1,IF(B3991="",0,IF(J3991&lt;SeuilFugitive,1,0)),"")</f>
        <v/>
      </c>
      <c r="M3991" s="37" t="str">
        <f aca="false">IF(G3991=1,IF(B3991="",IF((Fin-A3991)*24&gt;SeuilFigee,1,0),IF(J3991&gt;SeuilFigee*3600,1,0)),"")</f>
        <v/>
      </c>
      <c r="N3991" s="0" t="str">
        <f aca="false">IF(G3991=1,IF(COUNTIF(H$2:H3991,H3991)=1,COUNTIF($H:$H,H3991),""),"")</f>
        <v/>
      </c>
      <c r="O3991" s="0" t="str">
        <f aca="false">IF(G3991=1,IF(COUNTIF(I$2:I3991,I3991)=1,COUNTIF($I:$I,I3991),""),"")</f>
        <v/>
      </c>
      <c r="P3991" s="38" t="str">
        <f aca="false">IF(G3991=1,IF(COUNTIFS(C$2:C3991,C3991,G$2:G3991,1)=1,COUNTIFS($C:$C,C3991,$G:$G,1)+ROW()/10000000,""),"")</f>
        <v/>
      </c>
      <c r="Q3991" s="0" t="str">
        <f aca="false">IF(K3991=1,IF(COUNTIFS(C$2:C3991,C3991,K$2:K3991,1)=1,1,0),"")</f>
        <v/>
      </c>
      <c r="R3991" s="0" t="str">
        <f aca="false">IF(M3991=1,IF(COUNTIFS(C$2:C3991,C3991,M$2:M3991,1)=1,1,0),"")</f>
        <v/>
      </c>
      <c r="S3991" s="0" t="str">
        <f aca="false">IF(L3991=1,IF(COUNTIFS(C$2:C3991,C3991,L$2:L3991,1)=1,1,0),"")</f>
        <v/>
      </c>
      <c r="T3991" s="38" t="str">
        <f aca="false">IF(N3991="","",N3991+ROW()/10000000)</f>
        <v/>
      </c>
      <c r="U3991" s="0" t="str">
        <f aca="false">IF(G3991=1,IF(B3991="",1,0),"")</f>
        <v/>
      </c>
    </row>
    <row r="3992" customFormat="false" ht="15" hidden="false" customHeight="false" outlineLevel="0" collapsed="false">
      <c r="A3992" s="35"/>
      <c r="B3992" s="35"/>
      <c r="G3992" s="0" t="str">
        <f aca="false">IF(A3992="","",IF(AND(A3992&gt;=Debut,A3992&lt;Fin),1,0))</f>
        <v/>
      </c>
      <c r="H3992" s="0" t="str">
        <f aca="false">IF(G3992=1,INT(ROUND((A3992-Debut)*86400,0)/600),"")</f>
        <v/>
      </c>
      <c r="I3992" s="0" t="str">
        <f aca="false">IF(G3992=1,INT(ROUND((A3992-Debut)*86400,0)/3600),"")</f>
        <v/>
      </c>
      <c r="J3992" s="0" t="str">
        <f aca="false">IF(OR(A3992="",B3992=""),"",ROUND((B3992-A3992)*86400,0))</f>
        <v/>
      </c>
      <c r="K3992" s="37" t="str">
        <f aca="false">IF(G3992=1,IF(COUNTIFS($C:$C,C3992,$G:$G,1,$A:$A,"&gt;="&amp;(A3992-FenetreInterm/86400),$A:$A,"&lt;="&amp;A3992)&gt;=NbInterm,1,0),"")</f>
        <v/>
      </c>
      <c r="L3992" s="37" t="str">
        <f aca="false">IF(G3992=1,IF(B3992="",0,IF(J3992&lt;SeuilFugitive,1,0)),"")</f>
        <v/>
      </c>
      <c r="M3992" s="37" t="str">
        <f aca="false">IF(G3992=1,IF(B3992="",IF((Fin-A3992)*24&gt;SeuilFigee,1,0),IF(J3992&gt;SeuilFigee*3600,1,0)),"")</f>
        <v/>
      </c>
      <c r="N3992" s="0" t="str">
        <f aca="false">IF(G3992=1,IF(COUNTIF(H$2:H3992,H3992)=1,COUNTIF($H:$H,H3992),""),"")</f>
        <v/>
      </c>
      <c r="O3992" s="0" t="str">
        <f aca="false">IF(G3992=1,IF(COUNTIF(I$2:I3992,I3992)=1,COUNTIF($I:$I,I3992),""),"")</f>
        <v/>
      </c>
      <c r="P3992" s="38" t="str">
        <f aca="false">IF(G3992=1,IF(COUNTIFS(C$2:C3992,C3992,G$2:G3992,1)=1,COUNTIFS($C:$C,C3992,$G:$G,1)+ROW()/10000000,""),"")</f>
        <v/>
      </c>
      <c r="Q3992" s="0" t="str">
        <f aca="false">IF(K3992=1,IF(COUNTIFS(C$2:C3992,C3992,K$2:K3992,1)=1,1,0),"")</f>
        <v/>
      </c>
      <c r="R3992" s="0" t="str">
        <f aca="false">IF(M3992=1,IF(COUNTIFS(C$2:C3992,C3992,M$2:M3992,1)=1,1,0),"")</f>
        <v/>
      </c>
      <c r="S3992" s="0" t="str">
        <f aca="false">IF(L3992=1,IF(COUNTIFS(C$2:C3992,C3992,L$2:L3992,1)=1,1,0),"")</f>
        <v/>
      </c>
      <c r="T3992" s="38" t="str">
        <f aca="false">IF(N3992="","",N3992+ROW()/10000000)</f>
        <v/>
      </c>
      <c r="U3992" s="0" t="str">
        <f aca="false">IF(G3992=1,IF(B3992="",1,0),"")</f>
        <v/>
      </c>
    </row>
    <row r="3993" customFormat="false" ht="15" hidden="false" customHeight="false" outlineLevel="0" collapsed="false">
      <c r="A3993" s="35"/>
      <c r="B3993" s="35"/>
      <c r="G3993" s="0" t="str">
        <f aca="false">IF(A3993="","",IF(AND(A3993&gt;=Debut,A3993&lt;Fin),1,0))</f>
        <v/>
      </c>
      <c r="H3993" s="0" t="str">
        <f aca="false">IF(G3993=1,INT(ROUND((A3993-Debut)*86400,0)/600),"")</f>
        <v/>
      </c>
      <c r="I3993" s="0" t="str">
        <f aca="false">IF(G3993=1,INT(ROUND((A3993-Debut)*86400,0)/3600),"")</f>
        <v/>
      </c>
      <c r="J3993" s="0" t="str">
        <f aca="false">IF(OR(A3993="",B3993=""),"",ROUND((B3993-A3993)*86400,0))</f>
        <v/>
      </c>
      <c r="K3993" s="37" t="str">
        <f aca="false">IF(G3993=1,IF(COUNTIFS($C:$C,C3993,$G:$G,1,$A:$A,"&gt;="&amp;(A3993-FenetreInterm/86400),$A:$A,"&lt;="&amp;A3993)&gt;=NbInterm,1,0),"")</f>
        <v/>
      </c>
      <c r="L3993" s="37" t="str">
        <f aca="false">IF(G3993=1,IF(B3993="",0,IF(J3993&lt;SeuilFugitive,1,0)),"")</f>
        <v/>
      </c>
      <c r="M3993" s="37" t="str">
        <f aca="false">IF(G3993=1,IF(B3993="",IF((Fin-A3993)*24&gt;SeuilFigee,1,0),IF(J3993&gt;SeuilFigee*3600,1,0)),"")</f>
        <v/>
      </c>
      <c r="N3993" s="0" t="str">
        <f aca="false">IF(G3993=1,IF(COUNTIF(H$2:H3993,H3993)=1,COUNTIF($H:$H,H3993),""),"")</f>
        <v/>
      </c>
      <c r="O3993" s="0" t="str">
        <f aca="false">IF(G3993=1,IF(COUNTIF(I$2:I3993,I3993)=1,COUNTIF($I:$I,I3993),""),"")</f>
        <v/>
      </c>
      <c r="P3993" s="38" t="str">
        <f aca="false">IF(G3993=1,IF(COUNTIFS(C$2:C3993,C3993,G$2:G3993,1)=1,COUNTIFS($C:$C,C3993,$G:$G,1)+ROW()/10000000,""),"")</f>
        <v/>
      </c>
      <c r="Q3993" s="0" t="str">
        <f aca="false">IF(K3993=1,IF(COUNTIFS(C$2:C3993,C3993,K$2:K3993,1)=1,1,0),"")</f>
        <v/>
      </c>
      <c r="R3993" s="0" t="str">
        <f aca="false">IF(M3993=1,IF(COUNTIFS(C$2:C3993,C3993,M$2:M3993,1)=1,1,0),"")</f>
        <v/>
      </c>
      <c r="S3993" s="0" t="str">
        <f aca="false">IF(L3993=1,IF(COUNTIFS(C$2:C3993,C3993,L$2:L3993,1)=1,1,0),"")</f>
        <v/>
      </c>
      <c r="T3993" s="38" t="str">
        <f aca="false">IF(N3993="","",N3993+ROW()/10000000)</f>
        <v/>
      </c>
      <c r="U3993" s="0" t="str">
        <f aca="false">IF(G3993=1,IF(B3993="",1,0),"")</f>
        <v/>
      </c>
    </row>
    <row r="3994" customFormat="false" ht="15" hidden="false" customHeight="false" outlineLevel="0" collapsed="false">
      <c r="A3994" s="35"/>
      <c r="B3994" s="35"/>
      <c r="G3994" s="0" t="str">
        <f aca="false">IF(A3994="","",IF(AND(A3994&gt;=Debut,A3994&lt;Fin),1,0))</f>
        <v/>
      </c>
      <c r="H3994" s="0" t="str">
        <f aca="false">IF(G3994=1,INT(ROUND((A3994-Debut)*86400,0)/600),"")</f>
        <v/>
      </c>
      <c r="I3994" s="0" t="str">
        <f aca="false">IF(G3994=1,INT(ROUND((A3994-Debut)*86400,0)/3600),"")</f>
        <v/>
      </c>
      <c r="J3994" s="0" t="str">
        <f aca="false">IF(OR(A3994="",B3994=""),"",ROUND((B3994-A3994)*86400,0))</f>
        <v/>
      </c>
      <c r="K3994" s="37" t="str">
        <f aca="false">IF(G3994=1,IF(COUNTIFS($C:$C,C3994,$G:$G,1,$A:$A,"&gt;="&amp;(A3994-FenetreInterm/86400),$A:$A,"&lt;="&amp;A3994)&gt;=NbInterm,1,0),"")</f>
        <v/>
      </c>
      <c r="L3994" s="37" t="str">
        <f aca="false">IF(G3994=1,IF(B3994="",0,IF(J3994&lt;SeuilFugitive,1,0)),"")</f>
        <v/>
      </c>
      <c r="M3994" s="37" t="str">
        <f aca="false">IF(G3994=1,IF(B3994="",IF((Fin-A3994)*24&gt;SeuilFigee,1,0),IF(J3994&gt;SeuilFigee*3600,1,0)),"")</f>
        <v/>
      </c>
      <c r="N3994" s="0" t="str">
        <f aca="false">IF(G3994=1,IF(COUNTIF(H$2:H3994,H3994)=1,COUNTIF($H:$H,H3994),""),"")</f>
        <v/>
      </c>
      <c r="O3994" s="0" t="str">
        <f aca="false">IF(G3994=1,IF(COUNTIF(I$2:I3994,I3994)=1,COUNTIF($I:$I,I3994),""),"")</f>
        <v/>
      </c>
      <c r="P3994" s="38" t="str">
        <f aca="false">IF(G3994=1,IF(COUNTIFS(C$2:C3994,C3994,G$2:G3994,1)=1,COUNTIFS($C:$C,C3994,$G:$G,1)+ROW()/10000000,""),"")</f>
        <v/>
      </c>
      <c r="Q3994" s="0" t="str">
        <f aca="false">IF(K3994=1,IF(COUNTIFS(C$2:C3994,C3994,K$2:K3994,1)=1,1,0),"")</f>
        <v/>
      </c>
      <c r="R3994" s="0" t="str">
        <f aca="false">IF(M3994=1,IF(COUNTIFS(C$2:C3994,C3994,M$2:M3994,1)=1,1,0),"")</f>
        <v/>
      </c>
      <c r="S3994" s="0" t="str">
        <f aca="false">IF(L3994=1,IF(COUNTIFS(C$2:C3994,C3994,L$2:L3994,1)=1,1,0),"")</f>
        <v/>
      </c>
      <c r="T3994" s="38" t="str">
        <f aca="false">IF(N3994="","",N3994+ROW()/10000000)</f>
        <v/>
      </c>
      <c r="U3994" s="0" t="str">
        <f aca="false">IF(G3994=1,IF(B3994="",1,0),"")</f>
        <v/>
      </c>
    </row>
    <row r="3995" customFormat="false" ht="15" hidden="false" customHeight="false" outlineLevel="0" collapsed="false">
      <c r="A3995" s="35"/>
      <c r="B3995" s="35"/>
      <c r="G3995" s="0" t="str">
        <f aca="false">IF(A3995="","",IF(AND(A3995&gt;=Debut,A3995&lt;Fin),1,0))</f>
        <v/>
      </c>
      <c r="H3995" s="0" t="str">
        <f aca="false">IF(G3995=1,INT(ROUND((A3995-Debut)*86400,0)/600),"")</f>
        <v/>
      </c>
      <c r="I3995" s="0" t="str">
        <f aca="false">IF(G3995=1,INT(ROUND((A3995-Debut)*86400,0)/3600),"")</f>
        <v/>
      </c>
      <c r="J3995" s="0" t="str">
        <f aca="false">IF(OR(A3995="",B3995=""),"",ROUND((B3995-A3995)*86400,0))</f>
        <v/>
      </c>
      <c r="K3995" s="37" t="str">
        <f aca="false">IF(G3995=1,IF(COUNTIFS($C:$C,C3995,$G:$G,1,$A:$A,"&gt;="&amp;(A3995-FenetreInterm/86400),$A:$A,"&lt;="&amp;A3995)&gt;=NbInterm,1,0),"")</f>
        <v/>
      </c>
      <c r="L3995" s="37" t="str">
        <f aca="false">IF(G3995=1,IF(B3995="",0,IF(J3995&lt;SeuilFugitive,1,0)),"")</f>
        <v/>
      </c>
      <c r="M3995" s="37" t="str">
        <f aca="false">IF(G3995=1,IF(B3995="",IF((Fin-A3995)*24&gt;SeuilFigee,1,0),IF(J3995&gt;SeuilFigee*3600,1,0)),"")</f>
        <v/>
      </c>
      <c r="N3995" s="0" t="str">
        <f aca="false">IF(G3995=1,IF(COUNTIF(H$2:H3995,H3995)=1,COUNTIF($H:$H,H3995),""),"")</f>
        <v/>
      </c>
      <c r="O3995" s="0" t="str">
        <f aca="false">IF(G3995=1,IF(COUNTIF(I$2:I3995,I3995)=1,COUNTIF($I:$I,I3995),""),"")</f>
        <v/>
      </c>
      <c r="P3995" s="38" t="str">
        <f aca="false">IF(G3995=1,IF(COUNTIFS(C$2:C3995,C3995,G$2:G3995,1)=1,COUNTIFS($C:$C,C3995,$G:$G,1)+ROW()/10000000,""),"")</f>
        <v/>
      </c>
      <c r="Q3995" s="0" t="str">
        <f aca="false">IF(K3995=1,IF(COUNTIFS(C$2:C3995,C3995,K$2:K3995,1)=1,1,0),"")</f>
        <v/>
      </c>
      <c r="R3995" s="0" t="str">
        <f aca="false">IF(M3995=1,IF(COUNTIFS(C$2:C3995,C3995,M$2:M3995,1)=1,1,0),"")</f>
        <v/>
      </c>
      <c r="S3995" s="0" t="str">
        <f aca="false">IF(L3995=1,IF(COUNTIFS(C$2:C3995,C3995,L$2:L3995,1)=1,1,0),"")</f>
        <v/>
      </c>
      <c r="T3995" s="38" t="str">
        <f aca="false">IF(N3995="","",N3995+ROW()/10000000)</f>
        <v/>
      </c>
      <c r="U3995" s="0" t="str">
        <f aca="false">IF(G3995=1,IF(B3995="",1,0),"")</f>
        <v/>
      </c>
    </row>
    <row r="3996" customFormat="false" ht="15" hidden="false" customHeight="false" outlineLevel="0" collapsed="false">
      <c r="A3996" s="35"/>
      <c r="B3996" s="35"/>
      <c r="G3996" s="0" t="str">
        <f aca="false">IF(A3996="","",IF(AND(A3996&gt;=Debut,A3996&lt;Fin),1,0))</f>
        <v/>
      </c>
      <c r="H3996" s="0" t="str">
        <f aca="false">IF(G3996=1,INT(ROUND((A3996-Debut)*86400,0)/600),"")</f>
        <v/>
      </c>
      <c r="I3996" s="0" t="str">
        <f aca="false">IF(G3996=1,INT(ROUND((A3996-Debut)*86400,0)/3600),"")</f>
        <v/>
      </c>
      <c r="J3996" s="0" t="str">
        <f aca="false">IF(OR(A3996="",B3996=""),"",ROUND((B3996-A3996)*86400,0))</f>
        <v/>
      </c>
      <c r="K3996" s="37" t="str">
        <f aca="false">IF(G3996=1,IF(COUNTIFS($C:$C,C3996,$G:$G,1,$A:$A,"&gt;="&amp;(A3996-FenetreInterm/86400),$A:$A,"&lt;="&amp;A3996)&gt;=NbInterm,1,0),"")</f>
        <v/>
      </c>
      <c r="L3996" s="37" t="str">
        <f aca="false">IF(G3996=1,IF(B3996="",0,IF(J3996&lt;SeuilFugitive,1,0)),"")</f>
        <v/>
      </c>
      <c r="M3996" s="37" t="str">
        <f aca="false">IF(G3996=1,IF(B3996="",IF((Fin-A3996)*24&gt;SeuilFigee,1,0),IF(J3996&gt;SeuilFigee*3600,1,0)),"")</f>
        <v/>
      </c>
      <c r="N3996" s="0" t="str">
        <f aca="false">IF(G3996=1,IF(COUNTIF(H$2:H3996,H3996)=1,COUNTIF($H:$H,H3996),""),"")</f>
        <v/>
      </c>
      <c r="O3996" s="0" t="str">
        <f aca="false">IF(G3996=1,IF(COUNTIF(I$2:I3996,I3996)=1,COUNTIF($I:$I,I3996),""),"")</f>
        <v/>
      </c>
      <c r="P3996" s="38" t="str">
        <f aca="false">IF(G3996=1,IF(COUNTIFS(C$2:C3996,C3996,G$2:G3996,1)=1,COUNTIFS($C:$C,C3996,$G:$G,1)+ROW()/10000000,""),"")</f>
        <v/>
      </c>
      <c r="Q3996" s="0" t="str">
        <f aca="false">IF(K3996=1,IF(COUNTIFS(C$2:C3996,C3996,K$2:K3996,1)=1,1,0),"")</f>
        <v/>
      </c>
      <c r="R3996" s="0" t="str">
        <f aca="false">IF(M3996=1,IF(COUNTIFS(C$2:C3996,C3996,M$2:M3996,1)=1,1,0),"")</f>
        <v/>
      </c>
      <c r="S3996" s="0" t="str">
        <f aca="false">IF(L3996=1,IF(COUNTIFS(C$2:C3996,C3996,L$2:L3996,1)=1,1,0),"")</f>
        <v/>
      </c>
      <c r="T3996" s="38" t="str">
        <f aca="false">IF(N3996="","",N3996+ROW()/10000000)</f>
        <v/>
      </c>
      <c r="U3996" s="0" t="str">
        <f aca="false">IF(G3996=1,IF(B3996="",1,0),"")</f>
        <v/>
      </c>
    </row>
    <row r="3997" customFormat="false" ht="15" hidden="false" customHeight="false" outlineLevel="0" collapsed="false">
      <c r="A3997" s="35"/>
      <c r="B3997" s="35"/>
      <c r="G3997" s="0" t="str">
        <f aca="false">IF(A3997="","",IF(AND(A3997&gt;=Debut,A3997&lt;Fin),1,0))</f>
        <v/>
      </c>
      <c r="H3997" s="0" t="str">
        <f aca="false">IF(G3997=1,INT(ROUND((A3997-Debut)*86400,0)/600),"")</f>
        <v/>
      </c>
      <c r="I3997" s="0" t="str">
        <f aca="false">IF(G3997=1,INT(ROUND((A3997-Debut)*86400,0)/3600),"")</f>
        <v/>
      </c>
      <c r="J3997" s="0" t="str">
        <f aca="false">IF(OR(A3997="",B3997=""),"",ROUND((B3997-A3997)*86400,0))</f>
        <v/>
      </c>
      <c r="K3997" s="37" t="str">
        <f aca="false">IF(G3997=1,IF(COUNTIFS($C:$C,C3997,$G:$G,1,$A:$A,"&gt;="&amp;(A3997-FenetreInterm/86400),$A:$A,"&lt;="&amp;A3997)&gt;=NbInterm,1,0),"")</f>
        <v/>
      </c>
      <c r="L3997" s="37" t="str">
        <f aca="false">IF(G3997=1,IF(B3997="",0,IF(J3997&lt;SeuilFugitive,1,0)),"")</f>
        <v/>
      </c>
      <c r="M3997" s="37" t="str">
        <f aca="false">IF(G3997=1,IF(B3997="",IF((Fin-A3997)*24&gt;SeuilFigee,1,0),IF(J3997&gt;SeuilFigee*3600,1,0)),"")</f>
        <v/>
      </c>
      <c r="N3997" s="0" t="str">
        <f aca="false">IF(G3997=1,IF(COUNTIF(H$2:H3997,H3997)=1,COUNTIF($H:$H,H3997),""),"")</f>
        <v/>
      </c>
      <c r="O3997" s="0" t="str">
        <f aca="false">IF(G3997=1,IF(COUNTIF(I$2:I3997,I3997)=1,COUNTIF($I:$I,I3997),""),"")</f>
        <v/>
      </c>
      <c r="P3997" s="38" t="str">
        <f aca="false">IF(G3997=1,IF(COUNTIFS(C$2:C3997,C3997,G$2:G3997,1)=1,COUNTIFS($C:$C,C3997,$G:$G,1)+ROW()/10000000,""),"")</f>
        <v/>
      </c>
      <c r="Q3997" s="0" t="str">
        <f aca="false">IF(K3997=1,IF(COUNTIFS(C$2:C3997,C3997,K$2:K3997,1)=1,1,0),"")</f>
        <v/>
      </c>
      <c r="R3997" s="0" t="str">
        <f aca="false">IF(M3997=1,IF(COUNTIFS(C$2:C3997,C3997,M$2:M3997,1)=1,1,0),"")</f>
        <v/>
      </c>
      <c r="S3997" s="0" t="str">
        <f aca="false">IF(L3997=1,IF(COUNTIFS(C$2:C3997,C3997,L$2:L3997,1)=1,1,0),"")</f>
        <v/>
      </c>
      <c r="T3997" s="38" t="str">
        <f aca="false">IF(N3997="","",N3997+ROW()/10000000)</f>
        <v/>
      </c>
      <c r="U3997" s="0" t="str">
        <f aca="false">IF(G3997=1,IF(B3997="",1,0),"")</f>
        <v/>
      </c>
    </row>
    <row r="3998" customFormat="false" ht="15" hidden="false" customHeight="false" outlineLevel="0" collapsed="false">
      <c r="A3998" s="35"/>
      <c r="B3998" s="35"/>
      <c r="G3998" s="0" t="str">
        <f aca="false">IF(A3998="","",IF(AND(A3998&gt;=Debut,A3998&lt;Fin),1,0))</f>
        <v/>
      </c>
      <c r="H3998" s="0" t="str">
        <f aca="false">IF(G3998=1,INT(ROUND((A3998-Debut)*86400,0)/600),"")</f>
        <v/>
      </c>
      <c r="I3998" s="0" t="str">
        <f aca="false">IF(G3998=1,INT(ROUND((A3998-Debut)*86400,0)/3600),"")</f>
        <v/>
      </c>
      <c r="J3998" s="0" t="str">
        <f aca="false">IF(OR(A3998="",B3998=""),"",ROUND((B3998-A3998)*86400,0))</f>
        <v/>
      </c>
      <c r="K3998" s="37" t="str">
        <f aca="false">IF(G3998=1,IF(COUNTIFS($C:$C,C3998,$G:$G,1,$A:$A,"&gt;="&amp;(A3998-FenetreInterm/86400),$A:$A,"&lt;="&amp;A3998)&gt;=NbInterm,1,0),"")</f>
        <v/>
      </c>
      <c r="L3998" s="37" t="str">
        <f aca="false">IF(G3998=1,IF(B3998="",0,IF(J3998&lt;SeuilFugitive,1,0)),"")</f>
        <v/>
      </c>
      <c r="M3998" s="37" t="str">
        <f aca="false">IF(G3998=1,IF(B3998="",IF((Fin-A3998)*24&gt;SeuilFigee,1,0),IF(J3998&gt;SeuilFigee*3600,1,0)),"")</f>
        <v/>
      </c>
      <c r="N3998" s="0" t="str">
        <f aca="false">IF(G3998=1,IF(COUNTIF(H$2:H3998,H3998)=1,COUNTIF($H:$H,H3998),""),"")</f>
        <v/>
      </c>
      <c r="O3998" s="0" t="str">
        <f aca="false">IF(G3998=1,IF(COUNTIF(I$2:I3998,I3998)=1,COUNTIF($I:$I,I3998),""),"")</f>
        <v/>
      </c>
      <c r="P3998" s="38" t="str">
        <f aca="false">IF(G3998=1,IF(COUNTIFS(C$2:C3998,C3998,G$2:G3998,1)=1,COUNTIFS($C:$C,C3998,$G:$G,1)+ROW()/10000000,""),"")</f>
        <v/>
      </c>
      <c r="Q3998" s="0" t="str">
        <f aca="false">IF(K3998=1,IF(COUNTIFS(C$2:C3998,C3998,K$2:K3998,1)=1,1,0),"")</f>
        <v/>
      </c>
      <c r="R3998" s="0" t="str">
        <f aca="false">IF(M3998=1,IF(COUNTIFS(C$2:C3998,C3998,M$2:M3998,1)=1,1,0),"")</f>
        <v/>
      </c>
      <c r="S3998" s="0" t="str">
        <f aca="false">IF(L3998=1,IF(COUNTIFS(C$2:C3998,C3998,L$2:L3998,1)=1,1,0),"")</f>
        <v/>
      </c>
      <c r="T3998" s="38" t="str">
        <f aca="false">IF(N3998="","",N3998+ROW()/10000000)</f>
        <v/>
      </c>
      <c r="U3998" s="0" t="str">
        <f aca="false">IF(G3998=1,IF(B3998="",1,0),"")</f>
        <v/>
      </c>
    </row>
    <row r="3999" customFormat="false" ht="15" hidden="false" customHeight="false" outlineLevel="0" collapsed="false">
      <c r="A3999" s="35"/>
      <c r="B3999" s="35"/>
      <c r="G3999" s="0" t="str">
        <f aca="false">IF(A3999="","",IF(AND(A3999&gt;=Debut,A3999&lt;Fin),1,0))</f>
        <v/>
      </c>
      <c r="H3999" s="0" t="str">
        <f aca="false">IF(G3999=1,INT(ROUND((A3999-Debut)*86400,0)/600),"")</f>
        <v/>
      </c>
      <c r="I3999" s="0" t="str">
        <f aca="false">IF(G3999=1,INT(ROUND((A3999-Debut)*86400,0)/3600),"")</f>
        <v/>
      </c>
      <c r="J3999" s="0" t="str">
        <f aca="false">IF(OR(A3999="",B3999=""),"",ROUND((B3999-A3999)*86400,0))</f>
        <v/>
      </c>
      <c r="K3999" s="37" t="str">
        <f aca="false">IF(G3999=1,IF(COUNTIFS($C:$C,C3999,$G:$G,1,$A:$A,"&gt;="&amp;(A3999-FenetreInterm/86400),$A:$A,"&lt;="&amp;A3999)&gt;=NbInterm,1,0),"")</f>
        <v/>
      </c>
      <c r="L3999" s="37" t="str">
        <f aca="false">IF(G3999=1,IF(B3999="",0,IF(J3999&lt;SeuilFugitive,1,0)),"")</f>
        <v/>
      </c>
      <c r="M3999" s="37" t="str">
        <f aca="false">IF(G3999=1,IF(B3999="",IF((Fin-A3999)*24&gt;SeuilFigee,1,0),IF(J3999&gt;SeuilFigee*3600,1,0)),"")</f>
        <v/>
      </c>
      <c r="N3999" s="0" t="str">
        <f aca="false">IF(G3999=1,IF(COUNTIF(H$2:H3999,H3999)=1,COUNTIF($H:$H,H3999),""),"")</f>
        <v/>
      </c>
      <c r="O3999" s="0" t="str">
        <f aca="false">IF(G3999=1,IF(COUNTIF(I$2:I3999,I3999)=1,COUNTIF($I:$I,I3999),""),"")</f>
        <v/>
      </c>
      <c r="P3999" s="38" t="str">
        <f aca="false">IF(G3999=1,IF(COUNTIFS(C$2:C3999,C3999,G$2:G3999,1)=1,COUNTIFS($C:$C,C3999,$G:$G,1)+ROW()/10000000,""),"")</f>
        <v/>
      </c>
      <c r="Q3999" s="0" t="str">
        <f aca="false">IF(K3999=1,IF(COUNTIFS(C$2:C3999,C3999,K$2:K3999,1)=1,1,0),"")</f>
        <v/>
      </c>
      <c r="R3999" s="0" t="str">
        <f aca="false">IF(M3999=1,IF(COUNTIFS(C$2:C3999,C3999,M$2:M3999,1)=1,1,0),"")</f>
        <v/>
      </c>
      <c r="S3999" s="0" t="str">
        <f aca="false">IF(L3999=1,IF(COUNTIFS(C$2:C3999,C3999,L$2:L3999,1)=1,1,0),"")</f>
        <v/>
      </c>
      <c r="T3999" s="38" t="str">
        <f aca="false">IF(N3999="","",N3999+ROW()/10000000)</f>
        <v/>
      </c>
      <c r="U3999" s="0" t="str">
        <f aca="false">IF(G3999=1,IF(B3999="",1,0),"")</f>
        <v/>
      </c>
    </row>
    <row r="4000" customFormat="false" ht="15" hidden="false" customHeight="false" outlineLevel="0" collapsed="false">
      <c r="A4000" s="35"/>
      <c r="B4000" s="35"/>
      <c r="G4000" s="0" t="str">
        <f aca="false">IF(A4000="","",IF(AND(A4000&gt;=Debut,A4000&lt;Fin),1,0))</f>
        <v/>
      </c>
      <c r="H4000" s="0" t="str">
        <f aca="false">IF(G4000=1,INT(ROUND((A4000-Debut)*86400,0)/600),"")</f>
        <v/>
      </c>
      <c r="I4000" s="0" t="str">
        <f aca="false">IF(G4000=1,INT(ROUND((A4000-Debut)*86400,0)/3600),"")</f>
        <v/>
      </c>
      <c r="J4000" s="0" t="str">
        <f aca="false">IF(OR(A4000="",B4000=""),"",ROUND((B4000-A4000)*86400,0))</f>
        <v/>
      </c>
      <c r="K4000" s="37" t="str">
        <f aca="false">IF(G4000=1,IF(COUNTIFS($C:$C,C4000,$G:$G,1,$A:$A,"&gt;="&amp;(A4000-FenetreInterm/86400),$A:$A,"&lt;="&amp;A4000)&gt;=NbInterm,1,0),"")</f>
        <v/>
      </c>
      <c r="L4000" s="37" t="str">
        <f aca="false">IF(G4000=1,IF(B4000="",0,IF(J4000&lt;SeuilFugitive,1,0)),"")</f>
        <v/>
      </c>
      <c r="M4000" s="37" t="str">
        <f aca="false">IF(G4000=1,IF(B4000="",IF((Fin-A4000)*24&gt;SeuilFigee,1,0),IF(J4000&gt;SeuilFigee*3600,1,0)),"")</f>
        <v/>
      </c>
      <c r="N4000" s="0" t="str">
        <f aca="false">IF(G4000=1,IF(COUNTIF(H$2:H4000,H4000)=1,COUNTIF($H:$H,H4000),""),"")</f>
        <v/>
      </c>
      <c r="O4000" s="0" t="str">
        <f aca="false">IF(G4000=1,IF(COUNTIF(I$2:I4000,I4000)=1,COUNTIF($I:$I,I4000),""),"")</f>
        <v/>
      </c>
      <c r="P4000" s="38" t="str">
        <f aca="false">IF(G4000=1,IF(COUNTIFS(C$2:C4000,C4000,G$2:G4000,1)=1,COUNTIFS($C:$C,C4000,$G:$G,1)+ROW()/10000000,""),"")</f>
        <v/>
      </c>
      <c r="Q4000" s="0" t="str">
        <f aca="false">IF(K4000=1,IF(COUNTIFS(C$2:C4000,C4000,K$2:K4000,1)=1,1,0),"")</f>
        <v/>
      </c>
      <c r="R4000" s="0" t="str">
        <f aca="false">IF(M4000=1,IF(COUNTIFS(C$2:C4000,C4000,M$2:M4000,1)=1,1,0),"")</f>
        <v/>
      </c>
      <c r="S4000" s="0" t="str">
        <f aca="false">IF(L4000=1,IF(COUNTIFS(C$2:C4000,C4000,L$2:L4000,1)=1,1,0),"")</f>
        <v/>
      </c>
      <c r="T4000" s="38" t="str">
        <f aca="false">IF(N4000="","",N4000+ROW()/10000000)</f>
        <v/>
      </c>
      <c r="U4000" s="0" t="str">
        <f aca="false">IF(G4000=1,IF(B4000="",1,0),"")</f>
        <v/>
      </c>
    </row>
    <row r="4001" customFormat="false" ht="15" hidden="false" customHeight="false" outlineLevel="0" collapsed="false">
      <c r="A4001" s="35"/>
      <c r="B4001" s="35"/>
      <c r="G4001" s="0" t="str">
        <f aca="false">IF(A4001="","",IF(AND(A4001&gt;=Debut,A4001&lt;Fin),1,0))</f>
        <v/>
      </c>
      <c r="H4001" s="0" t="str">
        <f aca="false">IF(G4001=1,INT(ROUND((A4001-Debut)*86400,0)/600),"")</f>
        <v/>
      </c>
      <c r="I4001" s="0" t="str">
        <f aca="false">IF(G4001=1,INT(ROUND((A4001-Debut)*86400,0)/3600),"")</f>
        <v/>
      </c>
      <c r="J4001" s="0" t="str">
        <f aca="false">IF(OR(A4001="",B4001=""),"",ROUND((B4001-A4001)*86400,0))</f>
        <v/>
      </c>
      <c r="K4001" s="37" t="str">
        <f aca="false">IF(G4001=1,IF(COUNTIFS($C:$C,C4001,$G:$G,1,$A:$A,"&gt;="&amp;(A4001-FenetreInterm/86400),$A:$A,"&lt;="&amp;A4001)&gt;=NbInterm,1,0),"")</f>
        <v/>
      </c>
      <c r="L4001" s="37" t="str">
        <f aca="false">IF(G4001=1,IF(B4001="",0,IF(J4001&lt;SeuilFugitive,1,0)),"")</f>
        <v/>
      </c>
      <c r="M4001" s="37" t="str">
        <f aca="false">IF(G4001=1,IF(B4001="",IF((Fin-A4001)*24&gt;SeuilFigee,1,0),IF(J4001&gt;SeuilFigee*3600,1,0)),"")</f>
        <v/>
      </c>
      <c r="N4001" s="0" t="str">
        <f aca="false">IF(G4001=1,IF(COUNTIF(H$2:H4001,H4001)=1,COUNTIF($H:$H,H4001),""),"")</f>
        <v/>
      </c>
      <c r="O4001" s="0" t="str">
        <f aca="false">IF(G4001=1,IF(COUNTIF(I$2:I4001,I4001)=1,COUNTIF($I:$I,I4001),""),"")</f>
        <v/>
      </c>
      <c r="P4001" s="38" t="str">
        <f aca="false">IF(G4001=1,IF(COUNTIFS(C$2:C4001,C4001,G$2:G4001,1)=1,COUNTIFS($C:$C,C4001,$G:$G,1)+ROW()/10000000,""),"")</f>
        <v/>
      </c>
      <c r="Q4001" s="0" t="str">
        <f aca="false">IF(K4001=1,IF(COUNTIFS(C$2:C4001,C4001,K$2:K4001,1)=1,1,0),"")</f>
        <v/>
      </c>
      <c r="R4001" s="0" t="str">
        <f aca="false">IF(M4001=1,IF(COUNTIFS(C$2:C4001,C4001,M$2:M4001,1)=1,1,0),"")</f>
        <v/>
      </c>
      <c r="S4001" s="0" t="str">
        <f aca="false">IF(L4001=1,IF(COUNTIFS(C$2:C4001,C4001,L$2:L4001,1)=1,1,0),"")</f>
        <v/>
      </c>
      <c r="T4001" s="38" t="str">
        <f aca="false">IF(N4001="","",N4001+ROW()/10000000)</f>
        <v/>
      </c>
      <c r="U4001" s="0" t="str">
        <f aca="false">IF(G4001=1,IF(B4001="",1,0),"")</f>
        <v/>
      </c>
    </row>
    <row r="4002" customFormat="false" ht="15" hidden="false" customHeight="false" outlineLevel="0" collapsed="false">
      <c r="A4002" s="35"/>
      <c r="B4002" s="35"/>
      <c r="G4002" s="0" t="str">
        <f aca="false">IF(A4002="","",IF(AND(A4002&gt;=Debut,A4002&lt;Fin),1,0))</f>
        <v/>
      </c>
      <c r="H4002" s="0" t="str">
        <f aca="false">IF(G4002=1,INT(ROUND((A4002-Debut)*86400,0)/600),"")</f>
        <v/>
      </c>
      <c r="I4002" s="0" t="str">
        <f aca="false">IF(G4002=1,INT(ROUND((A4002-Debut)*86400,0)/3600),"")</f>
        <v/>
      </c>
      <c r="J4002" s="0" t="str">
        <f aca="false">IF(OR(A4002="",B4002=""),"",ROUND((B4002-A4002)*86400,0))</f>
        <v/>
      </c>
      <c r="K4002" s="37" t="str">
        <f aca="false">IF(G4002=1,IF(COUNTIFS($C:$C,C4002,$G:$G,1,$A:$A,"&gt;="&amp;(A4002-FenetreInterm/86400),$A:$A,"&lt;="&amp;A4002)&gt;=NbInterm,1,0),"")</f>
        <v/>
      </c>
      <c r="L4002" s="37" t="str">
        <f aca="false">IF(G4002=1,IF(B4002="",0,IF(J4002&lt;SeuilFugitive,1,0)),"")</f>
        <v/>
      </c>
      <c r="M4002" s="37" t="str">
        <f aca="false">IF(G4002=1,IF(B4002="",IF((Fin-A4002)*24&gt;SeuilFigee,1,0),IF(J4002&gt;SeuilFigee*3600,1,0)),"")</f>
        <v/>
      </c>
      <c r="N4002" s="0" t="str">
        <f aca="false">IF(G4002=1,IF(COUNTIF(H$2:H4002,H4002)=1,COUNTIF($H:$H,H4002),""),"")</f>
        <v/>
      </c>
      <c r="O4002" s="0" t="str">
        <f aca="false">IF(G4002=1,IF(COUNTIF(I$2:I4002,I4002)=1,COUNTIF($I:$I,I4002),""),"")</f>
        <v/>
      </c>
      <c r="P4002" s="38" t="str">
        <f aca="false">IF(G4002=1,IF(COUNTIFS(C$2:C4002,C4002,G$2:G4002,1)=1,COUNTIFS($C:$C,C4002,$G:$G,1)+ROW()/10000000,""),"")</f>
        <v/>
      </c>
      <c r="Q4002" s="0" t="str">
        <f aca="false">IF(K4002=1,IF(COUNTIFS(C$2:C4002,C4002,K$2:K4002,1)=1,1,0),"")</f>
        <v/>
      </c>
      <c r="R4002" s="0" t="str">
        <f aca="false">IF(M4002=1,IF(COUNTIFS(C$2:C4002,C4002,M$2:M4002,1)=1,1,0),"")</f>
        <v/>
      </c>
      <c r="S4002" s="0" t="str">
        <f aca="false">IF(L4002=1,IF(COUNTIFS(C$2:C4002,C4002,L$2:L4002,1)=1,1,0),"")</f>
        <v/>
      </c>
      <c r="T4002" s="38" t="str">
        <f aca="false">IF(N4002="","",N4002+ROW()/10000000)</f>
        <v/>
      </c>
      <c r="U4002" s="0" t="str">
        <f aca="false">IF(G4002=1,IF(B4002="",1,0),"")</f>
        <v/>
      </c>
    </row>
    <row r="4003" customFormat="false" ht="15" hidden="false" customHeight="false" outlineLevel="0" collapsed="false">
      <c r="A4003" s="35"/>
      <c r="B4003" s="35"/>
      <c r="G4003" s="0" t="str">
        <f aca="false">IF(A4003="","",IF(AND(A4003&gt;=Debut,A4003&lt;Fin),1,0))</f>
        <v/>
      </c>
      <c r="H4003" s="0" t="str">
        <f aca="false">IF(G4003=1,INT(ROUND((A4003-Debut)*86400,0)/600),"")</f>
        <v/>
      </c>
      <c r="I4003" s="0" t="str">
        <f aca="false">IF(G4003=1,INT(ROUND((A4003-Debut)*86400,0)/3600),"")</f>
        <v/>
      </c>
      <c r="J4003" s="0" t="str">
        <f aca="false">IF(OR(A4003="",B4003=""),"",ROUND((B4003-A4003)*86400,0))</f>
        <v/>
      </c>
      <c r="K4003" s="37" t="str">
        <f aca="false">IF(G4003=1,IF(COUNTIFS($C:$C,C4003,$G:$G,1,$A:$A,"&gt;="&amp;(A4003-FenetreInterm/86400),$A:$A,"&lt;="&amp;A4003)&gt;=NbInterm,1,0),"")</f>
        <v/>
      </c>
      <c r="L4003" s="37" t="str">
        <f aca="false">IF(G4003=1,IF(B4003="",0,IF(J4003&lt;SeuilFugitive,1,0)),"")</f>
        <v/>
      </c>
      <c r="M4003" s="37" t="str">
        <f aca="false">IF(G4003=1,IF(B4003="",IF((Fin-A4003)*24&gt;SeuilFigee,1,0),IF(J4003&gt;SeuilFigee*3600,1,0)),"")</f>
        <v/>
      </c>
      <c r="N4003" s="0" t="str">
        <f aca="false">IF(G4003=1,IF(COUNTIF(H$2:H4003,H4003)=1,COUNTIF($H:$H,H4003),""),"")</f>
        <v/>
      </c>
      <c r="O4003" s="0" t="str">
        <f aca="false">IF(G4003=1,IF(COUNTIF(I$2:I4003,I4003)=1,COUNTIF($I:$I,I4003),""),"")</f>
        <v/>
      </c>
      <c r="P4003" s="38" t="str">
        <f aca="false">IF(G4003=1,IF(COUNTIFS(C$2:C4003,C4003,G$2:G4003,1)=1,COUNTIFS($C:$C,C4003,$G:$G,1)+ROW()/10000000,""),"")</f>
        <v/>
      </c>
      <c r="Q4003" s="0" t="str">
        <f aca="false">IF(K4003=1,IF(COUNTIFS(C$2:C4003,C4003,K$2:K4003,1)=1,1,0),"")</f>
        <v/>
      </c>
      <c r="R4003" s="0" t="str">
        <f aca="false">IF(M4003=1,IF(COUNTIFS(C$2:C4003,C4003,M$2:M4003,1)=1,1,0),"")</f>
        <v/>
      </c>
      <c r="S4003" s="0" t="str">
        <f aca="false">IF(L4003=1,IF(COUNTIFS(C$2:C4003,C4003,L$2:L4003,1)=1,1,0),"")</f>
        <v/>
      </c>
      <c r="T4003" s="38" t="str">
        <f aca="false">IF(N4003="","",N4003+ROW()/10000000)</f>
        <v/>
      </c>
      <c r="U4003" s="0" t="str">
        <f aca="false">IF(G4003=1,IF(B4003="",1,0),"")</f>
        <v/>
      </c>
    </row>
    <row r="4004" customFormat="false" ht="15" hidden="false" customHeight="false" outlineLevel="0" collapsed="false">
      <c r="A4004" s="35"/>
      <c r="B4004" s="35"/>
      <c r="G4004" s="0" t="str">
        <f aca="false">IF(A4004="","",IF(AND(A4004&gt;=Debut,A4004&lt;Fin),1,0))</f>
        <v/>
      </c>
      <c r="H4004" s="0" t="str">
        <f aca="false">IF(G4004=1,INT(ROUND((A4004-Debut)*86400,0)/600),"")</f>
        <v/>
      </c>
      <c r="I4004" s="0" t="str">
        <f aca="false">IF(G4004=1,INT(ROUND((A4004-Debut)*86400,0)/3600),"")</f>
        <v/>
      </c>
      <c r="J4004" s="0" t="str">
        <f aca="false">IF(OR(A4004="",B4004=""),"",ROUND((B4004-A4004)*86400,0))</f>
        <v/>
      </c>
      <c r="K4004" s="37" t="str">
        <f aca="false">IF(G4004=1,IF(COUNTIFS($C:$C,C4004,$G:$G,1,$A:$A,"&gt;="&amp;(A4004-FenetreInterm/86400),$A:$A,"&lt;="&amp;A4004)&gt;=NbInterm,1,0),"")</f>
        <v/>
      </c>
      <c r="L4004" s="37" t="str">
        <f aca="false">IF(G4004=1,IF(B4004="",0,IF(J4004&lt;SeuilFugitive,1,0)),"")</f>
        <v/>
      </c>
      <c r="M4004" s="37" t="str">
        <f aca="false">IF(G4004=1,IF(B4004="",IF((Fin-A4004)*24&gt;SeuilFigee,1,0),IF(J4004&gt;SeuilFigee*3600,1,0)),"")</f>
        <v/>
      </c>
      <c r="N4004" s="0" t="str">
        <f aca="false">IF(G4004=1,IF(COUNTIF(H$2:H4004,H4004)=1,COUNTIF($H:$H,H4004),""),"")</f>
        <v/>
      </c>
      <c r="O4004" s="0" t="str">
        <f aca="false">IF(G4004=1,IF(COUNTIF(I$2:I4004,I4004)=1,COUNTIF($I:$I,I4004),""),"")</f>
        <v/>
      </c>
      <c r="P4004" s="38" t="str">
        <f aca="false">IF(G4004=1,IF(COUNTIFS(C$2:C4004,C4004,G$2:G4004,1)=1,COUNTIFS($C:$C,C4004,$G:$G,1)+ROW()/10000000,""),"")</f>
        <v/>
      </c>
      <c r="Q4004" s="0" t="str">
        <f aca="false">IF(K4004=1,IF(COUNTIFS(C$2:C4004,C4004,K$2:K4004,1)=1,1,0),"")</f>
        <v/>
      </c>
      <c r="R4004" s="0" t="str">
        <f aca="false">IF(M4004=1,IF(COUNTIFS(C$2:C4004,C4004,M$2:M4004,1)=1,1,0),"")</f>
        <v/>
      </c>
      <c r="S4004" s="0" t="str">
        <f aca="false">IF(L4004=1,IF(COUNTIFS(C$2:C4004,C4004,L$2:L4004,1)=1,1,0),"")</f>
        <v/>
      </c>
      <c r="T4004" s="38" t="str">
        <f aca="false">IF(N4004="","",N4004+ROW()/10000000)</f>
        <v/>
      </c>
      <c r="U4004" s="0" t="str">
        <f aca="false">IF(G4004=1,IF(B4004="",1,0),"")</f>
        <v/>
      </c>
    </row>
    <row r="4005" customFormat="false" ht="15" hidden="false" customHeight="false" outlineLevel="0" collapsed="false">
      <c r="A4005" s="35"/>
      <c r="B4005" s="35"/>
      <c r="G4005" s="0" t="str">
        <f aca="false">IF(A4005="","",IF(AND(A4005&gt;=Debut,A4005&lt;Fin),1,0))</f>
        <v/>
      </c>
      <c r="H4005" s="0" t="str">
        <f aca="false">IF(G4005=1,INT(ROUND((A4005-Debut)*86400,0)/600),"")</f>
        <v/>
      </c>
      <c r="I4005" s="0" t="str">
        <f aca="false">IF(G4005=1,INT(ROUND((A4005-Debut)*86400,0)/3600),"")</f>
        <v/>
      </c>
      <c r="J4005" s="0" t="str">
        <f aca="false">IF(OR(A4005="",B4005=""),"",ROUND((B4005-A4005)*86400,0))</f>
        <v/>
      </c>
      <c r="K4005" s="37" t="str">
        <f aca="false">IF(G4005=1,IF(COUNTIFS($C:$C,C4005,$G:$G,1,$A:$A,"&gt;="&amp;(A4005-FenetreInterm/86400),$A:$A,"&lt;="&amp;A4005)&gt;=NbInterm,1,0),"")</f>
        <v/>
      </c>
      <c r="L4005" s="37" t="str">
        <f aca="false">IF(G4005=1,IF(B4005="",0,IF(J4005&lt;SeuilFugitive,1,0)),"")</f>
        <v/>
      </c>
      <c r="M4005" s="37" t="str">
        <f aca="false">IF(G4005=1,IF(B4005="",IF((Fin-A4005)*24&gt;SeuilFigee,1,0),IF(J4005&gt;SeuilFigee*3600,1,0)),"")</f>
        <v/>
      </c>
      <c r="N4005" s="0" t="str">
        <f aca="false">IF(G4005=1,IF(COUNTIF(H$2:H4005,H4005)=1,COUNTIF($H:$H,H4005),""),"")</f>
        <v/>
      </c>
      <c r="O4005" s="0" t="str">
        <f aca="false">IF(G4005=1,IF(COUNTIF(I$2:I4005,I4005)=1,COUNTIF($I:$I,I4005),""),"")</f>
        <v/>
      </c>
      <c r="P4005" s="38" t="str">
        <f aca="false">IF(G4005=1,IF(COUNTIFS(C$2:C4005,C4005,G$2:G4005,1)=1,COUNTIFS($C:$C,C4005,$G:$G,1)+ROW()/10000000,""),"")</f>
        <v/>
      </c>
      <c r="Q4005" s="0" t="str">
        <f aca="false">IF(K4005=1,IF(COUNTIFS(C$2:C4005,C4005,K$2:K4005,1)=1,1,0),"")</f>
        <v/>
      </c>
      <c r="R4005" s="0" t="str">
        <f aca="false">IF(M4005=1,IF(COUNTIFS(C$2:C4005,C4005,M$2:M4005,1)=1,1,0),"")</f>
        <v/>
      </c>
      <c r="S4005" s="0" t="str">
        <f aca="false">IF(L4005=1,IF(COUNTIFS(C$2:C4005,C4005,L$2:L4005,1)=1,1,0),"")</f>
        <v/>
      </c>
      <c r="T4005" s="38" t="str">
        <f aca="false">IF(N4005="","",N4005+ROW()/10000000)</f>
        <v/>
      </c>
      <c r="U4005" s="0" t="str">
        <f aca="false">IF(G4005=1,IF(B4005="",1,0),"")</f>
        <v/>
      </c>
    </row>
    <row r="4006" customFormat="false" ht="15" hidden="false" customHeight="false" outlineLevel="0" collapsed="false">
      <c r="A4006" s="35"/>
      <c r="B4006" s="35"/>
      <c r="G4006" s="0" t="str">
        <f aca="false">IF(A4006="","",IF(AND(A4006&gt;=Debut,A4006&lt;Fin),1,0))</f>
        <v/>
      </c>
      <c r="H4006" s="0" t="str">
        <f aca="false">IF(G4006=1,INT(ROUND((A4006-Debut)*86400,0)/600),"")</f>
        <v/>
      </c>
      <c r="I4006" s="0" t="str">
        <f aca="false">IF(G4006=1,INT(ROUND((A4006-Debut)*86400,0)/3600),"")</f>
        <v/>
      </c>
      <c r="J4006" s="0" t="str">
        <f aca="false">IF(OR(A4006="",B4006=""),"",ROUND((B4006-A4006)*86400,0))</f>
        <v/>
      </c>
      <c r="K4006" s="37" t="str">
        <f aca="false">IF(G4006=1,IF(COUNTIFS($C:$C,C4006,$G:$G,1,$A:$A,"&gt;="&amp;(A4006-FenetreInterm/86400),$A:$A,"&lt;="&amp;A4006)&gt;=NbInterm,1,0),"")</f>
        <v/>
      </c>
      <c r="L4006" s="37" t="str">
        <f aca="false">IF(G4006=1,IF(B4006="",0,IF(J4006&lt;SeuilFugitive,1,0)),"")</f>
        <v/>
      </c>
      <c r="M4006" s="37" t="str">
        <f aca="false">IF(G4006=1,IF(B4006="",IF((Fin-A4006)*24&gt;SeuilFigee,1,0),IF(J4006&gt;SeuilFigee*3600,1,0)),"")</f>
        <v/>
      </c>
      <c r="N4006" s="0" t="str">
        <f aca="false">IF(G4006=1,IF(COUNTIF(H$2:H4006,H4006)=1,COUNTIF($H:$H,H4006),""),"")</f>
        <v/>
      </c>
      <c r="O4006" s="0" t="str">
        <f aca="false">IF(G4006=1,IF(COUNTIF(I$2:I4006,I4006)=1,COUNTIF($I:$I,I4006),""),"")</f>
        <v/>
      </c>
      <c r="P4006" s="38" t="str">
        <f aca="false">IF(G4006=1,IF(COUNTIFS(C$2:C4006,C4006,G$2:G4006,1)=1,COUNTIFS($C:$C,C4006,$G:$G,1)+ROW()/10000000,""),"")</f>
        <v/>
      </c>
      <c r="Q4006" s="0" t="str">
        <f aca="false">IF(K4006=1,IF(COUNTIFS(C$2:C4006,C4006,K$2:K4006,1)=1,1,0),"")</f>
        <v/>
      </c>
      <c r="R4006" s="0" t="str">
        <f aca="false">IF(M4006=1,IF(COUNTIFS(C$2:C4006,C4006,M$2:M4006,1)=1,1,0),"")</f>
        <v/>
      </c>
      <c r="S4006" s="0" t="str">
        <f aca="false">IF(L4006=1,IF(COUNTIFS(C$2:C4006,C4006,L$2:L4006,1)=1,1,0),"")</f>
        <v/>
      </c>
      <c r="T4006" s="38" t="str">
        <f aca="false">IF(N4006="","",N4006+ROW()/10000000)</f>
        <v/>
      </c>
      <c r="U4006" s="0" t="str">
        <f aca="false">IF(G4006=1,IF(B4006="",1,0),"")</f>
        <v/>
      </c>
    </row>
    <row r="4007" customFormat="false" ht="15" hidden="false" customHeight="false" outlineLevel="0" collapsed="false">
      <c r="A4007" s="35"/>
      <c r="B4007" s="35"/>
      <c r="G4007" s="0" t="str">
        <f aca="false">IF(A4007="","",IF(AND(A4007&gt;=Debut,A4007&lt;Fin),1,0))</f>
        <v/>
      </c>
      <c r="H4007" s="0" t="str">
        <f aca="false">IF(G4007=1,INT(ROUND((A4007-Debut)*86400,0)/600),"")</f>
        <v/>
      </c>
      <c r="I4007" s="0" t="str">
        <f aca="false">IF(G4007=1,INT(ROUND((A4007-Debut)*86400,0)/3600),"")</f>
        <v/>
      </c>
      <c r="J4007" s="0" t="str">
        <f aca="false">IF(OR(A4007="",B4007=""),"",ROUND((B4007-A4007)*86400,0))</f>
        <v/>
      </c>
      <c r="K4007" s="37" t="str">
        <f aca="false">IF(G4007=1,IF(COUNTIFS($C:$C,C4007,$G:$G,1,$A:$A,"&gt;="&amp;(A4007-FenetreInterm/86400),$A:$A,"&lt;="&amp;A4007)&gt;=NbInterm,1,0),"")</f>
        <v/>
      </c>
      <c r="L4007" s="37" t="str">
        <f aca="false">IF(G4007=1,IF(B4007="",0,IF(J4007&lt;SeuilFugitive,1,0)),"")</f>
        <v/>
      </c>
      <c r="M4007" s="37" t="str">
        <f aca="false">IF(G4007=1,IF(B4007="",IF((Fin-A4007)*24&gt;SeuilFigee,1,0),IF(J4007&gt;SeuilFigee*3600,1,0)),"")</f>
        <v/>
      </c>
      <c r="N4007" s="0" t="str">
        <f aca="false">IF(G4007=1,IF(COUNTIF(H$2:H4007,H4007)=1,COUNTIF($H:$H,H4007),""),"")</f>
        <v/>
      </c>
      <c r="O4007" s="0" t="str">
        <f aca="false">IF(G4007=1,IF(COUNTIF(I$2:I4007,I4007)=1,COUNTIF($I:$I,I4007),""),"")</f>
        <v/>
      </c>
      <c r="P4007" s="38" t="str">
        <f aca="false">IF(G4007=1,IF(COUNTIFS(C$2:C4007,C4007,G$2:G4007,1)=1,COUNTIFS($C:$C,C4007,$G:$G,1)+ROW()/10000000,""),"")</f>
        <v/>
      </c>
      <c r="Q4007" s="0" t="str">
        <f aca="false">IF(K4007=1,IF(COUNTIFS(C$2:C4007,C4007,K$2:K4007,1)=1,1,0),"")</f>
        <v/>
      </c>
      <c r="R4007" s="0" t="str">
        <f aca="false">IF(M4007=1,IF(COUNTIFS(C$2:C4007,C4007,M$2:M4007,1)=1,1,0),"")</f>
        <v/>
      </c>
      <c r="S4007" s="0" t="str">
        <f aca="false">IF(L4007=1,IF(COUNTIFS(C$2:C4007,C4007,L$2:L4007,1)=1,1,0),"")</f>
        <v/>
      </c>
      <c r="T4007" s="38" t="str">
        <f aca="false">IF(N4007="","",N4007+ROW()/10000000)</f>
        <v/>
      </c>
      <c r="U4007" s="0" t="str">
        <f aca="false">IF(G4007=1,IF(B4007="",1,0),"")</f>
        <v/>
      </c>
    </row>
    <row r="4008" customFormat="false" ht="15" hidden="false" customHeight="false" outlineLevel="0" collapsed="false">
      <c r="A4008" s="35"/>
      <c r="B4008" s="35"/>
      <c r="G4008" s="0" t="str">
        <f aca="false">IF(A4008="","",IF(AND(A4008&gt;=Debut,A4008&lt;Fin),1,0))</f>
        <v/>
      </c>
      <c r="H4008" s="0" t="str">
        <f aca="false">IF(G4008=1,INT(ROUND((A4008-Debut)*86400,0)/600),"")</f>
        <v/>
      </c>
      <c r="I4008" s="0" t="str">
        <f aca="false">IF(G4008=1,INT(ROUND((A4008-Debut)*86400,0)/3600),"")</f>
        <v/>
      </c>
      <c r="J4008" s="0" t="str">
        <f aca="false">IF(OR(A4008="",B4008=""),"",ROUND((B4008-A4008)*86400,0))</f>
        <v/>
      </c>
      <c r="K4008" s="37" t="str">
        <f aca="false">IF(G4008=1,IF(COUNTIFS($C:$C,C4008,$G:$G,1,$A:$A,"&gt;="&amp;(A4008-FenetreInterm/86400),$A:$A,"&lt;="&amp;A4008)&gt;=NbInterm,1,0),"")</f>
        <v/>
      </c>
      <c r="L4008" s="37" t="str">
        <f aca="false">IF(G4008=1,IF(B4008="",0,IF(J4008&lt;SeuilFugitive,1,0)),"")</f>
        <v/>
      </c>
      <c r="M4008" s="37" t="str">
        <f aca="false">IF(G4008=1,IF(B4008="",IF((Fin-A4008)*24&gt;SeuilFigee,1,0),IF(J4008&gt;SeuilFigee*3600,1,0)),"")</f>
        <v/>
      </c>
      <c r="N4008" s="0" t="str">
        <f aca="false">IF(G4008=1,IF(COUNTIF(H$2:H4008,H4008)=1,COUNTIF($H:$H,H4008),""),"")</f>
        <v/>
      </c>
      <c r="O4008" s="0" t="str">
        <f aca="false">IF(G4008=1,IF(COUNTIF(I$2:I4008,I4008)=1,COUNTIF($I:$I,I4008),""),"")</f>
        <v/>
      </c>
      <c r="P4008" s="38" t="str">
        <f aca="false">IF(G4008=1,IF(COUNTIFS(C$2:C4008,C4008,G$2:G4008,1)=1,COUNTIFS($C:$C,C4008,$G:$G,1)+ROW()/10000000,""),"")</f>
        <v/>
      </c>
      <c r="Q4008" s="0" t="str">
        <f aca="false">IF(K4008=1,IF(COUNTIFS(C$2:C4008,C4008,K$2:K4008,1)=1,1,0),"")</f>
        <v/>
      </c>
      <c r="R4008" s="0" t="str">
        <f aca="false">IF(M4008=1,IF(COUNTIFS(C$2:C4008,C4008,M$2:M4008,1)=1,1,0),"")</f>
        <v/>
      </c>
      <c r="S4008" s="0" t="str">
        <f aca="false">IF(L4008=1,IF(COUNTIFS(C$2:C4008,C4008,L$2:L4008,1)=1,1,0),"")</f>
        <v/>
      </c>
      <c r="T4008" s="38" t="str">
        <f aca="false">IF(N4008="","",N4008+ROW()/10000000)</f>
        <v/>
      </c>
      <c r="U4008" s="0" t="str">
        <f aca="false">IF(G4008=1,IF(B4008="",1,0),"")</f>
        <v/>
      </c>
    </row>
    <row r="4009" customFormat="false" ht="15" hidden="false" customHeight="false" outlineLevel="0" collapsed="false">
      <c r="A4009" s="35"/>
      <c r="B4009" s="35"/>
      <c r="G4009" s="0" t="str">
        <f aca="false">IF(A4009="","",IF(AND(A4009&gt;=Debut,A4009&lt;Fin),1,0))</f>
        <v/>
      </c>
      <c r="H4009" s="0" t="str">
        <f aca="false">IF(G4009=1,INT(ROUND((A4009-Debut)*86400,0)/600),"")</f>
        <v/>
      </c>
      <c r="I4009" s="0" t="str">
        <f aca="false">IF(G4009=1,INT(ROUND((A4009-Debut)*86400,0)/3600),"")</f>
        <v/>
      </c>
      <c r="J4009" s="0" t="str">
        <f aca="false">IF(OR(A4009="",B4009=""),"",ROUND((B4009-A4009)*86400,0))</f>
        <v/>
      </c>
      <c r="K4009" s="37" t="str">
        <f aca="false">IF(G4009=1,IF(COUNTIFS($C:$C,C4009,$G:$G,1,$A:$A,"&gt;="&amp;(A4009-FenetreInterm/86400),$A:$A,"&lt;="&amp;A4009)&gt;=NbInterm,1,0),"")</f>
        <v/>
      </c>
      <c r="L4009" s="37" t="str">
        <f aca="false">IF(G4009=1,IF(B4009="",0,IF(J4009&lt;SeuilFugitive,1,0)),"")</f>
        <v/>
      </c>
      <c r="M4009" s="37" t="str">
        <f aca="false">IF(G4009=1,IF(B4009="",IF((Fin-A4009)*24&gt;SeuilFigee,1,0),IF(J4009&gt;SeuilFigee*3600,1,0)),"")</f>
        <v/>
      </c>
      <c r="N4009" s="0" t="str">
        <f aca="false">IF(G4009=1,IF(COUNTIF(H$2:H4009,H4009)=1,COUNTIF($H:$H,H4009),""),"")</f>
        <v/>
      </c>
      <c r="O4009" s="0" t="str">
        <f aca="false">IF(G4009=1,IF(COUNTIF(I$2:I4009,I4009)=1,COUNTIF($I:$I,I4009),""),"")</f>
        <v/>
      </c>
      <c r="P4009" s="38" t="str">
        <f aca="false">IF(G4009=1,IF(COUNTIFS(C$2:C4009,C4009,G$2:G4009,1)=1,COUNTIFS($C:$C,C4009,$G:$G,1)+ROW()/10000000,""),"")</f>
        <v/>
      </c>
      <c r="Q4009" s="0" t="str">
        <f aca="false">IF(K4009=1,IF(COUNTIFS(C$2:C4009,C4009,K$2:K4009,1)=1,1,0),"")</f>
        <v/>
      </c>
      <c r="R4009" s="0" t="str">
        <f aca="false">IF(M4009=1,IF(COUNTIFS(C$2:C4009,C4009,M$2:M4009,1)=1,1,0),"")</f>
        <v/>
      </c>
      <c r="S4009" s="0" t="str">
        <f aca="false">IF(L4009=1,IF(COUNTIFS(C$2:C4009,C4009,L$2:L4009,1)=1,1,0),"")</f>
        <v/>
      </c>
      <c r="T4009" s="38" t="str">
        <f aca="false">IF(N4009="","",N4009+ROW()/10000000)</f>
        <v/>
      </c>
      <c r="U4009" s="0" t="str">
        <f aca="false">IF(G4009=1,IF(B4009="",1,0),"")</f>
        <v/>
      </c>
    </row>
    <row r="4010" customFormat="false" ht="15" hidden="false" customHeight="false" outlineLevel="0" collapsed="false">
      <c r="A4010" s="35"/>
      <c r="B4010" s="35"/>
      <c r="G4010" s="0" t="str">
        <f aca="false">IF(A4010="","",IF(AND(A4010&gt;=Debut,A4010&lt;Fin),1,0))</f>
        <v/>
      </c>
      <c r="H4010" s="0" t="str">
        <f aca="false">IF(G4010=1,INT(ROUND((A4010-Debut)*86400,0)/600),"")</f>
        <v/>
      </c>
      <c r="I4010" s="0" t="str">
        <f aca="false">IF(G4010=1,INT(ROUND((A4010-Debut)*86400,0)/3600),"")</f>
        <v/>
      </c>
      <c r="J4010" s="0" t="str">
        <f aca="false">IF(OR(A4010="",B4010=""),"",ROUND((B4010-A4010)*86400,0))</f>
        <v/>
      </c>
      <c r="K4010" s="37" t="str">
        <f aca="false">IF(G4010=1,IF(COUNTIFS($C:$C,C4010,$G:$G,1,$A:$A,"&gt;="&amp;(A4010-FenetreInterm/86400),$A:$A,"&lt;="&amp;A4010)&gt;=NbInterm,1,0),"")</f>
        <v/>
      </c>
      <c r="L4010" s="37" t="str">
        <f aca="false">IF(G4010=1,IF(B4010="",0,IF(J4010&lt;SeuilFugitive,1,0)),"")</f>
        <v/>
      </c>
      <c r="M4010" s="37" t="str">
        <f aca="false">IF(G4010=1,IF(B4010="",IF((Fin-A4010)*24&gt;SeuilFigee,1,0),IF(J4010&gt;SeuilFigee*3600,1,0)),"")</f>
        <v/>
      </c>
      <c r="N4010" s="0" t="str">
        <f aca="false">IF(G4010=1,IF(COUNTIF(H$2:H4010,H4010)=1,COUNTIF($H:$H,H4010),""),"")</f>
        <v/>
      </c>
      <c r="O4010" s="0" t="str">
        <f aca="false">IF(G4010=1,IF(COUNTIF(I$2:I4010,I4010)=1,COUNTIF($I:$I,I4010),""),"")</f>
        <v/>
      </c>
      <c r="P4010" s="38" t="str">
        <f aca="false">IF(G4010=1,IF(COUNTIFS(C$2:C4010,C4010,G$2:G4010,1)=1,COUNTIFS($C:$C,C4010,$G:$G,1)+ROW()/10000000,""),"")</f>
        <v/>
      </c>
      <c r="Q4010" s="0" t="str">
        <f aca="false">IF(K4010=1,IF(COUNTIFS(C$2:C4010,C4010,K$2:K4010,1)=1,1,0),"")</f>
        <v/>
      </c>
      <c r="R4010" s="0" t="str">
        <f aca="false">IF(M4010=1,IF(COUNTIFS(C$2:C4010,C4010,M$2:M4010,1)=1,1,0),"")</f>
        <v/>
      </c>
      <c r="S4010" s="0" t="str">
        <f aca="false">IF(L4010=1,IF(COUNTIFS(C$2:C4010,C4010,L$2:L4010,1)=1,1,0),"")</f>
        <v/>
      </c>
      <c r="T4010" s="38" t="str">
        <f aca="false">IF(N4010="","",N4010+ROW()/10000000)</f>
        <v/>
      </c>
      <c r="U4010" s="0" t="str">
        <f aca="false">IF(G4010=1,IF(B4010="",1,0),"")</f>
        <v/>
      </c>
    </row>
    <row r="4011" customFormat="false" ht="15" hidden="false" customHeight="false" outlineLevel="0" collapsed="false">
      <c r="A4011" s="35"/>
      <c r="B4011" s="35"/>
      <c r="G4011" s="0" t="str">
        <f aca="false">IF(A4011="","",IF(AND(A4011&gt;=Debut,A4011&lt;Fin),1,0))</f>
        <v/>
      </c>
      <c r="H4011" s="0" t="str">
        <f aca="false">IF(G4011=1,INT(ROUND((A4011-Debut)*86400,0)/600),"")</f>
        <v/>
      </c>
      <c r="I4011" s="0" t="str">
        <f aca="false">IF(G4011=1,INT(ROUND((A4011-Debut)*86400,0)/3600),"")</f>
        <v/>
      </c>
      <c r="J4011" s="0" t="str">
        <f aca="false">IF(OR(A4011="",B4011=""),"",ROUND((B4011-A4011)*86400,0))</f>
        <v/>
      </c>
      <c r="K4011" s="37" t="str">
        <f aca="false">IF(G4011=1,IF(COUNTIFS($C:$C,C4011,$G:$G,1,$A:$A,"&gt;="&amp;(A4011-FenetreInterm/86400),$A:$A,"&lt;="&amp;A4011)&gt;=NbInterm,1,0),"")</f>
        <v/>
      </c>
      <c r="L4011" s="37" t="str">
        <f aca="false">IF(G4011=1,IF(B4011="",0,IF(J4011&lt;SeuilFugitive,1,0)),"")</f>
        <v/>
      </c>
      <c r="M4011" s="37" t="str">
        <f aca="false">IF(G4011=1,IF(B4011="",IF((Fin-A4011)*24&gt;SeuilFigee,1,0),IF(J4011&gt;SeuilFigee*3600,1,0)),"")</f>
        <v/>
      </c>
      <c r="N4011" s="0" t="str">
        <f aca="false">IF(G4011=1,IF(COUNTIF(H$2:H4011,H4011)=1,COUNTIF($H:$H,H4011),""),"")</f>
        <v/>
      </c>
      <c r="O4011" s="0" t="str">
        <f aca="false">IF(G4011=1,IF(COUNTIF(I$2:I4011,I4011)=1,COUNTIF($I:$I,I4011),""),"")</f>
        <v/>
      </c>
      <c r="P4011" s="38" t="str">
        <f aca="false">IF(G4011=1,IF(COUNTIFS(C$2:C4011,C4011,G$2:G4011,1)=1,COUNTIFS($C:$C,C4011,$G:$G,1)+ROW()/10000000,""),"")</f>
        <v/>
      </c>
      <c r="Q4011" s="0" t="str">
        <f aca="false">IF(K4011=1,IF(COUNTIFS(C$2:C4011,C4011,K$2:K4011,1)=1,1,0),"")</f>
        <v/>
      </c>
      <c r="R4011" s="0" t="str">
        <f aca="false">IF(M4011=1,IF(COUNTIFS(C$2:C4011,C4011,M$2:M4011,1)=1,1,0),"")</f>
        <v/>
      </c>
      <c r="S4011" s="0" t="str">
        <f aca="false">IF(L4011=1,IF(COUNTIFS(C$2:C4011,C4011,L$2:L4011,1)=1,1,0),"")</f>
        <v/>
      </c>
      <c r="T4011" s="38" t="str">
        <f aca="false">IF(N4011="","",N4011+ROW()/10000000)</f>
        <v/>
      </c>
      <c r="U4011" s="0" t="str">
        <f aca="false">IF(G4011=1,IF(B4011="",1,0),"")</f>
        <v/>
      </c>
    </row>
    <row r="4012" customFormat="false" ht="15" hidden="false" customHeight="false" outlineLevel="0" collapsed="false">
      <c r="A4012" s="35"/>
      <c r="B4012" s="35"/>
      <c r="G4012" s="0" t="str">
        <f aca="false">IF(A4012="","",IF(AND(A4012&gt;=Debut,A4012&lt;Fin),1,0))</f>
        <v/>
      </c>
      <c r="H4012" s="0" t="str">
        <f aca="false">IF(G4012=1,INT(ROUND((A4012-Debut)*86400,0)/600),"")</f>
        <v/>
      </c>
      <c r="I4012" s="0" t="str">
        <f aca="false">IF(G4012=1,INT(ROUND((A4012-Debut)*86400,0)/3600),"")</f>
        <v/>
      </c>
      <c r="J4012" s="0" t="str">
        <f aca="false">IF(OR(A4012="",B4012=""),"",ROUND((B4012-A4012)*86400,0))</f>
        <v/>
      </c>
      <c r="K4012" s="37" t="str">
        <f aca="false">IF(G4012=1,IF(COUNTIFS($C:$C,C4012,$G:$G,1,$A:$A,"&gt;="&amp;(A4012-FenetreInterm/86400),$A:$A,"&lt;="&amp;A4012)&gt;=NbInterm,1,0),"")</f>
        <v/>
      </c>
      <c r="L4012" s="37" t="str">
        <f aca="false">IF(G4012=1,IF(B4012="",0,IF(J4012&lt;SeuilFugitive,1,0)),"")</f>
        <v/>
      </c>
      <c r="M4012" s="37" t="str">
        <f aca="false">IF(G4012=1,IF(B4012="",IF((Fin-A4012)*24&gt;SeuilFigee,1,0),IF(J4012&gt;SeuilFigee*3600,1,0)),"")</f>
        <v/>
      </c>
      <c r="N4012" s="0" t="str">
        <f aca="false">IF(G4012=1,IF(COUNTIF(H$2:H4012,H4012)=1,COUNTIF($H:$H,H4012),""),"")</f>
        <v/>
      </c>
      <c r="O4012" s="0" t="str">
        <f aca="false">IF(G4012=1,IF(COUNTIF(I$2:I4012,I4012)=1,COUNTIF($I:$I,I4012),""),"")</f>
        <v/>
      </c>
      <c r="P4012" s="38" t="str">
        <f aca="false">IF(G4012=1,IF(COUNTIFS(C$2:C4012,C4012,G$2:G4012,1)=1,COUNTIFS($C:$C,C4012,$G:$G,1)+ROW()/10000000,""),"")</f>
        <v/>
      </c>
      <c r="Q4012" s="0" t="str">
        <f aca="false">IF(K4012=1,IF(COUNTIFS(C$2:C4012,C4012,K$2:K4012,1)=1,1,0),"")</f>
        <v/>
      </c>
      <c r="R4012" s="0" t="str">
        <f aca="false">IF(M4012=1,IF(COUNTIFS(C$2:C4012,C4012,M$2:M4012,1)=1,1,0),"")</f>
        <v/>
      </c>
      <c r="S4012" s="0" t="str">
        <f aca="false">IF(L4012=1,IF(COUNTIFS(C$2:C4012,C4012,L$2:L4012,1)=1,1,0),"")</f>
        <v/>
      </c>
      <c r="T4012" s="38" t="str">
        <f aca="false">IF(N4012="","",N4012+ROW()/10000000)</f>
        <v/>
      </c>
      <c r="U4012" s="0" t="str">
        <f aca="false">IF(G4012=1,IF(B4012="",1,0),"")</f>
        <v/>
      </c>
    </row>
    <row r="4013" customFormat="false" ht="15" hidden="false" customHeight="false" outlineLevel="0" collapsed="false">
      <c r="A4013" s="35"/>
      <c r="B4013" s="35"/>
      <c r="G4013" s="0" t="str">
        <f aca="false">IF(A4013="","",IF(AND(A4013&gt;=Debut,A4013&lt;Fin),1,0))</f>
        <v/>
      </c>
      <c r="H4013" s="0" t="str">
        <f aca="false">IF(G4013=1,INT(ROUND((A4013-Debut)*86400,0)/600),"")</f>
        <v/>
      </c>
      <c r="I4013" s="0" t="str">
        <f aca="false">IF(G4013=1,INT(ROUND((A4013-Debut)*86400,0)/3600),"")</f>
        <v/>
      </c>
      <c r="J4013" s="0" t="str">
        <f aca="false">IF(OR(A4013="",B4013=""),"",ROUND((B4013-A4013)*86400,0))</f>
        <v/>
      </c>
      <c r="K4013" s="37" t="str">
        <f aca="false">IF(G4013=1,IF(COUNTIFS($C:$C,C4013,$G:$G,1,$A:$A,"&gt;="&amp;(A4013-FenetreInterm/86400),$A:$A,"&lt;="&amp;A4013)&gt;=NbInterm,1,0),"")</f>
        <v/>
      </c>
      <c r="L4013" s="37" t="str">
        <f aca="false">IF(G4013=1,IF(B4013="",0,IF(J4013&lt;SeuilFugitive,1,0)),"")</f>
        <v/>
      </c>
      <c r="M4013" s="37" t="str">
        <f aca="false">IF(G4013=1,IF(B4013="",IF((Fin-A4013)*24&gt;SeuilFigee,1,0),IF(J4013&gt;SeuilFigee*3600,1,0)),"")</f>
        <v/>
      </c>
      <c r="N4013" s="0" t="str">
        <f aca="false">IF(G4013=1,IF(COUNTIF(H$2:H4013,H4013)=1,COUNTIF($H:$H,H4013),""),"")</f>
        <v/>
      </c>
      <c r="O4013" s="0" t="str">
        <f aca="false">IF(G4013=1,IF(COUNTIF(I$2:I4013,I4013)=1,COUNTIF($I:$I,I4013),""),"")</f>
        <v/>
      </c>
      <c r="P4013" s="38" t="str">
        <f aca="false">IF(G4013=1,IF(COUNTIFS(C$2:C4013,C4013,G$2:G4013,1)=1,COUNTIFS($C:$C,C4013,$G:$G,1)+ROW()/10000000,""),"")</f>
        <v/>
      </c>
      <c r="Q4013" s="0" t="str">
        <f aca="false">IF(K4013=1,IF(COUNTIFS(C$2:C4013,C4013,K$2:K4013,1)=1,1,0),"")</f>
        <v/>
      </c>
      <c r="R4013" s="0" t="str">
        <f aca="false">IF(M4013=1,IF(COUNTIFS(C$2:C4013,C4013,M$2:M4013,1)=1,1,0),"")</f>
        <v/>
      </c>
      <c r="S4013" s="0" t="str">
        <f aca="false">IF(L4013=1,IF(COUNTIFS(C$2:C4013,C4013,L$2:L4013,1)=1,1,0),"")</f>
        <v/>
      </c>
      <c r="T4013" s="38" t="str">
        <f aca="false">IF(N4013="","",N4013+ROW()/10000000)</f>
        <v/>
      </c>
      <c r="U4013" s="0" t="str">
        <f aca="false">IF(G4013=1,IF(B4013="",1,0),"")</f>
        <v/>
      </c>
    </row>
    <row r="4014" customFormat="false" ht="15" hidden="false" customHeight="false" outlineLevel="0" collapsed="false">
      <c r="A4014" s="35"/>
      <c r="B4014" s="35"/>
      <c r="G4014" s="0" t="str">
        <f aca="false">IF(A4014="","",IF(AND(A4014&gt;=Debut,A4014&lt;Fin),1,0))</f>
        <v/>
      </c>
      <c r="H4014" s="0" t="str">
        <f aca="false">IF(G4014=1,INT(ROUND((A4014-Debut)*86400,0)/600),"")</f>
        <v/>
      </c>
      <c r="I4014" s="0" t="str">
        <f aca="false">IF(G4014=1,INT(ROUND((A4014-Debut)*86400,0)/3600),"")</f>
        <v/>
      </c>
      <c r="J4014" s="0" t="str">
        <f aca="false">IF(OR(A4014="",B4014=""),"",ROUND((B4014-A4014)*86400,0))</f>
        <v/>
      </c>
      <c r="K4014" s="37" t="str">
        <f aca="false">IF(G4014=1,IF(COUNTIFS($C:$C,C4014,$G:$G,1,$A:$A,"&gt;="&amp;(A4014-FenetreInterm/86400),$A:$A,"&lt;="&amp;A4014)&gt;=NbInterm,1,0),"")</f>
        <v/>
      </c>
      <c r="L4014" s="37" t="str">
        <f aca="false">IF(G4014=1,IF(B4014="",0,IF(J4014&lt;SeuilFugitive,1,0)),"")</f>
        <v/>
      </c>
      <c r="M4014" s="37" t="str">
        <f aca="false">IF(G4014=1,IF(B4014="",IF((Fin-A4014)*24&gt;SeuilFigee,1,0),IF(J4014&gt;SeuilFigee*3600,1,0)),"")</f>
        <v/>
      </c>
      <c r="N4014" s="0" t="str">
        <f aca="false">IF(G4014=1,IF(COUNTIF(H$2:H4014,H4014)=1,COUNTIF($H:$H,H4014),""),"")</f>
        <v/>
      </c>
      <c r="O4014" s="0" t="str">
        <f aca="false">IF(G4014=1,IF(COUNTIF(I$2:I4014,I4014)=1,COUNTIF($I:$I,I4014),""),"")</f>
        <v/>
      </c>
      <c r="P4014" s="38" t="str">
        <f aca="false">IF(G4014=1,IF(COUNTIFS(C$2:C4014,C4014,G$2:G4014,1)=1,COUNTIFS($C:$C,C4014,$G:$G,1)+ROW()/10000000,""),"")</f>
        <v/>
      </c>
      <c r="Q4014" s="0" t="str">
        <f aca="false">IF(K4014=1,IF(COUNTIFS(C$2:C4014,C4014,K$2:K4014,1)=1,1,0),"")</f>
        <v/>
      </c>
      <c r="R4014" s="0" t="str">
        <f aca="false">IF(M4014=1,IF(COUNTIFS(C$2:C4014,C4014,M$2:M4014,1)=1,1,0),"")</f>
        <v/>
      </c>
      <c r="S4014" s="0" t="str">
        <f aca="false">IF(L4014=1,IF(COUNTIFS(C$2:C4014,C4014,L$2:L4014,1)=1,1,0),"")</f>
        <v/>
      </c>
      <c r="T4014" s="38" t="str">
        <f aca="false">IF(N4014="","",N4014+ROW()/10000000)</f>
        <v/>
      </c>
      <c r="U4014" s="0" t="str">
        <f aca="false">IF(G4014=1,IF(B4014="",1,0),"")</f>
        <v/>
      </c>
    </row>
    <row r="4015" customFormat="false" ht="15" hidden="false" customHeight="false" outlineLevel="0" collapsed="false">
      <c r="A4015" s="35"/>
      <c r="B4015" s="35"/>
      <c r="G4015" s="0" t="str">
        <f aca="false">IF(A4015="","",IF(AND(A4015&gt;=Debut,A4015&lt;Fin),1,0))</f>
        <v/>
      </c>
      <c r="H4015" s="0" t="str">
        <f aca="false">IF(G4015=1,INT(ROUND((A4015-Debut)*86400,0)/600),"")</f>
        <v/>
      </c>
      <c r="I4015" s="0" t="str">
        <f aca="false">IF(G4015=1,INT(ROUND((A4015-Debut)*86400,0)/3600),"")</f>
        <v/>
      </c>
      <c r="J4015" s="0" t="str">
        <f aca="false">IF(OR(A4015="",B4015=""),"",ROUND((B4015-A4015)*86400,0))</f>
        <v/>
      </c>
      <c r="K4015" s="37" t="str">
        <f aca="false">IF(G4015=1,IF(COUNTIFS($C:$C,C4015,$G:$G,1,$A:$A,"&gt;="&amp;(A4015-FenetreInterm/86400),$A:$A,"&lt;="&amp;A4015)&gt;=NbInterm,1,0),"")</f>
        <v/>
      </c>
      <c r="L4015" s="37" t="str">
        <f aca="false">IF(G4015=1,IF(B4015="",0,IF(J4015&lt;SeuilFugitive,1,0)),"")</f>
        <v/>
      </c>
      <c r="M4015" s="37" t="str">
        <f aca="false">IF(G4015=1,IF(B4015="",IF((Fin-A4015)*24&gt;SeuilFigee,1,0),IF(J4015&gt;SeuilFigee*3600,1,0)),"")</f>
        <v/>
      </c>
      <c r="N4015" s="0" t="str">
        <f aca="false">IF(G4015=1,IF(COUNTIF(H$2:H4015,H4015)=1,COUNTIF($H:$H,H4015),""),"")</f>
        <v/>
      </c>
      <c r="O4015" s="0" t="str">
        <f aca="false">IF(G4015=1,IF(COUNTIF(I$2:I4015,I4015)=1,COUNTIF($I:$I,I4015),""),"")</f>
        <v/>
      </c>
      <c r="P4015" s="38" t="str">
        <f aca="false">IF(G4015=1,IF(COUNTIFS(C$2:C4015,C4015,G$2:G4015,1)=1,COUNTIFS($C:$C,C4015,$G:$G,1)+ROW()/10000000,""),"")</f>
        <v/>
      </c>
      <c r="Q4015" s="0" t="str">
        <f aca="false">IF(K4015=1,IF(COUNTIFS(C$2:C4015,C4015,K$2:K4015,1)=1,1,0),"")</f>
        <v/>
      </c>
      <c r="R4015" s="0" t="str">
        <f aca="false">IF(M4015=1,IF(COUNTIFS(C$2:C4015,C4015,M$2:M4015,1)=1,1,0),"")</f>
        <v/>
      </c>
      <c r="S4015" s="0" t="str">
        <f aca="false">IF(L4015=1,IF(COUNTIFS(C$2:C4015,C4015,L$2:L4015,1)=1,1,0),"")</f>
        <v/>
      </c>
      <c r="T4015" s="38" t="str">
        <f aca="false">IF(N4015="","",N4015+ROW()/10000000)</f>
        <v/>
      </c>
      <c r="U4015" s="0" t="str">
        <f aca="false">IF(G4015=1,IF(B4015="",1,0),"")</f>
        <v/>
      </c>
    </row>
    <row r="4016" customFormat="false" ht="15" hidden="false" customHeight="false" outlineLevel="0" collapsed="false">
      <c r="A4016" s="35"/>
      <c r="B4016" s="35"/>
      <c r="G4016" s="0" t="str">
        <f aca="false">IF(A4016="","",IF(AND(A4016&gt;=Debut,A4016&lt;Fin),1,0))</f>
        <v/>
      </c>
      <c r="H4016" s="0" t="str">
        <f aca="false">IF(G4016=1,INT(ROUND((A4016-Debut)*86400,0)/600),"")</f>
        <v/>
      </c>
      <c r="I4016" s="0" t="str">
        <f aca="false">IF(G4016=1,INT(ROUND((A4016-Debut)*86400,0)/3600),"")</f>
        <v/>
      </c>
      <c r="J4016" s="0" t="str">
        <f aca="false">IF(OR(A4016="",B4016=""),"",ROUND((B4016-A4016)*86400,0))</f>
        <v/>
      </c>
      <c r="K4016" s="37" t="str">
        <f aca="false">IF(G4016=1,IF(COUNTIFS($C:$C,C4016,$G:$G,1,$A:$A,"&gt;="&amp;(A4016-FenetreInterm/86400),$A:$A,"&lt;="&amp;A4016)&gt;=NbInterm,1,0),"")</f>
        <v/>
      </c>
      <c r="L4016" s="37" t="str">
        <f aca="false">IF(G4016=1,IF(B4016="",0,IF(J4016&lt;SeuilFugitive,1,0)),"")</f>
        <v/>
      </c>
      <c r="M4016" s="37" t="str">
        <f aca="false">IF(G4016=1,IF(B4016="",IF((Fin-A4016)*24&gt;SeuilFigee,1,0),IF(J4016&gt;SeuilFigee*3600,1,0)),"")</f>
        <v/>
      </c>
      <c r="N4016" s="0" t="str">
        <f aca="false">IF(G4016=1,IF(COUNTIF(H$2:H4016,H4016)=1,COUNTIF($H:$H,H4016),""),"")</f>
        <v/>
      </c>
      <c r="O4016" s="0" t="str">
        <f aca="false">IF(G4016=1,IF(COUNTIF(I$2:I4016,I4016)=1,COUNTIF($I:$I,I4016),""),"")</f>
        <v/>
      </c>
      <c r="P4016" s="38" t="str">
        <f aca="false">IF(G4016=1,IF(COUNTIFS(C$2:C4016,C4016,G$2:G4016,1)=1,COUNTIFS($C:$C,C4016,$G:$G,1)+ROW()/10000000,""),"")</f>
        <v/>
      </c>
      <c r="Q4016" s="0" t="str">
        <f aca="false">IF(K4016=1,IF(COUNTIFS(C$2:C4016,C4016,K$2:K4016,1)=1,1,0),"")</f>
        <v/>
      </c>
      <c r="R4016" s="0" t="str">
        <f aca="false">IF(M4016=1,IF(COUNTIFS(C$2:C4016,C4016,M$2:M4016,1)=1,1,0),"")</f>
        <v/>
      </c>
      <c r="S4016" s="0" t="str">
        <f aca="false">IF(L4016=1,IF(COUNTIFS(C$2:C4016,C4016,L$2:L4016,1)=1,1,0),"")</f>
        <v/>
      </c>
      <c r="T4016" s="38" t="str">
        <f aca="false">IF(N4016="","",N4016+ROW()/10000000)</f>
        <v/>
      </c>
      <c r="U4016" s="0" t="str">
        <f aca="false">IF(G4016=1,IF(B4016="",1,0),"")</f>
        <v/>
      </c>
    </row>
    <row r="4017" customFormat="false" ht="15" hidden="false" customHeight="false" outlineLevel="0" collapsed="false">
      <c r="A4017" s="35"/>
      <c r="B4017" s="35"/>
      <c r="G4017" s="0" t="str">
        <f aca="false">IF(A4017="","",IF(AND(A4017&gt;=Debut,A4017&lt;Fin),1,0))</f>
        <v/>
      </c>
      <c r="H4017" s="0" t="str">
        <f aca="false">IF(G4017=1,INT(ROUND((A4017-Debut)*86400,0)/600),"")</f>
        <v/>
      </c>
      <c r="I4017" s="0" t="str">
        <f aca="false">IF(G4017=1,INT(ROUND((A4017-Debut)*86400,0)/3600),"")</f>
        <v/>
      </c>
      <c r="J4017" s="0" t="str">
        <f aca="false">IF(OR(A4017="",B4017=""),"",ROUND((B4017-A4017)*86400,0))</f>
        <v/>
      </c>
      <c r="K4017" s="37" t="str">
        <f aca="false">IF(G4017=1,IF(COUNTIFS($C:$C,C4017,$G:$G,1,$A:$A,"&gt;="&amp;(A4017-FenetreInterm/86400),$A:$A,"&lt;="&amp;A4017)&gt;=NbInterm,1,0),"")</f>
        <v/>
      </c>
      <c r="L4017" s="37" t="str">
        <f aca="false">IF(G4017=1,IF(B4017="",0,IF(J4017&lt;SeuilFugitive,1,0)),"")</f>
        <v/>
      </c>
      <c r="M4017" s="37" t="str">
        <f aca="false">IF(G4017=1,IF(B4017="",IF((Fin-A4017)*24&gt;SeuilFigee,1,0),IF(J4017&gt;SeuilFigee*3600,1,0)),"")</f>
        <v/>
      </c>
      <c r="N4017" s="0" t="str">
        <f aca="false">IF(G4017=1,IF(COUNTIF(H$2:H4017,H4017)=1,COUNTIF($H:$H,H4017),""),"")</f>
        <v/>
      </c>
      <c r="O4017" s="0" t="str">
        <f aca="false">IF(G4017=1,IF(COUNTIF(I$2:I4017,I4017)=1,COUNTIF($I:$I,I4017),""),"")</f>
        <v/>
      </c>
      <c r="P4017" s="38" t="str">
        <f aca="false">IF(G4017=1,IF(COUNTIFS(C$2:C4017,C4017,G$2:G4017,1)=1,COUNTIFS($C:$C,C4017,$G:$G,1)+ROW()/10000000,""),"")</f>
        <v/>
      </c>
      <c r="Q4017" s="0" t="str">
        <f aca="false">IF(K4017=1,IF(COUNTIFS(C$2:C4017,C4017,K$2:K4017,1)=1,1,0),"")</f>
        <v/>
      </c>
      <c r="R4017" s="0" t="str">
        <f aca="false">IF(M4017=1,IF(COUNTIFS(C$2:C4017,C4017,M$2:M4017,1)=1,1,0),"")</f>
        <v/>
      </c>
      <c r="S4017" s="0" t="str">
        <f aca="false">IF(L4017=1,IF(COUNTIFS(C$2:C4017,C4017,L$2:L4017,1)=1,1,0),"")</f>
        <v/>
      </c>
      <c r="T4017" s="38" t="str">
        <f aca="false">IF(N4017="","",N4017+ROW()/10000000)</f>
        <v/>
      </c>
      <c r="U4017" s="0" t="str">
        <f aca="false">IF(G4017=1,IF(B4017="",1,0),"")</f>
        <v/>
      </c>
    </row>
    <row r="4018" customFormat="false" ht="15" hidden="false" customHeight="false" outlineLevel="0" collapsed="false">
      <c r="A4018" s="35"/>
      <c r="B4018" s="35"/>
      <c r="G4018" s="0" t="str">
        <f aca="false">IF(A4018="","",IF(AND(A4018&gt;=Debut,A4018&lt;Fin),1,0))</f>
        <v/>
      </c>
      <c r="H4018" s="0" t="str">
        <f aca="false">IF(G4018=1,INT(ROUND((A4018-Debut)*86400,0)/600),"")</f>
        <v/>
      </c>
      <c r="I4018" s="0" t="str">
        <f aca="false">IF(G4018=1,INT(ROUND((A4018-Debut)*86400,0)/3600),"")</f>
        <v/>
      </c>
      <c r="J4018" s="0" t="str">
        <f aca="false">IF(OR(A4018="",B4018=""),"",ROUND((B4018-A4018)*86400,0))</f>
        <v/>
      </c>
      <c r="K4018" s="37" t="str">
        <f aca="false">IF(G4018=1,IF(COUNTIFS($C:$C,C4018,$G:$G,1,$A:$A,"&gt;="&amp;(A4018-FenetreInterm/86400),$A:$A,"&lt;="&amp;A4018)&gt;=NbInterm,1,0),"")</f>
        <v/>
      </c>
      <c r="L4018" s="37" t="str">
        <f aca="false">IF(G4018=1,IF(B4018="",0,IF(J4018&lt;SeuilFugitive,1,0)),"")</f>
        <v/>
      </c>
      <c r="M4018" s="37" t="str">
        <f aca="false">IF(G4018=1,IF(B4018="",IF((Fin-A4018)*24&gt;SeuilFigee,1,0),IF(J4018&gt;SeuilFigee*3600,1,0)),"")</f>
        <v/>
      </c>
      <c r="N4018" s="0" t="str">
        <f aca="false">IF(G4018=1,IF(COUNTIF(H$2:H4018,H4018)=1,COUNTIF($H:$H,H4018),""),"")</f>
        <v/>
      </c>
      <c r="O4018" s="0" t="str">
        <f aca="false">IF(G4018=1,IF(COUNTIF(I$2:I4018,I4018)=1,COUNTIF($I:$I,I4018),""),"")</f>
        <v/>
      </c>
      <c r="P4018" s="38" t="str">
        <f aca="false">IF(G4018=1,IF(COUNTIFS(C$2:C4018,C4018,G$2:G4018,1)=1,COUNTIFS($C:$C,C4018,$G:$G,1)+ROW()/10000000,""),"")</f>
        <v/>
      </c>
      <c r="Q4018" s="0" t="str">
        <f aca="false">IF(K4018=1,IF(COUNTIFS(C$2:C4018,C4018,K$2:K4018,1)=1,1,0),"")</f>
        <v/>
      </c>
      <c r="R4018" s="0" t="str">
        <f aca="false">IF(M4018=1,IF(COUNTIFS(C$2:C4018,C4018,M$2:M4018,1)=1,1,0),"")</f>
        <v/>
      </c>
      <c r="S4018" s="0" t="str">
        <f aca="false">IF(L4018=1,IF(COUNTIFS(C$2:C4018,C4018,L$2:L4018,1)=1,1,0),"")</f>
        <v/>
      </c>
      <c r="T4018" s="38" t="str">
        <f aca="false">IF(N4018="","",N4018+ROW()/10000000)</f>
        <v/>
      </c>
      <c r="U4018" s="0" t="str">
        <f aca="false">IF(G4018=1,IF(B4018="",1,0),"")</f>
        <v/>
      </c>
    </row>
    <row r="4019" customFormat="false" ht="15" hidden="false" customHeight="false" outlineLevel="0" collapsed="false">
      <c r="A4019" s="35"/>
      <c r="B4019" s="35"/>
      <c r="G4019" s="0" t="str">
        <f aca="false">IF(A4019="","",IF(AND(A4019&gt;=Debut,A4019&lt;Fin),1,0))</f>
        <v/>
      </c>
      <c r="H4019" s="0" t="str">
        <f aca="false">IF(G4019=1,INT(ROUND((A4019-Debut)*86400,0)/600),"")</f>
        <v/>
      </c>
      <c r="I4019" s="0" t="str">
        <f aca="false">IF(G4019=1,INT(ROUND((A4019-Debut)*86400,0)/3600),"")</f>
        <v/>
      </c>
      <c r="J4019" s="0" t="str">
        <f aca="false">IF(OR(A4019="",B4019=""),"",ROUND((B4019-A4019)*86400,0))</f>
        <v/>
      </c>
      <c r="K4019" s="37" t="str">
        <f aca="false">IF(G4019=1,IF(COUNTIFS($C:$C,C4019,$G:$G,1,$A:$A,"&gt;="&amp;(A4019-FenetreInterm/86400),$A:$A,"&lt;="&amp;A4019)&gt;=NbInterm,1,0),"")</f>
        <v/>
      </c>
      <c r="L4019" s="37" t="str">
        <f aca="false">IF(G4019=1,IF(B4019="",0,IF(J4019&lt;SeuilFugitive,1,0)),"")</f>
        <v/>
      </c>
      <c r="M4019" s="37" t="str">
        <f aca="false">IF(G4019=1,IF(B4019="",IF((Fin-A4019)*24&gt;SeuilFigee,1,0),IF(J4019&gt;SeuilFigee*3600,1,0)),"")</f>
        <v/>
      </c>
      <c r="N4019" s="0" t="str">
        <f aca="false">IF(G4019=1,IF(COUNTIF(H$2:H4019,H4019)=1,COUNTIF($H:$H,H4019),""),"")</f>
        <v/>
      </c>
      <c r="O4019" s="0" t="str">
        <f aca="false">IF(G4019=1,IF(COUNTIF(I$2:I4019,I4019)=1,COUNTIF($I:$I,I4019),""),"")</f>
        <v/>
      </c>
      <c r="P4019" s="38" t="str">
        <f aca="false">IF(G4019=1,IF(COUNTIFS(C$2:C4019,C4019,G$2:G4019,1)=1,COUNTIFS($C:$C,C4019,$G:$G,1)+ROW()/10000000,""),"")</f>
        <v/>
      </c>
      <c r="Q4019" s="0" t="str">
        <f aca="false">IF(K4019=1,IF(COUNTIFS(C$2:C4019,C4019,K$2:K4019,1)=1,1,0),"")</f>
        <v/>
      </c>
      <c r="R4019" s="0" t="str">
        <f aca="false">IF(M4019=1,IF(COUNTIFS(C$2:C4019,C4019,M$2:M4019,1)=1,1,0),"")</f>
        <v/>
      </c>
      <c r="S4019" s="0" t="str">
        <f aca="false">IF(L4019=1,IF(COUNTIFS(C$2:C4019,C4019,L$2:L4019,1)=1,1,0),"")</f>
        <v/>
      </c>
      <c r="T4019" s="38" t="str">
        <f aca="false">IF(N4019="","",N4019+ROW()/10000000)</f>
        <v/>
      </c>
      <c r="U4019" s="0" t="str">
        <f aca="false">IF(G4019=1,IF(B4019="",1,0),"")</f>
        <v/>
      </c>
    </row>
    <row r="4020" customFormat="false" ht="15" hidden="false" customHeight="false" outlineLevel="0" collapsed="false">
      <c r="A4020" s="35"/>
      <c r="B4020" s="35"/>
      <c r="G4020" s="0" t="str">
        <f aca="false">IF(A4020="","",IF(AND(A4020&gt;=Debut,A4020&lt;Fin),1,0))</f>
        <v/>
      </c>
      <c r="H4020" s="0" t="str">
        <f aca="false">IF(G4020=1,INT(ROUND((A4020-Debut)*86400,0)/600),"")</f>
        <v/>
      </c>
      <c r="I4020" s="0" t="str">
        <f aca="false">IF(G4020=1,INT(ROUND((A4020-Debut)*86400,0)/3600),"")</f>
        <v/>
      </c>
      <c r="J4020" s="0" t="str">
        <f aca="false">IF(OR(A4020="",B4020=""),"",ROUND((B4020-A4020)*86400,0))</f>
        <v/>
      </c>
      <c r="K4020" s="37" t="str">
        <f aca="false">IF(G4020=1,IF(COUNTIFS($C:$C,C4020,$G:$G,1,$A:$A,"&gt;="&amp;(A4020-FenetreInterm/86400),$A:$A,"&lt;="&amp;A4020)&gt;=NbInterm,1,0),"")</f>
        <v/>
      </c>
      <c r="L4020" s="37" t="str">
        <f aca="false">IF(G4020=1,IF(B4020="",0,IF(J4020&lt;SeuilFugitive,1,0)),"")</f>
        <v/>
      </c>
      <c r="M4020" s="37" t="str">
        <f aca="false">IF(G4020=1,IF(B4020="",IF((Fin-A4020)*24&gt;SeuilFigee,1,0),IF(J4020&gt;SeuilFigee*3600,1,0)),"")</f>
        <v/>
      </c>
      <c r="N4020" s="0" t="str">
        <f aca="false">IF(G4020=1,IF(COUNTIF(H$2:H4020,H4020)=1,COUNTIF($H:$H,H4020),""),"")</f>
        <v/>
      </c>
      <c r="O4020" s="0" t="str">
        <f aca="false">IF(G4020=1,IF(COUNTIF(I$2:I4020,I4020)=1,COUNTIF($I:$I,I4020),""),"")</f>
        <v/>
      </c>
      <c r="P4020" s="38" t="str">
        <f aca="false">IF(G4020=1,IF(COUNTIFS(C$2:C4020,C4020,G$2:G4020,1)=1,COUNTIFS($C:$C,C4020,$G:$G,1)+ROW()/10000000,""),"")</f>
        <v/>
      </c>
      <c r="Q4020" s="0" t="str">
        <f aca="false">IF(K4020=1,IF(COUNTIFS(C$2:C4020,C4020,K$2:K4020,1)=1,1,0),"")</f>
        <v/>
      </c>
      <c r="R4020" s="0" t="str">
        <f aca="false">IF(M4020=1,IF(COUNTIFS(C$2:C4020,C4020,M$2:M4020,1)=1,1,0),"")</f>
        <v/>
      </c>
      <c r="S4020" s="0" t="str">
        <f aca="false">IF(L4020=1,IF(COUNTIFS(C$2:C4020,C4020,L$2:L4020,1)=1,1,0),"")</f>
        <v/>
      </c>
      <c r="T4020" s="38" t="str">
        <f aca="false">IF(N4020="","",N4020+ROW()/10000000)</f>
        <v/>
      </c>
      <c r="U4020" s="0" t="str">
        <f aca="false">IF(G4020=1,IF(B4020="",1,0),"")</f>
        <v/>
      </c>
    </row>
    <row r="4021" customFormat="false" ht="15" hidden="false" customHeight="false" outlineLevel="0" collapsed="false">
      <c r="A4021" s="35"/>
      <c r="B4021" s="35"/>
      <c r="G4021" s="0" t="str">
        <f aca="false">IF(A4021="","",IF(AND(A4021&gt;=Debut,A4021&lt;Fin),1,0))</f>
        <v/>
      </c>
      <c r="H4021" s="0" t="str">
        <f aca="false">IF(G4021=1,INT(ROUND((A4021-Debut)*86400,0)/600),"")</f>
        <v/>
      </c>
      <c r="I4021" s="0" t="str">
        <f aca="false">IF(G4021=1,INT(ROUND((A4021-Debut)*86400,0)/3600),"")</f>
        <v/>
      </c>
      <c r="J4021" s="0" t="str">
        <f aca="false">IF(OR(A4021="",B4021=""),"",ROUND((B4021-A4021)*86400,0))</f>
        <v/>
      </c>
      <c r="K4021" s="37" t="str">
        <f aca="false">IF(G4021=1,IF(COUNTIFS($C:$C,C4021,$G:$G,1,$A:$A,"&gt;="&amp;(A4021-FenetreInterm/86400),$A:$A,"&lt;="&amp;A4021)&gt;=NbInterm,1,0),"")</f>
        <v/>
      </c>
      <c r="L4021" s="37" t="str">
        <f aca="false">IF(G4021=1,IF(B4021="",0,IF(J4021&lt;SeuilFugitive,1,0)),"")</f>
        <v/>
      </c>
      <c r="M4021" s="37" t="str">
        <f aca="false">IF(G4021=1,IF(B4021="",IF((Fin-A4021)*24&gt;SeuilFigee,1,0),IF(J4021&gt;SeuilFigee*3600,1,0)),"")</f>
        <v/>
      </c>
      <c r="N4021" s="0" t="str">
        <f aca="false">IF(G4021=1,IF(COUNTIF(H$2:H4021,H4021)=1,COUNTIF($H:$H,H4021),""),"")</f>
        <v/>
      </c>
      <c r="O4021" s="0" t="str">
        <f aca="false">IF(G4021=1,IF(COUNTIF(I$2:I4021,I4021)=1,COUNTIF($I:$I,I4021),""),"")</f>
        <v/>
      </c>
      <c r="P4021" s="38" t="str">
        <f aca="false">IF(G4021=1,IF(COUNTIFS(C$2:C4021,C4021,G$2:G4021,1)=1,COUNTIFS($C:$C,C4021,$G:$G,1)+ROW()/10000000,""),"")</f>
        <v/>
      </c>
      <c r="Q4021" s="0" t="str">
        <f aca="false">IF(K4021=1,IF(COUNTIFS(C$2:C4021,C4021,K$2:K4021,1)=1,1,0),"")</f>
        <v/>
      </c>
      <c r="R4021" s="0" t="str">
        <f aca="false">IF(M4021=1,IF(COUNTIFS(C$2:C4021,C4021,M$2:M4021,1)=1,1,0),"")</f>
        <v/>
      </c>
      <c r="S4021" s="0" t="str">
        <f aca="false">IF(L4021=1,IF(COUNTIFS(C$2:C4021,C4021,L$2:L4021,1)=1,1,0),"")</f>
        <v/>
      </c>
      <c r="T4021" s="38" t="str">
        <f aca="false">IF(N4021="","",N4021+ROW()/10000000)</f>
        <v/>
      </c>
      <c r="U4021" s="0" t="str">
        <f aca="false">IF(G4021=1,IF(B4021="",1,0),"")</f>
        <v/>
      </c>
    </row>
    <row r="4022" customFormat="false" ht="15" hidden="false" customHeight="false" outlineLevel="0" collapsed="false">
      <c r="A4022" s="35"/>
      <c r="B4022" s="35"/>
      <c r="G4022" s="0" t="str">
        <f aca="false">IF(A4022="","",IF(AND(A4022&gt;=Debut,A4022&lt;Fin),1,0))</f>
        <v/>
      </c>
      <c r="H4022" s="0" t="str">
        <f aca="false">IF(G4022=1,INT(ROUND((A4022-Debut)*86400,0)/600),"")</f>
        <v/>
      </c>
      <c r="I4022" s="0" t="str">
        <f aca="false">IF(G4022=1,INT(ROUND((A4022-Debut)*86400,0)/3600),"")</f>
        <v/>
      </c>
      <c r="J4022" s="0" t="str">
        <f aca="false">IF(OR(A4022="",B4022=""),"",ROUND((B4022-A4022)*86400,0))</f>
        <v/>
      </c>
      <c r="K4022" s="37" t="str">
        <f aca="false">IF(G4022=1,IF(COUNTIFS($C:$C,C4022,$G:$G,1,$A:$A,"&gt;="&amp;(A4022-FenetreInterm/86400),$A:$A,"&lt;="&amp;A4022)&gt;=NbInterm,1,0),"")</f>
        <v/>
      </c>
      <c r="L4022" s="37" t="str">
        <f aca="false">IF(G4022=1,IF(B4022="",0,IF(J4022&lt;SeuilFugitive,1,0)),"")</f>
        <v/>
      </c>
      <c r="M4022" s="37" t="str">
        <f aca="false">IF(G4022=1,IF(B4022="",IF((Fin-A4022)*24&gt;SeuilFigee,1,0),IF(J4022&gt;SeuilFigee*3600,1,0)),"")</f>
        <v/>
      </c>
      <c r="N4022" s="0" t="str">
        <f aca="false">IF(G4022=1,IF(COUNTIF(H$2:H4022,H4022)=1,COUNTIF($H:$H,H4022),""),"")</f>
        <v/>
      </c>
      <c r="O4022" s="0" t="str">
        <f aca="false">IF(G4022=1,IF(COUNTIF(I$2:I4022,I4022)=1,COUNTIF($I:$I,I4022),""),"")</f>
        <v/>
      </c>
      <c r="P4022" s="38" t="str">
        <f aca="false">IF(G4022=1,IF(COUNTIFS(C$2:C4022,C4022,G$2:G4022,1)=1,COUNTIFS($C:$C,C4022,$G:$G,1)+ROW()/10000000,""),"")</f>
        <v/>
      </c>
      <c r="Q4022" s="0" t="str">
        <f aca="false">IF(K4022=1,IF(COUNTIFS(C$2:C4022,C4022,K$2:K4022,1)=1,1,0),"")</f>
        <v/>
      </c>
      <c r="R4022" s="0" t="str">
        <f aca="false">IF(M4022=1,IF(COUNTIFS(C$2:C4022,C4022,M$2:M4022,1)=1,1,0),"")</f>
        <v/>
      </c>
      <c r="S4022" s="0" t="str">
        <f aca="false">IF(L4022=1,IF(COUNTIFS(C$2:C4022,C4022,L$2:L4022,1)=1,1,0),"")</f>
        <v/>
      </c>
      <c r="T4022" s="38" t="str">
        <f aca="false">IF(N4022="","",N4022+ROW()/10000000)</f>
        <v/>
      </c>
      <c r="U4022" s="0" t="str">
        <f aca="false">IF(G4022=1,IF(B4022="",1,0),"")</f>
        <v/>
      </c>
    </row>
    <row r="4023" customFormat="false" ht="15" hidden="false" customHeight="false" outlineLevel="0" collapsed="false">
      <c r="A4023" s="35"/>
      <c r="B4023" s="35"/>
      <c r="G4023" s="0" t="str">
        <f aca="false">IF(A4023="","",IF(AND(A4023&gt;=Debut,A4023&lt;Fin),1,0))</f>
        <v/>
      </c>
      <c r="H4023" s="0" t="str">
        <f aca="false">IF(G4023=1,INT(ROUND((A4023-Debut)*86400,0)/600),"")</f>
        <v/>
      </c>
      <c r="I4023" s="0" t="str">
        <f aca="false">IF(G4023=1,INT(ROUND((A4023-Debut)*86400,0)/3600),"")</f>
        <v/>
      </c>
      <c r="J4023" s="0" t="str">
        <f aca="false">IF(OR(A4023="",B4023=""),"",ROUND((B4023-A4023)*86400,0))</f>
        <v/>
      </c>
      <c r="K4023" s="37" t="str">
        <f aca="false">IF(G4023=1,IF(COUNTIFS($C:$C,C4023,$G:$G,1,$A:$A,"&gt;="&amp;(A4023-FenetreInterm/86400),$A:$A,"&lt;="&amp;A4023)&gt;=NbInterm,1,0),"")</f>
        <v/>
      </c>
      <c r="L4023" s="37" t="str">
        <f aca="false">IF(G4023=1,IF(B4023="",0,IF(J4023&lt;SeuilFugitive,1,0)),"")</f>
        <v/>
      </c>
      <c r="M4023" s="37" t="str">
        <f aca="false">IF(G4023=1,IF(B4023="",IF((Fin-A4023)*24&gt;SeuilFigee,1,0),IF(J4023&gt;SeuilFigee*3600,1,0)),"")</f>
        <v/>
      </c>
      <c r="N4023" s="0" t="str">
        <f aca="false">IF(G4023=1,IF(COUNTIF(H$2:H4023,H4023)=1,COUNTIF($H:$H,H4023),""),"")</f>
        <v/>
      </c>
      <c r="O4023" s="0" t="str">
        <f aca="false">IF(G4023=1,IF(COUNTIF(I$2:I4023,I4023)=1,COUNTIF($I:$I,I4023),""),"")</f>
        <v/>
      </c>
      <c r="P4023" s="38" t="str">
        <f aca="false">IF(G4023=1,IF(COUNTIFS(C$2:C4023,C4023,G$2:G4023,1)=1,COUNTIFS($C:$C,C4023,$G:$G,1)+ROW()/10000000,""),"")</f>
        <v/>
      </c>
      <c r="Q4023" s="0" t="str">
        <f aca="false">IF(K4023=1,IF(COUNTIFS(C$2:C4023,C4023,K$2:K4023,1)=1,1,0),"")</f>
        <v/>
      </c>
      <c r="R4023" s="0" t="str">
        <f aca="false">IF(M4023=1,IF(COUNTIFS(C$2:C4023,C4023,M$2:M4023,1)=1,1,0),"")</f>
        <v/>
      </c>
      <c r="S4023" s="0" t="str">
        <f aca="false">IF(L4023=1,IF(COUNTIFS(C$2:C4023,C4023,L$2:L4023,1)=1,1,0),"")</f>
        <v/>
      </c>
      <c r="T4023" s="38" t="str">
        <f aca="false">IF(N4023="","",N4023+ROW()/10000000)</f>
        <v/>
      </c>
      <c r="U4023" s="0" t="str">
        <f aca="false">IF(G4023=1,IF(B4023="",1,0),"")</f>
        <v/>
      </c>
    </row>
    <row r="4024" customFormat="false" ht="15" hidden="false" customHeight="false" outlineLevel="0" collapsed="false">
      <c r="A4024" s="35"/>
      <c r="B4024" s="35"/>
      <c r="G4024" s="0" t="str">
        <f aca="false">IF(A4024="","",IF(AND(A4024&gt;=Debut,A4024&lt;Fin),1,0))</f>
        <v/>
      </c>
      <c r="H4024" s="0" t="str">
        <f aca="false">IF(G4024=1,INT(ROUND((A4024-Debut)*86400,0)/600),"")</f>
        <v/>
      </c>
      <c r="I4024" s="0" t="str">
        <f aca="false">IF(G4024=1,INT(ROUND((A4024-Debut)*86400,0)/3600),"")</f>
        <v/>
      </c>
      <c r="J4024" s="0" t="str">
        <f aca="false">IF(OR(A4024="",B4024=""),"",ROUND((B4024-A4024)*86400,0))</f>
        <v/>
      </c>
      <c r="K4024" s="37" t="str">
        <f aca="false">IF(G4024=1,IF(COUNTIFS($C:$C,C4024,$G:$G,1,$A:$A,"&gt;="&amp;(A4024-FenetreInterm/86400),$A:$A,"&lt;="&amp;A4024)&gt;=NbInterm,1,0),"")</f>
        <v/>
      </c>
      <c r="L4024" s="37" t="str">
        <f aca="false">IF(G4024=1,IF(B4024="",0,IF(J4024&lt;SeuilFugitive,1,0)),"")</f>
        <v/>
      </c>
      <c r="M4024" s="37" t="str">
        <f aca="false">IF(G4024=1,IF(B4024="",IF((Fin-A4024)*24&gt;SeuilFigee,1,0),IF(J4024&gt;SeuilFigee*3600,1,0)),"")</f>
        <v/>
      </c>
      <c r="N4024" s="0" t="str">
        <f aca="false">IF(G4024=1,IF(COUNTIF(H$2:H4024,H4024)=1,COUNTIF($H:$H,H4024),""),"")</f>
        <v/>
      </c>
      <c r="O4024" s="0" t="str">
        <f aca="false">IF(G4024=1,IF(COUNTIF(I$2:I4024,I4024)=1,COUNTIF($I:$I,I4024),""),"")</f>
        <v/>
      </c>
      <c r="P4024" s="38" t="str">
        <f aca="false">IF(G4024=1,IF(COUNTIFS(C$2:C4024,C4024,G$2:G4024,1)=1,COUNTIFS($C:$C,C4024,$G:$G,1)+ROW()/10000000,""),"")</f>
        <v/>
      </c>
      <c r="Q4024" s="0" t="str">
        <f aca="false">IF(K4024=1,IF(COUNTIFS(C$2:C4024,C4024,K$2:K4024,1)=1,1,0),"")</f>
        <v/>
      </c>
      <c r="R4024" s="0" t="str">
        <f aca="false">IF(M4024=1,IF(COUNTIFS(C$2:C4024,C4024,M$2:M4024,1)=1,1,0),"")</f>
        <v/>
      </c>
      <c r="S4024" s="0" t="str">
        <f aca="false">IF(L4024=1,IF(COUNTIFS(C$2:C4024,C4024,L$2:L4024,1)=1,1,0),"")</f>
        <v/>
      </c>
      <c r="T4024" s="38" t="str">
        <f aca="false">IF(N4024="","",N4024+ROW()/10000000)</f>
        <v/>
      </c>
      <c r="U4024" s="0" t="str">
        <f aca="false">IF(G4024=1,IF(B4024="",1,0),"")</f>
        <v/>
      </c>
    </row>
    <row r="4025" customFormat="false" ht="15" hidden="false" customHeight="false" outlineLevel="0" collapsed="false">
      <c r="A4025" s="35"/>
      <c r="B4025" s="35"/>
      <c r="G4025" s="0" t="str">
        <f aca="false">IF(A4025="","",IF(AND(A4025&gt;=Debut,A4025&lt;Fin),1,0))</f>
        <v/>
      </c>
      <c r="H4025" s="0" t="str">
        <f aca="false">IF(G4025=1,INT(ROUND((A4025-Debut)*86400,0)/600),"")</f>
        <v/>
      </c>
      <c r="I4025" s="0" t="str">
        <f aca="false">IF(G4025=1,INT(ROUND((A4025-Debut)*86400,0)/3600),"")</f>
        <v/>
      </c>
      <c r="J4025" s="0" t="str">
        <f aca="false">IF(OR(A4025="",B4025=""),"",ROUND((B4025-A4025)*86400,0))</f>
        <v/>
      </c>
      <c r="K4025" s="37" t="str">
        <f aca="false">IF(G4025=1,IF(COUNTIFS($C:$C,C4025,$G:$G,1,$A:$A,"&gt;="&amp;(A4025-FenetreInterm/86400),$A:$A,"&lt;="&amp;A4025)&gt;=NbInterm,1,0),"")</f>
        <v/>
      </c>
      <c r="L4025" s="37" t="str">
        <f aca="false">IF(G4025=1,IF(B4025="",0,IF(J4025&lt;SeuilFugitive,1,0)),"")</f>
        <v/>
      </c>
      <c r="M4025" s="37" t="str">
        <f aca="false">IF(G4025=1,IF(B4025="",IF((Fin-A4025)*24&gt;SeuilFigee,1,0),IF(J4025&gt;SeuilFigee*3600,1,0)),"")</f>
        <v/>
      </c>
      <c r="N4025" s="0" t="str">
        <f aca="false">IF(G4025=1,IF(COUNTIF(H$2:H4025,H4025)=1,COUNTIF($H:$H,H4025),""),"")</f>
        <v/>
      </c>
      <c r="O4025" s="0" t="str">
        <f aca="false">IF(G4025=1,IF(COUNTIF(I$2:I4025,I4025)=1,COUNTIF($I:$I,I4025),""),"")</f>
        <v/>
      </c>
      <c r="P4025" s="38" t="str">
        <f aca="false">IF(G4025=1,IF(COUNTIFS(C$2:C4025,C4025,G$2:G4025,1)=1,COUNTIFS($C:$C,C4025,$G:$G,1)+ROW()/10000000,""),"")</f>
        <v/>
      </c>
      <c r="Q4025" s="0" t="str">
        <f aca="false">IF(K4025=1,IF(COUNTIFS(C$2:C4025,C4025,K$2:K4025,1)=1,1,0),"")</f>
        <v/>
      </c>
      <c r="R4025" s="0" t="str">
        <f aca="false">IF(M4025=1,IF(COUNTIFS(C$2:C4025,C4025,M$2:M4025,1)=1,1,0),"")</f>
        <v/>
      </c>
      <c r="S4025" s="0" t="str">
        <f aca="false">IF(L4025=1,IF(COUNTIFS(C$2:C4025,C4025,L$2:L4025,1)=1,1,0),"")</f>
        <v/>
      </c>
      <c r="T4025" s="38" t="str">
        <f aca="false">IF(N4025="","",N4025+ROW()/10000000)</f>
        <v/>
      </c>
      <c r="U4025" s="0" t="str">
        <f aca="false">IF(G4025=1,IF(B4025="",1,0),"")</f>
        <v/>
      </c>
    </row>
    <row r="4026" customFormat="false" ht="15" hidden="false" customHeight="false" outlineLevel="0" collapsed="false">
      <c r="A4026" s="35"/>
      <c r="B4026" s="35"/>
      <c r="G4026" s="0" t="str">
        <f aca="false">IF(A4026="","",IF(AND(A4026&gt;=Debut,A4026&lt;Fin),1,0))</f>
        <v/>
      </c>
      <c r="H4026" s="0" t="str">
        <f aca="false">IF(G4026=1,INT(ROUND((A4026-Debut)*86400,0)/600),"")</f>
        <v/>
      </c>
      <c r="I4026" s="0" t="str">
        <f aca="false">IF(G4026=1,INT(ROUND((A4026-Debut)*86400,0)/3600),"")</f>
        <v/>
      </c>
      <c r="J4026" s="0" t="str">
        <f aca="false">IF(OR(A4026="",B4026=""),"",ROUND((B4026-A4026)*86400,0))</f>
        <v/>
      </c>
      <c r="K4026" s="37" t="str">
        <f aca="false">IF(G4026=1,IF(COUNTIFS($C:$C,C4026,$G:$G,1,$A:$A,"&gt;="&amp;(A4026-FenetreInterm/86400),$A:$A,"&lt;="&amp;A4026)&gt;=NbInterm,1,0),"")</f>
        <v/>
      </c>
      <c r="L4026" s="37" t="str">
        <f aca="false">IF(G4026=1,IF(B4026="",0,IF(J4026&lt;SeuilFugitive,1,0)),"")</f>
        <v/>
      </c>
      <c r="M4026" s="37" t="str">
        <f aca="false">IF(G4026=1,IF(B4026="",IF((Fin-A4026)*24&gt;SeuilFigee,1,0),IF(J4026&gt;SeuilFigee*3600,1,0)),"")</f>
        <v/>
      </c>
      <c r="N4026" s="0" t="str">
        <f aca="false">IF(G4026=1,IF(COUNTIF(H$2:H4026,H4026)=1,COUNTIF($H:$H,H4026),""),"")</f>
        <v/>
      </c>
      <c r="O4026" s="0" t="str">
        <f aca="false">IF(G4026=1,IF(COUNTIF(I$2:I4026,I4026)=1,COUNTIF($I:$I,I4026),""),"")</f>
        <v/>
      </c>
      <c r="P4026" s="38" t="str">
        <f aca="false">IF(G4026=1,IF(COUNTIFS(C$2:C4026,C4026,G$2:G4026,1)=1,COUNTIFS($C:$C,C4026,$G:$G,1)+ROW()/10000000,""),"")</f>
        <v/>
      </c>
      <c r="Q4026" s="0" t="str">
        <f aca="false">IF(K4026=1,IF(COUNTIFS(C$2:C4026,C4026,K$2:K4026,1)=1,1,0),"")</f>
        <v/>
      </c>
      <c r="R4026" s="0" t="str">
        <f aca="false">IF(M4026=1,IF(COUNTIFS(C$2:C4026,C4026,M$2:M4026,1)=1,1,0),"")</f>
        <v/>
      </c>
      <c r="S4026" s="0" t="str">
        <f aca="false">IF(L4026=1,IF(COUNTIFS(C$2:C4026,C4026,L$2:L4026,1)=1,1,0),"")</f>
        <v/>
      </c>
      <c r="T4026" s="38" t="str">
        <f aca="false">IF(N4026="","",N4026+ROW()/10000000)</f>
        <v/>
      </c>
      <c r="U4026" s="0" t="str">
        <f aca="false">IF(G4026=1,IF(B4026="",1,0),"")</f>
        <v/>
      </c>
    </row>
    <row r="4027" customFormat="false" ht="15" hidden="false" customHeight="false" outlineLevel="0" collapsed="false">
      <c r="A4027" s="35"/>
      <c r="B4027" s="35"/>
      <c r="G4027" s="0" t="str">
        <f aca="false">IF(A4027="","",IF(AND(A4027&gt;=Debut,A4027&lt;Fin),1,0))</f>
        <v/>
      </c>
      <c r="H4027" s="0" t="str">
        <f aca="false">IF(G4027=1,INT(ROUND((A4027-Debut)*86400,0)/600),"")</f>
        <v/>
      </c>
      <c r="I4027" s="0" t="str">
        <f aca="false">IF(G4027=1,INT(ROUND((A4027-Debut)*86400,0)/3600),"")</f>
        <v/>
      </c>
      <c r="J4027" s="0" t="str">
        <f aca="false">IF(OR(A4027="",B4027=""),"",ROUND((B4027-A4027)*86400,0))</f>
        <v/>
      </c>
      <c r="K4027" s="37" t="str">
        <f aca="false">IF(G4027=1,IF(COUNTIFS($C:$C,C4027,$G:$G,1,$A:$A,"&gt;="&amp;(A4027-FenetreInterm/86400),$A:$A,"&lt;="&amp;A4027)&gt;=NbInterm,1,0),"")</f>
        <v/>
      </c>
      <c r="L4027" s="37" t="str">
        <f aca="false">IF(G4027=1,IF(B4027="",0,IF(J4027&lt;SeuilFugitive,1,0)),"")</f>
        <v/>
      </c>
      <c r="M4027" s="37" t="str">
        <f aca="false">IF(G4027=1,IF(B4027="",IF((Fin-A4027)*24&gt;SeuilFigee,1,0),IF(J4027&gt;SeuilFigee*3600,1,0)),"")</f>
        <v/>
      </c>
      <c r="N4027" s="0" t="str">
        <f aca="false">IF(G4027=1,IF(COUNTIF(H$2:H4027,H4027)=1,COUNTIF($H:$H,H4027),""),"")</f>
        <v/>
      </c>
      <c r="O4027" s="0" t="str">
        <f aca="false">IF(G4027=1,IF(COUNTIF(I$2:I4027,I4027)=1,COUNTIF($I:$I,I4027),""),"")</f>
        <v/>
      </c>
      <c r="P4027" s="38" t="str">
        <f aca="false">IF(G4027=1,IF(COUNTIFS(C$2:C4027,C4027,G$2:G4027,1)=1,COUNTIFS($C:$C,C4027,$G:$G,1)+ROW()/10000000,""),"")</f>
        <v/>
      </c>
      <c r="Q4027" s="0" t="str">
        <f aca="false">IF(K4027=1,IF(COUNTIFS(C$2:C4027,C4027,K$2:K4027,1)=1,1,0),"")</f>
        <v/>
      </c>
      <c r="R4027" s="0" t="str">
        <f aca="false">IF(M4027=1,IF(COUNTIFS(C$2:C4027,C4027,M$2:M4027,1)=1,1,0),"")</f>
        <v/>
      </c>
      <c r="S4027" s="0" t="str">
        <f aca="false">IF(L4027=1,IF(COUNTIFS(C$2:C4027,C4027,L$2:L4027,1)=1,1,0),"")</f>
        <v/>
      </c>
      <c r="T4027" s="38" t="str">
        <f aca="false">IF(N4027="","",N4027+ROW()/10000000)</f>
        <v/>
      </c>
      <c r="U4027" s="0" t="str">
        <f aca="false">IF(G4027=1,IF(B4027="",1,0),"")</f>
        <v/>
      </c>
    </row>
    <row r="4028" customFormat="false" ht="15" hidden="false" customHeight="false" outlineLevel="0" collapsed="false">
      <c r="A4028" s="35"/>
      <c r="B4028" s="35"/>
      <c r="G4028" s="0" t="str">
        <f aca="false">IF(A4028="","",IF(AND(A4028&gt;=Debut,A4028&lt;Fin),1,0))</f>
        <v/>
      </c>
      <c r="H4028" s="0" t="str">
        <f aca="false">IF(G4028=1,INT(ROUND((A4028-Debut)*86400,0)/600),"")</f>
        <v/>
      </c>
      <c r="I4028" s="0" t="str">
        <f aca="false">IF(G4028=1,INT(ROUND((A4028-Debut)*86400,0)/3600),"")</f>
        <v/>
      </c>
      <c r="J4028" s="0" t="str">
        <f aca="false">IF(OR(A4028="",B4028=""),"",ROUND((B4028-A4028)*86400,0))</f>
        <v/>
      </c>
      <c r="K4028" s="37" t="str">
        <f aca="false">IF(G4028=1,IF(COUNTIFS($C:$C,C4028,$G:$G,1,$A:$A,"&gt;="&amp;(A4028-FenetreInterm/86400),$A:$A,"&lt;="&amp;A4028)&gt;=NbInterm,1,0),"")</f>
        <v/>
      </c>
      <c r="L4028" s="37" t="str">
        <f aca="false">IF(G4028=1,IF(B4028="",0,IF(J4028&lt;SeuilFugitive,1,0)),"")</f>
        <v/>
      </c>
      <c r="M4028" s="37" t="str">
        <f aca="false">IF(G4028=1,IF(B4028="",IF((Fin-A4028)*24&gt;SeuilFigee,1,0),IF(J4028&gt;SeuilFigee*3600,1,0)),"")</f>
        <v/>
      </c>
      <c r="N4028" s="0" t="str">
        <f aca="false">IF(G4028=1,IF(COUNTIF(H$2:H4028,H4028)=1,COUNTIF($H:$H,H4028),""),"")</f>
        <v/>
      </c>
      <c r="O4028" s="0" t="str">
        <f aca="false">IF(G4028=1,IF(COUNTIF(I$2:I4028,I4028)=1,COUNTIF($I:$I,I4028),""),"")</f>
        <v/>
      </c>
      <c r="P4028" s="38" t="str">
        <f aca="false">IF(G4028=1,IF(COUNTIFS(C$2:C4028,C4028,G$2:G4028,1)=1,COUNTIFS($C:$C,C4028,$G:$G,1)+ROW()/10000000,""),"")</f>
        <v/>
      </c>
      <c r="Q4028" s="0" t="str">
        <f aca="false">IF(K4028=1,IF(COUNTIFS(C$2:C4028,C4028,K$2:K4028,1)=1,1,0),"")</f>
        <v/>
      </c>
      <c r="R4028" s="0" t="str">
        <f aca="false">IF(M4028=1,IF(COUNTIFS(C$2:C4028,C4028,M$2:M4028,1)=1,1,0),"")</f>
        <v/>
      </c>
      <c r="S4028" s="0" t="str">
        <f aca="false">IF(L4028=1,IF(COUNTIFS(C$2:C4028,C4028,L$2:L4028,1)=1,1,0),"")</f>
        <v/>
      </c>
      <c r="T4028" s="38" t="str">
        <f aca="false">IF(N4028="","",N4028+ROW()/10000000)</f>
        <v/>
      </c>
      <c r="U4028" s="0" t="str">
        <f aca="false">IF(G4028=1,IF(B4028="",1,0),"")</f>
        <v/>
      </c>
    </row>
    <row r="4029" customFormat="false" ht="15" hidden="false" customHeight="false" outlineLevel="0" collapsed="false">
      <c r="A4029" s="35"/>
      <c r="B4029" s="35"/>
      <c r="G4029" s="0" t="str">
        <f aca="false">IF(A4029="","",IF(AND(A4029&gt;=Debut,A4029&lt;Fin),1,0))</f>
        <v/>
      </c>
      <c r="H4029" s="0" t="str">
        <f aca="false">IF(G4029=1,INT(ROUND((A4029-Debut)*86400,0)/600),"")</f>
        <v/>
      </c>
      <c r="I4029" s="0" t="str">
        <f aca="false">IF(G4029=1,INT(ROUND((A4029-Debut)*86400,0)/3600),"")</f>
        <v/>
      </c>
      <c r="J4029" s="0" t="str">
        <f aca="false">IF(OR(A4029="",B4029=""),"",ROUND((B4029-A4029)*86400,0))</f>
        <v/>
      </c>
      <c r="K4029" s="37" t="str">
        <f aca="false">IF(G4029=1,IF(COUNTIFS($C:$C,C4029,$G:$G,1,$A:$A,"&gt;="&amp;(A4029-FenetreInterm/86400),$A:$A,"&lt;="&amp;A4029)&gt;=NbInterm,1,0),"")</f>
        <v/>
      </c>
      <c r="L4029" s="37" t="str">
        <f aca="false">IF(G4029=1,IF(B4029="",0,IF(J4029&lt;SeuilFugitive,1,0)),"")</f>
        <v/>
      </c>
      <c r="M4029" s="37" t="str">
        <f aca="false">IF(G4029=1,IF(B4029="",IF((Fin-A4029)*24&gt;SeuilFigee,1,0),IF(J4029&gt;SeuilFigee*3600,1,0)),"")</f>
        <v/>
      </c>
      <c r="N4029" s="0" t="str">
        <f aca="false">IF(G4029=1,IF(COUNTIF(H$2:H4029,H4029)=1,COUNTIF($H:$H,H4029),""),"")</f>
        <v/>
      </c>
      <c r="O4029" s="0" t="str">
        <f aca="false">IF(G4029=1,IF(COUNTIF(I$2:I4029,I4029)=1,COUNTIF($I:$I,I4029),""),"")</f>
        <v/>
      </c>
      <c r="P4029" s="38" t="str">
        <f aca="false">IF(G4029=1,IF(COUNTIFS(C$2:C4029,C4029,G$2:G4029,1)=1,COUNTIFS($C:$C,C4029,$G:$G,1)+ROW()/10000000,""),"")</f>
        <v/>
      </c>
      <c r="Q4029" s="0" t="str">
        <f aca="false">IF(K4029=1,IF(COUNTIFS(C$2:C4029,C4029,K$2:K4029,1)=1,1,0),"")</f>
        <v/>
      </c>
      <c r="R4029" s="0" t="str">
        <f aca="false">IF(M4029=1,IF(COUNTIFS(C$2:C4029,C4029,M$2:M4029,1)=1,1,0),"")</f>
        <v/>
      </c>
      <c r="S4029" s="0" t="str">
        <f aca="false">IF(L4029=1,IF(COUNTIFS(C$2:C4029,C4029,L$2:L4029,1)=1,1,0),"")</f>
        <v/>
      </c>
      <c r="T4029" s="38" t="str">
        <f aca="false">IF(N4029="","",N4029+ROW()/10000000)</f>
        <v/>
      </c>
      <c r="U4029" s="0" t="str">
        <f aca="false">IF(G4029=1,IF(B4029="",1,0),"")</f>
        <v/>
      </c>
    </row>
    <row r="4030" customFormat="false" ht="15" hidden="false" customHeight="false" outlineLevel="0" collapsed="false">
      <c r="A4030" s="35"/>
      <c r="B4030" s="35"/>
      <c r="G4030" s="0" t="str">
        <f aca="false">IF(A4030="","",IF(AND(A4030&gt;=Debut,A4030&lt;Fin),1,0))</f>
        <v/>
      </c>
      <c r="H4030" s="0" t="str">
        <f aca="false">IF(G4030=1,INT(ROUND((A4030-Debut)*86400,0)/600),"")</f>
        <v/>
      </c>
      <c r="I4030" s="0" t="str">
        <f aca="false">IF(G4030=1,INT(ROUND((A4030-Debut)*86400,0)/3600),"")</f>
        <v/>
      </c>
      <c r="J4030" s="0" t="str">
        <f aca="false">IF(OR(A4030="",B4030=""),"",ROUND((B4030-A4030)*86400,0))</f>
        <v/>
      </c>
      <c r="K4030" s="37" t="str">
        <f aca="false">IF(G4030=1,IF(COUNTIFS($C:$C,C4030,$G:$G,1,$A:$A,"&gt;="&amp;(A4030-FenetreInterm/86400),$A:$A,"&lt;="&amp;A4030)&gt;=NbInterm,1,0),"")</f>
        <v/>
      </c>
      <c r="L4030" s="37" t="str">
        <f aca="false">IF(G4030=1,IF(B4030="",0,IF(J4030&lt;SeuilFugitive,1,0)),"")</f>
        <v/>
      </c>
      <c r="M4030" s="37" t="str">
        <f aca="false">IF(G4030=1,IF(B4030="",IF((Fin-A4030)*24&gt;SeuilFigee,1,0),IF(J4030&gt;SeuilFigee*3600,1,0)),"")</f>
        <v/>
      </c>
      <c r="N4030" s="0" t="str">
        <f aca="false">IF(G4030=1,IF(COUNTIF(H$2:H4030,H4030)=1,COUNTIF($H:$H,H4030),""),"")</f>
        <v/>
      </c>
      <c r="O4030" s="0" t="str">
        <f aca="false">IF(G4030=1,IF(COUNTIF(I$2:I4030,I4030)=1,COUNTIF($I:$I,I4030),""),"")</f>
        <v/>
      </c>
      <c r="P4030" s="38" t="str">
        <f aca="false">IF(G4030=1,IF(COUNTIFS(C$2:C4030,C4030,G$2:G4030,1)=1,COUNTIFS($C:$C,C4030,$G:$G,1)+ROW()/10000000,""),"")</f>
        <v/>
      </c>
      <c r="Q4030" s="0" t="str">
        <f aca="false">IF(K4030=1,IF(COUNTIFS(C$2:C4030,C4030,K$2:K4030,1)=1,1,0),"")</f>
        <v/>
      </c>
      <c r="R4030" s="0" t="str">
        <f aca="false">IF(M4030=1,IF(COUNTIFS(C$2:C4030,C4030,M$2:M4030,1)=1,1,0),"")</f>
        <v/>
      </c>
      <c r="S4030" s="0" t="str">
        <f aca="false">IF(L4030=1,IF(COUNTIFS(C$2:C4030,C4030,L$2:L4030,1)=1,1,0),"")</f>
        <v/>
      </c>
      <c r="T4030" s="38" t="str">
        <f aca="false">IF(N4030="","",N4030+ROW()/10000000)</f>
        <v/>
      </c>
      <c r="U4030" s="0" t="str">
        <f aca="false">IF(G4030=1,IF(B4030="",1,0),"")</f>
        <v/>
      </c>
    </row>
    <row r="4031" customFormat="false" ht="15" hidden="false" customHeight="false" outlineLevel="0" collapsed="false">
      <c r="A4031" s="35"/>
      <c r="B4031" s="35"/>
      <c r="G4031" s="0" t="str">
        <f aca="false">IF(A4031="","",IF(AND(A4031&gt;=Debut,A4031&lt;Fin),1,0))</f>
        <v/>
      </c>
      <c r="H4031" s="0" t="str">
        <f aca="false">IF(G4031=1,INT(ROUND((A4031-Debut)*86400,0)/600),"")</f>
        <v/>
      </c>
      <c r="I4031" s="0" t="str">
        <f aca="false">IF(G4031=1,INT(ROUND((A4031-Debut)*86400,0)/3600),"")</f>
        <v/>
      </c>
      <c r="J4031" s="0" t="str">
        <f aca="false">IF(OR(A4031="",B4031=""),"",ROUND((B4031-A4031)*86400,0))</f>
        <v/>
      </c>
      <c r="K4031" s="37" t="str">
        <f aca="false">IF(G4031=1,IF(COUNTIFS($C:$C,C4031,$G:$G,1,$A:$A,"&gt;="&amp;(A4031-FenetreInterm/86400),$A:$A,"&lt;="&amp;A4031)&gt;=NbInterm,1,0),"")</f>
        <v/>
      </c>
      <c r="L4031" s="37" t="str">
        <f aca="false">IF(G4031=1,IF(B4031="",0,IF(J4031&lt;SeuilFugitive,1,0)),"")</f>
        <v/>
      </c>
      <c r="M4031" s="37" t="str">
        <f aca="false">IF(G4031=1,IF(B4031="",IF((Fin-A4031)*24&gt;SeuilFigee,1,0),IF(J4031&gt;SeuilFigee*3600,1,0)),"")</f>
        <v/>
      </c>
      <c r="N4031" s="0" t="str">
        <f aca="false">IF(G4031=1,IF(COUNTIF(H$2:H4031,H4031)=1,COUNTIF($H:$H,H4031),""),"")</f>
        <v/>
      </c>
      <c r="O4031" s="0" t="str">
        <f aca="false">IF(G4031=1,IF(COUNTIF(I$2:I4031,I4031)=1,COUNTIF($I:$I,I4031),""),"")</f>
        <v/>
      </c>
      <c r="P4031" s="38" t="str">
        <f aca="false">IF(G4031=1,IF(COUNTIFS(C$2:C4031,C4031,G$2:G4031,1)=1,COUNTIFS($C:$C,C4031,$G:$G,1)+ROW()/10000000,""),"")</f>
        <v/>
      </c>
      <c r="Q4031" s="0" t="str">
        <f aca="false">IF(K4031=1,IF(COUNTIFS(C$2:C4031,C4031,K$2:K4031,1)=1,1,0),"")</f>
        <v/>
      </c>
      <c r="R4031" s="0" t="str">
        <f aca="false">IF(M4031=1,IF(COUNTIFS(C$2:C4031,C4031,M$2:M4031,1)=1,1,0),"")</f>
        <v/>
      </c>
      <c r="S4031" s="0" t="str">
        <f aca="false">IF(L4031=1,IF(COUNTIFS(C$2:C4031,C4031,L$2:L4031,1)=1,1,0),"")</f>
        <v/>
      </c>
      <c r="T4031" s="38" t="str">
        <f aca="false">IF(N4031="","",N4031+ROW()/10000000)</f>
        <v/>
      </c>
      <c r="U4031" s="0" t="str">
        <f aca="false">IF(G4031=1,IF(B4031="",1,0),"")</f>
        <v/>
      </c>
    </row>
    <row r="4032" customFormat="false" ht="15" hidden="false" customHeight="false" outlineLevel="0" collapsed="false">
      <c r="A4032" s="35"/>
      <c r="B4032" s="35"/>
      <c r="G4032" s="0" t="str">
        <f aca="false">IF(A4032="","",IF(AND(A4032&gt;=Debut,A4032&lt;Fin),1,0))</f>
        <v/>
      </c>
      <c r="H4032" s="0" t="str">
        <f aca="false">IF(G4032=1,INT(ROUND((A4032-Debut)*86400,0)/600),"")</f>
        <v/>
      </c>
      <c r="I4032" s="0" t="str">
        <f aca="false">IF(G4032=1,INT(ROUND((A4032-Debut)*86400,0)/3600),"")</f>
        <v/>
      </c>
      <c r="J4032" s="0" t="str">
        <f aca="false">IF(OR(A4032="",B4032=""),"",ROUND((B4032-A4032)*86400,0))</f>
        <v/>
      </c>
      <c r="K4032" s="37" t="str">
        <f aca="false">IF(G4032=1,IF(COUNTIFS($C:$C,C4032,$G:$G,1,$A:$A,"&gt;="&amp;(A4032-FenetreInterm/86400),$A:$A,"&lt;="&amp;A4032)&gt;=NbInterm,1,0),"")</f>
        <v/>
      </c>
      <c r="L4032" s="37" t="str">
        <f aca="false">IF(G4032=1,IF(B4032="",0,IF(J4032&lt;SeuilFugitive,1,0)),"")</f>
        <v/>
      </c>
      <c r="M4032" s="37" t="str">
        <f aca="false">IF(G4032=1,IF(B4032="",IF((Fin-A4032)*24&gt;SeuilFigee,1,0),IF(J4032&gt;SeuilFigee*3600,1,0)),"")</f>
        <v/>
      </c>
      <c r="N4032" s="0" t="str">
        <f aca="false">IF(G4032=1,IF(COUNTIF(H$2:H4032,H4032)=1,COUNTIF($H:$H,H4032),""),"")</f>
        <v/>
      </c>
      <c r="O4032" s="0" t="str">
        <f aca="false">IF(G4032=1,IF(COUNTIF(I$2:I4032,I4032)=1,COUNTIF($I:$I,I4032),""),"")</f>
        <v/>
      </c>
      <c r="P4032" s="38" t="str">
        <f aca="false">IF(G4032=1,IF(COUNTIFS(C$2:C4032,C4032,G$2:G4032,1)=1,COUNTIFS($C:$C,C4032,$G:$G,1)+ROW()/10000000,""),"")</f>
        <v/>
      </c>
      <c r="Q4032" s="0" t="str">
        <f aca="false">IF(K4032=1,IF(COUNTIFS(C$2:C4032,C4032,K$2:K4032,1)=1,1,0),"")</f>
        <v/>
      </c>
      <c r="R4032" s="0" t="str">
        <f aca="false">IF(M4032=1,IF(COUNTIFS(C$2:C4032,C4032,M$2:M4032,1)=1,1,0),"")</f>
        <v/>
      </c>
      <c r="S4032" s="0" t="str">
        <f aca="false">IF(L4032=1,IF(COUNTIFS(C$2:C4032,C4032,L$2:L4032,1)=1,1,0),"")</f>
        <v/>
      </c>
      <c r="T4032" s="38" t="str">
        <f aca="false">IF(N4032="","",N4032+ROW()/10000000)</f>
        <v/>
      </c>
      <c r="U4032" s="0" t="str">
        <f aca="false">IF(G4032=1,IF(B4032="",1,0),"")</f>
        <v/>
      </c>
    </row>
    <row r="4033" customFormat="false" ht="15" hidden="false" customHeight="false" outlineLevel="0" collapsed="false">
      <c r="A4033" s="35"/>
      <c r="B4033" s="35"/>
      <c r="G4033" s="0" t="str">
        <f aca="false">IF(A4033="","",IF(AND(A4033&gt;=Debut,A4033&lt;Fin),1,0))</f>
        <v/>
      </c>
      <c r="H4033" s="0" t="str">
        <f aca="false">IF(G4033=1,INT(ROUND((A4033-Debut)*86400,0)/600),"")</f>
        <v/>
      </c>
      <c r="I4033" s="0" t="str">
        <f aca="false">IF(G4033=1,INT(ROUND((A4033-Debut)*86400,0)/3600),"")</f>
        <v/>
      </c>
      <c r="J4033" s="0" t="str">
        <f aca="false">IF(OR(A4033="",B4033=""),"",ROUND((B4033-A4033)*86400,0))</f>
        <v/>
      </c>
      <c r="K4033" s="37" t="str">
        <f aca="false">IF(G4033=1,IF(COUNTIFS($C:$C,C4033,$G:$G,1,$A:$A,"&gt;="&amp;(A4033-FenetreInterm/86400),$A:$A,"&lt;="&amp;A4033)&gt;=NbInterm,1,0),"")</f>
        <v/>
      </c>
      <c r="L4033" s="37" t="str">
        <f aca="false">IF(G4033=1,IF(B4033="",0,IF(J4033&lt;SeuilFugitive,1,0)),"")</f>
        <v/>
      </c>
      <c r="M4033" s="37" t="str">
        <f aca="false">IF(G4033=1,IF(B4033="",IF((Fin-A4033)*24&gt;SeuilFigee,1,0),IF(J4033&gt;SeuilFigee*3600,1,0)),"")</f>
        <v/>
      </c>
      <c r="N4033" s="0" t="str">
        <f aca="false">IF(G4033=1,IF(COUNTIF(H$2:H4033,H4033)=1,COUNTIF($H:$H,H4033),""),"")</f>
        <v/>
      </c>
      <c r="O4033" s="0" t="str">
        <f aca="false">IF(G4033=1,IF(COUNTIF(I$2:I4033,I4033)=1,COUNTIF($I:$I,I4033),""),"")</f>
        <v/>
      </c>
      <c r="P4033" s="38" t="str">
        <f aca="false">IF(G4033=1,IF(COUNTIFS(C$2:C4033,C4033,G$2:G4033,1)=1,COUNTIFS($C:$C,C4033,$G:$G,1)+ROW()/10000000,""),"")</f>
        <v/>
      </c>
      <c r="Q4033" s="0" t="str">
        <f aca="false">IF(K4033=1,IF(COUNTIFS(C$2:C4033,C4033,K$2:K4033,1)=1,1,0),"")</f>
        <v/>
      </c>
      <c r="R4033" s="0" t="str">
        <f aca="false">IF(M4033=1,IF(COUNTIFS(C$2:C4033,C4033,M$2:M4033,1)=1,1,0),"")</f>
        <v/>
      </c>
      <c r="S4033" s="0" t="str">
        <f aca="false">IF(L4033=1,IF(COUNTIFS(C$2:C4033,C4033,L$2:L4033,1)=1,1,0),"")</f>
        <v/>
      </c>
      <c r="T4033" s="38" t="str">
        <f aca="false">IF(N4033="","",N4033+ROW()/10000000)</f>
        <v/>
      </c>
      <c r="U4033" s="0" t="str">
        <f aca="false">IF(G4033=1,IF(B4033="",1,0),"")</f>
        <v/>
      </c>
    </row>
    <row r="4034" customFormat="false" ht="15" hidden="false" customHeight="false" outlineLevel="0" collapsed="false">
      <c r="A4034" s="35"/>
      <c r="B4034" s="35"/>
      <c r="G4034" s="0" t="str">
        <f aca="false">IF(A4034="","",IF(AND(A4034&gt;=Debut,A4034&lt;Fin),1,0))</f>
        <v/>
      </c>
      <c r="H4034" s="0" t="str">
        <f aca="false">IF(G4034=1,INT(ROUND((A4034-Debut)*86400,0)/600),"")</f>
        <v/>
      </c>
      <c r="I4034" s="0" t="str">
        <f aca="false">IF(G4034=1,INT(ROUND((A4034-Debut)*86400,0)/3600),"")</f>
        <v/>
      </c>
      <c r="J4034" s="0" t="str">
        <f aca="false">IF(OR(A4034="",B4034=""),"",ROUND((B4034-A4034)*86400,0))</f>
        <v/>
      </c>
      <c r="K4034" s="37" t="str">
        <f aca="false">IF(G4034=1,IF(COUNTIFS($C:$C,C4034,$G:$G,1,$A:$A,"&gt;="&amp;(A4034-FenetreInterm/86400),$A:$A,"&lt;="&amp;A4034)&gt;=NbInterm,1,0),"")</f>
        <v/>
      </c>
      <c r="L4034" s="37" t="str">
        <f aca="false">IF(G4034=1,IF(B4034="",0,IF(J4034&lt;SeuilFugitive,1,0)),"")</f>
        <v/>
      </c>
      <c r="M4034" s="37" t="str">
        <f aca="false">IF(G4034=1,IF(B4034="",IF((Fin-A4034)*24&gt;SeuilFigee,1,0),IF(J4034&gt;SeuilFigee*3600,1,0)),"")</f>
        <v/>
      </c>
      <c r="N4034" s="0" t="str">
        <f aca="false">IF(G4034=1,IF(COUNTIF(H$2:H4034,H4034)=1,COUNTIF($H:$H,H4034),""),"")</f>
        <v/>
      </c>
      <c r="O4034" s="0" t="str">
        <f aca="false">IF(G4034=1,IF(COUNTIF(I$2:I4034,I4034)=1,COUNTIF($I:$I,I4034),""),"")</f>
        <v/>
      </c>
      <c r="P4034" s="38" t="str">
        <f aca="false">IF(G4034=1,IF(COUNTIFS(C$2:C4034,C4034,G$2:G4034,1)=1,COUNTIFS($C:$C,C4034,$G:$G,1)+ROW()/10000000,""),"")</f>
        <v/>
      </c>
      <c r="Q4034" s="0" t="str">
        <f aca="false">IF(K4034=1,IF(COUNTIFS(C$2:C4034,C4034,K$2:K4034,1)=1,1,0),"")</f>
        <v/>
      </c>
      <c r="R4034" s="0" t="str">
        <f aca="false">IF(M4034=1,IF(COUNTIFS(C$2:C4034,C4034,M$2:M4034,1)=1,1,0),"")</f>
        <v/>
      </c>
      <c r="S4034" s="0" t="str">
        <f aca="false">IF(L4034=1,IF(COUNTIFS(C$2:C4034,C4034,L$2:L4034,1)=1,1,0),"")</f>
        <v/>
      </c>
      <c r="T4034" s="38" t="str">
        <f aca="false">IF(N4034="","",N4034+ROW()/10000000)</f>
        <v/>
      </c>
      <c r="U4034" s="0" t="str">
        <f aca="false">IF(G4034=1,IF(B4034="",1,0),"")</f>
        <v/>
      </c>
    </row>
    <row r="4035" customFormat="false" ht="15" hidden="false" customHeight="false" outlineLevel="0" collapsed="false">
      <c r="A4035" s="35"/>
      <c r="B4035" s="35"/>
      <c r="G4035" s="0" t="str">
        <f aca="false">IF(A4035="","",IF(AND(A4035&gt;=Debut,A4035&lt;Fin),1,0))</f>
        <v/>
      </c>
      <c r="H4035" s="0" t="str">
        <f aca="false">IF(G4035=1,INT(ROUND((A4035-Debut)*86400,0)/600),"")</f>
        <v/>
      </c>
      <c r="I4035" s="0" t="str">
        <f aca="false">IF(G4035=1,INT(ROUND((A4035-Debut)*86400,0)/3600),"")</f>
        <v/>
      </c>
      <c r="J4035" s="0" t="str">
        <f aca="false">IF(OR(A4035="",B4035=""),"",ROUND((B4035-A4035)*86400,0))</f>
        <v/>
      </c>
      <c r="K4035" s="37" t="str">
        <f aca="false">IF(G4035=1,IF(COUNTIFS($C:$C,C4035,$G:$G,1,$A:$A,"&gt;="&amp;(A4035-FenetreInterm/86400),$A:$A,"&lt;="&amp;A4035)&gt;=NbInterm,1,0),"")</f>
        <v/>
      </c>
      <c r="L4035" s="37" t="str">
        <f aca="false">IF(G4035=1,IF(B4035="",0,IF(J4035&lt;SeuilFugitive,1,0)),"")</f>
        <v/>
      </c>
      <c r="M4035" s="37" t="str">
        <f aca="false">IF(G4035=1,IF(B4035="",IF((Fin-A4035)*24&gt;SeuilFigee,1,0),IF(J4035&gt;SeuilFigee*3600,1,0)),"")</f>
        <v/>
      </c>
      <c r="N4035" s="0" t="str">
        <f aca="false">IF(G4035=1,IF(COUNTIF(H$2:H4035,H4035)=1,COUNTIF($H:$H,H4035),""),"")</f>
        <v/>
      </c>
      <c r="O4035" s="0" t="str">
        <f aca="false">IF(G4035=1,IF(COUNTIF(I$2:I4035,I4035)=1,COUNTIF($I:$I,I4035),""),"")</f>
        <v/>
      </c>
      <c r="P4035" s="38" t="str">
        <f aca="false">IF(G4035=1,IF(COUNTIFS(C$2:C4035,C4035,G$2:G4035,1)=1,COUNTIFS($C:$C,C4035,$G:$G,1)+ROW()/10000000,""),"")</f>
        <v/>
      </c>
      <c r="Q4035" s="0" t="str">
        <f aca="false">IF(K4035=1,IF(COUNTIFS(C$2:C4035,C4035,K$2:K4035,1)=1,1,0),"")</f>
        <v/>
      </c>
      <c r="R4035" s="0" t="str">
        <f aca="false">IF(M4035=1,IF(COUNTIFS(C$2:C4035,C4035,M$2:M4035,1)=1,1,0),"")</f>
        <v/>
      </c>
      <c r="S4035" s="0" t="str">
        <f aca="false">IF(L4035=1,IF(COUNTIFS(C$2:C4035,C4035,L$2:L4035,1)=1,1,0),"")</f>
        <v/>
      </c>
      <c r="T4035" s="38" t="str">
        <f aca="false">IF(N4035="","",N4035+ROW()/10000000)</f>
        <v/>
      </c>
      <c r="U4035" s="0" t="str">
        <f aca="false">IF(G4035=1,IF(B4035="",1,0),"")</f>
        <v/>
      </c>
    </row>
    <row r="4036" customFormat="false" ht="15" hidden="false" customHeight="false" outlineLevel="0" collapsed="false">
      <c r="A4036" s="35"/>
      <c r="B4036" s="35"/>
      <c r="G4036" s="0" t="str">
        <f aca="false">IF(A4036="","",IF(AND(A4036&gt;=Debut,A4036&lt;Fin),1,0))</f>
        <v/>
      </c>
      <c r="H4036" s="0" t="str">
        <f aca="false">IF(G4036=1,INT(ROUND((A4036-Debut)*86400,0)/600),"")</f>
        <v/>
      </c>
      <c r="I4036" s="0" t="str">
        <f aca="false">IF(G4036=1,INT(ROUND((A4036-Debut)*86400,0)/3600),"")</f>
        <v/>
      </c>
      <c r="J4036" s="0" t="str">
        <f aca="false">IF(OR(A4036="",B4036=""),"",ROUND((B4036-A4036)*86400,0))</f>
        <v/>
      </c>
      <c r="K4036" s="37" t="str">
        <f aca="false">IF(G4036=1,IF(COUNTIFS($C:$C,C4036,$G:$G,1,$A:$A,"&gt;="&amp;(A4036-FenetreInterm/86400),$A:$A,"&lt;="&amp;A4036)&gt;=NbInterm,1,0),"")</f>
        <v/>
      </c>
      <c r="L4036" s="37" t="str">
        <f aca="false">IF(G4036=1,IF(B4036="",0,IF(J4036&lt;SeuilFugitive,1,0)),"")</f>
        <v/>
      </c>
      <c r="M4036" s="37" t="str">
        <f aca="false">IF(G4036=1,IF(B4036="",IF((Fin-A4036)*24&gt;SeuilFigee,1,0),IF(J4036&gt;SeuilFigee*3600,1,0)),"")</f>
        <v/>
      </c>
      <c r="N4036" s="0" t="str">
        <f aca="false">IF(G4036=1,IF(COUNTIF(H$2:H4036,H4036)=1,COUNTIF($H:$H,H4036),""),"")</f>
        <v/>
      </c>
      <c r="O4036" s="0" t="str">
        <f aca="false">IF(G4036=1,IF(COUNTIF(I$2:I4036,I4036)=1,COUNTIF($I:$I,I4036),""),"")</f>
        <v/>
      </c>
      <c r="P4036" s="38" t="str">
        <f aca="false">IF(G4036=1,IF(COUNTIFS(C$2:C4036,C4036,G$2:G4036,1)=1,COUNTIFS($C:$C,C4036,$G:$G,1)+ROW()/10000000,""),"")</f>
        <v/>
      </c>
      <c r="Q4036" s="0" t="str">
        <f aca="false">IF(K4036=1,IF(COUNTIFS(C$2:C4036,C4036,K$2:K4036,1)=1,1,0),"")</f>
        <v/>
      </c>
      <c r="R4036" s="0" t="str">
        <f aca="false">IF(M4036=1,IF(COUNTIFS(C$2:C4036,C4036,M$2:M4036,1)=1,1,0),"")</f>
        <v/>
      </c>
      <c r="S4036" s="0" t="str">
        <f aca="false">IF(L4036=1,IF(COUNTIFS(C$2:C4036,C4036,L$2:L4036,1)=1,1,0),"")</f>
        <v/>
      </c>
      <c r="T4036" s="38" t="str">
        <f aca="false">IF(N4036="","",N4036+ROW()/10000000)</f>
        <v/>
      </c>
      <c r="U4036" s="0" t="str">
        <f aca="false">IF(G4036=1,IF(B4036="",1,0),"")</f>
        <v/>
      </c>
    </row>
    <row r="4037" customFormat="false" ht="15" hidden="false" customHeight="false" outlineLevel="0" collapsed="false">
      <c r="A4037" s="35"/>
      <c r="B4037" s="35"/>
      <c r="G4037" s="0" t="str">
        <f aca="false">IF(A4037="","",IF(AND(A4037&gt;=Debut,A4037&lt;Fin),1,0))</f>
        <v/>
      </c>
      <c r="H4037" s="0" t="str">
        <f aca="false">IF(G4037=1,INT(ROUND((A4037-Debut)*86400,0)/600),"")</f>
        <v/>
      </c>
      <c r="I4037" s="0" t="str">
        <f aca="false">IF(G4037=1,INT(ROUND((A4037-Debut)*86400,0)/3600),"")</f>
        <v/>
      </c>
      <c r="J4037" s="0" t="str">
        <f aca="false">IF(OR(A4037="",B4037=""),"",ROUND((B4037-A4037)*86400,0))</f>
        <v/>
      </c>
      <c r="K4037" s="37" t="str">
        <f aca="false">IF(G4037=1,IF(COUNTIFS($C:$C,C4037,$G:$G,1,$A:$A,"&gt;="&amp;(A4037-FenetreInterm/86400),$A:$A,"&lt;="&amp;A4037)&gt;=NbInterm,1,0),"")</f>
        <v/>
      </c>
      <c r="L4037" s="37" t="str">
        <f aca="false">IF(G4037=1,IF(B4037="",0,IF(J4037&lt;SeuilFugitive,1,0)),"")</f>
        <v/>
      </c>
      <c r="M4037" s="37" t="str">
        <f aca="false">IF(G4037=1,IF(B4037="",IF((Fin-A4037)*24&gt;SeuilFigee,1,0),IF(J4037&gt;SeuilFigee*3600,1,0)),"")</f>
        <v/>
      </c>
      <c r="N4037" s="0" t="str">
        <f aca="false">IF(G4037=1,IF(COUNTIF(H$2:H4037,H4037)=1,COUNTIF($H:$H,H4037),""),"")</f>
        <v/>
      </c>
      <c r="O4037" s="0" t="str">
        <f aca="false">IF(G4037=1,IF(COUNTIF(I$2:I4037,I4037)=1,COUNTIF($I:$I,I4037),""),"")</f>
        <v/>
      </c>
      <c r="P4037" s="38" t="str">
        <f aca="false">IF(G4037=1,IF(COUNTIFS(C$2:C4037,C4037,G$2:G4037,1)=1,COUNTIFS($C:$C,C4037,$G:$G,1)+ROW()/10000000,""),"")</f>
        <v/>
      </c>
      <c r="Q4037" s="0" t="str">
        <f aca="false">IF(K4037=1,IF(COUNTIFS(C$2:C4037,C4037,K$2:K4037,1)=1,1,0),"")</f>
        <v/>
      </c>
      <c r="R4037" s="0" t="str">
        <f aca="false">IF(M4037=1,IF(COUNTIFS(C$2:C4037,C4037,M$2:M4037,1)=1,1,0),"")</f>
        <v/>
      </c>
      <c r="S4037" s="0" t="str">
        <f aca="false">IF(L4037=1,IF(COUNTIFS(C$2:C4037,C4037,L$2:L4037,1)=1,1,0),"")</f>
        <v/>
      </c>
      <c r="T4037" s="38" t="str">
        <f aca="false">IF(N4037="","",N4037+ROW()/10000000)</f>
        <v/>
      </c>
      <c r="U4037" s="0" t="str">
        <f aca="false">IF(G4037=1,IF(B4037="",1,0),"")</f>
        <v/>
      </c>
    </row>
    <row r="4038" customFormat="false" ht="15" hidden="false" customHeight="false" outlineLevel="0" collapsed="false">
      <c r="A4038" s="35"/>
      <c r="B4038" s="35"/>
      <c r="G4038" s="0" t="str">
        <f aca="false">IF(A4038="","",IF(AND(A4038&gt;=Debut,A4038&lt;Fin),1,0))</f>
        <v/>
      </c>
      <c r="H4038" s="0" t="str">
        <f aca="false">IF(G4038=1,INT(ROUND((A4038-Debut)*86400,0)/600),"")</f>
        <v/>
      </c>
      <c r="I4038" s="0" t="str">
        <f aca="false">IF(G4038=1,INT(ROUND((A4038-Debut)*86400,0)/3600),"")</f>
        <v/>
      </c>
      <c r="J4038" s="0" t="str">
        <f aca="false">IF(OR(A4038="",B4038=""),"",ROUND((B4038-A4038)*86400,0))</f>
        <v/>
      </c>
      <c r="K4038" s="37" t="str">
        <f aca="false">IF(G4038=1,IF(COUNTIFS($C:$C,C4038,$G:$G,1,$A:$A,"&gt;="&amp;(A4038-FenetreInterm/86400),$A:$A,"&lt;="&amp;A4038)&gt;=NbInterm,1,0),"")</f>
        <v/>
      </c>
      <c r="L4038" s="37" t="str">
        <f aca="false">IF(G4038=1,IF(B4038="",0,IF(J4038&lt;SeuilFugitive,1,0)),"")</f>
        <v/>
      </c>
      <c r="M4038" s="37" t="str">
        <f aca="false">IF(G4038=1,IF(B4038="",IF((Fin-A4038)*24&gt;SeuilFigee,1,0),IF(J4038&gt;SeuilFigee*3600,1,0)),"")</f>
        <v/>
      </c>
      <c r="N4038" s="0" t="str">
        <f aca="false">IF(G4038=1,IF(COUNTIF(H$2:H4038,H4038)=1,COUNTIF($H:$H,H4038),""),"")</f>
        <v/>
      </c>
      <c r="O4038" s="0" t="str">
        <f aca="false">IF(G4038=1,IF(COUNTIF(I$2:I4038,I4038)=1,COUNTIF($I:$I,I4038),""),"")</f>
        <v/>
      </c>
      <c r="P4038" s="38" t="str">
        <f aca="false">IF(G4038=1,IF(COUNTIFS(C$2:C4038,C4038,G$2:G4038,1)=1,COUNTIFS($C:$C,C4038,$G:$G,1)+ROW()/10000000,""),"")</f>
        <v/>
      </c>
      <c r="Q4038" s="0" t="str">
        <f aca="false">IF(K4038=1,IF(COUNTIFS(C$2:C4038,C4038,K$2:K4038,1)=1,1,0),"")</f>
        <v/>
      </c>
      <c r="R4038" s="0" t="str">
        <f aca="false">IF(M4038=1,IF(COUNTIFS(C$2:C4038,C4038,M$2:M4038,1)=1,1,0),"")</f>
        <v/>
      </c>
      <c r="S4038" s="0" t="str">
        <f aca="false">IF(L4038=1,IF(COUNTIFS(C$2:C4038,C4038,L$2:L4038,1)=1,1,0),"")</f>
        <v/>
      </c>
      <c r="T4038" s="38" t="str">
        <f aca="false">IF(N4038="","",N4038+ROW()/10000000)</f>
        <v/>
      </c>
      <c r="U4038" s="0" t="str">
        <f aca="false">IF(G4038=1,IF(B4038="",1,0),"")</f>
        <v/>
      </c>
    </row>
    <row r="4039" customFormat="false" ht="15" hidden="false" customHeight="false" outlineLevel="0" collapsed="false">
      <c r="A4039" s="35"/>
      <c r="B4039" s="35"/>
      <c r="G4039" s="0" t="str">
        <f aca="false">IF(A4039="","",IF(AND(A4039&gt;=Debut,A4039&lt;Fin),1,0))</f>
        <v/>
      </c>
      <c r="H4039" s="0" t="str">
        <f aca="false">IF(G4039=1,INT(ROUND((A4039-Debut)*86400,0)/600),"")</f>
        <v/>
      </c>
      <c r="I4039" s="0" t="str">
        <f aca="false">IF(G4039=1,INT(ROUND((A4039-Debut)*86400,0)/3600),"")</f>
        <v/>
      </c>
      <c r="J4039" s="0" t="str">
        <f aca="false">IF(OR(A4039="",B4039=""),"",ROUND((B4039-A4039)*86400,0))</f>
        <v/>
      </c>
      <c r="K4039" s="37" t="str">
        <f aca="false">IF(G4039=1,IF(COUNTIFS($C:$C,C4039,$G:$G,1,$A:$A,"&gt;="&amp;(A4039-FenetreInterm/86400),$A:$A,"&lt;="&amp;A4039)&gt;=NbInterm,1,0),"")</f>
        <v/>
      </c>
      <c r="L4039" s="37" t="str">
        <f aca="false">IF(G4039=1,IF(B4039="",0,IF(J4039&lt;SeuilFugitive,1,0)),"")</f>
        <v/>
      </c>
      <c r="M4039" s="37" t="str">
        <f aca="false">IF(G4039=1,IF(B4039="",IF((Fin-A4039)*24&gt;SeuilFigee,1,0),IF(J4039&gt;SeuilFigee*3600,1,0)),"")</f>
        <v/>
      </c>
      <c r="N4039" s="0" t="str">
        <f aca="false">IF(G4039=1,IF(COUNTIF(H$2:H4039,H4039)=1,COUNTIF($H:$H,H4039),""),"")</f>
        <v/>
      </c>
      <c r="O4039" s="0" t="str">
        <f aca="false">IF(G4039=1,IF(COUNTIF(I$2:I4039,I4039)=1,COUNTIF($I:$I,I4039),""),"")</f>
        <v/>
      </c>
      <c r="P4039" s="38" t="str">
        <f aca="false">IF(G4039=1,IF(COUNTIFS(C$2:C4039,C4039,G$2:G4039,1)=1,COUNTIFS($C:$C,C4039,$G:$G,1)+ROW()/10000000,""),"")</f>
        <v/>
      </c>
      <c r="Q4039" s="0" t="str">
        <f aca="false">IF(K4039=1,IF(COUNTIFS(C$2:C4039,C4039,K$2:K4039,1)=1,1,0),"")</f>
        <v/>
      </c>
      <c r="R4039" s="0" t="str">
        <f aca="false">IF(M4039=1,IF(COUNTIFS(C$2:C4039,C4039,M$2:M4039,1)=1,1,0),"")</f>
        <v/>
      </c>
      <c r="S4039" s="0" t="str">
        <f aca="false">IF(L4039=1,IF(COUNTIFS(C$2:C4039,C4039,L$2:L4039,1)=1,1,0),"")</f>
        <v/>
      </c>
      <c r="T4039" s="38" t="str">
        <f aca="false">IF(N4039="","",N4039+ROW()/10000000)</f>
        <v/>
      </c>
      <c r="U4039" s="0" t="str">
        <f aca="false">IF(G4039=1,IF(B4039="",1,0),"")</f>
        <v/>
      </c>
    </row>
    <row r="4040" customFormat="false" ht="15" hidden="false" customHeight="false" outlineLevel="0" collapsed="false">
      <c r="A4040" s="35"/>
      <c r="B4040" s="35"/>
      <c r="G4040" s="0" t="str">
        <f aca="false">IF(A4040="","",IF(AND(A4040&gt;=Debut,A4040&lt;Fin),1,0))</f>
        <v/>
      </c>
      <c r="H4040" s="0" t="str">
        <f aca="false">IF(G4040=1,INT(ROUND((A4040-Debut)*86400,0)/600),"")</f>
        <v/>
      </c>
      <c r="I4040" s="0" t="str">
        <f aca="false">IF(G4040=1,INT(ROUND((A4040-Debut)*86400,0)/3600),"")</f>
        <v/>
      </c>
      <c r="J4040" s="0" t="str">
        <f aca="false">IF(OR(A4040="",B4040=""),"",ROUND((B4040-A4040)*86400,0))</f>
        <v/>
      </c>
      <c r="K4040" s="37" t="str">
        <f aca="false">IF(G4040=1,IF(COUNTIFS($C:$C,C4040,$G:$G,1,$A:$A,"&gt;="&amp;(A4040-FenetreInterm/86400),$A:$A,"&lt;="&amp;A4040)&gt;=NbInterm,1,0),"")</f>
        <v/>
      </c>
      <c r="L4040" s="37" t="str">
        <f aca="false">IF(G4040=1,IF(B4040="",0,IF(J4040&lt;SeuilFugitive,1,0)),"")</f>
        <v/>
      </c>
      <c r="M4040" s="37" t="str">
        <f aca="false">IF(G4040=1,IF(B4040="",IF((Fin-A4040)*24&gt;SeuilFigee,1,0),IF(J4040&gt;SeuilFigee*3600,1,0)),"")</f>
        <v/>
      </c>
      <c r="N4040" s="0" t="str">
        <f aca="false">IF(G4040=1,IF(COUNTIF(H$2:H4040,H4040)=1,COUNTIF($H:$H,H4040),""),"")</f>
        <v/>
      </c>
      <c r="O4040" s="0" t="str">
        <f aca="false">IF(G4040=1,IF(COUNTIF(I$2:I4040,I4040)=1,COUNTIF($I:$I,I4040),""),"")</f>
        <v/>
      </c>
      <c r="P4040" s="38" t="str">
        <f aca="false">IF(G4040=1,IF(COUNTIFS(C$2:C4040,C4040,G$2:G4040,1)=1,COUNTIFS($C:$C,C4040,$G:$G,1)+ROW()/10000000,""),"")</f>
        <v/>
      </c>
      <c r="Q4040" s="0" t="str">
        <f aca="false">IF(K4040=1,IF(COUNTIFS(C$2:C4040,C4040,K$2:K4040,1)=1,1,0),"")</f>
        <v/>
      </c>
      <c r="R4040" s="0" t="str">
        <f aca="false">IF(M4040=1,IF(COUNTIFS(C$2:C4040,C4040,M$2:M4040,1)=1,1,0),"")</f>
        <v/>
      </c>
      <c r="S4040" s="0" t="str">
        <f aca="false">IF(L4040=1,IF(COUNTIFS(C$2:C4040,C4040,L$2:L4040,1)=1,1,0),"")</f>
        <v/>
      </c>
      <c r="T4040" s="38" t="str">
        <f aca="false">IF(N4040="","",N4040+ROW()/10000000)</f>
        <v/>
      </c>
      <c r="U4040" s="0" t="str">
        <f aca="false">IF(G4040=1,IF(B4040="",1,0),"")</f>
        <v/>
      </c>
    </row>
    <row r="4041" customFormat="false" ht="15" hidden="false" customHeight="false" outlineLevel="0" collapsed="false">
      <c r="A4041" s="35"/>
      <c r="B4041" s="35"/>
      <c r="G4041" s="0" t="str">
        <f aca="false">IF(A4041="","",IF(AND(A4041&gt;=Debut,A4041&lt;Fin),1,0))</f>
        <v/>
      </c>
      <c r="H4041" s="0" t="str">
        <f aca="false">IF(G4041=1,INT(ROUND((A4041-Debut)*86400,0)/600),"")</f>
        <v/>
      </c>
      <c r="I4041" s="0" t="str">
        <f aca="false">IF(G4041=1,INT(ROUND((A4041-Debut)*86400,0)/3600),"")</f>
        <v/>
      </c>
      <c r="J4041" s="0" t="str">
        <f aca="false">IF(OR(A4041="",B4041=""),"",ROUND((B4041-A4041)*86400,0))</f>
        <v/>
      </c>
      <c r="K4041" s="37" t="str">
        <f aca="false">IF(G4041=1,IF(COUNTIFS($C:$C,C4041,$G:$G,1,$A:$A,"&gt;="&amp;(A4041-FenetreInterm/86400),$A:$A,"&lt;="&amp;A4041)&gt;=NbInterm,1,0),"")</f>
        <v/>
      </c>
      <c r="L4041" s="37" t="str">
        <f aca="false">IF(G4041=1,IF(B4041="",0,IF(J4041&lt;SeuilFugitive,1,0)),"")</f>
        <v/>
      </c>
      <c r="M4041" s="37" t="str">
        <f aca="false">IF(G4041=1,IF(B4041="",IF((Fin-A4041)*24&gt;SeuilFigee,1,0),IF(J4041&gt;SeuilFigee*3600,1,0)),"")</f>
        <v/>
      </c>
      <c r="N4041" s="0" t="str">
        <f aca="false">IF(G4041=1,IF(COUNTIF(H$2:H4041,H4041)=1,COUNTIF($H:$H,H4041),""),"")</f>
        <v/>
      </c>
      <c r="O4041" s="0" t="str">
        <f aca="false">IF(G4041=1,IF(COUNTIF(I$2:I4041,I4041)=1,COUNTIF($I:$I,I4041),""),"")</f>
        <v/>
      </c>
      <c r="P4041" s="38" t="str">
        <f aca="false">IF(G4041=1,IF(COUNTIFS(C$2:C4041,C4041,G$2:G4041,1)=1,COUNTIFS($C:$C,C4041,$G:$G,1)+ROW()/10000000,""),"")</f>
        <v/>
      </c>
      <c r="Q4041" s="0" t="str">
        <f aca="false">IF(K4041=1,IF(COUNTIFS(C$2:C4041,C4041,K$2:K4041,1)=1,1,0),"")</f>
        <v/>
      </c>
      <c r="R4041" s="0" t="str">
        <f aca="false">IF(M4041=1,IF(COUNTIFS(C$2:C4041,C4041,M$2:M4041,1)=1,1,0),"")</f>
        <v/>
      </c>
      <c r="S4041" s="0" t="str">
        <f aca="false">IF(L4041=1,IF(COUNTIFS(C$2:C4041,C4041,L$2:L4041,1)=1,1,0),"")</f>
        <v/>
      </c>
      <c r="T4041" s="38" t="str">
        <f aca="false">IF(N4041="","",N4041+ROW()/10000000)</f>
        <v/>
      </c>
      <c r="U4041" s="0" t="str">
        <f aca="false">IF(G4041=1,IF(B4041="",1,0),"")</f>
        <v/>
      </c>
    </row>
    <row r="4042" customFormat="false" ht="15" hidden="false" customHeight="false" outlineLevel="0" collapsed="false">
      <c r="A4042" s="35"/>
      <c r="B4042" s="35"/>
      <c r="G4042" s="0" t="str">
        <f aca="false">IF(A4042="","",IF(AND(A4042&gt;=Debut,A4042&lt;Fin),1,0))</f>
        <v/>
      </c>
      <c r="H4042" s="0" t="str">
        <f aca="false">IF(G4042=1,INT(ROUND((A4042-Debut)*86400,0)/600),"")</f>
        <v/>
      </c>
      <c r="I4042" s="0" t="str">
        <f aca="false">IF(G4042=1,INT(ROUND((A4042-Debut)*86400,0)/3600),"")</f>
        <v/>
      </c>
      <c r="J4042" s="0" t="str">
        <f aca="false">IF(OR(A4042="",B4042=""),"",ROUND((B4042-A4042)*86400,0))</f>
        <v/>
      </c>
      <c r="K4042" s="37" t="str">
        <f aca="false">IF(G4042=1,IF(COUNTIFS($C:$C,C4042,$G:$G,1,$A:$A,"&gt;="&amp;(A4042-FenetreInterm/86400),$A:$A,"&lt;="&amp;A4042)&gt;=NbInterm,1,0),"")</f>
        <v/>
      </c>
      <c r="L4042" s="37" t="str">
        <f aca="false">IF(G4042=1,IF(B4042="",0,IF(J4042&lt;SeuilFugitive,1,0)),"")</f>
        <v/>
      </c>
      <c r="M4042" s="37" t="str">
        <f aca="false">IF(G4042=1,IF(B4042="",IF((Fin-A4042)*24&gt;SeuilFigee,1,0),IF(J4042&gt;SeuilFigee*3600,1,0)),"")</f>
        <v/>
      </c>
      <c r="N4042" s="0" t="str">
        <f aca="false">IF(G4042=1,IF(COUNTIF(H$2:H4042,H4042)=1,COUNTIF($H:$H,H4042),""),"")</f>
        <v/>
      </c>
      <c r="O4042" s="0" t="str">
        <f aca="false">IF(G4042=1,IF(COUNTIF(I$2:I4042,I4042)=1,COUNTIF($I:$I,I4042),""),"")</f>
        <v/>
      </c>
      <c r="P4042" s="38" t="str">
        <f aca="false">IF(G4042=1,IF(COUNTIFS(C$2:C4042,C4042,G$2:G4042,1)=1,COUNTIFS($C:$C,C4042,$G:$G,1)+ROW()/10000000,""),"")</f>
        <v/>
      </c>
      <c r="Q4042" s="0" t="str">
        <f aca="false">IF(K4042=1,IF(COUNTIFS(C$2:C4042,C4042,K$2:K4042,1)=1,1,0),"")</f>
        <v/>
      </c>
      <c r="R4042" s="0" t="str">
        <f aca="false">IF(M4042=1,IF(COUNTIFS(C$2:C4042,C4042,M$2:M4042,1)=1,1,0),"")</f>
        <v/>
      </c>
      <c r="S4042" s="0" t="str">
        <f aca="false">IF(L4042=1,IF(COUNTIFS(C$2:C4042,C4042,L$2:L4042,1)=1,1,0),"")</f>
        <v/>
      </c>
      <c r="T4042" s="38" t="str">
        <f aca="false">IF(N4042="","",N4042+ROW()/10000000)</f>
        <v/>
      </c>
      <c r="U4042" s="0" t="str">
        <f aca="false">IF(G4042=1,IF(B4042="",1,0),"")</f>
        <v/>
      </c>
    </row>
    <row r="4043" customFormat="false" ht="15" hidden="false" customHeight="false" outlineLevel="0" collapsed="false">
      <c r="A4043" s="35"/>
      <c r="B4043" s="35"/>
      <c r="G4043" s="0" t="str">
        <f aca="false">IF(A4043="","",IF(AND(A4043&gt;=Debut,A4043&lt;Fin),1,0))</f>
        <v/>
      </c>
      <c r="H4043" s="0" t="str">
        <f aca="false">IF(G4043=1,INT(ROUND((A4043-Debut)*86400,0)/600),"")</f>
        <v/>
      </c>
      <c r="I4043" s="0" t="str">
        <f aca="false">IF(G4043=1,INT(ROUND((A4043-Debut)*86400,0)/3600),"")</f>
        <v/>
      </c>
      <c r="J4043" s="0" t="str">
        <f aca="false">IF(OR(A4043="",B4043=""),"",ROUND((B4043-A4043)*86400,0))</f>
        <v/>
      </c>
      <c r="K4043" s="37" t="str">
        <f aca="false">IF(G4043=1,IF(COUNTIFS($C:$C,C4043,$G:$G,1,$A:$A,"&gt;="&amp;(A4043-FenetreInterm/86400),$A:$A,"&lt;="&amp;A4043)&gt;=NbInterm,1,0),"")</f>
        <v/>
      </c>
      <c r="L4043" s="37" t="str">
        <f aca="false">IF(G4043=1,IF(B4043="",0,IF(J4043&lt;SeuilFugitive,1,0)),"")</f>
        <v/>
      </c>
      <c r="M4043" s="37" t="str">
        <f aca="false">IF(G4043=1,IF(B4043="",IF((Fin-A4043)*24&gt;SeuilFigee,1,0),IF(J4043&gt;SeuilFigee*3600,1,0)),"")</f>
        <v/>
      </c>
      <c r="N4043" s="0" t="str">
        <f aca="false">IF(G4043=1,IF(COUNTIF(H$2:H4043,H4043)=1,COUNTIF($H:$H,H4043),""),"")</f>
        <v/>
      </c>
      <c r="O4043" s="0" t="str">
        <f aca="false">IF(G4043=1,IF(COUNTIF(I$2:I4043,I4043)=1,COUNTIF($I:$I,I4043),""),"")</f>
        <v/>
      </c>
      <c r="P4043" s="38" t="str">
        <f aca="false">IF(G4043=1,IF(COUNTIFS(C$2:C4043,C4043,G$2:G4043,1)=1,COUNTIFS($C:$C,C4043,$G:$G,1)+ROW()/10000000,""),"")</f>
        <v/>
      </c>
      <c r="Q4043" s="0" t="str">
        <f aca="false">IF(K4043=1,IF(COUNTIFS(C$2:C4043,C4043,K$2:K4043,1)=1,1,0),"")</f>
        <v/>
      </c>
      <c r="R4043" s="0" t="str">
        <f aca="false">IF(M4043=1,IF(COUNTIFS(C$2:C4043,C4043,M$2:M4043,1)=1,1,0),"")</f>
        <v/>
      </c>
      <c r="S4043" s="0" t="str">
        <f aca="false">IF(L4043=1,IF(COUNTIFS(C$2:C4043,C4043,L$2:L4043,1)=1,1,0),"")</f>
        <v/>
      </c>
      <c r="T4043" s="38" t="str">
        <f aca="false">IF(N4043="","",N4043+ROW()/10000000)</f>
        <v/>
      </c>
      <c r="U4043" s="0" t="str">
        <f aca="false">IF(G4043=1,IF(B4043="",1,0),"")</f>
        <v/>
      </c>
    </row>
    <row r="4044" customFormat="false" ht="15" hidden="false" customHeight="false" outlineLevel="0" collapsed="false">
      <c r="A4044" s="35"/>
      <c r="B4044" s="35"/>
      <c r="G4044" s="0" t="str">
        <f aca="false">IF(A4044="","",IF(AND(A4044&gt;=Debut,A4044&lt;Fin),1,0))</f>
        <v/>
      </c>
      <c r="H4044" s="0" t="str">
        <f aca="false">IF(G4044=1,INT(ROUND((A4044-Debut)*86400,0)/600),"")</f>
        <v/>
      </c>
      <c r="I4044" s="0" t="str">
        <f aca="false">IF(G4044=1,INT(ROUND((A4044-Debut)*86400,0)/3600),"")</f>
        <v/>
      </c>
      <c r="J4044" s="0" t="str">
        <f aca="false">IF(OR(A4044="",B4044=""),"",ROUND((B4044-A4044)*86400,0))</f>
        <v/>
      </c>
      <c r="K4044" s="37" t="str">
        <f aca="false">IF(G4044=1,IF(COUNTIFS($C:$C,C4044,$G:$G,1,$A:$A,"&gt;="&amp;(A4044-FenetreInterm/86400),$A:$A,"&lt;="&amp;A4044)&gt;=NbInterm,1,0),"")</f>
        <v/>
      </c>
      <c r="L4044" s="37" t="str">
        <f aca="false">IF(G4044=1,IF(B4044="",0,IF(J4044&lt;SeuilFugitive,1,0)),"")</f>
        <v/>
      </c>
      <c r="M4044" s="37" t="str">
        <f aca="false">IF(G4044=1,IF(B4044="",IF((Fin-A4044)*24&gt;SeuilFigee,1,0),IF(J4044&gt;SeuilFigee*3600,1,0)),"")</f>
        <v/>
      </c>
      <c r="N4044" s="0" t="str">
        <f aca="false">IF(G4044=1,IF(COUNTIF(H$2:H4044,H4044)=1,COUNTIF($H:$H,H4044),""),"")</f>
        <v/>
      </c>
      <c r="O4044" s="0" t="str">
        <f aca="false">IF(G4044=1,IF(COUNTIF(I$2:I4044,I4044)=1,COUNTIF($I:$I,I4044),""),"")</f>
        <v/>
      </c>
      <c r="P4044" s="38" t="str">
        <f aca="false">IF(G4044=1,IF(COUNTIFS(C$2:C4044,C4044,G$2:G4044,1)=1,COUNTIFS($C:$C,C4044,$G:$G,1)+ROW()/10000000,""),"")</f>
        <v/>
      </c>
      <c r="Q4044" s="0" t="str">
        <f aca="false">IF(K4044=1,IF(COUNTIFS(C$2:C4044,C4044,K$2:K4044,1)=1,1,0),"")</f>
        <v/>
      </c>
      <c r="R4044" s="0" t="str">
        <f aca="false">IF(M4044=1,IF(COUNTIFS(C$2:C4044,C4044,M$2:M4044,1)=1,1,0),"")</f>
        <v/>
      </c>
      <c r="S4044" s="0" t="str">
        <f aca="false">IF(L4044=1,IF(COUNTIFS(C$2:C4044,C4044,L$2:L4044,1)=1,1,0),"")</f>
        <v/>
      </c>
      <c r="T4044" s="38" t="str">
        <f aca="false">IF(N4044="","",N4044+ROW()/10000000)</f>
        <v/>
      </c>
      <c r="U4044" s="0" t="str">
        <f aca="false">IF(G4044=1,IF(B4044="",1,0),"")</f>
        <v/>
      </c>
    </row>
    <row r="4045" customFormat="false" ht="15" hidden="false" customHeight="false" outlineLevel="0" collapsed="false">
      <c r="A4045" s="35"/>
      <c r="B4045" s="35"/>
      <c r="G4045" s="0" t="str">
        <f aca="false">IF(A4045="","",IF(AND(A4045&gt;=Debut,A4045&lt;Fin),1,0))</f>
        <v/>
      </c>
      <c r="H4045" s="0" t="str">
        <f aca="false">IF(G4045=1,INT(ROUND((A4045-Debut)*86400,0)/600),"")</f>
        <v/>
      </c>
      <c r="I4045" s="0" t="str">
        <f aca="false">IF(G4045=1,INT(ROUND((A4045-Debut)*86400,0)/3600),"")</f>
        <v/>
      </c>
      <c r="J4045" s="0" t="str">
        <f aca="false">IF(OR(A4045="",B4045=""),"",ROUND((B4045-A4045)*86400,0))</f>
        <v/>
      </c>
      <c r="K4045" s="37" t="str">
        <f aca="false">IF(G4045=1,IF(COUNTIFS($C:$C,C4045,$G:$G,1,$A:$A,"&gt;="&amp;(A4045-FenetreInterm/86400),$A:$A,"&lt;="&amp;A4045)&gt;=NbInterm,1,0),"")</f>
        <v/>
      </c>
      <c r="L4045" s="37" t="str">
        <f aca="false">IF(G4045=1,IF(B4045="",0,IF(J4045&lt;SeuilFugitive,1,0)),"")</f>
        <v/>
      </c>
      <c r="M4045" s="37" t="str">
        <f aca="false">IF(G4045=1,IF(B4045="",IF((Fin-A4045)*24&gt;SeuilFigee,1,0),IF(J4045&gt;SeuilFigee*3600,1,0)),"")</f>
        <v/>
      </c>
      <c r="N4045" s="0" t="str">
        <f aca="false">IF(G4045=1,IF(COUNTIF(H$2:H4045,H4045)=1,COUNTIF($H:$H,H4045),""),"")</f>
        <v/>
      </c>
      <c r="O4045" s="0" t="str">
        <f aca="false">IF(G4045=1,IF(COUNTIF(I$2:I4045,I4045)=1,COUNTIF($I:$I,I4045),""),"")</f>
        <v/>
      </c>
      <c r="P4045" s="38" t="str">
        <f aca="false">IF(G4045=1,IF(COUNTIFS(C$2:C4045,C4045,G$2:G4045,1)=1,COUNTIFS($C:$C,C4045,$G:$G,1)+ROW()/10000000,""),"")</f>
        <v/>
      </c>
      <c r="Q4045" s="0" t="str">
        <f aca="false">IF(K4045=1,IF(COUNTIFS(C$2:C4045,C4045,K$2:K4045,1)=1,1,0),"")</f>
        <v/>
      </c>
      <c r="R4045" s="0" t="str">
        <f aca="false">IF(M4045=1,IF(COUNTIFS(C$2:C4045,C4045,M$2:M4045,1)=1,1,0),"")</f>
        <v/>
      </c>
      <c r="S4045" s="0" t="str">
        <f aca="false">IF(L4045=1,IF(COUNTIFS(C$2:C4045,C4045,L$2:L4045,1)=1,1,0),"")</f>
        <v/>
      </c>
      <c r="T4045" s="38" t="str">
        <f aca="false">IF(N4045="","",N4045+ROW()/10000000)</f>
        <v/>
      </c>
      <c r="U4045" s="0" t="str">
        <f aca="false">IF(G4045=1,IF(B4045="",1,0),"")</f>
        <v/>
      </c>
    </row>
    <row r="4046" customFormat="false" ht="15" hidden="false" customHeight="false" outlineLevel="0" collapsed="false">
      <c r="A4046" s="35"/>
      <c r="B4046" s="35"/>
      <c r="G4046" s="0" t="str">
        <f aca="false">IF(A4046="","",IF(AND(A4046&gt;=Debut,A4046&lt;Fin),1,0))</f>
        <v/>
      </c>
      <c r="H4046" s="0" t="str">
        <f aca="false">IF(G4046=1,INT(ROUND((A4046-Debut)*86400,0)/600),"")</f>
        <v/>
      </c>
      <c r="I4046" s="0" t="str">
        <f aca="false">IF(G4046=1,INT(ROUND((A4046-Debut)*86400,0)/3600),"")</f>
        <v/>
      </c>
      <c r="J4046" s="0" t="str">
        <f aca="false">IF(OR(A4046="",B4046=""),"",ROUND((B4046-A4046)*86400,0))</f>
        <v/>
      </c>
      <c r="K4046" s="37" t="str">
        <f aca="false">IF(G4046=1,IF(COUNTIFS($C:$C,C4046,$G:$G,1,$A:$A,"&gt;="&amp;(A4046-FenetreInterm/86400),$A:$A,"&lt;="&amp;A4046)&gt;=NbInterm,1,0),"")</f>
        <v/>
      </c>
      <c r="L4046" s="37" t="str">
        <f aca="false">IF(G4046=1,IF(B4046="",0,IF(J4046&lt;SeuilFugitive,1,0)),"")</f>
        <v/>
      </c>
      <c r="M4046" s="37" t="str">
        <f aca="false">IF(G4046=1,IF(B4046="",IF((Fin-A4046)*24&gt;SeuilFigee,1,0),IF(J4046&gt;SeuilFigee*3600,1,0)),"")</f>
        <v/>
      </c>
      <c r="N4046" s="0" t="str">
        <f aca="false">IF(G4046=1,IF(COUNTIF(H$2:H4046,H4046)=1,COUNTIF($H:$H,H4046),""),"")</f>
        <v/>
      </c>
      <c r="O4046" s="0" t="str">
        <f aca="false">IF(G4046=1,IF(COUNTIF(I$2:I4046,I4046)=1,COUNTIF($I:$I,I4046),""),"")</f>
        <v/>
      </c>
      <c r="P4046" s="38" t="str">
        <f aca="false">IF(G4046=1,IF(COUNTIFS(C$2:C4046,C4046,G$2:G4046,1)=1,COUNTIFS($C:$C,C4046,$G:$G,1)+ROW()/10000000,""),"")</f>
        <v/>
      </c>
      <c r="Q4046" s="0" t="str">
        <f aca="false">IF(K4046=1,IF(COUNTIFS(C$2:C4046,C4046,K$2:K4046,1)=1,1,0),"")</f>
        <v/>
      </c>
      <c r="R4046" s="0" t="str">
        <f aca="false">IF(M4046=1,IF(COUNTIFS(C$2:C4046,C4046,M$2:M4046,1)=1,1,0),"")</f>
        <v/>
      </c>
      <c r="S4046" s="0" t="str">
        <f aca="false">IF(L4046=1,IF(COUNTIFS(C$2:C4046,C4046,L$2:L4046,1)=1,1,0),"")</f>
        <v/>
      </c>
      <c r="T4046" s="38" t="str">
        <f aca="false">IF(N4046="","",N4046+ROW()/10000000)</f>
        <v/>
      </c>
      <c r="U4046" s="0" t="str">
        <f aca="false">IF(G4046=1,IF(B4046="",1,0),"")</f>
        <v/>
      </c>
    </row>
    <row r="4047" customFormat="false" ht="15" hidden="false" customHeight="false" outlineLevel="0" collapsed="false">
      <c r="A4047" s="35"/>
      <c r="B4047" s="35"/>
      <c r="G4047" s="0" t="str">
        <f aca="false">IF(A4047="","",IF(AND(A4047&gt;=Debut,A4047&lt;Fin),1,0))</f>
        <v/>
      </c>
      <c r="H4047" s="0" t="str">
        <f aca="false">IF(G4047=1,INT(ROUND((A4047-Debut)*86400,0)/600),"")</f>
        <v/>
      </c>
      <c r="I4047" s="0" t="str">
        <f aca="false">IF(G4047=1,INT(ROUND((A4047-Debut)*86400,0)/3600),"")</f>
        <v/>
      </c>
      <c r="J4047" s="0" t="str">
        <f aca="false">IF(OR(A4047="",B4047=""),"",ROUND((B4047-A4047)*86400,0))</f>
        <v/>
      </c>
      <c r="K4047" s="37" t="str">
        <f aca="false">IF(G4047=1,IF(COUNTIFS($C:$C,C4047,$G:$G,1,$A:$A,"&gt;="&amp;(A4047-FenetreInterm/86400),$A:$A,"&lt;="&amp;A4047)&gt;=NbInterm,1,0),"")</f>
        <v/>
      </c>
      <c r="L4047" s="37" t="str">
        <f aca="false">IF(G4047=1,IF(B4047="",0,IF(J4047&lt;SeuilFugitive,1,0)),"")</f>
        <v/>
      </c>
      <c r="M4047" s="37" t="str">
        <f aca="false">IF(G4047=1,IF(B4047="",IF((Fin-A4047)*24&gt;SeuilFigee,1,0),IF(J4047&gt;SeuilFigee*3600,1,0)),"")</f>
        <v/>
      </c>
      <c r="N4047" s="0" t="str">
        <f aca="false">IF(G4047=1,IF(COUNTIF(H$2:H4047,H4047)=1,COUNTIF($H:$H,H4047),""),"")</f>
        <v/>
      </c>
      <c r="O4047" s="0" t="str">
        <f aca="false">IF(G4047=1,IF(COUNTIF(I$2:I4047,I4047)=1,COUNTIF($I:$I,I4047),""),"")</f>
        <v/>
      </c>
      <c r="P4047" s="38" t="str">
        <f aca="false">IF(G4047=1,IF(COUNTIFS(C$2:C4047,C4047,G$2:G4047,1)=1,COUNTIFS($C:$C,C4047,$G:$G,1)+ROW()/10000000,""),"")</f>
        <v/>
      </c>
      <c r="Q4047" s="0" t="str">
        <f aca="false">IF(K4047=1,IF(COUNTIFS(C$2:C4047,C4047,K$2:K4047,1)=1,1,0),"")</f>
        <v/>
      </c>
      <c r="R4047" s="0" t="str">
        <f aca="false">IF(M4047=1,IF(COUNTIFS(C$2:C4047,C4047,M$2:M4047,1)=1,1,0),"")</f>
        <v/>
      </c>
      <c r="S4047" s="0" t="str">
        <f aca="false">IF(L4047=1,IF(COUNTIFS(C$2:C4047,C4047,L$2:L4047,1)=1,1,0),"")</f>
        <v/>
      </c>
      <c r="T4047" s="38" t="str">
        <f aca="false">IF(N4047="","",N4047+ROW()/10000000)</f>
        <v/>
      </c>
      <c r="U4047" s="0" t="str">
        <f aca="false">IF(G4047=1,IF(B4047="",1,0),"")</f>
        <v/>
      </c>
    </row>
    <row r="4048" customFormat="false" ht="15" hidden="false" customHeight="false" outlineLevel="0" collapsed="false">
      <c r="A4048" s="35"/>
      <c r="B4048" s="35"/>
      <c r="G4048" s="0" t="str">
        <f aca="false">IF(A4048="","",IF(AND(A4048&gt;=Debut,A4048&lt;Fin),1,0))</f>
        <v/>
      </c>
      <c r="H4048" s="0" t="str">
        <f aca="false">IF(G4048=1,INT(ROUND((A4048-Debut)*86400,0)/600),"")</f>
        <v/>
      </c>
      <c r="I4048" s="0" t="str">
        <f aca="false">IF(G4048=1,INT(ROUND((A4048-Debut)*86400,0)/3600),"")</f>
        <v/>
      </c>
      <c r="J4048" s="0" t="str">
        <f aca="false">IF(OR(A4048="",B4048=""),"",ROUND((B4048-A4048)*86400,0))</f>
        <v/>
      </c>
      <c r="K4048" s="37" t="str">
        <f aca="false">IF(G4048=1,IF(COUNTIFS($C:$C,C4048,$G:$G,1,$A:$A,"&gt;="&amp;(A4048-FenetreInterm/86400),$A:$A,"&lt;="&amp;A4048)&gt;=NbInterm,1,0),"")</f>
        <v/>
      </c>
      <c r="L4048" s="37" t="str">
        <f aca="false">IF(G4048=1,IF(B4048="",0,IF(J4048&lt;SeuilFugitive,1,0)),"")</f>
        <v/>
      </c>
      <c r="M4048" s="37" t="str">
        <f aca="false">IF(G4048=1,IF(B4048="",IF((Fin-A4048)*24&gt;SeuilFigee,1,0),IF(J4048&gt;SeuilFigee*3600,1,0)),"")</f>
        <v/>
      </c>
      <c r="N4048" s="0" t="str">
        <f aca="false">IF(G4048=1,IF(COUNTIF(H$2:H4048,H4048)=1,COUNTIF($H:$H,H4048),""),"")</f>
        <v/>
      </c>
      <c r="O4048" s="0" t="str">
        <f aca="false">IF(G4048=1,IF(COUNTIF(I$2:I4048,I4048)=1,COUNTIF($I:$I,I4048),""),"")</f>
        <v/>
      </c>
      <c r="P4048" s="38" t="str">
        <f aca="false">IF(G4048=1,IF(COUNTIFS(C$2:C4048,C4048,G$2:G4048,1)=1,COUNTIFS($C:$C,C4048,$G:$G,1)+ROW()/10000000,""),"")</f>
        <v/>
      </c>
      <c r="Q4048" s="0" t="str">
        <f aca="false">IF(K4048=1,IF(COUNTIFS(C$2:C4048,C4048,K$2:K4048,1)=1,1,0),"")</f>
        <v/>
      </c>
      <c r="R4048" s="0" t="str">
        <f aca="false">IF(M4048=1,IF(COUNTIFS(C$2:C4048,C4048,M$2:M4048,1)=1,1,0),"")</f>
        <v/>
      </c>
      <c r="S4048" s="0" t="str">
        <f aca="false">IF(L4048=1,IF(COUNTIFS(C$2:C4048,C4048,L$2:L4048,1)=1,1,0),"")</f>
        <v/>
      </c>
      <c r="T4048" s="38" t="str">
        <f aca="false">IF(N4048="","",N4048+ROW()/10000000)</f>
        <v/>
      </c>
      <c r="U4048" s="0" t="str">
        <f aca="false">IF(G4048=1,IF(B4048="",1,0),"")</f>
        <v/>
      </c>
    </row>
    <row r="4049" customFormat="false" ht="15" hidden="false" customHeight="false" outlineLevel="0" collapsed="false">
      <c r="A4049" s="35"/>
      <c r="B4049" s="35"/>
      <c r="G4049" s="0" t="str">
        <f aca="false">IF(A4049="","",IF(AND(A4049&gt;=Debut,A4049&lt;Fin),1,0))</f>
        <v/>
      </c>
      <c r="H4049" s="0" t="str">
        <f aca="false">IF(G4049=1,INT(ROUND((A4049-Debut)*86400,0)/600),"")</f>
        <v/>
      </c>
      <c r="I4049" s="0" t="str">
        <f aca="false">IF(G4049=1,INT(ROUND((A4049-Debut)*86400,0)/3600),"")</f>
        <v/>
      </c>
      <c r="J4049" s="0" t="str">
        <f aca="false">IF(OR(A4049="",B4049=""),"",ROUND((B4049-A4049)*86400,0))</f>
        <v/>
      </c>
      <c r="K4049" s="37" t="str">
        <f aca="false">IF(G4049=1,IF(COUNTIFS($C:$C,C4049,$G:$G,1,$A:$A,"&gt;="&amp;(A4049-FenetreInterm/86400),$A:$A,"&lt;="&amp;A4049)&gt;=NbInterm,1,0),"")</f>
        <v/>
      </c>
      <c r="L4049" s="37" t="str">
        <f aca="false">IF(G4049=1,IF(B4049="",0,IF(J4049&lt;SeuilFugitive,1,0)),"")</f>
        <v/>
      </c>
      <c r="M4049" s="37" t="str">
        <f aca="false">IF(G4049=1,IF(B4049="",IF((Fin-A4049)*24&gt;SeuilFigee,1,0),IF(J4049&gt;SeuilFigee*3600,1,0)),"")</f>
        <v/>
      </c>
      <c r="N4049" s="0" t="str">
        <f aca="false">IF(G4049=1,IF(COUNTIF(H$2:H4049,H4049)=1,COUNTIF($H:$H,H4049),""),"")</f>
        <v/>
      </c>
      <c r="O4049" s="0" t="str">
        <f aca="false">IF(G4049=1,IF(COUNTIF(I$2:I4049,I4049)=1,COUNTIF($I:$I,I4049),""),"")</f>
        <v/>
      </c>
      <c r="P4049" s="38" t="str">
        <f aca="false">IF(G4049=1,IF(COUNTIFS(C$2:C4049,C4049,G$2:G4049,1)=1,COUNTIFS($C:$C,C4049,$G:$G,1)+ROW()/10000000,""),"")</f>
        <v/>
      </c>
      <c r="Q4049" s="0" t="str">
        <f aca="false">IF(K4049=1,IF(COUNTIFS(C$2:C4049,C4049,K$2:K4049,1)=1,1,0),"")</f>
        <v/>
      </c>
      <c r="R4049" s="0" t="str">
        <f aca="false">IF(M4049=1,IF(COUNTIFS(C$2:C4049,C4049,M$2:M4049,1)=1,1,0),"")</f>
        <v/>
      </c>
      <c r="S4049" s="0" t="str">
        <f aca="false">IF(L4049=1,IF(COUNTIFS(C$2:C4049,C4049,L$2:L4049,1)=1,1,0),"")</f>
        <v/>
      </c>
      <c r="T4049" s="38" t="str">
        <f aca="false">IF(N4049="","",N4049+ROW()/10000000)</f>
        <v/>
      </c>
      <c r="U4049" s="0" t="str">
        <f aca="false">IF(G4049=1,IF(B4049="",1,0),"")</f>
        <v/>
      </c>
    </row>
    <row r="4050" customFormat="false" ht="15" hidden="false" customHeight="false" outlineLevel="0" collapsed="false">
      <c r="A4050" s="35"/>
      <c r="B4050" s="35"/>
      <c r="G4050" s="0" t="str">
        <f aca="false">IF(A4050="","",IF(AND(A4050&gt;=Debut,A4050&lt;Fin),1,0))</f>
        <v/>
      </c>
      <c r="H4050" s="0" t="str">
        <f aca="false">IF(G4050=1,INT(ROUND((A4050-Debut)*86400,0)/600),"")</f>
        <v/>
      </c>
      <c r="I4050" s="0" t="str">
        <f aca="false">IF(G4050=1,INT(ROUND((A4050-Debut)*86400,0)/3600),"")</f>
        <v/>
      </c>
      <c r="J4050" s="0" t="str">
        <f aca="false">IF(OR(A4050="",B4050=""),"",ROUND((B4050-A4050)*86400,0))</f>
        <v/>
      </c>
      <c r="K4050" s="37" t="str">
        <f aca="false">IF(G4050=1,IF(COUNTIFS($C:$C,C4050,$G:$G,1,$A:$A,"&gt;="&amp;(A4050-FenetreInterm/86400),$A:$A,"&lt;="&amp;A4050)&gt;=NbInterm,1,0),"")</f>
        <v/>
      </c>
      <c r="L4050" s="37" t="str">
        <f aca="false">IF(G4050=1,IF(B4050="",0,IF(J4050&lt;SeuilFugitive,1,0)),"")</f>
        <v/>
      </c>
      <c r="M4050" s="37" t="str">
        <f aca="false">IF(G4050=1,IF(B4050="",IF((Fin-A4050)*24&gt;SeuilFigee,1,0),IF(J4050&gt;SeuilFigee*3600,1,0)),"")</f>
        <v/>
      </c>
      <c r="N4050" s="0" t="str">
        <f aca="false">IF(G4050=1,IF(COUNTIF(H$2:H4050,H4050)=1,COUNTIF($H:$H,H4050),""),"")</f>
        <v/>
      </c>
      <c r="O4050" s="0" t="str">
        <f aca="false">IF(G4050=1,IF(COUNTIF(I$2:I4050,I4050)=1,COUNTIF($I:$I,I4050),""),"")</f>
        <v/>
      </c>
      <c r="P4050" s="38" t="str">
        <f aca="false">IF(G4050=1,IF(COUNTIFS(C$2:C4050,C4050,G$2:G4050,1)=1,COUNTIFS($C:$C,C4050,$G:$G,1)+ROW()/10000000,""),"")</f>
        <v/>
      </c>
      <c r="Q4050" s="0" t="str">
        <f aca="false">IF(K4050=1,IF(COUNTIFS(C$2:C4050,C4050,K$2:K4050,1)=1,1,0),"")</f>
        <v/>
      </c>
      <c r="R4050" s="0" t="str">
        <f aca="false">IF(M4050=1,IF(COUNTIFS(C$2:C4050,C4050,M$2:M4050,1)=1,1,0),"")</f>
        <v/>
      </c>
      <c r="S4050" s="0" t="str">
        <f aca="false">IF(L4050=1,IF(COUNTIFS(C$2:C4050,C4050,L$2:L4050,1)=1,1,0),"")</f>
        <v/>
      </c>
      <c r="T4050" s="38" t="str">
        <f aca="false">IF(N4050="","",N4050+ROW()/10000000)</f>
        <v/>
      </c>
      <c r="U4050" s="0" t="str">
        <f aca="false">IF(G4050=1,IF(B4050="",1,0),"")</f>
        <v/>
      </c>
    </row>
    <row r="4051" customFormat="false" ht="15" hidden="false" customHeight="false" outlineLevel="0" collapsed="false">
      <c r="A4051" s="35"/>
      <c r="B4051" s="35"/>
      <c r="G4051" s="0" t="str">
        <f aca="false">IF(A4051="","",IF(AND(A4051&gt;=Debut,A4051&lt;Fin),1,0))</f>
        <v/>
      </c>
      <c r="H4051" s="0" t="str">
        <f aca="false">IF(G4051=1,INT(ROUND((A4051-Debut)*86400,0)/600),"")</f>
        <v/>
      </c>
      <c r="I4051" s="0" t="str">
        <f aca="false">IF(G4051=1,INT(ROUND((A4051-Debut)*86400,0)/3600),"")</f>
        <v/>
      </c>
      <c r="J4051" s="0" t="str">
        <f aca="false">IF(OR(A4051="",B4051=""),"",ROUND((B4051-A4051)*86400,0))</f>
        <v/>
      </c>
      <c r="K4051" s="37" t="str">
        <f aca="false">IF(G4051=1,IF(COUNTIFS($C:$C,C4051,$G:$G,1,$A:$A,"&gt;="&amp;(A4051-FenetreInterm/86400),$A:$A,"&lt;="&amp;A4051)&gt;=NbInterm,1,0),"")</f>
        <v/>
      </c>
      <c r="L4051" s="37" t="str">
        <f aca="false">IF(G4051=1,IF(B4051="",0,IF(J4051&lt;SeuilFugitive,1,0)),"")</f>
        <v/>
      </c>
      <c r="M4051" s="37" t="str">
        <f aca="false">IF(G4051=1,IF(B4051="",IF((Fin-A4051)*24&gt;SeuilFigee,1,0),IF(J4051&gt;SeuilFigee*3600,1,0)),"")</f>
        <v/>
      </c>
      <c r="N4051" s="0" t="str">
        <f aca="false">IF(G4051=1,IF(COUNTIF(H$2:H4051,H4051)=1,COUNTIF($H:$H,H4051),""),"")</f>
        <v/>
      </c>
      <c r="O4051" s="0" t="str">
        <f aca="false">IF(G4051=1,IF(COUNTIF(I$2:I4051,I4051)=1,COUNTIF($I:$I,I4051),""),"")</f>
        <v/>
      </c>
      <c r="P4051" s="38" t="str">
        <f aca="false">IF(G4051=1,IF(COUNTIFS(C$2:C4051,C4051,G$2:G4051,1)=1,COUNTIFS($C:$C,C4051,$G:$G,1)+ROW()/10000000,""),"")</f>
        <v/>
      </c>
      <c r="Q4051" s="0" t="str">
        <f aca="false">IF(K4051=1,IF(COUNTIFS(C$2:C4051,C4051,K$2:K4051,1)=1,1,0),"")</f>
        <v/>
      </c>
      <c r="R4051" s="0" t="str">
        <f aca="false">IF(M4051=1,IF(COUNTIFS(C$2:C4051,C4051,M$2:M4051,1)=1,1,0),"")</f>
        <v/>
      </c>
      <c r="S4051" s="0" t="str">
        <f aca="false">IF(L4051=1,IF(COUNTIFS(C$2:C4051,C4051,L$2:L4051,1)=1,1,0),"")</f>
        <v/>
      </c>
      <c r="T4051" s="38" t="str">
        <f aca="false">IF(N4051="","",N4051+ROW()/10000000)</f>
        <v/>
      </c>
      <c r="U4051" s="0" t="str">
        <f aca="false">IF(G4051=1,IF(B4051="",1,0),"")</f>
        <v/>
      </c>
    </row>
    <row r="4052" customFormat="false" ht="15" hidden="false" customHeight="false" outlineLevel="0" collapsed="false">
      <c r="A4052" s="35"/>
      <c r="B4052" s="35"/>
      <c r="G4052" s="0" t="str">
        <f aca="false">IF(A4052="","",IF(AND(A4052&gt;=Debut,A4052&lt;Fin),1,0))</f>
        <v/>
      </c>
      <c r="H4052" s="0" t="str">
        <f aca="false">IF(G4052=1,INT(ROUND((A4052-Debut)*86400,0)/600),"")</f>
        <v/>
      </c>
      <c r="I4052" s="0" t="str">
        <f aca="false">IF(G4052=1,INT(ROUND((A4052-Debut)*86400,0)/3600),"")</f>
        <v/>
      </c>
      <c r="J4052" s="0" t="str">
        <f aca="false">IF(OR(A4052="",B4052=""),"",ROUND((B4052-A4052)*86400,0))</f>
        <v/>
      </c>
      <c r="K4052" s="37" t="str">
        <f aca="false">IF(G4052=1,IF(COUNTIFS($C:$C,C4052,$G:$G,1,$A:$A,"&gt;="&amp;(A4052-FenetreInterm/86400),$A:$A,"&lt;="&amp;A4052)&gt;=NbInterm,1,0),"")</f>
        <v/>
      </c>
      <c r="L4052" s="37" t="str">
        <f aca="false">IF(G4052=1,IF(B4052="",0,IF(J4052&lt;SeuilFugitive,1,0)),"")</f>
        <v/>
      </c>
      <c r="M4052" s="37" t="str">
        <f aca="false">IF(G4052=1,IF(B4052="",IF((Fin-A4052)*24&gt;SeuilFigee,1,0),IF(J4052&gt;SeuilFigee*3600,1,0)),"")</f>
        <v/>
      </c>
      <c r="N4052" s="0" t="str">
        <f aca="false">IF(G4052=1,IF(COUNTIF(H$2:H4052,H4052)=1,COUNTIF($H:$H,H4052),""),"")</f>
        <v/>
      </c>
      <c r="O4052" s="0" t="str">
        <f aca="false">IF(G4052=1,IF(COUNTIF(I$2:I4052,I4052)=1,COUNTIF($I:$I,I4052),""),"")</f>
        <v/>
      </c>
      <c r="P4052" s="38" t="str">
        <f aca="false">IF(G4052=1,IF(COUNTIFS(C$2:C4052,C4052,G$2:G4052,1)=1,COUNTIFS($C:$C,C4052,$G:$G,1)+ROW()/10000000,""),"")</f>
        <v/>
      </c>
      <c r="Q4052" s="0" t="str">
        <f aca="false">IF(K4052=1,IF(COUNTIFS(C$2:C4052,C4052,K$2:K4052,1)=1,1,0),"")</f>
        <v/>
      </c>
      <c r="R4052" s="0" t="str">
        <f aca="false">IF(M4052=1,IF(COUNTIFS(C$2:C4052,C4052,M$2:M4052,1)=1,1,0),"")</f>
        <v/>
      </c>
      <c r="S4052" s="0" t="str">
        <f aca="false">IF(L4052=1,IF(COUNTIFS(C$2:C4052,C4052,L$2:L4052,1)=1,1,0),"")</f>
        <v/>
      </c>
      <c r="T4052" s="38" t="str">
        <f aca="false">IF(N4052="","",N4052+ROW()/10000000)</f>
        <v/>
      </c>
      <c r="U4052" s="0" t="str">
        <f aca="false">IF(G4052=1,IF(B4052="",1,0),"")</f>
        <v/>
      </c>
    </row>
    <row r="4053" customFormat="false" ht="15" hidden="false" customHeight="false" outlineLevel="0" collapsed="false">
      <c r="A4053" s="35"/>
      <c r="B4053" s="35"/>
      <c r="G4053" s="0" t="str">
        <f aca="false">IF(A4053="","",IF(AND(A4053&gt;=Debut,A4053&lt;Fin),1,0))</f>
        <v/>
      </c>
      <c r="H4053" s="0" t="str">
        <f aca="false">IF(G4053=1,INT(ROUND((A4053-Debut)*86400,0)/600),"")</f>
        <v/>
      </c>
      <c r="I4053" s="0" t="str">
        <f aca="false">IF(G4053=1,INT(ROUND((A4053-Debut)*86400,0)/3600),"")</f>
        <v/>
      </c>
      <c r="J4053" s="0" t="str">
        <f aca="false">IF(OR(A4053="",B4053=""),"",ROUND((B4053-A4053)*86400,0))</f>
        <v/>
      </c>
      <c r="K4053" s="37" t="str">
        <f aca="false">IF(G4053=1,IF(COUNTIFS($C:$C,C4053,$G:$G,1,$A:$A,"&gt;="&amp;(A4053-FenetreInterm/86400),$A:$A,"&lt;="&amp;A4053)&gt;=NbInterm,1,0),"")</f>
        <v/>
      </c>
      <c r="L4053" s="37" t="str">
        <f aca="false">IF(G4053=1,IF(B4053="",0,IF(J4053&lt;SeuilFugitive,1,0)),"")</f>
        <v/>
      </c>
      <c r="M4053" s="37" t="str">
        <f aca="false">IF(G4053=1,IF(B4053="",IF((Fin-A4053)*24&gt;SeuilFigee,1,0),IF(J4053&gt;SeuilFigee*3600,1,0)),"")</f>
        <v/>
      </c>
      <c r="N4053" s="0" t="str">
        <f aca="false">IF(G4053=1,IF(COUNTIF(H$2:H4053,H4053)=1,COUNTIF($H:$H,H4053),""),"")</f>
        <v/>
      </c>
      <c r="O4053" s="0" t="str">
        <f aca="false">IF(G4053=1,IF(COUNTIF(I$2:I4053,I4053)=1,COUNTIF($I:$I,I4053),""),"")</f>
        <v/>
      </c>
      <c r="P4053" s="38" t="str">
        <f aca="false">IF(G4053=1,IF(COUNTIFS(C$2:C4053,C4053,G$2:G4053,1)=1,COUNTIFS($C:$C,C4053,$G:$G,1)+ROW()/10000000,""),"")</f>
        <v/>
      </c>
      <c r="Q4053" s="0" t="str">
        <f aca="false">IF(K4053=1,IF(COUNTIFS(C$2:C4053,C4053,K$2:K4053,1)=1,1,0),"")</f>
        <v/>
      </c>
      <c r="R4053" s="0" t="str">
        <f aca="false">IF(M4053=1,IF(COUNTIFS(C$2:C4053,C4053,M$2:M4053,1)=1,1,0),"")</f>
        <v/>
      </c>
      <c r="S4053" s="0" t="str">
        <f aca="false">IF(L4053=1,IF(COUNTIFS(C$2:C4053,C4053,L$2:L4053,1)=1,1,0),"")</f>
        <v/>
      </c>
      <c r="T4053" s="38" t="str">
        <f aca="false">IF(N4053="","",N4053+ROW()/10000000)</f>
        <v/>
      </c>
      <c r="U4053" s="0" t="str">
        <f aca="false">IF(G4053=1,IF(B4053="",1,0),"")</f>
        <v/>
      </c>
    </row>
    <row r="4054" customFormat="false" ht="15" hidden="false" customHeight="false" outlineLevel="0" collapsed="false">
      <c r="A4054" s="35"/>
      <c r="B4054" s="35"/>
      <c r="G4054" s="0" t="str">
        <f aca="false">IF(A4054="","",IF(AND(A4054&gt;=Debut,A4054&lt;Fin),1,0))</f>
        <v/>
      </c>
      <c r="H4054" s="0" t="str">
        <f aca="false">IF(G4054=1,INT(ROUND((A4054-Debut)*86400,0)/600),"")</f>
        <v/>
      </c>
      <c r="I4054" s="0" t="str">
        <f aca="false">IF(G4054=1,INT(ROUND((A4054-Debut)*86400,0)/3600),"")</f>
        <v/>
      </c>
      <c r="J4054" s="0" t="str">
        <f aca="false">IF(OR(A4054="",B4054=""),"",ROUND((B4054-A4054)*86400,0))</f>
        <v/>
      </c>
      <c r="K4054" s="37" t="str">
        <f aca="false">IF(G4054=1,IF(COUNTIFS($C:$C,C4054,$G:$G,1,$A:$A,"&gt;="&amp;(A4054-FenetreInterm/86400),$A:$A,"&lt;="&amp;A4054)&gt;=NbInterm,1,0),"")</f>
        <v/>
      </c>
      <c r="L4054" s="37" t="str">
        <f aca="false">IF(G4054=1,IF(B4054="",0,IF(J4054&lt;SeuilFugitive,1,0)),"")</f>
        <v/>
      </c>
      <c r="M4054" s="37" t="str">
        <f aca="false">IF(G4054=1,IF(B4054="",IF((Fin-A4054)*24&gt;SeuilFigee,1,0),IF(J4054&gt;SeuilFigee*3600,1,0)),"")</f>
        <v/>
      </c>
      <c r="N4054" s="0" t="str">
        <f aca="false">IF(G4054=1,IF(COUNTIF(H$2:H4054,H4054)=1,COUNTIF($H:$H,H4054),""),"")</f>
        <v/>
      </c>
      <c r="O4054" s="0" t="str">
        <f aca="false">IF(G4054=1,IF(COUNTIF(I$2:I4054,I4054)=1,COUNTIF($I:$I,I4054),""),"")</f>
        <v/>
      </c>
      <c r="P4054" s="38" t="str">
        <f aca="false">IF(G4054=1,IF(COUNTIFS(C$2:C4054,C4054,G$2:G4054,1)=1,COUNTIFS($C:$C,C4054,$G:$G,1)+ROW()/10000000,""),"")</f>
        <v/>
      </c>
      <c r="Q4054" s="0" t="str">
        <f aca="false">IF(K4054=1,IF(COUNTIFS(C$2:C4054,C4054,K$2:K4054,1)=1,1,0),"")</f>
        <v/>
      </c>
      <c r="R4054" s="0" t="str">
        <f aca="false">IF(M4054=1,IF(COUNTIFS(C$2:C4054,C4054,M$2:M4054,1)=1,1,0),"")</f>
        <v/>
      </c>
      <c r="S4054" s="0" t="str">
        <f aca="false">IF(L4054=1,IF(COUNTIFS(C$2:C4054,C4054,L$2:L4054,1)=1,1,0),"")</f>
        <v/>
      </c>
      <c r="T4054" s="38" t="str">
        <f aca="false">IF(N4054="","",N4054+ROW()/10000000)</f>
        <v/>
      </c>
      <c r="U4054" s="0" t="str">
        <f aca="false">IF(G4054=1,IF(B4054="",1,0),"")</f>
        <v/>
      </c>
    </row>
    <row r="4055" customFormat="false" ht="15" hidden="false" customHeight="false" outlineLevel="0" collapsed="false">
      <c r="A4055" s="35"/>
      <c r="B4055" s="35"/>
      <c r="G4055" s="0" t="str">
        <f aca="false">IF(A4055="","",IF(AND(A4055&gt;=Debut,A4055&lt;Fin),1,0))</f>
        <v/>
      </c>
      <c r="H4055" s="0" t="str">
        <f aca="false">IF(G4055=1,INT(ROUND((A4055-Debut)*86400,0)/600),"")</f>
        <v/>
      </c>
      <c r="I4055" s="0" t="str">
        <f aca="false">IF(G4055=1,INT(ROUND((A4055-Debut)*86400,0)/3600),"")</f>
        <v/>
      </c>
      <c r="J4055" s="0" t="str">
        <f aca="false">IF(OR(A4055="",B4055=""),"",ROUND((B4055-A4055)*86400,0))</f>
        <v/>
      </c>
      <c r="K4055" s="37" t="str">
        <f aca="false">IF(G4055=1,IF(COUNTIFS($C:$C,C4055,$G:$G,1,$A:$A,"&gt;="&amp;(A4055-FenetreInterm/86400),$A:$A,"&lt;="&amp;A4055)&gt;=NbInterm,1,0),"")</f>
        <v/>
      </c>
      <c r="L4055" s="37" t="str">
        <f aca="false">IF(G4055=1,IF(B4055="",0,IF(J4055&lt;SeuilFugitive,1,0)),"")</f>
        <v/>
      </c>
      <c r="M4055" s="37" t="str">
        <f aca="false">IF(G4055=1,IF(B4055="",IF((Fin-A4055)*24&gt;SeuilFigee,1,0),IF(J4055&gt;SeuilFigee*3600,1,0)),"")</f>
        <v/>
      </c>
      <c r="N4055" s="0" t="str">
        <f aca="false">IF(G4055=1,IF(COUNTIF(H$2:H4055,H4055)=1,COUNTIF($H:$H,H4055),""),"")</f>
        <v/>
      </c>
      <c r="O4055" s="0" t="str">
        <f aca="false">IF(G4055=1,IF(COUNTIF(I$2:I4055,I4055)=1,COUNTIF($I:$I,I4055),""),"")</f>
        <v/>
      </c>
      <c r="P4055" s="38" t="str">
        <f aca="false">IF(G4055=1,IF(COUNTIFS(C$2:C4055,C4055,G$2:G4055,1)=1,COUNTIFS($C:$C,C4055,$G:$G,1)+ROW()/10000000,""),"")</f>
        <v/>
      </c>
      <c r="Q4055" s="0" t="str">
        <f aca="false">IF(K4055=1,IF(COUNTIFS(C$2:C4055,C4055,K$2:K4055,1)=1,1,0),"")</f>
        <v/>
      </c>
      <c r="R4055" s="0" t="str">
        <f aca="false">IF(M4055=1,IF(COUNTIFS(C$2:C4055,C4055,M$2:M4055,1)=1,1,0),"")</f>
        <v/>
      </c>
      <c r="S4055" s="0" t="str">
        <f aca="false">IF(L4055=1,IF(COUNTIFS(C$2:C4055,C4055,L$2:L4055,1)=1,1,0),"")</f>
        <v/>
      </c>
      <c r="T4055" s="38" t="str">
        <f aca="false">IF(N4055="","",N4055+ROW()/10000000)</f>
        <v/>
      </c>
      <c r="U4055" s="0" t="str">
        <f aca="false">IF(G4055=1,IF(B4055="",1,0),"")</f>
        <v/>
      </c>
    </row>
    <row r="4056" customFormat="false" ht="15" hidden="false" customHeight="false" outlineLevel="0" collapsed="false">
      <c r="A4056" s="35"/>
      <c r="B4056" s="35"/>
      <c r="G4056" s="0" t="str">
        <f aca="false">IF(A4056="","",IF(AND(A4056&gt;=Debut,A4056&lt;Fin),1,0))</f>
        <v/>
      </c>
      <c r="H4056" s="0" t="str">
        <f aca="false">IF(G4056=1,INT(ROUND((A4056-Debut)*86400,0)/600),"")</f>
        <v/>
      </c>
      <c r="I4056" s="0" t="str">
        <f aca="false">IF(G4056=1,INT(ROUND((A4056-Debut)*86400,0)/3600),"")</f>
        <v/>
      </c>
      <c r="J4056" s="0" t="str">
        <f aca="false">IF(OR(A4056="",B4056=""),"",ROUND((B4056-A4056)*86400,0))</f>
        <v/>
      </c>
      <c r="K4056" s="37" t="str">
        <f aca="false">IF(G4056=1,IF(COUNTIFS($C:$C,C4056,$G:$G,1,$A:$A,"&gt;="&amp;(A4056-FenetreInterm/86400),$A:$A,"&lt;="&amp;A4056)&gt;=NbInterm,1,0),"")</f>
        <v/>
      </c>
      <c r="L4056" s="37" t="str">
        <f aca="false">IF(G4056=1,IF(B4056="",0,IF(J4056&lt;SeuilFugitive,1,0)),"")</f>
        <v/>
      </c>
      <c r="M4056" s="37" t="str">
        <f aca="false">IF(G4056=1,IF(B4056="",IF((Fin-A4056)*24&gt;SeuilFigee,1,0),IF(J4056&gt;SeuilFigee*3600,1,0)),"")</f>
        <v/>
      </c>
      <c r="N4056" s="0" t="str">
        <f aca="false">IF(G4056=1,IF(COUNTIF(H$2:H4056,H4056)=1,COUNTIF($H:$H,H4056),""),"")</f>
        <v/>
      </c>
      <c r="O4056" s="0" t="str">
        <f aca="false">IF(G4056=1,IF(COUNTIF(I$2:I4056,I4056)=1,COUNTIF($I:$I,I4056),""),"")</f>
        <v/>
      </c>
      <c r="P4056" s="38" t="str">
        <f aca="false">IF(G4056=1,IF(COUNTIFS(C$2:C4056,C4056,G$2:G4056,1)=1,COUNTIFS($C:$C,C4056,$G:$G,1)+ROW()/10000000,""),"")</f>
        <v/>
      </c>
      <c r="Q4056" s="0" t="str">
        <f aca="false">IF(K4056=1,IF(COUNTIFS(C$2:C4056,C4056,K$2:K4056,1)=1,1,0),"")</f>
        <v/>
      </c>
      <c r="R4056" s="0" t="str">
        <f aca="false">IF(M4056=1,IF(COUNTIFS(C$2:C4056,C4056,M$2:M4056,1)=1,1,0),"")</f>
        <v/>
      </c>
      <c r="S4056" s="0" t="str">
        <f aca="false">IF(L4056=1,IF(COUNTIFS(C$2:C4056,C4056,L$2:L4056,1)=1,1,0),"")</f>
        <v/>
      </c>
      <c r="T4056" s="38" t="str">
        <f aca="false">IF(N4056="","",N4056+ROW()/10000000)</f>
        <v/>
      </c>
      <c r="U4056" s="0" t="str">
        <f aca="false">IF(G4056=1,IF(B4056="",1,0),"")</f>
        <v/>
      </c>
    </row>
    <row r="4057" customFormat="false" ht="15" hidden="false" customHeight="false" outlineLevel="0" collapsed="false">
      <c r="A4057" s="35"/>
      <c r="B4057" s="35"/>
      <c r="G4057" s="0" t="str">
        <f aca="false">IF(A4057="","",IF(AND(A4057&gt;=Debut,A4057&lt;Fin),1,0))</f>
        <v/>
      </c>
      <c r="H4057" s="0" t="str">
        <f aca="false">IF(G4057=1,INT(ROUND((A4057-Debut)*86400,0)/600),"")</f>
        <v/>
      </c>
      <c r="I4057" s="0" t="str">
        <f aca="false">IF(G4057=1,INT(ROUND((A4057-Debut)*86400,0)/3600),"")</f>
        <v/>
      </c>
      <c r="J4057" s="0" t="str">
        <f aca="false">IF(OR(A4057="",B4057=""),"",ROUND((B4057-A4057)*86400,0))</f>
        <v/>
      </c>
      <c r="K4057" s="37" t="str">
        <f aca="false">IF(G4057=1,IF(COUNTIFS($C:$C,C4057,$G:$G,1,$A:$A,"&gt;="&amp;(A4057-FenetreInterm/86400),$A:$A,"&lt;="&amp;A4057)&gt;=NbInterm,1,0),"")</f>
        <v/>
      </c>
      <c r="L4057" s="37" t="str">
        <f aca="false">IF(G4057=1,IF(B4057="",0,IF(J4057&lt;SeuilFugitive,1,0)),"")</f>
        <v/>
      </c>
      <c r="M4057" s="37" t="str">
        <f aca="false">IF(G4057=1,IF(B4057="",IF((Fin-A4057)*24&gt;SeuilFigee,1,0),IF(J4057&gt;SeuilFigee*3600,1,0)),"")</f>
        <v/>
      </c>
      <c r="N4057" s="0" t="str">
        <f aca="false">IF(G4057=1,IF(COUNTIF(H$2:H4057,H4057)=1,COUNTIF($H:$H,H4057),""),"")</f>
        <v/>
      </c>
      <c r="O4057" s="0" t="str">
        <f aca="false">IF(G4057=1,IF(COUNTIF(I$2:I4057,I4057)=1,COUNTIF($I:$I,I4057),""),"")</f>
        <v/>
      </c>
      <c r="P4057" s="38" t="str">
        <f aca="false">IF(G4057=1,IF(COUNTIFS(C$2:C4057,C4057,G$2:G4057,1)=1,COUNTIFS($C:$C,C4057,$G:$G,1)+ROW()/10000000,""),"")</f>
        <v/>
      </c>
      <c r="Q4057" s="0" t="str">
        <f aca="false">IF(K4057=1,IF(COUNTIFS(C$2:C4057,C4057,K$2:K4057,1)=1,1,0),"")</f>
        <v/>
      </c>
      <c r="R4057" s="0" t="str">
        <f aca="false">IF(M4057=1,IF(COUNTIFS(C$2:C4057,C4057,M$2:M4057,1)=1,1,0),"")</f>
        <v/>
      </c>
      <c r="S4057" s="0" t="str">
        <f aca="false">IF(L4057=1,IF(COUNTIFS(C$2:C4057,C4057,L$2:L4057,1)=1,1,0),"")</f>
        <v/>
      </c>
      <c r="T4057" s="38" t="str">
        <f aca="false">IF(N4057="","",N4057+ROW()/10000000)</f>
        <v/>
      </c>
      <c r="U4057" s="0" t="str">
        <f aca="false">IF(G4057=1,IF(B4057="",1,0),"")</f>
        <v/>
      </c>
    </row>
    <row r="4058" customFormat="false" ht="15" hidden="false" customHeight="false" outlineLevel="0" collapsed="false">
      <c r="A4058" s="35"/>
      <c r="B4058" s="35"/>
      <c r="G4058" s="0" t="str">
        <f aca="false">IF(A4058="","",IF(AND(A4058&gt;=Debut,A4058&lt;Fin),1,0))</f>
        <v/>
      </c>
      <c r="H4058" s="0" t="str">
        <f aca="false">IF(G4058=1,INT(ROUND((A4058-Debut)*86400,0)/600),"")</f>
        <v/>
      </c>
      <c r="I4058" s="0" t="str">
        <f aca="false">IF(G4058=1,INT(ROUND((A4058-Debut)*86400,0)/3600),"")</f>
        <v/>
      </c>
      <c r="J4058" s="0" t="str">
        <f aca="false">IF(OR(A4058="",B4058=""),"",ROUND((B4058-A4058)*86400,0))</f>
        <v/>
      </c>
      <c r="K4058" s="37" t="str">
        <f aca="false">IF(G4058=1,IF(COUNTIFS($C:$C,C4058,$G:$G,1,$A:$A,"&gt;="&amp;(A4058-FenetreInterm/86400),$A:$A,"&lt;="&amp;A4058)&gt;=NbInterm,1,0),"")</f>
        <v/>
      </c>
      <c r="L4058" s="37" t="str">
        <f aca="false">IF(G4058=1,IF(B4058="",0,IF(J4058&lt;SeuilFugitive,1,0)),"")</f>
        <v/>
      </c>
      <c r="M4058" s="37" t="str">
        <f aca="false">IF(G4058=1,IF(B4058="",IF((Fin-A4058)*24&gt;SeuilFigee,1,0),IF(J4058&gt;SeuilFigee*3600,1,0)),"")</f>
        <v/>
      </c>
      <c r="N4058" s="0" t="str">
        <f aca="false">IF(G4058=1,IF(COUNTIF(H$2:H4058,H4058)=1,COUNTIF($H:$H,H4058),""),"")</f>
        <v/>
      </c>
      <c r="O4058" s="0" t="str">
        <f aca="false">IF(G4058=1,IF(COUNTIF(I$2:I4058,I4058)=1,COUNTIF($I:$I,I4058),""),"")</f>
        <v/>
      </c>
      <c r="P4058" s="38" t="str">
        <f aca="false">IF(G4058=1,IF(COUNTIFS(C$2:C4058,C4058,G$2:G4058,1)=1,COUNTIFS($C:$C,C4058,$G:$G,1)+ROW()/10000000,""),"")</f>
        <v/>
      </c>
      <c r="Q4058" s="0" t="str">
        <f aca="false">IF(K4058=1,IF(COUNTIFS(C$2:C4058,C4058,K$2:K4058,1)=1,1,0),"")</f>
        <v/>
      </c>
      <c r="R4058" s="0" t="str">
        <f aca="false">IF(M4058=1,IF(COUNTIFS(C$2:C4058,C4058,M$2:M4058,1)=1,1,0),"")</f>
        <v/>
      </c>
      <c r="S4058" s="0" t="str">
        <f aca="false">IF(L4058=1,IF(COUNTIFS(C$2:C4058,C4058,L$2:L4058,1)=1,1,0),"")</f>
        <v/>
      </c>
      <c r="T4058" s="38" t="str">
        <f aca="false">IF(N4058="","",N4058+ROW()/10000000)</f>
        <v/>
      </c>
      <c r="U4058" s="0" t="str">
        <f aca="false">IF(G4058=1,IF(B4058="",1,0),"")</f>
        <v/>
      </c>
    </row>
    <row r="4059" customFormat="false" ht="15" hidden="false" customHeight="false" outlineLevel="0" collapsed="false">
      <c r="A4059" s="35"/>
      <c r="B4059" s="35"/>
      <c r="G4059" s="0" t="str">
        <f aca="false">IF(A4059="","",IF(AND(A4059&gt;=Debut,A4059&lt;Fin),1,0))</f>
        <v/>
      </c>
      <c r="H4059" s="0" t="str">
        <f aca="false">IF(G4059=1,INT(ROUND((A4059-Debut)*86400,0)/600),"")</f>
        <v/>
      </c>
      <c r="I4059" s="0" t="str">
        <f aca="false">IF(G4059=1,INT(ROUND((A4059-Debut)*86400,0)/3600),"")</f>
        <v/>
      </c>
      <c r="J4059" s="0" t="str">
        <f aca="false">IF(OR(A4059="",B4059=""),"",ROUND((B4059-A4059)*86400,0))</f>
        <v/>
      </c>
      <c r="K4059" s="37" t="str">
        <f aca="false">IF(G4059=1,IF(COUNTIFS($C:$C,C4059,$G:$G,1,$A:$A,"&gt;="&amp;(A4059-FenetreInterm/86400),$A:$A,"&lt;="&amp;A4059)&gt;=NbInterm,1,0),"")</f>
        <v/>
      </c>
      <c r="L4059" s="37" t="str">
        <f aca="false">IF(G4059=1,IF(B4059="",0,IF(J4059&lt;SeuilFugitive,1,0)),"")</f>
        <v/>
      </c>
      <c r="M4059" s="37" t="str">
        <f aca="false">IF(G4059=1,IF(B4059="",IF((Fin-A4059)*24&gt;SeuilFigee,1,0),IF(J4059&gt;SeuilFigee*3600,1,0)),"")</f>
        <v/>
      </c>
      <c r="N4059" s="0" t="str">
        <f aca="false">IF(G4059=1,IF(COUNTIF(H$2:H4059,H4059)=1,COUNTIF($H:$H,H4059),""),"")</f>
        <v/>
      </c>
      <c r="O4059" s="0" t="str">
        <f aca="false">IF(G4059=1,IF(COUNTIF(I$2:I4059,I4059)=1,COUNTIF($I:$I,I4059),""),"")</f>
        <v/>
      </c>
      <c r="P4059" s="38" t="str">
        <f aca="false">IF(G4059=1,IF(COUNTIFS(C$2:C4059,C4059,G$2:G4059,1)=1,COUNTIFS($C:$C,C4059,$G:$G,1)+ROW()/10000000,""),"")</f>
        <v/>
      </c>
      <c r="Q4059" s="0" t="str">
        <f aca="false">IF(K4059=1,IF(COUNTIFS(C$2:C4059,C4059,K$2:K4059,1)=1,1,0),"")</f>
        <v/>
      </c>
      <c r="R4059" s="0" t="str">
        <f aca="false">IF(M4059=1,IF(COUNTIFS(C$2:C4059,C4059,M$2:M4059,1)=1,1,0),"")</f>
        <v/>
      </c>
      <c r="S4059" s="0" t="str">
        <f aca="false">IF(L4059=1,IF(COUNTIFS(C$2:C4059,C4059,L$2:L4059,1)=1,1,0),"")</f>
        <v/>
      </c>
      <c r="T4059" s="38" t="str">
        <f aca="false">IF(N4059="","",N4059+ROW()/10000000)</f>
        <v/>
      </c>
      <c r="U4059" s="0" t="str">
        <f aca="false">IF(G4059=1,IF(B4059="",1,0),"")</f>
        <v/>
      </c>
    </row>
    <row r="4060" customFormat="false" ht="15" hidden="false" customHeight="false" outlineLevel="0" collapsed="false">
      <c r="A4060" s="35"/>
      <c r="B4060" s="35"/>
      <c r="G4060" s="0" t="str">
        <f aca="false">IF(A4060="","",IF(AND(A4060&gt;=Debut,A4060&lt;Fin),1,0))</f>
        <v/>
      </c>
      <c r="H4060" s="0" t="str">
        <f aca="false">IF(G4060=1,INT(ROUND((A4060-Debut)*86400,0)/600),"")</f>
        <v/>
      </c>
      <c r="I4060" s="0" t="str">
        <f aca="false">IF(G4060=1,INT(ROUND((A4060-Debut)*86400,0)/3600),"")</f>
        <v/>
      </c>
      <c r="J4060" s="0" t="str">
        <f aca="false">IF(OR(A4060="",B4060=""),"",ROUND((B4060-A4060)*86400,0))</f>
        <v/>
      </c>
      <c r="K4060" s="37" t="str">
        <f aca="false">IF(G4060=1,IF(COUNTIFS($C:$C,C4060,$G:$G,1,$A:$A,"&gt;="&amp;(A4060-FenetreInterm/86400),$A:$A,"&lt;="&amp;A4060)&gt;=NbInterm,1,0),"")</f>
        <v/>
      </c>
      <c r="L4060" s="37" t="str">
        <f aca="false">IF(G4060=1,IF(B4060="",0,IF(J4060&lt;SeuilFugitive,1,0)),"")</f>
        <v/>
      </c>
      <c r="M4060" s="37" t="str">
        <f aca="false">IF(G4060=1,IF(B4060="",IF((Fin-A4060)*24&gt;SeuilFigee,1,0),IF(J4060&gt;SeuilFigee*3600,1,0)),"")</f>
        <v/>
      </c>
      <c r="N4060" s="0" t="str">
        <f aca="false">IF(G4060=1,IF(COUNTIF(H$2:H4060,H4060)=1,COUNTIF($H:$H,H4060),""),"")</f>
        <v/>
      </c>
      <c r="O4060" s="0" t="str">
        <f aca="false">IF(G4060=1,IF(COUNTIF(I$2:I4060,I4060)=1,COUNTIF($I:$I,I4060),""),"")</f>
        <v/>
      </c>
      <c r="P4060" s="38" t="str">
        <f aca="false">IF(G4060=1,IF(COUNTIFS(C$2:C4060,C4060,G$2:G4060,1)=1,COUNTIFS($C:$C,C4060,$G:$G,1)+ROW()/10000000,""),"")</f>
        <v/>
      </c>
      <c r="Q4060" s="0" t="str">
        <f aca="false">IF(K4060=1,IF(COUNTIFS(C$2:C4060,C4060,K$2:K4060,1)=1,1,0),"")</f>
        <v/>
      </c>
      <c r="R4060" s="0" t="str">
        <f aca="false">IF(M4060=1,IF(COUNTIFS(C$2:C4060,C4060,M$2:M4060,1)=1,1,0),"")</f>
        <v/>
      </c>
      <c r="S4060" s="0" t="str">
        <f aca="false">IF(L4060=1,IF(COUNTIFS(C$2:C4060,C4060,L$2:L4060,1)=1,1,0),"")</f>
        <v/>
      </c>
      <c r="T4060" s="38" t="str">
        <f aca="false">IF(N4060="","",N4060+ROW()/10000000)</f>
        <v/>
      </c>
      <c r="U4060" s="0" t="str">
        <f aca="false">IF(G4060=1,IF(B4060="",1,0),"")</f>
        <v/>
      </c>
    </row>
    <row r="4061" customFormat="false" ht="15" hidden="false" customHeight="false" outlineLevel="0" collapsed="false">
      <c r="A4061" s="35"/>
      <c r="B4061" s="35"/>
      <c r="G4061" s="0" t="str">
        <f aca="false">IF(A4061="","",IF(AND(A4061&gt;=Debut,A4061&lt;Fin),1,0))</f>
        <v/>
      </c>
      <c r="H4061" s="0" t="str">
        <f aca="false">IF(G4061=1,INT(ROUND((A4061-Debut)*86400,0)/600),"")</f>
        <v/>
      </c>
      <c r="I4061" s="0" t="str">
        <f aca="false">IF(G4061=1,INT(ROUND((A4061-Debut)*86400,0)/3600),"")</f>
        <v/>
      </c>
      <c r="J4061" s="0" t="str">
        <f aca="false">IF(OR(A4061="",B4061=""),"",ROUND((B4061-A4061)*86400,0))</f>
        <v/>
      </c>
      <c r="K4061" s="37" t="str">
        <f aca="false">IF(G4061=1,IF(COUNTIFS($C:$C,C4061,$G:$G,1,$A:$A,"&gt;="&amp;(A4061-FenetreInterm/86400),$A:$A,"&lt;="&amp;A4061)&gt;=NbInterm,1,0),"")</f>
        <v/>
      </c>
      <c r="L4061" s="37" t="str">
        <f aca="false">IF(G4061=1,IF(B4061="",0,IF(J4061&lt;SeuilFugitive,1,0)),"")</f>
        <v/>
      </c>
      <c r="M4061" s="37" t="str">
        <f aca="false">IF(G4061=1,IF(B4061="",IF((Fin-A4061)*24&gt;SeuilFigee,1,0),IF(J4061&gt;SeuilFigee*3600,1,0)),"")</f>
        <v/>
      </c>
      <c r="N4061" s="0" t="str">
        <f aca="false">IF(G4061=1,IF(COUNTIF(H$2:H4061,H4061)=1,COUNTIF($H:$H,H4061),""),"")</f>
        <v/>
      </c>
      <c r="O4061" s="0" t="str">
        <f aca="false">IF(G4061=1,IF(COUNTIF(I$2:I4061,I4061)=1,COUNTIF($I:$I,I4061),""),"")</f>
        <v/>
      </c>
      <c r="P4061" s="38" t="str">
        <f aca="false">IF(G4061=1,IF(COUNTIFS(C$2:C4061,C4061,G$2:G4061,1)=1,COUNTIFS($C:$C,C4061,$G:$G,1)+ROW()/10000000,""),"")</f>
        <v/>
      </c>
      <c r="Q4061" s="0" t="str">
        <f aca="false">IF(K4061=1,IF(COUNTIFS(C$2:C4061,C4061,K$2:K4061,1)=1,1,0),"")</f>
        <v/>
      </c>
      <c r="R4061" s="0" t="str">
        <f aca="false">IF(M4061=1,IF(COUNTIFS(C$2:C4061,C4061,M$2:M4061,1)=1,1,0),"")</f>
        <v/>
      </c>
      <c r="S4061" s="0" t="str">
        <f aca="false">IF(L4061=1,IF(COUNTIFS(C$2:C4061,C4061,L$2:L4061,1)=1,1,0),"")</f>
        <v/>
      </c>
      <c r="T4061" s="38" t="str">
        <f aca="false">IF(N4061="","",N4061+ROW()/10000000)</f>
        <v/>
      </c>
      <c r="U4061" s="0" t="str">
        <f aca="false">IF(G4061=1,IF(B4061="",1,0),"")</f>
        <v/>
      </c>
    </row>
    <row r="4062" customFormat="false" ht="15" hidden="false" customHeight="false" outlineLevel="0" collapsed="false">
      <c r="A4062" s="35"/>
      <c r="B4062" s="35"/>
      <c r="G4062" s="0" t="str">
        <f aca="false">IF(A4062="","",IF(AND(A4062&gt;=Debut,A4062&lt;Fin),1,0))</f>
        <v/>
      </c>
      <c r="H4062" s="0" t="str">
        <f aca="false">IF(G4062=1,INT(ROUND((A4062-Debut)*86400,0)/600),"")</f>
        <v/>
      </c>
      <c r="I4062" s="0" t="str">
        <f aca="false">IF(G4062=1,INT(ROUND((A4062-Debut)*86400,0)/3600),"")</f>
        <v/>
      </c>
      <c r="J4062" s="0" t="str">
        <f aca="false">IF(OR(A4062="",B4062=""),"",ROUND((B4062-A4062)*86400,0))</f>
        <v/>
      </c>
      <c r="K4062" s="37" t="str">
        <f aca="false">IF(G4062=1,IF(COUNTIFS($C:$C,C4062,$G:$G,1,$A:$A,"&gt;="&amp;(A4062-FenetreInterm/86400),$A:$A,"&lt;="&amp;A4062)&gt;=NbInterm,1,0),"")</f>
        <v/>
      </c>
      <c r="L4062" s="37" t="str">
        <f aca="false">IF(G4062=1,IF(B4062="",0,IF(J4062&lt;SeuilFugitive,1,0)),"")</f>
        <v/>
      </c>
      <c r="M4062" s="37" t="str">
        <f aca="false">IF(G4062=1,IF(B4062="",IF((Fin-A4062)*24&gt;SeuilFigee,1,0),IF(J4062&gt;SeuilFigee*3600,1,0)),"")</f>
        <v/>
      </c>
      <c r="N4062" s="0" t="str">
        <f aca="false">IF(G4062=1,IF(COUNTIF(H$2:H4062,H4062)=1,COUNTIF($H:$H,H4062),""),"")</f>
        <v/>
      </c>
      <c r="O4062" s="0" t="str">
        <f aca="false">IF(G4062=1,IF(COUNTIF(I$2:I4062,I4062)=1,COUNTIF($I:$I,I4062),""),"")</f>
        <v/>
      </c>
      <c r="P4062" s="38" t="str">
        <f aca="false">IF(G4062=1,IF(COUNTIFS(C$2:C4062,C4062,G$2:G4062,1)=1,COUNTIFS($C:$C,C4062,$G:$G,1)+ROW()/10000000,""),"")</f>
        <v/>
      </c>
      <c r="Q4062" s="0" t="str">
        <f aca="false">IF(K4062=1,IF(COUNTIFS(C$2:C4062,C4062,K$2:K4062,1)=1,1,0),"")</f>
        <v/>
      </c>
      <c r="R4062" s="0" t="str">
        <f aca="false">IF(M4062=1,IF(COUNTIFS(C$2:C4062,C4062,M$2:M4062,1)=1,1,0),"")</f>
        <v/>
      </c>
      <c r="S4062" s="0" t="str">
        <f aca="false">IF(L4062=1,IF(COUNTIFS(C$2:C4062,C4062,L$2:L4062,1)=1,1,0),"")</f>
        <v/>
      </c>
      <c r="T4062" s="38" t="str">
        <f aca="false">IF(N4062="","",N4062+ROW()/10000000)</f>
        <v/>
      </c>
      <c r="U4062" s="0" t="str">
        <f aca="false">IF(G4062=1,IF(B4062="",1,0),"")</f>
        <v/>
      </c>
    </row>
    <row r="4063" customFormat="false" ht="15" hidden="false" customHeight="false" outlineLevel="0" collapsed="false">
      <c r="A4063" s="35"/>
      <c r="B4063" s="35"/>
      <c r="G4063" s="0" t="str">
        <f aca="false">IF(A4063="","",IF(AND(A4063&gt;=Debut,A4063&lt;Fin),1,0))</f>
        <v/>
      </c>
      <c r="H4063" s="0" t="str">
        <f aca="false">IF(G4063=1,INT(ROUND((A4063-Debut)*86400,0)/600),"")</f>
        <v/>
      </c>
      <c r="I4063" s="0" t="str">
        <f aca="false">IF(G4063=1,INT(ROUND((A4063-Debut)*86400,0)/3600),"")</f>
        <v/>
      </c>
      <c r="J4063" s="0" t="str">
        <f aca="false">IF(OR(A4063="",B4063=""),"",ROUND((B4063-A4063)*86400,0))</f>
        <v/>
      </c>
      <c r="K4063" s="37" t="str">
        <f aca="false">IF(G4063=1,IF(COUNTIFS($C:$C,C4063,$G:$G,1,$A:$A,"&gt;="&amp;(A4063-FenetreInterm/86400),$A:$A,"&lt;="&amp;A4063)&gt;=NbInterm,1,0),"")</f>
        <v/>
      </c>
      <c r="L4063" s="37" t="str">
        <f aca="false">IF(G4063=1,IF(B4063="",0,IF(J4063&lt;SeuilFugitive,1,0)),"")</f>
        <v/>
      </c>
      <c r="M4063" s="37" t="str">
        <f aca="false">IF(G4063=1,IF(B4063="",IF((Fin-A4063)*24&gt;SeuilFigee,1,0),IF(J4063&gt;SeuilFigee*3600,1,0)),"")</f>
        <v/>
      </c>
      <c r="N4063" s="0" t="str">
        <f aca="false">IF(G4063=1,IF(COUNTIF(H$2:H4063,H4063)=1,COUNTIF($H:$H,H4063),""),"")</f>
        <v/>
      </c>
      <c r="O4063" s="0" t="str">
        <f aca="false">IF(G4063=1,IF(COUNTIF(I$2:I4063,I4063)=1,COUNTIF($I:$I,I4063),""),"")</f>
        <v/>
      </c>
      <c r="P4063" s="38" t="str">
        <f aca="false">IF(G4063=1,IF(COUNTIFS(C$2:C4063,C4063,G$2:G4063,1)=1,COUNTIFS($C:$C,C4063,$G:$G,1)+ROW()/10000000,""),"")</f>
        <v/>
      </c>
      <c r="Q4063" s="0" t="str">
        <f aca="false">IF(K4063=1,IF(COUNTIFS(C$2:C4063,C4063,K$2:K4063,1)=1,1,0),"")</f>
        <v/>
      </c>
      <c r="R4063" s="0" t="str">
        <f aca="false">IF(M4063=1,IF(COUNTIFS(C$2:C4063,C4063,M$2:M4063,1)=1,1,0),"")</f>
        <v/>
      </c>
      <c r="S4063" s="0" t="str">
        <f aca="false">IF(L4063=1,IF(COUNTIFS(C$2:C4063,C4063,L$2:L4063,1)=1,1,0),"")</f>
        <v/>
      </c>
      <c r="T4063" s="38" t="str">
        <f aca="false">IF(N4063="","",N4063+ROW()/10000000)</f>
        <v/>
      </c>
      <c r="U4063" s="0" t="str">
        <f aca="false">IF(G4063=1,IF(B4063="",1,0),"")</f>
        <v/>
      </c>
    </row>
    <row r="4064" customFormat="false" ht="15" hidden="false" customHeight="false" outlineLevel="0" collapsed="false">
      <c r="A4064" s="35"/>
      <c r="B4064" s="35"/>
      <c r="G4064" s="0" t="str">
        <f aca="false">IF(A4064="","",IF(AND(A4064&gt;=Debut,A4064&lt;Fin),1,0))</f>
        <v/>
      </c>
      <c r="H4064" s="0" t="str">
        <f aca="false">IF(G4064=1,INT(ROUND((A4064-Debut)*86400,0)/600),"")</f>
        <v/>
      </c>
      <c r="I4064" s="0" t="str">
        <f aca="false">IF(G4064=1,INT(ROUND((A4064-Debut)*86400,0)/3600),"")</f>
        <v/>
      </c>
      <c r="J4064" s="0" t="str">
        <f aca="false">IF(OR(A4064="",B4064=""),"",ROUND((B4064-A4064)*86400,0))</f>
        <v/>
      </c>
      <c r="K4064" s="37" t="str">
        <f aca="false">IF(G4064=1,IF(COUNTIFS($C:$C,C4064,$G:$G,1,$A:$A,"&gt;="&amp;(A4064-FenetreInterm/86400),$A:$A,"&lt;="&amp;A4064)&gt;=NbInterm,1,0),"")</f>
        <v/>
      </c>
      <c r="L4064" s="37" t="str">
        <f aca="false">IF(G4064=1,IF(B4064="",0,IF(J4064&lt;SeuilFugitive,1,0)),"")</f>
        <v/>
      </c>
      <c r="M4064" s="37" t="str">
        <f aca="false">IF(G4064=1,IF(B4064="",IF((Fin-A4064)*24&gt;SeuilFigee,1,0),IF(J4064&gt;SeuilFigee*3600,1,0)),"")</f>
        <v/>
      </c>
      <c r="N4064" s="0" t="str">
        <f aca="false">IF(G4064=1,IF(COUNTIF(H$2:H4064,H4064)=1,COUNTIF($H:$H,H4064),""),"")</f>
        <v/>
      </c>
      <c r="O4064" s="0" t="str">
        <f aca="false">IF(G4064=1,IF(COUNTIF(I$2:I4064,I4064)=1,COUNTIF($I:$I,I4064),""),"")</f>
        <v/>
      </c>
      <c r="P4064" s="38" t="str">
        <f aca="false">IF(G4064=1,IF(COUNTIFS(C$2:C4064,C4064,G$2:G4064,1)=1,COUNTIFS($C:$C,C4064,$G:$G,1)+ROW()/10000000,""),"")</f>
        <v/>
      </c>
      <c r="Q4064" s="0" t="str">
        <f aca="false">IF(K4064=1,IF(COUNTIFS(C$2:C4064,C4064,K$2:K4064,1)=1,1,0),"")</f>
        <v/>
      </c>
      <c r="R4064" s="0" t="str">
        <f aca="false">IF(M4064=1,IF(COUNTIFS(C$2:C4064,C4064,M$2:M4064,1)=1,1,0),"")</f>
        <v/>
      </c>
      <c r="S4064" s="0" t="str">
        <f aca="false">IF(L4064=1,IF(COUNTIFS(C$2:C4064,C4064,L$2:L4064,1)=1,1,0),"")</f>
        <v/>
      </c>
      <c r="T4064" s="38" t="str">
        <f aca="false">IF(N4064="","",N4064+ROW()/10000000)</f>
        <v/>
      </c>
      <c r="U4064" s="0" t="str">
        <f aca="false">IF(G4064=1,IF(B4064="",1,0),"")</f>
        <v/>
      </c>
    </row>
    <row r="4065" customFormat="false" ht="15" hidden="false" customHeight="false" outlineLevel="0" collapsed="false">
      <c r="A4065" s="35"/>
      <c r="B4065" s="35"/>
      <c r="G4065" s="0" t="str">
        <f aca="false">IF(A4065="","",IF(AND(A4065&gt;=Debut,A4065&lt;Fin),1,0))</f>
        <v/>
      </c>
      <c r="H4065" s="0" t="str">
        <f aca="false">IF(G4065=1,INT(ROUND((A4065-Debut)*86400,0)/600),"")</f>
        <v/>
      </c>
      <c r="I4065" s="0" t="str">
        <f aca="false">IF(G4065=1,INT(ROUND((A4065-Debut)*86400,0)/3600),"")</f>
        <v/>
      </c>
      <c r="J4065" s="0" t="str">
        <f aca="false">IF(OR(A4065="",B4065=""),"",ROUND((B4065-A4065)*86400,0))</f>
        <v/>
      </c>
      <c r="K4065" s="37" t="str">
        <f aca="false">IF(G4065=1,IF(COUNTIFS($C:$C,C4065,$G:$G,1,$A:$A,"&gt;="&amp;(A4065-FenetreInterm/86400),$A:$A,"&lt;="&amp;A4065)&gt;=NbInterm,1,0),"")</f>
        <v/>
      </c>
      <c r="L4065" s="37" t="str">
        <f aca="false">IF(G4065=1,IF(B4065="",0,IF(J4065&lt;SeuilFugitive,1,0)),"")</f>
        <v/>
      </c>
      <c r="M4065" s="37" t="str">
        <f aca="false">IF(G4065=1,IF(B4065="",IF((Fin-A4065)*24&gt;SeuilFigee,1,0),IF(J4065&gt;SeuilFigee*3600,1,0)),"")</f>
        <v/>
      </c>
      <c r="N4065" s="0" t="str">
        <f aca="false">IF(G4065=1,IF(COUNTIF(H$2:H4065,H4065)=1,COUNTIF($H:$H,H4065),""),"")</f>
        <v/>
      </c>
      <c r="O4065" s="0" t="str">
        <f aca="false">IF(G4065=1,IF(COUNTIF(I$2:I4065,I4065)=1,COUNTIF($I:$I,I4065),""),"")</f>
        <v/>
      </c>
      <c r="P4065" s="38" t="str">
        <f aca="false">IF(G4065=1,IF(COUNTIFS(C$2:C4065,C4065,G$2:G4065,1)=1,COUNTIFS($C:$C,C4065,$G:$G,1)+ROW()/10000000,""),"")</f>
        <v/>
      </c>
      <c r="Q4065" s="0" t="str">
        <f aca="false">IF(K4065=1,IF(COUNTIFS(C$2:C4065,C4065,K$2:K4065,1)=1,1,0),"")</f>
        <v/>
      </c>
      <c r="R4065" s="0" t="str">
        <f aca="false">IF(M4065=1,IF(COUNTIFS(C$2:C4065,C4065,M$2:M4065,1)=1,1,0),"")</f>
        <v/>
      </c>
      <c r="S4065" s="0" t="str">
        <f aca="false">IF(L4065=1,IF(COUNTIFS(C$2:C4065,C4065,L$2:L4065,1)=1,1,0),"")</f>
        <v/>
      </c>
      <c r="T4065" s="38" t="str">
        <f aca="false">IF(N4065="","",N4065+ROW()/10000000)</f>
        <v/>
      </c>
      <c r="U4065" s="0" t="str">
        <f aca="false">IF(G4065=1,IF(B4065="",1,0),"")</f>
        <v/>
      </c>
    </row>
    <row r="4066" customFormat="false" ht="15" hidden="false" customHeight="false" outlineLevel="0" collapsed="false">
      <c r="A4066" s="35"/>
      <c r="B4066" s="35"/>
      <c r="G4066" s="0" t="str">
        <f aca="false">IF(A4066="","",IF(AND(A4066&gt;=Debut,A4066&lt;Fin),1,0))</f>
        <v/>
      </c>
      <c r="H4066" s="0" t="str">
        <f aca="false">IF(G4066=1,INT(ROUND((A4066-Debut)*86400,0)/600),"")</f>
        <v/>
      </c>
      <c r="I4066" s="0" t="str">
        <f aca="false">IF(G4066=1,INT(ROUND((A4066-Debut)*86400,0)/3600),"")</f>
        <v/>
      </c>
      <c r="J4066" s="0" t="str">
        <f aca="false">IF(OR(A4066="",B4066=""),"",ROUND((B4066-A4066)*86400,0))</f>
        <v/>
      </c>
      <c r="K4066" s="37" t="str">
        <f aca="false">IF(G4066=1,IF(COUNTIFS($C:$C,C4066,$G:$G,1,$A:$A,"&gt;="&amp;(A4066-FenetreInterm/86400),$A:$A,"&lt;="&amp;A4066)&gt;=NbInterm,1,0),"")</f>
        <v/>
      </c>
      <c r="L4066" s="37" t="str">
        <f aca="false">IF(G4066=1,IF(B4066="",0,IF(J4066&lt;SeuilFugitive,1,0)),"")</f>
        <v/>
      </c>
      <c r="M4066" s="37" t="str">
        <f aca="false">IF(G4066=1,IF(B4066="",IF((Fin-A4066)*24&gt;SeuilFigee,1,0),IF(J4066&gt;SeuilFigee*3600,1,0)),"")</f>
        <v/>
      </c>
      <c r="N4066" s="0" t="str">
        <f aca="false">IF(G4066=1,IF(COUNTIF(H$2:H4066,H4066)=1,COUNTIF($H:$H,H4066),""),"")</f>
        <v/>
      </c>
      <c r="O4066" s="0" t="str">
        <f aca="false">IF(G4066=1,IF(COUNTIF(I$2:I4066,I4066)=1,COUNTIF($I:$I,I4066),""),"")</f>
        <v/>
      </c>
      <c r="P4066" s="38" t="str">
        <f aca="false">IF(G4066=1,IF(COUNTIFS(C$2:C4066,C4066,G$2:G4066,1)=1,COUNTIFS($C:$C,C4066,$G:$G,1)+ROW()/10000000,""),"")</f>
        <v/>
      </c>
      <c r="Q4066" s="0" t="str">
        <f aca="false">IF(K4066=1,IF(COUNTIFS(C$2:C4066,C4066,K$2:K4066,1)=1,1,0),"")</f>
        <v/>
      </c>
      <c r="R4066" s="0" t="str">
        <f aca="false">IF(M4066=1,IF(COUNTIFS(C$2:C4066,C4066,M$2:M4066,1)=1,1,0),"")</f>
        <v/>
      </c>
      <c r="S4066" s="0" t="str">
        <f aca="false">IF(L4066=1,IF(COUNTIFS(C$2:C4066,C4066,L$2:L4066,1)=1,1,0),"")</f>
        <v/>
      </c>
      <c r="T4066" s="38" t="str">
        <f aca="false">IF(N4066="","",N4066+ROW()/10000000)</f>
        <v/>
      </c>
      <c r="U4066" s="0" t="str">
        <f aca="false">IF(G4066=1,IF(B4066="",1,0),"")</f>
        <v/>
      </c>
    </row>
    <row r="4067" customFormat="false" ht="15" hidden="false" customHeight="false" outlineLevel="0" collapsed="false">
      <c r="A4067" s="35"/>
      <c r="B4067" s="35"/>
      <c r="G4067" s="0" t="str">
        <f aca="false">IF(A4067="","",IF(AND(A4067&gt;=Debut,A4067&lt;Fin),1,0))</f>
        <v/>
      </c>
      <c r="H4067" s="0" t="str">
        <f aca="false">IF(G4067=1,INT(ROUND((A4067-Debut)*86400,0)/600),"")</f>
        <v/>
      </c>
      <c r="I4067" s="0" t="str">
        <f aca="false">IF(G4067=1,INT(ROUND((A4067-Debut)*86400,0)/3600),"")</f>
        <v/>
      </c>
      <c r="J4067" s="0" t="str">
        <f aca="false">IF(OR(A4067="",B4067=""),"",ROUND((B4067-A4067)*86400,0))</f>
        <v/>
      </c>
      <c r="K4067" s="37" t="str">
        <f aca="false">IF(G4067=1,IF(COUNTIFS($C:$C,C4067,$G:$G,1,$A:$A,"&gt;="&amp;(A4067-FenetreInterm/86400),$A:$A,"&lt;="&amp;A4067)&gt;=NbInterm,1,0),"")</f>
        <v/>
      </c>
      <c r="L4067" s="37" t="str">
        <f aca="false">IF(G4067=1,IF(B4067="",0,IF(J4067&lt;SeuilFugitive,1,0)),"")</f>
        <v/>
      </c>
      <c r="M4067" s="37" t="str">
        <f aca="false">IF(G4067=1,IF(B4067="",IF((Fin-A4067)*24&gt;SeuilFigee,1,0),IF(J4067&gt;SeuilFigee*3600,1,0)),"")</f>
        <v/>
      </c>
      <c r="N4067" s="0" t="str">
        <f aca="false">IF(G4067=1,IF(COUNTIF(H$2:H4067,H4067)=1,COUNTIF($H:$H,H4067),""),"")</f>
        <v/>
      </c>
      <c r="O4067" s="0" t="str">
        <f aca="false">IF(G4067=1,IF(COUNTIF(I$2:I4067,I4067)=1,COUNTIF($I:$I,I4067),""),"")</f>
        <v/>
      </c>
      <c r="P4067" s="38" t="str">
        <f aca="false">IF(G4067=1,IF(COUNTIFS(C$2:C4067,C4067,G$2:G4067,1)=1,COUNTIFS($C:$C,C4067,$G:$G,1)+ROW()/10000000,""),"")</f>
        <v/>
      </c>
      <c r="Q4067" s="0" t="str">
        <f aca="false">IF(K4067=1,IF(COUNTIFS(C$2:C4067,C4067,K$2:K4067,1)=1,1,0),"")</f>
        <v/>
      </c>
      <c r="R4067" s="0" t="str">
        <f aca="false">IF(M4067=1,IF(COUNTIFS(C$2:C4067,C4067,M$2:M4067,1)=1,1,0),"")</f>
        <v/>
      </c>
      <c r="S4067" s="0" t="str">
        <f aca="false">IF(L4067=1,IF(COUNTIFS(C$2:C4067,C4067,L$2:L4067,1)=1,1,0),"")</f>
        <v/>
      </c>
      <c r="T4067" s="38" t="str">
        <f aca="false">IF(N4067="","",N4067+ROW()/10000000)</f>
        <v/>
      </c>
      <c r="U4067" s="0" t="str">
        <f aca="false">IF(G4067=1,IF(B4067="",1,0),"")</f>
        <v/>
      </c>
    </row>
    <row r="4068" customFormat="false" ht="15" hidden="false" customHeight="false" outlineLevel="0" collapsed="false">
      <c r="A4068" s="35"/>
      <c r="B4068" s="35"/>
      <c r="G4068" s="0" t="str">
        <f aca="false">IF(A4068="","",IF(AND(A4068&gt;=Debut,A4068&lt;Fin),1,0))</f>
        <v/>
      </c>
      <c r="H4068" s="0" t="str">
        <f aca="false">IF(G4068=1,INT(ROUND((A4068-Debut)*86400,0)/600),"")</f>
        <v/>
      </c>
      <c r="I4068" s="0" t="str">
        <f aca="false">IF(G4068=1,INT(ROUND((A4068-Debut)*86400,0)/3600),"")</f>
        <v/>
      </c>
      <c r="J4068" s="0" t="str">
        <f aca="false">IF(OR(A4068="",B4068=""),"",ROUND((B4068-A4068)*86400,0))</f>
        <v/>
      </c>
      <c r="K4068" s="37" t="str">
        <f aca="false">IF(G4068=1,IF(COUNTIFS($C:$C,C4068,$G:$G,1,$A:$A,"&gt;="&amp;(A4068-FenetreInterm/86400),$A:$A,"&lt;="&amp;A4068)&gt;=NbInterm,1,0),"")</f>
        <v/>
      </c>
      <c r="L4068" s="37" t="str">
        <f aca="false">IF(G4068=1,IF(B4068="",0,IF(J4068&lt;SeuilFugitive,1,0)),"")</f>
        <v/>
      </c>
      <c r="M4068" s="37" t="str">
        <f aca="false">IF(G4068=1,IF(B4068="",IF((Fin-A4068)*24&gt;SeuilFigee,1,0),IF(J4068&gt;SeuilFigee*3600,1,0)),"")</f>
        <v/>
      </c>
      <c r="N4068" s="0" t="str">
        <f aca="false">IF(G4068=1,IF(COUNTIF(H$2:H4068,H4068)=1,COUNTIF($H:$H,H4068),""),"")</f>
        <v/>
      </c>
      <c r="O4068" s="0" t="str">
        <f aca="false">IF(G4068=1,IF(COUNTIF(I$2:I4068,I4068)=1,COUNTIF($I:$I,I4068),""),"")</f>
        <v/>
      </c>
      <c r="P4068" s="38" t="str">
        <f aca="false">IF(G4068=1,IF(COUNTIFS(C$2:C4068,C4068,G$2:G4068,1)=1,COUNTIFS($C:$C,C4068,$G:$G,1)+ROW()/10000000,""),"")</f>
        <v/>
      </c>
      <c r="Q4068" s="0" t="str">
        <f aca="false">IF(K4068=1,IF(COUNTIFS(C$2:C4068,C4068,K$2:K4068,1)=1,1,0),"")</f>
        <v/>
      </c>
      <c r="R4068" s="0" t="str">
        <f aca="false">IF(M4068=1,IF(COUNTIFS(C$2:C4068,C4068,M$2:M4068,1)=1,1,0),"")</f>
        <v/>
      </c>
      <c r="S4068" s="0" t="str">
        <f aca="false">IF(L4068=1,IF(COUNTIFS(C$2:C4068,C4068,L$2:L4068,1)=1,1,0),"")</f>
        <v/>
      </c>
      <c r="T4068" s="38" t="str">
        <f aca="false">IF(N4068="","",N4068+ROW()/10000000)</f>
        <v/>
      </c>
      <c r="U4068" s="0" t="str">
        <f aca="false">IF(G4068=1,IF(B4068="",1,0),"")</f>
        <v/>
      </c>
    </row>
    <row r="4069" customFormat="false" ht="15" hidden="false" customHeight="false" outlineLevel="0" collapsed="false">
      <c r="A4069" s="35"/>
      <c r="B4069" s="35"/>
      <c r="G4069" s="0" t="str">
        <f aca="false">IF(A4069="","",IF(AND(A4069&gt;=Debut,A4069&lt;Fin),1,0))</f>
        <v/>
      </c>
      <c r="H4069" s="0" t="str">
        <f aca="false">IF(G4069=1,INT(ROUND((A4069-Debut)*86400,0)/600),"")</f>
        <v/>
      </c>
      <c r="I4069" s="0" t="str">
        <f aca="false">IF(G4069=1,INT(ROUND((A4069-Debut)*86400,0)/3600),"")</f>
        <v/>
      </c>
      <c r="J4069" s="0" t="str">
        <f aca="false">IF(OR(A4069="",B4069=""),"",ROUND((B4069-A4069)*86400,0))</f>
        <v/>
      </c>
      <c r="K4069" s="37" t="str">
        <f aca="false">IF(G4069=1,IF(COUNTIFS($C:$C,C4069,$G:$G,1,$A:$A,"&gt;="&amp;(A4069-FenetreInterm/86400),$A:$A,"&lt;="&amp;A4069)&gt;=NbInterm,1,0),"")</f>
        <v/>
      </c>
      <c r="L4069" s="37" t="str">
        <f aca="false">IF(G4069=1,IF(B4069="",0,IF(J4069&lt;SeuilFugitive,1,0)),"")</f>
        <v/>
      </c>
      <c r="M4069" s="37" t="str">
        <f aca="false">IF(G4069=1,IF(B4069="",IF((Fin-A4069)*24&gt;SeuilFigee,1,0),IF(J4069&gt;SeuilFigee*3600,1,0)),"")</f>
        <v/>
      </c>
      <c r="N4069" s="0" t="str">
        <f aca="false">IF(G4069=1,IF(COUNTIF(H$2:H4069,H4069)=1,COUNTIF($H:$H,H4069),""),"")</f>
        <v/>
      </c>
      <c r="O4069" s="0" t="str">
        <f aca="false">IF(G4069=1,IF(COUNTIF(I$2:I4069,I4069)=1,COUNTIF($I:$I,I4069),""),"")</f>
        <v/>
      </c>
      <c r="P4069" s="38" t="str">
        <f aca="false">IF(G4069=1,IF(COUNTIFS(C$2:C4069,C4069,G$2:G4069,1)=1,COUNTIFS($C:$C,C4069,$G:$G,1)+ROW()/10000000,""),"")</f>
        <v/>
      </c>
      <c r="Q4069" s="0" t="str">
        <f aca="false">IF(K4069=1,IF(COUNTIFS(C$2:C4069,C4069,K$2:K4069,1)=1,1,0),"")</f>
        <v/>
      </c>
      <c r="R4069" s="0" t="str">
        <f aca="false">IF(M4069=1,IF(COUNTIFS(C$2:C4069,C4069,M$2:M4069,1)=1,1,0),"")</f>
        <v/>
      </c>
      <c r="S4069" s="0" t="str">
        <f aca="false">IF(L4069=1,IF(COUNTIFS(C$2:C4069,C4069,L$2:L4069,1)=1,1,0),"")</f>
        <v/>
      </c>
      <c r="T4069" s="38" t="str">
        <f aca="false">IF(N4069="","",N4069+ROW()/10000000)</f>
        <v/>
      </c>
      <c r="U4069" s="0" t="str">
        <f aca="false">IF(G4069=1,IF(B4069="",1,0),"")</f>
        <v/>
      </c>
    </row>
    <row r="4070" customFormat="false" ht="15" hidden="false" customHeight="false" outlineLevel="0" collapsed="false">
      <c r="A4070" s="35"/>
      <c r="B4070" s="35"/>
      <c r="G4070" s="0" t="str">
        <f aca="false">IF(A4070="","",IF(AND(A4070&gt;=Debut,A4070&lt;Fin),1,0))</f>
        <v/>
      </c>
      <c r="H4070" s="0" t="str">
        <f aca="false">IF(G4070=1,INT(ROUND((A4070-Debut)*86400,0)/600),"")</f>
        <v/>
      </c>
      <c r="I4070" s="0" t="str">
        <f aca="false">IF(G4070=1,INT(ROUND((A4070-Debut)*86400,0)/3600),"")</f>
        <v/>
      </c>
      <c r="J4070" s="0" t="str">
        <f aca="false">IF(OR(A4070="",B4070=""),"",ROUND((B4070-A4070)*86400,0))</f>
        <v/>
      </c>
      <c r="K4070" s="37" t="str">
        <f aca="false">IF(G4070=1,IF(COUNTIFS($C:$C,C4070,$G:$G,1,$A:$A,"&gt;="&amp;(A4070-FenetreInterm/86400),$A:$A,"&lt;="&amp;A4070)&gt;=NbInterm,1,0),"")</f>
        <v/>
      </c>
      <c r="L4070" s="37" t="str">
        <f aca="false">IF(G4070=1,IF(B4070="",0,IF(J4070&lt;SeuilFugitive,1,0)),"")</f>
        <v/>
      </c>
      <c r="M4070" s="37" t="str">
        <f aca="false">IF(G4070=1,IF(B4070="",IF((Fin-A4070)*24&gt;SeuilFigee,1,0),IF(J4070&gt;SeuilFigee*3600,1,0)),"")</f>
        <v/>
      </c>
      <c r="N4070" s="0" t="str">
        <f aca="false">IF(G4070=1,IF(COUNTIF(H$2:H4070,H4070)=1,COUNTIF($H:$H,H4070),""),"")</f>
        <v/>
      </c>
      <c r="O4070" s="0" t="str">
        <f aca="false">IF(G4070=1,IF(COUNTIF(I$2:I4070,I4070)=1,COUNTIF($I:$I,I4070),""),"")</f>
        <v/>
      </c>
      <c r="P4070" s="38" t="str">
        <f aca="false">IF(G4070=1,IF(COUNTIFS(C$2:C4070,C4070,G$2:G4070,1)=1,COUNTIFS($C:$C,C4070,$G:$G,1)+ROW()/10000000,""),"")</f>
        <v/>
      </c>
      <c r="Q4070" s="0" t="str">
        <f aca="false">IF(K4070=1,IF(COUNTIFS(C$2:C4070,C4070,K$2:K4070,1)=1,1,0),"")</f>
        <v/>
      </c>
      <c r="R4070" s="0" t="str">
        <f aca="false">IF(M4070=1,IF(COUNTIFS(C$2:C4070,C4070,M$2:M4070,1)=1,1,0),"")</f>
        <v/>
      </c>
      <c r="S4070" s="0" t="str">
        <f aca="false">IF(L4070=1,IF(COUNTIFS(C$2:C4070,C4070,L$2:L4070,1)=1,1,0),"")</f>
        <v/>
      </c>
      <c r="T4070" s="38" t="str">
        <f aca="false">IF(N4070="","",N4070+ROW()/10000000)</f>
        <v/>
      </c>
      <c r="U4070" s="0" t="str">
        <f aca="false">IF(G4070=1,IF(B4070="",1,0),"")</f>
        <v/>
      </c>
    </row>
    <row r="4071" customFormat="false" ht="15" hidden="false" customHeight="false" outlineLevel="0" collapsed="false">
      <c r="A4071" s="35"/>
      <c r="B4071" s="35"/>
      <c r="G4071" s="0" t="str">
        <f aca="false">IF(A4071="","",IF(AND(A4071&gt;=Debut,A4071&lt;Fin),1,0))</f>
        <v/>
      </c>
      <c r="H4071" s="0" t="str">
        <f aca="false">IF(G4071=1,INT(ROUND((A4071-Debut)*86400,0)/600),"")</f>
        <v/>
      </c>
      <c r="I4071" s="0" t="str">
        <f aca="false">IF(G4071=1,INT(ROUND((A4071-Debut)*86400,0)/3600),"")</f>
        <v/>
      </c>
      <c r="J4071" s="0" t="str">
        <f aca="false">IF(OR(A4071="",B4071=""),"",ROUND((B4071-A4071)*86400,0))</f>
        <v/>
      </c>
      <c r="K4071" s="37" t="str">
        <f aca="false">IF(G4071=1,IF(COUNTIFS($C:$C,C4071,$G:$G,1,$A:$A,"&gt;="&amp;(A4071-FenetreInterm/86400),$A:$A,"&lt;="&amp;A4071)&gt;=NbInterm,1,0),"")</f>
        <v/>
      </c>
      <c r="L4071" s="37" t="str">
        <f aca="false">IF(G4071=1,IF(B4071="",0,IF(J4071&lt;SeuilFugitive,1,0)),"")</f>
        <v/>
      </c>
      <c r="M4071" s="37" t="str">
        <f aca="false">IF(G4071=1,IF(B4071="",IF((Fin-A4071)*24&gt;SeuilFigee,1,0),IF(J4071&gt;SeuilFigee*3600,1,0)),"")</f>
        <v/>
      </c>
      <c r="N4071" s="0" t="str">
        <f aca="false">IF(G4071=1,IF(COUNTIF(H$2:H4071,H4071)=1,COUNTIF($H:$H,H4071),""),"")</f>
        <v/>
      </c>
      <c r="O4071" s="0" t="str">
        <f aca="false">IF(G4071=1,IF(COUNTIF(I$2:I4071,I4071)=1,COUNTIF($I:$I,I4071),""),"")</f>
        <v/>
      </c>
      <c r="P4071" s="38" t="str">
        <f aca="false">IF(G4071=1,IF(COUNTIFS(C$2:C4071,C4071,G$2:G4071,1)=1,COUNTIFS($C:$C,C4071,$G:$G,1)+ROW()/10000000,""),"")</f>
        <v/>
      </c>
      <c r="Q4071" s="0" t="str">
        <f aca="false">IF(K4071=1,IF(COUNTIFS(C$2:C4071,C4071,K$2:K4071,1)=1,1,0),"")</f>
        <v/>
      </c>
      <c r="R4071" s="0" t="str">
        <f aca="false">IF(M4071=1,IF(COUNTIFS(C$2:C4071,C4071,M$2:M4071,1)=1,1,0),"")</f>
        <v/>
      </c>
      <c r="S4071" s="0" t="str">
        <f aca="false">IF(L4071=1,IF(COUNTIFS(C$2:C4071,C4071,L$2:L4071,1)=1,1,0),"")</f>
        <v/>
      </c>
      <c r="T4071" s="38" t="str">
        <f aca="false">IF(N4071="","",N4071+ROW()/10000000)</f>
        <v/>
      </c>
      <c r="U4071" s="0" t="str">
        <f aca="false">IF(G4071=1,IF(B4071="",1,0),"")</f>
        <v/>
      </c>
    </row>
    <row r="4072" customFormat="false" ht="15" hidden="false" customHeight="false" outlineLevel="0" collapsed="false">
      <c r="A4072" s="35"/>
      <c r="B4072" s="35"/>
      <c r="G4072" s="0" t="str">
        <f aca="false">IF(A4072="","",IF(AND(A4072&gt;=Debut,A4072&lt;Fin),1,0))</f>
        <v/>
      </c>
      <c r="H4072" s="0" t="str">
        <f aca="false">IF(G4072=1,INT(ROUND((A4072-Debut)*86400,0)/600),"")</f>
        <v/>
      </c>
      <c r="I4072" s="0" t="str">
        <f aca="false">IF(G4072=1,INT(ROUND((A4072-Debut)*86400,0)/3600),"")</f>
        <v/>
      </c>
      <c r="J4072" s="0" t="str">
        <f aca="false">IF(OR(A4072="",B4072=""),"",ROUND((B4072-A4072)*86400,0))</f>
        <v/>
      </c>
      <c r="K4072" s="37" t="str">
        <f aca="false">IF(G4072=1,IF(COUNTIFS($C:$C,C4072,$G:$G,1,$A:$A,"&gt;="&amp;(A4072-FenetreInterm/86400),$A:$A,"&lt;="&amp;A4072)&gt;=NbInterm,1,0),"")</f>
        <v/>
      </c>
      <c r="L4072" s="37" t="str">
        <f aca="false">IF(G4072=1,IF(B4072="",0,IF(J4072&lt;SeuilFugitive,1,0)),"")</f>
        <v/>
      </c>
      <c r="M4072" s="37" t="str">
        <f aca="false">IF(G4072=1,IF(B4072="",IF((Fin-A4072)*24&gt;SeuilFigee,1,0),IF(J4072&gt;SeuilFigee*3600,1,0)),"")</f>
        <v/>
      </c>
      <c r="N4072" s="0" t="str">
        <f aca="false">IF(G4072=1,IF(COUNTIF(H$2:H4072,H4072)=1,COUNTIF($H:$H,H4072),""),"")</f>
        <v/>
      </c>
      <c r="O4072" s="0" t="str">
        <f aca="false">IF(G4072=1,IF(COUNTIF(I$2:I4072,I4072)=1,COUNTIF($I:$I,I4072),""),"")</f>
        <v/>
      </c>
      <c r="P4072" s="38" t="str">
        <f aca="false">IF(G4072=1,IF(COUNTIFS(C$2:C4072,C4072,G$2:G4072,1)=1,COUNTIFS($C:$C,C4072,$G:$G,1)+ROW()/10000000,""),"")</f>
        <v/>
      </c>
      <c r="Q4072" s="0" t="str">
        <f aca="false">IF(K4072=1,IF(COUNTIFS(C$2:C4072,C4072,K$2:K4072,1)=1,1,0),"")</f>
        <v/>
      </c>
      <c r="R4072" s="0" t="str">
        <f aca="false">IF(M4072=1,IF(COUNTIFS(C$2:C4072,C4072,M$2:M4072,1)=1,1,0),"")</f>
        <v/>
      </c>
      <c r="S4072" s="0" t="str">
        <f aca="false">IF(L4072=1,IF(COUNTIFS(C$2:C4072,C4072,L$2:L4072,1)=1,1,0),"")</f>
        <v/>
      </c>
      <c r="T4072" s="38" t="str">
        <f aca="false">IF(N4072="","",N4072+ROW()/10000000)</f>
        <v/>
      </c>
      <c r="U4072" s="0" t="str">
        <f aca="false">IF(G4072=1,IF(B4072="",1,0),"")</f>
        <v/>
      </c>
    </row>
    <row r="4073" customFormat="false" ht="15" hidden="false" customHeight="false" outlineLevel="0" collapsed="false">
      <c r="A4073" s="35"/>
      <c r="B4073" s="35"/>
      <c r="G4073" s="0" t="str">
        <f aca="false">IF(A4073="","",IF(AND(A4073&gt;=Debut,A4073&lt;Fin),1,0))</f>
        <v/>
      </c>
      <c r="H4073" s="0" t="str">
        <f aca="false">IF(G4073=1,INT(ROUND((A4073-Debut)*86400,0)/600),"")</f>
        <v/>
      </c>
      <c r="I4073" s="0" t="str">
        <f aca="false">IF(G4073=1,INT(ROUND((A4073-Debut)*86400,0)/3600),"")</f>
        <v/>
      </c>
      <c r="J4073" s="0" t="str">
        <f aca="false">IF(OR(A4073="",B4073=""),"",ROUND((B4073-A4073)*86400,0))</f>
        <v/>
      </c>
      <c r="K4073" s="37" t="str">
        <f aca="false">IF(G4073=1,IF(COUNTIFS($C:$C,C4073,$G:$G,1,$A:$A,"&gt;="&amp;(A4073-FenetreInterm/86400),$A:$A,"&lt;="&amp;A4073)&gt;=NbInterm,1,0),"")</f>
        <v/>
      </c>
      <c r="L4073" s="37" t="str">
        <f aca="false">IF(G4073=1,IF(B4073="",0,IF(J4073&lt;SeuilFugitive,1,0)),"")</f>
        <v/>
      </c>
      <c r="M4073" s="37" t="str">
        <f aca="false">IF(G4073=1,IF(B4073="",IF((Fin-A4073)*24&gt;SeuilFigee,1,0),IF(J4073&gt;SeuilFigee*3600,1,0)),"")</f>
        <v/>
      </c>
      <c r="N4073" s="0" t="str">
        <f aca="false">IF(G4073=1,IF(COUNTIF(H$2:H4073,H4073)=1,COUNTIF($H:$H,H4073),""),"")</f>
        <v/>
      </c>
      <c r="O4073" s="0" t="str">
        <f aca="false">IF(G4073=1,IF(COUNTIF(I$2:I4073,I4073)=1,COUNTIF($I:$I,I4073),""),"")</f>
        <v/>
      </c>
      <c r="P4073" s="38" t="str">
        <f aca="false">IF(G4073=1,IF(COUNTIFS(C$2:C4073,C4073,G$2:G4073,1)=1,COUNTIFS($C:$C,C4073,$G:$G,1)+ROW()/10000000,""),"")</f>
        <v/>
      </c>
      <c r="Q4073" s="0" t="str">
        <f aca="false">IF(K4073=1,IF(COUNTIFS(C$2:C4073,C4073,K$2:K4073,1)=1,1,0),"")</f>
        <v/>
      </c>
      <c r="R4073" s="0" t="str">
        <f aca="false">IF(M4073=1,IF(COUNTIFS(C$2:C4073,C4073,M$2:M4073,1)=1,1,0),"")</f>
        <v/>
      </c>
      <c r="S4073" s="0" t="str">
        <f aca="false">IF(L4073=1,IF(COUNTIFS(C$2:C4073,C4073,L$2:L4073,1)=1,1,0),"")</f>
        <v/>
      </c>
      <c r="T4073" s="38" t="str">
        <f aca="false">IF(N4073="","",N4073+ROW()/10000000)</f>
        <v/>
      </c>
      <c r="U4073" s="0" t="str">
        <f aca="false">IF(G4073=1,IF(B4073="",1,0),"")</f>
        <v/>
      </c>
    </row>
    <row r="4074" customFormat="false" ht="15" hidden="false" customHeight="false" outlineLevel="0" collapsed="false">
      <c r="A4074" s="35"/>
      <c r="B4074" s="35"/>
      <c r="G4074" s="0" t="str">
        <f aca="false">IF(A4074="","",IF(AND(A4074&gt;=Debut,A4074&lt;Fin),1,0))</f>
        <v/>
      </c>
      <c r="H4074" s="0" t="str">
        <f aca="false">IF(G4074=1,INT(ROUND((A4074-Debut)*86400,0)/600),"")</f>
        <v/>
      </c>
      <c r="I4074" s="0" t="str">
        <f aca="false">IF(G4074=1,INT(ROUND((A4074-Debut)*86400,0)/3600),"")</f>
        <v/>
      </c>
      <c r="J4074" s="0" t="str">
        <f aca="false">IF(OR(A4074="",B4074=""),"",ROUND((B4074-A4074)*86400,0))</f>
        <v/>
      </c>
      <c r="K4074" s="37" t="str">
        <f aca="false">IF(G4074=1,IF(COUNTIFS($C:$C,C4074,$G:$G,1,$A:$A,"&gt;="&amp;(A4074-FenetreInterm/86400),$A:$A,"&lt;="&amp;A4074)&gt;=NbInterm,1,0),"")</f>
        <v/>
      </c>
      <c r="L4074" s="37" t="str">
        <f aca="false">IF(G4074=1,IF(B4074="",0,IF(J4074&lt;SeuilFugitive,1,0)),"")</f>
        <v/>
      </c>
      <c r="M4074" s="37" t="str">
        <f aca="false">IF(G4074=1,IF(B4074="",IF((Fin-A4074)*24&gt;SeuilFigee,1,0),IF(J4074&gt;SeuilFigee*3600,1,0)),"")</f>
        <v/>
      </c>
      <c r="N4074" s="0" t="str">
        <f aca="false">IF(G4074=1,IF(COUNTIF(H$2:H4074,H4074)=1,COUNTIF($H:$H,H4074),""),"")</f>
        <v/>
      </c>
      <c r="O4074" s="0" t="str">
        <f aca="false">IF(G4074=1,IF(COUNTIF(I$2:I4074,I4074)=1,COUNTIF($I:$I,I4074),""),"")</f>
        <v/>
      </c>
      <c r="P4074" s="38" t="str">
        <f aca="false">IF(G4074=1,IF(COUNTIFS(C$2:C4074,C4074,G$2:G4074,1)=1,COUNTIFS($C:$C,C4074,$G:$G,1)+ROW()/10000000,""),"")</f>
        <v/>
      </c>
      <c r="Q4074" s="0" t="str">
        <f aca="false">IF(K4074=1,IF(COUNTIFS(C$2:C4074,C4074,K$2:K4074,1)=1,1,0),"")</f>
        <v/>
      </c>
      <c r="R4074" s="0" t="str">
        <f aca="false">IF(M4074=1,IF(COUNTIFS(C$2:C4074,C4074,M$2:M4074,1)=1,1,0),"")</f>
        <v/>
      </c>
      <c r="S4074" s="0" t="str">
        <f aca="false">IF(L4074=1,IF(COUNTIFS(C$2:C4074,C4074,L$2:L4074,1)=1,1,0),"")</f>
        <v/>
      </c>
      <c r="T4074" s="38" t="str">
        <f aca="false">IF(N4074="","",N4074+ROW()/10000000)</f>
        <v/>
      </c>
      <c r="U4074" s="0" t="str">
        <f aca="false">IF(G4074=1,IF(B4074="",1,0),"")</f>
        <v/>
      </c>
    </row>
    <row r="4075" customFormat="false" ht="15" hidden="false" customHeight="false" outlineLevel="0" collapsed="false">
      <c r="A4075" s="35"/>
      <c r="B4075" s="35"/>
      <c r="G4075" s="0" t="str">
        <f aca="false">IF(A4075="","",IF(AND(A4075&gt;=Debut,A4075&lt;Fin),1,0))</f>
        <v/>
      </c>
      <c r="H4075" s="0" t="str">
        <f aca="false">IF(G4075=1,INT(ROUND((A4075-Debut)*86400,0)/600),"")</f>
        <v/>
      </c>
      <c r="I4075" s="0" t="str">
        <f aca="false">IF(G4075=1,INT(ROUND((A4075-Debut)*86400,0)/3600),"")</f>
        <v/>
      </c>
      <c r="J4075" s="0" t="str">
        <f aca="false">IF(OR(A4075="",B4075=""),"",ROUND((B4075-A4075)*86400,0))</f>
        <v/>
      </c>
      <c r="K4075" s="37" t="str">
        <f aca="false">IF(G4075=1,IF(COUNTIFS($C:$C,C4075,$G:$G,1,$A:$A,"&gt;="&amp;(A4075-FenetreInterm/86400),$A:$A,"&lt;="&amp;A4075)&gt;=NbInterm,1,0),"")</f>
        <v/>
      </c>
      <c r="L4075" s="37" t="str">
        <f aca="false">IF(G4075=1,IF(B4075="",0,IF(J4075&lt;SeuilFugitive,1,0)),"")</f>
        <v/>
      </c>
      <c r="M4075" s="37" t="str">
        <f aca="false">IF(G4075=1,IF(B4075="",IF((Fin-A4075)*24&gt;SeuilFigee,1,0),IF(J4075&gt;SeuilFigee*3600,1,0)),"")</f>
        <v/>
      </c>
      <c r="N4075" s="0" t="str">
        <f aca="false">IF(G4075=1,IF(COUNTIF(H$2:H4075,H4075)=1,COUNTIF($H:$H,H4075),""),"")</f>
        <v/>
      </c>
      <c r="O4075" s="0" t="str">
        <f aca="false">IF(G4075=1,IF(COUNTIF(I$2:I4075,I4075)=1,COUNTIF($I:$I,I4075),""),"")</f>
        <v/>
      </c>
      <c r="P4075" s="38" t="str">
        <f aca="false">IF(G4075=1,IF(COUNTIFS(C$2:C4075,C4075,G$2:G4075,1)=1,COUNTIFS($C:$C,C4075,$G:$G,1)+ROW()/10000000,""),"")</f>
        <v/>
      </c>
      <c r="Q4075" s="0" t="str">
        <f aca="false">IF(K4075=1,IF(COUNTIFS(C$2:C4075,C4075,K$2:K4075,1)=1,1,0),"")</f>
        <v/>
      </c>
      <c r="R4075" s="0" t="str">
        <f aca="false">IF(M4075=1,IF(COUNTIFS(C$2:C4075,C4075,M$2:M4075,1)=1,1,0),"")</f>
        <v/>
      </c>
      <c r="S4075" s="0" t="str">
        <f aca="false">IF(L4075=1,IF(COUNTIFS(C$2:C4075,C4075,L$2:L4075,1)=1,1,0),"")</f>
        <v/>
      </c>
      <c r="T4075" s="38" t="str">
        <f aca="false">IF(N4075="","",N4075+ROW()/10000000)</f>
        <v/>
      </c>
      <c r="U4075" s="0" t="str">
        <f aca="false">IF(G4075=1,IF(B4075="",1,0),"")</f>
        <v/>
      </c>
    </row>
    <row r="4076" customFormat="false" ht="15" hidden="false" customHeight="false" outlineLevel="0" collapsed="false">
      <c r="A4076" s="35"/>
      <c r="B4076" s="35"/>
      <c r="G4076" s="0" t="str">
        <f aca="false">IF(A4076="","",IF(AND(A4076&gt;=Debut,A4076&lt;Fin),1,0))</f>
        <v/>
      </c>
      <c r="H4076" s="0" t="str">
        <f aca="false">IF(G4076=1,INT(ROUND((A4076-Debut)*86400,0)/600),"")</f>
        <v/>
      </c>
      <c r="I4076" s="0" t="str">
        <f aca="false">IF(G4076=1,INT(ROUND((A4076-Debut)*86400,0)/3600),"")</f>
        <v/>
      </c>
      <c r="J4076" s="0" t="str">
        <f aca="false">IF(OR(A4076="",B4076=""),"",ROUND((B4076-A4076)*86400,0))</f>
        <v/>
      </c>
      <c r="K4076" s="37" t="str">
        <f aca="false">IF(G4076=1,IF(COUNTIFS($C:$C,C4076,$G:$G,1,$A:$A,"&gt;="&amp;(A4076-FenetreInterm/86400),$A:$A,"&lt;="&amp;A4076)&gt;=NbInterm,1,0),"")</f>
        <v/>
      </c>
      <c r="L4076" s="37" t="str">
        <f aca="false">IF(G4076=1,IF(B4076="",0,IF(J4076&lt;SeuilFugitive,1,0)),"")</f>
        <v/>
      </c>
      <c r="M4076" s="37" t="str">
        <f aca="false">IF(G4076=1,IF(B4076="",IF((Fin-A4076)*24&gt;SeuilFigee,1,0),IF(J4076&gt;SeuilFigee*3600,1,0)),"")</f>
        <v/>
      </c>
      <c r="N4076" s="0" t="str">
        <f aca="false">IF(G4076=1,IF(COUNTIF(H$2:H4076,H4076)=1,COUNTIF($H:$H,H4076),""),"")</f>
        <v/>
      </c>
      <c r="O4076" s="0" t="str">
        <f aca="false">IF(G4076=1,IF(COUNTIF(I$2:I4076,I4076)=1,COUNTIF($I:$I,I4076),""),"")</f>
        <v/>
      </c>
      <c r="P4076" s="38" t="str">
        <f aca="false">IF(G4076=1,IF(COUNTIFS(C$2:C4076,C4076,G$2:G4076,1)=1,COUNTIFS($C:$C,C4076,$G:$G,1)+ROW()/10000000,""),"")</f>
        <v/>
      </c>
      <c r="Q4076" s="0" t="str">
        <f aca="false">IF(K4076=1,IF(COUNTIFS(C$2:C4076,C4076,K$2:K4076,1)=1,1,0),"")</f>
        <v/>
      </c>
      <c r="R4076" s="0" t="str">
        <f aca="false">IF(M4076=1,IF(COUNTIFS(C$2:C4076,C4076,M$2:M4076,1)=1,1,0),"")</f>
        <v/>
      </c>
      <c r="S4076" s="0" t="str">
        <f aca="false">IF(L4076=1,IF(COUNTIFS(C$2:C4076,C4076,L$2:L4076,1)=1,1,0),"")</f>
        <v/>
      </c>
      <c r="T4076" s="38" t="str">
        <f aca="false">IF(N4076="","",N4076+ROW()/10000000)</f>
        <v/>
      </c>
      <c r="U4076" s="0" t="str">
        <f aca="false">IF(G4076=1,IF(B4076="",1,0),"")</f>
        <v/>
      </c>
    </row>
    <row r="4077" customFormat="false" ht="15" hidden="false" customHeight="false" outlineLevel="0" collapsed="false">
      <c r="A4077" s="35"/>
      <c r="B4077" s="35"/>
      <c r="G4077" s="0" t="str">
        <f aca="false">IF(A4077="","",IF(AND(A4077&gt;=Debut,A4077&lt;Fin),1,0))</f>
        <v/>
      </c>
      <c r="H4077" s="0" t="str">
        <f aca="false">IF(G4077=1,INT(ROUND((A4077-Debut)*86400,0)/600),"")</f>
        <v/>
      </c>
      <c r="I4077" s="0" t="str">
        <f aca="false">IF(G4077=1,INT(ROUND((A4077-Debut)*86400,0)/3600),"")</f>
        <v/>
      </c>
      <c r="J4077" s="0" t="str">
        <f aca="false">IF(OR(A4077="",B4077=""),"",ROUND((B4077-A4077)*86400,0))</f>
        <v/>
      </c>
      <c r="K4077" s="37" t="str">
        <f aca="false">IF(G4077=1,IF(COUNTIFS($C:$C,C4077,$G:$G,1,$A:$A,"&gt;="&amp;(A4077-FenetreInterm/86400),$A:$A,"&lt;="&amp;A4077)&gt;=NbInterm,1,0),"")</f>
        <v/>
      </c>
      <c r="L4077" s="37" t="str">
        <f aca="false">IF(G4077=1,IF(B4077="",0,IF(J4077&lt;SeuilFugitive,1,0)),"")</f>
        <v/>
      </c>
      <c r="M4077" s="37" t="str">
        <f aca="false">IF(G4077=1,IF(B4077="",IF((Fin-A4077)*24&gt;SeuilFigee,1,0),IF(J4077&gt;SeuilFigee*3600,1,0)),"")</f>
        <v/>
      </c>
      <c r="N4077" s="0" t="str">
        <f aca="false">IF(G4077=1,IF(COUNTIF(H$2:H4077,H4077)=1,COUNTIF($H:$H,H4077),""),"")</f>
        <v/>
      </c>
      <c r="O4077" s="0" t="str">
        <f aca="false">IF(G4077=1,IF(COUNTIF(I$2:I4077,I4077)=1,COUNTIF($I:$I,I4077),""),"")</f>
        <v/>
      </c>
      <c r="P4077" s="38" t="str">
        <f aca="false">IF(G4077=1,IF(COUNTIFS(C$2:C4077,C4077,G$2:G4077,1)=1,COUNTIFS($C:$C,C4077,$G:$G,1)+ROW()/10000000,""),"")</f>
        <v/>
      </c>
      <c r="Q4077" s="0" t="str">
        <f aca="false">IF(K4077=1,IF(COUNTIFS(C$2:C4077,C4077,K$2:K4077,1)=1,1,0),"")</f>
        <v/>
      </c>
      <c r="R4077" s="0" t="str">
        <f aca="false">IF(M4077=1,IF(COUNTIFS(C$2:C4077,C4077,M$2:M4077,1)=1,1,0),"")</f>
        <v/>
      </c>
      <c r="S4077" s="0" t="str">
        <f aca="false">IF(L4077=1,IF(COUNTIFS(C$2:C4077,C4077,L$2:L4077,1)=1,1,0),"")</f>
        <v/>
      </c>
      <c r="T4077" s="38" t="str">
        <f aca="false">IF(N4077="","",N4077+ROW()/10000000)</f>
        <v/>
      </c>
      <c r="U4077" s="0" t="str">
        <f aca="false">IF(G4077=1,IF(B4077="",1,0),"")</f>
        <v/>
      </c>
    </row>
    <row r="4078" customFormat="false" ht="15" hidden="false" customHeight="false" outlineLevel="0" collapsed="false">
      <c r="A4078" s="35"/>
      <c r="B4078" s="35"/>
      <c r="G4078" s="0" t="str">
        <f aca="false">IF(A4078="","",IF(AND(A4078&gt;=Debut,A4078&lt;Fin),1,0))</f>
        <v/>
      </c>
      <c r="H4078" s="0" t="str">
        <f aca="false">IF(G4078=1,INT(ROUND((A4078-Debut)*86400,0)/600),"")</f>
        <v/>
      </c>
      <c r="I4078" s="0" t="str">
        <f aca="false">IF(G4078=1,INT(ROUND((A4078-Debut)*86400,0)/3600),"")</f>
        <v/>
      </c>
      <c r="J4078" s="0" t="str">
        <f aca="false">IF(OR(A4078="",B4078=""),"",ROUND((B4078-A4078)*86400,0))</f>
        <v/>
      </c>
      <c r="K4078" s="37" t="str">
        <f aca="false">IF(G4078=1,IF(COUNTIFS($C:$C,C4078,$G:$G,1,$A:$A,"&gt;="&amp;(A4078-FenetreInterm/86400),$A:$A,"&lt;="&amp;A4078)&gt;=NbInterm,1,0),"")</f>
        <v/>
      </c>
      <c r="L4078" s="37" t="str">
        <f aca="false">IF(G4078=1,IF(B4078="",0,IF(J4078&lt;SeuilFugitive,1,0)),"")</f>
        <v/>
      </c>
      <c r="M4078" s="37" t="str">
        <f aca="false">IF(G4078=1,IF(B4078="",IF((Fin-A4078)*24&gt;SeuilFigee,1,0),IF(J4078&gt;SeuilFigee*3600,1,0)),"")</f>
        <v/>
      </c>
      <c r="N4078" s="0" t="str">
        <f aca="false">IF(G4078=1,IF(COUNTIF(H$2:H4078,H4078)=1,COUNTIF($H:$H,H4078),""),"")</f>
        <v/>
      </c>
      <c r="O4078" s="0" t="str">
        <f aca="false">IF(G4078=1,IF(COUNTIF(I$2:I4078,I4078)=1,COUNTIF($I:$I,I4078),""),"")</f>
        <v/>
      </c>
      <c r="P4078" s="38" t="str">
        <f aca="false">IF(G4078=1,IF(COUNTIFS(C$2:C4078,C4078,G$2:G4078,1)=1,COUNTIFS($C:$C,C4078,$G:$G,1)+ROW()/10000000,""),"")</f>
        <v/>
      </c>
      <c r="Q4078" s="0" t="str">
        <f aca="false">IF(K4078=1,IF(COUNTIFS(C$2:C4078,C4078,K$2:K4078,1)=1,1,0),"")</f>
        <v/>
      </c>
      <c r="R4078" s="0" t="str">
        <f aca="false">IF(M4078=1,IF(COUNTIFS(C$2:C4078,C4078,M$2:M4078,1)=1,1,0),"")</f>
        <v/>
      </c>
      <c r="S4078" s="0" t="str">
        <f aca="false">IF(L4078=1,IF(COUNTIFS(C$2:C4078,C4078,L$2:L4078,1)=1,1,0),"")</f>
        <v/>
      </c>
      <c r="T4078" s="38" t="str">
        <f aca="false">IF(N4078="","",N4078+ROW()/10000000)</f>
        <v/>
      </c>
      <c r="U4078" s="0" t="str">
        <f aca="false">IF(G4078=1,IF(B4078="",1,0),"")</f>
        <v/>
      </c>
    </row>
    <row r="4079" customFormat="false" ht="15" hidden="false" customHeight="false" outlineLevel="0" collapsed="false">
      <c r="A4079" s="35"/>
      <c r="B4079" s="35"/>
      <c r="G4079" s="0" t="str">
        <f aca="false">IF(A4079="","",IF(AND(A4079&gt;=Debut,A4079&lt;Fin),1,0))</f>
        <v/>
      </c>
      <c r="H4079" s="0" t="str">
        <f aca="false">IF(G4079=1,INT(ROUND((A4079-Debut)*86400,0)/600),"")</f>
        <v/>
      </c>
      <c r="I4079" s="0" t="str">
        <f aca="false">IF(G4079=1,INT(ROUND((A4079-Debut)*86400,0)/3600),"")</f>
        <v/>
      </c>
      <c r="J4079" s="0" t="str">
        <f aca="false">IF(OR(A4079="",B4079=""),"",ROUND((B4079-A4079)*86400,0))</f>
        <v/>
      </c>
      <c r="K4079" s="37" t="str">
        <f aca="false">IF(G4079=1,IF(COUNTIFS($C:$C,C4079,$G:$G,1,$A:$A,"&gt;="&amp;(A4079-FenetreInterm/86400),$A:$A,"&lt;="&amp;A4079)&gt;=NbInterm,1,0),"")</f>
        <v/>
      </c>
      <c r="L4079" s="37" t="str">
        <f aca="false">IF(G4079=1,IF(B4079="",0,IF(J4079&lt;SeuilFugitive,1,0)),"")</f>
        <v/>
      </c>
      <c r="M4079" s="37" t="str">
        <f aca="false">IF(G4079=1,IF(B4079="",IF((Fin-A4079)*24&gt;SeuilFigee,1,0),IF(J4079&gt;SeuilFigee*3600,1,0)),"")</f>
        <v/>
      </c>
      <c r="N4079" s="0" t="str">
        <f aca="false">IF(G4079=1,IF(COUNTIF(H$2:H4079,H4079)=1,COUNTIF($H:$H,H4079),""),"")</f>
        <v/>
      </c>
      <c r="O4079" s="0" t="str">
        <f aca="false">IF(G4079=1,IF(COUNTIF(I$2:I4079,I4079)=1,COUNTIF($I:$I,I4079),""),"")</f>
        <v/>
      </c>
      <c r="P4079" s="38" t="str">
        <f aca="false">IF(G4079=1,IF(COUNTIFS(C$2:C4079,C4079,G$2:G4079,1)=1,COUNTIFS($C:$C,C4079,$G:$G,1)+ROW()/10000000,""),"")</f>
        <v/>
      </c>
      <c r="Q4079" s="0" t="str">
        <f aca="false">IF(K4079=1,IF(COUNTIFS(C$2:C4079,C4079,K$2:K4079,1)=1,1,0),"")</f>
        <v/>
      </c>
      <c r="R4079" s="0" t="str">
        <f aca="false">IF(M4079=1,IF(COUNTIFS(C$2:C4079,C4079,M$2:M4079,1)=1,1,0),"")</f>
        <v/>
      </c>
      <c r="S4079" s="0" t="str">
        <f aca="false">IF(L4079=1,IF(COUNTIFS(C$2:C4079,C4079,L$2:L4079,1)=1,1,0),"")</f>
        <v/>
      </c>
      <c r="T4079" s="38" t="str">
        <f aca="false">IF(N4079="","",N4079+ROW()/10000000)</f>
        <v/>
      </c>
      <c r="U4079" s="0" t="str">
        <f aca="false">IF(G4079=1,IF(B4079="",1,0),"")</f>
        <v/>
      </c>
    </row>
    <row r="4080" customFormat="false" ht="15" hidden="false" customHeight="false" outlineLevel="0" collapsed="false">
      <c r="A4080" s="35"/>
      <c r="B4080" s="35"/>
      <c r="G4080" s="0" t="str">
        <f aca="false">IF(A4080="","",IF(AND(A4080&gt;=Debut,A4080&lt;Fin),1,0))</f>
        <v/>
      </c>
      <c r="H4080" s="0" t="str">
        <f aca="false">IF(G4080=1,INT(ROUND((A4080-Debut)*86400,0)/600),"")</f>
        <v/>
      </c>
      <c r="I4080" s="0" t="str">
        <f aca="false">IF(G4080=1,INT(ROUND((A4080-Debut)*86400,0)/3600),"")</f>
        <v/>
      </c>
      <c r="J4080" s="0" t="str">
        <f aca="false">IF(OR(A4080="",B4080=""),"",ROUND((B4080-A4080)*86400,0))</f>
        <v/>
      </c>
      <c r="K4080" s="37" t="str">
        <f aca="false">IF(G4080=1,IF(COUNTIFS($C:$C,C4080,$G:$G,1,$A:$A,"&gt;="&amp;(A4080-FenetreInterm/86400),$A:$A,"&lt;="&amp;A4080)&gt;=NbInterm,1,0),"")</f>
        <v/>
      </c>
      <c r="L4080" s="37" t="str">
        <f aca="false">IF(G4080=1,IF(B4080="",0,IF(J4080&lt;SeuilFugitive,1,0)),"")</f>
        <v/>
      </c>
      <c r="M4080" s="37" t="str">
        <f aca="false">IF(G4080=1,IF(B4080="",IF((Fin-A4080)*24&gt;SeuilFigee,1,0),IF(J4080&gt;SeuilFigee*3600,1,0)),"")</f>
        <v/>
      </c>
      <c r="N4080" s="0" t="str">
        <f aca="false">IF(G4080=1,IF(COUNTIF(H$2:H4080,H4080)=1,COUNTIF($H:$H,H4080),""),"")</f>
        <v/>
      </c>
      <c r="O4080" s="0" t="str">
        <f aca="false">IF(G4080=1,IF(COUNTIF(I$2:I4080,I4080)=1,COUNTIF($I:$I,I4080),""),"")</f>
        <v/>
      </c>
      <c r="P4080" s="38" t="str">
        <f aca="false">IF(G4080=1,IF(COUNTIFS(C$2:C4080,C4080,G$2:G4080,1)=1,COUNTIFS($C:$C,C4080,$G:$G,1)+ROW()/10000000,""),"")</f>
        <v/>
      </c>
      <c r="Q4080" s="0" t="str">
        <f aca="false">IF(K4080=1,IF(COUNTIFS(C$2:C4080,C4080,K$2:K4080,1)=1,1,0),"")</f>
        <v/>
      </c>
      <c r="R4080" s="0" t="str">
        <f aca="false">IF(M4080=1,IF(COUNTIFS(C$2:C4080,C4080,M$2:M4080,1)=1,1,0),"")</f>
        <v/>
      </c>
      <c r="S4080" s="0" t="str">
        <f aca="false">IF(L4080=1,IF(COUNTIFS(C$2:C4080,C4080,L$2:L4080,1)=1,1,0),"")</f>
        <v/>
      </c>
      <c r="T4080" s="38" t="str">
        <f aca="false">IF(N4080="","",N4080+ROW()/10000000)</f>
        <v/>
      </c>
      <c r="U4080" s="0" t="str">
        <f aca="false">IF(G4080=1,IF(B4080="",1,0),"")</f>
        <v/>
      </c>
    </row>
    <row r="4081" customFormat="false" ht="15" hidden="false" customHeight="false" outlineLevel="0" collapsed="false">
      <c r="A4081" s="35"/>
      <c r="B4081" s="35"/>
      <c r="G4081" s="0" t="str">
        <f aca="false">IF(A4081="","",IF(AND(A4081&gt;=Debut,A4081&lt;Fin),1,0))</f>
        <v/>
      </c>
      <c r="H4081" s="0" t="str">
        <f aca="false">IF(G4081=1,INT(ROUND((A4081-Debut)*86400,0)/600),"")</f>
        <v/>
      </c>
      <c r="I4081" s="0" t="str">
        <f aca="false">IF(G4081=1,INT(ROUND((A4081-Debut)*86400,0)/3600),"")</f>
        <v/>
      </c>
      <c r="J4081" s="0" t="str">
        <f aca="false">IF(OR(A4081="",B4081=""),"",ROUND((B4081-A4081)*86400,0))</f>
        <v/>
      </c>
      <c r="K4081" s="37" t="str">
        <f aca="false">IF(G4081=1,IF(COUNTIFS($C:$C,C4081,$G:$G,1,$A:$A,"&gt;="&amp;(A4081-FenetreInterm/86400),$A:$A,"&lt;="&amp;A4081)&gt;=NbInterm,1,0),"")</f>
        <v/>
      </c>
      <c r="L4081" s="37" t="str">
        <f aca="false">IF(G4081=1,IF(B4081="",0,IF(J4081&lt;SeuilFugitive,1,0)),"")</f>
        <v/>
      </c>
      <c r="M4081" s="37" t="str">
        <f aca="false">IF(G4081=1,IF(B4081="",IF((Fin-A4081)*24&gt;SeuilFigee,1,0),IF(J4081&gt;SeuilFigee*3600,1,0)),"")</f>
        <v/>
      </c>
      <c r="N4081" s="0" t="str">
        <f aca="false">IF(G4081=1,IF(COUNTIF(H$2:H4081,H4081)=1,COUNTIF($H:$H,H4081),""),"")</f>
        <v/>
      </c>
      <c r="O4081" s="0" t="str">
        <f aca="false">IF(G4081=1,IF(COUNTIF(I$2:I4081,I4081)=1,COUNTIF($I:$I,I4081),""),"")</f>
        <v/>
      </c>
      <c r="P4081" s="38" t="str">
        <f aca="false">IF(G4081=1,IF(COUNTIFS(C$2:C4081,C4081,G$2:G4081,1)=1,COUNTIFS($C:$C,C4081,$G:$G,1)+ROW()/10000000,""),"")</f>
        <v/>
      </c>
      <c r="Q4081" s="0" t="str">
        <f aca="false">IF(K4081=1,IF(COUNTIFS(C$2:C4081,C4081,K$2:K4081,1)=1,1,0),"")</f>
        <v/>
      </c>
      <c r="R4081" s="0" t="str">
        <f aca="false">IF(M4081=1,IF(COUNTIFS(C$2:C4081,C4081,M$2:M4081,1)=1,1,0),"")</f>
        <v/>
      </c>
      <c r="S4081" s="0" t="str">
        <f aca="false">IF(L4081=1,IF(COUNTIFS(C$2:C4081,C4081,L$2:L4081,1)=1,1,0),"")</f>
        <v/>
      </c>
      <c r="T4081" s="38" t="str">
        <f aca="false">IF(N4081="","",N4081+ROW()/10000000)</f>
        <v/>
      </c>
      <c r="U4081" s="0" t="str">
        <f aca="false">IF(G4081=1,IF(B4081="",1,0),"")</f>
        <v/>
      </c>
    </row>
    <row r="4082" customFormat="false" ht="15" hidden="false" customHeight="false" outlineLevel="0" collapsed="false">
      <c r="A4082" s="35"/>
      <c r="B4082" s="35"/>
      <c r="G4082" s="0" t="str">
        <f aca="false">IF(A4082="","",IF(AND(A4082&gt;=Debut,A4082&lt;Fin),1,0))</f>
        <v/>
      </c>
      <c r="H4082" s="0" t="str">
        <f aca="false">IF(G4082=1,INT(ROUND((A4082-Debut)*86400,0)/600),"")</f>
        <v/>
      </c>
      <c r="I4082" s="0" t="str">
        <f aca="false">IF(G4082=1,INT(ROUND((A4082-Debut)*86400,0)/3600),"")</f>
        <v/>
      </c>
      <c r="J4082" s="0" t="str">
        <f aca="false">IF(OR(A4082="",B4082=""),"",ROUND((B4082-A4082)*86400,0))</f>
        <v/>
      </c>
      <c r="K4082" s="37" t="str">
        <f aca="false">IF(G4082=1,IF(COUNTIFS($C:$C,C4082,$G:$G,1,$A:$A,"&gt;="&amp;(A4082-FenetreInterm/86400),$A:$A,"&lt;="&amp;A4082)&gt;=NbInterm,1,0),"")</f>
        <v/>
      </c>
      <c r="L4082" s="37" t="str">
        <f aca="false">IF(G4082=1,IF(B4082="",0,IF(J4082&lt;SeuilFugitive,1,0)),"")</f>
        <v/>
      </c>
      <c r="M4082" s="37" t="str">
        <f aca="false">IF(G4082=1,IF(B4082="",IF((Fin-A4082)*24&gt;SeuilFigee,1,0),IF(J4082&gt;SeuilFigee*3600,1,0)),"")</f>
        <v/>
      </c>
      <c r="N4082" s="0" t="str">
        <f aca="false">IF(G4082=1,IF(COUNTIF(H$2:H4082,H4082)=1,COUNTIF($H:$H,H4082),""),"")</f>
        <v/>
      </c>
      <c r="O4082" s="0" t="str">
        <f aca="false">IF(G4082=1,IF(COUNTIF(I$2:I4082,I4082)=1,COUNTIF($I:$I,I4082),""),"")</f>
        <v/>
      </c>
      <c r="P4082" s="38" t="str">
        <f aca="false">IF(G4082=1,IF(COUNTIFS(C$2:C4082,C4082,G$2:G4082,1)=1,COUNTIFS($C:$C,C4082,$G:$G,1)+ROW()/10000000,""),"")</f>
        <v/>
      </c>
      <c r="Q4082" s="0" t="str">
        <f aca="false">IF(K4082=1,IF(COUNTIFS(C$2:C4082,C4082,K$2:K4082,1)=1,1,0),"")</f>
        <v/>
      </c>
      <c r="R4082" s="0" t="str">
        <f aca="false">IF(M4082=1,IF(COUNTIFS(C$2:C4082,C4082,M$2:M4082,1)=1,1,0),"")</f>
        <v/>
      </c>
      <c r="S4082" s="0" t="str">
        <f aca="false">IF(L4082=1,IF(COUNTIFS(C$2:C4082,C4082,L$2:L4082,1)=1,1,0),"")</f>
        <v/>
      </c>
      <c r="T4082" s="38" t="str">
        <f aca="false">IF(N4082="","",N4082+ROW()/10000000)</f>
        <v/>
      </c>
      <c r="U4082" s="0" t="str">
        <f aca="false">IF(G4082=1,IF(B4082="",1,0),"")</f>
        <v/>
      </c>
    </row>
    <row r="4083" customFormat="false" ht="15" hidden="false" customHeight="false" outlineLevel="0" collapsed="false">
      <c r="A4083" s="35"/>
      <c r="B4083" s="35"/>
      <c r="G4083" s="0" t="str">
        <f aca="false">IF(A4083="","",IF(AND(A4083&gt;=Debut,A4083&lt;Fin),1,0))</f>
        <v/>
      </c>
      <c r="H4083" s="0" t="str">
        <f aca="false">IF(G4083=1,INT(ROUND((A4083-Debut)*86400,0)/600),"")</f>
        <v/>
      </c>
      <c r="I4083" s="0" t="str">
        <f aca="false">IF(G4083=1,INT(ROUND((A4083-Debut)*86400,0)/3600),"")</f>
        <v/>
      </c>
      <c r="J4083" s="0" t="str">
        <f aca="false">IF(OR(A4083="",B4083=""),"",ROUND((B4083-A4083)*86400,0))</f>
        <v/>
      </c>
      <c r="K4083" s="37" t="str">
        <f aca="false">IF(G4083=1,IF(COUNTIFS($C:$C,C4083,$G:$G,1,$A:$A,"&gt;="&amp;(A4083-FenetreInterm/86400),$A:$A,"&lt;="&amp;A4083)&gt;=NbInterm,1,0),"")</f>
        <v/>
      </c>
      <c r="L4083" s="37" t="str">
        <f aca="false">IF(G4083=1,IF(B4083="",0,IF(J4083&lt;SeuilFugitive,1,0)),"")</f>
        <v/>
      </c>
      <c r="M4083" s="37" t="str">
        <f aca="false">IF(G4083=1,IF(B4083="",IF((Fin-A4083)*24&gt;SeuilFigee,1,0),IF(J4083&gt;SeuilFigee*3600,1,0)),"")</f>
        <v/>
      </c>
      <c r="N4083" s="0" t="str">
        <f aca="false">IF(G4083=1,IF(COUNTIF(H$2:H4083,H4083)=1,COUNTIF($H:$H,H4083),""),"")</f>
        <v/>
      </c>
      <c r="O4083" s="0" t="str">
        <f aca="false">IF(G4083=1,IF(COUNTIF(I$2:I4083,I4083)=1,COUNTIF($I:$I,I4083),""),"")</f>
        <v/>
      </c>
      <c r="P4083" s="38" t="str">
        <f aca="false">IF(G4083=1,IF(COUNTIFS(C$2:C4083,C4083,G$2:G4083,1)=1,COUNTIFS($C:$C,C4083,$G:$G,1)+ROW()/10000000,""),"")</f>
        <v/>
      </c>
      <c r="Q4083" s="0" t="str">
        <f aca="false">IF(K4083=1,IF(COUNTIFS(C$2:C4083,C4083,K$2:K4083,1)=1,1,0),"")</f>
        <v/>
      </c>
      <c r="R4083" s="0" t="str">
        <f aca="false">IF(M4083=1,IF(COUNTIFS(C$2:C4083,C4083,M$2:M4083,1)=1,1,0),"")</f>
        <v/>
      </c>
      <c r="S4083" s="0" t="str">
        <f aca="false">IF(L4083=1,IF(COUNTIFS(C$2:C4083,C4083,L$2:L4083,1)=1,1,0),"")</f>
        <v/>
      </c>
      <c r="T4083" s="38" t="str">
        <f aca="false">IF(N4083="","",N4083+ROW()/10000000)</f>
        <v/>
      </c>
      <c r="U4083" s="0" t="str">
        <f aca="false">IF(G4083=1,IF(B4083="",1,0),"")</f>
        <v/>
      </c>
    </row>
    <row r="4084" customFormat="false" ht="15" hidden="false" customHeight="false" outlineLevel="0" collapsed="false">
      <c r="A4084" s="35"/>
      <c r="B4084" s="35"/>
      <c r="G4084" s="0" t="str">
        <f aca="false">IF(A4084="","",IF(AND(A4084&gt;=Debut,A4084&lt;Fin),1,0))</f>
        <v/>
      </c>
      <c r="H4084" s="0" t="str">
        <f aca="false">IF(G4084=1,INT(ROUND((A4084-Debut)*86400,0)/600),"")</f>
        <v/>
      </c>
      <c r="I4084" s="0" t="str">
        <f aca="false">IF(G4084=1,INT(ROUND((A4084-Debut)*86400,0)/3600),"")</f>
        <v/>
      </c>
      <c r="J4084" s="0" t="str">
        <f aca="false">IF(OR(A4084="",B4084=""),"",ROUND((B4084-A4084)*86400,0))</f>
        <v/>
      </c>
      <c r="K4084" s="37" t="str">
        <f aca="false">IF(G4084=1,IF(COUNTIFS($C:$C,C4084,$G:$G,1,$A:$A,"&gt;="&amp;(A4084-FenetreInterm/86400),$A:$A,"&lt;="&amp;A4084)&gt;=NbInterm,1,0),"")</f>
        <v/>
      </c>
      <c r="L4084" s="37" t="str">
        <f aca="false">IF(G4084=1,IF(B4084="",0,IF(J4084&lt;SeuilFugitive,1,0)),"")</f>
        <v/>
      </c>
      <c r="M4084" s="37" t="str">
        <f aca="false">IF(G4084=1,IF(B4084="",IF((Fin-A4084)*24&gt;SeuilFigee,1,0),IF(J4084&gt;SeuilFigee*3600,1,0)),"")</f>
        <v/>
      </c>
      <c r="N4084" s="0" t="str">
        <f aca="false">IF(G4084=1,IF(COUNTIF(H$2:H4084,H4084)=1,COUNTIF($H:$H,H4084),""),"")</f>
        <v/>
      </c>
      <c r="O4084" s="0" t="str">
        <f aca="false">IF(G4084=1,IF(COUNTIF(I$2:I4084,I4084)=1,COUNTIF($I:$I,I4084),""),"")</f>
        <v/>
      </c>
      <c r="P4084" s="38" t="str">
        <f aca="false">IF(G4084=1,IF(COUNTIFS(C$2:C4084,C4084,G$2:G4084,1)=1,COUNTIFS($C:$C,C4084,$G:$G,1)+ROW()/10000000,""),"")</f>
        <v/>
      </c>
      <c r="Q4084" s="0" t="str">
        <f aca="false">IF(K4084=1,IF(COUNTIFS(C$2:C4084,C4084,K$2:K4084,1)=1,1,0),"")</f>
        <v/>
      </c>
      <c r="R4084" s="0" t="str">
        <f aca="false">IF(M4084=1,IF(COUNTIFS(C$2:C4084,C4084,M$2:M4084,1)=1,1,0),"")</f>
        <v/>
      </c>
      <c r="S4084" s="0" t="str">
        <f aca="false">IF(L4084=1,IF(COUNTIFS(C$2:C4084,C4084,L$2:L4084,1)=1,1,0),"")</f>
        <v/>
      </c>
      <c r="T4084" s="38" t="str">
        <f aca="false">IF(N4084="","",N4084+ROW()/10000000)</f>
        <v/>
      </c>
      <c r="U4084" s="0" t="str">
        <f aca="false">IF(G4084=1,IF(B4084="",1,0),"")</f>
        <v/>
      </c>
    </row>
    <row r="4085" customFormat="false" ht="15" hidden="false" customHeight="false" outlineLevel="0" collapsed="false">
      <c r="A4085" s="35"/>
      <c r="B4085" s="35"/>
      <c r="G4085" s="0" t="str">
        <f aca="false">IF(A4085="","",IF(AND(A4085&gt;=Debut,A4085&lt;Fin),1,0))</f>
        <v/>
      </c>
      <c r="H4085" s="0" t="str">
        <f aca="false">IF(G4085=1,INT(ROUND((A4085-Debut)*86400,0)/600),"")</f>
        <v/>
      </c>
      <c r="I4085" s="0" t="str">
        <f aca="false">IF(G4085=1,INT(ROUND((A4085-Debut)*86400,0)/3600),"")</f>
        <v/>
      </c>
      <c r="J4085" s="0" t="str">
        <f aca="false">IF(OR(A4085="",B4085=""),"",ROUND((B4085-A4085)*86400,0))</f>
        <v/>
      </c>
      <c r="K4085" s="37" t="str">
        <f aca="false">IF(G4085=1,IF(COUNTIFS($C:$C,C4085,$G:$G,1,$A:$A,"&gt;="&amp;(A4085-FenetreInterm/86400),$A:$A,"&lt;="&amp;A4085)&gt;=NbInterm,1,0),"")</f>
        <v/>
      </c>
      <c r="L4085" s="37" t="str">
        <f aca="false">IF(G4085=1,IF(B4085="",0,IF(J4085&lt;SeuilFugitive,1,0)),"")</f>
        <v/>
      </c>
      <c r="M4085" s="37" t="str">
        <f aca="false">IF(G4085=1,IF(B4085="",IF((Fin-A4085)*24&gt;SeuilFigee,1,0),IF(J4085&gt;SeuilFigee*3600,1,0)),"")</f>
        <v/>
      </c>
      <c r="N4085" s="0" t="str">
        <f aca="false">IF(G4085=1,IF(COUNTIF(H$2:H4085,H4085)=1,COUNTIF($H:$H,H4085),""),"")</f>
        <v/>
      </c>
      <c r="O4085" s="0" t="str">
        <f aca="false">IF(G4085=1,IF(COUNTIF(I$2:I4085,I4085)=1,COUNTIF($I:$I,I4085),""),"")</f>
        <v/>
      </c>
      <c r="P4085" s="38" t="str">
        <f aca="false">IF(G4085=1,IF(COUNTIFS(C$2:C4085,C4085,G$2:G4085,1)=1,COUNTIFS($C:$C,C4085,$G:$G,1)+ROW()/10000000,""),"")</f>
        <v/>
      </c>
      <c r="Q4085" s="0" t="str">
        <f aca="false">IF(K4085=1,IF(COUNTIFS(C$2:C4085,C4085,K$2:K4085,1)=1,1,0),"")</f>
        <v/>
      </c>
      <c r="R4085" s="0" t="str">
        <f aca="false">IF(M4085=1,IF(COUNTIFS(C$2:C4085,C4085,M$2:M4085,1)=1,1,0),"")</f>
        <v/>
      </c>
      <c r="S4085" s="0" t="str">
        <f aca="false">IF(L4085=1,IF(COUNTIFS(C$2:C4085,C4085,L$2:L4085,1)=1,1,0),"")</f>
        <v/>
      </c>
      <c r="T4085" s="38" t="str">
        <f aca="false">IF(N4085="","",N4085+ROW()/10000000)</f>
        <v/>
      </c>
      <c r="U4085" s="0" t="str">
        <f aca="false">IF(G4085=1,IF(B4085="",1,0),"")</f>
        <v/>
      </c>
    </row>
    <row r="4086" customFormat="false" ht="15" hidden="false" customHeight="false" outlineLevel="0" collapsed="false">
      <c r="A4086" s="35"/>
      <c r="B4086" s="35"/>
      <c r="G4086" s="0" t="str">
        <f aca="false">IF(A4086="","",IF(AND(A4086&gt;=Debut,A4086&lt;Fin),1,0))</f>
        <v/>
      </c>
      <c r="H4086" s="0" t="str">
        <f aca="false">IF(G4086=1,INT(ROUND((A4086-Debut)*86400,0)/600),"")</f>
        <v/>
      </c>
      <c r="I4086" s="0" t="str">
        <f aca="false">IF(G4086=1,INT(ROUND((A4086-Debut)*86400,0)/3600),"")</f>
        <v/>
      </c>
      <c r="J4086" s="0" t="str">
        <f aca="false">IF(OR(A4086="",B4086=""),"",ROUND((B4086-A4086)*86400,0))</f>
        <v/>
      </c>
      <c r="K4086" s="37" t="str">
        <f aca="false">IF(G4086=1,IF(COUNTIFS($C:$C,C4086,$G:$G,1,$A:$A,"&gt;="&amp;(A4086-FenetreInterm/86400),$A:$A,"&lt;="&amp;A4086)&gt;=NbInterm,1,0),"")</f>
        <v/>
      </c>
      <c r="L4086" s="37" t="str">
        <f aca="false">IF(G4086=1,IF(B4086="",0,IF(J4086&lt;SeuilFugitive,1,0)),"")</f>
        <v/>
      </c>
      <c r="M4086" s="37" t="str">
        <f aca="false">IF(G4086=1,IF(B4086="",IF((Fin-A4086)*24&gt;SeuilFigee,1,0),IF(J4086&gt;SeuilFigee*3600,1,0)),"")</f>
        <v/>
      </c>
      <c r="N4086" s="0" t="str">
        <f aca="false">IF(G4086=1,IF(COUNTIF(H$2:H4086,H4086)=1,COUNTIF($H:$H,H4086),""),"")</f>
        <v/>
      </c>
      <c r="O4086" s="0" t="str">
        <f aca="false">IF(G4086=1,IF(COUNTIF(I$2:I4086,I4086)=1,COUNTIF($I:$I,I4086),""),"")</f>
        <v/>
      </c>
      <c r="P4086" s="38" t="str">
        <f aca="false">IF(G4086=1,IF(COUNTIFS(C$2:C4086,C4086,G$2:G4086,1)=1,COUNTIFS($C:$C,C4086,$G:$G,1)+ROW()/10000000,""),"")</f>
        <v/>
      </c>
      <c r="Q4086" s="0" t="str">
        <f aca="false">IF(K4086=1,IF(COUNTIFS(C$2:C4086,C4086,K$2:K4086,1)=1,1,0),"")</f>
        <v/>
      </c>
      <c r="R4086" s="0" t="str">
        <f aca="false">IF(M4086=1,IF(COUNTIFS(C$2:C4086,C4086,M$2:M4086,1)=1,1,0),"")</f>
        <v/>
      </c>
      <c r="S4086" s="0" t="str">
        <f aca="false">IF(L4086=1,IF(COUNTIFS(C$2:C4086,C4086,L$2:L4086,1)=1,1,0),"")</f>
        <v/>
      </c>
      <c r="T4086" s="38" t="str">
        <f aca="false">IF(N4086="","",N4086+ROW()/10000000)</f>
        <v/>
      </c>
      <c r="U4086" s="0" t="str">
        <f aca="false">IF(G4086=1,IF(B4086="",1,0),"")</f>
        <v/>
      </c>
    </row>
    <row r="4087" customFormat="false" ht="15" hidden="false" customHeight="false" outlineLevel="0" collapsed="false">
      <c r="A4087" s="35"/>
      <c r="B4087" s="35"/>
      <c r="G4087" s="0" t="str">
        <f aca="false">IF(A4087="","",IF(AND(A4087&gt;=Debut,A4087&lt;Fin),1,0))</f>
        <v/>
      </c>
      <c r="H4087" s="0" t="str">
        <f aca="false">IF(G4087=1,INT(ROUND((A4087-Debut)*86400,0)/600),"")</f>
        <v/>
      </c>
      <c r="I4087" s="0" t="str">
        <f aca="false">IF(G4087=1,INT(ROUND((A4087-Debut)*86400,0)/3600),"")</f>
        <v/>
      </c>
      <c r="J4087" s="0" t="str">
        <f aca="false">IF(OR(A4087="",B4087=""),"",ROUND((B4087-A4087)*86400,0))</f>
        <v/>
      </c>
      <c r="K4087" s="37" t="str">
        <f aca="false">IF(G4087=1,IF(COUNTIFS($C:$C,C4087,$G:$G,1,$A:$A,"&gt;="&amp;(A4087-FenetreInterm/86400),$A:$A,"&lt;="&amp;A4087)&gt;=NbInterm,1,0),"")</f>
        <v/>
      </c>
      <c r="L4087" s="37" t="str">
        <f aca="false">IF(G4087=1,IF(B4087="",0,IF(J4087&lt;SeuilFugitive,1,0)),"")</f>
        <v/>
      </c>
      <c r="M4087" s="37" t="str">
        <f aca="false">IF(G4087=1,IF(B4087="",IF((Fin-A4087)*24&gt;SeuilFigee,1,0),IF(J4087&gt;SeuilFigee*3600,1,0)),"")</f>
        <v/>
      </c>
      <c r="N4087" s="0" t="str">
        <f aca="false">IF(G4087=1,IF(COUNTIF(H$2:H4087,H4087)=1,COUNTIF($H:$H,H4087),""),"")</f>
        <v/>
      </c>
      <c r="O4087" s="0" t="str">
        <f aca="false">IF(G4087=1,IF(COUNTIF(I$2:I4087,I4087)=1,COUNTIF($I:$I,I4087),""),"")</f>
        <v/>
      </c>
      <c r="P4087" s="38" t="str">
        <f aca="false">IF(G4087=1,IF(COUNTIFS(C$2:C4087,C4087,G$2:G4087,1)=1,COUNTIFS($C:$C,C4087,$G:$G,1)+ROW()/10000000,""),"")</f>
        <v/>
      </c>
      <c r="Q4087" s="0" t="str">
        <f aca="false">IF(K4087=1,IF(COUNTIFS(C$2:C4087,C4087,K$2:K4087,1)=1,1,0),"")</f>
        <v/>
      </c>
      <c r="R4087" s="0" t="str">
        <f aca="false">IF(M4087=1,IF(COUNTIFS(C$2:C4087,C4087,M$2:M4087,1)=1,1,0),"")</f>
        <v/>
      </c>
      <c r="S4087" s="0" t="str">
        <f aca="false">IF(L4087=1,IF(COUNTIFS(C$2:C4087,C4087,L$2:L4087,1)=1,1,0),"")</f>
        <v/>
      </c>
      <c r="T4087" s="38" t="str">
        <f aca="false">IF(N4087="","",N4087+ROW()/10000000)</f>
        <v/>
      </c>
      <c r="U4087" s="0" t="str">
        <f aca="false">IF(G4087=1,IF(B4087="",1,0),"")</f>
        <v/>
      </c>
    </row>
    <row r="4088" customFormat="false" ht="15" hidden="false" customHeight="false" outlineLevel="0" collapsed="false">
      <c r="A4088" s="35"/>
      <c r="B4088" s="35"/>
      <c r="G4088" s="0" t="str">
        <f aca="false">IF(A4088="","",IF(AND(A4088&gt;=Debut,A4088&lt;Fin),1,0))</f>
        <v/>
      </c>
      <c r="H4088" s="0" t="str">
        <f aca="false">IF(G4088=1,INT(ROUND((A4088-Debut)*86400,0)/600),"")</f>
        <v/>
      </c>
      <c r="I4088" s="0" t="str">
        <f aca="false">IF(G4088=1,INT(ROUND((A4088-Debut)*86400,0)/3600),"")</f>
        <v/>
      </c>
      <c r="J4088" s="0" t="str">
        <f aca="false">IF(OR(A4088="",B4088=""),"",ROUND((B4088-A4088)*86400,0))</f>
        <v/>
      </c>
      <c r="K4088" s="37" t="str">
        <f aca="false">IF(G4088=1,IF(COUNTIFS($C:$C,C4088,$G:$G,1,$A:$A,"&gt;="&amp;(A4088-FenetreInterm/86400),$A:$A,"&lt;="&amp;A4088)&gt;=NbInterm,1,0),"")</f>
        <v/>
      </c>
      <c r="L4088" s="37" t="str">
        <f aca="false">IF(G4088=1,IF(B4088="",0,IF(J4088&lt;SeuilFugitive,1,0)),"")</f>
        <v/>
      </c>
      <c r="M4088" s="37" t="str">
        <f aca="false">IF(G4088=1,IF(B4088="",IF((Fin-A4088)*24&gt;SeuilFigee,1,0),IF(J4088&gt;SeuilFigee*3600,1,0)),"")</f>
        <v/>
      </c>
      <c r="N4088" s="0" t="str">
        <f aca="false">IF(G4088=1,IF(COUNTIF(H$2:H4088,H4088)=1,COUNTIF($H:$H,H4088),""),"")</f>
        <v/>
      </c>
      <c r="O4088" s="0" t="str">
        <f aca="false">IF(G4088=1,IF(COUNTIF(I$2:I4088,I4088)=1,COUNTIF($I:$I,I4088),""),"")</f>
        <v/>
      </c>
      <c r="P4088" s="38" t="str">
        <f aca="false">IF(G4088=1,IF(COUNTIFS(C$2:C4088,C4088,G$2:G4088,1)=1,COUNTIFS($C:$C,C4088,$G:$G,1)+ROW()/10000000,""),"")</f>
        <v/>
      </c>
      <c r="Q4088" s="0" t="str">
        <f aca="false">IF(K4088=1,IF(COUNTIFS(C$2:C4088,C4088,K$2:K4088,1)=1,1,0),"")</f>
        <v/>
      </c>
      <c r="R4088" s="0" t="str">
        <f aca="false">IF(M4088=1,IF(COUNTIFS(C$2:C4088,C4088,M$2:M4088,1)=1,1,0),"")</f>
        <v/>
      </c>
      <c r="S4088" s="0" t="str">
        <f aca="false">IF(L4088=1,IF(COUNTIFS(C$2:C4088,C4088,L$2:L4088,1)=1,1,0),"")</f>
        <v/>
      </c>
      <c r="T4088" s="38" t="str">
        <f aca="false">IF(N4088="","",N4088+ROW()/10000000)</f>
        <v/>
      </c>
      <c r="U4088" s="0" t="str">
        <f aca="false">IF(G4088=1,IF(B4088="",1,0),"")</f>
        <v/>
      </c>
    </row>
    <row r="4089" customFormat="false" ht="15" hidden="false" customHeight="false" outlineLevel="0" collapsed="false">
      <c r="A4089" s="35"/>
      <c r="B4089" s="35"/>
      <c r="G4089" s="0" t="str">
        <f aca="false">IF(A4089="","",IF(AND(A4089&gt;=Debut,A4089&lt;Fin),1,0))</f>
        <v/>
      </c>
      <c r="H4089" s="0" t="str">
        <f aca="false">IF(G4089=1,INT(ROUND((A4089-Debut)*86400,0)/600),"")</f>
        <v/>
      </c>
      <c r="I4089" s="0" t="str">
        <f aca="false">IF(G4089=1,INT(ROUND((A4089-Debut)*86400,0)/3600),"")</f>
        <v/>
      </c>
      <c r="J4089" s="0" t="str">
        <f aca="false">IF(OR(A4089="",B4089=""),"",ROUND((B4089-A4089)*86400,0))</f>
        <v/>
      </c>
      <c r="K4089" s="37" t="str">
        <f aca="false">IF(G4089=1,IF(COUNTIFS($C:$C,C4089,$G:$G,1,$A:$A,"&gt;="&amp;(A4089-FenetreInterm/86400),$A:$A,"&lt;="&amp;A4089)&gt;=NbInterm,1,0),"")</f>
        <v/>
      </c>
      <c r="L4089" s="37" t="str">
        <f aca="false">IF(G4089=1,IF(B4089="",0,IF(J4089&lt;SeuilFugitive,1,0)),"")</f>
        <v/>
      </c>
      <c r="M4089" s="37" t="str">
        <f aca="false">IF(G4089=1,IF(B4089="",IF((Fin-A4089)*24&gt;SeuilFigee,1,0),IF(J4089&gt;SeuilFigee*3600,1,0)),"")</f>
        <v/>
      </c>
      <c r="N4089" s="0" t="str">
        <f aca="false">IF(G4089=1,IF(COUNTIF(H$2:H4089,H4089)=1,COUNTIF($H:$H,H4089),""),"")</f>
        <v/>
      </c>
      <c r="O4089" s="0" t="str">
        <f aca="false">IF(G4089=1,IF(COUNTIF(I$2:I4089,I4089)=1,COUNTIF($I:$I,I4089),""),"")</f>
        <v/>
      </c>
      <c r="P4089" s="38" t="str">
        <f aca="false">IF(G4089=1,IF(COUNTIFS(C$2:C4089,C4089,G$2:G4089,1)=1,COUNTIFS($C:$C,C4089,$G:$G,1)+ROW()/10000000,""),"")</f>
        <v/>
      </c>
      <c r="Q4089" s="0" t="str">
        <f aca="false">IF(K4089=1,IF(COUNTIFS(C$2:C4089,C4089,K$2:K4089,1)=1,1,0),"")</f>
        <v/>
      </c>
      <c r="R4089" s="0" t="str">
        <f aca="false">IF(M4089=1,IF(COUNTIFS(C$2:C4089,C4089,M$2:M4089,1)=1,1,0),"")</f>
        <v/>
      </c>
      <c r="S4089" s="0" t="str">
        <f aca="false">IF(L4089=1,IF(COUNTIFS(C$2:C4089,C4089,L$2:L4089,1)=1,1,0),"")</f>
        <v/>
      </c>
      <c r="T4089" s="38" t="str">
        <f aca="false">IF(N4089="","",N4089+ROW()/10000000)</f>
        <v/>
      </c>
      <c r="U4089" s="0" t="str">
        <f aca="false">IF(G4089=1,IF(B4089="",1,0),"")</f>
        <v/>
      </c>
    </row>
    <row r="4090" customFormat="false" ht="15" hidden="false" customHeight="false" outlineLevel="0" collapsed="false">
      <c r="A4090" s="35"/>
      <c r="B4090" s="35"/>
      <c r="G4090" s="0" t="str">
        <f aca="false">IF(A4090="","",IF(AND(A4090&gt;=Debut,A4090&lt;Fin),1,0))</f>
        <v/>
      </c>
      <c r="H4090" s="0" t="str">
        <f aca="false">IF(G4090=1,INT(ROUND((A4090-Debut)*86400,0)/600),"")</f>
        <v/>
      </c>
      <c r="I4090" s="0" t="str">
        <f aca="false">IF(G4090=1,INT(ROUND((A4090-Debut)*86400,0)/3600),"")</f>
        <v/>
      </c>
      <c r="J4090" s="0" t="str">
        <f aca="false">IF(OR(A4090="",B4090=""),"",ROUND((B4090-A4090)*86400,0))</f>
        <v/>
      </c>
      <c r="K4090" s="37" t="str">
        <f aca="false">IF(G4090=1,IF(COUNTIFS($C:$C,C4090,$G:$G,1,$A:$A,"&gt;="&amp;(A4090-FenetreInterm/86400),$A:$A,"&lt;="&amp;A4090)&gt;=NbInterm,1,0),"")</f>
        <v/>
      </c>
      <c r="L4090" s="37" t="str">
        <f aca="false">IF(G4090=1,IF(B4090="",0,IF(J4090&lt;SeuilFugitive,1,0)),"")</f>
        <v/>
      </c>
      <c r="M4090" s="37" t="str">
        <f aca="false">IF(G4090=1,IF(B4090="",IF((Fin-A4090)*24&gt;SeuilFigee,1,0),IF(J4090&gt;SeuilFigee*3600,1,0)),"")</f>
        <v/>
      </c>
      <c r="N4090" s="0" t="str">
        <f aca="false">IF(G4090=1,IF(COUNTIF(H$2:H4090,H4090)=1,COUNTIF($H:$H,H4090),""),"")</f>
        <v/>
      </c>
      <c r="O4090" s="0" t="str">
        <f aca="false">IF(G4090=1,IF(COUNTIF(I$2:I4090,I4090)=1,COUNTIF($I:$I,I4090),""),"")</f>
        <v/>
      </c>
      <c r="P4090" s="38" t="str">
        <f aca="false">IF(G4090=1,IF(COUNTIFS(C$2:C4090,C4090,G$2:G4090,1)=1,COUNTIFS($C:$C,C4090,$G:$G,1)+ROW()/10000000,""),"")</f>
        <v/>
      </c>
      <c r="Q4090" s="0" t="str">
        <f aca="false">IF(K4090=1,IF(COUNTIFS(C$2:C4090,C4090,K$2:K4090,1)=1,1,0),"")</f>
        <v/>
      </c>
      <c r="R4090" s="0" t="str">
        <f aca="false">IF(M4090=1,IF(COUNTIFS(C$2:C4090,C4090,M$2:M4090,1)=1,1,0),"")</f>
        <v/>
      </c>
      <c r="S4090" s="0" t="str">
        <f aca="false">IF(L4090=1,IF(COUNTIFS(C$2:C4090,C4090,L$2:L4090,1)=1,1,0),"")</f>
        <v/>
      </c>
      <c r="T4090" s="38" t="str">
        <f aca="false">IF(N4090="","",N4090+ROW()/10000000)</f>
        <v/>
      </c>
      <c r="U4090" s="0" t="str">
        <f aca="false">IF(G4090=1,IF(B4090="",1,0),"")</f>
        <v/>
      </c>
    </row>
    <row r="4091" customFormat="false" ht="15" hidden="false" customHeight="false" outlineLevel="0" collapsed="false">
      <c r="A4091" s="35"/>
      <c r="B4091" s="35"/>
      <c r="G4091" s="0" t="str">
        <f aca="false">IF(A4091="","",IF(AND(A4091&gt;=Debut,A4091&lt;Fin),1,0))</f>
        <v/>
      </c>
      <c r="H4091" s="0" t="str">
        <f aca="false">IF(G4091=1,INT(ROUND((A4091-Debut)*86400,0)/600),"")</f>
        <v/>
      </c>
      <c r="I4091" s="0" t="str">
        <f aca="false">IF(G4091=1,INT(ROUND((A4091-Debut)*86400,0)/3600),"")</f>
        <v/>
      </c>
      <c r="J4091" s="0" t="str">
        <f aca="false">IF(OR(A4091="",B4091=""),"",ROUND((B4091-A4091)*86400,0))</f>
        <v/>
      </c>
      <c r="K4091" s="37" t="str">
        <f aca="false">IF(G4091=1,IF(COUNTIFS($C:$C,C4091,$G:$G,1,$A:$A,"&gt;="&amp;(A4091-FenetreInterm/86400),$A:$A,"&lt;="&amp;A4091)&gt;=NbInterm,1,0),"")</f>
        <v/>
      </c>
      <c r="L4091" s="37" t="str">
        <f aca="false">IF(G4091=1,IF(B4091="",0,IF(J4091&lt;SeuilFugitive,1,0)),"")</f>
        <v/>
      </c>
      <c r="M4091" s="37" t="str">
        <f aca="false">IF(G4091=1,IF(B4091="",IF((Fin-A4091)*24&gt;SeuilFigee,1,0),IF(J4091&gt;SeuilFigee*3600,1,0)),"")</f>
        <v/>
      </c>
      <c r="N4091" s="0" t="str">
        <f aca="false">IF(G4091=1,IF(COUNTIF(H$2:H4091,H4091)=1,COUNTIF($H:$H,H4091),""),"")</f>
        <v/>
      </c>
      <c r="O4091" s="0" t="str">
        <f aca="false">IF(G4091=1,IF(COUNTIF(I$2:I4091,I4091)=1,COUNTIF($I:$I,I4091),""),"")</f>
        <v/>
      </c>
      <c r="P4091" s="38" t="str">
        <f aca="false">IF(G4091=1,IF(COUNTIFS(C$2:C4091,C4091,G$2:G4091,1)=1,COUNTIFS($C:$C,C4091,$G:$G,1)+ROW()/10000000,""),"")</f>
        <v/>
      </c>
      <c r="Q4091" s="0" t="str">
        <f aca="false">IF(K4091=1,IF(COUNTIFS(C$2:C4091,C4091,K$2:K4091,1)=1,1,0),"")</f>
        <v/>
      </c>
      <c r="R4091" s="0" t="str">
        <f aca="false">IF(M4091=1,IF(COUNTIFS(C$2:C4091,C4091,M$2:M4091,1)=1,1,0),"")</f>
        <v/>
      </c>
      <c r="S4091" s="0" t="str">
        <f aca="false">IF(L4091=1,IF(COUNTIFS(C$2:C4091,C4091,L$2:L4091,1)=1,1,0),"")</f>
        <v/>
      </c>
      <c r="T4091" s="38" t="str">
        <f aca="false">IF(N4091="","",N4091+ROW()/10000000)</f>
        <v/>
      </c>
      <c r="U4091" s="0" t="str">
        <f aca="false">IF(G4091=1,IF(B4091="",1,0),"")</f>
        <v/>
      </c>
    </row>
    <row r="4092" customFormat="false" ht="15" hidden="false" customHeight="false" outlineLevel="0" collapsed="false">
      <c r="A4092" s="35"/>
      <c r="B4092" s="35"/>
      <c r="G4092" s="0" t="str">
        <f aca="false">IF(A4092="","",IF(AND(A4092&gt;=Debut,A4092&lt;Fin),1,0))</f>
        <v/>
      </c>
      <c r="H4092" s="0" t="str">
        <f aca="false">IF(G4092=1,INT(ROUND((A4092-Debut)*86400,0)/600),"")</f>
        <v/>
      </c>
      <c r="I4092" s="0" t="str">
        <f aca="false">IF(G4092=1,INT(ROUND((A4092-Debut)*86400,0)/3600),"")</f>
        <v/>
      </c>
      <c r="J4092" s="0" t="str">
        <f aca="false">IF(OR(A4092="",B4092=""),"",ROUND((B4092-A4092)*86400,0))</f>
        <v/>
      </c>
      <c r="K4092" s="37" t="str">
        <f aca="false">IF(G4092=1,IF(COUNTIFS($C:$C,C4092,$G:$G,1,$A:$A,"&gt;="&amp;(A4092-FenetreInterm/86400),$A:$A,"&lt;="&amp;A4092)&gt;=NbInterm,1,0),"")</f>
        <v/>
      </c>
      <c r="L4092" s="37" t="str">
        <f aca="false">IF(G4092=1,IF(B4092="",0,IF(J4092&lt;SeuilFugitive,1,0)),"")</f>
        <v/>
      </c>
      <c r="M4092" s="37" t="str">
        <f aca="false">IF(G4092=1,IF(B4092="",IF((Fin-A4092)*24&gt;SeuilFigee,1,0),IF(J4092&gt;SeuilFigee*3600,1,0)),"")</f>
        <v/>
      </c>
      <c r="N4092" s="0" t="str">
        <f aca="false">IF(G4092=1,IF(COUNTIF(H$2:H4092,H4092)=1,COUNTIF($H:$H,H4092),""),"")</f>
        <v/>
      </c>
      <c r="O4092" s="0" t="str">
        <f aca="false">IF(G4092=1,IF(COUNTIF(I$2:I4092,I4092)=1,COUNTIF($I:$I,I4092),""),"")</f>
        <v/>
      </c>
      <c r="P4092" s="38" t="str">
        <f aca="false">IF(G4092=1,IF(COUNTIFS(C$2:C4092,C4092,G$2:G4092,1)=1,COUNTIFS($C:$C,C4092,$G:$G,1)+ROW()/10000000,""),"")</f>
        <v/>
      </c>
      <c r="Q4092" s="0" t="str">
        <f aca="false">IF(K4092=1,IF(COUNTIFS(C$2:C4092,C4092,K$2:K4092,1)=1,1,0),"")</f>
        <v/>
      </c>
      <c r="R4092" s="0" t="str">
        <f aca="false">IF(M4092=1,IF(COUNTIFS(C$2:C4092,C4092,M$2:M4092,1)=1,1,0),"")</f>
        <v/>
      </c>
      <c r="S4092" s="0" t="str">
        <f aca="false">IF(L4092=1,IF(COUNTIFS(C$2:C4092,C4092,L$2:L4092,1)=1,1,0),"")</f>
        <v/>
      </c>
      <c r="T4092" s="38" t="str">
        <f aca="false">IF(N4092="","",N4092+ROW()/10000000)</f>
        <v/>
      </c>
      <c r="U4092" s="0" t="str">
        <f aca="false">IF(G4092=1,IF(B4092="",1,0),"")</f>
        <v/>
      </c>
    </row>
    <row r="4093" customFormat="false" ht="15" hidden="false" customHeight="false" outlineLevel="0" collapsed="false">
      <c r="A4093" s="35"/>
      <c r="B4093" s="35"/>
      <c r="G4093" s="0" t="str">
        <f aca="false">IF(A4093="","",IF(AND(A4093&gt;=Debut,A4093&lt;Fin),1,0))</f>
        <v/>
      </c>
      <c r="H4093" s="0" t="str">
        <f aca="false">IF(G4093=1,INT(ROUND((A4093-Debut)*86400,0)/600),"")</f>
        <v/>
      </c>
      <c r="I4093" s="0" t="str">
        <f aca="false">IF(G4093=1,INT(ROUND((A4093-Debut)*86400,0)/3600),"")</f>
        <v/>
      </c>
      <c r="J4093" s="0" t="str">
        <f aca="false">IF(OR(A4093="",B4093=""),"",ROUND((B4093-A4093)*86400,0))</f>
        <v/>
      </c>
      <c r="K4093" s="37" t="str">
        <f aca="false">IF(G4093=1,IF(COUNTIFS($C:$C,C4093,$G:$G,1,$A:$A,"&gt;="&amp;(A4093-FenetreInterm/86400),$A:$A,"&lt;="&amp;A4093)&gt;=NbInterm,1,0),"")</f>
        <v/>
      </c>
      <c r="L4093" s="37" t="str">
        <f aca="false">IF(G4093=1,IF(B4093="",0,IF(J4093&lt;SeuilFugitive,1,0)),"")</f>
        <v/>
      </c>
      <c r="M4093" s="37" t="str">
        <f aca="false">IF(G4093=1,IF(B4093="",IF((Fin-A4093)*24&gt;SeuilFigee,1,0),IF(J4093&gt;SeuilFigee*3600,1,0)),"")</f>
        <v/>
      </c>
      <c r="N4093" s="0" t="str">
        <f aca="false">IF(G4093=1,IF(COUNTIF(H$2:H4093,H4093)=1,COUNTIF($H:$H,H4093),""),"")</f>
        <v/>
      </c>
      <c r="O4093" s="0" t="str">
        <f aca="false">IF(G4093=1,IF(COUNTIF(I$2:I4093,I4093)=1,COUNTIF($I:$I,I4093),""),"")</f>
        <v/>
      </c>
      <c r="P4093" s="38" t="str">
        <f aca="false">IF(G4093=1,IF(COUNTIFS(C$2:C4093,C4093,G$2:G4093,1)=1,COUNTIFS($C:$C,C4093,$G:$G,1)+ROW()/10000000,""),"")</f>
        <v/>
      </c>
      <c r="Q4093" s="0" t="str">
        <f aca="false">IF(K4093=1,IF(COUNTIFS(C$2:C4093,C4093,K$2:K4093,1)=1,1,0),"")</f>
        <v/>
      </c>
      <c r="R4093" s="0" t="str">
        <f aca="false">IF(M4093=1,IF(COUNTIFS(C$2:C4093,C4093,M$2:M4093,1)=1,1,0),"")</f>
        <v/>
      </c>
      <c r="S4093" s="0" t="str">
        <f aca="false">IF(L4093=1,IF(COUNTIFS(C$2:C4093,C4093,L$2:L4093,1)=1,1,0),"")</f>
        <v/>
      </c>
      <c r="T4093" s="38" t="str">
        <f aca="false">IF(N4093="","",N4093+ROW()/10000000)</f>
        <v/>
      </c>
      <c r="U4093" s="0" t="str">
        <f aca="false">IF(G4093=1,IF(B4093="",1,0),"")</f>
        <v/>
      </c>
    </row>
    <row r="4094" customFormat="false" ht="15" hidden="false" customHeight="false" outlineLevel="0" collapsed="false">
      <c r="A4094" s="35"/>
      <c r="B4094" s="35"/>
      <c r="G4094" s="0" t="str">
        <f aca="false">IF(A4094="","",IF(AND(A4094&gt;=Debut,A4094&lt;Fin),1,0))</f>
        <v/>
      </c>
      <c r="H4094" s="0" t="str">
        <f aca="false">IF(G4094=1,INT(ROUND((A4094-Debut)*86400,0)/600),"")</f>
        <v/>
      </c>
      <c r="I4094" s="0" t="str">
        <f aca="false">IF(G4094=1,INT(ROUND((A4094-Debut)*86400,0)/3600),"")</f>
        <v/>
      </c>
      <c r="J4094" s="0" t="str">
        <f aca="false">IF(OR(A4094="",B4094=""),"",ROUND((B4094-A4094)*86400,0))</f>
        <v/>
      </c>
      <c r="K4094" s="37" t="str">
        <f aca="false">IF(G4094=1,IF(COUNTIFS($C:$C,C4094,$G:$G,1,$A:$A,"&gt;="&amp;(A4094-FenetreInterm/86400),$A:$A,"&lt;="&amp;A4094)&gt;=NbInterm,1,0),"")</f>
        <v/>
      </c>
      <c r="L4094" s="37" t="str">
        <f aca="false">IF(G4094=1,IF(B4094="",0,IF(J4094&lt;SeuilFugitive,1,0)),"")</f>
        <v/>
      </c>
      <c r="M4094" s="37" t="str">
        <f aca="false">IF(G4094=1,IF(B4094="",IF((Fin-A4094)*24&gt;SeuilFigee,1,0),IF(J4094&gt;SeuilFigee*3600,1,0)),"")</f>
        <v/>
      </c>
      <c r="N4094" s="0" t="str">
        <f aca="false">IF(G4094=1,IF(COUNTIF(H$2:H4094,H4094)=1,COUNTIF($H:$H,H4094),""),"")</f>
        <v/>
      </c>
      <c r="O4094" s="0" t="str">
        <f aca="false">IF(G4094=1,IF(COUNTIF(I$2:I4094,I4094)=1,COUNTIF($I:$I,I4094),""),"")</f>
        <v/>
      </c>
      <c r="P4094" s="38" t="str">
        <f aca="false">IF(G4094=1,IF(COUNTIFS(C$2:C4094,C4094,G$2:G4094,1)=1,COUNTIFS($C:$C,C4094,$G:$G,1)+ROW()/10000000,""),"")</f>
        <v/>
      </c>
      <c r="Q4094" s="0" t="str">
        <f aca="false">IF(K4094=1,IF(COUNTIFS(C$2:C4094,C4094,K$2:K4094,1)=1,1,0),"")</f>
        <v/>
      </c>
      <c r="R4094" s="0" t="str">
        <f aca="false">IF(M4094=1,IF(COUNTIFS(C$2:C4094,C4094,M$2:M4094,1)=1,1,0),"")</f>
        <v/>
      </c>
      <c r="S4094" s="0" t="str">
        <f aca="false">IF(L4094=1,IF(COUNTIFS(C$2:C4094,C4094,L$2:L4094,1)=1,1,0),"")</f>
        <v/>
      </c>
      <c r="T4094" s="38" t="str">
        <f aca="false">IF(N4094="","",N4094+ROW()/10000000)</f>
        <v/>
      </c>
      <c r="U4094" s="0" t="str">
        <f aca="false">IF(G4094=1,IF(B4094="",1,0),"")</f>
        <v/>
      </c>
    </row>
    <row r="4095" customFormat="false" ht="15" hidden="false" customHeight="false" outlineLevel="0" collapsed="false">
      <c r="A4095" s="35"/>
      <c r="B4095" s="35"/>
      <c r="G4095" s="0" t="str">
        <f aca="false">IF(A4095="","",IF(AND(A4095&gt;=Debut,A4095&lt;Fin),1,0))</f>
        <v/>
      </c>
      <c r="H4095" s="0" t="str">
        <f aca="false">IF(G4095=1,INT(ROUND((A4095-Debut)*86400,0)/600),"")</f>
        <v/>
      </c>
      <c r="I4095" s="0" t="str">
        <f aca="false">IF(G4095=1,INT(ROUND((A4095-Debut)*86400,0)/3600),"")</f>
        <v/>
      </c>
      <c r="J4095" s="0" t="str">
        <f aca="false">IF(OR(A4095="",B4095=""),"",ROUND((B4095-A4095)*86400,0))</f>
        <v/>
      </c>
      <c r="K4095" s="37" t="str">
        <f aca="false">IF(G4095=1,IF(COUNTIFS($C:$C,C4095,$G:$G,1,$A:$A,"&gt;="&amp;(A4095-FenetreInterm/86400),$A:$A,"&lt;="&amp;A4095)&gt;=NbInterm,1,0),"")</f>
        <v/>
      </c>
      <c r="L4095" s="37" t="str">
        <f aca="false">IF(G4095=1,IF(B4095="",0,IF(J4095&lt;SeuilFugitive,1,0)),"")</f>
        <v/>
      </c>
      <c r="M4095" s="37" t="str">
        <f aca="false">IF(G4095=1,IF(B4095="",IF((Fin-A4095)*24&gt;SeuilFigee,1,0),IF(J4095&gt;SeuilFigee*3600,1,0)),"")</f>
        <v/>
      </c>
      <c r="N4095" s="0" t="str">
        <f aca="false">IF(G4095=1,IF(COUNTIF(H$2:H4095,H4095)=1,COUNTIF($H:$H,H4095),""),"")</f>
        <v/>
      </c>
      <c r="O4095" s="0" t="str">
        <f aca="false">IF(G4095=1,IF(COUNTIF(I$2:I4095,I4095)=1,COUNTIF($I:$I,I4095),""),"")</f>
        <v/>
      </c>
      <c r="P4095" s="38" t="str">
        <f aca="false">IF(G4095=1,IF(COUNTIFS(C$2:C4095,C4095,G$2:G4095,1)=1,COUNTIFS($C:$C,C4095,$G:$G,1)+ROW()/10000000,""),"")</f>
        <v/>
      </c>
      <c r="Q4095" s="0" t="str">
        <f aca="false">IF(K4095=1,IF(COUNTIFS(C$2:C4095,C4095,K$2:K4095,1)=1,1,0),"")</f>
        <v/>
      </c>
      <c r="R4095" s="0" t="str">
        <f aca="false">IF(M4095=1,IF(COUNTIFS(C$2:C4095,C4095,M$2:M4095,1)=1,1,0),"")</f>
        <v/>
      </c>
      <c r="S4095" s="0" t="str">
        <f aca="false">IF(L4095=1,IF(COUNTIFS(C$2:C4095,C4095,L$2:L4095,1)=1,1,0),"")</f>
        <v/>
      </c>
      <c r="T4095" s="38" t="str">
        <f aca="false">IF(N4095="","",N4095+ROW()/10000000)</f>
        <v/>
      </c>
      <c r="U4095" s="0" t="str">
        <f aca="false">IF(G4095=1,IF(B4095="",1,0),"")</f>
        <v/>
      </c>
    </row>
    <row r="4096" customFormat="false" ht="15" hidden="false" customHeight="false" outlineLevel="0" collapsed="false">
      <c r="A4096" s="35"/>
      <c r="B4096" s="35"/>
      <c r="G4096" s="0" t="str">
        <f aca="false">IF(A4096="","",IF(AND(A4096&gt;=Debut,A4096&lt;Fin),1,0))</f>
        <v/>
      </c>
      <c r="H4096" s="0" t="str">
        <f aca="false">IF(G4096=1,INT(ROUND((A4096-Debut)*86400,0)/600),"")</f>
        <v/>
      </c>
      <c r="I4096" s="0" t="str">
        <f aca="false">IF(G4096=1,INT(ROUND((A4096-Debut)*86400,0)/3600),"")</f>
        <v/>
      </c>
      <c r="J4096" s="0" t="str">
        <f aca="false">IF(OR(A4096="",B4096=""),"",ROUND((B4096-A4096)*86400,0))</f>
        <v/>
      </c>
      <c r="K4096" s="37" t="str">
        <f aca="false">IF(G4096=1,IF(COUNTIFS($C:$C,C4096,$G:$G,1,$A:$A,"&gt;="&amp;(A4096-FenetreInterm/86400),$A:$A,"&lt;="&amp;A4096)&gt;=NbInterm,1,0),"")</f>
        <v/>
      </c>
      <c r="L4096" s="37" t="str">
        <f aca="false">IF(G4096=1,IF(B4096="",0,IF(J4096&lt;SeuilFugitive,1,0)),"")</f>
        <v/>
      </c>
      <c r="M4096" s="37" t="str">
        <f aca="false">IF(G4096=1,IF(B4096="",IF((Fin-A4096)*24&gt;SeuilFigee,1,0),IF(J4096&gt;SeuilFigee*3600,1,0)),"")</f>
        <v/>
      </c>
      <c r="N4096" s="0" t="str">
        <f aca="false">IF(G4096=1,IF(COUNTIF(H$2:H4096,H4096)=1,COUNTIF($H:$H,H4096),""),"")</f>
        <v/>
      </c>
      <c r="O4096" s="0" t="str">
        <f aca="false">IF(G4096=1,IF(COUNTIF(I$2:I4096,I4096)=1,COUNTIF($I:$I,I4096),""),"")</f>
        <v/>
      </c>
      <c r="P4096" s="38" t="str">
        <f aca="false">IF(G4096=1,IF(COUNTIFS(C$2:C4096,C4096,G$2:G4096,1)=1,COUNTIFS($C:$C,C4096,$G:$G,1)+ROW()/10000000,""),"")</f>
        <v/>
      </c>
      <c r="Q4096" s="0" t="str">
        <f aca="false">IF(K4096=1,IF(COUNTIFS(C$2:C4096,C4096,K$2:K4096,1)=1,1,0),"")</f>
        <v/>
      </c>
      <c r="R4096" s="0" t="str">
        <f aca="false">IF(M4096=1,IF(COUNTIFS(C$2:C4096,C4096,M$2:M4096,1)=1,1,0),"")</f>
        <v/>
      </c>
      <c r="S4096" s="0" t="str">
        <f aca="false">IF(L4096=1,IF(COUNTIFS(C$2:C4096,C4096,L$2:L4096,1)=1,1,0),"")</f>
        <v/>
      </c>
      <c r="T4096" s="38" t="str">
        <f aca="false">IF(N4096="","",N4096+ROW()/10000000)</f>
        <v/>
      </c>
      <c r="U4096" s="0" t="str">
        <f aca="false">IF(G4096=1,IF(B4096="",1,0),"")</f>
        <v/>
      </c>
    </row>
    <row r="4097" customFormat="false" ht="15" hidden="false" customHeight="false" outlineLevel="0" collapsed="false">
      <c r="A4097" s="35"/>
      <c r="B4097" s="35"/>
      <c r="G4097" s="0" t="str">
        <f aca="false">IF(A4097="","",IF(AND(A4097&gt;=Debut,A4097&lt;Fin),1,0))</f>
        <v/>
      </c>
      <c r="H4097" s="0" t="str">
        <f aca="false">IF(G4097=1,INT(ROUND((A4097-Debut)*86400,0)/600),"")</f>
        <v/>
      </c>
      <c r="I4097" s="0" t="str">
        <f aca="false">IF(G4097=1,INT(ROUND((A4097-Debut)*86400,0)/3600),"")</f>
        <v/>
      </c>
      <c r="J4097" s="0" t="str">
        <f aca="false">IF(OR(A4097="",B4097=""),"",ROUND((B4097-A4097)*86400,0))</f>
        <v/>
      </c>
      <c r="K4097" s="37" t="str">
        <f aca="false">IF(G4097=1,IF(COUNTIFS($C:$C,C4097,$G:$G,1,$A:$A,"&gt;="&amp;(A4097-FenetreInterm/86400),$A:$A,"&lt;="&amp;A4097)&gt;=NbInterm,1,0),"")</f>
        <v/>
      </c>
      <c r="L4097" s="37" t="str">
        <f aca="false">IF(G4097=1,IF(B4097="",0,IF(J4097&lt;SeuilFugitive,1,0)),"")</f>
        <v/>
      </c>
      <c r="M4097" s="37" t="str">
        <f aca="false">IF(G4097=1,IF(B4097="",IF((Fin-A4097)*24&gt;SeuilFigee,1,0),IF(J4097&gt;SeuilFigee*3600,1,0)),"")</f>
        <v/>
      </c>
      <c r="N4097" s="0" t="str">
        <f aca="false">IF(G4097=1,IF(COUNTIF(H$2:H4097,H4097)=1,COUNTIF($H:$H,H4097),""),"")</f>
        <v/>
      </c>
      <c r="O4097" s="0" t="str">
        <f aca="false">IF(G4097=1,IF(COUNTIF(I$2:I4097,I4097)=1,COUNTIF($I:$I,I4097),""),"")</f>
        <v/>
      </c>
      <c r="P4097" s="38" t="str">
        <f aca="false">IF(G4097=1,IF(COUNTIFS(C$2:C4097,C4097,G$2:G4097,1)=1,COUNTIFS($C:$C,C4097,$G:$G,1)+ROW()/10000000,""),"")</f>
        <v/>
      </c>
      <c r="Q4097" s="0" t="str">
        <f aca="false">IF(K4097=1,IF(COUNTIFS(C$2:C4097,C4097,K$2:K4097,1)=1,1,0),"")</f>
        <v/>
      </c>
      <c r="R4097" s="0" t="str">
        <f aca="false">IF(M4097=1,IF(COUNTIFS(C$2:C4097,C4097,M$2:M4097,1)=1,1,0),"")</f>
        <v/>
      </c>
      <c r="S4097" s="0" t="str">
        <f aca="false">IF(L4097=1,IF(COUNTIFS(C$2:C4097,C4097,L$2:L4097,1)=1,1,0),"")</f>
        <v/>
      </c>
      <c r="T4097" s="38" t="str">
        <f aca="false">IF(N4097="","",N4097+ROW()/10000000)</f>
        <v/>
      </c>
      <c r="U4097" s="0" t="str">
        <f aca="false">IF(G4097=1,IF(B4097="",1,0),"")</f>
        <v/>
      </c>
    </row>
    <row r="4098" customFormat="false" ht="15" hidden="false" customHeight="false" outlineLevel="0" collapsed="false">
      <c r="A4098" s="35"/>
      <c r="B4098" s="35"/>
      <c r="G4098" s="0" t="str">
        <f aca="false">IF(A4098="","",IF(AND(A4098&gt;=Debut,A4098&lt;Fin),1,0))</f>
        <v/>
      </c>
      <c r="H4098" s="0" t="str">
        <f aca="false">IF(G4098=1,INT(ROUND((A4098-Debut)*86400,0)/600),"")</f>
        <v/>
      </c>
      <c r="I4098" s="0" t="str">
        <f aca="false">IF(G4098=1,INT(ROUND((A4098-Debut)*86400,0)/3600),"")</f>
        <v/>
      </c>
      <c r="J4098" s="0" t="str">
        <f aca="false">IF(OR(A4098="",B4098=""),"",ROUND((B4098-A4098)*86400,0))</f>
        <v/>
      </c>
      <c r="K4098" s="37" t="str">
        <f aca="false">IF(G4098=1,IF(COUNTIFS($C:$C,C4098,$G:$G,1,$A:$A,"&gt;="&amp;(A4098-FenetreInterm/86400),$A:$A,"&lt;="&amp;A4098)&gt;=NbInterm,1,0),"")</f>
        <v/>
      </c>
      <c r="L4098" s="37" t="str">
        <f aca="false">IF(G4098=1,IF(B4098="",0,IF(J4098&lt;SeuilFugitive,1,0)),"")</f>
        <v/>
      </c>
      <c r="M4098" s="37" t="str">
        <f aca="false">IF(G4098=1,IF(B4098="",IF((Fin-A4098)*24&gt;SeuilFigee,1,0),IF(J4098&gt;SeuilFigee*3600,1,0)),"")</f>
        <v/>
      </c>
      <c r="N4098" s="0" t="str">
        <f aca="false">IF(G4098=1,IF(COUNTIF(H$2:H4098,H4098)=1,COUNTIF($H:$H,H4098),""),"")</f>
        <v/>
      </c>
      <c r="O4098" s="0" t="str">
        <f aca="false">IF(G4098=1,IF(COUNTIF(I$2:I4098,I4098)=1,COUNTIF($I:$I,I4098),""),"")</f>
        <v/>
      </c>
      <c r="P4098" s="38" t="str">
        <f aca="false">IF(G4098=1,IF(COUNTIFS(C$2:C4098,C4098,G$2:G4098,1)=1,COUNTIFS($C:$C,C4098,$G:$G,1)+ROW()/10000000,""),"")</f>
        <v/>
      </c>
      <c r="Q4098" s="0" t="str">
        <f aca="false">IF(K4098=1,IF(COUNTIFS(C$2:C4098,C4098,K$2:K4098,1)=1,1,0),"")</f>
        <v/>
      </c>
      <c r="R4098" s="0" t="str">
        <f aca="false">IF(M4098=1,IF(COUNTIFS(C$2:C4098,C4098,M$2:M4098,1)=1,1,0),"")</f>
        <v/>
      </c>
      <c r="S4098" s="0" t="str">
        <f aca="false">IF(L4098=1,IF(COUNTIFS(C$2:C4098,C4098,L$2:L4098,1)=1,1,0),"")</f>
        <v/>
      </c>
      <c r="T4098" s="38" t="str">
        <f aca="false">IF(N4098="","",N4098+ROW()/10000000)</f>
        <v/>
      </c>
      <c r="U4098" s="0" t="str">
        <f aca="false">IF(G4098=1,IF(B4098="",1,0),"")</f>
        <v/>
      </c>
    </row>
    <row r="4099" customFormat="false" ht="15" hidden="false" customHeight="false" outlineLevel="0" collapsed="false">
      <c r="A4099" s="35"/>
      <c r="B4099" s="35"/>
      <c r="G4099" s="0" t="str">
        <f aca="false">IF(A4099="","",IF(AND(A4099&gt;=Debut,A4099&lt;Fin),1,0))</f>
        <v/>
      </c>
      <c r="H4099" s="0" t="str">
        <f aca="false">IF(G4099=1,INT(ROUND((A4099-Debut)*86400,0)/600),"")</f>
        <v/>
      </c>
      <c r="I4099" s="0" t="str">
        <f aca="false">IF(G4099=1,INT(ROUND((A4099-Debut)*86400,0)/3600),"")</f>
        <v/>
      </c>
      <c r="J4099" s="0" t="str">
        <f aca="false">IF(OR(A4099="",B4099=""),"",ROUND((B4099-A4099)*86400,0))</f>
        <v/>
      </c>
      <c r="K4099" s="37" t="str">
        <f aca="false">IF(G4099=1,IF(COUNTIFS($C:$C,C4099,$G:$G,1,$A:$A,"&gt;="&amp;(A4099-FenetreInterm/86400),$A:$A,"&lt;="&amp;A4099)&gt;=NbInterm,1,0),"")</f>
        <v/>
      </c>
      <c r="L4099" s="37" t="str">
        <f aca="false">IF(G4099=1,IF(B4099="",0,IF(J4099&lt;SeuilFugitive,1,0)),"")</f>
        <v/>
      </c>
      <c r="M4099" s="37" t="str">
        <f aca="false">IF(G4099=1,IF(B4099="",IF((Fin-A4099)*24&gt;SeuilFigee,1,0),IF(J4099&gt;SeuilFigee*3600,1,0)),"")</f>
        <v/>
      </c>
      <c r="N4099" s="0" t="str">
        <f aca="false">IF(G4099=1,IF(COUNTIF(H$2:H4099,H4099)=1,COUNTIF($H:$H,H4099),""),"")</f>
        <v/>
      </c>
      <c r="O4099" s="0" t="str">
        <f aca="false">IF(G4099=1,IF(COUNTIF(I$2:I4099,I4099)=1,COUNTIF($I:$I,I4099),""),"")</f>
        <v/>
      </c>
      <c r="P4099" s="38" t="str">
        <f aca="false">IF(G4099=1,IF(COUNTIFS(C$2:C4099,C4099,G$2:G4099,1)=1,COUNTIFS($C:$C,C4099,$G:$G,1)+ROW()/10000000,""),"")</f>
        <v/>
      </c>
      <c r="Q4099" s="0" t="str">
        <f aca="false">IF(K4099=1,IF(COUNTIFS(C$2:C4099,C4099,K$2:K4099,1)=1,1,0),"")</f>
        <v/>
      </c>
      <c r="R4099" s="0" t="str">
        <f aca="false">IF(M4099=1,IF(COUNTIFS(C$2:C4099,C4099,M$2:M4099,1)=1,1,0),"")</f>
        <v/>
      </c>
      <c r="S4099" s="0" t="str">
        <f aca="false">IF(L4099=1,IF(COUNTIFS(C$2:C4099,C4099,L$2:L4099,1)=1,1,0),"")</f>
        <v/>
      </c>
      <c r="T4099" s="38" t="str">
        <f aca="false">IF(N4099="","",N4099+ROW()/10000000)</f>
        <v/>
      </c>
      <c r="U4099" s="0" t="str">
        <f aca="false">IF(G4099=1,IF(B4099="",1,0),"")</f>
        <v/>
      </c>
    </row>
    <row r="4100" customFormat="false" ht="15" hidden="false" customHeight="false" outlineLevel="0" collapsed="false">
      <c r="A4100" s="35"/>
      <c r="B4100" s="35"/>
      <c r="G4100" s="0" t="str">
        <f aca="false">IF(A4100="","",IF(AND(A4100&gt;=Debut,A4100&lt;Fin),1,0))</f>
        <v/>
      </c>
      <c r="H4100" s="0" t="str">
        <f aca="false">IF(G4100=1,INT(ROUND((A4100-Debut)*86400,0)/600),"")</f>
        <v/>
      </c>
      <c r="I4100" s="0" t="str">
        <f aca="false">IF(G4100=1,INT(ROUND((A4100-Debut)*86400,0)/3600),"")</f>
        <v/>
      </c>
      <c r="J4100" s="0" t="str">
        <f aca="false">IF(OR(A4100="",B4100=""),"",ROUND((B4100-A4100)*86400,0))</f>
        <v/>
      </c>
      <c r="K4100" s="37" t="str">
        <f aca="false">IF(G4100=1,IF(COUNTIFS($C:$C,C4100,$G:$G,1,$A:$A,"&gt;="&amp;(A4100-FenetreInterm/86400),$A:$A,"&lt;="&amp;A4100)&gt;=NbInterm,1,0),"")</f>
        <v/>
      </c>
      <c r="L4100" s="37" t="str">
        <f aca="false">IF(G4100=1,IF(B4100="",0,IF(J4100&lt;SeuilFugitive,1,0)),"")</f>
        <v/>
      </c>
      <c r="M4100" s="37" t="str">
        <f aca="false">IF(G4100=1,IF(B4100="",IF((Fin-A4100)*24&gt;SeuilFigee,1,0),IF(J4100&gt;SeuilFigee*3600,1,0)),"")</f>
        <v/>
      </c>
      <c r="N4100" s="0" t="str">
        <f aca="false">IF(G4100=1,IF(COUNTIF(H$2:H4100,H4100)=1,COUNTIF($H:$H,H4100),""),"")</f>
        <v/>
      </c>
      <c r="O4100" s="0" t="str">
        <f aca="false">IF(G4100=1,IF(COUNTIF(I$2:I4100,I4100)=1,COUNTIF($I:$I,I4100),""),"")</f>
        <v/>
      </c>
      <c r="P4100" s="38" t="str">
        <f aca="false">IF(G4100=1,IF(COUNTIFS(C$2:C4100,C4100,G$2:G4100,1)=1,COUNTIFS($C:$C,C4100,$G:$G,1)+ROW()/10000000,""),"")</f>
        <v/>
      </c>
      <c r="Q4100" s="0" t="str">
        <f aca="false">IF(K4100=1,IF(COUNTIFS(C$2:C4100,C4100,K$2:K4100,1)=1,1,0),"")</f>
        <v/>
      </c>
      <c r="R4100" s="0" t="str">
        <f aca="false">IF(M4100=1,IF(COUNTIFS(C$2:C4100,C4100,M$2:M4100,1)=1,1,0),"")</f>
        <v/>
      </c>
      <c r="S4100" s="0" t="str">
        <f aca="false">IF(L4100=1,IF(COUNTIFS(C$2:C4100,C4100,L$2:L4100,1)=1,1,0),"")</f>
        <v/>
      </c>
      <c r="T4100" s="38" t="str">
        <f aca="false">IF(N4100="","",N4100+ROW()/10000000)</f>
        <v/>
      </c>
      <c r="U4100" s="0" t="str">
        <f aca="false">IF(G4100=1,IF(B4100="",1,0),"")</f>
        <v/>
      </c>
    </row>
    <row r="4101" customFormat="false" ht="15" hidden="false" customHeight="false" outlineLevel="0" collapsed="false">
      <c r="A4101" s="35"/>
      <c r="B4101" s="35"/>
      <c r="G4101" s="0" t="str">
        <f aca="false">IF(A4101="","",IF(AND(A4101&gt;=Debut,A4101&lt;Fin),1,0))</f>
        <v/>
      </c>
      <c r="H4101" s="0" t="str">
        <f aca="false">IF(G4101=1,INT(ROUND((A4101-Debut)*86400,0)/600),"")</f>
        <v/>
      </c>
      <c r="I4101" s="0" t="str">
        <f aca="false">IF(G4101=1,INT(ROUND((A4101-Debut)*86400,0)/3600),"")</f>
        <v/>
      </c>
      <c r="J4101" s="0" t="str">
        <f aca="false">IF(OR(A4101="",B4101=""),"",ROUND((B4101-A4101)*86400,0))</f>
        <v/>
      </c>
      <c r="K4101" s="37" t="str">
        <f aca="false">IF(G4101=1,IF(COUNTIFS($C:$C,C4101,$G:$G,1,$A:$A,"&gt;="&amp;(A4101-FenetreInterm/86400),$A:$A,"&lt;="&amp;A4101)&gt;=NbInterm,1,0),"")</f>
        <v/>
      </c>
      <c r="L4101" s="37" t="str">
        <f aca="false">IF(G4101=1,IF(B4101="",0,IF(J4101&lt;SeuilFugitive,1,0)),"")</f>
        <v/>
      </c>
      <c r="M4101" s="37" t="str">
        <f aca="false">IF(G4101=1,IF(B4101="",IF((Fin-A4101)*24&gt;SeuilFigee,1,0),IF(J4101&gt;SeuilFigee*3600,1,0)),"")</f>
        <v/>
      </c>
      <c r="N4101" s="0" t="str">
        <f aca="false">IF(G4101=1,IF(COUNTIF(H$2:H4101,H4101)=1,COUNTIF($H:$H,H4101),""),"")</f>
        <v/>
      </c>
      <c r="O4101" s="0" t="str">
        <f aca="false">IF(G4101=1,IF(COUNTIF(I$2:I4101,I4101)=1,COUNTIF($I:$I,I4101),""),"")</f>
        <v/>
      </c>
      <c r="P4101" s="38" t="str">
        <f aca="false">IF(G4101=1,IF(COUNTIFS(C$2:C4101,C4101,G$2:G4101,1)=1,COUNTIFS($C:$C,C4101,$G:$G,1)+ROW()/10000000,""),"")</f>
        <v/>
      </c>
      <c r="Q4101" s="0" t="str">
        <f aca="false">IF(K4101=1,IF(COUNTIFS(C$2:C4101,C4101,K$2:K4101,1)=1,1,0),"")</f>
        <v/>
      </c>
      <c r="R4101" s="0" t="str">
        <f aca="false">IF(M4101=1,IF(COUNTIFS(C$2:C4101,C4101,M$2:M4101,1)=1,1,0),"")</f>
        <v/>
      </c>
      <c r="S4101" s="0" t="str">
        <f aca="false">IF(L4101=1,IF(COUNTIFS(C$2:C4101,C4101,L$2:L4101,1)=1,1,0),"")</f>
        <v/>
      </c>
      <c r="T4101" s="38" t="str">
        <f aca="false">IF(N4101="","",N4101+ROW()/10000000)</f>
        <v/>
      </c>
      <c r="U4101" s="0" t="str">
        <f aca="false">IF(G4101=1,IF(B4101="",1,0),"")</f>
        <v/>
      </c>
    </row>
    <row r="4102" customFormat="false" ht="15" hidden="false" customHeight="false" outlineLevel="0" collapsed="false">
      <c r="A4102" s="35"/>
      <c r="B4102" s="35"/>
      <c r="G4102" s="0" t="str">
        <f aca="false">IF(A4102="","",IF(AND(A4102&gt;=Debut,A4102&lt;Fin),1,0))</f>
        <v/>
      </c>
      <c r="H4102" s="0" t="str">
        <f aca="false">IF(G4102=1,INT(ROUND((A4102-Debut)*86400,0)/600),"")</f>
        <v/>
      </c>
      <c r="I4102" s="0" t="str">
        <f aca="false">IF(G4102=1,INT(ROUND((A4102-Debut)*86400,0)/3600),"")</f>
        <v/>
      </c>
      <c r="J4102" s="0" t="str">
        <f aca="false">IF(OR(A4102="",B4102=""),"",ROUND((B4102-A4102)*86400,0))</f>
        <v/>
      </c>
      <c r="K4102" s="37" t="str">
        <f aca="false">IF(G4102=1,IF(COUNTIFS($C:$C,C4102,$G:$G,1,$A:$A,"&gt;="&amp;(A4102-FenetreInterm/86400),$A:$A,"&lt;="&amp;A4102)&gt;=NbInterm,1,0),"")</f>
        <v/>
      </c>
      <c r="L4102" s="37" t="str">
        <f aca="false">IF(G4102=1,IF(B4102="",0,IF(J4102&lt;SeuilFugitive,1,0)),"")</f>
        <v/>
      </c>
      <c r="M4102" s="37" t="str">
        <f aca="false">IF(G4102=1,IF(B4102="",IF((Fin-A4102)*24&gt;SeuilFigee,1,0),IF(J4102&gt;SeuilFigee*3600,1,0)),"")</f>
        <v/>
      </c>
      <c r="N4102" s="0" t="str">
        <f aca="false">IF(G4102=1,IF(COUNTIF(H$2:H4102,H4102)=1,COUNTIF($H:$H,H4102),""),"")</f>
        <v/>
      </c>
      <c r="O4102" s="0" t="str">
        <f aca="false">IF(G4102=1,IF(COUNTIF(I$2:I4102,I4102)=1,COUNTIF($I:$I,I4102),""),"")</f>
        <v/>
      </c>
      <c r="P4102" s="38" t="str">
        <f aca="false">IF(G4102=1,IF(COUNTIFS(C$2:C4102,C4102,G$2:G4102,1)=1,COUNTIFS($C:$C,C4102,$G:$G,1)+ROW()/10000000,""),"")</f>
        <v/>
      </c>
      <c r="Q4102" s="0" t="str">
        <f aca="false">IF(K4102=1,IF(COUNTIFS(C$2:C4102,C4102,K$2:K4102,1)=1,1,0),"")</f>
        <v/>
      </c>
      <c r="R4102" s="0" t="str">
        <f aca="false">IF(M4102=1,IF(COUNTIFS(C$2:C4102,C4102,M$2:M4102,1)=1,1,0),"")</f>
        <v/>
      </c>
      <c r="S4102" s="0" t="str">
        <f aca="false">IF(L4102=1,IF(COUNTIFS(C$2:C4102,C4102,L$2:L4102,1)=1,1,0),"")</f>
        <v/>
      </c>
      <c r="T4102" s="38" t="str">
        <f aca="false">IF(N4102="","",N4102+ROW()/10000000)</f>
        <v/>
      </c>
      <c r="U4102" s="0" t="str">
        <f aca="false">IF(G4102=1,IF(B4102="",1,0),"")</f>
        <v/>
      </c>
    </row>
    <row r="4103" customFormat="false" ht="15" hidden="false" customHeight="false" outlineLevel="0" collapsed="false">
      <c r="A4103" s="35"/>
      <c r="B4103" s="35"/>
      <c r="G4103" s="0" t="str">
        <f aca="false">IF(A4103="","",IF(AND(A4103&gt;=Debut,A4103&lt;Fin),1,0))</f>
        <v/>
      </c>
      <c r="H4103" s="0" t="str">
        <f aca="false">IF(G4103=1,INT(ROUND((A4103-Debut)*86400,0)/600),"")</f>
        <v/>
      </c>
      <c r="I4103" s="0" t="str">
        <f aca="false">IF(G4103=1,INT(ROUND((A4103-Debut)*86400,0)/3600),"")</f>
        <v/>
      </c>
      <c r="J4103" s="0" t="str">
        <f aca="false">IF(OR(A4103="",B4103=""),"",ROUND((B4103-A4103)*86400,0))</f>
        <v/>
      </c>
      <c r="K4103" s="37" t="str">
        <f aca="false">IF(G4103=1,IF(COUNTIFS($C:$C,C4103,$G:$G,1,$A:$A,"&gt;="&amp;(A4103-FenetreInterm/86400),$A:$A,"&lt;="&amp;A4103)&gt;=NbInterm,1,0),"")</f>
        <v/>
      </c>
      <c r="L4103" s="37" t="str">
        <f aca="false">IF(G4103=1,IF(B4103="",0,IF(J4103&lt;SeuilFugitive,1,0)),"")</f>
        <v/>
      </c>
      <c r="M4103" s="37" t="str">
        <f aca="false">IF(G4103=1,IF(B4103="",IF((Fin-A4103)*24&gt;SeuilFigee,1,0),IF(J4103&gt;SeuilFigee*3600,1,0)),"")</f>
        <v/>
      </c>
      <c r="N4103" s="0" t="str">
        <f aca="false">IF(G4103=1,IF(COUNTIF(H$2:H4103,H4103)=1,COUNTIF($H:$H,H4103),""),"")</f>
        <v/>
      </c>
      <c r="O4103" s="0" t="str">
        <f aca="false">IF(G4103=1,IF(COUNTIF(I$2:I4103,I4103)=1,COUNTIF($I:$I,I4103),""),"")</f>
        <v/>
      </c>
      <c r="P4103" s="38" t="str">
        <f aca="false">IF(G4103=1,IF(COUNTIFS(C$2:C4103,C4103,G$2:G4103,1)=1,COUNTIFS($C:$C,C4103,$G:$G,1)+ROW()/10000000,""),"")</f>
        <v/>
      </c>
      <c r="Q4103" s="0" t="str">
        <f aca="false">IF(K4103=1,IF(COUNTIFS(C$2:C4103,C4103,K$2:K4103,1)=1,1,0),"")</f>
        <v/>
      </c>
      <c r="R4103" s="0" t="str">
        <f aca="false">IF(M4103=1,IF(COUNTIFS(C$2:C4103,C4103,M$2:M4103,1)=1,1,0),"")</f>
        <v/>
      </c>
      <c r="S4103" s="0" t="str">
        <f aca="false">IF(L4103=1,IF(COUNTIFS(C$2:C4103,C4103,L$2:L4103,1)=1,1,0),"")</f>
        <v/>
      </c>
      <c r="T4103" s="38" t="str">
        <f aca="false">IF(N4103="","",N4103+ROW()/10000000)</f>
        <v/>
      </c>
      <c r="U4103" s="0" t="str">
        <f aca="false">IF(G4103=1,IF(B4103="",1,0),"")</f>
        <v/>
      </c>
    </row>
    <row r="4104" customFormat="false" ht="15" hidden="false" customHeight="false" outlineLevel="0" collapsed="false">
      <c r="A4104" s="35"/>
      <c r="B4104" s="35"/>
      <c r="G4104" s="0" t="str">
        <f aca="false">IF(A4104="","",IF(AND(A4104&gt;=Debut,A4104&lt;Fin),1,0))</f>
        <v/>
      </c>
      <c r="H4104" s="0" t="str">
        <f aca="false">IF(G4104=1,INT(ROUND((A4104-Debut)*86400,0)/600),"")</f>
        <v/>
      </c>
      <c r="I4104" s="0" t="str">
        <f aca="false">IF(G4104=1,INT(ROUND((A4104-Debut)*86400,0)/3600),"")</f>
        <v/>
      </c>
      <c r="J4104" s="0" t="str">
        <f aca="false">IF(OR(A4104="",B4104=""),"",ROUND((B4104-A4104)*86400,0))</f>
        <v/>
      </c>
      <c r="K4104" s="37" t="str">
        <f aca="false">IF(G4104=1,IF(COUNTIFS($C:$C,C4104,$G:$G,1,$A:$A,"&gt;="&amp;(A4104-FenetreInterm/86400),$A:$A,"&lt;="&amp;A4104)&gt;=NbInterm,1,0),"")</f>
        <v/>
      </c>
      <c r="L4104" s="37" t="str">
        <f aca="false">IF(G4104=1,IF(B4104="",0,IF(J4104&lt;SeuilFugitive,1,0)),"")</f>
        <v/>
      </c>
      <c r="M4104" s="37" t="str">
        <f aca="false">IF(G4104=1,IF(B4104="",IF((Fin-A4104)*24&gt;SeuilFigee,1,0),IF(J4104&gt;SeuilFigee*3600,1,0)),"")</f>
        <v/>
      </c>
      <c r="N4104" s="0" t="str">
        <f aca="false">IF(G4104=1,IF(COUNTIF(H$2:H4104,H4104)=1,COUNTIF($H:$H,H4104),""),"")</f>
        <v/>
      </c>
      <c r="O4104" s="0" t="str">
        <f aca="false">IF(G4104=1,IF(COUNTIF(I$2:I4104,I4104)=1,COUNTIF($I:$I,I4104),""),"")</f>
        <v/>
      </c>
      <c r="P4104" s="38" t="str">
        <f aca="false">IF(G4104=1,IF(COUNTIFS(C$2:C4104,C4104,G$2:G4104,1)=1,COUNTIFS($C:$C,C4104,$G:$G,1)+ROW()/10000000,""),"")</f>
        <v/>
      </c>
      <c r="Q4104" s="0" t="str">
        <f aca="false">IF(K4104=1,IF(COUNTIFS(C$2:C4104,C4104,K$2:K4104,1)=1,1,0),"")</f>
        <v/>
      </c>
      <c r="R4104" s="0" t="str">
        <f aca="false">IF(M4104=1,IF(COUNTIFS(C$2:C4104,C4104,M$2:M4104,1)=1,1,0),"")</f>
        <v/>
      </c>
      <c r="S4104" s="0" t="str">
        <f aca="false">IF(L4104=1,IF(COUNTIFS(C$2:C4104,C4104,L$2:L4104,1)=1,1,0),"")</f>
        <v/>
      </c>
      <c r="T4104" s="38" t="str">
        <f aca="false">IF(N4104="","",N4104+ROW()/10000000)</f>
        <v/>
      </c>
      <c r="U4104" s="0" t="str">
        <f aca="false">IF(G4104=1,IF(B4104="",1,0),"")</f>
        <v/>
      </c>
    </row>
    <row r="4105" customFormat="false" ht="15" hidden="false" customHeight="false" outlineLevel="0" collapsed="false">
      <c r="A4105" s="35"/>
      <c r="B4105" s="35"/>
      <c r="G4105" s="0" t="str">
        <f aca="false">IF(A4105="","",IF(AND(A4105&gt;=Debut,A4105&lt;Fin),1,0))</f>
        <v/>
      </c>
      <c r="H4105" s="0" t="str">
        <f aca="false">IF(G4105=1,INT(ROUND((A4105-Debut)*86400,0)/600),"")</f>
        <v/>
      </c>
      <c r="I4105" s="0" t="str">
        <f aca="false">IF(G4105=1,INT(ROUND((A4105-Debut)*86400,0)/3600),"")</f>
        <v/>
      </c>
      <c r="J4105" s="0" t="str">
        <f aca="false">IF(OR(A4105="",B4105=""),"",ROUND((B4105-A4105)*86400,0))</f>
        <v/>
      </c>
      <c r="K4105" s="37" t="str">
        <f aca="false">IF(G4105=1,IF(COUNTIFS($C:$C,C4105,$G:$G,1,$A:$A,"&gt;="&amp;(A4105-FenetreInterm/86400),$A:$A,"&lt;="&amp;A4105)&gt;=NbInterm,1,0),"")</f>
        <v/>
      </c>
      <c r="L4105" s="37" t="str">
        <f aca="false">IF(G4105=1,IF(B4105="",0,IF(J4105&lt;SeuilFugitive,1,0)),"")</f>
        <v/>
      </c>
      <c r="M4105" s="37" t="str">
        <f aca="false">IF(G4105=1,IF(B4105="",IF((Fin-A4105)*24&gt;SeuilFigee,1,0),IF(J4105&gt;SeuilFigee*3600,1,0)),"")</f>
        <v/>
      </c>
      <c r="N4105" s="0" t="str">
        <f aca="false">IF(G4105=1,IF(COUNTIF(H$2:H4105,H4105)=1,COUNTIF($H:$H,H4105),""),"")</f>
        <v/>
      </c>
      <c r="O4105" s="0" t="str">
        <f aca="false">IF(G4105=1,IF(COUNTIF(I$2:I4105,I4105)=1,COUNTIF($I:$I,I4105),""),"")</f>
        <v/>
      </c>
      <c r="P4105" s="38" t="str">
        <f aca="false">IF(G4105=1,IF(COUNTIFS(C$2:C4105,C4105,G$2:G4105,1)=1,COUNTIFS($C:$C,C4105,$G:$G,1)+ROW()/10000000,""),"")</f>
        <v/>
      </c>
      <c r="Q4105" s="0" t="str">
        <f aca="false">IF(K4105=1,IF(COUNTIFS(C$2:C4105,C4105,K$2:K4105,1)=1,1,0),"")</f>
        <v/>
      </c>
      <c r="R4105" s="0" t="str">
        <f aca="false">IF(M4105=1,IF(COUNTIFS(C$2:C4105,C4105,M$2:M4105,1)=1,1,0),"")</f>
        <v/>
      </c>
      <c r="S4105" s="0" t="str">
        <f aca="false">IF(L4105=1,IF(COUNTIFS(C$2:C4105,C4105,L$2:L4105,1)=1,1,0),"")</f>
        <v/>
      </c>
      <c r="T4105" s="38" t="str">
        <f aca="false">IF(N4105="","",N4105+ROW()/10000000)</f>
        <v/>
      </c>
      <c r="U4105" s="0" t="str">
        <f aca="false">IF(G4105=1,IF(B4105="",1,0),"")</f>
        <v/>
      </c>
    </row>
    <row r="4106" customFormat="false" ht="15" hidden="false" customHeight="false" outlineLevel="0" collapsed="false">
      <c r="A4106" s="35"/>
      <c r="B4106" s="35"/>
      <c r="G4106" s="0" t="str">
        <f aca="false">IF(A4106="","",IF(AND(A4106&gt;=Debut,A4106&lt;Fin),1,0))</f>
        <v/>
      </c>
      <c r="H4106" s="0" t="str">
        <f aca="false">IF(G4106=1,INT(ROUND((A4106-Debut)*86400,0)/600),"")</f>
        <v/>
      </c>
      <c r="I4106" s="0" t="str">
        <f aca="false">IF(G4106=1,INT(ROUND((A4106-Debut)*86400,0)/3600),"")</f>
        <v/>
      </c>
      <c r="J4106" s="0" t="str">
        <f aca="false">IF(OR(A4106="",B4106=""),"",ROUND((B4106-A4106)*86400,0))</f>
        <v/>
      </c>
      <c r="K4106" s="37" t="str">
        <f aca="false">IF(G4106=1,IF(COUNTIFS($C:$C,C4106,$G:$G,1,$A:$A,"&gt;="&amp;(A4106-FenetreInterm/86400),$A:$A,"&lt;="&amp;A4106)&gt;=NbInterm,1,0),"")</f>
        <v/>
      </c>
      <c r="L4106" s="37" t="str">
        <f aca="false">IF(G4106=1,IF(B4106="",0,IF(J4106&lt;SeuilFugitive,1,0)),"")</f>
        <v/>
      </c>
      <c r="M4106" s="37" t="str">
        <f aca="false">IF(G4106=1,IF(B4106="",IF((Fin-A4106)*24&gt;SeuilFigee,1,0),IF(J4106&gt;SeuilFigee*3600,1,0)),"")</f>
        <v/>
      </c>
      <c r="N4106" s="0" t="str">
        <f aca="false">IF(G4106=1,IF(COUNTIF(H$2:H4106,H4106)=1,COUNTIF($H:$H,H4106),""),"")</f>
        <v/>
      </c>
      <c r="O4106" s="0" t="str">
        <f aca="false">IF(G4106=1,IF(COUNTIF(I$2:I4106,I4106)=1,COUNTIF($I:$I,I4106),""),"")</f>
        <v/>
      </c>
      <c r="P4106" s="38" t="str">
        <f aca="false">IF(G4106=1,IF(COUNTIFS(C$2:C4106,C4106,G$2:G4106,1)=1,COUNTIFS($C:$C,C4106,$G:$G,1)+ROW()/10000000,""),"")</f>
        <v/>
      </c>
      <c r="Q4106" s="0" t="str">
        <f aca="false">IF(K4106=1,IF(COUNTIFS(C$2:C4106,C4106,K$2:K4106,1)=1,1,0),"")</f>
        <v/>
      </c>
      <c r="R4106" s="0" t="str">
        <f aca="false">IF(M4106=1,IF(COUNTIFS(C$2:C4106,C4106,M$2:M4106,1)=1,1,0),"")</f>
        <v/>
      </c>
      <c r="S4106" s="0" t="str">
        <f aca="false">IF(L4106=1,IF(COUNTIFS(C$2:C4106,C4106,L$2:L4106,1)=1,1,0),"")</f>
        <v/>
      </c>
      <c r="T4106" s="38" t="str">
        <f aca="false">IF(N4106="","",N4106+ROW()/10000000)</f>
        <v/>
      </c>
      <c r="U4106" s="0" t="str">
        <f aca="false">IF(G4106=1,IF(B4106="",1,0),"")</f>
        <v/>
      </c>
    </row>
    <row r="4107" customFormat="false" ht="15" hidden="false" customHeight="false" outlineLevel="0" collapsed="false">
      <c r="A4107" s="35"/>
      <c r="B4107" s="35"/>
      <c r="G4107" s="0" t="str">
        <f aca="false">IF(A4107="","",IF(AND(A4107&gt;=Debut,A4107&lt;Fin),1,0))</f>
        <v/>
      </c>
      <c r="H4107" s="0" t="str">
        <f aca="false">IF(G4107=1,INT(ROUND((A4107-Debut)*86400,0)/600),"")</f>
        <v/>
      </c>
      <c r="I4107" s="0" t="str">
        <f aca="false">IF(G4107=1,INT(ROUND((A4107-Debut)*86400,0)/3600),"")</f>
        <v/>
      </c>
      <c r="J4107" s="0" t="str">
        <f aca="false">IF(OR(A4107="",B4107=""),"",ROUND((B4107-A4107)*86400,0))</f>
        <v/>
      </c>
      <c r="K4107" s="37" t="str">
        <f aca="false">IF(G4107=1,IF(COUNTIFS($C:$C,C4107,$G:$G,1,$A:$A,"&gt;="&amp;(A4107-FenetreInterm/86400),$A:$A,"&lt;="&amp;A4107)&gt;=NbInterm,1,0),"")</f>
        <v/>
      </c>
      <c r="L4107" s="37" t="str">
        <f aca="false">IF(G4107=1,IF(B4107="",0,IF(J4107&lt;SeuilFugitive,1,0)),"")</f>
        <v/>
      </c>
      <c r="M4107" s="37" t="str">
        <f aca="false">IF(G4107=1,IF(B4107="",IF((Fin-A4107)*24&gt;SeuilFigee,1,0),IF(J4107&gt;SeuilFigee*3600,1,0)),"")</f>
        <v/>
      </c>
      <c r="N4107" s="0" t="str">
        <f aca="false">IF(G4107=1,IF(COUNTIF(H$2:H4107,H4107)=1,COUNTIF($H:$H,H4107),""),"")</f>
        <v/>
      </c>
      <c r="O4107" s="0" t="str">
        <f aca="false">IF(G4107=1,IF(COUNTIF(I$2:I4107,I4107)=1,COUNTIF($I:$I,I4107),""),"")</f>
        <v/>
      </c>
      <c r="P4107" s="38" t="str">
        <f aca="false">IF(G4107=1,IF(COUNTIFS(C$2:C4107,C4107,G$2:G4107,1)=1,COUNTIFS($C:$C,C4107,$G:$G,1)+ROW()/10000000,""),"")</f>
        <v/>
      </c>
      <c r="Q4107" s="0" t="str">
        <f aca="false">IF(K4107=1,IF(COUNTIFS(C$2:C4107,C4107,K$2:K4107,1)=1,1,0),"")</f>
        <v/>
      </c>
      <c r="R4107" s="0" t="str">
        <f aca="false">IF(M4107=1,IF(COUNTIFS(C$2:C4107,C4107,M$2:M4107,1)=1,1,0),"")</f>
        <v/>
      </c>
      <c r="S4107" s="0" t="str">
        <f aca="false">IF(L4107=1,IF(COUNTIFS(C$2:C4107,C4107,L$2:L4107,1)=1,1,0),"")</f>
        <v/>
      </c>
      <c r="T4107" s="38" t="str">
        <f aca="false">IF(N4107="","",N4107+ROW()/10000000)</f>
        <v/>
      </c>
      <c r="U4107" s="0" t="str">
        <f aca="false">IF(G4107=1,IF(B4107="",1,0),"")</f>
        <v/>
      </c>
    </row>
    <row r="4108" customFormat="false" ht="15" hidden="false" customHeight="false" outlineLevel="0" collapsed="false">
      <c r="A4108" s="35"/>
      <c r="B4108" s="35"/>
      <c r="G4108" s="0" t="str">
        <f aca="false">IF(A4108="","",IF(AND(A4108&gt;=Debut,A4108&lt;Fin),1,0))</f>
        <v/>
      </c>
      <c r="H4108" s="0" t="str">
        <f aca="false">IF(G4108=1,INT(ROUND((A4108-Debut)*86400,0)/600),"")</f>
        <v/>
      </c>
      <c r="I4108" s="0" t="str">
        <f aca="false">IF(G4108=1,INT(ROUND((A4108-Debut)*86400,0)/3600),"")</f>
        <v/>
      </c>
      <c r="J4108" s="0" t="str">
        <f aca="false">IF(OR(A4108="",B4108=""),"",ROUND((B4108-A4108)*86400,0))</f>
        <v/>
      </c>
      <c r="K4108" s="37" t="str">
        <f aca="false">IF(G4108=1,IF(COUNTIFS($C:$C,C4108,$G:$G,1,$A:$A,"&gt;="&amp;(A4108-FenetreInterm/86400),$A:$A,"&lt;="&amp;A4108)&gt;=NbInterm,1,0),"")</f>
        <v/>
      </c>
      <c r="L4108" s="37" t="str">
        <f aca="false">IF(G4108=1,IF(B4108="",0,IF(J4108&lt;SeuilFugitive,1,0)),"")</f>
        <v/>
      </c>
      <c r="M4108" s="37" t="str">
        <f aca="false">IF(G4108=1,IF(B4108="",IF((Fin-A4108)*24&gt;SeuilFigee,1,0),IF(J4108&gt;SeuilFigee*3600,1,0)),"")</f>
        <v/>
      </c>
      <c r="N4108" s="0" t="str">
        <f aca="false">IF(G4108=1,IF(COUNTIF(H$2:H4108,H4108)=1,COUNTIF($H:$H,H4108),""),"")</f>
        <v/>
      </c>
      <c r="O4108" s="0" t="str">
        <f aca="false">IF(G4108=1,IF(COUNTIF(I$2:I4108,I4108)=1,COUNTIF($I:$I,I4108),""),"")</f>
        <v/>
      </c>
      <c r="P4108" s="38" t="str">
        <f aca="false">IF(G4108=1,IF(COUNTIFS(C$2:C4108,C4108,G$2:G4108,1)=1,COUNTIFS($C:$C,C4108,$G:$G,1)+ROW()/10000000,""),"")</f>
        <v/>
      </c>
      <c r="Q4108" s="0" t="str">
        <f aca="false">IF(K4108=1,IF(COUNTIFS(C$2:C4108,C4108,K$2:K4108,1)=1,1,0),"")</f>
        <v/>
      </c>
      <c r="R4108" s="0" t="str">
        <f aca="false">IF(M4108=1,IF(COUNTIFS(C$2:C4108,C4108,M$2:M4108,1)=1,1,0),"")</f>
        <v/>
      </c>
      <c r="S4108" s="0" t="str">
        <f aca="false">IF(L4108=1,IF(COUNTIFS(C$2:C4108,C4108,L$2:L4108,1)=1,1,0),"")</f>
        <v/>
      </c>
      <c r="T4108" s="38" t="str">
        <f aca="false">IF(N4108="","",N4108+ROW()/10000000)</f>
        <v/>
      </c>
      <c r="U4108" s="0" t="str">
        <f aca="false">IF(G4108=1,IF(B4108="",1,0),"")</f>
        <v/>
      </c>
    </row>
    <row r="4109" customFormat="false" ht="15" hidden="false" customHeight="false" outlineLevel="0" collapsed="false">
      <c r="A4109" s="35"/>
      <c r="B4109" s="35"/>
      <c r="G4109" s="0" t="str">
        <f aca="false">IF(A4109="","",IF(AND(A4109&gt;=Debut,A4109&lt;Fin),1,0))</f>
        <v/>
      </c>
      <c r="H4109" s="0" t="str">
        <f aca="false">IF(G4109=1,INT(ROUND((A4109-Debut)*86400,0)/600),"")</f>
        <v/>
      </c>
      <c r="I4109" s="0" t="str">
        <f aca="false">IF(G4109=1,INT(ROUND((A4109-Debut)*86400,0)/3600),"")</f>
        <v/>
      </c>
      <c r="J4109" s="0" t="str">
        <f aca="false">IF(OR(A4109="",B4109=""),"",ROUND((B4109-A4109)*86400,0))</f>
        <v/>
      </c>
      <c r="K4109" s="37" t="str">
        <f aca="false">IF(G4109=1,IF(COUNTIFS($C:$C,C4109,$G:$G,1,$A:$A,"&gt;="&amp;(A4109-FenetreInterm/86400),$A:$A,"&lt;="&amp;A4109)&gt;=NbInterm,1,0),"")</f>
        <v/>
      </c>
      <c r="L4109" s="37" t="str">
        <f aca="false">IF(G4109=1,IF(B4109="",0,IF(J4109&lt;SeuilFugitive,1,0)),"")</f>
        <v/>
      </c>
      <c r="M4109" s="37" t="str">
        <f aca="false">IF(G4109=1,IF(B4109="",IF((Fin-A4109)*24&gt;SeuilFigee,1,0),IF(J4109&gt;SeuilFigee*3600,1,0)),"")</f>
        <v/>
      </c>
      <c r="N4109" s="0" t="str">
        <f aca="false">IF(G4109=1,IF(COUNTIF(H$2:H4109,H4109)=1,COUNTIF($H:$H,H4109),""),"")</f>
        <v/>
      </c>
      <c r="O4109" s="0" t="str">
        <f aca="false">IF(G4109=1,IF(COUNTIF(I$2:I4109,I4109)=1,COUNTIF($I:$I,I4109),""),"")</f>
        <v/>
      </c>
      <c r="P4109" s="38" t="str">
        <f aca="false">IF(G4109=1,IF(COUNTIFS(C$2:C4109,C4109,G$2:G4109,1)=1,COUNTIFS($C:$C,C4109,$G:$G,1)+ROW()/10000000,""),"")</f>
        <v/>
      </c>
      <c r="Q4109" s="0" t="str">
        <f aca="false">IF(K4109=1,IF(COUNTIFS(C$2:C4109,C4109,K$2:K4109,1)=1,1,0),"")</f>
        <v/>
      </c>
      <c r="R4109" s="0" t="str">
        <f aca="false">IF(M4109=1,IF(COUNTIFS(C$2:C4109,C4109,M$2:M4109,1)=1,1,0),"")</f>
        <v/>
      </c>
      <c r="S4109" s="0" t="str">
        <f aca="false">IF(L4109=1,IF(COUNTIFS(C$2:C4109,C4109,L$2:L4109,1)=1,1,0),"")</f>
        <v/>
      </c>
      <c r="T4109" s="38" t="str">
        <f aca="false">IF(N4109="","",N4109+ROW()/10000000)</f>
        <v/>
      </c>
      <c r="U4109" s="0" t="str">
        <f aca="false">IF(G4109=1,IF(B4109="",1,0),"")</f>
        <v/>
      </c>
    </row>
    <row r="4110" customFormat="false" ht="15" hidden="false" customHeight="false" outlineLevel="0" collapsed="false">
      <c r="A4110" s="35"/>
      <c r="B4110" s="35"/>
      <c r="G4110" s="0" t="str">
        <f aca="false">IF(A4110="","",IF(AND(A4110&gt;=Debut,A4110&lt;Fin),1,0))</f>
        <v/>
      </c>
      <c r="H4110" s="0" t="str">
        <f aca="false">IF(G4110=1,INT(ROUND((A4110-Debut)*86400,0)/600),"")</f>
        <v/>
      </c>
      <c r="I4110" s="0" t="str">
        <f aca="false">IF(G4110=1,INT(ROUND((A4110-Debut)*86400,0)/3600),"")</f>
        <v/>
      </c>
      <c r="J4110" s="0" t="str">
        <f aca="false">IF(OR(A4110="",B4110=""),"",ROUND((B4110-A4110)*86400,0))</f>
        <v/>
      </c>
      <c r="K4110" s="37" t="str">
        <f aca="false">IF(G4110=1,IF(COUNTIFS($C:$C,C4110,$G:$G,1,$A:$A,"&gt;="&amp;(A4110-FenetreInterm/86400),$A:$A,"&lt;="&amp;A4110)&gt;=NbInterm,1,0),"")</f>
        <v/>
      </c>
      <c r="L4110" s="37" t="str">
        <f aca="false">IF(G4110=1,IF(B4110="",0,IF(J4110&lt;SeuilFugitive,1,0)),"")</f>
        <v/>
      </c>
      <c r="M4110" s="37" t="str">
        <f aca="false">IF(G4110=1,IF(B4110="",IF((Fin-A4110)*24&gt;SeuilFigee,1,0),IF(J4110&gt;SeuilFigee*3600,1,0)),"")</f>
        <v/>
      </c>
      <c r="N4110" s="0" t="str">
        <f aca="false">IF(G4110=1,IF(COUNTIF(H$2:H4110,H4110)=1,COUNTIF($H:$H,H4110),""),"")</f>
        <v/>
      </c>
      <c r="O4110" s="0" t="str">
        <f aca="false">IF(G4110=1,IF(COUNTIF(I$2:I4110,I4110)=1,COUNTIF($I:$I,I4110),""),"")</f>
        <v/>
      </c>
      <c r="P4110" s="38" t="str">
        <f aca="false">IF(G4110=1,IF(COUNTIFS(C$2:C4110,C4110,G$2:G4110,1)=1,COUNTIFS($C:$C,C4110,$G:$G,1)+ROW()/10000000,""),"")</f>
        <v/>
      </c>
      <c r="Q4110" s="0" t="str">
        <f aca="false">IF(K4110=1,IF(COUNTIFS(C$2:C4110,C4110,K$2:K4110,1)=1,1,0),"")</f>
        <v/>
      </c>
      <c r="R4110" s="0" t="str">
        <f aca="false">IF(M4110=1,IF(COUNTIFS(C$2:C4110,C4110,M$2:M4110,1)=1,1,0),"")</f>
        <v/>
      </c>
      <c r="S4110" s="0" t="str">
        <f aca="false">IF(L4110=1,IF(COUNTIFS(C$2:C4110,C4110,L$2:L4110,1)=1,1,0),"")</f>
        <v/>
      </c>
      <c r="T4110" s="38" t="str">
        <f aca="false">IF(N4110="","",N4110+ROW()/10000000)</f>
        <v/>
      </c>
      <c r="U4110" s="0" t="str">
        <f aca="false">IF(G4110=1,IF(B4110="",1,0),"")</f>
        <v/>
      </c>
    </row>
    <row r="4111" customFormat="false" ht="15" hidden="false" customHeight="false" outlineLevel="0" collapsed="false">
      <c r="A4111" s="35"/>
      <c r="B4111" s="35"/>
      <c r="G4111" s="0" t="str">
        <f aca="false">IF(A4111="","",IF(AND(A4111&gt;=Debut,A4111&lt;Fin),1,0))</f>
        <v/>
      </c>
      <c r="H4111" s="0" t="str">
        <f aca="false">IF(G4111=1,INT(ROUND((A4111-Debut)*86400,0)/600),"")</f>
        <v/>
      </c>
      <c r="I4111" s="0" t="str">
        <f aca="false">IF(G4111=1,INT(ROUND((A4111-Debut)*86400,0)/3600),"")</f>
        <v/>
      </c>
      <c r="J4111" s="0" t="str">
        <f aca="false">IF(OR(A4111="",B4111=""),"",ROUND((B4111-A4111)*86400,0))</f>
        <v/>
      </c>
      <c r="K4111" s="37" t="str">
        <f aca="false">IF(G4111=1,IF(COUNTIFS($C:$C,C4111,$G:$G,1,$A:$A,"&gt;="&amp;(A4111-FenetreInterm/86400),$A:$A,"&lt;="&amp;A4111)&gt;=NbInterm,1,0),"")</f>
        <v/>
      </c>
      <c r="L4111" s="37" t="str">
        <f aca="false">IF(G4111=1,IF(B4111="",0,IF(J4111&lt;SeuilFugitive,1,0)),"")</f>
        <v/>
      </c>
      <c r="M4111" s="37" t="str">
        <f aca="false">IF(G4111=1,IF(B4111="",IF((Fin-A4111)*24&gt;SeuilFigee,1,0),IF(J4111&gt;SeuilFigee*3600,1,0)),"")</f>
        <v/>
      </c>
      <c r="N4111" s="0" t="str">
        <f aca="false">IF(G4111=1,IF(COUNTIF(H$2:H4111,H4111)=1,COUNTIF($H:$H,H4111),""),"")</f>
        <v/>
      </c>
      <c r="O4111" s="0" t="str">
        <f aca="false">IF(G4111=1,IF(COUNTIF(I$2:I4111,I4111)=1,COUNTIF($I:$I,I4111),""),"")</f>
        <v/>
      </c>
      <c r="P4111" s="38" t="str">
        <f aca="false">IF(G4111=1,IF(COUNTIFS(C$2:C4111,C4111,G$2:G4111,1)=1,COUNTIFS($C:$C,C4111,$G:$G,1)+ROW()/10000000,""),"")</f>
        <v/>
      </c>
      <c r="Q4111" s="0" t="str">
        <f aca="false">IF(K4111=1,IF(COUNTIFS(C$2:C4111,C4111,K$2:K4111,1)=1,1,0),"")</f>
        <v/>
      </c>
      <c r="R4111" s="0" t="str">
        <f aca="false">IF(M4111=1,IF(COUNTIFS(C$2:C4111,C4111,M$2:M4111,1)=1,1,0),"")</f>
        <v/>
      </c>
      <c r="S4111" s="0" t="str">
        <f aca="false">IF(L4111=1,IF(COUNTIFS(C$2:C4111,C4111,L$2:L4111,1)=1,1,0),"")</f>
        <v/>
      </c>
      <c r="T4111" s="38" t="str">
        <f aca="false">IF(N4111="","",N4111+ROW()/10000000)</f>
        <v/>
      </c>
      <c r="U4111" s="0" t="str">
        <f aca="false">IF(G4111=1,IF(B4111="",1,0),"")</f>
        <v/>
      </c>
    </row>
    <row r="4112" customFormat="false" ht="15" hidden="false" customHeight="false" outlineLevel="0" collapsed="false">
      <c r="A4112" s="35"/>
      <c r="B4112" s="35"/>
      <c r="G4112" s="0" t="str">
        <f aca="false">IF(A4112="","",IF(AND(A4112&gt;=Debut,A4112&lt;Fin),1,0))</f>
        <v/>
      </c>
      <c r="H4112" s="0" t="str">
        <f aca="false">IF(G4112=1,INT(ROUND((A4112-Debut)*86400,0)/600),"")</f>
        <v/>
      </c>
      <c r="I4112" s="0" t="str">
        <f aca="false">IF(G4112=1,INT(ROUND((A4112-Debut)*86400,0)/3600),"")</f>
        <v/>
      </c>
      <c r="J4112" s="0" t="str">
        <f aca="false">IF(OR(A4112="",B4112=""),"",ROUND((B4112-A4112)*86400,0))</f>
        <v/>
      </c>
      <c r="K4112" s="37" t="str">
        <f aca="false">IF(G4112=1,IF(COUNTIFS($C:$C,C4112,$G:$G,1,$A:$A,"&gt;="&amp;(A4112-FenetreInterm/86400),$A:$A,"&lt;="&amp;A4112)&gt;=NbInterm,1,0),"")</f>
        <v/>
      </c>
      <c r="L4112" s="37" t="str">
        <f aca="false">IF(G4112=1,IF(B4112="",0,IF(J4112&lt;SeuilFugitive,1,0)),"")</f>
        <v/>
      </c>
      <c r="M4112" s="37" t="str">
        <f aca="false">IF(G4112=1,IF(B4112="",IF((Fin-A4112)*24&gt;SeuilFigee,1,0),IF(J4112&gt;SeuilFigee*3600,1,0)),"")</f>
        <v/>
      </c>
      <c r="N4112" s="0" t="str">
        <f aca="false">IF(G4112=1,IF(COUNTIF(H$2:H4112,H4112)=1,COUNTIF($H:$H,H4112),""),"")</f>
        <v/>
      </c>
      <c r="O4112" s="0" t="str">
        <f aca="false">IF(G4112=1,IF(COUNTIF(I$2:I4112,I4112)=1,COUNTIF($I:$I,I4112),""),"")</f>
        <v/>
      </c>
      <c r="P4112" s="38" t="str">
        <f aca="false">IF(G4112=1,IF(COUNTIFS(C$2:C4112,C4112,G$2:G4112,1)=1,COUNTIFS($C:$C,C4112,$G:$G,1)+ROW()/10000000,""),"")</f>
        <v/>
      </c>
      <c r="Q4112" s="0" t="str">
        <f aca="false">IF(K4112=1,IF(COUNTIFS(C$2:C4112,C4112,K$2:K4112,1)=1,1,0),"")</f>
        <v/>
      </c>
      <c r="R4112" s="0" t="str">
        <f aca="false">IF(M4112=1,IF(COUNTIFS(C$2:C4112,C4112,M$2:M4112,1)=1,1,0),"")</f>
        <v/>
      </c>
      <c r="S4112" s="0" t="str">
        <f aca="false">IF(L4112=1,IF(COUNTIFS(C$2:C4112,C4112,L$2:L4112,1)=1,1,0),"")</f>
        <v/>
      </c>
      <c r="T4112" s="38" t="str">
        <f aca="false">IF(N4112="","",N4112+ROW()/10000000)</f>
        <v/>
      </c>
      <c r="U4112" s="0" t="str">
        <f aca="false">IF(G4112=1,IF(B4112="",1,0),"")</f>
        <v/>
      </c>
    </row>
    <row r="4113" customFormat="false" ht="15" hidden="false" customHeight="false" outlineLevel="0" collapsed="false">
      <c r="A4113" s="35"/>
      <c r="B4113" s="35"/>
      <c r="G4113" s="0" t="str">
        <f aca="false">IF(A4113="","",IF(AND(A4113&gt;=Debut,A4113&lt;Fin),1,0))</f>
        <v/>
      </c>
      <c r="H4113" s="0" t="str">
        <f aca="false">IF(G4113=1,INT(ROUND((A4113-Debut)*86400,0)/600),"")</f>
        <v/>
      </c>
      <c r="I4113" s="0" t="str">
        <f aca="false">IF(G4113=1,INT(ROUND((A4113-Debut)*86400,0)/3600),"")</f>
        <v/>
      </c>
      <c r="J4113" s="0" t="str">
        <f aca="false">IF(OR(A4113="",B4113=""),"",ROUND((B4113-A4113)*86400,0))</f>
        <v/>
      </c>
      <c r="K4113" s="37" t="str">
        <f aca="false">IF(G4113=1,IF(COUNTIFS($C:$C,C4113,$G:$G,1,$A:$A,"&gt;="&amp;(A4113-FenetreInterm/86400),$A:$A,"&lt;="&amp;A4113)&gt;=NbInterm,1,0),"")</f>
        <v/>
      </c>
      <c r="L4113" s="37" t="str">
        <f aca="false">IF(G4113=1,IF(B4113="",0,IF(J4113&lt;SeuilFugitive,1,0)),"")</f>
        <v/>
      </c>
      <c r="M4113" s="37" t="str">
        <f aca="false">IF(G4113=1,IF(B4113="",IF((Fin-A4113)*24&gt;SeuilFigee,1,0),IF(J4113&gt;SeuilFigee*3600,1,0)),"")</f>
        <v/>
      </c>
      <c r="N4113" s="0" t="str">
        <f aca="false">IF(G4113=1,IF(COUNTIF(H$2:H4113,H4113)=1,COUNTIF($H:$H,H4113),""),"")</f>
        <v/>
      </c>
      <c r="O4113" s="0" t="str">
        <f aca="false">IF(G4113=1,IF(COUNTIF(I$2:I4113,I4113)=1,COUNTIF($I:$I,I4113),""),"")</f>
        <v/>
      </c>
      <c r="P4113" s="38" t="str">
        <f aca="false">IF(G4113=1,IF(COUNTIFS(C$2:C4113,C4113,G$2:G4113,1)=1,COUNTIFS($C:$C,C4113,$G:$G,1)+ROW()/10000000,""),"")</f>
        <v/>
      </c>
      <c r="Q4113" s="0" t="str">
        <f aca="false">IF(K4113=1,IF(COUNTIFS(C$2:C4113,C4113,K$2:K4113,1)=1,1,0),"")</f>
        <v/>
      </c>
      <c r="R4113" s="0" t="str">
        <f aca="false">IF(M4113=1,IF(COUNTIFS(C$2:C4113,C4113,M$2:M4113,1)=1,1,0),"")</f>
        <v/>
      </c>
      <c r="S4113" s="0" t="str">
        <f aca="false">IF(L4113=1,IF(COUNTIFS(C$2:C4113,C4113,L$2:L4113,1)=1,1,0),"")</f>
        <v/>
      </c>
      <c r="T4113" s="38" t="str">
        <f aca="false">IF(N4113="","",N4113+ROW()/10000000)</f>
        <v/>
      </c>
      <c r="U4113" s="0" t="str">
        <f aca="false">IF(G4113=1,IF(B4113="",1,0),"")</f>
        <v/>
      </c>
    </row>
    <row r="4114" customFormat="false" ht="15" hidden="false" customHeight="false" outlineLevel="0" collapsed="false">
      <c r="A4114" s="35"/>
      <c r="B4114" s="35"/>
      <c r="G4114" s="0" t="str">
        <f aca="false">IF(A4114="","",IF(AND(A4114&gt;=Debut,A4114&lt;Fin),1,0))</f>
        <v/>
      </c>
      <c r="H4114" s="0" t="str">
        <f aca="false">IF(G4114=1,INT(ROUND((A4114-Debut)*86400,0)/600),"")</f>
        <v/>
      </c>
      <c r="I4114" s="0" t="str">
        <f aca="false">IF(G4114=1,INT(ROUND((A4114-Debut)*86400,0)/3600),"")</f>
        <v/>
      </c>
      <c r="J4114" s="0" t="str">
        <f aca="false">IF(OR(A4114="",B4114=""),"",ROUND((B4114-A4114)*86400,0))</f>
        <v/>
      </c>
      <c r="K4114" s="37" t="str">
        <f aca="false">IF(G4114=1,IF(COUNTIFS($C:$C,C4114,$G:$G,1,$A:$A,"&gt;="&amp;(A4114-FenetreInterm/86400),$A:$A,"&lt;="&amp;A4114)&gt;=NbInterm,1,0),"")</f>
        <v/>
      </c>
      <c r="L4114" s="37" t="str">
        <f aca="false">IF(G4114=1,IF(B4114="",0,IF(J4114&lt;SeuilFugitive,1,0)),"")</f>
        <v/>
      </c>
      <c r="M4114" s="37" t="str">
        <f aca="false">IF(G4114=1,IF(B4114="",IF((Fin-A4114)*24&gt;SeuilFigee,1,0),IF(J4114&gt;SeuilFigee*3600,1,0)),"")</f>
        <v/>
      </c>
      <c r="N4114" s="0" t="str">
        <f aca="false">IF(G4114=1,IF(COUNTIF(H$2:H4114,H4114)=1,COUNTIF($H:$H,H4114),""),"")</f>
        <v/>
      </c>
      <c r="O4114" s="0" t="str">
        <f aca="false">IF(G4114=1,IF(COUNTIF(I$2:I4114,I4114)=1,COUNTIF($I:$I,I4114),""),"")</f>
        <v/>
      </c>
      <c r="P4114" s="38" t="str">
        <f aca="false">IF(G4114=1,IF(COUNTIFS(C$2:C4114,C4114,G$2:G4114,1)=1,COUNTIFS($C:$C,C4114,$G:$G,1)+ROW()/10000000,""),"")</f>
        <v/>
      </c>
      <c r="Q4114" s="0" t="str">
        <f aca="false">IF(K4114=1,IF(COUNTIFS(C$2:C4114,C4114,K$2:K4114,1)=1,1,0),"")</f>
        <v/>
      </c>
      <c r="R4114" s="0" t="str">
        <f aca="false">IF(M4114=1,IF(COUNTIFS(C$2:C4114,C4114,M$2:M4114,1)=1,1,0),"")</f>
        <v/>
      </c>
      <c r="S4114" s="0" t="str">
        <f aca="false">IF(L4114=1,IF(COUNTIFS(C$2:C4114,C4114,L$2:L4114,1)=1,1,0),"")</f>
        <v/>
      </c>
      <c r="T4114" s="38" t="str">
        <f aca="false">IF(N4114="","",N4114+ROW()/10000000)</f>
        <v/>
      </c>
      <c r="U4114" s="0" t="str">
        <f aca="false">IF(G4114=1,IF(B4114="",1,0),"")</f>
        <v/>
      </c>
    </row>
    <row r="4115" customFormat="false" ht="15" hidden="false" customHeight="false" outlineLevel="0" collapsed="false">
      <c r="A4115" s="35"/>
      <c r="B4115" s="35"/>
      <c r="G4115" s="0" t="str">
        <f aca="false">IF(A4115="","",IF(AND(A4115&gt;=Debut,A4115&lt;Fin),1,0))</f>
        <v/>
      </c>
      <c r="H4115" s="0" t="str">
        <f aca="false">IF(G4115=1,INT(ROUND((A4115-Debut)*86400,0)/600),"")</f>
        <v/>
      </c>
      <c r="I4115" s="0" t="str">
        <f aca="false">IF(G4115=1,INT(ROUND((A4115-Debut)*86400,0)/3600),"")</f>
        <v/>
      </c>
      <c r="J4115" s="0" t="str">
        <f aca="false">IF(OR(A4115="",B4115=""),"",ROUND((B4115-A4115)*86400,0))</f>
        <v/>
      </c>
      <c r="K4115" s="37" t="str">
        <f aca="false">IF(G4115=1,IF(COUNTIFS($C:$C,C4115,$G:$G,1,$A:$A,"&gt;="&amp;(A4115-FenetreInterm/86400),$A:$A,"&lt;="&amp;A4115)&gt;=NbInterm,1,0),"")</f>
        <v/>
      </c>
      <c r="L4115" s="37" t="str">
        <f aca="false">IF(G4115=1,IF(B4115="",0,IF(J4115&lt;SeuilFugitive,1,0)),"")</f>
        <v/>
      </c>
      <c r="M4115" s="37" t="str">
        <f aca="false">IF(G4115=1,IF(B4115="",IF((Fin-A4115)*24&gt;SeuilFigee,1,0),IF(J4115&gt;SeuilFigee*3600,1,0)),"")</f>
        <v/>
      </c>
      <c r="N4115" s="0" t="str">
        <f aca="false">IF(G4115=1,IF(COUNTIF(H$2:H4115,H4115)=1,COUNTIF($H:$H,H4115),""),"")</f>
        <v/>
      </c>
      <c r="O4115" s="0" t="str">
        <f aca="false">IF(G4115=1,IF(COUNTIF(I$2:I4115,I4115)=1,COUNTIF($I:$I,I4115),""),"")</f>
        <v/>
      </c>
      <c r="P4115" s="38" t="str">
        <f aca="false">IF(G4115=1,IF(COUNTIFS(C$2:C4115,C4115,G$2:G4115,1)=1,COUNTIFS($C:$C,C4115,$G:$G,1)+ROW()/10000000,""),"")</f>
        <v/>
      </c>
      <c r="Q4115" s="0" t="str">
        <f aca="false">IF(K4115=1,IF(COUNTIFS(C$2:C4115,C4115,K$2:K4115,1)=1,1,0),"")</f>
        <v/>
      </c>
      <c r="R4115" s="0" t="str">
        <f aca="false">IF(M4115=1,IF(COUNTIFS(C$2:C4115,C4115,M$2:M4115,1)=1,1,0),"")</f>
        <v/>
      </c>
      <c r="S4115" s="0" t="str">
        <f aca="false">IF(L4115=1,IF(COUNTIFS(C$2:C4115,C4115,L$2:L4115,1)=1,1,0),"")</f>
        <v/>
      </c>
      <c r="T4115" s="38" t="str">
        <f aca="false">IF(N4115="","",N4115+ROW()/10000000)</f>
        <v/>
      </c>
      <c r="U4115" s="0" t="str">
        <f aca="false">IF(G4115=1,IF(B4115="",1,0),"")</f>
        <v/>
      </c>
    </row>
    <row r="4116" customFormat="false" ht="15" hidden="false" customHeight="false" outlineLevel="0" collapsed="false">
      <c r="A4116" s="35"/>
      <c r="B4116" s="35"/>
      <c r="G4116" s="0" t="str">
        <f aca="false">IF(A4116="","",IF(AND(A4116&gt;=Debut,A4116&lt;Fin),1,0))</f>
        <v/>
      </c>
      <c r="H4116" s="0" t="str">
        <f aca="false">IF(G4116=1,INT(ROUND((A4116-Debut)*86400,0)/600),"")</f>
        <v/>
      </c>
      <c r="I4116" s="0" t="str">
        <f aca="false">IF(G4116=1,INT(ROUND((A4116-Debut)*86400,0)/3600),"")</f>
        <v/>
      </c>
      <c r="J4116" s="0" t="str">
        <f aca="false">IF(OR(A4116="",B4116=""),"",ROUND((B4116-A4116)*86400,0))</f>
        <v/>
      </c>
      <c r="K4116" s="37" t="str">
        <f aca="false">IF(G4116=1,IF(COUNTIFS($C:$C,C4116,$G:$G,1,$A:$A,"&gt;="&amp;(A4116-FenetreInterm/86400),$A:$A,"&lt;="&amp;A4116)&gt;=NbInterm,1,0),"")</f>
        <v/>
      </c>
      <c r="L4116" s="37" t="str">
        <f aca="false">IF(G4116=1,IF(B4116="",0,IF(J4116&lt;SeuilFugitive,1,0)),"")</f>
        <v/>
      </c>
      <c r="M4116" s="37" t="str">
        <f aca="false">IF(G4116=1,IF(B4116="",IF((Fin-A4116)*24&gt;SeuilFigee,1,0),IF(J4116&gt;SeuilFigee*3600,1,0)),"")</f>
        <v/>
      </c>
      <c r="N4116" s="0" t="str">
        <f aca="false">IF(G4116=1,IF(COUNTIF(H$2:H4116,H4116)=1,COUNTIF($H:$H,H4116),""),"")</f>
        <v/>
      </c>
      <c r="O4116" s="0" t="str">
        <f aca="false">IF(G4116=1,IF(COUNTIF(I$2:I4116,I4116)=1,COUNTIF($I:$I,I4116),""),"")</f>
        <v/>
      </c>
      <c r="P4116" s="38" t="str">
        <f aca="false">IF(G4116=1,IF(COUNTIFS(C$2:C4116,C4116,G$2:G4116,1)=1,COUNTIFS($C:$C,C4116,$G:$G,1)+ROW()/10000000,""),"")</f>
        <v/>
      </c>
      <c r="Q4116" s="0" t="str">
        <f aca="false">IF(K4116=1,IF(COUNTIFS(C$2:C4116,C4116,K$2:K4116,1)=1,1,0),"")</f>
        <v/>
      </c>
      <c r="R4116" s="0" t="str">
        <f aca="false">IF(M4116=1,IF(COUNTIFS(C$2:C4116,C4116,M$2:M4116,1)=1,1,0),"")</f>
        <v/>
      </c>
      <c r="S4116" s="0" t="str">
        <f aca="false">IF(L4116=1,IF(COUNTIFS(C$2:C4116,C4116,L$2:L4116,1)=1,1,0),"")</f>
        <v/>
      </c>
      <c r="T4116" s="38" t="str">
        <f aca="false">IF(N4116="","",N4116+ROW()/10000000)</f>
        <v/>
      </c>
      <c r="U4116" s="0" t="str">
        <f aca="false">IF(G4116=1,IF(B4116="",1,0),"")</f>
        <v/>
      </c>
    </row>
    <row r="4117" customFormat="false" ht="15" hidden="false" customHeight="false" outlineLevel="0" collapsed="false">
      <c r="A4117" s="35"/>
      <c r="B4117" s="35"/>
      <c r="G4117" s="0" t="str">
        <f aca="false">IF(A4117="","",IF(AND(A4117&gt;=Debut,A4117&lt;Fin),1,0))</f>
        <v/>
      </c>
      <c r="H4117" s="0" t="str">
        <f aca="false">IF(G4117=1,INT(ROUND((A4117-Debut)*86400,0)/600),"")</f>
        <v/>
      </c>
      <c r="I4117" s="0" t="str">
        <f aca="false">IF(G4117=1,INT(ROUND((A4117-Debut)*86400,0)/3600),"")</f>
        <v/>
      </c>
      <c r="J4117" s="0" t="str">
        <f aca="false">IF(OR(A4117="",B4117=""),"",ROUND((B4117-A4117)*86400,0))</f>
        <v/>
      </c>
      <c r="K4117" s="37" t="str">
        <f aca="false">IF(G4117=1,IF(COUNTIFS($C:$C,C4117,$G:$G,1,$A:$A,"&gt;="&amp;(A4117-FenetreInterm/86400),$A:$A,"&lt;="&amp;A4117)&gt;=NbInterm,1,0),"")</f>
        <v/>
      </c>
      <c r="L4117" s="37" t="str">
        <f aca="false">IF(G4117=1,IF(B4117="",0,IF(J4117&lt;SeuilFugitive,1,0)),"")</f>
        <v/>
      </c>
      <c r="M4117" s="37" t="str">
        <f aca="false">IF(G4117=1,IF(B4117="",IF((Fin-A4117)*24&gt;SeuilFigee,1,0),IF(J4117&gt;SeuilFigee*3600,1,0)),"")</f>
        <v/>
      </c>
      <c r="N4117" s="0" t="str">
        <f aca="false">IF(G4117=1,IF(COUNTIF(H$2:H4117,H4117)=1,COUNTIF($H:$H,H4117),""),"")</f>
        <v/>
      </c>
      <c r="O4117" s="0" t="str">
        <f aca="false">IF(G4117=1,IF(COUNTIF(I$2:I4117,I4117)=1,COUNTIF($I:$I,I4117),""),"")</f>
        <v/>
      </c>
      <c r="P4117" s="38" t="str">
        <f aca="false">IF(G4117=1,IF(COUNTIFS(C$2:C4117,C4117,G$2:G4117,1)=1,COUNTIFS($C:$C,C4117,$G:$G,1)+ROW()/10000000,""),"")</f>
        <v/>
      </c>
      <c r="Q4117" s="0" t="str">
        <f aca="false">IF(K4117=1,IF(COUNTIFS(C$2:C4117,C4117,K$2:K4117,1)=1,1,0),"")</f>
        <v/>
      </c>
      <c r="R4117" s="0" t="str">
        <f aca="false">IF(M4117=1,IF(COUNTIFS(C$2:C4117,C4117,M$2:M4117,1)=1,1,0),"")</f>
        <v/>
      </c>
      <c r="S4117" s="0" t="str">
        <f aca="false">IF(L4117=1,IF(COUNTIFS(C$2:C4117,C4117,L$2:L4117,1)=1,1,0),"")</f>
        <v/>
      </c>
      <c r="T4117" s="38" t="str">
        <f aca="false">IF(N4117="","",N4117+ROW()/10000000)</f>
        <v/>
      </c>
      <c r="U4117" s="0" t="str">
        <f aca="false">IF(G4117=1,IF(B4117="",1,0),"")</f>
        <v/>
      </c>
    </row>
    <row r="4118" customFormat="false" ht="15" hidden="false" customHeight="false" outlineLevel="0" collapsed="false">
      <c r="A4118" s="35"/>
      <c r="B4118" s="35"/>
      <c r="G4118" s="0" t="str">
        <f aca="false">IF(A4118="","",IF(AND(A4118&gt;=Debut,A4118&lt;Fin),1,0))</f>
        <v/>
      </c>
      <c r="H4118" s="0" t="str">
        <f aca="false">IF(G4118=1,INT(ROUND((A4118-Debut)*86400,0)/600),"")</f>
        <v/>
      </c>
      <c r="I4118" s="0" t="str">
        <f aca="false">IF(G4118=1,INT(ROUND((A4118-Debut)*86400,0)/3600),"")</f>
        <v/>
      </c>
      <c r="J4118" s="0" t="str">
        <f aca="false">IF(OR(A4118="",B4118=""),"",ROUND((B4118-A4118)*86400,0))</f>
        <v/>
      </c>
      <c r="K4118" s="37" t="str">
        <f aca="false">IF(G4118=1,IF(COUNTIFS($C:$C,C4118,$G:$G,1,$A:$A,"&gt;="&amp;(A4118-FenetreInterm/86400),$A:$A,"&lt;="&amp;A4118)&gt;=NbInterm,1,0),"")</f>
        <v/>
      </c>
      <c r="L4118" s="37" t="str">
        <f aca="false">IF(G4118=1,IF(B4118="",0,IF(J4118&lt;SeuilFugitive,1,0)),"")</f>
        <v/>
      </c>
      <c r="M4118" s="37" t="str">
        <f aca="false">IF(G4118=1,IF(B4118="",IF((Fin-A4118)*24&gt;SeuilFigee,1,0),IF(J4118&gt;SeuilFigee*3600,1,0)),"")</f>
        <v/>
      </c>
      <c r="N4118" s="0" t="str">
        <f aca="false">IF(G4118=1,IF(COUNTIF(H$2:H4118,H4118)=1,COUNTIF($H:$H,H4118),""),"")</f>
        <v/>
      </c>
      <c r="O4118" s="0" t="str">
        <f aca="false">IF(G4118=1,IF(COUNTIF(I$2:I4118,I4118)=1,COUNTIF($I:$I,I4118),""),"")</f>
        <v/>
      </c>
      <c r="P4118" s="38" t="str">
        <f aca="false">IF(G4118=1,IF(COUNTIFS(C$2:C4118,C4118,G$2:G4118,1)=1,COUNTIFS($C:$C,C4118,$G:$G,1)+ROW()/10000000,""),"")</f>
        <v/>
      </c>
      <c r="Q4118" s="0" t="str">
        <f aca="false">IF(K4118=1,IF(COUNTIFS(C$2:C4118,C4118,K$2:K4118,1)=1,1,0),"")</f>
        <v/>
      </c>
      <c r="R4118" s="0" t="str">
        <f aca="false">IF(M4118=1,IF(COUNTIFS(C$2:C4118,C4118,M$2:M4118,1)=1,1,0),"")</f>
        <v/>
      </c>
      <c r="S4118" s="0" t="str">
        <f aca="false">IF(L4118=1,IF(COUNTIFS(C$2:C4118,C4118,L$2:L4118,1)=1,1,0),"")</f>
        <v/>
      </c>
      <c r="T4118" s="38" t="str">
        <f aca="false">IF(N4118="","",N4118+ROW()/10000000)</f>
        <v/>
      </c>
      <c r="U4118" s="0" t="str">
        <f aca="false">IF(G4118=1,IF(B4118="",1,0),"")</f>
        <v/>
      </c>
    </row>
    <row r="4119" customFormat="false" ht="15" hidden="false" customHeight="false" outlineLevel="0" collapsed="false">
      <c r="A4119" s="35"/>
      <c r="B4119" s="35"/>
      <c r="G4119" s="0" t="str">
        <f aca="false">IF(A4119="","",IF(AND(A4119&gt;=Debut,A4119&lt;Fin),1,0))</f>
        <v/>
      </c>
      <c r="H4119" s="0" t="str">
        <f aca="false">IF(G4119=1,INT(ROUND((A4119-Debut)*86400,0)/600),"")</f>
        <v/>
      </c>
      <c r="I4119" s="0" t="str">
        <f aca="false">IF(G4119=1,INT(ROUND((A4119-Debut)*86400,0)/3600),"")</f>
        <v/>
      </c>
      <c r="J4119" s="0" t="str">
        <f aca="false">IF(OR(A4119="",B4119=""),"",ROUND((B4119-A4119)*86400,0))</f>
        <v/>
      </c>
      <c r="K4119" s="37" t="str">
        <f aca="false">IF(G4119=1,IF(COUNTIFS($C:$C,C4119,$G:$G,1,$A:$A,"&gt;="&amp;(A4119-FenetreInterm/86400),$A:$A,"&lt;="&amp;A4119)&gt;=NbInterm,1,0),"")</f>
        <v/>
      </c>
      <c r="L4119" s="37" t="str">
        <f aca="false">IF(G4119=1,IF(B4119="",0,IF(J4119&lt;SeuilFugitive,1,0)),"")</f>
        <v/>
      </c>
      <c r="M4119" s="37" t="str">
        <f aca="false">IF(G4119=1,IF(B4119="",IF((Fin-A4119)*24&gt;SeuilFigee,1,0),IF(J4119&gt;SeuilFigee*3600,1,0)),"")</f>
        <v/>
      </c>
      <c r="N4119" s="0" t="str">
        <f aca="false">IF(G4119=1,IF(COUNTIF(H$2:H4119,H4119)=1,COUNTIF($H:$H,H4119),""),"")</f>
        <v/>
      </c>
      <c r="O4119" s="0" t="str">
        <f aca="false">IF(G4119=1,IF(COUNTIF(I$2:I4119,I4119)=1,COUNTIF($I:$I,I4119),""),"")</f>
        <v/>
      </c>
      <c r="P4119" s="38" t="str">
        <f aca="false">IF(G4119=1,IF(COUNTIFS(C$2:C4119,C4119,G$2:G4119,1)=1,COUNTIFS($C:$C,C4119,$G:$G,1)+ROW()/10000000,""),"")</f>
        <v/>
      </c>
      <c r="Q4119" s="0" t="str">
        <f aca="false">IF(K4119=1,IF(COUNTIFS(C$2:C4119,C4119,K$2:K4119,1)=1,1,0),"")</f>
        <v/>
      </c>
      <c r="R4119" s="0" t="str">
        <f aca="false">IF(M4119=1,IF(COUNTIFS(C$2:C4119,C4119,M$2:M4119,1)=1,1,0),"")</f>
        <v/>
      </c>
      <c r="S4119" s="0" t="str">
        <f aca="false">IF(L4119=1,IF(COUNTIFS(C$2:C4119,C4119,L$2:L4119,1)=1,1,0),"")</f>
        <v/>
      </c>
      <c r="T4119" s="38" t="str">
        <f aca="false">IF(N4119="","",N4119+ROW()/10000000)</f>
        <v/>
      </c>
      <c r="U4119" s="0" t="str">
        <f aca="false">IF(G4119=1,IF(B4119="",1,0),"")</f>
        <v/>
      </c>
    </row>
    <row r="4120" customFormat="false" ht="15" hidden="false" customHeight="false" outlineLevel="0" collapsed="false">
      <c r="A4120" s="35"/>
      <c r="B4120" s="35"/>
      <c r="G4120" s="0" t="str">
        <f aca="false">IF(A4120="","",IF(AND(A4120&gt;=Debut,A4120&lt;Fin),1,0))</f>
        <v/>
      </c>
      <c r="H4120" s="0" t="str">
        <f aca="false">IF(G4120=1,INT(ROUND((A4120-Debut)*86400,0)/600),"")</f>
        <v/>
      </c>
      <c r="I4120" s="0" t="str">
        <f aca="false">IF(G4120=1,INT(ROUND((A4120-Debut)*86400,0)/3600),"")</f>
        <v/>
      </c>
      <c r="J4120" s="0" t="str">
        <f aca="false">IF(OR(A4120="",B4120=""),"",ROUND((B4120-A4120)*86400,0))</f>
        <v/>
      </c>
      <c r="K4120" s="37" t="str">
        <f aca="false">IF(G4120=1,IF(COUNTIFS($C:$C,C4120,$G:$G,1,$A:$A,"&gt;="&amp;(A4120-FenetreInterm/86400),$A:$A,"&lt;="&amp;A4120)&gt;=NbInterm,1,0),"")</f>
        <v/>
      </c>
      <c r="L4120" s="37" t="str">
        <f aca="false">IF(G4120=1,IF(B4120="",0,IF(J4120&lt;SeuilFugitive,1,0)),"")</f>
        <v/>
      </c>
      <c r="M4120" s="37" t="str">
        <f aca="false">IF(G4120=1,IF(B4120="",IF((Fin-A4120)*24&gt;SeuilFigee,1,0),IF(J4120&gt;SeuilFigee*3600,1,0)),"")</f>
        <v/>
      </c>
      <c r="N4120" s="0" t="str">
        <f aca="false">IF(G4120=1,IF(COUNTIF(H$2:H4120,H4120)=1,COUNTIF($H:$H,H4120),""),"")</f>
        <v/>
      </c>
      <c r="O4120" s="0" t="str">
        <f aca="false">IF(G4120=1,IF(COUNTIF(I$2:I4120,I4120)=1,COUNTIF($I:$I,I4120),""),"")</f>
        <v/>
      </c>
      <c r="P4120" s="38" t="str">
        <f aca="false">IF(G4120=1,IF(COUNTIFS(C$2:C4120,C4120,G$2:G4120,1)=1,COUNTIFS($C:$C,C4120,$G:$G,1)+ROW()/10000000,""),"")</f>
        <v/>
      </c>
      <c r="Q4120" s="0" t="str">
        <f aca="false">IF(K4120=1,IF(COUNTIFS(C$2:C4120,C4120,K$2:K4120,1)=1,1,0),"")</f>
        <v/>
      </c>
      <c r="R4120" s="0" t="str">
        <f aca="false">IF(M4120=1,IF(COUNTIFS(C$2:C4120,C4120,M$2:M4120,1)=1,1,0),"")</f>
        <v/>
      </c>
      <c r="S4120" s="0" t="str">
        <f aca="false">IF(L4120=1,IF(COUNTIFS(C$2:C4120,C4120,L$2:L4120,1)=1,1,0),"")</f>
        <v/>
      </c>
      <c r="T4120" s="38" t="str">
        <f aca="false">IF(N4120="","",N4120+ROW()/10000000)</f>
        <v/>
      </c>
      <c r="U4120" s="0" t="str">
        <f aca="false">IF(G4120=1,IF(B4120="",1,0),"")</f>
        <v/>
      </c>
    </row>
    <row r="4121" customFormat="false" ht="15" hidden="false" customHeight="false" outlineLevel="0" collapsed="false">
      <c r="A4121" s="35"/>
      <c r="B4121" s="35"/>
      <c r="G4121" s="0" t="str">
        <f aca="false">IF(A4121="","",IF(AND(A4121&gt;=Debut,A4121&lt;Fin),1,0))</f>
        <v/>
      </c>
      <c r="H4121" s="0" t="str">
        <f aca="false">IF(G4121=1,INT(ROUND((A4121-Debut)*86400,0)/600),"")</f>
        <v/>
      </c>
      <c r="I4121" s="0" t="str">
        <f aca="false">IF(G4121=1,INT(ROUND((A4121-Debut)*86400,0)/3600),"")</f>
        <v/>
      </c>
      <c r="J4121" s="0" t="str">
        <f aca="false">IF(OR(A4121="",B4121=""),"",ROUND((B4121-A4121)*86400,0))</f>
        <v/>
      </c>
      <c r="K4121" s="37" t="str">
        <f aca="false">IF(G4121=1,IF(COUNTIFS($C:$C,C4121,$G:$G,1,$A:$A,"&gt;="&amp;(A4121-FenetreInterm/86400),$A:$A,"&lt;="&amp;A4121)&gt;=NbInterm,1,0),"")</f>
        <v/>
      </c>
      <c r="L4121" s="37" t="str">
        <f aca="false">IF(G4121=1,IF(B4121="",0,IF(J4121&lt;SeuilFugitive,1,0)),"")</f>
        <v/>
      </c>
      <c r="M4121" s="37" t="str">
        <f aca="false">IF(G4121=1,IF(B4121="",IF((Fin-A4121)*24&gt;SeuilFigee,1,0),IF(J4121&gt;SeuilFigee*3600,1,0)),"")</f>
        <v/>
      </c>
      <c r="N4121" s="0" t="str">
        <f aca="false">IF(G4121=1,IF(COUNTIF(H$2:H4121,H4121)=1,COUNTIF($H:$H,H4121),""),"")</f>
        <v/>
      </c>
      <c r="O4121" s="0" t="str">
        <f aca="false">IF(G4121=1,IF(COUNTIF(I$2:I4121,I4121)=1,COUNTIF($I:$I,I4121),""),"")</f>
        <v/>
      </c>
      <c r="P4121" s="38" t="str">
        <f aca="false">IF(G4121=1,IF(COUNTIFS(C$2:C4121,C4121,G$2:G4121,1)=1,COUNTIFS($C:$C,C4121,$G:$G,1)+ROW()/10000000,""),"")</f>
        <v/>
      </c>
      <c r="Q4121" s="0" t="str">
        <f aca="false">IF(K4121=1,IF(COUNTIFS(C$2:C4121,C4121,K$2:K4121,1)=1,1,0),"")</f>
        <v/>
      </c>
      <c r="R4121" s="0" t="str">
        <f aca="false">IF(M4121=1,IF(COUNTIFS(C$2:C4121,C4121,M$2:M4121,1)=1,1,0),"")</f>
        <v/>
      </c>
      <c r="S4121" s="0" t="str">
        <f aca="false">IF(L4121=1,IF(COUNTIFS(C$2:C4121,C4121,L$2:L4121,1)=1,1,0),"")</f>
        <v/>
      </c>
      <c r="T4121" s="38" t="str">
        <f aca="false">IF(N4121="","",N4121+ROW()/10000000)</f>
        <v/>
      </c>
      <c r="U4121" s="0" t="str">
        <f aca="false">IF(G4121=1,IF(B4121="",1,0),"")</f>
        <v/>
      </c>
    </row>
    <row r="4122" customFormat="false" ht="15" hidden="false" customHeight="false" outlineLevel="0" collapsed="false">
      <c r="A4122" s="35"/>
      <c r="B4122" s="35"/>
      <c r="G4122" s="0" t="str">
        <f aca="false">IF(A4122="","",IF(AND(A4122&gt;=Debut,A4122&lt;Fin),1,0))</f>
        <v/>
      </c>
      <c r="H4122" s="0" t="str">
        <f aca="false">IF(G4122=1,INT(ROUND((A4122-Debut)*86400,0)/600),"")</f>
        <v/>
      </c>
      <c r="I4122" s="0" t="str">
        <f aca="false">IF(G4122=1,INT(ROUND((A4122-Debut)*86400,0)/3600),"")</f>
        <v/>
      </c>
      <c r="J4122" s="0" t="str">
        <f aca="false">IF(OR(A4122="",B4122=""),"",ROUND((B4122-A4122)*86400,0))</f>
        <v/>
      </c>
      <c r="K4122" s="37" t="str">
        <f aca="false">IF(G4122=1,IF(COUNTIFS($C:$C,C4122,$G:$G,1,$A:$A,"&gt;="&amp;(A4122-FenetreInterm/86400),$A:$A,"&lt;="&amp;A4122)&gt;=NbInterm,1,0),"")</f>
        <v/>
      </c>
      <c r="L4122" s="37" t="str">
        <f aca="false">IF(G4122=1,IF(B4122="",0,IF(J4122&lt;SeuilFugitive,1,0)),"")</f>
        <v/>
      </c>
      <c r="M4122" s="37" t="str">
        <f aca="false">IF(G4122=1,IF(B4122="",IF((Fin-A4122)*24&gt;SeuilFigee,1,0),IF(J4122&gt;SeuilFigee*3600,1,0)),"")</f>
        <v/>
      </c>
      <c r="N4122" s="0" t="str">
        <f aca="false">IF(G4122=1,IF(COUNTIF(H$2:H4122,H4122)=1,COUNTIF($H:$H,H4122),""),"")</f>
        <v/>
      </c>
      <c r="O4122" s="0" t="str">
        <f aca="false">IF(G4122=1,IF(COUNTIF(I$2:I4122,I4122)=1,COUNTIF($I:$I,I4122),""),"")</f>
        <v/>
      </c>
      <c r="P4122" s="38" t="str">
        <f aca="false">IF(G4122=1,IF(COUNTIFS(C$2:C4122,C4122,G$2:G4122,1)=1,COUNTIFS($C:$C,C4122,$G:$G,1)+ROW()/10000000,""),"")</f>
        <v/>
      </c>
      <c r="Q4122" s="0" t="str">
        <f aca="false">IF(K4122=1,IF(COUNTIFS(C$2:C4122,C4122,K$2:K4122,1)=1,1,0),"")</f>
        <v/>
      </c>
      <c r="R4122" s="0" t="str">
        <f aca="false">IF(M4122=1,IF(COUNTIFS(C$2:C4122,C4122,M$2:M4122,1)=1,1,0),"")</f>
        <v/>
      </c>
      <c r="S4122" s="0" t="str">
        <f aca="false">IF(L4122=1,IF(COUNTIFS(C$2:C4122,C4122,L$2:L4122,1)=1,1,0),"")</f>
        <v/>
      </c>
      <c r="T4122" s="38" t="str">
        <f aca="false">IF(N4122="","",N4122+ROW()/10000000)</f>
        <v/>
      </c>
      <c r="U4122" s="0" t="str">
        <f aca="false">IF(G4122=1,IF(B4122="",1,0),"")</f>
        <v/>
      </c>
    </row>
    <row r="4123" customFormat="false" ht="15" hidden="false" customHeight="false" outlineLevel="0" collapsed="false">
      <c r="A4123" s="35"/>
      <c r="B4123" s="35"/>
      <c r="G4123" s="0" t="str">
        <f aca="false">IF(A4123="","",IF(AND(A4123&gt;=Debut,A4123&lt;Fin),1,0))</f>
        <v/>
      </c>
      <c r="H4123" s="0" t="str">
        <f aca="false">IF(G4123=1,INT(ROUND((A4123-Debut)*86400,0)/600),"")</f>
        <v/>
      </c>
      <c r="I4123" s="0" t="str">
        <f aca="false">IF(G4123=1,INT(ROUND((A4123-Debut)*86400,0)/3600),"")</f>
        <v/>
      </c>
      <c r="J4123" s="0" t="str">
        <f aca="false">IF(OR(A4123="",B4123=""),"",ROUND((B4123-A4123)*86400,0))</f>
        <v/>
      </c>
      <c r="K4123" s="37" t="str">
        <f aca="false">IF(G4123=1,IF(COUNTIFS($C:$C,C4123,$G:$G,1,$A:$A,"&gt;="&amp;(A4123-FenetreInterm/86400),$A:$A,"&lt;="&amp;A4123)&gt;=NbInterm,1,0),"")</f>
        <v/>
      </c>
      <c r="L4123" s="37" t="str">
        <f aca="false">IF(G4123=1,IF(B4123="",0,IF(J4123&lt;SeuilFugitive,1,0)),"")</f>
        <v/>
      </c>
      <c r="M4123" s="37" t="str">
        <f aca="false">IF(G4123=1,IF(B4123="",IF((Fin-A4123)*24&gt;SeuilFigee,1,0),IF(J4123&gt;SeuilFigee*3600,1,0)),"")</f>
        <v/>
      </c>
      <c r="N4123" s="0" t="str">
        <f aca="false">IF(G4123=1,IF(COUNTIF(H$2:H4123,H4123)=1,COUNTIF($H:$H,H4123),""),"")</f>
        <v/>
      </c>
      <c r="O4123" s="0" t="str">
        <f aca="false">IF(G4123=1,IF(COUNTIF(I$2:I4123,I4123)=1,COUNTIF($I:$I,I4123),""),"")</f>
        <v/>
      </c>
      <c r="P4123" s="38" t="str">
        <f aca="false">IF(G4123=1,IF(COUNTIFS(C$2:C4123,C4123,G$2:G4123,1)=1,COUNTIFS($C:$C,C4123,$G:$G,1)+ROW()/10000000,""),"")</f>
        <v/>
      </c>
      <c r="Q4123" s="0" t="str">
        <f aca="false">IF(K4123=1,IF(COUNTIFS(C$2:C4123,C4123,K$2:K4123,1)=1,1,0),"")</f>
        <v/>
      </c>
      <c r="R4123" s="0" t="str">
        <f aca="false">IF(M4123=1,IF(COUNTIFS(C$2:C4123,C4123,M$2:M4123,1)=1,1,0),"")</f>
        <v/>
      </c>
      <c r="S4123" s="0" t="str">
        <f aca="false">IF(L4123=1,IF(COUNTIFS(C$2:C4123,C4123,L$2:L4123,1)=1,1,0),"")</f>
        <v/>
      </c>
      <c r="T4123" s="38" t="str">
        <f aca="false">IF(N4123="","",N4123+ROW()/10000000)</f>
        <v/>
      </c>
      <c r="U4123" s="0" t="str">
        <f aca="false">IF(G4123=1,IF(B4123="",1,0),"")</f>
        <v/>
      </c>
    </row>
    <row r="4124" customFormat="false" ht="15" hidden="false" customHeight="false" outlineLevel="0" collapsed="false">
      <c r="A4124" s="35"/>
      <c r="B4124" s="35"/>
      <c r="G4124" s="0" t="str">
        <f aca="false">IF(A4124="","",IF(AND(A4124&gt;=Debut,A4124&lt;Fin),1,0))</f>
        <v/>
      </c>
      <c r="H4124" s="0" t="str">
        <f aca="false">IF(G4124=1,INT(ROUND((A4124-Debut)*86400,0)/600),"")</f>
        <v/>
      </c>
      <c r="I4124" s="0" t="str">
        <f aca="false">IF(G4124=1,INT(ROUND((A4124-Debut)*86400,0)/3600),"")</f>
        <v/>
      </c>
      <c r="J4124" s="0" t="str">
        <f aca="false">IF(OR(A4124="",B4124=""),"",ROUND((B4124-A4124)*86400,0))</f>
        <v/>
      </c>
      <c r="K4124" s="37" t="str">
        <f aca="false">IF(G4124=1,IF(COUNTIFS($C:$C,C4124,$G:$G,1,$A:$A,"&gt;="&amp;(A4124-FenetreInterm/86400),$A:$A,"&lt;="&amp;A4124)&gt;=NbInterm,1,0),"")</f>
        <v/>
      </c>
      <c r="L4124" s="37" t="str">
        <f aca="false">IF(G4124=1,IF(B4124="",0,IF(J4124&lt;SeuilFugitive,1,0)),"")</f>
        <v/>
      </c>
      <c r="M4124" s="37" t="str">
        <f aca="false">IF(G4124=1,IF(B4124="",IF((Fin-A4124)*24&gt;SeuilFigee,1,0),IF(J4124&gt;SeuilFigee*3600,1,0)),"")</f>
        <v/>
      </c>
      <c r="N4124" s="0" t="str">
        <f aca="false">IF(G4124=1,IF(COUNTIF(H$2:H4124,H4124)=1,COUNTIF($H:$H,H4124),""),"")</f>
        <v/>
      </c>
      <c r="O4124" s="0" t="str">
        <f aca="false">IF(G4124=1,IF(COUNTIF(I$2:I4124,I4124)=1,COUNTIF($I:$I,I4124),""),"")</f>
        <v/>
      </c>
      <c r="P4124" s="38" t="str">
        <f aca="false">IF(G4124=1,IF(COUNTIFS(C$2:C4124,C4124,G$2:G4124,1)=1,COUNTIFS($C:$C,C4124,$G:$G,1)+ROW()/10000000,""),"")</f>
        <v/>
      </c>
      <c r="Q4124" s="0" t="str">
        <f aca="false">IF(K4124=1,IF(COUNTIFS(C$2:C4124,C4124,K$2:K4124,1)=1,1,0),"")</f>
        <v/>
      </c>
      <c r="R4124" s="0" t="str">
        <f aca="false">IF(M4124=1,IF(COUNTIFS(C$2:C4124,C4124,M$2:M4124,1)=1,1,0),"")</f>
        <v/>
      </c>
      <c r="S4124" s="0" t="str">
        <f aca="false">IF(L4124=1,IF(COUNTIFS(C$2:C4124,C4124,L$2:L4124,1)=1,1,0),"")</f>
        <v/>
      </c>
      <c r="T4124" s="38" t="str">
        <f aca="false">IF(N4124="","",N4124+ROW()/10000000)</f>
        <v/>
      </c>
      <c r="U4124" s="0" t="str">
        <f aca="false">IF(G4124=1,IF(B4124="",1,0),"")</f>
        <v/>
      </c>
    </row>
    <row r="4125" customFormat="false" ht="15" hidden="false" customHeight="false" outlineLevel="0" collapsed="false">
      <c r="A4125" s="35"/>
      <c r="B4125" s="35"/>
      <c r="G4125" s="0" t="str">
        <f aca="false">IF(A4125="","",IF(AND(A4125&gt;=Debut,A4125&lt;Fin),1,0))</f>
        <v/>
      </c>
      <c r="H4125" s="0" t="str">
        <f aca="false">IF(G4125=1,INT(ROUND((A4125-Debut)*86400,0)/600),"")</f>
        <v/>
      </c>
      <c r="I4125" s="0" t="str">
        <f aca="false">IF(G4125=1,INT(ROUND((A4125-Debut)*86400,0)/3600),"")</f>
        <v/>
      </c>
      <c r="J4125" s="0" t="str">
        <f aca="false">IF(OR(A4125="",B4125=""),"",ROUND((B4125-A4125)*86400,0))</f>
        <v/>
      </c>
      <c r="K4125" s="37" t="str">
        <f aca="false">IF(G4125=1,IF(COUNTIFS($C:$C,C4125,$G:$G,1,$A:$A,"&gt;="&amp;(A4125-FenetreInterm/86400),$A:$A,"&lt;="&amp;A4125)&gt;=NbInterm,1,0),"")</f>
        <v/>
      </c>
      <c r="L4125" s="37" t="str">
        <f aca="false">IF(G4125=1,IF(B4125="",0,IF(J4125&lt;SeuilFugitive,1,0)),"")</f>
        <v/>
      </c>
      <c r="M4125" s="37" t="str">
        <f aca="false">IF(G4125=1,IF(B4125="",IF((Fin-A4125)*24&gt;SeuilFigee,1,0),IF(J4125&gt;SeuilFigee*3600,1,0)),"")</f>
        <v/>
      </c>
      <c r="N4125" s="0" t="str">
        <f aca="false">IF(G4125=1,IF(COUNTIF(H$2:H4125,H4125)=1,COUNTIF($H:$H,H4125),""),"")</f>
        <v/>
      </c>
      <c r="O4125" s="0" t="str">
        <f aca="false">IF(G4125=1,IF(COUNTIF(I$2:I4125,I4125)=1,COUNTIF($I:$I,I4125),""),"")</f>
        <v/>
      </c>
      <c r="P4125" s="38" t="str">
        <f aca="false">IF(G4125=1,IF(COUNTIFS(C$2:C4125,C4125,G$2:G4125,1)=1,COUNTIFS($C:$C,C4125,$G:$G,1)+ROW()/10000000,""),"")</f>
        <v/>
      </c>
      <c r="Q4125" s="0" t="str">
        <f aca="false">IF(K4125=1,IF(COUNTIFS(C$2:C4125,C4125,K$2:K4125,1)=1,1,0),"")</f>
        <v/>
      </c>
      <c r="R4125" s="0" t="str">
        <f aca="false">IF(M4125=1,IF(COUNTIFS(C$2:C4125,C4125,M$2:M4125,1)=1,1,0),"")</f>
        <v/>
      </c>
      <c r="S4125" s="0" t="str">
        <f aca="false">IF(L4125=1,IF(COUNTIFS(C$2:C4125,C4125,L$2:L4125,1)=1,1,0),"")</f>
        <v/>
      </c>
      <c r="T4125" s="38" t="str">
        <f aca="false">IF(N4125="","",N4125+ROW()/10000000)</f>
        <v/>
      </c>
      <c r="U4125" s="0" t="str">
        <f aca="false">IF(G4125=1,IF(B4125="",1,0),"")</f>
        <v/>
      </c>
    </row>
    <row r="4126" customFormat="false" ht="15" hidden="false" customHeight="false" outlineLevel="0" collapsed="false">
      <c r="A4126" s="35"/>
      <c r="B4126" s="35"/>
      <c r="G4126" s="0" t="str">
        <f aca="false">IF(A4126="","",IF(AND(A4126&gt;=Debut,A4126&lt;Fin),1,0))</f>
        <v/>
      </c>
      <c r="H4126" s="0" t="str">
        <f aca="false">IF(G4126=1,INT(ROUND((A4126-Debut)*86400,0)/600),"")</f>
        <v/>
      </c>
      <c r="I4126" s="0" t="str">
        <f aca="false">IF(G4126=1,INT(ROUND((A4126-Debut)*86400,0)/3600),"")</f>
        <v/>
      </c>
      <c r="J4126" s="0" t="str">
        <f aca="false">IF(OR(A4126="",B4126=""),"",ROUND((B4126-A4126)*86400,0))</f>
        <v/>
      </c>
      <c r="K4126" s="37" t="str">
        <f aca="false">IF(G4126=1,IF(COUNTIFS($C:$C,C4126,$G:$G,1,$A:$A,"&gt;="&amp;(A4126-FenetreInterm/86400),$A:$A,"&lt;="&amp;A4126)&gt;=NbInterm,1,0),"")</f>
        <v/>
      </c>
      <c r="L4126" s="37" t="str">
        <f aca="false">IF(G4126=1,IF(B4126="",0,IF(J4126&lt;SeuilFugitive,1,0)),"")</f>
        <v/>
      </c>
      <c r="M4126" s="37" t="str">
        <f aca="false">IF(G4126=1,IF(B4126="",IF((Fin-A4126)*24&gt;SeuilFigee,1,0),IF(J4126&gt;SeuilFigee*3600,1,0)),"")</f>
        <v/>
      </c>
      <c r="N4126" s="0" t="str">
        <f aca="false">IF(G4126=1,IF(COUNTIF(H$2:H4126,H4126)=1,COUNTIF($H:$H,H4126),""),"")</f>
        <v/>
      </c>
      <c r="O4126" s="0" t="str">
        <f aca="false">IF(G4126=1,IF(COUNTIF(I$2:I4126,I4126)=1,COUNTIF($I:$I,I4126),""),"")</f>
        <v/>
      </c>
      <c r="P4126" s="38" t="str">
        <f aca="false">IF(G4126=1,IF(COUNTIFS(C$2:C4126,C4126,G$2:G4126,1)=1,COUNTIFS($C:$C,C4126,$G:$G,1)+ROW()/10000000,""),"")</f>
        <v/>
      </c>
      <c r="Q4126" s="0" t="str">
        <f aca="false">IF(K4126=1,IF(COUNTIFS(C$2:C4126,C4126,K$2:K4126,1)=1,1,0),"")</f>
        <v/>
      </c>
      <c r="R4126" s="0" t="str">
        <f aca="false">IF(M4126=1,IF(COUNTIFS(C$2:C4126,C4126,M$2:M4126,1)=1,1,0),"")</f>
        <v/>
      </c>
      <c r="S4126" s="0" t="str">
        <f aca="false">IF(L4126=1,IF(COUNTIFS(C$2:C4126,C4126,L$2:L4126,1)=1,1,0),"")</f>
        <v/>
      </c>
      <c r="T4126" s="38" t="str">
        <f aca="false">IF(N4126="","",N4126+ROW()/10000000)</f>
        <v/>
      </c>
      <c r="U4126" s="0" t="str">
        <f aca="false">IF(G4126=1,IF(B4126="",1,0),"")</f>
        <v/>
      </c>
    </row>
    <row r="4127" customFormat="false" ht="15" hidden="false" customHeight="false" outlineLevel="0" collapsed="false">
      <c r="A4127" s="35"/>
      <c r="B4127" s="35"/>
      <c r="G4127" s="0" t="str">
        <f aca="false">IF(A4127="","",IF(AND(A4127&gt;=Debut,A4127&lt;Fin),1,0))</f>
        <v/>
      </c>
      <c r="H4127" s="0" t="str">
        <f aca="false">IF(G4127=1,INT(ROUND((A4127-Debut)*86400,0)/600),"")</f>
        <v/>
      </c>
      <c r="I4127" s="0" t="str">
        <f aca="false">IF(G4127=1,INT(ROUND((A4127-Debut)*86400,0)/3600),"")</f>
        <v/>
      </c>
      <c r="J4127" s="0" t="str">
        <f aca="false">IF(OR(A4127="",B4127=""),"",ROUND((B4127-A4127)*86400,0))</f>
        <v/>
      </c>
      <c r="K4127" s="37" t="str">
        <f aca="false">IF(G4127=1,IF(COUNTIFS($C:$C,C4127,$G:$G,1,$A:$A,"&gt;="&amp;(A4127-FenetreInterm/86400),$A:$A,"&lt;="&amp;A4127)&gt;=NbInterm,1,0),"")</f>
        <v/>
      </c>
      <c r="L4127" s="37" t="str">
        <f aca="false">IF(G4127=1,IF(B4127="",0,IF(J4127&lt;SeuilFugitive,1,0)),"")</f>
        <v/>
      </c>
      <c r="M4127" s="37" t="str">
        <f aca="false">IF(G4127=1,IF(B4127="",IF((Fin-A4127)*24&gt;SeuilFigee,1,0),IF(J4127&gt;SeuilFigee*3600,1,0)),"")</f>
        <v/>
      </c>
      <c r="N4127" s="0" t="str">
        <f aca="false">IF(G4127=1,IF(COUNTIF(H$2:H4127,H4127)=1,COUNTIF($H:$H,H4127),""),"")</f>
        <v/>
      </c>
      <c r="O4127" s="0" t="str">
        <f aca="false">IF(G4127=1,IF(COUNTIF(I$2:I4127,I4127)=1,COUNTIF($I:$I,I4127),""),"")</f>
        <v/>
      </c>
      <c r="P4127" s="38" t="str">
        <f aca="false">IF(G4127=1,IF(COUNTIFS(C$2:C4127,C4127,G$2:G4127,1)=1,COUNTIFS($C:$C,C4127,$G:$G,1)+ROW()/10000000,""),"")</f>
        <v/>
      </c>
      <c r="Q4127" s="0" t="str">
        <f aca="false">IF(K4127=1,IF(COUNTIFS(C$2:C4127,C4127,K$2:K4127,1)=1,1,0),"")</f>
        <v/>
      </c>
      <c r="R4127" s="0" t="str">
        <f aca="false">IF(M4127=1,IF(COUNTIFS(C$2:C4127,C4127,M$2:M4127,1)=1,1,0),"")</f>
        <v/>
      </c>
      <c r="S4127" s="0" t="str">
        <f aca="false">IF(L4127=1,IF(COUNTIFS(C$2:C4127,C4127,L$2:L4127,1)=1,1,0),"")</f>
        <v/>
      </c>
      <c r="T4127" s="38" t="str">
        <f aca="false">IF(N4127="","",N4127+ROW()/10000000)</f>
        <v/>
      </c>
      <c r="U4127" s="0" t="str">
        <f aca="false">IF(G4127=1,IF(B4127="",1,0),"")</f>
        <v/>
      </c>
    </row>
    <row r="4128" customFormat="false" ht="15" hidden="false" customHeight="false" outlineLevel="0" collapsed="false">
      <c r="A4128" s="35"/>
      <c r="B4128" s="35"/>
      <c r="G4128" s="0" t="str">
        <f aca="false">IF(A4128="","",IF(AND(A4128&gt;=Debut,A4128&lt;Fin),1,0))</f>
        <v/>
      </c>
      <c r="H4128" s="0" t="str">
        <f aca="false">IF(G4128=1,INT(ROUND((A4128-Debut)*86400,0)/600),"")</f>
        <v/>
      </c>
      <c r="I4128" s="0" t="str">
        <f aca="false">IF(G4128=1,INT(ROUND((A4128-Debut)*86400,0)/3600),"")</f>
        <v/>
      </c>
      <c r="J4128" s="0" t="str">
        <f aca="false">IF(OR(A4128="",B4128=""),"",ROUND((B4128-A4128)*86400,0))</f>
        <v/>
      </c>
      <c r="K4128" s="37" t="str">
        <f aca="false">IF(G4128=1,IF(COUNTIFS($C:$C,C4128,$G:$G,1,$A:$A,"&gt;="&amp;(A4128-FenetreInterm/86400),$A:$A,"&lt;="&amp;A4128)&gt;=NbInterm,1,0),"")</f>
        <v/>
      </c>
      <c r="L4128" s="37" t="str">
        <f aca="false">IF(G4128=1,IF(B4128="",0,IF(J4128&lt;SeuilFugitive,1,0)),"")</f>
        <v/>
      </c>
      <c r="M4128" s="37" t="str">
        <f aca="false">IF(G4128=1,IF(B4128="",IF((Fin-A4128)*24&gt;SeuilFigee,1,0),IF(J4128&gt;SeuilFigee*3600,1,0)),"")</f>
        <v/>
      </c>
      <c r="N4128" s="0" t="str">
        <f aca="false">IF(G4128=1,IF(COUNTIF(H$2:H4128,H4128)=1,COUNTIF($H:$H,H4128),""),"")</f>
        <v/>
      </c>
      <c r="O4128" s="0" t="str">
        <f aca="false">IF(G4128=1,IF(COUNTIF(I$2:I4128,I4128)=1,COUNTIF($I:$I,I4128),""),"")</f>
        <v/>
      </c>
      <c r="P4128" s="38" t="str">
        <f aca="false">IF(G4128=1,IF(COUNTIFS(C$2:C4128,C4128,G$2:G4128,1)=1,COUNTIFS($C:$C,C4128,$G:$G,1)+ROW()/10000000,""),"")</f>
        <v/>
      </c>
      <c r="Q4128" s="0" t="str">
        <f aca="false">IF(K4128=1,IF(COUNTIFS(C$2:C4128,C4128,K$2:K4128,1)=1,1,0),"")</f>
        <v/>
      </c>
      <c r="R4128" s="0" t="str">
        <f aca="false">IF(M4128=1,IF(COUNTIFS(C$2:C4128,C4128,M$2:M4128,1)=1,1,0),"")</f>
        <v/>
      </c>
      <c r="S4128" s="0" t="str">
        <f aca="false">IF(L4128=1,IF(COUNTIFS(C$2:C4128,C4128,L$2:L4128,1)=1,1,0),"")</f>
        <v/>
      </c>
      <c r="T4128" s="38" t="str">
        <f aca="false">IF(N4128="","",N4128+ROW()/10000000)</f>
        <v/>
      </c>
      <c r="U4128" s="0" t="str">
        <f aca="false">IF(G4128=1,IF(B4128="",1,0),"")</f>
        <v/>
      </c>
    </row>
    <row r="4129" customFormat="false" ht="15" hidden="false" customHeight="false" outlineLevel="0" collapsed="false">
      <c r="A4129" s="35"/>
      <c r="B4129" s="35"/>
      <c r="G4129" s="0" t="str">
        <f aca="false">IF(A4129="","",IF(AND(A4129&gt;=Debut,A4129&lt;Fin),1,0))</f>
        <v/>
      </c>
      <c r="H4129" s="0" t="str">
        <f aca="false">IF(G4129=1,INT(ROUND((A4129-Debut)*86400,0)/600),"")</f>
        <v/>
      </c>
      <c r="I4129" s="0" t="str">
        <f aca="false">IF(G4129=1,INT(ROUND((A4129-Debut)*86400,0)/3600),"")</f>
        <v/>
      </c>
      <c r="J4129" s="0" t="str">
        <f aca="false">IF(OR(A4129="",B4129=""),"",ROUND((B4129-A4129)*86400,0))</f>
        <v/>
      </c>
      <c r="K4129" s="37" t="str">
        <f aca="false">IF(G4129=1,IF(COUNTIFS($C:$C,C4129,$G:$G,1,$A:$A,"&gt;="&amp;(A4129-FenetreInterm/86400),$A:$A,"&lt;="&amp;A4129)&gt;=NbInterm,1,0),"")</f>
        <v/>
      </c>
      <c r="L4129" s="37" t="str">
        <f aca="false">IF(G4129=1,IF(B4129="",0,IF(J4129&lt;SeuilFugitive,1,0)),"")</f>
        <v/>
      </c>
      <c r="M4129" s="37" t="str">
        <f aca="false">IF(G4129=1,IF(B4129="",IF((Fin-A4129)*24&gt;SeuilFigee,1,0),IF(J4129&gt;SeuilFigee*3600,1,0)),"")</f>
        <v/>
      </c>
      <c r="N4129" s="0" t="str">
        <f aca="false">IF(G4129=1,IF(COUNTIF(H$2:H4129,H4129)=1,COUNTIF($H:$H,H4129),""),"")</f>
        <v/>
      </c>
      <c r="O4129" s="0" t="str">
        <f aca="false">IF(G4129=1,IF(COUNTIF(I$2:I4129,I4129)=1,COUNTIF($I:$I,I4129),""),"")</f>
        <v/>
      </c>
      <c r="P4129" s="38" t="str">
        <f aca="false">IF(G4129=1,IF(COUNTIFS(C$2:C4129,C4129,G$2:G4129,1)=1,COUNTIFS($C:$C,C4129,$G:$G,1)+ROW()/10000000,""),"")</f>
        <v/>
      </c>
      <c r="Q4129" s="0" t="str">
        <f aca="false">IF(K4129=1,IF(COUNTIFS(C$2:C4129,C4129,K$2:K4129,1)=1,1,0),"")</f>
        <v/>
      </c>
      <c r="R4129" s="0" t="str">
        <f aca="false">IF(M4129=1,IF(COUNTIFS(C$2:C4129,C4129,M$2:M4129,1)=1,1,0),"")</f>
        <v/>
      </c>
      <c r="S4129" s="0" t="str">
        <f aca="false">IF(L4129=1,IF(COUNTIFS(C$2:C4129,C4129,L$2:L4129,1)=1,1,0),"")</f>
        <v/>
      </c>
      <c r="T4129" s="38" t="str">
        <f aca="false">IF(N4129="","",N4129+ROW()/10000000)</f>
        <v/>
      </c>
      <c r="U4129" s="0" t="str">
        <f aca="false">IF(G4129=1,IF(B4129="",1,0),"")</f>
        <v/>
      </c>
    </row>
    <row r="4130" customFormat="false" ht="15" hidden="false" customHeight="false" outlineLevel="0" collapsed="false">
      <c r="A4130" s="35"/>
      <c r="B4130" s="35"/>
      <c r="G4130" s="0" t="str">
        <f aca="false">IF(A4130="","",IF(AND(A4130&gt;=Debut,A4130&lt;Fin),1,0))</f>
        <v/>
      </c>
      <c r="H4130" s="0" t="str">
        <f aca="false">IF(G4130=1,INT(ROUND((A4130-Debut)*86400,0)/600),"")</f>
        <v/>
      </c>
      <c r="I4130" s="0" t="str">
        <f aca="false">IF(G4130=1,INT(ROUND((A4130-Debut)*86400,0)/3600),"")</f>
        <v/>
      </c>
      <c r="J4130" s="0" t="str">
        <f aca="false">IF(OR(A4130="",B4130=""),"",ROUND((B4130-A4130)*86400,0))</f>
        <v/>
      </c>
      <c r="K4130" s="37" t="str">
        <f aca="false">IF(G4130=1,IF(COUNTIFS($C:$C,C4130,$G:$G,1,$A:$A,"&gt;="&amp;(A4130-FenetreInterm/86400),$A:$A,"&lt;="&amp;A4130)&gt;=NbInterm,1,0),"")</f>
        <v/>
      </c>
      <c r="L4130" s="37" t="str">
        <f aca="false">IF(G4130=1,IF(B4130="",0,IF(J4130&lt;SeuilFugitive,1,0)),"")</f>
        <v/>
      </c>
      <c r="M4130" s="37" t="str">
        <f aca="false">IF(G4130=1,IF(B4130="",IF((Fin-A4130)*24&gt;SeuilFigee,1,0),IF(J4130&gt;SeuilFigee*3600,1,0)),"")</f>
        <v/>
      </c>
      <c r="N4130" s="0" t="str">
        <f aca="false">IF(G4130=1,IF(COUNTIF(H$2:H4130,H4130)=1,COUNTIF($H:$H,H4130),""),"")</f>
        <v/>
      </c>
      <c r="O4130" s="0" t="str">
        <f aca="false">IF(G4130=1,IF(COUNTIF(I$2:I4130,I4130)=1,COUNTIF($I:$I,I4130),""),"")</f>
        <v/>
      </c>
      <c r="P4130" s="38" t="str">
        <f aca="false">IF(G4130=1,IF(COUNTIFS(C$2:C4130,C4130,G$2:G4130,1)=1,COUNTIFS($C:$C,C4130,$G:$G,1)+ROW()/10000000,""),"")</f>
        <v/>
      </c>
      <c r="Q4130" s="0" t="str">
        <f aca="false">IF(K4130=1,IF(COUNTIFS(C$2:C4130,C4130,K$2:K4130,1)=1,1,0),"")</f>
        <v/>
      </c>
      <c r="R4130" s="0" t="str">
        <f aca="false">IF(M4130=1,IF(COUNTIFS(C$2:C4130,C4130,M$2:M4130,1)=1,1,0),"")</f>
        <v/>
      </c>
      <c r="S4130" s="0" t="str">
        <f aca="false">IF(L4130=1,IF(COUNTIFS(C$2:C4130,C4130,L$2:L4130,1)=1,1,0),"")</f>
        <v/>
      </c>
      <c r="T4130" s="38" t="str">
        <f aca="false">IF(N4130="","",N4130+ROW()/10000000)</f>
        <v/>
      </c>
      <c r="U4130" s="0" t="str">
        <f aca="false">IF(G4130=1,IF(B4130="",1,0),"")</f>
        <v/>
      </c>
    </row>
    <row r="4131" customFormat="false" ht="15" hidden="false" customHeight="false" outlineLevel="0" collapsed="false">
      <c r="A4131" s="35"/>
      <c r="B4131" s="35"/>
      <c r="G4131" s="0" t="str">
        <f aca="false">IF(A4131="","",IF(AND(A4131&gt;=Debut,A4131&lt;Fin),1,0))</f>
        <v/>
      </c>
      <c r="H4131" s="0" t="str">
        <f aca="false">IF(G4131=1,INT(ROUND((A4131-Debut)*86400,0)/600),"")</f>
        <v/>
      </c>
      <c r="I4131" s="0" t="str">
        <f aca="false">IF(G4131=1,INT(ROUND((A4131-Debut)*86400,0)/3600),"")</f>
        <v/>
      </c>
      <c r="J4131" s="0" t="str">
        <f aca="false">IF(OR(A4131="",B4131=""),"",ROUND((B4131-A4131)*86400,0))</f>
        <v/>
      </c>
      <c r="K4131" s="37" t="str">
        <f aca="false">IF(G4131=1,IF(COUNTIFS($C:$C,C4131,$G:$G,1,$A:$A,"&gt;="&amp;(A4131-FenetreInterm/86400),$A:$A,"&lt;="&amp;A4131)&gt;=NbInterm,1,0),"")</f>
        <v/>
      </c>
      <c r="L4131" s="37" t="str">
        <f aca="false">IF(G4131=1,IF(B4131="",0,IF(J4131&lt;SeuilFugitive,1,0)),"")</f>
        <v/>
      </c>
      <c r="M4131" s="37" t="str">
        <f aca="false">IF(G4131=1,IF(B4131="",IF((Fin-A4131)*24&gt;SeuilFigee,1,0),IF(J4131&gt;SeuilFigee*3600,1,0)),"")</f>
        <v/>
      </c>
      <c r="N4131" s="0" t="str">
        <f aca="false">IF(G4131=1,IF(COUNTIF(H$2:H4131,H4131)=1,COUNTIF($H:$H,H4131),""),"")</f>
        <v/>
      </c>
      <c r="O4131" s="0" t="str">
        <f aca="false">IF(G4131=1,IF(COUNTIF(I$2:I4131,I4131)=1,COUNTIF($I:$I,I4131),""),"")</f>
        <v/>
      </c>
      <c r="P4131" s="38" t="str">
        <f aca="false">IF(G4131=1,IF(COUNTIFS(C$2:C4131,C4131,G$2:G4131,1)=1,COUNTIFS($C:$C,C4131,$G:$G,1)+ROW()/10000000,""),"")</f>
        <v/>
      </c>
      <c r="Q4131" s="0" t="str">
        <f aca="false">IF(K4131=1,IF(COUNTIFS(C$2:C4131,C4131,K$2:K4131,1)=1,1,0),"")</f>
        <v/>
      </c>
      <c r="R4131" s="0" t="str">
        <f aca="false">IF(M4131=1,IF(COUNTIFS(C$2:C4131,C4131,M$2:M4131,1)=1,1,0),"")</f>
        <v/>
      </c>
      <c r="S4131" s="0" t="str">
        <f aca="false">IF(L4131=1,IF(COUNTIFS(C$2:C4131,C4131,L$2:L4131,1)=1,1,0),"")</f>
        <v/>
      </c>
      <c r="T4131" s="38" t="str">
        <f aca="false">IF(N4131="","",N4131+ROW()/10000000)</f>
        <v/>
      </c>
      <c r="U4131" s="0" t="str">
        <f aca="false">IF(G4131=1,IF(B4131="",1,0),"")</f>
        <v/>
      </c>
    </row>
    <row r="4132" customFormat="false" ht="15" hidden="false" customHeight="false" outlineLevel="0" collapsed="false">
      <c r="A4132" s="35"/>
      <c r="B4132" s="35"/>
      <c r="G4132" s="0" t="str">
        <f aca="false">IF(A4132="","",IF(AND(A4132&gt;=Debut,A4132&lt;Fin),1,0))</f>
        <v/>
      </c>
      <c r="H4132" s="0" t="str">
        <f aca="false">IF(G4132=1,INT(ROUND((A4132-Debut)*86400,0)/600),"")</f>
        <v/>
      </c>
      <c r="I4132" s="0" t="str">
        <f aca="false">IF(G4132=1,INT(ROUND((A4132-Debut)*86400,0)/3600),"")</f>
        <v/>
      </c>
      <c r="J4132" s="0" t="str">
        <f aca="false">IF(OR(A4132="",B4132=""),"",ROUND((B4132-A4132)*86400,0))</f>
        <v/>
      </c>
      <c r="K4132" s="37" t="str">
        <f aca="false">IF(G4132=1,IF(COUNTIFS($C:$C,C4132,$G:$G,1,$A:$A,"&gt;="&amp;(A4132-FenetreInterm/86400),$A:$A,"&lt;="&amp;A4132)&gt;=NbInterm,1,0),"")</f>
        <v/>
      </c>
      <c r="L4132" s="37" t="str">
        <f aca="false">IF(G4132=1,IF(B4132="",0,IF(J4132&lt;SeuilFugitive,1,0)),"")</f>
        <v/>
      </c>
      <c r="M4132" s="37" t="str">
        <f aca="false">IF(G4132=1,IF(B4132="",IF((Fin-A4132)*24&gt;SeuilFigee,1,0),IF(J4132&gt;SeuilFigee*3600,1,0)),"")</f>
        <v/>
      </c>
      <c r="N4132" s="0" t="str">
        <f aca="false">IF(G4132=1,IF(COUNTIF(H$2:H4132,H4132)=1,COUNTIF($H:$H,H4132),""),"")</f>
        <v/>
      </c>
      <c r="O4132" s="0" t="str">
        <f aca="false">IF(G4132=1,IF(COUNTIF(I$2:I4132,I4132)=1,COUNTIF($I:$I,I4132),""),"")</f>
        <v/>
      </c>
      <c r="P4132" s="38" t="str">
        <f aca="false">IF(G4132=1,IF(COUNTIFS(C$2:C4132,C4132,G$2:G4132,1)=1,COUNTIFS($C:$C,C4132,$G:$G,1)+ROW()/10000000,""),"")</f>
        <v/>
      </c>
      <c r="Q4132" s="0" t="str">
        <f aca="false">IF(K4132=1,IF(COUNTIFS(C$2:C4132,C4132,K$2:K4132,1)=1,1,0),"")</f>
        <v/>
      </c>
      <c r="R4132" s="0" t="str">
        <f aca="false">IF(M4132=1,IF(COUNTIFS(C$2:C4132,C4132,M$2:M4132,1)=1,1,0),"")</f>
        <v/>
      </c>
      <c r="S4132" s="0" t="str">
        <f aca="false">IF(L4132=1,IF(COUNTIFS(C$2:C4132,C4132,L$2:L4132,1)=1,1,0),"")</f>
        <v/>
      </c>
      <c r="T4132" s="38" t="str">
        <f aca="false">IF(N4132="","",N4132+ROW()/10000000)</f>
        <v/>
      </c>
      <c r="U4132" s="0" t="str">
        <f aca="false">IF(G4132=1,IF(B4132="",1,0),"")</f>
        <v/>
      </c>
    </row>
    <row r="4133" customFormat="false" ht="15" hidden="false" customHeight="false" outlineLevel="0" collapsed="false">
      <c r="A4133" s="35"/>
      <c r="B4133" s="35"/>
      <c r="G4133" s="0" t="str">
        <f aca="false">IF(A4133="","",IF(AND(A4133&gt;=Debut,A4133&lt;Fin),1,0))</f>
        <v/>
      </c>
      <c r="H4133" s="0" t="str">
        <f aca="false">IF(G4133=1,INT(ROUND((A4133-Debut)*86400,0)/600),"")</f>
        <v/>
      </c>
      <c r="I4133" s="0" t="str">
        <f aca="false">IF(G4133=1,INT(ROUND((A4133-Debut)*86400,0)/3600),"")</f>
        <v/>
      </c>
      <c r="J4133" s="0" t="str">
        <f aca="false">IF(OR(A4133="",B4133=""),"",ROUND((B4133-A4133)*86400,0))</f>
        <v/>
      </c>
      <c r="K4133" s="37" t="str">
        <f aca="false">IF(G4133=1,IF(COUNTIFS($C:$C,C4133,$G:$G,1,$A:$A,"&gt;="&amp;(A4133-FenetreInterm/86400),$A:$A,"&lt;="&amp;A4133)&gt;=NbInterm,1,0),"")</f>
        <v/>
      </c>
      <c r="L4133" s="37" t="str">
        <f aca="false">IF(G4133=1,IF(B4133="",0,IF(J4133&lt;SeuilFugitive,1,0)),"")</f>
        <v/>
      </c>
      <c r="M4133" s="37" t="str">
        <f aca="false">IF(G4133=1,IF(B4133="",IF((Fin-A4133)*24&gt;SeuilFigee,1,0),IF(J4133&gt;SeuilFigee*3600,1,0)),"")</f>
        <v/>
      </c>
      <c r="N4133" s="0" t="str">
        <f aca="false">IF(G4133=1,IF(COUNTIF(H$2:H4133,H4133)=1,COUNTIF($H:$H,H4133),""),"")</f>
        <v/>
      </c>
      <c r="O4133" s="0" t="str">
        <f aca="false">IF(G4133=1,IF(COUNTIF(I$2:I4133,I4133)=1,COUNTIF($I:$I,I4133),""),"")</f>
        <v/>
      </c>
      <c r="P4133" s="38" t="str">
        <f aca="false">IF(G4133=1,IF(COUNTIFS(C$2:C4133,C4133,G$2:G4133,1)=1,COUNTIFS($C:$C,C4133,$G:$G,1)+ROW()/10000000,""),"")</f>
        <v/>
      </c>
      <c r="Q4133" s="0" t="str">
        <f aca="false">IF(K4133=1,IF(COUNTIFS(C$2:C4133,C4133,K$2:K4133,1)=1,1,0),"")</f>
        <v/>
      </c>
      <c r="R4133" s="0" t="str">
        <f aca="false">IF(M4133=1,IF(COUNTIFS(C$2:C4133,C4133,M$2:M4133,1)=1,1,0),"")</f>
        <v/>
      </c>
      <c r="S4133" s="0" t="str">
        <f aca="false">IF(L4133=1,IF(COUNTIFS(C$2:C4133,C4133,L$2:L4133,1)=1,1,0),"")</f>
        <v/>
      </c>
      <c r="T4133" s="38" t="str">
        <f aca="false">IF(N4133="","",N4133+ROW()/10000000)</f>
        <v/>
      </c>
      <c r="U4133" s="0" t="str">
        <f aca="false">IF(G4133=1,IF(B4133="",1,0),"")</f>
        <v/>
      </c>
    </row>
    <row r="4134" customFormat="false" ht="15" hidden="false" customHeight="false" outlineLevel="0" collapsed="false">
      <c r="A4134" s="35"/>
      <c r="B4134" s="35"/>
      <c r="G4134" s="0" t="str">
        <f aca="false">IF(A4134="","",IF(AND(A4134&gt;=Debut,A4134&lt;Fin),1,0))</f>
        <v/>
      </c>
      <c r="H4134" s="0" t="str">
        <f aca="false">IF(G4134=1,INT(ROUND((A4134-Debut)*86400,0)/600),"")</f>
        <v/>
      </c>
      <c r="I4134" s="0" t="str">
        <f aca="false">IF(G4134=1,INT(ROUND((A4134-Debut)*86400,0)/3600),"")</f>
        <v/>
      </c>
      <c r="J4134" s="0" t="str">
        <f aca="false">IF(OR(A4134="",B4134=""),"",ROUND((B4134-A4134)*86400,0))</f>
        <v/>
      </c>
      <c r="K4134" s="37" t="str">
        <f aca="false">IF(G4134=1,IF(COUNTIFS($C:$C,C4134,$G:$G,1,$A:$A,"&gt;="&amp;(A4134-FenetreInterm/86400),$A:$A,"&lt;="&amp;A4134)&gt;=NbInterm,1,0),"")</f>
        <v/>
      </c>
      <c r="L4134" s="37" t="str">
        <f aca="false">IF(G4134=1,IF(B4134="",0,IF(J4134&lt;SeuilFugitive,1,0)),"")</f>
        <v/>
      </c>
      <c r="M4134" s="37" t="str">
        <f aca="false">IF(G4134=1,IF(B4134="",IF((Fin-A4134)*24&gt;SeuilFigee,1,0),IF(J4134&gt;SeuilFigee*3600,1,0)),"")</f>
        <v/>
      </c>
      <c r="N4134" s="0" t="str">
        <f aca="false">IF(G4134=1,IF(COUNTIF(H$2:H4134,H4134)=1,COUNTIF($H:$H,H4134),""),"")</f>
        <v/>
      </c>
      <c r="O4134" s="0" t="str">
        <f aca="false">IF(G4134=1,IF(COUNTIF(I$2:I4134,I4134)=1,COUNTIF($I:$I,I4134),""),"")</f>
        <v/>
      </c>
      <c r="P4134" s="38" t="str">
        <f aca="false">IF(G4134=1,IF(COUNTIFS(C$2:C4134,C4134,G$2:G4134,1)=1,COUNTIFS($C:$C,C4134,$G:$G,1)+ROW()/10000000,""),"")</f>
        <v/>
      </c>
      <c r="Q4134" s="0" t="str">
        <f aca="false">IF(K4134=1,IF(COUNTIFS(C$2:C4134,C4134,K$2:K4134,1)=1,1,0),"")</f>
        <v/>
      </c>
      <c r="R4134" s="0" t="str">
        <f aca="false">IF(M4134=1,IF(COUNTIFS(C$2:C4134,C4134,M$2:M4134,1)=1,1,0),"")</f>
        <v/>
      </c>
      <c r="S4134" s="0" t="str">
        <f aca="false">IF(L4134=1,IF(COUNTIFS(C$2:C4134,C4134,L$2:L4134,1)=1,1,0),"")</f>
        <v/>
      </c>
      <c r="T4134" s="38" t="str">
        <f aca="false">IF(N4134="","",N4134+ROW()/10000000)</f>
        <v/>
      </c>
      <c r="U4134" s="0" t="str">
        <f aca="false">IF(G4134=1,IF(B4134="",1,0),"")</f>
        <v/>
      </c>
    </row>
    <row r="4135" customFormat="false" ht="15" hidden="false" customHeight="false" outlineLevel="0" collapsed="false">
      <c r="A4135" s="35"/>
      <c r="B4135" s="35"/>
      <c r="G4135" s="0" t="str">
        <f aca="false">IF(A4135="","",IF(AND(A4135&gt;=Debut,A4135&lt;Fin),1,0))</f>
        <v/>
      </c>
      <c r="H4135" s="0" t="str">
        <f aca="false">IF(G4135=1,INT(ROUND((A4135-Debut)*86400,0)/600),"")</f>
        <v/>
      </c>
      <c r="I4135" s="0" t="str">
        <f aca="false">IF(G4135=1,INT(ROUND((A4135-Debut)*86400,0)/3600),"")</f>
        <v/>
      </c>
      <c r="J4135" s="0" t="str">
        <f aca="false">IF(OR(A4135="",B4135=""),"",ROUND((B4135-A4135)*86400,0))</f>
        <v/>
      </c>
      <c r="K4135" s="37" t="str">
        <f aca="false">IF(G4135=1,IF(COUNTIFS($C:$C,C4135,$G:$G,1,$A:$A,"&gt;="&amp;(A4135-FenetreInterm/86400),$A:$A,"&lt;="&amp;A4135)&gt;=NbInterm,1,0),"")</f>
        <v/>
      </c>
      <c r="L4135" s="37" t="str">
        <f aca="false">IF(G4135=1,IF(B4135="",0,IF(J4135&lt;SeuilFugitive,1,0)),"")</f>
        <v/>
      </c>
      <c r="M4135" s="37" t="str">
        <f aca="false">IF(G4135=1,IF(B4135="",IF((Fin-A4135)*24&gt;SeuilFigee,1,0),IF(J4135&gt;SeuilFigee*3600,1,0)),"")</f>
        <v/>
      </c>
      <c r="N4135" s="0" t="str">
        <f aca="false">IF(G4135=1,IF(COUNTIF(H$2:H4135,H4135)=1,COUNTIF($H:$H,H4135),""),"")</f>
        <v/>
      </c>
      <c r="O4135" s="0" t="str">
        <f aca="false">IF(G4135=1,IF(COUNTIF(I$2:I4135,I4135)=1,COUNTIF($I:$I,I4135),""),"")</f>
        <v/>
      </c>
      <c r="P4135" s="38" t="str">
        <f aca="false">IF(G4135=1,IF(COUNTIFS(C$2:C4135,C4135,G$2:G4135,1)=1,COUNTIFS($C:$C,C4135,$G:$G,1)+ROW()/10000000,""),"")</f>
        <v/>
      </c>
      <c r="Q4135" s="0" t="str">
        <f aca="false">IF(K4135=1,IF(COUNTIFS(C$2:C4135,C4135,K$2:K4135,1)=1,1,0),"")</f>
        <v/>
      </c>
      <c r="R4135" s="0" t="str">
        <f aca="false">IF(M4135=1,IF(COUNTIFS(C$2:C4135,C4135,M$2:M4135,1)=1,1,0),"")</f>
        <v/>
      </c>
      <c r="S4135" s="0" t="str">
        <f aca="false">IF(L4135=1,IF(COUNTIFS(C$2:C4135,C4135,L$2:L4135,1)=1,1,0),"")</f>
        <v/>
      </c>
      <c r="T4135" s="38" t="str">
        <f aca="false">IF(N4135="","",N4135+ROW()/10000000)</f>
        <v/>
      </c>
      <c r="U4135" s="0" t="str">
        <f aca="false">IF(G4135=1,IF(B4135="",1,0),"")</f>
        <v/>
      </c>
    </row>
    <row r="4136" customFormat="false" ht="15" hidden="false" customHeight="false" outlineLevel="0" collapsed="false">
      <c r="A4136" s="35"/>
      <c r="B4136" s="35"/>
      <c r="G4136" s="0" t="str">
        <f aca="false">IF(A4136="","",IF(AND(A4136&gt;=Debut,A4136&lt;Fin),1,0))</f>
        <v/>
      </c>
      <c r="H4136" s="0" t="str">
        <f aca="false">IF(G4136=1,INT(ROUND((A4136-Debut)*86400,0)/600),"")</f>
        <v/>
      </c>
      <c r="I4136" s="0" t="str">
        <f aca="false">IF(G4136=1,INT(ROUND((A4136-Debut)*86400,0)/3600),"")</f>
        <v/>
      </c>
      <c r="J4136" s="0" t="str">
        <f aca="false">IF(OR(A4136="",B4136=""),"",ROUND((B4136-A4136)*86400,0))</f>
        <v/>
      </c>
      <c r="K4136" s="37" t="str">
        <f aca="false">IF(G4136=1,IF(COUNTIFS($C:$C,C4136,$G:$G,1,$A:$A,"&gt;="&amp;(A4136-FenetreInterm/86400),$A:$A,"&lt;="&amp;A4136)&gt;=NbInterm,1,0),"")</f>
        <v/>
      </c>
      <c r="L4136" s="37" t="str">
        <f aca="false">IF(G4136=1,IF(B4136="",0,IF(J4136&lt;SeuilFugitive,1,0)),"")</f>
        <v/>
      </c>
      <c r="M4136" s="37" t="str">
        <f aca="false">IF(G4136=1,IF(B4136="",IF((Fin-A4136)*24&gt;SeuilFigee,1,0),IF(J4136&gt;SeuilFigee*3600,1,0)),"")</f>
        <v/>
      </c>
      <c r="N4136" s="0" t="str">
        <f aca="false">IF(G4136=1,IF(COUNTIF(H$2:H4136,H4136)=1,COUNTIF($H:$H,H4136),""),"")</f>
        <v/>
      </c>
      <c r="O4136" s="0" t="str">
        <f aca="false">IF(G4136=1,IF(COUNTIF(I$2:I4136,I4136)=1,COUNTIF($I:$I,I4136),""),"")</f>
        <v/>
      </c>
      <c r="P4136" s="38" t="str">
        <f aca="false">IF(G4136=1,IF(COUNTIFS(C$2:C4136,C4136,G$2:G4136,1)=1,COUNTIFS($C:$C,C4136,$G:$G,1)+ROW()/10000000,""),"")</f>
        <v/>
      </c>
      <c r="Q4136" s="0" t="str">
        <f aca="false">IF(K4136=1,IF(COUNTIFS(C$2:C4136,C4136,K$2:K4136,1)=1,1,0),"")</f>
        <v/>
      </c>
      <c r="R4136" s="0" t="str">
        <f aca="false">IF(M4136=1,IF(COUNTIFS(C$2:C4136,C4136,M$2:M4136,1)=1,1,0),"")</f>
        <v/>
      </c>
      <c r="S4136" s="0" t="str">
        <f aca="false">IF(L4136=1,IF(COUNTIFS(C$2:C4136,C4136,L$2:L4136,1)=1,1,0),"")</f>
        <v/>
      </c>
      <c r="T4136" s="38" t="str">
        <f aca="false">IF(N4136="","",N4136+ROW()/10000000)</f>
        <v/>
      </c>
      <c r="U4136" s="0" t="str">
        <f aca="false">IF(G4136=1,IF(B4136="",1,0),"")</f>
        <v/>
      </c>
    </row>
    <row r="4137" customFormat="false" ht="15" hidden="false" customHeight="false" outlineLevel="0" collapsed="false">
      <c r="A4137" s="35"/>
      <c r="B4137" s="35"/>
      <c r="G4137" s="0" t="str">
        <f aca="false">IF(A4137="","",IF(AND(A4137&gt;=Debut,A4137&lt;Fin),1,0))</f>
        <v/>
      </c>
      <c r="H4137" s="0" t="str">
        <f aca="false">IF(G4137=1,INT(ROUND((A4137-Debut)*86400,0)/600),"")</f>
        <v/>
      </c>
      <c r="I4137" s="0" t="str">
        <f aca="false">IF(G4137=1,INT(ROUND((A4137-Debut)*86400,0)/3600),"")</f>
        <v/>
      </c>
      <c r="J4137" s="0" t="str">
        <f aca="false">IF(OR(A4137="",B4137=""),"",ROUND((B4137-A4137)*86400,0))</f>
        <v/>
      </c>
      <c r="K4137" s="37" t="str">
        <f aca="false">IF(G4137=1,IF(COUNTIFS($C:$C,C4137,$G:$G,1,$A:$A,"&gt;="&amp;(A4137-FenetreInterm/86400),$A:$A,"&lt;="&amp;A4137)&gt;=NbInterm,1,0),"")</f>
        <v/>
      </c>
      <c r="L4137" s="37" t="str">
        <f aca="false">IF(G4137=1,IF(B4137="",0,IF(J4137&lt;SeuilFugitive,1,0)),"")</f>
        <v/>
      </c>
      <c r="M4137" s="37" t="str">
        <f aca="false">IF(G4137=1,IF(B4137="",IF((Fin-A4137)*24&gt;SeuilFigee,1,0),IF(J4137&gt;SeuilFigee*3600,1,0)),"")</f>
        <v/>
      </c>
      <c r="N4137" s="0" t="str">
        <f aca="false">IF(G4137=1,IF(COUNTIF(H$2:H4137,H4137)=1,COUNTIF($H:$H,H4137),""),"")</f>
        <v/>
      </c>
      <c r="O4137" s="0" t="str">
        <f aca="false">IF(G4137=1,IF(COUNTIF(I$2:I4137,I4137)=1,COUNTIF($I:$I,I4137),""),"")</f>
        <v/>
      </c>
      <c r="P4137" s="38" t="str">
        <f aca="false">IF(G4137=1,IF(COUNTIFS(C$2:C4137,C4137,G$2:G4137,1)=1,COUNTIFS($C:$C,C4137,$G:$G,1)+ROW()/10000000,""),"")</f>
        <v/>
      </c>
      <c r="Q4137" s="0" t="str">
        <f aca="false">IF(K4137=1,IF(COUNTIFS(C$2:C4137,C4137,K$2:K4137,1)=1,1,0),"")</f>
        <v/>
      </c>
      <c r="R4137" s="0" t="str">
        <f aca="false">IF(M4137=1,IF(COUNTIFS(C$2:C4137,C4137,M$2:M4137,1)=1,1,0),"")</f>
        <v/>
      </c>
      <c r="S4137" s="0" t="str">
        <f aca="false">IF(L4137=1,IF(COUNTIFS(C$2:C4137,C4137,L$2:L4137,1)=1,1,0),"")</f>
        <v/>
      </c>
      <c r="T4137" s="38" t="str">
        <f aca="false">IF(N4137="","",N4137+ROW()/10000000)</f>
        <v/>
      </c>
      <c r="U4137" s="0" t="str">
        <f aca="false">IF(G4137=1,IF(B4137="",1,0),"")</f>
        <v/>
      </c>
    </row>
    <row r="4138" customFormat="false" ht="15" hidden="false" customHeight="false" outlineLevel="0" collapsed="false">
      <c r="A4138" s="35"/>
      <c r="B4138" s="35"/>
      <c r="G4138" s="0" t="str">
        <f aca="false">IF(A4138="","",IF(AND(A4138&gt;=Debut,A4138&lt;Fin),1,0))</f>
        <v/>
      </c>
      <c r="H4138" s="0" t="str">
        <f aca="false">IF(G4138=1,INT(ROUND((A4138-Debut)*86400,0)/600),"")</f>
        <v/>
      </c>
      <c r="I4138" s="0" t="str">
        <f aca="false">IF(G4138=1,INT(ROUND((A4138-Debut)*86400,0)/3600),"")</f>
        <v/>
      </c>
      <c r="J4138" s="0" t="str">
        <f aca="false">IF(OR(A4138="",B4138=""),"",ROUND((B4138-A4138)*86400,0))</f>
        <v/>
      </c>
      <c r="K4138" s="37" t="str">
        <f aca="false">IF(G4138=1,IF(COUNTIFS($C:$C,C4138,$G:$G,1,$A:$A,"&gt;="&amp;(A4138-FenetreInterm/86400),$A:$A,"&lt;="&amp;A4138)&gt;=NbInterm,1,0),"")</f>
        <v/>
      </c>
      <c r="L4138" s="37" t="str">
        <f aca="false">IF(G4138=1,IF(B4138="",0,IF(J4138&lt;SeuilFugitive,1,0)),"")</f>
        <v/>
      </c>
      <c r="M4138" s="37" t="str">
        <f aca="false">IF(G4138=1,IF(B4138="",IF((Fin-A4138)*24&gt;SeuilFigee,1,0),IF(J4138&gt;SeuilFigee*3600,1,0)),"")</f>
        <v/>
      </c>
      <c r="N4138" s="0" t="str">
        <f aca="false">IF(G4138=1,IF(COUNTIF(H$2:H4138,H4138)=1,COUNTIF($H:$H,H4138),""),"")</f>
        <v/>
      </c>
      <c r="O4138" s="0" t="str">
        <f aca="false">IF(G4138=1,IF(COUNTIF(I$2:I4138,I4138)=1,COUNTIF($I:$I,I4138),""),"")</f>
        <v/>
      </c>
      <c r="P4138" s="38" t="str">
        <f aca="false">IF(G4138=1,IF(COUNTIFS(C$2:C4138,C4138,G$2:G4138,1)=1,COUNTIFS($C:$C,C4138,$G:$G,1)+ROW()/10000000,""),"")</f>
        <v/>
      </c>
      <c r="Q4138" s="0" t="str">
        <f aca="false">IF(K4138=1,IF(COUNTIFS(C$2:C4138,C4138,K$2:K4138,1)=1,1,0),"")</f>
        <v/>
      </c>
      <c r="R4138" s="0" t="str">
        <f aca="false">IF(M4138=1,IF(COUNTIFS(C$2:C4138,C4138,M$2:M4138,1)=1,1,0),"")</f>
        <v/>
      </c>
      <c r="S4138" s="0" t="str">
        <f aca="false">IF(L4138=1,IF(COUNTIFS(C$2:C4138,C4138,L$2:L4138,1)=1,1,0),"")</f>
        <v/>
      </c>
      <c r="T4138" s="38" t="str">
        <f aca="false">IF(N4138="","",N4138+ROW()/10000000)</f>
        <v/>
      </c>
      <c r="U4138" s="0" t="str">
        <f aca="false">IF(G4138=1,IF(B4138="",1,0),"")</f>
        <v/>
      </c>
    </row>
    <row r="4139" customFormat="false" ht="15" hidden="false" customHeight="false" outlineLevel="0" collapsed="false">
      <c r="A4139" s="35"/>
      <c r="B4139" s="35"/>
      <c r="G4139" s="0" t="str">
        <f aca="false">IF(A4139="","",IF(AND(A4139&gt;=Debut,A4139&lt;Fin),1,0))</f>
        <v/>
      </c>
      <c r="H4139" s="0" t="str">
        <f aca="false">IF(G4139=1,INT(ROUND((A4139-Debut)*86400,0)/600),"")</f>
        <v/>
      </c>
      <c r="I4139" s="0" t="str">
        <f aca="false">IF(G4139=1,INT(ROUND((A4139-Debut)*86400,0)/3600),"")</f>
        <v/>
      </c>
      <c r="J4139" s="0" t="str">
        <f aca="false">IF(OR(A4139="",B4139=""),"",ROUND((B4139-A4139)*86400,0))</f>
        <v/>
      </c>
      <c r="K4139" s="37" t="str">
        <f aca="false">IF(G4139=1,IF(COUNTIFS($C:$C,C4139,$G:$G,1,$A:$A,"&gt;="&amp;(A4139-FenetreInterm/86400),$A:$A,"&lt;="&amp;A4139)&gt;=NbInterm,1,0),"")</f>
        <v/>
      </c>
      <c r="L4139" s="37" t="str">
        <f aca="false">IF(G4139=1,IF(B4139="",0,IF(J4139&lt;SeuilFugitive,1,0)),"")</f>
        <v/>
      </c>
      <c r="M4139" s="37" t="str">
        <f aca="false">IF(G4139=1,IF(B4139="",IF((Fin-A4139)*24&gt;SeuilFigee,1,0),IF(J4139&gt;SeuilFigee*3600,1,0)),"")</f>
        <v/>
      </c>
      <c r="N4139" s="0" t="str">
        <f aca="false">IF(G4139=1,IF(COUNTIF(H$2:H4139,H4139)=1,COUNTIF($H:$H,H4139),""),"")</f>
        <v/>
      </c>
      <c r="O4139" s="0" t="str">
        <f aca="false">IF(G4139=1,IF(COUNTIF(I$2:I4139,I4139)=1,COUNTIF($I:$I,I4139),""),"")</f>
        <v/>
      </c>
      <c r="P4139" s="38" t="str">
        <f aca="false">IF(G4139=1,IF(COUNTIFS(C$2:C4139,C4139,G$2:G4139,1)=1,COUNTIFS($C:$C,C4139,$G:$G,1)+ROW()/10000000,""),"")</f>
        <v/>
      </c>
      <c r="Q4139" s="0" t="str">
        <f aca="false">IF(K4139=1,IF(COUNTIFS(C$2:C4139,C4139,K$2:K4139,1)=1,1,0),"")</f>
        <v/>
      </c>
      <c r="R4139" s="0" t="str">
        <f aca="false">IF(M4139=1,IF(COUNTIFS(C$2:C4139,C4139,M$2:M4139,1)=1,1,0),"")</f>
        <v/>
      </c>
      <c r="S4139" s="0" t="str">
        <f aca="false">IF(L4139=1,IF(COUNTIFS(C$2:C4139,C4139,L$2:L4139,1)=1,1,0),"")</f>
        <v/>
      </c>
      <c r="T4139" s="38" t="str">
        <f aca="false">IF(N4139="","",N4139+ROW()/10000000)</f>
        <v/>
      </c>
      <c r="U4139" s="0" t="str">
        <f aca="false">IF(G4139=1,IF(B4139="",1,0),"")</f>
        <v/>
      </c>
    </row>
    <row r="4140" customFormat="false" ht="15" hidden="false" customHeight="false" outlineLevel="0" collapsed="false">
      <c r="A4140" s="35"/>
      <c r="B4140" s="35"/>
      <c r="G4140" s="0" t="str">
        <f aca="false">IF(A4140="","",IF(AND(A4140&gt;=Debut,A4140&lt;Fin),1,0))</f>
        <v/>
      </c>
      <c r="H4140" s="0" t="str">
        <f aca="false">IF(G4140=1,INT(ROUND((A4140-Debut)*86400,0)/600),"")</f>
        <v/>
      </c>
      <c r="I4140" s="0" t="str">
        <f aca="false">IF(G4140=1,INT(ROUND((A4140-Debut)*86400,0)/3600),"")</f>
        <v/>
      </c>
      <c r="J4140" s="0" t="str">
        <f aca="false">IF(OR(A4140="",B4140=""),"",ROUND((B4140-A4140)*86400,0))</f>
        <v/>
      </c>
      <c r="K4140" s="37" t="str">
        <f aca="false">IF(G4140=1,IF(COUNTIFS($C:$C,C4140,$G:$G,1,$A:$A,"&gt;="&amp;(A4140-FenetreInterm/86400),$A:$A,"&lt;="&amp;A4140)&gt;=NbInterm,1,0),"")</f>
        <v/>
      </c>
      <c r="L4140" s="37" t="str">
        <f aca="false">IF(G4140=1,IF(B4140="",0,IF(J4140&lt;SeuilFugitive,1,0)),"")</f>
        <v/>
      </c>
      <c r="M4140" s="37" t="str">
        <f aca="false">IF(G4140=1,IF(B4140="",IF((Fin-A4140)*24&gt;SeuilFigee,1,0),IF(J4140&gt;SeuilFigee*3600,1,0)),"")</f>
        <v/>
      </c>
      <c r="N4140" s="0" t="str">
        <f aca="false">IF(G4140=1,IF(COUNTIF(H$2:H4140,H4140)=1,COUNTIF($H:$H,H4140),""),"")</f>
        <v/>
      </c>
      <c r="O4140" s="0" t="str">
        <f aca="false">IF(G4140=1,IF(COUNTIF(I$2:I4140,I4140)=1,COUNTIF($I:$I,I4140),""),"")</f>
        <v/>
      </c>
      <c r="P4140" s="38" t="str">
        <f aca="false">IF(G4140=1,IF(COUNTIFS(C$2:C4140,C4140,G$2:G4140,1)=1,COUNTIFS($C:$C,C4140,$G:$G,1)+ROW()/10000000,""),"")</f>
        <v/>
      </c>
      <c r="Q4140" s="0" t="str">
        <f aca="false">IF(K4140=1,IF(COUNTIFS(C$2:C4140,C4140,K$2:K4140,1)=1,1,0),"")</f>
        <v/>
      </c>
      <c r="R4140" s="0" t="str">
        <f aca="false">IF(M4140=1,IF(COUNTIFS(C$2:C4140,C4140,M$2:M4140,1)=1,1,0),"")</f>
        <v/>
      </c>
      <c r="S4140" s="0" t="str">
        <f aca="false">IF(L4140=1,IF(COUNTIFS(C$2:C4140,C4140,L$2:L4140,1)=1,1,0),"")</f>
        <v/>
      </c>
      <c r="T4140" s="38" t="str">
        <f aca="false">IF(N4140="","",N4140+ROW()/10000000)</f>
        <v/>
      </c>
      <c r="U4140" s="0" t="str">
        <f aca="false">IF(G4140=1,IF(B4140="",1,0),"")</f>
        <v/>
      </c>
    </row>
    <row r="4141" customFormat="false" ht="15" hidden="false" customHeight="false" outlineLevel="0" collapsed="false">
      <c r="A4141" s="35"/>
      <c r="B4141" s="35"/>
      <c r="G4141" s="0" t="str">
        <f aca="false">IF(A4141="","",IF(AND(A4141&gt;=Debut,A4141&lt;Fin),1,0))</f>
        <v/>
      </c>
      <c r="H4141" s="0" t="str">
        <f aca="false">IF(G4141=1,INT(ROUND((A4141-Debut)*86400,0)/600),"")</f>
        <v/>
      </c>
      <c r="I4141" s="0" t="str">
        <f aca="false">IF(G4141=1,INT(ROUND((A4141-Debut)*86400,0)/3600),"")</f>
        <v/>
      </c>
      <c r="J4141" s="0" t="str">
        <f aca="false">IF(OR(A4141="",B4141=""),"",ROUND((B4141-A4141)*86400,0))</f>
        <v/>
      </c>
      <c r="K4141" s="37" t="str">
        <f aca="false">IF(G4141=1,IF(COUNTIFS($C:$C,C4141,$G:$G,1,$A:$A,"&gt;="&amp;(A4141-FenetreInterm/86400),$A:$A,"&lt;="&amp;A4141)&gt;=NbInterm,1,0),"")</f>
        <v/>
      </c>
      <c r="L4141" s="37" t="str">
        <f aca="false">IF(G4141=1,IF(B4141="",0,IF(J4141&lt;SeuilFugitive,1,0)),"")</f>
        <v/>
      </c>
      <c r="M4141" s="37" t="str">
        <f aca="false">IF(G4141=1,IF(B4141="",IF((Fin-A4141)*24&gt;SeuilFigee,1,0),IF(J4141&gt;SeuilFigee*3600,1,0)),"")</f>
        <v/>
      </c>
      <c r="N4141" s="0" t="str">
        <f aca="false">IF(G4141=1,IF(COUNTIF(H$2:H4141,H4141)=1,COUNTIF($H:$H,H4141),""),"")</f>
        <v/>
      </c>
      <c r="O4141" s="0" t="str">
        <f aca="false">IF(G4141=1,IF(COUNTIF(I$2:I4141,I4141)=1,COUNTIF($I:$I,I4141),""),"")</f>
        <v/>
      </c>
      <c r="P4141" s="38" t="str">
        <f aca="false">IF(G4141=1,IF(COUNTIFS(C$2:C4141,C4141,G$2:G4141,1)=1,COUNTIFS($C:$C,C4141,$G:$G,1)+ROW()/10000000,""),"")</f>
        <v/>
      </c>
      <c r="Q4141" s="0" t="str">
        <f aca="false">IF(K4141=1,IF(COUNTIFS(C$2:C4141,C4141,K$2:K4141,1)=1,1,0),"")</f>
        <v/>
      </c>
      <c r="R4141" s="0" t="str">
        <f aca="false">IF(M4141=1,IF(COUNTIFS(C$2:C4141,C4141,M$2:M4141,1)=1,1,0),"")</f>
        <v/>
      </c>
      <c r="S4141" s="0" t="str">
        <f aca="false">IF(L4141=1,IF(COUNTIFS(C$2:C4141,C4141,L$2:L4141,1)=1,1,0),"")</f>
        <v/>
      </c>
      <c r="T4141" s="38" t="str">
        <f aca="false">IF(N4141="","",N4141+ROW()/10000000)</f>
        <v/>
      </c>
      <c r="U4141" s="0" t="str">
        <f aca="false">IF(G4141=1,IF(B4141="",1,0),"")</f>
        <v/>
      </c>
    </row>
    <row r="4142" customFormat="false" ht="15" hidden="false" customHeight="false" outlineLevel="0" collapsed="false">
      <c r="A4142" s="35"/>
      <c r="B4142" s="35"/>
      <c r="G4142" s="0" t="str">
        <f aca="false">IF(A4142="","",IF(AND(A4142&gt;=Debut,A4142&lt;Fin),1,0))</f>
        <v/>
      </c>
      <c r="H4142" s="0" t="str">
        <f aca="false">IF(G4142=1,INT(ROUND((A4142-Debut)*86400,0)/600),"")</f>
        <v/>
      </c>
      <c r="I4142" s="0" t="str">
        <f aca="false">IF(G4142=1,INT(ROUND((A4142-Debut)*86400,0)/3600),"")</f>
        <v/>
      </c>
      <c r="J4142" s="0" t="str">
        <f aca="false">IF(OR(A4142="",B4142=""),"",ROUND((B4142-A4142)*86400,0))</f>
        <v/>
      </c>
      <c r="K4142" s="37" t="str">
        <f aca="false">IF(G4142=1,IF(COUNTIFS($C:$C,C4142,$G:$G,1,$A:$A,"&gt;="&amp;(A4142-FenetreInterm/86400),$A:$A,"&lt;="&amp;A4142)&gt;=NbInterm,1,0),"")</f>
        <v/>
      </c>
      <c r="L4142" s="37" t="str">
        <f aca="false">IF(G4142=1,IF(B4142="",0,IF(J4142&lt;SeuilFugitive,1,0)),"")</f>
        <v/>
      </c>
      <c r="M4142" s="37" t="str">
        <f aca="false">IF(G4142=1,IF(B4142="",IF((Fin-A4142)*24&gt;SeuilFigee,1,0),IF(J4142&gt;SeuilFigee*3600,1,0)),"")</f>
        <v/>
      </c>
      <c r="N4142" s="0" t="str">
        <f aca="false">IF(G4142=1,IF(COUNTIF(H$2:H4142,H4142)=1,COUNTIF($H:$H,H4142),""),"")</f>
        <v/>
      </c>
      <c r="O4142" s="0" t="str">
        <f aca="false">IF(G4142=1,IF(COUNTIF(I$2:I4142,I4142)=1,COUNTIF($I:$I,I4142),""),"")</f>
        <v/>
      </c>
      <c r="P4142" s="38" t="str">
        <f aca="false">IF(G4142=1,IF(COUNTIFS(C$2:C4142,C4142,G$2:G4142,1)=1,COUNTIFS($C:$C,C4142,$G:$G,1)+ROW()/10000000,""),"")</f>
        <v/>
      </c>
      <c r="Q4142" s="0" t="str">
        <f aca="false">IF(K4142=1,IF(COUNTIFS(C$2:C4142,C4142,K$2:K4142,1)=1,1,0),"")</f>
        <v/>
      </c>
      <c r="R4142" s="0" t="str">
        <f aca="false">IF(M4142=1,IF(COUNTIFS(C$2:C4142,C4142,M$2:M4142,1)=1,1,0),"")</f>
        <v/>
      </c>
      <c r="S4142" s="0" t="str">
        <f aca="false">IF(L4142=1,IF(COUNTIFS(C$2:C4142,C4142,L$2:L4142,1)=1,1,0),"")</f>
        <v/>
      </c>
      <c r="T4142" s="38" t="str">
        <f aca="false">IF(N4142="","",N4142+ROW()/10000000)</f>
        <v/>
      </c>
      <c r="U4142" s="0" t="str">
        <f aca="false">IF(G4142=1,IF(B4142="",1,0),"")</f>
        <v/>
      </c>
    </row>
    <row r="4143" customFormat="false" ht="15" hidden="false" customHeight="false" outlineLevel="0" collapsed="false">
      <c r="A4143" s="35"/>
      <c r="B4143" s="35"/>
      <c r="G4143" s="0" t="str">
        <f aca="false">IF(A4143="","",IF(AND(A4143&gt;=Debut,A4143&lt;Fin),1,0))</f>
        <v/>
      </c>
      <c r="H4143" s="0" t="str">
        <f aca="false">IF(G4143=1,INT(ROUND((A4143-Debut)*86400,0)/600),"")</f>
        <v/>
      </c>
      <c r="I4143" s="0" t="str">
        <f aca="false">IF(G4143=1,INT(ROUND((A4143-Debut)*86400,0)/3600),"")</f>
        <v/>
      </c>
      <c r="J4143" s="0" t="str">
        <f aca="false">IF(OR(A4143="",B4143=""),"",ROUND((B4143-A4143)*86400,0))</f>
        <v/>
      </c>
      <c r="K4143" s="37" t="str">
        <f aca="false">IF(G4143=1,IF(COUNTIFS($C:$C,C4143,$G:$G,1,$A:$A,"&gt;="&amp;(A4143-FenetreInterm/86400),$A:$A,"&lt;="&amp;A4143)&gt;=NbInterm,1,0),"")</f>
        <v/>
      </c>
      <c r="L4143" s="37" t="str">
        <f aca="false">IF(G4143=1,IF(B4143="",0,IF(J4143&lt;SeuilFugitive,1,0)),"")</f>
        <v/>
      </c>
      <c r="M4143" s="37" t="str">
        <f aca="false">IF(G4143=1,IF(B4143="",IF((Fin-A4143)*24&gt;SeuilFigee,1,0),IF(J4143&gt;SeuilFigee*3600,1,0)),"")</f>
        <v/>
      </c>
      <c r="N4143" s="0" t="str">
        <f aca="false">IF(G4143=1,IF(COUNTIF(H$2:H4143,H4143)=1,COUNTIF($H:$H,H4143),""),"")</f>
        <v/>
      </c>
      <c r="O4143" s="0" t="str">
        <f aca="false">IF(G4143=1,IF(COUNTIF(I$2:I4143,I4143)=1,COUNTIF($I:$I,I4143),""),"")</f>
        <v/>
      </c>
      <c r="P4143" s="38" t="str">
        <f aca="false">IF(G4143=1,IF(COUNTIFS(C$2:C4143,C4143,G$2:G4143,1)=1,COUNTIFS($C:$C,C4143,$G:$G,1)+ROW()/10000000,""),"")</f>
        <v/>
      </c>
      <c r="Q4143" s="0" t="str">
        <f aca="false">IF(K4143=1,IF(COUNTIFS(C$2:C4143,C4143,K$2:K4143,1)=1,1,0),"")</f>
        <v/>
      </c>
      <c r="R4143" s="0" t="str">
        <f aca="false">IF(M4143=1,IF(COUNTIFS(C$2:C4143,C4143,M$2:M4143,1)=1,1,0),"")</f>
        <v/>
      </c>
      <c r="S4143" s="0" t="str">
        <f aca="false">IF(L4143=1,IF(COUNTIFS(C$2:C4143,C4143,L$2:L4143,1)=1,1,0),"")</f>
        <v/>
      </c>
      <c r="T4143" s="38" t="str">
        <f aca="false">IF(N4143="","",N4143+ROW()/10000000)</f>
        <v/>
      </c>
      <c r="U4143" s="0" t="str">
        <f aca="false">IF(G4143=1,IF(B4143="",1,0),"")</f>
        <v/>
      </c>
    </row>
    <row r="4144" customFormat="false" ht="15" hidden="false" customHeight="false" outlineLevel="0" collapsed="false">
      <c r="A4144" s="35"/>
      <c r="B4144" s="35"/>
      <c r="G4144" s="0" t="str">
        <f aca="false">IF(A4144="","",IF(AND(A4144&gt;=Debut,A4144&lt;Fin),1,0))</f>
        <v/>
      </c>
      <c r="H4144" s="0" t="str">
        <f aca="false">IF(G4144=1,INT(ROUND((A4144-Debut)*86400,0)/600),"")</f>
        <v/>
      </c>
      <c r="I4144" s="0" t="str">
        <f aca="false">IF(G4144=1,INT(ROUND((A4144-Debut)*86400,0)/3600),"")</f>
        <v/>
      </c>
      <c r="J4144" s="0" t="str">
        <f aca="false">IF(OR(A4144="",B4144=""),"",ROUND((B4144-A4144)*86400,0))</f>
        <v/>
      </c>
      <c r="K4144" s="37" t="str">
        <f aca="false">IF(G4144=1,IF(COUNTIFS($C:$C,C4144,$G:$G,1,$A:$A,"&gt;="&amp;(A4144-FenetreInterm/86400),$A:$A,"&lt;="&amp;A4144)&gt;=NbInterm,1,0),"")</f>
        <v/>
      </c>
      <c r="L4144" s="37" t="str">
        <f aca="false">IF(G4144=1,IF(B4144="",0,IF(J4144&lt;SeuilFugitive,1,0)),"")</f>
        <v/>
      </c>
      <c r="M4144" s="37" t="str">
        <f aca="false">IF(G4144=1,IF(B4144="",IF((Fin-A4144)*24&gt;SeuilFigee,1,0),IF(J4144&gt;SeuilFigee*3600,1,0)),"")</f>
        <v/>
      </c>
      <c r="N4144" s="0" t="str">
        <f aca="false">IF(G4144=1,IF(COUNTIF(H$2:H4144,H4144)=1,COUNTIF($H:$H,H4144),""),"")</f>
        <v/>
      </c>
      <c r="O4144" s="0" t="str">
        <f aca="false">IF(G4144=1,IF(COUNTIF(I$2:I4144,I4144)=1,COUNTIF($I:$I,I4144),""),"")</f>
        <v/>
      </c>
      <c r="P4144" s="38" t="str">
        <f aca="false">IF(G4144=1,IF(COUNTIFS(C$2:C4144,C4144,G$2:G4144,1)=1,COUNTIFS($C:$C,C4144,$G:$G,1)+ROW()/10000000,""),"")</f>
        <v/>
      </c>
      <c r="Q4144" s="0" t="str">
        <f aca="false">IF(K4144=1,IF(COUNTIFS(C$2:C4144,C4144,K$2:K4144,1)=1,1,0),"")</f>
        <v/>
      </c>
      <c r="R4144" s="0" t="str">
        <f aca="false">IF(M4144=1,IF(COUNTIFS(C$2:C4144,C4144,M$2:M4144,1)=1,1,0),"")</f>
        <v/>
      </c>
      <c r="S4144" s="0" t="str">
        <f aca="false">IF(L4144=1,IF(COUNTIFS(C$2:C4144,C4144,L$2:L4144,1)=1,1,0),"")</f>
        <v/>
      </c>
      <c r="T4144" s="38" t="str">
        <f aca="false">IF(N4144="","",N4144+ROW()/10000000)</f>
        <v/>
      </c>
      <c r="U4144" s="0" t="str">
        <f aca="false">IF(G4144=1,IF(B4144="",1,0),"")</f>
        <v/>
      </c>
    </row>
    <row r="4145" customFormat="false" ht="15" hidden="false" customHeight="false" outlineLevel="0" collapsed="false">
      <c r="A4145" s="35"/>
      <c r="B4145" s="35"/>
      <c r="G4145" s="0" t="str">
        <f aca="false">IF(A4145="","",IF(AND(A4145&gt;=Debut,A4145&lt;Fin),1,0))</f>
        <v/>
      </c>
      <c r="H4145" s="0" t="str">
        <f aca="false">IF(G4145=1,INT(ROUND((A4145-Debut)*86400,0)/600),"")</f>
        <v/>
      </c>
      <c r="I4145" s="0" t="str">
        <f aca="false">IF(G4145=1,INT(ROUND((A4145-Debut)*86400,0)/3600),"")</f>
        <v/>
      </c>
      <c r="J4145" s="0" t="str">
        <f aca="false">IF(OR(A4145="",B4145=""),"",ROUND((B4145-A4145)*86400,0))</f>
        <v/>
      </c>
      <c r="K4145" s="37" t="str">
        <f aca="false">IF(G4145=1,IF(COUNTIFS($C:$C,C4145,$G:$G,1,$A:$A,"&gt;="&amp;(A4145-FenetreInterm/86400),$A:$A,"&lt;="&amp;A4145)&gt;=NbInterm,1,0),"")</f>
        <v/>
      </c>
      <c r="L4145" s="37" t="str">
        <f aca="false">IF(G4145=1,IF(B4145="",0,IF(J4145&lt;SeuilFugitive,1,0)),"")</f>
        <v/>
      </c>
      <c r="M4145" s="37" t="str">
        <f aca="false">IF(G4145=1,IF(B4145="",IF((Fin-A4145)*24&gt;SeuilFigee,1,0),IF(J4145&gt;SeuilFigee*3600,1,0)),"")</f>
        <v/>
      </c>
      <c r="N4145" s="0" t="str">
        <f aca="false">IF(G4145=1,IF(COUNTIF(H$2:H4145,H4145)=1,COUNTIF($H:$H,H4145),""),"")</f>
        <v/>
      </c>
      <c r="O4145" s="0" t="str">
        <f aca="false">IF(G4145=1,IF(COUNTIF(I$2:I4145,I4145)=1,COUNTIF($I:$I,I4145),""),"")</f>
        <v/>
      </c>
      <c r="P4145" s="38" t="str">
        <f aca="false">IF(G4145=1,IF(COUNTIFS(C$2:C4145,C4145,G$2:G4145,1)=1,COUNTIFS($C:$C,C4145,$G:$G,1)+ROW()/10000000,""),"")</f>
        <v/>
      </c>
      <c r="Q4145" s="0" t="str">
        <f aca="false">IF(K4145=1,IF(COUNTIFS(C$2:C4145,C4145,K$2:K4145,1)=1,1,0),"")</f>
        <v/>
      </c>
      <c r="R4145" s="0" t="str">
        <f aca="false">IF(M4145=1,IF(COUNTIFS(C$2:C4145,C4145,M$2:M4145,1)=1,1,0),"")</f>
        <v/>
      </c>
      <c r="S4145" s="0" t="str">
        <f aca="false">IF(L4145=1,IF(COUNTIFS(C$2:C4145,C4145,L$2:L4145,1)=1,1,0),"")</f>
        <v/>
      </c>
      <c r="T4145" s="38" t="str">
        <f aca="false">IF(N4145="","",N4145+ROW()/10000000)</f>
        <v/>
      </c>
      <c r="U4145" s="0" t="str">
        <f aca="false">IF(G4145=1,IF(B4145="",1,0),"")</f>
        <v/>
      </c>
    </row>
    <row r="4146" customFormat="false" ht="15" hidden="false" customHeight="false" outlineLevel="0" collapsed="false">
      <c r="A4146" s="35"/>
      <c r="B4146" s="35"/>
      <c r="G4146" s="0" t="str">
        <f aca="false">IF(A4146="","",IF(AND(A4146&gt;=Debut,A4146&lt;Fin),1,0))</f>
        <v/>
      </c>
      <c r="H4146" s="0" t="str">
        <f aca="false">IF(G4146=1,INT(ROUND((A4146-Debut)*86400,0)/600),"")</f>
        <v/>
      </c>
      <c r="I4146" s="0" t="str">
        <f aca="false">IF(G4146=1,INT(ROUND((A4146-Debut)*86400,0)/3600),"")</f>
        <v/>
      </c>
      <c r="J4146" s="0" t="str">
        <f aca="false">IF(OR(A4146="",B4146=""),"",ROUND((B4146-A4146)*86400,0))</f>
        <v/>
      </c>
      <c r="K4146" s="37" t="str">
        <f aca="false">IF(G4146=1,IF(COUNTIFS($C:$C,C4146,$G:$G,1,$A:$A,"&gt;="&amp;(A4146-FenetreInterm/86400),$A:$A,"&lt;="&amp;A4146)&gt;=NbInterm,1,0),"")</f>
        <v/>
      </c>
      <c r="L4146" s="37" t="str">
        <f aca="false">IF(G4146=1,IF(B4146="",0,IF(J4146&lt;SeuilFugitive,1,0)),"")</f>
        <v/>
      </c>
      <c r="M4146" s="37" t="str">
        <f aca="false">IF(G4146=1,IF(B4146="",IF((Fin-A4146)*24&gt;SeuilFigee,1,0),IF(J4146&gt;SeuilFigee*3600,1,0)),"")</f>
        <v/>
      </c>
      <c r="N4146" s="0" t="str">
        <f aca="false">IF(G4146=1,IF(COUNTIF(H$2:H4146,H4146)=1,COUNTIF($H:$H,H4146),""),"")</f>
        <v/>
      </c>
      <c r="O4146" s="0" t="str">
        <f aca="false">IF(G4146=1,IF(COUNTIF(I$2:I4146,I4146)=1,COUNTIF($I:$I,I4146),""),"")</f>
        <v/>
      </c>
      <c r="P4146" s="38" t="str">
        <f aca="false">IF(G4146=1,IF(COUNTIFS(C$2:C4146,C4146,G$2:G4146,1)=1,COUNTIFS($C:$C,C4146,$G:$G,1)+ROW()/10000000,""),"")</f>
        <v/>
      </c>
      <c r="Q4146" s="0" t="str">
        <f aca="false">IF(K4146=1,IF(COUNTIFS(C$2:C4146,C4146,K$2:K4146,1)=1,1,0),"")</f>
        <v/>
      </c>
      <c r="R4146" s="0" t="str">
        <f aca="false">IF(M4146=1,IF(COUNTIFS(C$2:C4146,C4146,M$2:M4146,1)=1,1,0),"")</f>
        <v/>
      </c>
      <c r="S4146" s="0" t="str">
        <f aca="false">IF(L4146=1,IF(COUNTIFS(C$2:C4146,C4146,L$2:L4146,1)=1,1,0),"")</f>
        <v/>
      </c>
      <c r="T4146" s="38" t="str">
        <f aca="false">IF(N4146="","",N4146+ROW()/10000000)</f>
        <v/>
      </c>
      <c r="U4146" s="0" t="str">
        <f aca="false">IF(G4146=1,IF(B4146="",1,0),"")</f>
        <v/>
      </c>
    </row>
    <row r="4147" customFormat="false" ht="15" hidden="false" customHeight="false" outlineLevel="0" collapsed="false">
      <c r="A4147" s="35"/>
      <c r="B4147" s="35"/>
      <c r="G4147" s="0" t="str">
        <f aca="false">IF(A4147="","",IF(AND(A4147&gt;=Debut,A4147&lt;Fin),1,0))</f>
        <v/>
      </c>
      <c r="H4147" s="0" t="str">
        <f aca="false">IF(G4147=1,INT(ROUND((A4147-Debut)*86400,0)/600),"")</f>
        <v/>
      </c>
      <c r="I4147" s="0" t="str">
        <f aca="false">IF(G4147=1,INT(ROUND((A4147-Debut)*86400,0)/3600),"")</f>
        <v/>
      </c>
      <c r="J4147" s="0" t="str">
        <f aca="false">IF(OR(A4147="",B4147=""),"",ROUND((B4147-A4147)*86400,0))</f>
        <v/>
      </c>
      <c r="K4147" s="37" t="str">
        <f aca="false">IF(G4147=1,IF(COUNTIFS($C:$C,C4147,$G:$G,1,$A:$A,"&gt;="&amp;(A4147-FenetreInterm/86400),$A:$A,"&lt;="&amp;A4147)&gt;=NbInterm,1,0),"")</f>
        <v/>
      </c>
      <c r="L4147" s="37" t="str">
        <f aca="false">IF(G4147=1,IF(B4147="",0,IF(J4147&lt;SeuilFugitive,1,0)),"")</f>
        <v/>
      </c>
      <c r="M4147" s="37" t="str">
        <f aca="false">IF(G4147=1,IF(B4147="",IF((Fin-A4147)*24&gt;SeuilFigee,1,0),IF(J4147&gt;SeuilFigee*3600,1,0)),"")</f>
        <v/>
      </c>
      <c r="N4147" s="0" t="str">
        <f aca="false">IF(G4147=1,IF(COUNTIF(H$2:H4147,H4147)=1,COUNTIF($H:$H,H4147),""),"")</f>
        <v/>
      </c>
      <c r="O4147" s="0" t="str">
        <f aca="false">IF(G4147=1,IF(COUNTIF(I$2:I4147,I4147)=1,COUNTIF($I:$I,I4147),""),"")</f>
        <v/>
      </c>
      <c r="P4147" s="38" t="str">
        <f aca="false">IF(G4147=1,IF(COUNTIFS(C$2:C4147,C4147,G$2:G4147,1)=1,COUNTIFS($C:$C,C4147,$G:$G,1)+ROW()/10000000,""),"")</f>
        <v/>
      </c>
      <c r="Q4147" s="0" t="str">
        <f aca="false">IF(K4147=1,IF(COUNTIFS(C$2:C4147,C4147,K$2:K4147,1)=1,1,0),"")</f>
        <v/>
      </c>
      <c r="R4147" s="0" t="str">
        <f aca="false">IF(M4147=1,IF(COUNTIFS(C$2:C4147,C4147,M$2:M4147,1)=1,1,0),"")</f>
        <v/>
      </c>
      <c r="S4147" s="0" t="str">
        <f aca="false">IF(L4147=1,IF(COUNTIFS(C$2:C4147,C4147,L$2:L4147,1)=1,1,0),"")</f>
        <v/>
      </c>
      <c r="T4147" s="38" t="str">
        <f aca="false">IF(N4147="","",N4147+ROW()/10000000)</f>
        <v/>
      </c>
      <c r="U4147" s="0" t="str">
        <f aca="false">IF(G4147=1,IF(B4147="",1,0),"")</f>
        <v/>
      </c>
    </row>
    <row r="4148" customFormat="false" ht="15" hidden="false" customHeight="false" outlineLevel="0" collapsed="false">
      <c r="A4148" s="35"/>
      <c r="B4148" s="35"/>
      <c r="G4148" s="0" t="str">
        <f aca="false">IF(A4148="","",IF(AND(A4148&gt;=Debut,A4148&lt;Fin),1,0))</f>
        <v/>
      </c>
      <c r="H4148" s="0" t="str">
        <f aca="false">IF(G4148=1,INT(ROUND((A4148-Debut)*86400,0)/600),"")</f>
        <v/>
      </c>
      <c r="I4148" s="0" t="str">
        <f aca="false">IF(G4148=1,INT(ROUND((A4148-Debut)*86400,0)/3600),"")</f>
        <v/>
      </c>
      <c r="J4148" s="0" t="str">
        <f aca="false">IF(OR(A4148="",B4148=""),"",ROUND((B4148-A4148)*86400,0))</f>
        <v/>
      </c>
      <c r="K4148" s="37" t="str">
        <f aca="false">IF(G4148=1,IF(COUNTIFS($C:$C,C4148,$G:$G,1,$A:$A,"&gt;="&amp;(A4148-FenetreInterm/86400),$A:$A,"&lt;="&amp;A4148)&gt;=NbInterm,1,0),"")</f>
        <v/>
      </c>
      <c r="L4148" s="37" t="str">
        <f aca="false">IF(G4148=1,IF(B4148="",0,IF(J4148&lt;SeuilFugitive,1,0)),"")</f>
        <v/>
      </c>
      <c r="M4148" s="37" t="str">
        <f aca="false">IF(G4148=1,IF(B4148="",IF((Fin-A4148)*24&gt;SeuilFigee,1,0),IF(J4148&gt;SeuilFigee*3600,1,0)),"")</f>
        <v/>
      </c>
      <c r="N4148" s="0" t="str">
        <f aca="false">IF(G4148=1,IF(COUNTIF(H$2:H4148,H4148)=1,COUNTIF($H:$H,H4148),""),"")</f>
        <v/>
      </c>
      <c r="O4148" s="0" t="str">
        <f aca="false">IF(G4148=1,IF(COUNTIF(I$2:I4148,I4148)=1,COUNTIF($I:$I,I4148),""),"")</f>
        <v/>
      </c>
      <c r="P4148" s="38" t="str">
        <f aca="false">IF(G4148=1,IF(COUNTIFS(C$2:C4148,C4148,G$2:G4148,1)=1,COUNTIFS($C:$C,C4148,$G:$G,1)+ROW()/10000000,""),"")</f>
        <v/>
      </c>
      <c r="Q4148" s="0" t="str">
        <f aca="false">IF(K4148=1,IF(COUNTIFS(C$2:C4148,C4148,K$2:K4148,1)=1,1,0),"")</f>
        <v/>
      </c>
      <c r="R4148" s="0" t="str">
        <f aca="false">IF(M4148=1,IF(COUNTIFS(C$2:C4148,C4148,M$2:M4148,1)=1,1,0),"")</f>
        <v/>
      </c>
      <c r="S4148" s="0" t="str">
        <f aca="false">IF(L4148=1,IF(COUNTIFS(C$2:C4148,C4148,L$2:L4148,1)=1,1,0),"")</f>
        <v/>
      </c>
      <c r="T4148" s="38" t="str">
        <f aca="false">IF(N4148="","",N4148+ROW()/10000000)</f>
        <v/>
      </c>
      <c r="U4148" s="0" t="str">
        <f aca="false">IF(G4148=1,IF(B4148="",1,0),"")</f>
        <v/>
      </c>
    </row>
    <row r="4149" customFormat="false" ht="15" hidden="false" customHeight="false" outlineLevel="0" collapsed="false">
      <c r="A4149" s="35"/>
      <c r="B4149" s="35"/>
      <c r="G4149" s="0" t="str">
        <f aca="false">IF(A4149="","",IF(AND(A4149&gt;=Debut,A4149&lt;Fin),1,0))</f>
        <v/>
      </c>
      <c r="H4149" s="0" t="str">
        <f aca="false">IF(G4149=1,INT(ROUND((A4149-Debut)*86400,0)/600),"")</f>
        <v/>
      </c>
      <c r="I4149" s="0" t="str">
        <f aca="false">IF(G4149=1,INT(ROUND((A4149-Debut)*86400,0)/3600),"")</f>
        <v/>
      </c>
      <c r="J4149" s="0" t="str">
        <f aca="false">IF(OR(A4149="",B4149=""),"",ROUND((B4149-A4149)*86400,0))</f>
        <v/>
      </c>
      <c r="K4149" s="37" t="str">
        <f aca="false">IF(G4149=1,IF(COUNTIFS($C:$C,C4149,$G:$G,1,$A:$A,"&gt;="&amp;(A4149-FenetreInterm/86400),$A:$A,"&lt;="&amp;A4149)&gt;=NbInterm,1,0),"")</f>
        <v/>
      </c>
      <c r="L4149" s="37" t="str">
        <f aca="false">IF(G4149=1,IF(B4149="",0,IF(J4149&lt;SeuilFugitive,1,0)),"")</f>
        <v/>
      </c>
      <c r="M4149" s="37" t="str">
        <f aca="false">IF(G4149=1,IF(B4149="",IF((Fin-A4149)*24&gt;SeuilFigee,1,0),IF(J4149&gt;SeuilFigee*3600,1,0)),"")</f>
        <v/>
      </c>
      <c r="N4149" s="0" t="str">
        <f aca="false">IF(G4149=1,IF(COUNTIF(H$2:H4149,H4149)=1,COUNTIF($H:$H,H4149),""),"")</f>
        <v/>
      </c>
      <c r="O4149" s="0" t="str">
        <f aca="false">IF(G4149=1,IF(COUNTIF(I$2:I4149,I4149)=1,COUNTIF($I:$I,I4149),""),"")</f>
        <v/>
      </c>
      <c r="P4149" s="38" t="str">
        <f aca="false">IF(G4149=1,IF(COUNTIFS(C$2:C4149,C4149,G$2:G4149,1)=1,COUNTIFS($C:$C,C4149,$G:$G,1)+ROW()/10000000,""),"")</f>
        <v/>
      </c>
      <c r="Q4149" s="0" t="str">
        <f aca="false">IF(K4149=1,IF(COUNTIFS(C$2:C4149,C4149,K$2:K4149,1)=1,1,0),"")</f>
        <v/>
      </c>
      <c r="R4149" s="0" t="str">
        <f aca="false">IF(M4149=1,IF(COUNTIFS(C$2:C4149,C4149,M$2:M4149,1)=1,1,0),"")</f>
        <v/>
      </c>
      <c r="S4149" s="0" t="str">
        <f aca="false">IF(L4149=1,IF(COUNTIFS(C$2:C4149,C4149,L$2:L4149,1)=1,1,0),"")</f>
        <v/>
      </c>
      <c r="T4149" s="38" t="str">
        <f aca="false">IF(N4149="","",N4149+ROW()/10000000)</f>
        <v/>
      </c>
      <c r="U4149" s="0" t="str">
        <f aca="false">IF(G4149=1,IF(B4149="",1,0),"")</f>
        <v/>
      </c>
    </row>
    <row r="4150" customFormat="false" ht="15" hidden="false" customHeight="false" outlineLevel="0" collapsed="false">
      <c r="A4150" s="35"/>
      <c r="B4150" s="35"/>
      <c r="G4150" s="0" t="str">
        <f aca="false">IF(A4150="","",IF(AND(A4150&gt;=Debut,A4150&lt;Fin),1,0))</f>
        <v/>
      </c>
      <c r="H4150" s="0" t="str">
        <f aca="false">IF(G4150=1,INT(ROUND((A4150-Debut)*86400,0)/600),"")</f>
        <v/>
      </c>
      <c r="I4150" s="0" t="str">
        <f aca="false">IF(G4150=1,INT(ROUND((A4150-Debut)*86400,0)/3600),"")</f>
        <v/>
      </c>
      <c r="J4150" s="0" t="str">
        <f aca="false">IF(OR(A4150="",B4150=""),"",ROUND((B4150-A4150)*86400,0))</f>
        <v/>
      </c>
      <c r="K4150" s="37" t="str">
        <f aca="false">IF(G4150=1,IF(COUNTIFS($C:$C,C4150,$G:$G,1,$A:$A,"&gt;="&amp;(A4150-FenetreInterm/86400),$A:$A,"&lt;="&amp;A4150)&gt;=NbInterm,1,0),"")</f>
        <v/>
      </c>
      <c r="L4150" s="37" t="str">
        <f aca="false">IF(G4150=1,IF(B4150="",0,IF(J4150&lt;SeuilFugitive,1,0)),"")</f>
        <v/>
      </c>
      <c r="M4150" s="37" t="str">
        <f aca="false">IF(G4150=1,IF(B4150="",IF((Fin-A4150)*24&gt;SeuilFigee,1,0),IF(J4150&gt;SeuilFigee*3600,1,0)),"")</f>
        <v/>
      </c>
      <c r="N4150" s="0" t="str">
        <f aca="false">IF(G4150=1,IF(COUNTIF(H$2:H4150,H4150)=1,COUNTIF($H:$H,H4150),""),"")</f>
        <v/>
      </c>
      <c r="O4150" s="0" t="str">
        <f aca="false">IF(G4150=1,IF(COUNTIF(I$2:I4150,I4150)=1,COUNTIF($I:$I,I4150),""),"")</f>
        <v/>
      </c>
      <c r="P4150" s="38" t="str">
        <f aca="false">IF(G4150=1,IF(COUNTIFS(C$2:C4150,C4150,G$2:G4150,1)=1,COUNTIFS($C:$C,C4150,$G:$G,1)+ROW()/10000000,""),"")</f>
        <v/>
      </c>
      <c r="Q4150" s="0" t="str">
        <f aca="false">IF(K4150=1,IF(COUNTIFS(C$2:C4150,C4150,K$2:K4150,1)=1,1,0),"")</f>
        <v/>
      </c>
      <c r="R4150" s="0" t="str">
        <f aca="false">IF(M4150=1,IF(COUNTIFS(C$2:C4150,C4150,M$2:M4150,1)=1,1,0),"")</f>
        <v/>
      </c>
      <c r="S4150" s="0" t="str">
        <f aca="false">IF(L4150=1,IF(COUNTIFS(C$2:C4150,C4150,L$2:L4150,1)=1,1,0),"")</f>
        <v/>
      </c>
      <c r="T4150" s="38" t="str">
        <f aca="false">IF(N4150="","",N4150+ROW()/10000000)</f>
        <v/>
      </c>
      <c r="U4150" s="0" t="str">
        <f aca="false">IF(G4150=1,IF(B4150="",1,0),"")</f>
        <v/>
      </c>
    </row>
    <row r="4151" customFormat="false" ht="15" hidden="false" customHeight="false" outlineLevel="0" collapsed="false">
      <c r="A4151" s="35"/>
      <c r="B4151" s="35"/>
      <c r="G4151" s="0" t="str">
        <f aca="false">IF(A4151="","",IF(AND(A4151&gt;=Debut,A4151&lt;Fin),1,0))</f>
        <v/>
      </c>
      <c r="H4151" s="0" t="str">
        <f aca="false">IF(G4151=1,INT(ROUND((A4151-Debut)*86400,0)/600),"")</f>
        <v/>
      </c>
      <c r="I4151" s="0" t="str">
        <f aca="false">IF(G4151=1,INT(ROUND((A4151-Debut)*86400,0)/3600),"")</f>
        <v/>
      </c>
      <c r="J4151" s="0" t="str">
        <f aca="false">IF(OR(A4151="",B4151=""),"",ROUND((B4151-A4151)*86400,0))</f>
        <v/>
      </c>
      <c r="K4151" s="37" t="str">
        <f aca="false">IF(G4151=1,IF(COUNTIFS($C:$C,C4151,$G:$G,1,$A:$A,"&gt;="&amp;(A4151-FenetreInterm/86400),$A:$A,"&lt;="&amp;A4151)&gt;=NbInterm,1,0),"")</f>
        <v/>
      </c>
      <c r="L4151" s="37" t="str">
        <f aca="false">IF(G4151=1,IF(B4151="",0,IF(J4151&lt;SeuilFugitive,1,0)),"")</f>
        <v/>
      </c>
      <c r="M4151" s="37" t="str">
        <f aca="false">IF(G4151=1,IF(B4151="",IF((Fin-A4151)*24&gt;SeuilFigee,1,0),IF(J4151&gt;SeuilFigee*3600,1,0)),"")</f>
        <v/>
      </c>
      <c r="N4151" s="0" t="str">
        <f aca="false">IF(G4151=1,IF(COUNTIF(H$2:H4151,H4151)=1,COUNTIF($H:$H,H4151),""),"")</f>
        <v/>
      </c>
      <c r="O4151" s="0" t="str">
        <f aca="false">IF(G4151=1,IF(COUNTIF(I$2:I4151,I4151)=1,COUNTIF($I:$I,I4151),""),"")</f>
        <v/>
      </c>
      <c r="P4151" s="38" t="str">
        <f aca="false">IF(G4151=1,IF(COUNTIFS(C$2:C4151,C4151,G$2:G4151,1)=1,COUNTIFS($C:$C,C4151,$G:$G,1)+ROW()/10000000,""),"")</f>
        <v/>
      </c>
      <c r="Q4151" s="0" t="str">
        <f aca="false">IF(K4151=1,IF(COUNTIFS(C$2:C4151,C4151,K$2:K4151,1)=1,1,0),"")</f>
        <v/>
      </c>
      <c r="R4151" s="0" t="str">
        <f aca="false">IF(M4151=1,IF(COUNTIFS(C$2:C4151,C4151,M$2:M4151,1)=1,1,0),"")</f>
        <v/>
      </c>
      <c r="S4151" s="0" t="str">
        <f aca="false">IF(L4151=1,IF(COUNTIFS(C$2:C4151,C4151,L$2:L4151,1)=1,1,0),"")</f>
        <v/>
      </c>
      <c r="T4151" s="38" t="str">
        <f aca="false">IF(N4151="","",N4151+ROW()/10000000)</f>
        <v/>
      </c>
      <c r="U4151" s="0" t="str">
        <f aca="false">IF(G4151=1,IF(B4151="",1,0),"")</f>
        <v/>
      </c>
    </row>
    <row r="4152" customFormat="false" ht="15" hidden="false" customHeight="false" outlineLevel="0" collapsed="false">
      <c r="A4152" s="35"/>
      <c r="B4152" s="35"/>
      <c r="G4152" s="0" t="str">
        <f aca="false">IF(A4152="","",IF(AND(A4152&gt;=Debut,A4152&lt;Fin),1,0))</f>
        <v/>
      </c>
      <c r="H4152" s="0" t="str">
        <f aca="false">IF(G4152=1,INT(ROUND((A4152-Debut)*86400,0)/600),"")</f>
        <v/>
      </c>
      <c r="I4152" s="0" t="str">
        <f aca="false">IF(G4152=1,INT(ROUND((A4152-Debut)*86400,0)/3600),"")</f>
        <v/>
      </c>
      <c r="J4152" s="0" t="str">
        <f aca="false">IF(OR(A4152="",B4152=""),"",ROUND((B4152-A4152)*86400,0))</f>
        <v/>
      </c>
      <c r="K4152" s="37" t="str">
        <f aca="false">IF(G4152=1,IF(COUNTIFS($C:$C,C4152,$G:$G,1,$A:$A,"&gt;="&amp;(A4152-FenetreInterm/86400),$A:$A,"&lt;="&amp;A4152)&gt;=NbInterm,1,0),"")</f>
        <v/>
      </c>
      <c r="L4152" s="37" t="str">
        <f aca="false">IF(G4152=1,IF(B4152="",0,IF(J4152&lt;SeuilFugitive,1,0)),"")</f>
        <v/>
      </c>
      <c r="M4152" s="37" t="str">
        <f aca="false">IF(G4152=1,IF(B4152="",IF((Fin-A4152)*24&gt;SeuilFigee,1,0),IF(J4152&gt;SeuilFigee*3600,1,0)),"")</f>
        <v/>
      </c>
      <c r="N4152" s="0" t="str">
        <f aca="false">IF(G4152=1,IF(COUNTIF(H$2:H4152,H4152)=1,COUNTIF($H:$H,H4152),""),"")</f>
        <v/>
      </c>
      <c r="O4152" s="0" t="str">
        <f aca="false">IF(G4152=1,IF(COUNTIF(I$2:I4152,I4152)=1,COUNTIF($I:$I,I4152),""),"")</f>
        <v/>
      </c>
      <c r="P4152" s="38" t="str">
        <f aca="false">IF(G4152=1,IF(COUNTIFS(C$2:C4152,C4152,G$2:G4152,1)=1,COUNTIFS($C:$C,C4152,$G:$G,1)+ROW()/10000000,""),"")</f>
        <v/>
      </c>
      <c r="Q4152" s="0" t="str">
        <f aca="false">IF(K4152=1,IF(COUNTIFS(C$2:C4152,C4152,K$2:K4152,1)=1,1,0),"")</f>
        <v/>
      </c>
      <c r="R4152" s="0" t="str">
        <f aca="false">IF(M4152=1,IF(COUNTIFS(C$2:C4152,C4152,M$2:M4152,1)=1,1,0),"")</f>
        <v/>
      </c>
      <c r="S4152" s="0" t="str">
        <f aca="false">IF(L4152=1,IF(COUNTIFS(C$2:C4152,C4152,L$2:L4152,1)=1,1,0),"")</f>
        <v/>
      </c>
      <c r="T4152" s="38" t="str">
        <f aca="false">IF(N4152="","",N4152+ROW()/10000000)</f>
        <v/>
      </c>
      <c r="U4152" s="0" t="str">
        <f aca="false">IF(G4152=1,IF(B4152="",1,0),"")</f>
        <v/>
      </c>
    </row>
    <row r="4153" customFormat="false" ht="15" hidden="false" customHeight="false" outlineLevel="0" collapsed="false">
      <c r="A4153" s="35"/>
      <c r="B4153" s="35"/>
      <c r="G4153" s="0" t="str">
        <f aca="false">IF(A4153="","",IF(AND(A4153&gt;=Debut,A4153&lt;Fin),1,0))</f>
        <v/>
      </c>
      <c r="H4153" s="0" t="str">
        <f aca="false">IF(G4153=1,INT(ROUND((A4153-Debut)*86400,0)/600),"")</f>
        <v/>
      </c>
      <c r="I4153" s="0" t="str">
        <f aca="false">IF(G4153=1,INT(ROUND((A4153-Debut)*86400,0)/3600),"")</f>
        <v/>
      </c>
      <c r="J4153" s="0" t="str">
        <f aca="false">IF(OR(A4153="",B4153=""),"",ROUND((B4153-A4153)*86400,0))</f>
        <v/>
      </c>
      <c r="K4153" s="37" t="str">
        <f aca="false">IF(G4153=1,IF(COUNTIFS($C:$C,C4153,$G:$G,1,$A:$A,"&gt;="&amp;(A4153-FenetreInterm/86400),$A:$A,"&lt;="&amp;A4153)&gt;=NbInterm,1,0),"")</f>
        <v/>
      </c>
      <c r="L4153" s="37" t="str">
        <f aca="false">IF(G4153=1,IF(B4153="",0,IF(J4153&lt;SeuilFugitive,1,0)),"")</f>
        <v/>
      </c>
      <c r="M4153" s="37" t="str">
        <f aca="false">IF(G4153=1,IF(B4153="",IF((Fin-A4153)*24&gt;SeuilFigee,1,0),IF(J4153&gt;SeuilFigee*3600,1,0)),"")</f>
        <v/>
      </c>
      <c r="N4153" s="0" t="str">
        <f aca="false">IF(G4153=1,IF(COUNTIF(H$2:H4153,H4153)=1,COUNTIF($H:$H,H4153),""),"")</f>
        <v/>
      </c>
      <c r="O4153" s="0" t="str">
        <f aca="false">IF(G4153=1,IF(COUNTIF(I$2:I4153,I4153)=1,COUNTIF($I:$I,I4153),""),"")</f>
        <v/>
      </c>
      <c r="P4153" s="38" t="str">
        <f aca="false">IF(G4153=1,IF(COUNTIFS(C$2:C4153,C4153,G$2:G4153,1)=1,COUNTIFS($C:$C,C4153,$G:$G,1)+ROW()/10000000,""),"")</f>
        <v/>
      </c>
      <c r="Q4153" s="0" t="str">
        <f aca="false">IF(K4153=1,IF(COUNTIFS(C$2:C4153,C4153,K$2:K4153,1)=1,1,0),"")</f>
        <v/>
      </c>
      <c r="R4153" s="0" t="str">
        <f aca="false">IF(M4153=1,IF(COUNTIFS(C$2:C4153,C4153,M$2:M4153,1)=1,1,0),"")</f>
        <v/>
      </c>
      <c r="S4153" s="0" t="str">
        <f aca="false">IF(L4153=1,IF(COUNTIFS(C$2:C4153,C4153,L$2:L4153,1)=1,1,0),"")</f>
        <v/>
      </c>
      <c r="T4153" s="38" t="str">
        <f aca="false">IF(N4153="","",N4153+ROW()/10000000)</f>
        <v/>
      </c>
      <c r="U4153" s="0" t="str">
        <f aca="false">IF(G4153=1,IF(B4153="",1,0),"")</f>
        <v/>
      </c>
    </row>
    <row r="4154" customFormat="false" ht="15" hidden="false" customHeight="false" outlineLevel="0" collapsed="false">
      <c r="A4154" s="35"/>
      <c r="B4154" s="35"/>
      <c r="G4154" s="0" t="str">
        <f aca="false">IF(A4154="","",IF(AND(A4154&gt;=Debut,A4154&lt;Fin),1,0))</f>
        <v/>
      </c>
      <c r="H4154" s="0" t="str">
        <f aca="false">IF(G4154=1,INT(ROUND((A4154-Debut)*86400,0)/600),"")</f>
        <v/>
      </c>
      <c r="I4154" s="0" t="str">
        <f aca="false">IF(G4154=1,INT(ROUND((A4154-Debut)*86400,0)/3600),"")</f>
        <v/>
      </c>
      <c r="J4154" s="0" t="str">
        <f aca="false">IF(OR(A4154="",B4154=""),"",ROUND((B4154-A4154)*86400,0))</f>
        <v/>
      </c>
      <c r="K4154" s="37" t="str">
        <f aca="false">IF(G4154=1,IF(COUNTIFS($C:$C,C4154,$G:$G,1,$A:$A,"&gt;="&amp;(A4154-FenetreInterm/86400),$A:$A,"&lt;="&amp;A4154)&gt;=NbInterm,1,0),"")</f>
        <v/>
      </c>
      <c r="L4154" s="37" t="str">
        <f aca="false">IF(G4154=1,IF(B4154="",0,IF(J4154&lt;SeuilFugitive,1,0)),"")</f>
        <v/>
      </c>
      <c r="M4154" s="37" t="str">
        <f aca="false">IF(G4154=1,IF(B4154="",IF((Fin-A4154)*24&gt;SeuilFigee,1,0),IF(J4154&gt;SeuilFigee*3600,1,0)),"")</f>
        <v/>
      </c>
      <c r="N4154" s="0" t="str">
        <f aca="false">IF(G4154=1,IF(COUNTIF(H$2:H4154,H4154)=1,COUNTIF($H:$H,H4154),""),"")</f>
        <v/>
      </c>
      <c r="O4154" s="0" t="str">
        <f aca="false">IF(G4154=1,IF(COUNTIF(I$2:I4154,I4154)=1,COUNTIF($I:$I,I4154),""),"")</f>
        <v/>
      </c>
      <c r="P4154" s="38" t="str">
        <f aca="false">IF(G4154=1,IF(COUNTIFS(C$2:C4154,C4154,G$2:G4154,1)=1,COUNTIFS($C:$C,C4154,$G:$G,1)+ROW()/10000000,""),"")</f>
        <v/>
      </c>
      <c r="Q4154" s="0" t="str">
        <f aca="false">IF(K4154=1,IF(COUNTIFS(C$2:C4154,C4154,K$2:K4154,1)=1,1,0),"")</f>
        <v/>
      </c>
      <c r="R4154" s="0" t="str">
        <f aca="false">IF(M4154=1,IF(COUNTIFS(C$2:C4154,C4154,M$2:M4154,1)=1,1,0),"")</f>
        <v/>
      </c>
      <c r="S4154" s="0" t="str">
        <f aca="false">IF(L4154=1,IF(COUNTIFS(C$2:C4154,C4154,L$2:L4154,1)=1,1,0),"")</f>
        <v/>
      </c>
      <c r="T4154" s="38" t="str">
        <f aca="false">IF(N4154="","",N4154+ROW()/10000000)</f>
        <v/>
      </c>
      <c r="U4154" s="0" t="str">
        <f aca="false">IF(G4154=1,IF(B4154="",1,0),"")</f>
        <v/>
      </c>
    </row>
    <row r="4155" customFormat="false" ht="15" hidden="false" customHeight="false" outlineLevel="0" collapsed="false">
      <c r="A4155" s="35"/>
      <c r="B4155" s="35"/>
      <c r="G4155" s="0" t="str">
        <f aca="false">IF(A4155="","",IF(AND(A4155&gt;=Debut,A4155&lt;Fin),1,0))</f>
        <v/>
      </c>
      <c r="H4155" s="0" t="str">
        <f aca="false">IF(G4155=1,INT(ROUND((A4155-Debut)*86400,0)/600),"")</f>
        <v/>
      </c>
      <c r="I4155" s="0" t="str">
        <f aca="false">IF(G4155=1,INT(ROUND((A4155-Debut)*86400,0)/3600),"")</f>
        <v/>
      </c>
      <c r="J4155" s="0" t="str">
        <f aca="false">IF(OR(A4155="",B4155=""),"",ROUND((B4155-A4155)*86400,0))</f>
        <v/>
      </c>
      <c r="K4155" s="37" t="str">
        <f aca="false">IF(G4155=1,IF(COUNTIFS($C:$C,C4155,$G:$G,1,$A:$A,"&gt;="&amp;(A4155-FenetreInterm/86400),$A:$A,"&lt;="&amp;A4155)&gt;=NbInterm,1,0),"")</f>
        <v/>
      </c>
      <c r="L4155" s="37" t="str">
        <f aca="false">IF(G4155=1,IF(B4155="",0,IF(J4155&lt;SeuilFugitive,1,0)),"")</f>
        <v/>
      </c>
      <c r="M4155" s="37" t="str">
        <f aca="false">IF(G4155=1,IF(B4155="",IF((Fin-A4155)*24&gt;SeuilFigee,1,0),IF(J4155&gt;SeuilFigee*3600,1,0)),"")</f>
        <v/>
      </c>
      <c r="N4155" s="0" t="str">
        <f aca="false">IF(G4155=1,IF(COUNTIF(H$2:H4155,H4155)=1,COUNTIF($H:$H,H4155),""),"")</f>
        <v/>
      </c>
      <c r="O4155" s="0" t="str">
        <f aca="false">IF(G4155=1,IF(COUNTIF(I$2:I4155,I4155)=1,COUNTIF($I:$I,I4155),""),"")</f>
        <v/>
      </c>
      <c r="P4155" s="38" t="str">
        <f aca="false">IF(G4155=1,IF(COUNTIFS(C$2:C4155,C4155,G$2:G4155,1)=1,COUNTIFS($C:$C,C4155,$G:$G,1)+ROW()/10000000,""),"")</f>
        <v/>
      </c>
      <c r="Q4155" s="0" t="str">
        <f aca="false">IF(K4155=1,IF(COUNTIFS(C$2:C4155,C4155,K$2:K4155,1)=1,1,0),"")</f>
        <v/>
      </c>
      <c r="R4155" s="0" t="str">
        <f aca="false">IF(M4155=1,IF(COUNTIFS(C$2:C4155,C4155,M$2:M4155,1)=1,1,0),"")</f>
        <v/>
      </c>
      <c r="S4155" s="0" t="str">
        <f aca="false">IF(L4155=1,IF(COUNTIFS(C$2:C4155,C4155,L$2:L4155,1)=1,1,0),"")</f>
        <v/>
      </c>
      <c r="T4155" s="38" t="str">
        <f aca="false">IF(N4155="","",N4155+ROW()/10000000)</f>
        <v/>
      </c>
      <c r="U4155" s="0" t="str">
        <f aca="false">IF(G4155=1,IF(B4155="",1,0),"")</f>
        <v/>
      </c>
    </row>
    <row r="4156" customFormat="false" ht="15" hidden="false" customHeight="false" outlineLevel="0" collapsed="false">
      <c r="A4156" s="35"/>
      <c r="B4156" s="35"/>
      <c r="G4156" s="0" t="str">
        <f aca="false">IF(A4156="","",IF(AND(A4156&gt;=Debut,A4156&lt;Fin),1,0))</f>
        <v/>
      </c>
      <c r="H4156" s="0" t="str">
        <f aca="false">IF(G4156=1,INT(ROUND((A4156-Debut)*86400,0)/600),"")</f>
        <v/>
      </c>
      <c r="I4156" s="0" t="str">
        <f aca="false">IF(G4156=1,INT(ROUND((A4156-Debut)*86400,0)/3600),"")</f>
        <v/>
      </c>
      <c r="J4156" s="0" t="str">
        <f aca="false">IF(OR(A4156="",B4156=""),"",ROUND((B4156-A4156)*86400,0))</f>
        <v/>
      </c>
      <c r="K4156" s="37" t="str">
        <f aca="false">IF(G4156=1,IF(COUNTIFS($C:$C,C4156,$G:$G,1,$A:$A,"&gt;="&amp;(A4156-FenetreInterm/86400),$A:$A,"&lt;="&amp;A4156)&gt;=NbInterm,1,0),"")</f>
        <v/>
      </c>
      <c r="L4156" s="37" t="str">
        <f aca="false">IF(G4156=1,IF(B4156="",0,IF(J4156&lt;SeuilFugitive,1,0)),"")</f>
        <v/>
      </c>
      <c r="M4156" s="37" t="str">
        <f aca="false">IF(G4156=1,IF(B4156="",IF((Fin-A4156)*24&gt;SeuilFigee,1,0),IF(J4156&gt;SeuilFigee*3600,1,0)),"")</f>
        <v/>
      </c>
      <c r="N4156" s="0" t="str">
        <f aca="false">IF(G4156=1,IF(COUNTIF(H$2:H4156,H4156)=1,COUNTIF($H:$H,H4156),""),"")</f>
        <v/>
      </c>
      <c r="O4156" s="0" t="str">
        <f aca="false">IF(G4156=1,IF(COUNTIF(I$2:I4156,I4156)=1,COUNTIF($I:$I,I4156),""),"")</f>
        <v/>
      </c>
      <c r="P4156" s="38" t="str">
        <f aca="false">IF(G4156=1,IF(COUNTIFS(C$2:C4156,C4156,G$2:G4156,1)=1,COUNTIFS($C:$C,C4156,$G:$G,1)+ROW()/10000000,""),"")</f>
        <v/>
      </c>
      <c r="Q4156" s="0" t="str">
        <f aca="false">IF(K4156=1,IF(COUNTIFS(C$2:C4156,C4156,K$2:K4156,1)=1,1,0),"")</f>
        <v/>
      </c>
      <c r="R4156" s="0" t="str">
        <f aca="false">IF(M4156=1,IF(COUNTIFS(C$2:C4156,C4156,M$2:M4156,1)=1,1,0),"")</f>
        <v/>
      </c>
      <c r="S4156" s="0" t="str">
        <f aca="false">IF(L4156=1,IF(COUNTIFS(C$2:C4156,C4156,L$2:L4156,1)=1,1,0),"")</f>
        <v/>
      </c>
      <c r="T4156" s="38" t="str">
        <f aca="false">IF(N4156="","",N4156+ROW()/10000000)</f>
        <v/>
      </c>
      <c r="U4156" s="0" t="str">
        <f aca="false">IF(G4156=1,IF(B4156="",1,0),"")</f>
        <v/>
      </c>
    </row>
    <row r="4157" customFormat="false" ht="15" hidden="false" customHeight="false" outlineLevel="0" collapsed="false">
      <c r="A4157" s="35"/>
      <c r="B4157" s="35"/>
      <c r="G4157" s="0" t="str">
        <f aca="false">IF(A4157="","",IF(AND(A4157&gt;=Debut,A4157&lt;Fin),1,0))</f>
        <v/>
      </c>
      <c r="H4157" s="0" t="str">
        <f aca="false">IF(G4157=1,INT(ROUND((A4157-Debut)*86400,0)/600),"")</f>
        <v/>
      </c>
      <c r="I4157" s="0" t="str">
        <f aca="false">IF(G4157=1,INT(ROUND((A4157-Debut)*86400,0)/3600),"")</f>
        <v/>
      </c>
      <c r="J4157" s="0" t="str">
        <f aca="false">IF(OR(A4157="",B4157=""),"",ROUND((B4157-A4157)*86400,0))</f>
        <v/>
      </c>
      <c r="K4157" s="37" t="str">
        <f aca="false">IF(G4157=1,IF(COUNTIFS($C:$C,C4157,$G:$G,1,$A:$A,"&gt;="&amp;(A4157-FenetreInterm/86400),$A:$A,"&lt;="&amp;A4157)&gt;=NbInterm,1,0),"")</f>
        <v/>
      </c>
      <c r="L4157" s="37" t="str">
        <f aca="false">IF(G4157=1,IF(B4157="",0,IF(J4157&lt;SeuilFugitive,1,0)),"")</f>
        <v/>
      </c>
      <c r="M4157" s="37" t="str">
        <f aca="false">IF(G4157=1,IF(B4157="",IF((Fin-A4157)*24&gt;SeuilFigee,1,0),IF(J4157&gt;SeuilFigee*3600,1,0)),"")</f>
        <v/>
      </c>
      <c r="N4157" s="0" t="str">
        <f aca="false">IF(G4157=1,IF(COUNTIF(H$2:H4157,H4157)=1,COUNTIF($H:$H,H4157),""),"")</f>
        <v/>
      </c>
      <c r="O4157" s="0" t="str">
        <f aca="false">IF(G4157=1,IF(COUNTIF(I$2:I4157,I4157)=1,COUNTIF($I:$I,I4157),""),"")</f>
        <v/>
      </c>
      <c r="P4157" s="38" t="str">
        <f aca="false">IF(G4157=1,IF(COUNTIFS(C$2:C4157,C4157,G$2:G4157,1)=1,COUNTIFS($C:$C,C4157,$G:$G,1)+ROW()/10000000,""),"")</f>
        <v/>
      </c>
      <c r="Q4157" s="0" t="str">
        <f aca="false">IF(K4157=1,IF(COUNTIFS(C$2:C4157,C4157,K$2:K4157,1)=1,1,0),"")</f>
        <v/>
      </c>
      <c r="R4157" s="0" t="str">
        <f aca="false">IF(M4157=1,IF(COUNTIFS(C$2:C4157,C4157,M$2:M4157,1)=1,1,0),"")</f>
        <v/>
      </c>
      <c r="S4157" s="0" t="str">
        <f aca="false">IF(L4157=1,IF(COUNTIFS(C$2:C4157,C4157,L$2:L4157,1)=1,1,0),"")</f>
        <v/>
      </c>
      <c r="T4157" s="38" t="str">
        <f aca="false">IF(N4157="","",N4157+ROW()/10000000)</f>
        <v/>
      </c>
      <c r="U4157" s="0" t="str">
        <f aca="false">IF(G4157=1,IF(B4157="",1,0),"")</f>
        <v/>
      </c>
    </row>
    <row r="4158" customFormat="false" ht="15" hidden="false" customHeight="false" outlineLevel="0" collapsed="false">
      <c r="A4158" s="35"/>
      <c r="B4158" s="35"/>
      <c r="G4158" s="0" t="str">
        <f aca="false">IF(A4158="","",IF(AND(A4158&gt;=Debut,A4158&lt;Fin),1,0))</f>
        <v/>
      </c>
      <c r="H4158" s="0" t="str">
        <f aca="false">IF(G4158=1,INT(ROUND((A4158-Debut)*86400,0)/600),"")</f>
        <v/>
      </c>
      <c r="I4158" s="0" t="str">
        <f aca="false">IF(G4158=1,INT(ROUND((A4158-Debut)*86400,0)/3600),"")</f>
        <v/>
      </c>
      <c r="J4158" s="0" t="str">
        <f aca="false">IF(OR(A4158="",B4158=""),"",ROUND((B4158-A4158)*86400,0))</f>
        <v/>
      </c>
      <c r="K4158" s="37" t="str">
        <f aca="false">IF(G4158=1,IF(COUNTIFS($C:$C,C4158,$G:$G,1,$A:$A,"&gt;="&amp;(A4158-FenetreInterm/86400),$A:$A,"&lt;="&amp;A4158)&gt;=NbInterm,1,0),"")</f>
        <v/>
      </c>
      <c r="L4158" s="37" t="str">
        <f aca="false">IF(G4158=1,IF(B4158="",0,IF(J4158&lt;SeuilFugitive,1,0)),"")</f>
        <v/>
      </c>
      <c r="M4158" s="37" t="str">
        <f aca="false">IF(G4158=1,IF(B4158="",IF((Fin-A4158)*24&gt;SeuilFigee,1,0),IF(J4158&gt;SeuilFigee*3600,1,0)),"")</f>
        <v/>
      </c>
      <c r="N4158" s="0" t="str">
        <f aca="false">IF(G4158=1,IF(COUNTIF(H$2:H4158,H4158)=1,COUNTIF($H:$H,H4158),""),"")</f>
        <v/>
      </c>
      <c r="O4158" s="0" t="str">
        <f aca="false">IF(G4158=1,IF(COUNTIF(I$2:I4158,I4158)=1,COUNTIF($I:$I,I4158),""),"")</f>
        <v/>
      </c>
      <c r="P4158" s="38" t="str">
        <f aca="false">IF(G4158=1,IF(COUNTIFS(C$2:C4158,C4158,G$2:G4158,1)=1,COUNTIFS($C:$C,C4158,$G:$G,1)+ROW()/10000000,""),"")</f>
        <v/>
      </c>
      <c r="Q4158" s="0" t="str">
        <f aca="false">IF(K4158=1,IF(COUNTIFS(C$2:C4158,C4158,K$2:K4158,1)=1,1,0),"")</f>
        <v/>
      </c>
      <c r="R4158" s="0" t="str">
        <f aca="false">IF(M4158=1,IF(COUNTIFS(C$2:C4158,C4158,M$2:M4158,1)=1,1,0),"")</f>
        <v/>
      </c>
      <c r="S4158" s="0" t="str">
        <f aca="false">IF(L4158=1,IF(COUNTIFS(C$2:C4158,C4158,L$2:L4158,1)=1,1,0),"")</f>
        <v/>
      </c>
      <c r="T4158" s="38" t="str">
        <f aca="false">IF(N4158="","",N4158+ROW()/10000000)</f>
        <v/>
      </c>
      <c r="U4158" s="0" t="str">
        <f aca="false">IF(G4158=1,IF(B4158="",1,0),"")</f>
        <v/>
      </c>
    </row>
    <row r="4159" customFormat="false" ht="15" hidden="false" customHeight="false" outlineLevel="0" collapsed="false">
      <c r="A4159" s="35"/>
      <c r="B4159" s="35"/>
      <c r="G4159" s="0" t="str">
        <f aca="false">IF(A4159="","",IF(AND(A4159&gt;=Debut,A4159&lt;Fin),1,0))</f>
        <v/>
      </c>
      <c r="H4159" s="0" t="str">
        <f aca="false">IF(G4159=1,INT(ROUND((A4159-Debut)*86400,0)/600),"")</f>
        <v/>
      </c>
      <c r="I4159" s="0" t="str">
        <f aca="false">IF(G4159=1,INT(ROUND((A4159-Debut)*86400,0)/3600),"")</f>
        <v/>
      </c>
      <c r="J4159" s="0" t="str">
        <f aca="false">IF(OR(A4159="",B4159=""),"",ROUND((B4159-A4159)*86400,0))</f>
        <v/>
      </c>
      <c r="K4159" s="37" t="str">
        <f aca="false">IF(G4159=1,IF(COUNTIFS($C:$C,C4159,$G:$G,1,$A:$A,"&gt;="&amp;(A4159-FenetreInterm/86400),$A:$A,"&lt;="&amp;A4159)&gt;=NbInterm,1,0),"")</f>
        <v/>
      </c>
      <c r="L4159" s="37" t="str">
        <f aca="false">IF(G4159=1,IF(B4159="",0,IF(J4159&lt;SeuilFugitive,1,0)),"")</f>
        <v/>
      </c>
      <c r="M4159" s="37" t="str">
        <f aca="false">IF(G4159=1,IF(B4159="",IF((Fin-A4159)*24&gt;SeuilFigee,1,0),IF(J4159&gt;SeuilFigee*3600,1,0)),"")</f>
        <v/>
      </c>
      <c r="N4159" s="0" t="str">
        <f aca="false">IF(G4159=1,IF(COUNTIF(H$2:H4159,H4159)=1,COUNTIF($H:$H,H4159),""),"")</f>
        <v/>
      </c>
      <c r="O4159" s="0" t="str">
        <f aca="false">IF(G4159=1,IF(COUNTIF(I$2:I4159,I4159)=1,COUNTIF($I:$I,I4159),""),"")</f>
        <v/>
      </c>
      <c r="P4159" s="38" t="str">
        <f aca="false">IF(G4159=1,IF(COUNTIFS(C$2:C4159,C4159,G$2:G4159,1)=1,COUNTIFS($C:$C,C4159,$G:$G,1)+ROW()/10000000,""),"")</f>
        <v/>
      </c>
      <c r="Q4159" s="0" t="str">
        <f aca="false">IF(K4159=1,IF(COUNTIFS(C$2:C4159,C4159,K$2:K4159,1)=1,1,0),"")</f>
        <v/>
      </c>
      <c r="R4159" s="0" t="str">
        <f aca="false">IF(M4159=1,IF(COUNTIFS(C$2:C4159,C4159,M$2:M4159,1)=1,1,0),"")</f>
        <v/>
      </c>
      <c r="S4159" s="0" t="str">
        <f aca="false">IF(L4159=1,IF(COUNTIFS(C$2:C4159,C4159,L$2:L4159,1)=1,1,0),"")</f>
        <v/>
      </c>
      <c r="T4159" s="38" t="str">
        <f aca="false">IF(N4159="","",N4159+ROW()/10000000)</f>
        <v/>
      </c>
      <c r="U4159" s="0" t="str">
        <f aca="false">IF(G4159=1,IF(B4159="",1,0),"")</f>
        <v/>
      </c>
    </row>
    <row r="4160" customFormat="false" ht="15" hidden="false" customHeight="false" outlineLevel="0" collapsed="false">
      <c r="A4160" s="35"/>
      <c r="B4160" s="35"/>
      <c r="G4160" s="0" t="str">
        <f aca="false">IF(A4160="","",IF(AND(A4160&gt;=Debut,A4160&lt;Fin),1,0))</f>
        <v/>
      </c>
      <c r="H4160" s="0" t="str">
        <f aca="false">IF(G4160=1,INT(ROUND((A4160-Debut)*86400,0)/600),"")</f>
        <v/>
      </c>
      <c r="I4160" s="0" t="str">
        <f aca="false">IF(G4160=1,INT(ROUND((A4160-Debut)*86400,0)/3600),"")</f>
        <v/>
      </c>
      <c r="J4160" s="0" t="str">
        <f aca="false">IF(OR(A4160="",B4160=""),"",ROUND((B4160-A4160)*86400,0))</f>
        <v/>
      </c>
      <c r="K4160" s="37" t="str">
        <f aca="false">IF(G4160=1,IF(COUNTIFS($C:$C,C4160,$G:$G,1,$A:$A,"&gt;="&amp;(A4160-FenetreInterm/86400),$A:$A,"&lt;="&amp;A4160)&gt;=NbInterm,1,0),"")</f>
        <v/>
      </c>
      <c r="L4160" s="37" t="str">
        <f aca="false">IF(G4160=1,IF(B4160="",0,IF(J4160&lt;SeuilFugitive,1,0)),"")</f>
        <v/>
      </c>
      <c r="M4160" s="37" t="str">
        <f aca="false">IF(G4160=1,IF(B4160="",IF((Fin-A4160)*24&gt;SeuilFigee,1,0),IF(J4160&gt;SeuilFigee*3600,1,0)),"")</f>
        <v/>
      </c>
      <c r="N4160" s="0" t="str">
        <f aca="false">IF(G4160=1,IF(COUNTIF(H$2:H4160,H4160)=1,COUNTIF($H:$H,H4160),""),"")</f>
        <v/>
      </c>
      <c r="O4160" s="0" t="str">
        <f aca="false">IF(G4160=1,IF(COUNTIF(I$2:I4160,I4160)=1,COUNTIF($I:$I,I4160),""),"")</f>
        <v/>
      </c>
      <c r="P4160" s="38" t="str">
        <f aca="false">IF(G4160=1,IF(COUNTIFS(C$2:C4160,C4160,G$2:G4160,1)=1,COUNTIFS($C:$C,C4160,$G:$G,1)+ROW()/10000000,""),"")</f>
        <v/>
      </c>
      <c r="Q4160" s="0" t="str">
        <f aca="false">IF(K4160=1,IF(COUNTIFS(C$2:C4160,C4160,K$2:K4160,1)=1,1,0),"")</f>
        <v/>
      </c>
      <c r="R4160" s="0" t="str">
        <f aca="false">IF(M4160=1,IF(COUNTIFS(C$2:C4160,C4160,M$2:M4160,1)=1,1,0),"")</f>
        <v/>
      </c>
      <c r="S4160" s="0" t="str">
        <f aca="false">IF(L4160=1,IF(COUNTIFS(C$2:C4160,C4160,L$2:L4160,1)=1,1,0),"")</f>
        <v/>
      </c>
      <c r="T4160" s="38" t="str">
        <f aca="false">IF(N4160="","",N4160+ROW()/10000000)</f>
        <v/>
      </c>
      <c r="U4160" s="0" t="str">
        <f aca="false">IF(G4160=1,IF(B4160="",1,0),"")</f>
        <v/>
      </c>
    </row>
    <row r="4161" customFormat="false" ht="15" hidden="false" customHeight="false" outlineLevel="0" collapsed="false">
      <c r="A4161" s="35"/>
      <c r="B4161" s="35"/>
      <c r="G4161" s="0" t="str">
        <f aca="false">IF(A4161="","",IF(AND(A4161&gt;=Debut,A4161&lt;Fin),1,0))</f>
        <v/>
      </c>
      <c r="H4161" s="0" t="str">
        <f aca="false">IF(G4161=1,INT(ROUND((A4161-Debut)*86400,0)/600),"")</f>
        <v/>
      </c>
      <c r="I4161" s="0" t="str">
        <f aca="false">IF(G4161=1,INT(ROUND((A4161-Debut)*86400,0)/3600),"")</f>
        <v/>
      </c>
      <c r="J4161" s="0" t="str">
        <f aca="false">IF(OR(A4161="",B4161=""),"",ROUND((B4161-A4161)*86400,0))</f>
        <v/>
      </c>
      <c r="K4161" s="37" t="str">
        <f aca="false">IF(G4161=1,IF(COUNTIFS($C:$C,C4161,$G:$G,1,$A:$A,"&gt;="&amp;(A4161-FenetreInterm/86400),$A:$A,"&lt;="&amp;A4161)&gt;=NbInterm,1,0),"")</f>
        <v/>
      </c>
      <c r="L4161" s="37" t="str">
        <f aca="false">IF(G4161=1,IF(B4161="",0,IF(J4161&lt;SeuilFugitive,1,0)),"")</f>
        <v/>
      </c>
      <c r="M4161" s="37" t="str">
        <f aca="false">IF(G4161=1,IF(B4161="",IF((Fin-A4161)*24&gt;SeuilFigee,1,0),IF(J4161&gt;SeuilFigee*3600,1,0)),"")</f>
        <v/>
      </c>
      <c r="N4161" s="0" t="str">
        <f aca="false">IF(G4161=1,IF(COUNTIF(H$2:H4161,H4161)=1,COUNTIF($H:$H,H4161),""),"")</f>
        <v/>
      </c>
      <c r="O4161" s="0" t="str">
        <f aca="false">IF(G4161=1,IF(COUNTIF(I$2:I4161,I4161)=1,COUNTIF($I:$I,I4161),""),"")</f>
        <v/>
      </c>
      <c r="P4161" s="38" t="str">
        <f aca="false">IF(G4161=1,IF(COUNTIFS(C$2:C4161,C4161,G$2:G4161,1)=1,COUNTIFS($C:$C,C4161,$G:$G,1)+ROW()/10000000,""),"")</f>
        <v/>
      </c>
      <c r="Q4161" s="0" t="str">
        <f aca="false">IF(K4161=1,IF(COUNTIFS(C$2:C4161,C4161,K$2:K4161,1)=1,1,0),"")</f>
        <v/>
      </c>
      <c r="R4161" s="0" t="str">
        <f aca="false">IF(M4161=1,IF(COUNTIFS(C$2:C4161,C4161,M$2:M4161,1)=1,1,0),"")</f>
        <v/>
      </c>
      <c r="S4161" s="0" t="str">
        <f aca="false">IF(L4161=1,IF(COUNTIFS(C$2:C4161,C4161,L$2:L4161,1)=1,1,0),"")</f>
        <v/>
      </c>
      <c r="T4161" s="38" t="str">
        <f aca="false">IF(N4161="","",N4161+ROW()/10000000)</f>
        <v/>
      </c>
      <c r="U4161" s="0" t="str">
        <f aca="false">IF(G4161=1,IF(B4161="",1,0),"")</f>
        <v/>
      </c>
    </row>
    <row r="4162" customFormat="false" ht="15" hidden="false" customHeight="false" outlineLevel="0" collapsed="false">
      <c r="A4162" s="35"/>
      <c r="B4162" s="35"/>
      <c r="G4162" s="0" t="str">
        <f aca="false">IF(A4162="","",IF(AND(A4162&gt;=Debut,A4162&lt;Fin),1,0))</f>
        <v/>
      </c>
      <c r="H4162" s="0" t="str">
        <f aca="false">IF(G4162=1,INT(ROUND((A4162-Debut)*86400,0)/600),"")</f>
        <v/>
      </c>
      <c r="I4162" s="0" t="str">
        <f aca="false">IF(G4162=1,INT(ROUND((A4162-Debut)*86400,0)/3600),"")</f>
        <v/>
      </c>
      <c r="J4162" s="0" t="str">
        <f aca="false">IF(OR(A4162="",B4162=""),"",ROUND((B4162-A4162)*86400,0))</f>
        <v/>
      </c>
      <c r="K4162" s="37" t="str">
        <f aca="false">IF(G4162=1,IF(COUNTIFS($C:$C,C4162,$G:$G,1,$A:$A,"&gt;="&amp;(A4162-FenetreInterm/86400),$A:$A,"&lt;="&amp;A4162)&gt;=NbInterm,1,0),"")</f>
        <v/>
      </c>
      <c r="L4162" s="37" t="str">
        <f aca="false">IF(G4162=1,IF(B4162="",0,IF(J4162&lt;SeuilFugitive,1,0)),"")</f>
        <v/>
      </c>
      <c r="M4162" s="37" t="str">
        <f aca="false">IF(G4162=1,IF(B4162="",IF((Fin-A4162)*24&gt;SeuilFigee,1,0),IF(J4162&gt;SeuilFigee*3600,1,0)),"")</f>
        <v/>
      </c>
      <c r="N4162" s="0" t="str">
        <f aca="false">IF(G4162=1,IF(COUNTIF(H$2:H4162,H4162)=1,COUNTIF($H:$H,H4162),""),"")</f>
        <v/>
      </c>
      <c r="O4162" s="0" t="str">
        <f aca="false">IF(G4162=1,IF(COUNTIF(I$2:I4162,I4162)=1,COUNTIF($I:$I,I4162),""),"")</f>
        <v/>
      </c>
      <c r="P4162" s="38" t="str">
        <f aca="false">IF(G4162=1,IF(COUNTIFS(C$2:C4162,C4162,G$2:G4162,1)=1,COUNTIFS($C:$C,C4162,$G:$G,1)+ROW()/10000000,""),"")</f>
        <v/>
      </c>
      <c r="Q4162" s="0" t="str">
        <f aca="false">IF(K4162=1,IF(COUNTIFS(C$2:C4162,C4162,K$2:K4162,1)=1,1,0),"")</f>
        <v/>
      </c>
      <c r="R4162" s="0" t="str">
        <f aca="false">IF(M4162=1,IF(COUNTIFS(C$2:C4162,C4162,M$2:M4162,1)=1,1,0),"")</f>
        <v/>
      </c>
      <c r="S4162" s="0" t="str">
        <f aca="false">IF(L4162=1,IF(COUNTIFS(C$2:C4162,C4162,L$2:L4162,1)=1,1,0),"")</f>
        <v/>
      </c>
      <c r="T4162" s="38" t="str">
        <f aca="false">IF(N4162="","",N4162+ROW()/10000000)</f>
        <v/>
      </c>
      <c r="U4162" s="0" t="str">
        <f aca="false">IF(G4162=1,IF(B4162="",1,0),"")</f>
        <v/>
      </c>
    </row>
    <row r="4163" customFormat="false" ht="15" hidden="false" customHeight="false" outlineLevel="0" collapsed="false">
      <c r="A4163" s="35"/>
      <c r="B4163" s="35"/>
      <c r="G4163" s="0" t="str">
        <f aca="false">IF(A4163="","",IF(AND(A4163&gt;=Debut,A4163&lt;Fin),1,0))</f>
        <v/>
      </c>
      <c r="H4163" s="0" t="str">
        <f aca="false">IF(G4163=1,INT(ROUND((A4163-Debut)*86400,0)/600),"")</f>
        <v/>
      </c>
      <c r="I4163" s="0" t="str">
        <f aca="false">IF(G4163=1,INT(ROUND((A4163-Debut)*86400,0)/3600),"")</f>
        <v/>
      </c>
      <c r="J4163" s="0" t="str">
        <f aca="false">IF(OR(A4163="",B4163=""),"",ROUND((B4163-A4163)*86400,0))</f>
        <v/>
      </c>
      <c r="K4163" s="37" t="str">
        <f aca="false">IF(G4163=1,IF(COUNTIFS($C:$C,C4163,$G:$G,1,$A:$A,"&gt;="&amp;(A4163-FenetreInterm/86400),$A:$A,"&lt;="&amp;A4163)&gt;=NbInterm,1,0),"")</f>
        <v/>
      </c>
      <c r="L4163" s="37" t="str">
        <f aca="false">IF(G4163=1,IF(B4163="",0,IF(J4163&lt;SeuilFugitive,1,0)),"")</f>
        <v/>
      </c>
      <c r="M4163" s="37" t="str">
        <f aca="false">IF(G4163=1,IF(B4163="",IF((Fin-A4163)*24&gt;SeuilFigee,1,0),IF(J4163&gt;SeuilFigee*3600,1,0)),"")</f>
        <v/>
      </c>
      <c r="N4163" s="0" t="str">
        <f aca="false">IF(G4163=1,IF(COUNTIF(H$2:H4163,H4163)=1,COUNTIF($H:$H,H4163),""),"")</f>
        <v/>
      </c>
      <c r="O4163" s="0" t="str">
        <f aca="false">IF(G4163=1,IF(COUNTIF(I$2:I4163,I4163)=1,COUNTIF($I:$I,I4163),""),"")</f>
        <v/>
      </c>
      <c r="P4163" s="38" t="str">
        <f aca="false">IF(G4163=1,IF(COUNTIFS(C$2:C4163,C4163,G$2:G4163,1)=1,COUNTIFS($C:$C,C4163,$G:$G,1)+ROW()/10000000,""),"")</f>
        <v/>
      </c>
      <c r="Q4163" s="0" t="str">
        <f aca="false">IF(K4163=1,IF(COUNTIFS(C$2:C4163,C4163,K$2:K4163,1)=1,1,0),"")</f>
        <v/>
      </c>
      <c r="R4163" s="0" t="str">
        <f aca="false">IF(M4163=1,IF(COUNTIFS(C$2:C4163,C4163,M$2:M4163,1)=1,1,0),"")</f>
        <v/>
      </c>
      <c r="S4163" s="0" t="str">
        <f aca="false">IF(L4163=1,IF(COUNTIFS(C$2:C4163,C4163,L$2:L4163,1)=1,1,0),"")</f>
        <v/>
      </c>
      <c r="T4163" s="38" t="str">
        <f aca="false">IF(N4163="","",N4163+ROW()/10000000)</f>
        <v/>
      </c>
      <c r="U4163" s="0" t="str">
        <f aca="false">IF(G4163=1,IF(B4163="",1,0),"")</f>
        <v/>
      </c>
    </row>
    <row r="4164" customFormat="false" ht="15" hidden="false" customHeight="false" outlineLevel="0" collapsed="false">
      <c r="A4164" s="35"/>
      <c r="B4164" s="35"/>
      <c r="G4164" s="0" t="str">
        <f aca="false">IF(A4164="","",IF(AND(A4164&gt;=Debut,A4164&lt;Fin),1,0))</f>
        <v/>
      </c>
      <c r="H4164" s="0" t="str">
        <f aca="false">IF(G4164=1,INT(ROUND((A4164-Debut)*86400,0)/600),"")</f>
        <v/>
      </c>
      <c r="I4164" s="0" t="str">
        <f aca="false">IF(G4164=1,INT(ROUND((A4164-Debut)*86400,0)/3600),"")</f>
        <v/>
      </c>
      <c r="J4164" s="0" t="str">
        <f aca="false">IF(OR(A4164="",B4164=""),"",ROUND((B4164-A4164)*86400,0))</f>
        <v/>
      </c>
      <c r="K4164" s="37" t="str">
        <f aca="false">IF(G4164=1,IF(COUNTIFS($C:$C,C4164,$G:$G,1,$A:$A,"&gt;="&amp;(A4164-FenetreInterm/86400),$A:$A,"&lt;="&amp;A4164)&gt;=NbInterm,1,0),"")</f>
        <v/>
      </c>
      <c r="L4164" s="37" t="str">
        <f aca="false">IF(G4164=1,IF(B4164="",0,IF(J4164&lt;SeuilFugitive,1,0)),"")</f>
        <v/>
      </c>
      <c r="M4164" s="37" t="str">
        <f aca="false">IF(G4164=1,IF(B4164="",IF((Fin-A4164)*24&gt;SeuilFigee,1,0),IF(J4164&gt;SeuilFigee*3600,1,0)),"")</f>
        <v/>
      </c>
      <c r="N4164" s="0" t="str">
        <f aca="false">IF(G4164=1,IF(COUNTIF(H$2:H4164,H4164)=1,COUNTIF($H:$H,H4164),""),"")</f>
        <v/>
      </c>
      <c r="O4164" s="0" t="str">
        <f aca="false">IF(G4164=1,IF(COUNTIF(I$2:I4164,I4164)=1,COUNTIF($I:$I,I4164),""),"")</f>
        <v/>
      </c>
      <c r="P4164" s="38" t="str">
        <f aca="false">IF(G4164=1,IF(COUNTIFS(C$2:C4164,C4164,G$2:G4164,1)=1,COUNTIFS($C:$C,C4164,$G:$G,1)+ROW()/10000000,""),"")</f>
        <v/>
      </c>
      <c r="Q4164" s="0" t="str">
        <f aca="false">IF(K4164=1,IF(COUNTIFS(C$2:C4164,C4164,K$2:K4164,1)=1,1,0),"")</f>
        <v/>
      </c>
      <c r="R4164" s="0" t="str">
        <f aca="false">IF(M4164=1,IF(COUNTIFS(C$2:C4164,C4164,M$2:M4164,1)=1,1,0),"")</f>
        <v/>
      </c>
      <c r="S4164" s="0" t="str">
        <f aca="false">IF(L4164=1,IF(COUNTIFS(C$2:C4164,C4164,L$2:L4164,1)=1,1,0),"")</f>
        <v/>
      </c>
      <c r="T4164" s="38" t="str">
        <f aca="false">IF(N4164="","",N4164+ROW()/10000000)</f>
        <v/>
      </c>
      <c r="U4164" s="0" t="str">
        <f aca="false">IF(G4164=1,IF(B4164="",1,0),"")</f>
        <v/>
      </c>
    </row>
    <row r="4165" customFormat="false" ht="15" hidden="false" customHeight="false" outlineLevel="0" collapsed="false">
      <c r="A4165" s="35"/>
      <c r="B4165" s="35"/>
      <c r="G4165" s="0" t="str">
        <f aca="false">IF(A4165="","",IF(AND(A4165&gt;=Debut,A4165&lt;Fin),1,0))</f>
        <v/>
      </c>
      <c r="H4165" s="0" t="str">
        <f aca="false">IF(G4165=1,INT(ROUND((A4165-Debut)*86400,0)/600),"")</f>
        <v/>
      </c>
      <c r="I4165" s="0" t="str">
        <f aca="false">IF(G4165=1,INT(ROUND((A4165-Debut)*86400,0)/3600),"")</f>
        <v/>
      </c>
      <c r="J4165" s="0" t="str">
        <f aca="false">IF(OR(A4165="",B4165=""),"",ROUND((B4165-A4165)*86400,0))</f>
        <v/>
      </c>
      <c r="K4165" s="37" t="str">
        <f aca="false">IF(G4165=1,IF(COUNTIFS($C:$C,C4165,$G:$G,1,$A:$A,"&gt;="&amp;(A4165-FenetreInterm/86400),$A:$A,"&lt;="&amp;A4165)&gt;=NbInterm,1,0),"")</f>
        <v/>
      </c>
      <c r="L4165" s="37" t="str">
        <f aca="false">IF(G4165=1,IF(B4165="",0,IF(J4165&lt;SeuilFugitive,1,0)),"")</f>
        <v/>
      </c>
      <c r="M4165" s="37" t="str">
        <f aca="false">IF(G4165=1,IF(B4165="",IF((Fin-A4165)*24&gt;SeuilFigee,1,0),IF(J4165&gt;SeuilFigee*3600,1,0)),"")</f>
        <v/>
      </c>
      <c r="N4165" s="0" t="str">
        <f aca="false">IF(G4165=1,IF(COUNTIF(H$2:H4165,H4165)=1,COUNTIF($H:$H,H4165),""),"")</f>
        <v/>
      </c>
      <c r="O4165" s="0" t="str">
        <f aca="false">IF(G4165=1,IF(COUNTIF(I$2:I4165,I4165)=1,COUNTIF($I:$I,I4165),""),"")</f>
        <v/>
      </c>
      <c r="P4165" s="38" t="str">
        <f aca="false">IF(G4165=1,IF(COUNTIFS(C$2:C4165,C4165,G$2:G4165,1)=1,COUNTIFS($C:$C,C4165,$G:$G,1)+ROW()/10000000,""),"")</f>
        <v/>
      </c>
      <c r="Q4165" s="0" t="str">
        <f aca="false">IF(K4165=1,IF(COUNTIFS(C$2:C4165,C4165,K$2:K4165,1)=1,1,0),"")</f>
        <v/>
      </c>
      <c r="R4165" s="0" t="str">
        <f aca="false">IF(M4165=1,IF(COUNTIFS(C$2:C4165,C4165,M$2:M4165,1)=1,1,0),"")</f>
        <v/>
      </c>
      <c r="S4165" s="0" t="str">
        <f aca="false">IF(L4165=1,IF(COUNTIFS(C$2:C4165,C4165,L$2:L4165,1)=1,1,0),"")</f>
        <v/>
      </c>
      <c r="T4165" s="38" t="str">
        <f aca="false">IF(N4165="","",N4165+ROW()/10000000)</f>
        <v/>
      </c>
      <c r="U4165" s="0" t="str">
        <f aca="false">IF(G4165=1,IF(B4165="",1,0),"")</f>
        <v/>
      </c>
    </row>
    <row r="4166" customFormat="false" ht="15" hidden="false" customHeight="false" outlineLevel="0" collapsed="false">
      <c r="A4166" s="35"/>
      <c r="B4166" s="35"/>
      <c r="G4166" s="0" t="str">
        <f aca="false">IF(A4166="","",IF(AND(A4166&gt;=Debut,A4166&lt;Fin),1,0))</f>
        <v/>
      </c>
      <c r="H4166" s="0" t="str">
        <f aca="false">IF(G4166=1,INT(ROUND((A4166-Debut)*86400,0)/600),"")</f>
        <v/>
      </c>
      <c r="I4166" s="0" t="str">
        <f aca="false">IF(G4166=1,INT(ROUND((A4166-Debut)*86400,0)/3600),"")</f>
        <v/>
      </c>
      <c r="J4166" s="0" t="str">
        <f aca="false">IF(OR(A4166="",B4166=""),"",ROUND((B4166-A4166)*86400,0))</f>
        <v/>
      </c>
      <c r="K4166" s="37" t="str">
        <f aca="false">IF(G4166=1,IF(COUNTIFS($C:$C,C4166,$G:$G,1,$A:$A,"&gt;="&amp;(A4166-FenetreInterm/86400),$A:$A,"&lt;="&amp;A4166)&gt;=NbInterm,1,0),"")</f>
        <v/>
      </c>
      <c r="L4166" s="37" t="str">
        <f aca="false">IF(G4166=1,IF(B4166="",0,IF(J4166&lt;SeuilFugitive,1,0)),"")</f>
        <v/>
      </c>
      <c r="M4166" s="37" t="str">
        <f aca="false">IF(G4166=1,IF(B4166="",IF((Fin-A4166)*24&gt;SeuilFigee,1,0),IF(J4166&gt;SeuilFigee*3600,1,0)),"")</f>
        <v/>
      </c>
      <c r="N4166" s="0" t="str">
        <f aca="false">IF(G4166=1,IF(COUNTIF(H$2:H4166,H4166)=1,COUNTIF($H:$H,H4166),""),"")</f>
        <v/>
      </c>
      <c r="O4166" s="0" t="str">
        <f aca="false">IF(G4166=1,IF(COUNTIF(I$2:I4166,I4166)=1,COUNTIF($I:$I,I4166),""),"")</f>
        <v/>
      </c>
      <c r="P4166" s="38" t="str">
        <f aca="false">IF(G4166=1,IF(COUNTIFS(C$2:C4166,C4166,G$2:G4166,1)=1,COUNTIFS($C:$C,C4166,$G:$G,1)+ROW()/10000000,""),"")</f>
        <v/>
      </c>
      <c r="Q4166" s="0" t="str">
        <f aca="false">IF(K4166=1,IF(COUNTIFS(C$2:C4166,C4166,K$2:K4166,1)=1,1,0),"")</f>
        <v/>
      </c>
      <c r="R4166" s="0" t="str">
        <f aca="false">IF(M4166=1,IF(COUNTIFS(C$2:C4166,C4166,M$2:M4166,1)=1,1,0),"")</f>
        <v/>
      </c>
      <c r="S4166" s="0" t="str">
        <f aca="false">IF(L4166=1,IF(COUNTIFS(C$2:C4166,C4166,L$2:L4166,1)=1,1,0),"")</f>
        <v/>
      </c>
      <c r="T4166" s="38" t="str">
        <f aca="false">IF(N4166="","",N4166+ROW()/10000000)</f>
        <v/>
      </c>
      <c r="U4166" s="0" t="str">
        <f aca="false">IF(G4166=1,IF(B4166="",1,0),"")</f>
        <v/>
      </c>
    </row>
    <row r="4167" customFormat="false" ht="15" hidden="false" customHeight="false" outlineLevel="0" collapsed="false">
      <c r="A4167" s="35"/>
      <c r="B4167" s="35"/>
      <c r="G4167" s="0" t="str">
        <f aca="false">IF(A4167="","",IF(AND(A4167&gt;=Debut,A4167&lt;Fin),1,0))</f>
        <v/>
      </c>
      <c r="H4167" s="0" t="str">
        <f aca="false">IF(G4167=1,INT(ROUND((A4167-Debut)*86400,0)/600),"")</f>
        <v/>
      </c>
      <c r="I4167" s="0" t="str">
        <f aca="false">IF(G4167=1,INT(ROUND((A4167-Debut)*86400,0)/3600),"")</f>
        <v/>
      </c>
      <c r="J4167" s="0" t="str">
        <f aca="false">IF(OR(A4167="",B4167=""),"",ROUND((B4167-A4167)*86400,0))</f>
        <v/>
      </c>
      <c r="K4167" s="37" t="str">
        <f aca="false">IF(G4167=1,IF(COUNTIFS($C:$C,C4167,$G:$G,1,$A:$A,"&gt;="&amp;(A4167-FenetreInterm/86400),$A:$A,"&lt;="&amp;A4167)&gt;=NbInterm,1,0),"")</f>
        <v/>
      </c>
      <c r="L4167" s="37" t="str">
        <f aca="false">IF(G4167=1,IF(B4167="",0,IF(J4167&lt;SeuilFugitive,1,0)),"")</f>
        <v/>
      </c>
      <c r="M4167" s="37" t="str">
        <f aca="false">IF(G4167=1,IF(B4167="",IF((Fin-A4167)*24&gt;SeuilFigee,1,0),IF(J4167&gt;SeuilFigee*3600,1,0)),"")</f>
        <v/>
      </c>
      <c r="N4167" s="0" t="str">
        <f aca="false">IF(G4167=1,IF(COUNTIF(H$2:H4167,H4167)=1,COUNTIF($H:$H,H4167),""),"")</f>
        <v/>
      </c>
      <c r="O4167" s="0" t="str">
        <f aca="false">IF(G4167=1,IF(COUNTIF(I$2:I4167,I4167)=1,COUNTIF($I:$I,I4167),""),"")</f>
        <v/>
      </c>
      <c r="P4167" s="38" t="str">
        <f aca="false">IF(G4167=1,IF(COUNTIFS(C$2:C4167,C4167,G$2:G4167,1)=1,COUNTIFS($C:$C,C4167,$G:$G,1)+ROW()/10000000,""),"")</f>
        <v/>
      </c>
      <c r="Q4167" s="0" t="str">
        <f aca="false">IF(K4167=1,IF(COUNTIFS(C$2:C4167,C4167,K$2:K4167,1)=1,1,0),"")</f>
        <v/>
      </c>
      <c r="R4167" s="0" t="str">
        <f aca="false">IF(M4167=1,IF(COUNTIFS(C$2:C4167,C4167,M$2:M4167,1)=1,1,0),"")</f>
        <v/>
      </c>
      <c r="S4167" s="0" t="str">
        <f aca="false">IF(L4167=1,IF(COUNTIFS(C$2:C4167,C4167,L$2:L4167,1)=1,1,0),"")</f>
        <v/>
      </c>
      <c r="T4167" s="38" t="str">
        <f aca="false">IF(N4167="","",N4167+ROW()/10000000)</f>
        <v/>
      </c>
      <c r="U4167" s="0" t="str">
        <f aca="false">IF(G4167=1,IF(B4167="",1,0),"")</f>
        <v/>
      </c>
    </row>
    <row r="4168" customFormat="false" ht="15" hidden="false" customHeight="false" outlineLevel="0" collapsed="false">
      <c r="A4168" s="35"/>
      <c r="B4168" s="35"/>
      <c r="G4168" s="0" t="str">
        <f aca="false">IF(A4168="","",IF(AND(A4168&gt;=Debut,A4168&lt;Fin),1,0))</f>
        <v/>
      </c>
      <c r="H4168" s="0" t="str">
        <f aca="false">IF(G4168=1,INT(ROUND((A4168-Debut)*86400,0)/600),"")</f>
        <v/>
      </c>
      <c r="I4168" s="0" t="str">
        <f aca="false">IF(G4168=1,INT(ROUND((A4168-Debut)*86400,0)/3600),"")</f>
        <v/>
      </c>
      <c r="J4168" s="0" t="str">
        <f aca="false">IF(OR(A4168="",B4168=""),"",ROUND((B4168-A4168)*86400,0))</f>
        <v/>
      </c>
      <c r="K4168" s="37" t="str">
        <f aca="false">IF(G4168=1,IF(COUNTIFS($C:$C,C4168,$G:$G,1,$A:$A,"&gt;="&amp;(A4168-FenetreInterm/86400),$A:$A,"&lt;="&amp;A4168)&gt;=NbInterm,1,0),"")</f>
        <v/>
      </c>
      <c r="L4168" s="37" t="str">
        <f aca="false">IF(G4168=1,IF(B4168="",0,IF(J4168&lt;SeuilFugitive,1,0)),"")</f>
        <v/>
      </c>
      <c r="M4168" s="37" t="str">
        <f aca="false">IF(G4168=1,IF(B4168="",IF((Fin-A4168)*24&gt;SeuilFigee,1,0),IF(J4168&gt;SeuilFigee*3600,1,0)),"")</f>
        <v/>
      </c>
      <c r="N4168" s="0" t="str">
        <f aca="false">IF(G4168=1,IF(COUNTIF(H$2:H4168,H4168)=1,COUNTIF($H:$H,H4168),""),"")</f>
        <v/>
      </c>
      <c r="O4168" s="0" t="str">
        <f aca="false">IF(G4168=1,IF(COUNTIF(I$2:I4168,I4168)=1,COUNTIF($I:$I,I4168),""),"")</f>
        <v/>
      </c>
      <c r="P4168" s="38" t="str">
        <f aca="false">IF(G4168=1,IF(COUNTIFS(C$2:C4168,C4168,G$2:G4168,1)=1,COUNTIFS($C:$C,C4168,$G:$G,1)+ROW()/10000000,""),"")</f>
        <v/>
      </c>
      <c r="Q4168" s="0" t="str">
        <f aca="false">IF(K4168=1,IF(COUNTIFS(C$2:C4168,C4168,K$2:K4168,1)=1,1,0),"")</f>
        <v/>
      </c>
      <c r="R4168" s="0" t="str">
        <f aca="false">IF(M4168=1,IF(COUNTIFS(C$2:C4168,C4168,M$2:M4168,1)=1,1,0),"")</f>
        <v/>
      </c>
      <c r="S4168" s="0" t="str">
        <f aca="false">IF(L4168=1,IF(COUNTIFS(C$2:C4168,C4168,L$2:L4168,1)=1,1,0),"")</f>
        <v/>
      </c>
      <c r="T4168" s="38" t="str">
        <f aca="false">IF(N4168="","",N4168+ROW()/10000000)</f>
        <v/>
      </c>
      <c r="U4168" s="0" t="str">
        <f aca="false">IF(G4168=1,IF(B4168="",1,0),"")</f>
        <v/>
      </c>
    </row>
    <row r="4169" customFormat="false" ht="15" hidden="false" customHeight="false" outlineLevel="0" collapsed="false">
      <c r="A4169" s="35"/>
      <c r="B4169" s="35"/>
      <c r="G4169" s="0" t="str">
        <f aca="false">IF(A4169="","",IF(AND(A4169&gt;=Debut,A4169&lt;Fin),1,0))</f>
        <v/>
      </c>
      <c r="H4169" s="0" t="str">
        <f aca="false">IF(G4169=1,INT(ROUND((A4169-Debut)*86400,0)/600),"")</f>
        <v/>
      </c>
      <c r="I4169" s="0" t="str">
        <f aca="false">IF(G4169=1,INT(ROUND((A4169-Debut)*86400,0)/3600),"")</f>
        <v/>
      </c>
      <c r="J4169" s="0" t="str">
        <f aca="false">IF(OR(A4169="",B4169=""),"",ROUND((B4169-A4169)*86400,0))</f>
        <v/>
      </c>
      <c r="K4169" s="37" t="str">
        <f aca="false">IF(G4169=1,IF(COUNTIFS($C:$C,C4169,$G:$G,1,$A:$A,"&gt;="&amp;(A4169-FenetreInterm/86400),$A:$A,"&lt;="&amp;A4169)&gt;=NbInterm,1,0),"")</f>
        <v/>
      </c>
      <c r="L4169" s="37" t="str">
        <f aca="false">IF(G4169=1,IF(B4169="",0,IF(J4169&lt;SeuilFugitive,1,0)),"")</f>
        <v/>
      </c>
      <c r="M4169" s="37" t="str">
        <f aca="false">IF(G4169=1,IF(B4169="",IF((Fin-A4169)*24&gt;SeuilFigee,1,0),IF(J4169&gt;SeuilFigee*3600,1,0)),"")</f>
        <v/>
      </c>
      <c r="N4169" s="0" t="str">
        <f aca="false">IF(G4169=1,IF(COUNTIF(H$2:H4169,H4169)=1,COUNTIF($H:$H,H4169),""),"")</f>
        <v/>
      </c>
      <c r="O4169" s="0" t="str">
        <f aca="false">IF(G4169=1,IF(COUNTIF(I$2:I4169,I4169)=1,COUNTIF($I:$I,I4169),""),"")</f>
        <v/>
      </c>
      <c r="P4169" s="38" t="str">
        <f aca="false">IF(G4169=1,IF(COUNTIFS(C$2:C4169,C4169,G$2:G4169,1)=1,COUNTIFS($C:$C,C4169,$G:$G,1)+ROW()/10000000,""),"")</f>
        <v/>
      </c>
      <c r="Q4169" s="0" t="str">
        <f aca="false">IF(K4169=1,IF(COUNTIFS(C$2:C4169,C4169,K$2:K4169,1)=1,1,0),"")</f>
        <v/>
      </c>
      <c r="R4169" s="0" t="str">
        <f aca="false">IF(M4169=1,IF(COUNTIFS(C$2:C4169,C4169,M$2:M4169,1)=1,1,0),"")</f>
        <v/>
      </c>
      <c r="S4169" s="0" t="str">
        <f aca="false">IF(L4169=1,IF(COUNTIFS(C$2:C4169,C4169,L$2:L4169,1)=1,1,0),"")</f>
        <v/>
      </c>
      <c r="T4169" s="38" t="str">
        <f aca="false">IF(N4169="","",N4169+ROW()/10000000)</f>
        <v/>
      </c>
      <c r="U4169" s="0" t="str">
        <f aca="false">IF(G4169=1,IF(B4169="",1,0),"")</f>
        <v/>
      </c>
    </row>
    <row r="4170" customFormat="false" ht="15" hidden="false" customHeight="false" outlineLevel="0" collapsed="false">
      <c r="A4170" s="35"/>
      <c r="B4170" s="35"/>
      <c r="G4170" s="0" t="str">
        <f aca="false">IF(A4170="","",IF(AND(A4170&gt;=Debut,A4170&lt;Fin),1,0))</f>
        <v/>
      </c>
      <c r="H4170" s="0" t="str">
        <f aca="false">IF(G4170=1,INT(ROUND((A4170-Debut)*86400,0)/600),"")</f>
        <v/>
      </c>
      <c r="I4170" s="0" t="str">
        <f aca="false">IF(G4170=1,INT(ROUND((A4170-Debut)*86400,0)/3600),"")</f>
        <v/>
      </c>
      <c r="J4170" s="0" t="str">
        <f aca="false">IF(OR(A4170="",B4170=""),"",ROUND((B4170-A4170)*86400,0))</f>
        <v/>
      </c>
      <c r="K4170" s="37" t="str">
        <f aca="false">IF(G4170=1,IF(COUNTIFS($C:$C,C4170,$G:$G,1,$A:$A,"&gt;="&amp;(A4170-FenetreInterm/86400),$A:$A,"&lt;="&amp;A4170)&gt;=NbInterm,1,0),"")</f>
        <v/>
      </c>
      <c r="L4170" s="37" t="str">
        <f aca="false">IF(G4170=1,IF(B4170="",0,IF(J4170&lt;SeuilFugitive,1,0)),"")</f>
        <v/>
      </c>
      <c r="M4170" s="37" t="str">
        <f aca="false">IF(G4170=1,IF(B4170="",IF((Fin-A4170)*24&gt;SeuilFigee,1,0),IF(J4170&gt;SeuilFigee*3600,1,0)),"")</f>
        <v/>
      </c>
      <c r="N4170" s="0" t="str">
        <f aca="false">IF(G4170=1,IF(COUNTIF(H$2:H4170,H4170)=1,COUNTIF($H:$H,H4170),""),"")</f>
        <v/>
      </c>
      <c r="O4170" s="0" t="str">
        <f aca="false">IF(G4170=1,IF(COUNTIF(I$2:I4170,I4170)=1,COUNTIF($I:$I,I4170),""),"")</f>
        <v/>
      </c>
      <c r="P4170" s="38" t="str">
        <f aca="false">IF(G4170=1,IF(COUNTIFS(C$2:C4170,C4170,G$2:G4170,1)=1,COUNTIFS($C:$C,C4170,$G:$G,1)+ROW()/10000000,""),"")</f>
        <v/>
      </c>
      <c r="Q4170" s="0" t="str">
        <f aca="false">IF(K4170=1,IF(COUNTIFS(C$2:C4170,C4170,K$2:K4170,1)=1,1,0),"")</f>
        <v/>
      </c>
      <c r="R4170" s="0" t="str">
        <f aca="false">IF(M4170=1,IF(COUNTIFS(C$2:C4170,C4170,M$2:M4170,1)=1,1,0),"")</f>
        <v/>
      </c>
      <c r="S4170" s="0" t="str">
        <f aca="false">IF(L4170=1,IF(COUNTIFS(C$2:C4170,C4170,L$2:L4170,1)=1,1,0),"")</f>
        <v/>
      </c>
      <c r="T4170" s="38" t="str">
        <f aca="false">IF(N4170="","",N4170+ROW()/10000000)</f>
        <v/>
      </c>
      <c r="U4170" s="0" t="str">
        <f aca="false">IF(G4170=1,IF(B4170="",1,0),"")</f>
        <v/>
      </c>
    </row>
    <row r="4171" customFormat="false" ht="15" hidden="false" customHeight="false" outlineLevel="0" collapsed="false">
      <c r="A4171" s="35"/>
      <c r="B4171" s="35"/>
      <c r="G4171" s="0" t="str">
        <f aca="false">IF(A4171="","",IF(AND(A4171&gt;=Debut,A4171&lt;Fin),1,0))</f>
        <v/>
      </c>
      <c r="H4171" s="0" t="str">
        <f aca="false">IF(G4171=1,INT(ROUND((A4171-Debut)*86400,0)/600),"")</f>
        <v/>
      </c>
      <c r="I4171" s="0" t="str">
        <f aca="false">IF(G4171=1,INT(ROUND((A4171-Debut)*86400,0)/3600),"")</f>
        <v/>
      </c>
      <c r="J4171" s="0" t="str">
        <f aca="false">IF(OR(A4171="",B4171=""),"",ROUND((B4171-A4171)*86400,0))</f>
        <v/>
      </c>
      <c r="K4171" s="37" t="str">
        <f aca="false">IF(G4171=1,IF(COUNTIFS($C:$C,C4171,$G:$G,1,$A:$A,"&gt;="&amp;(A4171-FenetreInterm/86400),$A:$A,"&lt;="&amp;A4171)&gt;=NbInterm,1,0),"")</f>
        <v/>
      </c>
      <c r="L4171" s="37" t="str">
        <f aca="false">IF(G4171=1,IF(B4171="",0,IF(J4171&lt;SeuilFugitive,1,0)),"")</f>
        <v/>
      </c>
      <c r="M4171" s="37" t="str">
        <f aca="false">IF(G4171=1,IF(B4171="",IF((Fin-A4171)*24&gt;SeuilFigee,1,0),IF(J4171&gt;SeuilFigee*3600,1,0)),"")</f>
        <v/>
      </c>
      <c r="N4171" s="0" t="str">
        <f aca="false">IF(G4171=1,IF(COUNTIF(H$2:H4171,H4171)=1,COUNTIF($H:$H,H4171),""),"")</f>
        <v/>
      </c>
      <c r="O4171" s="0" t="str">
        <f aca="false">IF(G4171=1,IF(COUNTIF(I$2:I4171,I4171)=1,COUNTIF($I:$I,I4171),""),"")</f>
        <v/>
      </c>
      <c r="P4171" s="38" t="str">
        <f aca="false">IF(G4171=1,IF(COUNTIFS(C$2:C4171,C4171,G$2:G4171,1)=1,COUNTIFS($C:$C,C4171,$G:$G,1)+ROW()/10000000,""),"")</f>
        <v/>
      </c>
      <c r="Q4171" s="0" t="str">
        <f aca="false">IF(K4171=1,IF(COUNTIFS(C$2:C4171,C4171,K$2:K4171,1)=1,1,0),"")</f>
        <v/>
      </c>
      <c r="R4171" s="0" t="str">
        <f aca="false">IF(M4171=1,IF(COUNTIFS(C$2:C4171,C4171,M$2:M4171,1)=1,1,0),"")</f>
        <v/>
      </c>
      <c r="S4171" s="0" t="str">
        <f aca="false">IF(L4171=1,IF(COUNTIFS(C$2:C4171,C4171,L$2:L4171,1)=1,1,0),"")</f>
        <v/>
      </c>
      <c r="T4171" s="38" t="str">
        <f aca="false">IF(N4171="","",N4171+ROW()/10000000)</f>
        <v/>
      </c>
      <c r="U4171" s="0" t="str">
        <f aca="false">IF(G4171=1,IF(B4171="",1,0),"")</f>
        <v/>
      </c>
    </row>
    <row r="4172" customFormat="false" ht="15" hidden="false" customHeight="false" outlineLevel="0" collapsed="false">
      <c r="A4172" s="35"/>
      <c r="B4172" s="35"/>
      <c r="G4172" s="0" t="str">
        <f aca="false">IF(A4172="","",IF(AND(A4172&gt;=Debut,A4172&lt;Fin),1,0))</f>
        <v/>
      </c>
      <c r="H4172" s="0" t="str">
        <f aca="false">IF(G4172=1,INT(ROUND((A4172-Debut)*86400,0)/600),"")</f>
        <v/>
      </c>
      <c r="I4172" s="0" t="str">
        <f aca="false">IF(G4172=1,INT(ROUND((A4172-Debut)*86400,0)/3600),"")</f>
        <v/>
      </c>
      <c r="J4172" s="0" t="str">
        <f aca="false">IF(OR(A4172="",B4172=""),"",ROUND((B4172-A4172)*86400,0))</f>
        <v/>
      </c>
      <c r="K4172" s="37" t="str">
        <f aca="false">IF(G4172=1,IF(COUNTIFS($C:$C,C4172,$G:$G,1,$A:$A,"&gt;="&amp;(A4172-FenetreInterm/86400),$A:$A,"&lt;="&amp;A4172)&gt;=NbInterm,1,0),"")</f>
        <v/>
      </c>
      <c r="L4172" s="37" t="str">
        <f aca="false">IF(G4172=1,IF(B4172="",0,IF(J4172&lt;SeuilFugitive,1,0)),"")</f>
        <v/>
      </c>
      <c r="M4172" s="37" t="str">
        <f aca="false">IF(G4172=1,IF(B4172="",IF((Fin-A4172)*24&gt;SeuilFigee,1,0),IF(J4172&gt;SeuilFigee*3600,1,0)),"")</f>
        <v/>
      </c>
      <c r="N4172" s="0" t="str">
        <f aca="false">IF(G4172=1,IF(COUNTIF(H$2:H4172,H4172)=1,COUNTIF($H:$H,H4172),""),"")</f>
        <v/>
      </c>
      <c r="O4172" s="0" t="str">
        <f aca="false">IF(G4172=1,IF(COUNTIF(I$2:I4172,I4172)=1,COUNTIF($I:$I,I4172),""),"")</f>
        <v/>
      </c>
      <c r="P4172" s="38" t="str">
        <f aca="false">IF(G4172=1,IF(COUNTIFS(C$2:C4172,C4172,G$2:G4172,1)=1,COUNTIFS($C:$C,C4172,$G:$G,1)+ROW()/10000000,""),"")</f>
        <v/>
      </c>
      <c r="Q4172" s="0" t="str">
        <f aca="false">IF(K4172=1,IF(COUNTIFS(C$2:C4172,C4172,K$2:K4172,1)=1,1,0),"")</f>
        <v/>
      </c>
      <c r="R4172" s="0" t="str">
        <f aca="false">IF(M4172=1,IF(COUNTIFS(C$2:C4172,C4172,M$2:M4172,1)=1,1,0),"")</f>
        <v/>
      </c>
      <c r="S4172" s="0" t="str">
        <f aca="false">IF(L4172=1,IF(COUNTIFS(C$2:C4172,C4172,L$2:L4172,1)=1,1,0),"")</f>
        <v/>
      </c>
      <c r="T4172" s="38" t="str">
        <f aca="false">IF(N4172="","",N4172+ROW()/10000000)</f>
        <v/>
      </c>
      <c r="U4172" s="0" t="str">
        <f aca="false">IF(G4172=1,IF(B4172="",1,0),"")</f>
        <v/>
      </c>
    </row>
    <row r="4173" customFormat="false" ht="15" hidden="false" customHeight="false" outlineLevel="0" collapsed="false">
      <c r="A4173" s="35"/>
      <c r="B4173" s="35"/>
      <c r="G4173" s="0" t="str">
        <f aca="false">IF(A4173="","",IF(AND(A4173&gt;=Debut,A4173&lt;Fin),1,0))</f>
        <v/>
      </c>
      <c r="H4173" s="0" t="str">
        <f aca="false">IF(G4173=1,INT(ROUND((A4173-Debut)*86400,0)/600),"")</f>
        <v/>
      </c>
      <c r="I4173" s="0" t="str">
        <f aca="false">IF(G4173=1,INT(ROUND((A4173-Debut)*86400,0)/3600),"")</f>
        <v/>
      </c>
      <c r="J4173" s="0" t="str">
        <f aca="false">IF(OR(A4173="",B4173=""),"",ROUND((B4173-A4173)*86400,0))</f>
        <v/>
      </c>
      <c r="K4173" s="37" t="str">
        <f aca="false">IF(G4173=1,IF(COUNTIFS($C:$C,C4173,$G:$G,1,$A:$A,"&gt;="&amp;(A4173-FenetreInterm/86400),$A:$A,"&lt;="&amp;A4173)&gt;=NbInterm,1,0),"")</f>
        <v/>
      </c>
      <c r="L4173" s="37" t="str">
        <f aca="false">IF(G4173=1,IF(B4173="",0,IF(J4173&lt;SeuilFugitive,1,0)),"")</f>
        <v/>
      </c>
      <c r="M4173" s="37" t="str">
        <f aca="false">IF(G4173=1,IF(B4173="",IF((Fin-A4173)*24&gt;SeuilFigee,1,0),IF(J4173&gt;SeuilFigee*3600,1,0)),"")</f>
        <v/>
      </c>
      <c r="N4173" s="0" t="str">
        <f aca="false">IF(G4173=1,IF(COUNTIF(H$2:H4173,H4173)=1,COUNTIF($H:$H,H4173),""),"")</f>
        <v/>
      </c>
      <c r="O4173" s="0" t="str">
        <f aca="false">IF(G4173=1,IF(COUNTIF(I$2:I4173,I4173)=1,COUNTIF($I:$I,I4173),""),"")</f>
        <v/>
      </c>
      <c r="P4173" s="38" t="str">
        <f aca="false">IF(G4173=1,IF(COUNTIFS(C$2:C4173,C4173,G$2:G4173,1)=1,COUNTIFS($C:$C,C4173,$G:$G,1)+ROW()/10000000,""),"")</f>
        <v/>
      </c>
      <c r="Q4173" s="0" t="str">
        <f aca="false">IF(K4173=1,IF(COUNTIFS(C$2:C4173,C4173,K$2:K4173,1)=1,1,0),"")</f>
        <v/>
      </c>
      <c r="R4173" s="0" t="str">
        <f aca="false">IF(M4173=1,IF(COUNTIFS(C$2:C4173,C4173,M$2:M4173,1)=1,1,0),"")</f>
        <v/>
      </c>
      <c r="S4173" s="0" t="str">
        <f aca="false">IF(L4173=1,IF(COUNTIFS(C$2:C4173,C4173,L$2:L4173,1)=1,1,0),"")</f>
        <v/>
      </c>
      <c r="T4173" s="38" t="str">
        <f aca="false">IF(N4173="","",N4173+ROW()/10000000)</f>
        <v/>
      </c>
      <c r="U4173" s="0" t="str">
        <f aca="false">IF(G4173=1,IF(B4173="",1,0),"")</f>
        <v/>
      </c>
    </row>
    <row r="4174" customFormat="false" ht="15" hidden="false" customHeight="false" outlineLevel="0" collapsed="false">
      <c r="A4174" s="35"/>
      <c r="B4174" s="35"/>
      <c r="G4174" s="0" t="str">
        <f aca="false">IF(A4174="","",IF(AND(A4174&gt;=Debut,A4174&lt;Fin),1,0))</f>
        <v/>
      </c>
      <c r="H4174" s="0" t="str">
        <f aca="false">IF(G4174=1,INT(ROUND((A4174-Debut)*86400,0)/600),"")</f>
        <v/>
      </c>
      <c r="I4174" s="0" t="str">
        <f aca="false">IF(G4174=1,INT(ROUND((A4174-Debut)*86400,0)/3600),"")</f>
        <v/>
      </c>
      <c r="J4174" s="0" t="str">
        <f aca="false">IF(OR(A4174="",B4174=""),"",ROUND((B4174-A4174)*86400,0))</f>
        <v/>
      </c>
      <c r="K4174" s="37" t="str">
        <f aca="false">IF(G4174=1,IF(COUNTIFS($C:$C,C4174,$G:$G,1,$A:$A,"&gt;="&amp;(A4174-FenetreInterm/86400),$A:$A,"&lt;="&amp;A4174)&gt;=NbInterm,1,0),"")</f>
        <v/>
      </c>
      <c r="L4174" s="37" t="str">
        <f aca="false">IF(G4174=1,IF(B4174="",0,IF(J4174&lt;SeuilFugitive,1,0)),"")</f>
        <v/>
      </c>
      <c r="M4174" s="37" t="str">
        <f aca="false">IF(G4174=1,IF(B4174="",IF((Fin-A4174)*24&gt;SeuilFigee,1,0),IF(J4174&gt;SeuilFigee*3600,1,0)),"")</f>
        <v/>
      </c>
      <c r="N4174" s="0" t="str">
        <f aca="false">IF(G4174=1,IF(COUNTIF(H$2:H4174,H4174)=1,COUNTIF($H:$H,H4174),""),"")</f>
        <v/>
      </c>
      <c r="O4174" s="0" t="str">
        <f aca="false">IF(G4174=1,IF(COUNTIF(I$2:I4174,I4174)=1,COUNTIF($I:$I,I4174),""),"")</f>
        <v/>
      </c>
      <c r="P4174" s="38" t="str">
        <f aca="false">IF(G4174=1,IF(COUNTIFS(C$2:C4174,C4174,G$2:G4174,1)=1,COUNTIFS($C:$C,C4174,$G:$G,1)+ROW()/10000000,""),"")</f>
        <v/>
      </c>
      <c r="Q4174" s="0" t="str">
        <f aca="false">IF(K4174=1,IF(COUNTIFS(C$2:C4174,C4174,K$2:K4174,1)=1,1,0),"")</f>
        <v/>
      </c>
      <c r="R4174" s="0" t="str">
        <f aca="false">IF(M4174=1,IF(COUNTIFS(C$2:C4174,C4174,M$2:M4174,1)=1,1,0),"")</f>
        <v/>
      </c>
      <c r="S4174" s="0" t="str">
        <f aca="false">IF(L4174=1,IF(COUNTIFS(C$2:C4174,C4174,L$2:L4174,1)=1,1,0),"")</f>
        <v/>
      </c>
      <c r="T4174" s="38" t="str">
        <f aca="false">IF(N4174="","",N4174+ROW()/10000000)</f>
        <v/>
      </c>
      <c r="U4174" s="0" t="str">
        <f aca="false">IF(G4174=1,IF(B4174="",1,0),"")</f>
        <v/>
      </c>
    </row>
    <row r="4175" customFormat="false" ht="15" hidden="false" customHeight="false" outlineLevel="0" collapsed="false">
      <c r="A4175" s="35"/>
      <c r="B4175" s="35"/>
      <c r="G4175" s="0" t="str">
        <f aca="false">IF(A4175="","",IF(AND(A4175&gt;=Debut,A4175&lt;Fin),1,0))</f>
        <v/>
      </c>
      <c r="H4175" s="0" t="str">
        <f aca="false">IF(G4175=1,INT(ROUND((A4175-Debut)*86400,0)/600),"")</f>
        <v/>
      </c>
      <c r="I4175" s="0" t="str">
        <f aca="false">IF(G4175=1,INT(ROUND((A4175-Debut)*86400,0)/3600),"")</f>
        <v/>
      </c>
      <c r="J4175" s="0" t="str">
        <f aca="false">IF(OR(A4175="",B4175=""),"",ROUND((B4175-A4175)*86400,0))</f>
        <v/>
      </c>
      <c r="K4175" s="37" t="str">
        <f aca="false">IF(G4175=1,IF(COUNTIFS($C:$C,C4175,$G:$G,1,$A:$A,"&gt;="&amp;(A4175-FenetreInterm/86400),$A:$A,"&lt;="&amp;A4175)&gt;=NbInterm,1,0),"")</f>
        <v/>
      </c>
      <c r="L4175" s="37" t="str">
        <f aca="false">IF(G4175=1,IF(B4175="",0,IF(J4175&lt;SeuilFugitive,1,0)),"")</f>
        <v/>
      </c>
      <c r="M4175" s="37" t="str">
        <f aca="false">IF(G4175=1,IF(B4175="",IF((Fin-A4175)*24&gt;SeuilFigee,1,0),IF(J4175&gt;SeuilFigee*3600,1,0)),"")</f>
        <v/>
      </c>
      <c r="N4175" s="0" t="str">
        <f aca="false">IF(G4175=1,IF(COUNTIF(H$2:H4175,H4175)=1,COUNTIF($H:$H,H4175),""),"")</f>
        <v/>
      </c>
      <c r="O4175" s="0" t="str">
        <f aca="false">IF(G4175=1,IF(COUNTIF(I$2:I4175,I4175)=1,COUNTIF($I:$I,I4175),""),"")</f>
        <v/>
      </c>
      <c r="P4175" s="38" t="str">
        <f aca="false">IF(G4175=1,IF(COUNTIFS(C$2:C4175,C4175,G$2:G4175,1)=1,COUNTIFS($C:$C,C4175,$G:$G,1)+ROW()/10000000,""),"")</f>
        <v/>
      </c>
      <c r="Q4175" s="0" t="str">
        <f aca="false">IF(K4175=1,IF(COUNTIFS(C$2:C4175,C4175,K$2:K4175,1)=1,1,0),"")</f>
        <v/>
      </c>
      <c r="R4175" s="0" t="str">
        <f aca="false">IF(M4175=1,IF(COUNTIFS(C$2:C4175,C4175,M$2:M4175,1)=1,1,0),"")</f>
        <v/>
      </c>
      <c r="S4175" s="0" t="str">
        <f aca="false">IF(L4175=1,IF(COUNTIFS(C$2:C4175,C4175,L$2:L4175,1)=1,1,0),"")</f>
        <v/>
      </c>
      <c r="T4175" s="38" t="str">
        <f aca="false">IF(N4175="","",N4175+ROW()/10000000)</f>
        <v/>
      </c>
      <c r="U4175" s="0" t="str">
        <f aca="false">IF(G4175=1,IF(B4175="",1,0),"")</f>
        <v/>
      </c>
    </row>
    <row r="4176" customFormat="false" ht="15" hidden="false" customHeight="false" outlineLevel="0" collapsed="false">
      <c r="A4176" s="35"/>
      <c r="B4176" s="35"/>
      <c r="G4176" s="0" t="str">
        <f aca="false">IF(A4176="","",IF(AND(A4176&gt;=Debut,A4176&lt;Fin),1,0))</f>
        <v/>
      </c>
      <c r="H4176" s="0" t="str">
        <f aca="false">IF(G4176=1,INT(ROUND((A4176-Debut)*86400,0)/600),"")</f>
        <v/>
      </c>
      <c r="I4176" s="0" t="str">
        <f aca="false">IF(G4176=1,INT(ROUND((A4176-Debut)*86400,0)/3600),"")</f>
        <v/>
      </c>
      <c r="J4176" s="0" t="str">
        <f aca="false">IF(OR(A4176="",B4176=""),"",ROUND((B4176-A4176)*86400,0))</f>
        <v/>
      </c>
      <c r="K4176" s="37" t="str">
        <f aca="false">IF(G4176=1,IF(COUNTIFS($C:$C,C4176,$G:$G,1,$A:$A,"&gt;="&amp;(A4176-FenetreInterm/86400),$A:$A,"&lt;="&amp;A4176)&gt;=NbInterm,1,0),"")</f>
        <v/>
      </c>
      <c r="L4176" s="37" t="str">
        <f aca="false">IF(G4176=1,IF(B4176="",0,IF(J4176&lt;SeuilFugitive,1,0)),"")</f>
        <v/>
      </c>
      <c r="M4176" s="37" t="str">
        <f aca="false">IF(G4176=1,IF(B4176="",IF((Fin-A4176)*24&gt;SeuilFigee,1,0),IF(J4176&gt;SeuilFigee*3600,1,0)),"")</f>
        <v/>
      </c>
      <c r="N4176" s="0" t="str">
        <f aca="false">IF(G4176=1,IF(COUNTIF(H$2:H4176,H4176)=1,COUNTIF($H:$H,H4176),""),"")</f>
        <v/>
      </c>
      <c r="O4176" s="0" t="str">
        <f aca="false">IF(G4176=1,IF(COUNTIF(I$2:I4176,I4176)=1,COUNTIF($I:$I,I4176),""),"")</f>
        <v/>
      </c>
      <c r="P4176" s="38" t="str">
        <f aca="false">IF(G4176=1,IF(COUNTIFS(C$2:C4176,C4176,G$2:G4176,1)=1,COUNTIFS($C:$C,C4176,$G:$G,1)+ROW()/10000000,""),"")</f>
        <v/>
      </c>
      <c r="Q4176" s="0" t="str">
        <f aca="false">IF(K4176=1,IF(COUNTIFS(C$2:C4176,C4176,K$2:K4176,1)=1,1,0),"")</f>
        <v/>
      </c>
      <c r="R4176" s="0" t="str">
        <f aca="false">IF(M4176=1,IF(COUNTIFS(C$2:C4176,C4176,M$2:M4176,1)=1,1,0),"")</f>
        <v/>
      </c>
      <c r="S4176" s="0" t="str">
        <f aca="false">IF(L4176=1,IF(COUNTIFS(C$2:C4176,C4176,L$2:L4176,1)=1,1,0),"")</f>
        <v/>
      </c>
      <c r="T4176" s="38" t="str">
        <f aca="false">IF(N4176="","",N4176+ROW()/10000000)</f>
        <v/>
      </c>
      <c r="U4176" s="0" t="str">
        <f aca="false">IF(G4176=1,IF(B4176="",1,0),"")</f>
        <v/>
      </c>
    </row>
    <row r="4177" customFormat="false" ht="15" hidden="false" customHeight="false" outlineLevel="0" collapsed="false">
      <c r="A4177" s="35"/>
      <c r="B4177" s="35"/>
      <c r="G4177" s="0" t="str">
        <f aca="false">IF(A4177="","",IF(AND(A4177&gt;=Debut,A4177&lt;Fin),1,0))</f>
        <v/>
      </c>
      <c r="H4177" s="0" t="str">
        <f aca="false">IF(G4177=1,INT(ROUND((A4177-Debut)*86400,0)/600),"")</f>
        <v/>
      </c>
      <c r="I4177" s="0" t="str">
        <f aca="false">IF(G4177=1,INT(ROUND((A4177-Debut)*86400,0)/3600),"")</f>
        <v/>
      </c>
      <c r="J4177" s="0" t="str">
        <f aca="false">IF(OR(A4177="",B4177=""),"",ROUND((B4177-A4177)*86400,0))</f>
        <v/>
      </c>
      <c r="K4177" s="37" t="str">
        <f aca="false">IF(G4177=1,IF(COUNTIFS($C:$C,C4177,$G:$G,1,$A:$A,"&gt;="&amp;(A4177-FenetreInterm/86400),$A:$A,"&lt;="&amp;A4177)&gt;=NbInterm,1,0),"")</f>
        <v/>
      </c>
      <c r="L4177" s="37" t="str">
        <f aca="false">IF(G4177=1,IF(B4177="",0,IF(J4177&lt;SeuilFugitive,1,0)),"")</f>
        <v/>
      </c>
      <c r="M4177" s="37" t="str">
        <f aca="false">IF(G4177=1,IF(B4177="",IF((Fin-A4177)*24&gt;SeuilFigee,1,0),IF(J4177&gt;SeuilFigee*3600,1,0)),"")</f>
        <v/>
      </c>
      <c r="N4177" s="0" t="str">
        <f aca="false">IF(G4177=1,IF(COUNTIF(H$2:H4177,H4177)=1,COUNTIF($H:$H,H4177),""),"")</f>
        <v/>
      </c>
      <c r="O4177" s="0" t="str">
        <f aca="false">IF(G4177=1,IF(COUNTIF(I$2:I4177,I4177)=1,COUNTIF($I:$I,I4177),""),"")</f>
        <v/>
      </c>
      <c r="P4177" s="38" t="str">
        <f aca="false">IF(G4177=1,IF(COUNTIFS(C$2:C4177,C4177,G$2:G4177,1)=1,COUNTIFS($C:$C,C4177,$G:$G,1)+ROW()/10000000,""),"")</f>
        <v/>
      </c>
      <c r="Q4177" s="0" t="str">
        <f aca="false">IF(K4177=1,IF(COUNTIFS(C$2:C4177,C4177,K$2:K4177,1)=1,1,0),"")</f>
        <v/>
      </c>
      <c r="R4177" s="0" t="str">
        <f aca="false">IF(M4177=1,IF(COUNTIFS(C$2:C4177,C4177,M$2:M4177,1)=1,1,0),"")</f>
        <v/>
      </c>
      <c r="S4177" s="0" t="str">
        <f aca="false">IF(L4177=1,IF(COUNTIFS(C$2:C4177,C4177,L$2:L4177,1)=1,1,0),"")</f>
        <v/>
      </c>
      <c r="T4177" s="38" t="str">
        <f aca="false">IF(N4177="","",N4177+ROW()/10000000)</f>
        <v/>
      </c>
      <c r="U4177" s="0" t="str">
        <f aca="false">IF(G4177=1,IF(B4177="",1,0),"")</f>
        <v/>
      </c>
    </row>
    <row r="4178" customFormat="false" ht="15" hidden="false" customHeight="false" outlineLevel="0" collapsed="false">
      <c r="A4178" s="35"/>
      <c r="B4178" s="35"/>
      <c r="G4178" s="0" t="str">
        <f aca="false">IF(A4178="","",IF(AND(A4178&gt;=Debut,A4178&lt;Fin),1,0))</f>
        <v/>
      </c>
      <c r="H4178" s="0" t="str">
        <f aca="false">IF(G4178=1,INT(ROUND((A4178-Debut)*86400,0)/600),"")</f>
        <v/>
      </c>
      <c r="I4178" s="0" t="str">
        <f aca="false">IF(G4178=1,INT(ROUND((A4178-Debut)*86400,0)/3600),"")</f>
        <v/>
      </c>
      <c r="J4178" s="0" t="str">
        <f aca="false">IF(OR(A4178="",B4178=""),"",ROUND((B4178-A4178)*86400,0))</f>
        <v/>
      </c>
      <c r="K4178" s="37" t="str">
        <f aca="false">IF(G4178=1,IF(COUNTIFS($C:$C,C4178,$G:$G,1,$A:$A,"&gt;="&amp;(A4178-FenetreInterm/86400),$A:$A,"&lt;="&amp;A4178)&gt;=NbInterm,1,0),"")</f>
        <v/>
      </c>
      <c r="L4178" s="37" t="str">
        <f aca="false">IF(G4178=1,IF(B4178="",0,IF(J4178&lt;SeuilFugitive,1,0)),"")</f>
        <v/>
      </c>
      <c r="M4178" s="37" t="str">
        <f aca="false">IF(G4178=1,IF(B4178="",IF((Fin-A4178)*24&gt;SeuilFigee,1,0),IF(J4178&gt;SeuilFigee*3600,1,0)),"")</f>
        <v/>
      </c>
      <c r="N4178" s="0" t="str">
        <f aca="false">IF(G4178=1,IF(COUNTIF(H$2:H4178,H4178)=1,COUNTIF($H:$H,H4178),""),"")</f>
        <v/>
      </c>
      <c r="O4178" s="0" t="str">
        <f aca="false">IF(G4178=1,IF(COUNTIF(I$2:I4178,I4178)=1,COUNTIF($I:$I,I4178),""),"")</f>
        <v/>
      </c>
      <c r="P4178" s="38" t="str">
        <f aca="false">IF(G4178=1,IF(COUNTIFS(C$2:C4178,C4178,G$2:G4178,1)=1,COUNTIFS($C:$C,C4178,$G:$G,1)+ROW()/10000000,""),"")</f>
        <v/>
      </c>
      <c r="Q4178" s="0" t="str">
        <f aca="false">IF(K4178=1,IF(COUNTIFS(C$2:C4178,C4178,K$2:K4178,1)=1,1,0),"")</f>
        <v/>
      </c>
      <c r="R4178" s="0" t="str">
        <f aca="false">IF(M4178=1,IF(COUNTIFS(C$2:C4178,C4178,M$2:M4178,1)=1,1,0),"")</f>
        <v/>
      </c>
      <c r="S4178" s="0" t="str">
        <f aca="false">IF(L4178=1,IF(COUNTIFS(C$2:C4178,C4178,L$2:L4178,1)=1,1,0),"")</f>
        <v/>
      </c>
      <c r="T4178" s="38" t="str">
        <f aca="false">IF(N4178="","",N4178+ROW()/10000000)</f>
        <v/>
      </c>
      <c r="U4178" s="0" t="str">
        <f aca="false">IF(G4178=1,IF(B4178="",1,0),"")</f>
        <v/>
      </c>
    </row>
    <row r="4179" customFormat="false" ht="15" hidden="false" customHeight="false" outlineLevel="0" collapsed="false">
      <c r="A4179" s="35"/>
      <c r="B4179" s="35"/>
      <c r="G4179" s="0" t="str">
        <f aca="false">IF(A4179="","",IF(AND(A4179&gt;=Debut,A4179&lt;Fin),1,0))</f>
        <v/>
      </c>
      <c r="H4179" s="0" t="str">
        <f aca="false">IF(G4179=1,INT(ROUND((A4179-Debut)*86400,0)/600),"")</f>
        <v/>
      </c>
      <c r="I4179" s="0" t="str">
        <f aca="false">IF(G4179=1,INT(ROUND((A4179-Debut)*86400,0)/3600),"")</f>
        <v/>
      </c>
      <c r="J4179" s="0" t="str">
        <f aca="false">IF(OR(A4179="",B4179=""),"",ROUND((B4179-A4179)*86400,0))</f>
        <v/>
      </c>
      <c r="K4179" s="37" t="str">
        <f aca="false">IF(G4179=1,IF(COUNTIFS($C:$C,C4179,$G:$G,1,$A:$A,"&gt;="&amp;(A4179-FenetreInterm/86400),$A:$A,"&lt;="&amp;A4179)&gt;=NbInterm,1,0),"")</f>
        <v/>
      </c>
      <c r="L4179" s="37" t="str">
        <f aca="false">IF(G4179=1,IF(B4179="",0,IF(J4179&lt;SeuilFugitive,1,0)),"")</f>
        <v/>
      </c>
      <c r="M4179" s="37" t="str">
        <f aca="false">IF(G4179=1,IF(B4179="",IF((Fin-A4179)*24&gt;SeuilFigee,1,0),IF(J4179&gt;SeuilFigee*3600,1,0)),"")</f>
        <v/>
      </c>
      <c r="N4179" s="0" t="str">
        <f aca="false">IF(G4179=1,IF(COUNTIF(H$2:H4179,H4179)=1,COUNTIF($H:$H,H4179),""),"")</f>
        <v/>
      </c>
      <c r="O4179" s="0" t="str">
        <f aca="false">IF(G4179=1,IF(COUNTIF(I$2:I4179,I4179)=1,COUNTIF($I:$I,I4179),""),"")</f>
        <v/>
      </c>
      <c r="P4179" s="38" t="str">
        <f aca="false">IF(G4179=1,IF(COUNTIFS(C$2:C4179,C4179,G$2:G4179,1)=1,COUNTIFS($C:$C,C4179,$G:$G,1)+ROW()/10000000,""),"")</f>
        <v/>
      </c>
      <c r="Q4179" s="0" t="str">
        <f aca="false">IF(K4179=1,IF(COUNTIFS(C$2:C4179,C4179,K$2:K4179,1)=1,1,0),"")</f>
        <v/>
      </c>
      <c r="R4179" s="0" t="str">
        <f aca="false">IF(M4179=1,IF(COUNTIFS(C$2:C4179,C4179,M$2:M4179,1)=1,1,0),"")</f>
        <v/>
      </c>
      <c r="S4179" s="0" t="str">
        <f aca="false">IF(L4179=1,IF(COUNTIFS(C$2:C4179,C4179,L$2:L4179,1)=1,1,0),"")</f>
        <v/>
      </c>
      <c r="T4179" s="38" t="str">
        <f aca="false">IF(N4179="","",N4179+ROW()/10000000)</f>
        <v/>
      </c>
      <c r="U4179" s="0" t="str">
        <f aca="false">IF(G4179=1,IF(B4179="",1,0),"")</f>
        <v/>
      </c>
    </row>
    <row r="4180" customFormat="false" ht="15" hidden="false" customHeight="false" outlineLevel="0" collapsed="false">
      <c r="A4180" s="35"/>
      <c r="B4180" s="35"/>
      <c r="G4180" s="0" t="str">
        <f aca="false">IF(A4180="","",IF(AND(A4180&gt;=Debut,A4180&lt;Fin),1,0))</f>
        <v/>
      </c>
      <c r="H4180" s="0" t="str">
        <f aca="false">IF(G4180=1,INT(ROUND((A4180-Debut)*86400,0)/600),"")</f>
        <v/>
      </c>
      <c r="I4180" s="0" t="str">
        <f aca="false">IF(G4180=1,INT(ROUND((A4180-Debut)*86400,0)/3600),"")</f>
        <v/>
      </c>
      <c r="J4180" s="0" t="str">
        <f aca="false">IF(OR(A4180="",B4180=""),"",ROUND((B4180-A4180)*86400,0))</f>
        <v/>
      </c>
      <c r="K4180" s="37" t="str">
        <f aca="false">IF(G4180=1,IF(COUNTIFS($C:$C,C4180,$G:$G,1,$A:$A,"&gt;="&amp;(A4180-FenetreInterm/86400),$A:$A,"&lt;="&amp;A4180)&gt;=NbInterm,1,0),"")</f>
        <v/>
      </c>
      <c r="L4180" s="37" t="str">
        <f aca="false">IF(G4180=1,IF(B4180="",0,IF(J4180&lt;SeuilFugitive,1,0)),"")</f>
        <v/>
      </c>
      <c r="M4180" s="37" t="str">
        <f aca="false">IF(G4180=1,IF(B4180="",IF((Fin-A4180)*24&gt;SeuilFigee,1,0),IF(J4180&gt;SeuilFigee*3600,1,0)),"")</f>
        <v/>
      </c>
      <c r="N4180" s="0" t="str">
        <f aca="false">IF(G4180=1,IF(COUNTIF(H$2:H4180,H4180)=1,COUNTIF($H:$H,H4180),""),"")</f>
        <v/>
      </c>
      <c r="O4180" s="0" t="str">
        <f aca="false">IF(G4180=1,IF(COUNTIF(I$2:I4180,I4180)=1,COUNTIF($I:$I,I4180),""),"")</f>
        <v/>
      </c>
      <c r="P4180" s="38" t="str">
        <f aca="false">IF(G4180=1,IF(COUNTIFS(C$2:C4180,C4180,G$2:G4180,1)=1,COUNTIFS($C:$C,C4180,$G:$G,1)+ROW()/10000000,""),"")</f>
        <v/>
      </c>
      <c r="Q4180" s="0" t="str">
        <f aca="false">IF(K4180=1,IF(COUNTIFS(C$2:C4180,C4180,K$2:K4180,1)=1,1,0),"")</f>
        <v/>
      </c>
      <c r="R4180" s="0" t="str">
        <f aca="false">IF(M4180=1,IF(COUNTIFS(C$2:C4180,C4180,M$2:M4180,1)=1,1,0),"")</f>
        <v/>
      </c>
      <c r="S4180" s="0" t="str">
        <f aca="false">IF(L4180=1,IF(COUNTIFS(C$2:C4180,C4180,L$2:L4180,1)=1,1,0),"")</f>
        <v/>
      </c>
      <c r="T4180" s="38" t="str">
        <f aca="false">IF(N4180="","",N4180+ROW()/10000000)</f>
        <v/>
      </c>
      <c r="U4180" s="0" t="str">
        <f aca="false">IF(G4180=1,IF(B4180="",1,0),"")</f>
        <v/>
      </c>
    </row>
    <row r="4181" customFormat="false" ht="15" hidden="false" customHeight="false" outlineLevel="0" collapsed="false">
      <c r="A4181" s="35"/>
      <c r="B4181" s="35"/>
      <c r="G4181" s="0" t="str">
        <f aca="false">IF(A4181="","",IF(AND(A4181&gt;=Debut,A4181&lt;Fin),1,0))</f>
        <v/>
      </c>
      <c r="H4181" s="0" t="str">
        <f aca="false">IF(G4181=1,INT(ROUND((A4181-Debut)*86400,0)/600),"")</f>
        <v/>
      </c>
      <c r="I4181" s="0" t="str">
        <f aca="false">IF(G4181=1,INT(ROUND((A4181-Debut)*86400,0)/3600),"")</f>
        <v/>
      </c>
      <c r="J4181" s="0" t="str">
        <f aca="false">IF(OR(A4181="",B4181=""),"",ROUND((B4181-A4181)*86400,0))</f>
        <v/>
      </c>
      <c r="K4181" s="37" t="str">
        <f aca="false">IF(G4181=1,IF(COUNTIFS($C:$C,C4181,$G:$G,1,$A:$A,"&gt;="&amp;(A4181-FenetreInterm/86400),$A:$A,"&lt;="&amp;A4181)&gt;=NbInterm,1,0),"")</f>
        <v/>
      </c>
      <c r="L4181" s="37" t="str">
        <f aca="false">IF(G4181=1,IF(B4181="",0,IF(J4181&lt;SeuilFugitive,1,0)),"")</f>
        <v/>
      </c>
      <c r="M4181" s="37" t="str">
        <f aca="false">IF(G4181=1,IF(B4181="",IF((Fin-A4181)*24&gt;SeuilFigee,1,0),IF(J4181&gt;SeuilFigee*3600,1,0)),"")</f>
        <v/>
      </c>
      <c r="N4181" s="0" t="str">
        <f aca="false">IF(G4181=1,IF(COUNTIF(H$2:H4181,H4181)=1,COUNTIF($H:$H,H4181),""),"")</f>
        <v/>
      </c>
      <c r="O4181" s="0" t="str">
        <f aca="false">IF(G4181=1,IF(COUNTIF(I$2:I4181,I4181)=1,COUNTIF($I:$I,I4181),""),"")</f>
        <v/>
      </c>
      <c r="P4181" s="38" t="str">
        <f aca="false">IF(G4181=1,IF(COUNTIFS(C$2:C4181,C4181,G$2:G4181,1)=1,COUNTIFS($C:$C,C4181,$G:$G,1)+ROW()/10000000,""),"")</f>
        <v/>
      </c>
      <c r="Q4181" s="0" t="str">
        <f aca="false">IF(K4181=1,IF(COUNTIFS(C$2:C4181,C4181,K$2:K4181,1)=1,1,0),"")</f>
        <v/>
      </c>
      <c r="R4181" s="0" t="str">
        <f aca="false">IF(M4181=1,IF(COUNTIFS(C$2:C4181,C4181,M$2:M4181,1)=1,1,0),"")</f>
        <v/>
      </c>
      <c r="S4181" s="0" t="str">
        <f aca="false">IF(L4181=1,IF(COUNTIFS(C$2:C4181,C4181,L$2:L4181,1)=1,1,0),"")</f>
        <v/>
      </c>
      <c r="T4181" s="38" t="str">
        <f aca="false">IF(N4181="","",N4181+ROW()/10000000)</f>
        <v/>
      </c>
      <c r="U4181" s="0" t="str">
        <f aca="false">IF(G4181=1,IF(B4181="",1,0),"")</f>
        <v/>
      </c>
    </row>
    <row r="4182" customFormat="false" ht="15" hidden="false" customHeight="false" outlineLevel="0" collapsed="false">
      <c r="A4182" s="35"/>
      <c r="B4182" s="35"/>
      <c r="G4182" s="0" t="str">
        <f aca="false">IF(A4182="","",IF(AND(A4182&gt;=Debut,A4182&lt;Fin),1,0))</f>
        <v/>
      </c>
      <c r="H4182" s="0" t="str">
        <f aca="false">IF(G4182=1,INT(ROUND((A4182-Debut)*86400,0)/600),"")</f>
        <v/>
      </c>
      <c r="I4182" s="0" t="str">
        <f aca="false">IF(G4182=1,INT(ROUND((A4182-Debut)*86400,0)/3600),"")</f>
        <v/>
      </c>
      <c r="J4182" s="0" t="str">
        <f aca="false">IF(OR(A4182="",B4182=""),"",ROUND((B4182-A4182)*86400,0))</f>
        <v/>
      </c>
      <c r="K4182" s="37" t="str">
        <f aca="false">IF(G4182=1,IF(COUNTIFS($C:$C,C4182,$G:$G,1,$A:$A,"&gt;="&amp;(A4182-FenetreInterm/86400),$A:$A,"&lt;="&amp;A4182)&gt;=NbInterm,1,0),"")</f>
        <v/>
      </c>
      <c r="L4182" s="37" t="str">
        <f aca="false">IF(G4182=1,IF(B4182="",0,IF(J4182&lt;SeuilFugitive,1,0)),"")</f>
        <v/>
      </c>
      <c r="M4182" s="37" t="str">
        <f aca="false">IF(G4182=1,IF(B4182="",IF((Fin-A4182)*24&gt;SeuilFigee,1,0),IF(J4182&gt;SeuilFigee*3600,1,0)),"")</f>
        <v/>
      </c>
      <c r="N4182" s="0" t="str">
        <f aca="false">IF(G4182=1,IF(COUNTIF(H$2:H4182,H4182)=1,COUNTIF($H:$H,H4182),""),"")</f>
        <v/>
      </c>
      <c r="O4182" s="0" t="str">
        <f aca="false">IF(G4182=1,IF(COUNTIF(I$2:I4182,I4182)=1,COUNTIF($I:$I,I4182),""),"")</f>
        <v/>
      </c>
      <c r="P4182" s="38" t="str">
        <f aca="false">IF(G4182=1,IF(COUNTIFS(C$2:C4182,C4182,G$2:G4182,1)=1,COUNTIFS($C:$C,C4182,$G:$G,1)+ROW()/10000000,""),"")</f>
        <v/>
      </c>
      <c r="Q4182" s="0" t="str">
        <f aca="false">IF(K4182=1,IF(COUNTIFS(C$2:C4182,C4182,K$2:K4182,1)=1,1,0),"")</f>
        <v/>
      </c>
      <c r="R4182" s="0" t="str">
        <f aca="false">IF(M4182=1,IF(COUNTIFS(C$2:C4182,C4182,M$2:M4182,1)=1,1,0),"")</f>
        <v/>
      </c>
      <c r="S4182" s="0" t="str">
        <f aca="false">IF(L4182=1,IF(COUNTIFS(C$2:C4182,C4182,L$2:L4182,1)=1,1,0),"")</f>
        <v/>
      </c>
      <c r="T4182" s="38" t="str">
        <f aca="false">IF(N4182="","",N4182+ROW()/10000000)</f>
        <v/>
      </c>
      <c r="U4182" s="0" t="str">
        <f aca="false">IF(G4182=1,IF(B4182="",1,0),"")</f>
        <v/>
      </c>
    </row>
    <row r="4183" customFormat="false" ht="15" hidden="false" customHeight="false" outlineLevel="0" collapsed="false">
      <c r="A4183" s="35"/>
      <c r="B4183" s="35"/>
      <c r="G4183" s="0" t="str">
        <f aca="false">IF(A4183="","",IF(AND(A4183&gt;=Debut,A4183&lt;Fin),1,0))</f>
        <v/>
      </c>
      <c r="H4183" s="0" t="str">
        <f aca="false">IF(G4183=1,INT(ROUND((A4183-Debut)*86400,0)/600),"")</f>
        <v/>
      </c>
      <c r="I4183" s="0" t="str">
        <f aca="false">IF(G4183=1,INT(ROUND((A4183-Debut)*86400,0)/3600),"")</f>
        <v/>
      </c>
      <c r="J4183" s="0" t="str">
        <f aca="false">IF(OR(A4183="",B4183=""),"",ROUND((B4183-A4183)*86400,0))</f>
        <v/>
      </c>
      <c r="K4183" s="37" t="str">
        <f aca="false">IF(G4183=1,IF(COUNTIFS($C:$C,C4183,$G:$G,1,$A:$A,"&gt;="&amp;(A4183-FenetreInterm/86400),$A:$A,"&lt;="&amp;A4183)&gt;=NbInterm,1,0),"")</f>
        <v/>
      </c>
      <c r="L4183" s="37" t="str">
        <f aca="false">IF(G4183=1,IF(B4183="",0,IF(J4183&lt;SeuilFugitive,1,0)),"")</f>
        <v/>
      </c>
      <c r="M4183" s="37" t="str">
        <f aca="false">IF(G4183=1,IF(B4183="",IF((Fin-A4183)*24&gt;SeuilFigee,1,0),IF(J4183&gt;SeuilFigee*3600,1,0)),"")</f>
        <v/>
      </c>
      <c r="N4183" s="0" t="str">
        <f aca="false">IF(G4183=1,IF(COUNTIF(H$2:H4183,H4183)=1,COUNTIF($H:$H,H4183),""),"")</f>
        <v/>
      </c>
      <c r="O4183" s="0" t="str">
        <f aca="false">IF(G4183=1,IF(COUNTIF(I$2:I4183,I4183)=1,COUNTIF($I:$I,I4183),""),"")</f>
        <v/>
      </c>
      <c r="P4183" s="38" t="str">
        <f aca="false">IF(G4183=1,IF(COUNTIFS(C$2:C4183,C4183,G$2:G4183,1)=1,COUNTIFS($C:$C,C4183,$G:$G,1)+ROW()/10000000,""),"")</f>
        <v/>
      </c>
      <c r="Q4183" s="0" t="str">
        <f aca="false">IF(K4183=1,IF(COUNTIFS(C$2:C4183,C4183,K$2:K4183,1)=1,1,0),"")</f>
        <v/>
      </c>
      <c r="R4183" s="0" t="str">
        <f aca="false">IF(M4183=1,IF(COUNTIFS(C$2:C4183,C4183,M$2:M4183,1)=1,1,0),"")</f>
        <v/>
      </c>
      <c r="S4183" s="0" t="str">
        <f aca="false">IF(L4183=1,IF(COUNTIFS(C$2:C4183,C4183,L$2:L4183,1)=1,1,0),"")</f>
        <v/>
      </c>
      <c r="T4183" s="38" t="str">
        <f aca="false">IF(N4183="","",N4183+ROW()/10000000)</f>
        <v/>
      </c>
      <c r="U4183" s="0" t="str">
        <f aca="false">IF(G4183=1,IF(B4183="",1,0),"")</f>
        <v/>
      </c>
    </row>
    <row r="4184" customFormat="false" ht="15" hidden="false" customHeight="false" outlineLevel="0" collapsed="false">
      <c r="A4184" s="35"/>
      <c r="B4184" s="35"/>
      <c r="G4184" s="0" t="str">
        <f aca="false">IF(A4184="","",IF(AND(A4184&gt;=Debut,A4184&lt;Fin),1,0))</f>
        <v/>
      </c>
      <c r="H4184" s="0" t="str">
        <f aca="false">IF(G4184=1,INT(ROUND((A4184-Debut)*86400,0)/600),"")</f>
        <v/>
      </c>
      <c r="I4184" s="0" t="str">
        <f aca="false">IF(G4184=1,INT(ROUND((A4184-Debut)*86400,0)/3600),"")</f>
        <v/>
      </c>
      <c r="J4184" s="0" t="str">
        <f aca="false">IF(OR(A4184="",B4184=""),"",ROUND((B4184-A4184)*86400,0))</f>
        <v/>
      </c>
      <c r="K4184" s="37" t="str">
        <f aca="false">IF(G4184=1,IF(COUNTIFS($C:$C,C4184,$G:$G,1,$A:$A,"&gt;="&amp;(A4184-FenetreInterm/86400),$A:$A,"&lt;="&amp;A4184)&gt;=NbInterm,1,0),"")</f>
        <v/>
      </c>
      <c r="L4184" s="37" t="str">
        <f aca="false">IF(G4184=1,IF(B4184="",0,IF(J4184&lt;SeuilFugitive,1,0)),"")</f>
        <v/>
      </c>
      <c r="M4184" s="37" t="str">
        <f aca="false">IF(G4184=1,IF(B4184="",IF((Fin-A4184)*24&gt;SeuilFigee,1,0),IF(J4184&gt;SeuilFigee*3600,1,0)),"")</f>
        <v/>
      </c>
      <c r="N4184" s="0" t="str">
        <f aca="false">IF(G4184=1,IF(COUNTIF(H$2:H4184,H4184)=1,COUNTIF($H:$H,H4184),""),"")</f>
        <v/>
      </c>
      <c r="O4184" s="0" t="str">
        <f aca="false">IF(G4184=1,IF(COUNTIF(I$2:I4184,I4184)=1,COUNTIF($I:$I,I4184),""),"")</f>
        <v/>
      </c>
      <c r="P4184" s="38" t="str">
        <f aca="false">IF(G4184=1,IF(COUNTIFS(C$2:C4184,C4184,G$2:G4184,1)=1,COUNTIFS($C:$C,C4184,$G:$G,1)+ROW()/10000000,""),"")</f>
        <v/>
      </c>
      <c r="Q4184" s="0" t="str">
        <f aca="false">IF(K4184=1,IF(COUNTIFS(C$2:C4184,C4184,K$2:K4184,1)=1,1,0),"")</f>
        <v/>
      </c>
      <c r="R4184" s="0" t="str">
        <f aca="false">IF(M4184=1,IF(COUNTIFS(C$2:C4184,C4184,M$2:M4184,1)=1,1,0),"")</f>
        <v/>
      </c>
      <c r="S4184" s="0" t="str">
        <f aca="false">IF(L4184=1,IF(COUNTIFS(C$2:C4184,C4184,L$2:L4184,1)=1,1,0),"")</f>
        <v/>
      </c>
      <c r="T4184" s="38" t="str">
        <f aca="false">IF(N4184="","",N4184+ROW()/10000000)</f>
        <v/>
      </c>
      <c r="U4184" s="0" t="str">
        <f aca="false">IF(G4184=1,IF(B4184="",1,0),"")</f>
        <v/>
      </c>
    </row>
    <row r="4185" customFormat="false" ht="15" hidden="false" customHeight="false" outlineLevel="0" collapsed="false">
      <c r="A4185" s="35"/>
      <c r="B4185" s="35"/>
      <c r="G4185" s="0" t="str">
        <f aca="false">IF(A4185="","",IF(AND(A4185&gt;=Debut,A4185&lt;Fin),1,0))</f>
        <v/>
      </c>
      <c r="H4185" s="0" t="str">
        <f aca="false">IF(G4185=1,INT(ROUND((A4185-Debut)*86400,0)/600),"")</f>
        <v/>
      </c>
      <c r="I4185" s="0" t="str">
        <f aca="false">IF(G4185=1,INT(ROUND((A4185-Debut)*86400,0)/3600),"")</f>
        <v/>
      </c>
      <c r="J4185" s="0" t="str">
        <f aca="false">IF(OR(A4185="",B4185=""),"",ROUND((B4185-A4185)*86400,0))</f>
        <v/>
      </c>
      <c r="K4185" s="37" t="str">
        <f aca="false">IF(G4185=1,IF(COUNTIFS($C:$C,C4185,$G:$G,1,$A:$A,"&gt;="&amp;(A4185-FenetreInterm/86400),$A:$A,"&lt;="&amp;A4185)&gt;=NbInterm,1,0),"")</f>
        <v/>
      </c>
      <c r="L4185" s="37" t="str">
        <f aca="false">IF(G4185=1,IF(B4185="",0,IF(J4185&lt;SeuilFugitive,1,0)),"")</f>
        <v/>
      </c>
      <c r="M4185" s="37" t="str">
        <f aca="false">IF(G4185=1,IF(B4185="",IF((Fin-A4185)*24&gt;SeuilFigee,1,0),IF(J4185&gt;SeuilFigee*3600,1,0)),"")</f>
        <v/>
      </c>
      <c r="N4185" s="0" t="str">
        <f aca="false">IF(G4185=1,IF(COUNTIF(H$2:H4185,H4185)=1,COUNTIF($H:$H,H4185),""),"")</f>
        <v/>
      </c>
      <c r="O4185" s="0" t="str">
        <f aca="false">IF(G4185=1,IF(COUNTIF(I$2:I4185,I4185)=1,COUNTIF($I:$I,I4185),""),"")</f>
        <v/>
      </c>
      <c r="P4185" s="38" t="str">
        <f aca="false">IF(G4185=1,IF(COUNTIFS(C$2:C4185,C4185,G$2:G4185,1)=1,COUNTIFS($C:$C,C4185,$G:$G,1)+ROW()/10000000,""),"")</f>
        <v/>
      </c>
      <c r="Q4185" s="0" t="str">
        <f aca="false">IF(K4185=1,IF(COUNTIFS(C$2:C4185,C4185,K$2:K4185,1)=1,1,0),"")</f>
        <v/>
      </c>
      <c r="R4185" s="0" t="str">
        <f aca="false">IF(M4185=1,IF(COUNTIFS(C$2:C4185,C4185,M$2:M4185,1)=1,1,0),"")</f>
        <v/>
      </c>
      <c r="S4185" s="0" t="str">
        <f aca="false">IF(L4185=1,IF(COUNTIFS(C$2:C4185,C4185,L$2:L4185,1)=1,1,0),"")</f>
        <v/>
      </c>
      <c r="T4185" s="38" t="str">
        <f aca="false">IF(N4185="","",N4185+ROW()/10000000)</f>
        <v/>
      </c>
      <c r="U4185" s="0" t="str">
        <f aca="false">IF(G4185=1,IF(B4185="",1,0),"")</f>
        <v/>
      </c>
    </row>
    <row r="4186" customFormat="false" ht="15" hidden="false" customHeight="false" outlineLevel="0" collapsed="false">
      <c r="A4186" s="35"/>
      <c r="B4186" s="35"/>
      <c r="G4186" s="0" t="str">
        <f aca="false">IF(A4186="","",IF(AND(A4186&gt;=Debut,A4186&lt;Fin),1,0))</f>
        <v/>
      </c>
      <c r="H4186" s="0" t="str">
        <f aca="false">IF(G4186=1,INT(ROUND((A4186-Debut)*86400,0)/600),"")</f>
        <v/>
      </c>
      <c r="I4186" s="0" t="str">
        <f aca="false">IF(G4186=1,INT(ROUND((A4186-Debut)*86400,0)/3600),"")</f>
        <v/>
      </c>
      <c r="J4186" s="0" t="str">
        <f aca="false">IF(OR(A4186="",B4186=""),"",ROUND((B4186-A4186)*86400,0))</f>
        <v/>
      </c>
      <c r="K4186" s="37" t="str">
        <f aca="false">IF(G4186=1,IF(COUNTIFS($C:$C,C4186,$G:$G,1,$A:$A,"&gt;="&amp;(A4186-FenetreInterm/86400),$A:$A,"&lt;="&amp;A4186)&gt;=NbInterm,1,0),"")</f>
        <v/>
      </c>
      <c r="L4186" s="37" t="str">
        <f aca="false">IF(G4186=1,IF(B4186="",0,IF(J4186&lt;SeuilFugitive,1,0)),"")</f>
        <v/>
      </c>
      <c r="M4186" s="37" t="str">
        <f aca="false">IF(G4186=1,IF(B4186="",IF((Fin-A4186)*24&gt;SeuilFigee,1,0),IF(J4186&gt;SeuilFigee*3600,1,0)),"")</f>
        <v/>
      </c>
      <c r="N4186" s="0" t="str">
        <f aca="false">IF(G4186=1,IF(COUNTIF(H$2:H4186,H4186)=1,COUNTIF($H:$H,H4186),""),"")</f>
        <v/>
      </c>
      <c r="O4186" s="0" t="str">
        <f aca="false">IF(G4186=1,IF(COUNTIF(I$2:I4186,I4186)=1,COUNTIF($I:$I,I4186),""),"")</f>
        <v/>
      </c>
      <c r="P4186" s="38" t="str">
        <f aca="false">IF(G4186=1,IF(COUNTIFS(C$2:C4186,C4186,G$2:G4186,1)=1,COUNTIFS($C:$C,C4186,$G:$G,1)+ROW()/10000000,""),"")</f>
        <v/>
      </c>
      <c r="Q4186" s="0" t="str">
        <f aca="false">IF(K4186=1,IF(COUNTIFS(C$2:C4186,C4186,K$2:K4186,1)=1,1,0),"")</f>
        <v/>
      </c>
      <c r="R4186" s="0" t="str">
        <f aca="false">IF(M4186=1,IF(COUNTIFS(C$2:C4186,C4186,M$2:M4186,1)=1,1,0),"")</f>
        <v/>
      </c>
      <c r="S4186" s="0" t="str">
        <f aca="false">IF(L4186=1,IF(COUNTIFS(C$2:C4186,C4186,L$2:L4186,1)=1,1,0),"")</f>
        <v/>
      </c>
      <c r="T4186" s="38" t="str">
        <f aca="false">IF(N4186="","",N4186+ROW()/10000000)</f>
        <v/>
      </c>
      <c r="U4186" s="0" t="str">
        <f aca="false">IF(G4186=1,IF(B4186="",1,0),"")</f>
        <v/>
      </c>
    </row>
    <row r="4187" customFormat="false" ht="15" hidden="false" customHeight="false" outlineLevel="0" collapsed="false">
      <c r="A4187" s="35"/>
      <c r="B4187" s="35"/>
      <c r="G4187" s="0" t="str">
        <f aca="false">IF(A4187="","",IF(AND(A4187&gt;=Debut,A4187&lt;Fin),1,0))</f>
        <v/>
      </c>
      <c r="H4187" s="0" t="str">
        <f aca="false">IF(G4187=1,INT(ROUND((A4187-Debut)*86400,0)/600),"")</f>
        <v/>
      </c>
      <c r="I4187" s="0" t="str">
        <f aca="false">IF(G4187=1,INT(ROUND((A4187-Debut)*86400,0)/3600),"")</f>
        <v/>
      </c>
      <c r="J4187" s="0" t="str">
        <f aca="false">IF(OR(A4187="",B4187=""),"",ROUND((B4187-A4187)*86400,0))</f>
        <v/>
      </c>
      <c r="K4187" s="37" t="str">
        <f aca="false">IF(G4187=1,IF(COUNTIFS($C:$C,C4187,$G:$G,1,$A:$A,"&gt;="&amp;(A4187-FenetreInterm/86400),$A:$A,"&lt;="&amp;A4187)&gt;=NbInterm,1,0),"")</f>
        <v/>
      </c>
      <c r="L4187" s="37" t="str">
        <f aca="false">IF(G4187=1,IF(B4187="",0,IF(J4187&lt;SeuilFugitive,1,0)),"")</f>
        <v/>
      </c>
      <c r="M4187" s="37" t="str">
        <f aca="false">IF(G4187=1,IF(B4187="",IF((Fin-A4187)*24&gt;SeuilFigee,1,0),IF(J4187&gt;SeuilFigee*3600,1,0)),"")</f>
        <v/>
      </c>
      <c r="N4187" s="0" t="str">
        <f aca="false">IF(G4187=1,IF(COUNTIF(H$2:H4187,H4187)=1,COUNTIF($H:$H,H4187),""),"")</f>
        <v/>
      </c>
      <c r="O4187" s="0" t="str">
        <f aca="false">IF(G4187=1,IF(COUNTIF(I$2:I4187,I4187)=1,COUNTIF($I:$I,I4187),""),"")</f>
        <v/>
      </c>
      <c r="P4187" s="38" t="str">
        <f aca="false">IF(G4187=1,IF(COUNTIFS(C$2:C4187,C4187,G$2:G4187,1)=1,COUNTIFS($C:$C,C4187,$G:$G,1)+ROW()/10000000,""),"")</f>
        <v/>
      </c>
      <c r="Q4187" s="0" t="str">
        <f aca="false">IF(K4187=1,IF(COUNTIFS(C$2:C4187,C4187,K$2:K4187,1)=1,1,0),"")</f>
        <v/>
      </c>
      <c r="R4187" s="0" t="str">
        <f aca="false">IF(M4187=1,IF(COUNTIFS(C$2:C4187,C4187,M$2:M4187,1)=1,1,0),"")</f>
        <v/>
      </c>
      <c r="S4187" s="0" t="str">
        <f aca="false">IF(L4187=1,IF(COUNTIFS(C$2:C4187,C4187,L$2:L4187,1)=1,1,0),"")</f>
        <v/>
      </c>
      <c r="T4187" s="38" t="str">
        <f aca="false">IF(N4187="","",N4187+ROW()/10000000)</f>
        <v/>
      </c>
      <c r="U4187" s="0" t="str">
        <f aca="false">IF(G4187=1,IF(B4187="",1,0),"")</f>
        <v/>
      </c>
    </row>
    <row r="4188" customFormat="false" ht="15" hidden="false" customHeight="false" outlineLevel="0" collapsed="false">
      <c r="A4188" s="35"/>
      <c r="B4188" s="35"/>
      <c r="G4188" s="0" t="str">
        <f aca="false">IF(A4188="","",IF(AND(A4188&gt;=Debut,A4188&lt;Fin),1,0))</f>
        <v/>
      </c>
      <c r="H4188" s="0" t="str">
        <f aca="false">IF(G4188=1,INT(ROUND((A4188-Debut)*86400,0)/600),"")</f>
        <v/>
      </c>
      <c r="I4188" s="0" t="str">
        <f aca="false">IF(G4188=1,INT(ROUND((A4188-Debut)*86400,0)/3600),"")</f>
        <v/>
      </c>
      <c r="J4188" s="0" t="str">
        <f aca="false">IF(OR(A4188="",B4188=""),"",ROUND((B4188-A4188)*86400,0))</f>
        <v/>
      </c>
      <c r="K4188" s="37" t="str">
        <f aca="false">IF(G4188=1,IF(COUNTIFS($C:$C,C4188,$G:$G,1,$A:$A,"&gt;="&amp;(A4188-FenetreInterm/86400),$A:$A,"&lt;="&amp;A4188)&gt;=NbInterm,1,0),"")</f>
        <v/>
      </c>
      <c r="L4188" s="37" t="str">
        <f aca="false">IF(G4188=1,IF(B4188="",0,IF(J4188&lt;SeuilFugitive,1,0)),"")</f>
        <v/>
      </c>
      <c r="M4188" s="37" t="str">
        <f aca="false">IF(G4188=1,IF(B4188="",IF((Fin-A4188)*24&gt;SeuilFigee,1,0),IF(J4188&gt;SeuilFigee*3600,1,0)),"")</f>
        <v/>
      </c>
      <c r="N4188" s="0" t="str">
        <f aca="false">IF(G4188=1,IF(COUNTIF(H$2:H4188,H4188)=1,COUNTIF($H:$H,H4188),""),"")</f>
        <v/>
      </c>
      <c r="O4188" s="0" t="str">
        <f aca="false">IF(G4188=1,IF(COUNTIF(I$2:I4188,I4188)=1,COUNTIF($I:$I,I4188),""),"")</f>
        <v/>
      </c>
      <c r="P4188" s="38" t="str">
        <f aca="false">IF(G4188=1,IF(COUNTIFS(C$2:C4188,C4188,G$2:G4188,1)=1,COUNTIFS($C:$C,C4188,$G:$G,1)+ROW()/10000000,""),"")</f>
        <v/>
      </c>
      <c r="Q4188" s="0" t="str">
        <f aca="false">IF(K4188=1,IF(COUNTIFS(C$2:C4188,C4188,K$2:K4188,1)=1,1,0),"")</f>
        <v/>
      </c>
      <c r="R4188" s="0" t="str">
        <f aca="false">IF(M4188=1,IF(COUNTIFS(C$2:C4188,C4188,M$2:M4188,1)=1,1,0),"")</f>
        <v/>
      </c>
      <c r="S4188" s="0" t="str">
        <f aca="false">IF(L4188=1,IF(COUNTIFS(C$2:C4188,C4188,L$2:L4188,1)=1,1,0),"")</f>
        <v/>
      </c>
      <c r="T4188" s="38" t="str">
        <f aca="false">IF(N4188="","",N4188+ROW()/10000000)</f>
        <v/>
      </c>
      <c r="U4188" s="0" t="str">
        <f aca="false">IF(G4188=1,IF(B4188="",1,0),"")</f>
        <v/>
      </c>
    </row>
    <row r="4189" customFormat="false" ht="15" hidden="false" customHeight="false" outlineLevel="0" collapsed="false">
      <c r="A4189" s="35"/>
      <c r="B4189" s="35"/>
      <c r="G4189" s="0" t="str">
        <f aca="false">IF(A4189="","",IF(AND(A4189&gt;=Debut,A4189&lt;Fin),1,0))</f>
        <v/>
      </c>
      <c r="H4189" s="0" t="str">
        <f aca="false">IF(G4189=1,INT(ROUND((A4189-Debut)*86400,0)/600),"")</f>
        <v/>
      </c>
      <c r="I4189" s="0" t="str">
        <f aca="false">IF(G4189=1,INT(ROUND((A4189-Debut)*86400,0)/3600),"")</f>
        <v/>
      </c>
      <c r="J4189" s="0" t="str">
        <f aca="false">IF(OR(A4189="",B4189=""),"",ROUND((B4189-A4189)*86400,0))</f>
        <v/>
      </c>
      <c r="K4189" s="37" t="str">
        <f aca="false">IF(G4189=1,IF(COUNTIFS($C:$C,C4189,$G:$G,1,$A:$A,"&gt;="&amp;(A4189-FenetreInterm/86400),$A:$A,"&lt;="&amp;A4189)&gt;=NbInterm,1,0),"")</f>
        <v/>
      </c>
      <c r="L4189" s="37" t="str">
        <f aca="false">IF(G4189=1,IF(B4189="",0,IF(J4189&lt;SeuilFugitive,1,0)),"")</f>
        <v/>
      </c>
      <c r="M4189" s="37" t="str">
        <f aca="false">IF(G4189=1,IF(B4189="",IF((Fin-A4189)*24&gt;SeuilFigee,1,0),IF(J4189&gt;SeuilFigee*3600,1,0)),"")</f>
        <v/>
      </c>
      <c r="N4189" s="0" t="str">
        <f aca="false">IF(G4189=1,IF(COUNTIF(H$2:H4189,H4189)=1,COUNTIF($H:$H,H4189),""),"")</f>
        <v/>
      </c>
      <c r="O4189" s="0" t="str">
        <f aca="false">IF(G4189=1,IF(COUNTIF(I$2:I4189,I4189)=1,COUNTIF($I:$I,I4189),""),"")</f>
        <v/>
      </c>
      <c r="P4189" s="38" t="str">
        <f aca="false">IF(G4189=1,IF(COUNTIFS(C$2:C4189,C4189,G$2:G4189,1)=1,COUNTIFS($C:$C,C4189,$G:$G,1)+ROW()/10000000,""),"")</f>
        <v/>
      </c>
      <c r="Q4189" s="0" t="str">
        <f aca="false">IF(K4189=1,IF(COUNTIFS(C$2:C4189,C4189,K$2:K4189,1)=1,1,0),"")</f>
        <v/>
      </c>
      <c r="R4189" s="0" t="str">
        <f aca="false">IF(M4189=1,IF(COUNTIFS(C$2:C4189,C4189,M$2:M4189,1)=1,1,0),"")</f>
        <v/>
      </c>
      <c r="S4189" s="0" t="str">
        <f aca="false">IF(L4189=1,IF(COUNTIFS(C$2:C4189,C4189,L$2:L4189,1)=1,1,0),"")</f>
        <v/>
      </c>
      <c r="T4189" s="38" t="str">
        <f aca="false">IF(N4189="","",N4189+ROW()/10000000)</f>
        <v/>
      </c>
      <c r="U4189" s="0" t="str">
        <f aca="false">IF(G4189=1,IF(B4189="",1,0),"")</f>
        <v/>
      </c>
    </row>
    <row r="4190" customFormat="false" ht="15" hidden="false" customHeight="false" outlineLevel="0" collapsed="false">
      <c r="A4190" s="35"/>
      <c r="B4190" s="35"/>
      <c r="G4190" s="0" t="str">
        <f aca="false">IF(A4190="","",IF(AND(A4190&gt;=Debut,A4190&lt;Fin),1,0))</f>
        <v/>
      </c>
      <c r="H4190" s="0" t="str">
        <f aca="false">IF(G4190=1,INT(ROUND((A4190-Debut)*86400,0)/600),"")</f>
        <v/>
      </c>
      <c r="I4190" s="0" t="str">
        <f aca="false">IF(G4190=1,INT(ROUND((A4190-Debut)*86400,0)/3600),"")</f>
        <v/>
      </c>
      <c r="J4190" s="0" t="str">
        <f aca="false">IF(OR(A4190="",B4190=""),"",ROUND((B4190-A4190)*86400,0))</f>
        <v/>
      </c>
      <c r="K4190" s="37" t="str">
        <f aca="false">IF(G4190=1,IF(COUNTIFS($C:$C,C4190,$G:$G,1,$A:$A,"&gt;="&amp;(A4190-FenetreInterm/86400),$A:$A,"&lt;="&amp;A4190)&gt;=NbInterm,1,0),"")</f>
        <v/>
      </c>
      <c r="L4190" s="37" t="str">
        <f aca="false">IF(G4190=1,IF(B4190="",0,IF(J4190&lt;SeuilFugitive,1,0)),"")</f>
        <v/>
      </c>
      <c r="M4190" s="37" t="str">
        <f aca="false">IF(G4190=1,IF(B4190="",IF((Fin-A4190)*24&gt;SeuilFigee,1,0),IF(J4190&gt;SeuilFigee*3600,1,0)),"")</f>
        <v/>
      </c>
      <c r="N4190" s="0" t="str">
        <f aca="false">IF(G4190=1,IF(COUNTIF(H$2:H4190,H4190)=1,COUNTIF($H:$H,H4190),""),"")</f>
        <v/>
      </c>
      <c r="O4190" s="0" t="str">
        <f aca="false">IF(G4190=1,IF(COUNTIF(I$2:I4190,I4190)=1,COUNTIF($I:$I,I4190),""),"")</f>
        <v/>
      </c>
      <c r="P4190" s="38" t="str">
        <f aca="false">IF(G4190=1,IF(COUNTIFS(C$2:C4190,C4190,G$2:G4190,1)=1,COUNTIFS($C:$C,C4190,$G:$G,1)+ROW()/10000000,""),"")</f>
        <v/>
      </c>
      <c r="Q4190" s="0" t="str">
        <f aca="false">IF(K4190=1,IF(COUNTIFS(C$2:C4190,C4190,K$2:K4190,1)=1,1,0),"")</f>
        <v/>
      </c>
      <c r="R4190" s="0" t="str">
        <f aca="false">IF(M4190=1,IF(COUNTIFS(C$2:C4190,C4190,M$2:M4190,1)=1,1,0),"")</f>
        <v/>
      </c>
      <c r="S4190" s="0" t="str">
        <f aca="false">IF(L4190=1,IF(COUNTIFS(C$2:C4190,C4190,L$2:L4190,1)=1,1,0),"")</f>
        <v/>
      </c>
      <c r="T4190" s="38" t="str">
        <f aca="false">IF(N4190="","",N4190+ROW()/10000000)</f>
        <v/>
      </c>
      <c r="U4190" s="0" t="str">
        <f aca="false">IF(G4190=1,IF(B4190="",1,0),"")</f>
        <v/>
      </c>
    </row>
    <row r="4191" customFormat="false" ht="15" hidden="false" customHeight="false" outlineLevel="0" collapsed="false">
      <c r="A4191" s="35"/>
      <c r="B4191" s="35"/>
      <c r="G4191" s="0" t="str">
        <f aca="false">IF(A4191="","",IF(AND(A4191&gt;=Debut,A4191&lt;Fin),1,0))</f>
        <v/>
      </c>
      <c r="H4191" s="0" t="str">
        <f aca="false">IF(G4191=1,INT(ROUND((A4191-Debut)*86400,0)/600),"")</f>
        <v/>
      </c>
      <c r="I4191" s="0" t="str">
        <f aca="false">IF(G4191=1,INT(ROUND((A4191-Debut)*86400,0)/3600),"")</f>
        <v/>
      </c>
      <c r="J4191" s="0" t="str">
        <f aca="false">IF(OR(A4191="",B4191=""),"",ROUND((B4191-A4191)*86400,0))</f>
        <v/>
      </c>
      <c r="K4191" s="37" t="str">
        <f aca="false">IF(G4191=1,IF(COUNTIFS($C:$C,C4191,$G:$G,1,$A:$A,"&gt;="&amp;(A4191-FenetreInterm/86400),$A:$A,"&lt;="&amp;A4191)&gt;=NbInterm,1,0),"")</f>
        <v/>
      </c>
      <c r="L4191" s="37" t="str">
        <f aca="false">IF(G4191=1,IF(B4191="",0,IF(J4191&lt;SeuilFugitive,1,0)),"")</f>
        <v/>
      </c>
      <c r="M4191" s="37" t="str">
        <f aca="false">IF(G4191=1,IF(B4191="",IF((Fin-A4191)*24&gt;SeuilFigee,1,0),IF(J4191&gt;SeuilFigee*3600,1,0)),"")</f>
        <v/>
      </c>
      <c r="N4191" s="0" t="str">
        <f aca="false">IF(G4191=1,IF(COUNTIF(H$2:H4191,H4191)=1,COUNTIF($H:$H,H4191),""),"")</f>
        <v/>
      </c>
      <c r="O4191" s="0" t="str">
        <f aca="false">IF(G4191=1,IF(COUNTIF(I$2:I4191,I4191)=1,COUNTIF($I:$I,I4191),""),"")</f>
        <v/>
      </c>
      <c r="P4191" s="38" t="str">
        <f aca="false">IF(G4191=1,IF(COUNTIFS(C$2:C4191,C4191,G$2:G4191,1)=1,COUNTIFS($C:$C,C4191,$G:$G,1)+ROW()/10000000,""),"")</f>
        <v/>
      </c>
      <c r="Q4191" s="0" t="str">
        <f aca="false">IF(K4191=1,IF(COUNTIFS(C$2:C4191,C4191,K$2:K4191,1)=1,1,0),"")</f>
        <v/>
      </c>
      <c r="R4191" s="0" t="str">
        <f aca="false">IF(M4191=1,IF(COUNTIFS(C$2:C4191,C4191,M$2:M4191,1)=1,1,0),"")</f>
        <v/>
      </c>
      <c r="S4191" s="0" t="str">
        <f aca="false">IF(L4191=1,IF(COUNTIFS(C$2:C4191,C4191,L$2:L4191,1)=1,1,0),"")</f>
        <v/>
      </c>
      <c r="T4191" s="38" t="str">
        <f aca="false">IF(N4191="","",N4191+ROW()/10000000)</f>
        <v/>
      </c>
      <c r="U4191" s="0" t="str">
        <f aca="false">IF(G4191=1,IF(B4191="",1,0),"")</f>
        <v/>
      </c>
    </row>
    <row r="4192" customFormat="false" ht="15" hidden="false" customHeight="false" outlineLevel="0" collapsed="false">
      <c r="A4192" s="35"/>
      <c r="B4192" s="35"/>
      <c r="G4192" s="0" t="str">
        <f aca="false">IF(A4192="","",IF(AND(A4192&gt;=Debut,A4192&lt;Fin),1,0))</f>
        <v/>
      </c>
      <c r="H4192" s="0" t="str">
        <f aca="false">IF(G4192=1,INT(ROUND((A4192-Debut)*86400,0)/600),"")</f>
        <v/>
      </c>
      <c r="I4192" s="0" t="str">
        <f aca="false">IF(G4192=1,INT(ROUND((A4192-Debut)*86400,0)/3600),"")</f>
        <v/>
      </c>
      <c r="J4192" s="0" t="str">
        <f aca="false">IF(OR(A4192="",B4192=""),"",ROUND((B4192-A4192)*86400,0))</f>
        <v/>
      </c>
      <c r="K4192" s="37" t="str">
        <f aca="false">IF(G4192=1,IF(COUNTIFS($C:$C,C4192,$G:$G,1,$A:$A,"&gt;="&amp;(A4192-FenetreInterm/86400),$A:$A,"&lt;="&amp;A4192)&gt;=NbInterm,1,0),"")</f>
        <v/>
      </c>
      <c r="L4192" s="37" t="str">
        <f aca="false">IF(G4192=1,IF(B4192="",0,IF(J4192&lt;SeuilFugitive,1,0)),"")</f>
        <v/>
      </c>
      <c r="M4192" s="37" t="str">
        <f aca="false">IF(G4192=1,IF(B4192="",IF((Fin-A4192)*24&gt;SeuilFigee,1,0),IF(J4192&gt;SeuilFigee*3600,1,0)),"")</f>
        <v/>
      </c>
      <c r="N4192" s="0" t="str">
        <f aca="false">IF(G4192=1,IF(COUNTIF(H$2:H4192,H4192)=1,COUNTIF($H:$H,H4192),""),"")</f>
        <v/>
      </c>
      <c r="O4192" s="0" t="str">
        <f aca="false">IF(G4192=1,IF(COUNTIF(I$2:I4192,I4192)=1,COUNTIF($I:$I,I4192),""),"")</f>
        <v/>
      </c>
      <c r="P4192" s="38" t="str">
        <f aca="false">IF(G4192=1,IF(COUNTIFS(C$2:C4192,C4192,G$2:G4192,1)=1,COUNTIFS($C:$C,C4192,$G:$G,1)+ROW()/10000000,""),"")</f>
        <v/>
      </c>
      <c r="Q4192" s="0" t="str">
        <f aca="false">IF(K4192=1,IF(COUNTIFS(C$2:C4192,C4192,K$2:K4192,1)=1,1,0),"")</f>
        <v/>
      </c>
      <c r="R4192" s="0" t="str">
        <f aca="false">IF(M4192=1,IF(COUNTIFS(C$2:C4192,C4192,M$2:M4192,1)=1,1,0),"")</f>
        <v/>
      </c>
      <c r="S4192" s="0" t="str">
        <f aca="false">IF(L4192=1,IF(COUNTIFS(C$2:C4192,C4192,L$2:L4192,1)=1,1,0),"")</f>
        <v/>
      </c>
      <c r="T4192" s="38" t="str">
        <f aca="false">IF(N4192="","",N4192+ROW()/10000000)</f>
        <v/>
      </c>
      <c r="U4192" s="0" t="str">
        <f aca="false">IF(G4192=1,IF(B4192="",1,0),"")</f>
        <v/>
      </c>
    </row>
    <row r="4193" customFormat="false" ht="15" hidden="false" customHeight="false" outlineLevel="0" collapsed="false">
      <c r="A4193" s="35"/>
      <c r="B4193" s="35"/>
      <c r="G4193" s="0" t="str">
        <f aca="false">IF(A4193="","",IF(AND(A4193&gt;=Debut,A4193&lt;Fin),1,0))</f>
        <v/>
      </c>
      <c r="H4193" s="0" t="str">
        <f aca="false">IF(G4193=1,INT(ROUND((A4193-Debut)*86400,0)/600),"")</f>
        <v/>
      </c>
      <c r="I4193" s="0" t="str">
        <f aca="false">IF(G4193=1,INT(ROUND((A4193-Debut)*86400,0)/3600),"")</f>
        <v/>
      </c>
      <c r="J4193" s="0" t="str">
        <f aca="false">IF(OR(A4193="",B4193=""),"",ROUND((B4193-A4193)*86400,0))</f>
        <v/>
      </c>
      <c r="K4193" s="37" t="str">
        <f aca="false">IF(G4193=1,IF(COUNTIFS($C:$C,C4193,$G:$G,1,$A:$A,"&gt;="&amp;(A4193-FenetreInterm/86400),$A:$A,"&lt;="&amp;A4193)&gt;=NbInterm,1,0),"")</f>
        <v/>
      </c>
      <c r="L4193" s="37" t="str">
        <f aca="false">IF(G4193=1,IF(B4193="",0,IF(J4193&lt;SeuilFugitive,1,0)),"")</f>
        <v/>
      </c>
      <c r="M4193" s="37" t="str">
        <f aca="false">IF(G4193=1,IF(B4193="",IF((Fin-A4193)*24&gt;SeuilFigee,1,0),IF(J4193&gt;SeuilFigee*3600,1,0)),"")</f>
        <v/>
      </c>
      <c r="N4193" s="0" t="str">
        <f aca="false">IF(G4193=1,IF(COUNTIF(H$2:H4193,H4193)=1,COUNTIF($H:$H,H4193),""),"")</f>
        <v/>
      </c>
      <c r="O4193" s="0" t="str">
        <f aca="false">IF(G4193=1,IF(COUNTIF(I$2:I4193,I4193)=1,COUNTIF($I:$I,I4193),""),"")</f>
        <v/>
      </c>
      <c r="P4193" s="38" t="str">
        <f aca="false">IF(G4193=1,IF(COUNTIFS(C$2:C4193,C4193,G$2:G4193,1)=1,COUNTIFS($C:$C,C4193,$G:$G,1)+ROW()/10000000,""),"")</f>
        <v/>
      </c>
      <c r="Q4193" s="0" t="str">
        <f aca="false">IF(K4193=1,IF(COUNTIFS(C$2:C4193,C4193,K$2:K4193,1)=1,1,0),"")</f>
        <v/>
      </c>
      <c r="R4193" s="0" t="str">
        <f aca="false">IF(M4193=1,IF(COUNTIFS(C$2:C4193,C4193,M$2:M4193,1)=1,1,0),"")</f>
        <v/>
      </c>
      <c r="S4193" s="0" t="str">
        <f aca="false">IF(L4193=1,IF(COUNTIFS(C$2:C4193,C4193,L$2:L4193,1)=1,1,0),"")</f>
        <v/>
      </c>
      <c r="T4193" s="38" t="str">
        <f aca="false">IF(N4193="","",N4193+ROW()/10000000)</f>
        <v/>
      </c>
      <c r="U4193" s="0" t="str">
        <f aca="false">IF(G4193=1,IF(B4193="",1,0),"")</f>
        <v/>
      </c>
    </row>
    <row r="4194" customFormat="false" ht="15" hidden="false" customHeight="false" outlineLevel="0" collapsed="false">
      <c r="A4194" s="35"/>
      <c r="B4194" s="35"/>
      <c r="G4194" s="0" t="str">
        <f aca="false">IF(A4194="","",IF(AND(A4194&gt;=Debut,A4194&lt;Fin),1,0))</f>
        <v/>
      </c>
      <c r="H4194" s="0" t="str">
        <f aca="false">IF(G4194=1,INT(ROUND((A4194-Debut)*86400,0)/600),"")</f>
        <v/>
      </c>
      <c r="I4194" s="0" t="str">
        <f aca="false">IF(G4194=1,INT(ROUND((A4194-Debut)*86400,0)/3600),"")</f>
        <v/>
      </c>
      <c r="J4194" s="0" t="str">
        <f aca="false">IF(OR(A4194="",B4194=""),"",ROUND((B4194-A4194)*86400,0))</f>
        <v/>
      </c>
      <c r="K4194" s="37" t="str">
        <f aca="false">IF(G4194=1,IF(COUNTIFS($C:$C,C4194,$G:$G,1,$A:$A,"&gt;="&amp;(A4194-FenetreInterm/86400),$A:$A,"&lt;="&amp;A4194)&gt;=NbInterm,1,0),"")</f>
        <v/>
      </c>
      <c r="L4194" s="37" t="str">
        <f aca="false">IF(G4194=1,IF(B4194="",0,IF(J4194&lt;SeuilFugitive,1,0)),"")</f>
        <v/>
      </c>
      <c r="M4194" s="37" t="str">
        <f aca="false">IF(G4194=1,IF(B4194="",IF((Fin-A4194)*24&gt;SeuilFigee,1,0),IF(J4194&gt;SeuilFigee*3600,1,0)),"")</f>
        <v/>
      </c>
      <c r="N4194" s="0" t="str">
        <f aca="false">IF(G4194=1,IF(COUNTIF(H$2:H4194,H4194)=1,COUNTIF($H:$H,H4194),""),"")</f>
        <v/>
      </c>
      <c r="O4194" s="0" t="str">
        <f aca="false">IF(G4194=1,IF(COUNTIF(I$2:I4194,I4194)=1,COUNTIF($I:$I,I4194),""),"")</f>
        <v/>
      </c>
      <c r="P4194" s="38" t="str">
        <f aca="false">IF(G4194=1,IF(COUNTIFS(C$2:C4194,C4194,G$2:G4194,1)=1,COUNTIFS($C:$C,C4194,$G:$G,1)+ROW()/10000000,""),"")</f>
        <v/>
      </c>
      <c r="Q4194" s="0" t="str">
        <f aca="false">IF(K4194=1,IF(COUNTIFS(C$2:C4194,C4194,K$2:K4194,1)=1,1,0),"")</f>
        <v/>
      </c>
      <c r="R4194" s="0" t="str">
        <f aca="false">IF(M4194=1,IF(COUNTIFS(C$2:C4194,C4194,M$2:M4194,1)=1,1,0),"")</f>
        <v/>
      </c>
      <c r="S4194" s="0" t="str">
        <f aca="false">IF(L4194=1,IF(COUNTIFS(C$2:C4194,C4194,L$2:L4194,1)=1,1,0),"")</f>
        <v/>
      </c>
      <c r="T4194" s="38" t="str">
        <f aca="false">IF(N4194="","",N4194+ROW()/10000000)</f>
        <v/>
      </c>
      <c r="U4194" s="0" t="str">
        <f aca="false">IF(G4194=1,IF(B4194="",1,0),"")</f>
        <v/>
      </c>
    </row>
    <row r="4195" customFormat="false" ht="15" hidden="false" customHeight="false" outlineLevel="0" collapsed="false">
      <c r="A4195" s="35"/>
      <c r="B4195" s="35"/>
      <c r="G4195" s="0" t="str">
        <f aca="false">IF(A4195="","",IF(AND(A4195&gt;=Debut,A4195&lt;Fin),1,0))</f>
        <v/>
      </c>
      <c r="H4195" s="0" t="str">
        <f aca="false">IF(G4195=1,INT(ROUND((A4195-Debut)*86400,0)/600),"")</f>
        <v/>
      </c>
      <c r="I4195" s="0" t="str">
        <f aca="false">IF(G4195=1,INT(ROUND((A4195-Debut)*86400,0)/3600),"")</f>
        <v/>
      </c>
      <c r="J4195" s="0" t="str">
        <f aca="false">IF(OR(A4195="",B4195=""),"",ROUND((B4195-A4195)*86400,0))</f>
        <v/>
      </c>
      <c r="K4195" s="37" t="str">
        <f aca="false">IF(G4195=1,IF(COUNTIFS($C:$C,C4195,$G:$G,1,$A:$A,"&gt;="&amp;(A4195-FenetreInterm/86400),$A:$A,"&lt;="&amp;A4195)&gt;=NbInterm,1,0),"")</f>
        <v/>
      </c>
      <c r="L4195" s="37" t="str">
        <f aca="false">IF(G4195=1,IF(B4195="",0,IF(J4195&lt;SeuilFugitive,1,0)),"")</f>
        <v/>
      </c>
      <c r="M4195" s="37" t="str">
        <f aca="false">IF(G4195=1,IF(B4195="",IF((Fin-A4195)*24&gt;SeuilFigee,1,0),IF(J4195&gt;SeuilFigee*3600,1,0)),"")</f>
        <v/>
      </c>
      <c r="N4195" s="0" t="str">
        <f aca="false">IF(G4195=1,IF(COUNTIF(H$2:H4195,H4195)=1,COUNTIF($H:$H,H4195),""),"")</f>
        <v/>
      </c>
      <c r="O4195" s="0" t="str">
        <f aca="false">IF(G4195=1,IF(COUNTIF(I$2:I4195,I4195)=1,COUNTIF($I:$I,I4195),""),"")</f>
        <v/>
      </c>
      <c r="P4195" s="38" t="str">
        <f aca="false">IF(G4195=1,IF(COUNTIFS(C$2:C4195,C4195,G$2:G4195,1)=1,COUNTIFS($C:$C,C4195,$G:$G,1)+ROW()/10000000,""),"")</f>
        <v/>
      </c>
      <c r="Q4195" s="0" t="str">
        <f aca="false">IF(K4195=1,IF(COUNTIFS(C$2:C4195,C4195,K$2:K4195,1)=1,1,0),"")</f>
        <v/>
      </c>
      <c r="R4195" s="0" t="str">
        <f aca="false">IF(M4195=1,IF(COUNTIFS(C$2:C4195,C4195,M$2:M4195,1)=1,1,0),"")</f>
        <v/>
      </c>
      <c r="S4195" s="0" t="str">
        <f aca="false">IF(L4195=1,IF(COUNTIFS(C$2:C4195,C4195,L$2:L4195,1)=1,1,0),"")</f>
        <v/>
      </c>
      <c r="T4195" s="38" t="str">
        <f aca="false">IF(N4195="","",N4195+ROW()/10000000)</f>
        <v/>
      </c>
      <c r="U4195" s="0" t="str">
        <f aca="false">IF(G4195=1,IF(B4195="",1,0),"")</f>
        <v/>
      </c>
    </row>
    <row r="4196" customFormat="false" ht="15" hidden="false" customHeight="false" outlineLevel="0" collapsed="false">
      <c r="A4196" s="35"/>
      <c r="B4196" s="35"/>
      <c r="G4196" s="0" t="str">
        <f aca="false">IF(A4196="","",IF(AND(A4196&gt;=Debut,A4196&lt;Fin),1,0))</f>
        <v/>
      </c>
      <c r="H4196" s="0" t="str">
        <f aca="false">IF(G4196=1,INT(ROUND((A4196-Debut)*86400,0)/600),"")</f>
        <v/>
      </c>
      <c r="I4196" s="0" t="str">
        <f aca="false">IF(G4196=1,INT(ROUND((A4196-Debut)*86400,0)/3600),"")</f>
        <v/>
      </c>
      <c r="J4196" s="0" t="str">
        <f aca="false">IF(OR(A4196="",B4196=""),"",ROUND((B4196-A4196)*86400,0))</f>
        <v/>
      </c>
      <c r="K4196" s="37" t="str">
        <f aca="false">IF(G4196=1,IF(COUNTIFS($C:$C,C4196,$G:$G,1,$A:$A,"&gt;="&amp;(A4196-FenetreInterm/86400),$A:$A,"&lt;="&amp;A4196)&gt;=NbInterm,1,0),"")</f>
        <v/>
      </c>
      <c r="L4196" s="37" t="str">
        <f aca="false">IF(G4196=1,IF(B4196="",0,IF(J4196&lt;SeuilFugitive,1,0)),"")</f>
        <v/>
      </c>
      <c r="M4196" s="37" t="str">
        <f aca="false">IF(G4196=1,IF(B4196="",IF((Fin-A4196)*24&gt;SeuilFigee,1,0),IF(J4196&gt;SeuilFigee*3600,1,0)),"")</f>
        <v/>
      </c>
      <c r="N4196" s="0" t="str">
        <f aca="false">IF(G4196=1,IF(COUNTIF(H$2:H4196,H4196)=1,COUNTIF($H:$H,H4196),""),"")</f>
        <v/>
      </c>
      <c r="O4196" s="0" t="str">
        <f aca="false">IF(G4196=1,IF(COUNTIF(I$2:I4196,I4196)=1,COUNTIF($I:$I,I4196),""),"")</f>
        <v/>
      </c>
      <c r="P4196" s="38" t="str">
        <f aca="false">IF(G4196=1,IF(COUNTIFS(C$2:C4196,C4196,G$2:G4196,1)=1,COUNTIFS($C:$C,C4196,$G:$G,1)+ROW()/10000000,""),"")</f>
        <v/>
      </c>
      <c r="Q4196" s="0" t="str">
        <f aca="false">IF(K4196=1,IF(COUNTIFS(C$2:C4196,C4196,K$2:K4196,1)=1,1,0),"")</f>
        <v/>
      </c>
      <c r="R4196" s="0" t="str">
        <f aca="false">IF(M4196=1,IF(COUNTIFS(C$2:C4196,C4196,M$2:M4196,1)=1,1,0),"")</f>
        <v/>
      </c>
      <c r="S4196" s="0" t="str">
        <f aca="false">IF(L4196=1,IF(COUNTIFS(C$2:C4196,C4196,L$2:L4196,1)=1,1,0),"")</f>
        <v/>
      </c>
      <c r="T4196" s="38" t="str">
        <f aca="false">IF(N4196="","",N4196+ROW()/10000000)</f>
        <v/>
      </c>
      <c r="U4196" s="0" t="str">
        <f aca="false">IF(G4196=1,IF(B4196="",1,0),"")</f>
        <v/>
      </c>
    </row>
    <row r="4197" customFormat="false" ht="15" hidden="false" customHeight="false" outlineLevel="0" collapsed="false">
      <c r="A4197" s="35"/>
      <c r="B4197" s="35"/>
      <c r="G4197" s="0" t="str">
        <f aca="false">IF(A4197="","",IF(AND(A4197&gt;=Debut,A4197&lt;Fin),1,0))</f>
        <v/>
      </c>
      <c r="H4197" s="0" t="str">
        <f aca="false">IF(G4197=1,INT(ROUND((A4197-Debut)*86400,0)/600),"")</f>
        <v/>
      </c>
      <c r="I4197" s="0" t="str">
        <f aca="false">IF(G4197=1,INT(ROUND((A4197-Debut)*86400,0)/3600),"")</f>
        <v/>
      </c>
      <c r="J4197" s="0" t="str">
        <f aca="false">IF(OR(A4197="",B4197=""),"",ROUND((B4197-A4197)*86400,0))</f>
        <v/>
      </c>
      <c r="K4197" s="37" t="str">
        <f aca="false">IF(G4197=1,IF(COUNTIFS($C:$C,C4197,$G:$G,1,$A:$A,"&gt;="&amp;(A4197-FenetreInterm/86400),$A:$A,"&lt;="&amp;A4197)&gt;=NbInterm,1,0),"")</f>
        <v/>
      </c>
      <c r="L4197" s="37" t="str">
        <f aca="false">IF(G4197=1,IF(B4197="",0,IF(J4197&lt;SeuilFugitive,1,0)),"")</f>
        <v/>
      </c>
      <c r="M4197" s="37" t="str">
        <f aca="false">IF(G4197=1,IF(B4197="",IF((Fin-A4197)*24&gt;SeuilFigee,1,0),IF(J4197&gt;SeuilFigee*3600,1,0)),"")</f>
        <v/>
      </c>
      <c r="N4197" s="0" t="str">
        <f aca="false">IF(G4197=1,IF(COUNTIF(H$2:H4197,H4197)=1,COUNTIF($H:$H,H4197),""),"")</f>
        <v/>
      </c>
      <c r="O4197" s="0" t="str">
        <f aca="false">IF(G4197=1,IF(COUNTIF(I$2:I4197,I4197)=1,COUNTIF($I:$I,I4197),""),"")</f>
        <v/>
      </c>
      <c r="P4197" s="38" t="str">
        <f aca="false">IF(G4197=1,IF(COUNTIFS(C$2:C4197,C4197,G$2:G4197,1)=1,COUNTIFS($C:$C,C4197,$G:$G,1)+ROW()/10000000,""),"")</f>
        <v/>
      </c>
      <c r="Q4197" s="0" t="str">
        <f aca="false">IF(K4197=1,IF(COUNTIFS(C$2:C4197,C4197,K$2:K4197,1)=1,1,0),"")</f>
        <v/>
      </c>
      <c r="R4197" s="0" t="str">
        <f aca="false">IF(M4197=1,IF(COUNTIFS(C$2:C4197,C4197,M$2:M4197,1)=1,1,0),"")</f>
        <v/>
      </c>
      <c r="S4197" s="0" t="str">
        <f aca="false">IF(L4197=1,IF(COUNTIFS(C$2:C4197,C4197,L$2:L4197,1)=1,1,0),"")</f>
        <v/>
      </c>
      <c r="T4197" s="38" t="str">
        <f aca="false">IF(N4197="","",N4197+ROW()/10000000)</f>
        <v/>
      </c>
      <c r="U4197" s="0" t="str">
        <f aca="false">IF(G4197=1,IF(B4197="",1,0),"")</f>
        <v/>
      </c>
    </row>
    <row r="4198" customFormat="false" ht="15" hidden="false" customHeight="false" outlineLevel="0" collapsed="false">
      <c r="A4198" s="35"/>
      <c r="B4198" s="35"/>
      <c r="G4198" s="0" t="str">
        <f aca="false">IF(A4198="","",IF(AND(A4198&gt;=Debut,A4198&lt;Fin),1,0))</f>
        <v/>
      </c>
      <c r="H4198" s="0" t="str">
        <f aca="false">IF(G4198=1,INT(ROUND((A4198-Debut)*86400,0)/600),"")</f>
        <v/>
      </c>
      <c r="I4198" s="0" t="str">
        <f aca="false">IF(G4198=1,INT(ROUND((A4198-Debut)*86400,0)/3600),"")</f>
        <v/>
      </c>
      <c r="J4198" s="0" t="str">
        <f aca="false">IF(OR(A4198="",B4198=""),"",ROUND((B4198-A4198)*86400,0))</f>
        <v/>
      </c>
      <c r="K4198" s="37" t="str">
        <f aca="false">IF(G4198=1,IF(COUNTIFS($C:$C,C4198,$G:$G,1,$A:$A,"&gt;="&amp;(A4198-FenetreInterm/86400),$A:$A,"&lt;="&amp;A4198)&gt;=NbInterm,1,0),"")</f>
        <v/>
      </c>
      <c r="L4198" s="37" t="str">
        <f aca="false">IF(G4198=1,IF(B4198="",0,IF(J4198&lt;SeuilFugitive,1,0)),"")</f>
        <v/>
      </c>
      <c r="M4198" s="37" t="str">
        <f aca="false">IF(G4198=1,IF(B4198="",IF((Fin-A4198)*24&gt;SeuilFigee,1,0),IF(J4198&gt;SeuilFigee*3600,1,0)),"")</f>
        <v/>
      </c>
      <c r="N4198" s="0" t="str">
        <f aca="false">IF(G4198=1,IF(COUNTIF(H$2:H4198,H4198)=1,COUNTIF($H:$H,H4198),""),"")</f>
        <v/>
      </c>
      <c r="O4198" s="0" t="str">
        <f aca="false">IF(G4198=1,IF(COUNTIF(I$2:I4198,I4198)=1,COUNTIF($I:$I,I4198),""),"")</f>
        <v/>
      </c>
      <c r="P4198" s="38" t="str">
        <f aca="false">IF(G4198=1,IF(COUNTIFS(C$2:C4198,C4198,G$2:G4198,1)=1,COUNTIFS($C:$C,C4198,$G:$G,1)+ROW()/10000000,""),"")</f>
        <v/>
      </c>
      <c r="Q4198" s="0" t="str">
        <f aca="false">IF(K4198=1,IF(COUNTIFS(C$2:C4198,C4198,K$2:K4198,1)=1,1,0),"")</f>
        <v/>
      </c>
      <c r="R4198" s="0" t="str">
        <f aca="false">IF(M4198=1,IF(COUNTIFS(C$2:C4198,C4198,M$2:M4198,1)=1,1,0),"")</f>
        <v/>
      </c>
      <c r="S4198" s="0" t="str">
        <f aca="false">IF(L4198=1,IF(COUNTIFS(C$2:C4198,C4198,L$2:L4198,1)=1,1,0),"")</f>
        <v/>
      </c>
      <c r="T4198" s="38" t="str">
        <f aca="false">IF(N4198="","",N4198+ROW()/10000000)</f>
        <v/>
      </c>
      <c r="U4198" s="0" t="str">
        <f aca="false">IF(G4198=1,IF(B4198="",1,0),"")</f>
        <v/>
      </c>
    </row>
    <row r="4199" customFormat="false" ht="15" hidden="false" customHeight="false" outlineLevel="0" collapsed="false">
      <c r="A4199" s="35"/>
      <c r="B4199" s="35"/>
      <c r="G4199" s="0" t="str">
        <f aca="false">IF(A4199="","",IF(AND(A4199&gt;=Debut,A4199&lt;Fin),1,0))</f>
        <v/>
      </c>
      <c r="H4199" s="0" t="str">
        <f aca="false">IF(G4199=1,INT(ROUND((A4199-Debut)*86400,0)/600),"")</f>
        <v/>
      </c>
      <c r="I4199" s="0" t="str">
        <f aca="false">IF(G4199=1,INT(ROUND((A4199-Debut)*86400,0)/3600),"")</f>
        <v/>
      </c>
      <c r="J4199" s="0" t="str">
        <f aca="false">IF(OR(A4199="",B4199=""),"",ROUND((B4199-A4199)*86400,0))</f>
        <v/>
      </c>
      <c r="K4199" s="37" t="str">
        <f aca="false">IF(G4199=1,IF(COUNTIFS($C:$C,C4199,$G:$G,1,$A:$A,"&gt;="&amp;(A4199-FenetreInterm/86400),$A:$A,"&lt;="&amp;A4199)&gt;=NbInterm,1,0),"")</f>
        <v/>
      </c>
      <c r="L4199" s="37" t="str">
        <f aca="false">IF(G4199=1,IF(B4199="",0,IF(J4199&lt;SeuilFugitive,1,0)),"")</f>
        <v/>
      </c>
      <c r="M4199" s="37" t="str">
        <f aca="false">IF(G4199=1,IF(B4199="",IF((Fin-A4199)*24&gt;SeuilFigee,1,0),IF(J4199&gt;SeuilFigee*3600,1,0)),"")</f>
        <v/>
      </c>
      <c r="N4199" s="0" t="str">
        <f aca="false">IF(G4199=1,IF(COUNTIF(H$2:H4199,H4199)=1,COUNTIF($H:$H,H4199),""),"")</f>
        <v/>
      </c>
      <c r="O4199" s="0" t="str">
        <f aca="false">IF(G4199=1,IF(COUNTIF(I$2:I4199,I4199)=1,COUNTIF($I:$I,I4199),""),"")</f>
        <v/>
      </c>
      <c r="P4199" s="38" t="str">
        <f aca="false">IF(G4199=1,IF(COUNTIFS(C$2:C4199,C4199,G$2:G4199,1)=1,COUNTIFS($C:$C,C4199,$G:$G,1)+ROW()/10000000,""),"")</f>
        <v/>
      </c>
      <c r="Q4199" s="0" t="str">
        <f aca="false">IF(K4199=1,IF(COUNTIFS(C$2:C4199,C4199,K$2:K4199,1)=1,1,0),"")</f>
        <v/>
      </c>
      <c r="R4199" s="0" t="str">
        <f aca="false">IF(M4199=1,IF(COUNTIFS(C$2:C4199,C4199,M$2:M4199,1)=1,1,0),"")</f>
        <v/>
      </c>
      <c r="S4199" s="0" t="str">
        <f aca="false">IF(L4199=1,IF(COUNTIFS(C$2:C4199,C4199,L$2:L4199,1)=1,1,0),"")</f>
        <v/>
      </c>
      <c r="T4199" s="38" t="str">
        <f aca="false">IF(N4199="","",N4199+ROW()/10000000)</f>
        <v/>
      </c>
      <c r="U4199" s="0" t="str">
        <f aca="false">IF(G4199=1,IF(B4199="",1,0),"")</f>
        <v/>
      </c>
    </row>
    <row r="4200" customFormat="false" ht="15" hidden="false" customHeight="false" outlineLevel="0" collapsed="false">
      <c r="A4200" s="35"/>
      <c r="B4200" s="35"/>
      <c r="G4200" s="0" t="str">
        <f aca="false">IF(A4200="","",IF(AND(A4200&gt;=Debut,A4200&lt;Fin),1,0))</f>
        <v/>
      </c>
      <c r="H4200" s="0" t="str">
        <f aca="false">IF(G4200=1,INT(ROUND((A4200-Debut)*86400,0)/600),"")</f>
        <v/>
      </c>
      <c r="I4200" s="0" t="str">
        <f aca="false">IF(G4200=1,INT(ROUND((A4200-Debut)*86400,0)/3600),"")</f>
        <v/>
      </c>
      <c r="J4200" s="0" t="str">
        <f aca="false">IF(OR(A4200="",B4200=""),"",ROUND((B4200-A4200)*86400,0))</f>
        <v/>
      </c>
      <c r="K4200" s="37" t="str">
        <f aca="false">IF(G4200=1,IF(COUNTIFS($C:$C,C4200,$G:$G,1,$A:$A,"&gt;="&amp;(A4200-FenetreInterm/86400),$A:$A,"&lt;="&amp;A4200)&gt;=NbInterm,1,0),"")</f>
        <v/>
      </c>
      <c r="L4200" s="37" t="str">
        <f aca="false">IF(G4200=1,IF(B4200="",0,IF(J4200&lt;SeuilFugitive,1,0)),"")</f>
        <v/>
      </c>
      <c r="M4200" s="37" t="str">
        <f aca="false">IF(G4200=1,IF(B4200="",IF((Fin-A4200)*24&gt;SeuilFigee,1,0),IF(J4200&gt;SeuilFigee*3600,1,0)),"")</f>
        <v/>
      </c>
      <c r="N4200" s="0" t="str">
        <f aca="false">IF(G4200=1,IF(COUNTIF(H$2:H4200,H4200)=1,COUNTIF($H:$H,H4200),""),"")</f>
        <v/>
      </c>
      <c r="O4200" s="0" t="str">
        <f aca="false">IF(G4200=1,IF(COUNTIF(I$2:I4200,I4200)=1,COUNTIF($I:$I,I4200),""),"")</f>
        <v/>
      </c>
      <c r="P4200" s="38" t="str">
        <f aca="false">IF(G4200=1,IF(COUNTIFS(C$2:C4200,C4200,G$2:G4200,1)=1,COUNTIFS($C:$C,C4200,$G:$G,1)+ROW()/10000000,""),"")</f>
        <v/>
      </c>
      <c r="Q4200" s="0" t="str">
        <f aca="false">IF(K4200=1,IF(COUNTIFS(C$2:C4200,C4200,K$2:K4200,1)=1,1,0),"")</f>
        <v/>
      </c>
      <c r="R4200" s="0" t="str">
        <f aca="false">IF(M4200=1,IF(COUNTIFS(C$2:C4200,C4200,M$2:M4200,1)=1,1,0),"")</f>
        <v/>
      </c>
      <c r="S4200" s="0" t="str">
        <f aca="false">IF(L4200=1,IF(COUNTIFS(C$2:C4200,C4200,L$2:L4200,1)=1,1,0),"")</f>
        <v/>
      </c>
      <c r="T4200" s="38" t="str">
        <f aca="false">IF(N4200="","",N4200+ROW()/10000000)</f>
        <v/>
      </c>
      <c r="U4200" s="0" t="str">
        <f aca="false">IF(G4200=1,IF(B4200="",1,0),"")</f>
        <v/>
      </c>
    </row>
    <row r="4201" customFormat="false" ht="15" hidden="false" customHeight="false" outlineLevel="0" collapsed="false">
      <c r="A4201" s="35"/>
      <c r="B4201" s="35"/>
      <c r="G4201" s="0" t="str">
        <f aca="false">IF(A4201="","",IF(AND(A4201&gt;=Debut,A4201&lt;Fin),1,0))</f>
        <v/>
      </c>
      <c r="H4201" s="0" t="str">
        <f aca="false">IF(G4201=1,INT(ROUND((A4201-Debut)*86400,0)/600),"")</f>
        <v/>
      </c>
      <c r="I4201" s="0" t="str">
        <f aca="false">IF(G4201=1,INT(ROUND((A4201-Debut)*86400,0)/3600),"")</f>
        <v/>
      </c>
      <c r="J4201" s="0" t="str">
        <f aca="false">IF(OR(A4201="",B4201=""),"",ROUND((B4201-A4201)*86400,0))</f>
        <v/>
      </c>
      <c r="K4201" s="37" t="str">
        <f aca="false">IF(G4201=1,IF(COUNTIFS($C:$C,C4201,$G:$G,1,$A:$A,"&gt;="&amp;(A4201-FenetreInterm/86400),$A:$A,"&lt;="&amp;A4201)&gt;=NbInterm,1,0),"")</f>
        <v/>
      </c>
      <c r="L4201" s="37" t="str">
        <f aca="false">IF(G4201=1,IF(B4201="",0,IF(J4201&lt;SeuilFugitive,1,0)),"")</f>
        <v/>
      </c>
      <c r="M4201" s="37" t="str">
        <f aca="false">IF(G4201=1,IF(B4201="",IF((Fin-A4201)*24&gt;SeuilFigee,1,0),IF(J4201&gt;SeuilFigee*3600,1,0)),"")</f>
        <v/>
      </c>
      <c r="N4201" s="0" t="str">
        <f aca="false">IF(G4201=1,IF(COUNTIF(H$2:H4201,H4201)=1,COUNTIF($H:$H,H4201),""),"")</f>
        <v/>
      </c>
      <c r="O4201" s="0" t="str">
        <f aca="false">IF(G4201=1,IF(COUNTIF(I$2:I4201,I4201)=1,COUNTIF($I:$I,I4201),""),"")</f>
        <v/>
      </c>
      <c r="P4201" s="38" t="str">
        <f aca="false">IF(G4201=1,IF(COUNTIFS(C$2:C4201,C4201,G$2:G4201,1)=1,COUNTIFS($C:$C,C4201,$G:$G,1)+ROW()/10000000,""),"")</f>
        <v/>
      </c>
      <c r="Q4201" s="0" t="str">
        <f aca="false">IF(K4201=1,IF(COUNTIFS(C$2:C4201,C4201,K$2:K4201,1)=1,1,0),"")</f>
        <v/>
      </c>
      <c r="R4201" s="0" t="str">
        <f aca="false">IF(M4201=1,IF(COUNTIFS(C$2:C4201,C4201,M$2:M4201,1)=1,1,0),"")</f>
        <v/>
      </c>
      <c r="S4201" s="0" t="str">
        <f aca="false">IF(L4201=1,IF(COUNTIFS(C$2:C4201,C4201,L$2:L4201,1)=1,1,0),"")</f>
        <v/>
      </c>
      <c r="T4201" s="38" t="str">
        <f aca="false">IF(N4201="","",N4201+ROW()/10000000)</f>
        <v/>
      </c>
      <c r="U4201" s="0" t="str">
        <f aca="false">IF(G4201=1,IF(B4201="",1,0),"")</f>
        <v/>
      </c>
    </row>
    <row r="4202" customFormat="false" ht="15" hidden="false" customHeight="false" outlineLevel="0" collapsed="false">
      <c r="A4202" s="35"/>
      <c r="B4202" s="35"/>
      <c r="G4202" s="0" t="str">
        <f aca="false">IF(A4202="","",IF(AND(A4202&gt;=Debut,A4202&lt;Fin),1,0))</f>
        <v/>
      </c>
      <c r="H4202" s="0" t="str">
        <f aca="false">IF(G4202=1,INT(ROUND((A4202-Debut)*86400,0)/600),"")</f>
        <v/>
      </c>
      <c r="I4202" s="0" t="str">
        <f aca="false">IF(G4202=1,INT(ROUND((A4202-Debut)*86400,0)/3600),"")</f>
        <v/>
      </c>
      <c r="J4202" s="0" t="str">
        <f aca="false">IF(OR(A4202="",B4202=""),"",ROUND((B4202-A4202)*86400,0))</f>
        <v/>
      </c>
      <c r="K4202" s="37" t="str">
        <f aca="false">IF(G4202=1,IF(COUNTIFS($C:$C,C4202,$G:$G,1,$A:$A,"&gt;="&amp;(A4202-FenetreInterm/86400),$A:$A,"&lt;="&amp;A4202)&gt;=NbInterm,1,0),"")</f>
        <v/>
      </c>
      <c r="L4202" s="37" t="str">
        <f aca="false">IF(G4202=1,IF(B4202="",0,IF(J4202&lt;SeuilFugitive,1,0)),"")</f>
        <v/>
      </c>
      <c r="M4202" s="37" t="str">
        <f aca="false">IF(G4202=1,IF(B4202="",IF((Fin-A4202)*24&gt;SeuilFigee,1,0),IF(J4202&gt;SeuilFigee*3600,1,0)),"")</f>
        <v/>
      </c>
      <c r="N4202" s="0" t="str">
        <f aca="false">IF(G4202=1,IF(COUNTIF(H$2:H4202,H4202)=1,COUNTIF($H:$H,H4202),""),"")</f>
        <v/>
      </c>
      <c r="O4202" s="0" t="str">
        <f aca="false">IF(G4202=1,IF(COUNTIF(I$2:I4202,I4202)=1,COUNTIF($I:$I,I4202),""),"")</f>
        <v/>
      </c>
      <c r="P4202" s="38" t="str">
        <f aca="false">IF(G4202=1,IF(COUNTIFS(C$2:C4202,C4202,G$2:G4202,1)=1,COUNTIFS($C:$C,C4202,$G:$G,1)+ROW()/10000000,""),"")</f>
        <v/>
      </c>
      <c r="Q4202" s="0" t="str">
        <f aca="false">IF(K4202=1,IF(COUNTIFS(C$2:C4202,C4202,K$2:K4202,1)=1,1,0),"")</f>
        <v/>
      </c>
      <c r="R4202" s="0" t="str">
        <f aca="false">IF(M4202=1,IF(COUNTIFS(C$2:C4202,C4202,M$2:M4202,1)=1,1,0),"")</f>
        <v/>
      </c>
      <c r="S4202" s="0" t="str">
        <f aca="false">IF(L4202=1,IF(COUNTIFS(C$2:C4202,C4202,L$2:L4202,1)=1,1,0),"")</f>
        <v/>
      </c>
      <c r="T4202" s="38" t="str">
        <f aca="false">IF(N4202="","",N4202+ROW()/10000000)</f>
        <v/>
      </c>
      <c r="U4202" s="0" t="str">
        <f aca="false">IF(G4202=1,IF(B4202="",1,0),"")</f>
        <v/>
      </c>
    </row>
    <row r="4203" customFormat="false" ht="15" hidden="false" customHeight="false" outlineLevel="0" collapsed="false">
      <c r="A4203" s="35"/>
      <c r="B4203" s="35"/>
      <c r="G4203" s="0" t="str">
        <f aca="false">IF(A4203="","",IF(AND(A4203&gt;=Debut,A4203&lt;Fin),1,0))</f>
        <v/>
      </c>
      <c r="H4203" s="0" t="str">
        <f aca="false">IF(G4203=1,INT(ROUND((A4203-Debut)*86400,0)/600),"")</f>
        <v/>
      </c>
      <c r="I4203" s="0" t="str">
        <f aca="false">IF(G4203=1,INT(ROUND((A4203-Debut)*86400,0)/3600),"")</f>
        <v/>
      </c>
      <c r="J4203" s="0" t="str">
        <f aca="false">IF(OR(A4203="",B4203=""),"",ROUND((B4203-A4203)*86400,0))</f>
        <v/>
      </c>
      <c r="K4203" s="37" t="str">
        <f aca="false">IF(G4203=1,IF(COUNTIFS($C:$C,C4203,$G:$G,1,$A:$A,"&gt;="&amp;(A4203-FenetreInterm/86400),$A:$A,"&lt;="&amp;A4203)&gt;=NbInterm,1,0),"")</f>
        <v/>
      </c>
      <c r="L4203" s="37" t="str">
        <f aca="false">IF(G4203=1,IF(B4203="",0,IF(J4203&lt;SeuilFugitive,1,0)),"")</f>
        <v/>
      </c>
      <c r="M4203" s="37" t="str">
        <f aca="false">IF(G4203=1,IF(B4203="",IF((Fin-A4203)*24&gt;SeuilFigee,1,0),IF(J4203&gt;SeuilFigee*3600,1,0)),"")</f>
        <v/>
      </c>
      <c r="N4203" s="0" t="str">
        <f aca="false">IF(G4203=1,IF(COUNTIF(H$2:H4203,H4203)=1,COUNTIF($H:$H,H4203),""),"")</f>
        <v/>
      </c>
      <c r="O4203" s="0" t="str">
        <f aca="false">IF(G4203=1,IF(COUNTIF(I$2:I4203,I4203)=1,COUNTIF($I:$I,I4203),""),"")</f>
        <v/>
      </c>
      <c r="P4203" s="38" t="str">
        <f aca="false">IF(G4203=1,IF(COUNTIFS(C$2:C4203,C4203,G$2:G4203,1)=1,COUNTIFS($C:$C,C4203,$G:$G,1)+ROW()/10000000,""),"")</f>
        <v/>
      </c>
      <c r="Q4203" s="0" t="str">
        <f aca="false">IF(K4203=1,IF(COUNTIFS(C$2:C4203,C4203,K$2:K4203,1)=1,1,0),"")</f>
        <v/>
      </c>
      <c r="R4203" s="0" t="str">
        <f aca="false">IF(M4203=1,IF(COUNTIFS(C$2:C4203,C4203,M$2:M4203,1)=1,1,0),"")</f>
        <v/>
      </c>
      <c r="S4203" s="0" t="str">
        <f aca="false">IF(L4203=1,IF(COUNTIFS(C$2:C4203,C4203,L$2:L4203,1)=1,1,0),"")</f>
        <v/>
      </c>
      <c r="T4203" s="38" t="str">
        <f aca="false">IF(N4203="","",N4203+ROW()/10000000)</f>
        <v/>
      </c>
      <c r="U4203" s="0" t="str">
        <f aca="false">IF(G4203=1,IF(B4203="",1,0),"")</f>
        <v/>
      </c>
    </row>
    <row r="4204" customFormat="false" ht="15" hidden="false" customHeight="false" outlineLevel="0" collapsed="false">
      <c r="A4204" s="35"/>
      <c r="B4204" s="35"/>
      <c r="G4204" s="0" t="str">
        <f aca="false">IF(A4204="","",IF(AND(A4204&gt;=Debut,A4204&lt;Fin),1,0))</f>
        <v/>
      </c>
      <c r="H4204" s="0" t="str">
        <f aca="false">IF(G4204=1,INT(ROUND((A4204-Debut)*86400,0)/600),"")</f>
        <v/>
      </c>
      <c r="I4204" s="0" t="str">
        <f aca="false">IF(G4204=1,INT(ROUND((A4204-Debut)*86400,0)/3600),"")</f>
        <v/>
      </c>
      <c r="J4204" s="0" t="str">
        <f aca="false">IF(OR(A4204="",B4204=""),"",ROUND((B4204-A4204)*86400,0))</f>
        <v/>
      </c>
      <c r="K4204" s="37" t="str">
        <f aca="false">IF(G4204=1,IF(COUNTIFS($C:$C,C4204,$G:$G,1,$A:$A,"&gt;="&amp;(A4204-FenetreInterm/86400),$A:$A,"&lt;="&amp;A4204)&gt;=NbInterm,1,0),"")</f>
        <v/>
      </c>
      <c r="L4204" s="37" t="str">
        <f aca="false">IF(G4204=1,IF(B4204="",0,IF(J4204&lt;SeuilFugitive,1,0)),"")</f>
        <v/>
      </c>
      <c r="M4204" s="37" t="str">
        <f aca="false">IF(G4204=1,IF(B4204="",IF((Fin-A4204)*24&gt;SeuilFigee,1,0),IF(J4204&gt;SeuilFigee*3600,1,0)),"")</f>
        <v/>
      </c>
      <c r="N4204" s="0" t="str">
        <f aca="false">IF(G4204=1,IF(COUNTIF(H$2:H4204,H4204)=1,COUNTIF($H:$H,H4204),""),"")</f>
        <v/>
      </c>
      <c r="O4204" s="0" t="str">
        <f aca="false">IF(G4204=1,IF(COUNTIF(I$2:I4204,I4204)=1,COUNTIF($I:$I,I4204),""),"")</f>
        <v/>
      </c>
      <c r="P4204" s="38" t="str">
        <f aca="false">IF(G4204=1,IF(COUNTIFS(C$2:C4204,C4204,G$2:G4204,1)=1,COUNTIFS($C:$C,C4204,$G:$G,1)+ROW()/10000000,""),"")</f>
        <v/>
      </c>
      <c r="Q4204" s="0" t="str">
        <f aca="false">IF(K4204=1,IF(COUNTIFS(C$2:C4204,C4204,K$2:K4204,1)=1,1,0),"")</f>
        <v/>
      </c>
      <c r="R4204" s="0" t="str">
        <f aca="false">IF(M4204=1,IF(COUNTIFS(C$2:C4204,C4204,M$2:M4204,1)=1,1,0),"")</f>
        <v/>
      </c>
      <c r="S4204" s="0" t="str">
        <f aca="false">IF(L4204=1,IF(COUNTIFS(C$2:C4204,C4204,L$2:L4204,1)=1,1,0),"")</f>
        <v/>
      </c>
      <c r="T4204" s="38" t="str">
        <f aca="false">IF(N4204="","",N4204+ROW()/10000000)</f>
        <v/>
      </c>
      <c r="U4204" s="0" t="str">
        <f aca="false">IF(G4204=1,IF(B4204="",1,0),"")</f>
        <v/>
      </c>
    </row>
    <row r="4205" customFormat="false" ht="15" hidden="false" customHeight="false" outlineLevel="0" collapsed="false">
      <c r="A4205" s="35"/>
      <c r="B4205" s="35"/>
      <c r="G4205" s="0" t="str">
        <f aca="false">IF(A4205="","",IF(AND(A4205&gt;=Debut,A4205&lt;Fin),1,0))</f>
        <v/>
      </c>
      <c r="H4205" s="0" t="str">
        <f aca="false">IF(G4205=1,INT(ROUND((A4205-Debut)*86400,0)/600),"")</f>
        <v/>
      </c>
      <c r="I4205" s="0" t="str">
        <f aca="false">IF(G4205=1,INT(ROUND((A4205-Debut)*86400,0)/3600),"")</f>
        <v/>
      </c>
      <c r="J4205" s="0" t="str">
        <f aca="false">IF(OR(A4205="",B4205=""),"",ROUND((B4205-A4205)*86400,0))</f>
        <v/>
      </c>
      <c r="K4205" s="37" t="str">
        <f aca="false">IF(G4205=1,IF(COUNTIFS($C:$C,C4205,$G:$G,1,$A:$A,"&gt;="&amp;(A4205-FenetreInterm/86400),$A:$A,"&lt;="&amp;A4205)&gt;=NbInterm,1,0),"")</f>
        <v/>
      </c>
      <c r="L4205" s="37" t="str">
        <f aca="false">IF(G4205=1,IF(B4205="",0,IF(J4205&lt;SeuilFugitive,1,0)),"")</f>
        <v/>
      </c>
      <c r="M4205" s="37" t="str">
        <f aca="false">IF(G4205=1,IF(B4205="",IF((Fin-A4205)*24&gt;SeuilFigee,1,0),IF(J4205&gt;SeuilFigee*3600,1,0)),"")</f>
        <v/>
      </c>
      <c r="N4205" s="0" t="str">
        <f aca="false">IF(G4205=1,IF(COUNTIF(H$2:H4205,H4205)=1,COUNTIF($H:$H,H4205),""),"")</f>
        <v/>
      </c>
      <c r="O4205" s="0" t="str">
        <f aca="false">IF(G4205=1,IF(COUNTIF(I$2:I4205,I4205)=1,COUNTIF($I:$I,I4205),""),"")</f>
        <v/>
      </c>
      <c r="P4205" s="38" t="str">
        <f aca="false">IF(G4205=1,IF(COUNTIFS(C$2:C4205,C4205,G$2:G4205,1)=1,COUNTIFS($C:$C,C4205,$G:$G,1)+ROW()/10000000,""),"")</f>
        <v/>
      </c>
      <c r="Q4205" s="0" t="str">
        <f aca="false">IF(K4205=1,IF(COUNTIFS(C$2:C4205,C4205,K$2:K4205,1)=1,1,0),"")</f>
        <v/>
      </c>
      <c r="R4205" s="0" t="str">
        <f aca="false">IF(M4205=1,IF(COUNTIFS(C$2:C4205,C4205,M$2:M4205,1)=1,1,0),"")</f>
        <v/>
      </c>
      <c r="S4205" s="0" t="str">
        <f aca="false">IF(L4205=1,IF(COUNTIFS(C$2:C4205,C4205,L$2:L4205,1)=1,1,0),"")</f>
        <v/>
      </c>
      <c r="T4205" s="38" t="str">
        <f aca="false">IF(N4205="","",N4205+ROW()/10000000)</f>
        <v/>
      </c>
      <c r="U4205" s="0" t="str">
        <f aca="false">IF(G4205=1,IF(B4205="",1,0),"")</f>
        <v/>
      </c>
    </row>
    <row r="4206" customFormat="false" ht="15" hidden="false" customHeight="false" outlineLevel="0" collapsed="false">
      <c r="A4206" s="35"/>
      <c r="B4206" s="35"/>
      <c r="G4206" s="0" t="str">
        <f aca="false">IF(A4206="","",IF(AND(A4206&gt;=Debut,A4206&lt;Fin),1,0))</f>
        <v/>
      </c>
      <c r="H4206" s="0" t="str">
        <f aca="false">IF(G4206=1,INT(ROUND((A4206-Debut)*86400,0)/600),"")</f>
        <v/>
      </c>
      <c r="I4206" s="0" t="str">
        <f aca="false">IF(G4206=1,INT(ROUND((A4206-Debut)*86400,0)/3600),"")</f>
        <v/>
      </c>
      <c r="J4206" s="0" t="str">
        <f aca="false">IF(OR(A4206="",B4206=""),"",ROUND((B4206-A4206)*86400,0))</f>
        <v/>
      </c>
      <c r="K4206" s="37" t="str">
        <f aca="false">IF(G4206=1,IF(COUNTIFS($C:$C,C4206,$G:$G,1,$A:$A,"&gt;="&amp;(A4206-FenetreInterm/86400),$A:$A,"&lt;="&amp;A4206)&gt;=NbInterm,1,0),"")</f>
        <v/>
      </c>
      <c r="L4206" s="37" t="str">
        <f aca="false">IF(G4206=1,IF(B4206="",0,IF(J4206&lt;SeuilFugitive,1,0)),"")</f>
        <v/>
      </c>
      <c r="M4206" s="37" t="str">
        <f aca="false">IF(G4206=1,IF(B4206="",IF((Fin-A4206)*24&gt;SeuilFigee,1,0),IF(J4206&gt;SeuilFigee*3600,1,0)),"")</f>
        <v/>
      </c>
      <c r="N4206" s="0" t="str">
        <f aca="false">IF(G4206=1,IF(COUNTIF(H$2:H4206,H4206)=1,COUNTIF($H:$H,H4206),""),"")</f>
        <v/>
      </c>
      <c r="O4206" s="0" t="str">
        <f aca="false">IF(G4206=1,IF(COUNTIF(I$2:I4206,I4206)=1,COUNTIF($I:$I,I4206),""),"")</f>
        <v/>
      </c>
      <c r="P4206" s="38" t="str">
        <f aca="false">IF(G4206=1,IF(COUNTIFS(C$2:C4206,C4206,G$2:G4206,1)=1,COUNTIFS($C:$C,C4206,$G:$G,1)+ROW()/10000000,""),"")</f>
        <v/>
      </c>
      <c r="Q4206" s="0" t="str">
        <f aca="false">IF(K4206=1,IF(COUNTIFS(C$2:C4206,C4206,K$2:K4206,1)=1,1,0),"")</f>
        <v/>
      </c>
      <c r="R4206" s="0" t="str">
        <f aca="false">IF(M4206=1,IF(COUNTIFS(C$2:C4206,C4206,M$2:M4206,1)=1,1,0),"")</f>
        <v/>
      </c>
      <c r="S4206" s="0" t="str">
        <f aca="false">IF(L4206=1,IF(COUNTIFS(C$2:C4206,C4206,L$2:L4206,1)=1,1,0),"")</f>
        <v/>
      </c>
      <c r="T4206" s="38" t="str">
        <f aca="false">IF(N4206="","",N4206+ROW()/10000000)</f>
        <v/>
      </c>
      <c r="U4206" s="0" t="str">
        <f aca="false">IF(G4206=1,IF(B4206="",1,0),"")</f>
        <v/>
      </c>
    </row>
    <row r="4207" customFormat="false" ht="15" hidden="false" customHeight="false" outlineLevel="0" collapsed="false">
      <c r="A4207" s="35"/>
      <c r="B4207" s="35"/>
      <c r="G4207" s="0" t="str">
        <f aca="false">IF(A4207="","",IF(AND(A4207&gt;=Debut,A4207&lt;Fin),1,0))</f>
        <v/>
      </c>
      <c r="H4207" s="0" t="str">
        <f aca="false">IF(G4207=1,INT(ROUND((A4207-Debut)*86400,0)/600),"")</f>
        <v/>
      </c>
      <c r="I4207" s="0" t="str">
        <f aca="false">IF(G4207=1,INT(ROUND((A4207-Debut)*86400,0)/3600),"")</f>
        <v/>
      </c>
      <c r="J4207" s="0" t="str">
        <f aca="false">IF(OR(A4207="",B4207=""),"",ROUND((B4207-A4207)*86400,0))</f>
        <v/>
      </c>
      <c r="K4207" s="37" t="str">
        <f aca="false">IF(G4207=1,IF(COUNTIFS($C:$C,C4207,$G:$G,1,$A:$A,"&gt;="&amp;(A4207-FenetreInterm/86400),$A:$A,"&lt;="&amp;A4207)&gt;=NbInterm,1,0),"")</f>
        <v/>
      </c>
      <c r="L4207" s="37" t="str">
        <f aca="false">IF(G4207=1,IF(B4207="",0,IF(J4207&lt;SeuilFugitive,1,0)),"")</f>
        <v/>
      </c>
      <c r="M4207" s="37" t="str">
        <f aca="false">IF(G4207=1,IF(B4207="",IF((Fin-A4207)*24&gt;SeuilFigee,1,0),IF(J4207&gt;SeuilFigee*3600,1,0)),"")</f>
        <v/>
      </c>
      <c r="N4207" s="0" t="str">
        <f aca="false">IF(G4207=1,IF(COUNTIF(H$2:H4207,H4207)=1,COUNTIF($H:$H,H4207),""),"")</f>
        <v/>
      </c>
      <c r="O4207" s="0" t="str">
        <f aca="false">IF(G4207=1,IF(COUNTIF(I$2:I4207,I4207)=1,COUNTIF($I:$I,I4207),""),"")</f>
        <v/>
      </c>
      <c r="P4207" s="38" t="str">
        <f aca="false">IF(G4207=1,IF(COUNTIFS(C$2:C4207,C4207,G$2:G4207,1)=1,COUNTIFS($C:$C,C4207,$G:$G,1)+ROW()/10000000,""),"")</f>
        <v/>
      </c>
      <c r="Q4207" s="0" t="str">
        <f aca="false">IF(K4207=1,IF(COUNTIFS(C$2:C4207,C4207,K$2:K4207,1)=1,1,0),"")</f>
        <v/>
      </c>
      <c r="R4207" s="0" t="str">
        <f aca="false">IF(M4207=1,IF(COUNTIFS(C$2:C4207,C4207,M$2:M4207,1)=1,1,0),"")</f>
        <v/>
      </c>
      <c r="S4207" s="0" t="str">
        <f aca="false">IF(L4207=1,IF(COUNTIFS(C$2:C4207,C4207,L$2:L4207,1)=1,1,0),"")</f>
        <v/>
      </c>
      <c r="T4207" s="38" t="str">
        <f aca="false">IF(N4207="","",N4207+ROW()/10000000)</f>
        <v/>
      </c>
      <c r="U4207" s="0" t="str">
        <f aca="false">IF(G4207=1,IF(B4207="",1,0),"")</f>
        <v/>
      </c>
    </row>
    <row r="4208" customFormat="false" ht="15" hidden="false" customHeight="false" outlineLevel="0" collapsed="false">
      <c r="A4208" s="35"/>
      <c r="B4208" s="35"/>
      <c r="G4208" s="0" t="str">
        <f aca="false">IF(A4208="","",IF(AND(A4208&gt;=Debut,A4208&lt;Fin),1,0))</f>
        <v/>
      </c>
      <c r="H4208" s="0" t="str">
        <f aca="false">IF(G4208=1,INT(ROUND((A4208-Debut)*86400,0)/600),"")</f>
        <v/>
      </c>
      <c r="I4208" s="0" t="str">
        <f aca="false">IF(G4208=1,INT(ROUND((A4208-Debut)*86400,0)/3600),"")</f>
        <v/>
      </c>
      <c r="J4208" s="0" t="str">
        <f aca="false">IF(OR(A4208="",B4208=""),"",ROUND((B4208-A4208)*86400,0))</f>
        <v/>
      </c>
      <c r="K4208" s="37" t="str">
        <f aca="false">IF(G4208=1,IF(COUNTIFS($C:$C,C4208,$G:$G,1,$A:$A,"&gt;="&amp;(A4208-FenetreInterm/86400),$A:$A,"&lt;="&amp;A4208)&gt;=NbInterm,1,0),"")</f>
        <v/>
      </c>
      <c r="L4208" s="37" t="str">
        <f aca="false">IF(G4208=1,IF(B4208="",0,IF(J4208&lt;SeuilFugitive,1,0)),"")</f>
        <v/>
      </c>
      <c r="M4208" s="37" t="str">
        <f aca="false">IF(G4208=1,IF(B4208="",IF((Fin-A4208)*24&gt;SeuilFigee,1,0),IF(J4208&gt;SeuilFigee*3600,1,0)),"")</f>
        <v/>
      </c>
      <c r="N4208" s="0" t="str">
        <f aca="false">IF(G4208=1,IF(COUNTIF(H$2:H4208,H4208)=1,COUNTIF($H:$H,H4208),""),"")</f>
        <v/>
      </c>
      <c r="O4208" s="0" t="str">
        <f aca="false">IF(G4208=1,IF(COUNTIF(I$2:I4208,I4208)=1,COUNTIF($I:$I,I4208),""),"")</f>
        <v/>
      </c>
      <c r="P4208" s="38" t="str">
        <f aca="false">IF(G4208=1,IF(COUNTIFS(C$2:C4208,C4208,G$2:G4208,1)=1,COUNTIFS($C:$C,C4208,$G:$G,1)+ROW()/10000000,""),"")</f>
        <v/>
      </c>
      <c r="Q4208" s="0" t="str">
        <f aca="false">IF(K4208=1,IF(COUNTIFS(C$2:C4208,C4208,K$2:K4208,1)=1,1,0),"")</f>
        <v/>
      </c>
      <c r="R4208" s="0" t="str">
        <f aca="false">IF(M4208=1,IF(COUNTIFS(C$2:C4208,C4208,M$2:M4208,1)=1,1,0),"")</f>
        <v/>
      </c>
      <c r="S4208" s="0" t="str">
        <f aca="false">IF(L4208=1,IF(COUNTIFS(C$2:C4208,C4208,L$2:L4208,1)=1,1,0),"")</f>
        <v/>
      </c>
      <c r="T4208" s="38" t="str">
        <f aca="false">IF(N4208="","",N4208+ROW()/10000000)</f>
        <v/>
      </c>
      <c r="U4208" s="0" t="str">
        <f aca="false">IF(G4208=1,IF(B4208="",1,0),"")</f>
        <v/>
      </c>
    </row>
    <row r="4209" customFormat="false" ht="15" hidden="false" customHeight="false" outlineLevel="0" collapsed="false">
      <c r="A4209" s="35"/>
      <c r="B4209" s="35"/>
      <c r="G4209" s="0" t="str">
        <f aca="false">IF(A4209="","",IF(AND(A4209&gt;=Debut,A4209&lt;Fin),1,0))</f>
        <v/>
      </c>
      <c r="H4209" s="0" t="str">
        <f aca="false">IF(G4209=1,INT(ROUND((A4209-Debut)*86400,0)/600),"")</f>
        <v/>
      </c>
      <c r="I4209" s="0" t="str">
        <f aca="false">IF(G4209=1,INT(ROUND((A4209-Debut)*86400,0)/3600),"")</f>
        <v/>
      </c>
      <c r="J4209" s="0" t="str">
        <f aca="false">IF(OR(A4209="",B4209=""),"",ROUND((B4209-A4209)*86400,0))</f>
        <v/>
      </c>
      <c r="K4209" s="37" t="str">
        <f aca="false">IF(G4209=1,IF(COUNTIFS($C:$C,C4209,$G:$G,1,$A:$A,"&gt;="&amp;(A4209-FenetreInterm/86400),$A:$A,"&lt;="&amp;A4209)&gt;=NbInterm,1,0),"")</f>
        <v/>
      </c>
      <c r="L4209" s="37" t="str">
        <f aca="false">IF(G4209=1,IF(B4209="",0,IF(J4209&lt;SeuilFugitive,1,0)),"")</f>
        <v/>
      </c>
      <c r="M4209" s="37" t="str">
        <f aca="false">IF(G4209=1,IF(B4209="",IF((Fin-A4209)*24&gt;SeuilFigee,1,0),IF(J4209&gt;SeuilFigee*3600,1,0)),"")</f>
        <v/>
      </c>
      <c r="N4209" s="0" t="str">
        <f aca="false">IF(G4209=1,IF(COUNTIF(H$2:H4209,H4209)=1,COUNTIF($H:$H,H4209),""),"")</f>
        <v/>
      </c>
      <c r="O4209" s="0" t="str">
        <f aca="false">IF(G4209=1,IF(COUNTIF(I$2:I4209,I4209)=1,COUNTIF($I:$I,I4209),""),"")</f>
        <v/>
      </c>
      <c r="P4209" s="38" t="str">
        <f aca="false">IF(G4209=1,IF(COUNTIFS(C$2:C4209,C4209,G$2:G4209,1)=1,COUNTIFS($C:$C,C4209,$G:$G,1)+ROW()/10000000,""),"")</f>
        <v/>
      </c>
      <c r="Q4209" s="0" t="str">
        <f aca="false">IF(K4209=1,IF(COUNTIFS(C$2:C4209,C4209,K$2:K4209,1)=1,1,0),"")</f>
        <v/>
      </c>
      <c r="R4209" s="0" t="str">
        <f aca="false">IF(M4209=1,IF(COUNTIFS(C$2:C4209,C4209,M$2:M4209,1)=1,1,0),"")</f>
        <v/>
      </c>
      <c r="S4209" s="0" t="str">
        <f aca="false">IF(L4209=1,IF(COUNTIFS(C$2:C4209,C4209,L$2:L4209,1)=1,1,0),"")</f>
        <v/>
      </c>
      <c r="T4209" s="38" t="str">
        <f aca="false">IF(N4209="","",N4209+ROW()/10000000)</f>
        <v/>
      </c>
      <c r="U4209" s="0" t="str">
        <f aca="false">IF(G4209=1,IF(B4209="",1,0),"")</f>
        <v/>
      </c>
    </row>
    <row r="4210" customFormat="false" ht="15" hidden="false" customHeight="false" outlineLevel="0" collapsed="false">
      <c r="A4210" s="35"/>
      <c r="B4210" s="35"/>
      <c r="G4210" s="0" t="str">
        <f aca="false">IF(A4210="","",IF(AND(A4210&gt;=Debut,A4210&lt;Fin),1,0))</f>
        <v/>
      </c>
      <c r="H4210" s="0" t="str">
        <f aca="false">IF(G4210=1,INT(ROUND((A4210-Debut)*86400,0)/600),"")</f>
        <v/>
      </c>
      <c r="I4210" s="0" t="str">
        <f aca="false">IF(G4210=1,INT(ROUND((A4210-Debut)*86400,0)/3600),"")</f>
        <v/>
      </c>
      <c r="J4210" s="0" t="str">
        <f aca="false">IF(OR(A4210="",B4210=""),"",ROUND((B4210-A4210)*86400,0))</f>
        <v/>
      </c>
      <c r="K4210" s="37" t="str">
        <f aca="false">IF(G4210=1,IF(COUNTIFS($C:$C,C4210,$G:$G,1,$A:$A,"&gt;="&amp;(A4210-FenetreInterm/86400),$A:$A,"&lt;="&amp;A4210)&gt;=NbInterm,1,0),"")</f>
        <v/>
      </c>
      <c r="L4210" s="37" t="str">
        <f aca="false">IF(G4210=1,IF(B4210="",0,IF(J4210&lt;SeuilFugitive,1,0)),"")</f>
        <v/>
      </c>
      <c r="M4210" s="37" t="str">
        <f aca="false">IF(G4210=1,IF(B4210="",IF((Fin-A4210)*24&gt;SeuilFigee,1,0),IF(J4210&gt;SeuilFigee*3600,1,0)),"")</f>
        <v/>
      </c>
      <c r="N4210" s="0" t="str">
        <f aca="false">IF(G4210=1,IF(COUNTIF(H$2:H4210,H4210)=1,COUNTIF($H:$H,H4210),""),"")</f>
        <v/>
      </c>
      <c r="O4210" s="0" t="str">
        <f aca="false">IF(G4210=1,IF(COUNTIF(I$2:I4210,I4210)=1,COUNTIF($I:$I,I4210),""),"")</f>
        <v/>
      </c>
      <c r="P4210" s="38" t="str">
        <f aca="false">IF(G4210=1,IF(COUNTIFS(C$2:C4210,C4210,G$2:G4210,1)=1,COUNTIFS($C:$C,C4210,$G:$G,1)+ROW()/10000000,""),"")</f>
        <v/>
      </c>
      <c r="Q4210" s="0" t="str">
        <f aca="false">IF(K4210=1,IF(COUNTIFS(C$2:C4210,C4210,K$2:K4210,1)=1,1,0),"")</f>
        <v/>
      </c>
      <c r="R4210" s="0" t="str">
        <f aca="false">IF(M4210=1,IF(COUNTIFS(C$2:C4210,C4210,M$2:M4210,1)=1,1,0),"")</f>
        <v/>
      </c>
      <c r="S4210" s="0" t="str">
        <f aca="false">IF(L4210=1,IF(COUNTIFS(C$2:C4210,C4210,L$2:L4210,1)=1,1,0),"")</f>
        <v/>
      </c>
      <c r="T4210" s="38" t="str">
        <f aca="false">IF(N4210="","",N4210+ROW()/10000000)</f>
        <v/>
      </c>
      <c r="U4210" s="0" t="str">
        <f aca="false">IF(G4210=1,IF(B4210="",1,0),"")</f>
        <v/>
      </c>
    </row>
    <row r="4211" customFormat="false" ht="15" hidden="false" customHeight="false" outlineLevel="0" collapsed="false">
      <c r="A4211" s="35"/>
      <c r="B4211" s="35"/>
      <c r="G4211" s="0" t="str">
        <f aca="false">IF(A4211="","",IF(AND(A4211&gt;=Debut,A4211&lt;Fin),1,0))</f>
        <v/>
      </c>
      <c r="H4211" s="0" t="str">
        <f aca="false">IF(G4211=1,INT(ROUND((A4211-Debut)*86400,0)/600),"")</f>
        <v/>
      </c>
      <c r="I4211" s="0" t="str">
        <f aca="false">IF(G4211=1,INT(ROUND((A4211-Debut)*86400,0)/3600),"")</f>
        <v/>
      </c>
      <c r="J4211" s="0" t="str">
        <f aca="false">IF(OR(A4211="",B4211=""),"",ROUND((B4211-A4211)*86400,0))</f>
        <v/>
      </c>
      <c r="K4211" s="37" t="str">
        <f aca="false">IF(G4211=1,IF(COUNTIFS($C:$C,C4211,$G:$G,1,$A:$A,"&gt;="&amp;(A4211-FenetreInterm/86400),$A:$A,"&lt;="&amp;A4211)&gt;=NbInterm,1,0),"")</f>
        <v/>
      </c>
      <c r="L4211" s="37" t="str">
        <f aca="false">IF(G4211=1,IF(B4211="",0,IF(J4211&lt;SeuilFugitive,1,0)),"")</f>
        <v/>
      </c>
      <c r="M4211" s="37" t="str">
        <f aca="false">IF(G4211=1,IF(B4211="",IF((Fin-A4211)*24&gt;SeuilFigee,1,0),IF(J4211&gt;SeuilFigee*3600,1,0)),"")</f>
        <v/>
      </c>
      <c r="N4211" s="0" t="str">
        <f aca="false">IF(G4211=1,IF(COUNTIF(H$2:H4211,H4211)=1,COUNTIF($H:$H,H4211),""),"")</f>
        <v/>
      </c>
      <c r="O4211" s="0" t="str">
        <f aca="false">IF(G4211=1,IF(COUNTIF(I$2:I4211,I4211)=1,COUNTIF($I:$I,I4211),""),"")</f>
        <v/>
      </c>
      <c r="P4211" s="38" t="str">
        <f aca="false">IF(G4211=1,IF(COUNTIFS(C$2:C4211,C4211,G$2:G4211,1)=1,COUNTIFS($C:$C,C4211,$G:$G,1)+ROW()/10000000,""),"")</f>
        <v/>
      </c>
      <c r="Q4211" s="0" t="str">
        <f aca="false">IF(K4211=1,IF(COUNTIFS(C$2:C4211,C4211,K$2:K4211,1)=1,1,0),"")</f>
        <v/>
      </c>
      <c r="R4211" s="0" t="str">
        <f aca="false">IF(M4211=1,IF(COUNTIFS(C$2:C4211,C4211,M$2:M4211,1)=1,1,0),"")</f>
        <v/>
      </c>
      <c r="S4211" s="0" t="str">
        <f aca="false">IF(L4211=1,IF(COUNTIFS(C$2:C4211,C4211,L$2:L4211,1)=1,1,0),"")</f>
        <v/>
      </c>
      <c r="T4211" s="38" t="str">
        <f aca="false">IF(N4211="","",N4211+ROW()/10000000)</f>
        <v/>
      </c>
      <c r="U4211" s="0" t="str">
        <f aca="false">IF(G4211=1,IF(B4211="",1,0),"")</f>
        <v/>
      </c>
    </row>
    <row r="4212" customFormat="false" ht="15" hidden="false" customHeight="false" outlineLevel="0" collapsed="false">
      <c r="A4212" s="35"/>
      <c r="B4212" s="35"/>
      <c r="G4212" s="0" t="str">
        <f aca="false">IF(A4212="","",IF(AND(A4212&gt;=Debut,A4212&lt;Fin),1,0))</f>
        <v/>
      </c>
      <c r="H4212" s="0" t="str">
        <f aca="false">IF(G4212=1,INT(ROUND((A4212-Debut)*86400,0)/600),"")</f>
        <v/>
      </c>
      <c r="I4212" s="0" t="str">
        <f aca="false">IF(G4212=1,INT(ROUND((A4212-Debut)*86400,0)/3600),"")</f>
        <v/>
      </c>
      <c r="J4212" s="0" t="str">
        <f aca="false">IF(OR(A4212="",B4212=""),"",ROUND((B4212-A4212)*86400,0))</f>
        <v/>
      </c>
      <c r="K4212" s="37" t="str">
        <f aca="false">IF(G4212=1,IF(COUNTIFS($C:$C,C4212,$G:$G,1,$A:$A,"&gt;="&amp;(A4212-FenetreInterm/86400),$A:$A,"&lt;="&amp;A4212)&gt;=NbInterm,1,0),"")</f>
        <v/>
      </c>
      <c r="L4212" s="37" t="str">
        <f aca="false">IF(G4212=1,IF(B4212="",0,IF(J4212&lt;SeuilFugitive,1,0)),"")</f>
        <v/>
      </c>
      <c r="M4212" s="37" t="str">
        <f aca="false">IF(G4212=1,IF(B4212="",IF((Fin-A4212)*24&gt;SeuilFigee,1,0),IF(J4212&gt;SeuilFigee*3600,1,0)),"")</f>
        <v/>
      </c>
      <c r="N4212" s="0" t="str">
        <f aca="false">IF(G4212=1,IF(COUNTIF(H$2:H4212,H4212)=1,COUNTIF($H:$H,H4212),""),"")</f>
        <v/>
      </c>
      <c r="O4212" s="0" t="str">
        <f aca="false">IF(G4212=1,IF(COUNTIF(I$2:I4212,I4212)=1,COUNTIF($I:$I,I4212),""),"")</f>
        <v/>
      </c>
      <c r="P4212" s="38" t="str">
        <f aca="false">IF(G4212=1,IF(COUNTIFS(C$2:C4212,C4212,G$2:G4212,1)=1,COUNTIFS($C:$C,C4212,$G:$G,1)+ROW()/10000000,""),"")</f>
        <v/>
      </c>
      <c r="Q4212" s="0" t="str">
        <f aca="false">IF(K4212=1,IF(COUNTIFS(C$2:C4212,C4212,K$2:K4212,1)=1,1,0),"")</f>
        <v/>
      </c>
      <c r="R4212" s="0" t="str">
        <f aca="false">IF(M4212=1,IF(COUNTIFS(C$2:C4212,C4212,M$2:M4212,1)=1,1,0),"")</f>
        <v/>
      </c>
      <c r="S4212" s="0" t="str">
        <f aca="false">IF(L4212=1,IF(COUNTIFS(C$2:C4212,C4212,L$2:L4212,1)=1,1,0),"")</f>
        <v/>
      </c>
      <c r="T4212" s="38" t="str">
        <f aca="false">IF(N4212="","",N4212+ROW()/10000000)</f>
        <v/>
      </c>
      <c r="U4212" s="0" t="str">
        <f aca="false">IF(G4212=1,IF(B4212="",1,0),"")</f>
        <v/>
      </c>
    </row>
    <row r="4213" customFormat="false" ht="15" hidden="false" customHeight="false" outlineLevel="0" collapsed="false">
      <c r="A4213" s="35"/>
      <c r="B4213" s="35"/>
      <c r="G4213" s="0" t="str">
        <f aca="false">IF(A4213="","",IF(AND(A4213&gt;=Debut,A4213&lt;Fin),1,0))</f>
        <v/>
      </c>
      <c r="H4213" s="0" t="str">
        <f aca="false">IF(G4213=1,INT(ROUND((A4213-Debut)*86400,0)/600),"")</f>
        <v/>
      </c>
      <c r="I4213" s="0" t="str">
        <f aca="false">IF(G4213=1,INT(ROUND((A4213-Debut)*86400,0)/3600),"")</f>
        <v/>
      </c>
      <c r="J4213" s="0" t="str">
        <f aca="false">IF(OR(A4213="",B4213=""),"",ROUND((B4213-A4213)*86400,0))</f>
        <v/>
      </c>
      <c r="K4213" s="37" t="str">
        <f aca="false">IF(G4213=1,IF(COUNTIFS($C:$C,C4213,$G:$G,1,$A:$A,"&gt;="&amp;(A4213-FenetreInterm/86400),$A:$A,"&lt;="&amp;A4213)&gt;=NbInterm,1,0),"")</f>
        <v/>
      </c>
      <c r="L4213" s="37" t="str">
        <f aca="false">IF(G4213=1,IF(B4213="",0,IF(J4213&lt;SeuilFugitive,1,0)),"")</f>
        <v/>
      </c>
      <c r="M4213" s="37" t="str">
        <f aca="false">IF(G4213=1,IF(B4213="",IF((Fin-A4213)*24&gt;SeuilFigee,1,0),IF(J4213&gt;SeuilFigee*3600,1,0)),"")</f>
        <v/>
      </c>
      <c r="N4213" s="0" t="str">
        <f aca="false">IF(G4213=1,IF(COUNTIF(H$2:H4213,H4213)=1,COUNTIF($H:$H,H4213),""),"")</f>
        <v/>
      </c>
      <c r="O4213" s="0" t="str">
        <f aca="false">IF(G4213=1,IF(COUNTIF(I$2:I4213,I4213)=1,COUNTIF($I:$I,I4213),""),"")</f>
        <v/>
      </c>
      <c r="P4213" s="38" t="str">
        <f aca="false">IF(G4213=1,IF(COUNTIFS(C$2:C4213,C4213,G$2:G4213,1)=1,COUNTIFS($C:$C,C4213,$G:$G,1)+ROW()/10000000,""),"")</f>
        <v/>
      </c>
      <c r="Q4213" s="0" t="str">
        <f aca="false">IF(K4213=1,IF(COUNTIFS(C$2:C4213,C4213,K$2:K4213,1)=1,1,0),"")</f>
        <v/>
      </c>
      <c r="R4213" s="0" t="str">
        <f aca="false">IF(M4213=1,IF(COUNTIFS(C$2:C4213,C4213,M$2:M4213,1)=1,1,0),"")</f>
        <v/>
      </c>
      <c r="S4213" s="0" t="str">
        <f aca="false">IF(L4213=1,IF(COUNTIFS(C$2:C4213,C4213,L$2:L4213,1)=1,1,0),"")</f>
        <v/>
      </c>
      <c r="T4213" s="38" t="str">
        <f aca="false">IF(N4213="","",N4213+ROW()/10000000)</f>
        <v/>
      </c>
      <c r="U4213" s="0" t="str">
        <f aca="false">IF(G4213=1,IF(B4213="",1,0),"")</f>
        <v/>
      </c>
    </row>
    <row r="4214" customFormat="false" ht="15" hidden="false" customHeight="false" outlineLevel="0" collapsed="false">
      <c r="A4214" s="35"/>
      <c r="B4214" s="35"/>
      <c r="G4214" s="0" t="str">
        <f aca="false">IF(A4214="","",IF(AND(A4214&gt;=Debut,A4214&lt;Fin),1,0))</f>
        <v/>
      </c>
      <c r="H4214" s="0" t="str">
        <f aca="false">IF(G4214=1,INT(ROUND((A4214-Debut)*86400,0)/600),"")</f>
        <v/>
      </c>
      <c r="I4214" s="0" t="str">
        <f aca="false">IF(G4214=1,INT(ROUND((A4214-Debut)*86400,0)/3600),"")</f>
        <v/>
      </c>
      <c r="J4214" s="0" t="str">
        <f aca="false">IF(OR(A4214="",B4214=""),"",ROUND((B4214-A4214)*86400,0))</f>
        <v/>
      </c>
      <c r="K4214" s="37" t="str">
        <f aca="false">IF(G4214=1,IF(COUNTIFS($C:$C,C4214,$G:$G,1,$A:$A,"&gt;="&amp;(A4214-FenetreInterm/86400),$A:$A,"&lt;="&amp;A4214)&gt;=NbInterm,1,0),"")</f>
        <v/>
      </c>
      <c r="L4214" s="37" t="str">
        <f aca="false">IF(G4214=1,IF(B4214="",0,IF(J4214&lt;SeuilFugitive,1,0)),"")</f>
        <v/>
      </c>
      <c r="M4214" s="37" t="str">
        <f aca="false">IF(G4214=1,IF(B4214="",IF((Fin-A4214)*24&gt;SeuilFigee,1,0),IF(J4214&gt;SeuilFigee*3600,1,0)),"")</f>
        <v/>
      </c>
      <c r="N4214" s="0" t="str">
        <f aca="false">IF(G4214=1,IF(COUNTIF(H$2:H4214,H4214)=1,COUNTIF($H:$H,H4214),""),"")</f>
        <v/>
      </c>
      <c r="O4214" s="0" t="str">
        <f aca="false">IF(G4214=1,IF(COUNTIF(I$2:I4214,I4214)=1,COUNTIF($I:$I,I4214),""),"")</f>
        <v/>
      </c>
      <c r="P4214" s="38" t="str">
        <f aca="false">IF(G4214=1,IF(COUNTIFS(C$2:C4214,C4214,G$2:G4214,1)=1,COUNTIFS($C:$C,C4214,$G:$G,1)+ROW()/10000000,""),"")</f>
        <v/>
      </c>
      <c r="Q4214" s="0" t="str">
        <f aca="false">IF(K4214=1,IF(COUNTIFS(C$2:C4214,C4214,K$2:K4214,1)=1,1,0),"")</f>
        <v/>
      </c>
      <c r="R4214" s="0" t="str">
        <f aca="false">IF(M4214=1,IF(COUNTIFS(C$2:C4214,C4214,M$2:M4214,1)=1,1,0),"")</f>
        <v/>
      </c>
      <c r="S4214" s="0" t="str">
        <f aca="false">IF(L4214=1,IF(COUNTIFS(C$2:C4214,C4214,L$2:L4214,1)=1,1,0),"")</f>
        <v/>
      </c>
      <c r="T4214" s="38" t="str">
        <f aca="false">IF(N4214="","",N4214+ROW()/10000000)</f>
        <v/>
      </c>
      <c r="U4214" s="0" t="str">
        <f aca="false">IF(G4214=1,IF(B4214="",1,0),"")</f>
        <v/>
      </c>
    </row>
    <row r="4215" customFormat="false" ht="15" hidden="false" customHeight="false" outlineLevel="0" collapsed="false">
      <c r="A4215" s="35"/>
      <c r="B4215" s="35"/>
      <c r="G4215" s="0" t="str">
        <f aca="false">IF(A4215="","",IF(AND(A4215&gt;=Debut,A4215&lt;Fin),1,0))</f>
        <v/>
      </c>
      <c r="H4215" s="0" t="str">
        <f aca="false">IF(G4215=1,INT(ROUND((A4215-Debut)*86400,0)/600),"")</f>
        <v/>
      </c>
      <c r="I4215" s="0" t="str">
        <f aca="false">IF(G4215=1,INT(ROUND((A4215-Debut)*86400,0)/3600),"")</f>
        <v/>
      </c>
      <c r="J4215" s="0" t="str">
        <f aca="false">IF(OR(A4215="",B4215=""),"",ROUND((B4215-A4215)*86400,0))</f>
        <v/>
      </c>
      <c r="K4215" s="37" t="str">
        <f aca="false">IF(G4215=1,IF(COUNTIFS($C:$C,C4215,$G:$G,1,$A:$A,"&gt;="&amp;(A4215-FenetreInterm/86400),$A:$A,"&lt;="&amp;A4215)&gt;=NbInterm,1,0),"")</f>
        <v/>
      </c>
      <c r="L4215" s="37" t="str">
        <f aca="false">IF(G4215=1,IF(B4215="",0,IF(J4215&lt;SeuilFugitive,1,0)),"")</f>
        <v/>
      </c>
      <c r="M4215" s="37" t="str">
        <f aca="false">IF(G4215=1,IF(B4215="",IF((Fin-A4215)*24&gt;SeuilFigee,1,0),IF(J4215&gt;SeuilFigee*3600,1,0)),"")</f>
        <v/>
      </c>
      <c r="N4215" s="0" t="str">
        <f aca="false">IF(G4215=1,IF(COUNTIF(H$2:H4215,H4215)=1,COUNTIF($H:$H,H4215),""),"")</f>
        <v/>
      </c>
      <c r="O4215" s="0" t="str">
        <f aca="false">IF(G4215=1,IF(COUNTIF(I$2:I4215,I4215)=1,COUNTIF($I:$I,I4215),""),"")</f>
        <v/>
      </c>
      <c r="P4215" s="38" t="str">
        <f aca="false">IF(G4215=1,IF(COUNTIFS(C$2:C4215,C4215,G$2:G4215,1)=1,COUNTIFS($C:$C,C4215,$G:$G,1)+ROW()/10000000,""),"")</f>
        <v/>
      </c>
      <c r="Q4215" s="0" t="str">
        <f aca="false">IF(K4215=1,IF(COUNTIFS(C$2:C4215,C4215,K$2:K4215,1)=1,1,0),"")</f>
        <v/>
      </c>
      <c r="R4215" s="0" t="str">
        <f aca="false">IF(M4215=1,IF(COUNTIFS(C$2:C4215,C4215,M$2:M4215,1)=1,1,0),"")</f>
        <v/>
      </c>
      <c r="S4215" s="0" t="str">
        <f aca="false">IF(L4215=1,IF(COUNTIFS(C$2:C4215,C4215,L$2:L4215,1)=1,1,0),"")</f>
        <v/>
      </c>
      <c r="T4215" s="38" t="str">
        <f aca="false">IF(N4215="","",N4215+ROW()/10000000)</f>
        <v/>
      </c>
      <c r="U4215" s="0" t="str">
        <f aca="false">IF(G4215=1,IF(B4215="",1,0),"")</f>
        <v/>
      </c>
    </row>
    <row r="4216" customFormat="false" ht="15" hidden="false" customHeight="false" outlineLevel="0" collapsed="false">
      <c r="A4216" s="35"/>
      <c r="B4216" s="35"/>
      <c r="G4216" s="0" t="str">
        <f aca="false">IF(A4216="","",IF(AND(A4216&gt;=Debut,A4216&lt;Fin),1,0))</f>
        <v/>
      </c>
      <c r="H4216" s="0" t="str">
        <f aca="false">IF(G4216=1,INT(ROUND((A4216-Debut)*86400,0)/600),"")</f>
        <v/>
      </c>
      <c r="I4216" s="0" t="str">
        <f aca="false">IF(G4216=1,INT(ROUND((A4216-Debut)*86400,0)/3600),"")</f>
        <v/>
      </c>
      <c r="J4216" s="0" t="str">
        <f aca="false">IF(OR(A4216="",B4216=""),"",ROUND((B4216-A4216)*86400,0))</f>
        <v/>
      </c>
      <c r="K4216" s="37" t="str">
        <f aca="false">IF(G4216=1,IF(COUNTIFS($C:$C,C4216,$G:$G,1,$A:$A,"&gt;="&amp;(A4216-FenetreInterm/86400),$A:$A,"&lt;="&amp;A4216)&gt;=NbInterm,1,0),"")</f>
        <v/>
      </c>
      <c r="L4216" s="37" t="str">
        <f aca="false">IF(G4216=1,IF(B4216="",0,IF(J4216&lt;SeuilFugitive,1,0)),"")</f>
        <v/>
      </c>
      <c r="M4216" s="37" t="str">
        <f aca="false">IF(G4216=1,IF(B4216="",IF((Fin-A4216)*24&gt;SeuilFigee,1,0),IF(J4216&gt;SeuilFigee*3600,1,0)),"")</f>
        <v/>
      </c>
      <c r="N4216" s="0" t="str">
        <f aca="false">IF(G4216=1,IF(COUNTIF(H$2:H4216,H4216)=1,COUNTIF($H:$H,H4216),""),"")</f>
        <v/>
      </c>
      <c r="O4216" s="0" t="str">
        <f aca="false">IF(G4216=1,IF(COUNTIF(I$2:I4216,I4216)=1,COUNTIF($I:$I,I4216),""),"")</f>
        <v/>
      </c>
      <c r="P4216" s="38" t="str">
        <f aca="false">IF(G4216=1,IF(COUNTIFS(C$2:C4216,C4216,G$2:G4216,1)=1,COUNTIFS($C:$C,C4216,$G:$G,1)+ROW()/10000000,""),"")</f>
        <v/>
      </c>
      <c r="Q4216" s="0" t="str">
        <f aca="false">IF(K4216=1,IF(COUNTIFS(C$2:C4216,C4216,K$2:K4216,1)=1,1,0),"")</f>
        <v/>
      </c>
      <c r="R4216" s="0" t="str">
        <f aca="false">IF(M4216=1,IF(COUNTIFS(C$2:C4216,C4216,M$2:M4216,1)=1,1,0),"")</f>
        <v/>
      </c>
      <c r="S4216" s="0" t="str">
        <f aca="false">IF(L4216=1,IF(COUNTIFS(C$2:C4216,C4216,L$2:L4216,1)=1,1,0),"")</f>
        <v/>
      </c>
      <c r="T4216" s="38" t="str">
        <f aca="false">IF(N4216="","",N4216+ROW()/10000000)</f>
        <v/>
      </c>
      <c r="U4216" s="0" t="str">
        <f aca="false">IF(G4216=1,IF(B4216="",1,0),"")</f>
        <v/>
      </c>
    </row>
    <row r="4217" customFormat="false" ht="15" hidden="false" customHeight="false" outlineLevel="0" collapsed="false">
      <c r="A4217" s="35"/>
      <c r="B4217" s="35"/>
      <c r="G4217" s="0" t="str">
        <f aca="false">IF(A4217="","",IF(AND(A4217&gt;=Debut,A4217&lt;Fin),1,0))</f>
        <v/>
      </c>
      <c r="H4217" s="0" t="str">
        <f aca="false">IF(G4217=1,INT(ROUND((A4217-Debut)*86400,0)/600),"")</f>
        <v/>
      </c>
      <c r="I4217" s="0" t="str">
        <f aca="false">IF(G4217=1,INT(ROUND((A4217-Debut)*86400,0)/3600),"")</f>
        <v/>
      </c>
      <c r="J4217" s="0" t="str">
        <f aca="false">IF(OR(A4217="",B4217=""),"",ROUND((B4217-A4217)*86400,0))</f>
        <v/>
      </c>
      <c r="K4217" s="37" t="str">
        <f aca="false">IF(G4217=1,IF(COUNTIFS($C:$C,C4217,$G:$G,1,$A:$A,"&gt;="&amp;(A4217-FenetreInterm/86400),$A:$A,"&lt;="&amp;A4217)&gt;=NbInterm,1,0),"")</f>
        <v/>
      </c>
      <c r="L4217" s="37" t="str">
        <f aca="false">IF(G4217=1,IF(B4217="",0,IF(J4217&lt;SeuilFugitive,1,0)),"")</f>
        <v/>
      </c>
      <c r="M4217" s="37" t="str">
        <f aca="false">IF(G4217=1,IF(B4217="",IF((Fin-A4217)*24&gt;SeuilFigee,1,0),IF(J4217&gt;SeuilFigee*3600,1,0)),"")</f>
        <v/>
      </c>
      <c r="N4217" s="0" t="str">
        <f aca="false">IF(G4217=1,IF(COUNTIF(H$2:H4217,H4217)=1,COUNTIF($H:$H,H4217),""),"")</f>
        <v/>
      </c>
      <c r="O4217" s="0" t="str">
        <f aca="false">IF(G4217=1,IF(COUNTIF(I$2:I4217,I4217)=1,COUNTIF($I:$I,I4217),""),"")</f>
        <v/>
      </c>
      <c r="P4217" s="38" t="str">
        <f aca="false">IF(G4217=1,IF(COUNTIFS(C$2:C4217,C4217,G$2:G4217,1)=1,COUNTIFS($C:$C,C4217,$G:$G,1)+ROW()/10000000,""),"")</f>
        <v/>
      </c>
      <c r="Q4217" s="0" t="str">
        <f aca="false">IF(K4217=1,IF(COUNTIFS(C$2:C4217,C4217,K$2:K4217,1)=1,1,0),"")</f>
        <v/>
      </c>
      <c r="R4217" s="0" t="str">
        <f aca="false">IF(M4217=1,IF(COUNTIFS(C$2:C4217,C4217,M$2:M4217,1)=1,1,0),"")</f>
        <v/>
      </c>
      <c r="S4217" s="0" t="str">
        <f aca="false">IF(L4217=1,IF(COUNTIFS(C$2:C4217,C4217,L$2:L4217,1)=1,1,0),"")</f>
        <v/>
      </c>
      <c r="T4217" s="38" t="str">
        <f aca="false">IF(N4217="","",N4217+ROW()/10000000)</f>
        <v/>
      </c>
      <c r="U4217" s="0" t="str">
        <f aca="false">IF(G4217=1,IF(B4217="",1,0),"")</f>
        <v/>
      </c>
    </row>
    <row r="4218" customFormat="false" ht="15" hidden="false" customHeight="false" outlineLevel="0" collapsed="false">
      <c r="A4218" s="35"/>
      <c r="B4218" s="35"/>
      <c r="G4218" s="0" t="str">
        <f aca="false">IF(A4218="","",IF(AND(A4218&gt;=Debut,A4218&lt;Fin),1,0))</f>
        <v/>
      </c>
      <c r="H4218" s="0" t="str">
        <f aca="false">IF(G4218=1,INT(ROUND((A4218-Debut)*86400,0)/600),"")</f>
        <v/>
      </c>
      <c r="I4218" s="0" t="str">
        <f aca="false">IF(G4218=1,INT(ROUND((A4218-Debut)*86400,0)/3600),"")</f>
        <v/>
      </c>
      <c r="J4218" s="0" t="str">
        <f aca="false">IF(OR(A4218="",B4218=""),"",ROUND((B4218-A4218)*86400,0))</f>
        <v/>
      </c>
      <c r="K4218" s="37" t="str">
        <f aca="false">IF(G4218=1,IF(COUNTIFS($C:$C,C4218,$G:$G,1,$A:$A,"&gt;="&amp;(A4218-FenetreInterm/86400),$A:$A,"&lt;="&amp;A4218)&gt;=NbInterm,1,0),"")</f>
        <v/>
      </c>
      <c r="L4218" s="37" t="str">
        <f aca="false">IF(G4218=1,IF(B4218="",0,IF(J4218&lt;SeuilFugitive,1,0)),"")</f>
        <v/>
      </c>
      <c r="M4218" s="37" t="str">
        <f aca="false">IF(G4218=1,IF(B4218="",IF((Fin-A4218)*24&gt;SeuilFigee,1,0),IF(J4218&gt;SeuilFigee*3600,1,0)),"")</f>
        <v/>
      </c>
      <c r="N4218" s="0" t="str">
        <f aca="false">IF(G4218=1,IF(COUNTIF(H$2:H4218,H4218)=1,COUNTIF($H:$H,H4218),""),"")</f>
        <v/>
      </c>
      <c r="O4218" s="0" t="str">
        <f aca="false">IF(G4218=1,IF(COUNTIF(I$2:I4218,I4218)=1,COUNTIF($I:$I,I4218),""),"")</f>
        <v/>
      </c>
      <c r="P4218" s="38" t="str">
        <f aca="false">IF(G4218=1,IF(COUNTIFS(C$2:C4218,C4218,G$2:G4218,1)=1,COUNTIFS($C:$C,C4218,$G:$G,1)+ROW()/10000000,""),"")</f>
        <v/>
      </c>
      <c r="Q4218" s="0" t="str">
        <f aca="false">IF(K4218=1,IF(COUNTIFS(C$2:C4218,C4218,K$2:K4218,1)=1,1,0),"")</f>
        <v/>
      </c>
      <c r="R4218" s="0" t="str">
        <f aca="false">IF(M4218=1,IF(COUNTIFS(C$2:C4218,C4218,M$2:M4218,1)=1,1,0),"")</f>
        <v/>
      </c>
      <c r="S4218" s="0" t="str">
        <f aca="false">IF(L4218=1,IF(COUNTIFS(C$2:C4218,C4218,L$2:L4218,1)=1,1,0),"")</f>
        <v/>
      </c>
      <c r="T4218" s="38" t="str">
        <f aca="false">IF(N4218="","",N4218+ROW()/10000000)</f>
        <v/>
      </c>
      <c r="U4218" s="0" t="str">
        <f aca="false">IF(G4218=1,IF(B4218="",1,0),"")</f>
        <v/>
      </c>
    </row>
    <row r="4219" customFormat="false" ht="15" hidden="false" customHeight="false" outlineLevel="0" collapsed="false">
      <c r="A4219" s="35"/>
      <c r="B4219" s="35"/>
      <c r="G4219" s="0" t="str">
        <f aca="false">IF(A4219="","",IF(AND(A4219&gt;=Debut,A4219&lt;Fin),1,0))</f>
        <v/>
      </c>
      <c r="H4219" s="0" t="str">
        <f aca="false">IF(G4219=1,INT(ROUND((A4219-Debut)*86400,0)/600),"")</f>
        <v/>
      </c>
      <c r="I4219" s="0" t="str">
        <f aca="false">IF(G4219=1,INT(ROUND((A4219-Debut)*86400,0)/3600),"")</f>
        <v/>
      </c>
      <c r="J4219" s="0" t="str">
        <f aca="false">IF(OR(A4219="",B4219=""),"",ROUND((B4219-A4219)*86400,0))</f>
        <v/>
      </c>
      <c r="K4219" s="37" t="str">
        <f aca="false">IF(G4219=1,IF(COUNTIFS($C:$C,C4219,$G:$G,1,$A:$A,"&gt;="&amp;(A4219-FenetreInterm/86400),$A:$A,"&lt;="&amp;A4219)&gt;=NbInterm,1,0),"")</f>
        <v/>
      </c>
      <c r="L4219" s="37" t="str">
        <f aca="false">IF(G4219=1,IF(B4219="",0,IF(J4219&lt;SeuilFugitive,1,0)),"")</f>
        <v/>
      </c>
      <c r="M4219" s="37" t="str">
        <f aca="false">IF(G4219=1,IF(B4219="",IF((Fin-A4219)*24&gt;SeuilFigee,1,0),IF(J4219&gt;SeuilFigee*3600,1,0)),"")</f>
        <v/>
      </c>
      <c r="N4219" s="0" t="str">
        <f aca="false">IF(G4219=1,IF(COUNTIF(H$2:H4219,H4219)=1,COUNTIF($H:$H,H4219),""),"")</f>
        <v/>
      </c>
      <c r="O4219" s="0" t="str">
        <f aca="false">IF(G4219=1,IF(COUNTIF(I$2:I4219,I4219)=1,COUNTIF($I:$I,I4219),""),"")</f>
        <v/>
      </c>
      <c r="P4219" s="38" t="str">
        <f aca="false">IF(G4219=1,IF(COUNTIFS(C$2:C4219,C4219,G$2:G4219,1)=1,COUNTIFS($C:$C,C4219,$G:$G,1)+ROW()/10000000,""),"")</f>
        <v/>
      </c>
      <c r="Q4219" s="0" t="str">
        <f aca="false">IF(K4219=1,IF(COUNTIFS(C$2:C4219,C4219,K$2:K4219,1)=1,1,0),"")</f>
        <v/>
      </c>
      <c r="R4219" s="0" t="str">
        <f aca="false">IF(M4219=1,IF(COUNTIFS(C$2:C4219,C4219,M$2:M4219,1)=1,1,0),"")</f>
        <v/>
      </c>
      <c r="S4219" s="0" t="str">
        <f aca="false">IF(L4219=1,IF(COUNTIFS(C$2:C4219,C4219,L$2:L4219,1)=1,1,0),"")</f>
        <v/>
      </c>
      <c r="T4219" s="38" t="str">
        <f aca="false">IF(N4219="","",N4219+ROW()/10000000)</f>
        <v/>
      </c>
      <c r="U4219" s="0" t="str">
        <f aca="false">IF(G4219=1,IF(B4219="",1,0),"")</f>
        <v/>
      </c>
    </row>
    <row r="4220" customFormat="false" ht="15" hidden="false" customHeight="false" outlineLevel="0" collapsed="false">
      <c r="A4220" s="35"/>
      <c r="B4220" s="35"/>
      <c r="G4220" s="0" t="str">
        <f aca="false">IF(A4220="","",IF(AND(A4220&gt;=Debut,A4220&lt;Fin),1,0))</f>
        <v/>
      </c>
      <c r="H4220" s="0" t="str">
        <f aca="false">IF(G4220=1,INT(ROUND((A4220-Debut)*86400,0)/600),"")</f>
        <v/>
      </c>
      <c r="I4220" s="0" t="str">
        <f aca="false">IF(G4220=1,INT(ROUND((A4220-Debut)*86400,0)/3600),"")</f>
        <v/>
      </c>
      <c r="J4220" s="0" t="str">
        <f aca="false">IF(OR(A4220="",B4220=""),"",ROUND((B4220-A4220)*86400,0))</f>
        <v/>
      </c>
      <c r="K4220" s="37" t="str">
        <f aca="false">IF(G4220=1,IF(COUNTIFS($C:$C,C4220,$G:$G,1,$A:$A,"&gt;="&amp;(A4220-FenetreInterm/86400),$A:$A,"&lt;="&amp;A4220)&gt;=NbInterm,1,0),"")</f>
        <v/>
      </c>
      <c r="L4220" s="37" t="str">
        <f aca="false">IF(G4220=1,IF(B4220="",0,IF(J4220&lt;SeuilFugitive,1,0)),"")</f>
        <v/>
      </c>
      <c r="M4220" s="37" t="str">
        <f aca="false">IF(G4220=1,IF(B4220="",IF((Fin-A4220)*24&gt;SeuilFigee,1,0),IF(J4220&gt;SeuilFigee*3600,1,0)),"")</f>
        <v/>
      </c>
      <c r="N4220" s="0" t="str">
        <f aca="false">IF(G4220=1,IF(COUNTIF(H$2:H4220,H4220)=1,COUNTIF($H:$H,H4220),""),"")</f>
        <v/>
      </c>
      <c r="O4220" s="0" t="str">
        <f aca="false">IF(G4220=1,IF(COUNTIF(I$2:I4220,I4220)=1,COUNTIF($I:$I,I4220),""),"")</f>
        <v/>
      </c>
      <c r="P4220" s="38" t="str">
        <f aca="false">IF(G4220=1,IF(COUNTIFS(C$2:C4220,C4220,G$2:G4220,1)=1,COUNTIFS($C:$C,C4220,$G:$G,1)+ROW()/10000000,""),"")</f>
        <v/>
      </c>
      <c r="Q4220" s="0" t="str">
        <f aca="false">IF(K4220=1,IF(COUNTIFS(C$2:C4220,C4220,K$2:K4220,1)=1,1,0),"")</f>
        <v/>
      </c>
      <c r="R4220" s="0" t="str">
        <f aca="false">IF(M4220=1,IF(COUNTIFS(C$2:C4220,C4220,M$2:M4220,1)=1,1,0),"")</f>
        <v/>
      </c>
      <c r="S4220" s="0" t="str">
        <f aca="false">IF(L4220=1,IF(COUNTIFS(C$2:C4220,C4220,L$2:L4220,1)=1,1,0),"")</f>
        <v/>
      </c>
      <c r="T4220" s="38" t="str">
        <f aca="false">IF(N4220="","",N4220+ROW()/10000000)</f>
        <v/>
      </c>
      <c r="U4220" s="0" t="str">
        <f aca="false">IF(G4220=1,IF(B4220="",1,0),"")</f>
        <v/>
      </c>
    </row>
    <row r="4221" customFormat="false" ht="15" hidden="false" customHeight="false" outlineLevel="0" collapsed="false">
      <c r="A4221" s="35"/>
      <c r="B4221" s="35"/>
      <c r="G4221" s="0" t="str">
        <f aca="false">IF(A4221="","",IF(AND(A4221&gt;=Debut,A4221&lt;Fin),1,0))</f>
        <v/>
      </c>
      <c r="H4221" s="0" t="str">
        <f aca="false">IF(G4221=1,INT(ROUND((A4221-Debut)*86400,0)/600),"")</f>
        <v/>
      </c>
      <c r="I4221" s="0" t="str">
        <f aca="false">IF(G4221=1,INT(ROUND((A4221-Debut)*86400,0)/3600),"")</f>
        <v/>
      </c>
      <c r="J4221" s="0" t="str">
        <f aca="false">IF(OR(A4221="",B4221=""),"",ROUND((B4221-A4221)*86400,0))</f>
        <v/>
      </c>
      <c r="K4221" s="37" t="str">
        <f aca="false">IF(G4221=1,IF(COUNTIFS($C:$C,C4221,$G:$G,1,$A:$A,"&gt;="&amp;(A4221-FenetreInterm/86400),$A:$A,"&lt;="&amp;A4221)&gt;=NbInterm,1,0),"")</f>
        <v/>
      </c>
      <c r="L4221" s="37" t="str">
        <f aca="false">IF(G4221=1,IF(B4221="",0,IF(J4221&lt;SeuilFugitive,1,0)),"")</f>
        <v/>
      </c>
      <c r="M4221" s="37" t="str">
        <f aca="false">IF(G4221=1,IF(B4221="",IF((Fin-A4221)*24&gt;SeuilFigee,1,0),IF(J4221&gt;SeuilFigee*3600,1,0)),"")</f>
        <v/>
      </c>
      <c r="N4221" s="0" t="str">
        <f aca="false">IF(G4221=1,IF(COUNTIF(H$2:H4221,H4221)=1,COUNTIF($H:$H,H4221),""),"")</f>
        <v/>
      </c>
      <c r="O4221" s="0" t="str">
        <f aca="false">IF(G4221=1,IF(COUNTIF(I$2:I4221,I4221)=1,COUNTIF($I:$I,I4221),""),"")</f>
        <v/>
      </c>
      <c r="P4221" s="38" t="str">
        <f aca="false">IF(G4221=1,IF(COUNTIFS(C$2:C4221,C4221,G$2:G4221,1)=1,COUNTIFS($C:$C,C4221,$G:$G,1)+ROW()/10000000,""),"")</f>
        <v/>
      </c>
      <c r="Q4221" s="0" t="str">
        <f aca="false">IF(K4221=1,IF(COUNTIFS(C$2:C4221,C4221,K$2:K4221,1)=1,1,0),"")</f>
        <v/>
      </c>
      <c r="R4221" s="0" t="str">
        <f aca="false">IF(M4221=1,IF(COUNTIFS(C$2:C4221,C4221,M$2:M4221,1)=1,1,0),"")</f>
        <v/>
      </c>
      <c r="S4221" s="0" t="str">
        <f aca="false">IF(L4221=1,IF(COUNTIFS(C$2:C4221,C4221,L$2:L4221,1)=1,1,0),"")</f>
        <v/>
      </c>
      <c r="T4221" s="38" t="str">
        <f aca="false">IF(N4221="","",N4221+ROW()/10000000)</f>
        <v/>
      </c>
      <c r="U4221" s="0" t="str">
        <f aca="false">IF(G4221=1,IF(B4221="",1,0),"")</f>
        <v/>
      </c>
    </row>
    <row r="4222" customFormat="false" ht="15" hidden="false" customHeight="false" outlineLevel="0" collapsed="false">
      <c r="A4222" s="35"/>
      <c r="B4222" s="35"/>
      <c r="G4222" s="0" t="str">
        <f aca="false">IF(A4222="","",IF(AND(A4222&gt;=Debut,A4222&lt;Fin),1,0))</f>
        <v/>
      </c>
      <c r="H4222" s="0" t="str">
        <f aca="false">IF(G4222=1,INT(ROUND((A4222-Debut)*86400,0)/600),"")</f>
        <v/>
      </c>
      <c r="I4222" s="0" t="str">
        <f aca="false">IF(G4222=1,INT(ROUND((A4222-Debut)*86400,0)/3600),"")</f>
        <v/>
      </c>
      <c r="J4222" s="0" t="str">
        <f aca="false">IF(OR(A4222="",B4222=""),"",ROUND((B4222-A4222)*86400,0))</f>
        <v/>
      </c>
      <c r="K4222" s="37" t="str">
        <f aca="false">IF(G4222=1,IF(COUNTIFS($C:$C,C4222,$G:$G,1,$A:$A,"&gt;="&amp;(A4222-FenetreInterm/86400),$A:$A,"&lt;="&amp;A4222)&gt;=NbInterm,1,0),"")</f>
        <v/>
      </c>
      <c r="L4222" s="37" t="str">
        <f aca="false">IF(G4222=1,IF(B4222="",0,IF(J4222&lt;SeuilFugitive,1,0)),"")</f>
        <v/>
      </c>
      <c r="M4222" s="37" t="str">
        <f aca="false">IF(G4222=1,IF(B4222="",IF((Fin-A4222)*24&gt;SeuilFigee,1,0),IF(J4222&gt;SeuilFigee*3600,1,0)),"")</f>
        <v/>
      </c>
      <c r="N4222" s="0" t="str">
        <f aca="false">IF(G4222=1,IF(COUNTIF(H$2:H4222,H4222)=1,COUNTIF($H:$H,H4222),""),"")</f>
        <v/>
      </c>
      <c r="O4222" s="0" t="str">
        <f aca="false">IF(G4222=1,IF(COUNTIF(I$2:I4222,I4222)=1,COUNTIF($I:$I,I4222),""),"")</f>
        <v/>
      </c>
      <c r="P4222" s="38" t="str">
        <f aca="false">IF(G4222=1,IF(COUNTIFS(C$2:C4222,C4222,G$2:G4222,1)=1,COUNTIFS($C:$C,C4222,$G:$G,1)+ROW()/10000000,""),"")</f>
        <v/>
      </c>
      <c r="Q4222" s="0" t="str">
        <f aca="false">IF(K4222=1,IF(COUNTIFS(C$2:C4222,C4222,K$2:K4222,1)=1,1,0),"")</f>
        <v/>
      </c>
      <c r="R4222" s="0" t="str">
        <f aca="false">IF(M4222=1,IF(COUNTIFS(C$2:C4222,C4222,M$2:M4222,1)=1,1,0),"")</f>
        <v/>
      </c>
      <c r="S4222" s="0" t="str">
        <f aca="false">IF(L4222=1,IF(COUNTIFS(C$2:C4222,C4222,L$2:L4222,1)=1,1,0),"")</f>
        <v/>
      </c>
      <c r="T4222" s="38" t="str">
        <f aca="false">IF(N4222="","",N4222+ROW()/10000000)</f>
        <v/>
      </c>
      <c r="U4222" s="0" t="str">
        <f aca="false">IF(G4222=1,IF(B4222="",1,0),"")</f>
        <v/>
      </c>
    </row>
    <row r="4223" customFormat="false" ht="15" hidden="false" customHeight="false" outlineLevel="0" collapsed="false">
      <c r="A4223" s="35"/>
      <c r="B4223" s="35"/>
      <c r="G4223" s="0" t="str">
        <f aca="false">IF(A4223="","",IF(AND(A4223&gt;=Debut,A4223&lt;Fin),1,0))</f>
        <v/>
      </c>
      <c r="H4223" s="0" t="str">
        <f aca="false">IF(G4223=1,INT(ROUND((A4223-Debut)*86400,0)/600),"")</f>
        <v/>
      </c>
      <c r="I4223" s="0" t="str">
        <f aca="false">IF(G4223=1,INT(ROUND((A4223-Debut)*86400,0)/3600),"")</f>
        <v/>
      </c>
      <c r="J4223" s="0" t="str">
        <f aca="false">IF(OR(A4223="",B4223=""),"",ROUND((B4223-A4223)*86400,0))</f>
        <v/>
      </c>
      <c r="K4223" s="37" t="str">
        <f aca="false">IF(G4223=1,IF(COUNTIFS($C:$C,C4223,$G:$G,1,$A:$A,"&gt;="&amp;(A4223-FenetreInterm/86400),$A:$A,"&lt;="&amp;A4223)&gt;=NbInterm,1,0),"")</f>
        <v/>
      </c>
      <c r="L4223" s="37" t="str">
        <f aca="false">IF(G4223=1,IF(B4223="",0,IF(J4223&lt;SeuilFugitive,1,0)),"")</f>
        <v/>
      </c>
      <c r="M4223" s="37" t="str">
        <f aca="false">IF(G4223=1,IF(B4223="",IF((Fin-A4223)*24&gt;SeuilFigee,1,0),IF(J4223&gt;SeuilFigee*3600,1,0)),"")</f>
        <v/>
      </c>
      <c r="N4223" s="0" t="str">
        <f aca="false">IF(G4223=1,IF(COUNTIF(H$2:H4223,H4223)=1,COUNTIF($H:$H,H4223),""),"")</f>
        <v/>
      </c>
      <c r="O4223" s="0" t="str">
        <f aca="false">IF(G4223=1,IF(COUNTIF(I$2:I4223,I4223)=1,COUNTIF($I:$I,I4223),""),"")</f>
        <v/>
      </c>
      <c r="P4223" s="38" t="str">
        <f aca="false">IF(G4223=1,IF(COUNTIFS(C$2:C4223,C4223,G$2:G4223,1)=1,COUNTIFS($C:$C,C4223,$G:$G,1)+ROW()/10000000,""),"")</f>
        <v/>
      </c>
      <c r="Q4223" s="0" t="str">
        <f aca="false">IF(K4223=1,IF(COUNTIFS(C$2:C4223,C4223,K$2:K4223,1)=1,1,0),"")</f>
        <v/>
      </c>
      <c r="R4223" s="0" t="str">
        <f aca="false">IF(M4223=1,IF(COUNTIFS(C$2:C4223,C4223,M$2:M4223,1)=1,1,0),"")</f>
        <v/>
      </c>
      <c r="S4223" s="0" t="str">
        <f aca="false">IF(L4223=1,IF(COUNTIFS(C$2:C4223,C4223,L$2:L4223,1)=1,1,0),"")</f>
        <v/>
      </c>
      <c r="T4223" s="38" t="str">
        <f aca="false">IF(N4223="","",N4223+ROW()/10000000)</f>
        <v/>
      </c>
      <c r="U4223" s="0" t="str">
        <f aca="false">IF(G4223=1,IF(B4223="",1,0),"")</f>
        <v/>
      </c>
    </row>
    <row r="4224" customFormat="false" ht="15" hidden="false" customHeight="false" outlineLevel="0" collapsed="false">
      <c r="A4224" s="35"/>
      <c r="B4224" s="35"/>
      <c r="G4224" s="0" t="str">
        <f aca="false">IF(A4224="","",IF(AND(A4224&gt;=Debut,A4224&lt;Fin),1,0))</f>
        <v/>
      </c>
      <c r="H4224" s="0" t="str">
        <f aca="false">IF(G4224=1,INT(ROUND((A4224-Debut)*86400,0)/600),"")</f>
        <v/>
      </c>
      <c r="I4224" s="0" t="str">
        <f aca="false">IF(G4224=1,INT(ROUND((A4224-Debut)*86400,0)/3600),"")</f>
        <v/>
      </c>
      <c r="J4224" s="0" t="str">
        <f aca="false">IF(OR(A4224="",B4224=""),"",ROUND((B4224-A4224)*86400,0))</f>
        <v/>
      </c>
      <c r="K4224" s="37" t="str">
        <f aca="false">IF(G4224=1,IF(COUNTIFS($C:$C,C4224,$G:$G,1,$A:$A,"&gt;="&amp;(A4224-FenetreInterm/86400),$A:$A,"&lt;="&amp;A4224)&gt;=NbInterm,1,0),"")</f>
        <v/>
      </c>
      <c r="L4224" s="37" t="str">
        <f aca="false">IF(G4224=1,IF(B4224="",0,IF(J4224&lt;SeuilFugitive,1,0)),"")</f>
        <v/>
      </c>
      <c r="M4224" s="37" t="str">
        <f aca="false">IF(G4224=1,IF(B4224="",IF((Fin-A4224)*24&gt;SeuilFigee,1,0),IF(J4224&gt;SeuilFigee*3600,1,0)),"")</f>
        <v/>
      </c>
      <c r="N4224" s="0" t="str">
        <f aca="false">IF(G4224=1,IF(COUNTIF(H$2:H4224,H4224)=1,COUNTIF($H:$H,H4224),""),"")</f>
        <v/>
      </c>
      <c r="O4224" s="0" t="str">
        <f aca="false">IF(G4224=1,IF(COUNTIF(I$2:I4224,I4224)=1,COUNTIF($I:$I,I4224),""),"")</f>
        <v/>
      </c>
      <c r="P4224" s="38" t="str">
        <f aca="false">IF(G4224=1,IF(COUNTIFS(C$2:C4224,C4224,G$2:G4224,1)=1,COUNTIFS($C:$C,C4224,$G:$G,1)+ROW()/10000000,""),"")</f>
        <v/>
      </c>
      <c r="Q4224" s="0" t="str">
        <f aca="false">IF(K4224=1,IF(COUNTIFS(C$2:C4224,C4224,K$2:K4224,1)=1,1,0),"")</f>
        <v/>
      </c>
      <c r="R4224" s="0" t="str">
        <f aca="false">IF(M4224=1,IF(COUNTIFS(C$2:C4224,C4224,M$2:M4224,1)=1,1,0),"")</f>
        <v/>
      </c>
      <c r="S4224" s="0" t="str">
        <f aca="false">IF(L4224=1,IF(COUNTIFS(C$2:C4224,C4224,L$2:L4224,1)=1,1,0),"")</f>
        <v/>
      </c>
      <c r="T4224" s="38" t="str">
        <f aca="false">IF(N4224="","",N4224+ROW()/10000000)</f>
        <v/>
      </c>
      <c r="U4224" s="0" t="str">
        <f aca="false">IF(G4224=1,IF(B4224="",1,0),"")</f>
        <v/>
      </c>
    </row>
    <row r="4225" customFormat="false" ht="15" hidden="false" customHeight="false" outlineLevel="0" collapsed="false">
      <c r="A4225" s="35"/>
      <c r="B4225" s="35"/>
      <c r="G4225" s="0" t="str">
        <f aca="false">IF(A4225="","",IF(AND(A4225&gt;=Debut,A4225&lt;Fin),1,0))</f>
        <v/>
      </c>
      <c r="H4225" s="0" t="str">
        <f aca="false">IF(G4225=1,INT(ROUND((A4225-Debut)*86400,0)/600),"")</f>
        <v/>
      </c>
      <c r="I4225" s="0" t="str">
        <f aca="false">IF(G4225=1,INT(ROUND((A4225-Debut)*86400,0)/3600),"")</f>
        <v/>
      </c>
      <c r="J4225" s="0" t="str">
        <f aca="false">IF(OR(A4225="",B4225=""),"",ROUND((B4225-A4225)*86400,0))</f>
        <v/>
      </c>
      <c r="K4225" s="37" t="str">
        <f aca="false">IF(G4225=1,IF(COUNTIFS($C:$C,C4225,$G:$G,1,$A:$A,"&gt;="&amp;(A4225-FenetreInterm/86400),$A:$A,"&lt;="&amp;A4225)&gt;=NbInterm,1,0),"")</f>
        <v/>
      </c>
      <c r="L4225" s="37" t="str">
        <f aca="false">IF(G4225=1,IF(B4225="",0,IF(J4225&lt;SeuilFugitive,1,0)),"")</f>
        <v/>
      </c>
      <c r="M4225" s="37" t="str">
        <f aca="false">IF(G4225=1,IF(B4225="",IF((Fin-A4225)*24&gt;SeuilFigee,1,0),IF(J4225&gt;SeuilFigee*3600,1,0)),"")</f>
        <v/>
      </c>
      <c r="N4225" s="0" t="str">
        <f aca="false">IF(G4225=1,IF(COUNTIF(H$2:H4225,H4225)=1,COUNTIF($H:$H,H4225),""),"")</f>
        <v/>
      </c>
      <c r="O4225" s="0" t="str">
        <f aca="false">IF(G4225=1,IF(COUNTIF(I$2:I4225,I4225)=1,COUNTIF($I:$I,I4225),""),"")</f>
        <v/>
      </c>
      <c r="P4225" s="38" t="str">
        <f aca="false">IF(G4225=1,IF(COUNTIFS(C$2:C4225,C4225,G$2:G4225,1)=1,COUNTIFS($C:$C,C4225,$G:$G,1)+ROW()/10000000,""),"")</f>
        <v/>
      </c>
      <c r="Q4225" s="0" t="str">
        <f aca="false">IF(K4225=1,IF(COUNTIFS(C$2:C4225,C4225,K$2:K4225,1)=1,1,0),"")</f>
        <v/>
      </c>
      <c r="R4225" s="0" t="str">
        <f aca="false">IF(M4225=1,IF(COUNTIFS(C$2:C4225,C4225,M$2:M4225,1)=1,1,0),"")</f>
        <v/>
      </c>
      <c r="S4225" s="0" t="str">
        <f aca="false">IF(L4225=1,IF(COUNTIFS(C$2:C4225,C4225,L$2:L4225,1)=1,1,0),"")</f>
        <v/>
      </c>
      <c r="T4225" s="38" t="str">
        <f aca="false">IF(N4225="","",N4225+ROW()/10000000)</f>
        <v/>
      </c>
      <c r="U4225" s="0" t="str">
        <f aca="false">IF(G4225=1,IF(B4225="",1,0),"")</f>
        <v/>
      </c>
    </row>
    <row r="4226" customFormat="false" ht="15" hidden="false" customHeight="false" outlineLevel="0" collapsed="false">
      <c r="A4226" s="35"/>
      <c r="B4226" s="35"/>
      <c r="G4226" s="0" t="str">
        <f aca="false">IF(A4226="","",IF(AND(A4226&gt;=Debut,A4226&lt;Fin),1,0))</f>
        <v/>
      </c>
      <c r="H4226" s="0" t="str">
        <f aca="false">IF(G4226=1,INT(ROUND((A4226-Debut)*86400,0)/600),"")</f>
        <v/>
      </c>
      <c r="I4226" s="0" t="str">
        <f aca="false">IF(G4226=1,INT(ROUND((A4226-Debut)*86400,0)/3600),"")</f>
        <v/>
      </c>
      <c r="J4226" s="0" t="str">
        <f aca="false">IF(OR(A4226="",B4226=""),"",ROUND((B4226-A4226)*86400,0))</f>
        <v/>
      </c>
      <c r="K4226" s="37" t="str">
        <f aca="false">IF(G4226=1,IF(COUNTIFS($C:$C,C4226,$G:$G,1,$A:$A,"&gt;="&amp;(A4226-FenetreInterm/86400),$A:$A,"&lt;="&amp;A4226)&gt;=NbInterm,1,0),"")</f>
        <v/>
      </c>
      <c r="L4226" s="37" t="str">
        <f aca="false">IF(G4226=1,IF(B4226="",0,IF(J4226&lt;SeuilFugitive,1,0)),"")</f>
        <v/>
      </c>
      <c r="M4226" s="37" t="str">
        <f aca="false">IF(G4226=1,IF(B4226="",IF((Fin-A4226)*24&gt;SeuilFigee,1,0),IF(J4226&gt;SeuilFigee*3600,1,0)),"")</f>
        <v/>
      </c>
      <c r="N4226" s="0" t="str">
        <f aca="false">IF(G4226=1,IF(COUNTIF(H$2:H4226,H4226)=1,COUNTIF($H:$H,H4226),""),"")</f>
        <v/>
      </c>
      <c r="O4226" s="0" t="str">
        <f aca="false">IF(G4226=1,IF(COUNTIF(I$2:I4226,I4226)=1,COUNTIF($I:$I,I4226),""),"")</f>
        <v/>
      </c>
      <c r="P4226" s="38" t="str">
        <f aca="false">IF(G4226=1,IF(COUNTIFS(C$2:C4226,C4226,G$2:G4226,1)=1,COUNTIFS($C:$C,C4226,$G:$G,1)+ROW()/10000000,""),"")</f>
        <v/>
      </c>
      <c r="Q4226" s="0" t="str">
        <f aca="false">IF(K4226=1,IF(COUNTIFS(C$2:C4226,C4226,K$2:K4226,1)=1,1,0),"")</f>
        <v/>
      </c>
      <c r="R4226" s="0" t="str">
        <f aca="false">IF(M4226=1,IF(COUNTIFS(C$2:C4226,C4226,M$2:M4226,1)=1,1,0),"")</f>
        <v/>
      </c>
      <c r="S4226" s="0" t="str">
        <f aca="false">IF(L4226=1,IF(COUNTIFS(C$2:C4226,C4226,L$2:L4226,1)=1,1,0),"")</f>
        <v/>
      </c>
      <c r="T4226" s="38" t="str">
        <f aca="false">IF(N4226="","",N4226+ROW()/10000000)</f>
        <v/>
      </c>
      <c r="U4226" s="0" t="str">
        <f aca="false">IF(G4226=1,IF(B4226="",1,0),"")</f>
        <v/>
      </c>
    </row>
    <row r="4227" customFormat="false" ht="15" hidden="false" customHeight="false" outlineLevel="0" collapsed="false">
      <c r="A4227" s="35"/>
      <c r="B4227" s="35"/>
      <c r="G4227" s="0" t="str">
        <f aca="false">IF(A4227="","",IF(AND(A4227&gt;=Debut,A4227&lt;Fin),1,0))</f>
        <v/>
      </c>
      <c r="H4227" s="0" t="str">
        <f aca="false">IF(G4227=1,INT(ROUND((A4227-Debut)*86400,0)/600),"")</f>
        <v/>
      </c>
      <c r="I4227" s="0" t="str">
        <f aca="false">IF(G4227=1,INT(ROUND((A4227-Debut)*86400,0)/3600),"")</f>
        <v/>
      </c>
      <c r="J4227" s="0" t="str">
        <f aca="false">IF(OR(A4227="",B4227=""),"",ROUND((B4227-A4227)*86400,0))</f>
        <v/>
      </c>
      <c r="K4227" s="37" t="str">
        <f aca="false">IF(G4227=1,IF(COUNTIFS($C:$C,C4227,$G:$G,1,$A:$A,"&gt;="&amp;(A4227-FenetreInterm/86400),$A:$A,"&lt;="&amp;A4227)&gt;=NbInterm,1,0),"")</f>
        <v/>
      </c>
      <c r="L4227" s="37" t="str">
        <f aca="false">IF(G4227=1,IF(B4227="",0,IF(J4227&lt;SeuilFugitive,1,0)),"")</f>
        <v/>
      </c>
      <c r="M4227" s="37" t="str">
        <f aca="false">IF(G4227=1,IF(B4227="",IF((Fin-A4227)*24&gt;SeuilFigee,1,0),IF(J4227&gt;SeuilFigee*3600,1,0)),"")</f>
        <v/>
      </c>
      <c r="N4227" s="0" t="str">
        <f aca="false">IF(G4227=1,IF(COUNTIF(H$2:H4227,H4227)=1,COUNTIF($H:$H,H4227),""),"")</f>
        <v/>
      </c>
      <c r="O4227" s="0" t="str">
        <f aca="false">IF(G4227=1,IF(COUNTIF(I$2:I4227,I4227)=1,COUNTIF($I:$I,I4227),""),"")</f>
        <v/>
      </c>
      <c r="P4227" s="38" t="str">
        <f aca="false">IF(G4227=1,IF(COUNTIFS(C$2:C4227,C4227,G$2:G4227,1)=1,COUNTIFS($C:$C,C4227,$G:$G,1)+ROW()/10000000,""),"")</f>
        <v/>
      </c>
      <c r="Q4227" s="0" t="str">
        <f aca="false">IF(K4227=1,IF(COUNTIFS(C$2:C4227,C4227,K$2:K4227,1)=1,1,0),"")</f>
        <v/>
      </c>
      <c r="R4227" s="0" t="str">
        <f aca="false">IF(M4227=1,IF(COUNTIFS(C$2:C4227,C4227,M$2:M4227,1)=1,1,0),"")</f>
        <v/>
      </c>
      <c r="S4227" s="0" t="str">
        <f aca="false">IF(L4227=1,IF(COUNTIFS(C$2:C4227,C4227,L$2:L4227,1)=1,1,0),"")</f>
        <v/>
      </c>
      <c r="T4227" s="38" t="str">
        <f aca="false">IF(N4227="","",N4227+ROW()/10000000)</f>
        <v/>
      </c>
      <c r="U4227" s="0" t="str">
        <f aca="false">IF(G4227=1,IF(B4227="",1,0),"")</f>
        <v/>
      </c>
    </row>
    <row r="4228" customFormat="false" ht="15" hidden="false" customHeight="false" outlineLevel="0" collapsed="false">
      <c r="A4228" s="35"/>
      <c r="B4228" s="35"/>
      <c r="G4228" s="0" t="str">
        <f aca="false">IF(A4228="","",IF(AND(A4228&gt;=Debut,A4228&lt;Fin),1,0))</f>
        <v/>
      </c>
      <c r="H4228" s="0" t="str">
        <f aca="false">IF(G4228=1,INT(ROUND((A4228-Debut)*86400,0)/600),"")</f>
        <v/>
      </c>
      <c r="I4228" s="0" t="str">
        <f aca="false">IF(G4228=1,INT(ROUND((A4228-Debut)*86400,0)/3600),"")</f>
        <v/>
      </c>
      <c r="J4228" s="0" t="str">
        <f aca="false">IF(OR(A4228="",B4228=""),"",ROUND((B4228-A4228)*86400,0))</f>
        <v/>
      </c>
      <c r="K4228" s="37" t="str">
        <f aca="false">IF(G4228=1,IF(COUNTIFS($C:$C,C4228,$G:$G,1,$A:$A,"&gt;="&amp;(A4228-FenetreInterm/86400),$A:$A,"&lt;="&amp;A4228)&gt;=NbInterm,1,0),"")</f>
        <v/>
      </c>
      <c r="L4228" s="37" t="str">
        <f aca="false">IF(G4228=1,IF(B4228="",0,IF(J4228&lt;SeuilFugitive,1,0)),"")</f>
        <v/>
      </c>
      <c r="M4228" s="37" t="str">
        <f aca="false">IF(G4228=1,IF(B4228="",IF((Fin-A4228)*24&gt;SeuilFigee,1,0),IF(J4228&gt;SeuilFigee*3600,1,0)),"")</f>
        <v/>
      </c>
      <c r="N4228" s="0" t="str">
        <f aca="false">IF(G4228=1,IF(COUNTIF(H$2:H4228,H4228)=1,COUNTIF($H:$H,H4228),""),"")</f>
        <v/>
      </c>
      <c r="O4228" s="0" t="str">
        <f aca="false">IF(G4228=1,IF(COUNTIF(I$2:I4228,I4228)=1,COUNTIF($I:$I,I4228),""),"")</f>
        <v/>
      </c>
      <c r="P4228" s="38" t="str">
        <f aca="false">IF(G4228=1,IF(COUNTIFS(C$2:C4228,C4228,G$2:G4228,1)=1,COUNTIFS($C:$C,C4228,$G:$G,1)+ROW()/10000000,""),"")</f>
        <v/>
      </c>
      <c r="Q4228" s="0" t="str">
        <f aca="false">IF(K4228=1,IF(COUNTIFS(C$2:C4228,C4228,K$2:K4228,1)=1,1,0),"")</f>
        <v/>
      </c>
      <c r="R4228" s="0" t="str">
        <f aca="false">IF(M4228=1,IF(COUNTIFS(C$2:C4228,C4228,M$2:M4228,1)=1,1,0),"")</f>
        <v/>
      </c>
      <c r="S4228" s="0" t="str">
        <f aca="false">IF(L4228=1,IF(COUNTIFS(C$2:C4228,C4228,L$2:L4228,1)=1,1,0),"")</f>
        <v/>
      </c>
      <c r="T4228" s="38" t="str">
        <f aca="false">IF(N4228="","",N4228+ROW()/10000000)</f>
        <v/>
      </c>
      <c r="U4228" s="0" t="str">
        <f aca="false">IF(G4228=1,IF(B4228="",1,0),"")</f>
        <v/>
      </c>
    </row>
    <row r="4229" customFormat="false" ht="15" hidden="false" customHeight="false" outlineLevel="0" collapsed="false">
      <c r="A4229" s="35"/>
      <c r="B4229" s="35"/>
      <c r="G4229" s="0" t="str">
        <f aca="false">IF(A4229="","",IF(AND(A4229&gt;=Debut,A4229&lt;Fin),1,0))</f>
        <v/>
      </c>
      <c r="H4229" s="0" t="str">
        <f aca="false">IF(G4229=1,INT(ROUND((A4229-Debut)*86400,0)/600),"")</f>
        <v/>
      </c>
      <c r="I4229" s="0" t="str">
        <f aca="false">IF(G4229=1,INT(ROUND((A4229-Debut)*86400,0)/3600),"")</f>
        <v/>
      </c>
      <c r="J4229" s="0" t="str">
        <f aca="false">IF(OR(A4229="",B4229=""),"",ROUND((B4229-A4229)*86400,0))</f>
        <v/>
      </c>
      <c r="K4229" s="37" t="str">
        <f aca="false">IF(G4229=1,IF(COUNTIFS($C:$C,C4229,$G:$G,1,$A:$A,"&gt;="&amp;(A4229-FenetreInterm/86400),$A:$A,"&lt;="&amp;A4229)&gt;=NbInterm,1,0),"")</f>
        <v/>
      </c>
      <c r="L4229" s="37" t="str">
        <f aca="false">IF(G4229=1,IF(B4229="",0,IF(J4229&lt;SeuilFugitive,1,0)),"")</f>
        <v/>
      </c>
      <c r="M4229" s="37" t="str">
        <f aca="false">IF(G4229=1,IF(B4229="",IF((Fin-A4229)*24&gt;SeuilFigee,1,0),IF(J4229&gt;SeuilFigee*3600,1,0)),"")</f>
        <v/>
      </c>
      <c r="N4229" s="0" t="str">
        <f aca="false">IF(G4229=1,IF(COUNTIF(H$2:H4229,H4229)=1,COUNTIF($H:$H,H4229),""),"")</f>
        <v/>
      </c>
      <c r="O4229" s="0" t="str">
        <f aca="false">IF(G4229=1,IF(COUNTIF(I$2:I4229,I4229)=1,COUNTIF($I:$I,I4229),""),"")</f>
        <v/>
      </c>
      <c r="P4229" s="38" t="str">
        <f aca="false">IF(G4229=1,IF(COUNTIFS(C$2:C4229,C4229,G$2:G4229,1)=1,COUNTIFS($C:$C,C4229,$G:$G,1)+ROW()/10000000,""),"")</f>
        <v/>
      </c>
      <c r="Q4229" s="0" t="str">
        <f aca="false">IF(K4229=1,IF(COUNTIFS(C$2:C4229,C4229,K$2:K4229,1)=1,1,0),"")</f>
        <v/>
      </c>
      <c r="R4229" s="0" t="str">
        <f aca="false">IF(M4229=1,IF(COUNTIFS(C$2:C4229,C4229,M$2:M4229,1)=1,1,0),"")</f>
        <v/>
      </c>
      <c r="S4229" s="0" t="str">
        <f aca="false">IF(L4229=1,IF(COUNTIFS(C$2:C4229,C4229,L$2:L4229,1)=1,1,0),"")</f>
        <v/>
      </c>
      <c r="T4229" s="38" t="str">
        <f aca="false">IF(N4229="","",N4229+ROW()/10000000)</f>
        <v/>
      </c>
      <c r="U4229" s="0" t="str">
        <f aca="false">IF(G4229=1,IF(B4229="",1,0),"")</f>
        <v/>
      </c>
    </row>
    <row r="4230" customFormat="false" ht="15" hidden="false" customHeight="false" outlineLevel="0" collapsed="false">
      <c r="A4230" s="35"/>
      <c r="B4230" s="35"/>
      <c r="G4230" s="0" t="str">
        <f aca="false">IF(A4230="","",IF(AND(A4230&gt;=Debut,A4230&lt;Fin),1,0))</f>
        <v/>
      </c>
      <c r="H4230" s="0" t="str">
        <f aca="false">IF(G4230=1,INT(ROUND((A4230-Debut)*86400,0)/600),"")</f>
        <v/>
      </c>
      <c r="I4230" s="0" t="str">
        <f aca="false">IF(G4230=1,INT(ROUND((A4230-Debut)*86400,0)/3600),"")</f>
        <v/>
      </c>
      <c r="J4230" s="0" t="str">
        <f aca="false">IF(OR(A4230="",B4230=""),"",ROUND((B4230-A4230)*86400,0))</f>
        <v/>
      </c>
      <c r="K4230" s="37" t="str">
        <f aca="false">IF(G4230=1,IF(COUNTIFS($C:$C,C4230,$G:$G,1,$A:$A,"&gt;="&amp;(A4230-FenetreInterm/86400),$A:$A,"&lt;="&amp;A4230)&gt;=NbInterm,1,0),"")</f>
        <v/>
      </c>
      <c r="L4230" s="37" t="str">
        <f aca="false">IF(G4230=1,IF(B4230="",0,IF(J4230&lt;SeuilFugitive,1,0)),"")</f>
        <v/>
      </c>
      <c r="M4230" s="37" t="str">
        <f aca="false">IF(G4230=1,IF(B4230="",IF((Fin-A4230)*24&gt;SeuilFigee,1,0),IF(J4230&gt;SeuilFigee*3600,1,0)),"")</f>
        <v/>
      </c>
      <c r="N4230" s="0" t="str">
        <f aca="false">IF(G4230=1,IF(COUNTIF(H$2:H4230,H4230)=1,COUNTIF($H:$H,H4230),""),"")</f>
        <v/>
      </c>
      <c r="O4230" s="0" t="str">
        <f aca="false">IF(G4230=1,IF(COUNTIF(I$2:I4230,I4230)=1,COUNTIF($I:$I,I4230),""),"")</f>
        <v/>
      </c>
      <c r="P4230" s="38" t="str">
        <f aca="false">IF(G4230=1,IF(COUNTIFS(C$2:C4230,C4230,G$2:G4230,1)=1,COUNTIFS($C:$C,C4230,$G:$G,1)+ROW()/10000000,""),"")</f>
        <v/>
      </c>
      <c r="Q4230" s="0" t="str">
        <f aca="false">IF(K4230=1,IF(COUNTIFS(C$2:C4230,C4230,K$2:K4230,1)=1,1,0),"")</f>
        <v/>
      </c>
      <c r="R4230" s="0" t="str">
        <f aca="false">IF(M4230=1,IF(COUNTIFS(C$2:C4230,C4230,M$2:M4230,1)=1,1,0),"")</f>
        <v/>
      </c>
      <c r="S4230" s="0" t="str">
        <f aca="false">IF(L4230=1,IF(COUNTIFS(C$2:C4230,C4230,L$2:L4230,1)=1,1,0),"")</f>
        <v/>
      </c>
      <c r="T4230" s="38" t="str">
        <f aca="false">IF(N4230="","",N4230+ROW()/10000000)</f>
        <v/>
      </c>
      <c r="U4230" s="0" t="str">
        <f aca="false">IF(G4230=1,IF(B4230="",1,0),"")</f>
        <v/>
      </c>
    </row>
    <row r="4231" customFormat="false" ht="15" hidden="false" customHeight="false" outlineLevel="0" collapsed="false">
      <c r="A4231" s="35"/>
      <c r="B4231" s="35"/>
      <c r="G4231" s="0" t="str">
        <f aca="false">IF(A4231="","",IF(AND(A4231&gt;=Debut,A4231&lt;Fin),1,0))</f>
        <v/>
      </c>
      <c r="H4231" s="0" t="str">
        <f aca="false">IF(G4231=1,INT(ROUND((A4231-Debut)*86400,0)/600),"")</f>
        <v/>
      </c>
      <c r="I4231" s="0" t="str">
        <f aca="false">IF(G4231=1,INT(ROUND((A4231-Debut)*86400,0)/3600),"")</f>
        <v/>
      </c>
      <c r="J4231" s="0" t="str">
        <f aca="false">IF(OR(A4231="",B4231=""),"",ROUND((B4231-A4231)*86400,0))</f>
        <v/>
      </c>
      <c r="K4231" s="37" t="str">
        <f aca="false">IF(G4231=1,IF(COUNTIFS($C:$C,C4231,$G:$G,1,$A:$A,"&gt;="&amp;(A4231-FenetreInterm/86400),$A:$A,"&lt;="&amp;A4231)&gt;=NbInterm,1,0),"")</f>
        <v/>
      </c>
      <c r="L4231" s="37" t="str">
        <f aca="false">IF(G4231=1,IF(B4231="",0,IF(J4231&lt;SeuilFugitive,1,0)),"")</f>
        <v/>
      </c>
      <c r="M4231" s="37" t="str">
        <f aca="false">IF(G4231=1,IF(B4231="",IF((Fin-A4231)*24&gt;SeuilFigee,1,0),IF(J4231&gt;SeuilFigee*3600,1,0)),"")</f>
        <v/>
      </c>
      <c r="N4231" s="0" t="str">
        <f aca="false">IF(G4231=1,IF(COUNTIF(H$2:H4231,H4231)=1,COUNTIF($H:$H,H4231),""),"")</f>
        <v/>
      </c>
      <c r="O4231" s="0" t="str">
        <f aca="false">IF(G4231=1,IF(COUNTIF(I$2:I4231,I4231)=1,COUNTIF($I:$I,I4231),""),"")</f>
        <v/>
      </c>
      <c r="P4231" s="38" t="str">
        <f aca="false">IF(G4231=1,IF(COUNTIFS(C$2:C4231,C4231,G$2:G4231,1)=1,COUNTIFS($C:$C,C4231,$G:$G,1)+ROW()/10000000,""),"")</f>
        <v/>
      </c>
      <c r="Q4231" s="0" t="str">
        <f aca="false">IF(K4231=1,IF(COUNTIFS(C$2:C4231,C4231,K$2:K4231,1)=1,1,0),"")</f>
        <v/>
      </c>
      <c r="R4231" s="0" t="str">
        <f aca="false">IF(M4231=1,IF(COUNTIFS(C$2:C4231,C4231,M$2:M4231,1)=1,1,0),"")</f>
        <v/>
      </c>
      <c r="S4231" s="0" t="str">
        <f aca="false">IF(L4231=1,IF(COUNTIFS(C$2:C4231,C4231,L$2:L4231,1)=1,1,0),"")</f>
        <v/>
      </c>
      <c r="T4231" s="38" t="str">
        <f aca="false">IF(N4231="","",N4231+ROW()/10000000)</f>
        <v/>
      </c>
      <c r="U4231" s="0" t="str">
        <f aca="false">IF(G4231=1,IF(B4231="",1,0),"")</f>
        <v/>
      </c>
    </row>
    <row r="4232" customFormat="false" ht="15" hidden="false" customHeight="false" outlineLevel="0" collapsed="false">
      <c r="A4232" s="35"/>
      <c r="B4232" s="35"/>
      <c r="G4232" s="0" t="str">
        <f aca="false">IF(A4232="","",IF(AND(A4232&gt;=Debut,A4232&lt;Fin),1,0))</f>
        <v/>
      </c>
      <c r="H4232" s="0" t="str">
        <f aca="false">IF(G4232=1,INT(ROUND((A4232-Debut)*86400,0)/600),"")</f>
        <v/>
      </c>
      <c r="I4232" s="0" t="str">
        <f aca="false">IF(G4232=1,INT(ROUND((A4232-Debut)*86400,0)/3600),"")</f>
        <v/>
      </c>
      <c r="J4232" s="0" t="str">
        <f aca="false">IF(OR(A4232="",B4232=""),"",ROUND((B4232-A4232)*86400,0))</f>
        <v/>
      </c>
      <c r="K4232" s="37" t="str">
        <f aca="false">IF(G4232=1,IF(COUNTIFS($C:$C,C4232,$G:$G,1,$A:$A,"&gt;="&amp;(A4232-FenetreInterm/86400),$A:$A,"&lt;="&amp;A4232)&gt;=NbInterm,1,0),"")</f>
        <v/>
      </c>
      <c r="L4232" s="37" t="str">
        <f aca="false">IF(G4232=1,IF(B4232="",0,IF(J4232&lt;SeuilFugitive,1,0)),"")</f>
        <v/>
      </c>
      <c r="M4232" s="37" t="str">
        <f aca="false">IF(G4232=1,IF(B4232="",IF((Fin-A4232)*24&gt;SeuilFigee,1,0),IF(J4232&gt;SeuilFigee*3600,1,0)),"")</f>
        <v/>
      </c>
      <c r="N4232" s="0" t="str">
        <f aca="false">IF(G4232=1,IF(COUNTIF(H$2:H4232,H4232)=1,COUNTIF($H:$H,H4232),""),"")</f>
        <v/>
      </c>
      <c r="O4232" s="0" t="str">
        <f aca="false">IF(G4232=1,IF(COUNTIF(I$2:I4232,I4232)=1,COUNTIF($I:$I,I4232),""),"")</f>
        <v/>
      </c>
      <c r="P4232" s="38" t="str">
        <f aca="false">IF(G4232=1,IF(COUNTIFS(C$2:C4232,C4232,G$2:G4232,1)=1,COUNTIFS($C:$C,C4232,$G:$G,1)+ROW()/10000000,""),"")</f>
        <v/>
      </c>
      <c r="Q4232" s="0" t="str">
        <f aca="false">IF(K4232=1,IF(COUNTIFS(C$2:C4232,C4232,K$2:K4232,1)=1,1,0),"")</f>
        <v/>
      </c>
      <c r="R4232" s="0" t="str">
        <f aca="false">IF(M4232=1,IF(COUNTIFS(C$2:C4232,C4232,M$2:M4232,1)=1,1,0),"")</f>
        <v/>
      </c>
      <c r="S4232" s="0" t="str">
        <f aca="false">IF(L4232=1,IF(COUNTIFS(C$2:C4232,C4232,L$2:L4232,1)=1,1,0),"")</f>
        <v/>
      </c>
      <c r="T4232" s="38" t="str">
        <f aca="false">IF(N4232="","",N4232+ROW()/10000000)</f>
        <v/>
      </c>
      <c r="U4232" s="0" t="str">
        <f aca="false">IF(G4232=1,IF(B4232="",1,0),"")</f>
        <v/>
      </c>
    </row>
    <row r="4233" customFormat="false" ht="15" hidden="false" customHeight="false" outlineLevel="0" collapsed="false">
      <c r="A4233" s="35"/>
      <c r="B4233" s="35"/>
      <c r="G4233" s="0" t="str">
        <f aca="false">IF(A4233="","",IF(AND(A4233&gt;=Debut,A4233&lt;Fin),1,0))</f>
        <v/>
      </c>
      <c r="H4233" s="0" t="str">
        <f aca="false">IF(G4233=1,INT(ROUND((A4233-Debut)*86400,0)/600),"")</f>
        <v/>
      </c>
      <c r="I4233" s="0" t="str">
        <f aca="false">IF(G4233=1,INT(ROUND((A4233-Debut)*86400,0)/3600),"")</f>
        <v/>
      </c>
      <c r="J4233" s="0" t="str">
        <f aca="false">IF(OR(A4233="",B4233=""),"",ROUND((B4233-A4233)*86400,0))</f>
        <v/>
      </c>
      <c r="K4233" s="37" t="str">
        <f aca="false">IF(G4233=1,IF(COUNTIFS($C:$C,C4233,$G:$G,1,$A:$A,"&gt;="&amp;(A4233-FenetreInterm/86400),$A:$A,"&lt;="&amp;A4233)&gt;=NbInterm,1,0),"")</f>
        <v/>
      </c>
      <c r="L4233" s="37" t="str">
        <f aca="false">IF(G4233=1,IF(B4233="",0,IF(J4233&lt;SeuilFugitive,1,0)),"")</f>
        <v/>
      </c>
      <c r="M4233" s="37" t="str">
        <f aca="false">IF(G4233=1,IF(B4233="",IF((Fin-A4233)*24&gt;SeuilFigee,1,0),IF(J4233&gt;SeuilFigee*3600,1,0)),"")</f>
        <v/>
      </c>
      <c r="N4233" s="0" t="str">
        <f aca="false">IF(G4233=1,IF(COUNTIF(H$2:H4233,H4233)=1,COUNTIF($H:$H,H4233),""),"")</f>
        <v/>
      </c>
      <c r="O4233" s="0" t="str">
        <f aca="false">IF(G4233=1,IF(COUNTIF(I$2:I4233,I4233)=1,COUNTIF($I:$I,I4233),""),"")</f>
        <v/>
      </c>
      <c r="P4233" s="38" t="str">
        <f aca="false">IF(G4233=1,IF(COUNTIFS(C$2:C4233,C4233,G$2:G4233,1)=1,COUNTIFS($C:$C,C4233,$G:$G,1)+ROW()/10000000,""),"")</f>
        <v/>
      </c>
      <c r="Q4233" s="0" t="str">
        <f aca="false">IF(K4233=1,IF(COUNTIFS(C$2:C4233,C4233,K$2:K4233,1)=1,1,0),"")</f>
        <v/>
      </c>
      <c r="R4233" s="0" t="str">
        <f aca="false">IF(M4233=1,IF(COUNTIFS(C$2:C4233,C4233,M$2:M4233,1)=1,1,0),"")</f>
        <v/>
      </c>
      <c r="S4233" s="0" t="str">
        <f aca="false">IF(L4233=1,IF(COUNTIFS(C$2:C4233,C4233,L$2:L4233,1)=1,1,0),"")</f>
        <v/>
      </c>
      <c r="T4233" s="38" t="str">
        <f aca="false">IF(N4233="","",N4233+ROW()/10000000)</f>
        <v/>
      </c>
      <c r="U4233" s="0" t="str">
        <f aca="false">IF(G4233=1,IF(B4233="",1,0),"")</f>
        <v/>
      </c>
    </row>
    <row r="4234" customFormat="false" ht="15" hidden="false" customHeight="false" outlineLevel="0" collapsed="false">
      <c r="A4234" s="35"/>
      <c r="B4234" s="35"/>
      <c r="G4234" s="0" t="str">
        <f aca="false">IF(A4234="","",IF(AND(A4234&gt;=Debut,A4234&lt;Fin),1,0))</f>
        <v/>
      </c>
      <c r="H4234" s="0" t="str">
        <f aca="false">IF(G4234=1,INT(ROUND((A4234-Debut)*86400,0)/600),"")</f>
        <v/>
      </c>
      <c r="I4234" s="0" t="str">
        <f aca="false">IF(G4234=1,INT(ROUND((A4234-Debut)*86400,0)/3600),"")</f>
        <v/>
      </c>
      <c r="J4234" s="0" t="str">
        <f aca="false">IF(OR(A4234="",B4234=""),"",ROUND((B4234-A4234)*86400,0))</f>
        <v/>
      </c>
      <c r="K4234" s="37" t="str">
        <f aca="false">IF(G4234=1,IF(COUNTIFS($C:$C,C4234,$G:$G,1,$A:$A,"&gt;="&amp;(A4234-FenetreInterm/86400),$A:$A,"&lt;="&amp;A4234)&gt;=NbInterm,1,0),"")</f>
        <v/>
      </c>
      <c r="L4234" s="37" t="str">
        <f aca="false">IF(G4234=1,IF(B4234="",0,IF(J4234&lt;SeuilFugitive,1,0)),"")</f>
        <v/>
      </c>
      <c r="M4234" s="37" t="str">
        <f aca="false">IF(G4234=1,IF(B4234="",IF((Fin-A4234)*24&gt;SeuilFigee,1,0),IF(J4234&gt;SeuilFigee*3600,1,0)),"")</f>
        <v/>
      </c>
      <c r="N4234" s="0" t="str">
        <f aca="false">IF(G4234=1,IF(COUNTIF(H$2:H4234,H4234)=1,COUNTIF($H:$H,H4234),""),"")</f>
        <v/>
      </c>
      <c r="O4234" s="0" t="str">
        <f aca="false">IF(G4234=1,IF(COUNTIF(I$2:I4234,I4234)=1,COUNTIF($I:$I,I4234),""),"")</f>
        <v/>
      </c>
      <c r="P4234" s="38" t="str">
        <f aca="false">IF(G4234=1,IF(COUNTIFS(C$2:C4234,C4234,G$2:G4234,1)=1,COUNTIFS($C:$C,C4234,$G:$G,1)+ROW()/10000000,""),"")</f>
        <v/>
      </c>
      <c r="Q4234" s="0" t="str">
        <f aca="false">IF(K4234=1,IF(COUNTIFS(C$2:C4234,C4234,K$2:K4234,1)=1,1,0),"")</f>
        <v/>
      </c>
      <c r="R4234" s="0" t="str">
        <f aca="false">IF(M4234=1,IF(COUNTIFS(C$2:C4234,C4234,M$2:M4234,1)=1,1,0),"")</f>
        <v/>
      </c>
      <c r="S4234" s="0" t="str">
        <f aca="false">IF(L4234=1,IF(COUNTIFS(C$2:C4234,C4234,L$2:L4234,1)=1,1,0),"")</f>
        <v/>
      </c>
      <c r="T4234" s="38" t="str">
        <f aca="false">IF(N4234="","",N4234+ROW()/10000000)</f>
        <v/>
      </c>
      <c r="U4234" s="0" t="str">
        <f aca="false">IF(G4234=1,IF(B4234="",1,0),"")</f>
        <v/>
      </c>
    </row>
    <row r="4235" customFormat="false" ht="15" hidden="false" customHeight="false" outlineLevel="0" collapsed="false">
      <c r="A4235" s="35"/>
      <c r="B4235" s="35"/>
      <c r="G4235" s="0" t="str">
        <f aca="false">IF(A4235="","",IF(AND(A4235&gt;=Debut,A4235&lt;Fin),1,0))</f>
        <v/>
      </c>
      <c r="H4235" s="0" t="str">
        <f aca="false">IF(G4235=1,INT(ROUND((A4235-Debut)*86400,0)/600),"")</f>
        <v/>
      </c>
      <c r="I4235" s="0" t="str">
        <f aca="false">IF(G4235=1,INT(ROUND((A4235-Debut)*86400,0)/3600),"")</f>
        <v/>
      </c>
      <c r="J4235" s="0" t="str">
        <f aca="false">IF(OR(A4235="",B4235=""),"",ROUND((B4235-A4235)*86400,0))</f>
        <v/>
      </c>
      <c r="K4235" s="37" t="str">
        <f aca="false">IF(G4235=1,IF(COUNTIFS($C:$C,C4235,$G:$G,1,$A:$A,"&gt;="&amp;(A4235-FenetreInterm/86400),$A:$A,"&lt;="&amp;A4235)&gt;=NbInterm,1,0),"")</f>
        <v/>
      </c>
      <c r="L4235" s="37" t="str">
        <f aca="false">IF(G4235=1,IF(B4235="",0,IF(J4235&lt;SeuilFugitive,1,0)),"")</f>
        <v/>
      </c>
      <c r="M4235" s="37" t="str">
        <f aca="false">IF(G4235=1,IF(B4235="",IF((Fin-A4235)*24&gt;SeuilFigee,1,0),IF(J4235&gt;SeuilFigee*3600,1,0)),"")</f>
        <v/>
      </c>
      <c r="N4235" s="0" t="str">
        <f aca="false">IF(G4235=1,IF(COUNTIF(H$2:H4235,H4235)=1,COUNTIF($H:$H,H4235),""),"")</f>
        <v/>
      </c>
      <c r="O4235" s="0" t="str">
        <f aca="false">IF(G4235=1,IF(COUNTIF(I$2:I4235,I4235)=1,COUNTIF($I:$I,I4235),""),"")</f>
        <v/>
      </c>
      <c r="P4235" s="38" t="str">
        <f aca="false">IF(G4235=1,IF(COUNTIFS(C$2:C4235,C4235,G$2:G4235,1)=1,COUNTIFS($C:$C,C4235,$G:$G,1)+ROW()/10000000,""),"")</f>
        <v/>
      </c>
      <c r="Q4235" s="0" t="str">
        <f aca="false">IF(K4235=1,IF(COUNTIFS(C$2:C4235,C4235,K$2:K4235,1)=1,1,0),"")</f>
        <v/>
      </c>
      <c r="R4235" s="0" t="str">
        <f aca="false">IF(M4235=1,IF(COUNTIFS(C$2:C4235,C4235,M$2:M4235,1)=1,1,0),"")</f>
        <v/>
      </c>
      <c r="S4235" s="0" t="str">
        <f aca="false">IF(L4235=1,IF(COUNTIFS(C$2:C4235,C4235,L$2:L4235,1)=1,1,0),"")</f>
        <v/>
      </c>
      <c r="T4235" s="38" t="str">
        <f aca="false">IF(N4235="","",N4235+ROW()/10000000)</f>
        <v/>
      </c>
      <c r="U4235" s="0" t="str">
        <f aca="false">IF(G4235=1,IF(B4235="",1,0),"")</f>
        <v/>
      </c>
    </row>
    <row r="4236" customFormat="false" ht="15" hidden="false" customHeight="false" outlineLevel="0" collapsed="false">
      <c r="A4236" s="35"/>
      <c r="B4236" s="35"/>
      <c r="G4236" s="0" t="str">
        <f aca="false">IF(A4236="","",IF(AND(A4236&gt;=Debut,A4236&lt;Fin),1,0))</f>
        <v/>
      </c>
      <c r="H4236" s="0" t="str">
        <f aca="false">IF(G4236=1,INT(ROUND((A4236-Debut)*86400,0)/600),"")</f>
        <v/>
      </c>
      <c r="I4236" s="0" t="str">
        <f aca="false">IF(G4236=1,INT(ROUND((A4236-Debut)*86400,0)/3600),"")</f>
        <v/>
      </c>
      <c r="J4236" s="0" t="str">
        <f aca="false">IF(OR(A4236="",B4236=""),"",ROUND((B4236-A4236)*86400,0))</f>
        <v/>
      </c>
      <c r="K4236" s="37" t="str">
        <f aca="false">IF(G4236=1,IF(COUNTIFS($C:$C,C4236,$G:$G,1,$A:$A,"&gt;="&amp;(A4236-FenetreInterm/86400),$A:$A,"&lt;="&amp;A4236)&gt;=NbInterm,1,0),"")</f>
        <v/>
      </c>
      <c r="L4236" s="37" t="str">
        <f aca="false">IF(G4236=1,IF(B4236="",0,IF(J4236&lt;SeuilFugitive,1,0)),"")</f>
        <v/>
      </c>
      <c r="M4236" s="37" t="str">
        <f aca="false">IF(G4236=1,IF(B4236="",IF((Fin-A4236)*24&gt;SeuilFigee,1,0),IF(J4236&gt;SeuilFigee*3600,1,0)),"")</f>
        <v/>
      </c>
      <c r="N4236" s="0" t="str">
        <f aca="false">IF(G4236=1,IF(COUNTIF(H$2:H4236,H4236)=1,COUNTIF($H:$H,H4236),""),"")</f>
        <v/>
      </c>
      <c r="O4236" s="0" t="str">
        <f aca="false">IF(G4236=1,IF(COUNTIF(I$2:I4236,I4236)=1,COUNTIF($I:$I,I4236),""),"")</f>
        <v/>
      </c>
      <c r="P4236" s="38" t="str">
        <f aca="false">IF(G4236=1,IF(COUNTIFS(C$2:C4236,C4236,G$2:G4236,1)=1,COUNTIFS($C:$C,C4236,$G:$G,1)+ROW()/10000000,""),"")</f>
        <v/>
      </c>
      <c r="Q4236" s="0" t="str">
        <f aca="false">IF(K4236=1,IF(COUNTIFS(C$2:C4236,C4236,K$2:K4236,1)=1,1,0),"")</f>
        <v/>
      </c>
      <c r="R4236" s="0" t="str">
        <f aca="false">IF(M4236=1,IF(COUNTIFS(C$2:C4236,C4236,M$2:M4236,1)=1,1,0),"")</f>
        <v/>
      </c>
      <c r="S4236" s="0" t="str">
        <f aca="false">IF(L4236=1,IF(COUNTIFS(C$2:C4236,C4236,L$2:L4236,1)=1,1,0),"")</f>
        <v/>
      </c>
      <c r="T4236" s="38" t="str">
        <f aca="false">IF(N4236="","",N4236+ROW()/10000000)</f>
        <v/>
      </c>
      <c r="U4236" s="0" t="str">
        <f aca="false">IF(G4236=1,IF(B4236="",1,0),"")</f>
        <v/>
      </c>
    </row>
    <row r="4237" customFormat="false" ht="15" hidden="false" customHeight="false" outlineLevel="0" collapsed="false">
      <c r="A4237" s="35"/>
      <c r="B4237" s="35"/>
      <c r="G4237" s="0" t="str">
        <f aca="false">IF(A4237="","",IF(AND(A4237&gt;=Debut,A4237&lt;Fin),1,0))</f>
        <v/>
      </c>
      <c r="H4237" s="0" t="str">
        <f aca="false">IF(G4237=1,INT(ROUND((A4237-Debut)*86400,0)/600),"")</f>
        <v/>
      </c>
      <c r="I4237" s="0" t="str">
        <f aca="false">IF(G4237=1,INT(ROUND((A4237-Debut)*86400,0)/3600),"")</f>
        <v/>
      </c>
      <c r="J4237" s="0" t="str">
        <f aca="false">IF(OR(A4237="",B4237=""),"",ROUND((B4237-A4237)*86400,0))</f>
        <v/>
      </c>
      <c r="K4237" s="37" t="str">
        <f aca="false">IF(G4237=1,IF(COUNTIFS($C:$C,C4237,$G:$G,1,$A:$A,"&gt;="&amp;(A4237-FenetreInterm/86400),$A:$A,"&lt;="&amp;A4237)&gt;=NbInterm,1,0),"")</f>
        <v/>
      </c>
      <c r="L4237" s="37" t="str">
        <f aca="false">IF(G4237=1,IF(B4237="",0,IF(J4237&lt;SeuilFugitive,1,0)),"")</f>
        <v/>
      </c>
      <c r="M4237" s="37" t="str">
        <f aca="false">IF(G4237=1,IF(B4237="",IF((Fin-A4237)*24&gt;SeuilFigee,1,0),IF(J4237&gt;SeuilFigee*3600,1,0)),"")</f>
        <v/>
      </c>
      <c r="N4237" s="0" t="str">
        <f aca="false">IF(G4237=1,IF(COUNTIF(H$2:H4237,H4237)=1,COUNTIF($H:$H,H4237),""),"")</f>
        <v/>
      </c>
      <c r="O4237" s="0" t="str">
        <f aca="false">IF(G4237=1,IF(COUNTIF(I$2:I4237,I4237)=1,COUNTIF($I:$I,I4237),""),"")</f>
        <v/>
      </c>
      <c r="P4237" s="38" t="str">
        <f aca="false">IF(G4237=1,IF(COUNTIFS(C$2:C4237,C4237,G$2:G4237,1)=1,COUNTIFS($C:$C,C4237,$G:$G,1)+ROW()/10000000,""),"")</f>
        <v/>
      </c>
      <c r="Q4237" s="0" t="str">
        <f aca="false">IF(K4237=1,IF(COUNTIFS(C$2:C4237,C4237,K$2:K4237,1)=1,1,0),"")</f>
        <v/>
      </c>
      <c r="R4237" s="0" t="str">
        <f aca="false">IF(M4237=1,IF(COUNTIFS(C$2:C4237,C4237,M$2:M4237,1)=1,1,0),"")</f>
        <v/>
      </c>
      <c r="S4237" s="0" t="str">
        <f aca="false">IF(L4237=1,IF(COUNTIFS(C$2:C4237,C4237,L$2:L4237,1)=1,1,0),"")</f>
        <v/>
      </c>
      <c r="T4237" s="38" t="str">
        <f aca="false">IF(N4237="","",N4237+ROW()/10000000)</f>
        <v/>
      </c>
      <c r="U4237" s="0" t="str">
        <f aca="false">IF(G4237=1,IF(B4237="",1,0),"")</f>
        <v/>
      </c>
    </row>
    <row r="4238" customFormat="false" ht="15" hidden="false" customHeight="false" outlineLevel="0" collapsed="false">
      <c r="A4238" s="35"/>
      <c r="B4238" s="35"/>
      <c r="G4238" s="0" t="str">
        <f aca="false">IF(A4238="","",IF(AND(A4238&gt;=Debut,A4238&lt;Fin),1,0))</f>
        <v/>
      </c>
      <c r="H4238" s="0" t="str">
        <f aca="false">IF(G4238=1,INT(ROUND((A4238-Debut)*86400,0)/600),"")</f>
        <v/>
      </c>
      <c r="I4238" s="0" t="str">
        <f aca="false">IF(G4238=1,INT(ROUND((A4238-Debut)*86400,0)/3600),"")</f>
        <v/>
      </c>
      <c r="J4238" s="0" t="str">
        <f aca="false">IF(OR(A4238="",B4238=""),"",ROUND((B4238-A4238)*86400,0))</f>
        <v/>
      </c>
      <c r="K4238" s="37" t="str">
        <f aca="false">IF(G4238=1,IF(COUNTIFS($C:$C,C4238,$G:$G,1,$A:$A,"&gt;="&amp;(A4238-FenetreInterm/86400),$A:$A,"&lt;="&amp;A4238)&gt;=NbInterm,1,0),"")</f>
        <v/>
      </c>
      <c r="L4238" s="37" t="str">
        <f aca="false">IF(G4238=1,IF(B4238="",0,IF(J4238&lt;SeuilFugitive,1,0)),"")</f>
        <v/>
      </c>
      <c r="M4238" s="37" t="str">
        <f aca="false">IF(G4238=1,IF(B4238="",IF((Fin-A4238)*24&gt;SeuilFigee,1,0),IF(J4238&gt;SeuilFigee*3600,1,0)),"")</f>
        <v/>
      </c>
      <c r="N4238" s="0" t="str">
        <f aca="false">IF(G4238=1,IF(COUNTIF(H$2:H4238,H4238)=1,COUNTIF($H:$H,H4238),""),"")</f>
        <v/>
      </c>
      <c r="O4238" s="0" t="str">
        <f aca="false">IF(G4238=1,IF(COUNTIF(I$2:I4238,I4238)=1,COUNTIF($I:$I,I4238),""),"")</f>
        <v/>
      </c>
      <c r="P4238" s="38" t="str">
        <f aca="false">IF(G4238=1,IF(COUNTIFS(C$2:C4238,C4238,G$2:G4238,1)=1,COUNTIFS($C:$C,C4238,$G:$G,1)+ROW()/10000000,""),"")</f>
        <v/>
      </c>
      <c r="Q4238" s="0" t="str">
        <f aca="false">IF(K4238=1,IF(COUNTIFS(C$2:C4238,C4238,K$2:K4238,1)=1,1,0),"")</f>
        <v/>
      </c>
      <c r="R4238" s="0" t="str">
        <f aca="false">IF(M4238=1,IF(COUNTIFS(C$2:C4238,C4238,M$2:M4238,1)=1,1,0),"")</f>
        <v/>
      </c>
      <c r="S4238" s="0" t="str">
        <f aca="false">IF(L4238=1,IF(COUNTIFS(C$2:C4238,C4238,L$2:L4238,1)=1,1,0),"")</f>
        <v/>
      </c>
      <c r="T4238" s="38" t="str">
        <f aca="false">IF(N4238="","",N4238+ROW()/10000000)</f>
        <v/>
      </c>
      <c r="U4238" s="0" t="str">
        <f aca="false">IF(G4238=1,IF(B4238="",1,0),"")</f>
        <v/>
      </c>
    </row>
    <row r="4239" customFormat="false" ht="15" hidden="false" customHeight="false" outlineLevel="0" collapsed="false">
      <c r="A4239" s="35"/>
      <c r="B4239" s="35"/>
      <c r="G4239" s="0" t="str">
        <f aca="false">IF(A4239="","",IF(AND(A4239&gt;=Debut,A4239&lt;Fin),1,0))</f>
        <v/>
      </c>
      <c r="H4239" s="0" t="str">
        <f aca="false">IF(G4239=1,INT(ROUND((A4239-Debut)*86400,0)/600),"")</f>
        <v/>
      </c>
      <c r="I4239" s="0" t="str">
        <f aca="false">IF(G4239=1,INT(ROUND((A4239-Debut)*86400,0)/3600),"")</f>
        <v/>
      </c>
      <c r="J4239" s="0" t="str">
        <f aca="false">IF(OR(A4239="",B4239=""),"",ROUND((B4239-A4239)*86400,0))</f>
        <v/>
      </c>
      <c r="K4239" s="37" t="str">
        <f aca="false">IF(G4239=1,IF(COUNTIFS($C:$C,C4239,$G:$G,1,$A:$A,"&gt;="&amp;(A4239-FenetreInterm/86400),$A:$A,"&lt;="&amp;A4239)&gt;=NbInterm,1,0),"")</f>
        <v/>
      </c>
      <c r="L4239" s="37" t="str">
        <f aca="false">IF(G4239=1,IF(B4239="",0,IF(J4239&lt;SeuilFugitive,1,0)),"")</f>
        <v/>
      </c>
      <c r="M4239" s="37" t="str">
        <f aca="false">IF(G4239=1,IF(B4239="",IF((Fin-A4239)*24&gt;SeuilFigee,1,0),IF(J4239&gt;SeuilFigee*3600,1,0)),"")</f>
        <v/>
      </c>
      <c r="N4239" s="0" t="str">
        <f aca="false">IF(G4239=1,IF(COUNTIF(H$2:H4239,H4239)=1,COUNTIF($H:$H,H4239),""),"")</f>
        <v/>
      </c>
      <c r="O4239" s="0" t="str">
        <f aca="false">IF(G4239=1,IF(COUNTIF(I$2:I4239,I4239)=1,COUNTIF($I:$I,I4239),""),"")</f>
        <v/>
      </c>
      <c r="P4239" s="38" t="str">
        <f aca="false">IF(G4239=1,IF(COUNTIFS(C$2:C4239,C4239,G$2:G4239,1)=1,COUNTIFS($C:$C,C4239,$G:$G,1)+ROW()/10000000,""),"")</f>
        <v/>
      </c>
      <c r="Q4239" s="0" t="str">
        <f aca="false">IF(K4239=1,IF(COUNTIFS(C$2:C4239,C4239,K$2:K4239,1)=1,1,0),"")</f>
        <v/>
      </c>
      <c r="R4239" s="0" t="str">
        <f aca="false">IF(M4239=1,IF(COUNTIFS(C$2:C4239,C4239,M$2:M4239,1)=1,1,0),"")</f>
        <v/>
      </c>
      <c r="S4239" s="0" t="str">
        <f aca="false">IF(L4239=1,IF(COUNTIFS(C$2:C4239,C4239,L$2:L4239,1)=1,1,0),"")</f>
        <v/>
      </c>
      <c r="T4239" s="38" t="str">
        <f aca="false">IF(N4239="","",N4239+ROW()/10000000)</f>
        <v/>
      </c>
      <c r="U4239" s="0" t="str">
        <f aca="false">IF(G4239=1,IF(B4239="",1,0),"")</f>
        <v/>
      </c>
    </row>
    <row r="4240" customFormat="false" ht="15" hidden="false" customHeight="false" outlineLevel="0" collapsed="false">
      <c r="A4240" s="35"/>
      <c r="B4240" s="35"/>
      <c r="G4240" s="0" t="str">
        <f aca="false">IF(A4240="","",IF(AND(A4240&gt;=Debut,A4240&lt;Fin),1,0))</f>
        <v/>
      </c>
      <c r="H4240" s="0" t="str">
        <f aca="false">IF(G4240=1,INT(ROUND((A4240-Debut)*86400,0)/600),"")</f>
        <v/>
      </c>
      <c r="I4240" s="0" t="str">
        <f aca="false">IF(G4240=1,INT(ROUND((A4240-Debut)*86400,0)/3600),"")</f>
        <v/>
      </c>
      <c r="J4240" s="0" t="str">
        <f aca="false">IF(OR(A4240="",B4240=""),"",ROUND((B4240-A4240)*86400,0))</f>
        <v/>
      </c>
      <c r="K4240" s="37" t="str">
        <f aca="false">IF(G4240=1,IF(COUNTIFS($C:$C,C4240,$G:$G,1,$A:$A,"&gt;="&amp;(A4240-FenetreInterm/86400),$A:$A,"&lt;="&amp;A4240)&gt;=NbInterm,1,0),"")</f>
        <v/>
      </c>
      <c r="L4240" s="37" t="str">
        <f aca="false">IF(G4240=1,IF(B4240="",0,IF(J4240&lt;SeuilFugitive,1,0)),"")</f>
        <v/>
      </c>
      <c r="M4240" s="37" t="str">
        <f aca="false">IF(G4240=1,IF(B4240="",IF((Fin-A4240)*24&gt;SeuilFigee,1,0),IF(J4240&gt;SeuilFigee*3600,1,0)),"")</f>
        <v/>
      </c>
      <c r="N4240" s="0" t="str">
        <f aca="false">IF(G4240=1,IF(COUNTIF(H$2:H4240,H4240)=1,COUNTIF($H:$H,H4240),""),"")</f>
        <v/>
      </c>
      <c r="O4240" s="0" t="str">
        <f aca="false">IF(G4240=1,IF(COUNTIF(I$2:I4240,I4240)=1,COUNTIF($I:$I,I4240),""),"")</f>
        <v/>
      </c>
      <c r="P4240" s="38" t="str">
        <f aca="false">IF(G4240=1,IF(COUNTIFS(C$2:C4240,C4240,G$2:G4240,1)=1,COUNTIFS($C:$C,C4240,$G:$G,1)+ROW()/10000000,""),"")</f>
        <v/>
      </c>
      <c r="Q4240" s="0" t="str">
        <f aca="false">IF(K4240=1,IF(COUNTIFS(C$2:C4240,C4240,K$2:K4240,1)=1,1,0),"")</f>
        <v/>
      </c>
      <c r="R4240" s="0" t="str">
        <f aca="false">IF(M4240=1,IF(COUNTIFS(C$2:C4240,C4240,M$2:M4240,1)=1,1,0),"")</f>
        <v/>
      </c>
      <c r="S4240" s="0" t="str">
        <f aca="false">IF(L4240=1,IF(COUNTIFS(C$2:C4240,C4240,L$2:L4240,1)=1,1,0),"")</f>
        <v/>
      </c>
      <c r="T4240" s="38" t="str">
        <f aca="false">IF(N4240="","",N4240+ROW()/10000000)</f>
        <v/>
      </c>
      <c r="U4240" s="0" t="str">
        <f aca="false">IF(G4240=1,IF(B4240="",1,0),"")</f>
        <v/>
      </c>
    </row>
    <row r="4241" customFormat="false" ht="15" hidden="false" customHeight="false" outlineLevel="0" collapsed="false">
      <c r="A4241" s="35"/>
      <c r="B4241" s="35"/>
      <c r="G4241" s="0" t="str">
        <f aca="false">IF(A4241="","",IF(AND(A4241&gt;=Debut,A4241&lt;Fin),1,0))</f>
        <v/>
      </c>
      <c r="H4241" s="0" t="str">
        <f aca="false">IF(G4241=1,INT(ROUND((A4241-Debut)*86400,0)/600),"")</f>
        <v/>
      </c>
      <c r="I4241" s="0" t="str">
        <f aca="false">IF(G4241=1,INT(ROUND((A4241-Debut)*86400,0)/3600),"")</f>
        <v/>
      </c>
      <c r="J4241" s="0" t="str">
        <f aca="false">IF(OR(A4241="",B4241=""),"",ROUND((B4241-A4241)*86400,0))</f>
        <v/>
      </c>
      <c r="K4241" s="37" t="str">
        <f aca="false">IF(G4241=1,IF(COUNTIFS($C:$C,C4241,$G:$G,1,$A:$A,"&gt;="&amp;(A4241-FenetreInterm/86400),$A:$A,"&lt;="&amp;A4241)&gt;=NbInterm,1,0),"")</f>
        <v/>
      </c>
      <c r="L4241" s="37" t="str">
        <f aca="false">IF(G4241=1,IF(B4241="",0,IF(J4241&lt;SeuilFugitive,1,0)),"")</f>
        <v/>
      </c>
      <c r="M4241" s="37" t="str">
        <f aca="false">IF(G4241=1,IF(B4241="",IF((Fin-A4241)*24&gt;SeuilFigee,1,0),IF(J4241&gt;SeuilFigee*3600,1,0)),"")</f>
        <v/>
      </c>
      <c r="N4241" s="0" t="str">
        <f aca="false">IF(G4241=1,IF(COUNTIF(H$2:H4241,H4241)=1,COUNTIF($H:$H,H4241),""),"")</f>
        <v/>
      </c>
      <c r="O4241" s="0" t="str">
        <f aca="false">IF(G4241=1,IF(COUNTIF(I$2:I4241,I4241)=1,COUNTIF($I:$I,I4241),""),"")</f>
        <v/>
      </c>
      <c r="P4241" s="38" t="str">
        <f aca="false">IF(G4241=1,IF(COUNTIFS(C$2:C4241,C4241,G$2:G4241,1)=1,COUNTIFS($C:$C,C4241,$G:$G,1)+ROW()/10000000,""),"")</f>
        <v/>
      </c>
      <c r="Q4241" s="0" t="str">
        <f aca="false">IF(K4241=1,IF(COUNTIFS(C$2:C4241,C4241,K$2:K4241,1)=1,1,0),"")</f>
        <v/>
      </c>
      <c r="R4241" s="0" t="str">
        <f aca="false">IF(M4241=1,IF(COUNTIFS(C$2:C4241,C4241,M$2:M4241,1)=1,1,0),"")</f>
        <v/>
      </c>
      <c r="S4241" s="0" t="str">
        <f aca="false">IF(L4241=1,IF(COUNTIFS(C$2:C4241,C4241,L$2:L4241,1)=1,1,0),"")</f>
        <v/>
      </c>
      <c r="T4241" s="38" t="str">
        <f aca="false">IF(N4241="","",N4241+ROW()/10000000)</f>
        <v/>
      </c>
      <c r="U4241" s="0" t="str">
        <f aca="false">IF(G4241=1,IF(B4241="",1,0),"")</f>
        <v/>
      </c>
    </row>
    <row r="4242" customFormat="false" ht="15" hidden="false" customHeight="false" outlineLevel="0" collapsed="false">
      <c r="A4242" s="35"/>
      <c r="B4242" s="35"/>
      <c r="G4242" s="0" t="str">
        <f aca="false">IF(A4242="","",IF(AND(A4242&gt;=Debut,A4242&lt;Fin),1,0))</f>
        <v/>
      </c>
      <c r="H4242" s="0" t="str">
        <f aca="false">IF(G4242=1,INT(ROUND((A4242-Debut)*86400,0)/600),"")</f>
        <v/>
      </c>
      <c r="I4242" s="0" t="str">
        <f aca="false">IF(G4242=1,INT(ROUND((A4242-Debut)*86400,0)/3600),"")</f>
        <v/>
      </c>
      <c r="J4242" s="0" t="str">
        <f aca="false">IF(OR(A4242="",B4242=""),"",ROUND((B4242-A4242)*86400,0))</f>
        <v/>
      </c>
      <c r="K4242" s="37" t="str">
        <f aca="false">IF(G4242=1,IF(COUNTIFS($C:$C,C4242,$G:$G,1,$A:$A,"&gt;="&amp;(A4242-FenetreInterm/86400),$A:$A,"&lt;="&amp;A4242)&gt;=NbInterm,1,0),"")</f>
        <v/>
      </c>
      <c r="L4242" s="37" t="str">
        <f aca="false">IF(G4242=1,IF(B4242="",0,IF(J4242&lt;SeuilFugitive,1,0)),"")</f>
        <v/>
      </c>
      <c r="M4242" s="37" t="str">
        <f aca="false">IF(G4242=1,IF(B4242="",IF((Fin-A4242)*24&gt;SeuilFigee,1,0),IF(J4242&gt;SeuilFigee*3600,1,0)),"")</f>
        <v/>
      </c>
      <c r="N4242" s="0" t="str">
        <f aca="false">IF(G4242=1,IF(COUNTIF(H$2:H4242,H4242)=1,COUNTIF($H:$H,H4242),""),"")</f>
        <v/>
      </c>
      <c r="O4242" s="0" t="str">
        <f aca="false">IF(G4242=1,IF(COUNTIF(I$2:I4242,I4242)=1,COUNTIF($I:$I,I4242),""),"")</f>
        <v/>
      </c>
      <c r="P4242" s="38" t="str">
        <f aca="false">IF(G4242=1,IF(COUNTIFS(C$2:C4242,C4242,G$2:G4242,1)=1,COUNTIFS($C:$C,C4242,$G:$G,1)+ROW()/10000000,""),"")</f>
        <v/>
      </c>
      <c r="Q4242" s="0" t="str">
        <f aca="false">IF(K4242=1,IF(COUNTIFS(C$2:C4242,C4242,K$2:K4242,1)=1,1,0),"")</f>
        <v/>
      </c>
      <c r="R4242" s="0" t="str">
        <f aca="false">IF(M4242=1,IF(COUNTIFS(C$2:C4242,C4242,M$2:M4242,1)=1,1,0),"")</f>
        <v/>
      </c>
      <c r="S4242" s="0" t="str">
        <f aca="false">IF(L4242=1,IF(COUNTIFS(C$2:C4242,C4242,L$2:L4242,1)=1,1,0),"")</f>
        <v/>
      </c>
      <c r="T4242" s="38" t="str">
        <f aca="false">IF(N4242="","",N4242+ROW()/10000000)</f>
        <v/>
      </c>
      <c r="U4242" s="0" t="str">
        <f aca="false">IF(G4242=1,IF(B4242="",1,0),"")</f>
        <v/>
      </c>
    </row>
    <row r="4243" customFormat="false" ht="15" hidden="false" customHeight="false" outlineLevel="0" collapsed="false">
      <c r="A4243" s="35"/>
      <c r="B4243" s="35"/>
      <c r="G4243" s="0" t="str">
        <f aca="false">IF(A4243="","",IF(AND(A4243&gt;=Debut,A4243&lt;Fin),1,0))</f>
        <v/>
      </c>
      <c r="H4243" s="0" t="str">
        <f aca="false">IF(G4243=1,INT(ROUND((A4243-Debut)*86400,0)/600),"")</f>
        <v/>
      </c>
      <c r="I4243" s="0" t="str">
        <f aca="false">IF(G4243=1,INT(ROUND((A4243-Debut)*86400,0)/3600),"")</f>
        <v/>
      </c>
      <c r="J4243" s="0" t="str">
        <f aca="false">IF(OR(A4243="",B4243=""),"",ROUND((B4243-A4243)*86400,0))</f>
        <v/>
      </c>
      <c r="K4243" s="37" t="str">
        <f aca="false">IF(G4243=1,IF(COUNTIFS($C:$C,C4243,$G:$G,1,$A:$A,"&gt;="&amp;(A4243-FenetreInterm/86400),$A:$A,"&lt;="&amp;A4243)&gt;=NbInterm,1,0),"")</f>
        <v/>
      </c>
      <c r="L4243" s="37" t="str">
        <f aca="false">IF(G4243=1,IF(B4243="",0,IF(J4243&lt;SeuilFugitive,1,0)),"")</f>
        <v/>
      </c>
      <c r="M4243" s="37" t="str">
        <f aca="false">IF(G4243=1,IF(B4243="",IF((Fin-A4243)*24&gt;SeuilFigee,1,0),IF(J4243&gt;SeuilFigee*3600,1,0)),"")</f>
        <v/>
      </c>
      <c r="N4243" s="0" t="str">
        <f aca="false">IF(G4243=1,IF(COUNTIF(H$2:H4243,H4243)=1,COUNTIF($H:$H,H4243),""),"")</f>
        <v/>
      </c>
      <c r="O4243" s="0" t="str">
        <f aca="false">IF(G4243=1,IF(COUNTIF(I$2:I4243,I4243)=1,COUNTIF($I:$I,I4243),""),"")</f>
        <v/>
      </c>
      <c r="P4243" s="38" t="str">
        <f aca="false">IF(G4243=1,IF(COUNTIFS(C$2:C4243,C4243,G$2:G4243,1)=1,COUNTIFS($C:$C,C4243,$G:$G,1)+ROW()/10000000,""),"")</f>
        <v/>
      </c>
      <c r="Q4243" s="0" t="str">
        <f aca="false">IF(K4243=1,IF(COUNTIFS(C$2:C4243,C4243,K$2:K4243,1)=1,1,0),"")</f>
        <v/>
      </c>
      <c r="R4243" s="0" t="str">
        <f aca="false">IF(M4243=1,IF(COUNTIFS(C$2:C4243,C4243,M$2:M4243,1)=1,1,0),"")</f>
        <v/>
      </c>
      <c r="S4243" s="0" t="str">
        <f aca="false">IF(L4243=1,IF(COUNTIFS(C$2:C4243,C4243,L$2:L4243,1)=1,1,0),"")</f>
        <v/>
      </c>
      <c r="T4243" s="38" t="str">
        <f aca="false">IF(N4243="","",N4243+ROW()/10000000)</f>
        <v/>
      </c>
      <c r="U4243" s="0" t="str">
        <f aca="false">IF(G4243=1,IF(B4243="",1,0),"")</f>
        <v/>
      </c>
    </row>
    <row r="4244" customFormat="false" ht="15" hidden="false" customHeight="false" outlineLevel="0" collapsed="false">
      <c r="A4244" s="35"/>
      <c r="B4244" s="35"/>
      <c r="G4244" s="0" t="str">
        <f aca="false">IF(A4244="","",IF(AND(A4244&gt;=Debut,A4244&lt;Fin),1,0))</f>
        <v/>
      </c>
      <c r="H4244" s="0" t="str">
        <f aca="false">IF(G4244=1,INT(ROUND((A4244-Debut)*86400,0)/600),"")</f>
        <v/>
      </c>
      <c r="I4244" s="0" t="str">
        <f aca="false">IF(G4244=1,INT(ROUND((A4244-Debut)*86400,0)/3600),"")</f>
        <v/>
      </c>
      <c r="J4244" s="0" t="str">
        <f aca="false">IF(OR(A4244="",B4244=""),"",ROUND((B4244-A4244)*86400,0))</f>
        <v/>
      </c>
      <c r="K4244" s="37" t="str">
        <f aca="false">IF(G4244=1,IF(COUNTIFS($C:$C,C4244,$G:$G,1,$A:$A,"&gt;="&amp;(A4244-FenetreInterm/86400),$A:$A,"&lt;="&amp;A4244)&gt;=NbInterm,1,0),"")</f>
        <v/>
      </c>
      <c r="L4244" s="37" t="str">
        <f aca="false">IF(G4244=1,IF(B4244="",0,IF(J4244&lt;SeuilFugitive,1,0)),"")</f>
        <v/>
      </c>
      <c r="M4244" s="37" t="str">
        <f aca="false">IF(G4244=1,IF(B4244="",IF((Fin-A4244)*24&gt;SeuilFigee,1,0),IF(J4244&gt;SeuilFigee*3600,1,0)),"")</f>
        <v/>
      </c>
      <c r="N4244" s="0" t="str">
        <f aca="false">IF(G4244=1,IF(COUNTIF(H$2:H4244,H4244)=1,COUNTIF($H:$H,H4244),""),"")</f>
        <v/>
      </c>
      <c r="O4244" s="0" t="str">
        <f aca="false">IF(G4244=1,IF(COUNTIF(I$2:I4244,I4244)=1,COUNTIF($I:$I,I4244),""),"")</f>
        <v/>
      </c>
      <c r="P4244" s="38" t="str">
        <f aca="false">IF(G4244=1,IF(COUNTIFS(C$2:C4244,C4244,G$2:G4244,1)=1,COUNTIFS($C:$C,C4244,$G:$G,1)+ROW()/10000000,""),"")</f>
        <v/>
      </c>
      <c r="Q4244" s="0" t="str">
        <f aca="false">IF(K4244=1,IF(COUNTIFS(C$2:C4244,C4244,K$2:K4244,1)=1,1,0),"")</f>
        <v/>
      </c>
      <c r="R4244" s="0" t="str">
        <f aca="false">IF(M4244=1,IF(COUNTIFS(C$2:C4244,C4244,M$2:M4244,1)=1,1,0),"")</f>
        <v/>
      </c>
      <c r="S4244" s="0" t="str">
        <f aca="false">IF(L4244=1,IF(COUNTIFS(C$2:C4244,C4244,L$2:L4244,1)=1,1,0),"")</f>
        <v/>
      </c>
      <c r="T4244" s="38" t="str">
        <f aca="false">IF(N4244="","",N4244+ROW()/10000000)</f>
        <v/>
      </c>
      <c r="U4244" s="0" t="str">
        <f aca="false">IF(G4244=1,IF(B4244="",1,0),"")</f>
        <v/>
      </c>
    </row>
    <row r="4245" customFormat="false" ht="15" hidden="false" customHeight="false" outlineLevel="0" collapsed="false">
      <c r="A4245" s="35"/>
      <c r="B4245" s="35"/>
      <c r="G4245" s="0" t="str">
        <f aca="false">IF(A4245="","",IF(AND(A4245&gt;=Debut,A4245&lt;Fin),1,0))</f>
        <v/>
      </c>
      <c r="H4245" s="0" t="str">
        <f aca="false">IF(G4245=1,INT(ROUND((A4245-Debut)*86400,0)/600),"")</f>
        <v/>
      </c>
      <c r="I4245" s="0" t="str">
        <f aca="false">IF(G4245=1,INT(ROUND((A4245-Debut)*86400,0)/3600),"")</f>
        <v/>
      </c>
      <c r="J4245" s="0" t="str">
        <f aca="false">IF(OR(A4245="",B4245=""),"",ROUND((B4245-A4245)*86400,0))</f>
        <v/>
      </c>
      <c r="K4245" s="37" t="str">
        <f aca="false">IF(G4245=1,IF(COUNTIFS($C:$C,C4245,$G:$G,1,$A:$A,"&gt;="&amp;(A4245-FenetreInterm/86400),$A:$A,"&lt;="&amp;A4245)&gt;=NbInterm,1,0),"")</f>
        <v/>
      </c>
      <c r="L4245" s="37" t="str">
        <f aca="false">IF(G4245=1,IF(B4245="",0,IF(J4245&lt;SeuilFugitive,1,0)),"")</f>
        <v/>
      </c>
      <c r="M4245" s="37" t="str">
        <f aca="false">IF(G4245=1,IF(B4245="",IF((Fin-A4245)*24&gt;SeuilFigee,1,0),IF(J4245&gt;SeuilFigee*3600,1,0)),"")</f>
        <v/>
      </c>
      <c r="N4245" s="0" t="str">
        <f aca="false">IF(G4245=1,IF(COUNTIF(H$2:H4245,H4245)=1,COUNTIF($H:$H,H4245),""),"")</f>
        <v/>
      </c>
      <c r="O4245" s="0" t="str">
        <f aca="false">IF(G4245=1,IF(COUNTIF(I$2:I4245,I4245)=1,COUNTIF($I:$I,I4245),""),"")</f>
        <v/>
      </c>
      <c r="P4245" s="38" t="str">
        <f aca="false">IF(G4245=1,IF(COUNTIFS(C$2:C4245,C4245,G$2:G4245,1)=1,COUNTIFS($C:$C,C4245,$G:$G,1)+ROW()/10000000,""),"")</f>
        <v/>
      </c>
      <c r="Q4245" s="0" t="str">
        <f aca="false">IF(K4245=1,IF(COUNTIFS(C$2:C4245,C4245,K$2:K4245,1)=1,1,0),"")</f>
        <v/>
      </c>
      <c r="R4245" s="0" t="str">
        <f aca="false">IF(M4245=1,IF(COUNTIFS(C$2:C4245,C4245,M$2:M4245,1)=1,1,0),"")</f>
        <v/>
      </c>
      <c r="S4245" s="0" t="str">
        <f aca="false">IF(L4245=1,IF(COUNTIFS(C$2:C4245,C4245,L$2:L4245,1)=1,1,0),"")</f>
        <v/>
      </c>
      <c r="T4245" s="38" t="str">
        <f aca="false">IF(N4245="","",N4245+ROW()/10000000)</f>
        <v/>
      </c>
      <c r="U4245" s="0" t="str">
        <f aca="false">IF(G4245=1,IF(B4245="",1,0),"")</f>
        <v/>
      </c>
    </row>
    <row r="4246" customFormat="false" ht="15" hidden="false" customHeight="false" outlineLevel="0" collapsed="false">
      <c r="A4246" s="35"/>
      <c r="B4246" s="35"/>
      <c r="G4246" s="0" t="str">
        <f aca="false">IF(A4246="","",IF(AND(A4246&gt;=Debut,A4246&lt;Fin),1,0))</f>
        <v/>
      </c>
      <c r="H4246" s="0" t="str">
        <f aca="false">IF(G4246=1,INT(ROUND((A4246-Debut)*86400,0)/600),"")</f>
        <v/>
      </c>
      <c r="I4246" s="0" t="str">
        <f aca="false">IF(G4246=1,INT(ROUND((A4246-Debut)*86400,0)/3600),"")</f>
        <v/>
      </c>
      <c r="J4246" s="0" t="str">
        <f aca="false">IF(OR(A4246="",B4246=""),"",ROUND((B4246-A4246)*86400,0))</f>
        <v/>
      </c>
      <c r="K4246" s="37" t="str">
        <f aca="false">IF(G4246=1,IF(COUNTIFS($C:$C,C4246,$G:$G,1,$A:$A,"&gt;="&amp;(A4246-FenetreInterm/86400),$A:$A,"&lt;="&amp;A4246)&gt;=NbInterm,1,0),"")</f>
        <v/>
      </c>
      <c r="L4246" s="37" t="str">
        <f aca="false">IF(G4246=1,IF(B4246="",0,IF(J4246&lt;SeuilFugitive,1,0)),"")</f>
        <v/>
      </c>
      <c r="M4246" s="37" t="str">
        <f aca="false">IF(G4246=1,IF(B4246="",IF((Fin-A4246)*24&gt;SeuilFigee,1,0),IF(J4246&gt;SeuilFigee*3600,1,0)),"")</f>
        <v/>
      </c>
      <c r="N4246" s="0" t="str">
        <f aca="false">IF(G4246=1,IF(COUNTIF(H$2:H4246,H4246)=1,COUNTIF($H:$H,H4246),""),"")</f>
        <v/>
      </c>
      <c r="O4246" s="0" t="str">
        <f aca="false">IF(G4246=1,IF(COUNTIF(I$2:I4246,I4246)=1,COUNTIF($I:$I,I4246),""),"")</f>
        <v/>
      </c>
      <c r="P4246" s="38" t="str">
        <f aca="false">IF(G4246=1,IF(COUNTIFS(C$2:C4246,C4246,G$2:G4246,1)=1,COUNTIFS($C:$C,C4246,$G:$G,1)+ROW()/10000000,""),"")</f>
        <v/>
      </c>
      <c r="Q4246" s="0" t="str">
        <f aca="false">IF(K4246=1,IF(COUNTIFS(C$2:C4246,C4246,K$2:K4246,1)=1,1,0),"")</f>
        <v/>
      </c>
      <c r="R4246" s="0" t="str">
        <f aca="false">IF(M4246=1,IF(COUNTIFS(C$2:C4246,C4246,M$2:M4246,1)=1,1,0),"")</f>
        <v/>
      </c>
      <c r="S4246" s="0" t="str">
        <f aca="false">IF(L4246=1,IF(COUNTIFS(C$2:C4246,C4246,L$2:L4246,1)=1,1,0),"")</f>
        <v/>
      </c>
      <c r="T4246" s="38" t="str">
        <f aca="false">IF(N4246="","",N4246+ROW()/10000000)</f>
        <v/>
      </c>
      <c r="U4246" s="0" t="str">
        <f aca="false">IF(G4246=1,IF(B4246="",1,0),"")</f>
        <v/>
      </c>
    </row>
    <row r="4247" customFormat="false" ht="15" hidden="false" customHeight="false" outlineLevel="0" collapsed="false">
      <c r="A4247" s="35"/>
      <c r="B4247" s="35"/>
      <c r="G4247" s="0" t="str">
        <f aca="false">IF(A4247="","",IF(AND(A4247&gt;=Debut,A4247&lt;Fin),1,0))</f>
        <v/>
      </c>
      <c r="H4247" s="0" t="str">
        <f aca="false">IF(G4247=1,INT(ROUND((A4247-Debut)*86400,0)/600),"")</f>
        <v/>
      </c>
      <c r="I4247" s="0" t="str">
        <f aca="false">IF(G4247=1,INT(ROUND((A4247-Debut)*86400,0)/3600),"")</f>
        <v/>
      </c>
      <c r="J4247" s="0" t="str">
        <f aca="false">IF(OR(A4247="",B4247=""),"",ROUND((B4247-A4247)*86400,0))</f>
        <v/>
      </c>
      <c r="K4247" s="37" t="str">
        <f aca="false">IF(G4247=1,IF(COUNTIFS($C:$C,C4247,$G:$G,1,$A:$A,"&gt;="&amp;(A4247-FenetreInterm/86400),$A:$A,"&lt;="&amp;A4247)&gt;=NbInterm,1,0),"")</f>
        <v/>
      </c>
      <c r="L4247" s="37" t="str">
        <f aca="false">IF(G4247=1,IF(B4247="",0,IF(J4247&lt;SeuilFugitive,1,0)),"")</f>
        <v/>
      </c>
      <c r="M4247" s="37" t="str">
        <f aca="false">IF(G4247=1,IF(B4247="",IF((Fin-A4247)*24&gt;SeuilFigee,1,0),IF(J4247&gt;SeuilFigee*3600,1,0)),"")</f>
        <v/>
      </c>
      <c r="N4247" s="0" t="str">
        <f aca="false">IF(G4247=1,IF(COUNTIF(H$2:H4247,H4247)=1,COUNTIF($H:$H,H4247),""),"")</f>
        <v/>
      </c>
      <c r="O4247" s="0" t="str">
        <f aca="false">IF(G4247=1,IF(COUNTIF(I$2:I4247,I4247)=1,COUNTIF($I:$I,I4247),""),"")</f>
        <v/>
      </c>
      <c r="P4247" s="38" t="str">
        <f aca="false">IF(G4247=1,IF(COUNTIFS(C$2:C4247,C4247,G$2:G4247,1)=1,COUNTIFS($C:$C,C4247,$G:$G,1)+ROW()/10000000,""),"")</f>
        <v/>
      </c>
      <c r="Q4247" s="0" t="str">
        <f aca="false">IF(K4247=1,IF(COUNTIFS(C$2:C4247,C4247,K$2:K4247,1)=1,1,0),"")</f>
        <v/>
      </c>
      <c r="R4247" s="0" t="str">
        <f aca="false">IF(M4247=1,IF(COUNTIFS(C$2:C4247,C4247,M$2:M4247,1)=1,1,0),"")</f>
        <v/>
      </c>
      <c r="S4247" s="0" t="str">
        <f aca="false">IF(L4247=1,IF(COUNTIFS(C$2:C4247,C4247,L$2:L4247,1)=1,1,0),"")</f>
        <v/>
      </c>
      <c r="T4247" s="38" t="str">
        <f aca="false">IF(N4247="","",N4247+ROW()/10000000)</f>
        <v/>
      </c>
      <c r="U4247" s="0" t="str">
        <f aca="false">IF(G4247=1,IF(B4247="",1,0),"")</f>
        <v/>
      </c>
    </row>
    <row r="4248" customFormat="false" ht="15" hidden="false" customHeight="false" outlineLevel="0" collapsed="false">
      <c r="A4248" s="35"/>
      <c r="B4248" s="35"/>
      <c r="G4248" s="0" t="str">
        <f aca="false">IF(A4248="","",IF(AND(A4248&gt;=Debut,A4248&lt;Fin),1,0))</f>
        <v/>
      </c>
      <c r="H4248" s="0" t="str">
        <f aca="false">IF(G4248=1,INT(ROUND((A4248-Debut)*86400,0)/600),"")</f>
        <v/>
      </c>
      <c r="I4248" s="0" t="str">
        <f aca="false">IF(G4248=1,INT(ROUND((A4248-Debut)*86400,0)/3600),"")</f>
        <v/>
      </c>
      <c r="J4248" s="0" t="str">
        <f aca="false">IF(OR(A4248="",B4248=""),"",ROUND((B4248-A4248)*86400,0))</f>
        <v/>
      </c>
      <c r="K4248" s="37" t="str">
        <f aca="false">IF(G4248=1,IF(COUNTIFS($C:$C,C4248,$G:$G,1,$A:$A,"&gt;="&amp;(A4248-FenetreInterm/86400),$A:$A,"&lt;="&amp;A4248)&gt;=NbInterm,1,0),"")</f>
        <v/>
      </c>
      <c r="L4248" s="37" t="str">
        <f aca="false">IF(G4248=1,IF(B4248="",0,IF(J4248&lt;SeuilFugitive,1,0)),"")</f>
        <v/>
      </c>
      <c r="M4248" s="37" t="str">
        <f aca="false">IF(G4248=1,IF(B4248="",IF((Fin-A4248)*24&gt;SeuilFigee,1,0),IF(J4248&gt;SeuilFigee*3600,1,0)),"")</f>
        <v/>
      </c>
      <c r="N4248" s="0" t="str">
        <f aca="false">IF(G4248=1,IF(COUNTIF(H$2:H4248,H4248)=1,COUNTIF($H:$H,H4248),""),"")</f>
        <v/>
      </c>
      <c r="O4248" s="0" t="str">
        <f aca="false">IF(G4248=1,IF(COUNTIF(I$2:I4248,I4248)=1,COUNTIF($I:$I,I4248),""),"")</f>
        <v/>
      </c>
      <c r="P4248" s="38" t="str">
        <f aca="false">IF(G4248=1,IF(COUNTIFS(C$2:C4248,C4248,G$2:G4248,1)=1,COUNTIFS($C:$C,C4248,$G:$G,1)+ROW()/10000000,""),"")</f>
        <v/>
      </c>
      <c r="Q4248" s="0" t="str">
        <f aca="false">IF(K4248=1,IF(COUNTIFS(C$2:C4248,C4248,K$2:K4248,1)=1,1,0),"")</f>
        <v/>
      </c>
      <c r="R4248" s="0" t="str">
        <f aca="false">IF(M4248=1,IF(COUNTIFS(C$2:C4248,C4248,M$2:M4248,1)=1,1,0),"")</f>
        <v/>
      </c>
      <c r="S4248" s="0" t="str">
        <f aca="false">IF(L4248=1,IF(COUNTIFS(C$2:C4248,C4248,L$2:L4248,1)=1,1,0),"")</f>
        <v/>
      </c>
      <c r="T4248" s="38" t="str">
        <f aca="false">IF(N4248="","",N4248+ROW()/10000000)</f>
        <v/>
      </c>
      <c r="U4248" s="0" t="str">
        <f aca="false">IF(G4248=1,IF(B4248="",1,0),"")</f>
        <v/>
      </c>
    </row>
    <row r="4249" customFormat="false" ht="15" hidden="false" customHeight="false" outlineLevel="0" collapsed="false">
      <c r="A4249" s="35"/>
      <c r="B4249" s="35"/>
      <c r="G4249" s="0" t="str">
        <f aca="false">IF(A4249="","",IF(AND(A4249&gt;=Debut,A4249&lt;Fin),1,0))</f>
        <v/>
      </c>
      <c r="H4249" s="0" t="str">
        <f aca="false">IF(G4249=1,INT(ROUND((A4249-Debut)*86400,0)/600),"")</f>
        <v/>
      </c>
      <c r="I4249" s="0" t="str">
        <f aca="false">IF(G4249=1,INT(ROUND((A4249-Debut)*86400,0)/3600),"")</f>
        <v/>
      </c>
      <c r="J4249" s="0" t="str">
        <f aca="false">IF(OR(A4249="",B4249=""),"",ROUND((B4249-A4249)*86400,0))</f>
        <v/>
      </c>
      <c r="K4249" s="37" t="str">
        <f aca="false">IF(G4249=1,IF(COUNTIFS($C:$C,C4249,$G:$G,1,$A:$A,"&gt;="&amp;(A4249-FenetreInterm/86400),$A:$A,"&lt;="&amp;A4249)&gt;=NbInterm,1,0),"")</f>
        <v/>
      </c>
      <c r="L4249" s="37" t="str">
        <f aca="false">IF(G4249=1,IF(B4249="",0,IF(J4249&lt;SeuilFugitive,1,0)),"")</f>
        <v/>
      </c>
      <c r="M4249" s="37" t="str">
        <f aca="false">IF(G4249=1,IF(B4249="",IF((Fin-A4249)*24&gt;SeuilFigee,1,0),IF(J4249&gt;SeuilFigee*3600,1,0)),"")</f>
        <v/>
      </c>
      <c r="N4249" s="0" t="str">
        <f aca="false">IF(G4249=1,IF(COUNTIF(H$2:H4249,H4249)=1,COUNTIF($H:$H,H4249),""),"")</f>
        <v/>
      </c>
      <c r="O4249" s="0" t="str">
        <f aca="false">IF(G4249=1,IF(COUNTIF(I$2:I4249,I4249)=1,COUNTIF($I:$I,I4249),""),"")</f>
        <v/>
      </c>
      <c r="P4249" s="38" t="str">
        <f aca="false">IF(G4249=1,IF(COUNTIFS(C$2:C4249,C4249,G$2:G4249,1)=1,COUNTIFS($C:$C,C4249,$G:$G,1)+ROW()/10000000,""),"")</f>
        <v/>
      </c>
      <c r="Q4249" s="0" t="str">
        <f aca="false">IF(K4249=1,IF(COUNTIFS(C$2:C4249,C4249,K$2:K4249,1)=1,1,0),"")</f>
        <v/>
      </c>
      <c r="R4249" s="0" t="str">
        <f aca="false">IF(M4249=1,IF(COUNTIFS(C$2:C4249,C4249,M$2:M4249,1)=1,1,0),"")</f>
        <v/>
      </c>
      <c r="S4249" s="0" t="str">
        <f aca="false">IF(L4249=1,IF(COUNTIFS(C$2:C4249,C4249,L$2:L4249,1)=1,1,0),"")</f>
        <v/>
      </c>
      <c r="T4249" s="38" t="str">
        <f aca="false">IF(N4249="","",N4249+ROW()/10000000)</f>
        <v/>
      </c>
      <c r="U4249" s="0" t="str">
        <f aca="false">IF(G4249=1,IF(B4249="",1,0),"")</f>
        <v/>
      </c>
    </row>
    <row r="4250" customFormat="false" ht="15" hidden="false" customHeight="false" outlineLevel="0" collapsed="false">
      <c r="A4250" s="35"/>
      <c r="B4250" s="35"/>
      <c r="G4250" s="0" t="str">
        <f aca="false">IF(A4250="","",IF(AND(A4250&gt;=Debut,A4250&lt;Fin),1,0))</f>
        <v/>
      </c>
      <c r="H4250" s="0" t="str">
        <f aca="false">IF(G4250=1,INT(ROUND((A4250-Debut)*86400,0)/600),"")</f>
        <v/>
      </c>
      <c r="I4250" s="0" t="str">
        <f aca="false">IF(G4250=1,INT(ROUND((A4250-Debut)*86400,0)/3600),"")</f>
        <v/>
      </c>
      <c r="J4250" s="0" t="str">
        <f aca="false">IF(OR(A4250="",B4250=""),"",ROUND((B4250-A4250)*86400,0))</f>
        <v/>
      </c>
      <c r="K4250" s="37" t="str">
        <f aca="false">IF(G4250=1,IF(COUNTIFS($C:$C,C4250,$G:$G,1,$A:$A,"&gt;="&amp;(A4250-FenetreInterm/86400),$A:$A,"&lt;="&amp;A4250)&gt;=NbInterm,1,0),"")</f>
        <v/>
      </c>
      <c r="L4250" s="37" t="str">
        <f aca="false">IF(G4250=1,IF(B4250="",0,IF(J4250&lt;SeuilFugitive,1,0)),"")</f>
        <v/>
      </c>
      <c r="M4250" s="37" t="str">
        <f aca="false">IF(G4250=1,IF(B4250="",IF((Fin-A4250)*24&gt;SeuilFigee,1,0),IF(J4250&gt;SeuilFigee*3600,1,0)),"")</f>
        <v/>
      </c>
      <c r="N4250" s="0" t="str">
        <f aca="false">IF(G4250=1,IF(COUNTIF(H$2:H4250,H4250)=1,COUNTIF($H:$H,H4250),""),"")</f>
        <v/>
      </c>
      <c r="O4250" s="0" t="str">
        <f aca="false">IF(G4250=1,IF(COUNTIF(I$2:I4250,I4250)=1,COUNTIF($I:$I,I4250),""),"")</f>
        <v/>
      </c>
      <c r="P4250" s="38" t="str">
        <f aca="false">IF(G4250=1,IF(COUNTIFS(C$2:C4250,C4250,G$2:G4250,1)=1,COUNTIFS($C:$C,C4250,$G:$G,1)+ROW()/10000000,""),"")</f>
        <v/>
      </c>
      <c r="Q4250" s="0" t="str">
        <f aca="false">IF(K4250=1,IF(COUNTIFS(C$2:C4250,C4250,K$2:K4250,1)=1,1,0),"")</f>
        <v/>
      </c>
      <c r="R4250" s="0" t="str">
        <f aca="false">IF(M4250=1,IF(COUNTIFS(C$2:C4250,C4250,M$2:M4250,1)=1,1,0),"")</f>
        <v/>
      </c>
      <c r="S4250" s="0" t="str">
        <f aca="false">IF(L4250=1,IF(COUNTIFS(C$2:C4250,C4250,L$2:L4250,1)=1,1,0),"")</f>
        <v/>
      </c>
      <c r="T4250" s="38" t="str">
        <f aca="false">IF(N4250="","",N4250+ROW()/10000000)</f>
        <v/>
      </c>
      <c r="U4250" s="0" t="str">
        <f aca="false">IF(G4250=1,IF(B4250="",1,0),"")</f>
        <v/>
      </c>
    </row>
    <row r="4251" customFormat="false" ht="15" hidden="false" customHeight="false" outlineLevel="0" collapsed="false">
      <c r="A4251" s="35"/>
      <c r="B4251" s="35"/>
      <c r="G4251" s="0" t="str">
        <f aca="false">IF(A4251="","",IF(AND(A4251&gt;=Debut,A4251&lt;Fin),1,0))</f>
        <v/>
      </c>
      <c r="H4251" s="0" t="str">
        <f aca="false">IF(G4251=1,INT(ROUND((A4251-Debut)*86400,0)/600),"")</f>
        <v/>
      </c>
      <c r="I4251" s="0" t="str">
        <f aca="false">IF(G4251=1,INT(ROUND((A4251-Debut)*86400,0)/3600),"")</f>
        <v/>
      </c>
      <c r="J4251" s="0" t="str">
        <f aca="false">IF(OR(A4251="",B4251=""),"",ROUND((B4251-A4251)*86400,0))</f>
        <v/>
      </c>
      <c r="K4251" s="37" t="str">
        <f aca="false">IF(G4251=1,IF(COUNTIFS($C:$C,C4251,$G:$G,1,$A:$A,"&gt;="&amp;(A4251-FenetreInterm/86400),$A:$A,"&lt;="&amp;A4251)&gt;=NbInterm,1,0),"")</f>
        <v/>
      </c>
      <c r="L4251" s="37" t="str">
        <f aca="false">IF(G4251=1,IF(B4251="",0,IF(J4251&lt;SeuilFugitive,1,0)),"")</f>
        <v/>
      </c>
      <c r="M4251" s="37" t="str">
        <f aca="false">IF(G4251=1,IF(B4251="",IF((Fin-A4251)*24&gt;SeuilFigee,1,0),IF(J4251&gt;SeuilFigee*3600,1,0)),"")</f>
        <v/>
      </c>
      <c r="N4251" s="0" t="str">
        <f aca="false">IF(G4251=1,IF(COUNTIF(H$2:H4251,H4251)=1,COUNTIF($H:$H,H4251),""),"")</f>
        <v/>
      </c>
      <c r="O4251" s="0" t="str">
        <f aca="false">IF(G4251=1,IF(COUNTIF(I$2:I4251,I4251)=1,COUNTIF($I:$I,I4251),""),"")</f>
        <v/>
      </c>
      <c r="P4251" s="38" t="str">
        <f aca="false">IF(G4251=1,IF(COUNTIFS(C$2:C4251,C4251,G$2:G4251,1)=1,COUNTIFS($C:$C,C4251,$G:$G,1)+ROW()/10000000,""),"")</f>
        <v/>
      </c>
      <c r="Q4251" s="0" t="str">
        <f aca="false">IF(K4251=1,IF(COUNTIFS(C$2:C4251,C4251,K$2:K4251,1)=1,1,0),"")</f>
        <v/>
      </c>
      <c r="R4251" s="0" t="str">
        <f aca="false">IF(M4251=1,IF(COUNTIFS(C$2:C4251,C4251,M$2:M4251,1)=1,1,0),"")</f>
        <v/>
      </c>
      <c r="S4251" s="0" t="str">
        <f aca="false">IF(L4251=1,IF(COUNTIFS(C$2:C4251,C4251,L$2:L4251,1)=1,1,0),"")</f>
        <v/>
      </c>
      <c r="T4251" s="38" t="str">
        <f aca="false">IF(N4251="","",N4251+ROW()/10000000)</f>
        <v/>
      </c>
      <c r="U4251" s="0" t="str">
        <f aca="false">IF(G4251=1,IF(B4251="",1,0),"")</f>
        <v/>
      </c>
    </row>
    <row r="4252" customFormat="false" ht="15" hidden="false" customHeight="false" outlineLevel="0" collapsed="false">
      <c r="A4252" s="35"/>
      <c r="B4252" s="35"/>
      <c r="G4252" s="0" t="str">
        <f aca="false">IF(A4252="","",IF(AND(A4252&gt;=Debut,A4252&lt;Fin),1,0))</f>
        <v/>
      </c>
      <c r="H4252" s="0" t="str">
        <f aca="false">IF(G4252=1,INT(ROUND((A4252-Debut)*86400,0)/600),"")</f>
        <v/>
      </c>
      <c r="I4252" s="0" t="str">
        <f aca="false">IF(G4252=1,INT(ROUND((A4252-Debut)*86400,0)/3600),"")</f>
        <v/>
      </c>
      <c r="J4252" s="0" t="str">
        <f aca="false">IF(OR(A4252="",B4252=""),"",ROUND((B4252-A4252)*86400,0))</f>
        <v/>
      </c>
      <c r="K4252" s="37" t="str">
        <f aca="false">IF(G4252=1,IF(COUNTIFS($C:$C,C4252,$G:$G,1,$A:$A,"&gt;="&amp;(A4252-FenetreInterm/86400),$A:$A,"&lt;="&amp;A4252)&gt;=NbInterm,1,0),"")</f>
        <v/>
      </c>
      <c r="L4252" s="37" t="str">
        <f aca="false">IF(G4252=1,IF(B4252="",0,IF(J4252&lt;SeuilFugitive,1,0)),"")</f>
        <v/>
      </c>
      <c r="M4252" s="37" t="str">
        <f aca="false">IF(G4252=1,IF(B4252="",IF((Fin-A4252)*24&gt;SeuilFigee,1,0),IF(J4252&gt;SeuilFigee*3600,1,0)),"")</f>
        <v/>
      </c>
      <c r="N4252" s="0" t="str">
        <f aca="false">IF(G4252=1,IF(COUNTIF(H$2:H4252,H4252)=1,COUNTIF($H:$H,H4252),""),"")</f>
        <v/>
      </c>
      <c r="O4252" s="0" t="str">
        <f aca="false">IF(G4252=1,IF(COUNTIF(I$2:I4252,I4252)=1,COUNTIF($I:$I,I4252),""),"")</f>
        <v/>
      </c>
      <c r="P4252" s="38" t="str">
        <f aca="false">IF(G4252=1,IF(COUNTIFS(C$2:C4252,C4252,G$2:G4252,1)=1,COUNTIFS($C:$C,C4252,$G:$G,1)+ROW()/10000000,""),"")</f>
        <v/>
      </c>
      <c r="Q4252" s="0" t="str">
        <f aca="false">IF(K4252=1,IF(COUNTIFS(C$2:C4252,C4252,K$2:K4252,1)=1,1,0),"")</f>
        <v/>
      </c>
      <c r="R4252" s="0" t="str">
        <f aca="false">IF(M4252=1,IF(COUNTIFS(C$2:C4252,C4252,M$2:M4252,1)=1,1,0),"")</f>
        <v/>
      </c>
      <c r="S4252" s="0" t="str">
        <f aca="false">IF(L4252=1,IF(COUNTIFS(C$2:C4252,C4252,L$2:L4252,1)=1,1,0),"")</f>
        <v/>
      </c>
      <c r="T4252" s="38" t="str">
        <f aca="false">IF(N4252="","",N4252+ROW()/10000000)</f>
        <v/>
      </c>
      <c r="U4252" s="0" t="str">
        <f aca="false">IF(G4252=1,IF(B4252="",1,0),"")</f>
        <v/>
      </c>
    </row>
    <row r="4253" customFormat="false" ht="15" hidden="false" customHeight="false" outlineLevel="0" collapsed="false">
      <c r="A4253" s="35"/>
      <c r="B4253" s="35"/>
      <c r="G4253" s="0" t="str">
        <f aca="false">IF(A4253="","",IF(AND(A4253&gt;=Debut,A4253&lt;Fin),1,0))</f>
        <v/>
      </c>
      <c r="H4253" s="0" t="str">
        <f aca="false">IF(G4253=1,INT(ROUND((A4253-Debut)*86400,0)/600),"")</f>
        <v/>
      </c>
      <c r="I4253" s="0" t="str">
        <f aca="false">IF(G4253=1,INT(ROUND((A4253-Debut)*86400,0)/3600),"")</f>
        <v/>
      </c>
      <c r="J4253" s="0" t="str">
        <f aca="false">IF(OR(A4253="",B4253=""),"",ROUND((B4253-A4253)*86400,0))</f>
        <v/>
      </c>
      <c r="K4253" s="37" t="str">
        <f aca="false">IF(G4253=1,IF(COUNTIFS($C:$C,C4253,$G:$G,1,$A:$A,"&gt;="&amp;(A4253-FenetreInterm/86400),$A:$A,"&lt;="&amp;A4253)&gt;=NbInterm,1,0),"")</f>
        <v/>
      </c>
      <c r="L4253" s="37" t="str">
        <f aca="false">IF(G4253=1,IF(B4253="",0,IF(J4253&lt;SeuilFugitive,1,0)),"")</f>
        <v/>
      </c>
      <c r="M4253" s="37" t="str">
        <f aca="false">IF(G4253=1,IF(B4253="",IF((Fin-A4253)*24&gt;SeuilFigee,1,0),IF(J4253&gt;SeuilFigee*3600,1,0)),"")</f>
        <v/>
      </c>
      <c r="N4253" s="0" t="str">
        <f aca="false">IF(G4253=1,IF(COUNTIF(H$2:H4253,H4253)=1,COUNTIF($H:$H,H4253),""),"")</f>
        <v/>
      </c>
      <c r="O4253" s="0" t="str">
        <f aca="false">IF(G4253=1,IF(COUNTIF(I$2:I4253,I4253)=1,COUNTIF($I:$I,I4253),""),"")</f>
        <v/>
      </c>
      <c r="P4253" s="38" t="str">
        <f aca="false">IF(G4253=1,IF(COUNTIFS(C$2:C4253,C4253,G$2:G4253,1)=1,COUNTIFS($C:$C,C4253,$G:$G,1)+ROW()/10000000,""),"")</f>
        <v/>
      </c>
      <c r="Q4253" s="0" t="str">
        <f aca="false">IF(K4253=1,IF(COUNTIFS(C$2:C4253,C4253,K$2:K4253,1)=1,1,0),"")</f>
        <v/>
      </c>
      <c r="R4253" s="0" t="str">
        <f aca="false">IF(M4253=1,IF(COUNTIFS(C$2:C4253,C4253,M$2:M4253,1)=1,1,0),"")</f>
        <v/>
      </c>
      <c r="S4253" s="0" t="str">
        <f aca="false">IF(L4253=1,IF(COUNTIFS(C$2:C4253,C4253,L$2:L4253,1)=1,1,0),"")</f>
        <v/>
      </c>
      <c r="T4253" s="38" t="str">
        <f aca="false">IF(N4253="","",N4253+ROW()/10000000)</f>
        <v/>
      </c>
      <c r="U4253" s="0" t="str">
        <f aca="false">IF(G4253=1,IF(B4253="",1,0),"")</f>
        <v/>
      </c>
    </row>
    <row r="4254" customFormat="false" ht="15" hidden="false" customHeight="false" outlineLevel="0" collapsed="false">
      <c r="A4254" s="35"/>
      <c r="B4254" s="35"/>
      <c r="G4254" s="0" t="str">
        <f aca="false">IF(A4254="","",IF(AND(A4254&gt;=Debut,A4254&lt;Fin),1,0))</f>
        <v/>
      </c>
      <c r="H4254" s="0" t="str">
        <f aca="false">IF(G4254=1,INT(ROUND((A4254-Debut)*86400,0)/600),"")</f>
        <v/>
      </c>
      <c r="I4254" s="0" t="str">
        <f aca="false">IF(G4254=1,INT(ROUND((A4254-Debut)*86400,0)/3600),"")</f>
        <v/>
      </c>
      <c r="J4254" s="0" t="str">
        <f aca="false">IF(OR(A4254="",B4254=""),"",ROUND((B4254-A4254)*86400,0))</f>
        <v/>
      </c>
      <c r="K4254" s="37" t="str">
        <f aca="false">IF(G4254=1,IF(COUNTIFS($C:$C,C4254,$G:$G,1,$A:$A,"&gt;="&amp;(A4254-FenetreInterm/86400),$A:$A,"&lt;="&amp;A4254)&gt;=NbInterm,1,0),"")</f>
        <v/>
      </c>
      <c r="L4254" s="37" t="str">
        <f aca="false">IF(G4254=1,IF(B4254="",0,IF(J4254&lt;SeuilFugitive,1,0)),"")</f>
        <v/>
      </c>
      <c r="M4254" s="37" t="str">
        <f aca="false">IF(G4254=1,IF(B4254="",IF((Fin-A4254)*24&gt;SeuilFigee,1,0),IF(J4254&gt;SeuilFigee*3600,1,0)),"")</f>
        <v/>
      </c>
      <c r="N4254" s="0" t="str">
        <f aca="false">IF(G4254=1,IF(COUNTIF(H$2:H4254,H4254)=1,COUNTIF($H:$H,H4254),""),"")</f>
        <v/>
      </c>
      <c r="O4254" s="0" t="str">
        <f aca="false">IF(G4254=1,IF(COUNTIF(I$2:I4254,I4254)=1,COUNTIF($I:$I,I4254),""),"")</f>
        <v/>
      </c>
      <c r="P4254" s="38" t="str">
        <f aca="false">IF(G4254=1,IF(COUNTIFS(C$2:C4254,C4254,G$2:G4254,1)=1,COUNTIFS($C:$C,C4254,$G:$G,1)+ROW()/10000000,""),"")</f>
        <v/>
      </c>
      <c r="Q4254" s="0" t="str">
        <f aca="false">IF(K4254=1,IF(COUNTIFS(C$2:C4254,C4254,K$2:K4254,1)=1,1,0),"")</f>
        <v/>
      </c>
      <c r="R4254" s="0" t="str">
        <f aca="false">IF(M4254=1,IF(COUNTIFS(C$2:C4254,C4254,M$2:M4254,1)=1,1,0),"")</f>
        <v/>
      </c>
      <c r="S4254" s="0" t="str">
        <f aca="false">IF(L4254=1,IF(COUNTIFS(C$2:C4254,C4254,L$2:L4254,1)=1,1,0),"")</f>
        <v/>
      </c>
      <c r="T4254" s="38" t="str">
        <f aca="false">IF(N4254="","",N4254+ROW()/10000000)</f>
        <v/>
      </c>
      <c r="U4254" s="0" t="str">
        <f aca="false">IF(G4254=1,IF(B4254="",1,0),"")</f>
        <v/>
      </c>
    </row>
    <row r="4255" customFormat="false" ht="15" hidden="false" customHeight="false" outlineLevel="0" collapsed="false">
      <c r="A4255" s="35"/>
      <c r="B4255" s="35"/>
      <c r="G4255" s="0" t="str">
        <f aca="false">IF(A4255="","",IF(AND(A4255&gt;=Debut,A4255&lt;Fin),1,0))</f>
        <v/>
      </c>
      <c r="H4255" s="0" t="str">
        <f aca="false">IF(G4255=1,INT(ROUND((A4255-Debut)*86400,0)/600),"")</f>
        <v/>
      </c>
      <c r="I4255" s="0" t="str">
        <f aca="false">IF(G4255=1,INT(ROUND((A4255-Debut)*86400,0)/3600),"")</f>
        <v/>
      </c>
      <c r="J4255" s="0" t="str">
        <f aca="false">IF(OR(A4255="",B4255=""),"",ROUND((B4255-A4255)*86400,0))</f>
        <v/>
      </c>
      <c r="K4255" s="37" t="str">
        <f aca="false">IF(G4255=1,IF(COUNTIFS($C:$C,C4255,$G:$G,1,$A:$A,"&gt;="&amp;(A4255-FenetreInterm/86400),$A:$A,"&lt;="&amp;A4255)&gt;=NbInterm,1,0),"")</f>
        <v/>
      </c>
      <c r="L4255" s="37" t="str">
        <f aca="false">IF(G4255=1,IF(B4255="",0,IF(J4255&lt;SeuilFugitive,1,0)),"")</f>
        <v/>
      </c>
      <c r="M4255" s="37" t="str">
        <f aca="false">IF(G4255=1,IF(B4255="",IF((Fin-A4255)*24&gt;SeuilFigee,1,0),IF(J4255&gt;SeuilFigee*3600,1,0)),"")</f>
        <v/>
      </c>
      <c r="N4255" s="0" t="str">
        <f aca="false">IF(G4255=1,IF(COUNTIF(H$2:H4255,H4255)=1,COUNTIF($H:$H,H4255),""),"")</f>
        <v/>
      </c>
      <c r="O4255" s="0" t="str">
        <f aca="false">IF(G4255=1,IF(COUNTIF(I$2:I4255,I4255)=1,COUNTIF($I:$I,I4255),""),"")</f>
        <v/>
      </c>
      <c r="P4255" s="38" t="str">
        <f aca="false">IF(G4255=1,IF(COUNTIFS(C$2:C4255,C4255,G$2:G4255,1)=1,COUNTIFS($C:$C,C4255,$G:$G,1)+ROW()/10000000,""),"")</f>
        <v/>
      </c>
      <c r="Q4255" s="0" t="str">
        <f aca="false">IF(K4255=1,IF(COUNTIFS(C$2:C4255,C4255,K$2:K4255,1)=1,1,0),"")</f>
        <v/>
      </c>
      <c r="R4255" s="0" t="str">
        <f aca="false">IF(M4255=1,IF(COUNTIFS(C$2:C4255,C4255,M$2:M4255,1)=1,1,0),"")</f>
        <v/>
      </c>
      <c r="S4255" s="0" t="str">
        <f aca="false">IF(L4255=1,IF(COUNTIFS(C$2:C4255,C4255,L$2:L4255,1)=1,1,0),"")</f>
        <v/>
      </c>
      <c r="T4255" s="38" t="str">
        <f aca="false">IF(N4255="","",N4255+ROW()/10000000)</f>
        <v/>
      </c>
      <c r="U4255" s="0" t="str">
        <f aca="false">IF(G4255=1,IF(B4255="",1,0),"")</f>
        <v/>
      </c>
    </row>
    <row r="4256" customFormat="false" ht="15" hidden="false" customHeight="false" outlineLevel="0" collapsed="false">
      <c r="A4256" s="35"/>
      <c r="B4256" s="35"/>
      <c r="G4256" s="0" t="str">
        <f aca="false">IF(A4256="","",IF(AND(A4256&gt;=Debut,A4256&lt;Fin),1,0))</f>
        <v/>
      </c>
      <c r="H4256" s="0" t="str">
        <f aca="false">IF(G4256=1,INT(ROUND((A4256-Debut)*86400,0)/600),"")</f>
        <v/>
      </c>
      <c r="I4256" s="0" t="str">
        <f aca="false">IF(G4256=1,INT(ROUND((A4256-Debut)*86400,0)/3600),"")</f>
        <v/>
      </c>
      <c r="J4256" s="0" t="str">
        <f aca="false">IF(OR(A4256="",B4256=""),"",ROUND((B4256-A4256)*86400,0))</f>
        <v/>
      </c>
      <c r="K4256" s="37" t="str">
        <f aca="false">IF(G4256=1,IF(COUNTIFS($C:$C,C4256,$G:$G,1,$A:$A,"&gt;="&amp;(A4256-FenetreInterm/86400),$A:$A,"&lt;="&amp;A4256)&gt;=NbInterm,1,0),"")</f>
        <v/>
      </c>
      <c r="L4256" s="37" t="str">
        <f aca="false">IF(G4256=1,IF(B4256="",0,IF(J4256&lt;SeuilFugitive,1,0)),"")</f>
        <v/>
      </c>
      <c r="M4256" s="37" t="str">
        <f aca="false">IF(G4256=1,IF(B4256="",IF((Fin-A4256)*24&gt;SeuilFigee,1,0),IF(J4256&gt;SeuilFigee*3600,1,0)),"")</f>
        <v/>
      </c>
      <c r="N4256" s="0" t="str">
        <f aca="false">IF(G4256=1,IF(COUNTIF(H$2:H4256,H4256)=1,COUNTIF($H:$H,H4256),""),"")</f>
        <v/>
      </c>
      <c r="O4256" s="0" t="str">
        <f aca="false">IF(G4256=1,IF(COUNTIF(I$2:I4256,I4256)=1,COUNTIF($I:$I,I4256),""),"")</f>
        <v/>
      </c>
      <c r="P4256" s="38" t="str">
        <f aca="false">IF(G4256=1,IF(COUNTIFS(C$2:C4256,C4256,G$2:G4256,1)=1,COUNTIFS($C:$C,C4256,$G:$G,1)+ROW()/10000000,""),"")</f>
        <v/>
      </c>
      <c r="Q4256" s="0" t="str">
        <f aca="false">IF(K4256=1,IF(COUNTIFS(C$2:C4256,C4256,K$2:K4256,1)=1,1,0),"")</f>
        <v/>
      </c>
      <c r="R4256" s="0" t="str">
        <f aca="false">IF(M4256=1,IF(COUNTIFS(C$2:C4256,C4256,M$2:M4256,1)=1,1,0),"")</f>
        <v/>
      </c>
      <c r="S4256" s="0" t="str">
        <f aca="false">IF(L4256=1,IF(COUNTIFS(C$2:C4256,C4256,L$2:L4256,1)=1,1,0),"")</f>
        <v/>
      </c>
      <c r="T4256" s="38" t="str">
        <f aca="false">IF(N4256="","",N4256+ROW()/10000000)</f>
        <v/>
      </c>
      <c r="U4256" s="0" t="str">
        <f aca="false">IF(G4256=1,IF(B4256="",1,0),"")</f>
        <v/>
      </c>
    </row>
    <row r="4257" customFormat="false" ht="15" hidden="false" customHeight="false" outlineLevel="0" collapsed="false">
      <c r="A4257" s="35"/>
      <c r="B4257" s="35"/>
      <c r="G4257" s="0" t="str">
        <f aca="false">IF(A4257="","",IF(AND(A4257&gt;=Debut,A4257&lt;Fin),1,0))</f>
        <v/>
      </c>
      <c r="H4257" s="0" t="str">
        <f aca="false">IF(G4257=1,INT(ROUND((A4257-Debut)*86400,0)/600),"")</f>
        <v/>
      </c>
      <c r="I4257" s="0" t="str">
        <f aca="false">IF(G4257=1,INT(ROUND((A4257-Debut)*86400,0)/3600),"")</f>
        <v/>
      </c>
      <c r="J4257" s="0" t="str">
        <f aca="false">IF(OR(A4257="",B4257=""),"",ROUND((B4257-A4257)*86400,0))</f>
        <v/>
      </c>
      <c r="K4257" s="37" t="str">
        <f aca="false">IF(G4257=1,IF(COUNTIFS($C:$C,C4257,$G:$G,1,$A:$A,"&gt;="&amp;(A4257-FenetreInterm/86400),$A:$A,"&lt;="&amp;A4257)&gt;=NbInterm,1,0),"")</f>
        <v/>
      </c>
      <c r="L4257" s="37" t="str">
        <f aca="false">IF(G4257=1,IF(B4257="",0,IF(J4257&lt;SeuilFugitive,1,0)),"")</f>
        <v/>
      </c>
      <c r="M4257" s="37" t="str">
        <f aca="false">IF(G4257=1,IF(B4257="",IF((Fin-A4257)*24&gt;SeuilFigee,1,0),IF(J4257&gt;SeuilFigee*3600,1,0)),"")</f>
        <v/>
      </c>
      <c r="N4257" s="0" t="str">
        <f aca="false">IF(G4257=1,IF(COUNTIF(H$2:H4257,H4257)=1,COUNTIF($H:$H,H4257),""),"")</f>
        <v/>
      </c>
      <c r="O4257" s="0" t="str">
        <f aca="false">IF(G4257=1,IF(COUNTIF(I$2:I4257,I4257)=1,COUNTIF($I:$I,I4257),""),"")</f>
        <v/>
      </c>
      <c r="P4257" s="38" t="str">
        <f aca="false">IF(G4257=1,IF(COUNTIFS(C$2:C4257,C4257,G$2:G4257,1)=1,COUNTIFS($C:$C,C4257,$G:$G,1)+ROW()/10000000,""),"")</f>
        <v/>
      </c>
      <c r="Q4257" s="0" t="str">
        <f aca="false">IF(K4257=1,IF(COUNTIFS(C$2:C4257,C4257,K$2:K4257,1)=1,1,0),"")</f>
        <v/>
      </c>
      <c r="R4257" s="0" t="str">
        <f aca="false">IF(M4257=1,IF(COUNTIFS(C$2:C4257,C4257,M$2:M4257,1)=1,1,0),"")</f>
        <v/>
      </c>
      <c r="S4257" s="0" t="str">
        <f aca="false">IF(L4257=1,IF(COUNTIFS(C$2:C4257,C4257,L$2:L4257,1)=1,1,0),"")</f>
        <v/>
      </c>
      <c r="T4257" s="38" t="str">
        <f aca="false">IF(N4257="","",N4257+ROW()/10000000)</f>
        <v/>
      </c>
      <c r="U4257" s="0" t="str">
        <f aca="false">IF(G4257=1,IF(B4257="",1,0),"")</f>
        <v/>
      </c>
    </row>
    <row r="4258" customFormat="false" ht="15" hidden="false" customHeight="false" outlineLevel="0" collapsed="false">
      <c r="A4258" s="35"/>
      <c r="B4258" s="35"/>
      <c r="G4258" s="0" t="str">
        <f aca="false">IF(A4258="","",IF(AND(A4258&gt;=Debut,A4258&lt;Fin),1,0))</f>
        <v/>
      </c>
      <c r="H4258" s="0" t="str">
        <f aca="false">IF(G4258=1,INT(ROUND((A4258-Debut)*86400,0)/600),"")</f>
        <v/>
      </c>
      <c r="I4258" s="0" t="str">
        <f aca="false">IF(G4258=1,INT(ROUND((A4258-Debut)*86400,0)/3600),"")</f>
        <v/>
      </c>
      <c r="J4258" s="0" t="str">
        <f aca="false">IF(OR(A4258="",B4258=""),"",ROUND((B4258-A4258)*86400,0))</f>
        <v/>
      </c>
      <c r="K4258" s="37" t="str">
        <f aca="false">IF(G4258=1,IF(COUNTIFS($C:$C,C4258,$G:$G,1,$A:$A,"&gt;="&amp;(A4258-FenetreInterm/86400),$A:$A,"&lt;="&amp;A4258)&gt;=NbInterm,1,0),"")</f>
        <v/>
      </c>
      <c r="L4258" s="37" t="str">
        <f aca="false">IF(G4258=1,IF(B4258="",0,IF(J4258&lt;SeuilFugitive,1,0)),"")</f>
        <v/>
      </c>
      <c r="M4258" s="37" t="str">
        <f aca="false">IF(G4258=1,IF(B4258="",IF((Fin-A4258)*24&gt;SeuilFigee,1,0),IF(J4258&gt;SeuilFigee*3600,1,0)),"")</f>
        <v/>
      </c>
      <c r="N4258" s="0" t="str">
        <f aca="false">IF(G4258=1,IF(COUNTIF(H$2:H4258,H4258)=1,COUNTIF($H:$H,H4258),""),"")</f>
        <v/>
      </c>
      <c r="O4258" s="0" t="str">
        <f aca="false">IF(G4258=1,IF(COUNTIF(I$2:I4258,I4258)=1,COUNTIF($I:$I,I4258),""),"")</f>
        <v/>
      </c>
      <c r="P4258" s="38" t="str">
        <f aca="false">IF(G4258=1,IF(COUNTIFS(C$2:C4258,C4258,G$2:G4258,1)=1,COUNTIFS($C:$C,C4258,$G:$G,1)+ROW()/10000000,""),"")</f>
        <v/>
      </c>
      <c r="Q4258" s="0" t="str">
        <f aca="false">IF(K4258=1,IF(COUNTIFS(C$2:C4258,C4258,K$2:K4258,1)=1,1,0),"")</f>
        <v/>
      </c>
      <c r="R4258" s="0" t="str">
        <f aca="false">IF(M4258=1,IF(COUNTIFS(C$2:C4258,C4258,M$2:M4258,1)=1,1,0),"")</f>
        <v/>
      </c>
      <c r="S4258" s="0" t="str">
        <f aca="false">IF(L4258=1,IF(COUNTIFS(C$2:C4258,C4258,L$2:L4258,1)=1,1,0),"")</f>
        <v/>
      </c>
      <c r="T4258" s="38" t="str">
        <f aca="false">IF(N4258="","",N4258+ROW()/10000000)</f>
        <v/>
      </c>
      <c r="U4258" s="0" t="str">
        <f aca="false">IF(G4258=1,IF(B4258="",1,0),"")</f>
        <v/>
      </c>
    </row>
    <row r="4259" customFormat="false" ht="15" hidden="false" customHeight="false" outlineLevel="0" collapsed="false">
      <c r="A4259" s="35"/>
      <c r="B4259" s="35"/>
      <c r="G4259" s="0" t="str">
        <f aca="false">IF(A4259="","",IF(AND(A4259&gt;=Debut,A4259&lt;Fin),1,0))</f>
        <v/>
      </c>
      <c r="H4259" s="0" t="str">
        <f aca="false">IF(G4259=1,INT(ROUND((A4259-Debut)*86400,0)/600),"")</f>
        <v/>
      </c>
      <c r="I4259" s="0" t="str">
        <f aca="false">IF(G4259=1,INT(ROUND((A4259-Debut)*86400,0)/3600),"")</f>
        <v/>
      </c>
      <c r="J4259" s="0" t="str">
        <f aca="false">IF(OR(A4259="",B4259=""),"",ROUND((B4259-A4259)*86400,0))</f>
        <v/>
      </c>
      <c r="K4259" s="37" t="str">
        <f aca="false">IF(G4259=1,IF(COUNTIFS($C:$C,C4259,$G:$G,1,$A:$A,"&gt;="&amp;(A4259-FenetreInterm/86400),$A:$A,"&lt;="&amp;A4259)&gt;=NbInterm,1,0),"")</f>
        <v/>
      </c>
      <c r="L4259" s="37" t="str">
        <f aca="false">IF(G4259=1,IF(B4259="",0,IF(J4259&lt;SeuilFugitive,1,0)),"")</f>
        <v/>
      </c>
      <c r="M4259" s="37" t="str">
        <f aca="false">IF(G4259=1,IF(B4259="",IF((Fin-A4259)*24&gt;SeuilFigee,1,0),IF(J4259&gt;SeuilFigee*3600,1,0)),"")</f>
        <v/>
      </c>
      <c r="N4259" s="0" t="str">
        <f aca="false">IF(G4259=1,IF(COUNTIF(H$2:H4259,H4259)=1,COUNTIF($H:$H,H4259),""),"")</f>
        <v/>
      </c>
      <c r="O4259" s="0" t="str">
        <f aca="false">IF(G4259=1,IF(COUNTIF(I$2:I4259,I4259)=1,COUNTIF($I:$I,I4259),""),"")</f>
        <v/>
      </c>
      <c r="P4259" s="38" t="str">
        <f aca="false">IF(G4259=1,IF(COUNTIFS(C$2:C4259,C4259,G$2:G4259,1)=1,COUNTIFS($C:$C,C4259,$G:$G,1)+ROW()/10000000,""),"")</f>
        <v/>
      </c>
      <c r="Q4259" s="0" t="str">
        <f aca="false">IF(K4259=1,IF(COUNTIFS(C$2:C4259,C4259,K$2:K4259,1)=1,1,0),"")</f>
        <v/>
      </c>
      <c r="R4259" s="0" t="str">
        <f aca="false">IF(M4259=1,IF(COUNTIFS(C$2:C4259,C4259,M$2:M4259,1)=1,1,0),"")</f>
        <v/>
      </c>
      <c r="S4259" s="0" t="str">
        <f aca="false">IF(L4259=1,IF(COUNTIFS(C$2:C4259,C4259,L$2:L4259,1)=1,1,0),"")</f>
        <v/>
      </c>
      <c r="T4259" s="38" t="str">
        <f aca="false">IF(N4259="","",N4259+ROW()/10000000)</f>
        <v/>
      </c>
      <c r="U4259" s="0" t="str">
        <f aca="false">IF(G4259=1,IF(B4259="",1,0),"")</f>
        <v/>
      </c>
    </row>
    <row r="4260" customFormat="false" ht="15" hidden="false" customHeight="false" outlineLevel="0" collapsed="false">
      <c r="A4260" s="35"/>
      <c r="B4260" s="35"/>
      <c r="G4260" s="0" t="str">
        <f aca="false">IF(A4260="","",IF(AND(A4260&gt;=Debut,A4260&lt;Fin),1,0))</f>
        <v/>
      </c>
      <c r="H4260" s="0" t="str">
        <f aca="false">IF(G4260=1,INT(ROUND((A4260-Debut)*86400,0)/600),"")</f>
        <v/>
      </c>
      <c r="I4260" s="0" t="str">
        <f aca="false">IF(G4260=1,INT(ROUND((A4260-Debut)*86400,0)/3600),"")</f>
        <v/>
      </c>
      <c r="J4260" s="0" t="str">
        <f aca="false">IF(OR(A4260="",B4260=""),"",ROUND((B4260-A4260)*86400,0))</f>
        <v/>
      </c>
      <c r="K4260" s="37" t="str">
        <f aca="false">IF(G4260=1,IF(COUNTIFS($C:$C,C4260,$G:$G,1,$A:$A,"&gt;="&amp;(A4260-FenetreInterm/86400),$A:$A,"&lt;="&amp;A4260)&gt;=NbInterm,1,0),"")</f>
        <v/>
      </c>
      <c r="L4260" s="37" t="str">
        <f aca="false">IF(G4260=1,IF(B4260="",0,IF(J4260&lt;SeuilFugitive,1,0)),"")</f>
        <v/>
      </c>
      <c r="M4260" s="37" t="str">
        <f aca="false">IF(G4260=1,IF(B4260="",IF((Fin-A4260)*24&gt;SeuilFigee,1,0),IF(J4260&gt;SeuilFigee*3600,1,0)),"")</f>
        <v/>
      </c>
      <c r="N4260" s="0" t="str">
        <f aca="false">IF(G4260=1,IF(COUNTIF(H$2:H4260,H4260)=1,COUNTIF($H:$H,H4260),""),"")</f>
        <v/>
      </c>
      <c r="O4260" s="0" t="str">
        <f aca="false">IF(G4260=1,IF(COUNTIF(I$2:I4260,I4260)=1,COUNTIF($I:$I,I4260),""),"")</f>
        <v/>
      </c>
      <c r="P4260" s="38" t="str">
        <f aca="false">IF(G4260=1,IF(COUNTIFS(C$2:C4260,C4260,G$2:G4260,1)=1,COUNTIFS($C:$C,C4260,$G:$G,1)+ROW()/10000000,""),"")</f>
        <v/>
      </c>
      <c r="Q4260" s="0" t="str">
        <f aca="false">IF(K4260=1,IF(COUNTIFS(C$2:C4260,C4260,K$2:K4260,1)=1,1,0),"")</f>
        <v/>
      </c>
      <c r="R4260" s="0" t="str">
        <f aca="false">IF(M4260=1,IF(COUNTIFS(C$2:C4260,C4260,M$2:M4260,1)=1,1,0),"")</f>
        <v/>
      </c>
      <c r="S4260" s="0" t="str">
        <f aca="false">IF(L4260=1,IF(COUNTIFS(C$2:C4260,C4260,L$2:L4260,1)=1,1,0),"")</f>
        <v/>
      </c>
      <c r="T4260" s="38" t="str">
        <f aca="false">IF(N4260="","",N4260+ROW()/10000000)</f>
        <v/>
      </c>
      <c r="U4260" s="0" t="str">
        <f aca="false">IF(G4260=1,IF(B4260="",1,0),"")</f>
        <v/>
      </c>
    </row>
    <row r="4261" customFormat="false" ht="15" hidden="false" customHeight="false" outlineLevel="0" collapsed="false">
      <c r="A4261" s="35"/>
      <c r="B4261" s="35"/>
      <c r="G4261" s="0" t="str">
        <f aca="false">IF(A4261="","",IF(AND(A4261&gt;=Debut,A4261&lt;Fin),1,0))</f>
        <v/>
      </c>
      <c r="H4261" s="0" t="str">
        <f aca="false">IF(G4261=1,INT(ROUND((A4261-Debut)*86400,0)/600),"")</f>
        <v/>
      </c>
      <c r="I4261" s="0" t="str">
        <f aca="false">IF(G4261=1,INT(ROUND((A4261-Debut)*86400,0)/3600),"")</f>
        <v/>
      </c>
      <c r="J4261" s="0" t="str">
        <f aca="false">IF(OR(A4261="",B4261=""),"",ROUND((B4261-A4261)*86400,0))</f>
        <v/>
      </c>
      <c r="K4261" s="37" t="str">
        <f aca="false">IF(G4261=1,IF(COUNTIFS($C:$C,C4261,$G:$G,1,$A:$A,"&gt;="&amp;(A4261-FenetreInterm/86400),$A:$A,"&lt;="&amp;A4261)&gt;=NbInterm,1,0),"")</f>
        <v/>
      </c>
      <c r="L4261" s="37" t="str">
        <f aca="false">IF(G4261=1,IF(B4261="",0,IF(J4261&lt;SeuilFugitive,1,0)),"")</f>
        <v/>
      </c>
      <c r="M4261" s="37" t="str">
        <f aca="false">IF(G4261=1,IF(B4261="",IF((Fin-A4261)*24&gt;SeuilFigee,1,0),IF(J4261&gt;SeuilFigee*3600,1,0)),"")</f>
        <v/>
      </c>
      <c r="N4261" s="0" t="str">
        <f aca="false">IF(G4261=1,IF(COUNTIF(H$2:H4261,H4261)=1,COUNTIF($H:$H,H4261),""),"")</f>
        <v/>
      </c>
      <c r="O4261" s="0" t="str">
        <f aca="false">IF(G4261=1,IF(COUNTIF(I$2:I4261,I4261)=1,COUNTIF($I:$I,I4261),""),"")</f>
        <v/>
      </c>
      <c r="P4261" s="38" t="str">
        <f aca="false">IF(G4261=1,IF(COUNTIFS(C$2:C4261,C4261,G$2:G4261,1)=1,COUNTIFS($C:$C,C4261,$G:$G,1)+ROW()/10000000,""),"")</f>
        <v/>
      </c>
      <c r="Q4261" s="0" t="str">
        <f aca="false">IF(K4261=1,IF(COUNTIFS(C$2:C4261,C4261,K$2:K4261,1)=1,1,0),"")</f>
        <v/>
      </c>
      <c r="R4261" s="0" t="str">
        <f aca="false">IF(M4261=1,IF(COUNTIFS(C$2:C4261,C4261,M$2:M4261,1)=1,1,0),"")</f>
        <v/>
      </c>
      <c r="S4261" s="0" t="str">
        <f aca="false">IF(L4261=1,IF(COUNTIFS(C$2:C4261,C4261,L$2:L4261,1)=1,1,0),"")</f>
        <v/>
      </c>
      <c r="T4261" s="38" t="str">
        <f aca="false">IF(N4261="","",N4261+ROW()/10000000)</f>
        <v/>
      </c>
      <c r="U4261" s="0" t="str">
        <f aca="false">IF(G4261=1,IF(B4261="",1,0),"")</f>
        <v/>
      </c>
    </row>
    <row r="4262" customFormat="false" ht="15" hidden="false" customHeight="false" outlineLevel="0" collapsed="false">
      <c r="A4262" s="35"/>
      <c r="B4262" s="35"/>
      <c r="G4262" s="0" t="str">
        <f aca="false">IF(A4262="","",IF(AND(A4262&gt;=Debut,A4262&lt;Fin),1,0))</f>
        <v/>
      </c>
      <c r="H4262" s="0" t="str">
        <f aca="false">IF(G4262=1,INT(ROUND((A4262-Debut)*86400,0)/600),"")</f>
        <v/>
      </c>
      <c r="I4262" s="0" t="str">
        <f aca="false">IF(G4262=1,INT(ROUND((A4262-Debut)*86400,0)/3600),"")</f>
        <v/>
      </c>
      <c r="J4262" s="0" t="str">
        <f aca="false">IF(OR(A4262="",B4262=""),"",ROUND((B4262-A4262)*86400,0))</f>
        <v/>
      </c>
      <c r="K4262" s="37" t="str">
        <f aca="false">IF(G4262=1,IF(COUNTIFS($C:$C,C4262,$G:$G,1,$A:$A,"&gt;="&amp;(A4262-FenetreInterm/86400),$A:$A,"&lt;="&amp;A4262)&gt;=NbInterm,1,0),"")</f>
        <v/>
      </c>
      <c r="L4262" s="37" t="str">
        <f aca="false">IF(G4262=1,IF(B4262="",0,IF(J4262&lt;SeuilFugitive,1,0)),"")</f>
        <v/>
      </c>
      <c r="M4262" s="37" t="str">
        <f aca="false">IF(G4262=1,IF(B4262="",IF((Fin-A4262)*24&gt;SeuilFigee,1,0),IF(J4262&gt;SeuilFigee*3600,1,0)),"")</f>
        <v/>
      </c>
      <c r="N4262" s="0" t="str">
        <f aca="false">IF(G4262=1,IF(COUNTIF(H$2:H4262,H4262)=1,COUNTIF($H:$H,H4262),""),"")</f>
        <v/>
      </c>
      <c r="O4262" s="0" t="str">
        <f aca="false">IF(G4262=1,IF(COUNTIF(I$2:I4262,I4262)=1,COUNTIF($I:$I,I4262),""),"")</f>
        <v/>
      </c>
      <c r="P4262" s="38" t="str">
        <f aca="false">IF(G4262=1,IF(COUNTIFS(C$2:C4262,C4262,G$2:G4262,1)=1,COUNTIFS($C:$C,C4262,$G:$G,1)+ROW()/10000000,""),"")</f>
        <v/>
      </c>
      <c r="Q4262" s="0" t="str">
        <f aca="false">IF(K4262=1,IF(COUNTIFS(C$2:C4262,C4262,K$2:K4262,1)=1,1,0),"")</f>
        <v/>
      </c>
      <c r="R4262" s="0" t="str">
        <f aca="false">IF(M4262=1,IF(COUNTIFS(C$2:C4262,C4262,M$2:M4262,1)=1,1,0),"")</f>
        <v/>
      </c>
      <c r="S4262" s="0" t="str">
        <f aca="false">IF(L4262=1,IF(COUNTIFS(C$2:C4262,C4262,L$2:L4262,1)=1,1,0),"")</f>
        <v/>
      </c>
      <c r="T4262" s="38" t="str">
        <f aca="false">IF(N4262="","",N4262+ROW()/10000000)</f>
        <v/>
      </c>
      <c r="U4262" s="0" t="str">
        <f aca="false">IF(G4262=1,IF(B4262="",1,0),"")</f>
        <v/>
      </c>
    </row>
    <row r="4263" customFormat="false" ht="15" hidden="false" customHeight="false" outlineLevel="0" collapsed="false">
      <c r="A4263" s="35"/>
      <c r="B4263" s="35"/>
      <c r="G4263" s="0" t="str">
        <f aca="false">IF(A4263="","",IF(AND(A4263&gt;=Debut,A4263&lt;Fin),1,0))</f>
        <v/>
      </c>
      <c r="H4263" s="0" t="str">
        <f aca="false">IF(G4263=1,INT(ROUND((A4263-Debut)*86400,0)/600),"")</f>
        <v/>
      </c>
      <c r="I4263" s="0" t="str">
        <f aca="false">IF(G4263=1,INT(ROUND((A4263-Debut)*86400,0)/3600),"")</f>
        <v/>
      </c>
      <c r="J4263" s="0" t="str">
        <f aca="false">IF(OR(A4263="",B4263=""),"",ROUND((B4263-A4263)*86400,0))</f>
        <v/>
      </c>
      <c r="K4263" s="37" t="str">
        <f aca="false">IF(G4263=1,IF(COUNTIFS($C:$C,C4263,$G:$G,1,$A:$A,"&gt;="&amp;(A4263-FenetreInterm/86400),$A:$A,"&lt;="&amp;A4263)&gt;=NbInterm,1,0),"")</f>
        <v/>
      </c>
      <c r="L4263" s="37" t="str">
        <f aca="false">IF(G4263=1,IF(B4263="",0,IF(J4263&lt;SeuilFugitive,1,0)),"")</f>
        <v/>
      </c>
      <c r="M4263" s="37" t="str">
        <f aca="false">IF(G4263=1,IF(B4263="",IF((Fin-A4263)*24&gt;SeuilFigee,1,0),IF(J4263&gt;SeuilFigee*3600,1,0)),"")</f>
        <v/>
      </c>
      <c r="N4263" s="0" t="str">
        <f aca="false">IF(G4263=1,IF(COUNTIF(H$2:H4263,H4263)=1,COUNTIF($H:$H,H4263),""),"")</f>
        <v/>
      </c>
      <c r="O4263" s="0" t="str">
        <f aca="false">IF(G4263=1,IF(COUNTIF(I$2:I4263,I4263)=1,COUNTIF($I:$I,I4263),""),"")</f>
        <v/>
      </c>
      <c r="P4263" s="38" t="str">
        <f aca="false">IF(G4263=1,IF(COUNTIFS(C$2:C4263,C4263,G$2:G4263,1)=1,COUNTIFS($C:$C,C4263,$G:$G,1)+ROW()/10000000,""),"")</f>
        <v/>
      </c>
      <c r="Q4263" s="0" t="str">
        <f aca="false">IF(K4263=1,IF(COUNTIFS(C$2:C4263,C4263,K$2:K4263,1)=1,1,0),"")</f>
        <v/>
      </c>
      <c r="R4263" s="0" t="str">
        <f aca="false">IF(M4263=1,IF(COUNTIFS(C$2:C4263,C4263,M$2:M4263,1)=1,1,0),"")</f>
        <v/>
      </c>
      <c r="S4263" s="0" t="str">
        <f aca="false">IF(L4263=1,IF(COUNTIFS(C$2:C4263,C4263,L$2:L4263,1)=1,1,0),"")</f>
        <v/>
      </c>
      <c r="T4263" s="38" t="str">
        <f aca="false">IF(N4263="","",N4263+ROW()/10000000)</f>
        <v/>
      </c>
      <c r="U4263" s="0" t="str">
        <f aca="false">IF(G4263=1,IF(B4263="",1,0),"")</f>
        <v/>
      </c>
    </row>
    <row r="4264" customFormat="false" ht="15" hidden="false" customHeight="false" outlineLevel="0" collapsed="false">
      <c r="A4264" s="35"/>
      <c r="B4264" s="35"/>
      <c r="G4264" s="0" t="str">
        <f aca="false">IF(A4264="","",IF(AND(A4264&gt;=Debut,A4264&lt;Fin),1,0))</f>
        <v/>
      </c>
      <c r="H4264" s="0" t="str">
        <f aca="false">IF(G4264=1,INT(ROUND((A4264-Debut)*86400,0)/600),"")</f>
        <v/>
      </c>
      <c r="I4264" s="0" t="str">
        <f aca="false">IF(G4264=1,INT(ROUND((A4264-Debut)*86400,0)/3600),"")</f>
        <v/>
      </c>
      <c r="J4264" s="0" t="str">
        <f aca="false">IF(OR(A4264="",B4264=""),"",ROUND((B4264-A4264)*86400,0))</f>
        <v/>
      </c>
      <c r="K4264" s="37" t="str">
        <f aca="false">IF(G4264=1,IF(COUNTIFS($C:$C,C4264,$G:$G,1,$A:$A,"&gt;="&amp;(A4264-FenetreInterm/86400),$A:$A,"&lt;="&amp;A4264)&gt;=NbInterm,1,0),"")</f>
        <v/>
      </c>
      <c r="L4264" s="37" t="str">
        <f aca="false">IF(G4264=1,IF(B4264="",0,IF(J4264&lt;SeuilFugitive,1,0)),"")</f>
        <v/>
      </c>
      <c r="M4264" s="37" t="str">
        <f aca="false">IF(G4264=1,IF(B4264="",IF((Fin-A4264)*24&gt;SeuilFigee,1,0),IF(J4264&gt;SeuilFigee*3600,1,0)),"")</f>
        <v/>
      </c>
      <c r="N4264" s="0" t="str">
        <f aca="false">IF(G4264=1,IF(COUNTIF(H$2:H4264,H4264)=1,COUNTIF($H:$H,H4264),""),"")</f>
        <v/>
      </c>
      <c r="O4264" s="0" t="str">
        <f aca="false">IF(G4264=1,IF(COUNTIF(I$2:I4264,I4264)=1,COUNTIF($I:$I,I4264),""),"")</f>
        <v/>
      </c>
      <c r="P4264" s="38" t="str">
        <f aca="false">IF(G4264=1,IF(COUNTIFS(C$2:C4264,C4264,G$2:G4264,1)=1,COUNTIFS($C:$C,C4264,$G:$G,1)+ROW()/10000000,""),"")</f>
        <v/>
      </c>
      <c r="Q4264" s="0" t="str">
        <f aca="false">IF(K4264=1,IF(COUNTIFS(C$2:C4264,C4264,K$2:K4264,1)=1,1,0),"")</f>
        <v/>
      </c>
      <c r="R4264" s="0" t="str">
        <f aca="false">IF(M4264=1,IF(COUNTIFS(C$2:C4264,C4264,M$2:M4264,1)=1,1,0),"")</f>
        <v/>
      </c>
      <c r="S4264" s="0" t="str">
        <f aca="false">IF(L4264=1,IF(COUNTIFS(C$2:C4264,C4264,L$2:L4264,1)=1,1,0),"")</f>
        <v/>
      </c>
      <c r="T4264" s="38" t="str">
        <f aca="false">IF(N4264="","",N4264+ROW()/10000000)</f>
        <v/>
      </c>
      <c r="U4264" s="0" t="str">
        <f aca="false">IF(G4264=1,IF(B4264="",1,0),"")</f>
        <v/>
      </c>
    </row>
    <row r="4265" customFormat="false" ht="15" hidden="false" customHeight="false" outlineLevel="0" collapsed="false">
      <c r="A4265" s="35"/>
      <c r="B4265" s="35"/>
      <c r="G4265" s="0" t="str">
        <f aca="false">IF(A4265="","",IF(AND(A4265&gt;=Debut,A4265&lt;Fin),1,0))</f>
        <v/>
      </c>
      <c r="H4265" s="0" t="str">
        <f aca="false">IF(G4265=1,INT(ROUND((A4265-Debut)*86400,0)/600),"")</f>
        <v/>
      </c>
      <c r="I4265" s="0" t="str">
        <f aca="false">IF(G4265=1,INT(ROUND((A4265-Debut)*86400,0)/3600),"")</f>
        <v/>
      </c>
      <c r="J4265" s="0" t="str">
        <f aca="false">IF(OR(A4265="",B4265=""),"",ROUND((B4265-A4265)*86400,0))</f>
        <v/>
      </c>
      <c r="K4265" s="37" t="str">
        <f aca="false">IF(G4265=1,IF(COUNTIFS($C:$C,C4265,$G:$G,1,$A:$A,"&gt;="&amp;(A4265-FenetreInterm/86400),$A:$A,"&lt;="&amp;A4265)&gt;=NbInterm,1,0),"")</f>
        <v/>
      </c>
      <c r="L4265" s="37" t="str">
        <f aca="false">IF(G4265=1,IF(B4265="",0,IF(J4265&lt;SeuilFugitive,1,0)),"")</f>
        <v/>
      </c>
      <c r="M4265" s="37" t="str">
        <f aca="false">IF(G4265=1,IF(B4265="",IF((Fin-A4265)*24&gt;SeuilFigee,1,0),IF(J4265&gt;SeuilFigee*3600,1,0)),"")</f>
        <v/>
      </c>
      <c r="N4265" s="0" t="str">
        <f aca="false">IF(G4265=1,IF(COUNTIF(H$2:H4265,H4265)=1,COUNTIF($H:$H,H4265),""),"")</f>
        <v/>
      </c>
      <c r="O4265" s="0" t="str">
        <f aca="false">IF(G4265=1,IF(COUNTIF(I$2:I4265,I4265)=1,COUNTIF($I:$I,I4265),""),"")</f>
        <v/>
      </c>
      <c r="P4265" s="38" t="str">
        <f aca="false">IF(G4265=1,IF(COUNTIFS(C$2:C4265,C4265,G$2:G4265,1)=1,COUNTIFS($C:$C,C4265,$G:$G,1)+ROW()/10000000,""),"")</f>
        <v/>
      </c>
      <c r="Q4265" s="0" t="str">
        <f aca="false">IF(K4265=1,IF(COUNTIFS(C$2:C4265,C4265,K$2:K4265,1)=1,1,0),"")</f>
        <v/>
      </c>
      <c r="R4265" s="0" t="str">
        <f aca="false">IF(M4265=1,IF(COUNTIFS(C$2:C4265,C4265,M$2:M4265,1)=1,1,0),"")</f>
        <v/>
      </c>
      <c r="S4265" s="0" t="str">
        <f aca="false">IF(L4265=1,IF(COUNTIFS(C$2:C4265,C4265,L$2:L4265,1)=1,1,0),"")</f>
        <v/>
      </c>
      <c r="T4265" s="38" t="str">
        <f aca="false">IF(N4265="","",N4265+ROW()/10000000)</f>
        <v/>
      </c>
      <c r="U4265" s="0" t="str">
        <f aca="false">IF(G4265=1,IF(B4265="",1,0),"")</f>
        <v/>
      </c>
    </row>
    <row r="4266" customFormat="false" ht="15" hidden="false" customHeight="false" outlineLevel="0" collapsed="false">
      <c r="A4266" s="35"/>
      <c r="B4266" s="35"/>
      <c r="G4266" s="0" t="str">
        <f aca="false">IF(A4266="","",IF(AND(A4266&gt;=Debut,A4266&lt;Fin),1,0))</f>
        <v/>
      </c>
      <c r="H4266" s="0" t="str">
        <f aca="false">IF(G4266=1,INT(ROUND((A4266-Debut)*86400,0)/600),"")</f>
        <v/>
      </c>
      <c r="I4266" s="0" t="str">
        <f aca="false">IF(G4266=1,INT(ROUND((A4266-Debut)*86400,0)/3600),"")</f>
        <v/>
      </c>
      <c r="J4266" s="0" t="str">
        <f aca="false">IF(OR(A4266="",B4266=""),"",ROUND((B4266-A4266)*86400,0))</f>
        <v/>
      </c>
      <c r="K4266" s="37" t="str">
        <f aca="false">IF(G4266=1,IF(COUNTIFS($C:$C,C4266,$G:$G,1,$A:$A,"&gt;="&amp;(A4266-FenetreInterm/86400),$A:$A,"&lt;="&amp;A4266)&gt;=NbInterm,1,0),"")</f>
        <v/>
      </c>
      <c r="L4266" s="37" t="str">
        <f aca="false">IF(G4266=1,IF(B4266="",0,IF(J4266&lt;SeuilFugitive,1,0)),"")</f>
        <v/>
      </c>
      <c r="M4266" s="37" t="str">
        <f aca="false">IF(G4266=1,IF(B4266="",IF((Fin-A4266)*24&gt;SeuilFigee,1,0),IF(J4266&gt;SeuilFigee*3600,1,0)),"")</f>
        <v/>
      </c>
      <c r="N4266" s="0" t="str">
        <f aca="false">IF(G4266=1,IF(COUNTIF(H$2:H4266,H4266)=1,COUNTIF($H:$H,H4266),""),"")</f>
        <v/>
      </c>
      <c r="O4266" s="0" t="str">
        <f aca="false">IF(G4266=1,IF(COUNTIF(I$2:I4266,I4266)=1,COUNTIF($I:$I,I4266),""),"")</f>
        <v/>
      </c>
      <c r="P4266" s="38" t="str">
        <f aca="false">IF(G4266=1,IF(COUNTIFS(C$2:C4266,C4266,G$2:G4266,1)=1,COUNTIFS($C:$C,C4266,$G:$G,1)+ROW()/10000000,""),"")</f>
        <v/>
      </c>
      <c r="Q4266" s="0" t="str">
        <f aca="false">IF(K4266=1,IF(COUNTIFS(C$2:C4266,C4266,K$2:K4266,1)=1,1,0),"")</f>
        <v/>
      </c>
      <c r="R4266" s="0" t="str">
        <f aca="false">IF(M4266=1,IF(COUNTIFS(C$2:C4266,C4266,M$2:M4266,1)=1,1,0),"")</f>
        <v/>
      </c>
      <c r="S4266" s="0" t="str">
        <f aca="false">IF(L4266=1,IF(COUNTIFS(C$2:C4266,C4266,L$2:L4266,1)=1,1,0),"")</f>
        <v/>
      </c>
      <c r="T4266" s="38" t="str">
        <f aca="false">IF(N4266="","",N4266+ROW()/10000000)</f>
        <v/>
      </c>
      <c r="U4266" s="0" t="str">
        <f aca="false">IF(G4266=1,IF(B4266="",1,0),"")</f>
        <v/>
      </c>
    </row>
    <row r="4267" customFormat="false" ht="15" hidden="false" customHeight="false" outlineLevel="0" collapsed="false">
      <c r="A4267" s="35"/>
      <c r="B4267" s="35"/>
      <c r="G4267" s="0" t="str">
        <f aca="false">IF(A4267="","",IF(AND(A4267&gt;=Debut,A4267&lt;Fin),1,0))</f>
        <v/>
      </c>
      <c r="H4267" s="0" t="str">
        <f aca="false">IF(G4267=1,INT(ROUND((A4267-Debut)*86400,0)/600),"")</f>
        <v/>
      </c>
      <c r="I4267" s="0" t="str">
        <f aca="false">IF(G4267=1,INT(ROUND((A4267-Debut)*86400,0)/3600),"")</f>
        <v/>
      </c>
      <c r="J4267" s="0" t="str">
        <f aca="false">IF(OR(A4267="",B4267=""),"",ROUND((B4267-A4267)*86400,0))</f>
        <v/>
      </c>
      <c r="K4267" s="37" t="str">
        <f aca="false">IF(G4267=1,IF(COUNTIFS($C:$C,C4267,$G:$G,1,$A:$A,"&gt;="&amp;(A4267-FenetreInterm/86400),$A:$A,"&lt;="&amp;A4267)&gt;=NbInterm,1,0),"")</f>
        <v/>
      </c>
      <c r="L4267" s="37" t="str">
        <f aca="false">IF(G4267=1,IF(B4267="",0,IF(J4267&lt;SeuilFugitive,1,0)),"")</f>
        <v/>
      </c>
      <c r="M4267" s="37" t="str">
        <f aca="false">IF(G4267=1,IF(B4267="",IF((Fin-A4267)*24&gt;SeuilFigee,1,0),IF(J4267&gt;SeuilFigee*3600,1,0)),"")</f>
        <v/>
      </c>
      <c r="N4267" s="0" t="str">
        <f aca="false">IF(G4267=1,IF(COUNTIF(H$2:H4267,H4267)=1,COUNTIF($H:$H,H4267),""),"")</f>
        <v/>
      </c>
      <c r="O4267" s="0" t="str">
        <f aca="false">IF(G4267=1,IF(COUNTIF(I$2:I4267,I4267)=1,COUNTIF($I:$I,I4267),""),"")</f>
        <v/>
      </c>
      <c r="P4267" s="38" t="str">
        <f aca="false">IF(G4267=1,IF(COUNTIFS(C$2:C4267,C4267,G$2:G4267,1)=1,COUNTIFS($C:$C,C4267,$G:$G,1)+ROW()/10000000,""),"")</f>
        <v/>
      </c>
      <c r="Q4267" s="0" t="str">
        <f aca="false">IF(K4267=1,IF(COUNTIFS(C$2:C4267,C4267,K$2:K4267,1)=1,1,0),"")</f>
        <v/>
      </c>
      <c r="R4267" s="0" t="str">
        <f aca="false">IF(M4267=1,IF(COUNTIFS(C$2:C4267,C4267,M$2:M4267,1)=1,1,0),"")</f>
        <v/>
      </c>
      <c r="S4267" s="0" t="str">
        <f aca="false">IF(L4267=1,IF(COUNTIFS(C$2:C4267,C4267,L$2:L4267,1)=1,1,0),"")</f>
        <v/>
      </c>
      <c r="T4267" s="38" t="str">
        <f aca="false">IF(N4267="","",N4267+ROW()/10000000)</f>
        <v/>
      </c>
      <c r="U4267" s="0" t="str">
        <f aca="false">IF(G4267=1,IF(B4267="",1,0),"")</f>
        <v/>
      </c>
    </row>
    <row r="4268" customFormat="false" ht="15" hidden="false" customHeight="false" outlineLevel="0" collapsed="false">
      <c r="A4268" s="35"/>
      <c r="B4268" s="35"/>
      <c r="G4268" s="0" t="str">
        <f aca="false">IF(A4268="","",IF(AND(A4268&gt;=Debut,A4268&lt;Fin),1,0))</f>
        <v/>
      </c>
      <c r="H4268" s="0" t="str">
        <f aca="false">IF(G4268=1,INT(ROUND((A4268-Debut)*86400,0)/600),"")</f>
        <v/>
      </c>
      <c r="I4268" s="0" t="str">
        <f aca="false">IF(G4268=1,INT(ROUND((A4268-Debut)*86400,0)/3600),"")</f>
        <v/>
      </c>
      <c r="J4268" s="0" t="str">
        <f aca="false">IF(OR(A4268="",B4268=""),"",ROUND((B4268-A4268)*86400,0))</f>
        <v/>
      </c>
      <c r="K4268" s="37" t="str">
        <f aca="false">IF(G4268=1,IF(COUNTIFS($C:$C,C4268,$G:$G,1,$A:$A,"&gt;="&amp;(A4268-FenetreInterm/86400),$A:$A,"&lt;="&amp;A4268)&gt;=NbInterm,1,0),"")</f>
        <v/>
      </c>
      <c r="L4268" s="37" t="str">
        <f aca="false">IF(G4268=1,IF(B4268="",0,IF(J4268&lt;SeuilFugitive,1,0)),"")</f>
        <v/>
      </c>
      <c r="M4268" s="37" t="str">
        <f aca="false">IF(G4268=1,IF(B4268="",IF((Fin-A4268)*24&gt;SeuilFigee,1,0),IF(J4268&gt;SeuilFigee*3600,1,0)),"")</f>
        <v/>
      </c>
      <c r="N4268" s="0" t="str">
        <f aca="false">IF(G4268=1,IF(COUNTIF(H$2:H4268,H4268)=1,COUNTIF($H:$H,H4268),""),"")</f>
        <v/>
      </c>
      <c r="O4268" s="0" t="str">
        <f aca="false">IF(G4268=1,IF(COUNTIF(I$2:I4268,I4268)=1,COUNTIF($I:$I,I4268),""),"")</f>
        <v/>
      </c>
      <c r="P4268" s="38" t="str">
        <f aca="false">IF(G4268=1,IF(COUNTIFS(C$2:C4268,C4268,G$2:G4268,1)=1,COUNTIFS($C:$C,C4268,$G:$G,1)+ROW()/10000000,""),"")</f>
        <v/>
      </c>
      <c r="Q4268" s="0" t="str">
        <f aca="false">IF(K4268=1,IF(COUNTIFS(C$2:C4268,C4268,K$2:K4268,1)=1,1,0),"")</f>
        <v/>
      </c>
      <c r="R4268" s="0" t="str">
        <f aca="false">IF(M4268=1,IF(COUNTIFS(C$2:C4268,C4268,M$2:M4268,1)=1,1,0),"")</f>
        <v/>
      </c>
      <c r="S4268" s="0" t="str">
        <f aca="false">IF(L4268=1,IF(COUNTIFS(C$2:C4268,C4268,L$2:L4268,1)=1,1,0),"")</f>
        <v/>
      </c>
      <c r="T4268" s="38" t="str">
        <f aca="false">IF(N4268="","",N4268+ROW()/10000000)</f>
        <v/>
      </c>
      <c r="U4268" s="0" t="str">
        <f aca="false">IF(G4268=1,IF(B4268="",1,0),"")</f>
        <v/>
      </c>
    </row>
    <row r="4269" customFormat="false" ht="15" hidden="false" customHeight="false" outlineLevel="0" collapsed="false">
      <c r="A4269" s="35"/>
      <c r="B4269" s="35"/>
      <c r="G4269" s="0" t="str">
        <f aca="false">IF(A4269="","",IF(AND(A4269&gt;=Debut,A4269&lt;Fin),1,0))</f>
        <v/>
      </c>
      <c r="H4269" s="0" t="str">
        <f aca="false">IF(G4269=1,INT(ROUND((A4269-Debut)*86400,0)/600),"")</f>
        <v/>
      </c>
      <c r="I4269" s="0" t="str">
        <f aca="false">IF(G4269=1,INT(ROUND((A4269-Debut)*86400,0)/3600),"")</f>
        <v/>
      </c>
      <c r="J4269" s="0" t="str">
        <f aca="false">IF(OR(A4269="",B4269=""),"",ROUND((B4269-A4269)*86400,0))</f>
        <v/>
      </c>
      <c r="K4269" s="37" t="str">
        <f aca="false">IF(G4269=1,IF(COUNTIFS($C:$C,C4269,$G:$G,1,$A:$A,"&gt;="&amp;(A4269-FenetreInterm/86400),$A:$A,"&lt;="&amp;A4269)&gt;=NbInterm,1,0),"")</f>
        <v/>
      </c>
      <c r="L4269" s="37" t="str">
        <f aca="false">IF(G4269=1,IF(B4269="",0,IF(J4269&lt;SeuilFugitive,1,0)),"")</f>
        <v/>
      </c>
      <c r="M4269" s="37" t="str">
        <f aca="false">IF(G4269=1,IF(B4269="",IF((Fin-A4269)*24&gt;SeuilFigee,1,0),IF(J4269&gt;SeuilFigee*3600,1,0)),"")</f>
        <v/>
      </c>
      <c r="N4269" s="0" t="str">
        <f aca="false">IF(G4269=1,IF(COUNTIF(H$2:H4269,H4269)=1,COUNTIF($H:$H,H4269),""),"")</f>
        <v/>
      </c>
      <c r="O4269" s="0" t="str">
        <f aca="false">IF(G4269=1,IF(COUNTIF(I$2:I4269,I4269)=1,COUNTIF($I:$I,I4269),""),"")</f>
        <v/>
      </c>
      <c r="P4269" s="38" t="str">
        <f aca="false">IF(G4269=1,IF(COUNTIFS(C$2:C4269,C4269,G$2:G4269,1)=1,COUNTIFS($C:$C,C4269,$G:$G,1)+ROW()/10000000,""),"")</f>
        <v/>
      </c>
      <c r="Q4269" s="0" t="str">
        <f aca="false">IF(K4269=1,IF(COUNTIFS(C$2:C4269,C4269,K$2:K4269,1)=1,1,0),"")</f>
        <v/>
      </c>
      <c r="R4269" s="0" t="str">
        <f aca="false">IF(M4269=1,IF(COUNTIFS(C$2:C4269,C4269,M$2:M4269,1)=1,1,0),"")</f>
        <v/>
      </c>
      <c r="S4269" s="0" t="str">
        <f aca="false">IF(L4269=1,IF(COUNTIFS(C$2:C4269,C4269,L$2:L4269,1)=1,1,0),"")</f>
        <v/>
      </c>
      <c r="T4269" s="38" t="str">
        <f aca="false">IF(N4269="","",N4269+ROW()/10000000)</f>
        <v/>
      </c>
      <c r="U4269" s="0" t="str">
        <f aca="false">IF(G4269=1,IF(B4269="",1,0),"")</f>
        <v/>
      </c>
    </row>
    <row r="4270" customFormat="false" ht="15" hidden="false" customHeight="false" outlineLevel="0" collapsed="false">
      <c r="A4270" s="35"/>
      <c r="B4270" s="35"/>
      <c r="G4270" s="0" t="str">
        <f aca="false">IF(A4270="","",IF(AND(A4270&gt;=Debut,A4270&lt;Fin),1,0))</f>
        <v/>
      </c>
      <c r="H4270" s="0" t="str">
        <f aca="false">IF(G4270=1,INT(ROUND((A4270-Debut)*86400,0)/600),"")</f>
        <v/>
      </c>
      <c r="I4270" s="0" t="str">
        <f aca="false">IF(G4270=1,INT(ROUND((A4270-Debut)*86400,0)/3600),"")</f>
        <v/>
      </c>
      <c r="J4270" s="0" t="str">
        <f aca="false">IF(OR(A4270="",B4270=""),"",ROUND((B4270-A4270)*86400,0))</f>
        <v/>
      </c>
      <c r="K4270" s="37" t="str">
        <f aca="false">IF(G4270=1,IF(COUNTIFS($C:$C,C4270,$G:$G,1,$A:$A,"&gt;="&amp;(A4270-FenetreInterm/86400),$A:$A,"&lt;="&amp;A4270)&gt;=NbInterm,1,0),"")</f>
        <v/>
      </c>
      <c r="L4270" s="37" t="str">
        <f aca="false">IF(G4270=1,IF(B4270="",0,IF(J4270&lt;SeuilFugitive,1,0)),"")</f>
        <v/>
      </c>
      <c r="M4270" s="37" t="str">
        <f aca="false">IF(G4270=1,IF(B4270="",IF((Fin-A4270)*24&gt;SeuilFigee,1,0),IF(J4270&gt;SeuilFigee*3600,1,0)),"")</f>
        <v/>
      </c>
      <c r="N4270" s="0" t="str">
        <f aca="false">IF(G4270=1,IF(COUNTIF(H$2:H4270,H4270)=1,COUNTIF($H:$H,H4270),""),"")</f>
        <v/>
      </c>
      <c r="O4270" s="0" t="str">
        <f aca="false">IF(G4270=1,IF(COUNTIF(I$2:I4270,I4270)=1,COUNTIF($I:$I,I4270),""),"")</f>
        <v/>
      </c>
      <c r="P4270" s="38" t="str">
        <f aca="false">IF(G4270=1,IF(COUNTIFS(C$2:C4270,C4270,G$2:G4270,1)=1,COUNTIFS($C:$C,C4270,$G:$G,1)+ROW()/10000000,""),"")</f>
        <v/>
      </c>
      <c r="Q4270" s="0" t="str">
        <f aca="false">IF(K4270=1,IF(COUNTIFS(C$2:C4270,C4270,K$2:K4270,1)=1,1,0),"")</f>
        <v/>
      </c>
      <c r="R4270" s="0" t="str">
        <f aca="false">IF(M4270=1,IF(COUNTIFS(C$2:C4270,C4270,M$2:M4270,1)=1,1,0),"")</f>
        <v/>
      </c>
      <c r="S4270" s="0" t="str">
        <f aca="false">IF(L4270=1,IF(COUNTIFS(C$2:C4270,C4270,L$2:L4270,1)=1,1,0),"")</f>
        <v/>
      </c>
      <c r="T4270" s="38" t="str">
        <f aca="false">IF(N4270="","",N4270+ROW()/10000000)</f>
        <v/>
      </c>
      <c r="U4270" s="0" t="str">
        <f aca="false">IF(G4270=1,IF(B4270="",1,0),"")</f>
        <v/>
      </c>
    </row>
    <row r="4271" customFormat="false" ht="15" hidden="false" customHeight="false" outlineLevel="0" collapsed="false">
      <c r="A4271" s="35"/>
      <c r="B4271" s="35"/>
      <c r="G4271" s="0" t="str">
        <f aca="false">IF(A4271="","",IF(AND(A4271&gt;=Debut,A4271&lt;Fin),1,0))</f>
        <v/>
      </c>
      <c r="H4271" s="0" t="str">
        <f aca="false">IF(G4271=1,INT(ROUND((A4271-Debut)*86400,0)/600),"")</f>
        <v/>
      </c>
      <c r="I4271" s="0" t="str">
        <f aca="false">IF(G4271=1,INT(ROUND((A4271-Debut)*86400,0)/3600),"")</f>
        <v/>
      </c>
      <c r="J4271" s="0" t="str">
        <f aca="false">IF(OR(A4271="",B4271=""),"",ROUND((B4271-A4271)*86400,0))</f>
        <v/>
      </c>
      <c r="K4271" s="37" t="str">
        <f aca="false">IF(G4271=1,IF(COUNTIFS($C:$C,C4271,$G:$G,1,$A:$A,"&gt;="&amp;(A4271-FenetreInterm/86400),$A:$A,"&lt;="&amp;A4271)&gt;=NbInterm,1,0),"")</f>
        <v/>
      </c>
      <c r="L4271" s="37" t="str">
        <f aca="false">IF(G4271=1,IF(B4271="",0,IF(J4271&lt;SeuilFugitive,1,0)),"")</f>
        <v/>
      </c>
      <c r="M4271" s="37" t="str">
        <f aca="false">IF(G4271=1,IF(B4271="",IF((Fin-A4271)*24&gt;SeuilFigee,1,0),IF(J4271&gt;SeuilFigee*3600,1,0)),"")</f>
        <v/>
      </c>
      <c r="N4271" s="0" t="str">
        <f aca="false">IF(G4271=1,IF(COUNTIF(H$2:H4271,H4271)=1,COUNTIF($H:$H,H4271),""),"")</f>
        <v/>
      </c>
      <c r="O4271" s="0" t="str">
        <f aca="false">IF(G4271=1,IF(COUNTIF(I$2:I4271,I4271)=1,COUNTIF($I:$I,I4271),""),"")</f>
        <v/>
      </c>
      <c r="P4271" s="38" t="str">
        <f aca="false">IF(G4271=1,IF(COUNTIFS(C$2:C4271,C4271,G$2:G4271,1)=1,COUNTIFS($C:$C,C4271,$G:$G,1)+ROW()/10000000,""),"")</f>
        <v/>
      </c>
      <c r="Q4271" s="0" t="str">
        <f aca="false">IF(K4271=1,IF(COUNTIFS(C$2:C4271,C4271,K$2:K4271,1)=1,1,0),"")</f>
        <v/>
      </c>
      <c r="R4271" s="0" t="str">
        <f aca="false">IF(M4271=1,IF(COUNTIFS(C$2:C4271,C4271,M$2:M4271,1)=1,1,0),"")</f>
        <v/>
      </c>
      <c r="S4271" s="0" t="str">
        <f aca="false">IF(L4271=1,IF(COUNTIFS(C$2:C4271,C4271,L$2:L4271,1)=1,1,0),"")</f>
        <v/>
      </c>
      <c r="T4271" s="38" t="str">
        <f aca="false">IF(N4271="","",N4271+ROW()/10000000)</f>
        <v/>
      </c>
      <c r="U4271" s="0" t="str">
        <f aca="false">IF(G4271=1,IF(B4271="",1,0),"")</f>
        <v/>
      </c>
    </row>
    <row r="4272" customFormat="false" ht="15" hidden="false" customHeight="false" outlineLevel="0" collapsed="false">
      <c r="A4272" s="35"/>
      <c r="B4272" s="35"/>
      <c r="G4272" s="0" t="str">
        <f aca="false">IF(A4272="","",IF(AND(A4272&gt;=Debut,A4272&lt;Fin),1,0))</f>
        <v/>
      </c>
      <c r="H4272" s="0" t="str">
        <f aca="false">IF(G4272=1,INT(ROUND((A4272-Debut)*86400,0)/600),"")</f>
        <v/>
      </c>
      <c r="I4272" s="0" t="str">
        <f aca="false">IF(G4272=1,INT(ROUND((A4272-Debut)*86400,0)/3600),"")</f>
        <v/>
      </c>
      <c r="J4272" s="0" t="str">
        <f aca="false">IF(OR(A4272="",B4272=""),"",ROUND((B4272-A4272)*86400,0))</f>
        <v/>
      </c>
      <c r="K4272" s="37" t="str">
        <f aca="false">IF(G4272=1,IF(COUNTIFS($C:$C,C4272,$G:$G,1,$A:$A,"&gt;="&amp;(A4272-FenetreInterm/86400),$A:$A,"&lt;="&amp;A4272)&gt;=NbInterm,1,0),"")</f>
        <v/>
      </c>
      <c r="L4272" s="37" t="str">
        <f aca="false">IF(G4272=1,IF(B4272="",0,IF(J4272&lt;SeuilFugitive,1,0)),"")</f>
        <v/>
      </c>
      <c r="M4272" s="37" t="str">
        <f aca="false">IF(G4272=1,IF(B4272="",IF((Fin-A4272)*24&gt;SeuilFigee,1,0),IF(J4272&gt;SeuilFigee*3600,1,0)),"")</f>
        <v/>
      </c>
      <c r="N4272" s="0" t="str">
        <f aca="false">IF(G4272=1,IF(COUNTIF(H$2:H4272,H4272)=1,COUNTIF($H:$H,H4272),""),"")</f>
        <v/>
      </c>
      <c r="O4272" s="0" t="str">
        <f aca="false">IF(G4272=1,IF(COUNTIF(I$2:I4272,I4272)=1,COUNTIF($I:$I,I4272),""),"")</f>
        <v/>
      </c>
      <c r="P4272" s="38" t="str">
        <f aca="false">IF(G4272=1,IF(COUNTIFS(C$2:C4272,C4272,G$2:G4272,1)=1,COUNTIFS($C:$C,C4272,$G:$G,1)+ROW()/10000000,""),"")</f>
        <v/>
      </c>
      <c r="Q4272" s="0" t="str">
        <f aca="false">IF(K4272=1,IF(COUNTIFS(C$2:C4272,C4272,K$2:K4272,1)=1,1,0),"")</f>
        <v/>
      </c>
      <c r="R4272" s="0" t="str">
        <f aca="false">IF(M4272=1,IF(COUNTIFS(C$2:C4272,C4272,M$2:M4272,1)=1,1,0),"")</f>
        <v/>
      </c>
      <c r="S4272" s="0" t="str">
        <f aca="false">IF(L4272=1,IF(COUNTIFS(C$2:C4272,C4272,L$2:L4272,1)=1,1,0),"")</f>
        <v/>
      </c>
      <c r="T4272" s="38" t="str">
        <f aca="false">IF(N4272="","",N4272+ROW()/10000000)</f>
        <v/>
      </c>
      <c r="U4272" s="0" t="str">
        <f aca="false">IF(G4272=1,IF(B4272="",1,0),"")</f>
        <v/>
      </c>
    </row>
    <row r="4273" customFormat="false" ht="15" hidden="false" customHeight="false" outlineLevel="0" collapsed="false">
      <c r="A4273" s="35"/>
      <c r="B4273" s="35"/>
      <c r="G4273" s="0" t="str">
        <f aca="false">IF(A4273="","",IF(AND(A4273&gt;=Debut,A4273&lt;Fin),1,0))</f>
        <v/>
      </c>
      <c r="H4273" s="0" t="str">
        <f aca="false">IF(G4273=1,INT(ROUND((A4273-Debut)*86400,0)/600),"")</f>
        <v/>
      </c>
      <c r="I4273" s="0" t="str">
        <f aca="false">IF(G4273=1,INT(ROUND((A4273-Debut)*86400,0)/3600),"")</f>
        <v/>
      </c>
      <c r="J4273" s="0" t="str">
        <f aca="false">IF(OR(A4273="",B4273=""),"",ROUND((B4273-A4273)*86400,0))</f>
        <v/>
      </c>
      <c r="K4273" s="37" t="str">
        <f aca="false">IF(G4273=1,IF(COUNTIFS($C:$C,C4273,$G:$G,1,$A:$A,"&gt;="&amp;(A4273-FenetreInterm/86400),$A:$A,"&lt;="&amp;A4273)&gt;=NbInterm,1,0),"")</f>
        <v/>
      </c>
      <c r="L4273" s="37" t="str">
        <f aca="false">IF(G4273=1,IF(B4273="",0,IF(J4273&lt;SeuilFugitive,1,0)),"")</f>
        <v/>
      </c>
      <c r="M4273" s="37" t="str">
        <f aca="false">IF(G4273=1,IF(B4273="",IF((Fin-A4273)*24&gt;SeuilFigee,1,0),IF(J4273&gt;SeuilFigee*3600,1,0)),"")</f>
        <v/>
      </c>
      <c r="N4273" s="0" t="str">
        <f aca="false">IF(G4273=1,IF(COUNTIF(H$2:H4273,H4273)=1,COUNTIF($H:$H,H4273),""),"")</f>
        <v/>
      </c>
      <c r="O4273" s="0" t="str">
        <f aca="false">IF(G4273=1,IF(COUNTIF(I$2:I4273,I4273)=1,COUNTIF($I:$I,I4273),""),"")</f>
        <v/>
      </c>
      <c r="P4273" s="38" t="str">
        <f aca="false">IF(G4273=1,IF(COUNTIFS(C$2:C4273,C4273,G$2:G4273,1)=1,COUNTIFS($C:$C,C4273,$G:$G,1)+ROW()/10000000,""),"")</f>
        <v/>
      </c>
      <c r="Q4273" s="0" t="str">
        <f aca="false">IF(K4273=1,IF(COUNTIFS(C$2:C4273,C4273,K$2:K4273,1)=1,1,0),"")</f>
        <v/>
      </c>
      <c r="R4273" s="0" t="str">
        <f aca="false">IF(M4273=1,IF(COUNTIFS(C$2:C4273,C4273,M$2:M4273,1)=1,1,0),"")</f>
        <v/>
      </c>
      <c r="S4273" s="0" t="str">
        <f aca="false">IF(L4273=1,IF(COUNTIFS(C$2:C4273,C4273,L$2:L4273,1)=1,1,0),"")</f>
        <v/>
      </c>
      <c r="T4273" s="38" t="str">
        <f aca="false">IF(N4273="","",N4273+ROW()/10000000)</f>
        <v/>
      </c>
      <c r="U4273" s="0" t="str">
        <f aca="false">IF(G4273=1,IF(B4273="",1,0),"")</f>
        <v/>
      </c>
    </row>
    <row r="4274" customFormat="false" ht="15" hidden="false" customHeight="false" outlineLevel="0" collapsed="false">
      <c r="A4274" s="35"/>
      <c r="B4274" s="35"/>
      <c r="G4274" s="0" t="str">
        <f aca="false">IF(A4274="","",IF(AND(A4274&gt;=Debut,A4274&lt;Fin),1,0))</f>
        <v/>
      </c>
      <c r="H4274" s="0" t="str">
        <f aca="false">IF(G4274=1,INT(ROUND((A4274-Debut)*86400,0)/600),"")</f>
        <v/>
      </c>
      <c r="I4274" s="0" t="str">
        <f aca="false">IF(G4274=1,INT(ROUND((A4274-Debut)*86400,0)/3600),"")</f>
        <v/>
      </c>
      <c r="J4274" s="0" t="str">
        <f aca="false">IF(OR(A4274="",B4274=""),"",ROUND((B4274-A4274)*86400,0))</f>
        <v/>
      </c>
      <c r="K4274" s="37" t="str">
        <f aca="false">IF(G4274=1,IF(COUNTIFS($C:$C,C4274,$G:$G,1,$A:$A,"&gt;="&amp;(A4274-FenetreInterm/86400),$A:$A,"&lt;="&amp;A4274)&gt;=NbInterm,1,0),"")</f>
        <v/>
      </c>
      <c r="L4274" s="37" t="str">
        <f aca="false">IF(G4274=1,IF(B4274="",0,IF(J4274&lt;SeuilFugitive,1,0)),"")</f>
        <v/>
      </c>
      <c r="M4274" s="37" t="str">
        <f aca="false">IF(G4274=1,IF(B4274="",IF((Fin-A4274)*24&gt;SeuilFigee,1,0),IF(J4274&gt;SeuilFigee*3600,1,0)),"")</f>
        <v/>
      </c>
      <c r="N4274" s="0" t="str">
        <f aca="false">IF(G4274=1,IF(COUNTIF(H$2:H4274,H4274)=1,COUNTIF($H:$H,H4274),""),"")</f>
        <v/>
      </c>
      <c r="O4274" s="0" t="str">
        <f aca="false">IF(G4274=1,IF(COUNTIF(I$2:I4274,I4274)=1,COUNTIF($I:$I,I4274),""),"")</f>
        <v/>
      </c>
      <c r="P4274" s="38" t="str">
        <f aca="false">IF(G4274=1,IF(COUNTIFS(C$2:C4274,C4274,G$2:G4274,1)=1,COUNTIFS($C:$C,C4274,$G:$G,1)+ROW()/10000000,""),"")</f>
        <v/>
      </c>
      <c r="Q4274" s="0" t="str">
        <f aca="false">IF(K4274=1,IF(COUNTIFS(C$2:C4274,C4274,K$2:K4274,1)=1,1,0),"")</f>
        <v/>
      </c>
      <c r="R4274" s="0" t="str">
        <f aca="false">IF(M4274=1,IF(COUNTIFS(C$2:C4274,C4274,M$2:M4274,1)=1,1,0),"")</f>
        <v/>
      </c>
      <c r="S4274" s="0" t="str">
        <f aca="false">IF(L4274=1,IF(COUNTIFS(C$2:C4274,C4274,L$2:L4274,1)=1,1,0),"")</f>
        <v/>
      </c>
      <c r="T4274" s="38" t="str">
        <f aca="false">IF(N4274="","",N4274+ROW()/10000000)</f>
        <v/>
      </c>
      <c r="U4274" s="0" t="str">
        <f aca="false">IF(G4274=1,IF(B4274="",1,0),"")</f>
        <v/>
      </c>
    </row>
    <row r="4275" customFormat="false" ht="15" hidden="false" customHeight="false" outlineLevel="0" collapsed="false">
      <c r="A4275" s="35"/>
      <c r="B4275" s="35"/>
      <c r="G4275" s="0" t="str">
        <f aca="false">IF(A4275="","",IF(AND(A4275&gt;=Debut,A4275&lt;Fin),1,0))</f>
        <v/>
      </c>
      <c r="H4275" s="0" t="str">
        <f aca="false">IF(G4275=1,INT(ROUND((A4275-Debut)*86400,0)/600),"")</f>
        <v/>
      </c>
      <c r="I4275" s="0" t="str">
        <f aca="false">IF(G4275=1,INT(ROUND((A4275-Debut)*86400,0)/3600),"")</f>
        <v/>
      </c>
      <c r="J4275" s="0" t="str">
        <f aca="false">IF(OR(A4275="",B4275=""),"",ROUND((B4275-A4275)*86400,0))</f>
        <v/>
      </c>
      <c r="K4275" s="37" t="str">
        <f aca="false">IF(G4275=1,IF(COUNTIFS($C:$C,C4275,$G:$G,1,$A:$A,"&gt;="&amp;(A4275-FenetreInterm/86400),$A:$A,"&lt;="&amp;A4275)&gt;=NbInterm,1,0),"")</f>
        <v/>
      </c>
      <c r="L4275" s="37" t="str">
        <f aca="false">IF(G4275=1,IF(B4275="",0,IF(J4275&lt;SeuilFugitive,1,0)),"")</f>
        <v/>
      </c>
      <c r="M4275" s="37" t="str">
        <f aca="false">IF(G4275=1,IF(B4275="",IF((Fin-A4275)*24&gt;SeuilFigee,1,0),IF(J4275&gt;SeuilFigee*3600,1,0)),"")</f>
        <v/>
      </c>
      <c r="N4275" s="0" t="str">
        <f aca="false">IF(G4275=1,IF(COUNTIF(H$2:H4275,H4275)=1,COUNTIF($H:$H,H4275),""),"")</f>
        <v/>
      </c>
      <c r="O4275" s="0" t="str">
        <f aca="false">IF(G4275=1,IF(COUNTIF(I$2:I4275,I4275)=1,COUNTIF($I:$I,I4275),""),"")</f>
        <v/>
      </c>
      <c r="P4275" s="38" t="str">
        <f aca="false">IF(G4275=1,IF(COUNTIFS(C$2:C4275,C4275,G$2:G4275,1)=1,COUNTIFS($C:$C,C4275,$G:$G,1)+ROW()/10000000,""),"")</f>
        <v/>
      </c>
      <c r="Q4275" s="0" t="str">
        <f aca="false">IF(K4275=1,IF(COUNTIFS(C$2:C4275,C4275,K$2:K4275,1)=1,1,0),"")</f>
        <v/>
      </c>
      <c r="R4275" s="0" t="str">
        <f aca="false">IF(M4275=1,IF(COUNTIFS(C$2:C4275,C4275,M$2:M4275,1)=1,1,0),"")</f>
        <v/>
      </c>
      <c r="S4275" s="0" t="str">
        <f aca="false">IF(L4275=1,IF(COUNTIFS(C$2:C4275,C4275,L$2:L4275,1)=1,1,0),"")</f>
        <v/>
      </c>
      <c r="T4275" s="38" t="str">
        <f aca="false">IF(N4275="","",N4275+ROW()/10000000)</f>
        <v/>
      </c>
      <c r="U4275" s="0" t="str">
        <f aca="false">IF(G4275=1,IF(B4275="",1,0),"")</f>
        <v/>
      </c>
    </row>
    <row r="4276" customFormat="false" ht="15" hidden="false" customHeight="false" outlineLevel="0" collapsed="false">
      <c r="A4276" s="35"/>
      <c r="B4276" s="35"/>
      <c r="G4276" s="0" t="str">
        <f aca="false">IF(A4276="","",IF(AND(A4276&gt;=Debut,A4276&lt;Fin),1,0))</f>
        <v/>
      </c>
      <c r="H4276" s="0" t="str">
        <f aca="false">IF(G4276=1,INT(ROUND((A4276-Debut)*86400,0)/600),"")</f>
        <v/>
      </c>
      <c r="I4276" s="0" t="str">
        <f aca="false">IF(G4276=1,INT(ROUND((A4276-Debut)*86400,0)/3600),"")</f>
        <v/>
      </c>
      <c r="J4276" s="0" t="str">
        <f aca="false">IF(OR(A4276="",B4276=""),"",ROUND((B4276-A4276)*86400,0))</f>
        <v/>
      </c>
      <c r="K4276" s="37" t="str">
        <f aca="false">IF(G4276=1,IF(COUNTIFS($C:$C,C4276,$G:$G,1,$A:$A,"&gt;="&amp;(A4276-FenetreInterm/86400),$A:$A,"&lt;="&amp;A4276)&gt;=NbInterm,1,0),"")</f>
        <v/>
      </c>
      <c r="L4276" s="37" t="str">
        <f aca="false">IF(G4276=1,IF(B4276="",0,IF(J4276&lt;SeuilFugitive,1,0)),"")</f>
        <v/>
      </c>
      <c r="M4276" s="37" t="str">
        <f aca="false">IF(G4276=1,IF(B4276="",IF((Fin-A4276)*24&gt;SeuilFigee,1,0),IF(J4276&gt;SeuilFigee*3600,1,0)),"")</f>
        <v/>
      </c>
      <c r="N4276" s="0" t="str">
        <f aca="false">IF(G4276=1,IF(COUNTIF(H$2:H4276,H4276)=1,COUNTIF($H:$H,H4276),""),"")</f>
        <v/>
      </c>
      <c r="O4276" s="0" t="str">
        <f aca="false">IF(G4276=1,IF(COUNTIF(I$2:I4276,I4276)=1,COUNTIF($I:$I,I4276),""),"")</f>
        <v/>
      </c>
      <c r="P4276" s="38" t="str">
        <f aca="false">IF(G4276=1,IF(COUNTIFS(C$2:C4276,C4276,G$2:G4276,1)=1,COUNTIFS($C:$C,C4276,$G:$G,1)+ROW()/10000000,""),"")</f>
        <v/>
      </c>
      <c r="Q4276" s="0" t="str">
        <f aca="false">IF(K4276=1,IF(COUNTIFS(C$2:C4276,C4276,K$2:K4276,1)=1,1,0),"")</f>
        <v/>
      </c>
      <c r="R4276" s="0" t="str">
        <f aca="false">IF(M4276=1,IF(COUNTIFS(C$2:C4276,C4276,M$2:M4276,1)=1,1,0),"")</f>
        <v/>
      </c>
      <c r="S4276" s="0" t="str">
        <f aca="false">IF(L4276=1,IF(COUNTIFS(C$2:C4276,C4276,L$2:L4276,1)=1,1,0),"")</f>
        <v/>
      </c>
      <c r="T4276" s="38" t="str">
        <f aca="false">IF(N4276="","",N4276+ROW()/10000000)</f>
        <v/>
      </c>
      <c r="U4276" s="0" t="str">
        <f aca="false">IF(G4276=1,IF(B4276="",1,0),"")</f>
        <v/>
      </c>
    </row>
    <row r="4277" customFormat="false" ht="15" hidden="false" customHeight="false" outlineLevel="0" collapsed="false">
      <c r="A4277" s="35"/>
      <c r="B4277" s="35"/>
      <c r="G4277" s="0" t="str">
        <f aca="false">IF(A4277="","",IF(AND(A4277&gt;=Debut,A4277&lt;Fin),1,0))</f>
        <v/>
      </c>
      <c r="H4277" s="0" t="str">
        <f aca="false">IF(G4277=1,INT(ROUND((A4277-Debut)*86400,0)/600),"")</f>
        <v/>
      </c>
      <c r="I4277" s="0" t="str">
        <f aca="false">IF(G4277=1,INT(ROUND((A4277-Debut)*86400,0)/3600),"")</f>
        <v/>
      </c>
      <c r="J4277" s="0" t="str">
        <f aca="false">IF(OR(A4277="",B4277=""),"",ROUND((B4277-A4277)*86400,0))</f>
        <v/>
      </c>
      <c r="K4277" s="37" t="str">
        <f aca="false">IF(G4277=1,IF(COUNTIFS($C:$C,C4277,$G:$G,1,$A:$A,"&gt;="&amp;(A4277-FenetreInterm/86400),$A:$A,"&lt;="&amp;A4277)&gt;=NbInterm,1,0),"")</f>
        <v/>
      </c>
      <c r="L4277" s="37" t="str">
        <f aca="false">IF(G4277=1,IF(B4277="",0,IF(J4277&lt;SeuilFugitive,1,0)),"")</f>
        <v/>
      </c>
      <c r="M4277" s="37" t="str">
        <f aca="false">IF(G4277=1,IF(B4277="",IF((Fin-A4277)*24&gt;SeuilFigee,1,0),IF(J4277&gt;SeuilFigee*3600,1,0)),"")</f>
        <v/>
      </c>
      <c r="N4277" s="0" t="str">
        <f aca="false">IF(G4277=1,IF(COUNTIF(H$2:H4277,H4277)=1,COUNTIF($H:$H,H4277),""),"")</f>
        <v/>
      </c>
      <c r="O4277" s="0" t="str">
        <f aca="false">IF(G4277=1,IF(COUNTIF(I$2:I4277,I4277)=1,COUNTIF($I:$I,I4277),""),"")</f>
        <v/>
      </c>
      <c r="P4277" s="38" t="str">
        <f aca="false">IF(G4277=1,IF(COUNTIFS(C$2:C4277,C4277,G$2:G4277,1)=1,COUNTIFS($C:$C,C4277,$G:$G,1)+ROW()/10000000,""),"")</f>
        <v/>
      </c>
      <c r="Q4277" s="0" t="str">
        <f aca="false">IF(K4277=1,IF(COUNTIFS(C$2:C4277,C4277,K$2:K4277,1)=1,1,0),"")</f>
        <v/>
      </c>
      <c r="R4277" s="0" t="str">
        <f aca="false">IF(M4277=1,IF(COUNTIFS(C$2:C4277,C4277,M$2:M4277,1)=1,1,0),"")</f>
        <v/>
      </c>
      <c r="S4277" s="0" t="str">
        <f aca="false">IF(L4277=1,IF(COUNTIFS(C$2:C4277,C4277,L$2:L4277,1)=1,1,0),"")</f>
        <v/>
      </c>
      <c r="T4277" s="38" t="str">
        <f aca="false">IF(N4277="","",N4277+ROW()/10000000)</f>
        <v/>
      </c>
      <c r="U4277" s="0" t="str">
        <f aca="false">IF(G4277=1,IF(B4277="",1,0),"")</f>
        <v/>
      </c>
    </row>
    <row r="4278" customFormat="false" ht="15" hidden="false" customHeight="false" outlineLevel="0" collapsed="false">
      <c r="A4278" s="35"/>
      <c r="B4278" s="35"/>
      <c r="G4278" s="0" t="str">
        <f aca="false">IF(A4278="","",IF(AND(A4278&gt;=Debut,A4278&lt;Fin),1,0))</f>
        <v/>
      </c>
      <c r="H4278" s="0" t="str">
        <f aca="false">IF(G4278=1,INT(ROUND((A4278-Debut)*86400,0)/600),"")</f>
        <v/>
      </c>
      <c r="I4278" s="0" t="str">
        <f aca="false">IF(G4278=1,INT(ROUND((A4278-Debut)*86400,0)/3600),"")</f>
        <v/>
      </c>
      <c r="J4278" s="0" t="str">
        <f aca="false">IF(OR(A4278="",B4278=""),"",ROUND((B4278-A4278)*86400,0))</f>
        <v/>
      </c>
      <c r="K4278" s="37" t="str">
        <f aca="false">IF(G4278=1,IF(COUNTIFS($C:$C,C4278,$G:$G,1,$A:$A,"&gt;="&amp;(A4278-FenetreInterm/86400),$A:$A,"&lt;="&amp;A4278)&gt;=NbInterm,1,0),"")</f>
        <v/>
      </c>
      <c r="L4278" s="37" t="str">
        <f aca="false">IF(G4278=1,IF(B4278="",0,IF(J4278&lt;SeuilFugitive,1,0)),"")</f>
        <v/>
      </c>
      <c r="M4278" s="37" t="str">
        <f aca="false">IF(G4278=1,IF(B4278="",IF((Fin-A4278)*24&gt;SeuilFigee,1,0),IF(J4278&gt;SeuilFigee*3600,1,0)),"")</f>
        <v/>
      </c>
      <c r="N4278" s="0" t="str">
        <f aca="false">IF(G4278=1,IF(COUNTIF(H$2:H4278,H4278)=1,COUNTIF($H:$H,H4278),""),"")</f>
        <v/>
      </c>
      <c r="O4278" s="0" t="str">
        <f aca="false">IF(G4278=1,IF(COUNTIF(I$2:I4278,I4278)=1,COUNTIF($I:$I,I4278),""),"")</f>
        <v/>
      </c>
      <c r="P4278" s="38" t="str">
        <f aca="false">IF(G4278=1,IF(COUNTIFS(C$2:C4278,C4278,G$2:G4278,1)=1,COUNTIFS($C:$C,C4278,$G:$G,1)+ROW()/10000000,""),"")</f>
        <v/>
      </c>
      <c r="Q4278" s="0" t="str">
        <f aca="false">IF(K4278=1,IF(COUNTIFS(C$2:C4278,C4278,K$2:K4278,1)=1,1,0),"")</f>
        <v/>
      </c>
      <c r="R4278" s="0" t="str">
        <f aca="false">IF(M4278=1,IF(COUNTIFS(C$2:C4278,C4278,M$2:M4278,1)=1,1,0),"")</f>
        <v/>
      </c>
      <c r="S4278" s="0" t="str">
        <f aca="false">IF(L4278=1,IF(COUNTIFS(C$2:C4278,C4278,L$2:L4278,1)=1,1,0),"")</f>
        <v/>
      </c>
      <c r="T4278" s="38" t="str">
        <f aca="false">IF(N4278="","",N4278+ROW()/10000000)</f>
        <v/>
      </c>
      <c r="U4278" s="0" t="str">
        <f aca="false">IF(G4278=1,IF(B4278="",1,0),"")</f>
        <v/>
      </c>
    </row>
    <row r="4279" customFormat="false" ht="15" hidden="false" customHeight="false" outlineLevel="0" collapsed="false">
      <c r="A4279" s="35"/>
      <c r="B4279" s="35"/>
      <c r="G4279" s="0" t="str">
        <f aca="false">IF(A4279="","",IF(AND(A4279&gt;=Debut,A4279&lt;Fin),1,0))</f>
        <v/>
      </c>
      <c r="H4279" s="0" t="str">
        <f aca="false">IF(G4279=1,INT(ROUND((A4279-Debut)*86400,0)/600),"")</f>
        <v/>
      </c>
      <c r="I4279" s="0" t="str">
        <f aca="false">IF(G4279=1,INT(ROUND((A4279-Debut)*86400,0)/3600),"")</f>
        <v/>
      </c>
      <c r="J4279" s="0" t="str">
        <f aca="false">IF(OR(A4279="",B4279=""),"",ROUND((B4279-A4279)*86400,0))</f>
        <v/>
      </c>
      <c r="K4279" s="37" t="str">
        <f aca="false">IF(G4279=1,IF(COUNTIFS($C:$C,C4279,$G:$G,1,$A:$A,"&gt;="&amp;(A4279-FenetreInterm/86400),$A:$A,"&lt;="&amp;A4279)&gt;=NbInterm,1,0),"")</f>
        <v/>
      </c>
      <c r="L4279" s="37" t="str">
        <f aca="false">IF(G4279=1,IF(B4279="",0,IF(J4279&lt;SeuilFugitive,1,0)),"")</f>
        <v/>
      </c>
      <c r="M4279" s="37" t="str">
        <f aca="false">IF(G4279=1,IF(B4279="",IF((Fin-A4279)*24&gt;SeuilFigee,1,0),IF(J4279&gt;SeuilFigee*3600,1,0)),"")</f>
        <v/>
      </c>
      <c r="N4279" s="0" t="str">
        <f aca="false">IF(G4279=1,IF(COUNTIF(H$2:H4279,H4279)=1,COUNTIF($H:$H,H4279),""),"")</f>
        <v/>
      </c>
      <c r="O4279" s="0" t="str">
        <f aca="false">IF(G4279=1,IF(COUNTIF(I$2:I4279,I4279)=1,COUNTIF($I:$I,I4279),""),"")</f>
        <v/>
      </c>
      <c r="P4279" s="38" t="str">
        <f aca="false">IF(G4279=1,IF(COUNTIFS(C$2:C4279,C4279,G$2:G4279,1)=1,COUNTIFS($C:$C,C4279,$G:$G,1)+ROW()/10000000,""),"")</f>
        <v/>
      </c>
      <c r="Q4279" s="0" t="str">
        <f aca="false">IF(K4279=1,IF(COUNTIFS(C$2:C4279,C4279,K$2:K4279,1)=1,1,0),"")</f>
        <v/>
      </c>
      <c r="R4279" s="0" t="str">
        <f aca="false">IF(M4279=1,IF(COUNTIFS(C$2:C4279,C4279,M$2:M4279,1)=1,1,0),"")</f>
        <v/>
      </c>
      <c r="S4279" s="0" t="str">
        <f aca="false">IF(L4279=1,IF(COUNTIFS(C$2:C4279,C4279,L$2:L4279,1)=1,1,0),"")</f>
        <v/>
      </c>
      <c r="T4279" s="38" t="str">
        <f aca="false">IF(N4279="","",N4279+ROW()/10000000)</f>
        <v/>
      </c>
      <c r="U4279" s="0" t="str">
        <f aca="false">IF(G4279=1,IF(B4279="",1,0),"")</f>
        <v/>
      </c>
    </row>
    <row r="4280" customFormat="false" ht="15" hidden="false" customHeight="false" outlineLevel="0" collapsed="false">
      <c r="A4280" s="35"/>
      <c r="B4280" s="35"/>
      <c r="G4280" s="0" t="str">
        <f aca="false">IF(A4280="","",IF(AND(A4280&gt;=Debut,A4280&lt;Fin),1,0))</f>
        <v/>
      </c>
      <c r="H4280" s="0" t="str">
        <f aca="false">IF(G4280=1,INT(ROUND((A4280-Debut)*86400,0)/600),"")</f>
        <v/>
      </c>
      <c r="I4280" s="0" t="str">
        <f aca="false">IF(G4280=1,INT(ROUND((A4280-Debut)*86400,0)/3600),"")</f>
        <v/>
      </c>
      <c r="J4280" s="0" t="str">
        <f aca="false">IF(OR(A4280="",B4280=""),"",ROUND((B4280-A4280)*86400,0))</f>
        <v/>
      </c>
      <c r="K4280" s="37" t="str">
        <f aca="false">IF(G4280=1,IF(COUNTIFS($C:$C,C4280,$G:$G,1,$A:$A,"&gt;="&amp;(A4280-FenetreInterm/86400),$A:$A,"&lt;="&amp;A4280)&gt;=NbInterm,1,0),"")</f>
        <v/>
      </c>
      <c r="L4280" s="37" t="str">
        <f aca="false">IF(G4280=1,IF(B4280="",0,IF(J4280&lt;SeuilFugitive,1,0)),"")</f>
        <v/>
      </c>
      <c r="M4280" s="37" t="str">
        <f aca="false">IF(G4280=1,IF(B4280="",IF((Fin-A4280)*24&gt;SeuilFigee,1,0),IF(J4280&gt;SeuilFigee*3600,1,0)),"")</f>
        <v/>
      </c>
      <c r="N4280" s="0" t="str">
        <f aca="false">IF(G4280=1,IF(COUNTIF(H$2:H4280,H4280)=1,COUNTIF($H:$H,H4280),""),"")</f>
        <v/>
      </c>
      <c r="O4280" s="0" t="str">
        <f aca="false">IF(G4280=1,IF(COUNTIF(I$2:I4280,I4280)=1,COUNTIF($I:$I,I4280),""),"")</f>
        <v/>
      </c>
      <c r="P4280" s="38" t="str">
        <f aca="false">IF(G4280=1,IF(COUNTIFS(C$2:C4280,C4280,G$2:G4280,1)=1,COUNTIFS($C:$C,C4280,$G:$G,1)+ROW()/10000000,""),"")</f>
        <v/>
      </c>
      <c r="Q4280" s="0" t="str">
        <f aca="false">IF(K4280=1,IF(COUNTIFS(C$2:C4280,C4280,K$2:K4280,1)=1,1,0),"")</f>
        <v/>
      </c>
      <c r="R4280" s="0" t="str">
        <f aca="false">IF(M4280=1,IF(COUNTIFS(C$2:C4280,C4280,M$2:M4280,1)=1,1,0),"")</f>
        <v/>
      </c>
      <c r="S4280" s="0" t="str">
        <f aca="false">IF(L4280=1,IF(COUNTIFS(C$2:C4280,C4280,L$2:L4280,1)=1,1,0),"")</f>
        <v/>
      </c>
      <c r="T4280" s="38" t="str">
        <f aca="false">IF(N4280="","",N4280+ROW()/10000000)</f>
        <v/>
      </c>
      <c r="U4280" s="0" t="str">
        <f aca="false">IF(G4280=1,IF(B4280="",1,0),"")</f>
        <v/>
      </c>
    </row>
    <row r="4281" customFormat="false" ht="15" hidden="false" customHeight="false" outlineLevel="0" collapsed="false">
      <c r="A4281" s="35"/>
      <c r="B4281" s="35"/>
      <c r="G4281" s="0" t="str">
        <f aca="false">IF(A4281="","",IF(AND(A4281&gt;=Debut,A4281&lt;Fin),1,0))</f>
        <v/>
      </c>
      <c r="H4281" s="0" t="str">
        <f aca="false">IF(G4281=1,INT(ROUND((A4281-Debut)*86400,0)/600),"")</f>
        <v/>
      </c>
      <c r="I4281" s="0" t="str">
        <f aca="false">IF(G4281=1,INT(ROUND((A4281-Debut)*86400,0)/3600),"")</f>
        <v/>
      </c>
      <c r="J4281" s="0" t="str">
        <f aca="false">IF(OR(A4281="",B4281=""),"",ROUND((B4281-A4281)*86400,0))</f>
        <v/>
      </c>
      <c r="K4281" s="37" t="str">
        <f aca="false">IF(G4281=1,IF(COUNTIFS($C:$C,C4281,$G:$G,1,$A:$A,"&gt;="&amp;(A4281-FenetreInterm/86400),$A:$A,"&lt;="&amp;A4281)&gt;=NbInterm,1,0),"")</f>
        <v/>
      </c>
      <c r="L4281" s="37" t="str">
        <f aca="false">IF(G4281=1,IF(B4281="",0,IF(J4281&lt;SeuilFugitive,1,0)),"")</f>
        <v/>
      </c>
      <c r="M4281" s="37" t="str">
        <f aca="false">IF(G4281=1,IF(B4281="",IF((Fin-A4281)*24&gt;SeuilFigee,1,0),IF(J4281&gt;SeuilFigee*3600,1,0)),"")</f>
        <v/>
      </c>
      <c r="N4281" s="0" t="str">
        <f aca="false">IF(G4281=1,IF(COUNTIF(H$2:H4281,H4281)=1,COUNTIF($H:$H,H4281),""),"")</f>
        <v/>
      </c>
      <c r="O4281" s="0" t="str">
        <f aca="false">IF(G4281=1,IF(COUNTIF(I$2:I4281,I4281)=1,COUNTIF($I:$I,I4281),""),"")</f>
        <v/>
      </c>
      <c r="P4281" s="38" t="str">
        <f aca="false">IF(G4281=1,IF(COUNTIFS(C$2:C4281,C4281,G$2:G4281,1)=1,COUNTIFS($C:$C,C4281,$G:$G,1)+ROW()/10000000,""),"")</f>
        <v/>
      </c>
      <c r="Q4281" s="0" t="str">
        <f aca="false">IF(K4281=1,IF(COUNTIFS(C$2:C4281,C4281,K$2:K4281,1)=1,1,0),"")</f>
        <v/>
      </c>
      <c r="R4281" s="0" t="str">
        <f aca="false">IF(M4281=1,IF(COUNTIFS(C$2:C4281,C4281,M$2:M4281,1)=1,1,0),"")</f>
        <v/>
      </c>
      <c r="S4281" s="0" t="str">
        <f aca="false">IF(L4281=1,IF(COUNTIFS(C$2:C4281,C4281,L$2:L4281,1)=1,1,0),"")</f>
        <v/>
      </c>
      <c r="T4281" s="38" t="str">
        <f aca="false">IF(N4281="","",N4281+ROW()/10000000)</f>
        <v/>
      </c>
      <c r="U4281" s="0" t="str">
        <f aca="false">IF(G4281=1,IF(B4281="",1,0),"")</f>
        <v/>
      </c>
    </row>
    <row r="4282" customFormat="false" ht="15" hidden="false" customHeight="false" outlineLevel="0" collapsed="false">
      <c r="A4282" s="35"/>
      <c r="B4282" s="35"/>
      <c r="G4282" s="0" t="str">
        <f aca="false">IF(A4282="","",IF(AND(A4282&gt;=Debut,A4282&lt;Fin),1,0))</f>
        <v/>
      </c>
      <c r="H4282" s="0" t="str">
        <f aca="false">IF(G4282=1,INT(ROUND((A4282-Debut)*86400,0)/600),"")</f>
        <v/>
      </c>
      <c r="I4282" s="0" t="str">
        <f aca="false">IF(G4282=1,INT(ROUND((A4282-Debut)*86400,0)/3600),"")</f>
        <v/>
      </c>
      <c r="J4282" s="0" t="str">
        <f aca="false">IF(OR(A4282="",B4282=""),"",ROUND((B4282-A4282)*86400,0))</f>
        <v/>
      </c>
      <c r="K4282" s="37" t="str">
        <f aca="false">IF(G4282=1,IF(COUNTIFS($C:$C,C4282,$G:$G,1,$A:$A,"&gt;="&amp;(A4282-FenetreInterm/86400),$A:$A,"&lt;="&amp;A4282)&gt;=NbInterm,1,0),"")</f>
        <v/>
      </c>
      <c r="L4282" s="37" t="str">
        <f aca="false">IF(G4282=1,IF(B4282="",0,IF(J4282&lt;SeuilFugitive,1,0)),"")</f>
        <v/>
      </c>
      <c r="M4282" s="37" t="str">
        <f aca="false">IF(G4282=1,IF(B4282="",IF((Fin-A4282)*24&gt;SeuilFigee,1,0),IF(J4282&gt;SeuilFigee*3600,1,0)),"")</f>
        <v/>
      </c>
      <c r="N4282" s="0" t="str">
        <f aca="false">IF(G4282=1,IF(COUNTIF(H$2:H4282,H4282)=1,COUNTIF($H:$H,H4282),""),"")</f>
        <v/>
      </c>
      <c r="O4282" s="0" t="str">
        <f aca="false">IF(G4282=1,IF(COUNTIF(I$2:I4282,I4282)=1,COUNTIF($I:$I,I4282),""),"")</f>
        <v/>
      </c>
      <c r="P4282" s="38" t="str">
        <f aca="false">IF(G4282=1,IF(COUNTIFS(C$2:C4282,C4282,G$2:G4282,1)=1,COUNTIFS($C:$C,C4282,$G:$G,1)+ROW()/10000000,""),"")</f>
        <v/>
      </c>
      <c r="Q4282" s="0" t="str">
        <f aca="false">IF(K4282=1,IF(COUNTIFS(C$2:C4282,C4282,K$2:K4282,1)=1,1,0),"")</f>
        <v/>
      </c>
      <c r="R4282" s="0" t="str">
        <f aca="false">IF(M4282=1,IF(COUNTIFS(C$2:C4282,C4282,M$2:M4282,1)=1,1,0),"")</f>
        <v/>
      </c>
      <c r="S4282" s="0" t="str">
        <f aca="false">IF(L4282=1,IF(COUNTIFS(C$2:C4282,C4282,L$2:L4282,1)=1,1,0),"")</f>
        <v/>
      </c>
      <c r="T4282" s="38" t="str">
        <f aca="false">IF(N4282="","",N4282+ROW()/10000000)</f>
        <v/>
      </c>
      <c r="U4282" s="0" t="str">
        <f aca="false">IF(G4282=1,IF(B4282="",1,0),"")</f>
        <v/>
      </c>
    </row>
    <row r="4283" customFormat="false" ht="15" hidden="false" customHeight="false" outlineLevel="0" collapsed="false">
      <c r="A4283" s="35"/>
      <c r="B4283" s="35"/>
      <c r="G4283" s="0" t="str">
        <f aca="false">IF(A4283="","",IF(AND(A4283&gt;=Debut,A4283&lt;Fin),1,0))</f>
        <v/>
      </c>
      <c r="H4283" s="0" t="str">
        <f aca="false">IF(G4283=1,INT(ROUND((A4283-Debut)*86400,0)/600),"")</f>
        <v/>
      </c>
      <c r="I4283" s="0" t="str">
        <f aca="false">IF(G4283=1,INT(ROUND((A4283-Debut)*86400,0)/3600),"")</f>
        <v/>
      </c>
      <c r="J4283" s="0" t="str">
        <f aca="false">IF(OR(A4283="",B4283=""),"",ROUND((B4283-A4283)*86400,0))</f>
        <v/>
      </c>
      <c r="K4283" s="37" t="str">
        <f aca="false">IF(G4283=1,IF(COUNTIFS($C:$C,C4283,$G:$G,1,$A:$A,"&gt;="&amp;(A4283-FenetreInterm/86400),$A:$A,"&lt;="&amp;A4283)&gt;=NbInterm,1,0),"")</f>
        <v/>
      </c>
      <c r="L4283" s="37" t="str">
        <f aca="false">IF(G4283=1,IF(B4283="",0,IF(J4283&lt;SeuilFugitive,1,0)),"")</f>
        <v/>
      </c>
      <c r="M4283" s="37" t="str">
        <f aca="false">IF(G4283=1,IF(B4283="",IF((Fin-A4283)*24&gt;SeuilFigee,1,0),IF(J4283&gt;SeuilFigee*3600,1,0)),"")</f>
        <v/>
      </c>
      <c r="N4283" s="0" t="str">
        <f aca="false">IF(G4283=1,IF(COUNTIF(H$2:H4283,H4283)=1,COUNTIF($H:$H,H4283),""),"")</f>
        <v/>
      </c>
      <c r="O4283" s="0" t="str">
        <f aca="false">IF(G4283=1,IF(COUNTIF(I$2:I4283,I4283)=1,COUNTIF($I:$I,I4283),""),"")</f>
        <v/>
      </c>
      <c r="P4283" s="38" t="str">
        <f aca="false">IF(G4283=1,IF(COUNTIFS(C$2:C4283,C4283,G$2:G4283,1)=1,COUNTIFS($C:$C,C4283,$G:$G,1)+ROW()/10000000,""),"")</f>
        <v/>
      </c>
      <c r="Q4283" s="0" t="str">
        <f aca="false">IF(K4283=1,IF(COUNTIFS(C$2:C4283,C4283,K$2:K4283,1)=1,1,0),"")</f>
        <v/>
      </c>
      <c r="R4283" s="0" t="str">
        <f aca="false">IF(M4283=1,IF(COUNTIFS(C$2:C4283,C4283,M$2:M4283,1)=1,1,0),"")</f>
        <v/>
      </c>
      <c r="S4283" s="0" t="str">
        <f aca="false">IF(L4283=1,IF(COUNTIFS(C$2:C4283,C4283,L$2:L4283,1)=1,1,0),"")</f>
        <v/>
      </c>
      <c r="T4283" s="38" t="str">
        <f aca="false">IF(N4283="","",N4283+ROW()/10000000)</f>
        <v/>
      </c>
      <c r="U4283" s="0" t="str">
        <f aca="false">IF(G4283=1,IF(B4283="",1,0),"")</f>
        <v/>
      </c>
    </row>
    <row r="4284" customFormat="false" ht="15" hidden="false" customHeight="false" outlineLevel="0" collapsed="false">
      <c r="A4284" s="35"/>
      <c r="B4284" s="35"/>
      <c r="G4284" s="0" t="str">
        <f aca="false">IF(A4284="","",IF(AND(A4284&gt;=Debut,A4284&lt;Fin),1,0))</f>
        <v/>
      </c>
      <c r="H4284" s="0" t="str">
        <f aca="false">IF(G4284=1,INT(ROUND((A4284-Debut)*86400,0)/600),"")</f>
        <v/>
      </c>
      <c r="I4284" s="0" t="str">
        <f aca="false">IF(G4284=1,INT(ROUND((A4284-Debut)*86400,0)/3600),"")</f>
        <v/>
      </c>
      <c r="J4284" s="0" t="str">
        <f aca="false">IF(OR(A4284="",B4284=""),"",ROUND((B4284-A4284)*86400,0))</f>
        <v/>
      </c>
      <c r="K4284" s="37" t="str">
        <f aca="false">IF(G4284=1,IF(COUNTIFS($C:$C,C4284,$G:$G,1,$A:$A,"&gt;="&amp;(A4284-FenetreInterm/86400),$A:$A,"&lt;="&amp;A4284)&gt;=NbInterm,1,0),"")</f>
        <v/>
      </c>
      <c r="L4284" s="37" t="str">
        <f aca="false">IF(G4284=1,IF(B4284="",0,IF(J4284&lt;SeuilFugitive,1,0)),"")</f>
        <v/>
      </c>
      <c r="M4284" s="37" t="str">
        <f aca="false">IF(G4284=1,IF(B4284="",IF((Fin-A4284)*24&gt;SeuilFigee,1,0),IF(J4284&gt;SeuilFigee*3600,1,0)),"")</f>
        <v/>
      </c>
      <c r="N4284" s="0" t="str">
        <f aca="false">IF(G4284=1,IF(COUNTIF(H$2:H4284,H4284)=1,COUNTIF($H:$H,H4284),""),"")</f>
        <v/>
      </c>
      <c r="O4284" s="0" t="str">
        <f aca="false">IF(G4284=1,IF(COUNTIF(I$2:I4284,I4284)=1,COUNTIF($I:$I,I4284),""),"")</f>
        <v/>
      </c>
      <c r="P4284" s="38" t="str">
        <f aca="false">IF(G4284=1,IF(COUNTIFS(C$2:C4284,C4284,G$2:G4284,1)=1,COUNTIFS($C:$C,C4284,$G:$G,1)+ROW()/10000000,""),"")</f>
        <v/>
      </c>
      <c r="Q4284" s="0" t="str">
        <f aca="false">IF(K4284=1,IF(COUNTIFS(C$2:C4284,C4284,K$2:K4284,1)=1,1,0),"")</f>
        <v/>
      </c>
      <c r="R4284" s="0" t="str">
        <f aca="false">IF(M4284=1,IF(COUNTIFS(C$2:C4284,C4284,M$2:M4284,1)=1,1,0),"")</f>
        <v/>
      </c>
      <c r="S4284" s="0" t="str">
        <f aca="false">IF(L4284=1,IF(COUNTIFS(C$2:C4284,C4284,L$2:L4284,1)=1,1,0),"")</f>
        <v/>
      </c>
      <c r="T4284" s="38" t="str">
        <f aca="false">IF(N4284="","",N4284+ROW()/10000000)</f>
        <v/>
      </c>
      <c r="U4284" s="0" t="str">
        <f aca="false">IF(G4284=1,IF(B4284="",1,0),"")</f>
        <v/>
      </c>
    </row>
    <row r="4285" customFormat="false" ht="15" hidden="false" customHeight="false" outlineLevel="0" collapsed="false">
      <c r="A4285" s="35"/>
      <c r="B4285" s="35"/>
      <c r="G4285" s="0" t="str">
        <f aca="false">IF(A4285="","",IF(AND(A4285&gt;=Debut,A4285&lt;Fin),1,0))</f>
        <v/>
      </c>
      <c r="H4285" s="0" t="str">
        <f aca="false">IF(G4285=1,INT(ROUND((A4285-Debut)*86400,0)/600),"")</f>
        <v/>
      </c>
      <c r="I4285" s="0" t="str">
        <f aca="false">IF(G4285=1,INT(ROUND((A4285-Debut)*86400,0)/3600),"")</f>
        <v/>
      </c>
      <c r="J4285" s="0" t="str">
        <f aca="false">IF(OR(A4285="",B4285=""),"",ROUND((B4285-A4285)*86400,0))</f>
        <v/>
      </c>
      <c r="K4285" s="37" t="str">
        <f aca="false">IF(G4285=1,IF(COUNTIFS($C:$C,C4285,$G:$G,1,$A:$A,"&gt;="&amp;(A4285-FenetreInterm/86400),$A:$A,"&lt;="&amp;A4285)&gt;=NbInterm,1,0),"")</f>
        <v/>
      </c>
      <c r="L4285" s="37" t="str">
        <f aca="false">IF(G4285=1,IF(B4285="",0,IF(J4285&lt;SeuilFugitive,1,0)),"")</f>
        <v/>
      </c>
      <c r="M4285" s="37" t="str">
        <f aca="false">IF(G4285=1,IF(B4285="",IF((Fin-A4285)*24&gt;SeuilFigee,1,0),IF(J4285&gt;SeuilFigee*3600,1,0)),"")</f>
        <v/>
      </c>
      <c r="N4285" s="0" t="str">
        <f aca="false">IF(G4285=1,IF(COUNTIF(H$2:H4285,H4285)=1,COUNTIF($H:$H,H4285),""),"")</f>
        <v/>
      </c>
      <c r="O4285" s="0" t="str">
        <f aca="false">IF(G4285=1,IF(COUNTIF(I$2:I4285,I4285)=1,COUNTIF($I:$I,I4285),""),"")</f>
        <v/>
      </c>
      <c r="P4285" s="38" t="str">
        <f aca="false">IF(G4285=1,IF(COUNTIFS(C$2:C4285,C4285,G$2:G4285,1)=1,COUNTIFS($C:$C,C4285,$G:$G,1)+ROW()/10000000,""),"")</f>
        <v/>
      </c>
      <c r="Q4285" s="0" t="str">
        <f aca="false">IF(K4285=1,IF(COUNTIFS(C$2:C4285,C4285,K$2:K4285,1)=1,1,0),"")</f>
        <v/>
      </c>
      <c r="R4285" s="0" t="str">
        <f aca="false">IF(M4285=1,IF(COUNTIFS(C$2:C4285,C4285,M$2:M4285,1)=1,1,0),"")</f>
        <v/>
      </c>
      <c r="S4285" s="0" t="str">
        <f aca="false">IF(L4285=1,IF(COUNTIFS(C$2:C4285,C4285,L$2:L4285,1)=1,1,0),"")</f>
        <v/>
      </c>
      <c r="T4285" s="38" t="str">
        <f aca="false">IF(N4285="","",N4285+ROW()/10000000)</f>
        <v/>
      </c>
      <c r="U4285" s="0" t="str">
        <f aca="false">IF(G4285=1,IF(B4285="",1,0),"")</f>
        <v/>
      </c>
    </row>
    <row r="4286" customFormat="false" ht="15" hidden="false" customHeight="false" outlineLevel="0" collapsed="false">
      <c r="A4286" s="35"/>
      <c r="B4286" s="35"/>
      <c r="G4286" s="0" t="str">
        <f aca="false">IF(A4286="","",IF(AND(A4286&gt;=Debut,A4286&lt;Fin),1,0))</f>
        <v/>
      </c>
      <c r="H4286" s="0" t="str">
        <f aca="false">IF(G4286=1,INT(ROUND((A4286-Debut)*86400,0)/600),"")</f>
        <v/>
      </c>
      <c r="I4286" s="0" t="str">
        <f aca="false">IF(G4286=1,INT(ROUND((A4286-Debut)*86400,0)/3600),"")</f>
        <v/>
      </c>
      <c r="J4286" s="0" t="str">
        <f aca="false">IF(OR(A4286="",B4286=""),"",ROUND((B4286-A4286)*86400,0))</f>
        <v/>
      </c>
      <c r="K4286" s="37" t="str">
        <f aca="false">IF(G4286=1,IF(COUNTIFS($C:$C,C4286,$G:$G,1,$A:$A,"&gt;="&amp;(A4286-FenetreInterm/86400),$A:$A,"&lt;="&amp;A4286)&gt;=NbInterm,1,0),"")</f>
        <v/>
      </c>
      <c r="L4286" s="37" t="str">
        <f aca="false">IF(G4286=1,IF(B4286="",0,IF(J4286&lt;SeuilFugitive,1,0)),"")</f>
        <v/>
      </c>
      <c r="M4286" s="37" t="str">
        <f aca="false">IF(G4286=1,IF(B4286="",IF((Fin-A4286)*24&gt;SeuilFigee,1,0),IF(J4286&gt;SeuilFigee*3600,1,0)),"")</f>
        <v/>
      </c>
      <c r="N4286" s="0" t="str">
        <f aca="false">IF(G4286=1,IF(COUNTIF(H$2:H4286,H4286)=1,COUNTIF($H:$H,H4286),""),"")</f>
        <v/>
      </c>
      <c r="O4286" s="0" t="str">
        <f aca="false">IF(G4286=1,IF(COUNTIF(I$2:I4286,I4286)=1,COUNTIF($I:$I,I4286),""),"")</f>
        <v/>
      </c>
      <c r="P4286" s="38" t="str">
        <f aca="false">IF(G4286=1,IF(COUNTIFS(C$2:C4286,C4286,G$2:G4286,1)=1,COUNTIFS($C:$C,C4286,$G:$G,1)+ROW()/10000000,""),"")</f>
        <v/>
      </c>
      <c r="Q4286" s="0" t="str">
        <f aca="false">IF(K4286=1,IF(COUNTIFS(C$2:C4286,C4286,K$2:K4286,1)=1,1,0),"")</f>
        <v/>
      </c>
      <c r="R4286" s="0" t="str">
        <f aca="false">IF(M4286=1,IF(COUNTIFS(C$2:C4286,C4286,M$2:M4286,1)=1,1,0),"")</f>
        <v/>
      </c>
      <c r="S4286" s="0" t="str">
        <f aca="false">IF(L4286=1,IF(COUNTIFS(C$2:C4286,C4286,L$2:L4286,1)=1,1,0),"")</f>
        <v/>
      </c>
      <c r="T4286" s="38" t="str">
        <f aca="false">IF(N4286="","",N4286+ROW()/10000000)</f>
        <v/>
      </c>
      <c r="U4286" s="0" t="str">
        <f aca="false">IF(G4286=1,IF(B4286="",1,0),"")</f>
        <v/>
      </c>
    </row>
    <row r="4287" customFormat="false" ht="15" hidden="false" customHeight="false" outlineLevel="0" collapsed="false">
      <c r="A4287" s="35"/>
      <c r="B4287" s="35"/>
      <c r="G4287" s="0" t="str">
        <f aca="false">IF(A4287="","",IF(AND(A4287&gt;=Debut,A4287&lt;Fin),1,0))</f>
        <v/>
      </c>
      <c r="H4287" s="0" t="str">
        <f aca="false">IF(G4287=1,INT(ROUND((A4287-Debut)*86400,0)/600),"")</f>
        <v/>
      </c>
      <c r="I4287" s="0" t="str">
        <f aca="false">IF(G4287=1,INT(ROUND((A4287-Debut)*86400,0)/3600),"")</f>
        <v/>
      </c>
      <c r="J4287" s="0" t="str">
        <f aca="false">IF(OR(A4287="",B4287=""),"",ROUND((B4287-A4287)*86400,0))</f>
        <v/>
      </c>
      <c r="K4287" s="37" t="str">
        <f aca="false">IF(G4287=1,IF(COUNTIFS($C:$C,C4287,$G:$G,1,$A:$A,"&gt;="&amp;(A4287-FenetreInterm/86400),$A:$A,"&lt;="&amp;A4287)&gt;=NbInterm,1,0),"")</f>
        <v/>
      </c>
      <c r="L4287" s="37" t="str">
        <f aca="false">IF(G4287=1,IF(B4287="",0,IF(J4287&lt;SeuilFugitive,1,0)),"")</f>
        <v/>
      </c>
      <c r="M4287" s="37" t="str">
        <f aca="false">IF(G4287=1,IF(B4287="",IF((Fin-A4287)*24&gt;SeuilFigee,1,0),IF(J4287&gt;SeuilFigee*3600,1,0)),"")</f>
        <v/>
      </c>
      <c r="N4287" s="0" t="str">
        <f aca="false">IF(G4287=1,IF(COUNTIF(H$2:H4287,H4287)=1,COUNTIF($H:$H,H4287),""),"")</f>
        <v/>
      </c>
      <c r="O4287" s="0" t="str">
        <f aca="false">IF(G4287=1,IF(COUNTIF(I$2:I4287,I4287)=1,COUNTIF($I:$I,I4287),""),"")</f>
        <v/>
      </c>
      <c r="P4287" s="38" t="str">
        <f aca="false">IF(G4287=1,IF(COUNTIFS(C$2:C4287,C4287,G$2:G4287,1)=1,COUNTIFS($C:$C,C4287,$G:$G,1)+ROW()/10000000,""),"")</f>
        <v/>
      </c>
      <c r="Q4287" s="0" t="str">
        <f aca="false">IF(K4287=1,IF(COUNTIFS(C$2:C4287,C4287,K$2:K4287,1)=1,1,0),"")</f>
        <v/>
      </c>
      <c r="R4287" s="0" t="str">
        <f aca="false">IF(M4287=1,IF(COUNTIFS(C$2:C4287,C4287,M$2:M4287,1)=1,1,0),"")</f>
        <v/>
      </c>
      <c r="S4287" s="0" t="str">
        <f aca="false">IF(L4287=1,IF(COUNTIFS(C$2:C4287,C4287,L$2:L4287,1)=1,1,0),"")</f>
        <v/>
      </c>
      <c r="T4287" s="38" t="str">
        <f aca="false">IF(N4287="","",N4287+ROW()/10000000)</f>
        <v/>
      </c>
      <c r="U4287" s="0" t="str">
        <f aca="false">IF(G4287=1,IF(B4287="",1,0),"")</f>
        <v/>
      </c>
    </row>
    <row r="4288" customFormat="false" ht="15" hidden="false" customHeight="false" outlineLevel="0" collapsed="false">
      <c r="A4288" s="35"/>
      <c r="B4288" s="35"/>
      <c r="G4288" s="0" t="str">
        <f aca="false">IF(A4288="","",IF(AND(A4288&gt;=Debut,A4288&lt;Fin),1,0))</f>
        <v/>
      </c>
      <c r="H4288" s="0" t="str">
        <f aca="false">IF(G4288=1,INT(ROUND((A4288-Debut)*86400,0)/600),"")</f>
        <v/>
      </c>
      <c r="I4288" s="0" t="str">
        <f aca="false">IF(G4288=1,INT(ROUND((A4288-Debut)*86400,0)/3600),"")</f>
        <v/>
      </c>
      <c r="J4288" s="0" t="str">
        <f aca="false">IF(OR(A4288="",B4288=""),"",ROUND((B4288-A4288)*86400,0))</f>
        <v/>
      </c>
      <c r="K4288" s="37" t="str">
        <f aca="false">IF(G4288=1,IF(COUNTIFS($C:$C,C4288,$G:$G,1,$A:$A,"&gt;="&amp;(A4288-FenetreInterm/86400),$A:$A,"&lt;="&amp;A4288)&gt;=NbInterm,1,0),"")</f>
        <v/>
      </c>
      <c r="L4288" s="37" t="str">
        <f aca="false">IF(G4288=1,IF(B4288="",0,IF(J4288&lt;SeuilFugitive,1,0)),"")</f>
        <v/>
      </c>
      <c r="M4288" s="37" t="str">
        <f aca="false">IF(G4288=1,IF(B4288="",IF((Fin-A4288)*24&gt;SeuilFigee,1,0),IF(J4288&gt;SeuilFigee*3600,1,0)),"")</f>
        <v/>
      </c>
      <c r="N4288" s="0" t="str">
        <f aca="false">IF(G4288=1,IF(COUNTIF(H$2:H4288,H4288)=1,COUNTIF($H:$H,H4288),""),"")</f>
        <v/>
      </c>
      <c r="O4288" s="0" t="str">
        <f aca="false">IF(G4288=1,IF(COUNTIF(I$2:I4288,I4288)=1,COUNTIF($I:$I,I4288),""),"")</f>
        <v/>
      </c>
      <c r="P4288" s="38" t="str">
        <f aca="false">IF(G4288=1,IF(COUNTIFS(C$2:C4288,C4288,G$2:G4288,1)=1,COUNTIFS($C:$C,C4288,$G:$G,1)+ROW()/10000000,""),"")</f>
        <v/>
      </c>
      <c r="Q4288" s="0" t="str">
        <f aca="false">IF(K4288=1,IF(COUNTIFS(C$2:C4288,C4288,K$2:K4288,1)=1,1,0),"")</f>
        <v/>
      </c>
      <c r="R4288" s="0" t="str">
        <f aca="false">IF(M4288=1,IF(COUNTIFS(C$2:C4288,C4288,M$2:M4288,1)=1,1,0),"")</f>
        <v/>
      </c>
      <c r="S4288" s="0" t="str">
        <f aca="false">IF(L4288=1,IF(COUNTIFS(C$2:C4288,C4288,L$2:L4288,1)=1,1,0),"")</f>
        <v/>
      </c>
      <c r="T4288" s="38" t="str">
        <f aca="false">IF(N4288="","",N4288+ROW()/10000000)</f>
        <v/>
      </c>
      <c r="U4288" s="0" t="str">
        <f aca="false">IF(G4288=1,IF(B4288="",1,0),"")</f>
        <v/>
      </c>
    </row>
    <row r="4289" customFormat="false" ht="15" hidden="false" customHeight="false" outlineLevel="0" collapsed="false">
      <c r="A4289" s="35"/>
      <c r="B4289" s="35"/>
      <c r="G4289" s="0" t="str">
        <f aca="false">IF(A4289="","",IF(AND(A4289&gt;=Debut,A4289&lt;Fin),1,0))</f>
        <v/>
      </c>
      <c r="H4289" s="0" t="str">
        <f aca="false">IF(G4289=1,INT(ROUND((A4289-Debut)*86400,0)/600),"")</f>
        <v/>
      </c>
      <c r="I4289" s="0" t="str">
        <f aca="false">IF(G4289=1,INT(ROUND((A4289-Debut)*86400,0)/3600),"")</f>
        <v/>
      </c>
      <c r="J4289" s="0" t="str">
        <f aca="false">IF(OR(A4289="",B4289=""),"",ROUND((B4289-A4289)*86400,0))</f>
        <v/>
      </c>
      <c r="K4289" s="37" t="str">
        <f aca="false">IF(G4289=1,IF(COUNTIFS($C:$C,C4289,$G:$G,1,$A:$A,"&gt;="&amp;(A4289-FenetreInterm/86400),$A:$A,"&lt;="&amp;A4289)&gt;=NbInterm,1,0),"")</f>
        <v/>
      </c>
      <c r="L4289" s="37" t="str">
        <f aca="false">IF(G4289=1,IF(B4289="",0,IF(J4289&lt;SeuilFugitive,1,0)),"")</f>
        <v/>
      </c>
      <c r="M4289" s="37" t="str">
        <f aca="false">IF(G4289=1,IF(B4289="",IF((Fin-A4289)*24&gt;SeuilFigee,1,0),IF(J4289&gt;SeuilFigee*3600,1,0)),"")</f>
        <v/>
      </c>
      <c r="N4289" s="0" t="str">
        <f aca="false">IF(G4289=1,IF(COUNTIF(H$2:H4289,H4289)=1,COUNTIF($H:$H,H4289),""),"")</f>
        <v/>
      </c>
      <c r="O4289" s="0" t="str">
        <f aca="false">IF(G4289=1,IF(COUNTIF(I$2:I4289,I4289)=1,COUNTIF($I:$I,I4289),""),"")</f>
        <v/>
      </c>
      <c r="P4289" s="38" t="str">
        <f aca="false">IF(G4289=1,IF(COUNTIFS(C$2:C4289,C4289,G$2:G4289,1)=1,COUNTIFS($C:$C,C4289,$G:$G,1)+ROW()/10000000,""),"")</f>
        <v/>
      </c>
      <c r="Q4289" s="0" t="str">
        <f aca="false">IF(K4289=1,IF(COUNTIFS(C$2:C4289,C4289,K$2:K4289,1)=1,1,0),"")</f>
        <v/>
      </c>
      <c r="R4289" s="0" t="str">
        <f aca="false">IF(M4289=1,IF(COUNTIFS(C$2:C4289,C4289,M$2:M4289,1)=1,1,0),"")</f>
        <v/>
      </c>
      <c r="S4289" s="0" t="str">
        <f aca="false">IF(L4289=1,IF(COUNTIFS(C$2:C4289,C4289,L$2:L4289,1)=1,1,0),"")</f>
        <v/>
      </c>
      <c r="T4289" s="38" t="str">
        <f aca="false">IF(N4289="","",N4289+ROW()/10000000)</f>
        <v/>
      </c>
      <c r="U4289" s="0" t="str">
        <f aca="false">IF(G4289=1,IF(B4289="",1,0),"")</f>
        <v/>
      </c>
    </row>
    <row r="4290" customFormat="false" ht="15" hidden="false" customHeight="false" outlineLevel="0" collapsed="false">
      <c r="A4290" s="35"/>
      <c r="B4290" s="35"/>
      <c r="G4290" s="0" t="str">
        <f aca="false">IF(A4290="","",IF(AND(A4290&gt;=Debut,A4290&lt;Fin),1,0))</f>
        <v/>
      </c>
      <c r="H4290" s="0" t="str">
        <f aca="false">IF(G4290=1,INT(ROUND((A4290-Debut)*86400,0)/600),"")</f>
        <v/>
      </c>
      <c r="I4290" s="0" t="str">
        <f aca="false">IF(G4290=1,INT(ROUND((A4290-Debut)*86400,0)/3600),"")</f>
        <v/>
      </c>
      <c r="J4290" s="0" t="str">
        <f aca="false">IF(OR(A4290="",B4290=""),"",ROUND((B4290-A4290)*86400,0))</f>
        <v/>
      </c>
      <c r="K4290" s="37" t="str">
        <f aca="false">IF(G4290=1,IF(COUNTIFS($C:$C,C4290,$G:$G,1,$A:$A,"&gt;="&amp;(A4290-FenetreInterm/86400),$A:$A,"&lt;="&amp;A4290)&gt;=NbInterm,1,0),"")</f>
        <v/>
      </c>
      <c r="L4290" s="37" t="str">
        <f aca="false">IF(G4290=1,IF(B4290="",0,IF(J4290&lt;SeuilFugitive,1,0)),"")</f>
        <v/>
      </c>
      <c r="M4290" s="37" t="str">
        <f aca="false">IF(G4290=1,IF(B4290="",IF((Fin-A4290)*24&gt;SeuilFigee,1,0),IF(J4290&gt;SeuilFigee*3600,1,0)),"")</f>
        <v/>
      </c>
      <c r="N4290" s="0" t="str">
        <f aca="false">IF(G4290=1,IF(COUNTIF(H$2:H4290,H4290)=1,COUNTIF($H:$H,H4290),""),"")</f>
        <v/>
      </c>
      <c r="O4290" s="0" t="str">
        <f aca="false">IF(G4290=1,IF(COUNTIF(I$2:I4290,I4290)=1,COUNTIF($I:$I,I4290),""),"")</f>
        <v/>
      </c>
      <c r="P4290" s="38" t="str">
        <f aca="false">IF(G4290=1,IF(COUNTIFS(C$2:C4290,C4290,G$2:G4290,1)=1,COUNTIFS($C:$C,C4290,$G:$G,1)+ROW()/10000000,""),"")</f>
        <v/>
      </c>
      <c r="Q4290" s="0" t="str">
        <f aca="false">IF(K4290=1,IF(COUNTIFS(C$2:C4290,C4290,K$2:K4290,1)=1,1,0),"")</f>
        <v/>
      </c>
      <c r="R4290" s="0" t="str">
        <f aca="false">IF(M4290=1,IF(COUNTIFS(C$2:C4290,C4290,M$2:M4290,1)=1,1,0),"")</f>
        <v/>
      </c>
      <c r="S4290" s="0" t="str">
        <f aca="false">IF(L4290=1,IF(COUNTIFS(C$2:C4290,C4290,L$2:L4290,1)=1,1,0),"")</f>
        <v/>
      </c>
      <c r="T4290" s="38" t="str">
        <f aca="false">IF(N4290="","",N4290+ROW()/10000000)</f>
        <v/>
      </c>
      <c r="U4290" s="0" t="str">
        <f aca="false">IF(G4290=1,IF(B4290="",1,0),"")</f>
        <v/>
      </c>
    </row>
    <row r="4291" customFormat="false" ht="15" hidden="false" customHeight="false" outlineLevel="0" collapsed="false">
      <c r="A4291" s="35"/>
      <c r="B4291" s="35"/>
      <c r="G4291" s="0" t="str">
        <f aca="false">IF(A4291="","",IF(AND(A4291&gt;=Debut,A4291&lt;Fin),1,0))</f>
        <v/>
      </c>
      <c r="H4291" s="0" t="str">
        <f aca="false">IF(G4291=1,INT(ROUND((A4291-Debut)*86400,0)/600),"")</f>
        <v/>
      </c>
      <c r="I4291" s="0" t="str">
        <f aca="false">IF(G4291=1,INT(ROUND((A4291-Debut)*86400,0)/3600),"")</f>
        <v/>
      </c>
      <c r="J4291" s="0" t="str">
        <f aca="false">IF(OR(A4291="",B4291=""),"",ROUND((B4291-A4291)*86400,0))</f>
        <v/>
      </c>
      <c r="K4291" s="37" t="str">
        <f aca="false">IF(G4291=1,IF(COUNTIFS($C:$C,C4291,$G:$G,1,$A:$A,"&gt;="&amp;(A4291-FenetreInterm/86400),$A:$A,"&lt;="&amp;A4291)&gt;=NbInterm,1,0),"")</f>
        <v/>
      </c>
      <c r="L4291" s="37" t="str">
        <f aca="false">IF(G4291=1,IF(B4291="",0,IF(J4291&lt;SeuilFugitive,1,0)),"")</f>
        <v/>
      </c>
      <c r="M4291" s="37" t="str">
        <f aca="false">IF(G4291=1,IF(B4291="",IF((Fin-A4291)*24&gt;SeuilFigee,1,0),IF(J4291&gt;SeuilFigee*3600,1,0)),"")</f>
        <v/>
      </c>
      <c r="N4291" s="0" t="str">
        <f aca="false">IF(G4291=1,IF(COUNTIF(H$2:H4291,H4291)=1,COUNTIF($H:$H,H4291),""),"")</f>
        <v/>
      </c>
      <c r="O4291" s="0" t="str">
        <f aca="false">IF(G4291=1,IF(COUNTIF(I$2:I4291,I4291)=1,COUNTIF($I:$I,I4291),""),"")</f>
        <v/>
      </c>
      <c r="P4291" s="38" t="str">
        <f aca="false">IF(G4291=1,IF(COUNTIFS(C$2:C4291,C4291,G$2:G4291,1)=1,COUNTIFS($C:$C,C4291,$G:$G,1)+ROW()/10000000,""),"")</f>
        <v/>
      </c>
      <c r="Q4291" s="0" t="str">
        <f aca="false">IF(K4291=1,IF(COUNTIFS(C$2:C4291,C4291,K$2:K4291,1)=1,1,0),"")</f>
        <v/>
      </c>
      <c r="R4291" s="0" t="str">
        <f aca="false">IF(M4291=1,IF(COUNTIFS(C$2:C4291,C4291,M$2:M4291,1)=1,1,0),"")</f>
        <v/>
      </c>
      <c r="S4291" s="0" t="str">
        <f aca="false">IF(L4291=1,IF(COUNTIFS(C$2:C4291,C4291,L$2:L4291,1)=1,1,0),"")</f>
        <v/>
      </c>
      <c r="T4291" s="38" t="str">
        <f aca="false">IF(N4291="","",N4291+ROW()/10000000)</f>
        <v/>
      </c>
      <c r="U4291" s="0" t="str">
        <f aca="false">IF(G4291=1,IF(B4291="",1,0),"")</f>
        <v/>
      </c>
    </row>
    <row r="4292" customFormat="false" ht="15" hidden="false" customHeight="false" outlineLevel="0" collapsed="false">
      <c r="A4292" s="35"/>
      <c r="B4292" s="35"/>
      <c r="G4292" s="0" t="str">
        <f aca="false">IF(A4292="","",IF(AND(A4292&gt;=Debut,A4292&lt;Fin),1,0))</f>
        <v/>
      </c>
      <c r="H4292" s="0" t="str">
        <f aca="false">IF(G4292=1,INT(ROUND((A4292-Debut)*86400,0)/600),"")</f>
        <v/>
      </c>
      <c r="I4292" s="0" t="str">
        <f aca="false">IF(G4292=1,INT(ROUND((A4292-Debut)*86400,0)/3600),"")</f>
        <v/>
      </c>
      <c r="J4292" s="0" t="str">
        <f aca="false">IF(OR(A4292="",B4292=""),"",ROUND((B4292-A4292)*86400,0))</f>
        <v/>
      </c>
      <c r="K4292" s="37" t="str">
        <f aca="false">IF(G4292=1,IF(COUNTIFS($C:$C,C4292,$G:$G,1,$A:$A,"&gt;="&amp;(A4292-FenetreInterm/86400),$A:$A,"&lt;="&amp;A4292)&gt;=NbInterm,1,0),"")</f>
        <v/>
      </c>
      <c r="L4292" s="37" t="str">
        <f aca="false">IF(G4292=1,IF(B4292="",0,IF(J4292&lt;SeuilFugitive,1,0)),"")</f>
        <v/>
      </c>
      <c r="M4292" s="37" t="str">
        <f aca="false">IF(G4292=1,IF(B4292="",IF((Fin-A4292)*24&gt;SeuilFigee,1,0),IF(J4292&gt;SeuilFigee*3600,1,0)),"")</f>
        <v/>
      </c>
      <c r="N4292" s="0" t="str">
        <f aca="false">IF(G4292=1,IF(COUNTIF(H$2:H4292,H4292)=1,COUNTIF($H:$H,H4292),""),"")</f>
        <v/>
      </c>
      <c r="O4292" s="0" t="str">
        <f aca="false">IF(G4292=1,IF(COUNTIF(I$2:I4292,I4292)=1,COUNTIF($I:$I,I4292),""),"")</f>
        <v/>
      </c>
      <c r="P4292" s="38" t="str">
        <f aca="false">IF(G4292=1,IF(COUNTIFS(C$2:C4292,C4292,G$2:G4292,1)=1,COUNTIFS($C:$C,C4292,$G:$G,1)+ROW()/10000000,""),"")</f>
        <v/>
      </c>
      <c r="Q4292" s="0" t="str">
        <f aca="false">IF(K4292=1,IF(COUNTIFS(C$2:C4292,C4292,K$2:K4292,1)=1,1,0),"")</f>
        <v/>
      </c>
      <c r="R4292" s="0" t="str">
        <f aca="false">IF(M4292=1,IF(COUNTIFS(C$2:C4292,C4292,M$2:M4292,1)=1,1,0),"")</f>
        <v/>
      </c>
      <c r="S4292" s="0" t="str">
        <f aca="false">IF(L4292=1,IF(COUNTIFS(C$2:C4292,C4292,L$2:L4292,1)=1,1,0),"")</f>
        <v/>
      </c>
      <c r="T4292" s="38" t="str">
        <f aca="false">IF(N4292="","",N4292+ROW()/10000000)</f>
        <v/>
      </c>
      <c r="U4292" s="0" t="str">
        <f aca="false">IF(G4292=1,IF(B4292="",1,0),"")</f>
        <v/>
      </c>
    </row>
    <row r="4293" customFormat="false" ht="15" hidden="false" customHeight="false" outlineLevel="0" collapsed="false">
      <c r="A4293" s="35"/>
      <c r="B4293" s="35"/>
      <c r="G4293" s="0" t="str">
        <f aca="false">IF(A4293="","",IF(AND(A4293&gt;=Debut,A4293&lt;Fin),1,0))</f>
        <v/>
      </c>
      <c r="H4293" s="0" t="str">
        <f aca="false">IF(G4293=1,INT(ROUND((A4293-Debut)*86400,0)/600),"")</f>
        <v/>
      </c>
      <c r="I4293" s="0" t="str">
        <f aca="false">IF(G4293=1,INT(ROUND((A4293-Debut)*86400,0)/3600),"")</f>
        <v/>
      </c>
      <c r="J4293" s="0" t="str">
        <f aca="false">IF(OR(A4293="",B4293=""),"",ROUND((B4293-A4293)*86400,0))</f>
        <v/>
      </c>
      <c r="K4293" s="37" t="str">
        <f aca="false">IF(G4293=1,IF(COUNTIFS($C:$C,C4293,$G:$G,1,$A:$A,"&gt;="&amp;(A4293-FenetreInterm/86400),$A:$A,"&lt;="&amp;A4293)&gt;=NbInterm,1,0),"")</f>
        <v/>
      </c>
      <c r="L4293" s="37" t="str">
        <f aca="false">IF(G4293=1,IF(B4293="",0,IF(J4293&lt;SeuilFugitive,1,0)),"")</f>
        <v/>
      </c>
      <c r="M4293" s="37" t="str">
        <f aca="false">IF(G4293=1,IF(B4293="",IF((Fin-A4293)*24&gt;SeuilFigee,1,0),IF(J4293&gt;SeuilFigee*3600,1,0)),"")</f>
        <v/>
      </c>
      <c r="N4293" s="0" t="str">
        <f aca="false">IF(G4293=1,IF(COUNTIF(H$2:H4293,H4293)=1,COUNTIF($H:$H,H4293),""),"")</f>
        <v/>
      </c>
      <c r="O4293" s="0" t="str">
        <f aca="false">IF(G4293=1,IF(COUNTIF(I$2:I4293,I4293)=1,COUNTIF($I:$I,I4293),""),"")</f>
        <v/>
      </c>
      <c r="P4293" s="38" t="str">
        <f aca="false">IF(G4293=1,IF(COUNTIFS(C$2:C4293,C4293,G$2:G4293,1)=1,COUNTIFS($C:$C,C4293,$G:$G,1)+ROW()/10000000,""),"")</f>
        <v/>
      </c>
      <c r="Q4293" s="0" t="str">
        <f aca="false">IF(K4293=1,IF(COUNTIFS(C$2:C4293,C4293,K$2:K4293,1)=1,1,0),"")</f>
        <v/>
      </c>
      <c r="R4293" s="0" t="str">
        <f aca="false">IF(M4293=1,IF(COUNTIFS(C$2:C4293,C4293,M$2:M4293,1)=1,1,0),"")</f>
        <v/>
      </c>
      <c r="S4293" s="0" t="str">
        <f aca="false">IF(L4293=1,IF(COUNTIFS(C$2:C4293,C4293,L$2:L4293,1)=1,1,0),"")</f>
        <v/>
      </c>
      <c r="T4293" s="38" t="str">
        <f aca="false">IF(N4293="","",N4293+ROW()/10000000)</f>
        <v/>
      </c>
      <c r="U4293" s="0" t="str">
        <f aca="false">IF(G4293=1,IF(B4293="",1,0),"")</f>
        <v/>
      </c>
    </row>
    <row r="4294" customFormat="false" ht="15" hidden="false" customHeight="false" outlineLevel="0" collapsed="false">
      <c r="A4294" s="35"/>
      <c r="B4294" s="35"/>
      <c r="G4294" s="0" t="str">
        <f aca="false">IF(A4294="","",IF(AND(A4294&gt;=Debut,A4294&lt;Fin),1,0))</f>
        <v/>
      </c>
      <c r="H4294" s="0" t="str">
        <f aca="false">IF(G4294=1,INT(ROUND((A4294-Debut)*86400,0)/600),"")</f>
        <v/>
      </c>
      <c r="I4294" s="0" t="str">
        <f aca="false">IF(G4294=1,INT(ROUND((A4294-Debut)*86400,0)/3600),"")</f>
        <v/>
      </c>
      <c r="J4294" s="0" t="str">
        <f aca="false">IF(OR(A4294="",B4294=""),"",ROUND((B4294-A4294)*86400,0))</f>
        <v/>
      </c>
      <c r="K4294" s="37" t="str">
        <f aca="false">IF(G4294=1,IF(COUNTIFS($C:$C,C4294,$G:$G,1,$A:$A,"&gt;="&amp;(A4294-FenetreInterm/86400),$A:$A,"&lt;="&amp;A4294)&gt;=NbInterm,1,0),"")</f>
        <v/>
      </c>
      <c r="L4294" s="37" t="str">
        <f aca="false">IF(G4294=1,IF(B4294="",0,IF(J4294&lt;SeuilFugitive,1,0)),"")</f>
        <v/>
      </c>
      <c r="M4294" s="37" t="str">
        <f aca="false">IF(G4294=1,IF(B4294="",IF((Fin-A4294)*24&gt;SeuilFigee,1,0),IF(J4294&gt;SeuilFigee*3600,1,0)),"")</f>
        <v/>
      </c>
      <c r="N4294" s="0" t="str">
        <f aca="false">IF(G4294=1,IF(COUNTIF(H$2:H4294,H4294)=1,COUNTIF($H:$H,H4294),""),"")</f>
        <v/>
      </c>
      <c r="O4294" s="0" t="str">
        <f aca="false">IF(G4294=1,IF(COUNTIF(I$2:I4294,I4294)=1,COUNTIF($I:$I,I4294),""),"")</f>
        <v/>
      </c>
      <c r="P4294" s="38" t="str">
        <f aca="false">IF(G4294=1,IF(COUNTIFS(C$2:C4294,C4294,G$2:G4294,1)=1,COUNTIFS($C:$C,C4294,$G:$G,1)+ROW()/10000000,""),"")</f>
        <v/>
      </c>
      <c r="Q4294" s="0" t="str">
        <f aca="false">IF(K4294=1,IF(COUNTIFS(C$2:C4294,C4294,K$2:K4294,1)=1,1,0),"")</f>
        <v/>
      </c>
      <c r="R4294" s="0" t="str">
        <f aca="false">IF(M4294=1,IF(COUNTIFS(C$2:C4294,C4294,M$2:M4294,1)=1,1,0),"")</f>
        <v/>
      </c>
      <c r="S4294" s="0" t="str">
        <f aca="false">IF(L4294=1,IF(COUNTIFS(C$2:C4294,C4294,L$2:L4294,1)=1,1,0),"")</f>
        <v/>
      </c>
      <c r="T4294" s="38" t="str">
        <f aca="false">IF(N4294="","",N4294+ROW()/10000000)</f>
        <v/>
      </c>
      <c r="U4294" s="0" t="str">
        <f aca="false">IF(G4294=1,IF(B4294="",1,0),"")</f>
        <v/>
      </c>
    </row>
    <row r="4295" customFormat="false" ht="15" hidden="false" customHeight="false" outlineLevel="0" collapsed="false">
      <c r="A4295" s="35"/>
      <c r="B4295" s="35"/>
      <c r="G4295" s="0" t="str">
        <f aca="false">IF(A4295="","",IF(AND(A4295&gt;=Debut,A4295&lt;Fin),1,0))</f>
        <v/>
      </c>
      <c r="H4295" s="0" t="str">
        <f aca="false">IF(G4295=1,INT(ROUND((A4295-Debut)*86400,0)/600),"")</f>
        <v/>
      </c>
      <c r="I4295" s="0" t="str">
        <f aca="false">IF(G4295=1,INT(ROUND((A4295-Debut)*86400,0)/3600),"")</f>
        <v/>
      </c>
      <c r="J4295" s="0" t="str">
        <f aca="false">IF(OR(A4295="",B4295=""),"",ROUND((B4295-A4295)*86400,0))</f>
        <v/>
      </c>
      <c r="K4295" s="37" t="str">
        <f aca="false">IF(G4295=1,IF(COUNTIFS($C:$C,C4295,$G:$G,1,$A:$A,"&gt;="&amp;(A4295-FenetreInterm/86400),$A:$A,"&lt;="&amp;A4295)&gt;=NbInterm,1,0),"")</f>
        <v/>
      </c>
      <c r="L4295" s="37" t="str">
        <f aca="false">IF(G4295=1,IF(B4295="",0,IF(J4295&lt;SeuilFugitive,1,0)),"")</f>
        <v/>
      </c>
      <c r="M4295" s="37" t="str">
        <f aca="false">IF(G4295=1,IF(B4295="",IF((Fin-A4295)*24&gt;SeuilFigee,1,0),IF(J4295&gt;SeuilFigee*3600,1,0)),"")</f>
        <v/>
      </c>
      <c r="N4295" s="0" t="str">
        <f aca="false">IF(G4295=1,IF(COUNTIF(H$2:H4295,H4295)=1,COUNTIF($H:$H,H4295),""),"")</f>
        <v/>
      </c>
      <c r="O4295" s="0" t="str">
        <f aca="false">IF(G4295=1,IF(COUNTIF(I$2:I4295,I4295)=1,COUNTIF($I:$I,I4295),""),"")</f>
        <v/>
      </c>
      <c r="P4295" s="38" t="str">
        <f aca="false">IF(G4295=1,IF(COUNTIFS(C$2:C4295,C4295,G$2:G4295,1)=1,COUNTIFS($C:$C,C4295,$G:$G,1)+ROW()/10000000,""),"")</f>
        <v/>
      </c>
      <c r="Q4295" s="0" t="str">
        <f aca="false">IF(K4295=1,IF(COUNTIFS(C$2:C4295,C4295,K$2:K4295,1)=1,1,0),"")</f>
        <v/>
      </c>
      <c r="R4295" s="0" t="str">
        <f aca="false">IF(M4295=1,IF(COUNTIFS(C$2:C4295,C4295,M$2:M4295,1)=1,1,0),"")</f>
        <v/>
      </c>
      <c r="S4295" s="0" t="str">
        <f aca="false">IF(L4295=1,IF(COUNTIFS(C$2:C4295,C4295,L$2:L4295,1)=1,1,0),"")</f>
        <v/>
      </c>
      <c r="T4295" s="38" t="str">
        <f aca="false">IF(N4295="","",N4295+ROW()/10000000)</f>
        <v/>
      </c>
      <c r="U4295" s="0" t="str">
        <f aca="false">IF(G4295=1,IF(B4295="",1,0),"")</f>
        <v/>
      </c>
    </row>
    <row r="4296" customFormat="false" ht="15" hidden="false" customHeight="false" outlineLevel="0" collapsed="false">
      <c r="A4296" s="35"/>
      <c r="B4296" s="35"/>
      <c r="G4296" s="0" t="str">
        <f aca="false">IF(A4296="","",IF(AND(A4296&gt;=Debut,A4296&lt;Fin),1,0))</f>
        <v/>
      </c>
      <c r="H4296" s="0" t="str">
        <f aca="false">IF(G4296=1,INT(ROUND((A4296-Debut)*86400,0)/600),"")</f>
        <v/>
      </c>
      <c r="I4296" s="0" t="str">
        <f aca="false">IF(G4296=1,INT(ROUND((A4296-Debut)*86400,0)/3600),"")</f>
        <v/>
      </c>
      <c r="J4296" s="0" t="str">
        <f aca="false">IF(OR(A4296="",B4296=""),"",ROUND((B4296-A4296)*86400,0))</f>
        <v/>
      </c>
      <c r="K4296" s="37" t="str">
        <f aca="false">IF(G4296=1,IF(COUNTIFS($C:$C,C4296,$G:$G,1,$A:$A,"&gt;="&amp;(A4296-FenetreInterm/86400),$A:$A,"&lt;="&amp;A4296)&gt;=NbInterm,1,0),"")</f>
        <v/>
      </c>
      <c r="L4296" s="37" t="str">
        <f aca="false">IF(G4296=1,IF(B4296="",0,IF(J4296&lt;SeuilFugitive,1,0)),"")</f>
        <v/>
      </c>
      <c r="M4296" s="37" t="str">
        <f aca="false">IF(G4296=1,IF(B4296="",IF((Fin-A4296)*24&gt;SeuilFigee,1,0),IF(J4296&gt;SeuilFigee*3600,1,0)),"")</f>
        <v/>
      </c>
      <c r="N4296" s="0" t="str">
        <f aca="false">IF(G4296=1,IF(COUNTIF(H$2:H4296,H4296)=1,COUNTIF($H:$H,H4296),""),"")</f>
        <v/>
      </c>
      <c r="O4296" s="0" t="str">
        <f aca="false">IF(G4296=1,IF(COUNTIF(I$2:I4296,I4296)=1,COUNTIF($I:$I,I4296),""),"")</f>
        <v/>
      </c>
      <c r="P4296" s="38" t="str">
        <f aca="false">IF(G4296=1,IF(COUNTIFS(C$2:C4296,C4296,G$2:G4296,1)=1,COUNTIFS($C:$C,C4296,$G:$G,1)+ROW()/10000000,""),"")</f>
        <v/>
      </c>
      <c r="Q4296" s="0" t="str">
        <f aca="false">IF(K4296=1,IF(COUNTIFS(C$2:C4296,C4296,K$2:K4296,1)=1,1,0),"")</f>
        <v/>
      </c>
      <c r="R4296" s="0" t="str">
        <f aca="false">IF(M4296=1,IF(COUNTIFS(C$2:C4296,C4296,M$2:M4296,1)=1,1,0),"")</f>
        <v/>
      </c>
      <c r="S4296" s="0" t="str">
        <f aca="false">IF(L4296=1,IF(COUNTIFS(C$2:C4296,C4296,L$2:L4296,1)=1,1,0),"")</f>
        <v/>
      </c>
      <c r="T4296" s="38" t="str">
        <f aca="false">IF(N4296="","",N4296+ROW()/10000000)</f>
        <v/>
      </c>
      <c r="U4296" s="0" t="str">
        <f aca="false">IF(G4296=1,IF(B4296="",1,0),"")</f>
        <v/>
      </c>
    </row>
    <row r="4297" customFormat="false" ht="15" hidden="false" customHeight="false" outlineLevel="0" collapsed="false">
      <c r="A4297" s="35"/>
      <c r="B4297" s="35"/>
      <c r="G4297" s="0" t="str">
        <f aca="false">IF(A4297="","",IF(AND(A4297&gt;=Debut,A4297&lt;Fin),1,0))</f>
        <v/>
      </c>
      <c r="H4297" s="0" t="str">
        <f aca="false">IF(G4297=1,INT(ROUND((A4297-Debut)*86400,0)/600),"")</f>
        <v/>
      </c>
      <c r="I4297" s="0" t="str">
        <f aca="false">IF(G4297=1,INT(ROUND((A4297-Debut)*86400,0)/3600),"")</f>
        <v/>
      </c>
      <c r="J4297" s="0" t="str">
        <f aca="false">IF(OR(A4297="",B4297=""),"",ROUND((B4297-A4297)*86400,0))</f>
        <v/>
      </c>
      <c r="K4297" s="37" t="str">
        <f aca="false">IF(G4297=1,IF(COUNTIFS($C:$C,C4297,$G:$G,1,$A:$A,"&gt;="&amp;(A4297-FenetreInterm/86400),$A:$A,"&lt;="&amp;A4297)&gt;=NbInterm,1,0),"")</f>
        <v/>
      </c>
      <c r="L4297" s="37" t="str">
        <f aca="false">IF(G4297=1,IF(B4297="",0,IF(J4297&lt;SeuilFugitive,1,0)),"")</f>
        <v/>
      </c>
      <c r="M4297" s="37" t="str">
        <f aca="false">IF(G4297=1,IF(B4297="",IF((Fin-A4297)*24&gt;SeuilFigee,1,0),IF(J4297&gt;SeuilFigee*3600,1,0)),"")</f>
        <v/>
      </c>
      <c r="N4297" s="0" t="str">
        <f aca="false">IF(G4297=1,IF(COUNTIF(H$2:H4297,H4297)=1,COUNTIF($H:$H,H4297),""),"")</f>
        <v/>
      </c>
      <c r="O4297" s="0" t="str">
        <f aca="false">IF(G4297=1,IF(COUNTIF(I$2:I4297,I4297)=1,COUNTIF($I:$I,I4297),""),"")</f>
        <v/>
      </c>
      <c r="P4297" s="38" t="str">
        <f aca="false">IF(G4297=1,IF(COUNTIFS(C$2:C4297,C4297,G$2:G4297,1)=1,COUNTIFS($C:$C,C4297,$G:$G,1)+ROW()/10000000,""),"")</f>
        <v/>
      </c>
      <c r="Q4297" s="0" t="str">
        <f aca="false">IF(K4297=1,IF(COUNTIFS(C$2:C4297,C4297,K$2:K4297,1)=1,1,0),"")</f>
        <v/>
      </c>
      <c r="R4297" s="0" t="str">
        <f aca="false">IF(M4297=1,IF(COUNTIFS(C$2:C4297,C4297,M$2:M4297,1)=1,1,0),"")</f>
        <v/>
      </c>
      <c r="S4297" s="0" t="str">
        <f aca="false">IF(L4297=1,IF(COUNTIFS(C$2:C4297,C4297,L$2:L4297,1)=1,1,0),"")</f>
        <v/>
      </c>
      <c r="T4297" s="38" t="str">
        <f aca="false">IF(N4297="","",N4297+ROW()/10000000)</f>
        <v/>
      </c>
      <c r="U4297" s="0" t="str">
        <f aca="false">IF(G4297=1,IF(B4297="",1,0),"")</f>
        <v/>
      </c>
    </row>
    <row r="4298" customFormat="false" ht="15" hidden="false" customHeight="false" outlineLevel="0" collapsed="false">
      <c r="A4298" s="35"/>
      <c r="B4298" s="35"/>
      <c r="G4298" s="0" t="str">
        <f aca="false">IF(A4298="","",IF(AND(A4298&gt;=Debut,A4298&lt;Fin),1,0))</f>
        <v/>
      </c>
      <c r="H4298" s="0" t="str">
        <f aca="false">IF(G4298=1,INT(ROUND((A4298-Debut)*86400,0)/600),"")</f>
        <v/>
      </c>
      <c r="I4298" s="0" t="str">
        <f aca="false">IF(G4298=1,INT(ROUND((A4298-Debut)*86400,0)/3600),"")</f>
        <v/>
      </c>
      <c r="J4298" s="0" t="str">
        <f aca="false">IF(OR(A4298="",B4298=""),"",ROUND((B4298-A4298)*86400,0))</f>
        <v/>
      </c>
      <c r="K4298" s="37" t="str">
        <f aca="false">IF(G4298=1,IF(COUNTIFS($C:$C,C4298,$G:$G,1,$A:$A,"&gt;="&amp;(A4298-FenetreInterm/86400),$A:$A,"&lt;="&amp;A4298)&gt;=NbInterm,1,0),"")</f>
        <v/>
      </c>
      <c r="L4298" s="37" t="str">
        <f aca="false">IF(G4298=1,IF(B4298="",0,IF(J4298&lt;SeuilFugitive,1,0)),"")</f>
        <v/>
      </c>
      <c r="M4298" s="37" t="str">
        <f aca="false">IF(G4298=1,IF(B4298="",IF((Fin-A4298)*24&gt;SeuilFigee,1,0),IF(J4298&gt;SeuilFigee*3600,1,0)),"")</f>
        <v/>
      </c>
      <c r="N4298" s="0" t="str">
        <f aca="false">IF(G4298=1,IF(COUNTIF(H$2:H4298,H4298)=1,COUNTIF($H:$H,H4298),""),"")</f>
        <v/>
      </c>
      <c r="O4298" s="0" t="str">
        <f aca="false">IF(G4298=1,IF(COUNTIF(I$2:I4298,I4298)=1,COUNTIF($I:$I,I4298),""),"")</f>
        <v/>
      </c>
      <c r="P4298" s="38" t="str">
        <f aca="false">IF(G4298=1,IF(COUNTIFS(C$2:C4298,C4298,G$2:G4298,1)=1,COUNTIFS($C:$C,C4298,$G:$G,1)+ROW()/10000000,""),"")</f>
        <v/>
      </c>
      <c r="Q4298" s="0" t="str">
        <f aca="false">IF(K4298=1,IF(COUNTIFS(C$2:C4298,C4298,K$2:K4298,1)=1,1,0),"")</f>
        <v/>
      </c>
      <c r="R4298" s="0" t="str">
        <f aca="false">IF(M4298=1,IF(COUNTIFS(C$2:C4298,C4298,M$2:M4298,1)=1,1,0),"")</f>
        <v/>
      </c>
      <c r="S4298" s="0" t="str">
        <f aca="false">IF(L4298=1,IF(COUNTIFS(C$2:C4298,C4298,L$2:L4298,1)=1,1,0),"")</f>
        <v/>
      </c>
      <c r="T4298" s="38" t="str">
        <f aca="false">IF(N4298="","",N4298+ROW()/10000000)</f>
        <v/>
      </c>
      <c r="U4298" s="0" t="str">
        <f aca="false">IF(G4298=1,IF(B4298="",1,0),"")</f>
        <v/>
      </c>
    </row>
    <row r="4299" customFormat="false" ht="15" hidden="false" customHeight="false" outlineLevel="0" collapsed="false">
      <c r="A4299" s="35"/>
      <c r="B4299" s="35"/>
      <c r="G4299" s="0" t="str">
        <f aca="false">IF(A4299="","",IF(AND(A4299&gt;=Debut,A4299&lt;Fin),1,0))</f>
        <v/>
      </c>
      <c r="H4299" s="0" t="str">
        <f aca="false">IF(G4299=1,INT(ROUND((A4299-Debut)*86400,0)/600),"")</f>
        <v/>
      </c>
      <c r="I4299" s="0" t="str">
        <f aca="false">IF(G4299=1,INT(ROUND((A4299-Debut)*86400,0)/3600),"")</f>
        <v/>
      </c>
      <c r="J4299" s="0" t="str">
        <f aca="false">IF(OR(A4299="",B4299=""),"",ROUND((B4299-A4299)*86400,0))</f>
        <v/>
      </c>
      <c r="K4299" s="37" t="str">
        <f aca="false">IF(G4299=1,IF(COUNTIFS($C:$C,C4299,$G:$G,1,$A:$A,"&gt;="&amp;(A4299-FenetreInterm/86400),$A:$A,"&lt;="&amp;A4299)&gt;=NbInterm,1,0),"")</f>
        <v/>
      </c>
      <c r="L4299" s="37" t="str">
        <f aca="false">IF(G4299=1,IF(B4299="",0,IF(J4299&lt;SeuilFugitive,1,0)),"")</f>
        <v/>
      </c>
      <c r="M4299" s="37" t="str">
        <f aca="false">IF(G4299=1,IF(B4299="",IF((Fin-A4299)*24&gt;SeuilFigee,1,0),IF(J4299&gt;SeuilFigee*3600,1,0)),"")</f>
        <v/>
      </c>
      <c r="N4299" s="0" t="str">
        <f aca="false">IF(G4299=1,IF(COUNTIF(H$2:H4299,H4299)=1,COUNTIF($H:$H,H4299),""),"")</f>
        <v/>
      </c>
      <c r="O4299" s="0" t="str">
        <f aca="false">IF(G4299=1,IF(COUNTIF(I$2:I4299,I4299)=1,COUNTIF($I:$I,I4299),""),"")</f>
        <v/>
      </c>
      <c r="P4299" s="38" t="str">
        <f aca="false">IF(G4299=1,IF(COUNTIFS(C$2:C4299,C4299,G$2:G4299,1)=1,COUNTIFS($C:$C,C4299,$G:$G,1)+ROW()/10000000,""),"")</f>
        <v/>
      </c>
      <c r="Q4299" s="0" t="str">
        <f aca="false">IF(K4299=1,IF(COUNTIFS(C$2:C4299,C4299,K$2:K4299,1)=1,1,0),"")</f>
        <v/>
      </c>
      <c r="R4299" s="0" t="str">
        <f aca="false">IF(M4299=1,IF(COUNTIFS(C$2:C4299,C4299,M$2:M4299,1)=1,1,0),"")</f>
        <v/>
      </c>
      <c r="S4299" s="0" t="str">
        <f aca="false">IF(L4299=1,IF(COUNTIFS(C$2:C4299,C4299,L$2:L4299,1)=1,1,0),"")</f>
        <v/>
      </c>
      <c r="T4299" s="38" t="str">
        <f aca="false">IF(N4299="","",N4299+ROW()/10000000)</f>
        <v/>
      </c>
      <c r="U4299" s="0" t="str">
        <f aca="false">IF(G4299=1,IF(B4299="",1,0),"")</f>
        <v/>
      </c>
    </row>
    <row r="4300" customFormat="false" ht="15" hidden="false" customHeight="false" outlineLevel="0" collapsed="false">
      <c r="A4300" s="35"/>
      <c r="B4300" s="35"/>
      <c r="G4300" s="0" t="str">
        <f aca="false">IF(A4300="","",IF(AND(A4300&gt;=Debut,A4300&lt;Fin),1,0))</f>
        <v/>
      </c>
      <c r="H4300" s="0" t="str">
        <f aca="false">IF(G4300=1,INT(ROUND((A4300-Debut)*86400,0)/600),"")</f>
        <v/>
      </c>
      <c r="I4300" s="0" t="str">
        <f aca="false">IF(G4300=1,INT(ROUND((A4300-Debut)*86400,0)/3600),"")</f>
        <v/>
      </c>
      <c r="J4300" s="0" t="str">
        <f aca="false">IF(OR(A4300="",B4300=""),"",ROUND((B4300-A4300)*86400,0))</f>
        <v/>
      </c>
      <c r="K4300" s="37" t="str">
        <f aca="false">IF(G4300=1,IF(COUNTIFS($C:$C,C4300,$G:$G,1,$A:$A,"&gt;="&amp;(A4300-FenetreInterm/86400),$A:$A,"&lt;="&amp;A4300)&gt;=NbInterm,1,0),"")</f>
        <v/>
      </c>
      <c r="L4300" s="37" t="str">
        <f aca="false">IF(G4300=1,IF(B4300="",0,IF(J4300&lt;SeuilFugitive,1,0)),"")</f>
        <v/>
      </c>
      <c r="M4300" s="37" t="str">
        <f aca="false">IF(G4300=1,IF(B4300="",IF((Fin-A4300)*24&gt;SeuilFigee,1,0),IF(J4300&gt;SeuilFigee*3600,1,0)),"")</f>
        <v/>
      </c>
      <c r="N4300" s="0" t="str">
        <f aca="false">IF(G4300=1,IF(COUNTIF(H$2:H4300,H4300)=1,COUNTIF($H:$H,H4300),""),"")</f>
        <v/>
      </c>
      <c r="O4300" s="0" t="str">
        <f aca="false">IF(G4300=1,IF(COUNTIF(I$2:I4300,I4300)=1,COUNTIF($I:$I,I4300),""),"")</f>
        <v/>
      </c>
      <c r="P4300" s="38" t="str">
        <f aca="false">IF(G4300=1,IF(COUNTIFS(C$2:C4300,C4300,G$2:G4300,1)=1,COUNTIFS($C:$C,C4300,$G:$G,1)+ROW()/10000000,""),"")</f>
        <v/>
      </c>
      <c r="Q4300" s="0" t="str">
        <f aca="false">IF(K4300=1,IF(COUNTIFS(C$2:C4300,C4300,K$2:K4300,1)=1,1,0),"")</f>
        <v/>
      </c>
      <c r="R4300" s="0" t="str">
        <f aca="false">IF(M4300=1,IF(COUNTIFS(C$2:C4300,C4300,M$2:M4300,1)=1,1,0),"")</f>
        <v/>
      </c>
      <c r="S4300" s="0" t="str">
        <f aca="false">IF(L4300=1,IF(COUNTIFS(C$2:C4300,C4300,L$2:L4300,1)=1,1,0),"")</f>
        <v/>
      </c>
      <c r="T4300" s="38" t="str">
        <f aca="false">IF(N4300="","",N4300+ROW()/10000000)</f>
        <v/>
      </c>
      <c r="U4300" s="0" t="str">
        <f aca="false">IF(G4300=1,IF(B4300="",1,0),"")</f>
        <v/>
      </c>
    </row>
    <row r="4301" customFormat="false" ht="15" hidden="false" customHeight="false" outlineLevel="0" collapsed="false">
      <c r="A4301" s="35"/>
      <c r="B4301" s="35"/>
      <c r="G4301" s="0" t="str">
        <f aca="false">IF(A4301="","",IF(AND(A4301&gt;=Debut,A4301&lt;Fin),1,0))</f>
        <v/>
      </c>
      <c r="H4301" s="0" t="str">
        <f aca="false">IF(G4301=1,INT(ROUND((A4301-Debut)*86400,0)/600),"")</f>
        <v/>
      </c>
      <c r="I4301" s="0" t="str">
        <f aca="false">IF(G4301=1,INT(ROUND((A4301-Debut)*86400,0)/3600),"")</f>
        <v/>
      </c>
      <c r="J4301" s="0" t="str">
        <f aca="false">IF(OR(A4301="",B4301=""),"",ROUND((B4301-A4301)*86400,0))</f>
        <v/>
      </c>
      <c r="K4301" s="37" t="str">
        <f aca="false">IF(G4301=1,IF(COUNTIFS($C:$C,C4301,$G:$G,1,$A:$A,"&gt;="&amp;(A4301-FenetreInterm/86400),$A:$A,"&lt;="&amp;A4301)&gt;=NbInterm,1,0),"")</f>
        <v/>
      </c>
      <c r="L4301" s="37" t="str">
        <f aca="false">IF(G4301=1,IF(B4301="",0,IF(J4301&lt;SeuilFugitive,1,0)),"")</f>
        <v/>
      </c>
      <c r="M4301" s="37" t="str">
        <f aca="false">IF(G4301=1,IF(B4301="",IF((Fin-A4301)*24&gt;SeuilFigee,1,0),IF(J4301&gt;SeuilFigee*3600,1,0)),"")</f>
        <v/>
      </c>
      <c r="N4301" s="0" t="str">
        <f aca="false">IF(G4301=1,IF(COUNTIF(H$2:H4301,H4301)=1,COUNTIF($H:$H,H4301),""),"")</f>
        <v/>
      </c>
      <c r="O4301" s="0" t="str">
        <f aca="false">IF(G4301=1,IF(COUNTIF(I$2:I4301,I4301)=1,COUNTIF($I:$I,I4301),""),"")</f>
        <v/>
      </c>
      <c r="P4301" s="38" t="str">
        <f aca="false">IF(G4301=1,IF(COUNTIFS(C$2:C4301,C4301,G$2:G4301,1)=1,COUNTIFS($C:$C,C4301,$G:$G,1)+ROW()/10000000,""),"")</f>
        <v/>
      </c>
      <c r="Q4301" s="0" t="str">
        <f aca="false">IF(K4301=1,IF(COUNTIFS(C$2:C4301,C4301,K$2:K4301,1)=1,1,0),"")</f>
        <v/>
      </c>
      <c r="R4301" s="0" t="str">
        <f aca="false">IF(M4301=1,IF(COUNTIFS(C$2:C4301,C4301,M$2:M4301,1)=1,1,0),"")</f>
        <v/>
      </c>
      <c r="S4301" s="0" t="str">
        <f aca="false">IF(L4301=1,IF(COUNTIFS(C$2:C4301,C4301,L$2:L4301,1)=1,1,0),"")</f>
        <v/>
      </c>
      <c r="T4301" s="38" t="str">
        <f aca="false">IF(N4301="","",N4301+ROW()/10000000)</f>
        <v/>
      </c>
      <c r="U4301" s="0" t="str">
        <f aca="false">IF(G4301=1,IF(B4301="",1,0),"")</f>
        <v/>
      </c>
    </row>
    <row r="4302" customFormat="false" ht="15" hidden="false" customHeight="false" outlineLevel="0" collapsed="false">
      <c r="A4302" s="35"/>
      <c r="B4302" s="35"/>
      <c r="G4302" s="0" t="str">
        <f aca="false">IF(A4302="","",IF(AND(A4302&gt;=Debut,A4302&lt;Fin),1,0))</f>
        <v/>
      </c>
      <c r="H4302" s="0" t="str">
        <f aca="false">IF(G4302=1,INT(ROUND((A4302-Debut)*86400,0)/600),"")</f>
        <v/>
      </c>
      <c r="I4302" s="0" t="str">
        <f aca="false">IF(G4302=1,INT(ROUND((A4302-Debut)*86400,0)/3600),"")</f>
        <v/>
      </c>
      <c r="J4302" s="0" t="str">
        <f aca="false">IF(OR(A4302="",B4302=""),"",ROUND((B4302-A4302)*86400,0))</f>
        <v/>
      </c>
      <c r="K4302" s="37" t="str">
        <f aca="false">IF(G4302=1,IF(COUNTIFS($C:$C,C4302,$G:$G,1,$A:$A,"&gt;="&amp;(A4302-FenetreInterm/86400),$A:$A,"&lt;="&amp;A4302)&gt;=NbInterm,1,0),"")</f>
        <v/>
      </c>
      <c r="L4302" s="37" t="str">
        <f aca="false">IF(G4302=1,IF(B4302="",0,IF(J4302&lt;SeuilFugitive,1,0)),"")</f>
        <v/>
      </c>
      <c r="M4302" s="37" t="str">
        <f aca="false">IF(G4302=1,IF(B4302="",IF((Fin-A4302)*24&gt;SeuilFigee,1,0),IF(J4302&gt;SeuilFigee*3600,1,0)),"")</f>
        <v/>
      </c>
      <c r="N4302" s="0" t="str">
        <f aca="false">IF(G4302=1,IF(COUNTIF(H$2:H4302,H4302)=1,COUNTIF($H:$H,H4302),""),"")</f>
        <v/>
      </c>
      <c r="O4302" s="0" t="str">
        <f aca="false">IF(G4302=1,IF(COUNTIF(I$2:I4302,I4302)=1,COUNTIF($I:$I,I4302),""),"")</f>
        <v/>
      </c>
      <c r="P4302" s="38" t="str">
        <f aca="false">IF(G4302=1,IF(COUNTIFS(C$2:C4302,C4302,G$2:G4302,1)=1,COUNTIFS($C:$C,C4302,$G:$G,1)+ROW()/10000000,""),"")</f>
        <v/>
      </c>
      <c r="Q4302" s="0" t="str">
        <f aca="false">IF(K4302=1,IF(COUNTIFS(C$2:C4302,C4302,K$2:K4302,1)=1,1,0),"")</f>
        <v/>
      </c>
      <c r="R4302" s="0" t="str">
        <f aca="false">IF(M4302=1,IF(COUNTIFS(C$2:C4302,C4302,M$2:M4302,1)=1,1,0),"")</f>
        <v/>
      </c>
      <c r="S4302" s="0" t="str">
        <f aca="false">IF(L4302=1,IF(COUNTIFS(C$2:C4302,C4302,L$2:L4302,1)=1,1,0),"")</f>
        <v/>
      </c>
      <c r="T4302" s="38" t="str">
        <f aca="false">IF(N4302="","",N4302+ROW()/10000000)</f>
        <v/>
      </c>
      <c r="U4302" s="0" t="str">
        <f aca="false">IF(G4302=1,IF(B4302="",1,0),"")</f>
        <v/>
      </c>
    </row>
    <row r="4303" customFormat="false" ht="15" hidden="false" customHeight="false" outlineLevel="0" collapsed="false">
      <c r="A4303" s="35"/>
      <c r="B4303" s="35"/>
      <c r="G4303" s="0" t="str">
        <f aca="false">IF(A4303="","",IF(AND(A4303&gt;=Debut,A4303&lt;Fin),1,0))</f>
        <v/>
      </c>
      <c r="H4303" s="0" t="str">
        <f aca="false">IF(G4303=1,INT(ROUND((A4303-Debut)*86400,0)/600),"")</f>
        <v/>
      </c>
      <c r="I4303" s="0" t="str">
        <f aca="false">IF(G4303=1,INT(ROUND((A4303-Debut)*86400,0)/3600),"")</f>
        <v/>
      </c>
      <c r="J4303" s="0" t="str">
        <f aca="false">IF(OR(A4303="",B4303=""),"",ROUND((B4303-A4303)*86400,0))</f>
        <v/>
      </c>
      <c r="K4303" s="37" t="str">
        <f aca="false">IF(G4303=1,IF(COUNTIFS($C:$C,C4303,$G:$G,1,$A:$A,"&gt;="&amp;(A4303-FenetreInterm/86400),$A:$A,"&lt;="&amp;A4303)&gt;=NbInterm,1,0),"")</f>
        <v/>
      </c>
      <c r="L4303" s="37" t="str">
        <f aca="false">IF(G4303=1,IF(B4303="",0,IF(J4303&lt;SeuilFugitive,1,0)),"")</f>
        <v/>
      </c>
      <c r="M4303" s="37" t="str">
        <f aca="false">IF(G4303=1,IF(B4303="",IF((Fin-A4303)*24&gt;SeuilFigee,1,0),IF(J4303&gt;SeuilFigee*3600,1,0)),"")</f>
        <v/>
      </c>
      <c r="N4303" s="0" t="str">
        <f aca="false">IF(G4303=1,IF(COUNTIF(H$2:H4303,H4303)=1,COUNTIF($H:$H,H4303),""),"")</f>
        <v/>
      </c>
      <c r="O4303" s="0" t="str">
        <f aca="false">IF(G4303=1,IF(COUNTIF(I$2:I4303,I4303)=1,COUNTIF($I:$I,I4303),""),"")</f>
        <v/>
      </c>
      <c r="P4303" s="38" t="str">
        <f aca="false">IF(G4303=1,IF(COUNTIFS(C$2:C4303,C4303,G$2:G4303,1)=1,COUNTIFS($C:$C,C4303,$G:$G,1)+ROW()/10000000,""),"")</f>
        <v/>
      </c>
      <c r="Q4303" s="0" t="str">
        <f aca="false">IF(K4303=1,IF(COUNTIFS(C$2:C4303,C4303,K$2:K4303,1)=1,1,0),"")</f>
        <v/>
      </c>
      <c r="R4303" s="0" t="str">
        <f aca="false">IF(M4303=1,IF(COUNTIFS(C$2:C4303,C4303,M$2:M4303,1)=1,1,0),"")</f>
        <v/>
      </c>
      <c r="S4303" s="0" t="str">
        <f aca="false">IF(L4303=1,IF(COUNTIFS(C$2:C4303,C4303,L$2:L4303,1)=1,1,0),"")</f>
        <v/>
      </c>
      <c r="T4303" s="38" t="str">
        <f aca="false">IF(N4303="","",N4303+ROW()/10000000)</f>
        <v/>
      </c>
      <c r="U4303" s="0" t="str">
        <f aca="false">IF(G4303=1,IF(B4303="",1,0),"")</f>
        <v/>
      </c>
    </row>
    <row r="4304" customFormat="false" ht="15" hidden="false" customHeight="false" outlineLevel="0" collapsed="false">
      <c r="A4304" s="35"/>
      <c r="B4304" s="35"/>
      <c r="G4304" s="0" t="str">
        <f aca="false">IF(A4304="","",IF(AND(A4304&gt;=Debut,A4304&lt;Fin),1,0))</f>
        <v/>
      </c>
      <c r="H4304" s="0" t="str">
        <f aca="false">IF(G4304=1,INT(ROUND((A4304-Debut)*86400,0)/600),"")</f>
        <v/>
      </c>
      <c r="I4304" s="0" t="str">
        <f aca="false">IF(G4304=1,INT(ROUND((A4304-Debut)*86400,0)/3600),"")</f>
        <v/>
      </c>
      <c r="J4304" s="0" t="str">
        <f aca="false">IF(OR(A4304="",B4304=""),"",ROUND((B4304-A4304)*86400,0))</f>
        <v/>
      </c>
      <c r="K4304" s="37" t="str">
        <f aca="false">IF(G4304=1,IF(COUNTIFS($C:$C,C4304,$G:$G,1,$A:$A,"&gt;="&amp;(A4304-FenetreInterm/86400),$A:$A,"&lt;="&amp;A4304)&gt;=NbInterm,1,0),"")</f>
        <v/>
      </c>
      <c r="L4304" s="37" t="str">
        <f aca="false">IF(G4304=1,IF(B4304="",0,IF(J4304&lt;SeuilFugitive,1,0)),"")</f>
        <v/>
      </c>
      <c r="M4304" s="37" t="str">
        <f aca="false">IF(G4304=1,IF(B4304="",IF((Fin-A4304)*24&gt;SeuilFigee,1,0),IF(J4304&gt;SeuilFigee*3600,1,0)),"")</f>
        <v/>
      </c>
      <c r="N4304" s="0" t="str">
        <f aca="false">IF(G4304=1,IF(COUNTIF(H$2:H4304,H4304)=1,COUNTIF($H:$H,H4304),""),"")</f>
        <v/>
      </c>
      <c r="O4304" s="0" t="str">
        <f aca="false">IF(G4304=1,IF(COUNTIF(I$2:I4304,I4304)=1,COUNTIF($I:$I,I4304),""),"")</f>
        <v/>
      </c>
      <c r="P4304" s="38" t="str">
        <f aca="false">IF(G4304=1,IF(COUNTIFS(C$2:C4304,C4304,G$2:G4304,1)=1,COUNTIFS($C:$C,C4304,$G:$G,1)+ROW()/10000000,""),"")</f>
        <v/>
      </c>
      <c r="Q4304" s="0" t="str">
        <f aca="false">IF(K4304=1,IF(COUNTIFS(C$2:C4304,C4304,K$2:K4304,1)=1,1,0),"")</f>
        <v/>
      </c>
      <c r="R4304" s="0" t="str">
        <f aca="false">IF(M4304=1,IF(COUNTIFS(C$2:C4304,C4304,M$2:M4304,1)=1,1,0),"")</f>
        <v/>
      </c>
      <c r="S4304" s="0" t="str">
        <f aca="false">IF(L4304=1,IF(COUNTIFS(C$2:C4304,C4304,L$2:L4304,1)=1,1,0),"")</f>
        <v/>
      </c>
      <c r="T4304" s="38" t="str">
        <f aca="false">IF(N4304="","",N4304+ROW()/10000000)</f>
        <v/>
      </c>
      <c r="U4304" s="0" t="str">
        <f aca="false">IF(G4304=1,IF(B4304="",1,0),"")</f>
        <v/>
      </c>
    </row>
    <row r="4305" customFormat="false" ht="15" hidden="false" customHeight="false" outlineLevel="0" collapsed="false">
      <c r="A4305" s="35"/>
      <c r="B4305" s="35"/>
      <c r="G4305" s="0" t="str">
        <f aca="false">IF(A4305="","",IF(AND(A4305&gt;=Debut,A4305&lt;Fin),1,0))</f>
        <v/>
      </c>
      <c r="H4305" s="0" t="str">
        <f aca="false">IF(G4305=1,INT(ROUND((A4305-Debut)*86400,0)/600),"")</f>
        <v/>
      </c>
      <c r="I4305" s="0" t="str">
        <f aca="false">IF(G4305=1,INT(ROUND((A4305-Debut)*86400,0)/3600),"")</f>
        <v/>
      </c>
      <c r="J4305" s="0" t="str">
        <f aca="false">IF(OR(A4305="",B4305=""),"",ROUND((B4305-A4305)*86400,0))</f>
        <v/>
      </c>
      <c r="K4305" s="37" t="str">
        <f aca="false">IF(G4305=1,IF(COUNTIFS($C:$C,C4305,$G:$G,1,$A:$A,"&gt;="&amp;(A4305-FenetreInterm/86400),$A:$A,"&lt;="&amp;A4305)&gt;=NbInterm,1,0),"")</f>
        <v/>
      </c>
      <c r="L4305" s="37" t="str">
        <f aca="false">IF(G4305=1,IF(B4305="",0,IF(J4305&lt;SeuilFugitive,1,0)),"")</f>
        <v/>
      </c>
      <c r="M4305" s="37" t="str">
        <f aca="false">IF(G4305=1,IF(B4305="",IF((Fin-A4305)*24&gt;SeuilFigee,1,0),IF(J4305&gt;SeuilFigee*3600,1,0)),"")</f>
        <v/>
      </c>
      <c r="N4305" s="0" t="str">
        <f aca="false">IF(G4305=1,IF(COUNTIF(H$2:H4305,H4305)=1,COUNTIF($H:$H,H4305),""),"")</f>
        <v/>
      </c>
      <c r="O4305" s="0" t="str">
        <f aca="false">IF(G4305=1,IF(COUNTIF(I$2:I4305,I4305)=1,COUNTIF($I:$I,I4305),""),"")</f>
        <v/>
      </c>
      <c r="P4305" s="38" t="str">
        <f aca="false">IF(G4305=1,IF(COUNTIFS(C$2:C4305,C4305,G$2:G4305,1)=1,COUNTIFS($C:$C,C4305,$G:$G,1)+ROW()/10000000,""),"")</f>
        <v/>
      </c>
      <c r="Q4305" s="0" t="str">
        <f aca="false">IF(K4305=1,IF(COUNTIFS(C$2:C4305,C4305,K$2:K4305,1)=1,1,0),"")</f>
        <v/>
      </c>
      <c r="R4305" s="0" t="str">
        <f aca="false">IF(M4305=1,IF(COUNTIFS(C$2:C4305,C4305,M$2:M4305,1)=1,1,0),"")</f>
        <v/>
      </c>
      <c r="S4305" s="0" t="str">
        <f aca="false">IF(L4305=1,IF(COUNTIFS(C$2:C4305,C4305,L$2:L4305,1)=1,1,0),"")</f>
        <v/>
      </c>
      <c r="T4305" s="38" t="str">
        <f aca="false">IF(N4305="","",N4305+ROW()/10000000)</f>
        <v/>
      </c>
      <c r="U4305" s="0" t="str">
        <f aca="false">IF(G4305=1,IF(B4305="",1,0),"")</f>
        <v/>
      </c>
    </row>
    <row r="4306" customFormat="false" ht="15" hidden="false" customHeight="false" outlineLevel="0" collapsed="false">
      <c r="A4306" s="35"/>
      <c r="B4306" s="35"/>
      <c r="G4306" s="0" t="str">
        <f aca="false">IF(A4306="","",IF(AND(A4306&gt;=Debut,A4306&lt;Fin),1,0))</f>
        <v/>
      </c>
      <c r="H4306" s="0" t="str">
        <f aca="false">IF(G4306=1,INT(ROUND((A4306-Debut)*86400,0)/600),"")</f>
        <v/>
      </c>
      <c r="I4306" s="0" t="str">
        <f aca="false">IF(G4306=1,INT(ROUND((A4306-Debut)*86400,0)/3600),"")</f>
        <v/>
      </c>
      <c r="J4306" s="0" t="str">
        <f aca="false">IF(OR(A4306="",B4306=""),"",ROUND((B4306-A4306)*86400,0))</f>
        <v/>
      </c>
      <c r="K4306" s="37" t="str">
        <f aca="false">IF(G4306=1,IF(COUNTIFS($C:$C,C4306,$G:$G,1,$A:$A,"&gt;="&amp;(A4306-FenetreInterm/86400),$A:$A,"&lt;="&amp;A4306)&gt;=NbInterm,1,0),"")</f>
        <v/>
      </c>
      <c r="L4306" s="37" t="str">
        <f aca="false">IF(G4306=1,IF(B4306="",0,IF(J4306&lt;SeuilFugitive,1,0)),"")</f>
        <v/>
      </c>
      <c r="M4306" s="37" t="str">
        <f aca="false">IF(G4306=1,IF(B4306="",IF((Fin-A4306)*24&gt;SeuilFigee,1,0),IF(J4306&gt;SeuilFigee*3600,1,0)),"")</f>
        <v/>
      </c>
      <c r="N4306" s="0" t="str">
        <f aca="false">IF(G4306=1,IF(COUNTIF(H$2:H4306,H4306)=1,COUNTIF($H:$H,H4306),""),"")</f>
        <v/>
      </c>
      <c r="O4306" s="0" t="str">
        <f aca="false">IF(G4306=1,IF(COUNTIF(I$2:I4306,I4306)=1,COUNTIF($I:$I,I4306),""),"")</f>
        <v/>
      </c>
      <c r="P4306" s="38" t="str">
        <f aca="false">IF(G4306=1,IF(COUNTIFS(C$2:C4306,C4306,G$2:G4306,1)=1,COUNTIFS($C:$C,C4306,$G:$G,1)+ROW()/10000000,""),"")</f>
        <v/>
      </c>
      <c r="Q4306" s="0" t="str">
        <f aca="false">IF(K4306=1,IF(COUNTIFS(C$2:C4306,C4306,K$2:K4306,1)=1,1,0),"")</f>
        <v/>
      </c>
      <c r="R4306" s="0" t="str">
        <f aca="false">IF(M4306=1,IF(COUNTIFS(C$2:C4306,C4306,M$2:M4306,1)=1,1,0),"")</f>
        <v/>
      </c>
      <c r="S4306" s="0" t="str">
        <f aca="false">IF(L4306=1,IF(COUNTIFS(C$2:C4306,C4306,L$2:L4306,1)=1,1,0),"")</f>
        <v/>
      </c>
      <c r="T4306" s="38" t="str">
        <f aca="false">IF(N4306="","",N4306+ROW()/10000000)</f>
        <v/>
      </c>
      <c r="U4306" s="0" t="str">
        <f aca="false">IF(G4306=1,IF(B4306="",1,0),"")</f>
        <v/>
      </c>
    </row>
    <row r="4307" customFormat="false" ht="15" hidden="false" customHeight="false" outlineLevel="0" collapsed="false">
      <c r="A4307" s="35"/>
      <c r="B4307" s="35"/>
      <c r="G4307" s="0" t="str">
        <f aca="false">IF(A4307="","",IF(AND(A4307&gt;=Debut,A4307&lt;Fin),1,0))</f>
        <v/>
      </c>
      <c r="H4307" s="0" t="str">
        <f aca="false">IF(G4307=1,INT(ROUND((A4307-Debut)*86400,0)/600),"")</f>
        <v/>
      </c>
      <c r="I4307" s="0" t="str">
        <f aca="false">IF(G4307=1,INT(ROUND((A4307-Debut)*86400,0)/3600),"")</f>
        <v/>
      </c>
      <c r="J4307" s="0" t="str">
        <f aca="false">IF(OR(A4307="",B4307=""),"",ROUND((B4307-A4307)*86400,0))</f>
        <v/>
      </c>
      <c r="K4307" s="37" t="str">
        <f aca="false">IF(G4307=1,IF(COUNTIFS($C:$C,C4307,$G:$G,1,$A:$A,"&gt;="&amp;(A4307-FenetreInterm/86400),$A:$A,"&lt;="&amp;A4307)&gt;=NbInterm,1,0),"")</f>
        <v/>
      </c>
      <c r="L4307" s="37" t="str">
        <f aca="false">IF(G4307=1,IF(B4307="",0,IF(J4307&lt;SeuilFugitive,1,0)),"")</f>
        <v/>
      </c>
      <c r="M4307" s="37" t="str">
        <f aca="false">IF(G4307=1,IF(B4307="",IF((Fin-A4307)*24&gt;SeuilFigee,1,0),IF(J4307&gt;SeuilFigee*3600,1,0)),"")</f>
        <v/>
      </c>
      <c r="N4307" s="0" t="str">
        <f aca="false">IF(G4307=1,IF(COUNTIF(H$2:H4307,H4307)=1,COUNTIF($H:$H,H4307),""),"")</f>
        <v/>
      </c>
      <c r="O4307" s="0" t="str">
        <f aca="false">IF(G4307=1,IF(COUNTIF(I$2:I4307,I4307)=1,COUNTIF($I:$I,I4307),""),"")</f>
        <v/>
      </c>
      <c r="P4307" s="38" t="str">
        <f aca="false">IF(G4307=1,IF(COUNTIFS(C$2:C4307,C4307,G$2:G4307,1)=1,COUNTIFS($C:$C,C4307,$G:$G,1)+ROW()/10000000,""),"")</f>
        <v/>
      </c>
      <c r="Q4307" s="0" t="str">
        <f aca="false">IF(K4307=1,IF(COUNTIFS(C$2:C4307,C4307,K$2:K4307,1)=1,1,0),"")</f>
        <v/>
      </c>
      <c r="R4307" s="0" t="str">
        <f aca="false">IF(M4307=1,IF(COUNTIFS(C$2:C4307,C4307,M$2:M4307,1)=1,1,0),"")</f>
        <v/>
      </c>
      <c r="S4307" s="0" t="str">
        <f aca="false">IF(L4307=1,IF(COUNTIFS(C$2:C4307,C4307,L$2:L4307,1)=1,1,0),"")</f>
        <v/>
      </c>
      <c r="T4307" s="38" t="str">
        <f aca="false">IF(N4307="","",N4307+ROW()/10000000)</f>
        <v/>
      </c>
      <c r="U4307" s="0" t="str">
        <f aca="false">IF(G4307=1,IF(B4307="",1,0),"")</f>
        <v/>
      </c>
    </row>
    <row r="4308" customFormat="false" ht="15" hidden="false" customHeight="false" outlineLevel="0" collapsed="false">
      <c r="A4308" s="35"/>
      <c r="B4308" s="35"/>
      <c r="G4308" s="0" t="str">
        <f aca="false">IF(A4308="","",IF(AND(A4308&gt;=Debut,A4308&lt;Fin),1,0))</f>
        <v/>
      </c>
      <c r="H4308" s="0" t="str">
        <f aca="false">IF(G4308=1,INT(ROUND((A4308-Debut)*86400,0)/600),"")</f>
        <v/>
      </c>
      <c r="I4308" s="0" t="str">
        <f aca="false">IF(G4308=1,INT(ROUND((A4308-Debut)*86400,0)/3600),"")</f>
        <v/>
      </c>
      <c r="J4308" s="0" t="str">
        <f aca="false">IF(OR(A4308="",B4308=""),"",ROUND((B4308-A4308)*86400,0))</f>
        <v/>
      </c>
      <c r="K4308" s="37" t="str">
        <f aca="false">IF(G4308=1,IF(COUNTIFS($C:$C,C4308,$G:$G,1,$A:$A,"&gt;="&amp;(A4308-FenetreInterm/86400),$A:$A,"&lt;="&amp;A4308)&gt;=NbInterm,1,0),"")</f>
        <v/>
      </c>
      <c r="L4308" s="37" t="str">
        <f aca="false">IF(G4308=1,IF(B4308="",0,IF(J4308&lt;SeuilFugitive,1,0)),"")</f>
        <v/>
      </c>
      <c r="M4308" s="37" t="str">
        <f aca="false">IF(G4308=1,IF(B4308="",IF((Fin-A4308)*24&gt;SeuilFigee,1,0),IF(J4308&gt;SeuilFigee*3600,1,0)),"")</f>
        <v/>
      </c>
      <c r="N4308" s="0" t="str">
        <f aca="false">IF(G4308=1,IF(COUNTIF(H$2:H4308,H4308)=1,COUNTIF($H:$H,H4308),""),"")</f>
        <v/>
      </c>
      <c r="O4308" s="0" t="str">
        <f aca="false">IF(G4308=1,IF(COUNTIF(I$2:I4308,I4308)=1,COUNTIF($I:$I,I4308),""),"")</f>
        <v/>
      </c>
      <c r="P4308" s="38" t="str">
        <f aca="false">IF(G4308=1,IF(COUNTIFS(C$2:C4308,C4308,G$2:G4308,1)=1,COUNTIFS($C:$C,C4308,$G:$G,1)+ROW()/10000000,""),"")</f>
        <v/>
      </c>
      <c r="Q4308" s="0" t="str">
        <f aca="false">IF(K4308=1,IF(COUNTIFS(C$2:C4308,C4308,K$2:K4308,1)=1,1,0),"")</f>
        <v/>
      </c>
      <c r="R4308" s="0" t="str">
        <f aca="false">IF(M4308=1,IF(COUNTIFS(C$2:C4308,C4308,M$2:M4308,1)=1,1,0),"")</f>
        <v/>
      </c>
      <c r="S4308" s="0" t="str">
        <f aca="false">IF(L4308=1,IF(COUNTIFS(C$2:C4308,C4308,L$2:L4308,1)=1,1,0),"")</f>
        <v/>
      </c>
      <c r="T4308" s="38" t="str">
        <f aca="false">IF(N4308="","",N4308+ROW()/10000000)</f>
        <v/>
      </c>
      <c r="U4308" s="0" t="str">
        <f aca="false">IF(G4308=1,IF(B4308="",1,0),"")</f>
        <v/>
      </c>
    </row>
    <row r="4309" customFormat="false" ht="15" hidden="false" customHeight="false" outlineLevel="0" collapsed="false">
      <c r="A4309" s="35"/>
      <c r="B4309" s="35"/>
      <c r="G4309" s="0" t="str">
        <f aca="false">IF(A4309="","",IF(AND(A4309&gt;=Debut,A4309&lt;Fin),1,0))</f>
        <v/>
      </c>
      <c r="H4309" s="0" t="str">
        <f aca="false">IF(G4309=1,INT(ROUND((A4309-Debut)*86400,0)/600),"")</f>
        <v/>
      </c>
      <c r="I4309" s="0" t="str">
        <f aca="false">IF(G4309=1,INT(ROUND((A4309-Debut)*86400,0)/3600),"")</f>
        <v/>
      </c>
      <c r="J4309" s="0" t="str">
        <f aca="false">IF(OR(A4309="",B4309=""),"",ROUND((B4309-A4309)*86400,0))</f>
        <v/>
      </c>
      <c r="K4309" s="37" t="str">
        <f aca="false">IF(G4309=1,IF(COUNTIFS($C:$C,C4309,$G:$G,1,$A:$A,"&gt;="&amp;(A4309-FenetreInterm/86400),$A:$A,"&lt;="&amp;A4309)&gt;=NbInterm,1,0),"")</f>
        <v/>
      </c>
      <c r="L4309" s="37" t="str">
        <f aca="false">IF(G4309=1,IF(B4309="",0,IF(J4309&lt;SeuilFugitive,1,0)),"")</f>
        <v/>
      </c>
      <c r="M4309" s="37" t="str">
        <f aca="false">IF(G4309=1,IF(B4309="",IF((Fin-A4309)*24&gt;SeuilFigee,1,0),IF(J4309&gt;SeuilFigee*3600,1,0)),"")</f>
        <v/>
      </c>
      <c r="N4309" s="0" t="str">
        <f aca="false">IF(G4309=1,IF(COUNTIF(H$2:H4309,H4309)=1,COUNTIF($H:$H,H4309),""),"")</f>
        <v/>
      </c>
      <c r="O4309" s="0" t="str">
        <f aca="false">IF(G4309=1,IF(COUNTIF(I$2:I4309,I4309)=1,COUNTIF($I:$I,I4309),""),"")</f>
        <v/>
      </c>
      <c r="P4309" s="38" t="str">
        <f aca="false">IF(G4309=1,IF(COUNTIFS(C$2:C4309,C4309,G$2:G4309,1)=1,COUNTIFS($C:$C,C4309,$G:$G,1)+ROW()/10000000,""),"")</f>
        <v/>
      </c>
      <c r="Q4309" s="0" t="str">
        <f aca="false">IF(K4309=1,IF(COUNTIFS(C$2:C4309,C4309,K$2:K4309,1)=1,1,0),"")</f>
        <v/>
      </c>
      <c r="R4309" s="0" t="str">
        <f aca="false">IF(M4309=1,IF(COUNTIFS(C$2:C4309,C4309,M$2:M4309,1)=1,1,0),"")</f>
        <v/>
      </c>
      <c r="S4309" s="0" t="str">
        <f aca="false">IF(L4309=1,IF(COUNTIFS(C$2:C4309,C4309,L$2:L4309,1)=1,1,0),"")</f>
        <v/>
      </c>
      <c r="T4309" s="38" t="str">
        <f aca="false">IF(N4309="","",N4309+ROW()/10000000)</f>
        <v/>
      </c>
      <c r="U4309" s="0" t="str">
        <f aca="false">IF(G4309=1,IF(B4309="",1,0),"")</f>
        <v/>
      </c>
    </row>
    <row r="4310" customFormat="false" ht="15" hidden="false" customHeight="false" outlineLevel="0" collapsed="false">
      <c r="A4310" s="35"/>
      <c r="B4310" s="35"/>
      <c r="G4310" s="0" t="str">
        <f aca="false">IF(A4310="","",IF(AND(A4310&gt;=Debut,A4310&lt;Fin),1,0))</f>
        <v/>
      </c>
      <c r="H4310" s="0" t="str">
        <f aca="false">IF(G4310=1,INT(ROUND((A4310-Debut)*86400,0)/600),"")</f>
        <v/>
      </c>
      <c r="I4310" s="0" t="str">
        <f aca="false">IF(G4310=1,INT(ROUND((A4310-Debut)*86400,0)/3600),"")</f>
        <v/>
      </c>
      <c r="J4310" s="0" t="str">
        <f aca="false">IF(OR(A4310="",B4310=""),"",ROUND((B4310-A4310)*86400,0))</f>
        <v/>
      </c>
      <c r="K4310" s="37" t="str">
        <f aca="false">IF(G4310=1,IF(COUNTIFS($C:$C,C4310,$G:$G,1,$A:$A,"&gt;="&amp;(A4310-FenetreInterm/86400),$A:$A,"&lt;="&amp;A4310)&gt;=NbInterm,1,0),"")</f>
        <v/>
      </c>
      <c r="L4310" s="37" t="str">
        <f aca="false">IF(G4310=1,IF(B4310="",0,IF(J4310&lt;SeuilFugitive,1,0)),"")</f>
        <v/>
      </c>
      <c r="M4310" s="37" t="str">
        <f aca="false">IF(G4310=1,IF(B4310="",IF((Fin-A4310)*24&gt;SeuilFigee,1,0),IF(J4310&gt;SeuilFigee*3600,1,0)),"")</f>
        <v/>
      </c>
      <c r="N4310" s="0" t="str">
        <f aca="false">IF(G4310=1,IF(COUNTIF(H$2:H4310,H4310)=1,COUNTIF($H:$H,H4310),""),"")</f>
        <v/>
      </c>
      <c r="O4310" s="0" t="str">
        <f aca="false">IF(G4310=1,IF(COUNTIF(I$2:I4310,I4310)=1,COUNTIF($I:$I,I4310),""),"")</f>
        <v/>
      </c>
      <c r="P4310" s="38" t="str">
        <f aca="false">IF(G4310=1,IF(COUNTIFS(C$2:C4310,C4310,G$2:G4310,1)=1,COUNTIFS($C:$C,C4310,$G:$G,1)+ROW()/10000000,""),"")</f>
        <v/>
      </c>
      <c r="Q4310" s="0" t="str">
        <f aca="false">IF(K4310=1,IF(COUNTIFS(C$2:C4310,C4310,K$2:K4310,1)=1,1,0),"")</f>
        <v/>
      </c>
      <c r="R4310" s="0" t="str">
        <f aca="false">IF(M4310=1,IF(COUNTIFS(C$2:C4310,C4310,M$2:M4310,1)=1,1,0),"")</f>
        <v/>
      </c>
      <c r="S4310" s="0" t="str">
        <f aca="false">IF(L4310=1,IF(COUNTIFS(C$2:C4310,C4310,L$2:L4310,1)=1,1,0),"")</f>
        <v/>
      </c>
      <c r="T4310" s="38" t="str">
        <f aca="false">IF(N4310="","",N4310+ROW()/10000000)</f>
        <v/>
      </c>
      <c r="U4310" s="0" t="str">
        <f aca="false">IF(G4310=1,IF(B4310="",1,0),"")</f>
        <v/>
      </c>
    </row>
    <row r="4311" customFormat="false" ht="15" hidden="false" customHeight="false" outlineLevel="0" collapsed="false">
      <c r="A4311" s="35"/>
      <c r="B4311" s="35"/>
      <c r="G4311" s="0" t="str">
        <f aca="false">IF(A4311="","",IF(AND(A4311&gt;=Debut,A4311&lt;Fin),1,0))</f>
        <v/>
      </c>
      <c r="H4311" s="0" t="str">
        <f aca="false">IF(G4311=1,INT(ROUND((A4311-Debut)*86400,0)/600),"")</f>
        <v/>
      </c>
      <c r="I4311" s="0" t="str">
        <f aca="false">IF(G4311=1,INT(ROUND((A4311-Debut)*86400,0)/3600),"")</f>
        <v/>
      </c>
      <c r="J4311" s="0" t="str">
        <f aca="false">IF(OR(A4311="",B4311=""),"",ROUND((B4311-A4311)*86400,0))</f>
        <v/>
      </c>
      <c r="K4311" s="37" t="str">
        <f aca="false">IF(G4311=1,IF(COUNTIFS($C:$C,C4311,$G:$G,1,$A:$A,"&gt;="&amp;(A4311-FenetreInterm/86400),$A:$A,"&lt;="&amp;A4311)&gt;=NbInterm,1,0),"")</f>
        <v/>
      </c>
      <c r="L4311" s="37" t="str">
        <f aca="false">IF(G4311=1,IF(B4311="",0,IF(J4311&lt;SeuilFugitive,1,0)),"")</f>
        <v/>
      </c>
      <c r="M4311" s="37" t="str">
        <f aca="false">IF(G4311=1,IF(B4311="",IF((Fin-A4311)*24&gt;SeuilFigee,1,0),IF(J4311&gt;SeuilFigee*3600,1,0)),"")</f>
        <v/>
      </c>
      <c r="N4311" s="0" t="str">
        <f aca="false">IF(G4311=1,IF(COUNTIF(H$2:H4311,H4311)=1,COUNTIF($H:$H,H4311),""),"")</f>
        <v/>
      </c>
      <c r="O4311" s="0" t="str">
        <f aca="false">IF(G4311=1,IF(COUNTIF(I$2:I4311,I4311)=1,COUNTIF($I:$I,I4311),""),"")</f>
        <v/>
      </c>
      <c r="P4311" s="38" t="str">
        <f aca="false">IF(G4311=1,IF(COUNTIFS(C$2:C4311,C4311,G$2:G4311,1)=1,COUNTIFS($C:$C,C4311,$G:$G,1)+ROW()/10000000,""),"")</f>
        <v/>
      </c>
      <c r="Q4311" s="0" t="str">
        <f aca="false">IF(K4311=1,IF(COUNTIFS(C$2:C4311,C4311,K$2:K4311,1)=1,1,0),"")</f>
        <v/>
      </c>
      <c r="R4311" s="0" t="str">
        <f aca="false">IF(M4311=1,IF(COUNTIFS(C$2:C4311,C4311,M$2:M4311,1)=1,1,0),"")</f>
        <v/>
      </c>
      <c r="S4311" s="0" t="str">
        <f aca="false">IF(L4311=1,IF(COUNTIFS(C$2:C4311,C4311,L$2:L4311,1)=1,1,0),"")</f>
        <v/>
      </c>
      <c r="T4311" s="38" t="str">
        <f aca="false">IF(N4311="","",N4311+ROW()/10000000)</f>
        <v/>
      </c>
      <c r="U4311" s="0" t="str">
        <f aca="false">IF(G4311=1,IF(B4311="",1,0),"")</f>
        <v/>
      </c>
    </row>
    <row r="4312" customFormat="false" ht="15" hidden="false" customHeight="false" outlineLevel="0" collapsed="false">
      <c r="A4312" s="35"/>
      <c r="B4312" s="35"/>
      <c r="G4312" s="0" t="str">
        <f aca="false">IF(A4312="","",IF(AND(A4312&gt;=Debut,A4312&lt;Fin),1,0))</f>
        <v/>
      </c>
      <c r="H4312" s="0" t="str">
        <f aca="false">IF(G4312=1,INT(ROUND((A4312-Debut)*86400,0)/600),"")</f>
        <v/>
      </c>
      <c r="I4312" s="0" t="str">
        <f aca="false">IF(G4312=1,INT(ROUND((A4312-Debut)*86400,0)/3600),"")</f>
        <v/>
      </c>
      <c r="J4312" s="0" t="str">
        <f aca="false">IF(OR(A4312="",B4312=""),"",ROUND((B4312-A4312)*86400,0))</f>
        <v/>
      </c>
      <c r="K4312" s="37" t="str">
        <f aca="false">IF(G4312=1,IF(COUNTIFS($C:$C,C4312,$G:$G,1,$A:$A,"&gt;="&amp;(A4312-FenetreInterm/86400),$A:$A,"&lt;="&amp;A4312)&gt;=NbInterm,1,0),"")</f>
        <v/>
      </c>
      <c r="L4312" s="37" t="str">
        <f aca="false">IF(G4312=1,IF(B4312="",0,IF(J4312&lt;SeuilFugitive,1,0)),"")</f>
        <v/>
      </c>
      <c r="M4312" s="37" t="str">
        <f aca="false">IF(G4312=1,IF(B4312="",IF((Fin-A4312)*24&gt;SeuilFigee,1,0),IF(J4312&gt;SeuilFigee*3600,1,0)),"")</f>
        <v/>
      </c>
      <c r="N4312" s="0" t="str">
        <f aca="false">IF(G4312=1,IF(COUNTIF(H$2:H4312,H4312)=1,COUNTIF($H:$H,H4312),""),"")</f>
        <v/>
      </c>
      <c r="O4312" s="0" t="str">
        <f aca="false">IF(G4312=1,IF(COUNTIF(I$2:I4312,I4312)=1,COUNTIF($I:$I,I4312),""),"")</f>
        <v/>
      </c>
      <c r="P4312" s="38" t="str">
        <f aca="false">IF(G4312=1,IF(COUNTIFS(C$2:C4312,C4312,G$2:G4312,1)=1,COUNTIFS($C:$C,C4312,$G:$G,1)+ROW()/10000000,""),"")</f>
        <v/>
      </c>
      <c r="Q4312" s="0" t="str">
        <f aca="false">IF(K4312=1,IF(COUNTIFS(C$2:C4312,C4312,K$2:K4312,1)=1,1,0),"")</f>
        <v/>
      </c>
      <c r="R4312" s="0" t="str">
        <f aca="false">IF(M4312=1,IF(COUNTIFS(C$2:C4312,C4312,M$2:M4312,1)=1,1,0),"")</f>
        <v/>
      </c>
      <c r="S4312" s="0" t="str">
        <f aca="false">IF(L4312=1,IF(COUNTIFS(C$2:C4312,C4312,L$2:L4312,1)=1,1,0),"")</f>
        <v/>
      </c>
      <c r="T4312" s="38" t="str">
        <f aca="false">IF(N4312="","",N4312+ROW()/10000000)</f>
        <v/>
      </c>
      <c r="U4312" s="0" t="str">
        <f aca="false">IF(G4312=1,IF(B4312="",1,0),"")</f>
        <v/>
      </c>
    </row>
    <row r="4313" customFormat="false" ht="15" hidden="false" customHeight="false" outlineLevel="0" collapsed="false">
      <c r="A4313" s="35"/>
      <c r="B4313" s="35"/>
      <c r="G4313" s="0" t="str">
        <f aca="false">IF(A4313="","",IF(AND(A4313&gt;=Debut,A4313&lt;Fin),1,0))</f>
        <v/>
      </c>
      <c r="H4313" s="0" t="str">
        <f aca="false">IF(G4313=1,INT(ROUND((A4313-Debut)*86400,0)/600),"")</f>
        <v/>
      </c>
      <c r="I4313" s="0" t="str">
        <f aca="false">IF(G4313=1,INT(ROUND((A4313-Debut)*86400,0)/3600),"")</f>
        <v/>
      </c>
      <c r="J4313" s="0" t="str">
        <f aca="false">IF(OR(A4313="",B4313=""),"",ROUND((B4313-A4313)*86400,0))</f>
        <v/>
      </c>
      <c r="K4313" s="37" t="str">
        <f aca="false">IF(G4313=1,IF(COUNTIFS($C:$C,C4313,$G:$G,1,$A:$A,"&gt;="&amp;(A4313-FenetreInterm/86400),$A:$A,"&lt;="&amp;A4313)&gt;=NbInterm,1,0),"")</f>
        <v/>
      </c>
      <c r="L4313" s="37" t="str">
        <f aca="false">IF(G4313=1,IF(B4313="",0,IF(J4313&lt;SeuilFugitive,1,0)),"")</f>
        <v/>
      </c>
      <c r="M4313" s="37" t="str">
        <f aca="false">IF(G4313=1,IF(B4313="",IF((Fin-A4313)*24&gt;SeuilFigee,1,0),IF(J4313&gt;SeuilFigee*3600,1,0)),"")</f>
        <v/>
      </c>
      <c r="N4313" s="0" t="str">
        <f aca="false">IF(G4313=1,IF(COUNTIF(H$2:H4313,H4313)=1,COUNTIF($H:$H,H4313),""),"")</f>
        <v/>
      </c>
      <c r="O4313" s="0" t="str">
        <f aca="false">IF(G4313=1,IF(COUNTIF(I$2:I4313,I4313)=1,COUNTIF($I:$I,I4313),""),"")</f>
        <v/>
      </c>
      <c r="P4313" s="38" t="str">
        <f aca="false">IF(G4313=1,IF(COUNTIFS(C$2:C4313,C4313,G$2:G4313,1)=1,COUNTIFS($C:$C,C4313,$G:$G,1)+ROW()/10000000,""),"")</f>
        <v/>
      </c>
      <c r="Q4313" s="0" t="str">
        <f aca="false">IF(K4313=1,IF(COUNTIFS(C$2:C4313,C4313,K$2:K4313,1)=1,1,0),"")</f>
        <v/>
      </c>
      <c r="R4313" s="0" t="str">
        <f aca="false">IF(M4313=1,IF(COUNTIFS(C$2:C4313,C4313,M$2:M4313,1)=1,1,0),"")</f>
        <v/>
      </c>
      <c r="S4313" s="0" t="str">
        <f aca="false">IF(L4313=1,IF(COUNTIFS(C$2:C4313,C4313,L$2:L4313,1)=1,1,0),"")</f>
        <v/>
      </c>
      <c r="T4313" s="38" t="str">
        <f aca="false">IF(N4313="","",N4313+ROW()/10000000)</f>
        <v/>
      </c>
      <c r="U4313" s="0" t="str">
        <f aca="false">IF(G4313=1,IF(B4313="",1,0),"")</f>
        <v/>
      </c>
    </row>
    <row r="4314" customFormat="false" ht="15" hidden="false" customHeight="false" outlineLevel="0" collapsed="false">
      <c r="A4314" s="35"/>
      <c r="B4314" s="35"/>
      <c r="G4314" s="0" t="str">
        <f aca="false">IF(A4314="","",IF(AND(A4314&gt;=Debut,A4314&lt;Fin),1,0))</f>
        <v/>
      </c>
      <c r="H4314" s="0" t="str">
        <f aca="false">IF(G4314=1,INT(ROUND((A4314-Debut)*86400,0)/600),"")</f>
        <v/>
      </c>
      <c r="I4314" s="0" t="str">
        <f aca="false">IF(G4314=1,INT(ROUND((A4314-Debut)*86400,0)/3600),"")</f>
        <v/>
      </c>
      <c r="J4314" s="0" t="str">
        <f aca="false">IF(OR(A4314="",B4314=""),"",ROUND((B4314-A4314)*86400,0))</f>
        <v/>
      </c>
      <c r="K4314" s="37" t="str">
        <f aca="false">IF(G4314=1,IF(COUNTIFS($C:$C,C4314,$G:$G,1,$A:$A,"&gt;="&amp;(A4314-FenetreInterm/86400),$A:$A,"&lt;="&amp;A4314)&gt;=NbInterm,1,0),"")</f>
        <v/>
      </c>
      <c r="L4314" s="37" t="str">
        <f aca="false">IF(G4314=1,IF(B4314="",0,IF(J4314&lt;SeuilFugitive,1,0)),"")</f>
        <v/>
      </c>
      <c r="M4314" s="37" t="str">
        <f aca="false">IF(G4314=1,IF(B4314="",IF((Fin-A4314)*24&gt;SeuilFigee,1,0),IF(J4314&gt;SeuilFigee*3600,1,0)),"")</f>
        <v/>
      </c>
      <c r="N4314" s="0" t="str">
        <f aca="false">IF(G4314=1,IF(COUNTIF(H$2:H4314,H4314)=1,COUNTIF($H:$H,H4314),""),"")</f>
        <v/>
      </c>
      <c r="O4314" s="0" t="str">
        <f aca="false">IF(G4314=1,IF(COUNTIF(I$2:I4314,I4314)=1,COUNTIF($I:$I,I4314),""),"")</f>
        <v/>
      </c>
      <c r="P4314" s="38" t="str">
        <f aca="false">IF(G4314=1,IF(COUNTIFS(C$2:C4314,C4314,G$2:G4314,1)=1,COUNTIFS($C:$C,C4314,$G:$G,1)+ROW()/10000000,""),"")</f>
        <v/>
      </c>
      <c r="Q4314" s="0" t="str">
        <f aca="false">IF(K4314=1,IF(COUNTIFS(C$2:C4314,C4314,K$2:K4314,1)=1,1,0),"")</f>
        <v/>
      </c>
      <c r="R4314" s="0" t="str">
        <f aca="false">IF(M4314=1,IF(COUNTIFS(C$2:C4314,C4314,M$2:M4314,1)=1,1,0),"")</f>
        <v/>
      </c>
      <c r="S4314" s="0" t="str">
        <f aca="false">IF(L4314=1,IF(COUNTIFS(C$2:C4314,C4314,L$2:L4314,1)=1,1,0),"")</f>
        <v/>
      </c>
      <c r="T4314" s="38" t="str">
        <f aca="false">IF(N4314="","",N4314+ROW()/10000000)</f>
        <v/>
      </c>
      <c r="U4314" s="0" t="str">
        <f aca="false">IF(G4314=1,IF(B4314="",1,0),"")</f>
        <v/>
      </c>
    </row>
    <row r="4315" customFormat="false" ht="15" hidden="false" customHeight="false" outlineLevel="0" collapsed="false">
      <c r="A4315" s="35"/>
      <c r="B4315" s="35"/>
      <c r="G4315" s="0" t="str">
        <f aca="false">IF(A4315="","",IF(AND(A4315&gt;=Debut,A4315&lt;Fin),1,0))</f>
        <v/>
      </c>
      <c r="H4315" s="0" t="str">
        <f aca="false">IF(G4315=1,INT(ROUND((A4315-Debut)*86400,0)/600),"")</f>
        <v/>
      </c>
      <c r="I4315" s="0" t="str">
        <f aca="false">IF(G4315=1,INT(ROUND((A4315-Debut)*86400,0)/3600),"")</f>
        <v/>
      </c>
      <c r="J4315" s="0" t="str">
        <f aca="false">IF(OR(A4315="",B4315=""),"",ROUND((B4315-A4315)*86400,0))</f>
        <v/>
      </c>
      <c r="K4315" s="37" t="str">
        <f aca="false">IF(G4315=1,IF(COUNTIFS($C:$C,C4315,$G:$G,1,$A:$A,"&gt;="&amp;(A4315-FenetreInterm/86400),$A:$A,"&lt;="&amp;A4315)&gt;=NbInterm,1,0),"")</f>
        <v/>
      </c>
      <c r="L4315" s="37" t="str">
        <f aca="false">IF(G4315=1,IF(B4315="",0,IF(J4315&lt;SeuilFugitive,1,0)),"")</f>
        <v/>
      </c>
      <c r="M4315" s="37" t="str">
        <f aca="false">IF(G4315=1,IF(B4315="",IF((Fin-A4315)*24&gt;SeuilFigee,1,0),IF(J4315&gt;SeuilFigee*3600,1,0)),"")</f>
        <v/>
      </c>
      <c r="N4315" s="0" t="str">
        <f aca="false">IF(G4315=1,IF(COUNTIF(H$2:H4315,H4315)=1,COUNTIF($H:$H,H4315),""),"")</f>
        <v/>
      </c>
      <c r="O4315" s="0" t="str">
        <f aca="false">IF(G4315=1,IF(COUNTIF(I$2:I4315,I4315)=1,COUNTIF($I:$I,I4315),""),"")</f>
        <v/>
      </c>
      <c r="P4315" s="38" t="str">
        <f aca="false">IF(G4315=1,IF(COUNTIFS(C$2:C4315,C4315,G$2:G4315,1)=1,COUNTIFS($C:$C,C4315,$G:$G,1)+ROW()/10000000,""),"")</f>
        <v/>
      </c>
      <c r="Q4315" s="0" t="str">
        <f aca="false">IF(K4315=1,IF(COUNTIFS(C$2:C4315,C4315,K$2:K4315,1)=1,1,0),"")</f>
        <v/>
      </c>
      <c r="R4315" s="0" t="str">
        <f aca="false">IF(M4315=1,IF(COUNTIFS(C$2:C4315,C4315,M$2:M4315,1)=1,1,0),"")</f>
        <v/>
      </c>
      <c r="S4315" s="0" t="str">
        <f aca="false">IF(L4315=1,IF(COUNTIFS(C$2:C4315,C4315,L$2:L4315,1)=1,1,0),"")</f>
        <v/>
      </c>
      <c r="T4315" s="38" t="str">
        <f aca="false">IF(N4315="","",N4315+ROW()/10000000)</f>
        <v/>
      </c>
      <c r="U4315" s="0" t="str">
        <f aca="false">IF(G4315=1,IF(B4315="",1,0),"")</f>
        <v/>
      </c>
    </row>
    <row r="4316" customFormat="false" ht="15" hidden="false" customHeight="false" outlineLevel="0" collapsed="false">
      <c r="A4316" s="35"/>
      <c r="B4316" s="35"/>
      <c r="G4316" s="0" t="str">
        <f aca="false">IF(A4316="","",IF(AND(A4316&gt;=Debut,A4316&lt;Fin),1,0))</f>
        <v/>
      </c>
      <c r="H4316" s="0" t="str">
        <f aca="false">IF(G4316=1,INT(ROUND((A4316-Debut)*86400,0)/600),"")</f>
        <v/>
      </c>
      <c r="I4316" s="0" t="str">
        <f aca="false">IF(G4316=1,INT(ROUND((A4316-Debut)*86400,0)/3600),"")</f>
        <v/>
      </c>
      <c r="J4316" s="0" t="str">
        <f aca="false">IF(OR(A4316="",B4316=""),"",ROUND((B4316-A4316)*86400,0))</f>
        <v/>
      </c>
      <c r="K4316" s="37" t="str">
        <f aca="false">IF(G4316=1,IF(COUNTIFS($C:$C,C4316,$G:$G,1,$A:$A,"&gt;="&amp;(A4316-FenetreInterm/86400),$A:$A,"&lt;="&amp;A4316)&gt;=NbInterm,1,0),"")</f>
        <v/>
      </c>
      <c r="L4316" s="37" t="str">
        <f aca="false">IF(G4316=1,IF(B4316="",0,IF(J4316&lt;SeuilFugitive,1,0)),"")</f>
        <v/>
      </c>
      <c r="M4316" s="37" t="str">
        <f aca="false">IF(G4316=1,IF(B4316="",IF((Fin-A4316)*24&gt;SeuilFigee,1,0),IF(J4316&gt;SeuilFigee*3600,1,0)),"")</f>
        <v/>
      </c>
      <c r="N4316" s="0" t="str">
        <f aca="false">IF(G4316=1,IF(COUNTIF(H$2:H4316,H4316)=1,COUNTIF($H:$H,H4316),""),"")</f>
        <v/>
      </c>
      <c r="O4316" s="0" t="str">
        <f aca="false">IF(G4316=1,IF(COUNTIF(I$2:I4316,I4316)=1,COUNTIF($I:$I,I4316),""),"")</f>
        <v/>
      </c>
      <c r="P4316" s="38" t="str">
        <f aca="false">IF(G4316=1,IF(COUNTIFS(C$2:C4316,C4316,G$2:G4316,1)=1,COUNTIFS($C:$C,C4316,$G:$G,1)+ROW()/10000000,""),"")</f>
        <v/>
      </c>
      <c r="Q4316" s="0" t="str">
        <f aca="false">IF(K4316=1,IF(COUNTIFS(C$2:C4316,C4316,K$2:K4316,1)=1,1,0),"")</f>
        <v/>
      </c>
      <c r="R4316" s="0" t="str">
        <f aca="false">IF(M4316=1,IF(COUNTIFS(C$2:C4316,C4316,M$2:M4316,1)=1,1,0),"")</f>
        <v/>
      </c>
      <c r="S4316" s="0" t="str">
        <f aca="false">IF(L4316=1,IF(COUNTIFS(C$2:C4316,C4316,L$2:L4316,1)=1,1,0),"")</f>
        <v/>
      </c>
      <c r="T4316" s="38" t="str">
        <f aca="false">IF(N4316="","",N4316+ROW()/10000000)</f>
        <v/>
      </c>
      <c r="U4316" s="0" t="str">
        <f aca="false">IF(G4316=1,IF(B4316="",1,0),"")</f>
        <v/>
      </c>
    </row>
    <row r="4317" customFormat="false" ht="15" hidden="false" customHeight="false" outlineLevel="0" collapsed="false">
      <c r="A4317" s="35"/>
      <c r="B4317" s="35"/>
      <c r="G4317" s="0" t="str">
        <f aca="false">IF(A4317="","",IF(AND(A4317&gt;=Debut,A4317&lt;Fin),1,0))</f>
        <v/>
      </c>
      <c r="H4317" s="0" t="str">
        <f aca="false">IF(G4317=1,INT(ROUND((A4317-Debut)*86400,0)/600),"")</f>
        <v/>
      </c>
      <c r="I4317" s="0" t="str">
        <f aca="false">IF(G4317=1,INT(ROUND((A4317-Debut)*86400,0)/3600),"")</f>
        <v/>
      </c>
      <c r="J4317" s="0" t="str">
        <f aca="false">IF(OR(A4317="",B4317=""),"",ROUND((B4317-A4317)*86400,0))</f>
        <v/>
      </c>
      <c r="K4317" s="37" t="str">
        <f aca="false">IF(G4317=1,IF(COUNTIFS($C:$C,C4317,$G:$G,1,$A:$A,"&gt;="&amp;(A4317-FenetreInterm/86400),$A:$A,"&lt;="&amp;A4317)&gt;=NbInterm,1,0),"")</f>
        <v/>
      </c>
      <c r="L4317" s="37" t="str">
        <f aca="false">IF(G4317=1,IF(B4317="",0,IF(J4317&lt;SeuilFugitive,1,0)),"")</f>
        <v/>
      </c>
      <c r="M4317" s="37" t="str">
        <f aca="false">IF(G4317=1,IF(B4317="",IF((Fin-A4317)*24&gt;SeuilFigee,1,0),IF(J4317&gt;SeuilFigee*3600,1,0)),"")</f>
        <v/>
      </c>
      <c r="N4317" s="0" t="str">
        <f aca="false">IF(G4317=1,IF(COUNTIF(H$2:H4317,H4317)=1,COUNTIF($H:$H,H4317),""),"")</f>
        <v/>
      </c>
      <c r="O4317" s="0" t="str">
        <f aca="false">IF(G4317=1,IF(COUNTIF(I$2:I4317,I4317)=1,COUNTIF($I:$I,I4317),""),"")</f>
        <v/>
      </c>
      <c r="P4317" s="38" t="str">
        <f aca="false">IF(G4317=1,IF(COUNTIFS(C$2:C4317,C4317,G$2:G4317,1)=1,COUNTIFS($C:$C,C4317,$G:$G,1)+ROW()/10000000,""),"")</f>
        <v/>
      </c>
      <c r="Q4317" s="0" t="str">
        <f aca="false">IF(K4317=1,IF(COUNTIFS(C$2:C4317,C4317,K$2:K4317,1)=1,1,0),"")</f>
        <v/>
      </c>
      <c r="R4317" s="0" t="str">
        <f aca="false">IF(M4317=1,IF(COUNTIFS(C$2:C4317,C4317,M$2:M4317,1)=1,1,0),"")</f>
        <v/>
      </c>
      <c r="S4317" s="0" t="str">
        <f aca="false">IF(L4317=1,IF(COUNTIFS(C$2:C4317,C4317,L$2:L4317,1)=1,1,0),"")</f>
        <v/>
      </c>
      <c r="T4317" s="38" t="str">
        <f aca="false">IF(N4317="","",N4317+ROW()/10000000)</f>
        <v/>
      </c>
      <c r="U4317" s="0" t="str">
        <f aca="false">IF(G4317=1,IF(B4317="",1,0),"")</f>
        <v/>
      </c>
    </row>
    <row r="4318" customFormat="false" ht="15" hidden="false" customHeight="false" outlineLevel="0" collapsed="false">
      <c r="A4318" s="35"/>
      <c r="B4318" s="35"/>
      <c r="G4318" s="0" t="str">
        <f aca="false">IF(A4318="","",IF(AND(A4318&gt;=Debut,A4318&lt;Fin),1,0))</f>
        <v/>
      </c>
      <c r="H4318" s="0" t="str">
        <f aca="false">IF(G4318=1,INT(ROUND((A4318-Debut)*86400,0)/600),"")</f>
        <v/>
      </c>
      <c r="I4318" s="0" t="str">
        <f aca="false">IF(G4318=1,INT(ROUND((A4318-Debut)*86400,0)/3600),"")</f>
        <v/>
      </c>
      <c r="J4318" s="0" t="str">
        <f aca="false">IF(OR(A4318="",B4318=""),"",ROUND((B4318-A4318)*86400,0))</f>
        <v/>
      </c>
      <c r="K4318" s="37" t="str">
        <f aca="false">IF(G4318=1,IF(COUNTIFS($C:$C,C4318,$G:$G,1,$A:$A,"&gt;="&amp;(A4318-FenetreInterm/86400),$A:$A,"&lt;="&amp;A4318)&gt;=NbInterm,1,0),"")</f>
        <v/>
      </c>
      <c r="L4318" s="37" t="str">
        <f aca="false">IF(G4318=1,IF(B4318="",0,IF(J4318&lt;SeuilFugitive,1,0)),"")</f>
        <v/>
      </c>
      <c r="M4318" s="37" t="str">
        <f aca="false">IF(G4318=1,IF(B4318="",IF((Fin-A4318)*24&gt;SeuilFigee,1,0),IF(J4318&gt;SeuilFigee*3600,1,0)),"")</f>
        <v/>
      </c>
      <c r="N4318" s="0" t="str">
        <f aca="false">IF(G4318=1,IF(COUNTIF(H$2:H4318,H4318)=1,COUNTIF($H:$H,H4318),""),"")</f>
        <v/>
      </c>
      <c r="O4318" s="0" t="str">
        <f aca="false">IF(G4318=1,IF(COUNTIF(I$2:I4318,I4318)=1,COUNTIF($I:$I,I4318),""),"")</f>
        <v/>
      </c>
      <c r="P4318" s="38" t="str">
        <f aca="false">IF(G4318=1,IF(COUNTIFS(C$2:C4318,C4318,G$2:G4318,1)=1,COUNTIFS($C:$C,C4318,$G:$G,1)+ROW()/10000000,""),"")</f>
        <v/>
      </c>
      <c r="Q4318" s="0" t="str">
        <f aca="false">IF(K4318=1,IF(COUNTIFS(C$2:C4318,C4318,K$2:K4318,1)=1,1,0),"")</f>
        <v/>
      </c>
      <c r="R4318" s="0" t="str">
        <f aca="false">IF(M4318=1,IF(COUNTIFS(C$2:C4318,C4318,M$2:M4318,1)=1,1,0),"")</f>
        <v/>
      </c>
      <c r="S4318" s="0" t="str">
        <f aca="false">IF(L4318=1,IF(COUNTIFS(C$2:C4318,C4318,L$2:L4318,1)=1,1,0),"")</f>
        <v/>
      </c>
      <c r="T4318" s="38" t="str">
        <f aca="false">IF(N4318="","",N4318+ROW()/10000000)</f>
        <v/>
      </c>
      <c r="U4318" s="0" t="str">
        <f aca="false">IF(G4318=1,IF(B4318="",1,0),"")</f>
        <v/>
      </c>
    </row>
    <row r="4319" customFormat="false" ht="15" hidden="false" customHeight="false" outlineLevel="0" collapsed="false">
      <c r="A4319" s="35"/>
      <c r="B4319" s="35"/>
      <c r="G4319" s="0" t="str">
        <f aca="false">IF(A4319="","",IF(AND(A4319&gt;=Debut,A4319&lt;Fin),1,0))</f>
        <v/>
      </c>
      <c r="H4319" s="0" t="str">
        <f aca="false">IF(G4319=1,INT(ROUND((A4319-Debut)*86400,0)/600),"")</f>
        <v/>
      </c>
      <c r="I4319" s="0" t="str">
        <f aca="false">IF(G4319=1,INT(ROUND((A4319-Debut)*86400,0)/3600),"")</f>
        <v/>
      </c>
      <c r="J4319" s="0" t="str">
        <f aca="false">IF(OR(A4319="",B4319=""),"",ROUND((B4319-A4319)*86400,0))</f>
        <v/>
      </c>
      <c r="K4319" s="37" t="str">
        <f aca="false">IF(G4319=1,IF(COUNTIFS($C:$C,C4319,$G:$G,1,$A:$A,"&gt;="&amp;(A4319-FenetreInterm/86400),$A:$A,"&lt;="&amp;A4319)&gt;=NbInterm,1,0),"")</f>
        <v/>
      </c>
      <c r="L4319" s="37" t="str">
        <f aca="false">IF(G4319=1,IF(B4319="",0,IF(J4319&lt;SeuilFugitive,1,0)),"")</f>
        <v/>
      </c>
      <c r="M4319" s="37" t="str">
        <f aca="false">IF(G4319=1,IF(B4319="",IF((Fin-A4319)*24&gt;SeuilFigee,1,0),IF(J4319&gt;SeuilFigee*3600,1,0)),"")</f>
        <v/>
      </c>
      <c r="N4319" s="0" t="str">
        <f aca="false">IF(G4319=1,IF(COUNTIF(H$2:H4319,H4319)=1,COUNTIF($H:$H,H4319),""),"")</f>
        <v/>
      </c>
      <c r="O4319" s="0" t="str">
        <f aca="false">IF(G4319=1,IF(COUNTIF(I$2:I4319,I4319)=1,COUNTIF($I:$I,I4319),""),"")</f>
        <v/>
      </c>
      <c r="P4319" s="38" t="str">
        <f aca="false">IF(G4319=1,IF(COUNTIFS(C$2:C4319,C4319,G$2:G4319,1)=1,COUNTIFS($C:$C,C4319,$G:$G,1)+ROW()/10000000,""),"")</f>
        <v/>
      </c>
      <c r="Q4319" s="0" t="str">
        <f aca="false">IF(K4319=1,IF(COUNTIFS(C$2:C4319,C4319,K$2:K4319,1)=1,1,0),"")</f>
        <v/>
      </c>
      <c r="R4319" s="0" t="str">
        <f aca="false">IF(M4319=1,IF(COUNTIFS(C$2:C4319,C4319,M$2:M4319,1)=1,1,0),"")</f>
        <v/>
      </c>
      <c r="S4319" s="0" t="str">
        <f aca="false">IF(L4319=1,IF(COUNTIFS(C$2:C4319,C4319,L$2:L4319,1)=1,1,0),"")</f>
        <v/>
      </c>
      <c r="T4319" s="38" t="str">
        <f aca="false">IF(N4319="","",N4319+ROW()/10000000)</f>
        <v/>
      </c>
      <c r="U4319" s="0" t="str">
        <f aca="false">IF(G4319=1,IF(B4319="",1,0),"")</f>
        <v/>
      </c>
    </row>
    <row r="4320" customFormat="false" ht="15" hidden="false" customHeight="false" outlineLevel="0" collapsed="false">
      <c r="A4320" s="35"/>
      <c r="B4320" s="35"/>
      <c r="G4320" s="0" t="str">
        <f aca="false">IF(A4320="","",IF(AND(A4320&gt;=Debut,A4320&lt;Fin),1,0))</f>
        <v/>
      </c>
      <c r="H4320" s="0" t="str">
        <f aca="false">IF(G4320=1,INT(ROUND((A4320-Debut)*86400,0)/600),"")</f>
        <v/>
      </c>
      <c r="I4320" s="0" t="str">
        <f aca="false">IF(G4320=1,INT(ROUND((A4320-Debut)*86400,0)/3600),"")</f>
        <v/>
      </c>
      <c r="J4320" s="0" t="str">
        <f aca="false">IF(OR(A4320="",B4320=""),"",ROUND((B4320-A4320)*86400,0))</f>
        <v/>
      </c>
      <c r="K4320" s="37" t="str">
        <f aca="false">IF(G4320=1,IF(COUNTIFS($C:$C,C4320,$G:$G,1,$A:$A,"&gt;="&amp;(A4320-FenetreInterm/86400),$A:$A,"&lt;="&amp;A4320)&gt;=NbInterm,1,0),"")</f>
        <v/>
      </c>
      <c r="L4320" s="37" t="str">
        <f aca="false">IF(G4320=1,IF(B4320="",0,IF(J4320&lt;SeuilFugitive,1,0)),"")</f>
        <v/>
      </c>
      <c r="M4320" s="37" t="str">
        <f aca="false">IF(G4320=1,IF(B4320="",IF((Fin-A4320)*24&gt;SeuilFigee,1,0),IF(J4320&gt;SeuilFigee*3600,1,0)),"")</f>
        <v/>
      </c>
      <c r="N4320" s="0" t="str">
        <f aca="false">IF(G4320=1,IF(COUNTIF(H$2:H4320,H4320)=1,COUNTIF($H:$H,H4320),""),"")</f>
        <v/>
      </c>
      <c r="O4320" s="0" t="str">
        <f aca="false">IF(G4320=1,IF(COUNTIF(I$2:I4320,I4320)=1,COUNTIF($I:$I,I4320),""),"")</f>
        <v/>
      </c>
      <c r="P4320" s="38" t="str">
        <f aca="false">IF(G4320=1,IF(COUNTIFS(C$2:C4320,C4320,G$2:G4320,1)=1,COUNTIFS($C:$C,C4320,$G:$G,1)+ROW()/10000000,""),"")</f>
        <v/>
      </c>
      <c r="Q4320" s="0" t="str">
        <f aca="false">IF(K4320=1,IF(COUNTIFS(C$2:C4320,C4320,K$2:K4320,1)=1,1,0),"")</f>
        <v/>
      </c>
      <c r="R4320" s="0" t="str">
        <f aca="false">IF(M4320=1,IF(COUNTIFS(C$2:C4320,C4320,M$2:M4320,1)=1,1,0),"")</f>
        <v/>
      </c>
      <c r="S4320" s="0" t="str">
        <f aca="false">IF(L4320=1,IF(COUNTIFS(C$2:C4320,C4320,L$2:L4320,1)=1,1,0),"")</f>
        <v/>
      </c>
      <c r="T4320" s="38" t="str">
        <f aca="false">IF(N4320="","",N4320+ROW()/10000000)</f>
        <v/>
      </c>
      <c r="U4320" s="0" t="str">
        <f aca="false">IF(G4320=1,IF(B4320="",1,0),"")</f>
        <v/>
      </c>
    </row>
    <row r="4321" customFormat="false" ht="15" hidden="false" customHeight="false" outlineLevel="0" collapsed="false">
      <c r="A4321" s="35"/>
      <c r="B4321" s="35"/>
      <c r="G4321" s="0" t="str">
        <f aca="false">IF(A4321="","",IF(AND(A4321&gt;=Debut,A4321&lt;Fin),1,0))</f>
        <v/>
      </c>
      <c r="H4321" s="0" t="str">
        <f aca="false">IF(G4321=1,INT(ROUND((A4321-Debut)*86400,0)/600),"")</f>
        <v/>
      </c>
      <c r="I4321" s="0" t="str">
        <f aca="false">IF(G4321=1,INT(ROUND((A4321-Debut)*86400,0)/3600),"")</f>
        <v/>
      </c>
      <c r="J4321" s="0" t="str">
        <f aca="false">IF(OR(A4321="",B4321=""),"",ROUND((B4321-A4321)*86400,0))</f>
        <v/>
      </c>
      <c r="K4321" s="37" t="str">
        <f aca="false">IF(G4321=1,IF(COUNTIFS($C:$C,C4321,$G:$G,1,$A:$A,"&gt;="&amp;(A4321-FenetreInterm/86400),$A:$A,"&lt;="&amp;A4321)&gt;=NbInterm,1,0),"")</f>
        <v/>
      </c>
      <c r="L4321" s="37" t="str">
        <f aca="false">IF(G4321=1,IF(B4321="",0,IF(J4321&lt;SeuilFugitive,1,0)),"")</f>
        <v/>
      </c>
      <c r="M4321" s="37" t="str">
        <f aca="false">IF(G4321=1,IF(B4321="",IF((Fin-A4321)*24&gt;SeuilFigee,1,0),IF(J4321&gt;SeuilFigee*3600,1,0)),"")</f>
        <v/>
      </c>
      <c r="N4321" s="0" t="str">
        <f aca="false">IF(G4321=1,IF(COUNTIF(H$2:H4321,H4321)=1,COUNTIF($H:$H,H4321),""),"")</f>
        <v/>
      </c>
      <c r="O4321" s="0" t="str">
        <f aca="false">IF(G4321=1,IF(COUNTIF(I$2:I4321,I4321)=1,COUNTIF($I:$I,I4321),""),"")</f>
        <v/>
      </c>
      <c r="P4321" s="38" t="str">
        <f aca="false">IF(G4321=1,IF(COUNTIFS(C$2:C4321,C4321,G$2:G4321,1)=1,COUNTIFS($C:$C,C4321,$G:$G,1)+ROW()/10000000,""),"")</f>
        <v/>
      </c>
      <c r="Q4321" s="0" t="str">
        <f aca="false">IF(K4321=1,IF(COUNTIFS(C$2:C4321,C4321,K$2:K4321,1)=1,1,0),"")</f>
        <v/>
      </c>
      <c r="R4321" s="0" t="str">
        <f aca="false">IF(M4321=1,IF(COUNTIFS(C$2:C4321,C4321,M$2:M4321,1)=1,1,0),"")</f>
        <v/>
      </c>
      <c r="S4321" s="0" t="str">
        <f aca="false">IF(L4321=1,IF(COUNTIFS(C$2:C4321,C4321,L$2:L4321,1)=1,1,0),"")</f>
        <v/>
      </c>
      <c r="T4321" s="38" t="str">
        <f aca="false">IF(N4321="","",N4321+ROW()/10000000)</f>
        <v/>
      </c>
      <c r="U4321" s="0" t="str">
        <f aca="false">IF(G4321=1,IF(B4321="",1,0),"")</f>
        <v/>
      </c>
    </row>
    <row r="4322" customFormat="false" ht="15" hidden="false" customHeight="false" outlineLevel="0" collapsed="false">
      <c r="A4322" s="35"/>
      <c r="B4322" s="35"/>
      <c r="G4322" s="0" t="str">
        <f aca="false">IF(A4322="","",IF(AND(A4322&gt;=Debut,A4322&lt;Fin),1,0))</f>
        <v/>
      </c>
      <c r="H4322" s="0" t="str">
        <f aca="false">IF(G4322=1,INT(ROUND((A4322-Debut)*86400,0)/600),"")</f>
        <v/>
      </c>
      <c r="I4322" s="0" t="str">
        <f aca="false">IF(G4322=1,INT(ROUND((A4322-Debut)*86400,0)/3600),"")</f>
        <v/>
      </c>
      <c r="J4322" s="0" t="str">
        <f aca="false">IF(OR(A4322="",B4322=""),"",ROUND((B4322-A4322)*86400,0))</f>
        <v/>
      </c>
      <c r="K4322" s="37" t="str">
        <f aca="false">IF(G4322=1,IF(COUNTIFS($C:$C,C4322,$G:$G,1,$A:$A,"&gt;="&amp;(A4322-FenetreInterm/86400),$A:$A,"&lt;="&amp;A4322)&gt;=NbInterm,1,0),"")</f>
        <v/>
      </c>
      <c r="L4322" s="37" t="str">
        <f aca="false">IF(G4322=1,IF(B4322="",0,IF(J4322&lt;SeuilFugitive,1,0)),"")</f>
        <v/>
      </c>
      <c r="M4322" s="37" t="str">
        <f aca="false">IF(G4322=1,IF(B4322="",IF((Fin-A4322)*24&gt;SeuilFigee,1,0),IF(J4322&gt;SeuilFigee*3600,1,0)),"")</f>
        <v/>
      </c>
      <c r="N4322" s="0" t="str">
        <f aca="false">IF(G4322=1,IF(COUNTIF(H$2:H4322,H4322)=1,COUNTIF($H:$H,H4322),""),"")</f>
        <v/>
      </c>
      <c r="O4322" s="0" t="str">
        <f aca="false">IF(G4322=1,IF(COUNTIF(I$2:I4322,I4322)=1,COUNTIF($I:$I,I4322),""),"")</f>
        <v/>
      </c>
      <c r="P4322" s="38" t="str">
        <f aca="false">IF(G4322=1,IF(COUNTIFS(C$2:C4322,C4322,G$2:G4322,1)=1,COUNTIFS($C:$C,C4322,$G:$G,1)+ROW()/10000000,""),"")</f>
        <v/>
      </c>
      <c r="Q4322" s="0" t="str">
        <f aca="false">IF(K4322=1,IF(COUNTIFS(C$2:C4322,C4322,K$2:K4322,1)=1,1,0),"")</f>
        <v/>
      </c>
      <c r="R4322" s="0" t="str">
        <f aca="false">IF(M4322=1,IF(COUNTIFS(C$2:C4322,C4322,M$2:M4322,1)=1,1,0),"")</f>
        <v/>
      </c>
      <c r="S4322" s="0" t="str">
        <f aca="false">IF(L4322=1,IF(COUNTIFS(C$2:C4322,C4322,L$2:L4322,1)=1,1,0),"")</f>
        <v/>
      </c>
      <c r="T4322" s="38" t="str">
        <f aca="false">IF(N4322="","",N4322+ROW()/10000000)</f>
        <v/>
      </c>
      <c r="U4322" s="0" t="str">
        <f aca="false">IF(G4322=1,IF(B4322="",1,0),"")</f>
        <v/>
      </c>
    </row>
    <row r="4323" customFormat="false" ht="15" hidden="false" customHeight="false" outlineLevel="0" collapsed="false">
      <c r="A4323" s="35"/>
      <c r="B4323" s="35"/>
      <c r="G4323" s="0" t="str">
        <f aca="false">IF(A4323="","",IF(AND(A4323&gt;=Debut,A4323&lt;Fin),1,0))</f>
        <v/>
      </c>
      <c r="H4323" s="0" t="str">
        <f aca="false">IF(G4323=1,INT(ROUND((A4323-Debut)*86400,0)/600),"")</f>
        <v/>
      </c>
      <c r="I4323" s="0" t="str">
        <f aca="false">IF(G4323=1,INT(ROUND((A4323-Debut)*86400,0)/3600),"")</f>
        <v/>
      </c>
      <c r="J4323" s="0" t="str">
        <f aca="false">IF(OR(A4323="",B4323=""),"",ROUND((B4323-A4323)*86400,0))</f>
        <v/>
      </c>
      <c r="K4323" s="37" t="str">
        <f aca="false">IF(G4323=1,IF(COUNTIFS($C:$C,C4323,$G:$G,1,$A:$A,"&gt;="&amp;(A4323-FenetreInterm/86400),$A:$A,"&lt;="&amp;A4323)&gt;=NbInterm,1,0),"")</f>
        <v/>
      </c>
      <c r="L4323" s="37" t="str">
        <f aca="false">IF(G4323=1,IF(B4323="",0,IF(J4323&lt;SeuilFugitive,1,0)),"")</f>
        <v/>
      </c>
      <c r="M4323" s="37" t="str">
        <f aca="false">IF(G4323=1,IF(B4323="",IF((Fin-A4323)*24&gt;SeuilFigee,1,0),IF(J4323&gt;SeuilFigee*3600,1,0)),"")</f>
        <v/>
      </c>
      <c r="N4323" s="0" t="str">
        <f aca="false">IF(G4323=1,IF(COUNTIF(H$2:H4323,H4323)=1,COUNTIF($H:$H,H4323),""),"")</f>
        <v/>
      </c>
      <c r="O4323" s="0" t="str">
        <f aca="false">IF(G4323=1,IF(COUNTIF(I$2:I4323,I4323)=1,COUNTIF($I:$I,I4323),""),"")</f>
        <v/>
      </c>
      <c r="P4323" s="38" t="str">
        <f aca="false">IF(G4323=1,IF(COUNTIFS(C$2:C4323,C4323,G$2:G4323,1)=1,COUNTIFS($C:$C,C4323,$G:$G,1)+ROW()/10000000,""),"")</f>
        <v/>
      </c>
      <c r="Q4323" s="0" t="str">
        <f aca="false">IF(K4323=1,IF(COUNTIFS(C$2:C4323,C4323,K$2:K4323,1)=1,1,0),"")</f>
        <v/>
      </c>
      <c r="R4323" s="0" t="str">
        <f aca="false">IF(M4323=1,IF(COUNTIFS(C$2:C4323,C4323,M$2:M4323,1)=1,1,0),"")</f>
        <v/>
      </c>
      <c r="S4323" s="0" t="str">
        <f aca="false">IF(L4323=1,IF(COUNTIFS(C$2:C4323,C4323,L$2:L4323,1)=1,1,0),"")</f>
        <v/>
      </c>
      <c r="T4323" s="38" t="str">
        <f aca="false">IF(N4323="","",N4323+ROW()/10000000)</f>
        <v/>
      </c>
      <c r="U4323" s="0" t="str">
        <f aca="false">IF(G4323=1,IF(B4323="",1,0),"")</f>
        <v/>
      </c>
    </row>
    <row r="4324" customFormat="false" ht="15" hidden="false" customHeight="false" outlineLevel="0" collapsed="false">
      <c r="A4324" s="35"/>
      <c r="B4324" s="35"/>
      <c r="G4324" s="0" t="str">
        <f aca="false">IF(A4324="","",IF(AND(A4324&gt;=Debut,A4324&lt;Fin),1,0))</f>
        <v/>
      </c>
      <c r="H4324" s="0" t="str">
        <f aca="false">IF(G4324=1,INT(ROUND((A4324-Debut)*86400,0)/600),"")</f>
        <v/>
      </c>
      <c r="I4324" s="0" t="str">
        <f aca="false">IF(G4324=1,INT(ROUND((A4324-Debut)*86400,0)/3600),"")</f>
        <v/>
      </c>
      <c r="J4324" s="0" t="str">
        <f aca="false">IF(OR(A4324="",B4324=""),"",ROUND((B4324-A4324)*86400,0))</f>
        <v/>
      </c>
      <c r="K4324" s="37" t="str">
        <f aca="false">IF(G4324=1,IF(COUNTIFS($C:$C,C4324,$G:$G,1,$A:$A,"&gt;="&amp;(A4324-FenetreInterm/86400),$A:$A,"&lt;="&amp;A4324)&gt;=NbInterm,1,0),"")</f>
        <v/>
      </c>
      <c r="L4324" s="37" t="str">
        <f aca="false">IF(G4324=1,IF(B4324="",0,IF(J4324&lt;SeuilFugitive,1,0)),"")</f>
        <v/>
      </c>
      <c r="M4324" s="37" t="str">
        <f aca="false">IF(G4324=1,IF(B4324="",IF((Fin-A4324)*24&gt;SeuilFigee,1,0),IF(J4324&gt;SeuilFigee*3600,1,0)),"")</f>
        <v/>
      </c>
      <c r="N4324" s="0" t="str">
        <f aca="false">IF(G4324=1,IF(COUNTIF(H$2:H4324,H4324)=1,COUNTIF($H:$H,H4324),""),"")</f>
        <v/>
      </c>
      <c r="O4324" s="0" t="str">
        <f aca="false">IF(G4324=1,IF(COUNTIF(I$2:I4324,I4324)=1,COUNTIF($I:$I,I4324),""),"")</f>
        <v/>
      </c>
      <c r="P4324" s="38" t="str">
        <f aca="false">IF(G4324=1,IF(COUNTIFS(C$2:C4324,C4324,G$2:G4324,1)=1,COUNTIFS($C:$C,C4324,$G:$G,1)+ROW()/10000000,""),"")</f>
        <v/>
      </c>
      <c r="Q4324" s="0" t="str">
        <f aca="false">IF(K4324=1,IF(COUNTIFS(C$2:C4324,C4324,K$2:K4324,1)=1,1,0),"")</f>
        <v/>
      </c>
      <c r="R4324" s="0" t="str">
        <f aca="false">IF(M4324=1,IF(COUNTIFS(C$2:C4324,C4324,M$2:M4324,1)=1,1,0),"")</f>
        <v/>
      </c>
      <c r="S4324" s="0" t="str">
        <f aca="false">IF(L4324=1,IF(COUNTIFS(C$2:C4324,C4324,L$2:L4324,1)=1,1,0),"")</f>
        <v/>
      </c>
      <c r="T4324" s="38" t="str">
        <f aca="false">IF(N4324="","",N4324+ROW()/10000000)</f>
        <v/>
      </c>
      <c r="U4324" s="0" t="str">
        <f aca="false">IF(G4324=1,IF(B4324="",1,0),"")</f>
        <v/>
      </c>
    </row>
    <row r="4325" customFormat="false" ht="15" hidden="false" customHeight="false" outlineLevel="0" collapsed="false">
      <c r="A4325" s="35"/>
      <c r="B4325" s="35"/>
      <c r="G4325" s="0" t="str">
        <f aca="false">IF(A4325="","",IF(AND(A4325&gt;=Debut,A4325&lt;Fin),1,0))</f>
        <v/>
      </c>
      <c r="H4325" s="0" t="str">
        <f aca="false">IF(G4325=1,INT(ROUND((A4325-Debut)*86400,0)/600),"")</f>
        <v/>
      </c>
      <c r="I4325" s="0" t="str">
        <f aca="false">IF(G4325=1,INT(ROUND((A4325-Debut)*86400,0)/3600),"")</f>
        <v/>
      </c>
      <c r="J4325" s="0" t="str">
        <f aca="false">IF(OR(A4325="",B4325=""),"",ROUND((B4325-A4325)*86400,0))</f>
        <v/>
      </c>
      <c r="K4325" s="37" t="str">
        <f aca="false">IF(G4325=1,IF(COUNTIFS($C:$C,C4325,$G:$G,1,$A:$A,"&gt;="&amp;(A4325-FenetreInterm/86400),$A:$A,"&lt;="&amp;A4325)&gt;=NbInterm,1,0),"")</f>
        <v/>
      </c>
      <c r="L4325" s="37" t="str">
        <f aca="false">IF(G4325=1,IF(B4325="",0,IF(J4325&lt;SeuilFugitive,1,0)),"")</f>
        <v/>
      </c>
      <c r="M4325" s="37" t="str">
        <f aca="false">IF(G4325=1,IF(B4325="",IF((Fin-A4325)*24&gt;SeuilFigee,1,0),IF(J4325&gt;SeuilFigee*3600,1,0)),"")</f>
        <v/>
      </c>
      <c r="N4325" s="0" t="str">
        <f aca="false">IF(G4325=1,IF(COUNTIF(H$2:H4325,H4325)=1,COUNTIF($H:$H,H4325),""),"")</f>
        <v/>
      </c>
      <c r="O4325" s="0" t="str">
        <f aca="false">IF(G4325=1,IF(COUNTIF(I$2:I4325,I4325)=1,COUNTIF($I:$I,I4325),""),"")</f>
        <v/>
      </c>
      <c r="P4325" s="38" t="str">
        <f aca="false">IF(G4325=1,IF(COUNTIFS(C$2:C4325,C4325,G$2:G4325,1)=1,COUNTIFS($C:$C,C4325,$G:$G,1)+ROW()/10000000,""),"")</f>
        <v/>
      </c>
      <c r="Q4325" s="0" t="str">
        <f aca="false">IF(K4325=1,IF(COUNTIFS(C$2:C4325,C4325,K$2:K4325,1)=1,1,0),"")</f>
        <v/>
      </c>
      <c r="R4325" s="0" t="str">
        <f aca="false">IF(M4325=1,IF(COUNTIFS(C$2:C4325,C4325,M$2:M4325,1)=1,1,0),"")</f>
        <v/>
      </c>
      <c r="S4325" s="0" t="str">
        <f aca="false">IF(L4325=1,IF(COUNTIFS(C$2:C4325,C4325,L$2:L4325,1)=1,1,0),"")</f>
        <v/>
      </c>
      <c r="T4325" s="38" t="str">
        <f aca="false">IF(N4325="","",N4325+ROW()/10000000)</f>
        <v/>
      </c>
      <c r="U4325" s="0" t="str">
        <f aca="false">IF(G4325=1,IF(B4325="",1,0),"")</f>
        <v/>
      </c>
    </row>
    <row r="4326" customFormat="false" ht="15" hidden="false" customHeight="false" outlineLevel="0" collapsed="false">
      <c r="A4326" s="35"/>
      <c r="B4326" s="35"/>
      <c r="G4326" s="0" t="str">
        <f aca="false">IF(A4326="","",IF(AND(A4326&gt;=Debut,A4326&lt;Fin),1,0))</f>
        <v/>
      </c>
      <c r="H4326" s="0" t="str">
        <f aca="false">IF(G4326=1,INT(ROUND((A4326-Debut)*86400,0)/600),"")</f>
        <v/>
      </c>
      <c r="I4326" s="0" t="str">
        <f aca="false">IF(G4326=1,INT(ROUND((A4326-Debut)*86400,0)/3600),"")</f>
        <v/>
      </c>
      <c r="J4326" s="0" t="str">
        <f aca="false">IF(OR(A4326="",B4326=""),"",ROUND((B4326-A4326)*86400,0))</f>
        <v/>
      </c>
      <c r="K4326" s="37" t="str">
        <f aca="false">IF(G4326=1,IF(COUNTIFS($C:$C,C4326,$G:$G,1,$A:$A,"&gt;="&amp;(A4326-FenetreInterm/86400),$A:$A,"&lt;="&amp;A4326)&gt;=NbInterm,1,0),"")</f>
        <v/>
      </c>
      <c r="L4326" s="37" t="str">
        <f aca="false">IF(G4326=1,IF(B4326="",0,IF(J4326&lt;SeuilFugitive,1,0)),"")</f>
        <v/>
      </c>
      <c r="M4326" s="37" t="str">
        <f aca="false">IF(G4326=1,IF(B4326="",IF((Fin-A4326)*24&gt;SeuilFigee,1,0),IF(J4326&gt;SeuilFigee*3600,1,0)),"")</f>
        <v/>
      </c>
      <c r="N4326" s="0" t="str">
        <f aca="false">IF(G4326=1,IF(COUNTIF(H$2:H4326,H4326)=1,COUNTIF($H:$H,H4326),""),"")</f>
        <v/>
      </c>
      <c r="O4326" s="0" t="str">
        <f aca="false">IF(G4326=1,IF(COUNTIF(I$2:I4326,I4326)=1,COUNTIF($I:$I,I4326),""),"")</f>
        <v/>
      </c>
      <c r="P4326" s="38" t="str">
        <f aca="false">IF(G4326=1,IF(COUNTIFS(C$2:C4326,C4326,G$2:G4326,1)=1,COUNTIFS($C:$C,C4326,$G:$G,1)+ROW()/10000000,""),"")</f>
        <v/>
      </c>
      <c r="Q4326" s="0" t="str">
        <f aca="false">IF(K4326=1,IF(COUNTIFS(C$2:C4326,C4326,K$2:K4326,1)=1,1,0),"")</f>
        <v/>
      </c>
      <c r="R4326" s="0" t="str">
        <f aca="false">IF(M4326=1,IF(COUNTIFS(C$2:C4326,C4326,M$2:M4326,1)=1,1,0),"")</f>
        <v/>
      </c>
      <c r="S4326" s="0" t="str">
        <f aca="false">IF(L4326=1,IF(COUNTIFS(C$2:C4326,C4326,L$2:L4326,1)=1,1,0),"")</f>
        <v/>
      </c>
      <c r="T4326" s="38" t="str">
        <f aca="false">IF(N4326="","",N4326+ROW()/10000000)</f>
        <v/>
      </c>
      <c r="U4326" s="0" t="str">
        <f aca="false">IF(G4326=1,IF(B4326="",1,0),"")</f>
        <v/>
      </c>
    </row>
    <row r="4327" customFormat="false" ht="15" hidden="false" customHeight="false" outlineLevel="0" collapsed="false">
      <c r="A4327" s="35"/>
      <c r="B4327" s="35"/>
      <c r="G4327" s="0" t="str">
        <f aca="false">IF(A4327="","",IF(AND(A4327&gt;=Debut,A4327&lt;Fin),1,0))</f>
        <v/>
      </c>
      <c r="H4327" s="0" t="str">
        <f aca="false">IF(G4327=1,INT(ROUND((A4327-Debut)*86400,0)/600),"")</f>
        <v/>
      </c>
      <c r="I4327" s="0" t="str">
        <f aca="false">IF(G4327=1,INT(ROUND((A4327-Debut)*86400,0)/3600),"")</f>
        <v/>
      </c>
      <c r="J4327" s="0" t="str">
        <f aca="false">IF(OR(A4327="",B4327=""),"",ROUND((B4327-A4327)*86400,0))</f>
        <v/>
      </c>
      <c r="K4327" s="37" t="str">
        <f aca="false">IF(G4327=1,IF(COUNTIFS($C:$C,C4327,$G:$G,1,$A:$A,"&gt;="&amp;(A4327-FenetreInterm/86400),$A:$A,"&lt;="&amp;A4327)&gt;=NbInterm,1,0),"")</f>
        <v/>
      </c>
      <c r="L4327" s="37" t="str">
        <f aca="false">IF(G4327=1,IF(B4327="",0,IF(J4327&lt;SeuilFugitive,1,0)),"")</f>
        <v/>
      </c>
      <c r="M4327" s="37" t="str">
        <f aca="false">IF(G4327=1,IF(B4327="",IF((Fin-A4327)*24&gt;SeuilFigee,1,0),IF(J4327&gt;SeuilFigee*3600,1,0)),"")</f>
        <v/>
      </c>
      <c r="N4327" s="0" t="str">
        <f aca="false">IF(G4327=1,IF(COUNTIF(H$2:H4327,H4327)=1,COUNTIF($H:$H,H4327),""),"")</f>
        <v/>
      </c>
      <c r="O4327" s="0" t="str">
        <f aca="false">IF(G4327=1,IF(COUNTIF(I$2:I4327,I4327)=1,COUNTIF($I:$I,I4327),""),"")</f>
        <v/>
      </c>
      <c r="P4327" s="38" t="str">
        <f aca="false">IF(G4327=1,IF(COUNTIFS(C$2:C4327,C4327,G$2:G4327,1)=1,COUNTIFS($C:$C,C4327,$G:$G,1)+ROW()/10000000,""),"")</f>
        <v/>
      </c>
      <c r="Q4327" s="0" t="str">
        <f aca="false">IF(K4327=1,IF(COUNTIFS(C$2:C4327,C4327,K$2:K4327,1)=1,1,0),"")</f>
        <v/>
      </c>
      <c r="R4327" s="0" t="str">
        <f aca="false">IF(M4327=1,IF(COUNTIFS(C$2:C4327,C4327,M$2:M4327,1)=1,1,0),"")</f>
        <v/>
      </c>
      <c r="S4327" s="0" t="str">
        <f aca="false">IF(L4327=1,IF(COUNTIFS(C$2:C4327,C4327,L$2:L4327,1)=1,1,0),"")</f>
        <v/>
      </c>
      <c r="T4327" s="38" t="str">
        <f aca="false">IF(N4327="","",N4327+ROW()/10000000)</f>
        <v/>
      </c>
      <c r="U4327" s="0" t="str">
        <f aca="false">IF(G4327=1,IF(B4327="",1,0),"")</f>
        <v/>
      </c>
    </row>
    <row r="4328" customFormat="false" ht="15" hidden="false" customHeight="false" outlineLevel="0" collapsed="false">
      <c r="A4328" s="35"/>
      <c r="B4328" s="35"/>
      <c r="G4328" s="0" t="str">
        <f aca="false">IF(A4328="","",IF(AND(A4328&gt;=Debut,A4328&lt;Fin),1,0))</f>
        <v/>
      </c>
      <c r="H4328" s="0" t="str">
        <f aca="false">IF(G4328=1,INT(ROUND((A4328-Debut)*86400,0)/600),"")</f>
        <v/>
      </c>
      <c r="I4328" s="0" t="str">
        <f aca="false">IF(G4328=1,INT(ROUND((A4328-Debut)*86400,0)/3600),"")</f>
        <v/>
      </c>
      <c r="J4328" s="0" t="str">
        <f aca="false">IF(OR(A4328="",B4328=""),"",ROUND((B4328-A4328)*86400,0))</f>
        <v/>
      </c>
      <c r="K4328" s="37" t="str">
        <f aca="false">IF(G4328=1,IF(COUNTIFS($C:$C,C4328,$G:$G,1,$A:$A,"&gt;="&amp;(A4328-FenetreInterm/86400),$A:$A,"&lt;="&amp;A4328)&gt;=NbInterm,1,0),"")</f>
        <v/>
      </c>
      <c r="L4328" s="37" t="str">
        <f aca="false">IF(G4328=1,IF(B4328="",0,IF(J4328&lt;SeuilFugitive,1,0)),"")</f>
        <v/>
      </c>
      <c r="M4328" s="37" t="str">
        <f aca="false">IF(G4328=1,IF(B4328="",IF((Fin-A4328)*24&gt;SeuilFigee,1,0),IF(J4328&gt;SeuilFigee*3600,1,0)),"")</f>
        <v/>
      </c>
      <c r="N4328" s="0" t="str">
        <f aca="false">IF(G4328=1,IF(COUNTIF(H$2:H4328,H4328)=1,COUNTIF($H:$H,H4328),""),"")</f>
        <v/>
      </c>
      <c r="O4328" s="0" t="str">
        <f aca="false">IF(G4328=1,IF(COUNTIF(I$2:I4328,I4328)=1,COUNTIF($I:$I,I4328),""),"")</f>
        <v/>
      </c>
      <c r="P4328" s="38" t="str">
        <f aca="false">IF(G4328=1,IF(COUNTIFS(C$2:C4328,C4328,G$2:G4328,1)=1,COUNTIFS($C:$C,C4328,$G:$G,1)+ROW()/10000000,""),"")</f>
        <v/>
      </c>
      <c r="Q4328" s="0" t="str">
        <f aca="false">IF(K4328=1,IF(COUNTIFS(C$2:C4328,C4328,K$2:K4328,1)=1,1,0),"")</f>
        <v/>
      </c>
      <c r="R4328" s="0" t="str">
        <f aca="false">IF(M4328=1,IF(COUNTIFS(C$2:C4328,C4328,M$2:M4328,1)=1,1,0),"")</f>
        <v/>
      </c>
      <c r="S4328" s="0" t="str">
        <f aca="false">IF(L4328=1,IF(COUNTIFS(C$2:C4328,C4328,L$2:L4328,1)=1,1,0),"")</f>
        <v/>
      </c>
      <c r="T4328" s="38" t="str">
        <f aca="false">IF(N4328="","",N4328+ROW()/10000000)</f>
        <v/>
      </c>
      <c r="U4328" s="0" t="str">
        <f aca="false">IF(G4328=1,IF(B4328="",1,0),"")</f>
        <v/>
      </c>
    </row>
    <row r="4329" customFormat="false" ht="15" hidden="false" customHeight="false" outlineLevel="0" collapsed="false">
      <c r="A4329" s="35"/>
      <c r="B4329" s="35"/>
      <c r="G4329" s="0" t="str">
        <f aca="false">IF(A4329="","",IF(AND(A4329&gt;=Debut,A4329&lt;Fin),1,0))</f>
        <v/>
      </c>
      <c r="H4329" s="0" t="str">
        <f aca="false">IF(G4329=1,INT(ROUND((A4329-Debut)*86400,0)/600),"")</f>
        <v/>
      </c>
      <c r="I4329" s="0" t="str">
        <f aca="false">IF(G4329=1,INT(ROUND((A4329-Debut)*86400,0)/3600),"")</f>
        <v/>
      </c>
      <c r="J4329" s="0" t="str">
        <f aca="false">IF(OR(A4329="",B4329=""),"",ROUND((B4329-A4329)*86400,0))</f>
        <v/>
      </c>
      <c r="K4329" s="37" t="str">
        <f aca="false">IF(G4329=1,IF(COUNTIFS($C:$C,C4329,$G:$G,1,$A:$A,"&gt;="&amp;(A4329-FenetreInterm/86400),$A:$A,"&lt;="&amp;A4329)&gt;=NbInterm,1,0),"")</f>
        <v/>
      </c>
      <c r="L4329" s="37" t="str">
        <f aca="false">IF(G4329=1,IF(B4329="",0,IF(J4329&lt;SeuilFugitive,1,0)),"")</f>
        <v/>
      </c>
      <c r="M4329" s="37" t="str">
        <f aca="false">IF(G4329=1,IF(B4329="",IF((Fin-A4329)*24&gt;SeuilFigee,1,0),IF(J4329&gt;SeuilFigee*3600,1,0)),"")</f>
        <v/>
      </c>
      <c r="N4329" s="0" t="str">
        <f aca="false">IF(G4329=1,IF(COUNTIF(H$2:H4329,H4329)=1,COUNTIF($H:$H,H4329),""),"")</f>
        <v/>
      </c>
      <c r="O4329" s="0" t="str">
        <f aca="false">IF(G4329=1,IF(COUNTIF(I$2:I4329,I4329)=1,COUNTIF($I:$I,I4329),""),"")</f>
        <v/>
      </c>
      <c r="P4329" s="38" t="str">
        <f aca="false">IF(G4329=1,IF(COUNTIFS(C$2:C4329,C4329,G$2:G4329,1)=1,COUNTIFS($C:$C,C4329,$G:$G,1)+ROW()/10000000,""),"")</f>
        <v/>
      </c>
      <c r="Q4329" s="0" t="str">
        <f aca="false">IF(K4329=1,IF(COUNTIFS(C$2:C4329,C4329,K$2:K4329,1)=1,1,0),"")</f>
        <v/>
      </c>
      <c r="R4329" s="0" t="str">
        <f aca="false">IF(M4329=1,IF(COUNTIFS(C$2:C4329,C4329,M$2:M4329,1)=1,1,0),"")</f>
        <v/>
      </c>
      <c r="S4329" s="0" t="str">
        <f aca="false">IF(L4329=1,IF(COUNTIFS(C$2:C4329,C4329,L$2:L4329,1)=1,1,0),"")</f>
        <v/>
      </c>
      <c r="T4329" s="38" t="str">
        <f aca="false">IF(N4329="","",N4329+ROW()/10000000)</f>
        <v/>
      </c>
      <c r="U4329" s="0" t="str">
        <f aca="false">IF(G4329=1,IF(B4329="",1,0),"")</f>
        <v/>
      </c>
    </row>
    <row r="4330" customFormat="false" ht="15" hidden="false" customHeight="false" outlineLevel="0" collapsed="false">
      <c r="A4330" s="35"/>
      <c r="B4330" s="35"/>
      <c r="G4330" s="0" t="str">
        <f aca="false">IF(A4330="","",IF(AND(A4330&gt;=Debut,A4330&lt;Fin),1,0))</f>
        <v/>
      </c>
      <c r="H4330" s="0" t="str">
        <f aca="false">IF(G4330=1,INT(ROUND((A4330-Debut)*86400,0)/600),"")</f>
        <v/>
      </c>
      <c r="I4330" s="0" t="str">
        <f aca="false">IF(G4330=1,INT(ROUND((A4330-Debut)*86400,0)/3600),"")</f>
        <v/>
      </c>
      <c r="J4330" s="0" t="str">
        <f aca="false">IF(OR(A4330="",B4330=""),"",ROUND((B4330-A4330)*86400,0))</f>
        <v/>
      </c>
      <c r="K4330" s="37" t="str">
        <f aca="false">IF(G4330=1,IF(COUNTIFS($C:$C,C4330,$G:$G,1,$A:$A,"&gt;="&amp;(A4330-FenetreInterm/86400),$A:$A,"&lt;="&amp;A4330)&gt;=NbInterm,1,0),"")</f>
        <v/>
      </c>
      <c r="L4330" s="37" t="str">
        <f aca="false">IF(G4330=1,IF(B4330="",0,IF(J4330&lt;SeuilFugitive,1,0)),"")</f>
        <v/>
      </c>
      <c r="M4330" s="37" t="str">
        <f aca="false">IF(G4330=1,IF(B4330="",IF((Fin-A4330)*24&gt;SeuilFigee,1,0),IF(J4330&gt;SeuilFigee*3600,1,0)),"")</f>
        <v/>
      </c>
      <c r="N4330" s="0" t="str">
        <f aca="false">IF(G4330=1,IF(COUNTIF(H$2:H4330,H4330)=1,COUNTIF($H:$H,H4330),""),"")</f>
        <v/>
      </c>
      <c r="O4330" s="0" t="str">
        <f aca="false">IF(G4330=1,IF(COUNTIF(I$2:I4330,I4330)=1,COUNTIF($I:$I,I4330),""),"")</f>
        <v/>
      </c>
      <c r="P4330" s="38" t="str">
        <f aca="false">IF(G4330=1,IF(COUNTIFS(C$2:C4330,C4330,G$2:G4330,1)=1,COUNTIFS($C:$C,C4330,$G:$G,1)+ROW()/10000000,""),"")</f>
        <v/>
      </c>
      <c r="Q4330" s="0" t="str">
        <f aca="false">IF(K4330=1,IF(COUNTIFS(C$2:C4330,C4330,K$2:K4330,1)=1,1,0),"")</f>
        <v/>
      </c>
      <c r="R4330" s="0" t="str">
        <f aca="false">IF(M4330=1,IF(COUNTIFS(C$2:C4330,C4330,M$2:M4330,1)=1,1,0),"")</f>
        <v/>
      </c>
      <c r="S4330" s="0" t="str">
        <f aca="false">IF(L4330=1,IF(COUNTIFS(C$2:C4330,C4330,L$2:L4330,1)=1,1,0),"")</f>
        <v/>
      </c>
      <c r="T4330" s="38" t="str">
        <f aca="false">IF(N4330="","",N4330+ROW()/10000000)</f>
        <v/>
      </c>
      <c r="U4330" s="0" t="str">
        <f aca="false">IF(G4330=1,IF(B4330="",1,0),"")</f>
        <v/>
      </c>
    </row>
    <row r="4331" customFormat="false" ht="15" hidden="false" customHeight="false" outlineLevel="0" collapsed="false">
      <c r="A4331" s="35"/>
      <c r="B4331" s="35"/>
      <c r="G4331" s="0" t="str">
        <f aca="false">IF(A4331="","",IF(AND(A4331&gt;=Debut,A4331&lt;Fin),1,0))</f>
        <v/>
      </c>
      <c r="H4331" s="0" t="str">
        <f aca="false">IF(G4331=1,INT(ROUND((A4331-Debut)*86400,0)/600),"")</f>
        <v/>
      </c>
      <c r="I4331" s="0" t="str">
        <f aca="false">IF(G4331=1,INT(ROUND((A4331-Debut)*86400,0)/3600),"")</f>
        <v/>
      </c>
      <c r="J4331" s="0" t="str">
        <f aca="false">IF(OR(A4331="",B4331=""),"",ROUND((B4331-A4331)*86400,0))</f>
        <v/>
      </c>
      <c r="K4331" s="37" t="str">
        <f aca="false">IF(G4331=1,IF(COUNTIFS($C:$C,C4331,$G:$G,1,$A:$A,"&gt;="&amp;(A4331-FenetreInterm/86400),$A:$A,"&lt;="&amp;A4331)&gt;=NbInterm,1,0),"")</f>
        <v/>
      </c>
      <c r="L4331" s="37" t="str">
        <f aca="false">IF(G4331=1,IF(B4331="",0,IF(J4331&lt;SeuilFugitive,1,0)),"")</f>
        <v/>
      </c>
      <c r="M4331" s="37" t="str">
        <f aca="false">IF(G4331=1,IF(B4331="",IF((Fin-A4331)*24&gt;SeuilFigee,1,0),IF(J4331&gt;SeuilFigee*3600,1,0)),"")</f>
        <v/>
      </c>
      <c r="N4331" s="0" t="str">
        <f aca="false">IF(G4331=1,IF(COUNTIF(H$2:H4331,H4331)=1,COUNTIF($H:$H,H4331),""),"")</f>
        <v/>
      </c>
      <c r="O4331" s="0" t="str">
        <f aca="false">IF(G4331=1,IF(COUNTIF(I$2:I4331,I4331)=1,COUNTIF($I:$I,I4331),""),"")</f>
        <v/>
      </c>
      <c r="P4331" s="38" t="str">
        <f aca="false">IF(G4331=1,IF(COUNTIFS(C$2:C4331,C4331,G$2:G4331,1)=1,COUNTIFS($C:$C,C4331,$G:$G,1)+ROW()/10000000,""),"")</f>
        <v/>
      </c>
      <c r="Q4331" s="0" t="str">
        <f aca="false">IF(K4331=1,IF(COUNTIFS(C$2:C4331,C4331,K$2:K4331,1)=1,1,0),"")</f>
        <v/>
      </c>
      <c r="R4331" s="0" t="str">
        <f aca="false">IF(M4331=1,IF(COUNTIFS(C$2:C4331,C4331,M$2:M4331,1)=1,1,0),"")</f>
        <v/>
      </c>
      <c r="S4331" s="0" t="str">
        <f aca="false">IF(L4331=1,IF(COUNTIFS(C$2:C4331,C4331,L$2:L4331,1)=1,1,0),"")</f>
        <v/>
      </c>
      <c r="T4331" s="38" t="str">
        <f aca="false">IF(N4331="","",N4331+ROW()/10000000)</f>
        <v/>
      </c>
      <c r="U4331" s="0" t="str">
        <f aca="false">IF(G4331=1,IF(B4331="",1,0),"")</f>
        <v/>
      </c>
    </row>
    <row r="4332" customFormat="false" ht="15" hidden="false" customHeight="false" outlineLevel="0" collapsed="false">
      <c r="A4332" s="35"/>
      <c r="B4332" s="35"/>
      <c r="G4332" s="0" t="str">
        <f aca="false">IF(A4332="","",IF(AND(A4332&gt;=Debut,A4332&lt;Fin),1,0))</f>
        <v/>
      </c>
      <c r="H4332" s="0" t="str">
        <f aca="false">IF(G4332=1,INT(ROUND((A4332-Debut)*86400,0)/600),"")</f>
        <v/>
      </c>
      <c r="I4332" s="0" t="str">
        <f aca="false">IF(G4332=1,INT(ROUND((A4332-Debut)*86400,0)/3600),"")</f>
        <v/>
      </c>
      <c r="J4332" s="0" t="str">
        <f aca="false">IF(OR(A4332="",B4332=""),"",ROUND((B4332-A4332)*86400,0))</f>
        <v/>
      </c>
      <c r="K4332" s="37" t="str">
        <f aca="false">IF(G4332=1,IF(COUNTIFS($C:$C,C4332,$G:$G,1,$A:$A,"&gt;="&amp;(A4332-FenetreInterm/86400),$A:$A,"&lt;="&amp;A4332)&gt;=NbInterm,1,0),"")</f>
        <v/>
      </c>
      <c r="L4332" s="37" t="str">
        <f aca="false">IF(G4332=1,IF(B4332="",0,IF(J4332&lt;SeuilFugitive,1,0)),"")</f>
        <v/>
      </c>
      <c r="M4332" s="37" t="str">
        <f aca="false">IF(G4332=1,IF(B4332="",IF((Fin-A4332)*24&gt;SeuilFigee,1,0),IF(J4332&gt;SeuilFigee*3600,1,0)),"")</f>
        <v/>
      </c>
      <c r="N4332" s="0" t="str">
        <f aca="false">IF(G4332=1,IF(COUNTIF(H$2:H4332,H4332)=1,COUNTIF($H:$H,H4332),""),"")</f>
        <v/>
      </c>
      <c r="O4332" s="0" t="str">
        <f aca="false">IF(G4332=1,IF(COUNTIF(I$2:I4332,I4332)=1,COUNTIF($I:$I,I4332),""),"")</f>
        <v/>
      </c>
      <c r="P4332" s="38" t="str">
        <f aca="false">IF(G4332=1,IF(COUNTIFS(C$2:C4332,C4332,G$2:G4332,1)=1,COUNTIFS($C:$C,C4332,$G:$G,1)+ROW()/10000000,""),"")</f>
        <v/>
      </c>
      <c r="Q4332" s="0" t="str">
        <f aca="false">IF(K4332=1,IF(COUNTIFS(C$2:C4332,C4332,K$2:K4332,1)=1,1,0),"")</f>
        <v/>
      </c>
      <c r="R4332" s="0" t="str">
        <f aca="false">IF(M4332=1,IF(COUNTIFS(C$2:C4332,C4332,M$2:M4332,1)=1,1,0),"")</f>
        <v/>
      </c>
      <c r="S4332" s="0" t="str">
        <f aca="false">IF(L4332=1,IF(COUNTIFS(C$2:C4332,C4332,L$2:L4332,1)=1,1,0),"")</f>
        <v/>
      </c>
      <c r="T4332" s="38" t="str">
        <f aca="false">IF(N4332="","",N4332+ROW()/10000000)</f>
        <v/>
      </c>
      <c r="U4332" s="0" t="str">
        <f aca="false">IF(G4332=1,IF(B4332="",1,0),"")</f>
        <v/>
      </c>
    </row>
    <row r="4333" customFormat="false" ht="15" hidden="false" customHeight="false" outlineLevel="0" collapsed="false">
      <c r="A4333" s="35"/>
      <c r="B4333" s="35"/>
      <c r="G4333" s="0" t="str">
        <f aca="false">IF(A4333="","",IF(AND(A4333&gt;=Debut,A4333&lt;Fin),1,0))</f>
        <v/>
      </c>
      <c r="H4333" s="0" t="str">
        <f aca="false">IF(G4333=1,INT(ROUND((A4333-Debut)*86400,0)/600),"")</f>
        <v/>
      </c>
      <c r="I4333" s="0" t="str">
        <f aca="false">IF(G4333=1,INT(ROUND((A4333-Debut)*86400,0)/3600),"")</f>
        <v/>
      </c>
      <c r="J4333" s="0" t="str">
        <f aca="false">IF(OR(A4333="",B4333=""),"",ROUND((B4333-A4333)*86400,0))</f>
        <v/>
      </c>
      <c r="K4333" s="37" t="str">
        <f aca="false">IF(G4333=1,IF(COUNTIFS($C:$C,C4333,$G:$G,1,$A:$A,"&gt;="&amp;(A4333-FenetreInterm/86400),$A:$A,"&lt;="&amp;A4333)&gt;=NbInterm,1,0),"")</f>
        <v/>
      </c>
      <c r="L4333" s="37" t="str">
        <f aca="false">IF(G4333=1,IF(B4333="",0,IF(J4333&lt;SeuilFugitive,1,0)),"")</f>
        <v/>
      </c>
      <c r="M4333" s="37" t="str">
        <f aca="false">IF(G4333=1,IF(B4333="",IF((Fin-A4333)*24&gt;SeuilFigee,1,0),IF(J4333&gt;SeuilFigee*3600,1,0)),"")</f>
        <v/>
      </c>
      <c r="N4333" s="0" t="str">
        <f aca="false">IF(G4333=1,IF(COUNTIF(H$2:H4333,H4333)=1,COUNTIF($H:$H,H4333),""),"")</f>
        <v/>
      </c>
      <c r="O4333" s="0" t="str">
        <f aca="false">IF(G4333=1,IF(COUNTIF(I$2:I4333,I4333)=1,COUNTIF($I:$I,I4333),""),"")</f>
        <v/>
      </c>
      <c r="P4333" s="38" t="str">
        <f aca="false">IF(G4333=1,IF(COUNTIFS(C$2:C4333,C4333,G$2:G4333,1)=1,COUNTIFS($C:$C,C4333,$G:$G,1)+ROW()/10000000,""),"")</f>
        <v/>
      </c>
      <c r="Q4333" s="0" t="str">
        <f aca="false">IF(K4333=1,IF(COUNTIFS(C$2:C4333,C4333,K$2:K4333,1)=1,1,0),"")</f>
        <v/>
      </c>
      <c r="R4333" s="0" t="str">
        <f aca="false">IF(M4333=1,IF(COUNTIFS(C$2:C4333,C4333,M$2:M4333,1)=1,1,0),"")</f>
        <v/>
      </c>
      <c r="S4333" s="0" t="str">
        <f aca="false">IF(L4333=1,IF(COUNTIFS(C$2:C4333,C4333,L$2:L4333,1)=1,1,0),"")</f>
        <v/>
      </c>
      <c r="T4333" s="38" t="str">
        <f aca="false">IF(N4333="","",N4333+ROW()/10000000)</f>
        <v/>
      </c>
      <c r="U4333" s="0" t="str">
        <f aca="false">IF(G4333=1,IF(B4333="",1,0),"")</f>
        <v/>
      </c>
    </row>
    <row r="4334" customFormat="false" ht="15" hidden="false" customHeight="false" outlineLevel="0" collapsed="false">
      <c r="A4334" s="35"/>
      <c r="B4334" s="35"/>
      <c r="G4334" s="0" t="str">
        <f aca="false">IF(A4334="","",IF(AND(A4334&gt;=Debut,A4334&lt;Fin),1,0))</f>
        <v/>
      </c>
      <c r="H4334" s="0" t="str">
        <f aca="false">IF(G4334=1,INT(ROUND((A4334-Debut)*86400,0)/600),"")</f>
        <v/>
      </c>
      <c r="I4334" s="0" t="str">
        <f aca="false">IF(G4334=1,INT(ROUND((A4334-Debut)*86400,0)/3600),"")</f>
        <v/>
      </c>
      <c r="J4334" s="0" t="str">
        <f aca="false">IF(OR(A4334="",B4334=""),"",ROUND((B4334-A4334)*86400,0))</f>
        <v/>
      </c>
      <c r="K4334" s="37" t="str">
        <f aca="false">IF(G4334=1,IF(COUNTIFS($C:$C,C4334,$G:$G,1,$A:$A,"&gt;="&amp;(A4334-FenetreInterm/86400),$A:$A,"&lt;="&amp;A4334)&gt;=NbInterm,1,0),"")</f>
        <v/>
      </c>
      <c r="L4334" s="37" t="str">
        <f aca="false">IF(G4334=1,IF(B4334="",0,IF(J4334&lt;SeuilFugitive,1,0)),"")</f>
        <v/>
      </c>
      <c r="M4334" s="37" t="str">
        <f aca="false">IF(G4334=1,IF(B4334="",IF((Fin-A4334)*24&gt;SeuilFigee,1,0),IF(J4334&gt;SeuilFigee*3600,1,0)),"")</f>
        <v/>
      </c>
      <c r="N4334" s="0" t="str">
        <f aca="false">IF(G4334=1,IF(COUNTIF(H$2:H4334,H4334)=1,COUNTIF($H:$H,H4334),""),"")</f>
        <v/>
      </c>
      <c r="O4334" s="0" t="str">
        <f aca="false">IF(G4334=1,IF(COUNTIF(I$2:I4334,I4334)=1,COUNTIF($I:$I,I4334),""),"")</f>
        <v/>
      </c>
      <c r="P4334" s="38" t="str">
        <f aca="false">IF(G4334=1,IF(COUNTIFS(C$2:C4334,C4334,G$2:G4334,1)=1,COUNTIFS($C:$C,C4334,$G:$G,1)+ROW()/10000000,""),"")</f>
        <v/>
      </c>
      <c r="Q4334" s="0" t="str">
        <f aca="false">IF(K4334=1,IF(COUNTIFS(C$2:C4334,C4334,K$2:K4334,1)=1,1,0),"")</f>
        <v/>
      </c>
      <c r="R4334" s="0" t="str">
        <f aca="false">IF(M4334=1,IF(COUNTIFS(C$2:C4334,C4334,M$2:M4334,1)=1,1,0),"")</f>
        <v/>
      </c>
      <c r="S4334" s="0" t="str">
        <f aca="false">IF(L4334=1,IF(COUNTIFS(C$2:C4334,C4334,L$2:L4334,1)=1,1,0),"")</f>
        <v/>
      </c>
      <c r="T4334" s="38" t="str">
        <f aca="false">IF(N4334="","",N4334+ROW()/10000000)</f>
        <v/>
      </c>
      <c r="U4334" s="0" t="str">
        <f aca="false">IF(G4334=1,IF(B4334="",1,0),"")</f>
        <v/>
      </c>
    </row>
    <row r="4335" customFormat="false" ht="15" hidden="false" customHeight="false" outlineLevel="0" collapsed="false">
      <c r="A4335" s="35"/>
      <c r="B4335" s="35"/>
      <c r="G4335" s="0" t="str">
        <f aca="false">IF(A4335="","",IF(AND(A4335&gt;=Debut,A4335&lt;Fin),1,0))</f>
        <v/>
      </c>
      <c r="H4335" s="0" t="str">
        <f aca="false">IF(G4335=1,INT(ROUND((A4335-Debut)*86400,0)/600),"")</f>
        <v/>
      </c>
      <c r="I4335" s="0" t="str">
        <f aca="false">IF(G4335=1,INT(ROUND((A4335-Debut)*86400,0)/3600),"")</f>
        <v/>
      </c>
      <c r="J4335" s="0" t="str">
        <f aca="false">IF(OR(A4335="",B4335=""),"",ROUND((B4335-A4335)*86400,0))</f>
        <v/>
      </c>
      <c r="K4335" s="37" t="str">
        <f aca="false">IF(G4335=1,IF(COUNTIFS($C:$C,C4335,$G:$G,1,$A:$A,"&gt;="&amp;(A4335-FenetreInterm/86400),$A:$A,"&lt;="&amp;A4335)&gt;=NbInterm,1,0),"")</f>
        <v/>
      </c>
      <c r="L4335" s="37" t="str">
        <f aca="false">IF(G4335=1,IF(B4335="",0,IF(J4335&lt;SeuilFugitive,1,0)),"")</f>
        <v/>
      </c>
      <c r="M4335" s="37" t="str">
        <f aca="false">IF(G4335=1,IF(B4335="",IF((Fin-A4335)*24&gt;SeuilFigee,1,0),IF(J4335&gt;SeuilFigee*3600,1,0)),"")</f>
        <v/>
      </c>
      <c r="N4335" s="0" t="str">
        <f aca="false">IF(G4335=1,IF(COUNTIF(H$2:H4335,H4335)=1,COUNTIF($H:$H,H4335),""),"")</f>
        <v/>
      </c>
      <c r="O4335" s="0" t="str">
        <f aca="false">IF(G4335=1,IF(COUNTIF(I$2:I4335,I4335)=1,COUNTIF($I:$I,I4335),""),"")</f>
        <v/>
      </c>
      <c r="P4335" s="38" t="str">
        <f aca="false">IF(G4335=1,IF(COUNTIFS(C$2:C4335,C4335,G$2:G4335,1)=1,COUNTIFS($C:$C,C4335,$G:$G,1)+ROW()/10000000,""),"")</f>
        <v/>
      </c>
      <c r="Q4335" s="0" t="str">
        <f aca="false">IF(K4335=1,IF(COUNTIFS(C$2:C4335,C4335,K$2:K4335,1)=1,1,0),"")</f>
        <v/>
      </c>
      <c r="R4335" s="0" t="str">
        <f aca="false">IF(M4335=1,IF(COUNTIFS(C$2:C4335,C4335,M$2:M4335,1)=1,1,0),"")</f>
        <v/>
      </c>
      <c r="S4335" s="0" t="str">
        <f aca="false">IF(L4335=1,IF(COUNTIFS(C$2:C4335,C4335,L$2:L4335,1)=1,1,0),"")</f>
        <v/>
      </c>
      <c r="T4335" s="38" t="str">
        <f aca="false">IF(N4335="","",N4335+ROW()/10000000)</f>
        <v/>
      </c>
      <c r="U4335" s="0" t="str">
        <f aca="false">IF(G4335=1,IF(B4335="",1,0),"")</f>
        <v/>
      </c>
    </row>
    <row r="4336" customFormat="false" ht="15" hidden="false" customHeight="false" outlineLevel="0" collapsed="false">
      <c r="A4336" s="35"/>
      <c r="B4336" s="35"/>
      <c r="G4336" s="0" t="str">
        <f aca="false">IF(A4336="","",IF(AND(A4336&gt;=Debut,A4336&lt;Fin),1,0))</f>
        <v/>
      </c>
      <c r="H4336" s="0" t="str">
        <f aca="false">IF(G4336=1,INT(ROUND((A4336-Debut)*86400,0)/600),"")</f>
        <v/>
      </c>
      <c r="I4336" s="0" t="str">
        <f aca="false">IF(G4336=1,INT(ROUND((A4336-Debut)*86400,0)/3600),"")</f>
        <v/>
      </c>
      <c r="J4336" s="0" t="str">
        <f aca="false">IF(OR(A4336="",B4336=""),"",ROUND((B4336-A4336)*86400,0))</f>
        <v/>
      </c>
      <c r="K4336" s="37" t="str">
        <f aca="false">IF(G4336=1,IF(COUNTIFS($C:$C,C4336,$G:$G,1,$A:$A,"&gt;="&amp;(A4336-FenetreInterm/86400),$A:$A,"&lt;="&amp;A4336)&gt;=NbInterm,1,0),"")</f>
        <v/>
      </c>
      <c r="L4336" s="37" t="str">
        <f aca="false">IF(G4336=1,IF(B4336="",0,IF(J4336&lt;SeuilFugitive,1,0)),"")</f>
        <v/>
      </c>
      <c r="M4336" s="37" t="str">
        <f aca="false">IF(G4336=1,IF(B4336="",IF((Fin-A4336)*24&gt;SeuilFigee,1,0),IF(J4336&gt;SeuilFigee*3600,1,0)),"")</f>
        <v/>
      </c>
      <c r="N4336" s="0" t="str">
        <f aca="false">IF(G4336=1,IF(COUNTIF(H$2:H4336,H4336)=1,COUNTIF($H:$H,H4336),""),"")</f>
        <v/>
      </c>
      <c r="O4336" s="0" t="str">
        <f aca="false">IF(G4336=1,IF(COUNTIF(I$2:I4336,I4336)=1,COUNTIF($I:$I,I4336),""),"")</f>
        <v/>
      </c>
      <c r="P4336" s="38" t="str">
        <f aca="false">IF(G4336=1,IF(COUNTIFS(C$2:C4336,C4336,G$2:G4336,1)=1,COUNTIFS($C:$C,C4336,$G:$G,1)+ROW()/10000000,""),"")</f>
        <v/>
      </c>
      <c r="Q4336" s="0" t="str">
        <f aca="false">IF(K4336=1,IF(COUNTIFS(C$2:C4336,C4336,K$2:K4336,1)=1,1,0),"")</f>
        <v/>
      </c>
      <c r="R4336" s="0" t="str">
        <f aca="false">IF(M4336=1,IF(COUNTIFS(C$2:C4336,C4336,M$2:M4336,1)=1,1,0),"")</f>
        <v/>
      </c>
      <c r="S4336" s="0" t="str">
        <f aca="false">IF(L4336=1,IF(COUNTIFS(C$2:C4336,C4336,L$2:L4336,1)=1,1,0),"")</f>
        <v/>
      </c>
      <c r="T4336" s="38" t="str">
        <f aca="false">IF(N4336="","",N4336+ROW()/10000000)</f>
        <v/>
      </c>
      <c r="U4336" s="0" t="str">
        <f aca="false">IF(G4336=1,IF(B4336="",1,0),"")</f>
        <v/>
      </c>
    </row>
    <row r="4337" customFormat="false" ht="15" hidden="false" customHeight="false" outlineLevel="0" collapsed="false">
      <c r="A4337" s="35"/>
      <c r="B4337" s="35"/>
      <c r="G4337" s="0" t="str">
        <f aca="false">IF(A4337="","",IF(AND(A4337&gt;=Debut,A4337&lt;Fin),1,0))</f>
        <v/>
      </c>
      <c r="H4337" s="0" t="str">
        <f aca="false">IF(G4337=1,INT(ROUND((A4337-Debut)*86400,0)/600),"")</f>
        <v/>
      </c>
      <c r="I4337" s="0" t="str">
        <f aca="false">IF(G4337=1,INT(ROUND((A4337-Debut)*86400,0)/3600),"")</f>
        <v/>
      </c>
      <c r="J4337" s="0" t="str">
        <f aca="false">IF(OR(A4337="",B4337=""),"",ROUND((B4337-A4337)*86400,0))</f>
        <v/>
      </c>
      <c r="K4337" s="37" t="str">
        <f aca="false">IF(G4337=1,IF(COUNTIFS($C:$C,C4337,$G:$G,1,$A:$A,"&gt;="&amp;(A4337-FenetreInterm/86400),$A:$A,"&lt;="&amp;A4337)&gt;=NbInterm,1,0),"")</f>
        <v/>
      </c>
      <c r="L4337" s="37" t="str">
        <f aca="false">IF(G4337=1,IF(B4337="",0,IF(J4337&lt;SeuilFugitive,1,0)),"")</f>
        <v/>
      </c>
      <c r="M4337" s="37" t="str">
        <f aca="false">IF(G4337=1,IF(B4337="",IF((Fin-A4337)*24&gt;SeuilFigee,1,0),IF(J4337&gt;SeuilFigee*3600,1,0)),"")</f>
        <v/>
      </c>
      <c r="N4337" s="0" t="str">
        <f aca="false">IF(G4337=1,IF(COUNTIF(H$2:H4337,H4337)=1,COUNTIF($H:$H,H4337),""),"")</f>
        <v/>
      </c>
      <c r="O4337" s="0" t="str">
        <f aca="false">IF(G4337=1,IF(COUNTIF(I$2:I4337,I4337)=1,COUNTIF($I:$I,I4337),""),"")</f>
        <v/>
      </c>
      <c r="P4337" s="38" t="str">
        <f aca="false">IF(G4337=1,IF(COUNTIFS(C$2:C4337,C4337,G$2:G4337,1)=1,COUNTIFS($C:$C,C4337,$G:$G,1)+ROW()/10000000,""),"")</f>
        <v/>
      </c>
      <c r="Q4337" s="0" t="str">
        <f aca="false">IF(K4337=1,IF(COUNTIFS(C$2:C4337,C4337,K$2:K4337,1)=1,1,0),"")</f>
        <v/>
      </c>
      <c r="R4337" s="0" t="str">
        <f aca="false">IF(M4337=1,IF(COUNTIFS(C$2:C4337,C4337,M$2:M4337,1)=1,1,0),"")</f>
        <v/>
      </c>
      <c r="S4337" s="0" t="str">
        <f aca="false">IF(L4337=1,IF(COUNTIFS(C$2:C4337,C4337,L$2:L4337,1)=1,1,0),"")</f>
        <v/>
      </c>
      <c r="T4337" s="38" t="str">
        <f aca="false">IF(N4337="","",N4337+ROW()/10000000)</f>
        <v/>
      </c>
      <c r="U4337" s="0" t="str">
        <f aca="false">IF(G4337=1,IF(B4337="",1,0),"")</f>
        <v/>
      </c>
    </row>
    <row r="4338" customFormat="false" ht="15" hidden="false" customHeight="false" outlineLevel="0" collapsed="false">
      <c r="A4338" s="35"/>
      <c r="B4338" s="35"/>
      <c r="G4338" s="0" t="str">
        <f aca="false">IF(A4338="","",IF(AND(A4338&gt;=Debut,A4338&lt;Fin),1,0))</f>
        <v/>
      </c>
      <c r="H4338" s="0" t="str">
        <f aca="false">IF(G4338=1,INT(ROUND((A4338-Debut)*86400,0)/600),"")</f>
        <v/>
      </c>
      <c r="I4338" s="0" t="str">
        <f aca="false">IF(G4338=1,INT(ROUND((A4338-Debut)*86400,0)/3600),"")</f>
        <v/>
      </c>
      <c r="J4338" s="0" t="str">
        <f aca="false">IF(OR(A4338="",B4338=""),"",ROUND((B4338-A4338)*86400,0))</f>
        <v/>
      </c>
      <c r="K4338" s="37" t="str">
        <f aca="false">IF(G4338=1,IF(COUNTIFS($C:$C,C4338,$G:$G,1,$A:$A,"&gt;="&amp;(A4338-FenetreInterm/86400),$A:$A,"&lt;="&amp;A4338)&gt;=NbInterm,1,0),"")</f>
        <v/>
      </c>
      <c r="L4338" s="37" t="str">
        <f aca="false">IF(G4338=1,IF(B4338="",0,IF(J4338&lt;SeuilFugitive,1,0)),"")</f>
        <v/>
      </c>
      <c r="M4338" s="37" t="str">
        <f aca="false">IF(G4338=1,IF(B4338="",IF((Fin-A4338)*24&gt;SeuilFigee,1,0),IF(J4338&gt;SeuilFigee*3600,1,0)),"")</f>
        <v/>
      </c>
      <c r="N4338" s="0" t="str">
        <f aca="false">IF(G4338=1,IF(COUNTIF(H$2:H4338,H4338)=1,COUNTIF($H:$H,H4338),""),"")</f>
        <v/>
      </c>
      <c r="O4338" s="0" t="str">
        <f aca="false">IF(G4338=1,IF(COUNTIF(I$2:I4338,I4338)=1,COUNTIF($I:$I,I4338),""),"")</f>
        <v/>
      </c>
      <c r="P4338" s="38" t="str">
        <f aca="false">IF(G4338=1,IF(COUNTIFS(C$2:C4338,C4338,G$2:G4338,1)=1,COUNTIFS($C:$C,C4338,$G:$G,1)+ROW()/10000000,""),"")</f>
        <v/>
      </c>
      <c r="Q4338" s="0" t="str">
        <f aca="false">IF(K4338=1,IF(COUNTIFS(C$2:C4338,C4338,K$2:K4338,1)=1,1,0),"")</f>
        <v/>
      </c>
      <c r="R4338" s="0" t="str">
        <f aca="false">IF(M4338=1,IF(COUNTIFS(C$2:C4338,C4338,M$2:M4338,1)=1,1,0),"")</f>
        <v/>
      </c>
      <c r="S4338" s="0" t="str">
        <f aca="false">IF(L4338=1,IF(COUNTIFS(C$2:C4338,C4338,L$2:L4338,1)=1,1,0),"")</f>
        <v/>
      </c>
      <c r="T4338" s="38" t="str">
        <f aca="false">IF(N4338="","",N4338+ROW()/10000000)</f>
        <v/>
      </c>
      <c r="U4338" s="0" t="str">
        <f aca="false">IF(G4338=1,IF(B4338="",1,0),"")</f>
        <v/>
      </c>
    </row>
    <row r="4339" customFormat="false" ht="15" hidden="false" customHeight="false" outlineLevel="0" collapsed="false">
      <c r="A4339" s="35"/>
      <c r="B4339" s="35"/>
      <c r="G4339" s="0" t="str">
        <f aca="false">IF(A4339="","",IF(AND(A4339&gt;=Debut,A4339&lt;Fin),1,0))</f>
        <v/>
      </c>
      <c r="H4339" s="0" t="str">
        <f aca="false">IF(G4339=1,INT(ROUND((A4339-Debut)*86400,0)/600),"")</f>
        <v/>
      </c>
      <c r="I4339" s="0" t="str">
        <f aca="false">IF(G4339=1,INT(ROUND((A4339-Debut)*86400,0)/3600),"")</f>
        <v/>
      </c>
      <c r="J4339" s="0" t="str">
        <f aca="false">IF(OR(A4339="",B4339=""),"",ROUND((B4339-A4339)*86400,0))</f>
        <v/>
      </c>
      <c r="K4339" s="37" t="str">
        <f aca="false">IF(G4339=1,IF(COUNTIFS($C:$C,C4339,$G:$G,1,$A:$A,"&gt;="&amp;(A4339-FenetreInterm/86400),$A:$A,"&lt;="&amp;A4339)&gt;=NbInterm,1,0),"")</f>
        <v/>
      </c>
      <c r="L4339" s="37" t="str">
        <f aca="false">IF(G4339=1,IF(B4339="",0,IF(J4339&lt;SeuilFugitive,1,0)),"")</f>
        <v/>
      </c>
      <c r="M4339" s="37" t="str">
        <f aca="false">IF(G4339=1,IF(B4339="",IF((Fin-A4339)*24&gt;SeuilFigee,1,0),IF(J4339&gt;SeuilFigee*3600,1,0)),"")</f>
        <v/>
      </c>
      <c r="N4339" s="0" t="str">
        <f aca="false">IF(G4339=1,IF(COUNTIF(H$2:H4339,H4339)=1,COUNTIF($H:$H,H4339),""),"")</f>
        <v/>
      </c>
      <c r="O4339" s="0" t="str">
        <f aca="false">IF(G4339=1,IF(COUNTIF(I$2:I4339,I4339)=1,COUNTIF($I:$I,I4339),""),"")</f>
        <v/>
      </c>
      <c r="P4339" s="38" t="str">
        <f aca="false">IF(G4339=1,IF(COUNTIFS(C$2:C4339,C4339,G$2:G4339,1)=1,COUNTIFS($C:$C,C4339,$G:$G,1)+ROW()/10000000,""),"")</f>
        <v/>
      </c>
      <c r="Q4339" s="0" t="str">
        <f aca="false">IF(K4339=1,IF(COUNTIFS(C$2:C4339,C4339,K$2:K4339,1)=1,1,0),"")</f>
        <v/>
      </c>
      <c r="R4339" s="0" t="str">
        <f aca="false">IF(M4339=1,IF(COUNTIFS(C$2:C4339,C4339,M$2:M4339,1)=1,1,0),"")</f>
        <v/>
      </c>
      <c r="S4339" s="0" t="str">
        <f aca="false">IF(L4339=1,IF(COUNTIFS(C$2:C4339,C4339,L$2:L4339,1)=1,1,0),"")</f>
        <v/>
      </c>
      <c r="T4339" s="38" t="str">
        <f aca="false">IF(N4339="","",N4339+ROW()/10000000)</f>
        <v/>
      </c>
      <c r="U4339" s="0" t="str">
        <f aca="false">IF(G4339=1,IF(B4339="",1,0),"")</f>
        <v/>
      </c>
    </row>
    <row r="4340" customFormat="false" ht="15" hidden="false" customHeight="false" outlineLevel="0" collapsed="false">
      <c r="A4340" s="35"/>
      <c r="B4340" s="35"/>
      <c r="G4340" s="0" t="str">
        <f aca="false">IF(A4340="","",IF(AND(A4340&gt;=Debut,A4340&lt;Fin),1,0))</f>
        <v/>
      </c>
      <c r="H4340" s="0" t="str">
        <f aca="false">IF(G4340=1,INT(ROUND((A4340-Debut)*86400,0)/600),"")</f>
        <v/>
      </c>
      <c r="I4340" s="0" t="str">
        <f aca="false">IF(G4340=1,INT(ROUND((A4340-Debut)*86400,0)/3600),"")</f>
        <v/>
      </c>
      <c r="J4340" s="0" t="str">
        <f aca="false">IF(OR(A4340="",B4340=""),"",ROUND((B4340-A4340)*86400,0))</f>
        <v/>
      </c>
      <c r="K4340" s="37" t="str">
        <f aca="false">IF(G4340=1,IF(COUNTIFS($C:$C,C4340,$G:$G,1,$A:$A,"&gt;="&amp;(A4340-FenetreInterm/86400),$A:$A,"&lt;="&amp;A4340)&gt;=NbInterm,1,0),"")</f>
        <v/>
      </c>
      <c r="L4340" s="37" t="str">
        <f aca="false">IF(G4340=1,IF(B4340="",0,IF(J4340&lt;SeuilFugitive,1,0)),"")</f>
        <v/>
      </c>
      <c r="M4340" s="37" t="str">
        <f aca="false">IF(G4340=1,IF(B4340="",IF((Fin-A4340)*24&gt;SeuilFigee,1,0),IF(J4340&gt;SeuilFigee*3600,1,0)),"")</f>
        <v/>
      </c>
      <c r="N4340" s="0" t="str">
        <f aca="false">IF(G4340=1,IF(COUNTIF(H$2:H4340,H4340)=1,COUNTIF($H:$H,H4340),""),"")</f>
        <v/>
      </c>
      <c r="O4340" s="0" t="str">
        <f aca="false">IF(G4340=1,IF(COUNTIF(I$2:I4340,I4340)=1,COUNTIF($I:$I,I4340),""),"")</f>
        <v/>
      </c>
      <c r="P4340" s="38" t="str">
        <f aca="false">IF(G4340=1,IF(COUNTIFS(C$2:C4340,C4340,G$2:G4340,1)=1,COUNTIFS($C:$C,C4340,$G:$G,1)+ROW()/10000000,""),"")</f>
        <v/>
      </c>
      <c r="Q4340" s="0" t="str">
        <f aca="false">IF(K4340=1,IF(COUNTIFS(C$2:C4340,C4340,K$2:K4340,1)=1,1,0),"")</f>
        <v/>
      </c>
      <c r="R4340" s="0" t="str">
        <f aca="false">IF(M4340=1,IF(COUNTIFS(C$2:C4340,C4340,M$2:M4340,1)=1,1,0),"")</f>
        <v/>
      </c>
      <c r="S4340" s="0" t="str">
        <f aca="false">IF(L4340=1,IF(COUNTIFS(C$2:C4340,C4340,L$2:L4340,1)=1,1,0),"")</f>
        <v/>
      </c>
      <c r="T4340" s="38" t="str">
        <f aca="false">IF(N4340="","",N4340+ROW()/10000000)</f>
        <v/>
      </c>
      <c r="U4340" s="0" t="str">
        <f aca="false">IF(G4340=1,IF(B4340="",1,0),"")</f>
        <v/>
      </c>
    </row>
    <row r="4341" customFormat="false" ht="15" hidden="false" customHeight="false" outlineLevel="0" collapsed="false">
      <c r="A4341" s="35"/>
      <c r="B4341" s="35"/>
      <c r="G4341" s="0" t="str">
        <f aca="false">IF(A4341="","",IF(AND(A4341&gt;=Debut,A4341&lt;Fin),1,0))</f>
        <v/>
      </c>
      <c r="H4341" s="0" t="str">
        <f aca="false">IF(G4341=1,INT(ROUND((A4341-Debut)*86400,0)/600),"")</f>
        <v/>
      </c>
      <c r="I4341" s="0" t="str">
        <f aca="false">IF(G4341=1,INT(ROUND((A4341-Debut)*86400,0)/3600),"")</f>
        <v/>
      </c>
      <c r="J4341" s="0" t="str">
        <f aca="false">IF(OR(A4341="",B4341=""),"",ROUND((B4341-A4341)*86400,0))</f>
        <v/>
      </c>
      <c r="K4341" s="37" t="str">
        <f aca="false">IF(G4341=1,IF(COUNTIFS($C:$C,C4341,$G:$G,1,$A:$A,"&gt;="&amp;(A4341-FenetreInterm/86400),$A:$A,"&lt;="&amp;A4341)&gt;=NbInterm,1,0),"")</f>
        <v/>
      </c>
      <c r="L4341" s="37" t="str">
        <f aca="false">IF(G4341=1,IF(B4341="",0,IF(J4341&lt;SeuilFugitive,1,0)),"")</f>
        <v/>
      </c>
      <c r="M4341" s="37" t="str">
        <f aca="false">IF(G4341=1,IF(B4341="",IF((Fin-A4341)*24&gt;SeuilFigee,1,0),IF(J4341&gt;SeuilFigee*3600,1,0)),"")</f>
        <v/>
      </c>
      <c r="N4341" s="0" t="str">
        <f aca="false">IF(G4341=1,IF(COUNTIF(H$2:H4341,H4341)=1,COUNTIF($H:$H,H4341),""),"")</f>
        <v/>
      </c>
      <c r="O4341" s="0" t="str">
        <f aca="false">IF(G4341=1,IF(COUNTIF(I$2:I4341,I4341)=1,COUNTIF($I:$I,I4341),""),"")</f>
        <v/>
      </c>
      <c r="P4341" s="38" t="str">
        <f aca="false">IF(G4341=1,IF(COUNTIFS(C$2:C4341,C4341,G$2:G4341,1)=1,COUNTIFS($C:$C,C4341,$G:$G,1)+ROW()/10000000,""),"")</f>
        <v/>
      </c>
      <c r="Q4341" s="0" t="str">
        <f aca="false">IF(K4341=1,IF(COUNTIFS(C$2:C4341,C4341,K$2:K4341,1)=1,1,0),"")</f>
        <v/>
      </c>
      <c r="R4341" s="0" t="str">
        <f aca="false">IF(M4341=1,IF(COUNTIFS(C$2:C4341,C4341,M$2:M4341,1)=1,1,0),"")</f>
        <v/>
      </c>
      <c r="S4341" s="0" t="str">
        <f aca="false">IF(L4341=1,IF(COUNTIFS(C$2:C4341,C4341,L$2:L4341,1)=1,1,0),"")</f>
        <v/>
      </c>
      <c r="T4341" s="38" t="str">
        <f aca="false">IF(N4341="","",N4341+ROW()/10000000)</f>
        <v/>
      </c>
      <c r="U4341" s="0" t="str">
        <f aca="false">IF(G4341=1,IF(B4341="",1,0),"")</f>
        <v/>
      </c>
    </row>
    <row r="4342" customFormat="false" ht="15" hidden="false" customHeight="false" outlineLevel="0" collapsed="false">
      <c r="A4342" s="35"/>
      <c r="B4342" s="35"/>
      <c r="G4342" s="0" t="str">
        <f aca="false">IF(A4342="","",IF(AND(A4342&gt;=Debut,A4342&lt;Fin),1,0))</f>
        <v/>
      </c>
      <c r="H4342" s="0" t="str">
        <f aca="false">IF(G4342=1,INT(ROUND((A4342-Debut)*86400,0)/600),"")</f>
        <v/>
      </c>
      <c r="I4342" s="0" t="str">
        <f aca="false">IF(G4342=1,INT(ROUND((A4342-Debut)*86400,0)/3600),"")</f>
        <v/>
      </c>
      <c r="J4342" s="0" t="str">
        <f aca="false">IF(OR(A4342="",B4342=""),"",ROUND((B4342-A4342)*86400,0))</f>
        <v/>
      </c>
      <c r="K4342" s="37" t="str">
        <f aca="false">IF(G4342=1,IF(COUNTIFS($C:$C,C4342,$G:$G,1,$A:$A,"&gt;="&amp;(A4342-FenetreInterm/86400),$A:$A,"&lt;="&amp;A4342)&gt;=NbInterm,1,0),"")</f>
        <v/>
      </c>
      <c r="L4342" s="37" t="str">
        <f aca="false">IF(G4342=1,IF(B4342="",0,IF(J4342&lt;SeuilFugitive,1,0)),"")</f>
        <v/>
      </c>
      <c r="M4342" s="37" t="str">
        <f aca="false">IF(G4342=1,IF(B4342="",IF((Fin-A4342)*24&gt;SeuilFigee,1,0),IF(J4342&gt;SeuilFigee*3600,1,0)),"")</f>
        <v/>
      </c>
      <c r="N4342" s="0" t="str">
        <f aca="false">IF(G4342=1,IF(COUNTIF(H$2:H4342,H4342)=1,COUNTIF($H:$H,H4342),""),"")</f>
        <v/>
      </c>
      <c r="O4342" s="0" t="str">
        <f aca="false">IF(G4342=1,IF(COUNTIF(I$2:I4342,I4342)=1,COUNTIF($I:$I,I4342),""),"")</f>
        <v/>
      </c>
      <c r="P4342" s="38" t="str">
        <f aca="false">IF(G4342=1,IF(COUNTIFS(C$2:C4342,C4342,G$2:G4342,1)=1,COUNTIFS($C:$C,C4342,$G:$G,1)+ROW()/10000000,""),"")</f>
        <v/>
      </c>
      <c r="Q4342" s="0" t="str">
        <f aca="false">IF(K4342=1,IF(COUNTIFS(C$2:C4342,C4342,K$2:K4342,1)=1,1,0),"")</f>
        <v/>
      </c>
      <c r="R4342" s="0" t="str">
        <f aca="false">IF(M4342=1,IF(COUNTIFS(C$2:C4342,C4342,M$2:M4342,1)=1,1,0),"")</f>
        <v/>
      </c>
      <c r="S4342" s="0" t="str">
        <f aca="false">IF(L4342=1,IF(COUNTIFS(C$2:C4342,C4342,L$2:L4342,1)=1,1,0),"")</f>
        <v/>
      </c>
      <c r="T4342" s="38" t="str">
        <f aca="false">IF(N4342="","",N4342+ROW()/10000000)</f>
        <v/>
      </c>
      <c r="U4342" s="0" t="str">
        <f aca="false">IF(G4342=1,IF(B4342="",1,0),"")</f>
        <v/>
      </c>
    </row>
    <row r="4343" customFormat="false" ht="15" hidden="false" customHeight="false" outlineLevel="0" collapsed="false">
      <c r="A4343" s="35"/>
      <c r="B4343" s="35"/>
      <c r="G4343" s="0" t="str">
        <f aca="false">IF(A4343="","",IF(AND(A4343&gt;=Debut,A4343&lt;Fin),1,0))</f>
        <v/>
      </c>
      <c r="H4343" s="0" t="str">
        <f aca="false">IF(G4343=1,INT(ROUND((A4343-Debut)*86400,0)/600),"")</f>
        <v/>
      </c>
      <c r="I4343" s="0" t="str">
        <f aca="false">IF(G4343=1,INT(ROUND((A4343-Debut)*86400,0)/3600),"")</f>
        <v/>
      </c>
      <c r="J4343" s="0" t="str">
        <f aca="false">IF(OR(A4343="",B4343=""),"",ROUND((B4343-A4343)*86400,0))</f>
        <v/>
      </c>
      <c r="K4343" s="37" t="str">
        <f aca="false">IF(G4343=1,IF(COUNTIFS($C:$C,C4343,$G:$G,1,$A:$A,"&gt;="&amp;(A4343-FenetreInterm/86400),$A:$A,"&lt;="&amp;A4343)&gt;=NbInterm,1,0),"")</f>
        <v/>
      </c>
      <c r="L4343" s="37" t="str">
        <f aca="false">IF(G4343=1,IF(B4343="",0,IF(J4343&lt;SeuilFugitive,1,0)),"")</f>
        <v/>
      </c>
      <c r="M4343" s="37" t="str">
        <f aca="false">IF(G4343=1,IF(B4343="",IF((Fin-A4343)*24&gt;SeuilFigee,1,0),IF(J4343&gt;SeuilFigee*3600,1,0)),"")</f>
        <v/>
      </c>
      <c r="N4343" s="0" t="str">
        <f aca="false">IF(G4343=1,IF(COUNTIF(H$2:H4343,H4343)=1,COUNTIF($H:$H,H4343),""),"")</f>
        <v/>
      </c>
      <c r="O4343" s="0" t="str">
        <f aca="false">IF(G4343=1,IF(COUNTIF(I$2:I4343,I4343)=1,COUNTIF($I:$I,I4343),""),"")</f>
        <v/>
      </c>
      <c r="P4343" s="38" t="str">
        <f aca="false">IF(G4343=1,IF(COUNTIFS(C$2:C4343,C4343,G$2:G4343,1)=1,COUNTIFS($C:$C,C4343,$G:$G,1)+ROW()/10000000,""),"")</f>
        <v/>
      </c>
      <c r="Q4343" s="0" t="str">
        <f aca="false">IF(K4343=1,IF(COUNTIFS(C$2:C4343,C4343,K$2:K4343,1)=1,1,0),"")</f>
        <v/>
      </c>
      <c r="R4343" s="0" t="str">
        <f aca="false">IF(M4343=1,IF(COUNTIFS(C$2:C4343,C4343,M$2:M4343,1)=1,1,0),"")</f>
        <v/>
      </c>
      <c r="S4343" s="0" t="str">
        <f aca="false">IF(L4343=1,IF(COUNTIFS(C$2:C4343,C4343,L$2:L4343,1)=1,1,0),"")</f>
        <v/>
      </c>
      <c r="T4343" s="38" t="str">
        <f aca="false">IF(N4343="","",N4343+ROW()/10000000)</f>
        <v/>
      </c>
      <c r="U4343" s="0" t="str">
        <f aca="false">IF(G4343=1,IF(B4343="",1,0),"")</f>
        <v/>
      </c>
    </row>
    <row r="4344" customFormat="false" ht="15" hidden="false" customHeight="false" outlineLevel="0" collapsed="false">
      <c r="A4344" s="35"/>
      <c r="B4344" s="35"/>
      <c r="G4344" s="0" t="str">
        <f aca="false">IF(A4344="","",IF(AND(A4344&gt;=Debut,A4344&lt;Fin),1,0))</f>
        <v/>
      </c>
      <c r="H4344" s="0" t="str">
        <f aca="false">IF(G4344=1,INT(ROUND((A4344-Debut)*86400,0)/600),"")</f>
        <v/>
      </c>
      <c r="I4344" s="0" t="str">
        <f aca="false">IF(G4344=1,INT(ROUND((A4344-Debut)*86400,0)/3600),"")</f>
        <v/>
      </c>
      <c r="J4344" s="0" t="str">
        <f aca="false">IF(OR(A4344="",B4344=""),"",ROUND((B4344-A4344)*86400,0))</f>
        <v/>
      </c>
      <c r="K4344" s="37" t="str">
        <f aca="false">IF(G4344=1,IF(COUNTIFS($C:$C,C4344,$G:$G,1,$A:$A,"&gt;="&amp;(A4344-FenetreInterm/86400),$A:$A,"&lt;="&amp;A4344)&gt;=NbInterm,1,0),"")</f>
        <v/>
      </c>
      <c r="L4344" s="37" t="str">
        <f aca="false">IF(G4344=1,IF(B4344="",0,IF(J4344&lt;SeuilFugitive,1,0)),"")</f>
        <v/>
      </c>
      <c r="M4344" s="37" t="str">
        <f aca="false">IF(G4344=1,IF(B4344="",IF((Fin-A4344)*24&gt;SeuilFigee,1,0),IF(J4344&gt;SeuilFigee*3600,1,0)),"")</f>
        <v/>
      </c>
      <c r="N4344" s="0" t="str">
        <f aca="false">IF(G4344=1,IF(COUNTIF(H$2:H4344,H4344)=1,COUNTIF($H:$H,H4344),""),"")</f>
        <v/>
      </c>
      <c r="O4344" s="0" t="str">
        <f aca="false">IF(G4344=1,IF(COUNTIF(I$2:I4344,I4344)=1,COUNTIF($I:$I,I4344),""),"")</f>
        <v/>
      </c>
      <c r="P4344" s="38" t="str">
        <f aca="false">IF(G4344=1,IF(COUNTIFS(C$2:C4344,C4344,G$2:G4344,1)=1,COUNTIFS($C:$C,C4344,$G:$G,1)+ROW()/10000000,""),"")</f>
        <v/>
      </c>
      <c r="Q4344" s="0" t="str">
        <f aca="false">IF(K4344=1,IF(COUNTIFS(C$2:C4344,C4344,K$2:K4344,1)=1,1,0),"")</f>
        <v/>
      </c>
      <c r="R4344" s="0" t="str">
        <f aca="false">IF(M4344=1,IF(COUNTIFS(C$2:C4344,C4344,M$2:M4344,1)=1,1,0),"")</f>
        <v/>
      </c>
      <c r="S4344" s="0" t="str">
        <f aca="false">IF(L4344=1,IF(COUNTIFS(C$2:C4344,C4344,L$2:L4344,1)=1,1,0),"")</f>
        <v/>
      </c>
      <c r="T4344" s="38" t="str">
        <f aca="false">IF(N4344="","",N4344+ROW()/10000000)</f>
        <v/>
      </c>
      <c r="U4344" s="0" t="str">
        <f aca="false">IF(G4344=1,IF(B4344="",1,0),"")</f>
        <v/>
      </c>
    </row>
    <row r="4345" customFormat="false" ht="15" hidden="false" customHeight="false" outlineLevel="0" collapsed="false">
      <c r="A4345" s="35"/>
      <c r="B4345" s="35"/>
      <c r="G4345" s="0" t="str">
        <f aca="false">IF(A4345="","",IF(AND(A4345&gt;=Debut,A4345&lt;Fin),1,0))</f>
        <v/>
      </c>
      <c r="H4345" s="0" t="str">
        <f aca="false">IF(G4345=1,INT(ROUND((A4345-Debut)*86400,0)/600),"")</f>
        <v/>
      </c>
      <c r="I4345" s="0" t="str">
        <f aca="false">IF(G4345=1,INT(ROUND((A4345-Debut)*86400,0)/3600),"")</f>
        <v/>
      </c>
      <c r="J4345" s="0" t="str">
        <f aca="false">IF(OR(A4345="",B4345=""),"",ROUND((B4345-A4345)*86400,0))</f>
        <v/>
      </c>
      <c r="K4345" s="37" t="str">
        <f aca="false">IF(G4345=1,IF(COUNTIFS($C:$C,C4345,$G:$G,1,$A:$A,"&gt;="&amp;(A4345-FenetreInterm/86400),$A:$A,"&lt;="&amp;A4345)&gt;=NbInterm,1,0),"")</f>
        <v/>
      </c>
      <c r="L4345" s="37" t="str">
        <f aca="false">IF(G4345=1,IF(B4345="",0,IF(J4345&lt;SeuilFugitive,1,0)),"")</f>
        <v/>
      </c>
      <c r="M4345" s="37" t="str">
        <f aca="false">IF(G4345=1,IF(B4345="",IF((Fin-A4345)*24&gt;SeuilFigee,1,0),IF(J4345&gt;SeuilFigee*3600,1,0)),"")</f>
        <v/>
      </c>
      <c r="N4345" s="0" t="str">
        <f aca="false">IF(G4345=1,IF(COUNTIF(H$2:H4345,H4345)=1,COUNTIF($H:$H,H4345),""),"")</f>
        <v/>
      </c>
      <c r="O4345" s="0" t="str">
        <f aca="false">IF(G4345=1,IF(COUNTIF(I$2:I4345,I4345)=1,COUNTIF($I:$I,I4345),""),"")</f>
        <v/>
      </c>
      <c r="P4345" s="38" t="str">
        <f aca="false">IF(G4345=1,IF(COUNTIFS(C$2:C4345,C4345,G$2:G4345,1)=1,COUNTIFS($C:$C,C4345,$G:$G,1)+ROW()/10000000,""),"")</f>
        <v/>
      </c>
      <c r="Q4345" s="0" t="str">
        <f aca="false">IF(K4345=1,IF(COUNTIFS(C$2:C4345,C4345,K$2:K4345,1)=1,1,0),"")</f>
        <v/>
      </c>
      <c r="R4345" s="0" t="str">
        <f aca="false">IF(M4345=1,IF(COUNTIFS(C$2:C4345,C4345,M$2:M4345,1)=1,1,0),"")</f>
        <v/>
      </c>
      <c r="S4345" s="0" t="str">
        <f aca="false">IF(L4345=1,IF(COUNTIFS(C$2:C4345,C4345,L$2:L4345,1)=1,1,0),"")</f>
        <v/>
      </c>
      <c r="T4345" s="38" t="str">
        <f aca="false">IF(N4345="","",N4345+ROW()/10000000)</f>
        <v/>
      </c>
      <c r="U4345" s="0" t="str">
        <f aca="false">IF(G4345=1,IF(B4345="",1,0),"")</f>
        <v/>
      </c>
    </row>
    <row r="4346" customFormat="false" ht="15" hidden="false" customHeight="false" outlineLevel="0" collapsed="false">
      <c r="A4346" s="35"/>
      <c r="B4346" s="35"/>
      <c r="G4346" s="0" t="str">
        <f aca="false">IF(A4346="","",IF(AND(A4346&gt;=Debut,A4346&lt;Fin),1,0))</f>
        <v/>
      </c>
      <c r="H4346" s="0" t="str">
        <f aca="false">IF(G4346=1,INT(ROUND((A4346-Debut)*86400,0)/600),"")</f>
        <v/>
      </c>
      <c r="I4346" s="0" t="str">
        <f aca="false">IF(G4346=1,INT(ROUND((A4346-Debut)*86400,0)/3600),"")</f>
        <v/>
      </c>
      <c r="J4346" s="0" t="str">
        <f aca="false">IF(OR(A4346="",B4346=""),"",ROUND((B4346-A4346)*86400,0))</f>
        <v/>
      </c>
      <c r="K4346" s="37" t="str">
        <f aca="false">IF(G4346=1,IF(COUNTIFS($C:$C,C4346,$G:$G,1,$A:$A,"&gt;="&amp;(A4346-FenetreInterm/86400),$A:$A,"&lt;="&amp;A4346)&gt;=NbInterm,1,0),"")</f>
        <v/>
      </c>
      <c r="L4346" s="37" t="str">
        <f aca="false">IF(G4346=1,IF(B4346="",0,IF(J4346&lt;SeuilFugitive,1,0)),"")</f>
        <v/>
      </c>
      <c r="M4346" s="37" t="str">
        <f aca="false">IF(G4346=1,IF(B4346="",IF((Fin-A4346)*24&gt;SeuilFigee,1,0),IF(J4346&gt;SeuilFigee*3600,1,0)),"")</f>
        <v/>
      </c>
      <c r="N4346" s="0" t="str">
        <f aca="false">IF(G4346=1,IF(COUNTIF(H$2:H4346,H4346)=1,COUNTIF($H:$H,H4346),""),"")</f>
        <v/>
      </c>
      <c r="O4346" s="0" t="str">
        <f aca="false">IF(G4346=1,IF(COUNTIF(I$2:I4346,I4346)=1,COUNTIF($I:$I,I4346),""),"")</f>
        <v/>
      </c>
      <c r="P4346" s="38" t="str">
        <f aca="false">IF(G4346=1,IF(COUNTIFS(C$2:C4346,C4346,G$2:G4346,1)=1,COUNTIFS($C:$C,C4346,$G:$G,1)+ROW()/10000000,""),"")</f>
        <v/>
      </c>
      <c r="Q4346" s="0" t="str">
        <f aca="false">IF(K4346=1,IF(COUNTIFS(C$2:C4346,C4346,K$2:K4346,1)=1,1,0),"")</f>
        <v/>
      </c>
      <c r="R4346" s="0" t="str">
        <f aca="false">IF(M4346=1,IF(COUNTIFS(C$2:C4346,C4346,M$2:M4346,1)=1,1,0),"")</f>
        <v/>
      </c>
      <c r="S4346" s="0" t="str">
        <f aca="false">IF(L4346=1,IF(COUNTIFS(C$2:C4346,C4346,L$2:L4346,1)=1,1,0),"")</f>
        <v/>
      </c>
      <c r="T4346" s="38" t="str">
        <f aca="false">IF(N4346="","",N4346+ROW()/10000000)</f>
        <v/>
      </c>
      <c r="U4346" s="0" t="str">
        <f aca="false">IF(G4346=1,IF(B4346="",1,0),"")</f>
        <v/>
      </c>
    </row>
    <row r="4347" customFormat="false" ht="15" hidden="false" customHeight="false" outlineLevel="0" collapsed="false">
      <c r="A4347" s="35"/>
      <c r="B4347" s="35"/>
      <c r="G4347" s="0" t="str">
        <f aca="false">IF(A4347="","",IF(AND(A4347&gt;=Debut,A4347&lt;Fin),1,0))</f>
        <v/>
      </c>
      <c r="H4347" s="0" t="str">
        <f aca="false">IF(G4347=1,INT(ROUND((A4347-Debut)*86400,0)/600),"")</f>
        <v/>
      </c>
      <c r="I4347" s="0" t="str">
        <f aca="false">IF(G4347=1,INT(ROUND((A4347-Debut)*86400,0)/3600),"")</f>
        <v/>
      </c>
      <c r="J4347" s="0" t="str">
        <f aca="false">IF(OR(A4347="",B4347=""),"",ROUND((B4347-A4347)*86400,0))</f>
        <v/>
      </c>
      <c r="K4347" s="37" t="str">
        <f aca="false">IF(G4347=1,IF(COUNTIFS($C:$C,C4347,$G:$G,1,$A:$A,"&gt;="&amp;(A4347-FenetreInterm/86400),$A:$A,"&lt;="&amp;A4347)&gt;=NbInterm,1,0),"")</f>
        <v/>
      </c>
      <c r="L4347" s="37" t="str">
        <f aca="false">IF(G4347=1,IF(B4347="",0,IF(J4347&lt;SeuilFugitive,1,0)),"")</f>
        <v/>
      </c>
      <c r="M4347" s="37" t="str">
        <f aca="false">IF(G4347=1,IF(B4347="",IF((Fin-A4347)*24&gt;SeuilFigee,1,0),IF(J4347&gt;SeuilFigee*3600,1,0)),"")</f>
        <v/>
      </c>
      <c r="N4347" s="0" t="str">
        <f aca="false">IF(G4347=1,IF(COUNTIF(H$2:H4347,H4347)=1,COUNTIF($H:$H,H4347),""),"")</f>
        <v/>
      </c>
      <c r="O4347" s="0" t="str">
        <f aca="false">IF(G4347=1,IF(COUNTIF(I$2:I4347,I4347)=1,COUNTIF($I:$I,I4347),""),"")</f>
        <v/>
      </c>
      <c r="P4347" s="38" t="str">
        <f aca="false">IF(G4347=1,IF(COUNTIFS(C$2:C4347,C4347,G$2:G4347,1)=1,COUNTIFS($C:$C,C4347,$G:$G,1)+ROW()/10000000,""),"")</f>
        <v/>
      </c>
      <c r="Q4347" s="0" t="str">
        <f aca="false">IF(K4347=1,IF(COUNTIFS(C$2:C4347,C4347,K$2:K4347,1)=1,1,0),"")</f>
        <v/>
      </c>
      <c r="R4347" s="0" t="str">
        <f aca="false">IF(M4347=1,IF(COUNTIFS(C$2:C4347,C4347,M$2:M4347,1)=1,1,0),"")</f>
        <v/>
      </c>
      <c r="S4347" s="0" t="str">
        <f aca="false">IF(L4347=1,IF(COUNTIFS(C$2:C4347,C4347,L$2:L4347,1)=1,1,0),"")</f>
        <v/>
      </c>
      <c r="T4347" s="38" t="str">
        <f aca="false">IF(N4347="","",N4347+ROW()/10000000)</f>
        <v/>
      </c>
      <c r="U4347" s="0" t="str">
        <f aca="false">IF(G4347=1,IF(B4347="",1,0),"")</f>
        <v/>
      </c>
    </row>
    <row r="4348" customFormat="false" ht="15" hidden="false" customHeight="false" outlineLevel="0" collapsed="false">
      <c r="A4348" s="35"/>
      <c r="B4348" s="35"/>
      <c r="G4348" s="0" t="str">
        <f aca="false">IF(A4348="","",IF(AND(A4348&gt;=Debut,A4348&lt;Fin),1,0))</f>
        <v/>
      </c>
      <c r="H4348" s="0" t="str">
        <f aca="false">IF(G4348=1,INT(ROUND((A4348-Debut)*86400,0)/600),"")</f>
        <v/>
      </c>
      <c r="I4348" s="0" t="str">
        <f aca="false">IF(G4348=1,INT(ROUND((A4348-Debut)*86400,0)/3600),"")</f>
        <v/>
      </c>
      <c r="J4348" s="0" t="str">
        <f aca="false">IF(OR(A4348="",B4348=""),"",ROUND((B4348-A4348)*86400,0))</f>
        <v/>
      </c>
      <c r="K4348" s="37" t="str">
        <f aca="false">IF(G4348=1,IF(COUNTIFS($C:$C,C4348,$G:$G,1,$A:$A,"&gt;="&amp;(A4348-FenetreInterm/86400),$A:$A,"&lt;="&amp;A4348)&gt;=NbInterm,1,0),"")</f>
        <v/>
      </c>
      <c r="L4348" s="37" t="str">
        <f aca="false">IF(G4348=1,IF(B4348="",0,IF(J4348&lt;SeuilFugitive,1,0)),"")</f>
        <v/>
      </c>
      <c r="M4348" s="37" t="str">
        <f aca="false">IF(G4348=1,IF(B4348="",IF((Fin-A4348)*24&gt;SeuilFigee,1,0),IF(J4348&gt;SeuilFigee*3600,1,0)),"")</f>
        <v/>
      </c>
      <c r="N4348" s="0" t="str">
        <f aca="false">IF(G4348=1,IF(COUNTIF(H$2:H4348,H4348)=1,COUNTIF($H:$H,H4348),""),"")</f>
        <v/>
      </c>
      <c r="O4348" s="0" t="str">
        <f aca="false">IF(G4348=1,IF(COUNTIF(I$2:I4348,I4348)=1,COUNTIF($I:$I,I4348),""),"")</f>
        <v/>
      </c>
      <c r="P4348" s="38" t="str">
        <f aca="false">IF(G4348=1,IF(COUNTIFS(C$2:C4348,C4348,G$2:G4348,1)=1,COUNTIFS($C:$C,C4348,$G:$G,1)+ROW()/10000000,""),"")</f>
        <v/>
      </c>
      <c r="Q4348" s="0" t="str">
        <f aca="false">IF(K4348=1,IF(COUNTIFS(C$2:C4348,C4348,K$2:K4348,1)=1,1,0),"")</f>
        <v/>
      </c>
      <c r="R4348" s="0" t="str">
        <f aca="false">IF(M4348=1,IF(COUNTIFS(C$2:C4348,C4348,M$2:M4348,1)=1,1,0),"")</f>
        <v/>
      </c>
      <c r="S4348" s="0" t="str">
        <f aca="false">IF(L4348=1,IF(COUNTIFS(C$2:C4348,C4348,L$2:L4348,1)=1,1,0),"")</f>
        <v/>
      </c>
      <c r="T4348" s="38" t="str">
        <f aca="false">IF(N4348="","",N4348+ROW()/10000000)</f>
        <v/>
      </c>
      <c r="U4348" s="0" t="str">
        <f aca="false">IF(G4348=1,IF(B4348="",1,0),"")</f>
        <v/>
      </c>
    </row>
    <row r="4349" customFormat="false" ht="15" hidden="false" customHeight="false" outlineLevel="0" collapsed="false">
      <c r="A4349" s="35"/>
      <c r="B4349" s="35"/>
      <c r="G4349" s="0" t="str">
        <f aca="false">IF(A4349="","",IF(AND(A4349&gt;=Debut,A4349&lt;Fin),1,0))</f>
        <v/>
      </c>
      <c r="H4349" s="0" t="str">
        <f aca="false">IF(G4349=1,INT(ROUND((A4349-Debut)*86400,0)/600),"")</f>
        <v/>
      </c>
      <c r="I4349" s="0" t="str">
        <f aca="false">IF(G4349=1,INT(ROUND((A4349-Debut)*86400,0)/3600),"")</f>
        <v/>
      </c>
      <c r="J4349" s="0" t="str">
        <f aca="false">IF(OR(A4349="",B4349=""),"",ROUND((B4349-A4349)*86400,0))</f>
        <v/>
      </c>
      <c r="K4349" s="37" t="str">
        <f aca="false">IF(G4349=1,IF(COUNTIFS($C:$C,C4349,$G:$G,1,$A:$A,"&gt;="&amp;(A4349-FenetreInterm/86400),$A:$A,"&lt;="&amp;A4349)&gt;=NbInterm,1,0),"")</f>
        <v/>
      </c>
      <c r="L4349" s="37" t="str">
        <f aca="false">IF(G4349=1,IF(B4349="",0,IF(J4349&lt;SeuilFugitive,1,0)),"")</f>
        <v/>
      </c>
      <c r="M4349" s="37" t="str">
        <f aca="false">IF(G4349=1,IF(B4349="",IF((Fin-A4349)*24&gt;SeuilFigee,1,0),IF(J4349&gt;SeuilFigee*3600,1,0)),"")</f>
        <v/>
      </c>
      <c r="N4349" s="0" t="str">
        <f aca="false">IF(G4349=1,IF(COUNTIF(H$2:H4349,H4349)=1,COUNTIF($H:$H,H4349),""),"")</f>
        <v/>
      </c>
      <c r="O4349" s="0" t="str">
        <f aca="false">IF(G4349=1,IF(COUNTIF(I$2:I4349,I4349)=1,COUNTIF($I:$I,I4349),""),"")</f>
        <v/>
      </c>
      <c r="P4349" s="38" t="str">
        <f aca="false">IF(G4349=1,IF(COUNTIFS(C$2:C4349,C4349,G$2:G4349,1)=1,COUNTIFS($C:$C,C4349,$G:$G,1)+ROW()/10000000,""),"")</f>
        <v/>
      </c>
      <c r="Q4349" s="0" t="str">
        <f aca="false">IF(K4349=1,IF(COUNTIFS(C$2:C4349,C4349,K$2:K4349,1)=1,1,0),"")</f>
        <v/>
      </c>
      <c r="R4349" s="0" t="str">
        <f aca="false">IF(M4349=1,IF(COUNTIFS(C$2:C4349,C4349,M$2:M4349,1)=1,1,0),"")</f>
        <v/>
      </c>
      <c r="S4349" s="0" t="str">
        <f aca="false">IF(L4349=1,IF(COUNTIFS(C$2:C4349,C4349,L$2:L4349,1)=1,1,0),"")</f>
        <v/>
      </c>
      <c r="T4349" s="38" t="str">
        <f aca="false">IF(N4349="","",N4349+ROW()/10000000)</f>
        <v/>
      </c>
      <c r="U4349" s="0" t="str">
        <f aca="false">IF(G4349=1,IF(B4349="",1,0),"")</f>
        <v/>
      </c>
    </row>
    <row r="4350" customFormat="false" ht="15" hidden="false" customHeight="false" outlineLevel="0" collapsed="false">
      <c r="A4350" s="35"/>
      <c r="B4350" s="35"/>
      <c r="G4350" s="0" t="str">
        <f aca="false">IF(A4350="","",IF(AND(A4350&gt;=Debut,A4350&lt;Fin),1,0))</f>
        <v/>
      </c>
      <c r="H4350" s="0" t="str">
        <f aca="false">IF(G4350=1,INT(ROUND((A4350-Debut)*86400,0)/600),"")</f>
        <v/>
      </c>
      <c r="I4350" s="0" t="str">
        <f aca="false">IF(G4350=1,INT(ROUND((A4350-Debut)*86400,0)/3600),"")</f>
        <v/>
      </c>
      <c r="J4350" s="0" t="str">
        <f aca="false">IF(OR(A4350="",B4350=""),"",ROUND((B4350-A4350)*86400,0))</f>
        <v/>
      </c>
      <c r="K4350" s="37" t="str">
        <f aca="false">IF(G4350=1,IF(COUNTIFS($C:$C,C4350,$G:$G,1,$A:$A,"&gt;="&amp;(A4350-FenetreInterm/86400),$A:$A,"&lt;="&amp;A4350)&gt;=NbInterm,1,0),"")</f>
        <v/>
      </c>
      <c r="L4350" s="37" t="str">
        <f aca="false">IF(G4350=1,IF(B4350="",0,IF(J4350&lt;SeuilFugitive,1,0)),"")</f>
        <v/>
      </c>
      <c r="M4350" s="37" t="str">
        <f aca="false">IF(G4350=1,IF(B4350="",IF((Fin-A4350)*24&gt;SeuilFigee,1,0),IF(J4350&gt;SeuilFigee*3600,1,0)),"")</f>
        <v/>
      </c>
      <c r="N4350" s="0" t="str">
        <f aca="false">IF(G4350=1,IF(COUNTIF(H$2:H4350,H4350)=1,COUNTIF($H:$H,H4350),""),"")</f>
        <v/>
      </c>
      <c r="O4350" s="0" t="str">
        <f aca="false">IF(G4350=1,IF(COUNTIF(I$2:I4350,I4350)=1,COUNTIF($I:$I,I4350),""),"")</f>
        <v/>
      </c>
      <c r="P4350" s="38" t="str">
        <f aca="false">IF(G4350=1,IF(COUNTIFS(C$2:C4350,C4350,G$2:G4350,1)=1,COUNTIFS($C:$C,C4350,$G:$G,1)+ROW()/10000000,""),"")</f>
        <v/>
      </c>
      <c r="Q4350" s="0" t="str">
        <f aca="false">IF(K4350=1,IF(COUNTIFS(C$2:C4350,C4350,K$2:K4350,1)=1,1,0),"")</f>
        <v/>
      </c>
      <c r="R4350" s="0" t="str">
        <f aca="false">IF(M4350=1,IF(COUNTIFS(C$2:C4350,C4350,M$2:M4350,1)=1,1,0),"")</f>
        <v/>
      </c>
      <c r="S4350" s="0" t="str">
        <f aca="false">IF(L4350=1,IF(COUNTIFS(C$2:C4350,C4350,L$2:L4350,1)=1,1,0),"")</f>
        <v/>
      </c>
      <c r="T4350" s="38" t="str">
        <f aca="false">IF(N4350="","",N4350+ROW()/10000000)</f>
        <v/>
      </c>
      <c r="U4350" s="0" t="str">
        <f aca="false">IF(G4350=1,IF(B4350="",1,0),"")</f>
        <v/>
      </c>
    </row>
    <row r="4351" customFormat="false" ht="15" hidden="false" customHeight="false" outlineLevel="0" collapsed="false">
      <c r="A4351" s="35"/>
      <c r="B4351" s="35"/>
      <c r="G4351" s="0" t="str">
        <f aca="false">IF(A4351="","",IF(AND(A4351&gt;=Debut,A4351&lt;Fin),1,0))</f>
        <v/>
      </c>
      <c r="H4351" s="0" t="str">
        <f aca="false">IF(G4351=1,INT(ROUND((A4351-Debut)*86400,0)/600),"")</f>
        <v/>
      </c>
      <c r="I4351" s="0" t="str">
        <f aca="false">IF(G4351=1,INT(ROUND((A4351-Debut)*86400,0)/3600),"")</f>
        <v/>
      </c>
      <c r="J4351" s="0" t="str">
        <f aca="false">IF(OR(A4351="",B4351=""),"",ROUND((B4351-A4351)*86400,0))</f>
        <v/>
      </c>
      <c r="K4351" s="37" t="str">
        <f aca="false">IF(G4351=1,IF(COUNTIFS($C:$C,C4351,$G:$G,1,$A:$A,"&gt;="&amp;(A4351-FenetreInterm/86400),$A:$A,"&lt;="&amp;A4351)&gt;=NbInterm,1,0),"")</f>
        <v/>
      </c>
      <c r="L4351" s="37" t="str">
        <f aca="false">IF(G4351=1,IF(B4351="",0,IF(J4351&lt;SeuilFugitive,1,0)),"")</f>
        <v/>
      </c>
      <c r="M4351" s="37" t="str">
        <f aca="false">IF(G4351=1,IF(B4351="",IF((Fin-A4351)*24&gt;SeuilFigee,1,0),IF(J4351&gt;SeuilFigee*3600,1,0)),"")</f>
        <v/>
      </c>
      <c r="N4351" s="0" t="str">
        <f aca="false">IF(G4351=1,IF(COUNTIF(H$2:H4351,H4351)=1,COUNTIF($H:$H,H4351),""),"")</f>
        <v/>
      </c>
      <c r="O4351" s="0" t="str">
        <f aca="false">IF(G4351=1,IF(COUNTIF(I$2:I4351,I4351)=1,COUNTIF($I:$I,I4351),""),"")</f>
        <v/>
      </c>
      <c r="P4351" s="38" t="str">
        <f aca="false">IF(G4351=1,IF(COUNTIFS(C$2:C4351,C4351,G$2:G4351,1)=1,COUNTIFS($C:$C,C4351,$G:$G,1)+ROW()/10000000,""),"")</f>
        <v/>
      </c>
      <c r="Q4351" s="0" t="str">
        <f aca="false">IF(K4351=1,IF(COUNTIFS(C$2:C4351,C4351,K$2:K4351,1)=1,1,0),"")</f>
        <v/>
      </c>
      <c r="R4351" s="0" t="str">
        <f aca="false">IF(M4351=1,IF(COUNTIFS(C$2:C4351,C4351,M$2:M4351,1)=1,1,0),"")</f>
        <v/>
      </c>
      <c r="S4351" s="0" t="str">
        <f aca="false">IF(L4351=1,IF(COUNTIFS(C$2:C4351,C4351,L$2:L4351,1)=1,1,0),"")</f>
        <v/>
      </c>
      <c r="T4351" s="38" t="str">
        <f aca="false">IF(N4351="","",N4351+ROW()/10000000)</f>
        <v/>
      </c>
      <c r="U4351" s="0" t="str">
        <f aca="false">IF(G4351=1,IF(B4351="",1,0),"")</f>
        <v/>
      </c>
    </row>
    <row r="4352" customFormat="false" ht="15" hidden="false" customHeight="false" outlineLevel="0" collapsed="false">
      <c r="A4352" s="35"/>
      <c r="B4352" s="35"/>
      <c r="G4352" s="0" t="str">
        <f aca="false">IF(A4352="","",IF(AND(A4352&gt;=Debut,A4352&lt;Fin),1,0))</f>
        <v/>
      </c>
      <c r="H4352" s="0" t="str">
        <f aca="false">IF(G4352=1,INT(ROUND((A4352-Debut)*86400,0)/600),"")</f>
        <v/>
      </c>
      <c r="I4352" s="0" t="str">
        <f aca="false">IF(G4352=1,INT(ROUND((A4352-Debut)*86400,0)/3600),"")</f>
        <v/>
      </c>
      <c r="J4352" s="0" t="str">
        <f aca="false">IF(OR(A4352="",B4352=""),"",ROUND((B4352-A4352)*86400,0))</f>
        <v/>
      </c>
      <c r="K4352" s="37" t="str">
        <f aca="false">IF(G4352=1,IF(COUNTIFS($C:$C,C4352,$G:$G,1,$A:$A,"&gt;="&amp;(A4352-FenetreInterm/86400),$A:$A,"&lt;="&amp;A4352)&gt;=NbInterm,1,0),"")</f>
        <v/>
      </c>
      <c r="L4352" s="37" t="str">
        <f aca="false">IF(G4352=1,IF(B4352="",0,IF(J4352&lt;SeuilFugitive,1,0)),"")</f>
        <v/>
      </c>
      <c r="M4352" s="37" t="str">
        <f aca="false">IF(G4352=1,IF(B4352="",IF((Fin-A4352)*24&gt;SeuilFigee,1,0),IF(J4352&gt;SeuilFigee*3600,1,0)),"")</f>
        <v/>
      </c>
      <c r="N4352" s="0" t="str">
        <f aca="false">IF(G4352=1,IF(COUNTIF(H$2:H4352,H4352)=1,COUNTIF($H:$H,H4352),""),"")</f>
        <v/>
      </c>
      <c r="O4352" s="0" t="str">
        <f aca="false">IF(G4352=1,IF(COUNTIF(I$2:I4352,I4352)=1,COUNTIF($I:$I,I4352),""),"")</f>
        <v/>
      </c>
      <c r="P4352" s="38" t="str">
        <f aca="false">IF(G4352=1,IF(COUNTIFS(C$2:C4352,C4352,G$2:G4352,1)=1,COUNTIFS($C:$C,C4352,$G:$G,1)+ROW()/10000000,""),"")</f>
        <v/>
      </c>
      <c r="Q4352" s="0" t="str">
        <f aca="false">IF(K4352=1,IF(COUNTIFS(C$2:C4352,C4352,K$2:K4352,1)=1,1,0),"")</f>
        <v/>
      </c>
      <c r="R4352" s="0" t="str">
        <f aca="false">IF(M4352=1,IF(COUNTIFS(C$2:C4352,C4352,M$2:M4352,1)=1,1,0),"")</f>
        <v/>
      </c>
      <c r="S4352" s="0" t="str">
        <f aca="false">IF(L4352=1,IF(COUNTIFS(C$2:C4352,C4352,L$2:L4352,1)=1,1,0),"")</f>
        <v/>
      </c>
      <c r="T4352" s="38" t="str">
        <f aca="false">IF(N4352="","",N4352+ROW()/10000000)</f>
        <v/>
      </c>
      <c r="U4352" s="0" t="str">
        <f aca="false">IF(G4352=1,IF(B4352="",1,0),"")</f>
        <v/>
      </c>
    </row>
    <row r="4353" customFormat="false" ht="15" hidden="false" customHeight="false" outlineLevel="0" collapsed="false">
      <c r="A4353" s="35"/>
      <c r="B4353" s="35"/>
      <c r="G4353" s="0" t="str">
        <f aca="false">IF(A4353="","",IF(AND(A4353&gt;=Debut,A4353&lt;Fin),1,0))</f>
        <v/>
      </c>
      <c r="H4353" s="0" t="str">
        <f aca="false">IF(G4353=1,INT(ROUND((A4353-Debut)*86400,0)/600),"")</f>
        <v/>
      </c>
      <c r="I4353" s="0" t="str">
        <f aca="false">IF(G4353=1,INT(ROUND((A4353-Debut)*86400,0)/3600),"")</f>
        <v/>
      </c>
      <c r="J4353" s="0" t="str">
        <f aca="false">IF(OR(A4353="",B4353=""),"",ROUND((B4353-A4353)*86400,0))</f>
        <v/>
      </c>
      <c r="K4353" s="37" t="str">
        <f aca="false">IF(G4353=1,IF(COUNTIFS($C:$C,C4353,$G:$G,1,$A:$A,"&gt;="&amp;(A4353-FenetreInterm/86400),$A:$A,"&lt;="&amp;A4353)&gt;=NbInterm,1,0),"")</f>
        <v/>
      </c>
      <c r="L4353" s="37" t="str">
        <f aca="false">IF(G4353=1,IF(B4353="",0,IF(J4353&lt;SeuilFugitive,1,0)),"")</f>
        <v/>
      </c>
      <c r="M4353" s="37" t="str">
        <f aca="false">IF(G4353=1,IF(B4353="",IF((Fin-A4353)*24&gt;SeuilFigee,1,0),IF(J4353&gt;SeuilFigee*3600,1,0)),"")</f>
        <v/>
      </c>
      <c r="N4353" s="0" t="str">
        <f aca="false">IF(G4353=1,IF(COUNTIF(H$2:H4353,H4353)=1,COUNTIF($H:$H,H4353),""),"")</f>
        <v/>
      </c>
      <c r="O4353" s="0" t="str">
        <f aca="false">IF(G4353=1,IF(COUNTIF(I$2:I4353,I4353)=1,COUNTIF($I:$I,I4353),""),"")</f>
        <v/>
      </c>
      <c r="P4353" s="38" t="str">
        <f aca="false">IF(G4353=1,IF(COUNTIFS(C$2:C4353,C4353,G$2:G4353,1)=1,COUNTIFS($C:$C,C4353,$G:$G,1)+ROW()/10000000,""),"")</f>
        <v/>
      </c>
      <c r="Q4353" s="0" t="str">
        <f aca="false">IF(K4353=1,IF(COUNTIFS(C$2:C4353,C4353,K$2:K4353,1)=1,1,0),"")</f>
        <v/>
      </c>
      <c r="R4353" s="0" t="str">
        <f aca="false">IF(M4353=1,IF(COUNTIFS(C$2:C4353,C4353,M$2:M4353,1)=1,1,0),"")</f>
        <v/>
      </c>
      <c r="S4353" s="0" t="str">
        <f aca="false">IF(L4353=1,IF(COUNTIFS(C$2:C4353,C4353,L$2:L4353,1)=1,1,0),"")</f>
        <v/>
      </c>
      <c r="T4353" s="38" t="str">
        <f aca="false">IF(N4353="","",N4353+ROW()/10000000)</f>
        <v/>
      </c>
      <c r="U4353" s="0" t="str">
        <f aca="false">IF(G4353=1,IF(B4353="",1,0),"")</f>
        <v/>
      </c>
    </row>
    <row r="4354" customFormat="false" ht="15" hidden="false" customHeight="false" outlineLevel="0" collapsed="false">
      <c r="A4354" s="35"/>
      <c r="B4354" s="35"/>
      <c r="G4354" s="0" t="str">
        <f aca="false">IF(A4354="","",IF(AND(A4354&gt;=Debut,A4354&lt;Fin),1,0))</f>
        <v/>
      </c>
      <c r="H4354" s="0" t="str">
        <f aca="false">IF(G4354=1,INT(ROUND((A4354-Debut)*86400,0)/600),"")</f>
        <v/>
      </c>
      <c r="I4354" s="0" t="str">
        <f aca="false">IF(G4354=1,INT(ROUND((A4354-Debut)*86400,0)/3600),"")</f>
        <v/>
      </c>
      <c r="J4354" s="0" t="str">
        <f aca="false">IF(OR(A4354="",B4354=""),"",ROUND((B4354-A4354)*86400,0))</f>
        <v/>
      </c>
      <c r="K4354" s="37" t="str">
        <f aca="false">IF(G4354=1,IF(COUNTIFS($C:$C,C4354,$G:$G,1,$A:$A,"&gt;="&amp;(A4354-FenetreInterm/86400),$A:$A,"&lt;="&amp;A4354)&gt;=NbInterm,1,0),"")</f>
        <v/>
      </c>
      <c r="L4354" s="37" t="str">
        <f aca="false">IF(G4354=1,IF(B4354="",0,IF(J4354&lt;SeuilFugitive,1,0)),"")</f>
        <v/>
      </c>
      <c r="M4354" s="37" t="str">
        <f aca="false">IF(G4354=1,IF(B4354="",IF((Fin-A4354)*24&gt;SeuilFigee,1,0),IF(J4354&gt;SeuilFigee*3600,1,0)),"")</f>
        <v/>
      </c>
      <c r="N4354" s="0" t="str">
        <f aca="false">IF(G4354=1,IF(COUNTIF(H$2:H4354,H4354)=1,COUNTIF($H:$H,H4354),""),"")</f>
        <v/>
      </c>
      <c r="O4354" s="0" t="str">
        <f aca="false">IF(G4354=1,IF(COUNTIF(I$2:I4354,I4354)=1,COUNTIF($I:$I,I4354),""),"")</f>
        <v/>
      </c>
      <c r="P4354" s="38" t="str">
        <f aca="false">IF(G4354=1,IF(COUNTIFS(C$2:C4354,C4354,G$2:G4354,1)=1,COUNTIFS($C:$C,C4354,$G:$G,1)+ROW()/10000000,""),"")</f>
        <v/>
      </c>
      <c r="Q4354" s="0" t="str">
        <f aca="false">IF(K4354=1,IF(COUNTIFS(C$2:C4354,C4354,K$2:K4354,1)=1,1,0),"")</f>
        <v/>
      </c>
      <c r="R4354" s="0" t="str">
        <f aca="false">IF(M4354=1,IF(COUNTIFS(C$2:C4354,C4354,M$2:M4354,1)=1,1,0),"")</f>
        <v/>
      </c>
      <c r="S4354" s="0" t="str">
        <f aca="false">IF(L4354=1,IF(COUNTIFS(C$2:C4354,C4354,L$2:L4354,1)=1,1,0),"")</f>
        <v/>
      </c>
      <c r="T4354" s="38" t="str">
        <f aca="false">IF(N4354="","",N4354+ROW()/10000000)</f>
        <v/>
      </c>
      <c r="U4354" s="0" t="str">
        <f aca="false">IF(G4354=1,IF(B4354="",1,0),"")</f>
        <v/>
      </c>
    </row>
    <row r="4355" customFormat="false" ht="15" hidden="false" customHeight="false" outlineLevel="0" collapsed="false">
      <c r="A4355" s="35"/>
      <c r="B4355" s="35"/>
      <c r="G4355" s="0" t="str">
        <f aca="false">IF(A4355="","",IF(AND(A4355&gt;=Debut,A4355&lt;Fin),1,0))</f>
        <v/>
      </c>
      <c r="H4355" s="0" t="str">
        <f aca="false">IF(G4355=1,INT(ROUND((A4355-Debut)*86400,0)/600),"")</f>
        <v/>
      </c>
      <c r="I4355" s="0" t="str">
        <f aca="false">IF(G4355=1,INT(ROUND((A4355-Debut)*86400,0)/3600),"")</f>
        <v/>
      </c>
      <c r="J4355" s="0" t="str">
        <f aca="false">IF(OR(A4355="",B4355=""),"",ROUND((B4355-A4355)*86400,0))</f>
        <v/>
      </c>
      <c r="K4355" s="37" t="str">
        <f aca="false">IF(G4355=1,IF(COUNTIFS($C:$C,C4355,$G:$G,1,$A:$A,"&gt;="&amp;(A4355-FenetreInterm/86400),$A:$A,"&lt;="&amp;A4355)&gt;=NbInterm,1,0),"")</f>
        <v/>
      </c>
      <c r="L4355" s="37" t="str">
        <f aca="false">IF(G4355=1,IF(B4355="",0,IF(J4355&lt;SeuilFugitive,1,0)),"")</f>
        <v/>
      </c>
      <c r="M4355" s="37" t="str">
        <f aca="false">IF(G4355=1,IF(B4355="",IF((Fin-A4355)*24&gt;SeuilFigee,1,0),IF(J4355&gt;SeuilFigee*3600,1,0)),"")</f>
        <v/>
      </c>
      <c r="N4355" s="0" t="str">
        <f aca="false">IF(G4355=1,IF(COUNTIF(H$2:H4355,H4355)=1,COUNTIF($H:$H,H4355),""),"")</f>
        <v/>
      </c>
      <c r="O4355" s="0" t="str">
        <f aca="false">IF(G4355=1,IF(COUNTIF(I$2:I4355,I4355)=1,COUNTIF($I:$I,I4355),""),"")</f>
        <v/>
      </c>
      <c r="P4355" s="38" t="str">
        <f aca="false">IF(G4355=1,IF(COUNTIFS(C$2:C4355,C4355,G$2:G4355,1)=1,COUNTIFS($C:$C,C4355,$G:$G,1)+ROW()/10000000,""),"")</f>
        <v/>
      </c>
      <c r="Q4355" s="0" t="str">
        <f aca="false">IF(K4355=1,IF(COUNTIFS(C$2:C4355,C4355,K$2:K4355,1)=1,1,0),"")</f>
        <v/>
      </c>
      <c r="R4355" s="0" t="str">
        <f aca="false">IF(M4355=1,IF(COUNTIFS(C$2:C4355,C4355,M$2:M4355,1)=1,1,0),"")</f>
        <v/>
      </c>
      <c r="S4355" s="0" t="str">
        <f aca="false">IF(L4355=1,IF(COUNTIFS(C$2:C4355,C4355,L$2:L4355,1)=1,1,0),"")</f>
        <v/>
      </c>
      <c r="T4355" s="38" t="str">
        <f aca="false">IF(N4355="","",N4355+ROW()/10000000)</f>
        <v/>
      </c>
      <c r="U4355" s="0" t="str">
        <f aca="false">IF(G4355=1,IF(B4355="",1,0),"")</f>
        <v/>
      </c>
    </row>
    <row r="4356" customFormat="false" ht="15" hidden="false" customHeight="false" outlineLevel="0" collapsed="false">
      <c r="A4356" s="35"/>
      <c r="B4356" s="35"/>
      <c r="G4356" s="0" t="str">
        <f aca="false">IF(A4356="","",IF(AND(A4356&gt;=Debut,A4356&lt;Fin),1,0))</f>
        <v/>
      </c>
      <c r="H4356" s="0" t="str">
        <f aca="false">IF(G4356=1,INT(ROUND((A4356-Debut)*86400,0)/600),"")</f>
        <v/>
      </c>
      <c r="I4356" s="0" t="str">
        <f aca="false">IF(G4356=1,INT(ROUND((A4356-Debut)*86400,0)/3600),"")</f>
        <v/>
      </c>
      <c r="J4356" s="0" t="str">
        <f aca="false">IF(OR(A4356="",B4356=""),"",ROUND((B4356-A4356)*86400,0))</f>
        <v/>
      </c>
      <c r="K4356" s="37" t="str">
        <f aca="false">IF(G4356=1,IF(COUNTIFS($C:$C,C4356,$G:$G,1,$A:$A,"&gt;="&amp;(A4356-FenetreInterm/86400),$A:$A,"&lt;="&amp;A4356)&gt;=NbInterm,1,0),"")</f>
        <v/>
      </c>
      <c r="L4356" s="37" t="str">
        <f aca="false">IF(G4356=1,IF(B4356="",0,IF(J4356&lt;SeuilFugitive,1,0)),"")</f>
        <v/>
      </c>
      <c r="M4356" s="37" t="str">
        <f aca="false">IF(G4356=1,IF(B4356="",IF((Fin-A4356)*24&gt;SeuilFigee,1,0),IF(J4356&gt;SeuilFigee*3600,1,0)),"")</f>
        <v/>
      </c>
      <c r="N4356" s="0" t="str">
        <f aca="false">IF(G4356=1,IF(COUNTIF(H$2:H4356,H4356)=1,COUNTIF($H:$H,H4356),""),"")</f>
        <v/>
      </c>
      <c r="O4356" s="0" t="str">
        <f aca="false">IF(G4356=1,IF(COUNTIF(I$2:I4356,I4356)=1,COUNTIF($I:$I,I4356),""),"")</f>
        <v/>
      </c>
      <c r="P4356" s="38" t="str">
        <f aca="false">IF(G4356=1,IF(COUNTIFS(C$2:C4356,C4356,G$2:G4356,1)=1,COUNTIFS($C:$C,C4356,$G:$G,1)+ROW()/10000000,""),"")</f>
        <v/>
      </c>
      <c r="Q4356" s="0" t="str">
        <f aca="false">IF(K4356=1,IF(COUNTIFS(C$2:C4356,C4356,K$2:K4356,1)=1,1,0),"")</f>
        <v/>
      </c>
      <c r="R4356" s="0" t="str">
        <f aca="false">IF(M4356=1,IF(COUNTIFS(C$2:C4356,C4356,M$2:M4356,1)=1,1,0),"")</f>
        <v/>
      </c>
      <c r="S4356" s="0" t="str">
        <f aca="false">IF(L4356=1,IF(COUNTIFS(C$2:C4356,C4356,L$2:L4356,1)=1,1,0),"")</f>
        <v/>
      </c>
      <c r="T4356" s="38" t="str">
        <f aca="false">IF(N4356="","",N4356+ROW()/10000000)</f>
        <v/>
      </c>
      <c r="U4356" s="0" t="str">
        <f aca="false">IF(G4356=1,IF(B4356="",1,0),"")</f>
        <v/>
      </c>
    </row>
    <row r="4357" customFormat="false" ht="15" hidden="false" customHeight="false" outlineLevel="0" collapsed="false">
      <c r="A4357" s="35"/>
      <c r="B4357" s="35"/>
      <c r="G4357" s="0" t="str">
        <f aca="false">IF(A4357="","",IF(AND(A4357&gt;=Debut,A4357&lt;Fin),1,0))</f>
        <v/>
      </c>
      <c r="H4357" s="0" t="str">
        <f aca="false">IF(G4357=1,INT(ROUND((A4357-Debut)*86400,0)/600),"")</f>
        <v/>
      </c>
      <c r="I4357" s="0" t="str">
        <f aca="false">IF(G4357=1,INT(ROUND((A4357-Debut)*86400,0)/3600),"")</f>
        <v/>
      </c>
      <c r="J4357" s="0" t="str">
        <f aca="false">IF(OR(A4357="",B4357=""),"",ROUND((B4357-A4357)*86400,0))</f>
        <v/>
      </c>
      <c r="K4357" s="37" t="str">
        <f aca="false">IF(G4357=1,IF(COUNTIFS($C:$C,C4357,$G:$G,1,$A:$A,"&gt;="&amp;(A4357-FenetreInterm/86400),$A:$A,"&lt;="&amp;A4357)&gt;=NbInterm,1,0),"")</f>
        <v/>
      </c>
      <c r="L4357" s="37" t="str">
        <f aca="false">IF(G4357=1,IF(B4357="",0,IF(J4357&lt;SeuilFugitive,1,0)),"")</f>
        <v/>
      </c>
      <c r="M4357" s="37" t="str">
        <f aca="false">IF(G4357=1,IF(B4357="",IF((Fin-A4357)*24&gt;SeuilFigee,1,0),IF(J4357&gt;SeuilFigee*3600,1,0)),"")</f>
        <v/>
      </c>
      <c r="N4357" s="0" t="str">
        <f aca="false">IF(G4357=1,IF(COUNTIF(H$2:H4357,H4357)=1,COUNTIF($H:$H,H4357),""),"")</f>
        <v/>
      </c>
      <c r="O4357" s="0" t="str">
        <f aca="false">IF(G4357=1,IF(COUNTIF(I$2:I4357,I4357)=1,COUNTIF($I:$I,I4357),""),"")</f>
        <v/>
      </c>
      <c r="P4357" s="38" t="str">
        <f aca="false">IF(G4357=1,IF(COUNTIFS(C$2:C4357,C4357,G$2:G4357,1)=1,COUNTIFS($C:$C,C4357,$G:$G,1)+ROW()/10000000,""),"")</f>
        <v/>
      </c>
      <c r="Q4357" s="0" t="str">
        <f aca="false">IF(K4357=1,IF(COUNTIFS(C$2:C4357,C4357,K$2:K4357,1)=1,1,0),"")</f>
        <v/>
      </c>
      <c r="R4357" s="0" t="str">
        <f aca="false">IF(M4357=1,IF(COUNTIFS(C$2:C4357,C4357,M$2:M4357,1)=1,1,0),"")</f>
        <v/>
      </c>
      <c r="S4357" s="0" t="str">
        <f aca="false">IF(L4357=1,IF(COUNTIFS(C$2:C4357,C4357,L$2:L4357,1)=1,1,0),"")</f>
        <v/>
      </c>
      <c r="T4357" s="38" t="str">
        <f aca="false">IF(N4357="","",N4357+ROW()/10000000)</f>
        <v/>
      </c>
      <c r="U4357" s="0" t="str">
        <f aca="false">IF(G4357=1,IF(B4357="",1,0),"")</f>
        <v/>
      </c>
    </row>
    <row r="4358" customFormat="false" ht="15" hidden="false" customHeight="false" outlineLevel="0" collapsed="false">
      <c r="A4358" s="35"/>
      <c r="B4358" s="35"/>
      <c r="G4358" s="0" t="str">
        <f aca="false">IF(A4358="","",IF(AND(A4358&gt;=Debut,A4358&lt;Fin),1,0))</f>
        <v/>
      </c>
      <c r="H4358" s="0" t="str">
        <f aca="false">IF(G4358=1,INT(ROUND((A4358-Debut)*86400,0)/600),"")</f>
        <v/>
      </c>
      <c r="I4358" s="0" t="str">
        <f aca="false">IF(G4358=1,INT(ROUND((A4358-Debut)*86400,0)/3600),"")</f>
        <v/>
      </c>
      <c r="J4358" s="0" t="str">
        <f aca="false">IF(OR(A4358="",B4358=""),"",ROUND((B4358-A4358)*86400,0))</f>
        <v/>
      </c>
      <c r="K4358" s="37" t="str">
        <f aca="false">IF(G4358=1,IF(COUNTIFS($C:$C,C4358,$G:$G,1,$A:$A,"&gt;="&amp;(A4358-FenetreInterm/86400),$A:$A,"&lt;="&amp;A4358)&gt;=NbInterm,1,0),"")</f>
        <v/>
      </c>
      <c r="L4358" s="37" t="str">
        <f aca="false">IF(G4358=1,IF(B4358="",0,IF(J4358&lt;SeuilFugitive,1,0)),"")</f>
        <v/>
      </c>
      <c r="M4358" s="37" t="str">
        <f aca="false">IF(G4358=1,IF(B4358="",IF((Fin-A4358)*24&gt;SeuilFigee,1,0),IF(J4358&gt;SeuilFigee*3600,1,0)),"")</f>
        <v/>
      </c>
      <c r="N4358" s="0" t="str">
        <f aca="false">IF(G4358=1,IF(COUNTIF(H$2:H4358,H4358)=1,COUNTIF($H:$H,H4358),""),"")</f>
        <v/>
      </c>
      <c r="O4358" s="0" t="str">
        <f aca="false">IF(G4358=1,IF(COUNTIF(I$2:I4358,I4358)=1,COUNTIF($I:$I,I4358),""),"")</f>
        <v/>
      </c>
      <c r="P4358" s="38" t="str">
        <f aca="false">IF(G4358=1,IF(COUNTIFS(C$2:C4358,C4358,G$2:G4358,1)=1,COUNTIFS($C:$C,C4358,$G:$G,1)+ROW()/10000000,""),"")</f>
        <v/>
      </c>
      <c r="Q4358" s="0" t="str">
        <f aca="false">IF(K4358=1,IF(COUNTIFS(C$2:C4358,C4358,K$2:K4358,1)=1,1,0),"")</f>
        <v/>
      </c>
      <c r="R4358" s="0" t="str">
        <f aca="false">IF(M4358=1,IF(COUNTIFS(C$2:C4358,C4358,M$2:M4358,1)=1,1,0),"")</f>
        <v/>
      </c>
      <c r="S4358" s="0" t="str">
        <f aca="false">IF(L4358=1,IF(COUNTIFS(C$2:C4358,C4358,L$2:L4358,1)=1,1,0),"")</f>
        <v/>
      </c>
      <c r="T4358" s="38" t="str">
        <f aca="false">IF(N4358="","",N4358+ROW()/10000000)</f>
        <v/>
      </c>
      <c r="U4358" s="0" t="str">
        <f aca="false">IF(G4358=1,IF(B4358="",1,0),"")</f>
        <v/>
      </c>
    </row>
    <row r="4359" customFormat="false" ht="15" hidden="false" customHeight="false" outlineLevel="0" collapsed="false">
      <c r="A4359" s="35"/>
      <c r="B4359" s="35"/>
      <c r="G4359" s="0" t="str">
        <f aca="false">IF(A4359="","",IF(AND(A4359&gt;=Debut,A4359&lt;Fin),1,0))</f>
        <v/>
      </c>
      <c r="H4359" s="0" t="str">
        <f aca="false">IF(G4359=1,INT(ROUND((A4359-Debut)*86400,0)/600),"")</f>
        <v/>
      </c>
      <c r="I4359" s="0" t="str">
        <f aca="false">IF(G4359=1,INT(ROUND((A4359-Debut)*86400,0)/3600),"")</f>
        <v/>
      </c>
      <c r="J4359" s="0" t="str">
        <f aca="false">IF(OR(A4359="",B4359=""),"",ROUND((B4359-A4359)*86400,0))</f>
        <v/>
      </c>
      <c r="K4359" s="37" t="str">
        <f aca="false">IF(G4359=1,IF(COUNTIFS($C:$C,C4359,$G:$G,1,$A:$A,"&gt;="&amp;(A4359-FenetreInterm/86400),$A:$A,"&lt;="&amp;A4359)&gt;=NbInterm,1,0),"")</f>
        <v/>
      </c>
      <c r="L4359" s="37" t="str">
        <f aca="false">IF(G4359=1,IF(B4359="",0,IF(J4359&lt;SeuilFugitive,1,0)),"")</f>
        <v/>
      </c>
      <c r="M4359" s="37" t="str">
        <f aca="false">IF(G4359=1,IF(B4359="",IF((Fin-A4359)*24&gt;SeuilFigee,1,0),IF(J4359&gt;SeuilFigee*3600,1,0)),"")</f>
        <v/>
      </c>
      <c r="N4359" s="0" t="str">
        <f aca="false">IF(G4359=1,IF(COUNTIF(H$2:H4359,H4359)=1,COUNTIF($H:$H,H4359),""),"")</f>
        <v/>
      </c>
      <c r="O4359" s="0" t="str">
        <f aca="false">IF(G4359=1,IF(COUNTIF(I$2:I4359,I4359)=1,COUNTIF($I:$I,I4359),""),"")</f>
        <v/>
      </c>
      <c r="P4359" s="38" t="str">
        <f aca="false">IF(G4359=1,IF(COUNTIFS(C$2:C4359,C4359,G$2:G4359,1)=1,COUNTIFS($C:$C,C4359,$G:$G,1)+ROW()/10000000,""),"")</f>
        <v/>
      </c>
      <c r="Q4359" s="0" t="str">
        <f aca="false">IF(K4359=1,IF(COUNTIFS(C$2:C4359,C4359,K$2:K4359,1)=1,1,0),"")</f>
        <v/>
      </c>
      <c r="R4359" s="0" t="str">
        <f aca="false">IF(M4359=1,IF(COUNTIFS(C$2:C4359,C4359,M$2:M4359,1)=1,1,0),"")</f>
        <v/>
      </c>
      <c r="S4359" s="0" t="str">
        <f aca="false">IF(L4359=1,IF(COUNTIFS(C$2:C4359,C4359,L$2:L4359,1)=1,1,0),"")</f>
        <v/>
      </c>
      <c r="T4359" s="38" t="str">
        <f aca="false">IF(N4359="","",N4359+ROW()/10000000)</f>
        <v/>
      </c>
      <c r="U4359" s="0" t="str">
        <f aca="false">IF(G4359=1,IF(B4359="",1,0),"")</f>
        <v/>
      </c>
    </row>
    <row r="4360" customFormat="false" ht="15" hidden="false" customHeight="false" outlineLevel="0" collapsed="false">
      <c r="A4360" s="35"/>
      <c r="B4360" s="35"/>
      <c r="G4360" s="0" t="str">
        <f aca="false">IF(A4360="","",IF(AND(A4360&gt;=Debut,A4360&lt;Fin),1,0))</f>
        <v/>
      </c>
      <c r="H4360" s="0" t="str">
        <f aca="false">IF(G4360=1,INT(ROUND((A4360-Debut)*86400,0)/600),"")</f>
        <v/>
      </c>
      <c r="I4360" s="0" t="str">
        <f aca="false">IF(G4360=1,INT(ROUND((A4360-Debut)*86400,0)/3600),"")</f>
        <v/>
      </c>
      <c r="J4360" s="0" t="str">
        <f aca="false">IF(OR(A4360="",B4360=""),"",ROUND((B4360-A4360)*86400,0))</f>
        <v/>
      </c>
      <c r="K4360" s="37" t="str">
        <f aca="false">IF(G4360=1,IF(COUNTIFS($C:$C,C4360,$G:$G,1,$A:$A,"&gt;="&amp;(A4360-FenetreInterm/86400),$A:$A,"&lt;="&amp;A4360)&gt;=NbInterm,1,0),"")</f>
        <v/>
      </c>
      <c r="L4360" s="37" t="str">
        <f aca="false">IF(G4360=1,IF(B4360="",0,IF(J4360&lt;SeuilFugitive,1,0)),"")</f>
        <v/>
      </c>
      <c r="M4360" s="37" t="str">
        <f aca="false">IF(G4360=1,IF(B4360="",IF((Fin-A4360)*24&gt;SeuilFigee,1,0),IF(J4360&gt;SeuilFigee*3600,1,0)),"")</f>
        <v/>
      </c>
      <c r="N4360" s="0" t="str">
        <f aca="false">IF(G4360=1,IF(COUNTIF(H$2:H4360,H4360)=1,COUNTIF($H:$H,H4360),""),"")</f>
        <v/>
      </c>
      <c r="O4360" s="0" t="str">
        <f aca="false">IF(G4360=1,IF(COUNTIF(I$2:I4360,I4360)=1,COUNTIF($I:$I,I4360),""),"")</f>
        <v/>
      </c>
      <c r="P4360" s="38" t="str">
        <f aca="false">IF(G4360=1,IF(COUNTIFS(C$2:C4360,C4360,G$2:G4360,1)=1,COUNTIFS($C:$C,C4360,$G:$G,1)+ROW()/10000000,""),"")</f>
        <v/>
      </c>
      <c r="Q4360" s="0" t="str">
        <f aca="false">IF(K4360=1,IF(COUNTIFS(C$2:C4360,C4360,K$2:K4360,1)=1,1,0),"")</f>
        <v/>
      </c>
      <c r="R4360" s="0" t="str">
        <f aca="false">IF(M4360=1,IF(COUNTIFS(C$2:C4360,C4360,M$2:M4360,1)=1,1,0),"")</f>
        <v/>
      </c>
      <c r="S4360" s="0" t="str">
        <f aca="false">IF(L4360=1,IF(COUNTIFS(C$2:C4360,C4360,L$2:L4360,1)=1,1,0),"")</f>
        <v/>
      </c>
      <c r="T4360" s="38" t="str">
        <f aca="false">IF(N4360="","",N4360+ROW()/10000000)</f>
        <v/>
      </c>
      <c r="U4360" s="0" t="str">
        <f aca="false">IF(G4360=1,IF(B4360="",1,0),"")</f>
        <v/>
      </c>
    </row>
    <row r="4361" customFormat="false" ht="15" hidden="false" customHeight="false" outlineLevel="0" collapsed="false">
      <c r="A4361" s="35"/>
      <c r="B4361" s="35"/>
      <c r="G4361" s="0" t="str">
        <f aca="false">IF(A4361="","",IF(AND(A4361&gt;=Debut,A4361&lt;Fin),1,0))</f>
        <v/>
      </c>
      <c r="H4361" s="0" t="str">
        <f aca="false">IF(G4361=1,INT(ROUND((A4361-Debut)*86400,0)/600),"")</f>
        <v/>
      </c>
      <c r="I4361" s="0" t="str">
        <f aca="false">IF(G4361=1,INT(ROUND((A4361-Debut)*86400,0)/3600),"")</f>
        <v/>
      </c>
      <c r="J4361" s="0" t="str">
        <f aca="false">IF(OR(A4361="",B4361=""),"",ROUND((B4361-A4361)*86400,0))</f>
        <v/>
      </c>
      <c r="K4361" s="37" t="str">
        <f aca="false">IF(G4361=1,IF(COUNTIFS($C:$C,C4361,$G:$G,1,$A:$A,"&gt;="&amp;(A4361-FenetreInterm/86400),$A:$A,"&lt;="&amp;A4361)&gt;=NbInterm,1,0),"")</f>
        <v/>
      </c>
      <c r="L4361" s="37" t="str">
        <f aca="false">IF(G4361=1,IF(B4361="",0,IF(J4361&lt;SeuilFugitive,1,0)),"")</f>
        <v/>
      </c>
      <c r="M4361" s="37" t="str">
        <f aca="false">IF(G4361=1,IF(B4361="",IF((Fin-A4361)*24&gt;SeuilFigee,1,0),IF(J4361&gt;SeuilFigee*3600,1,0)),"")</f>
        <v/>
      </c>
      <c r="N4361" s="0" t="str">
        <f aca="false">IF(G4361=1,IF(COUNTIF(H$2:H4361,H4361)=1,COUNTIF($H:$H,H4361),""),"")</f>
        <v/>
      </c>
      <c r="O4361" s="0" t="str">
        <f aca="false">IF(G4361=1,IF(COUNTIF(I$2:I4361,I4361)=1,COUNTIF($I:$I,I4361),""),"")</f>
        <v/>
      </c>
      <c r="P4361" s="38" t="str">
        <f aca="false">IF(G4361=1,IF(COUNTIFS(C$2:C4361,C4361,G$2:G4361,1)=1,COUNTIFS($C:$C,C4361,$G:$G,1)+ROW()/10000000,""),"")</f>
        <v/>
      </c>
      <c r="Q4361" s="0" t="str">
        <f aca="false">IF(K4361=1,IF(COUNTIFS(C$2:C4361,C4361,K$2:K4361,1)=1,1,0),"")</f>
        <v/>
      </c>
      <c r="R4361" s="0" t="str">
        <f aca="false">IF(M4361=1,IF(COUNTIFS(C$2:C4361,C4361,M$2:M4361,1)=1,1,0),"")</f>
        <v/>
      </c>
      <c r="S4361" s="0" t="str">
        <f aca="false">IF(L4361=1,IF(COUNTIFS(C$2:C4361,C4361,L$2:L4361,1)=1,1,0),"")</f>
        <v/>
      </c>
      <c r="T4361" s="38" t="str">
        <f aca="false">IF(N4361="","",N4361+ROW()/10000000)</f>
        <v/>
      </c>
      <c r="U4361" s="0" t="str">
        <f aca="false">IF(G4361=1,IF(B4361="",1,0),"")</f>
        <v/>
      </c>
    </row>
    <row r="4362" customFormat="false" ht="15" hidden="false" customHeight="false" outlineLevel="0" collapsed="false">
      <c r="A4362" s="35"/>
      <c r="B4362" s="35"/>
      <c r="G4362" s="0" t="str">
        <f aca="false">IF(A4362="","",IF(AND(A4362&gt;=Debut,A4362&lt;Fin),1,0))</f>
        <v/>
      </c>
      <c r="H4362" s="0" t="str">
        <f aca="false">IF(G4362=1,INT(ROUND((A4362-Debut)*86400,0)/600),"")</f>
        <v/>
      </c>
      <c r="I4362" s="0" t="str">
        <f aca="false">IF(G4362=1,INT(ROUND((A4362-Debut)*86400,0)/3600),"")</f>
        <v/>
      </c>
      <c r="J4362" s="0" t="str">
        <f aca="false">IF(OR(A4362="",B4362=""),"",ROUND((B4362-A4362)*86400,0))</f>
        <v/>
      </c>
      <c r="K4362" s="37" t="str">
        <f aca="false">IF(G4362=1,IF(COUNTIFS($C:$C,C4362,$G:$G,1,$A:$A,"&gt;="&amp;(A4362-FenetreInterm/86400),$A:$A,"&lt;="&amp;A4362)&gt;=NbInterm,1,0),"")</f>
        <v/>
      </c>
      <c r="L4362" s="37" t="str">
        <f aca="false">IF(G4362=1,IF(B4362="",0,IF(J4362&lt;SeuilFugitive,1,0)),"")</f>
        <v/>
      </c>
      <c r="M4362" s="37" t="str">
        <f aca="false">IF(G4362=1,IF(B4362="",IF((Fin-A4362)*24&gt;SeuilFigee,1,0),IF(J4362&gt;SeuilFigee*3600,1,0)),"")</f>
        <v/>
      </c>
      <c r="N4362" s="0" t="str">
        <f aca="false">IF(G4362=1,IF(COUNTIF(H$2:H4362,H4362)=1,COUNTIF($H:$H,H4362),""),"")</f>
        <v/>
      </c>
      <c r="O4362" s="0" t="str">
        <f aca="false">IF(G4362=1,IF(COUNTIF(I$2:I4362,I4362)=1,COUNTIF($I:$I,I4362),""),"")</f>
        <v/>
      </c>
      <c r="P4362" s="38" t="str">
        <f aca="false">IF(G4362=1,IF(COUNTIFS(C$2:C4362,C4362,G$2:G4362,1)=1,COUNTIFS($C:$C,C4362,$G:$G,1)+ROW()/10000000,""),"")</f>
        <v/>
      </c>
      <c r="Q4362" s="0" t="str">
        <f aca="false">IF(K4362=1,IF(COUNTIFS(C$2:C4362,C4362,K$2:K4362,1)=1,1,0),"")</f>
        <v/>
      </c>
      <c r="R4362" s="0" t="str">
        <f aca="false">IF(M4362=1,IF(COUNTIFS(C$2:C4362,C4362,M$2:M4362,1)=1,1,0),"")</f>
        <v/>
      </c>
      <c r="S4362" s="0" t="str">
        <f aca="false">IF(L4362=1,IF(COUNTIFS(C$2:C4362,C4362,L$2:L4362,1)=1,1,0),"")</f>
        <v/>
      </c>
      <c r="T4362" s="38" t="str">
        <f aca="false">IF(N4362="","",N4362+ROW()/10000000)</f>
        <v/>
      </c>
      <c r="U4362" s="0" t="str">
        <f aca="false">IF(G4362=1,IF(B4362="",1,0),"")</f>
        <v/>
      </c>
    </row>
    <row r="4363" customFormat="false" ht="15" hidden="false" customHeight="false" outlineLevel="0" collapsed="false">
      <c r="A4363" s="35"/>
      <c r="B4363" s="35"/>
      <c r="G4363" s="0" t="str">
        <f aca="false">IF(A4363="","",IF(AND(A4363&gt;=Debut,A4363&lt;Fin),1,0))</f>
        <v/>
      </c>
      <c r="H4363" s="0" t="str">
        <f aca="false">IF(G4363=1,INT(ROUND((A4363-Debut)*86400,0)/600),"")</f>
        <v/>
      </c>
      <c r="I4363" s="0" t="str">
        <f aca="false">IF(G4363=1,INT(ROUND((A4363-Debut)*86400,0)/3600),"")</f>
        <v/>
      </c>
      <c r="J4363" s="0" t="str">
        <f aca="false">IF(OR(A4363="",B4363=""),"",ROUND((B4363-A4363)*86400,0))</f>
        <v/>
      </c>
      <c r="K4363" s="37" t="str">
        <f aca="false">IF(G4363=1,IF(COUNTIFS($C:$C,C4363,$G:$G,1,$A:$A,"&gt;="&amp;(A4363-FenetreInterm/86400),$A:$A,"&lt;="&amp;A4363)&gt;=NbInterm,1,0),"")</f>
        <v/>
      </c>
      <c r="L4363" s="37" t="str">
        <f aca="false">IF(G4363=1,IF(B4363="",0,IF(J4363&lt;SeuilFugitive,1,0)),"")</f>
        <v/>
      </c>
      <c r="M4363" s="37" t="str">
        <f aca="false">IF(G4363=1,IF(B4363="",IF((Fin-A4363)*24&gt;SeuilFigee,1,0),IF(J4363&gt;SeuilFigee*3600,1,0)),"")</f>
        <v/>
      </c>
      <c r="N4363" s="0" t="str">
        <f aca="false">IF(G4363=1,IF(COUNTIF(H$2:H4363,H4363)=1,COUNTIF($H:$H,H4363),""),"")</f>
        <v/>
      </c>
      <c r="O4363" s="0" t="str">
        <f aca="false">IF(G4363=1,IF(COUNTIF(I$2:I4363,I4363)=1,COUNTIF($I:$I,I4363),""),"")</f>
        <v/>
      </c>
      <c r="P4363" s="38" t="str">
        <f aca="false">IF(G4363=1,IF(COUNTIFS(C$2:C4363,C4363,G$2:G4363,1)=1,COUNTIFS($C:$C,C4363,$G:$G,1)+ROW()/10000000,""),"")</f>
        <v/>
      </c>
      <c r="Q4363" s="0" t="str">
        <f aca="false">IF(K4363=1,IF(COUNTIFS(C$2:C4363,C4363,K$2:K4363,1)=1,1,0),"")</f>
        <v/>
      </c>
      <c r="R4363" s="0" t="str">
        <f aca="false">IF(M4363=1,IF(COUNTIFS(C$2:C4363,C4363,M$2:M4363,1)=1,1,0),"")</f>
        <v/>
      </c>
      <c r="S4363" s="0" t="str">
        <f aca="false">IF(L4363=1,IF(COUNTIFS(C$2:C4363,C4363,L$2:L4363,1)=1,1,0),"")</f>
        <v/>
      </c>
      <c r="T4363" s="38" t="str">
        <f aca="false">IF(N4363="","",N4363+ROW()/10000000)</f>
        <v/>
      </c>
      <c r="U4363" s="0" t="str">
        <f aca="false">IF(G4363=1,IF(B4363="",1,0),"")</f>
        <v/>
      </c>
    </row>
    <row r="4364" customFormat="false" ht="15" hidden="false" customHeight="false" outlineLevel="0" collapsed="false">
      <c r="A4364" s="35"/>
      <c r="B4364" s="35"/>
      <c r="G4364" s="0" t="str">
        <f aca="false">IF(A4364="","",IF(AND(A4364&gt;=Debut,A4364&lt;Fin),1,0))</f>
        <v/>
      </c>
      <c r="H4364" s="0" t="str">
        <f aca="false">IF(G4364=1,INT(ROUND((A4364-Debut)*86400,0)/600),"")</f>
        <v/>
      </c>
      <c r="I4364" s="0" t="str">
        <f aca="false">IF(G4364=1,INT(ROUND((A4364-Debut)*86400,0)/3600),"")</f>
        <v/>
      </c>
      <c r="J4364" s="0" t="str">
        <f aca="false">IF(OR(A4364="",B4364=""),"",ROUND((B4364-A4364)*86400,0))</f>
        <v/>
      </c>
      <c r="K4364" s="37" t="str">
        <f aca="false">IF(G4364=1,IF(COUNTIFS($C:$C,C4364,$G:$G,1,$A:$A,"&gt;="&amp;(A4364-FenetreInterm/86400),$A:$A,"&lt;="&amp;A4364)&gt;=NbInterm,1,0),"")</f>
        <v/>
      </c>
      <c r="L4364" s="37" t="str">
        <f aca="false">IF(G4364=1,IF(B4364="",0,IF(J4364&lt;SeuilFugitive,1,0)),"")</f>
        <v/>
      </c>
      <c r="M4364" s="37" t="str">
        <f aca="false">IF(G4364=1,IF(B4364="",IF((Fin-A4364)*24&gt;SeuilFigee,1,0),IF(J4364&gt;SeuilFigee*3600,1,0)),"")</f>
        <v/>
      </c>
      <c r="N4364" s="0" t="str">
        <f aca="false">IF(G4364=1,IF(COUNTIF(H$2:H4364,H4364)=1,COUNTIF($H:$H,H4364),""),"")</f>
        <v/>
      </c>
      <c r="O4364" s="0" t="str">
        <f aca="false">IF(G4364=1,IF(COUNTIF(I$2:I4364,I4364)=1,COUNTIF($I:$I,I4364),""),"")</f>
        <v/>
      </c>
      <c r="P4364" s="38" t="str">
        <f aca="false">IF(G4364=1,IF(COUNTIFS(C$2:C4364,C4364,G$2:G4364,1)=1,COUNTIFS($C:$C,C4364,$G:$G,1)+ROW()/10000000,""),"")</f>
        <v/>
      </c>
      <c r="Q4364" s="0" t="str">
        <f aca="false">IF(K4364=1,IF(COUNTIFS(C$2:C4364,C4364,K$2:K4364,1)=1,1,0),"")</f>
        <v/>
      </c>
      <c r="R4364" s="0" t="str">
        <f aca="false">IF(M4364=1,IF(COUNTIFS(C$2:C4364,C4364,M$2:M4364,1)=1,1,0),"")</f>
        <v/>
      </c>
      <c r="S4364" s="0" t="str">
        <f aca="false">IF(L4364=1,IF(COUNTIFS(C$2:C4364,C4364,L$2:L4364,1)=1,1,0),"")</f>
        <v/>
      </c>
      <c r="T4364" s="38" t="str">
        <f aca="false">IF(N4364="","",N4364+ROW()/10000000)</f>
        <v/>
      </c>
      <c r="U4364" s="0" t="str">
        <f aca="false">IF(G4364=1,IF(B4364="",1,0),"")</f>
        <v/>
      </c>
    </row>
    <row r="4365" customFormat="false" ht="15" hidden="false" customHeight="false" outlineLevel="0" collapsed="false">
      <c r="A4365" s="35"/>
      <c r="B4365" s="35"/>
      <c r="G4365" s="0" t="str">
        <f aca="false">IF(A4365="","",IF(AND(A4365&gt;=Debut,A4365&lt;Fin),1,0))</f>
        <v/>
      </c>
      <c r="H4365" s="0" t="str">
        <f aca="false">IF(G4365=1,INT(ROUND((A4365-Debut)*86400,0)/600),"")</f>
        <v/>
      </c>
      <c r="I4365" s="0" t="str">
        <f aca="false">IF(G4365=1,INT(ROUND((A4365-Debut)*86400,0)/3600),"")</f>
        <v/>
      </c>
      <c r="J4365" s="0" t="str">
        <f aca="false">IF(OR(A4365="",B4365=""),"",ROUND((B4365-A4365)*86400,0))</f>
        <v/>
      </c>
      <c r="K4365" s="37" t="str">
        <f aca="false">IF(G4365=1,IF(COUNTIFS($C:$C,C4365,$G:$G,1,$A:$A,"&gt;="&amp;(A4365-FenetreInterm/86400),$A:$A,"&lt;="&amp;A4365)&gt;=NbInterm,1,0),"")</f>
        <v/>
      </c>
      <c r="L4365" s="37" t="str">
        <f aca="false">IF(G4365=1,IF(B4365="",0,IF(J4365&lt;SeuilFugitive,1,0)),"")</f>
        <v/>
      </c>
      <c r="M4365" s="37" t="str">
        <f aca="false">IF(G4365=1,IF(B4365="",IF((Fin-A4365)*24&gt;SeuilFigee,1,0),IF(J4365&gt;SeuilFigee*3600,1,0)),"")</f>
        <v/>
      </c>
      <c r="N4365" s="0" t="str">
        <f aca="false">IF(G4365=1,IF(COUNTIF(H$2:H4365,H4365)=1,COUNTIF($H:$H,H4365),""),"")</f>
        <v/>
      </c>
      <c r="O4365" s="0" t="str">
        <f aca="false">IF(G4365=1,IF(COUNTIF(I$2:I4365,I4365)=1,COUNTIF($I:$I,I4365),""),"")</f>
        <v/>
      </c>
      <c r="P4365" s="38" t="str">
        <f aca="false">IF(G4365=1,IF(COUNTIFS(C$2:C4365,C4365,G$2:G4365,1)=1,COUNTIFS($C:$C,C4365,$G:$G,1)+ROW()/10000000,""),"")</f>
        <v/>
      </c>
      <c r="Q4365" s="0" t="str">
        <f aca="false">IF(K4365=1,IF(COUNTIFS(C$2:C4365,C4365,K$2:K4365,1)=1,1,0),"")</f>
        <v/>
      </c>
      <c r="R4365" s="0" t="str">
        <f aca="false">IF(M4365=1,IF(COUNTIFS(C$2:C4365,C4365,M$2:M4365,1)=1,1,0),"")</f>
        <v/>
      </c>
      <c r="S4365" s="0" t="str">
        <f aca="false">IF(L4365=1,IF(COUNTIFS(C$2:C4365,C4365,L$2:L4365,1)=1,1,0),"")</f>
        <v/>
      </c>
      <c r="T4365" s="38" t="str">
        <f aca="false">IF(N4365="","",N4365+ROW()/10000000)</f>
        <v/>
      </c>
      <c r="U4365" s="0" t="str">
        <f aca="false">IF(G4365=1,IF(B4365="",1,0),"")</f>
        <v/>
      </c>
    </row>
    <row r="4366" customFormat="false" ht="15" hidden="false" customHeight="false" outlineLevel="0" collapsed="false">
      <c r="A4366" s="35"/>
      <c r="B4366" s="35"/>
      <c r="G4366" s="0" t="str">
        <f aca="false">IF(A4366="","",IF(AND(A4366&gt;=Debut,A4366&lt;Fin),1,0))</f>
        <v/>
      </c>
      <c r="H4366" s="0" t="str">
        <f aca="false">IF(G4366=1,INT(ROUND((A4366-Debut)*86400,0)/600),"")</f>
        <v/>
      </c>
      <c r="I4366" s="0" t="str">
        <f aca="false">IF(G4366=1,INT(ROUND((A4366-Debut)*86400,0)/3600),"")</f>
        <v/>
      </c>
      <c r="J4366" s="0" t="str">
        <f aca="false">IF(OR(A4366="",B4366=""),"",ROUND((B4366-A4366)*86400,0))</f>
        <v/>
      </c>
      <c r="K4366" s="37" t="str">
        <f aca="false">IF(G4366=1,IF(COUNTIFS($C:$C,C4366,$G:$G,1,$A:$A,"&gt;="&amp;(A4366-FenetreInterm/86400),$A:$A,"&lt;="&amp;A4366)&gt;=NbInterm,1,0),"")</f>
        <v/>
      </c>
      <c r="L4366" s="37" t="str">
        <f aca="false">IF(G4366=1,IF(B4366="",0,IF(J4366&lt;SeuilFugitive,1,0)),"")</f>
        <v/>
      </c>
      <c r="M4366" s="37" t="str">
        <f aca="false">IF(G4366=1,IF(B4366="",IF((Fin-A4366)*24&gt;SeuilFigee,1,0),IF(J4366&gt;SeuilFigee*3600,1,0)),"")</f>
        <v/>
      </c>
      <c r="N4366" s="0" t="str">
        <f aca="false">IF(G4366=1,IF(COUNTIF(H$2:H4366,H4366)=1,COUNTIF($H:$H,H4366),""),"")</f>
        <v/>
      </c>
      <c r="O4366" s="0" t="str">
        <f aca="false">IF(G4366=1,IF(COUNTIF(I$2:I4366,I4366)=1,COUNTIF($I:$I,I4366),""),"")</f>
        <v/>
      </c>
      <c r="P4366" s="38" t="str">
        <f aca="false">IF(G4366=1,IF(COUNTIFS(C$2:C4366,C4366,G$2:G4366,1)=1,COUNTIFS($C:$C,C4366,$G:$G,1)+ROW()/10000000,""),"")</f>
        <v/>
      </c>
      <c r="Q4366" s="0" t="str">
        <f aca="false">IF(K4366=1,IF(COUNTIFS(C$2:C4366,C4366,K$2:K4366,1)=1,1,0),"")</f>
        <v/>
      </c>
      <c r="R4366" s="0" t="str">
        <f aca="false">IF(M4366=1,IF(COUNTIFS(C$2:C4366,C4366,M$2:M4366,1)=1,1,0),"")</f>
        <v/>
      </c>
      <c r="S4366" s="0" t="str">
        <f aca="false">IF(L4366=1,IF(COUNTIFS(C$2:C4366,C4366,L$2:L4366,1)=1,1,0),"")</f>
        <v/>
      </c>
      <c r="T4366" s="38" t="str">
        <f aca="false">IF(N4366="","",N4366+ROW()/10000000)</f>
        <v/>
      </c>
      <c r="U4366" s="0" t="str">
        <f aca="false">IF(G4366=1,IF(B4366="",1,0),"")</f>
        <v/>
      </c>
    </row>
    <row r="4367" customFormat="false" ht="15" hidden="false" customHeight="false" outlineLevel="0" collapsed="false">
      <c r="A4367" s="35"/>
      <c r="B4367" s="35"/>
      <c r="G4367" s="0" t="str">
        <f aca="false">IF(A4367="","",IF(AND(A4367&gt;=Debut,A4367&lt;Fin),1,0))</f>
        <v/>
      </c>
      <c r="H4367" s="0" t="str">
        <f aca="false">IF(G4367=1,INT(ROUND((A4367-Debut)*86400,0)/600),"")</f>
        <v/>
      </c>
      <c r="I4367" s="0" t="str">
        <f aca="false">IF(G4367=1,INT(ROUND((A4367-Debut)*86400,0)/3600),"")</f>
        <v/>
      </c>
      <c r="J4367" s="0" t="str">
        <f aca="false">IF(OR(A4367="",B4367=""),"",ROUND((B4367-A4367)*86400,0))</f>
        <v/>
      </c>
      <c r="K4367" s="37" t="str">
        <f aca="false">IF(G4367=1,IF(COUNTIFS($C:$C,C4367,$G:$G,1,$A:$A,"&gt;="&amp;(A4367-FenetreInterm/86400),$A:$A,"&lt;="&amp;A4367)&gt;=NbInterm,1,0),"")</f>
        <v/>
      </c>
      <c r="L4367" s="37" t="str">
        <f aca="false">IF(G4367=1,IF(B4367="",0,IF(J4367&lt;SeuilFugitive,1,0)),"")</f>
        <v/>
      </c>
      <c r="M4367" s="37" t="str">
        <f aca="false">IF(G4367=1,IF(B4367="",IF((Fin-A4367)*24&gt;SeuilFigee,1,0),IF(J4367&gt;SeuilFigee*3600,1,0)),"")</f>
        <v/>
      </c>
      <c r="N4367" s="0" t="str">
        <f aca="false">IF(G4367=1,IF(COUNTIF(H$2:H4367,H4367)=1,COUNTIF($H:$H,H4367),""),"")</f>
        <v/>
      </c>
      <c r="O4367" s="0" t="str">
        <f aca="false">IF(G4367=1,IF(COUNTIF(I$2:I4367,I4367)=1,COUNTIF($I:$I,I4367),""),"")</f>
        <v/>
      </c>
      <c r="P4367" s="38" t="str">
        <f aca="false">IF(G4367=1,IF(COUNTIFS(C$2:C4367,C4367,G$2:G4367,1)=1,COUNTIFS($C:$C,C4367,$G:$G,1)+ROW()/10000000,""),"")</f>
        <v/>
      </c>
      <c r="Q4367" s="0" t="str">
        <f aca="false">IF(K4367=1,IF(COUNTIFS(C$2:C4367,C4367,K$2:K4367,1)=1,1,0),"")</f>
        <v/>
      </c>
      <c r="R4367" s="0" t="str">
        <f aca="false">IF(M4367=1,IF(COUNTIFS(C$2:C4367,C4367,M$2:M4367,1)=1,1,0),"")</f>
        <v/>
      </c>
      <c r="S4367" s="0" t="str">
        <f aca="false">IF(L4367=1,IF(COUNTIFS(C$2:C4367,C4367,L$2:L4367,1)=1,1,0),"")</f>
        <v/>
      </c>
      <c r="T4367" s="38" t="str">
        <f aca="false">IF(N4367="","",N4367+ROW()/10000000)</f>
        <v/>
      </c>
      <c r="U4367" s="0" t="str">
        <f aca="false">IF(G4367=1,IF(B4367="",1,0),"")</f>
        <v/>
      </c>
    </row>
    <row r="4368" customFormat="false" ht="15" hidden="false" customHeight="false" outlineLevel="0" collapsed="false">
      <c r="A4368" s="35"/>
      <c r="B4368" s="35"/>
      <c r="G4368" s="0" t="str">
        <f aca="false">IF(A4368="","",IF(AND(A4368&gt;=Debut,A4368&lt;Fin),1,0))</f>
        <v/>
      </c>
      <c r="H4368" s="0" t="str">
        <f aca="false">IF(G4368=1,INT(ROUND((A4368-Debut)*86400,0)/600),"")</f>
        <v/>
      </c>
      <c r="I4368" s="0" t="str">
        <f aca="false">IF(G4368=1,INT(ROUND((A4368-Debut)*86400,0)/3600),"")</f>
        <v/>
      </c>
      <c r="J4368" s="0" t="str">
        <f aca="false">IF(OR(A4368="",B4368=""),"",ROUND((B4368-A4368)*86400,0))</f>
        <v/>
      </c>
      <c r="K4368" s="37" t="str">
        <f aca="false">IF(G4368=1,IF(COUNTIFS($C:$C,C4368,$G:$G,1,$A:$A,"&gt;="&amp;(A4368-FenetreInterm/86400),$A:$A,"&lt;="&amp;A4368)&gt;=NbInterm,1,0),"")</f>
        <v/>
      </c>
      <c r="L4368" s="37" t="str">
        <f aca="false">IF(G4368=1,IF(B4368="",0,IF(J4368&lt;SeuilFugitive,1,0)),"")</f>
        <v/>
      </c>
      <c r="M4368" s="37" t="str">
        <f aca="false">IF(G4368=1,IF(B4368="",IF((Fin-A4368)*24&gt;SeuilFigee,1,0),IF(J4368&gt;SeuilFigee*3600,1,0)),"")</f>
        <v/>
      </c>
      <c r="N4368" s="0" t="str">
        <f aca="false">IF(G4368=1,IF(COUNTIF(H$2:H4368,H4368)=1,COUNTIF($H:$H,H4368),""),"")</f>
        <v/>
      </c>
      <c r="O4368" s="0" t="str">
        <f aca="false">IF(G4368=1,IF(COUNTIF(I$2:I4368,I4368)=1,COUNTIF($I:$I,I4368),""),"")</f>
        <v/>
      </c>
      <c r="P4368" s="38" t="str">
        <f aca="false">IF(G4368=1,IF(COUNTIFS(C$2:C4368,C4368,G$2:G4368,1)=1,COUNTIFS($C:$C,C4368,$G:$G,1)+ROW()/10000000,""),"")</f>
        <v/>
      </c>
      <c r="Q4368" s="0" t="str">
        <f aca="false">IF(K4368=1,IF(COUNTIFS(C$2:C4368,C4368,K$2:K4368,1)=1,1,0),"")</f>
        <v/>
      </c>
      <c r="R4368" s="0" t="str">
        <f aca="false">IF(M4368=1,IF(COUNTIFS(C$2:C4368,C4368,M$2:M4368,1)=1,1,0),"")</f>
        <v/>
      </c>
      <c r="S4368" s="0" t="str">
        <f aca="false">IF(L4368=1,IF(COUNTIFS(C$2:C4368,C4368,L$2:L4368,1)=1,1,0),"")</f>
        <v/>
      </c>
      <c r="T4368" s="38" t="str">
        <f aca="false">IF(N4368="","",N4368+ROW()/10000000)</f>
        <v/>
      </c>
      <c r="U4368" s="0" t="str">
        <f aca="false">IF(G4368=1,IF(B4368="",1,0),"")</f>
        <v/>
      </c>
    </row>
    <row r="4369" customFormat="false" ht="15" hidden="false" customHeight="false" outlineLevel="0" collapsed="false">
      <c r="A4369" s="35"/>
      <c r="B4369" s="35"/>
      <c r="G4369" s="0" t="str">
        <f aca="false">IF(A4369="","",IF(AND(A4369&gt;=Debut,A4369&lt;Fin),1,0))</f>
        <v/>
      </c>
      <c r="H4369" s="0" t="str">
        <f aca="false">IF(G4369=1,INT(ROUND((A4369-Debut)*86400,0)/600),"")</f>
        <v/>
      </c>
      <c r="I4369" s="0" t="str">
        <f aca="false">IF(G4369=1,INT(ROUND((A4369-Debut)*86400,0)/3600),"")</f>
        <v/>
      </c>
      <c r="J4369" s="0" t="str">
        <f aca="false">IF(OR(A4369="",B4369=""),"",ROUND((B4369-A4369)*86400,0))</f>
        <v/>
      </c>
      <c r="K4369" s="37" t="str">
        <f aca="false">IF(G4369=1,IF(COUNTIFS($C:$C,C4369,$G:$G,1,$A:$A,"&gt;="&amp;(A4369-FenetreInterm/86400),$A:$A,"&lt;="&amp;A4369)&gt;=NbInterm,1,0),"")</f>
        <v/>
      </c>
      <c r="L4369" s="37" t="str">
        <f aca="false">IF(G4369=1,IF(B4369="",0,IF(J4369&lt;SeuilFugitive,1,0)),"")</f>
        <v/>
      </c>
      <c r="M4369" s="37" t="str">
        <f aca="false">IF(G4369=1,IF(B4369="",IF((Fin-A4369)*24&gt;SeuilFigee,1,0),IF(J4369&gt;SeuilFigee*3600,1,0)),"")</f>
        <v/>
      </c>
      <c r="N4369" s="0" t="str">
        <f aca="false">IF(G4369=1,IF(COUNTIF(H$2:H4369,H4369)=1,COUNTIF($H:$H,H4369),""),"")</f>
        <v/>
      </c>
      <c r="O4369" s="0" t="str">
        <f aca="false">IF(G4369=1,IF(COUNTIF(I$2:I4369,I4369)=1,COUNTIF($I:$I,I4369),""),"")</f>
        <v/>
      </c>
      <c r="P4369" s="38" t="str">
        <f aca="false">IF(G4369=1,IF(COUNTIFS(C$2:C4369,C4369,G$2:G4369,1)=1,COUNTIFS($C:$C,C4369,$G:$G,1)+ROW()/10000000,""),"")</f>
        <v/>
      </c>
      <c r="Q4369" s="0" t="str">
        <f aca="false">IF(K4369=1,IF(COUNTIFS(C$2:C4369,C4369,K$2:K4369,1)=1,1,0),"")</f>
        <v/>
      </c>
      <c r="R4369" s="0" t="str">
        <f aca="false">IF(M4369=1,IF(COUNTIFS(C$2:C4369,C4369,M$2:M4369,1)=1,1,0),"")</f>
        <v/>
      </c>
      <c r="S4369" s="0" t="str">
        <f aca="false">IF(L4369=1,IF(COUNTIFS(C$2:C4369,C4369,L$2:L4369,1)=1,1,0),"")</f>
        <v/>
      </c>
      <c r="T4369" s="38" t="str">
        <f aca="false">IF(N4369="","",N4369+ROW()/10000000)</f>
        <v/>
      </c>
      <c r="U4369" s="0" t="str">
        <f aca="false">IF(G4369=1,IF(B4369="",1,0),"")</f>
        <v/>
      </c>
    </row>
    <row r="4370" customFormat="false" ht="15" hidden="false" customHeight="false" outlineLevel="0" collapsed="false">
      <c r="A4370" s="35"/>
      <c r="B4370" s="35"/>
      <c r="G4370" s="0" t="str">
        <f aca="false">IF(A4370="","",IF(AND(A4370&gt;=Debut,A4370&lt;Fin),1,0))</f>
        <v/>
      </c>
      <c r="H4370" s="0" t="str">
        <f aca="false">IF(G4370=1,INT(ROUND((A4370-Debut)*86400,0)/600),"")</f>
        <v/>
      </c>
      <c r="I4370" s="0" t="str">
        <f aca="false">IF(G4370=1,INT(ROUND((A4370-Debut)*86400,0)/3600),"")</f>
        <v/>
      </c>
      <c r="J4370" s="0" t="str">
        <f aca="false">IF(OR(A4370="",B4370=""),"",ROUND((B4370-A4370)*86400,0))</f>
        <v/>
      </c>
      <c r="K4370" s="37" t="str">
        <f aca="false">IF(G4370=1,IF(COUNTIFS($C:$C,C4370,$G:$G,1,$A:$A,"&gt;="&amp;(A4370-FenetreInterm/86400),$A:$A,"&lt;="&amp;A4370)&gt;=NbInterm,1,0),"")</f>
        <v/>
      </c>
      <c r="L4370" s="37" t="str">
        <f aca="false">IF(G4370=1,IF(B4370="",0,IF(J4370&lt;SeuilFugitive,1,0)),"")</f>
        <v/>
      </c>
      <c r="M4370" s="37" t="str">
        <f aca="false">IF(G4370=1,IF(B4370="",IF((Fin-A4370)*24&gt;SeuilFigee,1,0),IF(J4370&gt;SeuilFigee*3600,1,0)),"")</f>
        <v/>
      </c>
      <c r="N4370" s="0" t="str">
        <f aca="false">IF(G4370=1,IF(COUNTIF(H$2:H4370,H4370)=1,COUNTIF($H:$H,H4370),""),"")</f>
        <v/>
      </c>
      <c r="O4370" s="0" t="str">
        <f aca="false">IF(G4370=1,IF(COUNTIF(I$2:I4370,I4370)=1,COUNTIF($I:$I,I4370),""),"")</f>
        <v/>
      </c>
      <c r="P4370" s="38" t="str">
        <f aca="false">IF(G4370=1,IF(COUNTIFS(C$2:C4370,C4370,G$2:G4370,1)=1,COUNTIFS($C:$C,C4370,$G:$G,1)+ROW()/10000000,""),"")</f>
        <v/>
      </c>
      <c r="Q4370" s="0" t="str">
        <f aca="false">IF(K4370=1,IF(COUNTIFS(C$2:C4370,C4370,K$2:K4370,1)=1,1,0),"")</f>
        <v/>
      </c>
      <c r="R4370" s="0" t="str">
        <f aca="false">IF(M4370=1,IF(COUNTIFS(C$2:C4370,C4370,M$2:M4370,1)=1,1,0),"")</f>
        <v/>
      </c>
      <c r="S4370" s="0" t="str">
        <f aca="false">IF(L4370=1,IF(COUNTIFS(C$2:C4370,C4370,L$2:L4370,1)=1,1,0),"")</f>
        <v/>
      </c>
      <c r="T4370" s="38" t="str">
        <f aca="false">IF(N4370="","",N4370+ROW()/10000000)</f>
        <v/>
      </c>
      <c r="U4370" s="0" t="str">
        <f aca="false">IF(G4370=1,IF(B4370="",1,0),"")</f>
        <v/>
      </c>
    </row>
    <row r="4371" customFormat="false" ht="15" hidden="false" customHeight="false" outlineLevel="0" collapsed="false">
      <c r="A4371" s="35"/>
      <c r="B4371" s="35"/>
      <c r="G4371" s="0" t="str">
        <f aca="false">IF(A4371="","",IF(AND(A4371&gt;=Debut,A4371&lt;Fin),1,0))</f>
        <v/>
      </c>
      <c r="H4371" s="0" t="str">
        <f aca="false">IF(G4371=1,INT(ROUND((A4371-Debut)*86400,0)/600),"")</f>
        <v/>
      </c>
      <c r="I4371" s="0" t="str">
        <f aca="false">IF(G4371=1,INT(ROUND((A4371-Debut)*86400,0)/3600),"")</f>
        <v/>
      </c>
      <c r="J4371" s="0" t="str">
        <f aca="false">IF(OR(A4371="",B4371=""),"",ROUND((B4371-A4371)*86400,0))</f>
        <v/>
      </c>
      <c r="K4371" s="37" t="str">
        <f aca="false">IF(G4371=1,IF(COUNTIFS($C:$C,C4371,$G:$G,1,$A:$A,"&gt;="&amp;(A4371-FenetreInterm/86400),$A:$A,"&lt;="&amp;A4371)&gt;=NbInterm,1,0),"")</f>
        <v/>
      </c>
      <c r="L4371" s="37" t="str">
        <f aca="false">IF(G4371=1,IF(B4371="",0,IF(J4371&lt;SeuilFugitive,1,0)),"")</f>
        <v/>
      </c>
      <c r="M4371" s="37" t="str">
        <f aca="false">IF(G4371=1,IF(B4371="",IF((Fin-A4371)*24&gt;SeuilFigee,1,0),IF(J4371&gt;SeuilFigee*3600,1,0)),"")</f>
        <v/>
      </c>
      <c r="N4371" s="0" t="str">
        <f aca="false">IF(G4371=1,IF(COUNTIF(H$2:H4371,H4371)=1,COUNTIF($H:$H,H4371),""),"")</f>
        <v/>
      </c>
      <c r="O4371" s="0" t="str">
        <f aca="false">IF(G4371=1,IF(COUNTIF(I$2:I4371,I4371)=1,COUNTIF($I:$I,I4371),""),"")</f>
        <v/>
      </c>
      <c r="P4371" s="38" t="str">
        <f aca="false">IF(G4371=1,IF(COUNTIFS(C$2:C4371,C4371,G$2:G4371,1)=1,COUNTIFS($C:$C,C4371,$G:$G,1)+ROW()/10000000,""),"")</f>
        <v/>
      </c>
      <c r="Q4371" s="0" t="str">
        <f aca="false">IF(K4371=1,IF(COUNTIFS(C$2:C4371,C4371,K$2:K4371,1)=1,1,0),"")</f>
        <v/>
      </c>
      <c r="R4371" s="0" t="str">
        <f aca="false">IF(M4371=1,IF(COUNTIFS(C$2:C4371,C4371,M$2:M4371,1)=1,1,0),"")</f>
        <v/>
      </c>
      <c r="S4371" s="0" t="str">
        <f aca="false">IF(L4371=1,IF(COUNTIFS(C$2:C4371,C4371,L$2:L4371,1)=1,1,0),"")</f>
        <v/>
      </c>
      <c r="T4371" s="38" t="str">
        <f aca="false">IF(N4371="","",N4371+ROW()/10000000)</f>
        <v/>
      </c>
      <c r="U4371" s="0" t="str">
        <f aca="false">IF(G4371=1,IF(B4371="",1,0),"")</f>
        <v/>
      </c>
    </row>
    <row r="4372" customFormat="false" ht="15" hidden="false" customHeight="false" outlineLevel="0" collapsed="false">
      <c r="A4372" s="35"/>
      <c r="B4372" s="35"/>
      <c r="G4372" s="0" t="str">
        <f aca="false">IF(A4372="","",IF(AND(A4372&gt;=Debut,A4372&lt;Fin),1,0))</f>
        <v/>
      </c>
      <c r="H4372" s="0" t="str">
        <f aca="false">IF(G4372=1,INT(ROUND((A4372-Debut)*86400,0)/600),"")</f>
        <v/>
      </c>
      <c r="I4372" s="0" t="str">
        <f aca="false">IF(G4372=1,INT(ROUND((A4372-Debut)*86400,0)/3600),"")</f>
        <v/>
      </c>
      <c r="J4372" s="0" t="str">
        <f aca="false">IF(OR(A4372="",B4372=""),"",ROUND((B4372-A4372)*86400,0))</f>
        <v/>
      </c>
      <c r="K4372" s="37" t="str">
        <f aca="false">IF(G4372=1,IF(COUNTIFS($C:$C,C4372,$G:$G,1,$A:$A,"&gt;="&amp;(A4372-FenetreInterm/86400),$A:$A,"&lt;="&amp;A4372)&gt;=NbInterm,1,0),"")</f>
        <v/>
      </c>
      <c r="L4372" s="37" t="str">
        <f aca="false">IF(G4372=1,IF(B4372="",0,IF(J4372&lt;SeuilFugitive,1,0)),"")</f>
        <v/>
      </c>
      <c r="M4372" s="37" t="str">
        <f aca="false">IF(G4372=1,IF(B4372="",IF((Fin-A4372)*24&gt;SeuilFigee,1,0),IF(J4372&gt;SeuilFigee*3600,1,0)),"")</f>
        <v/>
      </c>
      <c r="N4372" s="0" t="str">
        <f aca="false">IF(G4372=1,IF(COUNTIF(H$2:H4372,H4372)=1,COUNTIF($H:$H,H4372),""),"")</f>
        <v/>
      </c>
      <c r="O4372" s="0" t="str">
        <f aca="false">IF(G4372=1,IF(COUNTIF(I$2:I4372,I4372)=1,COUNTIF($I:$I,I4372),""),"")</f>
        <v/>
      </c>
      <c r="P4372" s="38" t="str">
        <f aca="false">IF(G4372=1,IF(COUNTIFS(C$2:C4372,C4372,G$2:G4372,1)=1,COUNTIFS($C:$C,C4372,$G:$G,1)+ROW()/10000000,""),"")</f>
        <v/>
      </c>
      <c r="Q4372" s="0" t="str">
        <f aca="false">IF(K4372=1,IF(COUNTIFS(C$2:C4372,C4372,K$2:K4372,1)=1,1,0),"")</f>
        <v/>
      </c>
      <c r="R4372" s="0" t="str">
        <f aca="false">IF(M4372=1,IF(COUNTIFS(C$2:C4372,C4372,M$2:M4372,1)=1,1,0),"")</f>
        <v/>
      </c>
      <c r="S4372" s="0" t="str">
        <f aca="false">IF(L4372=1,IF(COUNTIFS(C$2:C4372,C4372,L$2:L4372,1)=1,1,0),"")</f>
        <v/>
      </c>
      <c r="T4372" s="38" t="str">
        <f aca="false">IF(N4372="","",N4372+ROW()/10000000)</f>
        <v/>
      </c>
      <c r="U4372" s="0" t="str">
        <f aca="false">IF(G4372=1,IF(B4372="",1,0),"")</f>
        <v/>
      </c>
    </row>
    <row r="4373" customFormat="false" ht="15" hidden="false" customHeight="false" outlineLevel="0" collapsed="false">
      <c r="A4373" s="35"/>
      <c r="B4373" s="35"/>
      <c r="G4373" s="0" t="str">
        <f aca="false">IF(A4373="","",IF(AND(A4373&gt;=Debut,A4373&lt;Fin),1,0))</f>
        <v/>
      </c>
      <c r="H4373" s="0" t="str">
        <f aca="false">IF(G4373=1,INT(ROUND((A4373-Debut)*86400,0)/600),"")</f>
        <v/>
      </c>
      <c r="I4373" s="0" t="str">
        <f aca="false">IF(G4373=1,INT(ROUND((A4373-Debut)*86400,0)/3600),"")</f>
        <v/>
      </c>
      <c r="J4373" s="0" t="str">
        <f aca="false">IF(OR(A4373="",B4373=""),"",ROUND((B4373-A4373)*86400,0))</f>
        <v/>
      </c>
      <c r="K4373" s="37" t="str">
        <f aca="false">IF(G4373=1,IF(COUNTIFS($C:$C,C4373,$G:$G,1,$A:$A,"&gt;="&amp;(A4373-FenetreInterm/86400),$A:$A,"&lt;="&amp;A4373)&gt;=NbInterm,1,0),"")</f>
        <v/>
      </c>
      <c r="L4373" s="37" t="str">
        <f aca="false">IF(G4373=1,IF(B4373="",0,IF(J4373&lt;SeuilFugitive,1,0)),"")</f>
        <v/>
      </c>
      <c r="M4373" s="37" t="str">
        <f aca="false">IF(G4373=1,IF(B4373="",IF((Fin-A4373)*24&gt;SeuilFigee,1,0),IF(J4373&gt;SeuilFigee*3600,1,0)),"")</f>
        <v/>
      </c>
      <c r="N4373" s="0" t="str">
        <f aca="false">IF(G4373=1,IF(COUNTIF(H$2:H4373,H4373)=1,COUNTIF($H:$H,H4373),""),"")</f>
        <v/>
      </c>
      <c r="O4373" s="0" t="str">
        <f aca="false">IF(G4373=1,IF(COUNTIF(I$2:I4373,I4373)=1,COUNTIF($I:$I,I4373),""),"")</f>
        <v/>
      </c>
      <c r="P4373" s="38" t="str">
        <f aca="false">IF(G4373=1,IF(COUNTIFS(C$2:C4373,C4373,G$2:G4373,1)=1,COUNTIFS($C:$C,C4373,$G:$G,1)+ROW()/10000000,""),"")</f>
        <v/>
      </c>
      <c r="Q4373" s="0" t="str">
        <f aca="false">IF(K4373=1,IF(COUNTIFS(C$2:C4373,C4373,K$2:K4373,1)=1,1,0),"")</f>
        <v/>
      </c>
      <c r="R4373" s="0" t="str">
        <f aca="false">IF(M4373=1,IF(COUNTIFS(C$2:C4373,C4373,M$2:M4373,1)=1,1,0),"")</f>
        <v/>
      </c>
      <c r="S4373" s="0" t="str">
        <f aca="false">IF(L4373=1,IF(COUNTIFS(C$2:C4373,C4373,L$2:L4373,1)=1,1,0),"")</f>
        <v/>
      </c>
      <c r="T4373" s="38" t="str">
        <f aca="false">IF(N4373="","",N4373+ROW()/10000000)</f>
        <v/>
      </c>
      <c r="U4373" s="0" t="str">
        <f aca="false">IF(G4373=1,IF(B4373="",1,0),"")</f>
        <v/>
      </c>
    </row>
    <row r="4374" customFormat="false" ht="15" hidden="false" customHeight="false" outlineLevel="0" collapsed="false">
      <c r="A4374" s="35"/>
      <c r="B4374" s="35"/>
      <c r="G4374" s="0" t="str">
        <f aca="false">IF(A4374="","",IF(AND(A4374&gt;=Debut,A4374&lt;Fin),1,0))</f>
        <v/>
      </c>
      <c r="H4374" s="0" t="str">
        <f aca="false">IF(G4374=1,INT(ROUND((A4374-Debut)*86400,0)/600),"")</f>
        <v/>
      </c>
      <c r="I4374" s="0" t="str">
        <f aca="false">IF(G4374=1,INT(ROUND((A4374-Debut)*86400,0)/3600),"")</f>
        <v/>
      </c>
      <c r="J4374" s="0" t="str">
        <f aca="false">IF(OR(A4374="",B4374=""),"",ROUND((B4374-A4374)*86400,0))</f>
        <v/>
      </c>
      <c r="K4374" s="37" t="str">
        <f aca="false">IF(G4374=1,IF(COUNTIFS($C:$C,C4374,$G:$G,1,$A:$A,"&gt;="&amp;(A4374-FenetreInterm/86400),$A:$A,"&lt;="&amp;A4374)&gt;=NbInterm,1,0),"")</f>
        <v/>
      </c>
      <c r="L4374" s="37" t="str">
        <f aca="false">IF(G4374=1,IF(B4374="",0,IF(J4374&lt;SeuilFugitive,1,0)),"")</f>
        <v/>
      </c>
      <c r="M4374" s="37" t="str">
        <f aca="false">IF(G4374=1,IF(B4374="",IF((Fin-A4374)*24&gt;SeuilFigee,1,0),IF(J4374&gt;SeuilFigee*3600,1,0)),"")</f>
        <v/>
      </c>
      <c r="N4374" s="0" t="str">
        <f aca="false">IF(G4374=1,IF(COUNTIF(H$2:H4374,H4374)=1,COUNTIF($H:$H,H4374),""),"")</f>
        <v/>
      </c>
      <c r="O4374" s="0" t="str">
        <f aca="false">IF(G4374=1,IF(COUNTIF(I$2:I4374,I4374)=1,COUNTIF($I:$I,I4374),""),"")</f>
        <v/>
      </c>
      <c r="P4374" s="38" t="str">
        <f aca="false">IF(G4374=1,IF(COUNTIFS(C$2:C4374,C4374,G$2:G4374,1)=1,COUNTIFS($C:$C,C4374,$G:$G,1)+ROW()/10000000,""),"")</f>
        <v/>
      </c>
      <c r="Q4374" s="0" t="str">
        <f aca="false">IF(K4374=1,IF(COUNTIFS(C$2:C4374,C4374,K$2:K4374,1)=1,1,0),"")</f>
        <v/>
      </c>
      <c r="R4374" s="0" t="str">
        <f aca="false">IF(M4374=1,IF(COUNTIFS(C$2:C4374,C4374,M$2:M4374,1)=1,1,0),"")</f>
        <v/>
      </c>
      <c r="S4374" s="0" t="str">
        <f aca="false">IF(L4374=1,IF(COUNTIFS(C$2:C4374,C4374,L$2:L4374,1)=1,1,0),"")</f>
        <v/>
      </c>
      <c r="T4374" s="38" t="str">
        <f aca="false">IF(N4374="","",N4374+ROW()/10000000)</f>
        <v/>
      </c>
      <c r="U4374" s="0" t="str">
        <f aca="false">IF(G4374=1,IF(B4374="",1,0),"")</f>
        <v/>
      </c>
    </row>
    <row r="4375" customFormat="false" ht="15" hidden="false" customHeight="false" outlineLevel="0" collapsed="false">
      <c r="A4375" s="35"/>
      <c r="B4375" s="35"/>
      <c r="G4375" s="0" t="str">
        <f aca="false">IF(A4375="","",IF(AND(A4375&gt;=Debut,A4375&lt;Fin),1,0))</f>
        <v/>
      </c>
      <c r="H4375" s="0" t="str">
        <f aca="false">IF(G4375=1,INT(ROUND((A4375-Debut)*86400,0)/600),"")</f>
        <v/>
      </c>
      <c r="I4375" s="0" t="str">
        <f aca="false">IF(G4375=1,INT(ROUND((A4375-Debut)*86400,0)/3600),"")</f>
        <v/>
      </c>
      <c r="J4375" s="0" t="str">
        <f aca="false">IF(OR(A4375="",B4375=""),"",ROUND((B4375-A4375)*86400,0))</f>
        <v/>
      </c>
      <c r="K4375" s="37" t="str">
        <f aca="false">IF(G4375=1,IF(COUNTIFS($C:$C,C4375,$G:$G,1,$A:$A,"&gt;="&amp;(A4375-FenetreInterm/86400),$A:$A,"&lt;="&amp;A4375)&gt;=NbInterm,1,0),"")</f>
        <v/>
      </c>
      <c r="L4375" s="37" t="str">
        <f aca="false">IF(G4375=1,IF(B4375="",0,IF(J4375&lt;SeuilFugitive,1,0)),"")</f>
        <v/>
      </c>
      <c r="M4375" s="37" t="str">
        <f aca="false">IF(G4375=1,IF(B4375="",IF((Fin-A4375)*24&gt;SeuilFigee,1,0),IF(J4375&gt;SeuilFigee*3600,1,0)),"")</f>
        <v/>
      </c>
      <c r="N4375" s="0" t="str">
        <f aca="false">IF(G4375=1,IF(COUNTIF(H$2:H4375,H4375)=1,COUNTIF($H:$H,H4375),""),"")</f>
        <v/>
      </c>
      <c r="O4375" s="0" t="str">
        <f aca="false">IF(G4375=1,IF(COUNTIF(I$2:I4375,I4375)=1,COUNTIF($I:$I,I4375),""),"")</f>
        <v/>
      </c>
      <c r="P4375" s="38" t="str">
        <f aca="false">IF(G4375=1,IF(COUNTIFS(C$2:C4375,C4375,G$2:G4375,1)=1,COUNTIFS($C:$C,C4375,$G:$G,1)+ROW()/10000000,""),"")</f>
        <v/>
      </c>
      <c r="Q4375" s="0" t="str">
        <f aca="false">IF(K4375=1,IF(COUNTIFS(C$2:C4375,C4375,K$2:K4375,1)=1,1,0),"")</f>
        <v/>
      </c>
      <c r="R4375" s="0" t="str">
        <f aca="false">IF(M4375=1,IF(COUNTIFS(C$2:C4375,C4375,M$2:M4375,1)=1,1,0),"")</f>
        <v/>
      </c>
      <c r="S4375" s="0" t="str">
        <f aca="false">IF(L4375=1,IF(COUNTIFS(C$2:C4375,C4375,L$2:L4375,1)=1,1,0),"")</f>
        <v/>
      </c>
      <c r="T4375" s="38" t="str">
        <f aca="false">IF(N4375="","",N4375+ROW()/10000000)</f>
        <v/>
      </c>
      <c r="U4375" s="0" t="str">
        <f aca="false">IF(G4375=1,IF(B4375="",1,0),"")</f>
        <v/>
      </c>
    </row>
    <row r="4376" customFormat="false" ht="15" hidden="false" customHeight="false" outlineLevel="0" collapsed="false">
      <c r="A4376" s="35"/>
      <c r="B4376" s="35"/>
      <c r="G4376" s="0" t="str">
        <f aca="false">IF(A4376="","",IF(AND(A4376&gt;=Debut,A4376&lt;Fin),1,0))</f>
        <v/>
      </c>
      <c r="H4376" s="0" t="str">
        <f aca="false">IF(G4376=1,INT(ROUND((A4376-Debut)*86400,0)/600),"")</f>
        <v/>
      </c>
      <c r="I4376" s="0" t="str">
        <f aca="false">IF(G4376=1,INT(ROUND((A4376-Debut)*86400,0)/3600),"")</f>
        <v/>
      </c>
      <c r="J4376" s="0" t="str">
        <f aca="false">IF(OR(A4376="",B4376=""),"",ROUND((B4376-A4376)*86400,0))</f>
        <v/>
      </c>
      <c r="K4376" s="37" t="str">
        <f aca="false">IF(G4376=1,IF(COUNTIFS($C:$C,C4376,$G:$G,1,$A:$A,"&gt;="&amp;(A4376-FenetreInterm/86400),$A:$A,"&lt;="&amp;A4376)&gt;=NbInterm,1,0),"")</f>
        <v/>
      </c>
      <c r="L4376" s="37" t="str">
        <f aca="false">IF(G4376=1,IF(B4376="",0,IF(J4376&lt;SeuilFugitive,1,0)),"")</f>
        <v/>
      </c>
      <c r="M4376" s="37" t="str">
        <f aca="false">IF(G4376=1,IF(B4376="",IF((Fin-A4376)*24&gt;SeuilFigee,1,0),IF(J4376&gt;SeuilFigee*3600,1,0)),"")</f>
        <v/>
      </c>
      <c r="N4376" s="0" t="str">
        <f aca="false">IF(G4376=1,IF(COUNTIF(H$2:H4376,H4376)=1,COUNTIF($H:$H,H4376),""),"")</f>
        <v/>
      </c>
      <c r="O4376" s="0" t="str">
        <f aca="false">IF(G4376=1,IF(COUNTIF(I$2:I4376,I4376)=1,COUNTIF($I:$I,I4376),""),"")</f>
        <v/>
      </c>
      <c r="P4376" s="38" t="str">
        <f aca="false">IF(G4376=1,IF(COUNTIFS(C$2:C4376,C4376,G$2:G4376,1)=1,COUNTIFS($C:$C,C4376,$G:$G,1)+ROW()/10000000,""),"")</f>
        <v/>
      </c>
      <c r="Q4376" s="0" t="str">
        <f aca="false">IF(K4376=1,IF(COUNTIFS(C$2:C4376,C4376,K$2:K4376,1)=1,1,0),"")</f>
        <v/>
      </c>
      <c r="R4376" s="0" t="str">
        <f aca="false">IF(M4376=1,IF(COUNTIFS(C$2:C4376,C4376,M$2:M4376,1)=1,1,0),"")</f>
        <v/>
      </c>
      <c r="S4376" s="0" t="str">
        <f aca="false">IF(L4376=1,IF(COUNTIFS(C$2:C4376,C4376,L$2:L4376,1)=1,1,0),"")</f>
        <v/>
      </c>
      <c r="T4376" s="38" t="str">
        <f aca="false">IF(N4376="","",N4376+ROW()/10000000)</f>
        <v/>
      </c>
      <c r="U4376" s="0" t="str">
        <f aca="false">IF(G4376=1,IF(B4376="",1,0),"")</f>
        <v/>
      </c>
    </row>
    <row r="4377" customFormat="false" ht="15" hidden="false" customHeight="false" outlineLevel="0" collapsed="false">
      <c r="A4377" s="35"/>
      <c r="B4377" s="35"/>
      <c r="G4377" s="0" t="str">
        <f aca="false">IF(A4377="","",IF(AND(A4377&gt;=Debut,A4377&lt;Fin),1,0))</f>
        <v/>
      </c>
      <c r="H4377" s="0" t="str">
        <f aca="false">IF(G4377=1,INT(ROUND((A4377-Debut)*86400,0)/600),"")</f>
        <v/>
      </c>
      <c r="I4377" s="0" t="str">
        <f aca="false">IF(G4377=1,INT(ROUND((A4377-Debut)*86400,0)/3600),"")</f>
        <v/>
      </c>
      <c r="J4377" s="0" t="str">
        <f aca="false">IF(OR(A4377="",B4377=""),"",ROUND((B4377-A4377)*86400,0))</f>
        <v/>
      </c>
      <c r="K4377" s="37" t="str">
        <f aca="false">IF(G4377=1,IF(COUNTIFS($C:$C,C4377,$G:$G,1,$A:$A,"&gt;="&amp;(A4377-FenetreInterm/86400),$A:$A,"&lt;="&amp;A4377)&gt;=NbInterm,1,0),"")</f>
        <v/>
      </c>
      <c r="L4377" s="37" t="str">
        <f aca="false">IF(G4377=1,IF(B4377="",0,IF(J4377&lt;SeuilFugitive,1,0)),"")</f>
        <v/>
      </c>
      <c r="M4377" s="37" t="str">
        <f aca="false">IF(G4377=1,IF(B4377="",IF((Fin-A4377)*24&gt;SeuilFigee,1,0),IF(J4377&gt;SeuilFigee*3600,1,0)),"")</f>
        <v/>
      </c>
      <c r="N4377" s="0" t="str">
        <f aca="false">IF(G4377=1,IF(COUNTIF(H$2:H4377,H4377)=1,COUNTIF($H:$H,H4377),""),"")</f>
        <v/>
      </c>
      <c r="O4377" s="0" t="str">
        <f aca="false">IF(G4377=1,IF(COUNTIF(I$2:I4377,I4377)=1,COUNTIF($I:$I,I4377),""),"")</f>
        <v/>
      </c>
      <c r="P4377" s="38" t="str">
        <f aca="false">IF(G4377=1,IF(COUNTIFS(C$2:C4377,C4377,G$2:G4377,1)=1,COUNTIFS($C:$C,C4377,$G:$G,1)+ROW()/10000000,""),"")</f>
        <v/>
      </c>
      <c r="Q4377" s="0" t="str">
        <f aca="false">IF(K4377=1,IF(COUNTIFS(C$2:C4377,C4377,K$2:K4377,1)=1,1,0),"")</f>
        <v/>
      </c>
      <c r="R4377" s="0" t="str">
        <f aca="false">IF(M4377=1,IF(COUNTIFS(C$2:C4377,C4377,M$2:M4377,1)=1,1,0),"")</f>
        <v/>
      </c>
      <c r="S4377" s="0" t="str">
        <f aca="false">IF(L4377=1,IF(COUNTIFS(C$2:C4377,C4377,L$2:L4377,1)=1,1,0),"")</f>
        <v/>
      </c>
      <c r="T4377" s="38" t="str">
        <f aca="false">IF(N4377="","",N4377+ROW()/10000000)</f>
        <v/>
      </c>
      <c r="U4377" s="0" t="str">
        <f aca="false">IF(G4377=1,IF(B4377="",1,0),"")</f>
        <v/>
      </c>
    </row>
    <row r="4378" customFormat="false" ht="15" hidden="false" customHeight="false" outlineLevel="0" collapsed="false">
      <c r="A4378" s="35"/>
      <c r="B4378" s="35"/>
      <c r="G4378" s="0" t="str">
        <f aca="false">IF(A4378="","",IF(AND(A4378&gt;=Debut,A4378&lt;Fin),1,0))</f>
        <v/>
      </c>
      <c r="H4378" s="0" t="str">
        <f aca="false">IF(G4378=1,INT(ROUND((A4378-Debut)*86400,0)/600),"")</f>
        <v/>
      </c>
      <c r="I4378" s="0" t="str">
        <f aca="false">IF(G4378=1,INT(ROUND((A4378-Debut)*86400,0)/3600),"")</f>
        <v/>
      </c>
      <c r="J4378" s="0" t="str">
        <f aca="false">IF(OR(A4378="",B4378=""),"",ROUND((B4378-A4378)*86400,0))</f>
        <v/>
      </c>
      <c r="K4378" s="37" t="str">
        <f aca="false">IF(G4378=1,IF(COUNTIFS($C:$C,C4378,$G:$G,1,$A:$A,"&gt;="&amp;(A4378-FenetreInterm/86400),$A:$A,"&lt;="&amp;A4378)&gt;=NbInterm,1,0),"")</f>
        <v/>
      </c>
      <c r="L4378" s="37" t="str">
        <f aca="false">IF(G4378=1,IF(B4378="",0,IF(J4378&lt;SeuilFugitive,1,0)),"")</f>
        <v/>
      </c>
      <c r="M4378" s="37" t="str">
        <f aca="false">IF(G4378=1,IF(B4378="",IF((Fin-A4378)*24&gt;SeuilFigee,1,0),IF(J4378&gt;SeuilFigee*3600,1,0)),"")</f>
        <v/>
      </c>
      <c r="N4378" s="0" t="str">
        <f aca="false">IF(G4378=1,IF(COUNTIF(H$2:H4378,H4378)=1,COUNTIF($H:$H,H4378),""),"")</f>
        <v/>
      </c>
      <c r="O4378" s="0" t="str">
        <f aca="false">IF(G4378=1,IF(COUNTIF(I$2:I4378,I4378)=1,COUNTIF($I:$I,I4378),""),"")</f>
        <v/>
      </c>
      <c r="P4378" s="38" t="str">
        <f aca="false">IF(G4378=1,IF(COUNTIFS(C$2:C4378,C4378,G$2:G4378,1)=1,COUNTIFS($C:$C,C4378,$G:$G,1)+ROW()/10000000,""),"")</f>
        <v/>
      </c>
      <c r="Q4378" s="0" t="str">
        <f aca="false">IF(K4378=1,IF(COUNTIFS(C$2:C4378,C4378,K$2:K4378,1)=1,1,0),"")</f>
        <v/>
      </c>
      <c r="R4378" s="0" t="str">
        <f aca="false">IF(M4378=1,IF(COUNTIFS(C$2:C4378,C4378,M$2:M4378,1)=1,1,0),"")</f>
        <v/>
      </c>
      <c r="S4378" s="0" t="str">
        <f aca="false">IF(L4378=1,IF(COUNTIFS(C$2:C4378,C4378,L$2:L4378,1)=1,1,0),"")</f>
        <v/>
      </c>
      <c r="T4378" s="38" t="str">
        <f aca="false">IF(N4378="","",N4378+ROW()/10000000)</f>
        <v/>
      </c>
      <c r="U4378" s="0" t="str">
        <f aca="false">IF(G4378=1,IF(B4378="",1,0),"")</f>
        <v/>
      </c>
    </row>
    <row r="4379" customFormat="false" ht="15" hidden="false" customHeight="false" outlineLevel="0" collapsed="false">
      <c r="A4379" s="35"/>
      <c r="B4379" s="35"/>
      <c r="G4379" s="0" t="str">
        <f aca="false">IF(A4379="","",IF(AND(A4379&gt;=Debut,A4379&lt;Fin),1,0))</f>
        <v/>
      </c>
      <c r="H4379" s="0" t="str">
        <f aca="false">IF(G4379=1,INT(ROUND((A4379-Debut)*86400,0)/600),"")</f>
        <v/>
      </c>
      <c r="I4379" s="0" t="str">
        <f aca="false">IF(G4379=1,INT(ROUND((A4379-Debut)*86400,0)/3600),"")</f>
        <v/>
      </c>
      <c r="J4379" s="0" t="str">
        <f aca="false">IF(OR(A4379="",B4379=""),"",ROUND((B4379-A4379)*86400,0))</f>
        <v/>
      </c>
      <c r="K4379" s="37" t="str">
        <f aca="false">IF(G4379=1,IF(COUNTIFS($C:$C,C4379,$G:$G,1,$A:$A,"&gt;="&amp;(A4379-FenetreInterm/86400),$A:$A,"&lt;="&amp;A4379)&gt;=NbInterm,1,0),"")</f>
        <v/>
      </c>
      <c r="L4379" s="37" t="str">
        <f aca="false">IF(G4379=1,IF(B4379="",0,IF(J4379&lt;SeuilFugitive,1,0)),"")</f>
        <v/>
      </c>
      <c r="M4379" s="37" t="str">
        <f aca="false">IF(G4379=1,IF(B4379="",IF((Fin-A4379)*24&gt;SeuilFigee,1,0),IF(J4379&gt;SeuilFigee*3600,1,0)),"")</f>
        <v/>
      </c>
      <c r="N4379" s="0" t="str">
        <f aca="false">IF(G4379=1,IF(COUNTIF(H$2:H4379,H4379)=1,COUNTIF($H:$H,H4379),""),"")</f>
        <v/>
      </c>
      <c r="O4379" s="0" t="str">
        <f aca="false">IF(G4379=1,IF(COUNTIF(I$2:I4379,I4379)=1,COUNTIF($I:$I,I4379),""),"")</f>
        <v/>
      </c>
      <c r="P4379" s="38" t="str">
        <f aca="false">IF(G4379=1,IF(COUNTIFS(C$2:C4379,C4379,G$2:G4379,1)=1,COUNTIFS($C:$C,C4379,$G:$G,1)+ROW()/10000000,""),"")</f>
        <v/>
      </c>
      <c r="Q4379" s="0" t="str">
        <f aca="false">IF(K4379=1,IF(COUNTIFS(C$2:C4379,C4379,K$2:K4379,1)=1,1,0),"")</f>
        <v/>
      </c>
      <c r="R4379" s="0" t="str">
        <f aca="false">IF(M4379=1,IF(COUNTIFS(C$2:C4379,C4379,M$2:M4379,1)=1,1,0),"")</f>
        <v/>
      </c>
      <c r="S4379" s="0" t="str">
        <f aca="false">IF(L4379=1,IF(COUNTIFS(C$2:C4379,C4379,L$2:L4379,1)=1,1,0),"")</f>
        <v/>
      </c>
      <c r="T4379" s="38" t="str">
        <f aca="false">IF(N4379="","",N4379+ROW()/10000000)</f>
        <v/>
      </c>
      <c r="U4379" s="0" t="str">
        <f aca="false">IF(G4379=1,IF(B4379="",1,0),"")</f>
        <v/>
      </c>
    </row>
    <row r="4380" customFormat="false" ht="15" hidden="false" customHeight="false" outlineLevel="0" collapsed="false">
      <c r="A4380" s="35"/>
      <c r="B4380" s="35"/>
      <c r="G4380" s="0" t="str">
        <f aca="false">IF(A4380="","",IF(AND(A4380&gt;=Debut,A4380&lt;Fin),1,0))</f>
        <v/>
      </c>
      <c r="H4380" s="0" t="str">
        <f aca="false">IF(G4380=1,INT(ROUND((A4380-Debut)*86400,0)/600),"")</f>
        <v/>
      </c>
      <c r="I4380" s="0" t="str">
        <f aca="false">IF(G4380=1,INT(ROUND((A4380-Debut)*86400,0)/3600),"")</f>
        <v/>
      </c>
      <c r="J4380" s="0" t="str">
        <f aca="false">IF(OR(A4380="",B4380=""),"",ROUND((B4380-A4380)*86400,0))</f>
        <v/>
      </c>
      <c r="K4380" s="37" t="str">
        <f aca="false">IF(G4380=1,IF(COUNTIFS($C:$C,C4380,$G:$G,1,$A:$A,"&gt;="&amp;(A4380-FenetreInterm/86400),$A:$A,"&lt;="&amp;A4380)&gt;=NbInterm,1,0),"")</f>
        <v/>
      </c>
      <c r="L4380" s="37" t="str">
        <f aca="false">IF(G4380=1,IF(B4380="",0,IF(J4380&lt;SeuilFugitive,1,0)),"")</f>
        <v/>
      </c>
      <c r="M4380" s="37" t="str">
        <f aca="false">IF(G4380=1,IF(B4380="",IF((Fin-A4380)*24&gt;SeuilFigee,1,0),IF(J4380&gt;SeuilFigee*3600,1,0)),"")</f>
        <v/>
      </c>
      <c r="N4380" s="0" t="str">
        <f aca="false">IF(G4380=1,IF(COUNTIF(H$2:H4380,H4380)=1,COUNTIF($H:$H,H4380),""),"")</f>
        <v/>
      </c>
      <c r="O4380" s="0" t="str">
        <f aca="false">IF(G4380=1,IF(COUNTIF(I$2:I4380,I4380)=1,COUNTIF($I:$I,I4380),""),"")</f>
        <v/>
      </c>
      <c r="P4380" s="38" t="str">
        <f aca="false">IF(G4380=1,IF(COUNTIFS(C$2:C4380,C4380,G$2:G4380,1)=1,COUNTIFS($C:$C,C4380,$G:$G,1)+ROW()/10000000,""),"")</f>
        <v/>
      </c>
      <c r="Q4380" s="0" t="str">
        <f aca="false">IF(K4380=1,IF(COUNTIFS(C$2:C4380,C4380,K$2:K4380,1)=1,1,0),"")</f>
        <v/>
      </c>
      <c r="R4380" s="0" t="str">
        <f aca="false">IF(M4380=1,IF(COUNTIFS(C$2:C4380,C4380,M$2:M4380,1)=1,1,0),"")</f>
        <v/>
      </c>
      <c r="S4380" s="0" t="str">
        <f aca="false">IF(L4380=1,IF(COUNTIFS(C$2:C4380,C4380,L$2:L4380,1)=1,1,0),"")</f>
        <v/>
      </c>
      <c r="T4380" s="38" t="str">
        <f aca="false">IF(N4380="","",N4380+ROW()/10000000)</f>
        <v/>
      </c>
      <c r="U4380" s="0" t="str">
        <f aca="false">IF(G4380=1,IF(B4380="",1,0),"")</f>
        <v/>
      </c>
    </row>
    <row r="4381" customFormat="false" ht="15" hidden="false" customHeight="false" outlineLevel="0" collapsed="false">
      <c r="A4381" s="35"/>
      <c r="B4381" s="35"/>
      <c r="G4381" s="0" t="str">
        <f aca="false">IF(A4381="","",IF(AND(A4381&gt;=Debut,A4381&lt;Fin),1,0))</f>
        <v/>
      </c>
      <c r="H4381" s="0" t="str">
        <f aca="false">IF(G4381=1,INT(ROUND((A4381-Debut)*86400,0)/600),"")</f>
        <v/>
      </c>
      <c r="I4381" s="0" t="str">
        <f aca="false">IF(G4381=1,INT(ROUND((A4381-Debut)*86400,0)/3600),"")</f>
        <v/>
      </c>
      <c r="J4381" s="0" t="str">
        <f aca="false">IF(OR(A4381="",B4381=""),"",ROUND((B4381-A4381)*86400,0))</f>
        <v/>
      </c>
      <c r="K4381" s="37" t="str">
        <f aca="false">IF(G4381=1,IF(COUNTIFS($C:$C,C4381,$G:$G,1,$A:$A,"&gt;="&amp;(A4381-FenetreInterm/86400),$A:$A,"&lt;="&amp;A4381)&gt;=NbInterm,1,0),"")</f>
        <v/>
      </c>
      <c r="L4381" s="37" t="str">
        <f aca="false">IF(G4381=1,IF(B4381="",0,IF(J4381&lt;SeuilFugitive,1,0)),"")</f>
        <v/>
      </c>
      <c r="M4381" s="37" t="str">
        <f aca="false">IF(G4381=1,IF(B4381="",IF((Fin-A4381)*24&gt;SeuilFigee,1,0),IF(J4381&gt;SeuilFigee*3600,1,0)),"")</f>
        <v/>
      </c>
      <c r="N4381" s="0" t="str">
        <f aca="false">IF(G4381=1,IF(COUNTIF(H$2:H4381,H4381)=1,COUNTIF($H:$H,H4381),""),"")</f>
        <v/>
      </c>
      <c r="O4381" s="0" t="str">
        <f aca="false">IF(G4381=1,IF(COUNTIF(I$2:I4381,I4381)=1,COUNTIF($I:$I,I4381),""),"")</f>
        <v/>
      </c>
      <c r="P4381" s="38" t="str">
        <f aca="false">IF(G4381=1,IF(COUNTIFS(C$2:C4381,C4381,G$2:G4381,1)=1,COUNTIFS($C:$C,C4381,$G:$G,1)+ROW()/10000000,""),"")</f>
        <v/>
      </c>
      <c r="Q4381" s="0" t="str">
        <f aca="false">IF(K4381=1,IF(COUNTIFS(C$2:C4381,C4381,K$2:K4381,1)=1,1,0),"")</f>
        <v/>
      </c>
      <c r="R4381" s="0" t="str">
        <f aca="false">IF(M4381=1,IF(COUNTIFS(C$2:C4381,C4381,M$2:M4381,1)=1,1,0),"")</f>
        <v/>
      </c>
      <c r="S4381" s="0" t="str">
        <f aca="false">IF(L4381=1,IF(COUNTIFS(C$2:C4381,C4381,L$2:L4381,1)=1,1,0),"")</f>
        <v/>
      </c>
      <c r="T4381" s="38" t="str">
        <f aca="false">IF(N4381="","",N4381+ROW()/10000000)</f>
        <v/>
      </c>
      <c r="U4381" s="0" t="str">
        <f aca="false">IF(G4381=1,IF(B4381="",1,0),"")</f>
        <v/>
      </c>
    </row>
    <row r="4382" customFormat="false" ht="15" hidden="false" customHeight="false" outlineLevel="0" collapsed="false">
      <c r="A4382" s="35"/>
      <c r="B4382" s="35"/>
      <c r="G4382" s="0" t="str">
        <f aca="false">IF(A4382="","",IF(AND(A4382&gt;=Debut,A4382&lt;Fin),1,0))</f>
        <v/>
      </c>
      <c r="H4382" s="0" t="str">
        <f aca="false">IF(G4382=1,INT(ROUND((A4382-Debut)*86400,0)/600),"")</f>
        <v/>
      </c>
      <c r="I4382" s="0" t="str">
        <f aca="false">IF(G4382=1,INT(ROUND((A4382-Debut)*86400,0)/3600),"")</f>
        <v/>
      </c>
      <c r="J4382" s="0" t="str">
        <f aca="false">IF(OR(A4382="",B4382=""),"",ROUND((B4382-A4382)*86400,0))</f>
        <v/>
      </c>
      <c r="K4382" s="37" t="str">
        <f aca="false">IF(G4382=1,IF(COUNTIFS($C:$C,C4382,$G:$G,1,$A:$A,"&gt;="&amp;(A4382-FenetreInterm/86400),$A:$A,"&lt;="&amp;A4382)&gt;=NbInterm,1,0),"")</f>
        <v/>
      </c>
      <c r="L4382" s="37" t="str">
        <f aca="false">IF(G4382=1,IF(B4382="",0,IF(J4382&lt;SeuilFugitive,1,0)),"")</f>
        <v/>
      </c>
      <c r="M4382" s="37" t="str">
        <f aca="false">IF(G4382=1,IF(B4382="",IF((Fin-A4382)*24&gt;SeuilFigee,1,0),IF(J4382&gt;SeuilFigee*3600,1,0)),"")</f>
        <v/>
      </c>
      <c r="N4382" s="0" t="str">
        <f aca="false">IF(G4382=1,IF(COUNTIF(H$2:H4382,H4382)=1,COUNTIF($H:$H,H4382),""),"")</f>
        <v/>
      </c>
      <c r="O4382" s="0" t="str">
        <f aca="false">IF(G4382=1,IF(COUNTIF(I$2:I4382,I4382)=1,COUNTIF($I:$I,I4382),""),"")</f>
        <v/>
      </c>
      <c r="P4382" s="38" t="str">
        <f aca="false">IF(G4382=1,IF(COUNTIFS(C$2:C4382,C4382,G$2:G4382,1)=1,COUNTIFS($C:$C,C4382,$G:$G,1)+ROW()/10000000,""),"")</f>
        <v/>
      </c>
      <c r="Q4382" s="0" t="str">
        <f aca="false">IF(K4382=1,IF(COUNTIFS(C$2:C4382,C4382,K$2:K4382,1)=1,1,0),"")</f>
        <v/>
      </c>
      <c r="R4382" s="0" t="str">
        <f aca="false">IF(M4382=1,IF(COUNTIFS(C$2:C4382,C4382,M$2:M4382,1)=1,1,0),"")</f>
        <v/>
      </c>
      <c r="S4382" s="0" t="str">
        <f aca="false">IF(L4382=1,IF(COUNTIFS(C$2:C4382,C4382,L$2:L4382,1)=1,1,0),"")</f>
        <v/>
      </c>
      <c r="T4382" s="38" t="str">
        <f aca="false">IF(N4382="","",N4382+ROW()/10000000)</f>
        <v/>
      </c>
      <c r="U4382" s="0" t="str">
        <f aca="false">IF(G4382=1,IF(B4382="",1,0),"")</f>
        <v/>
      </c>
    </row>
    <row r="4383" customFormat="false" ht="15" hidden="false" customHeight="false" outlineLevel="0" collapsed="false">
      <c r="A4383" s="35"/>
      <c r="B4383" s="35"/>
      <c r="G4383" s="0" t="str">
        <f aca="false">IF(A4383="","",IF(AND(A4383&gt;=Debut,A4383&lt;Fin),1,0))</f>
        <v/>
      </c>
      <c r="H4383" s="0" t="str">
        <f aca="false">IF(G4383=1,INT(ROUND((A4383-Debut)*86400,0)/600),"")</f>
        <v/>
      </c>
      <c r="I4383" s="0" t="str">
        <f aca="false">IF(G4383=1,INT(ROUND((A4383-Debut)*86400,0)/3600),"")</f>
        <v/>
      </c>
      <c r="J4383" s="0" t="str">
        <f aca="false">IF(OR(A4383="",B4383=""),"",ROUND((B4383-A4383)*86400,0))</f>
        <v/>
      </c>
      <c r="K4383" s="37" t="str">
        <f aca="false">IF(G4383=1,IF(COUNTIFS($C:$C,C4383,$G:$G,1,$A:$A,"&gt;="&amp;(A4383-FenetreInterm/86400),$A:$A,"&lt;="&amp;A4383)&gt;=NbInterm,1,0),"")</f>
        <v/>
      </c>
      <c r="L4383" s="37" t="str">
        <f aca="false">IF(G4383=1,IF(B4383="",0,IF(J4383&lt;SeuilFugitive,1,0)),"")</f>
        <v/>
      </c>
      <c r="M4383" s="37" t="str">
        <f aca="false">IF(G4383=1,IF(B4383="",IF((Fin-A4383)*24&gt;SeuilFigee,1,0),IF(J4383&gt;SeuilFigee*3600,1,0)),"")</f>
        <v/>
      </c>
      <c r="N4383" s="0" t="str">
        <f aca="false">IF(G4383=1,IF(COUNTIF(H$2:H4383,H4383)=1,COUNTIF($H:$H,H4383),""),"")</f>
        <v/>
      </c>
      <c r="O4383" s="0" t="str">
        <f aca="false">IF(G4383=1,IF(COUNTIF(I$2:I4383,I4383)=1,COUNTIF($I:$I,I4383),""),"")</f>
        <v/>
      </c>
      <c r="P4383" s="38" t="str">
        <f aca="false">IF(G4383=1,IF(COUNTIFS(C$2:C4383,C4383,G$2:G4383,1)=1,COUNTIFS($C:$C,C4383,$G:$G,1)+ROW()/10000000,""),"")</f>
        <v/>
      </c>
      <c r="Q4383" s="0" t="str">
        <f aca="false">IF(K4383=1,IF(COUNTIFS(C$2:C4383,C4383,K$2:K4383,1)=1,1,0),"")</f>
        <v/>
      </c>
      <c r="R4383" s="0" t="str">
        <f aca="false">IF(M4383=1,IF(COUNTIFS(C$2:C4383,C4383,M$2:M4383,1)=1,1,0),"")</f>
        <v/>
      </c>
      <c r="S4383" s="0" t="str">
        <f aca="false">IF(L4383=1,IF(COUNTIFS(C$2:C4383,C4383,L$2:L4383,1)=1,1,0),"")</f>
        <v/>
      </c>
      <c r="T4383" s="38" t="str">
        <f aca="false">IF(N4383="","",N4383+ROW()/10000000)</f>
        <v/>
      </c>
      <c r="U4383" s="0" t="str">
        <f aca="false">IF(G4383=1,IF(B4383="",1,0),"")</f>
        <v/>
      </c>
    </row>
    <row r="4384" customFormat="false" ht="15" hidden="false" customHeight="false" outlineLevel="0" collapsed="false">
      <c r="A4384" s="35"/>
      <c r="B4384" s="35"/>
      <c r="G4384" s="0" t="str">
        <f aca="false">IF(A4384="","",IF(AND(A4384&gt;=Debut,A4384&lt;Fin),1,0))</f>
        <v/>
      </c>
      <c r="H4384" s="0" t="str">
        <f aca="false">IF(G4384=1,INT(ROUND((A4384-Debut)*86400,0)/600),"")</f>
        <v/>
      </c>
      <c r="I4384" s="0" t="str">
        <f aca="false">IF(G4384=1,INT(ROUND((A4384-Debut)*86400,0)/3600),"")</f>
        <v/>
      </c>
      <c r="J4384" s="0" t="str">
        <f aca="false">IF(OR(A4384="",B4384=""),"",ROUND((B4384-A4384)*86400,0))</f>
        <v/>
      </c>
      <c r="K4384" s="37" t="str">
        <f aca="false">IF(G4384=1,IF(COUNTIFS($C:$C,C4384,$G:$G,1,$A:$A,"&gt;="&amp;(A4384-FenetreInterm/86400),$A:$A,"&lt;="&amp;A4384)&gt;=NbInterm,1,0),"")</f>
        <v/>
      </c>
      <c r="L4384" s="37" t="str">
        <f aca="false">IF(G4384=1,IF(B4384="",0,IF(J4384&lt;SeuilFugitive,1,0)),"")</f>
        <v/>
      </c>
      <c r="M4384" s="37" t="str">
        <f aca="false">IF(G4384=1,IF(B4384="",IF((Fin-A4384)*24&gt;SeuilFigee,1,0),IF(J4384&gt;SeuilFigee*3600,1,0)),"")</f>
        <v/>
      </c>
      <c r="N4384" s="0" t="str">
        <f aca="false">IF(G4384=1,IF(COUNTIF(H$2:H4384,H4384)=1,COUNTIF($H:$H,H4384),""),"")</f>
        <v/>
      </c>
      <c r="O4384" s="0" t="str">
        <f aca="false">IF(G4384=1,IF(COUNTIF(I$2:I4384,I4384)=1,COUNTIF($I:$I,I4384),""),"")</f>
        <v/>
      </c>
      <c r="P4384" s="38" t="str">
        <f aca="false">IF(G4384=1,IF(COUNTIFS(C$2:C4384,C4384,G$2:G4384,1)=1,COUNTIFS($C:$C,C4384,$G:$G,1)+ROW()/10000000,""),"")</f>
        <v/>
      </c>
      <c r="Q4384" s="0" t="str">
        <f aca="false">IF(K4384=1,IF(COUNTIFS(C$2:C4384,C4384,K$2:K4384,1)=1,1,0),"")</f>
        <v/>
      </c>
      <c r="R4384" s="0" t="str">
        <f aca="false">IF(M4384=1,IF(COUNTIFS(C$2:C4384,C4384,M$2:M4384,1)=1,1,0),"")</f>
        <v/>
      </c>
      <c r="S4384" s="0" t="str">
        <f aca="false">IF(L4384=1,IF(COUNTIFS(C$2:C4384,C4384,L$2:L4384,1)=1,1,0),"")</f>
        <v/>
      </c>
      <c r="T4384" s="38" t="str">
        <f aca="false">IF(N4384="","",N4384+ROW()/10000000)</f>
        <v/>
      </c>
      <c r="U4384" s="0" t="str">
        <f aca="false">IF(G4384=1,IF(B4384="",1,0),"")</f>
        <v/>
      </c>
    </row>
    <row r="4385" customFormat="false" ht="15" hidden="false" customHeight="false" outlineLevel="0" collapsed="false">
      <c r="A4385" s="35"/>
      <c r="B4385" s="35"/>
      <c r="G4385" s="0" t="str">
        <f aca="false">IF(A4385="","",IF(AND(A4385&gt;=Debut,A4385&lt;Fin),1,0))</f>
        <v/>
      </c>
      <c r="H4385" s="0" t="str">
        <f aca="false">IF(G4385=1,INT(ROUND((A4385-Debut)*86400,0)/600),"")</f>
        <v/>
      </c>
      <c r="I4385" s="0" t="str">
        <f aca="false">IF(G4385=1,INT(ROUND((A4385-Debut)*86400,0)/3600),"")</f>
        <v/>
      </c>
      <c r="J4385" s="0" t="str">
        <f aca="false">IF(OR(A4385="",B4385=""),"",ROUND((B4385-A4385)*86400,0))</f>
        <v/>
      </c>
      <c r="K4385" s="37" t="str">
        <f aca="false">IF(G4385=1,IF(COUNTIFS($C:$C,C4385,$G:$G,1,$A:$A,"&gt;="&amp;(A4385-FenetreInterm/86400),$A:$A,"&lt;="&amp;A4385)&gt;=NbInterm,1,0),"")</f>
        <v/>
      </c>
      <c r="L4385" s="37" t="str">
        <f aca="false">IF(G4385=1,IF(B4385="",0,IF(J4385&lt;SeuilFugitive,1,0)),"")</f>
        <v/>
      </c>
      <c r="M4385" s="37" t="str">
        <f aca="false">IF(G4385=1,IF(B4385="",IF((Fin-A4385)*24&gt;SeuilFigee,1,0),IF(J4385&gt;SeuilFigee*3600,1,0)),"")</f>
        <v/>
      </c>
      <c r="N4385" s="0" t="str">
        <f aca="false">IF(G4385=1,IF(COUNTIF(H$2:H4385,H4385)=1,COUNTIF($H:$H,H4385),""),"")</f>
        <v/>
      </c>
      <c r="O4385" s="0" t="str">
        <f aca="false">IF(G4385=1,IF(COUNTIF(I$2:I4385,I4385)=1,COUNTIF($I:$I,I4385),""),"")</f>
        <v/>
      </c>
      <c r="P4385" s="38" t="str">
        <f aca="false">IF(G4385=1,IF(COUNTIFS(C$2:C4385,C4385,G$2:G4385,1)=1,COUNTIFS($C:$C,C4385,$G:$G,1)+ROW()/10000000,""),"")</f>
        <v/>
      </c>
      <c r="Q4385" s="0" t="str">
        <f aca="false">IF(K4385=1,IF(COUNTIFS(C$2:C4385,C4385,K$2:K4385,1)=1,1,0),"")</f>
        <v/>
      </c>
      <c r="R4385" s="0" t="str">
        <f aca="false">IF(M4385=1,IF(COUNTIFS(C$2:C4385,C4385,M$2:M4385,1)=1,1,0),"")</f>
        <v/>
      </c>
      <c r="S4385" s="0" t="str">
        <f aca="false">IF(L4385=1,IF(COUNTIFS(C$2:C4385,C4385,L$2:L4385,1)=1,1,0),"")</f>
        <v/>
      </c>
      <c r="T4385" s="38" t="str">
        <f aca="false">IF(N4385="","",N4385+ROW()/10000000)</f>
        <v/>
      </c>
      <c r="U4385" s="0" t="str">
        <f aca="false">IF(G4385=1,IF(B4385="",1,0),"")</f>
        <v/>
      </c>
    </row>
    <row r="4386" customFormat="false" ht="15" hidden="false" customHeight="false" outlineLevel="0" collapsed="false">
      <c r="A4386" s="35"/>
      <c r="B4386" s="35"/>
      <c r="G4386" s="0" t="str">
        <f aca="false">IF(A4386="","",IF(AND(A4386&gt;=Debut,A4386&lt;Fin),1,0))</f>
        <v/>
      </c>
      <c r="H4386" s="0" t="str">
        <f aca="false">IF(G4386=1,INT(ROUND((A4386-Debut)*86400,0)/600),"")</f>
        <v/>
      </c>
      <c r="I4386" s="0" t="str">
        <f aca="false">IF(G4386=1,INT(ROUND((A4386-Debut)*86400,0)/3600),"")</f>
        <v/>
      </c>
      <c r="J4386" s="0" t="str">
        <f aca="false">IF(OR(A4386="",B4386=""),"",ROUND((B4386-A4386)*86400,0))</f>
        <v/>
      </c>
      <c r="K4386" s="37" t="str">
        <f aca="false">IF(G4386=1,IF(COUNTIFS($C:$C,C4386,$G:$G,1,$A:$A,"&gt;="&amp;(A4386-FenetreInterm/86400),$A:$A,"&lt;="&amp;A4386)&gt;=NbInterm,1,0),"")</f>
        <v/>
      </c>
      <c r="L4386" s="37" t="str">
        <f aca="false">IF(G4386=1,IF(B4386="",0,IF(J4386&lt;SeuilFugitive,1,0)),"")</f>
        <v/>
      </c>
      <c r="M4386" s="37" t="str">
        <f aca="false">IF(G4386=1,IF(B4386="",IF((Fin-A4386)*24&gt;SeuilFigee,1,0),IF(J4386&gt;SeuilFigee*3600,1,0)),"")</f>
        <v/>
      </c>
      <c r="N4386" s="0" t="str">
        <f aca="false">IF(G4386=1,IF(COUNTIF(H$2:H4386,H4386)=1,COUNTIF($H:$H,H4386),""),"")</f>
        <v/>
      </c>
      <c r="O4386" s="0" t="str">
        <f aca="false">IF(G4386=1,IF(COUNTIF(I$2:I4386,I4386)=1,COUNTIF($I:$I,I4386),""),"")</f>
        <v/>
      </c>
      <c r="P4386" s="38" t="str">
        <f aca="false">IF(G4386=1,IF(COUNTIFS(C$2:C4386,C4386,G$2:G4386,1)=1,COUNTIFS($C:$C,C4386,$G:$G,1)+ROW()/10000000,""),"")</f>
        <v/>
      </c>
      <c r="Q4386" s="0" t="str">
        <f aca="false">IF(K4386=1,IF(COUNTIFS(C$2:C4386,C4386,K$2:K4386,1)=1,1,0),"")</f>
        <v/>
      </c>
      <c r="R4386" s="0" t="str">
        <f aca="false">IF(M4386=1,IF(COUNTIFS(C$2:C4386,C4386,M$2:M4386,1)=1,1,0),"")</f>
        <v/>
      </c>
      <c r="S4386" s="0" t="str">
        <f aca="false">IF(L4386=1,IF(COUNTIFS(C$2:C4386,C4386,L$2:L4386,1)=1,1,0),"")</f>
        <v/>
      </c>
      <c r="T4386" s="38" t="str">
        <f aca="false">IF(N4386="","",N4386+ROW()/10000000)</f>
        <v/>
      </c>
      <c r="U4386" s="0" t="str">
        <f aca="false">IF(G4386=1,IF(B4386="",1,0),"")</f>
        <v/>
      </c>
    </row>
    <row r="4387" customFormat="false" ht="15" hidden="false" customHeight="false" outlineLevel="0" collapsed="false">
      <c r="A4387" s="35"/>
      <c r="B4387" s="35"/>
      <c r="G4387" s="0" t="str">
        <f aca="false">IF(A4387="","",IF(AND(A4387&gt;=Debut,A4387&lt;Fin),1,0))</f>
        <v/>
      </c>
      <c r="H4387" s="0" t="str">
        <f aca="false">IF(G4387=1,INT(ROUND((A4387-Debut)*86400,0)/600),"")</f>
        <v/>
      </c>
      <c r="I4387" s="0" t="str">
        <f aca="false">IF(G4387=1,INT(ROUND((A4387-Debut)*86400,0)/3600),"")</f>
        <v/>
      </c>
      <c r="J4387" s="0" t="str">
        <f aca="false">IF(OR(A4387="",B4387=""),"",ROUND((B4387-A4387)*86400,0))</f>
        <v/>
      </c>
      <c r="K4387" s="37" t="str">
        <f aca="false">IF(G4387=1,IF(COUNTIFS($C:$C,C4387,$G:$G,1,$A:$A,"&gt;="&amp;(A4387-FenetreInterm/86400),$A:$A,"&lt;="&amp;A4387)&gt;=NbInterm,1,0),"")</f>
        <v/>
      </c>
      <c r="L4387" s="37" t="str">
        <f aca="false">IF(G4387=1,IF(B4387="",0,IF(J4387&lt;SeuilFugitive,1,0)),"")</f>
        <v/>
      </c>
      <c r="M4387" s="37" t="str">
        <f aca="false">IF(G4387=1,IF(B4387="",IF((Fin-A4387)*24&gt;SeuilFigee,1,0),IF(J4387&gt;SeuilFigee*3600,1,0)),"")</f>
        <v/>
      </c>
      <c r="N4387" s="0" t="str">
        <f aca="false">IF(G4387=1,IF(COUNTIF(H$2:H4387,H4387)=1,COUNTIF($H:$H,H4387),""),"")</f>
        <v/>
      </c>
      <c r="O4387" s="0" t="str">
        <f aca="false">IF(G4387=1,IF(COUNTIF(I$2:I4387,I4387)=1,COUNTIF($I:$I,I4387),""),"")</f>
        <v/>
      </c>
      <c r="P4387" s="38" t="str">
        <f aca="false">IF(G4387=1,IF(COUNTIFS(C$2:C4387,C4387,G$2:G4387,1)=1,COUNTIFS($C:$C,C4387,$G:$G,1)+ROW()/10000000,""),"")</f>
        <v/>
      </c>
      <c r="Q4387" s="0" t="str">
        <f aca="false">IF(K4387=1,IF(COUNTIFS(C$2:C4387,C4387,K$2:K4387,1)=1,1,0),"")</f>
        <v/>
      </c>
      <c r="R4387" s="0" t="str">
        <f aca="false">IF(M4387=1,IF(COUNTIFS(C$2:C4387,C4387,M$2:M4387,1)=1,1,0),"")</f>
        <v/>
      </c>
      <c r="S4387" s="0" t="str">
        <f aca="false">IF(L4387=1,IF(COUNTIFS(C$2:C4387,C4387,L$2:L4387,1)=1,1,0),"")</f>
        <v/>
      </c>
      <c r="T4387" s="38" t="str">
        <f aca="false">IF(N4387="","",N4387+ROW()/10000000)</f>
        <v/>
      </c>
      <c r="U4387" s="0" t="str">
        <f aca="false">IF(G4387=1,IF(B4387="",1,0),"")</f>
        <v/>
      </c>
    </row>
    <row r="4388" customFormat="false" ht="15" hidden="false" customHeight="false" outlineLevel="0" collapsed="false">
      <c r="A4388" s="35"/>
      <c r="B4388" s="35"/>
      <c r="G4388" s="0" t="str">
        <f aca="false">IF(A4388="","",IF(AND(A4388&gt;=Debut,A4388&lt;Fin),1,0))</f>
        <v/>
      </c>
      <c r="H4388" s="0" t="str">
        <f aca="false">IF(G4388=1,INT(ROUND((A4388-Debut)*86400,0)/600),"")</f>
        <v/>
      </c>
      <c r="I4388" s="0" t="str">
        <f aca="false">IF(G4388=1,INT(ROUND((A4388-Debut)*86400,0)/3600),"")</f>
        <v/>
      </c>
      <c r="J4388" s="0" t="str">
        <f aca="false">IF(OR(A4388="",B4388=""),"",ROUND((B4388-A4388)*86400,0))</f>
        <v/>
      </c>
      <c r="K4388" s="37" t="str">
        <f aca="false">IF(G4388=1,IF(COUNTIFS($C:$C,C4388,$G:$G,1,$A:$A,"&gt;="&amp;(A4388-FenetreInterm/86400),$A:$A,"&lt;="&amp;A4388)&gt;=NbInterm,1,0),"")</f>
        <v/>
      </c>
      <c r="L4388" s="37" t="str">
        <f aca="false">IF(G4388=1,IF(B4388="",0,IF(J4388&lt;SeuilFugitive,1,0)),"")</f>
        <v/>
      </c>
      <c r="M4388" s="37" t="str">
        <f aca="false">IF(G4388=1,IF(B4388="",IF((Fin-A4388)*24&gt;SeuilFigee,1,0),IF(J4388&gt;SeuilFigee*3600,1,0)),"")</f>
        <v/>
      </c>
      <c r="N4388" s="0" t="str">
        <f aca="false">IF(G4388=1,IF(COUNTIF(H$2:H4388,H4388)=1,COUNTIF($H:$H,H4388),""),"")</f>
        <v/>
      </c>
      <c r="O4388" s="0" t="str">
        <f aca="false">IF(G4388=1,IF(COUNTIF(I$2:I4388,I4388)=1,COUNTIF($I:$I,I4388),""),"")</f>
        <v/>
      </c>
      <c r="P4388" s="38" t="str">
        <f aca="false">IF(G4388=1,IF(COUNTIFS(C$2:C4388,C4388,G$2:G4388,1)=1,COUNTIFS($C:$C,C4388,$G:$G,1)+ROW()/10000000,""),"")</f>
        <v/>
      </c>
      <c r="Q4388" s="0" t="str">
        <f aca="false">IF(K4388=1,IF(COUNTIFS(C$2:C4388,C4388,K$2:K4388,1)=1,1,0),"")</f>
        <v/>
      </c>
      <c r="R4388" s="0" t="str">
        <f aca="false">IF(M4388=1,IF(COUNTIFS(C$2:C4388,C4388,M$2:M4388,1)=1,1,0),"")</f>
        <v/>
      </c>
      <c r="S4388" s="0" t="str">
        <f aca="false">IF(L4388=1,IF(COUNTIFS(C$2:C4388,C4388,L$2:L4388,1)=1,1,0),"")</f>
        <v/>
      </c>
      <c r="T4388" s="38" t="str">
        <f aca="false">IF(N4388="","",N4388+ROW()/10000000)</f>
        <v/>
      </c>
      <c r="U4388" s="0" t="str">
        <f aca="false">IF(G4388=1,IF(B4388="",1,0),"")</f>
        <v/>
      </c>
    </row>
    <row r="4389" customFormat="false" ht="15" hidden="false" customHeight="false" outlineLevel="0" collapsed="false">
      <c r="A4389" s="35"/>
      <c r="B4389" s="35"/>
      <c r="G4389" s="0" t="str">
        <f aca="false">IF(A4389="","",IF(AND(A4389&gt;=Debut,A4389&lt;Fin),1,0))</f>
        <v/>
      </c>
      <c r="H4389" s="0" t="str">
        <f aca="false">IF(G4389=1,INT(ROUND((A4389-Debut)*86400,0)/600),"")</f>
        <v/>
      </c>
      <c r="I4389" s="0" t="str">
        <f aca="false">IF(G4389=1,INT(ROUND((A4389-Debut)*86400,0)/3600),"")</f>
        <v/>
      </c>
      <c r="J4389" s="0" t="str">
        <f aca="false">IF(OR(A4389="",B4389=""),"",ROUND((B4389-A4389)*86400,0))</f>
        <v/>
      </c>
      <c r="K4389" s="37" t="str">
        <f aca="false">IF(G4389=1,IF(COUNTIFS($C:$C,C4389,$G:$G,1,$A:$A,"&gt;="&amp;(A4389-FenetreInterm/86400),$A:$A,"&lt;="&amp;A4389)&gt;=NbInterm,1,0),"")</f>
        <v/>
      </c>
      <c r="L4389" s="37" t="str">
        <f aca="false">IF(G4389=1,IF(B4389="",0,IF(J4389&lt;SeuilFugitive,1,0)),"")</f>
        <v/>
      </c>
      <c r="M4389" s="37" t="str">
        <f aca="false">IF(G4389=1,IF(B4389="",IF((Fin-A4389)*24&gt;SeuilFigee,1,0),IF(J4389&gt;SeuilFigee*3600,1,0)),"")</f>
        <v/>
      </c>
      <c r="N4389" s="0" t="str">
        <f aca="false">IF(G4389=1,IF(COUNTIF(H$2:H4389,H4389)=1,COUNTIF($H:$H,H4389),""),"")</f>
        <v/>
      </c>
      <c r="O4389" s="0" t="str">
        <f aca="false">IF(G4389=1,IF(COUNTIF(I$2:I4389,I4389)=1,COUNTIF($I:$I,I4389),""),"")</f>
        <v/>
      </c>
      <c r="P4389" s="38" t="str">
        <f aca="false">IF(G4389=1,IF(COUNTIFS(C$2:C4389,C4389,G$2:G4389,1)=1,COUNTIFS($C:$C,C4389,$G:$G,1)+ROW()/10000000,""),"")</f>
        <v/>
      </c>
      <c r="Q4389" s="0" t="str">
        <f aca="false">IF(K4389=1,IF(COUNTIFS(C$2:C4389,C4389,K$2:K4389,1)=1,1,0),"")</f>
        <v/>
      </c>
      <c r="R4389" s="0" t="str">
        <f aca="false">IF(M4389=1,IF(COUNTIFS(C$2:C4389,C4389,M$2:M4389,1)=1,1,0),"")</f>
        <v/>
      </c>
      <c r="S4389" s="0" t="str">
        <f aca="false">IF(L4389=1,IF(COUNTIFS(C$2:C4389,C4389,L$2:L4389,1)=1,1,0),"")</f>
        <v/>
      </c>
      <c r="T4389" s="38" t="str">
        <f aca="false">IF(N4389="","",N4389+ROW()/10000000)</f>
        <v/>
      </c>
      <c r="U4389" s="0" t="str">
        <f aca="false">IF(G4389=1,IF(B4389="",1,0),"")</f>
        <v/>
      </c>
    </row>
    <row r="4390" customFormat="false" ht="15" hidden="false" customHeight="false" outlineLevel="0" collapsed="false">
      <c r="A4390" s="35"/>
      <c r="B4390" s="35"/>
      <c r="G4390" s="0" t="str">
        <f aca="false">IF(A4390="","",IF(AND(A4390&gt;=Debut,A4390&lt;Fin),1,0))</f>
        <v/>
      </c>
      <c r="H4390" s="0" t="str">
        <f aca="false">IF(G4390=1,INT(ROUND((A4390-Debut)*86400,0)/600),"")</f>
        <v/>
      </c>
      <c r="I4390" s="0" t="str">
        <f aca="false">IF(G4390=1,INT(ROUND((A4390-Debut)*86400,0)/3600),"")</f>
        <v/>
      </c>
      <c r="J4390" s="0" t="str">
        <f aca="false">IF(OR(A4390="",B4390=""),"",ROUND((B4390-A4390)*86400,0))</f>
        <v/>
      </c>
      <c r="K4390" s="37" t="str">
        <f aca="false">IF(G4390=1,IF(COUNTIFS($C:$C,C4390,$G:$G,1,$A:$A,"&gt;="&amp;(A4390-FenetreInterm/86400),$A:$A,"&lt;="&amp;A4390)&gt;=NbInterm,1,0),"")</f>
        <v/>
      </c>
      <c r="L4390" s="37" t="str">
        <f aca="false">IF(G4390=1,IF(B4390="",0,IF(J4390&lt;SeuilFugitive,1,0)),"")</f>
        <v/>
      </c>
      <c r="M4390" s="37" t="str">
        <f aca="false">IF(G4390=1,IF(B4390="",IF((Fin-A4390)*24&gt;SeuilFigee,1,0),IF(J4390&gt;SeuilFigee*3600,1,0)),"")</f>
        <v/>
      </c>
      <c r="N4390" s="0" t="str">
        <f aca="false">IF(G4390=1,IF(COUNTIF(H$2:H4390,H4390)=1,COUNTIF($H:$H,H4390),""),"")</f>
        <v/>
      </c>
      <c r="O4390" s="0" t="str">
        <f aca="false">IF(G4390=1,IF(COUNTIF(I$2:I4390,I4390)=1,COUNTIF($I:$I,I4390),""),"")</f>
        <v/>
      </c>
      <c r="P4390" s="38" t="str">
        <f aca="false">IF(G4390=1,IF(COUNTIFS(C$2:C4390,C4390,G$2:G4390,1)=1,COUNTIFS($C:$C,C4390,$G:$G,1)+ROW()/10000000,""),"")</f>
        <v/>
      </c>
      <c r="Q4390" s="0" t="str">
        <f aca="false">IF(K4390=1,IF(COUNTIFS(C$2:C4390,C4390,K$2:K4390,1)=1,1,0),"")</f>
        <v/>
      </c>
      <c r="R4390" s="0" t="str">
        <f aca="false">IF(M4390=1,IF(COUNTIFS(C$2:C4390,C4390,M$2:M4390,1)=1,1,0),"")</f>
        <v/>
      </c>
      <c r="S4390" s="0" t="str">
        <f aca="false">IF(L4390=1,IF(COUNTIFS(C$2:C4390,C4390,L$2:L4390,1)=1,1,0),"")</f>
        <v/>
      </c>
      <c r="T4390" s="38" t="str">
        <f aca="false">IF(N4390="","",N4390+ROW()/10000000)</f>
        <v/>
      </c>
      <c r="U4390" s="0" t="str">
        <f aca="false">IF(G4390=1,IF(B4390="",1,0),"")</f>
        <v/>
      </c>
    </row>
    <row r="4391" customFormat="false" ht="15" hidden="false" customHeight="false" outlineLevel="0" collapsed="false">
      <c r="A4391" s="35"/>
      <c r="B4391" s="35"/>
      <c r="G4391" s="0" t="str">
        <f aca="false">IF(A4391="","",IF(AND(A4391&gt;=Debut,A4391&lt;Fin),1,0))</f>
        <v/>
      </c>
      <c r="H4391" s="0" t="str">
        <f aca="false">IF(G4391=1,INT(ROUND((A4391-Debut)*86400,0)/600),"")</f>
        <v/>
      </c>
      <c r="I4391" s="0" t="str">
        <f aca="false">IF(G4391=1,INT(ROUND((A4391-Debut)*86400,0)/3600),"")</f>
        <v/>
      </c>
      <c r="J4391" s="0" t="str">
        <f aca="false">IF(OR(A4391="",B4391=""),"",ROUND((B4391-A4391)*86400,0))</f>
        <v/>
      </c>
      <c r="K4391" s="37" t="str">
        <f aca="false">IF(G4391=1,IF(COUNTIFS($C:$C,C4391,$G:$G,1,$A:$A,"&gt;="&amp;(A4391-FenetreInterm/86400),$A:$A,"&lt;="&amp;A4391)&gt;=NbInterm,1,0),"")</f>
        <v/>
      </c>
      <c r="L4391" s="37" t="str">
        <f aca="false">IF(G4391=1,IF(B4391="",0,IF(J4391&lt;SeuilFugitive,1,0)),"")</f>
        <v/>
      </c>
      <c r="M4391" s="37" t="str">
        <f aca="false">IF(G4391=1,IF(B4391="",IF((Fin-A4391)*24&gt;SeuilFigee,1,0),IF(J4391&gt;SeuilFigee*3600,1,0)),"")</f>
        <v/>
      </c>
      <c r="N4391" s="0" t="str">
        <f aca="false">IF(G4391=1,IF(COUNTIF(H$2:H4391,H4391)=1,COUNTIF($H:$H,H4391),""),"")</f>
        <v/>
      </c>
      <c r="O4391" s="0" t="str">
        <f aca="false">IF(G4391=1,IF(COUNTIF(I$2:I4391,I4391)=1,COUNTIF($I:$I,I4391),""),"")</f>
        <v/>
      </c>
      <c r="P4391" s="38" t="str">
        <f aca="false">IF(G4391=1,IF(COUNTIFS(C$2:C4391,C4391,G$2:G4391,1)=1,COUNTIFS($C:$C,C4391,$G:$G,1)+ROW()/10000000,""),"")</f>
        <v/>
      </c>
      <c r="Q4391" s="0" t="str">
        <f aca="false">IF(K4391=1,IF(COUNTIFS(C$2:C4391,C4391,K$2:K4391,1)=1,1,0),"")</f>
        <v/>
      </c>
      <c r="R4391" s="0" t="str">
        <f aca="false">IF(M4391=1,IF(COUNTIFS(C$2:C4391,C4391,M$2:M4391,1)=1,1,0),"")</f>
        <v/>
      </c>
      <c r="S4391" s="0" t="str">
        <f aca="false">IF(L4391=1,IF(COUNTIFS(C$2:C4391,C4391,L$2:L4391,1)=1,1,0),"")</f>
        <v/>
      </c>
      <c r="T4391" s="38" t="str">
        <f aca="false">IF(N4391="","",N4391+ROW()/10000000)</f>
        <v/>
      </c>
      <c r="U4391" s="0" t="str">
        <f aca="false">IF(G4391=1,IF(B4391="",1,0),"")</f>
        <v/>
      </c>
    </row>
    <row r="4392" customFormat="false" ht="15" hidden="false" customHeight="false" outlineLevel="0" collapsed="false">
      <c r="A4392" s="35"/>
      <c r="B4392" s="35"/>
      <c r="G4392" s="0" t="str">
        <f aca="false">IF(A4392="","",IF(AND(A4392&gt;=Debut,A4392&lt;Fin),1,0))</f>
        <v/>
      </c>
      <c r="H4392" s="0" t="str">
        <f aca="false">IF(G4392=1,INT(ROUND((A4392-Debut)*86400,0)/600),"")</f>
        <v/>
      </c>
      <c r="I4392" s="0" t="str">
        <f aca="false">IF(G4392=1,INT(ROUND((A4392-Debut)*86400,0)/3600),"")</f>
        <v/>
      </c>
      <c r="J4392" s="0" t="str">
        <f aca="false">IF(OR(A4392="",B4392=""),"",ROUND((B4392-A4392)*86400,0))</f>
        <v/>
      </c>
      <c r="K4392" s="37" t="str">
        <f aca="false">IF(G4392=1,IF(COUNTIFS($C:$C,C4392,$G:$G,1,$A:$A,"&gt;="&amp;(A4392-FenetreInterm/86400),$A:$A,"&lt;="&amp;A4392)&gt;=NbInterm,1,0),"")</f>
        <v/>
      </c>
      <c r="L4392" s="37" t="str">
        <f aca="false">IF(G4392=1,IF(B4392="",0,IF(J4392&lt;SeuilFugitive,1,0)),"")</f>
        <v/>
      </c>
      <c r="M4392" s="37" t="str">
        <f aca="false">IF(G4392=1,IF(B4392="",IF((Fin-A4392)*24&gt;SeuilFigee,1,0),IF(J4392&gt;SeuilFigee*3600,1,0)),"")</f>
        <v/>
      </c>
      <c r="N4392" s="0" t="str">
        <f aca="false">IF(G4392=1,IF(COUNTIF(H$2:H4392,H4392)=1,COUNTIF($H:$H,H4392),""),"")</f>
        <v/>
      </c>
      <c r="O4392" s="0" t="str">
        <f aca="false">IF(G4392=1,IF(COUNTIF(I$2:I4392,I4392)=1,COUNTIF($I:$I,I4392),""),"")</f>
        <v/>
      </c>
      <c r="P4392" s="38" t="str">
        <f aca="false">IF(G4392=1,IF(COUNTIFS(C$2:C4392,C4392,G$2:G4392,1)=1,COUNTIFS($C:$C,C4392,$G:$G,1)+ROW()/10000000,""),"")</f>
        <v/>
      </c>
      <c r="Q4392" s="0" t="str">
        <f aca="false">IF(K4392=1,IF(COUNTIFS(C$2:C4392,C4392,K$2:K4392,1)=1,1,0),"")</f>
        <v/>
      </c>
      <c r="R4392" s="0" t="str">
        <f aca="false">IF(M4392=1,IF(COUNTIFS(C$2:C4392,C4392,M$2:M4392,1)=1,1,0),"")</f>
        <v/>
      </c>
      <c r="S4392" s="0" t="str">
        <f aca="false">IF(L4392=1,IF(COUNTIFS(C$2:C4392,C4392,L$2:L4392,1)=1,1,0),"")</f>
        <v/>
      </c>
      <c r="T4392" s="38" t="str">
        <f aca="false">IF(N4392="","",N4392+ROW()/10000000)</f>
        <v/>
      </c>
      <c r="U4392" s="0" t="str">
        <f aca="false">IF(G4392=1,IF(B4392="",1,0),"")</f>
        <v/>
      </c>
    </row>
    <row r="4393" customFormat="false" ht="15" hidden="false" customHeight="false" outlineLevel="0" collapsed="false">
      <c r="A4393" s="35"/>
      <c r="B4393" s="35"/>
      <c r="G4393" s="0" t="str">
        <f aca="false">IF(A4393="","",IF(AND(A4393&gt;=Debut,A4393&lt;Fin),1,0))</f>
        <v/>
      </c>
      <c r="H4393" s="0" t="str">
        <f aca="false">IF(G4393=1,INT(ROUND((A4393-Debut)*86400,0)/600),"")</f>
        <v/>
      </c>
      <c r="I4393" s="0" t="str">
        <f aca="false">IF(G4393=1,INT(ROUND((A4393-Debut)*86400,0)/3600),"")</f>
        <v/>
      </c>
      <c r="J4393" s="0" t="str">
        <f aca="false">IF(OR(A4393="",B4393=""),"",ROUND((B4393-A4393)*86400,0))</f>
        <v/>
      </c>
      <c r="K4393" s="37" t="str">
        <f aca="false">IF(G4393=1,IF(COUNTIFS($C:$C,C4393,$G:$G,1,$A:$A,"&gt;="&amp;(A4393-FenetreInterm/86400),$A:$A,"&lt;="&amp;A4393)&gt;=NbInterm,1,0),"")</f>
        <v/>
      </c>
      <c r="L4393" s="37" t="str">
        <f aca="false">IF(G4393=1,IF(B4393="",0,IF(J4393&lt;SeuilFugitive,1,0)),"")</f>
        <v/>
      </c>
      <c r="M4393" s="37" t="str">
        <f aca="false">IF(G4393=1,IF(B4393="",IF((Fin-A4393)*24&gt;SeuilFigee,1,0),IF(J4393&gt;SeuilFigee*3600,1,0)),"")</f>
        <v/>
      </c>
      <c r="N4393" s="0" t="str">
        <f aca="false">IF(G4393=1,IF(COUNTIF(H$2:H4393,H4393)=1,COUNTIF($H:$H,H4393),""),"")</f>
        <v/>
      </c>
      <c r="O4393" s="0" t="str">
        <f aca="false">IF(G4393=1,IF(COUNTIF(I$2:I4393,I4393)=1,COUNTIF($I:$I,I4393),""),"")</f>
        <v/>
      </c>
      <c r="P4393" s="38" t="str">
        <f aca="false">IF(G4393=1,IF(COUNTIFS(C$2:C4393,C4393,G$2:G4393,1)=1,COUNTIFS($C:$C,C4393,$G:$G,1)+ROW()/10000000,""),"")</f>
        <v/>
      </c>
      <c r="Q4393" s="0" t="str">
        <f aca="false">IF(K4393=1,IF(COUNTIFS(C$2:C4393,C4393,K$2:K4393,1)=1,1,0),"")</f>
        <v/>
      </c>
      <c r="R4393" s="0" t="str">
        <f aca="false">IF(M4393=1,IF(COUNTIFS(C$2:C4393,C4393,M$2:M4393,1)=1,1,0),"")</f>
        <v/>
      </c>
      <c r="S4393" s="0" t="str">
        <f aca="false">IF(L4393=1,IF(COUNTIFS(C$2:C4393,C4393,L$2:L4393,1)=1,1,0),"")</f>
        <v/>
      </c>
      <c r="T4393" s="38" t="str">
        <f aca="false">IF(N4393="","",N4393+ROW()/10000000)</f>
        <v/>
      </c>
      <c r="U4393" s="0" t="str">
        <f aca="false">IF(G4393=1,IF(B4393="",1,0),"")</f>
        <v/>
      </c>
    </row>
    <row r="4394" customFormat="false" ht="15" hidden="false" customHeight="false" outlineLevel="0" collapsed="false">
      <c r="A4394" s="35"/>
      <c r="B4394" s="35"/>
      <c r="G4394" s="0" t="str">
        <f aca="false">IF(A4394="","",IF(AND(A4394&gt;=Debut,A4394&lt;Fin),1,0))</f>
        <v/>
      </c>
      <c r="H4394" s="0" t="str">
        <f aca="false">IF(G4394=1,INT(ROUND((A4394-Debut)*86400,0)/600),"")</f>
        <v/>
      </c>
      <c r="I4394" s="0" t="str">
        <f aca="false">IF(G4394=1,INT(ROUND((A4394-Debut)*86400,0)/3600),"")</f>
        <v/>
      </c>
      <c r="J4394" s="0" t="str">
        <f aca="false">IF(OR(A4394="",B4394=""),"",ROUND((B4394-A4394)*86400,0))</f>
        <v/>
      </c>
      <c r="K4394" s="37" t="str">
        <f aca="false">IF(G4394=1,IF(COUNTIFS($C:$C,C4394,$G:$G,1,$A:$A,"&gt;="&amp;(A4394-FenetreInterm/86400),$A:$A,"&lt;="&amp;A4394)&gt;=NbInterm,1,0),"")</f>
        <v/>
      </c>
      <c r="L4394" s="37" t="str">
        <f aca="false">IF(G4394=1,IF(B4394="",0,IF(J4394&lt;SeuilFugitive,1,0)),"")</f>
        <v/>
      </c>
      <c r="M4394" s="37" t="str">
        <f aca="false">IF(G4394=1,IF(B4394="",IF((Fin-A4394)*24&gt;SeuilFigee,1,0),IF(J4394&gt;SeuilFigee*3600,1,0)),"")</f>
        <v/>
      </c>
      <c r="N4394" s="0" t="str">
        <f aca="false">IF(G4394=1,IF(COUNTIF(H$2:H4394,H4394)=1,COUNTIF($H:$H,H4394),""),"")</f>
        <v/>
      </c>
      <c r="O4394" s="0" t="str">
        <f aca="false">IF(G4394=1,IF(COUNTIF(I$2:I4394,I4394)=1,COUNTIF($I:$I,I4394),""),"")</f>
        <v/>
      </c>
      <c r="P4394" s="38" t="str">
        <f aca="false">IF(G4394=1,IF(COUNTIFS(C$2:C4394,C4394,G$2:G4394,1)=1,COUNTIFS($C:$C,C4394,$G:$G,1)+ROW()/10000000,""),"")</f>
        <v/>
      </c>
      <c r="Q4394" s="0" t="str">
        <f aca="false">IF(K4394=1,IF(COUNTIFS(C$2:C4394,C4394,K$2:K4394,1)=1,1,0),"")</f>
        <v/>
      </c>
      <c r="R4394" s="0" t="str">
        <f aca="false">IF(M4394=1,IF(COUNTIFS(C$2:C4394,C4394,M$2:M4394,1)=1,1,0),"")</f>
        <v/>
      </c>
      <c r="S4394" s="0" t="str">
        <f aca="false">IF(L4394=1,IF(COUNTIFS(C$2:C4394,C4394,L$2:L4394,1)=1,1,0),"")</f>
        <v/>
      </c>
      <c r="T4394" s="38" t="str">
        <f aca="false">IF(N4394="","",N4394+ROW()/10000000)</f>
        <v/>
      </c>
      <c r="U4394" s="0" t="str">
        <f aca="false">IF(G4394=1,IF(B4394="",1,0),"")</f>
        <v/>
      </c>
    </row>
    <row r="4395" customFormat="false" ht="15" hidden="false" customHeight="false" outlineLevel="0" collapsed="false">
      <c r="A4395" s="35"/>
      <c r="B4395" s="35"/>
      <c r="G4395" s="0" t="str">
        <f aca="false">IF(A4395="","",IF(AND(A4395&gt;=Debut,A4395&lt;Fin),1,0))</f>
        <v/>
      </c>
      <c r="H4395" s="0" t="str">
        <f aca="false">IF(G4395=1,INT(ROUND((A4395-Debut)*86400,0)/600),"")</f>
        <v/>
      </c>
      <c r="I4395" s="0" t="str">
        <f aca="false">IF(G4395=1,INT(ROUND((A4395-Debut)*86400,0)/3600),"")</f>
        <v/>
      </c>
      <c r="J4395" s="0" t="str">
        <f aca="false">IF(OR(A4395="",B4395=""),"",ROUND((B4395-A4395)*86400,0))</f>
        <v/>
      </c>
      <c r="K4395" s="37" t="str">
        <f aca="false">IF(G4395=1,IF(COUNTIFS($C:$C,C4395,$G:$G,1,$A:$A,"&gt;="&amp;(A4395-FenetreInterm/86400),$A:$A,"&lt;="&amp;A4395)&gt;=NbInterm,1,0),"")</f>
        <v/>
      </c>
      <c r="L4395" s="37" t="str">
        <f aca="false">IF(G4395=1,IF(B4395="",0,IF(J4395&lt;SeuilFugitive,1,0)),"")</f>
        <v/>
      </c>
      <c r="M4395" s="37" t="str">
        <f aca="false">IF(G4395=1,IF(B4395="",IF((Fin-A4395)*24&gt;SeuilFigee,1,0),IF(J4395&gt;SeuilFigee*3600,1,0)),"")</f>
        <v/>
      </c>
      <c r="N4395" s="0" t="str">
        <f aca="false">IF(G4395=1,IF(COUNTIF(H$2:H4395,H4395)=1,COUNTIF($H:$H,H4395),""),"")</f>
        <v/>
      </c>
      <c r="O4395" s="0" t="str">
        <f aca="false">IF(G4395=1,IF(COUNTIF(I$2:I4395,I4395)=1,COUNTIF($I:$I,I4395),""),"")</f>
        <v/>
      </c>
      <c r="P4395" s="38" t="str">
        <f aca="false">IF(G4395=1,IF(COUNTIFS(C$2:C4395,C4395,G$2:G4395,1)=1,COUNTIFS($C:$C,C4395,$G:$G,1)+ROW()/10000000,""),"")</f>
        <v/>
      </c>
      <c r="Q4395" s="0" t="str">
        <f aca="false">IF(K4395=1,IF(COUNTIFS(C$2:C4395,C4395,K$2:K4395,1)=1,1,0),"")</f>
        <v/>
      </c>
      <c r="R4395" s="0" t="str">
        <f aca="false">IF(M4395=1,IF(COUNTIFS(C$2:C4395,C4395,M$2:M4395,1)=1,1,0),"")</f>
        <v/>
      </c>
      <c r="S4395" s="0" t="str">
        <f aca="false">IF(L4395=1,IF(COUNTIFS(C$2:C4395,C4395,L$2:L4395,1)=1,1,0),"")</f>
        <v/>
      </c>
      <c r="T4395" s="38" t="str">
        <f aca="false">IF(N4395="","",N4395+ROW()/10000000)</f>
        <v/>
      </c>
      <c r="U4395" s="0" t="str">
        <f aca="false">IF(G4395=1,IF(B4395="",1,0),"")</f>
        <v/>
      </c>
    </row>
    <row r="4396" customFormat="false" ht="15" hidden="false" customHeight="false" outlineLevel="0" collapsed="false">
      <c r="A4396" s="35"/>
      <c r="B4396" s="35"/>
      <c r="G4396" s="0" t="str">
        <f aca="false">IF(A4396="","",IF(AND(A4396&gt;=Debut,A4396&lt;Fin),1,0))</f>
        <v/>
      </c>
      <c r="H4396" s="0" t="str">
        <f aca="false">IF(G4396=1,INT(ROUND((A4396-Debut)*86400,0)/600),"")</f>
        <v/>
      </c>
      <c r="I4396" s="0" t="str">
        <f aca="false">IF(G4396=1,INT(ROUND((A4396-Debut)*86400,0)/3600),"")</f>
        <v/>
      </c>
      <c r="J4396" s="0" t="str">
        <f aca="false">IF(OR(A4396="",B4396=""),"",ROUND((B4396-A4396)*86400,0))</f>
        <v/>
      </c>
      <c r="K4396" s="37" t="str">
        <f aca="false">IF(G4396=1,IF(COUNTIFS($C:$C,C4396,$G:$G,1,$A:$A,"&gt;="&amp;(A4396-FenetreInterm/86400),$A:$A,"&lt;="&amp;A4396)&gt;=NbInterm,1,0),"")</f>
        <v/>
      </c>
      <c r="L4396" s="37" t="str">
        <f aca="false">IF(G4396=1,IF(B4396="",0,IF(J4396&lt;SeuilFugitive,1,0)),"")</f>
        <v/>
      </c>
      <c r="M4396" s="37" t="str">
        <f aca="false">IF(G4396=1,IF(B4396="",IF((Fin-A4396)*24&gt;SeuilFigee,1,0),IF(J4396&gt;SeuilFigee*3600,1,0)),"")</f>
        <v/>
      </c>
      <c r="N4396" s="0" t="str">
        <f aca="false">IF(G4396=1,IF(COUNTIF(H$2:H4396,H4396)=1,COUNTIF($H:$H,H4396),""),"")</f>
        <v/>
      </c>
      <c r="O4396" s="0" t="str">
        <f aca="false">IF(G4396=1,IF(COUNTIF(I$2:I4396,I4396)=1,COUNTIF($I:$I,I4396),""),"")</f>
        <v/>
      </c>
      <c r="P4396" s="38" t="str">
        <f aca="false">IF(G4396=1,IF(COUNTIFS(C$2:C4396,C4396,G$2:G4396,1)=1,COUNTIFS($C:$C,C4396,$G:$G,1)+ROW()/10000000,""),"")</f>
        <v/>
      </c>
      <c r="Q4396" s="0" t="str">
        <f aca="false">IF(K4396=1,IF(COUNTIFS(C$2:C4396,C4396,K$2:K4396,1)=1,1,0),"")</f>
        <v/>
      </c>
      <c r="R4396" s="0" t="str">
        <f aca="false">IF(M4396=1,IF(COUNTIFS(C$2:C4396,C4396,M$2:M4396,1)=1,1,0),"")</f>
        <v/>
      </c>
      <c r="S4396" s="0" t="str">
        <f aca="false">IF(L4396=1,IF(COUNTIFS(C$2:C4396,C4396,L$2:L4396,1)=1,1,0),"")</f>
        <v/>
      </c>
      <c r="T4396" s="38" t="str">
        <f aca="false">IF(N4396="","",N4396+ROW()/10000000)</f>
        <v/>
      </c>
      <c r="U4396" s="0" t="str">
        <f aca="false">IF(G4396=1,IF(B4396="",1,0),"")</f>
        <v/>
      </c>
    </row>
    <row r="4397" customFormat="false" ht="15" hidden="false" customHeight="false" outlineLevel="0" collapsed="false">
      <c r="A4397" s="35"/>
      <c r="B4397" s="35"/>
      <c r="G4397" s="0" t="str">
        <f aca="false">IF(A4397="","",IF(AND(A4397&gt;=Debut,A4397&lt;Fin),1,0))</f>
        <v/>
      </c>
      <c r="H4397" s="0" t="str">
        <f aca="false">IF(G4397=1,INT(ROUND((A4397-Debut)*86400,0)/600),"")</f>
        <v/>
      </c>
      <c r="I4397" s="0" t="str">
        <f aca="false">IF(G4397=1,INT(ROUND((A4397-Debut)*86400,0)/3600),"")</f>
        <v/>
      </c>
      <c r="J4397" s="0" t="str">
        <f aca="false">IF(OR(A4397="",B4397=""),"",ROUND((B4397-A4397)*86400,0))</f>
        <v/>
      </c>
      <c r="K4397" s="37" t="str">
        <f aca="false">IF(G4397=1,IF(COUNTIFS($C:$C,C4397,$G:$G,1,$A:$A,"&gt;="&amp;(A4397-FenetreInterm/86400),$A:$A,"&lt;="&amp;A4397)&gt;=NbInterm,1,0),"")</f>
        <v/>
      </c>
      <c r="L4397" s="37" t="str">
        <f aca="false">IF(G4397=1,IF(B4397="",0,IF(J4397&lt;SeuilFugitive,1,0)),"")</f>
        <v/>
      </c>
      <c r="M4397" s="37" t="str">
        <f aca="false">IF(G4397=1,IF(B4397="",IF((Fin-A4397)*24&gt;SeuilFigee,1,0),IF(J4397&gt;SeuilFigee*3600,1,0)),"")</f>
        <v/>
      </c>
      <c r="N4397" s="0" t="str">
        <f aca="false">IF(G4397=1,IF(COUNTIF(H$2:H4397,H4397)=1,COUNTIF($H:$H,H4397),""),"")</f>
        <v/>
      </c>
      <c r="O4397" s="0" t="str">
        <f aca="false">IF(G4397=1,IF(COUNTIF(I$2:I4397,I4397)=1,COUNTIF($I:$I,I4397),""),"")</f>
        <v/>
      </c>
      <c r="P4397" s="38" t="str">
        <f aca="false">IF(G4397=1,IF(COUNTIFS(C$2:C4397,C4397,G$2:G4397,1)=1,COUNTIFS($C:$C,C4397,$G:$G,1)+ROW()/10000000,""),"")</f>
        <v/>
      </c>
      <c r="Q4397" s="0" t="str">
        <f aca="false">IF(K4397=1,IF(COUNTIFS(C$2:C4397,C4397,K$2:K4397,1)=1,1,0),"")</f>
        <v/>
      </c>
      <c r="R4397" s="0" t="str">
        <f aca="false">IF(M4397=1,IF(COUNTIFS(C$2:C4397,C4397,M$2:M4397,1)=1,1,0),"")</f>
        <v/>
      </c>
      <c r="S4397" s="0" t="str">
        <f aca="false">IF(L4397=1,IF(COUNTIFS(C$2:C4397,C4397,L$2:L4397,1)=1,1,0),"")</f>
        <v/>
      </c>
      <c r="T4397" s="38" t="str">
        <f aca="false">IF(N4397="","",N4397+ROW()/10000000)</f>
        <v/>
      </c>
      <c r="U4397" s="0" t="str">
        <f aca="false">IF(G4397=1,IF(B4397="",1,0),"")</f>
        <v/>
      </c>
    </row>
    <row r="4398" customFormat="false" ht="15" hidden="false" customHeight="false" outlineLevel="0" collapsed="false">
      <c r="A4398" s="35"/>
      <c r="B4398" s="35"/>
      <c r="G4398" s="0" t="str">
        <f aca="false">IF(A4398="","",IF(AND(A4398&gt;=Debut,A4398&lt;Fin),1,0))</f>
        <v/>
      </c>
      <c r="H4398" s="0" t="str">
        <f aca="false">IF(G4398=1,INT(ROUND((A4398-Debut)*86400,0)/600),"")</f>
        <v/>
      </c>
      <c r="I4398" s="0" t="str">
        <f aca="false">IF(G4398=1,INT(ROUND((A4398-Debut)*86400,0)/3600),"")</f>
        <v/>
      </c>
      <c r="J4398" s="0" t="str">
        <f aca="false">IF(OR(A4398="",B4398=""),"",ROUND((B4398-A4398)*86400,0))</f>
        <v/>
      </c>
      <c r="K4398" s="37" t="str">
        <f aca="false">IF(G4398=1,IF(COUNTIFS($C:$C,C4398,$G:$G,1,$A:$A,"&gt;="&amp;(A4398-FenetreInterm/86400),$A:$A,"&lt;="&amp;A4398)&gt;=NbInterm,1,0),"")</f>
        <v/>
      </c>
      <c r="L4398" s="37" t="str">
        <f aca="false">IF(G4398=1,IF(B4398="",0,IF(J4398&lt;SeuilFugitive,1,0)),"")</f>
        <v/>
      </c>
      <c r="M4398" s="37" t="str">
        <f aca="false">IF(G4398=1,IF(B4398="",IF((Fin-A4398)*24&gt;SeuilFigee,1,0),IF(J4398&gt;SeuilFigee*3600,1,0)),"")</f>
        <v/>
      </c>
      <c r="N4398" s="0" t="str">
        <f aca="false">IF(G4398=1,IF(COUNTIF(H$2:H4398,H4398)=1,COUNTIF($H:$H,H4398),""),"")</f>
        <v/>
      </c>
      <c r="O4398" s="0" t="str">
        <f aca="false">IF(G4398=1,IF(COUNTIF(I$2:I4398,I4398)=1,COUNTIF($I:$I,I4398),""),"")</f>
        <v/>
      </c>
      <c r="P4398" s="38" t="str">
        <f aca="false">IF(G4398=1,IF(COUNTIFS(C$2:C4398,C4398,G$2:G4398,1)=1,COUNTIFS($C:$C,C4398,$G:$G,1)+ROW()/10000000,""),"")</f>
        <v/>
      </c>
      <c r="Q4398" s="0" t="str">
        <f aca="false">IF(K4398=1,IF(COUNTIFS(C$2:C4398,C4398,K$2:K4398,1)=1,1,0),"")</f>
        <v/>
      </c>
      <c r="R4398" s="0" t="str">
        <f aca="false">IF(M4398=1,IF(COUNTIFS(C$2:C4398,C4398,M$2:M4398,1)=1,1,0),"")</f>
        <v/>
      </c>
      <c r="S4398" s="0" t="str">
        <f aca="false">IF(L4398=1,IF(COUNTIFS(C$2:C4398,C4398,L$2:L4398,1)=1,1,0),"")</f>
        <v/>
      </c>
      <c r="T4398" s="38" t="str">
        <f aca="false">IF(N4398="","",N4398+ROW()/10000000)</f>
        <v/>
      </c>
      <c r="U4398" s="0" t="str">
        <f aca="false">IF(G4398=1,IF(B4398="",1,0),"")</f>
        <v/>
      </c>
    </row>
    <row r="4399" customFormat="false" ht="15" hidden="false" customHeight="false" outlineLevel="0" collapsed="false">
      <c r="A4399" s="35"/>
      <c r="B4399" s="35"/>
      <c r="G4399" s="0" t="str">
        <f aca="false">IF(A4399="","",IF(AND(A4399&gt;=Debut,A4399&lt;Fin),1,0))</f>
        <v/>
      </c>
      <c r="H4399" s="0" t="str">
        <f aca="false">IF(G4399=1,INT(ROUND((A4399-Debut)*86400,0)/600),"")</f>
        <v/>
      </c>
      <c r="I4399" s="0" t="str">
        <f aca="false">IF(G4399=1,INT(ROUND((A4399-Debut)*86400,0)/3600),"")</f>
        <v/>
      </c>
      <c r="J4399" s="0" t="str">
        <f aca="false">IF(OR(A4399="",B4399=""),"",ROUND((B4399-A4399)*86400,0))</f>
        <v/>
      </c>
      <c r="K4399" s="37" t="str">
        <f aca="false">IF(G4399=1,IF(COUNTIFS($C:$C,C4399,$G:$G,1,$A:$A,"&gt;="&amp;(A4399-FenetreInterm/86400),$A:$A,"&lt;="&amp;A4399)&gt;=NbInterm,1,0),"")</f>
        <v/>
      </c>
      <c r="L4399" s="37" t="str">
        <f aca="false">IF(G4399=1,IF(B4399="",0,IF(J4399&lt;SeuilFugitive,1,0)),"")</f>
        <v/>
      </c>
      <c r="M4399" s="37" t="str">
        <f aca="false">IF(G4399=1,IF(B4399="",IF((Fin-A4399)*24&gt;SeuilFigee,1,0),IF(J4399&gt;SeuilFigee*3600,1,0)),"")</f>
        <v/>
      </c>
      <c r="N4399" s="0" t="str">
        <f aca="false">IF(G4399=1,IF(COUNTIF(H$2:H4399,H4399)=1,COUNTIF($H:$H,H4399),""),"")</f>
        <v/>
      </c>
      <c r="O4399" s="0" t="str">
        <f aca="false">IF(G4399=1,IF(COUNTIF(I$2:I4399,I4399)=1,COUNTIF($I:$I,I4399),""),"")</f>
        <v/>
      </c>
      <c r="P4399" s="38" t="str">
        <f aca="false">IF(G4399=1,IF(COUNTIFS(C$2:C4399,C4399,G$2:G4399,1)=1,COUNTIFS($C:$C,C4399,$G:$G,1)+ROW()/10000000,""),"")</f>
        <v/>
      </c>
      <c r="Q4399" s="0" t="str">
        <f aca="false">IF(K4399=1,IF(COUNTIFS(C$2:C4399,C4399,K$2:K4399,1)=1,1,0),"")</f>
        <v/>
      </c>
      <c r="R4399" s="0" t="str">
        <f aca="false">IF(M4399=1,IF(COUNTIFS(C$2:C4399,C4399,M$2:M4399,1)=1,1,0),"")</f>
        <v/>
      </c>
      <c r="S4399" s="0" t="str">
        <f aca="false">IF(L4399=1,IF(COUNTIFS(C$2:C4399,C4399,L$2:L4399,1)=1,1,0),"")</f>
        <v/>
      </c>
      <c r="T4399" s="38" t="str">
        <f aca="false">IF(N4399="","",N4399+ROW()/10000000)</f>
        <v/>
      </c>
      <c r="U4399" s="0" t="str">
        <f aca="false">IF(G4399=1,IF(B4399="",1,0),"")</f>
        <v/>
      </c>
    </row>
    <row r="4400" customFormat="false" ht="15" hidden="false" customHeight="false" outlineLevel="0" collapsed="false">
      <c r="A4400" s="35"/>
      <c r="B4400" s="35"/>
      <c r="G4400" s="0" t="str">
        <f aca="false">IF(A4400="","",IF(AND(A4400&gt;=Debut,A4400&lt;Fin),1,0))</f>
        <v/>
      </c>
      <c r="H4400" s="0" t="str">
        <f aca="false">IF(G4400=1,INT(ROUND((A4400-Debut)*86400,0)/600),"")</f>
        <v/>
      </c>
      <c r="I4400" s="0" t="str">
        <f aca="false">IF(G4400=1,INT(ROUND((A4400-Debut)*86400,0)/3600),"")</f>
        <v/>
      </c>
      <c r="J4400" s="0" t="str">
        <f aca="false">IF(OR(A4400="",B4400=""),"",ROUND((B4400-A4400)*86400,0))</f>
        <v/>
      </c>
      <c r="K4400" s="37" t="str">
        <f aca="false">IF(G4400=1,IF(COUNTIFS($C:$C,C4400,$G:$G,1,$A:$A,"&gt;="&amp;(A4400-FenetreInterm/86400),$A:$A,"&lt;="&amp;A4400)&gt;=NbInterm,1,0),"")</f>
        <v/>
      </c>
      <c r="L4400" s="37" t="str">
        <f aca="false">IF(G4400=1,IF(B4400="",0,IF(J4400&lt;SeuilFugitive,1,0)),"")</f>
        <v/>
      </c>
      <c r="M4400" s="37" t="str">
        <f aca="false">IF(G4400=1,IF(B4400="",IF((Fin-A4400)*24&gt;SeuilFigee,1,0),IF(J4400&gt;SeuilFigee*3600,1,0)),"")</f>
        <v/>
      </c>
      <c r="N4400" s="0" t="str">
        <f aca="false">IF(G4400=1,IF(COUNTIF(H$2:H4400,H4400)=1,COUNTIF($H:$H,H4400),""),"")</f>
        <v/>
      </c>
      <c r="O4400" s="0" t="str">
        <f aca="false">IF(G4400=1,IF(COUNTIF(I$2:I4400,I4400)=1,COUNTIF($I:$I,I4400),""),"")</f>
        <v/>
      </c>
      <c r="P4400" s="38" t="str">
        <f aca="false">IF(G4400=1,IF(COUNTIFS(C$2:C4400,C4400,G$2:G4400,1)=1,COUNTIFS($C:$C,C4400,$G:$G,1)+ROW()/10000000,""),"")</f>
        <v/>
      </c>
      <c r="Q4400" s="0" t="str">
        <f aca="false">IF(K4400=1,IF(COUNTIFS(C$2:C4400,C4400,K$2:K4400,1)=1,1,0),"")</f>
        <v/>
      </c>
      <c r="R4400" s="0" t="str">
        <f aca="false">IF(M4400=1,IF(COUNTIFS(C$2:C4400,C4400,M$2:M4400,1)=1,1,0),"")</f>
        <v/>
      </c>
      <c r="S4400" s="0" t="str">
        <f aca="false">IF(L4400=1,IF(COUNTIFS(C$2:C4400,C4400,L$2:L4400,1)=1,1,0),"")</f>
        <v/>
      </c>
      <c r="T4400" s="38" t="str">
        <f aca="false">IF(N4400="","",N4400+ROW()/10000000)</f>
        <v/>
      </c>
      <c r="U4400" s="0" t="str">
        <f aca="false">IF(G4400=1,IF(B4400="",1,0),"")</f>
        <v/>
      </c>
    </row>
    <row r="4401" customFormat="false" ht="15" hidden="false" customHeight="false" outlineLevel="0" collapsed="false">
      <c r="A4401" s="35"/>
      <c r="B4401" s="35"/>
      <c r="G4401" s="0" t="str">
        <f aca="false">IF(A4401="","",IF(AND(A4401&gt;=Debut,A4401&lt;Fin),1,0))</f>
        <v/>
      </c>
      <c r="H4401" s="0" t="str">
        <f aca="false">IF(G4401=1,INT(ROUND((A4401-Debut)*86400,0)/600),"")</f>
        <v/>
      </c>
      <c r="I4401" s="0" t="str">
        <f aca="false">IF(G4401=1,INT(ROUND((A4401-Debut)*86400,0)/3600),"")</f>
        <v/>
      </c>
      <c r="J4401" s="0" t="str">
        <f aca="false">IF(OR(A4401="",B4401=""),"",ROUND((B4401-A4401)*86400,0))</f>
        <v/>
      </c>
      <c r="K4401" s="37" t="str">
        <f aca="false">IF(G4401=1,IF(COUNTIFS($C:$C,C4401,$G:$G,1,$A:$A,"&gt;="&amp;(A4401-FenetreInterm/86400),$A:$A,"&lt;="&amp;A4401)&gt;=NbInterm,1,0),"")</f>
        <v/>
      </c>
      <c r="L4401" s="37" t="str">
        <f aca="false">IF(G4401=1,IF(B4401="",0,IF(J4401&lt;SeuilFugitive,1,0)),"")</f>
        <v/>
      </c>
      <c r="M4401" s="37" t="str">
        <f aca="false">IF(G4401=1,IF(B4401="",IF((Fin-A4401)*24&gt;SeuilFigee,1,0),IF(J4401&gt;SeuilFigee*3600,1,0)),"")</f>
        <v/>
      </c>
      <c r="N4401" s="0" t="str">
        <f aca="false">IF(G4401=1,IF(COUNTIF(H$2:H4401,H4401)=1,COUNTIF($H:$H,H4401),""),"")</f>
        <v/>
      </c>
      <c r="O4401" s="0" t="str">
        <f aca="false">IF(G4401=1,IF(COUNTIF(I$2:I4401,I4401)=1,COUNTIF($I:$I,I4401),""),"")</f>
        <v/>
      </c>
      <c r="P4401" s="38" t="str">
        <f aca="false">IF(G4401=1,IF(COUNTIFS(C$2:C4401,C4401,G$2:G4401,1)=1,COUNTIFS($C:$C,C4401,$G:$G,1)+ROW()/10000000,""),"")</f>
        <v/>
      </c>
      <c r="Q4401" s="0" t="str">
        <f aca="false">IF(K4401=1,IF(COUNTIFS(C$2:C4401,C4401,K$2:K4401,1)=1,1,0),"")</f>
        <v/>
      </c>
      <c r="R4401" s="0" t="str">
        <f aca="false">IF(M4401=1,IF(COUNTIFS(C$2:C4401,C4401,M$2:M4401,1)=1,1,0),"")</f>
        <v/>
      </c>
      <c r="S4401" s="0" t="str">
        <f aca="false">IF(L4401=1,IF(COUNTIFS(C$2:C4401,C4401,L$2:L4401,1)=1,1,0),"")</f>
        <v/>
      </c>
      <c r="T4401" s="38" t="str">
        <f aca="false">IF(N4401="","",N4401+ROW()/10000000)</f>
        <v/>
      </c>
      <c r="U4401" s="0" t="str">
        <f aca="false">IF(G4401=1,IF(B4401="",1,0),"")</f>
        <v/>
      </c>
    </row>
    <row r="4402" customFormat="false" ht="15" hidden="false" customHeight="false" outlineLevel="0" collapsed="false">
      <c r="A4402" s="35"/>
      <c r="B4402" s="35"/>
      <c r="G4402" s="0" t="str">
        <f aca="false">IF(A4402="","",IF(AND(A4402&gt;=Debut,A4402&lt;Fin),1,0))</f>
        <v/>
      </c>
      <c r="H4402" s="0" t="str">
        <f aca="false">IF(G4402=1,INT(ROUND((A4402-Debut)*86400,0)/600),"")</f>
        <v/>
      </c>
      <c r="I4402" s="0" t="str">
        <f aca="false">IF(G4402=1,INT(ROUND((A4402-Debut)*86400,0)/3600),"")</f>
        <v/>
      </c>
      <c r="J4402" s="0" t="str">
        <f aca="false">IF(OR(A4402="",B4402=""),"",ROUND((B4402-A4402)*86400,0))</f>
        <v/>
      </c>
      <c r="K4402" s="37" t="str">
        <f aca="false">IF(G4402=1,IF(COUNTIFS($C:$C,C4402,$G:$G,1,$A:$A,"&gt;="&amp;(A4402-FenetreInterm/86400),$A:$A,"&lt;="&amp;A4402)&gt;=NbInterm,1,0),"")</f>
        <v/>
      </c>
      <c r="L4402" s="37" t="str">
        <f aca="false">IF(G4402=1,IF(B4402="",0,IF(J4402&lt;SeuilFugitive,1,0)),"")</f>
        <v/>
      </c>
      <c r="M4402" s="37" t="str">
        <f aca="false">IF(G4402=1,IF(B4402="",IF((Fin-A4402)*24&gt;SeuilFigee,1,0),IF(J4402&gt;SeuilFigee*3600,1,0)),"")</f>
        <v/>
      </c>
      <c r="N4402" s="0" t="str">
        <f aca="false">IF(G4402=1,IF(COUNTIF(H$2:H4402,H4402)=1,COUNTIF($H:$H,H4402),""),"")</f>
        <v/>
      </c>
      <c r="O4402" s="0" t="str">
        <f aca="false">IF(G4402=1,IF(COUNTIF(I$2:I4402,I4402)=1,COUNTIF($I:$I,I4402),""),"")</f>
        <v/>
      </c>
      <c r="P4402" s="38" t="str">
        <f aca="false">IF(G4402=1,IF(COUNTIFS(C$2:C4402,C4402,G$2:G4402,1)=1,COUNTIFS($C:$C,C4402,$G:$G,1)+ROW()/10000000,""),"")</f>
        <v/>
      </c>
      <c r="Q4402" s="0" t="str">
        <f aca="false">IF(K4402=1,IF(COUNTIFS(C$2:C4402,C4402,K$2:K4402,1)=1,1,0),"")</f>
        <v/>
      </c>
      <c r="R4402" s="0" t="str">
        <f aca="false">IF(M4402=1,IF(COUNTIFS(C$2:C4402,C4402,M$2:M4402,1)=1,1,0),"")</f>
        <v/>
      </c>
      <c r="S4402" s="0" t="str">
        <f aca="false">IF(L4402=1,IF(COUNTIFS(C$2:C4402,C4402,L$2:L4402,1)=1,1,0),"")</f>
        <v/>
      </c>
      <c r="T4402" s="38" t="str">
        <f aca="false">IF(N4402="","",N4402+ROW()/10000000)</f>
        <v/>
      </c>
      <c r="U4402" s="0" t="str">
        <f aca="false">IF(G4402=1,IF(B4402="",1,0),"")</f>
        <v/>
      </c>
    </row>
    <row r="4403" customFormat="false" ht="15" hidden="false" customHeight="false" outlineLevel="0" collapsed="false">
      <c r="A4403" s="35"/>
      <c r="B4403" s="35"/>
      <c r="G4403" s="0" t="str">
        <f aca="false">IF(A4403="","",IF(AND(A4403&gt;=Debut,A4403&lt;Fin),1,0))</f>
        <v/>
      </c>
      <c r="H4403" s="0" t="str">
        <f aca="false">IF(G4403=1,INT(ROUND((A4403-Debut)*86400,0)/600),"")</f>
        <v/>
      </c>
      <c r="I4403" s="0" t="str">
        <f aca="false">IF(G4403=1,INT(ROUND((A4403-Debut)*86400,0)/3600),"")</f>
        <v/>
      </c>
      <c r="J4403" s="0" t="str">
        <f aca="false">IF(OR(A4403="",B4403=""),"",ROUND((B4403-A4403)*86400,0))</f>
        <v/>
      </c>
      <c r="K4403" s="37" t="str">
        <f aca="false">IF(G4403=1,IF(COUNTIFS($C:$C,C4403,$G:$G,1,$A:$A,"&gt;="&amp;(A4403-FenetreInterm/86400),$A:$A,"&lt;="&amp;A4403)&gt;=NbInterm,1,0),"")</f>
        <v/>
      </c>
      <c r="L4403" s="37" t="str">
        <f aca="false">IF(G4403=1,IF(B4403="",0,IF(J4403&lt;SeuilFugitive,1,0)),"")</f>
        <v/>
      </c>
      <c r="M4403" s="37" t="str">
        <f aca="false">IF(G4403=1,IF(B4403="",IF((Fin-A4403)*24&gt;SeuilFigee,1,0),IF(J4403&gt;SeuilFigee*3600,1,0)),"")</f>
        <v/>
      </c>
      <c r="N4403" s="0" t="str">
        <f aca="false">IF(G4403=1,IF(COUNTIF(H$2:H4403,H4403)=1,COUNTIF($H:$H,H4403),""),"")</f>
        <v/>
      </c>
      <c r="O4403" s="0" t="str">
        <f aca="false">IF(G4403=1,IF(COUNTIF(I$2:I4403,I4403)=1,COUNTIF($I:$I,I4403),""),"")</f>
        <v/>
      </c>
      <c r="P4403" s="38" t="str">
        <f aca="false">IF(G4403=1,IF(COUNTIFS(C$2:C4403,C4403,G$2:G4403,1)=1,COUNTIFS($C:$C,C4403,$G:$G,1)+ROW()/10000000,""),"")</f>
        <v/>
      </c>
      <c r="Q4403" s="0" t="str">
        <f aca="false">IF(K4403=1,IF(COUNTIFS(C$2:C4403,C4403,K$2:K4403,1)=1,1,0),"")</f>
        <v/>
      </c>
      <c r="R4403" s="0" t="str">
        <f aca="false">IF(M4403=1,IF(COUNTIFS(C$2:C4403,C4403,M$2:M4403,1)=1,1,0),"")</f>
        <v/>
      </c>
      <c r="S4403" s="0" t="str">
        <f aca="false">IF(L4403=1,IF(COUNTIFS(C$2:C4403,C4403,L$2:L4403,1)=1,1,0),"")</f>
        <v/>
      </c>
      <c r="T4403" s="38" t="str">
        <f aca="false">IF(N4403="","",N4403+ROW()/10000000)</f>
        <v/>
      </c>
      <c r="U4403" s="0" t="str">
        <f aca="false">IF(G4403=1,IF(B4403="",1,0),"")</f>
        <v/>
      </c>
    </row>
    <row r="4404" customFormat="false" ht="15" hidden="false" customHeight="false" outlineLevel="0" collapsed="false">
      <c r="A4404" s="35"/>
      <c r="B4404" s="35"/>
      <c r="G4404" s="0" t="str">
        <f aca="false">IF(A4404="","",IF(AND(A4404&gt;=Debut,A4404&lt;Fin),1,0))</f>
        <v/>
      </c>
      <c r="H4404" s="0" t="str">
        <f aca="false">IF(G4404=1,INT(ROUND((A4404-Debut)*86400,0)/600),"")</f>
        <v/>
      </c>
      <c r="I4404" s="0" t="str">
        <f aca="false">IF(G4404=1,INT(ROUND((A4404-Debut)*86400,0)/3600),"")</f>
        <v/>
      </c>
      <c r="J4404" s="0" t="str">
        <f aca="false">IF(OR(A4404="",B4404=""),"",ROUND((B4404-A4404)*86400,0))</f>
        <v/>
      </c>
      <c r="K4404" s="37" t="str">
        <f aca="false">IF(G4404=1,IF(COUNTIFS($C:$C,C4404,$G:$G,1,$A:$A,"&gt;="&amp;(A4404-FenetreInterm/86400),$A:$A,"&lt;="&amp;A4404)&gt;=NbInterm,1,0),"")</f>
        <v/>
      </c>
      <c r="L4404" s="37" t="str">
        <f aca="false">IF(G4404=1,IF(B4404="",0,IF(J4404&lt;SeuilFugitive,1,0)),"")</f>
        <v/>
      </c>
      <c r="M4404" s="37" t="str">
        <f aca="false">IF(G4404=1,IF(B4404="",IF((Fin-A4404)*24&gt;SeuilFigee,1,0),IF(J4404&gt;SeuilFigee*3600,1,0)),"")</f>
        <v/>
      </c>
      <c r="N4404" s="0" t="str">
        <f aca="false">IF(G4404=1,IF(COUNTIF(H$2:H4404,H4404)=1,COUNTIF($H:$H,H4404),""),"")</f>
        <v/>
      </c>
      <c r="O4404" s="0" t="str">
        <f aca="false">IF(G4404=1,IF(COUNTIF(I$2:I4404,I4404)=1,COUNTIF($I:$I,I4404),""),"")</f>
        <v/>
      </c>
      <c r="P4404" s="38" t="str">
        <f aca="false">IF(G4404=1,IF(COUNTIFS(C$2:C4404,C4404,G$2:G4404,1)=1,COUNTIFS($C:$C,C4404,$G:$G,1)+ROW()/10000000,""),"")</f>
        <v/>
      </c>
      <c r="Q4404" s="0" t="str">
        <f aca="false">IF(K4404=1,IF(COUNTIFS(C$2:C4404,C4404,K$2:K4404,1)=1,1,0),"")</f>
        <v/>
      </c>
      <c r="R4404" s="0" t="str">
        <f aca="false">IF(M4404=1,IF(COUNTIFS(C$2:C4404,C4404,M$2:M4404,1)=1,1,0),"")</f>
        <v/>
      </c>
      <c r="S4404" s="0" t="str">
        <f aca="false">IF(L4404=1,IF(COUNTIFS(C$2:C4404,C4404,L$2:L4404,1)=1,1,0),"")</f>
        <v/>
      </c>
      <c r="T4404" s="38" t="str">
        <f aca="false">IF(N4404="","",N4404+ROW()/10000000)</f>
        <v/>
      </c>
      <c r="U4404" s="0" t="str">
        <f aca="false">IF(G4404=1,IF(B4404="",1,0),"")</f>
        <v/>
      </c>
    </row>
    <row r="4405" customFormat="false" ht="15" hidden="false" customHeight="false" outlineLevel="0" collapsed="false">
      <c r="A4405" s="35"/>
      <c r="B4405" s="35"/>
      <c r="G4405" s="0" t="str">
        <f aca="false">IF(A4405="","",IF(AND(A4405&gt;=Debut,A4405&lt;Fin),1,0))</f>
        <v/>
      </c>
      <c r="H4405" s="0" t="str">
        <f aca="false">IF(G4405=1,INT(ROUND((A4405-Debut)*86400,0)/600),"")</f>
        <v/>
      </c>
      <c r="I4405" s="0" t="str">
        <f aca="false">IF(G4405=1,INT(ROUND((A4405-Debut)*86400,0)/3600),"")</f>
        <v/>
      </c>
      <c r="J4405" s="0" t="str">
        <f aca="false">IF(OR(A4405="",B4405=""),"",ROUND((B4405-A4405)*86400,0))</f>
        <v/>
      </c>
      <c r="K4405" s="37" t="str">
        <f aca="false">IF(G4405=1,IF(COUNTIFS($C:$C,C4405,$G:$G,1,$A:$A,"&gt;="&amp;(A4405-FenetreInterm/86400),$A:$A,"&lt;="&amp;A4405)&gt;=NbInterm,1,0),"")</f>
        <v/>
      </c>
      <c r="L4405" s="37" t="str">
        <f aca="false">IF(G4405=1,IF(B4405="",0,IF(J4405&lt;SeuilFugitive,1,0)),"")</f>
        <v/>
      </c>
      <c r="M4405" s="37" t="str">
        <f aca="false">IF(G4405=1,IF(B4405="",IF((Fin-A4405)*24&gt;SeuilFigee,1,0),IF(J4405&gt;SeuilFigee*3600,1,0)),"")</f>
        <v/>
      </c>
      <c r="N4405" s="0" t="str">
        <f aca="false">IF(G4405=1,IF(COUNTIF(H$2:H4405,H4405)=1,COUNTIF($H:$H,H4405),""),"")</f>
        <v/>
      </c>
      <c r="O4405" s="0" t="str">
        <f aca="false">IF(G4405=1,IF(COUNTIF(I$2:I4405,I4405)=1,COUNTIF($I:$I,I4405),""),"")</f>
        <v/>
      </c>
      <c r="P4405" s="38" t="str">
        <f aca="false">IF(G4405=1,IF(COUNTIFS(C$2:C4405,C4405,G$2:G4405,1)=1,COUNTIFS($C:$C,C4405,$G:$G,1)+ROW()/10000000,""),"")</f>
        <v/>
      </c>
      <c r="Q4405" s="0" t="str">
        <f aca="false">IF(K4405=1,IF(COUNTIFS(C$2:C4405,C4405,K$2:K4405,1)=1,1,0),"")</f>
        <v/>
      </c>
      <c r="R4405" s="0" t="str">
        <f aca="false">IF(M4405=1,IF(COUNTIFS(C$2:C4405,C4405,M$2:M4405,1)=1,1,0),"")</f>
        <v/>
      </c>
      <c r="S4405" s="0" t="str">
        <f aca="false">IF(L4405=1,IF(COUNTIFS(C$2:C4405,C4405,L$2:L4405,1)=1,1,0),"")</f>
        <v/>
      </c>
      <c r="T4405" s="38" t="str">
        <f aca="false">IF(N4405="","",N4405+ROW()/10000000)</f>
        <v/>
      </c>
      <c r="U4405" s="0" t="str">
        <f aca="false">IF(G4405=1,IF(B4405="",1,0),"")</f>
        <v/>
      </c>
    </row>
    <row r="4406" customFormat="false" ht="15" hidden="false" customHeight="false" outlineLevel="0" collapsed="false">
      <c r="A4406" s="35"/>
      <c r="B4406" s="35"/>
      <c r="G4406" s="0" t="str">
        <f aca="false">IF(A4406="","",IF(AND(A4406&gt;=Debut,A4406&lt;Fin),1,0))</f>
        <v/>
      </c>
      <c r="H4406" s="0" t="str">
        <f aca="false">IF(G4406=1,INT(ROUND((A4406-Debut)*86400,0)/600),"")</f>
        <v/>
      </c>
      <c r="I4406" s="0" t="str">
        <f aca="false">IF(G4406=1,INT(ROUND((A4406-Debut)*86400,0)/3600),"")</f>
        <v/>
      </c>
      <c r="J4406" s="0" t="str">
        <f aca="false">IF(OR(A4406="",B4406=""),"",ROUND((B4406-A4406)*86400,0))</f>
        <v/>
      </c>
      <c r="K4406" s="37" t="str">
        <f aca="false">IF(G4406=1,IF(COUNTIFS($C:$C,C4406,$G:$G,1,$A:$A,"&gt;="&amp;(A4406-FenetreInterm/86400),$A:$A,"&lt;="&amp;A4406)&gt;=NbInterm,1,0),"")</f>
        <v/>
      </c>
      <c r="L4406" s="37" t="str">
        <f aca="false">IF(G4406=1,IF(B4406="",0,IF(J4406&lt;SeuilFugitive,1,0)),"")</f>
        <v/>
      </c>
      <c r="M4406" s="37" t="str">
        <f aca="false">IF(G4406=1,IF(B4406="",IF((Fin-A4406)*24&gt;SeuilFigee,1,0),IF(J4406&gt;SeuilFigee*3600,1,0)),"")</f>
        <v/>
      </c>
      <c r="N4406" s="0" t="str">
        <f aca="false">IF(G4406=1,IF(COUNTIF(H$2:H4406,H4406)=1,COUNTIF($H:$H,H4406),""),"")</f>
        <v/>
      </c>
      <c r="O4406" s="0" t="str">
        <f aca="false">IF(G4406=1,IF(COUNTIF(I$2:I4406,I4406)=1,COUNTIF($I:$I,I4406),""),"")</f>
        <v/>
      </c>
      <c r="P4406" s="38" t="str">
        <f aca="false">IF(G4406=1,IF(COUNTIFS(C$2:C4406,C4406,G$2:G4406,1)=1,COUNTIFS($C:$C,C4406,$G:$G,1)+ROW()/10000000,""),"")</f>
        <v/>
      </c>
      <c r="Q4406" s="0" t="str">
        <f aca="false">IF(K4406=1,IF(COUNTIFS(C$2:C4406,C4406,K$2:K4406,1)=1,1,0),"")</f>
        <v/>
      </c>
      <c r="R4406" s="0" t="str">
        <f aca="false">IF(M4406=1,IF(COUNTIFS(C$2:C4406,C4406,M$2:M4406,1)=1,1,0),"")</f>
        <v/>
      </c>
      <c r="S4406" s="0" t="str">
        <f aca="false">IF(L4406=1,IF(COUNTIFS(C$2:C4406,C4406,L$2:L4406,1)=1,1,0),"")</f>
        <v/>
      </c>
      <c r="T4406" s="38" t="str">
        <f aca="false">IF(N4406="","",N4406+ROW()/10000000)</f>
        <v/>
      </c>
      <c r="U4406" s="0" t="str">
        <f aca="false">IF(G4406=1,IF(B4406="",1,0),"")</f>
        <v/>
      </c>
    </row>
    <row r="4407" customFormat="false" ht="15" hidden="false" customHeight="false" outlineLevel="0" collapsed="false">
      <c r="A4407" s="35"/>
      <c r="B4407" s="35"/>
      <c r="G4407" s="0" t="str">
        <f aca="false">IF(A4407="","",IF(AND(A4407&gt;=Debut,A4407&lt;Fin),1,0))</f>
        <v/>
      </c>
      <c r="H4407" s="0" t="str">
        <f aca="false">IF(G4407=1,INT(ROUND((A4407-Debut)*86400,0)/600),"")</f>
        <v/>
      </c>
      <c r="I4407" s="0" t="str">
        <f aca="false">IF(G4407=1,INT(ROUND((A4407-Debut)*86400,0)/3600),"")</f>
        <v/>
      </c>
      <c r="J4407" s="0" t="str">
        <f aca="false">IF(OR(A4407="",B4407=""),"",ROUND((B4407-A4407)*86400,0))</f>
        <v/>
      </c>
      <c r="K4407" s="37" t="str">
        <f aca="false">IF(G4407=1,IF(COUNTIFS($C:$C,C4407,$G:$G,1,$A:$A,"&gt;="&amp;(A4407-FenetreInterm/86400),$A:$A,"&lt;="&amp;A4407)&gt;=NbInterm,1,0),"")</f>
        <v/>
      </c>
      <c r="L4407" s="37" t="str">
        <f aca="false">IF(G4407=1,IF(B4407="",0,IF(J4407&lt;SeuilFugitive,1,0)),"")</f>
        <v/>
      </c>
      <c r="M4407" s="37" t="str">
        <f aca="false">IF(G4407=1,IF(B4407="",IF((Fin-A4407)*24&gt;SeuilFigee,1,0),IF(J4407&gt;SeuilFigee*3600,1,0)),"")</f>
        <v/>
      </c>
      <c r="N4407" s="0" t="str">
        <f aca="false">IF(G4407=1,IF(COUNTIF(H$2:H4407,H4407)=1,COUNTIF($H:$H,H4407),""),"")</f>
        <v/>
      </c>
      <c r="O4407" s="0" t="str">
        <f aca="false">IF(G4407=1,IF(COUNTIF(I$2:I4407,I4407)=1,COUNTIF($I:$I,I4407),""),"")</f>
        <v/>
      </c>
      <c r="P4407" s="38" t="str">
        <f aca="false">IF(G4407=1,IF(COUNTIFS(C$2:C4407,C4407,G$2:G4407,1)=1,COUNTIFS($C:$C,C4407,$G:$G,1)+ROW()/10000000,""),"")</f>
        <v/>
      </c>
      <c r="Q4407" s="0" t="str">
        <f aca="false">IF(K4407=1,IF(COUNTIFS(C$2:C4407,C4407,K$2:K4407,1)=1,1,0),"")</f>
        <v/>
      </c>
      <c r="R4407" s="0" t="str">
        <f aca="false">IF(M4407=1,IF(COUNTIFS(C$2:C4407,C4407,M$2:M4407,1)=1,1,0),"")</f>
        <v/>
      </c>
      <c r="S4407" s="0" t="str">
        <f aca="false">IF(L4407=1,IF(COUNTIFS(C$2:C4407,C4407,L$2:L4407,1)=1,1,0),"")</f>
        <v/>
      </c>
      <c r="T4407" s="38" t="str">
        <f aca="false">IF(N4407="","",N4407+ROW()/10000000)</f>
        <v/>
      </c>
      <c r="U4407" s="0" t="str">
        <f aca="false">IF(G4407=1,IF(B4407="",1,0),"")</f>
        <v/>
      </c>
    </row>
    <row r="4408" customFormat="false" ht="15" hidden="false" customHeight="false" outlineLevel="0" collapsed="false">
      <c r="A4408" s="35"/>
      <c r="B4408" s="35"/>
      <c r="G4408" s="0" t="str">
        <f aca="false">IF(A4408="","",IF(AND(A4408&gt;=Debut,A4408&lt;Fin),1,0))</f>
        <v/>
      </c>
      <c r="H4408" s="0" t="str">
        <f aca="false">IF(G4408=1,INT(ROUND((A4408-Debut)*86400,0)/600),"")</f>
        <v/>
      </c>
      <c r="I4408" s="0" t="str">
        <f aca="false">IF(G4408=1,INT(ROUND((A4408-Debut)*86400,0)/3600),"")</f>
        <v/>
      </c>
      <c r="J4408" s="0" t="str">
        <f aca="false">IF(OR(A4408="",B4408=""),"",ROUND((B4408-A4408)*86400,0))</f>
        <v/>
      </c>
      <c r="K4408" s="37" t="str">
        <f aca="false">IF(G4408=1,IF(COUNTIFS($C:$C,C4408,$G:$G,1,$A:$A,"&gt;="&amp;(A4408-FenetreInterm/86400),$A:$A,"&lt;="&amp;A4408)&gt;=NbInterm,1,0),"")</f>
        <v/>
      </c>
      <c r="L4408" s="37" t="str">
        <f aca="false">IF(G4408=1,IF(B4408="",0,IF(J4408&lt;SeuilFugitive,1,0)),"")</f>
        <v/>
      </c>
      <c r="M4408" s="37" t="str">
        <f aca="false">IF(G4408=1,IF(B4408="",IF((Fin-A4408)*24&gt;SeuilFigee,1,0),IF(J4408&gt;SeuilFigee*3600,1,0)),"")</f>
        <v/>
      </c>
      <c r="N4408" s="0" t="str">
        <f aca="false">IF(G4408=1,IF(COUNTIF(H$2:H4408,H4408)=1,COUNTIF($H:$H,H4408),""),"")</f>
        <v/>
      </c>
      <c r="O4408" s="0" t="str">
        <f aca="false">IF(G4408=1,IF(COUNTIF(I$2:I4408,I4408)=1,COUNTIF($I:$I,I4408),""),"")</f>
        <v/>
      </c>
      <c r="P4408" s="38" t="str">
        <f aca="false">IF(G4408=1,IF(COUNTIFS(C$2:C4408,C4408,G$2:G4408,1)=1,COUNTIFS($C:$C,C4408,$G:$G,1)+ROW()/10000000,""),"")</f>
        <v/>
      </c>
      <c r="Q4408" s="0" t="str">
        <f aca="false">IF(K4408=1,IF(COUNTIFS(C$2:C4408,C4408,K$2:K4408,1)=1,1,0),"")</f>
        <v/>
      </c>
      <c r="R4408" s="0" t="str">
        <f aca="false">IF(M4408=1,IF(COUNTIFS(C$2:C4408,C4408,M$2:M4408,1)=1,1,0),"")</f>
        <v/>
      </c>
      <c r="S4408" s="0" t="str">
        <f aca="false">IF(L4408=1,IF(COUNTIFS(C$2:C4408,C4408,L$2:L4408,1)=1,1,0),"")</f>
        <v/>
      </c>
      <c r="T4408" s="38" t="str">
        <f aca="false">IF(N4408="","",N4408+ROW()/10000000)</f>
        <v/>
      </c>
      <c r="U4408" s="0" t="str">
        <f aca="false">IF(G4408=1,IF(B4408="",1,0),"")</f>
        <v/>
      </c>
    </row>
    <row r="4409" customFormat="false" ht="15" hidden="false" customHeight="false" outlineLevel="0" collapsed="false">
      <c r="A4409" s="35"/>
      <c r="B4409" s="35"/>
      <c r="G4409" s="0" t="str">
        <f aca="false">IF(A4409="","",IF(AND(A4409&gt;=Debut,A4409&lt;Fin),1,0))</f>
        <v/>
      </c>
      <c r="H4409" s="0" t="str">
        <f aca="false">IF(G4409=1,INT(ROUND((A4409-Debut)*86400,0)/600),"")</f>
        <v/>
      </c>
      <c r="I4409" s="0" t="str">
        <f aca="false">IF(G4409=1,INT(ROUND((A4409-Debut)*86400,0)/3600),"")</f>
        <v/>
      </c>
      <c r="J4409" s="0" t="str">
        <f aca="false">IF(OR(A4409="",B4409=""),"",ROUND((B4409-A4409)*86400,0))</f>
        <v/>
      </c>
      <c r="K4409" s="37" t="str">
        <f aca="false">IF(G4409=1,IF(COUNTIFS($C:$C,C4409,$G:$G,1,$A:$A,"&gt;="&amp;(A4409-FenetreInterm/86400),$A:$A,"&lt;="&amp;A4409)&gt;=NbInterm,1,0),"")</f>
        <v/>
      </c>
      <c r="L4409" s="37" t="str">
        <f aca="false">IF(G4409=1,IF(B4409="",0,IF(J4409&lt;SeuilFugitive,1,0)),"")</f>
        <v/>
      </c>
      <c r="M4409" s="37" t="str">
        <f aca="false">IF(G4409=1,IF(B4409="",IF((Fin-A4409)*24&gt;SeuilFigee,1,0),IF(J4409&gt;SeuilFigee*3600,1,0)),"")</f>
        <v/>
      </c>
      <c r="N4409" s="0" t="str">
        <f aca="false">IF(G4409=1,IF(COUNTIF(H$2:H4409,H4409)=1,COUNTIF($H:$H,H4409),""),"")</f>
        <v/>
      </c>
      <c r="O4409" s="0" t="str">
        <f aca="false">IF(G4409=1,IF(COUNTIF(I$2:I4409,I4409)=1,COUNTIF($I:$I,I4409),""),"")</f>
        <v/>
      </c>
      <c r="P4409" s="38" t="str">
        <f aca="false">IF(G4409=1,IF(COUNTIFS(C$2:C4409,C4409,G$2:G4409,1)=1,COUNTIFS($C:$C,C4409,$G:$G,1)+ROW()/10000000,""),"")</f>
        <v/>
      </c>
      <c r="Q4409" s="0" t="str">
        <f aca="false">IF(K4409=1,IF(COUNTIFS(C$2:C4409,C4409,K$2:K4409,1)=1,1,0),"")</f>
        <v/>
      </c>
      <c r="R4409" s="0" t="str">
        <f aca="false">IF(M4409=1,IF(COUNTIFS(C$2:C4409,C4409,M$2:M4409,1)=1,1,0),"")</f>
        <v/>
      </c>
      <c r="S4409" s="0" t="str">
        <f aca="false">IF(L4409=1,IF(COUNTIFS(C$2:C4409,C4409,L$2:L4409,1)=1,1,0),"")</f>
        <v/>
      </c>
      <c r="T4409" s="38" t="str">
        <f aca="false">IF(N4409="","",N4409+ROW()/10000000)</f>
        <v/>
      </c>
      <c r="U4409" s="0" t="str">
        <f aca="false">IF(G4409=1,IF(B4409="",1,0),"")</f>
        <v/>
      </c>
    </row>
    <row r="4410" customFormat="false" ht="15" hidden="false" customHeight="false" outlineLevel="0" collapsed="false">
      <c r="A4410" s="35"/>
      <c r="B4410" s="35"/>
      <c r="G4410" s="0" t="str">
        <f aca="false">IF(A4410="","",IF(AND(A4410&gt;=Debut,A4410&lt;Fin),1,0))</f>
        <v/>
      </c>
      <c r="H4410" s="0" t="str">
        <f aca="false">IF(G4410=1,INT(ROUND((A4410-Debut)*86400,0)/600),"")</f>
        <v/>
      </c>
      <c r="I4410" s="0" t="str">
        <f aca="false">IF(G4410=1,INT(ROUND((A4410-Debut)*86400,0)/3600),"")</f>
        <v/>
      </c>
      <c r="J4410" s="0" t="str">
        <f aca="false">IF(OR(A4410="",B4410=""),"",ROUND((B4410-A4410)*86400,0))</f>
        <v/>
      </c>
      <c r="K4410" s="37" t="str">
        <f aca="false">IF(G4410=1,IF(COUNTIFS($C:$C,C4410,$G:$G,1,$A:$A,"&gt;="&amp;(A4410-FenetreInterm/86400),$A:$A,"&lt;="&amp;A4410)&gt;=NbInterm,1,0),"")</f>
        <v/>
      </c>
      <c r="L4410" s="37" t="str">
        <f aca="false">IF(G4410=1,IF(B4410="",0,IF(J4410&lt;SeuilFugitive,1,0)),"")</f>
        <v/>
      </c>
      <c r="M4410" s="37" t="str">
        <f aca="false">IF(G4410=1,IF(B4410="",IF((Fin-A4410)*24&gt;SeuilFigee,1,0),IF(J4410&gt;SeuilFigee*3600,1,0)),"")</f>
        <v/>
      </c>
      <c r="N4410" s="0" t="str">
        <f aca="false">IF(G4410=1,IF(COUNTIF(H$2:H4410,H4410)=1,COUNTIF($H:$H,H4410),""),"")</f>
        <v/>
      </c>
      <c r="O4410" s="0" t="str">
        <f aca="false">IF(G4410=1,IF(COUNTIF(I$2:I4410,I4410)=1,COUNTIF($I:$I,I4410),""),"")</f>
        <v/>
      </c>
      <c r="P4410" s="38" t="str">
        <f aca="false">IF(G4410=1,IF(COUNTIFS(C$2:C4410,C4410,G$2:G4410,1)=1,COUNTIFS($C:$C,C4410,$G:$G,1)+ROW()/10000000,""),"")</f>
        <v/>
      </c>
      <c r="Q4410" s="0" t="str">
        <f aca="false">IF(K4410=1,IF(COUNTIFS(C$2:C4410,C4410,K$2:K4410,1)=1,1,0),"")</f>
        <v/>
      </c>
      <c r="R4410" s="0" t="str">
        <f aca="false">IF(M4410=1,IF(COUNTIFS(C$2:C4410,C4410,M$2:M4410,1)=1,1,0),"")</f>
        <v/>
      </c>
      <c r="S4410" s="0" t="str">
        <f aca="false">IF(L4410=1,IF(COUNTIFS(C$2:C4410,C4410,L$2:L4410,1)=1,1,0),"")</f>
        <v/>
      </c>
      <c r="T4410" s="38" t="str">
        <f aca="false">IF(N4410="","",N4410+ROW()/10000000)</f>
        <v/>
      </c>
      <c r="U4410" s="0" t="str">
        <f aca="false">IF(G4410=1,IF(B4410="",1,0),"")</f>
        <v/>
      </c>
    </row>
    <row r="4411" customFormat="false" ht="15" hidden="false" customHeight="false" outlineLevel="0" collapsed="false">
      <c r="A4411" s="35"/>
      <c r="B4411" s="35"/>
      <c r="G4411" s="0" t="str">
        <f aca="false">IF(A4411="","",IF(AND(A4411&gt;=Debut,A4411&lt;Fin),1,0))</f>
        <v/>
      </c>
      <c r="H4411" s="0" t="str">
        <f aca="false">IF(G4411=1,INT(ROUND((A4411-Debut)*86400,0)/600),"")</f>
        <v/>
      </c>
      <c r="I4411" s="0" t="str">
        <f aca="false">IF(G4411=1,INT(ROUND((A4411-Debut)*86400,0)/3600),"")</f>
        <v/>
      </c>
      <c r="J4411" s="0" t="str">
        <f aca="false">IF(OR(A4411="",B4411=""),"",ROUND((B4411-A4411)*86400,0))</f>
        <v/>
      </c>
      <c r="K4411" s="37" t="str">
        <f aca="false">IF(G4411=1,IF(COUNTIFS($C:$C,C4411,$G:$G,1,$A:$A,"&gt;="&amp;(A4411-FenetreInterm/86400),$A:$A,"&lt;="&amp;A4411)&gt;=NbInterm,1,0),"")</f>
        <v/>
      </c>
      <c r="L4411" s="37" t="str">
        <f aca="false">IF(G4411=1,IF(B4411="",0,IF(J4411&lt;SeuilFugitive,1,0)),"")</f>
        <v/>
      </c>
      <c r="M4411" s="37" t="str">
        <f aca="false">IF(G4411=1,IF(B4411="",IF((Fin-A4411)*24&gt;SeuilFigee,1,0),IF(J4411&gt;SeuilFigee*3600,1,0)),"")</f>
        <v/>
      </c>
      <c r="N4411" s="0" t="str">
        <f aca="false">IF(G4411=1,IF(COUNTIF(H$2:H4411,H4411)=1,COUNTIF($H:$H,H4411),""),"")</f>
        <v/>
      </c>
      <c r="O4411" s="0" t="str">
        <f aca="false">IF(G4411=1,IF(COUNTIF(I$2:I4411,I4411)=1,COUNTIF($I:$I,I4411),""),"")</f>
        <v/>
      </c>
      <c r="P4411" s="38" t="str">
        <f aca="false">IF(G4411=1,IF(COUNTIFS(C$2:C4411,C4411,G$2:G4411,1)=1,COUNTIFS($C:$C,C4411,$G:$G,1)+ROW()/10000000,""),"")</f>
        <v/>
      </c>
      <c r="Q4411" s="0" t="str">
        <f aca="false">IF(K4411=1,IF(COUNTIFS(C$2:C4411,C4411,K$2:K4411,1)=1,1,0),"")</f>
        <v/>
      </c>
      <c r="R4411" s="0" t="str">
        <f aca="false">IF(M4411=1,IF(COUNTIFS(C$2:C4411,C4411,M$2:M4411,1)=1,1,0),"")</f>
        <v/>
      </c>
      <c r="S4411" s="0" t="str">
        <f aca="false">IF(L4411=1,IF(COUNTIFS(C$2:C4411,C4411,L$2:L4411,1)=1,1,0),"")</f>
        <v/>
      </c>
      <c r="T4411" s="38" t="str">
        <f aca="false">IF(N4411="","",N4411+ROW()/10000000)</f>
        <v/>
      </c>
      <c r="U4411" s="0" t="str">
        <f aca="false">IF(G4411=1,IF(B4411="",1,0),"")</f>
        <v/>
      </c>
    </row>
    <row r="4412" customFormat="false" ht="15" hidden="false" customHeight="false" outlineLevel="0" collapsed="false">
      <c r="A4412" s="35"/>
      <c r="B4412" s="35"/>
      <c r="G4412" s="0" t="str">
        <f aca="false">IF(A4412="","",IF(AND(A4412&gt;=Debut,A4412&lt;Fin),1,0))</f>
        <v/>
      </c>
      <c r="H4412" s="0" t="str">
        <f aca="false">IF(G4412=1,INT(ROUND((A4412-Debut)*86400,0)/600),"")</f>
        <v/>
      </c>
      <c r="I4412" s="0" t="str">
        <f aca="false">IF(G4412=1,INT(ROUND((A4412-Debut)*86400,0)/3600),"")</f>
        <v/>
      </c>
      <c r="J4412" s="0" t="str">
        <f aca="false">IF(OR(A4412="",B4412=""),"",ROUND((B4412-A4412)*86400,0))</f>
        <v/>
      </c>
      <c r="K4412" s="37" t="str">
        <f aca="false">IF(G4412=1,IF(COUNTIFS($C:$C,C4412,$G:$G,1,$A:$A,"&gt;="&amp;(A4412-FenetreInterm/86400),$A:$A,"&lt;="&amp;A4412)&gt;=NbInterm,1,0),"")</f>
        <v/>
      </c>
      <c r="L4412" s="37" t="str">
        <f aca="false">IF(G4412=1,IF(B4412="",0,IF(J4412&lt;SeuilFugitive,1,0)),"")</f>
        <v/>
      </c>
      <c r="M4412" s="37" t="str">
        <f aca="false">IF(G4412=1,IF(B4412="",IF((Fin-A4412)*24&gt;SeuilFigee,1,0),IF(J4412&gt;SeuilFigee*3600,1,0)),"")</f>
        <v/>
      </c>
      <c r="N4412" s="0" t="str">
        <f aca="false">IF(G4412=1,IF(COUNTIF(H$2:H4412,H4412)=1,COUNTIF($H:$H,H4412),""),"")</f>
        <v/>
      </c>
      <c r="O4412" s="0" t="str">
        <f aca="false">IF(G4412=1,IF(COUNTIF(I$2:I4412,I4412)=1,COUNTIF($I:$I,I4412),""),"")</f>
        <v/>
      </c>
      <c r="P4412" s="38" t="str">
        <f aca="false">IF(G4412=1,IF(COUNTIFS(C$2:C4412,C4412,G$2:G4412,1)=1,COUNTIFS($C:$C,C4412,$G:$G,1)+ROW()/10000000,""),"")</f>
        <v/>
      </c>
      <c r="Q4412" s="0" t="str">
        <f aca="false">IF(K4412=1,IF(COUNTIFS(C$2:C4412,C4412,K$2:K4412,1)=1,1,0),"")</f>
        <v/>
      </c>
      <c r="R4412" s="0" t="str">
        <f aca="false">IF(M4412=1,IF(COUNTIFS(C$2:C4412,C4412,M$2:M4412,1)=1,1,0),"")</f>
        <v/>
      </c>
      <c r="S4412" s="0" t="str">
        <f aca="false">IF(L4412=1,IF(COUNTIFS(C$2:C4412,C4412,L$2:L4412,1)=1,1,0),"")</f>
        <v/>
      </c>
      <c r="T4412" s="38" t="str">
        <f aca="false">IF(N4412="","",N4412+ROW()/10000000)</f>
        <v/>
      </c>
      <c r="U4412" s="0" t="str">
        <f aca="false">IF(G4412=1,IF(B4412="",1,0),"")</f>
        <v/>
      </c>
    </row>
    <row r="4413" customFormat="false" ht="15" hidden="false" customHeight="false" outlineLevel="0" collapsed="false">
      <c r="A4413" s="35"/>
      <c r="B4413" s="35"/>
      <c r="G4413" s="0" t="str">
        <f aca="false">IF(A4413="","",IF(AND(A4413&gt;=Debut,A4413&lt;Fin),1,0))</f>
        <v/>
      </c>
      <c r="H4413" s="0" t="str">
        <f aca="false">IF(G4413=1,INT(ROUND((A4413-Debut)*86400,0)/600),"")</f>
        <v/>
      </c>
      <c r="I4413" s="0" t="str">
        <f aca="false">IF(G4413=1,INT(ROUND((A4413-Debut)*86400,0)/3600),"")</f>
        <v/>
      </c>
      <c r="J4413" s="0" t="str">
        <f aca="false">IF(OR(A4413="",B4413=""),"",ROUND((B4413-A4413)*86400,0))</f>
        <v/>
      </c>
      <c r="K4413" s="37" t="str">
        <f aca="false">IF(G4413=1,IF(COUNTIFS($C:$C,C4413,$G:$G,1,$A:$A,"&gt;="&amp;(A4413-FenetreInterm/86400),$A:$A,"&lt;="&amp;A4413)&gt;=NbInterm,1,0),"")</f>
        <v/>
      </c>
      <c r="L4413" s="37" t="str">
        <f aca="false">IF(G4413=1,IF(B4413="",0,IF(J4413&lt;SeuilFugitive,1,0)),"")</f>
        <v/>
      </c>
      <c r="M4413" s="37" t="str">
        <f aca="false">IF(G4413=1,IF(B4413="",IF((Fin-A4413)*24&gt;SeuilFigee,1,0),IF(J4413&gt;SeuilFigee*3600,1,0)),"")</f>
        <v/>
      </c>
      <c r="N4413" s="0" t="str">
        <f aca="false">IF(G4413=1,IF(COUNTIF(H$2:H4413,H4413)=1,COUNTIF($H:$H,H4413),""),"")</f>
        <v/>
      </c>
      <c r="O4413" s="0" t="str">
        <f aca="false">IF(G4413=1,IF(COUNTIF(I$2:I4413,I4413)=1,COUNTIF($I:$I,I4413),""),"")</f>
        <v/>
      </c>
      <c r="P4413" s="38" t="str">
        <f aca="false">IF(G4413=1,IF(COUNTIFS(C$2:C4413,C4413,G$2:G4413,1)=1,COUNTIFS($C:$C,C4413,$G:$G,1)+ROW()/10000000,""),"")</f>
        <v/>
      </c>
      <c r="Q4413" s="0" t="str">
        <f aca="false">IF(K4413=1,IF(COUNTIFS(C$2:C4413,C4413,K$2:K4413,1)=1,1,0),"")</f>
        <v/>
      </c>
      <c r="R4413" s="0" t="str">
        <f aca="false">IF(M4413=1,IF(COUNTIFS(C$2:C4413,C4413,M$2:M4413,1)=1,1,0),"")</f>
        <v/>
      </c>
      <c r="S4413" s="0" t="str">
        <f aca="false">IF(L4413=1,IF(COUNTIFS(C$2:C4413,C4413,L$2:L4413,1)=1,1,0),"")</f>
        <v/>
      </c>
      <c r="T4413" s="38" t="str">
        <f aca="false">IF(N4413="","",N4413+ROW()/10000000)</f>
        <v/>
      </c>
      <c r="U4413" s="0" t="str">
        <f aca="false">IF(G4413=1,IF(B4413="",1,0),"")</f>
        <v/>
      </c>
    </row>
    <row r="4414" customFormat="false" ht="15" hidden="false" customHeight="false" outlineLevel="0" collapsed="false">
      <c r="A4414" s="35"/>
      <c r="B4414" s="35"/>
      <c r="G4414" s="0" t="str">
        <f aca="false">IF(A4414="","",IF(AND(A4414&gt;=Debut,A4414&lt;Fin),1,0))</f>
        <v/>
      </c>
      <c r="H4414" s="0" t="str">
        <f aca="false">IF(G4414=1,INT(ROUND((A4414-Debut)*86400,0)/600),"")</f>
        <v/>
      </c>
      <c r="I4414" s="0" t="str">
        <f aca="false">IF(G4414=1,INT(ROUND((A4414-Debut)*86400,0)/3600),"")</f>
        <v/>
      </c>
      <c r="J4414" s="0" t="str">
        <f aca="false">IF(OR(A4414="",B4414=""),"",ROUND((B4414-A4414)*86400,0))</f>
        <v/>
      </c>
      <c r="K4414" s="37" t="str">
        <f aca="false">IF(G4414=1,IF(COUNTIFS($C:$C,C4414,$G:$G,1,$A:$A,"&gt;="&amp;(A4414-FenetreInterm/86400),$A:$A,"&lt;="&amp;A4414)&gt;=NbInterm,1,0),"")</f>
        <v/>
      </c>
      <c r="L4414" s="37" t="str">
        <f aca="false">IF(G4414=1,IF(B4414="",0,IF(J4414&lt;SeuilFugitive,1,0)),"")</f>
        <v/>
      </c>
      <c r="M4414" s="37" t="str">
        <f aca="false">IF(G4414=1,IF(B4414="",IF((Fin-A4414)*24&gt;SeuilFigee,1,0),IF(J4414&gt;SeuilFigee*3600,1,0)),"")</f>
        <v/>
      </c>
      <c r="N4414" s="0" t="str">
        <f aca="false">IF(G4414=1,IF(COUNTIF(H$2:H4414,H4414)=1,COUNTIF($H:$H,H4414),""),"")</f>
        <v/>
      </c>
      <c r="O4414" s="0" t="str">
        <f aca="false">IF(G4414=1,IF(COUNTIF(I$2:I4414,I4414)=1,COUNTIF($I:$I,I4414),""),"")</f>
        <v/>
      </c>
      <c r="P4414" s="38" t="str">
        <f aca="false">IF(G4414=1,IF(COUNTIFS(C$2:C4414,C4414,G$2:G4414,1)=1,COUNTIFS($C:$C,C4414,$G:$G,1)+ROW()/10000000,""),"")</f>
        <v/>
      </c>
      <c r="Q4414" s="0" t="str">
        <f aca="false">IF(K4414=1,IF(COUNTIFS(C$2:C4414,C4414,K$2:K4414,1)=1,1,0),"")</f>
        <v/>
      </c>
      <c r="R4414" s="0" t="str">
        <f aca="false">IF(M4414=1,IF(COUNTIFS(C$2:C4414,C4414,M$2:M4414,1)=1,1,0),"")</f>
        <v/>
      </c>
      <c r="S4414" s="0" t="str">
        <f aca="false">IF(L4414=1,IF(COUNTIFS(C$2:C4414,C4414,L$2:L4414,1)=1,1,0),"")</f>
        <v/>
      </c>
      <c r="T4414" s="38" t="str">
        <f aca="false">IF(N4414="","",N4414+ROW()/10000000)</f>
        <v/>
      </c>
      <c r="U4414" s="0" t="str">
        <f aca="false">IF(G4414=1,IF(B4414="",1,0),"")</f>
        <v/>
      </c>
    </row>
    <row r="4415" customFormat="false" ht="15" hidden="false" customHeight="false" outlineLevel="0" collapsed="false">
      <c r="A4415" s="35"/>
      <c r="B4415" s="35"/>
      <c r="G4415" s="0" t="str">
        <f aca="false">IF(A4415="","",IF(AND(A4415&gt;=Debut,A4415&lt;Fin),1,0))</f>
        <v/>
      </c>
      <c r="H4415" s="0" t="str">
        <f aca="false">IF(G4415=1,INT(ROUND((A4415-Debut)*86400,0)/600),"")</f>
        <v/>
      </c>
      <c r="I4415" s="0" t="str">
        <f aca="false">IF(G4415=1,INT(ROUND((A4415-Debut)*86400,0)/3600),"")</f>
        <v/>
      </c>
      <c r="J4415" s="0" t="str">
        <f aca="false">IF(OR(A4415="",B4415=""),"",ROUND((B4415-A4415)*86400,0))</f>
        <v/>
      </c>
      <c r="K4415" s="37" t="str">
        <f aca="false">IF(G4415=1,IF(COUNTIFS($C:$C,C4415,$G:$G,1,$A:$A,"&gt;="&amp;(A4415-FenetreInterm/86400),$A:$A,"&lt;="&amp;A4415)&gt;=NbInterm,1,0),"")</f>
        <v/>
      </c>
      <c r="L4415" s="37" t="str">
        <f aca="false">IF(G4415=1,IF(B4415="",0,IF(J4415&lt;SeuilFugitive,1,0)),"")</f>
        <v/>
      </c>
      <c r="M4415" s="37" t="str">
        <f aca="false">IF(G4415=1,IF(B4415="",IF((Fin-A4415)*24&gt;SeuilFigee,1,0),IF(J4415&gt;SeuilFigee*3600,1,0)),"")</f>
        <v/>
      </c>
      <c r="N4415" s="0" t="str">
        <f aca="false">IF(G4415=1,IF(COUNTIF(H$2:H4415,H4415)=1,COUNTIF($H:$H,H4415),""),"")</f>
        <v/>
      </c>
      <c r="O4415" s="0" t="str">
        <f aca="false">IF(G4415=1,IF(COUNTIF(I$2:I4415,I4415)=1,COUNTIF($I:$I,I4415),""),"")</f>
        <v/>
      </c>
      <c r="P4415" s="38" t="str">
        <f aca="false">IF(G4415=1,IF(COUNTIFS(C$2:C4415,C4415,G$2:G4415,1)=1,COUNTIFS($C:$C,C4415,$G:$G,1)+ROW()/10000000,""),"")</f>
        <v/>
      </c>
      <c r="Q4415" s="0" t="str">
        <f aca="false">IF(K4415=1,IF(COUNTIFS(C$2:C4415,C4415,K$2:K4415,1)=1,1,0),"")</f>
        <v/>
      </c>
      <c r="R4415" s="0" t="str">
        <f aca="false">IF(M4415=1,IF(COUNTIFS(C$2:C4415,C4415,M$2:M4415,1)=1,1,0),"")</f>
        <v/>
      </c>
      <c r="S4415" s="0" t="str">
        <f aca="false">IF(L4415=1,IF(COUNTIFS(C$2:C4415,C4415,L$2:L4415,1)=1,1,0),"")</f>
        <v/>
      </c>
      <c r="T4415" s="38" t="str">
        <f aca="false">IF(N4415="","",N4415+ROW()/10000000)</f>
        <v/>
      </c>
      <c r="U4415" s="0" t="str">
        <f aca="false">IF(G4415=1,IF(B4415="",1,0),"")</f>
        <v/>
      </c>
    </row>
    <row r="4416" customFormat="false" ht="15" hidden="false" customHeight="false" outlineLevel="0" collapsed="false">
      <c r="A4416" s="35"/>
      <c r="B4416" s="35"/>
      <c r="G4416" s="0" t="str">
        <f aca="false">IF(A4416="","",IF(AND(A4416&gt;=Debut,A4416&lt;Fin),1,0))</f>
        <v/>
      </c>
      <c r="H4416" s="0" t="str">
        <f aca="false">IF(G4416=1,INT(ROUND((A4416-Debut)*86400,0)/600),"")</f>
        <v/>
      </c>
      <c r="I4416" s="0" t="str">
        <f aca="false">IF(G4416=1,INT(ROUND((A4416-Debut)*86400,0)/3600),"")</f>
        <v/>
      </c>
      <c r="J4416" s="0" t="str">
        <f aca="false">IF(OR(A4416="",B4416=""),"",ROUND((B4416-A4416)*86400,0))</f>
        <v/>
      </c>
      <c r="K4416" s="37" t="str">
        <f aca="false">IF(G4416=1,IF(COUNTIFS($C:$C,C4416,$G:$G,1,$A:$A,"&gt;="&amp;(A4416-FenetreInterm/86400),$A:$A,"&lt;="&amp;A4416)&gt;=NbInterm,1,0),"")</f>
        <v/>
      </c>
      <c r="L4416" s="37" t="str">
        <f aca="false">IF(G4416=1,IF(B4416="",0,IF(J4416&lt;SeuilFugitive,1,0)),"")</f>
        <v/>
      </c>
      <c r="M4416" s="37" t="str">
        <f aca="false">IF(G4416=1,IF(B4416="",IF((Fin-A4416)*24&gt;SeuilFigee,1,0),IF(J4416&gt;SeuilFigee*3600,1,0)),"")</f>
        <v/>
      </c>
      <c r="N4416" s="0" t="str">
        <f aca="false">IF(G4416=1,IF(COUNTIF(H$2:H4416,H4416)=1,COUNTIF($H:$H,H4416),""),"")</f>
        <v/>
      </c>
      <c r="O4416" s="0" t="str">
        <f aca="false">IF(G4416=1,IF(COUNTIF(I$2:I4416,I4416)=1,COUNTIF($I:$I,I4416),""),"")</f>
        <v/>
      </c>
      <c r="P4416" s="38" t="str">
        <f aca="false">IF(G4416=1,IF(COUNTIFS(C$2:C4416,C4416,G$2:G4416,1)=1,COUNTIFS($C:$C,C4416,$G:$G,1)+ROW()/10000000,""),"")</f>
        <v/>
      </c>
      <c r="Q4416" s="0" t="str">
        <f aca="false">IF(K4416=1,IF(COUNTIFS(C$2:C4416,C4416,K$2:K4416,1)=1,1,0),"")</f>
        <v/>
      </c>
      <c r="R4416" s="0" t="str">
        <f aca="false">IF(M4416=1,IF(COUNTIFS(C$2:C4416,C4416,M$2:M4416,1)=1,1,0),"")</f>
        <v/>
      </c>
      <c r="S4416" s="0" t="str">
        <f aca="false">IF(L4416=1,IF(COUNTIFS(C$2:C4416,C4416,L$2:L4416,1)=1,1,0),"")</f>
        <v/>
      </c>
      <c r="T4416" s="38" t="str">
        <f aca="false">IF(N4416="","",N4416+ROW()/10000000)</f>
        <v/>
      </c>
      <c r="U4416" s="0" t="str">
        <f aca="false">IF(G4416=1,IF(B4416="",1,0),"")</f>
        <v/>
      </c>
    </row>
    <row r="4417" customFormat="false" ht="15" hidden="false" customHeight="false" outlineLevel="0" collapsed="false">
      <c r="A4417" s="35"/>
      <c r="B4417" s="35"/>
      <c r="G4417" s="0" t="str">
        <f aca="false">IF(A4417="","",IF(AND(A4417&gt;=Debut,A4417&lt;Fin),1,0))</f>
        <v/>
      </c>
      <c r="H4417" s="0" t="str">
        <f aca="false">IF(G4417=1,INT(ROUND((A4417-Debut)*86400,0)/600),"")</f>
        <v/>
      </c>
      <c r="I4417" s="0" t="str">
        <f aca="false">IF(G4417=1,INT(ROUND((A4417-Debut)*86400,0)/3600),"")</f>
        <v/>
      </c>
      <c r="J4417" s="0" t="str">
        <f aca="false">IF(OR(A4417="",B4417=""),"",ROUND((B4417-A4417)*86400,0))</f>
        <v/>
      </c>
      <c r="K4417" s="37" t="str">
        <f aca="false">IF(G4417=1,IF(COUNTIFS($C:$C,C4417,$G:$G,1,$A:$A,"&gt;="&amp;(A4417-FenetreInterm/86400),$A:$A,"&lt;="&amp;A4417)&gt;=NbInterm,1,0),"")</f>
        <v/>
      </c>
      <c r="L4417" s="37" t="str">
        <f aca="false">IF(G4417=1,IF(B4417="",0,IF(J4417&lt;SeuilFugitive,1,0)),"")</f>
        <v/>
      </c>
      <c r="M4417" s="37" t="str">
        <f aca="false">IF(G4417=1,IF(B4417="",IF((Fin-A4417)*24&gt;SeuilFigee,1,0),IF(J4417&gt;SeuilFigee*3600,1,0)),"")</f>
        <v/>
      </c>
      <c r="N4417" s="0" t="str">
        <f aca="false">IF(G4417=1,IF(COUNTIF(H$2:H4417,H4417)=1,COUNTIF($H:$H,H4417),""),"")</f>
        <v/>
      </c>
      <c r="O4417" s="0" t="str">
        <f aca="false">IF(G4417=1,IF(COUNTIF(I$2:I4417,I4417)=1,COUNTIF($I:$I,I4417),""),"")</f>
        <v/>
      </c>
      <c r="P4417" s="38" t="str">
        <f aca="false">IF(G4417=1,IF(COUNTIFS(C$2:C4417,C4417,G$2:G4417,1)=1,COUNTIFS($C:$C,C4417,$G:$G,1)+ROW()/10000000,""),"")</f>
        <v/>
      </c>
      <c r="Q4417" s="0" t="str">
        <f aca="false">IF(K4417=1,IF(COUNTIFS(C$2:C4417,C4417,K$2:K4417,1)=1,1,0),"")</f>
        <v/>
      </c>
      <c r="R4417" s="0" t="str">
        <f aca="false">IF(M4417=1,IF(COUNTIFS(C$2:C4417,C4417,M$2:M4417,1)=1,1,0),"")</f>
        <v/>
      </c>
      <c r="S4417" s="0" t="str">
        <f aca="false">IF(L4417=1,IF(COUNTIFS(C$2:C4417,C4417,L$2:L4417,1)=1,1,0),"")</f>
        <v/>
      </c>
      <c r="T4417" s="38" t="str">
        <f aca="false">IF(N4417="","",N4417+ROW()/10000000)</f>
        <v/>
      </c>
      <c r="U4417" s="0" t="str">
        <f aca="false">IF(G4417=1,IF(B4417="",1,0),"")</f>
        <v/>
      </c>
    </row>
    <row r="4418" customFormat="false" ht="15" hidden="false" customHeight="false" outlineLevel="0" collapsed="false">
      <c r="A4418" s="35"/>
      <c r="B4418" s="35"/>
      <c r="G4418" s="0" t="str">
        <f aca="false">IF(A4418="","",IF(AND(A4418&gt;=Debut,A4418&lt;Fin),1,0))</f>
        <v/>
      </c>
      <c r="H4418" s="0" t="str">
        <f aca="false">IF(G4418=1,INT(ROUND((A4418-Debut)*86400,0)/600),"")</f>
        <v/>
      </c>
      <c r="I4418" s="0" t="str">
        <f aca="false">IF(G4418=1,INT(ROUND((A4418-Debut)*86400,0)/3600),"")</f>
        <v/>
      </c>
      <c r="J4418" s="0" t="str">
        <f aca="false">IF(OR(A4418="",B4418=""),"",ROUND((B4418-A4418)*86400,0))</f>
        <v/>
      </c>
      <c r="K4418" s="37" t="str">
        <f aca="false">IF(G4418=1,IF(COUNTIFS($C:$C,C4418,$G:$G,1,$A:$A,"&gt;="&amp;(A4418-FenetreInterm/86400),$A:$A,"&lt;="&amp;A4418)&gt;=NbInterm,1,0),"")</f>
        <v/>
      </c>
      <c r="L4418" s="37" t="str">
        <f aca="false">IF(G4418=1,IF(B4418="",0,IF(J4418&lt;SeuilFugitive,1,0)),"")</f>
        <v/>
      </c>
      <c r="M4418" s="37" t="str">
        <f aca="false">IF(G4418=1,IF(B4418="",IF((Fin-A4418)*24&gt;SeuilFigee,1,0),IF(J4418&gt;SeuilFigee*3600,1,0)),"")</f>
        <v/>
      </c>
      <c r="N4418" s="0" t="str">
        <f aca="false">IF(G4418=1,IF(COUNTIF(H$2:H4418,H4418)=1,COUNTIF($H:$H,H4418),""),"")</f>
        <v/>
      </c>
      <c r="O4418" s="0" t="str">
        <f aca="false">IF(G4418=1,IF(COUNTIF(I$2:I4418,I4418)=1,COUNTIF($I:$I,I4418),""),"")</f>
        <v/>
      </c>
      <c r="P4418" s="38" t="str">
        <f aca="false">IF(G4418=1,IF(COUNTIFS(C$2:C4418,C4418,G$2:G4418,1)=1,COUNTIFS($C:$C,C4418,$G:$G,1)+ROW()/10000000,""),"")</f>
        <v/>
      </c>
      <c r="Q4418" s="0" t="str">
        <f aca="false">IF(K4418=1,IF(COUNTIFS(C$2:C4418,C4418,K$2:K4418,1)=1,1,0),"")</f>
        <v/>
      </c>
      <c r="R4418" s="0" t="str">
        <f aca="false">IF(M4418=1,IF(COUNTIFS(C$2:C4418,C4418,M$2:M4418,1)=1,1,0),"")</f>
        <v/>
      </c>
      <c r="S4418" s="0" t="str">
        <f aca="false">IF(L4418=1,IF(COUNTIFS(C$2:C4418,C4418,L$2:L4418,1)=1,1,0),"")</f>
        <v/>
      </c>
      <c r="T4418" s="38" t="str">
        <f aca="false">IF(N4418="","",N4418+ROW()/10000000)</f>
        <v/>
      </c>
      <c r="U4418" s="0" t="str">
        <f aca="false">IF(G4418=1,IF(B4418="",1,0),"")</f>
        <v/>
      </c>
    </row>
    <row r="4419" customFormat="false" ht="15" hidden="false" customHeight="false" outlineLevel="0" collapsed="false">
      <c r="A4419" s="35"/>
      <c r="B4419" s="35"/>
      <c r="G4419" s="0" t="str">
        <f aca="false">IF(A4419="","",IF(AND(A4419&gt;=Debut,A4419&lt;Fin),1,0))</f>
        <v/>
      </c>
      <c r="H4419" s="0" t="str">
        <f aca="false">IF(G4419=1,INT(ROUND((A4419-Debut)*86400,0)/600),"")</f>
        <v/>
      </c>
      <c r="I4419" s="0" t="str">
        <f aca="false">IF(G4419=1,INT(ROUND((A4419-Debut)*86400,0)/3600),"")</f>
        <v/>
      </c>
      <c r="J4419" s="0" t="str">
        <f aca="false">IF(OR(A4419="",B4419=""),"",ROUND((B4419-A4419)*86400,0))</f>
        <v/>
      </c>
      <c r="K4419" s="37" t="str">
        <f aca="false">IF(G4419=1,IF(COUNTIFS($C:$C,C4419,$G:$G,1,$A:$A,"&gt;="&amp;(A4419-FenetreInterm/86400),$A:$A,"&lt;="&amp;A4419)&gt;=NbInterm,1,0),"")</f>
        <v/>
      </c>
      <c r="L4419" s="37" t="str">
        <f aca="false">IF(G4419=1,IF(B4419="",0,IF(J4419&lt;SeuilFugitive,1,0)),"")</f>
        <v/>
      </c>
      <c r="M4419" s="37" t="str">
        <f aca="false">IF(G4419=1,IF(B4419="",IF((Fin-A4419)*24&gt;SeuilFigee,1,0),IF(J4419&gt;SeuilFigee*3600,1,0)),"")</f>
        <v/>
      </c>
      <c r="N4419" s="0" t="str">
        <f aca="false">IF(G4419=1,IF(COUNTIF(H$2:H4419,H4419)=1,COUNTIF($H:$H,H4419),""),"")</f>
        <v/>
      </c>
      <c r="O4419" s="0" t="str">
        <f aca="false">IF(G4419=1,IF(COUNTIF(I$2:I4419,I4419)=1,COUNTIF($I:$I,I4419),""),"")</f>
        <v/>
      </c>
      <c r="P4419" s="38" t="str">
        <f aca="false">IF(G4419=1,IF(COUNTIFS(C$2:C4419,C4419,G$2:G4419,1)=1,COUNTIFS($C:$C,C4419,$G:$G,1)+ROW()/10000000,""),"")</f>
        <v/>
      </c>
      <c r="Q4419" s="0" t="str">
        <f aca="false">IF(K4419=1,IF(COUNTIFS(C$2:C4419,C4419,K$2:K4419,1)=1,1,0),"")</f>
        <v/>
      </c>
      <c r="R4419" s="0" t="str">
        <f aca="false">IF(M4419=1,IF(COUNTIFS(C$2:C4419,C4419,M$2:M4419,1)=1,1,0),"")</f>
        <v/>
      </c>
      <c r="S4419" s="0" t="str">
        <f aca="false">IF(L4419=1,IF(COUNTIFS(C$2:C4419,C4419,L$2:L4419,1)=1,1,0),"")</f>
        <v/>
      </c>
      <c r="T4419" s="38" t="str">
        <f aca="false">IF(N4419="","",N4419+ROW()/10000000)</f>
        <v/>
      </c>
      <c r="U4419" s="0" t="str">
        <f aca="false">IF(G4419=1,IF(B4419="",1,0),"")</f>
        <v/>
      </c>
    </row>
    <row r="4420" customFormat="false" ht="15" hidden="false" customHeight="false" outlineLevel="0" collapsed="false">
      <c r="A4420" s="35"/>
      <c r="B4420" s="35"/>
      <c r="G4420" s="0" t="str">
        <f aca="false">IF(A4420="","",IF(AND(A4420&gt;=Debut,A4420&lt;Fin),1,0))</f>
        <v/>
      </c>
      <c r="H4420" s="0" t="str">
        <f aca="false">IF(G4420=1,INT(ROUND((A4420-Debut)*86400,0)/600),"")</f>
        <v/>
      </c>
      <c r="I4420" s="0" t="str">
        <f aca="false">IF(G4420=1,INT(ROUND((A4420-Debut)*86400,0)/3600),"")</f>
        <v/>
      </c>
      <c r="J4420" s="0" t="str">
        <f aca="false">IF(OR(A4420="",B4420=""),"",ROUND((B4420-A4420)*86400,0))</f>
        <v/>
      </c>
      <c r="K4420" s="37" t="str">
        <f aca="false">IF(G4420=1,IF(COUNTIFS($C:$C,C4420,$G:$G,1,$A:$A,"&gt;="&amp;(A4420-FenetreInterm/86400),$A:$A,"&lt;="&amp;A4420)&gt;=NbInterm,1,0),"")</f>
        <v/>
      </c>
      <c r="L4420" s="37" t="str">
        <f aca="false">IF(G4420=1,IF(B4420="",0,IF(J4420&lt;SeuilFugitive,1,0)),"")</f>
        <v/>
      </c>
      <c r="M4420" s="37" t="str">
        <f aca="false">IF(G4420=1,IF(B4420="",IF((Fin-A4420)*24&gt;SeuilFigee,1,0),IF(J4420&gt;SeuilFigee*3600,1,0)),"")</f>
        <v/>
      </c>
      <c r="N4420" s="0" t="str">
        <f aca="false">IF(G4420=1,IF(COUNTIF(H$2:H4420,H4420)=1,COUNTIF($H:$H,H4420),""),"")</f>
        <v/>
      </c>
      <c r="O4420" s="0" t="str">
        <f aca="false">IF(G4420=1,IF(COUNTIF(I$2:I4420,I4420)=1,COUNTIF($I:$I,I4420),""),"")</f>
        <v/>
      </c>
      <c r="P4420" s="38" t="str">
        <f aca="false">IF(G4420=1,IF(COUNTIFS(C$2:C4420,C4420,G$2:G4420,1)=1,COUNTIFS($C:$C,C4420,$G:$G,1)+ROW()/10000000,""),"")</f>
        <v/>
      </c>
      <c r="Q4420" s="0" t="str">
        <f aca="false">IF(K4420=1,IF(COUNTIFS(C$2:C4420,C4420,K$2:K4420,1)=1,1,0),"")</f>
        <v/>
      </c>
      <c r="R4420" s="0" t="str">
        <f aca="false">IF(M4420=1,IF(COUNTIFS(C$2:C4420,C4420,M$2:M4420,1)=1,1,0),"")</f>
        <v/>
      </c>
      <c r="S4420" s="0" t="str">
        <f aca="false">IF(L4420=1,IF(COUNTIFS(C$2:C4420,C4420,L$2:L4420,1)=1,1,0),"")</f>
        <v/>
      </c>
      <c r="T4420" s="38" t="str">
        <f aca="false">IF(N4420="","",N4420+ROW()/10000000)</f>
        <v/>
      </c>
      <c r="U4420" s="0" t="str">
        <f aca="false">IF(G4420=1,IF(B4420="",1,0),"")</f>
        <v/>
      </c>
    </row>
    <row r="4421" customFormat="false" ht="15" hidden="false" customHeight="false" outlineLevel="0" collapsed="false">
      <c r="A4421" s="35"/>
      <c r="B4421" s="35"/>
      <c r="G4421" s="0" t="str">
        <f aca="false">IF(A4421="","",IF(AND(A4421&gt;=Debut,A4421&lt;Fin),1,0))</f>
        <v/>
      </c>
      <c r="H4421" s="0" t="str">
        <f aca="false">IF(G4421=1,INT(ROUND((A4421-Debut)*86400,0)/600),"")</f>
        <v/>
      </c>
      <c r="I4421" s="0" t="str">
        <f aca="false">IF(G4421=1,INT(ROUND((A4421-Debut)*86400,0)/3600),"")</f>
        <v/>
      </c>
      <c r="J4421" s="0" t="str">
        <f aca="false">IF(OR(A4421="",B4421=""),"",ROUND((B4421-A4421)*86400,0))</f>
        <v/>
      </c>
      <c r="K4421" s="37" t="str">
        <f aca="false">IF(G4421=1,IF(COUNTIFS($C:$C,C4421,$G:$G,1,$A:$A,"&gt;="&amp;(A4421-FenetreInterm/86400),$A:$A,"&lt;="&amp;A4421)&gt;=NbInterm,1,0),"")</f>
        <v/>
      </c>
      <c r="L4421" s="37" t="str">
        <f aca="false">IF(G4421=1,IF(B4421="",0,IF(J4421&lt;SeuilFugitive,1,0)),"")</f>
        <v/>
      </c>
      <c r="M4421" s="37" t="str">
        <f aca="false">IF(G4421=1,IF(B4421="",IF((Fin-A4421)*24&gt;SeuilFigee,1,0),IF(J4421&gt;SeuilFigee*3600,1,0)),"")</f>
        <v/>
      </c>
      <c r="N4421" s="0" t="str">
        <f aca="false">IF(G4421=1,IF(COUNTIF(H$2:H4421,H4421)=1,COUNTIF($H:$H,H4421),""),"")</f>
        <v/>
      </c>
      <c r="O4421" s="0" t="str">
        <f aca="false">IF(G4421=1,IF(COUNTIF(I$2:I4421,I4421)=1,COUNTIF($I:$I,I4421),""),"")</f>
        <v/>
      </c>
      <c r="P4421" s="38" t="str">
        <f aca="false">IF(G4421=1,IF(COUNTIFS(C$2:C4421,C4421,G$2:G4421,1)=1,COUNTIFS($C:$C,C4421,$G:$G,1)+ROW()/10000000,""),"")</f>
        <v/>
      </c>
      <c r="Q4421" s="0" t="str">
        <f aca="false">IF(K4421=1,IF(COUNTIFS(C$2:C4421,C4421,K$2:K4421,1)=1,1,0),"")</f>
        <v/>
      </c>
      <c r="R4421" s="0" t="str">
        <f aca="false">IF(M4421=1,IF(COUNTIFS(C$2:C4421,C4421,M$2:M4421,1)=1,1,0),"")</f>
        <v/>
      </c>
      <c r="S4421" s="0" t="str">
        <f aca="false">IF(L4421=1,IF(COUNTIFS(C$2:C4421,C4421,L$2:L4421,1)=1,1,0),"")</f>
        <v/>
      </c>
      <c r="T4421" s="38" t="str">
        <f aca="false">IF(N4421="","",N4421+ROW()/10000000)</f>
        <v/>
      </c>
      <c r="U4421" s="0" t="str">
        <f aca="false">IF(G4421=1,IF(B4421="",1,0),"")</f>
        <v/>
      </c>
    </row>
    <row r="4422" customFormat="false" ht="15" hidden="false" customHeight="false" outlineLevel="0" collapsed="false">
      <c r="A4422" s="35"/>
      <c r="B4422" s="35"/>
      <c r="G4422" s="0" t="str">
        <f aca="false">IF(A4422="","",IF(AND(A4422&gt;=Debut,A4422&lt;Fin),1,0))</f>
        <v/>
      </c>
      <c r="H4422" s="0" t="str">
        <f aca="false">IF(G4422=1,INT(ROUND((A4422-Debut)*86400,0)/600),"")</f>
        <v/>
      </c>
      <c r="I4422" s="0" t="str">
        <f aca="false">IF(G4422=1,INT(ROUND((A4422-Debut)*86400,0)/3600),"")</f>
        <v/>
      </c>
      <c r="J4422" s="0" t="str">
        <f aca="false">IF(OR(A4422="",B4422=""),"",ROUND((B4422-A4422)*86400,0))</f>
        <v/>
      </c>
      <c r="K4422" s="37" t="str">
        <f aca="false">IF(G4422=1,IF(COUNTIFS($C:$C,C4422,$G:$G,1,$A:$A,"&gt;="&amp;(A4422-FenetreInterm/86400),$A:$A,"&lt;="&amp;A4422)&gt;=NbInterm,1,0),"")</f>
        <v/>
      </c>
      <c r="L4422" s="37" t="str">
        <f aca="false">IF(G4422=1,IF(B4422="",0,IF(J4422&lt;SeuilFugitive,1,0)),"")</f>
        <v/>
      </c>
      <c r="M4422" s="37" t="str">
        <f aca="false">IF(G4422=1,IF(B4422="",IF((Fin-A4422)*24&gt;SeuilFigee,1,0),IF(J4422&gt;SeuilFigee*3600,1,0)),"")</f>
        <v/>
      </c>
      <c r="N4422" s="0" t="str">
        <f aca="false">IF(G4422=1,IF(COUNTIF(H$2:H4422,H4422)=1,COUNTIF($H:$H,H4422),""),"")</f>
        <v/>
      </c>
      <c r="O4422" s="0" t="str">
        <f aca="false">IF(G4422=1,IF(COUNTIF(I$2:I4422,I4422)=1,COUNTIF($I:$I,I4422),""),"")</f>
        <v/>
      </c>
      <c r="P4422" s="38" t="str">
        <f aca="false">IF(G4422=1,IF(COUNTIFS(C$2:C4422,C4422,G$2:G4422,1)=1,COUNTIFS($C:$C,C4422,$G:$G,1)+ROW()/10000000,""),"")</f>
        <v/>
      </c>
      <c r="Q4422" s="0" t="str">
        <f aca="false">IF(K4422=1,IF(COUNTIFS(C$2:C4422,C4422,K$2:K4422,1)=1,1,0),"")</f>
        <v/>
      </c>
      <c r="R4422" s="0" t="str">
        <f aca="false">IF(M4422=1,IF(COUNTIFS(C$2:C4422,C4422,M$2:M4422,1)=1,1,0),"")</f>
        <v/>
      </c>
      <c r="S4422" s="0" t="str">
        <f aca="false">IF(L4422=1,IF(COUNTIFS(C$2:C4422,C4422,L$2:L4422,1)=1,1,0),"")</f>
        <v/>
      </c>
      <c r="T4422" s="38" t="str">
        <f aca="false">IF(N4422="","",N4422+ROW()/10000000)</f>
        <v/>
      </c>
      <c r="U4422" s="0" t="str">
        <f aca="false">IF(G4422=1,IF(B4422="",1,0),"")</f>
        <v/>
      </c>
    </row>
    <row r="4423" customFormat="false" ht="15" hidden="false" customHeight="false" outlineLevel="0" collapsed="false">
      <c r="A4423" s="35"/>
      <c r="B4423" s="35"/>
      <c r="G4423" s="0" t="str">
        <f aca="false">IF(A4423="","",IF(AND(A4423&gt;=Debut,A4423&lt;Fin),1,0))</f>
        <v/>
      </c>
      <c r="H4423" s="0" t="str">
        <f aca="false">IF(G4423=1,INT(ROUND((A4423-Debut)*86400,0)/600),"")</f>
        <v/>
      </c>
      <c r="I4423" s="0" t="str">
        <f aca="false">IF(G4423=1,INT(ROUND((A4423-Debut)*86400,0)/3600),"")</f>
        <v/>
      </c>
      <c r="J4423" s="0" t="str">
        <f aca="false">IF(OR(A4423="",B4423=""),"",ROUND((B4423-A4423)*86400,0))</f>
        <v/>
      </c>
      <c r="K4423" s="37" t="str">
        <f aca="false">IF(G4423=1,IF(COUNTIFS($C:$C,C4423,$G:$G,1,$A:$A,"&gt;="&amp;(A4423-FenetreInterm/86400),$A:$A,"&lt;="&amp;A4423)&gt;=NbInterm,1,0),"")</f>
        <v/>
      </c>
      <c r="L4423" s="37" t="str">
        <f aca="false">IF(G4423=1,IF(B4423="",0,IF(J4423&lt;SeuilFugitive,1,0)),"")</f>
        <v/>
      </c>
      <c r="M4423" s="37" t="str">
        <f aca="false">IF(G4423=1,IF(B4423="",IF((Fin-A4423)*24&gt;SeuilFigee,1,0),IF(J4423&gt;SeuilFigee*3600,1,0)),"")</f>
        <v/>
      </c>
      <c r="N4423" s="0" t="str">
        <f aca="false">IF(G4423=1,IF(COUNTIF(H$2:H4423,H4423)=1,COUNTIF($H:$H,H4423),""),"")</f>
        <v/>
      </c>
      <c r="O4423" s="0" t="str">
        <f aca="false">IF(G4423=1,IF(COUNTIF(I$2:I4423,I4423)=1,COUNTIF($I:$I,I4423),""),"")</f>
        <v/>
      </c>
      <c r="P4423" s="38" t="str">
        <f aca="false">IF(G4423=1,IF(COUNTIFS(C$2:C4423,C4423,G$2:G4423,1)=1,COUNTIFS($C:$C,C4423,$G:$G,1)+ROW()/10000000,""),"")</f>
        <v/>
      </c>
      <c r="Q4423" s="0" t="str">
        <f aca="false">IF(K4423=1,IF(COUNTIFS(C$2:C4423,C4423,K$2:K4423,1)=1,1,0),"")</f>
        <v/>
      </c>
      <c r="R4423" s="0" t="str">
        <f aca="false">IF(M4423=1,IF(COUNTIFS(C$2:C4423,C4423,M$2:M4423,1)=1,1,0),"")</f>
        <v/>
      </c>
      <c r="S4423" s="0" t="str">
        <f aca="false">IF(L4423=1,IF(COUNTIFS(C$2:C4423,C4423,L$2:L4423,1)=1,1,0),"")</f>
        <v/>
      </c>
      <c r="T4423" s="38" t="str">
        <f aca="false">IF(N4423="","",N4423+ROW()/10000000)</f>
        <v/>
      </c>
      <c r="U4423" s="0" t="str">
        <f aca="false">IF(G4423=1,IF(B4423="",1,0),"")</f>
        <v/>
      </c>
    </row>
    <row r="4424" customFormat="false" ht="15" hidden="false" customHeight="false" outlineLevel="0" collapsed="false">
      <c r="A4424" s="35"/>
      <c r="B4424" s="35"/>
      <c r="G4424" s="0" t="str">
        <f aca="false">IF(A4424="","",IF(AND(A4424&gt;=Debut,A4424&lt;Fin),1,0))</f>
        <v/>
      </c>
      <c r="H4424" s="0" t="str">
        <f aca="false">IF(G4424=1,INT(ROUND((A4424-Debut)*86400,0)/600),"")</f>
        <v/>
      </c>
      <c r="I4424" s="0" t="str">
        <f aca="false">IF(G4424=1,INT(ROUND((A4424-Debut)*86400,0)/3600),"")</f>
        <v/>
      </c>
      <c r="J4424" s="0" t="str">
        <f aca="false">IF(OR(A4424="",B4424=""),"",ROUND((B4424-A4424)*86400,0))</f>
        <v/>
      </c>
      <c r="K4424" s="37" t="str">
        <f aca="false">IF(G4424=1,IF(COUNTIFS($C:$C,C4424,$G:$G,1,$A:$A,"&gt;="&amp;(A4424-FenetreInterm/86400),$A:$A,"&lt;="&amp;A4424)&gt;=NbInterm,1,0),"")</f>
        <v/>
      </c>
      <c r="L4424" s="37" t="str">
        <f aca="false">IF(G4424=1,IF(B4424="",0,IF(J4424&lt;SeuilFugitive,1,0)),"")</f>
        <v/>
      </c>
      <c r="M4424" s="37" t="str">
        <f aca="false">IF(G4424=1,IF(B4424="",IF((Fin-A4424)*24&gt;SeuilFigee,1,0),IF(J4424&gt;SeuilFigee*3600,1,0)),"")</f>
        <v/>
      </c>
      <c r="N4424" s="0" t="str">
        <f aca="false">IF(G4424=1,IF(COUNTIF(H$2:H4424,H4424)=1,COUNTIF($H:$H,H4424),""),"")</f>
        <v/>
      </c>
      <c r="O4424" s="0" t="str">
        <f aca="false">IF(G4424=1,IF(COUNTIF(I$2:I4424,I4424)=1,COUNTIF($I:$I,I4424),""),"")</f>
        <v/>
      </c>
      <c r="P4424" s="38" t="str">
        <f aca="false">IF(G4424=1,IF(COUNTIFS(C$2:C4424,C4424,G$2:G4424,1)=1,COUNTIFS($C:$C,C4424,$G:$G,1)+ROW()/10000000,""),"")</f>
        <v/>
      </c>
      <c r="Q4424" s="0" t="str">
        <f aca="false">IF(K4424=1,IF(COUNTIFS(C$2:C4424,C4424,K$2:K4424,1)=1,1,0),"")</f>
        <v/>
      </c>
      <c r="R4424" s="0" t="str">
        <f aca="false">IF(M4424=1,IF(COUNTIFS(C$2:C4424,C4424,M$2:M4424,1)=1,1,0),"")</f>
        <v/>
      </c>
      <c r="S4424" s="0" t="str">
        <f aca="false">IF(L4424=1,IF(COUNTIFS(C$2:C4424,C4424,L$2:L4424,1)=1,1,0),"")</f>
        <v/>
      </c>
      <c r="T4424" s="38" t="str">
        <f aca="false">IF(N4424="","",N4424+ROW()/10000000)</f>
        <v/>
      </c>
      <c r="U4424" s="0" t="str">
        <f aca="false">IF(G4424=1,IF(B4424="",1,0),"")</f>
        <v/>
      </c>
    </row>
    <row r="4425" customFormat="false" ht="15" hidden="false" customHeight="false" outlineLevel="0" collapsed="false">
      <c r="A4425" s="35"/>
      <c r="B4425" s="35"/>
      <c r="G4425" s="0" t="str">
        <f aca="false">IF(A4425="","",IF(AND(A4425&gt;=Debut,A4425&lt;Fin),1,0))</f>
        <v/>
      </c>
      <c r="H4425" s="0" t="str">
        <f aca="false">IF(G4425=1,INT(ROUND((A4425-Debut)*86400,0)/600),"")</f>
        <v/>
      </c>
      <c r="I4425" s="0" t="str">
        <f aca="false">IF(G4425=1,INT(ROUND((A4425-Debut)*86400,0)/3600),"")</f>
        <v/>
      </c>
      <c r="J4425" s="0" t="str">
        <f aca="false">IF(OR(A4425="",B4425=""),"",ROUND((B4425-A4425)*86400,0))</f>
        <v/>
      </c>
      <c r="K4425" s="37" t="str">
        <f aca="false">IF(G4425=1,IF(COUNTIFS($C:$C,C4425,$G:$G,1,$A:$A,"&gt;="&amp;(A4425-FenetreInterm/86400),$A:$A,"&lt;="&amp;A4425)&gt;=NbInterm,1,0),"")</f>
        <v/>
      </c>
      <c r="L4425" s="37" t="str">
        <f aca="false">IF(G4425=1,IF(B4425="",0,IF(J4425&lt;SeuilFugitive,1,0)),"")</f>
        <v/>
      </c>
      <c r="M4425" s="37" t="str">
        <f aca="false">IF(G4425=1,IF(B4425="",IF((Fin-A4425)*24&gt;SeuilFigee,1,0),IF(J4425&gt;SeuilFigee*3600,1,0)),"")</f>
        <v/>
      </c>
      <c r="N4425" s="0" t="str">
        <f aca="false">IF(G4425=1,IF(COUNTIF(H$2:H4425,H4425)=1,COUNTIF($H:$H,H4425),""),"")</f>
        <v/>
      </c>
      <c r="O4425" s="0" t="str">
        <f aca="false">IF(G4425=1,IF(COUNTIF(I$2:I4425,I4425)=1,COUNTIF($I:$I,I4425),""),"")</f>
        <v/>
      </c>
      <c r="P4425" s="38" t="str">
        <f aca="false">IF(G4425=1,IF(COUNTIFS(C$2:C4425,C4425,G$2:G4425,1)=1,COUNTIFS($C:$C,C4425,$G:$G,1)+ROW()/10000000,""),"")</f>
        <v/>
      </c>
      <c r="Q4425" s="0" t="str">
        <f aca="false">IF(K4425=1,IF(COUNTIFS(C$2:C4425,C4425,K$2:K4425,1)=1,1,0),"")</f>
        <v/>
      </c>
      <c r="R4425" s="0" t="str">
        <f aca="false">IF(M4425=1,IF(COUNTIFS(C$2:C4425,C4425,M$2:M4425,1)=1,1,0),"")</f>
        <v/>
      </c>
      <c r="S4425" s="0" t="str">
        <f aca="false">IF(L4425=1,IF(COUNTIFS(C$2:C4425,C4425,L$2:L4425,1)=1,1,0),"")</f>
        <v/>
      </c>
      <c r="T4425" s="38" t="str">
        <f aca="false">IF(N4425="","",N4425+ROW()/10000000)</f>
        <v/>
      </c>
      <c r="U4425" s="0" t="str">
        <f aca="false">IF(G4425=1,IF(B4425="",1,0),"")</f>
        <v/>
      </c>
    </row>
    <row r="4426" customFormat="false" ht="15" hidden="false" customHeight="false" outlineLevel="0" collapsed="false">
      <c r="A4426" s="35"/>
      <c r="B4426" s="35"/>
      <c r="G4426" s="0" t="str">
        <f aca="false">IF(A4426="","",IF(AND(A4426&gt;=Debut,A4426&lt;Fin),1,0))</f>
        <v/>
      </c>
      <c r="H4426" s="0" t="str">
        <f aca="false">IF(G4426=1,INT(ROUND((A4426-Debut)*86400,0)/600),"")</f>
        <v/>
      </c>
      <c r="I4426" s="0" t="str">
        <f aca="false">IF(G4426=1,INT(ROUND((A4426-Debut)*86400,0)/3600),"")</f>
        <v/>
      </c>
      <c r="J4426" s="0" t="str">
        <f aca="false">IF(OR(A4426="",B4426=""),"",ROUND((B4426-A4426)*86400,0))</f>
        <v/>
      </c>
      <c r="K4426" s="37" t="str">
        <f aca="false">IF(G4426=1,IF(COUNTIFS($C:$C,C4426,$G:$G,1,$A:$A,"&gt;="&amp;(A4426-FenetreInterm/86400),$A:$A,"&lt;="&amp;A4426)&gt;=NbInterm,1,0),"")</f>
        <v/>
      </c>
      <c r="L4426" s="37" t="str">
        <f aca="false">IF(G4426=1,IF(B4426="",0,IF(J4426&lt;SeuilFugitive,1,0)),"")</f>
        <v/>
      </c>
      <c r="M4426" s="37" t="str">
        <f aca="false">IF(G4426=1,IF(B4426="",IF((Fin-A4426)*24&gt;SeuilFigee,1,0),IF(J4426&gt;SeuilFigee*3600,1,0)),"")</f>
        <v/>
      </c>
      <c r="N4426" s="0" t="str">
        <f aca="false">IF(G4426=1,IF(COUNTIF(H$2:H4426,H4426)=1,COUNTIF($H:$H,H4426),""),"")</f>
        <v/>
      </c>
      <c r="O4426" s="0" t="str">
        <f aca="false">IF(G4426=1,IF(COUNTIF(I$2:I4426,I4426)=1,COUNTIF($I:$I,I4426),""),"")</f>
        <v/>
      </c>
      <c r="P4426" s="38" t="str">
        <f aca="false">IF(G4426=1,IF(COUNTIFS(C$2:C4426,C4426,G$2:G4426,1)=1,COUNTIFS($C:$C,C4426,$G:$G,1)+ROW()/10000000,""),"")</f>
        <v/>
      </c>
      <c r="Q4426" s="0" t="str">
        <f aca="false">IF(K4426=1,IF(COUNTIFS(C$2:C4426,C4426,K$2:K4426,1)=1,1,0),"")</f>
        <v/>
      </c>
      <c r="R4426" s="0" t="str">
        <f aca="false">IF(M4426=1,IF(COUNTIFS(C$2:C4426,C4426,M$2:M4426,1)=1,1,0),"")</f>
        <v/>
      </c>
      <c r="S4426" s="0" t="str">
        <f aca="false">IF(L4426=1,IF(COUNTIFS(C$2:C4426,C4426,L$2:L4426,1)=1,1,0),"")</f>
        <v/>
      </c>
      <c r="T4426" s="38" t="str">
        <f aca="false">IF(N4426="","",N4426+ROW()/10000000)</f>
        <v/>
      </c>
      <c r="U4426" s="0" t="str">
        <f aca="false">IF(G4426=1,IF(B4426="",1,0),"")</f>
        <v/>
      </c>
    </row>
    <row r="4427" customFormat="false" ht="15" hidden="false" customHeight="false" outlineLevel="0" collapsed="false">
      <c r="A4427" s="35"/>
      <c r="B4427" s="35"/>
      <c r="G4427" s="0" t="str">
        <f aca="false">IF(A4427="","",IF(AND(A4427&gt;=Debut,A4427&lt;Fin),1,0))</f>
        <v/>
      </c>
      <c r="H4427" s="0" t="str">
        <f aca="false">IF(G4427=1,INT(ROUND((A4427-Debut)*86400,0)/600),"")</f>
        <v/>
      </c>
      <c r="I4427" s="0" t="str">
        <f aca="false">IF(G4427=1,INT(ROUND((A4427-Debut)*86400,0)/3600),"")</f>
        <v/>
      </c>
      <c r="J4427" s="0" t="str">
        <f aca="false">IF(OR(A4427="",B4427=""),"",ROUND((B4427-A4427)*86400,0))</f>
        <v/>
      </c>
      <c r="K4427" s="37" t="str">
        <f aca="false">IF(G4427=1,IF(COUNTIFS($C:$C,C4427,$G:$G,1,$A:$A,"&gt;="&amp;(A4427-FenetreInterm/86400),$A:$A,"&lt;="&amp;A4427)&gt;=NbInterm,1,0),"")</f>
        <v/>
      </c>
      <c r="L4427" s="37" t="str">
        <f aca="false">IF(G4427=1,IF(B4427="",0,IF(J4427&lt;SeuilFugitive,1,0)),"")</f>
        <v/>
      </c>
      <c r="M4427" s="37" t="str">
        <f aca="false">IF(G4427=1,IF(B4427="",IF((Fin-A4427)*24&gt;SeuilFigee,1,0),IF(J4427&gt;SeuilFigee*3600,1,0)),"")</f>
        <v/>
      </c>
      <c r="N4427" s="0" t="str">
        <f aca="false">IF(G4427=1,IF(COUNTIF(H$2:H4427,H4427)=1,COUNTIF($H:$H,H4427),""),"")</f>
        <v/>
      </c>
      <c r="O4427" s="0" t="str">
        <f aca="false">IF(G4427=1,IF(COUNTIF(I$2:I4427,I4427)=1,COUNTIF($I:$I,I4427),""),"")</f>
        <v/>
      </c>
      <c r="P4427" s="38" t="str">
        <f aca="false">IF(G4427=1,IF(COUNTIFS(C$2:C4427,C4427,G$2:G4427,1)=1,COUNTIFS($C:$C,C4427,$G:$G,1)+ROW()/10000000,""),"")</f>
        <v/>
      </c>
      <c r="Q4427" s="0" t="str">
        <f aca="false">IF(K4427=1,IF(COUNTIFS(C$2:C4427,C4427,K$2:K4427,1)=1,1,0),"")</f>
        <v/>
      </c>
      <c r="R4427" s="0" t="str">
        <f aca="false">IF(M4427=1,IF(COUNTIFS(C$2:C4427,C4427,M$2:M4427,1)=1,1,0),"")</f>
        <v/>
      </c>
      <c r="S4427" s="0" t="str">
        <f aca="false">IF(L4427=1,IF(COUNTIFS(C$2:C4427,C4427,L$2:L4427,1)=1,1,0),"")</f>
        <v/>
      </c>
      <c r="T4427" s="38" t="str">
        <f aca="false">IF(N4427="","",N4427+ROW()/10000000)</f>
        <v/>
      </c>
      <c r="U4427" s="0" t="str">
        <f aca="false">IF(G4427=1,IF(B4427="",1,0),"")</f>
        <v/>
      </c>
    </row>
    <row r="4428" customFormat="false" ht="15" hidden="false" customHeight="false" outlineLevel="0" collapsed="false">
      <c r="A4428" s="35"/>
      <c r="B4428" s="35"/>
      <c r="G4428" s="0" t="str">
        <f aca="false">IF(A4428="","",IF(AND(A4428&gt;=Debut,A4428&lt;Fin),1,0))</f>
        <v/>
      </c>
      <c r="H4428" s="0" t="str">
        <f aca="false">IF(G4428=1,INT(ROUND((A4428-Debut)*86400,0)/600),"")</f>
        <v/>
      </c>
      <c r="I4428" s="0" t="str">
        <f aca="false">IF(G4428=1,INT(ROUND((A4428-Debut)*86400,0)/3600),"")</f>
        <v/>
      </c>
      <c r="J4428" s="0" t="str">
        <f aca="false">IF(OR(A4428="",B4428=""),"",ROUND((B4428-A4428)*86400,0))</f>
        <v/>
      </c>
      <c r="K4428" s="37" t="str">
        <f aca="false">IF(G4428=1,IF(COUNTIFS($C:$C,C4428,$G:$G,1,$A:$A,"&gt;="&amp;(A4428-FenetreInterm/86400),$A:$A,"&lt;="&amp;A4428)&gt;=NbInterm,1,0),"")</f>
        <v/>
      </c>
      <c r="L4428" s="37" t="str">
        <f aca="false">IF(G4428=1,IF(B4428="",0,IF(J4428&lt;SeuilFugitive,1,0)),"")</f>
        <v/>
      </c>
      <c r="M4428" s="37" t="str">
        <f aca="false">IF(G4428=1,IF(B4428="",IF((Fin-A4428)*24&gt;SeuilFigee,1,0),IF(J4428&gt;SeuilFigee*3600,1,0)),"")</f>
        <v/>
      </c>
      <c r="N4428" s="0" t="str">
        <f aca="false">IF(G4428=1,IF(COUNTIF(H$2:H4428,H4428)=1,COUNTIF($H:$H,H4428),""),"")</f>
        <v/>
      </c>
      <c r="O4428" s="0" t="str">
        <f aca="false">IF(G4428=1,IF(COUNTIF(I$2:I4428,I4428)=1,COUNTIF($I:$I,I4428),""),"")</f>
        <v/>
      </c>
      <c r="P4428" s="38" t="str">
        <f aca="false">IF(G4428=1,IF(COUNTIFS(C$2:C4428,C4428,G$2:G4428,1)=1,COUNTIFS($C:$C,C4428,$G:$G,1)+ROW()/10000000,""),"")</f>
        <v/>
      </c>
      <c r="Q4428" s="0" t="str">
        <f aca="false">IF(K4428=1,IF(COUNTIFS(C$2:C4428,C4428,K$2:K4428,1)=1,1,0),"")</f>
        <v/>
      </c>
      <c r="R4428" s="0" t="str">
        <f aca="false">IF(M4428=1,IF(COUNTIFS(C$2:C4428,C4428,M$2:M4428,1)=1,1,0),"")</f>
        <v/>
      </c>
      <c r="S4428" s="0" t="str">
        <f aca="false">IF(L4428=1,IF(COUNTIFS(C$2:C4428,C4428,L$2:L4428,1)=1,1,0),"")</f>
        <v/>
      </c>
      <c r="T4428" s="38" t="str">
        <f aca="false">IF(N4428="","",N4428+ROW()/10000000)</f>
        <v/>
      </c>
      <c r="U4428" s="0" t="str">
        <f aca="false">IF(G4428=1,IF(B4428="",1,0),"")</f>
        <v/>
      </c>
    </row>
    <row r="4429" customFormat="false" ht="15" hidden="false" customHeight="false" outlineLevel="0" collapsed="false">
      <c r="A4429" s="35"/>
      <c r="B4429" s="35"/>
      <c r="G4429" s="0" t="str">
        <f aca="false">IF(A4429="","",IF(AND(A4429&gt;=Debut,A4429&lt;Fin),1,0))</f>
        <v/>
      </c>
      <c r="H4429" s="0" t="str">
        <f aca="false">IF(G4429=1,INT(ROUND((A4429-Debut)*86400,0)/600),"")</f>
        <v/>
      </c>
      <c r="I4429" s="0" t="str">
        <f aca="false">IF(G4429=1,INT(ROUND((A4429-Debut)*86400,0)/3600),"")</f>
        <v/>
      </c>
      <c r="J4429" s="0" t="str">
        <f aca="false">IF(OR(A4429="",B4429=""),"",ROUND((B4429-A4429)*86400,0))</f>
        <v/>
      </c>
      <c r="K4429" s="37" t="str">
        <f aca="false">IF(G4429=1,IF(COUNTIFS($C:$C,C4429,$G:$G,1,$A:$A,"&gt;="&amp;(A4429-FenetreInterm/86400),$A:$A,"&lt;="&amp;A4429)&gt;=NbInterm,1,0),"")</f>
        <v/>
      </c>
      <c r="L4429" s="37" t="str">
        <f aca="false">IF(G4429=1,IF(B4429="",0,IF(J4429&lt;SeuilFugitive,1,0)),"")</f>
        <v/>
      </c>
      <c r="M4429" s="37" t="str">
        <f aca="false">IF(G4429=1,IF(B4429="",IF((Fin-A4429)*24&gt;SeuilFigee,1,0),IF(J4429&gt;SeuilFigee*3600,1,0)),"")</f>
        <v/>
      </c>
      <c r="N4429" s="0" t="str">
        <f aca="false">IF(G4429=1,IF(COUNTIF(H$2:H4429,H4429)=1,COUNTIF($H:$H,H4429),""),"")</f>
        <v/>
      </c>
      <c r="O4429" s="0" t="str">
        <f aca="false">IF(G4429=1,IF(COUNTIF(I$2:I4429,I4429)=1,COUNTIF($I:$I,I4429),""),"")</f>
        <v/>
      </c>
      <c r="P4429" s="38" t="str">
        <f aca="false">IF(G4429=1,IF(COUNTIFS(C$2:C4429,C4429,G$2:G4429,1)=1,COUNTIFS($C:$C,C4429,$G:$G,1)+ROW()/10000000,""),"")</f>
        <v/>
      </c>
      <c r="Q4429" s="0" t="str">
        <f aca="false">IF(K4429=1,IF(COUNTIFS(C$2:C4429,C4429,K$2:K4429,1)=1,1,0),"")</f>
        <v/>
      </c>
      <c r="R4429" s="0" t="str">
        <f aca="false">IF(M4429=1,IF(COUNTIFS(C$2:C4429,C4429,M$2:M4429,1)=1,1,0),"")</f>
        <v/>
      </c>
      <c r="S4429" s="0" t="str">
        <f aca="false">IF(L4429=1,IF(COUNTIFS(C$2:C4429,C4429,L$2:L4429,1)=1,1,0),"")</f>
        <v/>
      </c>
      <c r="T4429" s="38" t="str">
        <f aca="false">IF(N4429="","",N4429+ROW()/10000000)</f>
        <v/>
      </c>
      <c r="U4429" s="0" t="str">
        <f aca="false">IF(G4429=1,IF(B4429="",1,0),"")</f>
        <v/>
      </c>
    </row>
    <row r="4430" customFormat="false" ht="15" hidden="false" customHeight="false" outlineLevel="0" collapsed="false">
      <c r="A4430" s="35"/>
      <c r="B4430" s="35"/>
      <c r="G4430" s="0" t="str">
        <f aca="false">IF(A4430="","",IF(AND(A4430&gt;=Debut,A4430&lt;Fin),1,0))</f>
        <v/>
      </c>
      <c r="H4430" s="0" t="str">
        <f aca="false">IF(G4430=1,INT(ROUND((A4430-Debut)*86400,0)/600),"")</f>
        <v/>
      </c>
      <c r="I4430" s="0" t="str">
        <f aca="false">IF(G4430=1,INT(ROUND((A4430-Debut)*86400,0)/3600),"")</f>
        <v/>
      </c>
      <c r="J4430" s="0" t="str">
        <f aca="false">IF(OR(A4430="",B4430=""),"",ROUND((B4430-A4430)*86400,0))</f>
        <v/>
      </c>
      <c r="K4430" s="37" t="str">
        <f aca="false">IF(G4430=1,IF(COUNTIFS($C:$C,C4430,$G:$G,1,$A:$A,"&gt;="&amp;(A4430-FenetreInterm/86400),$A:$A,"&lt;="&amp;A4430)&gt;=NbInterm,1,0),"")</f>
        <v/>
      </c>
      <c r="L4430" s="37" t="str">
        <f aca="false">IF(G4430=1,IF(B4430="",0,IF(J4430&lt;SeuilFugitive,1,0)),"")</f>
        <v/>
      </c>
      <c r="M4430" s="37" t="str">
        <f aca="false">IF(G4430=1,IF(B4430="",IF((Fin-A4430)*24&gt;SeuilFigee,1,0),IF(J4430&gt;SeuilFigee*3600,1,0)),"")</f>
        <v/>
      </c>
      <c r="N4430" s="0" t="str">
        <f aca="false">IF(G4430=1,IF(COUNTIF(H$2:H4430,H4430)=1,COUNTIF($H:$H,H4430),""),"")</f>
        <v/>
      </c>
      <c r="O4430" s="0" t="str">
        <f aca="false">IF(G4430=1,IF(COUNTIF(I$2:I4430,I4430)=1,COUNTIF($I:$I,I4430),""),"")</f>
        <v/>
      </c>
      <c r="P4430" s="38" t="str">
        <f aca="false">IF(G4430=1,IF(COUNTIFS(C$2:C4430,C4430,G$2:G4430,1)=1,COUNTIFS($C:$C,C4430,$G:$G,1)+ROW()/10000000,""),"")</f>
        <v/>
      </c>
      <c r="Q4430" s="0" t="str">
        <f aca="false">IF(K4430=1,IF(COUNTIFS(C$2:C4430,C4430,K$2:K4430,1)=1,1,0),"")</f>
        <v/>
      </c>
      <c r="R4430" s="0" t="str">
        <f aca="false">IF(M4430=1,IF(COUNTIFS(C$2:C4430,C4430,M$2:M4430,1)=1,1,0),"")</f>
        <v/>
      </c>
      <c r="S4430" s="0" t="str">
        <f aca="false">IF(L4430=1,IF(COUNTIFS(C$2:C4430,C4430,L$2:L4430,1)=1,1,0),"")</f>
        <v/>
      </c>
      <c r="T4430" s="38" t="str">
        <f aca="false">IF(N4430="","",N4430+ROW()/10000000)</f>
        <v/>
      </c>
      <c r="U4430" s="0" t="str">
        <f aca="false">IF(G4430=1,IF(B4430="",1,0),"")</f>
        <v/>
      </c>
    </row>
    <row r="4431" customFormat="false" ht="15" hidden="false" customHeight="false" outlineLevel="0" collapsed="false">
      <c r="A4431" s="35"/>
      <c r="B4431" s="35"/>
      <c r="G4431" s="0" t="str">
        <f aca="false">IF(A4431="","",IF(AND(A4431&gt;=Debut,A4431&lt;Fin),1,0))</f>
        <v/>
      </c>
      <c r="H4431" s="0" t="str">
        <f aca="false">IF(G4431=1,INT(ROUND((A4431-Debut)*86400,0)/600),"")</f>
        <v/>
      </c>
      <c r="I4431" s="0" t="str">
        <f aca="false">IF(G4431=1,INT(ROUND((A4431-Debut)*86400,0)/3600),"")</f>
        <v/>
      </c>
      <c r="J4431" s="0" t="str">
        <f aca="false">IF(OR(A4431="",B4431=""),"",ROUND((B4431-A4431)*86400,0))</f>
        <v/>
      </c>
      <c r="K4431" s="37" t="str">
        <f aca="false">IF(G4431=1,IF(COUNTIFS($C:$C,C4431,$G:$G,1,$A:$A,"&gt;="&amp;(A4431-FenetreInterm/86400),$A:$A,"&lt;="&amp;A4431)&gt;=NbInterm,1,0),"")</f>
        <v/>
      </c>
      <c r="L4431" s="37" t="str">
        <f aca="false">IF(G4431=1,IF(B4431="",0,IF(J4431&lt;SeuilFugitive,1,0)),"")</f>
        <v/>
      </c>
      <c r="M4431" s="37" t="str">
        <f aca="false">IF(G4431=1,IF(B4431="",IF((Fin-A4431)*24&gt;SeuilFigee,1,0),IF(J4431&gt;SeuilFigee*3600,1,0)),"")</f>
        <v/>
      </c>
      <c r="N4431" s="0" t="str">
        <f aca="false">IF(G4431=1,IF(COUNTIF(H$2:H4431,H4431)=1,COUNTIF($H:$H,H4431),""),"")</f>
        <v/>
      </c>
      <c r="O4431" s="0" t="str">
        <f aca="false">IF(G4431=1,IF(COUNTIF(I$2:I4431,I4431)=1,COUNTIF($I:$I,I4431),""),"")</f>
        <v/>
      </c>
      <c r="P4431" s="38" t="str">
        <f aca="false">IF(G4431=1,IF(COUNTIFS(C$2:C4431,C4431,G$2:G4431,1)=1,COUNTIFS($C:$C,C4431,$G:$G,1)+ROW()/10000000,""),"")</f>
        <v/>
      </c>
      <c r="Q4431" s="0" t="str">
        <f aca="false">IF(K4431=1,IF(COUNTIFS(C$2:C4431,C4431,K$2:K4431,1)=1,1,0),"")</f>
        <v/>
      </c>
      <c r="R4431" s="0" t="str">
        <f aca="false">IF(M4431=1,IF(COUNTIFS(C$2:C4431,C4431,M$2:M4431,1)=1,1,0),"")</f>
        <v/>
      </c>
      <c r="S4431" s="0" t="str">
        <f aca="false">IF(L4431=1,IF(COUNTIFS(C$2:C4431,C4431,L$2:L4431,1)=1,1,0),"")</f>
        <v/>
      </c>
      <c r="T4431" s="38" t="str">
        <f aca="false">IF(N4431="","",N4431+ROW()/10000000)</f>
        <v/>
      </c>
      <c r="U4431" s="0" t="str">
        <f aca="false">IF(G4431=1,IF(B4431="",1,0),"")</f>
        <v/>
      </c>
    </row>
    <row r="4432" customFormat="false" ht="15" hidden="false" customHeight="false" outlineLevel="0" collapsed="false">
      <c r="A4432" s="35"/>
      <c r="B4432" s="35"/>
      <c r="G4432" s="0" t="str">
        <f aca="false">IF(A4432="","",IF(AND(A4432&gt;=Debut,A4432&lt;Fin),1,0))</f>
        <v/>
      </c>
      <c r="H4432" s="0" t="str">
        <f aca="false">IF(G4432=1,INT(ROUND((A4432-Debut)*86400,0)/600),"")</f>
        <v/>
      </c>
      <c r="I4432" s="0" t="str">
        <f aca="false">IF(G4432=1,INT(ROUND((A4432-Debut)*86400,0)/3600),"")</f>
        <v/>
      </c>
      <c r="J4432" s="0" t="str">
        <f aca="false">IF(OR(A4432="",B4432=""),"",ROUND((B4432-A4432)*86400,0))</f>
        <v/>
      </c>
      <c r="K4432" s="37" t="str">
        <f aca="false">IF(G4432=1,IF(COUNTIFS($C:$C,C4432,$G:$G,1,$A:$A,"&gt;="&amp;(A4432-FenetreInterm/86400),$A:$A,"&lt;="&amp;A4432)&gt;=NbInterm,1,0),"")</f>
        <v/>
      </c>
      <c r="L4432" s="37" t="str">
        <f aca="false">IF(G4432=1,IF(B4432="",0,IF(J4432&lt;SeuilFugitive,1,0)),"")</f>
        <v/>
      </c>
      <c r="M4432" s="37" t="str">
        <f aca="false">IF(G4432=1,IF(B4432="",IF((Fin-A4432)*24&gt;SeuilFigee,1,0),IF(J4432&gt;SeuilFigee*3600,1,0)),"")</f>
        <v/>
      </c>
      <c r="N4432" s="0" t="str">
        <f aca="false">IF(G4432=1,IF(COUNTIF(H$2:H4432,H4432)=1,COUNTIF($H:$H,H4432),""),"")</f>
        <v/>
      </c>
      <c r="O4432" s="0" t="str">
        <f aca="false">IF(G4432=1,IF(COUNTIF(I$2:I4432,I4432)=1,COUNTIF($I:$I,I4432),""),"")</f>
        <v/>
      </c>
      <c r="P4432" s="38" t="str">
        <f aca="false">IF(G4432=1,IF(COUNTIFS(C$2:C4432,C4432,G$2:G4432,1)=1,COUNTIFS($C:$C,C4432,$G:$G,1)+ROW()/10000000,""),"")</f>
        <v/>
      </c>
      <c r="Q4432" s="0" t="str">
        <f aca="false">IF(K4432=1,IF(COUNTIFS(C$2:C4432,C4432,K$2:K4432,1)=1,1,0),"")</f>
        <v/>
      </c>
      <c r="R4432" s="0" t="str">
        <f aca="false">IF(M4432=1,IF(COUNTIFS(C$2:C4432,C4432,M$2:M4432,1)=1,1,0),"")</f>
        <v/>
      </c>
      <c r="S4432" s="0" t="str">
        <f aca="false">IF(L4432=1,IF(COUNTIFS(C$2:C4432,C4432,L$2:L4432,1)=1,1,0),"")</f>
        <v/>
      </c>
      <c r="T4432" s="38" t="str">
        <f aca="false">IF(N4432="","",N4432+ROW()/10000000)</f>
        <v/>
      </c>
      <c r="U4432" s="0" t="str">
        <f aca="false">IF(G4432=1,IF(B4432="",1,0),"")</f>
        <v/>
      </c>
    </row>
    <row r="4433" customFormat="false" ht="15" hidden="false" customHeight="false" outlineLevel="0" collapsed="false">
      <c r="A4433" s="35"/>
      <c r="B4433" s="35"/>
      <c r="G4433" s="0" t="str">
        <f aca="false">IF(A4433="","",IF(AND(A4433&gt;=Debut,A4433&lt;Fin),1,0))</f>
        <v/>
      </c>
      <c r="H4433" s="0" t="str">
        <f aca="false">IF(G4433=1,INT(ROUND((A4433-Debut)*86400,0)/600),"")</f>
        <v/>
      </c>
      <c r="I4433" s="0" t="str">
        <f aca="false">IF(G4433=1,INT(ROUND((A4433-Debut)*86400,0)/3600),"")</f>
        <v/>
      </c>
      <c r="J4433" s="0" t="str">
        <f aca="false">IF(OR(A4433="",B4433=""),"",ROUND((B4433-A4433)*86400,0))</f>
        <v/>
      </c>
      <c r="K4433" s="37" t="str">
        <f aca="false">IF(G4433=1,IF(COUNTIFS($C:$C,C4433,$G:$G,1,$A:$A,"&gt;="&amp;(A4433-FenetreInterm/86400),$A:$A,"&lt;="&amp;A4433)&gt;=NbInterm,1,0),"")</f>
        <v/>
      </c>
      <c r="L4433" s="37" t="str">
        <f aca="false">IF(G4433=1,IF(B4433="",0,IF(J4433&lt;SeuilFugitive,1,0)),"")</f>
        <v/>
      </c>
      <c r="M4433" s="37" t="str">
        <f aca="false">IF(G4433=1,IF(B4433="",IF((Fin-A4433)*24&gt;SeuilFigee,1,0),IF(J4433&gt;SeuilFigee*3600,1,0)),"")</f>
        <v/>
      </c>
      <c r="N4433" s="0" t="str">
        <f aca="false">IF(G4433=1,IF(COUNTIF(H$2:H4433,H4433)=1,COUNTIF($H:$H,H4433),""),"")</f>
        <v/>
      </c>
      <c r="O4433" s="0" t="str">
        <f aca="false">IF(G4433=1,IF(COUNTIF(I$2:I4433,I4433)=1,COUNTIF($I:$I,I4433),""),"")</f>
        <v/>
      </c>
      <c r="P4433" s="38" t="str">
        <f aca="false">IF(G4433=1,IF(COUNTIFS(C$2:C4433,C4433,G$2:G4433,1)=1,COUNTIFS($C:$C,C4433,$G:$G,1)+ROW()/10000000,""),"")</f>
        <v/>
      </c>
      <c r="Q4433" s="0" t="str">
        <f aca="false">IF(K4433=1,IF(COUNTIFS(C$2:C4433,C4433,K$2:K4433,1)=1,1,0),"")</f>
        <v/>
      </c>
      <c r="R4433" s="0" t="str">
        <f aca="false">IF(M4433=1,IF(COUNTIFS(C$2:C4433,C4433,M$2:M4433,1)=1,1,0),"")</f>
        <v/>
      </c>
      <c r="S4433" s="0" t="str">
        <f aca="false">IF(L4433=1,IF(COUNTIFS(C$2:C4433,C4433,L$2:L4433,1)=1,1,0),"")</f>
        <v/>
      </c>
      <c r="T4433" s="38" t="str">
        <f aca="false">IF(N4433="","",N4433+ROW()/10000000)</f>
        <v/>
      </c>
      <c r="U4433" s="0" t="str">
        <f aca="false">IF(G4433=1,IF(B4433="",1,0),"")</f>
        <v/>
      </c>
    </row>
    <row r="4434" customFormat="false" ht="15" hidden="false" customHeight="false" outlineLevel="0" collapsed="false">
      <c r="A4434" s="35"/>
      <c r="B4434" s="35"/>
      <c r="G4434" s="0" t="str">
        <f aca="false">IF(A4434="","",IF(AND(A4434&gt;=Debut,A4434&lt;Fin),1,0))</f>
        <v/>
      </c>
      <c r="H4434" s="0" t="str">
        <f aca="false">IF(G4434=1,INT(ROUND((A4434-Debut)*86400,0)/600),"")</f>
        <v/>
      </c>
      <c r="I4434" s="0" t="str">
        <f aca="false">IF(G4434=1,INT(ROUND((A4434-Debut)*86400,0)/3600),"")</f>
        <v/>
      </c>
      <c r="J4434" s="0" t="str">
        <f aca="false">IF(OR(A4434="",B4434=""),"",ROUND((B4434-A4434)*86400,0))</f>
        <v/>
      </c>
      <c r="K4434" s="37" t="str">
        <f aca="false">IF(G4434=1,IF(COUNTIFS($C:$C,C4434,$G:$G,1,$A:$A,"&gt;="&amp;(A4434-FenetreInterm/86400),$A:$A,"&lt;="&amp;A4434)&gt;=NbInterm,1,0),"")</f>
        <v/>
      </c>
      <c r="L4434" s="37" t="str">
        <f aca="false">IF(G4434=1,IF(B4434="",0,IF(J4434&lt;SeuilFugitive,1,0)),"")</f>
        <v/>
      </c>
      <c r="M4434" s="37" t="str">
        <f aca="false">IF(G4434=1,IF(B4434="",IF((Fin-A4434)*24&gt;SeuilFigee,1,0),IF(J4434&gt;SeuilFigee*3600,1,0)),"")</f>
        <v/>
      </c>
      <c r="N4434" s="0" t="str">
        <f aca="false">IF(G4434=1,IF(COUNTIF(H$2:H4434,H4434)=1,COUNTIF($H:$H,H4434),""),"")</f>
        <v/>
      </c>
      <c r="O4434" s="0" t="str">
        <f aca="false">IF(G4434=1,IF(COUNTIF(I$2:I4434,I4434)=1,COUNTIF($I:$I,I4434),""),"")</f>
        <v/>
      </c>
      <c r="P4434" s="38" t="str">
        <f aca="false">IF(G4434=1,IF(COUNTIFS(C$2:C4434,C4434,G$2:G4434,1)=1,COUNTIFS($C:$C,C4434,$G:$G,1)+ROW()/10000000,""),"")</f>
        <v/>
      </c>
      <c r="Q4434" s="0" t="str">
        <f aca="false">IF(K4434=1,IF(COUNTIFS(C$2:C4434,C4434,K$2:K4434,1)=1,1,0),"")</f>
        <v/>
      </c>
      <c r="R4434" s="0" t="str">
        <f aca="false">IF(M4434=1,IF(COUNTIFS(C$2:C4434,C4434,M$2:M4434,1)=1,1,0),"")</f>
        <v/>
      </c>
      <c r="S4434" s="0" t="str">
        <f aca="false">IF(L4434=1,IF(COUNTIFS(C$2:C4434,C4434,L$2:L4434,1)=1,1,0),"")</f>
        <v/>
      </c>
      <c r="T4434" s="38" t="str">
        <f aca="false">IF(N4434="","",N4434+ROW()/10000000)</f>
        <v/>
      </c>
      <c r="U4434" s="0" t="str">
        <f aca="false">IF(G4434=1,IF(B4434="",1,0),"")</f>
        <v/>
      </c>
    </row>
    <row r="4435" customFormat="false" ht="15" hidden="false" customHeight="false" outlineLevel="0" collapsed="false">
      <c r="A4435" s="35"/>
      <c r="B4435" s="35"/>
      <c r="G4435" s="0" t="str">
        <f aca="false">IF(A4435="","",IF(AND(A4435&gt;=Debut,A4435&lt;Fin),1,0))</f>
        <v/>
      </c>
      <c r="H4435" s="0" t="str">
        <f aca="false">IF(G4435=1,INT(ROUND((A4435-Debut)*86400,0)/600),"")</f>
        <v/>
      </c>
      <c r="I4435" s="0" t="str">
        <f aca="false">IF(G4435=1,INT(ROUND((A4435-Debut)*86400,0)/3600),"")</f>
        <v/>
      </c>
      <c r="J4435" s="0" t="str">
        <f aca="false">IF(OR(A4435="",B4435=""),"",ROUND((B4435-A4435)*86400,0))</f>
        <v/>
      </c>
      <c r="K4435" s="37" t="str">
        <f aca="false">IF(G4435=1,IF(COUNTIFS($C:$C,C4435,$G:$G,1,$A:$A,"&gt;="&amp;(A4435-FenetreInterm/86400),$A:$A,"&lt;="&amp;A4435)&gt;=NbInterm,1,0),"")</f>
        <v/>
      </c>
      <c r="L4435" s="37" t="str">
        <f aca="false">IF(G4435=1,IF(B4435="",0,IF(J4435&lt;SeuilFugitive,1,0)),"")</f>
        <v/>
      </c>
      <c r="M4435" s="37" t="str">
        <f aca="false">IF(G4435=1,IF(B4435="",IF((Fin-A4435)*24&gt;SeuilFigee,1,0),IF(J4435&gt;SeuilFigee*3600,1,0)),"")</f>
        <v/>
      </c>
      <c r="N4435" s="0" t="str">
        <f aca="false">IF(G4435=1,IF(COUNTIF(H$2:H4435,H4435)=1,COUNTIF($H:$H,H4435),""),"")</f>
        <v/>
      </c>
      <c r="O4435" s="0" t="str">
        <f aca="false">IF(G4435=1,IF(COUNTIF(I$2:I4435,I4435)=1,COUNTIF($I:$I,I4435),""),"")</f>
        <v/>
      </c>
      <c r="P4435" s="38" t="str">
        <f aca="false">IF(G4435=1,IF(COUNTIFS(C$2:C4435,C4435,G$2:G4435,1)=1,COUNTIFS($C:$C,C4435,$G:$G,1)+ROW()/10000000,""),"")</f>
        <v/>
      </c>
      <c r="Q4435" s="0" t="str">
        <f aca="false">IF(K4435=1,IF(COUNTIFS(C$2:C4435,C4435,K$2:K4435,1)=1,1,0),"")</f>
        <v/>
      </c>
      <c r="R4435" s="0" t="str">
        <f aca="false">IF(M4435=1,IF(COUNTIFS(C$2:C4435,C4435,M$2:M4435,1)=1,1,0),"")</f>
        <v/>
      </c>
      <c r="S4435" s="0" t="str">
        <f aca="false">IF(L4435=1,IF(COUNTIFS(C$2:C4435,C4435,L$2:L4435,1)=1,1,0),"")</f>
        <v/>
      </c>
      <c r="T4435" s="38" t="str">
        <f aca="false">IF(N4435="","",N4435+ROW()/10000000)</f>
        <v/>
      </c>
      <c r="U4435" s="0" t="str">
        <f aca="false">IF(G4435=1,IF(B4435="",1,0),"")</f>
        <v/>
      </c>
    </row>
    <row r="4436" customFormat="false" ht="15" hidden="false" customHeight="false" outlineLevel="0" collapsed="false">
      <c r="A4436" s="35"/>
      <c r="B4436" s="35"/>
      <c r="G4436" s="0" t="str">
        <f aca="false">IF(A4436="","",IF(AND(A4436&gt;=Debut,A4436&lt;Fin),1,0))</f>
        <v/>
      </c>
      <c r="H4436" s="0" t="str">
        <f aca="false">IF(G4436=1,INT(ROUND((A4436-Debut)*86400,0)/600),"")</f>
        <v/>
      </c>
      <c r="I4436" s="0" t="str">
        <f aca="false">IF(G4436=1,INT(ROUND((A4436-Debut)*86400,0)/3600),"")</f>
        <v/>
      </c>
      <c r="J4436" s="0" t="str">
        <f aca="false">IF(OR(A4436="",B4436=""),"",ROUND((B4436-A4436)*86400,0))</f>
        <v/>
      </c>
      <c r="K4436" s="37" t="str">
        <f aca="false">IF(G4436=1,IF(COUNTIFS($C:$C,C4436,$G:$G,1,$A:$A,"&gt;="&amp;(A4436-FenetreInterm/86400),$A:$A,"&lt;="&amp;A4436)&gt;=NbInterm,1,0),"")</f>
        <v/>
      </c>
      <c r="L4436" s="37" t="str">
        <f aca="false">IF(G4436=1,IF(B4436="",0,IF(J4436&lt;SeuilFugitive,1,0)),"")</f>
        <v/>
      </c>
      <c r="M4436" s="37" t="str">
        <f aca="false">IF(G4436=1,IF(B4436="",IF((Fin-A4436)*24&gt;SeuilFigee,1,0),IF(J4436&gt;SeuilFigee*3600,1,0)),"")</f>
        <v/>
      </c>
      <c r="N4436" s="0" t="str">
        <f aca="false">IF(G4436=1,IF(COUNTIF(H$2:H4436,H4436)=1,COUNTIF($H:$H,H4436),""),"")</f>
        <v/>
      </c>
      <c r="O4436" s="0" t="str">
        <f aca="false">IF(G4436=1,IF(COUNTIF(I$2:I4436,I4436)=1,COUNTIF($I:$I,I4436),""),"")</f>
        <v/>
      </c>
      <c r="P4436" s="38" t="str">
        <f aca="false">IF(G4436=1,IF(COUNTIFS(C$2:C4436,C4436,G$2:G4436,1)=1,COUNTIFS($C:$C,C4436,$G:$G,1)+ROW()/10000000,""),"")</f>
        <v/>
      </c>
      <c r="Q4436" s="0" t="str">
        <f aca="false">IF(K4436=1,IF(COUNTIFS(C$2:C4436,C4436,K$2:K4436,1)=1,1,0),"")</f>
        <v/>
      </c>
      <c r="R4436" s="0" t="str">
        <f aca="false">IF(M4436=1,IF(COUNTIFS(C$2:C4436,C4436,M$2:M4436,1)=1,1,0),"")</f>
        <v/>
      </c>
      <c r="S4436" s="0" t="str">
        <f aca="false">IF(L4436=1,IF(COUNTIFS(C$2:C4436,C4436,L$2:L4436,1)=1,1,0),"")</f>
        <v/>
      </c>
      <c r="T4436" s="38" t="str">
        <f aca="false">IF(N4436="","",N4436+ROW()/10000000)</f>
        <v/>
      </c>
      <c r="U4436" s="0" t="str">
        <f aca="false">IF(G4436=1,IF(B4436="",1,0),"")</f>
        <v/>
      </c>
    </row>
    <row r="4437" customFormat="false" ht="15" hidden="false" customHeight="false" outlineLevel="0" collapsed="false">
      <c r="A4437" s="35"/>
      <c r="B4437" s="35"/>
      <c r="G4437" s="0" t="str">
        <f aca="false">IF(A4437="","",IF(AND(A4437&gt;=Debut,A4437&lt;Fin),1,0))</f>
        <v/>
      </c>
      <c r="H4437" s="0" t="str">
        <f aca="false">IF(G4437=1,INT(ROUND((A4437-Debut)*86400,0)/600),"")</f>
        <v/>
      </c>
      <c r="I4437" s="0" t="str">
        <f aca="false">IF(G4437=1,INT(ROUND((A4437-Debut)*86400,0)/3600),"")</f>
        <v/>
      </c>
      <c r="J4437" s="0" t="str">
        <f aca="false">IF(OR(A4437="",B4437=""),"",ROUND((B4437-A4437)*86400,0))</f>
        <v/>
      </c>
      <c r="K4437" s="37" t="str">
        <f aca="false">IF(G4437=1,IF(COUNTIFS($C:$C,C4437,$G:$G,1,$A:$A,"&gt;="&amp;(A4437-FenetreInterm/86400),$A:$A,"&lt;="&amp;A4437)&gt;=NbInterm,1,0),"")</f>
        <v/>
      </c>
      <c r="L4437" s="37" t="str">
        <f aca="false">IF(G4437=1,IF(B4437="",0,IF(J4437&lt;SeuilFugitive,1,0)),"")</f>
        <v/>
      </c>
      <c r="M4437" s="37" t="str">
        <f aca="false">IF(G4437=1,IF(B4437="",IF((Fin-A4437)*24&gt;SeuilFigee,1,0),IF(J4437&gt;SeuilFigee*3600,1,0)),"")</f>
        <v/>
      </c>
      <c r="N4437" s="0" t="str">
        <f aca="false">IF(G4437=1,IF(COUNTIF(H$2:H4437,H4437)=1,COUNTIF($H:$H,H4437),""),"")</f>
        <v/>
      </c>
      <c r="O4437" s="0" t="str">
        <f aca="false">IF(G4437=1,IF(COUNTIF(I$2:I4437,I4437)=1,COUNTIF($I:$I,I4437),""),"")</f>
        <v/>
      </c>
      <c r="P4437" s="38" t="str">
        <f aca="false">IF(G4437=1,IF(COUNTIFS(C$2:C4437,C4437,G$2:G4437,1)=1,COUNTIFS($C:$C,C4437,$G:$G,1)+ROW()/10000000,""),"")</f>
        <v/>
      </c>
      <c r="Q4437" s="0" t="str">
        <f aca="false">IF(K4437=1,IF(COUNTIFS(C$2:C4437,C4437,K$2:K4437,1)=1,1,0),"")</f>
        <v/>
      </c>
      <c r="R4437" s="0" t="str">
        <f aca="false">IF(M4437=1,IF(COUNTIFS(C$2:C4437,C4437,M$2:M4437,1)=1,1,0),"")</f>
        <v/>
      </c>
      <c r="S4437" s="0" t="str">
        <f aca="false">IF(L4437=1,IF(COUNTIFS(C$2:C4437,C4437,L$2:L4437,1)=1,1,0),"")</f>
        <v/>
      </c>
      <c r="T4437" s="38" t="str">
        <f aca="false">IF(N4437="","",N4437+ROW()/10000000)</f>
        <v/>
      </c>
      <c r="U4437" s="0" t="str">
        <f aca="false">IF(G4437=1,IF(B4437="",1,0),"")</f>
        <v/>
      </c>
    </row>
    <row r="4438" customFormat="false" ht="15" hidden="false" customHeight="false" outlineLevel="0" collapsed="false">
      <c r="A4438" s="35"/>
      <c r="B4438" s="35"/>
      <c r="G4438" s="0" t="str">
        <f aca="false">IF(A4438="","",IF(AND(A4438&gt;=Debut,A4438&lt;Fin),1,0))</f>
        <v/>
      </c>
      <c r="H4438" s="0" t="str">
        <f aca="false">IF(G4438=1,INT(ROUND((A4438-Debut)*86400,0)/600),"")</f>
        <v/>
      </c>
      <c r="I4438" s="0" t="str">
        <f aca="false">IF(G4438=1,INT(ROUND((A4438-Debut)*86400,0)/3600),"")</f>
        <v/>
      </c>
      <c r="J4438" s="0" t="str">
        <f aca="false">IF(OR(A4438="",B4438=""),"",ROUND((B4438-A4438)*86400,0))</f>
        <v/>
      </c>
      <c r="K4438" s="37" t="str">
        <f aca="false">IF(G4438=1,IF(COUNTIFS($C:$C,C4438,$G:$G,1,$A:$A,"&gt;="&amp;(A4438-FenetreInterm/86400),$A:$A,"&lt;="&amp;A4438)&gt;=NbInterm,1,0),"")</f>
        <v/>
      </c>
      <c r="L4438" s="37" t="str">
        <f aca="false">IF(G4438=1,IF(B4438="",0,IF(J4438&lt;SeuilFugitive,1,0)),"")</f>
        <v/>
      </c>
      <c r="M4438" s="37" t="str">
        <f aca="false">IF(G4438=1,IF(B4438="",IF((Fin-A4438)*24&gt;SeuilFigee,1,0),IF(J4438&gt;SeuilFigee*3600,1,0)),"")</f>
        <v/>
      </c>
      <c r="N4438" s="0" t="str">
        <f aca="false">IF(G4438=1,IF(COUNTIF(H$2:H4438,H4438)=1,COUNTIF($H:$H,H4438),""),"")</f>
        <v/>
      </c>
      <c r="O4438" s="0" t="str">
        <f aca="false">IF(G4438=1,IF(COUNTIF(I$2:I4438,I4438)=1,COUNTIF($I:$I,I4438),""),"")</f>
        <v/>
      </c>
      <c r="P4438" s="38" t="str">
        <f aca="false">IF(G4438=1,IF(COUNTIFS(C$2:C4438,C4438,G$2:G4438,1)=1,COUNTIFS($C:$C,C4438,$G:$G,1)+ROW()/10000000,""),"")</f>
        <v/>
      </c>
      <c r="Q4438" s="0" t="str">
        <f aca="false">IF(K4438=1,IF(COUNTIFS(C$2:C4438,C4438,K$2:K4438,1)=1,1,0),"")</f>
        <v/>
      </c>
      <c r="R4438" s="0" t="str">
        <f aca="false">IF(M4438=1,IF(COUNTIFS(C$2:C4438,C4438,M$2:M4438,1)=1,1,0),"")</f>
        <v/>
      </c>
      <c r="S4438" s="0" t="str">
        <f aca="false">IF(L4438=1,IF(COUNTIFS(C$2:C4438,C4438,L$2:L4438,1)=1,1,0),"")</f>
        <v/>
      </c>
      <c r="T4438" s="38" t="str">
        <f aca="false">IF(N4438="","",N4438+ROW()/10000000)</f>
        <v/>
      </c>
      <c r="U4438" s="0" t="str">
        <f aca="false">IF(G4438=1,IF(B4438="",1,0),"")</f>
        <v/>
      </c>
    </row>
    <row r="4439" customFormat="false" ht="15" hidden="false" customHeight="false" outlineLevel="0" collapsed="false">
      <c r="A4439" s="35"/>
      <c r="B4439" s="35"/>
      <c r="G4439" s="0" t="str">
        <f aca="false">IF(A4439="","",IF(AND(A4439&gt;=Debut,A4439&lt;Fin),1,0))</f>
        <v/>
      </c>
      <c r="H4439" s="0" t="str">
        <f aca="false">IF(G4439=1,INT(ROUND((A4439-Debut)*86400,0)/600),"")</f>
        <v/>
      </c>
      <c r="I4439" s="0" t="str">
        <f aca="false">IF(G4439=1,INT(ROUND((A4439-Debut)*86400,0)/3600),"")</f>
        <v/>
      </c>
      <c r="J4439" s="0" t="str">
        <f aca="false">IF(OR(A4439="",B4439=""),"",ROUND((B4439-A4439)*86400,0))</f>
        <v/>
      </c>
      <c r="K4439" s="37" t="str">
        <f aca="false">IF(G4439=1,IF(COUNTIFS($C:$C,C4439,$G:$G,1,$A:$A,"&gt;="&amp;(A4439-FenetreInterm/86400),$A:$A,"&lt;="&amp;A4439)&gt;=NbInterm,1,0),"")</f>
        <v/>
      </c>
      <c r="L4439" s="37" t="str">
        <f aca="false">IF(G4439=1,IF(B4439="",0,IF(J4439&lt;SeuilFugitive,1,0)),"")</f>
        <v/>
      </c>
      <c r="M4439" s="37" t="str">
        <f aca="false">IF(G4439=1,IF(B4439="",IF((Fin-A4439)*24&gt;SeuilFigee,1,0),IF(J4439&gt;SeuilFigee*3600,1,0)),"")</f>
        <v/>
      </c>
      <c r="N4439" s="0" t="str">
        <f aca="false">IF(G4439=1,IF(COUNTIF(H$2:H4439,H4439)=1,COUNTIF($H:$H,H4439),""),"")</f>
        <v/>
      </c>
      <c r="O4439" s="0" t="str">
        <f aca="false">IF(G4439=1,IF(COUNTIF(I$2:I4439,I4439)=1,COUNTIF($I:$I,I4439),""),"")</f>
        <v/>
      </c>
      <c r="P4439" s="38" t="str">
        <f aca="false">IF(G4439=1,IF(COUNTIFS(C$2:C4439,C4439,G$2:G4439,1)=1,COUNTIFS($C:$C,C4439,$G:$G,1)+ROW()/10000000,""),"")</f>
        <v/>
      </c>
      <c r="Q4439" s="0" t="str">
        <f aca="false">IF(K4439=1,IF(COUNTIFS(C$2:C4439,C4439,K$2:K4439,1)=1,1,0),"")</f>
        <v/>
      </c>
      <c r="R4439" s="0" t="str">
        <f aca="false">IF(M4439=1,IF(COUNTIFS(C$2:C4439,C4439,M$2:M4439,1)=1,1,0),"")</f>
        <v/>
      </c>
      <c r="S4439" s="0" t="str">
        <f aca="false">IF(L4439=1,IF(COUNTIFS(C$2:C4439,C4439,L$2:L4439,1)=1,1,0),"")</f>
        <v/>
      </c>
      <c r="T4439" s="38" t="str">
        <f aca="false">IF(N4439="","",N4439+ROW()/10000000)</f>
        <v/>
      </c>
      <c r="U4439" s="0" t="str">
        <f aca="false">IF(G4439=1,IF(B4439="",1,0),"")</f>
        <v/>
      </c>
    </row>
    <row r="4440" customFormat="false" ht="15" hidden="false" customHeight="false" outlineLevel="0" collapsed="false">
      <c r="A4440" s="35"/>
      <c r="B4440" s="35"/>
      <c r="G4440" s="0" t="str">
        <f aca="false">IF(A4440="","",IF(AND(A4440&gt;=Debut,A4440&lt;Fin),1,0))</f>
        <v/>
      </c>
      <c r="H4440" s="0" t="str">
        <f aca="false">IF(G4440=1,INT(ROUND((A4440-Debut)*86400,0)/600),"")</f>
        <v/>
      </c>
      <c r="I4440" s="0" t="str">
        <f aca="false">IF(G4440=1,INT(ROUND((A4440-Debut)*86400,0)/3600),"")</f>
        <v/>
      </c>
      <c r="J4440" s="0" t="str">
        <f aca="false">IF(OR(A4440="",B4440=""),"",ROUND((B4440-A4440)*86400,0))</f>
        <v/>
      </c>
      <c r="K4440" s="37" t="str">
        <f aca="false">IF(G4440=1,IF(COUNTIFS($C:$C,C4440,$G:$G,1,$A:$A,"&gt;="&amp;(A4440-FenetreInterm/86400),$A:$A,"&lt;="&amp;A4440)&gt;=NbInterm,1,0),"")</f>
        <v/>
      </c>
      <c r="L4440" s="37" t="str">
        <f aca="false">IF(G4440=1,IF(B4440="",0,IF(J4440&lt;SeuilFugitive,1,0)),"")</f>
        <v/>
      </c>
      <c r="M4440" s="37" t="str">
        <f aca="false">IF(G4440=1,IF(B4440="",IF((Fin-A4440)*24&gt;SeuilFigee,1,0),IF(J4440&gt;SeuilFigee*3600,1,0)),"")</f>
        <v/>
      </c>
      <c r="N4440" s="0" t="str">
        <f aca="false">IF(G4440=1,IF(COUNTIF(H$2:H4440,H4440)=1,COUNTIF($H:$H,H4440),""),"")</f>
        <v/>
      </c>
      <c r="O4440" s="0" t="str">
        <f aca="false">IF(G4440=1,IF(COUNTIF(I$2:I4440,I4440)=1,COUNTIF($I:$I,I4440),""),"")</f>
        <v/>
      </c>
      <c r="P4440" s="38" t="str">
        <f aca="false">IF(G4440=1,IF(COUNTIFS(C$2:C4440,C4440,G$2:G4440,1)=1,COUNTIFS($C:$C,C4440,$G:$G,1)+ROW()/10000000,""),"")</f>
        <v/>
      </c>
      <c r="Q4440" s="0" t="str">
        <f aca="false">IF(K4440=1,IF(COUNTIFS(C$2:C4440,C4440,K$2:K4440,1)=1,1,0),"")</f>
        <v/>
      </c>
      <c r="R4440" s="0" t="str">
        <f aca="false">IF(M4440=1,IF(COUNTIFS(C$2:C4440,C4440,M$2:M4440,1)=1,1,0),"")</f>
        <v/>
      </c>
      <c r="S4440" s="0" t="str">
        <f aca="false">IF(L4440=1,IF(COUNTIFS(C$2:C4440,C4440,L$2:L4440,1)=1,1,0),"")</f>
        <v/>
      </c>
      <c r="T4440" s="38" t="str">
        <f aca="false">IF(N4440="","",N4440+ROW()/10000000)</f>
        <v/>
      </c>
      <c r="U4440" s="0" t="str">
        <f aca="false">IF(G4440=1,IF(B4440="",1,0),"")</f>
        <v/>
      </c>
    </row>
    <row r="4441" customFormat="false" ht="15" hidden="false" customHeight="false" outlineLevel="0" collapsed="false">
      <c r="A4441" s="35"/>
      <c r="B4441" s="35"/>
      <c r="G4441" s="0" t="str">
        <f aca="false">IF(A4441="","",IF(AND(A4441&gt;=Debut,A4441&lt;Fin),1,0))</f>
        <v/>
      </c>
      <c r="H4441" s="0" t="str">
        <f aca="false">IF(G4441=1,INT(ROUND((A4441-Debut)*86400,0)/600),"")</f>
        <v/>
      </c>
      <c r="I4441" s="0" t="str">
        <f aca="false">IF(G4441=1,INT(ROUND((A4441-Debut)*86400,0)/3600),"")</f>
        <v/>
      </c>
      <c r="J4441" s="0" t="str">
        <f aca="false">IF(OR(A4441="",B4441=""),"",ROUND((B4441-A4441)*86400,0))</f>
        <v/>
      </c>
      <c r="K4441" s="37" t="str">
        <f aca="false">IF(G4441=1,IF(COUNTIFS($C:$C,C4441,$G:$G,1,$A:$A,"&gt;="&amp;(A4441-FenetreInterm/86400),$A:$A,"&lt;="&amp;A4441)&gt;=NbInterm,1,0),"")</f>
        <v/>
      </c>
      <c r="L4441" s="37" t="str">
        <f aca="false">IF(G4441=1,IF(B4441="",0,IF(J4441&lt;SeuilFugitive,1,0)),"")</f>
        <v/>
      </c>
      <c r="M4441" s="37" t="str">
        <f aca="false">IF(G4441=1,IF(B4441="",IF((Fin-A4441)*24&gt;SeuilFigee,1,0),IF(J4441&gt;SeuilFigee*3600,1,0)),"")</f>
        <v/>
      </c>
      <c r="N4441" s="0" t="str">
        <f aca="false">IF(G4441=1,IF(COUNTIF(H$2:H4441,H4441)=1,COUNTIF($H:$H,H4441),""),"")</f>
        <v/>
      </c>
      <c r="O4441" s="0" t="str">
        <f aca="false">IF(G4441=1,IF(COUNTIF(I$2:I4441,I4441)=1,COUNTIF($I:$I,I4441),""),"")</f>
        <v/>
      </c>
      <c r="P4441" s="38" t="str">
        <f aca="false">IF(G4441=1,IF(COUNTIFS(C$2:C4441,C4441,G$2:G4441,1)=1,COUNTIFS($C:$C,C4441,$G:$G,1)+ROW()/10000000,""),"")</f>
        <v/>
      </c>
      <c r="Q4441" s="0" t="str">
        <f aca="false">IF(K4441=1,IF(COUNTIFS(C$2:C4441,C4441,K$2:K4441,1)=1,1,0),"")</f>
        <v/>
      </c>
      <c r="R4441" s="0" t="str">
        <f aca="false">IF(M4441=1,IF(COUNTIFS(C$2:C4441,C4441,M$2:M4441,1)=1,1,0),"")</f>
        <v/>
      </c>
      <c r="S4441" s="0" t="str">
        <f aca="false">IF(L4441=1,IF(COUNTIFS(C$2:C4441,C4441,L$2:L4441,1)=1,1,0),"")</f>
        <v/>
      </c>
      <c r="T4441" s="38" t="str">
        <f aca="false">IF(N4441="","",N4441+ROW()/10000000)</f>
        <v/>
      </c>
      <c r="U4441" s="0" t="str">
        <f aca="false">IF(G4441=1,IF(B4441="",1,0),"")</f>
        <v/>
      </c>
    </row>
    <row r="4442" customFormat="false" ht="15" hidden="false" customHeight="false" outlineLevel="0" collapsed="false">
      <c r="A4442" s="35"/>
      <c r="B4442" s="35"/>
      <c r="G4442" s="0" t="str">
        <f aca="false">IF(A4442="","",IF(AND(A4442&gt;=Debut,A4442&lt;Fin),1,0))</f>
        <v/>
      </c>
      <c r="H4442" s="0" t="str">
        <f aca="false">IF(G4442=1,INT(ROUND((A4442-Debut)*86400,0)/600),"")</f>
        <v/>
      </c>
      <c r="I4442" s="0" t="str">
        <f aca="false">IF(G4442=1,INT(ROUND((A4442-Debut)*86400,0)/3600),"")</f>
        <v/>
      </c>
      <c r="J4442" s="0" t="str">
        <f aca="false">IF(OR(A4442="",B4442=""),"",ROUND((B4442-A4442)*86400,0))</f>
        <v/>
      </c>
      <c r="K4442" s="37" t="str">
        <f aca="false">IF(G4442=1,IF(COUNTIFS($C:$C,C4442,$G:$G,1,$A:$A,"&gt;="&amp;(A4442-FenetreInterm/86400),$A:$A,"&lt;="&amp;A4442)&gt;=NbInterm,1,0),"")</f>
        <v/>
      </c>
      <c r="L4442" s="37" t="str">
        <f aca="false">IF(G4442=1,IF(B4442="",0,IF(J4442&lt;SeuilFugitive,1,0)),"")</f>
        <v/>
      </c>
      <c r="M4442" s="37" t="str">
        <f aca="false">IF(G4442=1,IF(B4442="",IF((Fin-A4442)*24&gt;SeuilFigee,1,0),IF(J4442&gt;SeuilFigee*3600,1,0)),"")</f>
        <v/>
      </c>
      <c r="N4442" s="0" t="str">
        <f aca="false">IF(G4442=1,IF(COUNTIF(H$2:H4442,H4442)=1,COUNTIF($H:$H,H4442),""),"")</f>
        <v/>
      </c>
      <c r="O4442" s="0" t="str">
        <f aca="false">IF(G4442=1,IF(COUNTIF(I$2:I4442,I4442)=1,COUNTIF($I:$I,I4442),""),"")</f>
        <v/>
      </c>
      <c r="P4442" s="38" t="str">
        <f aca="false">IF(G4442=1,IF(COUNTIFS(C$2:C4442,C4442,G$2:G4442,1)=1,COUNTIFS($C:$C,C4442,$G:$G,1)+ROW()/10000000,""),"")</f>
        <v/>
      </c>
      <c r="Q4442" s="0" t="str">
        <f aca="false">IF(K4442=1,IF(COUNTIFS(C$2:C4442,C4442,K$2:K4442,1)=1,1,0),"")</f>
        <v/>
      </c>
      <c r="R4442" s="0" t="str">
        <f aca="false">IF(M4442=1,IF(COUNTIFS(C$2:C4442,C4442,M$2:M4442,1)=1,1,0),"")</f>
        <v/>
      </c>
      <c r="S4442" s="0" t="str">
        <f aca="false">IF(L4442=1,IF(COUNTIFS(C$2:C4442,C4442,L$2:L4442,1)=1,1,0),"")</f>
        <v/>
      </c>
      <c r="T4442" s="38" t="str">
        <f aca="false">IF(N4442="","",N4442+ROW()/10000000)</f>
        <v/>
      </c>
      <c r="U4442" s="0" t="str">
        <f aca="false">IF(G4442=1,IF(B4442="",1,0),"")</f>
        <v/>
      </c>
    </row>
    <row r="4443" customFormat="false" ht="15" hidden="false" customHeight="false" outlineLevel="0" collapsed="false">
      <c r="A4443" s="35"/>
      <c r="B4443" s="35"/>
      <c r="G4443" s="0" t="str">
        <f aca="false">IF(A4443="","",IF(AND(A4443&gt;=Debut,A4443&lt;Fin),1,0))</f>
        <v/>
      </c>
      <c r="H4443" s="0" t="str">
        <f aca="false">IF(G4443=1,INT(ROUND((A4443-Debut)*86400,0)/600),"")</f>
        <v/>
      </c>
      <c r="I4443" s="0" t="str">
        <f aca="false">IF(G4443=1,INT(ROUND((A4443-Debut)*86400,0)/3600),"")</f>
        <v/>
      </c>
      <c r="J4443" s="0" t="str">
        <f aca="false">IF(OR(A4443="",B4443=""),"",ROUND((B4443-A4443)*86400,0))</f>
        <v/>
      </c>
      <c r="K4443" s="37" t="str">
        <f aca="false">IF(G4443=1,IF(COUNTIFS($C:$C,C4443,$G:$G,1,$A:$A,"&gt;="&amp;(A4443-FenetreInterm/86400),$A:$A,"&lt;="&amp;A4443)&gt;=NbInterm,1,0),"")</f>
        <v/>
      </c>
      <c r="L4443" s="37" t="str">
        <f aca="false">IF(G4443=1,IF(B4443="",0,IF(J4443&lt;SeuilFugitive,1,0)),"")</f>
        <v/>
      </c>
      <c r="M4443" s="37" t="str">
        <f aca="false">IF(G4443=1,IF(B4443="",IF((Fin-A4443)*24&gt;SeuilFigee,1,0),IF(J4443&gt;SeuilFigee*3600,1,0)),"")</f>
        <v/>
      </c>
      <c r="N4443" s="0" t="str">
        <f aca="false">IF(G4443=1,IF(COUNTIF(H$2:H4443,H4443)=1,COUNTIF($H:$H,H4443),""),"")</f>
        <v/>
      </c>
      <c r="O4443" s="0" t="str">
        <f aca="false">IF(G4443=1,IF(COUNTIF(I$2:I4443,I4443)=1,COUNTIF($I:$I,I4443),""),"")</f>
        <v/>
      </c>
      <c r="P4443" s="38" t="str">
        <f aca="false">IF(G4443=1,IF(COUNTIFS(C$2:C4443,C4443,G$2:G4443,1)=1,COUNTIFS($C:$C,C4443,$G:$G,1)+ROW()/10000000,""),"")</f>
        <v/>
      </c>
      <c r="Q4443" s="0" t="str">
        <f aca="false">IF(K4443=1,IF(COUNTIFS(C$2:C4443,C4443,K$2:K4443,1)=1,1,0),"")</f>
        <v/>
      </c>
      <c r="R4443" s="0" t="str">
        <f aca="false">IF(M4443=1,IF(COUNTIFS(C$2:C4443,C4443,M$2:M4443,1)=1,1,0),"")</f>
        <v/>
      </c>
      <c r="S4443" s="0" t="str">
        <f aca="false">IF(L4443=1,IF(COUNTIFS(C$2:C4443,C4443,L$2:L4443,1)=1,1,0),"")</f>
        <v/>
      </c>
      <c r="T4443" s="38" t="str">
        <f aca="false">IF(N4443="","",N4443+ROW()/10000000)</f>
        <v/>
      </c>
      <c r="U4443" s="0" t="str">
        <f aca="false">IF(G4443=1,IF(B4443="",1,0),"")</f>
        <v/>
      </c>
    </row>
    <row r="4444" customFormat="false" ht="15" hidden="false" customHeight="false" outlineLevel="0" collapsed="false">
      <c r="A4444" s="35"/>
      <c r="B4444" s="35"/>
      <c r="G4444" s="0" t="str">
        <f aca="false">IF(A4444="","",IF(AND(A4444&gt;=Debut,A4444&lt;Fin),1,0))</f>
        <v/>
      </c>
      <c r="H4444" s="0" t="str">
        <f aca="false">IF(G4444=1,INT(ROUND((A4444-Debut)*86400,0)/600),"")</f>
        <v/>
      </c>
      <c r="I4444" s="0" t="str">
        <f aca="false">IF(G4444=1,INT(ROUND((A4444-Debut)*86400,0)/3600),"")</f>
        <v/>
      </c>
      <c r="J4444" s="0" t="str">
        <f aca="false">IF(OR(A4444="",B4444=""),"",ROUND((B4444-A4444)*86400,0))</f>
        <v/>
      </c>
      <c r="K4444" s="37" t="str">
        <f aca="false">IF(G4444=1,IF(COUNTIFS($C:$C,C4444,$G:$G,1,$A:$A,"&gt;="&amp;(A4444-FenetreInterm/86400),$A:$A,"&lt;="&amp;A4444)&gt;=NbInterm,1,0),"")</f>
        <v/>
      </c>
      <c r="L4444" s="37" t="str">
        <f aca="false">IF(G4444=1,IF(B4444="",0,IF(J4444&lt;SeuilFugitive,1,0)),"")</f>
        <v/>
      </c>
      <c r="M4444" s="37" t="str">
        <f aca="false">IF(G4444=1,IF(B4444="",IF((Fin-A4444)*24&gt;SeuilFigee,1,0),IF(J4444&gt;SeuilFigee*3600,1,0)),"")</f>
        <v/>
      </c>
      <c r="N4444" s="0" t="str">
        <f aca="false">IF(G4444=1,IF(COUNTIF(H$2:H4444,H4444)=1,COUNTIF($H:$H,H4444),""),"")</f>
        <v/>
      </c>
      <c r="O4444" s="0" t="str">
        <f aca="false">IF(G4444=1,IF(COUNTIF(I$2:I4444,I4444)=1,COUNTIF($I:$I,I4444),""),"")</f>
        <v/>
      </c>
      <c r="P4444" s="38" t="str">
        <f aca="false">IF(G4444=1,IF(COUNTIFS(C$2:C4444,C4444,G$2:G4444,1)=1,COUNTIFS($C:$C,C4444,$G:$G,1)+ROW()/10000000,""),"")</f>
        <v/>
      </c>
      <c r="Q4444" s="0" t="str">
        <f aca="false">IF(K4444=1,IF(COUNTIFS(C$2:C4444,C4444,K$2:K4444,1)=1,1,0),"")</f>
        <v/>
      </c>
      <c r="R4444" s="0" t="str">
        <f aca="false">IF(M4444=1,IF(COUNTIFS(C$2:C4444,C4444,M$2:M4444,1)=1,1,0),"")</f>
        <v/>
      </c>
      <c r="S4444" s="0" t="str">
        <f aca="false">IF(L4444=1,IF(COUNTIFS(C$2:C4444,C4444,L$2:L4444,1)=1,1,0),"")</f>
        <v/>
      </c>
      <c r="T4444" s="38" t="str">
        <f aca="false">IF(N4444="","",N4444+ROW()/10000000)</f>
        <v/>
      </c>
      <c r="U4444" s="0" t="str">
        <f aca="false">IF(G4444=1,IF(B4444="",1,0),"")</f>
        <v/>
      </c>
    </row>
    <row r="4445" customFormat="false" ht="15" hidden="false" customHeight="false" outlineLevel="0" collapsed="false">
      <c r="A4445" s="35"/>
      <c r="B4445" s="35"/>
      <c r="G4445" s="0" t="str">
        <f aca="false">IF(A4445="","",IF(AND(A4445&gt;=Debut,A4445&lt;Fin),1,0))</f>
        <v/>
      </c>
      <c r="H4445" s="0" t="str">
        <f aca="false">IF(G4445=1,INT(ROUND((A4445-Debut)*86400,0)/600),"")</f>
        <v/>
      </c>
      <c r="I4445" s="0" t="str">
        <f aca="false">IF(G4445=1,INT(ROUND((A4445-Debut)*86400,0)/3600),"")</f>
        <v/>
      </c>
      <c r="J4445" s="0" t="str">
        <f aca="false">IF(OR(A4445="",B4445=""),"",ROUND((B4445-A4445)*86400,0))</f>
        <v/>
      </c>
      <c r="K4445" s="37" t="str">
        <f aca="false">IF(G4445=1,IF(COUNTIFS($C:$C,C4445,$G:$G,1,$A:$A,"&gt;="&amp;(A4445-FenetreInterm/86400),$A:$A,"&lt;="&amp;A4445)&gt;=NbInterm,1,0),"")</f>
        <v/>
      </c>
      <c r="L4445" s="37" t="str">
        <f aca="false">IF(G4445=1,IF(B4445="",0,IF(J4445&lt;SeuilFugitive,1,0)),"")</f>
        <v/>
      </c>
      <c r="M4445" s="37" t="str">
        <f aca="false">IF(G4445=1,IF(B4445="",IF((Fin-A4445)*24&gt;SeuilFigee,1,0),IF(J4445&gt;SeuilFigee*3600,1,0)),"")</f>
        <v/>
      </c>
      <c r="N4445" s="0" t="str">
        <f aca="false">IF(G4445=1,IF(COUNTIF(H$2:H4445,H4445)=1,COUNTIF($H:$H,H4445),""),"")</f>
        <v/>
      </c>
      <c r="O4445" s="0" t="str">
        <f aca="false">IF(G4445=1,IF(COUNTIF(I$2:I4445,I4445)=1,COUNTIF($I:$I,I4445),""),"")</f>
        <v/>
      </c>
      <c r="P4445" s="38" t="str">
        <f aca="false">IF(G4445=1,IF(COUNTIFS(C$2:C4445,C4445,G$2:G4445,1)=1,COUNTIFS($C:$C,C4445,$G:$G,1)+ROW()/10000000,""),"")</f>
        <v/>
      </c>
      <c r="Q4445" s="0" t="str">
        <f aca="false">IF(K4445=1,IF(COUNTIFS(C$2:C4445,C4445,K$2:K4445,1)=1,1,0),"")</f>
        <v/>
      </c>
      <c r="R4445" s="0" t="str">
        <f aca="false">IF(M4445=1,IF(COUNTIFS(C$2:C4445,C4445,M$2:M4445,1)=1,1,0),"")</f>
        <v/>
      </c>
      <c r="S4445" s="0" t="str">
        <f aca="false">IF(L4445=1,IF(COUNTIFS(C$2:C4445,C4445,L$2:L4445,1)=1,1,0),"")</f>
        <v/>
      </c>
      <c r="T4445" s="38" t="str">
        <f aca="false">IF(N4445="","",N4445+ROW()/10000000)</f>
        <v/>
      </c>
      <c r="U4445" s="0" t="str">
        <f aca="false">IF(G4445=1,IF(B4445="",1,0),"")</f>
        <v/>
      </c>
    </row>
    <row r="4446" customFormat="false" ht="15" hidden="false" customHeight="false" outlineLevel="0" collapsed="false">
      <c r="A4446" s="35"/>
      <c r="B4446" s="35"/>
      <c r="G4446" s="0" t="str">
        <f aca="false">IF(A4446="","",IF(AND(A4446&gt;=Debut,A4446&lt;Fin),1,0))</f>
        <v/>
      </c>
      <c r="H4446" s="0" t="str">
        <f aca="false">IF(G4446=1,INT(ROUND((A4446-Debut)*86400,0)/600),"")</f>
        <v/>
      </c>
      <c r="I4446" s="0" t="str">
        <f aca="false">IF(G4446=1,INT(ROUND((A4446-Debut)*86400,0)/3600),"")</f>
        <v/>
      </c>
      <c r="J4446" s="0" t="str">
        <f aca="false">IF(OR(A4446="",B4446=""),"",ROUND((B4446-A4446)*86400,0))</f>
        <v/>
      </c>
      <c r="K4446" s="37" t="str">
        <f aca="false">IF(G4446=1,IF(COUNTIFS($C:$C,C4446,$G:$G,1,$A:$A,"&gt;="&amp;(A4446-FenetreInterm/86400),$A:$A,"&lt;="&amp;A4446)&gt;=NbInterm,1,0),"")</f>
        <v/>
      </c>
      <c r="L4446" s="37" t="str">
        <f aca="false">IF(G4446=1,IF(B4446="",0,IF(J4446&lt;SeuilFugitive,1,0)),"")</f>
        <v/>
      </c>
      <c r="M4446" s="37" t="str">
        <f aca="false">IF(G4446=1,IF(B4446="",IF((Fin-A4446)*24&gt;SeuilFigee,1,0),IF(J4446&gt;SeuilFigee*3600,1,0)),"")</f>
        <v/>
      </c>
      <c r="N4446" s="0" t="str">
        <f aca="false">IF(G4446=1,IF(COUNTIF(H$2:H4446,H4446)=1,COUNTIF($H:$H,H4446),""),"")</f>
        <v/>
      </c>
      <c r="O4446" s="0" t="str">
        <f aca="false">IF(G4446=1,IF(COUNTIF(I$2:I4446,I4446)=1,COUNTIF($I:$I,I4446),""),"")</f>
        <v/>
      </c>
      <c r="P4446" s="38" t="str">
        <f aca="false">IF(G4446=1,IF(COUNTIFS(C$2:C4446,C4446,G$2:G4446,1)=1,COUNTIFS($C:$C,C4446,$G:$G,1)+ROW()/10000000,""),"")</f>
        <v/>
      </c>
      <c r="Q4446" s="0" t="str">
        <f aca="false">IF(K4446=1,IF(COUNTIFS(C$2:C4446,C4446,K$2:K4446,1)=1,1,0),"")</f>
        <v/>
      </c>
      <c r="R4446" s="0" t="str">
        <f aca="false">IF(M4446=1,IF(COUNTIFS(C$2:C4446,C4446,M$2:M4446,1)=1,1,0),"")</f>
        <v/>
      </c>
      <c r="S4446" s="0" t="str">
        <f aca="false">IF(L4446=1,IF(COUNTIFS(C$2:C4446,C4446,L$2:L4446,1)=1,1,0),"")</f>
        <v/>
      </c>
      <c r="T4446" s="38" t="str">
        <f aca="false">IF(N4446="","",N4446+ROW()/10000000)</f>
        <v/>
      </c>
      <c r="U4446" s="0" t="str">
        <f aca="false">IF(G4446=1,IF(B4446="",1,0),"")</f>
        <v/>
      </c>
    </row>
    <row r="4447" customFormat="false" ht="15" hidden="false" customHeight="false" outlineLevel="0" collapsed="false">
      <c r="A4447" s="35"/>
      <c r="B4447" s="35"/>
      <c r="G4447" s="0" t="str">
        <f aca="false">IF(A4447="","",IF(AND(A4447&gt;=Debut,A4447&lt;Fin),1,0))</f>
        <v/>
      </c>
      <c r="H4447" s="0" t="str">
        <f aca="false">IF(G4447=1,INT(ROUND((A4447-Debut)*86400,0)/600),"")</f>
        <v/>
      </c>
      <c r="I4447" s="0" t="str">
        <f aca="false">IF(G4447=1,INT(ROUND((A4447-Debut)*86400,0)/3600),"")</f>
        <v/>
      </c>
      <c r="J4447" s="0" t="str">
        <f aca="false">IF(OR(A4447="",B4447=""),"",ROUND((B4447-A4447)*86400,0))</f>
        <v/>
      </c>
      <c r="K4447" s="37" t="str">
        <f aca="false">IF(G4447=1,IF(COUNTIFS($C:$C,C4447,$G:$G,1,$A:$A,"&gt;="&amp;(A4447-FenetreInterm/86400),$A:$A,"&lt;="&amp;A4447)&gt;=NbInterm,1,0),"")</f>
        <v/>
      </c>
      <c r="L4447" s="37" t="str">
        <f aca="false">IF(G4447=1,IF(B4447="",0,IF(J4447&lt;SeuilFugitive,1,0)),"")</f>
        <v/>
      </c>
      <c r="M4447" s="37" t="str">
        <f aca="false">IF(G4447=1,IF(B4447="",IF((Fin-A4447)*24&gt;SeuilFigee,1,0),IF(J4447&gt;SeuilFigee*3600,1,0)),"")</f>
        <v/>
      </c>
      <c r="N4447" s="0" t="str">
        <f aca="false">IF(G4447=1,IF(COUNTIF(H$2:H4447,H4447)=1,COUNTIF($H:$H,H4447),""),"")</f>
        <v/>
      </c>
      <c r="O4447" s="0" t="str">
        <f aca="false">IF(G4447=1,IF(COUNTIF(I$2:I4447,I4447)=1,COUNTIF($I:$I,I4447),""),"")</f>
        <v/>
      </c>
      <c r="P4447" s="38" t="str">
        <f aca="false">IF(G4447=1,IF(COUNTIFS(C$2:C4447,C4447,G$2:G4447,1)=1,COUNTIFS($C:$C,C4447,$G:$G,1)+ROW()/10000000,""),"")</f>
        <v/>
      </c>
      <c r="Q4447" s="0" t="str">
        <f aca="false">IF(K4447=1,IF(COUNTIFS(C$2:C4447,C4447,K$2:K4447,1)=1,1,0),"")</f>
        <v/>
      </c>
      <c r="R4447" s="0" t="str">
        <f aca="false">IF(M4447=1,IF(COUNTIFS(C$2:C4447,C4447,M$2:M4447,1)=1,1,0),"")</f>
        <v/>
      </c>
      <c r="S4447" s="0" t="str">
        <f aca="false">IF(L4447=1,IF(COUNTIFS(C$2:C4447,C4447,L$2:L4447,1)=1,1,0),"")</f>
        <v/>
      </c>
      <c r="T4447" s="38" t="str">
        <f aca="false">IF(N4447="","",N4447+ROW()/10000000)</f>
        <v/>
      </c>
      <c r="U4447" s="0" t="str">
        <f aca="false">IF(G4447=1,IF(B4447="",1,0),"")</f>
        <v/>
      </c>
    </row>
    <row r="4448" customFormat="false" ht="15" hidden="false" customHeight="false" outlineLevel="0" collapsed="false">
      <c r="A4448" s="35"/>
      <c r="B4448" s="35"/>
      <c r="G4448" s="0" t="str">
        <f aca="false">IF(A4448="","",IF(AND(A4448&gt;=Debut,A4448&lt;Fin),1,0))</f>
        <v/>
      </c>
      <c r="H4448" s="0" t="str">
        <f aca="false">IF(G4448=1,INT(ROUND((A4448-Debut)*86400,0)/600),"")</f>
        <v/>
      </c>
      <c r="I4448" s="0" t="str">
        <f aca="false">IF(G4448=1,INT(ROUND((A4448-Debut)*86400,0)/3600),"")</f>
        <v/>
      </c>
      <c r="J4448" s="0" t="str">
        <f aca="false">IF(OR(A4448="",B4448=""),"",ROUND((B4448-A4448)*86400,0))</f>
        <v/>
      </c>
      <c r="K4448" s="37" t="str">
        <f aca="false">IF(G4448=1,IF(COUNTIFS($C:$C,C4448,$G:$G,1,$A:$A,"&gt;="&amp;(A4448-FenetreInterm/86400),$A:$A,"&lt;="&amp;A4448)&gt;=NbInterm,1,0),"")</f>
        <v/>
      </c>
      <c r="L4448" s="37" t="str">
        <f aca="false">IF(G4448=1,IF(B4448="",0,IF(J4448&lt;SeuilFugitive,1,0)),"")</f>
        <v/>
      </c>
      <c r="M4448" s="37" t="str">
        <f aca="false">IF(G4448=1,IF(B4448="",IF((Fin-A4448)*24&gt;SeuilFigee,1,0),IF(J4448&gt;SeuilFigee*3600,1,0)),"")</f>
        <v/>
      </c>
      <c r="N4448" s="0" t="str">
        <f aca="false">IF(G4448=1,IF(COUNTIF(H$2:H4448,H4448)=1,COUNTIF($H:$H,H4448),""),"")</f>
        <v/>
      </c>
      <c r="O4448" s="0" t="str">
        <f aca="false">IF(G4448=1,IF(COUNTIF(I$2:I4448,I4448)=1,COUNTIF($I:$I,I4448),""),"")</f>
        <v/>
      </c>
      <c r="P4448" s="38" t="str">
        <f aca="false">IF(G4448=1,IF(COUNTIFS(C$2:C4448,C4448,G$2:G4448,1)=1,COUNTIFS($C:$C,C4448,$G:$G,1)+ROW()/10000000,""),"")</f>
        <v/>
      </c>
      <c r="Q4448" s="0" t="str">
        <f aca="false">IF(K4448=1,IF(COUNTIFS(C$2:C4448,C4448,K$2:K4448,1)=1,1,0),"")</f>
        <v/>
      </c>
      <c r="R4448" s="0" t="str">
        <f aca="false">IF(M4448=1,IF(COUNTIFS(C$2:C4448,C4448,M$2:M4448,1)=1,1,0),"")</f>
        <v/>
      </c>
      <c r="S4448" s="0" t="str">
        <f aca="false">IF(L4448=1,IF(COUNTIFS(C$2:C4448,C4448,L$2:L4448,1)=1,1,0),"")</f>
        <v/>
      </c>
      <c r="T4448" s="38" t="str">
        <f aca="false">IF(N4448="","",N4448+ROW()/10000000)</f>
        <v/>
      </c>
      <c r="U4448" s="0" t="str">
        <f aca="false">IF(G4448=1,IF(B4448="",1,0),"")</f>
        <v/>
      </c>
    </row>
    <row r="4449" customFormat="false" ht="15" hidden="false" customHeight="false" outlineLevel="0" collapsed="false">
      <c r="A4449" s="35"/>
      <c r="B4449" s="35"/>
      <c r="G4449" s="0" t="str">
        <f aca="false">IF(A4449="","",IF(AND(A4449&gt;=Debut,A4449&lt;Fin),1,0))</f>
        <v/>
      </c>
      <c r="H4449" s="0" t="str">
        <f aca="false">IF(G4449=1,INT(ROUND((A4449-Debut)*86400,0)/600),"")</f>
        <v/>
      </c>
      <c r="I4449" s="0" t="str">
        <f aca="false">IF(G4449=1,INT(ROUND((A4449-Debut)*86400,0)/3600),"")</f>
        <v/>
      </c>
      <c r="J4449" s="0" t="str">
        <f aca="false">IF(OR(A4449="",B4449=""),"",ROUND((B4449-A4449)*86400,0))</f>
        <v/>
      </c>
      <c r="K4449" s="37" t="str">
        <f aca="false">IF(G4449=1,IF(COUNTIFS($C:$C,C4449,$G:$G,1,$A:$A,"&gt;="&amp;(A4449-FenetreInterm/86400),$A:$A,"&lt;="&amp;A4449)&gt;=NbInterm,1,0),"")</f>
        <v/>
      </c>
      <c r="L4449" s="37" t="str">
        <f aca="false">IF(G4449=1,IF(B4449="",0,IF(J4449&lt;SeuilFugitive,1,0)),"")</f>
        <v/>
      </c>
      <c r="M4449" s="37" t="str">
        <f aca="false">IF(G4449=1,IF(B4449="",IF((Fin-A4449)*24&gt;SeuilFigee,1,0),IF(J4449&gt;SeuilFigee*3600,1,0)),"")</f>
        <v/>
      </c>
      <c r="N4449" s="0" t="str">
        <f aca="false">IF(G4449=1,IF(COUNTIF(H$2:H4449,H4449)=1,COUNTIF($H:$H,H4449),""),"")</f>
        <v/>
      </c>
      <c r="O4449" s="0" t="str">
        <f aca="false">IF(G4449=1,IF(COUNTIF(I$2:I4449,I4449)=1,COUNTIF($I:$I,I4449),""),"")</f>
        <v/>
      </c>
      <c r="P4449" s="38" t="str">
        <f aca="false">IF(G4449=1,IF(COUNTIFS(C$2:C4449,C4449,G$2:G4449,1)=1,COUNTIFS($C:$C,C4449,$G:$G,1)+ROW()/10000000,""),"")</f>
        <v/>
      </c>
      <c r="Q4449" s="0" t="str">
        <f aca="false">IF(K4449=1,IF(COUNTIFS(C$2:C4449,C4449,K$2:K4449,1)=1,1,0),"")</f>
        <v/>
      </c>
      <c r="R4449" s="0" t="str">
        <f aca="false">IF(M4449=1,IF(COUNTIFS(C$2:C4449,C4449,M$2:M4449,1)=1,1,0),"")</f>
        <v/>
      </c>
      <c r="S4449" s="0" t="str">
        <f aca="false">IF(L4449=1,IF(COUNTIFS(C$2:C4449,C4449,L$2:L4449,1)=1,1,0),"")</f>
        <v/>
      </c>
      <c r="T4449" s="38" t="str">
        <f aca="false">IF(N4449="","",N4449+ROW()/10000000)</f>
        <v/>
      </c>
      <c r="U4449" s="0" t="str">
        <f aca="false">IF(G4449=1,IF(B4449="",1,0),"")</f>
        <v/>
      </c>
    </row>
    <row r="4450" customFormat="false" ht="15" hidden="false" customHeight="false" outlineLevel="0" collapsed="false">
      <c r="A4450" s="35"/>
      <c r="B4450" s="35"/>
      <c r="G4450" s="0" t="str">
        <f aca="false">IF(A4450="","",IF(AND(A4450&gt;=Debut,A4450&lt;Fin),1,0))</f>
        <v/>
      </c>
      <c r="H4450" s="0" t="str">
        <f aca="false">IF(G4450=1,INT(ROUND((A4450-Debut)*86400,0)/600),"")</f>
        <v/>
      </c>
      <c r="I4450" s="0" t="str">
        <f aca="false">IF(G4450=1,INT(ROUND((A4450-Debut)*86400,0)/3600),"")</f>
        <v/>
      </c>
      <c r="J4450" s="0" t="str">
        <f aca="false">IF(OR(A4450="",B4450=""),"",ROUND((B4450-A4450)*86400,0))</f>
        <v/>
      </c>
      <c r="K4450" s="37" t="str">
        <f aca="false">IF(G4450=1,IF(COUNTIFS($C:$C,C4450,$G:$G,1,$A:$A,"&gt;="&amp;(A4450-FenetreInterm/86400),$A:$A,"&lt;="&amp;A4450)&gt;=NbInterm,1,0),"")</f>
        <v/>
      </c>
      <c r="L4450" s="37" t="str">
        <f aca="false">IF(G4450=1,IF(B4450="",0,IF(J4450&lt;SeuilFugitive,1,0)),"")</f>
        <v/>
      </c>
      <c r="M4450" s="37" t="str">
        <f aca="false">IF(G4450=1,IF(B4450="",IF((Fin-A4450)*24&gt;SeuilFigee,1,0),IF(J4450&gt;SeuilFigee*3600,1,0)),"")</f>
        <v/>
      </c>
      <c r="N4450" s="0" t="str">
        <f aca="false">IF(G4450=1,IF(COUNTIF(H$2:H4450,H4450)=1,COUNTIF($H:$H,H4450),""),"")</f>
        <v/>
      </c>
      <c r="O4450" s="0" t="str">
        <f aca="false">IF(G4450=1,IF(COUNTIF(I$2:I4450,I4450)=1,COUNTIF($I:$I,I4450),""),"")</f>
        <v/>
      </c>
      <c r="P4450" s="38" t="str">
        <f aca="false">IF(G4450=1,IF(COUNTIFS(C$2:C4450,C4450,G$2:G4450,1)=1,COUNTIFS($C:$C,C4450,$G:$G,1)+ROW()/10000000,""),"")</f>
        <v/>
      </c>
      <c r="Q4450" s="0" t="str">
        <f aca="false">IF(K4450=1,IF(COUNTIFS(C$2:C4450,C4450,K$2:K4450,1)=1,1,0),"")</f>
        <v/>
      </c>
      <c r="R4450" s="0" t="str">
        <f aca="false">IF(M4450=1,IF(COUNTIFS(C$2:C4450,C4450,M$2:M4450,1)=1,1,0),"")</f>
        <v/>
      </c>
      <c r="S4450" s="0" t="str">
        <f aca="false">IF(L4450=1,IF(COUNTIFS(C$2:C4450,C4450,L$2:L4450,1)=1,1,0),"")</f>
        <v/>
      </c>
      <c r="T4450" s="38" t="str">
        <f aca="false">IF(N4450="","",N4450+ROW()/10000000)</f>
        <v/>
      </c>
      <c r="U4450" s="0" t="str">
        <f aca="false">IF(G4450=1,IF(B4450="",1,0),"")</f>
        <v/>
      </c>
    </row>
    <row r="4451" customFormat="false" ht="15" hidden="false" customHeight="false" outlineLevel="0" collapsed="false">
      <c r="A4451" s="35"/>
      <c r="B4451" s="35"/>
      <c r="G4451" s="0" t="str">
        <f aca="false">IF(A4451="","",IF(AND(A4451&gt;=Debut,A4451&lt;Fin),1,0))</f>
        <v/>
      </c>
      <c r="H4451" s="0" t="str">
        <f aca="false">IF(G4451=1,INT(ROUND((A4451-Debut)*86400,0)/600),"")</f>
        <v/>
      </c>
      <c r="I4451" s="0" t="str">
        <f aca="false">IF(G4451=1,INT(ROUND((A4451-Debut)*86400,0)/3600),"")</f>
        <v/>
      </c>
      <c r="J4451" s="0" t="str">
        <f aca="false">IF(OR(A4451="",B4451=""),"",ROUND((B4451-A4451)*86400,0))</f>
        <v/>
      </c>
      <c r="K4451" s="37" t="str">
        <f aca="false">IF(G4451=1,IF(COUNTIFS($C:$C,C4451,$G:$G,1,$A:$A,"&gt;="&amp;(A4451-FenetreInterm/86400),$A:$A,"&lt;="&amp;A4451)&gt;=NbInterm,1,0),"")</f>
        <v/>
      </c>
      <c r="L4451" s="37" t="str">
        <f aca="false">IF(G4451=1,IF(B4451="",0,IF(J4451&lt;SeuilFugitive,1,0)),"")</f>
        <v/>
      </c>
      <c r="M4451" s="37" t="str">
        <f aca="false">IF(G4451=1,IF(B4451="",IF((Fin-A4451)*24&gt;SeuilFigee,1,0),IF(J4451&gt;SeuilFigee*3600,1,0)),"")</f>
        <v/>
      </c>
      <c r="N4451" s="0" t="str">
        <f aca="false">IF(G4451=1,IF(COUNTIF(H$2:H4451,H4451)=1,COUNTIF($H:$H,H4451),""),"")</f>
        <v/>
      </c>
      <c r="O4451" s="0" t="str">
        <f aca="false">IF(G4451=1,IF(COUNTIF(I$2:I4451,I4451)=1,COUNTIF($I:$I,I4451),""),"")</f>
        <v/>
      </c>
      <c r="P4451" s="38" t="str">
        <f aca="false">IF(G4451=1,IF(COUNTIFS(C$2:C4451,C4451,G$2:G4451,1)=1,COUNTIFS($C:$C,C4451,$G:$G,1)+ROW()/10000000,""),"")</f>
        <v/>
      </c>
      <c r="Q4451" s="0" t="str">
        <f aca="false">IF(K4451=1,IF(COUNTIFS(C$2:C4451,C4451,K$2:K4451,1)=1,1,0),"")</f>
        <v/>
      </c>
      <c r="R4451" s="0" t="str">
        <f aca="false">IF(M4451=1,IF(COUNTIFS(C$2:C4451,C4451,M$2:M4451,1)=1,1,0),"")</f>
        <v/>
      </c>
      <c r="S4451" s="0" t="str">
        <f aca="false">IF(L4451=1,IF(COUNTIFS(C$2:C4451,C4451,L$2:L4451,1)=1,1,0),"")</f>
        <v/>
      </c>
      <c r="T4451" s="38" t="str">
        <f aca="false">IF(N4451="","",N4451+ROW()/10000000)</f>
        <v/>
      </c>
      <c r="U4451" s="0" t="str">
        <f aca="false">IF(G4451=1,IF(B4451="",1,0),"")</f>
        <v/>
      </c>
    </row>
    <row r="4452" customFormat="false" ht="15" hidden="false" customHeight="false" outlineLevel="0" collapsed="false">
      <c r="A4452" s="35"/>
      <c r="B4452" s="35"/>
      <c r="G4452" s="0" t="str">
        <f aca="false">IF(A4452="","",IF(AND(A4452&gt;=Debut,A4452&lt;Fin),1,0))</f>
        <v/>
      </c>
      <c r="H4452" s="0" t="str">
        <f aca="false">IF(G4452=1,INT(ROUND((A4452-Debut)*86400,0)/600),"")</f>
        <v/>
      </c>
      <c r="I4452" s="0" t="str">
        <f aca="false">IF(G4452=1,INT(ROUND((A4452-Debut)*86400,0)/3600),"")</f>
        <v/>
      </c>
      <c r="J4452" s="0" t="str">
        <f aca="false">IF(OR(A4452="",B4452=""),"",ROUND((B4452-A4452)*86400,0))</f>
        <v/>
      </c>
      <c r="K4452" s="37" t="str">
        <f aca="false">IF(G4452=1,IF(COUNTIFS($C:$C,C4452,$G:$G,1,$A:$A,"&gt;="&amp;(A4452-FenetreInterm/86400),$A:$A,"&lt;="&amp;A4452)&gt;=NbInterm,1,0),"")</f>
        <v/>
      </c>
      <c r="L4452" s="37" t="str">
        <f aca="false">IF(G4452=1,IF(B4452="",0,IF(J4452&lt;SeuilFugitive,1,0)),"")</f>
        <v/>
      </c>
      <c r="M4452" s="37" t="str">
        <f aca="false">IF(G4452=1,IF(B4452="",IF((Fin-A4452)*24&gt;SeuilFigee,1,0),IF(J4452&gt;SeuilFigee*3600,1,0)),"")</f>
        <v/>
      </c>
      <c r="N4452" s="0" t="str">
        <f aca="false">IF(G4452=1,IF(COUNTIF(H$2:H4452,H4452)=1,COUNTIF($H:$H,H4452),""),"")</f>
        <v/>
      </c>
      <c r="O4452" s="0" t="str">
        <f aca="false">IF(G4452=1,IF(COUNTIF(I$2:I4452,I4452)=1,COUNTIF($I:$I,I4452),""),"")</f>
        <v/>
      </c>
      <c r="P4452" s="38" t="str">
        <f aca="false">IF(G4452=1,IF(COUNTIFS(C$2:C4452,C4452,G$2:G4452,1)=1,COUNTIFS($C:$C,C4452,$G:$G,1)+ROW()/10000000,""),"")</f>
        <v/>
      </c>
      <c r="Q4452" s="0" t="str">
        <f aca="false">IF(K4452=1,IF(COUNTIFS(C$2:C4452,C4452,K$2:K4452,1)=1,1,0),"")</f>
        <v/>
      </c>
      <c r="R4452" s="0" t="str">
        <f aca="false">IF(M4452=1,IF(COUNTIFS(C$2:C4452,C4452,M$2:M4452,1)=1,1,0),"")</f>
        <v/>
      </c>
      <c r="S4452" s="0" t="str">
        <f aca="false">IF(L4452=1,IF(COUNTIFS(C$2:C4452,C4452,L$2:L4452,1)=1,1,0),"")</f>
        <v/>
      </c>
      <c r="T4452" s="38" t="str">
        <f aca="false">IF(N4452="","",N4452+ROW()/10000000)</f>
        <v/>
      </c>
      <c r="U4452" s="0" t="str">
        <f aca="false">IF(G4452=1,IF(B4452="",1,0),"")</f>
        <v/>
      </c>
    </row>
    <row r="4453" customFormat="false" ht="15" hidden="false" customHeight="false" outlineLevel="0" collapsed="false">
      <c r="A4453" s="35"/>
      <c r="B4453" s="35"/>
      <c r="G4453" s="0" t="str">
        <f aca="false">IF(A4453="","",IF(AND(A4453&gt;=Debut,A4453&lt;Fin),1,0))</f>
        <v/>
      </c>
      <c r="H4453" s="0" t="str">
        <f aca="false">IF(G4453=1,INT(ROUND((A4453-Debut)*86400,0)/600),"")</f>
        <v/>
      </c>
      <c r="I4453" s="0" t="str">
        <f aca="false">IF(G4453=1,INT(ROUND((A4453-Debut)*86400,0)/3600),"")</f>
        <v/>
      </c>
      <c r="J4453" s="0" t="str">
        <f aca="false">IF(OR(A4453="",B4453=""),"",ROUND((B4453-A4453)*86400,0))</f>
        <v/>
      </c>
      <c r="K4453" s="37" t="str">
        <f aca="false">IF(G4453=1,IF(COUNTIFS($C:$C,C4453,$G:$G,1,$A:$A,"&gt;="&amp;(A4453-FenetreInterm/86400),$A:$A,"&lt;="&amp;A4453)&gt;=NbInterm,1,0),"")</f>
        <v/>
      </c>
      <c r="L4453" s="37" t="str">
        <f aca="false">IF(G4453=1,IF(B4453="",0,IF(J4453&lt;SeuilFugitive,1,0)),"")</f>
        <v/>
      </c>
      <c r="M4453" s="37" t="str">
        <f aca="false">IF(G4453=1,IF(B4453="",IF((Fin-A4453)*24&gt;SeuilFigee,1,0),IF(J4453&gt;SeuilFigee*3600,1,0)),"")</f>
        <v/>
      </c>
      <c r="N4453" s="0" t="str">
        <f aca="false">IF(G4453=1,IF(COUNTIF(H$2:H4453,H4453)=1,COUNTIF($H:$H,H4453),""),"")</f>
        <v/>
      </c>
      <c r="O4453" s="0" t="str">
        <f aca="false">IF(G4453=1,IF(COUNTIF(I$2:I4453,I4453)=1,COUNTIF($I:$I,I4453),""),"")</f>
        <v/>
      </c>
      <c r="P4453" s="38" t="str">
        <f aca="false">IF(G4453=1,IF(COUNTIFS(C$2:C4453,C4453,G$2:G4453,1)=1,COUNTIFS($C:$C,C4453,$G:$G,1)+ROW()/10000000,""),"")</f>
        <v/>
      </c>
      <c r="Q4453" s="0" t="str">
        <f aca="false">IF(K4453=1,IF(COUNTIFS(C$2:C4453,C4453,K$2:K4453,1)=1,1,0),"")</f>
        <v/>
      </c>
      <c r="R4453" s="0" t="str">
        <f aca="false">IF(M4453=1,IF(COUNTIFS(C$2:C4453,C4453,M$2:M4453,1)=1,1,0),"")</f>
        <v/>
      </c>
      <c r="S4453" s="0" t="str">
        <f aca="false">IF(L4453=1,IF(COUNTIFS(C$2:C4453,C4453,L$2:L4453,1)=1,1,0),"")</f>
        <v/>
      </c>
      <c r="T4453" s="38" t="str">
        <f aca="false">IF(N4453="","",N4453+ROW()/10000000)</f>
        <v/>
      </c>
      <c r="U4453" s="0" t="str">
        <f aca="false">IF(G4453=1,IF(B4453="",1,0),"")</f>
        <v/>
      </c>
    </row>
    <row r="4454" customFormat="false" ht="15" hidden="false" customHeight="false" outlineLevel="0" collapsed="false">
      <c r="A4454" s="35"/>
      <c r="B4454" s="35"/>
      <c r="G4454" s="0" t="str">
        <f aca="false">IF(A4454="","",IF(AND(A4454&gt;=Debut,A4454&lt;Fin),1,0))</f>
        <v/>
      </c>
      <c r="H4454" s="0" t="str">
        <f aca="false">IF(G4454=1,INT(ROUND((A4454-Debut)*86400,0)/600),"")</f>
        <v/>
      </c>
      <c r="I4454" s="0" t="str">
        <f aca="false">IF(G4454=1,INT(ROUND((A4454-Debut)*86400,0)/3600),"")</f>
        <v/>
      </c>
      <c r="J4454" s="0" t="str">
        <f aca="false">IF(OR(A4454="",B4454=""),"",ROUND((B4454-A4454)*86400,0))</f>
        <v/>
      </c>
      <c r="K4454" s="37" t="str">
        <f aca="false">IF(G4454=1,IF(COUNTIFS($C:$C,C4454,$G:$G,1,$A:$A,"&gt;="&amp;(A4454-FenetreInterm/86400),$A:$A,"&lt;="&amp;A4454)&gt;=NbInterm,1,0),"")</f>
        <v/>
      </c>
      <c r="L4454" s="37" t="str">
        <f aca="false">IF(G4454=1,IF(B4454="",0,IF(J4454&lt;SeuilFugitive,1,0)),"")</f>
        <v/>
      </c>
      <c r="M4454" s="37" t="str">
        <f aca="false">IF(G4454=1,IF(B4454="",IF((Fin-A4454)*24&gt;SeuilFigee,1,0),IF(J4454&gt;SeuilFigee*3600,1,0)),"")</f>
        <v/>
      </c>
      <c r="N4454" s="0" t="str">
        <f aca="false">IF(G4454=1,IF(COUNTIF(H$2:H4454,H4454)=1,COUNTIF($H:$H,H4454),""),"")</f>
        <v/>
      </c>
      <c r="O4454" s="0" t="str">
        <f aca="false">IF(G4454=1,IF(COUNTIF(I$2:I4454,I4454)=1,COUNTIF($I:$I,I4454),""),"")</f>
        <v/>
      </c>
      <c r="P4454" s="38" t="str">
        <f aca="false">IF(G4454=1,IF(COUNTIFS(C$2:C4454,C4454,G$2:G4454,1)=1,COUNTIFS($C:$C,C4454,$G:$G,1)+ROW()/10000000,""),"")</f>
        <v/>
      </c>
      <c r="Q4454" s="0" t="str">
        <f aca="false">IF(K4454=1,IF(COUNTIFS(C$2:C4454,C4454,K$2:K4454,1)=1,1,0),"")</f>
        <v/>
      </c>
      <c r="R4454" s="0" t="str">
        <f aca="false">IF(M4454=1,IF(COUNTIFS(C$2:C4454,C4454,M$2:M4454,1)=1,1,0),"")</f>
        <v/>
      </c>
      <c r="S4454" s="0" t="str">
        <f aca="false">IF(L4454=1,IF(COUNTIFS(C$2:C4454,C4454,L$2:L4454,1)=1,1,0),"")</f>
        <v/>
      </c>
      <c r="T4454" s="38" t="str">
        <f aca="false">IF(N4454="","",N4454+ROW()/10000000)</f>
        <v/>
      </c>
      <c r="U4454" s="0" t="str">
        <f aca="false">IF(G4454=1,IF(B4454="",1,0),"")</f>
        <v/>
      </c>
    </row>
    <row r="4455" customFormat="false" ht="15" hidden="false" customHeight="false" outlineLevel="0" collapsed="false">
      <c r="A4455" s="35"/>
      <c r="B4455" s="35"/>
      <c r="G4455" s="0" t="str">
        <f aca="false">IF(A4455="","",IF(AND(A4455&gt;=Debut,A4455&lt;Fin),1,0))</f>
        <v/>
      </c>
      <c r="H4455" s="0" t="str">
        <f aca="false">IF(G4455=1,INT(ROUND((A4455-Debut)*86400,0)/600),"")</f>
        <v/>
      </c>
      <c r="I4455" s="0" t="str">
        <f aca="false">IF(G4455=1,INT(ROUND((A4455-Debut)*86400,0)/3600),"")</f>
        <v/>
      </c>
      <c r="J4455" s="0" t="str">
        <f aca="false">IF(OR(A4455="",B4455=""),"",ROUND((B4455-A4455)*86400,0))</f>
        <v/>
      </c>
      <c r="K4455" s="37" t="str">
        <f aca="false">IF(G4455=1,IF(COUNTIFS($C:$C,C4455,$G:$G,1,$A:$A,"&gt;="&amp;(A4455-FenetreInterm/86400),$A:$A,"&lt;="&amp;A4455)&gt;=NbInterm,1,0),"")</f>
        <v/>
      </c>
      <c r="L4455" s="37" t="str">
        <f aca="false">IF(G4455=1,IF(B4455="",0,IF(J4455&lt;SeuilFugitive,1,0)),"")</f>
        <v/>
      </c>
      <c r="M4455" s="37" t="str">
        <f aca="false">IF(G4455=1,IF(B4455="",IF((Fin-A4455)*24&gt;SeuilFigee,1,0),IF(J4455&gt;SeuilFigee*3600,1,0)),"")</f>
        <v/>
      </c>
      <c r="N4455" s="0" t="str">
        <f aca="false">IF(G4455=1,IF(COUNTIF(H$2:H4455,H4455)=1,COUNTIF($H:$H,H4455),""),"")</f>
        <v/>
      </c>
      <c r="O4455" s="0" t="str">
        <f aca="false">IF(G4455=1,IF(COUNTIF(I$2:I4455,I4455)=1,COUNTIF($I:$I,I4455),""),"")</f>
        <v/>
      </c>
      <c r="P4455" s="38" t="str">
        <f aca="false">IF(G4455=1,IF(COUNTIFS(C$2:C4455,C4455,G$2:G4455,1)=1,COUNTIFS($C:$C,C4455,$G:$G,1)+ROW()/10000000,""),"")</f>
        <v/>
      </c>
      <c r="Q4455" s="0" t="str">
        <f aca="false">IF(K4455=1,IF(COUNTIFS(C$2:C4455,C4455,K$2:K4455,1)=1,1,0),"")</f>
        <v/>
      </c>
      <c r="R4455" s="0" t="str">
        <f aca="false">IF(M4455=1,IF(COUNTIFS(C$2:C4455,C4455,M$2:M4455,1)=1,1,0),"")</f>
        <v/>
      </c>
      <c r="S4455" s="0" t="str">
        <f aca="false">IF(L4455=1,IF(COUNTIFS(C$2:C4455,C4455,L$2:L4455,1)=1,1,0),"")</f>
        <v/>
      </c>
      <c r="T4455" s="38" t="str">
        <f aca="false">IF(N4455="","",N4455+ROW()/10000000)</f>
        <v/>
      </c>
      <c r="U4455" s="0" t="str">
        <f aca="false">IF(G4455=1,IF(B4455="",1,0),"")</f>
        <v/>
      </c>
    </row>
    <row r="4456" customFormat="false" ht="15" hidden="false" customHeight="false" outlineLevel="0" collapsed="false">
      <c r="A4456" s="35"/>
      <c r="B4456" s="35"/>
      <c r="G4456" s="0" t="str">
        <f aca="false">IF(A4456="","",IF(AND(A4456&gt;=Debut,A4456&lt;Fin),1,0))</f>
        <v/>
      </c>
      <c r="H4456" s="0" t="str">
        <f aca="false">IF(G4456=1,INT(ROUND((A4456-Debut)*86400,0)/600),"")</f>
        <v/>
      </c>
      <c r="I4456" s="0" t="str">
        <f aca="false">IF(G4456=1,INT(ROUND((A4456-Debut)*86400,0)/3600),"")</f>
        <v/>
      </c>
      <c r="J4456" s="0" t="str">
        <f aca="false">IF(OR(A4456="",B4456=""),"",ROUND((B4456-A4456)*86400,0))</f>
        <v/>
      </c>
      <c r="K4456" s="37" t="str">
        <f aca="false">IF(G4456=1,IF(COUNTIFS($C:$C,C4456,$G:$G,1,$A:$A,"&gt;="&amp;(A4456-FenetreInterm/86400),$A:$A,"&lt;="&amp;A4456)&gt;=NbInterm,1,0),"")</f>
        <v/>
      </c>
      <c r="L4456" s="37" t="str">
        <f aca="false">IF(G4456=1,IF(B4456="",0,IF(J4456&lt;SeuilFugitive,1,0)),"")</f>
        <v/>
      </c>
      <c r="M4456" s="37" t="str">
        <f aca="false">IF(G4456=1,IF(B4456="",IF((Fin-A4456)*24&gt;SeuilFigee,1,0),IF(J4456&gt;SeuilFigee*3600,1,0)),"")</f>
        <v/>
      </c>
      <c r="N4456" s="0" t="str">
        <f aca="false">IF(G4456=1,IF(COUNTIF(H$2:H4456,H4456)=1,COUNTIF($H:$H,H4456),""),"")</f>
        <v/>
      </c>
      <c r="O4456" s="0" t="str">
        <f aca="false">IF(G4456=1,IF(COUNTIF(I$2:I4456,I4456)=1,COUNTIF($I:$I,I4456),""),"")</f>
        <v/>
      </c>
      <c r="P4456" s="38" t="str">
        <f aca="false">IF(G4456=1,IF(COUNTIFS(C$2:C4456,C4456,G$2:G4456,1)=1,COUNTIFS($C:$C,C4456,$G:$G,1)+ROW()/10000000,""),"")</f>
        <v/>
      </c>
      <c r="Q4456" s="0" t="str">
        <f aca="false">IF(K4456=1,IF(COUNTIFS(C$2:C4456,C4456,K$2:K4456,1)=1,1,0),"")</f>
        <v/>
      </c>
      <c r="R4456" s="0" t="str">
        <f aca="false">IF(M4456=1,IF(COUNTIFS(C$2:C4456,C4456,M$2:M4456,1)=1,1,0),"")</f>
        <v/>
      </c>
      <c r="S4456" s="0" t="str">
        <f aca="false">IF(L4456=1,IF(COUNTIFS(C$2:C4456,C4456,L$2:L4456,1)=1,1,0),"")</f>
        <v/>
      </c>
      <c r="T4456" s="38" t="str">
        <f aca="false">IF(N4456="","",N4456+ROW()/10000000)</f>
        <v/>
      </c>
      <c r="U4456" s="0" t="str">
        <f aca="false">IF(G4456=1,IF(B4456="",1,0),"")</f>
        <v/>
      </c>
    </row>
    <row r="4457" customFormat="false" ht="15" hidden="false" customHeight="false" outlineLevel="0" collapsed="false">
      <c r="A4457" s="35"/>
      <c r="B4457" s="35"/>
      <c r="G4457" s="0" t="str">
        <f aca="false">IF(A4457="","",IF(AND(A4457&gt;=Debut,A4457&lt;Fin),1,0))</f>
        <v/>
      </c>
      <c r="H4457" s="0" t="str">
        <f aca="false">IF(G4457=1,INT(ROUND((A4457-Debut)*86400,0)/600),"")</f>
        <v/>
      </c>
      <c r="I4457" s="0" t="str">
        <f aca="false">IF(G4457=1,INT(ROUND((A4457-Debut)*86400,0)/3600),"")</f>
        <v/>
      </c>
      <c r="J4457" s="0" t="str">
        <f aca="false">IF(OR(A4457="",B4457=""),"",ROUND((B4457-A4457)*86400,0))</f>
        <v/>
      </c>
      <c r="K4457" s="37" t="str">
        <f aca="false">IF(G4457=1,IF(COUNTIFS($C:$C,C4457,$G:$G,1,$A:$A,"&gt;="&amp;(A4457-FenetreInterm/86400),$A:$A,"&lt;="&amp;A4457)&gt;=NbInterm,1,0),"")</f>
        <v/>
      </c>
      <c r="L4457" s="37" t="str">
        <f aca="false">IF(G4457=1,IF(B4457="",0,IF(J4457&lt;SeuilFugitive,1,0)),"")</f>
        <v/>
      </c>
      <c r="M4457" s="37" t="str">
        <f aca="false">IF(G4457=1,IF(B4457="",IF((Fin-A4457)*24&gt;SeuilFigee,1,0),IF(J4457&gt;SeuilFigee*3600,1,0)),"")</f>
        <v/>
      </c>
      <c r="N4457" s="0" t="str">
        <f aca="false">IF(G4457=1,IF(COUNTIF(H$2:H4457,H4457)=1,COUNTIF($H:$H,H4457),""),"")</f>
        <v/>
      </c>
      <c r="O4457" s="0" t="str">
        <f aca="false">IF(G4457=1,IF(COUNTIF(I$2:I4457,I4457)=1,COUNTIF($I:$I,I4457),""),"")</f>
        <v/>
      </c>
      <c r="P4457" s="38" t="str">
        <f aca="false">IF(G4457=1,IF(COUNTIFS(C$2:C4457,C4457,G$2:G4457,1)=1,COUNTIFS($C:$C,C4457,$G:$G,1)+ROW()/10000000,""),"")</f>
        <v/>
      </c>
      <c r="Q4457" s="0" t="str">
        <f aca="false">IF(K4457=1,IF(COUNTIFS(C$2:C4457,C4457,K$2:K4457,1)=1,1,0),"")</f>
        <v/>
      </c>
      <c r="R4457" s="0" t="str">
        <f aca="false">IF(M4457=1,IF(COUNTIFS(C$2:C4457,C4457,M$2:M4457,1)=1,1,0),"")</f>
        <v/>
      </c>
      <c r="S4457" s="0" t="str">
        <f aca="false">IF(L4457=1,IF(COUNTIFS(C$2:C4457,C4457,L$2:L4457,1)=1,1,0),"")</f>
        <v/>
      </c>
      <c r="T4457" s="38" t="str">
        <f aca="false">IF(N4457="","",N4457+ROW()/10000000)</f>
        <v/>
      </c>
      <c r="U4457" s="0" t="str">
        <f aca="false">IF(G4457=1,IF(B4457="",1,0),"")</f>
        <v/>
      </c>
    </row>
    <row r="4458" customFormat="false" ht="15" hidden="false" customHeight="false" outlineLevel="0" collapsed="false">
      <c r="A4458" s="35"/>
      <c r="B4458" s="35"/>
      <c r="G4458" s="0" t="str">
        <f aca="false">IF(A4458="","",IF(AND(A4458&gt;=Debut,A4458&lt;Fin),1,0))</f>
        <v/>
      </c>
      <c r="H4458" s="0" t="str">
        <f aca="false">IF(G4458=1,INT(ROUND((A4458-Debut)*86400,0)/600),"")</f>
        <v/>
      </c>
      <c r="I4458" s="0" t="str">
        <f aca="false">IF(G4458=1,INT(ROUND((A4458-Debut)*86400,0)/3600),"")</f>
        <v/>
      </c>
      <c r="J4458" s="0" t="str">
        <f aca="false">IF(OR(A4458="",B4458=""),"",ROUND((B4458-A4458)*86400,0))</f>
        <v/>
      </c>
      <c r="K4458" s="37" t="str">
        <f aca="false">IF(G4458=1,IF(COUNTIFS($C:$C,C4458,$G:$G,1,$A:$A,"&gt;="&amp;(A4458-FenetreInterm/86400),$A:$A,"&lt;="&amp;A4458)&gt;=NbInterm,1,0),"")</f>
        <v/>
      </c>
      <c r="L4458" s="37" t="str">
        <f aca="false">IF(G4458=1,IF(B4458="",0,IF(J4458&lt;SeuilFugitive,1,0)),"")</f>
        <v/>
      </c>
      <c r="M4458" s="37" t="str">
        <f aca="false">IF(G4458=1,IF(B4458="",IF((Fin-A4458)*24&gt;SeuilFigee,1,0),IF(J4458&gt;SeuilFigee*3600,1,0)),"")</f>
        <v/>
      </c>
      <c r="N4458" s="0" t="str">
        <f aca="false">IF(G4458=1,IF(COUNTIF(H$2:H4458,H4458)=1,COUNTIF($H:$H,H4458),""),"")</f>
        <v/>
      </c>
      <c r="O4458" s="0" t="str">
        <f aca="false">IF(G4458=1,IF(COUNTIF(I$2:I4458,I4458)=1,COUNTIF($I:$I,I4458),""),"")</f>
        <v/>
      </c>
      <c r="P4458" s="38" t="str">
        <f aca="false">IF(G4458=1,IF(COUNTIFS(C$2:C4458,C4458,G$2:G4458,1)=1,COUNTIFS($C:$C,C4458,$G:$G,1)+ROW()/10000000,""),"")</f>
        <v/>
      </c>
      <c r="Q4458" s="0" t="str">
        <f aca="false">IF(K4458=1,IF(COUNTIFS(C$2:C4458,C4458,K$2:K4458,1)=1,1,0),"")</f>
        <v/>
      </c>
      <c r="R4458" s="0" t="str">
        <f aca="false">IF(M4458=1,IF(COUNTIFS(C$2:C4458,C4458,M$2:M4458,1)=1,1,0),"")</f>
        <v/>
      </c>
      <c r="S4458" s="0" t="str">
        <f aca="false">IF(L4458=1,IF(COUNTIFS(C$2:C4458,C4458,L$2:L4458,1)=1,1,0),"")</f>
        <v/>
      </c>
      <c r="T4458" s="38" t="str">
        <f aca="false">IF(N4458="","",N4458+ROW()/10000000)</f>
        <v/>
      </c>
      <c r="U4458" s="0" t="str">
        <f aca="false">IF(G4458=1,IF(B4458="",1,0),"")</f>
        <v/>
      </c>
    </row>
    <row r="4459" customFormat="false" ht="15" hidden="false" customHeight="false" outlineLevel="0" collapsed="false">
      <c r="A4459" s="35"/>
      <c r="B4459" s="35"/>
      <c r="G4459" s="0" t="str">
        <f aca="false">IF(A4459="","",IF(AND(A4459&gt;=Debut,A4459&lt;Fin),1,0))</f>
        <v/>
      </c>
      <c r="H4459" s="0" t="str">
        <f aca="false">IF(G4459=1,INT(ROUND((A4459-Debut)*86400,0)/600),"")</f>
        <v/>
      </c>
      <c r="I4459" s="0" t="str">
        <f aca="false">IF(G4459=1,INT(ROUND((A4459-Debut)*86400,0)/3600),"")</f>
        <v/>
      </c>
      <c r="J4459" s="0" t="str">
        <f aca="false">IF(OR(A4459="",B4459=""),"",ROUND((B4459-A4459)*86400,0))</f>
        <v/>
      </c>
      <c r="K4459" s="37" t="str">
        <f aca="false">IF(G4459=1,IF(COUNTIFS($C:$C,C4459,$G:$G,1,$A:$A,"&gt;="&amp;(A4459-FenetreInterm/86400),$A:$A,"&lt;="&amp;A4459)&gt;=NbInterm,1,0),"")</f>
        <v/>
      </c>
      <c r="L4459" s="37" t="str">
        <f aca="false">IF(G4459=1,IF(B4459="",0,IF(J4459&lt;SeuilFugitive,1,0)),"")</f>
        <v/>
      </c>
      <c r="M4459" s="37" t="str">
        <f aca="false">IF(G4459=1,IF(B4459="",IF((Fin-A4459)*24&gt;SeuilFigee,1,0),IF(J4459&gt;SeuilFigee*3600,1,0)),"")</f>
        <v/>
      </c>
      <c r="N4459" s="0" t="str">
        <f aca="false">IF(G4459=1,IF(COUNTIF(H$2:H4459,H4459)=1,COUNTIF($H:$H,H4459),""),"")</f>
        <v/>
      </c>
      <c r="O4459" s="0" t="str">
        <f aca="false">IF(G4459=1,IF(COUNTIF(I$2:I4459,I4459)=1,COUNTIF($I:$I,I4459),""),"")</f>
        <v/>
      </c>
      <c r="P4459" s="38" t="str">
        <f aca="false">IF(G4459=1,IF(COUNTIFS(C$2:C4459,C4459,G$2:G4459,1)=1,COUNTIFS($C:$C,C4459,$G:$G,1)+ROW()/10000000,""),"")</f>
        <v/>
      </c>
      <c r="Q4459" s="0" t="str">
        <f aca="false">IF(K4459=1,IF(COUNTIFS(C$2:C4459,C4459,K$2:K4459,1)=1,1,0),"")</f>
        <v/>
      </c>
      <c r="R4459" s="0" t="str">
        <f aca="false">IF(M4459=1,IF(COUNTIFS(C$2:C4459,C4459,M$2:M4459,1)=1,1,0),"")</f>
        <v/>
      </c>
      <c r="S4459" s="0" t="str">
        <f aca="false">IF(L4459=1,IF(COUNTIFS(C$2:C4459,C4459,L$2:L4459,1)=1,1,0),"")</f>
        <v/>
      </c>
      <c r="T4459" s="38" t="str">
        <f aca="false">IF(N4459="","",N4459+ROW()/10000000)</f>
        <v/>
      </c>
      <c r="U4459" s="0" t="str">
        <f aca="false">IF(G4459=1,IF(B4459="",1,0),"")</f>
        <v/>
      </c>
    </row>
    <row r="4460" customFormat="false" ht="15" hidden="false" customHeight="false" outlineLevel="0" collapsed="false">
      <c r="A4460" s="35"/>
      <c r="B4460" s="35"/>
      <c r="G4460" s="0" t="str">
        <f aca="false">IF(A4460="","",IF(AND(A4460&gt;=Debut,A4460&lt;Fin),1,0))</f>
        <v/>
      </c>
      <c r="H4460" s="0" t="str">
        <f aca="false">IF(G4460=1,INT(ROUND((A4460-Debut)*86400,0)/600),"")</f>
        <v/>
      </c>
      <c r="I4460" s="0" t="str">
        <f aca="false">IF(G4460=1,INT(ROUND((A4460-Debut)*86400,0)/3600),"")</f>
        <v/>
      </c>
      <c r="J4460" s="0" t="str">
        <f aca="false">IF(OR(A4460="",B4460=""),"",ROUND((B4460-A4460)*86400,0))</f>
        <v/>
      </c>
      <c r="K4460" s="37" t="str">
        <f aca="false">IF(G4460=1,IF(COUNTIFS($C:$C,C4460,$G:$G,1,$A:$A,"&gt;="&amp;(A4460-FenetreInterm/86400),$A:$A,"&lt;="&amp;A4460)&gt;=NbInterm,1,0),"")</f>
        <v/>
      </c>
      <c r="L4460" s="37" t="str">
        <f aca="false">IF(G4460=1,IF(B4460="",0,IF(J4460&lt;SeuilFugitive,1,0)),"")</f>
        <v/>
      </c>
      <c r="M4460" s="37" t="str">
        <f aca="false">IF(G4460=1,IF(B4460="",IF((Fin-A4460)*24&gt;SeuilFigee,1,0),IF(J4460&gt;SeuilFigee*3600,1,0)),"")</f>
        <v/>
      </c>
      <c r="N4460" s="0" t="str">
        <f aca="false">IF(G4460=1,IF(COUNTIF(H$2:H4460,H4460)=1,COUNTIF($H:$H,H4460),""),"")</f>
        <v/>
      </c>
      <c r="O4460" s="0" t="str">
        <f aca="false">IF(G4460=1,IF(COUNTIF(I$2:I4460,I4460)=1,COUNTIF($I:$I,I4460),""),"")</f>
        <v/>
      </c>
      <c r="P4460" s="38" t="str">
        <f aca="false">IF(G4460=1,IF(COUNTIFS(C$2:C4460,C4460,G$2:G4460,1)=1,COUNTIFS($C:$C,C4460,$G:$G,1)+ROW()/10000000,""),"")</f>
        <v/>
      </c>
      <c r="Q4460" s="0" t="str">
        <f aca="false">IF(K4460=1,IF(COUNTIFS(C$2:C4460,C4460,K$2:K4460,1)=1,1,0),"")</f>
        <v/>
      </c>
      <c r="R4460" s="0" t="str">
        <f aca="false">IF(M4460=1,IF(COUNTIFS(C$2:C4460,C4460,M$2:M4460,1)=1,1,0),"")</f>
        <v/>
      </c>
      <c r="S4460" s="0" t="str">
        <f aca="false">IF(L4460=1,IF(COUNTIFS(C$2:C4460,C4460,L$2:L4460,1)=1,1,0),"")</f>
        <v/>
      </c>
      <c r="T4460" s="38" t="str">
        <f aca="false">IF(N4460="","",N4460+ROW()/10000000)</f>
        <v/>
      </c>
      <c r="U4460" s="0" t="str">
        <f aca="false">IF(G4460=1,IF(B4460="",1,0),"")</f>
        <v/>
      </c>
    </row>
    <row r="4461" customFormat="false" ht="15" hidden="false" customHeight="false" outlineLevel="0" collapsed="false">
      <c r="A4461" s="35"/>
      <c r="B4461" s="35"/>
      <c r="G4461" s="0" t="str">
        <f aca="false">IF(A4461="","",IF(AND(A4461&gt;=Debut,A4461&lt;Fin),1,0))</f>
        <v/>
      </c>
      <c r="H4461" s="0" t="str">
        <f aca="false">IF(G4461=1,INT(ROUND((A4461-Debut)*86400,0)/600),"")</f>
        <v/>
      </c>
      <c r="I4461" s="0" t="str">
        <f aca="false">IF(G4461=1,INT(ROUND((A4461-Debut)*86400,0)/3600),"")</f>
        <v/>
      </c>
      <c r="J4461" s="0" t="str">
        <f aca="false">IF(OR(A4461="",B4461=""),"",ROUND((B4461-A4461)*86400,0))</f>
        <v/>
      </c>
      <c r="K4461" s="37" t="str">
        <f aca="false">IF(G4461=1,IF(COUNTIFS($C:$C,C4461,$G:$G,1,$A:$A,"&gt;="&amp;(A4461-FenetreInterm/86400),$A:$A,"&lt;="&amp;A4461)&gt;=NbInterm,1,0),"")</f>
        <v/>
      </c>
      <c r="L4461" s="37" t="str">
        <f aca="false">IF(G4461=1,IF(B4461="",0,IF(J4461&lt;SeuilFugitive,1,0)),"")</f>
        <v/>
      </c>
      <c r="M4461" s="37" t="str">
        <f aca="false">IF(G4461=1,IF(B4461="",IF((Fin-A4461)*24&gt;SeuilFigee,1,0),IF(J4461&gt;SeuilFigee*3600,1,0)),"")</f>
        <v/>
      </c>
      <c r="N4461" s="0" t="str">
        <f aca="false">IF(G4461=1,IF(COUNTIF(H$2:H4461,H4461)=1,COUNTIF($H:$H,H4461),""),"")</f>
        <v/>
      </c>
      <c r="O4461" s="0" t="str">
        <f aca="false">IF(G4461=1,IF(COUNTIF(I$2:I4461,I4461)=1,COUNTIF($I:$I,I4461),""),"")</f>
        <v/>
      </c>
      <c r="P4461" s="38" t="str">
        <f aca="false">IF(G4461=1,IF(COUNTIFS(C$2:C4461,C4461,G$2:G4461,1)=1,COUNTIFS($C:$C,C4461,$G:$G,1)+ROW()/10000000,""),"")</f>
        <v/>
      </c>
      <c r="Q4461" s="0" t="str">
        <f aca="false">IF(K4461=1,IF(COUNTIFS(C$2:C4461,C4461,K$2:K4461,1)=1,1,0),"")</f>
        <v/>
      </c>
      <c r="R4461" s="0" t="str">
        <f aca="false">IF(M4461=1,IF(COUNTIFS(C$2:C4461,C4461,M$2:M4461,1)=1,1,0),"")</f>
        <v/>
      </c>
      <c r="S4461" s="0" t="str">
        <f aca="false">IF(L4461=1,IF(COUNTIFS(C$2:C4461,C4461,L$2:L4461,1)=1,1,0),"")</f>
        <v/>
      </c>
      <c r="T4461" s="38" t="str">
        <f aca="false">IF(N4461="","",N4461+ROW()/10000000)</f>
        <v/>
      </c>
      <c r="U4461" s="0" t="str">
        <f aca="false">IF(G4461=1,IF(B4461="",1,0),"")</f>
        <v/>
      </c>
    </row>
    <row r="4462" customFormat="false" ht="15" hidden="false" customHeight="false" outlineLevel="0" collapsed="false">
      <c r="A4462" s="35"/>
      <c r="B4462" s="35"/>
      <c r="G4462" s="0" t="str">
        <f aca="false">IF(A4462="","",IF(AND(A4462&gt;=Debut,A4462&lt;Fin),1,0))</f>
        <v/>
      </c>
      <c r="H4462" s="0" t="str">
        <f aca="false">IF(G4462=1,INT(ROUND((A4462-Debut)*86400,0)/600),"")</f>
        <v/>
      </c>
      <c r="I4462" s="0" t="str">
        <f aca="false">IF(G4462=1,INT(ROUND((A4462-Debut)*86400,0)/3600),"")</f>
        <v/>
      </c>
      <c r="J4462" s="0" t="str">
        <f aca="false">IF(OR(A4462="",B4462=""),"",ROUND((B4462-A4462)*86400,0))</f>
        <v/>
      </c>
      <c r="K4462" s="37" t="str">
        <f aca="false">IF(G4462=1,IF(COUNTIFS($C:$C,C4462,$G:$G,1,$A:$A,"&gt;="&amp;(A4462-FenetreInterm/86400),$A:$A,"&lt;="&amp;A4462)&gt;=NbInterm,1,0),"")</f>
        <v/>
      </c>
      <c r="L4462" s="37" t="str">
        <f aca="false">IF(G4462=1,IF(B4462="",0,IF(J4462&lt;SeuilFugitive,1,0)),"")</f>
        <v/>
      </c>
      <c r="M4462" s="37" t="str">
        <f aca="false">IF(G4462=1,IF(B4462="",IF((Fin-A4462)*24&gt;SeuilFigee,1,0),IF(J4462&gt;SeuilFigee*3600,1,0)),"")</f>
        <v/>
      </c>
      <c r="N4462" s="0" t="str">
        <f aca="false">IF(G4462=1,IF(COUNTIF(H$2:H4462,H4462)=1,COUNTIF($H:$H,H4462),""),"")</f>
        <v/>
      </c>
      <c r="O4462" s="0" t="str">
        <f aca="false">IF(G4462=1,IF(COUNTIF(I$2:I4462,I4462)=1,COUNTIF($I:$I,I4462),""),"")</f>
        <v/>
      </c>
      <c r="P4462" s="38" t="str">
        <f aca="false">IF(G4462=1,IF(COUNTIFS(C$2:C4462,C4462,G$2:G4462,1)=1,COUNTIFS($C:$C,C4462,$G:$G,1)+ROW()/10000000,""),"")</f>
        <v/>
      </c>
      <c r="Q4462" s="0" t="str">
        <f aca="false">IF(K4462=1,IF(COUNTIFS(C$2:C4462,C4462,K$2:K4462,1)=1,1,0),"")</f>
        <v/>
      </c>
      <c r="R4462" s="0" t="str">
        <f aca="false">IF(M4462=1,IF(COUNTIFS(C$2:C4462,C4462,M$2:M4462,1)=1,1,0),"")</f>
        <v/>
      </c>
      <c r="S4462" s="0" t="str">
        <f aca="false">IF(L4462=1,IF(COUNTIFS(C$2:C4462,C4462,L$2:L4462,1)=1,1,0),"")</f>
        <v/>
      </c>
      <c r="T4462" s="38" t="str">
        <f aca="false">IF(N4462="","",N4462+ROW()/10000000)</f>
        <v/>
      </c>
      <c r="U4462" s="0" t="str">
        <f aca="false">IF(G4462=1,IF(B4462="",1,0),"")</f>
        <v/>
      </c>
    </row>
    <row r="4463" customFormat="false" ht="15" hidden="false" customHeight="false" outlineLevel="0" collapsed="false">
      <c r="A4463" s="35"/>
      <c r="B4463" s="35"/>
      <c r="G4463" s="0" t="str">
        <f aca="false">IF(A4463="","",IF(AND(A4463&gt;=Debut,A4463&lt;Fin),1,0))</f>
        <v/>
      </c>
      <c r="H4463" s="0" t="str">
        <f aca="false">IF(G4463=1,INT(ROUND((A4463-Debut)*86400,0)/600),"")</f>
        <v/>
      </c>
      <c r="I4463" s="0" t="str">
        <f aca="false">IF(G4463=1,INT(ROUND((A4463-Debut)*86400,0)/3600),"")</f>
        <v/>
      </c>
      <c r="J4463" s="0" t="str">
        <f aca="false">IF(OR(A4463="",B4463=""),"",ROUND((B4463-A4463)*86400,0))</f>
        <v/>
      </c>
      <c r="K4463" s="37" t="str">
        <f aca="false">IF(G4463=1,IF(COUNTIFS($C:$C,C4463,$G:$G,1,$A:$A,"&gt;="&amp;(A4463-FenetreInterm/86400),$A:$A,"&lt;="&amp;A4463)&gt;=NbInterm,1,0),"")</f>
        <v/>
      </c>
      <c r="L4463" s="37" t="str">
        <f aca="false">IF(G4463=1,IF(B4463="",0,IF(J4463&lt;SeuilFugitive,1,0)),"")</f>
        <v/>
      </c>
      <c r="M4463" s="37" t="str">
        <f aca="false">IF(G4463=1,IF(B4463="",IF((Fin-A4463)*24&gt;SeuilFigee,1,0),IF(J4463&gt;SeuilFigee*3600,1,0)),"")</f>
        <v/>
      </c>
      <c r="N4463" s="0" t="str">
        <f aca="false">IF(G4463=1,IF(COUNTIF(H$2:H4463,H4463)=1,COUNTIF($H:$H,H4463),""),"")</f>
        <v/>
      </c>
      <c r="O4463" s="0" t="str">
        <f aca="false">IF(G4463=1,IF(COUNTIF(I$2:I4463,I4463)=1,COUNTIF($I:$I,I4463),""),"")</f>
        <v/>
      </c>
      <c r="P4463" s="38" t="str">
        <f aca="false">IF(G4463=1,IF(COUNTIFS(C$2:C4463,C4463,G$2:G4463,1)=1,COUNTIFS($C:$C,C4463,$G:$G,1)+ROW()/10000000,""),"")</f>
        <v/>
      </c>
      <c r="Q4463" s="0" t="str">
        <f aca="false">IF(K4463=1,IF(COUNTIFS(C$2:C4463,C4463,K$2:K4463,1)=1,1,0),"")</f>
        <v/>
      </c>
      <c r="R4463" s="0" t="str">
        <f aca="false">IF(M4463=1,IF(COUNTIFS(C$2:C4463,C4463,M$2:M4463,1)=1,1,0),"")</f>
        <v/>
      </c>
      <c r="S4463" s="0" t="str">
        <f aca="false">IF(L4463=1,IF(COUNTIFS(C$2:C4463,C4463,L$2:L4463,1)=1,1,0),"")</f>
        <v/>
      </c>
      <c r="T4463" s="38" t="str">
        <f aca="false">IF(N4463="","",N4463+ROW()/10000000)</f>
        <v/>
      </c>
      <c r="U4463" s="0" t="str">
        <f aca="false">IF(G4463=1,IF(B4463="",1,0),"")</f>
        <v/>
      </c>
    </row>
    <row r="4464" customFormat="false" ht="15" hidden="false" customHeight="false" outlineLevel="0" collapsed="false">
      <c r="A4464" s="35"/>
      <c r="B4464" s="35"/>
      <c r="G4464" s="0" t="str">
        <f aca="false">IF(A4464="","",IF(AND(A4464&gt;=Debut,A4464&lt;Fin),1,0))</f>
        <v/>
      </c>
      <c r="H4464" s="0" t="str">
        <f aca="false">IF(G4464=1,INT(ROUND((A4464-Debut)*86400,0)/600),"")</f>
        <v/>
      </c>
      <c r="I4464" s="0" t="str">
        <f aca="false">IF(G4464=1,INT(ROUND((A4464-Debut)*86400,0)/3600),"")</f>
        <v/>
      </c>
      <c r="J4464" s="0" t="str">
        <f aca="false">IF(OR(A4464="",B4464=""),"",ROUND((B4464-A4464)*86400,0))</f>
        <v/>
      </c>
      <c r="K4464" s="37" t="str">
        <f aca="false">IF(G4464=1,IF(COUNTIFS($C:$C,C4464,$G:$G,1,$A:$A,"&gt;="&amp;(A4464-FenetreInterm/86400),$A:$A,"&lt;="&amp;A4464)&gt;=NbInterm,1,0),"")</f>
        <v/>
      </c>
      <c r="L4464" s="37" t="str">
        <f aca="false">IF(G4464=1,IF(B4464="",0,IF(J4464&lt;SeuilFugitive,1,0)),"")</f>
        <v/>
      </c>
      <c r="M4464" s="37" t="str">
        <f aca="false">IF(G4464=1,IF(B4464="",IF((Fin-A4464)*24&gt;SeuilFigee,1,0),IF(J4464&gt;SeuilFigee*3600,1,0)),"")</f>
        <v/>
      </c>
      <c r="N4464" s="0" t="str">
        <f aca="false">IF(G4464=1,IF(COUNTIF(H$2:H4464,H4464)=1,COUNTIF($H:$H,H4464),""),"")</f>
        <v/>
      </c>
      <c r="O4464" s="0" t="str">
        <f aca="false">IF(G4464=1,IF(COUNTIF(I$2:I4464,I4464)=1,COUNTIF($I:$I,I4464),""),"")</f>
        <v/>
      </c>
      <c r="P4464" s="38" t="str">
        <f aca="false">IF(G4464=1,IF(COUNTIFS(C$2:C4464,C4464,G$2:G4464,1)=1,COUNTIFS($C:$C,C4464,$G:$G,1)+ROW()/10000000,""),"")</f>
        <v/>
      </c>
      <c r="Q4464" s="0" t="str">
        <f aca="false">IF(K4464=1,IF(COUNTIFS(C$2:C4464,C4464,K$2:K4464,1)=1,1,0),"")</f>
        <v/>
      </c>
      <c r="R4464" s="0" t="str">
        <f aca="false">IF(M4464=1,IF(COUNTIFS(C$2:C4464,C4464,M$2:M4464,1)=1,1,0),"")</f>
        <v/>
      </c>
      <c r="S4464" s="0" t="str">
        <f aca="false">IF(L4464=1,IF(COUNTIFS(C$2:C4464,C4464,L$2:L4464,1)=1,1,0),"")</f>
        <v/>
      </c>
      <c r="T4464" s="38" t="str">
        <f aca="false">IF(N4464="","",N4464+ROW()/10000000)</f>
        <v/>
      </c>
      <c r="U4464" s="0" t="str">
        <f aca="false">IF(G4464=1,IF(B4464="",1,0),"")</f>
        <v/>
      </c>
    </row>
    <row r="4465" customFormat="false" ht="15" hidden="false" customHeight="false" outlineLevel="0" collapsed="false">
      <c r="A4465" s="35"/>
      <c r="B4465" s="35"/>
      <c r="G4465" s="0" t="str">
        <f aca="false">IF(A4465="","",IF(AND(A4465&gt;=Debut,A4465&lt;Fin),1,0))</f>
        <v/>
      </c>
      <c r="H4465" s="0" t="str">
        <f aca="false">IF(G4465=1,INT(ROUND((A4465-Debut)*86400,0)/600),"")</f>
        <v/>
      </c>
      <c r="I4465" s="0" t="str">
        <f aca="false">IF(G4465=1,INT(ROUND((A4465-Debut)*86400,0)/3600),"")</f>
        <v/>
      </c>
      <c r="J4465" s="0" t="str">
        <f aca="false">IF(OR(A4465="",B4465=""),"",ROUND((B4465-A4465)*86400,0))</f>
        <v/>
      </c>
      <c r="K4465" s="37" t="str">
        <f aca="false">IF(G4465=1,IF(COUNTIFS($C:$C,C4465,$G:$G,1,$A:$A,"&gt;="&amp;(A4465-FenetreInterm/86400),$A:$A,"&lt;="&amp;A4465)&gt;=NbInterm,1,0),"")</f>
        <v/>
      </c>
      <c r="L4465" s="37" t="str">
        <f aca="false">IF(G4465=1,IF(B4465="",0,IF(J4465&lt;SeuilFugitive,1,0)),"")</f>
        <v/>
      </c>
      <c r="M4465" s="37" t="str">
        <f aca="false">IF(G4465=1,IF(B4465="",IF((Fin-A4465)*24&gt;SeuilFigee,1,0),IF(J4465&gt;SeuilFigee*3600,1,0)),"")</f>
        <v/>
      </c>
      <c r="N4465" s="0" t="str">
        <f aca="false">IF(G4465=1,IF(COUNTIF(H$2:H4465,H4465)=1,COUNTIF($H:$H,H4465),""),"")</f>
        <v/>
      </c>
      <c r="O4465" s="0" t="str">
        <f aca="false">IF(G4465=1,IF(COUNTIF(I$2:I4465,I4465)=1,COUNTIF($I:$I,I4465),""),"")</f>
        <v/>
      </c>
      <c r="P4465" s="38" t="str">
        <f aca="false">IF(G4465=1,IF(COUNTIFS(C$2:C4465,C4465,G$2:G4465,1)=1,COUNTIFS($C:$C,C4465,$G:$G,1)+ROW()/10000000,""),"")</f>
        <v/>
      </c>
      <c r="Q4465" s="0" t="str">
        <f aca="false">IF(K4465=1,IF(COUNTIFS(C$2:C4465,C4465,K$2:K4465,1)=1,1,0),"")</f>
        <v/>
      </c>
      <c r="R4465" s="0" t="str">
        <f aca="false">IF(M4465=1,IF(COUNTIFS(C$2:C4465,C4465,M$2:M4465,1)=1,1,0),"")</f>
        <v/>
      </c>
      <c r="S4465" s="0" t="str">
        <f aca="false">IF(L4465=1,IF(COUNTIFS(C$2:C4465,C4465,L$2:L4465,1)=1,1,0),"")</f>
        <v/>
      </c>
      <c r="T4465" s="38" t="str">
        <f aca="false">IF(N4465="","",N4465+ROW()/10000000)</f>
        <v/>
      </c>
      <c r="U4465" s="0" t="str">
        <f aca="false">IF(G4465=1,IF(B4465="",1,0),"")</f>
        <v/>
      </c>
    </row>
    <row r="4466" customFormat="false" ht="15" hidden="false" customHeight="false" outlineLevel="0" collapsed="false">
      <c r="A4466" s="35"/>
      <c r="B4466" s="35"/>
      <c r="G4466" s="0" t="str">
        <f aca="false">IF(A4466="","",IF(AND(A4466&gt;=Debut,A4466&lt;Fin),1,0))</f>
        <v/>
      </c>
      <c r="H4466" s="0" t="str">
        <f aca="false">IF(G4466=1,INT(ROUND((A4466-Debut)*86400,0)/600),"")</f>
        <v/>
      </c>
      <c r="I4466" s="0" t="str">
        <f aca="false">IF(G4466=1,INT(ROUND((A4466-Debut)*86400,0)/3600),"")</f>
        <v/>
      </c>
      <c r="J4466" s="0" t="str">
        <f aca="false">IF(OR(A4466="",B4466=""),"",ROUND((B4466-A4466)*86400,0))</f>
        <v/>
      </c>
      <c r="K4466" s="37" t="str">
        <f aca="false">IF(G4466=1,IF(COUNTIFS($C:$C,C4466,$G:$G,1,$A:$A,"&gt;="&amp;(A4466-FenetreInterm/86400),$A:$A,"&lt;="&amp;A4466)&gt;=NbInterm,1,0),"")</f>
        <v/>
      </c>
      <c r="L4466" s="37" t="str">
        <f aca="false">IF(G4466=1,IF(B4466="",0,IF(J4466&lt;SeuilFugitive,1,0)),"")</f>
        <v/>
      </c>
      <c r="M4466" s="37" t="str">
        <f aca="false">IF(G4466=1,IF(B4466="",IF((Fin-A4466)*24&gt;SeuilFigee,1,0),IF(J4466&gt;SeuilFigee*3600,1,0)),"")</f>
        <v/>
      </c>
      <c r="N4466" s="0" t="str">
        <f aca="false">IF(G4466=1,IF(COUNTIF(H$2:H4466,H4466)=1,COUNTIF($H:$H,H4466),""),"")</f>
        <v/>
      </c>
      <c r="O4466" s="0" t="str">
        <f aca="false">IF(G4466=1,IF(COUNTIF(I$2:I4466,I4466)=1,COUNTIF($I:$I,I4466),""),"")</f>
        <v/>
      </c>
      <c r="P4466" s="38" t="str">
        <f aca="false">IF(G4466=1,IF(COUNTIFS(C$2:C4466,C4466,G$2:G4466,1)=1,COUNTIFS($C:$C,C4466,$G:$G,1)+ROW()/10000000,""),"")</f>
        <v/>
      </c>
      <c r="Q4466" s="0" t="str">
        <f aca="false">IF(K4466=1,IF(COUNTIFS(C$2:C4466,C4466,K$2:K4466,1)=1,1,0),"")</f>
        <v/>
      </c>
      <c r="R4466" s="0" t="str">
        <f aca="false">IF(M4466=1,IF(COUNTIFS(C$2:C4466,C4466,M$2:M4466,1)=1,1,0),"")</f>
        <v/>
      </c>
      <c r="S4466" s="0" t="str">
        <f aca="false">IF(L4466=1,IF(COUNTIFS(C$2:C4466,C4466,L$2:L4466,1)=1,1,0),"")</f>
        <v/>
      </c>
      <c r="T4466" s="38" t="str">
        <f aca="false">IF(N4466="","",N4466+ROW()/10000000)</f>
        <v/>
      </c>
      <c r="U4466" s="0" t="str">
        <f aca="false">IF(G4466=1,IF(B4466="",1,0),"")</f>
        <v/>
      </c>
    </row>
    <row r="4467" customFormat="false" ht="15" hidden="false" customHeight="false" outlineLevel="0" collapsed="false">
      <c r="A4467" s="35"/>
      <c r="B4467" s="35"/>
      <c r="G4467" s="0" t="str">
        <f aca="false">IF(A4467="","",IF(AND(A4467&gt;=Debut,A4467&lt;Fin),1,0))</f>
        <v/>
      </c>
      <c r="H4467" s="0" t="str">
        <f aca="false">IF(G4467=1,INT(ROUND((A4467-Debut)*86400,0)/600),"")</f>
        <v/>
      </c>
      <c r="I4467" s="0" t="str">
        <f aca="false">IF(G4467=1,INT(ROUND((A4467-Debut)*86400,0)/3600),"")</f>
        <v/>
      </c>
      <c r="J4467" s="0" t="str">
        <f aca="false">IF(OR(A4467="",B4467=""),"",ROUND((B4467-A4467)*86400,0))</f>
        <v/>
      </c>
      <c r="K4467" s="37" t="str">
        <f aca="false">IF(G4467=1,IF(COUNTIFS($C:$C,C4467,$G:$G,1,$A:$A,"&gt;="&amp;(A4467-FenetreInterm/86400),$A:$A,"&lt;="&amp;A4467)&gt;=NbInterm,1,0),"")</f>
        <v/>
      </c>
      <c r="L4467" s="37" t="str">
        <f aca="false">IF(G4467=1,IF(B4467="",0,IF(J4467&lt;SeuilFugitive,1,0)),"")</f>
        <v/>
      </c>
      <c r="M4467" s="37" t="str">
        <f aca="false">IF(G4467=1,IF(B4467="",IF((Fin-A4467)*24&gt;SeuilFigee,1,0),IF(J4467&gt;SeuilFigee*3600,1,0)),"")</f>
        <v/>
      </c>
      <c r="N4467" s="0" t="str">
        <f aca="false">IF(G4467=1,IF(COUNTIF(H$2:H4467,H4467)=1,COUNTIF($H:$H,H4467),""),"")</f>
        <v/>
      </c>
      <c r="O4467" s="0" t="str">
        <f aca="false">IF(G4467=1,IF(COUNTIF(I$2:I4467,I4467)=1,COUNTIF($I:$I,I4467),""),"")</f>
        <v/>
      </c>
      <c r="P4467" s="38" t="str">
        <f aca="false">IF(G4467=1,IF(COUNTIFS(C$2:C4467,C4467,G$2:G4467,1)=1,COUNTIFS($C:$C,C4467,$G:$G,1)+ROW()/10000000,""),"")</f>
        <v/>
      </c>
      <c r="Q4467" s="0" t="str">
        <f aca="false">IF(K4467=1,IF(COUNTIFS(C$2:C4467,C4467,K$2:K4467,1)=1,1,0),"")</f>
        <v/>
      </c>
      <c r="R4467" s="0" t="str">
        <f aca="false">IF(M4467=1,IF(COUNTIFS(C$2:C4467,C4467,M$2:M4467,1)=1,1,0),"")</f>
        <v/>
      </c>
      <c r="S4467" s="0" t="str">
        <f aca="false">IF(L4467=1,IF(COUNTIFS(C$2:C4467,C4467,L$2:L4467,1)=1,1,0),"")</f>
        <v/>
      </c>
      <c r="T4467" s="38" t="str">
        <f aca="false">IF(N4467="","",N4467+ROW()/10000000)</f>
        <v/>
      </c>
      <c r="U4467" s="0" t="str">
        <f aca="false">IF(G4467=1,IF(B4467="",1,0),"")</f>
        <v/>
      </c>
    </row>
    <row r="4468" customFormat="false" ht="15" hidden="false" customHeight="false" outlineLevel="0" collapsed="false">
      <c r="A4468" s="35"/>
      <c r="B4468" s="35"/>
      <c r="G4468" s="0" t="str">
        <f aca="false">IF(A4468="","",IF(AND(A4468&gt;=Debut,A4468&lt;Fin),1,0))</f>
        <v/>
      </c>
      <c r="H4468" s="0" t="str">
        <f aca="false">IF(G4468=1,INT(ROUND((A4468-Debut)*86400,0)/600),"")</f>
        <v/>
      </c>
      <c r="I4468" s="0" t="str">
        <f aca="false">IF(G4468=1,INT(ROUND((A4468-Debut)*86400,0)/3600),"")</f>
        <v/>
      </c>
      <c r="J4468" s="0" t="str">
        <f aca="false">IF(OR(A4468="",B4468=""),"",ROUND((B4468-A4468)*86400,0))</f>
        <v/>
      </c>
      <c r="K4468" s="37" t="str">
        <f aca="false">IF(G4468=1,IF(COUNTIFS($C:$C,C4468,$G:$G,1,$A:$A,"&gt;="&amp;(A4468-FenetreInterm/86400),$A:$A,"&lt;="&amp;A4468)&gt;=NbInterm,1,0),"")</f>
        <v/>
      </c>
      <c r="L4468" s="37" t="str">
        <f aca="false">IF(G4468=1,IF(B4468="",0,IF(J4468&lt;SeuilFugitive,1,0)),"")</f>
        <v/>
      </c>
      <c r="M4468" s="37" t="str">
        <f aca="false">IF(G4468=1,IF(B4468="",IF((Fin-A4468)*24&gt;SeuilFigee,1,0),IF(J4468&gt;SeuilFigee*3600,1,0)),"")</f>
        <v/>
      </c>
      <c r="N4468" s="0" t="str">
        <f aca="false">IF(G4468=1,IF(COUNTIF(H$2:H4468,H4468)=1,COUNTIF($H:$H,H4468),""),"")</f>
        <v/>
      </c>
      <c r="O4468" s="0" t="str">
        <f aca="false">IF(G4468=1,IF(COUNTIF(I$2:I4468,I4468)=1,COUNTIF($I:$I,I4468),""),"")</f>
        <v/>
      </c>
      <c r="P4468" s="38" t="str">
        <f aca="false">IF(G4468=1,IF(COUNTIFS(C$2:C4468,C4468,G$2:G4468,1)=1,COUNTIFS($C:$C,C4468,$G:$G,1)+ROW()/10000000,""),"")</f>
        <v/>
      </c>
      <c r="Q4468" s="0" t="str">
        <f aca="false">IF(K4468=1,IF(COUNTIFS(C$2:C4468,C4468,K$2:K4468,1)=1,1,0),"")</f>
        <v/>
      </c>
      <c r="R4468" s="0" t="str">
        <f aca="false">IF(M4468=1,IF(COUNTIFS(C$2:C4468,C4468,M$2:M4468,1)=1,1,0),"")</f>
        <v/>
      </c>
      <c r="S4468" s="0" t="str">
        <f aca="false">IF(L4468=1,IF(COUNTIFS(C$2:C4468,C4468,L$2:L4468,1)=1,1,0),"")</f>
        <v/>
      </c>
      <c r="T4468" s="38" t="str">
        <f aca="false">IF(N4468="","",N4468+ROW()/10000000)</f>
        <v/>
      </c>
      <c r="U4468" s="0" t="str">
        <f aca="false">IF(G4468=1,IF(B4468="",1,0),"")</f>
        <v/>
      </c>
    </row>
    <row r="4469" customFormat="false" ht="15" hidden="false" customHeight="false" outlineLevel="0" collapsed="false">
      <c r="A4469" s="35"/>
      <c r="B4469" s="35"/>
      <c r="G4469" s="0" t="str">
        <f aca="false">IF(A4469="","",IF(AND(A4469&gt;=Debut,A4469&lt;Fin),1,0))</f>
        <v/>
      </c>
      <c r="H4469" s="0" t="str">
        <f aca="false">IF(G4469=1,INT(ROUND((A4469-Debut)*86400,0)/600),"")</f>
        <v/>
      </c>
      <c r="I4469" s="0" t="str">
        <f aca="false">IF(G4469=1,INT(ROUND((A4469-Debut)*86400,0)/3600),"")</f>
        <v/>
      </c>
      <c r="J4469" s="0" t="str">
        <f aca="false">IF(OR(A4469="",B4469=""),"",ROUND((B4469-A4469)*86400,0))</f>
        <v/>
      </c>
      <c r="K4469" s="37" t="str">
        <f aca="false">IF(G4469=1,IF(COUNTIFS($C:$C,C4469,$G:$G,1,$A:$A,"&gt;="&amp;(A4469-FenetreInterm/86400),$A:$A,"&lt;="&amp;A4469)&gt;=NbInterm,1,0),"")</f>
        <v/>
      </c>
      <c r="L4469" s="37" t="str">
        <f aca="false">IF(G4469=1,IF(B4469="",0,IF(J4469&lt;SeuilFugitive,1,0)),"")</f>
        <v/>
      </c>
      <c r="M4469" s="37" t="str">
        <f aca="false">IF(G4469=1,IF(B4469="",IF((Fin-A4469)*24&gt;SeuilFigee,1,0),IF(J4469&gt;SeuilFigee*3600,1,0)),"")</f>
        <v/>
      </c>
      <c r="N4469" s="0" t="str">
        <f aca="false">IF(G4469=1,IF(COUNTIF(H$2:H4469,H4469)=1,COUNTIF($H:$H,H4469),""),"")</f>
        <v/>
      </c>
      <c r="O4469" s="0" t="str">
        <f aca="false">IF(G4469=1,IF(COUNTIF(I$2:I4469,I4469)=1,COUNTIF($I:$I,I4469),""),"")</f>
        <v/>
      </c>
      <c r="P4469" s="38" t="str">
        <f aca="false">IF(G4469=1,IF(COUNTIFS(C$2:C4469,C4469,G$2:G4469,1)=1,COUNTIFS($C:$C,C4469,$G:$G,1)+ROW()/10000000,""),"")</f>
        <v/>
      </c>
      <c r="Q4469" s="0" t="str">
        <f aca="false">IF(K4469=1,IF(COUNTIFS(C$2:C4469,C4469,K$2:K4469,1)=1,1,0),"")</f>
        <v/>
      </c>
      <c r="R4469" s="0" t="str">
        <f aca="false">IF(M4469=1,IF(COUNTIFS(C$2:C4469,C4469,M$2:M4469,1)=1,1,0),"")</f>
        <v/>
      </c>
      <c r="S4469" s="0" t="str">
        <f aca="false">IF(L4469=1,IF(COUNTIFS(C$2:C4469,C4469,L$2:L4469,1)=1,1,0),"")</f>
        <v/>
      </c>
      <c r="T4469" s="38" t="str">
        <f aca="false">IF(N4469="","",N4469+ROW()/10000000)</f>
        <v/>
      </c>
      <c r="U4469" s="0" t="str">
        <f aca="false">IF(G4469=1,IF(B4469="",1,0),"")</f>
        <v/>
      </c>
    </row>
    <row r="4470" customFormat="false" ht="15" hidden="false" customHeight="false" outlineLevel="0" collapsed="false">
      <c r="A4470" s="35"/>
      <c r="B4470" s="35"/>
      <c r="G4470" s="0" t="str">
        <f aca="false">IF(A4470="","",IF(AND(A4470&gt;=Debut,A4470&lt;Fin),1,0))</f>
        <v/>
      </c>
      <c r="H4470" s="0" t="str">
        <f aca="false">IF(G4470=1,INT(ROUND((A4470-Debut)*86400,0)/600),"")</f>
        <v/>
      </c>
      <c r="I4470" s="0" t="str">
        <f aca="false">IF(G4470=1,INT(ROUND((A4470-Debut)*86400,0)/3600),"")</f>
        <v/>
      </c>
      <c r="J4470" s="0" t="str">
        <f aca="false">IF(OR(A4470="",B4470=""),"",ROUND((B4470-A4470)*86400,0))</f>
        <v/>
      </c>
      <c r="K4470" s="37" t="str">
        <f aca="false">IF(G4470=1,IF(COUNTIFS($C:$C,C4470,$G:$G,1,$A:$A,"&gt;="&amp;(A4470-FenetreInterm/86400),$A:$A,"&lt;="&amp;A4470)&gt;=NbInterm,1,0),"")</f>
        <v/>
      </c>
      <c r="L4470" s="37" t="str">
        <f aca="false">IF(G4470=1,IF(B4470="",0,IF(J4470&lt;SeuilFugitive,1,0)),"")</f>
        <v/>
      </c>
      <c r="M4470" s="37" t="str">
        <f aca="false">IF(G4470=1,IF(B4470="",IF((Fin-A4470)*24&gt;SeuilFigee,1,0),IF(J4470&gt;SeuilFigee*3600,1,0)),"")</f>
        <v/>
      </c>
      <c r="N4470" s="0" t="str">
        <f aca="false">IF(G4470=1,IF(COUNTIF(H$2:H4470,H4470)=1,COUNTIF($H:$H,H4470),""),"")</f>
        <v/>
      </c>
      <c r="O4470" s="0" t="str">
        <f aca="false">IF(G4470=1,IF(COUNTIF(I$2:I4470,I4470)=1,COUNTIF($I:$I,I4470),""),"")</f>
        <v/>
      </c>
      <c r="P4470" s="38" t="str">
        <f aca="false">IF(G4470=1,IF(COUNTIFS(C$2:C4470,C4470,G$2:G4470,1)=1,COUNTIFS($C:$C,C4470,$G:$G,1)+ROW()/10000000,""),"")</f>
        <v/>
      </c>
      <c r="Q4470" s="0" t="str">
        <f aca="false">IF(K4470=1,IF(COUNTIFS(C$2:C4470,C4470,K$2:K4470,1)=1,1,0),"")</f>
        <v/>
      </c>
      <c r="R4470" s="0" t="str">
        <f aca="false">IF(M4470=1,IF(COUNTIFS(C$2:C4470,C4470,M$2:M4470,1)=1,1,0),"")</f>
        <v/>
      </c>
      <c r="S4470" s="0" t="str">
        <f aca="false">IF(L4470=1,IF(COUNTIFS(C$2:C4470,C4470,L$2:L4470,1)=1,1,0),"")</f>
        <v/>
      </c>
      <c r="T4470" s="38" t="str">
        <f aca="false">IF(N4470="","",N4470+ROW()/10000000)</f>
        <v/>
      </c>
      <c r="U4470" s="0" t="str">
        <f aca="false">IF(G4470=1,IF(B4470="",1,0),"")</f>
        <v/>
      </c>
    </row>
    <row r="4471" customFormat="false" ht="15" hidden="false" customHeight="false" outlineLevel="0" collapsed="false">
      <c r="A4471" s="35"/>
      <c r="B4471" s="35"/>
      <c r="G4471" s="0" t="str">
        <f aca="false">IF(A4471="","",IF(AND(A4471&gt;=Debut,A4471&lt;Fin),1,0))</f>
        <v/>
      </c>
      <c r="H4471" s="0" t="str">
        <f aca="false">IF(G4471=1,INT(ROUND((A4471-Debut)*86400,0)/600),"")</f>
        <v/>
      </c>
      <c r="I4471" s="0" t="str">
        <f aca="false">IF(G4471=1,INT(ROUND((A4471-Debut)*86400,0)/3600),"")</f>
        <v/>
      </c>
      <c r="J4471" s="0" t="str">
        <f aca="false">IF(OR(A4471="",B4471=""),"",ROUND((B4471-A4471)*86400,0))</f>
        <v/>
      </c>
      <c r="K4471" s="37" t="str">
        <f aca="false">IF(G4471=1,IF(COUNTIFS($C:$C,C4471,$G:$G,1,$A:$A,"&gt;="&amp;(A4471-FenetreInterm/86400),$A:$A,"&lt;="&amp;A4471)&gt;=NbInterm,1,0),"")</f>
        <v/>
      </c>
      <c r="L4471" s="37" t="str">
        <f aca="false">IF(G4471=1,IF(B4471="",0,IF(J4471&lt;SeuilFugitive,1,0)),"")</f>
        <v/>
      </c>
      <c r="M4471" s="37" t="str">
        <f aca="false">IF(G4471=1,IF(B4471="",IF((Fin-A4471)*24&gt;SeuilFigee,1,0),IF(J4471&gt;SeuilFigee*3600,1,0)),"")</f>
        <v/>
      </c>
      <c r="N4471" s="0" t="str">
        <f aca="false">IF(G4471=1,IF(COUNTIF(H$2:H4471,H4471)=1,COUNTIF($H:$H,H4471),""),"")</f>
        <v/>
      </c>
      <c r="O4471" s="0" t="str">
        <f aca="false">IF(G4471=1,IF(COUNTIF(I$2:I4471,I4471)=1,COUNTIF($I:$I,I4471),""),"")</f>
        <v/>
      </c>
      <c r="P4471" s="38" t="str">
        <f aca="false">IF(G4471=1,IF(COUNTIFS(C$2:C4471,C4471,G$2:G4471,1)=1,COUNTIFS($C:$C,C4471,$G:$G,1)+ROW()/10000000,""),"")</f>
        <v/>
      </c>
      <c r="Q4471" s="0" t="str">
        <f aca="false">IF(K4471=1,IF(COUNTIFS(C$2:C4471,C4471,K$2:K4471,1)=1,1,0),"")</f>
        <v/>
      </c>
      <c r="R4471" s="0" t="str">
        <f aca="false">IF(M4471=1,IF(COUNTIFS(C$2:C4471,C4471,M$2:M4471,1)=1,1,0),"")</f>
        <v/>
      </c>
      <c r="S4471" s="0" t="str">
        <f aca="false">IF(L4471=1,IF(COUNTIFS(C$2:C4471,C4471,L$2:L4471,1)=1,1,0),"")</f>
        <v/>
      </c>
      <c r="T4471" s="38" t="str">
        <f aca="false">IF(N4471="","",N4471+ROW()/10000000)</f>
        <v/>
      </c>
      <c r="U4471" s="0" t="str">
        <f aca="false">IF(G4471=1,IF(B4471="",1,0),"")</f>
        <v/>
      </c>
    </row>
    <row r="4472" customFormat="false" ht="15" hidden="false" customHeight="false" outlineLevel="0" collapsed="false">
      <c r="A4472" s="35"/>
      <c r="B4472" s="35"/>
      <c r="G4472" s="0" t="str">
        <f aca="false">IF(A4472="","",IF(AND(A4472&gt;=Debut,A4472&lt;Fin),1,0))</f>
        <v/>
      </c>
      <c r="H4472" s="0" t="str">
        <f aca="false">IF(G4472=1,INT(ROUND((A4472-Debut)*86400,0)/600),"")</f>
        <v/>
      </c>
      <c r="I4472" s="0" t="str">
        <f aca="false">IF(G4472=1,INT(ROUND((A4472-Debut)*86400,0)/3600),"")</f>
        <v/>
      </c>
      <c r="J4472" s="0" t="str">
        <f aca="false">IF(OR(A4472="",B4472=""),"",ROUND((B4472-A4472)*86400,0))</f>
        <v/>
      </c>
      <c r="K4472" s="37" t="str">
        <f aca="false">IF(G4472=1,IF(COUNTIFS($C:$C,C4472,$G:$G,1,$A:$A,"&gt;="&amp;(A4472-FenetreInterm/86400),$A:$A,"&lt;="&amp;A4472)&gt;=NbInterm,1,0),"")</f>
        <v/>
      </c>
      <c r="L4472" s="37" t="str">
        <f aca="false">IF(G4472=1,IF(B4472="",0,IF(J4472&lt;SeuilFugitive,1,0)),"")</f>
        <v/>
      </c>
      <c r="M4472" s="37" t="str">
        <f aca="false">IF(G4472=1,IF(B4472="",IF((Fin-A4472)*24&gt;SeuilFigee,1,0),IF(J4472&gt;SeuilFigee*3600,1,0)),"")</f>
        <v/>
      </c>
      <c r="N4472" s="0" t="str">
        <f aca="false">IF(G4472=1,IF(COUNTIF(H$2:H4472,H4472)=1,COUNTIF($H:$H,H4472),""),"")</f>
        <v/>
      </c>
      <c r="O4472" s="0" t="str">
        <f aca="false">IF(G4472=1,IF(COUNTIF(I$2:I4472,I4472)=1,COUNTIF($I:$I,I4472),""),"")</f>
        <v/>
      </c>
      <c r="P4472" s="38" t="str">
        <f aca="false">IF(G4472=1,IF(COUNTIFS(C$2:C4472,C4472,G$2:G4472,1)=1,COUNTIFS($C:$C,C4472,$G:$G,1)+ROW()/10000000,""),"")</f>
        <v/>
      </c>
      <c r="Q4472" s="0" t="str">
        <f aca="false">IF(K4472=1,IF(COUNTIFS(C$2:C4472,C4472,K$2:K4472,1)=1,1,0),"")</f>
        <v/>
      </c>
      <c r="R4472" s="0" t="str">
        <f aca="false">IF(M4472=1,IF(COUNTIFS(C$2:C4472,C4472,M$2:M4472,1)=1,1,0),"")</f>
        <v/>
      </c>
      <c r="S4472" s="0" t="str">
        <f aca="false">IF(L4472=1,IF(COUNTIFS(C$2:C4472,C4472,L$2:L4472,1)=1,1,0),"")</f>
        <v/>
      </c>
      <c r="T4472" s="38" t="str">
        <f aca="false">IF(N4472="","",N4472+ROW()/10000000)</f>
        <v/>
      </c>
      <c r="U4472" s="0" t="str">
        <f aca="false">IF(G4472=1,IF(B4472="",1,0),"")</f>
        <v/>
      </c>
    </row>
    <row r="4473" customFormat="false" ht="15" hidden="false" customHeight="false" outlineLevel="0" collapsed="false">
      <c r="A4473" s="35"/>
      <c r="B4473" s="35"/>
      <c r="G4473" s="0" t="str">
        <f aca="false">IF(A4473="","",IF(AND(A4473&gt;=Debut,A4473&lt;Fin),1,0))</f>
        <v/>
      </c>
      <c r="H4473" s="0" t="str">
        <f aca="false">IF(G4473=1,INT(ROUND((A4473-Debut)*86400,0)/600),"")</f>
        <v/>
      </c>
      <c r="I4473" s="0" t="str">
        <f aca="false">IF(G4473=1,INT(ROUND((A4473-Debut)*86400,0)/3600),"")</f>
        <v/>
      </c>
      <c r="J4473" s="0" t="str">
        <f aca="false">IF(OR(A4473="",B4473=""),"",ROUND((B4473-A4473)*86400,0))</f>
        <v/>
      </c>
      <c r="K4473" s="37" t="str">
        <f aca="false">IF(G4473=1,IF(COUNTIFS($C:$C,C4473,$G:$G,1,$A:$A,"&gt;="&amp;(A4473-FenetreInterm/86400),$A:$A,"&lt;="&amp;A4473)&gt;=NbInterm,1,0),"")</f>
        <v/>
      </c>
      <c r="L4473" s="37" t="str">
        <f aca="false">IF(G4473=1,IF(B4473="",0,IF(J4473&lt;SeuilFugitive,1,0)),"")</f>
        <v/>
      </c>
      <c r="M4473" s="37" t="str">
        <f aca="false">IF(G4473=1,IF(B4473="",IF((Fin-A4473)*24&gt;SeuilFigee,1,0),IF(J4473&gt;SeuilFigee*3600,1,0)),"")</f>
        <v/>
      </c>
      <c r="N4473" s="0" t="str">
        <f aca="false">IF(G4473=1,IF(COUNTIF(H$2:H4473,H4473)=1,COUNTIF($H:$H,H4473),""),"")</f>
        <v/>
      </c>
      <c r="O4473" s="0" t="str">
        <f aca="false">IF(G4473=1,IF(COUNTIF(I$2:I4473,I4473)=1,COUNTIF($I:$I,I4473),""),"")</f>
        <v/>
      </c>
      <c r="P4473" s="38" t="str">
        <f aca="false">IF(G4473=1,IF(COUNTIFS(C$2:C4473,C4473,G$2:G4473,1)=1,COUNTIFS($C:$C,C4473,$G:$G,1)+ROW()/10000000,""),"")</f>
        <v/>
      </c>
      <c r="Q4473" s="0" t="str">
        <f aca="false">IF(K4473=1,IF(COUNTIFS(C$2:C4473,C4473,K$2:K4473,1)=1,1,0),"")</f>
        <v/>
      </c>
      <c r="R4473" s="0" t="str">
        <f aca="false">IF(M4473=1,IF(COUNTIFS(C$2:C4473,C4473,M$2:M4473,1)=1,1,0),"")</f>
        <v/>
      </c>
      <c r="S4473" s="0" t="str">
        <f aca="false">IF(L4473=1,IF(COUNTIFS(C$2:C4473,C4473,L$2:L4473,1)=1,1,0),"")</f>
        <v/>
      </c>
      <c r="T4473" s="38" t="str">
        <f aca="false">IF(N4473="","",N4473+ROW()/10000000)</f>
        <v/>
      </c>
      <c r="U4473" s="0" t="str">
        <f aca="false">IF(G4473=1,IF(B4473="",1,0),"")</f>
        <v/>
      </c>
    </row>
    <row r="4474" customFormat="false" ht="15" hidden="false" customHeight="false" outlineLevel="0" collapsed="false">
      <c r="A4474" s="35"/>
      <c r="B4474" s="35"/>
      <c r="G4474" s="0" t="str">
        <f aca="false">IF(A4474="","",IF(AND(A4474&gt;=Debut,A4474&lt;Fin),1,0))</f>
        <v/>
      </c>
      <c r="H4474" s="0" t="str">
        <f aca="false">IF(G4474=1,INT(ROUND((A4474-Debut)*86400,0)/600),"")</f>
        <v/>
      </c>
      <c r="I4474" s="0" t="str">
        <f aca="false">IF(G4474=1,INT(ROUND((A4474-Debut)*86400,0)/3600),"")</f>
        <v/>
      </c>
      <c r="J4474" s="0" t="str">
        <f aca="false">IF(OR(A4474="",B4474=""),"",ROUND((B4474-A4474)*86400,0))</f>
        <v/>
      </c>
      <c r="K4474" s="37" t="str">
        <f aca="false">IF(G4474=1,IF(COUNTIFS($C:$C,C4474,$G:$G,1,$A:$A,"&gt;="&amp;(A4474-FenetreInterm/86400),$A:$A,"&lt;="&amp;A4474)&gt;=NbInterm,1,0),"")</f>
        <v/>
      </c>
      <c r="L4474" s="37" t="str">
        <f aca="false">IF(G4474=1,IF(B4474="",0,IF(J4474&lt;SeuilFugitive,1,0)),"")</f>
        <v/>
      </c>
      <c r="M4474" s="37" t="str">
        <f aca="false">IF(G4474=1,IF(B4474="",IF((Fin-A4474)*24&gt;SeuilFigee,1,0),IF(J4474&gt;SeuilFigee*3600,1,0)),"")</f>
        <v/>
      </c>
      <c r="N4474" s="0" t="str">
        <f aca="false">IF(G4474=1,IF(COUNTIF(H$2:H4474,H4474)=1,COUNTIF($H:$H,H4474),""),"")</f>
        <v/>
      </c>
      <c r="O4474" s="0" t="str">
        <f aca="false">IF(G4474=1,IF(COUNTIF(I$2:I4474,I4474)=1,COUNTIF($I:$I,I4474),""),"")</f>
        <v/>
      </c>
      <c r="P4474" s="38" t="str">
        <f aca="false">IF(G4474=1,IF(COUNTIFS(C$2:C4474,C4474,G$2:G4474,1)=1,COUNTIFS($C:$C,C4474,$G:$G,1)+ROW()/10000000,""),"")</f>
        <v/>
      </c>
      <c r="Q4474" s="0" t="str">
        <f aca="false">IF(K4474=1,IF(COUNTIFS(C$2:C4474,C4474,K$2:K4474,1)=1,1,0),"")</f>
        <v/>
      </c>
      <c r="R4474" s="0" t="str">
        <f aca="false">IF(M4474=1,IF(COUNTIFS(C$2:C4474,C4474,M$2:M4474,1)=1,1,0),"")</f>
        <v/>
      </c>
      <c r="S4474" s="0" t="str">
        <f aca="false">IF(L4474=1,IF(COUNTIFS(C$2:C4474,C4474,L$2:L4474,1)=1,1,0),"")</f>
        <v/>
      </c>
      <c r="T4474" s="38" t="str">
        <f aca="false">IF(N4474="","",N4474+ROW()/10000000)</f>
        <v/>
      </c>
      <c r="U4474" s="0" t="str">
        <f aca="false">IF(G4474=1,IF(B4474="",1,0),"")</f>
        <v/>
      </c>
    </row>
    <row r="4475" customFormat="false" ht="15" hidden="false" customHeight="false" outlineLevel="0" collapsed="false">
      <c r="A4475" s="35"/>
      <c r="B4475" s="35"/>
      <c r="G4475" s="0" t="str">
        <f aca="false">IF(A4475="","",IF(AND(A4475&gt;=Debut,A4475&lt;Fin),1,0))</f>
        <v/>
      </c>
      <c r="H4475" s="0" t="str">
        <f aca="false">IF(G4475=1,INT(ROUND((A4475-Debut)*86400,0)/600),"")</f>
        <v/>
      </c>
      <c r="I4475" s="0" t="str">
        <f aca="false">IF(G4475=1,INT(ROUND((A4475-Debut)*86400,0)/3600),"")</f>
        <v/>
      </c>
      <c r="J4475" s="0" t="str">
        <f aca="false">IF(OR(A4475="",B4475=""),"",ROUND((B4475-A4475)*86400,0))</f>
        <v/>
      </c>
      <c r="K4475" s="37" t="str">
        <f aca="false">IF(G4475=1,IF(COUNTIFS($C:$C,C4475,$G:$G,1,$A:$A,"&gt;="&amp;(A4475-FenetreInterm/86400),$A:$A,"&lt;="&amp;A4475)&gt;=NbInterm,1,0),"")</f>
        <v/>
      </c>
      <c r="L4475" s="37" t="str">
        <f aca="false">IF(G4475=1,IF(B4475="",0,IF(J4475&lt;SeuilFugitive,1,0)),"")</f>
        <v/>
      </c>
      <c r="M4475" s="37" t="str">
        <f aca="false">IF(G4475=1,IF(B4475="",IF((Fin-A4475)*24&gt;SeuilFigee,1,0),IF(J4475&gt;SeuilFigee*3600,1,0)),"")</f>
        <v/>
      </c>
      <c r="N4475" s="0" t="str">
        <f aca="false">IF(G4475=1,IF(COUNTIF(H$2:H4475,H4475)=1,COUNTIF($H:$H,H4475),""),"")</f>
        <v/>
      </c>
      <c r="O4475" s="0" t="str">
        <f aca="false">IF(G4475=1,IF(COUNTIF(I$2:I4475,I4475)=1,COUNTIF($I:$I,I4475),""),"")</f>
        <v/>
      </c>
      <c r="P4475" s="38" t="str">
        <f aca="false">IF(G4475=1,IF(COUNTIFS(C$2:C4475,C4475,G$2:G4475,1)=1,COUNTIFS($C:$C,C4475,$G:$G,1)+ROW()/10000000,""),"")</f>
        <v/>
      </c>
      <c r="Q4475" s="0" t="str">
        <f aca="false">IF(K4475=1,IF(COUNTIFS(C$2:C4475,C4475,K$2:K4475,1)=1,1,0),"")</f>
        <v/>
      </c>
      <c r="R4475" s="0" t="str">
        <f aca="false">IF(M4475=1,IF(COUNTIFS(C$2:C4475,C4475,M$2:M4475,1)=1,1,0),"")</f>
        <v/>
      </c>
      <c r="S4475" s="0" t="str">
        <f aca="false">IF(L4475=1,IF(COUNTIFS(C$2:C4475,C4475,L$2:L4475,1)=1,1,0),"")</f>
        <v/>
      </c>
      <c r="T4475" s="38" t="str">
        <f aca="false">IF(N4475="","",N4475+ROW()/10000000)</f>
        <v/>
      </c>
      <c r="U4475" s="0" t="str">
        <f aca="false">IF(G4475=1,IF(B4475="",1,0),"")</f>
        <v/>
      </c>
    </row>
    <row r="4476" customFormat="false" ht="15" hidden="false" customHeight="false" outlineLevel="0" collapsed="false">
      <c r="A4476" s="35"/>
      <c r="B4476" s="35"/>
      <c r="G4476" s="0" t="str">
        <f aca="false">IF(A4476="","",IF(AND(A4476&gt;=Debut,A4476&lt;Fin),1,0))</f>
        <v/>
      </c>
      <c r="H4476" s="0" t="str">
        <f aca="false">IF(G4476=1,INT(ROUND((A4476-Debut)*86400,0)/600),"")</f>
        <v/>
      </c>
      <c r="I4476" s="0" t="str">
        <f aca="false">IF(G4476=1,INT(ROUND((A4476-Debut)*86400,0)/3600),"")</f>
        <v/>
      </c>
      <c r="J4476" s="0" t="str">
        <f aca="false">IF(OR(A4476="",B4476=""),"",ROUND((B4476-A4476)*86400,0))</f>
        <v/>
      </c>
      <c r="K4476" s="37" t="str">
        <f aca="false">IF(G4476=1,IF(COUNTIFS($C:$C,C4476,$G:$G,1,$A:$A,"&gt;="&amp;(A4476-FenetreInterm/86400),$A:$A,"&lt;="&amp;A4476)&gt;=NbInterm,1,0),"")</f>
        <v/>
      </c>
      <c r="L4476" s="37" t="str">
        <f aca="false">IF(G4476=1,IF(B4476="",0,IF(J4476&lt;SeuilFugitive,1,0)),"")</f>
        <v/>
      </c>
      <c r="M4476" s="37" t="str">
        <f aca="false">IF(G4476=1,IF(B4476="",IF((Fin-A4476)*24&gt;SeuilFigee,1,0),IF(J4476&gt;SeuilFigee*3600,1,0)),"")</f>
        <v/>
      </c>
      <c r="N4476" s="0" t="str">
        <f aca="false">IF(G4476=1,IF(COUNTIF(H$2:H4476,H4476)=1,COUNTIF($H:$H,H4476),""),"")</f>
        <v/>
      </c>
      <c r="O4476" s="0" t="str">
        <f aca="false">IF(G4476=1,IF(COUNTIF(I$2:I4476,I4476)=1,COUNTIF($I:$I,I4476),""),"")</f>
        <v/>
      </c>
      <c r="P4476" s="38" t="str">
        <f aca="false">IF(G4476=1,IF(COUNTIFS(C$2:C4476,C4476,G$2:G4476,1)=1,COUNTIFS($C:$C,C4476,$G:$G,1)+ROW()/10000000,""),"")</f>
        <v/>
      </c>
      <c r="Q4476" s="0" t="str">
        <f aca="false">IF(K4476=1,IF(COUNTIFS(C$2:C4476,C4476,K$2:K4476,1)=1,1,0),"")</f>
        <v/>
      </c>
      <c r="R4476" s="0" t="str">
        <f aca="false">IF(M4476=1,IF(COUNTIFS(C$2:C4476,C4476,M$2:M4476,1)=1,1,0),"")</f>
        <v/>
      </c>
      <c r="S4476" s="0" t="str">
        <f aca="false">IF(L4476=1,IF(COUNTIFS(C$2:C4476,C4476,L$2:L4476,1)=1,1,0),"")</f>
        <v/>
      </c>
      <c r="T4476" s="38" t="str">
        <f aca="false">IF(N4476="","",N4476+ROW()/10000000)</f>
        <v/>
      </c>
      <c r="U4476" s="0" t="str">
        <f aca="false">IF(G4476=1,IF(B4476="",1,0),"")</f>
        <v/>
      </c>
    </row>
    <row r="4477" customFormat="false" ht="15" hidden="false" customHeight="false" outlineLevel="0" collapsed="false">
      <c r="A4477" s="35"/>
      <c r="B4477" s="35"/>
      <c r="G4477" s="0" t="str">
        <f aca="false">IF(A4477="","",IF(AND(A4477&gt;=Debut,A4477&lt;Fin),1,0))</f>
        <v/>
      </c>
      <c r="H4477" s="0" t="str">
        <f aca="false">IF(G4477=1,INT(ROUND((A4477-Debut)*86400,0)/600),"")</f>
        <v/>
      </c>
      <c r="I4477" s="0" t="str">
        <f aca="false">IF(G4477=1,INT(ROUND((A4477-Debut)*86400,0)/3600),"")</f>
        <v/>
      </c>
      <c r="J4477" s="0" t="str">
        <f aca="false">IF(OR(A4477="",B4477=""),"",ROUND((B4477-A4477)*86400,0))</f>
        <v/>
      </c>
      <c r="K4477" s="37" t="str">
        <f aca="false">IF(G4477=1,IF(COUNTIFS($C:$C,C4477,$G:$G,1,$A:$A,"&gt;="&amp;(A4477-FenetreInterm/86400),$A:$A,"&lt;="&amp;A4477)&gt;=NbInterm,1,0),"")</f>
        <v/>
      </c>
      <c r="L4477" s="37" t="str">
        <f aca="false">IF(G4477=1,IF(B4477="",0,IF(J4477&lt;SeuilFugitive,1,0)),"")</f>
        <v/>
      </c>
      <c r="M4477" s="37" t="str">
        <f aca="false">IF(G4477=1,IF(B4477="",IF((Fin-A4477)*24&gt;SeuilFigee,1,0),IF(J4477&gt;SeuilFigee*3600,1,0)),"")</f>
        <v/>
      </c>
      <c r="N4477" s="0" t="str">
        <f aca="false">IF(G4477=1,IF(COUNTIF(H$2:H4477,H4477)=1,COUNTIF($H:$H,H4477),""),"")</f>
        <v/>
      </c>
      <c r="O4477" s="0" t="str">
        <f aca="false">IF(G4477=1,IF(COUNTIF(I$2:I4477,I4477)=1,COUNTIF($I:$I,I4477),""),"")</f>
        <v/>
      </c>
      <c r="P4477" s="38" t="str">
        <f aca="false">IF(G4477=1,IF(COUNTIFS(C$2:C4477,C4477,G$2:G4477,1)=1,COUNTIFS($C:$C,C4477,$G:$G,1)+ROW()/10000000,""),"")</f>
        <v/>
      </c>
      <c r="Q4477" s="0" t="str">
        <f aca="false">IF(K4477=1,IF(COUNTIFS(C$2:C4477,C4477,K$2:K4477,1)=1,1,0),"")</f>
        <v/>
      </c>
      <c r="R4477" s="0" t="str">
        <f aca="false">IF(M4477=1,IF(COUNTIFS(C$2:C4477,C4477,M$2:M4477,1)=1,1,0),"")</f>
        <v/>
      </c>
      <c r="S4477" s="0" t="str">
        <f aca="false">IF(L4477=1,IF(COUNTIFS(C$2:C4477,C4477,L$2:L4477,1)=1,1,0),"")</f>
        <v/>
      </c>
      <c r="T4477" s="38" t="str">
        <f aca="false">IF(N4477="","",N4477+ROW()/10000000)</f>
        <v/>
      </c>
      <c r="U4477" s="0" t="str">
        <f aca="false">IF(G4477=1,IF(B4477="",1,0),"")</f>
        <v/>
      </c>
    </row>
    <row r="4478" customFormat="false" ht="15" hidden="false" customHeight="false" outlineLevel="0" collapsed="false">
      <c r="A4478" s="35"/>
      <c r="B4478" s="35"/>
      <c r="G4478" s="0" t="str">
        <f aca="false">IF(A4478="","",IF(AND(A4478&gt;=Debut,A4478&lt;Fin),1,0))</f>
        <v/>
      </c>
      <c r="H4478" s="0" t="str">
        <f aca="false">IF(G4478=1,INT(ROUND((A4478-Debut)*86400,0)/600),"")</f>
        <v/>
      </c>
      <c r="I4478" s="0" t="str">
        <f aca="false">IF(G4478=1,INT(ROUND((A4478-Debut)*86400,0)/3600),"")</f>
        <v/>
      </c>
      <c r="J4478" s="0" t="str">
        <f aca="false">IF(OR(A4478="",B4478=""),"",ROUND((B4478-A4478)*86400,0))</f>
        <v/>
      </c>
      <c r="K4478" s="37" t="str">
        <f aca="false">IF(G4478=1,IF(COUNTIFS($C:$C,C4478,$G:$G,1,$A:$A,"&gt;="&amp;(A4478-FenetreInterm/86400),$A:$A,"&lt;="&amp;A4478)&gt;=NbInterm,1,0),"")</f>
        <v/>
      </c>
      <c r="L4478" s="37" t="str">
        <f aca="false">IF(G4478=1,IF(B4478="",0,IF(J4478&lt;SeuilFugitive,1,0)),"")</f>
        <v/>
      </c>
      <c r="M4478" s="37" t="str">
        <f aca="false">IF(G4478=1,IF(B4478="",IF((Fin-A4478)*24&gt;SeuilFigee,1,0),IF(J4478&gt;SeuilFigee*3600,1,0)),"")</f>
        <v/>
      </c>
      <c r="N4478" s="0" t="str">
        <f aca="false">IF(G4478=1,IF(COUNTIF(H$2:H4478,H4478)=1,COUNTIF($H:$H,H4478),""),"")</f>
        <v/>
      </c>
      <c r="O4478" s="0" t="str">
        <f aca="false">IF(G4478=1,IF(COUNTIF(I$2:I4478,I4478)=1,COUNTIF($I:$I,I4478),""),"")</f>
        <v/>
      </c>
      <c r="P4478" s="38" t="str">
        <f aca="false">IF(G4478=1,IF(COUNTIFS(C$2:C4478,C4478,G$2:G4478,1)=1,COUNTIFS($C:$C,C4478,$G:$G,1)+ROW()/10000000,""),"")</f>
        <v/>
      </c>
      <c r="Q4478" s="0" t="str">
        <f aca="false">IF(K4478=1,IF(COUNTIFS(C$2:C4478,C4478,K$2:K4478,1)=1,1,0),"")</f>
        <v/>
      </c>
      <c r="R4478" s="0" t="str">
        <f aca="false">IF(M4478=1,IF(COUNTIFS(C$2:C4478,C4478,M$2:M4478,1)=1,1,0),"")</f>
        <v/>
      </c>
      <c r="S4478" s="0" t="str">
        <f aca="false">IF(L4478=1,IF(COUNTIFS(C$2:C4478,C4478,L$2:L4478,1)=1,1,0),"")</f>
        <v/>
      </c>
      <c r="T4478" s="38" t="str">
        <f aca="false">IF(N4478="","",N4478+ROW()/10000000)</f>
        <v/>
      </c>
      <c r="U4478" s="0" t="str">
        <f aca="false">IF(G4478=1,IF(B4478="",1,0),"")</f>
        <v/>
      </c>
    </row>
    <row r="4479" customFormat="false" ht="15" hidden="false" customHeight="false" outlineLevel="0" collapsed="false">
      <c r="A4479" s="35"/>
      <c r="B4479" s="35"/>
      <c r="G4479" s="0" t="str">
        <f aca="false">IF(A4479="","",IF(AND(A4479&gt;=Debut,A4479&lt;Fin),1,0))</f>
        <v/>
      </c>
      <c r="H4479" s="0" t="str">
        <f aca="false">IF(G4479=1,INT(ROUND((A4479-Debut)*86400,0)/600),"")</f>
        <v/>
      </c>
      <c r="I4479" s="0" t="str">
        <f aca="false">IF(G4479=1,INT(ROUND((A4479-Debut)*86400,0)/3600),"")</f>
        <v/>
      </c>
      <c r="J4479" s="0" t="str">
        <f aca="false">IF(OR(A4479="",B4479=""),"",ROUND((B4479-A4479)*86400,0))</f>
        <v/>
      </c>
      <c r="K4479" s="37" t="str">
        <f aca="false">IF(G4479=1,IF(COUNTIFS($C:$C,C4479,$G:$G,1,$A:$A,"&gt;="&amp;(A4479-FenetreInterm/86400),$A:$A,"&lt;="&amp;A4479)&gt;=NbInterm,1,0),"")</f>
        <v/>
      </c>
      <c r="L4479" s="37" t="str">
        <f aca="false">IF(G4479=1,IF(B4479="",0,IF(J4479&lt;SeuilFugitive,1,0)),"")</f>
        <v/>
      </c>
      <c r="M4479" s="37" t="str">
        <f aca="false">IF(G4479=1,IF(B4479="",IF((Fin-A4479)*24&gt;SeuilFigee,1,0),IF(J4479&gt;SeuilFigee*3600,1,0)),"")</f>
        <v/>
      </c>
      <c r="N4479" s="0" t="str">
        <f aca="false">IF(G4479=1,IF(COUNTIF(H$2:H4479,H4479)=1,COUNTIF($H:$H,H4479),""),"")</f>
        <v/>
      </c>
      <c r="O4479" s="0" t="str">
        <f aca="false">IF(G4479=1,IF(COUNTIF(I$2:I4479,I4479)=1,COUNTIF($I:$I,I4479),""),"")</f>
        <v/>
      </c>
      <c r="P4479" s="38" t="str">
        <f aca="false">IF(G4479=1,IF(COUNTIFS(C$2:C4479,C4479,G$2:G4479,1)=1,COUNTIFS($C:$C,C4479,$G:$G,1)+ROW()/10000000,""),"")</f>
        <v/>
      </c>
      <c r="Q4479" s="0" t="str">
        <f aca="false">IF(K4479=1,IF(COUNTIFS(C$2:C4479,C4479,K$2:K4479,1)=1,1,0),"")</f>
        <v/>
      </c>
      <c r="R4479" s="0" t="str">
        <f aca="false">IF(M4479=1,IF(COUNTIFS(C$2:C4479,C4479,M$2:M4479,1)=1,1,0),"")</f>
        <v/>
      </c>
      <c r="S4479" s="0" t="str">
        <f aca="false">IF(L4479=1,IF(COUNTIFS(C$2:C4479,C4479,L$2:L4479,1)=1,1,0),"")</f>
        <v/>
      </c>
      <c r="T4479" s="38" t="str">
        <f aca="false">IF(N4479="","",N4479+ROW()/10000000)</f>
        <v/>
      </c>
      <c r="U4479" s="0" t="str">
        <f aca="false">IF(G4479=1,IF(B4479="",1,0),"")</f>
        <v/>
      </c>
    </row>
    <row r="4480" customFormat="false" ht="15" hidden="false" customHeight="false" outlineLevel="0" collapsed="false">
      <c r="A4480" s="35"/>
      <c r="B4480" s="35"/>
      <c r="G4480" s="0" t="str">
        <f aca="false">IF(A4480="","",IF(AND(A4480&gt;=Debut,A4480&lt;Fin),1,0))</f>
        <v/>
      </c>
      <c r="H4480" s="0" t="str">
        <f aca="false">IF(G4480=1,INT(ROUND((A4480-Debut)*86400,0)/600),"")</f>
        <v/>
      </c>
      <c r="I4480" s="0" t="str">
        <f aca="false">IF(G4480=1,INT(ROUND((A4480-Debut)*86400,0)/3600),"")</f>
        <v/>
      </c>
      <c r="J4480" s="0" t="str">
        <f aca="false">IF(OR(A4480="",B4480=""),"",ROUND((B4480-A4480)*86400,0))</f>
        <v/>
      </c>
      <c r="K4480" s="37" t="str">
        <f aca="false">IF(G4480=1,IF(COUNTIFS($C:$C,C4480,$G:$G,1,$A:$A,"&gt;="&amp;(A4480-FenetreInterm/86400),$A:$A,"&lt;="&amp;A4480)&gt;=NbInterm,1,0),"")</f>
        <v/>
      </c>
      <c r="L4480" s="37" t="str">
        <f aca="false">IF(G4480=1,IF(B4480="",0,IF(J4480&lt;SeuilFugitive,1,0)),"")</f>
        <v/>
      </c>
      <c r="M4480" s="37" t="str">
        <f aca="false">IF(G4480=1,IF(B4480="",IF((Fin-A4480)*24&gt;SeuilFigee,1,0),IF(J4480&gt;SeuilFigee*3600,1,0)),"")</f>
        <v/>
      </c>
      <c r="N4480" s="0" t="str">
        <f aca="false">IF(G4480=1,IF(COUNTIF(H$2:H4480,H4480)=1,COUNTIF($H:$H,H4480),""),"")</f>
        <v/>
      </c>
      <c r="O4480" s="0" t="str">
        <f aca="false">IF(G4480=1,IF(COUNTIF(I$2:I4480,I4480)=1,COUNTIF($I:$I,I4480),""),"")</f>
        <v/>
      </c>
      <c r="P4480" s="38" t="str">
        <f aca="false">IF(G4480=1,IF(COUNTIFS(C$2:C4480,C4480,G$2:G4480,1)=1,COUNTIFS($C:$C,C4480,$G:$G,1)+ROW()/10000000,""),"")</f>
        <v/>
      </c>
      <c r="Q4480" s="0" t="str">
        <f aca="false">IF(K4480=1,IF(COUNTIFS(C$2:C4480,C4480,K$2:K4480,1)=1,1,0),"")</f>
        <v/>
      </c>
      <c r="R4480" s="0" t="str">
        <f aca="false">IF(M4480=1,IF(COUNTIFS(C$2:C4480,C4480,M$2:M4480,1)=1,1,0),"")</f>
        <v/>
      </c>
      <c r="S4480" s="0" t="str">
        <f aca="false">IF(L4480=1,IF(COUNTIFS(C$2:C4480,C4480,L$2:L4480,1)=1,1,0),"")</f>
        <v/>
      </c>
      <c r="T4480" s="38" t="str">
        <f aca="false">IF(N4480="","",N4480+ROW()/10000000)</f>
        <v/>
      </c>
      <c r="U4480" s="0" t="str">
        <f aca="false">IF(G4480=1,IF(B4480="",1,0),"")</f>
        <v/>
      </c>
    </row>
    <row r="4481" customFormat="false" ht="15" hidden="false" customHeight="false" outlineLevel="0" collapsed="false">
      <c r="A4481" s="35"/>
      <c r="B4481" s="35"/>
      <c r="G4481" s="0" t="str">
        <f aca="false">IF(A4481="","",IF(AND(A4481&gt;=Debut,A4481&lt;Fin),1,0))</f>
        <v/>
      </c>
      <c r="H4481" s="0" t="str">
        <f aca="false">IF(G4481=1,INT(ROUND((A4481-Debut)*86400,0)/600),"")</f>
        <v/>
      </c>
      <c r="I4481" s="0" t="str">
        <f aca="false">IF(G4481=1,INT(ROUND((A4481-Debut)*86400,0)/3600),"")</f>
        <v/>
      </c>
      <c r="J4481" s="0" t="str">
        <f aca="false">IF(OR(A4481="",B4481=""),"",ROUND((B4481-A4481)*86400,0))</f>
        <v/>
      </c>
      <c r="K4481" s="37" t="str">
        <f aca="false">IF(G4481=1,IF(COUNTIFS($C:$C,C4481,$G:$G,1,$A:$A,"&gt;="&amp;(A4481-FenetreInterm/86400),$A:$A,"&lt;="&amp;A4481)&gt;=NbInterm,1,0),"")</f>
        <v/>
      </c>
      <c r="L4481" s="37" t="str">
        <f aca="false">IF(G4481=1,IF(B4481="",0,IF(J4481&lt;SeuilFugitive,1,0)),"")</f>
        <v/>
      </c>
      <c r="M4481" s="37" t="str">
        <f aca="false">IF(G4481=1,IF(B4481="",IF((Fin-A4481)*24&gt;SeuilFigee,1,0),IF(J4481&gt;SeuilFigee*3600,1,0)),"")</f>
        <v/>
      </c>
      <c r="N4481" s="0" t="str">
        <f aca="false">IF(G4481=1,IF(COUNTIF(H$2:H4481,H4481)=1,COUNTIF($H:$H,H4481),""),"")</f>
        <v/>
      </c>
      <c r="O4481" s="0" t="str">
        <f aca="false">IF(G4481=1,IF(COUNTIF(I$2:I4481,I4481)=1,COUNTIF($I:$I,I4481),""),"")</f>
        <v/>
      </c>
      <c r="P4481" s="38" t="str">
        <f aca="false">IF(G4481=1,IF(COUNTIFS(C$2:C4481,C4481,G$2:G4481,1)=1,COUNTIFS($C:$C,C4481,$G:$G,1)+ROW()/10000000,""),"")</f>
        <v/>
      </c>
      <c r="Q4481" s="0" t="str">
        <f aca="false">IF(K4481=1,IF(COUNTIFS(C$2:C4481,C4481,K$2:K4481,1)=1,1,0),"")</f>
        <v/>
      </c>
      <c r="R4481" s="0" t="str">
        <f aca="false">IF(M4481=1,IF(COUNTIFS(C$2:C4481,C4481,M$2:M4481,1)=1,1,0),"")</f>
        <v/>
      </c>
      <c r="S4481" s="0" t="str">
        <f aca="false">IF(L4481=1,IF(COUNTIFS(C$2:C4481,C4481,L$2:L4481,1)=1,1,0),"")</f>
        <v/>
      </c>
      <c r="T4481" s="38" t="str">
        <f aca="false">IF(N4481="","",N4481+ROW()/10000000)</f>
        <v/>
      </c>
      <c r="U4481" s="0" t="str">
        <f aca="false">IF(G4481=1,IF(B4481="",1,0),"")</f>
        <v/>
      </c>
    </row>
    <row r="4482" customFormat="false" ht="15" hidden="false" customHeight="false" outlineLevel="0" collapsed="false">
      <c r="A4482" s="35"/>
      <c r="B4482" s="35"/>
      <c r="G4482" s="0" t="str">
        <f aca="false">IF(A4482="","",IF(AND(A4482&gt;=Debut,A4482&lt;Fin),1,0))</f>
        <v/>
      </c>
      <c r="H4482" s="0" t="str">
        <f aca="false">IF(G4482=1,INT(ROUND((A4482-Debut)*86400,0)/600),"")</f>
        <v/>
      </c>
      <c r="I4482" s="0" t="str">
        <f aca="false">IF(G4482=1,INT(ROUND((A4482-Debut)*86400,0)/3600),"")</f>
        <v/>
      </c>
      <c r="J4482" s="0" t="str">
        <f aca="false">IF(OR(A4482="",B4482=""),"",ROUND((B4482-A4482)*86400,0))</f>
        <v/>
      </c>
      <c r="K4482" s="37" t="str">
        <f aca="false">IF(G4482=1,IF(COUNTIFS($C:$C,C4482,$G:$G,1,$A:$A,"&gt;="&amp;(A4482-FenetreInterm/86400),$A:$A,"&lt;="&amp;A4482)&gt;=NbInterm,1,0),"")</f>
        <v/>
      </c>
      <c r="L4482" s="37" t="str">
        <f aca="false">IF(G4482=1,IF(B4482="",0,IF(J4482&lt;SeuilFugitive,1,0)),"")</f>
        <v/>
      </c>
      <c r="M4482" s="37" t="str">
        <f aca="false">IF(G4482=1,IF(B4482="",IF((Fin-A4482)*24&gt;SeuilFigee,1,0),IF(J4482&gt;SeuilFigee*3600,1,0)),"")</f>
        <v/>
      </c>
      <c r="N4482" s="0" t="str">
        <f aca="false">IF(G4482=1,IF(COUNTIF(H$2:H4482,H4482)=1,COUNTIF($H:$H,H4482),""),"")</f>
        <v/>
      </c>
      <c r="O4482" s="0" t="str">
        <f aca="false">IF(G4482=1,IF(COUNTIF(I$2:I4482,I4482)=1,COUNTIF($I:$I,I4482),""),"")</f>
        <v/>
      </c>
      <c r="P4482" s="38" t="str">
        <f aca="false">IF(G4482=1,IF(COUNTIFS(C$2:C4482,C4482,G$2:G4482,1)=1,COUNTIFS($C:$C,C4482,$G:$G,1)+ROW()/10000000,""),"")</f>
        <v/>
      </c>
      <c r="Q4482" s="0" t="str">
        <f aca="false">IF(K4482=1,IF(COUNTIFS(C$2:C4482,C4482,K$2:K4482,1)=1,1,0),"")</f>
        <v/>
      </c>
      <c r="R4482" s="0" t="str">
        <f aca="false">IF(M4482=1,IF(COUNTIFS(C$2:C4482,C4482,M$2:M4482,1)=1,1,0),"")</f>
        <v/>
      </c>
      <c r="S4482" s="0" t="str">
        <f aca="false">IF(L4482=1,IF(COUNTIFS(C$2:C4482,C4482,L$2:L4482,1)=1,1,0),"")</f>
        <v/>
      </c>
      <c r="T4482" s="38" t="str">
        <f aca="false">IF(N4482="","",N4482+ROW()/10000000)</f>
        <v/>
      </c>
      <c r="U4482" s="0" t="str">
        <f aca="false">IF(G4482=1,IF(B4482="",1,0),"")</f>
        <v/>
      </c>
    </row>
    <row r="4483" customFormat="false" ht="15" hidden="false" customHeight="false" outlineLevel="0" collapsed="false">
      <c r="A4483" s="35"/>
      <c r="B4483" s="35"/>
      <c r="G4483" s="0" t="str">
        <f aca="false">IF(A4483="","",IF(AND(A4483&gt;=Debut,A4483&lt;Fin),1,0))</f>
        <v/>
      </c>
      <c r="H4483" s="0" t="str">
        <f aca="false">IF(G4483=1,INT(ROUND((A4483-Debut)*86400,0)/600),"")</f>
        <v/>
      </c>
      <c r="I4483" s="0" t="str">
        <f aca="false">IF(G4483=1,INT(ROUND((A4483-Debut)*86400,0)/3600),"")</f>
        <v/>
      </c>
      <c r="J4483" s="0" t="str">
        <f aca="false">IF(OR(A4483="",B4483=""),"",ROUND((B4483-A4483)*86400,0))</f>
        <v/>
      </c>
      <c r="K4483" s="37" t="str">
        <f aca="false">IF(G4483=1,IF(COUNTIFS($C:$C,C4483,$G:$G,1,$A:$A,"&gt;="&amp;(A4483-FenetreInterm/86400),$A:$A,"&lt;="&amp;A4483)&gt;=NbInterm,1,0),"")</f>
        <v/>
      </c>
      <c r="L4483" s="37" t="str">
        <f aca="false">IF(G4483=1,IF(B4483="",0,IF(J4483&lt;SeuilFugitive,1,0)),"")</f>
        <v/>
      </c>
      <c r="M4483" s="37" t="str">
        <f aca="false">IF(G4483=1,IF(B4483="",IF((Fin-A4483)*24&gt;SeuilFigee,1,0),IF(J4483&gt;SeuilFigee*3600,1,0)),"")</f>
        <v/>
      </c>
      <c r="N4483" s="0" t="str">
        <f aca="false">IF(G4483=1,IF(COUNTIF(H$2:H4483,H4483)=1,COUNTIF($H:$H,H4483),""),"")</f>
        <v/>
      </c>
      <c r="O4483" s="0" t="str">
        <f aca="false">IF(G4483=1,IF(COUNTIF(I$2:I4483,I4483)=1,COUNTIF($I:$I,I4483),""),"")</f>
        <v/>
      </c>
      <c r="P4483" s="38" t="str">
        <f aca="false">IF(G4483=1,IF(COUNTIFS(C$2:C4483,C4483,G$2:G4483,1)=1,COUNTIFS($C:$C,C4483,$G:$G,1)+ROW()/10000000,""),"")</f>
        <v/>
      </c>
      <c r="Q4483" s="0" t="str">
        <f aca="false">IF(K4483=1,IF(COUNTIFS(C$2:C4483,C4483,K$2:K4483,1)=1,1,0),"")</f>
        <v/>
      </c>
      <c r="R4483" s="0" t="str">
        <f aca="false">IF(M4483=1,IF(COUNTIFS(C$2:C4483,C4483,M$2:M4483,1)=1,1,0),"")</f>
        <v/>
      </c>
      <c r="S4483" s="0" t="str">
        <f aca="false">IF(L4483=1,IF(COUNTIFS(C$2:C4483,C4483,L$2:L4483,1)=1,1,0),"")</f>
        <v/>
      </c>
      <c r="T4483" s="38" t="str">
        <f aca="false">IF(N4483="","",N4483+ROW()/10000000)</f>
        <v/>
      </c>
      <c r="U4483" s="0" t="str">
        <f aca="false">IF(G4483=1,IF(B4483="",1,0),"")</f>
        <v/>
      </c>
    </row>
    <row r="4484" customFormat="false" ht="15" hidden="false" customHeight="false" outlineLevel="0" collapsed="false">
      <c r="A4484" s="35"/>
      <c r="B4484" s="35"/>
      <c r="G4484" s="0" t="str">
        <f aca="false">IF(A4484="","",IF(AND(A4484&gt;=Debut,A4484&lt;Fin),1,0))</f>
        <v/>
      </c>
      <c r="H4484" s="0" t="str">
        <f aca="false">IF(G4484=1,INT(ROUND((A4484-Debut)*86400,0)/600),"")</f>
        <v/>
      </c>
      <c r="I4484" s="0" t="str">
        <f aca="false">IF(G4484=1,INT(ROUND((A4484-Debut)*86400,0)/3600),"")</f>
        <v/>
      </c>
      <c r="J4484" s="0" t="str">
        <f aca="false">IF(OR(A4484="",B4484=""),"",ROUND((B4484-A4484)*86400,0))</f>
        <v/>
      </c>
      <c r="K4484" s="37" t="str">
        <f aca="false">IF(G4484=1,IF(COUNTIFS($C:$C,C4484,$G:$G,1,$A:$A,"&gt;="&amp;(A4484-FenetreInterm/86400),$A:$A,"&lt;="&amp;A4484)&gt;=NbInterm,1,0),"")</f>
        <v/>
      </c>
      <c r="L4484" s="37" t="str">
        <f aca="false">IF(G4484=1,IF(B4484="",0,IF(J4484&lt;SeuilFugitive,1,0)),"")</f>
        <v/>
      </c>
      <c r="M4484" s="37" t="str">
        <f aca="false">IF(G4484=1,IF(B4484="",IF((Fin-A4484)*24&gt;SeuilFigee,1,0),IF(J4484&gt;SeuilFigee*3600,1,0)),"")</f>
        <v/>
      </c>
      <c r="N4484" s="0" t="str">
        <f aca="false">IF(G4484=1,IF(COUNTIF(H$2:H4484,H4484)=1,COUNTIF($H:$H,H4484),""),"")</f>
        <v/>
      </c>
      <c r="O4484" s="0" t="str">
        <f aca="false">IF(G4484=1,IF(COUNTIF(I$2:I4484,I4484)=1,COUNTIF($I:$I,I4484),""),"")</f>
        <v/>
      </c>
      <c r="P4484" s="38" t="str">
        <f aca="false">IF(G4484=1,IF(COUNTIFS(C$2:C4484,C4484,G$2:G4484,1)=1,COUNTIFS($C:$C,C4484,$G:$G,1)+ROW()/10000000,""),"")</f>
        <v/>
      </c>
      <c r="Q4484" s="0" t="str">
        <f aca="false">IF(K4484=1,IF(COUNTIFS(C$2:C4484,C4484,K$2:K4484,1)=1,1,0),"")</f>
        <v/>
      </c>
      <c r="R4484" s="0" t="str">
        <f aca="false">IF(M4484=1,IF(COUNTIFS(C$2:C4484,C4484,M$2:M4484,1)=1,1,0),"")</f>
        <v/>
      </c>
      <c r="S4484" s="0" t="str">
        <f aca="false">IF(L4484=1,IF(COUNTIFS(C$2:C4484,C4484,L$2:L4484,1)=1,1,0),"")</f>
        <v/>
      </c>
      <c r="T4484" s="38" t="str">
        <f aca="false">IF(N4484="","",N4484+ROW()/10000000)</f>
        <v/>
      </c>
      <c r="U4484" s="0" t="str">
        <f aca="false">IF(G4484=1,IF(B4484="",1,0),"")</f>
        <v/>
      </c>
    </row>
    <row r="4485" customFormat="false" ht="15" hidden="false" customHeight="false" outlineLevel="0" collapsed="false">
      <c r="A4485" s="35"/>
      <c r="B4485" s="35"/>
      <c r="G4485" s="0" t="str">
        <f aca="false">IF(A4485="","",IF(AND(A4485&gt;=Debut,A4485&lt;Fin),1,0))</f>
        <v/>
      </c>
      <c r="H4485" s="0" t="str">
        <f aca="false">IF(G4485=1,INT(ROUND((A4485-Debut)*86400,0)/600),"")</f>
        <v/>
      </c>
      <c r="I4485" s="0" t="str">
        <f aca="false">IF(G4485=1,INT(ROUND((A4485-Debut)*86400,0)/3600),"")</f>
        <v/>
      </c>
      <c r="J4485" s="0" t="str">
        <f aca="false">IF(OR(A4485="",B4485=""),"",ROUND((B4485-A4485)*86400,0))</f>
        <v/>
      </c>
      <c r="K4485" s="37" t="str">
        <f aca="false">IF(G4485=1,IF(COUNTIFS($C:$C,C4485,$G:$G,1,$A:$A,"&gt;="&amp;(A4485-FenetreInterm/86400),$A:$A,"&lt;="&amp;A4485)&gt;=NbInterm,1,0),"")</f>
        <v/>
      </c>
      <c r="L4485" s="37" t="str">
        <f aca="false">IF(G4485=1,IF(B4485="",0,IF(J4485&lt;SeuilFugitive,1,0)),"")</f>
        <v/>
      </c>
      <c r="M4485" s="37" t="str">
        <f aca="false">IF(G4485=1,IF(B4485="",IF((Fin-A4485)*24&gt;SeuilFigee,1,0),IF(J4485&gt;SeuilFigee*3600,1,0)),"")</f>
        <v/>
      </c>
      <c r="N4485" s="0" t="str">
        <f aca="false">IF(G4485=1,IF(COUNTIF(H$2:H4485,H4485)=1,COUNTIF($H:$H,H4485),""),"")</f>
        <v/>
      </c>
      <c r="O4485" s="0" t="str">
        <f aca="false">IF(G4485=1,IF(COUNTIF(I$2:I4485,I4485)=1,COUNTIF($I:$I,I4485),""),"")</f>
        <v/>
      </c>
      <c r="P4485" s="38" t="str">
        <f aca="false">IF(G4485=1,IF(COUNTIFS(C$2:C4485,C4485,G$2:G4485,1)=1,COUNTIFS($C:$C,C4485,$G:$G,1)+ROW()/10000000,""),"")</f>
        <v/>
      </c>
      <c r="Q4485" s="0" t="str">
        <f aca="false">IF(K4485=1,IF(COUNTIFS(C$2:C4485,C4485,K$2:K4485,1)=1,1,0),"")</f>
        <v/>
      </c>
      <c r="R4485" s="0" t="str">
        <f aca="false">IF(M4485=1,IF(COUNTIFS(C$2:C4485,C4485,M$2:M4485,1)=1,1,0),"")</f>
        <v/>
      </c>
      <c r="S4485" s="0" t="str">
        <f aca="false">IF(L4485=1,IF(COUNTIFS(C$2:C4485,C4485,L$2:L4485,1)=1,1,0),"")</f>
        <v/>
      </c>
      <c r="T4485" s="38" t="str">
        <f aca="false">IF(N4485="","",N4485+ROW()/10000000)</f>
        <v/>
      </c>
      <c r="U4485" s="0" t="str">
        <f aca="false">IF(G4485=1,IF(B4485="",1,0),"")</f>
        <v/>
      </c>
    </row>
    <row r="4486" customFormat="false" ht="15" hidden="false" customHeight="false" outlineLevel="0" collapsed="false">
      <c r="A4486" s="35"/>
      <c r="B4486" s="35"/>
      <c r="G4486" s="0" t="str">
        <f aca="false">IF(A4486="","",IF(AND(A4486&gt;=Debut,A4486&lt;Fin),1,0))</f>
        <v/>
      </c>
      <c r="H4486" s="0" t="str">
        <f aca="false">IF(G4486=1,INT(ROUND((A4486-Debut)*86400,0)/600),"")</f>
        <v/>
      </c>
      <c r="I4486" s="0" t="str">
        <f aca="false">IF(G4486=1,INT(ROUND((A4486-Debut)*86400,0)/3600),"")</f>
        <v/>
      </c>
      <c r="J4486" s="0" t="str">
        <f aca="false">IF(OR(A4486="",B4486=""),"",ROUND((B4486-A4486)*86400,0))</f>
        <v/>
      </c>
      <c r="K4486" s="37" t="str">
        <f aca="false">IF(G4486=1,IF(COUNTIFS($C:$C,C4486,$G:$G,1,$A:$A,"&gt;="&amp;(A4486-FenetreInterm/86400),$A:$A,"&lt;="&amp;A4486)&gt;=NbInterm,1,0),"")</f>
        <v/>
      </c>
      <c r="L4486" s="37" t="str">
        <f aca="false">IF(G4486=1,IF(B4486="",0,IF(J4486&lt;SeuilFugitive,1,0)),"")</f>
        <v/>
      </c>
      <c r="M4486" s="37" t="str">
        <f aca="false">IF(G4486=1,IF(B4486="",IF((Fin-A4486)*24&gt;SeuilFigee,1,0),IF(J4486&gt;SeuilFigee*3600,1,0)),"")</f>
        <v/>
      </c>
      <c r="N4486" s="0" t="str">
        <f aca="false">IF(G4486=1,IF(COUNTIF(H$2:H4486,H4486)=1,COUNTIF($H:$H,H4486),""),"")</f>
        <v/>
      </c>
      <c r="O4486" s="0" t="str">
        <f aca="false">IF(G4486=1,IF(COUNTIF(I$2:I4486,I4486)=1,COUNTIF($I:$I,I4486),""),"")</f>
        <v/>
      </c>
      <c r="P4486" s="38" t="str">
        <f aca="false">IF(G4486=1,IF(COUNTIFS(C$2:C4486,C4486,G$2:G4486,1)=1,COUNTIFS($C:$C,C4486,$G:$G,1)+ROW()/10000000,""),"")</f>
        <v/>
      </c>
      <c r="Q4486" s="0" t="str">
        <f aca="false">IF(K4486=1,IF(COUNTIFS(C$2:C4486,C4486,K$2:K4486,1)=1,1,0),"")</f>
        <v/>
      </c>
      <c r="R4486" s="0" t="str">
        <f aca="false">IF(M4486=1,IF(COUNTIFS(C$2:C4486,C4486,M$2:M4486,1)=1,1,0),"")</f>
        <v/>
      </c>
      <c r="S4486" s="0" t="str">
        <f aca="false">IF(L4486=1,IF(COUNTIFS(C$2:C4486,C4486,L$2:L4486,1)=1,1,0),"")</f>
        <v/>
      </c>
      <c r="T4486" s="38" t="str">
        <f aca="false">IF(N4486="","",N4486+ROW()/10000000)</f>
        <v/>
      </c>
      <c r="U4486" s="0" t="str">
        <f aca="false">IF(G4486=1,IF(B4486="",1,0),"")</f>
        <v/>
      </c>
    </row>
    <row r="4487" customFormat="false" ht="15" hidden="false" customHeight="false" outlineLevel="0" collapsed="false">
      <c r="A4487" s="35"/>
      <c r="B4487" s="35"/>
      <c r="G4487" s="0" t="str">
        <f aca="false">IF(A4487="","",IF(AND(A4487&gt;=Debut,A4487&lt;Fin),1,0))</f>
        <v/>
      </c>
      <c r="H4487" s="0" t="str">
        <f aca="false">IF(G4487=1,INT(ROUND((A4487-Debut)*86400,0)/600),"")</f>
        <v/>
      </c>
      <c r="I4487" s="0" t="str">
        <f aca="false">IF(G4487=1,INT(ROUND((A4487-Debut)*86400,0)/3600),"")</f>
        <v/>
      </c>
      <c r="J4487" s="0" t="str">
        <f aca="false">IF(OR(A4487="",B4487=""),"",ROUND((B4487-A4487)*86400,0))</f>
        <v/>
      </c>
      <c r="K4487" s="37" t="str">
        <f aca="false">IF(G4487=1,IF(COUNTIFS($C:$C,C4487,$G:$G,1,$A:$A,"&gt;="&amp;(A4487-FenetreInterm/86400),$A:$A,"&lt;="&amp;A4487)&gt;=NbInterm,1,0),"")</f>
        <v/>
      </c>
      <c r="L4487" s="37" t="str">
        <f aca="false">IF(G4487=1,IF(B4487="",0,IF(J4487&lt;SeuilFugitive,1,0)),"")</f>
        <v/>
      </c>
      <c r="M4487" s="37" t="str">
        <f aca="false">IF(G4487=1,IF(B4487="",IF((Fin-A4487)*24&gt;SeuilFigee,1,0),IF(J4487&gt;SeuilFigee*3600,1,0)),"")</f>
        <v/>
      </c>
      <c r="N4487" s="0" t="str">
        <f aca="false">IF(G4487=1,IF(COUNTIF(H$2:H4487,H4487)=1,COUNTIF($H:$H,H4487),""),"")</f>
        <v/>
      </c>
      <c r="O4487" s="0" t="str">
        <f aca="false">IF(G4487=1,IF(COUNTIF(I$2:I4487,I4487)=1,COUNTIF($I:$I,I4487),""),"")</f>
        <v/>
      </c>
      <c r="P4487" s="38" t="str">
        <f aca="false">IF(G4487=1,IF(COUNTIFS(C$2:C4487,C4487,G$2:G4487,1)=1,COUNTIFS($C:$C,C4487,$G:$G,1)+ROW()/10000000,""),"")</f>
        <v/>
      </c>
      <c r="Q4487" s="0" t="str">
        <f aca="false">IF(K4487=1,IF(COUNTIFS(C$2:C4487,C4487,K$2:K4487,1)=1,1,0),"")</f>
        <v/>
      </c>
      <c r="R4487" s="0" t="str">
        <f aca="false">IF(M4487=1,IF(COUNTIFS(C$2:C4487,C4487,M$2:M4487,1)=1,1,0),"")</f>
        <v/>
      </c>
      <c r="S4487" s="0" t="str">
        <f aca="false">IF(L4487=1,IF(COUNTIFS(C$2:C4487,C4487,L$2:L4487,1)=1,1,0),"")</f>
        <v/>
      </c>
      <c r="T4487" s="38" t="str">
        <f aca="false">IF(N4487="","",N4487+ROW()/10000000)</f>
        <v/>
      </c>
      <c r="U4487" s="0" t="str">
        <f aca="false">IF(G4487=1,IF(B4487="",1,0),"")</f>
        <v/>
      </c>
    </row>
    <row r="4488" customFormat="false" ht="15" hidden="false" customHeight="false" outlineLevel="0" collapsed="false">
      <c r="A4488" s="35"/>
      <c r="B4488" s="35"/>
      <c r="G4488" s="0" t="str">
        <f aca="false">IF(A4488="","",IF(AND(A4488&gt;=Debut,A4488&lt;Fin),1,0))</f>
        <v/>
      </c>
      <c r="H4488" s="0" t="str">
        <f aca="false">IF(G4488=1,INT(ROUND((A4488-Debut)*86400,0)/600),"")</f>
        <v/>
      </c>
      <c r="I4488" s="0" t="str">
        <f aca="false">IF(G4488=1,INT(ROUND((A4488-Debut)*86400,0)/3600),"")</f>
        <v/>
      </c>
      <c r="J4488" s="0" t="str">
        <f aca="false">IF(OR(A4488="",B4488=""),"",ROUND((B4488-A4488)*86400,0))</f>
        <v/>
      </c>
      <c r="K4488" s="37" t="str">
        <f aca="false">IF(G4488=1,IF(COUNTIFS($C:$C,C4488,$G:$G,1,$A:$A,"&gt;="&amp;(A4488-FenetreInterm/86400),$A:$A,"&lt;="&amp;A4488)&gt;=NbInterm,1,0),"")</f>
        <v/>
      </c>
      <c r="L4488" s="37" t="str">
        <f aca="false">IF(G4488=1,IF(B4488="",0,IF(J4488&lt;SeuilFugitive,1,0)),"")</f>
        <v/>
      </c>
      <c r="M4488" s="37" t="str">
        <f aca="false">IF(G4488=1,IF(B4488="",IF((Fin-A4488)*24&gt;SeuilFigee,1,0),IF(J4488&gt;SeuilFigee*3600,1,0)),"")</f>
        <v/>
      </c>
      <c r="N4488" s="0" t="str">
        <f aca="false">IF(G4488=1,IF(COUNTIF(H$2:H4488,H4488)=1,COUNTIF($H:$H,H4488),""),"")</f>
        <v/>
      </c>
      <c r="O4488" s="0" t="str">
        <f aca="false">IF(G4488=1,IF(COUNTIF(I$2:I4488,I4488)=1,COUNTIF($I:$I,I4488),""),"")</f>
        <v/>
      </c>
      <c r="P4488" s="38" t="str">
        <f aca="false">IF(G4488=1,IF(COUNTIFS(C$2:C4488,C4488,G$2:G4488,1)=1,COUNTIFS($C:$C,C4488,$G:$G,1)+ROW()/10000000,""),"")</f>
        <v/>
      </c>
      <c r="Q4488" s="0" t="str">
        <f aca="false">IF(K4488=1,IF(COUNTIFS(C$2:C4488,C4488,K$2:K4488,1)=1,1,0),"")</f>
        <v/>
      </c>
      <c r="R4488" s="0" t="str">
        <f aca="false">IF(M4488=1,IF(COUNTIFS(C$2:C4488,C4488,M$2:M4488,1)=1,1,0),"")</f>
        <v/>
      </c>
      <c r="S4488" s="0" t="str">
        <f aca="false">IF(L4488=1,IF(COUNTIFS(C$2:C4488,C4488,L$2:L4488,1)=1,1,0),"")</f>
        <v/>
      </c>
      <c r="T4488" s="38" t="str">
        <f aca="false">IF(N4488="","",N4488+ROW()/10000000)</f>
        <v/>
      </c>
      <c r="U4488" s="0" t="str">
        <f aca="false">IF(G4488=1,IF(B4488="",1,0),"")</f>
        <v/>
      </c>
    </row>
    <row r="4489" customFormat="false" ht="15" hidden="false" customHeight="false" outlineLevel="0" collapsed="false">
      <c r="A4489" s="35"/>
      <c r="B4489" s="35"/>
      <c r="G4489" s="0" t="str">
        <f aca="false">IF(A4489="","",IF(AND(A4489&gt;=Debut,A4489&lt;Fin),1,0))</f>
        <v/>
      </c>
      <c r="H4489" s="0" t="str">
        <f aca="false">IF(G4489=1,INT(ROUND((A4489-Debut)*86400,0)/600),"")</f>
        <v/>
      </c>
      <c r="I4489" s="0" t="str">
        <f aca="false">IF(G4489=1,INT(ROUND((A4489-Debut)*86400,0)/3600),"")</f>
        <v/>
      </c>
      <c r="J4489" s="0" t="str">
        <f aca="false">IF(OR(A4489="",B4489=""),"",ROUND((B4489-A4489)*86400,0))</f>
        <v/>
      </c>
      <c r="K4489" s="37" t="str">
        <f aca="false">IF(G4489=1,IF(COUNTIFS($C:$C,C4489,$G:$G,1,$A:$A,"&gt;="&amp;(A4489-FenetreInterm/86400),$A:$A,"&lt;="&amp;A4489)&gt;=NbInterm,1,0),"")</f>
        <v/>
      </c>
      <c r="L4489" s="37" t="str">
        <f aca="false">IF(G4489=1,IF(B4489="",0,IF(J4489&lt;SeuilFugitive,1,0)),"")</f>
        <v/>
      </c>
      <c r="M4489" s="37" t="str">
        <f aca="false">IF(G4489=1,IF(B4489="",IF((Fin-A4489)*24&gt;SeuilFigee,1,0),IF(J4489&gt;SeuilFigee*3600,1,0)),"")</f>
        <v/>
      </c>
      <c r="N4489" s="0" t="str">
        <f aca="false">IF(G4489=1,IF(COUNTIF(H$2:H4489,H4489)=1,COUNTIF($H:$H,H4489),""),"")</f>
        <v/>
      </c>
      <c r="O4489" s="0" t="str">
        <f aca="false">IF(G4489=1,IF(COUNTIF(I$2:I4489,I4489)=1,COUNTIF($I:$I,I4489),""),"")</f>
        <v/>
      </c>
      <c r="P4489" s="38" t="str">
        <f aca="false">IF(G4489=1,IF(COUNTIFS(C$2:C4489,C4489,G$2:G4489,1)=1,COUNTIFS($C:$C,C4489,$G:$G,1)+ROW()/10000000,""),"")</f>
        <v/>
      </c>
      <c r="Q4489" s="0" t="str">
        <f aca="false">IF(K4489=1,IF(COUNTIFS(C$2:C4489,C4489,K$2:K4489,1)=1,1,0),"")</f>
        <v/>
      </c>
      <c r="R4489" s="0" t="str">
        <f aca="false">IF(M4489=1,IF(COUNTIFS(C$2:C4489,C4489,M$2:M4489,1)=1,1,0),"")</f>
        <v/>
      </c>
      <c r="S4489" s="0" t="str">
        <f aca="false">IF(L4489=1,IF(COUNTIFS(C$2:C4489,C4489,L$2:L4489,1)=1,1,0),"")</f>
        <v/>
      </c>
      <c r="T4489" s="38" t="str">
        <f aca="false">IF(N4489="","",N4489+ROW()/10000000)</f>
        <v/>
      </c>
      <c r="U4489" s="0" t="str">
        <f aca="false">IF(G4489=1,IF(B4489="",1,0),"")</f>
        <v/>
      </c>
    </row>
    <row r="4490" customFormat="false" ht="15" hidden="false" customHeight="false" outlineLevel="0" collapsed="false">
      <c r="A4490" s="35"/>
      <c r="B4490" s="35"/>
      <c r="G4490" s="0" t="str">
        <f aca="false">IF(A4490="","",IF(AND(A4490&gt;=Debut,A4490&lt;Fin),1,0))</f>
        <v/>
      </c>
      <c r="H4490" s="0" t="str">
        <f aca="false">IF(G4490=1,INT(ROUND((A4490-Debut)*86400,0)/600),"")</f>
        <v/>
      </c>
      <c r="I4490" s="0" t="str">
        <f aca="false">IF(G4490=1,INT(ROUND((A4490-Debut)*86400,0)/3600),"")</f>
        <v/>
      </c>
      <c r="J4490" s="0" t="str">
        <f aca="false">IF(OR(A4490="",B4490=""),"",ROUND((B4490-A4490)*86400,0))</f>
        <v/>
      </c>
      <c r="K4490" s="37" t="str">
        <f aca="false">IF(G4490=1,IF(COUNTIFS($C:$C,C4490,$G:$G,1,$A:$A,"&gt;="&amp;(A4490-FenetreInterm/86400),$A:$A,"&lt;="&amp;A4490)&gt;=NbInterm,1,0),"")</f>
        <v/>
      </c>
      <c r="L4490" s="37" t="str">
        <f aca="false">IF(G4490=1,IF(B4490="",0,IF(J4490&lt;SeuilFugitive,1,0)),"")</f>
        <v/>
      </c>
      <c r="M4490" s="37" t="str">
        <f aca="false">IF(G4490=1,IF(B4490="",IF((Fin-A4490)*24&gt;SeuilFigee,1,0),IF(J4490&gt;SeuilFigee*3600,1,0)),"")</f>
        <v/>
      </c>
      <c r="N4490" s="0" t="str">
        <f aca="false">IF(G4490=1,IF(COUNTIF(H$2:H4490,H4490)=1,COUNTIF($H:$H,H4490),""),"")</f>
        <v/>
      </c>
      <c r="O4490" s="0" t="str">
        <f aca="false">IF(G4490=1,IF(COUNTIF(I$2:I4490,I4490)=1,COUNTIF($I:$I,I4490),""),"")</f>
        <v/>
      </c>
      <c r="P4490" s="38" t="str">
        <f aca="false">IF(G4490=1,IF(COUNTIFS(C$2:C4490,C4490,G$2:G4490,1)=1,COUNTIFS($C:$C,C4490,$G:$G,1)+ROW()/10000000,""),"")</f>
        <v/>
      </c>
      <c r="Q4490" s="0" t="str">
        <f aca="false">IF(K4490=1,IF(COUNTIFS(C$2:C4490,C4490,K$2:K4490,1)=1,1,0),"")</f>
        <v/>
      </c>
      <c r="R4490" s="0" t="str">
        <f aca="false">IF(M4490=1,IF(COUNTIFS(C$2:C4490,C4490,M$2:M4490,1)=1,1,0),"")</f>
        <v/>
      </c>
      <c r="S4490" s="0" t="str">
        <f aca="false">IF(L4490=1,IF(COUNTIFS(C$2:C4490,C4490,L$2:L4490,1)=1,1,0),"")</f>
        <v/>
      </c>
      <c r="T4490" s="38" t="str">
        <f aca="false">IF(N4490="","",N4490+ROW()/10000000)</f>
        <v/>
      </c>
      <c r="U4490" s="0" t="str">
        <f aca="false">IF(G4490=1,IF(B4490="",1,0),"")</f>
        <v/>
      </c>
    </row>
    <row r="4491" customFormat="false" ht="15" hidden="false" customHeight="false" outlineLevel="0" collapsed="false">
      <c r="A4491" s="35"/>
      <c r="B4491" s="35"/>
      <c r="G4491" s="0" t="str">
        <f aca="false">IF(A4491="","",IF(AND(A4491&gt;=Debut,A4491&lt;Fin),1,0))</f>
        <v/>
      </c>
      <c r="H4491" s="0" t="str">
        <f aca="false">IF(G4491=1,INT(ROUND((A4491-Debut)*86400,0)/600),"")</f>
        <v/>
      </c>
      <c r="I4491" s="0" t="str">
        <f aca="false">IF(G4491=1,INT(ROUND((A4491-Debut)*86400,0)/3600),"")</f>
        <v/>
      </c>
      <c r="J4491" s="0" t="str">
        <f aca="false">IF(OR(A4491="",B4491=""),"",ROUND((B4491-A4491)*86400,0))</f>
        <v/>
      </c>
      <c r="K4491" s="37" t="str">
        <f aca="false">IF(G4491=1,IF(COUNTIFS($C:$C,C4491,$G:$G,1,$A:$A,"&gt;="&amp;(A4491-FenetreInterm/86400),$A:$A,"&lt;="&amp;A4491)&gt;=NbInterm,1,0),"")</f>
        <v/>
      </c>
      <c r="L4491" s="37" t="str">
        <f aca="false">IF(G4491=1,IF(B4491="",0,IF(J4491&lt;SeuilFugitive,1,0)),"")</f>
        <v/>
      </c>
      <c r="M4491" s="37" t="str">
        <f aca="false">IF(G4491=1,IF(B4491="",IF((Fin-A4491)*24&gt;SeuilFigee,1,0),IF(J4491&gt;SeuilFigee*3600,1,0)),"")</f>
        <v/>
      </c>
      <c r="N4491" s="0" t="str">
        <f aca="false">IF(G4491=1,IF(COUNTIF(H$2:H4491,H4491)=1,COUNTIF($H:$H,H4491),""),"")</f>
        <v/>
      </c>
      <c r="O4491" s="0" t="str">
        <f aca="false">IF(G4491=1,IF(COUNTIF(I$2:I4491,I4491)=1,COUNTIF($I:$I,I4491),""),"")</f>
        <v/>
      </c>
      <c r="P4491" s="38" t="str">
        <f aca="false">IF(G4491=1,IF(COUNTIFS(C$2:C4491,C4491,G$2:G4491,1)=1,COUNTIFS($C:$C,C4491,$G:$G,1)+ROW()/10000000,""),"")</f>
        <v/>
      </c>
      <c r="Q4491" s="0" t="str">
        <f aca="false">IF(K4491=1,IF(COUNTIFS(C$2:C4491,C4491,K$2:K4491,1)=1,1,0),"")</f>
        <v/>
      </c>
      <c r="R4491" s="0" t="str">
        <f aca="false">IF(M4491=1,IF(COUNTIFS(C$2:C4491,C4491,M$2:M4491,1)=1,1,0),"")</f>
        <v/>
      </c>
      <c r="S4491" s="0" t="str">
        <f aca="false">IF(L4491=1,IF(COUNTIFS(C$2:C4491,C4491,L$2:L4491,1)=1,1,0),"")</f>
        <v/>
      </c>
      <c r="T4491" s="38" t="str">
        <f aca="false">IF(N4491="","",N4491+ROW()/10000000)</f>
        <v/>
      </c>
      <c r="U4491" s="0" t="str">
        <f aca="false">IF(G4491=1,IF(B4491="",1,0),"")</f>
        <v/>
      </c>
    </row>
    <row r="4492" customFormat="false" ht="15" hidden="false" customHeight="false" outlineLevel="0" collapsed="false">
      <c r="A4492" s="35"/>
      <c r="B4492" s="35"/>
      <c r="G4492" s="0" t="str">
        <f aca="false">IF(A4492="","",IF(AND(A4492&gt;=Debut,A4492&lt;Fin),1,0))</f>
        <v/>
      </c>
      <c r="H4492" s="0" t="str">
        <f aca="false">IF(G4492=1,INT(ROUND((A4492-Debut)*86400,0)/600),"")</f>
        <v/>
      </c>
      <c r="I4492" s="0" t="str">
        <f aca="false">IF(G4492=1,INT(ROUND((A4492-Debut)*86400,0)/3600),"")</f>
        <v/>
      </c>
      <c r="J4492" s="0" t="str">
        <f aca="false">IF(OR(A4492="",B4492=""),"",ROUND((B4492-A4492)*86400,0))</f>
        <v/>
      </c>
      <c r="K4492" s="37" t="str">
        <f aca="false">IF(G4492=1,IF(COUNTIFS($C:$C,C4492,$G:$G,1,$A:$A,"&gt;="&amp;(A4492-FenetreInterm/86400),$A:$A,"&lt;="&amp;A4492)&gt;=NbInterm,1,0),"")</f>
        <v/>
      </c>
      <c r="L4492" s="37" t="str">
        <f aca="false">IF(G4492=1,IF(B4492="",0,IF(J4492&lt;SeuilFugitive,1,0)),"")</f>
        <v/>
      </c>
      <c r="M4492" s="37" t="str">
        <f aca="false">IF(G4492=1,IF(B4492="",IF((Fin-A4492)*24&gt;SeuilFigee,1,0),IF(J4492&gt;SeuilFigee*3600,1,0)),"")</f>
        <v/>
      </c>
      <c r="N4492" s="0" t="str">
        <f aca="false">IF(G4492=1,IF(COUNTIF(H$2:H4492,H4492)=1,COUNTIF($H:$H,H4492),""),"")</f>
        <v/>
      </c>
      <c r="O4492" s="0" t="str">
        <f aca="false">IF(G4492=1,IF(COUNTIF(I$2:I4492,I4492)=1,COUNTIF($I:$I,I4492),""),"")</f>
        <v/>
      </c>
      <c r="P4492" s="38" t="str">
        <f aca="false">IF(G4492=1,IF(COUNTIFS(C$2:C4492,C4492,G$2:G4492,1)=1,COUNTIFS($C:$C,C4492,$G:$G,1)+ROW()/10000000,""),"")</f>
        <v/>
      </c>
      <c r="Q4492" s="0" t="str">
        <f aca="false">IF(K4492=1,IF(COUNTIFS(C$2:C4492,C4492,K$2:K4492,1)=1,1,0),"")</f>
        <v/>
      </c>
      <c r="R4492" s="0" t="str">
        <f aca="false">IF(M4492=1,IF(COUNTIFS(C$2:C4492,C4492,M$2:M4492,1)=1,1,0),"")</f>
        <v/>
      </c>
      <c r="S4492" s="0" t="str">
        <f aca="false">IF(L4492=1,IF(COUNTIFS(C$2:C4492,C4492,L$2:L4492,1)=1,1,0),"")</f>
        <v/>
      </c>
      <c r="T4492" s="38" t="str">
        <f aca="false">IF(N4492="","",N4492+ROW()/10000000)</f>
        <v/>
      </c>
      <c r="U4492" s="0" t="str">
        <f aca="false">IF(G4492=1,IF(B4492="",1,0),"")</f>
        <v/>
      </c>
    </row>
    <row r="4493" customFormat="false" ht="15" hidden="false" customHeight="false" outlineLevel="0" collapsed="false">
      <c r="A4493" s="35"/>
      <c r="B4493" s="35"/>
      <c r="G4493" s="0" t="str">
        <f aca="false">IF(A4493="","",IF(AND(A4493&gt;=Debut,A4493&lt;Fin),1,0))</f>
        <v/>
      </c>
      <c r="H4493" s="0" t="str">
        <f aca="false">IF(G4493=1,INT(ROUND((A4493-Debut)*86400,0)/600),"")</f>
        <v/>
      </c>
      <c r="I4493" s="0" t="str">
        <f aca="false">IF(G4493=1,INT(ROUND((A4493-Debut)*86400,0)/3600),"")</f>
        <v/>
      </c>
      <c r="J4493" s="0" t="str">
        <f aca="false">IF(OR(A4493="",B4493=""),"",ROUND((B4493-A4493)*86400,0))</f>
        <v/>
      </c>
      <c r="K4493" s="37" t="str">
        <f aca="false">IF(G4493=1,IF(COUNTIFS($C:$C,C4493,$G:$G,1,$A:$A,"&gt;="&amp;(A4493-FenetreInterm/86400),$A:$A,"&lt;="&amp;A4493)&gt;=NbInterm,1,0),"")</f>
        <v/>
      </c>
      <c r="L4493" s="37" t="str">
        <f aca="false">IF(G4493=1,IF(B4493="",0,IF(J4493&lt;SeuilFugitive,1,0)),"")</f>
        <v/>
      </c>
      <c r="M4493" s="37" t="str">
        <f aca="false">IF(G4493=1,IF(B4493="",IF((Fin-A4493)*24&gt;SeuilFigee,1,0),IF(J4493&gt;SeuilFigee*3600,1,0)),"")</f>
        <v/>
      </c>
      <c r="N4493" s="0" t="str">
        <f aca="false">IF(G4493=1,IF(COUNTIF(H$2:H4493,H4493)=1,COUNTIF($H:$H,H4493),""),"")</f>
        <v/>
      </c>
      <c r="O4493" s="0" t="str">
        <f aca="false">IF(G4493=1,IF(COUNTIF(I$2:I4493,I4493)=1,COUNTIF($I:$I,I4493),""),"")</f>
        <v/>
      </c>
      <c r="P4493" s="38" t="str">
        <f aca="false">IF(G4493=1,IF(COUNTIFS(C$2:C4493,C4493,G$2:G4493,1)=1,COUNTIFS($C:$C,C4493,$G:$G,1)+ROW()/10000000,""),"")</f>
        <v/>
      </c>
      <c r="Q4493" s="0" t="str">
        <f aca="false">IF(K4493=1,IF(COUNTIFS(C$2:C4493,C4493,K$2:K4493,1)=1,1,0),"")</f>
        <v/>
      </c>
      <c r="R4493" s="0" t="str">
        <f aca="false">IF(M4493=1,IF(COUNTIFS(C$2:C4493,C4493,M$2:M4493,1)=1,1,0),"")</f>
        <v/>
      </c>
      <c r="S4493" s="0" t="str">
        <f aca="false">IF(L4493=1,IF(COUNTIFS(C$2:C4493,C4493,L$2:L4493,1)=1,1,0),"")</f>
        <v/>
      </c>
      <c r="T4493" s="38" t="str">
        <f aca="false">IF(N4493="","",N4493+ROW()/10000000)</f>
        <v/>
      </c>
      <c r="U4493" s="0" t="str">
        <f aca="false">IF(G4493=1,IF(B4493="",1,0),"")</f>
        <v/>
      </c>
    </row>
    <row r="4494" customFormat="false" ht="15" hidden="false" customHeight="false" outlineLevel="0" collapsed="false">
      <c r="A4494" s="35"/>
      <c r="B4494" s="35"/>
      <c r="G4494" s="0" t="str">
        <f aca="false">IF(A4494="","",IF(AND(A4494&gt;=Debut,A4494&lt;Fin),1,0))</f>
        <v/>
      </c>
      <c r="H4494" s="0" t="str">
        <f aca="false">IF(G4494=1,INT(ROUND((A4494-Debut)*86400,0)/600),"")</f>
        <v/>
      </c>
      <c r="I4494" s="0" t="str">
        <f aca="false">IF(G4494=1,INT(ROUND((A4494-Debut)*86400,0)/3600),"")</f>
        <v/>
      </c>
      <c r="J4494" s="0" t="str">
        <f aca="false">IF(OR(A4494="",B4494=""),"",ROUND((B4494-A4494)*86400,0))</f>
        <v/>
      </c>
      <c r="K4494" s="37" t="str">
        <f aca="false">IF(G4494=1,IF(COUNTIFS($C:$C,C4494,$G:$G,1,$A:$A,"&gt;="&amp;(A4494-FenetreInterm/86400),$A:$A,"&lt;="&amp;A4494)&gt;=NbInterm,1,0),"")</f>
        <v/>
      </c>
      <c r="L4494" s="37" t="str">
        <f aca="false">IF(G4494=1,IF(B4494="",0,IF(J4494&lt;SeuilFugitive,1,0)),"")</f>
        <v/>
      </c>
      <c r="M4494" s="37" t="str">
        <f aca="false">IF(G4494=1,IF(B4494="",IF((Fin-A4494)*24&gt;SeuilFigee,1,0),IF(J4494&gt;SeuilFigee*3600,1,0)),"")</f>
        <v/>
      </c>
      <c r="N4494" s="0" t="str">
        <f aca="false">IF(G4494=1,IF(COUNTIF(H$2:H4494,H4494)=1,COUNTIF($H:$H,H4494),""),"")</f>
        <v/>
      </c>
      <c r="O4494" s="0" t="str">
        <f aca="false">IF(G4494=1,IF(COUNTIF(I$2:I4494,I4494)=1,COUNTIF($I:$I,I4494),""),"")</f>
        <v/>
      </c>
      <c r="P4494" s="38" t="str">
        <f aca="false">IF(G4494=1,IF(COUNTIFS(C$2:C4494,C4494,G$2:G4494,1)=1,COUNTIFS($C:$C,C4494,$G:$G,1)+ROW()/10000000,""),"")</f>
        <v/>
      </c>
      <c r="Q4494" s="0" t="str">
        <f aca="false">IF(K4494=1,IF(COUNTIFS(C$2:C4494,C4494,K$2:K4494,1)=1,1,0),"")</f>
        <v/>
      </c>
      <c r="R4494" s="0" t="str">
        <f aca="false">IF(M4494=1,IF(COUNTIFS(C$2:C4494,C4494,M$2:M4494,1)=1,1,0),"")</f>
        <v/>
      </c>
      <c r="S4494" s="0" t="str">
        <f aca="false">IF(L4494=1,IF(COUNTIFS(C$2:C4494,C4494,L$2:L4494,1)=1,1,0),"")</f>
        <v/>
      </c>
      <c r="T4494" s="38" t="str">
        <f aca="false">IF(N4494="","",N4494+ROW()/10000000)</f>
        <v/>
      </c>
      <c r="U4494" s="0" t="str">
        <f aca="false">IF(G4494=1,IF(B4494="",1,0),"")</f>
        <v/>
      </c>
    </row>
    <row r="4495" customFormat="false" ht="15" hidden="false" customHeight="false" outlineLevel="0" collapsed="false">
      <c r="A4495" s="35"/>
      <c r="B4495" s="35"/>
      <c r="G4495" s="0" t="str">
        <f aca="false">IF(A4495="","",IF(AND(A4495&gt;=Debut,A4495&lt;Fin),1,0))</f>
        <v/>
      </c>
      <c r="H4495" s="0" t="str">
        <f aca="false">IF(G4495=1,INT(ROUND((A4495-Debut)*86400,0)/600),"")</f>
        <v/>
      </c>
      <c r="I4495" s="0" t="str">
        <f aca="false">IF(G4495=1,INT(ROUND((A4495-Debut)*86400,0)/3600),"")</f>
        <v/>
      </c>
      <c r="J4495" s="0" t="str">
        <f aca="false">IF(OR(A4495="",B4495=""),"",ROUND((B4495-A4495)*86400,0))</f>
        <v/>
      </c>
      <c r="K4495" s="37" t="str">
        <f aca="false">IF(G4495=1,IF(COUNTIFS($C:$C,C4495,$G:$G,1,$A:$A,"&gt;="&amp;(A4495-FenetreInterm/86400),$A:$A,"&lt;="&amp;A4495)&gt;=NbInterm,1,0),"")</f>
        <v/>
      </c>
      <c r="L4495" s="37" t="str">
        <f aca="false">IF(G4495=1,IF(B4495="",0,IF(J4495&lt;SeuilFugitive,1,0)),"")</f>
        <v/>
      </c>
      <c r="M4495" s="37" t="str">
        <f aca="false">IF(G4495=1,IF(B4495="",IF((Fin-A4495)*24&gt;SeuilFigee,1,0),IF(J4495&gt;SeuilFigee*3600,1,0)),"")</f>
        <v/>
      </c>
      <c r="N4495" s="0" t="str">
        <f aca="false">IF(G4495=1,IF(COUNTIF(H$2:H4495,H4495)=1,COUNTIF($H:$H,H4495),""),"")</f>
        <v/>
      </c>
      <c r="O4495" s="0" t="str">
        <f aca="false">IF(G4495=1,IF(COUNTIF(I$2:I4495,I4495)=1,COUNTIF($I:$I,I4495),""),"")</f>
        <v/>
      </c>
      <c r="P4495" s="38" t="str">
        <f aca="false">IF(G4495=1,IF(COUNTIFS(C$2:C4495,C4495,G$2:G4495,1)=1,COUNTIFS($C:$C,C4495,$G:$G,1)+ROW()/10000000,""),"")</f>
        <v/>
      </c>
      <c r="Q4495" s="0" t="str">
        <f aca="false">IF(K4495=1,IF(COUNTIFS(C$2:C4495,C4495,K$2:K4495,1)=1,1,0),"")</f>
        <v/>
      </c>
      <c r="R4495" s="0" t="str">
        <f aca="false">IF(M4495=1,IF(COUNTIFS(C$2:C4495,C4495,M$2:M4495,1)=1,1,0),"")</f>
        <v/>
      </c>
      <c r="S4495" s="0" t="str">
        <f aca="false">IF(L4495=1,IF(COUNTIFS(C$2:C4495,C4495,L$2:L4495,1)=1,1,0),"")</f>
        <v/>
      </c>
      <c r="T4495" s="38" t="str">
        <f aca="false">IF(N4495="","",N4495+ROW()/10000000)</f>
        <v/>
      </c>
      <c r="U4495" s="0" t="str">
        <f aca="false">IF(G4495=1,IF(B4495="",1,0),"")</f>
        <v/>
      </c>
    </row>
    <row r="4496" customFormat="false" ht="15" hidden="false" customHeight="false" outlineLevel="0" collapsed="false">
      <c r="A4496" s="35"/>
      <c r="B4496" s="35"/>
      <c r="G4496" s="0" t="str">
        <f aca="false">IF(A4496="","",IF(AND(A4496&gt;=Debut,A4496&lt;Fin),1,0))</f>
        <v/>
      </c>
      <c r="H4496" s="0" t="str">
        <f aca="false">IF(G4496=1,INT(ROUND((A4496-Debut)*86400,0)/600),"")</f>
        <v/>
      </c>
      <c r="I4496" s="0" t="str">
        <f aca="false">IF(G4496=1,INT(ROUND((A4496-Debut)*86400,0)/3600),"")</f>
        <v/>
      </c>
      <c r="J4496" s="0" t="str">
        <f aca="false">IF(OR(A4496="",B4496=""),"",ROUND((B4496-A4496)*86400,0))</f>
        <v/>
      </c>
      <c r="K4496" s="37" t="str">
        <f aca="false">IF(G4496=1,IF(COUNTIFS($C:$C,C4496,$G:$G,1,$A:$A,"&gt;="&amp;(A4496-FenetreInterm/86400),$A:$A,"&lt;="&amp;A4496)&gt;=NbInterm,1,0),"")</f>
        <v/>
      </c>
      <c r="L4496" s="37" t="str">
        <f aca="false">IF(G4496=1,IF(B4496="",0,IF(J4496&lt;SeuilFugitive,1,0)),"")</f>
        <v/>
      </c>
      <c r="M4496" s="37" t="str">
        <f aca="false">IF(G4496=1,IF(B4496="",IF((Fin-A4496)*24&gt;SeuilFigee,1,0),IF(J4496&gt;SeuilFigee*3600,1,0)),"")</f>
        <v/>
      </c>
      <c r="N4496" s="0" t="str">
        <f aca="false">IF(G4496=1,IF(COUNTIF(H$2:H4496,H4496)=1,COUNTIF($H:$H,H4496),""),"")</f>
        <v/>
      </c>
      <c r="O4496" s="0" t="str">
        <f aca="false">IF(G4496=1,IF(COUNTIF(I$2:I4496,I4496)=1,COUNTIF($I:$I,I4496),""),"")</f>
        <v/>
      </c>
      <c r="P4496" s="38" t="str">
        <f aca="false">IF(G4496=1,IF(COUNTIFS(C$2:C4496,C4496,G$2:G4496,1)=1,COUNTIFS($C:$C,C4496,$G:$G,1)+ROW()/10000000,""),"")</f>
        <v/>
      </c>
      <c r="Q4496" s="0" t="str">
        <f aca="false">IF(K4496=1,IF(COUNTIFS(C$2:C4496,C4496,K$2:K4496,1)=1,1,0),"")</f>
        <v/>
      </c>
      <c r="R4496" s="0" t="str">
        <f aca="false">IF(M4496=1,IF(COUNTIFS(C$2:C4496,C4496,M$2:M4496,1)=1,1,0),"")</f>
        <v/>
      </c>
      <c r="S4496" s="0" t="str">
        <f aca="false">IF(L4496=1,IF(COUNTIFS(C$2:C4496,C4496,L$2:L4496,1)=1,1,0),"")</f>
        <v/>
      </c>
      <c r="T4496" s="38" t="str">
        <f aca="false">IF(N4496="","",N4496+ROW()/10000000)</f>
        <v/>
      </c>
      <c r="U4496" s="0" t="str">
        <f aca="false">IF(G4496=1,IF(B4496="",1,0),"")</f>
        <v/>
      </c>
    </row>
    <row r="4497" customFormat="false" ht="15" hidden="false" customHeight="false" outlineLevel="0" collapsed="false">
      <c r="A4497" s="35"/>
      <c r="B4497" s="35"/>
      <c r="G4497" s="0" t="str">
        <f aca="false">IF(A4497="","",IF(AND(A4497&gt;=Debut,A4497&lt;Fin),1,0))</f>
        <v/>
      </c>
      <c r="H4497" s="0" t="str">
        <f aca="false">IF(G4497=1,INT(ROUND((A4497-Debut)*86400,0)/600),"")</f>
        <v/>
      </c>
      <c r="I4497" s="0" t="str">
        <f aca="false">IF(G4497=1,INT(ROUND((A4497-Debut)*86400,0)/3600),"")</f>
        <v/>
      </c>
      <c r="J4497" s="0" t="str">
        <f aca="false">IF(OR(A4497="",B4497=""),"",ROUND((B4497-A4497)*86400,0))</f>
        <v/>
      </c>
      <c r="K4497" s="37" t="str">
        <f aca="false">IF(G4497=1,IF(COUNTIFS($C:$C,C4497,$G:$G,1,$A:$A,"&gt;="&amp;(A4497-FenetreInterm/86400),$A:$A,"&lt;="&amp;A4497)&gt;=NbInterm,1,0),"")</f>
        <v/>
      </c>
      <c r="L4497" s="37" t="str">
        <f aca="false">IF(G4497=1,IF(B4497="",0,IF(J4497&lt;SeuilFugitive,1,0)),"")</f>
        <v/>
      </c>
      <c r="M4497" s="37" t="str">
        <f aca="false">IF(G4497=1,IF(B4497="",IF((Fin-A4497)*24&gt;SeuilFigee,1,0),IF(J4497&gt;SeuilFigee*3600,1,0)),"")</f>
        <v/>
      </c>
      <c r="N4497" s="0" t="str">
        <f aca="false">IF(G4497=1,IF(COUNTIF(H$2:H4497,H4497)=1,COUNTIF($H:$H,H4497),""),"")</f>
        <v/>
      </c>
      <c r="O4497" s="0" t="str">
        <f aca="false">IF(G4497=1,IF(COUNTIF(I$2:I4497,I4497)=1,COUNTIF($I:$I,I4497),""),"")</f>
        <v/>
      </c>
      <c r="P4497" s="38" t="str">
        <f aca="false">IF(G4497=1,IF(COUNTIFS(C$2:C4497,C4497,G$2:G4497,1)=1,COUNTIFS($C:$C,C4497,$G:$G,1)+ROW()/10000000,""),"")</f>
        <v/>
      </c>
      <c r="Q4497" s="0" t="str">
        <f aca="false">IF(K4497=1,IF(COUNTIFS(C$2:C4497,C4497,K$2:K4497,1)=1,1,0),"")</f>
        <v/>
      </c>
      <c r="R4497" s="0" t="str">
        <f aca="false">IF(M4497=1,IF(COUNTIFS(C$2:C4497,C4497,M$2:M4497,1)=1,1,0),"")</f>
        <v/>
      </c>
      <c r="S4497" s="0" t="str">
        <f aca="false">IF(L4497=1,IF(COUNTIFS(C$2:C4497,C4497,L$2:L4497,1)=1,1,0),"")</f>
        <v/>
      </c>
      <c r="T4497" s="38" t="str">
        <f aca="false">IF(N4497="","",N4497+ROW()/10000000)</f>
        <v/>
      </c>
      <c r="U4497" s="0" t="str">
        <f aca="false">IF(G4497=1,IF(B4497="",1,0),"")</f>
        <v/>
      </c>
    </row>
    <row r="4498" customFormat="false" ht="15" hidden="false" customHeight="false" outlineLevel="0" collapsed="false">
      <c r="A4498" s="35"/>
      <c r="B4498" s="35"/>
      <c r="G4498" s="0" t="str">
        <f aca="false">IF(A4498="","",IF(AND(A4498&gt;=Debut,A4498&lt;Fin),1,0))</f>
        <v/>
      </c>
      <c r="H4498" s="0" t="str">
        <f aca="false">IF(G4498=1,INT(ROUND((A4498-Debut)*86400,0)/600),"")</f>
        <v/>
      </c>
      <c r="I4498" s="0" t="str">
        <f aca="false">IF(G4498=1,INT(ROUND((A4498-Debut)*86400,0)/3600),"")</f>
        <v/>
      </c>
      <c r="J4498" s="0" t="str">
        <f aca="false">IF(OR(A4498="",B4498=""),"",ROUND((B4498-A4498)*86400,0))</f>
        <v/>
      </c>
      <c r="K4498" s="37" t="str">
        <f aca="false">IF(G4498=1,IF(COUNTIFS($C:$C,C4498,$G:$G,1,$A:$A,"&gt;="&amp;(A4498-FenetreInterm/86400),$A:$A,"&lt;="&amp;A4498)&gt;=NbInterm,1,0),"")</f>
        <v/>
      </c>
      <c r="L4498" s="37" t="str">
        <f aca="false">IF(G4498=1,IF(B4498="",0,IF(J4498&lt;SeuilFugitive,1,0)),"")</f>
        <v/>
      </c>
      <c r="M4498" s="37" t="str">
        <f aca="false">IF(G4498=1,IF(B4498="",IF((Fin-A4498)*24&gt;SeuilFigee,1,0),IF(J4498&gt;SeuilFigee*3600,1,0)),"")</f>
        <v/>
      </c>
      <c r="N4498" s="0" t="str">
        <f aca="false">IF(G4498=1,IF(COUNTIF(H$2:H4498,H4498)=1,COUNTIF($H:$H,H4498),""),"")</f>
        <v/>
      </c>
      <c r="O4498" s="0" t="str">
        <f aca="false">IF(G4498=1,IF(COUNTIF(I$2:I4498,I4498)=1,COUNTIF($I:$I,I4498),""),"")</f>
        <v/>
      </c>
      <c r="P4498" s="38" t="str">
        <f aca="false">IF(G4498=1,IF(COUNTIFS(C$2:C4498,C4498,G$2:G4498,1)=1,COUNTIFS($C:$C,C4498,$G:$G,1)+ROW()/10000000,""),"")</f>
        <v/>
      </c>
      <c r="Q4498" s="0" t="str">
        <f aca="false">IF(K4498=1,IF(COUNTIFS(C$2:C4498,C4498,K$2:K4498,1)=1,1,0),"")</f>
        <v/>
      </c>
      <c r="R4498" s="0" t="str">
        <f aca="false">IF(M4498=1,IF(COUNTIFS(C$2:C4498,C4498,M$2:M4498,1)=1,1,0),"")</f>
        <v/>
      </c>
      <c r="S4498" s="0" t="str">
        <f aca="false">IF(L4498=1,IF(COUNTIFS(C$2:C4498,C4498,L$2:L4498,1)=1,1,0),"")</f>
        <v/>
      </c>
      <c r="T4498" s="38" t="str">
        <f aca="false">IF(N4498="","",N4498+ROW()/10000000)</f>
        <v/>
      </c>
      <c r="U4498" s="0" t="str">
        <f aca="false">IF(G4498=1,IF(B4498="",1,0),"")</f>
        <v/>
      </c>
    </row>
    <row r="4499" customFormat="false" ht="15" hidden="false" customHeight="false" outlineLevel="0" collapsed="false">
      <c r="A4499" s="35"/>
      <c r="B4499" s="35"/>
      <c r="G4499" s="0" t="str">
        <f aca="false">IF(A4499="","",IF(AND(A4499&gt;=Debut,A4499&lt;Fin),1,0))</f>
        <v/>
      </c>
      <c r="H4499" s="0" t="str">
        <f aca="false">IF(G4499=1,INT(ROUND((A4499-Debut)*86400,0)/600),"")</f>
        <v/>
      </c>
      <c r="I4499" s="0" t="str">
        <f aca="false">IF(G4499=1,INT(ROUND((A4499-Debut)*86400,0)/3600),"")</f>
        <v/>
      </c>
      <c r="J4499" s="0" t="str">
        <f aca="false">IF(OR(A4499="",B4499=""),"",ROUND((B4499-A4499)*86400,0))</f>
        <v/>
      </c>
      <c r="K4499" s="37" t="str">
        <f aca="false">IF(G4499=1,IF(COUNTIFS($C:$C,C4499,$G:$G,1,$A:$A,"&gt;="&amp;(A4499-FenetreInterm/86400),$A:$A,"&lt;="&amp;A4499)&gt;=NbInterm,1,0),"")</f>
        <v/>
      </c>
      <c r="L4499" s="37" t="str">
        <f aca="false">IF(G4499=1,IF(B4499="",0,IF(J4499&lt;SeuilFugitive,1,0)),"")</f>
        <v/>
      </c>
      <c r="M4499" s="37" t="str">
        <f aca="false">IF(G4499=1,IF(B4499="",IF((Fin-A4499)*24&gt;SeuilFigee,1,0),IF(J4499&gt;SeuilFigee*3600,1,0)),"")</f>
        <v/>
      </c>
      <c r="N4499" s="0" t="str">
        <f aca="false">IF(G4499=1,IF(COUNTIF(H$2:H4499,H4499)=1,COUNTIF($H:$H,H4499),""),"")</f>
        <v/>
      </c>
      <c r="O4499" s="0" t="str">
        <f aca="false">IF(G4499=1,IF(COUNTIF(I$2:I4499,I4499)=1,COUNTIF($I:$I,I4499),""),"")</f>
        <v/>
      </c>
      <c r="P4499" s="38" t="str">
        <f aca="false">IF(G4499=1,IF(COUNTIFS(C$2:C4499,C4499,G$2:G4499,1)=1,COUNTIFS($C:$C,C4499,$G:$G,1)+ROW()/10000000,""),"")</f>
        <v/>
      </c>
      <c r="Q4499" s="0" t="str">
        <f aca="false">IF(K4499=1,IF(COUNTIFS(C$2:C4499,C4499,K$2:K4499,1)=1,1,0),"")</f>
        <v/>
      </c>
      <c r="R4499" s="0" t="str">
        <f aca="false">IF(M4499=1,IF(COUNTIFS(C$2:C4499,C4499,M$2:M4499,1)=1,1,0),"")</f>
        <v/>
      </c>
      <c r="S4499" s="0" t="str">
        <f aca="false">IF(L4499=1,IF(COUNTIFS(C$2:C4499,C4499,L$2:L4499,1)=1,1,0),"")</f>
        <v/>
      </c>
      <c r="T4499" s="38" t="str">
        <f aca="false">IF(N4499="","",N4499+ROW()/10000000)</f>
        <v/>
      </c>
      <c r="U4499" s="0" t="str">
        <f aca="false">IF(G4499=1,IF(B4499="",1,0),"")</f>
        <v/>
      </c>
    </row>
    <row r="4500" customFormat="false" ht="15" hidden="false" customHeight="false" outlineLevel="0" collapsed="false">
      <c r="A4500" s="35"/>
      <c r="B4500" s="35"/>
      <c r="G4500" s="0" t="str">
        <f aca="false">IF(A4500="","",IF(AND(A4500&gt;=Debut,A4500&lt;Fin),1,0))</f>
        <v/>
      </c>
      <c r="H4500" s="0" t="str">
        <f aca="false">IF(G4500=1,INT(ROUND((A4500-Debut)*86400,0)/600),"")</f>
        <v/>
      </c>
      <c r="I4500" s="0" t="str">
        <f aca="false">IF(G4500=1,INT(ROUND((A4500-Debut)*86400,0)/3600),"")</f>
        <v/>
      </c>
      <c r="J4500" s="0" t="str">
        <f aca="false">IF(OR(A4500="",B4500=""),"",ROUND((B4500-A4500)*86400,0))</f>
        <v/>
      </c>
      <c r="K4500" s="37" t="str">
        <f aca="false">IF(G4500=1,IF(COUNTIFS($C:$C,C4500,$G:$G,1,$A:$A,"&gt;="&amp;(A4500-FenetreInterm/86400),$A:$A,"&lt;="&amp;A4500)&gt;=NbInterm,1,0),"")</f>
        <v/>
      </c>
      <c r="L4500" s="37" t="str">
        <f aca="false">IF(G4500=1,IF(B4500="",0,IF(J4500&lt;SeuilFugitive,1,0)),"")</f>
        <v/>
      </c>
      <c r="M4500" s="37" t="str">
        <f aca="false">IF(G4500=1,IF(B4500="",IF((Fin-A4500)*24&gt;SeuilFigee,1,0),IF(J4500&gt;SeuilFigee*3600,1,0)),"")</f>
        <v/>
      </c>
      <c r="N4500" s="0" t="str">
        <f aca="false">IF(G4500=1,IF(COUNTIF(H$2:H4500,H4500)=1,COUNTIF($H:$H,H4500),""),"")</f>
        <v/>
      </c>
      <c r="O4500" s="0" t="str">
        <f aca="false">IF(G4500=1,IF(COUNTIF(I$2:I4500,I4500)=1,COUNTIF($I:$I,I4500),""),"")</f>
        <v/>
      </c>
      <c r="P4500" s="38" t="str">
        <f aca="false">IF(G4500=1,IF(COUNTIFS(C$2:C4500,C4500,G$2:G4500,1)=1,COUNTIFS($C:$C,C4500,$G:$G,1)+ROW()/10000000,""),"")</f>
        <v/>
      </c>
      <c r="Q4500" s="0" t="str">
        <f aca="false">IF(K4500=1,IF(COUNTIFS(C$2:C4500,C4500,K$2:K4500,1)=1,1,0),"")</f>
        <v/>
      </c>
      <c r="R4500" s="0" t="str">
        <f aca="false">IF(M4500=1,IF(COUNTIFS(C$2:C4500,C4500,M$2:M4500,1)=1,1,0),"")</f>
        <v/>
      </c>
      <c r="S4500" s="0" t="str">
        <f aca="false">IF(L4500=1,IF(COUNTIFS(C$2:C4500,C4500,L$2:L4500,1)=1,1,0),"")</f>
        <v/>
      </c>
      <c r="T4500" s="38" t="str">
        <f aca="false">IF(N4500="","",N4500+ROW()/10000000)</f>
        <v/>
      </c>
      <c r="U4500" s="0" t="str">
        <f aca="false">IF(G4500=1,IF(B4500="",1,0),"")</f>
        <v/>
      </c>
    </row>
    <row r="4501" customFormat="false" ht="15" hidden="false" customHeight="false" outlineLevel="0" collapsed="false">
      <c r="A4501" s="35"/>
      <c r="B4501" s="35"/>
      <c r="G4501" s="0" t="str">
        <f aca="false">IF(A4501="","",IF(AND(A4501&gt;=Debut,A4501&lt;Fin),1,0))</f>
        <v/>
      </c>
      <c r="H4501" s="0" t="str">
        <f aca="false">IF(G4501=1,INT(ROUND((A4501-Debut)*86400,0)/600),"")</f>
        <v/>
      </c>
      <c r="I4501" s="0" t="str">
        <f aca="false">IF(G4501=1,INT(ROUND((A4501-Debut)*86400,0)/3600),"")</f>
        <v/>
      </c>
      <c r="J4501" s="0" t="str">
        <f aca="false">IF(OR(A4501="",B4501=""),"",ROUND((B4501-A4501)*86400,0))</f>
        <v/>
      </c>
      <c r="K4501" s="37" t="str">
        <f aca="false">IF(G4501=1,IF(COUNTIFS($C:$C,C4501,$G:$G,1,$A:$A,"&gt;="&amp;(A4501-FenetreInterm/86400),$A:$A,"&lt;="&amp;A4501)&gt;=NbInterm,1,0),"")</f>
        <v/>
      </c>
      <c r="L4501" s="37" t="str">
        <f aca="false">IF(G4501=1,IF(B4501="",0,IF(J4501&lt;SeuilFugitive,1,0)),"")</f>
        <v/>
      </c>
      <c r="M4501" s="37" t="str">
        <f aca="false">IF(G4501=1,IF(B4501="",IF((Fin-A4501)*24&gt;SeuilFigee,1,0),IF(J4501&gt;SeuilFigee*3600,1,0)),"")</f>
        <v/>
      </c>
      <c r="N4501" s="0" t="str">
        <f aca="false">IF(G4501=1,IF(COUNTIF(H$2:H4501,H4501)=1,COUNTIF($H:$H,H4501),""),"")</f>
        <v/>
      </c>
      <c r="O4501" s="0" t="str">
        <f aca="false">IF(G4501=1,IF(COUNTIF(I$2:I4501,I4501)=1,COUNTIF($I:$I,I4501),""),"")</f>
        <v/>
      </c>
      <c r="P4501" s="38" t="str">
        <f aca="false">IF(G4501=1,IF(COUNTIFS(C$2:C4501,C4501,G$2:G4501,1)=1,COUNTIFS($C:$C,C4501,$G:$G,1)+ROW()/10000000,""),"")</f>
        <v/>
      </c>
      <c r="Q4501" s="0" t="str">
        <f aca="false">IF(K4501=1,IF(COUNTIFS(C$2:C4501,C4501,K$2:K4501,1)=1,1,0),"")</f>
        <v/>
      </c>
      <c r="R4501" s="0" t="str">
        <f aca="false">IF(M4501=1,IF(COUNTIFS(C$2:C4501,C4501,M$2:M4501,1)=1,1,0),"")</f>
        <v/>
      </c>
      <c r="S4501" s="0" t="str">
        <f aca="false">IF(L4501=1,IF(COUNTIFS(C$2:C4501,C4501,L$2:L4501,1)=1,1,0),"")</f>
        <v/>
      </c>
      <c r="T4501" s="38" t="str">
        <f aca="false">IF(N4501="","",N4501+ROW()/10000000)</f>
        <v/>
      </c>
      <c r="U4501" s="0" t="str">
        <f aca="false">IF(G4501=1,IF(B4501="",1,0),"")</f>
        <v/>
      </c>
    </row>
    <row r="4502" customFormat="false" ht="15" hidden="false" customHeight="false" outlineLevel="0" collapsed="false">
      <c r="A4502" s="35"/>
      <c r="B4502" s="35"/>
      <c r="G4502" s="0" t="str">
        <f aca="false">IF(A4502="","",IF(AND(A4502&gt;=Debut,A4502&lt;Fin),1,0))</f>
        <v/>
      </c>
      <c r="H4502" s="0" t="str">
        <f aca="false">IF(G4502=1,INT(ROUND((A4502-Debut)*86400,0)/600),"")</f>
        <v/>
      </c>
      <c r="I4502" s="0" t="str">
        <f aca="false">IF(G4502=1,INT(ROUND((A4502-Debut)*86400,0)/3600),"")</f>
        <v/>
      </c>
      <c r="J4502" s="0" t="str">
        <f aca="false">IF(OR(A4502="",B4502=""),"",ROUND((B4502-A4502)*86400,0))</f>
        <v/>
      </c>
      <c r="K4502" s="37" t="str">
        <f aca="false">IF(G4502=1,IF(COUNTIFS($C:$C,C4502,$G:$G,1,$A:$A,"&gt;="&amp;(A4502-FenetreInterm/86400),$A:$A,"&lt;="&amp;A4502)&gt;=NbInterm,1,0),"")</f>
        <v/>
      </c>
      <c r="L4502" s="37" t="str">
        <f aca="false">IF(G4502=1,IF(B4502="",0,IF(J4502&lt;SeuilFugitive,1,0)),"")</f>
        <v/>
      </c>
      <c r="M4502" s="37" t="str">
        <f aca="false">IF(G4502=1,IF(B4502="",IF((Fin-A4502)*24&gt;SeuilFigee,1,0),IF(J4502&gt;SeuilFigee*3600,1,0)),"")</f>
        <v/>
      </c>
      <c r="N4502" s="0" t="str">
        <f aca="false">IF(G4502=1,IF(COUNTIF(H$2:H4502,H4502)=1,COUNTIF($H:$H,H4502),""),"")</f>
        <v/>
      </c>
      <c r="O4502" s="0" t="str">
        <f aca="false">IF(G4502=1,IF(COUNTIF(I$2:I4502,I4502)=1,COUNTIF($I:$I,I4502),""),"")</f>
        <v/>
      </c>
      <c r="P4502" s="38" t="str">
        <f aca="false">IF(G4502=1,IF(COUNTIFS(C$2:C4502,C4502,G$2:G4502,1)=1,COUNTIFS($C:$C,C4502,$G:$G,1)+ROW()/10000000,""),"")</f>
        <v/>
      </c>
      <c r="Q4502" s="0" t="str">
        <f aca="false">IF(K4502=1,IF(COUNTIFS(C$2:C4502,C4502,K$2:K4502,1)=1,1,0),"")</f>
        <v/>
      </c>
      <c r="R4502" s="0" t="str">
        <f aca="false">IF(M4502=1,IF(COUNTIFS(C$2:C4502,C4502,M$2:M4502,1)=1,1,0),"")</f>
        <v/>
      </c>
      <c r="S4502" s="0" t="str">
        <f aca="false">IF(L4502=1,IF(COUNTIFS(C$2:C4502,C4502,L$2:L4502,1)=1,1,0),"")</f>
        <v/>
      </c>
      <c r="T4502" s="38" t="str">
        <f aca="false">IF(N4502="","",N4502+ROW()/10000000)</f>
        <v/>
      </c>
      <c r="U4502" s="0" t="str">
        <f aca="false">IF(G4502=1,IF(B4502="",1,0),"")</f>
        <v/>
      </c>
    </row>
    <row r="4503" customFormat="false" ht="15" hidden="false" customHeight="false" outlineLevel="0" collapsed="false">
      <c r="A4503" s="35"/>
      <c r="B4503" s="35"/>
      <c r="G4503" s="0" t="str">
        <f aca="false">IF(A4503="","",IF(AND(A4503&gt;=Debut,A4503&lt;Fin),1,0))</f>
        <v/>
      </c>
      <c r="H4503" s="0" t="str">
        <f aca="false">IF(G4503=1,INT(ROUND((A4503-Debut)*86400,0)/600),"")</f>
        <v/>
      </c>
      <c r="I4503" s="0" t="str">
        <f aca="false">IF(G4503=1,INT(ROUND((A4503-Debut)*86400,0)/3600),"")</f>
        <v/>
      </c>
      <c r="J4503" s="0" t="str">
        <f aca="false">IF(OR(A4503="",B4503=""),"",ROUND((B4503-A4503)*86400,0))</f>
        <v/>
      </c>
      <c r="K4503" s="37" t="str">
        <f aca="false">IF(G4503=1,IF(COUNTIFS($C:$C,C4503,$G:$G,1,$A:$A,"&gt;="&amp;(A4503-FenetreInterm/86400),$A:$A,"&lt;="&amp;A4503)&gt;=NbInterm,1,0),"")</f>
        <v/>
      </c>
      <c r="L4503" s="37" t="str">
        <f aca="false">IF(G4503=1,IF(B4503="",0,IF(J4503&lt;SeuilFugitive,1,0)),"")</f>
        <v/>
      </c>
      <c r="M4503" s="37" t="str">
        <f aca="false">IF(G4503=1,IF(B4503="",IF((Fin-A4503)*24&gt;SeuilFigee,1,0),IF(J4503&gt;SeuilFigee*3600,1,0)),"")</f>
        <v/>
      </c>
      <c r="N4503" s="0" t="str">
        <f aca="false">IF(G4503=1,IF(COUNTIF(H$2:H4503,H4503)=1,COUNTIF($H:$H,H4503),""),"")</f>
        <v/>
      </c>
      <c r="O4503" s="0" t="str">
        <f aca="false">IF(G4503=1,IF(COUNTIF(I$2:I4503,I4503)=1,COUNTIF($I:$I,I4503),""),"")</f>
        <v/>
      </c>
      <c r="P4503" s="38" t="str">
        <f aca="false">IF(G4503=1,IF(COUNTIFS(C$2:C4503,C4503,G$2:G4503,1)=1,COUNTIFS($C:$C,C4503,$G:$G,1)+ROW()/10000000,""),"")</f>
        <v/>
      </c>
      <c r="Q4503" s="0" t="str">
        <f aca="false">IF(K4503=1,IF(COUNTIFS(C$2:C4503,C4503,K$2:K4503,1)=1,1,0),"")</f>
        <v/>
      </c>
      <c r="R4503" s="0" t="str">
        <f aca="false">IF(M4503=1,IF(COUNTIFS(C$2:C4503,C4503,M$2:M4503,1)=1,1,0),"")</f>
        <v/>
      </c>
      <c r="S4503" s="0" t="str">
        <f aca="false">IF(L4503=1,IF(COUNTIFS(C$2:C4503,C4503,L$2:L4503,1)=1,1,0),"")</f>
        <v/>
      </c>
      <c r="T4503" s="38" t="str">
        <f aca="false">IF(N4503="","",N4503+ROW()/10000000)</f>
        <v/>
      </c>
      <c r="U4503" s="0" t="str">
        <f aca="false">IF(G4503=1,IF(B4503="",1,0),"")</f>
        <v/>
      </c>
    </row>
    <row r="4504" customFormat="false" ht="15" hidden="false" customHeight="false" outlineLevel="0" collapsed="false">
      <c r="A4504" s="35"/>
      <c r="B4504" s="35"/>
      <c r="G4504" s="0" t="str">
        <f aca="false">IF(A4504="","",IF(AND(A4504&gt;=Debut,A4504&lt;Fin),1,0))</f>
        <v/>
      </c>
      <c r="H4504" s="0" t="str">
        <f aca="false">IF(G4504=1,INT(ROUND((A4504-Debut)*86400,0)/600),"")</f>
        <v/>
      </c>
      <c r="I4504" s="0" t="str">
        <f aca="false">IF(G4504=1,INT(ROUND((A4504-Debut)*86400,0)/3600),"")</f>
        <v/>
      </c>
      <c r="J4504" s="0" t="str">
        <f aca="false">IF(OR(A4504="",B4504=""),"",ROUND((B4504-A4504)*86400,0))</f>
        <v/>
      </c>
      <c r="K4504" s="37" t="str">
        <f aca="false">IF(G4504=1,IF(COUNTIFS($C:$C,C4504,$G:$G,1,$A:$A,"&gt;="&amp;(A4504-FenetreInterm/86400),$A:$A,"&lt;="&amp;A4504)&gt;=NbInterm,1,0),"")</f>
        <v/>
      </c>
      <c r="L4504" s="37" t="str">
        <f aca="false">IF(G4504=1,IF(B4504="",0,IF(J4504&lt;SeuilFugitive,1,0)),"")</f>
        <v/>
      </c>
      <c r="M4504" s="37" t="str">
        <f aca="false">IF(G4504=1,IF(B4504="",IF((Fin-A4504)*24&gt;SeuilFigee,1,0),IF(J4504&gt;SeuilFigee*3600,1,0)),"")</f>
        <v/>
      </c>
      <c r="N4504" s="0" t="str">
        <f aca="false">IF(G4504=1,IF(COUNTIF(H$2:H4504,H4504)=1,COUNTIF($H:$H,H4504),""),"")</f>
        <v/>
      </c>
      <c r="O4504" s="0" t="str">
        <f aca="false">IF(G4504=1,IF(COUNTIF(I$2:I4504,I4504)=1,COUNTIF($I:$I,I4504),""),"")</f>
        <v/>
      </c>
      <c r="P4504" s="38" t="str">
        <f aca="false">IF(G4504=1,IF(COUNTIFS(C$2:C4504,C4504,G$2:G4504,1)=1,COUNTIFS($C:$C,C4504,$G:$G,1)+ROW()/10000000,""),"")</f>
        <v/>
      </c>
      <c r="Q4504" s="0" t="str">
        <f aca="false">IF(K4504=1,IF(COUNTIFS(C$2:C4504,C4504,K$2:K4504,1)=1,1,0),"")</f>
        <v/>
      </c>
      <c r="R4504" s="0" t="str">
        <f aca="false">IF(M4504=1,IF(COUNTIFS(C$2:C4504,C4504,M$2:M4504,1)=1,1,0),"")</f>
        <v/>
      </c>
      <c r="S4504" s="0" t="str">
        <f aca="false">IF(L4504=1,IF(COUNTIFS(C$2:C4504,C4504,L$2:L4504,1)=1,1,0),"")</f>
        <v/>
      </c>
      <c r="T4504" s="38" t="str">
        <f aca="false">IF(N4504="","",N4504+ROW()/10000000)</f>
        <v/>
      </c>
      <c r="U4504" s="0" t="str">
        <f aca="false">IF(G4504=1,IF(B4504="",1,0),"")</f>
        <v/>
      </c>
    </row>
    <row r="4505" customFormat="false" ht="15" hidden="false" customHeight="false" outlineLevel="0" collapsed="false">
      <c r="A4505" s="35"/>
      <c r="B4505" s="35"/>
      <c r="G4505" s="0" t="str">
        <f aca="false">IF(A4505="","",IF(AND(A4505&gt;=Debut,A4505&lt;Fin),1,0))</f>
        <v/>
      </c>
      <c r="H4505" s="0" t="str">
        <f aca="false">IF(G4505=1,INT(ROUND((A4505-Debut)*86400,0)/600),"")</f>
        <v/>
      </c>
      <c r="I4505" s="0" t="str">
        <f aca="false">IF(G4505=1,INT(ROUND((A4505-Debut)*86400,0)/3600),"")</f>
        <v/>
      </c>
      <c r="J4505" s="0" t="str">
        <f aca="false">IF(OR(A4505="",B4505=""),"",ROUND((B4505-A4505)*86400,0))</f>
        <v/>
      </c>
      <c r="K4505" s="37" t="str">
        <f aca="false">IF(G4505=1,IF(COUNTIFS($C:$C,C4505,$G:$G,1,$A:$A,"&gt;="&amp;(A4505-FenetreInterm/86400),$A:$A,"&lt;="&amp;A4505)&gt;=NbInterm,1,0),"")</f>
        <v/>
      </c>
      <c r="L4505" s="37" t="str">
        <f aca="false">IF(G4505=1,IF(B4505="",0,IF(J4505&lt;SeuilFugitive,1,0)),"")</f>
        <v/>
      </c>
      <c r="M4505" s="37" t="str">
        <f aca="false">IF(G4505=1,IF(B4505="",IF((Fin-A4505)*24&gt;SeuilFigee,1,0),IF(J4505&gt;SeuilFigee*3600,1,0)),"")</f>
        <v/>
      </c>
      <c r="N4505" s="0" t="str">
        <f aca="false">IF(G4505=1,IF(COUNTIF(H$2:H4505,H4505)=1,COUNTIF($H:$H,H4505),""),"")</f>
        <v/>
      </c>
      <c r="O4505" s="0" t="str">
        <f aca="false">IF(G4505=1,IF(COUNTIF(I$2:I4505,I4505)=1,COUNTIF($I:$I,I4505),""),"")</f>
        <v/>
      </c>
      <c r="P4505" s="38" t="str">
        <f aca="false">IF(G4505=1,IF(COUNTIFS(C$2:C4505,C4505,G$2:G4505,1)=1,COUNTIFS($C:$C,C4505,$G:$G,1)+ROW()/10000000,""),"")</f>
        <v/>
      </c>
      <c r="Q4505" s="0" t="str">
        <f aca="false">IF(K4505=1,IF(COUNTIFS(C$2:C4505,C4505,K$2:K4505,1)=1,1,0),"")</f>
        <v/>
      </c>
      <c r="R4505" s="0" t="str">
        <f aca="false">IF(M4505=1,IF(COUNTIFS(C$2:C4505,C4505,M$2:M4505,1)=1,1,0),"")</f>
        <v/>
      </c>
      <c r="S4505" s="0" t="str">
        <f aca="false">IF(L4505=1,IF(COUNTIFS(C$2:C4505,C4505,L$2:L4505,1)=1,1,0),"")</f>
        <v/>
      </c>
      <c r="T4505" s="38" t="str">
        <f aca="false">IF(N4505="","",N4505+ROW()/10000000)</f>
        <v/>
      </c>
      <c r="U4505" s="0" t="str">
        <f aca="false">IF(G4505=1,IF(B4505="",1,0),"")</f>
        <v/>
      </c>
    </row>
    <row r="4506" customFormat="false" ht="15" hidden="false" customHeight="false" outlineLevel="0" collapsed="false">
      <c r="A4506" s="35"/>
      <c r="B4506" s="35"/>
      <c r="G4506" s="0" t="str">
        <f aca="false">IF(A4506="","",IF(AND(A4506&gt;=Debut,A4506&lt;Fin),1,0))</f>
        <v/>
      </c>
      <c r="H4506" s="0" t="str">
        <f aca="false">IF(G4506=1,INT(ROUND((A4506-Debut)*86400,0)/600),"")</f>
        <v/>
      </c>
      <c r="I4506" s="0" t="str">
        <f aca="false">IF(G4506=1,INT(ROUND((A4506-Debut)*86400,0)/3600),"")</f>
        <v/>
      </c>
      <c r="J4506" s="0" t="str">
        <f aca="false">IF(OR(A4506="",B4506=""),"",ROUND((B4506-A4506)*86400,0))</f>
        <v/>
      </c>
      <c r="K4506" s="37" t="str">
        <f aca="false">IF(G4506=1,IF(COUNTIFS($C:$C,C4506,$G:$G,1,$A:$A,"&gt;="&amp;(A4506-FenetreInterm/86400),$A:$A,"&lt;="&amp;A4506)&gt;=NbInterm,1,0),"")</f>
        <v/>
      </c>
      <c r="L4506" s="37" t="str">
        <f aca="false">IF(G4506=1,IF(B4506="",0,IF(J4506&lt;SeuilFugitive,1,0)),"")</f>
        <v/>
      </c>
      <c r="M4506" s="37" t="str">
        <f aca="false">IF(G4506=1,IF(B4506="",IF((Fin-A4506)*24&gt;SeuilFigee,1,0),IF(J4506&gt;SeuilFigee*3600,1,0)),"")</f>
        <v/>
      </c>
      <c r="N4506" s="0" t="str">
        <f aca="false">IF(G4506=1,IF(COUNTIF(H$2:H4506,H4506)=1,COUNTIF($H:$H,H4506),""),"")</f>
        <v/>
      </c>
      <c r="O4506" s="0" t="str">
        <f aca="false">IF(G4506=1,IF(COUNTIF(I$2:I4506,I4506)=1,COUNTIF($I:$I,I4506),""),"")</f>
        <v/>
      </c>
      <c r="P4506" s="38" t="str">
        <f aca="false">IF(G4506=1,IF(COUNTIFS(C$2:C4506,C4506,G$2:G4506,1)=1,COUNTIFS($C:$C,C4506,$G:$G,1)+ROW()/10000000,""),"")</f>
        <v/>
      </c>
      <c r="Q4506" s="0" t="str">
        <f aca="false">IF(K4506=1,IF(COUNTIFS(C$2:C4506,C4506,K$2:K4506,1)=1,1,0),"")</f>
        <v/>
      </c>
      <c r="R4506" s="0" t="str">
        <f aca="false">IF(M4506=1,IF(COUNTIFS(C$2:C4506,C4506,M$2:M4506,1)=1,1,0),"")</f>
        <v/>
      </c>
      <c r="S4506" s="0" t="str">
        <f aca="false">IF(L4506=1,IF(COUNTIFS(C$2:C4506,C4506,L$2:L4506,1)=1,1,0),"")</f>
        <v/>
      </c>
      <c r="T4506" s="38" t="str">
        <f aca="false">IF(N4506="","",N4506+ROW()/10000000)</f>
        <v/>
      </c>
      <c r="U4506" s="0" t="str">
        <f aca="false">IF(G4506=1,IF(B4506="",1,0),"")</f>
        <v/>
      </c>
    </row>
    <row r="4507" customFormat="false" ht="15" hidden="false" customHeight="false" outlineLevel="0" collapsed="false">
      <c r="A4507" s="35"/>
      <c r="B4507" s="35"/>
      <c r="G4507" s="0" t="str">
        <f aca="false">IF(A4507="","",IF(AND(A4507&gt;=Debut,A4507&lt;Fin),1,0))</f>
        <v/>
      </c>
      <c r="H4507" s="0" t="str">
        <f aca="false">IF(G4507=1,INT(ROUND((A4507-Debut)*86400,0)/600),"")</f>
        <v/>
      </c>
      <c r="I4507" s="0" t="str">
        <f aca="false">IF(G4507=1,INT(ROUND((A4507-Debut)*86400,0)/3600),"")</f>
        <v/>
      </c>
      <c r="J4507" s="0" t="str">
        <f aca="false">IF(OR(A4507="",B4507=""),"",ROUND((B4507-A4507)*86400,0))</f>
        <v/>
      </c>
      <c r="K4507" s="37" t="str">
        <f aca="false">IF(G4507=1,IF(COUNTIFS($C:$C,C4507,$G:$G,1,$A:$A,"&gt;="&amp;(A4507-FenetreInterm/86400),$A:$A,"&lt;="&amp;A4507)&gt;=NbInterm,1,0),"")</f>
        <v/>
      </c>
      <c r="L4507" s="37" t="str">
        <f aca="false">IF(G4507=1,IF(B4507="",0,IF(J4507&lt;SeuilFugitive,1,0)),"")</f>
        <v/>
      </c>
      <c r="M4507" s="37" t="str">
        <f aca="false">IF(G4507=1,IF(B4507="",IF((Fin-A4507)*24&gt;SeuilFigee,1,0),IF(J4507&gt;SeuilFigee*3600,1,0)),"")</f>
        <v/>
      </c>
      <c r="N4507" s="0" t="str">
        <f aca="false">IF(G4507=1,IF(COUNTIF(H$2:H4507,H4507)=1,COUNTIF($H:$H,H4507),""),"")</f>
        <v/>
      </c>
      <c r="O4507" s="0" t="str">
        <f aca="false">IF(G4507=1,IF(COUNTIF(I$2:I4507,I4507)=1,COUNTIF($I:$I,I4507),""),"")</f>
        <v/>
      </c>
      <c r="P4507" s="38" t="str">
        <f aca="false">IF(G4507=1,IF(COUNTIFS(C$2:C4507,C4507,G$2:G4507,1)=1,COUNTIFS($C:$C,C4507,$G:$G,1)+ROW()/10000000,""),"")</f>
        <v/>
      </c>
      <c r="Q4507" s="0" t="str">
        <f aca="false">IF(K4507=1,IF(COUNTIFS(C$2:C4507,C4507,K$2:K4507,1)=1,1,0),"")</f>
        <v/>
      </c>
      <c r="R4507" s="0" t="str">
        <f aca="false">IF(M4507=1,IF(COUNTIFS(C$2:C4507,C4507,M$2:M4507,1)=1,1,0),"")</f>
        <v/>
      </c>
      <c r="S4507" s="0" t="str">
        <f aca="false">IF(L4507=1,IF(COUNTIFS(C$2:C4507,C4507,L$2:L4507,1)=1,1,0),"")</f>
        <v/>
      </c>
      <c r="T4507" s="38" t="str">
        <f aca="false">IF(N4507="","",N4507+ROW()/10000000)</f>
        <v/>
      </c>
      <c r="U4507" s="0" t="str">
        <f aca="false">IF(G4507=1,IF(B4507="",1,0),"")</f>
        <v/>
      </c>
    </row>
    <row r="4508" customFormat="false" ht="15" hidden="false" customHeight="false" outlineLevel="0" collapsed="false">
      <c r="A4508" s="35"/>
      <c r="B4508" s="35"/>
      <c r="G4508" s="0" t="str">
        <f aca="false">IF(A4508="","",IF(AND(A4508&gt;=Debut,A4508&lt;Fin),1,0))</f>
        <v/>
      </c>
      <c r="H4508" s="0" t="str">
        <f aca="false">IF(G4508=1,INT(ROUND((A4508-Debut)*86400,0)/600),"")</f>
        <v/>
      </c>
      <c r="I4508" s="0" t="str">
        <f aca="false">IF(G4508=1,INT(ROUND((A4508-Debut)*86400,0)/3600),"")</f>
        <v/>
      </c>
      <c r="J4508" s="0" t="str">
        <f aca="false">IF(OR(A4508="",B4508=""),"",ROUND((B4508-A4508)*86400,0))</f>
        <v/>
      </c>
      <c r="K4508" s="37" t="str">
        <f aca="false">IF(G4508=1,IF(COUNTIFS($C:$C,C4508,$G:$G,1,$A:$A,"&gt;="&amp;(A4508-FenetreInterm/86400),$A:$A,"&lt;="&amp;A4508)&gt;=NbInterm,1,0),"")</f>
        <v/>
      </c>
      <c r="L4508" s="37" t="str">
        <f aca="false">IF(G4508=1,IF(B4508="",0,IF(J4508&lt;SeuilFugitive,1,0)),"")</f>
        <v/>
      </c>
      <c r="M4508" s="37" t="str">
        <f aca="false">IF(G4508=1,IF(B4508="",IF((Fin-A4508)*24&gt;SeuilFigee,1,0),IF(J4508&gt;SeuilFigee*3600,1,0)),"")</f>
        <v/>
      </c>
      <c r="N4508" s="0" t="str">
        <f aca="false">IF(G4508=1,IF(COUNTIF(H$2:H4508,H4508)=1,COUNTIF($H:$H,H4508),""),"")</f>
        <v/>
      </c>
      <c r="O4508" s="0" t="str">
        <f aca="false">IF(G4508=1,IF(COUNTIF(I$2:I4508,I4508)=1,COUNTIF($I:$I,I4508),""),"")</f>
        <v/>
      </c>
      <c r="P4508" s="38" t="str">
        <f aca="false">IF(G4508=1,IF(COUNTIFS(C$2:C4508,C4508,G$2:G4508,1)=1,COUNTIFS($C:$C,C4508,$G:$G,1)+ROW()/10000000,""),"")</f>
        <v/>
      </c>
      <c r="Q4508" s="0" t="str">
        <f aca="false">IF(K4508=1,IF(COUNTIFS(C$2:C4508,C4508,K$2:K4508,1)=1,1,0),"")</f>
        <v/>
      </c>
      <c r="R4508" s="0" t="str">
        <f aca="false">IF(M4508=1,IF(COUNTIFS(C$2:C4508,C4508,M$2:M4508,1)=1,1,0),"")</f>
        <v/>
      </c>
      <c r="S4508" s="0" t="str">
        <f aca="false">IF(L4508=1,IF(COUNTIFS(C$2:C4508,C4508,L$2:L4508,1)=1,1,0),"")</f>
        <v/>
      </c>
      <c r="T4508" s="38" t="str">
        <f aca="false">IF(N4508="","",N4508+ROW()/10000000)</f>
        <v/>
      </c>
      <c r="U4508" s="0" t="str">
        <f aca="false">IF(G4508=1,IF(B4508="",1,0),"")</f>
        <v/>
      </c>
    </row>
    <row r="4509" customFormat="false" ht="15" hidden="false" customHeight="false" outlineLevel="0" collapsed="false">
      <c r="A4509" s="35"/>
      <c r="B4509" s="35"/>
      <c r="G4509" s="0" t="str">
        <f aca="false">IF(A4509="","",IF(AND(A4509&gt;=Debut,A4509&lt;Fin),1,0))</f>
        <v/>
      </c>
      <c r="H4509" s="0" t="str">
        <f aca="false">IF(G4509=1,INT(ROUND((A4509-Debut)*86400,0)/600),"")</f>
        <v/>
      </c>
      <c r="I4509" s="0" t="str">
        <f aca="false">IF(G4509=1,INT(ROUND((A4509-Debut)*86400,0)/3600),"")</f>
        <v/>
      </c>
      <c r="J4509" s="0" t="str">
        <f aca="false">IF(OR(A4509="",B4509=""),"",ROUND((B4509-A4509)*86400,0))</f>
        <v/>
      </c>
      <c r="K4509" s="37" t="str">
        <f aca="false">IF(G4509=1,IF(COUNTIFS($C:$C,C4509,$G:$G,1,$A:$A,"&gt;="&amp;(A4509-FenetreInterm/86400),$A:$A,"&lt;="&amp;A4509)&gt;=NbInterm,1,0),"")</f>
        <v/>
      </c>
      <c r="L4509" s="37" t="str">
        <f aca="false">IF(G4509=1,IF(B4509="",0,IF(J4509&lt;SeuilFugitive,1,0)),"")</f>
        <v/>
      </c>
      <c r="M4509" s="37" t="str">
        <f aca="false">IF(G4509=1,IF(B4509="",IF((Fin-A4509)*24&gt;SeuilFigee,1,0),IF(J4509&gt;SeuilFigee*3600,1,0)),"")</f>
        <v/>
      </c>
      <c r="N4509" s="0" t="str">
        <f aca="false">IF(G4509=1,IF(COUNTIF(H$2:H4509,H4509)=1,COUNTIF($H:$H,H4509),""),"")</f>
        <v/>
      </c>
      <c r="O4509" s="0" t="str">
        <f aca="false">IF(G4509=1,IF(COUNTIF(I$2:I4509,I4509)=1,COUNTIF($I:$I,I4509),""),"")</f>
        <v/>
      </c>
      <c r="P4509" s="38" t="str">
        <f aca="false">IF(G4509=1,IF(COUNTIFS(C$2:C4509,C4509,G$2:G4509,1)=1,COUNTIFS($C:$C,C4509,$G:$G,1)+ROW()/10000000,""),"")</f>
        <v/>
      </c>
      <c r="Q4509" s="0" t="str">
        <f aca="false">IF(K4509=1,IF(COUNTIFS(C$2:C4509,C4509,K$2:K4509,1)=1,1,0),"")</f>
        <v/>
      </c>
      <c r="R4509" s="0" t="str">
        <f aca="false">IF(M4509=1,IF(COUNTIFS(C$2:C4509,C4509,M$2:M4509,1)=1,1,0),"")</f>
        <v/>
      </c>
      <c r="S4509" s="0" t="str">
        <f aca="false">IF(L4509=1,IF(COUNTIFS(C$2:C4509,C4509,L$2:L4509,1)=1,1,0),"")</f>
        <v/>
      </c>
      <c r="T4509" s="38" t="str">
        <f aca="false">IF(N4509="","",N4509+ROW()/10000000)</f>
        <v/>
      </c>
      <c r="U4509" s="0" t="str">
        <f aca="false">IF(G4509=1,IF(B4509="",1,0),"")</f>
        <v/>
      </c>
    </row>
    <row r="4510" customFormat="false" ht="15" hidden="false" customHeight="false" outlineLevel="0" collapsed="false">
      <c r="A4510" s="35"/>
      <c r="B4510" s="35"/>
      <c r="G4510" s="0" t="str">
        <f aca="false">IF(A4510="","",IF(AND(A4510&gt;=Debut,A4510&lt;Fin),1,0))</f>
        <v/>
      </c>
      <c r="H4510" s="0" t="str">
        <f aca="false">IF(G4510=1,INT(ROUND((A4510-Debut)*86400,0)/600),"")</f>
        <v/>
      </c>
      <c r="I4510" s="0" t="str">
        <f aca="false">IF(G4510=1,INT(ROUND((A4510-Debut)*86400,0)/3600),"")</f>
        <v/>
      </c>
      <c r="J4510" s="0" t="str">
        <f aca="false">IF(OR(A4510="",B4510=""),"",ROUND((B4510-A4510)*86400,0))</f>
        <v/>
      </c>
      <c r="K4510" s="37" t="str">
        <f aca="false">IF(G4510=1,IF(COUNTIFS($C:$C,C4510,$G:$G,1,$A:$A,"&gt;="&amp;(A4510-FenetreInterm/86400),$A:$A,"&lt;="&amp;A4510)&gt;=NbInterm,1,0),"")</f>
        <v/>
      </c>
      <c r="L4510" s="37" t="str">
        <f aca="false">IF(G4510=1,IF(B4510="",0,IF(J4510&lt;SeuilFugitive,1,0)),"")</f>
        <v/>
      </c>
      <c r="M4510" s="37" t="str">
        <f aca="false">IF(G4510=1,IF(B4510="",IF((Fin-A4510)*24&gt;SeuilFigee,1,0),IF(J4510&gt;SeuilFigee*3600,1,0)),"")</f>
        <v/>
      </c>
      <c r="N4510" s="0" t="str">
        <f aca="false">IF(G4510=1,IF(COUNTIF(H$2:H4510,H4510)=1,COUNTIF($H:$H,H4510),""),"")</f>
        <v/>
      </c>
      <c r="O4510" s="0" t="str">
        <f aca="false">IF(G4510=1,IF(COUNTIF(I$2:I4510,I4510)=1,COUNTIF($I:$I,I4510),""),"")</f>
        <v/>
      </c>
      <c r="P4510" s="38" t="str">
        <f aca="false">IF(G4510=1,IF(COUNTIFS(C$2:C4510,C4510,G$2:G4510,1)=1,COUNTIFS($C:$C,C4510,$G:$G,1)+ROW()/10000000,""),"")</f>
        <v/>
      </c>
      <c r="Q4510" s="0" t="str">
        <f aca="false">IF(K4510=1,IF(COUNTIFS(C$2:C4510,C4510,K$2:K4510,1)=1,1,0),"")</f>
        <v/>
      </c>
      <c r="R4510" s="0" t="str">
        <f aca="false">IF(M4510=1,IF(COUNTIFS(C$2:C4510,C4510,M$2:M4510,1)=1,1,0),"")</f>
        <v/>
      </c>
      <c r="S4510" s="0" t="str">
        <f aca="false">IF(L4510=1,IF(COUNTIFS(C$2:C4510,C4510,L$2:L4510,1)=1,1,0),"")</f>
        <v/>
      </c>
      <c r="T4510" s="38" t="str">
        <f aca="false">IF(N4510="","",N4510+ROW()/10000000)</f>
        <v/>
      </c>
      <c r="U4510" s="0" t="str">
        <f aca="false">IF(G4510=1,IF(B4510="",1,0),"")</f>
        <v/>
      </c>
    </row>
    <row r="4511" customFormat="false" ht="15" hidden="false" customHeight="false" outlineLevel="0" collapsed="false">
      <c r="A4511" s="35"/>
      <c r="B4511" s="35"/>
      <c r="G4511" s="0" t="str">
        <f aca="false">IF(A4511="","",IF(AND(A4511&gt;=Debut,A4511&lt;Fin),1,0))</f>
        <v/>
      </c>
      <c r="H4511" s="0" t="str">
        <f aca="false">IF(G4511=1,INT(ROUND((A4511-Debut)*86400,0)/600),"")</f>
        <v/>
      </c>
      <c r="I4511" s="0" t="str">
        <f aca="false">IF(G4511=1,INT(ROUND((A4511-Debut)*86400,0)/3600),"")</f>
        <v/>
      </c>
      <c r="J4511" s="0" t="str">
        <f aca="false">IF(OR(A4511="",B4511=""),"",ROUND((B4511-A4511)*86400,0))</f>
        <v/>
      </c>
      <c r="K4511" s="37" t="str">
        <f aca="false">IF(G4511=1,IF(COUNTIFS($C:$C,C4511,$G:$G,1,$A:$A,"&gt;="&amp;(A4511-FenetreInterm/86400),$A:$A,"&lt;="&amp;A4511)&gt;=NbInterm,1,0),"")</f>
        <v/>
      </c>
      <c r="L4511" s="37" t="str">
        <f aca="false">IF(G4511=1,IF(B4511="",0,IF(J4511&lt;SeuilFugitive,1,0)),"")</f>
        <v/>
      </c>
      <c r="M4511" s="37" t="str">
        <f aca="false">IF(G4511=1,IF(B4511="",IF((Fin-A4511)*24&gt;SeuilFigee,1,0),IF(J4511&gt;SeuilFigee*3600,1,0)),"")</f>
        <v/>
      </c>
      <c r="N4511" s="0" t="str">
        <f aca="false">IF(G4511=1,IF(COUNTIF(H$2:H4511,H4511)=1,COUNTIF($H:$H,H4511),""),"")</f>
        <v/>
      </c>
      <c r="O4511" s="0" t="str">
        <f aca="false">IF(G4511=1,IF(COUNTIF(I$2:I4511,I4511)=1,COUNTIF($I:$I,I4511),""),"")</f>
        <v/>
      </c>
      <c r="P4511" s="38" t="str">
        <f aca="false">IF(G4511=1,IF(COUNTIFS(C$2:C4511,C4511,G$2:G4511,1)=1,COUNTIFS($C:$C,C4511,$G:$G,1)+ROW()/10000000,""),"")</f>
        <v/>
      </c>
      <c r="Q4511" s="0" t="str">
        <f aca="false">IF(K4511=1,IF(COUNTIFS(C$2:C4511,C4511,K$2:K4511,1)=1,1,0),"")</f>
        <v/>
      </c>
      <c r="R4511" s="0" t="str">
        <f aca="false">IF(M4511=1,IF(COUNTIFS(C$2:C4511,C4511,M$2:M4511,1)=1,1,0),"")</f>
        <v/>
      </c>
      <c r="S4511" s="0" t="str">
        <f aca="false">IF(L4511=1,IF(COUNTIFS(C$2:C4511,C4511,L$2:L4511,1)=1,1,0),"")</f>
        <v/>
      </c>
      <c r="T4511" s="38" t="str">
        <f aca="false">IF(N4511="","",N4511+ROW()/10000000)</f>
        <v/>
      </c>
      <c r="U4511" s="0" t="str">
        <f aca="false">IF(G4511=1,IF(B4511="",1,0),"")</f>
        <v/>
      </c>
    </row>
    <row r="4512" customFormat="false" ht="15" hidden="false" customHeight="false" outlineLevel="0" collapsed="false">
      <c r="A4512" s="35"/>
      <c r="B4512" s="35"/>
      <c r="G4512" s="0" t="str">
        <f aca="false">IF(A4512="","",IF(AND(A4512&gt;=Debut,A4512&lt;Fin),1,0))</f>
        <v/>
      </c>
      <c r="H4512" s="0" t="str">
        <f aca="false">IF(G4512=1,INT(ROUND((A4512-Debut)*86400,0)/600),"")</f>
        <v/>
      </c>
      <c r="I4512" s="0" t="str">
        <f aca="false">IF(G4512=1,INT(ROUND((A4512-Debut)*86400,0)/3600),"")</f>
        <v/>
      </c>
      <c r="J4512" s="0" t="str">
        <f aca="false">IF(OR(A4512="",B4512=""),"",ROUND((B4512-A4512)*86400,0))</f>
        <v/>
      </c>
      <c r="K4512" s="37" t="str">
        <f aca="false">IF(G4512=1,IF(COUNTIFS($C:$C,C4512,$G:$G,1,$A:$A,"&gt;="&amp;(A4512-FenetreInterm/86400),$A:$A,"&lt;="&amp;A4512)&gt;=NbInterm,1,0),"")</f>
        <v/>
      </c>
      <c r="L4512" s="37" t="str">
        <f aca="false">IF(G4512=1,IF(B4512="",0,IF(J4512&lt;SeuilFugitive,1,0)),"")</f>
        <v/>
      </c>
      <c r="M4512" s="37" t="str">
        <f aca="false">IF(G4512=1,IF(B4512="",IF((Fin-A4512)*24&gt;SeuilFigee,1,0),IF(J4512&gt;SeuilFigee*3600,1,0)),"")</f>
        <v/>
      </c>
      <c r="N4512" s="0" t="str">
        <f aca="false">IF(G4512=1,IF(COUNTIF(H$2:H4512,H4512)=1,COUNTIF($H:$H,H4512),""),"")</f>
        <v/>
      </c>
      <c r="O4512" s="0" t="str">
        <f aca="false">IF(G4512=1,IF(COUNTIF(I$2:I4512,I4512)=1,COUNTIF($I:$I,I4512),""),"")</f>
        <v/>
      </c>
      <c r="P4512" s="38" t="str">
        <f aca="false">IF(G4512=1,IF(COUNTIFS(C$2:C4512,C4512,G$2:G4512,1)=1,COUNTIFS($C:$C,C4512,$G:$G,1)+ROW()/10000000,""),"")</f>
        <v/>
      </c>
      <c r="Q4512" s="0" t="str">
        <f aca="false">IF(K4512=1,IF(COUNTIFS(C$2:C4512,C4512,K$2:K4512,1)=1,1,0),"")</f>
        <v/>
      </c>
      <c r="R4512" s="0" t="str">
        <f aca="false">IF(M4512=1,IF(COUNTIFS(C$2:C4512,C4512,M$2:M4512,1)=1,1,0),"")</f>
        <v/>
      </c>
      <c r="S4512" s="0" t="str">
        <f aca="false">IF(L4512=1,IF(COUNTIFS(C$2:C4512,C4512,L$2:L4512,1)=1,1,0),"")</f>
        <v/>
      </c>
      <c r="T4512" s="38" t="str">
        <f aca="false">IF(N4512="","",N4512+ROW()/10000000)</f>
        <v/>
      </c>
      <c r="U4512" s="0" t="str">
        <f aca="false">IF(G4512=1,IF(B4512="",1,0),"")</f>
        <v/>
      </c>
    </row>
    <row r="4513" customFormat="false" ht="15" hidden="false" customHeight="false" outlineLevel="0" collapsed="false">
      <c r="A4513" s="35"/>
      <c r="B4513" s="35"/>
      <c r="G4513" s="0" t="str">
        <f aca="false">IF(A4513="","",IF(AND(A4513&gt;=Debut,A4513&lt;Fin),1,0))</f>
        <v/>
      </c>
      <c r="H4513" s="0" t="str">
        <f aca="false">IF(G4513=1,INT(ROUND((A4513-Debut)*86400,0)/600),"")</f>
        <v/>
      </c>
      <c r="I4513" s="0" t="str">
        <f aca="false">IF(G4513=1,INT(ROUND((A4513-Debut)*86400,0)/3600),"")</f>
        <v/>
      </c>
      <c r="J4513" s="0" t="str">
        <f aca="false">IF(OR(A4513="",B4513=""),"",ROUND((B4513-A4513)*86400,0))</f>
        <v/>
      </c>
      <c r="K4513" s="37" t="str">
        <f aca="false">IF(G4513=1,IF(COUNTIFS($C:$C,C4513,$G:$G,1,$A:$A,"&gt;="&amp;(A4513-FenetreInterm/86400),$A:$A,"&lt;="&amp;A4513)&gt;=NbInterm,1,0),"")</f>
        <v/>
      </c>
      <c r="L4513" s="37" t="str">
        <f aca="false">IF(G4513=1,IF(B4513="",0,IF(J4513&lt;SeuilFugitive,1,0)),"")</f>
        <v/>
      </c>
      <c r="M4513" s="37" t="str">
        <f aca="false">IF(G4513=1,IF(B4513="",IF((Fin-A4513)*24&gt;SeuilFigee,1,0),IF(J4513&gt;SeuilFigee*3600,1,0)),"")</f>
        <v/>
      </c>
      <c r="N4513" s="0" t="str">
        <f aca="false">IF(G4513=1,IF(COUNTIF(H$2:H4513,H4513)=1,COUNTIF($H:$H,H4513),""),"")</f>
        <v/>
      </c>
      <c r="O4513" s="0" t="str">
        <f aca="false">IF(G4513=1,IF(COUNTIF(I$2:I4513,I4513)=1,COUNTIF($I:$I,I4513),""),"")</f>
        <v/>
      </c>
      <c r="P4513" s="38" t="str">
        <f aca="false">IF(G4513=1,IF(COUNTIFS(C$2:C4513,C4513,G$2:G4513,1)=1,COUNTIFS($C:$C,C4513,$G:$G,1)+ROW()/10000000,""),"")</f>
        <v/>
      </c>
      <c r="Q4513" s="0" t="str">
        <f aca="false">IF(K4513=1,IF(COUNTIFS(C$2:C4513,C4513,K$2:K4513,1)=1,1,0),"")</f>
        <v/>
      </c>
      <c r="R4513" s="0" t="str">
        <f aca="false">IF(M4513=1,IF(COUNTIFS(C$2:C4513,C4513,M$2:M4513,1)=1,1,0),"")</f>
        <v/>
      </c>
      <c r="S4513" s="0" t="str">
        <f aca="false">IF(L4513=1,IF(COUNTIFS(C$2:C4513,C4513,L$2:L4513,1)=1,1,0),"")</f>
        <v/>
      </c>
      <c r="T4513" s="38" t="str">
        <f aca="false">IF(N4513="","",N4513+ROW()/10000000)</f>
        <v/>
      </c>
      <c r="U4513" s="0" t="str">
        <f aca="false">IF(G4513=1,IF(B4513="",1,0),"")</f>
        <v/>
      </c>
    </row>
    <row r="4514" customFormat="false" ht="15" hidden="false" customHeight="false" outlineLevel="0" collapsed="false">
      <c r="A4514" s="35"/>
      <c r="B4514" s="35"/>
      <c r="G4514" s="0" t="str">
        <f aca="false">IF(A4514="","",IF(AND(A4514&gt;=Debut,A4514&lt;Fin),1,0))</f>
        <v/>
      </c>
      <c r="H4514" s="0" t="str">
        <f aca="false">IF(G4514=1,INT(ROUND((A4514-Debut)*86400,0)/600),"")</f>
        <v/>
      </c>
      <c r="I4514" s="0" t="str">
        <f aca="false">IF(G4514=1,INT(ROUND((A4514-Debut)*86400,0)/3600),"")</f>
        <v/>
      </c>
      <c r="J4514" s="0" t="str">
        <f aca="false">IF(OR(A4514="",B4514=""),"",ROUND((B4514-A4514)*86400,0))</f>
        <v/>
      </c>
      <c r="K4514" s="37" t="str">
        <f aca="false">IF(G4514=1,IF(COUNTIFS($C:$C,C4514,$G:$G,1,$A:$A,"&gt;="&amp;(A4514-FenetreInterm/86400),$A:$A,"&lt;="&amp;A4514)&gt;=NbInterm,1,0),"")</f>
        <v/>
      </c>
      <c r="L4514" s="37" t="str">
        <f aca="false">IF(G4514=1,IF(B4514="",0,IF(J4514&lt;SeuilFugitive,1,0)),"")</f>
        <v/>
      </c>
      <c r="M4514" s="37" t="str">
        <f aca="false">IF(G4514=1,IF(B4514="",IF((Fin-A4514)*24&gt;SeuilFigee,1,0),IF(J4514&gt;SeuilFigee*3600,1,0)),"")</f>
        <v/>
      </c>
      <c r="N4514" s="0" t="str">
        <f aca="false">IF(G4514=1,IF(COUNTIF(H$2:H4514,H4514)=1,COUNTIF($H:$H,H4514),""),"")</f>
        <v/>
      </c>
      <c r="O4514" s="0" t="str">
        <f aca="false">IF(G4514=1,IF(COUNTIF(I$2:I4514,I4514)=1,COUNTIF($I:$I,I4514),""),"")</f>
        <v/>
      </c>
      <c r="P4514" s="38" t="str">
        <f aca="false">IF(G4514=1,IF(COUNTIFS(C$2:C4514,C4514,G$2:G4514,1)=1,COUNTIFS($C:$C,C4514,$G:$G,1)+ROW()/10000000,""),"")</f>
        <v/>
      </c>
      <c r="Q4514" s="0" t="str">
        <f aca="false">IF(K4514=1,IF(COUNTIFS(C$2:C4514,C4514,K$2:K4514,1)=1,1,0),"")</f>
        <v/>
      </c>
      <c r="R4514" s="0" t="str">
        <f aca="false">IF(M4514=1,IF(COUNTIFS(C$2:C4514,C4514,M$2:M4514,1)=1,1,0),"")</f>
        <v/>
      </c>
      <c r="S4514" s="0" t="str">
        <f aca="false">IF(L4514=1,IF(COUNTIFS(C$2:C4514,C4514,L$2:L4514,1)=1,1,0),"")</f>
        <v/>
      </c>
      <c r="T4514" s="38" t="str">
        <f aca="false">IF(N4514="","",N4514+ROW()/10000000)</f>
        <v/>
      </c>
      <c r="U4514" s="0" t="str">
        <f aca="false">IF(G4514=1,IF(B4514="",1,0),"")</f>
        <v/>
      </c>
    </row>
    <row r="4515" customFormat="false" ht="15" hidden="false" customHeight="false" outlineLevel="0" collapsed="false">
      <c r="A4515" s="35"/>
      <c r="B4515" s="35"/>
      <c r="G4515" s="0" t="str">
        <f aca="false">IF(A4515="","",IF(AND(A4515&gt;=Debut,A4515&lt;Fin),1,0))</f>
        <v/>
      </c>
      <c r="H4515" s="0" t="str">
        <f aca="false">IF(G4515=1,INT(ROUND((A4515-Debut)*86400,0)/600),"")</f>
        <v/>
      </c>
      <c r="I4515" s="0" t="str">
        <f aca="false">IF(G4515=1,INT(ROUND((A4515-Debut)*86400,0)/3600),"")</f>
        <v/>
      </c>
      <c r="J4515" s="0" t="str">
        <f aca="false">IF(OR(A4515="",B4515=""),"",ROUND((B4515-A4515)*86400,0))</f>
        <v/>
      </c>
      <c r="K4515" s="37" t="str">
        <f aca="false">IF(G4515=1,IF(COUNTIFS($C:$C,C4515,$G:$G,1,$A:$A,"&gt;="&amp;(A4515-FenetreInterm/86400),$A:$A,"&lt;="&amp;A4515)&gt;=NbInterm,1,0),"")</f>
        <v/>
      </c>
      <c r="L4515" s="37" t="str">
        <f aca="false">IF(G4515=1,IF(B4515="",0,IF(J4515&lt;SeuilFugitive,1,0)),"")</f>
        <v/>
      </c>
      <c r="M4515" s="37" t="str">
        <f aca="false">IF(G4515=1,IF(B4515="",IF((Fin-A4515)*24&gt;SeuilFigee,1,0),IF(J4515&gt;SeuilFigee*3600,1,0)),"")</f>
        <v/>
      </c>
      <c r="N4515" s="0" t="str">
        <f aca="false">IF(G4515=1,IF(COUNTIF(H$2:H4515,H4515)=1,COUNTIF($H:$H,H4515),""),"")</f>
        <v/>
      </c>
      <c r="O4515" s="0" t="str">
        <f aca="false">IF(G4515=1,IF(COUNTIF(I$2:I4515,I4515)=1,COUNTIF($I:$I,I4515),""),"")</f>
        <v/>
      </c>
      <c r="P4515" s="38" t="str">
        <f aca="false">IF(G4515=1,IF(COUNTIFS(C$2:C4515,C4515,G$2:G4515,1)=1,COUNTIFS($C:$C,C4515,$G:$G,1)+ROW()/10000000,""),"")</f>
        <v/>
      </c>
      <c r="Q4515" s="0" t="str">
        <f aca="false">IF(K4515=1,IF(COUNTIFS(C$2:C4515,C4515,K$2:K4515,1)=1,1,0),"")</f>
        <v/>
      </c>
      <c r="R4515" s="0" t="str">
        <f aca="false">IF(M4515=1,IF(COUNTIFS(C$2:C4515,C4515,M$2:M4515,1)=1,1,0),"")</f>
        <v/>
      </c>
      <c r="S4515" s="0" t="str">
        <f aca="false">IF(L4515=1,IF(COUNTIFS(C$2:C4515,C4515,L$2:L4515,1)=1,1,0),"")</f>
        <v/>
      </c>
      <c r="T4515" s="38" t="str">
        <f aca="false">IF(N4515="","",N4515+ROW()/10000000)</f>
        <v/>
      </c>
      <c r="U4515" s="0" t="str">
        <f aca="false">IF(G4515=1,IF(B4515="",1,0),"")</f>
        <v/>
      </c>
    </row>
    <row r="4516" customFormat="false" ht="15" hidden="false" customHeight="false" outlineLevel="0" collapsed="false">
      <c r="A4516" s="35"/>
      <c r="B4516" s="35"/>
      <c r="G4516" s="0" t="str">
        <f aca="false">IF(A4516="","",IF(AND(A4516&gt;=Debut,A4516&lt;Fin),1,0))</f>
        <v/>
      </c>
      <c r="H4516" s="0" t="str">
        <f aca="false">IF(G4516=1,INT(ROUND((A4516-Debut)*86400,0)/600),"")</f>
        <v/>
      </c>
      <c r="I4516" s="0" t="str">
        <f aca="false">IF(G4516=1,INT(ROUND((A4516-Debut)*86400,0)/3600),"")</f>
        <v/>
      </c>
      <c r="J4516" s="0" t="str">
        <f aca="false">IF(OR(A4516="",B4516=""),"",ROUND((B4516-A4516)*86400,0))</f>
        <v/>
      </c>
      <c r="K4516" s="37" t="str">
        <f aca="false">IF(G4516=1,IF(COUNTIFS($C:$C,C4516,$G:$G,1,$A:$A,"&gt;="&amp;(A4516-FenetreInterm/86400),$A:$A,"&lt;="&amp;A4516)&gt;=NbInterm,1,0),"")</f>
        <v/>
      </c>
      <c r="L4516" s="37" t="str">
        <f aca="false">IF(G4516=1,IF(B4516="",0,IF(J4516&lt;SeuilFugitive,1,0)),"")</f>
        <v/>
      </c>
      <c r="M4516" s="37" t="str">
        <f aca="false">IF(G4516=1,IF(B4516="",IF((Fin-A4516)*24&gt;SeuilFigee,1,0),IF(J4516&gt;SeuilFigee*3600,1,0)),"")</f>
        <v/>
      </c>
      <c r="N4516" s="0" t="str">
        <f aca="false">IF(G4516=1,IF(COUNTIF(H$2:H4516,H4516)=1,COUNTIF($H:$H,H4516),""),"")</f>
        <v/>
      </c>
      <c r="O4516" s="0" t="str">
        <f aca="false">IF(G4516=1,IF(COUNTIF(I$2:I4516,I4516)=1,COUNTIF($I:$I,I4516),""),"")</f>
        <v/>
      </c>
      <c r="P4516" s="38" t="str">
        <f aca="false">IF(G4516=1,IF(COUNTIFS(C$2:C4516,C4516,G$2:G4516,1)=1,COUNTIFS($C:$C,C4516,$G:$G,1)+ROW()/10000000,""),"")</f>
        <v/>
      </c>
      <c r="Q4516" s="0" t="str">
        <f aca="false">IF(K4516=1,IF(COUNTIFS(C$2:C4516,C4516,K$2:K4516,1)=1,1,0),"")</f>
        <v/>
      </c>
      <c r="R4516" s="0" t="str">
        <f aca="false">IF(M4516=1,IF(COUNTIFS(C$2:C4516,C4516,M$2:M4516,1)=1,1,0),"")</f>
        <v/>
      </c>
      <c r="S4516" s="0" t="str">
        <f aca="false">IF(L4516=1,IF(COUNTIFS(C$2:C4516,C4516,L$2:L4516,1)=1,1,0),"")</f>
        <v/>
      </c>
      <c r="T4516" s="38" t="str">
        <f aca="false">IF(N4516="","",N4516+ROW()/10000000)</f>
        <v/>
      </c>
      <c r="U4516" s="0" t="str">
        <f aca="false">IF(G4516=1,IF(B4516="",1,0),"")</f>
        <v/>
      </c>
    </row>
    <row r="4517" customFormat="false" ht="15" hidden="false" customHeight="false" outlineLevel="0" collapsed="false">
      <c r="A4517" s="35"/>
      <c r="B4517" s="35"/>
      <c r="G4517" s="0" t="str">
        <f aca="false">IF(A4517="","",IF(AND(A4517&gt;=Debut,A4517&lt;Fin),1,0))</f>
        <v/>
      </c>
      <c r="H4517" s="0" t="str">
        <f aca="false">IF(G4517=1,INT(ROUND((A4517-Debut)*86400,0)/600),"")</f>
        <v/>
      </c>
      <c r="I4517" s="0" t="str">
        <f aca="false">IF(G4517=1,INT(ROUND((A4517-Debut)*86400,0)/3600),"")</f>
        <v/>
      </c>
      <c r="J4517" s="0" t="str">
        <f aca="false">IF(OR(A4517="",B4517=""),"",ROUND((B4517-A4517)*86400,0))</f>
        <v/>
      </c>
      <c r="K4517" s="37" t="str">
        <f aca="false">IF(G4517=1,IF(COUNTIFS($C:$C,C4517,$G:$G,1,$A:$A,"&gt;="&amp;(A4517-FenetreInterm/86400),$A:$A,"&lt;="&amp;A4517)&gt;=NbInterm,1,0),"")</f>
        <v/>
      </c>
      <c r="L4517" s="37" t="str">
        <f aca="false">IF(G4517=1,IF(B4517="",0,IF(J4517&lt;SeuilFugitive,1,0)),"")</f>
        <v/>
      </c>
      <c r="M4517" s="37" t="str">
        <f aca="false">IF(G4517=1,IF(B4517="",IF((Fin-A4517)*24&gt;SeuilFigee,1,0),IF(J4517&gt;SeuilFigee*3600,1,0)),"")</f>
        <v/>
      </c>
      <c r="N4517" s="0" t="str">
        <f aca="false">IF(G4517=1,IF(COUNTIF(H$2:H4517,H4517)=1,COUNTIF($H:$H,H4517),""),"")</f>
        <v/>
      </c>
      <c r="O4517" s="0" t="str">
        <f aca="false">IF(G4517=1,IF(COUNTIF(I$2:I4517,I4517)=1,COUNTIF($I:$I,I4517),""),"")</f>
        <v/>
      </c>
      <c r="P4517" s="38" t="str">
        <f aca="false">IF(G4517=1,IF(COUNTIFS(C$2:C4517,C4517,G$2:G4517,1)=1,COUNTIFS($C:$C,C4517,$G:$G,1)+ROW()/10000000,""),"")</f>
        <v/>
      </c>
      <c r="Q4517" s="0" t="str">
        <f aca="false">IF(K4517=1,IF(COUNTIFS(C$2:C4517,C4517,K$2:K4517,1)=1,1,0),"")</f>
        <v/>
      </c>
      <c r="R4517" s="0" t="str">
        <f aca="false">IF(M4517=1,IF(COUNTIFS(C$2:C4517,C4517,M$2:M4517,1)=1,1,0),"")</f>
        <v/>
      </c>
      <c r="S4517" s="0" t="str">
        <f aca="false">IF(L4517=1,IF(COUNTIFS(C$2:C4517,C4517,L$2:L4517,1)=1,1,0),"")</f>
        <v/>
      </c>
      <c r="T4517" s="38" t="str">
        <f aca="false">IF(N4517="","",N4517+ROW()/10000000)</f>
        <v/>
      </c>
      <c r="U4517" s="0" t="str">
        <f aca="false">IF(G4517=1,IF(B4517="",1,0),"")</f>
        <v/>
      </c>
    </row>
    <row r="4518" customFormat="false" ht="15" hidden="false" customHeight="false" outlineLevel="0" collapsed="false">
      <c r="A4518" s="35"/>
      <c r="B4518" s="35"/>
      <c r="G4518" s="0" t="str">
        <f aca="false">IF(A4518="","",IF(AND(A4518&gt;=Debut,A4518&lt;Fin),1,0))</f>
        <v/>
      </c>
      <c r="H4518" s="0" t="str">
        <f aca="false">IF(G4518=1,INT(ROUND((A4518-Debut)*86400,0)/600),"")</f>
        <v/>
      </c>
      <c r="I4518" s="0" t="str">
        <f aca="false">IF(G4518=1,INT(ROUND((A4518-Debut)*86400,0)/3600),"")</f>
        <v/>
      </c>
      <c r="J4518" s="0" t="str">
        <f aca="false">IF(OR(A4518="",B4518=""),"",ROUND((B4518-A4518)*86400,0))</f>
        <v/>
      </c>
      <c r="K4518" s="37" t="str">
        <f aca="false">IF(G4518=1,IF(COUNTIFS($C:$C,C4518,$G:$G,1,$A:$A,"&gt;="&amp;(A4518-FenetreInterm/86400),$A:$A,"&lt;="&amp;A4518)&gt;=NbInterm,1,0),"")</f>
        <v/>
      </c>
      <c r="L4518" s="37" t="str">
        <f aca="false">IF(G4518=1,IF(B4518="",0,IF(J4518&lt;SeuilFugitive,1,0)),"")</f>
        <v/>
      </c>
      <c r="M4518" s="37" t="str">
        <f aca="false">IF(G4518=1,IF(B4518="",IF((Fin-A4518)*24&gt;SeuilFigee,1,0),IF(J4518&gt;SeuilFigee*3600,1,0)),"")</f>
        <v/>
      </c>
      <c r="N4518" s="0" t="str">
        <f aca="false">IF(G4518=1,IF(COUNTIF(H$2:H4518,H4518)=1,COUNTIF($H:$H,H4518),""),"")</f>
        <v/>
      </c>
      <c r="O4518" s="0" t="str">
        <f aca="false">IF(G4518=1,IF(COUNTIF(I$2:I4518,I4518)=1,COUNTIF($I:$I,I4518),""),"")</f>
        <v/>
      </c>
      <c r="P4518" s="38" t="str">
        <f aca="false">IF(G4518=1,IF(COUNTIFS(C$2:C4518,C4518,G$2:G4518,1)=1,COUNTIFS($C:$C,C4518,$G:$G,1)+ROW()/10000000,""),"")</f>
        <v/>
      </c>
      <c r="Q4518" s="0" t="str">
        <f aca="false">IF(K4518=1,IF(COUNTIFS(C$2:C4518,C4518,K$2:K4518,1)=1,1,0),"")</f>
        <v/>
      </c>
      <c r="R4518" s="0" t="str">
        <f aca="false">IF(M4518=1,IF(COUNTIFS(C$2:C4518,C4518,M$2:M4518,1)=1,1,0),"")</f>
        <v/>
      </c>
      <c r="S4518" s="0" t="str">
        <f aca="false">IF(L4518=1,IF(COUNTIFS(C$2:C4518,C4518,L$2:L4518,1)=1,1,0),"")</f>
        <v/>
      </c>
      <c r="T4518" s="38" t="str">
        <f aca="false">IF(N4518="","",N4518+ROW()/10000000)</f>
        <v/>
      </c>
      <c r="U4518" s="0" t="str">
        <f aca="false">IF(G4518=1,IF(B4518="",1,0),"")</f>
        <v/>
      </c>
    </row>
    <row r="4519" customFormat="false" ht="15" hidden="false" customHeight="false" outlineLevel="0" collapsed="false">
      <c r="A4519" s="35"/>
      <c r="B4519" s="35"/>
      <c r="G4519" s="0" t="str">
        <f aca="false">IF(A4519="","",IF(AND(A4519&gt;=Debut,A4519&lt;Fin),1,0))</f>
        <v/>
      </c>
      <c r="H4519" s="0" t="str">
        <f aca="false">IF(G4519=1,INT(ROUND((A4519-Debut)*86400,0)/600),"")</f>
        <v/>
      </c>
      <c r="I4519" s="0" t="str">
        <f aca="false">IF(G4519=1,INT(ROUND((A4519-Debut)*86400,0)/3600),"")</f>
        <v/>
      </c>
      <c r="J4519" s="0" t="str">
        <f aca="false">IF(OR(A4519="",B4519=""),"",ROUND((B4519-A4519)*86400,0))</f>
        <v/>
      </c>
      <c r="K4519" s="37" t="str">
        <f aca="false">IF(G4519=1,IF(COUNTIFS($C:$C,C4519,$G:$G,1,$A:$A,"&gt;="&amp;(A4519-FenetreInterm/86400),$A:$A,"&lt;="&amp;A4519)&gt;=NbInterm,1,0),"")</f>
        <v/>
      </c>
      <c r="L4519" s="37" t="str">
        <f aca="false">IF(G4519=1,IF(B4519="",0,IF(J4519&lt;SeuilFugitive,1,0)),"")</f>
        <v/>
      </c>
      <c r="M4519" s="37" t="str">
        <f aca="false">IF(G4519=1,IF(B4519="",IF((Fin-A4519)*24&gt;SeuilFigee,1,0),IF(J4519&gt;SeuilFigee*3600,1,0)),"")</f>
        <v/>
      </c>
      <c r="N4519" s="0" t="str">
        <f aca="false">IF(G4519=1,IF(COUNTIF(H$2:H4519,H4519)=1,COUNTIF($H:$H,H4519),""),"")</f>
        <v/>
      </c>
      <c r="O4519" s="0" t="str">
        <f aca="false">IF(G4519=1,IF(COUNTIF(I$2:I4519,I4519)=1,COUNTIF($I:$I,I4519),""),"")</f>
        <v/>
      </c>
      <c r="P4519" s="38" t="str">
        <f aca="false">IF(G4519=1,IF(COUNTIFS(C$2:C4519,C4519,G$2:G4519,1)=1,COUNTIFS($C:$C,C4519,$G:$G,1)+ROW()/10000000,""),"")</f>
        <v/>
      </c>
      <c r="Q4519" s="0" t="str">
        <f aca="false">IF(K4519=1,IF(COUNTIFS(C$2:C4519,C4519,K$2:K4519,1)=1,1,0),"")</f>
        <v/>
      </c>
      <c r="R4519" s="0" t="str">
        <f aca="false">IF(M4519=1,IF(COUNTIFS(C$2:C4519,C4519,M$2:M4519,1)=1,1,0),"")</f>
        <v/>
      </c>
      <c r="S4519" s="0" t="str">
        <f aca="false">IF(L4519=1,IF(COUNTIFS(C$2:C4519,C4519,L$2:L4519,1)=1,1,0),"")</f>
        <v/>
      </c>
      <c r="T4519" s="38" t="str">
        <f aca="false">IF(N4519="","",N4519+ROW()/10000000)</f>
        <v/>
      </c>
      <c r="U4519" s="0" t="str">
        <f aca="false">IF(G4519=1,IF(B4519="",1,0),"")</f>
        <v/>
      </c>
    </row>
    <row r="4520" customFormat="false" ht="15" hidden="false" customHeight="false" outlineLevel="0" collapsed="false">
      <c r="A4520" s="35"/>
      <c r="B4520" s="35"/>
      <c r="G4520" s="0" t="str">
        <f aca="false">IF(A4520="","",IF(AND(A4520&gt;=Debut,A4520&lt;Fin),1,0))</f>
        <v/>
      </c>
      <c r="H4520" s="0" t="str">
        <f aca="false">IF(G4520=1,INT(ROUND((A4520-Debut)*86400,0)/600),"")</f>
        <v/>
      </c>
      <c r="I4520" s="0" t="str">
        <f aca="false">IF(G4520=1,INT(ROUND((A4520-Debut)*86400,0)/3600),"")</f>
        <v/>
      </c>
      <c r="J4520" s="0" t="str">
        <f aca="false">IF(OR(A4520="",B4520=""),"",ROUND((B4520-A4520)*86400,0))</f>
        <v/>
      </c>
      <c r="K4520" s="37" t="str">
        <f aca="false">IF(G4520=1,IF(COUNTIFS($C:$C,C4520,$G:$G,1,$A:$A,"&gt;="&amp;(A4520-FenetreInterm/86400),$A:$A,"&lt;="&amp;A4520)&gt;=NbInterm,1,0),"")</f>
        <v/>
      </c>
      <c r="L4520" s="37" t="str">
        <f aca="false">IF(G4520=1,IF(B4520="",0,IF(J4520&lt;SeuilFugitive,1,0)),"")</f>
        <v/>
      </c>
      <c r="M4520" s="37" t="str">
        <f aca="false">IF(G4520=1,IF(B4520="",IF((Fin-A4520)*24&gt;SeuilFigee,1,0),IF(J4520&gt;SeuilFigee*3600,1,0)),"")</f>
        <v/>
      </c>
      <c r="N4520" s="0" t="str">
        <f aca="false">IF(G4520=1,IF(COUNTIF(H$2:H4520,H4520)=1,COUNTIF($H:$H,H4520),""),"")</f>
        <v/>
      </c>
      <c r="O4520" s="0" t="str">
        <f aca="false">IF(G4520=1,IF(COUNTIF(I$2:I4520,I4520)=1,COUNTIF($I:$I,I4520),""),"")</f>
        <v/>
      </c>
      <c r="P4520" s="38" t="str">
        <f aca="false">IF(G4520=1,IF(COUNTIFS(C$2:C4520,C4520,G$2:G4520,1)=1,COUNTIFS($C:$C,C4520,$G:$G,1)+ROW()/10000000,""),"")</f>
        <v/>
      </c>
      <c r="Q4520" s="0" t="str">
        <f aca="false">IF(K4520=1,IF(COUNTIFS(C$2:C4520,C4520,K$2:K4520,1)=1,1,0),"")</f>
        <v/>
      </c>
      <c r="R4520" s="0" t="str">
        <f aca="false">IF(M4520=1,IF(COUNTIFS(C$2:C4520,C4520,M$2:M4520,1)=1,1,0),"")</f>
        <v/>
      </c>
      <c r="S4520" s="0" t="str">
        <f aca="false">IF(L4520=1,IF(COUNTIFS(C$2:C4520,C4520,L$2:L4520,1)=1,1,0),"")</f>
        <v/>
      </c>
      <c r="T4520" s="38" t="str">
        <f aca="false">IF(N4520="","",N4520+ROW()/10000000)</f>
        <v/>
      </c>
      <c r="U4520" s="0" t="str">
        <f aca="false">IF(G4520=1,IF(B4520="",1,0),"")</f>
        <v/>
      </c>
    </row>
    <row r="4521" customFormat="false" ht="15" hidden="false" customHeight="false" outlineLevel="0" collapsed="false">
      <c r="A4521" s="35"/>
      <c r="B4521" s="35"/>
      <c r="G4521" s="0" t="str">
        <f aca="false">IF(A4521="","",IF(AND(A4521&gt;=Debut,A4521&lt;Fin),1,0))</f>
        <v/>
      </c>
      <c r="H4521" s="0" t="str">
        <f aca="false">IF(G4521=1,INT(ROUND((A4521-Debut)*86400,0)/600),"")</f>
        <v/>
      </c>
      <c r="I4521" s="0" t="str">
        <f aca="false">IF(G4521=1,INT(ROUND((A4521-Debut)*86400,0)/3600),"")</f>
        <v/>
      </c>
      <c r="J4521" s="0" t="str">
        <f aca="false">IF(OR(A4521="",B4521=""),"",ROUND((B4521-A4521)*86400,0))</f>
        <v/>
      </c>
      <c r="K4521" s="37" t="str">
        <f aca="false">IF(G4521=1,IF(COUNTIFS($C:$C,C4521,$G:$G,1,$A:$A,"&gt;="&amp;(A4521-FenetreInterm/86400),$A:$A,"&lt;="&amp;A4521)&gt;=NbInterm,1,0),"")</f>
        <v/>
      </c>
      <c r="L4521" s="37" t="str">
        <f aca="false">IF(G4521=1,IF(B4521="",0,IF(J4521&lt;SeuilFugitive,1,0)),"")</f>
        <v/>
      </c>
      <c r="M4521" s="37" t="str">
        <f aca="false">IF(G4521=1,IF(B4521="",IF((Fin-A4521)*24&gt;SeuilFigee,1,0),IF(J4521&gt;SeuilFigee*3600,1,0)),"")</f>
        <v/>
      </c>
      <c r="N4521" s="0" t="str">
        <f aca="false">IF(G4521=1,IF(COUNTIF(H$2:H4521,H4521)=1,COUNTIF($H:$H,H4521),""),"")</f>
        <v/>
      </c>
      <c r="O4521" s="0" t="str">
        <f aca="false">IF(G4521=1,IF(COUNTIF(I$2:I4521,I4521)=1,COUNTIF($I:$I,I4521),""),"")</f>
        <v/>
      </c>
      <c r="P4521" s="38" t="str">
        <f aca="false">IF(G4521=1,IF(COUNTIFS(C$2:C4521,C4521,G$2:G4521,1)=1,COUNTIFS($C:$C,C4521,$G:$G,1)+ROW()/10000000,""),"")</f>
        <v/>
      </c>
      <c r="Q4521" s="0" t="str">
        <f aca="false">IF(K4521=1,IF(COUNTIFS(C$2:C4521,C4521,K$2:K4521,1)=1,1,0),"")</f>
        <v/>
      </c>
      <c r="R4521" s="0" t="str">
        <f aca="false">IF(M4521=1,IF(COUNTIFS(C$2:C4521,C4521,M$2:M4521,1)=1,1,0),"")</f>
        <v/>
      </c>
      <c r="S4521" s="0" t="str">
        <f aca="false">IF(L4521=1,IF(COUNTIFS(C$2:C4521,C4521,L$2:L4521,1)=1,1,0),"")</f>
        <v/>
      </c>
      <c r="T4521" s="38" t="str">
        <f aca="false">IF(N4521="","",N4521+ROW()/10000000)</f>
        <v/>
      </c>
      <c r="U4521" s="0" t="str">
        <f aca="false">IF(G4521=1,IF(B4521="",1,0),"")</f>
        <v/>
      </c>
    </row>
    <row r="4522" customFormat="false" ht="15" hidden="false" customHeight="false" outlineLevel="0" collapsed="false">
      <c r="A4522" s="35"/>
      <c r="B4522" s="35"/>
      <c r="G4522" s="0" t="str">
        <f aca="false">IF(A4522="","",IF(AND(A4522&gt;=Debut,A4522&lt;Fin),1,0))</f>
        <v/>
      </c>
      <c r="H4522" s="0" t="str">
        <f aca="false">IF(G4522=1,INT(ROUND((A4522-Debut)*86400,0)/600),"")</f>
        <v/>
      </c>
      <c r="I4522" s="0" t="str">
        <f aca="false">IF(G4522=1,INT(ROUND((A4522-Debut)*86400,0)/3600),"")</f>
        <v/>
      </c>
      <c r="J4522" s="0" t="str">
        <f aca="false">IF(OR(A4522="",B4522=""),"",ROUND((B4522-A4522)*86400,0))</f>
        <v/>
      </c>
      <c r="K4522" s="37" t="str">
        <f aca="false">IF(G4522=1,IF(COUNTIFS($C:$C,C4522,$G:$G,1,$A:$A,"&gt;="&amp;(A4522-FenetreInterm/86400),$A:$A,"&lt;="&amp;A4522)&gt;=NbInterm,1,0),"")</f>
        <v/>
      </c>
      <c r="L4522" s="37" t="str">
        <f aca="false">IF(G4522=1,IF(B4522="",0,IF(J4522&lt;SeuilFugitive,1,0)),"")</f>
        <v/>
      </c>
      <c r="M4522" s="37" t="str">
        <f aca="false">IF(G4522=1,IF(B4522="",IF((Fin-A4522)*24&gt;SeuilFigee,1,0),IF(J4522&gt;SeuilFigee*3600,1,0)),"")</f>
        <v/>
      </c>
      <c r="N4522" s="0" t="str">
        <f aca="false">IF(G4522=1,IF(COUNTIF(H$2:H4522,H4522)=1,COUNTIF($H:$H,H4522),""),"")</f>
        <v/>
      </c>
      <c r="O4522" s="0" t="str">
        <f aca="false">IF(G4522=1,IF(COUNTIF(I$2:I4522,I4522)=1,COUNTIF($I:$I,I4522),""),"")</f>
        <v/>
      </c>
      <c r="P4522" s="38" t="str">
        <f aca="false">IF(G4522=1,IF(COUNTIFS(C$2:C4522,C4522,G$2:G4522,1)=1,COUNTIFS($C:$C,C4522,$G:$G,1)+ROW()/10000000,""),"")</f>
        <v/>
      </c>
      <c r="Q4522" s="0" t="str">
        <f aca="false">IF(K4522=1,IF(COUNTIFS(C$2:C4522,C4522,K$2:K4522,1)=1,1,0),"")</f>
        <v/>
      </c>
      <c r="R4522" s="0" t="str">
        <f aca="false">IF(M4522=1,IF(COUNTIFS(C$2:C4522,C4522,M$2:M4522,1)=1,1,0),"")</f>
        <v/>
      </c>
      <c r="S4522" s="0" t="str">
        <f aca="false">IF(L4522=1,IF(COUNTIFS(C$2:C4522,C4522,L$2:L4522,1)=1,1,0),"")</f>
        <v/>
      </c>
      <c r="T4522" s="38" t="str">
        <f aca="false">IF(N4522="","",N4522+ROW()/10000000)</f>
        <v/>
      </c>
      <c r="U4522" s="0" t="str">
        <f aca="false">IF(G4522=1,IF(B4522="",1,0),"")</f>
        <v/>
      </c>
    </row>
    <row r="4523" customFormat="false" ht="15" hidden="false" customHeight="false" outlineLevel="0" collapsed="false">
      <c r="A4523" s="35"/>
      <c r="B4523" s="35"/>
      <c r="G4523" s="0" t="str">
        <f aca="false">IF(A4523="","",IF(AND(A4523&gt;=Debut,A4523&lt;Fin),1,0))</f>
        <v/>
      </c>
      <c r="H4523" s="0" t="str">
        <f aca="false">IF(G4523=1,INT(ROUND((A4523-Debut)*86400,0)/600),"")</f>
        <v/>
      </c>
      <c r="I4523" s="0" t="str">
        <f aca="false">IF(G4523=1,INT(ROUND((A4523-Debut)*86400,0)/3600),"")</f>
        <v/>
      </c>
      <c r="J4523" s="0" t="str">
        <f aca="false">IF(OR(A4523="",B4523=""),"",ROUND((B4523-A4523)*86400,0))</f>
        <v/>
      </c>
      <c r="K4523" s="37" t="str">
        <f aca="false">IF(G4523=1,IF(COUNTIFS($C:$C,C4523,$G:$G,1,$A:$A,"&gt;="&amp;(A4523-FenetreInterm/86400),$A:$A,"&lt;="&amp;A4523)&gt;=NbInterm,1,0),"")</f>
        <v/>
      </c>
      <c r="L4523" s="37" t="str">
        <f aca="false">IF(G4523=1,IF(B4523="",0,IF(J4523&lt;SeuilFugitive,1,0)),"")</f>
        <v/>
      </c>
      <c r="M4523" s="37" t="str">
        <f aca="false">IF(G4523=1,IF(B4523="",IF((Fin-A4523)*24&gt;SeuilFigee,1,0),IF(J4523&gt;SeuilFigee*3600,1,0)),"")</f>
        <v/>
      </c>
      <c r="N4523" s="0" t="str">
        <f aca="false">IF(G4523=1,IF(COUNTIF(H$2:H4523,H4523)=1,COUNTIF($H:$H,H4523),""),"")</f>
        <v/>
      </c>
      <c r="O4523" s="0" t="str">
        <f aca="false">IF(G4523=1,IF(COUNTIF(I$2:I4523,I4523)=1,COUNTIF($I:$I,I4523),""),"")</f>
        <v/>
      </c>
      <c r="P4523" s="38" t="str">
        <f aca="false">IF(G4523=1,IF(COUNTIFS(C$2:C4523,C4523,G$2:G4523,1)=1,COUNTIFS($C:$C,C4523,$G:$G,1)+ROW()/10000000,""),"")</f>
        <v/>
      </c>
      <c r="Q4523" s="0" t="str">
        <f aca="false">IF(K4523=1,IF(COUNTIFS(C$2:C4523,C4523,K$2:K4523,1)=1,1,0),"")</f>
        <v/>
      </c>
      <c r="R4523" s="0" t="str">
        <f aca="false">IF(M4523=1,IF(COUNTIFS(C$2:C4523,C4523,M$2:M4523,1)=1,1,0),"")</f>
        <v/>
      </c>
      <c r="S4523" s="0" t="str">
        <f aca="false">IF(L4523=1,IF(COUNTIFS(C$2:C4523,C4523,L$2:L4523,1)=1,1,0),"")</f>
        <v/>
      </c>
      <c r="T4523" s="38" t="str">
        <f aca="false">IF(N4523="","",N4523+ROW()/10000000)</f>
        <v/>
      </c>
      <c r="U4523" s="0" t="str">
        <f aca="false">IF(G4523=1,IF(B4523="",1,0),"")</f>
        <v/>
      </c>
    </row>
    <row r="4524" customFormat="false" ht="15" hidden="false" customHeight="false" outlineLevel="0" collapsed="false">
      <c r="A4524" s="35"/>
      <c r="B4524" s="35"/>
      <c r="G4524" s="0" t="str">
        <f aca="false">IF(A4524="","",IF(AND(A4524&gt;=Debut,A4524&lt;Fin),1,0))</f>
        <v/>
      </c>
      <c r="H4524" s="0" t="str">
        <f aca="false">IF(G4524=1,INT(ROUND((A4524-Debut)*86400,0)/600),"")</f>
        <v/>
      </c>
      <c r="I4524" s="0" t="str">
        <f aca="false">IF(G4524=1,INT(ROUND((A4524-Debut)*86400,0)/3600),"")</f>
        <v/>
      </c>
      <c r="J4524" s="0" t="str">
        <f aca="false">IF(OR(A4524="",B4524=""),"",ROUND((B4524-A4524)*86400,0))</f>
        <v/>
      </c>
      <c r="K4524" s="37" t="str">
        <f aca="false">IF(G4524=1,IF(COUNTIFS($C:$C,C4524,$G:$G,1,$A:$A,"&gt;="&amp;(A4524-FenetreInterm/86400),$A:$A,"&lt;="&amp;A4524)&gt;=NbInterm,1,0),"")</f>
        <v/>
      </c>
      <c r="L4524" s="37" t="str">
        <f aca="false">IF(G4524=1,IF(B4524="",0,IF(J4524&lt;SeuilFugitive,1,0)),"")</f>
        <v/>
      </c>
      <c r="M4524" s="37" t="str">
        <f aca="false">IF(G4524=1,IF(B4524="",IF((Fin-A4524)*24&gt;SeuilFigee,1,0),IF(J4524&gt;SeuilFigee*3600,1,0)),"")</f>
        <v/>
      </c>
      <c r="N4524" s="0" t="str">
        <f aca="false">IF(G4524=1,IF(COUNTIF(H$2:H4524,H4524)=1,COUNTIF($H:$H,H4524),""),"")</f>
        <v/>
      </c>
      <c r="O4524" s="0" t="str">
        <f aca="false">IF(G4524=1,IF(COUNTIF(I$2:I4524,I4524)=1,COUNTIF($I:$I,I4524),""),"")</f>
        <v/>
      </c>
      <c r="P4524" s="38" t="str">
        <f aca="false">IF(G4524=1,IF(COUNTIFS(C$2:C4524,C4524,G$2:G4524,1)=1,COUNTIFS($C:$C,C4524,$G:$G,1)+ROW()/10000000,""),"")</f>
        <v/>
      </c>
      <c r="Q4524" s="0" t="str">
        <f aca="false">IF(K4524=1,IF(COUNTIFS(C$2:C4524,C4524,K$2:K4524,1)=1,1,0),"")</f>
        <v/>
      </c>
      <c r="R4524" s="0" t="str">
        <f aca="false">IF(M4524=1,IF(COUNTIFS(C$2:C4524,C4524,M$2:M4524,1)=1,1,0),"")</f>
        <v/>
      </c>
      <c r="S4524" s="0" t="str">
        <f aca="false">IF(L4524=1,IF(COUNTIFS(C$2:C4524,C4524,L$2:L4524,1)=1,1,0),"")</f>
        <v/>
      </c>
      <c r="T4524" s="38" t="str">
        <f aca="false">IF(N4524="","",N4524+ROW()/10000000)</f>
        <v/>
      </c>
      <c r="U4524" s="0" t="str">
        <f aca="false">IF(G4524=1,IF(B4524="",1,0),"")</f>
        <v/>
      </c>
    </row>
    <row r="4525" customFormat="false" ht="15" hidden="false" customHeight="false" outlineLevel="0" collapsed="false">
      <c r="A4525" s="35"/>
      <c r="B4525" s="35"/>
      <c r="G4525" s="0" t="str">
        <f aca="false">IF(A4525="","",IF(AND(A4525&gt;=Debut,A4525&lt;Fin),1,0))</f>
        <v/>
      </c>
      <c r="H4525" s="0" t="str">
        <f aca="false">IF(G4525=1,INT(ROUND((A4525-Debut)*86400,0)/600),"")</f>
        <v/>
      </c>
      <c r="I4525" s="0" t="str">
        <f aca="false">IF(G4525=1,INT(ROUND((A4525-Debut)*86400,0)/3600),"")</f>
        <v/>
      </c>
      <c r="J4525" s="0" t="str">
        <f aca="false">IF(OR(A4525="",B4525=""),"",ROUND((B4525-A4525)*86400,0))</f>
        <v/>
      </c>
      <c r="K4525" s="37" t="str">
        <f aca="false">IF(G4525=1,IF(COUNTIFS($C:$C,C4525,$G:$G,1,$A:$A,"&gt;="&amp;(A4525-FenetreInterm/86400),$A:$A,"&lt;="&amp;A4525)&gt;=NbInterm,1,0),"")</f>
        <v/>
      </c>
      <c r="L4525" s="37" t="str">
        <f aca="false">IF(G4525=1,IF(B4525="",0,IF(J4525&lt;SeuilFugitive,1,0)),"")</f>
        <v/>
      </c>
      <c r="M4525" s="37" t="str">
        <f aca="false">IF(G4525=1,IF(B4525="",IF((Fin-A4525)*24&gt;SeuilFigee,1,0),IF(J4525&gt;SeuilFigee*3600,1,0)),"")</f>
        <v/>
      </c>
      <c r="N4525" s="0" t="str">
        <f aca="false">IF(G4525=1,IF(COUNTIF(H$2:H4525,H4525)=1,COUNTIF($H:$H,H4525),""),"")</f>
        <v/>
      </c>
      <c r="O4525" s="0" t="str">
        <f aca="false">IF(G4525=1,IF(COUNTIF(I$2:I4525,I4525)=1,COUNTIF($I:$I,I4525),""),"")</f>
        <v/>
      </c>
      <c r="P4525" s="38" t="str">
        <f aca="false">IF(G4525=1,IF(COUNTIFS(C$2:C4525,C4525,G$2:G4525,1)=1,COUNTIFS($C:$C,C4525,$G:$G,1)+ROW()/10000000,""),"")</f>
        <v/>
      </c>
      <c r="Q4525" s="0" t="str">
        <f aca="false">IF(K4525=1,IF(COUNTIFS(C$2:C4525,C4525,K$2:K4525,1)=1,1,0),"")</f>
        <v/>
      </c>
      <c r="R4525" s="0" t="str">
        <f aca="false">IF(M4525=1,IF(COUNTIFS(C$2:C4525,C4525,M$2:M4525,1)=1,1,0),"")</f>
        <v/>
      </c>
      <c r="S4525" s="0" t="str">
        <f aca="false">IF(L4525=1,IF(COUNTIFS(C$2:C4525,C4525,L$2:L4525,1)=1,1,0),"")</f>
        <v/>
      </c>
      <c r="T4525" s="38" t="str">
        <f aca="false">IF(N4525="","",N4525+ROW()/10000000)</f>
        <v/>
      </c>
      <c r="U4525" s="0" t="str">
        <f aca="false">IF(G4525=1,IF(B4525="",1,0),"")</f>
        <v/>
      </c>
    </row>
    <row r="4526" customFormat="false" ht="15" hidden="false" customHeight="false" outlineLevel="0" collapsed="false">
      <c r="A4526" s="35"/>
      <c r="B4526" s="35"/>
      <c r="G4526" s="0" t="str">
        <f aca="false">IF(A4526="","",IF(AND(A4526&gt;=Debut,A4526&lt;Fin),1,0))</f>
        <v/>
      </c>
      <c r="H4526" s="0" t="str">
        <f aca="false">IF(G4526=1,INT(ROUND((A4526-Debut)*86400,0)/600),"")</f>
        <v/>
      </c>
      <c r="I4526" s="0" t="str">
        <f aca="false">IF(G4526=1,INT(ROUND((A4526-Debut)*86400,0)/3600),"")</f>
        <v/>
      </c>
      <c r="J4526" s="0" t="str">
        <f aca="false">IF(OR(A4526="",B4526=""),"",ROUND((B4526-A4526)*86400,0))</f>
        <v/>
      </c>
      <c r="K4526" s="37" t="str">
        <f aca="false">IF(G4526=1,IF(COUNTIFS($C:$C,C4526,$G:$G,1,$A:$A,"&gt;="&amp;(A4526-FenetreInterm/86400),$A:$A,"&lt;="&amp;A4526)&gt;=NbInterm,1,0),"")</f>
        <v/>
      </c>
      <c r="L4526" s="37" t="str">
        <f aca="false">IF(G4526=1,IF(B4526="",0,IF(J4526&lt;SeuilFugitive,1,0)),"")</f>
        <v/>
      </c>
      <c r="M4526" s="37" t="str">
        <f aca="false">IF(G4526=1,IF(B4526="",IF((Fin-A4526)*24&gt;SeuilFigee,1,0),IF(J4526&gt;SeuilFigee*3600,1,0)),"")</f>
        <v/>
      </c>
      <c r="N4526" s="0" t="str">
        <f aca="false">IF(G4526=1,IF(COUNTIF(H$2:H4526,H4526)=1,COUNTIF($H:$H,H4526),""),"")</f>
        <v/>
      </c>
      <c r="O4526" s="0" t="str">
        <f aca="false">IF(G4526=1,IF(COUNTIF(I$2:I4526,I4526)=1,COUNTIF($I:$I,I4526),""),"")</f>
        <v/>
      </c>
      <c r="P4526" s="38" t="str">
        <f aca="false">IF(G4526=1,IF(COUNTIFS(C$2:C4526,C4526,G$2:G4526,1)=1,COUNTIFS($C:$C,C4526,$G:$G,1)+ROW()/10000000,""),"")</f>
        <v/>
      </c>
      <c r="Q4526" s="0" t="str">
        <f aca="false">IF(K4526=1,IF(COUNTIFS(C$2:C4526,C4526,K$2:K4526,1)=1,1,0),"")</f>
        <v/>
      </c>
      <c r="R4526" s="0" t="str">
        <f aca="false">IF(M4526=1,IF(COUNTIFS(C$2:C4526,C4526,M$2:M4526,1)=1,1,0),"")</f>
        <v/>
      </c>
      <c r="S4526" s="0" t="str">
        <f aca="false">IF(L4526=1,IF(COUNTIFS(C$2:C4526,C4526,L$2:L4526,1)=1,1,0),"")</f>
        <v/>
      </c>
      <c r="T4526" s="38" t="str">
        <f aca="false">IF(N4526="","",N4526+ROW()/10000000)</f>
        <v/>
      </c>
      <c r="U4526" s="0" t="str">
        <f aca="false">IF(G4526=1,IF(B4526="",1,0),"")</f>
        <v/>
      </c>
    </row>
    <row r="4527" customFormat="false" ht="15" hidden="false" customHeight="false" outlineLevel="0" collapsed="false">
      <c r="A4527" s="35"/>
      <c r="B4527" s="35"/>
      <c r="G4527" s="0" t="str">
        <f aca="false">IF(A4527="","",IF(AND(A4527&gt;=Debut,A4527&lt;Fin),1,0))</f>
        <v/>
      </c>
      <c r="H4527" s="0" t="str">
        <f aca="false">IF(G4527=1,INT(ROUND((A4527-Debut)*86400,0)/600),"")</f>
        <v/>
      </c>
      <c r="I4527" s="0" t="str">
        <f aca="false">IF(G4527=1,INT(ROUND((A4527-Debut)*86400,0)/3600),"")</f>
        <v/>
      </c>
      <c r="J4527" s="0" t="str">
        <f aca="false">IF(OR(A4527="",B4527=""),"",ROUND((B4527-A4527)*86400,0))</f>
        <v/>
      </c>
      <c r="K4527" s="37" t="str">
        <f aca="false">IF(G4527=1,IF(COUNTIFS($C:$C,C4527,$G:$G,1,$A:$A,"&gt;="&amp;(A4527-FenetreInterm/86400),$A:$A,"&lt;="&amp;A4527)&gt;=NbInterm,1,0),"")</f>
        <v/>
      </c>
      <c r="L4527" s="37" t="str">
        <f aca="false">IF(G4527=1,IF(B4527="",0,IF(J4527&lt;SeuilFugitive,1,0)),"")</f>
        <v/>
      </c>
      <c r="M4527" s="37" t="str">
        <f aca="false">IF(G4527=1,IF(B4527="",IF((Fin-A4527)*24&gt;SeuilFigee,1,0),IF(J4527&gt;SeuilFigee*3600,1,0)),"")</f>
        <v/>
      </c>
      <c r="N4527" s="0" t="str">
        <f aca="false">IF(G4527=1,IF(COUNTIF(H$2:H4527,H4527)=1,COUNTIF($H:$H,H4527),""),"")</f>
        <v/>
      </c>
      <c r="O4527" s="0" t="str">
        <f aca="false">IF(G4527=1,IF(COUNTIF(I$2:I4527,I4527)=1,COUNTIF($I:$I,I4527),""),"")</f>
        <v/>
      </c>
      <c r="P4527" s="38" t="str">
        <f aca="false">IF(G4527=1,IF(COUNTIFS(C$2:C4527,C4527,G$2:G4527,1)=1,COUNTIFS($C:$C,C4527,$G:$G,1)+ROW()/10000000,""),"")</f>
        <v/>
      </c>
      <c r="Q4527" s="0" t="str">
        <f aca="false">IF(K4527=1,IF(COUNTIFS(C$2:C4527,C4527,K$2:K4527,1)=1,1,0),"")</f>
        <v/>
      </c>
      <c r="R4527" s="0" t="str">
        <f aca="false">IF(M4527=1,IF(COUNTIFS(C$2:C4527,C4527,M$2:M4527,1)=1,1,0),"")</f>
        <v/>
      </c>
      <c r="S4527" s="0" t="str">
        <f aca="false">IF(L4527=1,IF(COUNTIFS(C$2:C4527,C4527,L$2:L4527,1)=1,1,0),"")</f>
        <v/>
      </c>
      <c r="T4527" s="38" t="str">
        <f aca="false">IF(N4527="","",N4527+ROW()/10000000)</f>
        <v/>
      </c>
      <c r="U4527" s="0" t="str">
        <f aca="false">IF(G4527=1,IF(B4527="",1,0),"")</f>
        <v/>
      </c>
    </row>
    <row r="4528" customFormat="false" ht="15" hidden="false" customHeight="false" outlineLevel="0" collapsed="false">
      <c r="A4528" s="35"/>
      <c r="B4528" s="35"/>
      <c r="G4528" s="0" t="str">
        <f aca="false">IF(A4528="","",IF(AND(A4528&gt;=Debut,A4528&lt;Fin),1,0))</f>
        <v/>
      </c>
      <c r="H4528" s="0" t="str">
        <f aca="false">IF(G4528=1,INT(ROUND((A4528-Debut)*86400,0)/600),"")</f>
        <v/>
      </c>
      <c r="I4528" s="0" t="str">
        <f aca="false">IF(G4528=1,INT(ROUND((A4528-Debut)*86400,0)/3600),"")</f>
        <v/>
      </c>
      <c r="J4528" s="0" t="str">
        <f aca="false">IF(OR(A4528="",B4528=""),"",ROUND((B4528-A4528)*86400,0))</f>
        <v/>
      </c>
      <c r="K4528" s="37" t="str">
        <f aca="false">IF(G4528=1,IF(COUNTIFS($C:$C,C4528,$G:$G,1,$A:$A,"&gt;="&amp;(A4528-FenetreInterm/86400),$A:$A,"&lt;="&amp;A4528)&gt;=NbInterm,1,0),"")</f>
        <v/>
      </c>
      <c r="L4528" s="37" t="str">
        <f aca="false">IF(G4528=1,IF(B4528="",0,IF(J4528&lt;SeuilFugitive,1,0)),"")</f>
        <v/>
      </c>
      <c r="M4528" s="37" t="str">
        <f aca="false">IF(G4528=1,IF(B4528="",IF((Fin-A4528)*24&gt;SeuilFigee,1,0),IF(J4528&gt;SeuilFigee*3600,1,0)),"")</f>
        <v/>
      </c>
      <c r="N4528" s="0" t="str">
        <f aca="false">IF(G4528=1,IF(COUNTIF(H$2:H4528,H4528)=1,COUNTIF($H:$H,H4528),""),"")</f>
        <v/>
      </c>
      <c r="O4528" s="0" t="str">
        <f aca="false">IF(G4528=1,IF(COUNTIF(I$2:I4528,I4528)=1,COUNTIF($I:$I,I4528),""),"")</f>
        <v/>
      </c>
      <c r="P4528" s="38" t="str">
        <f aca="false">IF(G4528=1,IF(COUNTIFS(C$2:C4528,C4528,G$2:G4528,1)=1,COUNTIFS($C:$C,C4528,$G:$G,1)+ROW()/10000000,""),"")</f>
        <v/>
      </c>
      <c r="Q4528" s="0" t="str">
        <f aca="false">IF(K4528=1,IF(COUNTIFS(C$2:C4528,C4528,K$2:K4528,1)=1,1,0),"")</f>
        <v/>
      </c>
      <c r="R4528" s="0" t="str">
        <f aca="false">IF(M4528=1,IF(COUNTIFS(C$2:C4528,C4528,M$2:M4528,1)=1,1,0),"")</f>
        <v/>
      </c>
      <c r="S4528" s="0" t="str">
        <f aca="false">IF(L4528=1,IF(COUNTIFS(C$2:C4528,C4528,L$2:L4528,1)=1,1,0),"")</f>
        <v/>
      </c>
      <c r="T4528" s="38" t="str">
        <f aca="false">IF(N4528="","",N4528+ROW()/10000000)</f>
        <v/>
      </c>
      <c r="U4528" s="0" t="str">
        <f aca="false">IF(G4528=1,IF(B4528="",1,0),"")</f>
        <v/>
      </c>
    </row>
    <row r="4529" customFormat="false" ht="15" hidden="false" customHeight="false" outlineLevel="0" collapsed="false">
      <c r="A4529" s="35"/>
      <c r="B4529" s="35"/>
      <c r="G4529" s="0" t="str">
        <f aca="false">IF(A4529="","",IF(AND(A4529&gt;=Debut,A4529&lt;Fin),1,0))</f>
        <v/>
      </c>
      <c r="H4529" s="0" t="str">
        <f aca="false">IF(G4529=1,INT(ROUND((A4529-Debut)*86400,0)/600),"")</f>
        <v/>
      </c>
      <c r="I4529" s="0" t="str">
        <f aca="false">IF(G4529=1,INT(ROUND((A4529-Debut)*86400,0)/3600),"")</f>
        <v/>
      </c>
      <c r="J4529" s="0" t="str">
        <f aca="false">IF(OR(A4529="",B4529=""),"",ROUND((B4529-A4529)*86400,0))</f>
        <v/>
      </c>
      <c r="K4529" s="37" t="str">
        <f aca="false">IF(G4529=1,IF(COUNTIFS($C:$C,C4529,$G:$G,1,$A:$A,"&gt;="&amp;(A4529-FenetreInterm/86400),$A:$A,"&lt;="&amp;A4529)&gt;=NbInterm,1,0),"")</f>
        <v/>
      </c>
      <c r="L4529" s="37" t="str">
        <f aca="false">IF(G4529=1,IF(B4529="",0,IF(J4529&lt;SeuilFugitive,1,0)),"")</f>
        <v/>
      </c>
      <c r="M4529" s="37" t="str">
        <f aca="false">IF(G4529=1,IF(B4529="",IF((Fin-A4529)*24&gt;SeuilFigee,1,0),IF(J4529&gt;SeuilFigee*3600,1,0)),"")</f>
        <v/>
      </c>
      <c r="N4529" s="0" t="str">
        <f aca="false">IF(G4529=1,IF(COUNTIF(H$2:H4529,H4529)=1,COUNTIF($H:$H,H4529),""),"")</f>
        <v/>
      </c>
      <c r="O4529" s="0" t="str">
        <f aca="false">IF(G4529=1,IF(COUNTIF(I$2:I4529,I4529)=1,COUNTIF($I:$I,I4529),""),"")</f>
        <v/>
      </c>
      <c r="P4529" s="38" t="str">
        <f aca="false">IF(G4529=1,IF(COUNTIFS(C$2:C4529,C4529,G$2:G4529,1)=1,COUNTIFS($C:$C,C4529,$G:$G,1)+ROW()/10000000,""),"")</f>
        <v/>
      </c>
      <c r="Q4529" s="0" t="str">
        <f aca="false">IF(K4529=1,IF(COUNTIFS(C$2:C4529,C4529,K$2:K4529,1)=1,1,0),"")</f>
        <v/>
      </c>
      <c r="R4529" s="0" t="str">
        <f aca="false">IF(M4529=1,IF(COUNTIFS(C$2:C4529,C4529,M$2:M4529,1)=1,1,0),"")</f>
        <v/>
      </c>
      <c r="S4529" s="0" t="str">
        <f aca="false">IF(L4529=1,IF(COUNTIFS(C$2:C4529,C4529,L$2:L4529,1)=1,1,0),"")</f>
        <v/>
      </c>
      <c r="T4529" s="38" t="str">
        <f aca="false">IF(N4529="","",N4529+ROW()/10000000)</f>
        <v/>
      </c>
      <c r="U4529" s="0" t="str">
        <f aca="false">IF(G4529=1,IF(B4529="",1,0),"")</f>
        <v/>
      </c>
    </row>
    <row r="4530" customFormat="false" ht="15" hidden="false" customHeight="false" outlineLevel="0" collapsed="false">
      <c r="A4530" s="35"/>
      <c r="B4530" s="35"/>
      <c r="G4530" s="0" t="str">
        <f aca="false">IF(A4530="","",IF(AND(A4530&gt;=Debut,A4530&lt;Fin),1,0))</f>
        <v/>
      </c>
      <c r="H4530" s="0" t="str">
        <f aca="false">IF(G4530=1,INT(ROUND((A4530-Debut)*86400,0)/600),"")</f>
        <v/>
      </c>
      <c r="I4530" s="0" t="str">
        <f aca="false">IF(G4530=1,INT(ROUND((A4530-Debut)*86400,0)/3600),"")</f>
        <v/>
      </c>
      <c r="J4530" s="0" t="str">
        <f aca="false">IF(OR(A4530="",B4530=""),"",ROUND((B4530-A4530)*86400,0))</f>
        <v/>
      </c>
      <c r="K4530" s="37" t="str">
        <f aca="false">IF(G4530=1,IF(COUNTIFS($C:$C,C4530,$G:$G,1,$A:$A,"&gt;="&amp;(A4530-FenetreInterm/86400),$A:$A,"&lt;="&amp;A4530)&gt;=NbInterm,1,0),"")</f>
        <v/>
      </c>
      <c r="L4530" s="37" t="str">
        <f aca="false">IF(G4530=1,IF(B4530="",0,IF(J4530&lt;SeuilFugitive,1,0)),"")</f>
        <v/>
      </c>
      <c r="M4530" s="37" t="str">
        <f aca="false">IF(G4530=1,IF(B4530="",IF((Fin-A4530)*24&gt;SeuilFigee,1,0),IF(J4530&gt;SeuilFigee*3600,1,0)),"")</f>
        <v/>
      </c>
      <c r="N4530" s="0" t="str">
        <f aca="false">IF(G4530=1,IF(COUNTIF(H$2:H4530,H4530)=1,COUNTIF($H:$H,H4530),""),"")</f>
        <v/>
      </c>
      <c r="O4530" s="0" t="str">
        <f aca="false">IF(G4530=1,IF(COUNTIF(I$2:I4530,I4530)=1,COUNTIF($I:$I,I4530),""),"")</f>
        <v/>
      </c>
      <c r="P4530" s="38" t="str">
        <f aca="false">IF(G4530=1,IF(COUNTIFS(C$2:C4530,C4530,G$2:G4530,1)=1,COUNTIFS($C:$C,C4530,$G:$G,1)+ROW()/10000000,""),"")</f>
        <v/>
      </c>
      <c r="Q4530" s="0" t="str">
        <f aca="false">IF(K4530=1,IF(COUNTIFS(C$2:C4530,C4530,K$2:K4530,1)=1,1,0),"")</f>
        <v/>
      </c>
      <c r="R4530" s="0" t="str">
        <f aca="false">IF(M4530=1,IF(COUNTIFS(C$2:C4530,C4530,M$2:M4530,1)=1,1,0),"")</f>
        <v/>
      </c>
      <c r="S4530" s="0" t="str">
        <f aca="false">IF(L4530=1,IF(COUNTIFS(C$2:C4530,C4530,L$2:L4530,1)=1,1,0),"")</f>
        <v/>
      </c>
      <c r="T4530" s="38" t="str">
        <f aca="false">IF(N4530="","",N4530+ROW()/10000000)</f>
        <v/>
      </c>
      <c r="U4530" s="0" t="str">
        <f aca="false">IF(G4530=1,IF(B4530="",1,0),"")</f>
        <v/>
      </c>
    </row>
    <row r="4531" customFormat="false" ht="15" hidden="false" customHeight="false" outlineLevel="0" collapsed="false">
      <c r="A4531" s="35"/>
      <c r="B4531" s="35"/>
      <c r="G4531" s="0" t="str">
        <f aca="false">IF(A4531="","",IF(AND(A4531&gt;=Debut,A4531&lt;Fin),1,0))</f>
        <v/>
      </c>
      <c r="H4531" s="0" t="str">
        <f aca="false">IF(G4531=1,INT(ROUND((A4531-Debut)*86400,0)/600),"")</f>
        <v/>
      </c>
      <c r="I4531" s="0" t="str">
        <f aca="false">IF(G4531=1,INT(ROUND((A4531-Debut)*86400,0)/3600),"")</f>
        <v/>
      </c>
      <c r="J4531" s="0" t="str">
        <f aca="false">IF(OR(A4531="",B4531=""),"",ROUND((B4531-A4531)*86400,0))</f>
        <v/>
      </c>
      <c r="K4531" s="37" t="str">
        <f aca="false">IF(G4531=1,IF(COUNTIFS($C:$C,C4531,$G:$G,1,$A:$A,"&gt;="&amp;(A4531-FenetreInterm/86400),$A:$A,"&lt;="&amp;A4531)&gt;=NbInterm,1,0),"")</f>
        <v/>
      </c>
      <c r="L4531" s="37" t="str">
        <f aca="false">IF(G4531=1,IF(B4531="",0,IF(J4531&lt;SeuilFugitive,1,0)),"")</f>
        <v/>
      </c>
      <c r="M4531" s="37" t="str">
        <f aca="false">IF(G4531=1,IF(B4531="",IF((Fin-A4531)*24&gt;SeuilFigee,1,0),IF(J4531&gt;SeuilFigee*3600,1,0)),"")</f>
        <v/>
      </c>
      <c r="N4531" s="0" t="str">
        <f aca="false">IF(G4531=1,IF(COUNTIF(H$2:H4531,H4531)=1,COUNTIF($H:$H,H4531),""),"")</f>
        <v/>
      </c>
      <c r="O4531" s="0" t="str">
        <f aca="false">IF(G4531=1,IF(COUNTIF(I$2:I4531,I4531)=1,COUNTIF($I:$I,I4531),""),"")</f>
        <v/>
      </c>
      <c r="P4531" s="38" t="str">
        <f aca="false">IF(G4531=1,IF(COUNTIFS(C$2:C4531,C4531,G$2:G4531,1)=1,COUNTIFS($C:$C,C4531,$G:$G,1)+ROW()/10000000,""),"")</f>
        <v/>
      </c>
      <c r="Q4531" s="0" t="str">
        <f aca="false">IF(K4531=1,IF(COUNTIFS(C$2:C4531,C4531,K$2:K4531,1)=1,1,0),"")</f>
        <v/>
      </c>
      <c r="R4531" s="0" t="str">
        <f aca="false">IF(M4531=1,IF(COUNTIFS(C$2:C4531,C4531,M$2:M4531,1)=1,1,0),"")</f>
        <v/>
      </c>
      <c r="S4531" s="0" t="str">
        <f aca="false">IF(L4531=1,IF(COUNTIFS(C$2:C4531,C4531,L$2:L4531,1)=1,1,0),"")</f>
        <v/>
      </c>
      <c r="T4531" s="38" t="str">
        <f aca="false">IF(N4531="","",N4531+ROW()/10000000)</f>
        <v/>
      </c>
      <c r="U4531" s="0" t="str">
        <f aca="false">IF(G4531=1,IF(B4531="",1,0),"")</f>
        <v/>
      </c>
    </row>
    <row r="4532" customFormat="false" ht="15" hidden="false" customHeight="false" outlineLevel="0" collapsed="false">
      <c r="A4532" s="35"/>
      <c r="B4532" s="35"/>
      <c r="G4532" s="0" t="str">
        <f aca="false">IF(A4532="","",IF(AND(A4532&gt;=Debut,A4532&lt;Fin),1,0))</f>
        <v/>
      </c>
      <c r="H4532" s="0" t="str">
        <f aca="false">IF(G4532=1,INT(ROUND((A4532-Debut)*86400,0)/600),"")</f>
        <v/>
      </c>
      <c r="I4532" s="0" t="str">
        <f aca="false">IF(G4532=1,INT(ROUND((A4532-Debut)*86400,0)/3600),"")</f>
        <v/>
      </c>
      <c r="J4532" s="0" t="str">
        <f aca="false">IF(OR(A4532="",B4532=""),"",ROUND((B4532-A4532)*86400,0))</f>
        <v/>
      </c>
      <c r="K4532" s="37" t="str">
        <f aca="false">IF(G4532=1,IF(COUNTIFS($C:$C,C4532,$G:$G,1,$A:$A,"&gt;="&amp;(A4532-FenetreInterm/86400),$A:$A,"&lt;="&amp;A4532)&gt;=NbInterm,1,0),"")</f>
        <v/>
      </c>
      <c r="L4532" s="37" t="str">
        <f aca="false">IF(G4532=1,IF(B4532="",0,IF(J4532&lt;SeuilFugitive,1,0)),"")</f>
        <v/>
      </c>
      <c r="M4532" s="37" t="str">
        <f aca="false">IF(G4532=1,IF(B4532="",IF((Fin-A4532)*24&gt;SeuilFigee,1,0),IF(J4532&gt;SeuilFigee*3600,1,0)),"")</f>
        <v/>
      </c>
      <c r="N4532" s="0" t="str">
        <f aca="false">IF(G4532=1,IF(COUNTIF(H$2:H4532,H4532)=1,COUNTIF($H:$H,H4532),""),"")</f>
        <v/>
      </c>
      <c r="O4532" s="0" t="str">
        <f aca="false">IF(G4532=1,IF(COUNTIF(I$2:I4532,I4532)=1,COUNTIF($I:$I,I4532),""),"")</f>
        <v/>
      </c>
      <c r="P4532" s="38" t="str">
        <f aca="false">IF(G4532=1,IF(COUNTIFS(C$2:C4532,C4532,G$2:G4532,1)=1,COUNTIFS($C:$C,C4532,$G:$G,1)+ROW()/10000000,""),"")</f>
        <v/>
      </c>
      <c r="Q4532" s="0" t="str">
        <f aca="false">IF(K4532=1,IF(COUNTIFS(C$2:C4532,C4532,K$2:K4532,1)=1,1,0),"")</f>
        <v/>
      </c>
      <c r="R4532" s="0" t="str">
        <f aca="false">IF(M4532=1,IF(COUNTIFS(C$2:C4532,C4532,M$2:M4532,1)=1,1,0),"")</f>
        <v/>
      </c>
      <c r="S4532" s="0" t="str">
        <f aca="false">IF(L4532=1,IF(COUNTIFS(C$2:C4532,C4532,L$2:L4532,1)=1,1,0),"")</f>
        <v/>
      </c>
      <c r="T4532" s="38" t="str">
        <f aca="false">IF(N4532="","",N4532+ROW()/10000000)</f>
        <v/>
      </c>
      <c r="U4532" s="0" t="str">
        <f aca="false">IF(G4532=1,IF(B4532="",1,0),"")</f>
        <v/>
      </c>
    </row>
    <row r="4533" customFormat="false" ht="15" hidden="false" customHeight="false" outlineLevel="0" collapsed="false">
      <c r="A4533" s="35"/>
      <c r="B4533" s="35"/>
      <c r="G4533" s="0" t="str">
        <f aca="false">IF(A4533="","",IF(AND(A4533&gt;=Debut,A4533&lt;Fin),1,0))</f>
        <v/>
      </c>
      <c r="H4533" s="0" t="str">
        <f aca="false">IF(G4533=1,INT(ROUND((A4533-Debut)*86400,0)/600),"")</f>
        <v/>
      </c>
      <c r="I4533" s="0" t="str">
        <f aca="false">IF(G4533=1,INT(ROUND((A4533-Debut)*86400,0)/3600),"")</f>
        <v/>
      </c>
      <c r="J4533" s="0" t="str">
        <f aca="false">IF(OR(A4533="",B4533=""),"",ROUND((B4533-A4533)*86400,0))</f>
        <v/>
      </c>
      <c r="K4533" s="37" t="str">
        <f aca="false">IF(G4533=1,IF(COUNTIFS($C:$C,C4533,$G:$G,1,$A:$A,"&gt;="&amp;(A4533-FenetreInterm/86400),$A:$A,"&lt;="&amp;A4533)&gt;=NbInterm,1,0),"")</f>
        <v/>
      </c>
      <c r="L4533" s="37" t="str">
        <f aca="false">IF(G4533=1,IF(B4533="",0,IF(J4533&lt;SeuilFugitive,1,0)),"")</f>
        <v/>
      </c>
      <c r="M4533" s="37" t="str">
        <f aca="false">IF(G4533=1,IF(B4533="",IF((Fin-A4533)*24&gt;SeuilFigee,1,0),IF(J4533&gt;SeuilFigee*3600,1,0)),"")</f>
        <v/>
      </c>
      <c r="N4533" s="0" t="str">
        <f aca="false">IF(G4533=1,IF(COUNTIF(H$2:H4533,H4533)=1,COUNTIF($H:$H,H4533),""),"")</f>
        <v/>
      </c>
      <c r="O4533" s="0" t="str">
        <f aca="false">IF(G4533=1,IF(COUNTIF(I$2:I4533,I4533)=1,COUNTIF($I:$I,I4533),""),"")</f>
        <v/>
      </c>
      <c r="P4533" s="38" t="str">
        <f aca="false">IF(G4533=1,IF(COUNTIFS(C$2:C4533,C4533,G$2:G4533,1)=1,COUNTIFS($C:$C,C4533,$G:$G,1)+ROW()/10000000,""),"")</f>
        <v/>
      </c>
      <c r="Q4533" s="0" t="str">
        <f aca="false">IF(K4533=1,IF(COUNTIFS(C$2:C4533,C4533,K$2:K4533,1)=1,1,0),"")</f>
        <v/>
      </c>
      <c r="R4533" s="0" t="str">
        <f aca="false">IF(M4533=1,IF(COUNTIFS(C$2:C4533,C4533,M$2:M4533,1)=1,1,0),"")</f>
        <v/>
      </c>
      <c r="S4533" s="0" t="str">
        <f aca="false">IF(L4533=1,IF(COUNTIFS(C$2:C4533,C4533,L$2:L4533,1)=1,1,0),"")</f>
        <v/>
      </c>
      <c r="T4533" s="38" t="str">
        <f aca="false">IF(N4533="","",N4533+ROW()/10000000)</f>
        <v/>
      </c>
      <c r="U4533" s="0" t="str">
        <f aca="false">IF(G4533=1,IF(B4533="",1,0),"")</f>
        <v/>
      </c>
    </row>
    <row r="4534" customFormat="false" ht="15" hidden="false" customHeight="false" outlineLevel="0" collapsed="false">
      <c r="A4534" s="35"/>
      <c r="B4534" s="35"/>
      <c r="G4534" s="0" t="str">
        <f aca="false">IF(A4534="","",IF(AND(A4534&gt;=Debut,A4534&lt;Fin),1,0))</f>
        <v/>
      </c>
      <c r="H4534" s="0" t="str">
        <f aca="false">IF(G4534=1,INT(ROUND((A4534-Debut)*86400,0)/600),"")</f>
        <v/>
      </c>
      <c r="I4534" s="0" t="str">
        <f aca="false">IF(G4534=1,INT(ROUND((A4534-Debut)*86400,0)/3600),"")</f>
        <v/>
      </c>
      <c r="J4534" s="0" t="str">
        <f aca="false">IF(OR(A4534="",B4534=""),"",ROUND((B4534-A4534)*86400,0))</f>
        <v/>
      </c>
      <c r="K4534" s="37" t="str">
        <f aca="false">IF(G4534=1,IF(COUNTIFS($C:$C,C4534,$G:$G,1,$A:$A,"&gt;="&amp;(A4534-FenetreInterm/86400),$A:$A,"&lt;="&amp;A4534)&gt;=NbInterm,1,0),"")</f>
        <v/>
      </c>
      <c r="L4534" s="37" t="str">
        <f aca="false">IF(G4534=1,IF(B4534="",0,IF(J4534&lt;SeuilFugitive,1,0)),"")</f>
        <v/>
      </c>
      <c r="M4534" s="37" t="str">
        <f aca="false">IF(G4534=1,IF(B4534="",IF((Fin-A4534)*24&gt;SeuilFigee,1,0),IF(J4534&gt;SeuilFigee*3600,1,0)),"")</f>
        <v/>
      </c>
      <c r="N4534" s="0" t="str">
        <f aca="false">IF(G4534=1,IF(COUNTIF(H$2:H4534,H4534)=1,COUNTIF($H:$H,H4534),""),"")</f>
        <v/>
      </c>
      <c r="O4534" s="0" t="str">
        <f aca="false">IF(G4534=1,IF(COUNTIF(I$2:I4534,I4534)=1,COUNTIF($I:$I,I4534),""),"")</f>
        <v/>
      </c>
      <c r="P4534" s="38" t="str">
        <f aca="false">IF(G4534=1,IF(COUNTIFS(C$2:C4534,C4534,G$2:G4534,1)=1,COUNTIFS($C:$C,C4534,$G:$G,1)+ROW()/10000000,""),"")</f>
        <v/>
      </c>
      <c r="Q4534" s="0" t="str">
        <f aca="false">IF(K4534=1,IF(COUNTIFS(C$2:C4534,C4534,K$2:K4534,1)=1,1,0),"")</f>
        <v/>
      </c>
      <c r="R4534" s="0" t="str">
        <f aca="false">IF(M4534=1,IF(COUNTIFS(C$2:C4534,C4534,M$2:M4534,1)=1,1,0),"")</f>
        <v/>
      </c>
      <c r="S4534" s="0" t="str">
        <f aca="false">IF(L4534=1,IF(COUNTIFS(C$2:C4534,C4534,L$2:L4534,1)=1,1,0),"")</f>
        <v/>
      </c>
      <c r="T4534" s="38" t="str">
        <f aca="false">IF(N4534="","",N4534+ROW()/10000000)</f>
        <v/>
      </c>
      <c r="U4534" s="0" t="str">
        <f aca="false">IF(G4534=1,IF(B4534="",1,0),"")</f>
        <v/>
      </c>
    </row>
    <row r="4535" customFormat="false" ht="15" hidden="false" customHeight="false" outlineLevel="0" collapsed="false">
      <c r="A4535" s="35"/>
      <c r="B4535" s="35"/>
      <c r="G4535" s="0" t="str">
        <f aca="false">IF(A4535="","",IF(AND(A4535&gt;=Debut,A4535&lt;Fin),1,0))</f>
        <v/>
      </c>
      <c r="H4535" s="0" t="str">
        <f aca="false">IF(G4535=1,INT(ROUND((A4535-Debut)*86400,0)/600),"")</f>
        <v/>
      </c>
      <c r="I4535" s="0" t="str">
        <f aca="false">IF(G4535=1,INT(ROUND((A4535-Debut)*86400,0)/3600),"")</f>
        <v/>
      </c>
      <c r="J4535" s="0" t="str">
        <f aca="false">IF(OR(A4535="",B4535=""),"",ROUND((B4535-A4535)*86400,0))</f>
        <v/>
      </c>
      <c r="K4535" s="37" t="str">
        <f aca="false">IF(G4535=1,IF(COUNTIFS($C:$C,C4535,$G:$G,1,$A:$A,"&gt;="&amp;(A4535-FenetreInterm/86400),$A:$A,"&lt;="&amp;A4535)&gt;=NbInterm,1,0),"")</f>
        <v/>
      </c>
      <c r="L4535" s="37" t="str">
        <f aca="false">IF(G4535=1,IF(B4535="",0,IF(J4535&lt;SeuilFugitive,1,0)),"")</f>
        <v/>
      </c>
      <c r="M4535" s="37" t="str">
        <f aca="false">IF(G4535=1,IF(B4535="",IF((Fin-A4535)*24&gt;SeuilFigee,1,0),IF(J4535&gt;SeuilFigee*3600,1,0)),"")</f>
        <v/>
      </c>
      <c r="N4535" s="0" t="str">
        <f aca="false">IF(G4535=1,IF(COUNTIF(H$2:H4535,H4535)=1,COUNTIF($H:$H,H4535),""),"")</f>
        <v/>
      </c>
      <c r="O4535" s="0" t="str">
        <f aca="false">IF(G4535=1,IF(COUNTIF(I$2:I4535,I4535)=1,COUNTIF($I:$I,I4535),""),"")</f>
        <v/>
      </c>
      <c r="P4535" s="38" t="str">
        <f aca="false">IF(G4535=1,IF(COUNTIFS(C$2:C4535,C4535,G$2:G4535,1)=1,COUNTIFS($C:$C,C4535,$G:$G,1)+ROW()/10000000,""),"")</f>
        <v/>
      </c>
      <c r="Q4535" s="0" t="str">
        <f aca="false">IF(K4535=1,IF(COUNTIFS(C$2:C4535,C4535,K$2:K4535,1)=1,1,0),"")</f>
        <v/>
      </c>
      <c r="R4535" s="0" t="str">
        <f aca="false">IF(M4535=1,IF(COUNTIFS(C$2:C4535,C4535,M$2:M4535,1)=1,1,0),"")</f>
        <v/>
      </c>
      <c r="S4535" s="0" t="str">
        <f aca="false">IF(L4535=1,IF(COUNTIFS(C$2:C4535,C4535,L$2:L4535,1)=1,1,0),"")</f>
        <v/>
      </c>
      <c r="T4535" s="38" t="str">
        <f aca="false">IF(N4535="","",N4535+ROW()/10000000)</f>
        <v/>
      </c>
      <c r="U4535" s="0" t="str">
        <f aca="false">IF(G4535=1,IF(B4535="",1,0),"")</f>
        <v/>
      </c>
    </row>
    <row r="4536" customFormat="false" ht="15" hidden="false" customHeight="false" outlineLevel="0" collapsed="false">
      <c r="A4536" s="35"/>
      <c r="B4536" s="35"/>
      <c r="G4536" s="0" t="str">
        <f aca="false">IF(A4536="","",IF(AND(A4536&gt;=Debut,A4536&lt;Fin),1,0))</f>
        <v/>
      </c>
      <c r="H4536" s="0" t="str">
        <f aca="false">IF(G4536=1,INT(ROUND((A4536-Debut)*86400,0)/600),"")</f>
        <v/>
      </c>
      <c r="I4536" s="0" t="str">
        <f aca="false">IF(G4536=1,INT(ROUND((A4536-Debut)*86400,0)/3600),"")</f>
        <v/>
      </c>
      <c r="J4536" s="0" t="str">
        <f aca="false">IF(OR(A4536="",B4536=""),"",ROUND((B4536-A4536)*86400,0))</f>
        <v/>
      </c>
      <c r="K4536" s="37" t="str">
        <f aca="false">IF(G4536=1,IF(COUNTIFS($C:$C,C4536,$G:$G,1,$A:$A,"&gt;="&amp;(A4536-FenetreInterm/86400),$A:$A,"&lt;="&amp;A4536)&gt;=NbInterm,1,0),"")</f>
        <v/>
      </c>
      <c r="L4536" s="37" t="str">
        <f aca="false">IF(G4536=1,IF(B4536="",0,IF(J4536&lt;SeuilFugitive,1,0)),"")</f>
        <v/>
      </c>
      <c r="M4536" s="37" t="str">
        <f aca="false">IF(G4536=1,IF(B4536="",IF((Fin-A4536)*24&gt;SeuilFigee,1,0),IF(J4536&gt;SeuilFigee*3600,1,0)),"")</f>
        <v/>
      </c>
      <c r="N4536" s="0" t="str">
        <f aca="false">IF(G4536=1,IF(COUNTIF(H$2:H4536,H4536)=1,COUNTIF($H:$H,H4536),""),"")</f>
        <v/>
      </c>
      <c r="O4536" s="0" t="str">
        <f aca="false">IF(G4536=1,IF(COUNTIF(I$2:I4536,I4536)=1,COUNTIF($I:$I,I4536),""),"")</f>
        <v/>
      </c>
      <c r="P4536" s="38" t="str">
        <f aca="false">IF(G4536=1,IF(COUNTIFS(C$2:C4536,C4536,G$2:G4536,1)=1,COUNTIFS($C:$C,C4536,$G:$G,1)+ROW()/10000000,""),"")</f>
        <v/>
      </c>
      <c r="Q4536" s="0" t="str">
        <f aca="false">IF(K4536=1,IF(COUNTIFS(C$2:C4536,C4536,K$2:K4536,1)=1,1,0),"")</f>
        <v/>
      </c>
      <c r="R4536" s="0" t="str">
        <f aca="false">IF(M4536=1,IF(COUNTIFS(C$2:C4536,C4536,M$2:M4536,1)=1,1,0),"")</f>
        <v/>
      </c>
      <c r="S4536" s="0" t="str">
        <f aca="false">IF(L4536=1,IF(COUNTIFS(C$2:C4536,C4536,L$2:L4536,1)=1,1,0),"")</f>
        <v/>
      </c>
      <c r="T4536" s="38" t="str">
        <f aca="false">IF(N4536="","",N4536+ROW()/10000000)</f>
        <v/>
      </c>
      <c r="U4536" s="0" t="str">
        <f aca="false">IF(G4536=1,IF(B4536="",1,0),"")</f>
        <v/>
      </c>
    </row>
    <row r="4537" customFormat="false" ht="15" hidden="false" customHeight="false" outlineLevel="0" collapsed="false">
      <c r="A4537" s="35"/>
      <c r="B4537" s="35"/>
      <c r="G4537" s="0" t="str">
        <f aca="false">IF(A4537="","",IF(AND(A4537&gt;=Debut,A4537&lt;Fin),1,0))</f>
        <v/>
      </c>
      <c r="H4537" s="0" t="str">
        <f aca="false">IF(G4537=1,INT(ROUND((A4537-Debut)*86400,0)/600),"")</f>
        <v/>
      </c>
      <c r="I4537" s="0" t="str">
        <f aca="false">IF(G4537=1,INT(ROUND((A4537-Debut)*86400,0)/3600),"")</f>
        <v/>
      </c>
      <c r="J4537" s="0" t="str">
        <f aca="false">IF(OR(A4537="",B4537=""),"",ROUND((B4537-A4537)*86400,0))</f>
        <v/>
      </c>
      <c r="K4537" s="37" t="str">
        <f aca="false">IF(G4537=1,IF(COUNTIFS($C:$C,C4537,$G:$G,1,$A:$A,"&gt;="&amp;(A4537-FenetreInterm/86400),$A:$A,"&lt;="&amp;A4537)&gt;=NbInterm,1,0),"")</f>
        <v/>
      </c>
      <c r="L4537" s="37" t="str">
        <f aca="false">IF(G4537=1,IF(B4537="",0,IF(J4537&lt;SeuilFugitive,1,0)),"")</f>
        <v/>
      </c>
      <c r="M4537" s="37" t="str">
        <f aca="false">IF(G4537=1,IF(B4537="",IF((Fin-A4537)*24&gt;SeuilFigee,1,0),IF(J4537&gt;SeuilFigee*3600,1,0)),"")</f>
        <v/>
      </c>
      <c r="N4537" s="0" t="str">
        <f aca="false">IF(G4537=1,IF(COUNTIF(H$2:H4537,H4537)=1,COUNTIF($H:$H,H4537),""),"")</f>
        <v/>
      </c>
      <c r="O4537" s="0" t="str">
        <f aca="false">IF(G4537=1,IF(COUNTIF(I$2:I4537,I4537)=1,COUNTIF($I:$I,I4537),""),"")</f>
        <v/>
      </c>
      <c r="P4537" s="38" t="str">
        <f aca="false">IF(G4537=1,IF(COUNTIFS(C$2:C4537,C4537,G$2:G4537,1)=1,COUNTIFS($C:$C,C4537,$G:$G,1)+ROW()/10000000,""),"")</f>
        <v/>
      </c>
      <c r="Q4537" s="0" t="str">
        <f aca="false">IF(K4537=1,IF(COUNTIFS(C$2:C4537,C4537,K$2:K4537,1)=1,1,0),"")</f>
        <v/>
      </c>
      <c r="R4537" s="0" t="str">
        <f aca="false">IF(M4537=1,IF(COUNTIFS(C$2:C4537,C4537,M$2:M4537,1)=1,1,0),"")</f>
        <v/>
      </c>
      <c r="S4537" s="0" t="str">
        <f aca="false">IF(L4537=1,IF(COUNTIFS(C$2:C4537,C4537,L$2:L4537,1)=1,1,0),"")</f>
        <v/>
      </c>
      <c r="T4537" s="38" t="str">
        <f aca="false">IF(N4537="","",N4537+ROW()/10000000)</f>
        <v/>
      </c>
      <c r="U4537" s="0" t="str">
        <f aca="false">IF(G4537=1,IF(B4537="",1,0),"")</f>
        <v/>
      </c>
    </row>
    <row r="4538" customFormat="false" ht="15" hidden="false" customHeight="false" outlineLevel="0" collapsed="false">
      <c r="A4538" s="35"/>
      <c r="B4538" s="35"/>
      <c r="G4538" s="0" t="str">
        <f aca="false">IF(A4538="","",IF(AND(A4538&gt;=Debut,A4538&lt;Fin),1,0))</f>
        <v/>
      </c>
      <c r="H4538" s="0" t="str">
        <f aca="false">IF(G4538=1,INT(ROUND((A4538-Debut)*86400,0)/600),"")</f>
        <v/>
      </c>
      <c r="I4538" s="0" t="str">
        <f aca="false">IF(G4538=1,INT(ROUND((A4538-Debut)*86400,0)/3600),"")</f>
        <v/>
      </c>
      <c r="J4538" s="0" t="str">
        <f aca="false">IF(OR(A4538="",B4538=""),"",ROUND((B4538-A4538)*86400,0))</f>
        <v/>
      </c>
      <c r="K4538" s="37" t="str">
        <f aca="false">IF(G4538=1,IF(COUNTIFS($C:$C,C4538,$G:$G,1,$A:$A,"&gt;="&amp;(A4538-FenetreInterm/86400),$A:$A,"&lt;="&amp;A4538)&gt;=NbInterm,1,0),"")</f>
        <v/>
      </c>
      <c r="L4538" s="37" t="str">
        <f aca="false">IF(G4538=1,IF(B4538="",0,IF(J4538&lt;SeuilFugitive,1,0)),"")</f>
        <v/>
      </c>
      <c r="M4538" s="37" t="str">
        <f aca="false">IF(G4538=1,IF(B4538="",IF((Fin-A4538)*24&gt;SeuilFigee,1,0),IF(J4538&gt;SeuilFigee*3600,1,0)),"")</f>
        <v/>
      </c>
      <c r="N4538" s="0" t="str">
        <f aca="false">IF(G4538=1,IF(COUNTIF(H$2:H4538,H4538)=1,COUNTIF($H:$H,H4538),""),"")</f>
        <v/>
      </c>
      <c r="O4538" s="0" t="str">
        <f aca="false">IF(G4538=1,IF(COUNTIF(I$2:I4538,I4538)=1,COUNTIF($I:$I,I4538),""),"")</f>
        <v/>
      </c>
      <c r="P4538" s="38" t="str">
        <f aca="false">IF(G4538=1,IF(COUNTIFS(C$2:C4538,C4538,G$2:G4538,1)=1,COUNTIFS($C:$C,C4538,$G:$G,1)+ROW()/10000000,""),"")</f>
        <v/>
      </c>
      <c r="Q4538" s="0" t="str">
        <f aca="false">IF(K4538=1,IF(COUNTIFS(C$2:C4538,C4538,K$2:K4538,1)=1,1,0),"")</f>
        <v/>
      </c>
      <c r="R4538" s="0" t="str">
        <f aca="false">IF(M4538=1,IF(COUNTIFS(C$2:C4538,C4538,M$2:M4538,1)=1,1,0),"")</f>
        <v/>
      </c>
      <c r="S4538" s="0" t="str">
        <f aca="false">IF(L4538=1,IF(COUNTIFS(C$2:C4538,C4538,L$2:L4538,1)=1,1,0),"")</f>
        <v/>
      </c>
      <c r="T4538" s="38" t="str">
        <f aca="false">IF(N4538="","",N4538+ROW()/10000000)</f>
        <v/>
      </c>
      <c r="U4538" s="0" t="str">
        <f aca="false">IF(G4538=1,IF(B4538="",1,0),"")</f>
        <v/>
      </c>
    </row>
    <row r="4539" customFormat="false" ht="15" hidden="false" customHeight="false" outlineLevel="0" collapsed="false">
      <c r="A4539" s="35"/>
      <c r="B4539" s="35"/>
      <c r="G4539" s="0" t="str">
        <f aca="false">IF(A4539="","",IF(AND(A4539&gt;=Debut,A4539&lt;Fin),1,0))</f>
        <v/>
      </c>
      <c r="H4539" s="0" t="str">
        <f aca="false">IF(G4539=1,INT(ROUND((A4539-Debut)*86400,0)/600),"")</f>
        <v/>
      </c>
      <c r="I4539" s="0" t="str">
        <f aca="false">IF(G4539=1,INT(ROUND((A4539-Debut)*86400,0)/3600),"")</f>
        <v/>
      </c>
      <c r="J4539" s="0" t="str">
        <f aca="false">IF(OR(A4539="",B4539=""),"",ROUND((B4539-A4539)*86400,0))</f>
        <v/>
      </c>
      <c r="K4539" s="37" t="str">
        <f aca="false">IF(G4539=1,IF(COUNTIFS($C:$C,C4539,$G:$G,1,$A:$A,"&gt;="&amp;(A4539-FenetreInterm/86400),$A:$A,"&lt;="&amp;A4539)&gt;=NbInterm,1,0),"")</f>
        <v/>
      </c>
      <c r="L4539" s="37" t="str">
        <f aca="false">IF(G4539=1,IF(B4539="",0,IF(J4539&lt;SeuilFugitive,1,0)),"")</f>
        <v/>
      </c>
      <c r="M4539" s="37" t="str">
        <f aca="false">IF(G4539=1,IF(B4539="",IF((Fin-A4539)*24&gt;SeuilFigee,1,0),IF(J4539&gt;SeuilFigee*3600,1,0)),"")</f>
        <v/>
      </c>
      <c r="N4539" s="0" t="str">
        <f aca="false">IF(G4539=1,IF(COUNTIF(H$2:H4539,H4539)=1,COUNTIF($H:$H,H4539),""),"")</f>
        <v/>
      </c>
      <c r="O4539" s="0" t="str">
        <f aca="false">IF(G4539=1,IF(COUNTIF(I$2:I4539,I4539)=1,COUNTIF($I:$I,I4539),""),"")</f>
        <v/>
      </c>
      <c r="P4539" s="38" t="str">
        <f aca="false">IF(G4539=1,IF(COUNTIFS(C$2:C4539,C4539,G$2:G4539,1)=1,COUNTIFS($C:$C,C4539,$G:$G,1)+ROW()/10000000,""),"")</f>
        <v/>
      </c>
      <c r="Q4539" s="0" t="str">
        <f aca="false">IF(K4539=1,IF(COUNTIFS(C$2:C4539,C4539,K$2:K4539,1)=1,1,0),"")</f>
        <v/>
      </c>
      <c r="R4539" s="0" t="str">
        <f aca="false">IF(M4539=1,IF(COUNTIFS(C$2:C4539,C4539,M$2:M4539,1)=1,1,0),"")</f>
        <v/>
      </c>
      <c r="S4539" s="0" t="str">
        <f aca="false">IF(L4539=1,IF(COUNTIFS(C$2:C4539,C4539,L$2:L4539,1)=1,1,0),"")</f>
        <v/>
      </c>
      <c r="T4539" s="38" t="str">
        <f aca="false">IF(N4539="","",N4539+ROW()/10000000)</f>
        <v/>
      </c>
      <c r="U4539" s="0" t="str">
        <f aca="false">IF(G4539=1,IF(B4539="",1,0),"")</f>
        <v/>
      </c>
    </row>
    <row r="4540" customFormat="false" ht="15" hidden="false" customHeight="false" outlineLevel="0" collapsed="false">
      <c r="A4540" s="35"/>
      <c r="B4540" s="35"/>
      <c r="G4540" s="0" t="str">
        <f aca="false">IF(A4540="","",IF(AND(A4540&gt;=Debut,A4540&lt;Fin),1,0))</f>
        <v/>
      </c>
      <c r="H4540" s="0" t="str">
        <f aca="false">IF(G4540=1,INT(ROUND((A4540-Debut)*86400,0)/600),"")</f>
        <v/>
      </c>
      <c r="I4540" s="0" t="str">
        <f aca="false">IF(G4540=1,INT(ROUND((A4540-Debut)*86400,0)/3600),"")</f>
        <v/>
      </c>
      <c r="J4540" s="0" t="str">
        <f aca="false">IF(OR(A4540="",B4540=""),"",ROUND((B4540-A4540)*86400,0))</f>
        <v/>
      </c>
      <c r="K4540" s="37" t="str">
        <f aca="false">IF(G4540=1,IF(COUNTIFS($C:$C,C4540,$G:$G,1,$A:$A,"&gt;="&amp;(A4540-FenetreInterm/86400),$A:$A,"&lt;="&amp;A4540)&gt;=NbInterm,1,0),"")</f>
        <v/>
      </c>
      <c r="L4540" s="37" t="str">
        <f aca="false">IF(G4540=1,IF(B4540="",0,IF(J4540&lt;SeuilFugitive,1,0)),"")</f>
        <v/>
      </c>
      <c r="M4540" s="37" t="str">
        <f aca="false">IF(G4540=1,IF(B4540="",IF((Fin-A4540)*24&gt;SeuilFigee,1,0),IF(J4540&gt;SeuilFigee*3600,1,0)),"")</f>
        <v/>
      </c>
      <c r="N4540" s="0" t="str">
        <f aca="false">IF(G4540=1,IF(COUNTIF(H$2:H4540,H4540)=1,COUNTIF($H:$H,H4540),""),"")</f>
        <v/>
      </c>
      <c r="O4540" s="0" t="str">
        <f aca="false">IF(G4540=1,IF(COUNTIF(I$2:I4540,I4540)=1,COUNTIF($I:$I,I4540),""),"")</f>
        <v/>
      </c>
      <c r="P4540" s="38" t="str">
        <f aca="false">IF(G4540=1,IF(COUNTIFS(C$2:C4540,C4540,G$2:G4540,1)=1,COUNTIFS($C:$C,C4540,$G:$G,1)+ROW()/10000000,""),"")</f>
        <v/>
      </c>
      <c r="Q4540" s="0" t="str">
        <f aca="false">IF(K4540=1,IF(COUNTIFS(C$2:C4540,C4540,K$2:K4540,1)=1,1,0),"")</f>
        <v/>
      </c>
      <c r="R4540" s="0" t="str">
        <f aca="false">IF(M4540=1,IF(COUNTIFS(C$2:C4540,C4540,M$2:M4540,1)=1,1,0),"")</f>
        <v/>
      </c>
      <c r="S4540" s="0" t="str">
        <f aca="false">IF(L4540=1,IF(COUNTIFS(C$2:C4540,C4540,L$2:L4540,1)=1,1,0),"")</f>
        <v/>
      </c>
      <c r="T4540" s="38" t="str">
        <f aca="false">IF(N4540="","",N4540+ROW()/10000000)</f>
        <v/>
      </c>
      <c r="U4540" s="0" t="str">
        <f aca="false">IF(G4540=1,IF(B4540="",1,0),"")</f>
        <v/>
      </c>
    </row>
    <row r="4541" customFormat="false" ht="15" hidden="false" customHeight="false" outlineLevel="0" collapsed="false">
      <c r="A4541" s="35"/>
      <c r="B4541" s="35"/>
      <c r="G4541" s="0" t="str">
        <f aca="false">IF(A4541="","",IF(AND(A4541&gt;=Debut,A4541&lt;Fin),1,0))</f>
        <v/>
      </c>
      <c r="H4541" s="0" t="str">
        <f aca="false">IF(G4541=1,INT(ROUND((A4541-Debut)*86400,0)/600),"")</f>
        <v/>
      </c>
      <c r="I4541" s="0" t="str">
        <f aca="false">IF(G4541=1,INT(ROUND((A4541-Debut)*86400,0)/3600),"")</f>
        <v/>
      </c>
      <c r="J4541" s="0" t="str">
        <f aca="false">IF(OR(A4541="",B4541=""),"",ROUND((B4541-A4541)*86400,0))</f>
        <v/>
      </c>
      <c r="K4541" s="37" t="str">
        <f aca="false">IF(G4541=1,IF(COUNTIFS($C:$C,C4541,$G:$G,1,$A:$A,"&gt;="&amp;(A4541-FenetreInterm/86400),$A:$A,"&lt;="&amp;A4541)&gt;=NbInterm,1,0),"")</f>
        <v/>
      </c>
      <c r="L4541" s="37" t="str">
        <f aca="false">IF(G4541=1,IF(B4541="",0,IF(J4541&lt;SeuilFugitive,1,0)),"")</f>
        <v/>
      </c>
      <c r="M4541" s="37" t="str">
        <f aca="false">IF(G4541=1,IF(B4541="",IF((Fin-A4541)*24&gt;SeuilFigee,1,0),IF(J4541&gt;SeuilFigee*3600,1,0)),"")</f>
        <v/>
      </c>
      <c r="N4541" s="0" t="str">
        <f aca="false">IF(G4541=1,IF(COUNTIF(H$2:H4541,H4541)=1,COUNTIF($H:$H,H4541),""),"")</f>
        <v/>
      </c>
      <c r="O4541" s="0" t="str">
        <f aca="false">IF(G4541=1,IF(COUNTIF(I$2:I4541,I4541)=1,COUNTIF($I:$I,I4541),""),"")</f>
        <v/>
      </c>
      <c r="P4541" s="38" t="str">
        <f aca="false">IF(G4541=1,IF(COUNTIFS(C$2:C4541,C4541,G$2:G4541,1)=1,COUNTIFS($C:$C,C4541,$G:$G,1)+ROW()/10000000,""),"")</f>
        <v/>
      </c>
      <c r="Q4541" s="0" t="str">
        <f aca="false">IF(K4541=1,IF(COUNTIFS(C$2:C4541,C4541,K$2:K4541,1)=1,1,0),"")</f>
        <v/>
      </c>
      <c r="R4541" s="0" t="str">
        <f aca="false">IF(M4541=1,IF(COUNTIFS(C$2:C4541,C4541,M$2:M4541,1)=1,1,0),"")</f>
        <v/>
      </c>
      <c r="S4541" s="0" t="str">
        <f aca="false">IF(L4541=1,IF(COUNTIFS(C$2:C4541,C4541,L$2:L4541,1)=1,1,0),"")</f>
        <v/>
      </c>
      <c r="T4541" s="38" t="str">
        <f aca="false">IF(N4541="","",N4541+ROW()/10000000)</f>
        <v/>
      </c>
      <c r="U4541" s="0" t="str">
        <f aca="false">IF(G4541=1,IF(B4541="",1,0),"")</f>
        <v/>
      </c>
    </row>
    <row r="4542" customFormat="false" ht="15" hidden="false" customHeight="false" outlineLevel="0" collapsed="false">
      <c r="A4542" s="35"/>
      <c r="B4542" s="35"/>
      <c r="G4542" s="0" t="str">
        <f aca="false">IF(A4542="","",IF(AND(A4542&gt;=Debut,A4542&lt;Fin),1,0))</f>
        <v/>
      </c>
      <c r="H4542" s="0" t="str">
        <f aca="false">IF(G4542=1,INT(ROUND((A4542-Debut)*86400,0)/600),"")</f>
        <v/>
      </c>
      <c r="I4542" s="0" t="str">
        <f aca="false">IF(G4542=1,INT(ROUND((A4542-Debut)*86400,0)/3600),"")</f>
        <v/>
      </c>
      <c r="J4542" s="0" t="str">
        <f aca="false">IF(OR(A4542="",B4542=""),"",ROUND((B4542-A4542)*86400,0))</f>
        <v/>
      </c>
      <c r="K4542" s="37" t="str">
        <f aca="false">IF(G4542=1,IF(COUNTIFS($C:$C,C4542,$G:$G,1,$A:$A,"&gt;="&amp;(A4542-FenetreInterm/86400),$A:$A,"&lt;="&amp;A4542)&gt;=NbInterm,1,0),"")</f>
        <v/>
      </c>
      <c r="L4542" s="37" t="str">
        <f aca="false">IF(G4542=1,IF(B4542="",0,IF(J4542&lt;SeuilFugitive,1,0)),"")</f>
        <v/>
      </c>
      <c r="M4542" s="37" t="str">
        <f aca="false">IF(G4542=1,IF(B4542="",IF((Fin-A4542)*24&gt;SeuilFigee,1,0),IF(J4542&gt;SeuilFigee*3600,1,0)),"")</f>
        <v/>
      </c>
      <c r="N4542" s="0" t="str">
        <f aca="false">IF(G4542=1,IF(COUNTIF(H$2:H4542,H4542)=1,COUNTIF($H:$H,H4542),""),"")</f>
        <v/>
      </c>
      <c r="O4542" s="0" t="str">
        <f aca="false">IF(G4542=1,IF(COUNTIF(I$2:I4542,I4542)=1,COUNTIF($I:$I,I4542),""),"")</f>
        <v/>
      </c>
      <c r="P4542" s="38" t="str">
        <f aca="false">IF(G4542=1,IF(COUNTIFS(C$2:C4542,C4542,G$2:G4542,1)=1,COUNTIFS($C:$C,C4542,$G:$G,1)+ROW()/10000000,""),"")</f>
        <v/>
      </c>
      <c r="Q4542" s="0" t="str">
        <f aca="false">IF(K4542=1,IF(COUNTIFS(C$2:C4542,C4542,K$2:K4542,1)=1,1,0),"")</f>
        <v/>
      </c>
      <c r="R4542" s="0" t="str">
        <f aca="false">IF(M4542=1,IF(COUNTIFS(C$2:C4542,C4542,M$2:M4542,1)=1,1,0),"")</f>
        <v/>
      </c>
      <c r="S4542" s="0" t="str">
        <f aca="false">IF(L4542=1,IF(COUNTIFS(C$2:C4542,C4542,L$2:L4542,1)=1,1,0),"")</f>
        <v/>
      </c>
      <c r="T4542" s="38" t="str">
        <f aca="false">IF(N4542="","",N4542+ROW()/10000000)</f>
        <v/>
      </c>
      <c r="U4542" s="0" t="str">
        <f aca="false">IF(G4542=1,IF(B4542="",1,0),"")</f>
        <v/>
      </c>
    </row>
    <row r="4543" customFormat="false" ht="15" hidden="false" customHeight="false" outlineLevel="0" collapsed="false">
      <c r="A4543" s="35"/>
      <c r="B4543" s="35"/>
      <c r="G4543" s="0" t="str">
        <f aca="false">IF(A4543="","",IF(AND(A4543&gt;=Debut,A4543&lt;Fin),1,0))</f>
        <v/>
      </c>
      <c r="H4543" s="0" t="str">
        <f aca="false">IF(G4543=1,INT(ROUND((A4543-Debut)*86400,0)/600),"")</f>
        <v/>
      </c>
      <c r="I4543" s="0" t="str">
        <f aca="false">IF(G4543=1,INT(ROUND((A4543-Debut)*86400,0)/3600),"")</f>
        <v/>
      </c>
      <c r="J4543" s="0" t="str">
        <f aca="false">IF(OR(A4543="",B4543=""),"",ROUND((B4543-A4543)*86400,0))</f>
        <v/>
      </c>
      <c r="K4543" s="37" t="str">
        <f aca="false">IF(G4543=1,IF(COUNTIFS($C:$C,C4543,$G:$G,1,$A:$A,"&gt;="&amp;(A4543-FenetreInterm/86400),$A:$A,"&lt;="&amp;A4543)&gt;=NbInterm,1,0),"")</f>
        <v/>
      </c>
      <c r="L4543" s="37" t="str">
        <f aca="false">IF(G4543=1,IF(B4543="",0,IF(J4543&lt;SeuilFugitive,1,0)),"")</f>
        <v/>
      </c>
      <c r="M4543" s="37" t="str">
        <f aca="false">IF(G4543=1,IF(B4543="",IF((Fin-A4543)*24&gt;SeuilFigee,1,0),IF(J4543&gt;SeuilFigee*3600,1,0)),"")</f>
        <v/>
      </c>
      <c r="N4543" s="0" t="str">
        <f aca="false">IF(G4543=1,IF(COUNTIF(H$2:H4543,H4543)=1,COUNTIF($H:$H,H4543),""),"")</f>
        <v/>
      </c>
      <c r="O4543" s="0" t="str">
        <f aca="false">IF(G4543=1,IF(COUNTIF(I$2:I4543,I4543)=1,COUNTIF($I:$I,I4543),""),"")</f>
        <v/>
      </c>
      <c r="P4543" s="38" t="str">
        <f aca="false">IF(G4543=1,IF(COUNTIFS(C$2:C4543,C4543,G$2:G4543,1)=1,COUNTIFS($C:$C,C4543,$G:$G,1)+ROW()/10000000,""),"")</f>
        <v/>
      </c>
      <c r="Q4543" s="0" t="str">
        <f aca="false">IF(K4543=1,IF(COUNTIFS(C$2:C4543,C4543,K$2:K4543,1)=1,1,0),"")</f>
        <v/>
      </c>
      <c r="R4543" s="0" t="str">
        <f aca="false">IF(M4543=1,IF(COUNTIFS(C$2:C4543,C4543,M$2:M4543,1)=1,1,0),"")</f>
        <v/>
      </c>
      <c r="S4543" s="0" t="str">
        <f aca="false">IF(L4543=1,IF(COUNTIFS(C$2:C4543,C4543,L$2:L4543,1)=1,1,0),"")</f>
        <v/>
      </c>
      <c r="T4543" s="38" t="str">
        <f aca="false">IF(N4543="","",N4543+ROW()/10000000)</f>
        <v/>
      </c>
      <c r="U4543" s="0" t="str">
        <f aca="false">IF(G4543=1,IF(B4543="",1,0),"")</f>
        <v/>
      </c>
    </row>
    <row r="4544" customFormat="false" ht="15" hidden="false" customHeight="false" outlineLevel="0" collapsed="false">
      <c r="A4544" s="35"/>
      <c r="B4544" s="35"/>
      <c r="G4544" s="0" t="str">
        <f aca="false">IF(A4544="","",IF(AND(A4544&gt;=Debut,A4544&lt;Fin),1,0))</f>
        <v/>
      </c>
      <c r="H4544" s="0" t="str">
        <f aca="false">IF(G4544=1,INT(ROUND((A4544-Debut)*86400,0)/600),"")</f>
        <v/>
      </c>
      <c r="I4544" s="0" t="str">
        <f aca="false">IF(G4544=1,INT(ROUND((A4544-Debut)*86400,0)/3600),"")</f>
        <v/>
      </c>
      <c r="J4544" s="0" t="str">
        <f aca="false">IF(OR(A4544="",B4544=""),"",ROUND((B4544-A4544)*86400,0))</f>
        <v/>
      </c>
      <c r="K4544" s="37" t="str">
        <f aca="false">IF(G4544=1,IF(COUNTIFS($C:$C,C4544,$G:$G,1,$A:$A,"&gt;="&amp;(A4544-FenetreInterm/86400),$A:$A,"&lt;="&amp;A4544)&gt;=NbInterm,1,0),"")</f>
        <v/>
      </c>
      <c r="L4544" s="37" t="str">
        <f aca="false">IF(G4544=1,IF(B4544="",0,IF(J4544&lt;SeuilFugitive,1,0)),"")</f>
        <v/>
      </c>
      <c r="M4544" s="37" t="str">
        <f aca="false">IF(G4544=1,IF(B4544="",IF((Fin-A4544)*24&gt;SeuilFigee,1,0),IF(J4544&gt;SeuilFigee*3600,1,0)),"")</f>
        <v/>
      </c>
      <c r="N4544" s="0" t="str">
        <f aca="false">IF(G4544=1,IF(COUNTIF(H$2:H4544,H4544)=1,COUNTIF($H:$H,H4544),""),"")</f>
        <v/>
      </c>
      <c r="O4544" s="0" t="str">
        <f aca="false">IF(G4544=1,IF(COUNTIF(I$2:I4544,I4544)=1,COUNTIF($I:$I,I4544),""),"")</f>
        <v/>
      </c>
      <c r="P4544" s="38" t="str">
        <f aca="false">IF(G4544=1,IF(COUNTIFS(C$2:C4544,C4544,G$2:G4544,1)=1,COUNTIFS($C:$C,C4544,$G:$G,1)+ROW()/10000000,""),"")</f>
        <v/>
      </c>
      <c r="Q4544" s="0" t="str">
        <f aca="false">IF(K4544=1,IF(COUNTIFS(C$2:C4544,C4544,K$2:K4544,1)=1,1,0),"")</f>
        <v/>
      </c>
      <c r="R4544" s="0" t="str">
        <f aca="false">IF(M4544=1,IF(COUNTIFS(C$2:C4544,C4544,M$2:M4544,1)=1,1,0),"")</f>
        <v/>
      </c>
      <c r="S4544" s="0" t="str">
        <f aca="false">IF(L4544=1,IF(COUNTIFS(C$2:C4544,C4544,L$2:L4544,1)=1,1,0),"")</f>
        <v/>
      </c>
      <c r="T4544" s="38" t="str">
        <f aca="false">IF(N4544="","",N4544+ROW()/10000000)</f>
        <v/>
      </c>
      <c r="U4544" s="0" t="str">
        <f aca="false">IF(G4544=1,IF(B4544="",1,0),"")</f>
        <v/>
      </c>
    </row>
    <row r="4545" customFormat="false" ht="15" hidden="false" customHeight="false" outlineLevel="0" collapsed="false">
      <c r="A4545" s="35"/>
      <c r="B4545" s="35"/>
      <c r="G4545" s="0" t="str">
        <f aca="false">IF(A4545="","",IF(AND(A4545&gt;=Debut,A4545&lt;Fin),1,0))</f>
        <v/>
      </c>
      <c r="H4545" s="0" t="str">
        <f aca="false">IF(G4545=1,INT(ROUND((A4545-Debut)*86400,0)/600),"")</f>
        <v/>
      </c>
      <c r="I4545" s="0" t="str">
        <f aca="false">IF(G4545=1,INT(ROUND((A4545-Debut)*86400,0)/3600),"")</f>
        <v/>
      </c>
      <c r="J4545" s="0" t="str">
        <f aca="false">IF(OR(A4545="",B4545=""),"",ROUND((B4545-A4545)*86400,0))</f>
        <v/>
      </c>
      <c r="K4545" s="37" t="str">
        <f aca="false">IF(G4545=1,IF(COUNTIFS($C:$C,C4545,$G:$G,1,$A:$A,"&gt;="&amp;(A4545-FenetreInterm/86400),$A:$A,"&lt;="&amp;A4545)&gt;=NbInterm,1,0),"")</f>
        <v/>
      </c>
      <c r="L4545" s="37" t="str">
        <f aca="false">IF(G4545=1,IF(B4545="",0,IF(J4545&lt;SeuilFugitive,1,0)),"")</f>
        <v/>
      </c>
      <c r="M4545" s="37" t="str">
        <f aca="false">IF(G4545=1,IF(B4545="",IF((Fin-A4545)*24&gt;SeuilFigee,1,0),IF(J4545&gt;SeuilFigee*3600,1,0)),"")</f>
        <v/>
      </c>
      <c r="N4545" s="0" t="str">
        <f aca="false">IF(G4545=1,IF(COUNTIF(H$2:H4545,H4545)=1,COUNTIF($H:$H,H4545),""),"")</f>
        <v/>
      </c>
      <c r="O4545" s="0" t="str">
        <f aca="false">IF(G4545=1,IF(COUNTIF(I$2:I4545,I4545)=1,COUNTIF($I:$I,I4545),""),"")</f>
        <v/>
      </c>
      <c r="P4545" s="38" t="str">
        <f aca="false">IF(G4545=1,IF(COUNTIFS(C$2:C4545,C4545,G$2:G4545,1)=1,COUNTIFS($C:$C,C4545,$G:$G,1)+ROW()/10000000,""),"")</f>
        <v/>
      </c>
      <c r="Q4545" s="0" t="str">
        <f aca="false">IF(K4545=1,IF(COUNTIFS(C$2:C4545,C4545,K$2:K4545,1)=1,1,0),"")</f>
        <v/>
      </c>
      <c r="R4545" s="0" t="str">
        <f aca="false">IF(M4545=1,IF(COUNTIFS(C$2:C4545,C4545,M$2:M4545,1)=1,1,0),"")</f>
        <v/>
      </c>
      <c r="S4545" s="0" t="str">
        <f aca="false">IF(L4545=1,IF(COUNTIFS(C$2:C4545,C4545,L$2:L4545,1)=1,1,0),"")</f>
        <v/>
      </c>
      <c r="T4545" s="38" t="str">
        <f aca="false">IF(N4545="","",N4545+ROW()/10000000)</f>
        <v/>
      </c>
      <c r="U4545" s="0" t="str">
        <f aca="false">IF(G4545=1,IF(B4545="",1,0),"")</f>
        <v/>
      </c>
    </row>
    <row r="4546" customFormat="false" ht="15" hidden="false" customHeight="false" outlineLevel="0" collapsed="false">
      <c r="A4546" s="35"/>
      <c r="B4546" s="35"/>
      <c r="G4546" s="0" t="str">
        <f aca="false">IF(A4546="","",IF(AND(A4546&gt;=Debut,A4546&lt;Fin),1,0))</f>
        <v/>
      </c>
      <c r="H4546" s="0" t="str">
        <f aca="false">IF(G4546=1,INT(ROUND((A4546-Debut)*86400,0)/600),"")</f>
        <v/>
      </c>
      <c r="I4546" s="0" t="str">
        <f aca="false">IF(G4546=1,INT(ROUND((A4546-Debut)*86400,0)/3600),"")</f>
        <v/>
      </c>
      <c r="J4546" s="0" t="str">
        <f aca="false">IF(OR(A4546="",B4546=""),"",ROUND((B4546-A4546)*86400,0))</f>
        <v/>
      </c>
      <c r="K4546" s="37" t="str">
        <f aca="false">IF(G4546=1,IF(COUNTIFS($C:$C,C4546,$G:$G,1,$A:$A,"&gt;="&amp;(A4546-FenetreInterm/86400),$A:$A,"&lt;="&amp;A4546)&gt;=NbInterm,1,0),"")</f>
        <v/>
      </c>
      <c r="L4546" s="37" t="str">
        <f aca="false">IF(G4546=1,IF(B4546="",0,IF(J4546&lt;SeuilFugitive,1,0)),"")</f>
        <v/>
      </c>
      <c r="M4546" s="37" t="str">
        <f aca="false">IF(G4546=1,IF(B4546="",IF((Fin-A4546)*24&gt;SeuilFigee,1,0),IF(J4546&gt;SeuilFigee*3600,1,0)),"")</f>
        <v/>
      </c>
      <c r="N4546" s="0" t="str">
        <f aca="false">IF(G4546=1,IF(COUNTIF(H$2:H4546,H4546)=1,COUNTIF($H:$H,H4546),""),"")</f>
        <v/>
      </c>
      <c r="O4546" s="0" t="str">
        <f aca="false">IF(G4546=1,IF(COUNTIF(I$2:I4546,I4546)=1,COUNTIF($I:$I,I4546),""),"")</f>
        <v/>
      </c>
      <c r="P4546" s="38" t="str">
        <f aca="false">IF(G4546=1,IF(COUNTIFS(C$2:C4546,C4546,G$2:G4546,1)=1,COUNTIFS($C:$C,C4546,$G:$G,1)+ROW()/10000000,""),"")</f>
        <v/>
      </c>
      <c r="Q4546" s="0" t="str">
        <f aca="false">IF(K4546=1,IF(COUNTIFS(C$2:C4546,C4546,K$2:K4546,1)=1,1,0),"")</f>
        <v/>
      </c>
      <c r="R4546" s="0" t="str">
        <f aca="false">IF(M4546=1,IF(COUNTIFS(C$2:C4546,C4546,M$2:M4546,1)=1,1,0),"")</f>
        <v/>
      </c>
      <c r="S4546" s="0" t="str">
        <f aca="false">IF(L4546=1,IF(COUNTIFS(C$2:C4546,C4546,L$2:L4546,1)=1,1,0),"")</f>
        <v/>
      </c>
      <c r="T4546" s="38" t="str">
        <f aca="false">IF(N4546="","",N4546+ROW()/10000000)</f>
        <v/>
      </c>
      <c r="U4546" s="0" t="str">
        <f aca="false">IF(G4546=1,IF(B4546="",1,0),"")</f>
        <v/>
      </c>
    </row>
    <row r="4547" customFormat="false" ht="15" hidden="false" customHeight="false" outlineLevel="0" collapsed="false">
      <c r="A4547" s="35"/>
      <c r="B4547" s="35"/>
      <c r="G4547" s="0" t="str">
        <f aca="false">IF(A4547="","",IF(AND(A4547&gt;=Debut,A4547&lt;Fin),1,0))</f>
        <v/>
      </c>
      <c r="H4547" s="0" t="str">
        <f aca="false">IF(G4547=1,INT(ROUND((A4547-Debut)*86400,0)/600),"")</f>
        <v/>
      </c>
      <c r="I4547" s="0" t="str">
        <f aca="false">IF(G4547=1,INT(ROUND((A4547-Debut)*86400,0)/3600),"")</f>
        <v/>
      </c>
      <c r="J4547" s="0" t="str">
        <f aca="false">IF(OR(A4547="",B4547=""),"",ROUND((B4547-A4547)*86400,0))</f>
        <v/>
      </c>
      <c r="K4547" s="37" t="str">
        <f aca="false">IF(G4547=1,IF(COUNTIFS($C:$C,C4547,$G:$G,1,$A:$A,"&gt;="&amp;(A4547-FenetreInterm/86400),$A:$A,"&lt;="&amp;A4547)&gt;=NbInterm,1,0),"")</f>
        <v/>
      </c>
      <c r="L4547" s="37" t="str">
        <f aca="false">IF(G4547=1,IF(B4547="",0,IF(J4547&lt;SeuilFugitive,1,0)),"")</f>
        <v/>
      </c>
      <c r="M4547" s="37" t="str">
        <f aca="false">IF(G4547=1,IF(B4547="",IF((Fin-A4547)*24&gt;SeuilFigee,1,0),IF(J4547&gt;SeuilFigee*3600,1,0)),"")</f>
        <v/>
      </c>
      <c r="N4547" s="0" t="str">
        <f aca="false">IF(G4547=1,IF(COUNTIF(H$2:H4547,H4547)=1,COUNTIF($H:$H,H4547),""),"")</f>
        <v/>
      </c>
      <c r="O4547" s="0" t="str">
        <f aca="false">IF(G4547=1,IF(COUNTIF(I$2:I4547,I4547)=1,COUNTIF($I:$I,I4547),""),"")</f>
        <v/>
      </c>
      <c r="P4547" s="38" t="str">
        <f aca="false">IF(G4547=1,IF(COUNTIFS(C$2:C4547,C4547,G$2:G4547,1)=1,COUNTIFS($C:$C,C4547,$G:$G,1)+ROW()/10000000,""),"")</f>
        <v/>
      </c>
      <c r="Q4547" s="0" t="str">
        <f aca="false">IF(K4547=1,IF(COUNTIFS(C$2:C4547,C4547,K$2:K4547,1)=1,1,0),"")</f>
        <v/>
      </c>
      <c r="R4547" s="0" t="str">
        <f aca="false">IF(M4547=1,IF(COUNTIFS(C$2:C4547,C4547,M$2:M4547,1)=1,1,0),"")</f>
        <v/>
      </c>
      <c r="S4547" s="0" t="str">
        <f aca="false">IF(L4547=1,IF(COUNTIFS(C$2:C4547,C4547,L$2:L4547,1)=1,1,0),"")</f>
        <v/>
      </c>
      <c r="T4547" s="38" t="str">
        <f aca="false">IF(N4547="","",N4547+ROW()/10000000)</f>
        <v/>
      </c>
      <c r="U4547" s="0" t="str">
        <f aca="false">IF(G4547=1,IF(B4547="",1,0),"")</f>
        <v/>
      </c>
    </row>
    <row r="4548" customFormat="false" ht="15" hidden="false" customHeight="false" outlineLevel="0" collapsed="false">
      <c r="A4548" s="35"/>
      <c r="B4548" s="35"/>
      <c r="G4548" s="0" t="str">
        <f aca="false">IF(A4548="","",IF(AND(A4548&gt;=Debut,A4548&lt;Fin),1,0))</f>
        <v/>
      </c>
      <c r="H4548" s="0" t="str">
        <f aca="false">IF(G4548=1,INT(ROUND((A4548-Debut)*86400,0)/600),"")</f>
        <v/>
      </c>
      <c r="I4548" s="0" t="str">
        <f aca="false">IF(G4548=1,INT(ROUND((A4548-Debut)*86400,0)/3600),"")</f>
        <v/>
      </c>
      <c r="J4548" s="0" t="str">
        <f aca="false">IF(OR(A4548="",B4548=""),"",ROUND((B4548-A4548)*86400,0))</f>
        <v/>
      </c>
      <c r="K4548" s="37" t="str">
        <f aca="false">IF(G4548=1,IF(COUNTIFS($C:$C,C4548,$G:$G,1,$A:$A,"&gt;="&amp;(A4548-FenetreInterm/86400),$A:$A,"&lt;="&amp;A4548)&gt;=NbInterm,1,0),"")</f>
        <v/>
      </c>
      <c r="L4548" s="37" t="str">
        <f aca="false">IF(G4548=1,IF(B4548="",0,IF(J4548&lt;SeuilFugitive,1,0)),"")</f>
        <v/>
      </c>
      <c r="M4548" s="37" t="str">
        <f aca="false">IF(G4548=1,IF(B4548="",IF((Fin-A4548)*24&gt;SeuilFigee,1,0),IF(J4548&gt;SeuilFigee*3600,1,0)),"")</f>
        <v/>
      </c>
      <c r="N4548" s="0" t="str">
        <f aca="false">IF(G4548=1,IF(COUNTIF(H$2:H4548,H4548)=1,COUNTIF($H:$H,H4548),""),"")</f>
        <v/>
      </c>
      <c r="O4548" s="0" t="str">
        <f aca="false">IF(G4548=1,IF(COUNTIF(I$2:I4548,I4548)=1,COUNTIF($I:$I,I4548),""),"")</f>
        <v/>
      </c>
      <c r="P4548" s="38" t="str">
        <f aca="false">IF(G4548=1,IF(COUNTIFS(C$2:C4548,C4548,G$2:G4548,1)=1,COUNTIFS($C:$C,C4548,$G:$G,1)+ROW()/10000000,""),"")</f>
        <v/>
      </c>
      <c r="Q4548" s="0" t="str">
        <f aca="false">IF(K4548=1,IF(COUNTIFS(C$2:C4548,C4548,K$2:K4548,1)=1,1,0),"")</f>
        <v/>
      </c>
      <c r="R4548" s="0" t="str">
        <f aca="false">IF(M4548=1,IF(COUNTIFS(C$2:C4548,C4548,M$2:M4548,1)=1,1,0),"")</f>
        <v/>
      </c>
      <c r="S4548" s="0" t="str">
        <f aca="false">IF(L4548=1,IF(COUNTIFS(C$2:C4548,C4548,L$2:L4548,1)=1,1,0),"")</f>
        <v/>
      </c>
      <c r="T4548" s="38" t="str">
        <f aca="false">IF(N4548="","",N4548+ROW()/10000000)</f>
        <v/>
      </c>
      <c r="U4548" s="0" t="str">
        <f aca="false">IF(G4548=1,IF(B4548="",1,0),"")</f>
        <v/>
      </c>
    </row>
    <row r="4549" customFormat="false" ht="15" hidden="false" customHeight="false" outlineLevel="0" collapsed="false">
      <c r="A4549" s="35"/>
      <c r="B4549" s="35"/>
      <c r="G4549" s="0" t="str">
        <f aca="false">IF(A4549="","",IF(AND(A4549&gt;=Debut,A4549&lt;Fin),1,0))</f>
        <v/>
      </c>
      <c r="H4549" s="0" t="str">
        <f aca="false">IF(G4549=1,INT(ROUND((A4549-Debut)*86400,0)/600),"")</f>
        <v/>
      </c>
      <c r="I4549" s="0" t="str">
        <f aca="false">IF(G4549=1,INT(ROUND((A4549-Debut)*86400,0)/3600),"")</f>
        <v/>
      </c>
      <c r="J4549" s="0" t="str">
        <f aca="false">IF(OR(A4549="",B4549=""),"",ROUND((B4549-A4549)*86400,0))</f>
        <v/>
      </c>
      <c r="K4549" s="37" t="str">
        <f aca="false">IF(G4549=1,IF(COUNTIFS($C:$C,C4549,$G:$G,1,$A:$A,"&gt;="&amp;(A4549-FenetreInterm/86400),$A:$A,"&lt;="&amp;A4549)&gt;=NbInterm,1,0),"")</f>
        <v/>
      </c>
      <c r="L4549" s="37" t="str">
        <f aca="false">IF(G4549=1,IF(B4549="",0,IF(J4549&lt;SeuilFugitive,1,0)),"")</f>
        <v/>
      </c>
      <c r="M4549" s="37" t="str">
        <f aca="false">IF(G4549=1,IF(B4549="",IF((Fin-A4549)*24&gt;SeuilFigee,1,0),IF(J4549&gt;SeuilFigee*3600,1,0)),"")</f>
        <v/>
      </c>
      <c r="N4549" s="0" t="str">
        <f aca="false">IF(G4549=1,IF(COUNTIF(H$2:H4549,H4549)=1,COUNTIF($H:$H,H4549),""),"")</f>
        <v/>
      </c>
      <c r="O4549" s="0" t="str">
        <f aca="false">IF(G4549=1,IF(COUNTIF(I$2:I4549,I4549)=1,COUNTIF($I:$I,I4549),""),"")</f>
        <v/>
      </c>
      <c r="P4549" s="38" t="str">
        <f aca="false">IF(G4549=1,IF(COUNTIFS(C$2:C4549,C4549,G$2:G4549,1)=1,COUNTIFS($C:$C,C4549,$G:$G,1)+ROW()/10000000,""),"")</f>
        <v/>
      </c>
      <c r="Q4549" s="0" t="str">
        <f aca="false">IF(K4549=1,IF(COUNTIFS(C$2:C4549,C4549,K$2:K4549,1)=1,1,0),"")</f>
        <v/>
      </c>
      <c r="R4549" s="0" t="str">
        <f aca="false">IF(M4549=1,IF(COUNTIFS(C$2:C4549,C4549,M$2:M4549,1)=1,1,0),"")</f>
        <v/>
      </c>
      <c r="S4549" s="0" t="str">
        <f aca="false">IF(L4549=1,IF(COUNTIFS(C$2:C4549,C4549,L$2:L4549,1)=1,1,0),"")</f>
        <v/>
      </c>
      <c r="T4549" s="38" t="str">
        <f aca="false">IF(N4549="","",N4549+ROW()/10000000)</f>
        <v/>
      </c>
      <c r="U4549" s="0" t="str">
        <f aca="false">IF(G4549=1,IF(B4549="",1,0),"")</f>
        <v/>
      </c>
    </row>
    <row r="4550" customFormat="false" ht="15" hidden="false" customHeight="false" outlineLevel="0" collapsed="false">
      <c r="A4550" s="35"/>
      <c r="B4550" s="35"/>
      <c r="G4550" s="0" t="str">
        <f aca="false">IF(A4550="","",IF(AND(A4550&gt;=Debut,A4550&lt;Fin),1,0))</f>
        <v/>
      </c>
      <c r="H4550" s="0" t="str">
        <f aca="false">IF(G4550=1,INT(ROUND((A4550-Debut)*86400,0)/600),"")</f>
        <v/>
      </c>
      <c r="I4550" s="0" t="str">
        <f aca="false">IF(G4550=1,INT(ROUND((A4550-Debut)*86400,0)/3600),"")</f>
        <v/>
      </c>
      <c r="J4550" s="0" t="str">
        <f aca="false">IF(OR(A4550="",B4550=""),"",ROUND((B4550-A4550)*86400,0))</f>
        <v/>
      </c>
      <c r="K4550" s="37" t="str">
        <f aca="false">IF(G4550=1,IF(COUNTIFS($C:$C,C4550,$G:$G,1,$A:$A,"&gt;="&amp;(A4550-FenetreInterm/86400),$A:$A,"&lt;="&amp;A4550)&gt;=NbInterm,1,0),"")</f>
        <v/>
      </c>
      <c r="L4550" s="37" t="str">
        <f aca="false">IF(G4550=1,IF(B4550="",0,IF(J4550&lt;SeuilFugitive,1,0)),"")</f>
        <v/>
      </c>
      <c r="M4550" s="37" t="str">
        <f aca="false">IF(G4550=1,IF(B4550="",IF((Fin-A4550)*24&gt;SeuilFigee,1,0),IF(J4550&gt;SeuilFigee*3600,1,0)),"")</f>
        <v/>
      </c>
      <c r="N4550" s="0" t="str">
        <f aca="false">IF(G4550=1,IF(COUNTIF(H$2:H4550,H4550)=1,COUNTIF($H:$H,H4550),""),"")</f>
        <v/>
      </c>
      <c r="O4550" s="0" t="str">
        <f aca="false">IF(G4550=1,IF(COUNTIF(I$2:I4550,I4550)=1,COUNTIF($I:$I,I4550),""),"")</f>
        <v/>
      </c>
      <c r="P4550" s="38" t="str">
        <f aca="false">IF(G4550=1,IF(COUNTIFS(C$2:C4550,C4550,G$2:G4550,1)=1,COUNTIFS($C:$C,C4550,$G:$G,1)+ROW()/10000000,""),"")</f>
        <v/>
      </c>
      <c r="Q4550" s="0" t="str">
        <f aca="false">IF(K4550=1,IF(COUNTIFS(C$2:C4550,C4550,K$2:K4550,1)=1,1,0),"")</f>
        <v/>
      </c>
      <c r="R4550" s="0" t="str">
        <f aca="false">IF(M4550=1,IF(COUNTIFS(C$2:C4550,C4550,M$2:M4550,1)=1,1,0),"")</f>
        <v/>
      </c>
      <c r="S4550" s="0" t="str">
        <f aca="false">IF(L4550=1,IF(COUNTIFS(C$2:C4550,C4550,L$2:L4550,1)=1,1,0),"")</f>
        <v/>
      </c>
      <c r="T4550" s="38" t="str">
        <f aca="false">IF(N4550="","",N4550+ROW()/10000000)</f>
        <v/>
      </c>
      <c r="U4550" s="0" t="str">
        <f aca="false">IF(G4550=1,IF(B4550="",1,0),"")</f>
        <v/>
      </c>
    </row>
    <row r="4551" customFormat="false" ht="15" hidden="false" customHeight="false" outlineLevel="0" collapsed="false">
      <c r="A4551" s="35"/>
      <c r="B4551" s="35"/>
      <c r="G4551" s="0" t="str">
        <f aca="false">IF(A4551="","",IF(AND(A4551&gt;=Debut,A4551&lt;Fin),1,0))</f>
        <v/>
      </c>
      <c r="H4551" s="0" t="str">
        <f aca="false">IF(G4551=1,INT(ROUND((A4551-Debut)*86400,0)/600),"")</f>
        <v/>
      </c>
      <c r="I4551" s="0" t="str">
        <f aca="false">IF(G4551=1,INT(ROUND((A4551-Debut)*86400,0)/3600),"")</f>
        <v/>
      </c>
      <c r="J4551" s="0" t="str">
        <f aca="false">IF(OR(A4551="",B4551=""),"",ROUND((B4551-A4551)*86400,0))</f>
        <v/>
      </c>
      <c r="K4551" s="37" t="str">
        <f aca="false">IF(G4551=1,IF(COUNTIFS($C:$C,C4551,$G:$G,1,$A:$A,"&gt;="&amp;(A4551-FenetreInterm/86400),$A:$A,"&lt;="&amp;A4551)&gt;=NbInterm,1,0),"")</f>
        <v/>
      </c>
      <c r="L4551" s="37" t="str">
        <f aca="false">IF(G4551=1,IF(B4551="",0,IF(J4551&lt;SeuilFugitive,1,0)),"")</f>
        <v/>
      </c>
      <c r="M4551" s="37" t="str">
        <f aca="false">IF(G4551=1,IF(B4551="",IF((Fin-A4551)*24&gt;SeuilFigee,1,0),IF(J4551&gt;SeuilFigee*3600,1,0)),"")</f>
        <v/>
      </c>
      <c r="N4551" s="0" t="str">
        <f aca="false">IF(G4551=1,IF(COUNTIF(H$2:H4551,H4551)=1,COUNTIF($H:$H,H4551),""),"")</f>
        <v/>
      </c>
      <c r="O4551" s="0" t="str">
        <f aca="false">IF(G4551=1,IF(COUNTIF(I$2:I4551,I4551)=1,COUNTIF($I:$I,I4551),""),"")</f>
        <v/>
      </c>
      <c r="P4551" s="38" t="str">
        <f aca="false">IF(G4551=1,IF(COUNTIFS(C$2:C4551,C4551,G$2:G4551,1)=1,COUNTIFS($C:$C,C4551,$G:$G,1)+ROW()/10000000,""),"")</f>
        <v/>
      </c>
      <c r="Q4551" s="0" t="str">
        <f aca="false">IF(K4551=1,IF(COUNTIFS(C$2:C4551,C4551,K$2:K4551,1)=1,1,0),"")</f>
        <v/>
      </c>
      <c r="R4551" s="0" t="str">
        <f aca="false">IF(M4551=1,IF(COUNTIFS(C$2:C4551,C4551,M$2:M4551,1)=1,1,0),"")</f>
        <v/>
      </c>
      <c r="S4551" s="0" t="str">
        <f aca="false">IF(L4551=1,IF(COUNTIFS(C$2:C4551,C4551,L$2:L4551,1)=1,1,0),"")</f>
        <v/>
      </c>
      <c r="T4551" s="38" t="str">
        <f aca="false">IF(N4551="","",N4551+ROW()/10000000)</f>
        <v/>
      </c>
      <c r="U4551" s="0" t="str">
        <f aca="false">IF(G4551=1,IF(B4551="",1,0),"")</f>
        <v/>
      </c>
    </row>
    <row r="4552" customFormat="false" ht="15" hidden="false" customHeight="false" outlineLevel="0" collapsed="false">
      <c r="A4552" s="35"/>
      <c r="B4552" s="35"/>
      <c r="G4552" s="0" t="str">
        <f aca="false">IF(A4552="","",IF(AND(A4552&gt;=Debut,A4552&lt;Fin),1,0))</f>
        <v/>
      </c>
      <c r="H4552" s="0" t="str">
        <f aca="false">IF(G4552=1,INT(ROUND((A4552-Debut)*86400,0)/600),"")</f>
        <v/>
      </c>
      <c r="I4552" s="0" t="str">
        <f aca="false">IF(G4552=1,INT(ROUND((A4552-Debut)*86400,0)/3600),"")</f>
        <v/>
      </c>
      <c r="J4552" s="0" t="str">
        <f aca="false">IF(OR(A4552="",B4552=""),"",ROUND((B4552-A4552)*86400,0))</f>
        <v/>
      </c>
      <c r="K4552" s="37" t="str">
        <f aca="false">IF(G4552=1,IF(COUNTIFS($C:$C,C4552,$G:$G,1,$A:$A,"&gt;="&amp;(A4552-FenetreInterm/86400),$A:$A,"&lt;="&amp;A4552)&gt;=NbInterm,1,0),"")</f>
        <v/>
      </c>
      <c r="L4552" s="37" t="str">
        <f aca="false">IF(G4552=1,IF(B4552="",0,IF(J4552&lt;SeuilFugitive,1,0)),"")</f>
        <v/>
      </c>
      <c r="M4552" s="37" t="str">
        <f aca="false">IF(G4552=1,IF(B4552="",IF((Fin-A4552)*24&gt;SeuilFigee,1,0),IF(J4552&gt;SeuilFigee*3600,1,0)),"")</f>
        <v/>
      </c>
      <c r="N4552" s="0" t="str">
        <f aca="false">IF(G4552=1,IF(COUNTIF(H$2:H4552,H4552)=1,COUNTIF($H:$H,H4552),""),"")</f>
        <v/>
      </c>
      <c r="O4552" s="0" t="str">
        <f aca="false">IF(G4552=1,IF(COUNTIF(I$2:I4552,I4552)=1,COUNTIF($I:$I,I4552),""),"")</f>
        <v/>
      </c>
      <c r="P4552" s="38" t="str">
        <f aca="false">IF(G4552=1,IF(COUNTIFS(C$2:C4552,C4552,G$2:G4552,1)=1,COUNTIFS($C:$C,C4552,$G:$G,1)+ROW()/10000000,""),"")</f>
        <v/>
      </c>
      <c r="Q4552" s="0" t="str">
        <f aca="false">IF(K4552=1,IF(COUNTIFS(C$2:C4552,C4552,K$2:K4552,1)=1,1,0),"")</f>
        <v/>
      </c>
      <c r="R4552" s="0" t="str">
        <f aca="false">IF(M4552=1,IF(COUNTIFS(C$2:C4552,C4552,M$2:M4552,1)=1,1,0),"")</f>
        <v/>
      </c>
      <c r="S4552" s="0" t="str">
        <f aca="false">IF(L4552=1,IF(COUNTIFS(C$2:C4552,C4552,L$2:L4552,1)=1,1,0),"")</f>
        <v/>
      </c>
      <c r="T4552" s="38" t="str">
        <f aca="false">IF(N4552="","",N4552+ROW()/10000000)</f>
        <v/>
      </c>
      <c r="U4552" s="0" t="str">
        <f aca="false">IF(G4552=1,IF(B4552="",1,0),"")</f>
        <v/>
      </c>
    </row>
    <row r="4553" customFormat="false" ht="15" hidden="false" customHeight="false" outlineLevel="0" collapsed="false">
      <c r="A4553" s="35"/>
      <c r="B4553" s="35"/>
      <c r="G4553" s="0" t="str">
        <f aca="false">IF(A4553="","",IF(AND(A4553&gt;=Debut,A4553&lt;Fin),1,0))</f>
        <v/>
      </c>
      <c r="H4553" s="0" t="str">
        <f aca="false">IF(G4553=1,INT(ROUND((A4553-Debut)*86400,0)/600),"")</f>
        <v/>
      </c>
      <c r="I4553" s="0" t="str">
        <f aca="false">IF(G4553=1,INT(ROUND((A4553-Debut)*86400,0)/3600),"")</f>
        <v/>
      </c>
      <c r="J4553" s="0" t="str">
        <f aca="false">IF(OR(A4553="",B4553=""),"",ROUND((B4553-A4553)*86400,0))</f>
        <v/>
      </c>
      <c r="K4553" s="37" t="str">
        <f aca="false">IF(G4553=1,IF(COUNTIFS($C:$C,C4553,$G:$G,1,$A:$A,"&gt;="&amp;(A4553-FenetreInterm/86400),$A:$A,"&lt;="&amp;A4553)&gt;=NbInterm,1,0),"")</f>
        <v/>
      </c>
      <c r="L4553" s="37" t="str">
        <f aca="false">IF(G4553=1,IF(B4553="",0,IF(J4553&lt;SeuilFugitive,1,0)),"")</f>
        <v/>
      </c>
      <c r="M4553" s="37" t="str">
        <f aca="false">IF(G4553=1,IF(B4553="",IF((Fin-A4553)*24&gt;SeuilFigee,1,0),IF(J4553&gt;SeuilFigee*3600,1,0)),"")</f>
        <v/>
      </c>
      <c r="N4553" s="0" t="str">
        <f aca="false">IF(G4553=1,IF(COUNTIF(H$2:H4553,H4553)=1,COUNTIF($H:$H,H4553),""),"")</f>
        <v/>
      </c>
      <c r="O4553" s="0" t="str">
        <f aca="false">IF(G4553=1,IF(COUNTIF(I$2:I4553,I4553)=1,COUNTIF($I:$I,I4553),""),"")</f>
        <v/>
      </c>
      <c r="P4553" s="38" t="str">
        <f aca="false">IF(G4553=1,IF(COUNTIFS(C$2:C4553,C4553,G$2:G4553,1)=1,COUNTIFS($C:$C,C4553,$G:$G,1)+ROW()/10000000,""),"")</f>
        <v/>
      </c>
      <c r="Q4553" s="0" t="str">
        <f aca="false">IF(K4553=1,IF(COUNTIFS(C$2:C4553,C4553,K$2:K4553,1)=1,1,0),"")</f>
        <v/>
      </c>
      <c r="R4553" s="0" t="str">
        <f aca="false">IF(M4553=1,IF(COUNTIFS(C$2:C4553,C4553,M$2:M4553,1)=1,1,0),"")</f>
        <v/>
      </c>
      <c r="S4553" s="0" t="str">
        <f aca="false">IF(L4553=1,IF(COUNTIFS(C$2:C4553,C4553,L$2:L4553,1)=1,1,0),"")</f>
        <v/>
      </c>
      <c r="T4553" s="38" t="str">
        <f aca="false">IF(N4553="","",N4553+ROW()/10000000)</f>
        <v/>
      </c>
      <c r="U4553" s="0" t="str">
        <f aca="false">IF(G4553=1,IF(B4553="",1,0),"")</f>
        <v/>
      </c>
    </row>
    <row r="4554" customFormat="false" ht="15" hidden="false" customHeight="false" outlineLevel="0" collapsed="false">
      <c r="A4554" s="35"/>
      <c r="B4554" s="35"/>
      <c r="G4554" s="0" t="str">
        <f aca="false">IF(A4554="","",IF(AND(A4554&gt;=Debut,A4554&lt;Fin),1,0))</f>
        <v/>
      </c>
      <c r="H4554" s="0" t="str">
        <f aca="false">IF(G4554=1,INT(ROUND((A4554-Debut)*86400,0)/600),"")</f>
        <v/>
      </c>
      <c r="I4554" s="0" t="str">
        <f aca="false">IF(G4554=1,INT(ROUND((A4554-Debut)*86400,0)/3600),"")</f>
        <v/>
      </c>
      <c r="J4554" s="0" t="str">
        <f aca="false">IF(OR(A4554="",B4554=""),"",ROUND((B4554-A4554)*86400,0))</f>
        <v/>
      </c>
      <c r="K4554" s="37" t="str">
        <f aca="false">IF(G4554=1,IF(COUNTIFS($C:$C,C4554,$G:$G,1,$A:$A,"&gt;="&amp;(A4554-FenetreInterm/86400),$A:$A,"&lt;="&amp;A4554)&gt;=NbInterm,1,0),"")</f>
        <v/>
      </c>
      <c r="L4554" s="37" t="str">
        <f aca="false">IF(G4554=1,IF(B4554="",0,IF(J4554&lt;SeuilFugitive,1,0)),"")</f>
        <v/>
      </c>
      <c r="M4554" s="37" t="str">
        <f aca="false">IF(G4554=1,IF(B4554="",IF((Fin-A4554)*24&gt;SeuilFigee,1,0),IF(J4554&gt;SeuilFigee*3600,1,0)),"")</f>
        <v/>
      </c>
      <c r="N4554" s="0" t="str">
        <f aca="false">IF(G4554=1,IF(COUNTIF(H$2:H4554,H4554)=1,COUNTIF($H:$H,H4554),""),"")</f>
        <v/>
      </c>
      <c r="O4554" s="0" t="str">
        <f aca="false">IF(G4554=1,IF(COUNTIF(I$2:I4554,I4554)=1,COUNTIF($I:$I,I4554),""),"")</f>
        <v/>
      </c>
      <c r="P4554" s="38" t="str">
        <f aca="false">IF(G4554=1,IF(COUNTIFS(C$2:C4554,C4554,G$2:G4554,1)=1,COUNTIFS($C:$C,C4554,$G:$G,1)+ROW()/10000000,""),"")</f>
        <v/>
      </c>
      <c r="Q4554" s="0" t="str">
        <f aca="false">IF(K4554=1,IF(COUNTIFS(C$2:C4554,C4554,K$2:K4554,1)=1,1,0),"")</f>
        <v/>
      </c>
      <c r="R4554" s="0" t="str">
        <f aca="false">IF(M4554=1,IF(COUNTIFS(C$2:C4554,C4554,M$2:M4554,1)=1,1,0),"")</f>
        <v/>
      </c>
      <c r="S4554" s="0" t="str">
        <f aca="false">IF(L4554=1,IF(COUNTIFS(C$2:C4554,C4554,L$2:L4554,1)=1,1,0),"")</f>
        <v/>
      </c>
      <c r="T4554" s="38" t="str">
        <f aca="false">IF(N4554="","",N4554+ROW()/10000000)</f>
        <v/>
      </c>
      <c r="U4554" s="0" t="str">
        <f aca="false">IF(G4554=1,IF(B4554="",1,0),"")</f>
        <v/>
      </c>
    </row>
    <row r="4555" customFormat="false" ht="15" hidden="false" customHeight="false" outlineLevel="0" collapsed="false">
      <c r="A4555" s="35"/>
      <c r="B4555" s="35"/>
      <c r="G4555" s="0" t="str">
        <f aca="false">IF(A4555="","",IF(AND(A4555&gt;=Debut,A4555&lt;Fin),1,0))</f>
        <v/>
      </c>
      <c r="H4555" s="0" t="str">
        <f aca="false">IF(G4555=1,INT(ROUND((A4555-Debut)*86400,0)/600),"")</f>
        <v/>
      </c>
      <c r="I4555" s="0" t="str">
        <f aca="false">IF(G4555=1,INT(ROUND((A4555-Debut)*86400,0)/3600),"")</f>
        <v/>
      </c>
      <c r="J4555" s="0" t="str">
        <f aca="false">IF(OR(A4555="",B4555=""),"",ROUND((B4555-A4555)*86400,0))</f>
        <v/>
      </c>
      <c r="K4555" s="37" t="str">
        <f aca="false">IF(G4555=1,IF(COUNTIFS($C:$C,C4555,$G:$G,1,$A:$A,"&gt;="&amp;(A4555-FenetreInterm/86400),$A:$A,"&lt;="&amp;A4555)&gt;=NbInterm,1,0),"")</f>
        <v/>
      </c>
      <c r="L4555" s="37" t="str">
        <f aca="false">IF(G4555=1,IF(B4555="",0,IF(J4555&lt;SeuilFugitive,1,0)),"")</f>
        <v/>
      </c>
      <c r="M4555" s="37" t="str">
        <f aca="false">IF(G4555=1,IF(B4555="",IF((Fin-A4555)*24&gt;SeuilFigee,1,0),IF(J4555&gt;SeuilFigee*3600,1,0)),"")</f>
        <v/>
      </c>
      <c r="N4555" s="0" t="str">
        <f aca="false">IF(G4555=1,IF(COUNTIF(H$2:H4555,H4555)=1,COUNTIF($H:$H,H4555),""),"")</f>
        <v/>
      </c>
      <c r="O4555" s="0" t="str">
        <f aca="false">IF(G4555=1,IF(COUNTIF(I$2:I4555,I4555)=1,COUNTIF($I:$I,I4555),""),"")</f>
        <v/>
      </c>
      <c r="P4555" s="38" t="str">
        <f aca="false">IF(G4555=1,IF(COUNTIFS(C$2:C4555,C4555,G$2:G4555,1)=1,COUNTIFS($C:$C,C4555,$G:$G,1)+ROW()/10000000,""),"")</f>
        <v/>
      </c>
      <c r="Q4555" s="0" t="str">
        <f aca="false">IF(K4555=1,IF(COUNTIFS(C$2:C4555,C4555,K$2:K4555,1)=1,1,0),"")</f>
        <v/>
      </c>
      <c r="R4555" s="0" t="str">
        <f aca="false">IF(M4555=1,IF(COUNTIFS(C$2:C4555,C4555,M$2:M4555,1)=1,1,0),"")</f>
        <v/>
      </c>
      <c r="S4555" s="0" t="str">
        <f aca="false">IF(L4555=1,IF(COUNTIFS(C$2:C4555,C4555,L$2:L4555,1)=1,1,0),"")</f>
        <v/>
      </c>
      <c r="T4555" s="38" t="str">
        <f aca="false">IF(N4555="","",N4555+ROW()/10000000)</f>
        <v/>
      </c>
      <c r="U4555" s="0" t="str">
        <f aca="false">IF(G4555=1,IF(B4555="",1,0),"")</f>
        <v/>
      </c>
    </row>
    <row r="4556" customFormat="false" ht="15" hidden="false" customHeight="false" outlineLevel="0" collapsed="false">
      <c r="A4556" s="35"/>
      <c r="B4556" s="35"/>
      <c r="G4556" s="0" t="str">
        <f aca="false">IF(A4556="","",IF(AND(A4556&gt;=Debut,A4556&lt;Fin),1,0))</f>
        <v/>
      </c>
      <c r="H4556" s="0" t="str">
        <f aca="false">IF(G4556=1,INT(ROUND((A4556-Debut)*86400,0)/600),"")</f>
        <v/>
      </c>
      <c r="I4556" s="0" t="str">
        <f aca="false">IF(G4556=1,INT(ROUND((A4556-Debut)*86400,0)/3600),"")</f>
        <v/>
      </c>
      <c r="J4556" s="0" t="str">
        <f aca="false">IF(OR(A4556="",B4556=""),"",ROUND((B4556-A4556)*86400,0))</f>
        <v/>
      </c>
      <c r="K4556" s="37" t="str">
        <f aca="false">IF(G4556=1,IF(COUNTIFS($C:$C,C4556,$G:$G,1,$A:$A,"&gt;="&amp;(A4556-FenetreInterm/86400),$A:$A,"&lt;="&amp;A4556)&gt;=NbInterm,1,0),"")</f>
        <v/>
      </c>
      <c r="L4556" s="37" t="str">
        <f aca="false">IF(G4556=1,IF(B4556="",0,IF(J4556&lt;SeuilFugitive,1,0)),"")</f>
        <v/>
      </c>
      <c r="M4556" s="37" t="str">
        <f aca="false">IF(G4556=1,IF(B4556="",IF((Fin-A4556)*24&gt;SeuilFigee,1,0),IF(J4556&gt;SeuilFigee*3600,1,0)),"")</f>
        <v/>
      </c>
      <c r="N4556" s="0" t="str">
        <f aca="false">IF(G4556=1,IF(COUNTIF(H$2:H4556,H4556)=1,COUNTIF($H:$H,H4556),""),"")</f>
        <v/>
      </c>
      <c r="O4556" s="0" t="str">
        <f aca="false">IF(G4556=1,IF(COUNTIF(I$2:I4556,I4556)=1,COUNTIF($I:$I,I4556),""),"")</f>
        <v/>
      </c>
      <c r="P4556" s="38" t="str">
        <f aca="false">IF(G4556=1,IF(COUNTIFS(C$2:C4556,C4556,G$2:G4556,1)=1,COUNTIFS($C:$C,C4556,$G:$G,1)+ROW()/10000000,""),"")</f>
        <v/>
      </c>
      <c r="Q4556" s="0" t="str">
        <f aca="false">IF(K4556=1,IF(COUNTIFS(C$2:C4556,C4556,K$2:K4556,1)=1,1,0),"")</f>
        <v/>
      </c>
      <c r="R4556" s="0" t="str">
        <f aca="false">IF(M4556=1,IF(COUNTIFS(C$2:C4556,C4556,M$2:M4556,1)=1,1,0),"")</f>
        <v/>
      </c>
      <c r="S4556" s="0" t="str">
        <f aca="false">IF(L4556=1,IF(COUNTIFS(C$2:C4556,C4556,L$2:L4556,1)=1,1,0),"")</f>
        <v/>
      </c>
      <c r="T4556" s="38" t="str">
        <f aca="false">IF(N4556="","",N4556+ROW()/10000000)</f>
        <v/>
      </c>
      <c r="U4556" s="0" t="str">
        <f aca="false">IF(G4556=1,IF(B4556="",1,0),"")</f>
        <v/>
      </c>
    </row>
    <row r="4557" customFormat="false" ht="15" hidden="false" customHeight="false" outlineLevel="0" collapsed="false">
      <c r="A4557" s="35"/>
      <c r="B4557" s="35"/>
      <c r="G4557" s="0" t="str">
        <f aca="false">IF(A4557="","",IF(AND(A4557&gt;=Debut,A4557&lt;Fin),1,0))</f>
        <v/>
      </c>
      <c r="H4557" s="0" t="str">
        <f aca="false">IF(G4557=1,INT(ROUND((A4557-Debut)*86400,0)/600),"")</f>
        <v/>
      </c>
      <c r="I4557" s="0" t="str">
        <f aca="false">IF(G4557=1,INT(ROUND((A4557-Debut)*86400,0)/3600),"")</f>
        <v/>
      </c>
      <c r="J4557" s="0" t="str">
        <f aca="false">IF(OR(A4557="",B4557=""),"",ROUND((B4557-A4557)*86400,0))</f>
        <v/>
      </c>
      <c r="K4557" s="37" t="str">
        <f aca="false">IF(G4557=1,IF(COUNTIFS($C:$C,C4557,$G:$G,1,$A:$A,"&gt;="&amp;(A4557-FenetreInterm/86400),$A:$A,"&lt;="&amp;A4557)&gt;=NbInterm,1,0),"")</f>
        <v/>
      </c>
      <c r="L4557" s="37" t="str">
        <f aca="false">IF(G4557=1,IF(B4557="",0,IF(J4557&lt;SeuilFugitive,1,0)),"")</f>
        <v/>
      </c>
      <c r="M4557" s="37" t="str">
        <f aca="false">IF(G4557=1,IF(B4557="",IF((Fin-A4557)*24&gt;SeuilFigee,1,0),IF(J4557&gt;SeuilFigee*3600,1,0)),"")</f>
        <v/>
      </c>
      <c r="N4557" s="0" t="str">
        <f aca="false">IF(G4557=1,IF(COUNTIF(H$2:H4557,H4557)=1,COUNTIF($H:$H,H4557),""),"")</f>
        <v/>
      </c>
      <c r="O4557" s="0" t="str">
        <f aca="false">IF(G4557=1,IF(COUNTIF(I$2:I4557,I4557)=1,COUNTIF($I:$I,I4557),""),"")</f>
        <v/>
      </c>
      <c r="P4557" s="38" t="str">
        <f aca="false">IF(G4557=1,IF(COUNTIFS(C$2:C4557,C4557,G$2:G4557,1)=1,COUNTIFS($C:$C,C4557,$G:$G,1)+ROW()/10000000,""),"")</f>
        <v/>
      </c>
      <c r="Q4557" s="0" t="str">
        <f aca="false">IF(K4557=1,IF(COUNTIFS(C$2:C4557,C4557,K$2:K4557,1)=1,1,0),"")</f>
        <v/>
      </c>
      <c r="R4557" s="0" t="str">
        <f aca="false">IF(M4557=1,IF(COUNTIFS(C$2:C4557,C4557,M$2:M4557,1)=1,1,0),"")</f>
        <v/>
      </c>
      <c r="S4557" s="0" t="str">
        <f aca="false">IF(L4557=1,IF(COUNTIFS(C$2:C4557,C4557,L$2:L4557,1)=1,1,0),"")</f>
        <v/>
      </c>
      <c r="T4557" s="38" t="str">
        <f aca="false">IF(N4557="","",N4557+ROW()/10000000)</f>
        <v/>
      </c>
      <c r="U4557" s="0" t="str">
        <f aca="false">IF(G4557=1,IF(B4557="",1,0),"")</f>
        <v/>
      </c>
    </row>
    <row r="4558" customFormat="false" ht="15" hidden="false" customHeight="false" outlineLevel="0" collapsed="false">
      <c r="A4558" s="35"/>
      <c r="B4558" s="35"/>
      <c r="G4558" s="0" t="str">
        <f aca="false">IF(A4558="","",IF(AND(A4558&gt;=Debut,A4558&lt;Fin),1,0))</f>
        <v/>
      </c>
      <c r="H4558" s="0" t="str">
        <f aca="false">IF(G4558=1,INT(ROUND((A4558-Debut)*86400,0)/600),"")</f>
        <v/>
      </c>
      <c r="I4558" s="0" t="str">
        <f aca="false">IF(G4558=1,INT(ROUND((A4558-Debut)*86400,0)/3600),"")</f>
        <v/>
      </c>
      <c r="J4558" s="0" t="str">
        <f aca="false">IF(OR(A4558="",B4558=""),"",ROUND((B4558-A4558)*86400,0))</f>
        <v/>
      </c>
      <c r="K4558" s="37" t="str">
        <f aca="false">IF(G4558=1,IF(COUNTIFS($C:$C,C4558,$G:$G,1,$A:$A,"&gt;="&amp;(A4558-FenetreInterm/86400),$A:$A,"&lt;="&amp;A4558)&gt;=NbInterm,1,0),"")</f>
        <v/>
      </c>
      <c r="L4558" s="37" t="str">
        <f aca="false">IF(G4558=1,IF(B4558="",0,IF(J4558&lt;SeuilFugitive,1,0)),"")</f>
        <v/>
      </c>
      <c r="M4558" s="37" t="str">
        <f aca="false">IF(G4558=1,IF(B4558="",IF((Fin-A4558)*24&gt;SeuilFigee,1,0),IF(J4558&gt;SeuilFigee*3600,1,0)),"")</f>
        <v/>
      </c>
      <c r="N4558" s="0" t="str">
        <f aca="false">IF(G4558=1,IF(COUNTIF(H$2:H4558,H4558)=1,COUNTIF($H:$H,H4558),""),"")</f>
        <v/>
      </c>
      <c r="O4558" s="0" t="str">
        <f aca="false">IF(G4558=1,IF(COUNTIF(I$2:I4558,I4558)=1,COUNTIF($I:$I,I4558),""),"")</f>
        <v/>
      </c>
      <c r="P4558" s="38" t="str">
        <f aca="false">IF(G4558=1,IF(COUNTIFS(C$2:C4558,C4558,G$2:G4558,1)=1,COUNTIFS($C:$C,C4558,$G:$G,1)+ROW()/10000000,""),"")</f>
        <v/>
      </c>
      <c r="Q4558" s="0" t="str">
        <f aca="false">IF(K4558=1,IF(COUNTIFS(C$2:C4558,C4558,K$2:K4558,1)=1,1,0),"")</f>
        <v/>
      </c>
      <c r="R4558" s="0" t="str">
        <f aca="false">IF(M4558=1,IF(COUNTIFS(C$2:C4558,C4558,M$2:M4558,1)=1,1,0),"")</f>
        <v/>
      </c>
      <c r="S4558" s="0" t="str">
        <f aca="false">IF(L4558=1,IF(COUNTIFS(C$2:C4558,C4558,L$2:L4558,1)=1,1,0),"")</f>
        <v/>
      </c>
      <c r="T4558" s="38" t="str">
        <f aca="false">IF(N4558="","",N4558+ROW()/10000000)</f>
        <v/>
      </c>
      <c r="U4558" s="0" t="str">
        <f aca="false">IF(G4558=1,IF(B4558="",1,0),"")</f>
        <v/>
      </c>
    </row>
    <row r="4559" customFormat="false" ht="15" hidden="false" customHeight="false" outlineLevel="0" collapsed="false">
      <c r="A4559" s="35"/>
      <c r="B4559" s="35"/>
      <c r="G4559" s="0" t="str">
        <f aca="false">IF(A4559="","",IF(AND(A4559&gt;=Debut,A4559&lt;Fin),1,0))</f>
        <v/>
      </c>
      <c r="H4559" s="0" t="str">
        <f aca="false">IF(G4559=1,INT(ROUND((A4559-Debut)*86400,0)/600),"")</f>
        <v/>
      </c>
      <c r="I4559" s="0" t="str">
        <f aca="false">IF(G4559=1,INT(ROUND((A4559-Debut)*86400,0)/3600),"")</f>
        <v/>
      </c>
      <c r="J4559" s="0" t="str">
        <f aca="false">IF(OR(A4559="",B4559=""),"",ROUND((B4559-A4559)*86400,0))</f>
        <v/>
      </c>
      <c r="K4559" s="37" t="str">
        <f aca="false">IF(G4559=1,IF(COUNTIFS($C:$C,C4559,$G:$G,1,$A:$A,"&gt;="&amp;(A4559-FenetreInterm/86400),$A:$A,"&lt;="&amp;A4559)&gt;=NbInterm,1,0),"")</f>
        <v/>
      </c>
      <c r="L4559" s="37" t="str">
        <f aca="false">IF(G4559=1,IF(B4559="",0,IF(J4559&lt;SeuilFugitive,1,0)),"")</f>
        <v/>
      </c>
      <c r="M4559" s="37" t="str">
        <f aca="false">IF(G4559=1,IF(B4559="",IF((Fin-A4559)*24&gt;SeuilFigee,1,0),IF(J4559&gt;SeuilFigee*3600,1,0)),"")</f>
        <v/>
      </c>
      <c r="N4559" s="0" t="str">
        <f aca="false">IF(G4559=1,IF(COUNTIF(H$2:H4559,H4559)=1,COUNTIF($H:$H,H4559),""),"")</f>
        <v/>
      </c>
      <c r="O4559" s="0" t="str">
        <f aca="false">IF(G4559=1,IF(COUNTIF(I$2:I4559,I4559)=1,COUNTIF($I:$I,I4559),""),"")</f>
        <v/>
      </c>
      <c r="P4559" s="38" t="str">
        <f aca="false">IF(G4559=1,IF(COUNTIFS(C$2:C4559,C4559,G$2:G4559,1)=1,COUNTIFS($C:$C,C4559,$G:$G,1)+ROW()/10000000,""),"")</f>
        <v/>
      </c>
      <c r="Q4559" s="0" t="str">
        <f aca="false">IF(K4559=1,IF(COUNTIFS(C$2:C4559,C4559,K$2:K4559,1)=1,1,0),"")</f>
        <v/>
      </c>
      <c r="R4559" s="0" t="str">
        <f aca="false">IF(M4559=1,IF(COUNTIFS(C$2:C4559,C4559,M$2:M4559,1)=1,1,0),"")</f>
        <v/>
      </c>
      <c r="S4559" s="0" t="str">
        <f aca="false">IF(L4559=1,IF(COUNTIFS(C$2:C4559,C4559,L$2:L4559,1)=1,1,0),"")</f>
        <v/>
      </c>
      <c r="T4559" s="38" t="str">
        <f aca="false">IF(N4559="","",N4559+ROW()/10000000)</f>
        <v/>
      </c>
      <c r="U4559" s="0" t="str">
        <f aca="false">IF(G4559=1,IF(B4559="",1,0),"")</f>
        <v/>
      </c>
    </row>
    <row r="4560" customFormat="false" ht="15" hidden="false" customHeight="false" outlineLevel="0" collapsed="false">
      <c r="A4560" s="35"/>
      <c r="B4560" s="35"/>
      <c r="G4560" s="0" t="str">
        <f aca="false">IF(A4560="","",IF(AND(A4560&gt;=Debut,A4560&lt;Fin),1,0))</f>
        <v/>
      </c>
      <c r="H4560" s="0" t="str">
        <f aca="false">IF(G4560=1,INT(ROUND((A4560-Debut)*86400,0)/600),"")</f>
        <v/>
      </c>
      <c r="I4560" s="0" t="str">
        <f aca="false">IF(G4560=1,INT(ROUND((A4560-Debut)*86400,0)/3600),"")</f>
        <v/>
      </c>
      <c r="J4560" s="0" t="str">
        <f aca="false">IF(OR(A4560="",B4560=""),"",ROUND((B4560-A4560)*86400,0))</f>
        <v/>
      </c>
      <c r="K4560" s="37" t="str">
        <f aca="false">IF(G4560=1,IF(COUNTIFS($C:$C,C4560,$G:$G,1,$A:$A,"&gt;="&amp;(A4560-FenetreInterm/86400),$A:$A,"&lt;="&amp;A4560)&gt;=NbInterm,1,0),"")</f>
        <v/>
      </c>
      <c r="L4560" s="37" t="str">
        <f aca="false">IF(G4560=1,IF(B4560="",0,IF(J4560&lt;SeuilFugitive,1,0)),"")</f>
        <v/>
      </c>
      <c r="M4560" s="37" t="str">
        <f aca="false">IF(G4560=1,IF(B4560="",IF((Fin-A4560)*24&gt;SeuilFigee,1,0),IF(J4560&gt;SeuilFigee*3600,1,0)),"")</f>
        <v/>
      </c>
      <c r="N4560" s="0" t="str">
        <f aca="false">IF(G4560=1,IF(COUNTIF(H$2:H4560,H4560)=1,COUNTIF($H:$H,H4560),""),"")</f>
        <v/>
      </c>
      <c r="O4560" s="0" t="str">
        <f aca="false">IF(G4560=1,IF(COUNTIF(I$2:I4560,I4560)=1,COUNTIF($I:$I,I4560),""),"")</f>
        <v/>
      </c>
      <c r="P4560" s="38" t="str">
        <f aca="false">IF(G4560=1,IF(COUNTIFS(C$2:C4560,C4560,G$2:G4560,1)=1,COUNTIFS($C:$C,C4560,$G:$G,1)+ROW()/10000000,""),"")</f>
        <v/>
      </c>
      <c r="Q4560" s="0" t="str">
        <f aca="false">IF(K4560=1,IF(COUNTIFS(C$2:C4560,C4560,K$2:K4560,1)=1,1,0),"")</f>
        <v/>
      </c>
      <c r="R4560" s="0" t="str">
        <f aca="false">IF(M4560=1,IF(COUNTIFS(C$2:C4560,C4560,M$2:M4560,1)=1,1,0),"")</f>
        <v/>
      </c>
      <c r="S4560" s="0" t="str">
        <f aca="false">IF(L4560=1,IF(COUNTIFS(C$2:C4560,C4560,L$2:L4560,1)=1,1,0),"")</f>
        <v/>
      </c>
      <c r="T4560" s="38" t="str">
        <f aca="false">IF(N4560="","",N4560+ROW()/10000000)</f>
        <v/>
      </c>
      <c r="U4560" s="0" t="str">
        <f aca="false">IF(G4560=1,IF(B4560="",1,0),"")</f>
        <v/>
      </c>
    </row>
    <row r="4561" customFormat="false" ht="15" hidden="false" customHeight="false" outlineLevel="0" collapsed="false">
      <c r="A4561" s="35"/>
      <c r="B4561" s="35"/>
      <c r="G4561" s="0" t="str">
        <f aca="false">IF(A4561="","",IF(AND(A4561&gt;=Debut,A4561&lt;Fin),1,0))</f>
        <v/>
      </c>
      <c r="H4561" s="0" t="str">
        <f aca="false">IF(G4561=1,INT(ROUND((A4561-Debut)*86400,0)/600),"")</f>
        <v/>
      </c>
      <c r="I4561" s="0" t="str">
        <f aca="false">IF(G4561=1,INT(ROUND((A4561-Debut)*86400,0)/3600),"")</f>
        <v/>
      </c>
      <c r="J4561" s="0" t="str">
        <f aca="false">IF(OR(A4561="",B4561=""),"",ROUND((B4561-A4561)*86400,0))</f>
        <v/>
      </c>
      <c r="K4561" s="37" t="str">
        <f aca="false">IF(G4561=1,IF(COUNTIFS($C:$C,C4561,$G:$G,1,$A:$A,"&gt;="&amp;(A4561-FenetreInterm/86400),$A:$A,"&lt;="&amp;A4561)&gt;=NbInterm,1,0),"")</f>
        <v/>
      </c>
      <c r="L4561" s="37" t="str">
        <f aca="false">IF(G4561=1,IF(B4561="",0,IF(J4561&lt;SeuilFugitive,1,0)),"")</f>
        <v/>
      </c>
      <c r="M4561" s="37" t="str">
        <f aca="false">IF(G4561=1,IF(B4561="",IF((Fin-A4561)*24&gt;SeuilFigee,1,0),IF(J4561&gt;SeuilFigee*3600,1,0)),"")</f>
        <v/>
      </c>
      <c r="N4561" s="0" t="str">
        <f aca="false">IF(G4561=1,IF(COUNTIF(H$2:H4561,H4561)=1,COUNTIF($H:$H,H4561),""),"")</f>
        <v/>
      </c>
      <c r="O4561" s="0" t="str">
        <f aca="false">IF(G4561=1,IF(COUNTIF(I$2:I4561,I4561)=1,COUNTIF($I:$I,I4561),""),"")</f>
        <v/>
      </c>
      <c r="P4561" s="38" t="str">
        <f aca="false">IF(G4561=1,IF(COUNTIFS(C$2:C4561,C4561,G$2:G4561,1)=1,COUNTIFS($C:$C,C4561,$G:$G,1)+ROW()/10000000,""),"")</f>
        <v/>
      </c>
      <c r="Q4561" s="0" t="str">
        <f aca="false">IF(K4561=1,IF(COUNTIFS(C$2:C4561,C4561,K$2:K4561,1)=1,1,0),"")</f>
        <v/>
      </c>
      <c r="R4561" s="0" t="str">
        <f aca="false">IF(M4561=1,IF(COUNTIFS(C$2:C4561,C4561,M$2:M4561,1)=1,1,0),"")</f>
        <v/>
      </c>
      <c r="S4561" s="0" t="str">
        <f aca="false">IF(L4561=1,IF(COUNTIFS(C$2:C4561,C4561,L$2:L4561,1)=1,1,0),"")</f>
        <v/>
      </c>
      <c r="T4561" s="38" t="str">
        <f aca="false">IF(N4561="","",N4561+ROW()/10000000)</f>
        <v/>
      </c>
      <c r="U4561" s="0" t="str">
        <f aca="false">IF(G4561=1,IF(B4561="",1,0),"")</f>
        <v/>
      </c>
    </row>
    <row r="4562" customFormat="false" ht="15" hidden="false" customHeight="false" outlineLevel="0" collapsed="false">
      <c r="A4562" s="35"/>
      <c r="B4562" s="35"/>
      <c r="G4562" s="0" t="str">
        <f aca="false">IF(A4562="","",IF(AND(A4562&gt;=Debut,A4562&lt;Fin),1,0))</f>
        <v/>
      </c>
      <c r="H4562" s="0" t="str">
        <f aca="false">IF(G4562=1,INT(ROUND((A4562-Debut)*86400,0)/600),"")</f>
        <v/>
      </c>
      <c r="I4562" s="0" t="str">
        <f aca="false">IF(G4562=1,INT(ROUND((A4562-Debut)*86400,0)/3600),"")</f>
        <v/>
      </c>
      <c r="J4562" s="0" t="str">
        <f aca="false">IF(OR(A4562="",B4562=""),"",ROUND((B4562-A4562)*86400,0))</f>
        <v/>
      </c>
      <c r="K4562" s="37" t="str">
        <f aca="false">IF(G4562=1,IF(COUNTIFS($C:$C,C4562,$G:$G,1,$A:$A,"&gt;="&amp;(A4562-FenetreInterm/86400),$A:$A,"&lt;="&amp;A4562)&gt;=NbInterm,1,0),"")</f>
        <v/>
      </c>
      <c r="L4562" s="37" t="str">
        <f aca="false">IF(G4562=1,IF(B4562="",0,IF(J4562&lt;SeuilFugitive,1,0)),"")</f>
        <v/>
      </c>
      <c r="M4562" s="37" t="str">
        <f aca="false">IF(G4562=1,IF(B4562="",IF((Fin-A4562)*24&gt;SeuilFigee,1,0),IF(J4562&gt;SeuilFigee*3600,1,0)),"")</f>
        <v/>
      </c>
      <c r="N4562" s="0" t="str">
        <f aca="false">IF(G4562=1,IF(COUNTIF(H$2:H4562,H4562)=1,COUNTIF($H:$H,H4562),""),"")</f>
        <v/>
      </c>
      <c r="O4562" s="0" t="str">
        <f aca="false">IF(G4562=1,IF(COUNTIF(I$2:I4562,I4562)=1,COUNTIF($I:$I,I4562),""),"")</f>
        <v/>
      </c>
      <c r="P4562" s="38" t="str">
        <f aca="false">IF(G4562=1,IF(COUNTIFS(C$2:C4562,C4562,G$2:G4562,1)=1,COUNTIFS($C:$C,C4562,$G:$G,1)+ROW()/10000000,""),"")</f>
        <v/>
      </c>
      <c r="Q4562" s="0" t="str">
        <f aca="false">IF(K4562=1,IF(COUNTIFS(C$2:C4562,C4562,K$2:K4562,1)=1,1,0),"")</f>
        <v/>
      </c>
      <c r="R4562" s="0" t="str">
        <f aca="false">IF(M4562=1,IF(COUNTIFS(C$2:C4562,C4562,M$2:M4562,1)=1,1,0),"")</f>
        <v/>
      </c>
      <c r="S4562" s="0" t="str">
        <f aca="false">IF(L4562=1,IF(COUNTIFS(C$2:C4562,C4562,L$2:L4562,1)=1,1,0),"")</f>
        <v/>
      </c>
      <c r="T4562" s="38" t="str">
        <f aca="false">IF(N4562="","",N4562+ROW()/10000000)</f>
        <v/>
      </c>
      <c r="U4562" s="0" t="str">
        <f aca="false">IF(G4562=1,IF(B4562="",1,0),"")</f>
        <v/>
      </c>
    </row>
    <row r="4563" customFormat="false" ht="15" hidden="false" customHeight="false" outlineLevel="0" collapsed="false">
      <c r="A4563" s="35"/>
      <c r="B4563" s="35"/>
      <c r="G4563" s="0" t="str">
        <f aca="false">IF(A4563="","",IF(AND(A4563&gt;=Debut,A4563&lt;Fin),1,0))</f>
        <v/>
      </c>
      <c r="H4563" s="0" t="str">
        <f aca="false">IF(G4563=1,INT(ROUND((A4563-Debut)*86400,0)/600),"")</f>
        <v/>
      </c>
      <c r="I4563" s="0" t="str">
        <f aca="false">IF(G4563=1,INT(ROUND((A4563-Debut)*86400,0)/3600),"")</f>
        <v/>
      </c>
      <c r="J4563" s="0" t="str">
        <f aca="false">IF(OR(A4563="",B4563=""),"",ROUND((B4563-A4563)*86400,0))</f>
        <v/>
      </c>
      <c r="K4563" s="37" t="str">
        <f aca="false">IF(G4563=1,IF(COUNTIFS($C:$C,C4563,$G:$G,1,$A:$A,"&gt;="&amp;(A4563-FenetreInterm/86400),$A:$A,"&lt;="&amp;A4563)&gt;=NbInterm,1,0),"")</f>
        <v/>
      </c>
      <c r="L4563" s="37" t="str">
        <f aca="false">IF(G4563=1,IF(B4563="",0,IF(J4563&lt;SeuilFugitive,1,0)),"")</f>
        <v/>
      </c>
      <c r="M4563" s="37" t="str">
        <f aca="false">IF(G4563=1,IF(B4563="",IF((Fin-A4563)*24&gt;SeuilFigee,1,0),IF(J4563&gt;SeuilFigee*3600,1,0)),"")</f>
        <v/>
      </c>
      <c r="N4563" s="0" t="str">
        <f aca="false">IF(G4563=1,IF(COUNTIF(H$2:H4563,H4563)=1,COUNTIF($H:$H,H4563),""),"")</f>
        <v/>
      </c>
      <c r="O4563" s="0" t="str">
        <f aca="false">IF(G4563=1,IF(COUNTIF(I$2:I4563,I4563)=1,COUNTIF($I:$I,I4563),""),"")</f>
        <v/>
      </c>
      <c r="P4563" s="38" t="str">
        <f aca="false">IF(G4563=1,IF(COUNTIFS(C$2:C4563,C4563,G$2:G4563,1)=1,COUNTIFS($C:$C,C4563,$G:$G,1)+ROW()/10000000,""),"")</f>
        <v/>
      </c>
      <c r="Q4563" s="0" t="str">
        <f aca="false">IF(K4563=1,IF(COUNTIFS(C$2:C4563,C4563,K$2:K4563,1)=1,1,0),"")</f>
        <v/>
      </c>
      <c r="R4563" s="0" t="str">
        <f aca="false">IF(M4563=1,IF(COUNTIFS(C$2:C4563,C4563,M$2:M4563,1)=1,1,0),"")</f>
        <v/>
      </c>
      <c r="S4563" s="0" t="str">
        <f aca="false">IF(L4563=1,IF(COUNTIFS(C$2:C4563,C4563,L$2:L4563,1)=1,1,0),"")</f>
        <v/>
      </c>
      <c r="T4563" s="38" t="str">
        <f aca="false">IF(N4563="","",N4563+ROW()/10000000)</f>
        <v/>
      </c>
      <c r="U4563" s="0" t="str">
        <f aca="false">IF(G4563=1,IF(B4563="",1,0),"")</f>
        <v/>
      </c>
    </row>
    <row r="4564" customFormat="false" ht="15" hidden="false" customHeight="false" outlineLevel="0" collapsed="false">
      <c r="A4564" s="35"/>
      <c r="B4564" s="35"/>
      <c r="G4564" s="0" t="str">
        <f aca="false">IF(A4564="","",IF(AND(A4564&gt;=Debut,A4564&lt;Fin),1,0))</f>
        <v/>
      </c>
      <c r="H4564" s="0" t="str">
        <f aca="false">IF(G4564=1,INT(ROUND((A4564-Debut)*86400,0)/600),"")</f>
        <v/>
      </c>
      <c r="I4564" s="0" t="str">
        <f aca="false">IF(G4564=1,INT(ROUND((A4564-Debut)*86400,0)/3600),"")</f>
        <v/>
      </c>
      <c r="J4564" s="0" t="str">
        <f aca="false">IF(OR(A4564="",B4564=""),"",ROUND((B4564-A4564)*86400,0))</f>
        <v/>
      </c>
      <c r="K4564" s="37" t="str">
        <f aca="false">IF(G4564=1,IF(COUNTIFS($C:$C,C4564,$G:$G,1,$A:$A,"&gt;="&amp;(A4564-FenetreInterm/86400),$A:$A,"&lt;="&amp;A4564)&gt;=NbInterm,1,0),"")</f>
        <v/>
      </c>
      <c r="L4564" s="37" t="str">
        <f aca="false">IF(G4564=1,IF(B4564="",0,IF(J4564&lt;SeuilFugitive,1,0)),"")</f>
        <v/>
      </c>
      <c r="M4564" s="37" t="str">
        <f aca="false">IF(G4564=1,IF(B4564="",IF((Fin-A4564)*24&gt;SeuilFigee,1,0),IF(J4564&gt;SeuilFigee*3600,1,0)),"")</f>
        <v/>
      </c>
      <c r="N4564" s="0" t="str">
        <f aca="false">IF(G4564=1,IF(COUNTIF(H$2:H4564,H4564)=1,COUNTIF($H:$H,H4564),""),"")</f>
        <v/>
      </c>
      <c r="O4564" s="0" t="str">
        <f aca="false">IF(G4564=1,IF(COUNTIF(I$2:I4564,I4564)=1,COUNTIF($I:$I,I4564),""),"")</f>
        <v/>
      </c>
      <c r="P4564" s="38" t="str">
        <f aca="false">IF(G4564=1,IF(COUNTIFS(C$2:C4564,C4564,G$2:G4564,1)=1,COUNTIFS($C:$C,C4564,$G:$G,1)+ROW()/10000000,""),"")</f>
        <v/>
      </c>
      <c r="Q4564" s="0" t="str">
        <f aca="false">IF(K4564=1,IF(COUNTIFS(C$2:C4564,C4564,K$2:K4564,1)=1,1,0),"")</f>
        <v/>
      </c>
      <c r="R4564" s="0" t="str">
        <f aca="false">IF(M4564=1,IF(COUNTIFS(C$2:C4564,C4564,M$2:M4564,1)=1,1,0),"")</f>
        <v/>
      </c>
      <c r="S4564" s="0" t="str">
        <f aca="false">IF(L4564=1,IF(COUNTIFS(C$2:C4564,C4564,L$2:L4564,1)=1,1,0),"")</f>
        <v/>
      </c>
      <c r="T4564" s="38" t="str">
        <f aca="false">IF(N4564="","",N4564+ROW()/10000000)</f>
        <v/>
      </c>
      <c r="U4564" s="0" t="str">
        <f aca="false">IF(G4564=1,IF(B4564="",1,0),"")</f>
        <v/>
      </c>
    </row>
    <row r="4565" customFormat="false" ht="15" hidden="false" customHeight="false" outlineLevel="0" collapsed="false">
      <c r="A4565" s="35"/>
      <c r="B4565" s="35"/>
      <c r="G4565" s="0" t="str">
        <f aca="false">IF(A4565="","",IF(AND(A4565&gt;=Debut,A4565&lt;Fin),1,0))</f>
        <v/>
      </c>
      <c r="H4565" s="0" t="str">
        <f aca="false">IF(G4565=1,INT(ROUND((A4565-Debut)*86400,0)/600),"")</f>
        <v/>
      </c>
      <c r="I4565" s="0" t="str">
        <f aca="false">IF(G4565=1,INT(ROUND((A4565-Debut)*86400,0)/3600),"")</f>
        <v/>
      </c>
      <c r="J4565" s="0" t="str">
        <f aca="false">IF(OR(A4565="",B4565=""),"",ROUND((B4565-A4565)*86400,0))</f>
        <v/>
      </c>
      <c r="K4565" s="37" t="str">
        <f aca="false">IF(G4565=1,IF(COUNTIFS($C:$C,C4565,$G:$G,1,$A:$A,"&gt;="&amp;(A4565-FenetreInterm/86400),$A:$A,"&lt;="&amp;A4565)&gt;=NbInterm,1,0),"")</f>
        <v/>
      </c>
      <c r="L4565" s="37" t="str">
        <f aca="false">IF(G4565=1,IF(B4565="",0,IF(J4565&lt;SeuilFugitive,1,0)),"")</f>
        <v/>
      </c>
      <c r="M4565" s="37" t="str">
        <f aca="false">IF(G4565=1,IF(B4565="",IF((Fin-A4565)*24&gt;SeuilFigee,1,0),IF(J4565&gt;SeuilFigee*3600,1,0)),"")</f>
        <v/>
      </c>
      <c r="N4565" s="0" t="str">
        <f aca="false">IF(G4565=1,IF(COUNTIF(H$2:H4565,H4565)=1,COUNTIF($H:$H,H4565),""),"")</f>
        <v/>
      </c>
      <c r="O4565" s="0" t="str">
        <f aca="false">IF(G4565=1,IF(COUNTIF(I$2:I4565,I4565)=1,COUNTIF($I:$I,I4565),""),"")</f>
        <v/>
      </c>
      <c r="P4565" s="38" t="str">
        <f aca="false">IF(G4565=1,IF(COUNTIFS(C$2:C4565,C4565,G$2:G4565,1)=1,COUNTIFS($C:$C,C4565,$G:$G,1)+ROW()/10000000,""),"")</f>
        <v/>
      </c>
      <c r="Q4565" s="0" t="str">
        <f aca="false">IF(K4565=1,IF(COUNTIFS(C$2:C4565,C4565,K$2:K4565,1)=1,1,0),"")</f>
        <v/>
      </c>
      <c r="R4565" s="0" t="str">
        <f aca="false">IF(M4565=1,IF(COUNTIFS(C$2:C4565,C4565,M$2:M4565,1)=1,1,0),"")</f>
        <v/>
      </c>
      <c r="S4565" s="0" t="str">
        <f aca="false">IF(L4565=1,IF(COUNTIFS(C$2:C4565,C4565,L$2:L4565,1)=1,1,0),"")</f>
        <v/>
      </c>
      <c r="T4565" s="38" t="str">
        <f aca="false">IF(N4565="","",N4565+ROW()/10000000)</f>
        <v/>
      </c>
      <c r="U4565" s="0" t="str">
        <f aca="false">IF(G4565=1,IF(B4565="",1,0),"")</f>
        <v/>
      </c>
    </row>
    <row r="4566" customFormat="false" ht="15" hidden="false" customHeight="false" outlineLevel="0" collapsed="false">
      <c r="A4566" s="35"/>
      <c r="B4566" s="35"/>
      <c r="G4566" s="0" t="str">
        <f aca="false">IF(A4566="","",IF(AND(A4566&gt;=Debut,A4566&lt;Fin),1,0))</f>
        <v/>
      </c>
      <c r="H4566" s="0" t="str">
        <f aca="false">IF(G4566=1,INT(ROUND((A4566-Debut)*86400,0)/600),"")</f>
        <v/>
      </c>
      <c r="I4566" s="0" t="str">
        <f aca="false">IF(G4566=1,INT(ROUND((A4566-Debut)*86400,0)/3600),"")</f>
        <v/>
      </c>
      <c r="J4566" s="0" t="str">
        <f aca="false">IF(OR(A4566="",B4566=""),"",ROUND((B4566-A4566)*86400,0))</f>
        <v/>
      </c>
      <c r="K4566" s="37" t="str">
        <f aca="false">IF(G4566=1,IF(COUNTIFS($C:$C,C4566,$G:$G,1,$A:$A,"&gt;="&amp;(A4566-FenetreInterm/86400),$A:$A,"&lt;="&amp;A4566)&gt;=NbInterm,1,0),"")</f>
        <v/>
      </c>
      <c r="L4566" s="37" t="str">
        <f aca="false">IF(G4566=1,IF(B4566="",0,IF(J4566&lt;SeuilFugitive,1,0)),"")</f>
        <v/>
      </c>
      <c r="M4566" s="37" t="str">
        <f aca="false">IF(G4566=1,IF(B4566="",IF((Fin-A4566)*24&gt;SeuilFigee,1,0),IF(J4566&gt;SeuilFigee*3600,1,0)),"")</f>
        <v/>
      </c>
      <c r="N4566" s="0" t="str">
        <f aca="false">IF(G4566=1,IF(COUNTIF(H$2:H4566,H4566)=1,COUNTIF($H:$H,H4566),""),"")</f>
        <v/>
      </c>
      <c r="O4566" s="0" t="str">
        <f aca="false">IF(G4566=1,IF(COUNTIF(I$2:I4566,I4566)=1,COUNTIF($I:$I,I4566),""),"")</f>
        <v/>
      </c>
      <c r="P4566" s="38" t="str">
        <f aca="false">IF(G4566=1,IF(COUNTIFS(C$2:C4566,C4566,G$2:G4566,1)=1,COUNTIFS($C:$C,C4566,$G:$G,1)+ROW()/10000000,""),"")</f>
        <v/>
      </c>
      <c r="Q4566" s="0" t="str">
        <f aca="false">IF(K4566=1,IF(COUNTIFS(C$2:C4566,C4566,K$2:K4566,1)=1,1,0),"")</f>
        <v/>
      </c>
      <c r="R4566" s="0" t="str">
        <f aca="false">IF(M4566=1,IF(COUNTIFS(C$2:C4566,C4566,M$2:M4566,1)=1,1,0),"")</f>
        <v/>
      </c>
      <c r="S4566" s="0" t="str">
        <f aca="false">IF(L4566=1,IF(COUNTIFS(C$2:C4566,C4566,L$2:L4566,1)=1,1,0),"")</f>
        <v/>
      </c>
      <c r="T4566" s="38" t="str">
        <f aca="false">IF(N4566="","",N4566+ROW()/10000000)</f>
        <v/>
      </c>
      <c r="U4566" s="0" t="str">
        <f aca="false">IF(G4566=1,IF(B4566="",1,0),"")</f>
        <v/>
      </c>
    </row>
    <row r="4567" customFormat="false" ht="15" hidden="false" customHeight="false" outlineLevel="0" collapsed="false">
      <c r="A4567" s="35"/>
      <c r="B4567" s="35"/>
      <c r="G4567" s="0" t="str">
        <f aca="false">IF(A4567="","",IF(AND(A4567&gt;=Debut,A4567&lt;Fin),1,0))</f>
        <v/>
      </c>
      <c r="H4567" s="0" t="str">
        <f aca="false">IF(G4567=1,INT(ROUND((A4567-Debut)*86400,0)/600),"")</f>
        <v/>
      </c>
      <c r="I4567" s="0" t="str">
        <f aca="false">IF(G4567=1,INT(ROUND((A4567-Debut)*86400,0)/3600),"")</f>
        <v/>
      </c>
      <c r="J4567" s="0" t="str">
        <f aca="false">IF(OR(A4567="",B4567=""),"",ROUND((B4567-A4567)*86400,0))</f>
        <v/>
      </c>
      <c r="K4567" s="37" t="str">
        <f aca="false">IF(G4567=1,IF(COUNTIFS($C:$C,C4567,$G:$G,1,$A:$A,"&gt;="&amp;(A4567-FenetreInterm/86400),$A:$A,"&lt;="&amp;A4567)&gt;=NbInterm,1,0),"")</f>
        <v/>
      </c>
      <c r="L4567" s="37" t="str">
        <f aca="false">IF(G4567=1,IF(B4567="",0,IF(J4567&lt;SeuilFugitive,1,0)),"")</f>
        <v/>
      </c>
      <c r="M4567" s="37" t="str">
        <f aca="false">IF(G4567=1,IF(B4567="",IF((Fin-A4567)*24&gt;SeuilFigee,1,0),IF(J4567&gt;SeuilFigee*3600,1,0)),"")</f>
        <v/>
      </c>
      <c r="N4567" s="0" t="str">
        <f aca="false">IF(G4567=1,IF(COUNTIF(H$2:H4567,H4567)=1,COUNTIF($H:$H,H4567),""),"")</f>
        <v/>
      </c>
      <c r="O4567" s="0" t="str">
        <f aca="false">IF(G4567=1,IF(COUNTIF(I$2:I4567,I4567)=1,COUNTIF($I:$I,I4567),""),"")</f>
        <v/>
      </c>
      <c r="P4567" s="38" t="str">
        <f aca="false">IF(G4567=1,IF(COUNTIFS(C$2:C4567,C4567,G$2:G4567,1)=1,COUNTIFS($C:$C,C4567,$G:$G,1)+ROW()/10000000,""),"")</f>
        <v/>
      </c>
      <c r="Q4567" s="0" t="str">
        <f aca="false">IF(K4567=1,IF(COUNTIFS(C$2:C4567,C4567,K$2:K4567,1)=1,1,0),"")</f>
        <v/>
      </c>
      <c r="R4567" s="0" t="str">
        <f aca="false">IF(M4567=1,IF(COUNTIFS(C$2:C4567,C4567,M$2:M4567,1)=1,1,0),"")</f>
        <v/>
      </c>
      <c r="S4567" s="0" t="str">
        <f aca="false">IF(L4567=1,IF(COUNTIFS(C$2:C4567,C4567,L$2:L4567,1)=1,1,0),"")</f>
        <v/>
      </c>
      <c r="T4567" s="38" t="str">
        <f aca="false">IF(N4567="","",N4567+ROW()/10000000)</f>
        <v/>
      </c>
      <c r="U4567" s="0" t="str">
        <f aca="false">IF(G4567=1,IF(B4567="",1,0),"")</f>
        <v/>
      </c>
    </row>
    <row r="4568" customFormat="false" ht="15" hidden="false" customHeight="false" outlineLevel="0" collapsed="false">
      <c r="A4568" s="35"/>
      <c r="B4568" s="35"/>
      <c r="G4568" s="0" t="str">
        <f aca="false">IF(A4568="","",IF(AND(A4568&gt;=Debut,A4568&lt;Fin),1,0))</f>
        <v/>
      </c>
      <c r="H4568" s="0" t="str">
        <f aca="false">IF(G4568=1,INT(ROUND((A4568-Debut)*86400,0)/600),"")</f>
        <v/>
      </c>
      <c r="I4568" s="0" t="str">
        <f aca="false">IF(G4568=1,INT(ROUND((A4568-Debut)*86400,0)/3600),"")</f>
        <v/>
      </c>
      <c r="J4568" s="0" t="str">
        <f aca="false">IF(OR(A4568="",B4568=""),"",ROUND((B4568-A4568)*86400,0))</f>
        <v/>
      </c>
      <c r="K4568" s="37" t="str">
        <f aca="false">IF(G4568=1,IF(COUNTIFS($C:$C,C4568,$G:$G,1,$A:$A,"&gt;="&amp;(A4568-FenetreInterm/86400),$A:$A,"&lt;="&amp;A4568)&gt;=NbInterm,1,0),"")</f>
        <v/>
      </c>
      <c r="L4568" s="37" t="str">
        <f aca="false">IF(G4568=1,IF(B4568="",0,IF(J4568&lt;SeuilFugitive,1,0)),"")</f>
        <v/>
      </c>
      <c r="M4568" s="37" t="str">
        <f aca="false">IF(G4568=1,IF(B4568="",IF((Fin-A4568)*24&gt;SeuilFigee,1,0),IF(J4568&gt;SeuilFigee*3600,1,0)),"")</f>
        <v/>
      </c>
      <c r="N4568" s="0" t="str">
        <f aca="false">IF(G4568=1,IF(COUNTIF(H$2:H4568,H4568)=1,COUNTIF($H:$H,H4568),""),"")</f>
        <v/>
      </c>
      <c r="O4568" s="0" t="str">
        <f aca="false">IF(G4568=1,IF(COUNTIF(I$2:I4568,I4568)=1,COUNTIF($I:$I,I4568),""),"")</f>
        <v/>
      </c>
      <c r="P4568" s="38" t="str">
        <f aca="false">IF(G4568=1,IF(COUNTIFS(C$2:C4568,C4568,G$2:G4568,1)=1,COUNTIFS($C:$C,C4568,$G:$G,1)+ROW()/10000000,""),"")</f>
        <v/>
      </c>
      <c r="Q4568" s="0" t="str">
        <f aca="false">IF(K4568=1,IF(COUNTIFS(C$2:C4568,C4568,K$2:K4568,1)=1,1,0),"")</f>
        <v/>
      </c>
      <c r="R4568" s="0" t="str">
        <f aca="false">IF(M4568=1,IF(COUNTIFS(C$2:C4568,C4568,M$2:M4568,1)=1,1,0),"")</f>
        <v/>
      </c>
      <c r="S4568" s="0" t="str">
        <f aca="false">IF(L4568=1,IF(COUNTIFS(C$2:C4568,C4568,L$2:L4568,1)=1,1,0),"")</f>
        <v/>
      </c>
      <c r="T4568" s="38" t="str">
        <f aca="false">IF(N4568="","",N4568+ROW()/10000000)</f>
        <v/>
      </c>
      <c r="U4568" s="0" t="str">
        <f aca="false">IF(G4568=1,IF(B4568="",1,0),"")</f>
        <v/>
      </c>
    </row>
    <row r="4569" customFormat="false" ht="15" hidden="false" customHeight="false" outlineLevel="0" collapsed="false">
      <c r="A4569" s="35"/>
      <c r="B4569" s="35"/>
      <c r="G4569" s="0" t="str">
        <f aca="false">IF(A4569="","",IF(AND(A4569&gt;=Debut,A4569&lt;Fin),1,0))</f>
        <v/>
      </c>
      <c r="H4569" s="0" t="str">
        <f aca="false">IF(G4569=1,INT(ROUND((A4569-Debut)*86400,0)/600),"")</f>
        <v/>
      </c>
      <c r="I4569" s="0" t="str">
        <f aca="false">IF(G4569=1,INT(ROUND((A4569-Debut)*86400,0)/3600),"")</f>
        <v/>
      </c>
      <c r="J4569" s="0" t="str">
        <f aca="false">IF(OR(A4569="",B4569=""),"",ROUND((B4569-A4569)*86400,0))</f>
        <v/>
      </c>
      <c r="K4569" s="37" t="str">
        <f aca="false">IF(G4569=1,IF(COUNTIFS($C:$C,C4569,$G:$G,1,$A:$A,"&gt;="&amp;(A4569-FenetreInterm/86400),$A:$A,"&lt;="&amp;A4569)&gt;=NbInterm,1,0),"")</f>
        <v/>
      </c>
      <c r="L4569" s="37" t="str">
        <f aca="false">IF(G4569=1,IF(B4569="",0,IF(J4569&lt;SeuilFugitive,1,0)),"")</f>
        <v/>
      </c>
      <c r="M4569" s="37" t="str">
        <f aca="false">IF(G4569=1,IF(B4569="",IF((Fin-A4569)*24&gt;SeuilFigee,1,0),IF(J4569&gt;SeuilFigee*3600,1,0)),"")</f>
        <v/>
      </c>
      <c r="N4569" s="0" t="str">
        <f aca="false">IF(G4569=1,IF(COUNTIF(H$2:H4569,H4569)=1,COUNTIF($H:$H,H4569),""),"")</f>
        <v/>
      </c>
      <c r="O4569" s="0" t="str">
        <f aca="false">IF(G4569=1,IF(COUNTIF(I$2:I4569,I4569)=1,COUNTIF($I:$I,I4569),""),"")</f>
        <v/>
      </c>
      <c r="P4569" s="38" t="str">
        <f aca="false">IF(G4569=1,IF(COUNTIFS(C$2:C4569,C4569,G$2:G4569,1)=1,COUNTIFS($C:$C,C4569,$G:$G,1)+ROW()/10000000,""),"")</f>
        <v/>
      </c>
      <c r="Q4569" s="0" t="str">
        <f aca="false">IF(K4569=1,IF(COUNTIFS(C$2:C4569,C4569,K$2:K4569,1)=1,1,0),"")</f>
        <v/>
      </c>
      <c r="R4569" s="0" t="str">
        <f aca="false">IF(M4569=1,IF(COUNTIFS(C$2:C4569,C4569,M$2:M4569,1)=1,1,0),"")</f>
        <v/>
      </c>
      <c r="S4569" s="0" t="str">
        <f aca="false">IF(L4569=1,IF(COUNTIFS(C$2:C4569,C4569,L$2:L4569,1)=1,1,0),"")</f>
        <v/>
      </c>
      <c r="T4569" s="38" t="str">
        <f aca="false">IF(N4569="","",N4569+ROW()/10000000)</f>
        <v/>
      </c>
      <c r="U4569" s="0" t="str">
        <f aca="false">IF(G4569=1,IF(B4569="",1,0),"")</f>
        <v/>
      </c>
    </row>
    <row r="4570" customFormat="false" ht="15" hidden="false" customHeight="false" outlineLevel="0" collapsed="false">
      <c r="A4570" s="35"/>
      <c r="B4570" s="35"/>
      <c r="G4570" s="0" t="str">
        <f aca="false">IF(A4570="","",IF(AND(A4570&gt;=Debut,A4570&lt;Fin),1,0))</f>
        <v/>
      </c>
      <c r="H4570" s="0" t="str">
        <f aca="false">IF(G4570=1,INT(ROUND((A4570-Debut)*86400,0)/600),"")</f>
        <v/>
      </c>
      <c r="I4570" s="0" t="str">
        <f aca="false">IF(G4570=1,INT(ROUND((A4570-Debut)*86400,0)/3600),"")</f>
        <v/>
      </c>
      <c r="J4570" s="0" t="str">
        <f aca="false">IF(OR(A4570="",B4570=""),"",ROUND((B4570-A4570)*86400,0))</f>
        <v/>
      </c>
      <c r="K4570" s="37" t="str">
        <f aca="false">IF(G4570=1,IF(COUNTIFS($C:$C,C4570,$G:$G,1,$A:$A,"&gt;="&amp;(A4570-FenetreInterm/86400),$A:$A,"&lt;="&amp;A4570)&gt;=NbInterm,1,0),"")</f>
        <v/>
      </c>
      <c r="L4570" s="37" t="str">
        <f aca="false">IF(G4570=1,IF(B4570="",0,IF(J4570&lt;SeuilFugitive,1,0)),"")</f>
        <v/>
      </c>
      <c r="M4570" s="37" t="str">
        <f aca="false">IF(G4570=1,IF(B4570="",IF((Fin-A4570)*24&gt;SeuilFigee,1,0),IF(J4570&gt;SeuilFigee*3600,1,0)),"")</f>
        <v/>
      </c>
      <c r="N4570" s="0" t="str">
        <f aca="false">IF(G4570=1,IF(COUNTIF(H$2:H4570,H4570)=1,COUNTIF($H:$H,H4570),""),"")</f>
        <v/>
      </c>
      <c r="O4570" s="0" t="str">
        <f aca="false">IF(G4570=1,IF(COUNTIF(I$2:I4570,I4570)=1,COUNTIF($I:$I,I4570),""),"")</f>
        <v/>
      </c>
      <c r="P4570" s="38" t="str">
        <f aca="false">IF(G4570=1,IF(COUNTIFS(C$2:C4570,C4570,G$2:G4570,1)=1,COUNTIFS($C:$C,C4570,$G:$G,1)+ROW()/10000000,""),"")</f>
        <v/>
      </c>
      <c r="Q4570" s="0" t="str">
        <f aca="false">IF(K4570=1,IF(COUNTIFS(C$2:C4570,C4570,K$2:K4570,1)=1,1,0),"")</f>
        <v/>
      </c>
      <c r="R4570" s="0" t="str">
        <f aca="false">IF(M4570=1,IF(COUNTIFS(C$2:C4570,C4570,M$2:M4570,1)=1,1,0),"")</f>
        <v/>
      </c>
      <c r="S4570" s="0" t="str">
        <f aca="false">IF(L4570=1,IF(COUNTIFS(C$2:C4570,C4570,L$2:L4570,1)=1,1,0),"")</f>
        <v/>
      </c>
      <c r="T4570" s="38" t="str">
        <f aca="false">IF(N4570="","",N4570+ROW()/10000000)</f>
        <v/>
      </c>
      <c r="U4570" s="0" t="str">
        <f aca="false">IF(G4570=1,IF(B4570="",1,0),"")</f>
        <v/>
      </c>
    </row>
    <row r="4571" customFormat="false" ht="15" hidden="false" customHeight="false" outlineLevel="0" collapsed="false">
      <c r="A4571" s="35"/>
      <c r="B4571" s="35"/>
      <c r="G4571" s="0" t="str">
        <f aca="false">IF(A4571="","",IF(AND(A4571&gt;=Debut,A4571&lt;Fin),1,0))</f>
        <v/>
      </c>
      <c r="H4571" s="0" t="str">
        <f aca="false">IF(G4571=1,INT(ROUND((A4571-Debut)*86400,0)/600),"")</f>
        <v/>
      </c>
      <c r="I4571" s="0" t="str">
        <f aca="false">IF(G4571=1,INT(ROUND((A4571-Debut)*86400,0)/3600),"")</f>
        <v/>
      </c>
      <c r="J4571" s="0" t="str">
        <f aca="false">IF(OR(A4571="",B4571=""),"",ROUND((B4571-A4571)*86400,0))</f>
        <v/>
      </c>
      <c r="K4571" s="37" t="str">
        <f aca="false">IF(G4571=1,IF(COUNTIFS($C:$C,C4571,$G:$G,1,$A:$A,"&gt;="&amp;(A4571-FenetreInterm/86400),$A:$A,"&lt;="&amp;A4571)&gt;=NbInterm,1,0),"")</f>
        <v/>
      </c>
      <c r="L4571" s="37" t="str">
        <f aca="false">IF(G4571=1,IF(B4571="",0,IF(J4571&lt;SeuilFugitive,1,0)),"")</f>
        <v/>
      </c>
      <c r="M4571" s="37" t="str">
        <f aca="false">IF(G4571=1,IF(B4571="",IF((Fin-A4571)*24&gt;SeuilFigee,1,0),IF(J4571&gt;SeuilFigee*3600,1,0)),"")</f>
        <v/>
      </c>
      <c r="N4571" s="0" t="str">
        <f aca="false">IF(G4571=1,IF(COUNTIF(H$2:H4571,H4571)=1,COUNTIF($H:$H,H4571),""),"")</f>
        <v/>
      </c>
      <c r="O4571" s="0" t="str">
        <f aca="false">IF(G4571=1,IF(COUNTIF(I$2:I4571,I4571)=1,COUNTIF($I:$I,I4571),""),"")</f>
        <v/>
      </c>
      <c r="P4571" s="38" t="str">
        <f aca="false">IF(G4571=1,IF(COUNTIFS(C$2:C4571,C4571,G$2:G4571,1)=1,COUNTIFS($C:$C,C4571,$G:$G,1)+ROW()/10000000,""),"")</f>
        <v/>
      </c>
      <c r="Q4571" s="0" t="str">
        <f aca="false">IF(K4571=1,IF(COUNTIFS(C$2:C4571,C4571,K$2:K4571,1)=1,1,0),"")</f>
        <v/>
      </c>
      <c r="R4571" s="0" t="str">
        <f aca="false">IF(M4571=1,IF(COUNTIFS(C$2:C4571,C4571,M$2:M4571,1)=1,1,0),"")</f>
        <v/>
      </c>
      <c r="S4571" s="0" t="str">
        <f aca="false">IF(L4571=1,IF(COUNTIFS(C$2:C4571,C4571,L$2:L4571,1)=1,1,0),"")</f>
        <v/>
      </c>
      <c r="T4571" s="38" t="str">
        <f aca="false">IF(N4571="","",N4571+ROW()/10000000)</f>
        <v/>
      </c>
      <c r="U4571" s="0" t="str">
        <f aca="false">IF(G4571=1,IF(B4571="",1,0),"")</f>
        <v/>
      </c>
    </row>
    <row r="4572" customFormat="false" ht="15" hidden="false" customHeight="false" outlineLevel="0" collapsed="false">
      <c r="A4572" s="35"/>
      <c r="B4572" s="35"/>
      <c r="G4572" s="0" t="str">
        <f aca="false">IF(A4572="","",IF(AND(A4572&gt;=Debut,A4572&lt;Fin),1,0))</f>
        <v/>
      </c>
      <c r="H4572" s="0" t="str">
        <f aca="false">IF(G4572=1,INT(ROUND((A4572-Debut)*86400,0)/600),"")</f>
        <v/>
      </c>
      <c r="I4572" s="0" t="str">
        <f aca="false">IF(G4572=1,INT(ROUND((A4572-Debut)*86400,0)/3600),"")</f>
        <v/>
      </c>
      <c r="J4572" s="0" t="str">
        <f aca="false">IF(OR(A4572="",B4572=""),"",ROUND((B4572-A4572)*86400,0))</f>
        <v/>
      </c>
      <c r="K4572" s="37" t="str">
        <f aca="false">IF(G4572=1,IF(COUNTIFS($C:$C,C4572,$G:$G,1,$A:$A,"&gt;="&amp;(A4572-FenetreInterm/86400),$A:$A,"&lt;="&amp;A4572)&gt;=NbInterm,1,0),"")</f>
        <v/>
      </c>
      <c r="L4572" s="37" t="str">
        <f aca="false">IF(G4572=1,IF(B4572="",0,IF(J4572&lt;SeuilFugitive,1,0)),"")</f>
        <v/>
      </c>
      <c r="M4572" s="37" t="str">
        <f aca="false">IF(G4572=1,IF(B4572="",IF((Fin-A4572)*24&gt;SeuilFigee,1,0),IF(J4572&gt;SeuilFigee*3600,1,0)),"")</f>
        <v/>
      </c>
      <c r="N4572" s="0" t="str">
        <f aca="false">IF(G4572=1,IF(COUNTIF(H$2:H4572,H4572)=1,COUNTIF($H:$H,H4572),""),"")</f>
        <v/>
      </c>
      <c r="O4572" s="0" t="str">
        <f aca="false">IF(G4572=1,IF(COUNTIF(I$2:I4572,I4572)=1,COUNTIF($I:$I,I4572),""),"")</f>
        <v/>
      </c>
      <c r="P4572" s="38" t="str">
        <f aca="false">IF(G4572=1,IF(COUNTIFS(C$2:C4572,C4572,G$2:G4572,1)=1,COUNTIFS($C:$C,C4572,$G:$G,1)+ROW()/10000000,""),"")</f>
        <v/>
      </c>
      <c r="Q4572" s="0" t="str">
        <f aca="false">IF(K4572=1,IF(COUNTIFS(C$2:C4572,C4572,K$2:K4572,1)=1,1,0),"")</f>
        <v/>
      </c>
      <c r="R4572" s="0" t="str">
        <f aca="false">IF(M4572=1,IF(COUNTIFS(C$2:C4572,C4572,M$2:M4572,1)=1,1,0),"")</f>
        <v/>
      </c>
      <c r="S4572" s="0" t="str">
        <f aca="false">IF(L4572=1,IF(COUNTIFS(C$2:C4572,C4572,L$2:L4572,1)=1,1,0),"")</f>
        <v/>
      </c>
      <c r="T4572" s="38" t="str">
        <f aca="false">IF(N4572="","",N4572+ROW()/10000000)</f>
        <v/>
      </c>
      <c r="U4572" s="0" t="str">
        <f aca="false">IF(G4572=1,IF(B4572="",1,0),"")</f>
        <v/>
      </c>
    </row>
    <row r="4573" customFormat="false" ht="15" hidden="false" customHeight="false" outlineLevel="0" collapsed="false">
      <c r="A4573" s="35"/>
      <c r="B4573" s="35"/>
      <c r="G4573" s="0" t="str">
        <f aca="false">IF(A4573="","",IF(AND(A4573&gt;=Debut,A4573&lt;Fin),1,0))</f>
        <v/>
      </c>
      <c r="H4573" s="0" t="str">
        <f aca="false">IF(G4573=1,INT(ROUND((A4573-Debut)*86400,0)/600),"")</f>
        <v/>
      </c>
      <c r="I4573" s="0" t="str">
        <f aca="false">IF(G4573=1,INT(ROUND((A4573-Debut)*86400,0)/3600),"")</f>
        <v/>
      </c>
      <c r="J4573" s="0" t="str">
        <f aca="false">IF(OR(A4573="",B4573=""),"",ROUND((B4573-A4573)*86400,0))</f>
        <v/>
      </c>
      <c r="K4573" s="37" t="str">
        <f aca="false">IF(G4573=1,IF(COUNTIFS($C:$C,C4573,$G:$G,1,$A:$A,"&gt;="&amp;(A4573-FenetreInterm/86400),$A:$A,"&lt;="&amp;A4573)&gt;=NbInterm,1,0),"")</f>
        <v/>
      </c>
      <c r="L4573" s="37" t="str">
        <f aca="false">IF(G4573=1,IF(B4573="",0,IF(J4573&lt;SeuilFugitive,1,0)),"")</f>
        <v/>
      </c>
      <c r="M4573" s="37" t="str">
        <f aca="false">IF(G4573=1,IF(B4573="",IF((Fin-A4573)*24&gt;SeuilFigee,1,0),IF(J4573&gt;SeuilFigee*3600,1,0)),"")</f>
        <v/>
      </c>
      <c r="N4573" s="0" t="str">
        <f aca="false">IF(G4573=1,IF(COUNTIF(H$2:H4573,H4573)=1,COUNTIF($H:$H,H4573),""),"")</f>
        <v/>
      </c>
      <c r="O4573" s="0" t="str">
        <f aca="false">IF(G4573=1,IF(COUNTIF(I$2:I4573,I4573)=1,COUNTIF($I:$I,I4573),""),"")</f>
        <v/>
      </c>
      <c r="P4573" s="38" t="str">
        <f aca="false">IF(G4573=1,IF(COUNTIFS(C$2:C4573,C4573,G$2:G4573,1)=1,COUNTIFS($C:$C,C4573,$G:$G,1)+ROW()/10000000,""),"")</f>
        <v/>
      </c>
      <c r="Q4573" s="0" t="str">
        <f aca="false">IF(K4573=1,IF(COUNTIFS(C$2:C4573,C4573,K$2:K4573,1)=1,1,0),"")</f>
        <v/>
      </c>
      <c r="R4573" s="0" t="str">
        <f aca="false">IF(M4573=1,IF(COUNTIFS(C$2:C4573,C4573,M$2:M4573,1)=1,1,0),"")</f>
        <v/>
      </c>
      <c r="S4573" s="0" t="str">
        <f aca="false">IF(L4573=1,IF(COUNTIFS(C$2:C4573,C4573,L$2:L4573,1)=1,1,0),"")</f>
        <v/>
      </c>
      <c r="T4573" s="38" t="str">
        <f aca="false">IF(N4573="","",N4573+ROW()/10000000)</f>
        <v/>
      </c>
      <c r="U4573" s="0" t="str">
        <f aca="false">IF(G4573=1,IF(B4573="",1,0),"")</f>
        <v/>
      </c>
    </row>
    <row r="4574" customFormat="false" ht="15" hidden="false" customHeight="false" outlineLevel="0" collapsed="false">
      <c r="A4574" s="35"/>
      <c r="B4574" s="35"/>
      <c r="G4574" s="0" t="str">
        <f aca="false">IF(A4574="","",IF(AND(A4574&gt;=Debut,A4574&lt;Fin),1,0))</f>
        <v/>
      </c>
      <c r="H4574" s="0" t="str">
        <f aca="false">IF(G4574=1,INT(ROUND((A4574-Debut)*86400,0)/600),"")</f>
        <v/>
      </c>
      <c r="I4574" s="0" t="str">
        <f aca="false">IF(G4574=1,INT(ROUND((A4574-Debut)*86400,0)/3600),"")</f>
        <v/>
      </c>
      <c r="J4574" s="0" t="str">
        <f aca="false">IF(OR(A4574="",B4574=""),"",ROUND((B4574-A4574)*86400,0))</f>
        <v/>
      </c>
      <c r="K4574" s="37" t="str">
        <f aca="false">IF(G4574=1,IF(COUNTIFS($C:$C,C4574,$G:$G,1,$A:$A,"&gt;="&amp;(A4574-FenetreInterm/86400),$A:$A,"&lt;="&amp;A4574)&gt;=NbInterm,1,0),"")</f>
        <v/>
      </c>
      <c r="L4574" s="37" t="str">
        <f aca="false">IF(G4574=1,IF(B4574="",0,IF(J4574&lt;SeuilFugitive,1,0)),"")</f>
        <v/>
      </c>
      <c r="M4574" s="37" t="str">
        <f aca="false">IF(G4574=1,IF(B4574="",IF((Fin-A4574)*24&gt;SeuilFigee,1,0),IF(J4574&gt;SeuilFigee*3600,1,0)),"")</f>
        <v/>
      </c>
      <c r="N4574" s="0" t="str">
        <f aca="false">IF(G4574=1,IF(COUNTIF(H$2:H4574,H4574)=1,COUNTIF($H:$H,H4574),""),"")</f>
        <v/>
      </c>
      <c r="O4574" s="0" t="str">
        <f aca="false">IF(G4574=1,IF(COUNTIF(I$2:I4574,I4574)=1,COUNTIF($I:$I,I4574),""),"")</f>
        <v/>
      </c>
      <c r="P4574" s="38" t="str">
        <f aca="false">IF(G4574=1,IF(COUNTIFS(C$2:C4574,C4574,G$2:G4574,1)=1,COUNTIFS($C:$C,C4574,$G:$G,1)+ROW()/10000000,""),"")</f>
        <v/>
      </c>
      <c r="Q4574" s="0" t="str">
        <f aca="false">IF(K4574=1,IF(COUNTIFS(C$2:C4574,C4574,K$2:K4574,1)=1,1,0),"")</f>
        <v/>
      </c>
      <c r="R4574" s="0" t="str">
        <f aca="false">IF(M4574=1,IF(COUNTIFS(C$2:C4574,C4574,M$2:M4574,1)=1,1,0),"")</f>
        <v/>
      </c>
      <c r="S4574" s="0" t="str">
        <f aca="false">IF(L4574=1,IF(COUNTIFS(C$2:C4574,C4574,L$2:L4574,1)=1,1,0),"")</f>
        <v/>
      </c>
      <c r="T4574" s="38" t="str">
        <f aca="false">IF(N4574="","",N4574+ROW()/10000000)</f>
        <v/>
      </c>
      <c r="U4574" s="0" t="str">
        <f aca="false">IF(G4574=1,IF(B4574="",1,0),"")</f>
        <v/>
      </c>
    </row>
    <row r="4575" customFormat="false" ht="15" hidden="false" customHeight="false" outlineLevel="0" collapsed="false">
      <c r="A4575" s="35"/>
      <c r="B4575" s="35"/>
      <c r="G4575" s="0" t="str">
        <f aca="false">IF(A4575="","",IF(AND(A4575&gt;=Debut,A4575&lt;Fin),1,0))</f>
        <v/>
      </c>
      <c r="H4575" s="0" t="str">
        <f aca="false">IF(G4575=1,INT(ROUND((A4575-Debut)*86400,0)/600),"")</f>
        <v/>
      </c>
      <c r="I4575" s="0" t="str">
        <f aca="false">IF(G4575=1,INT(ROUND((A4575-Debut)*86400,0)/3600),"")</f>
        <v/>
      </c>
      <c r="J4575" s="0" t="str">
        <f aca="false">IF(OR(A4575="",B4575=""),"",ROUND((B4575-A4575)*86400,0))</f>
        <v/>
      </c>
      <c r="K4575" s="37" t="str">
        <f aca="false">IF(G4575=1,IF(COUNTIFS($C:$C,C4575,$G:$G,1,$A:$A,"&gt;="&amp;(A4575-FenetreInterm/86400),$A:$A,"&lt;="&amp;A4575)&gt;=NbInterm,1,0),"")</f>
        <v/>
      </c>
      <c r="L4575" s="37" t="str">
        <f aca="false">IF(G4575=1,IF(B4575="",0,IF(J4575&lt;SeuilFugitive,1,0)),"")</f>
        <v/>
      </c>
      <c r="M4575" s="37" t="str">
        <f aca="false">IF(G4575=1,IF(B4575="",IF((Fin-A4575)*24&gt;SeuilFigee,1,0),IF(J4575&gt;SeuilFigee*3600,1,0)),"")</f>
        <v/>
      </c>
      <c r="N4575" s="0" t="str">
        <f aca="false">IF(G4575=1,IF(COUNTIF(H$2:H4575,H4575)=1,COUNTIF($H:$H,H4575),""),"")</f>
        <v/>
      </c>
      <c r="O4575" s="0" t="str">
        <f aca="false">IF(G4575=1,IF(COUNTIF(I$2:I4575,I4575)=1,COUNTIF($I:$I,I4575),""),"")</f>
        <v/>
      </c>
      <c r="P4575" s="38" t="str">
        <f aca="false">IF(G4575=1,IF(COUNTIFS(C$2:C4575,C4575,G$2:G4575,1)=1,COUNTIFS($C:$C,C4575,$G:$G,1)+ROW()/10000000,""),"")</f>
        <v/>
      </c>
      <c r="Q4575" s="0" t="str">
        <f aca="false">IF(K4575=1,IF(COUNTIFS(C$2:C4575,C4575,K$2:K4575,1)=1,1,0),"")</f>
        <v/>
      </c>
      <c r="R4575" s="0" t="str">
        <f aca="false">IF(M4575=1,IF(COUNTIFS(C$2:C4575,C4575,M$2:M4575,1)=1,1,0),"")</f>
        <v/>
      </c>
      <c r="S4575" s="0" t="str">
        <f aca="false">IF(L4575=1,IF(COUNTIFS(C$2:C4575,C4575,L$2:L4575,1)=1,1,0),"")</f>
        <v/>
      </c>
      <c r="T4575" s="38" t="str">
        <f aca="false">IF(N4575="","",N4575+ROW()/10000000)</f>
        <v/>
      </c>
      <c r="U4575" s="0" t="str">
        <f aca="false">IF(G4575=1,IF(B4575="",1,0),"")</f>
        <v/>
      </c>
    </row>
    <row r="4576" customFormat="false" ht="15" hidden="false" customHeight="false" outlineLevel="0" collapsed="false">
      <c r="A4576" s="35"/>
      <c r="B4576" s="35"/>
      <c r="G4576" s="0" t="str">
        <f aca="false">IF(A4576="","",IF(AND(A4576&gt;=Debut,A4576&lt;Fin),1,0))</f>
        <v/>
      </c>
      <c r="H4576" s="0" t="str">
        <f aca="false">IF(G4576=1,INT(ROUND((A4576-Debut)*86400,0)/600),"")</f>
        <v/>
      </c>
      <c r="I4576" s="0" t="str">
        <f aca="false">IF(G4576=1,INT(ROUND((A4576-Debut)*86400,0)/3600),"")</f>
        <v/>
      </c>
      <c r="J4576" s="0" t="str">
        <f aca="false">IF(OR(A4576="",B4576=""),"",ROUND((B4576-A4576)*86400,0))</f>
        <v/>
      </c>
      <c r="K4576" s="37" t="str">
        <f aca="false">IF(G4576=1,IF(COUNTIFS($C:$C,C4576,$G:$G,1,$A:$A,"&gt;="&amp;(A4576-FenetreInterm/86400),$A:$A,"&lt;="&amp;A4576)&gt;=NbInterm,1,0),"")</f>
        <v/>
      </c>
      <c r="L4576" s="37" t="str">
        <f aca="false">IF(G4576=1,IF(B4576="",0,IF(J4576&lt;SeuilFugitive,1,0)),"")</f>
        <v/>
      </c>
      <c r="M4576" s="37" t="str">
        <f aca="false">IF(G4576=1,IF(B4576="",IF((Fin-A4576)*24&gt;SeuilFigee,1,0),IF(J4576&gt;SeuilFigee*3600,1,0)),"")</f>
        <v/>
      </c>
      <c r="N4576" s="0" t="str">
        <f aca="false">IF(G4576=1,IF(COUNTIF(H$2:H4576,H4576)=1,COUNTIF($H:$H,H4576),""),"")</f>
        <v/>
      </c>
      <c r="O4576" s="0" t="str">
        <f aca="false">IF(G4576=1,IF(COUNTIF(I$2:I4576,I4576)=1,COUNTIF($I:$I,I4576),""),"")</f>
        <v/>
      </c>
      <c r="P4576" s="38" t="str">
        <f aca="false">IF(G4576=1,IF(COUNTIFS(C$2:C4576,C4576,G$2:G4576,1)=1,COUNTIFS($C:$C,C4576,$G:$G,1)+ROW()/10000000,""),"")</f>
        <v/>
      </c>
      <c r="Q4576" s="0" t="str">
        <f aca="false">IF(K4576=1,IF(COUNTIFS(C$2:C4576,C4576,K$2:K4576,1)=1,1,0),"")</f>
        <v/>
      </c>
      <c r="R4576" s="0" t="str">
        <f aca="false">IF(M4576=1,IF(COUNTIFS(C$2:C4576,C4576,M$2:M4576,1)=1,1,0),"")</f>
        <v/>
      </c>
      <c r="S4576" s="0" t="str">
        <f aca="false">IF(L4576=1,IF(COUNTIFS(C$2:C4576,C4576,L$2:L4576,1)=1,1,0),"")</f>
        <v/>
      </c>
      <c r="T4576" s="38" t="str">
        <f aca="false">IF(N4576="","",N4576+ROW()/10000000)</f>
        <v/>
      </c>
      <c r="U4576" s="0" t="str">
        <f aca="false">IF(G4576=1,IF(B4576="",1,0),"")</f>
        <v/>
      </c>
    </row>
    <row r="4577" customFormat="false" ht="15" hidden="false" customHeight="false" outlineLevel="0" collapsed="false">
      <c r="A4577" s="35"/>
      <c r="B4577" s="35"/>
      <c r="G4577" s="0" t="str">
        <f aca="false">IF(A4577="","",IF(AND(A4577&gt;=Debut,A4577&lt;Fin),1,0))</f>
        <v/>
      </c>
      <c r="H4577" s="0" t="str">
        <f aca="false">IF(G4577=1,INT(ROUND((A4577-Debut)*86400,0)/600),"")</f>
        <v/>
      </c>
      <c r="I4577" s="0" t="str">
        <f aca="false">IF(G4577=1,INT(ROUND((A4577-Debut)*86400,0)/3600),"")</f>
        <v/>
      </c>
      <c r="J4577" s="0" t="str">
        <f aca="false">IF(OR(A4577="",B4577=""),"",ROUND((B4577-A4577)*86400,0))</f>
        <v/>
      </c>
      <c r="K4577" s="37" t="str">
        <f aca="false">IF(G4577=1,IF(COUNTIFS($C:$C,C4577,$G:$G,1,$A:$A,"&gt;="&amp;(A4577-FenetreInterm/86400),$A:$A,"&lt;="&amp;A4577)&gt;=NbInterm,1,0),"")</f>
        <v/>
      </c>
      <c r="L4577" s="37" t="str">
        <f aca="false">IF(G4577=1,IF(B4577="",0,IF(J4577&lt;SeuilFugitive,1,0)),"")</f>
        <v/>
      </c>
      <c r="M4577" s="37" t="str">
        <f aca="false">IF(G4577=1,IF(B4577="",IF((Fin-A4577)*24&gt;SeuilFigee,1,0),IF(J4577&gt;SeuilFigee*3600,1,0)),"")</f>
        <v/>
      </c>
      <c r="N4577" s="0" t="str">
        <f aca="false">IF(G4577=1,IF(COUNTIF(H$2:H4577,H4577)=1,COUNTIF($H:$H,H4577),""),"")</f>
        <v/>
      </c>
      <c r="O4577" s="0" t="str">
        <f aca="false">IF(G4577=1,IF(COUNTIF(I$2:I4577,I4577)=1,COUNTIF($I:$I,I4577),""),"")</f>
        <v/>
      </c>
      <c r="P4577" s="38" t="str">
        <f aca="false">IF(G4577=1,IF(COUNTIFS(C$2:C4577,C4577,G$2:G4577,1)=1,COUNTIFS($C:$C,C4577,$G:$G,1)+ROW()/10000000,""),"")</f>
        <v/>
      </c>
      <c r="Q4577" s="0" t="str">
        <f aca="false">IF(K4577=1,IF(COUNTIFS(C$2:C4577,C4577,K$2:K4577,1)=1,1,0),"")</f>
        <v/>
      </c>
      <c r="R4577" s="0" t="str">
        <f aca="false">IF(M4577=1,IF(COUNTIFS(C$2:C4577,C4577,M$2:M4577,1)=1,1,0),"")</f>
        <v/>
      </c>
      <c r="S4577" s="0" t="str">
        <f aca="false">IF(L4577=1,IF(COUNTIFS(C$2:C4577,C4577,L$2:L4577,1)=1,1,0),"")</f>
        <v/>
      </c>
      <c r="T4577" s="38" t="str">
        <f aca="false">IF(N4577="","",N4577+ROW()/10000000)</f>
        <v/>
      </c>
      <c r="U4577" s="0" t="str">
        <f aca="false">IF(G4577=1,IF(B4577="",1,0),"")</f>
        <v/>
      </c>
    </row>
    <row r="4578" customFormat="false" ht="15" hidden="false" customHeight="false" outlineLevel="0" collapsed="false">
      <c r="A4578" s="35"/>
      <c r="B4578" s="35"/>
      <c r="G4578" s="0" t="str">
        <f aca="false">IF(A4578="","",IF(AND(A4578&gt;=Debut,A4578&lt;Fin),1,0))</f>
        <v/>
      </c>
      <c r="H4578" s="0" t="str">
        <f aca="false">IF(G4578=1,INT(ROUND((A4578-Debut)*86400,0)/600),"")</f>
        <v/>
      </c>
      <c r="I4578" s="0" t="str">
        <f aca="false">IF(G4578=1,INT(ROUND((A4578-Debut)*86400,0)/3600),"")</f>
        <v/>
      </c>
      <c r="J4578" s="0" t="str">
        <f aca="false">IF(OR(A4578="",B4578=""),"",ROUND((B4578-A4578)*86400,0))</f>
        <v/>
      </c>
      <c r="K4578" s="37" t="str">
        <f aca="false">IF(G4578=1,IF(COUNTIFS($C:$C,C4578,$G:$G,1,$A:$A,"&gt;="&amp;(A4578-FenetreInterm/86400),$A:$A,"&lt;="&amp;A4578)&gt;=NbInterm,1,0),"")</f>
        <v/>
      </c>
      <c r="L4578" s="37" t="str">
        <f aca="false">IF(G4578=1,IF(B4578="",0,IF(J4578&lt;SeuilFugitive,1,0)),"")</f>
        <v/>
      </c>
      <c r="M4578" s="37" t="str">
        <f aca="false">IF(G4578=1,IF(B4578="",IF((Fin-A4578)*24&gt;SeuilFigee,1,0),IF(J4578&gt;SeuilFigee*3600,1,0)),"")</f>
        <v/>
      </c>
      <c r="N4578" s="0" t="str">
        <f aca="false">IF(G4578=1,IF(COUNTIF(H$2:H4578,H4578)=1,COUNTIF($H:$H,H4578),""),"")</f>
        <v/>
      </c>
      <c r="O4578" s="0" t="str">
        <f aca="false">IF(G4578=1,IF(COUNTIF(I$2:I4578,I4578)=1,COUNTIF($I:$I,I4578),""),"")</f>
        <v/>
      </c>
      <c r="P4578" s="38" t="str">
        <f aca="false">IF(G4578=1,IF(COUNTIFS(C$2:C4578,C4578,G$2:G4578,1)=1,COUNTIFS($C:$C,C4578,$G:$G,1)+ROW()/10000000,""),"")</f>
        <v/>
      </c>
      <c r="Q4578" s="0" t="str">
        <f aca="false">IF(K4578=1,IF(COUNTIFS(C$2:C4578,C4578,K$2:K4578,1)=1,1,0),"")</f>
        <v/>
      </c>
      <c r="R4578" s="0" t="str">
        <f aca="false">IF(M4578=1,IF(COUNTIFS(C$2:C4578,C4578,M$2:M4578,1)=1,1,0),"")</f>
        <v/>
      </c>
      <c r="S4578" s="0" t="str">
        <f aca="false">IF(L4578=1,IF(COUNTIFS(C$2:C4578,C4578,L$2:L4578,1)=1,1,0),"")</f>
        <v/>
      </c>
      <c r="T4578" s="38" t="str">
        <f aca="false">IF(N4578="","",N4578+ROW()/10000000)</f>
        <v/>
      </c>
      <c r="U4578" s="0" t="str">
        <f aca="false">IF(G4578=1,IF(B4578="",1,0),"")</f>
        <v/>
      </c>
    </row>
    <row r="4579" customFormat="false" ht="15" hidden="false" customHeight="false" outlineLevel="0" collapsed="false">
      <c r="A4579" s="35"/>
      <c r="B4579" s="35"/>
      <c r="G4579" s="0" t="str">
        <f aca="false">IF(A4579="","",IF(AND(A4579&gt;=Debut,A4579&lt;Fin),1,0))</f>
        <v/>
      </c>
      <c r="H4579" s="0" t="str">
        <f aca="false">IF(G4579=1,INT(ROUND((A4579-Debut)*86400,0)/600),"")</f>
        <v/>
      </c>
      <c r="I4579" s="0" t="str">
        <f aca="false">IF(G4579=1,INT(ROUND((A4579-Debut)*86400,0)/3600),"")</f>
        <v/>
      </c>
      <c r="J4579" s="0" t="str">
        <f aca="false">IF(OR(A4579="",B4579=""),"",ROUND((B4579-A4579)*86400,0))</f>
        <v/>
      </c>
      <c r="K4579" s="37" t="str">
        <f aca="false">IF(G4579=1,IF(COUNTIFS($C:$C,C4579,$G:$G,1,$A:$A,"&gt;="&amp;(A4579-FenetreInterm/86400),$A:$A,"&lt;="&amp;A4579)&gt;=NbInterm,1,0),"")</f>
        <v/>
      </c>
      <c r="L4579" s="37" t="str">
        <f aca="false">IF(G4579=1,IF(B4579="",0,IF(J4579&lt;SeuilFugitive,1,0)),"")</f>
        <v/>
      </c>
      <c r="M4579" s="37" t="str">
        <f aca="false">IF(G4579=1,IF(B4579="",IF((Fin-A4579)*24&gt;SeuilFigee,1,0),IF(J4579&gt;SeuilFigee*3600,1,0)),"")</f>
        <v/>
      </c>
      <c r="N4579" s="0" t="str">
        <f aca="false">IF(G4579=1,IF(COUNTIF(H$2:H4579,H4579)=1,COUNTIF($H:$H,H4579),""),"")</f>
        <v/>
      </c>
      <c r="O4579" s="0" t="str">
        <f aca="false">IF(G4579=1,IF(COUNTIF(I$2:I4579,I4579)=1,COUNTIF($I:$I,I4579),""),"")</f>
        <v/>
      </c>
      <c r="P4579" s="38" t="str">
        <f aca="false">IF(G4579=1,IF(COUNTIFS(C$2:C4579,C4579,G$2:G4579,1)=1,COUNTIFS($C:$C,C4579,$G:$G,1)+ROW()/10000000,""),"")</f>
        <v/>
      </c>
      <c r="Q4579" s="0" t="str">
        <f aca="false">IF(K4579=1,IF(COUNTIFS(C$2:C4579,C4579,K$2:K4579,1)=1,1,0),"")</f>
        <v/>
      </c>
      <c r="R4579" s="0" t="str">
        <f aca="false">IF(M4579=1,IF(COUNTIFS(C$2:C4579,C4579,M$2:M4579,1)=1,1,0),"")</f>
        <v/>
      </c>
      <c r="S4579" s="0" t="str">
        <f aca="false">IF(L4579=1,IF(COUNTIFS(C$2:C4579,C4579,L$2:L4579,1)=1,1,0),"")</f>
        <v/>
      </c>
      <c r="T4579" s="38" t="str">
        <f aca="false">IF(N4579="","",N4579+ROW()/10000000)</f>
        <v/>
      </c>
      <c r="U4579" s="0" t="str">
        <f aca="false">IF(G4579=1,IF(B4579="",1,0),"")</f>
        <v/>
      </c>
    </row>
    <row r="4580" customFormat="false" ht="15" hidden="false" customHeight="false" outlineLevel="0" collapsed="false">
      <c r="A4580" s="35"/>
      <c r="B4580" s="35"/>
      <c r="G4580" s="0" t="str">
        <f aca="false">IF(A4580="","",IF(AND(A4580&gt;=Debut,A4580&lt;Fin),1,0))</f>
        <v/>
      </c>
      <c r="H4580" s="0" t="str">
        <f aca="false">IF(G4580=1,INT(ROUND((A4580-Debut)*86400,0)/600),"")</f>
        <v/>
      </c>
      <c r="I4580" s="0" t="str">
        <f aca="false">IF(G4580=1,INT(ROUND((A4580-Debut)*86400,0)/3600),"")</f>
        <v/>
      </c>
      <c r="J4580" s="0" t="str">
        <f aca="false">IF(OR(A4580="",B4580=""),"",ROUND((B4580-A4580)*86400,0))</f>
        <v/>
      </c>
      <c r="K4580" s="37" t="str">
        <f aca="false">IF(G4580=1,IF(COUNTIFS($C:$C,C4580,$G:$G,1,$A:$A,"&gt;="&amp;(A4580-FenetreInterm/86400),$A:$A,"&lt;="&amp;A4580)&gt;=NbInterm,1,0),"")</f>
        <v/>
      </c>
      <c r="L4580" s="37" t="str">
        <f aca="false">IF(G4580=1,IF(B4580="",0,IF(J4580&lt;SeuilFugitive,1,0)),"")</f>
        <v/>
      </c>
      <c r="M4580" s="37" t="str">
        <f aca="false">IF(G4580=1,IF(B4580="",IF((Fin-A4580)*24&gt;SeuilFigee,1,0),IF(J4580&gt;SeuilFigee*3600,1,0)),"")</f>
        <v/>
      </c>
      <c r="N4580" s="0" t="str">
        <f aca="false">IF(G4580=1,IF(COUNTIF(H$2:H4580,H4580)=1,COUNTIF($H:$H,H4580),""),"")</f>
        <v/>
      </c>
      <c r="O4580" s="0" t="str">
        <f aca="false">IF(G4580=1,IF(COUNTIF(I$2:I4580,I4580)=1,COUNTIF($I:$I,I4580),""),"")</f>
        <v/>
      </c>
      <c r="P4580" s="38" t="str">
        <f aca="false">IF(G4580=1,IF(COUNTIFS(C$2:C4580,C4580,G$2:G4580,1)=1,COUNTIFS($C:$C,C4580,$G:$G,1)+ROW()/10000000,""),"")</f>
        <v/>
      </c>
      <c r="Q4580" s="0" t="str">
        <f aca="false">IF(K4580=1,IF(COUNTIFS(C$2:C4580,C4580,K$2:K4580,1)=1,1,0),"")</f>
        <v/>
      </c>
      <c r="R4580" s="0" t="str">
        <f aca="false">IF(M4580=1,IF(COUNTIFS(C$2:C4580,C4580,M$2:M4580,1)=1,1,0),"")</f>
        <v/>
      </c>
      <c r="S4580" s="0" t="str">
        <f aca="false">IF(L4580=1,IF(COUNTIFS(C$2:C4580,C4580,L$2:L4580,1)=1,1,0),"")</f>
        <v/>
      </c>
      <c r="T4580" s="38" t="str">
        <f aca="false">IF(N4580="","",N4580+ROW()/10000000)</f>
        <v/>
      </c>
      <c r="U4580" s="0" t="str">
        <f aca="false">IF(G4580=1,IF(B4580="",1,0),"")</f>
        <v/>
      </c>
    </row>
    <row r="4581" customFormat="false" ht="15" hidden="false" customHeight="false" outlineLevel="0" collapsed="false">
      <c r="A4581" s="35"/>
      <c r="B4581" s="35"/>
      <c r="G4581" s="0" t="str">
        <f aca="false">IF(A4581="","",IF(AND(A4581&gt;=Debut,A4581&lt;Fin),1,0))</f>
        <v/>
      </c>
      <c r="H4581" s="0" t="str">
        <f aca="false">IF(G4581=1,INT(ROUND((A4581-Debut)*86400,0)/600),"")</f>
        <v/>
      </c>
      <c r="I4581" s="0" t="str">
        <f aca="false">IF(G4581=1,INT(ROUND((A4581-Debut)*86400,0)/3600),"")</f>
        <v/>
      </c>
      <c r="J4581" s="0" t="str">
        <f aca="false">IF(OR(A4581="",B4581=""),"",ROUND((B4581-A4581)*86400,0))</f>
        <v/>
      </c>
      <c r="K4581" s="37" t="str">
        <f aca="false">IF(G4581=1,IF(COUNTIFS($C:$C,C4581,$G:$G,1,$A:$A,"&gt;="&amp;(A4581-FenetreInterm/86400),$A:$A,"&lt;="&amp;A4581)&gt;=NbInterm,1,0),"")</f>
        <v/>
      </c>
      <c r="L4581" s="37" t="str">
        <f aca="false">IF(G4581=1,IF(B4581="",0,IF(J4581&lt;SeuilFugitive,1,0)),"")</f>
        <v/>
      </c>
      <c r="M4581" s="37" t="str">
        <f aca="false">IF(G4581=1,IF(B4581="",IF((Fin-A4581)*24&gt;SeuilFigee,1,0),IF(J4581&gt;SeuilFigee*3600,1,0)),"")</f>
        <v/>
      </c>
      <c r="N4581" s="0" t="str">
        <f aca="false">IF(G4581=1,IF(COUNTIF(H$2:H4581,H4581)=1,COUNTIF($H:$H,H4581),""),"")</f>
        <v/>
      </c>
      <c r="O4581" s="0" t="str">
        <f aca="false">IF(G4581=1,IF(COUNTIF(I$2:I4581,I4581)=1,COUNTIF($I:$I,I4581),""),"")</f>
        <v/>
      </c>
      <c r="P4581" s="38" t="str">
        <f aca="false">IF(G4581=1,IF(COUNTIFS(C$2:C4581,C4581,G$2:G4581,1)=1,COUNTIFS($C:$C,C4581,$G:$G,1)+ROW()/10000000,""),"")</f>
        <v/>
      </c>
      <c r="Q4581" s="0" t="str">
        <f aca="false">IF(K4581=1,IF(COUNTIFS(C$2:C4581,C4581,K$2:K4581,1)=1,1,0),"")</f>
        <v/>
      </c>
      <c r="R4581" s="0" t="str">
        <f aca="false">IF(M4581=1,IF(COUNTIFS(C$2:C4581,C4581,M$2:M4581,1)=1,1,0),"")</f>
        <v/>
      </c>
      <c r="S4581" s="0" t="str">
        <f aca="false">IF(L4581=1,IF(COUNTIFS(C$2:C4581,C4581,L$2:L4581,1)=1,1,0),"")</f>
        <v/>
      </c>
      <c r="T4581" s="38" t="str">
        <f aca="false">IF(N4581="","",N4581+ROW()/10000000)</f>
        <v/>
      </c>
      <c r="U4581" s="0" t="str">
        <f aca="false">IF(G4581=1,IF(B4581="",1,0),"")</f>
        <v/>
      </c>
    </row>
    <row r="4582" customFormat="false" ht="15" hidden="false" customHeight="false" outlineLevel="0" collapsed="false">
      <c r="A4582" s="35"/>
      <c r="B4582" s="35"/>
      <c r="G4582" s="0" t="str">
        <f aca="false">IF(A4582="","",IF(AND(A4582&gt;=Debut,A4582&lt;Fin),1,0))</f>
        <v/>
      </c>
      <c r="H4582" s="0" t="str">
        <f aca="false">IF(G4582=1,INT(ROUND((A4582-Debut)*86400,0)/600),"")</f>
        <v/>
      </c>
      <c r="I4582" s="0" t="str">
        <f aca="false">IF(G4582=1,INT(ROUND((A4582-Debut)*86400,0)/3600),"")</f>
        <v/>
      </c>
      <c r="J4582" s="0" t="str">
        <f aca="false">IF(OR(A4582="",B4582=""),"",ROUND((B4582-A4582)*86400,0))</f>
        <v/>
      </c>
      <c r="K4582" s="37" t="str">
        <f aca="false">IF(G4582=1,IF(COUNTIFS($C:$C,C4582,$G:$G,1,$A:$A,"&gt;="&amp;(A4582-FenetreInterm/86400),$A:$A,"&lt;="&amp;A4582)&gt;=NbInterm,1,0),"")</f>
        <v/>
      </c>
      <c r="L4582" s="37" t="str">
        <f aca="false">IF(G4582=1,IF(B4582="",0,IF(J4582&lt;SeuilFugitive,1,0)),"")</f>
        <v/>
      </c>
      <c r="M4582" s="37" t="str">
        <f aca="false">IF(G4582=1,IF(B4582="",IF((Fin-A4582)*24&gt;SeuilFigee,1,0),IF(J4582&gt;SeuilFigee*3600,1,0)),"")</f>
        <v/>
      </c>
      <c r="N4582" s="0" t="str">
        <f aca="false">IF(G4582=1,IF(COUNTIF(H$2:H4582,H4582)=1,COUNTIF($H:$H,H4582),""),"")</f>
        <v/>
      </c>
      <c r="O4582" s="0" t="str">
        <f aca="false">IF(G4582=1,IF(COUNTIF(I$2:I4582,I4582)=1,COUNTIF($I:$I,I4582),""),"")</f>
        <v/>
      </c>
      <c r="P4582" s="38" t="str">
        <f aca="false">IF(G4582=1,IF(COUNTIFS(C$2:C4582,C4582,G$2:G4582,1)=1,COUNTIFS($C:$C,C4582,$G:$G,1)+ROW()/10000000,""),"")</f>
        <v/>
      </c>
      <c r="Q4582" s="0" t="str">
        <f aca="false">IF(K4582=1,IF(COUNTIFS(C$2:C4582,C4582,K$2:K4582,1)=1,1,0),"")</f>
        <v/>
      </c>
      <c r="R4582" s="0" t="str">
        <f aca="false">IF(M4582=1,IF(COUNTIFS(C$2:C4582,C4582,M$2:M4582,1)=1,1,0),"")</f>
        <v/>
      </c>
      <c r="S4582" s="0" t="str">
        <f aca="false">IF(L4582=1,IF(COUNTIFS(C$2:C4582,C4582,L$2:L4582,1)=1,1,0),"")</f>
        <v/>
      </c>
      <c r="T4582" s="38" t="str">
        <f aca="false">IF(N4582="","",N4582+ROW()/10000000)</f>
        <v/>
      </c>
      <c r="U4582" s="0" t="str">
        <f aca="false">IF(G4582=1,IF(B4582="",1,0),"")</f>
        <v/>
      </c>
    </row>
    <row r="4583" customFormat="false" ht="15" hidden="false" customHeight="false" outlineLevel="0" collapsed="false">
      <c r="A4583" s="35"/>
      <c r="B4583" s="35"/>
      <c r="G4583" s="0" t="str">
        <f aca="false">IF(A4583="","",IF(AND(A4583&gt;=Debut,A4583&lt;Fin),1,0))</f>
        <v/>
      </c>
      <c r="H4583" s="0" t="str">
        <f aca="false">IF(G4583=1,INT(ROUND((A4583-Debut)*86400,0)/600),"")</f>
        <v/>
      </c>
      <c r="I4583" s="0" t="str">
        <f aca="false">IF(G4583=1,INT(ROUND((A4583-Debut)*86400,0)/3600),"")</f>
        <v/>
      </c>
      <c r="J4583" s="0" t="str">
        <f aca="false">IF(OR(A4583="",B4583=""),"",ROUND((B4583-A4583)*86400,0))</f>
        <v/>
      </c>
      <c r="K4583" s="37" t="str">
        <f aca="false">IF(G4583=1,IF(COUNTIFS($C:$C,C4583,$G:$G,1,$A:$A,"&gt;="&amp;(A4583-FenetreInterm/86400),$A:$A,"&lt;="&amp;A4583)&gt;=NbInterm,1,0),"")</f>
        <v/>
      </c>
      <c r="L4583" s="37" t="str">
        <f aca="false">IF(G4583=1,IF(B4583="",0,IF(J4583&lt;SeuilFugitive,1,0)),"")</f>
        <v/>
      </c>
      <c r="M4583" s="37" t="str">
        <f aca="false">IF(G4583=1,IF(B4583="",IF((Fin-A4583)*24&gt;SeuilFigee,1,0),IF(J4583&gt;SeuilFigee*3600,1,0)),"")</f>
        <v/>
      </c>
      <c r="N4583" s="0" t="str">
        <f aca="false">IF(G4583=1,IF(COUNTIF(H$2:H4583,H4583)=1,COUNTIF($H:$H,H4583),""),"")</f>
        <v/>
      </c>
      <c r="O4583" s="0" t="str">
        <f aca="false">IF(G4583=1,IF(COUNTIF(I$2:I4583,I4583)=1,COUNTIF($I:$I,I4583),""),"")</f>
        <v/>
      </c>
      <c r="P4583" s="38" t="str">
        <f aca="false">IF(G4583=1,IF(COUNTIFS(C$2:C4583,C4583,G$2:G4583,1)=1,COUNTIFS($C:$C,C4583,$G:$G,1)+ROW()/10000000,""),"")</f>
        <v/>
      </c>
      <c r="Q4583" s="0" t="str">
        <f aca="false">IF(K4583=1,IF(COUNTIFS(C$2:C4583,C4583,K$2:K4583,1)=1,1,0),"")</f>
        <v/>
      </c>
      <c r="R4583" s="0" t="str">
        <f aca="false">IF(M4583=1,IF(COUNTIFS(C$2:C4583,C4583,M$2:M4583,1)=1,1,0),"")</f>
        <v/>
      </c>
      <c r="S4583" s="0" t="str">
        <f aca="false">IF(L4583=1,IF(COUNTIFS(C$2:C4583,C4583,L$2:L4583,1)=1,1,0),"")</f>
        <v/>
      </c>
      <c r="T4583" s="38" t="str">
        <f aca="false">IF(N4583="","",N4583+ROW()/10000000)</f>
        <v/>
      </c>
      <c r="U4583" s="0" t="str">
        <f aca="false">IF(G4583=1,IF(B4583="",1,0),"")</f>
        <v/>
      </c>
    </row>
    <row r="4584" customFormat="false" ht="15" hidden="false" customHeight="false" outlineLevel="0" collapsed="false">
      <c r="A4584" s="35"/>
      <c r="B4584" s="35"/>
      <c r="G4584" s="0" t="str">
        <f aca="false">IF(A4584="","",IF(AND(A4584&gt;=Debut,A4584&lt;Fin),1,0))</f>
        <v/>
      </c>
      <c r="H4584" s="0" t="str">
        <f aca="false">IF(G4584=1,INT(ROUND((A4584-Debut)*86400,0)/600),"")</f>
        <v/>
      </c>
      <c r="I4584" s="0" t="str">
        <f aca="false">IF(G4584=1,INT(ROUND((A4584-Debut)*86400,0)/3600),"")</f>
        <v/>
      </c>
      <c r="J4584" s="0" t="str">
        <f aca="false">IF(OR(A4584="",B4584=""),"",ROUND((B4584-A4584)*86400,0))</f>
        <v/>
      </c>
      <c r="K4584" s="37" t="str">
        <f aca="false">IF(G4584=1,IF(COUNTIFS($C:$C,C4584,$G:$G,1,$A:$A,"&gt;="&amp;(A4584-FenetreInterm/86400),$A:$A,"&lt;="&amp;A4584)&gt;=NbInterm,1,0),"")</f>
        <v/>
      </c>
      <c r="L4584" s="37" t="str">
        <f aca="false">IF(G4584=1,IF(B4584="",0,IF(J4584&lt;SeuilFugitive,1,0)),"")</f>
        <v/>
      </c>
      <c r="M4584" s="37" t="str">
        <f aca="false">IF(G4584=1,IF(B4584="",IF((Fin-A4584)*24&gt;SeuilFigee,1,0),IF(J4584&gt;SeuilFigee*3600,1,0)),"")</f>
        <v/>
      </c>
      <c r="N4584" s="0" t="str">
        <f aca="false">IF(G4584=1,IF(COUNTIF(H$2:H4584,H4584)=1,COUNTIF($H:$H,H4584),""),"")</f>
        <v/>
      </c>
      <c r="O4584" s="0" t="str">
        <f aca="false">IF(G4584=1,IF(COUNTIF(I$2:I4584,I4584)=1,COUNTIF($I:$I,I4584),""),"")</f>
        <v/>
      </c>
      <c r="P4584" s="38" t="str">
        <f aca="false">IF(G4584=1,IF(COUNTIFS(C$2:C4584,C4584,G$2:G4584,1)=1,COUNTIFS($C:$C,C4584,$G:$G,1)+ROW()/10000000,""),"")</f>
        <v/>
      </c>
      <c r="Q4584" s="0" t="str">
        <f aca="false">IF(K4584=1,IF(COUNTIFS(C$2:C4584,C4584,K$2:K4584,1)=1,1,0),"")</f>
        <v/>
      </c>
      <c r="R4584" s="0" t="str">
        <f aca="false">IF(M4584=1,IF(COUNTIFS(C$2:C4584,C4584,M$2:M4584,1)=1,1,0),"")</f>
        <v/>
      </c>
      <c r="S4584" s="0" t="str">
        <f aca="false">IF(L4584=1,IF(COUNTIFS(C$2:C4584,C4584,L$2:L4584,1)=1,1,0),"")</f>
        <v/>
      </c>
      <c r="T4584" s="38" t="str">
        <f aca="false">IF(N4584="","",N4584+ROW()/10000000)</f>
        <v/>
      </c>
      <c r="U4584" s="0" t="str">
        <f aca="false">IF(G4584=1,IF(B4584="",1,0),"")</f>
        <v/>
      </c>
    </row>
    <row r="4585" customFormat="false" ht="15" hidden="false" customHeight="false" outlineLevel="0" collapsed="false">
      <c r="A4585" s="35"/>
      <c r="B4585" s="35"/>
      <c r="G4585" s="0" t="str">
        <f aca="false">IF(A4585="","",IF(AND(A4585&gt;=Debut,A4585&lt;Fin),1,0))</f>
        <v/>
      </c>
      <c r="H4585" s="0" t="str">
        <f aca="false">IF(G4585=1,INT(ROUND((A4585-Debut)*86400,0)/600),"")</f>
        <v/>
      </c>
      <c r="I4585" s="0" t="str">
        <f aca="false">IF(G4585=1,INT(ROUND((A4585-Debut)*86400,0)/3600),"")</f>
        <v/>
      </c>
      <c r="J4585" s="0" t="str">
        <f aca="false">IF(OR(A4585="",B4585=""),"",ROUND((B4585-A4585)*86400,0))</f>
        <v/>
      </c>
      <c r="K4585" s="37" t="str">
        <f aca="false">IF(G4585=1,IF(COUNTIFS($C:$C,C4585,$G:$G,1,$A:$A,"&gt;="&amp;(A4585-FenetreInterm/86400),$A:$A,"&lt;="&amp;A4585)&gt;=NbInterm,1,0),"")</f>
        <v/>
      </c>
      <c r="L4585" s="37" t="str">
        <f aca="false">IF(G4585=1,IF(B4585="",0,IF(J4585&lt;SeuilFugitive,1,0)),"")</f>
        <v/>
      </c>
      <c r="M4585" s="37" t="str">
        <f aca="false">IF(G4585=1,IF(B4585="",IF((Fin-A4585)*24&gt;SeuilFigee,1,0),IF(J4585&gt;SeuilFigee*3600,1,0)),"")</f>
        <v/>
      </c>
      <c r="N4585" s="0" t="str">
        <f aca="false">IF(G4585=1,IF(COUNTIF(H$2:H4585,H4585)=1,COUNTIF($H:$H,H4585),""),"")</f>
        <v/>
      </c>
      <c r="O4585" s="0" t="str">
        <f aca="false">IF(G4585=1,IF(COUNTIF(I$2:I4585,I4585)=1,COUNTIF($I:$I,I4585),""),"")</f>
        <v/>
      </c>
      <c r="P4585" s="38" t="str">
        <f aca="false">IF(G4585=1,IF(COUNTIFS(C$2:C4585,C4585,G$2:G4585,1)=1,COUNTIFS($C:$C,C4585,$G:$G,1)+ROW()/10000000,""),"")</f>
        <v/>
      </c>
      <c r="Q4585" s="0" t="str">
        <f aca="false">IF(K4585=1,IF(COUNTIFS(C$2:C4585,C4585,K$2:K4585,1)=1,1,0),"")</f>
        <v/>
      </c>
      <c r="R4585" s="0" t="str">
        <f aca="false">IF(M4585=1,IF(COUNTIFS(C$2:C4585,C4585,M$2:M4585,1)=1,1,0),"")</f>
        <v/>
      </c>
      <c r="S4585" s="0" t="str">
        <f aca="false">IF(L4585=1,IF(COUNTIFS(C$2:C4585,C4585,L$2:L4585,1)=1,1,0),"")</f>
        <v/>
      </c>
      <c r="T4585" s="38" t="str">
        <f aca="false">IF(N4585="","",N4585+ROW()/10000000)</f>
        <v/>
      </c>
      <c r="U4585" s="0" t="str">
        <f aca="false">IF(G4585=1,IF(B4585="",1,0),"")</f>
        <v/>
      </c>
    </row>
    <row r="4586" customFormat="false" ht="15" hidden="false" customHeight="false" outlineLevel="0" collapsed="false">
      <c r="A4586" s="35"/>
      <c r="B4586" s="35"/>
      <c r="G4586" s="0" t="str">
        <f aca="false">IF(A4586="","",IF(AND(A4586&gt;=Debut,A4586&lt;Fin),1,0))</f>
        <v/>
      </c>
      <c r="H4586" s="0" t="str">
        <f aca="false">IF(G4586=1,INT(ROUND((A4586-Debut)*86400,0)/600),"")</f>
        <v/>
      </c>
      <c r="I4586" s="0" t="str">
        <f aca="false">IF(G4586=1,INT(ROUND((A4586-Debut)*86400,0)/3600),"")</f>
        <v/>
      </c>
      <c r="J4586" s="0" t="str">
        <f aca="false">IF(OR(A4586="",B4586=""),"",ROUND((B4586-A4586)*86400,0))</f>
        <v/>
      </c>
      <c r="K4586" s="37" t="str">
        <f aca="false">IF(G4586=1,IF(COUNTIFS($C:$C,C4586,$G:$G,1,$A:$A,"&gt;="&amp;(A4586-FenetreInterm/86400),$A:$A,"&lt;="&amp;A4586)&gt;=NbInterm,1,0),"")</f>
        <v/>
      </c>
      <c r="L4586" s="37" t="str">
        <f aca="false">IF(G4586=1,IF(B4586="",0,IF(J4586&lt;SeuilFugitive,1,0)),"")</f>
        <v/>
      </c>
      <c r="M4586" s="37" t="str">
        <f aca="false">IF(G4586=1,IF(B4586="",IF((Fin-A4586)*24&gt;SeuilFigee,1,0),IF(J4586&gt;SeuilFigee*3600,1,0)),"")</f>
        <v/>
      </c>
      <c r="N4586" s="0" t="str">
        <f aca="false">IF(G4586=1,IF(COUNTIF(H$2:H4586,H4586)=1,COUNTIF($H:$H,H4586),""),"")</f>
        <v/>
      </c>
      <c r="O4586" s="0" t="str">
        <f aca="false">IF(G4586=1,IF(COUNTIF(I$2:I4586,I4586)=1,COUNTIF($I:$I,I4586),""),"")</f>
        <v/>
      </c>
      <c r="P4586" s="38" t="str">
        <f aca="false">IF(G4586=1,IF(COUNTIFS(C$2:C4586,C4586,G$2:G4586,1)=1,COUNTIFS($C:$C,C4586,$G:$G,1)+ROW()/10000000,""),"")</f>
        <v/>
      </c>
      <c r="Q4586" s="0" t="str">
        <f aca="false">IF(K4586=1,IF(COUNTIFS(C$2:C4586,C4586,K$2:K4586,1)=1,1,0),"")</f>
        <v/>
      </c>
      <c r="R4586" s="0" t="str">
        <f aca="false">IF(M4586=1,IF(COUNTIFS(C$2:C4586,C4586,M$2:M4586,1)=1,1,0),"")</f>
        <v/>
      </c>
      <c r="S4586" s="0" t="str">
        <f aca="false">IF(L4586=1,IF(COUNTIFS(C$2:C4586,C4586,L$2:L4586,1)=1,1,0),"")</f>
        <v/>
      </c>
      <c r="T4586" s="38" t="str">
        <f aca="false">IF(N4586="","",N4586+ROW()/10000000)</f>
        <v/>
      </c>
      <c r="U4586" s="0" t="str">
        <f aca="false">IF(G4586=1,IF(B4586="",1,0),"")</f>
        <v/>
      </c>
    </row>
    <row r="4587" customFormat="false" ht="15" hidden="false" customHeight="false" outlineLevel="0" collapsed="false">
      <c r="A4587" s="35"/>
      <c r="B4587" s="35"/>
      <c r="G4587" s="0" t="str">
        <f aca="false">IF(A4587="","",IF(AND(A4587&gt;=Debut,A4587&lt;Fin),1,0))</f>
        <v/>
      </c>
      <c r="H4587" s="0" t="str">
        <f aca="false">IF(G4587=1,INT(ROUND((A4587-Debut)*86400,0)/600),"")</f>
        <v/>
      </c>
      <c r="I4587" s="0" t="str">
        <f aca="false">IF(G4587=1,INT(ROUND((A4587-Debut)*86400,0)/3600),"")</f>
        <v/>
      </c>
      <c r="J4587" s="0" t="str">
        <f aca="false">IF(OR(A4587="",B4587=""),"",ROUND((B4587-A4587)*86400,0))</f>
        <v/>
      </c>
      <c r="K4587" s="37" t="str">
        <f aca="false">IF(G4587=1,IF(COUNTIFS($C:$C,C4587,$G:$G,1,$A:$A,"&gt;="&amp;(A4587-FenetreInterm/86400),$A:$A,"&lt;="&amp;A4587)&gt;=NbInterm,1,0),"")</f>
        <v/>
      </c>
      <c r="L4587" s="37" t="str">
        <f aca="false">IF(G4587=1,IF(B4587="",0,IF(J4587&lt;SeuilFugitive,1,0)),"")</f>
        <v/>
      </c>
      <c r="M4587" s="37" t="str">
        <f aca="false">IF(G4587=1,IF(B4587="",IF((Fin-A4587)*24&gt;SeuilFigee,1,0),IF(J4587&gt;SeuilFigee*3600,1,0)),"")</f>
        <v/>
      </c>
      <c r="N4587" s="0" t="str">
        <f aca="false">IF(G4587=1,IF(COUNTIF(H$2:H4587,H4587)=1,COUNTIF($H:$H,H4587),""),"")</f>
        <v/>
      </c>
      <c r="O4587" s="0" t="str">
        <f aca="false">IF(G4587=1,IF(COUNTIF(I$2:I4587,I4587)=1,COUNTIF($I:$I,I4587),""),"")</f>
        <v/>
      </c>
      <c r="P4587" s="38" t="str">
        <f aca="false">IF(G4587=1,IF(COUNTIFS(C$2:C4587,C4587,G$2:G4587,1)=1,COUNTIFS($C:$C,C4587,$G:$G,1)+ROW()/10000000,""),"")</f>
        <v/>
      </c>
      <c r="Q4587" s="0" t="str">
        <f aca="false">IF(K4587=1,IF(COUNTIFS(C$2:C4587,C4587,K$2:K4587,1)=1,1,0),"")</f>
        <v/>
      </c>
      <c r="R4587" s="0" t="str">
        <f aca="false">IF(M4587=1,IF(COUNTIFS(C$2:C4587,C4587,M$2:M4587,1)=1,1,0),"")</f>
        <v/>
      </c>
      <c r="S4587" s="0" t="str">
        <f aca="false">IF(L4587=1,IF(COUNTIFS(C$2:C4587,C4587,L$2:L4587,1)=1,1,0),"")</f>
        <v/>
      </c>
      <c r="T4587" s="38" t="str">
        <f aca="false">IF(N4587="","",N4587+ROW()/10000000)</f>
        <v/>
      </c>
      <c r="U4587" s="0" t="str">
        <f aca="false">IF(G4587=1,IF(B4587="",1,0),"")</f>
        <v/>
      </c>
    </row>
    <row r="4588" customFormat="false" ht="15" hidden="false" customHeight="false" outlineLevel="0" collapsed="false">
      <c r="A4588" s="35"/>
      <c r="B4588" s="35"/>
      <c r="G4588" s="0" t="str">
        <f aca="false">IF(A4588="","",IF(AND(A4588&gt;=Debut,A4588&lt;Fin),1,0))</f>
        <v/>
      </c>
      <c r="H4588" s="0" t="str">
        <f aca="false">IF(G4588=1,INT(ROUND((A4588-Debut)*86400,0)/600),"")</f>
        <v/>
      </c>
      <c r="I4588" s="0" t="str">
        <f aca="false">IF(G4588=1,INT(ROUND((A4588-Debut)*86400,0)/3600),"")</f>
        <v/>
      </c>
      <c r="J4588" s="0" t="str">
        <f aca="false">IF(OR(A4588="",B4588=""),"",ROUND((B4588-A4588)*86400,0))</f>
        <v/>
      </c>
      <c r="K4588" s="37" t="str">
        <f aca="false">IF(G4588=1,IF(COUNTIFS($C:$C,C4588,$G:$G,1,$A:$A,"&gt;="&amp;(A4588-FenetreInterm/86400),$A:$A,"&lt;="&amp;A4588)&gt;=NbInterm,1,0),"")</f>
        <v/>
      </c>
      <c r="L4588" s="37" t="str">
        <f aca="false">IF(G4588=1,IF(B4588="",0,IF(J4588&lt;SeuilFugitive,1,0)),"")</f>
        <v/>
      </c>
      <c r="M4588" s="37" t="str">
        <f aca="false">IF(G4588=1,IF(B4588="",IF((Fin-A4588)*24&gt;SeuilFigee,1,0),IF(J4588&gt;SeuilFigee*3600,1,0)),"")</f>
        <v/>
      </c>
      <c r="N4588" s="0" t="str">
        <f aca="false">IF(G4588=1,IF(COUNTIF(H$2:H4588,H4588)=1,COUNTIF($H:$H,H4588),""),"")</f>
        <v/>
      </c>
      <c r="O4588" s="0" t="str">
        <f aca="false">IF(G4588=1,IF(COUNTIF(I$2:I4588,I4588)=1,COUNTIF($I:$I,I4588),""),"")</f>
        <v/>
      </c>
      <c r="P4588" s="38" t="str">
        <f aca="false">IF(G4588=1,IF(COUNTIFS(C$2:C4588,C4588,G$2:G4588,1)=1,COUNTIFS($C:$C,C4588,$G:$G,1)+ROW()/10000000,""),"")</f>
        <v/>
      </c>
      <c r="Q4588" s="0" t="str">
        <f aca="false">IF(K4588=1,IF(COUNTIFS(C$2:C4588,C4588,K$2:K4588,1)=1,1,0),"")</f>
        <v/>
      </c>
      <c r="R4588" s="0" t="str">
        <f aca="false">IF(M4588=1,IF(COUNTIFS(C$2:C4588,C4588,M$2:M4588,1)=1,1,0),"")</f>
        <v/>
      </c>
      <c r="S4588" s="0" t="str">
        <f aca="false">IF(L4588=1,IF(COUNTIFS(C$2:C4588,C4588,L$2:L4588,1)=1,1,0),"")</f>
        <v/>
      </c>
      <c r="T4588" s="38" t="str">
        <f aca="false">IF(N4588="","",N4588+ROW()/10000000)</f>
        <v/>
      </c>
      <c r="U4588" s="0" t="str">
        <f aca="false">IF(G4588=1,IF(B4588="",1,0),"")</f>
        <v/>
      </c>
    </row>
    <row r="4589" customFormat="false" ht="15" hidden="false" customHeight="false" outlineLevel="0" collapsed="false">
      <c r="A4589" s="35"/>
      <c r="B4589" s="35"/>
      <c r="G4589" s="0" t="str">
        <f aca="false">IF(A4589="","",IF(AND(A4589&gt;=Debut,A4589&lt;Fin),1,0))</f>
        <v/>
      </c>
      <c r="H4589" s="0" t="str">
        <f aca="false">IF(G4589=1,INT(ROUND((A4589-Debut)*86400,0)/600),"")</f>
        <v/>
      </c>
      <c r="I4589" s="0" t="str">
        <f aca="false">IF(G4589=1,INT(ROUND((A4589-Debut)*86400,0)/3600),"")</f>
        <v/>
      </c>
      <c r="J4589" s="0" t="str">
        <f aca="false">IF(OR(A4589="",B4589=""),"",ROUND((B4589-A4589)*86400,0))</f>
        <v/>
      </c>
      <c r="K4589" s="37" t="str">
        <f aca="false">IF(G4589=1,IF(COUNTIFS($C:$C,C4589,$G:$G,1,$A:$A,"&gt;="&amp;(A4589-FenetreInterm/86400),$A:$A,"&lt;="&amp;A4589)&gt;=NbInterm,1,0),"")</f>
        <v/>
      </c>
      <c r="L4589" s="37" t="str">
        <f aca="false">IF(G4589=1,IF(B4589="",0,IF(J4589&lt;SeuilFugitive,1,0)),"")</f>
        <v/>
      </c>
      <c r="M4589" s="37" t="str">
        <f aca="false">IF(G4589=1,IF(B4589="",IF((Fin-A4589)*24&gt;SeuilFigee,1,0),IF(J4589&gt;SeuilFigee*3600,1,0)),"")</f>
        <v/>
      </c>
      <c r="N4589" s="0" t="str">
        <f aca="false">IF(G4589=1,IF(COUNTIF(H$2:H4589,H4589)=1,COUNTIF($H:$H,H4589),""),"")</f>
        <v/>
      </c>
      <c r="O4589" s="0" t="str">
        <f aca="false">IF(G4589=1,IF(COUNTIF(I$2:I4589,I4589)=1,COUNTIF($I:$I,I4589),""),"")</f>
        <v/>
      </c>
      <c r="P4589" s="38" t="str">
        <f aca="false">IF(G4589=1,IF(COUNTIFS(C$2:C4589,C4589,G$2:G4589,1)=1,COUNTIFS($C:$C,C4589,$G:$G,1)+ROW()/10000000,""),"")</f>
        <v/>
      </c>
      <c r="Q4589" s="0" t="str">
        <f aca="false">IF(K4589=1,IF(COUNTIFS(C$2:C4589,C4589,K$2:K4589,1)=1,1,0),"")</f>
        <v/>
      </c>
      <c r="R4589" s="0" t="str">
        <f aca="false">IF(M4589=1,IF(COUNTIFS(C$2:C4589,C4589,M$2:M4589,1)=1,1,0),"")</f>
        <v/>
      </c>
      <c r="S4589" s="0" t="str">
        <f aca="false">IF(L4589=1,IF(COUNTIFS(C$2:C4589,C4589,L$2:L4589,1)=1,1,0),"")</f>
        <v/>
      </c>
      <c r="T4589" s="38" t="str">
        <f aca="false">IF(N4589="","",N4589+ROW()/10000000)</f>
        <v/>
      </c>
      <c r="U4589" s="0" t="str">
        <f aca="false">IF(G4589=1,IF(B4589="",1,0),"")</f>
        <v/>
      </c>
    </row>
    <row r="4590" customFormat="false" ht="15" hidden="false" customHeight="false" outlineLevel="0" collapsed="false">
      <c r="A4590" s="35"/>
      <c r="B4590" s="35"/>
      <c r="G4590" s="0" t="str">
        <f aca="false">IF(A4590="","",IF(AND(A4590&gt;=Debut,A4590&lt;Fin),1,0))</f>
        <v/>
      </c>
      <c r="H4590" s="0" t="str">
        <f aca="false">IF(G4590=1,INT(ROUND((A4590-Debut)*86400,0)/600),"")</f>
        <v/>
      </c>
      <c r="I4590" s="0" t="str">
        <f aca="false">IF(G4590=1,INT(ROUND((A4590-Debut)*86400,0)/3600),"")</f>
        <v/>
      </c>
      <c r="J4590" s="0" t="str">
        <f aca="false">IF(OR(A4590="",B4590=""),"",ROUND((B4590-A4590)*86400,0))</f>
        <v/>
      </c>
      <c r="K4590" s="37" t="str">
        <f aca="false">IF(G4590=1,IF(COUNTIFS($C:$C,C4590,$G:$G,1,$A:$A,"&gt;="&amp;(A4590-FenetreInterm/86400),$A:$A,"&lt;="&amp;A4590)&gt;=NbInterm,1,0),"")</f>
        <v/>
      </c>
      <c r="L4590" s="37" t="str">
        <f aca="false">IF(G4590=1,IF(B4590="",0,IF(J4590&lt;SeuilFugitive,1,0)),"")</f>
        <v/>
      </c>
      <c r="M4590" s="37" t="str">
        <f aca="false">IF(G4590=1,IF(B4590="",IF((Fin-A4590)*24&gt;SeuilFigee,1,0),IF(J4590&gt;SeuilFigee*3600,1,0)),"")</f>
        <v/>
      </c>
      <c r="N4590" s="0" t="str">
        <f aca="false">IF(G4590=1,IF(COUNTIF(H$2:H4590,H4590)=1,COUNTIF($H:$H,H4590),""),"")</f>
        <v/>
      </c>
      <c r="O4590" s="0" t="str">
        <f aca="false">IF(G4590=1,IF(COUNTIF(I$2:I4590,I4590)=1,COUNTIF($I:$I,I4590),""),"")</f>
        <v/>
      </c>
      <c r="P4590" s="38" t="str">
        <f aca="false">IF(G4590=1,IF(COUNTIFS(C$2:C4590,C4590,G$2:G4590,1)=1,COUNTIFS($C:$C,C4590,$G:$G,1)+ROW()/10000000,""),"")</f>
        <v/>
      </c>
      <c r="Q4590" s="0" t="str">
        <f aca="false">IF(K4590=1,IF(COUNTIFS(C$2:C4590,C4590,K$2:K4590,1)=1,1,0),"")</f>
        <v/>
      </c>
      <c r="R4590" s="0" t="str">
        <f aca="false">IF(M4590=1,IF(COUNTIFS(C$2:C4590,C4590,M$2:M4590,1)=1,1,0),"")</f>
        <v/>
      </c>
      <c r="S4590" s="0" t="str">
        <f aca="false">IF(L4590=1,IF(COUNTIFS(C$2:C4590,C4590,L$2:L4590,1)=1,1,0),"")</f>
        <v/>
      </c>
      <c r="T4590" s="38" t="str">
        <f aca="false">IF(N4590="","",N4590+ROW()/10000000)</f>
        <v/>
      </c>
      <c r="U4590" s="0" t="str">
        <f aca="false">IF(G4590=1,IF(B4590="",1,0),"")</f>
        <v/>
      </c>
    </row>
    <row r="4591" customFormat="false" ht="15" hidden="false" customHeight="false" outlineLevel="0" collapsed="false">
      <c r="A4591" s="35"/>
      <c r="B4591" s="35"/>
      <c r="G4591" s="0" t="str">
        <f aca="false">IF(A4591="","",IF(AND(A4591&gt;=Debut,A4591&lt;Fin),1,0))</f>
        <v/>
      </c>
      <c r="H4591" s="0" t="str">
        <f aca="false">IF(G4591=1,INT(ROUND((A4591-Debut)*86400,0)/600),"")</f>
        <v/>
      </c>
      <c r="I4591" s="0" t="str">
        <f aca="false">IF(G4591=1,INT(ROUND((A4591-Debut)*86400,0)/3600),"")</f>
        <v/>
      </c>
      <c r="J4591" s="0" t="str">
        <f aca="false">IF(OR(A4591="",B4591=""),"",ROUND((B4591-A4591)*86400,0))</f>
        <v/>
      </c>
      <c r="K4591" s="37" t="str">
        <f aca="false">IF(G4591=1,IF(COUNTIFS($C:$C,C4591,$G:$G,1,$A:$A,"&gt;="&amp;(A4591-FenetreInterm/86400),$A:$A,"&lt;="&amp;A4591)&gt;=NbInterm,1,0),"")</f>
        <v/>
      </c>
      <c r="L4591" s="37" t="str">
        <f aca="false">IF(G4591=1,IF(B4591="",0,IF(J4591&lt;SeuilFugitive,1,0)),"")</f>
        <v/>
      </c>
      <c r="M4591" s="37" t="str">
        <f aca="false">IF(G4591=1,IF(B4591="",IF((Fin-A4591)*24&gt;SeuilFigee,1,0),IF(J4591&gt;SeuilFigee*3600,1,0)),"")</f>
        <v/>
      </c>
      <c r="N4591" s="0" t="str">
        <f aca="false">IF(G4591=1,IF(COUNTIF(H$2:H4591,H4591)=1,COUNTIF($H:$H,H4591),""),"")</f>
        <v/>
      </c>
      <c r="O4591" s="0" t="str">
        <f aca="false">IF(G4591=1,IF(COUNTIF(I$2:I4591,I4591)=1,COUNTIF($I:$I,I4591),""),"")</f>
        <v/>
      </c>
      <c r="P4591" s="38" t="str">
        <f aca="false">IF(G4591=1,IF(COUNTIFS(C$2:C4591,C4591,G$2:G4591,1)=1,COUNTIFS($C:$C,C4591,$G:$G,1)+ROW()/10000000,""),"")</f>
        <v/>
      </c>
      <c r="Q4591" s="0" t="str">
        <f aca="false">IF(K4591=1,IF(COUNTIFS(C$2:C4591,C4591,K$2:K4591,1)=1,1,0),"")</f>
        <v/>
      </c>
      <c r="R4591" s="0" t="str">
        <f aca="false">IF(M4591=1,IF(COUNTIFS(C$2:C4591,C4591,M$2:M4591,1)=1,1,0),"")</f>
        <v/>
      </c>
      <c r="S4591" s="0" t="str">
        <f aca="false">IF(L4591=1,IF(COUNTIFS(C$2:C4591,C4591,L$2:L4591,1)=1,1,0),"")</f>
        <v/>
      </c>
      <c r="T4591" s="38" t="str">
        <f aca="false">IF(N4591="","",N4591+ROW()/10000000)</f>
        <v/>
      </c>
      <c r="U4591" s="0" t="str">
        <f aca="false">IF(G4591=1,IF(B4591="",1,0),"")</f>
        <v/>
      </c>
    </row>
    <row r="4592" customFormat="false" ht="15" hidden="false" customHeight="false" outlineLevel="0" collapsed="false">
      <c r="A4592" s="35"/>
      <c r="B4592" s="35"/>
      <c r="G4592" s="0" t="str">
        <f aca="false">IF(A4592="","",IF(AND(A4592&gt;=Debut,A4592&lt;Fin),1,0))</f>
        <v/>
      </c>
      <c r="H4592" s="0" t="str">
        <f aca="false">IF(G4592=1,INT(ROUND((A4592-Debut)*86400,0)/600),"")</f>
        <v/>
      </c>
      <c r="I4592" s="0" t="str">
        <f aca="false">IF(G4592=1,INT(ROUND((A4592-Debut)*86400,0)/3600),"")</f>
        <v/>
      </c>
      <c r="J4592" s="0" t="str">
        <f aca="false">IF(OR(A4592="",B4592=""),"",ROUND((B4592-A4592)*86400,0))</f>
        <v/>
      </c>
      <c r="K4592" s="37" t="str">
        <f aca="false">IF(G4592=1,IF(COUNTIFS($C:$C,C4592,$G:$G,1,$A:$A,"&gt;="&amp;(A4592-FenetreInterm/86400),$A:$A,"&lt;="&amp;A4592)&gt;=NbInterm,1,0),"")</f>
        <v/>
      </c>
      <c r="L4592" s="37" t="str">
        <f aca="false">IF(G4592=1,IF(B4592="",0,IF(J4592&lt;SeuilFugitive,1,0)),"")</f>
        <v/>
      </c>
      <c r="M4592" s="37" t="str">
        <f aca="false">IF(G4592=1,IF(B4592="",IF((Fin-A4592)*24&gt;SeuilFigee,1,0),IF(J4592&gt;SeuilFigee*3600,1,0)),"")</f>
        <v/>
      </c>
      <c r="N4592" s="0" t="str">
        <f aca="false">IF(G4592=1,IF(COUNTIF(H$2:H4592,H4592)=1,COUNTIF($H:$H,H4592),""),"")</f>
        <v/>
      </c>
      <c r="O4592" s="0" t="str">
        <f aca="false">IF(G4592=1,IF(COUNTIF(I$2:I4592,I4592)=1,COUNTIF($I:$I,I4592),""),"")</f>
        <v/>
      </c>
      <c r="P4592" s="38" t="str">
        <f aca="false">IF(G4592=1,IF(COUNTIFS(C$2:C4592,C4592,G$2:G4592,1)=1,COUNTIFS($C:$C,C4592,$G:$G,1)+ROW()/10000000,""),"")</f>
        <v/>
      </c>
      <c r="Q4592" s="0" t="str">
        <f aca="false">IF(K4592=1,IF(COUNTIFS(C$2:C4592,C4592,K$2:K4592,1)=1,1,0),"")</f>
        <v/>
      </c>
      <c r="R4592" s="0" t="str">
        <f aca="false">IF(M4592=1,IF(COUNTIFS(C$2:C4592,C4592,M$2:M4592,1)=1,1,0),"")</f>
        <v/>
      </c>
      <c r="S4592" s="0" t="str">
        <f aca="false">IF(L4592=1,IF(COUNTIFS(C$2:C4592,C4592,L$2:L4592,1)=1,1,0),"")</f>
        <v/>
      </c>
      <c r="T4592" s="38" t="str">
        <f aca="false">IF(N4592="","",N4592+ROW()/10000000)</f>
        <v/>
      </c>
      <c r="U4592" s="0" t="str">
        <f aca="false">IF(G4592=1,IF(B4592="",1,0),"")</f>
        <v/>
      </c>
    </row>
    <row r="4593" customFormat="false" ht="15" hidden="false" customHeight="false" outlineLevel="0" collapsed="false">
      <c r="A4593" s="35"/>
      <c r="B4593" s="35"/>
      <c r="G4593" s="0" t="str">
        <f aca="false">IF(A4593="","",IF(AND(A4593&gt;=Debut,A4593&lt;Fin),1,0))</f>
        <v/>
      </c>
      <c r="H4593" s="0" t="str">
        <f aca="false">IF(G4593=1,INT(ROUND((A4593-Debut)*86400,0)/600),"")</f>
        <v/>
      </c>
      <c r="I4593" s="0" t="str">
        <f aca="false">IF(G4593=1,INT(ROUND((A4593-Debut)*86400,0)/3600),"")</f>
        <v/>
      </c>
      <c r="J4593" s="0" t="str">
        <f aca="false">IF(OR(A4593="",B4593=""),"",ROUND((B4593-A4593)*86400,0))</f>
        <v/>
      </c>
      <c r="K4593" s="37" t="str">
        <f aca="false">IF(G4593=1,IF(COUNTIFS($C:$C,C4593,$G:$G,1,$A:$A,"&gt;="&amp;(A4593-FenetreInterm/86400),$A:$A,"&lt;="&amp;A4593)&gt;=NbInterm,1,0),"")</f>
        <v/>
      </c>
      <c r="L4593" s="37" t="str">
        <f aca="false">IF(G4593=1,IF(B4593="",0,IF(J4593&lt;SeuilFugitive,1,0)),"")</f>
        <v/>
      </c>
      <c r="M4593" s="37" t="str">
        <f aca="false">IF(G4593=1,IF(B4593="",IF((Fin-A4593)*24&gt;SeuilFigee,1,0),IF(J4593&gt;SeuilFigee*3600,1,0)),"")</f>
        <v/>
      </c>
      <c r="N4593" s="0" t="str">
        <f aca="false">IF(G4593=1,IF(COUNTIF(H$2:H4593,H4593)=1,COUNTIF($H:$H,H4593),""),"")</f>
        <v/>
      </c>
      <c r="O4593" s="0" t="str">
        <f aca="false">IF(G4593=1,IF(COUNTIF(I$2:I4593,I4593)=1,COUNTIF($I:$I,I4593),""),"")</f>
        <v/>
      </c>
      <c r="P4593" s="38" t="str">
        <f aca="false">IF(G4593=1,IF(COUNTIFS(C$2:C4593,C4593,G$2:G4593,1)=1,COUNTIFS($C:$C,C4593,$G:$G,1)+ROW()/10000000,""),"")</f>
        <v/>
      </c>
      <c r="Q4593" s="0" t="str">
        <f aca="false">IF(K4593=1,IF(COUNTIFS(C$2:C4593,C4593,K$2:K4593,1)=1,1,0),"")</f>
        <v/>
      </c>
      <c r="R4593" s="0" t="str">
        <f aca="false">IF(M4593=1,IF(COUNTIFS(C$2:C4593,C4593,M$2:M4593,1)=1,1,0),"")</f>
        <v/>
      </c>
      <c r="S4593" s="0" t="str">
        <f aca="false">IF(L4593=1,IF(COUNTIFS(C$2:C4593,C4593,L$2:L4593,1)=1,1,0),"")</f>
        <v/>
      </c>
      <c r="T4593" s="38" t="str">
        <f aca="false">IF(N4593="","",N4593+ROW()/10000000)</f>
        <v/>
      </c>
      <c r="U4593" s="0" t="str">
        <f aca="false">IF(G4593=1,IF(B4593="",1,0),"")</f>
        <v/>
      </c>
    </row>
    <row r="4594" customFormat="false" ht="15" hidden="false" customHeight="false" outlineLevel="0" collapsed="false">
      <c r="A4594" s="35"/>
      <c r="B4594" s="35"/>
      <c r="G4594" s="0" t="str">
        <f aca="false">IF(A4594="","",IF(AND(A4594&gt;=Debut,A4594&lt;Fin),1,0))</f>
        <v/>
      </c>
      <c r="H4594" s="0" t="str">
        <f aca="false">IF(G4594=1,INT(ROUND((A4594-Debut)*86400,0)/600),"")</f>
        <v/>
      </c>
      <c r="I4594" s="0" t="str">
        <f aca="false">IF(G4594=1,INT(ROUND((A4594-Debut)*86400,0)/3600),"")</f>
        <v/>
      </c>
      <c r="J4594" s="0" t="str">
        <f aca="false">IF(OR(A4594="",B4594=""),"",ROUND((B4594-A4594)*86400,0))</f>
        <v/>
      </c>
      <c r="K4594" s="37" t="str">
        <f aca="false">IF(G4594=1,IF(COUNTIFS($C:$C,C4594,$G:$G,1,$A:$A,"&gt;="&amp;(A4594-FenetreInterm/86400),$A:$A,"&lt;="&amp;A4594)&gt;=NbInterm,1,0),"")</f>
        <v/>
      </c>
      <c r="L4594" s="37" t="str">
        <f aca="false">IF(G4594=1,IF(B4594="",0,IF(J4594&lt;SeuilFugitive,1,0)),"")</f>
        <v/>
      </c>
      <c r="M4594" s="37" t="str">
        <f aca="false">IF(G4594=1,IF(B4594="",IF((Fin-A4594)*24&gt;SeuilFigee,1,0),IF(J4594&gt;SeuilFigee*3600,1,0)),"")</f>
        <v/>
      </c>
      <c r="N4594" s="0" t="str">
        <f aca="false">IF(G4594=1,IF(COUNTIF(H$2:H4594,H4594)=1,COUNTIF($H:$H,H4594),""),"")</f>
        <v/>
      </c>
      <c r="O4594" s="0" t="str">
        <f aca="false">IF(G4594=1,IF(COUNTIF(I$2:I4594,I4594)=1,COUNTIF($I:$I,I4594),""),"")</f>
        <v/>
      </c>
      <c r="P4594" s="38" t="str">
        <f aca="false">IF(G4594=1,IF(COUNTIFS(C$2:C4594,C4594,G$2:G4594,1)=1,COUNTIFS($C:$C,C4594,$G:$G,1)+ROW()/10000000,""),"")</f>
        <v/>
      </c>
      <c r="Q4594" s="0" t="str">
        <f aca="false">IF(K4594=1,IF(COUNTIFS(C$2:C4594,C4594,K$2:K4594,1)=1,1,0),"")</f>
        <v/>
      </c>
      <c r="R4594" s="0" t="str">
        <f aca="false">IF(M4594=1,IF(COUNTIFS(C$2:C4594,C4594,M$2:M4594,1)=1,1,0),"")</f>
        <v/>
      </c>
      <c r="S4594" s="0" t="str">
        <f aca="false">IF(L4594=1,IF(COUNTIFS(C$2:C4594,C4594,L$2:L4594,1)=1,1,0),"")</f>
        <v/>
      </c>
      <c r="T4594" s="38" t="str">
        <f aca="false">IF(N4594="","",N4594+ROW()/10000000)</f>
        <v/>
      </c>
      <c r="U4594" s="0" t="str">
        <f aca="false">IF(G4594=1,IF(B4594="",1,0),"")</f>
        <v/>
      </c>
    </row>
    <row r="4595" customFormat="false" ht="15" hidden="false" customHeight="false" outlineLevel="0" collapsed="false">
      <c r="A4595" s="35"/>
      <c r="B4595" s="35"/>
      <c r="G4595" s="0" t="str">
        <f aca="false">IF(A4595="","",IF(AND(A4595&gt;=Debut,A4595&lt;Fin),1,0))</f>
        <v/>
      </c>
      <c r="H4595" s="0" t="str">
        <f aca="false">IF(G4595=1,INT(ROUND((A4595-Debut)*86400,0)/600),"")</f>
        <v/>
      </c>
      <c r="I4595" s="0" t="str">
        <f aca="false">IF(G4595=1,INT(ROUND((A4595-Debut)*86400,0)/3600),"")</f>
        <v/>
      </c>
      <c r="J4595" s="0" t="str">
        <f aca="false">IF(OR(A4595="",B4595=""),"",ROUND((B4595-A4595)*86400,0))</f>
        <v/>
      </c>
      <c r="K4595" s="37" t="str">
        <f aca="false">IF(G4595=1,IF(COUNTIFS($C:$C,C4595,$G:$G,1,$A:$A,"&gt;="&amp;(A4595-FenetreInterm/86400),$A:$A,"&lt;="&amp;A4595)&gt;=NbInterm,1,0),"")</f>
        <v/>
      </c>
      <c r="L4595" s="37" t="str">
        <f aca="false">IF(G4595=1,IF(B4595="",0,IF(J4595&lt;SeuilFugitive,1,0)),"")</f>
        <v/>
      </c>
      <c r="M4595" s="37" t="str">
        <f aca="false">IF(G4595=1,IF(B4595="",IF((Fin-A4595)*24&gt;SeuilFigee,1,0),IF(J4595&gt;SeuilFigee*3600,1,0)),"")</f>
        <v/>
      </c>
      <c r="N4595" s="0" t="str">
        <f aca="false">IF(G4595=1,IF(COUNTIF(H$2:H4595,H4595)=1,COUNTIF($H:$H,H4595),""),"")</f>
        <v/>
      </c>
      <c r="O4595" s="0" t="str">
        <f aca="false">IF(G4595=1,IF(COUNTIF(I$2:I4595,I4595)=1,COUNTIF($I:$I,I4595),""),"")</f>
        <v/>
      </c>
      <c r="P4595" s="38" t="str">
        <f aca="false">IF(G4595=1,IF(COUNTIFS(C$2:C4595,C4595,G$2:G4595,1)=1,COUNTIFS($C:$C,C4595,$G:$G,1)+ROW()/10000000,""),"")</f>
        <v/>
      </c>
      <c r="Q4595" s="0" t="str">
        <f aca="false">IF(K4595=1,IF(COUNTIFS(C$2:C4595,C4595,K$2:K4595,1)=1,1,0),"")</f>
        <v/>
      </c>
      <c r="R4595" s="0" t="str">
        <f aca="false">IF(M4595=1,IF(COUNTIFS(C$2:C4595,C4595,M$2:M4595,1)=1,1,0),"")</f>
        <v/>
      </c>
      <c r="S4595" s="0" t="str">
        <f aca="false">IF(L4595=1,IF(COUNTIFS(C$2:C4595,C4595,L$2:L4595,1)=1,1,0),"")</f>
        <v/>
      </c>
      <c r="T4595" s="38" t="str">
        <f aca="false">IF(N4595="","",N4595+ROW()/10000000)</f>
        <v/>
      </c>
      <c r="U4595" s="0" t="str">
        <f aca="false">IF(G4595=1,IF(B4595="",1,0),"")</f>
        <v/>
      </c>
    </row>
    <row r="4596" customFormat="false" ht="15" hidden="false" customHeight="false" outlineLevel="0" collapsed="false">
      <c r="A4596" s="35"/>
      <c r="B4596" s="35"/>
      <c r="G4596" s="0" t="str">
        <f aca="false">IF(A4596="","",IF(AND(A4596&gt;=Debut,A4596&lt;Fin),1,0))</f>
        <v/>
      </c>
      <c r="H4596" s="0" t="str">
        <f aca="false">IF(G4596=1,INT(ROUND((A4596-Debut)*86400,0)/600),"")</f>
        <v/>
      </c>
      <c r="I4596" s="0" t="str">
        <f aca="false">IF(G4596=1,INT(ROUND((A4596-Debut)*86400,0)/3600),"")</f>
        <v/>
      </c>
      <c r="J4596" s="0" t="str">
        <f aca="false">IF(OR(A4596="",B4596=""),"",ROUND((B4596-A4596)*86400,0))</f>
        <v/>
      </c>
      <c r="K4596" s="37" t="str">
        <f aca="false">IF(G4596=1,IF(COUNTIFS($C:$C,C4596,$G:$G,1,$A:$A,"&gt;="&amp;(A4596-FenetreInterm/86400),$A:$A,"&lt;="&amp;A4596)&gt;=NbInterm,1,0),"")</f>
        <v/>
      </c>
      <c r="L4596" s="37" t="str">
        <f aca="false">IF(G4596=1,IF(B4596="",0,IF(J4596&lt;SeuilFugitive,1,0)),"")</f>
        <v/>
      </c>
      <c r="M4596" s="37" t="str">
        <f aca="false">IF(G4596=1,IF(B4596="",IF((Fin-A4596)*24&gt;SeuilFigee,1,0),IF(J4596&gt;SeuilFigee*3600,1,0)),"")</f>
        <v/>
      </c>
      <c r="N4596" s="0" t="str">
        <f aca="false">IF(G4596=1,IF(COUNTIF(H$2:H4596,H4596)=1,COUNTIF($H:$H,H4596),""),"")</f>
        <v/>
      </c>
      <c r="O4596" s="0" t="str">
        <f aca="false">IF(G4596=1,IF(COUNTIF(I$2:I4596,I4596)=1,COUNTIF($I:$I,I4596),""),"")</f>
        <v/>
      </c>
      <c r="P4596" s="38" t="str">
        <f aca="false">IF(G4596=1,IF(COUNTIFS(C$2:C4596,C4596,G$2:G4596,1)=1,COUNTIFS($C:$C,C4596,$G:$G,1)+ROW()/10000000,""),"")</f>
        <v/>
      </c>
      <c r="Q4596" s="0" t="str">
        <f aca="false">IF(K4596=1,IF(COUNTIFS(C$2:C4596,C4596,K$2:K4596,1)=1,1,0),"")</f>
        <v/>
      </c>
      <c r="R4596" s="0" t="str">
        <f aca="false">IF(M4596=1,IF(COUNTIFS(C$2:C4596,C4596,M$2:M4596,1)=1,1,0),"")</f>
        <v/>
      </c>
      <c r="S4596" s="0" t="str">
        <f aca="false">IF(L4596=1,IF(COUNTIFS(C$2:C4596,C4596,L$2:L4596,1)=1,1,0),"")</f>
        <v/>
      </c>
      <c r="T4596" s="38" t="str">
        <f aca="false">IF(N4596="","",N4596+ROW()/10000000)</f>
        <v/>
      </c>
      <c r="U4596" s="0" t="str">
        <f aca="false">IF(G4596=1,IF(B4596="",1,0),"")</f>
        <v/>
      </c>
    </row>
    <row r="4597" customFormat="false" ht="15" hidden="false" customHeight="false" outlineLevel="0" collapsed="false">
      <c r="A4597" s="35"/>
      <c r="B4597" s="35"/>
      <c r="G4597" s="0" t="str">
        <f aca="false">IF(A4597="","",IF(AND(A4597&gt;=Debut,A4597&lt;Fin),1,0))</f>
        <v/>
      </c>
      <c r="H4597" s="0" t="str">
        <f aca="false">IF(G4597=1,INT(ROUND((A4597-Debut)*86400,0)/600),"")</f>
        <v/>
      </c>
      <c r="I4597" s="0" t="str">
        <f aca="false">IF(G4597=1,INT(ROUND((A4597-Debut)*86400,0)/3600),"")</f>
        <v/>
      </c>
      <c r="J4597" s="0" t="str">
        <f aca="false">IF(OR(A4597="",B4597=""),"",ROUND((B4597-A4597)*86400,0))</f>
        <v/>
      </c>
      <c r="K4597" s="37" t="str">
        <f aca="false">IF(G4597=1,IF(COUNTIFS($C:$C,C4597,$G:$G,1,$A:$A,"&gt;="&amp;(A4597-FenetreInterm/86400),$A:$A,"&lt;="&amp;A4597)&gt;=NbInterm,1,0),"")</f>
        <v/>
      </c>
      <c r="L4597" s="37" t="str">
        <f aca="false">IF(G4597=1,IF(B4597="",0,IF(J4597&lt;SeuilFugitive,1,0)),"")</f>
        <v/>
      </c>
      <c r="M4597" s="37" t="str">
        <f aca="false">IF(G4597=1,IF(B4597="",IF((Fin-A4597)*24&gt;SeuilFigee,1,0),IF(J4597&gt;SeuilFigee*3600,1,0)),"")</f>
        <v/>
      </c>
      <c r="N4597" s="0" t="str">
        <f aca="false">IF(G4597=1,IF(COUNTIF(H$2:H4597,H4597)=1,COUNTIF($H:$H,H4597),""),"")</f>
        <v/>
      </c>
      <c r="O4597" s="0" t="str">
        <f aca="false">IF(G4597=1,IF(COUNTIF(I$2:I4597,I4597)=1,COUNTIF($I:$I,I4597),""),"")</f>
        <v/>
      </c>
      <c r="P4597" s="38" t="str">
        <f aca="false">IF(G4597=1,IF(COUNTIFS(C$2:C4597,C4597,G$2:G4597,1)=1,COUNTIFS($C:$C,C4597,$G:$G,1)+ROW()/10000000,""),"")</f>
        <v/>
      </c>
      <c r="Q4597" s="0" t="str">
        <f aca="false">IF(K4597=1,IF(COUNTIFS(C$2:C4597,C4597,K$2:K4597,1)=1,1,0),"")</f>
        <v/>
      </c>
      <c r="R4597" s="0" t="str">
        <f aca="false">IF(M4597=1,IF(COUNTIFS(C$2:C4597,C4597,M$2:M4597,1)=1,1,0),"")</f>
        <v/>
      </c>
      <c r="S4597" s="0" t="str">
        <f aca="false">IF(L4597=1,IF(COUNTIFS(C$2:C4597,C4597,L$2:L4597,1)=1,1,0),"")</f>
        <v/>
      </c>
      <c r="T4597" s="38" t="str">
        <f aca="false">IF(N4597="","",N4597+ROW()/10000000)</f>
        <v/>
      </c>
      <c r="U4597" s="0" t="str">
        <f aca="false">IF(G4597=1,IF(B4597="",1,0),"")</f>
        <v/>
      </c>
    </row>
    <row r="4598" customFormat="false" ht="15" hidden="false" customHeight="false" outlineLevel="0" collapsed="false">
      <c r="A4598" s="35"/>
      <c r="B4598" s="35"/>
      <c r="G4598" s="0" t="str">
        <f aca="false">IF(A4598="","",IF(AND(A4598&gt;=Debut,A4598&lt;Fin),1,0))</f>
        <v/>
      </c>
      <c r="H4598" s="0" t="str">
        <f aca="false">IF(G4598=1,INT(ROUND((A4598-Debut)*86400,0)/600),"")</f>
        <v/>
      </c>
      <c r="I4598" s="0" t="str">
        <f aca="false">IF(G4598=1,INT(ROUND((A4598-Debut)*86400,0)/3600),"")</f>
        <v/>
      </c>
      <c r="J4598" s="0" t="str">
        <f aca="false">IF(OR(A4598="",B4598=""),"",ROUND((B4598-A4598)*86400,0))</f>
        <v/>
      </c>
      <c r="K4598" s="37" t="str">
        <f aca="false">IF(G4598=1,IF(COUNTIFS($C:$C,C4598,$G:$G,1,$A:$A,"&gt;="&amp;(A4598-FenetreInterm/86400),$A:$A,"&lt;="&amp;A4598)&gt;=NbInterm,1,0),"")</f>
        <v/>
      </c>
      <c r="L4598" s="37" t="str">
        <f aca="false">IF(G4598=1,IF(B4598="",0,IF(J4598&lt;SeuilFugitive,1,0)),"")</f>
        <v/>
      </c>
      <c r="M4598" s="37" t="str">
        <f aca="false">IF(G4598=1,IF(B4598="",IF((Fin-A4598)*24&gt;SeuilFigee,1,0),IF(J4598&gt;SeuilFigee*3600,1,0)),"")</f>
        <v/>
      </c>
      <c r="N4598" s="0" t="str">
        <f aca="false">IF(G4598=1,IF(COUNTIF(H$2:H4598,H4598)=1,COUNTIF($H:$H,H4598),""),"")</f>
        <v/>
      </c>
      <c r="O4598" s="0" t="str">
        <f aca="false">IF(G4598=1,IF(COUNTIF(I$2:I4598,I4598)=1,COUNTIF($I:$I,I4598),""),"")</f>
        <v/>
      </c>
      <c r="P4598" s="38" t="str">
        <f aca="false">IF(G4598=1,IF(COUNTIFS(C$2:C4598,C4598,G$2:G4598,1)=1,COUNTIFS($C:$C,C4598,$G:$G,1)+ROW()/10000000,""),"")</f>
        <v/>
      </c>
      <c r="Q4598" s="0" t="str">
        <f aca="false">IF(K4598=1,IF(COUNTIFS(C$2:C4598,C4598,K$2:K4598,1)=1,1,0),"")</f>
        <v/>
      </c>
      <c r="R4598" s="0" t="str">
        <f aca="false">IF(M4598=1,IF(COUNTIFS(C$2:C4598,C4598,M$2:M4598,1)=1,1,0),"")</f>
        <v/>
      </c>
      <c r="S4598" s="0" t="str">
        <f aca="false">IF(L4598=1,IF(COUNTIFS(C$2:C4598,C4598,L$2:L4598,1)=1,1,0),"")</f>
        <v/>
      </c>
      <c r="T4598" s="38" t="str">
        <f aca="false">IF(N4598="","",N4598+ROW()/10000000)</f>
        <v/>
      </c>
      <c r="U4598" s="0" t="str">
        <f aca="false">IF(G4598=1,IF(B4598="",1,0),"")</f>
        <v/>
      </c>
    </row>
    <row r="4599" customFormat="false" ht="15" hidden="false" customHeight="false" outlineLevel="0" collapsed="false">
      <c r="A4599" s="35"/>
      <c r="B4599" s="35"/>
      <c r="G4599" s="0" t="str">
        <f aca="false">IF(A4599="","",IF(AND(A4599&gt;=Debut,A4599&lt;Fin),1,0))</f>
        <v/>
      </c>
      <c r="H4599" s="0" t="str">
        <f aca="false">IF(G4599=1,INT(ROUND((A4599-Debut)*86400,0)/600),"")</f>
        <v/>
      </c>
      <c r="I4599" s="0" t="str">
        <f aca="false">IF(G4599=1,INT(ROUND((A4599-Debut)*86400,0)/3600),"")</f>
        <v/>
      </c>
      <c r="J4599" s="0" t="str">
        <f aca="false">IF(OR(A4599="",B4599=""),"",ROUND((B4599-A4599)*86400,0))</f>
        <v/>
      </c>
      <c r="K4599" s="37" t="str">
        <f aca="false">IF(G4599=1,IF(COUNTIFS($C:$C,C4599,$G:$G,1,$A:$A,"&gt;="&amp;(A4599-FenetreInterm/86400),$A:$A,"&lt;="&amp;A4599)&gt;=NbInterm,1,0),"")</f>
        <v/>
      </c>
      <c r="L4599" s="37" t="str">
        <f aca="false">IF(G4599=1,IF(B4599="",0,IF(J4599&lt;SeuilFugitive,1,0)),"")</f>
        <v/>
      </c>
      <c r="M4599" s="37" t="str">
        <f aca="false">IF(G4599=1,IF(B4599="",IF((Fin-A4599)*24&gt;SeuilFigee,1,0),IF(J4599&gt;SeuilFigee*3600,1,0)),"")</f>
        <v/>
      </c>
      <c r="N4599" s="0" t="str">
        <f aca="false">IF(G4599=1,IF(COUNTIF(H$2:H4599,H4599)=1,COUNTIF($H:$H,H4599),""),"")</f>
        <v/>
      </c>
      <c r="O4599" s="0" t="str">
        <f aca="false">IF(G4599=1,IF(COUNTIF(I$2:I4599,I4599)=1,COUNTIF($I:$I,I4599),""),"")</f>
        <v/>
      </c>
      <c r="P4599" s="38" t="str">
        <f aca="false">IF(G4599=1,IF(COUNTIFS(C$2:C4599,C4599,G$2:G4599,1)=1,COUNTIFS($C:$C,C4599,$G:$G,1)+ROW()/10000000,""),"")</f>
        <v/>
      </c>
      <c r="Q4599" s="0" t="str">
        <f aca="false">IF(K4599=1,IF(COUNTIFS(C$2:C4599,C4599,K$2:K4599,1)=1,1,0),"")</f>
        <v/>
      </c>
      <c r="R4599" s="0" t="str">
        <f aca="false">IF(M4599=1,IF(COUNTIFS(C$2:C4599,C4599,M$2:M4599,1)=1,1,0),"")</f>
        <v/>
      </c>
      <c r="S4599" s="0" t="str">
        <f aca="false">IF(L4599=1,IF(COUNTIFS(C$2:C4599,C4599,L$2:L4599,1)=1,1,0),"")</f>
        <v/>
      </c>
      <c r="T4599" s="38" t="str">
        <f aca="false">IF(N4599="","",N4599+ROW()/10000000)</f>
        <v/>
      </c>
      <c r="U4599" s="0" t="str">
        <f aca="false">IF(G4599=1,IF(B4599="",1,0),"")</f>
        <v/>
      </c>
    </row>
    <row r="4600" customFormat="false" ht="15" hidden="false" customHeight="false" outlineLevel="0" collapsed="false">
      <c r="A4600" s="35"/>
      <c r="B4600" s="35"/>
      <c r="G4600" s="0" t="str">
        <f aca="false">IF(A4600="","",IF(AND(A4600&gt;=Debut,A4600&lt;Fin),1,0))</f>
        <v/>
      </c>
      <c r="H4600" s="0" t="str">
        <f aca="false">IF(G4600=1,INT(ROUND((A4600-Debut)*86400,0)/600),"")</f>
        <v/>
      </c>
      <c r="I4600" s="0" t="str">
        <f aca="false">IF(G4600=1,INT(ROUND((A4600-Debut)*86400,0)/3600),"")</f>
        <v/>
      </c>
      <c r="J4600" s="0" t="str">
        <f aca="false">IF(OR(A4600="",B4600=""),"",ROUND((B4600-A4600)*86400,0))</f>
        <v/>
      </c>
      <c r="K4600" s="37" t="str">
        <f aca="false">IF(G4600=1,IF(COUNTIFS($C:$C,C4600,$G:$G,1,$A:$A,"&gt;="&amp;(A4600-FenetreInterm/86400),$A:$A,"&lt;="&amp;A4600)&gt;=NbInterm,1,0),"")</f>
        <v/>
      </c>
      <c r="L4600" s="37" t="str">
        <f aca="false">IF(G4600=1,IF(B4600="",0,IF(J4600&lt;SeuilFugitive,1,0)),"")</f>
        <v/>
      </c>
      <c r="M4600" s="37" t="str">
        <f aca="false">IF(G4600=1,IF(B4600="",IF((Fin-A4600)*24&gt;SeuilFigee,1,0),IF(J4600&gt;SeuilFigee*3600,1,0)),"")</f>
        <v/>
      </c>
      <c r="N4600" s="0" t="str">
        <f aca="false">IF(G4600=1,IF(COUNTIF(H$2:H4600,H4600)=1,COUNTIF($H:$H,H4600),""),"")</f>
        <v/>
      </c>
      <c r="O4600" s="0" t="str">
        <f aca="false">IF(G4600=1,IF(COUNTIF(I$2:I4600,I4600)=1,COUNTIF($I:$I,I4600),""),"")</f>
        <v/>
      </c>
      <c r="P4600" s="38" t="str">
        <f aca="false">IF(G4600=1,IF(COUNTIFS(C$2:C4600,C4600,G$2:G4600,1)=1,COUNTIFS($C:$C,C4600,$G:$G,1)+ROW()/10000000,""),"")</f>
        <v/>
      </c>
      <c r="Q4600" s="0" t="str">
        <f aca="false">IF(K4600=1,IF(COUNTIFS(C$2:C4600,C4600,K$2:K4600,1)=1,1,0),"")</f>
        <v/>
      </c>
      <c r="R4600" s="0" t="str">
        <f aca="false">IF(M4600=1,IF(COUNTIFS(C$2:C4600,C4600,M$2:M4600,1)=1,1,0),"")</f>
        <v/>
      </c>
      <c r="S4600" s="0" t="str">
        <f aca="false">IF(L4600=1,IF(COUNTIFS(C$2:C4600,C4600,L$2:L4600,1)=1,1,0),"")</f>
        <v/>
      </c>
      <c r="T4600" s="38" t="str">
        <f aca="false">IF(N4600="","",N4600+ROW()/10000000)</f>
        <v/>
      </c>
      <c r="U4600" s="0" t="str">
        <f aca="false">IF(G4600=1,IF(B4600="",1,0),"")</f>
        <v/>
      </c>
    </row>
    <row r="4601" customFormat="false" ht="15" hidden="false" customHeight="false" outlineLevel="0" collapsed="false">
      <c r="A4601" s="35"/>
      <c r="B4601" s="35"/>
      <c r="G4601" s="0" t="str">
        <f aca="false">IF(A4601="","",IF(AND(A4601&gt;=Debut,A4601&lt;Fin),1,0))</f>
        <v/>
      </c>
      <c r="H4601" s="0" t="str">
        <f aca="false">IF(G4601=1,INT(ROUND((A4601-Debut)*86400,0)/600),"")</f>
        <v/>
      </c>
      <c r="I4601" s="0" t="str">
        <f aca="false">IF(G4601=1,INT(ROUND((A4601-Debut)*86400,0)/3600),"")</f>
        <v/>
      </c>
      <c r="J4601" s="0" t="str">
        <f aca="false">IF(OR(A4601="",B4601=""),"",ROUND((B4601-A4601)*86400,0))</f>
        <v/>
      </c>
      <c r="K4601" s="37" t="str">
        <f aca="false">IF(G4601=1,IF(COUNTIFS($C:$C,C4601,$G:$G,1,$A:$A,"&gt;="&amp;(A4601-FenetreInterm/86400),$A:$A,"&lt;="&amp;A4601)&gt;=NbInterm,1,0),"")</f>
        <v/>
      </c>
      <c r="L4601" s="37" t="str">
        <f aca="false">IF(G4601=1,IF(B4601="",0,IF(J4601&lt;SeuilFugitive,1,0)),"")</f>
        <v/>
      </c>
      <c r="M4601" s="37" t="str">
        <f aca="false">IF(G4601=1,IF(B4601="",IF((Fin-A4601)*24&gt;SeuilFigee,1,0),IF(J4601&gt;SeuilFigee*3600,1,0)),"")</f>
        <v/>
      </c>
      <c r="N4601" s="0" t="str">
        <f aca="false">IF(G4601=1,IF(COUNTIF(H$2:H4601,H4601)=1,COUNTIF($H:$H,H4601),""),"")</f>
        <v/>
      </c>
      <c r="O4601" s="0" t="str">
        <f aca="false">IF(G4601=1,IF(COUNTIF(I$2:I4601,I4601)=1,COUNTIF($I:$I,I4601),""),"")</f>
        <v/>
      </c>
      <c r="P4601" s="38" t="str">
        <f aca="false">IF(G4601=1,IF(COUNTIFS(C$2:C4601,C4601,G$2:G4601,1)=1,COUNTIFS($C:$C,C4601,$G:$G,1)+ROW()/10000000,""),"")</f>
        <v/>
      </c>
      <c r="Q4601" s="0" t="str">
        <f aca="false">IF(K4601=1,IF(COUNTIFS(C$2:C4601,C4601,K$2:K4601,1)=1,1,0),"")</f>
        <v/>
      </c>
      <c r="R4601" s="0" t="str">
        <f aca="false">IF(M4601=1,IF(COUNTIFS(C$2:C4601,C4601,M$2:M4601,1)=1,1,0),"")</f>
        <v/>
      </c>
      <c r="S4601" s="0" t="str">
        <f aca="false">IF(L4601=1,IF(COUNTIFS(C$2:C4601,C4601,L$2:L4601,1)=1,1,0),"")</f>
        <v/>
      </c>
      <c r="T4601" s="38" t="str">
        <f aca="false">IF(N4601="","",N4601+ROW()/10000000)</f>
        <v/>
      </c>
      <c r="U4601" s="0" t="str">
        <f aca="false">IF(G4601=1,IF(B4601="",1,0),"")</f>
        <v/>
      </c>
    </row>
    <row r="4602" customFormat="false" ht="15" hidden="false" customHeight="false" outlineLevel="0" collapsed="false">
      <c r="A4602" s="35"/>
      <c r="B4602" s="35"/>
      <c r="G4602" s="0" t="str">
        <f aca="false">IF(A4602="","",IF(AND(A4602&gt;=Debut,A4602&lt;Fin),1,0))</f>
        <v/>
      </c>
      <c r="H4602" s="0" t="str">
        <f aca="false">IF(G4602=1,INT(ROUND((A4602-Debut)*86400,0)/600),"")</f>
        <v/>
      </c>
      <c r="I4602" s="0" t="str">
        <f aca="false">IF(G4602=1,INT(ROUND((A4602-Debut)*86400,0)/3600),"")</f>
        <v/>
      </c>
      <c r="J4602" s="0" t="str">
        <f aca="false">IF(OR(A4602="",B4602=""),"",ROUND((B4602-A4602)*86400,0))</f>
        <v/>
      </c>
      <c r="K4602" s="37" t="str">
        <f aca="false">IF(G4602=1,IF(COUNTIFS($C:$C,C4602,$G:$G,1,$A:$A,"&gt;="&amp;(A4602-FenetreInterm/86400),$A:$A,"&lt;="&amp;A4602)&gt;=NbInterm,1,0),"")</f>
        <v/>
      </c>
      <c r="L4602" s="37" t="str">
        <f aca="false">IF(G4602=1,IF(B4602="",0,IF(J4602&lt;SeuilFugitive,1,0)),"")</f>
        <v/>
      </c>
      <c r="M4602" s="37" t="str">
        <f aca="false">IF(G4602=1,IF(B4602="",IF((Fin-A4602)*24&gt;SeuilFigee,1,0),IF(J4602&gt;SeuilFigee*3600,1,0)),"")</f>
        <v/>
      </c>
      <c r="N4602" s="0" t="str">
        <f aca="false">IF(G4602=1,IF(COUNTIF(H$2:H4602,H4602)=1,COUNTIF($H:$H,H4602),""),"")</f>
        <v/>
      </c>
      <c r="O4602" s="0" t="str">
        <f aca="false">IF(G4602=1,IF(COUNTIF(I$2:I4602,I4602)=1,COUNTIF($I:$I,I4602),""),"")</f>
        <v/>
      </c>
      <c r="P4602" s="38" t="str">
        <f aca="false">IF(G4602=1,IF(COUNTIFS(C$2:C4602,C4602,G$2:G4602,1)=1,COUNTIFS($C:$C,C4602,$G:$G,1)+ROW()/10000000,""),"")</f>
        <v/>
      </c>
      <c r="Q4602" s="0" t="str">
        <f aca="false">IF(K4602=1,IF(COUNTIFS(C$2:C4602,C4602,K$2:K4602,1)=1,1,0),"")</f>
        <v/>
      </c>
      <c r="R4602" s="0" t="str">
        <f aca="false">IF(M4602=1,IF(COUNTIFS(C$2:C4602,C4602,M$2:M4602,1)=1,1,0),"")</f>
        <v/>
      </c>
      <c r="S4602" s="0" t="str">
        <f aca="false">IF(L4602=1,IF(COUNTIFS(C$2:C4602,C4602,L$2:L4602,1)=1,1,0),"")</f>
        <v/>
      </c>
      <c r="T4602" s="38" t="str">
        <f aca="false">IF(N4602="","",N4602+ROW()/10000000)</f>
        <v/>
      </c>
      <c r="U4602" s="0" t="str">
        <f aca="false">IF(G4602=1,IF(B4602="",1,0),"")</f>
        <v/>
      </c>
    </row>
    <row r="4603" customFormat="false" ht="15" hidden="false" customHeight="false" outlineLevel="0" collapsed="false">
      <c r="A4603" s="35"/>
      <c r="B4603" s="35"/>
      <c r="G4603" s="0" t="str">
        <f aca="false">IF(A4603="","",IF(AND(A4603&gt;=Debut,A4603&lt;Fin),1,0))</f>
        <v/>
      </c>
      <c r="H4603" s="0" t="str">
        <f aca="false">IF(G4603=1,INT(ROUND((A4603-Debut)*86400,0)/600),"")</f>
        <v/>
      </c>
      <c r="I4603" s="0" t="str">
        <f aca="false">IF(G4603=1,INT(ROUND((A4603-Debut)*86400,0)/3600),"")</f>
        <v/>
      </c>
      <c r="J4603" s="0" t="str">
        <f aca="false">IF(OR(A4603="",B4603=""),"",ROUND((B4603-A4603)*86400,0))</f>
        <v/>
      </c>
      <c r="K4603" s="37" t="str">
        <f aca="false">IF(G4603=1,IF(COUNTIFS($C:$C,C4603,$G:$G,1,$A:$A,"&gt;="&amp;(A4603-FenetreInterm/86400),$A:$A,"&lt;="&amp;A4603)&gt;=NbInterm,1,0),"")</f>
        <v/>
      </c>
      <c r="L4603" s="37" t="str">
        <f aca="false">IF(G4603=1,IF(B4603="",0,IF(J4603&lt;SeuilFugitive,1,0)),"")</f>
        <v/>
      </c>
      <c r="M4603" s="37" t="str">
        <f aca="false">IF(G4603=1,IF(B4603="",IF((Fin-A4603)*24&gt;SeuilFigee,1,0),IF(J4603&gt;SeuilFigee*3600,1,0)),"")</f>
        <v/>
      </c>
      <c r="N4603" s="0" t="str">
        <f aca="false">IF(G4603=1,IF(COUNTIF(H$2:H4603,H4603)=1,COUNTIF($H:$H,H4603),""),"")</f>
        <v/>
      </c>
      <c r="O4603" s="0" t="str">
        <f aca="false">IF(G4603=1,IF(COUNTIF(I$2:I4603,I4603)=1,COUNTIF($I:$I,I4603),""),"")</f>
        <v/>
      </c>
      <c r="P4603" s="38" t="str">
        <f aca="false">IF(G4603=1,IF(COUNTIFS(C$2:C4603,C4603,G$2:G4603,1)=1,COUNTIFS($C:$C,C4603,$G:$G,1)+ROW()/10000000,""),"")</f>
        <v/>
      </c>
      <c r="Q4603" s="0" t="str">
        <f aca="false">IF(K4603=1,IF(COUNTIFS(C$2:C4603,C4603,K$2:K4603,1)=1,1,0),"")</f>
        <v/>
      </c>
      <c r="R4603" s="0" t="str">
        <f aca="false">IF(M4603=1,IF(COUNTIFS(C$2:C4603,C4603,M$2:M4603,1)=1,1,0),"")</f>
        <v/>
      </c>
      <c r="S4603" s="0" t="str">
        <f aca="false">IF(L4603=1,IF(COUNTIFS(C$2:C4603,C4603,L$2:L4603,1)=1,1,0),"")</f>
        <v/>
      </c>
      <c r="T4603" s="38" t="str">
        <f aca="false">IF(N4603="","",N4603+ROW()/10000000)</f>
        <v/>
      </c>
      <c r="U4603" s="0" t="str">
        <f aca="false">IF(G4603=1,IF(B4603="",1,0),"")</f>
        <v/>
      </c>
    </row>
    <row r="4604" customFormat="false" ht="15" hidden="false" customHeight="false" outlineLevel="0" collapsed="false">
      <c r="A4604" s="35"/>
      <c r="B4604" s="35"/>
      <c r="G4604" s="0" t="str">
        <f aca="false">IF(A4604="","",IF(AND(A4604&gt;=Debut,A4604&lt;Fin),1,0))</f>
        <v/>
      </c>
      <c r="H4604" s="0" t="str">
        <f aca="false">IF(G4604=1,INT(ROUND((A4604-Debut)*86400,0)/600),"")</f>
        <v/>
      </c>
      <c r="I4604" s="0" t="str">
        <f aca="false">IF(G4604=1,INT(ROUND((A4604-Debut)*86400,0)/3600),"")</f>
        <v/>
      </c>
      <c r="J4604" s="0" t="str">
        <f aca="false">IF(OR(A4604="",B4604=""),"",ROUND((B4604-A4604)*86400,0))</f>
        <v/>
      </c>
      <c r="K4604" s="37" t="str">
        <f aca="false">IF(G4604=1,IF(COUNTIFS($C:$C,C4604,$G:$G,1,$A:$A,"&gt;="&amp;(A4604-FenetreInterm/86400),$A:$A,"&lt;="&amp;A4604)&gt;=NbInterm,1,0),"")</f>
        <v/>
      </c>
      <c r="L4604" s="37" t="str">
        <f aca="false">IF(G4604=1,IF(B4604="",0,IF(J4604&lt;SeuilFugitive,1,0)),"")</f>
        <v/>
      </c>
      <c r="M4604" s="37" t="str">
        <f aca="false">IF(G4604=1,IF(B4604="",IF((Fin-A4604)*24&gt;SeuilFigee,1,0),IF(J4604&gt;SeuilFigee*3600,1,0)),"")</f>
        <v/>
      </c>
      <c r="N4604" s="0" t="str">
        <f aca="false">IF(G4604=1,IF(COUNTIF(H$2:H4604,H4604)=1,COUNTIF($H:$H,H4604),""),"")</f>
        <v/>
      </c>
      <c r="O4604" s="0" t="str">
        <f aca="false">IF(G4604=1,IF(COUNTIF(I$2:I4604,I4604)=1,COUNTIF($I:$I,I4604),""),"")</f>
        <v/>
      </c>
      <c r="P4604" s="38" t="str">
        <f aca="false">IF(G4604=1,IF(COUNTIFS(C$2:C4604,C4604,G$2:G4604,1)=1,COUNTIFS($C:$C,C4604,$G:$G,1)+ROW()/10000000,""),"")</f>
        <v/>
      </c>
      <c r="Q4604" s="0" t="str">
        <f aca="false">IF(K4604=1,IF(COUNTIFS(C$2:C4604,C4604,K$2:K4604,1)=1,1,0),"")</f>
        <v/>
      </c>
      <c r="R4604" s="0" t="str">
        <f aca="false">IF(M4604=1,IF(COUNTIFS(C$2:C4604,C4604,M$2:M4604,1)=1,1,0),"")</f>
        <v/>
      </c>
      <c r="S4604" s="0" t="str">
        <f aca="false">IF(L4604=1,IF(COUNTIFS(C$2:C4604,C4604,L$2:L4604,1)=1,1,0),"")</f>
        <v/>
      </c>
      <c r="T4604" s="38" t="str">
        <f aca="false">IF(N4604="","",N4604+ROW()/10000000)</f>
        <v/>
      </c>
      <c r="U4604" s="0" t="str">
        <f aca="false">IF(G4604=1,IF(B4604="",1,0),"")</f>
        <v/>
      </c>
    </row>
    <row r="4605" customFormat="false" ht="15" hidden="false" customHeight="false" outlineLevel="0" collapsed="false">
      <c r="A4605" s="35"/>
      <c r="B4605" s="35"/>
      <c r="G4605" s="0" t="str">
        <f aca="false">IF(A4605="","",IF(AND(A4605&gt;=Debut,A4605&lt;Fin),1,0))</f>
        <v/>
      </c>
      <c r="H4605" s="0" t="str">
        <f aca="false">IF(G4605=1,INT(ROUND((A4605-Debut)*86400,0)/600),"")</f>
        <v/>
      </c>
      <c r="I4605" s="0" t="str">
        <f aca="false">IF(G4605=1,INT(ROUND((A4605-Debut)*86400,0)/3600),"")</f>
        <v/>
      </c>
      <c r="J4605" s="0" t="str">
        <f aca="false">IF(OR(A4605="",B4605=""),"",ROUND((B4605-A4605)*86400,0))</f>
        <v/>
      </c>
      <c r="K4605" s="37" t="str">
        <f aca="false">IF(G4605=1,IF(COUNTIFS($C:$C,C4605,$G:$G,1,$A:$A,"&gt;="&amp;(A4605-FenetreInterm/86400),$A:$A,"&lt;="&amp;A4605)&gt;=NbInterm,1,0),"")</f>
        <v/>
      </c>
      <c r="L4605" s="37" t="str">
        <f aca="false">IF(G4605=1,IF(B4605="",0,IF(J4605&lt;SeuilFugitive,1,0)),"")</f>
        <v/>
      </c>
      <c r="M4605" s="37" t="str">
        <f aca="false">IF(G4605=1,IF(B4605="",IF((Fin-A4605)*24&gt;SeuilFigee,1,0),IF(J4605&gt;SeuilFigee*3600,1,0)),"")</f>
        <v/>
      </c>
      <c r="N4605" s="0" t="str">
        <f aca="false">IF(G4605=1,IF(COUNTIF(H$2:H4605,H4605)=1,COUNTIF($H:$H,H4605),""),"")</f>
        <v/>
      </c>
      <c r="O4605" s="0" t="str">
        <f aca="false">IF(G4605=1,IF(COUNTIF(I$2:I4605,I4605)=1,COUNTIF($I:$I,I4605),""),"")</f>
        <v/>
      </c>
      <c r="P4605" s="38" t="str">
        <f aca="false">IF(G4605=1,IF(COUNTIFS(C$2:C4605,C4605,G$2:G4605,1)=1,COUNTIFS($C:$C,C4605,$G:$G,1)+ROW()/10000000,""),"")</f>
        <v/>
      </c>
      <c r="Q4605" s="0" t="str">
        <f aca="false">IF(K4605=1,IF(COUNTIFS(C$2:C4605,C4605,K$2:K4605,1)=1,1,0),"")</f>
        <v/>
      </c>
      <c r="R4605" s="0" t="str">
        <f aca="false">IF(M4605=1,IF(COUNTIFS(C$2:C4605,C4605,M$2:M4605,1)=1,1,0),"")</f>
        <v/>
      </c>
      <c r="S4605" s="0" t="str">
        <f aca="false">IF(L4605=1,IF(COUNTIFS(C$2:C4605,C4605,L$2:L4605,1)=1,1,0),"")</f>
        <v/>
      </c>
      <c r="T4605" s="38" t="str">
        <f aca="false">IF(N4605="","",N4605+ROW()/10000000)</f>
        <v/>
      </c>
      <c r="U4605" s="0" t="str">
        <f aca="false">IF(G4605=1,IF(B4605="",1,0),"")</f>
        <v/>
      </c>
    </row>
    <row r="4606" customFormat="false" ht="15" hidden="false" customHeight="false" outlineLevel="0" collapsed="false">
      <c r="A4606" s="35"/>
      <c r="B4606" s="35"/>
      <c r="G4606" s="0" t="str">
        <f aca="false">IF(A4606="","",IF(AND(A4606&gt;=Debut,A4606&lt;Fin),1,0))</f>
        <v/>
      </c>
      <c r="H4606" s="0" t="str">
        <f aca="false">IF(G4606=1,INT(ROUND((A4606-Debut)*86400,0)/600),"")</f>
        <v/>
      </c>
      <c r="I4606" s="0" t="str">
        <f aca="false">IF(G4606=1,INT(ROUND((A4606-Debut)*86400,0)/3600),"")</f>
        <v/>
      </c>
      <c r="J4606" s="0" t="str">
        <f aca="false">IF(OR(A4606="",B4606=""),"",ROUND((B4606-A4606)*86400,0))</f>
        <v/>
      </c>
      <c r="K4606" s="37" t="str">
        <f aca="false">IF(G4606=1,IF(COUNTIFS($C:$C,C4606,$G:$G,1,$A:$A,"&gt;="&amp;(A4606-FenetreInterm/86400),$A:$A,"&lt;="&amp;A4606)&gt;=NbInterm,1,0),"")</f>
        <v/>
      </c>
      <c r="L4606" s="37" t="str">
        <f aca="false">IF(G4606=1,IF(B4606="",0,IF(J4606&lt;SeuilFugitive,1,0)),"")</f>
        <v/>
      </c>
      <c r="M4606" s="37" t="str">
        <f aca="false">IF(G4606=1,IF(B4606="",IF((Fin-A4606)*24&gt;SeuilFigee,1,0),IF(J4606&gt;SeuilFigee*3600,1,0)),"")</f>
        <v/>
      </c>
      <c r="N4606" s="0" t="str">
        <f aca="false">IF(G4606=1,IF(COUNTIF(H$2:H4606,H4606)=1,COUNTIF($H:$H,H4606),""),"")</f>
        <v/>
      </c>
      <c r="O4606" s="0" t="str">
        <f aca="false">IF(G4606=1,IF(COUNTIF(I$2:I4606,I4606)=1,COUNTIF($I:$I,I4606),""),"")</f>
        <v/>
      </c>
      <c r="P4606" s="38" t="str">
        <f aca="false">IF(G4606=1,IF(COUNTIFS(C$2:C4606,C4606,G$2:G4606,1)=1,COUNTIFS($C:$C,C4606,$G:$G,1)+ROW()/10000000,""),"")</f>
        <v/>
      </c>
      <c r="Q4606" s="0" t="str">
        <f aca="false">IF(K4606=1,IF(COUNTIFS(C$2:C4606,C4606,K$2:K4606,1)=1,1,0),"")</f>
        <v/>
      </c>
      <c r="R4606" s="0" t="str">
        <f aca="false">IF(M4606=1,IF(COUNTIFS(C$2:C4606,C4606,M$2:M4606,1)=1,1,0),"")</f>
        <v/>
      </c>
      <c r="S4606" s="0" t="str">
        <f aca="false">IF(L4606=1,IF(COUNTIFS(C$2:C4606,C4606,L$2:L4606,1)=1,1,0),"")</f>
        <v/>
      </c>
      <c r="T4606" s="38" t="str">
        <f aca="false">IF(N4606="","",N4606+ROW()/10000000)</f>
        <v/>
      </c>
      <c r="U4606" s="0" t="str">
        <f aca="false">IF(G4606=1,IF(B4606="",1,0),"")</f>
        <v/>
      </c>
    </row>
    <row r="4607" customFormat="false" ht="15" hidden="false" customHeight="false" outlineLevel="0" collapsed="false">
      <c r="A4607" s="35"/>
      <c r="B4607" s="35"/>
      <c r="G4607" s="0" t="str">
        <f aca="false">IF(A4607="","",IF(AND(A4607&gt;=Debut,A4607&lt;Fin),1,0))</f>
        <v/>
      </c>
      <c r="H4607" s="0" t="str">
        <f aca="false">IF(G4607=1,INT(ROUND((A4607-Debut)*86400,0)/600),"")</f>
        <v/>
      </c>
      <c r="I4607" s="0" t="str">
        <f aca="false">IF(G4607=1,INT(ROUND((A4607-Debut)*86400,0)/3600),"")</f>
        <v/>
      </c>
      <c r="J4607" s="0" t="str">
        <f aca="false">IF(OR(A4607="",B4607=""),"",ROUND((B4607-A4607)*86400,0))</f>
        <v/>
      </c>
      <c r="K4607" s="37" t="str">
        <f aca="false">IF(G4607=1,IF(COUNTIFS($C:$C,C4607,$G:$G,1,$A:$A,"&gt;="&amp;(A4607-FenetreInterm/86400),$A:$A,"&lt;="&amp;A4607)&gt;=NbInterm,1,0),"")</f>
        <v/>
      </c>
      <c r="L4607" s="37" t="str">
        <f aca="false">IF(G4607=1,IF(B4607="",0,IF(J4607&lt;SeuilFugitive,1,0)),"")</f>
        <v/>
      </c>
      <c r="M4607" s="37" t="str">
        <f aca="false">IF(G4607=1,IF(B4607="",IF((Fin-A4607)*24&gt;SeuilFigee,1,0),IF(J4607&gt;SeuilFigee*3600,1,0)),"")</f>
        <v/>
      </c>
      <c r="N4607" s="0" t="str">
        <f aca="false">IF(G4607=1,IF(COUNTIF(H$2:H4607,H4607)=1,COUNTIF($H:$H,H4607),""),"")</f>
        <v/>
      </c>
      <c r="O4607" s="0" t="str">
        <f aca="false">IF(G4607=1,IF(COUNTIF(I$2:I4607,I4607)=1,COUNTIF($I:$I,I4607),""),"")</f>
        <v/>
      </c>
      <c r="P4607" s="38" t="str">
        <f aca="false">IF(G4607=1,IF(COUNTIFS(C$2:C4607,C4607,G$2:G4607,1)=1,COUNTIFS($C:$C,C4607,$G:$G,1)+ROW()/10000000,""),"")</f>
        <v/>
      </c>
      <c r="Q4607" s="0" t="str">
        <f aca="false">IF(K4607=1,IF(COUNTIFS(C$2:C4607,C4607,K$2:K4607,1)=1,1,0),"")</f>
        <v/>
      </c>
      <c r="R4607" s="0" t="str">
        <f aca="false">IF(M4607=1,IF(COUNTIFS(C$2:C4607,C4607,M$2:M4607,1)=1,1,0),"")</f>
        <v/>
      </c>
      <c r="S4607" s="0" t="str">
        <f aca="false">IF(L4607=1,IF(COUNTIFS(C$2:C4607,C4607,L$2:L4607,1)=1,1,0),"")</f>
        <v/>
      </c>
      <c r="T4607" s="38" t="str">
        <f aca="false">IF(N4607="","",N4607+ROW()/10000000)</f>
        <v/>
      </c>
      <c r="U4607" s="0" t="str">
        <f aca="false">IF(G4607=1,IF(B4607="",1,0),"")</f>
        <v/>
      </c>
    </row>
    <row r="4608" customFormat="false" ht="15" hidden="false" customHeight="false" outlineLevel="0" collapsed="false">
      <c r="A4608" s="35"/>
      <c r="B4608" s="35"/>
      <c r="G4608" s="0" t="str">
        <f aca="false">IF(A4608="","",IF(AND(A4608&gt;=Debut,A4608&lt;Fin),1,0))</f>
        <v/>
      </c>
      <c r="H4608" s="0" t="str">
        <f aca="false">IF(G4608=1,INT(ROUND((A4608-Debut)*86400,0)/600),"")</f>
        <v/>
      </c>
      <c r="I4608" s="0" t="str">
        <f aca="false">IF(G4608=1,INT(ROUND((A4608-Debut)*86400,0)/3600),"")</f>
        <v/>
      </c>
      <c r="J4608" s="0" t="str">
        <f aca="false">IF(OR(A4608="",B4608=""),"",ROUND((B4608-A4608)*86400,0))</f>
        <v/>
      </c>
      <c r="K4608" s="37" t="str">
        <f aca="false">IF(G4608=1,IF(COUNTIFS($C:$C,C4608,$G:$G,1,$A:$A,"&gt;="&amp;(A4608-FenetreInterm/86400),$A:$A,"&lt;="&amp;A4608)&gt;=NbInterm,1,0),"")</f>
        <v/>
      </c>
      <c r="L4608" s="37" t="str">
        <f aca="false">IF(G4608=1,IF(B4608="",0,IF(J4608&lt;SeuilFugitive,1,0)),"")</f>
        <v/>
      </c>
      <c r="M4608" s="37" t="str">
        <f aca="false">IF(G4608=1,IF(B4608="",IF((Fin-A4608)*24&gt;SeuilFigee,1,0),IF(J4608&gt;SeuilFigee*3600,1,0)),"")</f>
        <v/>
      </c>
      <c r="N4608" s="0" t="str">
        <f aca="false">IF(G4608=1,IF(COUNTIF(H$2:H4608,H4608)=1,COUNTIF($H:$H,H4608),""),"")</f>
        <v/>
      </c>
      <c r="O4608" s="0" t="str">
        <f aca="false">IF(G4608=1,IF(COUNTIF(I$2:I4608,I4608)=1,COUNTIF($I:$I,I4608),""),"")</f>
        <v/>
      </c>
      <c r="P4608" s="38" t="str">
        <f aca="false">IF(G4608=1,IF(COUNTIFS(C$2:C4608,C4608,G$2:G4608,1)=1,COUNTIFS($C:$C,C4608,$G:$G,1)+ROW()/10000000,""),"")</f>
        <v/>
      </c>
      <c r="Q4608" s="0" t="str">
        <f aca="false">IF(K4608=1,IF(COUNTIFS(C$2:C4608,C4608,K$2:K4608,1)=1,1,0),"")</f>
        <v/>
      </c>
      <c r="R4608" s="0" t="str">
        <f aca="false">IF(M4608=1,IF(COUNTIFS(C$2:C4608,C4608,M$2:M4608,1)=1,1,0),"")</f>
        <v/>
      </c>
      <c r="S4608" s="0" t="str">
        <f aca="false">IF(L4608=1,IF(COUNTIFS(C$2:C4608,C4608,L$2:L4608,1)=1,1,0),"")</f>
        <v/>
      </c>
      <c r="T4608" s="38" t="str">
        <f aca="false">IF(N4608="","",N4608+ROW()/10000000)</f>
        <v/>
      </c>
      <c r="U4608" s="0" t="str">
        <f aca="false">IF(G4608=1,IF(B4608="",1,0),"")</f>
        <v/>
      </c>
    </row>
    <row r="4609" customFormat="false" ht="15" hidden="false" customHeight="false" outlineLevel="0" collapsed="false">
      <c r="A4609" s="35"/>
      <c r="B4609" s="35"/>
      <c r="G4609" s="0" t="str">
        <f aca="false">IF(A4609="","",IF(AND(A4609&gt;=Debut,A4609&lt;Fin),1,0))</f>
        <v/>
      </c>
      <c r="H4609" s="0" t="str">
        <f aca="false">IF(G4609=1,INT(ROUND((A4609-Debut)*86400,0)/600),"")</f>
        <v/>
      </c>
      <c r="I4609" s="0" t="str">
        <f aca="false">IF(G4609=1,INT(ROUND((A4609-Debut)*86400,0)/3600),"")</f>
        <v/>
      </c>
      <c r="J4609" s="0" t="str">
        <f aca="false">IF(OR(A4609="",B4609=""),"",ROUND((B4609-A4609)*86400,0))</f>
        <v/>
      </c>
      <c r="K4609" s="37" t="str">
        <f aca="false">IF(G4609=1,IF(COUNTIFS($C:$C,C4609,$G:$G,1,$A:$A,"&gt;="&amp;(A4609-FenetreInterm/86400),$A:$A,"&lt;="&amp;A4609)&gt;=NbInterm,1,0),"")</f>
        <v/>
      </c>
      <c r="L4609" s="37" t="str">
        <f aca="false">IF(G4609=1,IF(B4609="",0,IF(J4609&lt;SeuilFugitive,1,0)),"")</f>
        <v/>
      </c>
      <c r="M4609" s="37" t="str">
        <f aca="false">IF(G4609=1,IF(B4609="",IF((Fin-A4609)*24&gt;SeuilFigee,1,0),IF(J4609&gt;SeuilFigee*3600,1,0)),"")</f>
        <v/>
      </c>
      <c r="N4609" s="0" t="str">
        <f aca="false">IF(G4609=1,IF(COUNTIF(H$2:H4609,H4609)=1,COUNTIF($H:$H,H4609),""),"")</f>
        <v/>
      </c>
      <c r="O4609" s="0" t="str">
        <f aca="false">IF(G4609=1,IF(COUNTIF(I$2:I4609,I4609)=1,COUNTIF($I:$I,I4609),""),"")</f>
        <v/>
      </c>
      <c r="P4609" s="38" t="str">
        <f aca="false">IF(G4609=1,IF(COUNTIFS(C$2:C4609,C4609,G$2:G4609,1)=1,COUNTIFS($C:$C,C4609,$G:$G,1)+ROW()/10000000,""),"")</f>
        <v/>
      </c>
      <c r="Q4609" s="0" t="str">
        <f aca="false">IF(K4609=1,IF(COUNTIFS(C$2:C4609,C4609,K$2:K4609,1)=1,1,0),"")</f>
        <v/>
      </c>
      <c r="R4609" s="0" t="str">
        <f aca="false">IF(M4609=1,IF(COUNTIFS(C$2:C4609,C4609,M$2:M4609,1)=1,1,0),"")</f>
        <v/>
      </c>
      <c r="S4609" s="0" t="str">
        <f aca="false">IF(L4609=1,IF(COUNTIFS(C$2:C4609,C4609,L$2:L4609,1)=1,1,0),"")</f>
        <v/>
      </c>
      <c r="T4609" s="38" t="str">
        <f aca="false">IF(N4609="","",N4609+ROW()/10000000)</f>
        <v/>
      </c>
      <c r="U4609" s="0" t="str">
        <f aca="false">IF(G4609=1,IF(B4609="",1,0),"")</f>
        <v/>
      </c>
    </row>
    <row r="4610" customFormat="false" ht="15" hidden="false" customHeight="false" outlineLevel="0" collapsed="false">
      <c r="A4610" s="35"/>
      <c r="B4610" s="35"/>
      <c r="G4610" s="0" t="str">
        <f aca="false">IF(A4610="","",IF(AND(A4610&gt;=Debut,A4610&lt;Fin),1,0))</f>
        <v/>
      </c>
      <c r="H4610" s="0" t="str">
        <f aca="false">IF(G4610=1,INT(ROUND((A4610-Debut)*86400,0)/600),"")</f>
        <v/>
      </c>
      <c r="I4610" s="0" t="str">
        <f aca="false">IF(G4610=1,INT(ROUND((A4610-Debut)*86400,0)/3600),"")</f>
        <v/>
      </c>
      <c r="J4610" s="0" t="str">
        <f aca="false">IF(OR(A4610="",B4610=""),"",ROUND((B4610-A4610)*86400,0))</f>
        <v/>
      </c>
      <c r="K4610" s="37" t="str">
        <f aca="false">IF(G4610=1,IF(COUNTIFS($C:$C,C4610,$G:$G,1,$A:$A,"&gt;="&amp;(A4610-FenetreInterm/86400),$A:$A,"&lt;="&amp;A4610)&gt;=NbInterm,1,0),"")</f>
        <v/>
      </c>
      <c r="L4610" s="37" t="str">
        <f aca="false">IF(G4610=1,IF(B4610="",0,IF(J4610&lt;SeuilFugitive,1,0)),"")</f>
        <v/>
      </c>
      <c r="M4610" s="37" t="str">
        <f aca="false">IF(G4610=1,IF(B4610="",IF((Fin-A4610)*24&gt;SeuilFigee,1,0),IF(J4610&gt;SeuilFigee*3600,1,0)),"")</f>
        <v/>
      </c>
      <c r="N4610" s="0" t="str">
        <f aca="false">IF(G4610=1,IF(COUNTIF(H$2:H4610,H4610)=1,COUNTIF($H:$H,H4610),""),"")</f>
        <v/>
      </c>
      <c r="O4610" s="0" t="str">
        <f aca="false">IF(G4610=1,IF(COUNTIF(I$2:I4610,I4610)=1,COUNTIF($I:$I,I4610),""),"")</f>
        <v/>
      </c>
      <c r="P4610" s="38" t="str">
        <f aca="false">IF(G4610=1,IF(COUNTIFS(C$2:C4610,C4610,G$2:G4610,1)=1,COUNTIFS($C:$C,C4610,$G:$G,1)+ROW()/10000000,""),"")</f>
        <v/>
      </c>
      <c r="Q4610" s="0" t="str">
        <f aca="false">IF(K4610=1,IF(COUNTIFS(C$2:C4610,C4610,K$2:K4610,1)=1,1,0),"")</f>
        <v/>
      </c>
      <c r="R4610" s="0" t="str">
        <f aca="false">IF(M4610=1,IF(COUNTIFS(C$2:C4610,C4610,M$2:M4610,1)=1,1,0),"")</f>
        <v/>
      </c>
      <c r="S4610" s="0" t="str">
        <f aca="false">IF(L4610=1,IF(COUNTIFS(C$2:C4610,C4610,L$2:L4610,1)=1,1,0),"")</f>
        <v/>
      </c>
      <c r="T4610" s="38" t="str">
        <f aca="false">IF(N4610="","",N4610+ROW()/10000000)</f>
        <v/>
      </c>
      <c r="U4610" s="0" t="str">
        <f aca="false">IF(G4610=1,IF(B4610="",1,0),"")</f>
        <v/>
      </c>
    </row>
    <row r="4611" customFormat="false" ht="15" hidden="false" customHeight="false" outlineLevel="0" collapsed="false">
      <c r="A4611" s="35"/>
      <c r="B4611" s="35"/>
      <c r="G4611" s="0" t="str">
        <f aca="false">IF(A4611="","",IF(AND(A4611&gt;=Debut,A4611&lt;Fin),1,0))</f>
        <v/>
      </c>
      <c r="H4611" s="0" t="str">
        <f aca="false">IF(G4611=1,INT(ROUND((A4611-Debut)*86400,0)/600),"")</f>
        <v/>
      </c>
      <c r="I4611" s="0" t="str">
        <f aca="false">IF(G4611=1,INT(ROUND((A4611-Debut)*86400,0)/3600),"")</f>
        <v/>
      </c>
      <c r="J4611" s="0" t="str">
        <f aca="false">IF(OR(A4611="",B4611=""),"",ROUND((B4611-A4611)*86400,0))</f>
        <v/>
      </c>
      <c r="K4611" s="37" t="str">
        <f aca="false">IF(G4611=1,IF(COUNTIFS($C:$C,C4611,$G:$G,1,$A:$A,"&gt;="&amp;(A4611-FenetreInterm/86400),$A:$A,"&lt;="&amp;A4611)&gt;=NbInterm,1,0),"")</f>
        <v/>
      </c>
      <c r="L4611" s="37" t="str">
        <f aca="false">IF(G4611=1,IF(B4611="",0,IF(J4611&lt;SeuilFugitive,1,0)),"")</f>
        <v/>
      </c>
      <c r="M4611" s="37" t="str">
        <f aca="false">IF(G4611=1,IF(B4611="",IF((Fin-A4611)*24&gt;SeuilFigee,1,0),IF(J4611&gt;SeuilFigee*3600,1,0)),"")</f>
        <v/>
      </c>
      <c r="N4611" s="0" t="str">
        <f aca="false">IF(G4611=1,IF(COUNTIF(H$2:H4611,H4611)=1,COUNTIF($H:$H,H4611),""),"")</f>
        <v/>
      </c>
      <c r="O4611" s="0" t="str">
        <f aca="false">IF(G4611=1,IF(COUNTIF(I$2:I4611,I4611)=1,COUNTIF($I:$I,I4611),""),"")</f>
        <v/>
      </c>
      <c r="P4611" s="38" t="str">
        <f aca="false">IF(G4611=1,IF(COUNTIFS(C$2:C4611,C4611,G$2:G4611,1)=1,COUNTIFS($C:$C,C4611,$G:$G,1)+ROW()/10000000,""),"")</f>
        <v/>
      </c>
      <c r="Q4611" s="0" t="str">
        <f aca="false">IF(K4611=1,IF(COUNTIFS(C$2:C4611,C4611,K$2:K4611,1)=1,1,0),"")</f>
        <v/>
      </c>
      <c r="R4611" s="0" t="str">
        <f aca="false">IF(M4611=1,IF(COUNTIFS(C$2:C4611,C4611,M$2:M4611,1)=1,1,0),"")</f>
        <v/>
      </c>
      <c r="S4611" s="0" t="str">
        <f aca="false">IF(L4611=1,IF(COUNTIFS(C$2:C4611,C4611,L$2:L4611,1)=1,1,0),"")</f>
        <v/>
      </c>
      <c r="T4611" s="38" t="str">
        <f aca="false">IF(N4611="","",N4611+ROW()/10000000)</f>
        <v/>
      </c>
      <c r="U4611" s="0" t="str">
        <f aca="false">IF(G4611=1,IF(B4611="",1,0),"")</f>
        <v/>
      </c>
    </row>
    <row r="4612" customFormat="false" ht="15" hidden="false" customHeight="false" outlineLevel="0" collapsed="false">
      <c r="A4612" s="35"/>
      <c r="B4612" s="35"/>
      <c r="G4612" s="0" t="str">
        <f aca="false">IF(A4612="","",IF(AND(A4612&gt;=Debut,A4612&lt;Fin),1,0))</f>
        <v/>
      </c>
      <c r="H4612" s="0" t="str">
        <f aca="false">IF(G4612=1,INT(ROUND((A4612-Debut)*86400,0)/600),"")</f>
        <v/>
      </c>
      <c r="I4612" s="0" t="str">
        <f aca="false">IF(G4612=1,INT(ROUND((A4612-Debut)*86400,0)/3600),"")</f>
        <v/>
      </c>
      <c r="J4612" s="0" t="str">
        <f aca="false">IF(OR(A4612="",B4612=""),"",ROUND((B4612-A4612)*86400,0))</f>
        <v/>
      </c>
      <c r="K4612" s="37" t="str">
        <f aca="false">IF(G4612=1,IF(COUNTIFS($C:$C,C4612,$G:$G,1,$A:$A,"&gt;="&amp;(A4612-FenetreInterm/86400),$A:$A,"&lt;="&amp;A4612)&gt;=NbInterm,1,0),"")</f>
        <v/>
      </c>
      <c r="L4612" s="37" t="str">
        <f aca="false">IF(G4612=1,IF(B4612="",0,IF(J4612&lt;SeuilFugitive,1,0)),"")</f>
        <v/>
      </c>
      <c r="M4612" s="37" t="str">
        <f aca="false">IF(G4612=1,IF(B4612="",IF((Fin-A4612)*24&gt;SeuilFigee,1,0),IF(J4612&gt;SeuilFigee*3600,1,0)),"")</f>
        <v/>
      </c>
      <c r="N4612" s="0" t="str">
        <f aca="false">IF(G4612=1,IF(COUNTIF(H$2:H4612,H4612)=1,COUNTIF($H:$H,H4612),""),"")</f>
        <v/>
      </c>
      <c r="O4612" s="0" t="str">
        <f aca="false">IF(G4612=1,IF(COUNTIF(I$2:I4612,I4612)=1,COUNTIF($I:$I,I4612),""),"")</f>
        <v/>
      </c>
      <c r="P4612" s="38" t="str">
        <f aca="false">IF(G4612=1,IF(COUNTIFS(C$2:C4612,C4612,G$2:G4612,1)=1,COUNTIFS($C:$C,C4612,$G:$G,1)+ROW()/10000000,""),"")</f>
        <v/>
      </c>
      <c r="Q4612" s="0" t="str">
        <f aca="false">IF(K4612=1,IF(COUNTIFS(C$2:C4612,C4612,K$2:K4612,1)=1,1,0),"")</f>
        <v/>
      </c>
      <c r="R4612" s="0" t="str">
        <f aca="false">IF(M4612=1,IF(COUNTIFS(C$2:C4612,C4612,M$2:M4612,1)=1,1,0),"")</f>
        <v/>
      </c>
      <c r="S4612" s="0" t="str">
        <f aca="false">IF(L4612=1,IF(COUNTIFS(C$2:C4612,C4612,L$2:L4612,1)=1,1,0),"")</f>
        <v/>
      </c>
      <c r="T4612" s="38" t="str">
        <f aca="false">IF(N4612="","",N4612+ROW()/10000000)</f>
        <v/>
      </c>
      <c r="U4612" s="0" t="str">
        <f aca="false">IF(G4612=1,IF(B4612="",1,0),"")</f>
        <v/>
      </c>
    </row>
    <row r="4613" customFormat="false" ht="15" hidden="false" customHeight="false" outlineLevel="0" collapsed="false">
      <c r="A4613" s="35"/>
      <c r="B4613" s="35"/>
      <c r="G4613" s="0" t="str">
        <f aca="false">IF(A4613="","",IF(AND(A4613&gt;=Debut,A4613&lt;Fin),1,0))</f>
        <v/>
      </c>
      <c r="H4613" s="0" t="str">
        <f aca="false">IF(G4613=1,INT(ROUND((A4613-Debut)*86400,0)/600),"")</f>
        <v/>
      </c>
      <c r="I4613" s="0" t="str">
        <f aca="false">IF(G4613=1,INT(ROUND((A4613-Debut)*86400,0)/3600),"")</f>
        <v/>
      </c>
      <c r="J4613" s="0" t="str">
        <f aca="false">IF(OR(A4613="",B4613=""),"",ROUND((B4613-A4613)*86400,0))</f>
        <v/>
      </c>
      <c r="K4613" s="37" t="str">
        <f aca="false">IF(G4613=1,IF(COUNTIFS($C:$C,C4613,$G:$G,1,$A:$A,"&gt;="&amp;(A4613-FenetreInterm/86400),$A:$A,"&lt;="&amp;A4613)&gt;=NbInterm,1,0),"")</f>
        <v/>
      </c>
      <c r="L4613" s="37" t="str">
        <f aca="false">IF(G4613=1,IF(B4613="",0,IF(J4613&lt;SeuilFugitive,1,0)),"")</f>
        <v/>
      </c>
      <c r="M4613" s="37" t="str">
        <f aca="false">IF(G4613=1,IF(B4613="",IF((Fin-A4613)*24&gt;SeuilFigee,1,0),IF(J4613&gt;SeuilFigee*3600,1,0)),"")</f>
        <v/>
      </c>
      <c r="N4613" s="0" t="str">
        <f aca="false">IF(G4613=1,IF(COUNTIF(H$2:H4613,H4613)=1,COUNTIF($H:$H,H4613),""),"")</f>
        <v/>
      </c>
      <c r="O4613" s="0" t="str">
        <f aca="false">IF(G4613=1,IF(COUNTIF(I$2:I4613,I4613)=1,COUNTIF($I:$I,I4613),""),"")</f>
        <v/>
      </c>
      <c r="P4613" s="38" t="str">
        <f aca="false">IF(G4613=1,IF(COUNTIFS(C$2:C4613,C4613,G$2:G4613,1)=1,COUNTIFS($C:$C,C4613,$G:$G,1)+ROW()/10000000,""),"")</f>
        <v/>
      </c>
      <c r="Q4613" s="0" t="str">
        <f aca="false">IF(K4613=1,IF(COUNTIFS(C$2:C4613,C4613,K$2:K4613,1)=1,1,0),"")</f>
        <v/>
      </c>
      <c r="R4613" s="0" t="str">
        <f aca="false">IF(M4613=1,IF(COUNTIFS(C$2:C4613,C4613,M$2:M4613,1)=1,1,0),"")</f>
        <v/>
      </c>
      <c r="S4613" s="0" t="str">
        <f aca="false">IF(L4613=1,IF(COUNTIFS(C$2:C4613,C4613,L$2:L4613,1)=1,1,0),"")</f>
        <v/>
      </c>
      <c r="T4613" s="38" t="str">
        <f aca="false">IF(N4613="","",N4613+ROW()/10000000)</f>
        <v/>
      </c>
      <c r="U4613" s="0" t="str">
        <f aca="false">IF(G4613=1,IF(B4613="",1,0),"")</f>
        <v/>
      </c>
    </row>
    <row r="4614" customFormat="false" ht="15" hidden="false" customHeight="false" outlineLevel="0" collapsed="false">
      <c r="A4614" s="35"/>
      <c r="B4614" s="35"/>
      <c r="G4614" s="0" t="str">
        <f aca="false">IF(A4614="","",IF(AND(A4614&gt;=Debut,A4614&lt;Fin),1,0))</f>
        <v/>
      </c>
      <c r="H4614" s="0" t="str">
        <f aca="false">IF(G4614=1,INT(ROUND((A4614-Debut)*86400,0)/600),"")</f>
        <v/>
      </c>
      <c r="I4614" s="0" t="str">
        <f aca="false">IF(G4614=1,INT(ROUND((A4614-Debut)*86400,0)/3600),"")</f>
        <v/>
      </c>
      <c r="J4614" s="0" t="str">
        <f aca="false">IF(OR(A4614="",B4614=""),"",ROUND((B4614-A4614)*86400,0))</f>
        <v/>
      </c>
      <c r="K4614" s="37" t="str">
        <f aca="false">IF(G4614=1,IF(COUNTIFS($C:$C,C4614,$G:$G,1,$A:$A,"&gt;="&amp;(A4614-FenetreInterm/86400),$A:$A,"&lt;="&amp;A4614)&gt;=NbInterm,1,0),"")</f>
        <v/>
      </c>
      <c r="L4614" s="37" t="str">
        <f aca="false">IF(G4614=1,IF(B4614="",0,IF(J4614&lt;SeuilFugitive,1,0)),"")</f>
        <v/>
      </c>
      <c r="M4614" s="37" t="str">
        <f aca="false">IF(G4614=1,IF(B4614="",IF((Fin-A4614)*24&gt;SeuilFigee,1,0),IF(J4614&gt;SeuilFigee*3600,1,0)),"")</f>
        <v/>
      </c>
      <c r="N4614" s="0" t="str">
        <f aca="false">IF(G4614=1,IF(COUNTIF(H$2:H4614,H4614)=1,COUNTIF($H:$H,H4614),""),"")</f>
        <v/>
      </c>
      <c r="O4614" s="0" t="str">
        <f aca="false">IF(G4614=1,IF(COUNTIF(I$2:I4614,I4614)=1,COUNTIF($I:$I,I4614),""),"")</f>
        <v/>
      </c>
      <c r="P4614" s="38" t="str">
        <f aca="false">IF(G4614=1,IF(COUNTIFS(C$2:C4614,C4614,G$2:G4614,1)=1,COUNTIFS($C:$C,C4614,$G:$G,1)+ROW()/10000000,""),"")</f>
        <v/>
      </c>
      <c r="Q4614" s="0" t="str">
        <f aca="false">IF(K4614=1,IF(COUNTIFS(C$2:C4614,C4614,K$2:K4614,1)=1,1,0),"")</f>
        <v/>
      </c>
      <c r="R4614" s="0" t="str">
        <f aca="false">IF(M4614=1,IF(COUNTIFS(C$2:C4614,C4614,M$2:M4614,1)=1,1,0),"")</f>
        <v/>
      </c>
      <c r="S4614" s="0" t="str">
        <f aca="false">IF(L4614=1,IF(COUNTIFS(C$2:C4614,C4614,L$2:L4614,1)=1,1,0),"")</f>
        <v/>
      </c>
      <c r="T4614" s="38" t="str">
        <f aca="false">IF(N4614="","",N4614+ROW()/10000000)</f>
        <v/>
      </c>
      <c r="U4614" s="0" t="str">
        <f aca="false">IF(G4614=1,IF(B4614="",1,0),"")</f>
        <v/>
      </c>
    </row>
    <row r="4615" customFormat="false" ht="15" hidden="false" customHeight="false" outlineLevel="0" collapsed="false">
      <c r="A4615" s="35"/>
      <c r="B4615" s="35"/>
      <c r="G4615" s="0" t="str">
        <f aca="false">IF(A4615="","",IF(AND(A4615&gt;=Debut,A4615&lt;Fin),1,0))</f>
        <v/>
      </c>
      <c r="H4615" s="0" t="str">
        <f aca="false">IF(G4615=1,INT(ROUND((A4615-Debut)*86400,0)/600),"")</f>
        <v/>
      </c>
      <c r="I4615" s="0" t="str">
        <f aca="false">IF(G4615=1,INT(ROUND((A4615-Debut)*86400,0)/3600),"")</f>
        <v/>
      </c>
      <c r="J4615" s="0" t="str">
        <f aca="false">IF(OR(A4615="",B4615=""),"",ROUND((B4615-A4615)*86400,0))</f>
        <v/>
      </c>
      <c r="K4615" s="37" t="str">
        <f aca="false">IF(G4615=1,IF(COUNTIFS($C:$C,C4615,$G:$G,1,$A:$A,"&gt;="&amp;(A4615-FenetreInterm/86400),$A:$A,"&lt;="&amp;A4615)&gt;=NbInterm,1,0),"")</f>
        <v/>
      </c>
      <c r="L4615" s="37" t="str">
        <f aca="false">IF(G4615=1,IF(B4615="",0,IF(J4615&lt;SeuilFugitive,1,0)),"")</f>
        <v/>
      </c>
      <c r="M4615" s="37" t="str">
        <f aca="false">IF(G4615=1,IF(B4615="",IF((Fin-A4615)*24&gt;SeuilFigee,1,0),IF(J4615&gt;SeuilFigee*3600,1,0)),"")</f>
        <v/>
      </c>
      <c r="N4615" s="0" t="str">
        <f aca="false">IF(G4615=1,IF(COUNTIF(H$2:H4615,H4615)=1,COUNTIF($H:$H,H4615),""),"")</f>
        <v/>
      </c>
      <c r="O4615" s="0" t="str">
        <f aca="false">IF(G4615=1,IF(COUNTIF(I$2:I4615,I4615)=1,COUNTIF($I:$I,I4615),""),"")</f>
        <v/>
      </c>
      <c r="P4615" s="38" t="str">
        <f aca="false">IF(G4615=1,IF(COUNTIFS(C$2:C4615,C4615,G$2:G4615,1)=1,COUNTIFS($C:$C,C4615,$G:$G,1)+ROW()/10000000,""),"")</f>
        <v/>
      </c>
      <c r="Q4615" s="0" t="str">
        <f aca="false">IF(K4615=1,IF(COUNTIFS(C$2:C4615,C4615,K$2:K4615,1)=1,1,0),"")</f>
        <v/>
      </c>
      <c r="R4615" s="0" t="str">
        <f aca="false">IF(M4615=1,IF(COUNTIFS(C$2:C4615,C4615,M$2:M4615,1)=1,1,0),"")</f>
        <v/>
      </c>
      <c r="S4615" s="0" t="str">
        <f aca="false">IF(L4615=1,IF(COUNTIFS(C$2:C4615,C4615,L$2:L4615,1)=1,1,0),"")</f>
        <v/>
      </c>
      <c r="T4615" s="38" t="str">
        <f aca="false">IF(N4615="","",N4615+ROW()/10000000)</f>
        <v/>
      </c>
      <c r="U4615" s="0" t="str">
        <f aca="false">IF(G4615=1,IF(B4615="",1,0),"")</f>
        <v/>
      </c>
    </row>
    <row r="4616" customFormat="false" ht="15" hidden="false" customHeight="false" outlineLevel="0" collapsed="false">
      <c r="A4616" s="35"/>
      <c r="B4616" s="35"/>
      <c r="G4616" s="0" t="str">
        <f aca="false">IF(A4616="","",IF(AND(A4616&gt;=Debut,A4616&lt;Fin),1,0))</f>
        <v/>
      </c>
      <c r="H4616" s="0" t="str">
        <f aca="false">IF(G4616=1,INT(ROUND((A4616-Debut)*86400,0)/600),"")</f>
        <v/>
      </c>
      <c r="I4616" s="0" t="str">
        <f aca="false">IF(G4616=1,INT(ROUND((A4616-Debut)*86400,0)/3600),"")</f>
        <v/>
      </c>
      <c r="J4616" s="0" t="str">
        <f aca="false">IF(OR(A4616="",B4616=""),"",ROUND((B4616-A4616)*86400,0))</f>
        <v/>
      </c>
      <c r="K4616" s="37" t="str">
        <f aca="false">IF(G4616=1,IF(COUNTIFS($C:$C,C4616,$G:$G,1,$A:$A,"&gt;="&amp;(A4616-FenetreInterm/86400),$A:$A,"&lt;="&amp;A4616)&gt;=NbInterm,1,0),"")</f>
        <v/>
      </c>
      <c r="L4616" s="37" t="str">
        <f aca="false">IF(G4616=1,IF(B4616="",0,IF(J4616&lt;SeuilFugitive,1,0)),"")</f>
        <v/>
      </c>
      <c r="M4616" s="37" t="str">
        <f aca="false">IF(G4616=1,IF(B4616="",IF((Fin-A4616)*24&gt;SeuilFigee,1,0),IF(J4616&gt;SeuilFigee*3600,1,0)),"")</f>
        <v/>
      </c>
      <c r="N4616" s="0" t="str">
        <f aca="false">IF(G4616=1,IF(COUNTIF(H$2:H4616,H4616)=1,COUNTIF($H:$H,H4616),""),"")</f>
        <v/>
      </c>
      <c r="O4616" s="0" t="str">
        <f aca="false">IF(G4616=1,IF(COUNTIF(I$2:I4616,I4616)=1,COUNTIF($I:$I,I4616),""),"")</f>
        <v/>
      </c>
      <c r="P4616" s="38" t="str">
        <f aca="false">IF(G4616=1,IF(COUNTIFS(C$2:C4616,C4616,G$2:G4616,1)=1,COUNTIFS($C:$C,C4616,$G:$G,1)+ROW()/10000000,""),"")</f>
        <v/>
      </c>
      <c r="Q4616" s="0" t="str">
        <f aca="false">IF(K4616=1,IF(COUNTIFS(C$2:C4616,C4616,K$2:K4616,1)=1,1,0),"")</f>
        <v/>
      </c>
      <c r="R4616" s="0" t="str">
        <f aca="false">IF(M4616=1,IF(COUNTIFS(C$2:C4616,C4616,M$2:M4616,1)=1,1,0),"")</f>
        <v/>
      </c>
      <c r="S4616" s="0" t="str">
        <f aca="false">IF(L4616=1,IF(COUNTIFS(C$2:C4616,C4616,L$2:L4616,1)=1,1,0),"")</f>
        <v/>
      </c>
      <c r="T4616" s="38" t="str">
        <f aca="false">IF(N4616="","",N4616+ROW()/10000000)</f>
        <v/>
      </c>
      <c r="U4616" s="0" t="str">
        <f aca="false">IF(G4616=1,IF(B4616="",1,0),"")</f>
        <v/>
      </c>
    </row>
    <row r="4617" customFormat="false" ht="15" hidden="false" customHeight="false" outlineLevel="0" collapsed="false">
      <c r="A4617" s="35"/>
      <c r="B4617" s="35"/>
      <c r="G4617" s="0" t="str">
        <f aca="false">IF(A4617="","",IF(AND(A4617&gt;=Debut,A4617&lt;Fin),1,0))</f>
        <v/>
      </c>
      <c r="H4617" s="0" t="str">
        <f aca="false">IF(G4617=1,INT(ROUND((A4617-Debut)*86400,0)/600),"")</f>
        <v/>
      </c>
      <c r="I4617" s="0" t="str">
        <f aca="false">IF(G4617=1,INT(ROUND((A4617-Debut)*86400,0)/3600),"")</f>
        <v/>
      </c>
      <c r="J4617" s="0" t="str">
        <f aca="false">IF(OR(A4617="",B4617=""),"",ROUND((B4617-A4617)*86400,0))</f>
        <v/>
      </c>
      <c r="K4617" s="37" t="str">
        <f aca="false">IF(G4617=1,IF(COUNTIFS($C:$C,C4617,$G:$G,1,$A:$A,"&gt;="&amp;(A4617-FenetreInterm/86400),$A:$A,"&lt;="&amp;A4617)&gt;=NbInterm,1,0),"")</f>
        <v/>
      </c>
      <c r="L4617" s="37" t="str">
        <f aca="false">IF(G4617=1,IF(B4617="",0,IF(J4617&lt;SeuilFugitive,1,0)),"")</f>
        <v/>
      </c>
      <c r="M4617" s="37" t="str">
        <f aca="false">IF(G4617=1,IF(B4617="",IF((Fin-A4617)*24&gt;SeuilFigee,1,0),IF(J4617&gt;SeuilFigee*3600,1,0)),"")</f>
        <v/>
      </c>
      <c r="N4617" s="0" t="str">
        <f aca="false">IF(G4617=1,IF(COUNTIF(H$2:H4617,H4617)=1,COUNTIF($H:$H,H4617),""),"")</f>
        <v/>
      </c>
      <c r="O4617" s="0" t="str">
        <f aca="false">IF(G4617=1,IF(COUNTIF(I$2:I4617,I4617)=1,COUNTIF($I:$I,I4617),""),"")</f>
        <v/>
      </c>
      <c r="P4617" s="38" t="str">
        <f aca="false">IF(G4617=1,IF(COUNTIFS(C$2:C4617,C4617,G$2:G4617,1)=1,COUNTIFS($C:$C,C4617,$G:$G,1)+ROW()/10000000,""),"")</f>
        <v/>
      </c>
      <c r="Q4617" s="0" t="str">
        <f aca="false">IF(K4617=1,IF(COUNTIFS(C$2:C4617,C4617,K$2:K4617,1)=1,1,0),"")</f>
        <v/>
      </c>
      <c r="R4617" s="0" t="str">
        <f aca="false">IF(M4617=1,IF(COUNTIFS(C$2:C4617,C4617,M$2:M4617,1)=1,1,0),"")</f>
        <v/>
      </c>
      <c r="S4617" s="0" t="str">
        <f aca="false">IF(L4617=1,IF(COUNTIFS(C$2:C4617,C4617,L$2:L4617,1)=1,1,0),"")</f>
        <v/>
      </c>
      <c r="T4617" s="38" t="str">
        <f aca="false">IF(N4617="","",N4617+ROW()/10000000)</f>
        <v/>
      </c>
      <c r="U4617" s="0" t="str">
        <f aca="false">IF(G4617=1,IF(B4617="",1,0),"")</f>
        <v/>
      </c>
    </row>
    <row r="4618" customFormat="false" ht="15" hidden="false" customHeight="false" outlineLevel="0" collapsed="false">
      <c r="A4618" s="35"/>
      <c r="B4618" s="35"/>
      <c r="G4618" s="0" t="str">
        <f aca="false">IF(A4618="","",IF(AND(A4618&gt;=Debut,A4618&lt;Fin),1,0))</f>
        <v/>
      </c>
      <c r="H4618" s="0" t="str">
        <f aca="false">IF(G4618=1,INT(ROUND((A4618-Debut)*86400,0)/600),"")</f>
        <v/>
      </c>
      <c r="I4618" s="0" t="str">
        <f aca="false">IF(G4618=1,INT(ROUND((A4618-Debut)*86400,0)/3600),"")</f>
        <v/>
      </c>
      <c r="J4618" s="0" t="str">
        <f aca="false">IF(OR(A4618="",B4618=""),"",ROUND((B4618-A4618)*86400,0))</f>
        <v/>
      </c>
      <c r="K4618" s="37" t="str">
        <f aca="false">IF(G4618=1,IF(COUNTIFS($C:$C,C4618,$G:$G,1,$A:$A,"&gt;="&amp;(A4618-FenetreInterm/86400),$A:$A,"&lt;="&amp;A4618)&gt;=NbInterm,1,0),"")</f>
        <v/>
      </c>
      <c r="L4618" s="37" t="str">
        <f aca="false">IF(G4618=1,IF(B4618="",0,IF(J4618&lt;SeuilFugitive,1,0)),"")</f>
        <v/>
      </c>
      <c r="M4618" s="37" t="str">
        <f aca="false">IF(G4618=1,IF(B4618="",IF((Fin-A4618)*24&gt;SeuilFigee,1,0),IF(J4618&gt;SeuilFigee*3600,1,0)),"")</f>
        <v/>
      </c>
      <c r="N4618" s="0" t="str">
        <f aca="false">IF(G4618=1,IF(COUNTIF(H$2:H4618,H4618)=1,COUNTIF($H:$H,H4618),""),"")</f>
        <v/>
      </c>
      <c r="O4618" s="0" t="str">
        <f aca="false">IF(G4618=1,IF(COUNTIF(I$2:I4618,I4618)=1,COUNTIF($I:$I,I4618),""),"")</f>
        <v/>
      </c>
      <c r="P4618" s="38" t="str">
        <f aca="false">IF(G4618=1,IF(COUNTIFS(C$2:C4618,C4618,G$2:G4618,1)=1,COUNTIFS($C:$C,C4618,$G:$G,1)+ROW()/10000000,""),"")</f>
        <v/>
      </c>
      <c r="Q4618" s="0" t="str">
        <f aca="false">IF(K4618=1,IF(COUNTIFS(C$2:C4618,C4618,K$2:K4618,1)=1,1,0),"")</f>
        <v/>
      </c>
      <c r="R4618" s="0" t="str">
        <f aca="false">IF(M4618=1,IF(COUNTIFS(C$2:C4618,C4618,M$2:M4618,1)=1,1,0),"")</f>
        <v/>
      </c>
      <c r="S4618" s="0" t="str">
        <f aca="false">IF(L4618=1,IF(COUNTIFS(C$2:C4618,C4618,L$2:L4618,1)=1,1,0),"")</f>
        <v/>
      </c>
      <c r="T4618" s="38" t="str">
        <f aca="false">IF(N4618="","",N4618+ROW()/10000000)</f>
        <v/>
      </c>
      <c r="U4618" s="0" t="str">
        <f aca="false">IF(G4618=1,IF(B4618="",1,0),"")</f>
        <v/>
      </c>
    </row>
    <row r="4619" customFormat="false" ht="15" hidden="false" customHeight="false" outlineLevel="0" collapsed="false">
      <c r="A4619" s="35"/>
      <c r="B4619" s="35"/>
      <c r="G4619" s="0" t="str">
        <f aca="false">IF(A4619="","",IF(AND(A4619&gt;=Debut,A4619&lt;Fin),1,0))</f>
        <v/>
      </c>
      <c r="H4619" s="0" t="str">
        <f aca="false">IF(G4619=1,INT(ROUND((A4619-Debut)*86400,0)/600),"")</f>
        <v/>
      </c>
      <c r="I4619" s="0" t="str">
        <f aca="false">IF(G4619=1,INT(ROUND((A4619-Debut)*86400,0)/3600),"")</f>
        <v/>
      </c>
      <c r="J4619" s="0" t="str">
        <f aca="false">IF(OR(A4619="",B4619=""),"",ROUND((B4619-A4619)*86400,0))</f>
        <v/>
      </c>
      <c r="K4619" s="37" t="str">
        <f aca="false">IF(G4619=1,IF(COUNTIFS($C:$C,C4619,$G:$G,1,$A:$A,"&gt;="&amp;(A4619-FenetreInterm/86400),$A:$A,"&lt;="&amp;A4619)&gt;=NbInterm,1,0),"")</f>
        <v/>
      </c>
      <c r="L4619" s="37" t="str">
        <f aca="false">IF(G4619=1,IF(B4619="",0,IF(J4619&lt;SeuilFugitive,1,0)),"")</f>
        <v/>
      </c>
      <c r="M4619" s="37" t="str">
        <f aca="false">IF(G4619=1,IF(B4619="",IF((Fin-A4619)*24&gt;SeuilFigee,1,0),IF(J4619&gt;SeuilFigee*3600,1,0)),"")</f>
        <v/>
      </c>
      <c r="N4619" s="0" t="str">
        <f aca="false">IF(G4619=1,IF(COUNTIF(H$2:H4619,H4619)=1,COUNTIF($H:$H,H4619),""),"")</f>
        <v/>
      </c>
      <c r="O4619" s="0" t="str">
        <f aca="false">IF(G4619=1,IF(COUNTIF(I$2:I4619,I4619)=1,COUNTIF($I:$I,I4619),""),"")</f>
        <v/>
      </c>
      <c r="P4619" s="38" t="str">
        <f aca="false">IF(G4619=1,IF(COUNTIFS(C$2:C4619,C4619,G$2:G4619,1)=1,COUNTIFS($C:$C,C4619,$G:$G,1)+ROW()/10000000,""),"")</f>
        <v/>
      </c>
      <c r="Q4619" s="0" t="str">
        <f aca="false">IF(K4619=1,IF(COUNTIFS(C$2:C4619,C4619,K$2:K4619,1)=1,1,0),"")</f>
        <v/>
      </c>
      <c r="R4619" s="0" t="str">
        <f aca="false">IF(M4619=1,IF(COUNTIFS(C$2:C4619,C4619,M$2:M4619,1)=1,1,0),"")</f>
        <v/>
      </c>
      <c r="S4619" s="0" t="str">
        <f aca="false">IF(L4619=1,IF(COUNTIFS(C$2:C4619,C4619,L$2:L4619,1)=1,1,0),"")</f>
        <v/>
      </c>
      <c r="T4619" s="38" t="str">
        <f aca="false">IF(N4619="","",N4619+ROW()/10000000)</f>
        <v/>
      </c>
      <c r="U4619" s="0" t="str">
        <f aca="false">IF(G4619=1,IF(B4619="",1,0),"")</f>
        <v/>
      </c>
    </row>
    <row r="4620" customFormat="false" ht="15" hidden="false" customHeight="false" outlineLevel="0" collapsed="false">
      <c r="A4620" s="35"/>
      <c r="B4620" s="35"/>
      <c r="G4620" s="0" t="str">
        <f aca="false">IF(A4620="","",IF(AND(A4620&gt;=Debut,A4620&lt;Fin),1,0))</f>
        <v/>
      </c>
      <c r="H4620" s="0" t="str">
        <f aca="false">IF(G4620=1,INT(ROUND((A4620-Debut)*86400,0)/600),"")</f>
        <v/>
      </c>
      <c r="I4620" s="0" t="str">
        <f aca="false">IF(G4620=1,INT(ROUND((A4620-Debut)*86400,0)/3600),"")</f>
        <v/>
      </c>
      <c r="J4620" s="0" t="str">
        <f aca="false">IF(OR(A4620="",B4620=""),"",ROUND((B4620-A4620)*86400,0))</f>
        <v/>
      </c>
      <c r="K4620" s="37" t="str">
        <f aca="false">IF(G4620=1,IF(COUNTIFS($C:$C,C4620,$G:$G,1,$A:$A,"&gt;="&amp;(A4620-FenetreInterm/86400),$A:$A,"&lt;="&amp;A4620)&gt;=NbInterm,1,0),"")</f>
        <v/>
      </c>
      <c r="L4620" s="37" t="str">
        <f aca="false">IF(G4620=1,IF(B4620="",0,IF(J4620&lt;SeuilFugitive,1,0)),"")</f>
        <v/>
      </c>
      <c r="M4620" s="37" t="str">
        <f aca="false">IF(G4620=1,IF(B4620="",IF((Fin-A4620)*24&gt;SeuilFigee,1,0),IF(J4620&gt;SeuilFigee*3600,1,0)),"")</f>
        <v/>
      </c>
      <c r="N4620" s="0" t="str">
        <f aca="false">IF(G4620=1,IF(COUNTIF(H$2:H4620,H4620)=1,COUNTIF($H:$H,H4620),""),"")</f>
        <v/>
      </c>
      <c r="O4620" s="0" t="str">
        <f aca="false">IF(G4620=1,IF(COUNTIF(I$2:I4620,I4620)=1,COUNTIF($I:$I,I4620),""),"")</f>
        <v/>
      </c>
      <c r="P4620" s="38" t="str">
        <f aca="false">IF(G4620=1,IF(COUNTIFS(C$2:C4620,C4620,G$2:G4620,1)=1,COUNTIFS($C:$C,C4620,$G:$G,1)+ROW()/10000000,""),"")</f>
        <v/>
      </c>
      <c r="Q4620" s="0" t="str">
        <f aca="false">IF(K4620=1,IF(COUNTIFS(C$2:C4620,C4620,K$2:K4620,1)=1,1,0),"")</f>
        <v/>
      </c>
      <c r="R4620" s="0" t="str">
        <f aca="false">IF(M4620=1,IF(COUNTIFS(C$2:C4620,C4620,M$2:M4620,1)=1,1,0),"")</f>
        <v/>
      </c>
      <c r="S4620" s="0" t="str">
        <f aca="false">IF(L4620=1,IF(COUNTIFS(C$2:C4620,C4620,L$2:L4620,1)=1,1,0),"")</f>
        <v/>
      </c>
      <c r="T4620" s="38" t="str">
        <f aca="false">IF(N4620="","",N4620+ROW()/10000000)</f>
        <v/>
      </c>
      <c r="U4620" s="0" t="str">
        <f aca="false">IF(G4620=1,IF(B4620="",1,0),"")</f>
        <v/>
      </c>
    </row>
    <row r="4621" customFormat="false" ht="15" hidden="false" customHeight="false" outlineLevel="0" collapsed="false">
      <c r="A4621" s="35"/>
      <c r="B4621" s="35"/>
      <c r="G4621" s="0" t="str">
        <f aca="false">IF(A4621="","",IF(AND(A4621&gt;=Debut,A4621&lt;Fin),1,0))</f>
        <v/>
      </c>
      <c r="H4621" s="0" t="str">
        <f aca="false">IF(G4621=1,INT(ROUND((A4621-Debut)*86400,0)/600),"")</f>
        <v/>
      </c>
      <c r="I4621" s="0" t="str">
        <f aca="false">IF(G4621=1,INT(ROUND((A4621-Debut)*86400,0)/3600),"")</f>
        <v/>
      </c>
      <c r="J4621" s="0" t="str">
        <f aca="false">IF(OR(A4621="",B4621=""),"",ROUND((B4621-A4621)*86400,0))</f>
        <v/>
      </c>
      <c r="K4621" s="37" t="str">
        <f aca="false">IF(G4621=1,IF(COUNTIFS($C:$C,C4621,$G:$G,1,$A:$A,"&gt;="&amp;(A4621-FenetreInterm/86400),$A:$A,"&lt;="&amp;A4621)&gt;=NbInterm,1,0),"")</f>
        <v/>
      </c>
      <c r="L4621" s="37" t="str">
        <f aca="false">IF(G4621=1,IF(B4621="",0,IF(J4621&lt;SeuilFugitive,1,0)),"")</f>
        <v/>
      </c>
      <c r="M4621" s="37" t="str">
        <f aca="false">IF(G4621=1,IF(B4621="",IF((Fin-A4621)*24&gt;SeuilFigee,1,0),IF(J4621&gt;SeuilFigee*3600,1,0)),"")</f>
        <v/>
      </c>
      <c r="N4621" s="0" t="str">
        <f aca="false">IF(G4621=1,IF(COUNTIF(H$2:H4621,H4621)=1,COUNTIF($H:$H,H4621),""),"")</f>
        <v/>
      </c>
      <c r="O4621" s="0" t="str">
        <f aca="false">IF(G4621=1,IF(COUNTIF(I$2:I4621,I4621)=1,COUNTIF($I:$I,I4621),""),"")</f>
        <v/>
      </c>
      <c r="P4621" s="38" t="str">
        <f aca="false">IF(G4621=1,IF(COUNTIFS(C$2:C4621,C4621,G$2:G4621,1)=1,COUNTIFS($C:$C,C4621,$G:$G,1)+ROW()/10000000,""),"")</f>
        <v/>
      </c>
      <c r="Q4621" s="0" t="str">
        <f aca="false">IF(K4621=1,IF(COUNTIFS(C$2:C4621,C4621,K$2:K4621,1)=1,1,0),"")</f>
        <v/>
      </c>
      <c r="R4621" s="0" t="str">
        <f aca="false">IF(M4621=1,IF(COUNTIFS(C$2:C4621,C4621,M$2:M4621,1)=1,1,0),"")</f>
        <v/>
      </c>
      <c r="S4621" s="0" t="str">
        <f aca="false">IF(L4621=1,IF(COUNTIFS(C$2:C4621,C4621,L$2:L4621,1)=1,1,0),"")</f>
        <v/>
      </c>
      <c r="T4621" s="38" t="str">
        <f aca="false">IF(N4621="","",N4621+ROW()/10000000)</f>
        <v/>
      </c>
      <c r="U4621" s="0" t="str">
        <f aca="false">IF(G4621=1,IF(B4621="",1,0),"")</f>
        <v/>
      </c>
    </row>
    <row r="4622" customFormat="false" ht="15" hidden="false" customHeight="false" outlineLevel="0" collapsed="false">
      <c r="A4622" s="35"/>
      <c r="B4622" s="35"/>
      <c r="G4622" s="0" t="str">
        <f aca="false">IF(A4622="","",IF(AND(A4622&gt;=Debut,A4622&lt;Fin),1,0))</f>
        <v/>
      </c>
      <c r="H4622" s="0" t="str">
        <f aca="false">IF(G4622=1,INT(ROUND((A4622-Debut)*86400,0)/600),"")</f>
        <v/>
      </c>
      <c r="I4622" s="0" t="str">
        <f aca="false">IF(G4622=1,INT(ROUND((A4622-Debut)*86400,0)/3600),"")</f>
        <v/>
      </c>
      <c r="J4622" s="0" t="str">
        <f aca="false">IF(OR(A4622="",B4622=""),"",ROUND((B4622-A4622)*86400,0))</f>
        <v/>
      </c>
      <c r="K4622" s="37" t="str">
        <f aca="false">IF(G4622=1,IF(COUNTIFS($C:$C,C4622,$G:$G,1,$A:$A,"&gt;="&amp;(A4622-FenetreInterm/86400),$A:$A,"&lt;="&amp;A4622)&gt;=NbInterm,1,0),"")</f>
        <v/>
      </c>
      <c r="L4622" s="37" t="str">
        <f aca="false">IF(G4622=1,IF(B4622="",0,IF(J4622&lt;SeuilFugitive,1,0)),"")</f>
        <v/>
      </c>
      <c r="M4622" s="37" t="str">
        <f aca="false">IF(G4622=1,IF(B4622="",IF((Fin-A4622)*24&gt;SeuilFigee,1,0),IF(J4622&gt;SeuilFigee*3600,1,0)),"")</f>
        <v/>
      </c>
      <c r="N4622" s="0" t="str">
        <f aca="false">IF(G4622=1,IF(COUNTIF(H$2:H4622,H4622)=1,COUNTIF($H:$H,H4622),""),"")</f>
        <v/>
      </c>
      <c r="O4622" s="0" t="str">
        <f aca="false">IF(G4622=1,IF(COUNTIF(I$2:I4622,I4622)=1,COUNTIF($I:$I,I4622),""),"")</f>
        <v/>
      </c>
      <c r="P4622" s="38" t="str">
        <f aca="false">IF(G4622=1,IF(COUNTIFS(C$2:C4622,C4622,G$2:G4622,1)=1,COUNTIFS($C:$C,C4622,$G:$G,1)+ROW()/10000000,""),"")</f>
        <v/>
      </c>
      <c r="Q4622" s="0" t="str">
        <f aca="false">IF(K4622=1,IF(COUNTIFS(C$2:C4622,C4622,K$2:K4622,1)=1,1,0),"")</f>
        <v/>
      </c>
      <c r="R4622" s="0" t="str">
        <f aca="false">IF(M4622=1,IF(COUNTIFS(C$2:C4622,C4622,M$2:M4622,1)=1,1,0),"")</f>
        <v/>
      </c>
      <c r="S4622" s="0" t="str">
        <f aca="false">IF(L4622=1,IF(COUNTIFS(C$2:C4622,C4622,L$2:L4622,1)=1,1,0),"")</f>
        <v/>
      </c>
      <c r="T4622" s="38" t="str">
        <f aca="false">IF(N4622="","",N4622+ROW()/10000000)</f>
        <v/>
      </c>
      <c r="U4622" s="0" t="str">
        <f aca="false">IF(G4622=1,IF(B4622="",1,0),"")</f>
        <v/>
      </c>
    </row>
    <row r="4623" customFormat="false" ht="15" hidden="false" customHeight="false" outlineLevel="0" collapsed="false">
      <c r="A4623" s="35"/>
      <c r="B4623" s="35"/>
      <c r="G4623" s="0" t="str">
        <f aca="false">IF(A4623="","",IF(AND(A4623&gt;=Debut,A4623&lt;Fin),1,0))</f>
        <v/>
      </c>
      <c r="H4623" s="0" t="str">
        <f aca="false">IF(G4623=1,INT(ROUND((A4623-Debut)*86400,0)/600),"")</f>
        <v/>
      </c>
      <c r="I4623" s="0" t="str">
        <f aca="false">IF(G4623=1,INT(ROUND((A4623-Debut)*86400,0)/3600),"")</f>
        <v/>
      </c>
      <c r="J4623" s="0" t="str">
        <f aca="false">IF(OR(A4623="",B4623=""),"",ROUND((B4623-A4623)*86400,0))</f>
        <v/>
      </c>
      <c r="K4623" s="37" t="str">
        <f aca="false">IF(G4623=1,IF(COUNTIFS($C:$C,C4623,$G:$G,1,$A:$A,"&gt;="&amp;(A4623-FenetreInterm/86400),$A:$A,"&lt;="&amp;A4623)&gt;=NbInterm,1,0),"")</f>
        <v/>
      </c>
      <c r="L4623" s="37" t="str">
        <f aca="false">IF(G4623=1,IF(B4623="",0,IF(J4623&lt;SeuilFugitive,1,0)),"")</f>
        <v/>
      </c>
      <c r="M4623" s="37" t="str">
        <f aca="false">IF(G4623=1,IF(B4623="",IF((Fin-A4623)*24&gt;SeuilFigee,1,0),IF(J4623&gt;SeuilFigee*3600,1,0)),"")</f>
        <v/>
      </c>
      <c r="N4623" s="0" t="str">
        <f aca="false">IF(G4623=1,IF(COUNTIF(H$2:H4623,H4623)=1,COUNTIF($H:$H,H4623),""),"")</f>
        <v/>
      </c>
      <c r="O4623" s="0" t="str">
        <f aca="false">IF(G4623=1,IF(COUNTIF(I$2:I4623,I4623)=1,COUNTIF($I:$I,I4623),""),"")</f>
        <v/>
      </c>
      <c r="P4623" s="38" t="str">
        <f aca="false">IF(G4623=1,IF(COUNTIFS(C$2:C4623,C4623,G$2:G4623,1)=1,COUNTIFS($C:$C,C4623,$G:$G,1)+ROW()/10000000,""),"")</f>
        <v/>
      </c>
      <c r="Q4623" s="0" t="str">
        <f aca="false">IF(K4623=1,IF(COUNTIFS(C$2:C4623,C4623,K$2:K4623,1)=1,1,0),"")</f>
        <v/>
      </c>
      <c r="R4623" s="0" t="str">
        <f aca="false">IF(M4623=1,IF(COUNTIFS(C$2:C4623,C4623,M$2:M4623,1)=1,1,0),"")</f>
        <v/>
      </c>
      <c r="S4623" s="0" t="str">
        <f aca="false">IF(L4623=1,IF(COUNTIFS(C$2:C4623,C4623,L$2:L4623,1)=1,1,0),"")</f>
        <v/>
      </c>
      <c r="T4623" s="38" t="str">
        <f aca="false">IF(N4623="","",N4623+ROW()/10000000)</f>
        <v/>
      </c>
      <c r="U4623" s="0" t="str">
        <f aca="false">IF(G4623=1,IF(B4623="",1,0),"")</f>
        <v/>
      </c>
    </row>
    <row r="4624" customFormat="false" ht="15" hidden="false" customHeight="false" outlineLevel="0" collapsed="false">
      <c r="A4624" s="35"/>
      <c r="B4624" s="35"/>
      <c r="G4624" s="0" t="str">
        <f aca="false">IF(A4624="","",IF(AND(A4624&gt;=Debut,A4624&lt;Fin),1,0))</f>
        <v/>
      </c>
      <c r="H4624" s="0" t="str">
        <f aca="false">IF(G4624=1,INT(ROUND((A4624-Debut)*86400,0)/600),"")</f>
        <v/>
      </c>
      <c r="I4624" s="0" t="str">
        <f aca="false">IF(G4624=1,INT(ROUND((A4624-Debut)*86400,0)/3600),"")</f>
        <v/>
      </c>
      <c r="J4624" s="0" t="str">
        <f aca="false">IF(OR(A4624="",B4624=""),"",ROUND((B4624-A4624)*86400,0))</f>
        <v/>
      </c>
      <c r="K4624" s="37" t="str">
        <f aca="false">IF(G4624=1,IF(COUNTIFS($C:$C,C4624,$G:$G,1,$A:$A,"&gt;="&amp;(A4624-FenetreInterm/86400),$A:$A,"&lt;="&amp;A4624)&gt;=NbInterm,1,0),"")</f>
        <v/>
      </c>
      <c r="L4624" s="37" t="str">
        <f aca="false">IF(G4624=1,IF(B4624="",0,IF(J4624&lt;SeuilFugitive,1,0)),"")</f>
        <v/>
      </c>
      <c r="M4624" s="37" t="str">
        <f aca="false">IF(G4624=1,IF(B4624="",IF((Fin-A4624)*24&gt;SeuilFigee,1,0),IF(J4624&gt;SeuilFigee*3600,1,0)),"")</f>
        <v/>
      </c>
      <c r="N4624" s="0" t="str">
        <f aca="false">IF(G4624=1,IF(COUNTIF(H$2:H4624,H4624)=1,COUNTIF($H:$H,H4624),""),"")</f>
        <v/>
      </c>
      <c r="O4624" s="0" t="str">
        <f aca="false">IF(G4624=1,IF(COUNTIF(I$2:I4624,I4624)=1,COUNTIF($I:$I,I4624),""),"")</f>
        <v/>
      </c>
      <c r="P4624" s="38" t="str">
        <f aca="false">IF(G4624=1,IF(COUNTIFS(C$2:C4624,C4624,G$2:G4624,1)=1,COUNTIFS($C:$C,C4624,$G:$G,1)+ROW()/10000000,""),"")</f>
        <v/>
      </c>
      <c r="Q4624" s="0" t="str">
        <f aca="false">IF(K4624=1,IF(COUNTIFS(C$2:C4624,C4624,K$2:K4624,1)=1,1,0),"")</f>
        <v/>
      </c>
      <c r="R4624" s="0" t="str">
        <f aca="false">IF(M4624=1,IF(COUNTIFS(C$2:C4624,C4624,M$2:M4624,1)=1,1,0),"")</f>
        <v/>
      </c>
      <c r="S4624" s="0" t="str">
        <f aca="false">IF(L4624=1,IF(COUNTIFS(C$2:C4624,C4624,L$2:L4624,1)=1,1,0),"")</f>
        <v/>
      </c>
      <c r="T4624" s="38" t="str">
        <f aca="false">IF(N4624="","",N4624+ROW()/10000000)</f>
        <v/>
      </c>
      <c r="U4624" s="0" t="str">
        <f aca="false">IF(G4624=1,IF(B4624="",1,0),"")</f>
        <v/>
      </c>
    </row>
    <row r="4625" customFormat="false" ht="15" hidden="false" customHeight="false" outlineLevel="0" collapsed="false">
      <c r="A4625" s="35"/>
      <c r="B4625" s="35"/>
      <c r="G4625" s="0" t="str">
        <f aca="false">IF(A4625="","",IF(AND(A4625&gt;=Debut,A4625&lt;Fin),1,0))</f>
        <v/>
      </c>
      <c r="H4625" s="0" t="str">
        <f aca="false">IF(G4625=1,INT(ROUND((A4625-Debut)*86400,0)/600),"")</f>
        <v/>
      </c>
      <c r="I4625" s="0" t="str">
        <f aca="false">IF(G4625=1,INT(ROUND((A4625-Debut)*86400,0)/3600),"")</f>
        <v/>
      </c>
      <c r="J4625" s="0" t="str">
        <f aca="false">IF(OR(A4625="",B4625=""),"",ROUND((B4625-A4625)*86400,0))</f>
        <v/>
      </c>
      <c r="K4625" s="37" t="str">
        <f aca="false">IF(G4625=1,IF(COUNTIFS($C:$C,C4625,$G:$G,1,$A:$A,"&gt;="&amp;(A4625-FenetreInterm/86400),$A:$A,"&lt;="&amp;A4625)&gt;=NbInterm,1,0),"")</f>
        <v/>
      </c>
      <c r="L4625" s="37" t="str">
        <f aca="false">IF(G4625=1,IF(B4625="",0,IF(J4625&lt;SeuilFugitive,1,0)),"")</f>
        <v/>
      </c>
      <c r="M4625" s="37" t="str">
        <f aca="false">IF(G4625=1,IF(B4625="",IF((Fin-A4625)*24&gt;SeuilFigee,1,0),IF(J4625&gt;SeuilFigee*3600,1,0)),"")</f>
        <v/>
      </c>
      <c r="N4625" s="0" t="str">
        <f aca="false">IF(G4625=1,IF(COUNTIF(H$2:H4625,H4625)=1,COUNTIF($H:$H,H4625),""),"")</f>
        <v/>
      </c>
      <c r="O4625" s="0" t="str">
        <f aca="false">IF(G4625=1,IF(COUNTIF(I$2:I4625,I4625)=1,COUNTIF($I:$I,I4625),""),"")</f>
        <v/>
      </c>
      <c r="P4625" s="38" t="str">
        <f aca="false">IF(G4625=1,IF(COUNTIFS(C$2:C4625,C4625,G$2:G4625,1)=1,COUNTIFS($C:$C,C4625,$G:$G,1)+ROW()/10000000,""),"")</f>
        <v/>
      </c>
      <c r="Q4625" s="0" t="str">
        <f aca="false">IF(K4625=1,IF(COUNTIFS(C$2:C4625,C4625,K$2:K4625,1)=1,1,0),"")</f>
        <v/>
      </c>
      <c r="R4625" s="0" t="str">
        <f aca="false">IF(M4625=1,IF(COUNTIFS(C$2:C4625,C4625,M$2:M4625,1)=1,1,0),"")</f>
        <v/>
      </c>
      <c r="S4625" s="0" t="str">
        <f aca="false">IF(L4625=1,IF(COUNTIFS(C$2:C4625,C4625,L$2:L4625,1)=1,1,0),"")</f>
        <v/>
      </c>
      <c r="T4625" s="38" t="str">
        <f aca="false">IF(N4625="","",N4625+ROW()/10000000)</f>
        <v/>
      </c>
      <c r="U4625" s="0" t="str">
        <f aca="false">IF(G4625=1,IF(B4625="",1,0),"")</f>
        <v/>
      </c>
    </row>
    <row r="4626" customFormat="false" ht="15" hidden="false" customHeight="false" outlineLevel="0" collapsed="false">
      <c r="A4626" s="35"/>
      <c r="B4626" s="35"/>
      <c r="G4626" s="0" t="str">
        <f aca="false">IF(A4626="","",IF(AND(A4626&gt;=Debut,A4626&lt;Fin),1,0))</f>
        <v/>
      </c>
      <c r="H4626" s="0" t="str">
        <f aca="false">IF(G4626=1,INT(ROUND((A4626-Debut)*86400,0)/600),"")</f>
        <v/>
      </c>
      <c r="I4626" s="0" t="str">
        <f aca="false">IF(G4626=1,INT(ROUND((A4626-Debut)*86400,0)/3600),"")</f>
        <v/>
      </c>
      <c r="J4626" s="0" t="str">
        <f aca="false">IF(OR(A4626="",B4626=""),"",ROUND((B4626-A4626)*86400,0))</f>
        <v/>
      </c>
      <c r="K4626" s="37" t="str">
        <f aca="false">IF(G4626=1,IF(COUNTIFS($C:$C,C4626,$G:$G,1,$A:$A,"&gt;="&amp;(A4626-FenetreInterm/86400),$A:$A,"&lt;="&amp;A4626)&gt;=NbInterm,1,0),"")</f>
        <v/>
      </c>
      <c r="L4626" s="37" t="str">
        <f aca="false">IF(G4626=1,IF(B4626="",0,IF(J4626&lt;SeuilFugitive,1,0)),"")</f>
        <v/>
      </c>
      <c r="M4626" s="37" t="str">
        <f aca="false">IF(G4626=1,IF(B4626="",IF((Fin-A4626)*24&gt;SeuilFigee,1,0),IF(J4626&gt;SeuilFigee*3600,1,0)),"")</f>
        <v/>
      </c>
      <c r="N4626" s="0" t="str">
        <f aca="false">IF(G4626=1,IF(COUNTIF(H$2:H4626,H4626)=1,COUNTIF($H:$H,H4626),""),"")</f>
        <v/>
      </c>
      <c r="O4626" s="0" t="str">
        <f aca="false">IF(G4626=1,IF(COUNTIF(I$2:I4626,I4626)=1,COUNTIF($I:$I,I4626),""),"")</f>
        <v/>
      </c>
      <c r="P4626" s="38" t="str">
        <f aca="false">IF(G4626=1,IF(COUNTIFS(C$2:C4626,C4626,G$2:G4626,1)=1,COUNTIFS($C:$C,C4626,$G:$G,1)+ROW()/10000000,""),"")</f>
        <v/>
      </c>
      <c r="Q4626" s="0" t="str">
        <f aca="false">IF(K4626=1,IF(COUNTIFS(C$2:C4626,C4626,K$2:K4626,1)=1,1,0),"")</f>
        <v/>
      </c>
      <c r="R4626" s="0" t="str">
        <f aca="false">IF(M4626=1,IF(COUNTIFS(C$2:C4626,C4626,M$2:M4626,1)=1,1,0),"")</f>
        <v/>
      </c>
      <c r="S4626" s="0" t="str">
        <f aca="false">IF(L4626=1,IF(COUNTIFS(C$2:C4626,C4626,L$2:L4626,1)=1,1,0),"")</f>
        <v/>
      </c>
      <c r="T4626" s="38" t="str">
        <f aca="false">IF(N4626="","",N4626+ROW()/10000000)</f>
        <v/>
      </c>
      <c r="U4626" s="0" t="str">
        <f aca="false">IF(G4626=1,IF(B4626="",1,0),"")</f>
        <v/>
      </c>
    </row>
    <row r="4627" customFormat="false" ht="15" hidden="false" customHeight="false" outlineLevel="0" collapsed="false">
      <c r="A4627" s="35"/>
      <c r="B4627" s="35"/>
      <c r="G4627" s="0" t="str">
        <f aca="false">IF(A4627="","",IF(AND(A4627&gt;=Debut,A4627&lt;Fin),1,0))</f>
        <v/>
      </c>
      <c r="H4627" s="0" t="str">
        <f aca="false">IF(G4627=1,INT(ROUND((A4627-Debut)*86400,0)/600),"")</f>
        <v/>
      </c>
      <c r="I4627" s="0" t="str">
        <f aca="false">IF(G4627=1,INT(ROUND((A4627-Debut)*86400,0)/3600),"")</f>
        <v/>
      </c>
      <c r="J4627" s="0" t="str">
        <f aca="false">IF(OR(A4627="",B4627=""),"",ROUND((B4627-A4627)*86400,0))</f>
        <v/>
      </c>
      <c r="K4627" s="37" t="str">
        <f aca="false">IF(G4627=1,IF(COUNTIFS($C:$C,C4627,$G:$G,1,$A:$A,"&gt;="&amp;(A4627-FenetreInterm/86400),$A:$A,"&lt;="&amp;A4627)&gt;=NbInterm,1,0),"")</f>
        <v/>
      </c>
      <c r="L4627" s="37" t="str">
        <f aca="false">IF(G4627=1,IF(B4627="",0,IF(J4627&lt;SeuilFugitive,1,0)),"")</f>
        <v/>
      </c>
      <c r="M4627" s="37" t="str">
        <f aca="false">IF(G4627=1,IF(B4627="",IF((Fin-A4627)*24&gt;SeuilFigee,1,0),IF(J4627&gt;SeuilFigee*3600,1,0)),"")</f>
        <v/>
      </c>
      <c r="N4627" s="0" t="str">
        <f aca="false">IF(G4627=1,IF(COUNTIF(H$2:H4627,H4627)=1,COUNTIF($H:$H,H4627),""),"")</f>
        <v/>
      </c>
      <c r="O4627" s="0" t="str">
        <f aca="false">IF(G4627=1,IF(COUNTIF(I$2:I4627,I4627)=1,COUNTIF($I:$I,I4627),""),"")</f>
        <v/>
      </c>
      <c r="P4627" s="38" t="str">
        <f aca="false">IF(G4627=1,IF(COUNTIFS(C$2:C4627,C4627,G$2:G4627,1)=1,COUNTIFS($C:$C,C4627,$G:$G,1)+ROW()/10000000,""),"")</f>
        <v/>
      </c>
      <c r="Q4627" s="0" t="str">
        <f aca="false">IF(K4627=1,IF(COUNTIFS(C$2:C4627,C4627,K$2:K4627,1)=1,1,0),"")</f>
        <v/>
      </c>
      <c r="R4627" s="0" t="str">
        <f aca="false">IF(M4627=1,IF(COUNTIFS(C$2:C4627,C4627,M$2:M4627,1)=1,1,0),"")</f>
        <v/>
      </c>
      <c r="S4627" s="0" t="str">
        <f aca="false">IF(L4627=1,IF(COUNTIFS(C$2:C4627,C4627,L$2:L4627,1)=1,1,0),"")</f>
        <v/>
      </c>
      <c r="T4627" s="38" t="str">
        <f aca="false">IF(N4627="","",N4627+ROW()/10000000)</f>
        <v/>
      </c>
      <c r="U4627" s="0" t="str">
        <f aca="false">IF(G4627=1,IF(B4627="",1,0),"")</f>
        <v/>
      </c>
    </row>
    <row r="4628" customFormat="false" ht="15" hidden="false" customHeight="false" outlineLevel="0" collapsed="false">
      <c r="A4628" s="35"/>
      <c r="B4628" s="35"/>
      <c r="G4628" s="0" t="str">
        <f aca="false">IF(A4628="","",IF(AND(A4628&gt;=Debut,A4628&lt;Fin),1,0))</f>
        <v/>
      </c>
      <c r="H4628" s="0" t="str">
        <f aca="false">IF(G4628=1,INT(ROUND((A4628-Debut)*86400,0)/600),"")</f>
        <v/>
      </c>
      <c r="I4628" s="0" t="str">
        <f aca="false">IF(G4628=1,INT(ROUND((A4628-Debut)*86400,0)/3600),"")</f>
        <v/>
      </c>
      <c r="J4628" s="0" t="str">
        <f aca="false">IF(OR(A4628="",B4628=""),"",ROUND((B4628-A4628)*86400,0))</f>
        <v/>
      </c>
      <c r="K4628" s="37" t="str">
        <f aca="false">IF(G4628=1,IF(COUNTIFS($C:$C,C4628,$G:$G,1,$A:$A,"&gt;="&amp;(A4628-FenetreInterm/86400),$A:$A,"&lt;="&amp;A4628)&gt;=NbInterm,1,0),"")</f>
        <v/>
      </c>
      <c r="L4628" s="37" t="str">
        <f aca="false">IF(G4628=1,IF(B4628="",0,IF(J4628&lt;SeuilFugitive,1,0)),"")</f>
        <v/>
      </c>
      <c r="M4628" s="37" t="str">
        <f aca="false">IF(G4628=1,IF(B4628="",IF((Fin-A4628)*24&gt;SeuilFigee,1,0),IF(J4628&gt;SeuilFigee*3600,1,0)),"")</f>
        <v/>
      </c>
      <c r="N4628" s="0" t="str">
        <f aca="false">IF(G4628=1,IF(COUNTIF(H$2:H4628,H4628)=1,COUNTIF($H:$H,H4628),""),"")</f>
        <v/>
      </c>
      <c r="O4628" s="0" t="str">
        <f aca="false">IF(G4628=1,IF(COUNTIF(I$2:I4628,I4628)=1,COUNTIF($I:$I,I4628),""),"")</f>
        <v/>
      </c>
      <c r="P4628" s="38" t="str">
        <f aca="false">IF(G4628=1,IF(COUNTIFS(C$2:C4628,C4628,G$2:G4628,1)=1,COUNTIFS($C:$C,C4628,$G:$G,1)+ROW()/10000000,""),"")</f>
        <v/>
      </c>
      <c r="Q4628" s="0" t="str">
        <f aca="false">IF(K4628=1,IF(COUNTIFS(C$2:C4628,C4628,K$2:K4628,1)=1,1,0),"")</f>
        <v/>
      </c>
      <c r="R4628" s="0" t="str">
        <f aca="false">IF(M4628=1,IF(COUNTIFS(C$2:C4628,C4628,M$2:M4628,1)=1,1,0),"")</f>
        <v/>
      </c>
      <c r="S4628" s="0" t="str">
        <f aca="false">IF(L4628=1,IF(COUNTIFS(C$2:C4628,C4628,L$2:L4628,1)=1,1,0),"")</f>
        <v/>
      </c>
      <c r="T4628" s="38" t="str">
        <f aca="false">IF(N4628="","",N4628+ROW()/10000000)</f>
        <v/>
      </c>
      <c r="U4628" s="0" t="str">
        <f aca="false">IF(G4628=1,IF(B4628="",1,0),"")</f>
        <v/>
      </c>
    </row>
    <row r="4629" customFormat="false" ht="15" hidden="false" customHeight="false" outlineLevel="0" collapsed="false">
      <c r="A4629" s="35"/>
      <c r="B4629" s="35"/>
      <c r="G4629" s="0" t="str">
        <f aca="false">IF(A4629="","",IF(AND(A4629&gt;=Debut,A4629&lt;Fin),1,0))</f>
        <v/>
      </c>
      <c r="H4629" s="0" t="str">
        <f aca="false">IF(G4629=1,INT(ROUND((A4629-Debut)*86400,0)/600),"")</f>
        <v/>
      </c>
      <c r="I4629" s="0" t="str">
        <f aca="false">IF(G4629=1,INT(ROUND((A4629-Debut)*86400,0)/3600),"")</f>
        <v/>
      </c>
      <c r="J4629" s="0" t="str">
        <f aca="false">IF(OR(A4629="",B4629=""),"",ROUND((B4629-A4629)*86400,0))</f>
        <v/>
      </c>
      <c r="K4629" s="37" t="str">
        <f aca="false">IF(G4629=1,IF(COUNTIFS($C:$C,C4629,$G:$G,1,$A:$A,"&gt;="&amp;(A4629-FenetreInterm/86400),$A:$A,"&lt;="&amp;A4629)&gt;=NbInterm,1,0),"")</f>
        <v/>
      </c>
      <c r="L4629" s="37" t="str">
        <f aca="false">IF(G4629=1,IF(B4629="",0,IF(J4629&lt;SeuilFugitive,1,0)),"")</f>
        <v/>
      </c>
      <c r="M4629" s="37" t="str">
        <f aca="false">IF(G4629=1,IF(B4629="",IF((Fin-A4629)*24&gt;SeuilFigee,1,0),IF(J4629&gt;SeuilFigee*3600,1,0)),"")</f>
        <v/>
      </c>
      <c r="N4629" s="0" t="str">
        <f aca="false">IF(G4629=1,IF(COUNTIF(H$2:H4629,H4629)=1,COUNTIF($H:$H,H4629),""),"")</f>
        <v/>
      </c>
      <c r="O4629" s="0" t="str">
        <f aca="false">IF(G4629=1,IF(COUNTIF(I$2:I4629,I4629)=1,COUNTIF($I:$I,I4629),""),"")</f>
        <v/>
      </c>
      <c r="P4629" s="38" t="str">
        <f aca="false">IF(G4629=1,IF(COUNTIFS(C$2:C4629,C4629,G$2:G4629,1)=1,COUNTIFS($C:$C,C4629,$G:$G,1)+ROW()/10000000,""),"")</f>
        <v/>
      </c>
      <c r="Q4629" s="0" t="str">
        <f aca="false">IF(K4629=1,IF(COUNTIFS(C$2:C4629,C4629,K$2:K4629,1)=1,1,0),"")</f>
        <v/>
      </c>
      <c r="R4629" s="0" t="str">
        <f aca="false">IF(M4629=1,IF(COUNTIFS(C$2:C4629,C4629,M$2:M4629,1)=1,1,0),"")</f>
        <v/>
      </c>
      <c r="S4629" s="0" t="str">
        <f aca="false">IF(L4629=1,IF(COUNTIFS(C$2:C4629,C4629,L$2:L4629,1)=1,1,0),"")</f>
        <v/>
      </c>
      <c r="T4629" s="38" t="str">
        <f aca="false">IF(N4629="","",N4629+ROW()/10000000)</f>
        <v/>
      </c>
      <c r="U4629" s="0" t="str">
        <f aca="false">IF(G4629=1,IF(B4629="",1,0),"")</f>
        <v/>
      </c>
    </row>
    <row r="4630" customFormat="false" ht="15" hidden="false" customHeight="false" outlineLevel="0" collapsed="false">
      <c r="A4630" s="35"/>
      <c r="B4630" s="35"/>
      <c r="G4630" s="0" t="str">
        <f aca="false">IF(A4630="","",IF(AND(A4630&gt;=Debut,A4630&lt;Fin),1,0))</f>
        <v/>
      </c>
      <c r="H4630" s="0" t="str">
        <f aca="false">IF(G4630=1,INT(ROUND((A4630-Debut)*86400,0)/600),"")</f>
        <v/>
      </c>
      <c r="I4630" s="0" t="str">
        <f aca="false">IF(G4630=1,INT(ROUND((A4630-Debut)*86400,0)/3600),"")</f>
        <v/>
      </c>
      <c r="J4630" s="0" t="str">
        <f aca="false">IF(OR(A4630="",B4630=""),"",ROUND((B4630-A4630)*86400,0))</f>
        <v/>
      </c>
      <c r="K4630" s="37" t="str">
        <f aca="false">IF(G4630=1,IF(COUNTIFS($C:$C,C4630,$G:$G,1,$A:$A,"&gt;="&amp;(A4630-FenetreInterm/86400),$A:$A,"&lt;="&amp;A4630)&gt;=NbInterm,1,0),"")</f>
        <v/>
      </c>
      <c r="L4630" s="37" t="str">
        <f aca="false">IF(G4630=1,IF(B4630="",0,IF(J4630&lt;SeuilFugitive,1,0)),"")</f>
        <v/>
      </c>
      <c r="M4630" s="37" t="str">
        <f aca="false">IF(G4630=1,IF(B4630="",IF((Fin-A4630)*24&gt;SeuilFigee,1,0),IF(J4630&gt;SeuilFigee*3600,1,0)),"")</f>
        <v/>
      </c>
      <c r="N4630" s="0" t="str">
        <f aca="false">IF(G4630=1,IF(COUNTIF(H$2:H4630,H4630)=1,COUNTIF($H:$H,H4630),""),"")</f>
        <v/>
      </c>
      <c r="O4630" s="0" t="str">
        <f aca="false">IF(G4630=1,IF(COUNTIF(I$2:I4630,I4630)=1,COUNTIF($I:$I,I4630),""),"")</f>
        <v/>
      </c>
      <c r="P4630" s="38" t="str">
        <f aca="false">IF(G4630=1,IF(COUNTIFS(C$2:C4630,C4630,G$2:G4630,1)=1,COUNTIFS($C:$C,C4630,$G:$G,1)+ROW()/10000000,""),"")</f>
        <v/>
      </c>
      <c r="Q4630" s="0" t="str">
        <f aca="false">IF(K4630=1,IF(COUNTIFS(C$2:C4630,C4630,K$2:K4630,1)=1,1,0),"")</f>
        <v/>
      </c>
      <c r="R4630" s="0" t="str">
        <f aca="false">IF(M4630=1,IF(COUNTIFS(C$2:C4630,C4630,M$2:M4630,1)=1,1,0),"")</f>
        <v/>
      </c>
      <c r="S4630" s="0" t="str">
        <f aca="false">IF(L4630=1,IF(COUNTIFS(C$2:C4630,C4630,L$2:L4630,1)=1,1,0),"")</f>
        <v/>
      </c>
      <c r="T4630" s="38" t="str">
        <f aca="false">IF(N4630="","",N4630+ROW()/10000000)</f>
        <v/>
      </c>
      <c r="U4630" s="0" t="str">
        <f aca="false">IF(G4630=1,IF(B4630="",1,0),"")</f>
        <v/>
      </c>
    </row>
    <row r="4631" customFormat="false" ht="15" hidden="false" customHeight="false" outlineLevel="0" collapsed="false">
      <c r="A4631" s="35"/>
      <c r="B4631" s="35"/>
      <c r="G4631" s="0" t="str">
        <f aca="false">IF(A4631="","",IF(AND(A4631&gt;=Debut,A4631&lt;Fin),1,0))</f>
        <v/>
      </c>
      <c r="H4631" s="0" t="str">
        <f aca="false">IF(G4631=1,INT(ROUND((A4631-Debut)*86400,0)/600),"")</f>
        <v/>
      </c>
      <c r="I4631" s="0" t="str">
        <f aca="false">IF(G4631=1,INT(ROUND((A4631-Debut)*86400,0)/3600),"")</f>
        <v/>
      </c>
      <c r="J4631" s="0" t="str">
        <f aca="false">IF(OR(A4631="",B4631=""),"",ROUND((B4631-A4631)*86400,0))</f>
        <v/>
      </c>
      <c r="K4631" s="37" t="str">
        <f aca="false">IF(G4631=1,IF(COUNTIFS($C:$C,C4631,$G:$G,1,$A:$A,"&gt;="&amp;(A4631-FenetreInterm/86400),$A:$A,"&lt;="&amp;A4631)&gt;=NbInterm,1,0),"")</f>
        <v/>
      </c>
      <c r="L4631" s="37" t="str">
        <f aca="false">IF(G4631=1,IF(B4631="",0,IF(J4631&lt;SeuilFugitive,1,0)),"")</f>
        <v/>
      </c>
      <c r="M4631" s="37" t="str">
        <f aca="false">IF(G4631=1,IF(B4631="",IF((Fin-A4631)*24&gt;SeuilFigee,1,0),IF(J4631&gt;SeuilFigee*3600,1,0)),"")</f>
        <v/>
      </c>
      <c r="N4631" s="0" t="str">
        <f aca="false">IF(G4631=1,IF(COUNTIF(H$2:H4631,H4631)=1,COUNTIF($H:$H,H4631),""),"")</f>
        <v/>
      </c>
      <c r="O4631" s="0" t="str">
        <f aca="false">IF(G4631=1,IF(COUNTIF(I$2:I4631,I4631)=1,COUNTIF($I:$I,I4631),""),"")</f>
        <v/>
      </c>
      <c r="P4631" s="38" t="str">
        <f aca="false">IF(G4631=1,IF(COUNTIFS(C$2:C4631,C4631,G$2:G4631,1)=1,COUNTIFS($C:$C,C4631,$G:$G,1)+ROW()/10000000,""),"")</f>
        <v/>
      </c>
      <c r="Q4631" s="0" t="str">
        <f aca="false">IF(K4631=1,IF(COUNTIFS(C$2:C4631,C4631,K$2:K4631,1)=1,1,0),"")</f>
        <v/>
      </c>
      <c r="R4631" s="0" t="str">
        <f aca="false">IF(M4631=1,IF(COUNTIFS(C$2:C4631,C4631,M$2:M4631,1)=1,1,0),"")</f>
        <v/>
      </c>
      <c r="S4631" s="0" t="str">
        <f aca="false">IF(L4631=1,IF(COUNTIFS(C$2:C4631,C4631,L$2:L4631,1)=1,1,0),"")</f>
        <v/>
      </c>
      <c r="T4631" s="38" t="str">
        <f aca="false">IF(N4631="","",N4631+ROW()/10000000)</f>
        <v/>
      </c>
      <c r="U4631" s="0" t="str">
        <f aca="false">IF(G4631=1,IF(B4631="",1,0),"")</f>
        <v/>
      </c>
    </row>
    <row r="4632" customFormat="false" ht="15" hidden="false" customHeight="false" outlineLevel="0" collapsed="false">
      <c r="A4632" s="35"/>
      <c r="B4632" s="35"/>
      <c r="G4632" s="0" t="str">
        <f aca="false">IF(A4632="","",IF(AND(A4632&gt;=Debut,A4632&lt;Fin),1,0))</f>
        <v/>
      </c>
      <c r="H4632" s="0" t="str">
        <f aca="false">IF(G4632=1,INT(ROUND((A4632-Debut)*86400,0)/600),"")</f>
        <v/>
      </c>
      <c r="I4632" s="0" t="str">
        <f aca="false">IF(G4632=1,INT(ROUND((A4632-Debut)*86400,0)/3600),"")</f>
        <v/>
      </c>
      <c r="J4632" s="0" t="str">
        <f aca="false">IF(OR(A4632="",B4632=""),"",ROUND((B4632-A4632)*86400,0))</f>
        <v/>
      </c>
      <c r="K4632" s="37" t="str">
        <f aca="false">IF(G4632=1,IF(COUNTIFS($C:$C,C4632,$G:$G,1,$A:$A,"&gt;="&amp;(A4632-FenetreInterm/86400),$A:$A,"&lt;="&amp;A4632)&gt;=NbInterm,1,0),"")</f>
        <v/>
      </c>
      <c r="L4632" s="37" t="str">
        <f aca="false">IF(G4632=1,IF(B4632="",0,IF(J4632&lt;SeuilFugitive,1,0)),"")</f>
        <v/>
      </c>
      <c r="M4632" s="37" t="str">
        <f aca="false">IF(G4632=1,IF(B4632="",IF((Fin-A4632)*24&gt;SeuilFigee,1,0),IF(J4632&gt;SeuilFigee*3600,1,0)),"")</f>
        <v/>
      </c>
      <c r="N4632" s="0" t="str">
        <f aca="false">IF(G4632=1,IF(COUNTIF(H$2:H4632,H4632)=1,COUNTIF($H:$H,H4632),""),"")</f>
        <v/>
      </c>
      <c r="O4632" s="0" t="str">
        <f aca="false">IF(G4632=1,IF(COUNTIF(I$2:I4632,I4632)=1,COUNTIF($I:$I,I4632),""),"")</f>
        <v/>
      </c>
      <c r="P4632" s="38" t="str">
        <f aca="false">IF(G4632=1,IF(COUNTIFS(C$2:C4632,C4632,G$2:G4632,1)=1,COUNTIFS($C:$C,C4632,$G:$G,1)+ROW()/10000000,""),"")</f>
        <v/>
      </c>
      <c r="Q4632" s="0" t="str">
        <f aca="false">IF(K4632=1,IF(COUNTIFS(C$2:C4632,C4632,K$2:K4632,1)=1,1,0),"")</f>
        <v/>
      </c>
      <c r="R4632" s="0" t="str">
        <f aca="false">IF(M4632=1,IF(COUNTIFS(C$2:C4632,C4632,M$2:M4632,1)=1,1,0),"")</f>
        <v/>
      </c>
      <c r="S4632" s="0" t="str">
        <f aca="false">IF(L4632=1,IF(COUNTIFS(C$2:C4632,C4632,L$2:L4632,1)=1,1,0),"")</f>
        <v/>
      </c>
      <c r="T4632" s="38" t="str">
        <f aca="false">IF(N4632="","",N4632+ROW()/10000000)</f>
        <v/>
      </c>
      <c r="U4632" s="0" t="str">
        <f aca="false">IF(G4632=1,IF(B4632="",1,0),"")</f>
        <v/>
      </c>
    </row>
    <row r="4633" customFormat="false" ht="15" hidden="false" customHeight="false" outlineLevel="0" collapsed="false">
      <c r="A4633" s="35"/>
      <c r="B4633" s="35"/>
      <c r="G4633" s="0" t="str">
        <f aca="false">IF(A4633="","",IF(AND(A4633&gt;=Debut,A4633&lt;Fin),1,0))</f>
        <v/>
      </c>
      <c r="H4633" s="0" t="str">
        <f aca="false">IF(G4633=1,INT(ROUND((A4633-Debut)*86400,0)/600),"")</f>
        <v/>
      </c>
      <c r="I4633" s="0" t="str">
        <f aca="false">IF(G4633=1,INT(ROUND((A4633-Debut)*86400,0)/3600),"")</f>
        <v/>
      </c>
      <c r="J4633" s="0" t="str">
        <f aca="false">IF(OR(A4633="",B4633=""),"",ROUND((B4633-A4633)*86400,0))</f>
        <v/>
      </c>
      <c r="K4633" s="37" t="str">
        <f aca="false">IF(G4633=1,IF(COUNTIFS($C:$C,C4633,$G:$G,1,$A:$A,"&gt;="&amp;(A4633-FenetreInterm/86400),$A:$A,"&lt;="&amp;A4633)&gt;=NbInterm,1,0),"")</f>
        <v/>
      </c>
      <c r="L4633" s="37" t="str">
        <f aca="false">IF(G4633=1,IF(B4633="",0,IF(J4633&lt;SeuilFugitive,1,0)),"")</f>
        <v/>
      </c>
      <c r="M4633" s="37" t="str">
        <f aca="false">IF(G4633=1,IF(B4633="",IF((Fin-A4633)*24&gt;SeuilFigee,1,0),IF(J4633&gt;SeuilFigee*3600,1,0)),"")</f>
        <v/>
      </c>
      <c r="N4633" s="0" t="str">
        <f aca="false">IF(G4633=1,IF(COUNTIF(H$2:H4633,H4633)=1,COUNTIF($H:$H,H4633),""),"")</f>
        <v/>
      </c>
      <c r="O4633" s="0" t="str">
        <f aca="false">IF(G4633=1,IF(COUNTIF(I$2:I4633,I4633)=1,COUNTIF($I:$I,I4633),""),"")</f>
        <v/>
      </c>
      <c r="P4633" s="38" t="str">
        <f aca="false">IF(G4633=1,IF(COUNTIFS(C$2:C4633,C4633,G$2:G4633,1)=1,COUNTIFS($C:$C,C4633,$G:$G,1)+ROW()/10000000,""),"")</f>
        <v/>
      </c>
      <c r="Q4633" s="0" t="str">
        <f aca="false">IF(K4633=1,IF(COUNTIFS(C$2:C4633,C4633,K$2:K4633,1)=1,1,0),"")</f>
        <v/>
      </c>
      <c r="R4633" s="0" t="str">
        <f aca="false">IF(M4633=1,IF(COUNTIFS(C$2:C4633,C4633,M$2:M4633,1)=1,1,0),"")</f>
        <v/>
      </c>
      <c r="S4633" s="0" t="str">
        <f aca="false">IF(L4633=1,IF(COUNTIFS(C$2:C4633,C4633,L$2:L4633,1)=1,1,0),"")</f>
        <v/>
      </c>
      <c r="T4633" s="38" t="str">
        <f aca="false">IF(N4633="","",N4633+ROW()/10000000)</f>
        <v/>
      </c>
      <c r="U4633" s="0" t="str">
        <f aca="false">IF(G4633=1,IF(B4633="",1,0),"")</f>
        <v/>
      </c>
    </row>
    <row r="4634" customFormat="false" ht="15" hidden="false" customHeight="false" outlineLevel="0" collapsed="false">
      <c r="A4634" s="35"/>
      <c r="B4634" s="35"/>
      <c r="G4634" s="0" t="str">
        <f aca="false">IF(A4634="","",IF(AND(A4634&gt;=Debut,A4634&lt;Fin),1,0))</f>
        <v/>
      </c>
      <c r="H4634" s="0" t="str">
        <f aca="false">IF(G4634=1,INT(ROUND((A4634-Debut)*86400,0)/600),"")</f>
        <v/>
      </c>
      <c r="I4634" s="0" t="str">
        <f aca="false">IF(G4634=1,INT(ROUND((A4634-Debut)*86400,0)/3600),"")</f>
        <v/>
      </c>
      <c r="J4634" s="0" t="str">
        <f aca="false">IF(OR(A4634="",B4634=""),"",ROUND((B4634-A4634)*86400,0))</f>
        <v/>
      </c>
      <c r="K4634" s="37" t="str">
        <f aca="false">IF(G4634=1,IF(COUNTIFS($C:$C,C4634,$G:$G,1,$A:$A,"&gt;="&amp;(A4634-FenetreInterm/86400),$A:$A,"&lt;="&amp;A4634)&gt;=NbInterm,1,0),"")</f>
        <v/>
      </c>
      <c r="L4634" s="37" t="str">
        <f aca="false">IF(G4634=1,IF(B4634="",0,IF(J4634&lt;SeuilFugitive,1,0)),"")</f>
        <v/>
      </c>
      <c r="M4634" s="37" t="str">
        <f aca="false">IF(G4634=1,IF(B4634="",IF((Fin-A4634)*24&gt;SeuilFigee,1,0),IF(J4634&gt;SeuilFigee*3600,1,0)),"")</f>
        <v/>
      </c>
      <c r="N4634" s="0" t="str">
        <f aca="false">IF(G4634=1,IF(COUNTIF(H$2:H4634,H4634)=1,COUNTIF($H:$H,H4634),""),"")</f>
        <v/>
      </c>
      <c r="O4634" s="0" t="str">
        <f aca="false">IF(G4634=1,IF(COUNTIF(I$2:I4634,I4634)=1,COUNTIF($I:$I,I4634),""),"")</f>
        <v/>
      </c>
      <c r="P4634" s="38" t="str">
        <f aca="false">IF(G4634=1,IF(COUNTIFS(C$2:C4634,C4634,G$2:G4634,1)=1,COUNTIFS($C:$C,C4634,$G:$G,1)+ROW()/10000000,""),"")</f>
        <v/>
      </c>
      <c r="Q4634" s="0" t="str">
        <f aca="false">IF(K4634=1,IF(COUNTIFS(C$2:C4634,C4634,K$2:K4634,1)=1,1,0),"")</f>
        <v/>
      </c>
      <c r="R4634" s="0" t="str">
        <f aca="false">IF(M4634=1,IF(COUNTIFS(C$2:C4634,C4634,M$2:M4634,1)=1,1,0),"")</f>
        <v/>
      </c>
      <c r="S4634" s="0" t="str">
        <f aca="false">IF(L4634=1,IF(COUNTIFS(C$2:C4634,C4634,L$2:L4634,1)=1,1,0),"")</f>
        <v/>
      </c>
      <c r="T4634" s="38" t="str">
        <f aca="false">IF(N4634="","",N4634+ROW()/10000000)</f>
        <v/>
      </c>
      <c r="U4634" s="0" t="str">
        <f aca="false">IF(G4634=1,IF(B4634="",1,0),"")</f>
        <v/>
      </c>
    </row>
    <row r="4635" customFormat="false" ht="15" hidden="false" customHeight="false" outlineLevel="0" collapsed="false">
      <c r="A4635" s="35"/>
      <c r="B4635" s="35"/>
      <c r="G4635" s="0" t="str">
        <f aca="false">IF(A4635="","",IF(AND(A4635&gt;=Debut,A4635&lt;Fin),1,0))</f>
        <v/>
      </c>
      <c r="H4635" s="0" t="str">
        <f aca="false">IF(G4635=1,INT(ROUND((A4635-Debut)*86400,0)/600),"")</f>
        <v/>
      </c>
      <c r="I4635" s="0" t="str">
        <f aca="false">IF(G4635=1,INT(ROUND((A4635-Debut)*86400,0)/3600),"")</f>
        <v/>
      </c>
      <c r="J4635" s="0" t="str">
        <f aca="false">IF(OR(A4635="",B4635=""),"",ROUND((B4635-A4635)*86400,0))</f>
        <v/>
      </c>
      <c r="K4635" s="37" t="str">
        <f aca="false">IF(G4635=1,IF(COUNTIFS($C:$C,C4635,$G:$G,1,$A:$A,"&gt;="&amp;(A4635-FenetreInterm/86400),$A:$A,"&lt;="&amp;A4635)&gt;=NbInterm,1,0),"")</f>
        <v/>
      </c>
      <c r="L4635" s="37" t="str">
        <f aca="false">IF(G4635=1,IF(B4635="",0,IF(J4635&lt;SeuilFugitive,1,0)),"")</f>
        <v/>
      </c>
      <c r="M4635" s="37" t="str">
        <f aca="false">IF(G4635=1,IF(B4635="",IF((Fin-A4635)*24&gt;SeuilFigee,1,0),IF(J4635&gt;SeuilFigee*3600,1,0)),"")</f>
        <v/>
      </c>
      <c r="N4635" s="0" t="str">
        <f aca="false">IF(G4635=1,IF(COUNTIF(H$2:H4635,H4635)=1,COUNTIF($H:$H,H4635),""),"")</f>
        <v/>
      </c>
      <c r="O4635" s="0" t="str">
        <f aca="false">IF(G4635=1,IF(COUNTIF(I$2:I4635,I4635)=1,COUNTIF($I:$I,I4635),""),"")</f>
        <v/>
      </c>
      <c r="P4635" s="38" t="str">
        <f aca="false">IF(G4635=1,IF(COUNTIFS(C$2:C4635,C4635,G$2:G4635,1)=1,COUNTIFS($C:$C,C4635,$G:$G,1)+ROW()/10000000,""),"")</f>
        <v/>
      </c>
      <c r="Q4635" s="0" t="str">
        <f aca="false">IF(K4635=1,IF(COUNTIFS(C$2:C4635,C4635,K$2:K4635,1)=1,1,0),"")</f>
        <v/>
      </c>
      <c r="R4635" s="0" t="str">
        <f aca="false">IF(M4635=1,IF(COUNTIFS(C$2:C4635,C4635,M$2:M4635,1)=1,1,0),"")</f>
        <v/>
      </c>
      <c r="S4635" s="0" t="str">
        <f aca="false">IF(L4635=1,IF(COUNTIFS(C$2:C4635,C4635,L$2:L4635,1)=1,1,0),"")</f>
        <v/>
      </c>
      <c r="T4635" s="38" t="str">
        <f aca="false">IF(N4635="","",N4635+ROW()/10000000)</f>
        <v/>
      </c>
      <c r="U4635" s="0" t="str">
        <f aca="false">IF(G4635=1,IF(B4635="",1,0),"")</f>
        <v/>
      </c>
    </row>
    <row r="4636" customFormat="false" ht="15" hidden="false" customHeight="false" outlineLevel="0" collapsed="false">
      <c r="A4636" s="35"/>
      <c r="B4636" s="35"/>
      <c r="G4636" s="0" t="str">
        <f aca="false">IF(A4636="","",IF(AND(A4636&gt;=Debut,A4636&lt;Fin),1,0))</f>
        <v/>
      </c>
      <c r="H4636" s="0" t="str">
        <f aca="false">IF(G4636=1,INT(ROUND((A4636-Debut)*86400,0)/600),"")</f>
        <v/>
      </c>
      <c r="I4636" s="0" t="str">
        <f aca="false">IF(G4636=1,INT(ROUND((A4636-Debut)*86400,0)/3600),"")</f>
        <v/>
      </c>
      <c r="J4636" s="0" t="str">
        <f aca="false">IF(OR(A4636="",B4636=""),"",ROUND((B4636-A4636)*86400,0))</f>
        <v/>
      </c>
      <c r="K4636" s="37" t="str">
        <f aca="false">IF(G4636=1,IF(COUNTIFS($C:$C,C4636,$G:$G,1,$A:$A,"&gt;="&amp;(A4636-FenetreInterm/86400),$A:$A,"&lt;="&amp;A4636)&gt;=NbInterm,1,0),"")</f>
        <v/>
      </c>
      <c r="L4636" s="37" t="str">
        <f aca="false">IF(G4636=1,IF(B4636="",0,IF(J4636&lt;SeuilFugitive,1,0)),"")</f>
        <v/>
      </c>
      <c r="M4636" s="37" t="str">
        <f aca="false">IF(G4636=1,IF(B4636="",IF((Fin-A4636)*24&gt;SeuilFigee,1,0),IF(J4636&gt;SeuilFigee*3600,1,0)),"")</f>
        <v/>
      </c>
      <c r="N4636" s="0" t="str">
        <f aca="false">IF(G4636=1,IF(COUNTIF(H$2:H4636,H4636)=1,COUNTIF($H:$H,H4636),""),"")</f>
        <v/>
      </c>
      <c r="O4636" s="0" t="str">
        <f aca="false">IF(G4636=1,IF(COUNTIF(I$2:I4636,I4636)=1,COUNTIF($I:$I,I4636),""),"")</f>
        <v/>
      </c>
      <c r="P4636" s="38" t="str">
        <f aca="false">IF(G4636=1,IF(COUNTIFS(C$2:C4636,C4636,G$2:G4636,1)=1,COUNTIFS($C:$C,C4636,$G:$G,1)+ROW()/10000000,""),"")</f>
        <v/>
      </c>
      <c r="Q4636" s="0" t="str">
        <f aca="false">IF(K4636=1,IF(COUNTIFS(C$2:C4636,C4636,K$2:K4636,1)=1,1,0),"")</f>
        <v/>
      </c>
      <c r="R4636" s="0" t="str">
        <f aca="false">IF(M4636=1,IF(COUNTIFS(C$2:C4636,C4636,M$2:M4636,1)=1,1,0),"")</f>
        <v/>
      </c>
      <c r="S4636" s="0" t="str">
        <f aca="false">IF(L4636=1,IF(COUNTIFS(C$2:C4636,C4636,L$2:L4636,1)=1,1,0),"")</f>
        <v/>
      </c>
      <c r="T4636" s="38" t="str">
        <f aca="false">IF(N4636="","",N4636+ROW()/10000000)</f>
        <v/>
      </c>
      <c r="U4636" s="0" t="str">
        <f aca="false">IF(G4636=1,IF(B4636="",1,0),"")</f>
        <v/>
      </c>
    </row>
    <row r="4637" customFormat="false" ht="15" hidden="false" customHeight="false" outlineLevel="0" collapsed="false">
      <c r="A4637" s="35"/>
      <c r="B4637" s="35"/>
      <c r="G4637" s="0" t="str">
        <f aca="false">IF(A4637="","",IF(AND(A4637&gt;=Debut,A4637&lt;Fin),1,0))</f>
        <v/>
      </c>
      <c r="H4637" s="0" t="str">
        <f aca="false">IF(G4637=1,INT(ROUND((A4637-Debut)*86400,0)/600),"")</f>
        <v/>
      </c>
      <c r="I4637" s="0" t="str">
        <f aca="false">IF(G4637=1,INT(ROUND((A4637-Debut)*86400,0)/3600),"")</f>
        <v/>
      </c>
      <c r="J4637" s="0" t="str">
        <f aca="false">IF(OR(A4637="",B4637=""),"",ROUND((B4637-A4637)*86400,0))</f>
        <v/>
      </c>
      <c r="K4637" s="37" t="str">
        <f aca="false">IF(G4637=1,IF(COUNTIFS($C:$C,C4637,$G:$G,1,$A:$A,"&gt;="&amp;(A4637-FenetreInterm/86400),$A:$A,"&lt;="&amp;A4637)&gt;=NbInterm,1,0),"")</f>
        <v/>
      </c>
      <c r="L4637" s="37" t="str">
        <f aca="false">IF(G4637=1,IF(B4637="",0,IF(J4637&lt;SeuilFugitive,1,0)),"")</f>
        <v/>
      </c>
      <c r="M4637" s="37" t="str">
        <f aca="false">IF(G4637=1,IF(B4637="",IF((Fin-A4637)*24&gt;SeuilFigee,1,0),IF(J4637&gt;SeuilFigee*3600,1,0)),"")</f>
        <v/>
      </c>
      <c r="N4637" s="0" t="str">
        <f aca="false">IF(G4637=1,IF(COUNTIF(H$2:H4637,H4637)=1,COUNTIF($H:$H,H4637),""),"")</f>
        <v/>
      </c>
      <c r="O4637" s="0" t="str">
        <f aca="false">IF(G4637=1,IF(COUNTIF(I$2:I4637,I4637)=1,COUNTIF($I:$I,I4637),""),"")</f>
        <v/>
      </c>
      <c r="P4637" s="38" t="str">
        <f aca="false">IF(G4637=1,IF(COUNTIFS(C$2:C4637,C4637,G$2:G4637,1)=1,COUNTIFS($C:$C,C4637,$G:$G,1)+ROW()/10000000,""),"")</f>
        <v/>
      </c>
      <c r="Q4637" s="0" t="str">
        <f aca="false">IF(K4637=1,IF(COUNTIFS(C$2:C4637,C4637,K$2:K4637,1)=1,1,0),"")</f>
        <v/>
      </c>
      <c r="R4637" s="0" t="str">
        <f aca="false">IF(M4637=1,IF(COUNTIFS(C$2:C4637,C4637,M$2:M4637,1)=1,1,0),"")</f>
        <v/>
      </c>
      <c r="S4637" s="0" t="str">
        <f aca="false">IF(L4637=1,IF(COUNTIFS(C$2:C4637,C4637,L$2:L4637,1)=1,1,0),"")</f>
        <v/>
      </c>
      <c r="T4637" s="38" t="str">
        <f aca="false">IF(N4637="","",N4637+ROW()/10000000)</f>
        <v/>
      </c>
      <c r="U4637" s="0" t="str">
        <f aca="false">IF(G4637=1,IF(B4637="",1,0),"")</f>
        <v/>
      </c>
    </row>
    <row r="4638" customFormat="false" ht="15" hidden="false" customHeight="false" outlineLevel="0" collapsed="false">
      <c r="A4638" s="35"/>
      <c r="B4638" s="35"/>
      <c r="G4638" s="0" t="str">
        <f aca="false">IF(A4638="","",IF(AND(A4638&gt;=Debut,A4638&lt;Fin),1,0))</f>
        <v/>
      </c>
      <c r="H4638" s="0" t="str">
        <f aca="false">IF(G4638=1,INT(ROUND((A4638-Debut)*86400,0)/600),"")</f>
        <v/>
      </c>
      <c r="I4638" s="0" t="str">
        <f aca="false">IF(G4638=1,INT(ROUND((A4638-Debut)*86400,0)/3600),"")</f>
        <v/>
      </c>
      <c r="J4638" s="0" t="str">
        <f aca="false">IF(OR(A4638="",B4638=""),"",ROUND((B4638-A4638)*86400,0))</f>
        <v/>
      </c>
      <c r="K4638" s="37" t="str">
        <f aca="false">IF(G4638=1,IF(COUNTIFS($C:$C,C4638,$G:$G,1,$A:$A,"&gt;="&amp;(A4638-FenetreInterm/86400),$A:$A,"&lt;="&amp;A4638)&gt;=NbInterm,1,0),"")</f>
        <v/>
      </c>
      <c r="L4638" s="37" t="str">
        <f aca="false">IF(G4638=1,IF(B4638="",0,IF(J4638&lt;SeuilFugitive,1,0)),"")</f>
        <v/>
      </c>
      <c r="M4638" s="37" t="str">
        <f aca="false">IF(G4638=1,IF(B4638="",IF((Fin-A4638)*24&gt;SeuilFigee,1,0),IF(J4638&gt;SeuilFigee*3600,1,0)),"")</f>
        <v/>
      </c>
      <c r="N4638" s="0" t="str">
        <f aca="false">IF(G4638=1,IF(COUNTIF(H$2:H4638,H4638)=1,COUNTIF($H:$H,H4638),""),"")</f>
        <v/>
      </c>
      <c r="O4638" s="0" t="str">
        <f aca="false">IF(G4638=1,IF(COUNTIF(I$2:I4638,I4638)=1,COUNTIF($I:$I,I4638),""),"")</f>
        <v/>
      </c>
      <c r="P4638" s="38" t="str">
        <f aca="false">IF(G4638=1,IF(COUNTIFS(C$2:C4638,C4638,G$2:G4638,1)=1,COUNTIFS($C:$C,C4638,$G:$G,1)+ROW()/10000000,""),"")</f>
        <v/>
      </c>
      <c r="Q4638" s="0" t="str">
        <f aca="false">IF(K4638=1,IF(COUNTIFS(C$2:C4638,C4638,K$2:K4638,1)=1,1,0),"")</f>
        <v/>
      </c>
      <c r="R4638" s="0" t="str">
        <f aca="false">IF(M4638=1,IF(COUNTIFS(C$2:C4638,C4638,M$2:M4638,1)=1,1,0),"")</f>
        <v/>
      </c>
      <c r="S4638" s="0" t="str">
        <f aca="false">IF(L4638=1,IF(COUNTIFS(C$2:C4638,C4638,L$2:L4638,1)=1,1,0),"")</f>
        <v/>
      </c>
      <c r="T4638" s="38" t="str">
        <f aca="false">IF(N4638="","",N4638+ROW()/10000000)</f>
        <v/>
      </c>
      <c r="U4638" s="0" t="str">
        <f aca="false">IF(G4638=1,IF(B4638="",1,0),"")</f>
        <v/>
      </c>
    </row>
    <row r="4639" customFormat="false" ht="15" hidden="false" customHeight="false" outlineLevel="0" collapsed="false">
      <c r="A4639" s="35"/>
      <c r="B4639" s="35"/>
      <c r="G4639" s="0" t="str">
        <f aca="false">IF(A4639="","",IF(AND(A4639&gt;=Debut,A4639&lt;Fin),1,0))</f>
        <v/>
      </c>
      <c r="H4639" s="0" t="str">
        <f aca="false">IF(G4639=1,INT(ROUND((A4639-Debut)*86400,0)/600),"")</f>
        <v/>
      </c>
      <c r="I4639" s="0" t="str">
        <f aca="false">IF(G4639=1,INT(ROUND((A4639-Debut)*86400,0)/3600),"")</f>
        <v/>
      </c>
      <c r="J4639" s="0" t="str">
        <f aca="false">IF(OR(A4639="",B4639=""),"",ROUND((B4639-A4639)*86400,0))</f>
        <v/>
      </c>
      <c r="K4639" s="37" t="str">
        <f aca="false">IF(G4639=1,IF(COUNTIFS($C:$C,C4639,$G:$G,1,$A:$A,"&gt;="&amp;(A4639-FenetreInterm/86400),$A:$A,"&lt;="&amp;A4639)&gt;=NbInterm,1,0),"")</f>
        <v/>
      </c>
      <c r="L4639" s="37" t="str">
        <f aca="false">IF(G4639=1,IF(B4639="",0,IF(J4639&lt;SeuilFugitive,1,0)),"")</f>
        <v/>
      </c>
      <c r="M4639" s="37" t="str">
        <f aca="false">IF(G4639=1,IF(B4639="",IF((Fin-A4639)*24&gt;SeuilFigee,1,0),IF(J4639&gt;SeuilFigee*3600,1,0)),"")</f>
        <v/>
      </c>
      <c r="N4639" s="0" t="str">
        <f aca="false">IF(G4639=1,IF(COUNTIF(H$2:H4639,H4639)=1,COUNTIF($H:$H,H4639),""),"")</f>
        <v/>
      </c>
      <c r="O4639" s="0" t="str">
        <f aca="false">IF(G4639=1,IF(COUNTIF(I$2:I4639,I4639)=1,COUNTIF($I:$I,I4639),""),"")</f>
        <v/>
      </c>
      <c r="P4639" s="38" t="str">
        <f aca="false">IF(G4639=1,IF(COUNTIFS(C$2:C4639,C4639,G$2:G4639,1)=1,COUNTIFS($C:$C,C4639,$G:$G,1)+ROW()/10000000,""),"")</f>
        <v/>
      </c>
      <c r="Q4639" s="0" t="str">
        <f aca="false">IF(K4639=1,IF(COUNTIFS(C$2:C4639,C4639,K$2:K4639,1)=1,1,0),"")</f>
        <v/>
      </c>
      <c r="R4639" s="0" t="str">
        <f aca="false">IF(M4639=1,IF(COUNTIFS(C$2:C4639,C4639,M$2:M4639,1)=1,1,0),"")</f>
        <v/>
      </c>
      <c r="S4639" s="0" t="str">
        <f aca="false">IF(L4639=1,IF(COUNTIFS(C$2:C4639,C4639,L$2:L4639,1)=1,1,0),"")</f>
        <v/>
      </c>
      <c r="T4639" s="38" t="str">
        <f aca="false">IF(N4639="","",N4639+ROW()/10000000)</f>
        <v/>
      </c>
      <c r="U4639" s="0" t="str">
        <f aca="false">IF(G4639=1,IF(B4639="",1,0),"")</f>
        <v/>
      </c>
    </row>
    <row r="4640" customFormat="false" ht="15" hidden="false" customHeight="false" outlineLevel="0" collapsed="false">
      <c r="A4640" s="35"/>
      <c r="B4640" s="35"/>
      <c r="G4640" s="0" t="str">
        <f aca="false">IF(A4640="","",IF(AND(A4640&gt;=Debut,A4640&lt;Fin),1,0))</f>
        <v/>
      </c>
      <c r="H4640" s="0" t="str">
        <f aca="false">IF(G4640=1,INT(ROUND((A4640-Debut)*86400,0)/600),"")</f>
        <v/>
      </c>
      <c r="I4640" s="0" t="str">
        <f aca="false">IF(G4640=1,INT(ROUND((A4640-Debut)*86400,0)/3600),"")</f>
        <v/>
      </c>
      <c r="J4640" s="0" t="str">
        <f aca="false">IF(OR(A4640="",B4640=""),"",ROUND((B4640-A4640)*86400,0))</f>
        <v/>
      </c>
      <c r="K4640" s="37" t="str">
        <f aca="false">IF(G4640=1,IF(COUNTIFS($C:$C,C4640,$G:$G,1,$A:$A,"&gt;="&amp;(A4640-FenetreInterm/86400),$A:$A,"&lt;="&amp;A4640)&gt;=NbInterm,1,0),"")</f>
        <v/>
      </c>
      <c r="L4640" s="37" t="str">
        <f aca="false">IF(G4640=1,IF(B4640="",0,IF(J4640&lt;SeuilFugitive,1,0)),"")</f>
        <v/>
      </c>
      <c r="M4640" s="37" t="str">
        <f aca="false">IF(G4640=1,IF(B4640="",IF((Fin-A4640)*24&gt;SeuilFigee,1,0),IF(J4640&gt;SeuilFigee*3600,1,0)),"")</f>
        <v/>
      </c>
      <c r="N4640" s="0" t="str">
        <f aca="false">IF(G4640=1,IF(COUNTIF(H$2:H4640,H4640)=1,COUNTIF($H:$H,H4640),""),"")</f>
        <v/>
      </c>
      <c r="O4640" s="0" t="str">
        <f aca="false">IF(G4640=1,IF(COUNTIF(I$2:I4640,I4640)=1,COUNTIF($I:$I,I4640),""),"")</f>
        <v/>
      </c>
      <c r="P4640" s="38" t="str">
        <f aca="false">IF(G4640=1,IF(COUNTIFS(C$2:C4640,C4640,G$2:G4640,1)=1,COUNTIFS($C:$C,C4640,$G:$G,1)+ROW()/10000000,""),"")</f>
        <v/>
      </c>
      <c r="Q4640" s="0" t="str">
        <f aca="false">IF(K4640=1,IF(COUNTIFS(C$2:C4640,C4640,K$2:K4640,1)=1,1,0),"")</f>
        <v/>
      </c>
      <c r="R4640" s="0" t="str">
        <f aca="false">IF(M4640=1,IF(COUNTIFS(C$2:C4640,C4640,M$2:M4640,1)=1,1,0),"")</f>
        <v/>
      </c>
      <c r="S4640" s="0" t="str">
        <f aca="false">IF(L4640=1,IF(COUNTIFS(C$2:C4640,C4640,L$2:L4640,1)=1,1,0),"")</f>
        <v/>
      </c>
      <c r="T4640" s="38" t="str">
        <f aca="false">IF(N4640="","",N4640+ROW()/10000000)</f>
        <v/>
      </c>
      <c r="U4640" s="0" t="str">
        <f aca="false">IF(G4640=1,IF(B4640="",1,0),"")</f>
        <v/>
      </c>
    </row>
    <row r="4641" customFormat="false" ht="15" hidden="false" customHeight="false" outlineLevel="0" collapsed="false">
      <c r="A4641" s="35"/>
      <c r="B4641" s="35"/>
      <c r="G4641" s="0" t="str">
        <f aca="false">IF(A4641="","",IF(AND(A4641&gt;=Debut,A4641&lt;Fin),1,0))</f>
        <v/>
      </c>
      <c r="H4641" s="0" t="str">
        <f aca="false">IF(G4641=1,INT(ROUND((A4641-Debut)*86400,0)/600),"")</f>
        <v/>
      </c>
      <c r="I4641" s="0" t="str">
        <f aca="false">IF(G4641=1,INT(ROUND((A4641-Debut)*86400,0)/3600),"")</f>
        <v/>
      </c>
      <c r="J4641" s="0" t="str">
        <f aca="false">IF(OR(A4641="",B4641=""),"",ROUND((B4641-A4641)*86400,0))</f>
        <v/>
      </c>
      <c r="K4641" s="37" t="str">
        <f aca="false">IF(G4641=1,IF(COUNTIFS($C:$C,C4641,$G:$G,1,$A:$A,"&gt;="&amp;(A4641-FenetreInterm/86400),$A:$A,"&lt;="&amp;A4641)&gt;=NbInterm,1,0),"")</f>
        <v/>
      </c>
      <c r="L4641" s="37" t="str">
        <f aca="false">IF(G4641=1,IF(B4641="",0,IF(J4641&lt;SeuilFugitive,1,0)),"")</f>
        <v/>
      </c>
      <c r="M4641" s="37" t="str">
        <f aca="false">IF(G4641=1,IF(B4641="",IF((Fin-A4641)*24&gt;SeuilFigee,1,0),IF(J4641&gt;SeuilFigee*3600,1,0)),"")</f>
        <v/>
      </c>
      <c r="N4641" s="0" t="str">
        <f aca="false">IF(G4641=1,IF(COUNTIF(H$2:H4641,H4641)=1,COUNTIF($H:$H,H4641),""),"")</f>
        <v/>
      </c>
      <c r="O4641" s="0" t="str">
        <f aca="false">IF(G4641=1,IF(COUNTIF(I$2:I4641,I4641)=1,COUNTIF($I:$I,I4641),""),"")</f>
        <v/>
      </c>
      <c r="P4641" s="38" t="str">
        <f aca="false">IF(G4641=1,IF(COUNTIFS(C$2:C4641,C4641,G$2:G4641,1)=1,COUNTIFS($C:$C,C4641,$G:$G,1)+ROW()/10000000,""),"")</f>
        <v/>
      </c>
      <c r="Q4641" s="0" t="str">
        <f aca="false">IF(K4641=1,IF(COUNTIFS(C$2:C4641,C4641,K$2:K4641,1)=1,1,0),"")</f>
        <v/>
      </c>
      <c r="R4641" s="0" t="str">
        <f aca="false">IF(M4641=1,IF(COUNTIFS(C$2:C4641,C4641,M$2:M4641,1)=1,1,0),"")</f>
        <v/>
      </c>
      <c r="S4641" s="0" t="str">
        <f aca="false">IF(L4641=1,IF(COUNTIFS(C$2:C4641,C4641,L$2:L4641,1)=1,1,0),"")</f>
        <v/>
      </c>
      <c r="T4641" s="38" t="str">
        <f aca="false">IF(N4641="","",N4641+ROW()/10000000)</f>
        <v/>
      </c>
      <c r="U4641" s="0" t="str">
        <f aca="false">IF(G4641=1,IF(B4641="",1,0),"")</f>
        <v/>
      </c>
    </row>
    <row r="4642" customFormat="false" ht="15" hidden="false" customHeight="false" outlineLevel="0" collapsed="false">
      <c r="A4642" s="35"/>
      <c r="B4642" s="35"/>
      <c r="G4642" s="0" t="str">
        <f aca="false">IF(A4642="","",IF(AND(A4642&gt;=Debut,A4642&lt;Fin),1,0))</f>
        <v/>
      </c>
      <c r="H4642" s="0" t="str">
        <f aca="false">IF(G4642=1,INT(ROUND((A4642-Debut)*86400,0)/600),"")</f>
        <v/>
      </c>
      <c r="I4642" s="0" t="str">
        <f aca="false">IF(G4642=1,INT(ROUND((A4642-Debut)*86400,0)/3600),"")</f>
        <v/>
      </c>
      <c r="J4642" s="0" t="str">
        <f aca="false">IF(OR(A4642="",B4642=""),"",ROUND((B4642-A4642)*86400,0))</f>
        <v/>
      </c>
      <c r="K4642" s="37" t="str">
        <f aca="false">IF(G4642=1,IF(COUNTIFS($C:$C,C4642,$G:$G,1,$A:$A,"&gt;="&amp;(A4642-FenetreInterm/86400),$A:$A,"&lt;="&amp;A4642)&gt;=NbInterm,1,0),"")</f>
        <v/>
      </c>
      <c r="L4642" s="37" t="str">
        <f aca="false">IF(G4642=1,IF(B4642="",0,IF(J4642&lt;SeuilFugitive,1,0)),"")</f>
        <v/>
      </c>
      <c r="M4642" s="37" t="str">
        <f aca="false">IF(G4642=1,IF(B4642="",IF((Fin-A4642)*24&gt;SeuilFigee,1,0),IF(J4642&gt;SeuilFigee*3600,1,0)),"")</f>
        <v/>
      </c>
      <c r="N4642" s="0" t="str">
        <f aca="false">IF(G4642=1,IF(COUNTIF(H$2:H4642,H4642)=1,COUNTIF($H:$H,H4642),""),"")</f>
        <v/>
      </c>
      <c r="O4642" s="0" t="str">
        <f aca="false">IF(G4642=1,IF(COUNTIF(I$2:I4642,I4642)=1,COUNTIF($I:$I,I4642),""),"")</f>
        <v/>
      </c>
      <c r="P4642" s="38" t="str">
        <f aca="false">IF(G4642=1,IF(COUNTIFS(C$2:C4642,C4642,G$2:G4642,1)=1,COUNTIFS($C:$C,C4642,$G:$G,1)+ROW()/10000000,""),"")</f>
        <v/>
      </c>
      <c r="Q4642" s="0" t="str">
        <f aca="false">IF(K4642=1,IF(COUNTIFS(C$2:C4642,C4642,K$2:K4642,1)=1,1,0),"")</f>
        <v/>
      </c>
      <c r="R4642" s="0" t="str">
        <f aca="false">IF(M4642=1,IF(COUNTIFS(C$2:C4642,C4642,M$2:M4642,1)=1,1,0),"")</f>
        <v/>
      </c>
      <c r="S4642" s="0" t="str">
        <f aca="false">IF(L4642=1,IF(COUNTIFS(C$2:C4642,C4642,L$2:L4642,1)=1,1,0),"")</f>
        <v/>
      </c>
      <c r="T4642" s="38" t="str">
        <f aca="false">IF(N4642="","",N4642+ROW()/10000000)</f>
        <v/>
      </c>
      <c r="U4642" s="0" t="str">
        <f aca="false">IF(G4642=1,IF(B4642="",1,0),"")</f>
        <v/>
      </c>
    </row>
    <row r="4643" customFormat="false" ht="15" hidden="false" customHeight="false" outlineLevel="0" collapsed="false">
      <c r="A4643" s="35"/>
      <c r="B4643" s="35"/>
      <c r="G4643" s="0" t="str">
        <f aca="false">IF(A4643="","",IF(AND(A4643&gt;=Debut,A4643&lt;Fin),1,0))</f>
        <v/>
      </c>
      <c r="H4643" s="0" t="str">
        <f aca="false">IF(G4643=1,INT(ROUND((A4643-Debut)*86400,0)/600),"")</f>
        <v/>
      </c>
      <c r="I4643" s="0" t="str">
        <f aca="false">IF(G4643=1,INT(ROUND((A4643-Debut)*86400,0)/3600),"")</f>
        <v/>
      </c>
      <c r="J4643" s="0" t="str">
        <f aca="false">IF(OR(A4643="",B4643=""),"",ROUND((B4643-A4643)*86400,0))</f>
        <v/>
      </c>
      <c r="K4643" s="37" t="str">
        <f aca="false">IF(G4643=1,IF(COUNTIFS($C:$C,C4643,$G:$G,1,$A:$A,"&gt;="&amp;(A4643-FenetreInterm/86400),$A:$A,"&lt;="&amp;A4643)&gt;=NbInterm,1,0),"")</f>
        <v/>
      </c>
      <c r="L4643" s="37" t="str">
        <f aca="false">IF(G4643=1,IF(B4643="",0,IF(J4643&lt;SeuilFugitive,1,0)),"")</f>
        <v/>
      </c>
      <c r="M4643" s="37" t="str">
        <f aca="false">IF(G4643=1,IF(B4643="",IF((Fin-A4643)*24&gt;SeuilFigee,1,0),IF(J4643&gt;SeuilFigee*3600,1,0)),"")</f>
        <v/>
      </c>
      <c r="N4643" s="0" t="str">
        <f aca="false">IF(G4643=1,IF(COUNTIF(H$2:H4643,H4643)=1,COUNTIF($H:$H,H4643),""),"")</f>
        <v/>
      </c>
      <c r="O4643" s="0" t="str">
        <f aca="false">IF(G4643=1,IF(COUNTIF(I$2:I4643,I4643)=1,COUNTIF($I:$I,I4643),""),"")</f>
        <v/>
      </c>
      <c r="P4643" s="38" t="str">
        <f aca="false">IF(G4643=1,IF(COUNTIFS(C$2:C4643,C4643,G$2:G4643,1)=1,COUNTIFS($C:$C,C4643,$G:$G,1)+ROW()/10000000,""),"")</f>
        <v/>
      </c>
      <c r="Q4643" s="0" t="str">
        <f aca="false">IF(K4643=1,IF(COUNTIFS(C$2:C4643,C4643,K$2:K4643,1)=1,1,0),"")</f>
        <v/>
      </c>
      <c r="R4643" s="0" t="str">
        <f aca="false">IF(M4643=1,IF(COUNTIFS(C$2:C4643,C4643,M$2:M4643,1)=1,1,0),"")</f>
        <v/>
      </c>
      <c r="S4643" s="0" t="str">
        <f aca="false">IF(L4643=1,IF(COUNTIFS(C$2:C4643,C4643,L$2:L4643,1)=1,1,0),"")</f>
        <v/>
      </c>
      <c r="T4643" s="38" t="str">
        <f aca="false">IF(N4643="","",N4643+ROW()/10000000)</f>
        <v/>
      </c>
      <c r="U4643" s="0" t="str">
        <f aca="false">IF(G4643=1,IF(B4643="",1,0),"")</f>
        <v/>
      </c>
    </row>
    <row r="4644" customFormat="false" ht="15" hidden="false" customHeight="false" outlineLevel="0" collapsed="false">
      <c r="A4644" s="35"/>
      <c r="B4644" s="35"/>
      <c r="G4644" s="0" t="str">
        <f aca="false">IF(A4644="","",IF(AND(A4644&gt;=Debut,A4644&lt;Fin),1,0))</f>
        <v/>
      </c>
      <c r="H4644" s="0" t="str">
        <f aca="false">IF(G4644=1,INT(ROUND((A4644-Debut)*86400,0)/600),"")</f>
        <v/>
      </c>
      <c r="I4644" s="0" t="str">
        <f aca="false">IF(G4644=1,INT(ROUND((A4644-Debut)*86400,0)/3600),"")</f>
        <v/>
      </c>
      <c r="J4644" s="0" t="str">
        <f aca="false">IF(OR(A4644="",B4644=""),"",ROUND((B4644-A4644)*86400,0))</f>
        <v/>
      </c>
      <c r="K4644" s="37" t="str">
        <f aca="false">IF(G4644=1,IF(COUNTIFS($C:$C,C4644,$G:$G,1,$A:$A,"&gt;="&amp;(A4644-FenetreInterm/86400),$A:$A,"&lt;="&amp;A4644)&gt;=NbInterm,1,0),"")</f>
        <v/>
      </c>
      <c r="L4644" s="37" t="str">
        <f aca="false">IF(G4644=1,IF(B4644="",0,IF(J4644&lt;SeuilFugitive,1,0)),"")</f>
        <v/>
      </c>
      <c r="M4644" s="37" t="str">
        <f aca="false">IF(G4644=1,IF(B4644="",IF((Fin-A4644)*24&gt;SeuilFigee,1,0),IF(J4644&gt;SeuilFigee*3600,1,0)),"")</f>
        <v/>
      </c>
      <c r="N4644" s="0" t="str">
        <f aca="false">IF(G4644=1,IF(COUNTIF(H$2:H4644,H4644)=1,COUNTIF($H:$H,H4644),""),"")</f>
        <v/>
      </c>
      <c r="O4644" s="0" t="str">
        <f aca="false">IF(G4644=1,IF(COUNTIF(I$2:I4644,I4644)=1,COUNTIF($I:$I,I4644),""),"")</f>
        <v/>
      </c>
      <c r="P4644" s="38" t="str">
        <f aca="false">IF(G4644=1,IF(COUNTIFS(C$2:C4644,C4644,G$2:G4644,1)=1,COUNTIFS($C:$C,C4644,$G:$G,1)+ROW()/10000000,""),"")</f>
        <v/>
      </c>
      <c r="Q4644" s="0" t="str">
        <f aca="false">IF(K4644=1,IF(COUNTIFS(C$2:C4644,C4644,K$2:K4644,1)=1,1,0),"")</f>
        <v/>
      </c>
      <c r="R4644" s="0" t="str">
        <f aca="false">IF(M4644=1,IF(COUNTIFS(C$2:C4644,C4644,M$2:M4644,1)=1,1,0),"")</f>
        <v/>
      </c>
      <c r="S4644" s="0" t="str">
        <f aca="false">IF(L4644=1,IF(COUNTIFS(C$2:C4644,C4644,L$2:L4644,1)=1,1,0),"")</f>
        <v/>
      </c>
      <c r="T4644" s="38" t="str">
        <f aca="false">IF(N4644="","",N4644+ROW()/10000000)</f>
        <v/>
      </c>
      <c r="U4644" s="0" t="str">
        <f aca="false">IF(G4644=1,IF(B4644="",1,0),"")</f>
        <v/>
      </c>
    </row>
    <row r="4645" customFormat="false" ht="15" hidden="false" customHeight="false" outlineLevel="0" collapsed="false">
      <c r="A4645" s="35"/>
      <c r="B4645" s="35"/>
      <c r="G4645" s="0" t="str">
        <f aca="false">IF(A4645="","",IF(AND(A4645&gt;=Debut,A4645&lt;Fin),1,0))</f>
        <v/>
      </c>
      <c r="H4645" s="0" t="str">
        <f aca="false">IF(G4645=1,INT(ROUND((A4645-Debut)*86400,0)/600),"")</f>
        <v/>
      </c>
      <c r="I4645" s="0" t="str">
        <f aca="false">IF(G4645=1,INT(ROUND((A4645-Debut)*86400,0)/3600),"")</f>
        <v/>
      </c>
      <c r="J4645" s="0" t="str">
        <f aca="false">IF(OR(A4645="",B4645=""),"",ROUND((B4645-A4645)*86400,0))</f>
        <v/>
      </c>
      <c r="K4645" s="37" t="str">
        <f aca="false">IF(G4645=1,IF(COUNTIFS($C:$C,C4645,$G:$G,1,$A:$A,"&gt;="&amp;(A4645-FenetreInterm/86400),$A:$A,"&lt;="&amp;A4645)&gt;=NbInterm,1,0),"")</f>
        <v/>
      </c>
      <c r="L4645" s="37" t="str">
        <f aca="false">IF(G4645=1,IF(B4645="",0,IF(J4645&lt;SeuilFugitive,1,0)),"")</f>
        <v/>
      </c>
      <c r="M4645" s="37" t="str">
        <f aca="false">IF(G4645=1,IF(B4645="",IF((Fin-A4645)*24&gt;SeuilFigee,1,0),IF(J4645&gt;SeuilFigee*3600,1,0)),"")</f>
        <v/>
      </c>
      <c r="N4645" s="0" t="str">
        <f aca="false">IF(G4645=1,IF(COUNTIF(H$2:H4645,H4645)=1,COUNTIF($H:$H,H4645),""),"")</f>
        <v/>
      </c>
      <c r="O4645" s="0" t="str">
        <f aca="false">IF(G4645=1,IF(COUNTIF(I$2:I4645,I4645)=1,COUNTIF($I:$I,I4645),""),"")</f>
        <v/>
      </c>
      <c r="P4645" s="38" t="str">
        <f aca="false">IF(G4645=1,IF(COUNTIFS(C$2:C4645,C4645,G$2:G4645,1)=1,COUNTIFS($C:$C,C4645,$G:$G,1)+ROW()/10000000,""),"")</f>
        <v/>
      </c>
      <c r="Q4645" s="0" t="str">
        <f aca="false">IF(K4645=1,IF(COUNTIFS(C$2:C4645,C4645,K$2:K4645,1)=1,1,0),"")</f>
        <v/>
      </c>
      <c r="R4645" s="0" t="str">
        <f aca="false">IF(M4645=1,IF(COUNTIFS(C$2:C4645,C4645,M$2:M4645,1)=1,1,0),"")</f>
        <v/>
      </c>
      <c r="S4645" s="0" t="str">
        <f aca="false">IF(L4645=1,IF(COUNTIFS(C$2:C4645,C4645,L$2:L4645,1)=1,1,0),"")</f>
        <v/>
      </c>
      <c r="T4645" s="38" t="str">
        <f aca="false">IF(N4645="","",N4645+ROW()/10000000)</f>
        <v/>
      </c>
      <c r="U4645" s="0" t="str">
        <f aca="false">IF(G4645=1,IF(B4645="",1,0),"")</f>
        <v/>
      </c>
    </row>
    <row r="4646" customFormat="false" ht="15" hidden="false" customHeight="false" outlineLevel="0" collapsed="false">
      <c r="A4646" s="35"/>
      <c r="B4646" s="35"/>
      <c r="G4646" s="0" t="str">
        <f aca="false">IF(A4646="","",IF(AND(A4646&gt;=Debut,A4646&lt;Fin),1,0))</f>
        <v/>
      </c>
      <c r="H4646" s="0" t="str">
        <f aca="false">IF(G4646=1,INT(ROUND((A4646-Debut)*86400,0)/600),"")</f>
        <v/>
      </c>
      <c r="I4646" s="0" t="str">
        <f aca="false">IF(G4646=1,INT(ROUND((A4646-Debut)*86400,0)/3600),"")</f>
        <v/>
      </c>
      <c r="J4646" s="0" t="str">
        <f aca="false">IF(OR(A4646="",B4646=""),"",ROUND((B4646-A4646)*86400,0))</f>
        <v/>
      </c>
      <c r="K4646" s="37" t="str">
        <f aca="false">IF(G4646=1,IF(COUNTIFS($C:$C,C4646,$G:$G,1,$A:$A,"&gt;="&amp;(A4646-FenetreInterm/86400),$A:$A,"&lt;="&amp;A4646)&gt;=NbInterm,1,0),"")</f>
        <v/>
      </c>
      <c r="L4646" s="37" t="str">
        <f aca="false">IF(G4646=1,IF(B4646="",0,IF(J4646&lt;SeuilFugitive,1,0)),"")</f>
        <v/>
      </c>
      <c r="M4646" s="37" t="str">
        <f aca="false">IF(G4646=1,IF(B4646="",IF((Fin-A4646)*24&gt;SeuilFigee,1,0),IF(J4646&gt;SeuilFigee*3600,1,0)),"")</f>
        <v/>
      </c>
      <c r="N4646" s="0" t="str">
        <f aca="false">IF(G4646=1,IF(COUNTIF(H$2:H4646,H4646)=1,COUNTIF($H:$H,H4646),""),"")</f>
        <v/>
      </c>
      <c r="O4646" s="0" t="str">
        <f aca="false">IF(G4646=1,IF(COUNTIF(I$2:I4646,I4646)=1,COUNTIF($I:$I,I4646),""),"")</f>
        <v/>
      </c>
      <c r="P4646" s="38" t="str">
        <f aca="false">IF(G4646=1,IF(COUNTIFS(C$2:C4646,C4646,G$2:G4646,1)=1,COUNTIFS($C:$C,C4646,$G:$G,1)+ROW()/10000000,""),"")</f>
        <v/>
      </c>
      <c r="Q4646" s="0" t="str">
        <f aca="false">IF(K4646=1,IF(COUNTIFS(C$2:C4646,C4646,K$2:K4646,1)=1,1,0),"")</f>
        <v/>
      </c>
      <c r="R4646" s="0" t="str">
        <f aca="false">IF(M4646=1,IF(COUNTIFS(C$2:C4646,C4646,M$2:M4646,1)=1,1,0),"")</f>
        <v/>
      </c>
      <c r="S4646" s="0" t="str">
        <f aca="false">IF(L4646=1,IF(COUNTIFS(C$2:C4646,C4646,L$2:L4646,1)=1,1,0),"")</f>
        <v/>
      </c>
      <c r="T4646" s="38" t="str">
        <f aca="false">IF(N4646="","",N4646+ROW()/10000000)</f>
        <v/>
      </c>
      <c r="U4646" s="0" t="str">
        <f aca="false">IF(G4646=1,IF(B4646="",1,0),"")</f>
        <v/>
      </c>
    </row>
    <row r="4647" customFormat="false" ht="15" hidden="false" customHeight="false" outlineLevel="0" collapsed="false">
      <c r="A4647" s="35"/>
      <c r="B4647" s="35"/>
      <c r="G4647" s="0" t="str">
        <f aca="false">IF(A4647="","",IF(AND(A4647&gt;=Debut,A4647&lt;Fin),1,0))</f>
        <v/>
      </c>
      <c r="H4647" s="0" t="str">
        <f aca="false">IF(G4647=1,INT(ROUND((A4647-Debut)*86400,0)/600),"")</f>
        <v/>
      </c>
      <c r="I4647" s="0" t="str">
        <f aca="false">IF(G4647=1,INT(ROUND((A4647-Debut)*86400,0)/3600),"")</f>
        <v/>
      </c>
      <c r="J4647" s="0" t="str">
        <f aca="false">IF(OR(A4647="",B4647=""),"",ROUND((B4647-A4647)*86400,0))</f>
        <v/>
      </c>
      <c r="K4647" s="37" t="str">
        <f aca="false">IF(G4647=1,IF(COUNTIFS($C:$C,C4647,$G:$G,1,$A:$A,"&gt;="&amp;(A4647-FenetreInterm/86400),$A:$A,"&lt;="&amp;A4647)&gt;=NbInterm,1,0),"")</f>
        <v/>
      </c>
      <c r="L4647" s="37" t="str">
        <f aca="false">IF(G4647=1,IF(B4647="",0,IF(J4647&lt;SeuilFugitive,1,0)),"")</f>
        <v/>
      </c>
      <c r="M4647" s="37" t="str">
        <f aca="false">IF(G4647=1,IF(B4647="",IF((Fin-A4647)*24&gt;SeuilFigee,1,0),IF(J4647&gt;SeuilFigee*3600,1,0)),"")</f>
        <v/>
      </c>
      <c r="N4647" s="0" t="str">
        <f aca="false">IF(G4647=1,IF(COUNTIF(H$2:H4647,H4647)=1,COUNTIF($H:$H,H4647),""),"")</f>
        <v/>
      </c>
      <c r="O4647" s="0" t="str">
        <f aca="false">IF(G4647=1,IF(COUNTIF(I$2:I4647,I4647)=1,COUNTIF($I:$I,I4647),""),"")</f>
        <v/>
      </c>
      <c r="P4647" s="38" t="str">
        <f aca="false">IF(G4647=1,IF(COUNTIFS(C$2:C4647,C4647,G$2:G4647,1)=1,COUNTIFS($C:$C,C4647,$G:$G,1)+ROW()/10000000,""),"")</f>
        <v/>
      </c>
      <c r="Q4647" s="0" t="str">
        <f aca="false">IF(K4647=1,IF(COUNTIFS(C$2:C4647,C4647,K$2:K4647,1)=1,1,0),"")</f>
        <v/>
      </c>
      <c r="R4647" s="0" t="str">
        <f aca="false">IF(M4647=1,IF(COUNTIFS(C$2:C4647,C4647,M$2:M4647,1)=1,1,0),"")</f>
        <v/>
      </c>
      <c r="S4647" s="0" t="str">
        <f aca="false">IF(L4647=1,IF(COUNTIFS(C$2:C4647,C4647,L$2:L4647,1)=1,1,0),"")</f>
        <v/>
      </c>
      <c r="T4647" s="38" t="str">
        <f aca="false">IF(N4647="","",N4647+ROW()/10000000)</f>
        <v/>
      </c>
      <c r="U4647" s="0" t="str">
        <f aca="false">IF(G4647=1,IF(B4647="",1,0),"")</f>
        <v/>
      </c>
    </row>
    <row r="4648" customFormat="false" ht="15" hidden="false" customHeight="false" outlineLevel="0" collapsed="false">
      <c r="A4648" s="35"/>
      <c r="B4648" s="35"/>
      <c r="G4648" s="0" t="str">
        <f aca="false">IF(A4648="","",IF(AND(A4648&gt;=Debut,A4648&lt;Fin),1,0))</f>
        <v/>
      </c>
      <c r="H4648" s="0" t="str">
        <f aca="false">IF(G4648=1,INT(ROUND((A4648-Debut)*86400,0)/600),"")</f>
        <v/>
      </c>
      <c r="I4648" s="0" t="str">
        <f aca="false">IF(G4648=1,INT(ROUND((A4648-Debut)*86400,0)/3600),"")</f>
        <v/>
      </c>
      <c r="J4648" s="0" t="str">
        <f aca="false">IF(OR(A4648="",B4648=""),"",ROUND((B4648-A4648)*86400,0))</f>
        <v/>
      </c>
      <c r="K4648" s="37" t="str">
        <f aca="false">IF(G4648=1,IF(COUNTIFS($C:$C,C4648,$G:$G,1,$A:$A,"&gt;="&amp;(A4648-FenetreInterm/86400),$A:$A,"&lt;="&amp;A4648)&gt;=NbInterm,1,0),"")</f>
        <v/>
      </c>
      <c r="L4648" s="37" t="str">
        <f aca="false">IF(G4648=1,IF(B4648="",0,IF(J4648&lt;SeuilFugitive,1,0)),"")</f>
        <v/>
      </c>
      <c r="M4648" s="37" t="str">
        <f aca="false">IF(G4648=1,IF(B4648="",IF((Fin-A4648)*24&gt;SeuilFigee,1,0),IF(J4648&gt;SeuilFigee*3600,1,0)),"")</f>
        <v/>
      </c>
      <c r="N4648" s="0" t="str">
        <f aca="false">IF(G4648=1,IF(COUNTIF(H$2:H4648,H4648)=1,COUNTIF($H:$H,H4648),""),"")</f>
        <v/>
      </c>
      <c r="O4648" s="0" t="str">
        <f aca="false">IF(G4648=1,IF(COUNTIF(I$2:I4648,I4648)=1,COUNTIF($I:$I,I4648),""),"")</f>
        <v/>
      </c>
      <c r="P4648" s="38" t="str">
        <f aca="false">IF(G4648=1,IF(COUNTIFS(C$2:C4648,C4648,G$2:G4648,1)=1,COUNTIFS($C:$C,C4648,$G:$G,1)+ROW()/10000000,""),"")</f>
        <v/>
      </c>
      <c r="Q4648" s="0" t="str">
        <f aca="false">IF(K4648=1,IF(COUNTIFS(C$2:C4648,C4648,K$2:K4648,1)=1,1,0),"")</f>
        <v/>
      </c>
      <c r="R4648" s="0" t="str">
        <f aca="false">IF(M4648=1,IF(COUNTIFS(C$2:C4648,C4648,M$2:M4648,1)=1,1,0),"")</f>
        <v/>
      </c>
      <c r="S4648" s="0" t="str">
        <f aca="false">IF(L4648=1,IF(COUNTIFS(C$2:C4648,C4648,L$2:L4648,1)=1,1,0),"")</f>
        <v/>
      </c>
      <c r="T4648" s="38" t="str">
        <f aca="false">IF(N4648="","",N4648+ROW()/10000000)</f>
        <v/>
      </c>
      <c r="U4648" s="0" t="str">
        <f aca="false">IF(G4648=1,IF(B4648="",1,0),"")</f>
        <v/>
      </c>
    </row>
    <row r="4649" customFormat="false" ht="15" hidden="false" customHeight="false" outlineLevel="0" collapsed="false">
      <c r="A4649" s="35"/>
      <c r="B4649" s="35"/>
      <c r="G4649" s="0" t="str">
        <f aca="false">IF(A4649="","",IF(AND(A4649&gt;=Debut,A4649&lt;Fin),1,0))</f>
        <v/>
      </c>
      <c r="H4649" s="0" t="str">
        <f aca="false">IF(G4649=1,INT(ROUND((A4649-Debut)*86400,0)/600),"")</f>
        <v/>
      </c>
      <c r="I4649" s="0" t="str">
        <f aca="false">IF(G4649=1,INT(ROUND((A4649-Debut)*86400,0)/3600),"")</f>
        <v/>
      </c>
      <c r="J4649" s="0" t="str">
        <f aca="false">IF(OR(A4649="",B4649=""),"",ROUND((B4649-A4649)*86400,0))</f>
        <v/>
      </c>
      <c r="K4649" s="37" t="str">
        <f aca="false">IF(G4649=1,IF(COUNTIFS($C:$C,C4649,$G:$G,1,$A:$A,"&gt;="&amp;(A4649-FenetreInterm/86400),$A:$A,"&lt;="&amp;A4649)&gt;=NbInterm,1,0),"")</f>
        <v/>
      </c>
      <c r="L4649" s="37" t="str">
        <f aca="false">IF(G4649=1,IF(B4649="",0,IF(J4649&lt;SeuilFugitive,1,0)),"")</f>
        <v/>
      </c>
      <c r="M4649" s="37" t="str">
        <f aca="false">IF(G4649=1,IF(B4649="",IF((Fin-A4649)*24&gt;SeuilFigee,1,0),IF(J4649&gt;SeuilFigee*3600,1,0)),"")</f>
        <v/>
      </c>
      <c r="N4649" s="0" t="str">
        <f aca="false">IF(G4649=1,IF(COUNTIF(H$2:H4649,H4649)=1,COUNTIF($H:$H,H4649),""),"")</f>
        <v/>
      </c>
      <c r="O4649" s="0" t="str">
        <f aca="false">IF(G4649=1,IF(COUNTIF(I$2:I4649,I4649)=1,COUNTIF($I:$I,I4649),""),"")</f>
        <v/>
      </c>
      <c r="P4649" s="38" t="str">
        <f aca="false">IF(G4649=1,IF(COUNTIFS(C$2:C4649,C4649,G$2:G4649,1)=1,COUNTIFS($C:$C,C4649,$G:$G,1)+ROW()/10000000,""),"")</f>
        <v/>
      </c>
      <c r="Q4649" s="0" t="str">
        <f aca="false">IF(K4649=1,IF(COUNTIFS(C$2:C4649,C4649,K$2:K4649,1)=1,1,0),"")</f>
        <v/>
      </c>
      <c r="R4649" s="0" t="str">
        <f aca="false">IF(M4649=1,IF(COUNTIFS(C$2:C4649,C4649,M$2:M4649,1)=1,1,0),"")</f>
        <v/>
      </c>
      <c r="S4649" s="0" t="str">
        <f aca="false">IF(L4649=1,IF(COUNTIFS(C$2:C4649,C4649,L$2:L4649,1)=1,1,0),"")</f>
        <v/>
      </c>
      <c r="T4649" s="38" t="str">
        <f aca="false">IF(N4649="","",N4649+ROW()/10000000)</f>
        <v/>
      </c>
      <c r="U4649" s="0" t="str">
        <f aca="false">IF(G4649=1,IF(B4649="",1,0),"")</f>
        <v/>
      </c>
    </row>
    <row r="4650" customFormat="false" ht="15" hidden="false" customHeight="false" outlineLevel="0" collapsed="false">
      <c r="A4650" s="35"/>
      <c r="B4650" s="35"/>
      <c r="G4650" s="0" t="str">
        <f aca="false">IF(A4650="","",IF(AND(A4650&gt;=Debut,A4650&lt;Fin),1,0))</f>
        <v/>
      </c>
      <c r="H4650" s="0" t="str">
        <f aca="false">IF(G4650=1,INT(ROUND((A4650-Debut)*86400,0)/600),"")</f>
        <v/>
      </c>
      <c r="I4650" s="0" t="str">
        <f aca="false">IF(G4650=1,INT(ROUND((A4650-Debut)*86400,0)/3600),"")</f>
        <v/>
      </c>
      <c r="J4650" s="0" t="str">
        <f aca="false">IF(OR(A4650="",B4650=""),"",ROUND((B4650-A4650)*86400,0))</f>
        <v/>
      </c>
      <c r="K4650" s="37" t="str">
        <f aca="false">IF(G4650=1,IF(COUNTIFS($C:$C,C4650,$G:$G,1,$A:$A,"&gt;="&amp;(A4650-FenetreInterm/86400),$A:$A,"&lt;="&amp;A4650)&gt;=NbInterm,1,0),"")</f>
        <v/>
      </c>
      <c r="L4650" s="37" t="str">
        <f aca="false">IF(G4650=1,IF(B4650="",0,IF(J4650&lt;SeuilFugitive,1,0)),"")</f>
        <v/>
      </c>
      <c r="M4650" s="37" t="str">
        <f aca="false">IF(G4650=1,IF(B4650="",IF((Fin-A4650)*24&gt;SeuilFigee,1,0),IF(J4650&gt;SeuilFigee*3600,1,0)),"")</f>
        <v/>
      </c>
      <c r="N4650" s="0" t="str">
        <f aca="false">IF(G4650=1,IF(COUNTIF(H$2:H4650,H4650)=1,COUNTIF($H:$H,H4650),""),"")</f>
        <v/>
      </c>
      <c r="O4650" s="0" t="str">
        <f aca="false">IF(G4650=1,IF(COUNTIF(I$2:I4650,I4650)=1,COUNTIF($I:$I,I4650),""),"")</f>
        <v/>
      </c>
      <c r="P4650" s="38" t="str">
        <f aca="false">IF(G4650=1,IF(COUNTIFS(C$2:C4650,C4650,G$2:G4650,1)=1,COUNTIFS($C:$C,C4650,$G:$G,1)+ROW()/10000000,""),"")</f>
        <v/>
      </c>
      <c r="Q4650" s="0" t="str">
        <f aca="false">IF(K4650=1,IF(COUNTIFS(C$2:C4650,C4650,K$2:K4650,1)=1,1,0),"")</f>
        <v/>
      </c>
      <c r="R4650" s="0" t="str">
        <f aca="false">IF(M4650=1,IF(COUNTIFS(C$2:C4650,C4650,M$2:M4650,1)=1,1,0),"")</f>
        <v/>
      </c>
      <c r="S4650" s="0" t="str">
        <f aca="false">IF(L4650=1,IF(COUNTIFS(C$2:C4650,C4650,L$2:L4650,1)=1,1,0),"")</f>
        <v/>
      </c>
      <c r="T4650" s="38" t="str">
        <f aca="false">IF(N4650="","",N4650+ROW()/10000000)</f>
        <v/>
      </c>
      <c r="U4650" s="0" t="str">
        <f aca="false">IF(G4650=1,IF(B4650="",1,0),"")</f>
        <v/>
      </c>
    </row>
    <row r="4651" customFormat="false" ht="15" hidden="false" customHeight="false" outlineLevel="0" collapsed="false">
      <c r="A4651" s="35"/>
      <c r="B4651" s="35"/>
      <c r="G4651" s="0" t="str">
        <f aca="false">IF(A4651="","",IF(AND(A4651&gt;=Debut,A4651&lt;Fin),1,0))</f>
        <v/>
      </c>
      <c r="H4651" s="0" t="str">
        <f aca="false">IF(G4651=1,INT(ROUND((A4651-Debut)*86400,0)/600),"")</f>
        <v/>
      </c>
      <c r="I4651" s="0" t="str">
        <f aca="false">IF(G4651=1,INT(ROUND((A4651-Debut)*86400,0)/3600),"")</f>
        <v/>
      </c>
      <c r="J4651" s="0" t="str">
        <f aca="false">IF(OR(A4651="",B4651=""),"",ROUND((B4651-A4651)*86400,0))</f>
        <v/>
      </c>
      <c r="K4651" s="37" t="str">
        <f aca="false">IF(G4651=1,IF(COUNTIFS($C:$C,C4651,$G:$G,1,$A:$A,"&gt;="&amp;(A4651-FenetreInterm/86400),$A:$A,"&lt;="&amp;A4651)&gt;=NbInterm,1,0),"")</f>
        <v/>
      </c>
      <c r="L4651" s="37" t="str">
        <f aca="false">IF(G4651=1,IF(B4651="",0,IF(J4651&lt;SeuilFugitive,1,0)),"")</f>
        <v/>
      </c>
      <c r="M4651" s="37" t="str">
        <f aca="false">IF(G4651=1,IF(B4651="",IF((Fin-A4651)*24&gt;SeuilFigee,1,0),IF(J4651&gt;SeuilFigee*3600,1,0)),"")</f>
        <v/>
      </c>
      <c r="N4651" s="0" t="str">
        <f aca="false">IF(G4651=1,IF(COUNTIF(H$2:H4651,H4651)=1,COUNTIF($H:$H,H4651),""),"")</f>
        <v/>
      </c>
      <c r="O4651" s="0" t="str">
        <f aca="false">IF(G4651=1,IF(COUNTIF(I$2:I4651,I4651)=1,COUNTIF($I:$I,I4651),""),"")</f>
        <v/>
      </c>
      <c r="P4651" s="38" t="str">
        <f aca="false">IF(G4651=1,IF(COUNTIFS(C$2:C4651,C4651,G$2:G4651,1)=1,COUNTIFS($C:$C,C4651,$G:$G,1)+ROW()/10000000,""),"")</f>
        <v/>
      </c>
      <c r="Q4651" s="0" t="str">
        <f aca="false">IF(K4651=1,IF(COUNTIFS(C$2:C4651,C4651,K$2:K4651,1)=1,1,0),"")</f>
        <v/>
      </c>
      <c r="R4651" s="0" t="str">
        <f aca="false">IF(M4651=1,IF(COUNTIFS(C$2:C4651,C4651,M$2:M4651,1)=1,1,0),"")</f>
        <v/>
      </c>
      <c r="S4651" s="0" t="str">
        <f aca="false">IF(L4651=1,IF(COUNTIFS(C$2:C4651,C4651,L$2:L4651,1)=1,1,0),"")</f>
        <v/>
      </c>
      <c r="T4651" s="38" t="str">
        <f aca="false">IF(N4651="","",N4651+ROW()/10000000)</f>
        <v/>
      </c>
      <c r="U4651" s="0" t="str">
        <f aca="false">IF(G4651=1,IF(B4651="",1,0),"")</f>
        <v/>
      </c>
    </row>
    <row r="4652" customFormat="false" ht="15" hidden="false" customHeight="false" outlineLevel="0" collapsed="false">
      <c r="A4652" s="35"/>
      <c r="B4652" s="35"/>
      <c r="G4652" s="0" t="str">
        <f aca="false">IF(A4652="","",IF(AND(A4652&gt;=Debut,A4652&lt;Fin),1,0))</f>
        <v/>
      </c>
      <c r="H4652" s="0" t="str">
        <f aca="false">IF(G4652=1,INT(ROUND((A4652-Debut)*86400,0)/600),"")</f>
        <v/>
      </c>
      <c r="I4652" s="0" t="str">
        <f aca="false">IF(G4652=1,INT(ROUND((A4652-Debut)*86400,0)/3600),"")</f>
        <v/>
      </c>
      <c r="J4652" s="0" t="str">
        <f aca="false">IF(OR(A4652="",B4652=""),"",ROUND((B4652-A4652)*86400,0))</f>
        <v/>
      </c>
      <c r="K4652" s="37" t="str">
        <f aca="false">IF(G4652=1,IF(COUNTIFS($C:$C,C4652,$G:$G,1,$A:$A,"&gt;="&amp;(A4652-FenetreInterm/86400),$A:$A,"&lt;="&amp;A4652)&gt;=NbInterm,1,0),"")</f>
        <v/>
      </c>
      <c r="L4652" s="37" t="str">
        <f aca="false">IF(G4652=1,IF(B4652="",0,IF(J4652&lt;SeuilFugitive,1,0)),"")</f>
        <v/>
      </c>
      <c r="M4652" s="37" t="str">
        <f aca="false">IF(G4652=1,IF(B4652="",IF((Fin-A4652)*24&gt;SeuilFigee,1,0),IF(J4652&gt;SeuilFigee*3600,1,0)),"")</f>
        <v/>
      </c>
      <c r="N4652" s="0" t="str">
        <f aca="false">IF(G4652=1,IF(COUNTIF(H$2:H4652,H4652)=1,COUNTIF($H:$H,H4652),""),"")</f>
        <v/>
      </c>
      <c r="O4652" s="0" t="str">
        <f aca="false">IF(G4652=1,IF(COUNTIF(I$2:I4652,I4652)=1,COUNTIF($I:$I,I4652),""),"")</f>
        <v/>
      </c>
      <c r="P4652" s="38" t="str">
        <f aca="false">IF(G4652=1,IF(COUNTIFS(C$2:C4652,C4652,G$2:G4652,1)=1,COUNTIFS($C:$C,C4652,$G:$G,1)+ROW()/10000000,""),"")</f>
        <v/>
      </c>
      <c r="Q4652" s="0" t="str">
        <f aca="false">IF(K4652=1,IF(COUNTIFS(C$2:C4652,C4652,K$2:K4652,1)=1,1,0),"")</f>
        <v/>
      </c>
      <c r="R4652" s="0" t="str">
        <f aca="false">IF(M4652=1,IF(COUNTIFS(C$2:C4652,C4652,M$2:M4652,1)=1,1,0),"")</f>
        <v/>
      </c>
      <c r="S4652" s="0" t="str">
        <f aca="false">IF(L4652=1,IF(COUNTIFS(C$2:C4652,C4652,L$2:L4652,1)=1,1,0),"")</f>
        <v/>
      </c>
      <c r="T4652" s="38" t="str">
        <f aca="false">IF(N4652="","",N4652+ROW()/10000000)</f>
        <v/>
      </c>
      <c r="U4652" s="0" t="str">
        <f aca="false">IF(G4652=1,IF(B4652="",1,0),"")</f>
        <v/>
      </c>
    </row>
    <row r="4653" customFormat="false" ht="15" hidden="false" customHeight="false" outlineLevel="0" collapsed="false">
      <c r="A4653" s="35"/>
      <c r="B4653" s="35"/>
      <c r="G4653" s="0" t="str">
        <f aca="false">IF(A4653="","",IF(AND(A4653&gt;=Debut,A4653&lt;Fin),1,0))</f>
        <v/>
      </c>
      <c r="H4653" s="0" t="str">
        <f aca="false">IF(G4653=1,INT(ROUND((A4653-Debut)*86400,0)/600),"")</f>
        <v/>
      </c>
      <c r="I4653" s="0" t="str">
        <f aca="false">IF(G4653=1,INT(ROUND((A4653-Debut)*86400,0)/3600),"")</f>
        <v/>
      </c>
      <c r="J4653" s="0" t="str">
        <f aca="false">IF(OR(A4653="",B4653=""),"",ROUND((B4653-A4653)*86400,0))</f>
        <v/>
      </c>
      <c r="K4653" s="37" t="str">
        <f aca="false">IF(G4653=1,IF(COUNTIFS($C:$C,C4653,$G:$G,1,$A:$A,"&gt;="&amp;(A4653-FenetreInterm/86400),$A:$A,"&lt;="&amp;A4653)&gt;=NbInterm,1,0),"")</f>
        <v/>
      </c>
      <c r="L4653" s="37" t="str">
        <f aca="false">IF(G4653=1,IF(B4653="",0,IF(J4653&lt;SeuilFugitive,1,0)),"")</f>
        <v/>
      </c>
      <c r="M4653" s="37" t="str">
        <f aca="false">IF(G4653=1,IF(B4653="",IF((Fin-A4653)*24&gt;SeuilFigee,1,0),IF(J4653&gt;SeuilFigee*3600,1,0)),"")</f>
        <v/>
      </c>
      <c r="N4653" s="0" t="str">
        <f aca="false">IF(G4653=1,IF(COUNTIF(H$2:H4653,H4653)=1,COUNTIF($H:$H,H4653),""),"")</f>
        <v/>
      </c>
      <c r="O4653" s="0" t="str">
        <f aca="false">IF(G4653=1,IF(COUNTIF(I$2:I4653,I4653)=1,COUNTIF($I:$I,I4653),""),"")</f>
        <v/>
      </c>
      <c r="P4653" s="38" t="str">
        <f aca="false">IF(G4653=1,IF(COUNTIFS(C$2:C4653,C4653,G$2:G4653,1)=1,COUNTIFS($C:$C,C4653,$G:$G,1)+ROW()/10000000,""),"")</f>
        <v/>
      </c>
      <c r="Q4653" s="0" t="str">
        <f aca="false">IF(K4653=1,IF(COUNTIFS(C$2:C4653,C4653,K$2:K4653,1)=1,1,0),"")</f>
        <v/>
      </c>
      <c r="R4653" s="0" t="str">
        <f aca="false">IF(M4653=1,IF(COUNTIFS(C$2:C4653,C4653,M$2:M4653,1)=1,1,0),"")</f>
        <v/>
      </c>
      <c r="S4653" s="0" t="str">
        <f aca="false">IF(L4653=1,IF(COUNTIFS(C$2:C4653,C4653,L$2:L4653,1)=1,1,0),"")</f>
        <v/>
      </c>
      <c r="T4653" s="38" t="str">
        <f aca="false">IF(N4653="","",N4653+ROW()/10000000)</f>
        <v/>
      </c>
      <c r="U4653" s="0" t="str">
        <f aca="false">IF(G4653=1,IF(B4653="",1,0),"")</f>
        <v/>
      </c>
    </row>
    <row r="4654" customFormat="false" ht="15" hidden="false" customHeight="false" outlineLevel="0" collapsed="false">
      <c r="A4654" s="35"/>
      <c r="B4654" s="35"/>
      <c r="G4654" s="0" t="str">
        <f aca="false">IF(A4654="","",IF(AND(A4654&gt;=Debut,A4654&lt;Fin),1,0))</f>
        <v/>
      </c>
      <c r="H4654" s="0" t="str">
        <f aca="false">IF(G4654=1,INT(ROUND((A4654-Debut)*86400,0)/600),"")</f>
        <v/>
      </c>
      <c r="I4654" s="0" t="str">
        <f aca="false">IF(G4654=1,INT(ROUND((A4654-Debut)*86400,0)/3600),"")</f>
        <v/>
      </c>
      <c r="J4654" s="0" t="str">
        <f aca="false">IF(OR(A4654="",B4654=""),"",ROUND((B4654-A4654)*86400,0))</f>
        <v/>
      </c>
      <c r="K4654" s="37" t="str">
        <f aca="false">IF(G4654=1,IF(COUNTIFS($C:$C,C4654,$G:$G,1,$A:$A,"&gt;="&amp;(A4654-FenetreInterm/86400),$A:$A,"&lt;="&amp;A4654)&gt;=NbInterm,1,0),"")</f>
        <v/>
      </c>
      <c r="L4654" s="37" t="str">
        <f aca="false">IF(G4654=1,IF(B4654="",0,IF(J4654&lt;SeuilFugitive,1,0)),"")</f>
        <v/>
      </c>
      <c r="M4654" s="37" t="str">
        <f aca="false">IF(G4654=1,IF(B4654="",IF((Fin-A4654)*24&gt;SeuilFigee,1,0),IF(J4654&gt;SeuilFigee*3600,1,0)),"")</f>
        <v/>
      </c>
      <c r="N4654" s="0" t="str">
        <f aca="false">IF(G4654=1,IF(COUNTIF(H$2:H4654,H4654)=1,COUNTIF($H:$H,H4654),""),"")</f>
        <v/>
      </c>
      <c r="O4654" s="0" t="str">
        <f aca="false">IF(G4654=1,IF(COUNTIF(I$2:I4654,I4654)=1,COUNTIF($I:$I,I4654),""),"")</f>
        <v/>
      </c>
      <c r="P4654" s="38" t="str">
        <f aca="false">IF(G4654=1,IF(COUNTIFS(C$2:C4654,C4654,G$2:G4654,1)=1,COUNTIFS($C:$C,C4654,$G:$G,1)+ROW()/10000000,""),"")</f>
        <v/>
      </c>
      <c r="Q4654" s="0" t="str">
        <f aca="false">IF(K4654=1,IF(COUNTIFS(C$2:C4654,C4654,K$2:K4654,1)=1,1,0),"")</f>
        <v/>
      </c>
      <c r="R4654" s="0" t="str">
        <f aca="false">IF(M4654=1,IF(COUNTIFS(C$2:C4654,C4654,M$2:M4654,1)=1,1,0),"")</f>
        <v/>
      </c>
      <c r="S4654" s="0" t="str">
        <f aca="false">IF(L4654=1,IF(COUNTIFS(C$2:C4654,C4654,L$2:L4654,1)=1,1,0),"")</f>
        <v/>
      </c>
      <c r="T4654" s="38" t="str">
        <f aca="false">IF(N4654="","",N4654+ROW()/10000000)</f>
        <v/>
      </c>
      <c r="U4654" s="0" t="str">
        <f aca="false">IF(G4654=1,IF(B4654="",1,0),"")</f>
        <v/>
      </c>
    </row>
    <row r="4655" customFormat="false" ht="15" hidden="false" customHeight="false" outlineLevel="0" collapsed="false">
      <c r="A4655" s="35"/>
      <c r="B4655" s="35"/>
      <c r="G4655" s="0" t="str">
        <f aca="false">IF(A4655="","",IF(AND(A4655&gt;=Debut,A4655&lt;Fin),1,0))</f>
        <v/>
      </c>
      <c r="H4655" s="0" t="str">
        <f aca="false">IF(G4655=1,INT(ROUND((A4655-Debut)*86400,0)/600),"")</f>
        <v/>
      </c>
      <c r="I4655" s="0" t="str">
        <f aca="false">IF(G4655=1,INT(ROUND((A4655-Debut)*86400,0)/3600),"")</f>
        <v/>
      </c>
      <c r="J4655" s="0" t="str">
        <f aca="false">IF(OR(A4655="",B4655=""),"",ROUND((B4655-A4655)*86400,0))</f>
        <v/>
      </c>
      <c r="K4655" s="37" t="str">
        <f aca="false">IF(G4655=1,IF(COUNTIFS($C:$C,C4655,$G:$G,1,$A:$A,"&gt;="&amp;(A4655-FenetreInterm/86400),$A:$A,"&lt;="&amp;A4655)&gt;=NbInterm,1,0),"")</f>
        <v/>
      </c>
      <c r="L4655" s="37" t="str">
        <f aca="false">IF(G4655=1,IF(B4655="",0,IF(J4655&lt;SeuilFugitive,1,0)),"")</f>
        <v/>
      </c>
      <c r="M4655" s="37" t="str">
        <f aca="false">IF(G4655=1,IF(B4655="",IF((Fin-A4655)*24&gt;SeuilFigee,1,0),IF(J4655&gt;SeuilFigee*3600,1,0)),"")</f>
        <v/>
      </c>
      <c r="N4655" s="0" t="str">
        <f aca="false">IF(G4655=1,IF(COUNTIF(H$2:H4655,H4655)=1,COUNTIF($H:$H,H4655),""),"")</f>
        <v/>
      </c>
      <c r="O4655" s="0" t="str">
        <f aca="false">IF(G4655=1,IF(COUNTIF(I$2:I4655,I4655)=1,COUNTIF($I:$I,I4655),""),"")</f>
        <v/>
      </c>
      <c r="P4655" s="38" t="str">
        <f aca="false">IF(G4655=1,IF(COUNTIFS(C$2:C4655,C4655,G$2:G4655,1)=1,COUNTIFS($C:$C,C4655,$G:$G,1)+ROW()/10000000,""),"")</f>
        <v/>
      </c>
      <c r="Q4655" s="0" t="str">
        <f aca="false">IF(K4655=1,IF(COUNTIFS(C$2:C4655,C4655,K$2:K4655,1)=1,1,0),"")</f>
        <v/>
      </c>
      <c r="R4655" s="0" t="str">
        <f aca="false">IF(M4655=1,IF(COUNTIFS(C$2:C4655,C4655,M$2:M4655,1)=1,1,0),"")</f>
        <v/>
      </c>
      <c r="S4655" s="0" t="str">
        <f aca="false">IF(L4655=1,IF(COUNTIFS(C$2:C4655,C4655,L$2:L4655,1)=1,1,0),"")</f>
        <v/>
      </c>
      <c r="T4655" s="38" t="str">
        <f aca="false">IF(N4655="","",N4655+ROW()/10000000)</f>
        <v/>
      </c>
      <c r="U4655" s="0" t="str">
        <f aca="false">IF(G4655=1,IF(B4655="",1,0),"")</f>
        <v/>
      </c>
    </row>
    <row r="4656" customFormat="false" ht="15" hidden="false" customHeight="false" outlineLevel="0" collapsed="false">
      <c r="A4656" s="35"/>
      <c r="B4656" s="35"/>
      <c r="G4656" s="0" t="str">
        <f aca="false">IF(A4656="","",IF(AND(A4656&gt;=Debut,A4656&lt;Fin),1,0))</f>
        <v/>
      </c>
      <c r="H4656" s="0" t="str">
        <f aca="false">IF(G4656=1,INT(ROUND((A4656-Debut)*86400,0)/600),"")</f>
        <v/>
      </c>
      <c r="I4656" s="0" t="str">
        <f aca="false">IF(G4656=1,INT(ROUND((A4656-Debut)*86400,0)/3600),"")</f>
        <v/>
      </c>
      <c r="J4656" s="0" t="str">
        <f aca="false">IF(OR(A4656="",B4656=""),"",ROUND((B4656-A4656)*86400,0))</f>
        <v/>
      </c>
      <c r="K4656" s="37" t="str">
        <f aca="false">IF(G4656=1,IF(COUNTIFS($C:$C,C4656,$G:$G,1,$A:$A,"&gt;="&amp;(A4656-FenetreInterm/86400),$A:$A,"&lt;="&amp;A4656)&gt;=NbInterm,1,0),"")</f>
        <v/>
      </c>
      <c r="L4656" s="37" t="str">
        <f aca="false">IF(G4656=1,IF(B4656="",0,IF(J4656&lt;SeuilFugitive,1,0)),"")</f>
        <v/>
      </c>
      <c r="M4656" s="37" t="str">
        <f aca="false">IF(G4656=1,IF(B4656="",IF((Fin-A4656)*24&gt;SeuilFigee,1,0),IF(J4656&gt;SeuilFigee*3600,1,0)),"")</f>
        <v/>
      </c>
      <c r="N4656" s="0" t="str">
        <f aca="false">IF(G4656=1,IF(COUNTIF(H$2:H4656,H4656)=1,COUNTIF($H:$H,H4656),""),"")</f>
        <v/>
      </c>
      <c r="O4656" s="0" t="str">
        <f aca="false">IF(G4656=1,IF(COUNTIF(I$2:I4656,I4656)=1,COUNTIF($I:$I,I4656),""),"")</f>
        <v/>
      </c>
      <c r="P4656" s="38" t="str">
        <f aca="false">IF(G4656=1,IF(COUNTIFS(C$2:C4656,C4656,G$2:G4656,1)=1,COUNTIFS($C:$C,C4656,$G:$G,1)+ROW()/10000000,""),"")</f>
        <v/>
      </c>
      <c r="Q4656" s="0" t="str">
        <f aca="false">IF(K4656=1,IF(COUNTIFS(C$2:C4656,C4656,K$2:K4656,1)=1,1,0),"")</f>
        <v/>
      </c>
      <c r="R4656" s="0" t="str">
        <f aca="false">IF(M4656=1,IF(COUNTIFS(C$2:C4656,C4656,M$2:M4656,1)=1,1,0),"")</f>
        <v/>
      </c>
      <c r="S4656" s="0" t="str">
        <f aca="false">IF(L4656=1,IF(COUNTIFS(C$2:C4656,C4656,L$2:L4656,1)=1,1,0),"")</f>
        <v/>
      </c>
      <c r="T4656" s="38" t="str">
        <f aca="false">IF(N4656="","",N4656+ROW()/10000000)</f>
        <v/>
      </c>
      <c r="U4656" s="0" t="str">
        <f aca="false">IF(G4656=1,IF(B4656="",1,0),"")</f>
        <v/>
      </c>
    </row>
    <row r="4657" customFormat="false" ht="15" hidden="false" customHeight="false" outlineLevel="0" collapsed="false">
      <c r="A4657" s="35"/>
      <c r="B4657" s="35"/>
      <c r="G4657" s="0" t="str">
        <f aca="false">IF(A4657="","",IF(AND(A4657&gt;=Debut,A4657&lt;Fin),1,0))</f>
        <v/>
      </c>
      <c r="H4657" s="0" t="str">
        <f aca="false">IF(G4657=1,INT(ROUND((A4657-Debut)*86400,0)/600),"")</f>
        <v/>
      </c>
      <c r="I4657" s="0" t="str">
        <f aca="false">IF(G4657=1,INT(ROUND((A4657-Debut)*86400,0)/3600),"")</f>
        <v/>
      </c>
      <c r="J4657" s="0" t="str">
        <f aca="false">IF(OR(A4657="",B4657=""),"",ROUND((B4657-A4657)*86400,0))</f>
        <v/>
      </c>
      <c r="K4657" s="37" t="str">
        <f aca="false">IF(G4657=1,IF(COUNTIFS($C:$C,C4657,$G:$G,1,$A:$A,"&gt;="&amp;(A4657-FenetreInterm/86400),$A:$A,"&lt;="&amp;A4657)&gt;=NbInterm,1,0),"")</f>
        <v/>
      </c>
      <c r="L4657" s="37" t="str">
        <f aca="false">IF(G4657=1,IF(B4657="",0,IF(J4657&lt;SeuilFugitive,1,0)),"")</f>
        <v/>
      </c>
      <c r="M4657" s="37" t="str">
        <f aca="false">IF(G4657=1,IF(B4657="",IF((Fin-A4657)*24&gt;SeuilFigee,1,0),IF(J4657&gt;SeuilFigee*3600,1,0)),"")</f>
        <v/>
      </c>
      <c r="N4657" s="0" t="str">
        <f aca="false">IF(G4657=1,IF(COUNTIF(H$2:H4657,H4657)=1,COUNTIF($H:$H,H4657),""),"")</f>
        <v/>
      </c>
      <c r="O4657" s="0" t="str">
        <f aca="false">IF(G4657=1,IF(COUNTIF(I$2:I4657,I4657)=1,COUNTIF($I:$I,I4657),""),"")</f>
        <v/>
      </c>
      <c r="P4657" s="38" t="str">
        <f aca="false">IF(G4657=1,IF(COUNTIFS(C$2:C4657,C4657,G$2:G4657,1)=1,COUNTIFS($C:$C,C4657,$G:$G,1)+ROW()/10000000,""),"")</f>
        <v/>
      </c>
      <c r="Q4657" s="0" t="str">
        <f aca="false">IF(K4657=1,IF(COUNTIFS(C$2:C4657,C4657,K$2:K4657,1)=1,1,0),"")</f>
        <v/>
      </c>
      <c r="R4657" s="0" t="str">
        <f aca="false">IF(M4657=1,IF(COUNTIFS(C$2:C4657,C4657,M$2:M4657,1)=1,1,0),"")</f>
        <v/>
      </c>
      <c r="S4657" s="0" t="str">
        <f aca="false">IF(L4657=1,IF(COUNTIFS(C$2:C4657,C4657,L$2:L4657,1)=1,1,0),"")</f>
        <v/>
      </c>
      <c r="T4657" s="38" t="str">
        <f aca="false">IF(N4657="","",N4657+ROW()/10000000)</f>
        <v/>
      </c>
      <c r="U4657" s="0" t="str">
        <f aca="false">IF(G4657=1,IF(B4657="",1,0),"")</f>
        <v/>
      </c>
    </row>
    <row r="4658" customFormat="false" ht="15" hidden="false" customHeight="false" outlineLevel="0" collapsed="false">
      <c r="A4658" s="35"/>
      <c r="B4658" s="35"/>
      <c r="G4658" s="0" t="str">
        <f aca="false">IF(A4658="","",IF(AND(A4658&gt;=Debut,A4658&lt;Fin),1,0))</f>
        <v/>
      </c>
      <c r="H4658" s="0" t="str">
        <f aca="false">IF(G4658=1,INT(ROUND((A4658-Debut)*86400,0)/600),"")</f>
        <v/>
      </c>
      <c r="I4658" s="0" t="str">
        <f aca="false">IF(G4658=1,INT(ROUND((A4658-Debut)*86400,0)/3600),"")</f>
        <v/>
      </c>
      <c r="J4658" s="0" t="str">
        <f aca="false">IF(OR(A4658="",B4658=""),"",ROUND((B4658-A4658)*86400,0))</f>
        <v/>
      </c>
      <c r="K4658" s="37" t="str">
        <f aca="false">IF(G4658=1,IF(COUNTIFS($C:$C,C4658,$G:$G,1,$A:$A,"&gt;="&amp;(A4658-FenetreInterm/86400),$A:$A,"&lt;="&amp;A4658)&gt;=NbInterm,1,0),"")</f>
        <v/>
      </c>
      <c r="L4658" s="37" t="str">
        <f aca="false">IF(G4658=1,IF(B4658="",0,IF(J4658&lt;SeuilFugitive,1,0)),"")</f>
        <v/>
      </c>
      <c r="M4658" s="37" t="str">
        <f aca="false">IF(G4658=1,IF(B4658="",IF((Fin-A4658)*24&gt;SeuilFigee,1,0),IF(J4658&gt;SeuilFigee*3600,1,0)),"")</f>
        <v/>
      </c>
      <c r="N4658" s="0" t="str">
        <f aca="false">IF(G4658=1,IF(COUNTIF(H$2:H4658,H4658)=1,COUNTIF($H:$H,H4658),""),"")</f>
        <v/>
      </c>
      <c r="O4658" s="0" t="str">
        <f aca="false">IF(G4658=1,IF(COUNTIF(I$2:I4658,I4658)=1,COUNTIF($I:$I,I4658),""),"")</f>
        <v/>
      </c>
      <c r="P4658" s="38" t="str">
        <f aca="false">IF(G4658=1,IF(COUNTIFS(C$2:C4658,C4658,G$2:G4658,1)=1,COUNTIFS($C:$C,C4658,$G:$G,1)+ROW()/10000000,""),"")</f>
        <v/>
      </c>
      <c r="Q4658" s="0" t="str">
        <f aca="false">IF(K4658=1,IF(COUNTIFS(C$2:C4658,C4658,K$2:K4658,1)=1,1,0),"")</f>
        <v/>
      </c>
      <c r="R4658" s="0" t="str">
        <f aca="false">IF(M4658=1,IF(COUNTIFS(C$2:C4658,C4658,M$2:M4658,1)=1,1,0),"")</f>
        <v/>
      </c>
      <c r="S4658" s="0" t="str">
        <f aca="false">IF(L4658=1,IF(COUNTIFS(C$2:C4658,C4658,L$2:L4658,1)=1,1,0),"")</f>
        <v/>
      </c>
      <c r="T4658" s="38" t="str">
        <f aca="false">IF(N4658="","",N4658+ROW()/10000000)</f>
        <v/>
      </c>
      <c r="U4658" s="0" t="str">
        <f aca="false">IF(G4658=1,IF(B4658="",1,0),"")</f>
        <v/>
      </c>
    </row>
    <row r="4659" customFormat="false" ht="15" hidden="false" customHeight="false" outlineLevel="0" collapsed="false">
      <c r="A4659" s="35"/>
      <c r="B4659" s="35"/>
      <c r="G4659" s="0" t="str">
        <f aca="false">IF(A4659="","",IF(AND(A4659&gt;=Debut,A4659&lt;Fin),1,0))</f>
        <v/>
      </c>
      <c r="H4659" s="0" t="str">
        <f aca="false">IF(G4659=1,INT(ROUND((A4659-Debut)*86400,0)/600),"")</f>
        <v/>
      </c>
      <c r="I4659" s="0" t="str">
        <f aca="false">IF(G4659=1,INT(ROUND((A4659-Debut)*86400,0)/3600),"")</f>
        <v/>
      </c>
      <c r="J4659" s="0" t="str">
        <f aca="false">IF(OR(A4659="",B4659=""),"",ROUND((B4659-A4659)*86400,0))</f>
        <v/>
      </c>
      <c r="K4659" s="37" t="str">
        <f aca="false">IF(G4659=1,IF(COUNTIFS($C:$C,C4659,$G:$G,1,$A:$A,"&gt;="&amp;(A4659-FenetreInterm/86400),$A:$A,"&lt;="&amp;A4659)&gt;=NbInterm,1,0),"")</f>
        <v/>
      </c>
      <c r="L4659" s="37" t="str">
        <f aca="false">IF(G4659=1,IF(B4659="",0,IF(J4659&lt;SeuilFugitive,1,0)),"")</f>
        <v/>
      </c>
      <c r="M4659" s="37" t="str">
        <f aca="false">IF(G4659=1,IF(B4659="",IF((Fin-A4659)*24&gt;SeuilFigee,1,0),IF(J4659&gt;SeuilFigee*3600,1,0)),"")</f>
        <v/>
      </c>
      <c r="N4659" s="0" t="str">
        <f aca="false">IF(G4659=1,IF(COUNTIF(H$2:H4659,H4659)=1,COUNTIF($H:$H,H4659),""),"")</f>
        <v/>
      </c>
      <c r="O4659" s="0" t="str">
        <f aca="false">IF(G4659=1,IF(COUNTIF(I$2:I4659,I4659)=1,COUNTIF($I:$I,I4659),""),"")</f>
        <v/>
      </c>
      <c r="P4659" s="38" t="str">
        <f aca="false">IF(G4659=1,IF(COUNTIFS(C$2:C4659,C4659,G$2:G4659,1)=1,COUNTIFS($C:$C,C4659,$G:$G,1)+ROW()/10000000,""),"")</f>
        <v/>
      </c>
      <c r="Q4659" s="0" t="str">
        <f aca="false">IF(K4659=1,IF(COUNTIFS(C$2:C4659,C4659,K$2:K4659,1)=1,1,0),"")</f>
        <v/>
      </c>
      <c r="R4659" s="0" t="str">
        <f aca="false">IF(M4659=1,IF(COUNTIFS(C$2:C4659,C4659,M$2:M4659,1)=1,1,0),"")</f>
        <v/>
      </c>
      <c r="S4659" s="0" t="str">
        <f aca="false">IF(L4659=1,IF(COUNTIFS(C$2:C4659,C4659,L$2:L4659,1)=1,1,0),"")</f>
        <v/>
      </c>
      <c r="T4659" s="38" t="str">
        <f aca="false">IF(N4659="","",N4659+ROW()/10000000)</f>
        <v/>
      </c>
      <c r="U4659" s="0" t="str">
        <f aca="false">IF(G4659=1,IF(B4659="",1,0),"")</f>
        <v/>
      </c>
    </row>
    <row r="4660" customFormat="false" ht="15" hidden="false" customHeight="false" outlineLevel="0" collapsed="false">
      <c r="A4660" s="35"/>
      <c r="B4660" s="35"/>
      <c r="G4660" s="0" t="str">
        <f aca="false">IF(A4660="","",IF(AND(A4660&gt;=Debut,A4660&lt;Fin),1,0))</f>
        <v/>
      </c>
      <c r="H4660" s="0" t="str">
        <f aca="false">IF(G4660=1,INT(ROUND((A4660-Debut)*86400,0)/600),"")</f>
        <v/>
      </c>
      <c r="I4660" s="0" t="str">
        <f aca="false">IF(G4660=1,INT(ROUND((A4660-Debut)*86400,0)/3600),"")</f>
        <v/>
      </c>
      <c r="J4660" s="0" t="str">
        <f aca="false">IF(OR(A4660="",B4660=""),"",ROUND((B4660-A4660)*86400,0))</f>
        <v/>
      </c>
      <c r="K4660" s="37" t="str">
        <f aca="false">IF(G4660=1,IF(COUNTIFS($C:$C,C4660,$G:$G,1,$A:$A,"&gt;="&amp;(A4660-FenetreInterm/86400),$A:$A,"&lt;="&amp;A4660)&gt;=NbInterm,1,0),"")</f>
        <v/>
      </c>
      <c r="L4660" s="37" t="str">
        <f aca="false">IF(G4660=1,IF(B4660="",0,IF(J4660&lt;SeuilFugitive,1,0)),"")</f>
        <v/>
      </c>
      <c r="M4660" s="37" t="str">
        <f aca="false">IF(G4660=1,IF(B4660="",IF((Fin-A4660)*24&gt;SeuilFigee,1,0),IF(J4660&gt;SeuilFigee*3600,1,0)),"")</f>
        <v/>
      </c>
      <c r="N4660" s="0" t="str">
        <f aca="false">IF(G4660=1,IF(COUNTIF(H$2:H4660,H4660)=1,COUNTIF($H:$H,H4660),""),"")</f>
        <v/>
      </c>
      <c r="O4660" s="0" t="str">
        <f aca="false">IF(G4660=1,IF(COUNTIF(I$2:I4660,I4660)=1,COUNTIF($I:$I,I4660),""),"")</f>
        <v/>
      </c>
      <c r="P4660" s="38" t="str">
        <f aca="false">IF(G4660=1,IF(COUNTIFS(C$2:C4660,C4660,G$2:G4660,1)=1,COUNTIFS($C:$C,C4660,$G:$G,1)+ROW()/10000000,""),"")</f>
        <v/>
      </c>
      <c r="Q4660" s="0" t="str">
        <f aca="false">IF(K4660=1,IF(COUNTIFS(C$2:C4660,C4660,K$2:K4660,1)=1,1,0),"")</f>
        <v/>
      </c>
      <c r="R4660" s="0" t="str">
        <f aca="false">IF(M4660=1,IF(COUNTIFS(C$2:C4660,C4660,M$2:M4660,1)=1,1,0),"")</f>
        <v/>
      </c>
      <c r="S4660" s="0" t="str">
        <f aca="false">IF(L4660=1,IF(COUNTIFS(C$2:C4660,C4660,L$2:L4660,1)=1,1,0),"")</f>
        <v/>
      </c>
      <c r="T4660" s="38" t="str">
        <f aca="false">IF(N4660="","",N4660+ROW()/10000000)</f>
        <v/>
      </c>
      <c r="U4660" s="0" t="str">
        <f aca="false">IF(G4660=1,IF(B4660="",1,0),"")</f>
        <v/>
      </c>
    </row>
    <row r="4661" customFormat="false" ht="15" hidden="false" customHeight="false" outlineLevel="0" collapsed="false">
      <c r="A4661" s="35"/>
      <c r="B4661" s="35"/>
      <c r="G4661" s="0" t="str">
        <f aca="false">IF(A4661="","",IF(AND(A4661&gt;=Debut,A4661&lt;Fin),1,0))</f>
        <v/>
      </c>
      <c r="H4661" s="0" t="str">
        <f aca="false">IF(G4661=1,INT(ROUND((A4661-Debut)*86400,0)/600),"")</f>
        <v/>
      </c>
      <c r="I4661" s="0" t="str">
        <f aca="false">IF(G4661=1,INT(ROUND((A4661-Debut)*86400,0)/3600),"")</f>
        <v/>
      </c>
      <c r="J4661" s="0" t="str">
        <f aca="false">IF(OR(A4661="",B4661=""),"",ROUND((B4661-A4661)*86400,0))</f>
        <v/>
      </c>
      <c r="K4661" s="37" t="str">
        <f aca="false">IF(G4661=1,IF(COUNTIFS($C:$C,C4661,$G:$G,1,$A:$A,"&gt;="&amp;(A4661-FenetreInterm/86400),$A:$A,"&lt;="&amp;A4661)&gt;=NbInterm,1,0),"")</f>
        <v/>
      </c>
      <c r="L4661" s="37" t="str">
        <f aca="false">IF(G4661=1,IF(B4661="",0,IF(J4661&lt;SeuilFugitive,1,0)),"")</f>
        <v/>
      </c>
      <c r="M4661" s="37" t="str">
        <f aca="false">IF(G4661=1,IF(B4661="",IF((Fin-A4661)*24&gt;SeuilFigee,1,0),IF(J4661&gt;SeuilFigee*3600,1,0)),"")</f>
        <v/>
      </c>
      <c r="N4661" s="0" t="str">
        <f aca="false">IF(G4661=1,IF(COUNTIF(H$2:H4661,H4661)=1,COUNTIF($H:$H,H4661),""),"")</f>
        <v/>
      </c>
      <c r="O4661" s="0" t="str">
        <f aca="false">IF(G4661=1,IF(COUNTIF(I$2:I4661,I4661)=1,COUNTIF($I:$I,I4661),""),"")</f>
        <v/>
      </c>
      <c r="P4661" s="38" t="str">
        <f aca="false">IF(G4661=1,IF(COUNTIFS(C$2:C4661,C4661,G$2:G4661,1)=1,COUNTIFS($C:$C,C4661,$G:$G,1)+ROW()/10000000,""),"")</f>
        <v/>
      </c>
      <c r="Q4661" s="0" t="str">
        <f aca="false">IF(K4661=1,IF(COUNTIFS(C$2:C4661,C4661,K$2:K4661,1)=1,1,0),"")</f>
        <v/>
      </c>
      <c r="R4661" s="0" t="str">
        <f aca="false">IF(M4661=1,IF(COUNTIFS(C$2:C4661,C4661,M$2:M4661,1)=1,1,0),"")</f>
        <v/>
      </c>
      <c r="S4661" s="0" t="str">
        <f aca="false">IF(L4661=1,IF(COUNTIFS(C$2:C4661,C4661,L$2:L4661,1)=1,1,0),"")</f>
        <v/>
      </c>
      <c r="T4661" s="38" t="str">
        <f aca="false">IF(N4661="","",N4661+ROW()/10000000)</f>
        <v/>
      </c>
      <c r="U4661" s="0" t="str">
        <f aca="false">IF(G4661=1,IF(B4661="",1,0),"")</f>
        <v/>
      </c>
    </row>
    <row r="4662" customFormat="false" ht="15" hidden="false" customHeight="false" outlineLevel="0" collapsed="false">
      <c r="A4662" s="35"/>
      <c r="B4662" s="35"/>
      <c r="G4662" s="0" t="str">
        <f aca="false">IF(A4662="","",IF(AND(A4662&gt;=Debut,A4662&lt;Fin),1,0))</f>
        <v/>
      </c>
      <c r="H4662" s="0" t="str">
        <f aca="false">IF(G4662=1,INT(ROUND((A4662-Debut)*86400,0)/600),"")</f>
        <v/>
      </c>
      <c r="I4662" s="0" t="str">
        <f aca="false">IF(G4662=1,INT(ROUND((A4662-Debut)*86400,0)/3600),"")</f>
        <v/>
      </c>
      <c r="J4662" s="0" t="str">
        <f aca="false">IF(OR(A4662="",B4662=""),"",ROUND((B4662-A4662)*86400,0))</f>
        <v/>
      </c>
      <c r="K4662" s="37" t="str">
        <f aca="false">IF(G4662=1,IF(COUNTIFS($C:$C,C4662,$G:$G,1,$A:$A,"&gt;="&amp;(A4662-FenetreInterm/86400),$A:$A,"&lt;="&amp;A4662)&gt;=NbInterm,1,0),"")</f>
        <v/>
      </c>
      <c r="L4662" s="37" t="str">
        <f aca="false">IF(G4662=1,IF(B4662="",0,IF(J4662&lt;SeuilFugitive,1,0)),"")</f>
        <v/>
      </c>
      <c r="M4662" s="37" t="str">
        <f aca="false">IF(G4662=1,IF(B4662="",IF((Fin-A4662)*24&gt;SeuilFigee,1,0),IF(J4662&gt;SeuilFigee*3600,1,0)),"")</f>
        <v/>
      </c>
      <c r="N4662" s="0" t="str">
        <f aca="false">IF(G4662=1,IF(COUNTIF(H$2:H4662,H4662)=1,COUNTIF($H:$H,H4662),""),"")</f>
        <v/>
      </c>
      <c r="O4662" s="0" t="str">
        <f aca="false">IF(G4662=1,IF(COUNTIF(I$2:I4662,I4662)=1,COUNTIF($I:$I,I4662),""),"")</f>
        <v/>
      </c>
      <c r="P4662" s="38" t="str">
        <f aca="false">IF(G4662=1,IF(COUNTIFS(C$2:C4662,C4662,G$2:G4662,1)=1,COUNTIFS($C:$C,C4662,$G:$G,1)+ROW()/10000000,""),"")</f>
        <v/>
      </c>
      <c r="Q4662" s="0" t="str">
        <f aca="false">IF(K4662=1,IF(COUNTIFS(C$2:C4662,C4662,K$2:K4662,1)=1,1,0),"")</f>
        <v/>
      </c>
      <c r="R4662" s="0" t="str">
        <f aca="false">IF(M4662=1,IF(COUNTIFS(C$2:C4662,C4662,M$2:M4662,1)=1,1,0),"")</f>
        <v/>
      </c>
      <c r="S4662" s="0" t="str">
        <f aca="false">IF(L4662=1,IF(COUNTIFS(C$2:C4662,C4662,L$2:L4662,1)=1,1,0),"")</f>
        <v/>
      </c>
      <c r="T4662" s="38" t="str">
        <f aca="false">IF(N4662="","",N4662+ROW()/10000000)</f>
        <v/>
      </c>
      <c r="U4662" s="0" t="str">
        <f aca="false">IF(G4662=1,IF(B4662="",1,0),"")</f>
        <v/>
      </c>
    </row>
    <row r="4663" customFormat="false" ht="15" hidden="false" customHeight="false" outlineLevel="0" collapsed="false">
      <c r="A4663" s="35"/>
      <c r="B4663" s="35"/>
      <c r="G4663" s="0" t="str">
        <f aca="false">IF(A4663="","",IF(AND(A4663&gt;=Debut,A4663&lt;Fin),1,0))</f>
        <v/>
      </c>
      <c r="H4663" s="0" t="str">
        <f aca="false">IF(G4663=1,INT(ROUND((A4663-Debut)*86400,0)/600),"")</f>
        <v/>
      </c>
      <c r="I4663" s="0" t="str">
        <f aca="false">IF(G4663=1,INT(ROUND((A4663-Debut)*86400,0)/3600),"")</f>
        <v/>
      </c>
      <c r="J4663" s="0" t="str">
        <f aca="false">IF(OR(A4663="",B4663=""),"",ROUND((B4663-A4663)*86400,0))</f>
        <v/>
      </c>
      <c r="K4663" s="37" t="str">
        <f aca="false">IF(G4663=1,IF(COUNTIFS($C:$C,C4663,$G:$G,1,$A:$A,"&gt;="&amp;(A4663-FenetreInterm/86400),$A:$A,"&lt;="&amp;A4663)&gt;=NbInterm,1,0),"")</f>
        <v/>
      </c>
      <c r="L4663" s="37" t="str">
        <f aca="false">IF(G4663=1,IF(B4663="",0,IF(J4663&lt;SeuilFugitive,1,0)),"")</f>
        <v/>
      </c>
      <c r="M4663" s="37" t="str">
        <f aca="false">IF(G4663=1,IF(B4663="",IF((Fin-A4663)*24&gt;SeuilFigee,1,0),IF(J4663&gt;SeuilFigee*3600,1,0)),"")</f>
        <v/>
      </c>
      <c r="N4663" s="0" t="str">
        <f aca="false">IF(G4663=1,IF(COUNTIF(H$2:H4663,H4663)=1,COUNTIF($H:$H,H4663),""),"")</f>
        <v/>
      </c>
      <c r="O4663" s="0" t="str">
        <f aca="false">IF(G4663=1,IF(COUNTIF(I$2:I4663,I4663)=1,COUNTIF($I:$I,I4663),""),"")</f>
        <v/>
      </c>
      <c r="P4663" s="38" t="str">
        <f aca="false">IF(G4663=1,IF(COUNTIFS(C$2:C4663,C4663,G$2:G4663,1)=1,COUNTIFS($C:$C,C4663,$G:$G,1)+ROW()/10000000,""),"")</f>
        <v/>
      </c>
      <c r="Q4663" s="0" t="str">
        <f aca="false">IF(K4663=1,IF(COUNTIFS(C$2:C4663,C4663,K$2:K4663,1)=1,1,0),"")</f>
        <v/>
      </c>
      <c r="R4663" s="0" t="str">
        <f aca="false">IF(M4663=1,IF(COUNTIFS(C$2:C4663,C4663,M$2:M4663,1)=1,1,0),"")</f>
        <v/>
      </c>
      <c r="S4663" s="0" t="str">
        <f aca="false">IF(L4663=1,IF(COUNTIFS(C$2:C4663,C4663,L$2:L4663,1)=1,1,0),"")</f>
        <v/>
      </c>
      <c r="T4663" s="38" t="str">
        <f aca="false">IF(N4663="","",N4663+ROW()/10000000)</f>
        <v/>
      </c>
      <c r="U4663" s="0" t="str">
        <f aca="false">IF(G4663=1,IF(B4663="",1,0),"")</f>
        <v/>
      </c>
    </row>
    <row r="4664" customFormat="false" ht="15" hidden="false" customHeight="false" outlineLevel="0" collapsed="false">
      <c r="A4664" s="35"/>
      <c r="B4664" s="35"/>
      <c r="G4664" s="0" t="str">
        <f aca="false">IF(A4664="","",IF(AND(A4664&gt;=Debut,A4664&lt;Fin),1,0))</f>
        <v/>
      </c>
      <c r="H4664" s="0" t="str">
        <f aca="false">IF(G4664=1,INT(ROUND((A4664-Debut)*86400,0)/600),"")</f>
        <v/>
      </c>
      <c r="I4664" s="0" t="str">
        <f aca="false">IF(G4664=1,INT(ROUND((A4664-Debut)*86400,0)/3600),"")</f>
        <v/>
      </c>
      <c r="J4664" s="0" t="str">
        <f aca="false">IF(OR(A4664="",B4664=""),"",ROUND((B4664-A4664)*86400,0))</f>
        <v/>
      </c>
      <c r="K4664" s="37" t="str">
        <f aca="false">IF(G4664=1,IF(COUNTIFS($C:$C,C4664,$G:$G,1,$A:$A,"&gt;="&amp;(A4664-FenetreInterm/86400),$A:$A,"&lt;="&amp;A4664)&gt;=NbInterm,1,0),"")</f>
        <v/>
      </c>
      <c r="L4664" s="37" t="str">
        <f aca="false">IF(G4664=1,IF(B4664="",0,IF(J4664&lt;SeuilFugitive,1,0)),"")</f>
        <v/>
      </c>
      <c r="M4664" s="37" t="str">
        <f aca="false">IF(G4664=1,IF(B4664="",IF((Fin-A4664)*24&gt;SeuilFigee,1,0),IF(J4664&gt;SeuilFigee*3600,1,0)),"")</f>
        <v/>
      </c>
      <c r="N4664" s="0" t="str">
        <f aca="false">IF(G4664=1,IF(COUNTIF(H$2:H4664,H4664)=1,COUNTIF($H:$H,H4664),""),"")</f>
        <v/>
      </c>
      <c r="O4664" s="0" t="str">
        <f aca="false">IF(G4664=1,IF(COUNTIF(I$2:I4664,I4664)=1,COUNTIF($I:$I,I4664),""),"")</f>
        <v/>
      </c>
      <c r="P4664" s="38" t="str">
        <f aca="false">IF(G4664=1,IF(COUNTIFS(C$2:C4664,C4664,G$2:G4664,1)=1,COUNTIFS($C:$C,C4664,$G:$G,1)+ROW()/10000000,""),"")</f>
        <v/>
      </c>
      <c r="Q4664" s="0" t="str">
        <f aca="false">IF(K4664=1,IF(COUNTIFS(C$2:C4664,C4664,K$2:K4664,1)=1,1,0),"")</f>
        <v/>
      </c>
      <c r="R4664" s="0" t="str">
        <f aca="false">IF(M4664=1,IF(COUNTIFS(C$2:C4664,C4664,M$2:M4664,1)=1,1,0),"")</f>
        <v/>
      </c>
      <c r="S4664" s="0" t="str">
        <f aca="false">IF(L4664=1,IF(COUNTIFS(C$2:C4664,C4664,L$2:L4664,1)=1,1,0),"")</f>
        <v/>
      </c>
      <c r="T4664" s="38" t="str">
        <f aca="false">IF(N4664="","",N4664+ROW()/10000000)</f>
        <v/>
      </c>
      <c r="U4664" s="0" t="str">
        <f aca="false">IF(G4664=1,IF(B4664="",1,0),"")</f>
        <v/>
      </c>
    </row>
    <row r="4665" customFormat="false" ht="15" hidden="false" customHeight="false" outlineLevel="0" collapsed="false">
      <c r="A4665" s="35"/>
      <c r="B4665" s="35"/>
      <c r="G4665" s="0" t="str">
        <f aca="false">IF(A4665="","",IF(AND(A4665&gt;=Debut,A4665&lt;Fin),1,0))</f>
        <v/>
      </c>
      <c r="H4665" s="0" t="str">
        <f aca="false">IF(G4665=1,INT(ROUND((A4665-Debut)*86400,0)/600),"")</f>
        <v/>
      </c>
      <c r="I4665" s="0" t="str">
        <f aca="false">IF(G4665=1,INT(ROUND((A4665-Debut)*86400,0)/3600),"")</f>
        <v/>
      </c>
      <c r="J4665" s="0" t="str">
        <f aca="false">IF(OR(A4665="",B4665=""),"",ROUND((B4665-A4665)*86400,0))</f>
        <v/>
      </c>
      <c r="K4665" s="37" t="str">
        <f aca="false">IF(G4665=1,IF(COUNTIFS($C:$C,C4665,$G:$G,1,$A:$A,"&gt;="&amp;(A4665-FenetreInterm/86400),$A:$A,"&lt;="&amp;A4665)&gt;=NbInterm,1,0),"")</f>
        <v/>
      </c>
      <c r="L4665" s="37" t="str">
        <f aca="false">IF(G4665=1,IF(B4665="",0,IF(J4665&lt;SeuilFugitive,1,0)),"")</f>
        <v/>
      </c>
      <c r="M4665" s="37" t="str">
        <f aca="false">IF(G4665=1,IF(B4665="",IF((Fin-A4665)*24&gt;SeuilFigee,1,0),IF(J4665&gt;SeuilFigee*3600,1,0)),"")</f>
        <v/>
      </c>
      <c r="N4665" s="0" t="str">
        <f aca="false">IF(G4665=1,IF(COUNTIF(H$2:H4665,H4665)=1,COUNTIF($H:$H,H4665),""),"")</f>
        <v/>
      </c>
      <c r="O4665" s="0" t="str">
        <f aca="false">IF(G4665=1,IF(COUNTIF(I$2:I4665,I4665)=1,COUNTIF($I:$I,I4665),""),"")</f>
        <v/>
      </c>
      <c r="P4665" s="38" t="str">
        <f aca="false">IF(G4665=1,IF(COUNTIFS(C$2:C4665,C4665,G$2:G4665,1)=1,COUNTIFS($C:$C,C4665,$G:$G,1)+ROW()/10000000,""),"")</f>
        <v/>
      </c>
      <c r="Q4665" s="0" t="str">
        <f aca="false">IF(K4665=1,IF(COUNTIFS(C$2:C4665,C4665,K$2:K4665,1)=1,1,0),"")</f>
        <v/>
      </c>
      <c r="R4665" s="0" t="str">
        <f aca="false">IF(M4665=1,IF(COUNTIFS(C$2:C4665,C4665,M$2:M4665,1)=1,1,0),"")</f>
        <v/>
      </c>
      <c r="S4665" s="0" t="str">
        <f aca="false">IF(L4665=1,IF(COUNTIFS(C$2:C4665,C4665,L$2:L4665,1)=1,1,0),"")</f>
        <v/>
      </c>
      <c r="T4665" s="38" t="str">
        <f aca="false">IF(N4665="","",N4665+ROW()/10000000)</f>
        <v/>
      </c>
      <c r="U4665" s="0" t="str">
        <f aca="false">IF(G4665=1,IF(B4665="",1,0),"")</f>
        <v/>
      </c>
    </row>
    <row r="4666" customFormat="false" ht="15" hidden="false" customHeight="false" outlineLevel="0" collapsed="false">
      <c r="A4666" s="35"/>
      <c r="B4666" s="35"/>
      <c r="G4666" s="0" t="str">
        <f aca="false">IF(A4666="","",IF(AND(A4666&gt;=Debut,A4666&lt;Fin),1,0))</f>
        <v/>
      </c>
      <c r="H4666" s="0" t="str">
        <f aca="false">IF(G4666=1,INT(ROUND((A4666-Debut)*86400,0)/600),"")</f>
        <v/>
      </c>
      <c r="I4666" s="0" t="str">
        <f aca="false">IF(G4666=1,INT(ROUND((A4666-Debut)*86400,0)/3600),"")</f>
        <v/>
      </c>
      <c r="J4666" s="0" t="str">
        <f aca="false">IF(OR(A4666="",B4666=""),"",ROUND((B4666-A4666)*86400,0))</f>
        <v/>
      </c>
      <c r="K4666" s="37" t="str">
        <f aca="false">IF(G4666=1,IF(COUNTIFS($C:$C,C4666,$G:$G,1,$A:$A,"&gt;="&amp;(A4666-FenetreInterm/86400),$A:$A,"&lt;="&amp;A4666)&gt;=NbInterm,1,0),"")</f>
        <v/>
      </c>
      <c r="L4666" s="37" t="str">
        <f aca="false">IF(G4666=1,IF(B4666="",0,IF(J4666&lt;SeuilFugitive,1,0)),"")</f>
        <v/>
      </c>
      <c r="M4666" s="37" t="str">
        <f aca="false">IF(G4666=1,IF(B4666="",IF((Fin-A4666)*24&gt;SeuilFigee,1,0),IF(J4666&gt;SeuilFigee*3600,1,0)),"")</f>
        <v/>
      </c>
      <c r="N4666" s="0" t="str">
        <f aca="false">IF(G4666=1,IF(COUNTIF(H$2:H4666,H4666)=1,COUNTIF($H:$H,H4666),""),"")</f>
        <v/>
      </c>
      <c r="O4666" s="0" t="str">
        <f aca="false">IF(G4666=1,IF(COUNTIF(I$2:I4666,I4666)=1,COUNTIF($I:$I,I4666),""),"")</f>
        <v/>
      </c>
      <c r="P4666" s="38" t="str">
        <f aca="false">IF(G4666=1,IF(COUNTIFS(C$2:C4666,C4666,G$2:G4666,1)=1,COUNTIFS($C:$C,C4666,$G:$G,1)+ROW()/10000000,""),"")</f>
        <v/>
      </c>
      <c r="Q4666" s="0" t="str">
        <f aca="false">IF(K4666=1,IF(COUNTIFS(C$2:C4666,C4666,K$2:K4666,1)=1,1,0),"")</f>
        <v/>
      </c>
      <c r="R4666" s="0" t="str">
        <f aca="false">IF(M4666=1,IF(COUNTIFS(C$2:C4666,C4666,M$2:M4666,1)=1,1,0),"")</f>
        <v/>
      </c>
      <c r="S4666" s="0" t="str">
        <f aca="false">IF(L4666=1,IF(COUNTIFS(C$2:C4666,C4666,L$2:L4666,1)=1,1,0),"")</f>
        <v/>
      </c>
      <c r="T4666" s="38" t="str">
        <f aca="false">IF(N4666="","",N4666+ROW()/10000000)</f>
        <v/>
      </c>
      <c r="U4666" s="0" t="str">
        <f aca="false">IF(G4666=1,IF(B4666="",1,0),"")</f>
        <v/>
      </c>
    </row>
    <row r="4667" customFormat="false" ht="15" hidden="false" customHeight="false" outlineLevel="0" collapsed="false">
      <c r="A4667" s="35"/>
      <c r="B4667" s="35"/>
      <c r="G4667" s="0" t="str">
        <f aca="false">IF(A4667="","",IF(AND(A4667&gt;=Debut,A4667&lt;Fin),1,0))</f>
        <v/>
      </c>
      <c r="H4667" s="0" t="str">
        <f aca="false">IF(G4667=1,INT(ROUND((A4667-Debut)*86400,0)/600),"")</f>
        <v/>
      </c>
      <c r="I4667" s="0" t="str">
        <f aca="false">IF(G4667=1,INT(ROUND((A4667-Debut)*86400,0)/3600),"")</f>
        <v/>
      </c>
      <c r="J4667" s="0" t="str">
        <f aca="false">IF(OR(A4667="",B4667=""),"",ROUND((B4667-A4667)*86400,0))</f>
        <v/>
      </c>
      <c r="K4667" s="37" t="str">
        <f aca="false">IF(G4667=1,IF(COUNTIFS($C:$C,C4667,$G:$G,1,$A:$A,"&gt;="&amp;(A4667-FenetreInterm/86400),$A:$A,"&lt;="&amp;A4667)&gt;=NbInterm,1,0),"")</f>
        <v/>
      </c>
      <c r="L4667" s="37" t="str">
        <f aca="false">IF(G4667=1,IF(B4667="",0,IF(J4667&lt;SeuilFugitive,1,0)),"")</f>
        <v/>
      </c>
      <c r="M4667" s="37" t="str">
        <f aca="false">IF(G4667=1,IF(B4667="",IF((Fin-A4667)*24&gt;SeuilFigee,1,0),IF(J4667&gt;SeuilFigee*3600,1,0)),"")</f>
        <v/>
      </c>
      <c r="N4667" s="0" t="str">
        <f aca="false">IF(G4667=1,IF(COUNTIF(H$2:H4667,H4667)=1,COUNTIF($H:$H,H4667),""),"")</f>
        <v/>
      </c>
      <c r="O4667" s="0" t="str">
        <f aca="false">IF(G4667=1,IF(COUNTIF(I$2:I4667,I4667)=1,COUNTIF($I:$I,I4667),""),"")</f>
        <v/>
      </c>
      <c r="P4667" s="38" t="str">
        <f aca="false">IF(G4667=1,IF(COUNTIFS(C$2:C4667,C4667,G$2:G4667,1)=1,COUNTIFS($C:$C,C4667,$G:$G,1)+ROW()/10000000,""),"")</f>
        <v/>
      </c>
      <c r="Q4667" s="0" t="str">
        <f aca="false">IF(K4667=1,IF(COUNTIFS(C$2:C4667,C4667,K$2:K4667,1)=1,1,0),"")</f>
        <v/>
      </c>
      <c r="R4667" s="0" t="str">
        <f aca="false">IF(M4667=1,IF(COUNTIFS(C$2:C4667,C4667,M$2:M4667,1)=1,1,0),"")</f>
        <v/>
      </c>
      <c r="S4667" s="0" t="str">
        <f aca="false">IF(L4667=1,IF(COUNTIFS(C$2:C4667,C4667,L$2:L4667,1)=1,1,0),"")</f>
        <v/>
      </c>
      <c r="T4667" s="38" t="str">
        <f aca="false">IF(N4667="","",N4667+ROW()/10000000)</f>
        <v/>
      </c>
      <c r="U4667" s="0" t="str">
        <f aca="false">IF(G4667=1,IF(B4667="",1,0),"")</f>
        <v/>
      </c>
    </row>
    <row r="4668" customFormat="false" ht="15" hidden="false" customHeight="false" outlineLevel="0" collapsed="false">
      <c r="A4668" s="35"/>
      <c r="B4668" s="35"/>
      <c r="G4668" s="0" t="str">
        <f aca="false">IF(A4668="","",IF(AND(A4668&gt;=Debut,A4668&lt;Fin),1,0))</f>
        <v/>
      </c>
      <c r="H4668" s="0" t="str">
        <f aca="false">IF(G4668=1,INT(ROUND((A4668-Debut)*86400,0)/600),"")</f>
        <v/>
      </c>
      <c r="I4668" s="0" t="str">
        <f aca="false">IF(G4668=1,INT(ROUND((A4668-Debut)*86400,0)/3600),"")</f>
        <v/>
      </c>
      <c r="J4668" s="0" t="str">
        <f aca="false">IF(OR(A4668="",B4668=""),"",ROUND((B4668-A4668)*86400,0))</f>
        <v/>
      </c>
      <c r="K4668" s="37" t="str">
        <f aca="false">IF(G4668=1,IF(COUNTIFS($C:$C,C4668,$G:$G,1,$A:$A,"&gt;="&amp;(A4668-FenetreInterm/86400),$A:$A,"&lt;="&amp;A4668)&gt;=NbInterm,1,0),"")</f>
        <v/>
      </c>
      <c r="L4668" s="37" t="str">
        <f aca="false">IF(G4668=1,IF(B4668="",0,IF(J4668&lt;SeuilFugitive,1,0)),"")</f>
        <v/>
      </c>
      <c r="M4668" s="37" t="str">
        <f aca="false">IF(G4668=1,IF(B4668="",IF((Fin-A4668)*24&gt;SeuilFigee,1,0),IF(J4668&gt;SeuilFigee*3600,1,0)),"")</f>
        <v/>
      </c>
      <c r="N4668" s="0" t="str">
        <f aca="false">IF(G4668=1,IF(COUNTIF(H$2:H4668,H4668)=1,COUNTIF($H:$H,H4668),""),"")</f>
        <v/>
      </c>
      <c r="O4668" s="0" t="str">
        <f aca="false">IF(G4668=1,IF(COUNTIF(I$2:I4668,I4668)=1,COUNTIF($I:$I,I4668),""),"")</f>
        <v/>
      </c>
      <c r="P4668" s="38" t="str">
        <f aca="false">IF(G4668=1,IF(COUNTIFS(C$2:C4668,C4668,G$2:G4668,1)=1,COUNTIFS($C:$C,C4668,$G:$G,1)+ROW()/10000000,""),"")</f>
        <v/>
      </c>
      <c r="Q4668" s="0" t="str">
        <f aca="false">IF(K4668=1,IF(COUNTIFS(C$2:C4668,C4668,K$2:K4668,1)=1,1,0),"")</f>
        <v/>
      </c>
      <c r="R4668" s="0" t="str">
        <f aca="false">IF(M4668=1,IF(COUNTIFS(C$2:C4668,C4668,M$2:M4668,1)=1,1,0),"")</f>
        <v/>
      </c>
      <c r="S4668" s="0" t="str">
        <f aca="false">IF(L4668=1,IF(COUNTIFS(C$2:C4668,C4668,L$2:L4668,1)=1,1,0),"")</f>
        <v/>
      </c>
      <c r="T4668" s="38" t="str">
        <f aca="false">IF(N4668="","",N4668+ROW()/10000000)</f>
        <v/>
      </c>
      <c r="U4668" s="0" t="str">
        <f aca="false">IF(G4668=1,IF(B4668="",1,0),"")</f>
        <v/>
      </c>
    </row>
    <row r="4669" customFormat="false" ht="15" hidden="false" customHeight="false" outlineLevel="0" collapsed="false">
      <c r="A4669" s="35"/>
      <c r="B4669" s="35"/>
      <c r="G4669" s="0" t="str">
        <f aca="false">IF(A4669="","",IF(AND(A4669&gt;=Debut,A4669&lt;Fin),1,0))</f>
        <v/>
      </c>
      <c r="H4669" s="0" t="str">
        <f aca="false">IF(G4669=1,INT(ROUND((A4669-Debut)*86400,0)/600),"")</f>
        <v/>
      </c>
      <c r="I4669" s="0" t="str">
        <f aca="false">IF(G4669=1,INT(ROUND((A4669-Debut)*86400,0)/3600),"")</f>
        <v/>
      </c>
      <c r="J4669" s="0" t="str">
        <f aca="false">IF(OR(A4669="",B4669=""),"",ROUND((B4669-A4669)*86400,0))</f>
        <v/>
      </c>
      <c r="K4669" s="37" t="str">
        <f aca="false">IF(G4669=1,IF(COUNTIFS($C:$C,C4669,$G:$G,1,$A:$A,"&gt;="&amp;(A4669-FenetreInterm/86400),$A:$A,"&lt;="&amp;A4669)&gt;=NbInterm,1,0),"")</f>
        <v/>
      </c>
      <c r="L4669" s="37" t="str">
        <f aca="false">IF(G4669=1,IF(B4669="",0,IF(J4669&lt;SeuilFugitive,1,0)),"")</f>
        <v/>
      </c>
      <c r="M4669" s="37" t="str">
        <f aca="false">IF(G4669=1,IF(B4669="",IF((Fin-A4669)*24&gt;SeuilFigee,1,0),IF(J4669&gt;SeuilFigee*3600,1,0)),"")</f>
        <v/>
      </c>
      <c r="N4669" s="0" t="str">
        <f aca="false">IF(G4669=1,IF(COUNTIF(H$2:H4669,H4669)=1,COUNTIF($H:$H,H4669),""),"")</f>
        <v/>
      </c>
      <c r="O4669" s="0" t="str">
        <f aca="false">IF(G4669=1,IF(COUNTIF(I$2:I4669,I4669)=1,COUNTIF($I:$I,I4669),""),"")</f>
        <v/>
      </c>
      <c r="P4669" s="38" t="str">
        <f aca="false">IF(G4669=1,IF(COUNTIFS(C$2:C4669,C4669,G$2:G4669,1)=1,COUNTIFS($C:$C,C4669,$G:$G,1)+ROW()/10000000,""),"")</f>
        <v/>
      </c>
      <c r="Q4669" s="0" t="str">
        <f aca="false">IF(K4669=1,IF(COUNTIFS(C$2:C4669,C4669,K$2:K4669,1)=1,1,0),"")</f>
        <v/>
      </c>
      <c r="R4669" s="0" t="str">
        <f aca="false">IF(M4669=1,IF(COUNTIFS(C$2:C4669,C4669,M$2:M4669,1)=1,1,0),"")</f>
        <v/>
      </c>
      <c r="S4669" s="0" t="str">
        <f aca="false">IF(L4669=1,IF(COUNTIFS(C$2:C4669,C4669,L$2:L4669,1)=1,1,0),"")</f>
        <v/>
      </c>
      <c r="T4669" s="38" t="str">
        <f aca="false">IF(N4669="","",N4669+ROW()/10000000)</f>
        <v/>
      </c>
      <c r="U4669" s="0" t="str">
        <f aca="false">IF(G4669=1,IF(B4669="",1,0),"")</f>
        <v/>
      </c>
    </row>
    <row r="4670" customFormat="false" ht="15" hidden="false" customHeight="false" outlineLevel="0" collapsed="false">
      <c r="A4670" s="35"/>
      <c r="B4670" s="35"/>
      <c r="G4670" s="0" t="str">
        <f aca="false">IF(A4670="","",IF(AND(A4670&gt;=Debut,A4670&lt;Fin),1,0))</f>
        <v/>
      </c>
      <c r="H4670" s="0" t="str">
        <f aca="false">IF(G4670=1,INT(ROUND((A4670-Debut)*86400,0)/600),"")</f>
        <v/>
      </c>
      <c r="I4670" s="0" t="str">
        <f aca="false">IF(G4670=1,INT(ROUND((A4670-Debut)*86400,0)/3600),"")</f>
        <v/>
      </c>
      <c r="J4670" s="0" t="str">
        <f aca="false">IF(OR(A4670="",B4670=""),"",ROUND((B4670-A4670)*86400,0))</f>
        <v/>
      </c>
      <c r="K4670" s="37" t="str">
        <f aca="false">IF(G4670=1,IF(COUNTIFS($C:$C,C4670,$G:$G,1,$A:$A,"&gt;="&amp;(A4670-FenetreInterm/86400),$A:$A,"&lt;="&amp;A4670)&gt;=NbInterm,1,0),"")</f>
        <v/>
      </c>
      <c r="L4670" s="37" t="str">
        <f aca="false">IF(G4670=1,IF(B4670="",0,IF(J4670&lt;SeuilFugitive,1,0)),"")</f>
        <v/>
      </c>
      <c r="M4670" s="37" t="str">
        <f aca="false">IF(G4670=1,IF(B4670="",IF((Fin-A4670)*24&gt;SeuilFigee,1,0),IF(J4670&gt;SeuilFigee*3600,1,0)),"")</f>
        <v/>
      </c>
      <c r="N4670" s="0" t="str">
        <f aca="false">IF(G4670=1,IF(COUNTIF(H$2:H4670,H4670)=1,COUNTIF($H:$H,H4670),""),"")</f>
        <v/>
      </c>
      <c r="O4670" s="0" t="str">
        <f aca="false">IF(G4670=1,IF(COUNTIF(I$2:I4670,I4670)=1,COUNTIF($I:$I,I4670),""),"")</f>
        <v/>
      </c>
      <c r="P4670" s="38" t="str">
        <f aca="false">IF(G4670=1,IF(COUNTIFS(C$2:C4670,C4670,G$2:G4670,1)=1,COUNTIFS($C:$C,C4670,$G:$G,1)+ROW()/10000000,""),"")</f>
        <v/>
      </c>
      <c r="Q4670" s="0" t="str">
        <f aca="false">IF(K4670=1,IF(COUNTIFS(C$2:C4670,C4670,K$2:K4670,1)=1,1,0),"")</f>
        <v/>
      </c>
      <c r="R4670" s="0" t="str">
        <f aca="false">IF(M4670=1,IF(COUNTIFS(C$2:C4670,C4670,M$2:M4670,1)=1,1,0),"")</f>
        <v/>
      </c>
      <c r="S4670" s="0" t="str">
        <f aca="false">IF(L4670=1,IF(COUNTIFS(C$2:C4670,C4670,L$2:L4670,1)=1,1,0),"")</f>
        <v/>
      </c>
      <c r="T4670" s="38" t="str">
        <f aca="false">IF(N4670="","",N4670+ROW()/10000000)</f>
        <v/>
      </c>
      <c r="U4670" s="0" t="str">
        <f aca="false">IF(G4670=1,IF(B4670="",1,0),"")</f>
        <v/>
      </c>
    </row>
    <row r="4671" customFormat="false" ht="15" hidden="false" customHeight="false" outlineLevel="0" collapsed="false">
      <c r="A4671" s="35"/>
      <c r="B4671" s="35"/>
      <c r="G4671" s="0" t="str">
        <f aca="false">IF(A4671="","",IF(AND(A4671&gt;=Debut,A4671&lt;Fin),1,0))</f>
        <v/>
      </c>
      <c r="H4671" s="0" t="str">
        <f aca="false">IF(G4671=1,INT(ROUND((A4671-Debut)*86400,0)/600),"")</f>
        <v/>
      </c>
      <c r="I4671" s="0" t="str">
        <f aca="false">IF(G4671=1,INT(ROUND((A4671-Debut)*86400,0)/3600),"")</f>
        <v/>
      </c>
      <c r="J4671" s="0" t="str">
        <f aca="false">IF(OR(A4671="",B4671=""),"",ROUND((B4671-A4671)*86400,0))</f>
        <v/>
      </c>
      <c r="K4671" s="37" t="str">
        <f aca="false">IF(G4671=1,IF(COUNTIFS($C:$C,C4671,$G:$G,1,$A:$A,"&gt;="&amp;(A4671-FenetreInterm/86400),$A:$A,"&lt;="&amp;A4671)&gt;=NbInterm,1,0),"")</f>
        <v/>
      </c>
      <c r="L4671" s="37" t="str">
        <f aca="false">IF(G4671=1,IF(B4671="",0,IF(J4671&lt;SeuilFugitive,1,0)),"")</f>
        <v/>
      </c>
      <c r="M4671" s="37" t="str">
        <f aca="false">IF(G4671=1,IF(B4671="",IF((Fin-A4671)*24&gt;SeuilFigee,1,0),IF(J4671&gt;SeuilFigee*3600,1,0)),"")</f>
        <v/>
      </c>
      <c r="N4671" s="0" t="str">
        <f aca="false">IF(G4671=1,IF(COUNTIF(H$2:H4671,H4671)=1,COUNTIF($H:$H,H4671),""),"")</f>
        <v/>
      </c>
      <c r="O4671" s="0" t="str">
        <f aca="false">IF(G4671=1,IF(COUNTIF(I$2:I4671,I4671)=1,COUNTIF($I:$I,I4671),""),"")</f>
        <v/>
      </c>
      <c r="P4671" s="38" t="str">
        <f aca="false">IF(G4671=1,IF(COUNTIFS(C$2:C4671,C4671,G$2:G4671,1)=1,COUNTIFS($C:$C,C4671,$G:$G,1)+ROW()/10000000,""),"")</f>
        <v/>
      </c>
      <c r="Q4671" s="0" t="str">
        <f aca="false">IF(K4671=1,IF(COUNTIFS(C$2:C4671,C4671,K$2:K4671,1)=1,1,0),"")</f>
        <v/>
      </c>
      <c r="R4671" s="0" t="str">
        <f aca="false">IF(M4671=1,IF(COUNTIFS(C$2:C4671,C4671,M$2:M4671,1)=1,1,0),"")</f>
        <v/>
      </c>
      <c r="S4671" s="0" t="str">
        <f aca="false">IF(L4671=1,IF(COUNTIFS(C$2:C4671,C4671,L$2:L4671,1)=1,1,0),"")</f>
        <v/>
      </c>
      <c r="T4671" s="38" t="str">
        <f aca="false">IF(N4671="","",N4671+ROW()/10000000)</f>
        <v/>
      </c>
      <c r="U4671" s="0" t="str">
        <f aca="false">IF(G4671=1,IF(B4671="",1,0),"")</f>
        <v/>
      </c>
    </row>
    <row r="4672" customFormat="false" ht="15" hidden="false" customHeight="false" outlineLevel="0" collapsed="false">
      <c r="A4672" s="35"/>
      <c r="B4672" s="35"/>
      <c r="G4672" s="0" t="str">
        <f aca="false">IF(A4672="","",IF(AND(A4672&gt;=Debut,A4672&lt;Fin),1,0))</f>
        <v/>
      </c>
      <c r="H4672" s="0" t="str">
        <f aca="false">IF(G4672=1,INT(ROUND((A4672-Debut)*86400,0)/600),"")</f>
        <v/>
      </c>
      <c r="I4672" s="0" t="str">
        <f aca="false">IF(G4672=1,INT(ROUND((A4672-Debut)*86400,0)/3600),"")</f>
        <v/>
      </c>
      <c r="J4672" s="0" t="str">
        <f aca="false">IF(OR(A4672="",B4672=""),"",ROUND((B4672-A4672)*86400,0))</f>
        <v/>
      </c>
      <c r="K4672" s="37" t="str">
        <f aca="false">IF(G4672=1,IF(COUNTIFS($C:$C,C4672,$G:$G,1,$A:$A,"&gt;="&amp;(A4672-FenetreInterm/86400),$A:$A,"&lt;="&amp;A4672)&gt;=NbInterm,1,0),"")</f>
        <v/>
      </c>
      <c r="L4672" s="37" t="str">
        <f aca="false">IF(G4672=1,IF(B4672="",0,IF(J4672&lt;SeuilFugitive,1,0)),"")</f>
        <v/>
      </c>
      <c r="M4672" s="37" t="str">
        <f aca="false">IF(G4672=1,IF(B4672="",IF((Fin-A4672)*24&gt;SeuilFigee,1,0),IF(J4672&gt;SeuilFigee*3600,1,0)),"")</f>
        <v/>
      </c>
      <c r="N4672" s="0" t="str">
        <f aca="false">IF(G4672=1,IF(COUNTIF(H$2:H4672,H4672)=1,COUNTIF($H:$H,H4672),""),"")</f>
        <v/>
      </c>
      <c r="O4672" s="0" t="str">
        <f aca="false">IF(G4672=1,IF(COUNTIF(I$2:I4672,I4672)=1,COUNTIF($I:$I,I4672),""),"")</f>
        <v/>
      </c>
      <c r="P4672" s="38" t="str">
        <f aca="false">IF(G4672=1,IF(COUNTIFS(C$2:C4672,C4672,G$2:G4672,1)=1,COUNTIFS($C:$C,C4672,$G:$G,1)+ROW()/10000000,""),"")</f>
        <v/>
      </c>
      <c r="Q4672" s="0" t="str">
        <f aca="false">IF(K4672=1,IF(COUNTIFS(C$2:C4672,C4672,K$2:K4672,1)=1,1,0),"")</f>
        <v/>
      </c>
      <c r="R4672" s="0" t="str">
        <f aca="false">IF(M4672=1,IF(COUNTIFS(C$2:C4672,C4672,M$2:M4672,1)=1,1,0),"")</f>
        <v/>
      </c>
      <c r="S4672" s="0" t="str">
        <f aca="false">IF(L4672=1,IF(COUNTIFS(C$2:C4672,C4672,L$2:L4672,1)=1,1,0),"")</f>
        <v/>
      </c>
      <c r="T4672" s="38" t="str">
        <f aca="false">IF(N4672="","",N4672+ROW()/10000000)</f>
        <v/>
      </c>
      <c r="U4672" s="0" t="str">
        <f aca="false">IF(G4672=1,IF(B4672="",1,0),"")</f>
        <v/>
      </c>
    </row>
    <row r="4673" customFormat="false" ht="15" hidden="false" customHeight="false" outlineLevel="0" collapsed="false">
      <c r="A4673" s="35"/>
      <c r="B4673" s="35"/>
      <c r="G4673" s="0" t="str">
        <f aca="false">IF(A4673="","",IF(AND(A4673&gt;=Debut,A4673&lt;Fin),1,0))</f>
        <v/>
      </c>
      <c r="H4673" s="0" t="str">
        <f aca="false">IF(G4673=1,INT(ROUND((A4673-Debut)*86400,0)/600),"")</f>
        <v/>
      </c>
      <c r="I4673" s="0" t="str">
        <f aca="false">IF(G4673=1,INT(ROUND((A4673-Debut)*86400,0)/3600),"")</f>
        <v/>
      </c>
      <c r="J4673" s="0" t="str">
        <f aca="false">IF(OR(A4673="",B4673=""),"",ROUND((B4673-A4673)*86400,0))</f>
        <v/>
      </c>
      <c r="K4673" s="37" t="str">
        <f aca="false">IF(G4673=1,IF(COUNTIFS($C:$C,C4673,$G:$G,1,$A:$A,"&gt;="&amp;(A4673-FenetreInterm/86400),$A:$A,"&lt;="&amp;A4673)&gt;=NbInterm,1,0),"")</f>
        <v/>
      </c>
      <c r="L4673" s="37" t="str">
        <f aca="false">IF(G4673=1,IF(B4673="",0,IF(J4673&lt;SeuilFugitive,1,0)),"")</f>
        <v/>
      </c>
      <c r="M4673" s="37" t="str">
        <f aca="false">IF(G4673=1,IF(B4673="",IF((Fin-A4673)*24&gt;SeuilFigee,1,0),IF(J4673&gt;SeuilFigee*3600,1,0)),"")</f>
        <v/>
      </c>
      <c r="N4673" s="0" t="str">
        <f aca="false">IF(G4673=1,IF(COUNTIF(H$2:H4673,H4673)=1,COUNTIF($H:$H,H4673),""),"")</f>
        <v/>
      </c>
      <c r="O4673" s="0" t="str">
        <f aca="false">IF(G4673=1,IF(COUNTIF(I$2:I4673,I4673)=1,COUNTIF($I:$I,I4673),""),"")</f>
        <v/>
      </c>
      <c r="P4673" s="38" t="str">
        <f aca="false">IF(G4673=1,IF(COUNTIFS(C$2:C4673,C4673,G$2:G4673,1)=1,COUNTIFS($C:$C,C4673,$G:$G,1)+ROW()/10000000,""),"")</f>
        <v/>
      </c>
      <c r="Q4673" s="0" t="str">
        <f aca="false">IF(K4673=1,IF(COUNTIFS(C$2:C4673,C4673,K$2:K4673,1)=1,1,0),"")</f>
        <v/>
      </c>
      <c r="R4673" s="0" t="str">
        <f aca="false">IF(M4673=1,IF(COUNTIFS(C$2:C4673,C4673,M$2:M4673,1)=1,1,0),"")</f>
        <v/>
      </c>
      <c r="S4673" s="0" t="str">
        <f aca="false">IF(L4673=1,IF(COUNTIFS(C$2:C4673,C4673,L$2:L4673,1)=1,1,0),"")</f>
        <v/>
      </c>
      <c r="T4673" s="38" t="str">
        <f aca="false">IF(N4673="","",N4673+ROW()/10000000)</f>
        <v/>
      </c>
      <c r="U4673" s="0" t="str">
        <f aca="false">IF(G4673=1,IF(B4673="",1,0),"")</f>
        <v/>
      </c>
    </row>
    <row r="4674" customFormat="false" ht="15" hidden="false" customHeight="false" outlineLevel="0" collapsed="false">
      <c r="A4674" s="35"/>
      <c r="B4674" s="35"/>
      <c r="G4674" s="0" t="str">
        <f aca="false">IF(A4674="","",IF(AND(A4674&gt;=Debut,A4674&lt;Fin),1,0))</f>
        <v/>
      </c>
      <c r="H4674" s="0" t="str">
        <f aca="false">IF(G4674=1,INT(ROUND((A4674-Debut)*86400,0)/600),"")</f>
        <v/>
      </c>
      <c r="I4674" s="0" t="str">
        <f aca="false">IF(G4674=1,INT(ROUND((A4674-Debut)*86400,0)/3600),"")</f>
        <v/>
      </c>
      <c r="J4674" s="0" t="str">
        <f aca="false">IF(OR(A4674="",B4674=""),"",ROUND((B4674-A4674)*86400,0))</f>
        <v/>
      </c>
      <c r="K4674" s="37" t="str">
        <f aca="false">IF(G4674=1,IF(COUNTIFS($C:$C,C4674,$G:$G,1,$A:$A,"&gt;="&amp;(A4674-FenetreInterm/86400),$A:$A,"&lt;="&amp;A4674)&gt;=NbInterm,1,0),"")</f>
        <v/>
      </c>
      <c r="L4674" s="37" t="str">
        <f aca="false">IF(G4674=1,IF(B4674="",0,IF(J4674&lt;SeuilFugitive,1,0)),"")</f>
        <v/>
      </c>
      <c r="M4674" s="37" t="str">
        <f aca="false">IF(G4674=1,IF(B4674="",IF((Fin-A4674)*24&gt;SeuilFigee,1,0),IF(J4674&gt;SeuilFigee*3600,1,0)),"")</f>
        <v/>
      </c>
      <c r="N4674" s="0" t="str">
        <f aca="false">IF(G4674=1,IF(COUNTIF(H$2:H4674,H4674)=1,COUNTIF($H:$H,H4674),""),"")</f>
        <v/>
      </c>
      <c r="O4674" s="0" t="str">
        <f aca="false">IF(G4674=1,IF(COUNTIF(I$2:I4674,I4674)=1,COUNTIF($I:$I,I4674),""),"")</f>
        <v/>
      </c>
      <c r="P4674" s="38" t="str">
        <f aca="false">IF(G4674=1,IF(COUNTIFS(C$2:C4674,C4674,G$2:G4674,1)=1,COUNTIFS($C:$C,C4674,$G:$G,1)+ROW()/10000000,""),"")</f>
        <v/>
      </c>
      <c r="Q4674" s="0" t="str">
        <f aca="false">IF(K4674=1,IF(COUNTIFS(C$2:C4674,C4674,K$2:K4674,1)=1,1,0),"")</f>
        <v/>
      </c>
      <c r="R4674" s="0" t="str">
        <f aca="false">IF(M4674=1,IF(COUNTIFS(C$2:C4674,C4674,M$2:M4674,1)=1,1,0),"")</f>
        <v/>
      </c>
      <c r="S4674" s="0" t="str">
        <f aca="false">IF(L4674=1,IF(COUNTIFS(C$2:C4674,C4674,L$2:L4674,1)=1,1,0),"")</f>
        <v/>
      </c>
      <c r="T4674" s="38" t="str">
        <f aca="false">IF(N4674="","",N4674+ROW()/10000000)</f>
        <v/>
      </c>
      <c r="U4674" s="0" t="str">
        <f aca="false">IF(G4674=1,IF(B4674="",1,0),"")</f>
        <v/>
      </c>
    </row>
    <row r="4675" customFormat="false" ht="15" hidden="false" customHeight="false" outlineLevel="0" collapsed="false">
      <c r="A4675" s="35"/>
      <c r="B4675" s="35"/>
      <c r="G4675" s="0" t="str">
        <f aca="false">IF(A4675="","",IF(AND(A4675&gt;=Debut,A4675&lt;Fin),1,0))</f>
        <v/>
      </c>
      <c r="H4675" s="0" t="str">
        <f aca="false">IF(G4675=1,INT(ROUND((A4675-Debut)*86400,0)/600),"")</f>
        <v/>
      </c>
      <c r="I4675" s="0" t="str">
        <f aca="false">IF(G4675=1,INT(ROUND((A4675-Debut)*86400,0)/3600),"")</f>
        <v/>
      </c>
      <c r="J4675" s="0" t="str">
        <f aca="false">IF(OR(A4675="",B4675=""),"",ROUND((B4675-A4675)*86400,0))</f>
        <v/>
      </c>
      <c r="K4675" s="37" t="str">
        <f aca="false">IF(G4675=1,IF(COUNTIFS($C:$C,C4675,$G:$G,1,$A:$A,"&gt;="&amp;(A4675-FenetreInterm/86400),$A:$A,"&lt;="&amp;A4675)&gt;=NbInterm,1,0),"")</f>
        <v/>
      </c>
      <c r="L4675" s="37" t="str">
        <f aca="false">IF(G4675=1,IF(B4675="",0,IF(J4675&lt;SeuilFugitive,1,0)),"")</f>
        <v/>
      </c>
      <c r="M4675" s="37" t="str">
        <f aca="false">IF(G4675=1,IF(B4675="",IF((Fin-A4675)*24&gt;SeuilFigee,1,0),IF(J4675&gt;SeuilFigee*3600,1,0)),"")</f>
        <v/>
      </c>
      <c r="N4675" s="0" t="str">
        <f aca="false">IF(G4675=1,IF(COUNTIF(H$2:H4675,H4675)=1,COUNTIF($H:$H,H4675),""),"")</f>
        <v/>
      </c>
      <c r="O4675" s="0" t="str">
        <f aca="false">IF(G4675=1,IF(COUNTIF(I$2:I4675,I4675)=1,COUNTIF($I:$I,I4675),""),"")</f>
        <v/>
      </c>
      <c r="P4675" s="38" t="str">
        <f aca="false">IF(G4675=1,IF(COUNTIFS(C$2:C4675,C4675,G$2:G4675,1)=1,COUNTIFS($C:$C,C4675,$G:$G,1)+ROW()/10000000,""),"")</f>
        <v/>
      </c>
      <c r="Q4675" s="0" t="str">
        <f aca="false">IF(K4675=1,IF(COUNTIFS(C$2:C4675,C4675,K$2:K4675,1)=1,1,0),"")</f>
        <v/>
      </c>
      <c r="R4675" s="0" t="str">
        <f aca="false">IF(M4675=1,IF(COUNTIFS(C$2:C4675,C4675,M$2:M4675,1)=1,1,0),"")</f>
        <v/>
      </c>
      <c r="S4675" s="0" t="str">
        <f aca="false">IF(L4675=1,IF(COUNTIFS(C$2:C4675,C4675,L$2:L4675,1)=1,1,0),"")</f>
        <v/>
      </c>
      <c r="T4675" s="38" t="str">
        <f aca="false">IF(N4675="","",N4675+ROW()/10000000)</f>
        <v/>
      </c>
      <c r="U4675" s="0" t="str">
        <f aca="false">IF(G4675=1,IF(B4675="",1,0),"")</f>
        <v/>
      </c>
    </row>
    <row r="4676" customFormat="false" ht="15" hidden="false" customHeight="false" outlineLevel="0" collapsed="false">
      <c r="A4676" s="35"/>
      <c r="B4676" s="35"/>
      <c r="G4676" s="0" t="str">
        <f aca="false">IF(A4676="","",IF(AND(A4676&gt;=Debut,A4676&lt;Fin),1,0))</f>
        <v/>
      </c>
      <c r="H4676" s="0" t="str">
        <f aca="false">IF(G4676=1,INT(ROUND((A4676-Debut)*86400,0)/600),"")</f>
        <v/>
      </c>
      <c r="I4676" s="0" t="str">
        <f aca="false">IF(G4676=1,INT(ROUND((A4676-Debut)*86400,0)/3600),"")</f>
        <v/>
      </c>
      <c r="J4676" s="0" t="str">
        <f aca="false">IF(OR(A4676="",B4676=""),"",ROUND((B4676-A4676)*86400,0))</f>
        <v/>
      </c>
      <c r="K4676" s="37" t="str">
        <f aca="false">IF(G4676=1,IF(COUNTIFS($C:$C,C4676,$G:$G,1,$A:$A,"&gt;="&amp;(A4676-FenetreInterm/86400),$A:$A,"&lt;="&amp;A4676)&gt;=NbInterm,1,0),"")</f>
        <v/>
      </c>
      <c r="L4676" s="37" t="str">
        <f aca="false">IF(G4676=1,IF(B4676="",0,IF(J4676&lt;SeuilFugitive,1,0)),"")</f>
        <v/>
      </c>
      <c r="M4676" s="37" t="str">
        <f aca="false">IF(G4676=1,IF(B4676="",IF((Fin-A4676)*24&gt;SeuilFigee,1,0),IF(J4676&gt;SeuilFigee*3600,1,0)),"")</f>
        <v/>
      </c>
      <c r="N4676" s="0" t="str">
        <f aca="false">IF(G4676=1,IF(COUNTIF(H$2:H4676,H4676)=1,COUNTIF($H:$H,H4676),""),"")</f>
        <v/>
      </c>
      <c r="O4676" s="0" t="str">
        <f aca="false">IF(G4676=1,IF(COUNTIF(I$2:I4676,I4676)=1,COUNTIF($I:$I,I4676),""),"")</f>
        <v/>
      </c>
      <c r="P4676" s="38" t="str">
        <f aca="false">IF(G4676=1,IF(COUNTIFS(C$2:C4676,C4676,G$2:G4676,1)=1,COUNTIFS($C:$C,C4676,$G:$G,1)+ROW()/10000000,""),"")</f>
        <v/>
      </c>
      <c r="Q4676" s="0" t="str">
        <f aca="false">IF(K4676=1,IF(COUNTIFS(C$2:C4676,C4676,K$2:K4676,1)=1,1,0),"")</f>
        <v/>
      </c>
      <c r="R4676" s="0" t="str">
        <f aca="false">IF(M4676=1,IF(COUNTIFS(C$2:C4676,C4676,M$2:M4676,1)=1,1,0),"")</f>
        <v/>
      </c>
      <c r="S4676" s="0" t="str">
        <f aca="false">IF(L4676=1,IF(COUNTIFS(C$2:C4676,C4676,L$2:L4676,1)=1,1,0),"")</f>
        <v/>
      </c>
      <c r="T4676" s="38" t="str">
        <f aca="false">IF(N4676="","",N4676+ROW()/10000000)</f>
        <v/>
      </c>
      <c r="U4676" s="0" t="str">
        <f aca="false">IF(G4676=1,IF(B4676="",1,0),"")</f>
        <v/>
      </c>
    </row>
    <row r="4677" customFormat="false" ht="15" hidden="false" customHeight="false" outlineLevel="0" collapsed="false">
      <c r="A4677" s="35"/>
      <c r="B4677" s="35"/>
      <c r="G4677" s="0" t="str">
        <f aca="false">IF(A4677="","",IF(AND(A4677&gt;=Debut,A4677&lt;Fin),1,0))</f>
        <v/>
      </c>
      <c r="H4677" s="0" t="str">
        <f aca="false">IF(G4677=1,INT(ROUND((A4677-Debut)*86400,0)/600),"")</f>
        <v/>
      </c>
      <c r="I4677" s="0" t="str">
        <f aca="false">IF(G4677=1,INT(ROUND((A4677-Debut)*86400,0)/3600),"")</f>
        <v/>
      </c>
      <c r="J4677" s="0" t="str">
        <f aca="false">IF(OR(A4677="",B4677=""),"",ROUND((B4677-A4677)*86400,0))</f>
        <v/>
      </c>
      <c r="K4677" s="37" t="str">
        <f aca="false">IF(G4677=1,IF(COUNTIFS($C:$C,C4677,$G:$G,1,$A:$A,"&gt;="&amp;(A4677-FenetreInterm/86400),$A:$A,"&lt;="&amp;A4677)&gt;=NbInterm,1,0),"")</f>
        <v/>
      </c>
      <c r="L4677" s="37" t="str">
        <f aca="false">IF(G4677=1,IF(B4677="",0,IF(J4677&lt;SeuilFugitive,1,0)),"")</f>
        <v/>
      </c>
      <c r="M4677" s="37" t="str">
        <f aca="false">IF(G4677=1,IF(B4677="",IF((Fin-A4677)*24&gt;SeuilFigee,1,0),IF(J4677&gt;SeuilFigee*3600,1,0)),"")</f>
        <v/>
      </c>
      <c r="N4677" s="0" t="str">
        <f aca="false">IF(G4677=1,IF(COUNTIF(H$2:H4677,H4677)=1,COUNTIF($H:$H,H4677),""),"")</f>
        <v/>
      </c>
      <c r="O4677" s="0" t="str">
        <f aca="false">IF(G4677=1,IF(COUNTIF(I$2:I4677,I4677)=1,COUNTIF($I:$I,I4677),""),"")</f>
        <v/>
      </c>
      <c r="P4677" s="38" t="str">
        <f aca="false">IF(G4677=1,IF(COUNTIFS(C$2:C4677,C4677,G$2:G4677,1)=1,COUNTIFS($C:$C,C4677,$G:$G,1)+ROW()/10000000,""),"")</f>
        <v/>
      </c>
      <c r="Q4677" s="0" t="str">
        <f aca="false">IF(K4677=1,IF(COUNTIFS(C$2:C4677,C4677,K$2:K4677,1)=1,1,0),"")</f>
        <v/>
      </c>
      <c r="R4677" s="0" t="str">
        <f aca="false">IF(M4677=1,IF(COUNTIFS(C$2:C4677,C4677,M$2:M4677,1)=1,1,0),"")</f>
        <v/>
      </c>
      <c r="S4677" s="0" t="str">
        <f aca="false">IF(L4677=1,IF(COUNTIFS(C$2:C4677,C4677,L$2:L4677,1)=1,1,0),"")</f>
        <v/>
      </c>
      <c r="T4677" s="38" t="str">
        <f aca="false">IF(N4677="","",N4677+ROW()/10000000)</f>
        <v/>
      </c>
      <c r="U4677" s="0" t="str">
        <f aca="false">IF(G4677=1,IF(B4677="",1,0),"")</f>
        <v/>
      </c>
    </row>
    <row r="4678" customFormat="false" ht="15" hidden="false" customHeight="false" outlineLevel="0" collapsed="false">
      <c r="A4678" s="35"/>
      <c r="B4678" s="35"/>
      <c r="G4678" s="0" t="str">
        <f aca="false">IF(A4678="","",IF(AND(A4678&gt;=Debut,A4678&lt;Fin),1,0))</f>
        <v/>
      </c>
      <c r="H4678" s="0" t="str">
        <f aca="false">IF(G4678=1,INT(ROUND((A4678-Debut)*86400,0)/600),"")</f>
        <v/>
      </c>
      <c r="I4678" s="0" t="str">
        <f aca="false">IF(G4678=1,INT(ROUND((A4678-Debut)*86400,0)/3600),"")</f>
        <v/>
      </c>
      <c r="J4678" s="0" t="str">
        <f aca="false">IF(OR(A4678="",B4678=""),"",ROUND((B4678-A4678)*86400,0))</f>
        <v/>
      </c>
      <c r="K4678" s="37" t="str">
        <f aca="false">IF(G4678=1,IF(COUNTIFS($C:$C,C4678,$G:$G,1,$A:$A,"&gt;="&amp;(A4678-FenetreInterm/86400),$A:$A,"&lt;="&amp;A4678)&gt;=NbInterm,1,0),"")</f>
        <v/>
      </c>
      <c r="L4678" s="37" t="str">
        <f aca="false">IF(G4678=1,IF(B4678="",0,IF(J4678&lt;SeuilFugitive,1,0)),"")</f>
        <v/>
      </c>
      <c r="M4678" s="37" t="str">
        <f aca="false">IF(G4678=1,IF(B4678="",IF((Fin-A4678)*24&gt;SeuilFigee,1,0),IF(J4678&gt;SeuilFigee*3600,1,0)),"")</f>
        <v/>
      </c>
      <c r="N4678" s="0" t="str">
        <f aca="false">IF(G4678=1,IF(COUNTIF(H$2:H4678,H4678)=1,COUNTIF($H:$H,H4678),""),"")</f>
        <v/>
      </c>
      <c r="O4678" s="0" t="str">
        <f aca="false">IF(G4678=1,IF(COUNTIF(I$2:I4678,I4678)=1,COUNTIF($I:$I,I4678),""),"")</f>
        <v/>
      </c>
      <c r="P4678" s="38" t="str">
        <f aca="false">IF(G4678=1,IF(COUNTIFS(C$2:C4678,C4678,G$2:G4678,1)=1,COUNTIFS($C:$C,C4678,$G:$G,1)+ROW()/10000000,""),"")</f>
        <v/>
      </c>
      <c r="Q4678" s="0" t="str">
        <f aca="false">IF(K4678=1,IF(COUNTIFS(C$2:C4678,C4678,K$2:K4678,1)=1,1,0),"")</f>
        <v/>
      </c>
      <c r="R4678" s="0" t="str">
        <f aca="false">IF(M4678=1,IF(COUNTIFS(C$2:C4678,C4678,M$2:M4678,1)=1,1,0),"")</f>
        <v/>
      </c>
      <c r="S4678" s="0" t="str">
        <f aca="false">IF(L4678=1,IF(COUNTIFS(C$2:C4678,C4678,L$2:L4678,1)=1,1,0),"")</f>
        <v/>
      </c>
      <c r="T4678" s="38" t="str">
        <f aca="false">IF(N4678="","",N4678+ROW()/10000000)</f>
        <v/>
      </c>
      <c r="U4678" s="0" t="str">
        <f aca="false">IF(G4678=1,IF(B4678="",1,0),"")</f>
        <v/>
      </c>
    </row>
    <row r="4679" customFormat="false" ht="15" hidden="false" customHeight="false" outlineLevel="0" collapsed="false">
      <c r="A4679" s="35"/>
      <c r="B4679" s="35"/>
      <c r="G4679" s="0" t="str">
        <f aca="false">IF(A4679="","",IF(AND(A4679&gt;=Debut,A4679&lt;Fin),1,0))</f>
        <v/>
      </c>
      <c r="H4679" s="0" t="str">
        <f aca="false">IF(G4679=1,INT(ROUND((A4679-Debut)*86400,0)/600),"")</f>
        <v/>
      </c>
      <c r="I4679" s="0" t="str">
        <f aca="false">IF(G4679=1,INT(ROUND((A4679-Debut)*86400,0)/3600),"")</f>
        <v/>
      </c>
      <c r="J4679" s="0" t="str">
        <f aca="false">IF(OR(A4679="",B4679=""),"",ROUND((B4679-A4679)*86400,0))</f>
        <v/>
      </c>
      <c r="K4679" s="37" t="str">
        <f aca="false">IF(G4679=1,IF(COUNTIFS($C:$C,C4679,$G:$G,1,$A:$A,"&gt;="&amp;(A4679-FenetreInterm/86400),$A:$A,"&lt;="&amp;A4679)&gt;=NbInterm,1,0),"")</f>
        <v/>
      </c>
      <c r="L4679" s="37" t="str">
        <f aca="false">IF(G4679=1,IF(B4679="",0,IF(J4679&lt;SeuilFugitive,1,0)),"")</f>
        <v/>
      </c>
      <c r="M4679" s="37" t="str">
        <f aca="false">IF(G4679=1,IF(B4679="",IF((Fin-A4679)*24&gt;SeuilFigee,1,0),IF(J4679&gt;SeuilFigee*3600,1,0)),"")</f>
        <v/>
      </c>
      <c r="N4679" s="0" t="str">
        <f aca="false">IF(G4679=1,IF(COUNTIF(H$2:H4679,H4679)=1,COUNTIF($H:$H,H4679),""),"")</f>
        <v/>
      </c>
      <c r="O4679" s="0" t="str">
        <f aca="false">IF(G4679=1,IF(COUNTIF(I$2:I4679,I4679)=1,COUNTIF($I:$I,I4679),""),"")</f>
        <v/>
      </c>
      <c r="P4679" s="38" t="str">
        <f aca="false">IF(G4679=1,IF(COUNTIFS(C$2:C4679,C4679,G$2:G4679,1)=1,COUNTIFS($C:$C,C4679,$G:$G,1)+ROW()/10000000,""),"")</f>
        <v/>
      </c>
      <c r="Q4679" s="0" t="str">
        <f aca="false">IF(K4679=1,IF(COUNTIFS(C$2:C4679,C4679,K$2:K4679,1)=1,1,0),"")</f>
        <v/>
      </c>
      <c r="R4679" s="0" t="str">
        <f aca="false">IF(M4679=1,IF(COUNTIFS(C$2:C4679,C4679,M$2:M4679,1)=1,1,0),"")</f>
        <v/>
      </c>
      <c r="S4679" s="0" t="str">
        <f aca="false">IF(L4679=1,IF(COUNTIFS(C$2:C4679,C4679,L$2:L4679,1)=1,1,0),"")</f>
        <v/>
      </c>
      <c r="T4679" s="38" t="str">
        <f aca="false">IF(N4679="","",N4679+ROW()/10000000)</f>
        <v/>
      </c>
      <c r="U4679" s="0" t="str">
        <f aca="false">IF(G4679=1,IF(B4679="",1,0),"")</f>
        <v/>
      </c>
    </row>
    <row r="4680" customFormat="false" ht="15" hidden="false" customHeight="false" outlineLevel="0" collapsed="false">
      <c r="A4680" s="35"/>
      <c r="B4680" s="35"/>
      <c r="G4680" s="0" t="str">
        <f aca="false">IF(A4680="","",IF(AND(A4680&gt;=Debut,A4680&lt;Fin),1,0))</f>
        <v/>
      </c>
      <c r="H4680" s="0" t="str">
        <f aca="false">IF(G4680=1,INT(ROUND((A4680-Debut)*86400,0)/600),"")</f>
        <v/>
      </c>
      <c r="I4680" s="0" t="str">
        <f aca="false">IF(G4680=1,INT(ROUND((A4680-Debut)*86400,0)/3600),"")</f>
        <v/>
      </c>
      <c r="J4680" s="0" t="str">
        <f aca="false">IF(OR(A4680="",B4680=""),"",ROUND((B4680-A4680)*86400,0))</f>
        <v/>
      </c>
      <c r="K4680" s="37" t="str">
        <f aca="false">IF(G4680=1,IF(COUNTIFS($C:$C,C4680,$G:$G,1,$A:$A,"&gt;="&amp;(A4680-FenetreInterm/86400),$A:$A,"&lt;="&amp;A4680)&gt;=NbInterm,1,0),"")</f>
        <v/>
      </c>
      <c r="L4680" s="37" t="str">
        <f aca="false">IF(G4680=1,IF(B4680="",0,IF(J4680&lt;SeuilFugitive,1,0)),"")</f>
        <v/>
      </c>
      <c r="M4680" s="37" t="str">
        <f aca="false">IF(G4680=1,IF(B4680="",IF((Fin-A4680)*24&gt;SeuilFigee,1,0),IF(J4680&gt;SeuilFigee*3600,1,0)),"")</f>
        <v/>
      </c>
      <c r="N4680" s="0" t="str">
        <f aca="false">IF(G4680=1,IF(COUNTIF(H$2:H4680,H4680)=1,COUNTIF($H:$H,H4680),""),"")</f>
        <v/>
      </c>
      <c r="O4680" s="0" t="str">
        <f aca="false">IF(G4680=1,IF(COUNTIF(I$2:I4680,I4680)=1,COUNTIF($I:$I,I4680),""),"")</f>
        <v/>
      </c>
      <c r="P4680" s="38" t="str">
        <f aca="false">IF(G4680=1,IF(COUNTIFS(C$2:C4680,C4680,G$2:G4680,1)=1,COUNTIFS($C:$C,C4680,$G:$G,1)+ROW()/10000000,""),"")</f>
        <v/>
      </c>
      <c r="Q4680" s="0" t="str">
        <f aca="false">IF(K4680=1,IF(COUNTIFS(C$2:C4680,C4680,K$2:K4680,1)=1,1,0),"")</f>
        <v/>
      </c>
      <c r="R4680" s="0" t="str">
        <f aca="false">IF(M4680=1,IF(COUNTIFS(C$2:C4680,C4680,M$2:M4680,1)=1,1,0),"")</f>
        <v/>
      </c>
      <c r="S4680" s="0" t="str">
        <f aca="false">IF(L4680=1,IF(COUNTIFS(C$2:C4680,C4680,L$2:L4680,1)=1,1,0),"")</f>
        <v/>
      </c>
      <c r="T4680" s="38" t="str">
        <f aca="false">IF(N4680="","",N4680+ROW()/10000000)</f>
        <v/>
      </c>
      <c r="U4680" s="0" t="str">
        <f aca="false">IF(G4680=1,IF(B4680="",1,0),"")</f>
        <v/>
      </c>
    </row>
    <row r="4681" customFormat="false" ht="15" hidden="false" customHeight="false" outlineLevel="0" collapsed="false">
      <c r="A4681" s="35"/>
      <c r="B4681" s="35"/>
      <c r="G4681" s="0" t="str">
        <f aca="false">IF(A4681="","",IF(AND(A4681&gt;=Debut,A4681&lt;Fin),1,0))</f>
        <v/>
      </c>
      <c r="H4681" s="0" t="str">
        <f aca="false">IF(G4681=1,INT(ROUND((A4681-Debut)*86400,0)/600),"")</f>
        <v/>
      </c>
      <c r="I4681" s="0" t="str">
        <f aca="false">IF(G4681=1,INT(ROUND((A4681-Debut)*86400,0)/3600),"")</f>
        <v/>
      </c>
      <c r="J4681" s="0" t="str">
        <f aca="false">IF(OR(A4681="",B4681=""),"",ROUND((B4681-A4681)*86400,0))</f>
        <v/>
      </c>
      <c r="K4681" s="37" t="str">
        <f aca="false">IF(G4681=1,IF(COUNTIFS($C:$C,C4681,$G:$G,1,$A:$A,"&gt;="&amp;(A4681-FenetreInterm/86400),$A:$A,"&lt;="&amp;A4681)&gt;=NbInterm,1,0),"")</f>
        <v/>
      </c>
      <c r="L4681" s="37" t="str">
        <f aca="false">IF(G4681=1,IF(B4681="",0,IF(J4681&lt;SeuilFugitive,1,0)),"")</f>
        <v/>
      </c>
      <c r="M4681" s="37" t="str">
        <f aca="false">IF(G4681=1,IF(B4681="",IF((Fin-A4681)*24&gt;SeuilFigee,1,0),IF(J4681&gt;SeuilFigee*3600,1,0)),"")</f>
        <v/>
      </c>
      <c r="N4681" s="0" t="str">
        <f aca="false">IF(G4681=1,IF(COUNTIF(H$2:H4681,H4681)=1,COUNTIF($H:$H,H4681),""),"")</f>
        <v/>
      </c>
      <c r="O4681" s="0" t="str">
        <f aca="false">IF(G4681=1,IF(COUNTIF(I$2:I4681,I4681)=1,COUNTIF($I:$I,I4681),""),"")</f>
        <v/>
      </c>
      <c r="P4681" s="38" t="str">
        <f aca="false">IF(G4681=1,IF(COUNTIFS(C$2:C4681,C4681,G$2:G4681,1)=1,COUNTIFS($C:$C,C4681,$G:$G,1)+ROW()/10000000,""),"")</f>
        <v/>
      </c>
      <c r="Q4681" s="0" t="str">
        <f aca="false">IF(K4681=1,IF(COUNTIFS(C$2:C4681,C4681,K$2:K4681,1)=1,1,0),"")</f>
        <v/>
      </c>
      <c r="R4681" s="0" t="str">
        <f aca="false">IF(M4681=1,IF(COUNTIFS(C$2:C4681,C4681,M$2:M4681,1)=1,1,0),"")</f>
        <v/>
      </c>
      <c r="S4681" s="0" t="str">
        <f aca="false">IF(L4681=1,IF(COUNTIFS(C$2:C4681,C4681,L$2:L4681,1)=1,1,0),"")</f>
        <v/>
      </c>
      <c r="T4681" s="38" t="str">
        <f aca="false">IF(N4681="","",N4681+ROW()/10000000)</f>
        <v/>
      </c>
      <c r="U4681" s="0" t="str">
        <f aca="false">IF(G4681=1,IF(B4681="",1,0),"")</f>
        <v/>
      </c>
    </row>
    <row r="4682" customFormat="false" ht="15" hidden="false" customHeight="false" outlineLevel="0" collapsed="false">
      <c r="A4682" s="35"/>
      <c r="B4682" s="35"/>
      <c r="G4682" s="0" t="str">
        <f aca="false">IF(A4682="","",IF(AND(A4682&gt;=Debut,A4682&lt;Fin),1,0))</f>
        <v/>
      </c>
      <c r="H4682" s="0" t="str">
        <f aca="false">IF(G4682=1,INT(ROUND((A4682-Debut)*86400,0)/600),"")</f>
        <v/>
      </c>
      <c r="I4682" s="0" t="str">
        <f aca="false">IF(G4682=1,INT(ROUND((A4682-Debut)*86400,0)/3600),"")</f>
        <v/>
      </c>
      <c r="J4682" s="0" t="str">
        <f aca="false">IF(OR(A4682="",B4682=""),"",ROUND((B4682-A4682)*86400,0))</f>
        <v/>
      </c>
      <c r="K4682" s="37" t="str">
        <f aca="false">IF(G4682=1,IF(COUNTIFS($C:$C,C4682,$G:$G,1,$A:$A,"&gt;="&amp;(A4682-FenetreInterm/86400),$A:$A,"&lt;="&amp;A4682)&gt;=NbInterm,1,0),"")</f>
        <v/>
      </c>
      <c r="L4682" s="37" t="str">
        <f aca="false">IF(G4682=1,IF(B4682="",0,IF(J4682&lt;SeuilFugitive,1,0)),"")</f>
        <v/>
      </c>
      <c r="M4682" s="37" t="str">
        <f aca="false">IF(G4682=1,IF(B4682="",IF((Fin-A4682)*24&gt;SeuilFigee,1,0),IF(J4682&gt;SeuilFigee*3600,1,0)),"")</f>
        <v/>
      </c>
      <c r="N4682" s="0" t="str">
        <f aca="false">IF(G4682=1,IF(COUNTIF(H$2:H4682,H4682)=1,COUNTIF($H:$H,H4682),""),"")</f>
        <v/>
      </c>
      <c r="O4682" s="0" t="str">
        <f aca="false">IF(G4682=1,IF(COUNTIF(I$2:I4682,I4682)=1,COUNTIF($I:$I,I4682),""),"")</f>
        <v/>
      </c>
      <c r="P4682" s="38" t="str">
        <f aca="false">IF(G4682=1,IF(COUNTIFS(C$2:C4682,C4682,G$2:G4682,1)=1,COUNTIFS($C:$C,C4682,$G:$G,1)+ROW()/10000000,""),"")</f>
        <v/>
      </c>
      <c r="Q4682" s="0" t="str">
        <f aca="false">IF(K4682=1,IF(COUNTIFS(C$2:C4682,C4682,K$2:K4682,1)=1,1,0),"")</f>
        <v/>
      </c>
      <c r="R4682" s="0" t="str">
        <f aca="false">IF(M4682=1,IF(COUNTIFS(C$2:C4682,C4682,M$2:M4682,1)=1,1,0),"")</f>
        <v/>
      </c>
      <c r="S4682" s="0" t="str">
        <f aca="false">IF(L4682=1,IF(COUNTIFS(C$2:C4682,C4682,L$2:L4682,1)=1,1,0),"")</f>
        <v/>
      </c>
      <c r="T4682" s="38" t="str">
        <f aca="false">IF(N4682="","",N4682+ROW()/10000000)</f>
        <v/>
      </c>
      <c r="U4682" s="0" t="str">
        <f aca="false">IF(G4682=1,IF(B4682="",1,0),"")</f>
        <v/>
      </c>
    </row>
    <row r="4683" customFormat="false" ht="15" hidden="false" customHeight="false" outlineLevel="0" collapsed="false">
      <c r="A4683" s="35"/>
      <c r="B4683" s="35"/>
      <c r="G4683" s="0" t="str">
        <f aca="false">IF(A4683="","",IF(AND(A4683&gt;=Debut,A4683&lt;Fin),1,0))</f>
        <v/>
      </c>
      <c r="H4683" s="0" t="str">
        <f aca="false">IF(G4683=1,INT(ROUND((A4683-Debut)*86400,0)/600),"")</f>
        <v/>
      </c>
      <c r="I4683" s="0" t="str">
        <f aca="false">IF(G4683=1,INT(ROUND((A4683-Debut)*86400,0)/3600),"")</f>
        <v/>
      </c>
      <c r="J4683" s="0" t="str">
        <f aca="false">IF(OR(A4683="",B4683=""),"",ROUND((B4683-A4683)*86400,0))</f>
        <v/>
      </c>
      <c r="K4683" s="37" t="str">
        <f aca="false">IF(G4683=1,IF(COUNTIFS($C:$C,C4683,$G:$G,1,$A:$A,"&gt;="&amp;(A4683-FenetreInterm/86400),$A:$A,"&lt;="&amp;A4683)&gt;=NbInterm,1,0),"")</f>
        <v/>
      </c>
      <c r="L4683" s="37" t="str">
        <f aca="false">IF(G4683=1,IF(B4683="",0,IF(J4683&lt;SeuilFugitive,1,0)),"")</f>
        <v/>
      </c>
      <c r="M4683" s="37" t="str">
        <f aca="false">IF(G4683=1,IF(B4683="",IF((Fin-A4683)*24&gt;SeuilFigee,1,0),IF(J4683&gt;SeuilFigee*3600,1,0)),"")</f>
        <v/>
      </c>
      <c r="N4683" s="0" t="str">
        <f aca="false">IF(G4683=1,IF(COUNTIF(H$2:H4683,H4683)=1,COUNTIF($H:$H,H4683),""),"")</f>
        <v/>
      </c>
      <c r="O4683" s="0" t="str">
        <f aca="false">IF(G4683=1,IF(COUNTIF(I$2:I4683,I4683)=1,COUNTIF($I:$I,I4683),""),"")</f>
        <v/>
      </c>
      <c r="P4683" s="38" t="str">
        <f aca="false">IF(G4683=1,IF(COUNTIFS(C$2:C4683,C4683,G$2:G4683,1)=1,COUNTIFS($C:$C,C4683,$G:$G,1)+ROW()/10000000,""),"")</f>
        <v/>
      </c>
      <c r="Q4683" s="0" t="str">
        <f aca="false">IF(K4683=1,IF(COUNTIFS(C$2:C4683,C4683,K$2:K4683,1)=1,1,0),"")</f>
        <v/>
      </c>
      <c r="R4683" s="0" t="str">
        <f aca="false">IF(M4683=1,IF(COUNTIFS(C$2:C4683,C4683,M$2:M4683,1)=1,1,0),"")</f>
        <v/>
      </c>
      <c r="S4683" s="0" t="str">
        <f aca="false">IF(L4683=1,IF(COUNTIFS(C$2:C4683,C4683,L$2:L4683,1)=1,1,0),"")</f>
        <v/>
      </c>
      <c r="T4683" s="38" t="str">
        <f aca="false">IF(N4683="","",N4683+ROW()/10000000)</f>
        <v/>
      </c>
      <c r="U4683" s="0" t="str">
        <f aca="false">IF(G4683=1,IF(B4683="",1,0),"")</f>
        <v/>
      </c>
    </row>
    <row r="4684" customFormat="false" ht="15" hidden="false" customHeight="false" outlineLevel="0" collapsed="false">
      <c r="A4684" s="35"/>
      <c r="B4684" s="35"/>
      <c r="G4684" s="0" t="str">
        <f aca="false">IF(A4684="","",IF(AND(A4684&gt;=Debut,A4684&lt;Fin),1,0))</f>
        <v/>
      </c>
      <c r="H4684" s="0" t="str">
        <f aca="false">IF(G4684=1,INT(ROUND((A4684-Debut)*86400,0)/600),"")</f>
        <v/>
      </c>
      <c r="I4684" s="0" t="str">
        <f aca="false">IF(G4684=1,INT(ROUND((A4684-Debut)*86400,0)/3600),"")</f>
        <v/>
      </c>
      <c r="J4684" s="0" t="str">
        <f aca="false">IF(OR(A4684="",B4684=""),"",ROUND((B4684-A4684)*86400,0))</f>
        <v/>
      </c>
      <c r="K4684" s="37" t="str">
        <f aca="false">IF(G4684=1,IF(COUNTIFS($C:$C,C4684,$G:$G,1,$A:$A,"&gt;="&amp;(A4684-FenetreInterm/86400),$A:$A,"&lt;="&amp;A4684)&gt;=NbInterm,1,0),"")</f>
        <v/>
      </c>
      <c r="L4684" s="37" t="str">
        <f aca="false">IF(G4684=1,IF(B4684="",0,IF(J4684&lt;SeuilFugitive,1,0)),"")</f>
        <v/>
      </c>
      <c r="M4684" s="37" t="str">
        <f aca="false">IF(G4684=1,IF(B4684="",IF((Fin-A4684)*24&gt;SeuilFigee,1,0),IF(J4684&gt;SeuilFigee*3600,1,0)),"")</f>
        <v/>
      </c>
      <c r="N4684" s="0" t="str">
        <f aca="false">IF(G4684=1,IF(COUNTIF(H$2:H4684,H4684)=1,COUNTIF($H:$H,H4684),""),"")</f>
        <v/>
      </c>
      <c r="O4684" s="0" t="str">
        <f aca="false">IF(G4684=1,IF(COUNTIF(I$2:I4684,I4684)=1,COUNTIF($I:$I,I4684),""),"")</f>
        <v/>
      </c>
      <c r="P4684" s="38" t="str">
        <f aca="false">IF(G4684=1,IF(COUNTIFS(C$2:C4684,C4684,G$2:G4684,1)=1,COUNTIFS($C:$C,C4684,$G:$G,1)+ROW()/10000000,""),"")</f>
        <v/>
      </c>
      <c r="Q4684" s="0" t="str">
        <f aca="false">IF(K4684=1,IF(COUNTIFS(C$2:C4684,C4684,K$2:K4684,1)=1,1,0),"")</f>
        <v/>
      </c>
      <c r="R4684" s="0" t="str">
        <f aca="false">IF(M4684=1,IF(COUNTIFS(C$2:C4684,C4684,M$2:M4684,1)=1,1,0),"")</f>
        <v/>
      </c>
      <c r="S4684" s="0" t="str">
        <f aca="false">IF(L4684=1,IF(COUNTIFS(C$2:C4684,C4684,L$2:L4684,1)=1,1,0),"")</f>
        <v/>
      </c>
      <c r="T4684" s="38" t="str">
        <f aca="false">IF(N4684="","",N4684+ROW()/10000000)</f>
        <v/>
      </c>
      <c r="U4684" s="0" t="str">
        <f aca="false">IF(G4684=1,IF(B4684="",1,0),"")</f>
        <v/>
      </c>
    </row>
    <row r="4685" customFormat="false" ht="15" hidden="false" customHeight="false" outlineLevel="0" collapsed="false">
      <c r="A4685" s="35"/>
      <c r="B4685" s="35"/>
      <c r="G4685" s="0" t="str">
        <f aca="false">IF(A4685="","",IF(AND(A4685&gt;=Debut,A4685&lt;Fin),1,0))</f>
        <v/>
      </c>
      <c r="H4685" s="0" t="str">
        <f aca="false">IF(G4685=1,INT(ROUND((A4685-Debut)*86400,0)/600),"")</f>
        <v/>
      </c>
      <c r="I4685" s="0" t="str">
        <f aca="false">IF(G4685=1,INT(ROUND((A4685-Debut)*86400,0)/3600),"")</f>
        <v/>
      </c>
      <c r="J4685" s="0" t="str">
        <f aca="false">IF(OR(A4685="",B4685=""),"",ROUND((B4685-A4685)*86400,0))</f>
        <v/>
      </c>
      <c r="K4685" s="37" t="str">
        <f aca="false">IF(G4685=1,IF(COUNTIFS($C:$C,C4685,$G:$G,1,$A:$A,"&gt;="&amp;(A4685-FenetreInterm/86400),$A:$A,"&lt;="&amp;A4685)&gt;=NbInterm,1,0),"")</f>
        <v/>
      </c>
      <c r="L4685" s="37" t="str">
        <f aca="false">IF(G4685=1,IF(B4685="",0,IF(J4685&lt;SeuilFugitive,1,0)),"")</f>
        <v/>
      </c>
      <c r="M4685" s="37" t="str">
        <f aca="false">IF(G4685=1,IF(B4685="",IF((Fin-A4685)*24&gt;SeuilFigee,1,0),IF(J4685&gt;SeuilFigee*3600,1,0)),"")</f>
        <v/>
      </c>
      <c r="N4685" s="0" t="str">
        <f aca="false">IF(G4685=1,IF(COUNTIF(H$2:H4685,H4685)=1,COUNTIF($H:$H,H4685),""),"")</f>
        <v/>
      </c>
      <c r="O4685" s="0" t="str">
        <f aca="false">IF(G4685=1,IF(COUNTIF(I$2:I4685,I4685)=1,COUNTIF($I:$I,I4685),""),"")</f>
        <v/>
      </c>
      <c r="P4685" s="38" t="str">
        <f aca="false">IF(G4685=1,IF(COUNTIFS(C$2:C4685,C4685,G$2:G4685,1)=1,COUNTIFS($C:$C,C4685,$G:$G,1)+ROW()/10000000,""),"")</f>
        <v/>
      </c>
      <c r="Q4685" s="0" t="str">
        <f aca="false">IF(K4685=1,IF(COUNTIFS(C$2:C4685,C4685,K$2:K4685,1)=1,1,0),"")</f>
        <v/>
      </c>
      <c r="R4685" s="0" t="str">
        <f aca="false">IF(M4685=1,IF(COUNTIFS(C$2:C4685,C4685,M$2:M4685,1)=1,1,0),"")</f>
        <v/>
      </c>
      <c r="S4685" s="0" t="str">
        <f aca="false">IF(L4685=1,IF(COUNTIFS(C$2:C4685,C4685,L$2:L4685,1)=1,1,0),"")</f>
        <v/>
      </c>
      <c r="T4685" s="38" t="str">
        <f aca="false">IF(N4685="","",N4685+ROW()/10000000)</f>
        <v/>
      </c>
      <c r="U4685" s="0" t="str">
        <f aca="false">IF(G4685=1,IF(B4685="",1,0),"")</f>
        <v/>
      </c>
    </row>
    <row r="4686" customFormat="false" ht="15" hidden="false" customHeight="false" outlineLevel="0" collapsed="false">
      <c r="A4686" s="35"/>
      <c r="B4686" s="35"/>
      <c r="G4686" s="0" t="str">
        <f aca="false">IF(A4686="","",IF(AND(A4686&gt;=Debut,A4686&lt;Fin),1,0))</f>
        <v/>
      </c>
      <c r="H4686" s="0" t="str">
        <f aca="false">IF(G4686=1,INT(ROUND((A4686-Debut)*86400,0)/600),"")</f>
        <v/>
      </c>
      <c r="I4686" s="0" t="str">
        <f aca="false">IF(G4686=1,INT(ROUND((A4686-Debut)*86400,0)/3600),"")</f>
        <v/>
      </c>
      <c r="J4686" s="0" t="str">
        <f aca="false">IF(OR(A4686="",B4686=""),"",ROUND((B4686-A4686)*86400,0))</f>
        <v/>
      </c>
      <c r="K4686" s="37" t="str">
        <f aca="false">IF(G4686=1,IF(COUNTIFS($C:$C,C4686,$G:$G,1,$A:$A,"&gt;="&amp;(A4686-FenetreInterm/86400),$A:$A,"&lt;="&amp;A4686)&gt;=NbInterm,1,0),"")</f>
        <v/>
      </c>
      <c r="L4686" s="37" t="str">
        <f aca="false">IF(G4686=1,IF(B4686="",0,IF(J4686&lt;SeuilFugitive,1,0)),"")</f>
        <v/>
      </c>
      <c r="M4686" s="37" t="str">
        <f aca="false">IF(G4686=1,IF(B4686="",IF((Fin-A4686)*24&gt;SeuilFigee,1,0),IF(J4686&gt;SeuilFigee*3600,1,0)),"")</f>
        <v/>
      </c>
      <c r="N4686" s="0" t="str">
        <f aca="false">IF(G4686=1,IF(COUNTIF(H$2:H4686,H4686)=1,COUNTIF($H:$H,H4686),""),"")</f>
        <v/>
      </c>
      <c r="O4686" s="0" t="str">
        <f aca="false">IF(G4686=1,IF(COUNTIF(I$2:I4686,I4686)=1,COUNTIF($I:$I,I4686),""),"")</f>
        <v/>
      </c>
      <c r="P4686" s="38" t="str">
        <f aca="false">IF(G4686=1,IF(COUNTIFS(C$2:C4686,C4686,G$2:G4686,1)=1,COUNTIFS($C:$C,C4686,$G:$G,1)+ROW()/10000000,""),"")</f>
        <v/>
      </c>
      <c r="Q4686" s="0" t="str">
        <f aca="false">IF(K4686=1,IF(COUNTIFS(C$2:C4686,C4686,K$2:K4686,1)=1,1,0),"")</f>
        <v/>
      </c>
      <c r="R4686" s="0" t="str">
        <f aca="false">IF(M4686=1,IF(COUNTIFS(C$2:C4686,C4686,M$2:M4686,1)=1,1,0),"")</f>
        <v/>
      </c>
      <c r="S4686" s="0" t="str">
        <f aca="false">IF(L4686=1,IF(COUNTIFS(C$2:C4686,C4686,L$2:L4686,1)=1,1,0),"")</f>
        <v/>
      </c>
      <c r="T4686" s="38" t="str">
        <f aca="false">IF(N4686="","",N4686+ROW()/10000000)</f>
        <v/>
      </c>
      <c r="U4686" s="0" t="str">
        <f aca="false">IF(G4686=1,IF(B4686="",1,0),"")</f>
        <v/>
      </c>
    </row>
    <row r="4687" customFormat="false" ht="15" hidden="false" customHeight="false" outlineLevel="0" collapsed="false">
      <c r="A4687" s="35"/>
      <c r="B4687" s="35"/>
      <c r="G4687" s="0" t="str">
        <f aca="false">IF(A4687="","",IF(AND(A4687&gt;=Debut,A4687&lt;Fin),1,0))</f>
        <v/>
      </c>
      <c r="H4687" s="0" t="str">
        <f aca="false">IF(G4687=1,INT(ROUND((A4687-Debut)*86400,0)/600),"")</f>
        <v/>
      </c>
      <c r="I4687" s="0" t="str">
        <f aca="false">IF(G4687=1,INT(ROUND((A4687-Debut)*86400,0)/3600),"")</f>
        <v/>
      </c>
      <c r="J4687" s="0" t="str">
        <f aca="false">IF(OR(A4687="",B4687=""),"",ROUND((B4687-A4687)*86400,0))</f>
        <v/>
      </c>
      <c r="K4687" s="37" t="str">
        <f aca="false">IF(G4687=1,IF(COUNTIFS($C:$C,C4687,$G:$G,1,$A:$A,"&gt;="&amp;(A4687-FenetreInterm/86400),$A:$A,"&lt;="&amp;A4687)&gt;=NbInterm,1,0),"")</f>
        <v/>
      </c>
      <c r="L4687" s="37" t="str">
        <f aca="false">IF(G4687=1,IF(B4687="",0,IF(J4687&lt;SeuilFugitive,1,0)),"")</f>
        <v/>
      </c>
      <c r="M4687" s="37" t="str">
        <f aca="false">IF(G4687=1,IF(B4687="",IF((Fin-A4687)*24&gt;SeuilFigee,1,0),IF(J4687&gt;SeuilFigee*3600,1,0)),"")</f>
        <v/>
      </c>
      <c r="N4687" s="0" t="str">
        <f aca="false">IF(G4687=1,IF(COUNTIF(H$2:H4687,H4687)=1,COUNTIF($H:$H,H4687),""),"")</f>
        <v/>
      </c>
      <c r="O4687" s="0" t="str">
        <f aca="false">IF(G4687=1,IF(COUNTIF(I$2:I4687,I4687)=1,COUNTIF($I:$I,I4687),""),"")</f>
        <v/>
      </c>
      <c r="P4687" s="38" t="str">
        <f aca="false">IF(G4687=1,IF(COUNTIFS(C$2:C4687,C4687,G$2:G4687,1)=1,COUNTIFS($C:$C,C4687,$G:$G,1)+ROW()/10000000,""),"")</f>
        <v/>
      </c>
      <c r="Q4687" s="0" t="str">
        <f aca="false">IF(K4687=1,IF(COUNTIFS(C$2:C4687,C4687,K$2:K4687,1)=1,1,0),"")</f>
        <v/>
      </c>
      <c r="R4687" s="0" t="str">
        <f aca="false">IF(M4687=1,IF(COUNTIFS(C$2:C4687,C4687,M$2:M4687,1)=1,1,0),"")</f>
        <v/>
      </c>
      <c r="S4687" s="0" t="str">
        <f aca="false">IF(L4687=1,IF(COUNTIFS(C$2:C4687,C4687,L$2:L4687,1)=1,1,0),"")</f>
        <v/>
      </c>
      <c r="T4687" s="38" t="str">
        <f aca="false">IF(N4687="","",N4687+ROW()/10000000)</f>
        <v/>
      </c>
      <c r="U4687" s="0" t="str">
        <f aca="false">IF(G4687=1,IF(B4687="",1,0),"")</f>
        <v/>
      </c>
    </row>
    <row r="4688" customFormat="false" ht="15" hidden="false" customHeight="false" outlineLevel="0" collapsed="false">
      <c r="A4688" s="35"/>
      <c r="B4688" s="35"/>
      <c r="G4688" s="0" t="str">
        <f aca="false">IF(A4688="","",IF(AND(A4688&gt;=Debut,A4688&lt;Fin),1,0))</f>
        <v/>
      </c>
      <c r="H4688" s="0" t="str">
        <f aca="false">IF(G4688=1,INT(ROUND((A4688-Debut)*86400,0)/600),"")</f>
        <v/>
      </c>
      <c r="I4688" s="0" t="str">
        <f aca="false">IF(G4688=1,INT(ROUND((A4688-Debut)*86400,0)/3600),"")</f>
        <v/>
      </c>
      <c r="J4688" s="0" t="str">
        <f aca="false">IF(OR(A4688="",B4688=""),"",ROUND((B4688-A4688)*86400,0))</f>
        <v/>
      </c>
      <c r="K4688" s="37" t="str">
        <f aca="false">IF(G4688=1,IF(COUNTIFS($C:$C,C4688,$G:$G,1,$A:$A,"&gt;="&amp;(A4688-FenetreInterm/86400),$A:$A,"&lt;="&amp;A4688)&gt;=NbInterm,1,0),"")</f>
        <v/>
      </c>
      <c r="L4688" s="37" t="str">
        <f aca="false">IF(G4688=1,IF(B4688="",0,IF(J4688&lt;SeuilFugitive,1,0)),"")</f>
        <v/>
      </c>
      <c r="M4688" s="37" t="str">
        <f aca="false">IF(G4688=1,IF(B4688="",IF((Fin-A4688)*24&gt;SeuilFigee,1,0),IF(J4688&gt;SeuilFigee*3600,1,0)),"")</f>
        <v/>
      </c>
      <c r="N4688" s="0" t="str">
        <f aca="false">IF(G4688=1,IF(COUNTIF(H$2:H4688,H4688)=1,COUNTIF($H:$H,H4688),""),"")</f>
        <v/>
      </c>
      <c r="O4688" s="0" t="str">
        <f aca="false">IF(G4688=1,IF(COUNTIF(I$2:I4688,I4688)=1,COUNTIF($I:$I,I4688),""),"")</f>
        <v/>
      </c>
      <c r="P4688" s="38" t="str">
        <f aca="false">IF(G4688=1,IF(COUNTIFS(C$2:C4688,C4688,G$2:G4688,1)=1,COUNTIFS($C:$C,C4688,$G:$G,1)+ROW()/10000000,""),"")</f>
        <v/>
      </c>
      <c r="Q4688" s="0" t="str">
        <f aca="false">IF(K4688=1,IF(COUNTIFS(C$2:C4688,C4688,K$2:K4688,1)=1,1,0),"")</f>
        <v/>
      </c>
      <c r="R4688" s="0" t="str">
        <f aca="false">IF(M4688=1,IF(COUNTIFS(C$2:C4688,C4688,M$2:M4688,1)=1,1,0),"")</f>
        <v/>
      </c>
      <c r="S4688" s="0" t="str">
        <f aca="false">IF(L4688=1,IF(COUNTIFS(C$2:C4688,C4688,L$2:L4688,1)=1,1,0),"")</f>
        <v/>
      </c>
      <c r="T4688" s="38" t="str">
        <f aca="false">IF(N4688="","",N4688+ROW()/10000000)</f>
        <v/>
      </c>
      <c r="U4688" s="0" t="str">
        <f aca="false">IF(G4688=1,IF(B4688="",1,0),"")</f>
        <v/>
      </c>
    </row>
    <row r="4689" customFormat="false" ht="15" hidden="false" customHeight="false" outlineLevel="0" collapsed="false">
      <c r="A4689" s="35"/>
      <c r="B4689" s="35"/>
      <c r="G4689" s="0" t="str">
        <f aca="false">IF(A4689="","",IF(AND(A4689&gt;=Debut,A4689&lt;Fin),1,0))</f>
        <v/>
      </c>
      <c r="H4689" s="0" t="str">
        <f aca="false">IF(G4689=1,INT(ROUND((A4689-Debut)*86400,0)/600),"")</f>
        <v/>
      </c>
      <c r="I4689" s="0" t="str">
        <f aca="false">IF(G4689=1,INT(ROUND((A4689-Debut)*86400,0)/3600),"")</f>
        <v/>
      </c>
      <c r="J4689" s="0" t="str">
        <f aca="false">IF(OR(A4689="",B4689=""),"",ROUND((B4689-A4689)*86400,0))</f>
        <v/>
      </c>
      <c r="K4689" s="37" t="str">
        <f aca="false">IF(G4689=1,IF(COUNTIFS($C:$C,C4689,$G:$G,1,$A:$A,"&gt;="&amp;(A4689-FenetreInterm/86400),$A:$A,"&lt;="&amp;A4689)&gt;=NbInterm,1,0),"")</f>
        <v/>
      </c>
      <c r="L4689" s="37" t="str">
        <f aca="false">IF(G4689=1,IF(B4689="",0,IF(J4689&lt;SeuilFugitive,1,0)),"")</f>
        <v/>
      </c>
      <c r="M4689" s="37" t="str">
        <f aca="false">IF(G4689=1,IF(B4689="",IF((Fin-A4689)*24&gt;SeuilFigee,1,0),IF(J4689&gt;SeuilFigee*3600,1,0)),"")</f>
        <v/>
      </c>
      <c r="N4689" s="0" t="str">
        <f aca="false">IF(G4689=1,IF(COUNTIF(H$2:H4689,H4689)=1,COUNTIF($H:$H,H4689),""),"")</f>
        <v/>
      </c>
      <c r="O4689" s="0" t="str">
        <f aca="false">IF(G4689=1,IF(COUNTIF(I$2:I4689,I4689)=1,COUNTIF($I:$I,I4689),""),"")</f>
        <v/>
      </c>
      <c r="P4689" s="38" t="str">
        <f aca="false">IF(G4689=1,IF(COUNTIFS(C$2:C4689,C4689,G$2:G4689,1)=1,COUNTIFS($C:$C,C4689,$G:$G,1)+ROW()/10000000,""),"")</f>
        <v/>
      </c>
      <c r="Q4689" s="0" t="str">
        <f aca="false">IF(K4689=1,IF(COUNTIFS(C$2:C4689,C4689,K$2:K4689,1)=1,1,0),"")</f>
        <v/>
      </c>
      <c r="R4689" s="0" t="str">
        <f aca="false">IF(M4689=1,IF(COUNTIFS(C$2:C4689,C4689,M$2:M4689,1)=1,1,0),"")</f>
        <v/>
      </c>
      <c r="S4689" s="0" t="str">
        <f aca="false">IF(L4689=1,IF(COUNTIFS(C$2:C4689,C4689,L$2:L4689,1)=1,1,0),"")</f>
        <v/>
      </c>
      <c r="T4689" s="38" t="str">
        <f aca="false">IF(N4689="","",N4689+ROW()/10000000)</f>
        <v/>
      </c>
      <c r="U4689" s="0" t="str">
        <f aca="false">IF(G4689=1,IF(B4689="",1,0),"")</f>
        <v/>
      </c>
    </row>
    <row r="4690" customFormat="false" ht="15" hidden="false" customHeight="false" outlineLevel="0" collapsed="false">
      <c r="A4690" s="35"/>
      <c r="B4690" s="35"/>
      <c r="G4690" s="0" t="str">
        <f aca="false">IF(A4690="","",IF(AND(A4690&gt;=Debut,A4690&lt;Fin),1,0))</f>
        <v/>
      </c>
      <c r="H4690" s="0" t="str">
        <f aca="false">IF(G4690=1,INT(ROUND((A4690-Debut)*86400,0)/600),"")</f>
        <v/>
      </c>
      <c r="I4690" s="0" t="str">
        <f aca="false">IF(G4690=1,INT(ROUND((A4690-Debut)*86400,0)/3600),"")</f>
        <v/>
      </c>
      <c r="J4690" s="0" t="str">
        <f aca="false">IF(OR(A4690="",B4690=""),"",ROUND((B4690-A4690)*86400,0))</f>
        <v/>
      </c>
      <c r="K4690" s="37" t="str">
        <f aca="false">IF(G4690=1,IF(COUNTIFS($C:$C,C4690,$G:$G,1,$A:$A,"&gt;="&amp;(A4690-FenetreInterm/86400),$A:$A,"&lt;="&amp;A4690)&gt;=NbInterm,1,0),"")</f>
        <v/>
      </c>
      <c r="L4690" s="37" t="str">
        <f aca="false">IF(G4690=1,IF(B4690="",0,IF(J4690&lt;SeuilFugitive,1,0)),"")</f>
        <v/>
      </c>
      <c r="M4690" s="37" t="str">
        <f aca="false">IF(G4690=1,IF(B4690="",IF((Fin-A4690)*24&gt;SeuilFigee,1,0),IF(J4690&gt;SeuilFigee*3600,1,0)),"")</f>
        <v/>
      </c>
      <c r="N4690" s="0" t="str">
        <f aca="false">IF(G4690=1,IF(COUNTIF(H$2:H4690,H4690)=1,COUNTIF($H:$H,H4690),""),"")</f>
        <v/>
      </c>
      <c r="O4690" s="0" t="str">
        <f aca="false">IF(G4690=1,IF(COUNTIF(I$2:I4690,I4690)=1,COUNTIF($I:$I,I4690),""),"")</f>
        <v/>
      </c>
      <c r="P4690" s="38" t="str">
        <f aca="false">IF(G4690=1,IF(COUNTIFS(C$2:C4690,C4690,G$2:G4690,1)=1,COUNTIFS($C:$C,C4690,$G:$G,1)+ROW()/10000000,""),"")</f>
        <v/>
      </c>
      <c r="Q4690" s="0" t="str">
        <f aca="false">IF(K4690=1,IF(COUNTIFS(C$2:C4690,C4690,K$2:K4690,1)=1,1,0),"")</f>
        <v/>
      </c>
      <c r="R4690" s="0" t="str">
        <f aca="false">IF(M4690=1,IF(COUNTIFS(C$2:C4690,C4690,M$2:M4690,1)=1,1,0),"")</f>
        <v/>
      </c>
      <c r="S4690" s="0" t="str">
        <f aca="false">IF(L4690=1,IF(COUNTIFS(C$2:C4690,C4690,L$2:L4690,1)=1,1,0),"")</f>
        <v/>
      </c>
      <c r="T4690" s="38" t="str">
        <f aca="false">IF(N4690="","",N4690+ROW()/10000000)</f>
        <v/>
      </c>
      <c r="U4690" s="0" t="str">
        <f aca="false">IF(G4690=1,IF(B4690="",1,0),"")</f>
        <v/>
      </c>
    </row>
    <row r="4691" customFormat="false" ht="15" hidden="false" customHeight="false" outlineLevel="0" collapsed="false">
      <c r="A4691" s="35"/>
      <c r="B4691" s="35"/>
      <c r="G4691" s="0" t="str">
        <f aca="false">IF(A4691="","",IF(AND(A4691&gt;=Debut,A4691&lt;Fin),1,0))</f>
        <v/>
      </c>
      <c r="H4691" s="0" t="str">
        <f aca="false">IF(G4691=1,INT(ROUND((A4691-Debut)*86400,0)/600),"")</f>
        <v/>
      </c>
      <c r="I4691" s="0" t="str">
        <f aca="false">IF(G4691=1,INT(ROUND((A4691-Debut)*86400,0)/3600),"")</f>
        <v/>
      </c>
      <c r="J4691" s="0" t="str">
        <f aca="false">IF(OR(A4691="",B4691=""),"",ROUND((B4691-A4691)*86400,0))</f>
        <v/>
      </c>
      <c r="K4691" s="37" t="str">
        <f aca="false">IF(G4691=1,IF(COUNTIFS($C:$C,C4691,$G:$G,1,$A:$A,"&gt;="&amp;(A4691-FenetreInterm/86400),$A:$A,"&lt;="&amp;A4691)&gt;=NbInterm,1,0),"")</f>
        <v/>
      </c>
      <c r="L4691" s="37" t="str">
        <f aca="false">IF(G4691=1,IF(B4691="",0,IF(J4691&lt;SeuilFugitive,1,0)),"")</f>
        <v/>
      </c>
      <c r="M4691" s="37" t="str">
        <f aca="false">IF(G4691=1,IF(B4691="",IF((Fin-A4691)*24&gt;SeuilFigee,1,0),IF(J4691&gt;SeuilFigee*3600,1,0)),"")</f>
        <v/>
      </c>
      <c r="N4691" s="0" t="str">
        <f aca="false">IF(G4691=1,IF(COUNTIF(H$2:H4691,H4691)=1,COUNTIF($H:$H,H4691),""),"")</f>
        <v/>
      </c>
      <c r="O4691" s="0" t="str">
        <f aca="false">IF(G4691=1,IF(COUNTIF(I$2:I4691,I4691)=1,COUNTIF($I:$I,I4691),""),"")</f>
        <v/>
      </c>
      <c r="P4691" s="38" t="str">
        <f aca="false">IF(G4691=1,IF(COUNTIFS(C$2:C4691,C4691,G$2:G4691,1)=1,COUNTIFS($C:$C,C4691,$G:$G,1)+ROW()/10000000,""),"")</f>
        <v/>
      </c>
      <c r="Q4691" s="0" t="str">
        <f aca="false">IF(K4691=1,IF(COUNTIFS(C$2:C4691,C4691,K$2:K4691,1)=1,1,0),"")</f>
        <v/>
      </c>
      <c r="R4691" s="0" t="str">
        <f aca="false">IF(M4691=1,IF(COUNTIFS(C$2:C4691,C4691,M$2:M4691,1)=1,1,0),"")</f>
        <v/>
      </c>
      <c r="S4691" s="0" t="str">
        <f aca="false">IF(L4691=1,IF(COUNTIFS(C$2:C4691,C4691,L$2:L4691,1)=1,1,0),"")</f>
        <v/>
      </c>
      <c r="T4691" s="38" t="str">
        <f aca="false">IF(N4691="","",N4691+ROW()/10000000)</f>
        <v/>
      </c>
      <c r="U4691" s="0" t="str">
        <f aca="false">IF(G4691=1,IF(B4691="",1,0),"")</f>
        <v/>
      </c>
    </row>
    <row r="4692" customFormat="false" ht="15" hidden="false" customHeight="false" outlineLevel="0" collapsed="false">
      <c r="A4692" s="35"/>
      <c r="B4692" s="35"/>
      <c r="G4692" s="0" t="str">
        <f aca="false">IF(A4692="","",IF(AND(A4692&gt;=Debut,A4692&lt;Fin),1,0))</f>
        <v/>
      </c>
      <c r="H4692" s="0" t="str">
        <f aca="false">IF(G4692=1,INT(ROUND((A4692-Debut)*86400,0)/600),"")</f>
        <v/>
      </c>
      <c r="I4692" s="0" t="str">
        <f aca="false">IF(G4692=1,INT(ROUND((A4692-Debut)*86400,0)/3600),"")</f>
        <v/>
      </c>
      <c r="J4692" s="0" t="str">
        <f aca="false">IF(OR(A4692="",B4692=""),"",ROUND((B4692-A4692)*86400,0))</f>
        <v/>
      </c>
      <c r="K4692" s="37" t="str">
        <f aca="false">IF(G4692=1,IF(COUNTIFS($C:$C,C4692,$G:$G,1,$A:$A,"&gt;="&amp;(A4692-FenetreInterm/86400),$A:$A,"&lt;="&amp;A4692)&gt;=NbInterm,1,0),"")</f>
        <v/>
      </c>
      <c r="L4692" s="37" t="str">
        <f aca="false">IF(G4692=1,IF(B4692="",0,IF(J4692&lt;SeuilFugitive,1,0)),"")</f>
        <v/>
      </c>
      <c r="M4692" s="37" t="str">
        <f aca="false">IF(G4692=1,IF(B4692="",IF((Fin-A4692)*24&gt;SeuilFigee,1,0),IF(J4692&gt;SeuilFigee*3600,1,0)),"")</f>
        <v/>
      </c>
      <c r="N4692" s="0" t="str">
        <f aca="false">IF(G4692=1,IF(COUNTIF(H$2:H4692,H4692)=1,COUNTIF($H:$H,H4692),""),"")</f>
        <v/>
      </c>
      <c r="O4692" s="0" t="str">
        <f aca="false">IF(G4692=1,IF(COUNTIF(I$2:I4692,I4692)=1,COUNTIF($I:$I,I4692),""),"")</f>
        <v/>
      </c>
      <c r="P4692" s="38" t="str">
        <f aca="false">IF(G4692=1,IF(COUNTIFS(C$2:C4692,C4692,G$2:G4692,1)=1,COUNTIFS($C:$C,C4692,$G:$G,1)+ROW()/10000000,""),"")</f>
        <v/>
      </c>
      <c r="Q4692" s="0" t="str">
        <f aca="false">IF(K4692=1,IF(COUNTIFS(C$2:C4692,C4692,K$2:K4692,1)=1,1,0),"")</f>
        <v/>
      </c>
      <c r="R4692" s="0" t="str">
        <f aca="false">IF(M4692=1,IF(COUNTIFS(C$2:C4692,C4692,M$2:M4692,1)=1,1,0),"")</f>
        <v/>
      </c>
      <c r="S4692" s="0" t="str">
        <f aca="false">IF(L4692=1,IF(COUNTIFS(C$2:C4692,C4692,L$2:L4692,1)=1,1,0),"")</f>
        <v/>
      </c>
      <c r="T4692" s="38" t="str">
        <f aca="false">IF(N4692="","",N4692+ROW()/10000000)</f>
        <v/>
      </c>
      <c r="U4692" s="0" t="str">
        <f aca="false">IF(G4692=1,IF(B4692="",1,0),"")</f>
        <v/>
      </c>
    </row>
    <row r="4693" customFormat="false" ht="15" hidden="false" customHeight="false" outlineLevel="0" collapsed="false">
      <c r="A4693" s="35"/>
      <c r="B4693" s="35"/>
      <c r="G4693" s="0" t="str">
        <f aca="false">IF(A4693="","",IF(AND(A4693&gt;=Debut,A4693&lt;Fin),1,0))</f>
        <v/>
      </c>
      <c r="H4693" s="0" t="str">
        <f aca="false">IF(G4693=1,INT(ROUND((A4693-Debut)*86400,0)/600),"")</f>
        <v/>
      </c>
      <c r="I4693" s="0" t="str">
        <f aca="false">IF(G4693=1,INT(ROUND((A4693-Debut)*86400,0)/3600),"")</f>
        <v/>
      </c>
      <c r="J4693" s="0" t="str">
        <f aca="false">IF(OR(A4693="",B4693=""),"",ROUND((B4693-A4693)*86400,0))</f>
        <v/>
      </c>
      <c r="K4693" s="37" t="str">
        <f aca="false">IF(G4693=1,IF(COUNTIFS($C:$C,C4693,$G:$G,1,$A:$A,"&gt;="&amp;(A4693-FenetreInterm/86400),$A:$A,"&lt;="&amp;A4693)&gt;=NbInterm,1,0),"")</f>
        <v/>
      </c>
      <c r="L4693" s="37" t="str">
        <f aca="false">IF(G4693=1,IF(B4693="",0,IF(J4693&lt;SeuilFugitive,1,0)),"")</f>
        <v/>
      </c>
      <c r="M4693" s="37" t="str">
        <f aca="false">IF(G4693=1,IF(B4693="",IF((Fin-A4693)*24&gt;SeuilFigee,1,0),IF(J4693&gt;SeuilFigee*3600,1,0)),"")</f>
        <v/>
      </c>
      <c r="N4693" s="0" t="str">
        <f aca="false">IF(G4693=1,IF(COUNTIF(H$2:H4693,H4693)=1,COUNTIF($H:$H,H4693),""),"")</f>
        <v/>
      </c>
      <c r="O4693" s="0" t="str">
        <f aca="false">IF(G4693=1,IF(COUNTIF(I$2:I4693,I4693)=1,COUNTIF($I:$I,I4693),""),"")</f>
        <v/>
      </c>
      <c r="P4693" s="38" t="str">
        <f aca="false">IF(G4693=1,IF(COUNTIFS(C$2:C4693,C4693,G$2:G4693,1)=1,COUNTIFS($C:$C,C4693,$G:$G,1)+ROW()/10000000,""),"")</f>
        <v/>
      </c>
      <c r="Q4693" s="0" t="str">
        <f aca="false">IF(K4693=1,IF(COUNTIFS(C$2:C4693,C4693,K$2:K4693,1)=1,1,0),"")</f>
        <v/>
      </c>
      <c r="R4693" s="0" t="str">
        <f aca="false">IF(M4693=1,IF(COUNTIFS(C$2:C4693,C4693,M$2:M4693,1)=1,1,0),"")</f>
        <v/>
      </c>
      <c r="S4693" s="0" t="str">
        <f aca="false">IF(L4693=1,IF(COUNTIFS(C$2:C4693,C4693,L$2:L4693,1)=1,1,0),"")</f>
        <v/>
      </c>
      <c r="T4693" s="38" t="str">
        <f aca="false">IF(N4693="","",N4693+ROW()/10000000)</f>
        <v/>
      </c>
      <c r="U4693" s="0" t="str">
        <f aca="false">IF(G4693=1,IF(B4693="",1,0),"")</f>
        <v/>
      </c>
    </row>
    <row r="4694" customFormat="false" ht="15" hidden="false" customHeight="false" outlineLevel="0" collapsed="false">
      <c r="A4694" s="35"/>
      <c r="B4694" s="35"/>
      <c r="G4694" s="0" t="str">
        <f aca="false">IF(A4694="","",IF(AND(A4694&gt;=Debut,A4694&lt;Fin),1,0))</f>
        <v/>
      </c>
      <c r="H4694" s="0" t="str">
        <f aca="false">IF(G4694=1,INT(ROUND((A4694-Debut)*86400,0)/600),"")</f>
        <v/>
      </c>
      <c r="I4694" s="0" t="str">
        <f aca="false">IF(G4694=1,INT(ROUND((A4694-Debut)*86400,0)/3600),"")</f>
        <v/>
      </c>
      <c r="J4694" s="0" t="str">
        <f aca="false">IF(OR(A4694="",B4694=""),"",ROUND((B4694-A4694)*86400,0))</f>
        <v/>
      </c>
      <c r="K4694" s="37" t="str">
        <f aca="false">IF(G4694=1,IF(COUNTIFS($C:$C,C4694,$G:$G,1,$A:$A,"&gt;="&amp;(A4694-FenetreInterm/86400),$A:$A,"&lt;="&amp;A4694)&gt;=NbInterm,1,0),"")</f>
        <v/>
      </c>
      <c r="L4694" s="37" t="str">
        <f aca="false">IF(G4694=1,IF(B4694="",0,IF(J4694&lt;SeuilFugitive,1,0)),"")</f>
        <v/>
      </c>
      <c r="M4694" s="37" t="str">
        <f aca="false">IF(G4694=1,IF(B4694="",IF((Fin-A4694)*24&gt;SeuilFigee,1,0),IF(J4694&gt;SeuilFigee*3600,1,0)),"")</f>
        <v/>
      </c>
      <c r="N4694" s="0" t="str">
        <f aca="false">IF(G4694=1,IF(COUNTIF(H$2:H4694,H4694)=1,COUNTIF($H:$H,H4694),""),"")</f>
        <v/>
      </c>
      <c r="O4694" s="0" t="str">
        <f aca="false">IF(G4694=1,IF(COUNTIF(I$2:I4694,I4694)=1,COUNTIF($I:$I,I4694),""),"")</f>
        <v/>
      </c>
      <c r="P4694" s="38" t="str">
        <f aca="false">IF(G4694=1,IF(COUNTIFS(C$2:C4694,C4694,G$2:G4694,1)=1,COUNTIFS($C:$C,C4694,$G:$G,1)+ROW()/10000000,""),"")</f>
        <v/>
      </c>
      <c r="Q4694" s="0" t="str">
        <f aca="false">IF(K4694=1,IF(COUNTIFS(C$2:C4694,C4694,K$2:K4694,1)=1,1,0),"")</f>
        <v/>
      </c>
      <c r="R4694" s="0" t="str">
        <f aca="false">IF(M4694=1,IF(COUNTIFS(C$2:C4694,C4694,M$2:M4694,1)=1,1,0),"")</f>
        <v/>
      </c>
      <c r="S4694" s="0" t="str">
        <f aca="false">IF(L4694=1,IF(COUNTIFS(C$2:C4694,C4694,L$2:L4694,1)=1,1,0),"")</f>
        <v/>
      </c>
      <c r="T4694" s="38" t="str">
        <f aca="false">IF(N4694="","",N4694+ROW()/10000000)</f>
        <v/>
      </c>
      <c r="U4694" s="0" t="str">
        <f aca="false">IF(G4694=1,IF(B4694="",1,0),"")</f>
        <v/>
      </c>
    </row>
    <row r="4695" customFormat="false" ht="15" hidden="false" customHeight="false" outlineLevel="0" collapsed="false">
      <c r="A4695" s="35"/>
      <c r="B4695" s="35"/>
      <c r="G4695" s="0" t="str">
        <f aca="false">IF(A4695="","",IF(AND(A4695&gt;=Debut,A4695&lt;Fin),1,0))</f>
        <v/>
      </c>
      <c r="H4695" s="0" t="str">
        <f aca="false">IF(G4695=1,INT(ROUND((A4695-Debut)*86400,0)/600),"")</f>
        <v/>
      </c>
      <c r="I4695" s="0" t="str">
        <f aca="false">IF(G4695=1,INT(ROUND((A4695-Debut)*86400,0)/3600),"")</f>
        <v/>
      </c>
      <c r="J4695" s="0" t="str">
        <f aca="false">IF(OR(A4695="",B4695=""),"",ROUND((B4695-A4695)*86400,0))</f>
        <v/>
      </c>
      <c r="K4695" s="37" t="str">
        <f aca="false">IF(G4695=1,IF(COUNTIFS($C:$C,C4695,$G:$G,1,$A:$A,"&gt;="&amp;(A4695-FenetreInterm/86400),$A:$A,"&lt;="&amp;A4695)&gt;=NbInterm,1,0),"")</f>
        <v/>
      </c>
      <c r="L4695" s="37" t="str">
        <f aca="false">IF(G4695=1,IF(B4695="",0,IF(J4695&lt;SeuilFugitive,1,0)),"")</f>
        <v/>
      </c>
      <c r="M4695" s="37" t="str">
        <f aca="false">IF(G4695=1,IF(B4695="",IF((Fin-A4695)*24&gt;SeuilFigee,1,0),IF(J4695&gt;SeuilFigee*3600,1,0)),"")</f>
        <v/>
      </c>
      <c r="N4695" s="0" t="str">
        <f aca="false">IF(G4695=1,IF(COUNTIF(H$2:H4695,H4695)=1,COUNTIF($H:$H,H4695),""),"")</f>
        <v/>
      </c>
      <c r="O4695" s="0" t="str">
        <f aca="false">IF(G4695=1,IF(COUNTIF(I$2:I4695,I4695)=1,COUNTIF($I:$I,I4695),""),"")</f>
        <v/>
      </c>
      <c r="P4695" s="38" t="str">
        <f aca="false">IF(G4695=1,IF(COUNTIFS(C$2:C4695,C4695,G$2:G4695,1)=1,COUNTIFS($C:$C,C4695,$G:$G,1)+ROW()/10000000,""),"")</f>
        <v/>
      </c>
      <c r="Q4695" s="0" t="str">
        <f aca="false">IF(K4695=1,IF(COUNTIFS(C$2:C4695,C4695,K$2:K4695,1)=1,1,0),"")</f>
        <v/>
      </c>
      <c r="R4695" s="0" t="str">
        <f aca="false">IF(M4695=1,IF(COUNTIFS(C$2:C4695,C4695,M$2:M4695,1)=1,1,0),"")</f>
        <v/>
      </c>
      <c r="S4695" s="0" t="str">
        <f aca="false">IF(L4695=1,IF(COUNTIFS(C$2:C4695,C4695,L$2:L4695,1)=1,1,0),"")</f>
        <v/>
      </c>
      <c r="T4695" s="38" t="str">
        <f aca="false">IF(N4695="","",N4695+ROW()/10000000)</f>
        <v/>
      </c>
      <c r="U4695" s="0" t="str">
        <f aca="false">IF(G4695=1,IF(B4695="",1,0),"")</f>
        <v/>
      </c>
    </row>
    <row r="4696" customFormat="false" ht="15" hidden="false" customHeight="false" outlineLevel="0" collapsed="false">
      <c r="A4696" s="35"/>
      <c r="B4696" s="35"/>
      <c r="G4696" s="0" t="str">
        <f aca="false">IF(A4696="","",IF(AND(A4696&gt;=Debut,A4696&lt;Fin),1,0))</f>
        <v/>
      </c>
      <c r="H4696" s="0" t="str">
        <f aca="false">IF(G4696=1,INT(ROUND((A4696-Debut)*86400,0)/600),"")</f>
        <v/>
      </c>
      <c r="I4696" s="0" t="str">
        <f aca="false">IF(G4696=1,INT(ROUND((A4696-Debut)*86400,0)/3600),"")</f>
        <v/>
      </c>
      <c r="J4696" s="0" t="str">
        <f aca="false">IF(OR(A4696="",B4696=""),"",ROUND((B4696-A4696)*86400,0))</f>
        <v/>
      </c>
      <c r="K4696" s="37" t="str">
        <f aca="false">IF(G4696=1,IF(COUNTIFS($C:$C,C4696,$G:$G,1,$A:$A,"&gt;="&amp;(A4696-FenetreInterm/86400),$A:$A,"&lt;="&amp;A4696)&gt;=NbInterm,1,0),"")</f>
        <v/>
      </c>
      <c r="L4696" s="37" t="str">
        <f aca="false">IF(G4696=1,IF(B4696="",0,IF(J4696&lt;SeuilFugitive,1,0)),"")</f>
        <v/>
      </c>
      <c r="M4696" s="37" t="str">
        <f aca="false">IF(G4696=1,IF(B4696="",IF((Fin-A4696)*24&gt;SeuilFigee,1,0),IF(J4696&gt;SeuilFigee*3600,1,0)),"")</f>
        <v/>
      </c>
      <c r="N4696" s="0" t="str">
        <f aca="false">IF(G4696=1,IF(COUNTIF(H$2:H4696,H4696)=1,COUNTIF($H:$H,H4696),""),"")</f>
        <v/>
      </c>
      <c r="O4696" s="0" t="str">
        <f aca="false">IF(G4696=1,IF(COUNTIF(I$2:I4696,I4696)=1,COUNTIF($I:$I,I4696),""),"")</f>
        <v/>
      </c>
      <c r="P4696" s="38" t="str">
        <f aca="false">IF(G4696=1,IF(COUNTIFS(C$2:C4696,C4696,G$2:G4696,1)=1,COUNTIFS($C:$C,C4696,$G:$G,1)+ROW()/10000000,""),"")</f>
        <v/>
      </c>
      <c r="Q4696" s="0" t="str">
        <f aca="false">IF(K4696=1,IF(COUNTIFS(C$2:C4696,C4696,K$2:K4696,1)=1,1,0),"")</f>
        <v/>
      </c>
      <c r="R4696" s="0" t="str">
        <f aca="false">IF(M4696=1,IF(COUNTIFS(C$2:C4696,C4696,M$2:M4696,1)=1,1,0),"")</f>
        <v/>
      </c>
      <c r="S4696" s="0" t="str">
        <f aca="false">IF(L4696=1,IF(COUNTIFS(C$2:C4696,C4696,L$2:L4696,1)=1,1,0),"")</f>
        <v/>
      </c>
      <c r="T4696" s="38" t="str">
        <f aca="false">IF(N4696="","",N4696+ROW()/10000000)</f>
        <v/>
      </c>
      <c r="U4696" s="0" t="str">
        <f aca="false">IF(G4696=1,IF(B4696="",1,0),"")</f>
        <v/>
      </c>
    </row>
    <row r="4697" customFormat="false" ht="15" hidden="false" customHeight="false" outlineLevel="0" collapsed="false">
      <c r="A4697" s="35"/>
      <c r="B4697" s="35"/>
      <c r="G4697" s="0" t="str">
        <f aca="false">IF(A4697="","",IF(AND(A4697&gt;=Debut,A4697&lt;Fin),1,0))</f>
        <v/>
      </c>
      <c r="H4697" s="0" t="str">
        <f aca="false">IF(G4697=1,INT(ROUND((A4697-Debut)*86400,0)/600),"")</f>
        <v/>
      </c>
      <c r="I4697" s="0" t="str">
        <f aca="false">IF(G4697=1,INT(ROUND((A4697-Debut)*86400,0)/3600),"")</f>
        <v/>
      </c>
      <c r="J4697" s="0" t="str">
        <f aca="false">IF(OR(A4697="",B4697=""),"",ROUND((B4697-A4697)*86400,0))</f>
        <v/>
      </c>
      <c r="K4697" s="37" t="str">
        <f aca="false">IF(G4697=1,IF(COUNTIFS($C:$C,C4697,$G:$G,1,$A:$A,"&gt;="&amp;(A4697-FenetreInterm/86400),$A:$A,"&lt;="&amp;A4697)&gt;=NbInterm,1,0),"")</f>
        <v/>
      </c>
      <c r="L4697" s="37" t="str">
        <f aca="false">IF(G4697=1,IF(B4697="",0,IF(J4697&lt;SeuilFugitive,1,0)),"")</f>
        <v/>
      </c>
      <c r="M4697" s="37" t="str">
        <f aca="false">IF(G4697=1,IF(B4697="",IF((Fin-A4697)*24&gt;SeuilFigee,1,0),IF(J4697&gt;SeuilFigee*3600,1,0)),"")</f>
        <v/>
      </c>
      <c r="N4697" s="0" t="str">
        <f aca="false">IF(G4697=1,IF(COUNTIF(H$2:H4697,H4697)=1,COUNTIF($H:$H,H4697),""),"")</f>
        <v/>
      </c>
      <c r="O4697" s="0" t="str">
        <f aca="false">IF(G4697=1,IF(COUNTIF(I$2:I4697,I4697)=1,COUNTIF($I:$I,I4697),""),"")</f>
        <v/>
      </c>
      <c r="P4697" s="38" t="str">
        <f aca="false">IF(G4697=1,IF(COUNTIFS(C$2:C4697,C4697,G$2:G4697,1)=1,COUNTIFS($C:$C,C4697,$G:$G,1)+ROW()/10000000,""),"")</f>
        <v/>
      </c>
      <c r="Q4697" s="0" t="str">
        <f aca="false">IF(K4697=1,IF(COUNTIFS(C$2:C4697,C4697,K$2:K4697,1)=1,1,0),"")</f>
        <v/>
      </c>
      <c r="R4697" s="0" t="str">
        <f aca="false">IF(M4697=1,IF(COUNTIFS(C$2:C4697,C4697,M$2:M4697,1)=1,1,0),"")</f>
        <v/>
      </c>
      <c r="S4697" s="0" t="str">
        <f aca="false">IF(L4697=1,IF(COUNTIFS(C$2:C4697,C4697,L$2:L4697,1)=1,1,0),"")</f>
        <v/>
      </c>
      <c r="T4697" s="38" t="str">
        <f aca="false">IF(N4697="","",N4697+ROW()/10000000)</f>
        <v/>
      </c>
      <c r="U4697" s="0" t="str">
        <f aca="false">IF(G4697=1,IF(B4697="",1,0),"")</f>
        <v/>
      </c>
    </row>
    <row r="4698" customFormat="false" ht="15" hidden="false" customHeight="false" outlineLevel="0" collapsed="false">
      <c r="A4698" s="35"/>
      <c r="B4698" s="35"/>
      <c r="G4698" s="0" t="str">
        <f aca="false">IF(A4698="","",IF(AND(A4698&gt;=Debut,A4698&lt;Fin),1,0))</f>
        <v/>
      </c>
      <c r="H4698" s="0" t="str">
        <f aca="false">IF(G4698=1,INT(ROUND((A4698-Debut)*86400,0)/600),"")</f>
        <v/>
      </c>
      <c r="I4698" s="0" t="str">
        <f aca="false">IF(G4698=1,INT(ROUND((A4698-Debut)*86400,0)/3600),"")</f>
        <v/>
      </c>
      <c r="J4698" s="0" t="str">
        <f aca="false">IF(OR(A4698="",B4698=""),"",ROUND((B4698-A4698)*86400,0))</f>
        <v/>
      </c>
      <c r="K4698" s="37" t="str">
        <f aca="false">IF(G4698=1,IF(COUNTIFS($C:$C,C4698,$G:$G,1,$A:$A,"&gt;="&amp;(A4698-FenetreInterm/86400),$A:$A,"&lt;="&amp;A4698)&gt;=NbInterm,1,0),"")</f>
        <v/>
      </c>
      <c r="L4698" s="37" t="str">
        <f aca="false">IF(G4698=1,IF(B4698="",0,IF(J4698&lt;SeuilFugitive,1,0)),"")</f>
        <v/>
      </c>
      <c r="M4698" s="37" t="str">
        <f aca="false">IF(G4698=1,IF(B4698="",IF((Fin-A4698)*24&gt;SeuilFigee,1,0),IF(J4698&gt;SeuilFigee*3600,1,0)),"")</f>
        <v/>
      </c>
      <c r="N4698" s="0" t="str">
        <f aca="false">IF(G4698=1,IF(COUNTIF(H$2:H4698,H4698)=1,COUNTIF($H:$H,H4698),""),"")</f>
        <v/>
      </c>
      <c r="O4698" s="0" t="str">
        <f aca="false">IF(G4698=1,IF(COUNTIF(I$2:I4698,I4698)=1,COUNTIF($I:$I,I4698),""),"")</f>
        <v/>
      </c>
      <c r="P4698" s="38" t="str">
        <f aca="false">IF(G4698=1,IF(COUNTIFS(C$2:C4698,C4698,G$2:G4698,1)=1,COUNTIFS($C:$C,C4698,$G:$G,1)+ROW()/10000000,""),"")</f>
        <v/>
      </c>
      <c r="Q4698" s="0" t="str">
        <f aca="false">IF(K4698=1,IF(COUNTIFS(C$2:C4698,C4698,K$2:K4698,1)=1,1,0),"")</f>
        <v/>
      </c>
      <c r="R4698" s="0" t="str">
        <f aca="false">IF(M4698=1,IF(COUNTIFS(C$2:C4698,C4698,M$2:M4698,1)=1,1,0),"")</f>
        <v/>
      </c>
      <c r="S4698" s="0" t="str">
        <f aca="false">IF(L4698=1,IF(COUNTIFS(C$2:C4698,C4698,L$2:L4698,1)=1,1,0),"")</f>
        <v/>
      </c>
      <c r="T4698" s="38" t="str">
        <f aca="false">IF(N4698="","",N4698+ROW()/10000000)</f>
        <v/>
      </c>
      <c r="U4698" s="0" t="str">
        <f aca="false">IF(G4698=1,IF(B4698="",1,0),"")</f>
        <v/>
      </c>
    </row>
    <row r="4699" customFormat="false" ht="15" hidden="false" customHeight="false" outlineLevel="0" collapsed="false">
      <c r="A4699" s="35"/>
      <c r="B4699" s="35"/>
      <c r="G4699" s="0" t="str">
        <f aca="false">IF(A4699="","",IF(AND(A4699&gt;=Debut,A4699&lt;Fin),1,0))</f>
        <v/>
      </c>
      <c r="H4699" s="0" t="str">
        <f aca="false">IF(G4699=1,INT(ROUND((A4699-Debut)*86400,0)/600),"")</f>
        <v/>
      </c>
      <c r="I4699" s="0" t="str">
        <f aca="false">IF(G4699=1,INT(ROUND((A4699-Debut)*86400,0)/3600),"")</f>
        <v/>
      </c>
      <c r="J4699" s="0" t="str">
        <f aca="false">IF(OR(A4699="",B4699=""),"",ROUND((B4699-A4699)*86400,0))</f>
        <v/>
      </c>
      <c r="K4699" s="37" t="str">
        <f aca="false">IF(G4699=1,IF(COUNTIFS($C:$C,C4699,$G:$G,1,$A:$A,"&gt;="&amp;(A4699-FenetreInterm/86400),$A:$A,"&lt;="&amp;A4699)&gt;=NbInterm,1,0),"")</f>
        <v/>
      </c>
      <c r="L4699" s="37" t="str">
        <f aca="false">IF(G4699=1,IF(B4699="",0,IF(J4699&lt;SeuilFugitive,1,0)),"")</f>
        <v/>
      </c>
      <c r="M4699" s="37" t="str">
        <f aca="false">IF(G4699=1,IF(B4699="",IF((Fin-A4699)*24&gt;SeuilFigee,1,0),IF(J4699&gt;SeuilFigee*3600,1,0)),"")</f>
        <v/>
      </c>
      <c r="N4699" s="0" t="str">
        <f aca="false">IF(G4699=1,IF(COUNTIF(H$2:H4699,H4699)=1,COUNTIF($H:$H,H4699),""),"")</f>
        <v/>
      </c>
      <c r="O4699" s="0" t="str">
        <f aca="false">IF(G4699=1,IF(COUNTIF(I$2:I4699,I4699)=1,COUNTIF($I:$I,I4699),""),"")</f>
        <v/>
      </c>
      <c r="P4699" s="38" t="str">
        <f aca="false">IF(G4699=1,IF(COUNTIFS(C$2:C4699,C4699,G$2:G4699,1)=1,COUNTIFS($C:$C,C4699,$G:$G,1)+ROW()/10000000,""),"")</f>
        <v/>
      </c>
      <c r="Q4699" s="0" t="str">
        <f aca="false">IF(K4699=1,IF(COUNTIFS(C$2:C4699,C4699,K$2:K4699,1)=1,1,0),"")</f>
        <v/>
      </c>
      <c r="R4699" s="0" t="str">
        <f aca="false">IF(M4699=1,IF(COUNTIFS(C$2:C4699,C4699,M$2:M4699,1)=1,1,0),"")</f>
        <v/>
      </c>
      <c r="S4699" s="0" t="str">
        <f aca="false">IF(L4699=1,IF(COUNTIFS(C$2:C4699,C4699,L$2:L4699,1)=1,1,0),"")</f>
        <v/>
      </c>
      <c r="T4699" s="38" t="str">
        <f aca="false">IF(N4699="","",N4699+ROW()/10000000)</f>
        <v/>
      </c>
      <c r="U4699" s="0" t="str">
        <f aca="false">IF(G4699=1,IF(B4699="",1,0),"")</f>
        <v/>
      </c>
    </row>
    <row r="4700" customFormat="false" ht="15" hidden="false" customHeight="false" outlineLevel="0" collapsed="false">
      <c r="A4700" s="35"/>
      <c r="B4700" s="35"/>
      <c r="G4700" s="0" t="str">
        <f aca="false">IF(A4700="","",IF(AND(A4700&gt;=Debut,A4700&lt;Fin),1,0))</f>
        <v/>
      </c>
      <c r="H4700" s="0" t="str">
        <f aca="false">IF(G4700=1,INT(ROUND((A4700-Debut)*86400,0)/600),"")</f>
        <v/>
      </c>
      <c r="I4700" s="0" t="str">
        <f aca="false">IF(G4700=1,INT(ROUND((A4700-Debut)*86400,0)/3600),"")</f>
        <v/>
      </c>
      <c r="J4700" s="0" t="str">
        <f aca="false">IF(OR(A4700="",B4700=""),"",ROUND((B4700-A4700)*86400,0))</f>
        <v/>
      </c>
      <c r="K4700" s="37" t="str">
        <f aca="false">IF(G4700=1,IF(COUNTIFS($C:$C,C4700,$G:$G,1,$A:$A,"&gt;="&amp;(A4700-FenetreInterm/86400),$A:$A,"&lt;="&amp;A4700)&gt;=NbInterm,1,0),"")</f>
        <v/>
      </c>
      <c r="L4700" s="37" t="str">
        <f aca="false">IF(G4700=1,IF(B4700="",0,IF(J4700&lt;SeuilFugitive,1,0)),"")</f>
        <v/>
      </c>
      <c r="M4700" s="37" t="str">
        <f aca="false">IF(G4700=1,IF(B4700="",IF((Fin-A4700)*24&gt;SeuilFigee,1,0),IF(J4700&gt;SeuilFigee*3600,1,0)),"")</f>
        <v/>
      </c>
      <c r="N4700" s="0" t="str">
        <f aca="false">IF(G4700=1,IF(COUNTIF(H$2:H4700,H4700)=1,COUNTIF($H:$H,H4700),""),"")</f>
        <v/>
      </c>
      <c r="O4700" s="0" t="str">
        <f aca="false">IF(G4700=1,IF(COUNTIF(I$2:I4700,I4700)=1,COUNTIF($I:$I,I4700),""),"")</f>
        <v/>
      </c>
      <c r="P4700" s="38" t="str">
        <f aca="false">IF(G4700=1,IF(COUNTIFS(C$2:C4700,C4700,G$2:G4700,1)=1,COUNTIFS($C:$C,C4700,$G:$G,1)+ROW()/10000000,""),"")</f>
        <v/>
      </c>
      <c r="Q4700" s="0" t="str">
        <f aca="false">IF(K4700=1,IF(COUNTIFS(C$2:C4700,C4700,K$2:K4700,1)=1,1,0),"")</f>
        <v/>
      </c>
      <c r="R4700" s="0" t="str">
        <f aca="false">IF(M4700=1,IF(COUNTIFS(C$2:C4700,C4700,M$2:M4700,1)=1,1,0),"")</f>
        <v/>
      </c>
      <c r="S4700" s="0" t="str">
        <f aca="false">IF(L4700=1,IF(COUNTIFS(C$2:C4700,C4700,L$2:L4700,1)=1,1,0),"")</f>
        <v/>
      </c>
      <c r="T4700" s="38" t="str">
        <f aca="false">IF(N4700="","",N4700+ROW()/10000000)</f>
        <v/>
      </c>
      <c r="U4700" s="0" t="str">
        <f aca="false">IF(G4700=1,IF(B4700="",1,0),"")</f>
        <v/>
      </c>
    </row>
    <row r="4701" customFormat="false" ht="15" hidden="false" customHeight="false" outlineLevel="0" collapsed="false">
      <c r="A4701" s="35"/>
      <c r="B4701" s="35"/>
      <c r="G4701" s="0" t="str">
        <f aca="false">IF(A4701="","",IF(AND(A4701&gt;=Debut,A4701&lt;Fin),1,0))</f>
        <v/>
      </c>
      <c r="H4701" s="0" t="str">
        <f aca="false">IF(G4701=1,INT(ROUND((A4701-Debut)*86400,0)/600),"")</f>
        <v/>
      </c>
      <c r="I4701" s="0" t="str">
        <f aca="false">IF(G4701=1,INT(ROUND((A4701-Debut)*86400,0)/3600),"")</f>
        <v/>
      </c>
      <c r="J4701" s="0" t="str">
        <f aca="false">IF(OR(A4701="",B4701=""),"",ROUND((B4701-A4701)*86400,0))</f>
        <v/>
      </c>
      <c r="K4701" s="37" t="str">
        <f aca="false">IF(G4701=1,IF(COUNTIFS($C:$C,C4701,$G:$G,1,$A:$A,"&gt;="&amp;(A4701-FenetreInterm/86400),$A:$A,"&lt;="&amp;A4701)&gt;=NbInterm,1,0),"")</f>
        <v/>
      </c>
      <c r="L4701" s="37" t="str">
        <f aca="false">IF(G4701=1,IF(B4701="",0,IF(J4701&lt;SeuilFugitive,1,0)),"")</f>
        <v/>
      </c>
      <c r="M4701" s="37" t="str">
        <f aca="false">IF(G4701=1,IF(B4701="",IF((Fin-A4701)*24&gt;SeuilFigee,1,0),IF(J4701&gt;SeuilFigee*3600,1,0)),"")</f>
        <v/>
      </c>
      <c r="N4701" s="0" t="str">
        <f aca="false">IF(G4701=1,IF(COUNTIF(H$2:H4701,H4701)=1,COUNTIF($H:$H,H4701),""),"")</f>
        <v/>
      </c>
      <c r="O4701" s="0" t="str">
        <f aca="false">IF(G4701=1,IF(COUNTIF(I$2:I4701,I4701)=1,COUNTIF($I:$I,I4701),""),"")</f>
        <v/>
      </c>
      <c r="P4701" s="38" t="str">
        <f aca="false">IF(G4701=1,IF(COUNTIFS(C$2:C4701,C4701,G$2:G4701,1)=1,COUNTIFS($C:$C,C4701,$G:$G,1)+ROW()/10000000,""),"")</f>
        <v/>
      </c>
      <c r="Q4701" s="0" t="str">
        <f aca="false">IF(K4701=1,IF(COUNTIFS(C$2:C4701,C4701,K$2:K4701,1)=1,1,0),"")</f>
        <v/>
      </c>
      <c r="R4701" s="0" t="str">
        <f aca="false">IF(M4701=1,IF(COUNTIFS(C$2:C4701,C4701,M$2:M4701,1)=1,1,0),"")</f>
        <v/>
      </c>
      <c r="S4701" s="0" t="str">
        <f aca="false">IF(L4701=1,IF(COUNTIFS(C$2:C4701,C4701,L$2:L4701,1)=1,1,0),"")</f>
        <v/>
      </c>
      <c r="T4701" s="38" t="str">
        <f aca="false">IF(N4701="","",N4701+ROW()/10000000)</f>
        <v/>
      </c>
      <c r="U4701" s="0" t="str">
        <f aca="false">IF(G4701=1,IF(B4701="",1,0),"")</f>
        <v/>
      </c>
    </row>
    <row r="4702" customFormat="false" ht="15" hidden="false" customHeight="false" outlineLevel="0" collapsed="false">
      <c r="A4702" s="35"/>
      <c r="B4702" s="35"/>
      <c r="G4702" s="0" t="str">
        <f aca="false">IF(A4702="","",IF(AND(A4702&gt;=Debut,A4702&lt;Fin),1,0))</f>
        <v/>
      </c>
      <c r="H4702" s="0" t="str">
        <f aca="false">IF(G4702=1,INT(ROUND((A4702-Debut)*86400,0)/600),"")</f>
        <v/>
      </c>
      <c r="I4702" s="0" t="str">
        <f aca="false">IF(G4702=1,INT(ROUND((A4702-Debut)*86400,0)/3600),"")</f>
        <v/>
      </c>
      <c r="J4702" s="0" t="str">
        <f aca="false">IF(OR(A4702="",B4702=""),"",ROUND((B4702-A4702)*86400,0))</f>
        <v/>
      </c>
      <c r="K4702" s="37" t="str">
        <f aca="false">IF(G4702=1,IF(COUNTIFS($C:$C,C4702,$G:$G,1,$A:$A,"&gt;="&amp;(A4702-FenetreInterm/86400),$A:$A,"&lt;="&amp;A4702)&gt;=NbInterm,1,0),"")</f>
        <v/>
      </c>
      <c r="L4702" s="37" t="str">
        <f aca="false">IF(G4702=1,IF(B4702="",0,IF(J4702&lt;SeuilFugitive,1,0)),"")</f>
        <v/>
      </c>
      <c r="M4702" s="37" t="str">
        <f aca="false">IF(G4702=1,IF(B4702="",IF((Fin-A4702)*24&gt;SeuilFigee,1,0),IF(J4702&gt;SeuilFigee*3600,1,0)),"")</f>
        <v/>
      </c>
      <c r="N4702" s="0" t="str">
        <f aca="false">IF(G4702=1,IF(COUNTIF(H$2:H4702,H4702)=1,COUNTIF($H:$H,H4702),""),"")</f>
        <v/>
      </c>
      <c r="O4702" s="0" t="str">
        <f aca="false">IF(G4702=1,IF(COUNTIF(I$2:I4702,I4702)=1,COUNTIF($I:$I,I4702),""),"")</f>
        <v/>
      </c>
      <c r="P4702" s="38" t="str">
        <f aca="false">IF(G4702=1,IF(COUNTIFS(C$2:C4702,C4702,G$2:G4702,1)=1,COUNTIFS($C:$C,C4702,$G:$G,1)+ROW()/10000000,""),"")</f>
        <v/>
      </c>
      <c r="Q4702" s="0" t="str">
        <f aca="false">IF(K4702=1,IF(COUNTIFS(C$2:C4702,C4702,K$2:K4702,1)=1,1,0),"")</f>
        <v/>
      </c>
      <c r="R4702" s="0" t="str">
        <f aca="false">IF(M4702=1,IF(COUNTIFS(C$2:C4702,C4702,M$2:M4702,1)=1,1,0),"")</f>
        <v/>
      </c>
      <c r="S4702" s="0" t="str">
        <f aca="false">IF(L4702=1,IF(COUNTIFS(C$2:C4702,C4702,L$2:L4702,1)=1,1,0),"")</f>
        <v/>
      </c>
      <c r="T4702" s="38" t="str">
        <f aca="false">IF(N4702="","",N4702+ROW()/10000000)</f>
        <v/>
      </c>
      <c r="U4702" s="0" t="str">
        <f aca="false">IF(G4702=1,IF(B4702="",1,0),"")</f>
        <v/>
      </c>
    </row>
    <row r="4703" customFormat="false" ht="15" hidden="false" customHeight="false" outlineLevel="0" collapsed="false">
      <c r="A4703" s="35"/>
      <c r="B4703" s="35"/>
      <c r="G4703" s="0" t="str">
        <f aca="false">IF(A4703="","",IF(AND(A4703&gt;=Debut,A4703&lt;Fin),1,0))</f>
        <v/>
      </c>
      <c r="H4703" s="0" t="str">
        <f aca="false">IF(G4703=1,INT(ROUND((A4703-Debut)*86400,0)/600),"")</f>
        <v/>
      </c>
      <c r="I4703" s="0" t="str">
        <f aca="false">IF(G4703=1,INT(ROUND((A4703-Debut)*86400,0)/3600),"")</f>
        <v/>
      </c>
      <c r="J4703" s="0" t="str">
        <f aca="false">IF(OR(A4703="",B4703=""),"",ROUND((B4703-A4703)*86400,0))</f>
        <v/>
      </c>
      <c r="K4703" s="37" t="str">
        <f aca="false">IF(G4703=1,IF(COUNTIFS($C:$C,C4703,$G:$G,1,$A:$A,"&gt;="&amp;(A4703-FenetreInterm/86400),$A:$A,"&lt;="&amp;A4703)&gt;=NbInterm,1,0),"")</f>
        <v/>
      </c>
      <c r="L4703" s="37" t="str">
        <f aca="false">IF(G4703=1,IF(B4703="",0,IF(J4703&lt;SeuilFugitive,1,0)),"")</f>
        <v/>
      </c>
      <c r="M4703" s="37" t="str">
        <f aca="false">IF(G4703=1,IF(B4703="",IF((Fin-A4703)*24&gt;SeuilFigee,1,0),IF(J4703&gt;SeuilFigee*3600,1,0)),"")</f>
        <v/>
      </c>
      <c r="N4703" s="0" t="str">
        <f aca="false">IF(G4703=1,IF(COUNTIF(H$2:H4703,H4703)=1,COUNTIF($H:$H,H4703),""),"")</f>
        <v/>
      </c>
      <c r="O4703" s="0" t="str">
        <f aca="false">IF(G4703=1,IF(COUNTIF(I$2:I4703,I4703)=1,COUNTIF($I:$I,I4703),""),"")</f>
        <v/>
      </c>
      <c r="P4703" s="38" t="str">
        <f aca="false">IF(G4703=1,IF(COUNTIFS(C$2:C4703,C4703,G$2:G4703,1)=1,COUNTIFS($C:$C,C4703,$G:$G,1)+ROW()/10000000,""),"")</f>
        <v/>
      </c>
      <c r="Q4703" s="0" t="str">
        <f aca="false">IF(K4703=1,IF(COUNTIFS(C$2:C4703,C4703,K$2:K4703,1)=1,1,0),"")</f>
        <v/>
      </c>
      <c r="R4703" s="0" t="str">
        <f aca="false">IF(M4703=1,IF(COUNTIFS(C$2:C4703,C4703,M$2:M4703,1)=1,1,0),"")</f>
        <v/>
      </c>
      <c r="S4703" s="0" t="str">
        <f aca="false">IF(L4703=1,IF(COUNTIFS(C$2:C4703,C4703,L$2:L4703,1)=1,1,0),"")</f>
        <v/>
      </c>
      <c r="T4703" s="38" t="str">
        <f aca="false">IF(N4703="","",N4703+ROW()/10000000)</f>
        <v/>
      </c>
      <c r="U4703" s="0" t="str">
        <f aca="false">IF(G4703=1,IF(B4703="",1,0),"")</f>
        <v/>
      </c>
    </row>
    <row r="4704" customFormat="false" ht="15" hidden="false" customHeight="false" outlineLevel="0" collapsed="false">
      <c r="A4704" s="35"/>
      <c r="B4704" s="35"/>
      <c r="G4704" s="0" t="str">
        <f aca="false">IF(A4704="","",IF(AND(A4704&gt;=Debut,A4704&lt;Fin),1,0))</f>
        <v/>
      </c>
      <c r="H4704" s="0" t="str">
        <f aca="false">IF(G4704=1,INT(ROUND((A4704-Debut)*86400,0)/600),"")</f>
        <v/>
      </c>
      <c r="I4704" s="0" t="str">
        <f aca="false">IF(G4704=1,INT(ROUND((A4704-Debut)*86400,0)/3600),"")</f>
        <v/>
      </c>
      <c r="J4704" s="0" t="str">
        <f aca="false">IF(OR(A4704="",B4704=""),"",ROUND((B4704-A4704)*86400,0))</f>
        <v/>
      </c>
      <c r="K4704" s="37" t="str">
        <f aca="false">IF(G4704=1,IF(COUNTIFS($C:$C,C4704,$G:$G,1,$A:$A,"&gt;="&amp;(A4704-FenetreInterm/86400),$A:$A,"&lt;="&amp;A4704)&gt;=NbInterm,1,0),"")</f>
        <v/>
      </c>
      <c r="L4704" s="37" t="str">
        <f aca="false">IF(G4704=1,IF(B4704="",0,IF(J4704&lt;SeuilFugitive,1,0)),"")</f>
        <v/>
      </c>
      <c r="M4704" s="37" t="str">
        <f aca="false">IF(G4704=1,IF(B4704="",IF((Fin-A4704)*24&gt;SeuilFigee,1,0),IF(J4704&gt;SeuilFigee*3600,1,0)),"")</f>
        <v/>
      </c>
      <c r="N4704" s="0" t="str">
        <f aca="false">IF(G4704=1,IF(COUNTIF(H$2:H4704,H4704)=1,COUNTIF($H:$H,H4704),""),"")</f>
        <v/>
      </c>
      <c r="O4704" s="0" t="str">
        <f aca="false">IF(G4704=1,IF(COUNTIF(I$2:I4704,I4704)=1,COUNTIF($I:$I,I4704),""),"")</f>
        <v/>
      </c>
      <c r="P4704" s="38" t="str">
        <f aca="false">IF(G4704=1,IF(COUNTIFS(C$2:C4704,C4704,G$2:G4704,1)=1,COUNTIFS($C:$C,C4704,$G:$G,1)+ROW()/10000000,""),"")</f>
        <v/>
      </c>
      <c r="Q4704" s="0" t="str">
        <f aca="false">IF(K4704=1,IF(COUNTIFS(C$2:C4704,C4704,K$2:K4704,1)=1,1,0),"")</f>
        <v/>
      </c>
      <c r="R4704" s="0" t="str">
        <f aca="false">IF(M4704=1,IF(COUNTIFS(C$2:C4704,C4704,M$2:M4704,1)=1,1,0),"")</f>
        <v/>
      </c>
      <c r="S4704" s="0" t="str">
        <f aca="false">IF(L4704=1,IF(COUNTIFS(C$2:C4704,C4704,L$2:L4704,1)=1,1,0),"")</f>
        <v/>
      </c>
      <c r="T4704" s="38" t="str">
        <f aca="false">IF(N4704="","",N4704+ROW()/10000000)</f>
        <v/>
      </c>
      <c r="U4704" s="0" t="str">
        <f aca="false">IF(G4704=1,IF(B4704="",1,0),"")</f>
        <v/>
      </c>
    </row>
    <row r="4705" customFormat="false" ht="15" hidden="false" customHeight="false" outlineLevel="0" collapsed="false">
      <c r="A4705" s="35"/>
      <c r="B4705" s="35"/>
      <c r="G4705" s="0" t="str">
        <f aca="false">IF(A4705="","",IF(AND(A4705&gt;=Debut,A4705&lt;Fin),1,0))</f>
        <v/>
      </c>
      <c r="H4705" s="0" t="str">
        <f aca="false">IF(G4705=1,INT(ROUND((A4705-Debut)*86400,0)/600),"")</f>
        <v/>
      </c>
      <c r="I4705" s="0" t="str">
        <f aca="false">IF(G4705=1,INT(ROUND((A4705-Debut)*86400,0)/3600),"")</f>
        <v/>
      </c>
      <c r="J4705" s="0" t="str">
        <f aca="false">IF(OR(A4705="",B4705=""),"",ROUND((B4705-A4705)*86400,0))</f>
        <v/>
      </c>
      <c r="K4705" s="37" t="str">
        <f aca="false">IF(G4705=1,IF(COUNTIFS($C:$C,C4705,$G:$G,1,$A:$A,"&gt;="&amp;(A4705-FenetreInterm/86400),$A:$A,"&lt;="&amp;A4705)&gt;=NbInterm,1,0),"")</f>
        <v/>
      </c>
      <c r="L4705" s="37" t="str">
        <f aca="false">IF(G4705=1,IF(B4705="",0,IF(J4705&lt;SeuilFugitive,1,0)),"")</f>
        <v/>
      </c>
      <c r="M4705" s="37" t="str">
        <f aca="false">IF(G4705=1,IF(B4705="",IF((Fin-A4705)*24&gt;SeuilFigee,1,0),IF(J4705&gt;SeuilFigee*3600,1,0)),"")</f>
        <v/>
      </c>
      <c r="N4705" s="0" t="str">
        <f aca="false">IF(G4705=1,IF(COUNTIF(H$2:H4705,H4705)=1,COUNTIF($H:$H,H4705),""),"")</f>
        <v/>
      </c>
      <c r="O4705" s="0" t="str">
        <f aca="false">IF(G4705=1,IF(COUNTIF(I$2:I4705,I4705)=1,COUNTIF($I:$I,I4705),""),"")</f>
        <v/>
      </c>
      <c r="P4705" s="38" t="str">
        <f aca="false">IF(G4705=1,IF(COUNTIFS(C$2:C4705,C4705,G$2:G4705,1)=1,COUNTIFS($C:$C,C4705,$G:$G,1)+ROW()/10000000,""),"")</f>
        <v/>
      </c>
      <c r="Q4705" s="0" t="str">
        <f aca="false">IF(K4705=1,IF(COUNTIFS(C$2:C4705,C4705,K$2:K4705,1)=1,1,0),"")</f>
        <v/>
      </c>
      <c r="R4705" s="0" t="str">
        <f aca="false">IF(M4705=1,IF(COUNTIFS(C$2:C4705,C4705,M$2:M4705,1)=1,1,0),"")</f>
        <v/>
      </c>
      <c r="S4705" s="0" t="str">
        <f aca="false">IF(L4705=1,IF(COUNTIFS(C$2:C4705,C4705,L$2:L4705,1)=1,1,0),"")</f>
        <v/>
      </c>
      <c r="T4705" s="38" t="str">
        <f aca="false">IF(N4705="","",N4705+ROW()/10000000)</f>
        <v/>
      </c>
      <c r="U4705" s="0" t="str">
        <f aca="false">IF(G4705=1,IF(B4705="",1,0),"")</f>
        <v/>
      </c>
    </row>
    <row r="4706" customFormat="false" ht="15" hidden="false" customHeight="false" outlineLevel="0" collapsed="false">
      <c r="A4706" s="35"/>
      <c r="B4706" s="35"/>
      <c r="G4706" s="0" t="str">
        <f aca="false">IF(A4706="","",IF(AND(A4706&gt;=Debut,A4706&lt;Fin),1,0))</f>
        <v/>
      </c>
      <c r="H4706" s="0" t="str">
        <f aca="false">IF(G4706=1,INT(ROUND((A4706-Debut)*86400,0)/600),"")</f>
        <v/>
      </c>
      <c r="I4706" s="0" t="str">
        <f aca="false">IF(G4706=1,INT(ROUND((A4706-Debut)*86400,0)/3600),"")</f>
        <v/>
      </c>
      <c r="J4706" s="0" t="str">
        <f aca="false">IF(OR(A4706="",B4706=""),"",ROUND((B4706-A4706)*86400,0))</f>
        <v/>
      </c>
      <c r="K4706" s="37" t="str">
        <f aca="false">IF(G4706=1,IF(COUNTIFS($C:$C,C4706,$G:$G,1,$A:$A,"&gt;="&amp;(A4706-FenetreInterm/86400),$A:$A,"&lt;="&amp;A4706)&gt;=NbInterm,1,0),"")</f>
        <v/>
      </c>
      <c r="L4706" s="37" t="str">
        <f aca="false">IF(G4706=1,IF(B4706="",0,IF(J4706&lt;SeuilFugitive,1,0)),"")</f>
        <v/>
      </c>
      <c r="M4706" s="37" t="str">
        <f aca="false">IF(G4706=1,IF(B4706="",IF((Fin-A4706)*24&gt;SeuilFigee,1,0),IF(J4706&gt;SeuilFigee*3600,1,0)),"")</f>
        <v/>
      </c>
      <c r="N4706" s="0" t="str">
        <f aca="false">IF(G4706=1,IF(COUNTIF(H$2:H4706,H4706)=1,COUNTIF($H:$H,H4706),""),"")</f>
        <v/>
      </c>
      <c r="O4706" s="0" t="str">
        <f aca="false">IF(G4706=1,IF(COUNTIF(I$2:I4706,I4706)=1,COUNTIF($I:$I,I4706),""),"")</f>
        <v/>
      </c>
      <c r="P4706" s="38" t="str">
        <f aca="false">IF(G4706=1,IF(COUNTIFS(C$2:C4706,C4706,G$2:G4706,1)=1,COUNTIFS($C:$C,C4706,$G:$G,1)+ROW()/10000000,""),"")</f>
        <v/>
      </c>
      <c r="Q4706" s="0" t="str">
        <f aca="false">IF(K4706=1,IF(COUNTIFS(C$2:C4706,C4706,K$2:K4706,1)=1,1,0),"")</f>
        <v/>
      </c>
      <c r="R4706" s="0" t="str">
        <f aca="false">IF(M4706=1,IF(COUNTIFS(C$2:C4706,C4706,M$2:M4706,1)=1,1,0),"")</f>
        <v/>
      </c>
      <c r="S4706" s="0" t="str">
        <f aca="false">IF(L4706=1,IF(COUNTIFS(C$2:C4706,C4706,L$2:L4706,1)=1,1,0),"")</f>
        <v/>
      </c>
      <c r="T4706" s="38" t="str">
        <f aca="false">IF(N4706="","",N4706+ROW()/10000000)</f>
        <v/>
      </c>
      <c r="U4706" s="0" t="str">
        <f aca="false">IF(G4706=1,IF(B4706="",1,0),"")</f>
        <v/>
      </c>
    </row>
    <row r="4707" customFormat="false" ht="15" hidden="false" customHeight="false" outlineLevel="0" collapsed="false">
      <c r="A4707" s="35"/>
      <c r="B4707" s="35"/>
      <c r="G4707" s="0" t="str">
        <f aca="false">IF(A4707="","",IF(AND(A4707&gt;=Debut,A4707&lt;Fin),1,0))</f>
        <v/>
      </c>
      <c r="H4707" s="0" t="str">
        <f aca="false">IF(G4707=1,INT(ROUND((A4707-Debut)*86400,0)/600),"")</f>
        <v/>
      </c>
      <c r="I4707" s="0" t="str">
        <f aca="false">IF(G4707=1,INT(ROUND((A4707-Debut)*86400,0)/3600),"")</f>
        <v/>
      </c>
      <c r="J4707" s="0" t="str">
        <f aca="false">IF(OR(A4707="",B4707=""),"",ROUND((B4707-A4707)*86400,0))</f>
        <v/>
      </c>
      <c r="K4707" s="37" t="str">
        <f aca="false">IF(G4707=1,IF(COUNTIFS($C:$C,C4707,$G:$G,1,$A:$A,"&gt;="&amp;(A4707-FenetreInterm/86400),$A:$A,"&lt;="&amp;A4707)&gt;=NbInterm,1,0),"")</f>
        <v/>
      </c>
      <c r="L4707" s="37" t="str">
        <f aca="false">IF(G4707=1,IF(B4707="",0,IF(J4707&lt;SeuilFugitive,1,0)),"")</f>
        <v/>
      </c>
      <c r="M4707" s="37" t="str">
        <f aca="false">IF(G4707=1,IF(B4707="",IF((Fin-A4707)*24&gt;SeuilFigee,1,0),IF(J4707&gt;SeuilFigee*3600,1,0)),"")</f>
        <v/>
      </c>
      <c r="N4707" s="0" t="str">
        <f aca="false">IF(G4707=1,IF(COUNTIF(H$2:H4707,H4707)=1,COUNTIF($H:$H,H4707),""),"")</f>
        <v/>
      </c>
      <c r="O4707" s="0" t="str">
        <f aca="false">IF(G4707=1,IF(COUNTIF(I$2:I4707,I4707)=1,COUNTIF($I:$I,I4707),""),"")</f>
        <v/>
      </c>
      <c r="P4707" s="38" t="str">
        <f aca="false">IF(G4707=1,IF(COUNTIFS(C$2:C4707,C4707,G$2:G4707,1)=1,COUNTIFS($C:$C,C4707,$G:$G,1)+ROW()/10000000,""),"")</f>
        <v/>
      </c>
      <c r="Q4707" s="0" t="str">
        <f aca="false">IF(K4707=1,IF(COUNTIFS(C$2:C4707,C4707,K$2:K4707,1)=1,1,0),"")</f>
        <v/>
      </c>
      <c r="R4707" s="0" t="str">
        <f aca="false">IF(M4707=1,IF(COUNTIFS(C$2:C4707,C4707,M$2:M4707,1)=1,1,0),"")</f>
        <v/>
      </c>
      <c r="S4707" s="0" t="str">
        <f aca="false">IF(L4707=1,IF(COUNTIFS(C$2:C4707,C4707,L$2:L4707,1)=1,1,0),"")</f>
        <v/>
      </c>
      <c r="T4707" s="38" t="str">
        <f aca="false">IF(N4707="","",N4707+ROW()/10000000)</f>
        <v/>
      </c>
      <c r="U4707" s="0" t="str">
        <f aca="false">IF(G4707=1,IF(B4707="",1,0),"")</f>
        <v/>
      </c>
    </row>
    <row r="4708" customFormat="false" ht="15" hidden="false" customHeight="false" outlineLevel="0" collapsed="false">
      <c r="A4708" s="35"/>
      <c r="B4708" s="35"/>
      <c r="G4708" s="0" t="str">
        <f aca="false">IF(A4708="","",IF(AND(A4708&gt;=Debut,A4708&lt;Fin),1,0))</f>
        <v/>
      </c>
      <c r="H4708" s="0" t="str">
        <f aca="false">IF(G4708=1,INT(ROUND((A4708-Debut)*86400,0)/600),"")</f>
        <v/>
      </c>
      <c r="I4708" s="0" t="str">
        <f aca="false">IF(G4708=1,INT(ROUND((A4708-Debut)*86400,0)/3600),"")</f>
        <v/>
      </c>
      <c r="J4708" s="0" t="str">
        <f aca="false">IF(OR(A4708="",B4708=""),"",ROUND((B4708-A4708)*86400,0))</f>
        <v/>
      </c>
      <c r="K4708" s="37" t="str">
        <f aca="false">IF(G4708=1,IF(COUNTIFS($C:$C,C4708,$G:$G,1,$A:$A,"&gt;="&amp;(A4708-FenetreInterm/86400),$A:$A,"&lt;="&amp;A4708)&gt;=NbInterm,1,0),"")</f>
        <v/>
      </c>
      <c r="L4708" s="37" t="str">
        <f aca="false">IF(G4708=1,IF(B4708="",0,IF(J4708&lt;SeuilFugitive,1,0)),"")</f>
        <v/>
      </c>
      <c r="M4708" s="37" t="str">
        <f aca="false">IF(G4708=1,IF(B4708="",IF((Fin-A4708)*24&gt;SeuilFigee,1,0),IF(J4708&gt;SeuilFigee*3600,1,0)),"")</f>
        <v/>
      </c>
      <c r="N4708" s="0" t="str">
        <f aca="false">IF(G4708=1,IF(COUNTIF(H$2:H4708,H4708)=1,COUNTIF($H:$H,H4708),""),"")</f>
        <v/>
      </c>
      <c r="O4708" s="0" t="str">
        <f aca="false">IF(G4708=1,IF(COUNTIF(I$2:I4708,I4708)=1,COUNTIF($I:$I,I4708),""),"")</f>
        <v/>
      </c>
      <c r="P4708" s="38" t="str">
        <f aca="false">IF(G4708=1,IF(COUNTIFS(C$2:C4708,C4708,G$2:G4708,1)=1,COUNTIFS($C:$C,C4708,$G:$G,1)+ROW()/10000000,""),"")</f>
        <v/>
      </c>
      <c r="Q4708" s="0" t="str">
        <f aca="false">IF(K4708=1,IF(COUNTIFS(C$2:C4708,C4708,K$2:K4708,1)=1,1,0),"")</f>
        <v/>
      </c>
      <c r="R4708" s="0" t="str">
        <f aca="false">IF(M4708=1,IF(COUNTIFS(C$2:C4708,C4708,M$2:M4708,1)=1,1,0),"")</f>
        <v/>
      </c>
      <c r="S4708" s="0" t="str">
        <f aca="false">IF(L4708=1,IF(COUNTIFS(C$2:C4708,C4708,L$2:L4708,1)=1,1,0),"")</f>
        <v/>
      </c>
      <c r="T4708" s="38" t="str">
        <f aca="false">IF(N4708="","",N4708+ROW()/10000000)</f>
        <v/>
      </c>
      <c r="U4708" s="0" t="str">
        <f aca="false">IF(G4708=1,IF(B4708="",1,0),"")</f>
        <v/>
      </c>
    </row>
    <row r="4709" customFormat="false" ht="15" hidden="false" customHeight="false" outlineLevel="0" collapsed="false">
      <c r="A4709" s="35"/>
      <c r="B4709" s="35"/>
      <c r="G4709" s="0" t="str">
        <f aca="false">IF(A4709="","",IF(AND(A4709&gt;=Debut,A4709&lt;Fin),1,0))</f>
        <v/>
      </c>
      <c r="H4709" s="0" t="str">
        <f aca="false">IF(G4709=1,INT(ROUND((A4709-Debut)*86400,0)/600),"")</f>
        <v/>
      </c>
      <c r="I4709" s="0" t="str">
        <f aca="false">IF(G4709=1,INT(ROUND((A4709-Debut)*86400,0)/3600),"")</f>
        <v/>
      </c>
      <c r="J4709" s="0" t="str">
        <f aca="false">IF(OR(A4709="",B4709=""),"",ROUND((B4709-A4709)*86400,0))</f>
        <v/>
      </c>
      <c r="K4709" s="37" t="str">
        <f aca="false">IF(G4709=1,IF(COUNTIFS($C:$C,C4709,$G:$G,1,$A:$A,"&gt;="&amp;(A4709-FenetreInterm/86400),$A:$A,"&lt;="&amp;A4709)&gt;=NbInterm,1,0),"")</f>
        <v/>
      </c>
      <c r="L4709" s="37" t="str">
        <f aca="false">IF(G4709=1,IF(B4709="",0,IF(J4709&lt;SeuilFugitive,1,0)),"")</f>
        <v/>
      </c>
      <c r="M4709" s="37" t="str">
        <f aca="false">IF(G4709=1,IF(B4709="",IF((Fin-A4709)*24&gt;SeuilFigee,1,0),IF(J4709&gt;SeuilFigee*3600,1,0)),"")</f>
        <v/>
      </c>
      <c r="N4709" s="0" t="str">
        <f aca="false">IF(G4709=1,IF(COUNTIF(H$2:H4709,H4709)=1,COUNTIF($H:$H,H4709),""),"")</f>
        <v/>
      </c>
      <c r="O4709" s="0" t="str">
        <f aca="false">IF(G4709=1,IF(COUNTIF(I$2:I4709,I4709)=1,COUNTIF($I:$I,I4709),""),"")</f>
        <v/>
      </c>
      <c r="P4709" s="38" t="str">
        <f aca="false">IF(G4709=1,IF(COUNTIFS(C$2:C4709,C4709,G$2:G4709,1)=1,COUNTIFS($C:$C,C4709,$G:$G,1)+ROW()/10000000,""),"")</f>
        <v/>
      </c>
      <c r="Q4709" s="0" t="str">
        <f aca="false">IF(K4709=1,IF(COUNTIFS(C$2:C4709,C4709,K$2:K4709,1)=1,1,0),"")</f>
        <v/>
      </c>
      <c r="R4709" s="0" t="str">
        <f aca="false">IF(M4709=1,IF(COUNTIFS(C$2:C4709,C4709,M$2:M4709,1)=1,1,0),"")</f>
        <v/>
      </c>
      <c r="S4709" s="0" t="str">
        <f aca="false">IF(L4709=1,IF(COUNTIFS(C$2:C4709,C4709,L$2:L4709,1)=1,1,0),"")</f>
        <v/>
      </c>
      <c r="T4709" s="38" t="str">
        <f aca="false">IF(N4709="","",N4709+ROW()/10000000)</f>
        <v/>
      </c>
      <c r="U4709" s="0" t="str">
        <f aca="false">IF(G4709=1,IF(B4709="",1,0),"")</f>
        <v/>
      </c>
    </row>
    <row r="4710" customFormat="false" ht="15" hidden="false" customHeight="false" outlineLevel="0" collapsed="false">
      <c r="A4710" s="35"/>
      <c r="B4710" s="35"/>
      <c r="G4710" s="0" t="str">
        <f aca="false">IF(A4710="","",IF(AND(A4710&gt;=Debut,A4710&lt;Fin),1,0))</f>
        <v/>
      </c>
      <c r="H4710" s="0" t="str">
        <f aca="false">IF(G4710=1,INT(ROUND((A4710-Debut)*86400,0)/600),"")</f>
        <v/>
      </c>
      <c r="I4710" s="0" t="str">
        <f aca="false">IF(G4710=1,INT(ROUND((A4710-Debut)*86400,0)/3600),"")</f>
        <v/>
      </c>
      <c r="J4710" s="0" t="str">
        <f aca="false">IF(OR(A4710="",B4710=""),"",ROUND((B4710-A4710)*86400,0))</f>
        <v/>
      </c>
      <c r="K4710" s="37" t="str">
        <f aca="false">IF(G4710=1,IF(COUNTIFS($C:$C,C4710,$G:$G,1,$A:$A,"&gt;="&amp;(A4710-FenetreInterm/86400),$A:$A,"&lt;="&amp;A4710)&gt;=NbInterm,1,0),"")</f>
        <v/>
      </c>
      <c r="L4710" s="37" t="str">
        <f aca="false">IF(G4710=1,IF(B4710="",0,IF(J4710&lt;SeuilFugitive,1,0)),"")</f>
        <v/>
      </c>
      <c r="M4710" s="37" t="str">
        <f aca="false">IF(G4710=1,IF(B4710="",IF((Fin-A4710)*24&gt;SeuilFigee,1,0),IF(J4710&gt;SeuilFigee*3600,1,0)),"")</f>
        <v/>
      </c>
      <c r="N4710" s="0" t="str">
        <f aca="false">IF(G4710=1,IF(COUNTIF(H$2:H4710,H4710)=1,COUNTIF($H:$H,H4710),""),"")</f>
        <v/>
      </c>
      <c r="O4710" s="0" t="str">
        <f aca="false">IF(G4710=1,IF(COUNTIF(I$2:I4710,I4710)=1,COUNTIF($I:$I,I4710),""),"")</f>
        <v/>
      </c>
      <c r="P4710" s="38" t="str">
        <f aca="false">IF(G4710=1,IF(COUNTIFS(C$2:C4710,C4710,G$2:G4710,1)=1,COUNTIFS($C:$C,C4710,$G:$G,1)+ROW()/10000000,""),"")</f>
        <v/>
      </c>
      <c r="Q4710" s="0" t="str">
        <f aca="false">IF(K4710=1,IF(COUNTIFS(C$2:C4710,C4710,K$2:K4710,1)=1,1,0),"")</f>
        <v/>
      </c>
      <c r="R4710" s="0" t="str">
        <f aca="false">IF(M4710=1,IF(COUNTIFS(C$2:C4710,C4710,M$2:M4710,1)=1,1,0),"")</f>
        <v/>
      </c>
      <c r="S4710" s="0" t="str">
        <f aca="false">IF(L4710=1,IF(COUNTIFS(C$2:C4710,C4710,L$2:L4710,1)=1,1,0),"")</f>
        <v/>
      </c>
      <c r="T4710" s="38" t="str">
        <f aca="false">IF(N4710="","",N4710+ROW()/10000000)</f>
        <v/>
      </c>
      <c r="U4710" s="0" t="str">
        <f aca="false">IF(G4710=1,IF(B4710="",1,0),"")</f>
        <v/>
      </c>
    </row>
    <row r="4711" customFormat="false" ht="15" hidden="false" customHeight="false" outlineLevel="0" collapsed="false">
      <c r="A4711" s="35"/>
      <c r="B4711" s="35"/>
      <c r="G4711" s="0" t="str">
        <f aca="false">IF(A4711="","",IF(AND(A4711&gt;=Debut,A4711&lt;Fin),1,0))</f>
        <v/>
      </c>
      <c r="H4711" s="0" t="str">
        <f aca="false">IF(G4711=1,INT(ROUND((A4711-Debut)*86400,0)/600),"")</f>
        <v/>
      </c>
      <c r="I4711" s="0" t="str">
        <f aca="false">IF(G4711=1,INT(ROUND((A4711-Debut)*86400,0)/3600),"")</f>
        <v/>
      </c>
      <c r="J4711" s="0" t="str">
        <f aca="false">IF(OR(A4711="",B4711=""),"",ROUND((B4711-A4711)*86400,0))</f>
        <v/>
      </c>
      <c r="K4711" s="37" t="str">
        <f aca="false">IF(G4711=1,IF(COUNTIFS($C:$C,C4711,$G:$G,1,$A:$A,"&gt;="&amp;(A4711-FenetreInterm/86400),$A:$A,"&lt;="&amp;A4711)&gt;=NbInterm,1,0),"")</f>
        <v/>
      </c>
      <c r="L4711" s="37" t="str">
        <f aca="false">IF(G4711=1,IF(B4711="",0,IF(J4711&lt;SeuilFugitive,1,0)),"")</f>
        <v/>
      </c>
      <c r="M4711" s="37" t="str">
        <f aca="false">IF(G4711=1,IF(B4711="",IF((Fin-A4711)*24&gt;SeuilFigee,1,0),IF(J4711&gt;SeuilFigee*3600,1,0)),"")</f>
        <v/>
      </c>
      <c r="N4711" s="0" t="str">
        <f aca="false">IF(G4711=1,IF(COUNTIF(H$2:H4711,H4711)=1,COUNTIF($H:$H,H4711),""),"")</f>
        <v/>
      </c>
      <c r="O4711" s="0" t="str">
        <f aca="false">IF(G4711=1,IF(COUNTIF(I$2:I4711,I4711)=1,COUNTIF($I:$I,I4711),""),"")</f>
        <v/>
      </c>
      <c r="P4711" s="38" t="str">
        <f aca="false">IF(G4711=1,IF(COUNTIFS(C$2:C4711,C4711,G$2:G4711,1)=1,COUNTIFS($C:$C,C4711,$G:$G,1)+ROW()/10000000,""),"")</f>
        <v/>
      </c>
      <c r="Q4711" s="0" t="str">
        <f aca="false">IF(K4711=1,IF(COUNTIFS(C$2:C4711,C4711,K$2:K4711,1)=1,1,0),"")</f>
        <v/>
      </c>
      <c r="R4711" s="0" t="str">
        <f aca="false">IF(M4711=1,IF(COUNTIFS(C$2:C4711,C4711,M$2:M4711,1)=1,1,0),"")</f>
        <v/>
      </c>
      <c r="S4711" s="0" t="str">
        <f aca="false">IF(L4711=1,IF(COUNTIFS(C$2:C4711,C4711,L$2:L4711,1)=1,1,0),"")</f>
        <v/>
      </c>
      <c r="T4711" s="38" t="str">
        <f aca="false">IF(N4711="","",N4711+ROW()/10000000)</f>
        <v/>
      </c>
      <c r="U4711" s="0" t="str">
        <f aca="false">IF(G4711=1,IF(B4711="",1,0),"")</f>
        <v/>
      </c>
    </row>
    <row r="4712" customFormat="false" ht="15" hidden="false" customHeight="false" outlineLevel="0" collapsed="false">
      <c r="A4712" s="35"/>
      <c r="B4712" s="35"/>
      <c r="G4712" s="0" t="str">
        <f aca="false">IF(A4712="","",IF(AND(A4712&gt;=Debut,A4712&lt;Fin),1,0))</f>
        <v/>
      </c>
      <c r="H4712" s="0" t="str">
        <f aca="false">IF(G4712=1,INT(ROUND((A4712-Debut)*86400,0)/600),"")</f>
        <v/>
      </c>
      <c r="I4712" s="0" t="str">
        <f aca="false">IF(G4712=1,INT(ROUND((A4712-Debut)*86400,0)/3600),"")</f>
        <v/>
      </c>
      <c r="J4712" s="0" t="str">
        <f aca="false">IF(OR(A4712="",B4712=""),"",ROUND((B4712-A4712)*86400,0))</f>
        <v/>
      </c>
      <c r="K4712" s="37" t="str">
        <f aca="false">IF(G4712=1,IF(COUNTIFS($C:$C,C4712,$G:$G,1,$A:$A,"&gt;="&amp;(A4712-FenetreInterm/86400),$A:$A,"&lt;="&amp;A4712)&gt;=NbInterm,1,0),"")</f>
        <v/>
      </c>
      <c r="L4712" s="37" t="str">
        <f aca="false">IF(G4712=1,IF(B4712="",0,IF(J4712&lt;SeuilFugitive,1,0)),"")</f>
        <v/>
      </c>
      <c r="M4712" s="37" t="str">
        <f aca="false">IF(G4712=1,IF(B4712="",IF((Fin-A4712)*24&gt;SeuilFigee,1,0),IF(J4712&gt;SeuilFigee*3600,1,0)),"")</f>
        <v/>
      </c>
      <c r="N4712" s="0" t="str">
        <f aca="false">IF(G4712=1,IF(COUNTIF(H$2:H4712,H4712)=1,COUNTIF($H:$H,H4712),""),"")</f>
        <v/>
      </c>
      <c r="O4712" s="0" t="str">
        <f aca="false">IF(G4712=1,IF(COUNTIF(I$2:I4712,I4712)=1,COUNTIF($I:$I,I4712),""),"")</f>
        <v/>
      </c>
      <c r="P4712" s="38" t="str">
        <f aca="false">IF(G4712=1,IF(COUNTIFS(C$2:C4712,C4712,G$2:G4712,1)=1,COUNTIFS($C:$C,C4712,$G:$G,1)+ROW()/10000000,""),"")</f>
        <v/>
      </c>
      <c r="Q4712" s="0" t="str">
        <f aca="false">IF(K4712=1,IF(COUNTIFS(C$2:C4712,C4712,K$2:K4712,1)=1,1,0),"")</f>
        <v/>
      </c>
      <c r="R4712" s="0" t="str">
        <f aca="false">IF(M4712=1,IF(COUNTIFS(C$2:C4712,C4712,M$2:M4712,1)=1,1,0),"")</f>
        <v/>
      </c>
      <c r="S4712" s="0" t="str">
        <f aca="false">IF(L4712=1,IF(COUNTIFS(C$2:C4712,C4712,L$2:L4712,1)=1,1,0),"")</f>
        <v/>
      </c>
      <c r="T4712" s="38" t="str">
        <f aca="false">IF(N4712="","",N4712+ROW()/10000000)</f>
        <v/>
      </c>
      <c r="U4712" s="0" t="str">
        <f aca="false">IF(G4712=1,IF(B4712="",1,0),"")</f>
        <v/>
      </c>
    </row>
    <row r="4713" customFormat="false" ht="15" hidden="false" customHeight="false" outlineLevel="0" collapsed="false">
      <c r="A4713" s="35"/>
      <c r="B4713" s="35"/>
      <c r="G4713" s="0" t="str">
        <f aca="false">IF(A4713="","",IF(AND(A4713&gt;=Debut,A4713&lt;Fin),1,0))</f>
        <v/>
      </c>
      <c r="H4713" s="0" t="str">
        <f aca="false">IF(G4713=1,INT(ROUND((A4713-Debut)*86400,0)/600),"")</f>
        <v/>
      </c>
      <c r="I4713" s="0" t="str">
        <f aca="false">IF(G4713=1,INT(ROUND((A4713-Debut)*86400,0)/3600),"")</f>
        <v/>
      </c>
      <c r="J4713" s="0" t="str">
        <f aca="false">IF(OR(A4713="",B4713=""),"",ROUND((B4713-A4713)*86400,0))</f>
        <v/>
      </c>
      <c r="K4713" s="37" t="str">
        <f aca="false">IF(G4713=1,IF(COUNTIFS($C:$C,C4713,$G:$G,1,$A:$A,"&gt;="&amp;(A4713-FenetreInterm/86400),$A:$A,"&lt;="&amp;A4713)&gt;=NbInterm,1,0),"")</f>
        <v/>
      </c>
      <c r="L4713" s="37" t="str">
        <f aca="false">IF(G4713=1,IF(B4713="",0,IF(J4713&lt;SeuilFugitive,1,0)),"")</f>
        <v/>
      </c>
      <c r="M4713" s="37" t="str">
        <f aca="false">IF(G4713=1,IF(B4713="",IF((Fin-A4713)*24&gt;SeuilFigee,1,0),IF(J4713&gt;SeuilFigee*3600,1,0)),"")</f>
        <v/>
      </c>
      <c r="N4713" s="0" t="str">
        <f aca="false">IF(G4713=1,IF(COUNTIF(H$2:H4713,H4713)=1,COUNTIF($H:$H,H4713),""),"")</f>
        <v/>
      </c>
      <c r="O4713" s="0" t="str">
        <f aca="false">IF(G4713=1,IF(COUNTIF(I$2:I4713,I4713)=1,COUNTIF($I:$I,I4713),""),"")</f>
        <v/>
      </c>
      <c r="P4713" s="38" t="str">
        <f aca="false">IF(G4713=1,IF(COUNTIFS(C$2:C4713,C4713,G$2:G4713,1)=1,COUNTIFS($C:$C,C4713,$G:$G,1)+ROW()/10000000,""),"")</f>
        <v/>
      </c>
      <c r="Q4713" s="0" t="str">
        <f aca="false">IF(K4713=1,IF(COUNTIFS(C$2:C4713,C4713,K$2:K4713,1)=1,1,0),"")</f>
        <v/>
      </c>
      <c r="R4713" s="0" t="str">
        <f aca="false">IF(M4713=1,IF(COUNTIFS(C$2:C4713,C4713,M$2:M4713,1)=1,1,0),"")</f>
        <v/>
      </c>
      <c r="S4713" s="0" t="str">
        <f aca="false">IF(L4713=1,IF(COUNTIFS(C$2:C4713,C4713,L$2:L4713,1)=1,1,0),"")</f>
        <v/>
      </c>
      <c r="T4713" s="38" t="str">
        <f aca="false">IF(N4713="","",N4713+ROW()/10000000)</f>
        <v/>
      </c>
      <c r="U4713" s="0" t="str">
        <f aca="false">IF(G4713=1,IF(B4713="",1,0),"")</f>
        <v/>
      </c>
    </row>
    <row r="4714" customFormat="false" ht="15" hidden="false" customHeight="false" outlineLevel="0" collapsed="false">
      <c r="A4714" s="35"/>
      <c r="B4714" s="35"/>
      <c r="G4714" s="0" t="str">
        <f aca="false">IF(A4714="","",IF(AND(A4714&gt;=Debut,A4714&lt;Fin),1,0))</f>
        <v/>
      </c>
      <c r="H4714" s="0" t="str">
        <f aca="false">IF(G4714=1,INT(ROUND((A4714-Debut)*86400,0)/600),"")</f>
        <v/>
      </c>
      <c r="I4714" s="0" t="str">
        <f aca="false">IF(G4714=1,INT(ROUND((A4714-Debut)*86400,0)/3600),"")</f>
        <v/>
      </c>
      <c r="J4714" s="0" t="str">
        <f aca="false">IF(OR(A4714="",B4714=""),"",ROUND((B4714-A4714)*86400,0))</f>
        <v/>
      </c>
      <c r="K4714" s="37" t="str">
        <f aca="false">IF(G4714=1,IF(COUNTIFS($C:$C,C4714,$G:$G,1,$A:$A,"&gt;="&amp;(A4714-FenetreInterm/86400),$A:$A,"&lt;="&amp;A4714)&gt;=NbInterm,1,0),"")</f>
        <v/>
      </c>
      <c r="L4714" s="37" t="str">
        <f aca="false">IF(G4714=1,IF(B4714="",0,IF(J4714&lt;SeuilFugitive,1,0)),"")</f>
        <v/>
      </c>
      <c r="M4714" s="37" t="str">
        <f aca="false">IF(G4714=1,IF(B4714="",IF((Fin-A4714)*24&gt;SeuilFigee,1,0),IF(J4714&gt;SeuilFigee*3600,1,0)),"")</f>
        <v/>
      </c>
      <c r="N4714" s="0" t="str">
        <f aca="false">IF(G4714=1,IF(COUNTIF(H$2:H4714,H4714)=1,COUNTIF($H:$H,H4714),""),"")</f>
        <v/>
      </c>
      <c r="O4714" s="0" t="str">
        <f aca="false">IF(G4714=1,IF(COUNTIF(I$2:I4714,I4714)=1,COUNTIF($I:$I,I4714),""),"")</f>
        <v/>
      </c>
      <c r="P4714" s="38" t="str">
        <f aca="false">IF(G4714=1,IF(COUNTIFS(C$2:C4714,C4714,G$2:G4714,1)=1,COUNTIFS($C:$C,C4714,$G:$G,1)+ROW()/10000000,""),"")</f>
        <v/>
      </c>
      <c r="Q4714" s="0" t="str">
        <f aca="false">IF(K4714=1,IF(COUNTIFS(C$2:C4714,C4714,K$2:K4714,1)=1,1,0),"")</f>
        <v/>
      </c>
      <c r="R4714" s="0" t="str">
        <f aca="false">IF(M4714=1,IF(COUNTIFS(C$2:C4714,C4714,M$2:M4714,1)=1,1,0),"")</f>
        <v/>
      </c>
      <c r="S4714" s="0" t="str">
        <f aca="false">IF(L4714=1,IF(COUNTIFS(C$2:C4714,C4714,L$2:L4714,1)=1,1,0),"")</f>
        <v/>
      </c>
      <c r="T4714" s="38" t="str">
        <f aca="false">IF(N4714="","",N4714+ROW()/10000000)</f>
        <v/>
      </c>
      <c r="U4714" s="0" t="str">
        <f aca="false">IF(G4714=1,IF(B4714="",1,0),"")</f>
        <v/>
      </c>
    </row>
    <row r="4715" customFormat="false" ht="15" hidden="false" customHeight="false" outlineLevel="0" collapsed="false">
      <c r="A4715" s="35"/>
      <c r="B4715" s="35"/>
      <c r="G4715" s="0" t="str">
        <f aca="false">IF(A4715="","",IF(AND(A4715&gt;=Debut,A4715&lt;Fin),1,0))</f>
        <v/>
      </c>
      <c r="H4715" s="0" t="str">
        <f aca="false">IF(G4715=1,INT(ROUND((A4715-Debut)*86400,0)/600),"")</f>
        <v/>
      </c>
      <c r="I4715" s="0" t="str">
        <f aca="false">IF(G4715=1,INT(ROUND((A4715-Debut)*86400,0)/3600),"")</f>
        <v/>
      </c>
      <c r="J4715" s="0" t="str">
        <f aca="false">IF(OR(A4715="",B4715=""),"",ROUND((B4715-A4715)*86400,0))</f>
        <v/>
      </c>
      <c r="K4715" s="37" t="str">
        <f aca="false">IF(G4715=1,IF(COUNTIFS($C:$C,C4715,$G:$G,1,$A:$A,"&gt;="&amp;(A4715-FenetreInterm/86400),$A:$A,"&lt;="&amp;A4715)&gt;=NbInterm,1,0),"")</f>
        <v/>
      </c>
      <c r="L4715" s="37" t="str">
        <f aca="false">IF(G4715=1,IF(B4715="",0,IF(J4715&lt;SeuilFugitive,1,0)),"")</f>
        <v/>
      </c>
      <c r="M4715" s="37" t="str">
        <f aca="false">IF(G4715=1,IF(B4715="",IF((Fin-A4715)*24&gt;SeuilFigee,1,0),IF(J4715&gt;SeuilFigee*3600,1,0)),"")</f>
        <v/>
      </c>
      <c r="N4715" s="0" t="str">
        <f aca="false">IF(G4715=1,IF(COUNTIF(H$2:H4715,H4715)=1,COUNTIF($H:$H,H4715),""),"")</f>
        <v/>
      </c>
      <c r="O4715" s="0" t="str">
        <f aca="false">IF(G4715=1,IF(COUNTIF(I$2:I4715,I4715)=1,COUNTIF($I:$I,I4715),""),"")</f>
        <v/>
      </c>
      <c r="P4715" s="38" t="str">
        <f aca="false">IF(G4715=1,IF(COUNTIFS(C$2:C4715,C4715,G$2:G4715,1)=1,COUNTIFS($C:$C,C4715,$G:$G,1)+ROW()/10000000,""),"")</f>
        <v/>
      </c>
      <c r="Q4715" s="0" t="str">
        <f aca="false">IF(K4715=1,IF(COUNTIFS(C$2:C4715,C4715,K$2:K4715,1)=1,1,0),"")</f>
        <v/>
      </c>
      <c r="R4715" s="0" t="str">
        <f aca="false">IF(M4715=1,IF(COUNTIFS(C$2:C4715,C4715,M$2:M4715,1)=1,1,0),"")</f>
        <v/>
      </c>
      <c r="S4715" s="0" t="str">
        <f aca="false">IF(L4715=1,IF(COUNTIFS(C$2:C4715,C4715,L$2:L4715,1)=1,1,0),"")</f>
        <v/>
      </c>
      <c r="T4715" s="38" t="str">
        <f aca="false">IF(N4715="","",N4715+ROW()/10000000)</f>
        <v/>
      </c>
      <c r="U4715" s="0" t="str">
        <f aca="false">IF(G4715=1,IF(B4715="",1,0),"")</f>
        <v/>
      </c>
    </row>
    <row r="4716" customFormat="false" ht="15" hidden="false" customHeight="false" outlineLevel="0" collapsed="false">
      <c r="A4716" s="35"/>
      <c r="B4716" s="35"/>
      <c r="G4716" s="0" t="str">
        <f aca="false">IF(A4716="","",IF(AND(A4716&gt;=Debut,A4716&lt;Fin),1,0))</f>
        <v/>
      </c>
      <c r="H4716" s="0" t="str">
        <f aca="false">IF(G4716=1,INT(ROUND((A4716-Debut)*86400,0)/600),"")</f>
        <v/>
      </c>
      <c r="I4716" s="0" t="str">
        <f aca="false">IF(G4716=1,INT(ROUND((A4716-Debut)*86400,0)/3600),"")</f>
        <v/>
      </c>
      <c r="J4716" s="0" t="str">
        <f aca="false">IF(OR(A4716="",B4716=""),"",ROUND((B4716-A4716)*86400,0))</f>
        <v/>
      </c>
      <c r="K4716" s="37" t="str">
        <f aca="false">IF(G4716=1,IF(COUNTIFS($C:$C,C4716,$G:$G,1,$A:$A,"&gt;="&amp;(A4716-FenetreInterm/86400),$A:$A,"&lt;="&amp;A4716)&gt;=NbInterm,1,0),"")</f>
        <v/>
      </c>
      <c r="L4716" s="37" t="str">
        <f aca="false">IF(G4716=1,IF(B4716="",0,IF(J4716&lt;SeuilFugitive,1,0)),"")</f>
        <v/>
      </c>
      <c r="M4716" s="37" t="str">
        <f aca="false">IF(G4716=1,IF(B4716="",IF((Fin-A4716)*24&gt;SeuilFigee,1,0),IF(J4716&gt;SeuilFigee*3600,1,0)),"")</f>
        <v/>
      </c>
      <c r="N4716" s="0" t="str">
        <f aca="false">IF(G4716=1,IF(COUNTIF(H$2:H4716,H4716)=1,COUNTIF($H:$H,H4716),""),"")</f>
        <v/>
      </c>
      <c r="O4716" s="0" t="str">
        <f aca="false">IF(G4716=1,IF(COUNTIF(I$2:I4716,I4716)=1,COUNTIF($I:$I,I4716),""),"")</f>
        <v/>
      </c>
      <c r="P4716" s="38" t="str">
        <f aca="false">IF(G4716=1,IF(COUNTIFS(C$2:C4716,C4716,G$2:G4716,1)=1,COUNTIFS($C:$C,C4716,$G:$G,1)+ROW()/10000000,""),"")</f>
        <v/>
      </c>
      <c r="Q4716" s="0" t="str">
        <f aca="false">IF(K4716=1,IF(COUNTIFS(C$2:C4716,C4716,K$2:K4716,1)=1,1,0),"")</f>
        <v/>
      </c>
      <c r="R4716" s="0" t="str">
        <f aca="false">IF(M4716=1,IF(COUNTIFS(C$2:C4716,C4716,M$2:M4716,1)=1,1,0),"")</f>
        <v/>
      </c>
      <c r="S4716" s="0" t="str">
        <f aca="false">IF(L4716=1,IF(COUNTIFS(C$2:C4716,C4716,L$2:L4716,1)=1,1,0),"")</f>
        <v/>
      </c>
      <c r="T4716" s="38" t="str">
        <f aca="false">IF(N4716="","",N4716+ROW()/10000000)</f>
        <v/>
      </c>
      <c r="U4716" s="0" t="str">
        <f aca="false">IF(G4716=1,IF(B4716="",1,0),"")</f>
        <v/>
      </c>
    </row>
    <row r="4717" customFormat="false" ht="15" hidden="false" customHeight="false" outlineLevel="0" collapsed="false">
      <c r="A4717" s="35"/>
      <c r="B4717" s="35"/>
      <c r="G4717" s="0" t="str">
        <f aca="false">IF(A4717="","",IF(AND(A4717&gt;=Debut,A4717&lt;Fin),1,0))</f>
        <v/>
      </c>
      <c r="H4717" s="0" t="str">
        <f aca="false">IF(G4717=1,INT(ROUND((A4717-Debut)*86400,0)/600),"")</f>
        <v/>
      </c>
      <c r="I4717" s="0" t="str">
        <f aca="false">IF(G4717=1,INT(ROUND((A4717-Debut)*86400,0)/3600),"")</f>
        <v/>
      </c>
      <c r="J4717" s="0" t="str">
        <f aca="false">IF(OR(A4717="",B4717=""),"",ROUND((B4717-A4717)*86400,0))</f>
        <v/>
      </c>
      <c r="K4717" s="37" t="str">
        <f aca="false">IF(G4717=1,IF(COUNTIFS($C:$C,C4717,$G:$G,1,$A:$A,"&gt;="&amp;(A4717-FenetreInterm/86400),$A:$A,"&lt;="&amp;A4717)&gt;=NbInterm,1,0),"")</f>
        <v/>
      </c>
      <c r="L4717" s="37" t="str">
        <f aca="false">IF(G4717=1,IF(B4717="",0,IF(J4717&lt;SeuilFugitive,1,0)),"")</f>
        <v/>
      </c>
      <c r="M4717" s="37" t="str">
        <f aca="false">IF(G4717=1,IF(B4717="",IF((Fin-A4717)*24&gt;SeuilFigee,1,0),IF(J4717&gt;SeuilFigee*3600,1,0)),"")</f>
        <v/>
      </c>
      <c r="N4717" s="0" t="str">
        <f aca="false">IF(G4717=1,IF(COUNTIF(H$2:H4717,H4717)=1,COUNTIF($H:$H,H4717),""),"")</f>
        <v/>
      </c>
      <c r="O4717" s="0" t="str">
        <f aca="false">IF(G4717=1,IF(COUNTIF(I$2:I4717,I4717)=1,COUNTIF($I:$I,I4717),""),"")</f>
        <v/>
      </c>
      <c r="P4717" s="38" t="str">
        <f aca="false">IF(G4717=1,IF(COUNTIFS(C$2:C4717,C4717,G$2:G4717,1)=1,COUNTIFS($C:$C,C4717,$G:$G,1)+ROW()/10000000,""),"")</f>
        <v/>
      </c>
      <c r="Q4717" s="0" t="str">
        <f aca="false">IF(K4717=1,IF(COUNTIFS(C$2:C4717,C4717,K$2:K4717,1)=1,1,0),"")</f>
        <v/>
      </c>
      <c r="R4717" s="0" t="str">
        <f aca="false">IF(M4717=1,IF(COUNTIFS(C$2:C4717,C4717,M$2:M4717,1)=1,1,0),"")</f>
        <v/>
      </c>
      <c r="S4717" s="0" t="str">
        <f aca="false">IF(L4717=1,IF(COUNTIFS(C$2:C4717,C4717,L$2:L4717,1)=1,1,0),"")</f>
        <v/>
      </c>
      <c r="T4717" s="38" t="str">
        <f aca="false">IF(N4717="","",N4717+ROW()/10000000)</f>
        <v/>
      </c>
      <c r="U4717" s="0" t="str">
        <f aca="false">IF(G4717=1,IF(B4717="",1,0),"")</f>
        <v/>
      </c>
    </row>
    <row r="4718" customFormat="false" ht="15" hidden="false" customHeight="false" outlineLevel="0" collapsed="false">
      <c r="A4718" s="35"/>
      <c r="B4718" s="35"/>
      <c r="G4718" s="0" t="str">
        <f aca="false">IF(A4718="","",IF(AND(A4718&gt;=Debut,A4718&lt;Fin),1,0))</f>
        <v/>
      </c>
      <c r="H4718" s="0" t="str">
        <f aca="false">IF(G4718=1,INT(ROUND((A4718-Debut)*86400,0)/600),"")</f>
        <v/>
      </c>
      <c r="I4718" s="0" t="str">
        <f aca="false">IF(G4718=1,INT(ROUND((A4718-Debut)*86400,0)/3600),"")</f>
        <v/>
      </c>
      <c r="J4718" s="0" t="str">
        <f aca="false">IF(OR(A4718="",B4718=""),"",ROUND((B4718-A4718)*86400,0))</f>
        <v/>
      </c>
      <c r="K4718" s="37" t="str">
        <f aca="false">IF(G4718=1,IF(COUNTIFS($C:$C,C4718,$G:$G,1,$A:$A,"&gt;="&amp;(A4718-FenetreInterm/86400),$A:$A,"&lt;="&amp;A4718)&gt;=NbInterm,1,0),"")</f>
        <v/>
      </c>
      <c r="L4718" s="37" t="str">
        <f aca="false">IF(G4718=1,IF(B4718="",0,IF(J4718&lt;SeuilFugitive,1,0)),"")</f>
        <v/>
      </c>
      <c r="M4718" s="37" t="str">
        <f aca="false">IF(G4718=1,IF(B4718="",IF((Fin-A4718)*24&gt;SeuilFigee,1,0),IF(J4718&gt;SeuilFigee*3600,1,0)),"")</f>
        <v/>
      </c>
      <c r="N4718" s="0" t="str">
        <f aca="false">IF(G4718=1,IF(COUNTIF(H$2:H4718,H4718)=1,COUNTIF($H:$H,H4718),""),"")</f>
        <v/>
      </c>
      <c r="O4718" s="0" t="str">
        <f aca="false">IF(G4718=1,IF(COUNTIF(I$2:I4718,I4718)=1,COUNTIF($I:$I,I4718),""),"")</f>
        <v/>
      </c>
      <c r="P4718" s="38" t="str">
        <f aca="false">IF(G4718=1,IF(COUNTIFS(C$2:C4718,C4718,G$2:G4718,1)=1,COUNTIFS($C:$C,C4718,$G:$G,1)+ROW()/10000000,""),"")</f>
        <v/>
      </c>
      <c r="Q4718" s="0" t="str">
        <f aca="false">IF(K4718=1,IF(COUNTIFS(C$2:C4718,C4718,K$2:K4718,1)=1,1,0),"")</f>
        <v/>
      </c>
      <c r="R4718" s="0" t="str">
        <f aca="false">IF(M4718=1,IF(COUNTIFS(C$2:C4718,C4718,M$2:M4718,1)=1,1,0),"")</f>
        <v/>
      </c>
      <c r="S4718" s="0" t="str">
        <f aca="false">IF(L4718=1,IF(COUNTIFS(C$2:C4718,C4718,L$2:L4718,1)=1,1,0),"")</f>
        <v/>
      </c>
      <c r="T4718" s="38" t="str">
        <f aca="false">IF(N4718="","",N4718+ROW()/10000000)</f>
        <v/>
      </c>
      <c r="U4718" s="0" t="str">
        <f aca="false">IF(G4718=1,IF(B4718="",1,0),"")</f>
        <v/>
      </c>
    </row>
    <row r="4719" customFormat="false" ht="15" hidden="false" customHeight="false" outlineLevel="0" collapsed="false">
      <c r="A4719" s="35"/>
      <c r="B4719" s="35"/>
      <c r="G4719" s="0" t="str">
        <f aca="false">IF(A4719="","",IF(AND(A4719&gt;=Debut,A4719&lt;Fin),1,0))</f>
        <v/>
      </c>
      <c r="H4719" s="0" t="str">
        <f aca="false">IF(G4719=1,INT(ROUND((A4719-Debut)*86400,0)/600),"")</f>
        <v/>
      </c>
      <c r="I4719" s="0" t="str">
        <f aca="false">IF(G4719=1,INT(ROUND((A4719-Debut)*86400,0)/3600),"")</f>
        <v/>
      </c>
      <c r="J4719" s="0" t="str">
        <f aca="false">IF(OR(A4719="",B4719=""),"",ROUND((B4719-A4719)*86400,0))</f>
        <v/>
      </c>
      <c r="K4719" s="37" t="str">
        <f aca="false">IF(G4719=1,IF(COUNTIFS($C:$C,C4719,$G:$G,1,$A:$A,"&gt;="&amp;(A4719-FenetreInterm/86400),$A:$A,"&lt;="&amp;A4719)&gt;=NbInterm,1,0),"")</f>
        <v/>
      </c>
      <c r="L4719" s="37" t="str">
        <f aca="false">IF(G4719=1,IF(B4719="",0,IF(J4719&lt;SeuilFugitive,1,0)),"")</f>
        <v/>
      </c>
      <c r="M4719" s="37" t="str">
        <f aca="false">IF(G4719=1,IF(B4719="",IF((Fin-A4719)*24&gt;SeuilFigee,1,0),IF(J4719&gt;SeuilFigee*3600,1,0)),"")</f>
        <v/>
      </c>
      <c r="N4719" s="0" t="str">
        <f aca="false">IF(G4719=1,IF(COUNTIF(H$2:H4719,H4719)=1,COUNTIF($H:$H,H4719),""),"")</f>
        <v/>
      </c>
      <c r="O4719" s="0" t="str">
        <f aca="false">IF(G4719=1,IF(COUNTIF(I$2:I4719,I4719)=1,COUNTIF($I:$I,I4719),""),"")</f>
        <v/>
      </c>
      <c r="P4719" s="38" t="str">
        <f aca="false">IF(G4719=1,IF(COUNTIFS(C$2:C4719,C4719,G$2:G4719,1)=1,COUNTIFS($C:$C,C4719,$G:$G,1)+ROW()/10000000,""),"")</f>
        <v/>
      </c>
      <c r="Q4719" s="0" t="str">
        <f aca="false">IF(K4719=1,IF(COUNTIFS(C$2:C4719,C4719,K$2:K4719,1)=1,1,0),"")</f>
        <v/>
      </c>
      <c r="R4719" s="0" t="str">
        <f aca="false">IF(M4719=1,IF(COUNTIFS(C$2:C4719,C4719,M$2:M4719,1)=1,1,0),"")</f>
        <v/>
      </c>
      <c r="S4719" s="0" t="str">
        <f aca="false">IF(L4719=1,IF(COUNTIFS(C$2:C4719,C4719,L$2:L4719,1)=1,1,0),"")</f>
        <v/>
      </c>
      <c r="T4719" s="38" t="str">
        <f aca="false">IF(N4719="","",N4719+ROW()/10000000)</f>
        <v/>
      </c>
      <c r="U4719" s="0" t="str">
        <f aca="false">IF(G4719=1,IF(B4719="",1,0),"")</f>
        <v/>
      </c>
    </row>
    <row r="4720" customFormat="false" ht="15" hidden="false" customHeight="false" outlineLevel="0" collapsed="false">
      <c r="A4720" s="35"/>
      <c r="B4720" s="35"/>
      <c r="G4720" s="0" t="str">
        <f aca="false">IF(A4720="","",IF(AND(A4720&gt;=Debut,A4720&lt;Fin),1,0))</f>
        <v/>
      </c>
      <c r="H4720" s="0" t="str">
        <f aca="false">IF(G4720=1,INT(ROUND((A4720-Debut)*86400,0)/600),"")</f>
        <v/>
      </c>
      <c r="I4720" s="0" t="str">
        <f aca="false">IF(G4720=1,INT(ROUND((A4720-Debut)*86400,0)/3600),"")</f>
        <v/>
      </c>
      <c r="J4720" s="0" t="str">
        <f aca="false">IF(OR(A4720="",B4720=""),"",ROUND((B4720-A4720)*86400,0))</f>
        <v/>
      </c>
      <c r="K4720" s="37" t="str">
        <f aca="false">IF(G4720=1,IF(COUNTIFS($C:$C,C4720,$G:$G,1,$A:$A,"&gt;="&amp;(A4720-FenetreInterm/86400),$A:$A,"&lt;="&amp;A4720)&gt;=NbInterm,1,0),"")</f>
        <v/>
      </c>
      <c r="L4720" s="37" t="str">
        <f aca="false">IF(G4720=1,IF(B4720="",0,IF(J4720&lt;SeuilFugitive,1,0)),"")</f>
        <v/>
      </c>
      <c r="M4720" s="37" t="str">
        <f aca="false">IF(G4720=1,IF(B4720="",IF((Fin-A4720)*24&gt;SeuilFigee,1,0),IF(J4720&gt;SeuilFigee*3600,1,0)),"")</f>
        <v/>
      </c>
      <c r="N4720" s="0" t="str">
        <f aca="false">IF(G4720=1,IF(COUNTIF(H$2:H4720,H4720)=1,COUNTIF($H:$H,H4720),""),"")</f>
        <v/>
      </c>
      <c r="O4720" s="0" t="str">
        <f aca="false">IF(G4720=1,IF(COUNTIF(I$2:I4720,I4720)=1,COUNTIF($I:$I,I4720),""),"")</f>
        <v/>
      </c>
      <c r="P4720" s="38" t="str">
        <f aca="false">IF(G4720=1,IF(COUNTIFS(C$2:C4720,C4720,G$2:G4720,1)=1,COUNTIFS($C:$C,C4720,$G:$G,1)+ROW()/10000000,""),"")</f>
        <v/>
      </c>
      <c r="Q4720" s="0" t="str">
        <f aca="false">IF(K4720=1,IF(COUNTIFS(C$2:C4720,C4720,K$2:K4720,1)=1,1,0),"")</f>
        <v/>
      </c>
      <c r="R4720" s="0" t="str">
        <f aca="false">IF(M4720=1,IF(COUNTIFS(C$2:C4720,C4720,M$2:M4720,1)=1,1,0),"")</f>
        <v/>
      </c>
      <c r="S4720" s="0" t="str">
        <f aca="false">IF(L4720=1,IF(COUNTIFS(C$2:C4720,C4720,L$2:L4720,1)=1,1,0),"")</f>
        <v/>
      </c>
      <c r="T4720" s="38" t="str">
        <f aca="false">IF(N4720="","",N4720+ROW()/10000000)</f>
        <v/>
      </c>
      <c r="U4720" s="0" t="str">
        <f aca="false">IF(G4720=1,IF(B4720="",1,0),"")</f>
        <v/>
      </c>
    </row>
    <row r="4721" customFormat="false" ht="15" hidden="false" customHeight="false" outlineLevel="0" collapsed="false">
      <c r="A4721" s="35"/>
      <c r="B4721" s="35"/>
      <c r="G4721" s="0" t="str">
        <f aca="false">IF(A4721="","",IF(AND(A4721&gt;=Debut,A4721&lt;Fin),1,0))</f>
        <v/>
      </c>
      <c r="H4721" s="0" t="str">
        <f aca="false">IF(G4721=1,INT(ROUND((A4721-Debut)*86400,0)/600),"")</f>
        <v/>
      </c>
      <c r="I4721" s="0" t="str">
        <f aca="false">IF(G4721=1,INT(ROUND((A4721-Debut)*86400,0)/3600),"")</f>
        <v/>
      </c>
      <c r="J4721" s="0" t="str">
        <f aca="false">IF(OR(A4721="",B4721=""),"",ROUND((B4721-A4721)*86400,0))</f>
        <v/>
      </c>
      <c r="K4721" s="37" t="str">
        <f aca="false">IF(G4721=1,IF(COUNTIFS($C:$C,C4721,$G:$G,1,$A:$A,"&gt;="&amp;(A4721-FenetreInterm/86400),$A:$A,"&lt;="&amp;A4721)&gt;=NbInterm,1,0),"")</f>
        <v/>
      </c>
      <c r="L4721" s="37" t="str">
        <f aca="false">IF(G4721=1,IF(B4721="",0,IF(J4721&lt;SeuilFugitive,1,0)),"")</f>
        <v/>
      </c>
      <c r="M4721" s="37" t="str">
        <f aca="false">IF(G4721=1,IF(B4721="",IF((Fin-A4721)*24&gt;SeuilFigee,1,0),IF(J4721&gt;SeuilFigee*3600,1,0)),"")</f>
        <v/>
      </c>
      <c r="N4721" s="0" t="str">
        <f aca="false">IF(G4721=1,IF(COUNTIF(H$2:H4721,H4721)=1,COUNTIF($H:$H,H4721),""),"")</f>
        <v/>
      </c>
      <c r="O4721" s="0" t="str">
        <f aca="false">IF(G4721=1,IF(COUNTIF(I$2:I4721,I4721)=1,COUNTIF($I:$I,I4721),""),"")</f>
        <v/>
      </c>
      <c r="P4721" s="38" t="str">
        <f aca="false">IF(G4721=1,IF(COUNTIFS(C$2:C4721,C4721,G$2:G4721,1)=1,COUNTIFS($C:$C,C4721,$G:$G,1)+ROW()/10000000,""),"")</f>
        <v/>
      </c>
      <c r="Q4721" s="0" t="str">
        <f aca="false">IF(K4721=1,IF(COUNTIFS(C$2:C4721,C4721,K$2:K4721,1)=1,1,0),"")</f>
        <v/>
      </c>
      <c r="R4721" s="0" t="str">
        <f aca="false">IF(M4721=1,IF(COUNTIFS(C$2:C4721,C4721,M$2:M4721,1)=1,1,0),"")</f>
        <v/>
      </c>
      <c r="S4721" s="0" t="str">
        <f aca="false">IF(L4721=1,IF(COUNTIFS(C$2:C4721,C4721,L$2:L4721,1)=1,1,0),"")</f>
        <v/>
      </c>
      <c r="T4721" s="38" t="str">
        <f aca="false">IF(N4721="","",N4721+ROW()/10000000)</f>
        <v/>
      </c>
      <c r="U4721" s="0" t="str">
        <f aca="false">IF(G4721=1,IF(B4721="",1,0),"")</f>
        <v/>
      </c>
    </row>
    <row r="4722" customFormat="false" ht="15" hidden="false" customHeight="false" outlineLevel="0" collapsed="false">
      <c r="A4722" s="35"/>
      <c r="B4722" s="35"/>
      <c r="G4722" s="0" t="str">
        <f aca="false">IF(A4722="","",IF(AND(A4722&gt;=Debut,A4722&lt;Fin),1,0))</f>
        <v/>
      </c>
      <c r="H4722" s="0" t="str">
        <f aca="false">IF(G4722=1,INT(ROUND((A4722-Debut)*86400,0)/600),"")</f>
        <v/>
      </c>
      <c r="I4722" s="0" t="str">
        <f aca="false">IF(G4722=1,INT(ROUND((A4722-Debut)*86400,0)/3600),"")</f>
        <v/>
      </c>
      <c r="J4722" s="0" t="str">
        <f aca="false">IF(OR(A4722="",B4722=""),"",ROUND((B4722-A4722)*86400,0))</f>
        <v/>
      </c>
      <c r="K4722" s="37" t="str">
        <f aca="false">IF(G4722=1,IF(COUNTIFS($C:$C,C4722,$G:$G,1,$A:$A,"&gt;="&amp;(A4722-FenetreInterm/86400),$A:$A,"&lt;="&amp;A4722)&gt;=NbInterm,1,0),"")</f>
        <v/>
      </c>
      <c r="L4722" s="37" t="str">
        <f aca="false">IF(G4722=1,IF(B4722="",0,IF(J4722&lt;SeuilFugitive,1,0)),"")</f>
        <v/>
      </c>
      <c r="M4722" s="37" t="str">
        <f aca="false">IF(G4722=1,IF(B4722="",IF((Fin-A4722)*24&gt;SeuilFigee,1,0),IF(J4722&gt;SeuilFigee*3600,1,0)),"")</f>
        <v/>
      </c>
      <c r="N4722" s="0" t="str">
        <f aca="false">IF(G4722=1,IF(COUNTIF(H$2:H4722,H4722)=1,COUNTIF($H:$H,H4722),""),"")</f>
        <v/>
      </c>
      <c r="O4722" s="0" t="str">
        <f aca="false">IF(G4722=1,IF(COUNTIF(I$2:I4722,I4722)=1,COUNTIF($I:$I,I4722),""),"")</f>
        <v/>
      </c>
      <c r="P4722" s="38" t="str">
        <f aca="false">IF(G4722=1,IF(COUNTIFS(C$2:C4722,C4722,G$2:G4722,1)=1,COUNTIFS($C:$C,C4722,$G:$G,1)+ROW()/10000000,""),"")</f>
        <v/>
      </c>
      <c r="Q4722" s="0" t="str">
        <f aca="false">IF(K4722=1,IF(COUNTIFS(C$2:C4722,C4722,K$2:K4722,1)=1,1,0),"")</f>
        <v/>
      </c>
      <c r="R4722" s="0" t="str">
        <f aca="false">IF(M4722=1,IF(COUNTIFS(C$2:C4722,C4722,M$2:M4722,1)=1,1,0),"")</f>
        <v/>
      </c>
      <c r="S4722" s="0" t="str">
        <f aca="false">IF(L4722=1,IF(COUNTIFS(C$2:C4722,C4722,L$2:L4722,1)=1,1,0),"")</f>
        <v/>
      </c>
      <c r="T4722" s="38" t="str">
        <f aca="false">IF(N4722="","",N4722+ROW()/10000000)</f>
        <v/>
      </c>
      <c r="U4722" s="0" t="str">
        <f aca="false">IF(G4722=1,IF(B4722="",1,0),"")</f>
        <v/>
      </c>
    </row>
    <row r="4723" customFormat="false" ht="15" hidden="false" customHeight="false" outlineLevel="0" collapsed="false">
      <c r="A4723" s="35"/>
      <c r="B4723" s="35"/>
      <c r="G4723" s="0" t="str">
        <f aca="false">IF(A4723="","",IF(AND(A4723&gt;=Debut,A4723&lt;Fin),1,0))</f>
        <v/>
      </c>
      <c r="H4723" s="0" t="str">
        <f aca="false">IF(G4723=1,INT(ROUND((A4723-Debut)*86400,0)/600),"")</f>
        <v/>
      </c>
      <c r="I4723" s="0" t="str">
        <f aca="false">IF(G4723=1,INT(ROUND((A4723-Debut)*86400,0)/3600),"")</f>
        <v/>
      </c>
      <c r="J4723" s="0" t="str">
        <f aca="false">IF(OR(A4723="",B4723=""),"",ROUND((B4723-A4723)*86400,0))</f>
        <v/>
      </c>
      <c r="K4723" s="37" t="str">
        <f aca="false">IF(G4723=1,IF(COUNTIFS($C:$C,C4723,$G:$G,1,$A:$A,"&gt;="&amp;(A4723-FenetreInterm/86400),$A:$A,"&lt;="&amp;A4723)&gt;=NbInterm,1,0),"")</f>
        <v/>
      </c>
      <c r="L4723" s="37" t="str">
        <f aca="false">IF(G4723=1,IF(B4723="",0,IF(J4723&lt;SeuilFugitive,1,0)),"")</f>
        <v/>
      </c>
      <c r="M4723" s="37" t="str">
        <f aca="false">IF(G4723=1,IF(B4723="",IF((Fin-A4723)*24&gt;SeuilFigee,1,0),IF(J4723&gt;SeuilFigee*3600,1,0)),"")</f>
        <v/>
      </c>
      <c r="N4723" s="0" t="str">
        <f aca="false">IF(G4723=1,IF(COUNTIF(H$2:H4723,H4723)=1,COUNTIF($H:$H,H4723),""),"")</f>
        <v/>
      </c>
      <c r="O4723" s="0" t="str">
        <f aca="false">IF(G4723=1,IF(COUNTIF(I$2:I4723,I4723)=1,COUNTIF($I:$I,I4723),""),"")</f>
        <v/>
      </c>
      <c r="P4723" s="38" t="str">
        <f aca="false">IF(G4723=1,IF(COUNTIFS(C$2:C4723,C4723,G$2:G4723,1)=1,COUNTIFS($C:$C,C4723,$G:$G,1)+ROW()/10000000,""),"")</f>
        <v/>
      </c>
      <c r="Q4723" s="0" t="str">
        <f aca="false">IF(K4723=1,IF(COUNTIFS(C$2:C4723,C4723,K$2:K4723,1)=1,1,0),"")</f>
        <v/>
      </c>
      <c r="R4723" s="0" t="str">
        <f aca="false">IF(M4723=1,IF(COUNTIFS(C$2:C4723,C4723,M$2:M4723,1)=1,1,0),"")</f>
        <v/>
      </c>
      <c r="S4723" s="0" t="str">
        <f aca="false">IF(L4723=1,IF(COUNTIFS(C$2:C4723,C4723,L$2:L4723,1)=1,1,0),"")</f>
        <v/>
      </c>
      <c r="T4723" s="38" t="str">
        <f aca="false">IF(N4723="","",N4723+ROW()/10000000)</f>
        <v/>
      </c>
      <c r="U4723" s="0" t="str">
        <f aca="false">IF(G4723=1,IF(B4723="",1,0),"")</f>
        <v/>
      </c>
    </row>
    <row r="4724" customFormat="false" ht="15" hidden="false" customHeight="false" outlineLevel="0" collapsed="false">
      <c r="A4724" s="35"/>
      <c r="B4724" s="35"/>
      <c r="G4724" s="0" t="str">
        <f aca="false">IF(A4724="","",IF(AND(A4724&gt;=Debut,A4724&lt;Fin),1,0))</f>
        <v/>
      </c>
      <c r="H4724" s="0" t="str">
        <f aca="false">IF(G4724=1,INT(ROUND((A4724-Debut)*86400,0)/600),"")</f>
        <v/>
      </c>
      <c r="I4724" s="0" t="str">
        <f aca="false">IF(G4724=1,INT(ROUND((A4724-Debut)*86400,0)/3600),"")</f>
        <v/>
      </c>
      <c r="J4724" s="0" t="str">
        <f aca="false">IF(OR(A4724="",B4724=""),"",ROUND((B4724-A4724)*86400,0))</f>
        <v/>
      </c>
      <c r="K4724" s="37" t="str">
        <f aca="false">IF(G4724=1,IF(COUNTIFS($C:$C,C4724,$G:$G,1,$A:$A,"&gt;="&amp;(A4724-FenetreInterm/86400),$A:$A,"&lt;="&amp;A4724)&gt;=NbInterm,1,0),"")</f>
        <v/>
      </c>
      <c r="L4724" s="37" t="str">
        <f aca="false">IF(G4724=1,IF(B4724="",0,IF(J4724&lt;SeuilFugitive,1,0)),"")</f>
        <v/>
      </c>
      <c r="M4724" s="37" t="str">
        <f aca="false">IF(G4724=1,IF(B4724="",IF((Fin-A4724)*24&gt;SeuilFigee,1,0),IF(J4724&gt;SeuilFigee*3600,1,0)),"")</f>
        <v/>
      </c>
      <c r="N4724" s="0" t="str">
        <f aca="false">IF(G4724=1,IF(COUNTIF(H$2:H4724,H4724)=1,COUNTIF($H:$H,H4724),""),"")</f>
        <v/>
      </c>
      <c r="O4724" s="0" t="str">
        <f aca="false">IF(G4724=1,IF(COUNTIF(I$2:I4724,I4724)=1,COUNTIF($I:$I,I4724),""),"")</f>
        <v/>
      </c>
      <c r="P4724" s="38" t="str">
        <f aca="false">IF(G4724=1,IF(COUNTIFS(C$2:C4724,C4724,G$2:G4724,1)=1,COUNTIFS($C:$C,C4724,$G:$G,1)+ROW()/10000000,""),"")</f>
        <v/>
      </c>
      <c r="Q4724" s="0" t="str">
        <f aca="false">IF(K4724=1,IF(COUNTIFS(C$2:C4724,C4724,K$2:K4724,1)=1,1,0),"")</f>
        <v/>
      </c>
      <c r="R4724" s="0" t="str">
        <f aca="false">IF(M4724=1,IF(COUNTIFS(C$2:C4724,C4724,M$2:M4724,1)=1,1,0),"")</f>
        <v/>
      </c>
      <c r="S4724" s="0" t="str">
        <f aca="false">IF(L4724=1,IF(COUNTIFS(C$2:C4724,C4724,L$2:L4724,1)=1,1,0),"")</f>
        <v/>
      </c>
      <c r="T4724" s="38" t="str">
        <f aca="false">IF(N4724="","",N4724+ROW()/10000000)</f>
        <v/>
      </c>
      <c r="U4724" s="0" t="str">
        <f aca="false">IF(G4724=1,IF(B4724="",1,0),"")</f>
        <v/>
      </c>
    </row>
    <row r="4725" customFormat="false" ht="15" hidden="false" customHeight="false" outlineLevel="0" collapsed="false">
      <c r="A4725" s="35"/>
      <c r="B4725" s="35"/>
      <c r="G4725" s="0" t="str">
        <f aca="false">IF(A4725="","",IF(AND(A4725&gt;=Debut,A4725&lt;Fin),1,0))</f>
        <v/>
      </c>
      <c r="H4725" s="0" t="str">
        <f aca="false">IF(G4725=1,INT(ROUND((A4725-Debut)*86400,0)/600),"")</f>
        <v/>
      </c>
      <c r="I4725" s="0" t="str">
        <f aca="false">IF(G4725=1,INT(ROUND((A4725-Debut)*86400,0)/3600),"")</f>
        <v/>
      </c>
      <c r="J4725" s="0" t="str">
        <f aca="false">IF(OR(A4725="",B4725=""),"",ROUND((B4725-A4725)*86400,0))</f>
        <v/>
      </c>
      <c r="K4725" s="37" t="str">
        <f aca="false">IF(G4725=1,IF(COUNTIFS($C:$C,C4725,$G:$G,1,$A:$A,"&gt;="&amp;(A4725-FenetreInterm/86400),$A:$A,"&lt;="&amp;A4725)&gt;=NbInterm,1,0),"")</f>
        <v/>
      </c>
      <c r="L4725" s="37" t="str">
        <f aca="false">IF(G4725=1,IF(B4725="",0,IF(J4725&lt;SeuilFugitive,1,0)),"")</f>
        <v/>
      </c>
      <c r="M4725" s="37" t="str">
        <f aca="false">IF(G4725=1,IF(B4725="",IF((Fin-A4725)*24&gt;SeuilFigee,1,0),IF(J4725&gt;SeuilFigee*3600,1,0)),"")</f>
        <v/>
      </c>
      <c r="N4725" s="0" t="str">
        <f aca="false">IF(G4725=1,IF(COUNTIF(H$2:H4725,H4725)=1,COUNTIF($H:$H,H4725),""),"")</f>
        <v/>
      </c>
      <c r="O4725" s="0" t="str">
        <f aca="false">IF(G4725=1,IF(COUNTIF(I$2:I4725,I4725)=1,COUNTIF($I:$I,I4725),""),"")</f>
        <v/>
      </c>
      <c r="P4725" s="38" t="str">
        <f aca="false">IF(G4725=1,IF(COUNTIFS(C$2:C4725,C4725,G$2:G4725,1)=1,COUNTIFS($C:$C,C4725,$G:$G,1)+ROW()/10000000,""),"")</f>
        <v/>
      </c>
      <c r="Q4725" s="0" t="str">
        <f aca="false">IF(K4725=1,IF(COUNTIFS(C$2:C4725,C4725,K$2:K4725,1)=1,1,0),"")</f>
        <v/>
      </c>
      <c r="R4725" s="0" t="str">
        <f aca="false">IF(M4725=1,IF(COUNTIFS(C$2:C4725,C4725,M$2:M4725,1)=1,1,0),"")</f>
        <v/>
      </c>
      <c r="S4725" s="0" t="str">
        <f aca="false">IF(L4725=1,IF(COUNTIFS(C$2:C4725,C4725,L$2:L4725,1)=1,1,0),"")</f>
        <v/>
      </c>
      <c r="T4725" s="38" t="str">
        <f aca="false">IF(N4725="","",N4725+ROW()/10000000)</f>
        <v/>
      </c>
      <c r="U4725" s="0" t="str">
        <f aca="false">IF(G4725=1,IF(B4725="",1,0),"")</f>
        <v/>
      </c>
    </row>
    <row r="4726" customFormat="false" ht="15" hidden="false" customHeight="false" outlineLevel="0" collapsed="false">
      <c r="A4726" s="35"/>
      <c r="B4726" s="35"/>
      <c r="G4726" s="0" t="str">
        <f aca="false">IF(A4726="","",IF(AND(A4726&gt;=Debut,A4726&lt;Fin),1,0))</f>
        <v/>
      </c>
      <c r="H4726" s="0" t="str">
        <f aca="false">IF(G4726=1,INT(ROUND((A4726-Debut)*86400,0)/600),"")</f>
        <v/>
      </c>
      <c r="I4726" s="0" t="str">
        <f aca="false">IF(G4726=1,INT(ROUND((A4726-Debut)*86400,0)/3600),"")</f>
        <v/>
      </c>
      <c r="J4726" s="0" t="str">
        <f aca="false">IF(OR(A4726="",B4726=""),"",ROUND((B4726-A4726)*86400,0))</f>
        <v/>
      </c>
      <c r="K4726" s="37" t="str">
        <f aca="false">IF(G4726=1,IF(COUNTIFS($C:$C,C4726,$G:$G,1,$A:$A,"&gt;="&amp;(A4726-FenetreInterm/86400),$A:$A,"&lt;="&amp;A4726)&gt;=NbInterm,1,0),"")</f>
        <v/>
      </c>
      <c r="L4726" s="37" t="str">
        <f aca="false">IF(G4726=1,IF(B4726="",0,IF(J4726&lt;SeuilFugitive,1,0)),"")</f>
        <v/>
      </c>
      <c r="M4726" s="37" t="str">
        <f aca="false">IF(G4726=1,IF(B4726="",IF((Fin-A4726)*24&gt;SeuilFigee,1,0),IF(J4726&gt;SeuilFigee*3600,1,0)),"")</f>
        <v/>
      </c>
      <c r="N4726" s="0" t="str">
        <f aca="false">IF(G4726=1,IF(COUNTIF(H$2:H4726,H4726)=1,COUNTIF($H:$H,H4726),""),"")</f>
        <v/>
      </c>
      <c r="O4726" s="0" t="str">
        <f aca="false">IF(G4726=1,IF(COUNTIF(I$2:I4726,I4726)=1,COUNTIF($I:$I,I4726),""),"")</f>
        <v/>
      </c>
      <c r="P4726" s="38" t="str">
        <f aca="false">IF(G4726=1,IF(COUNTIFS(C$2:C4726,C4726,G$2:G4726,1)=1,COUNTIFS($C:$C,C4726,$G:$G,1)+ROW()/10000000,""),"")</f>
        <v/>
      </c>
      <c r="Q4726" s="0" t="str">
        <f aca="false">IF(K4726=1,IF(COUNTIFS(C$2:C4726,C4726,K$2:K4726,1)=1,1,0),"")</f>
        <v/>
      </c>
      <c r="R4726" s="0" t="str">
        <f aca="false">IF(M4726=1,IF(COUNTIFS(C$2:C4726,C4726,M$2:M4726,1)=1,1,0),"")</f>
        <v/>
      </c>
      <c r="S4726" s="0" t="str">
        <f aca="false">IF(L4726=1,IF(COUNTIFS(C$2:C4726,C4726,L$2:L4726,1)=1,1,0),"")</f>
        <v/>
      </c>
      <c r="T4726" s="38" t="str">
        <f aca="false">IF(N4726="","",N4726+ROW()/10000000)</f>
        <v/>
      </c>
      <c r="U4726" s="0" t="str">
        <f aca="false">IF(G4726=1,IF(B4726="",1,0),"")</f>
        <v/>
      </c>
    </row>
    <row r="4727" customFormat="false" ht="15" hidden="false" customHeight="false" outlineLevel="0" collapsed="false">
      <c r="A4727" s="35"/>
      <c r="B4727" s="35"/>
      <c r="G4727" s="0" t="str">
        <f aca="false">IF(A4727="","",IF(AND(A4727&gt;=Debut,A4727&lt;Fin),1,0))</f>
        <v/>
      </c>
      <c r="H4727" s="0" t="str">
        <f aca="false">IF(G4727=1,INT(ROUND((A4727-Debut)*86400,0)/600),"")</f>
        <v/>
      </c>
      <c r="I4727" s="0" t="str">
        <f aca="false">IF(G4727=1,INT(ROUND((A4727-Debut)*86400,0)/3600),"")</f>
        <v/>
      </c>
      <c r="J4727" s="0" t="str">
        <f aca="false">IF(OR(A4727="",B4727=""),"",ROUND((B4727-A4727)*86400,0))</f>
        <v/>
      </c>
      <c r="K4727" s="37" t="str">
        <f aca="false">IF(G4727=1,IF(COUNTIFS($C:$C,C4727,$G:$G,1,$A:$A,"&gt;="&amp;(A4727-FenetreInterm/86400),$A:$A,"&lt;="&amp;A4727)&gt;=NbInterm,1,0),"")</f>
        <v/>
      </c>
      <c r="L4727" s="37" t="str">
        <f aca="false">IF(G4727=1,IF(B4727="",0,IF(J4727&lt;SeuilFugitive,1,0)),"")</f>
        <v/>
      </c>
      <c r="M4727" s="37" t="str">
        <f aca="false">IF(G4727=1,IF(B4727="",IF((Fin-A4727)*24&gt;SeuilFigee,1,0),IF(J4727&gt;SeuilFigee*3600,1,0)),"")</f>
        <v/>
      </c>
      <c r="N4727" s="0" t="str">
        <f aca="false">IF(G4727=1,IF(COUNTIF(H$2:H4727,H4727)=1,COUNTIF($H:$H,H4727),""),"")</f>
        <v/>
      </c>
      <c r="O4727" s="0" t="str">
        <f aca="false">IF(G4727=1,IF(COUNTIF(I$2:I4727,I4727)=1,COUNTIF($I:$I,I4727),""),"")</f>
        <v/>
      </c>
      <c r="P4727" s="38" t="str">
        <f aca="false">IF(G4727=1,IF(COUNTIFS(C$2:C4727,C4727,G$2:G4727,1)=1,COUNTIFS($C:$C,C4727,$G:$G,1)+ROW()/10000000,""),"")</f>
        <v/>
      </c>
      <c r="Q4727" s="0" t="str">
        <f aca="false">IF(K4727=1,IF(COUNTIFS(C$2:C4727,C4727,K$2:K4727,1)=1,1,0),"")</f>
        <v/>
      </c>
      <c r="R4727" s="0" t="str">
        <f aca="false">IF(M4727=1,IF(COUNTIFS(C$2:C4727,C4727,M$2:M4727,1)=1,1,0),"")</f>
        <v/>
      </c>
      <c r="S4727" s="0" t="str">
        <f aca="false">IF(L4727=1,IF(COUNTIFS(C$2:C4727,C4727,L$2:L4727,1)=1,1,0),"")</f>
        <v/>
      </c>
      <c r="T4727" s="38" t="str">
        <f aca="false">IF(N4727="","",N4727+ROW()/10000000)</f>
        <v/>
      </c>
      <c r="U4727" s="0" t="str">
        <f aca="false">IF(G4727=1,IF(B4727="",1,0),"")</f>
        <v/>
      </c>
    </row>
    <row r="4728" customFormat="false" ht="15" hidden="false" customHeight="false" outlineLevel="0" collapsed="false">
      <c r="A4728" s="35"/>
      <c r="B4728" s="35"/>
      <c r="G4728" s="0" t="str">
        <f aca="false">IF(A4728="","",IF(AND(A4728&gt;=Debut,A4728&lt;Fin),1,0))</f>
        <v/>
      </c>
      <c r="H4728" s="0" t="str">
        <f aca="false">IF(G4728=1,INT(ROUND((A4728-Debut)*86400,0)/600),"")</f>
        <v/>
      </c>
      <c r="I4728" s="0" t="str">
        <f aca="false">IF(G4728=1,INT(ROUND((A4728-Debut)*86400,0)/3600),"")</f>
        <v/>
      </c>
      <c r="J4728" s="0" t="str">
        <f aca="false">IF(OR(A4728="",B4728=""),"",ROUND((B4728-A4728)*86400,0))</f>
        <v/>
      </c>
      <c r="K4728" s="37" t="str">
        <f aca="false">IF(G4728=1,IF(COUNTIFS($C:$C,C4728,$G:$G,1,$A:$A,"&gt;="&amp;(A4728-FenetreInterm/86400),$A:$A,"&lt;="&amp;A4728)&gt;=NbInterm,1,0),"")</f>
        <v/>
      </c>
      <c r="L4728" s="37" t="str">
        <f aca="false">IF(G4728=1,IF(B4728="",0,IF(J4728&lt;SeuilFugitive,1,0)),"")</f>
        <v/>
      </c>
      <c r="M4728" s="37" t="str">
        <f aca="false">IF(G4728=1,IF(B4728="",IF((Fin-A4728)*24&gt;SeuilFigee,1,0),IF(J4728&gt;SeuilFigee*3600,1,0)),"")</f>
        <v/>
      </c>
      <c r="N4728" s="0" t="str">
        <f aca="false">IF(G4728=1,IF(COUNTIF(H$2:H4728,H4728)=1,COUNTIF($H:$H,H4728),""),"")</f>
        <v/>
      </c>
      <c r="O4728" s="0" t="str">
        <f aca="false">IF(G4728=1,IF(COUNTIF(I$2:I4728,I4728)=1,COUNTIF($I:$I,I4728),""),"")</f>
        <v/>
      </c>
      <c r="P4728" s="38" t="str">
        <f aca="false">IF(G4728=1,IF(COUNTIFS(C$2:C4728,C4728,G$2:G4728,1)=1,COUNTIFS($C:$C,C4728,$G:$G,1)+ROW()/10000000,""),"")</f>
        <v/>
      </c>
      <c r="Q4728" s="0" t="str">
        <f aca="false">IF(K4728=1,IF(COUNTIFS(C$2:C4728,C4728,K$2:K4728,1)=1,1,0),"")</f>
        <v/>
      </c>
      <c r="R4728" s="0" t="str">
        <f aca="false">IF(M4728=1,IF(COUNTIFS(C$2:C4728,C4728,M$2:M4728,1)=1,1,0),"")</f>
        <v/>
      </c>
      <c r="S4728" s="0" t="str">
        <f aca="false">IF(L4728=1,IF(COUNTIFS(C$2:C4728,C4728,L$2:L4728,1)=1,1,0),"")</f>
        <v/>
      </c>
      <c r="T4728" s="38" t="str">
        <f aca="false">IF(N4728="","",N4728+ROW()/10000000)</f>
        <v/>
      </c>
      <c r="U4728" s="0" t="str">
        <f aca="false">IF(G4728=1,IF(B4728="",1,0),"")</f>
        <v/>
      </c>
    </row>
    <row r="4729" customFormat="false" ht="15" hidden="false" customHeight="false" outlineLevel="0" collapsed="false">
      <c r="A4729" s="35"/>
      <c r="B4729" s="35"/>
      <c r="G4729" s="0" t="str">
        <f aca="false">IF(A4729="","",IF(AND(A4729&gt;=Debut,A4729&lt;Fin),1,0))</f>
        <v/>
      </c>
      <c r="H4729" s="0" t="str">
        <f aca="false">IF(G4729=1,INT(ROUND((A4729-Debut)*86400,0)/600),"")</f>
        <v/>
      </c>
      <c r="I4729" s="0" t="str">
        <f aca="false">IF(G4729=1,INT(ROUND((A4729-Debut)*86400,0)/3600),"")</f>
        <v/>
      </c>
      <c r="J4729" s="0" t="str">
        <f aca="false">IF(OR(A4729="",B4729=""),"",ROUND((B4729-A4729)*86400,0))</f>
        <v/>
      </c>
      <c r="K4729" s="37" t="str">
        <f aca="false">IF(G4729=1,IF(COUNTIFS($C:$C,C4729,$G:$G,1,$A:$A,"&gt;="&amp;(A4729-FenetreInterm/86400),$A:$A,"&lt;="&amp;A4729)&gt;=NbInterm,1,0),"")</f>
        <v/>
      </c>
      <c r="L4729" s="37" t="str">
        <f aca="false">IF(G4729=1,IF(B4729="",0,IF(J4729&lt;SeuilFugitive,1,0)),"")</f>
        <v/>
      </c>
      <c r="M4729" s="37" t="str">
        <f aca="false">IF(G4729=1,IF(B4729="",IF((Fin-A4729)*24&gt;SeuilFigee,1,0),IF(J4729&gt;SeuilFigee*3600,1,0)),"")</f>
        <v/>
      </c>
      <c r="N4729" s="0" t="str">
        <f aca="false">IF(G4729=1,IF(COUNTIF(H$2:H4729,H4729)=1,COUNTIF($H:$H,H4729),""),"")</f>
        <v/>
      </c>
      <c r="O4729" s="0" t="str">
        <f aca="false">IF(G4729=1,IF(COUNTIF(I$2:I4729,I4729)=1,COUNTIF($I:$I,I4729),""),"")</f>
        <v/>
      </c>
      <c r="P4729" s="38" t="str">
        <f aca="false">IF(G4729=1,IF(COUNTIFS(C$2:C4729,C4729,G$2:G4729,1)=1,COUNTIFS($C:$C,C4729,$G:$G,1)+ROW()/10000000,""),"")</f>
        <v/>
      </c>
      <c r="Q4729" s="0" t="str">
        <f aca="false">IF(K4729=1,IF(COUNTIFS(C$2:C4729,C4729,K$2:K4729,1)=1,1,0),"")</f>
        <v/>
      </c>
      <c r="R4729" s="0" t="str">
        <f aca="false">IF(M4729=1,IF(COUNTIFS(C$2:C4729,C4729,M$2:M4729,1)=1,1,0),"")</f>
        <v/>
      </c>
      <c r="S4729" s="0" t="str">
        <f aca="false">IF(L4729=1,IF(COUNTIFS(C$2:C4729,C4729,L$2:L4729,1)=1,1,0),"")</f>
        <v/>
      </c>
      <c r="T4729" s="38" t="str">
        <f aca="false">IF(N4729="","",N4729+ROW()/10000000)</f>
        <v/>
      </c>
      <c r="U4729" s="0" t="str">
        <f aca="false">IF(G4729=1,IF(B4729="",1,0),"")</f>
        <v/>
      </c>
    </row>
    <row r="4730" customFormat="false" ht="15" hidden="false" customHeight="false" outlineLevel="0" collapsed="false">
      <c r="A4730" s="35"/>
      <c r="B4730" s="35"/>
      <c r="G4730" s="0" t="str">
        <f aca="false">IF(A4730="","",IF(AND(A4730&gt;=Debut,A4730&lt;Fin),1,0))</f>
        <v/>
      </c>
      <c r="H4730" s="0" t="str">
        <f aca="false">IF(G4730=1,INT(ROUND((A4730-Debut)*86400,0)/600),"")</f>
        <v/>
      </c>
      <c r="I4730" s="0" t="str">
        <f aca="false">IF(G4730=1,INT(ROUND((A4730-Debut)*86400,0)/3600),"")</f>
        <v/>
      </c>
      <c r="J4730" s="0" t="str">
        <f aca="false">IF(OR(A4730="",B4730=""),"",ROUND((B4730-A4730)*86400,0))</f>
        <v/>
      </c>
      <c r="K4730" s="37" t="str">
        <f aca="false">IF(G4730=1,IF(COUNTIFS($C:$C,C4730,$G:$G,1,$A:$A,"&gt;="&amp;(A4730-FenetreInterm/86400),$A:$A,"&lt;="&amp;A4730)&gt;=NbInterm,1,0),"")</f>
        <v/>
      </c>
      <c r="L4730" s="37" t="str">
        <f aca="false">IF(G4730=1,IF(B4730="",0,IF(J4730&lt;SeuilFugitive,1,0)),"")</f>
        <v/>
      </c>
      <c r="M4730" s="37" t="str">
        <f aca="false">IF(G4730=1,IF(B4730="",IF((Fin-A4730)*24&gt;SeuilFigee,1,0),IF(J4730&gt;SeuilFigee*3600,1,0)),"")</f>
        <v/>
      </c>
      <c r="N4730" s="0" t="str">
        <f aca="false">IF(G4730=1,IF(COUNTIF(H$2:H4730,H4730)=1,COUNTIF($H:$H,H4730),""),"")</f>
        <v/>
      </c>
      <c r="O4730" s="0" t="str">
        <f aca="false">IF(G4730=1,IF(COUNTIF(I$2:I4730,I4730)=1,COUNTIF($I:$I,I4730),""),"")</f>
        <v/>
      </c>
      <c r="P4730" s="38" t="str">
        <f aca="false">IF(G4730=1,IF(COUNTIFS(C$2:C4730,C4730,G$2:G4730,1)=1,COUNTIFS($C:$C,C4730,$G:$G,1)+ROW()/10000000,""),"")</f>
        <v/>
      </c>
      <c r="Q4730" s="0" t="str">
        <f aca="false">IF(K4730=1,IF(COUNTIFS(C$2:C4730,C4730,K$2:K4730,1)=1,1,0),"")</f>
        <v/>
      </c>
      <c r="R4730" s="0" t="str">
        <f aca="false">IF(M4730=1,IF(COUNTIFS(C$2:C4730,C4730,M$2:M4730,1)=1,1,0),"")</f>
        <v/>
      </c>
      <c r="S4730" s="0" t="str">
        <f aca="false">IF(L4730=1,IF(COUNTIFS(C$2:C4730,C4730,L$2:L4730,1)=1,1,0),"")</f>
        <v/>
      </c>
      <c r="T4730" s="38" t="str">
        <f aca="false">IF(N4730="","",N4730+ROW()/10000000)</f>
        <v/>
      </c>
      <c r="U4730" s="0" t="str">
        <f aca="false">IF(G4730=1,IF(B4730="",1,0),"")</f>
        <v/>
      </c>
    </row>
    <row r="4731" customFormat="false" ht="15" hidden="false" customHeight="false" outlineLevel="0" collapsed="false">
      <c r="A4731" s="35"/>
      <c r="B4731" s="35"/>
      <c r="G4731" s="0" t="str">
        <f aca="false">IF(A4731="","",IF(AND(A4731&gt;=Debut,A4731&lt;Fin),1,0))</f>
        <v/>
      </c>
      <c r="H4731" s="0" t="str">
        <f aca="false">IF(G4731=1,INT(ROUND((A4731-Debut)*86400,0)/600),"")</f>
        <v/>
      </c>
      <c r="I4731" s="0" t="str">
        <f aca="false">IF(G4731=1,INT(ROUND((A4731-Debut)*86400,0)/3600),"")</f>
        <v/>
      </c>
      <c r="J4731" s="0" t="str">
        <f aca="false">IF(OR(A4731="",B4731=""),"",ROUND((B4731-A4731)*86400,0))</f>
        <v/>
      </c>
      <c r="K4731" s="37" t="str">
        <f aca="false">IF(G4731=1,IF(COUNTIFS($C:$C,C4731,$G:$G,1,$A:$A,"&gt;="&amp;(A4731-FenetreInterm/86400),$A:$A,"&lt;="&amp;A4731)&gt;=NbInterm,1,0),"")</f>
        <v/>
      </c>
      <c r="L4731" s="37" t="str">
        <f aca="false">IF(G4731=1,IF(B4731="",0,IF(J4731&lt;SeuilFugitive,1,0)),"")</f>
        <v/>
      </c>
      <c r="M4731" s="37" t="str">
        <f aca="false">IF(G4731=1,IF(B4731="",IF((Fin-A4731)*24&gt;SeuilFigee,1,0),IF(J4731&gt;SeuilFigee*3600,1,0)),"")</f>
        <v/>
      </c>
      <c r="N4731" s="0" t="str">
        <f aca="false">IF(G4731=1,IF(COUNTIF(H$2:H4731,H4731)=1,COUNTIF($H:$H,H4731),""),"")</f>
        <v/>
      </c>
      <c r="O4731" s="0" t="str">
        <f aca="false">IF(G4731=1,IF(COUNTIF(I$2:I4731,I4731)=1,COUNTIF($I:$I,I4731),""),"")</f>
        <v/>
      </c>
      <c r="P4731" s="38" t="str">
        <f aca="false">IF(G4731=1,IF(COUNTIFS(C$2:C4731,C4731,G$2:G4731,1)=1,COUNTIFS($C:$C,C4731,$G:$G,1)+ROW()/10000000,""),"")</f>
        <v/>
      </c>
      <c r="Q4731" s="0" t="str">
        <f aca="false">IF(K4731=1,IF(COUNTIFS(C$2:C4731,C4731,K$2:K4731,1)=1,1,0),"")</f>
        <v/>
      </c>
      <c r="R4731" s="0" t="str">
        <f aca="false">IF(M4731=1,IF(COUNTIFS(C$2:C4731,C4731,M$2:M4731,1)=1,1,0),"")</f>
        <v/>
      </c>
      <c r="S4731" s="0" t="str">
        <f aca="false">IF(L4731=1,IF(COUNTIFS(C$2:C4731,C4731,L$2:L4731,1)=1,1,0),"")</f>
        <v/>
      </c>
      <c r="T4731" s="38" t="str">
        <f aca="false">IF(N4731="","",N4731+ROW()/10000000)</f>
        <v/>
      </c>
      <c r="U4731" s="0" t="str">
        <f aca="false">IF(G4731=1,IF(B4731="",1,0),"")</f>
        <v/>
      </c>
    </row>
    <row r="4732" customFormat="false" ht="15" hidden="false" customHeight="false" outlineLevel="0" collapsed="false">
      <c r="A4732" s="35"/>
      <c r="B4732" s="35"/>
      <c r="G4732" s="0" t="str">
        <f aca="false">IF(A4732="","",IF(AND(A4732&gt;=Debut,A4732&lt;Fin),1,0))</f>
        <v/>
      </c>
      <c r="H4732" s="0" t="str">
        <f aca="false">IF(G4732=1,INT(ROUND((A4732-Debut)*86400,0)/600),"")</f>
        <v/>
      </c>
      <c r="I4732" s="0" t="str">
        <f aca="false">IF(G4732=1,INT(ROUND((A4732-Debut)*86400,0)/3600),"")</f>
        <v/>
      </c>
      <c r="J4732" s="0" t="str">
        <f aca="false">IF(OR(A4732="",B4732=""),"",ROUND((B4732-A4732)*86400,0))</f>
        <v/>
      </c>
      <c r="K4732" s="37" t="str">
        <f aca="false">IF(G4732=1,IF(COUNTIFS($C:$C,C4732,$G:$G,1,$A:$A,"&gt;="&amp;(A4732-FenetreInterm/86400),$A:$A,"&lt;="&amp;A4732)&gt;=NbInterm,1,0),"")</f>
        <v/>
      </c>
      <c r="L4732" s="37" t="str">
        <f aca="false">IF(G4732=1,IF(B4732="",0,IF(J4732&lt;SeuilFugitive,1,0)),"")</f>
        <v/>
      </c>
      <c r="M4732" s="37" t="str">
        <f aca="false">IF(G4732=1,IF(B4732="",IF((Fin-A4732)*24&gt;SeuilFigee,1,0),IF(J4732&gt;SeuilFigee*3600,1,0)),"")</f>
        <v/>
      </c>
      <c r="N4732" s="0" t="str">
        <f aca="false">IF(G4732=1,IF(COUNTIF(H$2:H4732,H4732)=1,COUNTIF($H:$H,H4732),""),"")</f>
        <v/>
      </c>
      <c r="O4732" s="0" t="str">
        <f aca="false">IF(G4732=1,IF(COUNTIF(I$2:I4732,I4732)=1,COUNTIF($I:$I,I4732),""),"")</f>
        <v/>
      </c>
      <c r="P4732" s="38" t="str">
        <f aca="false">IF(G4732=1,IF(COUNTIFS(C$2:C4732,C4732,G$2:G4732,1)=1,COUNTIFS($C:$C,C4732,$G:$G,1)+ROW()/10000000,""),"")</f>
        <v/>
      </c>
      <c r="Q4732" s="0" t="str">
        <f aca="false">IF(K4732=1,IF(COUNTIFS(C$2:C4732,C4732,K$2:K4732,1)=1,1,0),"")</f>
        <v/>
      </c>
      <c r="R4732" s="0" t="str">
        <f aca="false">IF(M4732=1,IF(COUNTIFS(C$2:C4732,C4732,M$2:M4732,1)=1,1,0),"")</f>
        <v/>
      </c>
      <c r="S4732" s="0" t="str">
        <f aca="false">IF(L4732=1,IF(COUNTIFS(C$2:C4732,C4732,L$2:L4732,1)=1,1,0),"")</f>
        <v/>
      </c>
      <c r="T4732" s="38" t="str">
        <f aca="false">IF(N4732="","",N4732+ROW()/10000000)</f>
        <v/>
      </c>
      <c r="U4732" s="0" t="str">
        <f aca="false">IF(G4732=1,IF(B4732="",1,0),"")</f>
        <v/>
      </c>
    </row>
    <row r="4733" customFormat="false" ht="15" hidden="false" customHeight="false" outlineLevel="0" collapsed="false">
      <c r="A4733" s="35"/>
      <c r="B4733" s="35"/>
      <c r="G4733" s="0" t="str">
        <f aca="false">IF(A4733="","",IF(AND(A4733&gt;=Debut,A4733&lt;Fin),1,0))</f>
        <v/>
      </c>
      <c r="H4733" s="0" t="str">
        <f aca="false">IF(G4733=1,INT(ROUND((A4733-Debut)*86400,0)/600),"")</f>
        <v/>
      </c>
      <c r="I4733" s="0" t="str">
        <f aca="false">IF(G4733=1,INT(ROUND((A4733-Debut)*86400,0)/3600),"")</f>
        <v/>
      </c>
      <c r="J4733" s="0" t="str">
        <f aca="false">IF(OR(A4733="",B4733=""),"",ROUND((B4733-A4733)*86400,0))</f>
        <v/>
      </c>
      <c r="K4733" s="37" t="str">
        <f aca="false">IF(G4733=1,IF(COUNTIFS($C:$C,C4733,$G:$G,1,$A:$A,"&gt;="&amp;(A4733-FenetreInterm/86400),$A:$A,"&lt;="&amp;A4733)&gt;=NbInterm,1,0),"")</f>
        <v/>
      </c>
      <c r="L4733" s="37" t="str">
        <f aca="false">IF(G4733=1,IF(B4733="",0,IF(J4733&lt;SeuilFugitive,1,0)),"")</f>
        <v/>
      </c>
      <c r="M4733" s="37" t="str">
        <f aca="false">IF(G4733=1,IF(B4733="",IF((Fin-A4733)*24&gt;SeuilFigee,1,0),IF(J4733&gt;SeuilFigee*3600,1,0)),"")</f>
        <v/>
      </c>
      <c r="N4733" s="0" t="str">
        <f aca="false">IF(G4733=1,IF(COUNTIF(H$2:H4733,H4733)=1,COUNTIF($H:$H,H4733),""),"")</f>
        <v/>
      </c>
      <c r="O4733" s="0" t="str">
        <f aca="false">IF(G4733=1,IF(COUNTIF(I$2:I4733,I4733)=1,COUNTIF($I:$I,I4733),""),"")</f>
        <v/>
      </c>
      <c r="P4733" s="38" t="str">
        <f aca="false">IF(G4733=1,IF(COUNTIFS(C$2:C4733,C4733,G$2:G4733,1)=1,COUNTIFS($C:$C,C4733,$G:$G,1)+ROW()/10000000,""),"")</f>
        <v/>
      </c>
      <c r="Q4733" s="0" t="str">
        <f aca="false">IF(K4733=1,IF(COUNTIFS(C$2:C4733,C4733,K$2:K4733,1)=1,1,0),"")</f>
        <v/>
      </c>
      <c r="R4733" s="0" t="str">
        <f aca="false">IF(M4733=1,IF(COUNTIFS(C$2:C4733,C4733,M$2:M4733,1)=1,1,0),"")</f>
        <v/>
      </c>
      <c r="S4733" s="0" t="str">
        <f aca="false">IF(L4733=1,IF(COUNTIFS(C$2:C4733,C4733,L$2:L4733,1)=1,1,0),"")</f>
        <v/>
      </c>
      <c r="T4733" s="38" t="str">
        <f aca="false">IF(N4733="","",N4733+ROW()/10000000)</f>
        <v/>
      </c>
      <c r="U4733" s="0" t="str">
        <f aca="false">IF(G4733=1,IF(B4733="",1,0),"")</f>
        <v/>
      </c>
    </row>
    <row r="4734" customFormat="false" ht="15" hidden="false" customHeight="false" outlineLevel="0" collapsed="false">
      <c r="A4734" s="35"/>
      <c r="B4734" s="35"/>
      <c r="G4734" s="0" t="str">
        <f aca="false">IF(A4734="","",IF(AND(A4734&gt;=Debut,A4734&lt;Fin),1,0))</f>
        <v/>
      </c>
      <c r="H4734" s="0" t="str">
        <f aca="false">IF(G4734=1,INT(ROUND((A4734-Debut)*86400,0)/600),"")</f>
        <v/>
      </c>
      <c r="I4734" s="0" t="str">
        <f aca="false">IF(G4734=1,INT(ROUND((A4734-Debut)*86400,0)/3600),"")</f>
        <v/>
      </c>
      <c r="J4734" s="0" t="str">
        <f aca="false">IF(OR(A4734="",B4734=""),"",ROUND((B4734-A4734)*86400,0))</f>
        <v/>
      </c>
      <c r="K4734" s="37" t="str">
        <f aca="false">IF(G4734=1,IF(COUNTIFS($C:$C,C4734,$G:$G,1,$A:$A,"&gt;="&amp;(A4734-FenetreInterm/86400),$A:$A,"&lt;="&amp;A4734)&gt;=NbInterm,1,0),"")</f>
        <v/>
      </c>
      <c r="L4734" s="37" t="str">
        <f aca="false">IF(G4734=1,IF(B4734="",0,IF(J4734&lt;SeuilFugitive,1,0)),"")</f>
        <v/>
      </c>
      <c r="M4734" s="37" t="str">
        <f aca="false">IF(G4734=1,IF(B4734="",IF((Fin-A4734)*24&gt;SeuilFigee,1,0),IF(J4734&gt;SeuilFigee*3600,1,0)),"")</f>
        <v/>
      </c>
      <c r="N4734" s="0" t="str">
        <f aca="false">IF(G4734=1,IF(COUNTIF(H$2:H4734,H4734)=1,COUNTIF($H:$H,H4734),""),"")</f>
        <v/>
      </c>
      <c r="O4734" s="0" t="str">
        <f aca="false">IF(G4734=1,IF(COUNTIF(I$2:I4734,I4734)=1,COUNTIF($I:$I,I4734),""),"")</f>
        <v/>
      </c>
      <c r="P4734" s="38" t="str">
        <f aca="false">IF(G4734=1,IF(COUNTIFS(C$2:C4734,C4734,G$2:G4734,1)=1,COUNTIFS($C:$C,C4734,$G:$G,1)+ROW()/10000000,""),"")</f>
        <v/>
      </c>
      <c r="Q4734" s="0" t="str">
        <f aca="false">IF(K4734=1,IF(COUNTIFS(C$2:C4734,C4734,K$2:K4734,1)=1,1,0),"")</f>
        <v/>
      </c>
      <c r="R4734" s="0" t="str">
        <f aca="false">IF(M4734=1,IF(COUNTIFS(C$2:C4734,C4734,M$2:M4734,1)=1,1,0),"")</f>
        <v/>
      </c>
      <c r="S4734" s="0" t="str">
        <f aca="false">IF(L4734=1,IF(COUNTIFS(C$2:C4734,C4734,L$2:L4734,1)=1,1,0),"")</f>
        <v/>
      </c>
      <c r="T4734" s="38" t="str">
        <f aca="false">IF(N4734="","",N4734+ROW()/10000000)</f>
        <v/>
      </c>
      <c r="U4734" s="0" t="str">
        <f aca="false">IF(G4734=1,IF(B4734="",1,0),"")</f>
        <v/>
      </c>
    </row>
    <row r="4735" customFormat="false" ht="15" hidden="false" customHeight="false" outlineLevel="0" collapsed="false">
      <c r="A4735" s="35"/>
      <c r="B4735" s="35"/>
      <c r="G4735" s="0" t="str">
        <f aca="false">IF(A4735="","",IF(AND(A4735&gt;=Debut,A4735&lt;Fin),1,0))</f>
        <v/>
      </c>
      <c r="H4735" s="0" t="str">
        <f aca="false">IF(G4735=1,INT(ROUND((A4735-Debut)*86400,0)/600),"")</f>
        <v/>
      </c>
      <c r="I4735" s="0" t="str">
        <f aca="false">IF(G4735=1,INT(ROUND((A4735-Debut)*86400,0)/3600),"")</f>
        <v/>
      </c>
      <c r="J4735" s="0" t="str">
        <f aca="false">IF(OR(A4735="",B4735=""),"",ROUND((B4735-A4735)*86400,0))</f>
        <v/>
      </c>
      <c r="K4735" s="37" t="str">
        <f aca="false">IF(G4735=1,IF(COUNTIFS($C:$C,C4735,$G:$G,1,$A:$A,"&gt;="&amp;(A4735-FenetreInterm/86400),$A:$A,"&lt;="&amp;A4735)&gt;=NbInterm,1,0),"")</f>
        <v/>
      </c>
      <c r="L4735" s="37" t="str">
        <f aca="false">IF(G4735=1,IF(B4735="",0,IF(J4735&lt;SeuilFugitive,1,0)),"")</f>
        <v/>
      </c>
      <c r="M4735" s="37" t="str">
        <f aca="false">IF(G4735=1,IF(B4735="",IF((Fin-A4735)*24&gt;SeuilFigee,1,0),IF(J4735&gt;SeuilFigee*3600,1,0)),"")</f>
        <v/>
      </c>
      <c r="N4735" s="0" t="str">
        <f aca="false">IF(G4735=1,IF(COUNTIF(H$2:H4735,H4735)=1,COUNTIF($H:$H,H4735),""),"")</f>
        <v/>
      </c>
      <c r="O4735" s="0" t="str">
        <f aca="false">IF(G4735=1,IF(COUNTIF(I$2:I4735,I4735)=1,COUNTIF($I:$I,I4735),""),"")</f>
        <v/>
      </c>
      <c r="P4735" s="38" t="str">
        <f aca="false">IF(G4735=1,IF(COUNTIFS(C$2:C4735,C4735,G$2:G4735,1)=1,COUNTIFS($C:$C,C4735,$G:$G,1)+ROW()/10000000,""),"")</f>
        <v/>
      </c>
      <c r="Q4735" s="0" t="str">
        <f aca="false">IF(K4735=1,IF(COUNTIFS(C$2:C4735,C4735,K$2:K4735,1)=1,1,0),"")</f>
        <v/>
      </c>
      <c r="R4735" s="0" t="str">
        <f aca="false">IF(M4735=1,IF(COUNTIFS(C$2:C4735,C4735,M$2:M4735,1)=1,1,0),"")</f>
        <v/>
      </c>
      <c r="S4735" s="0" t="str">
        <f aca="false">IF(L4735=1,IF(COUNTIFS(C$2:C4735,C4735,L$2:L4735,1)=1,1,0),"")</f>
        <v/>
      </c>
      <c r="T4735" s="38" t="str">
        <f aca="false">IF(N4735="","",N4735+ROW()/10000000)</f>
        <v/>
      </c>
      <c r="U4735" s="0" t="str">
        <f aca="false">IF(G4735=1,IF(B4735="",1,0),"")</f>
        <v/>
      </c>
    </row>
    <row r="4736" customFormat="false" ht="15" hidden="false" customHeight="false" outlineLevel="0" collapsed="false">
      <c r="A4736" s="35"/>
      <c r="B4736" s="35"/>
      <c r="G4736" s="0" t="str">
        <f aca="false">IF(A4736="","",IF(AND(A4736&gt;=Debut,A4736&lt;Fin),1,0))</f>
        <v/>
      </c>
      <c r="H4736" s="0" t="str">
        <f aca="false">IF(G4736=1,INT(ROUND((A4736-Debut)*86400,0)/600),"")</f>
        <v/>
      </c>
      <c r="I4736" s="0" t="str">
        <f aca="false">IF(G4736=1,INT(ROUND((A4736-Debut)*86400,0)/3600),"")</f>
        <v/>
      </c>
      <c r="J4736" s="0" t="str">
        <f aca="false">IF(OR(A4736="",B4736=""),"",ROUND((B4736-A4736)*86400,0))</f>
        <v/>
      </c>
      <c r="K4736" s="37" t="str">
        <f aca="false">IF(G4736=1,IF(COUNTIFS($C:$C,C4736,$G:$G,1,$A:$A,"&gt;="&amp;(A4736-FenetreInterm/86400),$A:$A,"&lt;="&amp;A4736)&gt;=NbInterm,1,0),"")</f>
        <v/>
      </c>
      <c r="L4736" s="37" t="str">
        <f aca="false">IF(G4736=1,IF(B4736="",0,IF(J4736&lt;SeuilFugitive,1,0)),"")</f>
        <v/>
      </c>
      <c r="M4736" s="37" t="str">
        <f aca="false">IF(G4736=1,IF(B4736="",IF((Fin-A4736)*24&gt;SeuilFigee,1,0),IF(J4736&gt;SeuilFigee*3600,1,0)),"")</f>
        <v/>
      </c>
      <c r="N4736" s="0" t="str">
        <f aca="false">IF(G4736=1,IF(COUNTIF(H$2:H4736,H4736)=1,COUNTIF($H:$H,H4736),""),"")</f>
        <v/>
      </c>
      <c r="O4736" s="0" t="str">
        <f aca="false">IF(G4736=1,IF(COUNTIF(I$2:I4736,I4736)=1,COUNTIF($I:$I,I4736),""),"")</f>
        <v/>
      </c>
      <c r="P4736" s="38" t="str">
        <f aca="false">IF(G4736=1,IF(COUNTIFS(C$2:C4736,C4736,G$2:G4736,1)=1,COUNTIFS($C:$C,C4736,$G:$G,1)+ROW()/10000000,""),"")</f>
        <v/>
      </c>
      <c r="Q4736" s="0" t="str">
        <f aca="false">IF(K4736=1,IF(COUNTIFS(C$2:C4736,C4736,K$2:K4736,1)=1,1,0),"")</f>
        <v/>
      </c>
      <c r="R4736" s="0" t="str">
        <f aca="false">IF(M4736=1,IF(COUNTIFS(C$2:C4736,C4736,M$2:M4736,1)=1,1,0),"")</f>
        <v/>
      </c>
      <c r="S4736" s="0" t="str">
        <f aca="false">IF(L4736=1,IF(COUNTIFS(C$2:C4736,C4736,L$2:L4736,1)=1,1,0),"")</f>
        <v/>
      </c>
      <c r="T4736" s="38" t="str">
        <f aca="false">IF(N4736="","",N4736+ROW()/10000000)</f>
        <v/>
      </c>
      <c r="U4736" s="0" t="str">
        <f aca="false">IF(G4736=1,IF(B4736="",1,0),"")</f>
        <v/>
      </c>
    </row>
    <row r="4737" customFormat="false" ht="15" hidden="false" customHeight="false" outlineLevel="0" collapsed="false">
      <c r="A4737" s="35"/>
      <c r="B4737" s="35"/>
      <c r="G4737" s="0" t="str">
        <f aca="false">IF(A4737="","",IF(AND(A4737&gt;=Debut,A4737&lt;Fin),1,0))</f>
        <v/>
      </c>
      <c r="H4737" s="0" t="str">
        <f aca="false">IF(G4737=1,INT(ROUND((A4737-Debut)*86400,0)/600),"")</f>
        <v/>
      </c>
      <c r="I4737" s="0" t="str">
        <f aca="false">IF(G4737=1,INT(ROUND((A4737-Debut)*86400,0)/3600),"")</f>
        <v/>
      </c>
      <c r="J4737" s="0" t="str">
        <f aca="false">IF(OR(A4737="",B4737=""),"",ROUND((B4737-A4737)*86400,0))</f>
        <v/>
      </c>
      <c r="K4737" s="37" t="str">
        <f aca="false">IF(G4737=1,IF(COUNTIFS($C:$C,C4737,$G:$G,1,$A:$A,"&gt;="&amp;(A4737-FenetreInterm/86400),$A:$A,"&lt;="&amp;A4737)&gt;=NbInterm,1,0),"")</f>
        <v/>
      </c>
      <c r="L4737" s="37" t="str">
        <f aca="false">IF(G4737=1,IF(B4737="",0,IF(J4737&lt;SeuilFugitive,1,0)),"")</f>
        <v/>
      </c>
      <c r="M4737" s="37" t="str">
        <f aca="false">IF(G4737=1,IF(B4737="",IF((Fin-A4737)*24&gt;SeuilFigee,1,0),IF(J4737&gt;SeuilFigee*3600,1,0)),"")</f>
        <v/>
      </c>
      <c r="N4737" s="0" t="str">
        <f aca="false">IF(G4737=1,IF(COUNTIF(H$2:H4737,H4737)=1,COUNTIF($H:$H,H4737),""),"")</f>
        <v/>
      </c>
      <c r="O4737" s="0" t="str">
        <f aca="false">IF(G4737=1,IF(COUNTIF(I$2:I4737,I4737)=1,COUNTIF($I:$I,I4737),""),"")</f>
        <v/>
      </c>
      <c r="P4737" s="38" t="str">
        <f aca="false">IF(G4737=1,IF(COUNTIFS(C$2:C4737,C4737,G$2:G4737,1)=1,COUNTIFS($C:$C,C4737,$G:$G,1)+ROW()/10000000,""),"")</f>
        <v/>
      </c>
      <c r="Q4737" s="0" t="str">
        <f aca="false">IF(K4737=1,IF(COUNTIFS(C$2:C4737,C4737,K$2:K4737,1)=1,1,0),"")</f>
        <v/>
      </c>
      <c r="R4737" s="0" t="str">
        <f aca="false">IF(M4737=1,IF(COUNTIFS(C$2:C4737,C4737,M$2:M4737,1)=1,1,0),"")</f>
        <v/>
      </c>
      <c r="S4737" s="0" t="str">
        <f aca="false">IF(L4737=1,IF(COUNTIFS(C$2:C4737,C4737,L$2:L4737,1)=1,1,0),"")</f>
        <v/>
      </c>
      <c r="T4737" s="38" t="str">
        <f aca="false">IF(N4737="","",N4737+ROW()/10000000)</f>
        <v/>
      </c>
      <c r="U4737" s="0" t="str">
        <f aca="false">IF(G4737=1,IF(B4737="",1,0),"")</f>
        <v/>
      </c>
    </row>
    <row r="4738" customFormat="false" ht="15" hidden="false" customHeight="false" outlineLevel="0" collapsed="false">
      <c r="A4738" s="35"/>
      <c r="B4738" s="35"/>
      <c r="G4738" s="0" t="str">
        <f aca="false">IF(A4738="","",IF(AND(A4738&gt;=Debut,A4738&lt;Fin),1,0))</f>
        <v/>
      </c>
      <c r="H4738" s="0" t="str">
        <f aca="false">IF(G4738=1,INT(ROUND((A4738-Debut)*86400,0)/600),"")</f>
        <v/>
      </c>
      <c r="I4738" s="0" t="str">
        <f aca="false">IF(G4738=1,INT(ROUND((A4738-Debut)*86400,0)/3600),"")</f>
        <v/>
      </c>
      <c r="J4738" s="0" t="str">
        <f aca="false">IF(OR(A4738="",B4738=""),"",ROUND((B4738-A4738)*86400,0))</f>
        <v/>
      </c>
      <c r="K4738" s="37" t="str">
        <f aca="false">IF(G4738=1,IF(COUNTIFS($C:$C,C4738,$G:$G,1,$A:$A,"&gt;="&amp;(A4738-FenetreInterm/86400),$A:$A,"&lt;="&amp;A4738)&gt;=NbInterm,1,0),"")</f>
        <v/>
      </c>
      <c r="L4738" s="37" t="str">
        <f aca="false">IF(G4738=1,IF(B4738="",0,IF(J4738&lt;SeuilFugitive,1,0)),"")</f>
        <v/>
      </c>
      <c r="M4738" s="37" t="str">
        <f aca="false">IF(G4738=1,IF(B4738="",IF((Fin-A4738)*24&gt;SeuilFigee,1,0),IF(J4738&gt;SeuilFigee*3600,1,0)),"")</f>
        <v/>
      </c>
      <c r="N4738" s="0" t="str">
        <f aca="false">IF(G4738=1,IF(COUNTIF(H$2:H4738,H4738)=1,COUNTIF($H:$H,H4738),""),"")</f>
        <v/>
      </c>
      <c r="O4738" s="0" t="str">
        <f aca="false">IF(G4738=1,IF(COUNTIF(I$2:I4738,I4738)=1,COUNTIF($I:$I,I4738),""),"")</f>
        <v/>
      </c>
      <c r="P4738" s="38" t="str">
        <f aca="false">IF(G4738=1,IF(COUNTIFS(C$2:C4738,C4738,G$2:G4738,1)=1,COUNTIFS($C:$C,C4738,$G:$G,1)+ROW()/10000000,""),"")</f>
        <v/>
      </c>
      <c r="Q4738" s="0" t="str">
        <f aca="false">IF(K4738=1,IF(COUNTIFS(C$2:C4738,C4738,K$2:K4738,1)=1,1,0),"")</f>
        <v/>
      </c>
      <c r="R4738" s="0" t="str">
        <f aca="false">IF(M4738=1,IF(COUNTIFS(C$2:C4738,C4738,M$2:M4738,1)=1,1,0),"")</f>
        <v/>
      </c>
      <c r="S4738" s="0" t="str">
        <f aca="false">IF(L4738=1,IF(COUNTIFS(C$2:C4738,C4738,L$2:L4738,1)=1,1,0),"")</f>
        <v/>
      </c>
      <c r="T4738" s="38" t="str">
        <f aca="false">IF(N4738="","",N4738+ROW()/10000000)</f>
        <v/>
      </c>
      <c r="U4738" s="0" t="str">
        <f aca="false">IF(G4738=1,IF(B4738="",1,0),"")</f>
        <v/>
      </c>
    </row>
    <row r="4739" customFormat="false" ht="15" hidden="false" customHeight="false" outlineLevel="0" collapsed="false">
      <c r="A4739" s="35"/>
      <c r="B4739" s="35"/>
      <c r="G4739" s="0" t="str">
        <f aca="false">IF(A4739="","",IF(AND(A4739&gt;=Debut,A4739&lt;Fin),1,0))</f>
        <v/>
      </c>
      <c r="H4739" s="0" t="str">
        <f aca="false">IF(G4739=1,INT(ROUND((A4739-Debut)*86400,0)/600),"")</f>
        <v/>
      </c>
      <c r="I4739" s="0" t="str">
        <f aca="false">IF(G4739=1,INT(ROUND((A4739-Debut)*86400,0)/3600),"")</f>
        <v/>
      </c>
      <c r="J4739" s="0" t="str">
        <f aca="false">IF(OR(A4739="",B4739=""),"",ROUND((B4739-A4739)*86400,0))</f>
        <v/>
      </c>
      <c r="K4739" s="37" t="str">
        <f aca="false">IF(G4739=1,IF(COUNTIFS($C:$C,C4739,$G:$G,1,$A:$A,"&gt;="&amp;(A4739-FenetreInterm/86400),$A:$A,"&lt;="&amp;A4739)&gt;=NbInterm,1,0),"")</f>
        <v/>
      </c>
      <c r="L4739" s="37" t="str">
        <f aca="false">IF(G4739=1,IF(B4739="",0,IF(J4739&lt;SeuilFugitive,1,0)),"")</f>
        <v/>
      </c>
      <c r="M4739" s="37" t="str">
        <f aca="false">IF(G4739=1,IF(B4739="",IF((Fin-A4739)*24&gt;SeuilFigee,1,0),IF(J4739&gt;SeuilFigee*3600,1,0)),"")</f>
        <v/>
      </c>
      <c r="N4739" s="0" t="str">
        <f aca="false">IF(G4739=1,IF(COUNTIF(H$2:H4739,H4739)=1,COUNTIF($H:$H,H4739),""),"")</f>
        <v/>
      </c>
      <c r="O4739" s="0" t="str">
        <f aca="false">IF(G4739=1,IF(COUNTIF(I$2:I4739,I4739)=1,COUNTIF($I:$I,I4739),""),"")</f>
        <v/>
      </c>
      <c r="P4739" s="38" t="str">
        <f aca="false">IF(G4739=1,IF(COUNTIFS(C$2:C4739,C4739,G$2:G4739,1)=1,COUNTIFS($C:$C,C4739,$G:$G,1)+ROW()/10000000,""),"")</f>
        <v/>
      </c>
      <c r="Q4739" s="0" t="str">
        <f aca="false">IF(K4739=1,IF(COUNTIFS(C$2:C4739,C4739,K$2:K4739,1)=1,1,0),"")</f>
        <v/>
      </c>
      <c r="R4739" s="0" t="str">
        <f aca="false">IF(M4739=1,IF(COUNTIFS(C$2:C4739,C4739,M$2:M4739,1)=1,1,0),"")</f>
        <v/>
      </c>
      <c r="S4739" s="0" t="str">
        <f aca="false">IF(L4739=1,IF(COUNTIFS(C$2:C4739,C4739,L$2:L4739,1)=1,1,0),"")</f>
        <v/>
      </c>
      <c r="T4739" s="38" t="str">
        <f aca="false">IF(N4739="","",N4739+ROW()/10000000)</f>
        <v/>
      </c>
      <c r="U4739" s="0" t="str">
        <f aca="false">IF(G4739=1,IF(B4739="",1,0),"")</f>
        <v/>
      </c>
    </row>
    <row r="4740" customFormat="false" ht="15" hidden="false" customHeight="false" outlineLevel="0" collapsed="false">
      <c r="A4740" s="35"/>
      <c r="B4740" s="35"/>
      <c r="G4740" s="0" t="str">
        <f aca="false">IF(A4740="","",IF(AND(A4740&gt;=Debut,A4740&lt;Fin),1,0))</f>
        <v/>
      </c>
      <c r="H4740" s="0" t="str">
        <f aca="false">IF(G4740=1,INT(ROUND((A4740-Debut)*86400,0)/600),"")</f>
        <v/>
      </c>
      <c r="I4740" s="0" t="str">
        <f aca="false">IF(G4740=1,INT(ROUND((A4740-Debut)*86400,0)/3600),"")</f>
        <v/>
      </c>
      <c r="J4740" s="0" t="str">
        <f aca="false">IF(OR(A4740="",B4740=""),"",ROUND((B4740-A4740)*86400,0))</f>
        <v/>
      </c>
      <c r="K4740" s="37" t="str">
        <f aca="false">IF(G4740=1,IF(COUNTIFS($C:$C,C4740,$G:$G,1,$A:$A,"&gt;="&amp;(A4740-FenetreInterm/86400),$A:$A,"&lt;="&amp;A4740)&gt;=NbInterm,1,0),"")</f>
        <v/>
      </c>
      <c r="L4740" s="37" t="str">
        <f aca="false">IF(G4740=1,IF(B4740="",0,IF(J4740&lt;SeuilFugitive,1,0)),"")</f>
        <v/>
      </c>
      <c r="M4740" s="37" t="str">
        <f aca="false">IF(G4740=1,IF(B4740="",IF((Fin-A4740)*24&gt;SeuilFigee,1,0),IF(J4740&gt;SeuilFigee*3600,1,0)),"")</f>
        <v/>
      </c>
      <c r="N4740" s="0" t="str">
        <f aca="false">IF(G4740=1,IF(COUNTIF(H$2:H4740,H4740)=1,COUNTIF($H:$H,H4740),""),"")</f>
        <v/>
      </c>
      <c r="O4740" s="0" t="str">
        <f aca="false">IF(G4740=1,IF(COUNTIF(I$2:I4740,I4740)=1,COUNTIF($I:$I,I4740),""),"")</f>
        <v/>
      </c>
      <c r="P4740" s="38" t="str">
        <f aca="false">IF(G4740=1,IF(COUNTIFS(C$2:C4740,C4740,G$2:G4740,1)=1,COUNTIFS($C:$C,C4740,$G:$G,1)+ROW()/10000000,""),"")</f>
        <v/>
      </c>
      <c r="Q4740" s="0" t="str">
        <f aca="false">IF(K4740=1,IF(COUNTIFS(C$2:C4740,C4740,K$2:K4740,1)=1,1,0),"")</f>
        <v/>
      </c>
      <c r="R4740" s="0" t="str">
        <f aca="false">IF(M4740=1,IF(COUNTIFS(C$2:C4740,C4740,M$2:M4740,1)=1,1,0),"")</f>
        <v/>
      </c>
      <c r="S4740" s="0" t="str">
        <f aca="false">IF(L4740=1,IF(COUNTIFS(C$2:C4740,C4740,L$2:L4740,1)=1,1,0),"")</f>
        <v/>
      </c>
      <c r="T4740" s="38" t="str">
        <f aca="false">IF(N4740="","",N4740+ROW()/10000000)</f>
        <v/>
      </c>
      <c r="U4740" s="0" t="str">
        <f aca="false">IF(G4740=1,IF(B4740="",1,0),"")</f>
        <v/>
      </c>
    </row>
    <row r="4741" customFormat="false" ht="15" hidden="false" customHeight="false" outlineLevel="0" collapsed="false">
      <c r="A4741" s="35"/>
      <c r="B4741" s="35"/>
      <c r="G4741" s="0" t="str">
        <f aca="false">IF(A4741="","",IF(AND(A4741&gt;=Debut,A4741&lt;Fin),1,0))</f>
        <v/>
      </c>
      <c r="H4741" s="0" t="str">
        <f aca="false">IF(G4741=1,INT(ROUND((A4741-Debut)*86400,0)/600),"")</f>
        <v/>
      </c>
      <c r="I4741" s="0" t="str">
        <f aca="false">IF(G4741=1,INT(ROUND((A4741-Debut)*86400,0)/3600),"")</f>
        <v/>
      </c>
      <c r="J4741" s="0" t="str">
        <f aca="false">IF(OR(A4741="",B4741=""),"",ROUND((B4741-A4741)*86400,0))</f>
        <v/>
      </c>
      <c r="K4741" s="37" t="str">
        <f aca="false">IF(G4741=1,IF(COUNTIFS($C:$C,C4741,$G:$G,1,$A:$A,"&gt;="&amp;(A4741-FenetreInterm/86400),$A:$A,"&lt;="&amp;A4741)&gt;=NbInterm,1,0),"")</f>
        <v/>
      </c>
      <c r="L4741" s="37" t="str">
        <f aca="false">IF(G4741=1,IF(B4741="",0,IF(J4741&lt;SeuilFugitive,1,0)),"")</f>
        <v/>
      </c>
      <c r="M4741" s="37" t="str">
        <f aca="false">IF(G4741=1,IF(B4741="",IF((Fin-A4741)*24&gt;SeuilFigee,1,0),IF(J4741&gt;SeuilFigee*3600,1,0)),"")</f>
        <v/>
      </c>
      <c r="N4741" s="0" t="str">
        <f aca="false">IF(G4741=1,IF(COUNTIF(H$2:H4741,H4741)=1,COUNTIF($H:$H,H4741),""),"")</f>
        <v/>
      </c>
      <c r="O4741" s="0" t="str">
        <f aca="false">IF(G4741=1,IF(COUNTIF(I$2:I4741,I4741)=1,COUNTIF($I:$I,I4741),""),"")</f>
        <v/>
      </c>
      <c r="P4741" s="38" t="str">
        <f aca="false">IF(G4741=1,IF(COUNTIFS(C$2:C4741,C4741,G$2:G4741,1)=1,COUNTIFS($C:$C,C4741,$G:$G,1)+ROW()/10000000,""),"")</f>
        <v/>
      </c>
      <c r="Q4741" s="0" t="str">
        <f aca="false">IF(K4741=1,IF(COUNTIFS(C$2:C4741,C4741,K$2:K4741,1)=1,1,0),"")</f>
        <v/>
      </c>
      <c r="R4741" s="0" t="str">
        <f aca="false">IF(M4741=1,IF(COUNTIFS(C$2:C4741,C4741,M$2:M4741,1)=1,1,0),"")</f>
        <v/>
      </c>
      <c r="S4741" s="0" t="str">
        <f aca="false">IF(L4741=1,IF(COUNTIFS(C$2:C4741,C4741,L$2:L4741,1)=1,1,0),"")</f>
        <v/>
      </c>
      <c r="T4741" s="38" t="str">
        <f aca="false">IF(N4741="","",N4741+ROW()/10000000)</f>
        <v/>
      </c>
      <c r="U4741" s="0" t="str">
        <f aca="false">IF(G4741=1,IF(B4741="",1,0),"")</f>
        <v/>
      </c>
    </row>
    <row r="4742" customFormat="false" ht="15" hidden="false" customHeight="false" outlineLevel="0" collapsed="false">
      <c r="A4742" s="35"/>
      <c r="B4742" s="35"/>
      <c r="G4742" s="0" t="str">
        <f aca="false">IF(A4742="","",IF(AND(A4742&gt;=Debut,A4742&lt;Fin),1,0))</f>
        <v/>
      </c>
      <c r="H4742" s="0" t="str">
        <f aca="false">IF(G4742=1,INT(ROUND((A4742-Debut)*86400,0)/600),"")</f>
        <v/>
      </c>
      <c r="I4742" s="0" t="str">
        <f aca="false">IF(G4742=1,INT(ROUND((A4742-Debut)*86400,0)/3600),"")</f>
        <v/>
      </c>
      <c r="J4742" s="0" t="str">
        <f aca="false">IF(OR(A4742="",B4742=""),"",ROUND((B4742-A4742)*86400,0))</f>
        <v/>
      </c>
      <c r="K4742" s="37" t="str">
        <f aca="false">IF(G4742=1,IF(COUNTIFS($C:$C,C4742,$G:$G,1,$A:$A,"&gt;="&amp;(A4742-FenetreInterm/86400),$A:$A,"&lt;="&amp;A4742)&gt;=NbInterm,1,0),"")</f>
        <v/>
      </c>
      <c r="L4742" s="37" t="str">
        <f aca="false">IF(G4742=1,IF(B4742="",0,IF(J4742&lt;SeuilFugitive,1,0)),"")</f>
        <v/>
      </c>
      <c r="M4742" s="37" t="str">
        <f aca="false">IF(G4742=1,IF(B4742="",IF((Fin-A4742)*24&gt;SeuilFigee,1,0),IF(J4742&gt;SeuilFigee*3600,1,0)),"")</f>
        <v/>
      </c>
      <c r="N4742" s="0" t="str">
        <f aca="false">IF(G4742=1,IF(COUNTIF(H$2:H4742,H4742)=1,COUNTIF($H:$H,H4742),""),"")</f>
        <v/>
      </c>
      <c r="O4742" s="0" t="str">
        <f aca="false">IF(G4742=1,IF(COUNTIF(I$2:I4742,I4742)=1,COUNTIF($I:$I,I4742),""),"")</f>
        <v/>
      </c>
      <c r="P4742" s="38" t="str">
        <f aca="false">IF(G4742=1,IF(COUNTIFS(C$2:C4742,C4742,G$2:G4742,1)=1,COUNTIFS($C:$C,C4742,$G:$G,1)+ROW()/10000000,""),"")</f>
        <v/>
      </c>
      <c r="Q4742" s="0" t="str">
        <f aca="false">IF(K4742=1,IF(COUNTIFS(C$2:C4742,C4742,K$2:K4742,1)=1,1,0),"")</f>
        <v/>
      </c>
      <c r="R4742" s="0" t="str">
        <f aca="false">IF(M4742=1,IF(COUNTIFS(C$2:C4742,C4742,M$2:M4742,1)=1,1,0),"")</f>
        <v/>
      </c>
      <c r="S4742" s="0" t="str">
        <f aca="false">IF(L4742=1,IF(COUNTIFS(C$2:C4742,C4742,L$2:L4742,1)=1,1,0),"")</f>
        <v/>
      </c>
      <c r="T4742" s="38" t="str">
        <f aca="false">IF(N4742="","",N4742+ROW()/10000000)</f>
        <v/>
      </c>
      <c r="U4742" s="0" t="str">
        <f aca="false">IF(G4742=1,IF(B4742="",1,0),"")</f>
        <v/>
      </c>
    </row>
    <row r="4743" customFormat="false" ht="15" hidden="false" customHeight="false" outlineLevel="0" collapsed="false">
      <c r="A4743" s="35"/>
      <c r="B4743" s="35"/>
      <c r="G4743" s="0" t="str">
        <f aca="false">IF(A4743="","",IF(AND(A4743&gt;=Debut,A4743&lt;Fin),1,0))</f>
        <v/>
      </c>
      <c r="H4743" s="0" t="str">
        <f aca="false">IF(G4743=1,INT(ROUND((A4743-Debut)*86400,0)/600),"")</f>
        <v/>
      </c>
      <c r="I4743" s="0" t="str">
        <f aca="false">IF(G4743=1,INT(ROUND((A4743-Debut)*86400,0)/3600),"")</f>
        <v/>
      </c>
      <c r="J4743" s="0" t="str">
        <f aca="false">IF(OR(A4743="",B4743=""),"",ROUND((B4743-A4743)*86400,0))</f>
        <v/>
      </c>
      <c r="K4743" s="37" t="str">
        <f aca="false">IF(G4743=1,IF(COUNTIFS($C:$C,C4743,$G:$G,1,$A:$A,"&gt;="&amp;(A4743-FenetreInterm/86400),$A:$A,"&lt;="&amp;A4743)&gt;=NbInterm,1,0),"")</f>
        <v/>
      </c>
      <c r="L4743" s="37" t="str">
        <f aca="false">IF(G4743=1,IF(B4743="",0,IF(J4743&lt;SeuilFugitive,1,0)),"")</f>
        <v/>
      </c>
      <c r="M4743" s="37" t="str">
        <f aca="false">IF(G4743=1,IF(B4743="",IF((Fin-A4743)*24&gt;SeuilFigee,1,0),IF(J4743&gt;SeuilFigee*3600,1,0)),"")</f>
        <v/>
      </c>
      <c r="N4743" s="0" t="str">
        <f aca="false">IF(G4743=1,IF(COUNTIF(H$2:H4743,H4743)=1,COUNTIF($H:$H,H4743),""),"")</f>
        <v/>
      </c>
      <c r="O4743" s="0" t="str">
        <f aca="false">IF(G4743=1,IF(COUNTIF(I$2:I4743,I4743)=1,COUNTIF($I:$I,I4743),""),"")</f>
        <v/>
      </c>
      <c r="P4743" s="38" t="str">
        <f aca="false">IF(G4743=1,IF(COUNTIFS(C$2:C4743,C4743,G$2:G4743,1)=1,COUNTIFS($C:$C,C4743,$G:$G,1)+ROW()/10000000,""),"")</f>
        <v/>
      </c>
      <c r="Q4743" s="0" t="str">
        <f aca="false">IF(K4743=1,IF(COUNTIFS(C$2:C4743,C4743,K$2:K4743,1)=1,1,0),"")</f>
        <v/>
      </c>
      <c r="R4743" s="0" t="str">
        <f aca="false">IF(M4743=1,IF(COUNTIFS(C$2:C4743,C4743,M$2:M4743,1)=1,1,0),"")</f>
        <v/>
      </c>
      <c r="S4743" s="0" t="str">
        <f aca="false">IF(L4743=1,IF(COUNTIFS(C$2:C4743,C4743,L$2:L4743,1)=1,1,0),"")</f>
        <v/>
      </c>
      <c r="T4743" s="38" t="str">
        <f aca="false">IF(N4743="","",N4743+ROW()/10000000)</f>
        <v/>
      </c>
      <c r="U4743" s="0" t="str">
        <f aca="false">IF(G4743=1,IF(B4743="",1,0),"")</f>
        <v/>
      </c>
    </row>
    <row r="4744" customFormat="false" ht="15" hidden="false" customHeight="false" outlineLevel="0" collapsed="false">
      <c r="A4744" s="35"/>
      <c r="B4744" s="35"/>
      <c r="G4744" s="0" t="str">
        <f aca="false">IF(A4744="","",IF(AND(A4744&gt;=Debut,A4744&lt;Fin),1,0))</f>
        <v/>
      </c>
      <c r="H4744" s="0" t="str">
        <f aca="false">IF(G4744=1,INT(ROUND((A4744-Debut)*86400,0)/600),"")</f>
        <v/>
      </c>
      <c r="I4744" s="0" t="str">
        <f aca="false">IF(G4744=1,INT(ROUND((A4744-Debut)*86400,0)/3600),"")</f>
        <v/>
      </c>
      <c r="J4744" s="0" t="str">
        <f aca="false">IF(OR(A4744="",B4744=""),"",ROUND((B4744-A4744)*86400,0))</f>
        <v/>
      </c>
      <c r="K4744" s="37" t="str">
        <f aca="false">IF(G4744=1,IF(COUNTIFS($C:$C,C4744,$G:$G,1,$A:$A,"&gt;="&amp;(A4744-FenetreInterm/86400),$A:$A,"&lt;="&amp;A4744)&gt;=NbInterm,1,0),"")</f>
        <v/>
      </c>
      <c r="L4744" s="37" t="str">
        <f aca="false">IF(G4744=1,IF(B4744="",0,IF(J4744&lt;SeuilFugitive,1,0)),"")</f>
        <v/>
      </c>
      <c r="M4744" s="37" t="str">
        <f aca="false">IF(G4744=1,IF(B4744="",IF((Fin-A4744)*24&gt;SeuilFigee,1,0),IF(J4744&gt;SeuilFigee*3600,1,0)),"")</f>
        <v/>
      </c>
      <c r="N4744" s="0" t="str">
        <f aca="false">IF(G4744=1,IF(COUNTIF(H$2:H4744,H4744)=1,COUNTIF($H:$H,H4744),""),"")</f>
        <v/>
      </c>
      <c r="O4744" s="0" t="str">
        <f aca="false">IF(G4744=1,IF(COUNTIF(I$2:I4744,I4744)=1,COUNTIF($I:$I,I4744),""),"")</f>
        <v/>
      </c>
      <c r="P4744" s="38" t="str">
        <f aca="false">IF(G4744=1,IF(COUNTIFS(C$2:C4744,C4744,G$2:G4744,1)=1,COUNTIFS($C:$C,C4744,$G:$G,1)+ROW()/10000000,""),"")</f>
        <v/>
      </c>
      <c r="Q4744" s="0" t="str">
        <f aca="false">IF(K4744=1,IF(COUNTIFS(C$2:C4744,C4744,K$2:K4744,1)=1,1,0),"")</f>
        <v/>
      </c>
      <c r="R4744" s="0" t="str">
        <f aca="false">IF(M4744=1,IF(COUNTIFS(C$2:C4744,C4744,M$2:M4744,1)=1,1,0),"")</f>
        <v/>
      </c>
      <c r="S4744" s="0" t="str">
        <f aca="false">IF(L4744=1,IF(COUNTIFS(C$2:C4744,C4744,L$2:L4744,1)=1,1,0),"")</f>
        <v/>
      </c>
      <c r="T4744" s="38" t="str">
        <f aca="false">IF(N4744="","",N4744+ROW()/10000000)</f>
        <v/>
      </c>
      <c r="U4744" s="0" t="str">
        <f aca="false">IF(G4744=1,IF(B4744="",1,0),"")</f>
        <v/>
      </c>
    </row>
    <row r="4745" customFormat="false" ht="15" hidden="false" customHeight="false" outlineLevel="0" collapsed="false">
      <c r="A4745" s="35"/>
      <c r="B4745" s="35"/>
      <c r="G4745" s="0" t="str">
        <f aca="false">IF(A4745="","",IF(AND(A4745&gt;=Debut,A4745&lt;Fin),1,0))</f>
        <v/>
      </c>
      <c r="H4745" s="0" t="str">
        <f aca="false">IF(G4745=1,INT(ROUND((A4745-Debut)*86400,0)/600),"")</f>
        <v/>
      </c>
      <c r="I4745" s="0" t="str">
        <f aca="false">IF(G4745=1,INT(ROUND((A4745-Debut)*86400,0)/3600),"")</f>
        <v/>
      </c>
      <c r="J4745" s="0" t="str">
        <f aca="false">IF(OR(A4745="",B4745=""),"",ROUND((B4745-A4745)*86400,0))</f>
        <v/>
      </c>
      <c r="K4745" s="37" t="str">
        <f aca="false">IF(G4745=1,IF(COUNTIFS($C:$C,C4745,$G:$G,1,$A:$A,"&gt;="&amp;(A4745-FenetreInterm/86400),$A:$A,"&lt;="&amp;A4745)&gt;=NbInterm,1,0),"")</f>
        <v/>
      </c>
      <c r="L4745" s="37" t="str">
        <f aca="false">IF(G4745=1,IF(B4745="",0,IF(J4745&lt;SeuilFugitive,1,0)),"")</f>
        <v/>
      </c>
      <c r="M4745" s="37" t="str">
        <f aca="false">IF(G4745=1,IF(B4745="",IF((Fin-A4745)*24&gt;SeuilFigee,1,0),IF(J4745&gt;SeuilFigee*3600,1,0)),"")</f>
        <v/>
      </c>
      <c r="N4745" s="0" t="str">
        <f aca="false">IF(G4745=1,IF(COUNTIF(H$2:H4745,H4745)=1,COUNTIF($H:$H,H4745),""),"")</f>
        <v/>
      </c>
      <c r="O4745" s="0" t="str">
        <f aca="false">IF(G4745=1,IF(COUNTIF(I$2:I4745,I4745)=1,COUNTIF($I:$I,I4745),""),"")</f>
        <v/>
      </c>
      <c r="P4745" s="38" t="str">
        <f aca="false">IF(G4745=1,IF(COUNTIFS(C$2:C4745,C4745,G$2:G4745,1)=1,COUNTIFS($C:$C,C4745,$G:$G,1)+ROW()/10000000,""),"")</f>
        <v/>
      </c>
      <c r="Q4745" s="0" t="str">
        <f aca="false">IF(K4745=1,IF(COUNTIFS(C$2:C4745,C4745,K$2:K4745,1)=1,1,0),"")</f>
        <v/>
      </c>
      <c r="R4745" s="0" t="str">
        <f aca="false">IF(M4745=1,IF(COUNTIFS(C$2:C4745,C4745,M$2:M4745,1)=1,1,0),"")</f>
        <v/>
      </c>
      <c r="S4745" s="0" t="str">
        <f aca="false">IF(L4745=1,IF(COUNTIFS(C$2:C4745,C4745,L$2:L4745,1)=1,1,0),"")</f>
        <v/>
      </c>
      <c r="T4745" s="38" t="str">
        <f aca="false">IF(N4745="","",N4745+ROW()/10000000)</f>
        <v/>
      </c>
      <c r="U4745" s="0" t="str">
        <f aca="false">IF(G4745=1,IF(B4745="",1,0),"")</f>
        <v/>
      </c>
    </row>
    <row r="4746" customFormat="false" ht="15" hidden="false" customHeight="false" outlineLevel="0" collapsed="false">
      <c r="A4746" s="35"/>
      <c r="B4746" s="35"/>
      <c r="G4746" s="0" t="str">
        <f aca="false">IF(A4746="","",IF(AND(A4746&gt;=Debut,A4746&lt;Fin),1,0))</f>
        <v/>
      </c>
      <c r="H4746" s="0" t="str">
        <f aca="false">IF(G4746=1,INT(ROUND((A4746-Debut)*86400,0)/600),"")</f>
        <v/>
      </c>
      <c r="I4746" s="0" t="str">
        <f aca="false">IF(G4746=1,INT(ROUND((A4746-Debut)*86400,0)/3600),"")</f>
        <v/>
      </c>
      <c r="J4746" s="0" t="str">
        <f aca="false">IF(OR(A4746="",B4746=""),"",ROUND((B4746-A4746)*86400,0))</f>
        <v/>
      </c>
      <c r="K4746" s="37" t="str">
        <f aca="false">IF(G4746=1,IF(COUNTIFS($C:$C,C4746,$G:$G,1,$A:$A,"&gt;="&amp;(A4746-FenetreInterm/86400),$A:$A,"&lt;="&amp;A4746)&gt;=NbInterm,1,0),"")</f>
        <v/>
      </c>
      <c r="L4746" s="37" t="str">
        <f aca="false">IF(G4746=1,IF(B4746="",0,IF(J4746&lt;SeuilFugitive,1,0)),"")</f>
        <v/>
      </c>
      <c r="M4746" s="37" t="str">
        <f aca="false">IF(G4746=1,IF(B4746="",IF((Fin-A4746)*24&gt;SeuilFigee,1,0),IF(J4746&gt;SeuilFigee*3600,1,0)),"")</f>
        <v/>
      </c>
      <c r="N4746" s="0" t="str">
        <f aca="false">IF(G4746=1,IF(COUNTIF(H$2:H4746,H4746)=1,COUNTIF($H:$H,H4746),""),"")</f>
        <v/>
      </c>
      <c r="O4746" s="0" t="str">
        <f aca="false">IF(G4746=1,IF(COUNTIF(I$2:I4746,I4746)=1,COUNTIF($I:$I,I4746),""),"")</f>
        <v/>
      </c>
      <c r="P4746" s="38" t="str">
        <f aca="false">IF(G4746=1,IF(COUNTIFS(C$2:C4746,C4746,G$2:G4746,1)=1,COUNTIFS($C:$C,C4746,$G:$G,1)+ROW()/10000000,""),"")</f>
        <v/>
      </c>
      <c r="Q4746" s="0" t="str">
        <f aca="false">IF(K4746=1,IF(COUNTIFS(C$2:C4746,C4746,K$2:K4746,1)=1,1,0),"")</f>
        <v/>
      </c>
      <c r="R4746" s="0" t="str">
        <f aca="false">IF(M4746=1,IF(COUNTIFS(C$2:C4746,C4746,M$2:M4746,1)=1,1,0),"")</f>
        <v/>
      </c>
      <c r="S4746" s="0" t="str">
        <f aca="false">IF(L4746=1,IF(COUNTIFS(C$2:C4746,C4746,L$2:L4746,1)=1,1,0),"")</f>
        <v/>
      </c>
      <c r="T4746" s="38" t="str">
        <f aca="false">IF(N4746="","",N4746+ROW()/10000000)</f>
        <v/>
      </c>
      <c r="U4746" s="0" t="str">
        <f aca="false">IF(G4746=1,IF(B4746="",1,0),"")</f>
        <v/>
      </c>
    </row>
    <row r="4747" customFormat="false" ht="15" hidden="false" customHeight="false" outlineLevel="0" collapsed="false">
      <c r="A4747" s="35"/>
      <c r="B4747" s="35"/>
      <c r="G4747" s="0" t="str">
        <f aca="false">IF(A4747="","",IF(AND(A4747&gt;=Debut,A4747&lt;Fin),1,0))</f>
        <v/>
      </c>
      <c r="H4747" s="0" t="str">
        <f aca="false">IF(G4747=1,INT(ROUND((A4747-Debut)*86400,0)/600),"")</f>
        <v/>
      </c>
      <c r="I4747" s="0" t="str">
        <f aca="false">IF(G4747=1,INT(ROUND((A4747-Debut)*86400,0)/3600),"")</f>
        <v/>
      </c>
      <c r="J4747" s="0" t="str">
        <f aca="false">IF(OR(A4747="",B4747=""),"",ROUND((B4747-A4747)*86400,0))</f>
        <v/>
      </c>
      <c r="K4747" s="37" t="str">
        <f aca="false">IF(G4747=1,IF(COUNTIFS($C:$C,C4747,$G:$G,1,$A:$A,"&gt;="&amp;(A4747-FenetreInterm/86400),$A:$A,"&lt;="&amp;A4747)&gt;=NbInterm,1,0),"")</f>
        <v/>
      </c>
      <c r="L4747" s="37" t="str">
        <f aca="false">IF(G4747=1,IF(B4747="",0,IF(J4747&lt;SeuilFugitive,1,0)),"")</f>
        <v/>
      </c>
      <c r="M4747" s="37" t="str">
        <f aca="false">IF(G4747=1,IF(B4747="",IF((Fin-A4747)*24&gt;SeuilFigee,1,0),IF(J4747&gt;SeuilFigee*3600,1,0)),"")</f>
        <v/>
      </c>
      <c r="N4747" s="0" t="str">
        <f aca="false">IF(G4747=1,IF(COUNTIF(H$2:H4747,H4747)=1,COUNTIF($H:$H,H4747),""),"")</f>
        <v/>
      </c>
      <c r="O4747" s="0" t="str">
        <f aca="false">IF(G4747=1,IF(COUNTIF(I$2:I4747,I4747)=1,COUNTIF($I:$I,I4747),""),"")</f>
        <v/>
      </c>
      <c r="P4747" s="38" t="str">
        <f aca="false">IF(G4747=1,IF(COUNTIFS(C$2:C4747,C4747,G$2:G4747,1)=1,COUNTIFS($C:$C,C4747,$G:$G,1)+ROW()/10000000,""),"")</f>
        <v/>
      </c>
      <c r="Q4747" s="0" t="str">
        <f aca="false">IF(K4747=1,IF(COUNTIFS(C$2:C4747,C4747,K$2:K4747,1)=1,1,0),"")</f>
        <v/>
      </c>
      <c r="R4747" s="0" t="str">
        <f aca="false">IF(M4747=1,IF(COUNTIFS(C$2:C4747,C4747,M$2:M4747,1)=1,1,0),"")</f>
        <v/>
      </c>
      <c r="S4747" s="0" t="str">
        <f aca="false">IF(L4747=1,IF(COUNTIFS(C$2:C4747,C4747,L$2:L4747,1)=1,1,0),"")</f>
        <v/>
      </c>
      <c r="T4747" s="38" t="str">
        <f aca="false">IF(N4747="","",N4747+ROW()/10000000)</f>
        <v/>
      </c>
      <c r="U4747" s="0" t="str">
        <f aca="false">IF(G4747=1,IF(B4747="",1,0),"")</f>
        <v/>
      </c>
    </row>
    <row r="4748" customFormat="false" ht="15" hidden="false" customHeight="false" outlineLevel="0" collapsed="false">
      <c r="A4748" s="35"/>
      <c r="B4748" s="35"/>
      <c r="G4748" s="0" t="str">
        <f aca="false">IF(A4748="","",IF(AND(A4748&gt;=Debut,A4748&lt;Fin),1,0))</f>
        <v/>
      </c>
      <c r="H4748" s="0" t="str">
        <f aca="false">IF(G4748=1,INT(ROUND((A4748-Debut)*86400,0)/600),"")</f>
        <v/>
      </c>
      <c r="I4748" s="0" t="str">
        <f aca="false">IF(G4748=1,INT(ROUND((A4748-Debut)*86400,0)/3600),"")</f>
        <v/>
      </c>
      <c r="J4748" s="0" t="str">
        <f aca="false">IF(OR(A4748="",B4748=""),"",ROUND((B4748-A4748)*86400,0))</f>
        <v/>
      </c>
      <c r="K4748" s="37" t="str">
        <f aca="false">IF(G4748=1,IF(COUNTIFS($C:$C,C4748,$G:$G,1,$A:$A,"&gt;="&amp;(A4748-FenetreInterm/86400),$A:$A,"&lt;="&amp;A4748)&gt;=NbInterm,1,0),"")</f>
        <v/>
      </c>
      <c r="L4748" s="37" t="str">
        <f aca="false">IF(G4748=1,IF(B4748="",0,IF(J4748&lt;SeuilFugitive,1,0)),"")</f>
        <v/>
      </c>
      <c r="M4748" s="37" t="str">
        <f aca="false">IF(G4748=1,IF(B4748="",IF((Fin-A4748)*24&gt;SeuilFigee,1,0),IF(J4748&gt;SeuilFigee*3600,1,0)),"")</f>
        <v/>
      </c>
      <c r="N4748" s="0" t="str">
        <f aca="false">IF(G4748=1,IF(COUNTIF(H$2:H4748,H4748)=1,COUNTIF($H:$H,H4748),""),"")</f>
        <v/>
      </c>
      <c r="O4748" s="0" t="str">
        <f aca="false">IF(G4748=1,IF(COUNTIF(I$2:I4748,I4748)=1,COUNTIF($I:$I,I4748),""),"")</f>
        <v/>
      </c>
      <c r="P4748" s="38" t="str">
        <f aca="false">IF(G4748=1,IF(COUNTIFS(C$2:C4748,C4748,G$2:G4748,1)=1,COUNTIFS($C:$C,C4748,$G:$G,1)+ROW()/10000000,""),"")</f>
        <v/>
      </c>
      <c r="Q4748" s="0" t="str">
        <f aca="false">IF(K4748=1,IF(COUNTIFS(C$2:C4748,C4748,K$2:K4748,1)=1,1,0),"")</f>
        <v/>
      </c>
      <c r="R4748" s="0" t="str">
        <f aca="false">IF(M4748=1,IF(COUNTIFS(C$2:C4748,C4748,M$2:M4748,1)=1,1,0),"")</f>
        <v/>
      </c>
      <c r="S4748" s="0" t="str">
        <f aca="false">IF(L4748=1,IF(COUNTIFS(C$2:C4748,C4748,L$2:L4748,1)=1,1,0),"")</f>
        <v/>
      </c>
      <c r="T4748" s="38" t="str">
        <f aca="false">IF(N4748="","",N4748+ROW()/10000000)</f>
        <v/>
      </c>
      <c r="U4748" s="0" t="str">
        <f aca="false">IF(G4748=1,IF(B4748="",1,0),"")</f>
        <v/>
      </c>
    </row>
    <row r="4749" customFormat="false" ht="15" hidden="false" customHeight="false" outlineLevel="0" collapsed="false">
      <c r="A4749" s="35"/>
      <c r="B4749" s="35"/>
      <c r="G4749" s="0" t="str">
        <f aca="false">IF(A4749="","",IF(AND(A4749&gt;=Debut,A4749&lt;Fin),1,0))</f>
        <v/>
      </c>
      <c r="H4749" s="0" t="str">
        <f aca="false">IF(G4749=1,INT(ROUND((A4749-Debut)*86400,0)/600),"")</f>
        <v/>
      </c>
      <c r="I4749" s="0" t="str">
        <f aca="false">IF(G4749=1,INT(ROUND((A4749-Debut)*86400,0)/3600),"")</f>
        <v/>
      </c>
      <c r="J4749" s="0" t="str">
        <f aca="false">IF(OR(A4749="",B4749=""),"",ROUND((B4749-A4749)*86400,0))</f>
        <v/>
      </c>
      <c r="K4749" s="37" t="str">
        <f aca="false">IF(G4749=1,IF(COUNTIFS($C:$C,C4749,$G:$G,1,$A:$A,"&gt;="&amp;(A4749-FenetreInterm/86400),$A:$A,"&lt;="&amp;A4749)&gt;=NbInterm,1,0),"")</f>
        <v/>
      </c>
      <c r="L4749" s="37" t="str">
        <f aca="false">IF(G4749=1,IF(B4749="",0,IF(J4749&lt;SeuilFugitive,1,0)),"")</f>
        <v/>
      </c>
      <c r="M4749" s="37" t="str">
        <f aca="false">IF(G4749=1,IF(B4749="",IF((Fin-A4749)*24&gt;SeuilFigee,1,0),IF(J4749&gt;SeuilFigee*3600,1,0)),"")</f>
        <v/>
      </c>
      <c r="N4749" s="0" t="str">
        <f aca="false">IF(G4749=1,IF(COUNTIF(H$2:H4749,H4749)=1,COUNTIF($H:$H,H4749),""),"")</f>
        <v/>
      </c>
      <c r="O4749" s="0" t="str">
        <f aca="false">IF(G4749=1,IF(COUNTIF(I$2:I4749,I4749)=1,COUNTIF($I:$I,I4749),""),"")</f>
        <v/>
      </c>
      <c r="P4749" s="38" t="str">
        <f aca="false">IF(G4749=1,IF(COUNTIFS(C$2:C4749,C4749,G$2:G4749,1)=1,COUNTIFS($C:$C,C4749,$G:$G,1)+ROW()/10000000,""),"")</f>
        <v/>
      </c>
      <c r="Q4749" s="0" t="str">
        <f aca="false">IF(K4749=1,IF(COUNTIFS(C$2:C4749,C4749,K$2:K4749,1)=1,1,0),"")</f>
        <v/>
      </c>
      <c r="R4749" s="0" t="str">
        <f aca="false">IF(M4749=1,IF(COUNTIFS(C$2:C4749,C4749,M$2:M4749,1)=1,1,0),"")</f>
        <v/>
      </c>
      <c r="S4749" s="0" t="str">
        <f aca="false">IF(L4749=1,IF(COUNTIFS(C$2:C4749,C4749,L$2:L4749,1)=1,1,0),"")</f>
        <v/>
      </c>
      <c r="T4749" s="38" t="str">
        <f aca="false">IF(N4749="","",N4749+ROW()/10000000)</f>
        <v/>
      </c>
      <c r="U4749" s="0" t="str">
        <f aca="false">IF(G4749=1,IF(B4749="",1,0),"")</f>
        <v/>
      </c>
    </row>
    <row r="4750" customFormat="false" ht="15" hidden="false" customHeight="false" outlineLevel="0" collapsed="false">
      <c r="A4750" s="35"/>
      <c r="B4750" s="35"/>
      <c r="G4750" s="0" t="str">
        <f aca="false">IF(A4750="","",IF(AND(A4750&gt;=Debut,A4750&lt;Fin),1,0))</f>
        <v/>
      </c>
      <c r="H4750" s="0" t="str">
        <f aca="false">IF(G4750=1,INT(ROUND((A4750-Debut)*86400,0)/600),"")</f>
        <v/>
      </c>
      <c r="I4750" s="0" t="str">
        <f aca="false">IF(G4750=1,INT(ROUND((A4750-Debut)*86400,0)/3600),"")</f>
        <v/>
      </c>
      <c r="J4750" s="0" t="str">
        <f aca="false">IF(OR(A4750="",B4750=""),"",ROUND((B4750-A4750)*86400,0))</f>
        <v/>
      </c>
      <c r="K4750" s="37" t="str">
        <f aca="false">IF(G4750=1,IF(COUNTIFS($C:$C,C4750,$G:$G,1,$A:$A,"&gt;="&amp;(A4750-FenetreInterm/86400),$A:$A,"&lt;="&amp;A4750)&gt;=NbInterm,1,0),"")</f>
        <v/>
      </c>
      <c r="L4750" s="37" t="str">
        <f aca="false">IF(G4750=1,IF(B4750="",0,IF(J4750&lt;SeuilFugitive,1,0)),"")</f>
        <v/>
      </c>
      <c r="M4750" s="37" t="str">
        <f aca="false">IF(G4750=1,IF(B4750="",IF((Fin-A4750)*24&gt;SeuilFigee,1,0),IF(J4750&gt;SeuilFigee*3600,1,0)),"")</f>
        <v/>
      </c>
      <c r="N4750" s="0" t="str">
        <f aca="false">IF(G4750=1,IF(COUNTIF(H$2:H4750,H4750)=1,COUNTIF($H:$H,H4750),""),"")</f>
        <v/>
      </c>
      <c r="O4750" s="0" t="str">
        <f aca="false">IF(G4750=1,IF(COUNTIF(I$2:I4750,I4750)=1,COUNTIF($I:$I,I4750),""),"")</f>
        <v/>
      </c>
      <c r="P4750" s="38" t="str">
        <f aca="false">IF(G4750=1,IF(COUNTIFS(C$2:C4750,C4750,G$2:G4750,1)=1,COUNTIFS($C:$C,C4750,$G:$G,1)+ROW()/10000000,""),"")</f>
        <v/>
      </c>
      <c r="Q4750" s="0" t="str">
        <f aca="false">IF(K4750=1,IF(COUNTIFS(C$2:C4750,C4750,K$2:K4750,1)=1,1,0),"")</f>
        <v/>
      </c>
      <c r="R4750" s="0" t="str">
        <f aca="false">IF(M4750=1,IF(COUNTIFS(C$2:C4750,C4750,M$2:M4750,1)=1,1,0),"")</f>
        <v/>
      </c>
      <c r="S4750" s="0" t="str">
        <f aca="false">IF(L4750=1,IF(COUNTIFS(C$2:C4750,C4750,L$2:L4750,1)=1,1,0),"")</f>
        <v/>
      </c>
      <c r="T4750" s="38" t="str">
        <f aca="false">IF(N4750="","",N4750+ROW()/10000000)</f>
        <v/>
      </c>
      <c r="U4750" s="0" t="str">
        <f aca="false">IF(G4750=1,IF(B4750="",1,0),"")</f>
        <v/>
      </c>
    </row>
    <row r="4751" customFormat="false" ht="15" hidden="false" customHeight="false" outlineLevel="0" collapsed="false">
      <c r="A4751" s="35"/>
      <c r="B4751" s="35"/>
      <c r="G4751" s="0" t="str">
        <f aca="false">IF(A4751="","",IF(AND(A4751&gt;=Debut,A4751&lt;Fin),1,0))</f>
        <v/>
      </c>
      <c r="H4751" s="0" t="str">
        <f aca="false">IF(G4751=1,INT(ROUND((A4751-Debut)*86400,0)/600),"")</f>
        <v/>
      </c>
      <c r="I4751" s="0" t="str">
        <f aca="false">IF(G4751=1,INT(ROUND((A4751-Debut)*86400,0)/3600),"")</f>
        <v/>
      </c>
      <c r="J4751" s="0" t="str">
        <f aca="false">IF(OR(A4751="",B4751=""),"",ROUND((B4751-A4751)*86400,0))</f>
        <v/>
      </c>
      <c r="K4751" s="37" t="str">
        <f aca="false">IF(G4751=1,IF(COUNTIFS($C:$C,C4751,$G:$G,1,$A:$A,"&gt;="&amp;(A4751-FenetreInterm/86400),$A:$A,"&lt;="&amp;A4751)&gt;=NbInterm,1,0),"")</f>
        <v/>
      </c>
      <c r="L4751" s="37" t="str">
        <f aca="false">IF(G4751=1,IF(B4751="",0,IF(J4751&lt;SeuilFugitive,1,0)),"")</f>
        <v/>
      </c>
      <c r="M4751" s="37" t="str">
        <f aca="false">IF(G4751=1,IF(B4751="",IF((Fin-A4751)*24&gt;SeuilFigee,1,0),IF(J4751&gt;SeuilFigee*3600,1,0)),"")</f>
        <v/>
      </c>
      <c r="N4751" s="0" t="str">
        <f aca="false">IF(G4751=1,IF(COUNTIF(H$2:H4751,H4751)=1,COUNTIF($H:$H,H4751),""),"")</f>
        <v/>
      </c>
      <c r="O4751" s="0" t="str">
        <f aca="false">IF(G4751=1,IF(COUNTIF(I$2:I4751,I4751)=1,COUNTIF($I:$I,I4751),""),"")</f>
        <v/>
      </c>
      <c r="P4751" s="38" t="str">
        <f aca="false">IF(G4751=1,IF(COUNTIFS(C$2:C4751,C4751,G$2:G4751,1)=1,COUNTIFS($C:$C,C4751,$G:$G,1)+ROW()/10000000,""),"")</f>
        <v/>
      </c>
      <c r="Q4751" s="0" t="str">
        <f aca="false">IF(K4751=1,IF(COUNTIFS(C$2:C4751,C4751,K$2:K4751,1)=1,1,0),"")</f>
        <v/>
      </c>
      <c r="R4751" s="0" t="str">
        <f aca="false">IF(M4751=1,IF(COUNTIFS(C$2:C4751,C4751,M$2:M4751,1)=1,1,0),"")</f>
        <v/>
      </c>
      <c r="S4751" s="0" t="str">
        <f aca="false">IF(L4751=1,IF(COUNTIFS(C$2:C4751,C4751,L$2:L4751,1)=1,1,0),"")</f>
        <v/>
      </c>
      <c r="T4751" s="38" t="str">
        <f aca="false">IF(N4751="","",N4751+ROW()/10000000)</f>
        <v/>
      </c>
      <c r="U4751" s="0" t="str">
        <f aca="false">IF(G4751=1,IF(B4751="",1,0),"")</f>
        <v/>
      </c>
    </row>
    <row r="4752" customFormat="false" ht="15" hidden="false" customHeight="false" outlineLevel="0" collapsed="false">
      <c r="A4752" s="35"/>
      <c r="B4752" s="35"/>
      <c r="G4752" s="0" t="str">
        <f aca="false">IF(A4752="","",IF(AND(A4752&gt;=Debut,A4752&lt;Fin),1,0))</f>
        <v/>
      </c>
      <c r="H4752" s="0" t="str">
        <f aca="false">IF(G4752=1,INT(ROUND((A4752-Debut)*86400,0)/600),"")</f>
        <v/>
      </c>
      <c r="I4752" s="0" t="str">
        <f aca="false">IF(G4752=1,INT(ROUND((A4752-Debut)*86400,0)/3600),"")</f>
        <v/>
      </c>
      <c r="J4752" s="0" t="str">
        <f aca="false">IF(OR(A4752="",B4752=""),"",ROUND((B4752-A4752)*86400,0))</f>
        <v/>
      </c>
      <c r="K4752" s="37" t="str">
        <f aca="false">IF(G4752=1,IF(COUNTIFS($C:$C,C4752,$G:$G,1,$A:$A,"&gt;="&amp;(A4752-FenetreInterm/86400),$A:$A,"&lt;="&amp;A4752)&gt;=NbInterm,1,0),"")</f>
        <v/>
      </c>
      <c r="L4752" s="37" t="str">
        <f aca="false">IF(G4752=1,IF(B4752="",0,IF(J4752&lt;SeuilFugitive,1,0)),"")</f>
        <v/>
      </c>
      <c r="M4752" s="37" t="str">
        <f aca="false">IF(G4752=1,IF(B4752="",IF((Fin-A4752)*24&gt;SeuilFigee,1,0),IF(J4752&gt;SeuilFigee*3600,1,0)),"")</f>
        <v/>
      </c>
      <c r="N4752" s="0" t="str">
        <f aca="false">IF(G4752=1,IF(COUNTIF(H$2:H4752,H4752)=1,COUNTIF($H:$H,H4752),""),"")</f>
        <v/>
      </c>
      <c r="O4752" s="0" t="str">
        <f aca="false">IF(G4752=1,IF(COUNTIF(I$2:I4752,I4752)=1,COUNTIF($I:$I,I4752),""),"")</f>
        <v/>
      </c>
      <c r="P4752" s="38" t="str">
        <f aca="false">IF(G4752=1,IF(COUNTIFS(C$2:C4752,C4752,G$2:G4752,1)=1,COUNTIFS($C:$C,C4752,$G:$G,1)+ROW()/10000000,""),"")</f>
        <v/>
      </c>
      <c r="Q4752" s="0" t="str">
        <f aca="false">IF(K4752=1,IF(COUNTIFS(C$2:C4752,C4752,K$2:K4752,1)=1,1,0),"")</f>
        <v/>
      </c>
      <c r="R4752" s="0" t="str">
        <f aca="false">IF(M4752=1,IF(COUNTIFS(C$2:C4752,C4752,M$2:M4752,1)=1,1,0),"")</f>
        <v/>
      </c>
      <c r="S4752" s="0" t="str">
        <f aca="false">IF(L4752=1,IF(COUNTIFS(C$2:C4752,C4752,L$2:L4752,1)=1,1,0),"")</f>
        <v/>
      </c>
      <c r="T4752" s="38" t="str">
        <f aca="false">IF(N4752="","",N4752+ROW()/10000000)</f>
        <v/>
      </c>
      <c r="U4752" s="0" t="str">
        <f aca="false">IF(G4752=1,IF(B4752="",1,0),"")</f>
        <v/>
      </c>
    </row>
    <row r="4753" customFormat="false" ht="15" hidden="false" customHeight="false" outlineLevel="0" collapsed="false">
      <c r="A4753" s="35"/>
      <c r="B4753" s="35"/>
      <c r="G4753" s="0" t="str">
        <f aca="false">IF(A4753="","",IF(AND(A4753&gt;=Debut,A4753&lt;Fin),1,0))</f>
        <v/>
      </c>
      <c r="H4753" s="0" t="str">
        <f aca="false">IF(G4753=1,INT(ROUND((A4753-Debut)*86400,0)/600),"")</f>
        <v/>
      </c>
      <c r="I4753" s="0" t="str">
        <f aca="false">IF(G4753=1,INT(ROUND((A4753-Debut)*86400,0)/3600),"")</f>
        <v/>
      </c>
      <c r="J4753" s="0" t="str">
        <f aca="false">IF(OR(A4753="",B4753=""),"",ROUND((B4753-A4753)*86400,0))</f>
        <v/>
      </c>
      <c r="K4753" s="37" t="str">
        <f aca="false">IF(G4753=1,IF(COUNTIFS($C:$C,C4753,$G:$G,1,$A:$A,"&gt;="&amp;(A4753-FenetreInterm/86400),$A:$A,"&lt;="&amp;A4753)&gt;=NbInterm,1,0),"")</f>
        <v/>
      </c>
      <c r="L4753" s="37" t="str">
        <f aca="false">IF(G4753=1,IF(B4753="",0,IF(J4753&lt;SeuilFugitive,1,0)),"")</f>
        <v/>
      </c>
      <c r="M4753" s="37" t="str">
        <f aca="false">IF(G4753=1,IF(B4753="",IF((Fin-A4753)*24&gt;SeuilFigee,1,0),IF(J4753&gt;SeuilFigee*3600,1,0)),"")</f>
        <v/>
      </c>
      <c r="N4753" s="0" t="str">
        <f aca="false">IF(G4753=1,IF(COUNTIF(H$2:H4753,H4753)=1,COUNTIF($H:$H,H4753),""),"")</f>
        <v/>
      </c>
      <c r="O4753" s="0" t="str">
        <f aca="false">IF(G4753=1,IF(COUNTIF(I$2:I4753,I4753)=1,COUNTIF($I:$I,I4753),""),"")</f>
        <v/>
      </c>
      <c r="P4753" s="38" t="str">
        <f aca="false">IF(G4753=1,IF(COUNTIFS(C$2:C4753,C4753,G$2:G4753,1)=1,COUNTIFS($C:$C,C4753,$G:$G,1)+ROW()/10000000,""),"")</f>
        <v/>
      </c>
      <c r="Q4753" s="0" t="str">
        <f aca="false">IF(K4753=1,IF(COUNTIFS(C$2:C4753,C4753,K$2:K4753,1)=1,1,0),"")</f>
        <v/>
      </c>
      <c r="R4753" s="0" t="str">
        <f aca="false">IF(M4753=1,IF(COUNTIFS(C$2:C4753,C4753,M$2:M4753,1)=1,1,0),"")</f>
        <v/>
      </c>
      <c r="S4753" s="0" t="str">
        <f aca="false">IF(L4753=1,IF(COUNTIFS(C$2:C4753,C4753,L$2:L4753,1)=1,1,0),"")</f>
        <v/>
      </c>
      <c r="T4753" s="38" t="str">
        <f aca="false">IF(N4753="","",N4753+ROW()/10000000)</f>
        <v/>
      </c>
      <c r="U4753" s="0" t="str">
        <f aca="false">IF(G4753=1,IF(B4753="",1,0),"")</f>
        <v/>
      </c>
    </row>
    <row r="4754" customFormat="false" ht="15" hidden="false" customHeight="false" outlineLevel="0" collapsed="false">
      <c r="A4754" s="35"/>
      <c r="B4754" s="35"/>
      <c r="G4754" s="0" t="str">
        <f aca="false">IF(A4754="","",IF(AND(A4754&gt;=Debut,A4754&lt;Fin),1,0))</f>
        <v/>
      </c>
      <c r="H4754" s="0" t="str">
        <f aca="false">IF(G4754=1,INT(ROUND((A4754-Debut)*86400,0)/600),"")</f>
        <v/>
      </c>
      <c r="I4754" s="0" t="str">
        <f aca="false">IF(G4754=1,INT(ROUND((A4754-Debut)*86400,0)/3600),"")</f>
        <v/>
      </c>
      <c r="J4754" s="0" t="str">
        <f aca="false">IF(OR(A4754="",B4754=""),"",ROUND((B4754-A4754)*86400,0))</f>
        <v/>
      </c>
      <c r="K4754" s="37" t="str">
        <f aca="false">IF(G4754=1,IF(COUNTIFS($C:$C,C4754,$G:$G,1,$A:$A,"&gt;="&amp;(A4754-FenetreInterm/86400),$A:$A,"&lt;="&amp;A4754)&gt;=NbInterm,1,0),"")</f>
        <v/>
      </c>
      <c r="L4754" s="37" t="str">
        <f aca="false">IF(G4754=1,IF(B4754="",0,IF(J4754&lt;SeuilFugitive,1,0)),"")</f>
        <v/>
      </c>
      <c r="M4754" s="37" t="str">
        <f aca="false">IF(G4754=1,IF(B4754="",IF((Fin-A4754)*24&gt;SeuilFigee,1,0),IF(J4754&gt;SeuilFigee*3600,1,0)),"")</f>
        <v/>
      </c>
      <c r="N4754" s="0" t="str">
        <f aca="false">IF(G4754=1,IF(COUNTIF(H$2:H4754,H4754)=1,COUNTIF($H:$H,H4754),""),"")</f>
        <v/>
      </c>
      <c r="O4754" s="0" t="str">
        <f aca="false">IF(G4754=1,IF(COUNTIF(I$2:I4754,I4754)=1,COUNTIF($I:$I,I4754),""),"")</f>
        <v/>
      </c>
      <c r="P4754" s="38" t="str">
        <f aca="false">IF(G4754=1,IF(COUNTIFS(C$2:C4754,C4754,G$2:G4754,1)=1,COUNTIFS($C:$C,C4754,$G:$G,1)+ROW()/10000000,""),"")</f>
        <v/>
      </c>
      <c r="Q4754" s="0" t="str">
        <f aca="false">IF(K4754=1,IF(COUNTIFS(C$2:C4754,C4754,K$2:K4754,1)=1,1,0),"")</f>
        <v/>
      </c>
      <c r="R4754" s="0" t="str">
        <f aca="false">IF(M4754=1,IF(COUNTIFS(C$2:C4754,C4754,M$2:M4754,1)=1,1,0),"")</f>
        <v/>
      </c>
      <c r="S4754" s="0" t="str">
        <f aca="false">IF(L4754=1,IF(COUNTIFS(C$2:C4754,C4754,L$2:L4754,1)=1,1,0),"")</f>
        <v/>
      </c>
      <c r="T4754" s="38" t="str">
        <f aca="false">IF(N4754="","",N4754+ROW()/10000000)</f>
        <v/>
      </c>
      <c r="U4754" s="0" t="str">
        <f aca="false">IF(G4754=1,IF(B4754="",1,0),"")</f>
        <v/>
      </c>
    </row>
    <row r="4755" customFormat="false" ht="15" hidden="false" customHeight="false" outlineLevel="0" collapsed="false">
      <c r="A4755" s="35"/>
      <c r="B4755" s="35"/>
      <c r="G4755" s="0" t="str">
        <f aca="false">IF(A4755="","",IF(AND(A4755&gt;=Debut,A4755&lt;Fin),1,0))</f>
        <v/>
      </c>
      <c r="H4755" s="0" t="str">
        <f aca="false">IF(G4755=1,INT(ROUND((A4755-Debut)*86400,0)/600),"")</f>
        <v/>
      </c>
      <c r="I4755" s="0" t="str">
        <f aca="false">IF(G4755=1,INT(ROUND((A4755-Debut)*86400,0)/3600),"")</f>
        <v/>
      </c>
      <c r="J4755" s="0" t="str">
        <f aca="false">IF(OR(A4755="",B4755=""),"",ROUND((B4755-A4755)*86400,0))</f>
        <v/>
      </c>
      <c r="K4755" s="37" t="str">
        <f aca="false">IF(G4755=1,IF(COUNTIFS($C:$C,C4755,$G:$G,1,$A:$A,"&gt;="&amp;(A4755-FenetreInterm/86400),$A:$A,"&lt;="&amp;A4755)&gt;=NbInterm,1,0),"")</f>
        <v/>
      </c>
      <c r="L4755" s="37" t="str">
        <f aca="false">IF(G4755=1,IF(B4755="",0,IF(J4755&lt;SeuilFugitive,1,0)),"")</f>
        <v/>
      </c>
      <c r="M4755" s="37" t="str">
        <f aca="false">IF(G4755=1,IF(B4755="",IF((Fin-A4755)*24&gt;SeuilFigee,1,0),IF(J4755&gt;SeuilFigee*3600,1,0)),"")</f>
        <v/>
      </c>
      <c r="N4755" s="0" t="str">
        <f aca="false">IF(G4755=1,IF(COUNTIF(H$2:H4755,H4755)=1,COUNTIF($H:$H,H4755),""),"")</f>
        <v/>
      </c>
      <c r="O4755" s="0" t="str">
        <f aca="false">IF(G4755=1,IF(COUNTIF(I$2:I4755,I4755)=1,COUNTIF($I:$I,I4755),""),"")</f>
        <v/>
      </c>
      <c r="P4755" s="38" t="str">
        <f aca="false">IF(G4755=1,IF(COUNTIFS(C$2:C4755,C4755,G$2:G4755,1)=1,COUNTIFS($C:$C,C4755,$G:$G,1)+ROW()/10000000,""),"")</f>
        <v/>
      </c>
      <c r="Q4755" s="0" t="str">
        <f aca="false">IF(K4755=1,IF(COUNTIFS(C$2:C4755,C4755,K$2:K4755,1)=1,1,0),"")</f>
        <v/>
      </c>
      <c r="R4755" s="0" t="str">
        <f aca="false">IF(M4755=1,IF(COUNTIFS(C$2:C4755,C4755,M$2:M4755,1)=1,1,0),"")</f>
        <v/>
      </c>
      <c r="S4755" s="0" t="str">
        <f aca="false">IF(L4755=1,IF(COUNTIFS(C$2:C4755,C4755,L$2:L4755,1)=1,1,0),"")</f>
        <v/>
      </c>
      <c r="T4755" s="38" t="str">
        <f aca="false">IF(N4755="","",N4755+ROW()/10000000)</f>
        <v/>
      </c>
      <c r="U4755" s="0" t="str">
        <f aca="false">IF(G4755=1,IF(B4755="",1,0),"")</f>
        <v/>
      </c>
    </row>
    <row r="4756" customFormat="false" ht="15" hidden="false" customHeight="false" outlineLevel="0" collapsed="false">
      <c r="A4756" s="35"/>
      <c r="B4756" s="35"/>
      <c r="G4756" s="0" t="str">
        <f aca="false">IF(A4756="","",IF(AND(A4756&gt;=Debut,A4756&lt;Fin),1,0))</f>
        <v/>
      </c>
      <c r="H4756" s="0" t="str">
        <f aca="false">IF(G4756=1,INT(ROUND((A4756-Debut)*86400,0)/600),"")</f>
        <v/>
      </c>
      <c r="I4756" s="0" t="str">
        <f aca="false">IF(G4756=1,INT(ROUND((A4756-Debut)*86400,0)/3600),"")</f>
        <v/>
      </c>
      <c r="J4756" s="0" t="str">
        <f aca="false">IF(OR(A4756="",B4756=""),"",ROUND((B4756-A4756)*86400,0))</f>
        <v/>
      </c>
      <c r="K4756" s="37" t="str">
        <f aca="false">IF(G4756=1,IF(COUNTIFS($C:$C,C4756,$G:$G,1,$A:$A,"&gt;="&amp;(A4756-FenetreInterm/86400),$A:$A,"&lt;="&amp;A4756)&gt;=NbInterm,1,0),"")</f>
        <v/>
      </c>
      <c r="L4756" s="37" t="str">
        <f aca="false">IF(G4756=1,IF(B4756="",0,IF(J4756&lt;SeuilFugitive,1,0)),"")</f>
        <v/>
      </c>
      <c r="M4756" s="37" t="str">
        <f aca="false">IF(G4756=1,IF(B4756="",IF((Fin-A4756)*24&gt;SeuilFigee,1,0),IF(J4756&gt;SeuilFigee*3600,1,0)),"")</f>
        <v/>
      </c>
      <c r="N4756" s="0" t="str">
        <f aca="false">IF(G4756=1,IF(COUNTIF(H$2:H4756,H4756)=1,COUNTIF($H:$H,H4756),""),"")</f>
        <v/>
      </c>
      <c r="O4756" s="0" t="str">
        <f aca="false">IF(G4756=1,IF(COUNTIF(I$2:I4756,I4756)=1,COUNTIF($I:$I,I4756),""),"")</f>
        <v/>
      </c>
      <c r="P4756" s="38" t="str">
        <f aca="false">IF(G4756=1,IF(COUNTIFS(C$2:C4756,C4756,G$2:G4756,1)=1,COUNTIFS($C:$C,C4756,$G:$G,1)+ROW()/10000000,""),"")</f>
        <v/>
      </c>
      <c r="Q4756" s="0" t="str">
        <f aca="false">IF(K4756=1,IF(COUNTIFS(C$2:C4756,C4756,K$2:K4756,1)=1,1,0),"")</f>
        <v/>
      </c>
      <c r="R4756" s="0" t="str">
        <f aca="false">IF(M4756=1,IF(COUNTIFS(C$2:C4756,C4756,M$2:M4756,1)=1,1,0),"")</f>
        <v/>
      </c>
      <c r="S4756" s="0" t="str">
        <f aca="false">IF(L4756=1,IF(COUNTIFS(C$2:C4756,C4756,L$2:L4756,1)=1,1,0),"")</f>
        <v/>
      </c>
      <c r="T4756" s="38" t="str">
        <f aca="false">IF(N4756="","",N4756+ROW()/10000000)</f>
        <v/>
      </c>
      <c r="U4756" s="0" t="str">
        <f aca="false">IF(G4756=1,IF(B4756="",1,0),"")</f>
        <v/>
      </c>
    </row>
    <row r="4757" customFormat="false" ht="15" hidden="false" customHeight="false" outlineLevel="0" collapsed="false">
      <c r="A4757" s="35"/>
      <c r="B4757" s="35"/>
      <c r="G4757" s="0" t="str">
        <f aca="false">IF(A4757="","",IF(AND(A4757&gt;=Debut,A4757&lt;Fin),1,0))</f>
        <v/>
      </c>
      <c r="H4757" s="0" t="str">
        <f aca="false">IF(G4757=1,INT(ROUND((A4757-Debut)*86400,0)/600),"")</f>
        <v/>
      </c>
      <c r="I4757" s="0" t="str">
        <f aca="false">IF(G4757=1,INT(ROUND((A4757-Debut)*86400,0)/3600),"")</f>
        <v/>
      </c>
      <c r="J4757" s="0" t="str">
        <f aca="false">IF(OR(A4757="",B4757=""),"",ROUND((B4757-A4757)*86400,0))</f>
        <v/>
      </c>
      <c r="K4757" s="37" t="str">
        <f aca="false">IF(G4757=1,IF(COUNTIFS($C:$C,C4757,$G:$G,1,$A:$A,"&gt;="&amp;(A4757-FenetreInterm/86400),$A:$A,"&lt;="&amp;A4757)&gt;=NbInterm,1,0),"")</f>
        <v/>
      </c>
      <c r="L4757" s="37" t="str">
        <f aca="false">IF(G4757=1,IF(B4757="",0,IF(J4757&lt;SeuilFugitive,1,0)),"")</f>
        <v/>
      </c>
      <c r="M4757" s="37" t="str">
        <f aca="false">IF(G4757=1,IF(B4757="",IF((Fin-A4757)*24&gt;SeuilFigee,1,0),IF(J4757&gt;SeuilFigee*3600,1,0)),"")</f>
        <v/>
      </c>
      <c r="N4757" s="0" t="str">
        <f aca="false">IF(G4757=1,IF(COUNTIF(H$2:H4757,H4757)=1,COUNTIF($H:$H,H4757),""),"")</f>
        <v/>
      </c>
      <c r="O4757" s="0" t="str">
        <f aca="false">IF(G4757=1,IF(COUNTIF(I$2:I4757,I4757)=1,COUNTIF($I:$I,I4757),""),"")</f>
        <v/>
      </c>
      <c r="P4757" s="38" t="str">
        <f aca="false">IF(G4757=1,IF(COUNTIFS(C$2:C4757,C4757,G$2:G4757,1)=1,COUNTIFS($C:$C,C4757,$G:$G,1)+ROW()/10000000,""),"")</f>
        <v/>
      </c>
      <c r="Q4757" s="0" t="str">
        <f aca="false">IF(K4757=1,IF(COUNTIFS(C$2:C4757,C4757,K$2:K4757,1)=1,1,0),"")</f>
        <v/>
      </c>
      <c r="R4757" s="0" t="str">
        <f aca="false">IF(M4757=1,IF(COUNTIFS(C$2:C4757,C4757,M$2:M4757,1)=1,1,0),"")</f>
        <v/>
      </c>
      <c r="S4757" s="0" t="str">
        <f aca="false">IF(L4757=1,IF(COUNTIFS(C$2:C4757,C4757,L$2:L4757,1)=1,1,0),"")</f>
        <v/>
      </c>
      <c r="T4757" s="38" t="str">
        <f aca="false">IF(N4757="","",N4757+ROW()/10000000)</f>
        <v/>
      </c>
      <c r="U4757" s="0" t="str">
        <f aca="false">IF(G4757=1,IF(B4757="",1,0),"")</f>
        <v/>
      </c>
    </row>
    <row r="4758" customFormat="false" ht="15" hidden="false" customHeight="false" outlineLevel="0" collapsed="false">
      <c r="A4758" s="35"/>
      <c r="B4758" s="35"/>
      <c r="G4758" s="0" t="str">
        <f aca="false">IF(A4758="","",IF(AND(A4758&gt;=Debut,A4758&lt;Fin),1,0))</f>
        <v/>
      </c>
      <c r="H4758" s="0" t="str">
        <f aca="false">IF(G4758=1,INT(ROUND((A4758-Debut)*86400,0)/600),"")</f>
        <v/>
      </c>
      <c r="I4758" s="0" t="str">
        <f aca="false">IF(G4758=1,INT(ROUND((A4758-Debut)*86400,0)/3600),"")</f>
        <v/>
      </c>
      <c r="J4758" s="0" t="str">
        <f aca="false">IF(OR(A4758="",B4758=""),"",ROUND((B4758-A4758)*86400,0))</f>
        <v/>
      </c>
      <c r="K4758" s="37" t="str">
        <f aca="false">IF(G4758=1,IF(COUNTIFS($C:$C,C4758,$G:$G,1,$A:$A,"&gt;="&amp;(A4758-FenetreInterm/86400),$A:$A,"&lt;="&amp;A4758)&gt;=NbInterm,1,0),"")</f>
        <v/>
      </c>
      <c r="L4758" s="37" t="str">
        <f aca="false">IF(G4758=1,IF(B4758="",0,IF(J4758&lt;SeuilFugitive,1,0)),"")</f>
        <v/>
      </c>
      <c r="M4758" s="37" t="str">
        <f aca="false">IF(G4758=1,IF(B4758="",IF((Fin-A4758)*24&gt;SeuilFigee,1,0),IF(J4758&gt;SeuilFigee*3600,1,0)),"")</f>
        <v/>
      </c>
      <c r="N4758" s="0" t="str">
        <f aca="false">IF(G4758=1,IF(COUNTIF(H$2:H4758,H4758)=1,COUNTIF($H:$H,H4758),""),"")</f>
        <v/>
      </c>
      <c r="O4758" s="0" t="str">
        <f aca="false">IF(G4758=1,IF(COUNTIF(I$2:I4758,I4758)=1,COUNTIF($I:$I,I4758),""),"")</f>
        <v/>
      </c>
      <c r="P4758" s="38" t="str">
        <f aca="false">IF(G4758=1,IF(COUNTIFS(C$2:C4758,C4758,G$2:G4758,1)=1,COUNTIFS($C:$C,C4758,$G:$G,1)+ROW()/10000000,""),"")</f>
        <v/>
      </c>
      <c r="Q4758" s="0" t="str">
        <f aca="false">IF(K4758=1,IF(COUNTIFS(C$2:C4758,C4758,K$2:K4758,1)=1,1,0),"")</f>
        <v/>
      </c>
      <c r="R4758" s="0" t="str">
        <f aca="false">IF(M4758=1,IF(COUNTIFS(C$2:C4758,C4758,M$2:M4758,1)=1,1,0),"")</f>
        <v/>
      </c>
      <c r="S4758" s="0" t="str">
        <f aca="false">IF(L4758=1,IF(COUNTIFS(C$2:C4758,C4758,L$2:L4758,1)=1,1,0),"")</f>
        <v/>
      </c>
      <c r="T4758" s="38" t="str">
        <f aca="false">IF(N4758="","",N4758+ROW()/10000000)</f>
        <v/>
      </c>
      <c r="U4758" s="0" t="str">
        <f aca="false">IF(G4758=1,IF(B4758="",1,0),"")</f>
        <v/>
      </c>
    </row>
    <row r="4759" customFormat="false" ht="15" hidden="false" customHeight="false" outlineLevel="0" collapsed="false">
      <c r="A4759" s="35"/>
      <c r="B4759" s="35"/>
      <c r="G4759" s="0" t="str">
        <f aca="false">IF(A4759="","",IF(AND(A4759&gt;=Debut,A4759&lt;Fin),1,0))</f>
        <v/>
      </c>
      <c r="H4759" s="0" t="str">
        <f aca="false">IF(G4759=1,INT(ROUND((A4759-Debut)*86400,0)/600),"")</f>
        <v/>
      </c>
      <c r="I4759" s="0" t="str">
        <f aca="false">IF(G4759=1,INT(ROUND((A4759-Debut)*86400,0)/3600),"")</f>
        <v/>
      </c>
      <c r="J4759" s="0" t="str">
        <f aca="false">IF(OR(A4759="",B4759=""),"",ROUND((B4759-A4759)*86400,0))</f>
        <v/>
      </c>
      <c r="K4759" s="37" t="str">
        <f aca="false">IF(G4759=1,IF(COUNTIFS($C:$C,C4759,$G:$G,1,$A:$A,"&gt;="&amp;(A4759-FenetreInterm/86400),$A:$A,"&lt;="&amp;A4759)&gt;=NbInterm,1,0),"")</f>
        <v/>
      </c>
      <c r="L4759" s="37" t="str">
        <f aca="false">IF(G4759=1,IF(B4759="",0,IF(J4759&lt;SeuilFugitive,1,0)),"")</f>
        <v/>
      </c>
      <c r="M4759" s="37" t="str">
        <f aca="false">IF(G4759=1,IF(B4759="",IF((Fin-A4759)*24&gt;SeuilFigee,1,0),IF(J4759&gt;SeuilFigee*3600,1,0)),"")</f>
        <v/>
      </c>
      <c r="N4759" s="0" t="str">
        <f aca="false">IF(G4759=1,IF(COUNTIF(H$2:H4759,H4759)=1,COUNTIF($H:$H,H4759),""),"")</f>
        <v/>
      </c>
      <c r="O4759" s="0" t="str">
        <f aca="false">IF(G4759=1,IF(COUNTIF(I$2:I4759,I4759)=1,COUNTIF($I:$I,I4759),""),"")</f>
        <v/>
      </c>
      <c r="P4759" s="38" t="str">
        <f aca="false">IF(G4759=1,IF(COUNTIFS(C$2:C4759,C4759,G$2:G4759,1)=1,COUNTIFS($C:$C,C4759,$G:$G,1)+ROW()/10000000,""),"")</f>
        <v/>
      </c>
      <c r="Q4759" s="0" t="str">
        <f aca="false">IF(K4759=1,IF(COUNTIFS(C$2:C4759,C4759,K$2:K4759,1)=1,1,0),"")</f>
        <v/>
      </c>
      <c r="R4759" s="0" t="str">
        <f aca="false">IF(M4759=1,IF(COUNTIFS(C$2:C4759,C4759,M$2:M4759,1)=1,1,0),"")</f>
        <v/>
      </c>
      <c r="S4759" s="0" t="str">
        <f aca="false">IF(L4759=1,IF(COUNTIFS(C$2:C4759,C4759,L$2:L4759,1)=1,1,0),"")</f>
        <v/>
      </c>
      <c r="T4759" s="38" t="str">
        <f aca="false">IF(N4759="","",N4759+ROW()/10000000)</f>
        <v/>
      </c>
      <c r="U4759" s="0" t="str">
        <f aca="false">IF(G4759=1,IF(B4759="",1,0),"")</f>
        <v/>
      </c>
    </row>
    <row r="4760" customFormat="false" ht="15" hidden="false" customHeight="false" outlineLevel="0" collapsed="false">
      <c r="A4760" s="35"/>
      <c r="B4760" s="35"/>
      <c r="G4760" s="0" t="str">
        <f aca="false">IF(A4760="","",IF(AND(A4760&gt;=Debut,A4760&lt;Fin),1,0))</f>
        <v/>
      </c>
      <c r="H4760" s="0" t="str">
        <f aca="false">IF(G4760=1,INT(ROUND((A4760-Debut)*86400,0)/600),"")</f>
        <v/>
      </c>
      <c r="I4760" s="0" t="str">
        <f aca="false">IF(G4760=1,INT(ROUND((A4760-Debut)*86400,0)/3600),"")</f>
        <v/>
      </c>
      <c r="J4760" s="0" t="str">
        <f aca="false">IF(OR(A4760="",B4760=""),"",ROUND((B4760-A4760)*86400,0))</f>
        <v/>
      </c>
      <c r="K4760" s="37" t="str">
        <f aca="false">IF(G4760=1,IF(COUNTIFS($C:$C,C4760,$G:$G,1,$A:$A,"&gt;="&amp;(A4760-FenetreInterm/86400),$A:$A,"&lt;="&amp;A4760)&gt;=NbInterm,1,0),"")</f>
        <v/>
      </c>
      <c r="L4760" s="37" t="str">
        <f aca="false">IF(G4760=1,IF(B4760="",0,IF(J4760&lt;SeuilFugitive,1,0)),"")</f>
        <v/>
      </c>
      <c r="M4760" s="37" t="str">
        <f aca="false">IF(G4760=1,IF(B4760="",IF((Fin-A4760)*24&gt;SeuilFigee,1,0),IF(J4760&gt;SeuilFigee*3600,1,0)),"")</f>
        <v/>
      </c>
      <c r="N4760" s="0" t="str">
        <f aca="false">IF(G4760=1,IF(COUNTIF(H$2:H4760,H4760)=1,COUNTIF($H:$H,H4760),""),"")</f>
        <v/>
      </c>
      <c r="O4760" s="0" t="str">
        <f aca="false">IF(G4760=1,IF(COUNTIF(I$2:I4760,I4760)=1,COUNTIF($I:$I,I4760),""),"")</f>
        <v/>
      </c>
      <c r="P4760" s="38" t="str">
        <f aca="false">IF(G4760=1,IF(COUNTIFS(C$2:C4760,C4760,G$2:G4760,1)=1,COUNTIFS($C:$C,C4760,$G:$G,1)+ROW()/10000000,""),"")</f>
        <v/>
      </c>
      <c r="Q4760" s="0" t="str">
        <f aca="false">IF(K4760=1,IF(COUNTIFS(C$2:C4760,C4760,K$2:K4760,1)=1,1,0),"")</f>
        <v/>
      </c>
      <c r="R4760" s="0" t="str">
        <f aca="false">IF(M4760=1,IF(COUNTIFS(C$2:C4760,C4760,M$2:M4760,1)=1,1,0),"")</f>
        <v/>
      </c>
      <c r="S4760" s="0" t="str">
        <f aca="false">IF(L4760=1,IF(COUNTIFS(C$2:C4760,C4760,L$2:L4760,1)=1,1,0),"")</f>
        <v/>
      </c>
      <c r="T4760" s="38" t="str">
        <f aca="false">IF(N4760="","",N4760+ROW()/10000000)</f>
        <v/>
      </c>
      <c r="U4760" s="0" t="str">
        <f aca="false">IF(G4760=1,IF(B4760="",1,0),"")</f>
        <v/>
      </c>
    </row>
    <row r="4761" customFormat="false" ht="15" hidden="false" customHeight="false" outlineLevel="0" collapsed="false">
      <c r="A4761" s="35"/>
      <c r="B4761" s="35"/>
      <c r="G4761" s="0" t="str">
        <f aca="false">IF(A4761="","",IF(AND(A4761&gt;=Debut,A4761&lt;Fin),1,0))</f>
        <v/>
      </c>
      <c r="H4761" s="0" t="str">
        <f aca="false">IF(G4761=1,INT(ROUND((A4761-Debut)*86400,0)/600),"")</f>
        <v/>
      </c>
      <c r="I4761" s="0" t="str">
        <f aca="false">IF(G4761=1,INT(ROUND((A4761-Debut)*86400,0)/3600),"")</f>
        <v/>
      </c>
      <c r="J4761" s="0" t="str">
        <f aca="false">IF(OR(A4761="",B4761=""),"",ROUND((B4761-A4761)*86400,0))</f>
        <v/>
      </c>
      <c r="K4761" s="37" t="str">
        <f aca="false">IF(G4761=1,IF(COUNTIFS($C:$C,C4761,$G:$G,1,$A:$A,"&gt;="&amp;(A4761-FenetreInterm/86400),$A:$A,"&lt;="&amp;A4761)&gt;=NbInterm,1,0),"")</f>
        <v/>
      </c>
      <c r="L4761" s="37" t="str">
        <f aca="false">IF(G4761=1,IF(B4761="",0,IF(J4761&lt;SeuilFugitive,1,0)),"")</f>
        <v/>
      </c>
      <c r="M4761" s="37" t="str">
        <f aca="false">IF(G4761=1,IF(B4761="",IF((Fin-A4761)*24&gt;SeuilFigee,1,0),IF(J4761&gt;SeuilFigee*3600,1,0)),"")</f>
        <v/>
      </c>
      <c r="N4761" s="0" t="str">
        <f aca="false">IF(G4761=1,IF(COUNTIF(H$2:H4761,H4761)=1,COUNTIF($H:$H,H4761),""),"")</f>
        <v/>
      </c>
      <c r="O4761" s="0" t="str">
        <f aca="false">IF(G4761=1,IF(COUNTIF(I$2:I4761,I4761)=1,COUNTIF($I:$I,I4761),""),"")</f>
        <v/>
      </c>
      <c r="P4761" s="38" t="str">
        <f aca="false">IF(G4761=1,IF(COUNTIFS(C$2:C4761,C4761,G$2:G4761,1)=1,COUNTIFS($C:$C,C4761,$G:$G,1)+ROW()/10000000,""),"")</f>
        <v/>
      </c>
      <c r="Q4761" s="0" t="str">
        <f aca="false">IF(K4761=1,IF(COUNTIFS(C$2:C4761,C4761,K$2:K4761,1)=1,1,0),"")</f>
        <v/>
      </c>
      <c r="R4761" s="0" t="str">
        <f aca="false">IF(M4761=1,IF(COUNTIFS(C$2:C4761,C4761,M$2:M4761,1)=1,1,0),"")</f>
        <v/>
      </c>
      <c r="S4761" s="0" t="str">
        <f aca="false">IF(L4761=1,IF(COUNTIFS(C$2:C4761,C4761,L$2:L4761,1)=1,1,0),"")</f>
        <v/>
      </c>
      <c r="T4761" s="38" t="str">
        <f aca="false">IF(N4761="","",N4761+ROW()/10000000)</f>
        <v/>
      </c>
      <c r="U4761" s="0" t="str">
        <f aca="false">IF(G4761=1,IF(B4761="",1,0),"")</f>
        <v/>
      </c>
    </row>
    <row r="4762" customFormat="false" ht="15" hidden="false" customHeight="false" outlineLevel="0" collapsed="false">
      <c r="A4762" s="35"/>
      <c r="B4762" s="35"/>
      <c r="G4762" s="0" t="str">
        <f aca="false">IF(A4762="","",IF(AND(A4762&gt;=Debut,A4762&lt;Fin),1,0))</f>
        <v/>
      </c>
      <c r="H4762" s="0" t="str">
        <f aca="false">IF(G4762=1,INT(ROUND((A4762-Debut)*86400,0)/600),"")</f>
        <v/>
      </c>
      <c r="I4762" s="0" t="str">
        <f aca="false">IF(G4762=1,INT(ROUND((A4762-Debut)*86400,0)/3600),"")</f>
        <v/>
      </c>
      <c r="J4762" s="0" t="str">
        <f aca="false">IF(OR(A4762="",B4762=""),"",ROUND((B4762-A4762)*86400,0))</f>
        <v/>
      </c>
      <c r="K4762" s="37" t="str">
        <f aca="false">IF(G4762=1,IF(COUNTIFS($C:$C,C4762,$G:$G,1,$A:$A,"&gt;="&amp;(A4762-FenetreInterm/86400),$A:$A,"&lt;="&amp;A4762)&gt;=NbInterm,1,0),"")</f>
        <v/>
      </c>
      <c r="L4762" s="37" t="str">
        <f aca="false">IF(G4762=1,IF(B4762="",0,IF(J4762&lt;SeuilFugitive,1,0)),"")</f>
        <v/>
      </c>
      <c r="M4762" s="37" t="str">
        <f aca="false">IF(G4762=1,IF(B4762="",IF((Fin-A4762)*24&gt;SeuilFigee,1,0),IF(J4762&gt;SeuilFigee*3600,1,0)),"")</f>
        <v/>
      </c>
      <c r="N4762" s="0" t="str">
        <f aca="false">IF(G4762=1,IF(COUNTIF(H$2:H4762,H4762)=1,COUNTIF($H:$H,H4762),""),"")</f>
        <v/>
      </c>
      <c r="O4762" s="0" t="str">
        <f aca="false">IF(G4762=1,IF(COUNTIF(I$2:I4762,I4762)=1,COUNTIF($I:$I,I4762),""),"")</f>
        <v/>
      </c>
      <c r="P4762" s="38" t="str">
        <f aca="false">IF(G4762=1,IF(COUNTIFS(C$2:C4762,C4762,G$2:G4762,1)=1,COUNTIFS($C:$C,C4762,$G:$G,1)+ROW()/10000000,""),"")</f>
        <v/>
      </c>
      <c r="Q4762" s="0" t="str">
        <f aca="false">IF(K4762=1,IF(COUNTIFS(C$2:C4762,C4762,K$2:K4762,1)=1,1,0),"")</f>
        <v/>
      </c>
      <c r="R4762" s="0" t="str">
        <f aca="false">IF(M4762=1,IF(COUNTIFS(C$2:C4762,C4762,M$2:M4762,1)=1,1,0),"")</f>
        <v/>
      </c>
      <c r="S4762" s="0" t="str">
        <f aca="false">IF(L4762=1,IF(COUNTIFS(C$2:C4762,C4762,L$2:L4762,1)=1,1,0),"")</f>
        <v/>
      </c>
      <c r="T4762" s="38" t="str">
        <f aca="false">IF(N4762="","",N4762+ROW()/10000000)</f>
        <v/>
      </c>
      <c r="U4762" s="0" t="str">
        <f aca="false">IF(G4762=1,IF(B4762="",1,0),"")</f>
        <v/>
      </c>
    </row>
    <row r="4763" customFormat="false" ht="15" hidden="false" customHeight="false" outlineLevel="0" collapsed="false">
      <c r="A4763" s="35"/>
      <c r="B4763" s="35"/>
      <c r="G4763" s="0" t="str">
        <f aca="false">IF(A4763="","",IF(AND(A4763&gt;=Debut,A4763&lt;Fin),1,0))</f>
        <v/>
      </c>
      <c r="H4763" s="0" t="str">
        <f aca="false">IF(G4763=1,INT(ROUND((A4763-Debut)*86400,0)/600),"")</f>
        <v/>
      </c>
      <c r="I4763" s="0" t="str">
        <f aca="false">IF(G4763=1,INT(ROUND((A4763-Debut)*86400,0)/3600),"")</f>
        <v/>
      </c>
      <c r="J4763" s="0" t="str">
        <f aca="false">IF(OR(A4763="",B4763=""),"",ROUND((B4763-A4763)*86400,0))</f>
        <v/>
      </c>
      <c r="K4763" s="37" t="str">
        <f aca="false">IF(G4763=1,IF(COUNTIFS($C:$C,C4763,$G:$G,1,$A:$A,"&gt;="&amp;(A4763-FenetreInterm/86400),$A:$A,"&lt;="&amp;A4763)&gt;=NbInterm,1,0),"")</f>
        <v/>
      </c>
      <c r="L4763" s="37" t="str">
        <f aca="false">IF(G4763=1,IF(B4763="",0,IF(J4763&lt;SeuilFugitive,1,0)),"")</f>
        <v/>
      </c>
      <c r="M4763" s="37" t="str">
        <f aca="false">IF(G4763=1,IF(B4763="",IF((Fin-A4763)*24&gt;SeuilFigee,1,0),IF(J4763&gt;SeuilFigee*3600,1,0)),"")</f>
        <v/>
      </c>
      <c r="N4763" s="0" t="str">
        <f aca="false">IF(G4763=1,IF(COUNTIF(H$2:H4763,H4763)=1,COUNTIF($H:$H,H4763),""),"")</f>
        <v/>
      </c>
      <c r="O4763" s="0" t="str">
        <f aca="false">IF(G4763=1,IF(COUNTIF(I$2:I4763,I4763)=1,COUNTIF($I:$I,I4763),""),"")</f>
        <v/>
      </c>
      <c r="P4763" s="38" t="str">
        <f aca="false">IF(G4763=1,IF(COUNTIFS(C$2:C4763,C4763,G$2:G4763,1)=1,COUNTIFS($C:$C,C4763,$G:$G,1)+ROW()/10000000,""),"")</f>
        <v/>
      </c>
      <c r="Q4763" s="0" t="str">
        <f aca="false">IF(K4763=1,IF(COUNTIFS(C$2:C4763,C4763,K$2:K4763,1)=1,1,0),"")</f>
        <v/>
      </c>
      <c r="R4763" s="0" t="str">
        <f aca="false">IF(M4763=1,IF(COUNTIFS(C$2:C4763,C4763,M$2:M4763,1)=1,1,0),"")</f>
        <v/>
      </c>
      <c r="S4763" s="0" t="str">
        <f aca="false">IF(L4763=1,IF(COUNTIFS(C$2:C4763,C4763,L$2:L4763,1)=1,1,0),"")</f>
        <v/>
      </c>
      <c r="T4763" s="38" t="str">
        <f aca="false">IF(N4763="","",N4763+ROW()/10000000)</f>
        <v/>
      </c>
      <c r="U4763" s="0" t="str">
        <f aca="false">IF(G4763=1,IF(B4763="",1,0),"")</f>
        <v/>
      </c>
    </row>
    <row r="4764" customFormat="false" ht="15" hidden="false" customHeight="false" outlineLevel="0" collapsed="false">
      <c r="A4764" s="35"/>
      <c r="B4764" s="35"/>
      <c r="G4764" s="0" t="str">
        <f aca="false">IF(A4764="","",IF(AND(A4764&gt;=Debut,A4764&lt;Fin),1,0))</f>
        <v/>
      </c>
      <c r="H4764" s="0" t="str">
        <f aca="false">IF(G4764=1,INT(ROUND((A4764-Debut)*86400,0)/600),"")</f>
        <v/>
      </c>
      <c r="I4764" s="0" t="str">
        <f aca="false">IF(G4764=1,INT(ROUND((A4764-Debut)*86400,0)/3600),"")</f>
        <v/>
      </c>
      <c r="J4764" s="0" t="str">
        <f aca="false">IF(OR(A4764="",B4764=""),"",ROUND((B4764-A4764)*86400,0))</f>
        <v/>
      </c>
      <c r="K4764" s="37" t="str">
        <f aca="false">IF(G4764=1,IF(COUNTIFS($C:$C,C4764,$G:$G,1,$A:$A,"&gt;="&amp;(A4764-FenetreInterm/86400),$A:$A,"&lt;="&amp;A4764)&gt;=NbInterm,1,0),"")</f>
        <v/>
      </c>
      <c r="L4764" s="37" t="str">
        <f aca="false">IF(G4764=1,IF(B4764="",0,IF(J4764&lt;SeuilFugitive,1,0)),"")</f>
        <v/>
      </c>
      <c r="M4764" s="37" t="str">
        <f aca="false">IF(G4764=1,IF(B4764="",IF((Fin-A4764)*24&gt;SeuilFigee,1,0),IF(J4764&gt;SeuilFigee*3600,1,0)),"")</f>
        <v/>
      </c>
      <c r="N4764" s="0" t="str">
        <f aca="false">IF(G4764=1,IF(COUNTIF(H$2:H4764,H4764)=1,COUNTIF($H:$H,H4764),""),"")</f>
        <v/>
      </c>
      <c r="O4764" s="0" t="str">
        <f aca="false">IF(G4764=1,IF(COUNTIF(I$2:I4764,I4764)=1,COUNTIF($I:$I,I4764),""),"")</f>
        <v/>
      </c>
      <c r="P4764" s="38" t="str">
        <f aca="false">IF(G4764=1,IF(COUNTIFS(C$2:C4764,C4764,G$2:G4764,1)=1,COUNTIFS($C:$C,C4764,$G:$G,1)+ROW()/10000000,""),"")</f>
        <v/>
      </c>
      <c r="Q4764" s="0" t="str">
        <f aca="false">IF(K4764=1,IF(COUNTIFS(C$2:C4764,C4764,K$2:K4764,1)=1,1,0),"")</f>
        <v/>
      </c>
      <c r="R4764" s="0" t="str">
        <f aca="false">IF(M4764=1,IF(COUNTIFS(C$2:C4764,C4764,M$2:M4764,1)=1,1,0),"")</f>
        <v/>
      </c>
      <c r="S4764" s="0" t="str">
        <f aca="false">IF(L4764=1,IF(COUNTIFS(C$2:C4764,C4764,L$2:L4764,1)=1,1,0),"")</f>
        <v/>
      </c>
      <c r="T4764" s="38" t="str">
        <f aca="false">IF(N4764="","",N4764+ROW()/10000000)</f>
        <v/>
      </c>
      <c r="U4764" s="0" t="str">
        <f aca="false">IF(G4764=1,IF(B4764="",1,0),"")</f>
        <v/>
      </c>
    </row>
    <row r="4765" customFormat="false" ht="15" hidden="false" customHeight="false" outlineLevel="0" collapsed="false">
      <c r="A4765" s="35"/>
      <c r="B4765" s="35"/>
      <c r="G4765" s="0" t="str">
        <f aca="false">IF(A4765="","",IF(AND(A4765&gt;=Debut,A4765&lt;Fin),1,0))</f>
        <v/>
      </c>
      <c r="H4765" s="0" t="str">
        <f aca="false">IF(G4765=1,INT(ROUND((A4765-Debut)*86400,0)/600),"")</f>
        <v/>
      </c>
      <c r="I4765" s="0" t="str">
        <f aca="false">IF(G4765=1,INT(ROUND((A4765-Debut)*86400,0)/3600),"")</f>
        <v/>
      </c>
      <c r="J4765" s="0" t="str">
        <f aca="false">IF(OR(A4765="",B4765=""),"",ROUND((B4765-A4765)*86400,0))</f>
        <v/>
      </c>
      <c r="K4765" s="37" t="str">
        <f aca="false">IF(G4765=1,IF(COUNTIFS($C:$C,C4765,$G:$G,1,$A:$A,"&gt;="&amp;(A4765-FenetreInterm/86400),$A:$A,"&lt;="&amp;A4765)&gt;=NbInterm,1,0),"")</f>
        <v/>
      </c>
      <c r="L4765" s="37" t="str">
        <f aca="false">IF(G4765=1,IF(B4765="",0,IF(J4765&lt;SeuilFugitive,1,0)),"")</f>
        <v/>
      </c>
      <c r="M4765" s="37" t="str">
        <f aca="false">IF(G4765=1,IF(B4765="",IF((Fin-A4765)*24&gt;SeuilFigee,1,0),IF(J4765&gt;SeuilFigee*3600,1,0)),"")</f>
        <v/>
      </c>
      <c r="N4765" s="0" t="str">
        <f aca="false">IF(G4765=1,IF(COUNTIF(H$2:H4765,H4765)=1,COUNTIF($H:$H,H4765),""),"")</f>
        <v/>
      </c>
      <c r="O4765" s="0" t="str">
        <f aca="false">IF(G4765=1,IF(COUNTIF(I$2:I4765,I4765)=1,COUNTIF($I:$I,I4765),""),"")</f>
        <v/>
      </c>
      <c r="P4765" s="38" t="str">
        <f aca="false">IF(G4765=1,IF(COUNTIFS(C$2:C4765,C4765,G$2:G4765,1)=1,COUNTIFS($C:$C,C4765,$G:$G,1)+ROW()/10000000,""),"")</f>
        <v/>
      </c>
      <c r="Q4765" s="0" t="str">
        <f aca="false">IF(K4765=1,IF(COUNTIFS(C$2:C4765,C4765,K$2:K4765,1)=1,1,0),"")</f>
        <v/>
      </c>
      <c r="R4765" s="0" t="str">
        <f aca="false">IF(M4765=1,IF(COUNTIFS(C$2:C4765,C4765,M$2:M4765,1)=1,1,0),"")</f>
        <v/>
      </c>
      <c r="S4765" s="0" t="str">
        <f aca="false">IF(L4765=1,IF(COUNTIFS(C$2:C4765,C4765,L$2:L4765,1)=1,1,0),"")</f>
        <v/>
      </c>
      <c r="T4765" s="38" t="str">
        <f aca="false">IF(N4765="","",N4765+ROW()/10000000)</f>
        <v/>
      </c>
      <c r="U4765" s="0" t="str">
        <f aca="false">IF(G4765=1,IF(B4765="",1,0),"")</f>
        <v/>
      </c>
    </row>
    <row r="4766" customFormat="false" ht="15" hidden="false" customHeight="false" outlineLevel="0" collapsed="false">
      <c r="A4766" s="35"/>
      <c r="B4766" s="35"/>
      <c r="G4766" s="0" t="str">
        <f aca="false">IF(A4766="","",IF(AND(A4766&gt;=Debut,A4766&lt;Fin),1,0))</f>
        <v/>
      </c>
      <c r="H4766" s="0" t="str">
        <f aca="false">IF(G4766=1,INT(ROUND((A4766-Debut)*86400,0)/600),"")</f>
        <v/>
      </c>
      <c r="I4766" s="0" t="str">
        <f aca="false">IF(G4766=1,INT(ROUND((A4766-Debut)*86400,0)/3600),"")</f>
        <v/>
      </c>
      <c r="J4766" s="0" t="str">
        <f aca="false">IF(OR(A4766="",B4766=""),"",ROUND((B4766-A4766)*86400,0))</f>
        <v/>
      </c>
      <c r="K4766" s="37" t="str">
        <f aca="false">IF(G4766=1,IF(COUNTIFS($C:$C,C4766,$G:$G,1,$A:$A,"&gt;="&amp;(A4766-FenetreInterm/86400),$A:$A,"&lt;="&amp;A4766)&gt;=NbInterm,1,0),"")</f>
        <v/>
      </c>
      <c r="L4766" s="37" t="str">
        <f aca="false">IF(G4766=1,IF(B4766="",0,IF(J4766&lt;SeuilFugitive,1,0)),"")</f>
        <v/>
      </c>
      <c r="M4766" s="37" t="str">
        <f aca="false">IF(G4766=1,IF(B4766="",IF((Fin-A4766)*24&gt;SeuilFigee,1,0),IF(J4766&gt;SeuilFigee*3600,1,0)),"")</f>
        <v/>
      </c>
      <c r="N4766" s="0" t="str">
        <f aca="false">IF(G4766=1,IF(COUNTIF(H$2:H4766,H4766)=1,COUNTIF($H:$H,H4766),""),"")</f>
        <v/>
      </c>
      <c r="O4766" s="0" t="str">
        <f aca="false">IF(G4766=1,IF(COUNTIF(I$2:I4766,I4766)=1,COUNTIF($I:$I,I4766),""),"")</f>
        <v/>
      </c>
      <c r="P4766" s="38" t="str">
        <f aca="false">IF(G4766=1,IF(COUNTIFS(C$2:C4766,C4766,G$2:G4766,1)=1,COUNTIFS($C:$C,C4766,$G:$G,1)+ROW()/10000000,""),"")</f>
        <v/>
      </c>
      <c r="Q4766" s="0" t="str">
        <f aca="false">IF(K4766=1,IF(COUNTIFS(C$2:C4766,C4766,K$2:K4766,1)=1,1,0),"")</f>
        <v/>
      </c>
      <c r="R4766" s="0" t="str">
        <f aca="false">IF(M4766=1,IF(COUNTIFS(C$2:C4766,C4766,M$2:M4766,1)=1,1,0),"")</f>
        <v/>
      </c>
      <c r="S4766" s="0" t="str">
        <f aca="false">IF(L4766=1,IF(COUNTIFS(C$2:C4766,C4766,L$2:L4766,1)=1,1,0),"")</f>
        <v/>
      </c>
      <c r="T4766" s="38" t="str">
        <f aca="false">IF(N4766="","",N4766+ROW()/10000000)</f>
        <v/>
      </c>
      <c r="U4766" s="0" t="str">
        <f aca="false">IF(G4766=1,IF(B4766="",1,0),"")</f>
        <v/>
      </c>
    </row>
    <row r="4767" customFormat="false" ht="15" hidden="false" customHeight="false" outlineLevel="0" collapsed="false">
      <c r="A4767" s="35"/>
      <c r="B4767" s="35"/>
      <c r="G4767" s="0" t="str">
        <f aca="false">IF(A4767="","",IF(AND(A4767&gt;=Debut,A4767&lt;Fin),1,0))</f>
        <v/>
      </c>
      <c r="H4767" s="0" t="str">
        <f aca="false">IF(G4767=1,INT(ROUND((A4767-Debut)*86400,0)/600),"")</f>
        <v/>
      </c>
      <c r="I4767" s="0" t="str">
        <f aca="false">IF(G4767=1,INT(ROUND((A4767-Debut)*86400,0)/3600),"")</f>
        <v/>
      </c>
      <c r="J4767" s="0" t="str">
        <f aca="false">IF(OR(A4767="",B4767=""),"",ROUND((B4767-A4767)*86400,0))</f>
        <v/>
      </c>
      <c r="K4767" s="37" t="str">
        <f aca="false">IF(G4767=1,IF(COUNTIFS($C:$C,C4767,$G:$G,1,$A:$A,"&gt;="&amp;(A4767-FenetreInterm/86400),$A:$A,"&lt;="&amp;A4767)&gt;=NbInterm,1,0),"")</f>
        <v/>
      </c>
      <c r="L4767" s="37" t="str">
        <f aca="false">IF(G4767=1,IF(B4767="",0,IF(J4767&lt;SeuilFugitive,1,0)),"")</f>
        <v/>
      </c>
      <c r="M4767" s="37" t="str">
        <f aca="false">IF(G4767=1,IF(B4767="",IF((Fin-A4767)*24&gt;SeuilFigee,1,0),IF(J4767&gt;SeuilFigee*3600,1,0)),"")</f>
        <v/>
      </c>
      <c r="N4767" s="0" t="str">
        <f aca="false">IF(G4767=1,IF(COUNTIF(H$2:H4767,H4767)=1,COUNTIF($H:$H,H4767),""),"")</f>
        <v/>
      </c>
      <c r="O4767" s="0" t="str">
        <f aca="false">IF(G4767=1,IF(COUNTIF(I$2:I4767,I4767)=1,COUNTIF($I:$I,I4767),""),"")</f>
        <v/>
      </c>
      <c r="P4767" s="38" t="str">
        <f aca="false">IF(G4767=1,IF(COUNTIFS(C$2:C4767,C4767,G$2:G4767,1)=1,COUNTIFS($C:$C,C4767,$G:$G,1)+ROW()/10000000,""),"")</f>
        <v/>
      </c>
      <c r="Q4767" s="0" t="str">
        <f aca="false">IF(K4767=1,IF(COUNTIFS(C$2:C4767,C4767,K$2:K4767,1)=1,1,0),"")</f>
        <v/>
      </c>
      <c r="R4767" s="0" t="str">
        <f aca="false">IF(M4767=1,IF(COUNTIFS(C$2:C4767,C4767,M$2:M4767,1)=1,1,0),"")</f>
        <v/>
      </c>
      <c r="S4767" s="0" t="str">
        <f aca="false">IF(L4767=1,IF(COUNTIFS(C$2:C4767,C4767,L$2:L4767,1)=1,1,0),"")</f>
        <v/>
      </c>
      <c r="T4767" s="38" t="str">
        <f aca="false">IF(N4767="","",N4767+ROW()/10000000)</f>
        <v/>
      </c>
      <c r="U4767" s="0" t="str">
        <f aca="false">IF(G4767=1,IF(B4767="",1,0),"")</f>
        <v/>
      </c>
    </row>
    <row r="4768" customFormat="false" ht="15" hidden="false" customHeight="false" outlineLevel="0" collapsed="false">
      <c r="A4768" s="35"/>
      <c r="B4768" s="35"/>
      <c r="G4768" s="0" t="str">
        <f aca="false">IF(A4768="","",IF(AND(A4768&gt;=Debut,A4768&lt;Fin),1,0))</f>
        <v/>
      </c>
      <c r="H4768" s="0" t="str">
        <f aca="false">IF(G4768=1,INT(ROUND((A4768-Debut)*86400,0)/600),"")</f>
        <v/>
      </c>
      <c r="I4768" s="0" t="str">
        <f aca="false">IF(G4768=1,INT(ROUND((A4768-Debut)*86400,0)/3600),"")</f>
        <v/>
      </c>
      <c r="J4768" s="0" t="str">
        <f aca="false">IF(OR(A4768="",B4768=""),"",ROUND((B4768-A4768)*86400,0))</f>
        <v/>
      </c>
      <c r="K4768" s="37" t="str">
        <f aca="false">IF(G4768=1,IF(COUNTIFS($C:$C,C4768,$G:$G,1,$A:$A,"&gt;="&amp;(A4768-FenetreInterm/86400),$A:$A,"&lt;="&amp;A4768)&gt;=NbInterm,1,0),"")</f>
        <v/>
      </c>
      <c r="L4768" s="37" t="str">
        <f aca="false">IF(G4768=1,IF(B4768="",0,IF(J4768&lt;SeuilFugitive,1,0)),"")</f>
        <v/>
      </c>
      <c r="M4768" s="37" t="str">
        <f aca="false">IF(G4768=1,IF(B4768="",IF((Fin-A4768)*24&gt;SeuilFigee,1,0),IF(J4768&gt;SeuilFigee*3600,1,0)),"")</f>
        <v/>
      </c>
      <c r="N4768" s="0" t="str">
        <f aca="false">IF(G4768=1,IF(COUNTIF(H$2:H4768,H4768)=1,COUNTIF($H:$H,H4768),""),"")</f>
        <v/>
      </c>
      <c r="O4768" s="0" t="str">
        <f aca="false">IF(G4768=1,IF(COUNTIF(I$2:I4768,I4768)=1,COUNTIF($I:$I,I4768),""),"")</f>
        <v/>
      </c>
      <c r="P4768" s="38" t="str">
        <f aca="false">IF(G4768=1,IF(COUNTIFS(C$2:C4768,C4768,G$2:G4768,1)=1,COUNTIFS($C:$C,C4768,$G:$G,1)+ROW()/10000000,""),"")</f>
        <v/>
      </c>
      <c r="Q4768" s="0" t="str">
        <f aca="false">IF(K4768=1,IF(COUNTIFS(C$2:C4768,C4768,K$2:K4768,1)=1,1,0),"")</f>
        <v/>
      </c>
      <c r="R4768" s="0" t="str">
        <f aca="false">IF(M4768=1,IF(COUNTIFS(C$2:C4768,C4768,M$2:M4768,1)=1,1,0),"")</f>
        <v/>
      </c>
      <c r="S4768" s="0" t="str">
        <f aca="false">IF(L4768=1,IF(COUNTIFS(C$2:C4768,C4768,L$2:L4768,1)=1,1,0),"")</f>
        <v/>
      </c>
      <c r="T4768" s="38" t="str">
        <f aca="false">IF(N4768="","",N4768+ROW()/10000000)</f>
        <v/>
      </c>
      <c r="U4768" s="0" t="str">
        <f aca="false">IF(G4768=1,IF(B4768="",1,0),"")</f>
        <v/>
      </c>
    </row>
    <row r="4769" customFormat="false" ht="15" hidden="false" customHeight="false" outlineLevel="0" collapsed="false">
      <c r="A4769" s="35"/>
      <c r="B4769" s="35"/>
      <c r="G4769" s="0" t="str">
        <f aca="false">IF(A4769="","",IF(AND(A4769&gt;=Debut,A4769&lt;Fin),1,0))</f>
        <v/>
      </c>
      <c r="H4769" s="0" t="str">
        <f aca="false">IF(G4769=1,INT(ROUND((A4769-Debut)*86400,0)/600),"")</f>
        <v/>
      </c>
      <c r="I4769" s="0" t="str">
        <f aca="false">IF(G4769=1,INT(ROUND((A4769-Debut)*86400,0)/3600),"")</f>
        <v/>
      </c>
      <c r="J4769" s="0" t="str">
        <f aca="false">IF(OR(A4769="",B4769=""),"",ROUND((B4769-A4769)*86400,0))</f>
        <v/>
      </c>
      <c r="K4769" s="37" t="str">
        <f aca="false">IF(G4769=1,IF(COUNTIFS($C:$C,C4769,$G:$G,1,$A:$A,"&gt;="&amp;(A4769-FenetreInterm/86400),$A:$A,"&lt;="&amp;A4769)&gt;=NbInterm,1,0),"")</f>
        <v/>
      </c>
      <c r="L4769" s="37" t="str">
        <f aca="false">IF(G4769=1,IF(B4769="",0,IF(J4769&lt;SeuilFugitive,1,0)),"")</f>
        <v/>
      </c>
      <c r="M4769" s="37" t="str">
        <f aca="false">IF(G4769=1,IF(B4769="",IF((Fin-A4769)*24&gt;SeuilFigee,1,0),IF(J4769&gt;SeuilFigee*3600,1,0)),"")</f>
        <v/>
      </c>
      <c r="N4769" s="0" t="str">
        <f aca="false">IF(G4769=1,IF(COUNTIF(H$2:H4769,H4769)=1,COUNTIF($H:$H,H4769),""),"")</f>
        <v/>
      </c>
      <c r="O4769" s="0" t="str">
        <f aca="false">IF(G4769=1,IF(COUNTIF(I$2:I4769,I4769)=1,COUNTIF($I:$I,I4769),""),"")</f>
        <v/>
      </c>
      <c r="P4769" s="38" t="str">
        <f aca="false">IF(G4769=1,IF(COUNTIFS(C$2:C4769,C4769,G$2:G4769,1)=1,COUNTIFS($C:$C,C4769,$G:$G,1)+ROW()/10000000,""),"")</f>
        <v/>
      </c>
      <c r="Q4769" s="0" t="str">
        <f aca="false">IF(K4769=1,IF(COUNTIFS(C$2:C4769,C4769,K$2:K4769,1)=1,1,0),"")</f>
        <v/>
      </c>
      <c r="R4769" s="0" t="str">
        <f aca="false">IF(M4769=1,IF(COUNTIFS(C$2:C4769,C4769,M$2:M4769,1)=1,1,0),"")</f>
        <v/>
      </c>
      <c r="S4769" s="0" t="str">
        <f aca="false">IF(L4769=1,IF(COUNTIFS(C$2:C4769,C4769,L$2:L4769,1)=1,1,0),"")</f>
        <v/>
      </c>
      <c r="T4769" s="38" t="str">
        <f aca="false">IF(N4769="","",N4769+ROW()/10000000)</f>
        <v/>
      </c>
      <c r="U4769" s="0" t="str">
        <f aca="false">IF(G4769=1,IF(B4769="",1,0),"")</f>
        <v/>
      </c>
    </row>
    <row r="4770" customFormat="false" ht="15" hidden="false" customHeight="false" outlineLevel="0" collapsed="false">
      <c r="A4770" s="35"/>
      <c r="B4770" s="35"/>
      <c r="G4770" s="0" t="str">
        <f aca="false">IF(A4770="","",IF(AND(A4770&gt;=Debut,A4770&lt;Fin),1,0))</f>
        <v/>
      </c>
      <c r="H4770" s="0" t="str">
        <f aca="false">IF(G4770=1,INT(ROUND((A4770-Debut)*86400,0)/600),"")</f>
        <v/>
      </c>
      <c r="I4770" s="0" t="str">
        <f aca="false">IF(G4770=1,INT(ROUND((A4770-Debut)*86400,0)/3600),"")</f>
        <v/>
      </c>
      <c r="J4770" s="0" t="str">
        <f aca="false">IF(OR(A4770="",B4770=""),"",ROUND((B4770-A4770)*86400,0))</f>
        <v/>
      </c>
      <c r="K4770" s="37" t="str">
        <f aca="false">IF(G4770=1,IF(COUNTIFS($C:$C,C4770,$G:$G,1,$A:$A,"&gt;="&amp;(A4770-FenetreInterm/86400),$A:$A,"&lt;="&amp;A4770)&gt;=NbInterm,1,0),"")</f>
        <v/>
      </c>
      <c r="L4770" s="37" t="str">
        <f aca="false">IF(G4770=1,IF(B4770="",0,IF(J4770&lt;SeuilFugitive,1,0)),"")</f>
        <v/>
      </c>
      <c r="M4770" s="37" t="str">
        <f aca="false">IF(G4770=1,IF(B4770="",IF((Fin-A4770)*24&gt;SeuilFigee,1,0),IF(J4770&gt;SeuilFigee*3600,1,0)),"")</f>
        <v/>
      </c>
      <c r="N4770" s="0" t="str">
        <f aca="false">IF(G4770=1,IF(COUNTIF(H$2:H4770,H4770)=1,COUNTIF($H:$H,H4770),""),"")</f>
        <v/>
      </c>
      <c r="O4770" s="0" t="str">
        <f aca="false">IF(G4770=1,IF(COUNTIF(I$2:I4770,I4770)=1,COUNTIF($I:$I,I4770),""),"")</f>
        <v/>
      </c>
      <c r="P4770" s="38" t="str">
        <f aca="false">IF(G4770=1,IF(COUNTIFS(C$2:C4770,C4770,G$2:G4770,1)=1,COUNTIFS($C:$C,C4770,$G:$G,1)+ROW()/10000000,""),"")</f>
        <v/>
      </c>
      <c r="Q4770" s="0" t="str">
        <f aca="false">IF(K4770=1,IF(COUNTIFS(C$2:C4770,C4770,K$2:K4770,1)=1,1,0),"")</f>
        <v/>
      </c>
      <c r="R4770" s="0" t="str">
        <f aca="false">IF(M4770=1,IF(COUNTIFS(C$2:C4770,C4770,M$2:M4770,1)=1,1,0),"")</f>
        <v/>
      </c>
      <c r="S4770" s="0" t="str">
        <f aca="false">IF(L4770=1,IF(COUNTIFS(C$2:C4770,C4770,L$2:L4770,1)=1,1,0),"")</f>
        <v/>
      </c>
      <c r="T4770" s="38" t="str">
        <f aca="false">IF(N4770="","",N4770+ROW()/10000000)</f>
        <v/>
      </c>
      <c r="U4770" s="0" t="str">
        <f aca="false">IF(G4770=1,IF(B4770="",1,0),"")</f>
        <v/>
      </c>
    </row>
    <row r="4771" customFormat="false" ht="15" hidden="false" customHeight="false" outlineLevel="0" collapsed="false">
      <c r="A4771" s="35"/>
      <c r="B4771" s="35"/>
      <c r="G4771" s="0" t="str">
        <f aca="false">IF(A4771="","",IF(AND(A4771&gt;=Debut,A4771&lt;Fin),1,0))</f>
        <v/>
      </c>
      <c r="H4771" s="0" t="str">
        <f aca="false">IF(G4771=1,INT(ROUND((A4771-Debut)*86400,0)/600),"")</f>
        <v/>
      </c>
      <c r="I4771" s="0" t="str">
        <f aca="false">IF(G4771=1,INT(ROUND((A4771-Debut)*86400,0)/3600),"")</f>
        <v/>
      </c>
      <c r="J4771" s="0" t="str">
        <f aca="false">IF(OR(A4771="",B4771=""),"",ROUND((B4771-A4771)*86400,0))</f>
        <v/>
      </c>
      <c r="K4771" s="37" t="str">
        <f aca="false">IF(G4771=1,IF(COUNTIFS($C:$C,C4771,$G:$G,1,$A:$A,"&gt;="&amp;(A4771-FenetreInterm/86400),$A:$A,"&lt;="&amp;A4771)&gt;=NbInterm,1,0),"")</f>
        <v/>
      </c>
      <c r="L4771" s="37" t="str">
        <f aca="false">IF(G4771=1,IF(B4771="",0,IF(J4771&lt;SeuilFugitive,1,0)),"")</f>
        <v/>
      </c>
      <c r="M4771" s="37" t="str">
        <f aca="false">IF(G4771=1,IF(B4771="",IF((Fin-A4771)*24&gt;SeuilFigee,1,0),IF(J4771&gt;SeuilFigee*3600,1,0)),"")</f>
        <v/>
      </c>
      <c r="N4771" s="0" t="str">
        <f aca="false">IF(G4771=1,IF(COUNTIF(H$2:H4771,H4771)=1,COUNTIF($H:$H,H4771),""),"")</f>
        <v/>
      </c>
      <c r="O4771" s="0" t="str">
        <f aca="false">IF(G4771=1,IF(COUNTIF(I$2:I4771,I4771)=1,COUNTIF($I:$I,I4771),""),"")</f>
        <v/>
      </c>
      <c r="P4771" s="38" t="str">
        <f aca="false">IF(G4771=1,IF(COUNTIFS(C$2:C4771,C4771,G$2:G4771,1)=1,COUNTIFS($C:$C,C4771,$G:$G,1)+ROW()/10000000,""),"")</f>
        <v/>
      </c>
      <c r="Q4771" s="0" t="str">
        <f aca="false">IF(K4771=1,IF(COUNTIFS(C$2:C4771,C4771,K$2:K4771,1)=1,1,0),"")</f>
        <v/>
      </c>
      <c r="R4771" s="0" t="str">
        <f aca="false">IF(M4771=1,IF(COUNTIFS(C$2:C4771,C4771,M$2:M4771,1)=1,1,0),"")</f>
        <v/>
      </c>
      <c r="S4771" s="0" t="str">
        <f aca="false">IF(L4771=1,IF(COUNTIFS(C$2:C4771,C4771,L$2:L4771,1)=1,1,0),"")</f>
        <v/>
      </c>
      <c r="T4771" s="38" t="str">
        <f aca="false">IF(N4771="","",N4771+ROW()/10000000)</f>
        <v/>
      </c>
      <c r="U4771" s="0" t="str">
        <f aca="false">IF(G4771=1,IF(B4771="",1,0),"")</f>
        <v/>
      </c>
    </row>
    <row r="4772" customFormat="false" ht="15" hidden="false" customHeight="false" outlineLevel="0" collapsed="false">
      <c r="A4772" s="35"/>
      <c r="B4772" s="35"/>
      <c r="G4772" s="0" t="str">
        <f aca="false">IF(A4772="","",IF(AND(A4772&gt;=Debut,A4772&lt;Fin),1,0))</f>
        <v/>
      </c>
      <c r="H4772" s="0" t="str">
        <f aca="false">IF(G4772=1,INT(ROUND((A4772-Debut)*86400,0)/600),"")</f>
        <v/>
      </c>
      <c r="I4772" s="0" t="str">
        <f aca="false">IF(G4772=1,INT(ROUND((A4772-Debut)*86400,0)/3600),"")</f>
        <v/>
      </c>
      <c r="J4772" s="0" t="str">
        <f aca="false">IF(OR(A4772="",B4772=""),"",ROUND((B4772-A4772)*86400,0))</f>
        <v/>
      </c>
      <c r="K4772" s="37" t="str">
        <f aca="false">IF(G4772=1,IF(COUNTIFS($C:$C,C4772,$G:$G,1,$A:$A,"&gt;="&amp;(A4772-FenetreInterm/86400),$A:$A,"&lt;="&amp;A4772)&gt;=NbInterm,1,0),"")</f>
        <v/>
      </c>
      <c r="L4772" s="37" t="str">
        <f aca="false">IF(G4772=1,IF(B4772="",0,IF(J4772&lt;SeuilFugitive,1,0)),"")</f>
        <v/>
      </c>
      <c r="M4772" s="37" t="str">
        <f aca="false">IF(G4772=1,IF(B4772="",IF((Fin-A4772)*24&gt;SeuilFigee,1,0),IF(J4772&gt;SeuilFigee*3600,1,0)),"")</f>
        <v/>
      </c>
      <c r="N4772" s="0" t="str">
        <f aca="false">IF(G4772=1,IF(COUNTIF(H$2:H4772,H4772)=1,COUNTIF($H:$H,H4772),""),"")</f>
        <v/>
      </c>
      <c r="O4772" s="0" t="str">
        <f aca="false">IF(G4772=1,IF(COUNTIF(I$2:I4772,I4772)=1,COUNTIF($I:$I,I4772),""),"")</f>
        <v/>
      </c>
      <c r="P4772" s="38" t="str">
        <f aca="false">IF(G4772=1,IF(COUNTIFS(C$2:C4772,C4772,G$2:G4772,1)=1,COUNTIFS($C:$C,C4772,$G:$G,1)+ROW()/10000000,""),"")</f>
        <v/>
      </c>
      <c r="Q4772" s="0" t="str">
        <f aca="false">IF(K4772=1,IF(COUNTIFS(C$2:C4772,C4772,K$2:K4772,1)=1,1,0),"")</f>
        <v/>
      </c>
      <c r="R4772" s="0" t="str">
        <f aca="false">IF(M4772=1,IF(COUNTIFS(C$2:C4772,C4772,M$2:M4772,1)=1,1,0),"")</f>
        <v/>
      </c>
      <c r="S4772" s="0" t="str">
        <f aca="false">IF(L4772=1,IF(COUNTIFS(C$2:C4772,C4772,L$2:L4772,1)=1,1,0),"")</f>
        <v/>
      </c>
      <c r="T4772" s="38" t="str">
        <f aca="false">IF(N4772="","",N4772+ROW()/10000000)</f>
        <v/>
      </c>
      <c r="U4772" s="0" t="str">
        <f aca="false">IF(G4772=1,IF(B4772="",1,0),"")</f>
        <v/>
      </c>
    </row>
    <row r="4773" customFormat="false" ht="15" hidden="false" customHeight="false" outlineLevel="0" collapsed="false">
      <c r="A4773" s="35"/>
      <c r="B4773" s="35"/>
      <c r="G4773" s="0" t="str">
        <f aca="false">IF(A4773="","",IF(AND(A4773&gt;=Debut,A4773&lt;Fin),1,0))</f>
        <v/>
      </c>
      <c r="H4773" s="0" t="str">
        <f aca="false">IF(G4773=1,INT(ROUND((A4773-Debut)*86400,0)/600),"")</f>
        <v/>
      </c>
      <c r="I4773" s="0" t="str">
        <f aca="false">IF(G4773=1,INT(ROUND((A4773-Debut)*86400,0)/3600),"")</f>
        <v/>
      </c>
      <c r="J4773" s="0" t="str">
        <f aca="false">IF(OR(A4773="",B4773=""),"",ROUND((B4773-A4773)*86400,0))</f>
        <v/>
      </c>
      <c r="K4773" s="37" t="str">
        <f aca="false">IF(G4773=1,IF(COUNTIFS($C:$C,C4773,$G:$G,1,$A:$A,"&gt;="&amp;(A4773-FenetreInterm/86400),$A:$A,"&lt;="&amp;A4773)&gt;=NbInterm,1,0),"")</f>
        <v/>
      </c>
      <c r="L4773" s="37" t="str">
        <f aca="false">IF(G4773=1,IF(B4773="",0,IF(J4773&lt;SeuilFugitive,1,0)),"")</f>
        <v/>
      </c>
      <c r="M4773" s="37" t="str">
        <f aca="false">IF(G4773=1,IF(B4773="",IF((Fin-A4773)*24&gt;SeuilFigee,1,0),IF(J4773&gt;SeuilFigee*3600,1,0)),"")</f>
        <v/>
      </c>
      <c r="N4773" s="0" t="str">
        <f aca="false">IF(G4773=1,IF(COUNTIF(H$2:H4773,H4773)=1,COUNTIF($H:$H,H4773),""),"")</f>
        <v/>
      </c>
      <c r="O4773" s="0" t="str">
        <f aca="false">IF(G4773=1,IF(COUNTIF(I$2:I4773,I4773)=1,COUNTIF($I:$I,I4773),""),"")</f>
        <v/>
      </c>
      <c r="P4773" s="38" t="str">
        <f aca="false">IF(G4773=1,IF(COUNTIFS(C$2:C4773,C4773,G$2:G4773,1)=1,COUNTIFS($C:$C,C4773,$G:$G,1)+ROW()/10000000,""),"")</f>
        <v/>
      </c>
      <c r="Q4773" s="0" t="str">
        <f aca="false">IF(K4773=1,IF(COUNTIFS(C$2:C4773,C4773,K$2:K4773,1)=1,1,0),"")</f>
        <v/>
      </c>
      <c r="R4773" s="0" t="str">
        <f aca="false">IF(M4773=1,IF(COUNTIFS(C$2:C4773,C4773,M$2:M4773,1)=1,1,0),"")</f>
        <v/>
      </c>
      <c r="S4773" s="0" t="str">
        <f aca="false">IF(L4773=1,IF(COUNTIFS(C$2:C4773,C4773,L$2:L4773,1)=1,1,0),"")</f>
        <v/>
      </c>
      <c r="T4773" s="38" t="str">
        <f aca="false">IF(N4773="","",N4773+ROW()/10000000)</f>
        <v/>
      </c>
      <c r="U4773" s="0" t="str">
        <f aca="false">IF(G4773=1,IF(B4773="",1,0),"")</f>
        <v/>
      </c>
    </row>
    <row r="4774" customFormat="false" ht="15" hidden="false" customHeight="false" outlineLevel="0" collapsed="false">
      <c r="A4774" s="35"/>
      <c r="B4774" s="35"/>
      <c r="G4774" s="0" t="str">
        <f aca="false">IF(A4774="","",IF(AND(A4774&gt;=Debut,A4774&lt;Fin),1,0))</f>
        <v/>
      </c>
      <c r="H4774" s="0" t="str">
        <f aca="false">IF(G4774=1,INT(ROUND((A4774-Debut)*86400,0)/600),"")</f>
        <v/>
      </c>
      <c r="I4774" s="0" t="str">
        <f aca="false">IF(G4774=1,INT(ROUND((A4774-Debut)*86400,0)/3600),"")</f>
        <v/>
      </c>
      <c r="J4774" s="0" t="str">
        <f aca="false">IF(OR(A4774="",B4774=""),"",ROUND((B4774-A4774)*86400,0))</f>
        <v/>
      </c>
      <c r="K4774" s="37" t="str">
        <f aca="false">IF(G4774=1,IF(COUNTIFS($C:$C,C4774,$G:$G,1,$A:$A,"&gt;="&amp;(A4774-FenetreInterm/86400),$A:$A,"&lt;="&amp;A4774)&gt;=NbInterm,1,0),"")</f>
        <v/>
      </c>
      <c r="L4774" s="37" t="str">
        <f aca="false">IF(G4774=1,IF(B4774="",0,IF(J4774&lt;SeuilFugitive,1,0)),"")</f>
        <v/>
      </c>
      <c r="M4774" s="37" t="str">
        <f aca="false">IF(G4774=1,IF(B4774="",IF((Fin-A4774)*24&gt;SeuilFigee,1,0),IF(J4774&gt;SeuilFigee*3600,1,0)),"")</f>
        <v/>
      </c>
      <c r="N4774" s="0" t="str">
        <f aca="false">IF(G4774=1,IF(COUNTIF(H$2:H4774,H4774)=1,COUNTIF($H:$H,H4774),""),"")</f>
        <v/>
      </c>
      <c r="O4774" s="0" t="str">
        <f aca="false">IF(G4774=1,IF(COUNTIF(I$2:I4774,I4774)=1,COUNTIF($I:$I,I4774),""),"")</f>
        <v/>
      </c>
      <c r="P4774" s="38" t="str">
        <f aca="false">IF(G4774=1,IF(COUNTIFS(C$2:C4774,C4774,G$2:G4774,1)=1,COUNTIFS($C:$C,C4774,$G:$G,1)+ROW()/10000000,""),"")</f>
        <v/>
      </c>
      <c r="Q4774" s="0" t="str">
        <f aca="false">IF(K4774=1,IF(COUNTIFS(C$2:C4774,C4774,K$2:K4774,1)=1,1,0),"")</f>
        <v/>
      </c>
      <c r="R4774" s="0" t="str">
        <f aca="false">IF(M4774=1,IF(COUNTIFS(C$2:C4774,C4774,M$2:M4774,1)=1,1,0),"")</f>
        <v/>
      </c>
      <c r="S4774" s="0" t="str">
        <f aca="false">IF(L4774=1,IF(COUNTIFS(C$2:C4774,C4774,L$2:L4774,1)=1,1,0),"")</f>
        <v/>
      </c>
      <c r="T4774" s="38" t="str">
        <f aca="false">IF(N4774="","",N4774+ROW()/10000000)</f>
        <v/>
      </c>
      <c r="U4774" s="0" t="str">
        <f aca="false">IF(G4774=1,IF(B4774="",1,0),"")</f>
        <v/>
      </c>
    </row>
    <row r="4775" customFormat="false" ht="15" hidden="false" customHeight="false" outlineLevel="0" collapsed="false">
      <c r="A4775" s="35"/>
      <c r="B4775" s="35"/>
      <c r="G4775" s="0" t="str">
        <f aca="false">IF(A4775="","",IF(AND(A4775&gt;=Debut,A4775&lt;Fin),1,0))</f>
        <v/>
      </c>
      <c r="H4775" s="0" t="str">
        <f aca="false">IF(G4775=1,INT(ROUND((A4775-Debut)*86400,0)/600),"")</f>
        <v/>
      </c>
      <c r="I4775" s="0" t="str">
        <f aca="false">IF(G4775=1,INT(ROUND((A4775-Debut)*86400,0)/3600),"")</f>
        <v/>
      </c>
      <c r="J4775" s="0" t="str">
        <f aca="false">IF(OR(A4775="",B4775=""),"",ROUND((B4775-A4775)*86400,0))</f>
        <v/>
      </c>
      <c r="K4775" s="37" t="str">
        <f aca="false">IF(G4775=1,IF(COUNTIFS($C:$C,C4775,$G:$G,1,$A:$A,"&gt;="&amp;(A4775-FenetreInterm/86400),$A:$A,"&lt;="&amp;A4775)&gt;=NbInterm,1,0),"")</f>
        <v/>
      </c>
      <c r="L4775" s="37" t="str">
        <f aca="false">IF(G4775=1,IF(B4775="",0,IF(J4775&lt;SeuilFugitive,1,0)),"")</f>
        <v/>
      </c>
      <c r="M4775" s="37" t="str">
        <f aca="false">IF(G4775=1,IF(B4775="",IF((Fin-A4775)*24&gt;SeuilFigee,1,0),IF(J4775&gt;SeuilFigee*3600,1,0)),"")</f>
        <v/>
      </c>
      <c r="N4775" s="0" t="str">
        <f aca="false">IF(G4775=1,IF(COUNTIF(H$2:H4775,H4775)=1,COUNTIF($H:$H,H4775),""),"")</f>
        <v/>
      </c>
      <c r="O4775" s="0" t="str">
        <f aca="false">IF(G4775=1,IF(COUNTIF(I$2:I4775,I4775)=1,COUNTIF($I:$I,I4775),""),"")</f>
        <v/>
      </c>
      <c r="P4775" s="38" t="str">
        <f aca="false">IF(G4775=1,IF(COUNTIFS(C$2:C4775,C4775,G$2:G4775,1)=1,COUNTIFS($C:$C,C4775,$G:$G,1)+ROW()/10000000,""),"")</f>
        <v/>
      </c>
      <c r="Q4775" s="0" t="str">
        <f aca="false">IF(K4775=1,IF(COUNTIFS(C$2:C4775,C4775,K$2:K4775,1)=1,1,0),"")</f>
        <v/>
      </c>
      <c r="R4775" s="0" t="str">
        <f aca="false">IF(M4775=1,IF(COUNTIFS(C$2:C4775,C4775,M$2:M4775,1)=1,1,0),"")</f>
        <v/>
      </c>
      <c r="S4775" s="0" t="str">
        <f aca="false">IF(L4775=1,IF(COUNTIFS(C$2:C4775,C4775,L$2:L4775,1)=1,1,0),"")</f>
        <v/>
      </c>
      <c r="T4775" s="38" t="str">
        <f aca="false">IF(N4775="","",N4775+ROW()/10000000)</f>
        <v/>
      </c>
      <c r="U4775" s="0" t="str">
        <f aca="false">IF(G4775=1,IF(B4775="",1,0),"")</f>
        <v/>
      </c>
    </row>
    <row r="4776" customFormat="false" ht="15" hidden="false" customHeight="false" outlineLevel="0" collapsed="false">
      <c r="A4776" s="35"/>
      <c r="B4776" s="35"/>
      <c r="G4776" s="0" t="str">
        <f aca="false">IF(A4776="","",IF(AND(A4776&gt;=Debut,A4776&lt;Fin),1,0))</f>
        <v/>
      </c>
      <c r="H4776" s="0" t="str">
        <f aca="false">IF(G4776=1,INT(ROUND((A4776-Debut)*86400,0)/600),"")</f>
        <v/>
      </c>
      <c r="I4776" s="0" t="str">
        <f aca="false">IF(G4776=1,INT(ROUND((A4776-Debut)*86400,0)/3600),"")</f>
        <v/>
      </c>
      <c r="J4776" s="0" t="str">
        <f aca="false">IF(OR(A4776="",B4776=""),"",ROUND((B4776-A4776)*86400,0))</f>
        <v/>
      </c>
      <c r="K4776" s="37" t="str">
        <f aca="false">IF(G4776=1,IF(COUNTIFS($C:$C,C4776,$G:$G,1,$A:$A,"&gt;="&amp;(A4776-FenetreInterm/86400),$A:$A,"&lt;="&amp;A4776)&gt;=NbInterm,1,0),"")</f>
        <v/>
      </c>
      <c r="L4776" s="37" t="str">
        <f aca="false">IF(G4776=1,IF(B4776="",0,IF(J4776&lt;SeuilFugitive,1,0)),"")</f>
        <v/>
      </c>
      <c r="M4776" s="37" t="str">
        <f aca="false">IF(G4776=1,IF(B4776="",IF((Fin-A4776)*24&gt;SeuilFigee,1,0),IF(J4776&gt;SeuilFigee*3600,1,0)),"")</f>
        <v/>
      </c>
      <c r="N4776" s="0" t="str">
        <f aca="false">IF(G4776=1,IF(COUNTIF(H$2:H4776,H4776)=1,COUNTIF($H:$H,H4776),""),"")</f>
        <v/>
      </c>
      <c r="O4776" s="0" t="str">
        <f aca="false">IF(G4776=1,IF(COUNTIF(I$2:I4776,I4776)=1,COUNTIF($I:$I,I4776),""),"")</f>
        <v/>
      </c>
      <c r="P4776" s="38" t="str">
        <f aca="false">IF(G4776=1,IF(COUNTIFS(C$2:C4776,C4776,G$2:G4776,1)=1,COUNTIFS($C:$C,C4776,$G:$G,1)+ROW()/10000000,""),"")</f>
        <v/>
      </c>
      <c r="Q4776" s="0" t="str">
        <f aca="false">IF(K4776=1,IF(COUNTIFS(C$2:C4776,C4776,K$2:K4776,1)=1,1,0),"")</f>
        <v/>
      </c>
      <c r="R4776" s="0" t="str">
        <f aca="false">IF(M4776=1,IF(COUNTIFS(C$2:C4776,C4776,M$2:M4776,1)=1,1,0),"")</f>
        <v/>
      </c>
      <c r="S4776" s="0" t="str">
        <f aca="false">IF(L4776=1,IF(COUNTIFS(C$2:C4776,C4776,L$2:L4776,1)=1,1,0),"")</f>
        <v/>
      </c>
      <c r="T4776" s="38" t="str">
        <f aca="false">IF(N4776="","",N4776+ROW()/10000000)</f>
        <v/>
      </c>
      <c r="U4776" s="0" t="str">
        <f aca="false">IF(G4776=1,IF(B4776="",1,0),"")</f>
        <v/>
      </c>
    </row>
    <row r="4777" customFormat="false" ht="15" hidden="false" customHeight="false" outlineLevel="0" collapsed="false">
      <c r="A4777" s="35"/>
      <c r="B4777" s="35"/>
      <c r="G4777" s="0" t="str">
        <f aca="false">IF(A4777="","",IF(AND(A4777&gt;=Debut,A4777&lt;Fin),1,0))</f>
        <v/>
      </c>
      <c r="H4777" s="0" t="str">
        <f aca="false">IF(G4777=1,INT(ROUND((A4777-Debut)*86400,0)/600),"")</f>
        <v/>
      </c>
      <c r="I4777" s="0" t="str">
        <f aca="false">IF(G4777=1,INT(ROUND((A4777-Debut)*86400,0)/3600),"")</f>
        <v/>
      </c>
      <c r="J4777" s="0" t="str">
        <f aca="false">IF(OR(A4777="",B4777=""),"",ROUND((B4777-A4777)*86400,0))</f>
        <v/>
      </c>
      <c r="K4777" s="37" t="str">
        <f aca="false">IF(G4777=1,IF(COUNTIFS($C:$C,C4777,$G:$G,1,$A:$A,"&gt;="&amp;(A4777-FenetreInterm/86400),$A:$A,"&lt;="&amp;A4777)&gt;=NbInterm,1,0),"")</f>
        <v/>
      </c>
      <c r="L4777" s="37" t="str">
        <f aca="false">IF(G4777=1,IF(B4777="",0,IF(J4777&lt;SeuilFugitive,1,0)),"")</f>
        <v/>
      </c>
      <c r="M4777" s="37" t="str">
        <f aca="false">IF(G4777=1,IF(B4777="",IF((Fin-A4777)*24&gt;SeuilFigee,1,0),IF(J4777&gt;SeuilFigee*3600,1,0)),"")</f>
        <v/>
      </c>
      <c r="N4777" s="0" t="str">
        <f aca="false">IF(G4777=1,IF(COUNTIF(H$2:H4777,H4777)=1,COUNTIF($H:$H,H4777),""),"")</f>
        <v/>
      </c>
      <c r="O4777" s="0" t="str">
        <f aca="false">IF(G4777=1,IF(COUNTIF(I$2:I4777,I4777)=1,COUNTIF($I:$I,I4777),""),"")</f>
        <v/>
      </c>
      <c r="P4777" s="38" t="str">
        <f aca="false">IF(G4777=1,IF(COUNTIFS(C$2:C4777,C4777,G$2:G4777,1)=1,COUNTIFS($C:$C,C4777,$G:$G,1)+ROW()/10000000,""),"")</f>
        <v/>
      </c>
      <c r="Q4777" s="0" t="str">
        <f aca="false">IF(K4777=1,IF(COUNTIFS(C$2:C4777,C4777,K$2:K4777,1)=1,1,0),"")</f>
        <v/>
      </c>
      <c r="R4777" s="0" t="str">
        <f aca="false">IF(M4777=1,IF(COUNTIFS(C$2:C4777,C4777,M$2:M4777,1)=1,1,0),"")</f>
        <v/>
      </c>
      <c r="S4777" s="0" t="str">
        <f aca="false">IF(L4777=1,IF(COUNTIFS(C$2:C4777,C4777,L$2:L4777,1)=1,1,0),"")</f>
        <v/>
      </c>
      <c r="T4777" s="38" t="str">
        <f aca="false">IF(N4777="","",N4777+ROW()/10000000)</f>
        <v/>
      </c>
      <c r="U4777" s="0" t="str">
        <f aca="false">IF(G4777=1,IF(B4777="",1,0),"")</f>
        <v/>
      </c>
    </row>
    <row r="4778" customFormat="false" ht="15" hidden="false" customHeight="false" outlineLevel="0" collapsed="false">
      <c r="A4778" s="35"/>
      <c r="B4778" s="35"/>
      <c r="G4778" s="0" t="str">
        <f aca="false">IF(A4778="","",IF(AND(A4778&gt;=Debut,A4778&lt;Fin),1,0))</f>
        <v/>
      </c>
      <c r="H4778" s="0" t="str">
        <f aca="false">IF(G4778=1,INT(ROUND((A4778-Debut)*86400,0)/600),"")</f>
        <v/>
      </c>
      <c r="I4778" s="0" t="str">
        <f aca="false">IF(G4778=1,INT(ROUND((A4778-Debut)*86400,0)/3600),"")</f>
        <v/>
      </c>
      <c r="J4778" s="0" t="str">
        <f aca="false">IF(OR(A4778="",B4778=""),"",ROUND((B4778-A4778)*86400,0))</f>
        <v/>
      </c>
      <c r="K4778" s="37" t="str">
        <f aca="false">IF(G4778=1,IF(COUNTIFS($C:$C,C4778,$G:$G,1,$A:$A,"&gt;="&amp;(A4778-FenetreInterm/86400),$A:$A,"&lt;="&amp;A4778)&gt;=NbInterm,1,0),"")</f>
        <v/>
      </c>
      <c r="L4778" s="37" t="str">
        <f aca="false">IF(G4778=1,IF(B4778="",0,IF(J4778&lt;SeuilFugitive,1,0)),"")</f>
        <v/>
      </c>
      <c r="M4778" s="37" t="str">
        <f aca="false">IF(G4778=1,IF(B4778="",IF((Fin-A4778)*24&gt;SeuilFigee,1,0),IF(J4778&gt;SeuilFigee*3600,1,0)),"")</f>
        <v/>
      </c>
      <c r="N4778" s="0" t="str">
        <f aca="false">IF(G4778=1,IF(COUNTIF(H$2:H4778,H4778)=1,COUNTIF($H:$H,H4778),""),"")</f>
        <v/>
      </c>
      <c r="O4778" s="0" t="str">
        <f aca="false">IF(G4778=1,IF(COUNTIF(I$2:I4778,I4778)=1,COUNTIF($I:$I,I4778),""),"")</f>
        <v/>
      </c>
      <c r="P4778" s="38" t="str">
        <f aca="false">IF(G4778=1,IF(COUNTIFS(C$2:C4778,C4778,G$2:G4778,1)=1,COUNTIFS($C:$C,C4778,$G:$G,1)+ROW()/10000000,""),"")</f>
        <v/>
      </c>
      <c r="Q4778" s="0" t="str">
        <f aca="false">IF(K4778=1,IF(COUNTIFS(C$2:C4778,C4778,K$2:K4778,1)=1,1,0),"")</f>
        <v/>
      </c>
      <c r="R4778" s="0" t="str">
        <f aca="false">IF(M4778=1,IF(COUNTIFS(C$2:C4778,C4778,M$2:M4778,1)=1,1,0),"")</f>
        <v/>
      </c>
      <c r="S4778" s="0" t="str">
        <f aca="false">IF(L4778=1,IF(COUNTIFS(C$2:C4778,C4778,L$2:L4778,1)=1,1,0),"")</f>
        <v/>
      </c>
      <c r="T4778" s="38" t="str">
        <f aca="false">IF(N4778="","",N4778+ROW()/10000000)</f>
        <v/>
      </c>
      <c r="U4778" s="0" t="str">
        <f aca="false">IF(G4778=1,IF(B4778="",1,0),"")</f>
        <v/>
      </c>
    </row>
    <row r="4779" customFormat="false" ht="15" hidden="false" customHeight="false" outlineLevel="0" collapsed="false">
      <c r="A4779" s="35"/>
      <c r="B4779" s="35"/>
      <c r="G4779" s="0" t="str">
        <f aca="false">IF(A4779="","",IF(AND(A4779&gt;=Debut,A4779&lt;Fin),1,0))</f>
        <v/>
      </c>
      <c r="H4779" s="0" t="str">
        <f aca="false">IF(G4779=1,INT(ROUND((A4779-Debut)*86400,0)/600),"")</f>
        <v/>
      </c>
      <c r="I4779" s="0" t="str">
        <f aca="false">IF(G4779=1,INT(ROUND((A4779-Debut)*86400,0)/3600),"")</f>
        <v/>
      </c>
      <c r="J4779" s="0" t="str">
        <f aca="false">IF(OR(A4779="",B4779=""),"",ROUND((B4779-A4779)*86400,0))</f>
        <v/>
      </c>
      <c r="K4779" s="37" t="str">
        <f aca="false">IF(G4779=1,IF(COUNTIFS($C:$C,C4779,$G:$G,1,$A:$A,"&gt;="&amp;(A4779-FenetreInterm/86400),$A:$A,"&lt;="&amp;A4779)&gt;=NbInterm,1,0),"")</f>
        <v/>
      </c>
      <c r="L4779" s="37" t="str">
        <f aca="false">IF(G4779=1,IF(B4779="",0,IF(J4779&lt;SeuilFugitive,1,0)),"")</f>
        <v/>
      </c>
      <c r="M4779" s="37" t="str">
        <f aca="false">IF(G4779=1,IF(B4779="",IF((Fin-A4779)*24&gt;SeuilFigee,1,0),IF(J4779&gt;SeuilFigee*3600,1,0)),"")</f>
        <v/>
      </c>
      <c r="N4779" s="0" t="str">
        <f aca="false">IF(G4779=1,IF(COUNTIF(H$2:H4779,H4779)=1,COUNTIF($H:$H,H4779),""),"")</f>
        <v/>
      </c>
      <c r="O4779" s="0" t="str">
        <f aca="false">IF(G4779=1,IF(COUNTIF(I$2:I4779,I4779)=1,COUNTIF($I:$I,I4779),""),"")</f>
        <v/>
      </c>
      <c r="P4779" s="38" t="str">
        <f aca="false">IF(G4779=1,IF(COUNTIFS(C$2:C4779,C4779,G$2:G4779,1)=1,COUNTIFS($C:$C,C4779,$G:$G,1)+ROW()/10000000,""),"")</f>
        <v/>
      </c>
      <c r="Q4779" s="0" t="str">
        <f aca="false">IF(K4779=1,IF(COUNTIFS(C$2:C4779,C4779,K$2:K4779,1)=1,1,0),"")</f>
        <v/>
      </c>
      <c r="R4779" s="0" t="str">
        <f aca="false">IF(M4779=1,IF(COUNTIFS(C$2:C4779,C4779,M$2:M4779,1)=1,1,0),"")</f>
        <v/>
      </c>
      <c r="S4779" s="0" t="str">
        <f aca="false">IF(L4779=1,IF(COUNTIFS(C$2:C4779,C4779,L$2:L4779,1)=1,1,0),"")</f>
        <v/>
      </c>
      <c r="T4779" s="38" t="str">
        <f aca="false">IF(N4779="","",N4779+ROW()/10000000)</f>
        <v/>
      </c>
      <c r="U4779" s="0" t="str">
        <f aca="false">IF(G4779=1,IF(B4779="",1,0),"")</f>
        <v/>
      </c>
    </row>
    <row r="4780" customFormat="false" ht="15" hidden="false" customHeight="false" outlineLevel="0" collapsed="false">
      <c r="A4780" s="35"/>
      <c r="B4780" s="35"/>
      <c r="G4780" s="0" t="str">
        <f aca="false">IF(A4780="","",IF(AND(A4780&gt;=Debut,A4780&lt;Fin),1,0))</f>
        <v/>
      </c>
      <c r="H4780" s="0" t="str">
        <f aca="false">IF(G4780=1,INT(ROUND((A4780-Debut)*86400,0)/600),"")</f>
        <v/>
      </c>
      <c r="I4780" s="0" t="str">
        <f aca="false">IF(G4780=1,INT(ROUND((A4780-Debut)*86400,0)/3600),"")</f>
        <v/>
      </c>
      <c r="J4780" s="0" t="str">
        <f aca="false">IF(OR(A4780="",B4780=""),"",ROUND((B4780-A4780)*86400,0))</f>
        <v/>
      </c>
      <c r="K4780" s="37" t="str">
        <f aca="false">IF(G4780=1,IF(COUNTIFS($C:$C,C4780,$G:$G,1,$A:$A,"&gt;="&amp;(A4780-FenetreInterm/86400),$A:$A,"&lt;="&amp;A4780)&gt;=NbInterm,1,0),"")</f>
        <v/>
      </c>
      <c r="L4780" s="37" t="str">
        <f aca="false">IF(G4780=1,IF(B4780="",0,IF(J4780&lt;SeuilFugitive,1,0)),"")</f>
        <v/>
      </c>
      <c r="M4780" s="37" t="str">
        <f aca="false">IF(G4780=1,IF(B4780="",IF((Fin-A4780)*24&gt;SeuilFigee,1,0),IF(J4780&gt;SeuilFigee*3600,1,0)),"")</f>
        <v/>
      </c>
      <c r="N4780" s="0" t="str">
        <f aca="false">IF(G4780=1,IF(COUNTIF(H$2:H4780,H4780)=1,COUNTIF($H:$H,H4780),""),"")</f>
        <v/>
      </c>
      <c r="O4780" s="0" t="str">
        <f aca="false">IF(G4780=1,IF(COUNTIF(I$2:I4780,I4780)=1,COUNTIF($I:$I,I4780),""),"")</f>
        <v/>
      </c>
      <c r="P4780" s="38" t="str">
        <f aca="false">IF(G4780=1,IF(COUNTIFS(C$2:C4780,C4780,G$2:G4780,1)=1,COUNTIFS($C:$C,C4780,$G:$G,1)+ROW()/10000000,""),"")</f>
        <v/>
      </c>
      <c r="Q4780" s="0" t="str">
        <f aca="false">IF(K4780=1,IF(COUNTIFS(C$2:C4780,C4780,K$2:K4780,1)=1,1,0),"")</f>
        <v/>
      </c>
      <c r="R4780" s="0" t="str">
        <f aca="false">IF(M4780=1,IF(COUNTIFS(C$2:C4780,C4780,M$2:M4780,1)=1,1,0),"")</f>
        <v/>
      </c>
      <c r="S4780" s="0" t="str">
        <f aca="false">IF(L4780=1,IF(COUNTIFS(C$2:C4780,C4780,L$2:L4780,1)=1,1,0),"")</f>
        <v/>
      </c>
      <c r="T4780" s="38" t="str">
        <f aca="false">IF(N4780="","",N4780+ROW()/10000000)</f>
        <v/>
      </c>
      <c r="U4780" s="0" t="str">
        <f aca="false">IF(G4780=1,IF(B4780="",1,0),"")</f>
        <v/>
      </c>
    </row>
    <row r="4781" customFormat="false" ht="15" hidden="false" customHeight="false" outlineLevel="0" collapsed="false">
      <c r="A4781" s="35"/>
      <c r="B4781" s="35"/>
      <c r="G4781" s="0" t="str">
        <f aca="false">IF(A4781="","",IF(AND(A4781&gt;=Debut,A4781&lt;Fin),1,0))</f>
        <v/>
      </c>
      <c r="H4781" s="0" t="str">
        <f aca="false">IF(G4781=1,INT(ROUND((A4781-Debut)*86400,0)/600),"")</f>
        <v/>
      </c>
      <c r="I4781" s="0" t="str">
        <f aca="false">IF(G4781=1,INT(ROUND((A4781-Debut)*86400,0)/3600),"")</f>
        <v/>
      </c>
      <c r="J4781" s="0" t="str">
        <f aca="false">IF(OR(A4781="",B4781=""),"",ROUND((B4781-A4781)*86400,0))</f>
        <v/>
      </c>
      <c r="K4781" s="37" t="str">
        <f aca="false">IF(G4781=1,IF(COUNTIFS($C:$C,C4781,$G:$G,1,$A:$A,"&gt;="&amp;(A4781-FenetreInterm/86400),$A:$A,"&lt;="&amp;A4781)&gt;=NbInterm,1,0),"")</f>
        <v/>
      </c>
      <c r="L4781" s="37" t="str">
        <f aca="false">IF(G4781=1,IF(B4781="",0,IF(J4781&lt;SeuilFugitive,1,0)),"")</f>
        <v/>
      </c>
      <c r="M4781" s="37" t="str">
        <f aca="false">IF(G4781=1,IF(B4781="",IF((Fin-A4781)*24&gt;SeuilFigee,1,0),IF(J4781&gt;SeuilFigee*3600,1,0)),"")</f>
        <v/>
      </c>
      <c r="N4781" s="0" t="str">
        <f aca="false">IF(G4781=1,IF(COUNTIF(H$2:H4781,H4781)=1,COUNTIF($H:$H,H4781),""),"")</f>
        <v/>
      </c>
      <c r="O4781" s="0" t="str">
        <f aca="false">IF(G4781=1,IF(COUNTIF(I$2:I4781,I4781)=1,COUNTIF($I:$I,I4781),""),"")</f>
        <v/>
      </c>
      <c r="P4781" s="38" t="str">
        <f aca="false">IF(G4781=1,IF(COUNTIFS(C$2:C4781,C4781,G$2:G4781,1)=1,COUNTIFS($C:$C,C4781,$G:$G,1)+ROW()/10000000,""),"")</f>
        <v/>
      </c>
      <c r="Q4781" s="0" t="str">
        <f aca="false">IF(K4781=1,IF(COUNTIFS(C$2:C4781,C4781,K$2:K4781,1)=1,1,0),"")</f>
        <v/>
      </c>
      <c r="R4781" s="0" t="str">
        <f aca="false">IF(M4781=1,IF(COUNTIFS(C$2:C4781,C4781,M$2:M4781,1)=1,1,0),"")</f>
        <v/>
      </c>
      <c r="S4781" s="0" t="str">
        <f aca="false">IF(L4781=1,IF(COUNTIFS(C$2:C4781,C4781,L$2:L4781,1)=1,1,0),"")</f>
        <v/>
      </c>
      <c r="T4781" s="38" t="str">
        <f aca="false">IF(N4781="","",N4781+ROW()/10000000)</f>
        <v/>
      </c>
      <c r="U4781" s="0" t="str">
        <f aca="false">IF(G4781=1,IF(B4781="",1,0),"")</f>
        <v/>
      </c>
    </row>
    <row r="4782" customFormat="false" ht="15" hidden="false" customHeight="false" outlineLevel="0" collapsed="false">
      <c r="A4782" s="35"/>
      <c r="B4782" s="35"/>
      <c r="G4782" s="0" t="str">
        <f aca="false">IF(A4782="","",IF(AND(A4782&gt;=Debut,A4782&lt;Fin),1,0))</f>
        <v/>
      </c>
      <c r="H4782" s="0" t="str">
        <f aca="false">IF(G4782=1,INT(ROUND((A4782-Debut)*86400,0)/600),"")</f>
        <v/>
      </c>
      <c r="I4782" s="0" t="str">
        <f aca="false">IF(G4782=1,INT(ROUND((A4782-Debut)*86400,0)/3600),"")</f>
        <v/>
      </c>
      <c r="J4782" s="0" t="str">
        <f aca="false">IF(OR(A4782="",B4782=""),"",ROUND((B4782-A4782)*86400,0))</f>
        <v/>
      </c>
      <c r="K4782" s="37" t="str">
        <f aca="false">IF(G4782=1,IF(COUNTIFS($C:$C,C4782,$G:$G,1,$A:$A,"&gt;="&amp;(A4782-FenetreInterm/86400),$A:$A,"&lt;="&amp;A4782)&gt;=NbInterm,1,0),"")</f>
        <v/>
      </c>
      <c r="L4782" s="37" t="str">
        <f aca="false">IF(G4782=1,IF(B4782="",0,IF(J4782&lt;SeuilFugitive,1,0)),"")</f>
        <v/>
      </c>
      <c r="M4782" s="37" t="str">
        <f aca="false">IF(G4782=1,IF(B4782="",IF((Fin-A4782)*24&gt;SeuilFigee,1,0),IF(J4782&gt;SeuilFigee*3600,1,0)),"")</f>
        <v/>
      </c>
      <c r="N4782" s="0" t="str">
        <f aca="false">IF(G4782=1,IF(COUNTIF(H$2:H4782,H4782)=1,COUNTIF($H:$H,H4782),""),"")</f>
        <v/>
      </c>
      <c r="O4782" s="0" t="str">
        <f aca="false">IF(G4782=1,IF(COUNTIF(I$2:I4782,I4782)=1,COUNTIF($I:$I,I4782),""),"")</f>
        <v/>
      </c>
      <c r="P4782" s="38" t="str">
        <f aca="false">IF(G4782=1,IF(COUNTIFS(C$2:C4782,C4782,G$2:G4782,1)=1,COUNTIFS($C:$C,C4782,$G:$G,1)+ROW()/10000000,""),"")</f>
        <v/>
      </c>
      <c r="Q4782" s="0" t="str">
        <f aca="false">IF(K4782=1,IF(COUNTIFS(C$2:C4782,C4782,K$2:K4782,1)=1,1,0),"")</f>
        <v/>
      </c>
      <c r="R4782" s="0" t="str">
        <f aca="false">IF(M4782=1,IF(COUNTIFS(C$2:C4782,C4782,M$2:M4782,1)=1,1,0),"")</f>
        <v/>
      </c>
      <c r="S4782" s="0" t="str">
        <f aca="false">IF(L4782=1,IF(COUNTIFS(C$2:C4782,C4782,L$2:L4782,1)=1,1,0),"")</f>
        <v/>
      </c>
      <c r="T4782" s="38" t="str">
        <f aca="false">IF(N4782="","",N4782+ROW()/10000000)</f>
        <v/>
      </c>
      <c r="U4782" s="0" t="str">
        <f aca="false">IF(G4782=1,IF(B4782="",1,0),"")</f>
        <v/>
      </c>
    </row>
    <row r="4783" customFormat="false" ht="15" hidden="false" customHeight="false" outlineLevel="0" collapsed="false">
      <c r="A4783" s="35"/>
      <c r="B4783" s="35"/>
      <c r="G4783" s="0" t="str">
        <f aca="false">IF(A4783="","",IF(AND(A4783&gt;=Debut,A4783&lt;Fin),1,0))</f>
        <v/>
      </c>
      <c r="H4783" s="0" t="str">
        <f aca="false">IF(G4783=1,INT(ROUND((A4783-Debut)*86400,0)/600),"")</f>
        <v/>
      </c>
      <c r="I4783" s="0" t="str">
        <f aca="false">IF(G4783=1,INT(ROUND((A4783-Debut)*86400,0)/3600),"")</f>
        <v/>
      </c>
      <c r="J4783" s="0" t="str">
        <f aca="false">IF(OR(A4783="",B4783=""),"",ROUND((B4783-A4783)*86400,0))</f>
        <v/>
      </c>
      <c r="K4783" s="37" t="str">
        <f aca="false">IF(G4783=1,IF(COUNTIFS($C:$C,C4783,$G:$G,1,$A:$A,"&gt;="&amp;(A4783-FenetreInterm/86400),$A:$A,"&lt;="&amp;A4783)&gt;=NbInterm,1,0),"")</f>
        <v/>
      </c>
      <c r="L4783" s="37" t="str">
        <f aca="false">IF(G4783=1,IF(B4783="",0,IF(J4783&lt;SeuilFugitive,1,0)),"")</f>
        <v/>
      </c>
      <c r="M4783" s="37" t="str">
        <f aca="false">IF(G4783=1,IF(B4783="",IF((Fin-A4783)*24&gt;SeuilFigee,1,0),IF(J4783&gt;SeuilFigee*3600,1,0)),"")</f>
        <v/>
      </c>
      <c r="N4783" s="0" t="str">
        <f aca="false">IF(G4783=1,IF(COUNTIF(H$2:H4783,H4783)=1,COUNTIF($H:$H,H4783),""),"")</f>
        <v/>
      </c>
      <c r="O4783" s="0" t="str">
        <f aca="false">IF(G4783=1,IF(COUNTIF(I$2:I4783,I4783)=1,COUNTIF($I:$I,I4783),""),"")</f>
        <v/>
      </c>
      <c r="P4783" s="38" t="str">
        <f aca="false">IF(G4783=1,IF(COUNTIFS(C$2:C4783,C4783,G$2:G4783,1)=1,COUNTIFS($C:$C,C4783,$G:$G,1)+ROW()/10000000,""),"")</f>
        <v/>
      </c>
      <c r="Q4783" s="0" t="str">
        <f aca="false">IF(K4783=1,IF(COUNTIFS(C$2:C4783,C4783,K$2:K4783,1)=1,1,0),"")</f>
        <v/>
      </c>
      <c r="R4783" s="0" t="str">
        <f aca="false">IF(M4783=1,IF(COUNTIFS(C$2:C4783,C4783,M$2:M4783,1)=1,1,0),"")</f>
        <v/>
      </c>
      <c r="S4783" s="0" t="str">
        <f aca="false">IF(L4783=1,IF(COUNTIFS(C$2:C4783,C4783,L$2:L4783,1)=1,1,0),"")</f>
        <v/>
      </c>
      <c r="T4783" s="38" t="str">
        <f aca="false">IF(N4783="","",N4783+ROW()/10000000)</f>
        <v/>
      </c>
      <c r="U4783" s="0" t="str">
        <f aca="false">IF(G4783=1,IF(B4783="",1,0),"")</f>
        <v/>
      </c>
    </row>
    <row r="4784" customFormat="false" ht="15" hidden="false" customHeight="false" outlineLevel="0" collapsed="false">
      <c r="A4784" s="35"/>
      <c r="B4784" s="35"/>
      <c r="G4784" s="0" t="str">
        <f aca="false">IF(A4784="","",IF(AND(A4784&gt;=Debut,A4784&lt;Fin),1,0))</f>
        <v/>
      </c>
      <c r="H4784" s="0" t="str">
        <f aca="false">IF(G4784=1,INT(ROUND((A4784-Debut)*86400,0)/600),"")</f>
        <v/>
      </c>
      <c r="I4784" s="0" t="str">
        <f aca="false">IF(G4784=1,INT(ROUND((A4784-Debut)*86400,0)/3600),"")</f>
        <v/>
      </c>
      <c r="J4784" s="0" t="str">
        <f aca="false">IF(OR(A4784="",B4784=""),"",ROUND((B4784-A4784)*86400,0))</f>
        <v/>
      </c>
      <c r="K4784" s="37" t="str">
        <f aca="false">IF(G4784=1,IF(COUNTIFS($C:$C,C4784,$G:$G,1,$A:$A,"&gt;="&amp;(A4784-FenetreInterm/86400),$A:$A,"&lt;="&amp;A4784)&gt;=NbInterm,1,0),"")</f>
        <v/>
      </c>
      <c r="L4784" s="37" t="str">
        <f aca="false">IF(G4784=1,IF(B4784="",0,IF(J4784&lt;SeuilFugitive,1,0)),"")</f>
        <v/>
      </c>
      <c r="M4784" s="37" t="str">
        <f aca="false">IF(G4784=1,IF(B4784="",IF((Fin-A4784)*24&gt;SeuilFigee,1,0),IF(J4784&gt;SeuilFigee*3600,1,0)),"")</f>
        <v/>
      </c>
      <c r="N4784" s="0" t="str">
        <f aca="false">IF(G4784=1,IF(COUNTIF(H$2:H4784,H4784)=1,COUNTIF($H:$H,H4784),""),"")</f>
        <v/>
      </c>
      <c r="O4784" s="0" t="str">
        <f aca="false">IF(G4784=1,IF(COUNTIF(I$2:I4784,I4784)=1,COUNTIF($I:$I,I4784),""),"")</f>
        <v/>
      </c>
      <c r="P4784" s="38" t="str">
        <f aca="false">IF(G4784=1,IF(COUNTIFS(C$2:C4784,C4784,G$2:G4784,1)=1,COUNTIFS($C:$C,C4784,$G:$G,1)+ROW()/10000000,""),"")</f>
        <v/>
      </c>
      <c r="Q4784" s="0" t="str">
        <f aca="false">IF(K4784=1,IF(COUNTIFS(C$2:C4784,C4784,K$2:K4784,1)=1,1,0),"")</f>
        <v/>
      </c>
      <c r="R4784" s="0" t="str">
        <f aca="false">IF(M4784=1,IF(COUNTIFS(C$2:C4784,C4784,M$2:M4784,1)=1,1,0),"")</f>
        <v/>
      </c>
      <c r="S4784" s="0" t="str">
        <f aca="false">IF(L4784=1,IF(COUNTIFS(C$2:C4784,C4784,L$2:L4784,1)=1,1,0),"")</f>
        <v/>
      </c>
      <c r="T4784" s="38" t="str">
        <f aca="false">IF(N4784="","",N4784+ROW()/10000000)</f>
        <v/>
      </c>
      <c r="U4784" s="0" t="str">
        <f aca="false">IF(G4784=1,IF(B4784="",1,0),"")</f>
        <v/>
      </c>
    </row>
    <row r="4785" customFormat="false" ht="15" hidden="false" customHeight="false" outlineLevel="0" collapsed="false">
      <c r="A4785" s="35"/>
      <c r="B4785" s="35"/>
      <c r="G4785" s="0" t="str">
        <f aca="false">IF(A4785="","",IF(AND(A4785&gt;=Debut,A4785&lt;Fin),1,0))</f>
        <v/>
      </c>
      <c r="H4785" s="0" t="str">
        <f aca="false">IF(G4785=1,INT(ROUND((A4785-Debut)*86400,0)/600),"")</f>
        <v/>
      </c>
      <c r="I4785" s="0" t="str">
        <f aca="false">IF(G4785=1,INT(ROUND((A4785-Debut)*86400,0)/3600),"")</f>
        <v/>
      </c>
      <c r="J4785" s="0" t="str">
        <f aca="false">IF(OR(A4785="",B4785=""),"",ROUND((B4785-A4785)*86400,0))</f>
        <v/>
      </c>
      <c r="K4785" s="37" t="str">
        <f aca="false">IF(G4785=1,IF(COUNTIFS($C:$C,C4785,$G:$G,1,$A:$A,"&gt;="&amp;(A4785-FenetreInterm/86400),$A:$A,"&lt;="&amp;A4785)&gt;=NbInterm,1,0),"")</f>
        <v/>
      </c>
      <c r="L4785" s="37" t="str">
        <f aca="false">IF(G4785=1,IF(B4785="",0,IF(J4785&lt;SeuilFugitive,1,0)),"")</f>
        <v/>
      </c>
      <c r="M4785" s="37" t="str">
        <f aca="false">IF(G4785=1,IF(B4785="",IF((Fin-A4785)*24&gt;SeuilFigee,1,0),IF(J4785&gt;SeuilFigee*3600,1,0)),"")</f>
        <v/>
      </c>
      <c r="N4785" s="0" t="str">
        <f aca="false">IF(G4785=1,IF(COUNTIF(H$2:H4785,H4785)=1,COUNTIF($H:$H,H4785),""),"")</f>
        <v/>
      </c>
      <c r="O4785" s="0" t="str">
        <f aca="false">IF(G4785=1,IF(COUNTIF(I$2:I4785,I4785)=1,COUNTIF($I:$I,I4785),""),"")</f>
        <v/>
      </c>
      <c r="P4785" s="38" t="str">
        <f aca="false">IF(G4785=1,IF(COUNTIFS(C$2:C4785,C4785,G$2:G4785,1)=1,COUNTIFS($C:$C,C4785,$G:$G,1)+ROW()/10000000,""),"")</f>
        <v/>
      </c>
      <c r="Q4785" s="0" t="str">
        <f aca="false">IF(K4785=1,IF(COUNTIFS(C$2:C4785,C4785,K$2:K4785,1)=1,1,0),"")</f>
        <v/>
      </c>
      <c r="R4785" s="0" t="str">
        <f aca="false">IF(M4785=1,IF(COUNTIFS(C$2:C4785,C4785,M$2:M4785,1)=1,1,0),"")</f>
        <v/>
      </c>
      <c r="S4785" s="0" t="str">
        <f aca="false">IF(L4785=1,IF(COUNTIFS(C$2:C4785,C4785,L$2:L4785,1)=1,1,0),"")</f>
        <v/>
      </c>
      <c r="T4785" s="38" t="str">
        <f aca="false">IF(N4785="","",N4785+ROW()/10000000)</f>
        <v/>
      </c>
      <c r="U4785" s="0" t="str">
        <f aca="false">IF(G4785=1,IF(B4785="",1,0),"")</f>
        <v/>
      </c>
    </row>
    <row r="4786" customFormat="false" ht="15" hidden="false" customHeight="false" outlineLevel="0" collapsed="false">
      <c r="A4786" s="35"/>
      <c r="B4786" s="35"/>
      <c r="G4786" s="0" t="str">
        <f aca="false">IF(A4786="","",IF(AND(A4786&gt;=Debut,A4786&lt;Fin),1,0))</f>
        <v/>
      </c>
      <c r="H4786" s="0" t="str">
        <f aca="false">IF(G4786=1,INT(ROUND((A4786-Debut)*86400,0)/600),"")</f>
        <v/>
      </c>
      <c r="I4786" s="0" t="str">
        <f aca="false">IF(G4786=1,INT(ROUND((A4786-Debut)*86400,0)/3600),"")</f>
        <v/>
      </c>
      <c r="J4786" s="0" t="str">
        <f aca="false">IF(OR(A4786="",B4786=""),"",ROUND((B4786-A4786)*86400,0))</f>
        <v/>
      </c>
      <c r="K4786" s="37" t="str">
        <f aca="false">IF(G4786=1,IF(COUNTIFS($C:$C,C4786,$G:$G,1,$A:$A,"&gt;="&amp;(A4786-FenetreInterm/86400),$A:$A,"&lt;="&amp;A4786)&gt;=NbInterm,1,0),"")</f>
        <v/>
      </c>
      <c r="L4786" s="37" t="str">
        <f aca="false">IF(G4786=1,IF(B4786="",0,IF(J4786&lt;SeuilFugitive,1,0)),"")</f>
        <v/>
      </c>
      <c r="M4786" s="37" t="str">
        <f aca="false">IF(G4786=1,IF(B4786="",IF((Fin-A4786)*24&gt;SeuilFigee,1,0),IF(J4786&gt;SeuilFigee*3600,1,0)),"")</f>
        <v/>
      </c>
      <c r="N4786" s="0" t="str">
        <f aca="false">IF(G4786=1,IF(COUNTIF(H$2:H4786,H4786)=1,COUNTIF($H:$H,H4786),""),"")</f>
        <v/>
      </c>
      <c r="O4786" s="0" t="str">
        <f aca="false">IF(G4786=1,IF(COUNTIF(I$2:I4786,I4786)=1,COUNTIF($I:$I,I4786),""),"")</f>
        <v/>
      </c>
      <c r="P4786" s="38" t="str">
        <f aca="false">IF(G4786=1,IF(COUNTIFS(C$2:C4786,C4786,G$2:G4786,1)=1,COUNTIFS($C:$C,C4786,$G:$G,1)+ROW()/10000000,""),"")</f>
        <v/>
      </c>
      <c r="Q4786" s="0" t="str">
        <f aca="false">IF(K4786=1,IF(COUNTIFS(C$2:C4786,C4786,K$2:K4786,1)=1,1,0),"")</f>
        <v/>
      </c>
      <c r="R4786" s="0" t="str">
        <f aca="false">IF(M4786=1,IF(COUNTIFS(C$2:C4786,C4786,M$2:M4786,1)=1,1,0),"")</f>
        <v/>
      </c>
      <c r="S4786" s="0" t="str">
        <f aca="false">IF(L4786=1,IF(COUNTIFS(C$2:C4786,C4786,L$2:L4786,1)=1,1,0),"")</f>
        <v/>
      </c>
      <c r="T4786" s="38" t="str">
        <f aca="false">IF(N4786="","",N4786+ROW()/10000000)</f>
        <v/>
      </c>
      <c r="U4786" s="0" t="str">
        <f aca="false">IF(G4786=1,IF(B4786="",1,0),"")</f>
        <v/>
      </c>
    </row>
    <row r="4787" customFormat="false" ht="15" hidden="false" customHeight="false" outlineLevel="0" collapsed="false">
      <c r="A4787" s="35"/>
      <c r="B4787" s="35"/>
      <c r="G4787" s="0" t="str">
        <f aca="false">IF(A4787="","",IF(AND(A4787&gt;=Debut,A4787&lt;Fin),1,0))</f>
        <v/>
      </c>
      <c r="H4787" s="0" t="str">
        <f aca="false">IF(G4787=1,INT(ROUND((A4787-Debut)*86400,0)/600),"")</f>
        <v/>
      </c>
      <c r="I4787" s="0" t="str">
        <f aca="false">IF(G4787=1,INT(ROUND((A4787-Debut)*86400,0)/3600),"")</f>
        <v/>
      </c>
      <c r="J4787" s="0" t="str">
        <f aca="false">IF(OR(A4787="",B4787=""),"",ROUND((B4787-A4787)*86400,0))</f>
        <v/>
      </c>
      <c r="K4787" s="37" t="str">
        <f aca="false">IF(G4787=1,IF(COUNTIFS($C:$C,C4787,$G:$G,1,$A:$A,"&gt;="&amp;(A4787-FenetreInterm/86400),$A:$A,"&lt;="&amp;A4787)&gt;=NbInterm,1,0),"")</f>
        <v/>
      </c>
      <c r="L4787" s="37" t="str">
        <f aca="false">IF(G4787=1,IF(B4787="",0,IF(J4787&lt;SeuilFugitive,1,0)),"")</f>
        <v/>
      </c>
      <c r="M4787" s="37" t="str">
        <f aca="false">IF(G4787=1,IF(B4787="",IF((Fin-A4787)*24&gt;SeuilFigee,1,0),IF(J4787&gt;SeuilFigee*3600,1,0)),"")</f>
        <v/>
      </c>
      <c r="N4787" s="0" t="str">
        <f aca="false">IF(G4787=1,IF(COUNTIF(H$2:H4787,H4787)=1,COUNTIF($H:$H,H4787),""),"")</f>
        <v/>
      </c>
      <c r="O4787" s="0" t="str">
        <f aca="false">IF(G4787=1,IF(COUNTIF(I$2:I4787,I4787)=1,COUNTIF($I:$I,I4787),""),"")</f>
        <v/>
      </c>
      <c r="P4787" s="38" t="str">
        <f aca="false">IF(G4787=1,IF(COUNTIFS(C$2:C4787,C4787,G$2:G4787,1)=1,COUNTIFS($C:$C,C4787,$G:$G,1)+ROW()/10000000,""),"")</f>
        <v/>
      </c>
      <c r="Q4787" s="0" t="str">
        <f aca="false">IF(K4787=1,IF(COUNTIFS(C$2:C4787,C4787,K$2:K4787,1)=1,1,0),"")</f>
        <v/>
      </c>
      <c r="R4787" s="0" t="str">
        <f aca="false">IF(M4787=1,IF(COUNTIFS(C$2:C4787,C4787,M$2:M4787,1)=1,1,0),"")</f>
        <v/>
      </c>
      <c r="S4787" s="0" t="str">
        <f aca="false">IF(L4787=1,IF(COUNTIFS(C$2:C4787,C4787,L$2:L4787,1)=1,1,0),"")</f>
        <v/>
      </c>
      <c r="T4787" s="38" t="str">
        <f aca="false">IF(N4787="","",N4787+ROW()/10000000)</f>
        <v/>
      </c>
      <c r="U4787" s="0" t="str">
        <f aca="false">IF(G4787=1,IF(B4787="",1,0),"")</f>
        <v/>
      </c>
    </row>
    <row r="4788" customFormat="false" ht="15" hidden="false" customHeight="false" outlineLevel="0" collapsed="false">
      <c r="A4788" s="35"/>
      <c r="B4788" s="35"/>
      <c r="G4788" s="0" t="str">
        <f aca="false">IF(A4788="","",IF(AND(A4788&gt;=Debut,A4788&lt;Fin),1,0))</f>
        <v/>
      </c>
      <c r="H4788" s="0" t="str">
        <f aca="false">IF(G4788=1,INT(ROUND((A4788-Debut)*86400,0)/600),"")</f>
        <v/>
      </c>
      <c r="I4788" s="0" t="str">
        <f aca="false">IF(G4788=1,INT(ROUND((A4788-Debut)*86400,0)/3600),"")</f>
        <v/>
      </c>
      <c r="J4788" s="0" t="str">
        <f aca="false">IF(OR(A4788="",B4788=""),"",ROUND((B4788-A4788)*86400,0))</f>
        <v/>
      </c>
      <c r="K4788" s="37" t="str">
        <f aca="false">IF(G4788=1,IF(COUNTIFS($C:$C,C4788,$G:$G,1,$A:$A,"&gt;="&amp;(A4788-FenetreInterm/86400),$A:$A,"&lt;="&amp;A4788)&gt;=NbInterm,1,0),"")</f>
        <v/>
      </c>
      <c r="L4788" s="37" t="str">
        <f aca="false">IF(G4788=1,IF(B4788="",0,IF(J4788&lt;SeuilFugitive,1,0)),"")</f>
        <v/>
      </c>
      <c r="M4788" s="37" t="str">
        <f aca="false">IF(G4788=1,IF(B4788="",IF((Fin-A4788)*24&gt;SeuilFigee,1,0),IF(J4788&gt;SeuilFigee*3600,1,0)),"")</f>
        <v/>
      </c>
      <c r="N4788" s="0" t="str">
        <f aca="false">IF(G4788=1,IF(COUNTIF(H$2:H4788,H4788)=1,COUNTIF($H:$H,H4788),""),"")</f>
        <v/>
      </c>
      <c r="O4788" s="0" t="str">
        <f aca="false">IF(G4788=1,IF(COUNTIF(I$2:I4788,I4788)=1,COUNTIF($I:$I,I4788),""),"")</f>
        <v/>
      </c>
      <c r="P4788" s="38" t="str">
        <f aca="false">IF(G4788=1,IF(COUNTIFS(C$2:C4788,C4788,G$2:G4788,1)=1,COUNTIFS($C:$C,C4788,$G:$G,1)+ROW()/10000000,""),"")</f>
        <v/>
      </c>
      <c r="Q4788" s="0" t="str">
        <f aca="false">IF(K4788=1,IF(COUNTIFS(C$2:C4788,C4788,K$2:K4788,1)=1,1,0),"")</f>
        <v/>
      </c>
      <c r="R4788" s="0" t="str">
        <f aca="false">IF(M4788=1,IF(COUNTIFS(C$2:C4788,C4788,M$2:M4788,1)=1,1,0),"")</f>
        <v/>
      </c>
      <c r="S4788" s="0" t="str">
        <f aca="false">IF(L4788=1,IF(COUNTIFS(C$2:C4788,C4788,L$2:L4788,1)=1,1,0),"")</f>
        <v/>
      </c>
      <c r="T4788" s="38" t="str">
        <f aca="false">IF(N4788="","",N4788+ROW()/10000000)</f>
        <v/>
      </c>
      <c r="U4788" s="0" t="str">
        <f aca="false">IF(G4788=1,IF(B4788="",1,0),"")</f>
        <v/>
      </c>
    </row>
    <row r="4789" customFormat="false" ht="15" hidden="false" customHeight="false" outlineLevel="0" collapsed="false">
      <c r="A4789" s="35"/>
      <c r="B4789" s="35"/>
      <c r="G4789" s="0" t="str">
        <f aca="false">IF(A4789="","",IF(AND(A4789&gt;=Debut,A4789&lt;Fin),1,0))</f>
        <v/>
      </c>
      <c r="H4789" s="0" t="str">
        <f aca="false">IF(G4789=1,INT(ROUND((A4789-Debut)*86400,0)/600),"")</f>
        <v/>
      </c>
      <c r="I4789" s="0" t="str">
        <f aca="false">IF(G4789=1,INT(ROUND((A4789-Debut)*86400,0)/3600),"")</f>
        <v/>
      </c>
      <c r="J4789" s="0" t="str">
        <f aca="false">IF(OR(A4789="",B4789=""),"",ROUND((B4789-A4789)*86400,0))</f>
        <v/>
      </c>
      <c r="K4789" s="37" t="str">
        <f aca="false">IF(G4789=1,IF(COUNTIFS($C:$C,C4789,$G:$G,1,$A:$A,"&gt;="&amp;(A4789-FenetreInterm/86400),$A:$A,"&lt;="&amp;A4789)&gt;=NbInterm,1,0),"")</f>
        <v/>
      </c>
      <c r="L4789" s="37" t="str">
        <f aca="false">IF(G4789=1,IF(B4789="",0,IF(J4789&lt;SeuilFugitive,1,0)),"")</f>
        <v/>
      </c>
      <c r="M4789" s="37" t="str">
        <f aca="false">IF(G4789=1,IF(B4789="",IF((Fin-A4789)*24&gt;SeuilFigee,1,0),IF(J4789&gt;SeuilFigee*3600,1,0)),"")</f>
        <v/>
      </c>
      <c r="N4789" s="0" t="str">
        <f aca="false">IF(G4789=1,IF(COUNTIF(H$2:H4789,H4789)=1,COUNTIF($H:$H,H4789),""),"")</f>
        <v/>
      </c>
      <c r="O4789" s="0" t="str">
        <f aca="false">IF(G4789=1,IF(COUNTIF(I$2:I4789,I4789)=1,COUNTIF($I:$I,I4789),""),"")</f>
        <v/>
      </c>
      <c r="P4789" s="38" t="str">
        <f aca="false">IF(G4789=1,IF(COUNTIFS(C$2:C4789,C4789,G$2:G4789,1)=1,COUNTIFS($C:$C,C4789,$G:$G,1)+ROW()/10000000,""),"")</f>
        <v/>
      </c>
      <c r="Q4789" s="0" t="str">
        <f aca="false">IF(K4789=1,IF(COUNTIFS(C$2:C4789,C4789,K$2:K4789,1)=1,1,0),"")</f>
        <v/>
      </c>
      <c r="R4789" s="0" t="str">
        <f aca="false">IF(M4789=1,IF(COUNTIFS(C$2:C4789,C4789,M$2:M4789,1)=1,1,0),"")</f>
        <v/>
      </c>
      <c r="S4789" s="0" t="str">
        <f aca="false">IF(L4789=1,IF(COUNTIFS(C$2:C4789,C4789,L$2:L4789,1)=1,1,0),"")</f>
        <v/>
      </c>
      <c r="T4789" s="38" t="str">
        <f aca="false">IF(N4789="","",N4789+ROW()/10000000)</f>
        <v/>
      </c>
      <c r="U4789" s="0" t="str">
        <f aca="false">IF(G4789=1,IF(B4789="",1,0),"")</f>
        <v/>
      </c>
    </row>
    <row r="4790" customFormat="false" ht="15" hidden="false" customHeight="false" outlineLevel="0" collapsed="false">
      <c r="A4790" s="35"/>
      <c r="B4790" s="35"/>
      <c r="G4790" s="0" t="str">
        <f aca="false">IF(A4790="","",IF(AND(A4790&gt;=Debut,A4790&lt;Fin),1,0))</f>
        <v/>
      </c>
      <c r="H4790" s="0" t="str">
        <f aca="false">IF(G4790=1,INT(ROUND((A4790-Debut)*86400,0)/600),"")</f>
        <v/>
      </c>
      <c r="I4790" s="0" t="str">
        <f aca="false">IF(G4790=1,INT(ROUND((A4790-Debut)*86400,0)/3600),"")</f>
        <v/>
      </c>
      <c r="J4790" s="0" t="str">
        <f aca="false">IF(OR(A4790="",B4790=""),"",ROUND((B4790-A4790)*86400,0))</f>
        <v/>
      </c>
      <c r="K4790" s="37" t="str">
        <f aca="false">IF(G4790=1,IF(COUNTIFS($C:$C,C4790,$G:$G,1,$A:$A,"&gt;="&amp;(A4790-FenetreInterm/86400),$A:$A,"&lt;="&amp;A4790)&gt;=NbInterm,1,0),"")</f>
        <v/>
      </c>
      <c r="L4790" s="37" t="str">
        <f aca="false">IF(G4790=1,IF(B4790="",0,IF(J4790&lt;SeuilFugitive,1,0)),"")</f>
        <v/>
      </c>
      <c r="M4790" s="37" t="str">
        <f aca="false">IF(G4790=1,IF(B4790="",IF((Fin-A4790)*24&gt;SeuilFigee,1,0),IF(J4790&gt;SeuilFigee*3600,1,0)),"")</f>
        <v/>
      </c>
      <c r="N4790" s="0" t="str">
        <f aca="false">IF(G4790=1,IF(COUNTIF(H$2:H4790,H4790)=1,COUNTIF($H:$H,H4790),""),"")</f>
        <v/>
      </c>
      <c r="O4790" s="0" t="str">
        <f aca="false">IF(G4790=1,IF(COUNTIF(I$2:I4790,I4790)=1,COUNTIF($I:$I,I4790),""),"")</f>
        <v/>
      </c>
      <c r="P4790" s="38" t="str">
        <f aca="false">IF(G4790=1,IF(COUNTIFS(C$2:C4790,C4790,G$2:G4790,1)=1,COUNTIFS($C:$C,C4790,$G:$G,1)+ROW()/10000000,""),"")</f>
        <v/>
      </c>
      <c r="Q4790" s="0" t="str">
        <f aca="false">IF(K4790=1,IF(COUNTIFS(C$2:C4790,C4790,K$2:K4790,1)=1,1,0),"")</f>
        <v/>
      </c>
      <c r="R4790" s="0" t="str">
        <f aca="false">IF(M4790=1,IF(COUNTIFS(C$2:C4790,C4790,M$2:M4790,1)=1,1,0),"")</f>
        <v/>
      </c>
      <c r="S4790" s="0" t="str">
        <f aca="false">IF(L4790=1,IF(COUNTIFS(C$2:C4790,C4790,L$2:L4790,1)=1,1,0),"")</f>
        <v/>
      </c>
      <c r="T4790" s="38" t="str">
        <f aca="false">IF(N4790="","",N4790+ROW()/10000000)</f>
        <v/>
      </c>
      <c r="U4790" s="0" t="str">
        <f aca="false">IF(G4790=1,IF(B4790="",1,0),"")</f>
        <v/>
      </c>
    </row>
    <row r="4791" customFormat="false" ht="15" hidden="false" customHeight="false" outlineLevel="0" collapsed="false">
      <c r="A4791" s="35"/>
      <c r="B4791" s="35"/>
      <c r="G4791" s="0" t="str">
        <f aca="false">IF(A4791="","",IF(AND(A4791&gt;=Debut,A4791&lt;Fin),1,0))</f>
        <v/>
      </c>
      <c r="H4791" s="0" t="str">
        <f aca="false">IF(G4791=1,INT(ROUND((A4791-Debut)*86400,0)/600),"")</f>
        <v/>
      </c>
      <c r="I4791" s="0" t="str">
        <f aca="false">IF(G4791=1,INT(ROUND((A4791-Debut)*86400,0)/3600),"")</f>
        <v/>
      </c>
      <c r="J4791" s="0" t="str">
        <f aca="false">IF(OR(A4791="",B4791=""),"",ROUND((B4791-A4791)*86400,0))</f>
        <v/>
      </c>
      <c r="K4791" s="37" t="str">
        <f aca="false">IF(G4791=1,IF(COUNTIFS($C:$C,C4791,$G:$G,1,$A:$A,"&gt;="&amp;(A4791-FenetreInterm/86400),$A:$A,"&lt;="&amp;A4791)&gt;=NbInterm,1,0),"")</f>
        <v/>
      </c>
      <c r="L4791" s="37" t="str">
        <f aca="false">IF(G4791=1,IF(B4791="",0,IF(J4791&lt;SeuilFugitive,1,0)),"")</f>
        <v/>
      </c>
      <c r="M4791" s="37" t="str">
        <f aca="false">IF(G4791=1,IF(B4791="",IF((Fin-A4791)*24&gt;SeuilFigee,1,0),IF(J4791&gt;SeuilFigee*3600,1,0)),"")</f>
        <v/>
      </c>
      <c r="N4791" s="0" t="str">
        <f aca="false">IF(G4791=1,IF(COUNTIF(H$2:H4791,H4791)=1,COUNTIF($H:$H,H4791),""),"")</f>
        <v/>
      </c>
      <c r="O4791" s="0" t="str">
        <f aca="false">IF(G4791=1,IF(COUNTIF(I$2:I4791,I4791)=1,COUNTIF($I:$I,I4791),""),"")</f>
        <v/>
      </c>
      <c r="P4791" s="38" t="str">
        <f aca="false">IF(G4791=1,IF(COUNTIFS(C$2:C4791,C4791,G$2:G4791,1)=1,COUNTIFS($C:$C,C4791,$G:$G,1)+ROW()/10000000,""),"")</f>
        <v/>
      </c>
      <c r="Q4791" s="0" t="str">
        <f aca="false">IF(K4791=1,IF(COUNTIFS(C$2:C4791,C4791,K$2:K4791,1)=1,1,0),"")</f>
        <v/>
      </c>
      <c r="R4791" s="0" t="str">
        <f aca="false">IF(M4791=1,IF(COUNTIFS(C$2:C4791,C4791,M$2:M4791,1)=1,1,0),"")</f>
        <v/>
      </c>
      <c r="S4791" s="0" t="str">
        <f aca="false">IF(L4791=1,IF(COUNTIFS(C$2:C4791,C4791,L$2:L4791,1)=1,1,0),"")</f>
        <v/>
      </c>
      <c r="T4791" s="38" t="str">
        <f aca="false">IF(N4791="","",N4791+ROW()/10000000)</f>
        <v/>
      </c>
      <c r="U4791" s="0" t="str">
        <f aca="false">IF(G4791=1,IF(B4791="",1,0),"")</f>
        <v/>
      </c>
    </row>
    <row r="4792" customFormat="false" ht="15" hidden="false" customHeight="false" outlineLevel="0" collapsed="false">
      <c r="A4792" s="35"/>
      <c r="B4792" s="35"/>
      <c r="G4792" s="0" t="str">
        <f aca="false">IF(A4792="","",IF(AND(A4792&gt;=Debut,A4792&lt;Fin),1,0))</f>
        <v/>
      </c>
      <c r="H4792" s="0" t="str">
        <f aca="false">IF(G4792=1,INT(ROUND((A4792-Debut)*86400,0)/600),"")</f>
        <v/>
      </c>
      <c r="I4792" s="0" t="str">
        <f aca="false">IF(G4792=1,INT(ROUND((A4792-Debut)*86400,0)/3600),"")</f>
        <v/>
      </c>
      <c r="J4792" s="0" t="str">
        <f aca="false">IF(OR(A4792="",B4792=""),"",ROUND((B4792-A4792)*86400,0))</f>
        <v/>
      </c>
      <c r="K4792" s="37" t="str">
        <f aca="false">IF(G4792=1,IF(COUNTIFS($C:$C,C4792,$G:$G,1,$A:$A,"&gt;="&amp;(A4792-FenetreInterm/86400),$A:$A,"&lt;="&amp;A4792)&gt;=NbInterm,1,0),"")</f>
        <v/>
      </c>
      <c r="L4792" s="37" t="str">
        <f aca="false">IF(G4792=1,IF(B4792="",0,IF(J4792&lt;SeuilFugitive,1,0)),"")</f>
        <v/>
      </c>
      <c r="M4792" s="37" t="str">
        <f aca="false">IF(G4792=1,IF(B4792="",IF((Fin-A4792)*24&gt;SeuilFigee,1,0),IF(J4792&gt;SeuilFigee*3600,1,0)),"")</f>
        <v/>
      </c>
      <c r="N4792" s="0" t="str">
        <f aca="false">IF(G4792=1,IF(COUNTIF(H$2:H4792,H4792)=1,COUNTIF($H:$H,H4792),""),"")</f>
        <v/>
      </c>
      <c r="O4792" s="0" t="str">
        <f aca="false">IF(G4792=1,IF(COUNTIF(I$2:I4792,I4792)=1,COUNTIF($I:$I,I4792),""),"")</f>
        <v/>
      </c>
      <c r="P4792" s="38" t="str">
        <f aca="false">IF(G4792=1,IF(COUNTIFS(C$2:C4792,C4792,G$2:G4792,1)=1,COUNTIFS($C:$C,C4792,$G:$G,1)+ROW()/10000000,""),"")</f>
        <v/>
      </c>
      <c r="Q4792" s="0" t="str">
        <f aca="false">IF(K4792=1,IF(COUNTIFS(C$2:C4792,C4792,K$2:K4792,1)=1,1,0),"")</f>
        <v/>
      </c>
      <c r="R4792" s="0" t="str">
        <f aca="false">IF(M4792=1,IF(COUNTIFS(C$2:C4792,C4792,M$2:M4792,1)=1,1,0),"")</f>
        <v/>
      </c>
      <c r="S4792" s="0" t="str">
        <f aca="false">IF(L4792=1,IF(COUNTIFS(C$2:C4792,C4792,L$2:L4792,1)=1,1,0),"")</f>
        <v/>
      </c>
      <c r="T4792" s="38" t="str">
        <f aca="false">IF(N4792="","",N4792+ROW()/10000000)</f>
        <v/>
      </c>
      <c r="U4792" s="0" t="str">
        <f aca="false">IF(G4792=1,IF(B4792="",1,0),"")</f>
        <v/>
      </c>
    </row>
    <row r="4793" customFormat="false" ht="15" hidden="false" customHeight="false" outlineLevel="0" collapsed="false">
      <c r="A4793" s="35"/>
      <c r="B4793" s="35"/>
      <c r="G4793" s="0" t="str">
        <f aca="false">IF(A4793="","",IF(AND(A4793&gt;=Debut,A4793&lt;Fin),1,0))</f>
        <v/>
      </c>
      <c r="H4793" s="0" t="str">
        <f aca="false">IF(G4793=1,INT(ROUND((A4793-Debut)*86400,0)/600),"")</f>
        <v/>
      </c>
      <c r="I4793" s="0" t="str">
        <f aca="false">IF(G4793=1,INT(ROUND((A4793-Debut)*86400,0)/3600),"")</f>
        <v/>
      </c>
      <c r="J4793" s="0" t="str">
        <f aca="false">IF(OR(A4793="",B4793=""),"",ROUND((B4793-A4793)*86400,0))</f>
        <v/>
      </c>
      <c r="K4793" s="37" t="str">
        <f aca="false">IF(G4793=1,IF(COUNTIFS($C:$C,C4793,$G:$G,1,$A:$A,"&gt;="&amp;(A4793-FenetreInterm/86400),$A:$A,"&lt;="&amp;A4793)&gt;=NbInterm,1,0),"")</f>
        <v/>
      </c>
      <c r="L4793" s="37" t="str">
        <f aca="false">IF(G4793=1,IF(B4793="",0,IF(J4793&lt;SeuilFugitive,1,0)),"")</f>
        <v/>
      </c>
      <c r="M4793" s="37" t="str">
        <f aca="false">IF(G4793=1,IF(B4793="",IF((Fin-A4793)*24&gt;SeuilFigee,1,0),IF(J4793&gt;SeuilFigee*3600,1,0)),"")</f>
        <v/>
      </c>
      <c r="N4793" s="0" t="str">
        <f aca="false">IF(G4793=1,IF(COUNTIF(H$2:H4793,H4793)=1,COUNTIF($H:$H,H4793),""),"")</f>
        <v/>
      </c>
      <c r="O4793" s="0" t="str">
        <f aca="false">IF(G4793=1,IF(COUNTIF(I$2:I4793,I4793)=1,COUNTIF($I:$I,I4793),""),"")</f>
        <v/>
      </c>
      <c r="P4793" s="38" t="str">
        <f aca="false">IF(G4793=1,IF(COUNTIFS(C$2:C4793,C4793,G$2:G4793,1)=1,COUNTIFS($C:$C,C4793,$G:$G,1)+ROW()/10000000,""),"")</f>
        <v/>
      </c>
      <c r="Q4793" s="0" t="str">
        <f aca="false">IF(K4793=1,IF(COUNTIFS(C$2:C4793,C4793,K$2:K4793,1)=1,1,0),"")</f>
        <v/>
      </c>
      <c r="R4793" s="0" t="str">
        <f aca="false">IF(M4793=1,IF(COUNTIFS(C$2:C4793,C4793,M$2:M4793,1)=1,1,0),"")</f>
        <v/>
      </c>
      <c r="S4793" s="0" t="str">
        <f aca="false">IF(L4793=1,IF(COUNTIFS(C$2:C4793,C4793,L$2:L4793,1)=1,1,0),"")</f>
        <v/>
      </c>
      <c r="T4793" s="38" t="str">
        <f aca="false">IF(N4793="","",N4793+ROW()/10000000)</f>
        <v/>
      </c>
      <c r="U4793" s="0" t="str">
        <f aca="false">IF(G4793=1,IF(B4793="",1,0),"")</f>
        <v/>
      </c>
    </row>
    <row r="4794" customFormat="false" ht="15" hidden="false" customHeight="false" outlineLevel="0" collapsed="false">
      <c r="A4794" s="35"/>
      <c r="B4794" s="35"/>
      <c r="G4794" s="0" t="str">
        <f aca="false">IF(A4794="","",IF(AND(A4794&gt;=Debut,A4794&lt;Fin),1,0))</f>
        <v/>
      </c>
      <c r="H4794" s="0" t="str">
        <f aca="false">IF(G4794=1,INT(ROUND((A4794-Debut)*86400,0)/600),"")</f>
        <v/>
      </c>
      <c r="I4794" s="0" t="str">
        <f aca="false">IF(G4794=1,INT(ROUND((A4794-Debut)*86400,0)/3600),"")</f>
        <v/>
      </c>
      <c r="J4794" s="0" t="str">
        <f aca="false">IF(OR(A4794="",B4794=""),"",ROUND((B4794-A4794)*86400,0))</f>
        <v/>
      </c>
      <c r="K4794" s="37" t="str">
        <f aca="false">IF(G4794=1,IF(COUNTIFS($C:$C,C4794,$G:$G,1,$A:$A,"&gt;="&amp;(A4794-FenetreInterm/86400),$A:$A,"&lt;="&amp;A4794)&gt;=NbInterm,1,0),"")</f>
        <v/>
      </c>
      <c r="L4794" s="37" t="str">
        <f aca="false">IF(G4794=1,IF(B4794="",0,IF(J4794&lt;SeuilFugitive,1,0)),"")</f>
        <v/>
      </c>
      <c r="M4794" s="37" t="str">
        <f aca="false">IF(G4794=1,IF(B4794="",IF((Fin-A4794)*24&gt;SeuilFigee,1,0),IF(J4794&gt;SeuilFigee*3600,1,0)),"")</f>
        <v/>
      </c>
      <c r="N4794" s="0" t="str">
        <f aca="false">IF(G4794=1,IF(COUNTIF(H$2:H4794,H4794)=1,COUNTIF($H:$H,H4794),""),"")</f>
        <v/>
      </c>
      <c r="O4794" s="0" t="str">
        <f aca="false">IF(G4794=1,IF(COUNTIF(I$2:I4794,I4794)=1,COUNTIF($I:$I,I4794),""),"")</f>
        <v/>
      </c>
      <c r="P4794" s="38" t="str">
        <f aca="false">IF(G4794=1,IF(COUNTIFS(C$2:C4794,C4794,G$2:G4794,1)=1,COUNTIFS($C:$C,C4794,$G:$G,1)+ROW()/10000000,""),"")</f>
        <v/>
      </c>
      <c r="Q4794" s="0" t="str">
        <f aca="false">IF(K4794=1,IF(COUNTIFS(C$2:C4794,C4794,K$2:K4794,1)=1,1,0),"")</f>
        <v/>
      </c>
      <c r="R4794" s="0" t="str">
        <f aca="false">IF(M4794=1,IF(COUNTIFS(C$2:C4794,C4794,M$2:M4794,1)=1,1,0),"")</f>
        <v/>
      </c>
      <c r="S4794" s="0" t="str">
        <f aca="false">IF(L4794=1,IF(COUNTIFS(C$2:C4794,C4794,L$2:L4794,1)=1,1,0),"")</f>
        <v/>
      </c>
      <c r="T4794" s="38" t="str">
        <f aca="false">IF(N4794="","",N4794+ROW()/10000000)</f>
        <v/>
      </c>
      <c r="U4794" s="0" t="str">
        <f aca="false">IF(G4794=1,IF(B4794="",1,0),"")</f>
        <v/>
      </c>
    </row>
    <row r="4795" customFormat="false" ht="15" hidden="false" customHeight="false" outlineLevel="0" collapsed="false">
      <c r="A4795" s="35"/>
      <c r="B4795" s="35"/>
      <c r="G4795" s="0" t="str">
        <f aca="false">IF(A4795="","",IF(AND(A4795&gt;=Debut,A4795&lt;Fin),1,0))</f>
        <v/>
      </c>
      <c r="H4795" s="0" t="str">
        <f aca="false">IF(G4795=1,INT(ROUND((A4795-Debut)*86400,0)/600),"")</f>
        <v/>
      </c>
      <c r="I4795" s="0" t="str">
        <f aca="false">IF(G4795=1,INT(ROUND((A4795-Debut)*86400,0)/3600),"")</f>
        <v/>
      </c>
      <c r="J4795" s="0" t="str">
        <f aca="false">IF(OR(A4795="",B4795=""),"",ROUND((B4795-A4795)*86400,0))</f>
        <v/>
      </c>
      <c r="K4795" s="37" t="str">
        <f aca="false">IF(G4795=1,IF(COUNTIFS($C:$C,C4795,$G:$G,1,$A:$A,"&gt;="&amp;(A4795-FenetreInterm/86400),$A:$A,"&lt;="&amp;A4795)&gt;=NbInterm,1,0),"")</f>
        <v/>
      </c>
      <c r="L4795" s="37" t="str">
        <f aca="false">IF(G4795=1,IF(B4795="",0,IF(J4795&lt;SeuilFugitive,1,0)),"")</f>
        <v/>
      </c>
      <c r="M4795" s="37" t="str">
        <f aca="false">IF(G4795=1,IF(B4795="",IF((Fin-A4795)*24&gt;SeuilFigee,1,0),IF(J4795&gt;SeuilFigee*3600,1,0)),"")</f>
        <v/>
      </c>
      <c r="N4795" s="0" t="str">
        <f aca="false">IF(G4795=1,IF(COUNTIF(H$2:H4795,H4795)=1,COUNTIF($H:$H,H4795),""),"")</f>
        <v/>
      </c>
      <c r="O4795" s="0" t="str">
        <f aca="false">IF(G4795=1,IF(COUNTIF(I$2:I4795,I4795)=1,COUNTIF($I:$I,I4795),""),"")</f>
        <v/>
      </c>
      <c r="P4795" s="38" t="str">
        <f aca="false">IF(G4795=1,IF(COUNTIFS(C$2:C4795,C4795,G$2:G4795,1)=1,COUNTIFS($C:$C,C4795,$G:$G,1)+ROW()/10000000,""),"")</f>
        <v/>
      </c>
      <c r="Q4795" s="0" t="str">
        <f aca="false">IF(K4795=1,IF(COUNTIFS(C$2:C4795,C4795,K$2:K4795,1)=1,1,0),"")</f>
        <v/>
      </c>
      <c r="R4795" s="0" t="str">
        <f aca="false">IF(M4795=1,IF(COUNTIFS(C$2:C4795,C4795,M$2:M4795,1)=1,1,0),"")</f>
        <v/>
      </c>
      <c r="S4795" s="0" t="str">
        <f aca="false">IF(L4795=1,IF(COUNTIFS(C$2:C4795,C4795,L$2:L4795,1)=1,1,0),"")</f>
        <v/>
      </c>
      <c r="T4795" s="38" t="str">
        <f aca="false">IF(N4795="","",N4795+ROW()/10000000)</f>
        <v/>
      </c>
      <c r="U4795" s="0" t="str">
        <f aca="false">IF(G4795=1,IF(B4795="",1,0),"")</f>
        <v/>
      </c>
    </row>
    <row r="4796" customFormat="false" ht="15" hidden="false" customHeight="false" outlineLevel="0" collapsed="false">
      <c r="A4796" s="35"/>
      <c r="B4796" s="35"/>
      <c r="G4796" s="0" t="str">
        <f aca="false">IF(A4796="","",IF(AND(A4796&gt;=Debut,A4796&lt;Fin),1,0))</f>
        <v/>
      </c>
      <c r="H4796" s="0" t="str">
        <f aca="false">IF(G4796=1,INT(ROUND((A4796-Debut)*86400,0)/600),"")</f>
        <v/>
      </c>
      <c r="I4796" s="0" t="str">
        <f aca="false">IF(G4796=1,INT(ROUND((A4796-Debut)*86400,0)/3600),"")</f>
        <v/>
      </c>
      <c r="J4796" s="0" t="str">
        <f aca="false">IF(OR(A4796="",B4796=""),"",ROUND((B4796-A4796)*86400,0))</f>
        <v/>
      </c>
      <c r="K4796" s="37" t="str">
        <f aca="false">IF(G4796=1,IF(COUNTIFS($C:$C,C4796,$G:$G,1,$A:$A,"&gt;="&amp;(A4796-FenetreInterm/86400),$A:$A,"&lt;="&amp;A4796)&gt;=NbInterm,1,0),"")</f>
        <v/>
      </c>
      <c r="L4796" s="37" t="str">
        <f aca="false">IF(G4796=1,IF(B4796="",0,IF(J4796&lt;SeuilFugitive,1,0)),"")</f>
        <v/>
      </c>
      <c r="M4796" s="37" t="str">
        <f aca="false">IF(G4796=1,IF(B4796="",IF((Fin-A4796)*24&gt;SeuilFigee,1,0),IF(J4796&gt;SeuilFigee*3600,1,0)),"")</f>
        <v/>
      </c>
      <c r="N4796" s="0" t="str">
        <f aca="false">IF(G4796=1,IF(COUNTIF(H$2:H4796,H4796)=1,COUNTIF($H:$H,H4796),""),"")</f>
        <v/>
      </c>
      <c r="O4796" s="0" t="str">
        <f aca="false">IF(G4796=1,IF(COUNTIF(I$2:I4796,I4796)=1,COUNTIF($I:$I,I4796),""),"")</f>
        <v/>
      </c>
      <c r="P4796" s="38" t="str">
        <f aca="false">IF(G4796=1,IF(COUNTIFS(C$2:C4796,C4796,G$2:G4796,1)=1,COUNTIFS($C:$C,C4796,$G:$G,1)+ROW()/10000000,""),"")</f>
        <v/>
      </c>
      <c r="Q4796" s="0" t="str">
        <f aca="false">IF(K4796=1,IF(COUNTIFS(C$2:C4796,C4796,K$2:K4796,1)=1,1,0),"")</f>
        <v/>
      </c>
      <c r="R4796" s="0" t="str">
        <f aca="false">IF(M4796=1,IF(COUNTIFS(C$2:C4796,C4796,M$2:M4796,1)=1,1,0),"")</f>
        <v/>
      </c>
      <c r="S4796" s="0" t="str">
        <f aca="false">IF(L4796=1,IF(COUNTIFS(C$2:C4796,C4796,L$2:L4796,1)=1,1,0),"")</f>
        <v/>
      </c>
      <c r="T4796" s="38" t="str">
        <f aca="false">IF(N4796="","",N4796+ROW()/10000000)</f>
        <v/>
      </c>
      <c r="U4796" s="0" t="str">
        <f aca="false">IF(G4796=1,IF(B4796="",1,0),"")</f>
        <v/>
      </c>
    </row>
    <row r="4797" customFormat="false" ht="15" hidden="false" customHeight="false" outlineLevel="0" collapsed="false">
      <c r="A4797" s="35"/>
      <c r="B4797" s="35"/>
      <c r="G4797" s="0" t="str">
        <f aca="false">IF(A4797="","",IF(AND(A4797&gt;=Debut,A4797&lt;Fin),1,0))</f>
        <v/>
      </c>
      <c r="H4797" s="0" t="str">
        <f aca="false">IF(G4797=1,INT(ROUND((A4797-Debut)*86400,0)/600),"")</f>
        <v/>
      </c>
      <c r="I4797" s="0" t="str">
        <f aca="false">IF(G4797=1,INT(ROUND((A4797-Debut)*86400,0)/3600),"")</f>
        <v/>
      </c>
      <c r="J4797" s="0" t="str">
        <f aca="false">IF(OR(A4797="",B4797=""),"",ROUND((B4797-A4797)*86400,0))</f>
        <v/>
      </c>
      <c r="K4797" s="37" t="str">
        <f aca="false">IF(G4797=1,IF(COUNTIFS($C:$C,C4797,$G:$G,1,$A:$A,"&gt;="&amp;(A4797-FenetreInterm/86400),$A:$A,"&lt;="&amp;A4797)&gt;=NbInterm,1,0),"")</f>
        <v/>
      </c>
      <c r="L4797" s="37" t="str">
        <f aca="false">IF(G4797=1,IF(B4797="",0,IF(J4797&lt;SeuilFugitive,1,0)),"")</f>
        <v/>
      </c>
      <c r="M4797" s="37" t="str">
        <f aca="false">IF(G4797=1,IF(B4797="",IF((Fin-A4797)*24&gt;SeuilFigee,1,0),IF(J4797&gt;SeuilFigee*3600,1,0)),"")</f>
        <v/>
      </c>
      <c r="N4797" s="0" t="str">
        <f aca="false">IF(G4797=1,IF(COUNTIF(H$2:H4797,H4797)=1,COUNTIF($H:$H,H4797),""),"")</f>
        <v/>
      </c>
      <c r="O4797" s="0" t="str">
        <f aca="false">IF(G4797=1,IF(COUNTIF(I$2:I4797,I4797)=1,COUNTIF($I:$I,I4797),""),"")</f>
        <v/>
      </c>
      <c r="P4797" s="38" t="str">
        <f aca="false">IF(G4797=1,IF(COUNTIFS(C$2:C4797,C4797,G$2:G4797,1)=1,COUNTIFS($C:$C,C4797,$G:$G,1)+ROW()/10000000,""),"")</f>
        <v/>
      </c>
      <c r="Q4797" s="0" t="str">
        <f aca="false">IF(K4797=1,IF(COUNTIFS(C$2:C4797,C4797,K$2:K4797,1)=1,1,0),"")</f>
        <v/>
      </c>
      <c r="R4797" s="0" t="str">
        <f aca="false">IF(M4797=1,IF(COUNTIFS(C$2:C4797,C4797,M$2:M4797,1)=1,1,0),"")</f>
        <v/>
      </c>
      <c r="S4797" s="0" t="str">
        <f aca="false">IF(L4797=1,IF(COUNTIFS(C$2:C4797,C4797,L$2:L4797,1)=1,1,0),"")</f>
        <v/>
      </c>
      <c r="T4797" s="38" t="str">
        <f aca="false">IF(N4797="","",N4797+ROW()/10000000)</f>
        <v/>
      </c>
      <c r="U4797" s="0" t="str">
        <f aca="false">IF(G4797=1,IF(B4797="",1,0),"")</f>
        <v/>
      </c>
    </row>
    <row r="4798" customFormat="false" ht="15" hidden="false" customHeight="false" outlineLevel="0" collapsed="false">
      <c r="A4798" s="35"/>
      <c r="B4798" s="35"/>
      <c r="G4798" s="0" t="str">
        <f aca="false">IF(A4798="","",IF(AND(A4798&gt;=Debut,A4798&lt;Fin),1,0))</f>
        <v/>
      </c>
      <c r="H4798" s="0" t="str">
        <f aca="false">IF(G4798=1,INT(ROUND((A4798-Debut)*86400,0)/600),"")</f>
        <v/>
      </c>
      <c r="I4798" s="0" t="str">
        <f aca="false">IF(G4798=1,INT(ROUND((A4798-Debut)*86400,0)/3600),"")</f>
        <v/>
      </c>
      <c r="J4798" s="0" t="str">
        <f aca="false">IF(OR(A4798="",B4798=""),"",ROUND((B4798-A4798)*86400,0))</f>
        <v/>
      </c>
      <c r="K4798" s="37" t="str">
        <f aca="false">IF(G4798=1,IF(COUNTIFS($C:$C,C4798,$G:$G,1,$A:$A,"&gt;="&amp;(A4798-FenetreInterm/86400),$A:$A,"&lt;="&amp;A4798)&gt;=NbInterm,1,0),"")</f>
        <v/>
      </c>
      <c r="L4798" s="37" t="str">
        <f aca="false">IF(G4798=1,IF(B4798="",0,IF(J4798&lt;SeuilFugitive,1,0)),"")</f>
        <v/>
      </c>
      <c r="M4798" s="37" t="str">
        <f aca="false">IF(G4798=1,IF(B4798="",IF((Fin-A4798)*24&gt;SeuilFigee,1,0),IF(J4798&gt;SeuilFigee*3600,1,0)),"")</f>
        <v/>
      </c>
      <c r="N4798" s="0" t="str">
        <f aca="false">IF(G4798=1,IF(COUNTIF(H$2:H4798,H4798)=1,COUNTIF($H:$H,H4798),""),"")</f>
        <v/>
      </c>
      <c r="O4798" s="0" t="str">
        <f aca="false">IF(G4798=1,IF(COUNTIF(I$2:I4798,I4798)=1,COUNTIF($I:$I,I4798),""),"")</f>
        <v/>
      </c>
      <c r="P4798" s="38" t="str">
        <f aca="false">IF(G4798=1,IF(COUNTIFS(C$2:C4798,C4798,G$2:G4798,1)=1,COUNTIFS($C:$C,C4798,$G:$G,1)+ROW()/10000000,""),"")</f>
        <v/>
      </c>
      <c r="Q4798" s="0" t="str">
        <f aca="false">IF(K4798=1,IF(COUNTIFS(C$2:C4798,C4798,K$2:K4798,1)=1,1,0),"")</f>
        <v/>
      </c>
      <c r="R4798" s="0" t="str">
        <f aca="false">IF(M4798=1,IF(COUNTIFS(C$2:C4798,C4798,M$2:M4798,1)=1,1,0),"")</f>
        <v/>
      </c>
      <c r="S4798" s="0" t="str">
        <f aca="false">IF(L4798=1,IF(COUNTIFS(C$2:C4798,C4798,L$2:L4798,1)=1,1,0),"")</f>
        <v/>
      </c>
      <c r="T4798" s="38" t="str">
        <f aca="false">IF(N4798="","",N4798+ROW()/10000000)</f>
        <v/>
      </c>
      <c r="U4798" s="0" t="str">
        <f aca="false">IF(G4798=1,IF(B4798="",1,0),"")</f>
        <v/>
      </c>
    </row>
    <row r="4799" customFormat="false" ht="15" hidden="false" customHeight="false" outlineLevel="0" collapsed="false">
      <c r="A4799" s="35"/>
      <c r="B4799" s="35"/>
      <c r="G4799" s="0" t="str">
        <f aca="false">IF(A4799="","",IF(AND(A4799&gt;=Debut,A4799&lt;Fin),1,0))</f>
        <v/>
      </c>
      <c r="H4799" s="0" t="str">
        <f aca="false">IF(G4799=1,INT(ROUND((A4799-Debut)*86400,0)/600),"")</f>
        <v/>
      </c>
      <c r="I4799" s="0" t="str">
        <f aca="false">IF(G4799=1,INT(ROUND((A4799-Debut)*86400,0)/3600),"")</f>
        <v/>
      </c>
      <c r="J4799" s="0" t="str">
        <f aca="false">IF(OR(A4799="",B4799=""),"",ROUND((B4799-A4799)*86400,0))</f>
        <v/>
      </c>
      <c r="K4799" s="37" t="str">
        <f aca="false">IF(G4799=1,IF(COUNTIFS($C:$C,C4799,$G:$G,1,$A:$A,"&gt;="&amp;(A4799-FenetreInterm/86400),$A:$A,"&lt;="&amp;A4799)&gt;=NbInterm,1,0),"")</f>
        <v/>
      </c>
      <c r="L4799" s="37" t="str">
        <f aca="false">IF(G4799=1,IF(B4799="",0,IF(J4799&lt;SeuilFugitive,1,0)),"")</f>
        <v/>
      </c>
      <c r="M4799" s="37" t="str">
        <f aca="false">IF(G4799=1,IF(B4799="",IF((Fin-A4799)*24&gt;SeuilFigee,1,0),IF(J4799&gt;SeuilFigee*3600,1,0)),"")</f>
        <v/>
      </c>
      <c r="N4799" s="0" t="str">
        <f aca="false">IF(G4799=1,IF(COUNTIF(H$2:H4799,H4799)=1,COUNTIF($H:$H,H4799),""),"")</f>
        <v/>
      </c>
      <c r="O4799" s="0" t="str">
        <f aca="false">IF(G4799=1,IF(COUNTIF(I$2:I4799,I4799)=1,COUNTIF($I:$I,I4799),""),"")</f>
        <v/>
      </c>
      <c r="P4799" s="38" t="str">
        <f aca="false">IF(G4799=1,IF(COUNTIFS(C$2:C4799,C4799,G$2:G4799,1)=1,COUNTIFS($C:$C,C4799,$G:$G,1)+ROW()/10000000,""),"")</f>
        <v/>
      </c>
      <c r="Q4799" s="0" t="str">
        <f aca="false">IF(K4799=1,IF(COUNTIFS(C$2:C4799,C4799,K$2:K4799,1)=1,1,0),"")</f>
        <v/>
      </c>
      <c r="R4799" s="0" t="str">
        <f aca="false">IF(M4799=1,IF(COUNTIFS(C$2:C4799,C4799,M$2:M4799,1)=1,1,0),"")</f>
        <v/>
      </c>
      <c r="S4799" s="0" t="str">
        <f aca="false">IF(L4799=1,IF(COUNTIFS(C$2:C4799,C4799,L$2:L4799,1)=1,1,0),"")</f>
        <v/>
      </c>
      <c r="T4799" s="38" t="str">
        <f aca="false">IF(N4799="","",N4799+ROW()/10000000)</f>
        <v/>
      </c>
      <c r="U4799" s="0" t="str">
        <f aca="false">IF(G4799=1,IF(B4799="",1,0),"")</f>
        <v/>
      </c>
    </row>
    <row r="4800" customFormat="false" ht="15" hidden="false" customHeight="false" outlineLevel="0" collapsed="false">
      <c r="A4800" s="35"/>
      <c r="B4800" s="35"/>
      <c r="G4800" s="0" t="str">
        <f aca="false">IF(A4800="","",IF(AND(A4800&gt;=Debut,A4800&lt;Fin),1,0))</f>
        <v/>
      </c>
      <c r="H4800" s="0" t="str">
        <f aca="false">IF(G4800=1,INT(ROUND((A4800-Debut)*86400,0)/600),"")</f>
        <v/>
      </c>
      <c r="I4800" s="0" t="str">
        <f aca="false">IF(G4800=1,INT(ROUND((A4800-Debut)*86400,0)/3600),"")</f>
        <v/>
      </c>
      <c r="J4800" s="0" t="str">
        <f aca="false">IF(OR(A4800="",B4800=""),"",ROUND((B4800-A4800)*86400,0))</f>
        <v/>
      </c>
      <c r="K4800" s="37" t="str">
        <f aca="false">IF(G4800=1,IF(COUNTIFS($C:$C,C4800,$G:$G,1,$A:$A,"&gt;="&amp;(A4800-FenetreInterm/86400),$A:$A,"&lt;="&amp;A4800)&gt;=NbInterm,1,0),"")</f>
        <v/>
      </c>
      <c r="L4800" s="37" t="str">
        <f aca="false">IF(G4800=1,IF(B4800="",0,IF(J4800&lt;SeuilFugitive,1,0)),"")</f>
        <v/>
      </c>
      <c r="M4800" s="37" t="str">
        <f aca="false">IF(G4800=1,IF(B4800="",IF((Fin-A4800)*24&gt;SeuilFigee,1,0),IF(J4800&gt;SeuilFigee*3600,1,0)),"")</f>
        <v/>
      </c>
      <c r="N4800" s="0" t="str">
        <f aca="false">IF(G4800=1,IF(COUNTIF(H$2:H4800,H4800)=1,COUNTIF($H:$H,H4800),""),"")</f>
        <v/>
      </c>
      <c r="O4800" s="0" t="str">
        <f aca="false">IF(G4800=1,IF(COUNTIF(I$2:I4800,I4800)=1,COUNTIF($I:$I,I4800),""),"")</f>
        <v/>
      </c>
      <c r="P4800" s="38" t="str">
        <f aca="false">IF(G4800=1,IF(COUNTIFS(C$2:C4800,C4800,G$2:G4800,1)=1,COUNTIFS($C:$C,C4800,$G:$G,1)+ROW()/10000000,""),"")</f>
        <v/>
      </c>
      <c r="Q4800" s="0" t="str">
        <f aca="false">IF(K4800=1,IF(COUNTIFS(C$2:C4800,C4800,K$2:K4800,1)=1,1,0),"")</f>
        <v/>
      </c>
      <c r="R4800" s="0" t="str">
        <f aca="false">IF(M4800=1,IF(COUNTIFS(C$2:C4800,C4800,M$2:M4800,1)=1,1,0),"")</f>
        <v/>
      </c>
      <c r="S4800" s="0" t="str">
        <f aca="false">IF(L4800=1,IF(COUNTIFS(C$2:C4800,C4800,L$2:L4800,1)=1,1,0),"")</f>
        <v/>
      </c>
      <c r="T4800" s="38" t="str">
        <f aca="false">IF(N4800="","",N4800+ROW()/10000000)</f>
        <v/>
      </c>
      <c r="U4800" s="0" t="str">
        <f aca="false">IF(G4800=1,IF(B4800="",1,0),"")</f>
        <v/>
      </c>
    </row>
    <row r="4801" customFormat="false" ht="15" hidden="false" customHeight="false" outlineLevel="0" collapsed="false">
      <c r="A4801" s="35"/>
      <c r="B4801" s="35"/>
      <c r="G4801" s="0" t="str">
        <f aca="false">IF(A4801="","",IF(AND(A4801&gt;=Debut,A4801&lt;Fin),1,0))</f>
        <v/>
      </c>
      <c r="H4801" s="0" t="str">
        <f aca="false">IF(G4801=1,INT(ROUND((A4801-Debut)*86400,0)/600),"")</f>
        <v/>
      </c>
      <c r="I4801" s="0" t="str">
        <f aca="false">IF(G4801=1,INT(ROUND((A4801-Debut)*86400,0)/3600),"")</f>
        <v/>
      </c>
      <c r="J4801" s="0" t="str">
        <f aca="false">IF(OR(A4801="",B4801=""),"",ROUND((B4801-A4801)*86400,0))</f>
        <v/>
      </c>
      <c r="K4801" s="37" t="str">
        <f aca="false">IF(G4801=1,IF(COUNTIFS($C:$C,C4801,$G:$G,1,$A:$A,"&gt;="&amp;(A4801-FenetreInterm/86400),$A:$A,"&lt;="&amp;A4801)&gt;=NbInterm,1,0),"")</f>
        <v/>
      </c>
      <c r="L4801" s="37" t="str">
        <f aca="false">IF(G4801=1,IF(B4801="",0,IF(J4801&lt;SeuilFugitive,1,0)),"")</f>
        <v/>
      </c>
      <c r="M4801" s="37" t="str">
        <f aca="false">IF(G4801=1,IF(B4801="",IF((Fin-A4801)*24&gt;SeuilFigee,1,0),IF(J4801&gt;SeuilFigee*3600,1,0)),"")</f>
        <v/>
      </c>
      <c r="N4801" s="0" t="str">
        <f aca="false">IF(G4801=1,IF(COUNTIF(H$2:H4801,H4801)=1,COUNTIF($H:$H,H4801),""),"")</f>
        <v/>
      </c>
      <c r="O4801" s="0" t="str">
        <f aca="false">IF(G4801=1,IF(COUNTIF(I$2:I4801,I4801)=1,COUNTIF($I:$I,I4801),""),"")</f>
        <v/>
      </c>
      <c r="P4801" s="38" t="str">
        <f aca="false">IF(G4801=1,IF(COUNTIFS(C$2:C4801,C4801,G$2:G4801,1)=1,COUNTIFS($C:$C,C4801,$G:$G,1)+ROW()/10000000,""),"")</f>
        <v/>
      </c>
      <c r="Q4801" s="0" t="str">
        <f aca="false">IF(K4801=1,IF(COUNTIFS(C$2:C4801,C4801,K$2:K4801,1)=1,1,0),"")</f>
        <v/>
      </c>
      <c r="R4801" s="0" t="str">
        <f aca="false">IF(M4801=1,IF(COUNTIFS(C$2:C4801,C4801,M$2:M4801,1)=1,1,0),"")</f>
        <v/>
      </c>
      <c r="S4801" s="0" t="str">
        <f aca="false">IF(L4801=1,IF(COUNTIFS(C$2:C4801,C4801,L$2:L4801,1)=1,1,0),"")</f>
        <v/>
      </c>
      <c r="T4801" s="38" t="str">
        <f aca="false">IF(N4801="","",N4801+ROW()/10000000)</f>
        <v/>
      </c>
      <c r="U4801" s="0" t="str">
        <f aca="false">IF(G4801=1,IF(B4801="",1,0),"")</f>
        <v/>
      </c>
    </row>
    <row r="4802" customFormat="false" ht="15" hidden="false" customHeight="false" outlineLevel="0" collapsed="false">
      <c r="A4802" s="35"/>
      <c r="B4802" s="35"/>
      <c r="G4802" s="0" t="str">
        <f aca="false">IF(A4802="","",IF(AND(A4802&gt;=Debut,A4802&lt;Fin),1,0))</f>
        <v/>
      </c>
      <c r="H4802" s="0" t="str">
        <f aca="false">IF(G4802=1,INT(ROUND((A4802-Debut)*86400,0)/600),"")</f>
        <v/>
      </c>
      <c r="I4802" s="0" t="str">
        <f aca="false">IF(G4802=1,INT(ROUND((A4802-Debut)*86400,0)/3600),"")</f>
        <v/>
      </c>
      <c r="J4802" s="0" t="str">
        <f aca="false">IF(OR(A4802="",B4802=""),"",ROUND((B4802-A4802)*86400,0))</f>
        <v/>
      </c>
      <c r="K4802" s="37" t="str">
        <f aca="false">IF(G4802=1,IF(COUNTIFS($C:$C,C4802,$G:$G,1,$A:$A,"&gt;="&amp;(A4802-FenetreInterm/86400),$A:$A,"&lt;="&amp;A4802)&gt;=NbInterm,1,0),"")</f>
        <v/>
      </c>
      <c r="L4802" s="37" t="str">
        <f aca="false">IF(G4802=1,IF(B4802="",0,IF(J4802&lt;SeuilFugitive,1,0)),"")</f>
        <v/>
      </c>
      <c r="M4802" s="37" t="str">
        <f aca="false">IF(G4802=1,IF(B4802="",IF((Fin-A4802)*24&gt;SeuilFigee,1,0),IF(J4802&gt;SeuilFigee*3600,1,0)),"")</f>
        <v/>
      </c>
      <c r="N4802" s="0" t="str">
        <f aca="false">IF(G4802=1,IF(COUNTIF(H$2:H4802,H4802)=1,COUNTIF($H:$H,H4802),""),"")</f>
        <v/>
      </c>
      <c r="O4802" s="0" t="str">
        <f aca="false">IF(G4802=1,IF(COUNTIF(I$2:I4802,I4802)=1,COUNTIF($I:$I,I4802),""),"")</f>
        <v/>
      </c>
      <c r="P4802" s="38" t="str">
        <f aca="false">IF(G4802=1,IF(COUNTIFS(C$2:C4802,C4802,G$2:G4802,1)=1,COUNTIFS($C:$C,C4802,$G:$G,1)+ROW()/10000000,""),"")</f>
        <v/>
      </c>
      <c r="Q4802" s="0" t="str">
        <f aca="false">IF(K4802=1,IF(COUNTIFS(C$2:C4802,C4802,K$2:K4802,1)=1,1,0),"")</f>
        <v/>
      </c>
      <c r="R4802" s="0" t="str">
        <f aca="false">IF(M4802=1,IF(COUNTIFS(C$2:C4802,C4802,M$2:M4802,1)=1,1,0),"")</f>
        <v/>
      </c>
      <c r="S4802" s="0" t="str">
        <f aca="false">IF(L4802=1,IF(COUNTIFS(C$2:C4802,C4802,L$2:L4802,1)=1,1,0),"")</f>
        <v/>
      </c>
      <c r="T4802" s="38" t="str">
        <f aca="false">IF(N4802="","",N4802+ROW()/10000000)</f>
        <v/>
      </c>
      <c r="U4802" s="0" t="str">
        <f aca="false">IF(G4802=1,IF(B4802="",1,0),"")</f>
        <v/>
      </c>
    </row>
    <row r="4803" customFormat="false" ht="15" hidden="false" customHeight="false" outlineLevel="0" collapsed="false">
      <c r="A4803" s="35"/>
      <c r="B4803" s="35"/>
      <c r="G4803" s="0" t="str">
        <f aca="false">IF(A4803="","",IF(AND(A4803&gt;=Debut,A4803&lt;Fin),1,0))</f>
        <v/>
      </c>
      <c r="H4803" s="0" t="str">
        <f aca="false">IF(G4803=1,INT(ROUND((A4803-Debut)*86400,0)/600),"")</f>
        <v/>
      </c>
      <c r="I4803" s="0" t="str">
        <f aca="false">IF(G4803=1,INT(ROUND((A4803-Debut)*86400,0)/3600),"")</f>
        <v/>
      </c>
      <c r="J4803" s="0" t="str">
        <f aca="false">IF(OR(A4803="",B4803=""),"",ROUND((B4803-A4803)*86400,0))</f>
        <v/>
      </c>
      <c r="K4803" s="37" t="str">
        <f aca="false">IF(G4803=1,IF(COUNTIFS($C:$C,C4803,$G:$G,1,$A:$A,"&gt;="&amp;(A4803-FenetreInterm/86400),$A:$A,"&lt;="&amp;A4803)&gt;=NbInterm,1,0),"")</f>
        <v/>
      </c>
      <c r="L4803" s="37" t="str">
        <f aca="false">IF(G4803=1,IF(B4803="",0,IF(J4803&lt;SeuilFugitive,1,0)),"")</f>
        <v/>
      </c>
      <c r="M4803" s="37" t="str">
        <f aca="false">IF(G4803=1,IF(B4803="",IF((Fin-A4803)*24&gt;SeuilFigee,1,0),IF(J4803&gt;SeuilFigee*3600,1,0)),"")</f>
        <v/>
      </c>
      <c r="N4803" s="0" t="str">
        <f aca="false">IF(G4803=1,IF(COUNTIF(H$2:H4803,H4803)=1,COUNTIF($H:$H,H4803),""),"")</f>
        <v/>
      </c>
      <c r="O4803" s="0" t="str">
        <f aca="false">IF(G4803=1,IF(COUNTIF(I$2:I4803,I4803)=1,COUNTIF($I:$I,I4803),""),"")</f>
        <v/>
      </c>
      <c r="P4803" s="38" t="str">
        <f aca="false">IF(G4803=1,IF(COUNTIFS(C$2:C4803,C4803,G$2:G4803,1)=1,COUNTIFS($C:$C,C4803,$G:$G,1)+ROW()/10000000,""),"")</f>
        <v/>
      </c>
      <c r="Q4803" s="0" t="str">
        <f aca="false">IF(K4803=1,IF(COUNTIFS(C$2:C4803,C4803,K$2:K4803,1)=1,1,0),"")</f>
        <v/>
      </c>
      <c r="R4803" s="0" t="str">
        <f aca="false">IF(M4803=1,IF(COUNTIFS(C$2:C4803,C4803,M$2:M4803,1)=1,1,0),"")</f>
        <v/>
      </c>
      <c r="S4803" s="0" t="str">
        <f aca="false">IF(L4803=1,IF(COUNTIFS(C$2:C4803,C4803,L$2:L4803,1)=1,1,0),"")</f>
        <v/>
      </c>
      <c r="T4803" s="38" t="str">
        <f aca="false">IF(N4803="","",N4803+ROW()/10000000)</f>
        <v/>
      </c>
      <c r="U4803" s="0" t="str">
        <f aca="false">IF(G4803=1,IF(B4803="",1,0),"")</f>
        <v/>
      </c>
    </row>
    <row r="4804" customFormat="false" ht="15" hidden="false" customHeight="false" outlineLevel="0" collapsed="false">
      <c r="A4804" s="35"/>
      <c r="B4804" s="35"/>
      <c r="G4804" s="0" t="str">
        <f aca="false">IF(A4804="","",IF(AND(A4804&gt;=Debut,A4804&lt;Fin),1,0))</f>
        <v/>
      </c>
      <c r="H4804" s="0" t="str">
        <f aca="false">IF(G4804=1,INT(ROUND((A4804-Debut)*86400,0)/600),"")</f>
        <v/>
      </c>
      <c r="I4804" s="0" t="str">
        <f aca="false">IF(G4804=1,INT(ROUND((A4804-Debut)*86400,0)/3600),"")</f>
        <v/>
      </c>
      <c r="J4804" s="0" t="str">
        <f aca="false">IF(OR(A4804="",B4804=""),"",ROUND((B4804-A4804)*86400,0))</f>
        <v/>
      </c>
      <c r="K4804" s="37" t="str">
        <f aca="false">IF(G4804=1,IF(COUNTIFS($C:$C,C4804,$G:$G,1,$A:$A,"&gt;="&amp;(A4804-FenetreInterm/86400),$A:$A,"&lt;="&amp;A4804)&gt;=NbInterm,1,0),"")</f>
        <v/>
      </c>
      <c r="L4804" s="37" t="str">
        <f aca="false">IF(G4804=1,IF(B4804="",0,IF(J4804&lt;SeuilFugitive,1,0)),"")</f>
        <v/>
      </c>
      <c r="M4804" s="37" t="str">
        <f aca="false">IF(G4804=1,IF(B4804="",IF((Fin-A4804)*24&gt;SeuilFigee,1,0),IF(J4804&gt;SeuilFigee*3600,1,0)),"")</f>
        <v/>
      </c>
      <c r="N4804" s="0" t="str">
        <f aca="false">IF(G4804=1,IF(COUNTIF(H$2:H4804,H4804)=1,COUNTIF($H:$H,H4804),""),"")</f>
        <v/>
      </c>
      <c r="O4804" s="0" t="str">
        <f aca="false">IF(G4804=1,IF(COUNTIF(I$2:I4804,I4804)=1,COUNTIF($I:$I,I4804),""),"")</f>
        <v/>
      </c>
      <c r="P4804" s="38" t="str">
        <f aca="false">IF(G4804=1,IF(COUNTIFS(C$2:C4804,C4804,G$2:G4804,1)=1,COUNTIFS($C:$C,C4804,$G:$G,1)+ROW()/10000000,""),"")</f>
        <v/>
      </c>
      <c r="Q4804" s="0" t="str">
        <f aca="false">IF(K4804=1,IF(COUNTIFS(C$2:C4804,C4804,K$2:K4804,1)=1,1,0),"")</f>
        <v/>
      </c>
      <c r="R4804" s="0" t="str">
        <f aca="false">IF(M4804=1,IF(COUNTIFS(C$2:C4804,C4804,M$2:M4804,1)=1,1,0),"")</f>
        <v/>
      </c>
      <c r="S4804" s="0" t="str">
        <f aca="false">IF(L4804=1,IF(COUNTIFS(C$2:C4804,C4804,L$2:L4804,1)=1,1,0),"")</f>
        <v/>
      </c>
      <c r="T4804" s="38" t="str">
        <f aca="false">IF(N4804="","",N4804+ROW()/10000000)</f>
        <v/>
      </c>
      <c r="U4804" s="0" t="str">
        <f aca="false">IF(G4804=1,IF(B4804="",1,0),"")</f>
        <v/>
      </c>
    </row>
    <row r="4805" customFormat="false" ht="15" hidden="false" customHeight="false" outlineLevel="0" collapsed="false">
      <c r="A4805" s="35"/>
      <c r="B4805" s="35"/>
      <c r="G4805" s="0" t="str">
        <f aca="false">IF(A4805="","",IF(AND(A4805&gt;=Debut,A4805&lt;Fin),1,0))</f>
        <v/>
      </c>
      <c r="H4805" s="0" t="str">
        <f aca="false">IF(G4805=1,INT(ROUND((A4805-Debut)*86400,0)/600),"")</f>
        <v/>
      </c>
      <c r="I4805" s="0" t="str">
        <f aca="false">IF(G4805=1,INT(ROUND((A4805-Debut)*86400,0)/3600),"")</f>
        <v/>
      </c>
      <c r="J4805" s="0" t="str">
        <f aca="false">IF(OR(A4805="",B4805=""),"",ROUND((B4805-A4805)*86400,0))</f>
        <v/>
      </c>
      <c r="K4805" s="37" t="str">
        <f aca="false">IF(G4805=1,IF(COUNTIFS($C:$C,C4805,$G:$G,1,$A:$A,"&gt;="&amp;(A4805-FenetreInterm/86400),$A:$A,"&lt;="&amp;A4805)&gt;=NbInterm,1,0),"")</f>
        <v/>
      </c>
      <c r="L4805" s="37" t="str">
        <f aca="false">IF(G4805=1,IF(B4805="",0,IF(J4805&lt;SeuilFugitive,1,0)),"")</f>
        <v/>
      </c>
      <c r="M4805" s="37" t="str">
        <f aca="false">IF(G4805=1,IF(B4805="",IF((Fin-A4805)*24&gt;SeuilFigee,1,0),IF(J4805&gt;SeuilFigee*3600,1,0)),"")</f>
        <v/>
      </c>
      <c r="N4805" s="0" t="str">
        <f aca="false">IF(G4805=1,IF(COUNTIF(H$2:H4805,H4805)=1,COUNTIF($H:$H,H4805),""),"")</f>
        <v/>
      </c>
      <c r="O4805" s="0" t="str">
        <f aca="false">IF(G4805=1,IF(COUNTIF(I$2:I4805,I4805)=1,COUNTIF($I:$I,I4805),""),"")</f>
        <v/>
      </c>
      <c r="P4805" s="38" t="str">
        <f aca="false">IF(G4805=1,IF(COUNTIFS(C$2:C4805,C4805,G$2:G4805,1)=1,COUNTIFS($C:$C,C4805,$G:$G,1)+ROW()/10000000,""),"")</f>
        <v/>
      </c>
      <c r="Q4805" s="0" t="str">
        <f aca="false">IF(K4805=1,IF(COUNTIFS(C$2:C4805,C4805,K$2:K4805,1)=1,1,0),"")</f>
        <v/>
      </c>
      <c r="R4805" s="0" t="str">
        <f aca="false">IF(M4805=1,IF(COUNTIFS(C$2:C4805,C4805,M$2:M4805,1)=1,1,0),"")</f>
        <v/>
      </c>
      <c r="S4805" s="0" t="str">
        <f aca="false">IF(L4805=1,IF(COUNTIFS(C$2:C4805,C4805,L$2:L4805,1)=1,1,0),"")</f>
        <v/>
      </c>
      <c r="T4805" s="38" t="str">
        <f aca="false">IF(N4805="","",N4805+ROW()/10000000)</f>
        <v/>
      </c>
      <c r="U4805" s="0" t="str">
        <f aca="false">IF(G4805=1,IF(B4805="",1,0),"")</f>
        <v/>
      </c>
    </row>
    <row r="4806" customFormat="false" ht="15" hidden="false" customHeight="false" outlineLevel="0" collapsed="false">
      <c r="A4806" s="35"/>
      <c r="B4806" s="35"/>
      <c r="G4806" s="0" t="str">
        <f aca="false">IF(A4806="","",IF(AND(A4806&gt;=Debut,A4806&lt;Fin),1,0))</f>
        <v/>
      </c>
      <c r="H4806" s="0" t="str">
        <f aca="false">IF(G4806=1,INT(ROUND((A4806-Debut)*86400,0)/600),"")</f>
        <v/>
      </c>
      <c r="I4806" s="0" t="str">
        <f aca="false">IF(G4806=1,INT(ROUND((A4806-Debut)*86400,0)/3600),"")</f>
        <v/>
      </c>
      <c r="J4806" s="0" t="str">
        <f aca="false">IF(OR(A4806="",B4806=""),"",ROUND((B4806-A4806)*86400,0))</f>
        <v/>
      </c>
      <c r="K4806" s="37" t="str">
        <f aca="false">IF(G4806=1,IF(COUNTIFS($C:$C,C4806,$G:$G,1,$A:$A,"&gt;="&amp;(A4806-FenetreInterm/86400),$A:$A,"&lt;="&amp;A4806)&gt;=NbInterm,1,0),"")</f>
        <v/>
      </c>
      <c r="L4806" s="37" t="str">
        <f aca="false">IF(G4806=1,IF(B4806="",0,IF(J4806&lt;SeuilFugitive,1,0)),"")</f>
        <v/>
      </c>
      <c r="M4806" s="37" t="str">
        <f aca="false">IF(G4806=1,IF(B4806="",IF((Fin-A4806)*24&gt;SeuilFigee,1,0),IF(J4806&gt;SeuilFigee*3600,1,0)),"")</f>
        <v/>
      </c>
      <c r="N4806" s="0" t="str">
        <f aca="false">IF(G4806=1,IF(COUNTIF(H$2:H4806,H4806)=1,COUNTIF($H:$H,H4806),""),"")</f>
        <v/>
      </c>
      <c r="O4806" s="0" t="str">
        <f aca="false">IF(G4806=1,IF(COUNTIF(I$2:I4806,I4806)=1,COUNTIF($I:$I,I4806),""),"")</f>
        <v/>
      </c>
      <c r="P4806" s="38" t="str">
        <f aca="false">IF(G4806=1,IF(COUNTIFS(C$2:C4806,C4806,G$2:G4806,1)=1,COUNTIFS($C:$C,C4806,$G:$G,1)+ROW()/10000000,""),"")</f>
        <v/>
      </c>
      <c r="Q4806" s="0" t="str">
        <f aca="false">IF(K4806=1,IF(COUNTIFS(C$2:C4806,C4806,K$2:K4806,1)=1,1,0),"")</f>
        <v/>
      </c>
      <c r="R4806" s="0" t="str">
        <f aca="false">IF(M4806=1,IF(COUNTIFS(C$2:C4806,C4806,M$2:M4806,1)=1,1,0),"")</f>
        <v/>
      </c>
      <c r="S4806" s="0" t="str">
        <f aca="false">IF(L4806=1,IF(COUNTIFS(C$2:C4806,C4806,L$2:L4806,1)=1,1,0),"")</f>
        <v/>
      </c>
      <c r="T4806" s="38" t="str">
        <f aca="false">IF(N4806="","",N4806+ROW()/10000000)</f>
        <v/>
      </c>
      <c r="U4806" s="0" t="str">
        <f aca="false">IF(G4806=1,IF(B4806="",1,0),"")</f>
        <v/>
      </c>
    </row>
    <row r="4807" customFormat="false" ht="15" hidden="false" customHeight="false" outlineLevel="0" collapsed="false">
      <c r="A4807" s="35"/>
      <c r="B4807" s="35"/>
      <c r="G4807" s="0" t="str">
        <f aca="false">IF(A4807="","",IF(AND(A4807&gt;=Debut,A4807&lt;Fin),1,0))</f>
        <v/>
      </c>
      <c r="H4807" s="0" t="str">
        <f aca="false">IF(G4807=1,INT(ROUND((A4807-Debut)*86400,0)/600),"")</f>
        <v/>
      </c>
      <c r="I4807" s="0" t="str">
        <f aca="false">IF(G4807=1,INT(ROUND((A4807-Debut)*86400,0)/3600),"")</f>
        <v/>
      </c>
      <c r="J4807" s="0" t="str">
        <f aca="false">IF(OR(A4807="",B4807=""),"",ROUND((B4807-A4807)*86400,0))</f>
        <v/>
      </c>
      <c r="K4807" s="37" t="str">
        <f aca="false">IF(G4807=1,IF(COUNTIFS($C:$C,C4807,$G:$G,1,$A:$A,"&gt;="&amp;(A4807-FenetreInterm/86400),$A:$A,"&lt;="&amp;A4807)&gt;=NbInterm,1,0),"")</f>
        <v/>
      </c>
      <c r="L4807" s="37" t="str">
        <f aca="false">IF(G4807=1,IF(B4807="",0,IF(J4807&lt;SeuilFugitive,1,0)),"")</f>
        <v/>
      </c>
      <c r="M4807" s="37" t="str">
        <f aca="false">IF(G4807=1,IF(B4807="",IF((Fin-A4807)*24&gt;SeuilFigee,1,0),IF(J4807&gt;SeuilFigee*3600,1,0)),"")</f>
        <v/>
      </c>
      <c r="N4807" s="0" t="str">
        <f aca="false">IF(G4807=1,IF(COUNTIF(H$2:H4807,H4807)=1,COUNTIF($H:$H,H4807),""),"")</f>
        <v/>
      </c>
      <c r="O4807" s="0" t="str">
        <f aca="false">IF(G4807=1,IF(COUNTIF(I$2:I4807,I4807)=1,COUNTIF($I:$I,I4807),""),"")</f>
        <v/>
      </c>
      <c r="P4807" s="38" t="str">
        <f aca="false">IF(G4807=1,IF(COUNTIFS(C$2:C4807,C4807,G$2:G4807,1)=1,COUNTIFS($C:$C,C4807,$G:$G,1)+ROW()/10000000,""),"")</f>
        <v/>
      </c>
      <c r="Q4807" s="0" t="str">
        <f aca="false">IF(K4807=1,IF(COUNTIFS(C$2:C4807,C4807,K$2:K4807,1)=1,1,0),"")</f>
        <v/>
      </c>
      <c r="R4807" s="0" t="str">
        <f aca="false">IF(M4807=1,IF(COUNTIFS(C$2:C4807,C4807,M$2:M4807,1)=1,1,0),"")</f>
        <v/>
      </c>
      <c r="S4807" s="0" t="str">
        <f aca="false">IF(L4807=1,IF(COUNTIFS(C$2:C4807,C4807,L$2:L4807,1)=1,1,0),"")</f>
        <v/>
      </c>
      <c r="T4807" s="38" t="str">
        <f aca="false">IF(N4807="","",N4807+ROW()/10000000)</f>
        <v/>
      </c>
      <c r="U4807" s="0" t="str">
        <f aca="false">IF(G4807=1,IF(B4807="",1,0),"")</f>
        <v/>
      </c>
    </row>
    <row r="4808" customFormat="false" ht="15" hidden="false" customHeight="false" outlineLevel="0" collapsed="false">
      <c r="A4808" s="35"/>
      <c r="B4808" s="35"/>
      <c r="G4808" s="0" t="str">
        <f aca="false">IF(A4808="","",IF(AND(A4808&gt;=Debut,A4808&lt;Fin),1,0))</f>
        <v/>
      </c>
      <c r="H4808" s="0" t="str">
        <f aca="false">IF(G4808=1,INT(ROUND((A4808-Debut)*86400,0)/600),"")</f>
        <v/>
      </c>
      <c r="I4808" s="0" t="str">
        <f aca="false">IF(G4808=1,INT(ROUND((A4808-Debut)*86400,0)/3600),"")</f>
        <v/>
      </c>
      <c r="J4808" s="0" t="str">
        <f aca="false">IF(OR(A4808="",B4808=""),"",ROUND((B4808-A4808)*86400,0))</f>
        <v/>
      </c>
      <c r="K4808" s="37" t="str">
        <f aca="false">IF(G4808=1,IF(COUNTIFS($C:$C,C4808,$G:$G,1,$A:$A,"&gt;="&amp;(A4808-FenetreInterm/86400),$A:$A,"&lt;="&amp;A4808)&gt;=NbInterm,1,0),"")</f>
        <v/>
      </c>
      <c r="L4808" s="37" t="str">
        <f aca="false">IF(G4808=1,IF(B4808="",0,IF(J4808&lt;SeuilFugitive,1,0)),"")</f>
        <v/>
      </c>
      <c r="M4808" s="37" t="str">
        <f aca="false">IF(G4808=1,IF(B4808="",IF((Fin-A4808)*24&gt;SeuilFigee,1,0),IF(J4808&gt;SeuilFigee*3600,1,0)),"")</f>
        <v/>
      </c>
      <c r="N4808" s="0" t="str">
        <f aca="false">IF(G4808=1,IF(COUNTIF(H$2:H4808,H4808)=1,COUNTIF($H:$H,H4808),""),"")</f>
        <v/>
      </c>
      <c r="O4808" s="0" t="str">
        <f aca="false">IF(G4808=1,IF(COUNTIF(I$2:I4808,I4808)=1,COUNTIF($I:$I,I4808),""),"")</f>
        <v/>
      </c>
      <c r="P4808" s="38" t="str">
        <f aca="false">IF(G4808=1,IF(COUNTIFS(C$2:C4808,C4808,G$2:G4808,1)=1,COUNTIFS($C:$C,C4808,$G:$G,1)+ROW()/10000000,""),"")</f>
        <v/>
      </c>
      <c r="Q4808" s="0" t="str">
        <f aca="false">IF(K4808=1,IF(COUNTIFS(C$2:C4808,C4808,K$2:K4808,1)=1,1,0),"")</f>
        <v/>
      </c>
      <c r="R4808" s="0" t="str">
        <f aca="false">IF(M4808=1,IF(COUNTIFS(C$2:C4808,C4808,M$2:M4808,1)=1,1,0),"")</f>
        <v/>
      </c>
      <c r="S4808" s="0" t="str">
        <f aca="false">IF(L4808=1,IF(COUNTIFS(C$2:C4808,C4808,L$2:L4808,1)=1,1,0),"")</f>
        <v/>
      </c>
      <c r="T4808" s="38" t="str">
        <f aca="false">IF(N4808="","",N4808+ROW()/10000000)</f>
        <v/>
      </c>
      <c r="U4808" s="0" t="str">
        <f aca="false">IF(G4808=1,IF(B4808="",1,0),"")</f>
        <v/>
      </c>
    </row>
    <row r="4809" customFormat="false" ht="15" hidden="false" customHeight="false" outlineLevel="0" collapsed="false">
      <c r="A4809" s="35"/>
      <c r="B4809" s="35"/>
      <c r="G4809" s="0" t="str">
        <f aca="false">IF(A4809="","",IF(AND(A4809&gt;=Debut,A4809&lt;Fin),1,0))</f>
        <v/>
      </c>
      <c r="H4809" s="0" t="str">
        <f aca="false">IF(G4809=1,INT(ROUND((A4809-Debut)*86400,0)/600),"")</f>
        <v/>
      </c>
      <c r="I4809" s="0" t="str">
        <f aca="false">IF(G4809=1,INT(ROUND((A4809-Debut)*86400,0)/3600),"")</f>
        <v/>
      </c>
      <c r="J4809" s="0" t="str">
        <f aca="false">IF(OR(A4809="",B4809=""),"",ROUND((B4809-A4809)*86400,0))</f>
        <v/>
      </c>
      <c r="K4809" s="37" t="str">
        <f aca="false">IF(G4809=1,IF(COUNTIFS($C:$C,C4809,$G:$G,1,$A:$A,"&gt;="&amp;(A4809-FenetreInterm/86400),$A:$A,"&lt;="&amp;A4809)&gt;=NbInterm,1,0),"")</f>
        <v/>
      </c>
      <c r="L4809" s="37" t="str">
        <f aca="false">IF(G4809=1,IF(B4809="",0,IF(J4809&lt;SeuilFugitive,1,0)),"")</f>
        <v/>
      </c>
      <c r="M4809" s="37" t="str">
        <f aca="false">IF(G4809=1,IF(B4809="",IF((Fin-A4809)*24&gt;SeuilFigee,1,0),IF(J4809&gt;SeuilFigee*3600,1,0)),"")</f>
        <v/>
      </c>
      <c r="N4809" s="0" t="str">
        <f aca="false">IF(G4809=1,IF(COUNTIF(H$2:H4809,H4809)=1,COUNTIF($H:$H,H4809),""),"")</f>
        <v/>
      </c>
      <c r="O4809" s="0" t="str">
        <f aca="false">IF(G4809=1,IF(COUNTIF(I$2:I4809,I4809)=1,COUNTIF($I:$I,I4809),""),"")</f>
        <v/>
      </c>
      <c r="P4809" s="38" t="str">
        <f aca="false">IF(G4809=1,IF(COUNTIFS(C$2:C4809,C4809,G$2:G4809,1)=1,COUNTIFS($C:$C,C4809,$G:$G,1)+ROW()/10000000,""),"")</f>
        <v/>
      </c>
      <c r="Q4809" s="0" t="str">
        <f aca="false">IF(K4809=1,IF(COUNTIFS(C$2:C4809,C4809,K$2:K4809,1)=1,1,0),"")</f>
        <v/>
      </c>
      <c r="R4809" s="0" t="str">
        <f aca="false">IF(M4809=1,IF(COUNTIFS(C$2:C4809,C4809,M$2:M4809,1)=1,1,0),"")</f>
        <v/>
      </c>
      <c r="S4809" s="0" t="str">
        <f aca="false">IF(L4809=1,IF(COUNTIFS(C$2:C4809,C4809,L$2:L4809,1)=1,1,0),"")</f>
        <v/>
      </c>
      <c r="T4809" s="38" t="str">
        <f aca="false">IF(N4809="","",N4809+ROW()/10000000)</f>
        <v/>
      </c>
      <c r="U4809" s="0" t="str">
        <f aca="false">IF(G4809=1,IF(B4809="",1,0),"")</f>
        <v/>
      </c>
    </row>
    <row r="4810" customFormat="false" ht="15" hidden="false" customHeight="false" outlineLevel="0" collapsed="false">
      <c r="A4810" s="35"/>
      <c r="B4810" s="35"/>
      <c r="G4810" s="0" t="str">
        <f aca="false">IF(A4810="","",IF(AND(A4810&gt;=Debut,A4810&lt;Fin),1,0))</f>
        <v/>
      </c>
      <c r="H4810" s="0" t="str">
        <f aca="false">IF(G4810=1,INT(ROUND((A4810-Debut)*86400,0)/600),"")</f>
        <v/>
      </c>
      <c r="I4810" s="0" t="str">
        <f aca="false">IF(G4810=1,INT(ROUND((A4810-Debut)*86400,0)/3600),"")</f>
        <v/>
      </c>
      <c r="J4810" s="0" t="str">
        <f aca="false">IF(OR(A4810="",B4810=""),"",ROUND((B4810-A4810)*86400,0))</f>
        <v/>
      </c>
      <c r="K4810" s="37" t="str">
        <f aca="false">IF(G4810=1,IF(COUNTIFS($C:$C,C4810,$G:$G,1,$A:$A,"&gt;="&amp;(A4810-FenetreInterm/86400),$A:$A,"&lt;="&amp;A4810)&gt;=NbInterm,1,0),"")</f>
        <v/>
      </c>
      <c r="L4810" s="37" t="str">
        <f aca="false">IF(G4810=1,IF(B4810="",0,IF(J4810&lt;SeuilFugitive,1,0)),"")</f>
        <v/>
      </c>
      <c r="M4810" s="37" t="str">
        <f aca="false">IF(G4810=1,IF(B4810="",IF((Fin-A4810)*24&gt;SeuilFigee,1,0),IF(J4810&gt;SeuilFigee*3600,1,0)),"")</f>
        <v/>
      </c>
      <c r="N4810" s="0" t="str">
        <f aca="false">IF(G4810=1,IF(COUNTIF(H$2:H4810,H4810)=1,COUNTIF($H:$H,H4810),""),"")</f>
        <v/>
      </c>
      <c r="O4810" s="0" t="str">
        <f aca="false">IF(G4810=1,IF(COUNTIF(I$2:I4810,I4810)=1,COUNTIF($I:$I,I4810),""),"")</f>
        <v/>
      </c>
      <c r="P4810" s="38" t="str">
        <f aca="false">IF(G4810=1,IF(COUNTIFS(C$2:C4810,C4810,G$2:G4810,1)=1,COUNTIFS($C:$C,C4810,$G:$G,1)+ROW()/10000000,""),"")</f>
        <v/>
      </c>
      <c r="Q4810" s="0" t="str">
        <f aca="false">IF(K4810=1,IF(COUNTIFS(C$2:C4810,C4810,K$2:K4810,1)=1,1,0),"")</f>
        <v/>
      </c>
      <c r="R4810" s="0" t="str">
        <f aca="false">IF(M4810=1,IF(COUNTIFS(C$2:C4810,C4810,M$2:M4810,1)=1,1,0),"")</f>
        <v/>
      </c>
      <c r="S4810" s="0" t="str">
        <f aca="false">IF(L4810=1,IF(COUNTIFS(C$2:C4810,C4810,L$2:L4810,1)=1,1,0),"")</f>
        <v/>
      </c>
      <c r="T4810" s="38" t="str">
        <f aca="false">IF(N4810="","",N4810+ROW()/10000000)</f>
        <v/>
      </c>
      <c r="U4810" s="0" t="str">
        <f aca="false">IF(G4810=1,IF(B4810="",1,0),"")</f>
        <v/>
      </c>
    </row>
    <row r="4811" customFormat="false" ht="15" hidden="false" customHeight="false" outlineLevel="0" collapsed="false">
      <c r="A4811" s="35"/>
      <c r="B4811" s="35"/>
      <c r="G4811" s="0" t="str">
        <f aca="false">IF(A4811="","",IF(AND(A4811&gt;=Debut,A4811&lt;Fin),1,0))</f>
        <v/>
      </c>
      <c r="H4811" s="0" t="str">
        <f aca="false">IF(G4811=1,INT(ROUND((A4811-Debut)*86400,0)/600),"")</f>
        <v/>
      </c>
      <c r="I4811" s="0" t="str">
        <f aca="false">IF(G4811=1,INT(ROUND((A4811-Debut)*86400,0)/3600),"")</f>
        <v/>
      </c>
      <c r="J4811" s="0" t="str">
        <f aca="false">IF(OR(A4811="",B4811=""),"",ROUND((B4811-A4811)*86400,0))</f>
        <v/>
      </c>
      <c r="K4811" s="37" t="str">
        <f aca="false">IF(G4811=1,IF(COUNTIFS($C:$C,C4811,$G:$G,1,$A:$A,"&gt;="&amp;(A4811-FenetreInterm/86400),$A:$A,"&lt;="&amp;A4811)&gt;=NbInterm,1,0),"")</f>
        <v/>
      </c>
      <c r="L4811" s="37" t="str">
        <f aca="false">IF(G4811=1,IF(B4811="",0,IF(J4811&lt;SeuilFugitive,1,0)),"")</f>
        <v/>
      </c>
      <c r="M4811" s="37" t="str">
        <f aca="false">IF(G4811=1,IF(B4811="",IF((Fin-A4811)*24&gt;SeuilFigee,1,0),IF(J4811&gt;SeuilFigee*3600,1,0)),"")</f>
        <v/>
      </c>
      <c r="N4811" s="0" t="str">
        <f aca="false">IF(G4811=1,IF(COUNTIF(H$2:H4811,H4811)=1,COUNTIF($H:$H,H4811),""),"")</f>
        <v/>
      </c>
      <c r="O4811" s="0" t="str">
        <f aca="false">IF(G4811=1,IF(COUNTIF(I$2:I4811,I4811)=1,COUNTIF($I:$I,I4811),""),"")</f>
        <v/>
      </c>
      <c r="P4811" s="38" t="str">
        <f aca="false">IF(G4811=1,IF(COUNTIFS(C$2:C4811,C4811,G$2:G4811,1)=1,COUNTIFS($C:$C,C4811,$G:$G,1)+ROW()/10000000,""),"")</f>
        <v/>
      </c>
      <c r="Q4811" s="0" t="str">
        <f aca="false">IF(K4811=1,IF(COUNTIFS(C$2:C4811,C4811,K$2:K4811,1)=1,1,0),"")</f>
        <v/>
      </c>
      <c r="R4811" s="0" t="str">
        <f aca="false">IF(M4811=1,IF(COUNTIFS(C$2:C4811,C4811,M$2:M4811,1)=1,1,0),"")</f>
        <v/>
      </c>
      <c r="S4811" s="0" t="str">
        <f aca="false">IF(L4811=1,IF(COUNTIFS(C$2:C4811,C4811,L$2:L4811,1)=1,1,0),"")</f>
        <v/>
      </c>
      <c r="T4811" s="38" t="str">
        <f aca="false">IF(N4811="","",N4811+ROW()/10000000)</f>
        <v/>
      </c>
      <c r="U4811" s="0" t="str">
        <f aca="false">IF(G4811=1,IF(B4811="",1,0),"")</f>
        <v/>
      </c>
    </row>
    <row r="4812" customFormat="false" ht="15" hidden="false" customHeight="false" outlineLevel="0" collapsed="false">
      <c r="A4812" s="35"/>
      <c r="B4812" s="35"/>
      <c r="G4812" s="0" t="str">
        <f aca="false">IF(A4812="","",IF(AND(A4812&gt;=Debut,A4812&lt;Fin),1,0))</f>
        <v/>
      </c>
      <c r="H4812" s="0" t="str">
        <f aca="false">IF(G4812=1,INT(ROUND((A4812-Debut)*86400,0)/600),"")</f>
        <v/>
      </c>
      <c r="I4812" s="0" t="str">
        <f aca="false">IF(G4812=1,INT(ROUND((A4812-Debut)*86400,0)/3600),"")</f>
        <v/>
      </c>
      <c r="J4812" s="0" t="str">
        <f aca="false">IF(OR(A4812="",B4812=""),"",ROUND((B4812-A4812)*86400,0))</f>
        <v/>
      </c>
      <c r="K4812" s="37" t="str">
        <f aca="false">IF(G4812=1,IF(COUNTIFS($C:$C,C4812,$G:$G,1,$A:$A,"&gt;="&amp;(A4812-FenetreInterm/86400),$A:$A,"&lt;="&amp;A4812)&gt;=NbInterm,1,0),"")</f>
        <v/>
      </c>
      <c r="L4812" s="37" t="str">
        <f aca="false">IF(G4812=1,IF(B4812="",0,IF(J4812&lt;SeuilFugitive,1,0)),"")</f>
        <v/>
      </c>
      <c r="M4812" s="37" t="str">
        <f aca="false">IF(G4812=1,IF(B4812="",IF((Fin-A4812)*24&gt;SeuilFigee,1,0),IF(J4812&gt;SeuilFigee*3600,1,0)),"")</f>
        <v/>
      </c>
      <c r="N4812" s="0" t="str">
        <f aca="false">IF(G4812=1,IF(COUNTIF(H$2:H4812,H4812)=1,COUNTIF($H:$H,H4812),""),"")</f>
        <v/>
      </c>
      <c r="O4812" s="0" t="str">
        <f aca="false">IF(G4812=1,IF(COUNTIF(I$2:I4812,I4812)=1,COUNTIF($I:$I,I4812),""),"")</f>
        <v/>
      </c>
      <c r="P4812" s="38" t="str">
        <f aca="false">IF(G4812=1,IF(COUNTIFS(C$2:C4812,C4812,G$2:G4812,1)=1,COUNTIFS($C:$C,C4812,$G:$G,1)+ROW()/10000000,""),"")</f>
        <v/>
      </c>
      <c r="Q4812" s="0" t="str">
        <f aca="false">IF(K4812=1,IF(COUNTIFS(C$2:C4812,C4812,K$2:K4812,1)=1,1,0),"")</f>
        <v/>
      </c>
      <c r="R4812" s="0" t="str">
        <f aca="false">IF(M4812=1,IF(COUNTIFS(C$2:C4812,C4812,M$2:M4812,1)=1,1,0),"")</f>
        <v/>
      </c>
      <c r="S4812" s="0" t="str">
        <f aca="false">IF(L4812=1,IF(COUNTIFS(C$2:C4812,C4812,L$2:L4812,1)=1,1,0),"")</f>
        <v/>
      </c>
      <c r="T4812" s="38" t="str">
        <f aca="false">IF(N4812="","",N4812+ROW()/10000000)</f>
        <v/>
      </c>
      <c r="U4812" s="0" t="str">
        <f aca="false">IF(G4812=1,IF(B4812="",1,0),"")</f>
        <v/>
      </c>
    </row>
    <row r="4813" customFormat="false" ht="15" hidden="false" customHeight="false" outlineLevel="0" collapsed="false">
      <c r="A4813" s="35"/>
      <c r="B4813" s="35"/>
      <c r="G4813" s="0" t="str">
        <f aca="false">IF(A4813="","",IF(AND(A4813&gt;=Debut,A4813&lt;Fin),1,0))</f>
        <v/>
      </c>
      <c r="H4813" s="0" t="str">
        <f aca="false">IF(G4813=1,INT(ROUND((A4813-Debut)*86400,0)/600),"")</f>
        <v/>
      </c>
      <c r="I4813" s="0" t="str">
        <f aca="false">IF(G4813=1,INT(ROUND((A4813-Debut)*86400,0)/3600),"")</f>
        <v/>
      </c>
      <c r="J4813" s="0" t="str">
        <f aca="false">IF(OR(A4813="",B4813=""),"",ROUND((B4813-A4813)*86400,0))</f>
        <v/>
      </c>
      <c r="K4813" s="37" t="str">
        <f aca="false">IF(G4813=1,IF(COUNTIFS($C:$C,C4813,$G:$G,1,$A:$A,"&gt;="&amp;(A4813-FenetreInterm/86400),$A:$A,"&lt;="&amp;A4813)&gt;=NbInterm,1,0),"")</f>
        <v/>
      </c>
      <c r="L4813" s="37" t="str">
        <f aca="false">IF(G4813=1,IF(B4813="",0,IF(J4813&lt;SeuilFugitive,1,0)),"")</f>
        <v/>
      </c>
      <c r="M4813" s="37" t="str">
        <f aca="false">IF(G4813=1,IF(B4813="",IF((Fin-A4813)*24&gt;SeuilFigee,1,0),IF(J4813&gt;SeuilFigee*3600,1,0)),"")</f>
        <v/>
      </c>
      <c r="N4813" s="0" t="str">
        <f aca="false">IF(G4813=1,IF(COUNTIF(H$2:H4813,H4813)=1,COUNTIF($H:$H,H4813),""),"")</f>
        <v/>
      </c>
      <c r="O4813" s="0" t="str">
        <f aca="false">IF(G4813=1,IF(COUNTIF(I$2:I4813,I4813)=1,COUNTIF($I:$I,I4813),""),"")</f>
        <v/>
      </c>
      <c r="P4813" s="38" t="str">
        <f aca="false">IF(G4813=1,IF(COUNTIFS(C$2:C4813,C4813,G$2:G4813,1)=1,COUNTIFS($C:$C,C4813,$G:$G,1)+ROW()/10000000,""),"")</f>
        <v/>
      </c>
      <c r="Q4813" s="0" t="str">
        <f aca="false">IF(K4813=1,IF(COUNTIFS(C$2:C4813,C4813,K$2:K4813,1)=1,1,0),"")</f>
        <v/>
      </c>
      <c r="R4813" s="0" t="str">
        <f aca="false">IF(M4813=1,IF(COUNTIFS(C$2:C4813,C4813,M$2:M4813,1)=1,1,0),"")</f>
        <v/>
      </c>
      <c r="S4813" s="0" t="str">
        <f aca="false">IF(L4813=1,IF(COUNTIFS(C$2:C4813,C4813,L$2:L4813,1)=1,1,0),"")</f>
        <v/>
      </c>
      <c r="T4813" s="38" t="str">
        <f aca="false">IF(N4813="","",N4813+ROW()/10000000)</f>
        <v/>
      </c>
      <c r="U4813" s="0" t="str">
        <f aca="false">IF(G4813=1,IF(B4813="",1,0),"")</f>
        <v/>
      </c>
    </row>
    <row r="4814" customFormat="false" ht="15" hidden="false" customHeight="false" outlineLevel="0" collapsed="false">
      <c r="A4814" s="35"/>
      <c r="B4814" s="35"/>
      <c r="G4814" s="0" t="str">
        <f aca="false">IF(A4814="","",IF(AND(A4814&gt;=Debut,A4814&lt;Fin),1,0))</f>
        <v/>
      </c>
      <c r="H4814" s="0" t="str">
        <f aca="false">IF(G4814=1,INT(ROUND((A4814-Debut)*86400,0)/600),"")</f>
        <v/>
      </c>
      <c r="I4814" s="0" t="str">
        <f aca="false">IF(G4814=1,INT(ROUND((A4814-Debut)*86400,0)/3600),"")</f>
        <v/>
      </c>
      <c r="J4814" s="0" t="str">
        <f aca="false">IF(OR(A4814="",B4814=""),"",ROUND((B4814-A4814)*86400,0))</f>
        <v/>
      </c>
      <c r="K4814" s="37" t="str">
        <f aca="false">IF(G4814=1,IF(COUNTIFS($C:$C,C4814,$G:$G,1,$A:$A,"&gt;="&amp;(A4814-FenetreInterm/86400),$A:$A,"&lt;="&amp;A4814)&gt;=NbInterm,1,0),"")</f>
        <v/>
      </c>
      <c r="L4814" s="37" t="str">
        <f aca="false">IF(G4814=1,IF(B4814="",0,IF(J4814&lt;SeuilFugitive,1,0)),"")</f>
        <v/>
      </c>
      <c r="M4814" s="37" t="str">
        <f aca="false">IF(G4814=1,IF(B4814="",IF((Fin-A4814)*24&gt;SeuilFigee,1,0),IF(J4814&gt;SeuilFigee*3600,1,0)),"")</f>
        <v/>
      </c>
      <c r="N4814" s="0" t="str">
        <f aca="false">IF(G4814=1,IF(COUNTIF(H$2:H4814,H4814)=1,COUNTIF($H:$H,H4814),""),"")</f>
        <v/>
      </c>
      <c r="O4814" s="0" t="str">
        <f aca="false">IF(G4814=1,IF(COUNTIF(I$2:I4814,I4814)=1,COUNTIF($I:$I,I4814),""),"")</f>
        <v/>
      </c>
      <c r="P4814" s="38" t="str">
        <f aca="false">IF(G4814=1,IF(COUNTIFS(C$2:C4814,C4814,G$2:G4814,1)=1,COUNTIFS($C:$C,C4814,$G:$G,1)+ROW()/10000000,""),"")</f>
        <v/>
      </c>
      <c r="Q4814" s="0" t="str">
        <f aca="false">IF(K4814=1,IF(COUNTIFS(C$2:C4814,C4814,K$2:K4814,1)=1,1,0),"")</f>
        <v/>
      </c>
      <c r="R4814" s="0" t="str">
        <f aca="false">IF(M4814=1,IF(COUNTIFS(C$2:C4814,C4814,M$2:M4814,1)=1,1,0),"")</f>
        <v/>
      </c>
      <c r="S4814" s="0" t="str">
        <f aca="false">IF(L4814=1,IF(COUNTIFS(C$2:C4814,C4814,L$2:L4814,1)=1,1,0),"")</f>
        <v/>
      </c>
      <c r="T4814" s="38" t="str">
        <f aca="false">IF(N4814="","",N4814+ROW()/10000000)</f>
        <v/>
      </c>
      <c r="U4814" s="0" t="str">
        <f aca="false">IF(G4814=1,IF(B4814="",1,0),"")</f>
        <v/>
      </c>
    </row>
    <row r="4815" customFormat="false" ht="15" hidden="false" customHeight="false" outlineLevel="0" collapsed="false">
      <c r="A4815" s="35"/>
      <c r="B4815" s="35"/>
      <c r="G4815" s="0" t="str">
        <f aca="false">IF(A4815="","",IF(AND(A4815&gt;=Debut,A4815&lt;Fin),1,0))</f>
        <v/>
      </c>
      <c r="H4815" s="0" t="str">
        <f aca="false">IF(G4815=1,INT(ROUND((A4815-Debut)*86400,0)/600),"")</f>
        <v/>
      </c>
      <c r="I4815" s="0" t="str">
        <f aca="false">IF(G4815=1,INT(ROUND((A4815-Debut)*86400,0)/3600),"")</f>
        <v/>
      </c>
      <c r="J4815" s="0" t="str">
        <f aca="false">IF(OR(A4815="",B4815=""),"",ROUND((B4815-A4815)*86400,0))</f>
        <v/>
      </c>
      <c r="K4815" s="37" t="str">
        <f aca="false">IF(G4815=1,IF(COUNTIFS($C:$C,C4815,$G:$G,1,$A:$A,"&gt;="&amp;(A4815-FenetreInterm/86400),$A:$A,"&lt;="&amp;A4815)&gt;=NbInterm,1,0),"")</f>
        <v/>
      </c>
      <c r="L4815" s="37" t="str">
        <f aca="false">IF(G4815=1,IF(B4815="",0,IF(J4815&lt;SeuilFugitive,1,0)),"")</f>
        <v/>
      </c>
      <c r="M4815" s="37" t="str">
        <f aca="false">IF(G4815=1,IF(B4815="",IF((Fin-A4815)*24&gt;SeuilFigee,1,0),IF(J4815&gt;SeuilFigee*3600,1,0)),"")</f>
        <v/>
      </c>
      <c r="N4815" s="0" t="str">
        <f aca="false">IF(G4815=1,IF(COUNTIF(H$2:H4815,H4815)=1,COUNTIF($H:$H,H4815),""),"")</f>
        <v/>
      </c>
      <c r="O4815" s="0" t="str">
        <f aca="false">IF(G4815=1,IF(COUNTIF(I$2:I4815,I4815)=1,COUNTIF($I:$I,I4815),""),"")</f>
        <v/>
      </c>
      <c r="P4815" s="38" t="str">
        <f aca="false">IF(G4815=1,IF(COUNTIFS(C$2:C4815,C4815,G$2:G4815,1)=1,COUNTIFS($C:$C,C4815,$G:$G,1)+ROW()/10000000,""),"")</f>
        <v/>
      </c>
      <c r="Q4815" s="0" t="str">
        <f aca="false">IF(K4815=1,IF(COUNTIFS(C$2:C4815,C4815,K$2:K4815,1)=1,1,0),"")</f>
        <v/>
      </c>
      <c r="R4815" s="0" t="str">
        <f aca="false">IF(M4815=1,IF(COUNTIFS(C$2:C4815,C4815,M$2:M4815,1)=1,1,0),"")</f>
        <v/>
      </c>
      <c r="S4815" s="0" t="str">
        <f aca="false">IF(L4815=1,IF(COUNTIFS(C$2:C4815,C4815,L$2:L4815,1)=1,1,0),"")</f>
        <v/>
      </c>
      <c r="T4815" s="38" t="str">
        <f aca="false">IF(N4815="","",N4815+ROW()/10000000)</f>
        <v/>
      </c>
      <c r="U4815" s="0" t="str">
        <f aca="false">IF(G4815=1,IF(B4815="",1,0),"")</f>
        <v/>
      </c>
    </row>
    <row r="4816" customFormat="false" ht="15" hidden="false" customHeight="false" outlineLevel="0" collapsed="false">
      <c r="A4816" s="35"/>
      <c r="B4816" s="35"/>
      <c r="G4816" s="0" t="str">
        <f aca="false">IF(A4816="","",IF(AND(A4816&gt;=Debut,A4816&lt;Fin),1,0))</f>
        <v/>
      </c>
      <c r="H4816" s="0" t="str">
        <f aca="false">IF(G4816=1,INT(ROUND((A4816-Debut)*86400,0)/600),"")</f>
        <v/>
      </c>
      <c r="I4816" s="0" t="str">
        <f aca="false">IF(G4816=1,INT(ROUND((A4816-Debut)*86400,0)/3600),"")</f>
        <v/>
      </c>
      <c r="J4816" s="0" t="str">
        <f aca="false">IF(OR(A4816="",B4816=""),"",ROUND((B4816-A4816)*86400,0))</f>
        <v/>
      </c>
      <c r="K4816" s="37" t="str">
        <f aca="false">IF(G4816=1,IF(COUNTIFS($C:$C,C4816,$G:$G,1,$A:$A,"&gt;="&amp;(A4816-FenetreInterm/86400),$A:$A,"&lt;="&amp;A4816)&gt;=NbInterm,1,0),"")</f>
        <v/>
      </c>
      <c r="L4816" s="37" t="str">
        <f aca="false">IF(G4816=1,IF(B4816="",0,IF(J4816&lt;SeuilFugitive,1,0)),"")</f>
        <v/>
      </c>
      <c r="M4816" s="37" t="str">
        <f aca="false">IF(G4816=1,IF(B4816="",IF((Fin-A4816)*24&gt;SeuilFigee,1,0),IF(J4816&gt;SeuilFigee*3600,1,0)),"")</f>
        <v/>
      </c>
      <c r="N4816" s="0" t="str">
        <f aca="false">IF(G4816=1,IF(COUNTIF(H$2:H4816,H4816)=1,COUNTIF($H:$H,H4816),""),"")</f>
        <v/>
      </c>
      <c r="O4816" s="0" t="str">
        <f aca="false">IF(G4816=1,IF(COUNTIF(I$2:I4816,I4816)=1,COUNTIF($I:$I,I4816),""),"")</f>
        <v/>
      </c>
      <c r="P4816" s="38" t="str">
        <f aca="false">IF(G4816=1,IF(COUNTIFS(C$2:C4816,C4816,G$2:G4816,1)=1,COUNTIFS($C:$C,C4816,$G:$G,1)+ROW()/10000000,""),"")</f>
        <v/>
      </c>
      <c r="Q4816" s="0" t="str">
        <f aca="false">IF(K4816=1,IF(COUNTIFS(C$2:C4816,C4816,K$2:K4816,1)=1,1,0),"")</f>
        <v/>
      </c>
      <c r="R4816" s="0" t="str">
        <f aca="false">IF(M4816=1,IF(COUNTIFS(C$2:C4816,C4816,M$2:M4816,1)=1,1,0),"")</f>
        <v/>
      </c>
      <c r="S4816" s="0" t="str">
        <f aca="false">IF(L4816=1,IF(COUNTIFS(C$2:C4816,C4816,L$2:L4816,1)=1,1,0),"")</f>
        <v/>
      </c>
      <c r="T4816" s="38" t="str">
        <f aca="false">IF(N4816="","",N4816+ROW()/10000000)</f>
        <v/>
      </c>
      <c r="U4816" s="0" t="str">
        <f aca="false">IF(G4816=1,IF(B4816="",1,0),"")</f>
        <v/>
      </c>
    </row>
    <row r="4817" customFormat="false" ht="15" hidden="false" customHeight="false" outlineLevel="0" collapsed="false">
      <c r="A4817" s="35"/>
      <c r="B4817" s="35"/>
      <c r="G4817" s="0" t="str">
        <f aca="false">IF(A4817="","",IF(AND(A4817&gt;=Debut,A4817&lt;Fin),1,0))</f>
        <v/>
      </c>
      <c r="H4817" s="0" t="str">
        <f aca="false">IF(G4817=1,INT(ROUND((A4817-Debut)*86400,0)/600),"")</f>
        <v/>
      </c>
      <c r="I4817" s="0" t="str">
        <f aca="false">IF(G4817=1,INT(ROUND((A4817-Debut)*86400,0)/3600),"")</f>
        <v/>
      </c>
      <c r="J4817" s="0" t="str">
        <f aca="false">IF(OR(A4817="",B4817=""),"",ROUND((B4817-A4817)*86400,0))</f>
        <v/>
      </c>
      <c r="K4817" s="37" t="str">
        <f aca="false">IF(G4817=1,IF(COUNTIFS($C:$C,C4817,$G:$G,1,$A:$A,"&gt;="&amp;(A4817-FenetreInterm/86400),$A:$A,"&lt;="&amp;A4817)&gt;=NbInterm,1,0),"")</f>
        <v/>
      </c>
      <c r="L4817" s="37" t="str">
        <f aca="false">IF(G4817=1,IF(B4817="",0,IF(J4817&lt;SeuilFugitive,1,0)),"")</f>
        <v/>
      </c>
      <c r="M4817" s="37" t="str">
        <f aca="false">IF(G4817=1,IF(B4817="",IF((Fin-A4817)*24&gt;SeuilFigee,1,0),IF(J4817&gt;SeuilFigee*3600,1,0)),"")</f>
        <v/>
      </c>
      <c r="N4817" s="0" t="str">
        <f aca="false">IF(G4817=1,IF(COUNTIF(H$2:H4817,H4817)=1,COUNTIF($H:$H,H4817),""),"")</f>
        <v/>
      </c>
      <c r="O4817" s="0" t="str">
        <f aca="false">IF(G4817=1,IF(COUNTIF(I$2:I4817,I4817)=1,COUNTIF($I:$I,I4817),""),"")</f>
        <v/>
      </c>
      <c r="P4817" s="38" t="str">
        <f aca="false">IF(G4817=1,IF(COUNTIFS(C$2:C4817,C4817,G$2:G4817,1)=1,COUNTIFS($C:$C,C4817,$G:$G,1)+ROW()/10000000,""),"")</f>
        <v/>
      </c>
      <c r="Q4817" s="0" t="str">
        <f aca="false">IF(K4817=1,IF(COUNTIFS(C$2:C4817,C4817,K$2:K4817,1)=1,1,0),"")</f>
        <v/>
      </c>
      <c r="R4817" s="0" t="str">
        <f aca="false">IF(M4817=1,IF(COUNTIFS(C$2:C4817,C4817,M$2:M4817,1)=1,1,0),"")</f>
        <v/>
      </c>
      <c r="S4817" s="0" t="str">
        <f aca="false">IF(L4817=1,IF(COUNTIFS(C$2:C4817,C4817,L$2:L4817,1)=1,1,0),"")</f>
        <v/>
      </c>
      <c r="T4817" s="38" t="str">
        <f aca="false">IF(N4817="","",N4817+ROW()/10000000)</f>
        <v/>
      </c>
      <c r="U4817" s="0" t="str">
        <f aca="false">IF(G4817=1,IF(B4817="",1,0),"")</f>
        <v/>
      </c>
    </row>
    <row r="4818" customFormat="false" ht="15" hidden="false" customHeight="false" outlineLevel="0" collapsed="false">
      <c r="A4818" s="35"/>
      <c r="B4818" s="35"/>
      <c r="G4818" s="0" t="str">
        <f aca="false">IF(A4818="","",IF(AND(A4818&gt;=Debut,A4818&lt;Fin),1,0))</f>
        <v/>
      </c>
      <c r="H4818" s="0" t="str">
        <f aca="false">IF(G4818=1,INT(ROUND((A4818-Debut)*86400,0)/600),"")</f>
        <v/>
      </c>
      <c r="I4818" s="0" t="str">
        <f aca="false">IF(G4818=1,INT(ROUND((A4818-Debut)*86400,0)/3600),"")</f>
        <v/>
      </c>
      <c r="J4818" s="0" t="str">
        <f aca="false">IF(OR(A4818="",B4818=""),"",ROUND((B4818-A4818)*86400,0))</f>
        <v/>
      </c>
      <c r="K4818" s="37" t="str">
        <f aca="false">IF(G4818=1,IF(COUNTIFS($C:$C,C4818,$G:$G,1,$A:$A,"&gt;="&amp;(A4818-FenetreInterm/86400),$A:$A,"&lt;="&amp;A4818)&gt;=NbInterm,1,0),"")</f>
        <v/>
      </c>
      <c r="L4818" s="37" t="str">
        <f aca="false">IF(G4818=1,IF(B4818="",0,IF(J4818&lt;SeuilFugitive,1,0)),"")</f>
        <v/>
      </c>
      <c r="M4818" s="37" t="str">
        <f aca="false">IF(G4818=1,IF(B4818="",IF((Fin-A4818)*24&gt;SeuilFigee,1,0),IF(J4818&gt;SeuilFigee*3600,1,0)),"")</f>
        <v/>
      </c>
      <c r="N4818" s="0" t="str">
        <f aca="false">IF(G4818=1,IF(COUNTIF(H$2:H4818,H4818)=1,COUNTIF($H:$H,H4818),""),"")</f>
        <v/>
      </c>
      <c r="O4818" s="0" t="str">
        <f aca="false">IF(G4818=1,IF(COUNTIF(I$2:I4818,I4818)=1,COUNTIF($I:$I,I4818),""),"")</f>
        <v/>
      </c>
      <c r="P4818" s="38" t="str">
        <f aca="false">IF(G4818=1,IF(COUNTIFS(C$2:C4818,C4818,G$2:G4818,1)=1,COUNTIFS($C:$C,C4818,$G:$G,1)+ROW()/10000000,""),"")</f>
        <v/>
      </c>
      <c r="Q4818" s="0" t="str">
        <f aca="false">IF(K4818=1,IF(COUNTIFS(C$2:C4818,C4818,K$2:K4818,1)=1,1,0),"")</f>
        <v/>
      </c>
      <c r="R4818" s="0" t="str">
        <f aca="false">IF(M4818=1,IF(COUNTIFS(C$2:C4818,C4818,M$2:M4818,1)=1,1,0),"")</f>
        <v/>
      </c>
      <c r="S4818" s="0" t="str">
        <f aca="false">IF(L4818=1,IF(COUNTIFS(C$2:C4818,C4818,L$2:L4818,1)=1,1,0),"")</f>
        <v/>
      </c>
      <c r="T4818" s="38" t="str">
        <f aca="false">IF(N4818="","",N4818+ROW()/10000000)</f>
        <v/>
      </c>
      <c r="U4818" s="0" t="str">
        <f aca="false">IF(G4818=1,IF(B4818="",1,0),"")</f>
        <v/>
      </c>
    </row>
    <row r="4819" customFormat="false" ht="15" hidden="false" customHeight="false" outlineLevel="0" collapsed="false">
      <c r="A4819" s="35"/>
      <c r="B4819" s="35"/>
      <c r="G4819" s="0" t="str">
        <f aca="false">IF(A4819="","",IF(AND(A4819&gt;=Debut,A4819&lt;Fin),1,0))</f>
        <v/>
      </c>
      <c r="H4819" s="0" t="str">
        <f aca="false">IF(G4819=1,INT(ROUND((A4819-Debut)*86400,0)/600),"")</f>
        <v/>
      </c>
      <c r="I4819" s="0" t="str">
        <f aca="false">IF(G4819=1,INT(ROUND((A4819-Debut)*86400,0)/3600),"")</f>
        <v/>
      </c>
      <c r="J4819" s="0" t="str">
        <f aca="false">IF(OR(A4819="",B4819=""),"",ROUND((B4819-A4819)*86400,0))</f>
        <v/>
      </c>
      <c r="K4819" s="37" t="str">
        <f aca="false">IF(G4819=1,IF(COUNTIFS($C:$C,C4819,$G:$G,1,$A:$A,"&gt;="&amp;(A4819-FenetreInterm/86400),$A:$A,"&lt;="&amp;A4819)&gt;=NbInterm,1,0),"")</f>
        <v/>
      </c>
      <c r="L4819" s="37" t="str">
        <f aca="false">IF(G4819=1,IF(B4819="",0,IF(J4819&lt;SeuilFugitive,1,0)),"")</f>
        <v/>
      </c>
      <c r="M4819" s="37" t="str">
        <f aca="false">IF(G4819=1,IF(B4819="",IF((Fin-A4819)*24&gt;SeuilFigee,1,0),IF(J4819&gt;SeuilFigee*3600,1,0)),"")</f>
        <v/>
      </c>
      <c r="N4819" s="0" t="str">
        <f aca="false">IF(G4819=1,IF(COUNTIF(H$2:H4819,H4819)=1,COUNTIF($H:$H,H4819),""),"")</f>
        <v/>
      </c>
      <c r="O4819" s="0" t="str">
        <f aca="false">IF(G4819=1,IF(COUNTIF(I$2:I4819,I4819)=1,COUNTIF($I:$I,I4819),""),"")</f>
        <v/>
      </c>
      <c r="P4819" s="38" t="str">
        <f aca="false">IF(G4819=1,IF(COUNTIFS(C$2:C4819,C4819,G$2:G4819,1)=1,COUNTIFS($C:$C,C4819,$G:$G,1)+ROW()/10000000,""),"")</f>
        <v/>
      </c>
      <c r="Q4819" s="0" t="str">
        <f aca="false">IF(K4819=1,IF(COUNTIFS(C$2:C4819,C4819,K$2:K4819,1)=1,1,0),"")</f>
        <v/>
      </c>
      <c r="R4819" s="0" t="str">
        <f aca="false">IF(M4819=1,IF(COUNTIFS(C$2:C4819,C4819,M$2:M4819,1)=1,1,0),"")</f>
        <v/>
      </c>
      <c r="S4819" s="0" t="str">
        <f aca="false">IF(L4819=1,IF(COUNTIFS(C$2:C4819,C4819,L$2:L4819,1)=1,1,0),"")</f>
        <v/>
      </c>
      <c r="T4819" s="38" t="str">
        <f aca="false">IF(N4819="","",N4819+ROW()/10000000)</f>
        <v/>
      </c>
      <c r="U4819" s="0" t="str">
        <f aca="false">IF(G4819=1,IF(B4819="",1,0),"")</f>
        <v/>
      </c>
    </row>
    <row r="4820" customFormat="false" ht="15" hidden="false" customHeight="false" outlineLevel="0" collapsed="false">
      <c r="A4820" s="35"/>
      <c r="B4820" s="35"/>
      <c r="G4820" s="0" t="str">
        <f aca="false">IF(A4820="","",IF(AND(A4820&gt;=Debut,A4820&lt;Fin),1,0))</f>
        <v/>
      </c>
      <c r="H4820" s="0" t="str">
        <f aca="false">IF(G4820=1,INT(ROUND((A4820-Debut)*86400,0)/600),"")</f>
        <v/>
      </c>
      <c r="I4820" s="0" t="str">
        <f aca="false">IF(G4820=1,INT(ROUND((A4820-Debut)*86400,0)/3600),"")</f>
        <v/>
      </c>
      <c r="J4820" s="0" t="str">
        <f aca="false">IF(OR(A4820="",B4820=""),"",ROUND((B4820-A4820)*86400,0))</f>
        <v/>
      </c>
      <c r="K4820" s="37" t="str">
        <f aca="false">IF(G4820=1,IF(COUNTIFS($C:$C,C4820,$G:$G,1,$A:$A,"&gt;="&amp;(A4820-FenetreInterm/86400),$A:$A,"&lt;="&amp;A4820)&gt;=NbInterm,1,0),"")</f>
        <v/>
      </c>
      <c r="L4820" s="37" t="str">
        <f aca="false">IF(G4820=1,IF(B4820="",0,IF(J4820&lt;SeuilFugitive,1,0)),"")</f>
        <v/>
      </c>
      <c r="M4820" s="37" t="str">
        <f aca="false">IF(G4820=1,IF(B4820="",IF((Fin-A4820)*24&gt;SeuilFigee,1,0),IF(J4820&gt;SeuilFigee*3600,1,0)),"")</f>
        <v/>
      </c>
      <c r="N4820" s="0" t="str">
        <f aca="false">IF(G4820=1,IF(COUNTIF(H$2:H4820,H4820)=1,COUNTIF($H:$H,H4820),""),"")</f>
        <v/>
      </c>
      <c r="O4820" s="0" t="str">
        <f aca="false">IF(G4820=1,IF(COUNTIF(I$2:I4820,I4820)=1,COUNTIF($I:$I,I4820),""),"")</f>
        <v/>
      </c>
      <c r="P4820" s="38" t="str">
        <f aca="false">IF(G4820=1,IF(COUNTIFS(C$2:C4820,C4820,G$2:G4820,1)=1,COUNTIFS($C:$C,C4820,$G:$G,1)+ROW()/10000000,""),"")</f>
        <v/>
      </c>
      <c r="Q4820" s="0" t="str">
        <f aca="false">IF(K4820=1,IF(COUNTIFS(C$2:C4820,C4820,K$2:K4820,1)=1,1,0),"")</f>
        <v/>
      </c>
      <c r="R4820" s="0" t="str">
        <f aca="false">IF(M4820=1,IF(COUNTIFS(C$2:C4820,C4820,M$2:M4820,1)=1,1,0),"")</f>
        <v/>
      </c>
      <c r="S4820" s="0" t="str">
        <f aca="false">IF(L4820=1,IF(COUNTIFS(C$2:C4820,C4820,L$2:L4820,1)=1,1,0),"")</f>
        <v/>
      </c>
      <c r="T4820" s="38" t="str">
        <f aca="false">IF(N4820="","",N4820+ROW()/10000000)</f>
        <v/>
      </c>
      <c r="U4820" s="0" t="str">
        <f aca="false">IF(G4820=1,IF(B4820="",1,0),"")</f>
        <v/>
      </c>
    </row>
    <row r="4821" customFormat="false" ht="15" hidden="false" customHeight="false" outlineLevel="0" collapsed="false">
      <c r="A4821" s="35"/>
      <c r="B4821" s="35"/>
      <c r="G4821" s="0" t="str">
        <f aca="false">IF(A4821="","",IF(AND(A4821&gt;=Debut,A4821&lt;Fin),1,0))</f>
        <v/>
      </c>
      <c r="H4821" s="0" t="str">
        <f aca="false">IF(G4821=1,INT(ROUND((A4821-Debut)*86400,0)/600),"")</f>
        <v/>
      </c>
      <c r="I4821" s="0" t="str">
        <f aca="false">IF(G4821=1,INT(ROUND((A4821-Debut)*86400,0)/3600),"")</f>
        <v/>
      </c>
      <c r="J4821" s="0" t="str">
        <f aca="false">IF(OR(A4821="",B4821=""),"",ROUND((B4821-A4821)*86400,0))</f>
        <v/>
      </c>
      <c r="K4821" s="37" t="str">
        <f aca="false">IF(G4821=1,IF(COUNTIFS($C:$C,C4821,$G:$G,1,$A:$A,"&gt;="&amp;(A4821-FenetreInterm/86400),$A:$A,"&lt;="&amp;A4821)&gt;=NbInterm,1,0),"")</f>
        <v/>
      </c>
      <c r="L4821" s="37" t="str">
        <f aca="false">IF(G4821=1,IF(B4821="",0,IF(J4821&lt;SeuilFugitive,1,0)),"")</f>
        <v/>
      </c>
      <c r="M4821" s="37" t="str">
        <f aca="false">IF(G4821=1,IF(B4821="",IF((Fin-A4821)*24&gt;SeuilFigee,1,0),IF(J4821&gt;SeuilFigee*3600,1,0)),"")</f>
        <v/>
      </c>
      <c r="N4821" s="0" t="str">
        <f aca="false">IF(G4821=1,IF(COUNTIF(H$2:H4821,H4821)=1,COUNTIF($H:$H,H4821),""),"")</f>
        <v/>
      </c>
      <c r="O4821" s="0" t="str">
        <f aca="false">IF(G4821=1,IF(COUNTIF(I$2:I4821,I4821)=1,COUNTIF($I:$I,I4821),""),"")</f>
        <v/>
      </c>
      <c r="P4821" s="38" t="str">
        <f aca="false">IF(G4821=1,IF(COUNTIFS(C$2:C4821,C4821,G$2:G4821,1)=1,COUNTIFS($C:$C,C4821,$G:$G,1)+ROW()/10000000,""),"")</f>
        <v/>
      </c>
      <c r="Q4821" s="0" t="str">
        <f aca="false">IF(K4821=1,IF(COUNTIFS(C$2:C4821,C4821,K$2:K4821,1)=1,1,0),"")</f>
        <v/>
      </c>
      <c r="R4821" s="0" t="str">
        <f aca="false">IF(M4821=1,IF(COUNTIFS(C$2:C4821,C4821,M$2:M4821,1)=1,1,0),"")</f>
        <v/>
      </c>
      <c r="S4821" s="0" t="str">
        <f aca="false">IF(L4821=1,IF(COUNTIFS(C$2:C4821,C4821,L$2:L4821,1)=1,1,0),"")</f>
        <v/>
      </c>
      <c r="T4821" s="38" t="str">
        <f aca="false">IF(N4821="","",N4821+ROW()/10000000)</f>
        <v/>
      </c>
      <c r="U4821" s="0" t="str">
        <f aca="false">IF(G4821=1,IF(B4821="",1,0),"")</f>
        <v/>
      </c>
    </row>
    <row r="4822" customFormat="false" ht="15" hidden="false" customHeight="false" outlineLevel="0" collapsed="false">
      <c r="A4822" s="35"/>
      <c r="B4822" s="35"/>
      <c r="G4822" s="0" t="str">
        <f aca="false">IF(A4822="","",IF(AND(A4822&gt;=Debut,A4822&lt;Fin),1,0))</f>
        <v/>
      </c>
      <c r="H4822" s="0" t="str">
        <f aca="false">IF(G4822=1,INT(ROUND((A4822-Debut)*86400,0)/600),"")</f>
        <v/>
      </c>
      <c r="I4822" s="0" t="str">
        <f aca="false">IF(G4822=1,INT(ROUND((A4822-Debut)*86400,0)/3600),"")</f>
        <v/>
      </c>
      <c r="J4822" s="0" t="str">
        <f aca="false">IF(OR(A4822="",B4822=""),"",ROUND((B4822-A4822)*86400,0))</f>
        <v/>
      </c>
      <c r="K4822" s="37" t="str">
        <f aca="false">IF(G4822=1,IF(COUNTIFS($C:$C,C4822,$G:$G,1,$A:$A,"&gt;="&amp;(A4822-FenetreInterm/86400),$A:$A,"&lt;="&amp;A4822)&gt;=NbInterm,1,0),"")</f>
        <v/>
      </c>
      <c r="L4822" s="37" t="str">
        <f aca="false">IF(G4822=1,IF(B4822="",0,IF(J4822&lt;SeuilFugitive,1,0)),"")</f>
        <v/>
      </c>
      <c r="M4822" s="37" t="str">
        <f aca="false">IF(G4822=1,IF(B4822="",IF((Fin-A4822)*24&gt;SeuilFigee,1,0),IF(J4822&gt;SeuilFigee*3600,1,0)),"")</f>
        <v/>
      </c>
      <c r="N4822" s="0" t="str">
        <f aca="false">IF(G4822=1,IF(COUNTIF(H$2:H4822,H4822)=1,COUNTIF($H:$H,H4822),""),"")</f>
        <v/>
      </c>
      <c r="O4822" s="0" t="str">
        <f aca="false">IF(G4822=1,IF(COUNTIF(I$2:I4822,I4822)=1,COUNTIF($I:$I,I4822),""),"")</f>
        <v/>
      </c>
      <c r="P4822" s="38" t="str">
        <f aca="false">IF(G4822=1,IF(COUNTIFS(C$2:C4822,C4822,G$2:G4822,1)=1,COUNTIFS($C:$C,C4822,$G:$G,1)+ROW()/10000000,""),"")</f>
        <v/>
      </c>
      <c r="Q4822" s="0" t="str">
        <f aca="false">IF(K4822=1,IF(COUNTIFS(C$2:C4822,C4822,K$2:K4822,1)=1,1,0),"")</f>
        <v/>
      </c>
      <c r="R4822" s="0" t="str">
        <f aca="false">IF(M4822=1,IF(COUNTIFS(C$2:C4822,C4822,M$2:M4822,1)=1,1,0),"")</f>
        <v/>
      </c>
      <c r="S4822" s="0" t="str">
        <f aca="false">IF(L4822=1,IF(COUNTIFS(C$2:C4822,C4822,L$2:L4822,1)=1,1,0),"")</f>
        <v/>
      </c>
      <c r="T4822" s="38" t="str">
        <f aca="false">IF(N4822="","",N4822+ROW()/10000000)</f>
        <v/>
      </c>
      <c r="U4822" s="0" t="str">
        <f aca="false">IF(G4822=1,IF(B4822="",1,0),"")</f>
        <v/>
      </c>
    </row>
    <row r="4823" customFormat="false" ht="15" hidden="false" customHeight="false" outlineLevel="0" collapsed="false">
      <c r="A4823" s="35"/>
      <c r="B4823" s="35"/>
      <c r="G4823" s="0" t="str">
        <f aca="false">IF(A4823="","",IF(AND(A4823&gt;=Debut,A4823&lt;Fin),1,0))</f>
        <v/>
      </c>
      <c r="H4823" s="0" t="str">
        <f aca="false">IF(G4823=1,INT(ROUND((A4823-Debut)*86400,0)/600),"")</f>
        <v/>
      </c>
      <c r="I4823" s="0" t="str">
        <f aca="false">IF(G4823=1,INT(ROUND((A4823-Debut)*86400,0)/3600),"")</f>
        <v/>
      </c>
      <c r="J4823" s="0" t="str">
        <f aca="false">IF(OR(A4823="",B4823=""),"",ROUND((B4823-A4823)*86400,0))</f>
        <v/>
      </c>
      <c r="K4823" s="37" t="str">
        <f aca="false">IF(G4823=1,IF(COUNTIFS($C:$C,C4823,$G:$G,1,$A:$A,"&gt;="&amp;(A4823-FenetreInterm/86400),$A:$A,"&lt;="&amp;A4823)&gt;=NbInterm,1,0),"")</f>
        <v/>
      </c>
      <c r="L4823" s="37" t="str">
        <f aca="false">IF(G4823=1,IF(B4823="",0,IF(J4823&lt;SeuilFugitive,1,0)),"")</f>
        <v/>
      </c>
      <c r="M4823" s="37" t="str">
        <f aca="false">IF(G4823=1,IF(B4823="",IF((Fin-A4823)*24&gt;SeuilFigee,1,0),IF(J4823&gt;SeuilFigee*3600,1,0)),"")</f>
        <v/>
      </c>
      <c r="N4823" s="0" t="str">
        <f aca="false">IF(G4823=1,IF(COUNTIF(H$2:H4823,H4823)=1,COUNTIF($H:$H,H4823),""),"")</f>
        <v/>
      </c>
      <c r="O4823" s="0" t="str">
        <f aca="false">IF(G4823=1,IF(COUNTIF(I$2:I4823,I4823)=1,COUNTIF($I:$I,I4823),""),"")</f>
        <v/>
      </c>
      <c r="P4823" s="38" t="str">
        <f aca="false">IF(G4823=1,IF(COUNTIFS(C$2:C4823,C4823,G$2:G4823,1)=1,COUNTIFS($C:$C,C4823,$G:$G,1)+ROW()/10000000,""),"")</f>
        <v/>
      </c>
      <c r="Q4823" s="0" t="str">
        <f aca="false">IF(K4823=1,IF(COUNTIFS(C$2:C4823,C4823,K$2:K4823,1)=1,1,0),"")</f>
        <v/>
      </c>
      <c r="R4823" s="0" t="str">
        <f aca="false">IF(M4823=1,IF(COUNTIFS(C$2:C4823,C4823,M$2:M4823,1)=1,1,0),"")</f>
        <v/>
      </c>
      <c r="S4823" s="0" t="str">
        <f aca="false">IF(L4823=1,IF(COUNTIFS(C$2:C4823,C4823,L$2:L4823,1)=1,1,0),"")</f>
        <v/>
      </c>
      <c r="T4823" s="38" t="str">
        <f aca="false">IF(N4823="","",N4823+ROW()/10000000)</f>
        <v/>
      </c>
      <c r="U4823" s="0" t="str">
        <f aca="false">IF(G4823=1,IF(B4823="",1,0),"")</f>
        <v/>
      </c>
    </row>
    <row r="4824" customFormat="false" ht="15" hidden="false" customHeight="false" outlineLevel="0" collapsed="false">
      <c r="A4824" s="35"/>
      <c r="B4824" s="35"/>
      <c r="G4824" s="0" t="str">
        <f aca="false">IF(A4824="","",IF(AND(A4824&gt;=Debut,A4824&lt;Fin),1,0))</f>
        <v/>
      </c>
      <c r="H4824" s="0" t="str">
        <f aca="false">IF(G4824=1,INT(ROUND((A4824-Debut)*86400,0)/600),"")</f>
        <v/>
      </c>
      <c r="I4824" s="0" t="str">
        <f aca="false">IF(G4824=1,INT(ROUND((A4824-Debut)*86400,0)/3600),"")</f>
        <v/>
      </c>
      <c r="J4824" s="0" t="str">
        <f aca="false">IF(OR(A4824="",B4824=""),"",ROUND((B4824-A4824)*86400,0))</f>
        <v/>
      </c>
      <c r="K4824" s="37" t="str">
        <f aca="false">IF(G4824=1,IF(COUNTIFS($C:$C,C4824,$G:$G,1,$A:$A,"&gt;="&amp;(A4824-FenetreInterm/86400),$A:$A,"&lt;="&amp;A4824)&gt;=NbInterm,1,0),"")</f>
        <v/>
      </c>
      <c r="L4824" s="37" t="str">
        <f aca="false">IF(G4824=1,IF(B4824="",0,IF(J4824&lt;SeuilFugitive,1,0)),"")</f>
        <v/>
      </c>
      <c r="M4824" s="37" t="str">
        <f aca="false">IF(G4824=1,IF(B4824="",IF((Fin-A4824)*24&gt;SeuilFigee,1,0),IF(J4824&gt;SeuilFigee*3600,1,0)),"")</f>
        <v/>
      </c>
      <c r="N4824" s="0" t="str">
        <f aca="false">IF(G4824=1,IF(COUNTIF(H$2:H4824,H4824)=1,COUNTIF($H:$H,H4824),""),"")</f>
        <v/>
      </c>
      <c r="O4824" s="0" t="str">
        <f aca="false">IF(G4824=1,IF(COUNTIF(I$2:I4824,I4824)=1,COUNTIF($I:$I,I4824),""),"")</f>
        <v/>
      </c>
      <c r="P4824" s="38" t="str">
        <f aca="false">IF(G4824=1,IF(COUNTIFS(C$2:C4824,C4824,G$2:G4824,1)=1,COUNTIFS($C:$C,C4824,$G:$G,1)+ROW()/10000000,""),"")</f>
        <v/>
      </c>
      <c r="Q4824" s="0" t="str">
        <f aca="false">IF(K4824=1,IF(COUNTIFS(C$2:C4824,C4824,K$2:K4824,1)=1,1,0),"")</f>
        <v/>
      </c>
      <c r="R4824" s="0" t="str">
        <f aca="false">IF(M4824=1,IF(COUNTIFS(C$2:C4824,C4824,M$2:M4824,1)=1,1,0),"")</f>
        <v/>
      </c>
      <c r="S4824" s="0" t="str">
        <f aca="false">IF(L4824=1,IF(COUNTIFS(C$2:C4824,C4824,L$2:L4824,1)=1,1,0),"")</f>
        <v/>
      </c>
      <c r="T4824" s="38" t="str">
        <f aca="false">IF(N4824="","",N4824+ROW()/10000000)</f>
        <v/>
      </c>
      <c r="U4824" s="0" t="str">
        <f aca="false">IF(G4824=1,IF(B4824="",1,0),"")</f>
        <v/>
      </c>
    </row>
    <row r="4825" customFormat="false" ht="15" hidden="false" customHeight="false" outlineLevel="0" collapsed="false">
      <c r="A4825" s="35"/>
      <c r="B4825" s="35"/>
      <c r="G4825" s="0" t="str">
        <f aca="false">IF(A4825="","",IF(AND(A4825&gt;=Debut,A4825&lt;Fin),1,0))</f>
        <v/>
      </c>
      <c r="H4825" s="0" t="str">
        <f aca="false">IF(G4825=1,INT(ROUND((A4825-Debut)*86400,0)/600),"")</f>
        <v/>
      </c>
      <c r="I4825" s="0" t="str">
        <f aca="false">IF(G4825=1,INT(ROUND((A4825-Debut)*86400,0)/3600),"")</f>
        <v/>
      </c>
      <c r="J4825" s="0" t="str">
        <f aca="false">IF(OR(A4825="",B4825=""),"",ROUND((B4825-A4825)*86400,0))</f>
        <v/>
      </c>
      <c r="K4825" s="37" t="str">
        <f aca="false">IF(G4825=1,IF(COUNTIFS($C:$C,C4825,$G:$G,1,$A:$A,"&gt;="&amp;(A4825-FenetreInterm/86400),$A:$A,"&lt;="&amp;A4825)&gt;=NbInterm,1,0),"")</f>
        <v/>
      </c>
      <c r="L4825" s="37" t="str">
        <f aca="false">IF(G4825=1,IF(B4825="",0,IF(J4825&lt;SeuilFugitive,1,0)),"")</f>
        <v/>
      </c>
      <c r="M4825" s="37" t="str">
        <f aca="false">IF(G4825=1,IF(B4825="",IF((Fin-A4825)*24&gt;SeuilFigee,1,0),IF(J4825&gt;SeuilFigee*3600,1,0)),"")</f>
        <v/>
      </c>
      <c r="N4825" s="0" t="str">
        <f aca="false">IF(G4825=1,IF(COUNTIF(H$2:H4825,H4825)=1,COUNTIF($H:$H,H4825),""),"")</f>
        <v/>
      </c>
      <c r="O4825" s="0" t="str">
        <f aca="false">IF(G4825=1,IF(COUNTIF(I$2:I4825,I4825)=1,COUNTIF($I:$I,I4825),""),"")</f>
        <v/>
      </c>
      <c r="P4825" s="38" t="str">
        <f aca="false">IF(G4825=1,IF(COUNTIFS(C$2:C4825,C4825,G$2:G4825,1)=1,COUNTIFS($C:$C,C4825,$G:$G,1)+ROW()/10000000,""),"")</f>
        <v/>
      </c>
      <c r="Q4825" s="0" t="str">
        <f aca="false">IF(K4825=1,IF(COUNTIFS(C$2:C4825,C4825,K$2:K4825,1)=1,1,0),"")</f>
        <v/>
      </c>
      <c r="R4825" s="0" t="str">
        <f aca="false">IF(M4825=1,IF(COUNTIFS(C$2:C4825,C4825,M$2:M4825,1)=1,1,0),"")</f>
        <v/>
      </c>
      <c r="S4825" s="0" t="str">
        <f aca="false">IF(L4825=1,IF(COUNTIFS(C$2:C4825,C4825,L$2:L4825,1)=1,1,0),"")</f>
        <v/>
      </c>
      <c r="T4825" s="38" t="str">
        <f aca="false">IF(N4825="","",N4825+ROW()/10000000)</f>
        <v/>
      </c>
      <c r="U4825" s="0" t="str">
        <f aca="false">IF(G4825=1,IF(B4825="",1,0),"")</f>
        <v/>
      </c>
    </row>
    <row r="4826" customFormat="false" ht="15" hidden="false" customHeight="false" outlineLevel="0" collapsed="false">
      <c r="A4826" s="35"/>
      <c r="B4826" s="35"/>
      <c r="G4826" s="0" t="str">
        <f aca="false">IF(A4826="","",IF(AND(A4826&gt;=Debut,A4826&lt;Fin),1,0))</f>
        <v/>
      </c>
      <c r="H4826" s="0" t="str">
        <f aca="false">IF(G4826=1,INT(ROUND((A4826-Debut)*86400,0)/600),"")</f>
        <v/>
      </c>
      <c r="I4826" s="0" t="str">
        <f aca="false">IF(G4826=1,INT(ROUND((A4826-Debut)*86400,0)/3600),"")</f>
        <v/>
      </c>
      <c r="J4826" s="0" t="str">
        <f aca="false">IF(OR(A4826="",B4826=""),"",ROUND((B4826-A4826)*86400,0))</f>
        <v/>
      </c>
      <c r="K4826" s="37" t="str">
        <f aca="false">IF(G4826=1,IF(COUNTIFS($C:$C,C4826,$G:$G,1,$A:$A,"&gt;="&amp;(A4826-FenetreInterm/86400),$A:$A,"&lt;="&amp;A4826)&gt;=NbInterm,1,0),"")</f>
        <v/>
      </c>
      <c r="L4826" s="37" t="str">
        <f aca="false">IF(G4826=1,IF(B4826="",0,IF(J4826&lt;SeuilFugitive,1,0)),"")</f>
        <v/>
      </c>
      <c r="M4826" s="37" t="str">
        <f aca="false">IF(G4826=1,IF(B4826="",IF((Fin-A4826)*24&gt;SeuilFigee,1,0),IF(J4826&gt;SeuilFigee*3600,1,0)),"")</f>
        <v/>
      </c>
      <c r="N4826" s="0" t="str">
        <f aca="false">IF(G4826=1,IF(COUNTIF(H$2:H4826,H4826)=1,COUNTIF($H:$H,H4826),""),"")</f>
        <v/>
      </c>
      <c r="O4826" s="0" t="str">
        <f aca="false">IF(G4826=1,IF(COUNTIF(I$2:I4826,I4826)=1,COUNTIF($I:$I,I4826),""),"")</f>
        <v/>
      </c>
      <c r="P4826" s="38" t="str">
        <f aca="false">IF(G4826=1,IF(COUNTIFS(C$2:C4826,C4826,G$2:G4826,1)=1,COUNTIFS($C:$C,C4826,$G:$G,1)+ROW()/10000000,""),"")</f>
        <v/>
      </c>
      <c r="Q4826" s="0" t="str">
        <f aca="false">IF(K4826=1,IF(COUNTIFS(C$2:C4826,C4826,K$2:K4826,1)=1,1,0),"")</f>
        <v/>
      </c>
      <c r="R4826" s="0" t="str">
        <f aca="false">IF(M4826=1,IF(COUNTIFS(C$2:C4826,C4826,M$2:M4826,1)=1,1,0),"")</f>
        <v/>
      </c>
      <c r="S4826" s="0" t="str">
        <f aca="false">IF(L4826=1,IF(COUNTIFS(C$2:C4826,C4826,L$2:L4826,1)=1,1,0),"")</f>
        <v/>
      </c>
      <c r="T4826" s="38" t="str">
        <f aca="false">IF(N4826="","",N4826+ROW()/10000000)</f>
        <v/>
      </c>
      <c r="U4826" s="0" t="str">
        <f aca="false">IF(G4826=1,IF(B4826="",1,0),"")</f>
        <v/>
      </c>
    </row>
    <row r="4827" customFormat="false" ht="15" hidden="false" customHeight="false" outlineLevel="0" collapsed="false">
      <c r="A4827" s="35"/>
      <c r="B4827" s="35"/>
      <c r="G4827" s="0" t="str">
        <f aca="false">IF(A4827="","",IF(AND(A4827&gt;=Debut,A4827&lt;Fin),1,0))</f>
        <v/>
      </c>
      <c r="H4827" s="0" t="str">
        <f aca="false">IF(G4827=1,INT(ROUND((A4827-Debut)*86400,0)/600),"")</f>
        <v/>
      </c>
      <c r="I4827" s="0" t="str">
        <f aca="false">IF(G4827=1,INT(ROUND((A4827-Debut)*86400,0)/3600),"")</f>
        <v/>
      </c>
      <c r="J4827" s="0" t="str">
        <f aca="false">IF(OR(A4827="",B4827=""),"",ROUND((B4827-A4827)*86400,0))</f>
        <v/>
      </c>
      <c r="K4827" s="37" t="str">
        <f aca="false">IF(G4827=1,IF(COUNTIFS($C:$C,C4827,$G:$G,1,$A:$A,"&gt;="&amp;(A4827-FenetreInterm/86400),$A:$A,"&lt;="&amp;A4827)&gt;=NbInterm,1,0),"")</f>
        <v/>
      </c>
      <c r="L4827" s="37" t="str">
        <f aca="false">IF(G4827=1,IF(B4827="",0,IF(J4827&lt;SeuilFugitive,1,0)),"")</f>
        <v/>
      </c>
      <c r="M4827" s="37" t="str">
        <f aca="false">IF(G4827=1,IF(B4827="",IF((Fin-A4827)*24&gt;SeuilFigee,1,0),IF(J4827&gt;SeuilFigee*3600,1,0)),"")</f>
        <v/>
      </c>
      <c r="N4827" s="0" t="str">
        <f aca="false">IF(G4827=1,IF(COUNTIF(H$2:H4827,H4827)=1,COUNTIF($H:$H,H4827),""),"")</f>
        <v/>
      </c>
      <c r="O4827" s="0" t="str">
        <f aca="false">IF(G4827=1,IF(COUNTIF(I$2:I4827,I4827)=1,COUNTIF($I:$I,I4827),""),"")</f>
        <v/>
      </c>
      <c r="P4827" s="38" t="str">
        <f aca="false">IF(G4827=1,IF(COUNTIFS(C$2:C4827,C4827,G$2:G4827,1)=1,COUNTIFS($C:$C,C4827,$G:$G,1)+ROW()/10000000,""),"")</f>
        <v/>
      </c>
      <c r="Q4827" s="0" t="str">
        <f aca="false">IF(K4827=1,IF(COUNTIFS(C$2:C4827,C4827,K$2:K4827,1)=1,1,0),"")</f>
        <v/>
      </c>
      <c r="R4827" s="0" t="str">
        <f aca="false">IF(M4827=1,IF(COUNTIFS(C$2:C4827,C4827,M$2:M4827,1)=1,1,0),"")</f>
        <v/>
      </c>
      <c r="S4827" s="0" t="str">
        <f aca="false">IF(L4827=1,IF(COUNTIFS(C$2:C4827,C4827,L$2:L4827,1)=1,1,0),"")</f>
        <v/>
      </c>
      <c r="T4827" s="38" t="str">
        <f aca="false">IF(N4827="","",N4827+ROW()/10000000)</f>
        <v/>
      </c>
      <c r="U4827" s="0" t="str">
        <f aca="false">IF(G4827=1,IF(B4827="",1,0),"")</f>
        <v/>
      </c>
    </row>
    <row r="4828" customFormat="false" ht="15" hidden="false" customHeight="false" outlineLevel="0" collapsed="false">
      <c r="A4828" s="35"/>
      <c r="B4828" s="35"/>
      <c r="G4828" s="0" t="str">
        <f aca="false">IF(A4828="","",IF(AND(A4828&gt;=Debut,A4828&lt;Fin),1,0))</f>
        <v/>
      </c>
      <c r="H4828" s="0" t="str">
        <f aca="false">IF(G4828=1,INT(ROUND((A4828-Debut)*86400,0)/600),"")</f>
        <v/>
      </c>
      <c r="I4828" s="0" t="str">
        <f aca="false">IF(G4828=1,INT(ROUND((A4828-Debut)*86400,0)/3600),"")</f>
        <v/>
      </c>
      <c r="J4828" s="0" t="str">
        <f aca="false">IF(OR(A4828="",B4828=""),"",ROUND((B4828-A4828)*86400,0))</f>
        <v/>
      </c>
      <c r="K4828" s="37" t="str">
        <f aca="false">IF(G4828=1,IF(COUNTIFS($C:$C,C4828,$G:$G,1,$A:$A,"&gt;="&amp;(A4828-FenetreInterm/86400),$A:$A,"&lt;="&amp;A4828)&gt;=NbInterm,1,0),"")</f>
        <v/>
      </c>
      <c r="L4828" s="37" t="str">
        <f aca="false">IF(G4828=1,IF(B4828="",0,IF(J4828&lt;SeuilFugitive,1,0)),"")</f>
        <v/>
      </c>
      <c r="M4828" s="37" t="str">
        <f aca="false">IF(G4828=1,IF(B4828="",IF((Fin-A4828)*24&gt;SeuilFigee,1,0),IF(J4828&gt;SeuilFigee*3600,1,0)),"")</f>
        <v/>
      </c>
      <c r="N4828" s="0" t="str">
        <f aca="false">IF(G4828=1,IF(COUNTIF(H$2:H4828,H4828)=1,COUNTIF($H:$H,H4828),""),"")</f>
        <v/>
      </c>
      <c r="O4828" s="0" t="str">
        <f aca="false">IF(G4828=1,IF(COUNTIF(I$2:I4828,I4828)=1,COUNTIF($I:$I,I4828),""),"")</f>
        <v/>
      </c>
      <c r="P4828" s="38" t="str">
        <f aca="false">IF(G4828=1,IF(COUNTIFS(C$2:C4828,C4828,G$2:G4828,1)=1,COUNTIFS($C:$C,C4828,$G:$G,1)+ROW()/10000000,""),"")</f>
        <v/>
      </c>
      <c r="Q4828" s="0" t="str">
        <f aca="false">IF(K4828=1,IF(COUNTIFS(C$2:C4828,C4828,K$2:K4828,1)=1,1,0),"")</f>
        <v/>
      </c>
      <c r="R4828" s="0" t="str">
        <f aca="false">IF(M4828=1,IF(COUNTIFS(C$2:C4828,C4828,M$2:M4828,1)=1,1,0),"")</f>
        <v/>
      </c>
      <c r="S4828" s="0" t="str">
        <f aca="false">IF(L4828=1,IF(COUNTIFS(C$2:C4828,C4828,L$2:L4828,1)=1,1,0),"")</f>
        <v/>
      </c>
      <c r="T4828" s="38" t="str">
        <f aca="false">IF(N4828="","",N4828+ROW()/10000000)</f>
        <v/>
      </c>
      <c r="U4828" s="0" t="str">
        <f aca="false">IF(G4828=1,IF(B4828="",1,0),"")</f>
        <v/>
      </c>
    </row>
    <row r="4829" customFormat="false" ht="15" hidden="false" customHeight="false" outlineLevel="0" collapsed="false">
      <c r="A4829" s="35"/>
      <c r="B4829" s="35"/>
      <c r="G4829" s="0" t="str">
        <f aca="false">IF(A4829="","",IF(AND(A4829&gt;=Debut,A4829&lt;Fin),1,0))</f>
        <v/>
      </c>
      <c r="H4829" s="0" t="str">
        <f aca="false">IF(G4829=1,INT(ROUND((A4829-Debut)*86400,0)/600),"")</f>
        <v/>
      </c>
      <c r="I4829" s="0" t="str">
        <f aca="false">IF(G4829=1,INT(ROUND((A4829-Debut)*86400,0)/3600),"")</f>
        <v/>
      </c>
      <c r="J4829" s="0" t="str">
        <f aca="false">IF(OR(A4829="",B4829=""),"",ROUND((B4829-A4829)*86400,0))</f>
        <v/>
      </c>
      <c r="K4829" s="37" t="str">
        <f aca="false">IF(G4829=1,IF(COUNTIFS($C:$C,C4829,$G:$G,1,$A:$A,"&gt;="&amp;(A4829-FenetreInterm/86400),$A:$A,"&lt;="&amp;A4829)&gt;=NbInterm,1,0),"")</f>
        <v/>
      </c>
      <c r="L4829" s="37" t="str">
        <f aca="false">IF(G4829=1,IF(B4829="",0,IF(J4829&lt;SeuilFugitive,1,0)),"")</f>
        <v/>
      </c>
      <c r="M4829" s="37" t="str">
        <f aca="false">IF(G4829=1,IF(B4829="",IF((Fin-A4829)*24&gt;SeuilFigee,1,0),IF(J4829&gt;SeuilFigee*3600,1,0)),"")</f>
        <v/>
      </c>
      <c r="N4829" s="0" t="str">
        <f aca="false">IF(G4829=1,IF(COUNTIF(H$2:H4829,H4829)=1,COUNTIF($H:$H,H4829),""),"")</f>
        <v/>
      </c>
      <c r="O4829" s="0" t="str">
        <f aca="false">IF(G4829=1,IF(COUNTIF(I$2:I4829,I4829)=1,COUNTIF($I:$I,I4829),""),"")</f>
        <v/>
      </c>
      <c r="P4829" s="38" t="str">
        <f aca="false">IF(G4829=1,IF(COUNTIFS(C$2:C4829,C4829,G$2:G4829,1)=1,COUNTIFS($C:$C,C4829,$G:$G,1)+ROW()/10000000,""),"")</f>
        <v/>
      </c>
      <c r="Q4829" s="0" t="str">
        <f aca="false">IF(K4829=1,IF(COUNTIFS(C$2:C4829,C4829,K$2:K4829,1)=1,1,0),"")</f>
        <v/>
      </c>
      <c r="R4829" s="0" t="str">
        <f aca="false">IF(M4829=1,IF(COUNTIFS(C$2:C4829,C4829,M$2:M4829,1)=1,1,0),"")</f>
        <v/>
      </c>
      <c r="S4829" s="0" t="str">
        <f aca="false">IF(L4829=1,IF(COUNTIFS(C$2:C4829,C4829,L$2:L4829,1)=1,1,0),"")</f>
        <v/>
      </c>
      <c r="T4829" s="38" t="str">
        <f aca="false">IF(N4829="","",N4829+ROW()/10000000)</f>
        <v/>
      </c>
      <c r="U4829" s="0" t="str">
        <f aca="false">IF(G4829=1,IF(B4829="",1,0),"")</f>
        <v/>
      </c>
    </row>
    <row r="4830" customFormat="false" ht="15" hidden="false" customHeight="false" outlineLevel="0" collapsed="false">
      <c r="A4830" s="35"/>
      <c r="B4830" s="35"/>
      <c r="G4830" s="0" t="str">
        <f aca="false">IF(A4830="","",IF(AND(A4830&gt;=Debut,A4830&lt;Fin),1,0))</f>
        <v/>
      </c>
      <c r="H4830" s="0" t="str">
        <f aca="false">IF(G4830=1,INT(ROUND((A4830-Debut)*86400,0)/600),"")</f>
        <v/>
      </c>
      <c r="I4830" s="0" t="str">
        <f aca="false">IF(G4830=1,INT(ROUND((A4830-Debut)*86400,0)/3600),"")</f>
        <v/>
      </c>
      <c r="J4830" s="0" t="str">
        <f aca="false">IF(OR(A4830="",B4830=""),"",ROUND((B4830-A4830)*86400,0))</f>
        <v/>
      </c>
      <c r="K4830" s="37" t="str">
        <f aca="false">IF(G4830=1,IF(COUNTIFS($C:$C,C4830,$G:$G,1,$A:$A,"&gt;="&amp;(A4830-FenetreInterm/86400),$A:$A,"&lt;="&amp;A4830)&gt;=NbInterm,1,0),"")</f>
        <v/>
      </c>
      <c r="L4830" s="37" t="str">
        <f aca="false">IF(G4830=1,IF(B4830="",0,IF(J4830&lt;SeuilFugitive,1,0)),"")</f>
        <v/>
      </c>
      <c r="M4830" s="37" t="str">
        <f aca="false">IF(G4830=1,IF(B4830="",IF((Fin-A4830)*24&gt;SeuilFigee,1,0),IF(J4830&gt;SeuilFigee*3600,1,0)),"")</f>
        <v/>
      </c>
      <c r="N4830" s="0" t="str">
        <f aca="false">IF(G4830=1,IF(COUNTIF(H$2:H4830,H4830)=1,COUNTIF($H:$H,H4830),""),"")</f>
        <v/>
      </c>
      <c r="O4830" s="0" t="str">
        <f aca="false">IF(G4830=1,IF(COUNTIF(I$2:I4830,I4830)=1,COUNTIF($I:$I,I4830),""),"")</f>
        <v/>
      </c>
      <c r="P4830" s="38" t="str">
        <f aca="false">IF(G4830=1,IF(COUNTIFS(C$2:C4830,C4830,G$2:G4830,1)=1,COUNTIFS($C:$C,C4830,$G:$G,1)+ROW()/10000000,""),"")</f>
        <v/>
      </c>
      <c r="Q4830" s="0" t="str">
        <f aca="false">IF(K4830=1,IF(COUNTIFS(C$2:C4830,C4830,K$2:K4830,1)=1,1,0),"")</f>
        <v/>
      </c>
      <c r="R4830" s="0" t="str">
        <f aca="false">IF(M4830=1,IF(COUNTIFS(C$2:C4830,C4830,M$2:M4830,1)=1,1,0),"")</f>
        <v/>
      </c>
      <c r="S4830" s="0" t="str">
        <f aca="false">IF(L4830=1,IF(COUNTIFS(C$2:C4830,C4830,L$2:L4830,1)=1,1,0),"")</f>
        <v/>
      </c>
      <c r="T4830" s="38" t="str">
        <f aca="false">IF(N4830="","",N4830+ROW()/10000000)</f>
        <v/>
      </c>
      <c r="U4830" s="0" t="str">
        <f aca="false">IF(G4830=1,IF(B4830="",1,0),"")</f>
        <v/>
      </c>
    </row>
    <row r="4831" customFormat="false" ht="15" hidden="false" customHeight="false" outlineLevel="0" collapsed="false">
      <c r="A4831" s="35"/>
      <c r="B4831" s="35"/>
      <c r="G4831" s="0" t="str">
        <f aca="false">IF(A4831="","",IF(AND(A4831&gt;=Debut,A4831&lt;Fin),1,0))</f>
        <v/>
      </c>
      <c r="H4831" s="0" t="str">
        <f aca="false">IF(G4831=1,INT(ROUND((A4831-Debut)*86400,0)/600),"")</f>
        <v/>
      </c>
      <c r="I4831" s="0" t="str">
        <f aca="false">IF(G4831=1,INT(ROUND((A4831-Debut)*86400,0)/3600),"")</f>
        <v/>
      </c>
      <c r="J4831" s="0" t="str">
        <f aca="false">IF(OR(A4831="",B4831=""),"",ROUND((B4831-A4831)*86400,0))</f>
        <v/>
      </c>
      <c r="K4831" s="37" t="str">
        <f aca="false">IF(G4831=1,IF(COUNTIFS($C:$C,C4831,$G:$G,1,$A:$A,"&gt;="&amp;(A4831-FenetreInterm/86400),$A:$A,"&lt;="&amp;A4831)&gt;=NbInterm,1,0),"")</f>
        <v/>
      </c>
      <c r="L4831" s="37" t="str">
        <f aca="false">IF(G4831=1,IF(B4831="",0,IF(J4831&lt;SeuilFugitive,1,0)),"")</f>
        <v/>
      </c>
      <c r="M4831" s="37" t="str">
        <f aca="false">IF(G4831=1,IF(B4831="",IF((Fin-A4831)*24&gt;SeuilFigee,1,0),IF(J4831&gt;SeuilFigee*3600,1,0)),"")</f>
        <v/>
      </c>
      <c r="N4831" s="0" t="str">
        <f aca="false">IF(G4831=1,IF(COUNTIF(H$2:H4831,H4831)=1,COUNTIF($H:$H,H4831),""),"")</f>
        <v/>
      </c>
      <c r="O4831" s="0" t="str">
        <f aca="false">IF(G4831=1,IF(COUNTIF(I$2:I4831,I4831)=1,COUNTIF($I:$I,I4831),""),"")</f>
        <v/>
      </c>
      <c r="P4831" s="38" t="str">
        <f aca="false">IF(G4831=1,IF(COUNTIFS(C$2:C4831,C4831,G$2:G4831,1)=1,COUNTIFS($C:$C,C4831,$G:$G,1)+ROW()/10000000,""),"")</f>
        <v/>
      </c>
      <c r="Q4831" s="0" t="str">
        <f aca="false">IF(K4831=1,IF(COUNTIFS(C$2:C4831,C4831,K$2:K4831,1)=1,1,0),"")</f>
        <v/>
      </c>
      <c r="R4831" s="0" t="str">
        <f aca="false">IF(M4831=1,IF(COUNTIFS(C$2:C4831,C4831,M$2:M4831,1)=1,1,0),"")</f>
        <v/>
      </c>
      <c r="S4831" s="0" t="str">
        <f aca="false">IF(L4831=1,IF(COUNTIFS(C$2:C4831,C4831,L$2:L4831,1)=1,1,0),"")</f>
        <v/>
      </c>
      <c r="T4831" s="38" t="str">
        <f aca="false">IF(N4831="","",N4831+ROW()/10000000)</f>
        <v/>
      </c>
      <c r="U4831" s="0" t="str">
        <f aca="false">IF(G4831=1,IF(B4831="",1,0),"")</f>
        <v/>
      </c>
    </row>
    <row r="4832" customFormat="false" ht="15" hidden="false" customHeight="false" outlineLevel="0" collapsed="false">
      <c r="A4832" s="35"/>
      <c r="B4832" s="35"/>
      <c r="G4832" s="0" t="str">
        <f aca="false">IF(A4832="","",IF(AND(A4832&gt;=Debut,A4832&lt;Fin),1,0))</f>
        <v/>
      </c>
      <c r="H4832" s="0" t="str">
        <f aca="false">IF(G4832=1,INT(ROUND((A4832-Debut)*86400,0)/600),"")</f>
        <v/>
      </c>
      <c r="I4832" s="0" t="str">
        <f aca="false">IF(G4832=1,INT(ROUND((A4832-Debut)*86400,0)/3600),"")</f>
        <v/>
      </c>
      <c r="J4832" s="0" t="str">
        <f aca="false">IF(OR(A4832="",B4832=""),"",ROUND((B4832-A4832)*86400,0))</f>
        <v/>
      </c>
      <c r="K4832" s="37" t="str">
        <f aca="false">IF(G4832=1,IF(COUNTIFS($C:$C,C4832,$G:$G,1,$A:$A,"&gt;="&amp;(A4832-FenetreInterm/86400),$A:$A,"&lt;="&amp;A4832)&gt;=NbInterm,1,0),"")</f>
        <v/>
      </c>
      <c r="L4832" s="37" t="str">
        <f aca="false">IF(G4832=1,IF(B4832="",0,IF(J4832&lt;SeuilFugitive,1,0)),"")</f>
        <v/>
      </c>
      <c r="M4832" s="37" t="str">
        <f aca="false">IF(G4832=1,IF(B4832="",IF((Fin-A4832)*24&gt;SeuilFigee,1,0),IF(J4832&gt;SeuilFigee*3600,1,0)),"")</f>
        <v/>
      </c>
      <c r="N4832" s="0" t="str">
        <f aca="false">IF(G4832=1,IF(COUNTIF(H$2:H4832,H4832)=1,COUNTIF($H:$H,H4832),""),"")</f>
        <v/>
      </c>
      <c r="O4832" s="0" t="str">
        <f aca="false">IF(G4832=1,IF(COUNTIF(I$2:I4832,I4832)=1,COUNTIF($I:$I,I4832),""),"")</f>
        <v/>
      </c>
      <c r="P4832" s="38" t="str">
        <f aca="false">IF(G4832=1,IF(COUNTIFS(C$2:C4832,C4832,G$2:G4832,1)=1,COUNTIFS($C:$C,C4832,$G:$G,1)+ROW()/10000000,""),"")</f>
        <v/>
      </c>
      <c r="Q4832" s="0" t="str">
        <f aca="false">IF(K4832=1,IF(COUNTIFS(C$2:C4832,C4832,K$2:K4832,1)=1,1,0),"")</f>
        <v/>
      </c>
      <c r="R4832" s="0" t="str">
        <f aca="false">IF(M4832=1,IF(COUNTIFS(C$2:C4832,C4832,M$2:M4832,1)=1,1,0),"")</f>
        <v/>
      </c>
      <c r="S4832" s="0" t="str">
        <f aca="false">IF(L4832=1,IF(COUNTIFS(C$2:C4832,C4832,L$2:L4832,1)=1,1,0),"")</f>
        <v/>
      </c>
      <c r="T4832" s="38" t="str">
        <f aca="false">IF(N4832="","",N4832+ROW()/10000000)</f>
        <v/>
      </c>
      <c r="U4832" s="0" t="str">
        <f aca="false">IF(G4832=1,IF(B4832="",1,0),"")</f>
        <v/>
      </c>
    </row>
    <row r="4833" customFormat="false" ht="15" hidden="false" customHeight="false" outlineLevel="0" collapsed="false">
      <c r="A4833" s="35"/>
      <c r="B4833" s="35"/>
      <c r="G4833" s="0" t="str">
        <f aca="false">IF(A4833="","",IF(AND(A4833&gt;=Debut,A4833&lt;Fin),1,0))</f>
        <v/>
      </c>
      <c r="H4833" s="0" t="str">
        <f aca="false">IF(G4833=1,INT(ROUND((A4833-Debut)*86400,0)/600),"")</f>
        <v/>
      </c>
      <c r="I4833" s="0" t="str">
        <f aca="false">IF(G4833=1,INT(ROUND((A4833-Debut)*86400,0)/3600),"")</f>
        <v/>
      </c>
      <c r="J4833" s="0" t="str">
        <f aca="false">IF(OR(A4833="",B4833=""),"",ROUND((B4833-A4833)*86400,0))</f>
        <v/>
      </c>
      <c r="K4833" s="37" t="str">
        <f aca="false">IF(G4833=1,IF(COUNTIFS($C:$C,C4833,$G:$G,1,$A:$A,"&gt;="&amp;(A4833-FenetreInterm/86400),$A:$A,"&lt;="&amp;A4833)&gt;=NbInterm,1,0),"")</f>
        <v/>
      </c>
      <c r="L4833" s="37" t="str">
        <f aca="false">IF(G4833=1,IF(B4833="",0,IF(J4833&lt;SeuilFugitive,1,0)),"")</f>
        <v/>
      </c>
      <c r="M4833" s="37" t="str">
        <f aca="false">IF(G4833=1,IF(B4833="",IF((Fin-A4833)*24&gt;SeuilFigee,1,0),IF(J4833&gt;SeuilFigee*3600,1,0)),"")</f>
        <v/>
      </c>
      <c r="N4833" s="0" t="str">
        <f aca="false">IF(G4833=1,IF(COUNTIF(H$2:H4833,H4833)=1,COUNTIF($H:$H,H4833),""),"")</f>
        <v/>
      </c>
      <c r="O4833" s="0" t="str">
        <f aca="false">IF(G4833=1,IF(COUNTIF(I$2:I4833,I4833)=1,COUNTIF($I:$I,I4833),""),"")</f>
        <v/>
      </c>
      <c r="P4833" s="38" t="str">
        <f aca="false">IF(G4833=1,IF(COUNTIFS(C$2:C4833,C4833,G$2:G4833,1)=1,COUNTIFS($C:$C,C4833,$G:$G,1)+ROW()/10000000,""),"")</f>
        <v/>
      </c>
      <c r="Q4833" s="0" t="str">
        <f aca="false">IF(K4833=1,IF(COUNTIFS(C$2:C4833,C4833,K$2:K4833,1)=1,1,0),"")</f>
        <v/>
      </c>
      <c r="R4833" s="0" t="str">
        <f aca="false">IF(M4833=1,IF(COUNTIFS(C$2:C4833,C4833,M$2:M4833,1)=1,1,0),"")</f>
        <v/>
      </c>
      <c r="S4833" s="0" t="str">
        <f aca="false">IF(L4833=1,IF(COUNTIFS(C$2:C4833,C4833,L$2:L4833,1)=1,1,0),"")</f>
        <v/>
      </c>
      <c r="T4833" s="38" t="str">
        <f aca="false">IF(N4833="","",N4833+ROW()/10000000)</f>
        <v/>
      </c>
      <c r="U4833" s="0" t="str">
        <f aca="false">IF(G4833=1,IF(B4833="",1,0),"")</f>
        <v/>
      </c>
    </row>
    <row r="4834" customFormat="false" ht="15" hidden="false" customHeight="false" outlineLevel="0" collapsed="false">
      <c r="A4834" s="35"/>
      <c r="B4834" s="35"/>
      <c r="G4834" s="0" t="str">
        <f aca="false">IF(A4834="","",IF(AND(A4834&gt;=Debut,A4834&lt;Fin),1,0))</f>
        <v/>
      </c>
      <c r="H4834" s="0" t="str">
        <f aca="false">IF(G4834=1,INT(ROUND((A4834-Debut)*86400,0)/600),"")</f>
        <v/>
      </c>
      <c r="I4834" s="0" t="str">
        <f aca="false">IF(G4834=1,INT(ROUND((A4834-Debut)*86400,0)/3600),"")</f>
        <v/>
      </c>
      <c r="J4834" s="0" t="str">
        <f aca="false">IF(OR(A4834="",B4834=""),"",ROUND((B4834-A4834)*86400,0))</f>
        <v/>
      </c>
      <c r="K4834" s="37" t="str">
        <f aca="false">IF(G4834=1,IF(COUNTIFS($C:$C,C4834,$G:$G,1,$A:$A,"&gt;="&amp;(A4834-FenetreInterm/86400),$A:$A,"&lt;="&amp;A4834)&gt;=NbInterm,1,0),"")</f>
        <v/>
      </c>
      <c r="L4834" s="37" t="str">
        <f aca="false">IF(G4834=1,IF(B4834="",0,IF(J4834&lt;SeuilFugitive,1,0)),"")</f>
        <v/>
      </c>
      <c r="M4834" s="37" t="str">
        <f aca="false">IF(G4834=1,IF(B4834="",IF((Fin-A4834)*24&gt;SeuilFigee,1,0),IF(J4834&gt;SeuilFigee*3600,1,0)),"")</f>
        <v/>
      </c>
      <c r="N4834" s="0" t="str">
        <f aca="false">IF(G4834=1,IF(COUNTIF(H$2:H4834,H4834)=1,COUNTIF($H:$H,H4834),""),"")</f>
        <v/>
      </c>
      <c r="O4834" s="0" t="str">
        <f aca="false">IF(G4834=1,IF(COUNTIF(I$2:I4834,I4834)=1,COUNTIF($I:$I,I4834),""),"")</f>
        <v/>
      </c>
      <c r="P4834" s="38" t="str">
        <f aca="false">IF(G4834=1,IF(COUNTIFS(C$2:C4834,C4834,G$2:G4834,1)=1,COUNTIFS($C:$C,C4834,$G:$G,1)+ROW()/10000000,""),"")</f>
        <v/>
      </c>
      <c r="Q4834" s="0" t="str">
        <f aca="false">IF(K4834=1,IF(COUNTIFS(C$2:C4834,C4834,K$2:K4834,1)=1,1,0),"")</f>
        <v/>
      </c>
      <c r="R4834" s="0" t="str">
        <f aca="false">IF(M4834=1,IF(COUNTIFS(C$2:C4834,C4834,M$2:M4834,1)=1,1,0),"")</f>
        <v/>
      </c>
      <c r="S4834" s="0" t="str">
        <f aca="false">IF(L4834=1,IF(COUNTIFS(C$2:C4834,C4834,L$2:L4834,1)=1,1,0),"")</f>
        <v/>
      </c>
      <c r="T4834" s="38" t="str">
        <f aca="false">IF(N4834="","",N4834+ROW()/10000000)</f>
        <v/>
      </c>
      <c r="U4834" s="0" t="str">
        <f aca="false">IF(G4834=1,IF(B4834="",1,0),"")</f>
        <v/>
      </c>
    </row>
    <row r="4835" customFormat="false" ht="15" hidden="false" customHeight="false" outlineLevel="0" collapsed="false">
      <c r="A4835" s="35"/>
      <c r="B4835" s="35"/>
      <c r="G4835" s="0" t="str">
        <f aca="false">IF(A4835="","",IF(AND(A4835&gt;=Debut,A4835&lt;Fin),1,0))</f>
        <v/>
      </c>
      <c r="H4835" s="0" t="str">
        <f aca="false">IF(G4835=1,INT(ROUND((A4835-Debut)*86400,0)/600),"")</f>
        <v/>
      </c>
      <c r="I4835" s="0" t="str">
        <f aca="false">IF(G4835=1,INT(ROUND((A4835-Debut)*86400,0)/3600),"")</f>
        <v/>
      </c>
      <c r="J4835" s="0" t="str">
        <f aca="false">IF(OR(A4835="",B4835=""),"",ROUND((B4835-A4835)*86400,0))</f>
        <v/>
      </c>
      <c r="K4835" s="37" t="str">
        <f aca="false">IF(G4835=1,IF(COUNTIFS($C:$C,C4835,$G:$G,1,$A:$A,"&gt;="&amp;(A4835-FenetreInterm/86400),$A:$A,"&lt;="&amp;A4835)&gt;=NbInterm,1,0),"")</f>
        <v/>
      </c>
      <c r="L4835" s="37" t="str">
        <f aca="false">IF(G4835=1,IF(B4835="",0,IF(J4835&lt;SeuilFugitive,1,0)),"")</f>
        <v/>
      </c>
      <c r="M4835" s="37" t="str">
        <f aca="false">IF(G4835=1,IF(B4835="",IF((Fin-A4835)*24&gt;SeuilFigee,1,0),IF(J4835&gt;SeuilFigee*3600,1,0)),"")</f>
        <v/>
      </c>
      <c r="N4835" s="0" t="str">
        <f aca="false">IF(G4835=1,IF(COUNTIF(H$2:H4835,H4835)=1,COUNTIF($H:$H,H4835),""),"")</f>
        <v/>
      </c>
      <c r="O4835" s="0" t="str">
        <f aca="false">IF(G4835=1,IF(COUNTIF(I$2:I4835,I4835)=1,COUNTIF($I:$I,I4835),""),"")</f>
        <v/>
      </c>
      <c r="P4835" s="38" t="str">
        <f aca="false">IF(G4835=1,IF(COUNTIFS(C$2:C4835,C4835,G$2:G4835,1)=1,COUNTIFS($C:$C,C4835,$G:$G,1)+ROW()/10000000,""),"")</f>
        <v/>
      </c>
      <c r="Q4835" s="0" t="str">
        <f aca="false">IF(K4835=1,IF(COUNTIFS(C$2:C4835,C4835,K$2:K4835,1)=1,1,0),"")</f>
        <v/>
      </c>
      <c r="R4835" s="0" t="str">
        <f aca="false">IF(M4835=1,IF(COUNTIFS(C$2:C4835,C4835,M$2:M4835,1)=1,1,0),"")</f>
        <v/>
      </c>
      <c r="S4835" s="0" t="str">
        <f aca="false">IF(L4835=1,IF(COUNTIFS(C$2:C4835,C4835,L$2:L4835,1)=1,1,0),"")</f>
        <v/>
      </c>
      <c r="T4835" s="38" t="str">
        <f aca="false">IF(N4835="","",N4835+ROW()/10000000)</f>
        <v/>
      </c>
      <c r="U4835" s="0" t="str">
        <f aca="false">IF(G4835=1,IF(B4835="",1,0),"")</f>
        <v/>
      </c>
    </row>
    <row r="4836" customFormat="false" ht="15" hidden="false" customHeight="false" outlineLevel="0" collapsed="false">
      <c r="A4836" s="35"/>
      <c r="B4836" s="35"/>
      <c r="G4836" s="0" t="str">
        <f aca="false">IF(A4836="","",IF(AND(A4836&gt;=Debut,A4836&lt;Fin),1,0))</f>
        <v/>
      </c>
      <c r="H4836" s="0" t="str">
        <f aca="false">IF(G4836=1,INT(ROUND((A4836-Debut)*86400,0)/600),"")</f>
        <v/>
      </c>
      <c r="I4836" s="0" t="str">
        <f aca="false">IF(G4836=1,INT(ROUND((A4836-Debut)*86400,0)/3600),"")</f>
        <v/>
      </c>
      <c r="J4836" s="0" t="str">
        <f aca="false">IF(OR(A4836="",B4836=""),"",ROUND((B4836-A4836)*86400,0))</f>
        <v/>
      </c>
      <c r="K4836" s="37" t="str">
        <f aca="false">IF(G4836=1,IF(COUNTIFS($C:$C,C4836,$G:$G,1,$A:$A,"&gt;="&amp;(A4836-FenetreInterm/86400),$A:$A,"&lt;="&amp;A4836)&gt;=NbInterm,1,0),"")</f>
        <v/>
      </c>
      <c r="L4836" s="37" t="str">
        <f aca="false">IF(G4836=1,IF(B4836="",0,IF(J4836&lt;SeuilFugitive,1,0)),"")</f>
        <v/>
      </c>
      <c r="M4836" s="37" t="str">
        <f aca="false">IF(G4836=1,IF(B4836="",IF((Fin-A4836)*24&gt;SeuilFigee,1,0),IF(J4836&gt;SeuilFigee*3600,1,0)),"")</f>
        <v/>
      </c>
      <c r="N4836" s="0" t="str">
        <f aca="false">IF(G4836=1,IF(COUNTIF(H$2:H4836,H4836)=1,COUNTIF($H:$H,H4836),""),"")</f>
        <v/>
      </c>
      <c r="O4836" s="0" t="str">
        <f aca="false">IF(G4836=1,IF(COUNTIF(I$2:I4836,I4836)=1,COUNTIF($I:$I,I4836),""),"")</f>
        <v/>
      </c>
      <c r="P4836" s="38" t="str">
        <f aca="false">IF(G4836=1,IF(COUNTIFS(C$2:C4836,C4836,G$2:G4836,1)=1,COUNTIFS($C:$C,C4836,$G:$G,1)+ROW()/10000000,""),"")</f>
        <v/>
      </c>
      <c r="Q4836" s="0" t="str">
        <f aca="false">IF(K4836=1,IF(COUNTIFS(C$2:C4836,C4836,K$2:K4836,1)=1,1,0),"")</f>
        <v/>
      </c>
      <c r="R4836" s="0" t="str">
        <f aca="false">IF(M4836=1,IF(COUNTIFS(C$2:C4836,C4836,M$2:M4836,1)=1,1,0),"")</f>
        <v/>
      </c>
      <c r="S4836" s="0" t="str">
        <f aca="false">IF(L4836=1,IF(COUNTIFS(C$2:C4836,C4836,L$2:L4836,1)=1,1,0),"")</f>
        <v/>
      </c>
      <c r="T4836" s="38" t="str">
        <f aca="false">IF(N4836="","",N4836+ROW()/10000000)</f>
        <v/>
      </c>
      <c r="U4836" s="0" t="str">
        <f aca="false">IF(G4836=1,IF(B4836="",1,0),"")</f>
        <v/>
      </c>
    </row>
    <row r="4837" customFormat="false" ht="15" hidden="false" customHeight="false" outlineLevel="0" collapsed="false">
      <c r="A4837" s="35"/>
      <c r="B4837" s="35"/>
      <c r="G4837" s="0" t="str">
        <f aca="false">IF(A4837="","",IF(AND(A4837&gt;=Debut,A4837&lt;Fin),1,0))</f>
        <v/>
      </c>
      <c r="H4837" s="0" t="str">
        <f aca="false">IF(G4837=1,INT(ROUND((A4837-Debut)*86400,0)/600),"")</f>
        <v/>
      </c>
      <c r="I4837" s="0" t="str">
        <f aca="false">IF(G4837=1,INT(ROUND((A4837-Debut)*86400,0)/3600),"")</f>
        <v/>
      </c>
      <c r="J4837" s="0" t="str">
        <f aca="false">IF(OR(A4837="",B4837=""),"",ROUND((B4837-A4837)*86400,0))</f>
        <v/>
      </c>
      <c r="K4837" s="37" t="str">
        <f aca="false">IF(G4837=1,IF(COUNTIFS($C:$C,C4837,$G:$G,1,$A:$A,"&gt;="&amp;(A4837-FenetreInterm/86400),$A:$A,"&lt;="&amp;A4837)&gt;=NbInterm,1,0),"")</f>
        <v/>
      </c>
      <c r="L4837" s="37" t="str">
        <f aca="false">IF(G4837=1,IF(B4837="",0,IF(J4837&lt;SeuilFugitive,1,0)),"")</f>
        <v/>
      </c>
      <c r="M4837" s="37" t="str">
        <f aca="false">IF(G4837=1,IF(B4837="",IF((Fin-A4837)*24&gt;SeuilFigee,1,0),IF(J4837&gt;SeuilFigee*3600,1,0)),"")</f>
        <v/>
      </c>
      <c r="N4837" s="0" t="str">
        <f aca="false">IF(G4837=1,IF(COUNTIF(H$2:H4837,H4837)=1,COUNTIF($H:$H,H4837),""),"")</f>
        <v/>
      </c>
      <c r="O4837" s="0" t="str">
        <f aca="false">IF(G4837=1,IF(COUNTIF(I$2:I4837,I4837)=1,COUNTIF($I:$I,I4837),""),"")</f>
        <v/>
      </c>
      <c r="P4837" s="38" t="str">
        <f aca="false">IF(G4837=1,IF(COUNTIFS(C$2:C4837,C4837,G$2:G4837,1)=1,COUNTIFS($C:$C,C4837,$G:$G,1)+ROW()/10000000,""),"")</f>
        <v/>
      </c>
      <c r="Q4837" s="0" t="str">
        <f aca="false">IF(K4837=1,IF(COUNTIFS(C$2:C4837,C4837,K$2:K4837,1)=1,1,0),"")</f>
        <v/>
      </c>
      <c r="R4837" s="0" t="str">
        <f aca="false">IF(M4837=1,IF(COUNTIFS(C$2:C4837,C4837,M$2:M4837,1)=1,1,0),"")</f>
        <v/>
      </c>
      <c r="S4837" s="0" t="str">
        <f aca="false">IF(L4837=1,IF(COUNTIFS(C$2:C4837,C4837,L$2:L4837,1)=1,1,0),"")</f>
        <v/>
      </c>
      <c r="T4837" s="38" t="str">
        <f aca="false">IF(N4837="","",N4837+ROW()/10000000)</f>
        <v/>
      </c>
      <c r="U4837" s="0" t="str">
        <f aca="false">IF(G4837=1,IF(B4837="",1,0),"")</f>
        <v/>
      </c>
    </row>
    <row r="4838" customFormat="false" ht="15" hidden="false" customHeight="false" outlineLevel="0" collapsed="false">
      <c r="A4838" s="35"/>
      <c r="B4838" s="35"/>
      <c r="G4838" s="0" t="str">
        <f aca="false">IF(A4838="","",IF(AND(A4838&gt;=Debut,A4838&lt;Fin),1,0))</f>
        <v/>
      </c>
      <c r="H4838" s="0" t="str">
        <f aca="false">IF(G4838=1,INT(ROUND((A4838-Debut)*86400,0)/600),"")</f>
        <v/>
      </c>
      <c r="I4838" s="0" t="str">
        <f aca="false">IF(G4838=1,INT(ROUND((A4838-Debut)*86400,0)/3600),"")</f>
        <v/>
      </c>
      <c r="J4838" s="0" t="str">
        <f aca="false">IF(OR(A4838="",B4838=""),"",ROUND((B4838-A4838)*86400,0))</f>
        <v/>
      </c>
      <c r="K4838" s="37" t="str">
        <f aca="false">IF(G4838=1,IF(COUNTIFS($C:$C,C4838,$G:$G,1,$A:$A,"&gt;="&amp;(A4838-FenetreInterm/86400),$A:$A,"&lt;="&amp;A4838)&gt;=NbInterm,1,0),"")</f>
        <v/>
      </c>
      <c r="L4838" s="37" t="str">
        <f aca="false">IF(G4838=1,IF(B4838="",0,IF(J4838&lt;SeuilFugitive,1,0)),"")</f>
        <v/>
      </c>
      <c r="M4838" s="37" t="str">
        <f aca="false">IF(G4838=1,IF(B4838="",IF((Fin-A4838)*24&gt;SeuilFigee,1,0),IF(J4838&gt;SeuilFigee*3600,1,0)),"")</f>
        <v/>
      </c>
      <c r="N4838" s="0" t="str">
        <f aca="false">IF(G4838=1,IF(COUNTIF(H$2:H4838,H4838)=1,COUNTIF($H:$H,H4838),""),"")</f>
        <v/>
      </c>
      <c r="O4838" s="0" t="str">
        <f aca="false">IF(G4838=1,IF(COUNTIF(I$2:I4838,I4838)=1,COUNTIF($I:$I,I4838),""),"")</f>
        <v/>
      </c>
      <c r="P4838" s="38" t="str">
        <f aca="false">IF(G4838=1,IF(COUNTIFS(C$2:C4838,C4838,G$2:G4838,1)=1,COUNTIFS($C:$C,C4838,$G:$G,1)+ROW()/10000000,""),"")</f>
        <v/>
      </c>
      <c r="Q4838" s="0" t="str">
        <f aca="false">IF(K4838=1,IF(COUNTIFS(C$2:C4838,C4838,K$2:K4838,1)=1,1,0),"")</f>
        <v/>
      </c>
      <c r="R4838" s="0" t="str">
        <f aca="false">IF(M4838=1,IF(COUNTIFS(C$2:C4838,C4838,M$2:M4838,1)=1,1,0),"")</f>
        <v/>
      </c>
      <c r="S4838" s="0" t="str">
        <f aca="false">IF(L4838=1,IF(COUNTIFS(C$2:C4838,C4838,L$2:L4838,1)=1,1,0),"")</f>
        <v/>
      </c>
      <c r="T4838" s="38" t="str">
        <f aca="false">IF(N4838="","",N4838+ROW()/10000000)</f>
        <v/>
      </c>
      <c r="U4838" s="0" t="str">
        <f aca="false">IF(G4838=1,IF(B4838="",1,0),"")</f>
        <v/>
      </c>
    </row>
    <row r="4839" customFormat="false" ht="15" hidden="false" customHeight="false" outlineLevel="0" collapsed="false">
      <c r="A4839" s="35"/>
      <c r="B4839" s="35"/>
      <c r="G4839" s="0" t="str">
        <f aca="false">IF(A4839="","",IF(AND(A4839&gt;=Debut,A4839&lt;Fin),1,0))</f>
        <v/>
      </c>
      <c r="H4839" s="0" t="str">
        <f aca="false">IF(G4839=1,INT(ROUND((A4839-Debut)*86400,0)/600),"")</f>
        <v/>
      </c>
      <c r="I4839" s="0" t="str">
        <f aca="false">IF(G4839=1,INT(ROUND((A4839-Debut)*86400,0)/3600),"")</f>
        <v/>
      </c>
      <c r="J4839" s="0" t="str">
        <f aca="false">IF(OR(A4839="",B4839=""),"",ROUND((B4839-A4839)*86400,0))</f>
        <v/>
      </c>
      <c r="K4839" s="37" t="str">
        <f aca="false">IF(G4839=1,IF(COUNTIFS($C:$C,C4839,$G:$G,1,$A:$A,"&gt;="&amp;(A4839-FenetreInterm/86400),$A:$A,"&lt;="&amp;A4839)&gt;=NbInterm,1,0),"")</f>
        <v/>
      </c>
      <c r="L4839" s="37" t="str">
        <f aca="false">IF(G4839=1,IF(B4839="",0,IF(J4839&lt;SeuilFugitive,1,0)),"")</f>
        <v/>
      </c>
      <c r="M4839" s="37" t="str">
        <f aca="false">IF(G4839=1,IF(B4839="",IF((Fin-A4839)*24&gt;SeuilFigee,1,0),IF(J4839&gt;SeuilFigee*3600,1,0)),"")</f>
        <v/>
      </c>
      <c r="N4839" s="0" t="str">
        <f aca="false">IF(G4839=1,IF(COUNTIF(H$2:H4839,H4839)=1,COUNTIF($H:$H,H4839),""),"")</f>
        <v/>
      </c>
      <c r="O4839" s="0" t="str">
        <f aca="false">IF(G4839=1,IF(COUNTIF(I$2:I4839,I4839)=1,COUNTIF($I:$I,I4839),""),"")</f>
        <v/>
      </c>
      <c r="P4839" s="38" t="str">
        <f aca="false">IF(G4839=1,IF(COUNTIFS(C$2:C4839,C4839,G$2:G4839,1)=1,COUNTIFS($C:$C,C4839,$G:$G,1)+ROW()/10000000,""),"")</f>
        <v/>
      </c>
      <c r="Q4839" s="0" t="str">
        <f aca="false">IF(K4839=1,IF(COUNTIFS(C$2:C4839,C4839,K$2:K4839,1)=1,1,0),"")</f>
        <v/>
      </c>
      <c r="R4839" s="0" t="str">
        <f aca="false">IF(M4839=1,IF(COUNTIFS(C$2:C4839,C4839,M$2:M4839,1)=1,1,0),"")</f>
        <v/>
      </c>
      <c r="S4839" s="0" t="str">
        <f aca="false">IF(L4839=1,IF(COUNTIFS(C$2:C4839,C4839,L$2:L4839,1)=1,1,0),"")</f>
        <v/>
      </c>
      <c r="T4839" s="38" t="str">
        <f aca="false">IF(N4839="","",N4839+ROW()/10000000)</f>
        <v/>
      </c>
      <c r="U4839" s="0" t="str">
        <f aca="false">IF(G4839=1,IF(B4839="",1,0),"")</f>
        <v/>
      </c>
    </row>
    <row r="4840" customFormat="false" ht="15" hidden="false" customHeight="false" outlineLevel="0" collapsed="false">
      <c r="A4840" s="35"/>
      <c r="B4840" s="35"/>
      <c r="G4840" s="0" t="str">
        <f aca="false">IF(A4840="","",IF(AND(A4840&gt;=Debut,A4840&lt;Fin),1,0))</f>
        <v/>
      </c>
      <c r="H4840" s="0" t="str">
        <f aca="false">IF(G4840=1,INT(ROUND((A4840-Debut)*86400,0)/600),"")</f>
        <v/>
      </c>
      <c r="I4840" s="0" t="str">
        <f aca="false">IF(G4840=1,INT(ROUND((A4840-Debut)*86400,0)/3600),"")</f>
        <v/>
      </c>
      <c r="J4840" s="0" t="str">
        <f aca="false">IF(OR(A4840="",B4840=""),"",ROUND((B4840-A4840)*86400,0))</f>
        <v/>
      </c>
      <c r="K4840" s="37" t="str">
        <f aca="false">IF(G4840=1,IF(COUNTIFS($C:$C,C4840,$G:$G,1,$A:$A,"&gt;="&amp;(A4840-FenetreInterm/86400),$A:$A,"&lt;="&amp;A4840)&gt;=NbInterm,1,0),"")</f>
        <v/>
      </c>
      <c r="L4840" s="37" t="str">
        <f aca="false">IF(G4840=1,IF(B4840="",0,IF(J4840&lt;SeuilFugitive,1,0)),"")</f>
        <v/>
      </c>
      <c r="M4840" s="37" t="str">
        <f aca="false">IF(G4840=1,IF(B4840="",IF((Fin-A4840)*24&gt;SeuilFigee,1,0),IF(J4840&gt;SeuilFigee*3600,1,0)),"")</f>
        <v/>
      </c>
      <c r="N4840" s="0" t="str">
        <f aca="false">IF(G4840=1,IF(COUNTIF(H$2:H4840,H4840)=1,COUNTIF($H:$H,H4840),""),"")</f>
        <v/>
      </c>
      <c r="O4840" s="0" t="str">
        <f aca="false">IF(G4840=1,IF(COUNTIF(I$2:I4840,I4840)=1,COUNTIF($I:$I,I4840),""),"")</f>
        <v/>
      </c>
      <c r="P4840" s="38" t="str">
        <f aca="false">IF(G4840=1,IF(COUNTIFS(C$2:C4840,C4840,G$2:G4840,1)=1,COUNTIFS($C:$C,C4840,$G:$G,1)+ROW()/10000000,""),"")</f>
        <v/>
      </c>
      <c r="Q4840" s="0" t="str">
        <f aca="false">IF(K4840=1,IF(COUNTIFS(C$2:C4840,C4840,K$2:K4840,1)=1,1,0),"")</f>
        <v/>
      </c>
      <c r="R4840" s="0" t="str">
        <f aca="false">IF(M4840=1,IF(COUNTIFS(C$2:C4840,C4840,M$2:M4840,1)=1,1,0),"")</f>
        <v/>
      </c>
      <c r="S4840" s="0" t="str">
        <f aca="false">IF(L4840=1,IF(COUNTIFS(C$2:C4840,C4840,L$2:L4840,1)=1,1,0),"")</f>
        <v/>
      </c>
      <c r="T4840" s="38" t="str">
        <f aca="false">IF(N4840="","",N4840+ROW()/10000000)</f>
        <v/>
      </c>
      <c r="U4840" s="0" t="str">
        <f aca="false">IF(G4840=1,IF(B4840="",1,0),"")</f>
        <v/>
      </c>
    </row>
    <row r="4841" customFormat="false" ht="15" hidden="false" customHeight="false" outlineLevel="0" collapsed="false">
      <c r="A4841" s="35"/>
      <c r="B4841" s="35"/>
      <c r="G4841" s="0" t="str">
        <f aca="false">IF(A4841="","",IF(AND(A4841&gt;=Debut,A4841&lt;Fin),1,0))</f>
        <v/>
      </c>
      <c r="H4841" s="0" t="str">
        <f aca="false">IF(G4841=1,INT(ROUND((A4841-Debut)*86400,0)/600),"")</f>
        <v/>
      </c>
      <c r="I4841" s="0" t="str">
        <f aca="false">IF(G4841=1,INT(ROUND((A4841-Debut)*86400,0)/3600),"")</f>
        <v/>
      </c>
      <c r="J4841" s="0" t="str">
        <f aca="false">IF(OR(A4841="",B4841=""),"",ROUND((B4841-A4841)*86400,0))</f>
        <v/>
      </c>
      <c r="K4841" s="37" t="str">
        <f aca="false">IF(G4841=1,IF(COUNTIFS($C:$C,C4841,$G:$G,1,$A:$A,"&gt;="&amp;(A4841-FenetreInterm/86400),$A:$A,"&lt;="&amp;A4841)&gt;=NbInterm,1,0),"")</f>
        <v/>
      </c>
      <c r="L4841" s="37" t="str">
        <f aca="false">IF(G4841=1,IF(B4841="",0,IF(J4841&lt;SeuilFugitive,1,0)),"")</f>
        <v/>
      </c>
      <c r="M4841" s="37" t="str">
        <f aca="false">IF(G4841=1,IF(B4841="",IF((Fin-A4841)*24&gt;SeuilFigee,1,0),IF(J4841&gt;SeuilFigee*3600,1,0)),"")</f>
        <v/>
      </c>
      <c r="N4841" s="0" t="str">
        <f aca="false">IF(G4841=1,IF(COUNTIF(H$2:H4841,H4841)=1,COUNTIF($H:$H,H4841),""),"")</f>
        <v/>
      </c>
      <c r="O4841" s="0" t="str">
        <f aca="false">IF(G4841=1,IF(COUNTIF(I$2:I4841,I4841)=1,COUNTIF($I:$I,I4841),""),"")</f>
        <v/>
      </c>
      <c r="P4841" s="38" t="str">
        <f aca="false">IF(G4841=1,IF(COUNTIFS(C$2:C4841,C4841,G$2:G4841,1)=1,COUNTIFS($C:$C,C4841,$G:$G,1)+ROW()/10000000,""),"")</f>
        <v/>
      </c>
      <c r="Q4841" s="0" t="str">
        <f aca="false">IF(K4841=1,IF(COUNTIFS(C$2:C4841,C4841,K$2:K4841,1)=1,1,0),"")</f>
        <v/>
      </c>
      <c r="R4841" s="0" t="str">
        <f aca="false">IF(M4841=1,IF(COUNTIFS(C$2:C4841,C4841,M$2:M4841,1)=1,1,0),"")</f>
        <v/>
      </c>
      <c r="S4841" s="0" t="str">
        <f aca="false">IF(L4841=1,IF(COUNTIFS(C$2:C4841,C4841,L$2:L4841,1)=1,1,0),"")</f>
        <v/>
      </c>
      <c r="T4841" s="38" t="str">
        <f aca="false">IF(N4841="","",N4841+ROW()/10000000)</f>
        <v/>
      </c>
      <c r="U4841" s="0" t="str">
        <f aca="false">IF(G4841=1,IF(B4841="",1,0),"")</f>
        <v/>
      </c>
    </row>
    <row r="4842" customFormat="false" ht="15" hidden="false" customHeight="false" outlineLevel="0" collapsed="false">
      <c r="A4842" s="35"/>
      <c r="B4842" s="35"/>
      <c r="G4842" s="0" t="str">
        <f aca="false">IF(A4842="","",IF(AND(A4842&gt;=Debut,A4842&lt;Fin),1,0))</f>
        <v/>
      </c>
      <c r="H4842" s="0" t="str">
        <f aca="false">IF(G4842=1,INT(ROUND((A4842-Debut)*86400,0)/600),"")</f>
        <v/>
      </c>
      <c r="I4842" s="0" t="str">
        <f aca="false">IF(G4842=1,INT(ROUND((A4842-Debut)*86400,0)/3600),"")</f>
        <v/>
      </c>
      <c r="J4842" s="0" t="str">
        <f aca="false">IF(OR(A4842="",B4842=""),"",ROUND((B4842-A4842)*86400,0))</f>
        <v/>
      </c>
      <c r="K4842" s="37" t="str">
        <f aca="false">IF(G4842=1,IF(COUNTIFS($C:$C,C4842,$G:$G,1,$A:$A,"&gt;="&amp;(A4842-FenetreInterm/86400),$A:$A,"&lt;="&amp;A4842)&gt;=NbInterm,1,0),"")</f>
        <v/>
      </c>
      <c r="L4842" s="37" t="str">
        <f aca="false">IF(G4842=1,IF(B4842="",0,IF(J4842&lt;SeuilFugitive,1,0)),"")</f>
        <v/>
      </c>
      <c r="M4842" s="37" t="str">
        <f aca="false">IF(G4842=1,IF(B4842="",IF((Fin-A4842)*24&gt;SeuilFigee,1,0),IF(J4842&gt;SeuilFigee*3600,1,0)),"")</f>
        <v/>
      </c>
      <c r="N4842" s="0" t="str">
        <f aca="false">IF(G4842=1,IF(COUNTIF(H$2:H4842,H4842)=1,COUNTIF($H:$H,H4842),""),"")</f>
        <v/>
      </c>
      <c r="O4842" s="0" t="str">
        <f aca="false">IF(G4842=1,IF(COUNTIF(I$2:I4842,I4842)=1,COUNTIF($I:$I,I4842),""),"")</f>
        <v/>
      </c>
      <c r="P4842" s="38" t="str">
        <f aca="false">IF(G4842=1,IF(COUNTIFS(C$2:C4842,C4842,G$2:G4842,1)=1,COUNTIFS($C:$C,C4842,$G:$G,1)+ROW()/10000000,""),"")</f>
        <v/>
      </c>
      <c r="Q4842" s="0" t="str">
        <f aca="false">IF(K4842=1,IF(COUNTIFS(C$2:C4842,C4842,K$2:K4842,1)=1,1,0),"")</f>
        <v/>
      </c>
      <c r="R4842" s="0" t="str">
        <f aca="false">IF(M4842=1,IF(COUNTIFS(C$2:C4842,C4842,M$2:M4842,1)=1,1,0),"")</f>
        <v/>
      </c>
      <c r="S4842" s="0" t="str">
        <f aca="false">IF(L4842=1,IF(COUNTIFS(C$2:C4842,C4842,L$2:L4842,1)=1,1,0),"")</f>
        <v/>
      </c>
      <c r="T4842" s="38" t="str">
        <f aca="false">IF(N4842="","",N4842+ROW()/10000000)</f>
        <v/>
      </c>
      <c r="U4842" s="0" t="str">
        <f aca="false">IF(G4842=1,IF(B4842="",1,0),"")</f>
        <v/>
      </c>
    </row>
    <row r="4843" customFormat="false" ht="15" hidden="false" customHeight="false" outlineLevel="0" collapsed="false">
      <c r="A4843" s="35"/>
      <c r="B4843" s="35"/>
      <c r="G4843" s="0" t="str">
        <f aca="false">IF(A4843="","",IF(AND(A4843&gt;=Debut,A4843&lt;Fin),1,0))</f>
        <v/>
      </c>
      <c r="H4843" s="0" t="str">
        <f aca="false">IF(G4843=1,INT(ROUND((A4843-Debut)*86400,0)/600),"")</f>
        <v/>
      </c>
      <c r="I4843" s="0" t="str">
        <f aca="false">IF(G4843=1,INT(ROUND((A4843-Debut)*86400,0)/3600),"")</f>
        <v/>
      </c>
      <c r="J4843" s="0" t="str">
        <f aca="false">IF(OR(A4843="",B4843=""),"",ROUND((B4843-A4843)*86400,0))</f>
        <v/>
      </c>
      <c r="K4843" s="37" t="str">
        <f aca="false">IF(G4843=1,IF(COUNTIFS($C:$C,C4843,$G:$G,1,$A:$A,"&gt;="&amp;(A4843-FenetreInterm/86400),$A:$A,"&lt;="&amp;A4843)&gt;=NbInterm,1,0),"")</f>
        <v/>
      </c>
      <c r="L4843" s="37" t="str">
        <f aca="false">IF(G4843=1,IF(B4843="",0,IF(J4843&lt;SeuilFugitive,1,0)),"")</f>
        <v/>
      </c>
      <c r="M4843" s="37" t="str">
        <f aca="false">IF(G4843=1,IF(B4843="",IF((Fin-A4843)*24&gt;SeuilFigee,1,0),IF(J4843&gt;SeuilFigee*3600,1,0)),"")</f>
        <v/>
      </c>
      <c r="N4843" s="0" t="str">
        <f aca="false">IF(G4843=1,IF(COUNTIF(H$2:H4843,H4843)=1,COUNTIF($H:$H,H4843),""),"")</f>
        <v/>
      </c>
      <c r="O4843" s="0" t="str">
        <f aca="false">IF(G4843=1,IF(COUNTIF(I$2:I4843,I4843)=1,COUNTIF($I:$I,I4843),""),"")</f>
        <v/>
      </c>
      <c r="P4843" s="38" t="str">
        <f aca="false">IF(G4843=1,IF(COUNTIFS(C$2:C4843,C4843,G$2:G4843,1)=1,COUNTIFS($C:$C,C4843,$G:$G,1)+ROW()/10000000,""),"")</f>
        <v/>
      </c>
      <c r="Q4843" s="0" t="str">
        <f aca="false">IF(K4843=1,IF(COUNTIFS(C$2:C4843,C4843,K$2:K4843,1)=1,1,0),"")</f>
        <v/>
      </c>
      <c r="R4843" s="0" t="str">
        <f aca="false">IF(M4843=1,IF(COUNTIFS(C$2:C4843,C4843,M$2:M4843,1)=1,1,0),"")</f>
        <v/>
      </c>
      <c r="S4843" s="0" t="str">
        <f aca="false">IF(L4843=1,IF(COUNTIFS(C$2:C4843,C4843,L$2:L4843,1)=1,1,0),"")</f>
        <v/>
      </c>
      <c r="T4843" s="38" t="str">
        <f aca="false">IF(N4843="","",N4843+ROW()/10000000)</f>
        <v/>
      </c>
      <c r="U4843" s="0" t="str">
        <f aca="false">IF(G4843=1,IF(B4843="",1,0),"")</f>
        <v/>
      </c>
    </row>
    <row r="4844" customFormat="false" ht="15" hidden="false" customHeight="false" outlineLevel="0" collapsed="false">
      <c r="A4844" s="35"/>
      <c r="B4844" s="35"/>
      <c r="G4844" s="0" t="str">
        <f aca="false">IF(A4844="","",IF(AND(A4844&gt;=Debut,A4844&lt;Fin),1,0))</f>
        <v/>
      </c>
      <c r="H4844" s="0" t="str">
        <f aca="false">IF(G4844=1,INT(ROUND((A4844-Debut)*86400,0)/600),"")</f>
        <v/>
      </c>
      <c r="I4844" s="0" t="str">
        <f aca="false">IF(G4844=1,INT(ROUND((A4844-Debut)*86400,0)/3600),"")</f>
        <v/>
      </c>
      <c r="J4844" s="0" t="str">
        <f aca="false">IF(OR(A4844="",B4844=""),"",ROUND((B4844-A4844)*86400,0))</f>
        <v/>
      </c>
      <c r="K4844" s="37" t="str">
        <f aca="false">IF(G4844=1,IF(COUNTIFS($C:$C,C4844,$G:$G,1,$A:$A,"&gt;="&amp;(A4844-FenetreInterm/86400),$A:$A,"&lt;="&amp;A4844)&gt;=NbInterm,1,0),"")</f>
        <v/>
      </c>
      <c r="L4844" s="37" t="str">
        <f aca="false">IF(G4844=1,IF(B4844="",0,IF(J4844&lt;SeuilFugitive,1,0)),"")</f>
        <v/>
      </c>
      <c r="M4844" s="37" t="str">
        <f aca="false">IF(G4844=1,IF(B4844="",IF((Fin-A4844)*24&gt;SeuilFigee,1,0),IF(J4844&gt;SeuilFigee*3600,1,0)),"")</f>
        <v/>
      </c>
      <c r="N4844" s="0" t="str">
        <f aca="false">IF(G4844=1,IF(COUNTIF(H$2:H4844,H4844)=1,COUNTIF($H:$H,H4844),""),"")</f>
        <v/>
      </c>
      <c r="O4844" s="0" t="str">
        <f aca="false">IF(G4844=1,IF(COUNTIF(I$2:I4844,I4844)=1,COUNTIF($I:$I,I4844),""),"")</f>
        <v/>
      </c>
      <c r="P4844" s="38" t="str">
        <f aca="false">IF(G4844=1,IF(COUNTIFS(C$2:C4844,C4844,G$2:G4844,1)=1,COUNTIFS($C:$C,C4844,$G:$G,1)+ROW()/10000000,""),"")</f>
        <v/>
      </c>
      <c r="Q4844" s="0" t="str">
        <f aca="false">IF(K4844=1,IF(COUNTIFS(C$2:C4844,C4844,K$2:K4844,1)=1,1,0),"")</f>
        <v/>
      </c>
      <c r="R4844" s="0" t="str">
        <f aca="false">IF(M4844=1,IF(COUNTIFS(C$2:C4844,C4844,M$2:M4844,1)=1,1,0),"")</f>
        <v/>
      </c>
      <c r="S4844" s="0" t="str">
        <f aca="false">IF(L4844=1,IF(COUNTIFS(C$2:C4844,C4844,L$2:L4844,1)=1,1,0),"")</f>
        <v/>
      </c>
      <c r="T4844" s="38" t="str">
        <f aca="false">IF(N4844="","",N4844+ROW()/10000000)</f>
        <v/>
      </c>
      <c r="U4844" s="0" t="str">
        <f aca="false">IF(G4844=1,IF(B4844="",1,0),"")</f>
        <v/>
      </c>
    </row>
    <row r="4845" customFormat="false" ht="15" hidden="false" customHeight="false" outlineLevel="0" collapsed="false">
      <c r="A4845" s="35"/>
      <c r="B4845" s="35"/>
      <c r="G4845" s="0" t="str">
        <f aca="false">IF(A4845="","",IF(AND(A4845&gt;=Debut,A4845&lt;Fin),1,0))</f>
        <v/>
      </c>
      <c r="H4845" s="0" t="str">
        <f aca="false">IF(G4845=1,INT(ROUND((A4845-Debut)*86400,0)/600),"")</f>
        <v/>
      </c>
      <c r="I4845" s="0" t="str">
        <f aca="false">IF(G4845=1,INT(ROUND((A4845-Debut)*86400,0)/3600),"")</f>
        <v/>
      </c>
      <c r="J4845" s="0" t="str">
        <f aca="false">IF(OR(A4845="",B4845=""),"",ROUND((B4845-A4845)*86400,0))</f>
        <v/>
      </c>
      <c r="K4845" s="37" t="str">
        <f aca="false">IF(G4845=1,IF(COUNTIFS($C:$C,C4845,$G:$G,1,$A:$A,"&gt;="&amp;(A4845-FenetreInterm/86400),$A:$A,"&lt;="&amp;A4845)&gt;=NbInterm,1,0),"")</f>
        <v/>
      </c>
      <c r="L4845" s="37" t="str">
        <f aca="false">IF(G4845=1,IF(B4845="",0,IF(J4845&lt;SeuilFugitive,1,0)),"")</f>
        <v/>
      </c>
      <c r="M4845" s="37" t="str">
        <f aca="false">IF(G4845=1,IF(B4845="",IF((Fin-A4845)*24&gt;SeuilFigee,1,0),IF(J4845&gt;SeuilFigee*3600,1,0)),"")</f>
        <v/>
      </c>
      <c r="N4845" s="0" t="str">
        <f aca="false">IF(G4845=1,IF(COUNTIF(H$2:H4845,H4845)=1,COUNTIF($H:$H,H4845),""),"")</f>
        <v/>
      </c>
      <c r="O4845" s="0" t="str">
        <f aca="false">IF(G4845=1,IF(COUNTIF(I$2:I4845,I4845)=1,COUNTIF($I:$I,I4845),""),"")</f>
        <v/>
      </c>
      <c r="P4845" s="38" t="str">
        <f aca="false">IF(G4845=1,IF(COUNTIFS(C$2:C4845,C4845,G$2:G4845,1)=1,COUNTIFS($C:$C,C4845,$G:$G,1)+ROW()/10000000,""),"")</f>
        <v/>
      </c>
      <c r="Q4845" s="0" t="str">
        <f aca="false">IF(K4845=1,IF(COUNTIFS(C$2:C4845,C4845,K$2:K4845,1)=1,1,0),"")</f>
        <v/>
      </c>
      <c r="R4845" s="0" t="str">
        <f aca="false">IF(M4845=1,IF(COUNTIFS(C$2:C4845,C4845,M$2:M4845,1)=1,1,0),"")</f>
        <v/>
      </c>
      <c r="S4845" s="0" t="str">
        <f aca="false">IF(L4845=1,IF(COUNTIFS(C$2:C4845,C4845,L$2:L4845,1)=1,1,0),"")</f>
        <v/>
      </c>
      <c r="T4845" s="38" t="str">
        <f aca="false">IF(N4845="","",N4845+ROW()/10000000)</f>
        <v/>
      </c>
      <c r="U4845" s="0" t="str">
        <f aca="false">IF(G4845=1,IF(B4845="",1,0),"")</f>
        <v/>
      </c>
    </row>
    <row r="4846" customFormat="false" ht="15" hidden="false" customHeight="false" outlineLevel="0" collapsed="false">
      <c r="A4846" s="35"/>
      <c r="B4846" s="35"/>
      <c r="G4846" s="0" t="str">
        <f aca="false">IF(A4846="","",IF(AND(A4846&gt;=Debut,A4846&lt;Fin),1,0))</f>
        <v/>
      </c>
      <c r="H4846" s="0" t="str">
        <f aca="false">IF(G4846=1,INT(ROUND((A4846-Debut)*86400,0)/600),"")</f>
        <v/>
      </c>
      <c r="I4846" s="0" t="str">
        <f aca="false">IF(G4846=1,INT(ROUND((A4846-Debut)*86400,0)/3600),"")</f>
        <v/>
      </c>
      <c r="J4846" s="0" t="str">
        <f aca="false">IF(OR(A4846="",B4846=""),"",ROUND((B4846-A4846)*86400,0))</f>
        <v/>
      </c>
      <c r="K4846" s="37" t="str">
        <f aca="false">IF(G4846=1,IF(COUNTIFS($C:$C,C4846,$G:$G,1,$A:$A,"&gt;="&amp;(A4846-FenetreInterm/86400),$A:$A,"&lt;="&amp;A4846)&gt;=NbInterm,1,0),"")</f>
        <v/>
      </c>
      <c r="L4846" s="37" t="str">
        <f aca="false">IF(G4846=1,IF(B4846="",0,IF(J4846&lt;SeuilFugitive,1,0)),"")</f>
        <v/>
      </c>
      <c r="M4846" s="37" t="str">
        <f aca="false">IF(G4846=1,IF(B4846="",IF((Fin-A4846)*24&gt;SeuilFigee,1,0),IF(J4846&gt;SeuilFigee*3600,1,0)),"")</f>
        <v/>
      </c>
      <c r="N4846" s="0" t="str">
        <f aca="false">IF(G4846=1,IF(COUNTIF(H$2:H4846,H4846)=1,COUNTIF($H:$H,H4846),""),"")</f>
        <v/>
      </c>
      <c r="O4846" s="0" t="str">
        <f aca="false">IF(G4846=1,IF(COUNTIF(I$2:I4846,I4846)=1,COUNTIF($I:$I,I4846),""),"")</f>
        <v/>
      </c>
      <c r="P4846" s="38" t="str">
        <f aca="false">IF(G4846=1,IF(COUNTIFS(C$2:C4846,C4846,G$2:G4846,1)=1,COUNTIFS($C:$C,C4846,$G:$G,1)+ROW()/10000000,""),"")</f>
        <v/>
      </c>
      <c r="Q4846" s="0" t="str">
        <f aca="false">IF(K4846=1,IF(COUNTIFS(C$2:C4846,C4846,K$2:K4846,1)=1,1,0),"")</f>
        <v/>
      </c>
      <c r="R4846" s="0" t="str">
        <f aca="false">IF(M4846=1,IF(COUNTIFS(C$2:C4846,C4846,M$2:M4846,1)=1,1,0),"")</f>
        <v/>
      </c>
      <c r="S4846" s="0" t="str">
        <f aca="false">IF(L4846=1,IF(COUNTIFS(C$2:C4846,C4846,L$2:L4846,1)=1,1,0),"")</f>
        <v/>
      </c>
      <c r="T4846" s="38" t="str">
        <f aca="false">IF(N4846="","",N4846+ROW()/10000000)</f>
        <v/>
      </c>
      <c r="U4846" s="0" t="str">
        <f aca="false">IF(G4846=1,IF(B4846="",1,0),"")</f>
        <v/>
      </c>
    </row>
    <row r="4847" customFormat="false" ht="15" hidden="false" customHeight="false" outlineLevel="0" collapsed="false">
      <c r="A4847" s="35"/>
      <c r="B4847" s="35"/>
      <c r="G4847" s="0" t="str">
        <f aca="false">IF(A4847="","",IF(AND(A4847&gt;=Debut,A4847&lt;Fin),1,0))</f>
        <v/>
      </c>
      <c r="H4847" s="0" t="str">
        <f aca="false">IF(G4847=1,INT(ROUND((A4847-Debut)*86400,0)/600),"")</f>
        <v/>
      </c>
      <c r="I4847" s="0" t="str">
        <f aca="false">IF(G4847=1,INT(ROUND((A4847-Debut)*86400,0)/3600),"")</f>
        <v/>
      </c>
      <c r="J4847" s="0" t="str">
        <f aca="false">IF(OR(A4847="",B4847=""),"",ROUND((B4847-A4847)*86400,0))</f>
        <v/>
      </c>
      <c r="K4847" s="37" t="str">
        <f aca="false">IF(G4847=1,IF(COUNTIFS($C:$C,C4847,$G:$G,1,$A:$A,"&gt;="&amp;(A4847-FenetreInterm/86400),$A:$A,"&lt;="&amp;A4847)&gt;=NbInterm,1,0),"")</f>
        <v/>
      </c>
      <c r="L4847" s="37" t="str">
        <f aca="false">IF(G4847=1,IF(B4847="",0,IF(J4847&lt;SeuilFugitive,1,0)),"")</f>
        <v/>
      </c>
      <c r="M4847" s="37" t="str">
        <f aca="false">IF(G4847=1,IF(B4847="",IF((Fin-A4847)*24&gt;SeuilFigee,1,0),IF(J4847&gt;SeuilFigee*3600,1,0)),"")</f>
        <v/>
      </c>
      <c r="N4847" s="0" t="str">
        <f aca="false">IF(G4847=1,IF(COUNTIF(H$2:H4847,H4847)=1,COUNTIF($H:$H,H4847),""),"")</f>
        <v/>
      </c>
      <c r="O4847" s="0" t="str">
        <f aca="false">IF(G4847=1,IF(COUNTIF(I$2:I4847,I4847)=1,COUNTIF($I:$I,I4847),""),"")</f>
        <v/>
      </c>
      <c r="P4847" s="38" t="str">
        <f aca="false">IF(G4847=1,IF(COUNTIFS(C$2:C4847,C4847,G$2:G4847,1)=1,COUNTIFS($C:$C,C4847,$G:$G,1)+ROW()/10000000,""),"")</f>
        <v/>
      </c>
      <c r="Q4847" s="0" t="str">
        <f aca="false">IF(K4847=1,IF(COUNTIFS(C$2:C4847,C4847,K$2:K4847,1)=1,1,0),"")</f>
        <v/>
      </c>
      <c r="R4847" s="0" t="str">
        <f aca="false">IF(M4847=1,IF(COUNTIFS(C$2:C4847,C4847,M$2:M4847,1)=1,1,0),"")</f>
        <v/>
      </c>
      <c r="S4847" s="0" t="str">
        <f aca="false">IF(L4847=1,IF(COUNTIFS(C$2:C4847,C4847,L$2:L4847,1)=1,1,0),"")</f>
        <v/>
      </c>
      <c r="T4847" s="38" t="str">
        <f aca="false">IF(N4847="","",N4847+ROW()/10000000)</f>
        <v/>
      </c>
      <c r="U4847" s="0" t="str">
        <f aca="false">IF(G4847=1,IF(B4847="",1,0),"")</f>
        <v/>
      </c>
    </row>
    <row r="4848" customFormat="false" ht="15" hidden="false" customHeight="false" outlineLevel="0" collapsed="false">
      <c r="A4848" s="35"/>
      <c r="B4848" s="35"/>
      <c r="G4848" s="0" t="str">
        <f aca="false">IF(A4848="","",IF(AND(A4848&gt;=Debut,A4848&lt;Fin),1,0))</f>
        <v/>
      </c>
      <c r="H4848" s="0" t="str">
        <f aca="false">IF(G4848=1,INT(ROUND((A4848-Debut)*86400,0)/600),"")</f>
        <v/>
      </c>
      <c r="I4848" s="0" t="str">
        <f aca="false">IF(G4848=1,INT(ROUND((A4848-Debut)*86400,0)/3600),"")</f>
        <v/>
      </c>
      <c r="J4848" s="0" t="str">
        <f aca="false">IF(OR(A4848="",B4848=""),"",ROUND((B4848-A4848)*86400,0))</f>
        <v/>
      </c>
      <c r="K4848" s="37" t="str">
        <f aca="false">IF(G4848=1,IF(COUNTIFS($C:$C,C4848,$G:$G,1,$A:$A,"&gt;="&amp;(A4848-FenetreInterm/86400),$A:$A,"&lt;="&amp;A4848)&gt;=NbInterm,1,0),"")</f>
        <v/>
      </c>
      <c r="L4848" s="37" t="str">
        <f aca="false">IF(G4848=1,IF(B4848="",0,IF(J4848&lt;SeuilFugitive,1,0)),"")</f>
        <v/>
      </c>
      <c r="M4848" s="37" t="str">
        <f aca="false">IF(G4848=1,IF(B4848="",IF((Fin-A4848)*24&gt;SeuilFigee,1,0),IF(J4848&gt;SeuilFigee*3600,1,0)),"")</f>
        <v/>
      </c>
      <c r="N4848" s="0" t="str">
        <f aca="false">IF(G4848=1,IF(COUNTIF(H$2:H4848,H4848)=1,COUNTIF($H:$H,H4848),""),"")</f>
        <v/>
      </c>
      <c r="O4848" s="0" t="str">
        <f aca="false">IF(G4848=1,IF(COUNTIF(I$2:I4848,I4848)=1,COUNTIF($I:$I,I4848),""),"")</f>
        <v/>
      </c>
      <c r="P4848" s="38" t="str">
        <f aca="false">IF(G4848=1,IF(COUNTIFS(C$2:C4848,C4848,G$2:G4848,1)=1,COUNTIFS($C:$C,C4848,$G:$G,1)+ROW()/10000000,""),"")</f>
        <v/>
      </c>
      <c r="Q4848" s="0" t="str">
        <f aca="false">IF(K4848=1,IF(COUNTIFS(C$2:C4848,C4848,K$2:K4848,1)=1,1,0),"")</f>
        <v/>
      </c>
      <c r="R4848" s="0" t="str">
        <f aca="false">IF(M4848=1,IF(COUNTIFS(C$2:C4848,C4848,M$2:M4848,1)=1,1,0),"")</f>
        <v/>
      </c>
      <c r="S4848" s="0" t="str">
        <f aca="false">IF(L4848=1,IF(COUNTIFS(C$2:C4848,C4848,L$2:L4848,1)=1,1,0),"")</f>
        <v/>
      </c>
      <c r="T4848" s="38" t="str">
        <f aca="false">IF(N4848="","",N4848+ROW()/10000000)</f>
        <v/>
      </c>
      <c r="U4848" s="0" t="str">
        <f aca="false">IF(G4848=1,IF(B4848="",1,0),"")</f>
        <v/>
      </c>
    </row>
    <row r="4849" customFormat="false" ht="15" hidden="false" customHeight="false" outlineLevel="0" collapsed="false">
      <c r="A4849" s="35"/>
      <c r="B4849" s="35"/>
      <c r="G4849" s="0" t="str">
        <f aca="false">IF(A4849="","",IF(AND(A4849&gt;=Debut,A4849&lt;Fin),1,0))</f>
        <v/>
      </c>
      <c r="H4849" s="0" t="str">
        <f aca="false">IF(G4849=1,INT(ROUND((A4849-Debut)*86400,0)/600),"")</f>
        <v/>
      </c>
      <c r="I4849" s="0" t="str">
        <f aca="false">IF(G4849=1,INT(ROUND((A4849-Debut)*86400,0)/3600),"")</f>
        <v/>
      </c>
      <c r="J4849" s="0" t="str">
        <f aca="false">IF(OR(A4849="",B4849=""),"",ROUND((B4849-A4849)*86400,0))</f>
        <v/>
      </c>
      <c r="K4849" s="37" t="str">
        <f aca="false">IF(G4849=1,IF(COUNTIFS($C:$C,C4849,$G:$G,1,$A:$A,"&gt;="&amp;(A4849-FenetreInterm/86400),$A:$A,"&lt;="&amp;A4849)&gt;=NbInterm,1,0),"")</f>
        <v/>
      </c>
      <c r="L4849" s="37" t="str">
        <f aca="false">IF(G4849=1,IF(B4849="",0,IF(J4849&lt;SeuilFugitive,1,0)),"")</f>
        <v/>
      </c>
      <c r="M4849" s="37" t="str">
        <f aca="false">IF(G4849=1,IF(B4849="",IF((Fin-A4849)*24&gt;SeuilFigee,1,0),IF(J4849&gt;SeuilFigee*3600,1,0)),"")</f>
        <v/>
      </c>
      <c r="N4849" s="0" t="str">
        <f aca="false">IF(G4849=1,IF(COUNTIF(H$2:H4849,H4849)=1,COUNTIF($H:$H,H4849),""),"")</f>
        <v/>
      </c>
      <c r="O4849" s="0" t="str">
        <f aca="false">IF(G4849=1,IF(COUNTIF(I$2:I4849,I4849)=1,COUNTIF($I:$I,I4849),""),"")</f>
        <v/>
      </c>
      <c r="P4849" s="38" t="str">
        <f aca="false">IF(G4849=1,IF(COUNTIFS(C$2:C4849,C4849,G$2:G4849,1)=1,COUNTIFS($C:$C,C4849,$G:$G,1)+ROW()/10000000,""),"")</f>
        <v/>
      </c>
      <c r="Q4849" s="0" t="str">
        <f aca="false">IF(K4849=1,IF(COUNTIFS(C$2:C4849,C4849,K$2:K4849,1)=1,1,0),"")</f>
        <v/>
      </c>
      <c r="R4849" s="0" t="str">
        <f aca="false">IF(M4849=1,IF(COUNTIFS(C$2:C4849,C4849,M$2:M4849,1)=1,1,0),"")</f>
        <v/>
      </c>
      <c r="S4849" s="0" t="str">
        <f aca="false">IF(L4849=1,IF(COUNTIFS(C$2:C4849,C4849,L$2:L4849,1)=1,1,0),"")</f>
        <v/>
      </c>
      <c r="T4849" s="38" t="str">
        <f aca="false">IF(N4849="","",N4849+ROW()/10000000)</f>
        <v/>
      </c>
      <c r="U4849" s="0" t="str">
        <f aca="false">IF(G4849=1,IF(B4849="",1,0),"")</f>
        <v/>
      </c>
    </row>
    <row r="4850" customFormat="false" ht="15" hidden="false" customHeight="false" outlineLevel="0" collapsed="false">
      <c r="A4850" s="35"/>
      <c r="B4850" s="35"/>
      <c r="G4850" s="0" t="str">
        <f aca="false">IF(A4850="","",IF(AND(A4850&gt;=Debut,A4850&lt;Fin),1,0))</f>
        <v/>
      </c>
      <c r="H4850" s="0" t="str">
        <f aca="false">IF(G4850=1,INT(ROUND((A4850-Debut)*86400,0)/600),"")</f>
        <v/>
      </c>
      <c r="I4850" s="0" t="str">
        <f aca="false">IF(G4850=1,INT(ROUND((A4850-Debut)*86400,0)/3600),"")</f>
        <v/>
      </c>
      <c r="J4850" s="0" t="str">
        <f aca="false">IF(OR(A4850="",B4850=""),"",ROUND((B4850-A4850)*86400,0))</f>
        <v/>
      </c>
      <c r="K4850" s="37" t="str">
        <f aca="false">IF(G4850=1,IF(COUNTIFS($C:$C,C4850,$G:$G,1,$A:$A,"&gt;="&amp;(A4850-FenetreInterm/86400),$A:$A,"&lt;="&amp;A4850)&gt;=NbInterm,1,0),"")</f>
        <v/>
      </c>
      <c r="L4850" s="37" t="str">
        <f aca="false">IF(G4850=1,IF(B4850="",0,IF(J4850&lt;SeuilFugitive,1,0)),"")</f>
        <v/>
      </c>
      <c r="M4850" s="37" t="str">
        <f aca="false">IF(G4850=1,IF(B4850="",IF((Fin-A4850)*24&gt;SeuilFigee,1,0),IF(J4850&gt;SeuilFigee*3600,1,0)),"")</f>
        <v/>
      </c>
      <c r="N4850" s="0" t="str">
        <f aca="false">IF(G4850=1,IF(COUNTIF(H$2:H4850,H4850)=1,COUNTIF($H:$H,H4850),""),"")</f>
        <v/>
      </c>
      <c r="O4850" s="0" t="str">
        <f aca="false">IF(G4850=1,IF(COUNTIF(I$2:I4850,I4850)=1,COUNTIF($I:$I,I4850),""),"")</f>
        <v/>
      </c>
      <c r="P4850" s="38" t="str">
        <f aca="false">IF(G4850=1,IF(COUNTIFS(C$2:C4850,C4850,G$2:G4850,1)=1,COUNTIFS($C:$C,C4850,$G:$G,1)+ROW()/10000000,""),"")</f>
        <v/>
      </c>
      <c r="Q4850" s="0" t="str">
        <f aca="false">IF(K4850=1,IF(COUNTIFS(C$2:C4850,C4850,K$2:K4850,1)=1,1,0),"")</f>
        <v/>
      </c>
      <c r="R4850" s="0" t="str">
        <f aca="false">IF(M4850=1,IF(COUNTIFS(C$2:C4850,C4850,M$2:M4850,1)=1,1,0),"")</f>
        <v/>
      </c>
      <c r="S4850" s="0" t="str">
        <f aca="false">IF(L4850=1,IF(COUNTIFS(C$2:C4850,C4850,L$2:L4850,1)=1,1,0),"")</f>
        <v/>
      </c>
      <c r="T4850" s="38" t="str">
        <f aca="false">IF(N4850="","",N4850+ROW()/10000000)</f>
        <v/>
      </c>
      <c r="U4850" s="0" t="str">
        <f aca="false">IF(G4850=1,IF(B4850="",1,0),"")</f>
        <v/>
      </c>
    </row>
    <row r="4851" customFormat="false" ht="15" hidden="false" customHeight="false" outlineLevel="0" collapsed="false">
      <c r="A4851" s="35"/>
      <c r="B4851" s="35"/>
      <c r="G4851" s="0" t="str">
        <f aca="false">IF(A4851="","",IF(AND(A4851&gt;=Debut,A4851&lt;Fin),1,0))</f>
        <v/>
      </c>
      <c r="H4851" s="0" t="str">
        <f aca="false">IF(G4851=1,INT(ROUND((A4851-Debut)*86400,0)/600),"")</f>
        <v/>
      </c>
      <c r="I4851" s="0" t="str">
        <f aca="false">IF(G4851=1,INT(ROUND((A4851-Debut)*86400,0)/3600),"")</f>
        <v/>
      </c>
      <c r="J4851" s="0" t="str">
        <f aca="false">IF(OR(A4851="",B4851=""),"",ROUND((B4851-A4851)*86400,0))</f>
        <v/>
      </c>
      <c r="K4851" s="37" t="str">
        <f aca="false">IF(G4851=1,IF(COUNTIFS($C:$C,C4851,$G:$G,1,$A:$A,"&gt;="&amp;(A4851-FenetreInterm/86400),$A:$A,"&lt;="&amp;A4851)&gt;=NbInterm,1,0),"")</f>
        <v/>
      </c>
      <c r="L4851" s="37" t="str">
        <f aca="false">IF(G4851=1,IF(B4851="",0,IF(J4851&lt;SeuilFugitive,1,0)),"")</f>
        <v/>
      </c>
      <c r="M4851" s="37" t="str">
        <f aca="false">IF(G4851=1,IF(B4851="",IF((Fin-A4851)*24&gt;SeuilFigee,1,0),IF(J4851&gt;SeuilFigee*3600,1,0)),"")</f>
        <v/>
      </c>
      <c r="N4851" s="0" t="str">
        <f aca="false">IF(G4851=1,IF(COUNTIF(H$2:H4851,H4851)=1,COUNTIF($H:$H,H4851),""),"")</f>
        <v/>
      </c>
      <c r="O4851" s="0" t="str">
        <f aca="false">IF(G4851=1,IF(COUNTIF(I$2:I4851,I4851)=1,COUNTIF($I:$I,I4851),""),"")</f>
        <v/>
      </c>
      <c r="P4851" s="38" t="str">
        <f aca="false">IF(G4851=1,IF(COUNTIFS(C$2:C4851,C4851,G$2:G4851,1)=1,COUNTIFS($C:$C,C4851,$G:$G,1)+ROW()/10000000,""),"")</f>
        <v/>
      </c>
      <c r="Q4851" s="0" t="str">
        <f aca="false">IF(K4851=1,IF(COUNTIFS(C$2:C4851,C4851,K$2:K4851,1)=1,1,0),"")</f>
        <v/>
      </c>
      <c r="R4851" s="0" t="str">
        <f aca="false">IF(M4851=1,IF(COUNTIFS(C$2:C4851,C4851,M$2:M4851,1)=1,1,0),"")</f>
        <v/>
      </c>
      <c r="S4851" s="0" t="str">
        <f aca="false">IF(L4851=1,IF(COUNTIFS(C$2:C4851,C4851,L$2:L4851,1)=1,1,0),"")</f>
        <v/>
      </c>
      <c r="T4851" s="38" t="str">
        <f aca="false">IF(N4851="","",N4851+ROW()/10000000)</f>
        <v/>
      </c>
      <c r="U4851" s="0" t="str">
        <f aca="false">IF(G4851=1,IF(B4851="",1,0),"")</f>
        <v/>
      </c>
    </row>
    <row r="4852" customFormat="false" ht="15" hidden="false" customHeight="false" outlineLevel="0" collapsed="false">
      <c r="A4852" s="35"/>
      <c r="B4852" s="35"/>
      <c r="G4852" s="0" t="str">
        <f aca="false">IF(A4852="","",IF(AND(A4852&gt;=Debut,A4852&lt;Fin),1,0))</f>
        <v/>
      </c>
      <c r="H4852" s="0" t="str">
        <f aca="false">IF(G4852=1,INT(ROUND((A4852-Debut)*86400,0)/600),"")</f>
        <v/>
      </c>
      <c r="I4852" s="0" t="str">
        <f aca="false">IF(G4852=1,INT(ROUND((A4852-Debut)*86400,0)/3600),"")</f>
        <v/>
      </c>
      <c r="J4852" s="0" t="str">
        <f aca="false">IF(OR(A4852="",B4852=""),"",ROUND((B4852-A4852)*86400,0))</f>
        <v/>
      </c>
      <c r="K4852" s="37" t="str">
        <f aca="false">IF(G4852=1,IF(COUNTIFS($C:$C,C4852,$G:$G,1,$A:$A,"&gt;="&amp;(A4852-FenetreInterm/86400),$A:$A,"&lt;="&amp;A4852)&gt;=NbInterm,1,0),"")</f>
        <v/>
      </c>
      <c r="L4852" s="37" t="str">
        <f aca="false">IF(G4852=1,IF(B4852="",0,IF(J4852&lt;SeuilFugitive,1,0)),"")</f>
        <v/>
      </c>
      <c r="M4852" s="37" t="str">
        <f aca="false">IF(G4852=1,IF(B4852="",IF((Fin-A4852)*24&gt;SeuilFigee,1,0),IF(J4852&gt;SeuilFigee*3600,1,0)),"")</f>
        <v/>
      </c>
      <c r="N4852" s="0" t="str">
        <f aca="false">IF(G4852=1,IF(COUNTIF(H$2:H4852,H4852)=1,COUNTIF($H:$H,H4852),""),"")</f>
        <v/>
      </c>
      <c r="O4852" s="0" t="str">
        <f aca="false">IF(G4852=1,IF(COUNTIF(I$2:I4852,I4852)=1,COUNTIF($I:$I,I4852),""),"")</f>
        <v/>
      </c>
      <c r="P4852" s="38" t="str">
        <f aca="false">IF(G4852=1,IF(COUNTIFS(C$2:C4852,C4852,G$2:G4852,1)=1,COUNTIFS($C:$C,C4852,$G:$G,1)+ROW()/10000000,""),"")</f>
        <v/>
      </c>
      <c r="Q4852" s="0" t="str">
        <f aca="false">IF(K4852=1,IF(COUNTIFS(C$2:C4852,C4852,K$2:K4852,1)=1,1,0),"")</f>
        <v/>
      </c>
      <c r="R4852" s="0" t="str">
        <f aca="false">IF(M4852=1,IF(COUNTIFS(C$2:C4852,C4852,M$2:M4852,1)=1,1,0),"")</f>
        <v/>
      </c>
      <c r="S4852" s="0" t="str">
        <f aca="false">IF(L4852=1,IF(COUNTIFS(C$2:C4852,C4852,L$2:L4852,1)=1,1,0),"")</f>
        <v/>
      </c>
      <c r="T4852" s="38" t="str">
        <f aca="false">IF(N4852="","",N4852+ROW()/10000000)</f>
        <v/>
      </c>
      <c r="U4852" s="0" t="str">
        <f aca="false">IF(G4852=1,IF(B4852="",1,0),"")</f>
        <v/>
      </c>
    </row>
    <row r="4853" customFormat="false" ht="15" hidden="false" customHeight="false" outlineLevel="0" collapsed="false">
      <c r="A4853" s="35"/>
      <c r="B4853" s="35"/>
      <c r="G4853" s="0" t="str">
        <f aca="false">IF(A4853="","",IF(AND(A4853&gt;=Debut,A4853&lt;Fin),1,0))</f>
        <v/>
      </c>
      <c r="H4853" s="0" t="str">
        <f aca="false">IF(G4853=1,INT(ROUND((A4853-Debut)*86400,0)/600),"")</f>
        <v/>
      </c>
      <c r="I4853" s="0" t="str">
        <f aca="false">IF(G4853=1,INT(ROUND((A4853-Debut)*86400,0)/3600),"")</f>
        <v/>
      </c>
      <c r="J4853" s="0" t="str">
        <f aca="false">IF(OR(A4853="",B4853=""),"",ROUND((B4853-A4853)*86400,0))</f>
        <v/>
      </c>
      <c r="K4853" s="37" t="str">
        <f aca="false">IF(G4853=1,IF(COUNTIFS($C:$C,C4853,$G:$G,1,$A:$A,"&gt;="&amp;(A4853-FenetreInterm/86400),$A:$A,"&lt;="&amp;A4853)&gt;=NbInterm,1,0),"")</f>
        <v/>
      </c>
      <c r="L4853" s="37" t="str">
        <f aca="false">IF(G4853=1,IF(B4853="",0,IF(J4853&lt;SeuilFugitive,1,0)),"")</f>
        <v/>
      </c>
      <c r="M4853" s="37" t="str">
        <f aca="false">IF(G4853=1,IF(B4853="",IF((Fin-A4853)*24&gt;SeuilFigee,1,0),IF(J4853&gt;SeuilFigee*3600,1,0)),"")</f>
        <v/>
      </c>
      <c r="N4853" s="0" t="str">
        <f aca="false">IF(G4853=1,IF(COUNTIF(H$2:H4853,H4853)=1,COUNTIF($H:$H,H4853),""),"")</f>
        <v/>
      </c>
      <c r="O4853" s="0" t="str">
        <f aca="false">IF(G4853=1,IF(COUNTIF(I$2:I4853,I4853)=1,COUNTIF($I:$I,I4853),""),"")</f>
        <v/>
      </c>
      <c r="P4853" s="38" t="str">
        <f aca="false">IF(G4853=1,IF(COUNTIFS(C$2:C4853,C4853,G$2:G4853,1)=1,COUNTIFS($C:$C,C4853,$G:$G,1)+ROW()/10000000,""),"")</f>
        <v/>
      </c>
      <c r="Q4853" s="0" t="str">
        <f aca="false">IF(K4853=1,IF(COUNTIFS(C$2:C4853,C4853,K$2:K4853,1)=1,1,0),"")</f>
        <v/>
      </c>
      <c r="R4853" s="0" t="str">
        <f aca="false">IF(M4853=1,IF(COUNTIFS(C$2:C4853,C4853,M$2:M4853,1)=1,1,0),"")</f>
        <v/>
      </c>
      <c r="S4853" s="0" t="str">
        <f aca="false">IF(L4853=1,IF(COUNTIFS(C$2:C4853,C4853,L$2:L4853,1)=1,1,0),"")</f>
        <v/>
      </c>
      <c r="T4853" s="38" t="str">
        <f aca="false">IF(N4853="","",N4853+ROW()/10000000)</f>
        <v/>
      </c>
      <c r="U4853" s="0" t="str">
        <f aca="false">IF(G4853=1,IF(B4853="",1,0),"")</f>
        <v/>
      </c>
    </row>
    <row r="4854" customFormat="false" ht="15" hidden="false" customHeight="false" outlineLevel="0" collapsed="false">
      <c r="A4854" s="35"/>
      <c r="B4854" s="35"/>
      <c r="G4854" s="0" t="str">
        <f aca="false">IF(A4854="","",IF(AND(A4854&gt;=Debut,A4854&lt;Fin),1,0))</f>
        <v/>
      </c>
      <c r="H4854" s="0" t="str">
        <f aca="false">IF(G4854=1,INT(ROUND((A4854-Debut)*86400,0)/600),"")</f>
        <v/>
      </c>
      <c r="I4854" s="0" t="str">
        <f aca="false">IF(G4854=1,INT(ROUND((A4854-Debut)*86400,0)/3600),"")</f>
        <v/>
      </c>
      <c r="J4854" s="0" t="str">
        <f aca="false">IF(OR(A4854="",B4854=""),"",ROUND((B4854-A4854)*86400,0))</f>
        <v/>
      </c>
      <c r="K4854" s="37" t="str">
        <f aca="false">IF(G4854=1,IF(COUNTIFS($C:$C,C4854,$G:$G,1,$A:$A,"&gt;="&amp;(A4854-FenetreInterm/86400),$A:$A,"&lt;="&amp;A4854)&gt;=NbInterm,1,0),"")</f>
        <v/>
      </c>
      <c r="L4854" s="37" t="str">
        <f aca="false">IF(G4854=1,IF(B4854="",0,IF(J4854&lt;SeuilFugitive,1,0)),"")</f>
        <v/>
      </c>
      <c r="M4854" s="37" t="str">
        <f aca="false">IF(G4854=1,IF(B4854="",IF((Fin-A4854)*24&gt;SeuilFigee,1,0),IF(J4854&gt;SeuilFigee*3600,1,0)),"")</f>
        <v/>
      </c>
      <c r="N4854" s="0" t="str">
        <f aca="false">IF(G4854=1,IF(COUNTIF(H$2:H4854,H4854)=1,COUNTIF($H:$H,H4854),""),"")</f>
        <v/>
      </c>
      <c r="O4854" s="0" t="str">
        <f aca="false">IF(G4854=1,IF(COUNTIF(I$2:I4854,I4854)=1,COUNTIF($I:$I,I4854),""),"")</f>
        <v/>
      </c>
      <c r="P4854" s="38" t="str">
        <f aca="false">IF(G4854=1,IF(COUNTIFS(C$2:C4854,C4854,G$2:G4854,1)=1,COUNTIFS($C:$C,C4854,$G:$G,1)+ROW()/10000000,""),"")</f>
        <v/>
      </c>
      <c r="Q4854" s="0" t="str">
        <f aca="false">IF(K4854=1,IF(COUNTIFS(C$2:C4854,C4854,K$2:K4854,1)=1,1,0),"")</f>
        <v/>
      </c>
      <c r="R4854" s="0" t="str">
        <f aca="false">IF(M4854=1,IF(COUNTIFS(C$2:C4854,C4854,M$2:M4854,1)=1,1,0),"")</f>
        <v/>
      </c>
      <c r="S4854" s="0" t="str">
        <f aca="false">IF(L4854=1,IF(COUNTIFS(C$2:C4854,C4854,L$2:L4854,1)=1,1,0),"")</f>
        <v/>
      </c>
      <c r="T4854" s="38" t="str">
        <f aca="false">IF(N4854="","",N4854+ROW()/10000000)</f>
        <v/>
      </c>
      <c r="U4854" s="0" t="str">
        <f aca="false">IF(G4854=1,IF(B4854="",1,0),"")</f>
        <v/>
      </c>
    </row>
    <row r="4855" customFormat="false" ht="15" hidden="false" customHeight="false" outlineLevel="0" collapsed="false">
      <c r="A4855" s="35"/>
      <c r="B4855" s="35"/>
      <c r="G4855" s="0" t="str">
        <f aca="false">IF(A4855="","",IF(AND(A4855&gt;=Debut,A4855&lt;Fin),1,0))</f>
        <v/>
      </c>
      <c r="H4855" s="0" t="str">
        <f aca="false">IF(G4855=1,INT(ROUND((A4855-Debut)*86400,0)/600),"")</f>
        <v/>
      </c>
      <c r="I4855" s="0" t="str">
        <f aca="false">IF(G4855=1,INT(ROUND((A4855-Debut)*86400,0)/3600),"")</f>
        <v/>
      </c>
      <c r="J4855" s="0" t="str">
        <f aca="false">IF(OR(A4855="",B4855=""),"",ROUND((B4855-A4855)*86400,0))</f>
        <v/>
      </c>
      <c r="K4855" s="37" t="str">
        <f aca="false">IF(G4855=1,IF(COUNTIFS($C:$C,C4855,$G:$G,1,$A:$A,"&gt;="&amp;(A4855-FenetreInterm/86400),$A:$A,"&lt;="&amp;A4855)&gt;=NbInterm,1,0),"")</f>
        <v/>
      </c>
      <c r="L4855" s="37" t="str">
        <f aca="false">IF(G4855=1,IF(B4855="",0,IF(J4855&lt;SeuilFugitive,1,0)),"")</f>
        <v/>
      </c>
      <c r="M4855" s="37" t="str">
        <f aca="false">IF(G4855=1,IF(B4855="",IF((Fin-A4855)*24&gt;SeuilFigee,1,0),IF(J4855&gt;SeuilFigee*3600,1,0)),"")</f>
        <v/>
      </c>
      <c r="N4855" s="0" t="str">
        <f aca="false">IF(G4855=1,IF(COUNTIF(H$2:H4855,H4855)=1,COUNTIF($H:$H,H4855),""),"")</f>
        <v/>
      </c>
      <c r="O4855" s="0" t="str">
        <f aca="false">IF(G4855=1,IF(COUNTIF(I$2:I4855,I4855)=1,COUNTIF($I:$I,I4855),""),"")</f>
        <v/>
      </c>
      <c r="P4855" s="38" t="str">
        <f aca="false">IF(G4855=1,IF(COUNTIFS(C$2:C4855,C4855,G$2:G4855,1)=1,COUNTIFS($C:$C,C4855,$G:$G,1)+ROW()/10000000,""),"")</f>
        <v/>
      </c>
      <c r="Q4855" s="0" t="str">
        <f aca="false">IF(K4855=1,IF(COUNTIFS(C$2:C4855,C4855,K$2:K4855,1)=1,1,0),"")</f>
        <v/>
      </c>
      <c r="R4855" s="0" t="str">
        <f aca="false">IF(M4855=1,IF(COUNTIFS(C$2:C4855,C4855,M$2:M4855,1)=1,1,0),"")</f>
        <v/>
      </c>
      <c r="S4855" s="0" t="str">
        <f aca="false">IF(L4855=1,IF(COUNTIFS(C$2:C4855,C4855,L$2:L4855,1)=1,1,0),"")</f>
        <v/>
      </c>
      <c r="T4855" s="38" t="str">
        <f aca="false">IF(N4855="","",N4855+ROW()/10000000)</f>
        <v/>
      </c>
      <c r="U4855" s="0" t="str">
        <f aca="false">IF(G4855=1,IF(B4855="",1,0),"")</f>
        <v/>
      </c>
    </row>
    <row r="4856" customFormat="false" ht="15" hidden="false" customHeight="false" outlineLevel="0" collapsed="false">
      <c r="A4856" s="35"/>
      <c r="B4856" s="35"/>
      <c r="G4856" s="0" t="str">
        <f aca="false">IF(A4856="","",IF(AND(A4856&gt;=Debut,A4856&lt;Fin),1,0))</f>
        <v/>
      </c>
      <c r="H4856" s="0" t="str">
        <f aca="false">IF(G4856=1,INT(ROUND((A4856-Debut)*86400,0)/600),"")</f>
        <v/>
      </c>
      <c r="I4856" s="0" t="str">
        <f aca="false">IF(G4856=1,INT(ROUND((A4856-Debut)*86400,0)/3600),"")</f>
        <v/>
      </c>
      <c r="J4856" s="0" t="str">
        <f aca="false">IF(OR(A4856="",B4856=""),"",ROUND((B4856-A4856)*86400,0))</f>
        <v/>
      </c>
      <c r="K4856" s="37" t="str">
        <f aca="false">IF(G4856=1,IF(COUNTIFS($C:$C,C4856,$G:$G,1,$A:$A,"&gt;="&amp;(A4856-FenetreInterm/86400),$A:$A,"&lt;="&amp;A4856)&gt;=NbInterm,1,0),"")</f>
        <v/>
      </c>
      <c r="L4856" s="37" t="str">
        <f aca="false">IF(G4856=1,IF(B4856="",0,IF(J4856&lt;SeuilFugitive,1,0)),"")</f>
        <v/>
      </c>
      <c r="M4856" s="37" t="str">
        <f aca="false">IF(G4856=1,IF(B4856="",IF((Fin-A4856)*24&gt;SeuilFigee,1,0),IF(J4856&gt;SeuilFigee*3600,1,0)),"")</f>
        <v/>
      </c>
      <c r="N4856" s="0" t="str">
        <f aca="false">IF(G4856=1,IF(COUNTIF(H$2:H4856,H4856)=1,COUNTIF($H:$H,H4856),""),"")</f>
        <v/>
      </c>
      <c r="O4856" s="0" t="str">
        <f aca="false">IF(G4856=1,IF(COUNTIF(I$2:I4856,I4856)=1,COUNTIF($I:$I,I4856),""),"")</f>
        <v/>
      </c>
      <c r="P4856" s="38" t="str">
        <f aca="false">IF(G4856=1,IF(COUNTIFS(C$2:C4856,C4856,G$2:G4856,1)=1,COUNTIFS($C:$C,C4856,$G:$G,1)+ROW()/10000000,""),"")</f>
        <v/>
      </c>
      <c r="Q4856" s="0" t="str">
        <f aca="false">IF(K4856=1,IF(COUNTIFS(C$2:C4856,C4856,K$2:K4856,1)=1,1,0),"")</f>
        <v/>
      </c>
      <c r="R4856" s="0" t="str">
        <f aca="false">IF(M4856=1,IF(COUNTIFS(C$2:C4856,C4856,M$2:M4856,1)=1,1,0),"")</f>
        <v/>
      </c>
      <c r="S4856" s="0" t="str">
        <f aca="false">IF(L4856=1,IF(COUNTIFS(C$2:C4856,C4856,L$2:L4856,1)=1,1,0),"")</f>
        <v/>
      </c>
      <c r="T4856" s="38" t="str">
        <f aca="false">IF(N4856="","",N4856+ROW()/10000000)</f>
        <v/>
      </c>
      <c r="U4856" s="0" t="str">
        <f aca="false">IF(G4856=1,IF(B4856="",1,0),"")</f>
        <v/>
      </c>
    </row>
    <row r="4857" customFormat="false" ht="15" hidden="false" customHeight="false" outlineLevel="0" collapsed="false">
      <c r="A4857" s="35"/>
      <c r="B4857" s="35"/>
      <c r="G4857" s="0" t="str">
        <f aca="false">IF(A4857="","",IF(AND(A4857&gt;=Debut,A4857&lt;Fin),1,0))</f>
        <v/>
      </c>
      <c r="H4857" s="0" t="str">
        <f aca="false">IF(G4857=1,INT(ROUND((A4857-Debut)*86400,0)/600),"")</f>
        <v/>
      </c>
      <c r="I4857" s="0" t="str">
        <f aca="false">IF(G4857=1,INT(ROUND((A4857-Debut)*86400,0)/3600),"")</f>
        <v/>
      </c>
      <c r="J4857" s="0" t="str">
        <f aca="false">IF(OR(A4857="",B4857=""),"",ROUND((B4857-A4857)*86400,0))</f>
        <v/>
      </c>
      <c r="K4857" s="37" t="str">
        <f aca="false">IF(G4857=1,IF(COUNTIFS($C:$C,C4857,$G:$G,1,$A:$A,"&gt;="&amp;(A4857-FenetreInterm/86400),$A:$A,"&lt;="&amp;A4857)&gt;=NbInterm,1,0),"")</f>
        <v/>
      </c>
      <c r="L4857" s="37" t="str">
        <f aca="false">IF(G4857=1,IF(B4857="",0,IF(J4857&lt;SeuilFugitive,1,0)),"")</f>
        <v/>
      </c>
      <c r="M4857" s="37" t="str">
        <f aca="false">IF(G4857=1,IF(B4857="",IF((Fin-A4857)*24&gt;SeuilFigee,1,0),IF(J4857&gt;SeuilFigee*3600,1,0)),"")</f>
        <v/>
      </c>
      <c r="N4857" s="0" t="str">
        <f aca="false">IF(G4857=1,IF(COUNTIF(H$2:H4857,H4857)=1,COUNTIF($H:$H,H4857),""),"")</f>
        <v/>
      </c>
      <c r="O4857" s="0" t="str">
        <f aca="false">IF(G4857=1,IF(COUNTIF(I$2:I4857,I4857)=1,COUNTIF($I:$I,I4857),""),"")</f>
        <v/>
      </c>
      <c r="P4857" s="38" t="str">
        <f aca="false">IF(G4857=1,IF(COUNTIFS(C$2:C4857,C4857,G$2:G4857,1)=1,COUNTIFS($C:$C,C4857,$G:$G,1)+ROW()/10000000,""),"")</f>
        <v/>
      </c>
      <c r="Q4857" s="0" t="str">
        <f aca="false">IF(K4857=1,IF(COUNTIFS(C$2:C4857,C4857,K$2:K4857,1)=1,1,0),"")</f>
        <v/>
      </c>
      <c r="R4857" s="0" t="str">
        <f aca="false">IF(M4857=1,IF(COUNTIFS(C$2:C4857,C4857,M$2:M4857,1)=1,1,0),"")</f>
        <v/>
      </c>
      <c r="S4857" s="0" t="str">
        <f aca="false">IF(L4857=1,IF(COUNTIFS(C$2:C4857,C4857,L$2:L4857,1)=1,1,0),"")</f>
        <v/>
      </c>
      <c r="T4857" s="38" t="str">
        <f aca="false">IF(N4857="","",N4857+ROW()/10000000)</f>
        <v/>
      </c>
      <c r="U4857" s="0" t="str">
        <f aca="false">IF(G4857=1,IF(B4857="",1,0),"")</f>
        <v/>
      </c>
    </row>
    <row r="4858" customFormat="false" ht="15" hidden="false" customHeight="false" outlineLevel="0" collapsed="false">
      <c r="A4858" s="35"/>
      <c r="B4858" s="35"/>
      <c r="G4858" s="0" t="str">
        <f aca="false">IF(A4858="","",IF(AND(A4858&gt;=Debut,A4858&lt;Fin),1,0))</f>
        <v/>
      </c>
      <c r="H4858" s="0" t="str">
        <f aca="false">IF(G4858=1,INT(ROUND((A4858-Debut)*86400,0)/600),"")</f>
        <v/>
      </c>
      <c r="I4858" s="0" t="str">
        <f aca="false">IF(G4858=1,INT(ROUND((A4858-Debut)*86400,0)/3600),"")</f>
        <v/>
      </c>
      <c r="J4858" s="0" t="str">
        <f aca="false">IF(OR(A4858="",B4858=""),"",ROUND((B4858-A4858)*86400,0))</f>
        <v/>
      </c>
      <c r="K4858" s="37" t="str">
        <f aca="false">IF(G4858=1,IF(COUNTIFS($C:$C,C4858,$G:$G,1,$A:$A,"&gt;="&amp;(A4858-FenetreInterm/86400),$A:$A,"&lt;="&amp;A4858)&gt;=NbInterm,1,0),"")</f>
        <v/>
      </c>
      <c r="L4858" s="37" t="str">
        <f aca="false">IF(G4858=1,IF(B4858="",0,IF(J4858&lt;SeuilFugitive,1,0)),"")</f>
        <v/>
      </c>
      <c r="M4858" s="37" t="str">
        <f aca="false">IF(G4858=1,IF(B4858="",IF((Fin-A4858)*24&gt;SeuilFigee,1,0),IF(J4858&gt;SeuilFigee*3600,1,0)),"")</f>
        <v/>
      </c>
      <c r="N4858" s="0" t="str">
        <f aca="false">IF(G4858=1,IF(COUNTIF(H$2:H4858,H4858)=1,COUNTIF($H:$H,H4858),""),"")</f>
        <v/>
      </c>
      <c r="O4858" s="0" t="str">
        <f aca="false">IF(G4858=1,IF(COUNTIF(I$2:I4858,I4858)=1,COUNTIF($I:$I,I4858),""),"")</f>
        <v/>
      </c>
      <c r="P4858" s="38" t="str">
        <f aca="false">IF(G4858=1,IF(COUNTIFS(C$2:C4858,C4858,G$2:G4858,1)=1,COUNTIFS($C:$C,C4858,$G:$G,1)+ROW()/10000000,""),"")</f>
        <v/>
      </c>
      <c r="Q4858" s="0" t="str">
        <f aca="false">IF(K4858=1,IF(COUNTIFS(C$2:C4858,C4858,K$2:K4858,1)=1,1,0),"")</f>
        <v/>
      </c>
      <c r="R4858" s="0" t="str">
        <f aca="false">IF(M4858=1,IF(COUNTIFS(C$2:C4858,C4858,M$2:M4858,1)=1,1,0),"")</f>
        <v/>
      </c>
      <c r="S4858" s="0" t="str">
        <f aca="false">IF(L4858=1,IF(COUNTIFS(C$2:C4858,C4858,L$2:L4858,1)=1,1,0),"")</f>
        <v/>
      </c>
      <c r="T4858" s="38" t="str">
        <f aca="false">IF(N4858="","",N4858+ROW()/10000000)</f>
        <v/>
      </c>
      <c r="U4858" s="0" t="str">
        <f aca="false">IF(G4858=1,IF(B4858="",1,0),"")</f>
        <v/>
      </c>
    </row>
    <row r="4859" customFormat="false" ht="15" hidden="false" customHeight="false" outlineLevel="0" collapsed="false">
      <c r="A4859" s="35"/>
      <c r="B4859" s="35"/>
      <c r="G4859" s="0" t="str">
        <f aca="false">IF(A4859="","",IF(AND(A4859&gt;=Debut,A4859&lt;Fin),1,0))</f>
        <v/>
      </c>
      <c r="H4859" s="0" t="str">
        <f aca="false">IF(G4859=1,INT(ROUND((A4859-Debut)*86400,0)/600),"")</f>
        <v/>
      </c>
      <c r="I4859" s="0" t="str">
        <f aca="false">IF(G4859=1,INT(ROUND((A4859-Debut)*86400,0)/3600),"")</f>
        <v/>
      </c>
      <c r="J4859" s="0" t="str">
        <f aca="false">IF(OR(A4859="",B4859=""),"",ROUND((B4859-A4859)*86400,0))</f>
        <v/>
      </c>
      <c r="K4859" s="37" t="str">
        <f aca="false">IF(G4859=1,IF(COUNTIFS($C:$C,C4859,$G:$G,1,$A:$A,"&gt;="&amp;(A4859-FenetreInterm/86400),$A:$A,"&lt;="&amp;A4859)&gt;=NbInterm,1,0),"")</f>
        <v/>
      </c>
      <c r="L4859" s="37" t="str">
        <f aca="false">IF(G4859=1,IF(B4859="",0,IF(J4859&lt;SeuilFugitive,1,0)),"")</f>
        <v/>
      </c>
      <c r="M4859" s="37" t="str">
        <f aca="false">IF(G4859=1,IF(B4859="",IF((Fin-A4859)*24&gt;SeuilFigee,1,0),IF(J4859&gt;SeuilFigee*3600,1,0)),"")</f>
        <v/>
      </c>
      <c r="N4859" s="0" t="str">
        <f aca="false">IF(G4859=1,IF(COUNTIF(H$2:H4859,H4859)=1,COUNTIF($H:$H,H4859),""),"")</f>
        <v/>
      </c>
      <c r="O4859" s="0" t="str">
        <f aca="false">IF(G4859=1,IF(COUNTIF(I$2:I4859,I4859)=1,COUNTIF($I:$I,I4859),""),"")</f>
        <v/>
      </c>
      <c r="P4859" s="38" t="str">
        <f aca="false">IF(G4859=1,IF(COUNTIFS(C$2:C4859,C4859,G$2:G4859,1)=1,COUNTIFS($C:$C,C4859,$G:$G,1)+ROW()/10000000,""),"")</f>
        <v/>
      </c>
      <c r="Q4859" s="0" t="str">
        <f aca="false">IF(K4859=1,IF(COUNTIFS(C$2:C4859,C4859,K$2:K4859,1)=1,1,0),"")</f>
        <v/>
      </c>
      <c r="R4859" s="0" t="str">
        <f aca="false">IF(M4859=1,IF(COUNTIFS(C$2:C4859,C4859,M$2:M4859,1)=1,1,0),"")</f>
        <v/>
      </c>
      <c r="S4859" s="0" t="str">
        <f aca="false">IF(L4859=1,IF(COUNTIFS(C$2:C4859,C4859,L$2:L4859,1)=1,1,0),"")</f>
        <v/>
      </c>
      <c r="T4859" s="38" t="str">
        <f aca="false">IF(N4859="","",N4859+ROW()/10000000)</f>
        <v/>
      </c>
      <c r="U4859" s="0" t="str">
        <f aca="false">IF(G4859=1,IF(B4859="",1,0),"")</f>
        <v/>
      </c>
    </row>
    <row r="4860" customFormat="false" ht="15" hidden="false" customHeight="false" outlineLevel="0" collapsed="false">
      <c r="A4860" s="35"/>
      <c r="B4860" s="35"/>
      <c r="G4860" s="0" t="str">
        <f aca="false">IF(A4860="","",IF(AND(A4860&gt;=Debut,A4860&lt;Fin),1,0))</f>
        <v/>
      </c>
      <c r="H4860" s="0" t="str">
        <f aca="false">IF(G4860=1,INT(ROUND((A4860-Debut)*86400,0)/600),"")</f>
        <v/>
      </c>
      <c r="I4860" s="0" t="str">
        <f aca="false">IF(G4860=1,INT(ROUND((A4860-Debut)*86400,0)/3600),"")</f>
        <v/>
      </c>
      <c r="J4860" s="0" t="str">
        <f aca="false">IF(OR(A4860="",B4860=""),"",ROUND((B4860-A4860)*86400,0))</f>
        <v/>
      </c>
      <c r="K4860" s="37" t="str">
        <f aca="false">IF(G4860=1,IF(COUNTIFS($C:$C,C4860,$G:$G,1,$A:$A,"&gt;="&amp;(A4860-FenetreInterm/86400),$A:$A,"&lt;="&amp;A4860)&gt;=NbInterm,1,0),"")</f>
        <v/>
      </c>
      <c r="L4860" s="37" t="str">
        <f aca="false">IF(G4860=1,IF(B4860="",0,IF(J4860&lt;SeuilFugitive,1,0)),"")</f>
        <v/>
      </c>
      <c r="M4860" s="37" t="str">
        <f aca="false">IF(G4860=1,IF(B4860="",IF((Fin-A4860)*24&gt;SeuilFigee,1,0),IF(J4860&gt;SeuilFigee*3600,1,0)),"")</f>
        <v/>
      </c>
      <c r="N4860" s="0" t="str">
        <f aca="false">IF(G4860=1,IF(COUNTIF(H$2:H4860,H4860)=1,COUNTIF($H:$H,H4860),""),"")</f>
        <v/>
      </c>
      <c r="O4860" s="0" t="str">
        <f aca="false">IF(G4860=1,IF(COUNTIF(I$2:I4860,I4860)=1,COUNTIF($I:$I,I4860),""),"")</f>
        <v/>
      </c>
      <c r="P4860" s="38" t="str">
        <f aca="false">IF(G4860=1,IF(COUNTIFS(C$2:C4860,C4860,G$2:G4860,1)=1,COUNTIFS($C:$C,C4860,$G:$G,1)+ROW()/10000000,""),"")</f>
        <v/>
      </c>
      <c r="Q4860" s="0" t="str">
        <f aca="false">IF(K4860=1,IF(COUNTIFS(C$2:C4860,C4860,K$2:K4860,1)=1,1,0),"")</f>
        <v/>
      </c>
      <c r="R4860" s="0" t="str">
        <f aca="false">IF(M4860=1,IF(COUNTIFS(C$2:C4860,C4860,M$2:M4860,1)=1,1,0),"")</f>
        <v/>
      </c>
      <c r="S4860" s="0" t="str">
        <f aca="false">IF(L4860=1,IF(COUNTIFS(C$2:C4860,C4860,L$2:L4860,1)=1,1,0),"")</f>
        <v/>
      </c>
      <c r="T4860" s="38" t="str">
        <f aca="false">IF(N4860="","",N4860+ROW()/10000000)</f>
        <v/>
      </c>
      <c r="U4860" s="0" t="str">
        <f aca="false">IF(G4860=1,IF(B4860="",1,0),"")</f>
        <v/>
      </c>
    </row>
    <row r="4861" customFormat="false" ht="15" hidden="false" customHeight="false" outlineLevel="0" collapsed="false">
      <c r="A4861" s="35"/>
      <c r="B4861" s="35"/>
      <c r="G4861" s="0" t="str">
        <f aca="false">IF(A4861="","",IF(AND(A4861&gt;=Debut,A4861&lt;Fin),1,0))</f>
        <v/>
      </c>
      <c r="H4861" s="0" t="str">
        <f aca="false">IF(G4861=1,INT(ROUND((A4861-Debut)*86400,0)/600),"")</f>
        <v/>
      </c>
      <c r="I4861" s="0" t="str">
        <f aca="false">IF(G4861=1,INT(ROUND((A4861-Debut)*86400,0)/3600),"")</f>
        <v/>
      </c>
      <c r="J4861" s="0" t="str">
        <f aca="false">IF(OR(A4861="",B4861=""),"",ROUND((B4861-A4861)*86400,0))</f>
        <v/>
      </c>
      <c r="K4861" s="37" t="str">
        <f aca="false">IF(G4861=1,IF(COUNTIFS($C:$C,C4861,$G:$G,1,$A:$A,"&gt;="&amp;(A4861-FenetreInterm/86400),$A:$A,"&lt;="&amp;A4861)&gt;=NbInterm,1,0),"")</f>
        <v/>
      </c>
      <c r="L4861" s="37" t="str">
        <f aca="false">IF(G4861=1,IF(B4861="",0,IF(J4861&lt;SeuilFugitive,1,0)),"")</f>
        <v/>
      </c>
      <c r="M4861" s="37" t="str">
        <f aca="false">IF(G4861=1,IF(B4861="",IF((Fin-A4861)*24&gt;SeuilFigee,1,0),IF(J4861&gt;SeuilFigee*3600,1,0)),"")</f>
        <v/>
      </c>
      <c r="N4861" s="0" t="str">
        <f aca="false">IF(G4861=1,IF(COUNTIF(H$2:H4861,H4861)=1,COUNTIF($H:$H,H4861),""),"")</f>
        <v/>
      </c>
      <c r="O4861" s="0" t="str">
        <f aca="false">IF(G4861=1,IF(COUNTIF(I$2:I4861,I4861)=1,COUNTIF($I:$I,I4861),""),"")</f>
        <v/>
      </c>
      <c r="P4861" s="38" t="str">
        <f aca="false">IF(G4861=1,IF(COUNTIFS(C$2:C4861,C4861,G$2:G4861,1)=1,COUNTIFS($C:$C,C4861,$G:$G,1)+ROW()/10000000,""),"")</f>
        <v/>
      </c>
      <c r="Q4861" s="0" t="str">
        <f aca="false">IF(K4861=1,IF(COUNTIFS(C$2:C4861,C4861,K$2:K4861,1)=1,1,0),"")</f>
        <v/>
      </c>
      <c r="R4861" s="0" t="str">
        <f aca="false">IF(M4861=1,IF(COUNTIFS(C$2:C4861,C4861,M$2:M4861,1)=1,1,0),"")</f>
        <v/>
      </c>
      <c r="S4861" s="0" t="str">
        <f aca="false">IF(L4861=1,IF(COUNTIFS(C$2:C4861,C4861,L$2:L4861,1)=1,1,0),"")</f>
        <v/>
      </c>
      <c r="T4861" s="38" t="str">
        <f aca="false">IF(N4861="","",N4861+ROW()/10000000)</f>
        <v/>
      </c>
      <c r="U4861" s="0" t="str">
        <f aca="false">IF(G4861=1,IF(B4861="",1,0),"")</f>
        <v/>
      </c>
    </row>
    <row r="4862" customFormat="false" ht="15" hidden="false" customHeight="false" outlineLevel="0" collapsed="false">
      <c r="A4862" s="35"/>
      <c r="B4862" s="35"/>
      <c r="G4862" s="0" t="str">
        <f aca="false">IF(A4862="","",IF(AND(A4862&gt;=Debut,A4862&lt;Fin),1,0))</f>
        <v/>
      </c>
      <c r="H4862" s="0" t="str">
        <f aca="false">IF(G4862=1,INT(ROUND((A4862-Debut)*86400,0)/600),"")</f>
        <v/>
      </c>
      <c r="I4862" s="0" t="str">
        <f aca="false">IF(G4862=1,INT(ROUND((A4862-Debut)*86400,0)/3600),"")</f>
        <v/>
      </c>
      <c r="J4862" s="0" t="str">
        <f aca="false">IF(OR(A4862="",B4862=""),"",ROUND((B4862-A4862)*86400,0))</f>
        <v/>
      </c>
      <c r="K4862" s="37" t="str">
        <f aca="false">IF(G4862=1,IF(COUNTIFS($C:$C,C4862,$G:$G,1,$A:$A,"&gt;="&amp;(A4862-FenetreInterm/86400),$A:$A,"&lt;="&amp;A4862)&gt;=NbInterm,1,0),"")</f>
        <v/>
      </c>
      <c r="L4862" s="37" t="str">
        <f aca="false">IF(G4862=1,IF(B4862="",0,IF(J4862&lt;SeuilFugitive,1,0)),"")</f>
        <v/>
      </c>
      <c r="M4862" s="37" t="str">
        <f aca="false">IF(G4862=1,IF(B4862="",IF((Fin-A4862)*24&gt;SeuilFigee,1,0),IF(J4862&gt;SeuilFigee*3600,1,0)),"")</f>
        <v/>
      </c>
      <c r="N4862" s="0" t="str">
        <f aca="false">IF(G4862=1,IF(COUNTIF(H$2:H4862,H4862)=1,COUNTIF($H:$H,H4862),""),"")</f>
        <v/>
      </c>
      <c r="O4862" s="0" t="str">
        <f aca="false">IF(G4862=1,IF(COUNTIF(I$2:I4862,I4862)=1,COUNTIF($I:$I,I4862),""),"")</f>
        <v/>
      </c>
      <c r="P4862" s="38" t="str">
        <f aca="false">IF(G4862=1,IF(COUNTIFS(C$2:C4862,C4862,G$2:G4862,1)=1,COUNTIFS($C:$C,C4862,$G:$G,1)+ROW()/10000000,""),"")</f>
        <v/>
      </c>
      <c r="Q4862" s="0" t="str">
        <f aca="false">IF(K4862=1,IF(COUNTIFS(C$2:C4862,C4862,K$2:K4862,1)=1,1,0),"")</f>
        <v/>
      </c>
      <c r="R4862" s="0" t="str">
        <f aca="false">IF(M4862=1,IF(COUNTIFS(C$2:C4862,C4862,M$2:M4862,1)=1,1,0),"")</f>
        <v/>
      </c>
      <c r="S4862" s="0" t="str">
        <f aca="false">IF(L4862=1,IF(COUNTIFS(C$2:C4862,C4862,L$2:L4862,1)=1,1,0),"")</f>
        <v/>
      </c>
      <c r="T4862" s="38" t="str">
        <f aca="false">IF(N4862="","",N4862+ROW()/10000000)</f>
        <v/>
      </c>
      <c r="U4862" s="0" t="str">
        <f aca="false">IF(G4862=1,IF(B4862="",1,0),"")</f>
        <v/>
      </c>
    </row>
    <row r="4863" customFormat="false" ht="15" hidden="false" customHeight="false" outlineLevel="0" collapsed="false">
      <c r="A4863" s="35"/>
      <c r="B4863" s="35"/>
      <c r="G4863" s="0" t="str">
        <f aca="false">IF(A4863="","",IF(AND(A4863&gt;=Debut,A4863&lt;Fin),1,0))</f>
        <v/>
      </c>
      <c r="H4863" s="0" t="str">
        <f aca="false">IF(G4863=1,INT(ROUND((A4863-Debut)*86400,0)/600),"")</f>
        <v/>
      </c>
      <c r="I4863" s="0" t="str">
        <f aca="false">IF(G4863=1,INT(ROUND((A4863-Debut)*86400,0)/3600),"")</f>
        <v/>
      </c>
      <c r="J4863" s="0" t="str">
        <f aca="false">IF(OR(A4863="",B4863=""),"",ROUND((B4863-A4863)*86400,0))</f>
        <v/>
      </c>
      <c r="K4863" s="37" t="str">
        <f aca="false">IF(G4863=1,IF(COUNTIFS($C:$C,C4863,$G:$G,1,$A:$A,"&gt;="&amp;(A4863-FenetreInterm/86400),$A:$A,"&lt;="&amp;A4863)&gt;=NbInterm,1,0),"")</f>
        <v/>
      </c>
      <c r="L4863" s="37" t="str">
        <f aca="false">IF(G4863=1,IF(B4863="",0,IF(J4863&lt;SeuilFugitive,1,0)),"")</f>
        <v/>
      </c>
      <c r="M4863" s="37" t="str">
        <f aca="false">IF(G4863=1,IF(B4863="",IF((Fin-A4863)*24&gt;SeuilFigee,1,0),IF(J4863&gt;SeuilFigee*3600,1,0)),"")</f>
        <v/>
      </c>
      <c r="N4863" s="0" t="str">
        <f aca="false">IF(G4863=1,IF(COUNTIF(H$2:H4863,H4863)=1,COUNTIF($H:$H,H4863),""),"")</f>
        <v/>
      </c>
      <c r="O4863" s="0" t="str">
        <f aca="false">IF(G4863=1,IF(COUNTIF(I$2:I4863,I4863)=1,COUNTIF($I:$I,I4863),""),"")</f>
        <v/>
      </c>
      <c r="P4863" s="38" t="str">
        <f aca="false">IF(G4863=1,IF(COUNTIFS(C$2:C4863,C4863,G$2:G4863,1)=1,COUNTIFS($C:$C,C4863,$G:$G,1)+ROW()/10000000,""),"")</f>
        <v/>
      </c>
      <c r="Q4863" s="0" t="str">
        <f aca="false">IF(K4863=1,IF(COUNTIFS(C$2:C4863,C4863,K$2:K4863,1)=1,1,0),"")</f>
        <v/>
      </c>
      <c r="R4863" s="0" t="str">
        <f aca="false">IF(M4863=1,IF(COUNTIFS(C$2:C4863,C4863,M$2:M4863,1)=1,1,0),"")</f>
        <v/>
      </c>
      <c r="S4863" s="0" t="str">
        <f aca="false">IF(L4863=1,IF(COUNTIFS(C$2:C4863,C4863,L$2:L4863,1)=1,1,0),"")</f>
        <v/>
      </c>
      <c r="T4863" s="38" t="str">
        <f aca="false">IF(N4863="","",N4863+ROW()/10000000)</f>
        <v/>
      </c>
      <c r="U4863" s="0" t="str">
        <f aca="false">IF(G4863=1,IF(B4863="",1,0),"")</f>
        <v/>
      </c>
    </row>
    <row r="4864" customFormat="false" ht="15" hidden="false" customHeight="false" outlineLevel="0" collapsed="false">
      <c r="A4864" s="35"/>
      <c r="B4864" s="35"/>
      <c r="G4864" s="0" t="str">
        <f aca="false">IF(A4864="","",IF(AND(A4864&gt;=Debut,A4864&lt;Fin),1,0))</f>
        <v/>
      </c>
      <c r="H4864" s="0" t="str">
        <f aca="false">IF(G4864=1,INT(ROUND((A4864-Debut)*86400,0)/600),"")</f>
        <v/>
      </c>
      <c r="I4864" s="0" t="str">
        <f aca="false">IF(G4864=1,INT(ROUND((A4864-Debut)*86400,0)/3600),"")</f>
        <v/>
      </c>
      <c r="J4864" s="0" t="str">
        <f aca="false">IF(OR(A4864="",B4864=""),"",ROUND((B4864-A4864)*86400,0))</f>
        <v/>
      </c>
      <c r="K4864" s="37" t="str">
        <f aca="false">IF(G4864=1,IF(COUNTIFS($C:$C,C4864,$G:$G,1,$A:$A,"&gt;="&amp;(A4864-FenetreInterm/86400),$A:$A,"&lt;="&amp;A4864)&gt;=NbInterm,1,0),"")</f>
        <v/>
      </c>
      <c r="L4864" s="37" t="str">
        <f aca="false">IF(G4864=1,IF(B4864="",0,IF(J4864&lt;SeuilFugitive,1,0)),"")</f>
        <v/>
      </c>
      <c r="M4864" s="37" t="str">
        <f aca="false">IF(G4864=1,IF(B4864="",IF((Fin-A4864)*24&gt;SeuilFigee,1,0),IF(J4864&gt;SeuilFigee*3600,1,0)),"")</f>
        <v/>
      </c>
      <c r="N4864" s="0" t="str">
        <f aca="false">IF(G4864=1,IF(COUNTIF(H$2:H4864,H4864)=1,COUNTIF($H:$H,H4864),""),"")</f>
        <v/>
      </c>
      <c r="O4864" s="0" t="str">
        <f aca="false">IF(G4864=1,IF(COUNTIF(I$2:I4864,I4864)=1,COUNTIF($I:$I,I4864),""),"")</f>
        <v/>
      </c>
      <c r="P4864" s="38" t="str">
        <f aca="false">IF(G4864=1,IF(COUNTIFS(C$2:C4864,C4864,G$2:G4864,1)=1,COUNTIFS($C:$C,C4864,$G:$G,1)+ROW()/10000000,""),"")</f>
        <v/>
      </c>
      <c r="Q4864" s="0" t="str">
        <f aca="false">IF(K4864=1,IF(COUNTIFS(C$2:C4864,C4864,K$2:K4864,1)=1,1,0),"")</f>
        <v/>
      </c>
      <c r="R4864" s="0" t="str">
        <f aca="false">IF(M4864=1,IF(COUNTIFS(C$2:C4864,C4864,M$2:M4864,1)=1,1,0),"")</f>
        <v/>
      </c>
      <c r="S4864" s="0" t="str">
        <f aca="false">IF(L4864=1,IF(COUNTIFS(C$2:C4864,C4864,L$2:L4864,1)=1,1,0),"")</f>
        <v/>
      </c>
      <c r="T4864" s="38" t="str">
        <f aca="false">IF(N4864="","",N4864+ROW()/10000000)</f>
        <v/>
      </c>
      <c r="U4864" s="0" t="str">
        <f aca="false">IF(G4864=1,IF(B4864="",1,0),"")</f>
        <v/>
      </c>
    </row>
    <row r="4865" customFormat="false" ht="15" hidden="false" customHeight="false" outlineLevel="0" collapsed="false">
      <c r="A4865" s="35"/>
      <c r="B4865" s="35"/>
      <c r="G4865" s="0" t="str">
        <f aca="false">IF(A4865="","",IF(AND(A4865&gt;=Debut,A4865&lt;Fin),1,0))</f>
        <v/>
      </c>
      <c r="H4865" s="0" t="str">
        <f aca="false">IF(G4865=1,INT(ROUND((A4865-Debut)*86400,0)/600),"")</f>
        <v/>
      </c>
      <c r="I4865" s="0" t="str">
        <f aca="false">IF(G4865=1,INT(ROUND((A4865-Debut)*86400,0)/3600),"")</f>
        <v/>
      </c>
      <c r="J4865" s="0" t="str">
        <f aca="false">IF(OR(A4865="",B4865=""),"",ROUND((B4865-A4865)*86400,0))</f>
        <v/>
      </c>
      <c r="K4865" s="37" t="str">
        <f aca="false">IF(G4865=1,IF(COUNTIFS($C:$C,C4865,$G:$G,1,$A:$A,"&gt;="&amp;(A4865-FenetreInterm/86400),$A:$A,"&lt;="&amp;A4865)&gt;=NbInterm,1,0),"")</f>
        <v/>
      </c>
      <c r="L4865" s="37" t="str">
        <f aca="false">IF(G4865=1,IF(B4865="",0,IF(J4865&lt;SeuilFugitive,1,0)),"")</f>
        <v/>
      </c>
      <c r="M4865" s="37" t="str">
        <f aca="false">IF(G4865=1,IF(B4865="",IF((Fin-A4865)*24&gt;SeuilFigee,1,0),IF(J4865&gt;SeuilFigee*3600,1,0)),"")</f>
        <v/>
      </c>
      <c r="N4865" s="0" t="str">
        <f aca="false">IF(G4865=1,IF(COUNTIF(H$2:H4865,H4865)=1,COUNTIF($H:$H,H4865),""),"")</f>
        <v/>
      </c>
      <c r="O4865" s="0" t="str">
        <f aca="false">IF(G4865=1,IF(COUNTIF(I$2:I4865,I4865)=1,COUNTIF($I:$I,I4865),""),"")</f>
        <v/>
      </c>
      <c r="P4865" s="38" t="str">
        <f aca="false">IF(G4865=1,IF(COUNTIFS(C$2:C4865,C4865,G$2:G4865,1)=1,COUNTIFS($C:$C,C4865,$G:$G,1)+ROW()/10000000,""),"")</f>
        <v/>
      </c>
      <c r="Q4865" s="0" t="str">
        <f aca="false">IF(K4865=1,IF(COUNTIFS(C$2:C4865,C4865,K$2:K4865,1)=1,1,0),"")</f>
        <v/>
      </c>
      <c r="R4865" s="0" t="str">
        <f aca="false">IF(M4865=1,IF(COUNTIFS(C$2:C4865,C4865,M$2:M4865,1)=1,1,0),"")</f>
        <v/>
      </c>
      <c r="S4865" s="0" t="str">
        <f aca="false">IF(L4865=1,IF(COUNTIFS(C$2:C4865,C4865,L$2:L4865,1)=1,1,0),"")</f>
        <v/>
      </c>
      <c r="T4865" s="38" t="str">
        <f aca="false">IF(N4865="","",N4865+ROW()/10000000)</f>
        <v/>
      </c>
      <c r="U4865" s="0" t="str">
        <f aca="false">IF(G4865=1,IF(B4865="",1,0),"")</f>
        <v/>
      </c>
    </row>
    <row r="4866" customFormat="false" ht="15" hidden="false" customHeight="false" outlineLevel="0" collapsed="false">
      <c r="A4866" s="35"/>
      <c r="B4866" s="35"/>
      <c r="G4866" s="0" t="str">
        <f aca="false">IF(A4866="","",IF(AND(A4866&gt;=Debut,A4866&lt;Fin),1,0))</f>
        <v/>
      </c>
      <c r="H4866" s="0" t="str">
        <f aca="false">IF(G4866=1,INT(ROUND((A4866-Debut)*86400,0)/600),"")</f>
        <v/>
      </c>
      <c r="I4866" s="0" t="str">
        <f aca="false">IF(G4866=1,INT(ROUND((A4866-Debut)*86400,0)/3600),"")</f>
        <v/>
      </c>
      <c r="J4866" s="0" t="str">
        <f aca="false">IF(OR(A4866="",B4866=""),"",ROUND((B4866-A4866)*86400,0))</f>
        <v/>
      </c>
      <c r="K4866" s="37" t="str">
        <f aca="false">IF(G4866=1,IF(COUNTIFS($C:$C,C4866,$G:$G,1,$A:$A,"&gt;="&amp;(A4866-FenetreInterm/86400),$A:$A,"&lt;="&amp;A4866)&gt;=NbInterm,1,0),"")</f>
        <v/>
      </c>
      <c r="L4866" s="37" t="str">
        <f aca="false">IF(G4866=1,IF(B4866="",0,IF(J4866&lt;SeuilFugitive,1,0)),"")</f>
        <v/>
      </c>
      <c r="M4866" s="37" t="str">
        <f aca="false">IF(G4866=1,IF(B4866="",IF((Fin-A4866)*24&gt;SeuilFigee,1,0),IF(J4866&gt;SeuilFigee*3600,1,0)),"")</f>
        <v/>
      </c>
      <c r="N4866" s="0" t="str">
        <f aca="false">IF(G4866=1,IF(COUNTIF(H$2:H4866,H4866)=1,COUNTIF($H:$H,H4866),""),"")</f>
        <v/>
      </c>
      <c r="O4866" s="0" t="str">
        <f aca="false">IF(G4866=1,IF(COUNTIF(I$2:I4866,I4866)=1,COUNTIF($I:$I,I4866),""),"")</f>
        <v/>
      </c>
      <c r="P4866" s="38" t="str">
        <f aca="false">IF(G4866=1,IF(COUNTIFS(C$2:C4866,C4866,G$2:G4866,1)=1,COUNTIFS($C:$C,C4866,$G:$G,1)+ROW()/10000000,""),"")</f>
        <v/>
      </c>
      <c r="Q4866" s="0" t="str">
        <f aca="false">IF(K4866=1,IF(COUNTIFS(C$2:C4866,C4866,K$2:K4866,1)=1,1,0),"")</f>
        <v/>
      </c>
      <c r="R4866" s="0" t="str">
        <f aca="false">IF(M4866=1,IF(COUNTIFS(C$2:C4866,C4866,M$2:M4866,1)=1,1,0),"")</f>
        <v/>
      </c>
      <c r="S4866" s="0" t="str">
        <f aca="false">IF(L4866=1,IF(COUNTIFS(C$2:C4866,C4866,L$2:L4866,1)=1,1,0),"")</f>
        <v/>
      </c>
      <c r="T4866" s="38" t="str">
        <f aca="false">IF(N4866="","",N4866+ROW()/10000000)</f>
        <v/>
      </c>
      <c r="U4866" s="0" t="str">
        <f aca="false">IF(G4866=1,IF(B4866="",1,0),"")</f>
        <v/>
      </c>
    </row>
    <row r="4867" customFormat="false" ht="15" hidden="false" customHeight="false" outlineLevel="0" collapsed="false">
      <c r="A4867" s="35"/>
      <c r="B4867" s="35"/>
      <c r="G4867" s="0" t="str">
        <f aca="false">IF(A4867="","",IF(AND(A4867&gt;=Debut,A4867&lt;Fin),1,0))</f>
        <v/>
      </c>
      <c r="H4867" s="0" t="str">
        <f aca="false">IF(G4867=1,INT(ROUND((A4867-Debut)*86400,0)/600),"")</f>
        <v/>
      </c>
      <c r="I4867" s="0" t="str">
        <f aca="false">IF(G4867=1,INT(ROUND((A4867-Debut)*86400,0)/3600),"")</f>
        <v/>
      </c>
      <c r="J4867" s="0" t="str">
        <f aca="false">IF(OR(A4867="",B4867=""),"",ROUND((B4867-A4867)*86400,0))</f>
        <v/>
      </c>
      <c r="K4867" s="37" t="str">
        <f aca="false">IF(G4867=1,IF(COUNTIFS($C:$C,C4867,$G:$G,1,$A:$A,"&gt;="&amp;(A4867-FenetreInterm/86400),$A:$A,"&lt;="&amp;A4867)&gt;=NbInterm,1,0),"")</f>
        <v/>
      </c>
      <c r="L4867" s="37" t="str">
        <f aca="false">IF(G4867=1,IF(B4867="",0,IF(J4867&lt;SeuilFugitive,1,0)),"")</f>
        <v/>
      </c>
      <c r="M4867" s="37" t="str">
        <f aca="false">IF(G4867=1,IF(B4867="",IF((Fin-A4867)*24&gt;SeuilFigee,1,0),IF(J4867&gt;SeuilFigee*3600,1,0)),"")</f>
        <v/>
      </c>
      <c r="N4867" s="0" t="str">
        <f aca="false">IF(G4867=1,IF(COUNTIF(H$2:H4867,H4867)=1,COUNTIF($H:$H,H4867),""),"")</f>
        <v/>
      </c>
      <c r="O4867" s="0" t="str">
        <f aca="false">IF(G4867=1,IF(COUNTIF(I$2:I4867,I4867)=1,COUNTIF($I:$I,I4867),""),"")</f>
        <v/>
      </c>
      <c r="P4867" s="38" t="str">
        <f aca="false">IF(G4867=1,IF(COUNTIFS(C$2:C4867,C4867,G$2:G4867,1)=1,COUNTIFS($C:$C,C4867,$G:$G,1)+ROW()/10000000,""),"")</f>
        <v/>
      </c>
      <c r="Q4867" s="0" t="str">
        <f aca="false">IF(K4867=1,IF(COUNTIFS(C$2:C4867,C4867,K$2:K4867,1)=1,1,0),"")</f>
        <v/>
      </c>
      <c r="R4867" s="0" t="str">
        <f aca="false">IF(M4867=1,IF(COUNTIFS(C$2:C4867,C4867,M$2:M4867,1)=1,1,0),"")</f>
        <v/>
      </c>
      <c r="S4867" s="0" t="str">
        <f aca="false">IF(L4867=1,IF(COUNTIFS(C$2:C4867,C4867,L$2:L4867,1)=1,1,0),"")</f>
        <v/>
      </c>
      <c r="T4867" s="38" t="str">
        <f aca="false">IF(N4867="","",N4867+ROW()/10000000)</f>
        <v/>
      </c>
      <c r="U4867" s="0" t="str">
        <f aca="false">IF(G4867=1,IF(B4867="",1,0),"")</f>
        <v/>
      </c>
    </row>
    <row r="4868" customFormat="false" ht="15" hidden="false" customHeight="false" outlineLevel="0" collapsed="false">
      <c r="A4868" s="35"/>
      <c r="B4868" s="35"/>
      <c r="G4868" s="0" t="str">
        <f aca="false">IF(A4868="","",IF(AND(A4868&gt;=Debut,A4868&lt;Fin),1,0))</f>
        <v/>
      </c>
      <c r="H4868" s="0" t="str">
        <f aca="false">IF(G4868=1,INT(ROUND((A4868-Debut)*86400,0)/600),"")</f>
        <v/>
      </c>
      <c r="I4868" s="0" t="str">
        <f aca="false">IF(G4868=1,INT(ROUND((A4868-Debut)*86400,0)/3600),"")</f>
        <v/>
      </c>
      <c r="J4868" s="0" t="str">
        <f aca="false">IF(OR(A4868="",B4868=""),"",ROUND((B4868-A4868)*86400,0))</f>
        <v/>
      </c>
      <c r="K4868" s="37" t="str">
        <f aca="false">IF(G4868=1,IF(COUNTIFS($C:$C,C4868,$G:$G,1,$A:$A,"&gt;="&amp;(A4868-FenetreInterm/86400),$A:$A,"&lt;="&amp;A4868)&gt;=NbInterm,1,0),"")</f>
        <v/>
      </c>
      <c r="L4868" s="37" t="str">
        <f aca="false">IF(G4868=1,IF(B4868="",0,IF(J4868&lt;SeuilFugitive,1,0)),"")</f>
        <v/>
      </c>
      <c r="M4868" s="37" t="str">
        <f aca="false">IF(G4868=1,IF(B4868="",IF((Fin-A4868)*24&gt;SeuilFigee,1,0),IF(J4868&gt;SeuilFigee*3600,1,0)),"")</f>
        <v/>
      </c>
      <c r="N4868" s="0" t="str">
        <f aca="false">IF(G4868=1,IF(COUNTIF(H$2:H4868,H4868)=1,COUNTIF($H:$H,H4868),""),"")</f>
        <v/>
      </c>
      <c r="O4868" s="0" t="str">
        <f aca="false">IF(G4868=1,IF(COUNTIF(I$2:I4868,I4868)=1,COUNTIF($I:$I,I4868),""),"")</f>
        <v/>
      </c>
      <c r="P4868" s="38" t="str">
        <f aca="false">IF(G4868=1,IF(COUNTIFS(C$2:C4868,C4868,G$2:G4868,1)=1,COUNTIFS($C:$C,C4868,$G:$G,1)+ROW()/10000000,""),"")</f>
        <v/>
      </c>
      <c r="Q4868" s="0" t="str">
        <f aca="false">IF(K4868=1,IF(COUNTIFS(C$2:C4868,C4868,K$2:K4868,1)=1,1,0),"")</f>
        <v/>
      </c>
      <c r="R4868" s="0" t="str">
        <f aca="false">IF(M4868=1,IF(COUNTIFS(C$2:C4868,C4868,M$2:M4868,1)=1,1,0),"")</f>
        <v/>
      </c>
      <c r="S4868" s="0" t="str">
        <f aca="false">IF(L4868=1,IF(COUNTIFS(C$2:C4868,C4868,L$2:L4868,1)=1,1,0),"")</f>
        <v/>
      </c>
      <c r="T4868" s="38" t="str">
        <f aca="false">IF(N4868="","",N4868+ROW()/10000000)</f>
        <v/>
      </c>
      <c r="U4868" s="0" t="str">
        <f aca="false">IF(G4868=1,IF(B4868="",1,0),"")</f>
        <v/>
      </c>
    </row>
    <row r="4869" customFormat="false" ht="15" hidden="false" customHeight="false" outlineLevel="0" collapsed="false">
      <c r="A4869" s="35"/>
      <c r="B4869" s="35"/>
      <c r="G4869" s="0" t="str">
        <f aca="false">IF(A4869="","",IF(AND(A4869&gt;=Debut,A4869&lt;Fin),1,0))</f>
        <v/>
      </c>
      <c r="H4869" s="0" t="str">
        <f aca="false">IF(G4869=1,INT(ROUND((A4869-Debut)*86400,0)/600),"")</f>
        <v/>
      </c>
      <c r="I4869" s="0" t="str">
        <f aca="false">IF(G4869=1,INT(ROUND((A4869-Debut)*86400,0)/3600),"")</f>
        <v/>
      </c>
      <c r="J4869" s="0" t="str">
        <f aca="false">IF(OR(A4869="",B4869=""),"",ROUND((B4869-A4869)*86400,0))</f>
        <v/>
      </c>
      <c r="K4869" s="37" t="str">
        <f aca="false">IF(G4869=1,IF(COUNTIFS($C:$C,C4869,$G:$G,1,$A:$A,"&gt;="&amp;(A4869-FenetreInterm/86400),$A:$A,"&lt;="&amp;A4869)&gt;=NbInterm,1,0),"")</f>
        <v/>
      </c>
      <c r="L4869" s="37" t="str">
        <f aca="false">IF(G4869=1,IF(B4869="",0,IF(J4869&lt;SeuilFugitive,1,0)),"")</f>
        <v/>
      </c>
      <c r="M4869" s="37" t="str">
        <f aca="false">IF(G4869=1,IF(B4869="",IF((Fin-A4869)*24&gt;SeuilFigee,1,0),IF(J4869&gt;SeuilFigee*3600,1,0)),"")</f>
        <v/>
      </c>
      <c r="N4869" s="0" t="str">
        <f aca="false">IF(G4869=1,IF(COUNTIF(H$2:H4869,H4869)=1,COUNTIF($H:$H,H4869),""),"")</f>
        <v/>
      </c>
      <c r="O4869" s="0" t="str">
        <f aca="false">IF(G4869=1,IF(COUNTIF(I$2:I4869,I4869)=1,COUNTIF($I:$I,I4869),""),"")</f>
        <v/>
      </c>
      <c r="P4869" s="38" t="str">
        <f aca="false">IF(G4869=1,IF(COUNTIFS(C$2:C4869,C4869,G$2:G4869,1)=1,COUNTIFS($C:$C,C4869,$G:$G,1)+ROW()/10000000,""),"")</f>
        <v/>
      </c>
      <c r="Q4869" s="0" t="str">
        <f aca="false">IF(K4869=1,IF(COUNTIFS(C$2:C4869,C4869,K$2:K4869,1)=1,1,0),"")</f>
        <v/>
      </c>
      <c r="R4869" s="0" t="str">
        <f aca="false">IF(M4869=1,IF(COUNTIFS(C$2:C4869,C4869,M$2:M4869,1)=1,1,0),"")</f>
        <v/>
      </c>
      <c r="S4869" s="0" t="str">
        <f aca="false">IF(L4869=1,IF(COUNTIFS(C$2:C4869,C4869,L$2:L4869,1)=1,1,0),"")</f>
        <v/>
      </c>
      <c r="T4869" s="38" t="str">
        <f aca="false">IF(N4869="","",N4869+ROW()/10000000)</f>
        <v/>
      </c>
      <c r="U4869" s="0" t="str">
        <f aca="false">IF(G4869=1,IF(B4869="",1,0),"")</f>
        <v/>
      </c>
    </row>
    <row r="4870" customFormat="false" ht="15" hidden="false" customHeight="false" outlineLevel="0" collapsed="false">
      <c r="A4870" s="35"/>
      <c r="B4870" s="35"/>
      <c r="G4870" s="0" t="str">
        <f aca="false">IF(A4870="","",IF(AND(A4870&gt;=Debut,A4870&lt;Fin),1,0))</f>
        <v/>
      </c>
      <c r="H4870" s="0" t="str">
        <f aca="false">IF(G4870=1,INT(ROUND((A4870-Debut)*86400,0)/600),"")</f>
        <v/>
      </c>
      <c r="I4870" s="0" t="str">
        <f aca="false">IF(G4870=1,INT(ROUND((A4870-Debut)*86400,0)/3600),"")</f>
        <v/>
      </c>
      <c r="J4870" s="0" t="str">
        <f aca="false">IF(OR(A4870="",B4870=""),"",ROUND((B4870-A4870)*86400,0))</f>
        <v/>
      </c>
      <c r="K4870" s="37" t="str">
        <f aca="false">IF(G4870=1,IF(COUNTIFS($C:$C,C4870,$G:$G,1,$A:$A,"&gt;="&amp;(A4870-FenetreInterm/86400),$A:$A,"&lt;="&amp;A4870)&gt;=NbInterm,1,0),"")</f>
        <v/>
      </c>
      <c r="L4870" s="37" t="str">
        <f aca="false">IF(G4870=1,IF(B4870="",0,IF(J4870&lt;SeuilFugitive,1,0)),"")</f>
        <v/>
      </c>
      <c r="M4870" s="37" t="str">
        <f aca="false">IF(G4870=1,IF(B4870="",IF((Fin-A4870)*24&gt;SeuilFigee,1,0),IF(J4870&gt;SeuilFigee*3600,1,0)),"")</f>
        <v/>
      </c>
      <c r="N4870" s="0" t="str">
        <f aca="false">IF(G4870=1,IF(COUNTIF(H$2:H4870,H4870)=1,COUNTIF($H:$H,H4870),""),"")</f>
        <v/>
      </c>
      <c r="O4870" s="0" t="str">
        <f aca="false">IF(G4870=1,IF(COUNTIF(I$2:I4870,I4870)=1,COUNTIF($I:$I,I4870),""),"")</f>
        <v/>
      </c>
      <c r="P4870" s="38" t="str">
        <f aca="false">IF(G4870=1,IF(COUNTIFS(C$2:C4870,C4870,G$2:G4870,1)=1,COUNTIFS($C:$C,C4870,$G:$G,1)+ROW()/10000000,""),"")</f>
        <v/>
      </c>
      <c r="Q4870" s="0" t="str">
        <f aca="false">IF(K4870=1,IF(COUNTIFS(C$2:C4870,C4870,K$2:K4870,1)=1,1,0),"")</f>
        <v/>
      </c>
      <c r="R4870" s="0" t="str">
        <f aca="false">IF(M4870=1,IF(COUNTIFS(C$2:C4870,C4870,M$2:M4870,1)=1,1,0),"")</f>
        <v/>
      </c>
      <c r="S4870" s="0" t="str">
        <f aca="false">IF(L4870=1,IF(COUNTIFS(C$2:C4870,C4870,L$2:L4870,1)=1,1,0),"")</f>
        <v/>
      </c>
      <c r="T4870" s="38" t="str">
        <f aca="false">IF(N4870="","",N4870+ROW()/10000000)</f>
        <v/>
      </c>
      <c r="U4870" s="0" t="str">
        <f aca="false">IF(G4870=1,IF(B4870="",1,0),"")</f>
        <v/>
      </c>
    </row>
    <row r="4871" customFormat="false" ht="15" hidden="false" customHeight="false" outlineLevel="0" collapsed="false">
      <c r="A4871" s="35"/>
      <c r="B4871" s="35"/>
      <c r="G4871" s="0" t="str">
        <f aca="false">IF(A4871="","",IF(AND(A4871&gt;=Debut,A4871&lt;Fin),1,0))</f>
        <v/>
      </c>
      <c r="H4871" s="0" t="str">
        <f aca="false">IF(G4871=1,INT(ROUND((A4871-Debut)*86400,0)/600),"")</f>
        <v/>
      </c>
      <c r="I4871" s="0" t="str">
        <f aca="false">IF(G4871=1,INT(ROUND((A4871-Debut)*86400,0)/3600),"")</f>
        <v/>
      </c>
      <c r="J4871" s="0" t="str">
        <f aca="false">IF(OR(A4871="",B4871=""),"",ROUND((B4871-A4871)*86400,0))</f>
        <v/>
      </c>
      <c r="K4871" s="37" t="str">
        <f aca="false">IF(G4871=1,IF(COUNTIFS($C:$C,C4871,$G:$G,1,$A:$A,"&gt;="&amp;(A4871-FenetreInterm/86400),$A:$A,"&lt;="&amp;A4871)&gt;=NbInterm,1,0),"")</f>
        <v/>
      </c>
      <c r="L4871" s="37" t="str">
        <f aca="false">IF(G4871=1,IF(B4871="",0,IF(J4871&lt;SeuilFugitive,1,0)),"")</f>
        <v/>
      </c>
      <c r="M4871" s="37" t="str">
        <f aca="false">IF(G4871=1,IF(B4871="",IF((Fin-A4871)*24&gt;SeuilFigee,1,0),IF(J4871&gt;SeuilFigee*3600,1,0)),"")</f>
        <v/>
      </c>
      <c r="N4871" s="0" t="str">
        <f aca="false">IF(G4871=1,IF(COUNTIF(H$2:H4871,H4871)=1,COUNTIF($H:$H,H4871),""),"")</f>
        <v/>
      </c>
      <c r="O4871" s="0" t="str">
        <f aca="false">IF(G4871=1,IF(COUNTIF(I$2:I4871,I4871)=1,COUNTIF($I:$I,I4871),""),"")</f>
        <v/>
      </c>
      <c r="P4871" s="38" t="str">
        <f aca="false">IF(G4871=1,IF(COUNTIFS(C$2:C4871,C4871,G$2:G4871,1)=1,COUNTIFS($C:$C,C4871,$G:$G,1)+ROW()/10000000,""),"")</f>
        <v/>
      </c>
      <c r="Q4871" s="0" t="str">
        <f aca="false">IF(K4871=1,IF(COUNTIFS(C$2:C4871,C4871,K$2:K4871,1)=1,1,0),"")</f>
        <v/>
      </c>
      <c r="R4871" s="0" t="str">
        <f aca="false">IF(M4871=1,IF(COUNTIFS(C$2:C4871,C4871,M$2:M4871,1)=1,1,0),"")</f>
        <v/>
      </c>
      <c r="S4871" s="0" t="str">
        <f aca="false">IF(L4871=1,IF(COUNTIFS(C$2:C4871,C4871,L$2:L4871,1)=1,1,0),"")</f>
        <v/>
      </c>
      <c r="T4871" s="38" t="str">
        <f aca="false">IF(N4871="","",N4871+ROW()/10000000)</f>
        <v/>
      </c>
      <c r="U4871" s="0" t="str">
        <f aca="false">IF(G4871=1,IF(B4871="",1,0),"")</f>
        <v/>
      </c>
    </row>
    <row r="4872" customFormat="false" ht="15" hidden="false" customHeight="false" outlineLevel="0" collapsed="false">
      <c r="A4872" s="35"/>
      <c r="B4872" s="35"/>
      <c r="G4872" s="0" t="str">
        <f aca="false">IF(A4872="","",IF(AND(A4872&gt;=Debut,A4872&lt;Fin),1,0))</f>
        <v/>
      </c>
      <c r="H4872" s="0" t="str">
        <f aca="false">IF(G4872=1,INT(ROUND((A4872-Debut)*86400,0)/600),"")</f>
        <v/>
      </c>
      <c r="I4872" s="0" t="str">
        <f aca="false">IF(G4872=1,INT(ROUND((A4872-Debut)*86400,0)/3600),"")</f>
        <v/>
      </c>
      <c r="J4872" s="0" t="str">
        <f aca="false">IF(OR(A4872="",B4872=""),"",ROUND((B4872-A4872)*86400,0))</f>
        <v/>
      </c>
      <c r="K4872" s="37" t="str">
        <f aca="false">IF(G4872=1,IF(COUNTIFS($C:$C,C4872,$G:$G,1,$A:$A,"&gt;="&amp;(A4872-FenetreInterm/86400),$A:$A,"&lt;="&amp;A4872)&gt;=NbInterm,1,0),"")</f>
        <v/>
      </c>
      <c r="L4872" s="37" t="str">
        <f aca="false">IF(G4872=1,IF(B4872="",0,IF(J4872&lt;SeuilFugitive,1,0)),"")</f>
        <v/>
      </c>
      <c r="M4872" s="37" t="str">
        <f aca="false">IF(G4872=1,IF(B4872="",IF((Fin-A4872)*24&gt;SeuilFigee,1,0),IF(J4872&gt;SeuilFigee*3600,1,0)),"")</f>
        <v/>
      </c>
      <c r="N4872" s="0" t="str">
        <f aca="false">IF(G4872=1,IF(COUNTIF(H$2:H4872,H4872)=1,COUNTIF($H:$H,H4872),""),"")</f>
        <v/>
      </c>
      <c r="O4872" s="0" t="str">
        <f aca="false">IF(G4872=1,IF(COUNTIF(I$2:I4872,I4872)=1,COUNTIF($I:$I,I4872),""),"")</f>
        <v/>
      </c>
      <c r="P4872" s="38" t="str">
        <f aca="false">IF(G4872=1,IF(COUNTIFS(C$2:C4872,C4872,G$2:G4872,1)=1,COUNTIFS($C:$C,C4872,$G:$G,1)+ROW()/10000000,""),"")</f>
        <v/>
      </c>
      <c r="Q4872" s="0" t="str">
        <f aca="false">IF(K4872=1,IF(COUNTIFS(C$2:C4872,C4872,K$2:K4872,1)=1,1,0),"")</f>
        <v/>
      </c>
      <c r="R4872" s="0" t="str">
        <f aca="false">IF(M4872=1,IF(COUNTIFS(C$2:C4872,C4872,M$2:M4872,1)=1,1,0),"")</f>
        <v/>
      </c>
      <c r="S4872" s="0" t="str">
        <f aca="false">IF(L4872=1,IF(COUNTIFS(C$2:C4872,C4872,L$2:L4872,1)=1,1,0),"")</f>
        <v/>
      </c>
      <c r="T4872" s="38" t="str">
        <f aca="false">IF(N4872="","",N4872+ROW()/10000000)</f>
        <v/>
      </c>
      <c r="U4872" s="0" t="str">
        <f aca="false">IF(G4872=1,IF(B4872="",1,0),"")</f>
        <v/>
      </c>
    </row>
    <row r="4873" customFormat="false" ht="15" hidden="false" customHeight="false" outlineLevel="0" collapsed="false">
      <c r="A4873" s="35"/>
      <c r="B4873" s="35"/>
      <c r="G4873" s="0" t="str">
        <f aca="false">IF(A4873="","",IF(AND(A4873&gt;=Debut,A4873&lt;Fin),1,0))</f>
        <v/>
      </c>
      <c r="H4873" s="0" t="str">
        <f aca="false">IF(G4873=1,INT(ROUND((A4873-Debut)*86400,0)/600),"")</f>
        <v/>
      </c>
      <c r="I4873" s="0" t="str">
        <f aca="false">IF(G4873=1,INT(ROUND((A4873-Debut)*86400,0)/3600),"")</f>
        <v/>
      </c>
      <c r="J4873" s="0" t="str">
        <f aca="false">IF(OR(A4873="",B4873=""),"",ROUND((B4873-A4873)*86400,0))</f>
        <v/>
      </c>
      <c r="K4873" s="37" t="str">
        <f aca="false">IF(G4873=1,IF(COUNTIFS($C:$C,C4873,$G:$G,1,$A:$A,"&gt;="&amp;(A4873-FenetreInterm/86400),$A:$A,"&lt;="&amp;A4873)&gt;=NbInterm,1,0),"")</f>
        <v/>
      </c>
      <c r="L4873" s="37" t="str">
        <f aca="false">IF(G4873=1,IF(B4873="",0,IF(J4873&lt;SeuilFugitive,1,0)),"")</f>
        <v/>
      </c>
      <c r="M4873" s="37" t="str">
        <f aca="false">IF(G4873=1,IF(B4873="",IF((Fin-A4873)*24&gt;SeuilFigee,1,0),IF(J4873&gt;SeuilFigee*3600,1,0)),"")</f>
        <v/>
      </c>
      <c r="N4873" s="0" t="str">
        <f aca="false">IF(G4873=1,IF(COUNTIF(H$2:H4873,H4873)=1,COUNTIF($H:$H,H4873),""),"")</f>
        <v/>
      </c>
      <c r="O4873" s="0" t="str">
        <f aca="false">IF(G4873=1,IF(COUNTIF(I$2:I4873,I4873)=1,COUNTIF($I:$I,I4873),""),"")</f>
        <v/>
      </c>
      <c r="P4873" s="38" t="str">
        <f aca="false">IF(G4873=1,IF(COUNTIFS(C$2:C4873,C4873,G$2:G4873,1)=1,COUNTIFS($C:$C,C4873,$G:$G,1)+ROW()/10000000,""),"")</f>
        <v/>
      </c>
      <c r="Q4873" s="0" t="str">
        <f aca="false">IF(K4873=1,IF(COUNTIFS(C$2:C4873,C4873,K$2:K4873,1)=1,1,0),"")</f>
        <v/>
      </c>
      <c r="R4873" s="0" t="str">
        <f aca="false">IF(M4873=1,IF(COUNTIFS(C$2:C4873,C4873,M$2:M4873,1)=1,1,0),"")</f>
        <v/>
      </c>
      <c r="S4873" s="0" t="str">
        <f aca="false">IF(L4873=1,IF(COUNTIFS(C$2:C4873,C4873,L$2:L4873,1)=1,1,0),"")</f>
        <v/>
      </c>
      <c r="T4873" s="38" t="str">
        <f aca="false">IF(N4873="","",N4873+ROW()/10000000)</f>
        <v/>
      </c>
      <c r="U4873" s="0" t="str">
        <f aca="false">IF(G4873=1,IF(B4873="",1,0),"")</f>
        <v/>
      </c>
    </row>
    <row r="4874" customFormat="false" ht="15" hidden="false" customHeight="false" outlineLevel="0" collapsed="false">
      <c r="A4874" s="35"/>
      <c r="B4874" s="35"/>
      <c r="G4874" s="0" t="str">
        <f aca="false">IF(A4874="","",IF(AND(A4874&gt;=Debut,A4874&lt;Fin),1,0))</f>
        <v/>
      </c>
      <c r="H4874" s="0" t="str">
        <f aca="false">IF(G4874=1,INT(ROUND((A4874-Debut)*86400,0)/600),"")</f>
        <v/>
      </c>
      <c r="I4874" s="0" t="str">
        <f aca="false">IF(G4874=1,INT(ROUND((A4874-Debut)*86400,0)/3600),"")</f>
        <v/>
      </c>
      <c r="J4874" s="0" t="str">
        <f aca="false">IF(OR(A4874="",B4874=""),"",ROUND((B4874-A4874)*86400,0))</f>
        <v/>
      </c>
      <c r="K4874" s="37" t="str">
        <f aca="false">IF(G4874=1,IF(COUNTIFS($C:$C,C4874,$G:$G,1,$A:$A,"&gt;="&amp;(A4874-FenetreInterm/86400),$A:$A,"&lt;="&amp;A4874)&gt;=NbInterm,1,0),"")</f>
        <v/>
      </c>
      <c r="L4874" s="37" t="str">
        <f aca="false">IF(G4874=1,IF(B4874="",0,IF(J4874&lt;SeuilFugitive,1,0)),"")</f>
        <v/>
      </c>
      <c r="M4874" s="37" t="str">
        <f aca="false">IF(G4874=1,IF(B4874="",IF((Fin-A4874)*24&gt;SeuilFigee,1,0),IF(J4874&gt;SeuilFigee*3600,1,0)),"")</f>
        <v/>
      </c>
      <c r="N4874" s="0" t="str">
        <f aca="false">IF(G4874=1,IF(COUNTIF(H$2:H4874,H4874)=1,COUNTIF($H:$H,H4874),""),"")</f>
        <v/>
      </c>
      <c r="O4874" s="0" t="str">
        <f aca="false">IF(G4874=1,IF(COUNTIF(I$2:I4874,I4874)=1,COUNTIF($I:$I,I4874),""),"")</f>
        <v/>
      </c>
      <c r="P4874" s="38" t="str">
        <f aca="false">IF(G4874=1,IF(COUNTIFS(C$2:C4874,C4874,G$2:G4874,1)=1,COUNTIFS($C:$C,C4874,$G:$G,1)+ROW()/10000000,""),"")</f>
        <v/>
      </c>
      <c r="Q4874" s="0" t="str">
        <f aca="false">IF(K4874=1,IF(COUNTIFS(C$2:C4874,C4874,K$2:K4874,1)=1,1,0),"")</f>
        <v/>
      </c>
      <c r="R4874" s="0" t="str">
        <f aca="false">IF(M4874=1,IF(COUNTIFS(C$2:C4874,C4874,M$2:M4874,1)=1,1,0),"")</f>
        <v/>
      </c>
      <c r="S4874" s="0" t="str">
        <f aca="false">IF(L4874=1,IF(COUNTIFS(C$2:C4874,C4874,L$2:L4874,1)=1,1,0),"")</f>
        <v/>
      </c>
      <c r="T4874" s="38" t="str">
        <f aca="false">IF(N4874="","",N4874+ROW()/10000000)</f>
        <v/>
      </c>
      <c r="U4874" s="0" t="str">
        <f aca="false">IF(G4874=1,IF(B4874="",1,0),"")</f>
        <v/>
      </c>
    </row>
    <row r="4875" customFormat="false" ht="15" hidden="false" customHeight="false" outlineLevel="0" collapsed="false">
      <c r="A4875" s="35"/>
      <c r="B4875" s="35"/>
      <c r="G4875" s="0" t="str">
        <f aca="false">IF(A4875="","",IF(AND(A4875&gt;=Debut,A4875&lt;Fin),1,0))</f>
        <v/>
      </c>
      <c r="H4875" s="0" t="str">
        <f aca="false">IF(G4875=1,INT(ROUND((A4875-Debut)*86400,0)/600),"")</f>
        <v/>
      </c>
      <c r="I4875" s="0" t="str">
        <f aca="false">IF(G4875=1,INT(ROUND((A4875-Debut)*86400,0)/3600),"")</f>
        <v/>
      </c>
      <c r="J4875" s="0" t="str">
        <f aca="false">IF(OR(A4875="",B4875=""),"",ROUND((B4875-A4875)*86400,0))</f>
        <v/>
      </c>
      <c r="K4875" s="37" t="str">
        <f aca="false">IF(G4875=1,IF(COUNTIFS($C:$C,C4875,$G:$G,1,$A:$A,"&gt;="&amp;(A4875-FenetreInterm/86400),$A:$A,"&lt;="&amp;A4875)&gt;=NbInterm,1,0),"")</f>
        <v/>
      </c>
      <c r="L4875" s="37" t="str">
        <f aca="false">IF(G4875=1,IF(B4875="",0,IF(J4875&lt;SeuilFugitive,1,0)),"")</f>
        <v/>
      </c>
      <c r="M4875" s="37" t="str">
        <f aca="false">IF(G4875=1,IF(B4875="",IF((Fin-A4875)*24&gt;SeuilFigee,1,0),IF(J4875&gt;SeuilFigee*3600,1,0)),"")</f>
        <v/>
      </c>
      <c r="N4875" s="0" t="str">
        <f aca="false">IF(G4875=1,IF(COUNTIF(H$2:H4875,H4875)=1,COUNTIF($H:$H,H4875),""),"")</f>
        <v/>
      </c>
      <c r="O4875" s="0" t="str">
        <f aca="false">IF(G4875=1,IF(COUNTIF(I$2:I4875,I4875)=1,COUNTIF($I:$I,I4875),""),"")</f>
        <v/>
      </c>
      <c r="P4875" s="38" t="str">
        <f aca="false">IF(G4875=1,IF(COUNTIFS(C$2:C4875,C4875,G$2:G4875,1)=1,COUNTIFS($C:$C,C4875,$G:$G,1)+ROW()/10000000,""),"")</f>
        <v/>
      </c>
      <c r="Q4875" s="0" t="str">
        <f aca="false">IF(K4875=1,IF(COUNTIFS(C$2:C4875,C4875,K$2:K4875,1)=1,1,0),"")</f>
        <v/>
      </c>
      <c r="R4875" s="0" t="str">
        <f aca="false">IF(M4875=1,IF(COUNTIFS(C$2:C4875,C4875,M$2:M4875,1)=1,1,0),"")</f>
        <v/>
      </c>
      <c r="S4875" s="0" t="str">
        <f aca="false">IF(L4875=1,IF(COUNTIFS(C$2:C4875,C4875,L$2:L4875,1)=1,1,0),"")</f>
        <v/>
      </c>
      <c r="T4875" s="38" t="str">
        <f aca="false">IF(N4875="","",N4875+ROW()/10000000)</f>
        <v/>
      </c>
      <c r="U4875" s="0" t="str">
        <f aca="false">IF(G4875=1,IF(B4875="",1,0),"")</f>
        <v/>
      </c>
    </row>
    <row r="4876" customFormat="false" ht="15" hidden="false" customHeight="false" outlineLevel="0" collapsed="false">
      <c r="A4876" s="35"/>
      <c r="B4876" s="35"/>
      <c r="G4876" s="0" t="str">
        <f aca="false">IF(A4876="","",IF(AND(A4876&gt;=Debut,A4876&lt;Fin),1,0))</f>
        <v/>
      </c>
      <c r="H4876" s="0" t="str">
        <f aca="false">IF(G4876=1,INT(ROUND((A4876-Debut)*86400,0)/600),"")</f>
        <v/>
      </c>
      <c r="I4876" s="0" t="str">
        <f aca="false">IF(G4876=1,INT(ROUND((A4876-Debut)*86400,0)/3600),"")</f>
        <v/>
      </c>
      <c r="J4876" s="0" t="str">
        <f aca="false">IF(OR(A4876="",B4876=""),"",ROUND((B4876-A4876)*86400,0))</f>
        <v/>
      </c>
      <c r="K4876" s="37" t="str">
        <f aca="false">IF(G4876=1,IF(COUNTIFS($C:$C,C4876,$G:$G,1,$A:$A,"&gt;="&amp;(A4876-FenetreInterm/86400),$A:$A,"&lt;="&amp;A4876)&gt;=NbInterm,1,0),"")</f>
        <v/>
      </c>
      <c r="L4876" s="37" t="str">
        <f aca="false">IF(G4876=1,IF(B4876="",0,IF(J4876&lt;SeuilFugitive,1,0)),"")</f>
        <v/>
      </c>
      <c r="M4876" s="37" t="str">
        <f aca="false">IF(G4876=1,IF(B4876="",IF((Fin-A4876)*24&gt;SeuilFigee,1,0),IF(J4876&gt;SeuilFigee*3600,1,0)),"")</f>
        <v/>
      </c>
      <c r="N4876" s="0" t="str">
        <f aca="false">IF(G4876=1,IF(COUNTIF(H$2:H4876,H4876)=1,COUNTIF($H:$H,H4876),""),"")</f>
        <v/>
      </c>
      <c r="O4876" s="0" t="str">
        <f aca="false">IF(G4876=1,IF(COUNTIF(I$2:I4876,I4876)=1,COUNTIF($I:$I,I4876),""),"")</f>
        <v/>
      </c>
      <c r="P4876" s="38" t="str">
        <f aca="false">IF(G4876=1,IF(COUNTIFS(C$2:C4876,C4876,G$2:G4876,1)=1,COUNTIFS($C:$C,C4876,$G:$G,1)+ROW()/10000000,""),"")</f>
        <v/>
      </c>
      <c r="Q4876" s="0" t="str">
        <f aca="false">IF(K4876=1,IF(COUNTIFS(C$2:C4876,C4876,K$2:K4876,1)=1,1,0),"")</f>
        <v/>
      </c>
      <c r="R4876" s="0" t="str">
        <f aca="false">IF(M4876=1,IF(COUNTIFS(C$2:C4876,C4876,M$2:M4876,1)=1,1,0),"")</f>
        <v/>
      </c>
      <c r="S4876" s="0" t="str">
        <f aca="false">IF(L4876=1,IF(COUNTIFS(C$2:C4876,C4876,L$2:L4876,1)=1,1,0),"")</f>
        <v/>
      </c>
      <c r="T4876" s="38" t="str">
        <f aca="false">IF(N4876="","",N4876+ROW()/10000000)</f>
        <v/>
      </c>
      <c r="U4876" s="0" t="str">
        <f aca="false">IF(G4876=1,IF(B4876="",1,0),"")</f>
        <v/>
      </c>
    </row>
    <row r="4877" customFormat="false" ht="15" hidden="false" customHeight="false" outlineLevel="0" collapsed="false">
      <c r="A4877" s="35"/>
      <c r="B4877" s="35"/>
      <c r="G4877" s="0" t="str">
        <f aca="false">IF(A4877="","",IF(AND(A4877&gt;=Debut,A4877&lt;Fin),1,0))</f>
        <v/>
      </c>
      <c r="H4877" s="0" t="str">
        <f aca="false">IF(G4877=1,INT(ROUND((A4877-Debut)*86400,0)/600),"")</f>
        <v/>
      </c>
      <c r="I4877" s="0" t="str">
        <f aca="false">IF(G4877=1,INT(ROUND((A4877-Debut)*86400,0)/3600),"")</f>
        <v/>
      </c>
      <c r="J4877" s="0" t="str">
        <f aca="false">IF(OR(A4877="",B4877=""),"",ROUND((B4877-A4877)*86400,0))</f>
        <v/>
      </c>
      <c r="K4877" s="37" t="str">
        <f aca="false">IF(G4877=1,IF(COUNTIFS($C:$C,C4877,$G:$G,1,$A:$A,"&gt;="&amp;(A4877-FenetreInterm/86400),$A:$A,"&lt;="&amp;A4877)&gt;=NbInterm,1,0),"")</f>
        <v/>
      </c>
      <c r="L4877" s="37" t="str">
        <f aca="false">IF(G4877=1,IF(B4877="",0,IF(J4877&lt;SeuilFugitive,1,0)),"")</f>
        <v/>
      </c>
      <c r="M4877" s="37" t="str">
        <f aca="false">IF(G4877=1,IF(B4877="",IF((Fin-A4877)*24&gt;SeuilFigee,1,0),IF(J4877&gt;SeuilFigee*3600,1,0)),"")</f>
        <v/>
      </c>
      <c r="N4877" s="0" t="str">
        <f aca="false">IF(G4877=1,IF(COUNTIF(H$2:H4877,H4877)=1,COUNTIF($H:$H,H4877),""),"")</f>
        <v/>
      </c>
      <c r="O4877" s="0" t="str">
        <f aca="false">IF(G4877=1,IF(COUNTIF(I$2:I4877,I4877)=1,COUNTIF($I:$I,I4877),""),"")</f>
        <v/>
      </c>
      <c r="P4877" s="38" t="str">
        <f aca="false">IF(G4877=1,IF(COUNTIFS(C$2:C4877,C4877,G$2:G4877,1)=1,COUNTIFS($C:$C,C4877,$G:$G,1)+ROW()/10000000,""),"")</f>
        <v/>
      </c>
      <c r="Q4877" s="0" t="str">
        <f aca="false">IF(K4877=1,IF(COUNTIFS(C$2:C4877,C4877,K$2:K4877,1)=1,1,0),"")</f>
        <v/>
      </c>
      <c r="R4877" s="0" t="str">
        <f aca="false">IF(M4877=1,IF(COUNTIFS(C$2:C4877,C4877,M$2:M4877,1)=1,1,0),"")</f>
        <v/>
      </c>
      <c r="S4877" s="0" t="str">
        <f aca="false">IF(L4877=1,IF(COUNTIFS(C$2:C4877,C4877,L$2:L4877,1)=1,1,0),"")</f>
        <v/>
      </c>
      <c r="T4877" s="38" t="str">
        <f aca="false">IF(N4877="","",N4877+ROW()/10000000)</f>
        <v/>
      </c>
      <c r="U4877" s="0" t="str">
        <f aca="false">IF(G4877=1,IF(B4877="",1,0),"")</f>
        <v/>
      </c>
    </row>
    <row r="4878" customFormat="false" ht="15" hidden="false" customHeight="false" outlineLevel="0" collapsed="false">
      <c r="A4878" s="35"/>
      <c r="B4878" s="35"/>
      <c r="G4878" s="0" t="str">
        <f aca="false">IF(A4878="","",IF(AND(A4878&gt;=Debut,A4878&lt;Fin),1,0))</f>
        <v/>
      </c>
      <c r="H4878" s="0" t="str">
        <f aca="false">IF(G4878=1,INT(ROUND((A4878-Debut)*86400,0)/600),"")</f>
        <v/>
      </c>
      <c r="I4878" s="0" t="str">
        <f aca="false">IF(G4878=1,INT(ROUND((A4878-Debut)*86400,0)/3600),"")</f>
        <v/>
      </c>
      <c r="J4878" s="0" t="str">
        <f aca="false">IF(OR(A4878="",B4878=""),"",ROUND((B4878-A4878)*86400,0))</f>
        <v/>
      </c>
      <c r="K4878" s="37" t="str">
        <f aca="false">IF(G4878=1,IF(COUNTIFS($C:$C,C4878,$G:$G,1,$A:$A,"&gt;="&amp;(A4878-FenetreInterm/86400),$A:$A,"&lt;="&amp;A4878)&gt;=NbInterm,1,0),"")</f>
        <v/>
      </c>
      <c r="L4878" s="37" t="str">
        <f aca="false">IF(G4878=1,IF(B4878="",0,IF(J4878&lt;SeuilFugitive,1,0)),"")</f>
        <v/>
      </c>
      <c r="M4878" s="37" t="str">
        <f aca="false">IF(G4878=1,IF(B4878="",IF((Fin-A4878)*24&gt;SeuilFigee,1,0),IF(J4878&gt;SeuilFigee*3600,1,0)),"")</f>
        <v/>
      </c>
      <c r="N4878" s="0" t="str">
        <f aca="false">IF(G4878=1,IF(COUNTIF(H$2:H4878,H4878)=1,COUNTIF($H:$H,H4878),""),"")</f>
        <v/>
      </c>
      <c r="O4878" s="0" t="str">
        <f aca="false">IF(G4878=1,IF(COUNTIF(I$2:I4878,I4878)=1,COUNTIF($I:$I,I4878),""),"")</f>
        <v/>
      </c>
      <c r="P4878" s="38" t="str">
        <f aca="false">IF(G4878=1,IF(COUNTIFS(C$2:C4878,C4878,G$2:G4878,1)=1,COUNTIFS($C:$C,C4878,$G:$G,1)+ROW()/10000000,""),"")</f>
        <v/>
      </c>
      <c r="Q4878" s="0" t="str">
        <f aca="false">IF(K4878=1,IF(COUNTIFS(C$2:C4878,C4878,K$2:K4878,1)=1,1,0),"")</f>
        <v/>
      </c>
      <c r="R4878" s="0" t="str">
        <f aca="false">IF(M4878=1,IF(COUNTIFS(C$2:C4878,C4878,M$2:M4878,1)=1,1,0),"")</f>
        <v/>
      </c>
      <c r="S4878" s="0" t="str">
        <f aca="false">IF(L4878=1,IF(COUNTIFS(C$2:C4878,C4878,L$2:L4878,1)=1,1,0),"")</f>
        <v/>
      </c>
      <c r="T4878" s="38" t="str">
        <f aca="false">IF(N4878="","",N4878+ROW()/10000000)</f>
        <v/>
      </c>
      <c r="U4878" s="0" t="str">
        <f aca="false">IF(G4878=1,IF(B4878="",1,0),"")</f>
        <v/>
      </c>
    </row>
    <row r="4879" customFormat="false" ht="15" hidden="false" customHeight="false" outlineLevel="0" collapsed="false">
      <c r="A4879" s="35"/>
      <c r="B4879" s="35"/>
      <c r="G4879" s="0" t="str">
        <f aca="false">IF(A4879="","",IF(AND(A4879&gt;=Debut,A4879&lt;Fin),1,0))</f>
        <v/>
      </c>
      <c r="H4879" s="0" t="str">
        <f aca="false">IF(G4879=1,INT(ROUND((A4879-Debut)*86400,0)/600),"")</f>
        <v/>
      </c>
      <c r="I4879" s="0" t="str">
        <f aca="false">IF(G4879=1,INT(ROUND((A4879-Debut)*86400,0)/3600),"")</f>
        <v/>
      </c>
      <c r="J4879" s="0" t="str">
        <f aca="false">IF(OR(A4879="",B4879=""),"",ROUND((B4879-A4879)*86400,0))</f>
        <v/>
      </c>
      <c r="K4879" s="37" t="str">
        <f aca="false">IF(G4879=1,IF(COUNTIFS($C:$C,C4879,$G:$G,1,$A:$A,"&gt;="&amp;(A4879-FenetreInterm/86400),$A:$A,"&lt;="&amp;A4879)&gt;=NbInterm,1,0),"")</f>
        <v/>
      </c>
      <c r="L4879" s="37" t="str">
        <f aca="false">IF(G4879=1,IF(B4879="",0,IF(J4879&lt;SeuilFugitive,1,0)),"")</f>
        <v/>
      </c>
      <c r="M4879" s="37" t="str">
        <f aca="false">IF(G4879=1,IF(B4879="",IF((Fin-A4879)*24&gt;SeuilFigee,1,0),IF(J4879&gt;SeuilFigee*3600,1,0)),"")</f>
        <v/>
      </c>
      <c r="N4879" s="0" t="str">
        <f aca="false">IF(G4879=1,IF(COUNTIF(H$2:H4879,H4879)=1,COUNTIF($H:$H,H4879),""),"")</f>
        <v/>
      </c>
      <c r="O4879" s="0" t="str">
        <f aca="false">IF(G4879=1,IF(COUNTIF(I$2:I4879,I4879)=1,COUNTIF($I:$I,I4879),""),"")</f>
        <v/>
      </c>
      <c r="P4879" s="38" t="str">
        <f aca="false">IF(G4879=1,IF(COUNTIFS(C$2:C4879,C4879,G$2:G4879,1)=1,COUNTIFS($C:$C,C4879,$G:$G,1)+ROW()/10000000,""),"")</f>
        <v/>
      </c>
      <c r="Q4879" s="0" t="str">
        <f aca="false">IF(K4879=1,IF(COUNTIFS(C$2:C4879,C4879,K$2:K4879,1)=1,1,0),"")</f>
        <v/>
      </c>
      <c r="R4879" s="0" t="str">
        <f aca="false">IF(M4879=1,IF(COUNTIFS(C$2:C4879,C4879,M$2:M4879,1)=1,1,0),"")</f>
        <v/>
      </c>
      <c r="S4879" s="0" t="str">
        <f aca="false">IF(L4879=1,IF(COUNTIFS(C$2:C4879,C4879,L$2:L4879,1)=1,1,0),"")</f>
        <v/>
      </c>
      <c r="T4879" s="38" t="str">
        <f aca="false">IF(N4879="","",N4879+ROW()/10000000)</f>
        <v/>
      </c>
      <c r="U4879" s="0" t="str">
        <f aca="false">IF(G4879=1,IF(B4879="",1,0),"")</f>
        <v/>
      </c>
    </row>
    <row r="4880" customFormat="false" ht="15" hidden="false" customHeight="false" outlineLevel="0" collapsed="false">
      <c r="A4880" s="35"/>
      <c r="B4880" s="35"/>
      <c r="G4880" s="0" t="str">
        <f aca="false">IF(A4880="","",IF(AND(A4880&gt;=Debut,A4880&lt;Fin),1,0))</f>
        <v/>
      </c>
      <c r="H4880" s="0" t="str">
        <f aca="false">IF(G4880=1,INT(ROUND((A4880-Debut)*86400,0)/600),"")</f>
        <v/>
      </c>
      <c r="I4880" s="0" t="str">
        <f aca="false">IF(G4880=1,INT(ROUND((A4880-Debut)*86400,0)/3600),"")</f>
        <v/>
      </c>
      <c r="J4880" s="0" t="str">
        <f aca="false">IF(OR(A4880="",B4880=""),"",ROUND((B4880-A4880)*86400,0))</f>
        <v/>
      </c>
      <c r="K4880" s="37" t="str">
        <f aca="false">IF(G4880=1,IF(COUNTIFS($C:$C,C4880,$G:$G,1,$A:$A,"&gt;="&amp;(A4880-FenetreInterm/86400),$A:$A,"&lt;="&amp;A4880)&gt;=NbInterm,1,0),"")</f>
        <v/>
      </c>
      <c r="L4880" s="37" t="str">
        <f aca="false">IF(G4880=1,IF(B4880="",0,IF(J4880&lt;SeuilFugitive,1,0)),"")</f>
        <v/>
      </c>
      <c r="M4880" s="37" t="str">
        <f aca="false">IF(G4880=1,IF(B4880="",IF((Fin-A4880)*24&gt;SeuilFigee,1,0),IF(J4880&gt;SeuilFigee*3600,1,0)),"")</f>
        <v/>
      </c>
      <c r="N4880" s="0" t="str">
        <f aca="false">IF(G4880=1,IF(COUNTIF(H$2:H4880,H4880)=1,COUNTIF($H:$H,H4880),""),"")</f>
        <v/>
      </c>
      <c r="O4880" s="0" t="str">
        <f aca="false">IF(G4880=1,IF(COUNTIF(I$2:I4880,I4880)=1,COUNTIF($I:$I,I4880),""),"")</f>
        <v/>
      </c>
      <c r="P4880" s="38" t="str">
        <f aca="false">IF(G4880=1,IF(COUNTIFS(C$2:C4880,C4880,G$2:G4880,1)=1,COUNTIFS($C:$C,C4880,$G:$G,1)+ROW()/10000000,""),"")</f>
        <v/>
      </c>
      <c r="Q4880" s="0" t="str">
        <f aca="false">IF(K4880=1,IF(COUNTIFS(C$2:C4880,C4880,K$2:K4880,1)=1,1,0),"")</f>
        <v/>
      </c>
      <c r="R4880" s="0" t="str">
        <f aca="false">IF(M4880=1,IF(COUNTIFS(C$2:C4880,C4880,M$2:M4880,1)=1,1,0),"")</f>
        <v/>
      </c>
      <c r="S4880" s="0" t="str">
        <f aca="false">IF(L4880=1,IF(COUNTIFS(C$2:C4880,C4880,L$2:L4880,1)=1,1,0),"")</f>
        <v/>
      </c>
      <c r="T4880" s="38" t="str">
        <f aca="false">IF(N4880="","",N4880+ROW()/10000000)</f>
        <v/>
      </c>
      <c r="U4880" s="0" t="str">
        <f aca="false">IF(G4880=1,IF(B4880="",1,0),"")</f>
        <v/>
      </c>
    </row>
    <row r="4881" customFormat="false" ht="15" hidden="false" customHeight="false" outlineLevel="0" collapsed="false">
      <c r="A4881" s="35"/>
      <c r="B4881" s="35"/>
      <c r="G4881" s="0" t="str">
        <f aca="false">IF(A4881="","",IF(AND(A4881&gt;=Debut,A4881&lt;Fin),1,0))</f>
        <v/>
      </c>
      <c r="H4881" s="0" t="str">
        <f aca="false">IF(G4881=1,INT(ROUND((A4881-Debut)*86400,0)/600),"")</f>
        <v/>
      </c>
      <c r="I4881" s="0" t="str">
        <f aca="false">IF(G4881=1,INT(ROUND((A4881-Debut)*86400,0)/3600),"")</f>
        <v/>
      </c>
      <c r="J4881" s="0" t="str">
        <f aca="false">IF(OR(A4881="",B4881=""),"",ROUND((B4881-A4881)*86400,0))</f>
        <v/>
      </c>
      <c r="K4881" s="37" t="str">
        <f aca="false">IF(G4881=1,IF(COUNTIFS($C:$C,C4881,$G:$G,1,$A:$A,"&gt;="&amp;(A4881-FenetreInterm/86400),$A:$A,"&lt;="&amp;A4881)&gt;=NbInterm,1,0),"")</f>
        <v/>
      </c>
      <c r="L4881" s="37" t="str">
        <f aca="false">IF(G4881=1,IF(B4881="",0,IF(J4881&lt;SeuilFugitive,1,0)),"")</f>
        <v/>
      </c>
      <c r="M4881" s="37" t="str">
        <f aca="false">IF(G4881=1,IF(B4881="",IF((Fin-A4881)*24&gt;SeuilFigee,1,0),IF(J4881&gt;SeuilFigee*3600,1,0)),"")</f>
        <v/>
      </c>
      <c r="N4881" s="0" t="str">
        <f aca="false">IF(G4881=1,IF(COUNTIF(H$2:H4881,H4881)=1,COUNTIF($H:$H,H4881),""),"")</f>
        <v/>
      </c>
      <c r="O4881" s="0" t="str">
        <f aca="false">IF(G4881=1,IF(COUNTIF(I$2:I4881,I4881)=1,COUNTIF($I:$I,I4881),""),"")</f>
        <v/>
      </c>
      <c r="P4881" s="38" t="str">
        <f aca="false">IF(G4881=1,IF(COUNTIFS(C$2:C4881,C4881,G$2:G4881,1)=1,COUNTIFS($C:$C,C4881,$G:$G,1)+ROW()/10000000,""),"")</f>
        <v/>
      </c>
      <c r="Q4881" s="0" t="str">
        <f aca="false">IF(K4881=1,IF(COUNTIFS(C$2:C4881,C4881,K$2:K4881,1)=1,1,0),"")</f>
        <v/>
      </c>
      <c r="R4881" s="0" t="str">
        <f aca="false">IF(M4881=1,IF(COUNTIFS(C$2:C4881,C4881,M$2:M4881,1)=1,1,0),"")</f>
        <v/>
      </c>
      <c r="S4881" s="0" t="str">
        <f aca="false">IF(L4881=1,IF(COUNTIFS(C$2:C4881,C4881,L$2:L4881,1)=1,1,0),"")</f>
        <v/>
      </c>
      <c r="T4881" s="38" t="str">
        <f aca="false">IF(N4881="","",N4881+ROW()/10000000)</f>
        <v/>
      </c>
      <c r="U4881" s="0" t="str">
        <f aca="false">IF(G4881=1,IF(B4881="",1,0),"")</f>
        <v/>
      </c>
    </row>
    <row r="4882" customFormat="false" ht="15" hidden="false" customHeight="false" outlineLevel="0" collapsed="false">
      <c r="A4882" s="35"/>
      <c r="B4882" s="35"/>
      <c r="G4882" s="0" t="str">
        <f aca="false">IF(A4882="","",IF(AND(A4882&gt;=Debut,A4882&lt;Fin),1,0))</f>
        <v/>
      </c>
      <c r="H4882" s="0" t="str">
        <f aca="false">IF(G4882=1,INT(ROUND((A4882-Debut)*86400,0)/600),"")</f>
        <v/>
      </c>
      <c r="I4882" s="0" t="str">
        <f aca="false">IF(G4882=1,INT(ROUND((A4882-Debut)*86400,0)/3600),"")</f>
        <v/>
      </c>
      <c r="J4882" s="0" t="str">
        <f aca="false">IF(OR(A4882="",B4882=""),"",ROUND((B4882-A4882)*86400,0))</f>
        <v/>
      </c>
      <c r="K4882" s="37" t="str">
        <f aca="false">IF(G4882=1,IF(COUNTIFS($C:$C,C4882,$G:$G,1,$A:$A,"&gt;="&amp;(A4882-FenetreInterm/86400),$A:$A,"&lt;="&amp;A4882)&gt;=NbInterm,1,0),"")</f>
        <v/>
      </c>
      <c r="L4882" s="37" t="str">
        <f aca="false">IF(G4882=1,IF(B4882="",0,IF(J4882&lt;SeuilFugitive,1,0)),"")</f>
        <v/>
      </c>
      <c r="M4882" s="37" t="str">
        <f aca="false">IF(G4882=1,IF(B4882="",IF((Fin-A4882)*24&gt;SeuilFigee,1,0),IF(J4882&gt;SeuilFigee*3600,1,0)),"")</f>
        <v/>
      </c>
      <c r="N4882" s="0" t="str">
        <f aca="false">IF(G4882=1,IF(COUNTIF(H$2:H4882,H4882)=1,COUNTIF($H:$H,H4882),""),"")</f>
        <v/>
      </c>
      <c r="O4882" s="0" t="str">
        <f aca="false">IF(G4882=1,IF(COUNTIF(I$2:I4882,I4882)=1,COUNTIF($I:$I,I4882),""),"")</f>
        <v/>
      </c>
      <c r="P4882" s="38" t="str">
        <f aca="false">IF(G4882=1,IF(COUNTIFS(C$2:C4882,C4882,G$2:G4882,1)=1,COUNTIFS($C:$C,C4882,$G:$G,1)+ROW()/10000000,""),"")</f>
        <v/>
      </c>
      <c r="Q4882" s="0" t="str">
        <f aca="false">IF(K4882=1,IF(COUNTIFS(C$2:C4882,C4882,K$2:K4882,1)=1,1,0),"")</f>
        <v/>
      </c>
      <c r="R4882" s="0" t="str">
        <f aca="false">IF(M4882=1,IF(COUNTIFS(C$2:C4882,C4882,M$2:M4882,1)=1,1,0),"")</f>
        <v/>
      </c>
      <c r="S4882" s="0" t="str">
        <f aca="false">IF(L4882=1,IF(COUNTIFS(C$2:C4882,C4882,L$2:L4882,1)=1,1,0),"")</f>
        <v/>
      </c>
      <c r="T4882" s="38" t="str">
        <f aca="false">IF(N4882="","",N4882+ROW()/10000000)</f>
        <v/>
      </c>
      <c r="U4882" s="0" t="str">
        <f aca="false">IF(G4882=1,IF(B4882="",1,0),"")</f>
        <v/>
      </c>
    </row>
    <row r="4883" customFormat="false" ht="15" hidden="false" customHeight="false" outlineLevel="0" collapsed="false">
      <c r="A4883" s="35"/>
      <c r="B4883" s="35"/>
      <c r="G4883" s="0" t="str">
        <f aca="false">IF(A4883="","",IF(AND(A4883&gt;=Debut,A4883&lt;Fin),1,0))</f>
        <v/>
      </c>
      <c r="H4883" s="0" t="str">
        <f aca="false">IF(G4883=1,INT(ROUND((A4883-Debut)*86400,0)/600),"")</f>
        <v/>
      </c>
      <c r="I4883" s="0" t="str">
        <f aca="false">IF(G4883=1,INT(ROUND((A4883-Debut)*86400,0)/3600),"")</f>
        <v/>
      </c>
      <c r="J4883" s="0" t="str">
        <f aca="false">IF(OR(A4883="",B4883=""),"",ROUND((B4883-A4883)*86400,0))</f>
        <v/>
      </c>
      <c r="K4883" s="37" t="str">
        <f aca="false">IF(G4883=1,IF(COUNTIFS($C:$C,C4883,$G:$G,1,$A:$A,"&gt;="&amp;(A4883-FenetreInterm/86400),$A:$A,"&lt;="&amp;A4883)&gt;=NbInterm,1,0),"")</f>
        <v/>
      </c>
      <c r="L4883" s="37" t="str">
        <f aca="false">IF(G4883=1,IF(B4883="",0,IF(J4883&lt;SeuilFugitive,1,0)),"")</f>
        <v/>
      </c>
      <c r="M4883" s="37" t="str">
        <f aca="false">IF(G4883=1,IF(B4883="",IF((Fin-A4883)*24&gt;SeuilFigee,1,0),IF(J4883&gt;SeuilFigee*3600,1,0)),"")</f>
        <v/>
      </c>
      <c r="N4883" s="0" t="str">
        <f aca="false">IF(G4883=1,IF(COUNTIF(H$2:H4883,H4883)=1,COUNTIF($H:$H,H4883),""),"")</f>
        <v/>
      </c>
      <c r="O4883" s="0" t="str">
        <f aca="false">IF(G4883=1,IF(COUNTIF(I$2:I4883,I4883)=1,COUNTIF($I:$I,I4883),""),"")</f>
        <v/>
      </c>
      <c r="P4883" s="38" t="str">
        <f aca="false">IF(G4883=1,IF(COUNTIFS(C$2:C4883,C4883,G$2:G4883,1)=1,COUNTIFS($C:$C,C4883,$G:$G,1)+ROW()/10000000,""),"")</f>
        <v/>
      </c>
      <c r="Q4883" s="0" t="str">
        <f aca="false">IF(K4883=1,IF(COUNTIFS(C$2:C4883,C4883,K$2:K4883,1)=1,1,0),"")</f>
        <v/>
      </c>
      <c r="R4883" s="0" t="str">
        <f aca="false">IF(M4883=1,IF(COUNTIFS(C$2:C4883,C4883,M$2:M4883,1)=1,1,0),"")</f>
        <v/>
      </c>
      <c r="S4883" s="0" t="str">
        <f aca="false">IF(L4883=1,IF(COUNTIFS(C$2:C4883,C4883,L$2:L4883,1)=1,1,0),"")</f>
        <v/>
      </c>
      <c r="T4883" s="38" t="str">
        <f aca="false">IF(N4883="","",N4883+ROW()/10000000)</f>
        <v/>
      </c>
      <c r="U4883" s="0" t="str">
        <f aca="false">IF(G4883=1,IF(B4883="",1,0),"")</f>
        <v/>
      </c>
    </row>
    <row r="4884" customFormat="false" ht="15" hidden="false" customHeight="false" outlineLevel="0" collapsed="false">
      <c r="A4884" s="35"/>
      <c r="B4884" s="35"/>
      <c r="G4884" s="0" t="str">
        <f aca="false">IF(A4884="","",IF(AND(A4884&gt;=Debut,A4884&lt;Fin),1,0))</f>
        <v/>
      </c>
      <c r="H4884" s="0" t="str">
        <f aca="false">IF(G4884=1,INT(ROUND((A4884-Debut)*86400,0)/600),"")</f>
        <v/>
      </c>
      <c r="I4884" s="0" t="str">
        <f aca="false">IF(G4884=1,INT(ROUND((A4884-Debut)*86400,0)/3600),"")</f>
        <v/>
      </c>
      <c r="J4884" s="0" t="str">
        <f aca="false">IF(OR(A4884="",B4884=""),"",ROUND((B4884-A4884)*86400,0))</f>
        <v/>
      </c>
      <c r="K4884" s="37" t="str">
        <f aca="false">IF(G4884=1,IF(COUNTIFS($C:$C,C4884,$G:$G,1,$A:$A,"&gt;="&amp;(A4884-FenetreInterm/86400),$A:$A,"&lt;="&amp;A4884)&gt;=NbInterm,1,0),"")</f>
        <v/>
      </c>
      <c r="L4884" s="37" t="str">
        <f aca="false">IF(G4884=1,IF(B4884="",0,IF(J4884&lt;SeuilFugitive,1,0)),"")</f>
        <v/>
      </c>
      <c r="M4884" s="37" t="str">
        <f aca="false">IF(G4884=1,IF(B4884="",IF((Fin-A4884)*24&gt;SeuilFigee,1,0),IF(J4884&gt;SeuilFigee*3600,1,0)),"")</f>
        <v/>
      </c>
      <c r="N4884" s="0" t="str">
        <f aca="false">IF(G4884=1,IF(COUNTIF(H$2:H4884,H4884)=1,COUNTIF($H:$H,H4884),""),"")</f>
        <v/>
      </c>
      <c r="O4884" s="0" t="str">
        <f aca="false">IF(G4884=1,IF(COUNTIF(I$2:I4884,I4884)=1,COUNTIF($I:$I,I4884),""),"")</f>
        <v/>
      </c>
      <c r="P4884" s="38" t="str">
        <f aca="false">IF(G4884=1,IF(COUNTIFS(C$2:C4884,C4884,G$2:G4884,1)=1,COUNTIFS($C:$C,C4884,$G:$G,1)+ROW()/10000000,""),"")</f>
        <v/>
      </c>
      <c r="Q4884" s="0" t="str">
        <f aca="false">IF(K4884=1,IF(COUNTIFS(C$2:C4884,C4884,K$2:K4884,1)=1,1,0),"")</f>
        <v/>
      </c>
      <c r="R4884" s="0" t="str">
        <f aca="false">IF(M4884=1,IF(COUNTIFS(C$2:C4884,C4884,M$2:M4884,1)=1,1,0),"")</f>
        <v/>
      </c>
      <c r="S4884" s="0" t="str">
        <f aca="false">IF(L4884=1,IF(COUNTIFS(C$2:C4884,C4884,L$2:L4884,1)=1,1,0),"")</f>
        <v/>
      </c>
      <c r="T4884" s="38" t="str">
        <f aca="false">IF(N4884="","",N4884+ROW()/10000000)</f>
        <v/>
      </c>
      <c r="U4884" s="0" t="str">
        <f aca="false">IF(G4884=1,IF(B4884="",1,0),"")</f>
        <v/>
      </c>
    </row>
    <row r="4885" customFormat="false" ht="15" hidden="false" customHeight="false" outlineLevel="0" collapsed="false">
      <c r="A4885" s="35"/>
      <c r="B4885" s="35"/>
      <c r="G4885" s="0" t="str">
        <f aca="false">IF(A4885="","",IF(AND(A4885&gt;=Debut,A4885&lt;Fin),1,0))</f>
        <v/>
      </c>
      <c r="H4885" s="0" t="str">
        <f aca="false">IF(G4885=1,INT(ROUND((A4885-Debut)*86400,0)/600),"")</f>
        <v/>
      </c>
      <c r="I4885" s="0" t="str">
        <f aca="false">IF(G4885=1,INT(ROUND((A4885-Debut)*86400,0)/3600),"")</f>
        <v/>
      </c>
      <c r="J4885" s="0" t="str">
        <f aca="false">IF(OR(A4885="",B4885=""),"",ROUND((B4885-A4885)*86400,0))</f>
        <v/>
      </c>
      <c r="K4885" s="37" t="str">
        <f aca="false">IF(G4885=1,IF(COUNTIFS($C:$C,C4885,$G:$G,1,$A:$A,"&gt;="&amp;(A4885-FenetreInterm/86400),$A:$A,"&lt;="&amp;A4885)&gt;=NbInterm,1,0),"")</f>
        <v/>
      </c>
      <c r="L4885" s="37" t="str">
        <f aca="false">IF(G4885=1,IF(B4885="",0,IF(J4885&lt;SeuilFugitive,1,0)),"")</f>
        <v/>
      </c>
      <c r="M4885" s="37" t="str">
        <f aca="false">IF(G4885=1,IF(B4885="",IF((Fin-A4885)*24&gt;SeuilFigee,1,0),IF(J4885&gt;SeuilFigee*3600,1,0)),"")</f>
        <v/>
      </c>
      <c r="N4885" s="0" t="str">
        <f aca="false">IF(G4885=1,IF(COUNTIF(H$2:H4885,H4885)=1,COUNTIF($H:$H,H4885),""),"")</f>
        <v/>
      </c>
      <c r="O4885" s="0" t="str">
        <f aca="false">IF(G4885=1,IF(COUNTIF(I$2:I4885,I4885)=1,COUNTIF($I:$I,I4885),""),"")</f>
        <v/>
      </c>
      <c r="P4885" s="38" t="str">
        <f aca="false">IF(G4885=1,IF(COUNTIFS(C$2:C4885,C4885,G$2:G4885,1)=1,COUNTIFS($C:$C,C4885,$G:$G,1)+ROW()/10000000,""),"")</f>
        <v/>
      </c>
      <c r="Q4885" s="0" t="str">
        <f aca="false">IF(K4885=1,IF(COUNTIFS(C$2:C4885,C4885,K$2:K4885,1)=1,1,0),"")</f>
        <v/>
      </c>
      <c r="R4885" s="0" t="str">
        <f aca="false">IF(M4885=1,IF(COUNTIFS(C$2:C4885,C4885,M$2:M4885,1)=1,1,0),"")</f>
        <v/>
      </c>
      <c r="S4885" s="0" t="str">
        <f aca="false">IF(L4885=1,IF(COUNTIFS(C$2:C4885,C4885,L$2:L4885,1)=1,1,0),"")</f>
        <v/>
      </c>
      <c r="T4885" s="38" t="str">
        <f aca="false">IF(N4885="","",N4885+ROW()/10000000)</f>
        <v/>
      </c>
      <c r="U4885" s="0" t="str">
        <f aca="false">IF(G4885=1,IF(B4885="",1,0),"")</f>
        <v/>
      </c>
    </row>
    <row r="4886" customFormat="false" ht="15" hidden="false" customHeight="false" outlineLevel="0" collapsed="false">
      <c r="A4886" s="35"/>
      <c r="B4886" s="35"/>
      <c r="G4886" s="0" t="str">
        <f aca="false">IF(A4886="","",IF(AND(A4886&gt;=Debut,A4886&lt;Fin),1,0))</f>
        <v/>
      </c>
      <c r="H4886" s="0" t="str">
        <f aca="false">IF(G4886=1,INT(ROUND((A4886-Debut)*86400,0)/600),"")</f>
        <v/>
      </c>
      <c r="I4886" s="0" t="str">
        <f aca="false">IF(G4886=1,INT(ROUND((A4886-Debut)*86400,0)/3600),"")</f>
        <v/>
      </c>
      <c r="J4886" s="0" t="str">
        <f aca="false">IF(OR(A4886="",B4886=""),"",ROUND((B4886-A4886)*86400,0))</f>
        <v/>
      </c>
      <c r="K4886" s="37" t="str">
        <f aca="false">IF(G4886=1,IF(COUNTIFS($C:$C,C4886,$G:$G,1,$A:$A,"&gt;="&amp;(A4886-FenetreInterm/86400),$A:$A,"&lt;="&amp;A4886)&gt;=NbInterm,1,0),"")</f>
        <v/>
      </c>
      <c r="L4886" s="37" t="str">
        <f aca="false">IF(G4886=1,IF(B4886="",0,IF(J4886&lt;SeuilFugitive,1,0)),"")</f>
        <v/>
      </c>
      <c r="M4886" s="37" t="str">
        <f aca="false">IF(G4886=1,IF(B4886="",IF((Fin-A4886)*24&gt;SeuilFigee,1,0),IF(J4886&gt;SeuilFigee*3600,1,0)),"")</f>
        <v/>
      </c>
      <c r="N4886" s="0" t="str">
        <f aca="false">IF(G4886=1,IF(COUNTIF(H$2:H4886,H4886)=1,COUNTIF($H:$H,H4886),""),"")</f>
        <v/>
      </c>
      <c r="O4886" s="0" t="str">
        <f aca="false">IF(G4886=1,IF(COUNTIF(I$2:I4886,I4886)=1,COUNTIF($I:$I,I4886),""),"")</f>
        <v/>
      </c>
      <c r="P4886" s="38" t="str">
        <f aca="false">IF(G4886=1,IF(COUNTIFS(C$2:C4886,C4886,G$2:G4886,1)=1,COUNTIFS($C:$C,C4886,$G:$G,1)+ROW()/10000000,""),"")</f>
        <v/>
      </c>
      <c r="Q4886" s="0" t="str">
        <f aca="false">IF(K4886=1,IF(COUNTIFS(C$2:C4886,C4886,K$2:K4886,1)=1,1,0),"")</f>
        <v/>
      </c>
      <c r="R4886" s="0" t="str">
        <f aca="false">IF(M4886=1,IF(COUNTIFS(C$2:C4886,C4886,M$2:M4886,1)=1,1,0),"")</f>
        <v/>
      </c>
      <c r="S4886" s="0" t="str">
        <f aca="false">IF(L4886=1,IF(COUNTIFS(C$2:C4886,C4886,L$2:L4886,1)=1,1,0),"")</f>
        <v/>
      </c>
      <c r="T4886" s="38" t="str">
        <f aca="false">IF(N4886="","",N4886+ROW()/10000000)</f>
        <v/>
      </c>
      <c r="U4886" s="0" t="str">
        <f aca="false">IF(G4886=1,IF(B4886="",1,0),"")</f>
        <v/>
      </c>
    </row>
    <row r="4887" customFormat="false" ht="15" hidden="false" customHeight="false" outlineLevel="0" collapsed="false">
      <c r="A4887" s="35"/>
      <c r="B4887" s="35"/>
      <c r="G4887" s="0" t="str">
        <f aca="false">IF(A4887="","",IF(AND(A4887&gt;=Debut,A4887&lt;Fin),1,0))</f>
        <v/>
      </c>
      <c r="H4887" s="0" t="str">
        <f aca="false">IF(G4887=1,INT(ROUND((A4887-Debut)*86400,0)/600),"")</f>
        <v/>
      </c>
      <c r="I4887" s="0" t="str">
        <f aca="false">IF(G4887=1,INT(ROUND((A4887-Debut)*86400,0)/3600),"")</f>
        <v/>
      </c>
      <c r="J4887" s="0" t="str">
        <f aca="false">IF(OR(A4887="",B4887=""),"",ROUND((B4887-A4887)*86400,0))</f>
        <v/>
      </c>
      <c r="K4887" s="37" t="str">
        <f aca="false">IF(G4887=1,IF(COUNTIFS($C:$C,C4887,$G:$G,1,$A:$A,"&gt;="&amp;(A4887-FenetreInterm/86400),$A:$A,"&lt;="&amp;A4887)&gt;=NbInterm,1,0),"")</f>
        <v/>
      </c>
      <c r="L4887" s="37" t="str">
        <f aca="false">IF(G4887=1,IF(B4887="",0,IF(J4887&lt;SeuilFugitive,1,0)),"")</f>
        <v/>
      </c>
      <c r="M4887" s="37" t="str">
        <f aca="false">IF(G4887=1,IF(B4887="",IF((Fin-A4887)*24&gt;SeuilFigee,1,0),IF(J4887&gt;SeuilFigee*3600,1,0)),"")</f>
        <v/>
      </c>
      <c r="N4887" s="0" t="str">
        <f aca="false">IF(G4887=1,IF(COUNTIF(H$2:H4887,H4887)=1,COUNTIF($H:$H,H4887),""),"")</f>
        <v/>
      </c>
      <c r="O4887" s="0" t="str">
        <f aca="false">IF(G4887=1,IF(COUNTIF(I$2:I4887,I4887)=1,COUNTIF($I:$I,I4887),""),"")</f>
        <v/>
      </c>
      <c r="P4887" s="38" t="str">
        <f aca="false">IF(G4887=1,IF(COUNTIFS(C$2:C4887,C4887,G$2:G4887,1)=1,COUNTIFS($C:$C,C4887,$G:$G,1)+ROW()/10000000,""),"")</f>
        <v/>
      </c>
      <c r="Q4887" s="0" t="str">
        <f aca="false">IF(K4887=1,IF(COUNTIFS(C$2:C4887,C4887,K$2:K4887,1)=1,1,0),"")</f>
        <v/>
      </c>
      <c r="R4887" s="0" t="str">
        <f aca="false">IF(M4887=1,IF(COUNTIFS(C$2:C4887,C4887,M$2:M4887,1)=1,1,0),"")</f>
        <v/>
      </c>
      <c r="S4887" s="0" t="str">
        <f aca="false">IF(L4887=1,IF(COUNTIFS(C$2:C4887,C4887,L$2:L4887,1)=1,1,0),"")</f>
        <v/>
      </c>
      <c r="T4887" s="38" t="str">
        <f aca="false">IF(N4887="","",N4887+ROW()/10000000)</f>
        <v/>
      </c>
      <c r="U4887" s="0" t="str">
        <f aca="false">IF(G4887=1,IF(B4887="",1,0),"")</f>
        <v/>
      </c>
    </row>
    <row r="4888" customFormat="false" ht="15" hidden="false" customHeight="false" outlineLevel="0" collapsed="false">
      <c r="A4888" s="35"/>
      <c r="B4888" s="35"/>
      <c r="G4888" s="0" t="str">
        <f aca="false">IF(A4888="","",IF(AND(A4888&gt;=Debut,A4888&lt;Fin),1,0))</f>
        <v/>
      </c>
      <c r="H4888" s="0" t="str">
        <f aca="false">IF(G4888=1,INT(ROUND((A4888-Debut)*86400,0)/600),"")</f>
        <v/>
      </c>
      <c r="I4888" s="0" t="str">
        <f aca="false">IF(G4888=1,INT(ROUND((A4888-Debut)*86400,0)/3600),"")</f>
        <v/>
      </c>
      <c r="J4888" s="0" t="str">
        <f aca="false">IF(OR(A4888="",B4888=""),"",ROUND((B4888-A4888)*86400,0))</f>
        <v/>
      </c>
      <c r="K4888" s="37" t="str">
        <f aca="false">IF(G4888=1,IF(COUNTIFS($C:$C,C4888,$G:$G,1,$A:$A,"&gt;="&amp;(A4888-FenetreInterm/86400),$A:$A,"&lt;="&amp;A4888)&gt;=NbInterm,1,0),"")</f>
        <v/>
      </c>
      <c r="L4888" s="37" t="str">
        <f aca="false">IF(G4888=1,IF(B4888="",0,IF(J4888&lt;SeuilFugitive,1,0)),"")</f>
        <v/>
      </c>
      <c r="M4888" s="37" t="str">
        <f aca="false">IF(G4888=1,IF(B4888="",IF((Fin-A4888)*24&gt;SeuilFigee,1,0),IF(J4888&gt;SeuilFigee*3600,1,0)),"")</f>
        <v/>
      </c>
      <c r="N4888" s="0" t="str">
        <f aca="false">IF(G4888=1,IF(COUNTIF(H$2:H4888,H4888)=1,COUNTIF($H:$H,H4888),""),"")</f>
        <v/>
      </c>
      <c r="O4888" s="0" t="str">
        <f aca="false">IF(G4888=1,IF(COUNTIF(I$2:I4888,I4888)=1,COUNTIF($I:$I,I4888),""),"")</f>
        <v/>
      </c>
      <c r="P4888" s="38" t="str">
        <f aca="false">IF(G4888=1,IF(COUNTIFS(C$2:C4888,C4888,G$2:G4888,1)=1,COUNTIFS($C:$C,C4888,$G:$G,1)+ROW()/10000000,""),"")</f>
        <v/>
      </c>
      <c r="Q4888" s="0" t="str">
        <f aca="false">IF(K4888=1,IF(COUNTIFS(C$2:C4888,C4888,K$2:K4888,1)=1,1,0),"")</f>
        <v/>
      </c>
      <c r="R4888" s="0" t="str">
        <f aca="false">IF(M4888=1,IF(COUNTIFS(C$2:C4888,C4888,M$2:M4888,1)=1,1,0),"")</f>
        <v/>
      </c>
      <c r="S4888" s="0" t="str">
        <f aca="false">IF(L4888=1,IF(COUNTIFS(C$2:C4888,C4888,L$2:L4888,1)=1,1,0),"")</f>
        <v/>
      </c>
      <c r="T4888" s="38" t="str">
        <f aca="false">IF(N4888="","",N4888+ROW()/10000000)</f>
        <v/>
      </c>
      <c r="U4888" s="0" t="str">
        <f aca="false">IF(G4888=1,IF(B4888="",1,0),"")</f>
        <v/>
      </c>
    </row>
    <row r="4889" customFormat="false" ht="15" hidden="false" customHeight="false" outlineLevel="0" collapsed="false">
      <c r="A4889" s="35"/>
      <c r="B4889" s="35"/>
      <c r="G4889" s="0" t="str">
        <f aca="false">IF(A4889="","",IF(AND(A4889&gt;=Debut,A4889&lt;Fin),1,0))</f>
        <v/>
      </c>
      <c r="H4889" s="0" t="str">
        <f aca="false">IF(G4889=1,INT(ROUND((A4889-Debut)*86400,0)/600),"")</f>
        <v/>
      </c>
      <c r="I4889" s="0" t="str">
        <f aca="false">IF(G4889=1,INT(ROUND((A4889-Debut)*86400,0)/3600),"")</f>
        <v/>
      </c>
      <c r="J4889" s="0" t="str">
        <f aca="false">IF(OR(A4889="",B4889=""),"",ROUND((B4889-A4889)*86400,0))</f>
        <v/>
      </c>
      <c r="K4889" s="37" t="str">
        <f aca="false">IF(G4889=1,IF(COUNTIFS($C:$C,C4889,$G:$G,1,$A:$A,"&gt;="&amp;(A4889-FenetreInterm/86400),$A:$A,"&lt;="&amp;A4889)&gt;=NbInterm,1,0),"")</f>
        <v/>
      </c>
      <c r="L4889" s="37" t="str">
        <f aca="false">IF(G4889=1,IF(B4889="",0,IF(J4889&lt;SeuilFugitive,1,0)),"")</f>
        <v/>
      </c>
      <c r="M4889" s="37" t="str">
        <f aca="false">IF(G4889=1,IF(B4889="",IF((Fin-A4889)*24&gt;SeuilFigee,1,0),IF(J4889&gt;SeuilFigee*3600,1,0)),"")</f>
        <v/>
      </c>
      <c r="N4889" s="0" t="str">
        <f aca="false">IF(G4889=1,IF(COUNTIF(H$2:H4889,H4889)=1,COUNTIF($H:$H,H4889),""),"")</f>
        <v/>
      </c>
      <c r="O4889" s="0" t="str">
        <f aca="false">IF(G4889=1,IF(COUNTIF(I$2:I4889,I4889)=1,COUNTIF($I:$I,I4889),""),"")</f>
        <v/>
      </c>
      <c r="P4889" s="38" t="str">
        <f aca="false">IF(G4889=1,IF(COUNTIFS(C$2:C4889,C4889,G$2:G4889,1)=1,COUNTIFS($C:$C,C4889,$G:$G,1)+ROW()/10000000,""),"")</f>
        <v/>
      </c>
      <c r="Q4889" s="0" t="str">
        <f aca="false">IF(K4889=1,IF(COUNTIFS(C$2:C4889,C4889,K$2:K4889,1)=1,1,0),"")</f>
        <v/>
      </c>
      <c r="R4889" s="0" t="str">
        <f aca="false">IF(M4889=1,IF(COUNTIFS(C$2:C4889,C4889,M$2:M4889,1)=1,1,0),"")</f>
        <v/>
      </c>
      <c r="S4889" s="0" t="str">
        <f aca="false">IF(L4889=1,IF(COUNTIFS(C$2:C4889,C4889,L$2:L4889,1)=1,1,0),"")</f>
        <v/>
      </c>
      <c r="T4889" s="38" t="str">
        <f aca="false">IF(N4889="","",N4889+ROW()/10000000)</f>
        <v/>
      </c>
      <c r="U4889" s="0" t="str">
        <f aca="false">IF(G4889=1,IF(B4889="",1,0),"")</f>
        <v/>
      </c>
    </row>
    <row r="4890" customFormat="false" ht="15" hidden="false" customHeight="false" outlineLevel="0" collapsed="false">
      <c r="A4890" s="35"/>
      <c r="B4890" s="35"/>
      <c r="G4890" s="0" t="str">
        <f aca="false">IF(A4890="","",IF(AND(A4890&gt;=Debut,A4890&lt;Fin),1,0))</f>
        <v/>
      </c>
      <c r="H4890" s="0" t="str">
        <f aca="false">IF(G4890=1,INT(ROUND((A4890-Debut)*86400,0)/600),"")</f>
        <v/>
      </c>
      <c r="I4890" s="0" t="str">
        <f aca="false">IF(G4890=1,INT(ROUND((A4890-Debut)*86400,0)/3600),"")</f>
        <v/>
      </c>
      <c r="J4890" s="0" t="str">
        <f aca="false">IF(OR(A4890="",B4890=""),"",ROUND((B4890-A4890)*86400,0))</f>
        <v/>
      </c>
      <c r="K4890" s="37" t="str">
        <f aca="false">IF(G4890=1,IF(COUNTIFS($C:$C,C4890,$G:$G,1,$A:$A,"&gt;="&amp;(A4890-FenetreInterm/86400),$A:$A,"&lt;="&amp;A4890)&gt;=NbInterm,1,0),"")</f>
        <v/>
      </c>
      <c r="L4890" s="37" t="str">
        <f aca="false">IF(G4890=1,IF(B4890="",0,IF(J4890&lt;SeuilFugitive,1,0)),"")</f>
        <v/>
      </c>
      <c r="M4890" s="37" t="str">
        <f aca="false">IF(G4890=1,IF(B4890="",IF((Fin-A4890)*24&gt;SeuilFigee,1,0),IF(J4890&gt;SeuilFigee*3600,1,0)),"")</f>
        <v/>
      </c>
      <c r="N4890" s="0" t="str">
        <f aca="false">IF(G4890=1,IF(COUNTIF(H$2:H4890,H4890)=1,COUNTIF($H:$H,H4890),""),"")</f>
        <v/>
      </c>
      <c r="O4890" s="0" t="str">
        <f aca="false">IF(G4890=1,IF(COUNTIF(I$2:I4890,I4890)=1,COUNTIF($I:$I,I4890),""),"")</f>
        <v/>
      </c>
      <c r="P4890" s="38" t="str">
        <f aca="false">IF(G4890=1,IF(COUNTIFS(C$2:C4890,C4890,G$2:G4890,1)=1,COUNTIFS($C:$C,C4890,$G:$G,1)+ROW()/10000000,""),"")</f>
        <v/>
      </c>
      <c r="Q4890" s="0" t="str">
        <f aca="false">IF(K4890=1,IF(COUNTIFS(C$2:C4890,C4890,K$2:K4890,1)=1,1,0),"")</f>
        <v/>
      </c>
      <c r="R4890" s="0" t="str">
        <f aca="false">IF(M4890=1,IF(COUNTIFS(C$2:C4890,C4890,M$2:M4890,1)=1,1,0),"")</f>
        <v/>
      </c>
      <c r="S4890" s="0" t="str">
        <f aca="false">IF(L4890=1,IF(COUNTIFS(C$2:C4890,C4890,L$2:L4890,1)=1,1,0),"")</f>
        <v/>
      </c>
      <c r="T4890" s="38" t="str">
        <f aca="false">IF(N4890="","",N4890+ROW()/10000000)</f>
        <v/>
      </c>
      <c r="U4890" s="0" t="str">
        <f aca="false">IF(G4890=1,IF(B4890="",1,0),"")</f>
        <v/>
      </c>
    </row>
    <row r="4891" customFormat="false" ht="15" hidden="false" customHeight="false" outlineLevel="0" collapsed="false">
      <c r="A4891" s="35"/>
      <c r="B4891" s="35"/>
      <c r="G4891" s="0" t="str">
        <f aca="false">IF(A4891="","",IF(AND(A4891&gt;=Debut,A4891&lt;Fin),1,0))</f>
        <v/>
      </c>
      <c r="H4891" s="0" t="str">
        <f aca="false">IF(G4891=1,INT(ROUND((A4891-Debut)*86400,0)/600),"")</f>
        <v/>
      </c>
      <c r="I4891" s="0" t="str">
        <f aca="false">IF(G4891=1,INT(ROUND((A4891-Debut)*86400,0)/3600),"")</f>
        <v/>
      </c>
      <c r="J4891" s="0" t="str">
        <f aca="false">IF(OR(A4891="",B4891=""),"",ROUND((B4891-A4891)*86400,0))</f>
        <v/>
      </c>
      <c r="K4891" s="37" t="str">
        <f aca="false">IF(G4891=1,IF(COUNTIFS($C:$C,C4891,$G:$G,1,$A:$A,"&gt;="&amp;(A4891-FenetreInterm/86400),$A:$A,"&lt;="&amp;A4891)&gt;=NbInterm,1,0),"")</f>
        <v/>
      </c>
      <c r="L4891" s="37" t="str">
        <f aca="false">IF(G4891=1,IF(B4891="",0,IF(J4891&lt;SeuilFugitive,1,0)),"")</f>
        <v/>
      </c>
      <c r="M4891" s="37" t="str">
        <f aca="false">IF(G4891=1,IF(B4891="",IF((Fin-A4891)*24&gt;SeuilFigee,1,0),IF(J4891&gt;SeuilFigee*3600,1,0)),"")</f>
        <v/>
      </c>
      <c r="N4891" s="0" t="str">
        <f aca="false">IF(G4891=1,IF(COUNTIF(H$2:H4891,H4891)=1,COUNTIF($H:$H,H4891),""),"")</f>
        <v/>
      </c>
      <c r="O4891" s="0" t="str">
        <f aca="false">IF(G4891=1,IF(COUNTIF(I$2:I4891,I4891)=1,COUNTIF($I:$I,I4891),""),"")</f>
        <v/>
      </c>
      <c r="P4891" s="38" t="str">
        <f aca="false">IF(G4891=1,IF(COUNTIFS(C$2:C4891,C4891,G$2:G4891,1)=1,COUNTIFS($C:$C,C4891,$G:$G,1)+ROW()/10000000,""),"")</f>
        <v/>
      </c>
      <c r="Q4891" s="0" t="str">
        <f aca="false">IF(K4891=1,IF(COUNTIFS(C$2:C4891,C4891,K$2:K4891,1)=1,1,0),"")</f>
        <v/>
      </c>
      <c r="R4891" s="0" t="str">
        <f aca="false">IF(M4891=1,IF(COUNTIFS(C$2:C4891,C4891,M$2:M4891,1)=1,1,0),"")</f>
        <v/>
      </c>
      <c r="S4891" s="0" t="str">
        <f aca="false">IF(L4891=1,IF(COUNTIFS(C$2:C4891,C4891,L$2:L4891,1)=1,1,0),"")</f>
        <v/>
      </c>
      <c r="T4891" s="38" t="str">
        <f aca="false">IF(N4891="","",N4891+ROW()/10000000)</f>
        <v/>
      </c>
      <c r="U4891" s="0" t="str">
        <f aca="false">IF(G4891=1,IF(B4891="",1,0),"")</f>
        <v/>
      </c>
    </row>
    <row r="4892" customFormat="false" ht="15" hidden="false" customHeight="false" outlineLevel="0" collapsed="false">
      <c r="A4892" s="35"/>
      <c r="B4892" s="35"/>
      <c r="G4892" s="0" t="str">
        <f aca="false">IF(A4892="","",IF(AND(A4892&gt;=Debut,A4892&lt;Fin),1,0))</f>
        <v/>
      </c>
      <c r="H4892" s="0" t="str">
        <f aca="false">IF(G4892=1,INT(ROUND((A4892-Debut)*86400,0)/600),"")</f>
        <v/>
      </c>
      <c r="I4892" s="0" t="str">
        <f aca="false">IF(G4892=1,INT(ROUND((A4892-Debut)*86400,0)/3600),"")</f>
        <v/>
      </c>
      <c r="J4892" s="0" t="str">
        <f aca="false">IF(OR(A4892="",B4892=""),"",ROUND((B4892-A4892)*86400,0))</f>
        <v/>
      </c>
      <c r="K4892" s="37" t="str">
        <f aca="false">IF(G4892=1,IF(COUNTIFS($C:$C,C4892,$G:$G,1,$A:$A,"&gt;="&amp;(A4892-FenetreInterm/86400),$A:$A,"&lt;="&amp;A4892)&gt;=NbInterm,1,0),"")</f>
        <v/>
      </c>
      <c r="L4892" s="37" t="str">
        <f aca="false">IF(G4892=1,IF(B4892="",0,IF(J4892&lt;SeuilFugitive,1,0)),"")</f>
        <v/>
      </c>
      <c r="M4892" s="37" t="str">
        <f aca="false">IF(G4892=1,IF(B4892="",IF((Fin-A4892)*24&gt;SeuilFigee,1,0),IF(J4892&gt;SeuilFigee*3600,1,0)),"")</f>
        <v/>
      </c>
      <c r="N4892" s="0" t="str">
        <f aca="false">IF(G4892=1,IF(COUNTIF(H$2:H4892,H4892)=1,COUNTIF($H:$H,H4892),""),"")</f>
        <v/>
      </c>
      <c r="O4892" s="0" t="str">
        <f aca="false">IF(G4892=1,IF(COUNTIF(I$2:I4892,I4892)=1,COUNTIF($I:$I,I4892),""),"")</f>
        <v/>
      </c>
      <c r="P4892" s="38" t="str">
        <f aca="false">IF(G4892=1,IF(COUNTIFS(C$2:C4892,C4892,G$2:G4892,1)=1,COUNTIFS($C:$C,C4892,$G:$G,1)+ROW()/10000000,""),"")</f>
        <v/>
      </c>
      <c r="Q4892" s="0" t="str">
        <f aca="false">IF(K4892=1,IF(COUNTIFS(C$2:C4892,C4892,K$2:K4892,1)=1,1,0),"")</f>
        <v/>
      </c>
      <c r="R4892" s="0" t="str">
        <f aca="false">IF(M4892=1,IF(COUNTIFS(C$2:C4892,C4892,M$2:M4892,1)=1,1,0),"")</f>
        <v/>
      </c>
      <c r="S4892" s="0" t="str">
        <f aca="false">IF(L4892=1,IF(COUNTIFS(C$2:C4892,C4892,L$2:L4892,1)=1,1,0),"")</f>
        <v/>
      </c>
      <c r="T4892" s="38" t="str">
        <f aca="false">IF(N4892="","",N4892+ROW()/10000000)</f>
        <v/>
      </c>
      <c r="U4892" s="0" t="str">
        <f aca="false">IF(G4892=1,IF(B4892="",1,0),"")</f>
        <v/>
      </c>
    </row>
    <row r="4893" customFormat="false" ht="15" hidden="false" customHeight="false" outlineLevel="0" collapsed="false">
      <c r="A4893" s="35"/>
      <c r="B4893" s="35"/>
      <c r="G4893" s="0" t="str">
        <f aca="false">IF(A4893="","",IF(AND(A4893&gt;=Debut,A4893&lt;Fin),1,0))</f>
        <v/>
      </c>
      <c r="H4893" s="0" t="str">
        <f aca="false">IF(G4893=1,INT(ROUND((A4893-Debut)*86400,0)/600),"")</f>
        <v/>
      </c>
      <c r="I4893" s="0" t="str">
        <f aca="false">IF(G4893=1,INT(ROUND((A4893-Debut)*86400,0)/3600),"")</f>
        <v/>
      </c>
      <c r="J4893" s="0" t="str">
        <f aca="false">IF(OR(A4893="",B4893=""),"",ROUND((B4893-A4893)*86400,0))</f>
        <v/>
      </c>
      <c r="K4893" s="37" t="str">
        <f aca="false">IF(G4893=1,IF(COUNTIFS($C:$C,C4893,$G:$G,1,$A:$A,"&gt;="&amp;(A4893-FenetreInterm/86400),$A:$A,"&lt;="&amp;A4893)&gt;=NbInterm,1,0),"")</f>
        <v/>
      </c>
      <c r="L4893" s="37" t="str">
        <f aca="false">IF(G4893=1,IF(B4893="",0,IF(J4893&lt;SeuilFugitive,1,0)),"")</f>
        <v/>
      </c>
      <c r="M4893" s="37" t="str">
        <f aca="false">IF(G4893=1,IF(B4893="",IF((Fin-A4893)*24&gt;SeuilFigee,1,0),IF(J4893&gt;SeuilFigee*3600,1,0)),"")</f>
        <v/>
      </c>
      <c r="N4893" s="0" t="str">
        <f aca="false">IF(G4893=1,IF(COUNTIF(H$2:H4893,H4893)=1,COUNTIF($H:$H,H4893),""),"")</f>
        <v/>
      </c>
      <c r="O4893" s="0" t="str">
        <f aca="false">IF(G4893=1,IF(COUNTIF(I$2:I4893,I4893)=1,COUNTIF($I:$I,I4893),""),"")</f>
        <v/>
      </c>
      <c r="P4893" s="38" t="str">
        <f aca="false">IF(G4893=1,IF(COUNTIFS(C$2:C4893,C4893,G$2:G4893,1)=1,COUNTIFS($C:$C,C4893,$G:$G,1)+ROW()/10000000,""),"")</f>
        <v/>
      </c>
      <c r="Q4893" s="0" t="str">
        <f aca="false">IF(K4893=1,IF(COUNTIFS(C$2:C4893,C4893,K$2:K4893,1)=1,1,0),"")</f>
        <v/>
      </c>
      <c r="R4893" s="0" t="str">
        <f aca="false">IF(M4893=1,IF(COUNTIFS(C$2:C4893,C4893,M$2:M4893,1)=1,1,0),"")</f>
        <v/>
      </c>
      <c r="S4893" s="0" t="str">
        <f aca="false">IF(L4893=1,IF(COUNTIFS(C$2:C4893,C4893,L$2:L4893,1)=1,1,0),"")</f>
        <v/>
      </c>
      <c r="T4893" s="38" t="str">
        <f aca="false">IF(N4893="","",N4893+ROW()/10000000)</f>
        <v/>
      </c>
      <c r="U4893" s="0" t="str">
        <f aca="false">IF(G4893=1,IF(B4893="",1,0),"")</f>
        <v/>
      </c>
    </row>
    <row r="4894" customFormat="false" ht="15" hidden="false" customHeight="false" outlineLevel="0" collapsed="false">
      <c r="A4894" s="35"/>
      <c r="B4894" s="35"/>
      <c r="G4894" s="0" t="str">
        <f aca="false">IF(A4894="","",IF(AND(A4894&gt;=Debut,A4894&lt;Fin),1,0))</f>
        <v/>
      </c>
      <c r="H4894" s="0" t="str">
        <f aca="false">IF(G4894=1,INT(ROUND((A4894-Debut)*86400,0)/600),"")</f>
        <v/>
      </c>
      <c r="I4894" s="0" t="str">
        <f aca="false">IF(G4894=1,INT(ROUND((A4894-Debut)*86400,0)/3600),"")</f>
        <v/>
      </c>
      <c r="J4894" s="0" t="str">
        <f aca="false">IF(OR(A4894="",B4894=""),"",ROUND((B4894-A4894)*86400,0))</f>
        <v/>
      </c>
      <c r="K4894" s="37" t="str">
        <f aca="false">IF(G4894=1,IF(COUNTIFS($C:$C,C4894,$G:$G,1,$A:$A,"&gt;="&amp;(A4894-FenetreInterm/86400),$A:$A,"&lt;="&amp;A4894)&gt;=NbInterm,1,0),"")</f>
        <v/>
      </c>
      <c r="L4894" s="37" t="str">
        <f aca="false">IF(G4894=1,IF(B4894="",0,IF(J4894&lt;SeuilFugitive,1,0)),"")</f>
        <v/>
      </c>
      <c r="M4894" s="37" t="str">
        <f aca="false">IF(G4894=1,IF(B4894="",IF((Fin-A4894)*24&gt;SeuilFigee,1,0),IF(J4894&gt;SeuilFigee*3600,1,0)),"")</f>
        <v/>
      </c>
      <c r="N4894" s="0" t="str">
        <f aca="false">IF(G4894=1,IF(COUNTIF(H$2:H4894,H4894)=1,COUNTIF($H:$H,H4894),""),"")</f>
        <v/>
      </c>
      <c r="O4894" s="0" t="str">
        <f aca="false">IF(G4894=1,IF(COUNTIF(I$2:I4894,I4894)=1,COUNTIF($I:$I,I4894),""),"")</f>
        <v/>
      </c>
      <c r="P4894" s="38" t="str">
        <f aca="false">IF(G4894=1,IF(COUNTIFS(C$2:C4894,C4894,G$2:G4894,1)=1,COUNTIFS($C:$C,C4894,$G:$G,1)+ROW()/10000000,""),"")</f>
        <v/>
      </c>
      <c r="Q4894" s="0" t="str">
        <f aca="false">IF(K4894=1,IF(COUNTIFS(C$2:C4894,C4894,K$2:K4894,1)=1,1,0),"")</f>
        <v/>
      </c>
      <c r="R4894" s="0" t="str">
        <f aca="false">IF(M4894=1,IF(COUNTIFS(C$2:C4894,C4894,M$2:M4894,1)=1,1,0),"")</f>
        <v/>
      </c>
      <c r="S4894" s="0" t="str">
        <f aca="false">IF(L4894=1,IF(COUNTIFS(C$2:C4894,C4894,L$2:L4894,1)=1,1,0),"")</f>
        <v/>
      </c>
      <c r="T4894" s="38" t="str">
        <f aca="false">IF(N4894="","",N4894+ROW()/10000000)</f>
        <v/>
      </c>
      <c r="U4894" s="0" t="str">
        <f aca="false">IF(G4894=1,IF(B4894="",1,0),"")</f>
        <v/>
      </c>
    </row>
    <row r="4895" customFormat="false" ht="15" hidden="false" customHeight="false" outlineLevel="0" collapsed="false">
      <c r="A4895" s="35"/>
      <c r="B4895" s="35"/>
      <c r="G4895" s="0" t="str">
        <f aca="false">IF(A4895="","",IF(AND(A4895&gt;=Debut,A4895&lt;Fin),1,0))</f>
        <v/>
      </c>
      <c r="H4895" s="0" t="str">
        <f aca="false">IF(G4895=1,INT(ROUND((A4895-Debut)*86400,0)/600),"")</f>
        <v/>
      </c>
      <c r="I4895" s="0" t="str">
        <f aca="false">IF(G4895=1,INT(ROUND((A4895-Debut)*86400,0)/3600),"")</f>
        <v/>
      </c>
      <c r="J4895" s="0" t="str">
        <f aca="false">IF(OR(A4895="",B4895=""),"",ROUND((B4895-A4895)*86400,0))</f>
        <v/>
      </c>
      <c r="K4895" s="37" t="str">
        <f aca="false">IF(G4895=1,IF(COUNTIFS($C:$C,C4895,$G:$G,1,$A:$A,"&gt;="&amp;(A4895-FenetreInterm/86400),$A:$A,"&lt;="&amp;A4895)&gt;=NbInterm,1,0),"")</f>
        <v/>
      </c>
      <c r="L4895" s="37" t="str">
        <f aca="false">IF(G4895=1,IF(B4895="",0,IF(J4895&lt;SeuilFugitive,1,0)),"")</f>
        <v/>
      </c>
      <c r="M4895" s="37" t="str">
        <f aca="false">IF(G4895=1,IF(B4895="",IF((Fin-A4895)*24&gt;SeuilFigee,1,0),IF(J4895&gt;SeuilFigee*3600,1,0)),"")</f>
        <v/>
      </c>
      <c r="N4895" s="0" t="str">
        <f aca="false">IF(G4895=1,IF(COUNTIF(H$2:H4895,H4895)=1,COUNTIF($H:$H,H4895),""),"")</f>
        <v/>
      </c>
      <c r="O4895" s="0" t="str">
        <f aca="false">IF(G4895=1,IF(COUNTIF(I$2:I4895,I4895)=1,COUNTIF($I:$I,I4895),""),"")</f>
        <v/>
      </c>
      <c r="P4895" s="38" t="str">
        <f aca="false">IF(G4895=1,IF(COUNTIFS(C$2:C4895,C4895,G$2:G4895,1)=1,COUNTIFS($C:$C,C4895,$G:$G,1)+ROW()/10000000,""),"")</f>
        <v/>
      </c>
      <c r="Q4895" s="0" t="str">
        <f aca="false">IF(K4895=1,IF(COUNTIFS(C$2:C4895,C4895,K$2:K4895,1)=1,1,0),"")</f>
        <v/>
      </c>
      <c r="R4895" s="0" t="str">
        <f aca="false">IF(M4895=1,IF(COUNTIFS(C$2:C4895,C4895,M$2:M4895,1)=1,1,0),"")</f>
        <v/>
      </c>
      <c r="S4895" s="0" t="str">
        <f aca="false">IF(L4895=1,IF(COUNTIFS(C$2:C4895,C4895,L$2:L4895,1)=1,1,0),"")</f>
        <v/>
      </c>
      <c r="T4895" s="38" t="str">
        <f aca="false">IF(N4895="","",N4895+ROW()/10000000)</f>
        <v/>
      </c>
      <c r="U4895" s="0" t="str">
        <f aca="false">IF(G4895=1,IF(B4895="",1,0),"")</f>
        <v/>
      </c>
    </row>
    <row r="4896" customFormat="false" ht="15" hidden="false" customHeight="false" outlineLevel="0" collapsed="false">
      <c r="A4896" s="35"/>
      <c r="B4896" s="35"/>
      <c r="G4896" s="0" t="str">
        <f aca="false">IF(A4896="","",IF(AND(A4896&gt;=Debut,A4896&lt;Fin),1,0))</f>
        <v/>
      </c>
      <c r="H4896" s="0" t="str">
        <f aca="false">IF(G4896=1,INT(ROUND((A4896-Debut)*86400,0)/600),"")</f>
        <v/>
      </c>
      <c r="I4896" s="0" t="str">
        <f aca="false">IF(G4896=1,INT(ROUND((A4896-Debut)*86400,0)/3600),"")</f>
        <v/>
      </c>
      <c r="J4896" s="0" t="str">
        <f aca="false">IF(OR(A4896="",B4896=""),"",ROUND((B4896-A4896)*86400,0))</f>
        <v/>
      </c>
      <c r="K4896" s="37" t="str">
        <f aca="false">IF(G4896=1,IF(COUNTIFS($C:$C,C4896,$G:$G,1,$A:$A,"&gt;="&amp;(A4896-FenetreInterm/86400),$A:$A,"&lt;="&amp;A4896)&gt;=NbInterm,1,0),"")</f>
        <v/>
      </c>
      <c r="L4896" s="37" t="str">
        <f aca="false">IF(G4896=1,IF(B4896="",0,IF(J4896&lt;SeuilFugitive,1,0)),"")</f>
        <v/>
      </c>
      <c r="M4896" s="37" t="str">
        <f aca="false">IF(G4896=1,IF(B4896="",IF((Fin-A4896)*24&gt;SeuilFigee,1,0),IF(J4896&gt;SeuilFigee*3600,1,0)),"")</f>
        <v/>
      </c>
      <c r="N4896" s="0" t="str">
        <f aca="false">IF(G4896=1,IF(COUNTIF(H$2:H4896,H4896)=1,COUNTIF($H:$H,H4896),""),"")</f>
        <v/>
      </c>
      <c r="O4896" s="0" t="str">
        <f aca="false">IF(G4896=1,IF(COUNTIF(I$2:I4896,I4896)=1,COUNTIF($I:$I,I4896),""),"")</f>
        <v/>
      </c>
      <c r="P4896" s="38" t="str">
        <f aca="false">IF(G4896=1,IF(COUNTIFS(C$2:C4896,C4896,G$2:G4896,1)=1,COUNTIFS($C:$C,C4896,$G:$G,1)+ROW()/10000000,""),"")</f>
        <v/>
      </c>
      <c r="Q4896" s="0" t="str">
        <f aca="false">IF(K4896=1,IF(COUNTIFS(C$2:C4896,C4896,K$2:K4896,1)=1,1,0),"")</f>
        <v/>
      </c>
      <c r="R4896" s="0" t="str">
        <f aca="false">IF(M4896=1,IF(COUNTIFS(C$2:C4896,C4896,M$2:M4896,1)=1,1,0),"")</f>
        <v/>
      </c>
      <c r="S4896" s="0" t="str">
        <f aca="false">IF(L4896=1,IF(COUNTIFS(C$2:C4896,C4896,L$2:L4896,1)=1,1,0),"")</f>
        <v/>
      </c>
      <c r="T4896" s="38" t="str">
        <f aca="false">IF(N4896="","",N4896+ROW()/10000000)</f>
        <v/>
      </c>
      <c r="U4896" s="0" t="str">
        <f aca="false">IF(G4896=1,IF(B4896="",1,0),"")</f>
        <v/>
      </c>
    </row>
    <row r="4897" customFormat="false" ht="15" hidden="false" customHeight="false" outlineLevel="0" collapsed="false">
      <c r="A4897" s="35"/>
      <c r="B4897" s="35"/>
      <c r="G4897" s="0" t="str">
        <f aca="false">IF(A4897="","",IF(AND(A4897&gt;=Debut,A4897&lt;Fin),1,0))</f>
        <v/>
      </c>
      <c r="H4897" s="0" t="str">
        <f aca="false">IF(G4897=1,INT(ROUND((A4897-Debut)*86400,0)/600),"")</f>
        <v/>
      </c>
      <c r="I4897" s="0" t="str">
        <f aca="false">IF(G4897=1,INT(ROUND((A4897-Debut)*86400,0)/3600),"")</f>
        <v/>
      </c>
      <c r="J4897" s="0" t="str">
        <f aca="false">IF(OR(A4897="",B4897=""),"",ROUND((B4897-A4897)*86400,0))</f>
        <v/>
      </c>
      <c r="K4897" s="37" t="str">
        <f aca="false">IF(G4897=1,IF(COUNTIFS($C:$C,C4897,$G:$G,1,$A:$A,"&gt;="&amp;(A4897-FenetreInterm/86400),$A:$A,"&lt;="&amp;A4897)&gt;=NbInterm,1,0),"")</f>
        <v/>
      </c>
      <c r="L4897" s="37" t="str">
        <f aca="false">IF(G4897=1,IF(B4897="",0,IF(J4897&lt;SeuilFugitive,1,0)),"")</f>
        <v/>
      </c>
      <c r="M4897" s="37" t="str">
        <f aca="false">IF(G4897=1,IF(B4897="",IF((Fin-A4897)*24&gt;SeuilFigee,1,0),IF(J4897&gt;SeuilFigee*3600,1,0)),"")</f>
        <v/>
      </c>
      <c r="N4897" s="0" t="str">
        <f aca="false">IF(G4897=1,IF(COUNTIF(H$2:H4897,H4897)=1,COUNTIF($H:$H,H4897),""),"")</f>
        <v/>
      </c>
      <c r="O4897" s="0" t="str">
        <f aca="false">IF(G4897=1,IF(COUNTIF(I$2:I4897,I4897)=1,COUNTIF($I:$I,I4897),""),"")</f>
        <v/>
      </c>
      <c r="P4897" s="38" t="str">
        <f aca="false">IF(G4897=1,IF(COUNTIFS(C$2:C4897,C4897,G$2:G4897,1)=1,COUNTIFS($C:$C,C4897,$G:$G,1)+ROW()/10000000,""),"")</f>
        <v/>
      </c>
      <c r="Q4897" s="0" t="str">
        <f aca="false">IF(K4897=1,IF(COUNTIFS(C$2:C4897,C4897,K$2:K4897,1)=1,1,0),"")</f>
        <v/>
      </c>
      <c r="R4897" s="0" t="str">
        <f aca="false">IF(M4897=1,IF(COUNTIFS(C$2:C4897,C4897,M$2:M4897,1)=1,1,0),"")</f>
        <v/>
      </c>
      <c r="S4897" s="0" t="str">
        <f aca="false">IF(L4897=1,IF(COUNTIFS(C$2:C4897,C4897,L$2:L4897,1)=1,1,0),"")</f>
        <v/>
      </c>
      <c r="T4897" s="38" t="str">
        <f aca="false">IF(N4897="","",N4897+ROW()/10000000)</f>
        <v/>
      </c>
      <c r="U4897" s="0" t="str">
        <f aca="false">IF(G4897=1,IF(B4897="",1,0),"")</f>
        <v/>
      </c>
    </row>
    <row r="4898" customFormat="false" ht="15" hidden="false" customHeight="false" outlineLevel="0" collapsed="false">
      <c r="A4898" s="35"/>
      <c r="B4898" s="35"/>
      <c r="G4898" s="0" t="str">
        <f aca="false">IF(A4898="","",IF(AND(A4898&gt;=Debut,A4898&lt;Fin),1,0))</f>
        <v/>
      </c>
      <c r="H4898" s="0" t="str">
        <f aca="false">IF(G4898=1,INT(ROUND((A4898-Debut)*86400,0)/600),"")</f>
        <v/>
      </c>
      <c r="I4898" s="0" t="str">
        <f aca="false">IF(G4898=1,INT(ROUND((A4898-Debut)*86400,0)/3600),"")</f>
        <v/>
      </c>
      <c r="J4898" s="0" t="str">
        <f aca="false">IF(OR(A4898="",B4898=""),"",ROUND((B4898-A4898)*86400,0))</f>
        <v/>
      </c>
      <c r="K4898" s="37" t="str">
        <f aca="false">IF(G4898=1,IF(COUNTIFS($C:$C,C4898,$G:$G,1,$A:$A,"&gt;="&amp;(A4898-FenetreInterm/86400),$A:$A,"&lt;="&amp;A4898)&gt;=NbInterm,1,0),"")</f>
        <v/>
      </c>
      <c r="L4898" s="37" t="str">
        <f aca="false">IF(G4898=1,IF(B4898="",0,IF(J4898&lt;SeuilFugitive,1,0)),"")</f>
        <v/>
      </c>
      <c r="M4898" s="37" t="str">
        <f aca="false">IF(G4898=1,IF(B4898="",IF((Fin-A4898)*24&gt;SeuilFigee,1,0),IF(J4898&gt;SeuilFigee*3600,1,0)),"")</f>
        <v/>
      </c>
      <c r="N4898" s="0" t="str">
        <f aca="false">IF(G4898=1,IF(COUNTIF(H$2:H4898,H4898)=1,COUNTIF($H:$H,H4898),""),"")</f>
        <v/>
      </c>
      <c r="O4898" s="0" t="str">
        <f aca="false">IF(G4898=1,IF(COUNTIF(I$2:I4898,I4898)=1,COUNTIF($I:$I,I4898),""),"")</f>
        <v/>
      </c>
      <c r="P4898" s="38" t="str">
        <f aca="false">IF(G4898=1,IF(COUNTIFS(C$2:C4898,C4898,G$2:G4898,1)=1,COUNTIFS($C:$C,C4898,$G:$G,1)+ROW()/10000000,""),"")</f>
        <v/>
      </c>
      <c r="Q4898" s="0" t="str">
        <f aca="false">IF(K4898=1,IF(COUNTIFS(C$2:C4898,C4898,K$2:K4898,1)=1,1,0),"")</f>
        <v/>
      </c>
      <c r="R4898" s="0" t="str">
        <f aca="false">IF(M4898=1,IF(COUNTIFS(C$2:C4898,C4898,M$2:M4898,1)=1,1,0),"")</f>
        <v/>
      </c>
      <c r="S4898" s="0" t="str">
        <f aca="false">IF(L4898=1,IF(COUNTIFS(C$2:C4898,C4898,L$2:L4898,1)=1,1,0),"")</f>
        <v/>
      </c>
      <c r="T4898" s="38" t="str">
        <f aca="false">IF(N4898="","",N4898+ROW()/10000000)</f>
        <v/>
      </c>
      <c r="U4898" s="0" t="str">
        <f aca="false">IF(G4898=1,IF(B4898="",1,0),"")</f>
        <v/>
      </c>
    </row>
    <row r="4899" customFormat="false" ht="15" hidden="false" customHeight="false" outlineLevel="0" collapsed="false">
      <c r="A4899" s="35"/>
      <c r="B4899" s="35"/>
      <c r="G4899" s="0" t="str">
        <f aca="false">IF(A4899="","",IF(AND(A4899&gt;=Debut,A4899&lt;Fin),1,0))</f>
        <v/>
      </c>
      <c r="H4899" s="0" t="str">
        <f aca="false">IF(G4899=1,INT(ROUND((A4899-Debut)*86400,0)/600),"")</f>
        <v/>
      </c>
      <c r="I4899" s="0" t="str">
        <f aca="false">IF(G4899=1,INT(ROUND((A4899-Debut)*86400,0)/3600),"")</f>
        <v/>
      </c>
      <c r="J4899" s="0" t="str">
        <f aca="false">IF(OR(A4899="",B4899=""),"",ROUND((B4899-A4899)*86400,0))</f>
        <v/>
      </c>
      <c r="K4899" s="37" t="str">
        <f aca="false">IF(G4899=1,IF(COUNTIFS($C:$C,C4899,$G:$G,1,$A:$A,"&gt;="&amp;(A4899-FenetreInterm/86400),$A:$A,"&lt;="&amp;A4899)&gt;=NbInterm,1,0),"")</f>
        <v/>
      </c>
      <c r="L4899" s="37" t="str">
        <f aca="false">IF(G4899=1,IF(B4899="",0,IF(J4899&lt;SeuilFugitive,1,0)),"")</f>
        <v/>
      </c>
      <c r="M4899" s="37" t="str">
        <f aca="false">IF(G4899=1,IF(B4899="",IF((Fin-A4899)*24&gt;SeuilFigee,1,0),IF(J4899&gt;SeuilFigee*3600,1,0)),"")</f>
        <v/>
      </c>
      <c r="N4899" s="0" t="str">
        <f aca="false">IF(G4899=1,IF(COUNTIF(H$2:H4899,H4899)=1,COUNTIF($H:$H,H4899),""),"")</f>
        <v/>
      </c>
      <c r="O4899" s="0" t="str">
        <f aca="false">IF(G4899=1,IF(COUNTIF(I$2:I4899,I4899)=1,COUNTIF($I:$I,I4899),""),"")</f>
        <v/>
      </c>
      <c r="P4899" s="38" t="str">
        <f aca="false">IF(G4899=1,IF(COUNTIFS(C$2:C4899,C4899,G$2:G4899,1)=1,COUNTIFS($C:$C,C4899,$G:$G,1)+ROW()/10000000,""),"")</f>
        <v/>
      </c>
      <c r="Q4899" s="0" t="str">
        <f aca="false">IF(K4899=1,IF(COUNTIFS(C$2:C4899,C4899,K$2:K4899,1)=1,1,0),"")</f>
        <v/>
      </c>
      <c r="R4899" s="0" t="str">
        <f aca="false">IF(M4899=1,IF(COUNTIFS(C$2:C4899,C4899,M$2:M4899,1)=1,1,0),"")</f>
        <v/>
      </c>
      <c r="S4899" s="0" t="str">
        <f aca="false">IF(L4899=1,IF(COUNTIFS(C$2:C4899,C4899,L$2:L4899,1)=1,1,0),"")</f>
        <v/>
      </c>
      <c r="T4899" s="38" t="str">
        <f aca="false">IF(N4899="","",N4899+ROW()/10000000)</f>
        <v/>
      </c>
      <c r="U4899" s="0" t="str">
        <f aca="false">IF(G4899=1,IF(B4899="",1,0),"")</f>
        <v/>
      </c>
    </row>
    <row r="4900" customFormat="false" ht="15" hidden="false" customHeight="false" outlineLevel="0" collapsed="false">
      <c r="A4900" s="35"/>
      <c r="B4900" s="35"/>
      <c r="G4900" s="0" t="str">
        <f aca="false">IF(A4900="","",IF(AND(A4900&gt;=Debut,A4900&lt;Fin),1,0))</f>
        <v/>
      </c>
      <c r="H4900" s="0" t="str">
        <f aca="false">IF(G4900=1,INT(ROUND((A4900-Debut)*86400,0)/600),"")</f>
        <v/>
      </c>
      <c r="I4900" s="0" t="str">
        <f aca="false">IF(G4900=1,INT(ROUND((A4900-Debut)*86400,0)/3600),"")</f>
        <v/>
      </c>
      <c r="J4900" s="0" t="str">
        <f aca="false">IF(OR(A4900="",B4900=""),"",ROUND((B4900-A4900)*86400,0))</f>
        <v/>
      </c>
      <c r="K4900" s="37" t="str">
        <f aca="false">IF(G4900=1,IF(COUNTIFS($C:$C,C4900,$G:$G,1,$A:$A,"&gt;="&amp;(A4900-FenetreInterm/86400),$A:$A,"&lt;="&amp;A4900)&gt;=NbInterm,1,0),"")</f>
        <v/>
      </c>
      <c r="L4900" s="37" t="str">
        <f aca="false">IF(G4900=1,IF(B4900="",0,IF(J4900&lt;SeuilFugitive,1,0)),"")</f>
        <v/>
      </c>
      <c r="M4900" s="37" t="str">
        <f aca="false">IF(G4900=1,IF(B4900="",IF((Fin-A4900)*24&gt;SeuilFigee,1,0),IF(J4900&gt;SeuilFigee*3600,1,0)),"")</f>
        <v/>
      </c>
      <c r="N4900" s="0" t="str">
        <f aca="false">IF(G4900=1,IF(COUNTIF(H$2:H4900,H4900)=1,COUNTIF($H:$H,H4900),""),"")</f>
        <v/>
      </c>
      <c r="O4900" s="0" t="str">
        <f aca="false">IF(G4900=1,IF(COUNTIF(I$2:I4900,I4900)=1,COUNTIF($I:$I,I4900),""),"")</f>
        <v/>
      </c>
      <c r="P4900" s="38" t="str">
        <f aca="false">IF(G4900=1,IF(COUNTIFS(C$2:C4900,C4900,G$2:G4900,1)=1,COUNTIFS($C:$C,C4900,$G:$G,1)+ROW()/10000000,""),"")</f>
        <v/>
      </c>
      <c r="Q4900" s="0" t="str">
        <f aca="false">IF(K4900=1,IF(COUNTIFS(C$2:C4900,C4900,K$2:K4900,1)=1,1,0),"")</f>
        <v/>
      </c>
      <c r="R4900" s="0" t="str">
        <f aca="false">IF(M4900=1,IF(COUNTIFS(C$2:C4900,C4900,M$2:M4900,1)=1,1,0),"")</f>
        <v/>
      </c>
      <c r="S4900" s="0" t="str">
        <f aca="false">IF(L4900=1,IF(COUNTIFS(C$2:C4900,C4900,L$2:L4900,1)=1,1,0),"")</f>
        <v/>
      </c>
      <c r="T4900" s="38" t="str">
        <f aca="false">IF(N4900="","",N4900+ROW()/10000000)</f>
        <v/>
      </c>
      <c r="U4900" s="0" t="str">
        <f aca="false">IF(G4900=1,IF(B4900="",1,0),"")</f>
        <v/>
      </c>
    </row>
    <row r="4901" customFormat="false" ht="15" hidden="false" customHeight="false" outlineLevel="0" collapsed="false">
      <c r="A4901" s="35"/>
      <c r="B4901" s="35"/>
      <c r="G4901" s="0" t="str">
        <f aca="false">IF(A4901="","",IF(AND(A4901&gt;=Debut,A4901&lt;Fin),1,0))</f>
        <v/>
      </c>
      <c r="H4901" s="0" t="str">
        <f aca="false">IF(G4901=1,INT(ROUND((A4901-Debut)*86400,0)/600),"")</f>
        <v/>
      </c>
      <c r="I4901" s="0" t="str">
        <f aca="false">IF(G4901=1,INT(ROUND((A4901-Debut)*86400,0)/3600),"")</f>
        <v/>
      </c>
      <c r="J4901" s="0" t="str">
        <f aca="false">IF(OR(A4901="",B4901=""),"",ROUND((B4901-A4901)*86400,0))</f>
        <v/>
      </c>
      <c r="K4901" s="37" t="str">
        <f aca="false">IF(G4901=1,IF(COUNTIFS($C:$C,C4901,$G:$G,1,$A:$A,"&gt;="&amp;(A4901-FenetreInterm/86400),$A:$A,"&lt;="&amp;A4901)&gt;=NbInterm,1,0),"")</f>
        <v/>
      </c>
      <c r="L4901" s="37" t="str">
        <f aca="false">IF(G4901=1,IF(B4901="",0,IF(J4901&lt;SeuilFugitive,1,0)),"")</f>
        <v/>
      </c>
      <c r="M4901" s="37" t="str">
        <f aca="false">IF(G4901=1,IF(B4901="",IF((Fin-A4901)*24&gt;SeuilFigee,1,0),IF(J4901&gt;SeuilFigee*3600,1,0)),"")</f>
        <v/>
      </c>
      <c r="N4901" s="0" t="str">
        <f aca="false">IF(G4901=1,IF(COUNTIF(H$2:H4901,H4901)=1,COUNTIF($H:$H,H4901),""),"")</f>
        <v/>
      </c>
      <c r="O4901" s="0" t="str">
        <f aca="false">IF(G4901=1,IF(COUNTIF(I$2:I4901,I4901)=1,COUNTIF($I:$I,I4901),""),"")</f>
        <v/>
      </c>
      <c r="P4901" s="38" t="str">
        <f aca="false">IF(G4901=1,IF(COUNTIFS(C$2:C4901,C4901,G$2:G4901,1)=1,COUNTIFS($C:$C,C4901,$G:$G,1)+ROW()/10000000,""),"")</f>
        <v/>
      </c>
      <c r="Q4901" s="0" t="str">
        <f aca="false">IF(K4901=1,IF(COUNTIFS(C$2:C4901,C4901,K$2:K4901,1)=1,1,0),"")</f>
        <v/>
      </c>
      <c r="R4901" s="0" t="str">
        <f aca="false">IF(M4901=1,IF(COUNTIFS(C$2:C4901,C4901,M$2:M4901,1)=1,1,0),"")</f>
        <v/>
      </c>
      <c r="S4901" s="0" t="str">
        <f aca="false">IF(L4901=1,IF(COUNTIFS(C$2:C4901,C4901,L$2:L4901,1)=1,1,0),"")</f>
        <v/>
      </c>
      <c r="T4901" s="38" t="str">
        <f aca="false">IF(N4901="","",N4901+ROW()/10000000)</f>
        <v/>
      </c>
      <c r="U4901" s="0" t="str">
        <f aca="false">IF(G4901=1,IF(B4901="",1,0),"")</f>
        <v/>
      </c>
    </row>
    <row r="4902" customFormat="false" ht="15" hidden="false" customHeight="false" outlineLevel="0" collapsed="false">
      <c r="A4902" s="35"/>
      <c r="B4902" s="35"/>
      <c r="G4902" s="0" t="str">
        <f aca="false">IF(A4902="","",IF(AND(A4902&gt;=Debut,A4902&lt;Fin),1,0))</f>
        <v/>
      </c>
      <c r="H4902" s="0" t="str">
        <f aca="false">IF(G4902=1,INT(ROUND((A4902-Debut)*86400,0)/600),"")</f>
        <v/>
      </c>
      <c r="I4902" s="0" t="str">
        <f aca="false">IF(G4902=1,INT(ROUND((A4902-Debut)*86400,0)/3600),"")</f>
        <v/>
      </c>
      <c r="J4902" s="0" t="str">
        <f aca="false">IF(OR(A4902="",B4902=""),"",ROUND((B4902-A4902)*86400,0))</f>
        <v/>
      </c>
      <c r="K4902" s="37" t="str">
        <f aca="false">IF(G4902=1,IF(COUNTIFS($C:$C,C4902,$G:$G,1,$A:$A,"&gt;="&amp;(A4902-FenetreInterm/86400),$A:$A,"&lt;="&amp;A4902)&gt;=NbInterm,1,0),"")</f>
        <v/>
      </c>
      <c r="L4902" s="37" t="str">
        <f aca="false">IF(G4902=1,IF(B4902="",0,IF(J4902&lt;SeuilFugitive,1,0)),"")</f>
        <v/>
      </c>
      <c r="M4902" s="37" t="str">
        <f aca="false">IF(G4902=1,IF(B4902="",IF((Fin-A4902)*24&gt;SeuilFigee,1,0),IF(J4902&gt;SeuilFigee*3600,1,0)),"")</f>
        <v/>
      </c>
      <c r="N4902" s="0" t="str">
        <f aca="false">IF(G4902=1,IF(COUNTIF(H$2:H4902,H4902)=1,COUNTIF($H:$H,H4902),""),"")</f>
        <v/>
      </c>
      <c r="O4902" s="0" t="str">
        <f aca="false">IF(G4902=1,IF(COUNTIF(I$2:I4902,I4902)=1,COUNTIF($I:$I,I4902),""),"")</f>
        <v/>
      </c>
      <c r="P4902" s="38" t="str">
        <f aca="false">IF(G4902=1,IF(COUNTIFS(C$2:C4902,C4902,G$2:G4902,1)=1,COUNTIFS($C:$C,C4902,$G:$G,1)+ROW()/10000000,""),"")</f>
        <v/>
      </c>
      <c r="Q4902" s="0" t="str">
        <f aca="false">IF(K4902=1,IF(COUNTIFS(C$2:C4902,C4902,K$2:K4902,1)=1,1,0),"")</f>
        <v/>
      </c>
      <c r="R4902" s="0" t="str">
        <f aca="false">IF(M4902=1,IF(COUNTIFS(C$2:C4902,C4902,M$2:M4902,1)=1,1,0),"")</f>
        <v/>
      </c>
      <c r="S4902" s="0" t="str">
        <f aca="false">IF(L4902=1,IF(COUNTIFS(C$2:C4902,C4902,L$2:L4902,1)=1,1,0),"")</f>
        <v/>
      </c>
      <c r="T4902" s="38" t="str">
        <f aca="false">IF(N4902="","",N4902+ROW()/10000000)</f>
        <v/>
      </c>
      <c r="U4902" s="0" t="str">
        <f aca="false">IF(G4902=1,IF(B4902="",1,0),"")</f>
        <v/>
      </c>
    </row>
    <row r="4903" customFormat="false" ht="15" hidden="false" customHeight="false" outlineLevel="0" collapsed="false">
      <c r="A4903" s="35"/>
      <c r="B4903" s="35"/>
      <c r="G4903" s="0" t="str">
        <f aca="false">IF(A4903="","",IF(AND(A4903&gt;=Debut,A4903&lt;Fin),1,0))</f>
        <v/>
      </c>
      <c r="H4903" s="0" t="str">
        <f aca="false">IF(G4903=1,INT(ROUND((A4903-Debut)*86400,0)/600),"")</f>
        <v/>
      </c>
      <c r="I4903" s="0" t="str">
        <f aca="false">IF(G4903=1,INT(ROUND((A4903-Debut)*86400,0)/3600),"")</f>
        <v/>
      </c>
      <c r="J4903" s="0" t="str">
        <f aca="false">IF(OR(A4903="",B4903=""),"",ROUND((B4903-A4903)*86400,0))</f>
        <v/>
      </c>
      <c r="K4903" s="37" t="str">
        <f aca="false">IF(G4903=1,IF(COUNTIFS($C:$C,C4903,$G:$G,1,$A:$A,"&gt;="&amp;(A4903-FenetreInterm/86400),$A:$A,"&lt;="&amp;A4903)&gt;=NbInterm,1,0),"")</f>
        <v/>
      </c>
      <c r="L4903" s="37" t="str">
        <f aca="false">IF(G4903=1,IF(B4903="",0,IF(J4903&lt;SeuilFugitive,1,0)),"")</f>
        <v/>
      </c>
      <c r="M4903" s="37" t="str">
        <f aca="false">IF(G4903=1,IF(B4903="",IF((Fin-A4903)*24&gt;SeuilFigee,1,0),IF(J4903&gt;SeuilFigee*3600,1,0)),"")</f>
        <v/>
      </c>
      <c r="N4903" s="0" t="str">
        <f aca="false">IF(G4903=1,IF(COUNTIF(H$2:H4903,H4903)=1,COUNTIF($H:$H,H4903),""),"")</f>
        <v/>
      </c>
      <c r="O4903" s="0" t="str">
        <f aca="false">IF(G4903=1,IF(COUNTIF(I$2:I4903,I4903)=1,COUNTIF($I:$I,I4903),""),"")</f>
        <v/>
      </c>
      <c r="P4903" s="38" t="str">
        <f aca="false">IF(G4903=1,IF(COUNTIFS(C$2:C4903,C4903,G$2:G4903,1)=1,COUNTIFS($C:$C,C4903,$G:$G,1)+ROW()/10000000,""),"")</f>
        <v/>
      </c>
      <c r="Q4903" s="0" t="str">
        <f aca="false">IF(K4903=1,IF(COUNTIFS(C$2:C4903,C4903,K$2:K4903,1)=1,1,0),"")</f>
        <v/>
      </c>
      <c r="R4903" s="0" t="str">
        <f aca="false">IF(M4903=1,IF(COUNTIFS(C$2:C4903,C4903,M$2:M4903,1)=1,1,0),"")</f>
        <v/>
      </c>
      <c r="S4903" s="0" t="str">
        <f aca="false">IF(L4903=1,IF(COUNTIFS(C$2:C4903,C4903,L$2:L4903,1)=1,1,0),"")</f>
        <v/>
      </c>
      <c r="T4903" s="38" t="str">
        <f aca="false">IF(N4903="","",N4903+ROW()/10000000)</f>
        <v/>
      </c>
      <c r="U4903" s="0" t="str">
        <f aca="false">IF(G4903=1,IF(B4903="",1,0),"")</f>
        <v/>
      </c>
    </row>
    <row r="4904" customFormat="false" ht="15" hidden="false" customHeight="false" outlineLevel="0" collapsed="false">
      <c r="A4904" s="35"/>
      <c r="B4904" s="35"/>
      <c r="G4904" s="0" t="str">
        <f aca="false">IF(A4904="","",IF(AND(A4904&gt;=Debut,A4904&lt;Fin),1,0))</f>
        <v/>
      </c>
      <c r="H4904" s="0" t="str">
        <f aca="false">IF(G4904=1,INT(ROUND((A4904-Debut)*86400,0)/600),"")</f>
        <v/>
      </c>
      <c r="I4904" s="0" t="str">
        <f aca="false">IF(G4904=1,INT(ROUND((A4904-Debut)*86400,0)/3600),"")</f>
        <v/>
      </c>
      <c r="J4904" s="0" t="str">
        <f aca="false">IF(OR(A4904="",B4904=""),"",ROUND((B4904-A4904)*86400,0))</f>
        <v/>
      </c>
      <c r="K4904" s="37" t="str">
        <f aca="false">IF(G4904=1,IF(COUNTIFS($C:$C,C4904,$G:$G,1,$A:$A,"&gt;="&amp;(A4904-FenetreInterm/86400),$A:$A,"&lt;="&amp;A4904)&gt;=NbInterm,1,0),"")</f>
        <v/>
      </c>
      <c r="L4904" s="37" t="str">
        <f aca="false">IF(G4904=1,IF(B4904="",0,IF(J4904&lt;SeuilFugitive,1,0)),"")</f>
        <v/>
      </c>
      <c r="M4904" s="37" t="str">
        <f aca="false">IF(G4904=1,IF(B4904="",IF((Fin-A4904)*24&gt;SeuilFigee,1,0),IF(J4904&gt;SeuilFigee*3600,1,0)),"")</f>
        <v/>
      </c>
      <c r="N4904" s="0" t="str">
        <f aca="false">IF(G4904=1,IF(COUNTIF(H$2:H4904,H4904)=1,COUNTIF($H:$H,H4904),""),"")</f>
        <v/>
      </c>
      <c r="O4904" s="0" t="str">
        <f aca="false">IF(G4904=1,IF(COUNTIF(I$2:I4904,I4904)=1,COUNTIF($I:$I,I4904),""),"")</f>
        <v/>
      </c>
      <c r="P4904" s="38" t="str">
        <f aca="false">IF(G4904=1,IF(COUNTIFS(C$2:C4904,C4904,G$2:G4904,1)=1,COUNTIFS($C:$C,C4904,$G:$G,1)+ROW()/10000000,""),"")</f>
        <v/>
      </c>
      <c r="Q4904" s="0" t="str">
        <f aca="false">IF(K4904=1,IF(COUNTIFS(C$2:C4904,C4904,K$2:K4904,1)=1,1,0),"")</f>
        <v/>
      </c>
      <c r="R4904" s="0" t="str">
        <f aca="false">IF(M4904=1,IF(COUNTIFS(C$2:C4904,C4904,M$2:M4904,1)=1,1,0),"")</f>
        <v/>
      </c>
      <c r="S4904" s="0" t="str">
        <f aca="false">IF(L4904=1,IF(COUNTIFS(C$2:C4904,C4904,L$2:L4904,1)=1,1,0),"")</f>
        <v/>
      </c>
      <c r="T4904" s="38" t="str">
        <f aca="false">IF(N4904="","",N4904+ROW()/10000000)</f>
        <v/>
      </c>
      <c r="U4904" s="0" t="str">
        <f aca="false">IF(G4904=1,IF(B4904="",1,0),"")</f>
        <v/>
      </c>
    </row>
    <row r="4905" customFormat="false" ht="15" hidden="false" customHeight="false" outlineLevel="0" collapsed="false">
      <c r="A4905" s="35"/>
      <c r="B4905" s="35"/>
      <c r="G4905" s="0" t="str">
        <f aca="false">IF(A4905="","",IF(AND(A4905&gt;=Debut,A4905&lt;Fin),1,0))</f>
        <v/>
      </c>
      <c r="H4905" s="0" t="str">
        <f aca="false">IF(G4905=1,INT(ROUND((A4905-Debut)*86400,0)/600),"")</f>
        <v/>
      </c>
      <c r="I4905" s="0" t="str">
        <f aca="false">IF(G4905=1,INT(ROUND((A4905-Debut)*86400,0)/3600),"")</f>
        <v/>
      </c>
      <c r="J4905" s="0" t="str">
        <f aca="false">IF(OR(A4905="",B4905=""),"",ROUND((B4905-A4905)*86400,0))</f>
        <v/>
      </c>
      <c r="K4905" s="37" t="str">
        <f aca="false">IF(G4905=1,IF(COUNTIFS($C:$C,C4905,$G:$G,1,$A:$A,"&gt;="&amp;(A4905-FenetreInterm/86400),$A:$A,"&lt;="&amp;A4905)&gt;=NbInterm,1,0),"")</f>
        <v/>
      </c>
      <c r="L4905" s="37" t="str">
        <f aca="false">IF(G4905=1,IF(B4905="",0,IF(J4905&lt;SeuilFugitive,1,0)),"")</f>
        <v/>
      </c>
      <c r="M4905" s="37" t="str">
        <f aca="false">IF(G4905=1,IF(B4905="",IF((Fin-A4905)*24&gt;SeuilFigee,1,0),IF(J4905&gt;SeuilFigee*3600,1,0)),"")</f>
        <v/>
      </c>
      <c r="N4905" s="0" t="str">
        <f aca="false">IF(G4905=1,IF(COUNTIF(H$2:H4905,H4905)=1,COUNTIF($H:$H,H4905),""),"")</f>
        <v/>
      </c>
      <c r="O4905" s="0" t="str">
        <f aca="false">IF(G4905=1,IF(COUNTIF(I$2:I4905,I4905)=1,COUNTIF($I:$I,I4905),""),"")</f>
        <v/>
      </c>
      <c r="P4905" s="38" t="str">
        <f aca="false">IF(G4905=1,IF(COUNTIFS(C$2:C4905,C4905,G$2:G4905,1)=1,COUNTIFS($C:$C,C4905,$G:$G,1)+ROW()/10000000,""),"")</f>
        <v/>
      </c>
      <c r="Q4905" s="0" t="str">
        <f aca="false">IF(K4905=1,IF(COUNTIFS(C$2:C4905,C4905,K$2:K4905,1)=1,1,0),"")</f>
        <v/>
      </c>
      <c r="R4905" s="0" t="str">
        <f aca="false">IF(M4905=1,IF(COUNTIFS(C$2:C4905,C4905,M$2:M4905,1)=1,1,0),"")</f>
        <v/>
      </c>
      <c r="S4905" s="0" t="str">
        <f aca="false">IF(L4905=1,IF(COUNTIFS(C$2:C4905,C4905,L$2:L4905,1)=1,1,0),"")</f>
        <v/>
      </c>
      <c r="T4905" s="38" t="str">
        <f aca="false">IF(N4905="","",N4905+ROW()/10000000)</f>
        <v/>
      </c>
      <c r="U4905" s="0" t="str">
        <f aca="false">IF(G4905=1,IF(B4905="",1,0),"")</f>
        <v/>
      </c>
    </row>
    <row r="4906" customFormat="false" ht="15" hidden="false" customHeight="false" outlineLevel="0" collapsed="false">
      <c r="A4906" s="35"/>
      <c r="B4906" s="35"/>
      <c r="G4906" s="0" t="str">
        <f aca="false">IF(A4906="","",IF(AND(A4906&gt;=Debut,A4906&lt;Fin),1,0))</f>
        <v/>
      </c>
      <c r="H4906" s="0" t="str">
        <f aca="false">IF(G4906=1,INT(ROUND((A4906-Debut)*86400,0)/600),"")</f>
        <v/>
      </c>
      <c r="I4906" s="0" t="str">
        <f aca="false">IF(G4906=1,INT(ROUND((A4906-Debut)*86400,0)/3600),"")</f>
        <v/>
      </c>
      <c r="J4906" s="0" t="str">
        <f aca="false">IF(OR(A4906="",B4906=""),"",ROUND((B4906-A4906)*86400,0))</f>
        <v/>
      </c>
      <c r="K4906" s="37" t="str">
        <f aca="false">IF(G4906=1,IF(COUNTIFS($C:$C,C4906,$G:$G,1,$A:$A,"&gt;="&amp;(A4906-FenetreInterm/86400),$A:$A,"&lt;="&amp;A4906)&gt;=NbInterm,1,0),"")</f>
        <v/>
      </c>
      <c r="L4906" s="37" t="str">
        <f aca="false">IF(G4906=1,IF(B4906="",0,IF(J4906&lt;SeuilFugitive,1,0)),"")</f>
        <v/>
      </c>
      <c r="M4906" s="37" t="str">
        <f aca="false">IF(G4906=1,IF(B4906="",IF((Fin-A4906)*24&gt;SeuilFigee,1,0),IF(J4906&gt;SeuilFigee*3600,1,0)),"")</f>
        <v/>
      </c>
      <c r="N4906" s="0" t="str">
        <f aca="false">IF(G4906=1,IF(COUNTIF(H$2:H4906,H4906)=1,COUNTIF($H:$H,H4906),""),"")</f>
        <v/>
      </c>
      <c r="O4906" s="0" t="str">
        <f aca="false">IF(G4906=1,IF(COUNTIF(I$2:I4906,I4906)=1,COUNTIF($I:$I,I4906),""),"")</f>
        <v/>
      </c>
      <c r="P4906" s="38" t="str">
        <f aca="false">IF(G4906=1,IF(COUNTIFS(C$2:C4906,C4906,G$2:G4906,1)=1,COUNTIFS($C:$C,C4906,$G:$G,1)+ROW()/10000000,""),"")</f>
        <v/>
      </c>
      <c r="Q4906" s="0" t="str">
        <f aca="false">IF(K4906=1,IF(COUNTIFS(C$2:C4906,C4906,K$2:K4906,1)=1,1,0),"")</f>
        <v/>
      </c>
      <c r="R4906" s="0" t="str">
        <f aca="false">IF(M4906=1,IF(COUNTIFS(C$2:C4906,C4906,M$2:M4906,1)=1,1,0),"")</f>
        <v/>
      </c>
      <c r="S4906" s="0" t="str">
        <f aca="false">IF(L4906=1,IF(COUNTIFS(C$2:C4906,C4906,L$2:L4906,1)=1,1,0),"")</f>
        <v/>
      </c>
      <c r="T4906" s="38" t="str">
        <f aca="false">IF(N4906="","",N4906+ROW()/10000000)</f>
        <v/>
      </c>
      <c r="U4906" s="0" t="str">
        <f aca="false">IF(G4906=1,IF(B4906="",1,0),"")</f>
        <v/>
      </c>
    </row>
    <row r="4907" customFormat="false" ht="15" hidden="false" customHeight="false" outlineLevel="0" collapsed="false">
      <c r="A4907" s="35"/>
      <c r="B4907" s="35"/>
      <c r="G4907" s="0" t="str">
        <f aca="false">IF(A4907="","",IF(AND(A4907&gt;=Debut,A4907&lt;Fin),1,0))</f>
        <v/>
      </c>
      <c r="H4907" s="0" t="str">
        <f aca="false">IF(G4907=1,INT(ROUND((A4907-Debut)*86400,0)/600),"")</f>
        <v/>
      </c>
      <c r="I4907" s="0" t="str">
        <f aca="false">IF(G4907=1,INT(ROUND((A4907-Debut)*86400,0)/3600),"")</f>
        <v/>
      </c>
      <c r="J4907" s="0" t="str">
        <f aca="false">IF(OR(A4907="",B4907=""),"",ROUND((B4907-A4907)*86400,0))</f>
        <v/>
      </c>
      <c r="K4907" s="37" t="str">
        <f aca="false">IF(G4907=1,IF(COUNTIFS($C:$C,C4907,$G:$G,1,$A:$A,"&gt;="&amp;(A4907-FenetreInterm/86400),$A:$A,"&lt;="&amp;A4907)&gt;=NbInterm,1,0),"")</f>
        <v/>
      </c>
      <c r="L4907" s="37" t="str">
        <f aca="false">IF(G4907=1,IF(B4907="",0,IF(J4907&lt;SeuilFugitive,1,0)),"")</f>
        <v/>
      </c>
      <c r="M4907" s="37" t="str">
        <f aca="false">IF(G4907=1,IF(B4907="",IF((Fin-A4907)*24&gt;SeuilFigee,1,0),IF(J4907&gt;SeuilFigee*3600,1,0)),"")</f>
        <v/>
      </c>
      <c r="N4907" s="0" t="str">
        <f aca="false">IF(G4907=1,IF(COUNTIF(H$2:H4907,H4907)=1,COUNTIF($H:$H,H4907),""),"")</f>
        <v/>
      </c>
      <c r="O4907" s="0" t="str">
        <f aca="false">IF(G4907=1,IF(COUNTIF(I$2:I4907,I4907)=1,COUNTIF($I:$I,I4907),""),"")</f>
        <v/>
      </c>
      <c r="P4907" s="38" t="str">
        <f aca="false">IF(G4907=1,IF(COUNTIFS(C$2:C4907,C4907,G$2:G4907,1)=1,COUNTIFS($C:$C,C4907,$G:$G,1)+ROW()/10000000,""),"")</f>
        <v/>
      </c>
      <c r="Q4907" s="0" t="str">
        <f aca="false">IF(K4907=1,IF(COUNTIFS(C$2:C4907,C4907,K$2:K4907,1)=1,1,0),"")</f>
        <v/>
      </c>
      <c r="R4907" s="0" t="str">
        <f aca="false">IF(M4907=1,IF(COUNTIFS(C$2:C4907,C4907,M$2:M4907,1)=1,1,0),"")</f>
        <v/>
      </c>
      <c r="S4907" s="0" t="str">
        <f aca="false">IF(L4907=1,IF(COUNTIFS(C$2:C4907,C4907,L$2:L4907,1)=1,1,0),"")</f>
        <v/>
      </c>
      <c r="T4907" s="38" t="str">
        <f aca="false">IF(N4907="","",N4907+ROW()/10000000)</f>
        <v/>
      </c>
      <c r="U4907" s="0" t="str">
        <f aca="false">IF(G4907=1,IF(B4907="",1,0),"")</f>
        <v/>
      </c>
    </row>
    <row r="4908" customFormat="false" ht="15" hidden="false" customHeight="false" outlineLevel="0" collapsed="false">
      <c r="A4908" s="35"/>
      <c r="B4908" s="35"/>
      <c r="G4908" s="0" t="str">
        <f aca="false">IF(A4908="","",IF(AND(A4908&gt;=Debut,A4908&lt;Fin),1,0))</f>
        <v/>
      </c>
      <c r="H4908" s="0" t="str">
        <f aca="false">IF(G4908=1,INT(ROUND((A4908-Debut)*86400,0)/600),"")</f>
        <v/>
      </c>
      <c r="I4908" s="0" t="str">
        <f aca="false">IF(G4908=1,INT(ROUND((A4908-Debut)*86400,0)/3600),"")</f>
        <v/>
      </c>
      <c r="J4908" s="0" t="str">
        <f aca="false">IF(OR(A4908="",B4908=""),"",ROUND((B4908-A4908)*86400,0))</f>
        <v/>
      </c>
      <c r="K4908" s="37" t="str">
        <f aca="false">IF(G4908=1,IF(COUNTIFS($C:$C,C4908,$G:$G,1,$A:$A,"&gt;="&amp;(A4908-FenetreInterm/86400),$A:$A,"&lt;="&amp;A4908)&gt;=NbInterm,1,0),"")</f>
        <v/>
      </c>
      <c r="L4908" s="37" t="str">
        <f aca="false">IF(G4908=1,IF(B4908="",0,IF(J4908&lt;SeuilFugitive,1,0)),"")</f>
        <v/>
      </c>
      <c r="M4908" s="37" t="str">
        <f aca="false">IF(G4908=1,IF(B4908="",IF((Fin-A4908)*24&gt;SeuilFigee,1,0),IF(J4908&gt;SeuilFigee*3600,1,0)),"")</f>
        <v/>
      </c>
      <c r="N4908" s="0" t="str">
        <f aca="false">IF(G4908=1,IF(COUNTIF(H$2:H4908,H4908)=1,COUNTIF($H:$H,H4908),""),"")</f>
        <v/>
      </c>
      <c r="O4908" s="0" t="str">
        <f aca="false">IF(G4908=1,IF(COUNTIF(I$2:I4908,I4908)=1,COUNTIF($I:$I,I4908),""),"")</f>
        <v/>
      </c>
      <c r="P4908" s="38" t="str">
        <f aca="false">IF(G4908=1,IF(COUNTIFS(C$2:C4908,C4908,G$2:G4908,1)=1,COUNTIFS($C:$C,C4908,$G:$G,1)+ROW()/10000000,""),"")</f>
        <v/>
      </c>
      <c r="Q4908" s="0" t="str">
        <f aca="false">IF(K4908=1,IF(COUNTIFS(C$2:C4908,C4908,K$2:K4908,1)=1,1,0),"")</f>
        <v/>
      </c>
      <c r="R4908" s="0" t="str">
        <f aca="false">IF(M4908=1,IF(COUNTIFS(C$2:C4908,C4908,M$2:M4908,1)=1,1,0),"")</f>
        <v/>
      </c>
      <c r="S4908" s="0" t="str">
        <f aca="false">IF(L4908=1,IF(COUNTIFS(C$2:C4908,C4908,L$2:L4908,1)=1,1,0),"")</f>
        <v/>
      </c>
      <c r="T4908" s="38" t="str">
        <f aca="false">IF(N4908="","",N4908+ROW()/10000000)</f>
        <v/>
      </c>
      <c r="U4908" s="0" t="str">
        <f aca="false">IF(G4908=1,IF(B4908="",1,0),"")</f>
        <v/>
      </c>
    </row>
    <row r="4909" customFormat="false" ht="15" hidden="false" customHeight="false" outlineLevel="0" collapsed="false">
      <c r="A4909" s="35"/>
      <c r="B4909" s="35"/>
      <c r="G4909" s="0" t="str">
        <f aca="false">IF(A4909="","",IF(AND(A4909&gt;=Debut,A4909&lt;Fin),1,0))</f>
        <v/>
      </c>
      <c r="H4909" s="0" t="str">
        <f aca="false">IF(G4909=1,INT(ROUND((A4909-Debut)*86400,0)/600),"")</f>
        <v/>
      </c>
      <c r="I4909" s="0" t="str">
        <f aca="false">IF(G4909=1,INT(ROUND((A4909-Debut)*86400,0)/3600),"")</f>
        <v/>
      </c>
      <c r="J4909" s="0" t="str">
        <f aca="false">IF(OR(A4909="",B4909=""),"",ROUND((B4909-A4909)*86400,0))</f>
        <v/>
      </c>
      <c r="K4909" s="37" t="str">
        <f aca="false">IF(G4909=1,IF(COUNTIFS($C:$C,C4909,$G:$G,1,$A:$A,"&gt;="&amp;(A4909-FenetreInterm/86400),$A:$A,"&lt;="&amp;A4909)&gt;=NbInterm,1,0),"")</f>
        <v/>
      </c>
      <c r="L4909" s="37" t="str">
        <f aca="false">IF(G4909=1,IF(B4909="",0,IF(J4909&lt;SeuilFugitive,1,0)),"")</f>
        <v/>
      </c>
      <c r="M4909" s="37" t="str">
        <f aca="false">IF(G4909=1,IF(B4909="",IF((Fin-A4909)*24&gt;SeuilFigee,1,0),IF(J4909&gt;SeuilFigee*3600,1,0)),"")</f>
        <v/>
      </c>
      <c r="N4909" s="0" t="str">
        <f aca="false">IF(G4909=1,IF(COUNTIF(H$2:H4909,H4909)=1,COUNTIF($H:$H,H4909),""),"")</f>
        <v/>
      </c>
      <c r="O4909" s="0" t="str">
        <f aca="false">IF(G4909=1,IF(COUNTIF(I$2:I4909,I4909)=1,COUNTIF($I:$I,I4909),""),"")</f>
        <v/>
      </c>
      <c r="P4909" s="38" t="str">
        <f aca="false">IF(G4909=1,IF(COUNTIFS(C$2:C4909,C4909,G$2:G4909,1)=1,COUNTIFS($C:$C,C4909,$G:$G,1)+ROW()/10000000,""),"")</f>
        <v/>
      </c>
      <c r="Q4909" s="0" t="str">
        <f aca="false">IF(K4909=1,IF(COUNTIFS(C$2:C4909,C4909,K$2:K4909,1)=1,1,0),"")</f>
        <v/>
      </c>
      <c r="R4909" s="0" t="str">
        <f aca="false">IF(M4909=1,IF(COUNTIFS(C$2:C4909,C4909,M$2:M4909,1)=1,1,0),"")</f>
        <v/>
      </c>
      <c r="S4909" s="0" t="str">
        <f aca="false">IF(L4909=1,IF(COUNTIFS(C$2:C4909,C4909,L$2:L4909,1)=1,1,0),"")</f>
        <v/>
      </c>
      <c r="T4909" s="38" t="str">
        <f aca="false">IF(N4909="","",N4909+ROW()/10000000)</f>
        <v/>
      </c>
      <c r="U4909" s="0" t="str">
        <f aca="false">IF(G4909=1,IF(B4909="",1,0),"")</f>
        <v/>
      </c>
    </row>
    <row r="4910" customFormat="false" ht="15" hidden="false" customHeight="false" outlineLevel="0" collapsed="false">
      <c r="A4910" s="35"/>
      <c r="B4910" s="35"/>
      <c r="G4910" s="0" t="str">
        <f aca="false">IF(A4910="","",IF(AND(A4910&gt;=Debut,A4910&lt;Fin),1,0))</f>
        <v/>
      </c>
      <c r="H4910" s="0" t="str">
        <f aca="false">IF(G4910=1,INT(ROUND((A4910-Debut)*86400,0)/600),"")</f>
        <v/>
      </c>
      <c r="I4910" s="0" t="str">
        <f aca="false">IF(G4910=1,INT(ROUND((A4910-Debut)*86400,0)/3600),"")</f>
        <v/>
      </c>
      <c r="J4910" s="0" t="str">
        <f aca="false">IF(OR(A4910="",B4910=""),"",ROUND((B4910-A4910)*86400,0))</f>
        <v/>
      </c>
      <c r="K4910" s="37" t="str">
        <f aca="false">IF(G4910=1,IF(COUNTIFS($C:$C,C4910,$G:$G,1,$A:$A,"&gt;="&amp;(A4910-FenetreInterm/86400),$A:$A,"&lt;="&amp;A4910)&gt;=NbInterm,1,0),"")</f>
        <v/>
      </c>
      <c r="L4910" s="37" t="str">
        <f aca="false">IF(G4910=1,IF(B4910="",0,IF(J4910&lt;SeuilFugitive,1,0)),"")</f>
        <v/>
      </c>
      <c r="M4910" s="37" t="str">
        <f aca="false">IF(G4910=1,IF(B4910="",IF((Fin-A4910)*24&gt;SeuilFigee,1,0),IF(J4910&gt;SeuilFigee*3600,1,0)),"")</f>
        <v/>
      </c>
      <c r="N4910" s="0" t="str">
        <f aca="false">IF(G4910=1,IF(COUNTIF(H$2:H4910,H4910)=1,COUNTIF($H:$H,H4910),""),"")</f>
        <v/>
      </c>
      <c r="O4910" s="0" t="str">
        <f aca="false">IF(G4910=1,IF(COUNTIF(I$2:I4910,I4910)=1,COUNTIF($I:$I,I4910),""),"")</f>
        <v/>
      </c>
      <c r="P4910" s="38" t="str">
        <f aca="false">IF(G4910=1,IF(COUNTIFS(C$2:C4910,C4910,G$2:G4910,1)=1,COUNTIFS($C:$C,C4910,$G:$G,1)+ROW()/10000000,""),"")</f>
        <v/>
      </c>
      <c r="Q4910" s="0" t="str">
        <f aca="false">IF(K4910=1,IF(COUNTIFS(C$2:C4910,C4910,K$2:K4910,1)=1,1,0),"")</f>
        <v/>
      </c>
      <c r="R4910" s="0" t="str">
        <f aca="false">IF(M4910=1,IF(COUNTIFS(C$2:C4910,C4910,M$2:M4910,1)=1,1,0),"")</f>
        <v/>
      </c>
      <c r="S4910" s="0" t="str">
        <f aca="false">IF(L4910=1,IF(COUNTIFS(C$2:C4910,C4910,L$2:L4910,1)=1,1,0),"")</f>
        <v/>
      </c>
      <c r="T4910" s="38" t="str">
        <f aca="false">IF(N4910="","",N4910+ROW()/10000000)</f>
        <v/>
      </c>
      <c r="U4910" s="0" t="str">
        <f aca="false">IF(G4910=1,IF(B4910="",1,0),"")</f>
        <v/>
      </c>
    </row>
    <row r="4911" customFormat="false" ht="15" hidden="false" customHeight="false" outlineLevel="0" collapsed="false">
      <c r="A4911" s="35"/>
      <c r="B4911" s="35"/>
      <c r="G4911" s="0" t="str">
        <f aca="false">IF(A4911="","",IF(AND(A4911&gt;=Debut,A4911&lt;Fin),1,0))</f>
        <v/>
      </c>
      <c r="H4911" s="0" t="str">
        <f aca="false">IF(G4911=1,INT(ROUND((A4911-Debut)*86400,0)/600),"")</f>
        <v/>
      </c>
      <c r="I4911" s="0" t="str">
        <f aca="false">IF(G4911=1,INT(ROUND((A4911-Debut)*86400,0)/3600),"")</f>
        <v/>
      </c>
      <c r="J4911" s="0" t="str">
        <f aca="false">IF(OR(A4911="",B4911=""),"",ROUND((B4911-A4911)*86400,0))</f>
        <v/>
      </c>
      <c r="K4911" s="37" t="str">
        <f aca="false">IF(G4911=1,IF(COUNTIFS($C:$C,C4911,$G:$G,1,$A:$A,"&gt;="&amp;(A4911-FenetreInterm/86400),$A:$A,"&lt;="&amp;A4911)&gt;=NbInterm,1,0),"")</f>
        <v/>
      </c>
      <c r="L4911" s="37" t="str">
        <f aca="false">IF(G4911=1,IF(B4911="",0,IF(J4911&lt;SeuilFugitive,1,0)),"")</f>
        <v/>
      </c>
      <c r="M4911" s="37" t="str">
        <f aca="false">IF(G4911=1,IF(B4911="",IF((Fin-A4911)*24&gt;SeuilFigee,1,0),IF(J4911&gt;SeuilFigee*3600,1,0)),"")</f>
        <v/>
      </c>
      <c r="N4911" s="0" t="str">
        <f aca="false">IF(G4911=1,IF(COUNTIF(H$2:H4911,H4911)=1,COUNTIF($H:$H,H4911),""),"")</f>
        <v/>
      </c>
      <c r="O4911" s="0" t="str">
        <f aca="false">IF(G4911=1,IF(COUNTIF(I$2:I4911,I4911)=1,COUNTIF($I:$I,I4911),""),"")</f>
        <v/>
      </c>
      <c r="P4911" s="38" t="str">
        <f aca="false">IF(G4911=1,IF(COUNTIFS(C$2:C4911,C4911,G$2:G4911,1)=1,COUNTIFS($C:$C,C4911,$G:$G,1)+ROW()/10000000,""),"")</f>
        <v/>
      </c>
      <c r="Q4911" s="0" t="str">
        <f aca="false">IF(K4911=1,IF(COUNTIFS(C$2:C4911,C4911,K$2:K4911,1)=1,1,0),"")</f>
        <v/>
      </c>
      <c r="R4911" s="0" t="str">
        <f aca="false">IF(M4911=1,IF(COUNTIFS(C$2:C4911,C4911,M$2:M4911,1)=1,1,0),"")</f>
        <v/>
      </c>
      <c r="S4911" s="0" t="str">
        <f aca="false">IF(L4911=1,IF(COUNTIFS(C$2:C4911,C4911,L$2:L4911,1)=1,1,0),"")</f>
        <v/>
      </c>
      <c r="T4911" s="38" t="str">
        <f aca="false">IF(N4911="","",N4911+ROW()/10000000)</f>
        <v/>
      </c>
      <c r="U4911" s="0" t="str">
        <f aca="false">IF(G4911=1,IF(B4911="",1,0),"")</f>
        <v/>
      </c>
    </row>
    <row r="4912" customFormat="false" ht="15" hidden="false" customHeight="false" outlineLevel="0" collapsed="false">
      <c r="A4912" s="35"/>
      <c r="B4912" s="35"/>
      <c r="G4912" s="0" t="str">
        <f aca="false">IF(A4912="","",IF(AND(A4912&gt;=Debut,A4912&lt;Fin),1,0))</f>
        <v/>
      </c>
      <c r="H4912" s="0" t="str">
        <f aca="false">IF(G4912=1,INT(ROUND((A4912-Debut)*86400,0)/600),"")</f>
        <v/>
      </c>
      <c r="I4912" s="0" t="str">
        <f aca="false">IF(G4912=1,INT(ROUND((A4912-Debut)*86400,0)/3600),"")</f>
        <v/>
      </c>
      <c r="J4912" s="0" t="str">
        <f aca="false">IF(OR(A4912="",B4912=""),"",ROUND((B4912-A4912)*86400,0))</f>
        <v/>
      </c>
      <c r="K4912" s="37" t="str">
        <f aca="false">IF(G4912=1,IF(COUNTIFS($C:$C,C4912,$G:$G,1,$A:$A,"&gt;="&amp;(A4912-FenetreInterm/86400),$A:$A,"&lt;="&amp;A4912)&gt;=NbInterm,1,0),"")</f>
        <v/>
      </c>
      <c r="L4912" s="37" t="str">
        <f aca="false">IF(G4912=1,IF(B4912="",0,IF(J4912&lt;SeuilFugitive,1,0)),"")</f>
        <v/>
      </c>
      <c r="M4912" s="37" t="str">
        <f aca="false">IF(G4912=1,IF(B4912="",IF((Fin-A4912)*24&gt;SeuilFigee,1,0),IF(J4912&gt;SeuilFigee*3600,1,0)),"")</f>
        <v/>
      </c>
      <c r="N4912" s="0" t="str">
        <f aca="false">IF(G4912=1,IF(COUNTIF(H$2:H4912,H4912)=1,COUNTIF($H:$H,H4912),""),"")</f>
        <v/>
      </c>
      <c r="O4912" s="0" t="str">
        <f aca="false">IF(G4912=1,IF(COUNTIF(I$2:I4912,I4912)=1,COUNTIF($I:$I,I4912),""),"")</f>
        <v/>
      </c>
      <c r="P4912" s="38" t="str">
        <f aca="false">IF(G4912=1,IF(COUNTIFS(C$2:C4912,C4912,G$2:G4912,1)=1,COUNTIFS($C:$C,C4912,$G:$G,1)+ROW()/10000000,""),"")</f>
        <v/>
      </c>
      <c r="Q4912" s="0" t="str">
        <f aca="false">IF(K4912=1,IF(COUNTIFS(C$2:C4912,C4912,K$2:K4912,1)=1,1,0),"")</f>
        <v/>
      </c>
      <c r="R4912" s="0" t="str">
        <f aca="false">IF(M4912=1,IF(COUNTIFS(C$2:C4912,C4912,M$2:M4912,1)=1,1,0),"")</f>
        <v/>
      </c>
      <c r="S4912" s="0" t="str">
        <f aca="false">IF(L4912=1,IF(COUNTIFS(C$2:C4912,C4912,L$2:L4912,1)=1,1,0),"")</f>
        <v/>
      </c>
      <c r="T4912" s="38" t="str">
        <f aca="false">IF(N4912="","",N4912+ROW()/10000000)</f>
        <v/>
      </c>
      <c r="U4912" s="0" t="str">
        <f aca="false">IF(G4912=1,IF(B4912="",1,0),"")</f>
        <v/>
      </c>
    </row>
    <row r="4913" customFormat="false" ht="15" hidden="false" customHeight="false" outlineLevel="0" collapsed="false">
      <c r="A4913" s="35"/>
      <c r="B4913" s="35"/>
      <c r="G4913" s="0" t="str">
        <f aca="false">IF(A4913="","",IF(AND(A4913&gt;=Debut,A4913&lt;Fin),1,0))</f>
        <v/>
      </c>
      <c r="H4913" s="0" t="str">
        <f aca="false">IF(G4913=1,INT(ROUND((A4913-Debut)*86400,0)/600),"")</f>
        <v/>
      </c>
      <c r="I4913" s="0" t="str">
        <f aca="false">IF(G4913=1,INT(ROUND((A4913-Debut)*86400,0)/3600),"")</f>
        <v/>
      </c>
      <c r="J4913" s="0" t="str">
        <f aca="false">IF(OR(A4913="",B4913=""),"",ROUND((B4913-A4913)*86400,0))</f>
        <v/>
      </c>
      <c r="K4913" s="37" t="str">
        <f aca="false">IF(G4913=1,IF(COUNTIFS($C:$C,C4913,$G:$G,1,$A:$A,"&gt;="&amp;(A4913-FenetreInterm/86400),$A:$A,"&lt;="&amp;A4913)&gt;=NbInterm,1,0),"")</f>
        <v/>
      </c>
      <c r="L4913" s="37" t="str">
        <f aca="false">IF(G4913=1,IF(B4913="",0,IF(J4913&lt;SeuilFugitive,1,0)),"")</f>
        <v/>
      </c>
      <c r="M4913" s="37" t="str">
        <f aca="false">IF(G4913=1,IF(B4913="",IF((Fin-A4913)*24&gt;SeuilFigee,1,0),IF(J4913&gt;SeuilFigee*3600,1,0)),"")</f>
        <v/>
      </c>
      <c r="N4913" s="0" t="str">
        <f aca="false">IF(G4913=1,IF(COUNTIF(H$2:H4913,H4913)=1,COUNTIF($H:$H,H4913),""),"")</f>
        <v/>
      </c>
      <c r="O4913" s="0" t="str">
        <f aca="false">IF(G4913=1,IF(COUNTIF(I$2:I4913,I4913)=1,COUNTIF($I:$I,I4913),""),"")</f>
        <v/>
      </c>
      <c r="P4913" s="38" t="str">
        <f aca="false">IF(G4913=1,IF(COUNTIFS(C$2:C4913,C4913,G$2:G4913,1)=1,COUNTIFS($C:$C,C4913,$G:$G,1)+ROW()/10000000,""),"")</f>
        <v/>
      </c>
      <c r="Q4913" s="0" t="str">
        <f aca="false">IF(K4913=1,IF(COUNTIFS(C$2:C4913,C4913,K$2:K4913,1)=1,1,0),"")</f>
        <v/>
      </c>
      <c r="R4913" s="0" t="str">
        <f aca="false">IF(M4913=1,IF(COUNTIFS(C$2:C4913,C4913,M$2:M4913,1)=1,1,0),"")</f>
        <v/>
      </c>
      <c r="S4913" s="0" t="str">
        <f aca="false">IF(L4913=1,IF(COUNTIFS(C$2:C4913,C4913,L$2:L4913,1)=1,1,0),"")</f>
        <v/>
      </c>
      <c r="T4913" s="38" t="str">
        <f aca="false">IF(N4913="","",N4913+ROW()/10000000)</f>
        <v/>
      </c>
      <c r="U4913" s="0" t="str">
        <f aca="false">IF(G4913=1,IF(B4913="",1,0),"")</f>
        <v/>
      </c>
    </row>
    <row r="4914" customFormat="false" ht="15" hidden="false" customHeight="false" outlineLevel="0" collapsed="false">
      <c r="A4914" s="35"/>
      <c r="B4914" s="35"/>
      <c r="G4914" s="0" t="str">
        <f aca="false">IF(A4914="","",IF(AND(A4914&gt;=Debut,A4914&lt;Fin),1,0))</f>
        <v/>
      </c>
      <c r="H4914" s="0" t="str">
        <f aca="false">IF(G4914=1,INT(ROUND((A4914-Debut)*86400,0)/600),"")</f>
        <v/>
      </c>
      <c r="I4914" s="0" t="str">
        <f aca="false">IF(G4914=1,INT(ROUND((A4914-Debut)*86400,0)/3600),"")</f>
        <v/>
      </c>
      <c r="J4914" s="0" t="str">
        <f aca="false">IF(OR(A4914="",B4914=""),"",ROUND((B4914-A4914)*86400,0))</f>
        <v/>
      </c>
      <c r="K4914" s="37" t="str">
        <f aca="false">IF(G4914=1,IF(COUNTIFS($C:$C,C4914,$G:$G,1,$A:$A,"&gt;="&amp;(A4914-FenetreInterm/86400),$A:$A,"&lt;="&amp;A4914)&gt;=NbInterm,1,0),"")</f>
        <v/>
      </c>
      <c r="L4914" s="37" t="str">
        <f aca="false">IF(G4914=1,IF(B4914="",0,IF(J4914&lt;SeuilFugitive,1,0)),"")</f>
        <v/>
      </c>
      <c r="M4914" s="37" t="str">
        <f aca="false">IF(G4914=1,IF(B4914="",IF((Fin-A4914)*24&gt;SeuilFigee,1,0),IF(J4914&gt;SeuilFigee*3600,1,0)),"")</f>
        <v/>
      </c>
      <c r="N4914" s="0" t="str">
        <f aca="false">IF(G4914=1,IF(COUNTIF(H$2:H4914,H4914)=1,COUNTIF($H:$H,H4914),""),"")</f>
        <v/>
      </c>
      <c r="O4914" s="0" t="str">
        <f aca="false">IF(G4914=1,IF(COUNTIF(I$2:I4914,I4914)=1,COUNTIF($I:$I,I4914),""),"")</f>
        <v/>
      </c>
      <c r="P4914" s="38" t="str">
        <f aca="false">IF(G4914=1,IF(COUNTIFS(C$2:C4914,C4914,G$2:G4914,1)=1,COUNTIFS($C:$C,C4914,$G:$G,1)+ROW()/10000000,""),"")</f>
        <v/>
      </c>
      <c r="Q4914" s="0" t="str">
        <f aca="false">IF(K4914=1,IF(COUNTIFS(C$2:C4914,C4914,K$2:K4914,1)=1,1,0),"")</f>
        <v/>
      </c>
      <c r="R4914" s="0" t="str">
        <f aca="false">IF(M4914=1,IF(COUNTIFS(C$2:C4914,C4914,M$2:M4914,1)=1,1,0),"")</f>
        <v/>
      </c>
      <c r="S4914" s="0" t="str">
        <f aca="false">IF(L4914=1,IF(COUNTIFS(C$2:C4914,C4914,L$2:L4914,1)=1,1,0),"")</f>
        <v/>
      </c>
      <c r="T4914" s="38" t="str">
        <f aca="false">IF(N4914="","",N4914+ROW()/10000000)</f>
        <v/>
      </c>
      <c r="U4914" s="0" t="str">
        <f aca="false">IF(G4914=1,IF(B4914="",1,0),"")</f>
        <v/>
      </c>
    </row>
    <row r="4915" customFormat="false" ht="15" hidden="false" customHeight="false" outlineLevel="0" collapsed="false">
      <c r="A4915" s="35"/>
      <c r="B4915" s="35"/>
      <c r="G4915" s="0" t="str">
        <f aca="false">IF(A4915="","",IF(AND(A4915&gt;=Debut,A4915&lt;Fin),1,0))</f>
        <v/>
      </c>
      <c r="H4915" s="0" t="str">
        <f aca="false">IF(G4915=1,INT(ROUND((A4915-Debut)*86400,0)/600),"")</f>
        <v/>
      </c>
      <c r="I4915" s="0" t="str">
        <f aca="false">IF(G4915=1,INT(ROUND((A4915-Debut)*86400,0)/3600),"")</f>
        <v/>
      </c>
      <c r="J4915" s="0" t="str">
        <f aca="false">IF(OR(A4915="",B4915=""),"",ROUND((B4915-A4915)*86400,0))</f>
        <v/>
      </c>
      <c r="K4915" s="37" t="str">
        <f aca="false">IF(G4915=1,IF(COUNTIFS($C:$C,C4915,$G:$G,1,$A:$A,"&gt;="&amp;(A4915-FenetreInterm/86400),$A:$A,"&lt;="&amp;A4915)&gt;=NbInterm,1,0),"")</f>
        <v/>
      </c>
      <c r="L4915" s="37" t="str">
        <f aca="false">IF(G4915=1,IF(B4915="",0,IF(J4915&lt;SeuilFugitive,1,0)),"")</f>
        <v/>
      </c>
      <c r="M4915" s="37" t="str">
        <f aca="false">IF(G4915=1,IF(B4915="",IF((Fin-A4915)*24&gt;SeuilFigee,1,0),IF(J4915&gt;SeuilFigee*3600,1,0)),"")</f>
        <v/>
      </c>
      <c r="N4915" s="0" t="str">
        <f aca="false">IF(G4915=1,IF(COUNTIF(H$2:H4915,H4915)=1,COUNTIF($H:$H,H4915),""),"")</f>
        <v/>
      </c>
      <c r="O4915" s="0" t="str">
        <f aca="false">IF(G4915=1,IF(COUNTIF(I$2:I4915,I4915)=1,COUNTIF($I:$I,I4915),""),"")</f>
        <v/>
      </c>
      <c r="P4915" s="38" t="str">
        <f aca="false">IF(G4915=1,IF(COUNTIFS(C$2:C4915,C4915,G$2:G4915,1)=1,COUNTIFS($C:$C,C4915,$G:$G,1)+ROW()/10000000,""),"")</f>
        <v/>
      </c>
      <c r="Q4915" s="0" t="str">
        <f aca="false">IF(K4915=1,IF(COUNTIFS(C$2:C4915,C4915,K$2:K4915,1)=1,1,0),"")</f>
        <v/>
      </c>
      <c r="R4915" s="0" t="str">
        <f aca="false">IF(M4915=1,IF(COUNTIFS(C$2:C4915,C4915,M$2:M4915,1)=1,1,0),"")</f>
        <v/>
      </c>
      <c r="S4915" s="0" t="str">
        <f aca="false">IF(L4915=1,IF(COUNTIFS(C$2:C4915,C4915,L$2:L4915,1)=1,1,0),"")</f>
        <v/>
      </c>
      <c r="T4915" s="38" t="str">
        <f aca="false">IF(N4915="","",N4915+ROW()/10000000)</f>
        <v/>
      </c>
      <c r="U4915" s="0" t="str">
        <f aca="false">IF(G4915=1,IF(B4915="",1,0),"")</f>
        <v/>
      </c>
    </row>
    <row r="4916" customFormat="false" ht="15" hidden="false" customHeight="false" outlineLevel="0" collapsed="false">
      <c r="A4916" s="35"/>
      <c r="B4916" s="35"/>
      <c r="G4916" s="0" t="str">
        <f aca="false">IF(A4916="","",IF(AND(A4916&gt;=Debut,A4916&lt;Fin),1,0))</f>
        <v/>
      </c>
      <c r="H4916" s="0" t="str">
        <f aca="false">IF(G4916=1,INT(ROUND((A4916-Debut)*86400,0)/600),"")</f>
        <v/>
      </c>
      <c r="I4916" s="0" t="str">
        <f aca="false">IF(G4916=1,INT(ROUND((A4916-Debut)*86400,0)/3600),"")</f>
        <v/>
      </c>
      <c r="J4916" s="0" t="str">
        <f aca="false">IF(OR(A4916="",B4916=""),"",ROUND((B4916-A4916)*86400,0))</f>
        <v/>
      </c>
      <c r="K4916" s="37" t="str">
        <f aca="false">IF(G4916=1,IF(COUNTIFS($C:$C,C4916,$G:$G,1,$A:$A,"&gt;="&amp;(A4916-FenetreInterm/86400),$A:$A,"&lt;="&amp;A4916)&gt;=NbInterm,1,0),"")</f>
        <v/>
      </c>
      <c r="L4916" s="37" t="str">
        <f aca="false">IF(G4916=1,IF(B4916="",0,IF(J4916&lt;SeuilFugitive,1,0)),"")</f>
        <v/>
      </c>
      <c r="M4916" s="37" t="str">
        <f aca="false">IF(G4916=1,IF(B4916="",IF((Fin-A4916)*24&gt;SeuilFigee,1,0),IF(J4916&gt;SeuilFigee*3600,1,0)),"")</f>
        <v/>
      </c>
      <c r="N4916" s="0" t="str">
        <f aca="false">IF(G4916=1,IF(COUNTIF(H$2:H4916,H4916)=1,COUNTIF($H:$H,H4916),""),"")</f>
        <v/>
      </c>
      <c r="O4916" s="0" t="str">
        <f aca="false">IF(G4916=1,IF(COUNTIF(I$2:I4916,I4916)=1,COUNTIF($I:$I,I4916),""),"")</f>
        <v/>
      </c>
      <c r="P4916" s="38" t="str">
        <f aca="false">IF(G4916=1,IF(COUNTIFS(C$2:C4916,C4916,G$2:G4916,1)=1,COUNTIFS($C:$C,C4916,$G:$G,1)+ROW()/10000000,""),"")</f>
        <v/>
      </c>
      <c r="Q4916" s="0" t="str">
        <f aca="false">IF(K4916=1,IF(COUNTIFS(C$2:C4916,C4916,K$2:K4916,1)=1,1,0),"")</f>
        <v/>
      </c>
      <c r="R4916" s="0" t="str">
        <f aca="false">IF(M4916=1,IF(COUNTIFS(C$2:C4916,C4916,M$2:M4916,1)=1,1,0),"")</f>
        <v/>
      </c>
      <c r="S4916" s="0" t="str">
        <f aca="false">IF(L4916=1,IF(COUNTIFS(C$2:C4916,C4916,L$2:L4916,1)=1,1,0),"")</f>
        <v/>
      </c>
      <c r="T4916" s="38" t="str">
        <f aca="false">IF(N4916="","",N4916+ROW()/10000000)</f>
        <v/>
      </c>
      <c r="U4916" s="0" t="str">
        <f aca="false">IF(G4916=1,IF(B4916="",1,0),"")</f>
        <v/>
      </c>
    </row>
    <row r="4917" customFormat="false" ht="15" hidden="false" customHeight="false" outlineLevel="0" collapsed="false">
      <c r="A4917" s="35"/>
      <c r="B4917" s="35"/>
      <c r="G4917" s="0" t="str">
        <f aca="false">IF(A4917="","",IF(AND(A4917&gt;=Debut,A4917&lt;Fin),1,0))</f>
        <v/>
      </c>
      <c r="H4917" s="0" t="str">
        <f aca="false">IF(G4917=1,INT(ROUND((A4917-Debut)*86400,0)/600),"")</f>
        <v/>
      </c>
      <c r="I4917" s="0" t="str">
        <f aca="false">IF(G4917=1,INT(ROUND((A4917-Debut)*86400,0)/3600),"")</f>
        <v/>
      </c>
      <c r="J4917" s="0" t="str">
        <f aca="false">IF(OR(A4917="",B4917=""),"",ROUND((B4917-A4917)*86400,0))</f>
        <v/>
      </c>
      <c r="K4917" s="37" t="str">
        <f aca="false">IF(G4917=1,IF(COUNTIFS($C:$C,C4917,$G:$G,1,$A:$A,"&gt;="&amp;(A4917-FenetreInterm/86400),$A:$A,"&lt;="&amp;A4917)&gt;=NbInterm,1,0),"")</f>
        <v/>
      </c>
      <c r="L4917" s="37" t="str">
        <f aca="false">IF(G4917=1,IF(B4917="",0,IF(J4917&lt;SeuilFugitive,1,0)),"")</f>
        <v/>
      </c>
      <c r="M4917" s="37" t="str">
        <f aca="false">IF(G4917=1,IF(B4917="",IF((Fin-A4917)*24&gt;SeuilFigee,1,0),IF(J4917&gt;SeuilFigee*3600,1,0)),"")</f>
        <v/>
      </c>
      <c r="N4917" s="0" t="str">
        <f aca="false">IF(G4917=1,IF(COUNTIF(H$2:H4917,H4917)=1,COUNTIF($H:$H,H4917),""),"")</f>
        <v/>
      </c>
      <c r="O4917" s="0" t="str">
        <f aca="false">IF(G4917=1,IF(COUNTIF(I$2:I4917,I4917)=1,COUNTIF($I:$I,I4917),""),"")</f>
        <v/>
      </c>
      <c r="P4917" s="38" t="str">
        <f aca="false">IF(G4917=1,IF(COUNTIFS(C$2:C4917,C4917,G$2:G4917,1)=1,COUNTIFS($C:$C,C4917,$G:$G,1)+ROW()/10000000,""),"")</f>
        <v/>
      </c>
      <c r="Q4917" s="0" t="str">
        <f aca="false">IF(K4917=1,IF(COUNTIFS(C$2:C4917,C4917,K$2:K4917,1)=1,1,0),"")</f>
        <v/>
      </c>
      <c r="R4917" s="0" t="str">
        <f aca="false">IF(M4917=1,IF(COUNTIFS(C$2:C4917,C4917,M$2:M4917,1)=1,1,0),"")</f>
        <v/>
      </c>
      <c r="S4917" s="0" t="str">
        <f aca="false">IF(L4917=1,IF(COUNTIFS(C$2:C4917,C4917,L$2:L4917,1)=1,1,0),"")</f>
        <v/>
      </c>
      <c r="T4917" s="38" t="str">
        <f aca="false">IF(N4917="","",N4917+ROW()/10000000)</f>
        <v/>
      </c>
      <c r="U4917" s="0" t="str">
        <f aca="false">IF(G4917=1,IF(B4917="",1,0),"")</f>
        <v/>
      </c>
    </row>
    <row r="4918" customFormat="false" ht="15" hidden="false" customHeight="false" outlineLevel="0" collapsed="false">
      <c r="A4918" s="35"/>
      <c r="B4918" s="35"/>
      <c r="G4918" s="0" t="str">
        <f aca="false">IF(A4918="","",IF(AND(A4918&gt;=Debut,A4918&lt;Fin),1,0))</f>
        <v/>
      </c>
      <c r="H4918" s="0" t="str">
        <f aca="false">IF(G4918=1,INT(ROUND((A4918-Debut)*86400,0)/600),"")</f>
        <v/>
      </c>
      <c r="I4918" s="0" t="str">
        <f aca="false">IF(G4918=1,INT(ROUND((A4918-Debut)*86400,0)/3600),"")</f>
        <v/>
      </c>
      <c r="J4918" s="0" t="str">
        <f aca="false">IF(OR(A4918="",B4918=""),"",ROUND((B4918-A4918)*86400,0))</f>
        <v/>
      </c>
      <c r="K4918" s="37" t="str">
        <f aca="false">IF(G4918=1,IF(COUNTIFS($C:$C,C4918,$G:$G,1,$A:$A,"&gt;="&amp;(A4918-FenetreInterm/86400),$A:$A,"&lt;="&amp;A4918)&gt;=NbInterm,1,0),"")</f>
        <v/>
      </c>
      <c r="L4918" s="37" t="str">
        <f aca="false">IF(G4918=1,IF(B4918="",0,IF(J4918&lt;SeuilFugitive,1,0)),"")</f>
        <v/>
      </c>
      <c r="M4918" s="37" t="str">
        <f aca="false">IF(G4918=1,IF(B4918="",IF((Fin-A4918)*24&gt;SeuilFigee,1,0),IF(J4918&gt;SeuilFigee*3600,1,0)),"")</f>
        <v/>
      </c>
      <c r="N4918" s="0" t="str">
        <f aca="false">IF(G4918=1,IF(COUNTIF(H$2:H4918,H4918)=1,COUNTIF($H:$H,H4918),""),"")</f>
        <v/>
      </c>
      <c r="O4918" s="0" t="str">
        <f aca="false">IF(G4918=1,IF(COUNTIF(I$2:I4918,I4918)=1,COUNTIF($I:$I,I4918),""),"")</f>
        <v/>
      </c>
      <c r="P4918" s="38" t="str">
        <f aca="false">IF(G4918=1,IF(COUNTIFS(C$2:C4918,C4918,G$2:G4918,1)=1,COUNTIFS($C:$C,C4918,$G:$G,1)+ROW()/10000000,""),"")</f>
        <v/>
      </c>
      <c r="Q4918" s="0" t="str">
        <f aca="false">IF(K4918=1,IF(COUNTIFS(C$2:C4918,C4918,K$2:K4918,1)=1,1,0),"")</f>
        <v/>
      </c>
      <c r="R4918" s="0" t="str">
        <f aca="false">IF(M4918=1,IF(COUNTIFS(C$2:C4918,C4918,M$2:M4918,1)=1,1,0),"")</f>
        <v/>
      </c>
      <c r="S4918" s="0" t="str">
        <f aca="false">IF(L4918=1,IF(COUNTIFS(C$2:C4918,C4918,L$2:L4918,1)=1,1,0),"")</f>
        <v/>
      </c>
      <c r="T4918" s="38" t="str">
        <f aca="false">IF(N4918="","",N4918+ROW()/10000000)</f>
        <v/>
      </c>
      <c r="U4918" s="0" t="str">
        <f aca="false">IF(G4918=1,IF(B4918="",1,0),"")</f>
        <v/>
      </c>
    </row>
    <row r="4919" customFormat="false" ht="15" hidden="false" customHeight="false" outlineLevel="0" collapsed="false">
      <c r="A4919" s="35"/>
      <c r="B4919" s="35"/>
      <c r="G4919" s="0" t="str">
        <f aca="false">IF(A4919="","",IF(AND(A4919&gt;=Debut,A4919&lt;Fin),1,0))</f>
        <v/>
      </c>
      <c r="H4919" s="0" t="str">
        <f aca="false">IF(G4919=1,INT(ROUND((A4919-Debut)*86400,0)/600),"")</f>
        <v/>
      </c>
      <c r="I4919" s="0" t="str">
        <f aca="false">IF(G4919=1,INT(ROUND((A4919-Debut)*86400,0)/3600),"")</f>
        <v/>
      </c>
      <c r="J4919" s="0" t="str">
        <f aca="false">IF(OR(A4919="",B4919=""),"",ROUND((B4919-A4919)*86400,0))</f>
        <v/>
      </c>
      <c r="K4919" s="37" t="str">
        <f aca="false">IF(G4919=1,IF(COUNTIFS($C:$C,C4919,$G:$G,1,$A:$A,"&gt;="&amp;(A4919-FenetreInterm/86400),$A:$A,"&lt;="&amp;A4919)&gt;=NbInterm,1,0),"")</f>
        <v/>
      </c>
      <c r="L4919" s="37" t="str">
        <f aca="false">IF(G4919=1,IF(B4919="",0,IF(J4919&lt;SeuilFugitive,1,0)),"")</f>
        <v/>
      </c>
      <c r="M4919" s="37" t="str">
        <f aca="false">IF(G4919=1,IF(B4919="",IF((Fin-A4919)*24&gt;SeuilFigee,1,0),IF(J4919&gt;SeuilFigee*3600,1,0)),"")</f>
        <v/>
      </c>
      <c r="N4919" s="0" t="str">
        <f aca="false">IF(G4919=1,IF(COUNTIF(H$2:H4919,H4919)=1,COUNTIF($H:$H,H4919),""),"")</f>
        <v/>
      </c>
      <c r="O4919" s="0" t="str">
        <f aca="false">IF(G4919=1,IF(COUNTIF(I$2:I4919,I4919)=1,COUNTIF($I:$I,I4919),""),"")</f>
        <v/>
      </c>
      <c r="P4919" s="38" t="str">
        <f aca="false">IF(G4919=1,IF(COUNTIFS(C$2:C4919,C4919,G$2:G4919,1)=1,COUNTIFS($C:$C,C4919,$G:$G,1)+ROW()/10000000,""),"")</f>
        <v/>
      </c>
      <c r="Q4919" s="0" t="str">
        <f aca="false">IF(K4919=1,IF(COUNTIFS(C$2:C4919,C4919,K$2:K4919,1)=1,1,0),"")</f>
        <v/>
      </c>
      <c r="R4919" s="0" t="str">
        <f aca="false">IF(M4919=1,IF(COUNTIFS(C$2:C4919,C4919,M$2:M4919,1)=1,1,0),"")</f>
        <v/>
      </c>
      <c r="S4919" s="0" t="str">
        <f aca="false">IF(L4919=1,IF(COUNTIFS(C$2:C4919,C4919,L$2:L4919,1)=1,1,0),"")</f>
        <v/>
      </c>
      <c r="T4919" s="38" t="str">
        <f aca="false">IF(N4919="","",N4919+ROW()/10000000)</f>
        <v/>
      </c>
      <c r="U4919" s="0" t="str">
        <f aca="false">IF(G4919=1,IF(B4919="",1,0),"")</f>
        <v/>
      </c>
    </row>
    <row r="4920" customFormat="false" ht="15" hidden="false" customHeight="false" outlineLevel="0" collapsed="false">
      <c r="A4920" s="35"/>
      <c r="B4920" s="35"/>
      <c r="G4920" s="0" t="str">
        <f aca="false">IF(A4920="","",IF(AND(A4920&gt;=Debut,A4920&lt;Fin),1,0))</f>
        <v/>
      </c>
      <c r="H4920" s="0" t="str">
        <f aca="false">IF(G4920=1,INT(ROUND((A4920-Debut)*86400,0)/600),"")</f>
        <v/>
      </c>
      <c r="I4920" s="0" t="str">
        <f aca="false">IF(G4920=1,INT(ROUND((A4920-Debut)*86400,0)/3600),"")</f>
        <v/>
      </c>
      <c r="J4920" s="0" t="str">
        <f aca="false">IF(OR(A4920="",B4920=""),"",ROUND((B4920-A4920)*86400,0))</f>
        <v/>
      </c>
      <c r="K4920" s="37" t="str">
        <f aca="false">IF(G4920=1,IF(COUNTIFS($C:$C,C4920,$G:$G,1,$A:$A,"&gt;="&amp;(A4920-FenetreInterm/86400),$A:$A,"&lt;="&amp;A4920)&gt;=NbInterm,1,0),"")</f>
        <v/>
      </c>
      <c r="L4920" s="37" t="str">
        <f aca="false">IF(G4920=1,IF(B4920="",0,IF(J4920&lt;SeuilFugitive,1,0)),"")</f>
        <v/>
      </c>
      <c r="M4920" s="37" t="str">
        <f aca="false">IF(G4920=1,IF(B4920="",IF((Fin-A4920)*24&gt;SeuilFigee,1,0),IF(J4920&gt;SeuilFigee*3600,1,0)),"")</f>
        <v/>
      </c>
      <c r="N4920" s="0" t="str">
        <f aca="false">IF(G4920=1,IF(COUNTIF(H$2:H4920,H4920)=1,COUNTIF($H:$H,H4920),""),"")</f>
        <v/>
      </c>
      <c r="O4920" s="0" t="str">
        <f aca="false">IF(G4920=1,IF(COUNTIF(I$2:I4920,I4920)=1,COUNTIF($I:$I,I4920),""),"")</f>
        <v/>
      </c>
      <c r="P4920" s="38" t="str">
        <f aca="false">IF(G4920=1,IF(COUNTIFS(C$2:C4920,C4920,G$2:G4920,1)=1,COUNTIFS($C:$C,C4920,$G:$G,1)+ROW()/10000000,""),"")</f>
        <v/>
      </c>
      <c r="Q4920" s="0" t="str">
        <f aca="false">IF(K4920=1,IF(COUNTIFS(C$2:C4920,C4920,K$2:K4920,1)=1,1,0),"")</f>
        <v/>
      </c>
      <c r="R4920" s="0" t="str">
        <f aca="false">IF(M4920=1,IF(COUNTIFS(C$2:C4920,C4920,M$2:M4920,1)=1,1,0),"")</f>
        <v/>
      </c>
      <c r="S4920" s="0" t="str">
        <f aca="false">IF(L4920=1,IF(COUNTIFS(C$2:C4920,C4920,L$2:L4920,1)=1,1,0),"")</f>
        <v/>
      </c>
      <c r="T4920" s="38" t="str">
        <f aca="false">IF(N4920="","",N4920+ROW()/10000000)</f>
        <v/>
      </c>
      <c r="U4920" s="0" t="str">
        <f aca="false">IF(G4920=1,IF(B4920="",1,0),"")</f>
        <v/>
      </c>
    </row>
    <row r="4921" customFormat="false" ht="15" hidden="false" customHeight="false" outlineLevel="0" collapsed="false">
      <c r="A4921" s="35"/>
      <c r="B4921" s="35"/>
      <c r="G4921" s="0" t="str">
        <f aca="false">IF(A4921="","",IF(AND(A4921&gt;=Debut,A4921&lt;Fin),1,0))</f>
        <v/>
      </c>
      <c r="H4921" s="0" t="str">
        <f aca="false">IF(G4921=1,INT(ROUND((A4921-Debut)*86400,0)/600),"")</f>
        <v/>
      </c>
      <c r="I4921" s="0" t="str">
        <f aca="false">IF(G4921=1,INT(ROUND((A4921-Debut)*86400,0)/3600),"")</f>
        <v/>
      </c>
      <c r="J4921" s="0" t="str">
        <f aca="false">IF(OR(A4921="",B4921=""),"",ROUND((B4921-A4921)*86400,0))</f>
        <v/>
      </c>
      <c r="K4921" s="37" t="str">
        <f aca="false">IF(G4921=1,IF(COUNTIFS($C:$C,C4921,$G:$G,1,$A:$A,"&gt;="&amp;(A4921-FenetreInterm/86400),$A:$A,"&lt;="&amp;A4921)&gt;=NbInterm,1,0),"")</f>
        <v/>
      </c>
      <c r="L4921" s="37" t="str">
        <f aca="false">IF(G4921=1,IF(B4921="",0,IF(J4921&lt;SeuilFugitive,1,0)),"")</f>
        <v/>
      </c>
      <c r="M4921" s="37" t="str">
        <f aca="false">IF(G4921=1,IF(B4921="",IF((Fin-A4921)*24&gt;SeuilFigee,1,0),IF(J4921&gt;SeuilFigee*3600,1,0)),"")</f>
        <v/>
      </c>
      <c r="N4921" s="0" t="str">
        <f aca="false">IF(G4921=1,IF(COUNTIF(H$2:H4921,H4921)=1,COUNTIF($H:$H,H4921),""),"")</f>
        <v/>
      </c>
      <c r="O4921" s="0" t="str">
        <f aca="false">IF(G4921=1,IF(COUNTIF(I$2:I4921,I4921)=1,COUNTIF($I:$I,I4921),""),"")</f>
        <v/>
      </c>
      <c r="P4921" s="38" t="str">
        <f aca="false">IF(G4921=1,IF(COUNTIFS(C$2:C4921,C4921,G$2:G4921,1)=1,COUNTIFS($C:$C,C4921,$G:$G,1)+ROW()/10000000,""),"")</f>
        <v/>
      </c>
      <c r="Q4921" s="0" t="str">
        <f aca="false">IF(K4921=1,IF(COUNTIFS(C$2:C4921,C4921,K$2:K4921,1)=1,1,0),"")</f>
        <v/>
      </c>
      <c r="R4921" s="0" t="str">
        <f aca="false">IF(M4921=1,IF(COUNTIFS(C$2:C4921,C4921,M$2:M4921,1)=1,1,0),"")</f>
        <v/>
      </c>
      <c r="S4921" s="0" t="str">
        <f aca="false">IF(L4921=1,IF(COUNTIFS(C$2:C4921,C4921,L$2:L4921,1)=1,1,0),"")</f>
        <v/>
      </c>
      <c r="T4921" s="38" t="str">
        <f aca="false">IF(N4921="","",N4921+ROW()/10000000)</f>
        <v/>
      </c>
      <c r="U4921" s="0" t="str">
        <f aca="false">IF(G4921=1,IF(B4921="",1,0),"")</f>
        <v/>
      </c>
    </row>
    <row r="4922" customFormat="false" ht="15" hidden="false" customHeight="false" outlineLevel="0" collapsed="false">
      <c r="A4922" s="35"/>
      <c r="B4922" s="35"/>
      <c r="G4922" s="0" t="str">
        <f aca="false">IF(A4922="","",IF(AND(A4922&gt;=Debut,A4922&lt;Fin),1,0))</f>
        <v/>
      </c>
      <c r="H4922" s="0" t="str">
        <f aca="false">IF(G4922=1,INT(ROUND((A4922-Debut)*86400,0)/600),"")</f>
        <v/>
      </c>
      <c r="I4922" s="0" t="str">
        <f aca="false">IF(G4922=1,INT(ROUND((A4922-Debut)*86400,0)/3600),"")</f>
        <v/>
      </c>
      <c r="J4922" s="0" t="str">
        <f aca="false">IF(OR(A4922="",B4922=""),"",ROUND((B4922-A4922)*86400,0))</f>
        <v/>
      </c>
      <c r="K4922" s="37" t="str">
        <f aca="false">IF(G4922=1,IF(COUNTIFS($C:$C,C4922,$G:$G,1,$A:$A,"&gt;="&amp;(A4922-FenetreInterm/86400),$A:$A,"&lt;="&amp;A4922)&gt;=NbInterm,1,0),"")</f>
        <v/>
      </c>
      <c r="L4922" s="37" t="str">
        <f aca="false">IF(G4922=1,IF(B4922="",0,IF(J4922&lt;SeuilFugitive,1,0)),"")</f>
        <v/>
      </c>
      <c r="M4922" s="37" t="str">
        <f aca="false">IF(G4922=1,IF(B4922="",IF((Fin-A4922)*24&gt;SeuilFigee,1,0),IF(J4922&gt;SeuilFigee*3600,1,0)),"")</f>
        <v/>
      </c>
      <c r="N4922" s="0" t="str">
        <f aca="false">IF(G4922=1,IF(COUNTIF(H$2:H4922,H4922)=1,COUNTIF($H:$H,H4922),""),"")</f>
        <v/>
      </c>
      <c r="O4922" s="0" t="str">
        <f aca="false">IF(G4922=1,IF(COUNTIF(I$2:I4922,I4922)=1,COUNTIF($I:$I,I4922),""),"")</f>
        <v/>
      </c>
      <c r="P4922" s="38" t="str">
        <f aca="false">IF(G4922=1,IF(COUNTIFS(C$2:C4922,C4922,G$2:G4922,1)=1,COUNTIFS($C:$C,C4922,$G:$G,1)+ROW()/10000000,""),"")</f>
        <v/>
      </c>
      <c r="Q4922" s="0" t="str">
        <f aca="false">IF(K4922=1,IF(COUNTIFS(C$2:C4922,C4922,K$2:K4922,1)=1,1,0),"")</f>
        <v/>
      </c>
      <c r="R4922" s="0" t="str">
        <f aca="false">IF(M4922=1,IF(COUNTIFS(C$2:C4922,C4922,M$2:M4922,1)=1,1,0),"")</f>
        <v/>
      </c>
      <c r="S4922" s="0" t="str">
        <f aca="false">IF(L4922=1,IF(COUNTIFS(C$2:C4922,C4922,L$2:L4922,1)=1,1,0),"")</f>
        <v/>
      </c>
      <c r="T4922" s="38" t="str">
        <f aca="false">IF(N4922="","",N4922+ROW()/10000000)</f>
        <v/>
      </c>
      <c r="U4922" s="0" t="str">
        <f aca="false">IF(G4922=1,IF(B4922="",1,0),"")</f>
        <v/>
      </c>
    </row>
    <row r="4923" customFormat="false" ht="15" hidden="false" customHeight="false" outlineLevel="0" collapsed="false">
      <c r="A4923" s="35"/>
      <c r="B4923" s="35"/>
      <c r="G4923" s="0" t="str">
        <f aca="false">IF(A4923="","",IF(AND(A4923&gt;=Debut,A4923&lt;Fin),1,0))</f>
        <v/>
      </c>
      <c r="H4923" s="0" t="str">
        <f aca="false">IF(G4923=1,INT(ROUND((A4923-Debut)*86400,0)/600),"")</f>
        <v/>
      </c>
      <c r="I4923" s="0" t="str">
        <f aca="false">IF(G4923=1,INT(ROUND((A4923-Debut)*86400,0)/3600),"")</f>
        <v/>
      </c>
      <c r="J4923" s="0" t="str">
        <f aca="false">IF(OR(A4923="",B4923=""),"",ROUND((B4923-A4923)*86400,0))</f>
        <v/>
      </c>
      <c r="K4923" s="37" t="str">
        <f aca="false">IF(G4923=1,IF(COUNTIFS($C:$C,C4923,$G:$G,1,$A:$A,"&gt;="&amp;(A4923-FenetreInterm/86400),$A:$A,"&lt;="&amp;A4923)&gt;=NbInterm,1,0),"")</f>
        <v/>
      </c>
      <c r="L4923" s="37" t="str">
        <f aca="false">IF(G4923=1,IF(B4923="",0,IF(J4923&lt;SeuilFugitive,1,0)),"")</f>
        <v/>
      </c>
      <c r="M4923" s="37" t="str">
        <f aca="false">IF(G4923=1,IF(B4923="",IF((Fin-A4923)*24&gt;SeuilFigee,1,0),IF(J4923&gt;SeuilFigee*3600,1,0)),"")</f>
        <v/>
      </c>
      <c r="N4923" s="0" t="str">
        <f aca="false">IF(G4923=1,IF(COUNTIF(H$2:H4923,H4923)=1,COUNTIF($H:$H,H4923),""),"")</f>
        <v/>
      </c>
      <c r="O4923" s="0" t="str">
        <f aca="false">IF(G4923=1,IF(COUNTIF(I$2:I4923,I4923)=1,COUNTIF($I:$I,I4923),""),"")</f>
        <v/>
      </c>
      <c r="P4923" s="38" t="str">
        <f aca="false">IF(G4923=1,IF(COUNTIFS(C$2:C4923,C4923,G$2:G4923,1)=1,COUNTIFS($C:$C,C4923,$G:$G,1)+ROW()/10000000,""),"")</f>
        <v/>
      </c>
      <c r="Q4923" s="0" t="str">
        <f aca="false">IF(K4923=1,IF(COUNTIFS(C$2:C4923,C4923,K$2:K4923,1)=1,1,0),"")</f>
        <v/>
      </c>
      <c r="R4923" s="0" t="str">
        <f aca="false">IF(M4923=1,IF(COUNTIFS(C$2:C4923,C4923,M$2:M4923,1)=1,1,0),"")</f>
        <v/>
      </c>
      <c r="S4923" s="0" t="str">
        <f aca="false">IF(L4923=1,IF(COUNTIFS(C$2:C4923,C4923,L$2:L4923,1)=1,1,0),"")</f>
        <v/>
      </c>
      <c r="T4923" s="38" t="str">
        <f aca="false">IF(N4923="","",N4923+ROW()/10000000)</f>
        <v/>
      </c>
      <c r="U4923" s="0" t="str">
        <f aca="false">IF(G4923=1,IF(B4923="",1,0),"")</f>
        <v/>
      </c>
    </row>
    <row r="4924" customFormat="false" ht="15" hidden="false" customHeight="false" outlineLevel="0" collapsed="false">
      <c r="A4924" s="35"/>
      <c r="B4924" s="35"/>
      <c r="G4924" s="0" t="str">
        <f aca="false">IF(A4924="","",IF(AND(A4924&gt;=Debut,A4924&lt;Fin),1,0))</f>
        <v/>
      </c>
      <c r="H4924" s="0" t="str">
        <f aca="false">IF(G4924=1,INT(ROUND((A4924-Debut)*86400,0)/600),"")</f>
        <v/>
      </c>
      <c r="I4924" s="0" t="str">
        <f aca="false">IF(G4924=1,INT(ROUND((A4924-Debut)*86400,0)/3600),"")</f>
        <v/>
      </c>
      <c r="J4924" s="0" t="str">
        <f aca="false">IF(OR(A4924="",B4924=""),"",ROUND((B4924-A4924)*86400,0))</f>
        <v/>
      </c>
      <c r="K4924" s="37" t="str">
        <f aca="false">IF(G4924=1,IF(COUNTIFS($C:$C,C4924,$G:$G,1,$A:$A,"&gt;="&amp;(A4924-FenetreInterm/86400),$A:$A,"&lt;="&amp;A4924)&gt;=NbInterm,1,0),"")</f>
        <v/>
      </c>
      <c r="L4924" s="37" t="str">
        <f aca="false">IF(G4924=1,IF(B4924="",0,IF(J4924&lt;SeuilFugitive,1,0)),"")</f>
        <v/>
      </c>
      <c r="M4924" s="37" t="str">
        <f aca="false">IF(G4924=1,IF(B4924="",IF((Fin-A4924)*24&gt;SeuilFigee,1,0),IF(J4924&gt;SeuilFigee*3600,1,0)),"")</f>
        <v/>
      </c>
      <c r="N4924" s="0" t="str">
        <f aca="false">IF(G4924=1,IF(COUNTIF(H$2:H4924,H4924)=1,COUNTIF($H:$H,H4924),""),"")</f>
        <v/>
      </c>
      <c r="O4924" s="0" t="str">
        <f aca="false">IF(G4924=1,IF(COUNTIF(I$2:I4924,I4924)=1,COUNTIF($I:$I,I4924),""),"")</f>
        <v/>
      </c>
      <c r="P4924" s="38" t="str">
        <f aca="false">IF(G4924=1,IF(COUNTIFS(C$2:C4924,C4924,G$2:G4924,1)=1,COUNTIFS($C:$C,C4924,$G:$G,1)+ROW()/10000000,""),"")</f>
        <v/>
      </c>
      <c r="Q4924" s="0" t="str">
        <f aca="false">IF(K4924=1,IF(COUNTIFS(C$2:C4924,C4924,K$2:K4924,1)=1,1,0),"")</f>
        <v/>
      </c>
      <c r="R4924" s="0" t="str">
        <f aca="false">IF(M4924=1,IF(COUNTIFS(C$2:C4924,C4924,M$2:M4924,1)=1,1,0),"")</f>
        <v/>
      </c>
      <c r="S4924" s="0" t="str">
        <f aca="false">IF(L4924=1,IF(COUNTIFS(C$2:C4924,C4924,L$2:L4924,1)=1,1,0),"")</f>
        <v/>
      </c>
      <c r="T4924" s="38" t="str">
        <f aca="false">IF(N4924="","",N4924+ROW()/10000000)</f>
        <v/>
      </c>
      <c r="U4924" s="0" t="str">
        <f aca="false">IF(G4924=1,IF(B4924="",1,0),"")</f>
        <v/>
      </c>
    </row>
    <row r="4925" customFormat="false" ht="15" hidden="false" customHeight="false" outlineLevel="0" collapsed="false">
      <c r="A4925" s="35"/>
      <c r="B4925" s="35"/>
      <c r="G4925" s="0" t="str">
        <f aca="false">IF(A4925="","",IF(AND(A4925&gt;=Debut,A4925&lt;Fin),1,0))</f>
        <v/>
      </c>
      <c r="H4925" s="0" t="str">
        <f aca="false">IF(G4925=1,INT(ROUND((A4925-Debut)*86400,0)/600),"")</f>
        <v/>
      </c>
      <c r="I4925" s="0" t="str">
        <f aca="false">IF(G4925=1,INT(ROUND((A4925-Debut)*86400,0)/3600),"")</f>
        <v/>
      </c>
      <c r="J4925" s="0" t="str">
        <f aca="false">IF(OR(A4925="",B4925=""),"",ROUND((B4925-A4925)*86400,0))</f>
        <v/>
      </c>
      <c r="K4925" s="37" t="str">
        <f aca="false">IF(G4925=1,IF(COUNTIFS($C:$C,C4925,$G:$G,1,$A:$A,"&gt;="&amp;(A4925-FenetreInterm/86400),$A:$A,"&lt;="&amp;A4925)&gt;=NbInterm,1,0),"")</f>
        <v/>
      </c>
      <c r="L4925" s="37" t="str">
        <f aca="false">IF(G4925=1,IF(B4925="",0,IF(J4925&lt;SeuilFugitive,1,0)),"")</f>
        <v/>
      </c>
      <c r="M4925" s="37" t="str">
        <f aca="false">IF(G4925=1,IF(B4925="",IF((Fin-A4925)*24&gt;SeuilFigee,1,0),IF(J4925&gt;SeuilFigee*3600,1,0)),"")</f>
        <v/>
      </c>
      <c r="N4925" s="0" t="str">
        <f aca="false">IF(G4925=1,IF(COUNTIF(H$2:H4925,H4925)=1,COUNTIF($H:$H,H4925),""),"")</f>
        <v/>
      </c>
      <c r="O4925" s="0" t="str">
        <f aca="false">IF(G4925=1,IF(COUNTIF(I$2:I4925,I4925)=1,COUNTIF($I:$I,I4925),""),"")</f>
        <v/>
      </c>
      <c r="P4925" s="38" t="str">
        <f aca="false">IF(G4925=1,IF(COUNTIFS(C$2:C4925,C4925,G$2:G4925,1)=1,COUNTIFS($C:$C,C4925,$G:$G,1)+ROW()/10000000,""),"")</f>
        <v/>
      </c>
      <c r="Q4925" s="0" t="str">
        <f aca="false">IF(K4925=1,IF(COUNTIFS(C$2:C4925,C4925,K$2:K4925,1)=1,1,0),"")</f>
        <v/>
      </c>
      <c r="R4925" s="0" t="str">
        <f aca="false">IF(M4925=1,IF(COUNTIFS(C$2:C4925,C4925,M$2:M4925,1)=1,1,0),"")</f>
        <v/>
      </c>
      <c r="S4925" s="0" t="str">
        <f aca="false">IF(L4925=1,IF(COUNTIFS(C$2:C4925,C4925,L$2:L4925,1)=1,1,0),"")</f>
        <v/>
      </c>
      <c r="T4925" s="38" t="str">
        <f aca="false">IF(N4925="","",N4925+ROW()/10000000)</f>
        <v/>
      </c>
      <c r="U4925" s="0" t="str">
        <f aca="false">IF(G4925=1,IF(B4925="",1,0),"")</f>
        <v/>
      </c>
    </row>
    <row r="4926" customFormat="false" ht="15" hidden="false" customHeight="false" outlineLevel="0" collapsed="false">
      <c r="A4926" s="35"/>
      <c r="B4926" s="35"/>
      <c r="G4926" s="0" t="str">
        <f aca="false">IF(A4926="","",IF(AND(A4926&gt;=Debut,A4926&lt;Fin),1,0))</f>
        <v/>
      </c>
      <c r="H4926" s="0" t="str">
        <f aca="false">IF(G4926=1,INT(ROUND((A4926-Debut)*86400,0)/600),"")</f>
        <v/>
      </c>
      <c r="I4926" s="0" t="str">
        <f aca="false">IF(G4926=1,INT(ROUND((A4926-Debut)*86400,0)/3600),"")</f>
        <v/>
      </c>
      <c r="J4926" s="0" t="str">
        <f aca="false">IF(OR(A4926="",B4926=""),"",ROUND((B4926-A4926)*86400,0))</f>
        <v/>
      </c>
      <c r="K4926" s="37" t="str">
        <f aca="false">IF(G4926=1,IF(COUNTIFS($C:$C,C4926,$G:$G,1,$A:$A,"&gt;="&amp;(A4926-FenetreInterm/86400),$A:$A,"&lt;="&amp;A4926)&gt;=NbInterm,1,0),"")</f>
        <v/>
      </c>
      <c r="L4926" s="37" t="str">
        <f aca="false">IF(G4926=1,IF(B4926="",0,IF(J4926&lt;SeuilFugitive,1,0)),"")</f>
        <v/>
      </c>
      <c r="M4926" s="37" t="str">
        <f aca="false">IF(G4926=1,IF(B4926="",IF((Fin-A4926)*24&gt;SeuilFigee,1,0),IF(J4926&gt;SeuilFigee*3600,1,0)),"")</f>
        <v/>
      </c>
      <c r="N4926" s="0" t="str">
        <f aca="false">IF(G4926=1,IF(COUNTIF(H$2:H4926,H4926)=1,COUNTIF($H:$H,H4926),""),"")</f>
        <v/>
      </c>
      <c r="O4926" s="0" t="str">
        <f aca="false">IF(G4926=1,IF(COUNTIF(I$2:I4926,I4926)=1,COUNTIF($I:$I,I4926),""),"")</f>
        <v/>
      </c>
      <c r="P4926" s="38" t="str">
        <f aca="false">IF(G4926=1,IF(COUNTIFS(C$2:C4926,C4926,G$2:G4926,1)=1,COUNTIFS($C:$C,C4926,$G:$G,1)+ROW()/10000000,""),"")</f>
        <v/>
      </c>
      <c r="Q4926" s="0" t="str">
        <f aca="false">IF(K4926=1,IF(COUNTIFS(C$2:C4926,C4926,K$2:K4926,1)=1,1,0),"")</f>
        <v/>
      </c>
      <c r="R4926" s="0" t="str">
        <f aca="false">IF(M4926=1,IF(COUNTIFS(C$2:C4926,C4926,M$2:M4926,1)=1,1,0),"")</f>
        <v/>
      </c>
      <c r="S4926" s="0" t="str">
        <f aca="false">IF(L4926=1,IF(COUNTIFS(C$2:C4926,C4926,L$2:L4926,1)=1,1,0),"")</f>
        <v/>
      </c>
      <c r="T4926" s="38" t="str">
        <f aca="false">IF(N4926="","",N4926+ROW()/10000000)</f>
        <v/>
      </c>
      <c r="U4926" s="0" t="str">
        <f aca="false">IF(G4926=1,IF(B4926="",1,0),"")</f>
        <v/>
      </c>
    </row>
    <row r="4927" customFormat="false" ht="15" hidden="false" customHeight="false" outlineLevel="0" collapsed="false">
      <c r="A4927" s="35"/>
      <c r="B4927" s="35"/>
      <c r="G4927" s="0" t="str">
        <f aca="false">IF(A4927="","",IF(AND(A4927&gt;=Debut,A4927&lt;Fin),1,0))</f>
        <v/>
      </c>
      <c r="H4927" s="0" t="str">
        <f aca="false">IF(G4927=1,INT(ROUND((A4927-Debut)*86400,0)/600),"")</f>
        <v/>
      </c>
      <c r="I4927" s="0" t="str">
        <f aca="false">IF(G4927=1,INT(ROUND((A4927-Debut)*86400,0)/3600),"")</f>
        <v/>
      </c>
      <c r="J4927" s="0" t="str">
        <f aca="false">IF(OR(A4927="",B4927=""),"",ROUND((B4927-A4927)*86400,0))</f>
        <v/>
      </c>
      <c r="K4927" s="37" t="str">
        <f aca="false">IF(G4927=1,IF(COUNTIFS($C:$C,C4927,$G:$G,1,$A:$A,"&gt;="&amp;(A4927-FenetreInterm/86400),$A:$A,"&lt;="&amp;A4927)&gt;=NbInterm,1,0),"")</f>
        <v/>
      </c>
      <c r="L4927" s="37" t="str">
        <f aca="false">IF(G4927=1,IF(B4927="",0,IF(J4927&lt;SeuilFugitive,1,0)),"")</f>
        <v/>
      </c>
      <c r="M4927" s="37" t="str">
        <f aca="false">IF(G4927=1,IF(B4927="",IF((Fin-A4927)*24&gt;SeuilFigee,1,0),IF(J4927&gt;SeuilFigee*3600,1,0)),"")</f>
        <v/>
      </c>
      <c r="N4927" s="0" t="str">
        <f aca="false">IF(G4927=1,IF(COUNTIF(H$2:H4927,H4927)=1,COUNTIF($H:$H,H4927),""),"")</f>
        <v/>
      </c>
      <c r="O4927" s="0" t="str">
        <f aca="false">IF(G4927=1,IF(COUNTIF(I$2:I4927,I4927)=1,COUNTIF($I:$I,I4927),""),"")</f>
        <v/>
      </c>
      <c r="P4927" s="38" t="str">
        <f aca="false">IF(G4927=1,IF(COUNTIFS(C$2:C4927,C4927,G$2:G4927,1)=1,COUNTIFS($C:$C,C4927,$G:$G,1)+ROW()/10000000,""),"")</f>
        <v/>
      </c>
      <c r="Q4927" s="0" t="str">
        <f aca="false">IF(K4927=1,IF(COUNTIFS(C$2:C4927,C4927,K$2:K4927,1)=1,1,0),"")</f>
        <v/>
      </c>
      <c r="R4927" s="0" t="str">
        <f aca="false">IF(M4927=1,IF(COUNTIFS(C$2:C4927,C4927,M$2:M4927,1)=1,1,0),"")</f>
        <v/>
      </c>
      <c r="S4927" s="0" t="str">
        <f aca="false">IF(L4927=1,IF(COUNTIFS(C$2:C4927,C4927,L$2:L4927,1)=1,1,0),"")</f>
        <v/>
      </c>
      <c r="T4927" s="38" t="str">
        <f aca="false">IF(N4927="","",N4927+ROW()/10000000)</f>
        <v/>
      </c>
      <c r="U4927" s="0" t="str">
        <f aca="false">IF(G4927=1,IF(B4927="",1,0),"")</f>
        <v/>
      </c>
    </row>
    <row r="4928" customFormat="false" ht="15" hidden="false" customHeight="false" outlineLevel="0" collapsed="false">
      <c r="A4928" s="35"/>
      <c r="B4928" s="35"/>
      <c r="G4928" s="0" t="str">
        <f aca="false">IF(A4928="","",IF(AND(A4928&gt;=Debut,A4928&lt;Fin),1,0))</f>
        <v/>
      </c>
      <c r="H4928" s="0" t="str">
        <f aca="false">IF(G4928=1,INT(ROUND((A4928-Debut)*86400,0)/600),"")</f>
        <v/>
      </c>
      <c r="I4928" s="0" t="str">
        <f aca="false">IF(G4928=1,INT(ROUND((A4928-Debut)*86400,0)/3600),"")</f>
        <v/>
      </c>
      <c r="J4928" s="0" t="str">
        <f aca="false">IF(OR(A4928="",B4928=""),"",ROUND((B4928-A4928)*86400,0))</f>
        <v/>
      </c>
      <c r="K4928" s="37" t="str">
        <f aca="false">IF(G4928=1,IF(COUNTIFS($C:$C,C4928,$G:$G,1,$A:$A,"&gt;="&amp;(A4928-FenetreInterm/86400),$A:$A,"&lt;="&amp;A4928)&gt;=NbInterm,1,0),"")</f>
        <v/>
      </c>
      <c r="L4928" s="37" t="str">
        <f aca="false">IF(G4928=1,IF(B4928="",0,IF(J4928&lt;SeuilFugitive,1,0)),"")</f>
        <v/>
      </c>
      <c r="M4928" s="37" t="str">
        <f aca="false">IF(G4928=1,IF(B4928="",IF((Fin-A4928)*24&gt;SeuilFigee,1,0),IF(J4928&gt;SeuilFigee*3600,1,0)),"")</f>
        <v/>
      </c>
      <c r="N4928" s="0" t="str">
        <f aca="false">IF(G4928=1,IF(COUNTIF(H$2:H4928,H4928)=1,COUNTIF($H:$H,H4928),""),"")</f>
        <v/>
      </c>
      <c r="O4928" s="0" t="str">
        <f aca="false">IF(G4928=1,IF(COUNTIF(I$2:I4928,I4928)=1,COUNTIF($I:$I,I4928),""),"")</f>
        <v/>
      </c>
      <c r="P4928" s="38" t="str">
        <f aca="false">IF(G4928=1,IF(COUNTIFS(C$2:C4928,C4928,G$2:G4928,1)=1,COUNTIFS($C:$C,C4928,$G:$G,1)+ROW()/10000000,""),"")</f>
        <v/>
      </c>
      <c r="Q4928" s="0" t="str">
        <f aca="false">IF(K4928=1,IF(COUNTIFS(C$2:C4928,C4928,K$2:K4928,1)=1,1,0),"")</f>
        <v/>
      </c>
      <c r="R4928" s="0" t="str">
        <f aca="false">IF(M4928=1,IF(COUNTIFS(C$2:C4928,C4928,M$2:M4928,1)=1,1,0),"")</f>
        <v/>
      </c>
      <c r="S4928" s="0" t="str">
        <f aca="false">IF(L4928=1,IF(COUNTIFS(C$2:C4928,C4928,L$2:L4928,1)=1,1,0),"")</f>
        <v/>
      </c>
      <c r="T4928" s="38" t="str">
        <f aca="false">IF(N4928="","",N4928+ROW()/10000000)</f>
        <v/>
      </c>
      <c r="U4928" s="0" t="str">
        <f aca="false">IF(G4928=1,IF(B4928="",1,0),"")</f>
        <v/>
      </c>
    </row>
    <row r="4929" customFormat="false" ht="15" hidden="false" customHeight="false" outlineLevel="0" collapsed="false">
      <c r="A4929" s="35"/>
      <c r="B4929" s="35"/>
      <c r="G4929" s="0" t="str">
        <f aca="false">IF(A4929="","",IF(AND(A4929&gt;=Debut,A4929&lt;Fin),1,0))</f>
        <v/>
      </c>
      <c r="H4929" s="0" t="str">
        <f aca="false">IF(G4929=1,INT(ROUND((A4929-Debut)*86400,0)/600),"")</f>
        <v/>
      </c>
      <c r="I4929" s="0" t="str">
        <f aca="false">IF(G4929=1,INT(ROUND((A4929-Debut)*86400,0)/3600),"")</f>
        <v/>
      </c>
      <c r="J4929" s="0" t="str">
        <f aca="false">IF(OR(A4929="",B4929=""),"",ROUND((B4929-A4929)*86400,0))</f>
        <v/>
      </c>
      <c r="K4929" s="37" t="str">
        <f aca="false">IF(G4929=1,IF(COUNTIFS($C:$C,C4929,$G:$G,1,$A:$A,"&gt;="&amp;(A4929-FenetreInterm/86400),$A:$A,"&lt;="&amp;A4929)&gt;=NbInterm,1,0),"")</f>
        <v/>
      </c>
      <c r="L4929" s="37" t="str">
        <f aca="false">IF(G4929=1,IF(B4929="",0,IF(J4929&lt;SeuilFugitive,1,0)),"")</f>
        <v/>
      </c>
      <c r="M4929" s="37" t="str">
        <f aca="false">IF(G4929=1,IF(B4929="",IF((Fin-A4929)*24&gt;SeuilFigee,1,0),IF(J4929&gt;SeuilFigee*3600,1,0)),"")</f>
        <v/>
      </c>
      <c r="N4929" s="0" t="str">
        <f aca="false">IF(G4929=1,IF(COUNTIF(H$2:H4929,H4929)=1,COUNTIF($H:$H,H4929),""),"")</f>
        <v/>
      </c>
      <c r="O4929" s="0" t="str">
        <f aca="false">IF(G4929=1,IF(COUNTIF(I$2:I4929,I4929)=1,COUNTIF($I:$I,I4929),""),"")</f>
        <v/>
      </c>
      <c r="P4929" s="38" t="str">
        <f aca="false">IF(G4929=1,IF(COUNTIFS(C$2:C4929,C4929,G$2:G4929,1)=1,COUNTIFS($C:$C,C4929,$G:$G,1)+ROW()/10000000,""),"")</f>
        <v/>
      </c>
      <c r="Q4929" s="0" t="str">
        <f aca="false">IF(K4929=1,IF(COUNTIFS(C$2:C4929,C4929,K$2:K4929,1)=1,1,0),"")</f>
        <v/>
      </c>
      <c r="R4929" s="0" t="str">
        <f aca="false">IF(M4929=1,IF(COUNTIFS(C$2:C4929,C4929,M$2:M4929,1)=1,1,0),"")</f>
        <v/>
      </c>
      <c r="S4929" s="0" t="str">
        <f aca="false">IF(L4929=1,IF(COUNTIFS(C$2:C4929,C4929,L$2:L4929,1)=1,1,0),"")</f>
        <v/>
      </c>
      <c r="T4929" s="38" t="str">
        <f aca="false">IF(N4929="","",N4929+ROW()/10000000)</f>
        <v/>
      </c>
      <c r="U4929" s="0" t="str">
        <f aca="false">IF(G4929=1,IF(B4929="",1,0),"")</f>
        <v/>
      </c>
    </row>
    <row r="4930" customFormat="false" ht="15" hidden="false" customHeight="false" outlineLevel="0" collapsed="false">
      <c r="A4930" s="35"/>
      <c r="B4930" s="35"/>
      <c r="G4930" s="0" t="str">
        <f aca="false">IF(A4930="","",IF(AND(A4930&gt;=Debut,A4930&lt;Fin),1,0))</f>
        <v/>
      </c>
      <c r="H4930" s="0" t="str">
        <f aca="false">IF(G4930=1,INT(ROUND((A4930-Debut)*86400,0)/600),"")</f>
        <v/>
      </c>
      <c r="I4930" s="0" t="str">
        <f aca="false">IF(G4930=1,INT(ROUND((A4930-Debut)*86400,0)/3600),"")</f>
        <v/>
      </c>
      <c r="J4930" s="0" t="str">
        <f aca="false">IF(OR(A4930="",B4930=""),"",ROUND((B4930-A4930)*86400,0))</f>
        <v/>
      </c>
      <c r="K4930" s="37" t="str">
        <f aca="false">IF(G4930=1,IF(COUNTIFS($C:$C,C4930,$G:$G,1,$A:$A,"&gt;="&amp;(A4930-FenetreInterm/86400),$A:$A,"&lt;="&amp;A4930)&gt;=NbInterm,1,0),"")</f>
        <v/>
      </c>
      <c r="L4930" s="37" t="str">
        <f aca="false">IF(G4930=1,IF(B4930="",0,IF(J4930&lt;SeuilFugitive,1,0)),"")</f>
        <v/>
      </c>
      <c r="M4930" s="37" t="str">
        <f aca="false">IF(G4930=1,IF(B4930="",IF((Fin-A4930)*24&gt;SeuilFigee,1,0),IF(J4930&gt;SeuilFigee*3600,1,0)),"")</f>
        <v/>
      </c>
      <c r="N4930" s="0" t="str">
        <f aca="false">IF(G4930=1,IF(COUNTIF(H$2:H4930,H4930)=1,COUNTIF($H:$H,H4930),""),"")</f>
        <v/>
      </c>
      <c r="O4930" s="0" t="str">
        <f aca="false">IF(G4930=1,IF(COUNTIF(I$2:I4930,I4930)=1,COUNTIF($I:$I,I4930),""),"")</f>
        <v/>
      </c>
      <c r="P4930" s="38" t="str">
        <f aca="false">IF(G4930=1,IF(COUNTIFS(C$2:C4930,C4930,G$2:G4930,1)=1,COUNTIFS($C:$C,C4930,$G:$G,1)+ROW()/10000000,""),"")</f>
        <v/>
      </c>
      <c r="Q4930" s="0" t="str">
        <f aca="false">IF(K4930=1,IF(COUNTIFS(C$2:C4930,C4930,K$2:K4930,1)=1,1,0),"")</f>
        <v/>
      </c>
      <c r="R4930" s="0" t="str">
        <f aca="false">IF(M4930=1,IF(COUNTIFS(C$2:C4930,C4930,M$2:M4930,1)=1,1,0),"")</f>
        <v/>
      </c>
      <c r="S4930" s="0" t="str">
        <f aca="false">IF(L4930=1,IF(COUNTIFS(C$2:C4930,C4930,L$2:L4930,1)=1,1,0),"")</f>
        <v/>
      </c>
      <c r="T4930" s="38" t="str">
        <f aca="false">IF(N4930="","",N4930+ROW()/10000000)</f>
        <v/>
      </c>
      <c r="U4930" s="0" t="str">
        <f aca="false">IF(G4930=1,IF(B4930="",1,0),"")</f>
        <v/>
      </c>
    </row>
    <row r="4931" customFormat="false" ht="15" hidden="false" customHeight="false" outlineLevel="0" collapsed="false">
      <c r="A4931" s="35"/>
      <c r="B4931" s="35"/>
      <c r="G4931" s="0" t="str">
        <f aca="false">IF(A4931="","",IF(AND(A4931&gt;=Debut,A4931&lt;Fin),1,0))</f>
        <v/>
      </c>
      <c r="H4931" s="0" t="str">
        <f aca="false">IF(G4931=1,INT(ROUND((A4931-Debut)*86400,0)/600),"")</f>
        <v/>
      </c>
      <c r="I4931" s="0" t="str">
        <f aca="false">IF(G4931=1,INT(ROUND((A4931-Debut)*86400,0)/3600),"")</f>
        <v/>
      </c>
      <c r="J4931" s="0" t="str">
        <f aca="false">IF(OR(A4931="",B4931=""),"",ROUND((B4931-A4931)*86400,0))</f>
        <v/>
      </c>
      <c r="K4931" s="37" t="str">
        <f aca="false">IF(G4931=1,IF(COUNTIFS($C:$C,C4931,$G:$G,1,$A:$A,"&gt;="&amp;(A4931-FenetreInterm/86400),$A:$A,"&lt;="&amp;A4931)&gt;=NbInterm,1,0),"")</f>
        <v/>
      </c>
      <c r="L4931" s="37" t="str">
        <f aca="false">IF(G4931=1,IF(B4931="",0,IF(J4931&lt;SeuilFugitive,1,0)),"")</f>
        <v/>
      </c>
      <c r="M4931" s="37" t="str">
        <f aca="false">IF(G4931=1,IF(B4931="",IF((Fin-A4931)*24&gt;SeuilFigee,1,0),IF(J4931&gt;SeuilFigee*3600,1,0)),"")</f>
        <v/>
      </c>
      <c r="N4931" s="0" t="str">
        <f aca="false">IF(G4931=1,IF(COUNTIF(H$2:H4931,H4931)=1,COUNTIF($H:$H,H4931),""),"")</f>
        <v/>
      </c>
      <c r="O4931" s="0" t="str">
        <f aca="false">IF(G4931=1,IF(COUNTIF(I$2:I4931,I4931)=1,COUNTIF($I:$I,I4931),""),"")</f>
        <v/>
      </c>
      <c r="P4931" s="38" t="str">
        <f aca="false">IF(G4931=1,IF(COUNTIFS(C$2:C4931,C4931,G$2:G4931,1)=1,COUNTIFS($C:$C,C4931,$G:$G,1)+ROW()/10000000,""),"")</f>
        <v/>
      </c>
      <c r="Q4931" s="0" t="str">
        <f aca="false">IF(K4931=1,IF(COUNTIFS(C$2:C4931,C4931,K$2:K4931,1)=1,1,0),"")</f>
        <v/>
      </c>
      <c r="R4931" s="0" t="str">
        <f aca="false">IF(M4931=1,IF(COUNTIFS(C$2:C4931,C4931,M$2:M4931,1)=1,1,0),"")</f>
        <v/>
      </c>
      <c r="S4931" s="0" t="str">
        <f aca="false">IF(L4931=1,IF(COUNTIFS(C$2:C4931,C4931,L$2:L4931,1)=1,1,0),"")</f>
        <v/>
      </c>
      <c r="T4931" s="38" t="str">
        <f aca="false">IF(N4931="","",N4931+ROW()/10000000)</f>
        <v/>
      </c>
      <c r="U4931" s="0" t="str">
        <f aca="false">IF(G4931=1,IF(B4931="",1,0),"")</f>
        <v/>
      </c>
    </row>
    <row r="4932" customFormat="false" ht="15" hidden="false" customHeight="false" outlineLevel="0" collapsed="false">
      <c r="A4932" s="35"/>
      <c r="B4932" s="35"/>
      <c r="G4932" s="0" t="str">
        <f aca="false">IF(A4932="","",IF(AND(A4932&gt;=Debut,A4932&lt;Fin),1,0))</f>
        <v/>
      </c>
      <c r="H4932" s="0" t="str">
        <f aca="false">IF(G4932=1,INT(ROUND((A4932-Debut)*86400,0)/600),"")</f>
        <v/>
      </c>
      <c r="I4932" s="0" t="str">
        <f aca="false">IF(G4932=1,INT(ROUND((A4932-Debut)*86400,0)/3600),"")</f>
        <v/>
      </c>
      <c r="J4932" s="0" t="str">
        <f aca="false">IF(OR(A4932="",B4932=""),"",ROUND((B4932-A4932)*86400,0))</f>
        <v/>
      </c>
      <c r="K4932" s="37" t="str">
        <f aca="false">IF(G4932=1,IF(COUNTIFS($C:$C,C4932,$G:$G,1,$A:$A,"&gt;="&amp;(A4932-FenetreInterm/86400),$A:$A,"&lt;="&amp;A4932)&gt;=NbInterm,1,0),"")</f>
        <v/>
      </c>
      <c r="L4932" s="37" t="str">
        <f aca="false">IF(G4932=1,IF(B4932="",0,IF(J4932&lt;SeuilFugitive,1,0)),"")</f>
        <v/>
      </c>
      <c r="M4932" s="37" t="str">
        <f aca="false">IF(G4932=1,IF(B4932="",IF((Fin-A4932)*24&gt;SeuilFigee,1,0),IF(J4932&gt;SeuilFigee*3600,1,0)),"")</f>
        <v/>
      </c>
      <c r="N4932" s="0" t="str">
        <f aca="false">IF(G4932=1,IF(COUNTIF(H$2:H4932,H4932)=1,COUNTIF($H:$H,H4932),""),"")</f>
        <v/>
      </c>
      <c r="O4932" s="0" t="str">
        <f aca="false">IF(G4932=1,IF(COUNTIF(I$2:I4932,I4932)=1,COUNTIF($I:$I,I4932),""),"")</f>
        <v/>
      </c>
      <c r="P4932" s="38" t="str">
        <f aca="false">IF(G4932=1,IF(COUNTIFS(C$2:C4932,C4932,G$2:G4932,1)=1,COUNTIFS($C:$C,C4932,$G:$G,1)+ROW()/10000000,""),"")</f>
        <v/>
      </c>
      <c r="Q4932" s="0" t="str">
        <f aca="false">IF(K4932=1,IF(COUNTIFS(C$2:C4932,C4932,K$2:K4932,1)=1,1,0),"")</f>
        <v/>
      </c>
      <c r="R4932" s="0" t="str">
        <f aca="false">IF(M4932=1,IF(COUNTIFS(C$2:C4932,C4932,M$2:M4932,1)=1,1,0),"")</f>
        <v/>
      </c>
      <c r="S4932" s="0" t="str">
        <f aca="false">IF(L4932=1,IF(COUNTIFS(C$2:C4932,C4932,L$2:L4932,1)=1,1,0),"")</f>
        <v/>
      </c>
      <c r="T4932" s="38" t="str">
        <f aca="false">IF(N4932="","",N4932+ROW()/10000000)</f>
        <v/>
      </c>
      <c r="U4932" s="0" t="str">
        <f aca="false">IF(G4932=1,IF(B4932="",1,0),"")</f>
        <v/>
      </c>
    </row>
    <row r="4933" customFormat="false" ht="15" hidden="false" customHeight="false" outlineLevel="0" collapsed="false">
      <c r="A4933" s="35"/>
      <c r="B4933" s="35"/>
      <c r="G4933" s="0" t="str">
        <f aca="false">IF(A4933="","",IF(AND(A4933&gt;=Debut,A4933&lt;Fin),1,0))</f>
        <v/>
      </c>
      <c r="H4933" s="0" t="str">
        <f aca="false">IF(G4933=1,INT(ROUND((A4933-Debut)*86400,0)/600),"")</f>
        <v/>
      </c>
      <c r="I4933" s="0" t="str">
        <f aca="false">IF(G4933=1,INT(ROUND((A4933-Debut)*86400,0)/3600),"")</f>
        <v/>
      </c>
      <c r="J4933" s="0" t="str">
        <f aca="false">IF(OR(A4933="",B4933=""),"",ROUND((B4933-A4933)*86400,0))</f>
        <v/>
      </c>
      <c r="K4933" s="37" t="str">
        <f aca="false">IF(G4933=1,IF(COUNTIFS($C:$C,C4933,$G:$G,1,$A:$A,"&gt;="&amp;(A4933-FenetreInterm/86400),$A:$A,"&lt;="&amp;A4933)&gt;=NbInterm,1,0),"")</f>
        <v/>
      </c>
      <c r="L4933" s="37" t="str">
        <f aca="false">IF(G4933=1,IF(B4933="",0,IF(J4933&lt;SeuilFugitive,1,0)),"")</f>
        <v/>
      </c>
      <c r="M4933" s="37" t="str">
        <f aca="false">IF(G4933=1,IF(B4933="",IF((Fin-A4933)*24&gt;SeuilFigee,1,0),IF(J4933&gt;SeuilFigee*3600,1,0)),"")</f>
        <v/>
      </c>
      <c r="N4933" s="0" t="str">
        <f aca="false">IF(G4933=1,IF(COUNTIF(H$2:H4933,H4933)=1,COUNTIF($H:$H,H4933),""),"")</f>
        <v/>
      </c>
      <c r="O4933" s="0" t="str">
        <f aca="false">IF(G4933=1,IF(COUNTIF(I$2:I4933,I4933)=1,COUNTIF($I:$I,I4933),""),"")</f>
        <v/>
      </c>
      <c r="P4933" s="38" t="str">
        <f aca="false">IF(G4933=1,IF(COUNTIFS(C$2:C4933,C4933,G$2:G4933,1)=1,COUNTIFS($C:$C,C4933,$G:$G,1)+ROW()/10000000,""),"")</f>
        <v/>
      </c>
      <c r="Q4933" s="0" t="str">
        <f aca="false">IF(K4933=1,IF(COUNTIFS(C$2:C4933,C4933,K$2:K4933,1)=1,1,0),"")</f>
        <v/>
      </c>
      <c r="R4933" s="0" t="str">
        <f aca="false">IF(M4933=1,IF(COUNTIFS(C$2:C4933,C4933,M$2:M4933,1)=1,1,0),"")</f>
        <v/>
      </c>
      <c r="S4933" s="0" t="str">
        <f aca="false">IF(L4933=1,IF(COUNTIFS(C$2:C4933,C4933,L$2:L4933,1)=1,1,0),"")</f>
        <v/>
      </c>
      <c r="T4933" s="38" t="str">
        <f aca="false">IF(N4933="","",N4933+ROW()/10000000)</f>
        <v/>
      </c>
      <c r="U4933" s="0" t="str">
        <f aca="false">IF(G4933=1,IF(B4933="",1,0),"")</f>
        <v/>
      </c>
    </row>
    <row r="4934" customFormat="false" ht="15" hidden="false" customHeight="false" outlineLevel="0" collapsed="false">
      <c r="A4934" s="35"/>
      <c r="B4934" s="35"/>
      <c r="G4934" s="0" t="str">
        <f aca="false">IF(A4934="","",IF(AND(A4934&gt;=Debut,A4934&lt;Fin),1,0))</f>
        <v/>
      </c>
      <c r="H4934" s="0" t="str">
        <f aca="false">IF(G4934=1,INT(ROUND((A4934-Debut)*86400,0)/600),"")</f>
        <v/>
      </c>
      <c r="I4934" s="0" t="str">
        <f aca="false">IF(G4934=1,INT(ROUND((A4934-Debut)*86400,0)/3600),"")</f>
        <v/>
      </c>
      <c r="J4934" s="0" t="str">
        <f aca="false">IF(OR(A4934="",B4934=""),"",ROUND((B4934-A4934)*86400,0))</f>
        <v/>
      </c>
      <c r="K4934" s="37" t="str">
        <f aca="false">IF(G4934=1,IF(COUNTIFS($C:$C,C4934,$G:$G,1,$A:$A,"&gt;="&amp;(A4934-FenetreInterm/86400),$A:$A,"&lt;="&amp;A4934)&gt;=NbInterm,1,0),"")</f>
        <v/>
      </c>
      <c r="L4934" s="37" t="str">
        <f aca="false">IF(G4934=1,IF(B4934="",0,IF(J4934&lt;SeuilFugitive,1,0)),"")</f>
        <v/>
      </c>
      <c r="M4934" s="37" t="str">
        <f aca="false">IF(G4934=1,IF(B4934="",IF((Fin-A4934)*24&gt;SeuilFigee,1,0),IF(J4934&gt;SeuilFigee*3600,1,0)),"")</f>
        <v/>
      </c>
      <c r="N4934" s="0" t="str">
        <f aca="false">IF(G4934=1,IF(COUNTIF(H$2:H4934,H4934)=1,COUNTIF($H:$H,H4934),""),"")</f>
        <v/>
      </c>
      <c r="O4934" s="0" t="str">
        <f aca="false">IF(G4934=1,IF(COUNTIF(I$2:I4934,I4934)=1,COUNTIF($I:$I,I4934),""),"")</f>
        <v/>
      </c>
      <c r="P4934" s="38" t="str">
        <f aca="false">IF(G4934=1,IF(COUNTIFS(C$2:C4934,C4934,G$2:G4934,1)=1,COUNTIFS($C:$C,C4934,$G:$G,1)+ROW()/10000000,""),"")</f>
        <v/>
      </c>
      <c r="Q4934" s="0" t="str">
        <f aca="false">IF(K4934=1,IF(COUNTIFS(C$2:C4934,C4934,K$2:K4934,1)=1,1,0),"")</f>
        <v/>
      </c>
      <c r="R4934" s="0" t="str">
        <f aca="false">IF(M4934=1,IF(COUNTIFS(C$2:C4934,C4934,M$2:M4934,1)=1,1,0),"")</f>
        <v/>
      </c>
      <c r="S4934" s="0" t="str">
        <f aca="false">IF(L4934=1,IF(COUNTIFS(C$2:C4934,C4934,L$2:L4934,1)=1,1,0),"")</f>
        <v/>
      </c>
      <c r="T4934" s="38" t="str">
        <f aca="false">IF(N4934="","",N4934+ROW()/10000000)</f>
        <v/>
      </c>
      <c r="U4934" s="0" t="str">
        <f aca="false">IF(G4934=1,IF(B4934="",1,0),"")</f>
        <v/>
      </c>
    </row>
    <row r="4935" customFormat="false" ht="15" hidden="false" customHeight="false" outlineLevel="0" collapsed="false">
      <c r="A4935" s="35"/>
      <c r="B4935" s="35"/>
      <c r="G4935" s="0" t="str">
        <f aca="false">IF(A4935="","",IF(AND(A4935&gt;=Debut,A4935&lt;Fin),1,0))</f>
        <v/>
      </c>
      <c r="H4935" s="0" t="str">
        <f aca="false">IF(G4935=1,INT(ROUND((A4935-Debut)*86400,0)/600),"")</f>
        <v/>
      </c>
      <c r="I4935" s="0" t="str">
        <f aca="false">IF(G4935=1,INT(ROUND((A4935-Debut)*86400,0)/3600),"")</f>
        <v/>
      </c>
      <c r="J4935" s="0" t="str">
        <f aca="false">IF(OR(A4935="",B4935=""),"",ROUND((B4935-A4935)*86400,0))</f>
        <v/>
      </c>
      <c r="K4935" s="37" t="str">
        <f aca="false">IF(G4935=1,IF(COUNTIFS($C:$C,C4935,$G:$G,1,$A:$A,"&gt;="&amp;(A4935-FenetreInterm/86400),$A:$A,"&lt;="&amp;A4935)&gt;=NbInterm,1,0),"")</f>
        <v/>
      </c>
      <c r="L4935" s="37" t="str">
        <f aca="false">IF(G4935=1,IF(B4935="",0,IF(J4935&lt;SeuilFugitive,1,0)),"")</f>
        <v/>
      </c>
      <c r="M4935" s="37" t="str">
        <f aca="false">IF(G4935=1,IF(B4935="",IF((Fin-A4935)*24&gt;SeuilFigee,1,0),IF(J4935&gt;SeuilFigee*3600,1,0)),"")</f>
        <v/>
      </c>
      <c r="N4935" s="0" t="str">
        <f aca="false">IF(G4935=1,IF(COUNTIF(H$2:H4935,H4935)=1,COUNTIF($H:$H,H4935),""),"")</f>
        <v/>
      </c>
      <c r="O4935" s="0" t="str">
        <f aca="false">IF(G4935=1,IF(COUNTIF(I$2:I4935,I4935)=1,COUNTIF($I:$I,I4935),""),"")</f>
        <v/>
      </c>
      <c r="P4935" s="38" t="str">
        <f aca="false">IF(G4935=1,IF(COUNTIFS(C$2:C4935,C4935,G$2:G4935,1)=1,COUNTIFS($C:$C,C4935,$G:$G,1)+ROW()/10000000,""),"")</f>
        <v/>
      </c>
      <c r="Q4935" s="0" t="str">
        <f aca="false">IF(K4935=1,IF(COUNTIFS(C$2:C4935,C4935,K$2:K4935,1)=1,1,0),"")</f>
        <v/>
      </c>
      <c r="R4935" s="0" t="str">
        <f aca="false">IF(M4935=1,IF(COUNTIFS(C$2:C4935,C4935,M$2:M4935,1)=1,1,0),"")</f>
        <v/>
      </c>
      <c r="S4935" s="0" t="str">
        <f aca="false">IF(L4935=1,IF(COUNTIFS(C$2:C4935,C4935,L$2:L4935,1)=1,1,0),"")</f>
        <v/>
      </c>
      <c r="T4935" s="38" t="str">
        <f aca="false">IF(N4935="","",N4935+ROW()/10000000)</f>
        <v/>
      </c>
      <c r="U4935" s="0" t="str">
        <f aca="false">IF(G4935=1,IF(B4935="",1,0),"")</f>
        <v/>
      </c>
    </row>
    <row r="4936" customFormat="false" ht="15" hidden="false" customHeight="false" outlineLevel="0" collapsed="false">
      <c r="A4936" s="35"/>
      <c r="B4936" s="35"/>
      <c r="G4936" s="0" t="str">
        <f aca="false">IF(A4936="","",IF(AND(A4936&gt;=Debut,A4936&lt;Fin),1,0))</f>
        <v/>
      </c>
      <c r="H4936" s="0" t="str">
        <f aca="false">IF(G4936=1,INT(ROUND((A4936-Debut)*86400,0)/600),"")</f>
        <v/>
      </c>
      <c r="I4936" s="0" t="str">
        <f aca="false">IF(G4936=1,INT(ROUND((A4936-Debut)*86400,0)/3600),"")</f>
        <v/>
      </c>
      <c r="J4936" s="0" t="str">
        <f aca="false">IF(OR(A4936="",B4936=""),"",ROUND((B4936-A4936)*86400,0))</f>
        <v/>
      </c>
      <c r="K4936" s="37" t="str">
        <f aca="false">IF(G4936=1,IF(COUNTIFS($C:$C,C4936,$G:$G,1,$A:$A,"&gt;="&amp;(A4936-FenetreInterm/86400),$A:$A,"&lt;="&amp;A4936)&gt;=NbInterm,1,0),"")</f>
        <v/>
      </c>
      <c r="L4936" s="37" t="str">
        <f aca="false">IF(G4936=1,IF(B4936="",0,IF(J4936&lt;SeuilFugitive,1,0)),"")</f>
        <v/>
      </c>
      <c r="M4936" s="37" t="str">
        <f aca="false">IF(G4936=1,IF(B4936="",IF((Fin-A4936)*24&gt;SeuilFigee,1,0),IF(J4936&gt;SeuilFigee*3600,1,0)),"")</f>
        <v/>
      </c>
      <c r="N4936" s="0" t="str">
        <f aca="false">IF(G4936=1,IF(COUNTIF(H$2:H4936,H4936)=1,COUNTIF($H:$H,H4936),""),"")</f>
        <v/>
      </c>
      <c r="O4936" s="0" t="str">
        <f aca="false">IF(G4936=1,IF(COUNTIF(I$2:I4936,I4936)=1,COUNTIF($I:$I,I4936),""),"")</f>
        <v/>
      </c>
      <c r="P4936" s="38" t="str">
        <f aca="false">IF(G4936=1,IF(COUNTIFS(C$2:C4936,C4936,G$2:G4936,1)=1,COUNTIFS($C:$C,C4936,$G:$G,1)+ROW()/10000000,""),"")</f>
        <v/>
      </c>
      <c r="Q4936" s="0" t="str">
        <f aca="false">IF(K4936=1,IF(COUNTIFS(C$2:C4936,C4936,K$2:K4936,1)=1,1,0),"")</f>
        <v/>
      </c>
      <c r="R4936" s="0" t="str">
        <f aca="false">IF(M4936=1,IF(COUNTIFS(C$2:C4936,C4936,M$2:M4936,1)=1,1,0),"")</f>
        <v/>
      </c>
      <c r="S4936" s="0" t="str">
        <f aca="false">IF(L4936=1,IF(COUNTIFS(C$2:C4936,C4936,L$2:L4936,1)=1,1,0),"")</f>
        <v/>
      </c>
      <c r="T4936" s="38" t="str">
        <f aca="false">IF(N4936="","",N4936+ROW()/10000000)</f>
        <v/>
      </c>
      <c r="U4936" s="0" t="str">
        <f aca="false">IF(G4936=1,IF(B4936="",1,0),"")</f>
        <v/>
      </c>
    </row>
    <row r="4937" customFormat="false" ht="15" hidden="false" customHeight="false" outlineLevel="0" collapsed="false">
      <c r="A4937" s="35"/>
      <c r="B4937" s="35"/>
      <c r="G4937" s="0" t="str">
        <f aca="false">IF(A4937="","",IF(AND(A4937&gt;=Debut,A4937&lt;Fin),1,0))</f>
        <v/>
      </c>
      <c r="H4937" s="0" t="str">
        <f aca="false">IF(G4937=1,INT(ROUND((A4937-Debut)*86400,0)/600),"")</f>
        <v/>
      </c>
      <c r="I4937" s="0" t="str">
        <f aca="false">IF(G4937=1,INT(ROUND((A4937-Debut)*86400,0)/3600),"")</f>
        <v/>
      </c>
      <c r="J4937" s="0" t="str">
        <f aca="false">IF(OR(A4937="",B4937=""),"",ROUND((B4937-A4937)*86400,0))</f>
        <v/>
      </c>
      <c r="K4937" s="37" t="str">
        <f aca="false">IF(G4937=1,IF(COUNTIFS($C:$C,C4937,$G:$G,1,$A:$A,"&gt;="&amp;(A4937-FenetreInterm/86400),$A:$A,"&lt;="&amp;A4937)&gt;=NbInterm,1,0),"")</f>
        <v/>
      </c>
      <c r="L4937" s="37" t="str">
        <f aca="false">IF(G4937=1,IF(B4937="",0,IF(J4937&lt;SeuilFugitive,1,0)),"")</f>
        <v/>
      </c>
      <c r="M4937" s="37" t="str">
        <f aca="false">IF(G4937=1,IF(B4937="",IF((Fin-A4937)*24&gt;SeuilFigee,1,0),IF(J4937&gt;SeuilFigee*3600,1,0)),"")</f>
        <v/>
      </c>
      <c r="N4937" s="0" t="str">
        <f aca="false">IF(G4937=1,IF(COUNTIF(H$2:H4937,H4937)=1,COUNTIF($H:$H,H4937),""),"")</f>
        <v/>
      </c>
      <c r="O4937" s="0" t="str">
        <f aca="false">IF(G4937=1,IF(COUNTIF(I$2:I4937,I4937)=1,COUNTIF($I:$I,I4937),""),"")</f>
        <v/>
      </c>
      <c r="P4937" s="38" t="str">
        <f aca="false">IF(G4937=1,IF(COUNTIFS(C$2:C4937,C4937,G$2:G4937,1)=1,COUNTIFS($C:$C,C4937,$G:$G,1)+ROW()/10000000,""),"")</f>
        <v/>
      </c>
      <c r="Q4937" s="0" t="str">
        <f aca="false">IF(K4937=1,IF(COUNTIFS(C$2:C4937,C4937,K$2:K4937,1)=1,1,0),"")</f>
        <v/>
      </c>
      <c r="R4937" s="0" t="str">
        <f aca="false">IF(M4937=1,IF(COUNTIFS(C$2:C4937,C4937,M$2:M4937,1)=1,1,0),"")</f>
        <v/>
      </c>
      <c r="S4937" s="0" t="str">
        <f aca="false">IF(L4937=1,IF(COUNTIFS(C$2:C4937,C4937,L$2:L4937,1)=1,1,0),"")</f>
        <v/>
      </c>
      <c r="T4937" s="38" t="str">
        <f aca="false">IF(N4937="","",N4937+ROW()/10000000)</f>
        <v/>
      </c>
      <c r="U4937" s="0" t="str">
        <f aca="false">IF(G4937=1,IF(B4937="",1,0),"")</f>
        <v/>
      </c>
    </row>
    <row r="4938" customFormat="false" ht="15" hidden="false" customHeight="false" outlineLevel="0" collapsed="false">
      <c r="A4938" s="35"/>
      <c r="B4938" s="35"/>
      <c r="G4938" s="0" t="str">
        <f aca="false">IF(A4938="","",IF(AND(A4938&gt;=Debut,A4938&lt;Fin),1,0))</f>
        <v/>
      </c>
      <c r="H4938" s="0" t="str">
        <f aca="false">IF(G4938=1,INT(ROUND((A4938-Debut)*86400,0)/600),"")</f>
        <v/>
      </c>
      <c r="I4938" s="0" t="str">
        <f aca="false">IF(G4938=1,INT(ROUND((A4938-Debut)*86400,0)/3600),"")</f>
        <v/>
      </c>
      <c r="J4938" s="0" t="str">
        <f aca="false">IF(OR(A4938="",B4938=""),"",ROUND((B4938-A4938)*86400,0))</f>
        <v/>
      </c>
      <c r="K4938" s="37" t="str">
        <f aca="false">IF(G4938=1,IF(COUNTIFS($C:$C,C4938,$G:$G,1,$A:$A,"&gt;="&amp;(A4938-FenetreInterm/86400),$A:$A,"&lt;="&amp;A4938)&gt;=NbInterm,1,0),"")</f>
        <v/>
      </c>
      <c r="L4938" s="37" t="str">
        <f aca="false">IF(G4938=1,IF(B4938="",0,IF(J4938&lt;SeuilFugitive,1,0)),"")</f>
        <v/>
      </c>
      <c r="M4938" s="37" t="str">
        <f aca="false">IF(G4938=1,IF(B4938="",IF((Fin-A4938)*24&gt;SeuilFigee,1,0),IF(J4938&gt;SeuilFigee*3600,1,0)),"")</f>
        <v/>
      </c>
      <c r="N4938" s="0" t="str">
        <f aca="false">IF(G4938=1,IF(COUNTIF(H$2:H4938,H4938)=1,COUNTIF($H:$H,H4938),""),"")</f>
        <v/>
      </c>
      <c r="O4938" s="0" t="str">
        <f aca="false">IF(G4938=1,IF(COUNTIF(I$2:I4938,I4938)=1,COUNTIF($I:$I,I4938),""),"")</f>
        <v/>
      </c>
      <c r="P4938" s="38" t="str">
        <f aca="false">IF(G4938=1,IF(COUNTIFS(C$2:C4938,C4938,G$2:G4938,1)=1,COUNTIFS($C:$C,C4938,$G:$G,1)+ROW()/10000000,""),"")</f>
        <v/>
      </c>
      <c r="Q4938" s="0" t="str">
        <f aca="false">IF(K4938=1,IF(COUNTIFS(C$2:C4938,C4938,K$2:K4938,1)=1,1,0),"")</f>
        <v/>
      </c>
      <c r="R4938" s="0" t="str">
        <f aca="false">IF(M4938=1,IF(COUNTIFS(C$2:C4938,C4938,M$2:M4938,1)=1,1,0),"")</f>
        <v/>
      </c>
      <c r="S4938" s="0" t="str">
        <f aca="false">IF(L4938=1,IF(COUNTIFS(C$2:C4938,C4938,L$2:L4938,1)=1,1,0),"")</f>
        <v/>
      </c>
      <c r="T4938" s="38" t="str">
        <f aca="false">IF(N4938="","",N4938+ROW()/10000000)</f>
        <v/>
      </c>
      <c r="U4938" s="0" t="str">
        <f aca="false">IF(G4938=1,IF(B4938="",1,0),"")</f>
        <v/>
      </c>
    </row>
    <row r="4939" customFormat="false" ht="15" hidden="false" customHeight="false" outlineLevel="0" collapsed="false">
      <c r="A4939" s="35"/>
      <c r="B4939" s="35"/>
      <c r="G4939" s="0" t="str">
        <f aca="false">IF(A4939="","",IF(AND(A4939&gt;=Debut,A4939&lt;Fin),1,0))</f>
        <v/>
      </c>
      <c r="H4939" s="0" t="str">
        <f aca="false">IF(G4939=1,INT(ROUND((A4939-Debut)*86400,0)/600),"")</f>
        <v/>
      </c>
      <c r="I4939" s="0" t="str">
        <f aca="false">IF(G4939=1,INT(ROUND((A4939-Debut)*86400,0)/3600),"")</f>
        <v/>
      </c>
      <c r="J4939" s="0" t="str">
        <f aca="false">IF(OR(A4939="",B4939=""),"",ROUND((B4939-A4939)*86400,0))</f>
        <v/>
      </c>
      <c r="K4939" s="37" t="str">
        <f aca="false">IF(G4939=1,IF(COUNTIFS($C:$C,C4939,$G:$G,1,$A:$A,"&gt;="&amp;(A4939-FenetreInterm/86400),$A:$A,"&lt;="&amp;A4939)&gt;=NbInterm,1,0),"")</f>
        <v/>
      </c>
      <c r="L4939" s="37" t="str">
        <f aca="false">IF(G4939=1,IF(B4939="",0,IF(J4939&lt;SeuilFugitive,1,0)),"")</f>
        <v/>
      </c>
      <c r="M4939" s="37" t="str">
        <f aca="false">IF(G4939=1,IF(B4939="",IF((Fin-A4939)*24&gt;SeuilFigee,1,0),IF(J4939&gt;SeuilFigee*3600,1,0)),"")</f>
        <v/>
      </c>
      <c r="N4939" s="0" t="str">
        <f aca="false">IF(G4939=1,IF(COUNTIF(H$2:H4939,H4939)=1,COUNTIF($H:$H,H4939),""),"")</f>
        <v/>
      </c>
      <c r="O4939" s="0" t="str">
        <f aca="false">IF(G4939=1,IF(COUNTIF(I$2:I4939,I4939)=1,COUNTIF($I:$I,I4939),""),"")</f>
        <v/>
      </c>
      <c r="P4939" s="38" t="str">
        <f aca="false">IF(G4939=1,IF(COUNTIFS(C$2:C4939,C4939,G$2:G4939,1)=1,COUNTIFS($C:$C,C4939,$G:$G,1)+ROW()/10000000,""),"")</f>
        <v/>
      </c>
      <c r="Q4939" s="0" t="str">
        <f aca="false">IF(K4939=1,IF(COUNTIFS(C$2:C4939,C4939,K$2:K4939,1)=1,1,0),"")</f>
        <v/>
      </c>
      <c r="R4939" s="0" t="str">
        <f aca="false">IF(M4939=1,IF(COUNTIFS(C$2:C4939,C4939,M$2:M4939,1)=1,1,0),"")</f>
        <v/>
      </c>
      <c r="S4939" s="0" t="str">
        <f aca="false">IF(L4939=1,IF(COUNTIFS(C$2:C4939,C4939,L$2:L4939,1)=1,1,0),"")</f>
        <v/>
      </c>
      <c r="T4939" s="38" t="str">
        <f aca="false">IF(N4939="","",N4939+ROW()/10000000)</f>
        <v/>
      </c>
      <c r="U4939" s="0" t="str">
        <f aca="false">IF(G4939=1,IF(B4939="",1,0),"")</f>
        <v/>
      </c>
    </row>
    <row r="4940" customFormat="false" ht="15" hidden="false" customHeight="false" outlineLevel="0" collapsed="false">
      <c r="A4940" s="35"/>
      <c r="B4940" s="35"/>
      <c r="G4940" s="0" t="str">
        <f aca="false">IF(A4940="","",IF(AND(A4940&gt;=Debut,A4940&lt;Fin),1,0))</f>
        <v/>
      </c>
      <c r="H4940" s="0" t="str">
        <f aca="false">IF(G4940=1,INT(ROUND((A4940-Debut)*86400,0)/600),"")</f>
        <v/>
      </c>
      <c r="I4940" s="0" t="str">
        <f aca="false">IF(G4940=1,INT(ROUND((A4940-Debut)*86400,0)/3600),"")</f>
        <v/>
      </c>
      <c r="J4940" s="0" t="str">
        <f aca="false">IF(OR(A4940="",B4940=""),"",ROUND((B4940-A4940)*86400,0))</f>
        <v/>
      </c>
      <c r="K4940" s="37" t="str">
        <f aca="false">IF(G4940=1,IF(COUNTIFS($C:$C,C4940,$G:$G,1,$A:$A,"&gt;="&amp;(A4940-FenetreInterm/86400),$A:$A,"&lt;="&amp;A4940)&gt;=NbInterm,1,0),"")</f>
        <v/>
      </c>
      <c r="L4940" s="37" t="str">
        <f aca="false">IF(G4940=1,IF(B4940="",0,IF(J4940&lt;SeuilFugitive,1,0)),"")</f>
        <v/>
      </c>
      <c r="M4940" s="37" t="str">
        <f aca="false">IF(G4940=1,IF(B4940="",IF((Fin-A4940)*24&gt;SeuilFigee,1,0),IF(J4940&gt;SeuilFigee*3600,1,0)),"")</f>
        <v/>
      </c>
      <c r="N4940" s="0" t="str">
        <f aca="false">IF(G4940=1,IF(COUNTIF(H$2:H4940,H4940)=1,COUNTIF($H:$H,H4940),""),"")</f>
        <v/>
      </c>
      <c r="O4940" s="0" t="str">
        <f aca="false">IF(G4940=1,IF(COUNTIF(I$2:I4940,I4940)=1,COUNTIF($I:$I,I4940),""),"")</f>
        <v/>
      </c>
      <c r="P4940" s="38" t="str">
        <f aca="false">IF(G4940=1,IF(COUNTIFS(C$2:C4940,C4940,G$2:G4940,1)=1,COUNTIFS($C:$C,C4940,$G:$G,1)+ROW()/10000000,""),"")</f>
        <v/>
      </c>
      <c r="Q4940" s="0" t="str">
        <f aca="false">IF(K4940=1,IF(COUNTIFS(C$2:C4940,C4940,K$2:K4940,1)=1,1,0),"")</f>
        <v/>
      </c>
      <c r="R4940" s="0" t="str">
        <f aca="false">IF(M4940=1,IF(COUNTIFS(C$2:C4940,C4940,M$2:M4940,1)=1,1,0),"")</f>
        <v/>
      </c>
      <c r="S4940" s="0" t="str">
        <f aca="false">IF(L4940=1,IF(COUNTIFS(C$2:C4940,C4940,L$2:L4940,1)=1,1,0),"")</f>
        <v/>
      </c>
      <c r="T4940" s="38" t="str">
        <f aca="false">IF(N4940="","",N4940+ROW()/10000000)</f>
        <v/>
      </c>
      <c r="U4940" s="0" t="str">
        <f aca="false">IF(G4940=1,IF(B4940="",1,0),"")</f>
        <v/>
      </c>
    </row>
    <row r="4941" customFormat="false" ht="15" hidden="false" customHeight="false" outlineLevel="0" collapsed="false">
      <c r="A4941" s="35"/>
      <c r="B4941" s="35"/>
      <c r="G4941" s="0" t="str">
        <f aca="false">IF(A4941="","",IF(AND(A4941&gt;=Debut,A4941&lt;Fin),1,0))</f>
        <v/>
      </c>
      <c r="H4941" s="0" t="str">
        <f aca="false">IF(G4941=1,INT(ROUND((A4941-Debut)*86400,0)/600),"")</f>
        <v/>
      </c>
      <c r="I4941" s="0" t="str">
        <f aca="false">IF(G4941=1,INT(ROUND((A4941-Debut)*86400,0)/3600),"")</f>
        <v/>
      </c>
      <c r="J4941" s="0" t="str">
        <f aca="false">IF(OR(A4941="",B4941=""),"",ROUND((B4941-A4941)*86400,0))</f>
        <v/>
      </c>
      <c r="K4941" s="37" t="str">
        <f aca="false">IF(G4941=1,IF(COUNTIFS($C:$C,C4941,$G:$G,1,$A:$A,"&gt;="&amp;(A4941-FenetreInterm/86400),$A:$A,"&lt;="&amp;A4941)&gt;=NbInterm,1,0),"")</f>
        <v/>
      </c>
      <c r="L4941" s="37" t="str">
        <f aca="false">IF(G4941=1,IF(B4941="",0,IF(J4941&lt;SeuilFugitive,1,0)),"")</f>
        <v/>
      </c>
      <c r="M4941" s="37" t="str">
        <f aca="false">IF(G4941=1,IF(B4941="",IF((Fin-A4941)*24&gt;SeuilFigee,1,0),IF(J4941&gt;SeuilFigee*3600,1,0)),"")</f>
        <v/>
      </c>
      <c r="N4941" s="0" t="str">
        <f aca="false">IF(G4941=1,IF(COUNTIF(H$2:H4941,H4941)=1,COUNTIF($H:$H,H4941),""),"")</f>
        <v/>
      </c>
      <c r="O4941" s="0" t="str">
        <f aca="false">IF(G4941=1,IF(COUNTIF(I$2:I4941,I4941)=1,COUNTIF($I:$I,I4941),""),"")</f>
        <v/>
      </c>
      <c r="P4941" s="38" t="str">
        <f aca="false">IF(G4941=1,IF(COUNTIFS(C$2:C4941,C4941,G$2:G4941,1)=1,COUNTIFS($C:$C,C4941,$G:$G,1)+ROW()/10000000,""),"")</f>
        <v/>
      </c>
      <c r="Q4941" s="0" t="str">
        <f aca="false">IF(K4941=1,IF(COUNTIFS(C$2:C4941,C4941,K$2:K4941,1)=1,1,0),"")</f>
        <v/>
      </c>
      <c r="R4941" s="0" t="str">
        <f aca="false">IF(M4941=1,IF(COUNTIFS(C$2:C4941,C4941,M$2:M4941,1)=1,1,0),"")</f>
        <v/>
      </c>
      <c r="S4941" s="0" t="str">
        <f aca="false">IF(L4941=1,IF(COUNTIFS(C$2:C4941,C4941,L$2:L4941,1)=1,1,0),"")</f>
        <v/>
      </c>
      <c r="T4941" s="38" t="str">
        <f aca="false">IF(N4941="","",N4941+ROW()/10000000)</f>
        <v/>
      </c>
      <c r="U4941" s="0" t="str">
        <f aca="false">IF(G4941=1,IF(B4941="",1,0),"")</f>
        <v/>
      </c>
    </row>
    <row r="4942" customFormat="false" ht="15" hidden="false" customHeight="false" outlineLevel="0" collapsed="false">
      <c r="A4942" s="35"/>
      <c r="B4942" s="35"/>
      <c r="G4942" s="0" t="str">
        <f aca="false">IF(A4942="","",IF(AND(A4942&gt;=Debut,A4942&lt;Fin),1,0))</f>
        <v/>
      </c>
      <c r="H4942" s="0" t="str">
        <f aca="false">IF(G4942=1,INT(ROUND((A4942-Debut)*86400,0)/600),"")</f>
        <v/>
      </c>
      <c r="I4942" s="0" t="str">
        <f aca="false">IF(G4942=1,INT(ROUND((A4942-Debut)*86400,0)/3600),"")</f>
        <v/>
      </c>
      <c r="J4942" s="0" t="str">
        <f aca="false">IF(OR(A4942="",B4942=""),"",ROUND((B4942-A4942)*86400,0))</f>
        <v/>
      </c>
      <c r="K4942" s="37" t="str">
        <f aca="false">IF(G4942=1,IF(COUNTIFS($C:$C,C4942,$G:$G,1,$A:$A,"&gt;="&amp;(A4942-FenetreInterm/86400),$A:$A,"&lt;="&amp;A4942)&gt;=NbInterm,1,0),"")</f>
        <v/>
      </c>
      <c r="L4942" s="37" t="str">
        <f aca="false">IF(G4942=1,IF(B4942="",0,IF(J4942&lt;SeuilFugitive,1,0)),"")</f>
        <v/>
      </c>
      <c r="M4942" s="37" t="str">
        <f aca="false">IF(G4942=1,IF(B4942="",IF((Fin-A4942)*24&gt;SeuilFigee,1,0),IF(J4942&gt;SeuilFigee*3600,1,0)),"")</f>
        <v/>
      </c>
      <c r="N4942" s="0" t="str">
        <f aca="false">IF(G4942=1,IF(COUNTIF(H$2:H4942,H4942)=1,COUNTIF($H:$H,H4942),""),"")</f>
        <v/>
      </c>
      <c r="O4942" s="0" t="str">
        <f aca="false">IF(G4942=1,IF(COUNTIF(I$2:I4942,I4942)=1,COUNTIF($I:$I,I4942),""),"")</f>
        <v/>
      </c>
      <c r="P4942" s="38" t="str">
        <f aca="false">IF(G4942=1,IF(COUNTIFS(C$2:C4942,C4942,G$2:G4942,1)=1,COUNTIFS($C:$C,C4942,$G:$G,1)+ROW()/10000000,""),"")</f>
        <v/>
      </c>
      <c r="Q4942" s="0" t="str">
        <f aca="false">IF(K4942=1,IF(COUNTIFS(C$2:C4942,C4942,K$2:K4942,1)=1,1,0),"")</f>
        <v/>
      </c>
      <c r="R4942" s="0" t="str">
        <f aca="false">IF(M4942=1,IF(COUNTIFS(C$2:C4942,C4942,M$2:M4942,1)=1,1,0),"")</f>
        <v/>
      </c>
      <c r="S4942" s="0" t="str">
        <f aca="false">IF(L4942=1,IF(COUNTIFS(C$2:C4942,C4942,L$2:L4942,1)=1,1,0),"")</f>
        <v/>
      </c>
      <c r="T4942" s="38" t="str">
        <f aca="false">IF(N4942="","",N4942+ROW()/10000000)</f>
        <v/>
      </c>
      <c r="U4942" s="0" t="str">
        <f aca="false">IF(G4942=1,IF(B4942="",1,0),"")</f>
        <v/>
      </c>
    </row>
    <row r="4943" customFormat="false" ht="15" hidden="false" customHeight="false" outlineLevel="0" collapsed="false">
      <c r="A4943" s="35"/>
      <c r="B4943" s="35"/>
      <c r="G4943" s="0" t="str">
        <f aca="false">IF(A4943="","",IF(AND(A4943&gt;=Debut,A4943&lt;Fin),1,0))</f>
        <v/>
      </c>
      <c r="H4943" s="0" t="str">
        <f aca="false">IF(G4943=1,INT(ROUND((A4943-Debut)*86400,0)/600),"")</f>
        <v/>
      </c>
      <c r="I4943" s="0" t="str">
        <f aca="false">IF(G4943=1,INT(ROUND((A4943-Debut)*86400,0)/3600),"")</f>
        <v/>
      </c>
      <c r="J4943" s="0" t="str">
        <f aca="false">IF(OR(A4943="",B4943=""),"",ROUND((B4943-A4943)*86400,0))</f>
        <v/>
      </c>
      <c r="K4943" s="37" t="str">
        <f aca="false">IF(G4943=1,IF(COUNTIFS($C:$C,C4943,$G:$G,1,$A:$A,"&gt;="&amp;(A4943-FenetreInterm/86400),$A:$A,"&lt;="&amp;A4943)&gt;=NbInterm,1,0),"")</f>
        <v/>
      </c>
      <c r="L4943" s="37" t="str">
        <f aca="false">IF(G4943=1,IF(B4943="",0,IF(J4943&lt;SeuilFugitive,1,0)),"")</f>
        <v/>
      </c>
      <c r="M4943" s="37" t="str">
        <f aca="false">IF(G4943=1,IF(B4943="",IF((Fin-A4943)*24&gt;SeuilFigee,1,0),IF(J4943&gt;SeuilFigee*3600,1,0)),"")</f>
        <v/>
      </c>
      <c r="N4943" s="0" t="str">
        <f aca="false">IF(G4943=1,IF(COUNTIF(H$2:H4943,H4943)=1,COUNTIF($H:$H,H4943),""),"")</f>
        <v/>
      </c>
      <c r="O4943" s="0" t="str">
        <f aca="false">IF(G4943=1,IF(COUNTIF(I$2:I4943,I4943)=1,COUNTIF($I:$I,I4943),""),"")</f>
        <v/>
      </c>
      <c r="P4943" s="38" t="str">
        <f aca="false">IF(G4943=1,IF(COUNTIFS(C$2:C4943,C4943,G$2:G4943,1)=1,COUNTIFS($C:$C,C4943,$G:$G,1)+ROW()/10000000,""),"")</f>
        <v/>
      </c>
      <c r="Q4943" s="0" t="str">
        <f aca="false">IF(K4943=1,IF(COUNTIFS(C$2:C4943,C4943,K$2:K4943,1)=1,1,0),"")</f>
        <v/>
      </c>
      <c r="R4943" s="0" t="str">
        <f aca="false">IF(M4943=1,IF(COUNTIFS(C$2:C4943,C4943,M$2:M4943,1)=1,1,0),"")</f>
        <v/>
      </c>
      <c r="S4943" s="0" t="str">
        <f aca="false">IF(L4943=1,IF(COUNTIFS(C$2:C4943,C4943,L$2:L4943,1)=1,1,0),"")</f>
        <v/>
      </c>
      <c r="T4943" s="38" t="str">
        <f aca="false">IF(N4943="","",N4943+ROW()/10000000)</f>
        <v/>
      </c>
      <c r="U4943" s="0" t="str">
        <f aca="false">IF(G4943=1,IF(B4943="",1,0),"")</f>
        <v/>
      </c>
    </row>
    <row r="4944" customFormat="false" ht="15" hidden="false" customHeight="false" outlineLevel="0" collapsed="false">
      <c r="A4944" s="35"/>
      <c r="B4944" s="35"/>
      <c r="G4944" s="0" t="str">
        <f aca="false">IF(A4944="","",IF(AND(A4944&gt;=Debut,A4944&lt;Fin),1,0))</f>
        <v/>
      </c>
      <c r="H4944" s="0" t="str">
        <f aca="false">IF(G4944=1,INT(ROUND((A4944-Debut)*86400,0)/600),"")</f>
        <v/>
      </c>
      <c r="I4944" s="0" t="str">
        <f aca="false">IF(G4944=1,INT(ROUND((A4944-Debut)*86400,0)/3600),"")</f>
        <v/>
      </c>
      <c r="J4944" s="0" t="str">
        <f aca="false">IF(OR(A4944="",B4944=""),"",ROUND((B4944-A4944)*86400,0))</f>
        <v/>
      </c>
      <c r="K4944" s="37" t="str">
        <f aca="false">IF(G4944=1,IF(COUNTIFS($C:$C,C4944,$G:$G,1,$A:$A,"&gt;="&amp;(A4944-FenetreInterm/86400),$A:$A,"&lt;="&amp;A4944)&gt;=NbInterm,1,0),"")</f>
        <v/>
      </c>
      <c r="L4944" s="37" t="str">
        <f aca="false">IF(G4944=1,IF(B4944="",0,IF(J4944&lt;SeuilFugitive,1,0)),"")</f>
        <v/>
      </c>
      <c r="M4944" s="37" t="str">
        <f aca="false">IF(G4944=1,IF(B4944="",IF((Fin-A4944)*24&gt;SeuilFigee,1,0),IF(J4944&gt;SeuilFigee*3600,1,0)),"")</f>
        <v/>
      </c>
      <c r="N4944" s="0" t="str">
        <f aca="false">IF(G4944=1,IF(COUNTIF(H$2:H4944,H4944)=1,COUNTIF($H:$H,H4944),""),"")</f>
        <v/>
      </c>
      <c r="O4944" s="0" t="str">
        <f aca="false">IF(G4944=1,IF(COUNTIF(I$2:I4944,I4944)=1,COUNTIF($I:$I,I4944),""),"")</f>
        <v/>
      </c>
      <c r="P4944" s="38" t="str">
        <f aca="false">IF(G4944=1,IF(COUNTIFS(C$2:C4944,C4944,G$2:G4944,1)=1,COUNTIFS($C:$C,C4944,$G:$G,1)+ROW()/10000000,""),"")</f>
        <v/>
      </c>
      <c r="Q4944" s="0" t="str">
        <f aca="false">IF(K4944=1,IF(COUNTIFS(C$2:C4944,C4944,K$2:K4944,1)=1,1,0),"")</f>
        <v/>
      </c>
      <c r="R4944" s="0" t="str">
        <f aca="false">IF(M4944=1,IF(COUNTIFS(C$2:C4944,C4944,M$2:M4944,1)=1,1,0),"")</f>
        <v/>
      </c>
      <c r="S4944" s="0" t="str">
        <f aca="false">IF(L4944=1,IF(COUNTIFS(C$2:C4944,C4944,L$2:L4944,1)=1,1,0),"")</f>
        <v/>
      </c>
      <c r="T4944" s="38" t="str">
        <f aca="false">IF(N4944="","",N4944+ROW()/10000000)</f>
        <v/>
      </c>
      <c r="U4944" s="0" t="str">
        <f aca="false">IF(G4944=1,IF(B4944="",1,0),"")</f>
        <v/>
      </c>
    </row>
    <row r="4945" customFormat="false" ht="15" hidden="false" customHeight="false" outlineLevel="0" collapsed="false">
      <c r="A4945" s="35"/>
      <c r="B4945" s="35"/>
      <c r="G4945" s="0" t="str">
        <f aca="false">IF(A4945="","",IF(AND(A4945&gt;=Debut,A4945&lt;Fin),1,0))</f>
        <v/>
      </c>
      <c r="H4945" s="0" t="str">
        <f aca="false">IF(G4945=1,INT(ROUND((A4945-Debut)*86400,0)/600),"")</f>
        <v/>
      </c>
      <c r="I4945" s="0" t="str">
        <f aca="false">IF(G4945=1,INT(ROUND((A4945-Debut)*86400,0)/3600),"")</f>
        <v/>
      </c>
      <c r="J4945" s="0" t="str">
        <f aca="false">IF(OR(A4945="",B4945=""),"",ROUND((B4945-A4945)*86400,0))</f>
        <v/>
      </c>
      <c r="K4945" s="37" t="str">
        <f aca="false">IF(G4945=1,IF(COUNTIFS($C:$C,C4945,$G:$G,1,$A:$A,"&gt;="&amp;(A4945-FenetreInterm/86400),$A:$A,"&lt;="&amp;A4945)&gt;=NbInterm,1,0),"")</f>
        <v/>
      </c>
      <c r="L4945" s="37" t="str">
        <f aca="false">IF(G4945=1,IF(B4945="",0,IF(J4945&lt;SeuilFugitive,1,0)),"")</f>
        <v/>
      </c>
      <c r="M4945" s="37" t="str">
        <f aca="false">IF(G4945=1,IF(B4945="",IF((Fin-A4945)*24&gt;SeuilFigee,1,0),IF(J4945&gt;SeuilFigee*3600,1,0)),"")</f>
        <v/>
      </c>
      <c r="N4945" s="0" t="str">
        <f aca="false">IF(G4945=1,IF(COUNTIF(H$2:H4945,H4945)=1,COUNTIF($H:$H,H4945),""),"")</f>
        <v/>
      </c>
      <c r="O4945" s="0" t="str">
        <f aca="false">IF(G4945=1,IF(COUNTIF(I$2:I4945,I4945)=1,COUNTIF($I:$I,I4945),""),"")</f>
        <v/>
      </c>
      <c r="P4945" s="38" t="str">
        <f aca="false">IF(G4945=1,IF(COUNTIFS(C$2:C4945,C4945,G$2:G4945,1)=1,COUNTIFS($C:$C,C4945,$G:$G,1)+ROW()/10000000,""),"")</f>
        <v/>
      </c>
      <c r="Q4945" s="0" t="str">
        <f aca="false">IF(K4945=1,IF(COUNTIFS(C$2:C4945,C4945,K$2:K4945,1)=1,1,0),"")</f>
        <v/>
      </c>
      <c r="R4945" s="0" t="str">
        <f aca="false">IF(M4945=1,IF(COUNTIFS(C$2:C4945,C4945,M$2:M4945,1)=1,1,0),"")</f>
        <v/>
      </c>
      <c r="S4945" s="0" t="str">
        <f aca="false">IF(L4945=1,IF(COUNTIFS(C$2:C4945,C4945,L$2:L4945,1)=1,1,0),"")</f>
        <v/>
      </c>
      <c r="T4945" s="38" t="str">
        <f aca="false">IF(N4945="","",N4945+ROW()/10000000)</f>
        <v/>
      </c>
      <c r="U4945" s="0" t="str">
        <f aca="false">IF(G4945=1,IF(B4945="",1,0),"")</f>
        <v/>
      </c>
    </row>
    <row r="4946" customFormat="false" ht="15" hidden="false" customHeight="false" outlineLevel="0" collapsed="false">
      <c r="A4946" s="35"/>
      <c r="B4946" s="35"/>
      <c r="G4946" s="0" t="str">
        <f aca="false">IF(A4946="","",IF(AND(A4946&gt;=Debut,A4946&lt;Fin),1,0))</f>
        <v/>
      </c>
      <c r="H4946" s="0" t="str">
        <f aca="false">IF(G4946=1,INT(ROUND((A4946-Debut)*86400,0)/600),"")</f>
        <v/>
      </c>
      <c r="I4946" s="0" t="str">
        <f aca="false">IF(G4946=1,INT(ROUND((A4946-Debut)*86400,0)/3600),"")</f>
        <v/>
      </c>
      <c r="J4946" s="0" t="str">
        <f aca="false">IF(OR(A4946="",B4946=""),"",ROUND((B4946-A4946)*86400,0))</f>
        <v/>
      </c>
      <c r="K4946" s="37" t="str">
        <f aca="false">IF(G4946=1,IF(COUNTIFS($C:$C,C4946,$G:$G,1,$A:$A,"&gt;="&amp;(A4946-FenetreInterm/86400),$A:$A,"&lt;="&amp;A4946)&gt;=NbInterm,1,0),"")</f>
        <v/>
      </c>
      <c r="L4946" s="37" t="str">
        <f aca="false">IF(G4946=1,IF(B4946="",0,IF(J4946&lt;SeuilFugitive,1,0)),"")</f>
        <v/>
      </c>
      <c r="M4946" s="37" t="str">
        <f aca="false">IF(G4946=1,IF(B4946="",IF((Fin-A4946)*24&gt;SeuilFigee,1,0),IF(J4946&gt;SeuilFigee*3600,1,0)),"")</f>
        <v/>
      </c>
      <c r="N4946" s="0" t="str">
        <f aca="false">IF(G4946=1,IF(COUNTIF(H$2:H4946,H4946)=1,COUNTIF($H:$H,H4946),""),"")</f>
        <v/>
      </c>
      <c r="O4946" s="0" t="str">
        <f aca="false">IF(G4946=1,IF(COUNTIF(I$2:I4946,I4946)=1,COUNTIF($I:$I,I4946),""),"")</f>
        <v/>
      </c>
      <c r="P4946" s="38" t="str">
        <f aca="false">IF(G4946=1,IF(COUNTIFS(C$2:C4946,C4946,G$2:G4946,1)=1,COUNTIFS($C:$C,C4946,$G:$G,1)+ROW()/10000000,""),"")</f>
        <v/>
      </c>
      <c r="Q4946" s="0" t="str">
        <f aca="false">IF(K4946=1,IF(COUNTIFS(C$2:C4946,C4946,K$2:K4946,1)=1,1,0),"")</f>
        <v/>
      </c>
      <c r="R4946" s="0" t="str">
        <f aca="false">IF(M4946=1,IF(COUNTIFS(C$2:C4946,C4946,M$2:M4946,1)=1,1,0),"")</f>
        <v/>
      </c>
      <c r="S4946" s="0" t="str">
        <f aca="false">IF(L4946=1,IF(COUNTIFS(C$2:C4946,C4946,L$2:L4946,1)=1,1,0),"")</f>
        <v/>
      </c>
      <c r="T4946" s="38" t="str">
        <f aca="false">IF(N4946="","",N4946+ROW()/10000000)</f>
        <v/>
      </c>
      <c r="U4946" s="0" t="str">
        <f aca="false">IF(G4946=1,IF(B4946="",1,0),"")</f>
        <v/>
      </c>
    </row>
    <row r="4947" customFormat="false" ht="15" hidden="false" customHeight="false" outlineLevel="0" collapsed="false">
      <c r="A4947" s="35"/>
      <c r="B4947" s="35"/>
      <c r="G4947" s="0" t="str">
        <f aca="false">IF(A4947="","",IF(AND(A4947&gt;=Debut,A4947&lt;Fin),1,0))</f>
        <v/>
      </c>
      <c r="H4947" s="0" t="str">
        <f aca="false">IF(G4947=1,INT(ROUND((A4947-Debut)*86400,0)/600),"")</f>
        <v/>
      </c>
      <c r="I4947" s="0" t="str">
        <f aca="false">IF(G4947=1,INT(ROUND((A4947-Debut)*86400,0)/3600),"")</f>
        <v/>
      </c>
      <c r="J4947" s="0" t="str">
        <f aca="false">IF(OR(A4947="",B4947=""),"",ROUND((B4947-A4947)*86400,0))</f>
        <v/>
      </c>
      <c r="K4947" s="37" t="str">
        <f aca="false">IF(G4947=1,IF(COUNTIFS($C:$C,C4947,$G:$G,1,$A:$A,"&gt;="&amp;(A4947-FenetreInterm/86400),$A:$A,"&lt;="&amp;A4947)&gt;=NbInterm,1,0),"")</f>
        <v/>
      </c>
      <c r="L4947" s="37" t="str">
        <f aca="false">IF(G4947=1,IF(B4947="",0,IF(J4947&lt;SeuilFugitive,1,0)),"")</f>
        <v/>
      </c>
      <c r="M4947" s="37" t="str">
        <f aca="false">IF(G4947=1,IF(B4947="",IF((Fin-A4947)*24&gt;SeuilFigee,1,0),IF(J4947&gt;SeuilFigee*3600,1,0)),"")</f>
        <v/>
      </c>
      <c r="N4947" s="0" t="str">
        <f aca="false">IF(G4947=1,IF(COUNTIF(H$2:H4947,H4947)=1,COUNTIF($H:$H,H4947),""),"")</f>
        <v/>
      </c>
      <c r="O4947" s="0" t="str">
        <f aca="false">IF(G4947=1,IF(COUNTIF(I$2:I4947,I4947)=1,COUNTIF($I:$I,I4947),""),"")</f>
        <v/>
      </c>
      <c r="P4947" s="38" t="str">
        <f aca="false">IF(G4947=1,IF(COUNTIFS(C$2:C4947,C4947,G$2:G4947,1)=1,COUNTIFS($C:$C,C4947,$G:$G,1)+ROW()/10000000,""),"")</f>
        <v/>
      </c>
      <c r="Q4947" s="0" t="str">
        <f aca="false">IF(K4947=1,IF(COUNTIFS(C$2:C4947,C4947,K$2:K4947,1)=1,1,0),"")</f>
        <v/>
      </c>
      <c r="R4947" s="0" t="str">
        <f aca="false">IF(M4947=1,IF(COUNTIFS(C$2:C4947,C4947,M$2:M4947,1)=1,1,0),"")</f>
        <v/>
      </c>
      <c r="S4947" s="0" t="str">
        <f aca="false">IF(L4947=1,IF(COUNTIFS(C$2:C4947,C4947,L$2:L4947,1)=1,1,0),"")</f>
        <v/>
      </c>
      <c r="T4947" s="38" t="str">
        <f aca="false">IF(N4947="","",N4947+ROW()/10000000)</f>
        <v/>
      </c>
      <c r="U4947" s="0" t="str">
        <f aca="false">IF(G4947=1,IF(B4947="",1,0),"")</f>
        <v/>
      </c>
    </row>
    <row r="4948" customFormat="false" ht="15" hidden="false" customHeight="false" outlineLevel="0" collapsed="false">
      <c r="A4948" s="35"/>
      <c r="B4948" s="35"/>
      <c r="G4948" s="0" t="str">
        <f aca="false">IF(A4948="","",IF(AND(A4948&gt;=Debut,A4948&lt;Fin),1,0))</f>
        <v/>
      </c>
      <c r="H4948" s="0" t="str">
        <f aca="false">IF(G4948=1,INT(ROUND((A4948-Debut)*86400,0)/600),"")</f>
        <v/>
      </c>
      <c r="I4948" s="0" t="str">
        <f aca="false">IF(G4948=1,INT(ROUND((A4948-Debut)*86400,0)/3600),"")</f>
        <v/>
      </c>
      <c r="J4948" s="0" t="str">
        <f aca="false">IF(OR(A4948="",B4948=""),"",ROUND((B4948-A4948)*86400,0))</f>
        <v/>
      </c>
      <c r="K4948" s="37" t="str">
        <f aca="false">IF(G4948=1,IF(COUNTIFS($C:$C,C4948,$G:$G,1,$A:$A,"&gt;="&amp;(A4948-FenetreInterm/86400),$A:$A,"&lt;="&amp;A4948)&gt;=NbInterm,1,0),"")</f>
        <v/>
      </c>
      <c r="L4948" s="37" t="str">
        <f aca="false">IF(G4948=1,IF(B4948="",0,IF(J4948&lt;SeuilFugitive,1,0)),"")</f>
        <v/>
      </c>
      <c r="M4948" s="37" t="str">
        <f aca="false">IF(G4948=1,IF(B4948="",IF((Fin-A4948)*24&gt;SeuilFigee,1,0),IF(J4948&gt;SeuilFigee*3600,1,0)),"")</f>
        <v/>
      </c>
      <c r="N4948" s="0" t="str">
        <f aca="false">IF(G4948=1,IF(COUNTIF(H$2:H4948,H4948)=1,COUNTIF($H:$H,H4948),""),"")</f>
        <v/>
      </c>
      <c r="O4948" s="0" t="str">
        <f aca="false">IF(G4948=1,IF(COUNTIF(I$2:I4948,I4948)=1,COUNTIF($I:$I,I4948),""),"")</f>
        <v/>
      </c>
      <c r="P4948" s="38" t="str">
        <f aca="false">IF(G4948=1,IF(COUNTIFS(C$2:C4948,C4948,G$2:G4948,1)=1,COUNTIFS($C:$C,C4948,$G:$G,1)+ROW()/10000000,""),"")</f>
        <v/>
      </c>
      <c r="Q4948" s="0" t="str">
        <f aca="false">IF(K4948=1,IF(COUNTIFS(C$2:C4948,C4948,K$2:K4948,1)=1,1,0),"")</f>
        <v/>
      </c>
      <c r="R4948" s="0" t="str">
        <f aca="false">IF(M4948=1,IF(COUNTIFS(C$2:C4948,C4948,M$2:M4948,1)=1,1,0),"")</f>
        <v/>
      </c>
      <c r="S4948" s="0" t="str">
        <f aca="false">IF(L4948=1,IF(COUNTIFS(C$2:C4948,C4948,L$2:L4948,1)=1,1,0),"")</f>
        <v/>
      </c>
      <c r="T4948" s="38" t="str">
        <f aca="false">IF(N4948="","",N4948+ROW()/10000000)</f>
        <v/>
      </c>
      <c r="U4948" s="0" t="str">
        <f aca="false">IF(G4948=1,IF(B4948="",1,0),"")</f>
        <v/>
      </c>
    </row>
    <row r="4949" customFormat="false" ht="15" hidden="false" customHeight="false" outlineLevel="0" collapsed="false">
      <c r="A4949" s="35"/>
      <c r="B4949" s="35"/>
      <c r="G4949" s="0" t="str">
        <f aca="false">IF(A4949="","",IF(AND(A4949&gt;=Debut,A4949&lt;Fin),1,0))</f>
        <v/>
      </c>
      <c r="H4949" s="0" t="str">
        <f aca="false">IF(G4949=1,INT(ROUND((A4949-Debut)*86400,0)/600),"")</f>
        <v/>
      </c>
      <c r="I4949" s="0" t="str">
        <f aca="false">IF(G4949=1,INT(ROUND((A4949-Debut)*86400,0)/3600),"")</f>
        <v/>
      </c>
      <c r="J4949" s="0" t="str">
        <f aca="false">IF(OR(A4949="",B4949=""),"",ROUND((B4949-A4949)*86400,0))</f>
        <v/>
      </c>
      <c r="K4949" s="37" t="str">
        <f aca="false">IF(G4949=1,IF(COUNTIFS($C:$C,C4949,$G:$G,1,$A:$A,"&gt;="&amp;(A4949-FenetreInterm/86400),$A:$A,"&lt;="&amp;A4949)&gt;=NbInterm,1,0),"")</f>
        <v/>
      </c>
      <c r="L4949" s="37" t="str">
        <f aca="false">IF(G4949=1,IF(B4949="",0,IF(J4949&lt;SeuilFugitive,1,0)),"")</f>
        <v/>
      </c>
      <c r="M4949" s="37" t="str">
        <f aca="false">IF(G4949=1,IF(B4949="",IF((Fin-A4949)*24&gt;SeuilFigee,1,0),IF(J4949&gt;SeuilFigee*3600,1,0)),"")</f>
        <v/>
      </c>
      <c r="N4949" s="0" t="str">
        <f aca="false">IF(G4949=1,IF(COUNTIF(H$2:H4949,H4949)=1,COUNTIF($H:$H,H4949),""),"")</f>
        <v/>
      </c>
      <c r="O4949" s="0" t="str">
        <f aca="false">IF(G4949=1,IF(COUNTIF(I$2:I4949,I4949)=1,COUNTIF($I:$I,I4949),""),"")</f>
        <v/>
      </c>
      <c r="P4949" s="38" t="str">
        <f aca="false">IF(G4949=1,IF(COUNTIFS(C$2:C4949,C4949,G$2:G4949,1)=1,COUNTIFS($C:$C,C4949,$G:$G,1)+ROW()/10000000,""),"")</f>
        <v/>
      </c>
      <c r="Q4949" s="0" t="str">
        <f aca="false">IF(K4949=1,IF(COUNTIFS(C$2:C4949,C4949,K$2:K4949,1)=1,1,0),"")</f>
        <v/>
      </c>
      <c r="R4949" s="0" t="str">
        <f aca="false">IF(M4949=1,IF(COUNTIFS(C$2:C4949,C4949,M$2:M4949,1)=1,1,0),"")</f>
        <v/>
      </c>
      <c r="S4949" s="0" t="str">
        <f aca="false">IF(L4949=1,IF(COUNTIFS(C$2:C4949,C4949,L$2:L4949,1)=1,1,0),"")</f>
        <v/>
      </c>
      <c r="T4949" s="38" t="str">
        <f aca="false">IF(N4949="","",N4949+ROW()/10000000)</f>
        <v/>
      </c>
      <c r="U4949" s="0" t="str">
        <f aca="false">IF(G4949=1,IF(B4949="",1,0),"")</f>
        <v/>
      </c>
    </row>
    <row r="4950" customFormat="false" ht="15" hidden="false" customHeight="false" outlineLevel="0" collapsed="false">
      <c r="A4950" s="35"/>
      <c r="B4950" s="35"/>
      <c r="G4950" s="0" t="str">
        <f aca="false">IF(A4950="","",IF(AND(A4950&gt;=Debut,A4950&lt;Fin),1,0))</f>
        <v/>
      </c>
      <c r="H4950" s="0" t="str">
        <f aca="false">IF(G4950=1,INT(ROUND((A4950-Debut)*86400,0)/600),"")</f>
        <v/>
      </c>
      <c r="I4950" s="0" t="str">
        <f aca="false">IF(G4950=1,INT(ROUND((A4950-Debut)*86400,0)/3600),"")</f>
        <v/>
      </c>
      <c r="J4950" s="0" t="str">
        <f aca="false">IF(OR(A4950="",B4950=""),"",ROUND((B4950-A4950)*86400,0))</f>
        <v/>
      </c>
      <c r="K4950" s="37" t="str">
        <f aca="false">IF(G4950=1,IF(COUNTIFS($C:$C,C4950,$G:$G,1,$A:$A,"&gt;="&amp;(A4950-FenetreInterm/86400),$A:$A,"&lt;="&amp;A4950)&gt;=NbInterm,1,0),"")</f>
        <v/>
      </c>
      <c r="L4950" s="37" t="str">
        <f aca="false">IF(G4950=1,IF(B4950="",0,IF(J4950&lt;SeuilFugitive,1,0)),"")</f>
        <v/>
      </c>
      <c r="M4950" s="37" t="str">
        <f aca="false">IF(G4950=1,IF(B4950="",IF((Fin-A4950)*24&gt;SeuilFigee,1,0),IF(J4950&gt;SeuilFigee*3600,1,0)),"")</f>
        <v/>
      </c>
      <c r="N4950" s="0" t="str">
        <f aca="false">IF(G4950=1,IF(COUNTIF(H$2:H4950,H4950)=1,COUNTIF($H:$H,H4950),""),"")</f>
        <v/>
      </c>
      <c r="O4950" s="0" t="str">
        <f aca="false">IF(G4950=1,IF(COUNTIF(I$2:I4950,I4950)=1,COUNTIF($I:$I,I4950),""),"")</f>
        <v/>
      </c>
      <c r="P4950" s="38" t="str">
        <f aca="false">IF(G4950=1,IF(COUNTIFS(C$2:C4950,C4950,G$2:G4950,1)=1,COUNTIFS($C:$C,C4950,$G:$G,1)+ROW()/10000000,""),"")</f>
        <v/>
      </c>
      <c r="Q4950" s="0" t="str">
        <f aca="false">IF(K4950=1,IF(COUNTIFS(C$2:C4950,C4950,K$2:K4950,1)=1,1,0),"")</f>
        <v/>
      </c>
      <c r="R4950" s="0" t="str">
        <f aca="false">IF(M4950=1,IF(COUNTIFS(C$2:C4950,C4950,M$2:M4950,1)=1,1,0),"")</f>
        <v/>
      </c>
      <c r="S4950" s="0" t="str">
        <f aca="false">IF(L4950=1,IF(COUNTIFS(C$2:C4950,C4950,L$2:L4950,1)=1,1,0),"")</f>
        <v/>
      </c>
      <c r="T4950" s="38" t="str">
        <f aca="false">IF(N4950="","",N4950+ROW()/10000000)</f>
        <v/>
      </c>
      <c r="U4950" s="0" t="str">
        <f aca="false">IF(G4950=1,IF(B4950="",1,0),"")</f>
        <v/>
      </c>
    </row>
    <row r="4951" customFormat="false" ht="15" hidden="false" customHeight="false" outlineLevel="0" collapsed="false">
      <c r="A4951" s="35"/>
      <c r="B4951" s="35"/>
      <c r="G4951" s="0" t="str">
        <f aca="false">IF(A4951="","",IF(AND(A4951&gt;=Debut,A4951&lt;Fin),1,0))</f>
        <v/>
      </c>
      <c r="H4951" s="0" t="str">
        <f aca="false">IF(G4951=1,INT(ROUND((A4951-Debut)*86400,0)/600),"")</f>
        <v/>
      </c>
      <c r="I4951" s="0" t="str">
        <f aca="false">IF(G4951=1,INT(ROUND((A4951-Debut)*86400,0)/3600),"")</f>
        <v/>
      </c>
      <c r="J4951" s="0" t="str">
        <f aca="false">IF(OR(A4951="",B4951=""),"",ROUND((B4951-A4951)*86400,0))</f>
        <v/>
      </c>
      <c r="K4951" s="37" t="str">
        <f aca="false">IF(G4951=1,IF(COUNTIFS($C:$C,C4951,$G:$G,1,$A:$A,"&gt;="&amp;(A4951-FenetreInterm/86400),$A:$A,"&lt;="&amp;A4951)&gt;=NbInterm,1,0),"")</f>
        <v/>
      </c>
      <c r="L4951" s="37" t="str">
        <f aca="false">IF(G4951=1,IF(B4951="",0,IF(J4951&lt;SeuilFugitive,1,0)),"")</f>
        <v/>
      </c>
      <c r="M4951" s="37" t="str">
        <f aca="false">IF(G4951=1,IF(B4951="",IF((Fin-A4951)*24&gt;SeuilFigee,1,0),IF(J4951&gt;SeuilFigee*3600,1,0)),"")</f>
        <v/>
      </c>
      <c r="N4951" s="0" t="str">
        <f aca="false">IF(G4951=1,IF(COUNTIF(H$2:H4951,H4951)=1,COUNTIF($H:$H,H4951),""),"")</f>
        <v/>
      </c>
      <c r="O4951" s="0" t="str">
        <f aca="false">IF(G4951=1,IF(COUNTIF(I$2:I4951,I4951)=1,COUNTIF($I:$I,I4951),""),"")</f>
        <v/>
      </c>
      <c r="P4951" s="38" t="str">
        <f aca="false">IF(G4951=1,IF(COUNTIFS(C$2:C4951,C4951,G$2:G4951,1)=1,COUNTIFS($C:$C,C4951,$G:$G,1)+ROW()/10000000,""),"")</f>
        <v/>
      </c>
      <c r="Q4951" s="0" t="str">
        <f aca="false">IF(K4951=1,IF(COUNTIFS(C$2:C4951,C4951,K$2:K4951,1)=1,1,0),"")</f>
        <v/>
      </c>
      <c r="R4951" s="0" t="str">
        <f aca="false">IF(M4951=1,IF(COUNTIFS(C$2:C4951,C4951,M$2:M4951,1)=1,1,0),"")</f>
        <v/>
      </c>
      <c r="S4951" s="0" t="str">
        <f aca="false">IF(L4951=1,IF(COUNTIFS(C$2:C4951,C4951,L$2:L4951,1)=1,1,0),"")</f>
        <v/>
      </c>
      <c r="T4951" s="38" t="str">
        <f aca="false">IF(N4951="","",N4951+ROW()/10000000)</f>
        <v/>
      </c>
      <c r="U4951" s="0" t="str">
        <f aca="false">IF(G4951=1,IF(B4951="",1,0),"")</f>
        <v/>
      </c>
    </row>
    <row r="4952" customFormat="false" ht="15" hidden="false" customHeight="false" outlineLevel="0" collapsed="false">
      <c r="A4952" s="35"/>
      <c r="B4952" s="35"/>
      <c r="G4952" s="0" t="str">
        <f aca="false">IF(A4952="","",IF(AND(A4952&gt;=Debut,A4952&lt;Fin),1,0))</f>
        <v/>
      </c>
      <c r="H4952" s="0" t="str">
        <f aca="false">IF(G4952=1,INT(ROUND((A4952-Debut)*86400,0)/600),"")</f>
        <v/>
      </c>
      <c r="I4952" s="0" t="str">
        <f aca="false">IF(G4952=1,INT(ROUND((A4952-Debut)*86400,0)/3600),"")</f>
        <v/>
      </c>
      <c r="J4952" s="0" t="str">
        <f aca="false">IF(OR(A4952="",B4952=""),"",ROUND((B4952-A4952)*86400,0))</f>
        <v/>
      </c>
      <c r="K4952" s="37" t="str">
        <f aca="false">IF(G4952=1,IF(COUNTIFS($C:$C,C4952,$G:$G,1,$A:$A,"&gt;="&amp;(A4952-FenetreInterm/86400),$A:$A,"&lt;="&amp;A4952)&gt;=NbInterm,1,0),"")</f>
        <v/>
      </c>
      <c r="L4952" s="37" t="str">
        <f aca="false">IF(G4952=1,IF(B4952="",0,IF(J4952&lt;SeuilFugitive,1,0)),"")</f>
        <v/>
      </c>
      <c r="M4952" s="37" t="str">
        <f aca="false">IF(G4952=1,IF(B4952="",IF((Fin-A4952)*24&gt;SeuilFigee,1,0),IF(J4952&gt;SeuilFigee*3600,1,0)),"")</f>
        <v/>
      </c>
      <c r="N4952" s="0" t="str">
        <f aca="false">IF(G4952=1,IF(COUNTIF(H$2:H4952,H4952)=1,COUNTIF($H:$H,H4952),""),"")</f>
        <v/>
      </c>
      <c r="O4952" s="0" t="str">
        <f aca="false">IF(G4952=1,IF(COUNTIF(I$2:I4952,I4952)=1,COUNTIF($I:$I,I4952),""),"")</f>
        <v/>
      </c>
      <c r="P4952" s="38" t="str">
        <f aca="false">IF(G4952=1,IF(COUNTIFS(C$2:C4952,C4952,G$2:G4952,1)=1,COUNTIFS($C:$C,C4952,$G:$G,1)+ROW()/10000000,""),"")</f>
        <v/>
      </c>
      <c r="Q4952" s="0" t="str">
        <f aca="false">IF(K4952=1,IF(COUNTIFS(C$2:C4952,C4952,K$2:K4952,1)=1,1,0),"")</f>
        <v/>
      </c>
      <c r="R4952" s="0" t="str">
        <f aca="false">IF(M4952=1,IF(COUNTIFS(C$2:C4952,C4952,M$2:M4952,1)=1,1,0),"")</f>
        <v/>
      </c>
      <c r="S4952" s="0" t="str">
        <f aca="false">IF(L4952=1,IF(COUNTIFS(C$2:C4952,C4952,L$2:L4952,1)=1,1,0),"")</f>
        <v/>
      </c>
      <c r="T4952" s="38" t="str">
        <f aca="false">IF(N4952="","",N4952+ROW()/10000000)</f>
        <v/>
      </c>
      <c r="U4952" s="0" t="str">
        <f aca="false">IF(G4952=1,IF(B4952="",1,0),"")</f>
        <v/>
      </c>
    </row>
    <row r="4953" customFormat="false" ht="15" hidden="false" customHeight="false" outlineLevel="0" collapsed="false">
      <c r="A4953" s="35"/>
      <c r="B4953" s="35"/>
      <c r="G4953" s="0" t="str">
        <f aca="false">IF(A4953="","",IF(AND(A4953&gt;=Debut,A4953&lt;Fin),1,0))</f>
        <v/>
      </c>
      <c r="H4953" s="0" t="str">
        <f aca="false">IF(G4953=1,INT(ROUND((A4953-Debut)*86400,0)/600),"")</f>
        <v/>
      </c>
      <c r="I4953" s="0" t="str">
        <f aca="false">IF(G4953=1,INT(ROUND((A4953-Debut)*86400,0)/3600),"")</f>
        <v/>
      </c>
      <c r="J4953" s="0" t="str">
        <f aca="false">IF(OR(A4953="",B4953=""),"",ROUND((B4953-A4953)*86400,0))</f>
        <v/>
      </c>
      <c r="K4953" s="37" t="str">
        <f aca="false">IF(G4953=1,IF(COUNTIFS($C:$C,C4953,$G:$G,1,$A:$A,"&gt;="&amp;(A4953-FenetreInterm/86400),$A:$A,"&lt;="&amp;A4953)&gt;=NbInterm,1,0),"")</f>
        <v/>
      </c>
      <c r="L4953" s="37" t="str">
        <f aca="false">IF(G4953=1,IF(B4953="",0,IF(J4953&lt;SeuilFugitive,1,0)),"")</f>
        <v/>
      </c>
      <c r="M4953" s="37" t="str">
        <f aca="false">IF(G4953=1,IF(B4953="",IF((Fin-A4953)*24&gt;SeuilFigee,1,0),IF(J4953&gt;SeuilFigee*3600,1,0)),"")</f>
        <v/>
      </c>
      <c r="N4953" s="0" t="str">
        <f aca="false">IF(G4953=1,IF(COUNTIF(H$2:H4953,H4953)=1,COUNTIF($H:$H,H4953),""),"")</f>
        <v/>
      </c>
      <c r="O4953" s="0" t="str">
        <f aca="false">IF(G4953=1,IF(COUNTIF(I$2:I4953,I4953)=1,COUNTIF($I:$I,I4953),""),"")</f>
        <v/>
      </c>
      <c r="P4953" s="38" t="str">
        <f aca="false">IF(G4953=1,IF(COUNTIFS(C$2:C4953,C4953,G$2:G4953,1)=1,COUNTIFS($C:$C,C4953,$G:$G,1)+ROW()/10000000,""),"")</f>
        <v/>
      </c>
      <c r="Q4953" s="0" t="str">
        <f aca="false">IF(K4953=1,IF(COUNTIFS(C$2:C4953,C4953,K$2:K4953,1)=1,1,0),"")</f>
        <v/>
      </c>
      <c r="R4953" s="0" t="str">
        <f aca="false">IF(M4953=1,IF(COUNTIFS(C$2:C4953,C4953,M$2:M4953,1)=1,1,0),"")</f>
        <v/>
      </c>
      <c r="S4953" s="0" t="str">
        <f aca="false">IF(L4953=1,IF(COUNTIFS(C$2:C4953,C4953,L$2:L4953,1)=1,1,0),"")</f>
        <v/>
      </c>
      <c r="T4953" s="38" t="str">
        <f aca="false">IF(N4953="","",N4953+ROW()/10000000)</f>
        <v/>
      </c>
      <c r="U4953" s="0" t="str">
        <f aca="false">IF(G4953=1,IF(B4953="",1,0),"")</f>
        <v/>
      </c>
    </row>
    <row r="4954" customFormat="false" ht="15" hidden="false" customHeight="false" outlineLevel="0" collapsed="false">
      <c r="A4954" s="35"/>
      <c r="B4954" s="35"/>
      <c r="G4954" s="0" t="str">
        <f aca="false">IF(A4954="","",IF(AND(A4954&gt;=Debut,A4954&lt;Fin),1,0))</f>
        <v/>
      </c>
      <c r="H4954" s="0" t="str">
        <f aca="false">IF(G4954=1,INT(ROUND((A4954-Debut)*86400,0)/600),"")</f>
        <v/>
      </c>
      <c r="I4954" s="0" t="str">
        <f aca="false">IF(G4954=1,INT(ROUND((A4954-Debut)*86400,0)/3600),"")</f>
        <v/>
      </c>
      <c r="J4954" s="0" t="str">
        <f aca="false">IF(OR(A4954="",B4954=""),"",ROUND((B4954-A4954)*86400,0))</f>
        <v/>
      </c>
      <c r="K4954" s="37" t="str">
        <f aca="false">IF(G4954=1,IF(COUNTIFS($C:$C,C4954,$G:$G,1,$A:$A,"&gt;="&amp;(A4954-FenetreInterm/86400),$A:$A,"&lt;="&amp;A4954)&gt;=NbInterm,1,0),"")</f>
        <v/>
      </c>
      <c r="L4954" s="37" t="str">
        <f aca="false">IF(G4954=1,IF(B4954="",0,IF(J4954&lt;SeuilFugitive,1,0)),"")</f>
        <v/>
      </c>
      <c r="M4954" s="37" t="str">
        <f aca="false">IF(G4954=1,IF(B4954="",IF((Fin-A4954)*24&gt;SeuilFigee,1,0),IF(J4954&gt;SeuilFigee*3600,1,0)),"")</f>
        <v/>
      </c>
      <c r="N4954" s="0" t="str">
        <f aca="false">IF(G4954=1,IF(COUNTIF(H$2:H4954,H4954)=1,COUNTIF($H:$H,H4954),""),"")</f>
        <v/>
      </c>
      <c r="O4954" s="0" t="str">
        <f aca="false">IF(G4954=1,IF(COUNTIF(I$2:I4954,I4954)=1,COUNTIF($I:$I,I4954),""),"")</f>
        <v/>
      </c>
      <c r="P4954" s="38" t="str">
        <f aca="false">IF(G4954=1,IF(COUNTIFS(C$2:C4954,C4954,G$2:G4954,1)=1,COUNTIFS($C:$C,C4954,$G:$G,1)+ROW()/10000000,""),"")</f>
        <v/>
      </c>
      <c r="Q4954" s="0" t="str">
        <f aca="false">IF(K4954=1,IF(COUNTIFS(C$2:C4954,C4954,K$2:K4954,1)=1,1,0),"")</f>
        <v/>
      </c>
      <c r="R4954" s="0" t="str">
        <f aca="false">IF(M4954=1,IF(COUNTIFS(C$2:C4954,C4954,M$2:M4954,1)=1,1,0),"")</f>
        <v/>
      </c>
      <c r="S4954" s="0" t="str">
        <f aca="false">IF(L4954=1,IF(COUNTIFS(C$2:C4954,C4954,L$2:L4954,1)=1,1,0),"")</f>
        <v/>
      </c>
      <c r="T4954" s="38" t="str">
        <f aca="false">IF(N4954="","",N4954+ROW()/10000000)</f>
        <v/>
      </c>
      <c r="U4954" s="0" t="str">
        <f aca="false">IF(G4954=1,IF(B4954="",1,0),"")</f>
        <v/>
      </c>
    </row>
    <row r="4955" customFormat="false" ht="15" hidden="false" customHeight="false" outlineLevel="0" collapsed="false">
      <c r="A4955" s="35"/>
      <c r="B4955" s="35"/>
      <c r="G4955" s="0" t="str">
        <f aca="false">IF(A4955="","",IF(AND(A4955&gt;=Debut,A4955&lt;Fin),1,0))</f>
        <v/>
      </c>
      <c r="H4955" s="0" t="str">
        <f aca="false">IF(G4955=1,INT(ROUND((A4955-Debut)*86400,0)/600),"")</f>
        <v/>
      </c>
      <c r="I4955" s="0" t="str">
        <f aca="false">IF(G4955=1,INT(ROUND((A4955-Debut)*86400,0)/3600),"")</f>
        <v/>
      </c>
      <c r="J4955" s="0" t="str">
        <f aca="false">IF(OR(A4955="",B4955=""),"",ROUND((B4955-A4955)*86400,0))</f>
        <v/>
      </c>
      <c r="K4955" s="37" t="str">
        <f aca="false">IF(G4955=1,IF(COUNTIFS($C:$C,C4955,$G:$G,1,$A:$A,"&gt;="&amp;(A4955-FenetreInterm/86400),$A:$A,"&lt;="&amp;A4955)&gt;=NbInterm,1,0),"")</f>
        <v/>
      </c>
      <c r="L4955" s="37" t="str">
        <f aca="false">IF(G4955=1,IF(B4955="",0,IF(J4955&lt;SeuilFugitive,1,0)),"")</f>
        <v/>
      </c>
      <c r="M4955" s="37" t="str">
        <f aca="false">IF(G4955=1,IF(B4955="",IF((Fin-A4955)*24&gt;SeuilFigee,1,0),IF(J4955&gt;SeuilFigee*3600,1,0)),"")</f>
        <v/>
      </c>
      <c r="N4955" s="0" t="str">
        <f aca="false">IF(G4955=1,IF(COUNTIF(H$2:H4955,H4955)=1,COUNTIF($H:$H,H4955),""),"")</f>
        <v/>
      </c>
      <c r="O4955" s="0" t="str">
        <f aca="false">IF(G4955=1,IF(COUNTIF(I$2:I4955,I4955)=1,COUNTIF($I:$I,I4955),""),"")</f>
        <v/>
      </c>
      <c r="P4955" s="38" t="str">
        <f aca="false">IF(G4955=1,IF(COUNTIFS(C$2:C4955,C4955,G$2:G4955,1)=1,COUNTIFS($C:$C,C4955,$G:$G,1)+ROW()/10000000,""),"")</f>
        <v/>
      </c>
      <c r="Q4955" s="0" t="str">
        <f aca="false">IF(K4955=1,IF(COUNTIFS(C$2:C4955,C4955,K$2:K4955,1)=1,1,0),"")</f>
        <v/>
      </c>
      <c r="R4955" s="0" t="str">
        <f aca="false">IF(M4955=1,IF(COUNTIFS(C$2:C4955,C4955,M$2:M4955,1)=1,1,0),"")</f>
        <v/>
      </c>
      <c r="S4955" s="0" t="str">
        <f aca="false">IF(L4955=1,IF(COUNTIFS(C$2:C4955,C4955,L$2:L4955,1)=1,1,0),"")</f>
        <v/>
      </c>
      <c r="T4955" s="38" t="str">
        <f aca="false">IF(N4955="","",N4955+ROW()/10000000)</f>
        <v/>
      </c>
      <c r="U4955" s="0" t="str">
        <f aca="false">IF(G4955=1,IF(B4955="",1,0),"")</f>
        <v/>
      </c>
    </row>
    <row r="4956" customFormat="false" ht="15" hidden="false" customHeight="false" outlineLevel="0" collapsed="false">
      <c r="A4956" s="35"/>
      <c r="B4956" s="35"/>
      <c r="G4956" s="0" t="str">
        <f aca="false">IF(A4956="","",IF(AND(A4956&gt;=Debut,A4956&lt;Fin),1,0))</f>
        <v/>
      </c>
      <c r="H4956" s="0" t="str">
        <f aca="false">IF(G4956=1,INT(ROUND((A4956-Debut)*86400,0)/600),"")</f>
        <v/>
      </c>
      <c r="I4956" s="0" t="str">
        <f aca="false">IF(G4956=1,INT(ROUND((A4956-Debut)*86400,0)/3600),"")</f>
        <v/>
      </c>
      <c r="J4956" s="0" t="str">
        <f aca="false">IF(OR(A4956="",B4956=""),"",ROUND((B4956-A4956)*86400,0))</f>
        <v/>
      </c>
      <c r="K4956" s="37" t="str">
        <f aca="false">IF(G4956=1,IF(COUNTIFS($C:$C,C4956,$G:$G,1,$A:$A,"&gt;="&amp;(A4956-FenetreInterm/86400),$A:$A,"&lt;="&amp;A4956)&gt;=NbInterm,1,0),"")</f>
        <v/>
      </c>
      <c r="L4956" s="37" t="str">
        <f aca="false">IF(G4956=1,IF(B4956="",0,IF(J4956&lt;SeuilFugitive,1,0)),"")</f>
        <v/>
      </c>
      <c r="M4956" s="37" t="str">
        <f aca="false">IF(G4956=1,IF(B4956="",IF((Fin-A4956)*24&gt;SeuilFigee,1,0),IF(J4956&gt;SeuilFigee*3600,1,0)),"")</f>
        <v/>
      </c>
      <c r="N4956" s="0" t="str">
        <f aca="false">IF(G4956=1,IF(COUNTIF(H$2:H4956,H4956)=1,COUNTIF($H:$H,H4956),""),"")</f>
        <v/>
      </c>
      <c r="O4956" s="0" t="str">
        <f aca="false">IF(G4956=1,IF(COUNTIF(I$2:I4956,I4956)=1,COUNTIF($I:$I,I4956),""),"")</f>
        <v/>
      </c>
      <c r="P4956" s="38" t="str">
        <f aca="false">IF(G4956=1,IF(COUNTIFS(C$2:C4956,C4956,G$2:G4956,1)=1,COUNTIFS($C:$C,C4956,$G:$G,1)+ROW()/10000000,""),"")</f>
        <v/>
      </c>
      <c r="Q4956" s="0" t="str">
        <f aca="false">IF(K4956=1,IF(COUNTIFS(C$2:C4956,C4956,K$2:K4956,1)=1,1,0),"")</f>
        <v/>
      </c>
      <c r="R4956" s="0" t="str">
        <f aca="false">IF(M4956=1,IF(COUNTIFS(C$2:C4956,C4956,M$2:M4956,1)=1,1,0),"")</f>
        <v/>
      </c>
      <c r="S4956" s="0" t="str">
        <f aca="false">IF(L4956=1,IF(COUNTIFS(C$2:C4956,C4956,L$2:L4956,1)=1,1,0),"")</f>
        <v/>
      </c>
      <c r="T4956" s="38" t="str">
        <f aca="false">IF(N4956="","",N4956+ROW()/10000000)</f>
        <v/>
      </c>
      <c r="U4956" s="0" t="str">
        <f aca="false">IF(G4956=1,IF(B4956="",1,0),"")</f>
        <v/>
      </c>
    </row>
    <row r="4957" customFormat="false" ht="15" hidden="false" customHeight="false" outlineLevel="0" collapsed="false">
      <c r="A4957" s="35"/>
      <c r="B4957" s="35"/>
      <c r="G4957" s="0" t="str">
        <f aca="false">IF(A4957="","",IF(AND(A4957&gt;=Debut,A4957&lt;Fin),1,0))</f>
        <v/>
      </c>
      <c r="H4957" s="0" t="str">
        <f aca="false">IF(G4957=1,INT(ROUND((A4957-Debut)*86400,0)/600),"")</f>
        <v/>
      </c>
      <c r="I4957" s="0" t="str">
        <f aca="false">IF(G4957=1,INT(ROUND((A4957-Debut)*86400,0)/3600),"")</f>
        <v/>
      </c>
      <c r="J4957" s="0" t="str">
        <f aca="false">IF(OR(A4957="",B4957=""),"",ROUND((B4957-A4957)*86400,0))</f>
        <v/>
      </c>
      <c r="K4957" s="37" t="str">
        <f aca="false">IF(G4957=1,IF(COUNTIFS($C:$C,C4957,$G:$G,1,$A:$A,"&gt;="&amp;(A4957-FenetreInterm/86400),$A:$A,"&lt;="&amp;A4957)&gt;=NbInterm,1,0),"")</f>
        <v/>
      </c>
      <c r="L4957" s="37" t="str">
        <f aca="false">IF(G4957=1,IF(B4957="",0,IF(J4957&lt;SeuilFugitive,1,0)),"")</f>
        <v/>
      </c>
      <c r="M4957" s="37" t="str">
        <f aca="false">IF(G4957=1,IF(B4957="",IF((Fin-A4957)*24&gt;SeuilFigee,1,0),IF(J4957&gt;SeuilFigee*3600,1,0)),"")</f>
        <v/>
      </c>
      <c r="N4957" s="0" t="str">
        <f aca="false">IF(G4957=1,IF(COUNTIF(H$2:H4957,H4957)=1,COUNTIF($H:$H,H4957),""),"")</f>
        <v/>
      </c>
      <c r="O4957" s="0" t="str">
        <f aca="false">IF(G4957=1,IF(COUNTIF(I$2:I4957,I4957)=1,COUNTIF($I:$I,I4957),""),"")</f>
        <v/>
      </c>
      <c r="P4957" s="38" t="str">
        <f aca="false">IF(G4957=1,IF(COUNTIFS(C$2:C4957,C4957,G$2:G4957,1)=1,COUNTIFS($C:$C,C4957,$G:$G,1)+ROW()/10000000,""),"")</f>
        <v/>
      </c>
      <c r="Q4957" s="0" t="str">
        <f aca="false">IF(K4957=1,IF(COUNTIFS(C$2:C4957,C4957,K$2:K4957,1)=1,1,0),"")</f>
        <v/>
      </c>
      <c r="R4957" s="0" t="str">
        <f aca="false">IF(M4957=1,IF(COUNTIFS(C$2:C4957,C4957,M$2:M4957,1)=1,1,0),"")</f>
        <v/>
      </c>
      <c r="S4957" s="0" t="str">
        <f aca="false">IF(L4957=1,IF(COUNTIFS(C$2:C4957,C4957,L$2:L4957,1)=1,1,0),"")</f>
        <v/>
      </c>
      <c r="T4957" s="38" t="str">
        <f aca="false">IF(N4957="","",N4957+ROW()/10000000)</f>
        <v/>
      </c>
      <c r="U4957" s="0" t="str">
        <f aca="false">IF(G4957=1,IF(B4957="",1,0),"")</f>
        <v/>
      </c>
    </row>
    <row r="4958" customFormat="false" ht="15" hidden="false" customHeight="false" outlineLevel="0" collapsed="false">
      <c r="A4958" s="35"/>
      <c r="B4958" s="35"/>
      <c r="G4958" s="0" t="str">
        <f aca="false">IF(A4958="","",IF(AND(A4958&gt;=Debut,A4958&lt;Fin),1,0))</f>
        <v/>
      </c>
      <c r="H4958" s="0" t="str">
        <f aca="false">IF(G4958=1,INT(ROUND((A4958-Debut)*86400,0)/600),"")</f>
        <v/>
      </c>
      <c r="I4958" s="0" t="str">
        <f aca="false">IF(G4958=1,INT(ROUND((A4958-Debut)*86400,0)/3600),"")</f>
        <v/>
      </c>
      <c r="J4958" s="0" t="str">
        <f aca="false">IF(OR(A4958="",B4958=""),"",ROUND((B4958-A4958)*86400,0))</f>
        <v/>
      </c>
      <c r="K4958" s="37" t="str">
        <f aca="false">IF(G4958=1,IF(COUNTIFS($C:$C,C4958,$G:$G,1,$A:$A,"&gt;="&amp;(A4958-FenetreInterm/86400),$A:$A,"&lt;="&amp;A4958)&gt;=NbInterm,1,0),"")</f>
        <v/>
      </c>
      <c r="L4958" s="37" t="str">
        <f aca="false">IF(G4958=1,IF(B4958="",0,IF(J4958&lt;SeuilFugitive,1,0)),"")</f>
        <v/>
      </c>
      <c r="M4958" s="37" t="str">
        <f aca="false">IF(G4958=1,IF(B4958="",IF((Fin-A4958)*24&gt;SeuilFigee,1,0),IF(J4958&gt;SeuilFigee*3600,1,0)),"")</f>
        <v/>
      </c>
      <c r="N4958" s="0" t="str">
        <f aca="false">IF(G4958=1,IF(COUNTIF(H$2:H4958,H4958)=1,COUNTIF($H:$H,H4958),""),"")</f>
        <v/>
      </c>
      <c r="O4958" s="0" t="str">
        <f aca="false">IF(G4958=1,IF(COUNTIF(I$2:I4958,I4958)=1,COUNTIF($I:$I,I4958),""),"")</f>
        <v/>
      </c>
      <c r="P4958" s="38" t="str">
        <f aca="false">IF(G4958=1,IF(COUNTIFS(C$2:C4958,C4958,G$2:G4958,1)=1,COUNTIFS($C:$C,C4958,$G:$G,1)+ROW()/10000000,""),"")</f>
        <v/>
      </c>
      <c r="Q4958" s="0" t="str">
        <f aca="false">IF(K4958=1,IF(COUNTIFS(C$2:C4958,C4958,K$2:K4958,1)=1,1,0),"")</f>
        <v/>
      </c>
      <c r="R4958" s="0" t="str">
        <f aca="false">IF(M4958=1,IF(COUNTIFS(C$2:C4958,C4958,M$2:M4958,1)=1,1,0),"")</f>
        <v/>
      </c>
      <c r="S4958" s="0" t="str">
        <f aca="false">IF(L4958=1,IF(COUNTIFS(C$2:C4958,C4958,L$2:L4958,1)=1,1,0),"")</f>
        <v/>
      </c>
      <c r="T4958" s="38" t="str">
        <f aca="false">IF(N4958="","",N4958+ROW()/10000000)</f>
        <v/>
      </c>
      <c r="U4958" s="0" t="str">
        <f aca="false">IF(G4958=1,IF(B4958="",1,0),"")</f>
        <v/>
      </c>
    </row>
    <row r="4959" customFormat="false" ht="15" hidden="false" customHeight="false" outlineLevel="0" collapsed="false">
      <c r="A4959" s="35"/>
      <c r="B4959" s="35"/>
      <c r="G4959" s="0" t="str">
        <f aca="false">IF(A4959="","",IF(AND(A4959&gt;=Debut,A4959&lt;Fin),1,0))</f>
        <v/>
      </c>
      <c r="H4959" s="0" t="str">
        <f aca="false">IF(G4959=1,INT(ROUND((A4959-Debut)*86400,0)/600),"")</f>
        <v/>
      </c>
      <c r="I4959" s="0" t="str">
        <f aca="false">IF(G4959=1,INT(ROUND((A4959-Debut)*86400,0)/3600),"")</f>
        <v/>
      </c>
      <c r="J4959" s="0" t="str">
        <f aca="false">IF(OR(A4959="",B4959=""),"",ROUND((B4959-A4959)*86400,0))</f>
        <v/>
      </c>
      <c r="K4959" s="37" t="str">
        <f aca="false">IF(G4959=1,IF(COUNTIFS($C:$C,C4959,$G:$G,1,$A:$A,"&gt;="&amp;(A4959-FenetreInterm/86400),$A:$A,"&lt;="&amp;A4959)&gt;=NbInterm,1,0),"")</f>
        <v/>
      </c>
      <c r="L4959" s="37" t="str">
        <f aca="false">IF(G4959=1,IF(B4959="",0,IF(J4959&lt;SeuilFugitive,1,0)),"")</f>
        <v/>
      </c>
      <c r="M4959" s="37" t="str">
        <f aca="false">IF(G4959=1,IF(B4959="",IF((Fin-A4959)*24&gt;SeuilFigee,1,0),IF(J4959&gt;SeuilFigee*3600,1,0)),"")</f>
        <v/>
      </c>
      <c r="N4959" s="0" t="str">
        <f aca="false">IF(G4959=1,IF(COUNTIF(H$2:H4959,H4959)=1,COUNTIF($H:$H,H4959),""),"")</f>
        <v/>
      </c>
      <c r="O4959" s="0" t="str">
        <f aca="false">IF(G4959=1,IF(COUNTIF(I$2:I4959,I4959)=1,COUNTIF($I:$I,I4959),""),"")</f>
        <v/>
      </c>
      <c r="P4959" s="38" t="str">
        <f aca="false">IF(G4959=1,IF(COUNTIFS(C$2:C4959,C4959,G$2:G4959,1)=1,COUNTIFS($C:$C,C4959,$G:$G,1)+ROW()/10000000,""),"")</f>
        <v/>
      </c>
      <c r="Q4959" s="0" t="str">
        <f aca="false">IF(K4959=1,IF(COUNTIFS(C$2:C4959,C4959,K$2:K4959,1)=1,1,0),"")</f>
        <v/>
      </c>
      <c r="R4959" s="0" t="str">
        <f aca="false">IF(M4959=1,IF(COUNTIFS(C$2:C4959,C4959,M$2:M4959,1)=1,1,0),"")</f>
        <v/>
      </c>
      <c r="S4959" s="0" t="str">
        <f aca="false">IF(L4959=1,IF(COUNTIFS(C$2:C4959,C4959,L$2:L4959,1)=1,1,0),"")</f>
        <v/>
      </c>
      <c r="T4959" s="38" t="str">
        <f aca="false">IF(N4959="","",N4959+ROW()/10000000)</f>
        <v/>
      </c>
      <c r="U4959" s="0" t="str">
        <f aca="false">IF(G4959=1,IF(B4959="",1,0),"")</f>
        <v/>
      </c>
    </row>
    <row r="4960" customFormat="false" ht="15" hidden="false" customHeight="false" outlineLevel="0" collapsed="false">
      <c r="A4960" s="35"/>
      <c r="B4960" s="35"/>
      <c r="G4960" s="0" t="str">
        <f aca="false">IF(A4960="","",IF(AND(A4960&gt;=Debut,A4960&lt;Fin),1,0))</f>
        <v/>
      </c>
      <c r="H4960" s="0" t="str">
        <f aca="false">IF(G4960=1,INT(ROUND((A4960-Debut)*86400,0)/600),"")</f>
        <v/>
      </c>
      <c r="I4960" s="0" t="str">
        <f aca="false">IF(G4960=1,INT(ROUND((A4960-Debut)*86400,0)/3600),"")</f>
        <v/>
      </c>
      <c r="J4960" s="0" t="str">
        <f aca="false">IF(OR(A4960="",B4960=""),"",ROUND((B4960-A4960)*86400,0))</f>
        <v/>
      </c>
      <c r="K4960" s="37" t="str">
        <f aca="false">IF(G4960=1,IF(COUNTIFS($C:$C,C4960,$G:$G,1,$A:$A,"&gt;="&amp;(A4960-FenetreInterm/86400),$A:$A,"&lt;="&amp;A4960)&gt;=NbInterm,1,0),"")</f>
        <v/>
      </c>
      <c r="L4960" s="37" t="str">
        <f aca="false">IF(G4960=1,IF(B4960="",0,IF(J4960&lt;SeuilFugitive,1,0)),"")</f>
        <v/>
      </c>
      <c r="M4960" s="37" t="str">
        <f aca="false">IF(G4960=1,IF(B4960="",IF((Fin-A4960)*24&gt;SeuilFigee,1,0),IF(J4960&gt;SeuilFigee*3600,1,0)),"")</f>
        <v/>
      </c>
      <c r="N4960" s="0" t="str">
        <f aca="false">IF(G4960=1,IF(COUNTIF(H$2:H4960,H4960)=1,COUNTIF($H:$H,H4960),""),"")</f>
        <v/>
      </c>
      <c r="O4960" s="0" t="str">
        <f aca="false">IF(G4960=1,IF(COUNTIF(I$2:I4960,I4960)=1,COUNTIF($I:$I,I4960),""),"")</f>
        <v/>
      </c>
      <c r="P4960" s="38" t="str">
        <f aca="false">IF(G4960=1,IF(COUNTIFS(C$2:C4960,C4960,G$2:G4960,1)=1,COUNTIFS($C:$C,C4960,$G:$G,1)+ROW()/10000000,""),"")</f>
        <v/>
      </c>
      <c r="Q4960" s="0" t="str">
        <f aca="false">IF(K4960=1,IF(COUNTIFS(C$2:C4960,C4960,K$2:K4960,1)=1,1,0),"")</f>
        <v/>
      </c>
      <c r="R4960" s="0" t="str">
        <f aca="false">IF(M4960=1,IF(COUNTIFS(C$2:C4960,C4960,M$2:M4960,1)=1,1,0),"")</f>
        <v/>
      </c>
      <c r="S4960" s="0" t="str">
        <f aca="false">IF(L4960=1,IF(COUNTIFS(C$2:C4960,C4960,L$2:L4960,1)=1,1,0),"")</f>
        <v/>
      </c>
      <c r="T4960" s="38" t="str">
        <f aca="false">IF(N4960="","",N4960+ROW()/10000000)</f>
        <v/>
      </c>
      <c r="U4960" s="0" t="str">
        <f aca="false">IF(G4960=1,IF(B4960="",1,0),"")</f>
        <v/>
      </c>
    </row>
    <row r="4961" customFormat="false" ht="15" hidden="false" customHeight="false" outlineLevel="0" collapsed="false">
      <c r="A4961" s="35"/>
      <c r="B4961" s="35"/>
      <c r="G4961" s="0" t="str">
        <f aca="false">IF(A4961="","",IF(AND(A4961&gt;=Debut,A4961&lt;Fin),1,0))</f>
        <v/>
      </c>
      <c r="H4961" s="0" t="str">
        <f aca="false">IF(G4961=1,INT(ROUND((A4961-Debut)*86400,0)/600),"")</f>
        <v/>
      </c>
      <c r="I4961" s="0" t="str">
        <f aca="false">IF(G4961=1,INT(ROUND((A4961-Debut)*86400,0)/3600),"")</f>
        <v/>
      </c>
      <c r="J4961" s="0" t="str">
        <f aca="false">IF(OR(A4961="",B4961=""),"",ROUND((B4961-A4961)*86400,0))</f>
        <v/>
      </c>
      <c r="K4961" s="37" t="str">
        <f aca="false">IF(G4961=1,IF(COUNTIFS($C:$C,C4961,$G:$G,1,$A:$A,"&gt;="&amp;(A4961-FenetreInterm/86400),$A:$A,"&lt;="&amp;A4961)&gt;=NbInterm,1,0),"")</f>
        <v/>
      </c>
      <c r="L4961" s="37" t="str">
        <f aca="false">IF(G4961=1,IF(B4961="",0,IF(J4961&lt;SeuilFugitive,1,0)),"")</f>
        <v/>
      </c>
      <c r="M4961" s="37" t="str">
        <f aca="false">IF(G4961=1,IF(B4961="",IF((Fin-A4961)*24&gt;SeuilFigee,1,0),IF(J4961&gt;SeuilFigee*3600,1,0)),"")</f>
        <v/>
      </c>
      <c r="N4961" s="0" t="str">
        <f aca="false">IF(G4961=1,IF(COUNTIF(H$2:H4961,H4961)=1,COUNTIF($H:$H,H4961),""),"")</f>
        <v/>
      </c>
      <c r="O4961" s="0" t="str">
        <f aca="false">IF(G4961=1,IF(COUNTIF(I$2:I4961,I4961)=1,COUNTIF($I:$I,I4961),""),"")</f>
        <v/>
      </c>
      <c r="P4961" s="38" t="str">
        <f aca="false">IF(G4961=1,IF(COUNTIFS(C$2:C4961,C4961,G$2:G4961,1)=1,COUNTIFS($C:$C,C4961,$G:$G,1)+ROW()/10000000,""),"")</f>
        <v/>
      </c>
      <c r="Q4961" s="0" t="str">
        <f aca="false">IF(K4961=1,IF(COUNTIFS(C$2:C4961,C4961,K$2:K4961,1)=1,1,0),"")</f>
        <v/>
      </c>
      <c r="R4961" s="0" t="str">
        <f aca="false">IF(M4961=1,IF(COUNTIFS(C$2:C4961,C4961,M$2:M4961,1)=1,1,0),"")</f>
        <v/>
      </c>
      <c r="S4961" s="0" t="str">
        <f aca="false">IF(L4961=1,IF(COUNTIFS(C$2:C4961,C4961,L$2:L4961,1)=1,1,0),"")</f>
        <v/>
      </c>
      <c r="T4961" s="38" t="str">
        <f aca="false">IF(N4961="","",N4961+ROW()/10000000)</f>
        <v/>
      </c>
      <c r="U4961" s="0" t="str">
        <f aca="false">IF(G4961=1,IF(B4961="",1,0),"")</f>
        <v/>
      </c>
    </row>
    <row r="4962" customFormat="false" ht="15" hidden="false" customHeight="false" outlineLevel="0" collapsed="false">
      <c r="A4962" s="35"/>
      <c r="B4962" s="35"/>
      <c r="G4962" s="0" t="str">
        <f aca="false">IF(A4962="","",IF(AND(A4962&gt;=Debut,A4962&lt;Fin),1,0))</f>
        <v/>
      </c>
      <c r="H4962" s="0" t="str">
        <f aca="false">IF(G4962=1,INT(ROUND((A4962-Debut)*86400,0)/600),"")</f>
        <v/>
      </c>
      <c r="I4962" s="0" t="str">
        <f aca="false">IF(G4962=1,INT(ROUND((A4962-Debut)*86400,0)/3600),"")</f>
        <v/>
      </c>
      <c r="J4962" s="0" t="str">
        <f aca="false">IF(OR(A4962="",B4962=""),"",ROUND((B4962-A4962)*86400,0))</f>
        <v/>
      </c>
      <c r="K4962" s="37" t="str">
        <f aca="false">IF(G4962=1,IF(COUNTIFS($C:$C,C4962,$G:$G,1,$A:$A,"&gt;="&amp;(A4962-FenetreInterm/86400),$A:$A,"&lt;="&amp;A4962)&gt;=NbInterm,1,0),"")</f>
        <v/>
      </c>
      <c r="L4962" s="37" t="str">
        <f aca="false">IF(G4962=1,IF(B4962="",0,IF(J4962&lt;SeuilFugitive,1,0)),"")</f>
        <v/>
      </c>
      <c r="M4962" s="37" t="str">
        <f aca="false">IF(G4962=1,IF(B4962="",IF((Fin-A4962)*24&gt;SeuilFigee,1,0),IF(J4962&gt;SeuilFigee*3600,1,0)),"")</f>
        <v/>
      </c>
      <c r="N4962" s="0" t="str">
        <f aca="false">IF(G4962=1,IF(COUNTIF(H$2:H4962,H4962)=1,COUNTIF($H:$H,H4962),""),"")</f>
        <v/>
      </c>
      <c r="O4962" s="0" t="str">
        <f aca="false">IF(G4962=1,IF(COUNTIF(I$2:I4962,I4962)=1,COUNTIF($I:$I,I4962),""),"")</f>
        <v/>
      </c>
      <c r="P4962" s="38" t="str">
        <f aca="false">IF(G4962=1,IF(COUNTIFS(C$2:C4962,C4962,G$2:G4962,1)=1,COUNTIFS($C:$C,C4962,$G:$G,1)+ROW()/10000000,""),"")</f>
        <v/>
      </c>
      <c r="Q4962" s="0" t="str">
        <f aca="false">IF(K4962=1,IF(COUNTIFS(C$2:C4962,C4962,K$2:K4962,1)=1,1,0),"")</f>
        <v/>
      </c>
      <c r="R4962" s="0" t="str">
        <f aca="false">IF(M4962=1,IF(COUNTIFS(C$2:C4962,C4962,M$2:M4962,1)=1,1,0),"")</f>
        <v/>
      </c>
      <c r="S4962" s="0" t="str">
        <f aca="false">IF(L4962=1,IF(COUNTIFS(C$2:C4962,C4962,L$2:L4962,1)=1,1,0),"")</f>
        <v/>
      </c>
      <c r="T4962" s="38" t="str">
        <f aca="false">IF(N4962="","",N4962+ROW()/10000000)</f>
        <v/>
      </c>
      <c r="U4962" s="0" t="str">
        <f aca="false">IF(G4962=1,IF(B4962="",1,0),"")</f>
        <v/>
      </c>
    </row>
    <row r="4963" customFormat="false" ht="15" hidden="false" customHeight="false" outlineLevel="0" collapsed="false">
      <c r="A4963" s="35"/>
      <c r="B4963" s="35"/>
      <c r="G4963" s="0" t="str">
        <f aca="false">IF(A4963="","",IF(AND(A4963&gt;=Debut,A4963&lt;Fin),1,0))</f>
        <v/>
      </c>
      <c r="H4963" s="0" t="str">
        <f aca="false">IF(G4963=1,INT(ROUND((A4963-Debut)*86400,0)/600),"")</f>
        <v/>
      </c>
      <c r="I4963" s="0" t="str">
        <f aca="false">IF(G4963=1,INT(ROUND((A4963-Debut)*86400,0)/3600),"")</f>
        <v/>
      </c>
      <c r="J4963" s="0" t="str">
        <f aca="false">IF(OR(A4963="",B4963=""),"",ROUND((B4963-A4963)*86400,0))</f>
        <v/>
      </c>
      <c r="K4963" s="37" t="str">
        <f aca="false">IF(G4963=1,IF(COUNTIFS($C:$C,C4963,$G:$G,1,$A:$A,"&gt;="&amp;(A4963-FenetreInterm/86400),$A:$A,"&lt;="&amp;A4963)&gt;=NbInterm,1,0),"")</f>
        <v/>
      </c>
      <c r="L4963" s="37" t="str">
        <f aca="false">IF(G4963=1,IF(B4963="",0,IF(J4963&lt;SeuilFugitive,1,0)),"")</f>
        <v/>
      </c>
      <c r="M4963" s="37" t="str">
        <f aca="false">IF(G4963=1,IF(B4963="",IF((Fin-A4963)*24&gt;SeuilFigee,1,0),IF(J4963&gt;SeuilFigee*3600,1,0)),"")</f>
        <v/>
      </c>
      <c r="N4963" s="0" t="str">
        <f aca="false">IF(G4963=1,IF(COUNTIF(H$2:H4963,H4963)=1,COUNTIF($H:$H,H4963),""),"")</f>
        <v/>
      </c>
      <c r="O4963" s="0" t="str">
        <f aca="false">IF(G4963=1,IF(COUNTIF(I$2:I4963,I4963)=1,COUNTIF($I:$I,I4963),""),"")</f>
        <v/>
      </c>
      <c r="P4963" s="38" t="str">
        <f aca="false">IF(G4963=1,IF(COUNTIFS(C$2:C4963,C4963,G$2:G4963,1)=1,COUNTIFS($C:$C,C4963,$G:$G,1)+ROW()/10000000,""),"")</f>
        <v/>
      </c>
      <c r="Q4963" s="0" t="str">
        <f aca="false">IF(K4963=1,IF(COUNTIFS(C$2:C4963,C4963,K$2:K4963,1)=1,1,0),"")</f>
        <v/>
      </c>
      <c r="R4963" s="0" t="str">
        <f aca="false">IF(M4963=1,IF(COUNTIFS(C$2:C4963,C4963,M$2:M4963,1)=1,1,0),"")</f>
        <v/>
      </c>
      <c r="S4963" s="0" t="str">
        <f aca="false">IF(L4963=1,IF(COUNTIFS(C$2:C4963,C4963,L$2:L4963,1)=1,1,0),"")</f>
        <v/>
      </c>
      <c r="T4963" s="38" t="str">
        <f aca="false">IF(N4963="","",N4963+ROW()/10000000)</f>
        <v/>
      </c>
      <c r="U4963" s="0" t="str">
        <f aca="false">IF(G4963=1,IF(B4963="",1,0),"")</f>
        <v/>
      </c>
    </row>
    <row r="4964" customFormat="false" ht="15" hidden="false" customHeight="false" outlineLevel="0" collapsed="false">
      <c r="A4964" s="35"/>
      <c r="B4964" s="35"/>
      <c r="G4964" s="0" t="str">
        <f aca="false">IF(A4964="","",IF(AND(A4964&gt;=Debut,A4964&lt;Fin),1,0))</f>
        <v/>
      </c>
      <c r="H4964" s="0" t="str">
        <f aca="false">IF(G4964=1,INT(ROUND((A4964-Debut)*86400,0)/600),"")</f>
        <v/>
      </c>
      <c r="I4964" s="0" t="str">
        <f aca="false">IF(G4964=1,INT(ROUND((A4964-Debut)*86400,0)/3600),"")</f>
        <v/>
      </c>
      <c r="J4964" s="0" t="str">
        <f aca="false">IF(OR(A4964="",B4964=""),"",ROUND((B4964-A4964)*86400,0))</f>
        <v/>
      </c>
      <c r="K4964" s="37" t="str">
        <f aca="false">IF(G4964=1,IF(COUNTIFS($C:$C,C4964,$G:$G,1,$A:$A,"&gt;="&amp;(A4964-FenetreInterm/86400),$A:$A,"&lt;="&amp;A4964)&gt;=NbInterm,1,0),"")</f>
        <v/>
      </c>
      <c r="L4964" s="37" t="str">
        <f aca="false">IF(G4964=1,IF(B4964="",0,IF(J4964&lt;SeuilFugitive,1,0)),"")</f>
        <v/>
      </c>
      <c r="M4964" s="37" t="str">
        <f aca="false">IF(G4964=1,IF(B4964="",IF((Fin-A4964)*24&gt;SeuilFigee,1,0),IF(J4964&gt;SeuilFigee*3600,1,0)),"")</f>
        <v/>
      </c>
      <c r="N4964" s="0" t="str">
        <f aca="false">IF(G4964=1,IF(COUNTIF(H$2:H4964,H4964)=1,COUNTIF($H:$H,H4964),""),"")</f>
        <v/>
      </c>
      <c r="O4964" s="0" t="str">
        <f aca="false">IF(G4964=1,IF(COUNTIF(I$2:I4964,I4964)=1,COUNTIF($I:$I,I4964),""),"")</f>
        <v/>
      </c>
      <c r="P4964" s="38" t="str">
        <f aca="false">IF(G4964=1,IF(COUNTIFS(C$2:C4964,C4964,G$2:G4964,1)=1,COUNTIFS($C:$C,C4964,$G:$G,1)+ROW()/10000000,""),"")</f>
        <v/>
      </c>
      <c r="Q4964" s="0" t="str">
        <f aca="false">IF(K4964=1,IF(COUNTIFS(C$2:C4964,C4964,K$2:K4964,1)=1,1,0),"")</f>
        <v/>
      </c>
      <c r="R4964" s="0" t="str">
        <f aca="false">IF(M4964=1,IF(COUNTIFS(C$2:C4964,C4964,M$2:M4964,1)=1,1,0),"")</f>
        <v/>
      </c>
      <c r="S4964" s="0" t="str">
        <f aca="false">IF(L4964=1,IF(COUNTIFS(C$2:C4964,C4964,L$2:L4964,1)=1,1,0),"")</f>
        <v/>
      </c>
      <c r="T4964" s="38" t="str">
        <f aca="false">IF(N4964="","",N4964+ROW()/10000000)</f>
        <v/>
      </c>
      <c r="U4964" s="0" t="str">
        <f aca="false">IF(G4964=1,IF(B4964="",1,0),"")</f>
        <v/>
      </c>
    </row>
    <row r="4965" customFormat="false" ht="15" hidden="false" customHeight="false" outlineLevel="0" collapsed="false">
      <c r="A4965" s="35"/>
      <c r="B4965" s="35"/>
      <c r="G4965" s="0" t="str">
        <f aca="false">IF(A4965="","",IF(AND(A4965&gt;=Debut,A4965&lt;Fin),1,0))</f>
        <v/>
      </c>
      <c r="H4965" s="0" t="str">
        <f aca="false">IF(G4965=1,INT(ROUND((A4965-Debut)*86400,0)/600),"")</f>
        <v/>
      </c>
      <c r="I4965" s="0" t="str">
        <f aca="false">IF(G4965=1,INT(ROUND((A4965-Debut)*86400,0)/3600),"")</f>
        <v/>
      </c>
      <c r="J4965" s="0" t="str">
        <f aca="false">IF(OR(A4965="",B4965=""),"",ROUND((B4965-A4965)*86400,0))</f>
        <v/>
      </c>
      <c r="K4965" s="37" t="str">
        <f aca="false">IF(G4965=1,IF(COUNTIFS($C:$C,C4965,$G:$G,1,$A:$A,"&gt;="&amp;(A4965-FenetreInterm/86400),$A:$A,"&lt;="&amp;A4965)&gt;=NbInterm,1,0),"")</f>
        <v/>
      </c>
      <c r="L4965" s="37" t="str">
        <f aca="false">IF(G4965=1,IF(B4965="",0,IF(J4965&lt;SeuilFugitive,1,0)),"")</f>
        <v/>
      </c>
      <c r="M4965" s="37" t="str">
        <f aca="false">IF(G4965=1,IF(B4965="",IF((Fin-A4965)*24&gt;SeuilFigee,1,0),IF(J4965&gt;SeuilFigee*3600,1,0)),"")</f>
        <v/>
      </c>
      <c r="N4965" s="0" t="str">
        <f aca="false">IF(G4965=1,IF(COUNTIF(H$2:H4965,H4965)=1,COUNTIF($H:$H,H4965),""),"")</f>
        <v/>
      </c>
      <c r="O4965" s="0" t="str">
        <f aca="false">IF(G4965=1,IF(COUNTIF(I$2:I4965,I4965)=1,COUNTIF($I:$I,I4965),""),"")</f>
        <v/>
      </c>
      <c r="P4965" s="38" t="str">
        <f aca="false">IF(G4965=1,IF(COUNTIFS(C$2:C4965,C4965,G$2:G4965,1)=1,COUNTIFS($C:$C,C4965,$G:$G,1)+ROW()/10000000,""),"")</f>
        <v/>
      </c>
      <c r="Q4965" s="0" t="str">
        <f aca="false">IF(K4965=1,IF(COUNTIFS(C$2:C4965,C4965,K$2:K4965,1)=1,1,0),"")</f>
        <v/>
      </c>
      <c r="R4965" s="0" t="str">
        <f aca="false">IF(M4965=1,IF(COUNTIFS(C$2:C4965,C4965,M$2:M4965,1)=1,1,0),"")</f>
        <v/>
      </c>
      <c r="S4965" s="0" t="str">
        <f aca="false">IF(L4965=1,IF(COUNTIFS(C$2:C4965,C4965,L$2:L4965,1)=1,1,0),"")</f>
        <v/>
      </c>
      <c r="T4965" s="38" t="str">
        <f aca="false">IF(N4965="","",N4965+ROW()/10000000)</f>
        <v/>
      </c>
      <c r="U4965" s="0" t="str">
        <f aca="false">IF(G4965=1,IF(B4965="",1,0),"")</f>
        <v/>
      </c>
    </row>
    <row r="4966" customFormat="false" ht="15" hidden="false" customHeight="false" outlineLevel="0" collapsed="false">
      <c r="A4966" s="35"/>
      <c r="B4966" s="35"/>
      <c r="G4966" s="0" t="str">
        <f aca="false">IF(A4966="","",IF(AND(A4966&gt;=Debut,A4966&lt;Fin),1,0))</f>
        <v/>
      </c>
      <c r="H4966" s="0" t="str">
        <f aca="false">IF(G4966=1,INT(ROUND((A4966-Debut)*86400,0)/600),"")</f>
        <v/>
      </c>
      <c r="I4966" s="0" t="str">
        <f aca="false">IF(G4966=1,INT(ROUND((A4966-Debut)*86400,0)/3600),"")</f>
        <v/>
      </c>
      <c r="J4966" s="0" t="str">
        <f aca="false">IF(OR(A4966="",B4966=""),"",ROUND((B4966-A4966)*86400,0))</f>
        <v/>
      </c>
      <c r="K4966" s="37" t="str">
        <f aca="false">IF(G4966=1,IF(COUNTIFS($C:$C,C4966,$G:$G,1,$A:$A,"&gt;="&amp;(A4966-FenetreInterm/86400),$A:$A,"&lt;="&amp;A4966)&gt;=NbInterm,1,0),"")</f>
        <v/>
      </c>
      <c r="L4966" s="37" t="str">
        <f aca="false">IF(G4966=1,IF(B4966="",0,IF(J4966&lt;SeuilFugitive,1,0)),"")</f>
        <v/>
      </c>
      <c r="M4966" s="37" t="str">
        <f aca="false">IF(G4966=1,IF(B4966="",IF((Fin-A4966)*24&gt;SeuilFigee,1,0),IF(J4966&gt;SeuilFigee*3600,1,0)),"")</f>
        <v/>
      </c>
      <c r="N4966" s="0" t="str">
        <f aca="false">IF(G4966=1,IF(COUNTIF(H$2:H4966,H4966)=1,COUNTIF($H:$H,H4966),""),"")</f>
        <v/>
      </c>
      <c r="O4966" s="0" t="str">
        <f aca="false">IF(G4966=1,IF(COUNTIF(I$2:I4966,I4966)=1,COUNTIF($I:$I,I4966),""),"")</f>
        <v/>
      </c>
      <c r="P4966" s="38" t="str">
        <f aca="false">IF(G4966=1,IF(COUNTIFS(C$2:C4966,C4966,G$2:G4966,1)=1,COUNTIFS($C:$C,C4966,$G:$G,1)+ROW()/10000000,""),"")</f>
        <v/>
      </c>
      <c r="Q4966" s="0" t="str">
        <f aca="false">IF(K4966=1,IF(COUNTIFS(C$2:C4966,C4966,K$2:K4966,1)=1,1,0),"")</f>
        <v/>
      </c>
      <c r="R4966" s="0" t="str">
        <f aca="false">IF(M4966=1,IF(COUNTIFS(C$2:C4966,C4966,M$2:M4966,1)=1,1,0),"")</f>
        <v/>
      </c>
      <c r="S4966" s="0" t="str">
        <f aca="false">IF(L4966=1,IF(COUNTIFS(C$2:C4966,C4966,L$2:L4966,1)=1,1,0),"")</f>
        <v/>
      </c>
      <c r="T4966" s="38" t="str">
        <f aca="false">IF(N4966="","",N4966+ROW()/10000000)</f>
        <v/>
      </c>
      <c r="U4966" s="0" t="str">
        <f aca="false">IF(G4966=1,IF(B4966="",1,0),"")</f>
        <v/>
      </c>
    </row>
    <row r="4967" customFormat="false" ht="15" hidden="false" customHeight="false" outlineLevel="0" collapsed="false">
      <c r="A4967" s="35"/>
      <c r="B4967" s="35"/>
      <c r="G4967" s="0" t="str">
        <f aca="false">IF(A4967="","",IF(AND(A4967&gt;=Debut,A4967&lt;Fin),1,0))</f>
        <v/>
      </c>
      <c r="H4967" s="0" t="str">
        <f aca="false">IF(G4967=1,INT(ROUND((A4967-Debut)*86400,0)/600),"")</f>
        <v/>
      </c>
      <c r="I4967" s="0" t="str">
        <f aca="false">IF(G4967=1,INT(ROUND((A4967-Debut)*86400,0)/3600),"")</f>
        <v/>
      </c>
      <c r="J4967" s="0" t="str">
        <f aca="false">IF(OR(A4967="",B4967=""),"",ROUND((B4967-A4967)*86400,0))</f>
        <v/>
      </c>
      <c r="K4967" s="37" t="str">
        <f aca="false">IF(G4967=1,IF(COUNTIFS($C:$C,C4967,$G:$G,1,$A:$A,"&gt;="&amp;(A4967-FenetreInterm/86400),$A:$A,"&lt;="&amp;A4967)&gt;=NbInterm,1,0),"")</f>
        <v/>
      </c>
      <c r="L4967" s="37" t="str">
        <f aca="false">IF(G4967=1,IF(B4967="",0,IF(J4967&lt;SeuilFugitive,1,0)),"")</f>
        <v/>
      </c>
      <c r="M4967" s="37" t="str">
        <f aca="false">IF(G4967=1,IF(B4967="",IF((Fin-A4967)*24&gt;SeuilFigee,1,0),IF(J4967&gt;SeuilFigee*3600,1,0)),"")</f>
        <v/>
      </c>
      <c r="N4967" s="0" t="str">
        <f aca="false">IF(G4967=1,IF(COUNTIF(H$2:H4967,H4967)=1,COUNTIF($H:$H,H4967),""),"")</f>
        <v/>
      </c>
      <c r="O4967" s="0" t="str">
        <f aca="false">IF(G4967=1,IF(COUNTIF(I$2:I4967,I4967)=1,COUNTIF($I:$I,I4967),""),"")</f>
        <v/>
      </c>
      <c r="P4967" s="38" t="str">
        <f aca="false">IF(G4967=1,IF(COUNTIFS(C$2:C4967,C4967,G$2:G4967,1)=1,COUNTIFS($C:$C,C4967,$G:$G,1)+ROW()/10000000,""),"")</f>
        <v/>
      </c>
      <c r="Q4967" s="0" t="str">
        <f aca="false">IF(K4967=1,IF(COUNTIFS(C$2:C4967,C4967,K$2:K4967,1)=1,1,0),"")</f>
        <v/>
      </c>
      <c r="R4967" s="0" t="str">
        <f aca="false">IF(M4967=1,IF(COUNTIFS(C$2:C4967,C4967,M$2:M4967,1)=1,1,0),"")</f>
        <v/>
      </c>
      <c r="S4967" s="0" t="str">
        <f aca="false">IF(L4967=1,IF(COUNTIFS(C$2:C4967,C4967,L$2:L4967,1)=1,1,0),"")</f>
        <v/>
      </c>
      <c r="T4967" s="38" t="str">
        <f aca="false">IF(N4967="","",N4967+ROW()/10000000)</f>
        <v/>
      </c>
      <c r="U4967" s="0" t="str">
        <f aca="false">IF(G4967=1,IF(B4967="",1,0),"")</f>
        <v/>
      </c>
    </row>
    <row r="4968" customFormat="false" ht="15" hidden="false" customHeight="false" outlineLevel="0" collapsed="false">
      <c r="A4968" s="35"/>
      <c r="B4968" s="35"/>
      <c r="G4968" s="0" t="str">
        <f aca="false">IF(A4968="","",IF(AND(A4968&gt;=Debut,A4968&lt;Fin),1,0))</f>
        <v/>
      </c>
      <c r="H4968" s="0" t="str">
        <f aca="false">IF(G4968=1,INT(ROUND((A4968-Debut)*86400,0)/600),"")</f>
        <v/>
      </c>
      <c r="I4968" s="0" t="str">
        <f aca="false">IF(G4968=1,INT(ROUND((A4968-Debut)*86400,0)/3600),"")</f>
        <v/>
      </c>
      <c r="J4968" s="0" t="str">
        <f aca="false">IF(OR(A4968="",B4968=""),"",ROUND((B4968-A4968)*86400,0))</f>
        <v/>
      </c>
      <c r="K4968" s="37" t="str">
        <f aca="false">IF(G4968=1,IF(COUNTIFS($C:$C,C4968,$G:$G,1,$A:$A,"&gt;="&amp;(A4968-FenetreInterm/86400),$A:$A,"&lt;="&amp;A4968)&gt;=NbInterm,1,0),"")</f>
        <v/>
      </c>
      <c r="L4968" s="37" t="str">
        <f aca="false">IF(G4968=1,IF(B4968="",0,IF(J4968&lt;SeuilFugitive,1,0)),"")</f>
        <v/>
      </c>
      <c r="M4968" s="37" t="str">
        <f aca="false">IF(G4968=1,IF(B4968="",IF((Fin-A4968)*24&gt;SeuilFigee,1,0),IF(J4968&gt;SeuilFigee*3600,1,0)),"")</f>
        <v/>
      </c>
      <c r="N4968" s="0" t="str">
        <f aca="false">IF(G4968=1,IF(COUNTIF(H$2:H4968,H4968)=1,COUNTIF($H:$H,H4968),""),"")</f>
        <v/>
      </c>
      <c r="O4968" s="0" t="str">
        <f aca="false">IF(G4968=1,IF(COUNTIF(I$2:I4968,I4968)=1,COUNTIF($I:$I,I4968),""),"")</f>
        <v/>
      </c>
      <c r="P4968" s="38" t="str">
        <f aca="false">IF(G4968=1,IF(COUNTIFS(C$2:C4968,C4968,G$2:G4968,1)=1,COUNTIFS($C:$C,C4968,$G:$G,1)+ROW()/10000000,""),"")</f>
        <v/>
      </c>
      <c r="Q4968" s="0" t="str">
        <f aca="false">IF(K4968=1,IF(COUNTIFS(C$2:C4968,C4968,K$2:K4968,1)=1,1,0),"")</f>
        <v/>
      </c>
      <c r="R4968" s="0" t="str">
        <f aca="false">IF(M4968=1,IF(COUNTIFS(C$2:C4968,C4968,M$2:M4968,1)=1,1,0),"")</f>
        <v/>
      </c>
      <c r="S4968" s="0" t="str">
        <f aca="false">IF(L4968=1,IF(COUNTIFS(C$2:C4968,C4968,L$2:L4968,1)=1,1,0),"")</f>
        <v/>
      </c>
      <c r="T4968" s="38" t="str">
        <f aca="false">IF(N4968="","",N4968+ROW()/10000000)</f>
        <v/>
      </c>
      <c r="U4968" s="0" t="str">
        <f aca="false">IF(G4968=1,IF(B4968="",1,0),"")</f>
        <v/>
      </c>
    </row>
    <row r="4969" customFormat="false" ht="15" hidden="false" customHeight="false" outlineLevel="0" collapsed="false">
      <c r="A4969" s="35"/>
      <c r="B4969" s="35"/>
      <c r="G4969" s="0" t="str">
        <f aca="false">IF(A4969="","",IF(AND(A4969&gt;=Debut,A4969&lt;Fin),1,0))</f>
        <v/>
      </c>
      <c r="H4969" s="0" t="str">
        <f aca="false">IF(G4969=1,INT(ROUND((A4969-Debut)*86400,0)/600),"")</f>
        <v/>
      </c>
      <c r="I4969" s="0" t="str">
        <f aca="false">IF(G4969=1,INT(ROUND((A4969-Debut)*86400,0)/3600),"")</f>
        <v/>
      </c>
      <c r="J4969" s="0" t="str">
        <f aca="false">IF(OR(A4969="",B4969=""),"",ROUND((B4969-A4969)*86400,0))</f>
        <v/>
      </c>
      <c r="K4969" s="37" t="str">
        <f aca="false">IF(G4969=1,IF(COUNTIFS($C:$C,C4969,$G:$G,1,$A:$A,"&gt;="&amp;(A4969-FenetreInterm/86400),$A:$A,"&lt;="&amp;A4969)&gt;=NbInterm,1,0),"")</f>
        <v/>
      </c>
      <c r="L4969" s="37" t="str">
        <f aca="false">IF(G4969=1,IF(B4969="",0,IF(J4969&lt;SeuilFugitive,1,0)),"")</f>
        <v/>
      </c>
      <c r="M4969" s="37" t="str">
        <f aca="false">IF(G4969=1,IF(B4969="",IF((Fin-A4969)*24&gt;SeuilFigee,1,0),IF(J4969&gt;SeuilFigee*3600,1,0)),"")</f>
        <v/>
      </c>
      <c r="N4969" s="0" t="str">
        <f aca="false">IF(G4969=1,IF(COUNTIF(H$2:H4969,H4969)=1,COUNTIF($H:$H,H4969),""),"")</f>
        <v/>
      </c>
      <c r="O4969" s="0" t="str">
        <f aca="false">IF(G4969=1,IF(COUNTIF(I$2:I4969,I4969)=1,COUNTIF($I:$I,I4969),""),"")</f>
        <v/>
      </c>
      <c r="P4969" s="38" t="str">
        <f aca="false">IF(G4969=1,IF(COUNTIFS(C$2:C4969,C4969,G$2:G4969,1)=1,COUNTIFS($C:$C,C4969,$G:$G,1)+ROW()/10000000,""),"")</f>
        <v/>
      </c>
      <c r="Q4969" s="0" t="str">
        <f aca="false">IF(K4969=1,IF(COUNTIFS(C$2:C4969,C4969,K$2:K4969,1)=1,1,0),"")</f>
        <v/>
      </c>
      <c r="R4969" s="0" t="str">
        <f aca="false">IF(M4969=1,IF(COUNTIFS(C$2:C4969,C4969,M$2:M4969,1)=1,1,0),"")</f>
        <v/>
      </c>
      <c r="S4969" s="0" t="str">
        <f aca="false">IF(L4969=1,IF(COUNTIFS(C$2:C4969,C4969,L$2:L4969,1)=1,1,0),"")</f>
        <v/>
      </c>
      <c r="T4969" s="38" t="str">
        <f aca="false">IF(N4969="","",N4969+ROW()/10000000)</f>
        <v/>
      </c>
      <c r="U4969" s="0" t="str">
        <f aca="false">IF(G4969=1,IF(B4969="",1,0),"")</f>
        <v/>
      </c>
    </row>
    <row r="4970" customFormat="false" ht="15" hidden="false" customHeight="false" outlineLevel="0" collapsed="false">
      <c r="A4970" s="35"/>
      <c r="B4970" s="35"/>
      <c r="G4970" s="0" t="str">
        <f aca="false">IF(A4970="","",IF(AND(A4970&gt;=Debut,A4970&lt;Fin),1,0))</f>
        <v/>
      </c>
      <c r="H4970" s="0" t="str">
        <f aca="false">IF(G4970=1,INT(ROUND((A4970-Debut)*86400,0)/600),"")</f>
        <v/>
      </c>
      <c r="I4970" s="0" t="str">
        <f aca="false">IF(G4970=1,INT(ROUND((A4970-Debut)*86400,0)/3600),"")</f>
        <v/>
      </c>
      <c r="J4970" s="0" t="str">
        <f aca="false">IF(OR(A4970="",B4970=""),"",ROUND((B4970-A4970)*86400,0))</f>
        <v/>
      </c>
      <c r="K4970" s="37" t="str">
        <f aca="false">IF(G4970=1,IF(COUNTIFS($C:$C,C4970,$G:$G,1,$A:$A,"&gt;="&amp;(A4970-FenetreInterm/86400),$A:$A,"&lt;="&amp;A4970)&gt;=NbInterm,1,0),"")</f>
        <v/>
      </c>
      <c r="L4970" s="37" t="str">
        <f aca="false">IF(G4970=1,IF(B4970="",0,IF(J4970&lt;SeuilFugitive,1,0)),"")</f>
        <v/>
      </c>
      <c r="M4970" s="37" t="str">
        <f aca="false">IF(G4970=1,IF(B4970="",IF((Fin-A4970)*24&gt;SeuilFigee,1,0),IF(J4970&gt;SeuilFigee*3600,1,0)),"")</f>
        <v/>
      </c>
      <c r="N4970" s="0" t="str">
        <f aca="false">IF(G4970=1,IF(COUNTIF(H$2:H4970,H4970)=1,COUNTIF($H:$H,H4970),""),"")</f>
        <v/>
      </c>
      <c r="O4970" s="0" t="str">
        <f aca="false">IF(G4970=1,IF(COUNTIF(I$2:I4970,I4970)=1,COUNTIF($I:$I,I4970),""),"")</f>
        <v/>
      </c>
      <c r="P4970" s="38" t="str">
        <f aca="false">IF(G4970=1,IF(COUNTIFS(C$2:C4970,C4970,G$2:G4970,1)=1,COUNTIFS($C:$C,C4970,$G:$G,1)+ROW()/10000000,""),"")</f>
        <v/>
      </c>
      <c r="Q4970" s="0" t="str">
        <f aca="false">IF(K4970=1,IF(COUNTIFS(C$2:C4970,C4970,K$2:K4970,1)=1,1,0),"")</f>
        <v/>
      </c>
      <c r="R4970" s="0" t="str">
        <f aca="false">IF(M4970=1,IF(COUNTIFS(C$2:C4970,C4970,M$2:M4970,1)=1,1,0),"")</f>
        <v/>
      </c>
      <c r="S4970" s="0" t="str">
        <f aca="false">IF(L4970=1,IF(COUNTIFS(C$2:C4970,C4970,L$2:L4970,1)=1,1,0),"")</f>
        <v/>
      </c>
      <c r="T4970" s="38" t="str">
        <f aca="false">IF(N4970="","",N4970+ROW()/10000000)</f>
        <v/>
      </c>
      <c r="U4970" s="0" t="str">
        <f aca="false">IF(G4970=1,IF(B4970="",1,0),"")</f>
        <v/>
      </c>
    </row>
    <row r="4971" customFormat="false" ht="15" hidden="false" customHeight="false" outlineLevel="0" collapsed="false">
      <c r="A4971" s="35"/>
      <c r="B4971" s="35"/>
      <c r="G4971" s="0" t="str">
        <f aca="false">IF(A4971="","",IF(AND(A4971&gt;=Debut,A4971&lt;Fin),1,0))</f>
        <v/>
      </c>
      <c r="H4971" s="0" t="str">
        <f aca="false">IF(G4971=1,INT(ROUND((A4971-Debut)*86400,0)/600),"")</f>
        <v/>
      </c>
      <c r="I4971" s="0" t="str">
        <f aca="false">IF(G4971=1,INT(ROUND((A4971-Debut)*86400,0)/3600),"")</f>
        <v/>
      </c>
      <c r="J4971" s="0" t="str">
        <f aca="false">IF(OR(A4971="",B4971=""),"",ROUND((B4971-A4971)*86400,0))</f>
        <v/>
      </c>
      <c r="K4971" s="37" t="str">
        <f aca="false">IF(G4971=1,IF(COUNTIFS($C:$C,C4971,$G:$G,1,$A:$A,"&gt;="&amp;(A4971-FenetreInterm/86400),$A:$A,"&lt;="&amp;A4971)&gt;=NbInterm,1,0),"")</f>
        <v/>
      </c>
      <c r="L4971" s="37" t="str">
        <f aca="false">IF(G4971=1,IF(B4971="",0,IF(J4971&lt;SeuilFugitive,1,0)),"")</f>
        <v/>
      </c>
      <c r="M4971" s="37" t="str">
        <f aca="false">IF(G4971=1,IF(B4971="",IF((Fin-A4971)*24&gt;SeuilFigee,1,0),IF(J4971&gt;SeuilFigee*3600,1,0)),"")</f>
        <v/>
      </c>
      <c r="N4971" s="0" t="str">
        <f aca="false">IF(G4971=1,IF(COUNTIF(H$2:H4971,H4971)=1,COUNTIF($H:$H,H4971),""),"")</f>
        <v/>
      </c>
      <c r="O4971" s="0" t="str">
        <f aca="false">IF(G4971=1,IF(COUNTIF(I$2:I4971,I4971)=1,COUNTIF($I:$I,I4971),""),"")</f>
        <v/>
      </c>
      <c r="P4971" s="38" t="str">
        <f aca="false">IF(G4971=1,IF(COUNTIFS(C$2:C4971,C4971,G$2:G4971,1)=1,COUNTIFS($C:$C,C4971,$G:$G,1)+ROW()/10000000,""),"")</f>
        <v/>
      </c>
      <c r="Q4971" s="0" t="str">
        <f aca="false">IF(K4971=1,IF(COUNTIFS(C$2:C4971,C4971,K$2:K4971,1)=1,1,0),"")</f>
        <v/>
      </c>
      <c r="R4971" s="0" t="str">
        <f aca="false">IF(M4971=1,IF(COUNTIFS(C$2:C4971,C4971,M$2:M4971,1)=1,1,0),"")</f>
        <v/>
      </c>
      <c r="S4971" s="0" t="str">
        <f aca="false">IF(L4971=1,IF(COUNTIFS(C$2:C4971,C4971,L$2:L4971,1)=1,1,0),"")</f>
        <v/>
      </c>
      <c r="T4971" s="38" t="str">
        <f aca="false">IF(N4971="","",N4971+ROW()/10000000)</f>
        <v/>
      </c>
      <c r="U4971" s="0" t="str">
        <f aca="false">IF(G4971=1,IF(B4971="",1,0),"")</f>
        <v/>
      </c>
    </row>
    <row r="4972" customFormat="false" ht="15" hidden="false" customHeight="false" outlineLevel="0" collapsed="false">
      <c r="A4972" s="35"/>
      <c r="B4972" s="35"/>
      <c r="G4972" s="0" t="str">
        <f aca="false">IF(A4972="","",IF(AND(A4972&gt;=Debut,A4972&lt;Fin),1,0))</f>
        <v/>
      </c>
      <c r="H4972" s="0" t="str">
        <f aca="false">IF(G4972=1,INT(ROUND((A4972-Debut)*86400,0)/600),"")</f>
        <v/>
      </c>
      <c r="I4972" s="0" t="str">
        <f aca="false">IF(G4972=1,INT(ROUND((A4972-Debut)*86400,0)/3600),"")</f>
        <v/>
      </c>
      <c r="J4972" s="0" t="str">
        <f aca="false">IF(OR(A4972="",B4972=""),"",ROUND((B4972-A4972)*86400,0))</f>
        <v/>
      </c>
      <c r="K4972" s="37" t="str">
        <f aca="false">IF(G4972=1,IF(COUNTIFS($C:$C,C4972,$G:$G,1,$A:$A,"&gt;="&amp;(A4972-FenetreInterm/86400),$A:$A,"&lt;="&amp;A4972)&gt;=NbInterm,1,0),"")</f>
        <v/>
      </c>
      <c r="L4972" s="37" t="str">
        <f aca="false">IF(G4972=1,IF(B4972="",0,IF(J4972&lt;SeuilFugitive,1,0)),"")</f>
        <v/>
      </c>
      <c r="M4972" s="37" t="str">
        <f aca="false">IF(G4972=1,IF(B4972="",IF((Fin-A4972)*24&gt;SeuilFigee,1,0),IF(J4972&gt;SeuilFigee*3600,1,0)),"")</f>
        <v/>
      </c>
      <c r="N4972" s="0" t="str">
        <f aca="false">IF(G4972=1,IF(COUNTIF(H$2:H4972,H4972)=1,COUNTIF($H:$H,H4972),""),"")</f>
        <v/>
      </c>
      <c r="O4972" s="0" t="str">
        <f aca="false">IF(G4972=1,IF(COUNTIF(I$2:I4972,I4972)=1,COUNTIF($I:$I,I4972),""),"")</f>
        <v/>
      </c>
      <c r="P4972" s="38" t="str">
        <f aca="false">IF(G4972=1,IF(COUNTIFS(C$2:C4972,C4972,G$2:G4972,1)=1,COUNTIFS($C:$C,C4972,$G:$G,1)+ROW()/10000000,""),"")</f>
        <v/>
      </c>
      <c r="Q4972" s="0" t="str">
        <f aca="false">IF(K4972=1,IF(COUNTIFS(C$2:C4972,C4972,K$2:K4972,1)=1,1,0),"")</f>
        <v/>
      </c>
      <c r="R4972" s="0" t="str">
        <f aca="false">IF(M4972=1,IF(COUNTIFS(C$2:C4972,C4972,M$2:M4972,1)=1,1,0),"")</f>
        <v/>
      </c>
      <c r="S4972" s="0" t="str">
        <f aca="false">IF(L4972=1,IF(COUNTIFS(C$2:C4972,C4972,L$2:L4972,1)=1,1,0),"")</f>
        <v/>
      </c>
      <c r="T4972" s="38" t="str">
        <f aca="false">IF(N4972="","",N4972+ROW()/10000000)</f>
        <v/>
      </c>
      <c r="U4972" s="0" t="str">
        <f aca="false">IF(G4972=1,IF(B4972="",1,0),"")</f>
        <v/>
      </c>
    </row>
    <row r="4973" customFormat="false" ht="15" hidden="false" customHeight="false" outlineLevel="0" collapsed="false">
      <c r="A4973" s="35"/>
      <c r="B4973" s="35"/>
      <c r="G4973" s="0" t="str">
        <f aca="false">IF(A4973="","",IF(AND(A4973&gt;=Debut,A4973&lt;Fin),1,0))</f>
        <v/>
      </c>
      <c r="H4973" s="0" t="str">
        <f aca="false">IF(G4973=1,INT(ROUND((A4973-Debut)*86400,0)/600),"")</f>
        <v/>
      </c>
      <c r="I4973" s="0" t="str">
        <f aca="false">IF(G4973=1,INT(ROUND((A4973-Debut)*86400,0)/3600),"")</f>
        <v/>
      </c>
      <c r="J4973" s="0" t="str">
        <f aca="false">IF(OR(A4973="",B4973=""),"",ROUND((B4973-A4973)*86400,0))</f>
        <v/>
      </c>
      <c r="K4973" s="37" t="str">
        <f aca="false">IF(G4973=1,IF(COUNTIFS($C:$C,C4973,$G:$G,1,$A:$A,"&gt;="&amp;(A4973-FenetreInterm/86400),$A:$A,"&lt;="&amp;A4973)&gt;=NbInterm,1,0),"")</f>
        <v/>
      </c>
      <c r="L4973" s="37" t="str">
        <f aca="false">IF(G4973=1,IF(B4973="",0,IF(J4973&lt;SeuilFugitive,1,0)),"")</f>
        <v/>
      </c>
      <c r="M4973" s="37" t="str">
        <f aca="false">IF(G4973=1,IF(B4973="",IF((Fin-A4973)*24&gt;SeuilFigee,1,0),IF(J4973&gt;SeuilFigee*3600,1,0)),"")</f>
        <v/>
      </c>
      <c r="N4973" s="0" t="str">
        <f aca="false">IF(G4973=1,IF(COUNTIF(H$2:H4973,H4973)=1,COUNTIF($H:$H,H4973),""),"")</f>
        <v/>
      </c>
      <c r="O4973" s="0" t="str">
        <f aca="false">IF(G4973=1,IF(COUNTIF(I$2:I4973,I4973)=1,COUNTIF($I:$I,I4973),""),"")</f>
        <v/>
      </c>
      <c r="P4973" s="38" t="str">
        <f aca="false">IF(G4973=1,IF(COUNTIFS(C$2:C4973,C4973,G$2:G4973,1)=1,COUNTIFS($C:$C,C4973,$G:$G,1)+ROW()/10000000,""),"")</f>
        <v/>
      </c>
      <c r="Q4973" s="0" t="str">
        <f aca="false">IF(K4973=1,IF(COUNTIFS(C$2:C4973,C4973,K$2:K4973,1)=1,1,0),"")</f>
        <v/>
      </c>
      <c r="R4973" s="0" t="str">
        <f aca="false">IF(M4973=1,IF(COUNTIFS(C$2:C4973,C4973,M$2:M4973,1)=1,1,0),"")</f>
        <v/>
      </c>
      <c r="S4973" s="0" t="str">
        <f aca="false">IF(L4973=1,IF(COUNTIFS(C$2:C4973,C4973,L$2:L4973,1)=1,1,0),"")</f>
        <v/>
      </c>
      <c r="T4973" s="38" t="str">
        <f aca="false">IF(N4973="","",N4973+ROW()/10000000)</f>
        <v/>
      </c>
      <c r="U4973" s="0" t="str">
        <f aca="false">IF(G4973=1,IF(B4973="",1,0),"")</f>
        <v/>
      </c>
    </row>
    <row r="4974" customFormat="false" ht="15" hidden="false" customHeight="false" outlineLevel="0" collapsed="false">
      <c r="A4974" s="35"/>
      <c r="B4974" s="35"/>
      <c r="G4974" s="0" t="str">
        <f aca="false">IF(A4974="","",IF(AND(A4974&gt;=Debut,A4974&lt;Fin),1,0))</f>
        <v/>
      </c>
      <c r="H4974" s="0" t="str">
        <f aca="false">IF(G4974=1,INT(ROUND((A4974-Debut)*86400,0)/600),"")</f>
        <v/>
      </c>
      <c r="I4974" s="0" t="str">
        <f aca="false">IF(G4974=1,INT(ROUND((A4974-Debut)*86400,0)/3600),"")</f>
        <v/>
      </c>
      <c r="J4974" s="0" t="str">
        <f aca="false">IF(OR(A4974="",B4974=""),"",ROUND((B4974-A4974)*86400,0))</f>
        <v/>
      </c>
      <c r="K4974" s="37" t="str">
        <f aca="false">IF(G4974=1,IF(COUNTIFS($C:$C,C4974,$G:$G,1,$A:$A,"&gt;="&amp;(A4974-FenetreInterm/86400),$A:$A,"&lt;="&amp;A4974)&gt;=NbInterm,1,0),"")</f>
        <v/>
      </c>
      <c r="L4974" s="37" t="str">
        <f aca="false">IF(G4974=1,IF(B4974="",0,IF(J4974&lt;SeuilFugitive,1,0)),"")</f>
        <v/>
      </c>
      <c r="M4974" s="37" t="str">
        <f aca="false">IF(G4974=1,IF(B4974="",IF((Fin-A4974)*24&gt;SeuilFigee,1,0),IF(J4974&gt;SeuilFigee*3600,1,0)),"")</f>
        <v/>
      </c>
      <c r="N4974" s="0" t="str">
        <f aca="false">IF(G4974=1,IF(COUNTIF(H$2:H4974,H4974)=1,COUNTIF($H:$H,H4974),""),"")</f>
        <v/>
      </c>
      <c r="O4974" s="0" t="str">
        <f aca="false">IF(G4974=1,IF(COUNTIF(I$2:I4974,I4974)=1,COUNTIF($I:$I,I4974),""),"")</f>
        <v/>
      </c>
      <c r="P4974" s="38" t="str">
        <f aca="false">IF(G4974=1,IF(COUNTIFS(C$2:C4974,C4974,G$2:G4974,1)=1,COUNTIFS($C:$C,C4974,$G:$G,1)+ROW()/10000000,""),"")</f>
        <v/>
      </c>
      <c r="Q4974" s="0" t="str">
        <f aca="false">IF(K4974=1,IF(COUNTIFS(C$2:C4974,C4974,K$2:K4974,1)=1,1,0),"")</f>
        <v/>
      </c>
      <c r="R4974" s="0" t="str">
        <f aca="false">IF(M4974=1,IF(COUNTIFS(C$2:C4974,C4974,M$2:M4974,1)=1,1,0),"")</f>
        <v/>
      </c>
      <c r="S4974" s="0" t="str">
        <f aca="false">IF(L4974=1,IF(COUNTIFS(C$2:C4974,C4974,L$2:L4974,1)=1,1,0),"")</f>
        <v/>
      </c>
      <c r="T4974" s="38" t="str">
        <f aca="false">IF(N4974="","",N4974+ROW()/10000000)</f>
        <v/>
      </c>
      <c r="U4974" s="0" t="str">
        <f aca="false">IF(G4974=1,IF(B4974="",1,0),"")</f>
        <v/>
      </c>
    </row>
    <row r="4975" customFormat="false" ht="15" hidden="false" customHeight="false" outlineLevel="0" collapsed="false">
      <c r="A4975" s="35"/>
      <c r="B4975" s="35"/>
      <c r="G4975" s="0" t="str">
        <f aca="false">IF(A4975="","",IF(AND(A4975&gt;=Debut,A4975&lt;Fin),1,0))</f>
        <v/>
      </c>
      <c r="H4975" s="0" t="str">
        <f aca="false">IF(G4975=1,INT(ROUND((A4975-Debut)*86400,0)/600),"")</f>
        <v/>
      </c>
      <c r="I4975" s="0" t="str">
        <f aca="false">IF(G4975=1,INT(ROUND((A4975-Debut)*86400,0)/3600),"")</f>
        <v/>
      </c>
      <c r="J4975" s="0" t="str">
        <f aca="false">IF(OR(A4975="",B4975=""),"",ROUND((B4975-A4975)*86400,0))</f>
        <v/>
      </c>
      <c r="K4975" s="37" t="str">
        <f aca="false">IF(G4975=1,IF(COUNTIFS($C:$C,C4975,$G:$G,1,$A:$A,"&gt;="&amp;(A4975-FenetreInterm/86400),$A:$A,"&lt;="&amp;A4975)&gt;=NbInterm,1,0),"")</f>
        <v/>
      </c>
      <c r="L4975" s="37" t="str">
        <f aca="false">IF(G4975=1,IF(B4975="",0,IF(J4975&lt;SeuilFugitive,1,0)),"")</f>
        <v/>
      </c>
      <c r="M4975" s="37" t="str">
        <f aca="false">IF(G4975=1,IF(B4975="",IF((Fin-A4975)*24&gt;SeuilFigee,1,0),IF(J4975&gt;SeuilFigee*3600,1,0)),"")</f>
        <v/>
      </c>
      <c r="N4975" s="0" t="str">
        <f aca="false">IF(G4975=1,IF(COUNTIF(H$2:H4975,H4975)=1,COUNTIF($H:$H,H4975),""),"")</f>
        <v/>
      </c>
      <c r="O4975" s="0" t="str">
        <f aca="false">IF(G4975=1,IF(COUNTIF(I$2:I4975,I4975)=1,COUNTIF($I:$I,I4975),""),"")</f>
        <v/>
      </c>
      <c r="P4975" s="38" t="str">
        <f aca="false">IF(G4975=1,IF(COUNTIFS(C$2:C4975,C4975,G$2:G4975,1)=1,COUNTIFS($C:$C,C4975,$G:$G,1)+ROW()/10000000,""),"")</f>
        <v/>
      </c>
      <c r="Q4975" s="0" t="str">
        <f aca="false">IF(K4975=1,IF(COUNTIFS(C$2:C4975,C4975,K$2:K4975,1)=1,1,0),"")</f>
        <v/>
      </c>
      <c r="R4975" s="0" t="str">
        <f aca="false">IF(M4975=1,IF(COUNTIFS(C$2:C4975,C4975,M$2:M4975,1)=1,1,0),"")</f>
        <v/>
      </c>
      <c r="S4975" s="0" t="str">
        <f aca="false">IF(L4975=1,IF(COUNTIFS(C$2:C4975,C4975,L$2:L4975,1)=1,1,0),"")</f>
        <v/>
      </c>
      <c r="T4975" s="38" t="str">
        <f aca="false">IF(N4975="","",N4975+ROW()/10000000)</f>
        <v/>
      </c>
      <c r="U4975" s="0" t="str">
        <f aca="false">IF(G4975=1,IF(B4975="",1,0),"")</f>
        <v/>
      </c>
    </row>
    <row r="4976" customFormat="false" ht="15" hidden="false" customHeight="false" outlineLevel="0" collapsed="false">
      <c r="A4976" s="35"/>
      <c r="B4976" s="35"/>
      <c r="G4976" s="0" t="str">
        <f aca="false">IF(A4976="","",IF(AND(A4976&gt;=Debut,A4976&lt;Fin),1,0))</f>
        <v/>
      </c>
      <c r="H4976" s="0" t="str">
        <f aca="false">IF(G4976=1,INT(ROUND((A4976-Debut)*86400,0)/600),"")</f>
        <v/>
      </c>
      <c r="I4976" s="0" t="str">
        <f aca="false">IF(G4976=1,INT(ROUND((A4976-Debut)*86400,0)/3600),"")</f>
        <v/>
      </c>
      <c r="J4976" s="0" t="str">
        <f aca="false">IF(OR(A4976="",B4976=""),"",ROUND((B4976-A4976)*86400,0))</f>
        <v/>
      </c>
      <c r="K4976" s="37" t="str">
        <f aca="false">IF(G4976=1,IF(COUNTIFS($C:$C,C4976,$G:$G,1,$A:$A,"&gt;="&amp;(A4976-FenetreInterm/86400),$A:$A,"&lt;="&amp;A4976)&gt;=NbInterm,1,0),"")</f>
        <v/>
      </c>
      <c r="L4976" s="37" t="str">
        <f aca="false">IF(G4976=1,IF(B4976="",0,IF(J4976&lt;SeuilFugitive,1,0)),"")</f>
        <v/>
      </c>
      <c r="M4976" s="37" t="str">
        <f aca="false">IF(G4976=1,IF(B4976="",IF((Fin-A4976)*24&gt;SeuilFigee,1,0),IF(J4976&gt;SeuilFigee*3600,1,0)),"")</f>
        <v/>
      </c>
      <c r="N4976" s="0" t="str">
        <f aca="false">IF(G4976=1,IF(COUNTIF(H$2:H4976,H4976)=1,COUNTIF($H:$H,H4976),""),"")</f>
        <v/>
      </c>
      <c r="O4976" s="0" t="str">
        <f aca="false">IF(G4976=1,IF(COUNTIF(I$2:I4976,I4976)=1,COUNTIF($I:$I,I4976),""),"")</f>
        <v/>
      </c>
      <c r="P4976" s="38" t="str">
        <f aca="false">IF(G4976=1,IF(COUNTIFS(C$2:C4976,C4976,G$2:G4976,1)=1,COUNTIFS($C:$C,C4976,$G:$G,1)+ROW()/10000000,""),"")</f>
        <v/>
      </c>
      <c r="Q4976" s="0" t="str">
        <f aca="false">IF(K4976=1,IF(COUNTIFS(C$2:C4976,C4976,K$2:K4976,1)=1,1,0),"")</f>
        <v/>
      </c>
      <c r="R4976" s="0" t="str">
        <f aca="false">IF(M4976=1,IF(COUNTIFS(C$2:C4976,C4976,M$2:M4976,1)=1,1,0),"")</f>
        <v/>
      </c>
      <c r="S4976" s="0" t="str">
        <f aca="false">IF(L4976=1,IF(COUNTIFS(C$2:C4976,C4976,L$2:L4976,1)=1,1,0),"")</f>
        <v/>
      </c>
      <c r="T4976" s="38" t="str">
        <f aca="false">IF(N4976="","",N4976+ROW()/10000000)</f>
        <v/>
      </c>
      <c r="U4976" s="0" t="str">
        <f aca="false">IF(G4976=1,IF(B4976="",1,0),"")</f>
        <v/>
      </c>
    </row>
    <row r="4977" customFormat="false" ht="15" hidden="false" customHeight="false" outlineLevel="0" collapsed="false">
      <c r="A4977" s="35"/>
      <c r="B4977" s="35"/>
      <c r="G4977" s="0" t="str">
        <f aca="false">IF(A4977="","",IF(AND(A4977&gt;=Debut,A4977&lt;Fin),1,0))</f>
        <v/>
      </c>
      <c r="H4977" s="0" t="str">
        <f aca="false">IF(G4977=1,INT(ROUND((A4977-Debut)*86400,0)/600),"")</f>
        <v/>
      </c>
      <c r="I4977" s="0" t="str">
        <f aca="false">IF(G4977=1,INT(ROUND((A4977-Debut)*86400,0)/3600),"")</f>
        <v/>
      </c>
      <c r="J4977" s="0" t="str">
        <f aca="false">IF(OR(A4977="",B4977=""),"",ROUND((B4977-A4977)*86400,0))</f>
        <v/>
      </c>
      <c r="K4977" s="37" t="str">
        <f aca="false">IF(G4977=1,IF(COUNTIFS($C:$C,C4977,$G:$G,1,$A:$A,"&gt;="&amp;(A4977-FenetreInterm/86400),$A:$A,"&lt;="&amp;A4977)&gt;=NbInterm,1,0),"")</f>
        <v/>
      </c>
      <c r="L4977" s="37" t="str">
        <f aca="false">IF(G4977=1,IF(B4977="",0,IF(J4977&lt;SeuilFugitive,1,0)),"")</f>
        <v/>
      </c>
      <c r="M4977" s="37" t="str">
        <f aca="false">IF(G4977=1,IF(B4977="",IF((Fin-A4977)*24&gt;SeuilFigee,1,0),IF(J4977&gt;SeuilFigee*3600,1,0)),"")</f>
        <v/>
      </c>
      <c r="N4977" s="0" t="str">
        <f aca="false">IF(G4977=1,IF(COUNTIF(H$2:H4977,H4977)=1,COUNTIF($H:$H,H4977),""),"")</f>
        <v/>
      </c>
      <c r="O4977" s="0" t="str">
        <f aca="false">IF(G4977=1,IF(COUNTIF(I$2:I4977,I4977)=1,COUNTIF($I:$I,I4977),""),"")</f>
        <v/>
      </c>
      <c r="P4977" s="38" t="str">
        <f aca="false">IF(G4977=1,IF(COUNTIFS(C$2:C4977,C4977,G$2:G4977,1)=1,COUNTIFS($C:$C,C4977,$G:$G,1)+ROW()/10000000,""),"")</f>
        <v/>
      </c>
      <c r="Q4977" s="0" t="str">
        <f aca="false">IF(K4977=1,IF(COUNTIFS(C$2:C4977,C4977,K$2:K4977,1)=1,1,0),"")</f>
        <v/>
      </c>
      <c r="R4977" s="0" t="str">
        <f aca="false">IF(M4977=1,IF(COUNTIFS(C$2:C4977,C4977,M$2:M4977,1)=1,1,0),"")</f>
        <v/>
      </c>
      <c r="S4977" s="0" t="str">
        <f aca="false">IF(L4977=1,IF(COUNTIFS(C$2:C4977,C4977,L$2:L4977,1)=1,1,0),"")</f>
        <v/>
      </c>
      <c r="T4977" s="38" t="str">
        <f aca="false">IF(N4977="","",N4977+ROW()/10000000)</f>
        <v/>
      </c>
      <c r="U4977" s="0" t="str">
        <f aca="false">IF(G4977=1,IF(B4977="",1,0),"")</f>
        <v/>
      </c>
    </row>
    <row r="4978" customFormat="false" ht="15" hidden="false" customHeight="false" outlineLevel="0" collapsed="false">
      <c r="A4978" s="35"/>
      <c r="B4978" s="35"/>
      <c r="G4978" s="0" t="str">
        <f aca="false">IF(A4978="","",IF(AND(A4978&gt;=Debut,A4978&lt;Fin),1,0))</f>
        <v/>
      </c>
      <c r="H4978" s="0" t="str">
        <f aca="false">IF(G4978=1,INT(ROUND((A4978-Debut)*86400,0)/600),"")</f>
        <v/>
      </c>
      <c r="I4978" s="0" t="str">
        <f aca="false">IF(G4978=1,INT(ROUND((A4978-Debut)*86400,0)/3600),"")</f>
        <v/>
      </c>
      <c r="J4978" s="0" t="str">
        <f aca="false">IF(OR(A4978="",B4978=""),"",ROUND((B4978-A4978)*86400,0))</f>
        <v/>
      </c>
      <c r="K4978" s="37" t="str">
        <f aca="false">IF(G4978=1,IF(COUNTIFS($C:$C,C4978,$G:$G,1,$A:$A,"&gt;="&amp;(A4978-FenetreInterm/86400),$A:$A,"&lt;="&amp;A4978)&gt;=NbInterm,1,0),"")</f>
        <v/>
      </c>
      <c r="L4978" s="37" t="str">
        <f aca="false">IF(G4978=1,IF(B4978="",0,IF(J4978&lt;SeuilFugitive,1,0)),"")</f>
        <v/>
      </c>
      <c r="M4978" s="37" t="str">
        <f aca="false">IF(G4978=1,IF(B4978="",IF((Fin-A4978)*24&gt;SeuilFigee,1,0),IF(J4978&gt;SeuilFigee*3600,1,0)),"")</f>
        <v/>
      </c>
      <c r="N4978" s="0" t="str">
        <f aca="false">IF(G4978=1,IF(COUNTIF(H$2:H4978,H4978)=1,COUNTIF($H:$H,H4978),""),"")</f>
        <v/>
      </c>
      <c r="O4978" s="0" t="str">
        <f aca="false">IF(G4978=1,IF(COUNTIF(I$2:I4978,I4978)=1,COUNTIF($I:$I,I4978),""),"")</f>
        <v/>
      </c>
      <c r="P4978" s="38" t="str">
        <f aca="false">IF(G4978=1,IF(COUNTIFS(C$2:C4978,C4978,G$2:G4978,1)=1,COUNTIFS($C:$C,C4978,$G:$G,1)+ROW()/10000000,""),"")</f>
        <v/>
      </c>
      <c r="Q4978" s="0" t="str">
        <f aca="false">IF(K4978=1,IF(COUNTIFS(C$2:C4978,C4978,K$2:K4978,1)=1,1,0),"")</f>
        <v/>
      </c>
      <c r="R4978" s="0" t="str">
        <f aca="false">IF(M4978=1,IF(COUNTIFS(C$2:C4978,C4978,M$2:M4978,1)=1,1,0),"")</f>
        <v/>
      </c>
      <c r="S4978" s="0" t="str">
        <f aca="false">IF(L4978=1,IF(COUNTIFS(C$2:C4978,C4978,L$2:L4978,1)=1,1,0),"")</f>
        <v/>
      </c>
      <c r="T4978" s="38" t="str">
        <f aca="false">IF(N4978="","",N4978+ROW()/10000000)</f>
        <v/>
      </c>
      <c r="U4978" s="0" t="str">
        <f aca="false">IF(G4978=1,IF(B4978="",1,0),"")</f>
        <v/>
      </c>
    </row>
    <row r="4979" customFormat="false" ht="15" hidden="false" customHeight="false" outlineLevel="0" collapsed="false">
      <c r="A4979" s="35"/>
      <c r="B4979" s="35"/>
      <c r="G4979" s="0" t="str">
        <f aca="false">IF(A4979="","",IF(AND(A4979&gt;=Debut,A4979&lt;Fin),1,0))</f>
        <v/>
      </c>
      <c r="H4979" s="0" t="str">
        <f aca="false">IF(G4979=1,INT(ROUND((A4979-Debut)*86400,0)/600),"")</f>
        <v/>
      </c>
      <c r="I4979" s="0" t="str">
        <f aca="false">IF(G4979=1,INT(ROUND((A4979-Debut)*86400,0)/3600),"")</f>
        <v/>
      </c>
      <c r="J4979" s="0" t="str">
        <f aca="false">IF(OR(A4979="",B4979=""),"",ROUND((B4979-A4979)*86400,0))</f>
        <v/>
      </c>
      <c r="K4979" s="37" t="str">
        <f aca="false">IF(G4979=1,IF(COUNTIFS($C:$C,C4979,$G:$G,1,$A:$A,"&gt;="&amp;(A4979-FenetreInterm/86400),$A:$A,"&lt;="&amp;A4979)&gt;=NbInterm,1,0),"")</f>
        <v/>
      </c>
      <c r="L4979" s="37" t="str">
        <f aca="false">IF(G4979=1,IF(B4979="",0,IF(J4979&lt;SeuilFugitive,1,0)),"")</f>
        <v/>
      </c>
      <c r="M4979" s="37" t="str">
        <f aca="false">IF(G4979=1,IF(B4979="",IF((Fin-A4979)*24&gt;SeuilFigee,1,0),IF(J4979&gt;SeuilFigee*3600,1,0)),"")</f>
        <v/>
      </c>
      <c r="N4979" s="0" t="str">
        <f aca="false">IF(G4979=1,IF(COUNTIF(H$2:H4979,H4979)=1,COUNTIF($H:$H,H4979),""),"")</f>
        <v/>
      </c>
      <c r="O4979" s="0" t="str">
        <f aca="false">IF(G4979=1,IF(COUNTIF(I$2:I4979,I4979)=1,COUNTIF($I:$I,I4979),""),"")</f>
        <v/>
      </c>
      <c r="P4979" s="38" t="str">
        <f aca="false">IF(G4979=1,IF(COUNTIFS(C$2:C4979,C4979,G$2:G4979,1)=1,COUNTIFS($C:$C,C4979,$G:$G,1)+ROW()/10000000,""),"")</f>
        <v/>
      </c>
      <c r="Q4979" s="0" t="str">
        <f aca="false">IF(K4979=1,IF(COUNTIFS(C$2:C4979,C4979,K$2:K4979,1)=1,1,0),"")</f>
        <v/>
      </c>
      <c r="R4979" s="0" t="str">
        <f aca="false">IF(M4979=1,IF(COUNTIFS(C$2:C4979,C4979,M$2:M4979,1)=1,1,0),"")</f>
        <v/>
      </c>
      <c r="S4979" s="0" t="str">
        <f aca="false">IF(L4979=1,IF(COUNTIFS(C$2:C4979,C4979,L$2:L4979,1)=1,1,0),"")</f>
        <v/>
      </c>
      <c r="T4979" s="38" t="str">
        <f aca="false">IF(N4979="","",N4979+ROW()/10000000)</f>
        <v/>
      </c>
      <c r="U4979" s="0" t="str">
        <f aca="false">IF(G4979=1,IF(B4979="",1,0),"")</f>
        <v/>
      </c>
    </row>
    <row r="4980" customFormat="false" ht="15" hidden="false" customHeight="false" outlineLevel="0" collapsed="false">
      <c r="A4980" s="35"/>
      <c r="B4980" s="35"/>
      <c r="G4980" s="0" t="str">
        <f aca="false">IF(A4980="","",IF(AND(A4980&gt;=Debut,A4980&lt;Fin),1,0))</f>
        <v/>
      </c>
      <c r="H4980" s="0" t="str">
        <f aca="false">IF(G4980=1,INT(ROUND((A4980-Debut)*86400,0)/600),"")</f>
        <v/>
      </c>
      <c r="I4980" s="0" t="str">
        <f aca="false">IF(G4980=1,INT(ROUND((A4980-Debut)*86400,0)/3600),"")</f>
        <v/>
      </c>
      <c r="J4980" s="0" t="str">
        <f aca="false">IF(OR(A4980="",B4980=""),"",ROUND((B4980-A4980)*86400,0))</f>
        <v/>
      </c>
      <c r="K4980" s="37" t="str">
        <f aca="false">IF(G4980=1,IF(COUNTIFS($C:$C,C4980,$G:$G,1,$A:$A,"&gt;="&amp;(A4980-FenetreInterm/86400),$A:$A,"&lt;="&amp;A4980)&gt;=NbInterm,1,0),"")</f>
        <v/>
      </c>
      <c r="L4980" s="37" t="str">
        <f aca="false">IF(G4980=1,IF(B4980="",0,IF(J4980&lt;SeuilFugitive,1,0)),"")</f>
        <v/>
      </c>
      <c r="M4980" s="37" t="str">
        <f aca="false">IF(G4980=1,IF(B4980="",IF((Fin-A4980)*24&gt;SeuilFigee,1,0),IF(J4980&gt;SeuilFigee*3600,1,0)),"")</f>
        <v/>
      </c>
      <c r="N4980" s="0" t="str">
        <f aca="false">IF(G4980=1,IF(COUNTIF(H$2:H4980,H4980)=1,COUNTIF($H:$H,H4980),""),"")</f>
        <v/>
      </c>
      <c r="O4980" s="0" t="str">
        <f aca="false">IF(G4980=1,IF(COUNTIF(I$2:I4980,I4980)=1,COUNTIF($I:$I,I4980),""),"")</f>
        <v/>
      </c>
      <c r="P4980" s="38" t="str">
        <f aca="false">IF(G4980=1,IF(COUNTIFS(C$2:C4980,C4980,G$2:G4980,1)=1,COUNTIFS($C:$C,C4980,$G:$G,1)+ROW()/10000000,""),"")</f>
        <v/>
      </c>
      <c r="Q4980" s="0" t="str">
        <f aca="false">IF(K4980=1,IF(COUNTIFS(C$2:C4980,C4980,K$2:K4980,1)=1,1,0),"")</f>
        <v/>
      </c>
      <c r="R4980" s="0" t="str">
        <f aca="false">IF(M4980=1,IF(COUNTIFS(C$2:C4980,C4980,M$2:M4980,1)=1,1,0),"")</f>
        <v/>
      </c>
      <c r="S4980" s="0" t="str">
        <f aca="false">IF(L4980=1,IF(COUNTIFS(C$2:C4980,C4980,L$2:L4980,1)=1,1,0),"")</f>
        <v/>
      </c>
      <c r="T4980" s="38" t="str">
        <f aca="false">IF(N4980="","",N4980+ROW()/10000000)</f>
        <v/>
      </c>
      <c r="U4980" s="0" t="str">
        <f aca="false">IF(G4980=1,IF(B4980="",1,0),"")</f>
        <v/>
      </c>
    </row>
    <row r="4981" customFormat="false" ht="15" hidden="false" customHeight="false" outlineLevel="0" collapsed="false">
      <c r="A4981" s="35"/>
      <c r="B4981" s="35"/>
      <c r="G4981" s="0" t="str">
        <f aca="false">IF(A4981="","",IF(AND(A4981&gt;=Debut,A4981&lt;Fin),1,0))</f>
        <v/>
      </c>
      <c r="H4981" s="0" t="str">
        <f aca="false">IF(G4981=1,INT(ROUND((A4981-Debut)*86400,0)/600),"")</f>
        <v/>
      </c>
      <c r="I4981" s="0" t="str">
        <f aca="false">IF(G4981=1,INT(ROUND((A4981-Debut)*86400,0)/3600),"")</f>
        <v/>
      </c>
      <c r="J4981" s="0" t="str">
        <f aca="false">IF(OR(A4981="",B4981=""),"",ROUND((B4981-A4981)*86400,0))</f>
        <v/>
      </c>
      <c r="K4981" s="37" t="str">
        <f aca="false">IF(G4981=1,IF(COUNTIFS($C:$C,C4981,$G:$G,1,$A:$A,"&gt;="&amp;(A4981-FenetreInterm/86400),$A:$A,"&lt;="&amp;A4981)&gt;=NbInterm,1,0),"")</f>
        <v/>
      </c>
      <c r="L4981" s="37" t="str">
        <f aca="false">IF(G4981=1,IF(B4981="",0,IF(J4981&lt;SeuilFugitive,1,0)),"")</f>
        <v/>
      </c>
      <c r="M4981" s="37" t="str">
        <f aca="false">IF(G4981=1,IF(B4981="",IF((Fin-A4981)*24&gt;SeuilFigee,1,0),IF(J4981&gt;SeuilFigee*3600,1,0)),"")</f>
        <v/>
      </c>
      <c r="N4981" s="0" t="str">
        <f aca="false">IF(G4981=1,IF(COUNTIF(H$2:H4981,H4981)=1,COUNTIF($H:$H,H4981),""),"")</f>
        <v/>
      </c>
      <c r="O4981" s="0" t="str">
        <f aca="false">IF(G4981=1,IF(COUNTIF(I$2:I4981,I4981)=1,COUNTIF($I:$I,I4981),""),"")</f>
        <v/>
      </c>
      <c r="P4981" s="38" t="str">
        <f aca="false">IF(G4981=1,IF(COUNTIFS(C$2:C4981,C4981,G$2:G4981,1)=1,COUNTIFS($C:$C,C4981,$G:$G,1)+ROW()/10000000,""),"")</f>
        <v/>
      </c>
      <c r="Q4981" s="0" t="str">
        <f aca="false">IF(K4981=1,IF(COUNTIFS(C$2:C4981,C4981,K$2:K4981,1)=1,1,0),"")</f>
        <v/>
      </c>
      <c r="R4981" s="0" t="str">
        <f aca="false">IF(M4981=1,IF(COUNTIFS(C$2:C4981,C4981,M$2:M4981,1)=1,1,0),"")</f>
        <v/>
      </c>
      <c r="S4981" s="0" t="str">
        <f aca="false">IF(L4981=1,IF(COUNTIFS(C$2:C4981,C4981,L$2:L4981,1)=1,1,0),"")</f>
        <v/>
      </c>
      <c r="T4981" s="38" t="str">
        <f aca="false">IF(N4981="","",N4981+ROW()/10000000)</f>
        <v/>
      </c>
      <c r="U4981" s="0" t="str">
        <f aca="false">IF(G4981=1,IF(B4981="",1,0),"")</f>
        <v/>
      </c>
    </row>
    <row r="4982" customFormat="false" ht="15" hidden="false" customHeight="false" outlineLevel="0" collapsed="false">
      <c r="A4982" s="35"/>
      <c r="B4982" s="35"/>
      <c r="G4982" s="0" t="str">
        <f aca="false">IF(A4982="","",IF(AND(A4982&gt;=Debut,A4982&lt;Fin),1,0))</f>
        <v/>
      </c>
      <c r="H4982" s="0" t="str">
        <f aca="false">IF(G4982=1,INT(ROUND((A4982-Debut)*86400,0)/600),"")</f>
        <v/>
      </c>
      <c r="I4982" s="0" t="str">
        <f aca="false">IF(G4982=1,INT(ROUND((A4982-Debut)*86400,0)/3600),"")</f>
        <v/>
      </c>
      <c r="J4982" s="0" t="str">
        <f aca="false">IF(OR(A4982="",B4982=""),"",ROUND((B4982-A4982)*86400,0))</f>
        <v/>
      </c>
      <c r="K4982" s="37" t="str">
        <f aca="false">IF(G4982=1,IF(COUNTIFS($C:$C,C4982,$G:$G,1,$A:$A,"&gt;="&amp;(A4982-FenetreInterm/86400),$A:$A,"&lt;="&amp;A4982)&gt;=NbInterm,1,0),"")</f>
        <v/>
      </c>
      <c r="L4982" s="37" t="str">
        <f aca="false">IF(G4982=1,IF(B4982="",0,IF(J4982&lt;SeuilFugitive,1,0)),"")</f>
        <v/>
      </c>
      <c r="M4982" s="37" t="str">
        <f aca="false">IF(G4982=1,IF(B4982="",IF((Fin-A4982)*24&gt;SeuilFigee,1,0),IF(J4982&gt;SeuilFigee*3600,1,0)),"")</f>
        <v/>
      </c>
      <c r="N4982" s="0" t="str">
        <f aca="false">IF(G4982=1,IF(COUNTIF(H$2:H4982,H4982)=1,COUNTIF($H:$H,H4982),""),"")</f>
        <v/>
      </c>
      <c r="O4982" s="0" t="str">
        <f aca="false">IF(G4982=1,IF(COUNTIF(I$2:I4982,I4982)=1,COUNTIF($I:$I,I4982),""),"")</f>
        <v/>
      </c>
      <c r="P4982" s="38" t="str">
        <f aca="false">IF(G4982=1,IF(COUNTIFS(C$2:C4982,C4982,G$2:G4982,1)=1,COUNTIFS($C:$C,C4982,$G:$G,1)+ROW()/10000000,""),"")</f>
        <v/>
      </c>
      <c r="Q4982" s="0" t="str">
        <f aca="false">IF(K4982=1,IF(COUNTIFS(C$2:C4982,C4982,K$2:K4982,1)=1,1,0),"")</f>
        <v/>
      </c>
      <c r="R4982" s="0" t="str">
        <f aca="false">IF(M4982=1,IF(COUNTIFS(C$2:C4982,C4982,M$2:M4982,1)=1,1,0),"")</f>
        <v/>
      </c>
      <c r="S4982" s="0" t="str">
        <f aca="false">IF(L4982=1,IF(COUNTIFS(C$2:C4982,C4982,L$2:L4982,1)=1,1,0),"")</f>
        <v/>
      </c>
      <c r="T4982" s="38" t="str">
        <f aca="false">IF(N4982="","",N4982+ROW()/10000000)</f>
        <v/>
      </c>
      <c r="U4982" s="0" t="str">
        <f aca="false">IF(G4982=1,IF(B4982="",1,0),"")</f>
        <v/>
      </c>
    </row>
    <row r="4983" customFormat="false" ht="15" hidden="false" customHeight="false" outlineLevel="0" collapsed="false">
      <c r="A4983" s="35"/>
      <c r="B4983" s="35"/>
      <c r="G4983" s="0" t="str">
        <f aca="false">IF(A4983="","",IF(AND(A4983&gt;=Debut,A4983&lt;Fin),1,0))</f>
        <v/>
      </c>
      <c r="H4983" s="0" t="str">
        <f aca="false">IF(G4983=1,INT(ROUND((A4983-Debut)*86400,0)/600),"")</f>
        <v/>
      </c>
      <c r="I4983" s="0" t="str">
        <f aca="false">IF(G4983=1,INT(ROUND((A4983-Debut)*86400,0)/3600),"")</f>
        <v/>
      </c>
      <c r="J4983" s="0" t="str">
        <f aca="false">IF(OR(A4983="",B4983=""),"",ROUND((B4983-A4983)*86400,0))</f>
        <v/>
      </c>
      <c r="K4983" s="37" t="str">
        <f aca="false">IF(G4983=1,IF(COUNTIFS($C:$C,C4983,$G:$G,1,$A:$A,"&gt;="&amp;(A4983-FenetreInterm/86400),$A:$A,"&lt;="&amp;A4983)&gt;=NbInterm,1,0),"")</f>
        <v/>
      </c>
      <c r="L4983" s="37" t="str">
        <f aca="false">IF(G4983=1,IF(B4983="",0,IF(J4983&lt;SeuilFugitive,1,0)),"")</f>
        <v/>
      </c>
      <c r="M4983" s="37" t="str">
        <f aca="false">IF(G4983=1,IF(B4983="",IF((Fin-A4983)*24&gt;SeuilFigee,1,0),IF(J4983&gt;SeuilFigee*3600,1,0)),"")</f>
        <v/>
      </c>
      <c r="N4983" s="0" t="str">
        <f aca="false">IF(G4983=1,IF(COUNTIF(H$2:H4983,H4983)=1,COUNTIF($H:$H,H4983),""),"")</f>
        <v/>
      </c>
      <c r="O4983" s="0" t="str">
        <f aca="false">IF(G4983=1,IF(COUNTIF(I$2:I4983,I4983)=1,COUNTIF($I:$I,I4983),""),"")</f>
        <v/>
      </c>
      <c r="P4983" s="38" t="str">
        <f aca="false">IF(G4983=1,IF(COUNTIFS(C$2:C4983,C4983,G$2:G4983,1)=1,COUNTIFS($C:$C,C4983,$G:$G,1)+ROW()/10000000,""),"")</f>
        <v/>
      </c>
      <c r="Q4983" s="0" t="str">
        <f aca="false">IF(K4983=1,IF(COUNTIFS(C$2:C4983,C4983,K$2:K4983,1)=1,1,0),"")</f>
        <v/>
      </c>
      <c r="R4983" s="0" t="str">
        <f aca="false">IF(M4983=1,IF(COUNTIFS(C$2:C4983,C4983,M$2:M4983,1)=1,1,0),"")</f>
        <v/>
      </c>
      <c r="S4983" s="0" t="str">
        <f aca="false">IF(L4983=1,IF(COUNTIFS(C$2:C4983,C4983,L$2:L4983,1)=1,1,0),"")</f>
        <v/>
      </c>
      <c r="T4983" s="38" t="str">
        <f aca="false">IF(N4983="","",N4983+ROW()/10000000)</f>
        <v/>
      </c>
      <c r="U4983" s="0" t="str">
        <f aca="false">IF(G4983=1,IF(B4983="",1,0),"")</f>
        <v/>
      </c>
    </row>
    <row r="4984" customFormat="false" ht="15" hidden="false" customHeight="false" outlineLevel="0" collapsed="false">
      <c r="A4984" s="35"/>
      <c r="B4984" s="35"/>
      <c r="G4984" s="0" t="str">
        <f aca="false">IF(A4984="","",IF(AND(A4984&gt;=Debut,A4984&lt;Fin),1,0))</f>
        <v/>
      </c>
      <c r="H4984" s="0" t="str">
        <f aca="false">IF(G4984=1,INT(ROUND((A4984-Debut)*86400,0)/600),"")</f>
        <v/>
      </c>
      <c r="I4984" s="0" t="str">
        <f aca="false">IF(G4984=1,INT(ROUND((A4984-Debut)*86400,0)/3600),"")</f>
        <v/>
      </c>
      <c r="J4984" s="0" t="str">
        <f aca="false">IF(OR(A4984="",B4984=""),"",ROUND((B4984-A4984)*86400,0))</f>
        <v/>
      </c>
      <c r="K4984" s="37" t="str">
        <f aca="false">IF(G4984=1,IF(COUNTIFS($C:$C,C4984,$G:$G,1,$A:$A,"&gt;="&amp;(A4984-FenetreInterm/86400),$A:$A,"&lt;="&amp;A4984)&gt;=NbInterm,1,0),"")</f>
        <v/>
      </c>
      <c r="L4984" s="37" t="str">
        <f aca="false">IF(G4984=1,IF(B4984="",0,IF(J4984&lt;SeuilFugitive,1,0)),"")</f>
        <v/>
      </c>
      <c r="M4984" s="37" t="str">
        <f aca="false">IF(G4984=1,IF(B4984="",IF((Fin-A4984)*24&gt;SeuilFigee,1,0),IF(J4984&gt;SeuilFigee*3600,1,0)),"")</f>
        <v/>
      </c>
      <c r="N4984" s="0" t="str">
        <f aca="false">IF(G4984=1,IF(COUNTIF(H$2:H4984,H4984)=1,COUNTIF($H:$H,H4984),""),"")</f>
        <v/>
      </c>
      <c r="O4984" s="0" t="str">
        <f aca="false">IF(G4984=1,IF(COUNTIF(I$2:I4984,I4984)=1,COUNTIF($I:$I,I4984),""),"")</f>
        <v/>
      </c>
      <c r="P4984" s="38" t="str">
        <f aca="false">IF(G4984=1,IF(COUNTIFS(C$2:C4984,C4984,G$2:G4984,1)=1,COUNTIFS($C:$C,C4984,$G:$G,1)+ROW()/10000000,""),"")</f>
        <v/>
      </c>
      <c r="Q4984" s="0" t="str">
        <f aca="false">IF(K4984=1,IF(COUNTIFS(C$2:C4984,C4984,K$2:K4984,1)=1,1,0),"")</f>
        <v/>
      </c>
      <c r="R4984" s="0" t="str">
        <f aca="false">IF(M4984=1,IF(COUNTIFS(C$2:C4984,C4984,M$2:M4984,1)=1,1,0),"")</f>
        <v/>
      </c>
      <c r="S4984" s="0" t="str">
        <f aca="false">IF(L4984=1,IF(COUNTIFS(C$2:C4984,C4984,L$2:L4984,1)=1,1,0),"")</f>
        <v/>
      </c>
      <c r="T4984" s="38" t="str">
        <f aca="false">IF(N4984="","",N4984+ROW()/10000000)</f>
        <v/>
      </c>
      <c r="U4984" s="0" t="str">
        <f aca="false">IF(G4984=1,IF(B4984="",1,0),"")</f>
        <v/>
      </c>
    </row>
    <row r="4985" customFormat="false" ht="15" hidden="false" customHeight="false" outlineLevel="0" collapsed="false">
      <c r="A4985" s="35"/>
      <c r="B4985" s="35"/>
      <c r="G4985" s="0" t="str">
        <f aca="false">IF(A4985="","",IF(AND(A4985&gt;=Debut,A4985&lt;Fin),1,0))</f>
        <v/>
      </c>
      <c r="H4985" s="0" t="str">
        <f aca="false">IF(G4985=1,INT(ROUND((A4985-Debut)*86400,0)/600),"")</f>
        <v/>
      </c>
      <c r="I4985" s="0" t="str">
        <f aca="false">IF(G4985=1,INT(ROUND((A4985-Debut)*86400,0)/3600),"")</f>
        <v/>
      </c>
      <c r="J4985" s="0" t="str">
        <f aca="false">IF(OR(A4985="",B4985=""),"",ROUND((B4985-A4985)*86400,0))</f>
        <v/>
      </c>
      <c r="K4985" s="37" t="str">
        <f aca="false">IF(G4985=1,IF(COUNTIFS($C:$C,C4985,$G:$G,1,$A:$A,"&gt;="&amp;(A4985-FenetreInterm/86400),$A:$A,"&lt;="&amp;A4985)&gt;=NbInterm,1,0),"")</f>
        <v/>
      </c>
      <c r="L4985" s="37" t="str">
        <f aca="false">IF(G4985=1,IF(B4985="",0,IF(J4985&lt;SeuilFugitive,1,0)),"")</f>
        <v/>
      </c>
      <c r="M4985" s="37" t="str">
        <f aca="false">IF(G4985=1,IF(B4985="",IF((Fin-A4985)*24&gt;SeuilFigee,1,0),IF(J4985&gt;SeuilFigee*3600,1,0)),"")</f>
        <v/>
      </c>
      <c r="N4985" s="0" t="str">
        <f aca="false">IF(G4985=1,IF(COUNTIF(H$2:H4985,H4985)=1,COUNTIF($H:$H,H4985),""),"")</f>
        <v/>
      </c>
      <c r="O4985" s="0" t="str">
        <f aca="false">IF(G4985=1,IF(COUNTIF(I$2:I4985,I4985)=1,COUNTIF($I:$I,I4985),""),"")</f>
        <v/>
      </c>
      <c r="P4985" s="38" t="str">
        <f aca="false">IF(G4985=1,IF(COUNTIFS(C$2:C4985,C4985,G$2:G4985,1)=1,COUNTIFS($C:$C,C4985,$G:$G,1)+ROW()/10000000,""),"")</f>
        <v/>
      </c>
      <c r="Q4985" s="0" t="str">
        <f aca="false">IF(K4985=1,IF(COUNTIFS(C$2:C4985,C4985,K$2:K4985,1)=1,1,0),"")</f>
        <v/>
      </c>
      <c r="R4985" s="0" t="str">
        <f aca="false">IF(M4985=1,IF(COUNTIFS(C$2:C4985,C4985,M$2:M4985,1)=1,1,0),"")</f>
        <v/>
      </c>
      <c r="S4985" s="0" t="str">
        <f aca="false">IF(L4985=1,IF(COUNTIFS(C$2:C4985,C4985,L$2:L4985,1)=1,1,0),"")</f>
        <v/>
      </c>
      <c r="T4985" s="38" t="str">
        <f aca="false">IF(N4985="","",N4985+ROW()/10000000)</f>
        <v/>
      </c>
      <c r="U4985" s="0" t="str">
        <f aca="false">IF(G4985=1,IF(B4985="",1,0),"")</f>
        <v/>
      </c>
    </row>
    <row r="4986" customFormat="false" ht="15" hidden="false" customHeight="false" outlineLevel="0" collapsed="false">
      <c r="A4986" s="35"/>
      <c r="B4986" s="35"/>
      <c r="G4986" s="0" t="str">
        <f aca="false">IF(A4986="","",IF(AND(A4986&gt;=Debut,A4986&lt;Fin),1,0))</f>
        <v/>
      </c>
      <c r="H4986" s="0" t="str">
        <f aca="false">IF(G4986=1,INT(ROUND((A4986-Debut)*86400,0)/600),"")</f>
        <v/>
      </c>
      <c r="I4986" s="0" t="str">
        <f aca="false">IF(G4986=1,INT(ROUND((A4986-Debut)*86400,0)/3600),"")</f>
        <v/>
      </c>
      <c r="J4986" s="0" t="str">
        <f aca="false">IF(OR(A4986="",B4986=""),"",ROUND((B4986-A4986)*86400,0))</f>
        <v/>
      </c>
      <c r="K4986" s="37" t="str">
        <f aca="false">IF(G4986=1,IF(COUNTIFS($C:$C,C4986,$G:$G,1,$A:$A,"&gt;="&amp;(A4986-FenetreInterm/86400),$A:$A,"&lt;="&amp;A4986)&gt;=NbInterm,1,0),"")</f>
        <v/>
      </c>
      <c r="L4986" s="37" t="str">
        <f aca="false">IF(G4986=1,IF(B4986="",0,IF(J4986&lt;SeuilFugitive,1,0)),"")</f>
        <v/>
      </c>
      <c r="M4986" s="37" t="str">
        <f aca="false">IF(G4986=1,IF(B4986="",IF((Fin-A4986)*24&gt;SeuilFigee,1,0),IF(J4986&gt;SeuilFigee*3600,1,0)),"")</f>
        <v/>
      </c>
      <c r="N4986" s="0" t="str">
        <f aca="false">IF(G4986=1,IF(COUNTIF(H$2:H4986,H4986)=1,COUNTIF($H:$H,H4986),""),"")</f>
        <v/>
      </c>
      <c r="O4986" s="0" t="str">
        <f aca="false">IF(G4986=1,IF(COUNTIF(I$2:I4986,I4986)=1,COUNTIF($I:$I,I4986),""),"")</f>
        <v/>
      </c>
      <c r="P4986" s="38" t="str">
        <f aca="false">IF(G4986=1,IF(COUNTIFS(C$2:C4986,C4986,G$2:G4986,1)=1,COUNTIFS($C:$C,C4986,$G:$G,1)+ROW()/10000000,""),"")</f>
        <v/>
      </c>
      <c r="Q4986" s="0" t="str">
        <f aca="false">IF(K4986=1,IF(COUNTIFS(C$2:C4986,C4986,K$2:K4986,1)=1,1,0),"")</f>
        <v/>
      </c>
      <c r="R4986" s="0" t="str">
        <f aca="false">IF(M4986=1,IF(COUNTIFS(C$2:C4986,C4986,M$2:M4986,1)=1,1,0),"")</f>
        <v/>
      </c>
      <c r="S4986" s="0" t="str">
        <f aca="false">IF(L4986=1,IF(COUNTIFS(C$2:C4986,C4986,L$2:L4986,1)=1,1,0),"")</f>
        <v/>
      </c>
      <c r="T4986" s="38" t="str">
        <f aca="false">IF(N4986="","",N4986+ROW()/10000000)</f>
        <v/>
      </c>
      <c r="U4986" s="0" t="str">
        <f aca="false">IF(G4986=1,IF(B4986="",1,0),"")</f>
        <v/>
      </c>
    </row>
    <row r="4987" customFormat="false" ht="15" hidden="false" customHeight="false" outlineLevel="0" collapsed="false">
      <c r="A4987" s="35"/>
      <c r="B4987" s="35"/>
      <c r="G4987" s="0" t="str">
        <f aca="false">IF(A4987="","",IF(AND(A4987&gt;=Debut,A4987&lt;Fin),1,0))</f>
        <v/>
      </c>
      <c r="H4987" s="0" t="str">
        <f aca="false">IF(G4987=1,INT(ROUND((A4987-Debut)*86400,0)/600),"")</f>
        <v/>
      </c>
      <c r="I4987" s="0" t="str">
        <f aca="false">IF(G4987=1,INT(ROUND((A4987-Debut)*86400,0)/3600),"")</f>
        <v/>
      </c>
      <c r="J4987" s="0" t="str">
        <f aca="false">IF(OR(A4987="",B4987=""),"",ROUND((B4987-A4987)*86400,0))</f>
        <v/>
      </c>
      <c r="K4987" s="37" t="str">
        <f aca="false">IF(G4987=1,IF(COUNTIFS($C:$C,C4987,$G:$G,1,$A:$A,"&gt;="&amp;(A4987-FenetreInterm/86400),$A:$A,"&lt;="&amp;A4987)&gt;=NbInterm,1,0),"")</f>
        <v/>
      </c>
      <c r="L4987" s="37" t="str">
        <f aca="false">IF(G4987=1,IF(B4987="",0,IF(J4987&lt;SeuilFugitive,1,0)),"")</f>
        <v/>
      </c>
      <c r="M4987" s="37" t="str">
        <f aca="false">IF(G4987=1,IF(B4987="",IF((Fin-A4987)*24&gt;SeuilFigee,1,0),IF(J4987&gt;SeuilFigee*3600,1,0)),"")</f>
        <v/>
      </c>
      <c r="N4987" s="0" t="str">
        <f aca="false">IF(G4987=1,IF(COUNTIF(H$2:H4987,H4987)=1,COUNTIF($H:$H,H4987),""),"")</f>
        <v/>
      </c>
      <c r="O4987" s="0" t="str">
        <f aca="false">IF(G4987=1,IF(COUNTIF(I$2:I4987,I4987)=1,COUNTIF($I:$I,I4987),""),"")</f>
        <v/>
      </c>
      <c r="P4987" s="38" t="str">
        <f aca="false">IF(G4987=1,IF(COUNTIFS(C$2:C4987,C4987,G$2:G4987,1)=1,COUNTIFS($C:$C,C4987,$G:$G,1)+ROW()/10000000,""),"")</f>
        <v/>
      </c>
      <c r="Q4987" s="0" t="str">
        <f aca="false">IF(K4987=1,IF(COUNTIFS(C$2:C4987,C4987,K$2:K4987,1)=1,1,0),"")</f>
        <v/>
      </c>
      <c r="R4987" s="0" t="str">
        <f aca="false">IF(M4987=1,IF(COUNTIFS(C$2:C4987,C4987,M$2:M4987,1)=1,1,0),"")</f>
        <v/>
      </c>
      <c r="S4987" s="0" t="str">
        <f aca="false">IF(L4987=1,IF(COUNTIFS(C$2:C4987,C4987,L$2:L4987,1)=1,1,0),"")</f>
        <v/>
      </c>
      <c r="T4987" s="38" t="str">
        <f aca="false">IF(N4987="","",N4987+ROW()/10000000)</f>
        <v/>
      </c>
      <c r="U4987" s="0" t="str">
        <f aca="false">IF(G4987=1,IF(B4987="",1,0),"")</f>
        <v/>
      </c>
    </row>
    <row r="4988" customFormat="false" ht="15" hidden="false" customHeight="false" outlineLevel="0" collapsed="false">
      <c r="A4988" s="35"/>
      <c r="B4988" s="35"/>
      <c r="G4988" s="0" t="str">
        <f aca="false">IF(A4988="","",IF(AND(A4988&gt;=Debut,A4988&lt;Fin),1,0))</f>
        <v/>
      </c>
      <c r="H4988" s="0" t="str">
        <f aca="false">IF(G4988=1,INT(ROUND((A4988-Debut)*86400,0)/600),"")</f>
        <v/>
      </c>
      <c r="I4988" s="0" t="str">
        <f aca="false">IF(G4988=1,INT(ROUND((A4988-Debut)*86400,0)/3600),"")</f>
        <v/>
      </c>
      <c r="J4988" s="0" t="str">
        <f aca="false">IF(OR(A4988="",B4988=""),"",ROUND((B4988-A4988)*86400,0))</f>
        <v/>
      </c>
      <c r="K4988" s="37" t="str">
        <f aca="false">IF(G4988=1,IF(COUNTIFS($C:$C,C4988,$G:$G,1,$A:$A,"&gt;="&amp;(A4988-FenetreInterm/86400),$A:$A,"&lt;="&amp;A4988)&gt;=NbInterm,1,0),"")</f>
        <v/>
      </c>
      <c r="L4988" s="37" t="str">
        <f aca="false">IF(G4988=1,IF(B4988="",0,IF(J4988&lt;SeuilFugitive,1,0)),"")</f>
        <v/>
      </c>
      <c r="M4988" s="37" t="str">
        <f aca="false">IF(G4988=1,IF(B4988="",IF((Fin-A4988)*24&gt;SeuilFigee,1,0),IF(J4988&gt;SeuilFigee*3600,1,0)),"")</f>
        <v/>
      </c>
      <c r="N4988" s="0" t="str">
        <f aca="false">IF(G4988=1,IF(COUNTIF(H$2:H4988,H4988)=1,COUNTIF($H:$H,H4988),""),"")</f>
        <v/>
      </c>
      <c r="O4988" s="0" t="str">
        <f aca="false">IF(G4988=1,IF(COUNTIF(I$2:I4988,I4988)=1,COUNTIF($I:$I,I4988),""),"")</f>
        <v/>
      </c>
      <c r="P4988" s="38" t="str">
        <f aca="false">IF(G4988=1,IF(COUNTIFS(C$2:C4988,C4988,G$2:G4988,1)=1,COUNTIFS($C:$C,C4988,$G:$G,1)+ROW()/10000000,""),"")</f>
        <v/>
      </c>
      <c r="Q4988" s="0" t="str">
        <f aca="false">IF(K4988=1,IF(COUNTIFS(C$2:C4988,C4988,K$2:K4988,1)=1,1,0),"")</f>
        <v/>
      </c>
      <c r="R4988" s="0" t="str">
        <f aca="false">IF(M4988=1,IF(COUNTIFS(C$2:C4988,C4988,M$2:M4988,1)=1,1,0),"")</f>
        <v/>
      </c>
      <c r="S4988" s="0" t="str">
        <f aca="false">IF(L4988=1,IF(COUNTIFS(C$2:C4988,C4988,L$2:L4988,1)=1,1,0),"")</f>
        <v/>
      </c>
      <c r="T4988" s="38" t="str">
        <f aca="false">IF(N4988="","",N4988+ROW()/10000000)</f>
        <v/>
      </c>
      <c r="U4988" s="0" t="str">
        <f aca="false">IF(G4988=1,IF(B4988="",1,0),"")</f>
        <v/>
      </c>
    </row>
    <row r="4989" customFormat="false" ht="15" hidden="false" customHeight="false" outlineLevel="0" collapsed="false">
      <c r="A4989" s="35"/>
      <c r="B4989" s="35"/>
      <c r="G4989" s="0" t="str">
        <f aca="false">IF(A4989="","",IF(AND(A4989&gt;=Debut,A4989&lt;Fin),1,0))</f>
        <v/>
      </c>
      <c r="H4989" s="0" t="str">
        <f aca="false">IF(G4989=1,INT(ROUND((A4989-Debut)*86400,0)/600),"")</f>
        <v/>
      </c>
      <c r="I4989" s="0" t="str">
        <f aca="false">IF(G4989=1,INT(ROUND((A4989-Debut)*86400,0)/3600),"")</f>
        <v/>
      </c>
      <c r="J4989" s="0" t="str">
        <f aca="false">IF(OR(A4989="",B4989=""),"",ROUND((B4989-A4989)*86400,0))</f>
        <v/>
      </c>
      <c r="K4989" s="37" t="str">
        <f aca="false">IF(G4989=1,IF(COUNTIFS($C:$C,C4989,$G:$G,1,$A:$A,"&gt;="&amp;(A4989-FenetreInterm/86400),$A:$A,"&lt;="&amp;A4989)&gt;=NbInterm,1,0),"")</f>
        <v/>
      </c>
      <c r="L4989" s="37" t="str">
        <f aca="false">IF(G4989=1,IF(B4989="",0,IF(J4989&lt;SeuilFugitive,1,0)),"")</f>
        <v/>
      </c>
      <c r="M4989" s="37" t="str">
        <f aca="false">IF(G4989=1,IF(B4989="",IF((Fin-A4989)*24&gt;SeuilFigee,1,0),IF(J4989&gt;SeuilFigee*3600,1,0)),"")</f>
        <v/>
      </c>
      <c r="N4989" s="0" t="str">
        <f aca="false">IF(G4989=1,IF(COUNTIF(H$2:H4989,H4989)=1,COUNTIF($H:$H,H4989),""),"")</f>
        <v/>
      </c>
      <c r="O4989" s="0" t="str">
        <f aca="false">IF(G4989=1,IF(COUNTIF(I$2:I4989,I4989)=1,COUNTIF($I:$I,I4989),""),"")</f>
        <v/>
      </c>
      <c r="P4989" s="38" t="str">
        <f aca="false">IF(G4989=1,IF(COUNTIFS(C$2:C4989,C4989,G$2:G4989,1)=1,COUNTIFS($C:$C,C4989,$G:$G,1)+ROW()/10000000,""),"")</f>
        <v/>
      </c>
      <c r="Q4989" s="0" t="str">
        <f aca="false">IF(K4989=1,IF(COUNTIFS(C$2:C4989,C4989,K$2:K4989,1)=1,1,0),"")</f>
        <v/>
      </c>
      <c r="R4989" s="0" t="str">
        <f aca="false">IF(M4989=1,IF(COUNTIFS(C$2:C4989,C4989,M$2:M4989,1)=1,1,0),"")</f>
        <v/>
      </c>
      <c r="S4989" s="0" t="str">
        <f aca="false">IF(L4989=1,IF(COUNTIFS(C$2:C4989,C4989,L$2:L4989,1)=1,1,0),"")</f>
        <v/>
      </c>
      <c r="T4989" s="38" t="str">
        <f aca="false">IF(N4989="","",N4989+ROW()/10000000)</f>
        <v/>
      </c>
      <c r="U4989" s="0" t="str">
        <f aca="false">IF(G4989=1,IF(B4989="",1,0),"")</f>
        <v/>
      </c>
    </row>
    <row r="4990" customFormat="false" ht="15" hidden="false" customHeight="false" outlineLevel="0" collapsed="false">
      <c r="A4990" s="35"/>
      <c r="B4990" s="35"/>
      <c r="G4990" s="0" t="str">
        <f aca="false">IF(A4990="","",IF(AND(A4990&gt;=Debut,A4990&lt;Fin),1,0))</f>
        <v/>
      </c>
      <c r="H4990" s="0" t="str">
        <f aca="false">IF(G4990=1,INT(ROUND((A4990-Debut)*86400,0)/600),"")</f>
        <v/>
      </c>
      <c r="I4990" s="0" t="str">
        <f aca="false">IF(G4990=1,INT(ROUND((A4990-Debut)*86400,0)/3600),"")</f>
        <v/>
      </c>
      <c r="J4990" s="0" t="str">
        <f aca="false">IF(OR(A4990="",B4990=""),"",ROUND((B4990-A4990)*86400,0))</f>
        <v/>
      </c>
      <c r="K4990" s="37" t="str">
        <f aca="false">IF(G4990=1,IF(COUNTIFS($C:$C,C4990,$G:$G,1,$A:$A,"&gt;="&amp;(A4990-FenetreInterm/86400),$A:$A,"&lt;="&amp;A4990)&gt;=NbInterm,1,0),"")</f>
        <v/>
      </c>
      <c r="L4990" s="37" t="str">
        <f aca="false">IF(G4990=1,IF(B4990="",0,IF(J4990&lt;SeuilFugitive,1,0)),"")</f>
        <v/>
      </c>
      <c r="M4990" s="37" t="str">
        <f aca="false">IF(G4990=1,IF(B4990="",IF((Fin-A4990)*24&gt;SeuilFigee,1,0),IF(J4990&gt;SeuilFigee*3600,1,0)),"")</f>
        <v/>
      </c>
      <c r="N4990" s="0" t="str">
        <f aca="false">IF(G4990=1,IF(COUNTIF(H$2:H4990,H4990)=1,COUNTIF($H:$H,H4990),""),"")</f>
        <v/>
      </c>
      <c r="O4990" s="0" t="str">
        <f aca="false">IF(G4990=1,IF(COUNTIF(I$2:I4990,I4990)=1,COUNTIF($I:$I,I4990),""),"")</f>
        <v/>
      </c>
      <c r="P4990" s="38" t="str">
        <f aca="false">IF(G4990=1,IF(COUNTIFS(C$2:C4990,C4990,G$2:G4990,1)=1,COUNTIFS($C:$C,C4990,$G:$G,1)+ROW()/10000000,""),"")</f>
        <v/>
      </c>
      <c r="Q4990" s="0" t="str">
        <f aca="false">IF(K4990=1,IF(COUNTIFS(C$2:C4990,C4990,K$2:K4990,1)=1,1,0),"")</f>
        <v/>
      </c>
      <c r="R4990" s="0" t="str">
        <f aca="false">IF(M4990=1,IF(COUNTIFS(C$2:C4990,C4990,M$2:M4990,1)=1,1,0),"")</f>
        <v/>
      </c>
      <c r="S4990" s="0" t="str">
        <f aca="false">IF(L4990=1,IF(COUNTIFS(C$2:C4990,C4990,L$2:L4990,1)=1,1,0),"")</f>
        <v/>
      </c>
      <c r="T4990" s="38" t="str">
        <f aca="false">IF(N4990="","",N4990+ROW()/10000000)</f>
        <v/>
      </c>
      <c r="U4990" s="0" t="str">
        <f aca="false">IF(G4990=1,IF(B4990="",1,0),"")</f>
        <v/>
      </c>
    </row>
    <row r="4991" customFormat="false" ht="15" hidden="false" customHeight="false" outlineLevel="0" collapsed="false">
      <c r="A4991" s="35"/>
      <c r="B4991" s="35"/>
      <c r="G4991" s="0" t="str">
        <f aca="false">IF(A4991="","",IF(AND(A4991&gt;=Debut,A4991&lt;Fin),1,0))</f>
        <v/>
      </c>
      <c r="H4991" s="0" t="str">
        <f aca="false">IF(G4991=1,INT(ROUND((A4991-Debut)*86400,0)/600),"")</f>
        <v/>
      </c>
      <c r="I4991" s="0" t="str">
        <f aca="false">IF(G4991=1,INT(ROUND((A4991-Debut)*86400,0)/3600),"")</f>
        <v/>
      </c>
      <c r="J4991" s="0" t="str">
        <f aca="false">IF(OR(A4991="",B4991=""),"",ROUND((B4991-A4991)*86400,0))</f>
        <v/>
      </c>
      <c r="K4991" s="37" t="str">
        <f aca="false">IF(G4991=1,IF(COUNTIFS($C:$C,C4991,$G:$G,1,$A:$A,"&gt;="&amp;(A4991-FenetreInterm/86400),$A:$A,"&lt;="&amp;A4991)&gt;=NbInterm,1,0),"")</f>
        <v/>
      </c>
      <c r="L4991" s="37" t="str">
        <f aca="false">IF(G4991=1,IF(B4991="",0,IF(J4991&lt;SeuilFugitive,1,0)),"")</f>
        <v/>
      </c>
      <c r="M4991" s="37" t="str">
        <f aca="false">IF(G4991=1,IF(B4991="",IF((Fin-A4991)*24&gt;SeuilFigee,1,0),IF(J4991&gt;SeuilFigee*3600,1,0)),"")</f>
        <v/>
      </c>
      <c r="N4991" s="0" t="str">
        <f aca="false">IF(G4991=1,IF(COUNTIF(H$2:H4991,H4991)=1,COUNTIF($H:$H,H4991),""),"")</f>
        <v/>
      </c>
      <c r="O4991" s="0" t="str">
        <f aca="false">IF(G4991=1,IF(COUNTIF(I$2:I4991,I4991)=1,COUNTIF($I:$I,I4991),""),"")</f>
        <v/>
      </c>
      <c r="P4991" s="38" t="str">
        <f aca="false">IF(G4991=1,IF(COUNTIFS(C$2:C4991,C4991,G$2:G4991,1)=1,COUNTIFS($C:$C,C4991,$G:$G,1)+ROW()/10000000,""),"")</f>
        <v/>
      </c>
      <c r="Q4991" s="0" t="str">
        <f aca="false">IF(K4991=1,IF(COUNTIFS(C$2:C4991,C4991,K$2:K4991,1)=1,1,0),"")</f>
        <v/>
      </c>
      <c r="R4991" s="0" t="str">
        <f aca="false">IF(M4991=1,IF(COUNTIFS(C$2:C4991,C4991,M$2:M4991,1)=1,1,0),"")</f>
        <v/>
      </c>
      <c r="S4991" s="0" t="str">
        <f aca="false">IF(L4991=1,IF(COUNTIFS(C$2:C4991,C4991,L$2:L4991,1)=1,1,0),"")</f>
        <v/>
      </c>
      <c r="T4991" s="38" t="str">
        <f aca="false">IF(N4991="","",N4991+ROW()/10000000)</f>
        <v/>
      </c>
      <c r="U4991" s="0" t="str">
        <f aca="false">IF(G4991=1,IF(B4991="",1,0),"")</f>
        <v/>
      </c>
    </row>
    <row r="4992" customFormat="false" ht="15" hidden="false" customHeight="false" outlineLevel="0" collapsed="false">
      <c r="A4992" s="35"/>
      <c r="B4992" s="35"/>
      <c r="G4992" s="0" t="str">
        <f aca="false">IF(A4992="","",IF(AND(A4992&gt;=Debut,A4992&lt;Fin),1,0))</f>
        <v/>
      </c>
      <c r="H4992" s="0" t="str">
        <f aca="false">IF(G4992=1,INT(ROUND((A4992-Debut)*86400,0)/600),"")</f>
        <v/>
      </c>
      <c r="I4992" s="0" t="str">
        <f aca="false">IF(G4992=1,INT(ROUND((A4992-Debut)*86400,0)/3600),"")</f>
        <v/>
      </c>
      <c r="J4992" s="0" t="str">
        <f aca="false">IF(OR(A4992="",B4992=""),"",ROUND((B4992-A4992)*86400,0))</f>
        <v/>
      </c>
      <c r="K4992" s="37" t="str">
        <f aca="false">IF(G4992=1,IF(COUNTIFS($C:$C,C4992,$G:$G,1,$A:$A,"&gt;="&amp;(A4992-FenetreInterm/86400),$A:$A,"&lt;="&amp;A4992)&gt;=NbInterm,1,0),"")</f>
        <v/>
      </c>
      <c r="L4992" s="37" t="str">
        <f aca="false">IF(G4992=1,IF(B4992="",0,IF(J4992&lt;SeuilFugitive,1,0)),"")</f>
        <v/>
      </c>
      <c r="M4992" s="37" t="str">
        <f aca="false">IF(G4992=1,IF(B4992="",IF((Fin-A4992)*24&gt;SeuilFigee,1,0),IF(J4992&gt;SeuilFigee*3600,1,0)),"")</f>
        <v/>
      </c>
      <c r="N4992" s="0" t="str">
        <f aca="false">IF(G4992=1,IF(COUNTIF(H$2:H4992,H4992)=1,COUNTIF($H:$H,H4992),""),"")</f>
        <v/>
      </c>
      <c r="O4992" s="0" t="str">
        <f aca="false">IF(G4992=1,IF(COUNTIF(I$2:I4992,I4992)=1,COUNTIF($I:$I,I4992),""),"")</f>
        <v/>
      </c>
      <c r="P4992" s="38" t="str">
        <f aca="false">IF(G4992=1,IF(COUNTIFS(C$2:C4992,C4992,G$2:G4992,1)=1,COUNTIFS($C:$C,C4992,$G:$G,1)+ROW()/10000000,""),"")</f>
        <v/>
      </c>
      <c r="Q4992" s="0" t="str">
        <f aca="false">IF(K4992=1,IF(COUNTIFS(C$2:C4992,C4992,K$2:K4992,1)=1,1,0),"")</f>
        <v/>
      </c>
      <c r="R4992" s="0" t="str">
        <f aca="false">IF(M4992=1,IF(COUNTIFS(C$2:C4992,C4992,M$2:M4992,1)=1,1,0),"")</f>
        <v/>
      </c>
      <c r="S4992" s="0" t="str">
        <f aca="false">IF(L4992=1,IF(COUNTIFS(C$2:C4992,C4992,L$2:L4992,1)=1,1,0),"")</f>
        <v/>
      </c>
      <c r="T4992" s="38" t="str">
        <f aca="false">IF(N4992="","",N4992+ROW()/10000000)</f>
        <v/>
      </c>
      <c r="U4992" s="0" t="str">
        <f aca="false">IF(G4992=1,IF(B4992="",1,0),"")</f>
        <v/>
      </c>
    </row>
    <row r="4993" customFormat="false" ht="15" hidden="false" customHeight="false" outlineLevel="0" collapsed="false">
      <c r="A4993" s="35"/>
      <c r="B4993" s="35"/>
      <c r="G4993" s="0" t="str">
        <f aca="false">IF(A4993="","",IF(AND(A4993&gt;=Debut,A4993&lt;Fin),1,0))</f>
        <v/>
      </c>
      <c r="H4993" s="0" t="str">
        <f aca="false">IF(G4993=1,INT(ROUND((A4993-Debut)*86400,0)/600),"")</f>
        <v/>
      </c>
      <c r="I4993" s="0" t="str">
        <f aca="false">IF(G4993=1,INT(ROUND((A4993-Debut)*86400,0)/3600),"")</f>
        <v/>
      </c>
      <c r="J4993" s="0" t="str">
        <f aca="false">IF(OR(A4993="",B4993=""),"",ROUND((B4993-A4993)*86400,0))</f>
        <v/>
      </c>
      <c r="K4993" s="37" t="str">
        <f aca="false">IF(G4993=1,IF(COUNTIFS($C:$C,C4993,$G:$G,1,$A:$A,"&gt;="&amp;(A4993-FenetreInterm/86400),$A:$A,"&lt;="&amp;A4993)&gt;=NbInterm,1,0),"")</f>
        <v/>
      </c>
      <c r="L4993" s="37" t="str">
        <f aca="false">IF(G4993=1,IF(B4993="",0,IF(J4993&lt;SeuilFugitive,1,0)),"")</f>
        <v/>
      </c>
      <c r="M4993" s="37" t="str">
        <f aca="false">IF(G4993=1,IF(B4993="",IF((Fin-A4993)*24&gt;SeuilFigee,1,0),IF(J4993&gt;SeuilFigee*3600,1,0)),"")</f>
        <v/>
      </c>
      <c r="N4993" s="0" t="str">
        <f aca="false">IF(G4993=1,IF(COUNTIF(H$2:H4993,H4993)=1,COUNTIF($H:$H,H4993),""),"")</f>
        <v/>
      </c>
      <c r="O4993" s="0" t="str">
        <f aca="false">IF(G4993=1,IF(COUNTIF(I$2:I4993,I4993)=1,COUNTIF($I:$I,I4993),""),"")</f>
        <v/>
      </c>
      <c r="P4993" s="38" t="str">
        <f aca="false">IF(G4993=1,IF(COUNTIFS(C$2:C4993,C4993,G$2:G4993,1)=1,COUNTIFS($C:$C,C4993,$G:$G,1)+ROW()/10000000,""),"")</f>
        <v/>
      </c>
      <c r="Q4993" s="0" t="str">
        <f aca="false">IF(K4993=1,IF(COUNTIFS(C$2:C4993,C4993,K$2:K4993,1)=1,1,0),"")</f>
        <v/>
      </c>
      <c r="R4993" s="0" t="str">
        <f aca="false">IF(M4993=1,IF(COUNTIFS(C$2:C4993,C4993,M$2:M4993,1)=1,1,0),"")</f>
        <v/>
      </c>
      <c r="S4993" s="0" t="str">
        <f aca="false">IF(L4993=1,IF(COUNTIFS(C$2:C4993,C4993,L$2:L4993,1)=1,1,0),"")</f>
        <v/>
      </c>
      <c r="T4993" s="38" t="str">
        <f aca="false">IF(N4993="","",N4993+ROW()/10000000)</f>
        <v/>
      </c>
      <c r="U4993" s="0" t="str">
        <f aca="false">IF(G4993=1,IF(B4993="",1,0),"")</f>
        <v/>
      </c>
    </row>
    <row r="4994" customFormat="false" ht="15" hidden="false" customHeight="false" outlineLevel="0" collapsed="false">
      <c r="A4994" s="35"/>
      <c r="B4994" s="35"/>
      <c r="G4994" s="0" t="str">
        <f aca="false">IF(A4994="","",IF(AND(A4994&gt;=Debut,A4994&lt;Fin),1,0))</f>
        <v/>
      </c>
      <c r="H4994" s="0" t="str">
        <f aca="false">IF(G4994=1,INT(ROUND((A4994-Debut)*86400,0)/600),"")</f>
        <v/>
      </c>
      <c r="I4994" s="0" t="str">
        <f aca="false">IF(G4994=1,INT(ROUND((A4994-Debut)*86400,0)/3600),"")</f>
        <v/>
      </c>
      <c r="J4994" s="0" t="str">
        <f aca="false">IF(OR(A4994="",B4994=""),"",ROUND((B4994-A4994)*86400,0))</f>
        <v/>
      </c>
      <c r="K4994" s="37" t="str">
        <f aca="false">IF(G4994=1,IF(COUNTIFS($C:$C,C4994,$G:$G,1,$A:$A,"&gt;="&amp;(A4994-FenetreInterm/86400),$A:$A,"&lt;="&amp;A4994)&gt;=NbInterm,1,0),"")</f>
        <v/>
      </c>
      <c r="L4994" s="37" t="str">
        <f aca="false">IF(G4994=1,IF(B4994="",0,IF(J4994&lt;SeuilFugitive,1,0)),"")</f>
        <v/>
      </c>
      <c r="M4994" s="37" t="str">
        <f aca="false">IF(G4994=1,IF(B4994="",IF((Fin-A4994)*24&gt;SeuilFigee,1,0),IF(J4994&gt;SeuilFigee*3600,1,0)),"")</f>
        <v/>
      </c>
      <c r="N4994" s="0" t="str">
        <f aca="false">IF(G4994=1,IF(COUNTIF(H$2:H4994,H4994)=1,COUNTIF($H:$H,H4994),""),"")</f>
        <v/>
      </c>
      <c r="O4994" s="0" t="str">
        <f aca="false">IF(G4994=1,IF(COUNTIF(I$2:I4994,I4994)=1,COUNTIF($I:$I,I4994),""),"")</f>
        <v/>
      </c>
      <c r="P4994" s="38" t="str">
        <f aca="false">IF(G4994=1,IF(COUNTIFS(C$2:C4994,C4994,G$2:G4994,1)=1,COUNTIFS($C:$C,C4994,$G:$G,1)+ROW()/10000000,""),"")</f>
        <v/>
      </c>
      <c r="Q4994" s="0" t="str">
        <f aca="false">IF(K4994=1,IF(COUNTIFS(C$2:C4994,C4994,K$2:K4994,1)=1,1,0),"")</f>
        <v/>
      </c>
      <c r="R4994" s="0" t="str">
        <f aca="false">IF(M4994=1,IF(COUNTIFS(C$2:C4994,C4994,M$2:M4994,1)=1,1,0),"")</f>
        <v/>
      </c>
      <c r="S4994" s="0" t="str">
        <f aca="false">IF(L4994=1,IF(COUNTIFS(C$2:C4994,C4994,L$2:L4994,1)=1,1,0),"")</f>
        <v/>
      </c>
      <c r="T4994" s="38" t="str">
        <f aca="false">IF(N4994="","",N4994+ROW()/10000000)</f>
        <v/>
      </c>
      <c r="U4994" s="0" t="str">
        <f aca="false">IF(G4994=1,IF(B4994="",1,0),"")</f>
        <v/>
      </c>
    </row>
    <row r="4995" customFormat="false" ht="15" hidden="false" customHeight="false" outlineLevel="0" collapsed="false">
      <c r="A4995" s="35"/>
      <c r="B4995" s="35"/>
      <c r="G4995" s="0" t="str">
        <f aca="false">IF(A4995="","",IF(AND(A4995&gt;=Debut,A4995&lt;Fin),1,0))</f>
        <v/>
      </c>
      <c r="H4995" s="0" t="str">
        <f aca="false">IF(G4995=1,INT(ROUND((A4995-Debut)*86400,0)/600),"")</f>
        <v/>
      </c>
      <c r="I4995" s="0" t="str">
        <f aca="false">IF(G4995=1,INT(ROUND((A4995-Debut)*86400,0)/3600),"")</f>
        <v/>
      </c>
      <c r="J4995" s="0" t="str">
        <f aca="false">IF(OR(A4995="",B4995=""),"",ROUND((B4995-A4995)*86400,0))</f>
        <v/>
      </c>
      <c r="K4995" s="37" t="str">
        <f aca="false">IF(G4995=1,IF(COUNTIFS($C:$C,C4995,$G:$G,1,$A:$A,"&gt;="&amp;(A4995-FenetreInterm/86400),$A:$A,"&lt;="&amp;A4995)&gt;=NbInterm,1,0),"")</f>
        <v/>
      </c>
      <c r="L4995" s="37" t="str">
        <f aca="false">IF(G4995=1,IF(B4995="",0,IF(J4995&lt;SeuilFugitive,1,0)),"")</f>
        <v/>
      </c>
      <c r="M4995" s="37" t="str">
        <f aca="false">IF(G4995=1,IF(B4995="",IF((Fin-A4995)*24&gt;SeuilFigee,1,0),IF(J4995&gt;SeuilFigee*3600,1,0)),"")</f>
        <v/>
      </c>
      <c r="N4995" s="0" t="str">
        <f aca="false">IF(G4995=1,IF(COUNTIF(H$2:H4995,H4995)=1,COUNTIF($H:$H,H4995),""),"")</f>
        <v/>
      </c>
      <c r="O4995" s="0" t="str">
        <f aca="false">IF(G4995=1,IF(COUNTIF(I$2:I4995,I4995)=1,COUNTIF($I:$I,I4995),""),"")</f>
        <v/>
      </c>
      <c r="P4995" s="38" t="str">
        <f aca="false">IF(G4995=1,IF(COUNTIFS(C$2:C4995,C4995,G$2:G4995,1)=1,COUNTIFS($C:$C,C4995,$G:$G,1)+ROW()/10000000,""),"")</f>
        <v/>
      </c>
      <c r="Q4995" s="0" t="str">
        <f aca="false">IF(K4995=1,IF(COUNTIFS(C$2:C4995,C4995,K$2:K4995,1)=1,1,0),"")</f>
        <v/>
      </c>
      <c r="R4995" s="0" t="str">
        <f aca="false">IF(M4995=1,IF(COUNTIFS(C$2:C4995,C4995,M$2:M4995,1)=1,1,0),"")</f>
        <v/>
      </c>
      <c r="S4995" s="0" t="str">
        <f aca="false">IF(L4995=1,IF(COUNTIFS(C$2:C4995,C4995,L$2:L4995,1)=1,1,0),"")</f>
        <v/>
      </c>
      <c r="T4995" s="38" t="str">
        <f aca="false">IF(N4995="","",N4995+ROW()/10000000)</f>
        <v/>
      </c>
      <c r="U4995" s="0" t="str">
        <f aca="false">IF(G4995=1,IF(B4995="",1,0),"")</f>
        <v/>
      </c>
    </row>
    <row r="4996" customFormat="false" ht="15" hidden="false" customHeight="false" outlineLevel="0" collapsed="false">
      <c r="A4996" s="35"/>
      <c r="B4996" s="35"/>
      <c r="G4996" s="0" t="str">
        <f aca="false">IF(A4996="","",IF(AND(A4996&gt;=Debut,A4996&lt;Fin),1,0))</f>
        <v/>
      </c>
      <c r="H4996" s="0" t="str">
        <f aca="false">IF(G4996=1,INT(ROUND((A4996-Debut)*86400,0)/600),"")</f>
        <v/>
      </c>
      <c r="I4996" s="0" t="str">
        <f aca="false">IF(G4996=1,INT(ROUND((A4996-Debut)*86400,0)/3600),"")</f>
        <v/>
      </c>
      <c r="J4996" s="0" t="str">
        <f aca="false">IF(OR(A4996="",B4996=""),"",ROUND((B4996-A4996)*86400,0))</f>
        <v/>
      </c>
      <c r="K4996" s="37" t="str">
        <f aca="false">IF(G4996=1,IF(COUNTIFS($C:$C,C4996,$G:$G,1,$A:$A,"&gt;="&amp;(A4996-FenetreInterm/86400),$A:$A,"&lt;="&amp;A4996)&gt;=NbInterm,1,0),"")</f>
        <v/>
      </c>
      <c r="L4996" s="37" t="str">
        <f aca="false">IF(G4996=1,IF(B4996="",0,IF(J4996&lt;SeuilFugitive,1,0)),"")</f>
        <v/>
      </c>
      <c r="M4996" s="37" t="str">
        <f aca="false">IF(G4996=1,IF(B4996="",IF((Fin-A4996)*24&gt;SeuilFigee,1,0),IF(J4996&gt;SeuilFigee*3600,1,0)),"")</f>
        <v/>
      </c>
      <c r="N4996" s="0" t="str">
        <f aca="false">IF(G4996=1,IF(COUNTIF(H$2:H4996,H4996)=1,COUNTIF($H:$H,H4996),""),"")</f>
        <v/>
      </c>
      <c r="O4996" s="0" t="str">
        <f aca="false">IF(G4996=1,IF(COUNTIF(I$2:I4996,I4996)=1,COUNTIF($I:$I,I4996),""),"")</f>
        <v/>
      </c>
      <c r="P4996" s="38" t="str">
        <f aca="false">IF(G4996=1,IF(COUNTIFS(C$2:C4996,C4996,G$2:G4996,1)=1,COUNTIFS($C:$C,C4996,$G:$G,1)+ROW()/10000000,""),"")</f>
        <v/>
      </c>
      <c r="Q4996" s="0" t="str">
        <f aca="false">IF(K4996=1,IF(COUNTIFS(C$2:C4996,C4996,K$2:K4996,1)=1,1,0),"")</f>
        <v/>
      </c>
      <c r="R4996" s="0" t="str">
        <f aca="false">IF(M4996=1,IF(COUNTIFS(C$2:C4996,C4996,M$2:M4996,1)=1,1,0),"")</f>
        <v/>
      </c>
      <c r="S4996" s="0" t="str">
        <f aca="false">IF(L4996=1,IF(COUNTIFS(C$2:C4996,C4996,L$2:L4996,1)=1,1,0),"")</f>
        <v/>
      </c>
      <c r="T4996" s="38" t="str">
        <f aca="false">IF(N4996="","",N4996+ROW()/10000000)</f>
        <v/>
      </c>
      <c r="U4996" s="0" t="str">
        <f aca="false">IF(G4996=1,IF(B4996="",1,0),"")</f>
        <v/>
      </c>
    </row>
    <row r="4997" customFormat="false" ht="15" hidden="false" customHeight="false" outlineLevel="0" collapsed="false">
      <c r="A4997" s="35"/>
      <c r="B4997" s="35"/>
      <c r="G4997" s="0" t="str">
        <f aca="false">IF(A4997="","",IF(AND(A4997&gt;=Debut,A4997&lt;Fin),1,0))</f>
        <v/>
      </c>
      <c r="H4997" s="0" t="str">
        <f aca="false">IF(G4997=1,INT(ROUND((A4997-Debut)*86400,0)/600),"")</f>
        <v/>
      </c>
      <c r="I4997" s="0" t="str">
        <f aca="false">IF(G4997=1,INT(ROUND((A4997-Debut)*86400,0)/3600),"")</f>
        <v/>
      </c>
      <c r="J4997" s="0" t="str">
        <f aca="false">IF(OR(A4997="",B4997=""),"",ROUND((B4997-A4997)*86400,0))</f>
        <v/>
      </c>
      <c r="K4997" s="37" t="str">
        <f aca="false">IF(G4997=1,IF(COUNTIFS($C:$C,C4997,$G:$G,1,$A:$A,"&gt;="&amp;(A4997-FenetreInterm/86400),$A:$A,"&lt;="&amp;A4997)&gt;=NbInterm,1,0),"")</f>
        <v/>
      </c>
      <c r="L4997" s="37" t="str">
        <f aca="false">IF(G4997=1,IF(B4997="",0,IF(J4997&lt;SeuilFugitive,1,0)),"")</f>
        <v/>
      </c>
      <c r="M4997" s="37" t="str">
        <f aca="false">IF(G4997=1,IF(B4997="",IF((Fin-A4997)*24&gt;SeuilFigee,1,0),IF(J4997&gt;SeuilFigee*3600,1,0)),"")</f>
        <v/>
      </c>
      <c r="N4997" s="0" t="str">
        <f aca="false">IF(G4997=1,IF(COUNTIF(H$2:H4997,H4997)=1,COUNTIF($H:$H,H4997),""),"")</f>
        <v/>
      </c>
      <c r="O4997" s="0" t="str">
        <f aca="false">IF(G4997=1,IF(COUNTIF(I$2:I4997,I4997)=1,COUNTIF($I:$I,I4997),""),"")</f>
        <v/>
      </c>
      <c r="P4997" s="38" t="str">
        <f aca="false">IF(G4997=1,IF(COUNTIFS(C$2:C4997,C4997,G$2:G4997,1)=1,COUNTIFS($C:$C,C4997,$G:$G,1)+ROW()/10000000,""),"")</f>
        <v/>
      </c>
      <c r="Q4997" s="0" t="str">
        <f aca="false">IF(K4997=1,IF(COUNTIFS(C$2:C4997,C4997,K$2:K4997,1)=1,1,0),"")</f>
        <v/>
      </c>
      <c r="R4997" s="0" t="str">
        <f aca="false">IF(M4997=1,IF(COUNTIFS(C$2:C4997,C4997,M$2:M4997,1)=1,1,0),"")</f>
        <v/>
      </c>
      <c r="S4997" s="0" t="str">
        <f aca="false">IF(L4997=1,IF(COUNTIFS(C$2:C4997,C4997,L$2:L4997,1)=1,1,0),"")</f>
        <v/>
      </c>
      <c r="T4997" s="38" t="str">
        <f aca="false">IF(N4997="","",N4997+ROW()/10000000)</f>
        <v/>
      </c>
      <c r="U4997" s="0" t="str">
        <f aca="false">IF(G4997=1,IF(B4997="",1,0),"")</f>
        <v/>
      </c>
    </row>
    <row r="4998" customFormat="false" ht="15" hidden="false" customHeight="false" outlineLevel="0" collapsed="false">
      <c r="A4998" s="35"/>
      <c r="B4998" s="35"/>
      <c r="G4998" s="0" t="str">
        <f aca="false">IF(A4998="","",IF(AND(A4998&gt;=Debut,A4998&lt;Fin),1,0))</f>
        <v/>
      </c>
      <c r="H4998" s="0" t="str">
        <f aca="false">IF(G4998=1,INT(ROUND((A4998-Debut)*86400,0)/600),"")</f>
        <v/>
      </c>
      <c r="I4998" s="0" t="str">
        <f aca="false">IF(G4998=1,INT(ROUND((A4998-Debut)*86400,0)/3600),"")</f>
        <v/>
      </c>
      <c r="J4998" s="0" t="str">
        <f aca="false">IF(OR(A4998="",B4998=""),"",ROUND((B4998-A4998)*86400,0))</f>
        <v/>
      </c>
      <c r="K4998" s="37" t="str">
        <f aca="false">IF(G4998=1,IF(COUNTIFS($C:$C,C4998,$G:$G,1,$A:$A,"&gt;="&amp;(A4998-FenetreInterm/86400),$A:$A,"&lt;="&amp;A4998)&gt;=NbInterm,1,0),"")</f>
        <v/>
      </c>
      <c r="L4998" s="37" t="str">
        <f aca="false">IF(G4998=1,IF(B4998="",0,IF(J4998&lt;SeuilFugitive,1,0)),"")</f>
        <v/>
      </c>
      <c r="M4998" s="37" t="str">
        <f aca="false">IF(G4998=1,IF(B4998="",IF((Fin-A4998)*24&gt;SeuilFigee,1,0),IF(J4998&gt;SeuilFigee*3600,1,0)),"")</f>
        <v/>
      </c>
      <c r="N4998" s="0" t="str">
        <f aca="false">IF(G4998=1,IF(COUNTIF(H$2:H4998,H4998)=1,COUNTIF($H:$H,H4998),""),"")</f>
        <v/>
      </c>
      <c r="O4998" s="0" t="str">
        <f aca="false">IF(G4998=1,IF(COUNTIF(I$2:I4998,I4998)=1,COUNTIF($I:$I,I4998),""),"")</f>
        <v/>
      </c>
      <c r="P4998" s="38" t="str">
        <f aca="false">IF(G4998=1,IF(COUNTIFS(C$2:C4998,C4998,G$2:G4998,1)=1,COUNTIFS($C:$C,C4998,$G:$G,1)+ROW()/10000000,""),"")</f>
        <v/>
      </c>
      <c r="Q4998" s="0" t="str">
        <f aca="false">IF(K4998=1,IF(COUNTIFS(C$2:C4998,C4998,K$2:K4998,1)=1,1,0),"")</f>
        <v/>
      </c>
      <c r="R4998" s="0" t="str">
        <f aca="false">IF(M4998=1,IF(COUNTIFS(C$2:C4998,C4998,M$2:M4998,1)=1,1,0),"")</f>
        <v/>
      </c>
      <c r="S4998" s="0" t="str">
        <f aca="false">IF(L4998=1,IF(COUNTIFS(C$2:C4998,C4998,L$2:L4998,1)=1,1,0),"")</f>
        <v/>
      </c>
      <c r="T4998" s="38" t="str">
        <f aca="false">IF(N4998="","",N4998+ROW()/10000000)</f>
        <v/>
      </c>
      <c r="U4998" s="0" t="str">
        <f aca="false">IF(G4998=1,IF(B4998="",1,0),"")</f>
        <v/>
      </c>
    </row>
    <row r="4999" customFormat="false" ht="15" hidden="false" customHeight="false" outlineLevel="0" collapsed="false">
      <c r="A4999" s="35"/>
      <c r="B4999" s="35"/>
      <c r="G4999" s="0" t="str">
        <f aca="false">IF(A4999="","",IF(AND(A4999&gt;=Debut,A4999&lt;Fin),1,0))</f>
        <v/>
      </c>
      <c r="H4999" s="0" t="str">
        <f aca="false">IF(G4999=1,INT(ROUND((A4999-Debut)*86400,0)/600),"")</f>
        <v/>
      </c>
      <c r="I4999" s="0" t="str">
        <f aca="false">IF(G4999=1,INT(ROUND((A4999-Debut)*86400,0)/3600),"")</f>
        <v/>
      </c>
      <c r="J4999" s="0" t="str">
        <f aca="false">IF(OR(A4999="",B4999=""),"",ROUND((B4999-A4999)*86400,0))</f>
        <v/>
      </c>
      <c r="K4999" s="37" t="str">
        <f aca="false">IF(G4999=1,IF(COUNTIFS($C:$C,C4999,$G:$G,1,$A:$A,"&gt;="&amp;(A4999-FenetreInterm/86400),$A:$A,"&lt;="&amp;A4999)&gt;=NbInterm,1,0),"")</f>
        <v/>
      </c>
      <c r="L4999" s="37" t="str">
        <f aca="false">IF(G4999=1,IF(B4999="",0,IF(J4999&lt;SeuilFugitive,1,0)),"")</f>
        <v/>
      </c>
      <c r="M4999" s="37" t="str">
        <f aca="false">IF(G4999=1,IF(B4999="",IF((Fin-A4999)*24&gt;SeuilFigee,1,0),IF(J4999&gt;SeuilFigee*3600,1,0)),"")</f>
        <v/>
      </c>
      <c r="N4999" s="0" t="str">
        <f aca="false">IF(G4999=1,IF(COUNTIF(H$2:H4999,H4999)=1,COUNTIF($H:$H,H4999),""),"")</f>
        <v/>
      </c>
      <c r="O4999" s="0" t="str">
        <f aca="false">IF(G4999=1,IF(COUNTIF(I$2:I4999,I4999)=1,COUNTIF($I:$I,I4999),""),"")</f>
        <v/>
      </c>
      <c r="P4999" s="38" t="str">
        <f aca="false">IF(G4999=1,IF(COUNTIFS(C$2:C4999,C4999,G$2:G4999,1)=1,COUNTIFS($C:$C,C4999,$G:$G,1)+ROW()/10000000,""),"")</f>
        <v/>
      </c>
      <c r="Q4999" s="0" t="str">
        <f aca="false">IF(K4999=1,IF(COUNTIFS(C$2:C4999,C4999,K$2:K4999,1)=1,1,0),"")</f>
        <v/>
      </c>
      <c r="R4999" s="0" t="str">
        <f aca="false">IF(M4999=1,IF(COUNTIFS(C$2:C4999,C4999,M$2:M4999,1)=1,1,0),"")</f>
        <v/>
      </c>
      <c r="S4999" s="0" t="str">
        <f aca="false">IF(L4999=1,IF(COUNTIFS(C$2:C4999,C4999,L$2:L4999,1)=1,1,0),"")</f>
        <v/>
      </c>
      <c r="T4999" s="38" t="str">
        <f aca="false">IF(N4999="","",N4999+ROW()/10000000)</f>
        <v/>
      </c>
      <c r="U4999" s="0" t="str">
        <f aca="false">IF(G4999=1,IF(B4999="",1,0),"")</f>
        <v/>
      </c>
    </row>
    <row r="5000" customFormat="false" ht="15" hidden="false" customHeight="false" outlineLevel="0" collapsed="false">
      <c r="A5000" s="35"/>
      <c r="B5000" s="35"/>
      <c r="G5000" s="0" t="str">
        <f aca="false">IF(A5000="","",IF(AND(A5000&gt;=Debut,A5000&lt;Fin),1,0))</f>
        <v/>
      </c>
      <c r="H5000" s="0" t="str">
        <f aca="false">IF(G5000=1,INT(ROUND((A5000-Debut)*86400,0)/600),"")</f>
        <v/>
      </c>
      <c r="I5000" s="0" t="str">
        <f aca="false">IF(G5000=1,INT(ROUND((A5000-Debut)*86400,0)/3600),"")</f>
        <v/>
      </c>
      <c r="J5000" s="0" t="str">
        <f aca="false">IF(OR(A5000="",B5000=""),"",ROUND((B5000-A5000)*86400,0))</f>
        <v/>
      </c>
      <c r="K5000" s="37" t="str">
        <f aca="false">IF(G5000=1,IF(COUNTIFS($C:$C,C5000,$G:$G,1,$A:$A,"&gt;="&amp;(A5000-FenetreInterm/86400),$A:$A,"&lt;="&amp;A5000)&gt;=NbInterm,1,0),"")</f>
        <v/>
      </c>
      <c r="L5000" s="37" t="str">
        <f aca="false">IF(G5000=1,IF(B5000="",0,IF(J5000&lt;SeuilFugitive,1,0)),"")</f>
        <v/>
      </c>
      <c r="M5000" s="37" t="str">
        <f aca="false">IF(G5000=1,IF(B5000="",IF((Fin-A5000)*24&gt;SeuilFigee,1,0),IF(J5000&gt;SeuilFigee*3600,1,0)),"")</f>
        <v/>
      </c>
      <c r="N5000" s="0" t="str">
        <f aca="false">IF(G5000=1,IF(COUNTIF(H$2:H5000,H5000)=1,COUNTIF($H:$H,H5000),""),"")</f>
        <v/>
      </c>
      <c r="O5000" s="0" t="str">
        <f aca="false">IF(G5000=1,IF(COUNTIF(I$2:I5000,I5000)=1,COUNTIF($I:$I,I5000),""),"")</f>
        <v/>
      </c>
      <c r="P5000" s="38" t="str">
        <f aca="false">IF(G5000=1,IF(COUNTIFS(C$2:C5000,C5000,G$2:G5000,1)=1,COUNTIFS($C:$C,C5000,$G:$G,1)+ROW()/10000000,""),"")</f>
        <v/>
      </c>
      <c r="Q5000" s="0" t="str">
        <f aca="false">IF(K5000=1,IF(COUNTIFS(C$2:C5000,C5000,K$2:K5000,1)=1,1,0),"")</f>
        <v/>
      </c>
      <c r="R5000" s="0" t="str">
        <f aca="false">IF(M5000=1,IF(COUNTIFS(C$2:C5000,C5000,M$2:M5000,1)=1,1,0),"")</f>
        <v/>
      </c>
      <c r="S5000" s="0" t="str">
        <f aca="false">IF(L5000=1,IF(COUNTIFS(C$2:C5000,C5000,L$2:L5000,1)=1,1,0),"")</f>
        <v/>
      </c>
      <c r="T5000" s="38" t="str">
        <f aca="false">IF(N5000="","",N5000+ROW()/10000000)</f>
        <v/>
      </c>
      <c r="U5000" s="0" t="str">
        <f aca="false">IF(G5000=1,IF(B5000="",1,0),"")</f>
        <v/>
      </c>
    </row>
    <row r="5001" customFormat="false" ht="15" hidden="false" customHeight="false" outlineLevel="0" collapsed="false">
      <c r="A5001" s="35"/>
      <c r="B5001" s="35"/>
      <c r="G5001" s="0" t="str">
        <f aca="false">IF(A5001="","",IF(AND(A5001&gt;=Debut,A5001&lt;Fin),1,0))</f>
        <v/>
      </c>
      <c r="H5001" s="0" t="str">
        <f aca="false">IF(G5001=1,INT(ROUND((A5001-Debut)*86400,0)/600),"")</f>
        <v/>
      </c>
      <c r="I5001" s="0" t="str">
        <f aca="false">IF(G5001=1,INT(ROUND((A5001-Debut)*86400,0)/3600),"")</f>
        <v/>
      </c>
      <c r="J5001" s="0" t="str">
        <f aca="false">IF(OR(A5001="",B5001=""),"",ROUND((B5001-A5001)*86400,0))</f>
        <v/>
      </c>
      <c r="K5001" s="37" t="str">
        <f aca="false">IF(G5001=1,IF(COUNTIFS($C:$C,C5001,$G:$G,1,$A:$A,"&gt;="&amp;(A5001-FenetreInterm/86400),$A:$A,"&lt;="&amp;A5001)&gt;=NbInterm,1,0),"")</f>
        <v/>
      </c>
      <c r="L5001" s="37" t="str">
        <f aca="false">IF(G5001=1,IF(B5001="",0,IF(J5001&lt;SeuilFugitive,1,0)),"")</f>
        <v/>
      </c>
      <c r="M5001" s="37" t="str">
        <f aca="false">IF(G5001=1,IF(B5001="",IF((Fin-A5001)*24&gt;SeuilFigee,1,0),IF(J5001&gt;SeuilFigee*3600,1,0)),"")</f>
        <v/>
      </c>
      <c r="N5001" s="0" t="str">
        <f aca="false">IF(G5001=1,IF(COUNTIF(H$2:H5001,H5001)=1,COUNTIF($H:$H,H5001),""),"")</f>
        <v/>
      </c>
      <c r="O5001" s="0" t="str">
        <f aca="false">IF(G5001=1,IF(COUNTIF(I$2:I5001,I5001)=1,COUNTIF($I:$I,I5001),""),"")</f>
        <v/>
      </c>
      <c r="P5001" s="38" t="str">
        <f aca="false">IF(G5001=1,IF(COUNTIFS(C$2:C5001,C5001,G$2:G5001,1)=1,COUNTIFS($C:$C,C5001,$G:$G,1)+ROW()/10000000,""),"")</f>
        <v/>
      </c>
      <c r="Q5001" s="0" t="str">
        <f aca="false">IF(K5001=1,IF(COUNTIFS(C$2:C5001,C5001,K$2:K5001,1)=1,1,0),"")</f>
        <v/>
      </c>
      <c r="R5001" s="0" t="str">
        <f aca="false">IF(M5001=1,IF(COUNTIFS(C$2:C5001,C5001,M$2:M5001,1)=1,1,0),"")</f>
        <v/>
      </c>
      <c r="S5001" s="0" t="str">
        <f aca="false">IF(L5001=1,IF(COUNTIFS(C$2:C5001,C5001,L$2:L5001,1)=1,1,0),"")</f>
        <v/>
      </c>
      <c r="T5001" s="38" t="str">
        <f aca="false">IF(N5001="","",N5001+ROW()/10000000)</f>
        <v/>
      </c>
      <c r="U5001" s="0" t="str">
        <f aca="false">IF(G5001=1,IF(B5001="",1,0),"")</f>
        <v/>
      </c>
    </row>
    <row r="5002" customFormat="false" ht="15" hidden="false" customHeight="false" outlineLevel="0" collapsed="false">
      <c r="A5002" s="35"/>
      <c r="B5002" s="35"/>
      <c r="G5002" s="0" t="str">
        <f aca="false">IF(A5002="","",IF(AND(A5002&gt;=Debut,A5002&lt;Fin),1,0))</f>
        <v/>
      </c>
      <c r="H5002" s="0" t="str">
        <f aca="false">IF(G5002=1,INT(ROUND((A5002-Debut)*86400,0)/600),"")</f>
        <v/>
      </c>
      <c r="I5002" s="0" t="str">
        <f aca="false">IF(G5002=1,INT(ROUND((A5002-Debut)*86400,0)/3600),"")</f>
        <v/>
      </c>
      <c r="J5002" s="0" t="str">
        <f aca="false">IF(OR(A5002="",B5002=""),"",ROUND((B5002-A5002)*86400,0))</f>
        <v/>
      </c>
      <c r="K5002" s="37" t="str">
        <f aca="false">IF(G5002=1,IF(COUNTIFS($C:$C,C5002,$G:$G,1,$A:$A,"&gt;="&amp;(A5002-FenetreInterm/86400),$A:$A,"&lt;="&amp;A5002)&gt;=NbInterm,1,0),"")</f>
        <v/>
      </c>
      <c r="L5002" s="37" t="str">
        <f aca="false">IF(G5002=1,IF(B5002="",0,IF(J5002&lt;SeuilFugitive,1,0)),"")</f>
        <v/>
      </c>
      <c r="M5002" s="37" t="str">
        <f aca="false">IF(G5002=1,IF(B5002="",IF((Fin-A5002)*24&gt;SeuilFigee,1,0),IF(J5002&gt;SeuilFigee*3600,1,0)),"")</f>
        <v/>
      </c>
      <c r="N5002" s="0" t="str">
        <f aca="false">IF(G5002=1,IF(COUNTIF(H$2:H5002,H5002)=1,COUNTIF($H:$H,H5002),""),"")</f>
        <v/>
      </c>
      <c r="O5002" s="0" t="str">
        <f aca="false">IF(G5002=1,IF(COUNTIF(I$2:I5002,I5002)=1,COUNTIF($I:$I,I5002),""),"")</f>
        <v/>
      </c>
      <c r="P5002" s="38" t="str">
        <f aca="false">IF(G5002=1,IF(COUNTIFS(C$2:C5002,C5002,G$2:G5002,1)=1,COUNTIFS($C:$C,C5002,$G:$G,1)+ROW()/10000000,""),"")</f>
        <v/>
      </c>
      <c r="Q5002" s="0" t="str">
        <f aca="false">IF(K5002=1,IF(COUNTIFS(C$2:C5002,C5002,K$2:K5002,1)=1,1,0),"")</f>
        <v/>
      </c>
      <c r="R5002" s="0" t="str">
        <f aca="false">IF(M5002=1,IF(COUNTIFS(C$2:C5002,C5002,M$2:M5002,1)=1,1,0),"")</f>
        <v/>
      </c>
      <c r="S5002" s="0" t="str">
        <f aca="false">IF(L5002=1,IF(COUNTIFS(C$2:C5002,C5002,L$2:L5002,1)=1,1,0),"")</f>
        <v/>
      </c>
      <c r="T5002" s="38" t="str">
        <f aca="false">IF(N5002="","",N5002+ROW()/10000000)</f>
        <v/>
      </c>
      <c r="U5002" s="0" t="str">
        <f aca="false">IF(G5002=1,IF(B5002="",1,0),"")</f>
        <v/>
      </c>
    </row>
    <row r="5003" customFormat="false" ht="15" hidden="false" customHeight="false" outlineLevel="0" collapsed="false">
      <c r="A5003" s="35"/>
      <c r="B5003" s="35"/>
      <c r="G5003" s="0" t="str">
        <f aca="false">IF(A5003="","",IF(AND(A5003&gt;=Debut,A5003&lt;Fin),1,0))</f>
        <v/>
      </c>
      <c r="H5003" s="0" t="str">
        <f aca="false">IF(G5003=1,INT(ROUND((A5003-Debut)*86400,0)/600),"")</f>
        <v/>
      </c>
      <c r="I5003" s="0" t="str">
        <f aca="false">IF(G5003=1,INT(ROUND((A5003-Debut)*86400,0)/3600),"")</f>
        <v/>
      </c>
      <c r="J5003" s="0" t="str">
        <f aca="false">IF(OR(A5003="",B5003=""),"",ROUND((B5003-A5003)*86400,0))</f>
        <v/>
      </c>
      <c r="K5003" s="37" t="str">
        <f aca="false">IF(G5003=1,IF(COUNTIFS($C:$C,C5003,$G:$G,1,$A:$A,"&gt;="&amp;(A5003-FenetreInterm/86400),$A:$A,"&lt;="&amp;A5003)&gt;=NbInterm,1,0),"")</f>
        <v/>
      </c>
      <c r="L5003" s="37" t="str">
        <f aca="false">IF(G5003=1,IF(B5003="",0,IF(J5003&lt;SeuilFugitive,1,0)),"")</f>
        <v/>
      </c>
      <c r="M5003" s="37" t="str">
        <f aca="false">IF(G5003=1,IF(B5003="",IF((Fin-A5003)*24&gt;SeuilFigee,1,0),IF(J5003&gt;SeuilFigee*3600,1,0)),"")</f>
        <v/>
      </c>
      <c r="N5003" s="0" t="str">
        <f aca="false">IF(G5003=1,IF(COUNTIF(H$2:H5003,H5003)=1,COUNTIF($H:$H,H5003),""),"")</f>
        <v/>
      </c>
      <c r="O5003" s="0" t="str">
        <f aca="false">IF(G5003=1,IF(COUNTIF(I$2:I5003,I5003)=1,COUNTIF($I:$I,I5003),""),"")</f>
        <v/>
      </c>
      <c r="P5003" s="38" t="str">
        <f aca="false">IF(G5003=1,IF(COUNTIFS(C$2:C5003,C5003,G$2:G5003,1)=1,COUNTIFS($C:$C,C5003,$G:$G,1)+ROW()/10000000,""),"")</f>
        <v/>
      </c>
      <c r="Q5003" s="0" t="str">
        <f aca="false">IF(K5003=1,IF(COUNTIFS(C$2:C5003,C5003,K$2:K5003,1)=1,1,0),"")</f>
        <v/>
      </c>
      <c r="R5003" s="0" t="str">
        <f aca="false">IF(M5003=1,IF(COUNTIFS(C$2:C5003,C5003,M$2:M5003,1)=1,1,0),"")</f>
        <v/>
      </c>
      <c r="S5003" s="0" t="str">
        <f aca="false">IF(L5003=1,IF(COUNTIFS(C$2:C5003,C5003,L$2:L5003,1)=1,1,0),"")</f>
        <v/>
      </c>
      <c r="T5003" s="38" t="str">
        <f aca="false">IF(N5003="","",N5003+ROW()/10000000)</f>
        <v/>
      </c>
      <c r="U5003" s="0" t="str">
        <f aca="false">IF(G5003=1,IF(B5003="",1,0),"")</f>
        <v/>
      </c>
    </row>
    <row r="5004" customFormat="false" ht="15" hidden="false" customHeight="false" outlineLevel="0" collapsed="false">
      <c r="A5004" s="35"/>
      <c r="B5004" s="35"/>
      <c r="G5004" s="0" t="str">
        <f aca="false">IF(A5004="","",IF(AND(A5004&gt;=Debut,A5004&lt;Fin),1,0))</f>
        <v/>
      </c>
      <c r="H5004" s="0" t="str">
        <f aca="false">IF(G5004=1,INT(ROUND((A5004-Debut)*86400,0)/600),"")</f>
        <v/>
      </c>
      <c r="I5004" s="0" t="str">
        <f aca="false">IF(G5004=1,INT(ROUND((A5004-Debut)*86400,0)/3600),"")</f>
        <v/>
      </c>
      <c r="J5004" s="0" t="str">
        <f aca="false">IF(OR(A5004="",B5004=""),"",ROUND((B5004-A5004)*86400,0))</f>
        <v/>
      </c>
      <c r="K5004" s="37" t="str">
        <f aca="false">IF(G5004=1,IF(COUNTIFS($C:$C,C5004,$G:$G,1,$A:$A,"&gt;="&amp;(A5004-FenetreInterm/86400),$A:$A,"&lt;="&amp;A5004)&gt;=NbInterm,1,0),"")</f>
        <v/>
      </c>
      <c r="L5004" s="37" t="str">
        <f aca="false">IF(G5004=1,IF(B5004="",0,IF(J5004&lt;SeuilFugitive,1,0)),"")</f>
        <v/>
      </c>
      <c r="M5004" s="37" t="str">
        <f aca="false">IF(G5004=1,IF(B5004="",IF((Fin-A5004)*24&gt;SeuilFigee,1,0),IF(J5004&gt;SeuilFigee*3600,1,0)),"")</f>
        <v/>
      </c>
      <c r="N5004" s="0" t="str">
        <f aca="false">IF(G5004=1,IF(COUNTIF(H$2:H5004,H5004)=1,COUNTIF($H:$H,H5004),""),"")</f>
        <v/>
      </c>
      <c r="O5004" s="0" t="str">
        <f aca="false">IF(G5004=1,IF(COUNTIF(I$2:I5004,I5004)=1,COUNTIF($I:$I,I5004),""),"")</f>
        <v/>
      </c>
      <c r="P5004" s="38" t="str">
        <f aca="false">IF(G5004=1,IF(COUNTIFS(C$2:C5004,C5004,G$2:G5004,1)=1,COUNTIFS($C:$C,C5004,$G:$G,1)+ROW()/10000000,""),"")</f>
        <v/>
      </c>
      <c r="Q5004" s="0" t="str">
        <f aca="false">IF(K5004=1,IF(COUNTIFS(C$2:C5004,C5004,K$2:K5004,1)=1,1,0),"")</f>
        <v/>
      </c>
      <c r="R5004" s="0" t="str">
        <f aca="false">IF(M5004=1,IF(COUNTIFS(C$2:C5004,C5004,M$2:M5004,1)=1,1,0),"")</f>
        <v/>
      </c>
      <c r="S5004" s="0" t="str">
        <f aca="false">IF(L5004=1,IF(COUNTIFS(C$2:C5004,C5004,L$2:L5004,1)=1,1,0),"")</f>
        <v/>
      </c>
      <c r="T5004" s="38" t="str">
        <f aca="false">IF(N5004="","",N5004+ROW()/10000000)</f>
        <v/>
      </c>
      <c r="U5004" s="0" t="str">
        <f aca="false">IF(G5004=1,IF(B5004="",1,0),"")</f>
        <v/>
      </c>
    </row>
    <row r="5005" customFormat="false" ht="15" hidden="false" customHeight="false" outlineLevel="0" collapsed="false">
      <c r="A5005" s="35"/>
      <c r="B5005" s="35"/>
      <c r="G5005" s="0" t="str">
        <f aca="false">IF(A5005="","",IF(AND(A5005&gt;=Debut,A5005&lt;Fin),1,0))</f>
        <v/>
      </c>
      <c r="H5005" s="0" t="str">
        <f aca="false">IF(G5005=1,INT(ROUND((A5005-Debut)*86400,0)/600),"")</f>
        <v/>
      </c>
      <c r="I5005" s="0" t="str">
        <f aca="false">IF(G5005=1,INT(ROUND((A5005-Debut)*86400,0)/3600),"")</f>
        <v/>
      </c>
      <c r="J5005" s="0" t="str">
        <f aca="false">IF(OR(A5005="",B5005=""),"",ROUND((B5005-A5005)*86400,0))</f>
        <v/>
      </c>
      <c r="K5005" s="37" t="str">
        <f aca="false">IF(G5005=1,IF(COUNTIFS($C:$C,C5005,$G:$G,1,$A:$A,"&gt;="&amp;(A5005-FenetreInterm/86400),$A:$A,"&lt;="&amp;A5005)&gt;=NbInterm,1,0),"")</f>
        <v/>
      </c>
      <c r="L5005" s="37" t="str">
        <f aca="false">IF(G5005=1,IF(B5005="",0,IF(J5005&lt;SeuilFugitive,1,0)),"")</f>
        <v/>
      </c>
      <c r="M5005" s="37" t="str">
        <f aca="false">IF(G5005=1,IF(B5005="",IF((Fin-A5005)*24&gt;SeuilFigee,1,0),IF(J5005&gt;SeuilFigee*3600,1,0)),"")</f>
        <v/>
      </c>
      <c r="N5005" s="0" t="str">
        <f aca="false">IF(G5005=1,IF(COUNTIF(H$2:H5005,H5005)=1,COUNTIF($H:$H,H5005),""),"")</f>
        <v/>
      </c>
      <c r="O5005" s="0" t="str">
        <f aca="false">IF(G5005=1,IF(COUNTIF(I$2:I5005,I5005)=1,COUNTIF($I:$I,I5005),""),"")</f>
        <v/>
      </c>
      <c r="P5005" s="38" t="str">
        <f aca="false">IF(G5005=1,IF(COUNTIFS(C$2:C5005,C5005,G$2:G5005,1)=1,COUNTIFS($C:$C,C5005,$G:$G,1)+ROW()/10000000,""),"")</f>
        <v/>
      </c>
      <c r="Q5005" s="0" t="str">
        <f aca="false">IF(K5005=1,IF(COUNTIFS(C$2:C5005,C5005,K$2:K5005,1)=1,1,0),"")</f>
        <v/>
      </c>
      <c r="R5005" s="0" t="str">
        <f aca="false">IF(M5005=1,IF(COUNTIFS(C$2:C5005,C5005,M$2:M5005,1)=1,1,0),"")</f>
        <v/>
      </c>
      <c r="S5005" s="0" t="str">
        <f aca="false">IF(L5005=1,IF(COUNTIFS(C$2:C5005,C5005,L$2:L5005,1)=1,1,0),"")</f>
        <v/>
      </c>
      <c r="T5005" s="38" t="str">
        <f aca="false">IF(N5005="","",N5005+ROW()/10000000)</f>
        <v/>
      </c>
      <c r="U5005" s="0" t="str">
        <f aca="false">IF(G5005=1,IF(B5005="",1,0),"")</f>
        <v/>
      </c>
    </row>
    <row r="5006" customFormat="false" ht="15" hidden="false" customHeight="false" outlineLevel="0" collapsed="false">
      <c r="A5006" s="35"/>
      <c r="B5006" s="35"/>
      <c r="G5006" s="0" t="str">
        <f aca="false">IF(A5006="","",IF(AND(A5006&gt;=Debut,A5006&lt;Fin),1,0))</f>
        <v/>
      </c>
      <c r="H5006" s="0" t="str">
        <f aca="false">IF(G5006=1,INT(ROUND((A5006-Debut)*86400,0)/600),"")</f>
        <v/>
      </c>
      <c r="I5006" s="0" t="str">
        <f aca="false">IF(G5006=1,INT(ROUND((A5006-Debut)*86400,0)/3600),"")</f>
        <v/>
      </c>
      <c r="J5006" s="0" t="str">
        <f aca="false">IF(OR(A5006="",B5006=""),"",ROUND((B5006-A5006)*86400,0))</f>
        <v/>
      </c>
      <c r="K5006" s="37" t="str">
        <f aca="false">IF(G5006=1,IF(COUNTIFS($C:$C,C5006,$G:$G,1,$A:$A,"&gt;="&amp;(A5006-FenetreInterm/86400),$A:$A,"&lt;="&amp;A5006)&gt;=NbInterm,1,0),"")</f>
        <v/>
      </c>
      <c r="L5006" s="37" t="str">
        <f aca="false">IF(G5006=1,IF(B5006="",0,IF(J5006&lt;SeuilFugitive,1,0)),"")</f>
        <v/>
      </c>
      <c r="M5006" s="37" t="str">
        <f aca="false">IF(G5006=1,IF(B5006="",IF((Fin-A5006)*24&gt;SeuilFigee,1,0),IF(J5006&gt;SeuilFigee*3600,1,0)),"")</f>
        <v/>
      </c>
      <c r="N5006" s="0" t="str">
        <f aca="false">IF(G5006=1,IF(COUNTIF(H$2:H5006,H5006)=1,COUNTIF($H:$H,H5006),""),"")</f>
        <v/>
      </c>
      <c r="O5006" s="0" t="str">
        <f aca="false">IF(G5006=1,IF(COUNTIF(I$2:I5006,I5006)=1,COUNTIF($I:$I,I5006),""),"")</f>
        <v/>
      </c>
      <c r="P5006" s="38" t="str">
        <f aca="false">IF(G5006=1,IF(COUNTIFS(C$2:C5006,C5006,G$2:G5006,1)=1,COUNTIFS($C:$C,C5006,$G:$G,1)+ROW()/10000000,""),"")</f>
        <v/>
      </c>
      <c r="Q5006" s="0" t="str">
        <f aca="false">IF(K5006=1,IF(COUNTIFS(C$2:C5006,C5006,K$2:K5006,1)=1,1,0),"")</f>
        <v/>
      </c>
      <c r="R5006" s="0" t="str">
        <f aca="false">IF(M5006=1,IF(COUNTIFS(C$2:C5006,C5006,M$2:M5006,1)=1,1,0),"")</f>
        <v/>
      </c>
      <c r="S5006" s="0" t="str">
        <f aca="false">IF(L5006=1,IF(COUNTIFS(C$2:C5006,C5006,L$2:L5006,1)=1,1,0),"")</f>
        <v/>
      </c>
      <c r="T5006" s="38" t="str">
        <f aca="false">IF(N5006="","",N5006+ROW()/10000000)</f>
        <v/>
      </c>
      <c r="U5006" s="0" t="str">
        <f aca="false">IF(G5006=1,IF(B5006="",1,0),"")</f>
        <v/>
      </c>
    </row>
    <row r="5007" customFormat="false" ht="15" hidden="false" customHeight="false" outlineLevel="0" collapsed="false">
      <c r="A5007" s="35"/>
      <c r="B5007" s="35"/>
      <c r="G5007" s="0" t="str">
        <f aca="false">IF(A5007="","",IF(AND(A5007&gt;=Debut,A5007&lt;Fin),1,0))</f>
        <v/>
      </c>
      <c r="H5007" s="0" t="str">
        <f aca="false">IF(G5007=1,INT(ROUND((A5007-Debut)*86400,0)/600),"")</f>
        <v/>
      </c>
      <c r="I5007" s="0" t="str">
        <f aca="false">IF(G5007=1,INT(ROUND((A5007-Debut)*86400,0)/3600),"")</f>
        <v/>
      </c>
      <c r="J5007" s="0" t="str">
        <f aca="false">IF(OR(A5007="",B5007=""),"",ROUND((B5007-A5007)*86400,0))</f>
        <v/>
      </c>
      <c r="K5007" s="37" t="str">
        <f aca="false">IF(G5007=1,IF(COUNTIFS($C:$C,C5007,$G:$G,1,$A:$A,"&gt;="&amp;(A5007-FenetreInterm/86400),$A:$A,"&lt;="&amp;A5007)&gt;=NbInterm,1,0),"")</f>
        <v/>
      </c>
      <c r="L5007" s="37" t="str">
        <f aca="false">IF(G5007=1,IF(B5007="",0,IF(J5007&lt;SeuilFugitive,1,0)),"")</f>
        <v/>
      </c>
      <c r="M5007" s="37" t="str">
        <f aca="false">IF(G5007=1,IF(B5007="",IF((Fin-A5007)*24&gt;SeuilFigee,1,0),IF(J5007&gt;SeuilFigee*3600,1,0)),"")</f>
        <v/>
      </c>
      <c r="N5007" s="0" t="str">
        <f aca="false">IF(G5007=1,IF(COUNTIF(H$2:H5007,H5007)=1,COUNTIF($H:$H,H5007),""),"")</f>
        <v/>
      </c>
      <c r="O5007" s="0" t="str">
        <f aca="false">IF(G5007=1,IF(COUNTIF(I$2:I5007,I5007)=1,COUNTIF($I:$I,I5007),""),"")</f>
        <v/>
      </c>
      <c r="P5007" s="38" t="str">
        <f aca="false">IF(G5007=1,IF(COUNTIFS(C$2:C5007,C5007,G$2:G5007,1)=1,COUNTIFS($C:$C,C5007,$G:$G,1)+ROW()/10000000,""),"")</f>
        <v/>
      </c>
      <c r="Q5007" s="0" t="str">
        <f aca="false">IF(K5007=1,IF(COUNTIFS(C$2:C5007,C5007,K$2:K5007,1)=1,1,0),"")</f>
        <v/>
      </c>
      <c r="R5007" s="0" t="str">
        <f aca="false">IF(M5007=1,IF(COUNTIFS(C$2:C5007,C5007,M$2:M5007,1)=1,1,0),"")</f>
        <v/>
      </c>
      <c r="S5007" s="0" t="str">
        <f aca="false">IF(L5007=1,IF(COUNTIFS(C$2:C5007,C5007,L$2:L5007,1)=1,1,0),"")</f>
        <v/>
      </c>
      <c r="T5007" s="38" t="str">
        <f aca="false">IF(N5007="","",N5007+ROW()/10000000)</f>
        <v/>
      </c>
      <c r="U5007" s="0" t="str">
        <f aca="false">IF(G5007=1,IF(B5007="",1,0),"")</f>
        <v/>
      </c>
    </row>
    <row r="5008" customFormat="false" ht="15" hidden="false" customHeight="false" outlineLevel="0" collapsed="false">
      <c r="A5008" s="35"/>
      <c r="B5008" s="35"/>
      <c r="G5008" s="0" t="str">
        <f aca="false">IF(A5008="","",IF(AND(A5008&gt;=Debut,A5008&lt;Fin),1,0))</f>
        <v/>
      </c>
      <c r="H5008" s="0" t="str">
        <f aca="false">IF(G5008=1,INT(ROUND((A5008-Debut)*86400,0)/600),"")</f>
        <v/>
      </c>
      <c r="I5008" s="0" t="str">
        <f aca="false">IF(G5008=1,INT(ROUND((A5008-Debut)*86400,0)/3600),"")</f>
        <v/>
      </c>
      <c r="J5008" s="0" t="str">
        <f aca="false">IF(OR(A5008="",B5008=""),"",ROUND((B5008-A5008)*86400,0))</f>
        <v/>
      </c>
      <c r="K5008" s="37" t="str">
        <f aca="false">IF(G5008=1,IF(COUNTIFS($C:$C,C5008,$G:$G,1,$A:$A,"&gt;="&amp;(A5008-FenetreInterm/86400),$A:$A,"&lt;="&amp;A5008)&gt;=NbInterm,1,0),"")</f>
        <v/>
      </c>
      <c r="L5008" s="37" t="str">
        <f aca="false">IF(G5008=1,IF(B5008="",0,IF(J5008&lt;SeuilFugitive,1,0)),"")</f>
        <v/>
      </c>
      <c r="M5008" s="37" t="str">
        <f aca="false">IF(G5008=1,IF(B5008="",IF((Fin-A5008)*24&gt;SeuilFigee,1,0),IF(J5008&gt;SeuilFigee*3600,1,0)),"")</f>
        <v/>
      </c>
      <c r="N5008" s="0" t="str">
        <f aca="false">IF(G5008=1,IF(COUNTIF(H$2:H5008,H5008)=1,COUNTIF($H:$H,H5008),""),"")</f>
        <v/>
      </c>
      <c r="O5008" s="0" t="str">
        <f aca="false">IF(G5008=1,IF(COUNTIF(I$2:I5008,I5008)=1,COUNTIF($I:$I,I5008),""),"")</f>
        <v/>
      </c>
      <c r="P5008" s="38" t="str">
        <f aca="false">IF(G5008=1,IF(COUNTIFS(C$2:C5008,C5008,G$2:G5008,1)=1,COUNTIFS($C:$C,C5008,$G:$G,1)+ROW()/10000000,""),"")</f>
        <v/>
      </c>
      <c r="Q5008" s="0" t="str">
        <f aca="false">IF(K5008=1,IF(COUNTIFS(C$2:C5008,C5008,K$2:K5008,1)=1,1,0),"")</f>
        <v/>
      </c>
      <c r="R5008" s="0" t="str">
        <f aca="false">IF(M5008=1,IF(COUNTIFS(C$2:C5008,C5008,M$2:M5008,1)=1,1,0),"")</f>
        <v/>
      </c>
      <c r="S5008" s="0" t="str">
        <f aca="false">IF(L5008=1,IF(COUNTIFS(C$2:C5008,C5008,L$2:L5008,1)=1,1,0),"")</f>
        <v/>
      </c>
      <c r="T5008" s="38" t="str">
        <f aca="false">IF(N5008="","",N5008+ROW()/10000000)</f>
        <v/>
      </c>
      <c r="U5008" s="0" t="str">
        <f aca="false">IF(G5008=1,IF(B5008="",1,0),"")</f>
        <v/>
      </c>
    </row>
    <row r="5009" customFormat="false" ht="15" hidden="false" customHeight="false" outlineLevel="0" collapsed="false">
      <c r="A5009" s="35"/>
      <c r="B5009" s="35"/>
      <c r="G5009" s="0" t="str">
        <f aca="false">IF(A5009="","",IF(AND(A5009&gt;=Debut,A5009&lt;Fin),1,0))</f>
        <v/>
      </c>
      <c r="H5009" s="0" t="str">
        <f aca="false">IF(G5009=1,INT(ROUND((A5009-Debut)*86400,0)/600),"")</f>
        <v/>
      </c>
      <c r="I5009" s="0" t="str">
        <f aca="false">IF(G5009=1,INT(ROUND((A5009-Debut)*86400,0)/3600),"")</f>
        <v/>
      </c>
      <c r="J5009" s="0" t="str">
        <f aca="false">IF(OR(A5009="",B5009=""),"",ROUND((B5009-A5009)*86400,0))</f>
        <v/>
      </c>
      <c r="K5009" s="37" t="str">
        <f aca="false">IF(G5009=1,IF(COUNTIFS($C:$C,C5009,$G:$G,1,$A:$A,"&gt;="&amp;(A5009-FenetreInterm/86400),$A:$A,"&lt;="&amp;A5009)&gt;=NbInterm,1,0),"")</f>
        <v/>
      </c>
      <c r="L5009" s="37" t="str">
        <f aca="false">IF(G5009=1,IF(B5009="",0,IF(J5009&lt;SeuilFugitive,1,0)),"")</f>
        <v/>
      </c>
      <c r="M5009" s="37" t="str">
        <f aca="false">IF(G5009=1,IF(B5009="",IF((Fin-A5009)*24&gt;SeuilFigee,1,0),IF(J5009&gt;SeuilFigee*3600,1,0)),"")</f>
        <v/>
      </c>
      <c r="N5009" s="0" t="str">
        <f aca="false">IF(G5009=1,IF(COUNTIF(H$2:H5009,H5009)=1,COUNTIF($H:$H,H5009),""),"")</f>
        <v/>
      </c>
      <c r="O5009" s="0" t="str">
        <f aca="false">IF(G5009=1,IF(COUNTIF(I$2:I5009,I5009)=1,COUNTIF($I:$I,I5009),""),"")</f>
        <v/>
      </c>
      <c r="P5009" s="38" t="str">
        <f aca="false">IF(G5009=1,IF(COUNTIFS(C$2:C5009,C5009,G$2:G5009,1)=1,COUNTIFS($C:$C,C5009,$G:$G,1)+ROW()/10000000,""),"")</f>
        <v/>
      </c>
      <c r="Q5009" s="0" t="str">
        <f aca="false">IF(K5009=1,IF(COUNTIFS(C$2:C5009,C5009,K$2:K5009,1)=1,1,0),"")</f>
        <v/>
      </c>
      <c r="R5009" s="0" t="str">
        <f aca="false">IF(M5009=1,IF(COUNTIFS(C$2:C5009,C5009,M$2:M5009,1)=1,1,0),"")</f>
        <v/>
      </c>
      <c r="S5009" s="0" t="str">
        <f aca="false">IF(L5009=1,IF(COUNTIFS(C$2:C5009,C5009,L$2:L5009,1)=1,1,0),"")</f>
        <v/>
      </c>
      <c r="T5009" s="38" t="str">
        <f aca="false">IF(N5009="","",N5009+ROW()/10000000)</f>
        <v/>
      </c>
      <c r="U5009" s="0" t="str">
        <f aca="false">IF(G5009=1,IF(B5009="",1,0),"")</f>
        <v/>
      </c>
    </row>
    <row r="5010" customFormat="false" ht="15" hidden="false" customHeight="false" outlineLevel="0" collapsed="false">
      <c r="A5010" s="35"/>
      <c r="B5010" s="35"/>
      <c r="G5010" s="0" t="str">
        <f aca="false">IF(A5010="","",IF(AND(A5010&gt;=Debut,A5010&lt;Fin),1,0))</f>
        <v/>
      </c>
      <c r="H5010" s="0" t="str">
        <f aca="false">IF(G5010=1,INT(ROUND((A5010-Debut)*86400,0)/600),"")</f>
        <v/>
      </c>
      <c r="I5010" s="0" t="str">
        <f aca="false">IF(G5010=1,INT(ROUND((A5010-Debut)*86400,0)/3600),"")</f>
        <v/>
      </c>
      <c r="J5010" s="0" t="str">
        <f aca="false">IF(OR(A5010="",B5010=""),"",ROUND((B5010-A5010)*86400,0))</f>
        <v/>
      </c>
      <c r="K5010" s="37" t="str">
        <f aca="false">IF(G5010=1,IF(COUNTIFS($C:$C,C5010,$G:$G,1,$A:$A,"&gt;="&amp;(A5010-FenetreInterm/86400),$A:$A,"&lt;="&amp;A5010)&gt;=NbInterm,1,0),"")</f>
        <v/>
      </c>
      <c r="L5010" s="37" t="str">
        <f aca="false">IF(G5010=1,IF(B5010="",0,IF(J5010&lt;SeuilFugitive,1,0)),"")</f>
        <v/>
      </c>
      <c r="M5010" s="37" t="str">
        <f aca="false">IF(G5010=1,IF(B5010="",IF((Fin-A5010)*24&gt;SeuilFigee,1,0),IF(J5010&gt;SeuilFigee*3600,1,0)),"")</f>
        <v/>
      </c>
      <c r="N5010" s="0" t="str">
        <f aca="false">IF(G5010=1,IF(COUNTIF(H$2:H5010,H5010)=1,COUNTIF($H:$H,H5010),""),"")</f>
        <v/>
      </c>
      <c r="O5010" s="0" t="str">
        <f aca="false">IF(G5010=1,IF(COUNTIF(I$2:I5010,I5010)=1,COUNTIF($I:$I,I5010),""),"")</f>
        <v/>
      </c>
      <c r="P5010" s="38" t="str">
        <f aca="false">IF(G5010=1,IF(COUNTIFS(C$2:C5010,C5010,G$2:G5010,1)=1,COUNTIFS($C:$C,C5010,$G:$G,1)+ROW()/10000000,""),"")</f>
        <v/>
      </c>
      <c r="Q5010" s="0" t="str">
        <f aca="false">IF(K5010=1,IF(COUNTIFS(C$2:C5010,C5010,K$2:K5010,1)=1,1,0),"")</f>
        <v/>
      </c>
      <c r="R5010" s="0" t="str">
        <f aca="false">IF(M5010=1,IF(COUNTIFS(C$2:C5010,C5010,M$2:M5010,1)=1,1,0),"")</f>
        <v/>
      </c>
      <c r="S5010" s="0" t="str">
        <f aca="false">IF(L5010=1,IF(COUNTIFS(C$2:C5010,C5010,L$2:L5010,1)=1,1,0),"")</f>
        <v/>
      </c>
      <c r="T5010" s="38" t="str">
        <f aca="false">IF(N5010="","",N5010+ROW()/10000000)</f>
        <v/>
      </c>
      <c r="U5010" s="0" t="str">
        <f aca="false">IF(G5010=1,IF(B5010="",1,0),"")</f>
        <v/>
      </c>
    </row>
    <row r="5011" customFormat="false" ht="15" hidden="false" customHeight="false" outlineLevel="0" collapsed="false">
      <c r="A5011" s="35"/>
      <c r="B5011" s="35"/>
      <c r="G5011" s="0" t="str">
        <f aca="false">IF(A5011="","",IF(AND(A5011&gt;=Debut,A5011&lt;Fin),1,0))</f>
        <v/>
      </c>
      <c r="H5011" s="0" t="str">
        <f aca="false">IF(G5011=1,INT(ROUND((A5011-Debut)*86400,0)/600),"")</f>
        <v/>
      </c>
      <c r="I5011" s="0" t="str">
        <f aca="false">IF(G5011=1,INT(ROUND((A5011-Debut)*86400,0)/3600),"")</f>
        <v/>
      </c>
      <c r="J5011" s="0" t="str">
        <f aca="false">IF(OR(A5011="",B5011=""),"",ROUND((B5011-A5011)*86400,0))</f>
        <v/>
      </c>
      <c r="K5011" s="37" t="str">
        <f aca="false">IF(G5011=1,IF(COUNTIFS($C:$C,C5011,$G:$G,1,$A:$A,"&gt;="&amp;(A5011-FenetreInterm/86400),$A:$A,"&lt;="&amp;A5011)&gt;=NbInterm,1,0),"")</f>
        <v/>
      </c>
      <c r="L5011" s="37" t="str">
        <f aca="false">IF(G5011=1,IF(B5011="",0,IF(J5011&lt;SeuilFugitive,1,0)),"")</f>
        <v/>
      </c>
      <c r="M5011" s="37" t="str">
        <f aca="false">IF(G5011=1,IF(B5011="",IF((Fin-A5011)*24&gt;SeuilFigee,1,0),IF(J5011&gt;SeuilFigee*3600,1,0)),"")</f>
        <v/>
      </c>
      <c r="N5011" s="0" t="str">
        <f aca="false">IF(G5011=1,IF(COUNTIF(H$2:H5011,H5011)=1,COUNTIF($H:$H,H5011),""),"")</f>
        <v/>
      </c>
      <c r="O5011" s="0" t="str">
        <f aca="false">IF(G5011=1,IF(COUNTIF(I$2:I5011,I5011)=1,COUNTIF($I:$I,I5011),""),"")</f>
        <v/>
      </c>
      <c r="P5011" s="38" t="str">
        <f aca="false">IF(G5011=1,IF(COUNTIFS(C$2:C5011,C5011,G$2:G5011,1)=1,COUNTIFS($C:$C,C5011,$G:$G,1)+ROW()/10000000,""),"")</f>
        <v/>
      </c>
      <c r="Q5011" s="0" t="str">
        <f aca="false">IF(K5011=1,IF(COUNTIFS(C$2:C5011,C5011,K$2:K5011,1)=1,1,0),"")</f>
        <v/>
      </c>
      <c r="R5011" s="0" t="str">
        <f aca="false">IF(M5011=1,IF(COUNTIFS(C$2:C5011,C5011,M$2:M5011,1)=1,1,0),"")</f>
        <v/>
      </c>
      <c r="S5011" s="0" t="str">
        <f aca="false">IF(L5011=1,IF(COUNTIFS(C$2:C5011,C5011,L$2:L5011,1)=1,1,0),"")</f>
        <v/>
      </c>
      <c r="T5011" s="38" t="str">
        <f aca="false">IF(N5011="","",N5011+ROW()/10000000)</f>
        <v/>
      </c>
      <c r="U5011" s="0" t="str">
        <f aca="false">IF(G5011=1,IF(B5011="",1,0),"")</f>
        <v/>
      </c>
    </row>
    <row r="5012" customFormat="false" ht="15" hidden="false" customHeight="false" outlineLevel="0" collapsed="false">
      <c r="A5012" s="35"/>
      <c r="B5012" s="35"/>
      <c r="G5012" s="0" t="str">
        <f aca="false">IF(A5012="","",IF(AND(A5012&gt;=Debut,A5012&lt;Fin),1,0))</f>
        <v/>
      </c>
      <c r="H5012" s="0" t="str">
        <f aca="false">IF(G5012=1,INT(ROUND((A5012-Debut)*86400,0)/600),"")</f>
        <v/>
      </c>
      <c r="I5012" s="0" t="str">
        <f aca="false">IF(G5012=1,INT(ROUND((A5012-Debut)*86400,0)/3600),"")</f>
        <v/>
      </c>
      <c r="J5012" s="0" t="str">
        <f aca="false">IF(OR(A5012="",B5012=""),"",ROUND((B5012-A5012)*86400,0))</f>
        <v/>
      </c>
      <c r="K5012" s="37" t="str">
        <f aca="false">IF(G5012=1,IF(COUNTIFS($C:$C,C5012,$G:$G,1,$A:$A,"&gt;="&amp;(A5012-FenetreInterm/86400),$A:$A,"&lt;="&amp;A5012)&gt;=NbInterm,1,0),"")</f>
        <v/>
      </c>
      <c r="L5012" s="37" t="str">
        <f aca="false">IF(G5012=1,IF(B5012="",0,IF(J5012&lt;SeuilFugitive,1,0)),"")</f>
        <v/>
      </c>
      <c r="M5012" s="37" t="str">
        <f aca="false">IF(G5012=1,IF(B5012="",IF((Fin-A5012)*24&gt;SeuilFigee,1,0),IF(J5012&gt;SeuilFigee*3600,1,0)),"")</f>
        <v/>
      </c>
      <c r="N5012" s="0" t="str">
        <f aca="false">IF(G5012=1,IF(COUNTIF(H$2:H5012,H5012)=1,COUNTIF($H:$H,H5012),""),"")</f>
        <v/>
      </c>
      <c r="O5012" s="0" t="str">
        <f aca="false">IF(G5012=1,IF(COUNTIF(I$2:I5012,I5012)=1,COUNTIF($I:$I,I5012),""),"")</f>
        <v/>
      </c>
      <c r="P5012" s="38" t="str">
        <f aca="false">IF(G5012=1,IF(COUNTIFS(C$2:C5012,C5012,G$2:G5012,1)=1,COUNTIFS($C:$C,C5012,$G:$G,1)+ROW()/10000000,""),"")</f>
        <v/>
      </c>
      <c r="Q5012" s="0" t="str">
        <f aca="false">IF(K5012=1,IF(COUNTIFS(C$2:C5012,C5012,K$2:K5012,1)=1,1,0),"")</f>
        <v/>
      </c>
      <c r="R5012" s="0" t="str">
        <f aca="false">IF(M5012=1,IF(COUNTIFS(C$2:C5012,C5012,M$2:M5012,1)=1,1,0),"")</f>
        <v/>
      </c>
      <c r="S5012" s="0" t="str">
        <f aca="false">IF(L5012=1,IF(COUNTIFS(C$2:C5012,C5012,L$2:L5012,1)=1,1,0),"")</f>
        <v/>
      </c>
      <c r="T5012" s="38" t="str">
        <f aca="false">IF(N5012="","",N5012+ROW()/10000000)</f>
        <v/>
      </c>
      <c r="U5012" s="0" t="str">
        <f aca="false">IF(G5012=1,IF(B5012="",1,0),"")</f>
        <v/>
      </c>
    </row>
    <row r="5013" customFormat="false" ht="15" hidden="false" customHeight="false" outlineLevel="0" collapsed="false">
      <c r="A5013" s="35"/>
      <c r="B5013" s="35"/>
      <c r="G5013" s="0" t="str">
        <f aca="false">IF(A5013="","",IF(AND(A5013&gt;=Debut,A5013&lt;Fin),1,0))</f>
        <v/>
      </c>
      <c r="H5013" s="0" t="str">
        <f aca="false">IF(G5013=1,INT(ROUND((A5013-Debut)*86400,0)/600),"")</f>
        <v/>
      </c>
      <c r="I5013" s="0" t="str">
        <f aca="false">IF(G5013=1,INT(ROUND((A5013-Debut)*86400,0)/3600),"")</f>
        <v/>
      </c>
      <c r="J5013" s="0" t="str">
        <f aca="false">IF(OR(A5013="",B5013=""),"",ROUND((B5013-A5013)*86400,0))</f>
        <v/>
      </c>
      <c r="K5013" s="37" t="str">
        <f aca="false">IF(G5013=1,IF(COUNTIFS($C:$C,C5013,$G:$G,1,$A:$A,"&gt;="&amp;(A5013-FenetreInterm/86400),$A:$A,"&lt;="&amp;A5013)&gt;=NbInterm,1,0),"")</f>
        <v/>
      </c>
      <c r="L5013" s="37" t="str">
        <f aca="false">IF(G5013=1,IF(B5013="",0,IF(J5013&lt;SeuilFugitive,1,0)),"")</f>
        <v/>
      </c>
      <c r="M5013" s="37" t="str">
        <f aca="false">IF(G5013=1,IF(B5013="",IF((Fin-A5013)*24&gt;SeuilFigee,1,0),IF(J5013&gt;SeuilFigee*3600,1,0)),"")</f>
        <v/>
      </c>
      <c r="N5013" s="0" t="str">
        <f aca="false">IF(G5013=1,IF(COUNTIF(H$2:H5013,H5013)=1,COUNTIF($H:$H,H5013),""),"")</f>
        <v/>
      </c>
      <c r="O5013" s="0" t="str">
        <f aca="false">IF(G5013=1,IF(COUNTIF(I$2:I5013,I5013)=1,COUNTIF($I:$I,I5013),""),"")</f>
        <v/>
      </c>
      <c r="P5013" s="38" t="str">
        <f aca="false">IF(G5013=1,IF(COUNTIFS(C$2:C5013,C5013,G$2:G5013,1)=1,COUNTIFS($C:$C,C5013,$G:$G,1)+ROW()/10000000,""),"")</f>
        <v/>
      </c>
      <c r="Q5013" s="0" t="str">
        <f aca="false">IF(K5013=1,IF(COUNTIFS(C$2:C5013,C5013,K$2:K5013,1)=1,1,0),"")</f>
        <v/>
      </c>
      <c r="R5013" s="0" t="str">
        <f aca="false">IF(M5013=1,IF(COUNTIFS(C$2:C5013,C5013,M$2:M5013,1)=1,1,0),"")</f>
        <v/>
      </c>
      <c r="S5013" s="0" t="str">
        <f aca="false">IF(L5013=1,IF(COUNTIFS(C$2:C5013,C5013,L$2:L5013,1)=1,1,0),"")</f>
        <v/>
      </c>
      <c r="T5013" s="38" t="str">
        <f aca="false">IF(N5013="","",N5013+ROW()/10000000)</f>
        <v/>
      </c>
      <c r="U5013" s="0" t="str">
        <f aca="false">IF(G5013=1,IF(B5013="",1,0),"")</f>
        <v/>
      </c>
    </row>
    <row r="5014" customFormat="false" ht="15" hidden="false" customHeight="false" outlineLevel="0" collapsed="false">
      <c r="A5014" s="35"/>
      <c r="B5014" s="35"/>
      <c r="G5014" s="0" t="str">
        <f aca="false">IF(A5014="","",IF(AND(A5014&gt;=Debut,A5014&lt;Fin),1,0))</f>
        <v/>
      </c>
      <c r="H5014" s="0" t="str">
        <f aca="false">IF(G5014=1,INT(ROUND((A5014-Debut)*86400,0)/600),"")</f>
        <v/>
      </c>
      <c r="I5014" s="0" t="str">
        <f aca="false">IF(G5014=1,INT(ROUND((A5014-Debut)*86400,0)/3600),"")</f>
        <v/>
      </c>
      <c r="J5014" s="0" t="str">
        <f aca="false">IF(OR(A5014="",B5014=""),"",ROUND((B5014-A5014)*86400,0))</f>
        <v/>
      </c>
      <c r="K5014" s="37" t="str">
        <f aca="false">IF(G5014=1,IF(COUNTIFS($C:$C,C5014,$G:$G,1,$A:$A,"&gt;="&amp;(A5014-FenetreInterm/86400),$A:$A,"&lt;="&amp;A5014)&gt;=NbInterm,1,0),"")</f>
        <v/>
      </c>
      <c r="L5014" s="37" t="str">
        <f aca="false">IF(G5014=1,IF(B5014="",0,IF(J5014&lt;SeuilFugitive,1,0)),"")</f>
        <v/>
      </c>
      <c r="M5014" s="37" t="str">
        <f aca="false">IF(G5014=1,IF(B5014="",IF((Fin-A5014)*24&gt;SeuilFigee,1,0),IF(J5014&gt;SeuilFigee*3600,1,0)),"")</f>
        <v/>
      </c>
      <c r="N5014" s="0" t="str">
        <f aca="false">IF(G5014=1,IF(COUNTIF(H$2:H5014,H5014)=1,COUNTIF($H:$H,H5014),""),"")</f>
        <v/>
      </c>
      <c r="O5014" s="0" t="str">
        <f aca="false">IF(G5014=1,IF(COUNTIF(I$2:I5014,I5014)=1,COUNTIF($I:$I,I5014),""),"")</f>
        <v/>
      </c>
      <c r="P5014" s="38" t="str">
        <f aca="false">IF(G5014=1,IF(COUNTIFS(C$2:C5014,C5014,G$2:G5014,1)=1,COUNTIFS($C:$C,C5014,$G:$G,1)+ROW()/10000000,""),"")</f>
        <v/>
      </c>
      <c r="Q5014" s="0" t="str">
        <f aca="false">IF(K5014=1,IF(COUNTIFS(C$2:C5014,C5014,K$2:K5014,1)=1,1,0),"")</f>
        <v/>
      </c>
      <c r="R5014" s="0" t="str">
        <f aca="false">IF(M5014=1,IF(COUNTIFS(C$2:C5014,C5014,M$2:M5014,1)=1,1,0),"")</f>
        <v/>
      </c>
      <c r="S5014" s="0" t="str">
        <f aca="false">IF(L5014=1,IF(COUNTIFS(C$2:C5014,C5014,L$2:L5014,1)=1,1,0),"")</f>
        <v/>
      </c>
      <c r="T5014" s="38" t="str">
        <f aca="false">IF(N5014="","",N5014+ROW()/10000000)</f>
        <v/>
      </c>
      <c r="U5014" s="0" t="str">
        <f aca="false">IF(G5014=1,IF(B5014="",1,0),"")</f>
        <v/>
      </c>
    </row>
    <row r="5015" customFormat="false" ht="15" hidden="false" customHeight="false" outlineLevel="0" collapsed="false">
      <c r="A5015" s="35"/>
      <c r="B5015" s="35"/>
      <c r="G5015" s="0" t="str">
        <f aca="false">IF(A5015="","",IF(AND(A5015&gt;=Debut,A5015&lt;Fin),1,0))</f>
        <v/>
      </c>
      <c r="H5015" s="0" t="str">
        <f aca="false">IF(G5015=1,INT(ROUND((A5015-Debut)*86400,0)/600),"")</f>
        <v/>
      </c>
      <c r="I5015" s="0" t="str">
        <f aca="false">IF(G5015=1,INT(ROUND((A5015-Debut)*86400,0)/3600),"")</f>
        <v/>
      </c>
      <c r="J5015" s="0" t="str">
        <f aca="false">IF(OR(A5015="",B5015=""),"",ROUND((B5015-A5015)*86400,0))</f>
        <v/>
      </c>
      <c r="K5015" s="37" t="str">
        <f aca="false">IF(G5015=1,IF(COUNTIFS($C:$C,C5015,$G:$G,1,$A:$A,"&gt;="&amp;(A5015-FenetreInterm/86400),$A:$A,"&lt;="&amp;A5015)&gt;=NbInterm,1,0),"")</f>
        <v/>
      </c>
      <c r="L5015" s="37" t="str">
        <f aca="false">IF(G5015=1,IF(B5015="",0,IF(J5015&lt;SeuilFugitive,1,0)),"")</f>
        <v/>
      </c>
      <c r="M5015" s="37" t="str">
        <f aca="false">IF(G5015=1,IF(B5015="",IF((Fin-A5015)*24&gt;SeuilFigee,1,0),IF(J5015&gt;SeuilFigee*3600,1,0)),"")</f>
        <v/>
      </c>
      <c r="N5015" s="0" t="str">
        <f aca="false">IF(G5015=1,IF(COUNTIF(H$2:H5015,H5015)=1,COUNTIF($H:$H,H5015),""),"")</f>
        <v/>
      </c>
      <c r="O5015" s="0" t="str">
        <f aca="false">IF(G5015=1,IF(COUNTIF(I$2:I5015,I5015)=1,COUNTIF($I:$I,I5015),""),"")</f>
        <v/>
      </c>
      <c r="P5015" s="38" t="str">
        <f aca="false">IF(G5015=1,IF(COUNTIFS(C$2:C5015,C5015,G$2:G5015,1)=1,COUNTIFS($C:$C,C5015,$G:$G,1)+ROW()/10000000,""),"")</f>
        <v/>
      </c>
      <c r="Q5015" s="0" t="str">
        <f aca="false">IF(K5015=1,IF(COUNTIFS(C$2:C5015,C5015,K$2:K5015,1)=1,1,0),"")</f>
        <v/>
      </c>
      <c r="R5015" s="0" t="str">
        <f aca="false">IF(M5015=1,IF(COUNTIFS(C$2:C5015,C5015,M$2:M5015,1)=1,1,0),"")</f>
        <v/>
      </c>
      <c r="S5015" s="0" t="str">
        <f aca="false">IF(L5015=1,IF(COUNTIFS(C$2:C5015,C5015,L$2:L5015,1)=1,1,0),"")</f>
        <v/>
      </c>
      <c r="T5015" s="38" t="str">
        <f aca="false">IF(N5015="","",N5015+ROW()/10000000)</f>
        <v/>
      </c>
      <c r="U5015" s="0" t="str">
        <f aca="false">IF(G5015=1,IF(B5015="",1,0),"")</f>
        <v/>
      </c>
    </row>
    <row r="5016" customFormat="false" ht="15" hidden="false" customHeight="false" outlineLevel="0" collapsed="false">
      <c r="A5016" s="35"/>
      <c r="B5016" s="35"/>
      <c r="G5016" s="0" t="str">
        <f aca="false">IF(A5016="","",IF(AND(A5016&gt;=Debut,A5016&lt;Fin),1,0))</f>
        <v/>
      </c>
      <c r="H5016" s="0" t="str">
        <f aca="false">IF(G5016=1,INT(ROUND((A5016-Debut)*86400,0)/600),"")</f>
        <v/>
      </c>
      <c r="I5016" s="0" t="str">
        <f aca="false">IF(G5016=1,INT(ROUND((A5016-Debut)*86400,0)/3600),"")</f>
        <v/>
      </c>
      <c r="J5016" s="0" t="str">
        <f aca="false">IF(OR(A5016="",B5016=""),"",ROUND((B5016-A5016)*86400,0))</f>
        <v/>
      </c>
      <c r="K5016" s="37" t="str">
        <f aca="false">IF(G5016=1,IF(COUNTIFS($C:$C,C5016,$G:$G,1,$A:$A,"&gt;="&amp;(A5016-FenetreInterm/86400),$A:$A,"&lt;="&amp;A5016)&gt;=NbInterm,1,0),"")</f>
        <v/>
      </c>
      <c r="L5016" s="37" t="str">
        <f aca="false">IF(G5016=1,IF(B5016="",0,IF(J5016&lt;SeuilFugitive,1,0)),"")</f>
        <v/>
      </c>
      <c r="M5016" s="37" t="str">
        <f aca="false">IF(G5016=1,IF(B5016="",IF((Fin-A5016)*24&gt;SeuilFigee,1,0),IF(J5016&gt;SeuilFigee*3600,1,0)),"")</f>
        <v/>
      </c>
      <c r="N5016" s="0" t="str">
        <f aca="false">IF(G5016=1,IF(COUNTIF(H$2:H5016,H5016)=1,COUNTIF($H:$H,H5016),""),"")</f>
        <v/>
      </c>
      <c r="O5016" s="0" t="str">
        <f aca="false">IF(G5016=1,IF(COUNTIF(I$2:I5016,I5016)=1,COUNTIF($I:$I,I5016),""),"")</f>
        <v/>
      </c>
      <c r="P5016" s="38" t="str">
        <f aca="false">IF(G5016=1,IF(COUNTIFS(C$2:C5016,C5016,G$2:G5016,1)=1,COUNTIFS($C:$C,C5016,$G:$G,1)+ROW()/10000000,""),"")</f>
        <v/>
      </c>
      <c r="Q5016" s="0" t="str">
        <f aca="false">IF(K5016=1,IF(COUNTIFS(C$2:C5016,C5016,K$2:K5016,1)=1,1,0),"")</f>
        <v/>
      </c>
      <c r="R5016" s="0" t="str">
        <f aca="false">IF(M5016=1,IF(COUNTIFS(C$2:C5016,C5016,M$2:M5016,1)=1,1,0),"")</f>
        <v/>
      </c>
      <c r="S5016" s="0" t="str">
        <f aca="false">IF(L5016=1,IF(COUNTIFS(C$2:C5016,C5016,L$2:L5016,1)=1,1,0),"")</f>
        <v/>
      </c>
      <c r="T5016" s="38" t="str">
        <f aca="false">IF(N5016="","",N5016+ROW()/10000000)</f>
        <v/>
      </c>
      <c r="U5016" s="0" t="str">
        <f aca="false">IF(G5016=1,IF(B5016="",1,0),"")</f>
        <v/>
      </c>
    </row>
    <row r="5017" customFormat="false" ht="15" hidden="false" customHeight="false" outlineLevel="0" collapsed="false">
      <c r="A5017" s="35"/>
      <c r="B5017" s="35"/>
      <c r="G5017" s="0" t="str">
        <f aca="false">IF(A5017="","",IF(AND(A5017&gt;=Debut,A5017&lt;Fin),1,0))</f>
        <v/>
      </c>
      <c r="H5017" s="0" t="str">
        <f aca="false">IF(G5017=1,INT(ROUND((A5017-Debut)*86400,0)/600),"")</f>
        <v/>
      </c>
      <c r="I5017" s="0" t="str">
        <f aca="false">IF(G5017=1,INT(ROUND((A5017-Debut)*86400,0)/3600),"")</f>
        <v/>
      </c>
      <c r="J5017" s="0" t="str">
        <f aca="false">IF(OR(A5017="",B5017=""),"",ROUND((B5017-A5017)*86400,0))</f>
        <v/>
      </c>
      <c r="K5017" s="37" t="str">
        <f aca="false">IF(G5017=1,IF(COUNTIFS($C:$C,C5017,$G:$G,1,$A:$A,"&gt;="&amp;(A5017-FenetreInterm/86400),$A:$A,"&lt;="&amp;A5017)&gt;=NbInterm,1,0),"")</f>
        <v/>
      </c>
      <c r="L5017" s="37" t="str">
        <f aca="false">IF(G5017=1,IF(B5017="",0,IF(J5017&lt;SeuilFugitive,1,0)),"")</f>
        <v/>
      </c>
      <c r="M5017" s="37" t="str">
        <f aca="false">IF(G5017=1,IF(B5017="",IF((Fin-A5017)*24&gt;SeuilFigee,1,0),IF(J5017&gt;SeuilFigee*3600,1,0)),"")</f>
        <v/>
      </c>
      <c r="N5017" s="0" t="str">
        <f aca="false">IF(G5017=1,IF(COUNTIF(H$2:H5017,H5017)=1,COUNTIF($H:$H,H5017),""),"")</f>
        <v/>
      </c>
      <c r="O5017" s="0" t="str">
        <f aca="false">IF(G5017=1,IF(COUNTIF(I$2:I5017,I5017)=1,COUNTIF($I:$I,I5017),""),"")</f>
        <v/>
      </c>
      <c r="P5017" s="38" t="str">
        <f aca="false">IF(G5017=1,IF(COUNTIFS(C$2:C5017,C5017,G$2:G5017,1)=1,COUNTIFS($C:$C,C5017,$G:$G,1)+ROW()/10000000,""),"")</f>
        <v/>
      </c>
      <c r="Q5017" s="0" t="str">
        <f aca="false">IF(K5017=1,IF(COUNTIFS(C$2:C5017,C5017,K$2:K5017,1)=1,1,0),"")</f>
        <v/>
      </c>
      <c r="R5017" s="0" t="str">
        <f aca="false">IF(M5017=1,IF(COUNTIFS(C$2:C5017,C5017,M$2:M5017,1)=1,1,0),"")</f>
        <v/>
      </c>
      <c r="S5017" s="0" t="str">
        <f aca="false">IF(L5017=1,IF(COUNTIFS(C$2:C5017,C5017,L$2:L5017,1)=1,1,0),"")</f>
        <v/>
      </c>
      <c r="T5017" s="38" t="str">
        <f aca="false">IF(N5017="","",N5017+ROW()/10000000)</f>
        <v/>
      </c>
      <c r="U5017" s="0" t="str">
        <f aca="false">IF(G5017=1,IF(B5017="",1,0),"")</f>
        <v/>
      </c>
    </row>
    <row r="5018" customFormat="false" ht="15" hidden="false" customHeight="false" outlineLevel="0" collapsed="false">
      <c r="A5018" s="35"/>
      <c r="B5018" s="35"/>
      <c r="G5018" s="0" t="str">
        <f aca="false">IF(A5018="","",IF(AND(A5018&gt;=Debut,A5018&lt;Fin),1,0))</f>
        <v/>
      </c>
      <c r="H5018" s="0" t="str">
        <f aca="false">IF(G5018=1,INT(ROUND((A5018-Debut)*86400,0)/600),"")</f>
        <v/>
      </c>
      <c r="I5018" s="0" t="str">
        <f aca="false">IF(G5018=1,INT(ROUND((A5018-Debut)*86400,0)/3600),"")</f>
        <v/>
      </c>
      <c r="J5018" s="0" t="str">
        <f aca="false">IF(OR(A5018="",B5018=""),"",ROUND((B5018-A5018)*86400,0))</f>
        <v/>
      </c>
      <c r="K5018" s="37" t="str">
        <f aca="false">IF(G5018=1,IF(COUNTIFS($C:$C,C5018,$G:$G,1,$A:$A,"&gt;="&amp;(A5018-FenetreInterm/86400),$A:$A,"&lt;="&amp;A5018)&gt;=NbInterm,1,0),"")</f>
        <v/>
      </c>
      <c r="L5018" s="37" t="str">
        <f aca="false">IF(G5018=1,IF(B5018="",0,IF(J5018&lt;SeuilFugitive,1,0)),"")</f>
        <v/>
      </c>
      <c r="M5018" s="37" t="str">
        <f aca="false">IF(G5018=1,IF(B5018="",IF((Fin-A5018)*24&gt;SeuilFigee,1,0),IF(J5018&gt;SeuilFigee*3600,1,0)),"")</f>
        <v/>
      </c>
      <c r="N5018" s="0" t="str">
        <f aca="false">IF(G5018=1,IF(COUNTIF(H$2:H5018,H5018)=1,COUNTIF($H:$H,H5018),""),"")</f>
        <v/>
      </c>
      <c r="O5018" s="0" t="str">
        <f aca="false">IF(G5018=1,IF(COUNTIF(I$2:I5018,I5018)=1,COUNTIF($I:$I,I5018),""),"")</f>
        <v/>
      </c>
      <c r="P5018" s="38" t="str">
        <f aca="false">IF(G5018=1,IF(COUNTIFS(C$2:C5018,C5018,G$2:G5018,1)=1,COUNTIFS($C:$C,C5018,$G:$G,1)+ROW()/10000000,""),"")</f>
        <v/>
      </c>
      <c r="Q5018" s="0" t="str">
        <f aca="false">IF(K5018=1,IF(COUNTIFS(C$2:C5018,C5018,K$2:K5018,1)=1,1,0),"")</f>
        <v/>
      </c>
      <c r="R5018" s="0" t="str">
        <f aca="false">IF(M5018=1,IF(COUNTIFS(C$2:C5018,C5018,M$2:M5018,1)=1,1,0),"")</f>
        <v/>
      </c>
      <c r="S5018" s="0" t="str">
        <f aca="false">IF(L5018=1,IF(COUNTIFS(C$2:C5018,C5018,L$2:L5018,1)=1,1,0),"")</f>
        <v/>
      </c>
      <c r="T5018" s="38" t="str">
        <f aca="false">IF(N5018="","",N5018+ROW()/10000000)</f>
        <v/>
      </c>
      <c r="U5018" s="0" t="str">
        <f aca="false">IF(G5018=1,IF(B5018="",1,0),"")</f>
        <v/>
      </c>
    </row>
    <row r="5019" customFormat="false" ht="15" hidden="false" customHeight="false" outlineLevel="0" collapsed="false">
      <c r="A5019" s="35"/>
      <c r="B5019" s="35"/>
      <c r="G5019" s="0" t="str">
        <f aca="false">IF(A5019="","",IF(AND(A5019&gt;=Debut,A5019&lt;Fin),1,0))</f>
        <v/>
      </c>
      <c r="H5019" s="0" t="str">
        <f aca="false">IF(G5019=1,INT(ROUND((A5019-Debut)*86400,0)/600),"")</f>
        <v/>
      </c>
      <c r="I5019" s="0" t="str">
        <f aca="false">IF(G5019=1,INT(ROUND((A5019-Debut)*86400,0)/3600),"")</f>
        <v/>
      </c>
      <c r="J5019" s="0" t="str">
        <f aca="false">IF(OR(A5019="",B5019=""),"",ROUND((B5019-A5019)*86400,0))</f>
        <v/>
      </c>
      <c r="K5019" s="37" t="str">
        <f aca="false">IF(G5019=1,IF(COUNTIFS($C:$C,C5019,$G:$G,1,$A:$A,"&gt;="&amp;(A5019-FenetreInterm/86400),$A:$A,"&lt;="&amp;A5019)&gt;=NbInterm,1,0),"")</f>
        <v/>
      </c>
      <c r="L5019" s="37" t="str">
        <f aca="false">IF(G5019=1,IF(B5019="",0,IF(J5019&lt;SeuilFugitive,1,0)),"")</f>
        <v/>
      </c>
      <c r="M5019" s="37" t="str">
        <f aca="false">IF(G5019=1,IF(B5019="",IF((Fin-A5019)*24&gt;SeuilFigee,1,0),IF(J5019&gt;SeuilFigee*3600,1,0)),"")</f>
        <v/>
      </c>
      <c r="N5019" s="0" t="str">
        <f aca="false">IF(G5019=1,IF(COUNTIF(H$2:H5019,H5019)=1,COUNTIF($H:$H,H5019),""),"")</f>
        <v/>
      </c>
      <c r="O5019" s="0" t="str">
        <f aca="false">IF(G5019=1,IF(COUNTIF(I$2:I5019,I5019)=1,COUNTIF($I:$I,I5019),""),"")</f>
        <v/>
      </c>
      <c r="P5019" s="38" t="str">
        <f aca="false">IF(G5019=1,IF(COUNTIFS(C$2:C5019,C5019,G$2:G5019,1)=1,COUNTIFS($C:$C,C5019,$G:$G,1)+ROW()/10000000,""),"")</f>
        <v/>
      </c>
      <c r="Q5019" s="0" t="str">
        <f aca="false">IF(K5019=1,IF(COUNTIFS(C$2:C5019,C5019,K$2:K5019,1)=1,1,0),"")</f>
        <v/>
      </c>
      <c r="R5019" s="0" t="str">
        <f aca="false">IF(M5019=1,IF(COUNTIFS(C$2:C5019,C5019,M$2:M5019,1)=1,1,0),"")</f>
        <v/>
      </c>
      <c r="S5019" s="0" t="str">
        <f aca="false">IF(L5019=1,IF(COUNTIFS(C$2:C5019,C5019,L$2:L5019,1)=1,1,0),"")</f>
        <v/>
      </c>
      <c r="T5019" s="38" t="str">
        <f aca="false">IF(N5019="","",N5019+ROW()/10000000)</f>
        <v/>
      </c>
      <c r="U5019" s="0" t="str">
        <f aca="false">IF(G5019=1,IF(B5019="",1,0),"")</f>
        <v/>
      </c>
    </row>
    <row r="5020" customFormat="false" ht="15" hidden="false" customHeight="false" outlineLevel="0" collapsed="false">
      <c r="A5020" s="35"/>
      <c r="B5020" s="35"/>
      <c r="G5020" s="0" t="str">
        <f aca="false">IF(A5020="","",IF(AND(A5020&gt;=Debut,A5020&lt;Fin),1,0))</f>
        <v/>
      </c>
      <c r="H5020" s="0" t="str">
        <f aca="false">IF(G5020=1,INT(ROUND((A5020-Debut)*86400,0)/600),"")</f>
        <v/>
      </c>
      <c r="I5020" s="0" t="str">
        <f aca="false">IF(G5020=1,INT(ROUND((A5020-Debut)*86400,0)/3600),"")</f>
        <v/>
      </c>
      <c r="J5020" s="0" t="str">
        <f aca="false">IF(OR(A5020="",B5020=""),"",ROUND((B5020-A5020)*86400,0))</f>
        <v/>
      </c>
      <c r="K5020" s="37" t="str">
        <f aca="false">IF(G5020=1,IF(COUNTIFS($C:$C,C5020,$G:$G,1,$A:$A,"&gt;="&amp;(A5020-FenetreInterm/86400),$A:$A,"&lt;="&amp;A5020)&gt;=NbInterm,1,0),"")</f>
        <v/>
      </c>
      <c r="L5020" s="37" t="str">
        <f aca="false">IF(G5020=1,IF(B5020="",0,IF(J5020&lt;SeuilFugitive,1,0)),"")</f>
        <v/>
      </c>
      <c r="M5020" s="37" t="str">
        <f aca="false">IF(G5020=1,IF(B5020="",IF((Fin-A5020)*24&gt;SeuilFigee,1,0),IF(J5020&gt;SeuilFigee*3600,1,0)),"")</f>
        <v/>
      </c>
      <c r="N5020" s="0" t="str">
        <f aca="false">IF(G5020=1,IF(COUNTIF(H$2:H5020,H5020)=1,COUNTIF($H:$H,H5020),""),"")</f>
        <v/>
      </c>
      <c r="O5020" s="0" t="str">
        <f aca="false">IF(G5020=1,IF(COUNTIF(I$2:I5020,I5020)=1,COUNTIF($I:$I,I5020),""),"")</f>
        <v/>
      </c>
      <c r="P5020" s="38" t="str">
        <f aca="false">IF(G5020=1,IF(COUNTIFS(C$2:C5020,C5020,G$2:G5020,1)=1,COUNTIFS($C:$C,C5020,$G:$G,1)+ROW()/10000000,""),"")</f>
        <v/>
      </c>
      <c r="Q5020" s="0" t="str">
        <f aca="false">IF(K5020=1,IF(COUNTIFS(C$2:C5020,C5020,K$2:K5020,1)=1,1,0),"")</f>
        <v/>
      </c>
      <c r="R5020" s="0" t="str">
        <f aca="false">IF(M5020=1,IF(COUNTIFS(C$2:C5020,C5020,M$2:M5020,1)=1,1,0),"")</f>
        <v/>
      </c>
      <c r="S5020" s="0" t="str">
        <f aca="false">IF(L5020=1,IF(COUNTIFS(C$2:C5020,C5020,L$2:L5020,1)=1,1,0),"")</f>
        <v/>
      </c>
      <c r="T5020" s="38" t="str">
        <f aca="false">IF(N5020="","",N5020+ROW()/10000000)</f>
        <v/>
      </c>
      <c r="U5020" s="0" t="str">
        <f aca="false">IF(G5020=1,IF(B5020="",1,0),"")</f>
        <v/>
      </c>
    </row>
    <row r="5021" customFormat="false" ht="15" hidden="false" customHeight="false" outlineLevel="0" collapsed="false">
      <c r="A5021" s="35"/>
      <c r="B5021" s="35"/>
      <c r="G5021" s="0" t="str">
        <f aca="false">IF(A5021="","",IF(AND(A5021&gt;=Debut,A5021&lt;Fin),1,0))</f>
        <v/>
      </c>
      <c r="H5021" s="0" t="str">
        <f aca="false">IF(G5021=1,INT(ROUND((A5021-Debut)*86400,0)/600),"")</f>
        <v/>
      </c>
      <c r="I5021" s="0" t="str">
        <f aca="false">IF(G5021=1,INT(ROUND((A5021-Debut)*86400,0)/3600),"")</f>
        <v/>
      </c>
      <c r="J5021" s="0" t="str">
        <f aca="false">IF(OR(A5021="",B5021=""),"",ROUND((B5021-A5021)*86400,0))</f>
        <v/>
      </c>
      <c r="K5021" s="37" t="str">
        <f aca="false">IF(G5021=1,IF(COUNTIFS($C:$C,C5021,$G:$G,1,$A:$A,"&gt;="&amp;(A5021-FenetreInterm/86400),$A:$A,"&lt;="&amp;A5021)&gt;=NbInterm,1,0),"")</f>
        <v/>
      </c>
      <c r="L5021" s="37" t="str">
        <f aca="false">IF(G5021=1,IF(B5021="",0,IF(J5021&lt;SeuilFugitive,1,0)),"")</f>
        <v/>
      </c>
      <c r="M5021" s="37" t="str">
        <f aca="false">IF(G5021=1,IF(B5021="",IF((Fin-A5021)*24&gt;SeuilFigee,1,0),IF(J5021&gt;SeuilFigee*3600,1,0)),"")</f>
        <v/>
      </c>
      <c r="N5021" s="0" t="str">
        <f aca="false">IF(G5021=1,IF(COUNTIF(H$2:H5021,H5021)=1,COUNTIF($H:$H,H5021),""),"")</f>
        <v/>
      </c>
      <c r="O5021" s="0" t="str">
        <f aca="false">IF(G5021=1,IF(COUNTIF(I$2:I5021,I5021)=1,COUNTIF($I:$I,I5021),""),"")</f>
        <v/>
      </c>
      <c r="P5021" s="38" t="str">
        <f aca="false">IF(G5021=1,IF(COUNTIFS(C$2:C5021,C5021,G$2:G5021,1)=1,COUNTIFS($C:$C,C5021,$G:$G,1)+ROW()/10000000,""),"")</f>
        <v/>
      </c>
      <c r="Q5021" s="0" t="str">
        <f aca="false">IF(K5021=1,IF(COUNTIFS(C$2:C5021,C5021,K$2:K5021,1)=1,1,0),"")</f>
        <v/>
      </c>
      <c r="R5021" s="0" t="str">
        <f aca="false">IF(M5021=1,IF(COUNTIFS(C$2:C5021,C5021,M$2:M5021,1)=1,1,0),"")</f>
        <v/>
      </c>
      <c r="S5021" s="0" t="str">
        <f aca="false">IF(L5021=1,IF(COUNTIFS(C$2:C5021,C5021,L$2:L5021,1)=1,1,0),"")</f>
        <v/>
      </c>
      <c r="T5021" s="38" t="str">
        <f aca="false">IF(N5021="","",N5021+ROW()/10000000)</f>
        <v/>
      </c>
      <c r="U5021" s="0" t="str">
        <f aca="false">IF(G5021=1,IF(B5021="",1,0),"")</f>
        <v/>
      </c>
    </row>
    <row r="5022" customFormat="false" ht="15" hidden="false" customHeight="false" outlineLevel="0" collapsed="false">
      <c r="A5022" s="35"/>
      <c r="B5022" s="35"/>
      <c r="G5022" s="0" t="str">
        <f aca="false">IF(A5022="","",IF(AND(A5022&gt;=Debut,A5022&lt;Fin),1,0))</f>
        <v/>
      </c>
      <c r="H5022" s="0" t="str">
        <f aca="false">IF(G5022=1,INT(ROUND((A5022-Debut)*86400,0)/600),"")</f>
        <v/>
      </c>
      <c r="I5022" s="0" t="str">
        <f aca="false">IF(G5022=1,INT(ROUND((A5022-Debut)*86400,0)/3600),"")</f>
        <v/>
      </c>
      <c r="J5022" s="0" t="str">
        <f aca="false">IF(OR(A5022="",B5022=""),"",ROUND((B5022-A5022)*86400,0))</f>
        <v/>
      </c>
      <c r="K5022" s="37" t="str">
        <f aca="false">IF(G5022=1,IF(COUNTIFS($C:$C,C5022,$G:$G,1,$A:$A,"&gt;="&amp;(A5022-FenetreInterm/86400),$A:$A,"&lt;="&amp;A5022)&gt;=NbInterm,1,0),"")</f>
        <v/>
      </c>
      <c r="L5022" s="37" t="str">
        <f aca="false">IF(G5022=1,IF(B5022="",0,IF(J5022&lt;SeuilFugitive,1,0)),"")</f>
        <v/>
      </c>
      <c r="M5022" s="37" t="str">
        <f aca="false">IF(G5022=1,IF(B5022="",IF((Fin-A5022)*24&gt;SeuilFigee,1,0),IF(J5022&gt;SeuilFigee*3600,1,0)),"")</f>
        <v/>
      </c>
      <c r="N5022" s="0" t="str">
        <f aca="false">IF(G5022=1,IF(COUNTIF(H$2:H5022,H5022)=1,COUNTIF($H:$H,H5022),""),"")</f>
        <v/>
      </c>
      <c r="O5022" s="0" t="str">
        <f aca="false">IF(G5022=1,IF(COUNTIF(I$2:I5022,I5022)=1,COUNTIF($I:$I,I5022),""),"")</f>
        <v/>
      </c>
      <c r="P5022" s="38" t="str">
        <f aca="false">IF(G5022=1,IF(COUNTIFS(C$2:C5022,C5022,G$2:G5022,1)=1,COUNTIFS($C:$C,C5022,$G:$G,1)+ROW()/10000000,""),"")</f>
        <v/>
      </c>
      <c r="Q5022" s="0" t="str">
        <f aca="false">IF(K5022=1,IF(COUNTIFS(C$2:C5022,C5022,K$2:K5022,1)=1,1,0),"")</f>
        <v/>
      </c>
      <c r="R5022" s="0" t="str">
        <f aca="false">IF(M5022=1,IF(COUNTIFS(C$2:C5022,C5022,M$2:M5022,1)=1,1,0),"")</f>
        <v/>
      </c>
      <c r="S5022" s="0" t="str">
        <f aca="false">IF(L5022=1,IF(COUNTIFS(C$2:C5022,C5022,L$2:L5022,1)=1,1,0),"")</f>
        <v/>
      </c>
      <c r="T5022" s="38" t="str">
        <f aca="false">IF(N5022="","",N5022+ROW()/10000000)</f>
        <v/>
      </c>
      <c r="U5022" s="0" t="str">
        <f aca="false">IF(G5022=1,IF(B5022="",1,0),"")</f>
        <v/>
      </c>
    </row>
    <row r="5023" customFormat="false" ht="15" hidden="false" customHeight="false" outlineLevel="0" collapsed="false">
      <c r="A5023" s="35"/>
      <c r="B5023" s="35"/>
      <c r="G5023" s="0" t="str">
        <f aca="false">IF(A5023="","",IF(AND(A5023&gt;=Debut,A5023&lt;Fin),1,0))</f>
        <v/>
      </c>
      <c r="H5023" s="0" t="str">
        <f aca="false">IF(G5023=1,INT(ROUND((A5023-Debut)*86400,0)/600),"")</f>
        <v/>
      </c>
      <c r="I5023" s="0" t="str">
        <f aca="false">IF(G5023=1,INT(ROUND((A5023-Debut)*86400,0)/3600),"")</f>
        <v/>
      </c>
      <c r="J5023" s="0" t="str">
        <f aca="false">IF(OR(A5023="",B5023=""),"",ROUND((B5023-A5023)*86400,0))</f>
        <v/>
      </c>
      <c r="K5023" s="37" t="str">
        <f aca="false">IF(G5023=1,IF(COUNTIFS($C:$C,C5023,$G:$G,1,$A:$A,"&gt;="&amp;(A5023-FenetreInterm/86400),$A:$A,"&lt;="&amp;A5023)&gt;=NbInterm,1,0),"")</f>
        <v/>
      </c>
      <c r="L5023" s="37" t="str">
        <f aca="false">IF(G5023=1,IF(B5023="",0,IF(J5023&lt;SeuilFugitive,1,0)),"")</f>
        <v/>
      </c>
      <c r="M5023" s="37" t="str">
        <f aca="false">IF(G5023=1,IF(B5023="",IF((Fin-A5023)*24&gt;SeuilFigee,1,0),IF(J5023&gt;SeuilFigee*3600,1,0)),"")</f>
        <v/>
      </c>
      <c r="N5023" s="0" t="str">
        <f aca="false">IF(G5023=1,IF(COUNTIF(H$2:H5023,H5023)=1,COUNTIF($H:$H,H5023),""),"")</f>
        <v/>
      </c>
      <c r="O5023" s="0" t="str">
        <f aca="false">IF(G5023=1,IF(COUNTIF(I$2:I5023,I5023)=1,COUNTIF($I:$I,I5023),""),"")</f>
        <v/>
      </c>
      <c r="P5023" s="38" t="str">
        <f aca="false">IF(G5023=1,IF(COUNTIFS(C$2:C5023,C5023,G$2:G5023,1)=1,COUNTIFS($C:$C,C5023,$G:$G,1)+ROW()/10000000,""),"")</f>
        <v/>
      </c>
      <c r="Q5023" s="0" t="str">
        <f aca="false">IF(K5023=1,IF(COUNTIFS(C$2:C5023,C5023,K$2:K5023,1)=1,1,0),"")</f>
        <v/>
      </c>
      <c r="R5023" s="0" t="str">
        <f aca="false">IF(M5023=1,IF(COUNTIFS(C$2:C5023,C5023,M$2:M5023,1)=1,1,0),"")</f>
        <v/>
      </c>
      <c r="S5023" s="0" t="str">
        <f aca="false">IF(L5023=1,IF(COUNTIFS(C$2:C5023,C5023,L$2:L5023,1)=1,1,0),"")</f>
        <v/>
      </c>
      <c r="T5023" s="38" t="str">
        <f aca="false">IF(N5023="","",N5023+ROW()/10000000)</f>
        <v/>
      </c>
      <c r="U5023" s="0" t="str">
        <f aca="false">IF(G5023=1,IF(B5023="",1,0),"")</f>
        <v/>
      </c>
    </row>
    <row r="5024" customFormat="false" ht="15" hidden="false" customHeight="false" outlineLevel="0" collapsed="false">
      <c r="A5024" s="35"/>
      <c r="B5024" s="35"/>
      <c r="G5024" s="0" t="str">
        <f aca="false">IF(A5024="","",IF(AND(A5024&gt;=Debut,A5024&lt;Fin),1,0))</f>
        <v/>
      </c>
      <c r="H5024" s="0" t="str">
        <f aca="false">IF(G5024=1,INT(ROUND((A5024-Debut)*86400,0)/600),"")</f>
        <v/>
      </c>
      <c r="I5024" s="0" t="str">
        <f aca="false">IF(G5024=1,INT(ROUND((A5024-Debut)*86400,0)/3600),"")</f>
        <v/>
      </c>
      <c r="J5024" s="0" t="str">
        <f aca="false">IF(OR(A5024="",B5024=""),"",ROUND((B5024-A5024)*86400,0))</f>
        <v/>
      </c>
      <c r="K5024" s="37" t="str">
        <f aca="false">IF(G5024=1,IF(COUNTIFS($C:$C,C5024,$G:$G,1,$A:$A,"&gt;="&amp;(A5024-FenetreInterm/86400),$A:$A,"&lt;="&amp;A5024)&gt;=NbInterm,1,0),"")</f>
        <v/>
      </c>
      <c r="L5024" s="37" t="str">
        <f aca="false">IF(G5024=1,IF(B5024="",0,IF(J5024&lt;SeuilFugitive,1,0)),"")</f>
        <v/>
      </c>
      <c r="M5024" s="37" t="str">
        <f aca="false">IF(G5024=1,IF(B5024="",IF((Fin-A5024)*24&gt;SeuilFigee,1,0),IF(J5024&gt;SeuilFigee*3600,1,0)),"")</f>
        <v/>
      </c>
      <c r="N5024" s="0" t="str">
        <f aca="false">IF(G5024=1,IF(COUNTIF(H$2:H5024,H5024)=1,COUNTIF($H:$H,H5024),""),"")</f>
        <v/>
      </c>
      <c r="O5024" s="0" t="str">
        <f aca="false">IF(G5024=1,IF(COUNTIF(I$2:I5024,I5024)=1,COUNTIF($I:$I,I5024),""),"")</f>
        <v/>
      </c>
      <c r="P5024" s="38" t="str">
        <f aca="false">IF(G5024=1,IF(COUNTIFS(C$2:C5024,C5024,G$2:G5024,1)=1,COUNTIFS($C:$C,C5024,$G:$G,1)+ROW()/10000000,""),"")</f>
        <v/>
      </c>
      <c r="Q5024" s="0" t="str">
        <f aca="false">IF(K5024=1,IF(COUNTIFS(C$2:C5024,C5024,K$2:K5024,1)=1,1,0),"")</f>
        <v/>
      </c>
      <c r="R5024" s="0" t="str">
        <f aca="false">IF(M5024=1,IF(COUNTIFS(C$2:C5024,C5024,M$2:M5024,1)=1,1,0),"")</f>
        <v/>
      </c>
      <c r="S5024" s="0" t="str">
        <f aca="false">IF(L5024=1,IF(COUNTIFS(C$2:C5024,C5024,L$2:L5024,1)=1,1,0),"")</f>
        <v/>
      </c>
      <c r="T5024" s="38" t="str">
        <f aca="false">IF(N5024="","",N5024+ROW()/10000000)</f>
        <v/>
      </c>
      <c r="U5024" s="0" t="str">
        <f aca="false">IF(G5024=1,IF(B5024="",1,0),"")</f>
        <v/>
      </c>
    </row>
    <row r="5025" customFormat="false" ht="15" hidden="false" customHeight="false" outlineLevel="0" collapsed="false">
      <c r="A5025" s="35"/>
      <c r="B5025" s="35"/>
      <c r="G5025" s="0" t="str">
        <f aca="false">IF(A5025="","",IF(AND(A5025&gt;=Debut,A5025&lt;Fin),1,0))</f>
        <v/>
      </c>
      <c r="H5025" s="0" t="str">
        <f aca="false">IF(G5025=1,INT(ROUND((A5025-Debut)*86400,0)/600),"")</f>
        <v/>
      </c>
      <c r="I5025" s="0" t="str">
        <f aca="false">IF(G5025=1,INT(ROUND((A5025-Debut)*86400,0)/3600),"")</f>
        <v/>
      </c>
      <c r="J5025" s="0" t="str">
        <f aca="false">IF(OR(A5025="",B5025=""),"",ROUND((B5025-A5025)*86400,0))</f>
        <v/>
      </c>
      <c r="K5025" s="37" t="str">
        <f aca="false">IF(G5025=1,IF(COUNTIFS($C:$C,C5025,$G:$G,1,$A:$A,"&gt;="&amp;(A5025-FenetreInterm/86400),$A:$A,"&lt;="&amp;A5025)&gt;=NbInterm,1,0),"")</f>
        <v/>
      </c>
      <c r="L5025" s="37" t="str">
        <f aca="false">IF(G5025=1,IF(B5025="",0,IF(J5025&lt;SeuilFugitive,1,0)),"")</f>
        <v/>
      </c>
      <c r="M5025" s="37" t="str">
        <f aca="false">IF(G5025=1,IF(B5025="",IF((Fin-A5025)*24&gt;SeuilFigee,1,0),IF(J5025&gt;SeuilFigee*3600,1,0)),"")</f>
        <v/>
      </c>
      <c r="N5025" s="0" t="str">
        <f aca="false">IF(G5025=1,IF(COUNTIF(H$2:H5025,H5025)=1,COUNTIF($H:$H,H5025),""),"")</f>
        <v/>
      </c>
      <c r="O5025" s="0" t="str">
        <f aca="false">IF(G5025=1,IF(COUNTIF(I$2:I5025,I5025)=1,COUNTIF($I:$I,I5025),""),"")</f>
        <v/>
      </c>
      <c r="P5025" s="38" t="str">
        <f aca="false">IF(G5025=1,IF(COUNTIFS(C$2:C5025,C5025,G$2:G5025,1)=1,COUNTIFS($C:$C,C5025,$G:$G,1)+ROW()/10000000,""),"")</f>
        <v/>
      </c>
      <c r="Q5025" s="0" t="str">
        <f aca="false">IF(K5025=1,IF(COUNTIFS(C$2:C5025,C5025,K$2:K5025,1)=1,1,0),"")</f>
        <v/>
      </c>
      <c r="R5025" s="0" t="str">
        <f aca="false">IF(M5025=1,IF(COUNTIFS(C$2:C5025,C5025,M$2:M5025,1)=1,1,0),"")</f>
        <v/>
      </c>
      <c r="S5025" s="0" t="str">
        <f aca="false">IF(L5025=1,IF(COUNTIFS(C$2:C5025,C5025,L$2:L5025,1)=1,1,0),"")</f>
        <v/>
      </c>
      <c r="T5025" s="38" t="str">
        <f aca="false">IF(N5025="","",N5025+ROW()/10000000)</f>
        <v/>
      </c>
      <c r="U5025" s="0" t="str">
        <f aca="false">IF(G5025=1,IF(B5025="",1,0),"")</f>
        <v/>
      </c>
    </row>
    <row r="5026" customFormat="false" ht="15" hidden="false" customHeight="false" outlineLevel="0" collapsed="false">
      <c r="A5026" s="35"/>
      <c r="B5026" s="35"/>
      <c r="G5026" s="0" t="str">
        <f aca="false">IF(A5026="","",IF(AND(A5026&gt;=Debut,A5026&lt;Fin),1,0))</f>
        <v/>
      </c>
      <c r="H5026" s="0" t="str">
        <f aca="false">IF(G5026=1,INT(ROUND((A5026-Debut)*86400,0)/600),"")</f>
        <v/>
      </c>
      <c r="I5026" s="0" t="str">
        <f aca="false">IF(G5026=1,INT(ROUND((A5026-Debut)*86400,0)/3600),"")</f>
        <v/>
      </c>
      <c r="J5026" s="0" t="str">
        <f aca="false">IF(OR(A5026="",B5026=""),"",ROUND((B5026-A5026)*86400,0))</f>
        <v/>
      </c>
      <c r="K5026" s="37" t="str">
        <f aca="false">IF(G5026=1,IF(COUNTIFS($C:$C,C5026,$G:$G,1,$A:$A,"&gt;="&amp;(A5026-FenetreInterm/86400),$A:$A,"&lt;="&amp;A5026)&gt;=NbInterm,1,0),"")</f>
        <v/>
      </c>
      <c r="L5026" s="37" t="str">
        <f aca="false">IF(G5026=1,IF(B5026="",0,IF(J5026&lt;SeuilFugitive,1,0)),"")</f>
        <v/>
      </c>
      <c r="M5026" s="37" t="str">
        <f aca="false">IF(G5026=1,IF(B5026="",IF((Fin-A5026)*24&gt;SeuilFigee,1,0),IF(J5026&gt;SeuilFigee*3600,1,0)),"")</f>
        <v/>
      </c>
      <c r="N5026" s="0" t="str">
        <f aca="false">IF(G5026=1,IF(COUNTIF(H$2:H5026,H5026)=1,COUNTIF($H:$H,H5026),""),"")</f>
        <v/>
      </c>
      <c r="O5026" s="0" t="str">
        <f aca="false">IF(G5026=1,IF(COUNTIF(I$2:I5026,I5026)=1,COUNTIF($I:$I,I5026),""),"")</f>
        <v/>
      </c>
      <c r="P5026" s="38" t="str">
        <f aca="false">IF(G5026=1,IF(COUNTIFS(C$2:C5026,C5026,G$2:G5026,1)=1,COUNTIFS($C:$C,C5026,$G:$G,1)+ROW()/10000000,""),"")</f>
        <v/>
      </c>
      <c r="Q5026" s="0" t="str">
        <f aca="false">IF(K5026=1,IF(COUNTIFS(C$2:C5026,C5026,K$2:K5026,1)=1,1,0),"")</f>
        <v/>
      </c>
      <c r="R5026" s="0" t="str">
        <f aca="false">IF(M5026=1,IF(COUNTIFS(C$2:C5026,C5026,M$2:M5026,1)=1,1,0),"")</f>
        <v/>
      </c>
      <c r="S5026" s="0" t="str">
        <f aca="false">IF(L5026=1,IF(COUNTIFS(C$2:C5026,C5026,L$2:L5026,1)=1,1,0),"")</f>
        <v/>
      </c>
      <c r="T5026" s="38" t="str">
        <f aca="false">IF(N5026="","",N5026+ROW()/10000000)</f>
        <v/>
      </c>
      <c r="U5026" s="0" t="str">
        <f aca="false">IF(G5026=1,IF(B5026="",1,0),"")</f>
        <v/>
      </c>
    </row>
    <row r="5027" customFormat="false" ht="15" hidden="false" customHeight="false" outlineLevel="0" collapsed="false">
      <c r="A5027" s="35"/>
      <c r="B5027" s="35"/>
      <c r="G5027" s="0" t="str">
        <f aca="false">IF(A5027="","",IF(AND(A5027&gt;=Debut,A5027&lt;Fin),1,0))</f>
        <v/>
      </c>
      <c r="H5027" s="0" t="str">
        <f aca="false">IF(G5027=1,INT(ROUND((A5027-Debut)*86400,0)/600),"")</f>
        <v/>
      </c>
      <c r="I5027" s="0" t="str">
        <f aca="false">IF(G5027=1,INT(ROUND((A5027-Debut)*86400,0)/3600),"")</f>
        <v/>
      </c>
      <c r="J5027" s="0" t="str">
        <f aca="false">IF(OR(A5027="",B5027=""),"",ROUND((B5027-A5027)*86400,0))</f>
        <v/>
      </c>
      <c r="K5027" s="37" t="str">
        <f aca="false">IF(G5027=1,IF(COUNTIFS($C:$C,C5027,$G:$G,1,$A:$A,"&gt;="&amp;(A5027-FenetreInterm/86400),$A:$A,"&lt;="&amp;A5027)&gt;=NbInterm,1,0),"")</f>
        <v/>
      </c>
      <c r="L5027" s="37" t="str">
        <f aca="false">IF(G5027=1,IF(B5027="",0,IF(J5027&lt;SeuilFugitive,1,0)),"")</f>
        <v/>
      </c>
      <c r="M5027" s="37" t="str">
        <f aca="false">IF(G5027=1,IF(B5027="",IF((Fin-A5027)*24&gt;SeuilFigee,1,0),IF(J5027&gt;SeuilFigee*3600,1,0)),"")</f>
        <v/>
      </c>
      <c r="N5027" s="0" t="str">
        <f aca="false">IF(G5027=1,IF(COUNTIF(H$2:H5027,H5027)=1,COUNTIF($H:$H,H5027),""),"")</f>
        <v/>
      </c>
      <c r="O5027" s="0" t="str">
        <f aca="false">IF(G5027=1,IF(COUNTIF(I$2:I5027,I5027)=1,COUNTIF($I:$I,I5027),""),"")</f>
        <v/>
      </c>
      <c r="P5027" s="38" t="str">
        <f aca="false">IF(G5027=1,IF(COUNTIFS(C$2:C5027,C5027,G$2:G5027,1)=1,COUNTIFS($C:$C,C5027,$G:$G,1)+ROW()/10000000,""),"")</f>
        <v/>
      </c>
      <c r="Q5027" s="0" t="str">
        <f aca="false">IF(K5027=1,IF(COUNTIFS(C$2:C5027,C5027,K$2:K5027,1)=1,1,0),"")</f>
        <v/>
      </c>
      <c r="R5027" s="0" t="str">
        <f aca="false">IF(M5027=1,IF(COUNTIFS(C$2:C5027,C5027,M$2:M5027,1)=1,1,0),"")</f>
        <v/>
      </c>
      <c r="S5027" s="0" t="str">
        <f aca="false">IF(L5027=1,IF(COUNTIFS(C$2:C5027,C5027,L$2:L5027,1)=1,1,0),"")</f>
        <v/>
      </c>
      <c r="T5027" s="38" t="str">
        <f aca="false">IF(N5027="","",N5027+ROW()/10000000)</f>
        <v/>
      </c>
      <c r="U5027" s="0" t="str">
        <f aca="false">IF(G5027=1,IF(B5027="",1,0),"")</f>
        <v/>
      </c>
    </row>
    <row r="5028" customFormat="false" ht="15" hidden="false" customHeight="false" outlineLevel="0" collapsed="false">
      <c r="A5028" s="35"/>
      <c r="B5028" s="35"/>
      <c r="G5028" s="0" t="str">
        <f aca="false">IF(A5028="","",IF(AND(A5028&gt;=Debut,A5028&lt;Fin),1,0))</f>
        <v/>
      </c>
      <c r="H5028" s="0" t="str">
        <f aca="false">IF(G5028=1,INT(ROUND((A5028-Debut)*86400,0)/600),"")</f>
        <v/>
      </c>
      <c r="I5028" s="0" t="str">
        <f aca="false">IF(G5028=1,INT(ROUND((A5028-Debut)*86400,0)/3600),"")</f>
        <v/>
      </c>
      <c r="J5028" s="0" t="str">
        <f aca="false">IF(OR(A5028="",B5028=""),"",ROUND((B5028-A5028)*86400,0))</f>
        <v/>
      </c>
      <c r="K5028" s="37" t="str">
        <f aca="false">IF(G5028=1,IF(COUNTIFS($C:$C,C5028,$G:$G,1,$A:$A,"&gt;="&amp;(A5028-FenetreInterm/86400),$A:$A,"&lt;="&amp;A5028)&gt;=NbInterm,1,0),"")</f>
        <v/>
      </c>
      <c r="L5028" s="37" t="str">
        <f aca="false">IF(G5028=1,IF(B5028="",0,IF(J5028&lt;SeuilFugitive,1,0)),"")</f>
        <v/>
      </c>
      <c r="M5028" s="37" t="str">
        <f aca="false">IF(G5028=1,IF(B5028="",IF((Fin-A5028)*24&gt;SeuilFigee,1,0),IF(J5028&gt;SeuilFigee*3600,1,0)),"")</f>
        <v/>
      </c>
      <c r="N5028" s="0" t="str">
        <f aca="false">IF(G5028=1,IF(COUNTIF(H$2:H5028,H5028)=1,COUNTIF($H:$H,H5028),""),"")</f>
        <v/>
      </c>
      <c r="O5028" s="0" t="str">
        <f aca="false">IF(G5028=1,IF(COUNTIF(I$2:I5028,I5028)=1,COUNTIF($I:$I,I5028),""),"")</f>
        <v/>
      </c>
      <c r="P5028" s="38" t="str">
        <f aca="false">IF(G5028=1,IF(COUNTIFS(C$2:C5028,C5028,G$2:G5028,1)=1,COUNTIFS($C:$C,C5028,$G:$G,1)+ROW()/10000000,""),"")</f>
        <v/>
      </c>
      <c r="Q5028" s="0" t="str">
        <f aca="false">IF(K5028=1,IF(COUNTIFS(C$2:C5028,C5028,K$2:K5028,1)=1,1,0),"")</f>
        <v/>
      </c>
      <c r="R5028" s="0" t="str">
        <f aca="false">IF(M5028=1,IF(COUNTIFS(C$2:C5028,C5028,M$2:M5028,1)=1,1,0),"")</f>
        <v/>
      </c>
      <c r="S5028" s="0" t="str">
        <f aca="false">IF(L5028=1,IF(COUNTIFS(C$2:C5028,C5028,L$2:L5028,1)=1,1,0),"")</f>
        <v/>
      </c>
      <c r="T5028" s="38" t="str">
        <f aca="false">IF(N5028="","",N5028+ROW()/10000000)</f>
        <v/>
      </c>
      <c r="U5028" s="0" t="str">
        <f aca="false">IF(G5028=1,IF(B5028="",1,0),"")</f>
        <v/>
      </c>
    </row>
    <row r="5029" customFormat="false" ht="15" hidden="false" customHeight="false" outlineLevel="0" collapsed="false">
      <c r="A5029" s="35"/>
      <c r="B5029" s="35"/>
      <c r="G5029" s="0" t="str">
        <f aca="false">IF(A5029="","",IF(AND(A5029&gt;=Debut,A5029&lt;Fin),1,0))</f>
        <v/>
      </c>
      <c r="H5029" s="0" t="str">
        <f aca="false">IF(G5029=1,INT(ROUND((A5029-Debut)*86400,0)/600),"")</f>
        <v/>
      </c>
      <c r="I5029" s="0" t="str">
        <f aca="false">IF(G5029=1,INT(ROUND((A5029-Debut)*86400,0)/3600),"")</f>
        <v/>
      </c>
      <c r="J5029" s="0" t="str">
        <f aca="false">IF(OR(A5029="",B5029=""),"",ROUND((B5029-A5029)*86400,0))</f>
        <v/>
      </c>
      <c r="K5029" s="37" t="str">
        <f aca="false">IF(G5029=1,IF(COUNTIFS($C:$C,C5029,$G:$G,1,$A:$A,"&gt;="&amp;(A5029-FenetreInterm/86400),$A:$A,"&lt;="&amp;A5029)&gt;=NbInterm,1,0),"")</f>
        <v/>
      </c>
      <c r="L5029" s="37" t="str">
        <f aca="false">IF(G5029=1,IF(B5029="",0,IF(J5029&lt;SeuilFugitive,1,0)),"")</f>
        <v/>
      </c>
      <c r="M5029" s="37" t="str">
        <f aca="false">IF(G5029=1,IF(B5029="",IF((Fin-A5029)*24&gt;SeuilFigee,1,0),IF(J5029&gt;SeuilFigee*3600,1,0)),"")</f>
        <v/>
      </c>
      <c r="N5029" s="0" t="str">
        <f aca="false">IF(G5029=1,IF(COUNTIF(H$2:H5029,H5029)=1,COUNTIF($H:$H,H5029),""),"")</f>
        <v/>
      </c>
      <c r="O5029" s="0" t="str">
        <f aca="false">IF(G5029=1,IF(COUNTIF(I$2:I5029,I5029)=1,COUNTIF($I:$I,I5029),""),"")</f>
        <v/>
      </c>
      <c r="P5029" s="38" t="str">
        <f aca="false">IF(G5029=1,IF(COUNTIFS(C$2:C5029,C5029,G$2:G5029,1)=1,COUNTIFS($C:$C,C5029,$G:$G,1)+ROW()/10000000,""),"")</f>
        <v/>
      </c>
      <c r="Q5029" s="0" t="str">
        <f aca="false">IF(K5029=1,IF(COUNTIFS(C$2:C5029,C5029,K$2:K5029,1)=1,1,0),"")</f>
        <v/>
      </c>
      <c r="R5029" s="0" t="str">
        <f aca="false">IF(M5029=1,IF(COUNTIFS(C$2:C5029,C5029,M$2:M5029,1)=1,1,0),"")</f>
        <v/>
      </c>
      <c r="S5029" s="0" t="str">
        <f aca="false">IF(L5029=1,IF(COUNTIFS(C$2:C5029,C5029,L$2:L5029,1)=1,1,0),"")</f>
        <v/>
      </c>
      <c r="T5029" s="38" t="str">
        <f aca="false">IF(N5029="","",N5029+ROW()/10000000)</f>
        <v/>
      </c>
      <c r="U5029" s="0" t="str">
        <f aca="false">IF(G5029=1,IF(B5029="",1,0),"")</f>
        <v/>
      </c>
    </row>
    <row r="5030" customFormat="false" ht="15" hidden="false" customHeight="false" outlineLevel="0" collapsed="false">
      <c r="A5030" s="35"/>
      <c r="B5030" s="35"/>
      <c r="G5030" s="0" t="str">
        <f aca="false">IF(A5030="","",IF(AND(A5030&gt;=Debut,A5030&lt;Fin),1,0))</f>
        <v/>
      </c>
      <c r="H5030" s="0" t="str">
        <f aca="false">IF(G5030=1,INT(ROUND((A5030-Debut)*86400,0)/600),"")</f>
        <v/>
      </c>
      <c r="I5030" s="0" t="str">
        <f aca="false">IF(G5030=1,INT(ROUND((A5030-Debut)*86400,0)/3600),"")</f>
        <v/>
      </c>
      <c r="J5030" s="0" t="str">
        <f aca="false">IF(OR(A5030="",B5030=""),"",ROUND((B5030-A5030)*86400,0))</f>
        <v/>
      </c>
      <c r="K5030" s="37" t="str">
        <f aca="false">IF(G5030=1,IF(COUNTIFS($C:$C,C5030,$G:$G,1,$A:$A,"&gt;="&amp;(A5030-FenetreInterm/86400),$A:$A,"&lt;="&amp;A5030)&gt;=NbInterm,1,0),"")</f>
        <v/>
      </c>
      <c r="L5030" s="37" t="str">
        <f aca="false">IF(G5030=1,IF(B5030="",0,IF(J5030&lt;SeuilFugitive,1,0)),"")</f>
        <v/>
      </c>
      <c r="M5030" s="37" t="str">
        <f aca="false">IF(G5030=1,IF(B5030="",IF((Fin-A5030)*24&gt;SeuilFigee,1,0),IF(J5030&gt;SeuilFigee*3600,1,0)),"")</f>
        <v/>
      </c>
      <c r="N5030" s="0" t="str">
        <f aca="false">IF(G5030=1,IF(COUNTIF(H$2:H5030,H5030)=1,COUNTIF($H:$H,H5030),""),"")</f>
        <v/>
      </c>
      <c r="O5030" s="0" t="str">
        <f aca="false">IF(G5030=1,IF(COUNTIF(I$2:I5030,I5030)=1,COUNTIF($I:$I,I5030),""),"")</f>
        <v/>
      </c>
      <c r="P5030" s="38" t="str">
        <f aca="false">IF(G5030=1,IF(COUNTIFS(C$2:C5030,C5030,G$2:G5030,1)=1,COUNTIFS($C:$C,C5030,$G:$G,1)+ROW()/10000000,""),"")</f>
        <v/>
      </c>
      <c r="Q5030" s="0" t="str">
        <f aca="false">IF(K5030=1,IF(COUNTIFS(C$2:C5030,C5030,K$2:K5030,1)=1,1,0),"")</f>
        <v/>
      </c>
      <c r="R5030" s="0" t="str">
        <f aca="false">IF(M5030=1,IF(COUNTIFS(C$2:C5030,C5030,M$2:M5030,1)=1,1,0),"")</f>
        <v/>
      </c>
      <c r="S5030" s="0" t="str">
        <f aca="false">IF(L5030=1,IF(COUNTIFS(C$2:C5030,C5030,L$2:L5030,1)=1,1,0),"")</f>
        <v/>
      </c>
      <c r="T5030" s="38" t="str">
        <f aca="false">IF(N5030="","",N5030+ROW()/10000000)</f>
        <v/>
      </c>
      <c r="U5030" s="0" t="str">
        <f aca="false">IF(G5030=1,IF(B5030="",1,0),"")</f>
        <v/>
      </c>
    </row>
    <row r="5031" customFormat="false" ht="15" hidden="false" customHeight="false" outlineLevel="0" collapsed="false">
      <c r="A5031" s="35"/>
      <c r="B5031" s="35"/>
      <c r="G5031" s="0" t="str">
        <f aca="false">IF(A5031="","",IF(AND(A5031&gt;=Debut,A5031&lt;Fin),1,0))</f>
        <v/>
      </c>
      <c r="H5031" s="0" t="str">
        <f aca="false">IF(G5031=1,INT(ROUND((A5031-Debut)*86400,0)/600),"")</f>
        <v/>
      </c>
      <c r="I5031" s="0" t="str">
        <f aca="false">IF(G5031=1,INT(ROUND((A5031-Debut)*86400,0)/3600),"")</f>
        <v/>
      </c>
      <c r="J5031" s="0" t="str">
        <f aca="false">IF(OR(A5031="",B5031=""),"",ROUND((B5031-A5031)*86400,0))</f>
        <v/>
      </c>
      <c r="K5031" s="37" t="str">
        <f aca="false">IF(G5031=1,IF(COUNTIFS($C:$C,C5031,$G:$G,1,$A:$A,"&gt;="&amp;(A5031-FenetreInterm/86400),$A:$A,"&lt;="&amp;A5031)&gt;=NbInterm,1,0),"")</f>
        <v/>
      </c>
      <c r="L5031" s="37" t="str">
        <f aca="false">IF(G5031=1,IF(B5031="",0,IF(J5031&lt;SeuilFugitive,1,0)),"")</f>
        <v/>
      </c>
      <c r="M5031" s="37" t="str">
        <f aca="false">IF(G5031=1,IF(B5031="",IF((Fin-A5031)*24&gt;SeuilFigee,1,0),IF(J5031&gt;SeuilFigee*3600,1,0)),"")</f>
        <v/>
      </c>
      <c r="N5031" s="0" t="str">
        <f aca="false">IF(G5031=1,IF(COUNTIF(H$2:H5031,H5031)=1,COUNTIF($H:$H,H5031),""),"")</f>
        <v/>
      </c>
      <c r="O5031" s="0" t="str">
        <f aca="false">IF(G5031=1,IF(COUNTIF(I$2:I5031,I5031)=1,COUNTIF($I:$I,I5031),""),"")</f>
        <v/>
      </c>
      <c r="P5031" s="38" t="str">
        <f aca="false">IF(G5031=1,IF(COUNTIFS(C$2:C5031,C5031,G$2:G5031,1)=1,COUNTIFS($C:$C,C5031,$G:$G,1)+ROW()/10000000,""),"")</f>
        <v/>
      </c>
      <c r="Q5031" s="0" t="str">
        <f aca="false">IF(K5031=1,IF(COUNTIFS(C$2:C5031,C5031,K$2:K5031,1)=1,1,0),"")</f>
        <v/>
      </c>
      <c r="R5031" s="0" t="str">
        <f aca="false">IF(M5031=1,IF(COUNTIFS(C$2:C5031,C5031,M$2:M5031,1)=1,1,0),"")</f>
        <v/>
      </c>
      <c r="S5031" s="0" t="str">
        <f aca="false">IF(L5031=1,IF(COUNTIFS(C$2:C5031,C5031,L$2:L5031,1)=1,1,0),"")</f>
        <v/>
      </c>
      <c r="T5031" s="38" t="str">
        <f aca="false">IF(N5031="","",N5031+ROW()/10000000)</f>
        <v/>
      </c>
      <c r="U5031" s="0" t="str">
        <f aca="false">IF(G5031=1,IF(B5031="",1,0),"")</f>
        <v/>
      </c>
    </row>
    <row r="5032" customFormat="false" ht="15" hidden="false" customHeight="false" outlineLevel="0" collapsed="false">
      <c r="A5032" s="35"/>
      <c r="B5032" s="35"/>
      <c r="G5032" s="0" t="str">
        <f aca="false">IF(A5032="","",IF(AND(A5032&gt;=Debut,A5032&lt;Fin),1,0))</f>
        <v/>
      </c>
      <c r="H5032" s="0" t="str">
        <f aca="false">IF(G5032=1,INT(ROUND((A5032-Debut)*86400,0)/600),"")</f>
        <v/>
      </c>
      <c r="I5032" s="0" t="str">
        <f aca="false">IF(G5032=1,INT(ROUND((A5032-Debut)*86400,0)/3600),"")</f>
        <v/>
      </c>
      <c r="J5032" s="0" t="str">
        <f aca="false">IF(OR(A5032="",B5032=""),"",ROUND((B5032-A5032)*86400,0))</f>
        <v/>
      </c>
      <c r="K5032" s="37" t="str">
        <f aca="false">IF(G5032=1,IF(COUNTIFS($C:$C,C5032,$G:$G,1,$A:$A,"&gt;="&amp;(A5032-FenetreInterm/86400),$A:$A,"&lt;="&amp;A5032)&gt;=NbInterm,1,0),"")</f>
        <v/>
      </c>
      <c r="L5032" s="37" t="str">
        <f aca="false">IF(G5032=1,IF(B5032="",0,IF(J5032&lt;SeuilFugitive,1,0)),"")</f>
        <v/>
      </c>
      <c r="M5032" s="37" t="str">
        <f aca="false">IF(G5032=1,IF(B5032="",IF((Fin-A5032)*24&gt;SeuilFigee,1,0),IF(J5032&gt;SeuilFigee*3600,1,0)),"")</f>
        <v/>
      </c>
      <c r="N5032" s="0" t="str">
        <f aca="false">IF(G5032=1,IF(COUNTIF(H$2:H5032,H5032)=1,COUNTIF($H:$H,H5032),""),"")</f>
        <v/>
      </c>
      <c r="O5032" s="0" t="str">
        <f aca="false">IF(G5032=1,IF(COUNTIF(I$2:I5032,I5032)=1,COUNTIF($I:$I,I5032),""),"")</f>
        <v/>
      </c>
      <c r="P5032" s="38" t="str">
        <f aca="false">IF(G5032=1,IF(COUNTIFS(C$2:C5032,C5032,G$2:G5032,1)=1,COUNTIFS($C:$C,C5032,$G:$G,1)+ROW()/10000000,""),"")</f>
        <v/>
      </c>
      <c r="Q5032" s="0" t="str">
        <f aca="false">IF(K5032=1,IF(COUNTIFS(C$2:C5032,C5032,K$2:K5032,1)=1,1,0),"")</f>
        <v/>
      </c>
      <c r="R5032" s="0" t="str">
        <f aca="false">IF(M5032=1,IF(COUNTIFS(C$2:C5032,C5032,M$2:M5032,1)=1,1,0),"")</f>
        <v/>
      </c>
      <c r="S5032" s="0" t="str">
        <f aca="false">IF(L5032=1,IF(COUNTIFS(C$2:C5032,C5032,L$2:L5032,1)=1,1,0),"")</f>
        <v/>
      </c>
      <c r="T5032" s="38" t="str">
        <f aca="false">IF(N5032="","",N5032+ROW()/10000000)</f>
        <v/>
      </c>
      <c r="U5032" s="0" t="str">
        <f aca="false">IF(G5032=1,IF(B5032="",1,0),"")</f>
        <v/>
      </c>
    </row>
    <row r="5033" customFormat="false" ht="15" hidden="false" customHeight="false" outlineLevel="0" collapsed="false">
      <c r="A5033" s="35"/>
      <c r="B5033" s="35"/>
      <c r="G5033" s="0" t="str">
        <f aca="false">IF(A5033="","",IF(AND(A5033&gt;=Debut,A5033&lt;Fin),1,0))</f>
        <v/>
      </c>
      <c r="H5033" s="0" t="str">
        <f aca="false">IF(G5033=1,INT(ROUND((A5033-Debut)*86400,0)/600),"")</f>
        <v/>
      </c>
      <c r="I5033" s="0" t="str">
        <f aca="false">IF(G5033=1,INT(ROUND((A5033-Debut)*86400,0)/3600),"")</f>
        <v/>
      </c>
      <c r="J5033" s="0" t="str">
        <f aca="false">IF(OR(A5033="",B5033=""),"",ROUND((B5033-A5033)*86400,0))</f>
        <v/>
      </c>
      <c r="K5033" s="37" t="str">
        <f aca="false">IF(G5033=1,IF(COUNTIFS($C:$C,C5033,$G:$G,1,$A:$A,"&gt;="&amp;(A5033-FenetreInterm/86400),$A:$A,"&lt;="&amp;A5033)&gt;=NbInterm,1,0),"")</f>
        <v/>
      </c>
      <c r="L5033" s="37" t="str">
        <f aca="false">IF(G5033=1,IF(B5033="",0,IF(J5033&lt;SeuilFugitive,1,0)),"")</f>
        <v/>
      </c>
      <c r="M5033" s="37" t="str">
        <f aca="false">IF(G5033=1,IF(B5033="",IF((Fin-A5033)*24&gt;SeuilFigee,1,0),IF(J5033&gt;SeuilFigee*3600,1,0)),"")</f>
        <v/>
      </c>
      <c r="N5033" s="0" t="str">
        <f aca="false">IF(G5033=1,IF(COUNTIF(H$2:H5033,H5033)=1,COUNTIF($H:$H,H5033),""),"")</f>
        <v/>
      </c>
      <c r="O5033" s="0" t="str">
        <f aca="false">IF(G5033=1,IF(COUNTIF(I$2:I5033,I5033)=1,COUNTIF($I:$I,I5033),""),"")</f>
        <v/>
      </c>
      <c r="P5033" s="38" t="str">
        <f aca="false">IF(G5033=1,IF(COUNTIFS(C$2:C5033,C5033,G$2:G5033,1)=1,COUNTIFS($C:$C,C5033,$G:$G,1)+ROW()/10000000,""),"")</f>
        <v/>
      </c>
      <c r="Q5033" s="0" t="str">
        <f aca="false">IF(K5033=1,IF(COUNTIFS(C$2:C5033,C5033,K$2:K5033,1)=1,1,0),"")</f>
        <v/>
      </c>
      <c r="R5033" s="0" t="str">
        <f aca="false">IF(M5033=1,IF(COUNTIFS(C$2:C5033,C5033,M$2:M5033,1)=1,1,0),"")</f>
        <v/>
      </c>
      <c r="S5033" s="0" t="str">
        <f aca="false">IF(L5033=1,IF(COUNTIFS(C$2:C5033,C5033,L$2:L5033,1)=1,1,0),"")</f>
        <v/>
      </c>
      <c r="T5033" s="38" t="str">
        <f aca="false">IF(N5033="","",N5033+ROW()/10000000)</f>
        <v/>
      </c>
      <c r="U5033" s="0" t="str">
        <f aca="false">IF(G5033=1,IF(B5033="",1,0),"")</f>
        <v/>
      </c>
    </row>
    <row r="5034" customFormat="false" ht="15" hidden="false" customHeight="false" outlineLevel="0" collapsed="false">
      <c r="A5034" s="35"/>
      <c r="B5034" s="35"/>
      <c r="G5034" s="0" t="str">
        <f aca="false">IF(A5034="","",IF(AND(A5034&gt;=Debut,A5034&lt;Fin),1,0))</f>
        <v/>
      </c>
      <c r="H5034" s="0" t="str">
        <f aca="false">IF(G5034=1,INT(ROUND((A5034-Debut)*86400,0)/600),"")</f>
        <v/>
      </c>
      <c r="I5034" s="0" t="str">
        <f aca="false">IF(G5034=1,INT(ROUND((A5034-Debut)*86400,0)/3600),"")</f>
        <v/>
      </c>
      <c r="J5034" s="0" t="str">
        <f aca="false">IF(OR(A5034="",B5034=""),"",ROUND((B5034-A5034)*86400,0))</f>
        <v/>
      </c>
      <c r="K5034" s="37" t="str">
        <f aca="false">IF(G5034=1,IF(COUNTIFS($C:$C,C5034,$G:$G,1,$A:$A,"&gt;="&amp;(A5034-FenetreInterm/86400),$A:$A,"&lt;="&amp;A5034)&gt;=NbInterm,1,0),"")</f>
        <v/>
      </c>
      <c r="L5034" s="37" t="str">
        <f aca="false">IF(G5034=1,IF(B5034="",0,IF(J5034&lt;SeuilFugitive,1,0)),"")</f>
        <v/>
      </c>
      <c r="M5034" s="37" t="str">
        <f aca="false">IF(G5034=1,IF(B5034="",IF((Fin-A5034)*24&gt;SeuilFigee,1,0),IF(J5034&gt;SeuilFigee*3600,1,0)),"")</f>
        <v/>
      </c>
      <c r="N5034" s="0" t="str">
        <f aca="false">IF(G5034=1,IF(COUNTIF(H$2:H5034,H5034)=1,COUNTIF($H:$H,H5034),""),"")</f>
        <v/>
      </c>
      <c r="O5034" s="0" t="str">
        <f aca="false">IF(G5034=1,IF(COUNTIF(I$2:I5034,I5034)=1,COUNTIF($I:$I,I5034),""),"")</f>
        <v/>
      </c>
      <c r="P5034" s="38" t="str">
        <f aca="false">IF(G5034=1,IF(COUNTIFS(C$2:C5034,C5034,G$2:G5034,1)=1,COUNTIFS($C:$C,C5034,$G:$G,1)+ROW()/10000000,""),"")</f>
        <v/>
      </c>
      <c r="Q5034" s="0" t="str">
        <f aca="false">IF(K5034=1,IF(COUNTIFS(C$2:C5034,C5034,K$2:K5034,1)=1,1,0),"")</f>
        <v/>
      </c>
      <c r="R5034" s="0" t="str">
        <f aca="false">IF(M5034=1,IF(COUNTIFS(C$2:C5034,C5034,M$2:M5034,1)=1,1,0),"")</f>
        <v/>
      </c>
      <c r="S5034" s="0" t="str">
        <f aca="false">IF(L5034=1,IF(COUNTIFS(C$2:C5034,C5034,L$2:L5034,1)=1,1,0),"")</f>
        <v/>
      </c>
      <c r="T5034" s="38" t="str">
        <f aca="false">IF(N5034="","",N5034+ROW()/10000000)</f>
        <v/>
      </c>
      <c r="U5034" s="0" t="str">
        <f aca="false">IF(G5034=1,IF(B5034="",1,0),"")</f>
        <v/>
      </c>
    </row>
    <row r="5035" customFormat="false" ht="15" hidden="false" customHeight="false" outlineLevel="0" collapsed="false">
      <c r="A5035" s="35"/>
      <c r="B5035" s="35"/>
      <c r="G5035" s="0" t="str">
        <f aca="false">IF(A5035="","",IF(AND(A5035&gt;=Debut,A5035&lt;Fin),1,0))</f>
        <v/>
      </c>
      <c r="H5035" s="0" t="str">
        <f aca="false">IF(G5035=1,INT(ROUND((A5035-Debut)*86400,0)/600),"")</f>
        <v/>
      </c>
      <c r="I5035" s="0" t="str">
        <f aca="false">IF(G5035=1,INT(ROUND((A5035-Debut)*86400,0)/3600),"")</f>
        <v/>
      </c>
      <c r="J5035" s="0" t="str">
        <f aca="false">IF(OR(A5035="",B5035=""),"",ROUND((B5035-A5035)*86400,0))</f>
        <v/>
      </c>
      <c r="K5035" s="37" t="str">
        <f aca="false">IF(G5035=1,IF(COUNTIFS($C:$C,C5035,$G:$G,1,$A:$A,"&gt;="&amp;(A5035-FenetreInterm/86400),$A:$A,"&lt;="&amp;A5035)&gt;=NbInterm,1,0),"")</f>
        <v/>
      </c>
      <c r="L5035" s="37" t="str">
        <f aca="false">IF(G5035=1,IF(B5035="",0,IF(J5035&lt;SeuilFugitive,1,0)),"")</f>
        <v/>
      </c>
      <c r="M5035" s="37" t="str">
        <f aca="false">IF(G5035=1,IF(B5035="",IF((Fin-A5035)*24&gt;SeuilFigee,1,0),IF(J5035&gt;SeuilFigee*3600,1,0)),"")</f>
        <v/>
      </c>
      <c r="N5035" s="0" t="str">
        <f aca="false">IF(G5035=1,IF(COUNTIF(H$2:H5035,H5035)=1,COUNTIF($H:$H,H5035),""),"")</f>
        <v/>
      </c>
      <c r="O5035" s="0" t="str">
        <f aca="false">IF(G5035=1,IF(COUNTIF(I$2:I5035,I5035)=1,COUNTIF($I:$I,I5035),""),"")</f>
        <v/>
      </c>
      <c r="P5035" s="38" t="str">
        <f aca="false">IF(G5035=1,IF(COUNTIFS(C$2:C5035,C5035,G$2:G5035,1)=1,COUNTIFS($C:$C,C5035,$G:$G,1)+ROW()/10000000,""),"")</f>
        <v/>
      </c>
      <c r="Q5035" s="0" t="str">
        <f aca="false">IF(K5035=1,IF(COUNTIFS(C$2:C5035,C5035,K$2:K5035,1)=1,1,0),"")</f>
        <v/>
      </c>
      <c r="R5035" s="0" t="str">
        <f aca="false">IF(M5035=1,IF(COUNTIFS(C$2:C5035,C5035,M$2:M5035,1)=1,1,0),"")</f>
        <v/>
      </c>
      <c r="S5035" s="0" t="str">
        <f aca="false">IF(L5035=1,IF(COUNTIFS(C$2:C5035,C5035,L$2:L5035,1)=1,1,0),"")</f>
        <v/>
      </c>
      <c r="T5035" s="38" t="str">
        <f aca="false">IF(N5035="","",N5035+ROW()/10000000)</f>
        <v/>
      </c>
      <c r="U5035" s="0" t="str">
        <f aca="false">IF(G5035=1,IF(B5035="",1,0),"")</f>
        <v/>
      </c>
    </row>
    <row r="5036" customFormat="false" ht="15" hidden="false" customHeight="false" outlineLevel="0" collapsed="false">
      <c r="A5036" s="35"/>
      <c r="B5036" s="35"/>
      <c r="G5036" s="0" t="str">
        <f aca="false">IF(A5036="","",IF(AND(A5036&gt;=Debut,A5036&lt;Fin),1,0))</f>
        <v/>
      </c>
      <c r="H5036" s="0" t="str">
        <f aca="false">IF(G5036=1,INT(ROUND((A5036-Debut)*86400,0)/600),"")</f>
        <v/>
      </c>
      <c r="I5036" s="0" t="str">
        <f aca="false">IF(G5036=1,INT(ROUND((A5036-Debut)*86400,0)/3600),"")</f>
        <v/>
      </c>
      <c r="J5036" s="0" t="str">
        <f aca="false">IF(OR(A5036="",B5036=""),"",ROUND((B5036-A5036)*86400,0))</f>
        <v/>
      </c>
      <c r="K5036" s="37" t="str">
        <f aca="false">IF(G5036=1,IF(COUNTIFS($C:$C,C5036,$G:$G,1,$A:$A,"&gt;="&amp;(A5036-FenetreInterm/86400),$A:$A,"&lt;="&amp;A5036)&gt;=NbInterm,1,0),"")</f>
        <v/>
      </c>
      <c r="L5036" s="37" t="str">
        <f aca="false">IF(G5036=1,IF(B5036="",0,IF(J5036&lt;SeuilFugitive,1,0)),"")</f>
        <v/>
      </c>
      <c r="M5036" s="37" t="str">
        <f aca="false">IF(G5036=1,IF(B5036="",IF((Fin-A5036)*24&gt;SeuilFigee,1,0),IF(J5036&gt;SeuilFigee*3600,1,0)),"")</f>
        <v/>
      </c>
      <c r="N5036" s="0" t="str">
        <f aca="false">IF(G5036=1,IF(COUNTIF(H$2:H5036,H5036)=1,COUNTIF($H:$H,H5036),""),"")</f>
        <v/>
      </c>
      <c r="O5036" s="0" t="str">
        <f aca="false">IF(G5036=1,IF(COUNTIF(I$2:I5036,I5036)=1,COUNTIF($I:$I,I5036),""),"")</f>
        <v/>
      </c>
      <c r="P5036" s="38" t="str">
        <f aca="false">IF(G5036=1,IF(COUNTIFS(C$2:C5036,C5036,G$2:G5036,1)=1,COUNTIFS($C:$C,C5036,$G:$G,1)+ROW()/10000000,""),"")</f>
        <v/>
      </c>
      <c r="Q5036" s="0" t="str">
        <f aca="false">IF(K5036=1,IF(COUNTIFS(C$2:C5036,C5036,K$2:K5036,1)=1,1,0),"")</f>
        <v/>
      </c>
      <c r="R5036" s="0" t="str">
        <f aca="false">IF(M5036=1,IF(COUNTIFS(C$2:C5036,C5036,M$2:M5036,1)=1,1,0),"")</f>
        <v/>
      </c>
      <c r="S5036" s="0" t="str">
        <f aca="false">IF(L5036=1,IF(COUNTIFS(C$2:C5036,C5036,L$2:L5036,1)=1,1,0),"")</f>
        <v/>
      </c>
      <c r="T5036" s="38" t="str">
        <f aca="false">IF(N5036="","",N5036+ROW()/10000000)</f>
        <v/>
      </c>
      <c r="U5036" s="0" t="str">
        <f aca="false">IF(G5036=1,IF(B5036="",1,0),"")</f>
        <v/>
      </c>
    </row>
    <row r="5037" customFormat="false" ht="15" hidden="false" customHeight="false" outlineLevel="0" collapsed="false">
      <c r="A5037" s="35"/>
      <c r="B5037" s="35"/>
      <c r="G5037" s="0" t="str">
        <f aca="false">IF(A5037="","",IF(AND(A5037&gt;=Debut,A5037&lt;Fin),1,0))</f>
        <v/>
      </c>
      <c r="H5037" s="0" t="str">
        <f aca="false">IF(G5037=1,INT(ROUND((A5037-Debut)*86400,0)/600),"")</f>
        <v/>
      </c>
      <c r="I5037" s="0" t="str">
        <f aca="false">IF(G5037=1,INT(ROUND((A5037-Debut)*86400,0)/3600),"")</f>
        <v/>
      </c>
      <c r="J5037" s="0" t="str">
        <f aca="false">IF(OR(A5037="",B5037=""),"",ROUND((B5037-A5037)*86400,0))</f>
        <v/>
      </c>
      <c r="K5037" s="37" t="str">
        <f aca="false">IF(G5037=1,IF(COUNTIFS($C:$C,C5037,$G:$G,1,$A:$A,"&gt;="&amp;(A5037-FenetreInterm/86400),$A:$A,"&lt;="&amp;A5037)&gt;=NbInterm,1,0),"")</f>
        <v/>
      </c>
      <c r="L5037" s="37" t="str">
        <f aca="false">IF(G5037=1,IF(B5037="",0,IF(J5037&lt;SeuilFugitive,1,0)),"")</f>
        <v/>
      </c>
      <c r="M5037" s="37" t="str">
        <f aca="false">IF(G5037=1,IF(B5037="",IF((Fin-A5037)*24&gt;SeuilFigee,1,0),IF(J5037&gt;SeuilFigee*3600,1,0)),"")</f>
        <v/>
      </c>
      <c r="N5037" s="0" t="str">
        <f aca="false">IF(G5037=1,IF(COUNTIF(H$2:H5037,H5037)=1,COUNTIF($H:$H,H5037),""),"")</f>
        <v/>
      </c>
      <c r="O5037" s="0" t="str">
        <f aca="false">IF(G5037=1,IF(COUNTIF(I$2:I5037,I5037)=1,COUNTIF($I:$I,I5037),""),"")</f>
        <v/>
      </c>
      <c r="P5037" s="38" t="str">
        <f aca="false">IF(G5037=1,IF(COUNTIFS(C$2:C5037,C5037,G$2:G5037,1)=1,COUNTIFS($C:$C,C5037,$G:$G,1)+ROW()/10000000,""),"")</f>
        <v/>
      </c>
      <c r="Q5037" s="0" t="str">
        <f aca="false">IF(K5037=1,IF(COUNTIFS(C$2:C5037,C5037,K$2:K5037,1)=1,1,0),"")</f>
        <v/>
      </c>
      <c r="R5037" s="0" t="str">
        <f aca="false">IF(M5037=1,IF(COUNTIFS(C$2:C5037,C5037,M$2:M5037,1)=1,1,0),"")</f>
        <v/>
      </c>
      <c r="S5037" s="0" t="str">
        <f aca="false">IF(L5037=1,IF(COUNTIFS(C$2:C5037,C5037,L$2:L5037,1)=1,1,0),"")</f>
        <v/>
      </c>
      <c r="T5037" s="38" t="str">
        <f aca="false">IF(N5037="","",N5037+ROW()/10000000)</f>
        <v/>
      </c>
      <c r="U5037" s="0" t="str">
        <f aca="false">IF(G5037=1,IF(B5037="",1,0),"")</f>
        <v/>
      </c>
    </row>
    <row r="5038" customFormat="false" ht="15" hidden="false" customHeight="false" outlineLevel="0" collapsed="false">
      <c r="A5038" s="35"/>
      <c r="B5038" s="35"/>
      <c r="G5038" s="0" t="str">
        <f aca="false">IF(A5038="","",IF(AND(A5038&gt;=Debut,A5038&lt;Fin),1,0))</f>
        <v/>
      </c>
      <c r="H5038" s="0" t="str">
        <f aca="false">IF(G5038=1,INT(ROUND((A5038-Debut)*86400,0)/600),"")</f>
        <v/>
      </c>
      <c r="I5038" s="0" t="str">
        <f aca="false">IF(G5038=1,INT(ROUND((A5038-Debut)*86400,0)/3600),"")</f>
        <v/>
      </c>
      <c r="J5038" s="0" t="str">
        <f aca="false">IF(OR(A5038="",B5038=""),"",ROUND((B5038-A5038)*86400,0))</f>
        <v/>
      </c>
      <c r="K5038" s="37" t="str">
        <f aca="false">IF(G5038=1,IF(COUNTIFS($C:$C,C5038,$G:$G,1,$A:$A,"&gt;="&amp;(A5038-FenetreInterm/86400),$A:$A,"&lt;="&amp;A5038)&gt;=NbInterm,1,0),"")</f>
        <v/>
      </c>
      <c r="L5038" s="37" t="str">
        <f aca="false">IF(G5038=1,IF(B5038="",0,IF(J5038&lt;SeuilFugitive,1,0)),"")</f>
        <v/>
      </c>
      <c r="M5038" s="37" t="str">
        <f aca="false">IF(G5038=1,IF(B5038="",IF((Fin-A5038)*24&gt;SeuilFigee,1,0),IF(J5038&gt;SeuilFigee*3600,1,0)),"")</f>
        <v/>
      </c>
      <c r="N5038" s="0" t="str">
        <f aca="false">IF(G5038=1,IF(COUNTIF(H$2:H5038,H5038)=1,COUNTIF($H:$H,H5038),""),"")</f>
        <v/>
      </c>
      <c r="O5038" s="0" t="str">
        <f aca="false">IF(G5038=1,IF(COUNTIF(I$2:I5038,I5038)=1,COUNTIF($I:$I,I5038),""),"")</f>
        <v/>
      </c>
      <c r="P5038" s="38" t="str">
        <f aca="false">IF(G5038=1,IF(COUNTIFS(C$2:C5038,C5038,G$2:G5038,1)=1,COUNTIFS($C:$C,C5038,$G:$G,1)+ROW()/10000000,""),"")</f>
        <v/>
      </c>
      <c r="Q5038" s="0" t="str">
        <f aca="false">IF(K5038=1,IF(COUNTIFS(C$2:C5038,C5038,K$2:K5038,1)=1,1,0),"")</f>
        <v/>
      </c>
      <c r="R5038" s="0" t="str">
        <f aca="false">IF(M5038=1,IF(COUNTIFS(C$2:C5038,C5038,M$2:M5038,1)=1,1,0),"")</f>
        <v/>
      </c>
      <c r="S5038" s="0" t="str">
        <f aca="false">IF(L5038=1,IF(COUNTIFS(C$2:C5038,C5038,L$2:L5038,1)=1,1,0),"")</f>
        <v/>
      </c>
      <c r="T5038" s="38" t="str">
        <f aca="false">IF(N5038="","",N5038+ROW()/10000000)</f>
        <v/>
      </c>
      <c r="U5038" s="0" t="str">
        <f aca="false">IF(G5038=1,IF(B5038="",1,0),"")</f>
        <v/>
      </c>
    </row>
    <row r="5039" customFormat="false" ht="15" hidden="false" customHeight="false" outlineLevel="0" collapsed="false">
      <c r="A5039" s="35"/>
      <c r="B5039" s="35"/>
      <c r="G5039" s="0" t="str">
        <f aca="false">IF(A5039="","",IF(AND(A5039&gt;=Debut,A5039&lt;Fin),1,0))</f>
        <v/>
      </c>
      <c r="H5039" s="0" t="str">
        <f aca="false">IF(G5039=1,INT(ROUND((A5039-Debut)*86400,0)/600),"")</f>
        <v/>
      </c>
      <c r="I5039" s="0" t="str">
        <f aca="false">IF(G5039=1,INT(ROUND((A5039-Debut)*86400,0)/3600),"")</f>
        <v/>
      </c>
      <c r="J5039" s="0" t="str">
        <f aca="false">IF(OR(A5039="",B5039=""),"",ROUND((B5039-A5039)*86400,0))</f>
        <v/>
      </c>
      <c r="K5039" s="37" t="str">
        <f aca="false">IF(G5039=1,IF(COUNTIFS($C:$C,C5039,$G:$G,1,$A:$A,"&gt;="&amp;(A5039-FenetreInterm/86400),$A:$A,"&lt;="&amp;A5039)&gt;=NbInterm,1,0),"")</f>
        <v/>
      </c>
      <c r="L5039" s="37" t="str">
        <f aca="false">IF(G5039=1,IF(B5039="",0,IF(J5039&lt;SeuilFugitive,1,0)),"")</f>
        <v/>
      </c>
      <c r="M5039" s="37" t="str">
        <f aca="false">IF(G5039=1,IF(B5039="",IF((Fin-A5039)*24&gt;SeuilFigee,1,0),IF(J5039&gt;SeuilFigee*3600,1,0)),"")</f>
        <v/>
      </c>
      <c r="N5039" s="0" t="str">
        <f aca="false">IF(G5039=1,IF(COUNTIF(H$2:H5039,H5039)=1,COUNTIF($H:$H,H5039),""),"")</f>
        <v/>
      </c>
      <c r="O5039" s="0" t="str">
        <f aca="false">IF(G5039=1,IF(COUNTIF(I$2:I5039,I5039)=1,COUNTIF($I:$I,I5039),""),"")</f>
        <v/>
      </c>
      <c r="P5039" s="38" t="str">
        <f aca="false">IF(G5039=1,IF(COUNTIFS(C$2:C5039,C5039,G$2:G5039,1)=1,COUNTIFS($C:$C,C5039,$G:$G,1)+ROW()/10000000,""),"")</f>
        <v/>
      </c>
      <c r="Q5039" s="0" t="str">
        <f aca="false">IF(K5039=1,IF(COUNTIFS(C$2:C5039,C5039,K$2:K5039,1)=1,1,0),"")</f>
        <v/>
      </c>
      <c r="R5039" s="0" t="str">
        <f aca="false">IF(M5039=1,IF(COUNTIFS(C$2:C5039,C5039,M$2:M5039,1)=1,1,0),"")</f>
        <v/>
      </c>
      <c r="S5039" s="0" t="str">
        <f aca="false">IF(L5039=1,IF(COUNTIFS(C$2:C5039,C5039,L$2:L5039,1)=1,1,0),"")</f>
        <v/>
      </c>
      <c r="T5039" s="38" t="str">
        <f aca="false">IF(N5039="","",N5039+ROW()/10000000)</f>
        <v/>
      </c>
      <c r="U5039" s="0" t="str">
        <f aca="false">IF(G5039=1,IF(B5039="",1,0),"")</f>
        <v/>
      </c>
    </row>
    <row r="5040" customFormat="false" ht="15" hidden="false" customHeight="false" outlineLevel="0" collapsed="false">
      <c r="A5040" s="35"/>
      <c r="B5040" s="35"/>
      <c r="G5040" s="0" t="str">
        <f aca="false">IF(A5040="","",IF(AND(A5040&gt;=Debut,A5040&lt;Fin),1,0))</f>
        <v/>
      </c>
      <c r="H5040" s="0" t="str">
        <f aca="false">IF(G5040=1,INT(ROUND((A5040-Debut)*86400,0)/600),"")</f>
        <v/>
      </c>
      <c r="I5040" s="0" t="str">
        <f aca="false">IF(G5040=1,INT(ROUND((A5040-Debut)*86400,0)/3600),"")</f>
        <v/>
      </c>
      <c r="J5040" s="0" t="str">
        <f aca="false">IF(OR(A5040="",B5040=""),"",ROUND((B5040-A5040)*86400,0))</f>
        <v/>
      </c>
      <c r="K5040" s="37" t="str">
        <f aca="false">IF(G5040=1,IF(COUNTIFS($C:$C,C5040,$G:$G,1,$A:$A,"&gt;="&amp;(A5040-FenetreInterm/86400),$A:$A,"&lt;="&amp;A5040)&gt;=NbInterm,1,0),"")</f>
        <v/>
      </c>
      <c r="L5040" s="37" t="str">
        <f aca="false">IF(G5040=1,IF(B5040="",0,IF(J5040&lt;SeuilFugitive,1,0)),"")</f>
        <v/>
      </c>
      <c r="M5040" s="37" t="str">
        <f aca="false">IF(G5040=1,IF(B5040="",IF((Fin-A5040)*24&gt;SeuilFigee,1,0),IF(J5040&gt;SeuilFigee*3600,1,0)),"")</f>
        <v/>
      </c>
      <c r="N5040" s="0" t="str">
        <f aca="false">IF(G5040=1,IF(COUNTIF(H$2:H5040,H5040)=1,COUNTIF($H:$H,H5040),""),"")</f>
        <v/>
      </c>
      <c r="O5040" s="0" t="str">
        <f aca="false">IF(G5040=1,IF(COUNTIF(I$2:I5040,I5040)=1,COUNTIF($I:$I,I5040),""),"")</f>
        <v/>
      </c>
      <c r="P5040" s="38" t="str">
        <f aca="false">IF(G5040=1,IF(COUNTIFS(C$2:C5040,C5040,G$2:G5040,1)=1,COUNTIFS($C:$C,C5040,$G:$G,1)+ROW()/10000000,""),"")</f>
        <v/>
      </c>
      <c r="Q5040" s="0" t="str">
        <f aca="false">IF(K5040=1,IF(COUNTIFS(C$2:C5040,C5040,K$2:K5040,1)=1,1,0),"")</f>
        <v/>
      </c>
      <c r="R5040" s="0" t="str">
        <f aca="false">IF(M5040=1,IF(COUNTIFS(C$2:C5040,C5040,M$2:M5040,1)=1,1,0),"")</f>
        <v/>
      </c>
      <c r="S5040" s="0" t="str">
        <f aca="false">IF(L5040=1,IF(COUNTIFS(C$2:C5040,C5040,L$2:L5040,1)=1,1,0),"")</f>
        <v/>
      </c>
      <c r="T5040" s="38" t="str">
        <f aca="false">IF(N5040="","",N5040+ROW()/10000000)</f>
        <v/>
      </c>
      <c r="U5040" s="0" t="str">
        <f aca="false">IF(G5040=1,IF(B5040="",1,0),"")</f>
        <v/>
      </c>
    </row>
    <row r="5041" customFormat="false" ht="15" hidden="false" customHeight="false" outlineLevel="0" collapsed="false">
      <c r="A5041" s="35"/>
      <c r="B5041" s="35"/>
      <c r="G5041" s="0" t="str">
        <f aca="false">IF(A5041="","",IF(AND(A5041&gt;=Debut,A5041&lt;Fin),1,0))</f>
        <v/>
      </c>
      <c r="H5041" s="0" t="str">
        <f aca="false">IF(G5041=1,INT(ROUND((A5041-Debut)*86400,0)/600),"")</f>
        <v/>
      </c>
      <c r="I5041" s="0" t="str">
        <f aca="false">IF(G5041=1,INT(ROUND((A5041-Debut)*86400,0)/3600),"")</f>
        <v/>
      </c>
      <c r="J5041" s="0" t="str">
        <f aca="false">IF(OR(A5041="",B5041=""),"",ROUND((B5041-A5041)*86400,0))</f>
        <v/>
      </c>
      <c r="K5041" s="37" t="str">
        <f aca="false">IF(G5041=1,IF(COUNTIFS($C:$C,C5041,$G:$G,1,$A:$A,"&gt;="&amp;(A5041-FenetreInterm/86400),$A:$A,"&lt;="&amp;A5041)&gt;=NbInterm,1,0),"")</f>
        <v/>
      </c>
      <c r="L5041" s="37" t="str">
        <f aca="false">IF(G5041=1,IF(B5041="",0,IF(J5041&lt;SeuilFugitive,1,0)),"")</f>
        <v/>
      </c>
      <c r="M5041" s="37" t="str">
        <f aca="false">IF(G5041=1,IF(B5041="",IF((Fin-A5041)*24&gt;SeuilFigee,1,0),IF(J5041&gt;SeuilFigee*3600,1,0)),"")</f>
        <v/>
      </c>
      <c r="N5041" s="0" t="str">
        <f aca="false">IF(G5041=1,IF(COUNTIF(H$2:H5041,H5041)=1,COUNTIF($H:$H,H5041),""),"")</f>
        <v/>
      </c>
      <c r="O5041" s="0" t="str">
        <f aca="false">IF(G5041=1,IF(COUNTIF(I$2:I5041,I5041)=1,COUNTIF($I:$I,I5041),""),"")</f>
        <v/>
      </c>
      <c r="P5041" s="38" t="str">
        <f aca="false">IF(G5041=1,IF(COUNTIFS(C$2:C5041,C5041,G$2:G5041,1)=1,COUNTIFS($C:$C,C5041,$G:$G,1)+ROW()/10000000,""),"")</f>
        <v/>
      </c>
      <c r="Q5041" s="0" t="str">
        <f aca="false">IF(K5041=1,IF(COUNTIFS(C$2:C5041,C5041,K$2:K5041,1)=1,1,0),"")</f>
        <v/>
      </c>
      <c r="R5041" s="0" t="str">
        <f aca="false">IF(M5041=1,IF(COUNTIFS(C$2:C5041,C5041,M$2:M5041,1)=1,1,0),"")</f>
        <v/>
      </c>
      <c r="S5041" s="0" t="str">
        <f aca="false">IF(L5041=1,IF(COUNTIFS(C$2:C5041,C5041,L$2:L5041,1)=1,1,0),"")</f>
        <v/>
      </c>
      <c r="T5041" s="38" t="str">
        <f aca="false">IF(N5041="","",N5041+ROW()/10000000)</f>
        <v/>
      </c>
      <c r="U5041" s="0" t="str">
        <f aca="false">IF(G5041=1,IF(B5041="",1,0),"")</f>
        <v/>
      </c>
    </row>
    <row r="5042" customFormat="false" ht="15" hidden="false" customHeight="false" outlineLevel="0" collapsed="false">
      <c r="A5042" s="35"/>
      <c r="B5042" s="35"/>
      <c r="G5042" s="0" t="str">
        <f aca="false">IF(A5042="","",IF(AND(A5042&gt;=Debut,A5042&lt;Fin),1,0))</f>
        <v/>
      </c>
      <c r="H5042" s="0" t="str">
        <f aca="false">IF(G5042=1,INT(ROUND((A5042-Debut)*86400,0)/600),"")</f>
        <v/>
      </c>
      <c r="I5042" s="0" t="str">
        <f aca="false">IF(G5042=1,INT(ROUND((A5042-Debut)*86400,0)/3600),"")</f>
        <v/>
      </c>
      <c r="J5042" s="0" t="str">
        <f aca="false">IF(OR(A5042="",B5042=""),"",ROUND((B5042-A5042)*86400,0))</f>
        <v/>
      </c>
      <c r="K5042" s="37" t="str">
        <f aca="false">IF(G5042=1,IF(COUNTIFS($C:$C,C5042,$G:$G,1,$A:$A,"&gt;="&amp;(A5042-FenetreInterm/86400),$A:$A,"&lt;="&amp;A5042)&gt;=NbInterm,1,0),"")</f>
        <v/>
      </c>
      <c r="L5042" s="37" t="str">
        <f aca="false">IF(G5042=1,IF(B5042="",0,IF(J5042&lt;SeuilFugitive,1,0)),"")</f>
        <v/>
      </c>
      <c r="M5042" s="37" t="str">
        <f aca="false">IF(G5042=1,IF(B5042="",IF((Fin-A5042)*24&gt;SeuilFigee,1,0),IF(J5042&gt;SeuilFigee*3600,1,0)),"")</f>
        <v/>
      </c>
      <c r="N5042" s="0" t="str">
        <f aca="false">IF(G5042=1,IF(COUNTIF(H$2:H5042,H5042)=1,COUNTIF($H:$H,H5042),""),"")</f>
        <v/>
      </c>
      <c r="O5042" s="0" t="str">
        <f aca="false">IF(G5042=1,IF(COUNTIF(I$2:I5042,I5042)=1,COUNTIF($I:$I,I5042),""),"")</f>
        <v/>
      </c>
      <c r="P5042" s="38" t="str">
        <f aca="false">IF(G5042=1,IF(COUNTIFS(C$2:C5042,C5042,G$2:G5042,1)=1,COUNTIFS($C:$C,C5042,$G:$G,1)+ROW()/10000000,""),"")</f>
        <v/>
      </c>
      <c r="Q5042" s="0" t="str">
        <f aca="false">IF(K5042=1,IF(COUNTIFS(C$2:C5042,C5042,K$2:K5042,1)=1,1,0),"")</f>
        <v/>
      </c>
      <c r="R5042" s="0" t="str">
        <f aca="false">IF(M5042=1,IF(COUNTIFS(C$2:C5042,C5042,M$2:M5042,1)=1,1,0),"")</f>
        <v/>
      </c>
      <c r="S5042" s="0" t="str">
        <f aca="false">IF(L5042=1,IF(COUNTIFS(C$2:C5042,C5042,L$2:L5042,1)=1,1,0),"")</f>
        <v/>
      </c>
      <c r="T5042" s="38" t="str">
        <f aca="false">IF(N5042="","",N5042+ROW()/10000000)</f>
        <v/>
      </c>
      <c r="U5042" s="0" t="str">
        <f aca="false">IF(G5042=1,IF(B5042="",1,0),"")</f>
        <v/>
      </c>
    </row>
    <row r="5043" customFormat="false" ht="15" hidden="false" customHeight="false" outlineLevel="0" collapsed="false">
      <c r="A5043" s="35"/>
      <c r="B5043" s="35"/>
      <c r="G5043" s="0" t="str">
        <f aca="false">IF(A5043="","",IF(AND(A5043&gt;=Debut,A5043&lt;Fin),1,0))</f>
        <v/>
      </c>
      <c r="H5043" s="0" t="str">
        <f aca="false">IF(G5043=1,INT(ROUND((A5043-Debut)*86400,0)/600),"")</f>
        <v/>
      </c>
      <c r="I5043" s="0" t="str">
        <f aca="false">IF(G5043=1,INT(ROUND((A5043-Debut)*86400,0)/3600),"")</f>
        <v/>
      </c>
      <c r="J5043" s="0" t="str">
        <f aca="false">IF(OR(A5043="",B5043=""),"",ROUND((B5043-A5043)*86400,0))</f>
        <v/>
      </c>
      <c r="K5043" s="37" t="str">
        <f aca="false">IF(G5043=1,IF(COUNTIFS($C:$C,C5043,$G:$G,1,$A:$A,"&gt;="&amp;(A5043-FenetreInterm/86400),$A:$A,"&lt;="&amp;A5043)&gt;=NbInterm,1,0),"")</f>
        <v/>
      </c>
      <c r="L5043" s="37" t="str">
        <f aca="false">IF(G5043=1,IF(B5043="",0,IF(J5043&lt;SeuilFugitive,1,0)),"")</f>
        <v/>
      </c>
      <c r="M5043" s="37" t="str">
        <f aca="false">IF(G5043=1,IF(B5043="",IF((Fin-A5043)*24&gt;SeuilFigee,1,0),IF(J5043&gt;SeuilFigee*3600,1,0)),"")</f>
        <v/>
      </c>
      <c r="N5043" s="0" t="str">
        <f aca="false">IF(G5043=1,IF(COUNTIF(H$2:H5043,H5043)=1,COUNTIF($H:$H,H5043),""),"")</f>
        <v/>
      </c>
      <c r="O5043" s="0" t="str">
        <f aca="false">IF(G5043=1,IF(COUNTIF(I$2:I5043,I5043)=1,COUNTIF($I:$I,I5043),""),"")</f>
        <v/>
      </c>
      <c r="P5043" s="38" t="str">
        <f aca="false">IF(G5043=1,IF(COUNTIFS(C$2:C5043,C5043,G$2:G5043,1)=1,COUNTIFS($C:$C,C5043,$G:$G,1)+ROW()/10000000,""),"")</f>
        <v/>
      </c>
      <c r="Q5043" s="0" t="str">
        <f aca="false">IF(K5043=1,IF(COUNTIFS(C$2:C5043,C5043,K$2:K5043,1)=1,1,0),"")</f>
        <v/>
      </c>
      <c r="R5043" s="0" t="str">
        <f aca="false">IF(M5043=1,IF(COUNTIFS(C$2:C5043,C5043,M$2:M5043,1)=1,1,0),"")</f>
        <v/>
      </c>
      <c r="S5043" s="0" t="str">
        <f aca="false">IF(L5043=1,IF(COUNTIFS(C$2:C5043,C5043,L$2:L5043,1)=1,1,0),"")</f>
        <v/>
      </c>
      <c r="T5043" s="38" t="str">
        <f aca="false">IF(N5043="","",N5043+ROW()/10000000)</f>
        <v/>
      </c>
      <c r="U5043" s="0" t="str">
        <f aca="false">IF(G5043=1,IF(B5043="",1,0),"")</f>
        <v/>
      </c>
    </row>
    <row r="5044" customFormat="false" ht="15" hidden="false" customHeight="false" outlineLevel="0" collapsed="false">
      <c r="A5044" s="35"/>
      <c r="B5044" s="35"/>
      <c r="G5044" s="0" t="str">
        <f aca="false">IF(A5044="","",IF(AND(A5044&gt;=Debut,A5044&lt;Fin),1,0))</f>
        <v/>
      </c>
      <c r="H5044" s="0" t="str">
        <f aca="false">IF(G5044=1,INT(ROUND((A5044-Debut)*86400,0)/600),"")</f>
        <v/>
      </c>
      <c r="I5044" s="0" t="str">
        <f aca="false">IF(G5044=1,INT(ROUND((A5044-Debut)*86400,0)/3600),"")</f>
        <v/>
      </c>
      <c r="J5044" s="0" t="str">
        <f aca="false">IF(OR(A5044="",B5044=""),"",ROUND((B5044-A5044)*86400,0))</f>
        <v/>
      </c>
      <c r="K5044" s="37" t="str">
        <f aca="false">IF(G5044=1,IF(COUNTIFS($C:$C,C5044,$G:$G,1,$A:$A,"&gt;="&amp;(A5044-FenetreInterm/86400),$A:$A,"&lt;="&amp;A5044)&gt;=NbInterm,1,0),"")</f>
        <v/>
      </c>
      <c r="L5044" s="37" t="str">
        <f aca="false">IF(G5044=1,IF(B5044="",0,IF(J5044&lt;SeuilFugitive,1,0)),"")</f>
        <v/>
      </c>
      <c r="M5044" s="37" t="str">
        <f aca="false">IF(G5044=1,IF(B5044="",IF((Fin-A5044)*24&gt;SeuilFigee,1,0),IF(J5044&gt;SeuilFigee*3600,1,0)),"")</f>
        <v/>
      </c>
      <c r="N5044" s="0" t="str">
        <f aca="false">IF(G5044=1,IF(COUNTIF(H$2:H5044,H5044)=1,COUNTIF($H:$H,H5044),""),"")</f>
        <v/>
      </c>
      <c r="O5044" s="0" t="str">
        <f aca="false">IF(G5044=1,IF(COUNTIF(I$2:I5044,I5044)=1,COUNTIF($I:$I,I5044),""),"")</f>
        <v/>
      </c>
      <c r="P5044" s="38" t="str">
        <f aca="false">IF(G5044=1,IF(COUNTIFS(C$2:C5044,C5044,G$2:G5044,1)=1,COUNTIFS($C:$C,C5044,$G:$G,1)+ROW()/10000000,""),"")</f>
        <v/>
      </c>
      <c r="Q5044" s="0" t="str">
        <f aca="false">IF(K5044=1,IF(COUNTIFS(C$2:C5044,C5044,K$2:K5044,1)=1,1,0),"")</f>
        <v/>
      </c>
      <c r="R5044" s="0" t="str">
        <f aca="false">IF(M5044=1,IF(COUNTIFS(C$2:C5044,C5044,M$2:M5044,1)=1,1,0),"")</f>
        <v/>
      </c>
      <c r="S5044" s="0" t="str">
        <f aca="false">IF(L5044=1,IF(COUNTIFS(C$2:C5044,C5044,L$2:L5044,1)=1,1,0),"")</f>
        <v/>
      </c>
      <c r="T5044" s="38" t="str">
        <f aca="false">IF(N5044="","",N5044+ROW()/10000000)</f>
        <v/>
      </c>
      <c r="U5044" s="0" t="str">
        <f aca="false">IF(G5044=1,IF(B5044="",1,0),"")</f>
        <v/>
      </c>
    </row>
    <row r="5045" customFormat="false" ht="15" hidden="false" customHeight="false" outlineLevel="0" collapsed="false">
      <c r="A5045" s="35"/>
      <c r="B5045" s="35"/>
      <c r="G5045" s="0" t="str">
        <f aca="false">IF(A5045="","",IF(AND(A5045&gt;=Debut,A5045&lt;Fin),1,0))</f>
        <v/>
      </c>
      <c r="H5045" s="0" t="str">
        <f aca="false">IF(G5045=1,INT(ROUND((A5045-Debut)*86400,0)/600),"")</f>
        <v/>
      </c>
      <c r="I5045" s="0" t="str">
        <f aca="false">IF(G5045=1,INT(ROUND((A5045-Debut)*86400,0)/3600),"")</f>
        <v/>
      </c>
      <c r="J5045" s="0" t="str">
        <f aca="false">IF(OR(A5045="",B5045=""),"",ROUND((B5045-A5045)*86400,0))</f>
        <v/>
      </c>
      <c r="K5045" s="37" t="str">
        <f aca="false">IF(G5045=1,IF(COUNTIFS($C:$C,C5045,$G:$G,1,$A:$A,"&gt;="&amp;(A5045-FenetreInterm/86400),$A:$A,"&lt;="&amp;A5045)&gt;=NbInterm,1,0),"")</f>
        <v/>
      </c>
      <c r="L5045" s="37" t="str">
        <f aca="false">IF(G5045=1,IF(B5045="",0,IF(J5045&lt;SeuilFugitive,1,0)),"")</f>
        <v/>
      </c>
      <c r="M5045" s="37" t="str">
        <f aca="false">IF(G5045=1,IF(B5045="",IF((Fin-A5045)*24&gt;SeuilFigee,1,0),IF(J5045&gt;SeuilFigee*3600,1,0)),"")</f>
        <v/>
      </c>
      <c r="N5045" s="0" t="str">
        <f aca="false">IF(G5045=1,IF(COUNTIF(H$2:H5045,H5045)=1,COUNTIF($H:$H,H5045),""),"")</f>
        <v/>
      </c>
      <c r="O5045" s="0" t="str">
        <f aca="false">IF(G5045=1,IF(COUNTIF(I$2:I5045,I5045)=1,COUNTIF($I:$I,I5045),""),"")</f>
        <v/>
      </c>
      <c r="P5045" s="38" t="str">
        <f aca="false">IF(G5045=1,IF(COUNTIFS(C$2:C5045,C5045,G$2:G5045,1)=1,COUNTIFS($C:$C,C5045,$G:$G,1)+ROW()/10000000,""),"")</f>
        <v/>
      </c>
      <c r="Q5045" s="0" t="str">
        <f aca="false">IF(K5045=1,IF(COUNTIFS(C$2:C5045,C5045,K$2:K5045,1)=1,1,0),"")</f>
        <v/>
      </c>
      <c r="R5045" s="0" t="str">
        <f aca="false">IF(M5045=1,IF(COUNTIFS(C$2:C5045,C5045,M$2:M5045,1)=1,1,0),"")</f>
        <v/>
      </c>
      <c r="S5045" s="0" t="str">
        <f aca="false">IF(L5045=1,IF(COUNTIFS(C$2:C5045,C5045,L$2:L5045,1)=1,1,0),"")</f>
        <v/>
      </c>
      <c r="T5045" s="38" t="str">
        <f aca="false">IF(N5045="","",N5045+ROW()/10000000)</f>
        <v/>
      </c>
      <c r="U5045" s="0" t="str">
        <f aca="false">IF(G5045=1,IF(B5045="",1,0),"")</f>
        <v/>
      </c>
    </row>
    <row r="5046" customFormat="false" ht="15" hidden="false" customHeight="false" outlineLevel="0" collapsed="false">
      <c r="A5046" s="35"/>
      <c r="B5046" s="35"/>
      <c r="G5046" s="0" t="str">
        <f aca="false">IF(A5046="","",IF(AND(A5046&gt;=Debut,A5046&lt;Fin),1,0))</f>
        <v/>
      </c>
      <c r="H5046" s="0" t="str">
        <f aca="false">IF(G5046=1,INT(ROUND((A5046-Debut)*86400,0)/600),"")</f>
        <v/>
      </c>
      <c r="I5046" s="0" t="str">
        <f aca="false">IF(G5046=1,INT(ROUND((A5046-Debut)*86400,0)/3600),"")</f>
        <v/>
      </c>
      <c r="J5046" s="0" t="str">
        <f aca="false">IF(OR(A5046="",B5046=""),"",ROUND((B5046-A5046)*86400,0))</f>
        <v/>
      </c>
      <c r="K5046" s="37" t="str">
        <f aca="false">IF(G5046=1,IF(COUNTIFS($C:$C,C5046,$G:$G,1,$A:$A,"&gt;="&amp;(A5046-FenetreInterm/86400),$A:$A,"&lt;="&amp;A5046)&gt;=NbInterm,1,0),"")</f>
        <v/>
      </c>
      <c r="L5046" s="37" t="str">
        <f aca="false">IF(G5046=1,IF(B5046="",0,IF(J5046&lt;SeuilFugitive,1,0)),"")</f>
        <v/>
      </c>
      <c r="M5046" s="37" t="str">
        <f aca="false">IF(G5046=1,IF(B5046="",IF((Fin-A5046)*24&gt;SeuilFigee,1,0),IF(J5046&gt;SeuilFigee*3600,1,0)),"")</f>
        <v/>
      </c>
      <c r="N5046" s="0" t="str">
        <f aca="false">IF(G5046=1,IF(COUNTIF(H$2:H5046,H5046)=1,COUNTIF($H:$H,H5046),""),"")</f>
        <v/>
      </c>
      <c r="O5046" s="0" t="str">
        <f aca="false">IF(G5046=1,IF(COUNTIF(I$2:I5046,I5046)=1,COUNTIF($I:$I,I5046),""),"")</f>
        <v/>
      </c>
      <c r="P5046" s="38" t="str">
        <f aca="false">IF(G5046=1,IF(COUNTIFS(C$2:C5046,C5046,G$2:G5046,1)=1,COUNTIFS($C:$C,C5046,$G:$G,1)+ROW()/10000000,""),"")</f>
        <v/>
      </c>
      <c r="Q5046" s="0" t="str">
        <f aca="false">IF(K5046=1,IF(COUNTIFS(C$2:C5046,C5046,K$2:K5046,1)=1,1,0),"")</f>
        <v/>
      </c>
      <c r="R5046" s="0" t="str">
        <f aca="false">IF(M5046=1,IF(COUNTIFS(C$2:C5046,C5046,M$2:M5046,1)=1,1,0),"")</f>
        <v/>
      </c>
      <c r="S5046" s="0" t="str">
        <f aca="false">IF(L5046=1,IF(COUNTIFS(C$2:C5046,C5046,L$2:L5046,1)=1,1,0),"")</f>
        <v/>
      </c>
      <c r="T5046" s="38" t="str">
        <f aca="false">IF(N5046="","",N5046+ROW()/10000000)</f>
        <v/>
      </c>
      <c r="U5046" s="0" t="str">
        <f aca="false">IF(G5046=1,IF(B5046="",1,0),"")</f>
        <v/>
      </c>
    </row>
    <row r="5047" customFormat="false" ht="15" hidden="false" customHeight="false" outlineLevel="0" collapsed="false">
      <c r="A5047" s="35"/>
      <c r="B5047" s="35"/>
      <c r="G5047" s="0" t="str">
        <f aca="false">IF(A5047="","",IF(AND(A5047&gt;=Debut,A5047&lt;Fin),1,0))</f>
        <v/>
      </c>
      <c r="H5047" s="0" t="str">
        <f aca="false">IF(G5047=1,INT(ROUND((A5047-Debut)*86400,0)/600),"")</f>
        <v/>
      </c>
      <c r="I5047" s="0" t="str">
        <f aca="false">IF(G5047=1,INT(ROUND((A5047-Debut)*86400,0)/3600),"")</f>
        <v/>
      </c>
      <c r="J5047" s="0" t="str">
        <f aca="false">IF(OR(A5047="",B5047=""),"",ROUND((B5047-A5047)*86400,0))</f>
        <v/>
      </c>
      <c r="K5047" s="37" t="str">
        <f aca="false">IF(G5047=1,IF(COUNTIFS($C:$C,C5047,$G:$G,1,$A:$A,"&gt;="&amp;(A5047-FenetreInterm/86400),$A:$A,"&lt;="&amp;A5047)&gt;=NbInterm,1,0),"")</f>
        <v/>
      </c>
      <c r="L5047" s="37" t="str">
        <f aca="false">IF(G5047=1,IF(B5047="",0,IF(J5047&lt;SeuilFugitive,1,0)),"")</f>
        <v/>
      </c>
      <c r="M5047" s="37" t="str">
        <f aca="false">IF(G5047=1,IF(B5047="",IF((Fin-A5047)*24&gt;SeuilFigee,1,0),IF(J5047&gt;SeuilFigee*3600,1,0)),"")</f>
        <v/>
      </c>
      <c r="N5047" s="0" t="str">
        <f aca="false">IF(G5047=1,IF(COUNTIF(H$2:H5047,H5047)=1,COUNTIF($H:$H,H5047),""),"")</f>
        <v/>
      </c>
      <c r="O5047" s="0" t="str">
        <f aca="false">IF(G5047=1,IF(COUNTIF(I$2:I5047,I5047)=1,COUNTIF($I:$I,I5047),""),"")</f>
        <v/>
      </c>
      <c r="P5047" s="38" t="str">
        <f aca="false">IF(G5047=1,IF(COUNTIFS(C$2:C5047,C5047,G$2:G5047,1)=1,COUNTIFS($C:$C,C5047,$G:$G,1)+ROW()/10000000,""),"")</f>
        <v/>
      </c>
      <c r="Q5047" s="0" t="str">
        <f aca="false">IF(K5047=1,IF(COUNTIFS(C$2:C5047,C5047,K$2:K5047,1)=1,1,0),"")</f>
        <v/>
      </c>
      <c r="R5047" s="0" t="str">
        <f aca="false">IF(M5047=1,IF(COUNTIFS(C$2:C5047,C5047,M$2:M5047,1)=1,1,0),"")</f>
        <v/>
      </c>
      <c r="S5047" s="0" t="str">
        <f aca="false">IF(L5047=1,IF(COUNTIFS(C$2:C5047,C5047,L$2:L5047,1)=1,1,0),"")</f>
        <v/>
      </c>
      <c r="T5047" s="38" t="str">
        <f aca="false">IF(N5047="","",N5047+ROW()/10000000)</f>
        <v/>
      </c>
      <c r="U5047" s="0" t="str">
        <f aca="false">IF(G5047=1,IF(B5047="",1,0),"")</f>
        <v/>
      </c>
    </row>
    <row r="5048" customFormat="false" ht="15" hidden="false" customHeight="false" outlineLevel="0" collapsed="false">
      <c r="A5048" s="35"/>
      <c r="B5048" s="35"/>
      <c r="G5048" s="0" t="str">
        <f aca="false">IF(A5048="","",IF(AND(A5048&gt;=Debut,A5048&lt;Fin),1,0))</f>
        <v/>
      </c>
      <c r="H5048" s="0" t="str">
        <f aca="false">IF(G5048=1,INT(ROUND((A5048-Debut)*86400,0)/600),"")</f>
        <v/>
      </c>
      <c r="I5048" s="0" t="str">
        <f aca="false">IF(G5048=1,INT(ROUND((A5048-Debut)*86400,0)/3600),"")</f>
        <v/>
      </c>
      <c r="J5048" s="0" t="str">
        <f aca="false">IF(OR(A5048="",B5048=""),"",ROUND((B5048-A5048)*86400,0))</f>
        <v/>
      </c>
      <c r="K5048" s="37" t="str">
        <f aca="false">IF(G5048=1,IF(COUNTIFS($C:$C,C5048,$G:$G,1,$A:$A,"&gt;="&amp;(A5048-FenetreInterm/86400),$A:$A,"&lt;="&amp;A5048)&gt;=NbInterm,1,0),"")</f>
        <v/>
      </c>
      <c r="L5048" s="37" t="str">
        <f aca="false">IF(G5048=1,IF(B5048="",0,IF(J5048&lt;SeuilFugitive,1,0)),"")</f>
        <v/>
      </c>
      <c r="M5048" s="37" t="str">
        <f aca="false">IF(G5048=1,IF(B5048="",IF((Fin-A5048)*24&gt;SeuilFigee,1,0),IF(J5048&gt;SeuilFigee*3600,1,0)),"")</f>
        <v/>
      </c>
      <c r="N5048" s="0" t="str">
        <f aca="false">IF(G5048=1,IF(COUNTIF(H$2:H5048,H5048)=1,COUNTIF($H:$H,H5048),""),"")</f>
        <v/>
      </c>
      <c r="O5048" s="0" t="str">
        <f aca="false">IF(G5048=1,IF(COUNTIF(I$2:I5048,I5048)=1,COUNTIF($I:$I,I5048),""),"")</f>
        <v/>
      </c>
      <c r="P5048" s="38" t="str">
        <f aca="false">IF(G5048=1,IF(COUNTIFS(C$2:C5048,C5048,G$2:G5048,1)=1,COUNTIFS($C:$C,C5048,$G:$G,1)+ROW()/10000000,""),"")</f>
        <v/>
      </c>
      <c r="Q5048" s="0" t="str">
        <f aca="false">IF(K5048=1,IF(COUNTIFS(C$2:C5048,C5048,K$2:K5048,1)=1,1,0),"")</f>
        <v/>
      </c>
      <c r="R5048" s="0" t="str">
        <f aca="false">IF(M5048=1,IF(COUNTIFS(C$2:C5048,C5048,M$2:M5048,1)=1,1,0),"")</f>
        <v/>
      </c>
      <c r="S5048" s="0" t="str">
        <f aca="false">IF(L5048=1,IF(COUNTIFS(C$2:C5048,C5048,L$2:L5048,1)=1,1,0),"")</f>
        <v/>
      </c>
      <c r="T5048" s="38" t="str">
        <f aca="false">IF(N5048="","",N5048+ROW()/10000000)</f>
        <v/>
      </c>
      <c r="U5048" s="0" t="str">
        <f aca="false">IF(G5048=1,IF(B5048="",1,0),"")</f>
        <v/>
      </c>
    </row>
    <row r="5049" customFormat="false" ht="15" hidden="false" customHeight="false" outlineLevel="0" collapsed="false">
      <c r="A5049" s="35"/>
      <c r="B5049" s="35"/>
      <c r="G5049" s="0" t="str">
        <f aca="false">IF(A5049="","",IF(AND(A5049&gt;=Debut,A5049&lt;Fin),1,0))</f>
        <v/>
      </c>
      <c r="H5049" s="0" t="str">
        <f aca="false">IF(G5049=1,INT(ROUND((A5049-Debut)*86400,0)/600),"")</f>
        <v/>
      </c>
      <c r="I5049" s="0" t="str">
        <f aca="false">IF(G5049=1,INT(ROUND((A5049-Debut)*86400,0)/3600),"")</f>
        <v/>
      </c>
      <c r="J5049" s="0" t="str">
        <f aca="false">IF(OR(A5049="",B5049=""),"",ROUND((B5049-A5049)*86400,0))</f>
        <v/>
      </c>
      <c r="K5049" s="37" t="str">
        <f aca="false">IF(G5049=1,IF(COUNTIFS($C:$C,C5049,$G:$G,1,$A:$A,"&gt;="&amp;(A5049-FenetreInterm/86400),$A:$A,"&lt;="&amp;A5049)&gt;=NbInterm,1,0),"")</f>
        <v/>
      </c>
      <c r="L5049" s="37" t="str">
        <f aca="false">IF(G5049=1,IF(B5049="",0,IF(J5049&lt;SeuilFugitive,1,0)),"")</f>
        <v/>
      </c>
      <c r="M5049" s="37" t="str">
        <f aca="false">IF(G5049=1,IF(B5049="",IF((Fin-A5049)*24&gt;SeuilFigee,1,0),IF(J5049&gt;SeuilFigee*3600,1,0)),"")</f>
        <v/>
      </c>
      <c r="N5049" s="0" t="str">
        <f aca="false">IF(G5049=1,IF(COUNTIF(H$2:H5049,H5049)=1,COUNTIF($H:$H,H5049),""),"")</f>
        <v/>
      </c>
      <c r="O5049" s="0" t="str">
        <f aca="false">IF(G5049=1,IF(COUNTIF(I$2:I5049,I5049)=1,COUNTIF($I:$I,I5049),""),"")</f>
        <v/>
      </c>
      <c r="P5049" s="38" t="str">
        <f aca="false">IF(G5049=1,IF(COUNTIFS(C$2:C5049,C5049,G$2:G5049,1)=1,COUNTIFS($C:$C,C5049,$G:$G,1)+ROW()/10000000,""),"")</f>
        <v/>
      </c>
      <c r="Q5049" s="0" t="str">
        <f aca="false">IF(K5049=1,IF(COUNTIFS(C$2:C5049,C5049,K$2:K5049,1)=1,1,0),"")</f>
        <v/>
      </c>
      <c r="R5049" s="0" t="str">
        <f aca="false">IF(M5049=1,IF(COUNTIFS(C$2:C5049,C5049,M$2:M5049,1)=1,1,0),"")</f>
        <v/>
      </c>
      <c r="S5049" s="0" t="str">
        <f aca="false">IF(L5049=1,IF(COUNTIFS(C$2:C5049,C5049,L$2:L5049,1)=1,1,0),"")</f>
        <v/>
      </c>
      <c r="T5049" s="38" t="str">
        <f aca="false">IF(N5049="","",N5049+ROW()/10000000)</f>
        <v/>
      </c>
      <c r="U5049" s="0" t="str">
        <f aca="false">IF(G5049=1,IF(B5049="",1,0),"")</f>
        <v/>
      </c>
    </row>
    <row r="5050" customFormat="false" ht="15" hidden="false" customHeight="false" outlineLevel="0" collapsed="false">
      <c r="A5050" s="35"/>
      <c r="B5050" s="35"/>
      <c r="G5050" s="0" t="str">
        <f aca="false">IF(A5050="","",IF(AND(A5050&gt;=Debut,A5050&lt;Fin),1,0))</f>
        <v/>
      </c>
      <c r="H5050" s="0" t="str">
        <f aca="false">IF(G5050=1,INT(ROUND((A5050-Debut)*86400,0)/600),"")</f>
        <v/>
      </c>
      <c r="I5050" s="0" t="str">
        <f aca="false">IF(G5050=1,INT(ROUND((A5050-Debut)*86400,0)/3600),"")</f>
        <v/>
      </c>
      <c r="J5050" s="0" t="str">
        <f aca="false">IF(OR(A5050="",B5050=""),"",ROUND((B5050-A5050)*86400,0))</f>
        <v/>
      </c>
      <c r="K5050" s="37" t="str">
        <f aca="false">IF(G5050=1,IF(COUNTIFS($C:$C,C5050,$G:$G,1,$A:$A,"&gt;="&amp;(A5050-FenetreInterm/86400),$A:$A,"&lt;="&amp;A5050)&gt;=NbInterm,1,0),"")</f>
        <v/>
      </c>
      <c r="L5050" s="37" t="str">
        <f aca="false">IF(G5050=1,IF(B5050="",0,IF(J5050&lt;SeuilFugitive,1,0)),"")</f>
        <v/>
      </c>
      <c r="M5050" s="37" t="str">
        <f aca="false">IF(G5050=1,IF(B5050="",IF((Fin-A5050)*24&gt;SeuilFigee,1,0),IF(J5050&gt;SeuilFigee*3600,1,0)),"")</f>
        <v/>
      </c>
      <c r="N5050" s="0" t="str">
        <f aca="false">IF(G5050=1,IF(COUNTIF(H$2:H5050,H5050)=1,COUNTIF($H:$H,H5050),""),"")</f>
        <v/>
      </c>
      <c r="O5050" s="0" t="str">
        <f aca="false">IF(G5050=1,IF(COUNTIF(I$2:I5050,I5050)=1,COUNTIF($I:$I,I5050),""),"")</f>
        <v/>
      </c>
      <c r="P5050" s="38" t="str">
        <f aca="false">IF(G5050=1,IF(COUNTIFS(C$2:C5050,C5050,G$2:G5050,1)=1,COUNTIFS($C:$C,C5050,$G:$G,1)+ROW()/10000000,""),"")</f>
        <v/>
      </c>
      <c r="Q5050" s="0" t="str">
        <f aca="false">IF(K5050=1,IF(COUNTIFS(C$2:C5050,C5050,K$2:K5050,1)=1,1,0),"")</f>
        <v/>
      </c>
      <c r="R5050" s="0" t="str">
        <f aca="false">IF(M5050=1,IF(COUNTIFS(C$2:C5050,C5050,M$2:M5050,1)=1,1,0),"")</f>
        <v/>
      </c>
      <c r="S5050" s="0" t="str">
        <f aca="false">IF(L5050=1,IF(COUNTIFS(C$2:C5050,C5050,L$2:L5050,1)=1,1,0),"")</f>
        <v/>
      </c>
      <c r="T5050" s="38" t="str">
        <f aca="false">IF(N5050="","",N5050+ROW()/10000000)</f>
        <v/>
      </c>
      <c r="U5050" s="0" t="str">
        <f aca="false">IF(G5050=1,IF(B5050="",1,0),"")</f>
        <v/>
      </c>
    </row>
    <row r="5051" customFormat="false" ht="15" hidden="false" customHeight="false" outlineLevel="0" collapsed="false">
      <c r="A5051" s="35"/>
      <c r="B5051" s="35"/>
      <c r="G5051" s="0" t="str">
        <f aca="false">IF(A5051="","",IF(AND(A5051&gt;=Debut,A5051&lt;Fin),1,0))</f>
        <v/>
      </c>
      <c r="H5051" s="0" t="str">
        <f aca="false">IF(G5051=1,INT(ROUND((A5051-Debut)*86400,0)/600),"")</f>
        <v/>
      </c>
      <c r="I5051" s="0" t="str">
        <f aca="false">IF(G5051=1,INT(ROUND((A5051-Debut)*86400,0)/3600),"")</f>
        <v/>
      </c>
      <c r="J5051" s="0" t="str">
        <f aca="false">IF(OR(A5051="",B5051=""),"",ROUND((B5051-A5051)*86400,0))</f>
        <v/>
      </c>
      <c r="K5051" s="37" t="str">
        <f aca="false">IF(G5051=1,IF(COUNTIFS($C:$C,C5051,$G:$G,1,$A:$A,"&gt;="&amp;(A5051-FenetreInterm/86400),$A:$A,"&lt;="&amp;A5051)&gt;=NbInterm,1,0),"")</f>
        <v/>
      </c>
      <c r="L5051" s="37" t="str">
        <f aca="false">IF(G5051=1,IF(B5051="",0,IF(J5051&lt;SeuilFugitive,1,0)),"")</f>
        <v/>
      </c>
      <c r="M5051" s="37" t="str">
        <f aca="false">IF(G5051=1,IF(B5051="",IF((Fin-A5051)*24&gt;SeuilFigee,1,0),IF(J5051&gt;SeuilFigee*3600,1,0)),"")</f>
        <v/>
      </c>
      <c r="N5051" s="0" t="str">
        <f aca="false">IF(G5051=1,IF(COUNTIF(H$2:H5051,H5051)=1,COUNTIF($H:$H,H5051),""),"")</f>
        <v/>
      </c>
      <c r="O5051" s="0" t="str">
        <f aca="false">IF(G5051=1,IF(COUNTIF(I$2:I5051,I5051)=1,COUNTIF($I:$I,I5051),""),"")</f>
        <v/>
      </c>
      <c r="P5051" s="38" t="str">
        <f aca="false">IF(G5051=1,IF(COUNTIFS(C$2:C5051,C5051,G$2:G5051,1)=1,COUNTIFS($C:$C,C5051,$G:$G,1)+ROW()/10000000,""),"")</f>
        <v/>
      </c>
      <c r="Q5051" s="0" t="str">
        <f aca="false">IF(K5051=1,IF(COUNTIFS(C$2:C5051,C5051,K$2:K5051,1)=1,1,0),"")</f>
        <v/>
      </c>
      <c r="R5051" s="0" t="str">
        <f aca="false">IF(M5051=1,IF(COUNTIFS(C$2:C5051,C5051,M$2:M5051,1)=1,1,0),"")</f>
        <v/>
      </c>
      <c r="S5051" s="0" t="str">
        <f aca="false">IF(L5051=1,IF(COUNTIFS(C$2:C5051,C5051,L$2:L5051,1)=1,1,0),"")</f>
        <v/>
      </c>
      <c r="T5051" s="38" t="str">
        <f aca="false">IF(N5051="","",N5051+ROW()/10000000)</f>
        <v/>
      </c>
      <c r="U5051" s="0" t="str">
        <f aca="false">IF(G5051=1,IF(B5051="",1,0),"")</f>
        <v/>
      </c>
    </row>
    <row r="5052" customFormat="false" ht="15" hidden="false" customHeight="false" outlineLevel="0" collapsed="false">
      <c r="A5052" s="35"/>
      <c r="B5052" s="35"/>
      <c r="G5052" s="0" t="str">
        <f aca="false">IF(A5052="","",IF(AND(A5052&gt;=Debut,A5052&lt;Fin),1,0))</f>
        <v/>
      </c>
      <c r="H5052" s="0" t="str">
        <f aca="false">IF(G5052=1,INT(ROUND((A5052-Debut)*86400,0)/600),"")</f>
        <v/>
      </c>
      <c r="I5052" s="0" t="str">
        <f aca="false">IF(G5052=1,INT(ROUND((A5052-Debut)*86400,0)/3600),"")</f>
        <v/>
      </c>
      <c r="J5052" s="0" t="str">
        <f aca="false">IF(OR(A5052="",B5052=""),"",ROUND((B5052-A5052)*86400,0))</f>
        <v/>
      </c>
      <c r="K5052" s="37" t="str">
        <f aca="false">IF(G5052=1,IF(COUNTIFS($C:$C,C5052,$G:$G,1,$A:$A,"&gt;="&amp;(A5052-FenetreInterm/86400),$A:$A,"&lt;="&amp;A5052)&gt;=NbInterm,1,0),"")</f>
        <v/>
      </c>
      <c r="L5052" s="37" t="str">
        <f aca="false">IF(G5052=1,IF(B5052="",0,IF(J5052&lt;SeuilFugitive,1,0)),"")</f>
        <v/>
      </c>
      <c r="M5052" s="37" t="str">
        <f aca="false">IF(G5052=1,IF(B5052="",IF((Fin-A5052)*24&gt;SeuilFigee,1,0),IF(J5052&gt;SeuilFigee*3600,1,0)),"")</f>
        <v/>
      </c>
      <c r="N5052" s="0" t="str">
        <f aca="false">IF(G5052=1,IF(COUNTIF(H$2:H5052,H5052)=1,COUNTIF($H:$H,H5052),""),"")</f>
        <v/>
      </c>
      <c r="O5052" s="0" t="str">
        <f aca="false">IF(G5052=1,IF(COUNTIF(I$2:I5052,I5052)=1,COUNTIF($I:$I,I5052),""),"")</f>
        <v/>
      </c>
      <c r="P5052" s="38" t="str">
        <f aca="false">IF(G5052=1,IF(COUNTIFS(C$2:C5052,C5052,G$2:G5052,1)=1,COUNTIFS($C:$C,C5052,$G:$G,1)+ROW()/10000000,""),"")</f>
        <v/>
      </c>
      <c r="Q5052" s="0" t="str">
        <f aca="false">IF(K5052=1,IF(COUNTIFS(C$2:C5052,C5052,K$2:K5052,1)=1,1,0),"")</f>
        <v/>
      </c>
      <c r="R5052" s="0" t="str">
        <f aca="false">IF(M5052=1,IF(COUNTIFS(C$2:C5052,C5052,M$2:M5052,1)=1,1,0),"")</f>
        <v/>
      </c>
      <c r="S5052" s="0" t="str">
        <f aca="false">IF(L5052=1,IF(COUNTIFS(C$2:C5052,C5052,L$2:L5052,1)=1,1,0),"")</f>
        <v/>
      </c>
      <c r="T5052" s="38" t="str">
        <f aca="false">IF(N5052="","",N5052+ROW()/10000000)</f>
        <v/>
      </c>
      <c r="U5052" s="0" t="str">
        <f aca="false">IF(G5052=1,IF(B5052="",1,0),"")</f>
        <v/>
      </c>
    </row>
    <row r="5053" customFormat="false" ht="15" hidden="false" customHeight="false" outlineLevel="0" collapsed="false">
      <c r="A5053" s="35"/>
      <c r="B5053" s="35"/>
      <c r="G5053" s="0" t="str">
        <f aca="false">IF(A5053="","",IF(AND(A5053&gt;=Debut,A5053&lt;Fin),1,0))</f>
        <v/>
      </c>
      <c r="H5053" s="0" t="str">
        <f aca="false">IF(G5053=1,INT(ROUND((A5053-Debut)*86400,0)/600),"")</f>
        <v/>
      </c>
      <c r="I5053" s="0" t="str">
        <f aca="false">IF(G5053=1,INT(ROUND((A5053-Debut)*86400,0)/3600),"")</f>
        <v/>
      </c>
      <c r="J5053" s="0" t="str">
        <f aca="false">IF(OR(A5053="",B5053=""),"",ROUND((B5053-A5053)*86400,0))</f>
        <v/>
      </c>
      <c r="K5053" s="37" t="str">
        <f aca="false">IF(G5053=1,IF(COUNTIFS($C:$C,C5053,$G:$G,1,$A:$A,"&gt;="&amp;(A5053-FenetreInterm/86400),$A:$A,"&lt;="&amp;A5053)&gt;=NbInterm,1,0),"")</f>
        <v/>
      </c>
      <c r="L5053" s="37" t="str">
        <f aca="false">IF(G5053=1,IF(B5053="",0,IF(J5053&lt;SeuilFugitive,1,0)),"")</f>
        <v/>
      </c>
      <c r="M5053" s="37" t="str">
        <f aca="false">IF(G5053=1,IF(B5053="",IF((Fin-A5053)*24&gt;SeuilFigee,1,0),IF(J5053&gt;SeuilFigee*3600,1,0)),"")</f>
        <v/>
      </c>
      <c r="N5053" s="0" t="str">
        <f aca="false">IF(G5053=1,IF(COUNTIF(H$2:H5053,H5053)=1,COUNTIF($H:$H,H5053),""),"")</f>
        <v/>
      </c>
      <c r="O5053" s="0" t="str">
        <f aca="false">IF(G5053=1,IF(COUNTIF(I$2:I5053,I5053)=1,COUNTIF($I:$I,I5053),""),"")</f>
        <v/>
      </c>
      <c r="P5053" s="38" t="str">
        <f aca="false">IF(G5053=1,IF(COUNTIFS(C$2:C5053,C5053,G$2:G5053,1)=1,COUNTIFS($C:$C,C5053,$G:$G,1)+ROW()/10000000,""),"")</f>
        <v/>
      </c>
      <c r="Q5053" s="0" t="str">
        <f aca="false">IF(K5053=1,IF(COUNTIFS(C$2:C5053,C5053,K$2:K5053,1)=1,1,0),"")</f>
        <v/>
      </c>
      <c r="R5053" s="0" t="str">
        <f aca="false">IF(M5053=1,IF(COUNTIFS(C$2:C5053,C5053,M$2:M5053,1)=1,1,0),"")</f>
        <v/>
      </c>
      <c r="S5053" s="0" t="str">
        <f aca="false">IF(L5053=1,IF(COUNTIFS(C$2:C5053,C5053,L$2:L5053,1)=1,1,0),"")</f>
        <v/>
      </c>
      <c r="T5053" s="38" t="str">
        <f aca="false">IF(N5053="","",N5053+ROW()/10000000)</f>
        <v/>
      </c>
      <c r="U5053" s="0" t="str">
        <f aca="false">IF(G5053=1,IF(B5053="",1,0),"")</f>
        <v/>
      </c>
    </row>
    <row r="5054" customFormat="false" ht="15" hidden="false" customHeight="false" outlineLevel="0" collapsed="false">
      <c r="A5054" s="35"/>
      <c r="B5054" s="35"/>
      <c r="G5054" s="0" t="str">
        <f aca="false">IF(A5054="","",IF(AND(A5054&gt;=Debut,A5054&lt;Fin),1,0))</f>
        <v/>
      </c>
      <c r="H5054" s="0" t="str">
        <f aca="false">IF(G5054=1,INT(ROUND((A5054-Debut)*86400,0)/600),"")</f>
        <v/>
      </c>
      <c r="I5054" s="0" t="str">
        <f aca="false">IF(G5054=1,INT(ROUND((A5054-Debut)*86400,0)/3600),"")</f>
        <v/>
      </c>
      <c r="J5054" s="0" t="str">
        <f aca="false">IF(OR(A5054="",B5054=""),"",ROUND((B5054-A5054)*86400,0))</f>
        <v/>
      </c>
      <c r="K5054" s="37" t="str">
        <f aca="false">IF(G5054=1,IF(COUNTIFS($C:$C,C5054,$G:$G,1,$A:$A,"&gt;="&amp;(A5054-FenetreInterm/86400),$A:$A,"&lt;="&amp;A5054)&gt;=NbInterm,1,0),"")</f>
        <v/>
      </c>
      <c r="L5054" s="37" t="str">
        <f aca="false">IF(G5054=1,IF(B5054="",0,IF(J5054&lt;SeuilFugitive,1,0)),"")</f>
        <v/>
      </c>
      <c r="M5054" s="37" t="str">
        <f aca="false">IF(G5054=1,IF(B5054="",IF((Fin-A5054)*24&gt;SeuilFigee,1,0),IF(J5054&gt;SeuilFigee*3600,1,0)),"")</f>
        <v/>
      </c>
      <c r="N5054" s="0" t="str">
        <f aca="false">IF(G5054=1,IF(COUNTIF(H$2:H5054,H5054)=1,COUNTIF($H:$H,H5054),""),"")</f>
        <v/>
      </c>
      <c r="O5054" s="0" t="str">
        <f aca="false">IF(G5054=1,IF(COUNTIF(I$2:I5054,I5054)=1,COUNTIF($I:$I,I5054),""),"")</f>
        <v/>
      </c>
      <c r="P5054" s="38" t="str">
        <f aca="false">IF(G5054=1,IF(COUNTIFS(C$2:C5054,C5054,G$2:G5054,1)=1,COUNTIFS($C:$C,C5054,$G:$G,1)+ROW()/10000000,""),"")</f>
        <v/>
      </c>
      <c r="Q5054" s="0" t="str">
        <f aca="false">IF(K5054=1,IF(COUNTIFS(C$2:C5054,C5054,K$2:K5054,1)=1,1,0),"")</f>
        <v/>
      </c>
      <c r="R5054" s="0" t="str">
        <f aca="false">IF(M5054=1,IF(COUNTIFS(C$2:C5054,C5054,M$2:M5054,1)=1,1,0),"")</f>
        <v/>
      </c>
      <c r="S5054" s="0" t="str">
        <f aca="false">IF(L5054=1,IF(COUNTIFS(C$2:C5054,C5054,L$2:L5054,1)=1,1,0),"")</f>
        <v/>
      </c>
      <c r="T5054" s="38" t="str">
        <f aca="false">IF(N5054="","",N5054+ROW()/10000000)</f>
        <v/>
      </c>
      <c r="U5054" s="0" t="str">
        <f aca="false">IF(G5054=1,IF(B5054="",1,0),"")</f>
        <v/>
      </c>
    </row>
    <row r="5055" customFormat="false" ht="15" hidden="false" customHeight="false" outlineLevel="0" collapsed="false">
      <c r="A5055" s="35"/>
      <c r="B5055" s="35"/>
      <c r="G5055" s="0" t="str">
        <f aca="false">IF(A5055="","",IF(AND(A5055&gt;=Debut,A5055&lt;Fin),1,0))</f>
        <v/>
      </c>
      <c r="H5055" s="0" t="str">
        <f aca="false">IF(G5055=1,INT(ROUND((A5055-Debut)*86400,0)/600),"")</f>
        <v/>
      </c>
      <c r="I5055" s="0" t="str">
        <f aca="false">IF(G5055=1,INT(ROUND((A5055-Debut)*86400,0)/3600),"")</f>
        <v/>
      </c>
      <c r="J5055" s="0" t="str">
        <f aca="false">IF(OR(A5055="",B5055=""),"",ROUND((B5055-A5055)*86400,0))</f>
        <v/>
      </c>
      <c r="K5055" s="37" t="str">
        <f aca="false">IF(G5055=1,IF(COUNTIFS($C:$C,C5055,$G:$G,1,$A:$A,"&gt;="&amp;(A5055-FenetreInterm/86400),$A:$A,"&lt;="&amp;A5055)&gt;=NbInterm,1,0),"")</f>
        <v/>
      </c>
      <c r="L5055" s="37" t="str">
        <f aca="false">IF(G5055=1,IF(B5055="",0,IF(J5055&lt;SeuilFugitive,1,0)),"")</f>
        <v/>
      </c>
      <c r="M5055" s="37" t="str">
        <f aca="false">IF(G5055=1,IF(B5055="",IF((Fin-A5055)*24&gt;SeuilFigee,1,0),IF(J5055&gt;SeuilFigee*3600,1,0)),"")</f>
        <v/>
      </c>
      <c r="N5055" s="0" t="str">
        <f aca="false">IF(G5055=1,IF(COUNTIF(H$2:H5055,H5055)=1,COUNTIF($H:$H,H5055),""),"")</f>
        <v/>
      </c>
      <c r="O5055" s="0" t="str">
        <f aca="false">IF(G5055=1,IF(COUNTIF(I$2:I5055,I5055)=1,COUNTIF($I:$I,I5055),""),"")</f>
        <v/>
      </c>
      <c r="P5055" s="38" t="str">
        <f aca="false">IF(G5055=1,IF(COUNTIFS(C$2:C5055,C5055,G$2:G5055,1)=1,COUNTIFS($C:$C,C5055,$G:$G,1)+ROW()/10000000,""),"")</f>
        <v/>
      </c>
      <c r="Q5055" s="0" t="str">
        <f aca="false">IF(K5055=1,IF(COUNTIFS(C$2:C5055,C5055,K$2:K5055,1)=1,1,0),"")</f>
        <v/>
      </c>
      <c r="R5055" s="0" t="str">
        <f aca="false">IF(M5055=1,IF(COUNTIFS(C$2:C5055,C5055,M$2:M5055,1)=1,1,0),"")</f>
        <v/>
      </c>
      <c r="S5055" s="0" t="str">
        <f aca="false">IF(L5055=1,IF(COUNTIFS(C$2:C5055,C5055,L$2:L5055,1)=1,1,0),"")</f>
        <v/>
      </c>
      <c r="T5055" s="38" t="str">
        <f aca="false">IF(N5055="","",N5055+ROW()/10000000)</f>
        <v/>
      </c>
      <c r="U5055" s="0" t="str">
        <f aca="false">IF(G5055=1,IF(B5055="",1,0),"")</f>
        <v/>
      </c>
    </row>
    <row r="5056" customFormat="false" ht="15" hidden="false" customHeight="false" outlineLevel="0" collapsed="false">
      <c r="A5056" s="35"/>
      <c r="B5056" s="35"/>
      <c r="G5056" s="0" t="str">
        <f aca="false">IF(A5056="","",IF(AND(A5056&gt;=Debut,A5056&lt;Fin),1,0))</f>
        <v/>
      </c>
      <c r="H5056" s="0" t="str">
        <f aca="false">IF(G5056=1,INT(ROUND((A5056-Debut)*86400,0)/600),"")</f>
        <v/>
      </c>
      <c r="I5056" s="0" t="str">
        <f aca="false">IF(G5056=1,INT(ROUND((A5056-Debut)*86400,0)/3600),"")</f>
        <v/>
      </c>
      <c r="J5056" s="0" t="str">
        <f aca="false">IF(OR(A5056="",B5056=""),"",ROUND((B5056-A5056)*86400,0))</f>
        <v/>
      </c>
      <c r="K5056" s="37" t="str">
        <f aca="false">IF(G5056=1,IF(COUNTIFS($C:$C,C5056,$G:$G,1,$A:$A,"&gt;="&amp;(A5056-FenetreInterm/86400),$A:$A,"&lt;="&amp;A5056)&gt;=NbInterm,1,0),"")</f>
        <v/>
      </c>
      <c r="L5056" s="37" t="str">
        <f aca="false">IF(G5056=1,IF(B5056="",0,IF(J5056&lt;SeuilFugitive,1,0)),"")</f>
        <v/>
      </c>
      <c r="M5056" s="37" t="str">
        <f aca="false">IF(G5056=1,IF(B5056="",IF((Fin-A5056)*24&gt;SeuilFigee,1,0),IF(J5056&gt;SeuilFigee*3600,1,0)),"")</f>
        <v/>
      </c>
      <c r="N5056" s="0" t="str">
        <f aca="false">IF(G5056=1,IF(COUNTIF(H$2:H5056,H5056)=1,COUNTIF($H:$H,H5056),""),"")</f>
        <v/>
      </c>
      <c r="O5056" s="0" t="str">
        <f aca="false">IF(G5056=1,IF(COUNTIF(I$2:I5056,I5056)=1,COUNTIF($I:$I,I5056),""),"")</f>
        <v/>
      </c>
      <c r="P5056" s="38" t="str">
        <f aca="false">IF(G5056=1,IF(COUNTIFS(C$2:C5056,C5056,G$2:G5056,1)=1,COUNTIFS($C:$C,C5056,$G:$G,1)+ROW()/10000000,""),"")</f>
        <v/>
      </c>
      <c r="Q5056" s="0" t="str">
        <f aca="false">IF(K5056=1,IF(COUNTIFS(C$2:C5056,C5056,K$2:K5056,1)=1,1,0),"")</f>
        <v/>
      </c>
      <c r="R5056" s="0" t="str">
        <f aca="false">IF(M5056=1,IF(COUNTIFS(C$2:C5056,C5056,M$2:M5056,1)=1,1,0),"")</f>
        <v/>
      </c>
      <c r="S5056" s="0" t="str">
        <f aca="false">IF(L5056=1,IF(COUNTIFS(C$2:C5056,C5056,L$2:L5056,1)=1,1,0),"")</f>
        <v/>
      </c>
      <c r="T5056" s="38" t="str">
        <f aca="false">IF(N5056="","",N5056+ROW()/10000000)</f>
        <v/>
      </c>
      <c r="U5056" s="0" t="str">
        <f aca="false">IF(G5056=1,IF(B5056="",1,0),"")</f>
        <v/>
      </c>
    </row>
    <row r="5057" customFormat="false" ht="15" hidden="false" customHeight="false" outlineLevel="0" collapsed="false">
      <c r="A5057" s="35"/>
      <c r="B5057" s="35"/>
      <c r="G5057" s="0" t="str">
        <f aca="false">IF(A5057="","",IF(AND(A5057&gt;=Debut,A5057&lt;Fin),1,0))</f>
        <v/>
      </c>
      <c r="H5057" s="0" t="str">
        <f aca="false">IF(G5057=1,INT(ROUND((A5057-Debut)*86400,0)/600),"")</f>
        <v/>
      </c>
      <c r="I5057" s="0" t="str">
        <f aca="false">IF(G5057=1,INT(ROUND((A5057-Debut)*86400,0)/3600),"")</f>
        <v/>
      </c>
      <c r="J5057" s="0" t="str">
        <f aca="false">IF(OR(A5057="",B5057=""),"",ROUND((B5057-A5057)*86400,0))</f>
        <v/>
      </c>
      <c r="K5057" s="37" t="str">
        <f aca="false">IF(G5057=1,IF(COUNTIFS($C:$C,C5057,$G:$G,1,$A:$A,"&gt;="&amp;(A5057-FenetreInterm/86400),$A:$A,"&lt;="&amp;A5057)&gt;=NbInterm,1,0),"")</f>
        <v/>
      </c>
      <c r="L5057" s="37" t="str">
        <f aca="false">IF(G5057=1,IF(B5057="",0,IF(J5057&lt;SeuilFugitive,1,0)),"")</f>
        <v/>
      </c>
      <c r="M5057" s="37" t="str">
        <f aca="false">IF(G5057=1,IF(B5057="",IF((Fin-A5057)*24&gt;SeuilFigee,1,0),IF(J5057&gt;SeuilFigee*3600,1,0)),"")</f>
        <v/>
      </c>
      <c r="N5057" s="0" t="str">
        <f aca="false">IF(G5057=1,IF(COUNTIF(H$2:H5057,H5057)=1,COUNTIF($H:$H,H5057),""),"")</f>
        <v/>
      </c>
      <c r="O5057" s="0" t="str">
        <f aca="false">IF(G5057=1,IF(COUNTIF(I$2:I5057,I5057)=1,COUNTIF($I:$I,I5057),""),"")</f>
        <v/>
      </c>
      <c r="P5057" s="38" t="str">
        <f aca="false">IF(G5057=1,IF(COUNTIFS(C$2:C5057,C5057,G$2:G5057,1)=1,COUNTIFS($C:$C,C5057,$G:$G,1)+ROW()/10000000,""),"")</f>
        <v/>
      </c>
      <c r="Q5057" s="0" t="str">
        <f aca="false">IF(K5057=1,IF(COUNTIFS(C$2:C5057,C5057,K$2:K5057,1)=1,1,0),"")</f>
        <v/>
      </c>
      <c r="R5057" s="0" t="str">
        <f aca="false">IF(M5057=1,IF(COUNTIFS(C$2:C5057,C5057,M$2:M5057,1)=1,1,0),"")</f>
        <v/>
      </c>
      <c r="S5057" s="0" t="str">
        <f aca="false">IF(L5057=1,IF(COUNTIFS(C$2:C5057,C5057,L$2:L5057,1)=1,1,0),"")</f>
        <v/>
      </c>
      <c r="T5057" s="38" t="str">
        <f aca="false">IF(N5057="","",N5057+ROW()/10000000)</f>
        <v/>
      </c>
      <c r="U5057" s="0" t="str">
        <f aca="false">IF(G5057=1,IF(B5057="",1,0),"")</f>
        <v/>
      </c>
    </row>
    <row r="5058" customFormat="false" ht="15" hidden="false" customHeight="false" outlineLevel="0" collapsed="false">
      <c r="A5058" s="35"/>
      <c r="B5058" s="35"/>
      <c r="G5058" s="0" t="str">
        <f aca="false">IF(A5058="","",IF(AND(A5058&gt;=Debut,A5058&lt;Fin),1,0))</f>
        <v/>
      </c>
      <c r="H5058" s="0" t="str">
        <f aca="false">IF(G5058=1,INT(ROUND((A5058-Debut)*86400,0)/600),"")</f>
        <v/>
      </c>
      <c r="I5058" s="0" t="str">
        <f aca="false">IF(G5058=1,INT(ROUND((A5058-Debut)*86400,0)/3600),"")</f>
        <v/>
      </c>
      <c r="J5058" s="0" t="str">
        <f aca="false">IF(OR(A5058="",B5058=""),"",ROUND((B5058-A5058)*86400,0))</f>
        <v/>
      </c>
      <c r="K5058" s="37" t="str">
        <f aca="false">IF(G5058=1,IF(COUNTIFS($C:$C,C5058,$G:$G,1,$A:$A,"&gt;="&amp;(A5058-FenetreInterm/86400),$A:$A,"&lt;="&amp;A5058)&gt;=NbInterm,1,0),"")</f>
        <v/>
      </c>
      <c r="L5058" s="37" t="str">
        <f aca="false">IF(G5058=1,IF(B5058="",0,IF(J5058&lt;SeuilFugitive,1,0)),"")</f>
        <v/>
      </c>
      <c r="M5058" s="37" t="str">
        <f aca="false">IF(G5058=1,IF(B5058="",IF((Fin-A5058)*24&gt;SeuilFigee,1,0),IF(J5058&gt;SeuilFigee*3600,1,0)),"")</f>
        <v/>
      </c>
      <c r="N5058" s="0" t="str">
        <f aca="false">IF(G5058=1,IF(COUNTIF(H$2:H5058,H5058)=1,COUNTIF($H:$H,H5058),""),"")</f>
        <v/>
      </c>
      <c r="O5058" s="0" t="str">
        <f aca="false">IF(G5058=1,IF(COUNTIF(I$2:I5058,I5058)=1,COUNTIF($I:$I,I5058),""),"")</f>
        <v/>
      </c>
      <c r="P5058" s="38" t="str">
        <f aca="false">IF(G5058=1,IF(COUNTIFS(C$2:C5058,C5058,G$2:G5058,1)=1,COUNTIFS($C:$C,C5058,$G:$G,1)+ROW()/10000000,""),"")</f>
        <v/>
      </c>
      <c r="Q5058" s="0" t="str">
        <f aca="false">IF(K5058=1,IF(COUNTIFS(C$2:C5058,C5058,K$2:K5058,1)=1,1,0),"")</f>
        <v/>
      </c>
      <c r="R5058" s="0" t="str">
        <f aca="false">IF(M5058=1,IF(COUNTIFS(C$2:C5058,C5058,M$2:M5058,1)=1,1,0),"")</f>
        <v/>
      </c>
      <c r="S5058" s="0" t="str">
        <f aca="false">IF(L5058=1,IF(COUNTIFS(C$2:C5058,C5058,L$2:L5058,1)=1,1,0),"")</f>
        <v/>
      </c>
      <c r="T5058" s="38" t="str">
        <f aca="false">IF(N5058="","",N5058+ROW()/10000000)</f>
        <v/>
      </c>
      <c r="U5058" s="0" t="str">
        <f aca="false">IF(G5058=1,IF(B5058="",1,0),"")</f>
        <v/>
      </c>
    </row>
    <row r="5059" customFormat="false" ht="15" hidden="false" customHeight="false" outlineLevel="0" collapsed="false">
      <c r="A5059" s="35"/>
      <c r="B5059" s="35"/>
      <c r="G5059" s="0" t="str">
        <f aca="false">IF(A5059="","",IF(AND(A5059&gt;=Debut,A5059&lt;Fin),1,0))</f>
        <v/>
      </c>
      <c r="H5059" s="0" t="str">
        <f aca="false">IF(G5059=1,INT(ROUND((A5059-Debut)*86400,0)/600),"")</f>
        <v/>
      </c>
      <c r="I5059" s="0" t="str">
        <f aca="false">IF(G5059=1,INT(ROUND((A5059-Debut)*86400,0)/3600),"")</f>
        <v/>
      </c>
      <c r="J5059" s="0" t="str">
        <f aca="false">IF(OR(A5059="",B5059=""),"",ROUND((B5059-A5059)*86400,0))</f>
        <v/>
      </c>
      <c r="K5059" s="37" t="str">
        <f aca="false">IF(G5059=1,IF(COUNTIFS($C:$C,C5059,$G:$G,1,$A:$A,"&gt;="&amp;(A5059-FenetreInterm/86400),$A:$A,"&lt;="&amp;A5059)&gt;=NbInterm,1,0),"")</f>
        <v/>
      </c>
      <c r="L5059" s="37" t="str">
        <f aca="false">IF(G5059=1,IF(B5059="",0,IF(J5059&lt;SeuilFugitive,1,0)),"")</f>
        <v/>
      </c>
      <c r="M5059" s="37" t="str">
        <f aca="false">IF(G5059=1,IF(B5059="",IF((Fin-A5059)*24&gt;SeuilFigee,1,0),IF(J5059&gt;SeuilFigee*3600,1,0)),"")</f>
        <v/>
      </c>
      <c r="N5059" s="0" t="str">
        <f aca="false">IF(G5059=1,IF(COUNTIF(H$2:H5059,H5059)=1,COUNTIF($H:$H,H5059),""),"")</f>
        <v/>
      </c>
      <c r="O5059" s="0" t="str">
        <f aca="false">IF(G5059=1,IF(COUNTIF(I$2:I5059,I5059)=1,COUNTIF($I:$I,I5059),""),"")</f>
        <v/>
      </c>
      <c r="P5059" s="38" t="str">
        <f aca="false">IF(G5059=1,IF(COUNTIFS(C$2:C5059,C5059,G$2:G5059,1)=1,COUNTIFS($C:$C,C5059,$G:$G,1)+ROW()/10000000,""),"")</f>
        <v/>
      </c>
      <c r="Q5059" s="0" t="str">
        <f aca="false">IF(K5059=1,IF(COUNTIFS(C$2:C5059,C5059,K$2:K5059,1)=1,1,0),"")</f>
        <v/>
      </c>
      <c r="R5059" s="0" t="str">
        <f aca="false">IF(M5059=1,IF(COUNTIFS(C$2:C5059,C5059,M$2:M5059,1)=1,1,0),"")</f>
        <v/>
      </c>
      <c r="S5059" s="0" t="str">
        <f aca="false">IF(L5059=1,IF(COUNTIFS(C$2:C5059,C5059,L$2:L5059,1)=1,1,0),"")</f>
        <v/>
      </c>
      <c r="T5059" s="38" t="str">
        <f aca="false">IF(N5059="","",N5059+ROW()/10000000)</f>
        <v/>
      </c>
      <c r="U5059" s="0" t="str">
        <f aca="false">IF(G5059=1,IF(B5059="",1,0),"")</f>
        <v/>
      </c>
    </row>
    <row r="5060" customFormat="false" ht="15" hidden="false" customHeight="false" outlineLevel="0" collapsed="false">
      <c r="A5060" s="35"/>
      <c r="B5060" s="35"/>
      <c r="G5060" s="0" t="str">
        <f aca="false">IF(A5060="","",IF(AND(A5060&gt;=Debut,A5060&lt;Fin),1,0))</f>
        <v/>
      </c>
      <c r="H5060" s="0" t="str">
        <f aca="false">IF(G5060=1,INT(ROUND((A5060-Debut)*86400,0)/600),"")</f>
        <v/>
      </c>
      <c r="I5060" s="0" t="str">
        <f aca="false">IF(G5060=1,INT(ROUND((A5060-Debut)*86400,0)/3600),"")</f>
        <v/>
      </c>
      <c r="J5060" s="0" t="str">
        <f aca="false">IF(OR(A5060="",B5060=""),"",ROUND((B5060-A5060)*86400,0))</f>
        <v/>
      </c>
      <c r="K5060" s="37" t="str">
        <f aca="false">IF(G5060=1,IF(COUNTIFS($C:$C,C5060,$G:$G,1,$A:$A,"&gt;="&amp;(A5060-FenetreInterm/86400),$A:$A,"&lt;="&amp;A5060)&gt;=NbInterm,1,0),"")</f>
        <v/>
      </c>
      <c r="L5060" s="37" t="str">
        <f aca="false">IF(G5060=1,IF(B5060="",0,IF(J5060&lt;SeuilFugitive,1,0)),"")</f>
        <v/>
      </c>
      <c r="M5060" s="37" t="str">
        <f aca="false">IF(G5060=1,IF(B5060="",IF((Fin-A5060)*24&gt;SeuilFigee,1,0),IF(J5060&gt;SeuilFigee*3600,1,0)),"")</f>
        <v/>
      </c>
      <c r="N5060" s="0" t="str">
        <f aca="false">IF(G5060=1,IF(COUNTIF(H$2:H5060,H5060)=1,COUNTIF($H:$H,H5060),""),"")</f>
        <v/>
      </c>
      <c r="O5060" s="0" t="str">
        <f aca="false">IF(G5060=1,IF(COUNTIF(I$2:I5060,I5060)=1,COUNTIF($I:$I,I5060),""),"")</f>
        <v/>
      </c>
      <c r="P5060" s="38" t="str">
        <f aca="false">IF(G5060=1,IF(COUNTIFS(C$2:C5060,C5060,G$2:G5060,1)=1,COUNTIFS($C:$C,C5060,$G:$G,1)+ROW()/10000000,""),"")</f>
        <v/>
      </c>
      <c r="Q5060" s="0" t="str">
        <f aca="false">IF(K5060=1,IF(COUNTIFS(C$2:C5060,C5060,K$2:K5060,1)=1,1,0),"")</f>
        <v/>
      </c>
      <c r="R5060" s="0" t="str">
        <f aca="false">IF(M5060=1,IF(COUNTIFS(C$2:C5060,C5060,M$2:M5060,1)=1,1,0),"")</f>
        <v/>
      </c>
      <c r="S5060" s="0" t="str">
        <f aca="false">IF(L5060=1,IF(COUNTIFS(C$2:C5060,C5060,L$2:L5060,1)=1,1,0),"")</f>
        <v/>
      </c>
      <c r="T5060" s="38" t="str">
        <f aca="false">IF(N5060="","",N5060+ROW()/10000000)</f>
        <v/>
      </c>
      <c r="U5060" s="0" t="str">
        <f aca="false">IF(G5060=1,IF(B5060="",1,0),"")</f>
        <v/>
      </c>
    </row>
    <row r="5061" customFormat="false" ht="15" hidden="false" customHeight="false" outlineLevel="0" collapsed="false">
      <c r="A5061" s="35"/>
      <c r="B5061" s="35"/>
      <c r="G5061" s="0" t="str">
        <f aca="false">IF(A5061="","",IF(AND(A5061&gt;=Debut,A5061&lt;Fin),1,0))</f>
        <v/>
      </c>
      <c r="H5061" s="0" t="str">
        <f aca="false">IF(G5061=1,INT(ROUND((A5061-Debut)*86400,0)/600),"")</f>
        <v/>
      </c>
      <c r="I5061" s="0" t="str">
        <f aca="false">IF(G5061=1,INT(ROUND((A5061-Debut)*86400,0)/3600),"")</f>
        <v/>
      </c>
      <c r="J5061" s="0" t="str">
        <f aca="false">IF(OR(A5061="",B5061=""),"",ROUND((B5061-A5061)*86400,0))</f>
        <v/>
      </c>
      <c r="K5061" s="37" t="str">
        <f aca="false">IF(G5061=1,IF(COUNTIFS($C:$C,C5061,$G:$G,1,$A:$A,"&gt;="&amp;(A5061-FenetreInterm/86400),$A:$A,"&lt;="&amp;A5061)&gt;=NbInterm,1,0),"")</f>
        <v/>
      </c>
      <c r="L5061" s="37" t="str">
        <f aca="false">IF(G5061=1,IF(B5061="",0,IF(J5061&lt;SeuilFugitive,1,0)),"")</f>
        <v/>
      </c>
      <c r="M5061" s="37" t="str">
        <f aca="false">IF(G5061=1,IF(B5061="",IF((Fin-A5061)*24&gt;SeuilFigee,1,0),IF(J5061&gt;SeuilFigee*3600,1,0)),"")</f>
        <v/>
      </c>
      <c r="N5061" s="0" t="str">
        <f aca="false">IF(G5061=1,IF(COUNTIF(H$2:H5061,H5061)=1,COUNTIF($H:$H,H5061),""),"")</f>
        <v/>
      </c>
      <c r="O5061" s="0" t="str">
        <f aca="false">IF(G5061=1,IF(COUNTIF(I$2:I5061,I5061)=1,COUNTIF($I:$I,I5061),""),"")</f>
        <v/>
      </c>
      <c r="P5061" s="38" t="str">
        <f aca="false">IF(G5061=1,IF(COUNTIFS(C$2:C5061,C5061,G$2:G5061,1)=1,COUNTIFS($C:$C,C5061,$G:$G,1)+ROW()/10000000,""),"")</f>
        <v/>
      </c>
      <c r="Q5061" s="0" t="str">
        <f aca="false">IF(K5061=1,IF(COUNTIFS(C$2:C5061,C5061,K$2:K5061,1)=1,1,0),"")</f>
        <v/>
      </c>
      <c r="R5061" s="0" t="str">
        <f aca="false">IF(M5061=1,IF(COUNTIFS(C$2:C5061,C5061,M$2:M5061,1)=1,1,0),"")</f>
        <v/>
      </c>
      <c r="S5061" s="0" t="str">
        <f aca="false">IF(L5061=1,IF(COUNTIFS(C$2:C5061,C5061,L$2:L5061,1)=1,1,0),"")</f>
        <v/>
      </c>
      <c r="T5061" s="38" t="str">
        <f aca="false">IF(N5061="","",N5061+ROW()/10000000)</f>
        <v/>
      </c>
      <c r="U5061" s="0" t="str">
        <f aca="false">IF(G5061=1,IF(B5061="",1,0),"")</f>
        <v/>
      </c>
    </row>
    <row r="5062" customFormat="false" ht="15" hidden="false" customHeight="false" outlineLevel="0" collapsed="false">
      <c r="A5062" s="35"/>
      <c r="B5062" s="35"/>
      <c r="G5062" s="0" t="str">
        <f aca="false">IF(A5062="","",IF(AND(A5062&gt;=Debut,A5062&lt;Fin),1,0))</f>
        <v/>
      </c>
      <c r="H5062" s="0" t="str">
        <f aca="false">IF(G5062=1,INT(ROUND((A5062-Debut)*86400,0)/600),"")</f>
        <v/>
      </c>
      <c r="I5062" s="0" t="str">
        <f aca="false">IF(G5062=1,INT(ROUND((A5062-Debut)*86400,0)/3600),"")</f>
        <v/>
      </c>
      <c r="J5062" s="0" t="str">
        <f aca="false">IF(OR(A5062="",B5062=""),"",ROUND((B5062-A5062)*86400,0))</f>
        <v/>
      </c>
      <c r="K5062" s="37" t="str">
        <f aca="false">IF(G5062=1,IF(COUNTIFS($C:$C,C5062,$G:$G,1,$A:$A,"&gt;="&amp;(A5062-FenetreInterm/86400),$A:$A,"&lt;="&amp;A5062)&gt;=NbInterm,1,0),"")</f>
        <v/>
      </c>
      <c r="L5062" s="37" t="str">
        <f aca="false">IF(G5062=1,IF(B5062="",0,IF(J5062&lt;SeuilFugitive,1,0)),"")</f>
        <v/>
      </c>
      <c r="M5062" s="37" t="str">
        <f aca="false">IF(G5062=1,IF(B5062="",IF((Fin-A5062)*24&gt;SeuilFigee,1,0),IF(J5062&gt;SeuilFigee*3600,1,0)),"")</f>
        <v/>
      </c>
      <c r="N5062" s="0" t="str">
        <f aca="false">IF(G5062=1,IF(COUNTIF(H$2:H5062,H5062)=1,COUNTIF($H:$H,H5062),""),"")</f>
        <v/>
      </c>
      <c r="O5062" s="0" t="str">
        <f aca="false">IF(G5062=1,IF(COUNTIF(I$2:I5062,I5062)=1,COUNTIF($I:$I,I5062),""),"")</f>
        <v/>
      </c>
      <c r="P5062" s="38" t="str">
        <f aca="false">IF(G5062=1,IF(COUNTIFS(C$2:C5062,C5062,G$2:G5062,1)=1,COUNTIFS($C:$C,C5062,$G:$G,1)+ROW()/10000000,""),"")</f>
        <v/>
      </c>
      <c r="Q5062" s="0" t="str">
        <f aca="false">IF(K5062=1,IF(COUNTIFS(C$2:C5062,C5062,K$2:K5062,1)=1,1,0),"")</f>
        <v/>
      </c>
      <c r="R5062" s="0" t="str">
        <f aca="false">IF(M5062=1,IF(COUNTIFS(C$2:C5062,C5062,M$2:M5062,1)=1,1,0),"")</f>
        <v/>
      </c>
      <c r="S5062" s="0" t="str">
        <f aca="false">IF(L5062=1,IF(COUNTIFS(C$2:C5062,C5062,L$2:L5062,1)=1,1,0),"")</f>
        <v/>
      </c>
      <c r="T5062" s="38" t="str">
        <f aca="false">IF(N5062="","",N5062+ROW()/10000000)</f>
        <v/>
      </c>
      <c r="U5062" s="0" t="str">
        <f aca="false">IF(G5062=1,IF(B5062="",1,0),"")</f>
        <v/>
      </c>
    </row>
    <row r="5063" customFormat="false" ht="15" hidden="false" customHeight="false" outlineLevel="0" collapsed="false">
      <c r="A5063" s="35"/>
      <c r="B5063" s="35"/>
      <c r="G5063" s="0" t="str">
        <f aca="false">IF(A5063="","",IF(AND(A5063&gt;=Debut,A5063&lt;Fin),1,0))</f>
        <v/>
      </c>
      <c r="H5063" s="0" t="str">
        <f aca="false">IF(G5063=1,INT(ROUND((A5063-Debut)*86400,0)/600),"")</f>
        <v/>
      </c>
      <c r="I5063" s="0" t="str">
        <f aca="false">IF(G5063=1,INT(ROUND((A5063-Debut)*86400,0)/3600),"")</f>
        <v/>
      </c>
      <c r="J5063" s="0" t="str">
        <f aca="false">IF(OR(A5063="",B5063=""),"",ROUND((B5063-A5063)*86400,0))</f>
        <v/>
      </c>
      <c r="K5063" s="37" t="str">
        <f aca="false">IF(G5063=1,IF(COUNTIFS($C:$C,C5063,$G:$G,1,$A:$A,"&gt;="&amp;(A5063-FenetreInterm/86400),$A:$A,"&lt;="&amp;A5063)&gt;=NbInterm,1,0),"")</f>
        <v/>
      </c>
      <c r="L5063" s="37" t="str">
        <f aca="false">IF(G5063=1,IF(B5063="",0,IF(J5063&lt;SeuilFugitive,1,0)),"")</f>
        <v/>
      </c>
      <c r="M5063" s="37" t="str">
        <f aca="false">IF(G5063=1,IF(B5063="",IF((Fin-A5063)*24&gt;SeuilFigee,1,0),IF(J5063&gt;SeuilFigee*3600,1,0)),"")</f>
        <v/>
      </c>
      <c r="N5063" s="0" t="str">
        <f aca="false">IF(G5063=1,IF(COUNTIF(H$2:H5063,H5063)=1,COUNTIF($H:$H,H5063),""),"")</f>
        <v/>
      </c>
      <c r="O5063" s="0" t="str">
        <f aca="false">IF(G5063=1,IF(COUNTIF(I$2:I5063,I5063)=1,COUNTIF($I:$I,I5063),""),"")</f>
        <v/>
      </c>
      <c r="P5063" s="38" t="str">
        <f aca="false">IF(G5063=1,IF(COUNTIFS(C$2:C5063,C5063,G$2:G5063,1)=1,COUNTIFS($C:$C,C5063,$G:$G,1)+ROW()/10000000,""),"")</f>
        <v/>
      </c>
      <c r="Q5063" s="0" t="str">
        <f aca="false">IF(K5063=1,IF(COUNTIFS(C$2:C5063,C5063,K$2:K5063,1)=1,1,0),"")</f>
        <v/>
      </c>
      <c r="R5063" s="0" t="str">
        <f aca="false">IF(M5063=1,IF(COUNTIFS(C$2:C5063,C5063,M$2:M5063,1)=1,1,0),"")</f>
        <v/>
      </c>
      <c r="S5063" s="0" t="str">
        <f aca="false">IF(L5063=1,IF(COUNTIFS(C$2:C5063,C5063,L$2:L5063,1)=1,1,0),"")</f>
        <v/>
      </c>
      <c r="T5063" s="38" t="str">
        <f aca="false">IF(N5063="","",N5063+ROW()/10000000)</f>
        <v/>
      </c>
      <c r="U5063" s="0" t="str">
        <f aca="false">IF(G5063=1,IF(B5063="",1,0),"")</f>
        <v/>
      </c>
    </row>
    <row r="5064" customFormat="false" ht="15" hidden="false" customHeight="false" outlineLevel="0" collapsed="false">
      <c r="A5064" s="35"/>
      <c r="B5064" s="35"/>
      <c r="G5064" s="0" t="str">
        <f aca="false">IF(A5064="","",IF(AND(A5064&gt;=Debut,A5064&lt;Fin),1,0))</f>
        <v/>
      </c>
      <c r="H5064" s="0" t="str">
        <f aca="false">IF(G5064=1,INT(ROUND((A5064-Debut)*86400,0)/600),"")</f>
        <v/>
      </c>
      <c r="I5064" s="0" t="str">
        <f aca="false">IF(G5064=1,INT(ROUND((A5064-Debut)*86400,0)/3600),"")</f>
        <v/>
      </c>
      <c r="J5064" s="0" t="str">
        <f aca="false">IF(OR(A5064="",B5064=""),"",ROUND((B5064-A5064)*86400,0))</f>
        <v/>
      </c>
      <c r="K5064" s="37" t="str">
        <f aca="false">IF(G5064=1,IF(COUNTIFS($C:$C,C5064,$G:$G,1,$A:$A,"&gt;="&amp;(A5064-FenetreInterm/86400),$A:$A,"&lt;="&amp;A5064)&gt;=NbInterm,1,0),"")</f>
        <v/>
      </c>
      <c r="L5064" s="37" t="str">
        <f aca="false">IF(G5064=1,IF(B5064="",0,IF(J5064&lt;SeuilFugitive,1,0)),"")</f>
        <v/>
      </c>
      <c r="M5064" s="37" t="str">
        <f aca="false">IF(G5064=1,IF(B5064="",IF((Fin-A5064)*24&gt;SeuilFigee,1,0),IF(J5064&gt;SeuilFigee*3600,1,0)),"")</f>
        <v/>
      </c>
      <c r="N5064" s="0" t="str">
        <f aca="false">IF(G5064=1,IF(COUNTIF(H$2:H5064,H5064)=1,COUNTIF($H:$H,H5064),""),"")</f>
        <v/>
      </c>
      <c r="O5064" s="0" t="str">
        <f aca="false">IF(G5064=1,IF(COUNTIF(I$2:I5064,I5064)=1,COUNTIF($I:$I,I5064),""),"")</f>
        <v/>
      </c>
      <c r="P5064" s="38" t="str">
        <f aca="false">IF(G5064=1,IF(COUNTIFS(C$2:C5064,C5064,G$2:G5064,1)=1,COUNTIFS($C:$C,C5064,$G:$G,1)+ROW()/10000000,""),"")</f>
        <v/>
      </c>
      <c r="Q5064" s="0" t="str">
        <f aca="false">IF(K5064=1,IF(COUNTIFS(C$2:C5064,C5064,K$2:K5064,1)=1,1,0),"")</f>
        <v/>
      </c>
      <c r="R5064" s="0" t="str">
        <f aca="false">IF(M5064=1,IF(COUNTIFS(C$2:C5064,C5064,M$2:M5064,1)=1,1,0),"")</f>
        <v/>
      </c>
      <c r="S5064" s="0" t="str">
        <f aca="false">IF(L5064=1,IF(COUNTIFS(C$2:C5064,C5064,L$2:L5064,1)=1,1,0),"")</f>
        <v/>
      </c>
      <c r="T5064" s="38" t="str">
        <f aca="false">IF(N5064="","",N5064+ROW()/10000000)</f>
        <v/>
      </c>
      <c r="U5064" s="0" t="str">
        <f aca="false">IF(G5064=1,IF(B5064="",1,0),"")</f>
        <v/>
      </c>
    </row>
    <row r="5065" customFormat="false" ht="15" hidden="false" customHeight="false" outlineLevel="0" collapsed="false">
      <c r="A5065" s="35"/>
      <c r="B5065" s="35"/>
      <c r="G5065" s="0" t="str">
        <f aca="false">IF(A5065="","",IF(AND(A5065&gt;=Debut,A5065&lt;Fin),1,0))</f>
        <v/>
      </c>
      <c r="H5065" s="0" t="str">
        <f aca="false">IF(G5065=1,INT(ROUND((A5065-Debut)*86400,0)/600),"")</f>
        <v/>
      </c>
      <c r="I5065" s="0" t="str">
        <f aca="false">IF(G5065=1,INT(ROUND((A5065-Debut)*86400,0)/3600),"")</f>
        <v/>
      </c>
      <c r="J5065" s="0" t="str">
        <f aca="false">IF(OR(A5065="",B5065=""),"",ROUND((B5065-A5065)*86400,0))</f>
        <v/>
      </c>
      <c r="K5065" s="37" t="str">
        <f aca="false">IF(G5065=1,IF(COUNTIFS($C:$C,C5065,$G:$G,1,$A:$A,"&gt;="&amp;(A5065-FenetreInterm/86400),$A:$A,"&lt;="&amp;A5065)&gt;=NbInterm,1,0),"")</f>
        <v/>
      </c>
      <c r="L5065" s="37" t="str">
        <f aca="false">IF(G5065=1,IF(B5065="",0,IF(J5065&lt;SeuilFugitive,1,0)),"")</f>
        <v/>
      </c>
      <c r="M5065" s="37" t="str">
        <f aca="false">IF(G5065=1,IF(B5065="",IF((Fin-A5065)*24&gt;SeuilFigee,1,0),IF(J5065&gt;SeuilFigee*3600,1,0)),"")</f>
        <v/>
      </c>
      <c r="N5065" s="0" t="str">
        <f aca="false">IF(G5065=1,IF(COUNTIF(H$2:H5065,H5065)=1,COUNTIF($H:$H,H5065),""),"")</f>
        <v/>
      </c>
      <c r="O5065" s="0" t="str">
        <f aca="false">IF(G5065=1,IF(COUNTIF(I$2:I5065,I5065)=1,COUNTIF($I:$I,I5065),""),"")</f>
        <v/>
      </c>
      <c r="P5065" s="38" t="str">
        <f aca="false">IF(G5065=1,IF(COUNTIFS(C$2:C5065,C5065,G$2:G5065,1)=1,COUNTIFS($C:$C,C5065,$G:$G,1)+ROW()/10000000,""),"")</f>
        <v/>
      </c>
      <c r="Q5065" s="0" t="str">
        <f aca="false">IF(K5065=1,IF(COUNTIFS(C$2:C5065,C5065,K$2:K5065,1)=1,1,0),"")</f>
        <v/>
      </c>
      <c r="R5065" s="0" t="str">
        <f aca="false">IF(M5065=1,IF(COUNTIFS(C$2:C5065,C5065,M$2:M5065,1)=1,1,0),"")</f>
        <v/>
      </c>
      <c r="S5065" s="0" t="str">
        <f aca="false">IF(L5065=1,IF(COUNTIFS(C$2:C5065,C5065,L$2:L5065,1)=1,1,0),"")</f>
        <v/>
      </c>
      <c r="T5065" s="38" t="str">
        <f aca="false">IF(N5065="","",N5065+ROW()/10000000)</f>
        <v/>
      </c>
      <c r="U5065" s="0" t="str">
        <f aca="false">IF(G5065=1,IF(B5065="",1,0),"")</f>
        <v/>
      </c>
    </row>
    <row r="5066" customFormat="false" ht="15" hidden="false" customHeight="false" outlineLevel="0" collapsed="false">
      <c r="A5066" s="35"/>
      <c r="B5066" s="35"/>
      <c r="G5066" s="0" t="str">
        <f aca="false">IF(A5066="","",IF(AND(A5066&gt;=Debut,A5066&lt;Fin),1,0))</f>
        <v/>
      </c>
      <c r="H5066" s="0" t="str">
        <f aca="false">IF(G5066=1,INT(ROUND((A5066-Debut)*86400,0)/600),"")</f>
        <v/>
      </c>
      <c r="I5066" s="0" t="str">
        <f aca="false">IF(G5066=1,INT(ROUND((A5066-Debut)*86400,0)/3600),"")</f>
        <v/>
      </c>
      <c r="J5066" s="0" t="str">
        <f aca="false">IF(OR(A5066="",B5066=""),"",ROUND((B5066-A5066)*86400,0))</f>
        <v/>
      </c>
      <c r="K5066" s="37" t="str">
        <f aca="false">IF(G5066=1,IF(COUNTIFS($C:$C,C5066,$G:$G,1,$A:$A,"&gt;="&amp;(A5066-FenetreInterm/86400),$A:$A,"&lt;="&amp;A5066)&gt;=NbInterm,1,0),"")</f>
        <v/>
      </c>
      <c r="L5066" s="37" t="str">
        <f aca="false">IF(G5066=1,IF(B5066="",0,IF(J5066&lt;SeuilFugitive,1,0)),"")</f>
        <v/>
      </c>
      <c r="M5066" s="37" t="str">
        <f aca="false">IF(G5066=1,IF(B5066="",IF((Fin-A5066)*24&gt;SeuilFigee,1,0),IF(J5066&gt;SeuilFigee*3600,1,0)),"")</f>
        <v/>
      </c>
      <c r="N5066" s="0" t="str">
        <f aca="false">IF(G5066=1,IF(COUNTIF(H$2:H5066,H5066)=1,COUNTIF($H:$H,H5066),""),"")</f>
        <v/>
      </c>
      <c r="O5066" s="0" t="str">
        <f aca="false">IF(G5066=1,IF(COUNTIF(I$2:I5066,I5066)=1,COUNTIF($I:$I,I5066),""),"")</f>
        <v/>
      </c>
      <c r="P5066" s="38" t="str">
        <f aca="false">IF(G5066=1,IF(COUNTIFS(C$2:C5066,C5066,G$2:G5066,1)=1,COUNTIFS($C:$C,C5066,$G:$G,1)+ROW()/10000000,""),"")</f>
        <v/>
      </c>
      <c r="Q5066" s="0" t="str">
        <f aca="false">IF(K5066=1,IF(COUNTIFS(C$2:C5066,C5066,K$2:K5066,1)=1,1,0),"")</f>
        <v/>
      </c>
      <c r="R5066" s="0" t="str">
        <f aca="false">IF(M5066=1,IF(COUNTIFS(C$2:C5066,C5066,M$2:M5066,1)=1,1,0),"")</f>
        <v/>
      </c>
      <c r="S5066" s="0" t="str">
        <f aca="false">IF(L5066=1,IF(COUNTIFS(C$2:C5066,C5066,L$2:L5066,1)=1,1,0),"")</f>
        <v/>
      </c>
      <c r="T5066" s="38" t="str">
        <f aca="false">IF(N5066="","",N5066+ROW()/10000000)</f>
        <v/>
      </c>
      <c r="U5066" s="0" t="str">
        <f aca="false">IF(G5066=1,IF(B5066="",1,0),"")</f>
        <v/>
      </c>
    </row>
    <row r="5067" customFormat="false" ht="15" hidden="false" customHeight="false" outlineLevel="0" collapsed="false">
      <c r="A5067" s="35"/>
      <c r="B5067" s="35"/>
      <c r="G5067" s="0" t="str">
        <f aca="false">IF(A5067="","",IF(AND(A5067&gt;=Debut,A5067&lt;Fin),1,0))</f>
        <v/>
      </c>
      <c r="H5067" s="0" t="str">
        <f aca="false">IF(G5067=1,INT(ROUND((A5067-Debut)*86400,0)/600),"")</f>
        <v/>
      </c>
      <c r="I5067" s="0" t="str">
        <f aca="false">IF(G5067=1,INT(ROUND((A5067-Debut)*86400,0)/3600),"")</f>
        <v/>
      </c>
      <c r="J5067" s="0" t="str">
        <f aca="false">IF(OR(A5067="",B5067=""),"",ROUND((B5067-A5067)*86400,0))</f>
        <v/>
      </c>
      <c r="K5067" s="37" t="str">
        <f aca="false">IF(G5067=1,IF(COUNTIFS($C:$C,C5067,$G:$G,1,$A:$A,"&gt;="&amp;(A5067-FenetreInterm/86400),$A:$A,"&lt;="&amp;A5067)&gt;=NbInterm,1,0),"")</f>
        <v/>
      </c>
      <c r="L5067" s="37" t="str">
        <f aca="false">IF(G5067=1,IF(B5067="",0,IF(J5067&lt;SeuilFugitive,1,0)),"")</f>
        <v/>
      </c>
      <c r="M5067" s="37" t="str">
        <f aca="false">IF(G5067=1,IF(B5067="",IF((Fin-A5067)*24&gt;SeuilFigee,1,0),IF(J5067&gt;SeuilFigee*3600,1,0)),"")</f>
        <v/>
      </c>
      <c r="N5067" s="0" t="str">
        <f aca="false">IF(G5067=1,IF(COUNTIF(H$2:H5067,H5067)=1,COUNTIF($H:$H,H5067),""),"")</f>
        <v/>
      </c>
      <c r="O5067" s="0" t="str">
        <f aca="false">IF(G5067=1,IF(COUNTIF(I$2:I5067,I5067)=1,COUNTIF($I:$I,I5067),""),"")</f>
        <v/>
      </c>
      <c r="P5067" s="38" t="str">
        <f aca="false">IF(G5067=1,IF(COUNTIFS(C$2:C5067,C5067,G$2:G5067,1)=1,COUNTIFS($C:$C,C5067,$G:$G,1)+ROW()/10000000,""),"")</f>
        <v/>
      </c>
      <c r="Q5067" s="0" t="str">
        <f aca="false">IF(K5067=1,IF(COUNTIFS(C$2:C5067,C5067,K$2:K5067,1)=1,1,0),"")</f>
        <v/>
      </c>
      <c r="R5067" s="0" t="str">
        <f aca="false">IF(M5067=1,IF(COUNTIFS(C$2:C5067,C5067,M$2:M5067,1)=1,1,0),"")</f>
        <v/>
      </c>
      <c r="S5067" s="0" t="str">
        <f aca="false">IF(L5067=1,IF(COUNTIFS(C$2:C5067,C5067,L$2:L5067,1)=1,1,0),"")</f>
        <v/>
      </c>
      <c r="T5067" s="38" t="str">
        <f aca="false">IF(N5067="","",N5067+ROW()/10000000)</f>
        <v/>
      </c>
      <c r="U5067" s="0" t="str">
        <f aca="false">IF(G5067=1,IF(B5067="",1,0),"")</f>
        <v/>
      </c>
    </row>
    <row r="5068" customFormat="false" ht="15" hidden="false" customHeight="false" outlineLevel="0" collapsed="false">
      <c r="A5068" s="35"/>
      <c r="B5068" s="35"/>
      <c r="G5068" s="0" t="str">
        <f aca="false">IF(A5068="","",IF(AND(A5068&gt;=Debut,A5068&lt;Fin),1,0))</f>
        <v/>
      </c>
      <c r="H5068" s="0" t="str">
        <f aca="false">IF(G5068=1,INT(ROUND((A5068-Debut)*86400,0)/600),"")</f>
        <v/>
      </c>
      <c r="I5068" s="0" t="str">
        <f aca="false">IF(G5068=1,INT(ROUND((A5068-Debut)*86400,0)/3600),"")</f>
        <v/>
      </c>
      <c r="J5068" s="0" t="str">
        <f aca="false">IF(OR(A5068="",B5068=""),"",ROUND((B5068-A5068)*86400,0))</f>
        <v/>
      </c>
      <c r="K5068" s="37" t="str">
        <f aca="false">IF(G5068=1,IF(COUNTIFS($C:$C,C5068,$G:$G,1,$A:$A,"&gt;="&amp;(A5068-FenetreInterm/86400),$A:$A,"&lt;="&amp;A5068)&gt;=NbInterm,1,0),"")</f>
        <v/>
      </c>
      <c r="L5068" s="37" t="str">
        <f aca="false">IF(G5068=1,IF(B5068="",0,IF(J5068&lt;SeuilFugitive,1,0)),"")</f>
        <v/>
      </c>
      <c r="M5068" s="37" t="str">
        <f aca="false">IF(G5068=1,IF(B5068="",IF((Fin-A5068)*24&gt;SeuilFigee,1,0),IF(J5068&gt;SeuilFigee*3600,1,0)),"")</f>
        <v/>
      </c>
      <c r="N5068" s="0" t="str">
        <f aca="false">IF(G5068=1,IF(COUNTIF(H$2:H5068,H5068)=1,COUNTIF($H:$H,H5068),""),"")</f>
        <v/>
      </c>
      <c r="O5068" s="0" t="str">
        <f aca="false">IF(G5068=1,IF(COUNTIF(I$2:I5068,I5068)=1,COUNTIF($I:$I,I5068),""),"")</f>
        <v/>
      </c>
      <c r="P5068" s="38" t="str">
        <f aca="false">IF(G5068=1,IF(COUNTIFS(C$2:C5068,C5068,G$2:G5068,1)=1,COUNTIFS($C:$C,C5068,$G:$G,1)+ROW()/10000000,""),"")</f>
        <v/>
      </c>
      <c r="Q5068" s="0" t="str">
        <f aca="false">IF(K5068=1,IF(COUNTIFS(C$2:C5068,C5068,K$2:K5068,1)=1,1,0),"")</f>
        <v/>
      </c>
      <c r="R5068" s="0" t="str">
        <f aca="false">IF(M5068=1,IF(COUNTIFS(C$2:C5068,C5068,M$2:M5068,1)=1,1,0),"")</f>
        <v/>
      </c>
      <c r="S5068" s="0" t="str">
        <f aca="false">IF(L5068=1,IF(COUNTIFS(C$2:C5068,C5068,L$2:L5068,1)=1,1,0),"")</f>
        <v/>
      </c>
      <c r="T5068" s="38" t="str">
        <f aca="false">IF(N5068="","",N5068+ROW()/10000000)</f>
        <v/>
      </c>
      <c r="U5068" s="0" t="str">
        <f aca="false">IF(G5068=1,IF(B5068="",1,0),"")</f>
        <v/>
      </c>
    </row>
    <row r="5069" customFormat="false" ht="15" hidden="false" customHeight="false" outlineLevel="0" collapsed="false">
      <c r="A5069" s="35"/>
      <c r="B5069" s="35"/>
      <c r="G5069" s="0" t="str">
        <f aca="false">IF(A5069="","",IF(AND(A5069&gt;=Debut,A5069&lt;Fin),1,0))</f>
        <v/>
      </c>
      <c r="H5069" s="0" t="str">
        <f aca="false">IF(G5069=1,INT(ROUND((A5069-Debut)*86400,0)/600),"")</f>
        <v/>
      </c>
      <c r="I5069" s="0" t="str">
        <f aca="false">IF(G5069=1,INT(ROUND((A5069-Debut)*86400,0)/3600),"")</f>
        <v/>
      </c>
      <c r="J5069" s="0" t="str">
        <f aca="false">IF(OR(A5069="",B5069=""),"",ROUND((B5069-A5069)*86400,0))</f>
        <v/>
      </c>
      <c r="K5069" s="37" t="str">
        <f aca="false">IF(G5069=1,IF(COUNTIFS($C:$C,C5069,$G:$G,1,$A:$A,"&gt;="&amp;(A5069-FenetreInterm/86400),$A:$A,"&lt;="&amp;A5069)&gt;=NbInterm,1,0),"")</f>
        <v/>
      </c>
      <c r="L5069" s="37" t="str">
        <f aca="false">IF(G5069=1,IF(B5069="",0,IF(J5069&lt;SeuilFugitive,1,0)),"")</f>
        <v/>
      </c>
      <c r="M5069" s="37" t="str">
        <f aca="false">IF(G5069=1,IF(B5069="",IF((Fin-A5069)*24&gt;SeuilFigee,1,0),IF(J5069&gt;SeuilFigee*3600,1,0)),"")</f>
        <v/>
      </c>
      <c r="N5069" s="0" t="str">
        <f aca="false">IF(G5069=1,IF(COUNTIF(H$2:H5069,H5069)=1,COUNTIF($H:$H,H5069),""),"")</f>
        <v/>
      </c>
      <c r="O5069" s="0" t="str">
        <f aca="false">IF(G5069=1,IF(COUNTIF(I$2:I5069,I5069)=1,COUNTIF($I:$I,I5069),""),"")</f>
        <v/>
      </c>
      <c r="P5069" s="38" t="str">
        <f aca="false">IF(G5069=1,IF(COUNTIFS(C$2:C5069,C5069,G$2:G5069,1)=1,COUNTIFS($C:$C,C5069,$G:$G,1)+ROW()/10000000,""),"")</f>
        <v/>
      </c>
      <c r="Q5069" s="0" t="str">
        <f aca="false">IF(K5069=1,IF(COUNTIFS(C$2:C5069,C5069,K$2:K5069,1)=1,1,0),"")</f>
        <v/>
      </c>
      <c r="R5069" s="0" t="str">
        <f aca="false">IF(M5069=1,IF(COUNTIFS(C$2:C5069,C5069,M$2:M5069,1)=1,1,0),"")</f>
        <v/>
      </c>
      <c r="S5069" s="0" t="str">
        <f aca="false">IF(L5069=1,IF(COUNTIFS(C$2:C5069,C5069,L$2:L5069,1)=1,1,0),"")</f>
        <v/>
      </c>
      <c r="T5069" s="38" t="str">
        <f aca="false">IF(N5069="","",N5069+ROW()/10000000)</f>
        <v/>
      </c>
      <c r="U5069" s="0" t="str">
        <f aca="false">IF(G5069=1,IF(B5069="",1,0),"")</f>
        <v/>
      </c>
    </row>
    <row r="5070" customFormat="false" ht="15" hidden="false" customHeight="false" outlineLevel="0" collapsed="false">
      <c r="A5070" s="35"/>
      <c r="B5070" s="35"/>
      <c r="G5070" s="0" t="str">
        <f aca="false">IF(A5070="","",IF(AND(A5070&gt;=Debut,A5070&lt;Fin),1,0))</f>
        <v/>
      </c>
      <c r="H5070" s="0" t="str">
        <f aca="false">IF(G5070=1,INT(ROUND((A5070-Debut)*86400,0)/600),"")</f>
        <v/>
      </c>
      <c r="I5070" s="0" t="str">
        <f aca="false">IF(G5070=1,INT(ROUND((A5070-Debut)*86400,0)/3600),"")</f>
        <v/>
      </c>
      <c r="J5070" s="0" t="str">
        <f aca="false">IF(OR(A5070="",B5070=""),"",ROUND((B5070-A5070)*86400,0))</f>
        <v/>
      </c>
      <c r="K5070" s="37" t="str">
        <f aca="false">IF(G5070=1,IF(COUNTIFS($C:$C,C5070,$G:$G,1,$A:$A,"&gt;="&amp;(A5070-FenetreInterm/86400),$A:$A,"&lt;="&amp;A5070)&gt;=NbInterm,1,0),"")</f>
        <v/>
      </c>
      <c r="L5070" s="37" t="str">
        <f aca="false">IF(G5070=1,IF(B5070="",0,IF(J5070&lt;SeuilFugitive,1,0)),"")</f>
        <v/>
      </c>
      <c r="M5070" s="37" t="str">
        <f aca="false">IF(G5070=1,IF(B5070="",IF((Fin-A5070)*24&gt;SeuilFigee,1,0),IF(J5070&gt;SeuilFigee*3600,1,0)),"")</f>
        <v/>
      </c>
      <c r="N5070" s="0" t="str">
        <f aca="false">IF(G5070=1,IF(COUNTIF(H$2:H5070,H5070)=1,COUNTIF($H:$H,H5070),""),"")</f>
        <v/>
      </c>
      <c r="O5070" s="0" t="str">
        <f aca="false">IF(G5070=1,IF(COUNTIF(I$2:I5070,I5070)=1,COUNTIF($I:$I,I5070),""),"")</f>
        <v/>
      </c>
      <c r="P5070" s="38" t="str">
        <f aca="false">IF(G5070=1,IF(COUNTIFS(C$2:C5070,C5070,G$2:G5070,1)=1,COUNTIFS($C:$C,C5070,$G:$G,1)+ROW()/10000000,""),"")</f>
        <v/>
      </c>
      <c r="Q5070" s="0" t="str">
        <f aca="false">IF(K5070=1,IF(COUNTIFS(C$2:C5070,C5070,K$2:K5070,1)=1,1,0),"")</f>
        <v/>
      </c>
      <c r="R5070" s="0" t="str">
        <f aca="false">IF(M5070=1,IF(COUNTIFS(C$2:C5070,C5070,M$2:M5070,1)=1,1,0),"")</f>
        <v/>
      </c>
      <c r="S5070" s="0" t="str">
        <f aca="false">IF(L5070=1,IF(COUNTIFS(C$2:C5070,C5070,L$2:L5070,1)=1,1,0),"")</f>
        <v/>
      </c>
      <c r="T5070" s="38" t="str">
        <f aca="false">IF(N5070="","",N5070+ROW()/10000000)</f>
        <v/>
      </c>
      <c r="U5070" s="0" t="str">
        <f aca="false">IF(G5070=1,IF(B5070="",1,0),"")</f>
        <v/>
      </c>
    </row>
    <row r="5071" customFormat="false" ht="15" hidden="false" customHeight="false" outlineLevel="0" collapsed="false">
      <c r="A5071" s="35"/>
      <c r="B5071" s="35"/>
      <c r="G5071" s="0" t="str">
        <f aca="false">IF(A5071="","",IF(AND(A5071&gt;=Debut,A5071&lt;Fin),1,0))</f>
        <v/>
      </c>
      <c r="H5071" s="0" t="str">
        <f aca="false">IF(G5071=1,INT(ROUND((A5071-Debut)*86400,0)/600),"")</f>
        <v/>
      </c>
      <c r="I5071" s="0" t="str">
        <f aca="false">IF(G5071=1,INT(ROUND((A5071-Debut)*86400,0)/3600),"")</f>
        <v/>
      </c>
      <c r="J5071" s="0" t="str">
        <f aca="false">IF(OR(A5071="",B5071=""),"",ROUND((B5071-A5071)*86400,0))</f>
        <v/>
      </c>
      <c r="K5071" s="37" t="str">
        <f aca="false">IF(G5071=1,IF(COUNTIFS($C:$C,C5071,$G:$G,1,$A:$A,"&gt;="&amp;(A5071-FenetreInterm/86400),$A:$A,"&lt;="&amp;A5071)&gt;=NbInterm,1,0),"")</f>
        <v/>
      </c>
      <c r="L5071" s="37" t="str">
        <f aca="false">IF(G5071=1,IF(B5071="",0,IF(J5071&lt;SeuilFugitive,1,0)),"")</f>
        <v/>
      </c>
      <c r="M5071" s="37" t="str">
        <f aca="false">IF(G5071=1,IF(B5071="",IF((Fin-A5071)*24&gt;SeuilFigee,1,0),IF(J5071&gt;SeuilFigee*3600,1,0)),"")</f>
        <v/>
      </c>
      <c r="N5071" s="0" t="str">
        <f aca="false">IF(G5071=1,IF(COUNTIF(H$2:H5071,H5071)=1,COUNTIF($H:$H,H5071),""),"")</f>
        <v/>
      </c>
      <c r="O5071" s="0" t="str">
        <f aca="false">IF(G5071=1,IF(COUNTIF(I$2:I5071,I5071)=1,COUNTIF($I:$I,I5071),""),"")</f>
        <v/>
      </c>
      <c r="P5071" s="38" t="str">
        <f aca="false">IF(G5071=1,IF(COUNTIFS(C$2:C5071,C5071,G$2:G5071,1)=1,COUNTIFS($C:$C,C5071,$G:$G,1)+ROW()/10000000,""),"")</f>
        <v/>
      </c>
      <c r="Q5071" s="0" t="str">
        <f aca="false">IF(K5071=1,IF(COUNTIFS(C$2:C5071,C5071,K$2:K5071,1)=1,1,0),"")</f>
        <v/>
      </c>
      <c r="R5071" s="0" t="str">
        <f aca="false">IF(M5071=1,IF(COUNTIFS(C$2:C5071,C5071,M$2:M5071,1)=1,1,0),"")</f>
        <v/>
      </c>
      <c r="S5071" s="0" t="str">
        <f aca="false">IF(L5071=1,IF(COUNTIFS(C$2:C5071,C5071,L$2:L5071,1)=1,1,0),"")</f>
        <v/>
      </c>
      <c r="T5071" s="38" t="str">
        <f aca="false">IF(N5071="","",N5071+ROW()/10000000)</f>
        <v/>
      </c>
      <c r="U5071" s="0" t="str">
        <f aca="false">IF(G5071=1,IF(B5071="",1,0),"")</f>
        <v/>
      </c>
    </row>
    <row r="5072" customFormat="false" ht="15" hidden="false" customHeight="false" outlineLevel="0" collapsed="false">
      <c r="A5072" s="35"/>
      <c r="B5072" s="35"/>
      <c r="G5072" s="0" t="str">
        <f aca="false">IF(A5072="","",IF(AND(A5072&gt;=Debut,A5072&lt;Fin),1,0))</f>
        <v/>
      </c>
      <c r="H5072" s="0" t="str">
        <f aca="false">IF(G5072=1,INT(ROUND((A5072-Debut)*86400,0)/600),"")</f>
        <v/>
      </c>
      <c r="I5072" s="0" t="str">
        <f aca="false">IF(G5072=1,INT(ROUND((A5072-Debut)*86400,0)/3600),"")</f>
        <v/>
      </c>
      <c r="J5072" s="0" t="str">
        <f aca="false">IF(OR(A5072="",B5072=""),"",ROUND((B5072-A5072)*86400,0))</f>
        <v/>
      </c>
      <c r="K5072" s="37" t="str">
        <f aca="false">IF(G5072=1,IF(COUNTIFS($C:$C,C5072,$G:$G,1,$A:$A,"&gt;="&amp;(A5072-FenetreInterm/86400),$A:$A,"&lt;="&amp;A5072)&gt;=NbInterm,1,0),"")</f>
        <v/>
      </c>
      <c r="L5072" s="37" t="str">
        <f aca="false">IF(G5072=1,IF(B5072="",0,IF(J5072&lt;SeuilFugitive,1,0)),"")</f>
        <v/>
      </c>
      <c r="M5072" s="37" t="str">
        <f aca="false">IF(G5072=1,IF(B5072="",IF((Fin-A5072)*24&gt;SeuilFigee,1,0),IF(J5072&gt;SeuilFigee*3600,1,0)),"")</f>
        <v/>
      </c>
      <c r="N5072" s="0" t="str">
        <f aca="false">IF(G5072=1,IF(COUNTIF(H$2:H5072,H5072)=1,COUNTIF($H:$H,H5072),""),"")</f>
        <v/>
      </c>
      <c r="O5072" s="0" t="str">
        <f aca="false">IF(G5072=1,IF(COUNTIF(I$2:I5072,I5072)=1,COUNTIF($I:$I,I5072),""),"")</f>
        <v/>
      </c>
      <c r="P5072" s="38" t="str">
        <f aca="false">IF(G5072=1,IF(COUNTIFS(C$2:C5072,C5072,G$2:G5072,1)=1,COUNTIFS($C:$C,C5072,$G:$G,1)+ROW()/10000000,""),"")</f>
        <v/>
      </c>
      <c r="Q5072" s="0" t="str">
        <f aca="false">IF(K5072=1,IF(COUNTIFS(C$2:C5072,C5072,K$2:K5072,1)=1,1,0),"")</f>
        <v/>
      </c>
      <c r="R5072" s="0" t="str">
        <f aca="false">IF(M5072=1,IF(COUNTIFS(C$2:C5072,C5072,M$2:M5072,1)=1,1,0),"")</f>
        <v/>
      </c>
      <c r="S5072" s="0" t="str">
        <f aca="false">IF(L5072=1,IF(COUNTIFS(C$2:C5072,C5072,L$2:L5072,1)=1,1,0),"")</f>
        <v/>
      </c>
      <c r="T5072" s="38" t="str">
        <f aca="false">IF(N5072="","",N5072+ROW()/10000000)</f>
        <v/>
      </c>
      <c r="U5072" s="0" t="str">
        <f aca="false">IF(G5072=1,IF(B5072="",1,0),"")</f>
        <v/>
      </c>
    </row>
    <row r="5073" customFormat="false" ht="15" hidden="false" customHeight="false" outlineLevel="0" collapsed="false">
      <c r="A5073" s="35"/>
      <c r="B5073" s="35"/>
      <c r="G5073" s="0" t="str">
        <f aca="false">IF(A5073="","",IF(AND(A5073&gt;=Debut,A5073&lt;Fin),1,0))</f>
        <v/>
      </c>
      <c r="H5073" s="0" t="str">
        <f aca="false">IF(G5073=1,INT(ROUND((A5073-Debut)*86400,0)/600),"")</f>
        <v/>
      </c>
      <c r="I5073" s="0" t="str">
        <f aca="false">IF(G5073=1,INT(ROUND((A5073-Debut)*86400,0)/3600),"")</f>
        <v/>
      </c>
      <c r="J5073" s="0" t="str">
        <f aca="false">IF(OR(A5073="",B5073=""),"",ROUND((B5073-A5073)*86400,0))</f>
        <v/>
      </c>
      <c r="K5073" s="37" t="str">
        <f aca="false">IF(G5073=1,IF(COUNTIFS($C:$C,C5073,$G:$G,1,$A:$A,"&gt;="&amp;(A5073-FenetreInterm/86400),$A:$A,"&lt;="&amp;A5073)&gt;=NbInterm,1,0),"")</f>
        <v/>
      </c>
      <c r="L5073" s="37" t="str">
        <f aca="false">IF(G5073=1,IF(B5073="",0,IF(J5073&lt;SeuilFugitive,1,0)),"")</f>
        <v/>
      </c>
      <c r="M5073" s="37" t="str">
        <f aca="false">IF(G5073=1,IF(B5073="",IF((Fin-A5073)*24&gt;SeuilFigee,1,0),IF(J5073&gt;SeuilFigee*3600,1,0)),"")</f>
        <v/>
      </c>
      <c r="N5073" s="0" t="str">
        <f aca="false">IF(G5073=1,IF(COUNTIF(H$2:H5073,H5073)=1,COUNTIF($H:$H,H5073),""),"")</f>
        <v/>
      </c>
      <c r="O5073" s="0" t="str">
        <f aca="false">IF(G5073=1,IF(COUNTIF(I$2:I5073,I5073)=1,COUNTIF($I:$I,I5073),""),"")</f>
        <v/>
      </c>
      <c r="P5073" s="38" t="str">
        <f aca="false">IF(G5073=1,IF(COUNTIFS(C$2:C5073,C5073,G$2:G5073,1)=1,COUNTIFS($C:$C,C5073,$G:$G,1)+ROW()/10000000,""),"")</f>
        <v/>
      </c>
      <c r="Q5073" s="0" t="str">
        <f aca="false">IF(K5073=1,IF(COUNTIFS(C$2:C5073,C5073,K$2:K5073,1)=1,1,0),"")</f>
        <v/>
      </c>
      <c r="R5073" s="0" t="str">
        <f aca="false">IF(M5073=1,IF(COUNTIFS(C$2:C5073,C5073,M$2:M5073,1)=1,1,0),"")</f>
        <v/>
      </c>
      <c r="S5073" s="0" t="str">
        <f aca="false">IF(L5073=1,IF(COUNTIFS(C$2:C5073,C5073,L$2:L5073,1)=1,1,0),"")</f>
        <v/>
      </c>
      <c r="T5073" s="38" t="str">
        <f aca="false">IF(N5073="","",N5073+ROW()/10000000)</f>
        <v/>
      </c>
      <c r="U5073" s="0" t="str">
        <f aca="false">IF(G5073=1,IF(B5073="",1,0),"")</f>
        <v/>
      </c>
    </row>
    <row r="5074" customFormat="false" ht="15" hidden="false" customHeight="false" outlineLevel="0" collapsed="false">
      <c r="A5074" s="35"/>
      <c r="B5074" s="35"/>
      <c r="G5074" s="0" t="str">
        <f aca="false">IF(A5074="","",IF(AND(A5074&gt;=Debut,A5074&lt;Fin),1,0))</f>
        <v/>
      </c>
      <c r="H5074" s="0" t="str">
        <f aca="false">IF(G5074=1,INT(ROUND((A5074-Debut)*86400,0)/600),"")</f>
        <v/>
      </c>
      <c r="I5074" s="0" t="str">
        <f aca="false">IF(G5074=1,INT(ROUND((A5074-Debut)*86400,0)/3600),"")</f>
        <v/>
      </c>
      <c r="J5074" s="0" t="str">
        <f aca="false">IF(OR(A5074="",B5074=""),"",ROUND((B5074-A5074)*86400,0))</f>
        <v/>
      </c>
      <c r="K5074" s="37" t="str">
        <f aca="false">IF(G5074=1,IF(COUNTIFS($C:$C,C5074,$G:$G,1,$A:$A,"&gt;="&amp;(A5074-FenetreInterm/86400),$A:$A,"&lt;="&amp;A5074)&gt;=NbInterm,1,0),"")</f>
        <v/>
      </c>
      <c r="L5074" s="37" t="str">
        <f aca="false">IF(G5074=1,IF(B5074="",0,IF(J5074&lt;SeuilFugitive,1,0)),"")</f>
        <v/>
      </c>
      <c r="M5074" s="37" t="str">
        <f aca="false">IF(G5074=1,IF(B5074="",IF((Fin-A5074)*24&gt;SeuilFigee,1,0),IF(J5074&gt;SeuilFigee*3600,1,0)),"")</f>
        <v/>
      </c>
      <c r="N5074" s="0" t="str">
        <f aca="false">IF(G5074=1,IF(COUNTIF(H$2:H5074,H5074)=1,COUNTIF($H:$H,H5074),""),"")</f>
        <v/>
      </c>
      <c r="O5074" s="0" t="str">
        <f aca="false">IF(G5074=1,IF(COUNTIF(I$2:I5074,I5074)=1,COUNTIF($I:$I,I5074),""),"")</f>
        <v/>
      </c>
      <c r="P5074" s="38" t="str">
        <f aca="false">IF(G5074=1,IF(COUNTIFS(C$2:C5074,C5074,G$2:G5074,1)=1,COUNTIFS($C:$C,C5074,$G:$G,1)+ROW()/10000000,""),"")</f>
        <v/>
      </c>
      <c r="Q5074" s="0" t="str">
        <f aca="false">IF(K5074=1,IF(COUNTIFS(C$2:C5074,C5074,K$2:K5074,1)=1,1,0),"")</f>
        <v/>
      </c>
      <c r="R5074" s="0" t="str">
        <f aca="false">IF(M5074=1,IF(COUNTIFS(C$2:C5074,C5074,M$2:M5074,1)=1,1,0),"")</f>
        <v/>
      </c>
      <c r="S5074" s="0" t="str">
        <f aca="false">IF(L5074=1,IF(COUNTIFS(C$2:C5074,C5074,L$2:L5074,1)=1,1,0),"")</f>
        <v/>
      </c>
      <c r="T5074" s="38" t="str">
        <f aca="false">IF(N5074="","",N5074+ROW()/10000000)</f>
        <v/>
      </c>
      <c r="U5074" s="0" t="str">
        <f aca="false">IF(G5074=1,IF(B5074="",1,0),"")</f>
        <v/>
      </c>
    </row>
    <row r="5075" customFormat="false" ht="15" hidden="false" customHeight="false" outlineLevel="0" collapsed="false">
      <c r="A5075" s="35"/>
      <c r="B5075" s="35"/>
      <c r="G5075" s="0" t="str">
        <f aca="false">IF(A5075="","",IF(AND(A5075&gt;=Debut,A5075&lt;Fin),1,0))</f>
        <v/>
      </c>
      <c r="H5075" s="0" t="str">
        <f aca="false">IF(G5075=1,INT(ROUND((A5075-Debut)*86400,0)/600),"")</f>
        <v/>
      </c>
      <c r="I5075" s="0" t="str">
        <f aca="false">IF(G5075=1,INT(ROUND((A5075-Debut)*86400,0)/3600),"")</f>
        <v/>
      </c>
      <c r="J5075" s="0" t="str">
        <f aca="false">IF(OR(A5075="",B5075=""),"",ROUND((B5075-A5075)*86400,0))</f>
        <v/>
      </c>
      <c r="K5075" s="37" t="str">
        <f aca="false">IF(G5075=1,IF(COUNTIFS($C:$C,C5075,$G:$G,1,$A:$A,"&gt;="&amp;(A5075-FenetreInterm/86400),$A:$A,"&lt;="&amp;A5075)&gt;=NbInterm,1,0),"")</f>
        <v/>
      </c>
      <c r="L5075" s="37" t="str">
        <f aca="false">IF(G5075=1,IF(B5075="",0,IF(J5075&lt;SeuilFugitive,1,0)),"")</f>
        <v/>
      </c>
      <c r="M5075" s="37" t="str">
        <f aca="false">IF(G5075=1,IF(B5075="",IF((Fin-A5075)*24&gt;SeuilFigee,1,0),IF(J5075&gt;SeuilFigee*3600,1,0)),"")</f>
        <v/>
      </c>
      <c r="N5075" s="0" t="str">
        <f aca="false">IF(G5075=1,IF(COUNTIF(H$2:H5075,H5075)=1,COUNTIF($H:$H,H5075),""),"")</f>
        <v/>
      </c>
      <c r="O5075" s="0" t="str">
        <f aca="false">IF(G5075=1,IF(COUNTIF(I$2:I5075,I5075)=1,COUNTIF($I:$I,I5075),""),"")</f>
        <v/>
      </c>
      <c r="P5075" s="38" t="str">
        <f aca="false">IF(G5075=1,IF(COUNTIFS(C$2:C5075,C5075,G$2:G5075,1)=1,COUNTIFS($C:$C,C5075,$G:$G,1)+ROW()/10000000,""),"")</f>
        <v/>
      </c>
      <c r="Q5075" s="0" t="str">
        <f aca="false">IF(K5075=1,IF(COUNTIFS(C$2:C5075,C5075,K$2:K5075,1)=1,1,0),"")</f>
        <v/>
      </c>
      <c r="R5075" s="0" t="str">
        <f aca="false">IF(M5075=1,IF(COUNTIFS(C$2:C5075,C5075,M$2:M5075,1)=1,1,0),"")</f>
        <v/>
      </c>
      <c r="S5075" s="0" t="str">
        <f aca="false">IF(L5075=1,IF(COUNTIFS(C$2:C5075,C5075,L$2:L5075,1)=1,1,0),"")</f>
        <v/>
      </c>
      <c r="T5075" s="38" t="str">
        <f aca="false">IF(N5075="","",N5075+ROW()/10000000)</f>
        <v/>
      </c>
      <c r="U5075" s="0" t="str">
        <f aca="false">IF(G5075=1,IF(B5075="",1,0),"")</f>
        <v/>
      </c>
    </row>
    <row r="5076" customFormat="false" ht="15" hidden="false" customHeight="false" outlineLevel="0" collapsed="false">
      <c r="A5076" s="35"/>
      <c r="B5076" s="35"/>
      <c r="G5076" s="0" t="str">
        <f aca="false">IF(A5076="","",IF(AND(A5076&gt;=Debut,A5076&lt;Fin),1,0))</f>
        <v/>
      </c>
      <c r="H5076" s="0" t="str">
        <f aca="false">IF(G5076=1,INT(ROUND((A5076-Debut)*86400,0)/600),"")</f>
        <v/>
      </c>
      <c r="I5076" s="0" t="str">
        <f aca="false">IF(G5076=1,INT(ROUND((A5076-Debut)*86400,0)/3600),"")</f>
        <v/>
      </c>
      <c r="J5076" s="0" t="str">
        <f aca="false">IF(OR(A5076="",B5076=""),"",ROUND((B5076-A5076)*86400,0))</f>
        <v/>
      </c>
      <c r="K5076" s="37" t="str">
        <f aca="false">IF(G5076=1,IF(COUNTIFS($C:$C,C5076,$G:$G,1,$A:$A,"&gt;="&amp;(A5076-FenetreInterm/86400),$A:$A,"&lt;="&amp;A5076)&gt;=NbInterm,1,0),"")</f>
        <v/>
      </c>
      <c r="L5076" s="37" t="str">
        <f aca="false">IF(G5076=1,IF(B5076="",0,IF(J5076&lt;SeuilFugitive,1,0)),"")</f>
        <v/>
      </c>
      <c r="M5076" s="37" t="str">
        <f aca="false">IF(G5076=1,IF(B5076="",IF((Fin-A5076)*24&gt;SeuilFigee,1,0),IF(J5076&gt;SeuilFigee*3600,1,0)),"")</f>
        <v/>
      </c>
      <c r="N5076" s="0" t="str">
        <f aca="false">IF(G5076=1,IF(COUNTIF(H$2:H5076,H5076)=1,COUNTIF($H:$H,H5076),""),"")</f>
        <v/>
      </c>
      <c r="O5076" s="0" t="str">
        <f aca="false">IF(G5076=1,IF(COUNTIF(I$2:I5076,I5076)=1,COUNTIF($I:$I,I5076),""),"")</f>
        <v/>
      </c>
      <c r="P5076" s="38" t="str">
        <f aca="false">IF(G5076=1,IF(COUNTIFS(C$2:C5076,C5076,G$2:G5076,1)=1,COUNTIFS($C:$C,C5076,$G:$G,1)+ROW()/10000000,""),"")</f>
        <v/>
      </c>
      <c r="Q5076" s="0" t="str">
        <f aca="false">IF(K5076=1,IF(COUNTIFS(C$2:C5076,C5076,K$2:K5076,1)=1,1,0),"")</f>
        <v/>
      </c>
      <c r="R5076" s="0" t="str">
        <f aca="false">IF(M5076=1,IF(COUNTIFS(C$2:C5076,C5076,M$2:M5076,1)=1,1,0),"")</f>
        <v/>
      </c>
      <c r="S5076" s="0" t="str">
        <f aca="false">IF(L5076=1,IF(COUNTIFS(C$2:C5076,C5076,L$2:L5076,1)=1,1,0),"")</f>
        <v/>
      </c>
      <c r="T5076" s="38" t="str">
        <f aca="false">IF(N5076="","",N5076+ROW()/10000000)</f>
        <v/>
      </c>
      <c r="U5076" s="0" t="str">
        <f aca="false">IF(G5076=1,IF(B5076="",1,0),"")</f>
        <v/>
      </c>
    </row>
    <row r="5077" customFormat="false" ht="15" hidden="false" customHeight="false" outlineLevel="0" collapsed="false">
      <c r="A5077" s="35"/>
      <c r="B5077" s="35"/>
      <c r="G5077" s="0" t="str">
        <f aca="false">IF(A5077="","",IF(AND(A5077&gt;=Debut,A5077&lt;Fin),1,0))</f>
        <v/>
      </c>
      <c r="H5077" s="0" t="str">
        <f aca="false">IF(G5077=1,INT(ROUND((A5077-Debut)*86400,0)/600),"")</f>
        <v/>
      </c>
      <c r="I5077" s="0" t="str">
        <f aca="false">IF(G5077=1,INT(ROUND((A5077-Debut)*86400,0)/3600),"")</f>
        <v/>
      </c>
      <c r="J5077" s="0" t="str">
        <f aca="false">IF(OR(A5077="",B5077=""),"",ROUND((B5077-A5077)*86400,0))</f>
        <v/>
      </c>
      <c r="K5077" s="37" t="str">
        <f aca="false">IF(G5077=1,IF(COUNTIFS($C:$C,C5077,$G:$G,1,$A:$A,"&gt;="&amp;(A5077-FenetreInterm/86400),$A:$A,"&lt;="&amp;A5077)&gt;=NbInterm,1,0),"")</f>
        <v/>
      </c>
      <c r="L5077" s="37" t="str">
        <f aca="false">IF(G5077=1,IF(B5077="",0,IF(J5077&lt;SeuilFugitive,1,0)),"")</f>
        <v/>
      </c>
      <c r="M5077" s="37" t="str">
        <f aca="false">IF(G5077=1,IF(B5077="",IF((Fin-A5077)*24&gt;SeuilFigee,1,0),IF(J5077&gt;SeuilFigee*3600,1,0)),"")</f>
        <v/>
      </c>
      <c r="N5077" s="0" t="str">
        <f aca="false">IF(G5077=1,IF(COUNTIF(H$2:H5077,H5077)=1,COUNTIF($H:$H,H5077),""),"")</f>
        <v/>
      </c>
      <c r="O5077" s="0" t="str">
        <f aca="false">IF(G5077=1,IF(COUNTIF(I$2:I5077,I5077)=1,COUNTIF($I:$I,I5077),""),"")</f>
        <v/>
      </c>
      <c r="P5077" s="38" t="str">
        <f aca="false">IF(G5077=1,IF(COUNTIFS(C$2:C5077,C5077,G$2:G5077,1)=1,COUNTIFS($C:$C,C5077,$G:$G,1)+ROW()/10000000,""),"")</f>
        <v/>
      </c>
      <c r="Q5077" s="0" t="str">
        <f aca="false">IF(K5077=1,IF(COUNTIFS(C$2:C5077,C5077,K$2:K5077,1)=1,1,0),"")</f>
        <v/>
      </c>
      <c r="R5077" s="0" t="str">
        <f aca="false">IF(M5077=1,IF(COUNTIFS(C$2:C5077,C5077,M$2:M5077,1)=1,1,0),"")</f>
        <v/>
      </c>
      <c r="S5077" s="0" t="str">
        <f aca="false">IF(L5077=1,IF(COUNTIFS(C$2:C5077,C5077,L$2:L5077,1)=1,1,0),"")</f>
        <v/>
      </c>
      <c r="T5077" s="38" t="str">
        <f aca="false">IF(N5077="","",N5077+ROW()/10000000)</f>
        <v/>
      </c>
      <c r="U5077" s="0" t="str">
        <f aca="false">IF(G5077=1,IF(B5077="",1,0),"")</f>
        <v/>
      </c>
    </row>
    <row r="5078" customFormat="false" ht="15" hidden="false" customHeight="false" outlineLevel="0" collapsed="false">
      <c r="A5078" s="35"/>
      <c r="B5078" s="35"/>
      <c r="G5078" s="0" t="str">
        <f aca="false">IF(A5078="","",IF(AND(A5078&gt;=Debut,A5078&lt;Fin),1,0))</f>
        <v/>
      </c>
      <c r="H5078" s="0" t="str">
        <f aca="false">IF(G5078=1,INT(ROUND((A5078-Debut)*86400,0)/600),"")</f>
        <v/>
      </c>
      <c r="I5078" s="0" t="str">
        <f aca="false">IF(G5078=1,INT(ROUND((A5078-Debut)*86400,0)/3600),"")</f>
        <v/>
      </c>
      <c r="J5078" s="0" t="str">
        <f aca="false">IF(OR(A5078="",B5078=""),"",ROUND((B5078-A5078)*86400,0))</f>
        <v/>
      </c>
      <c r="K5078" s="37" t="str">
        <f aca="false">IF(G5078=1,IF(COUNTIFS($C:$C,C5078,$G:$G,1,$A:$A,"&gt;="&amp;(A5078-FenetreInterm/86400),$A:$A,"&lt;="&amp;A5078)&gt;=NbInterm,1,0),"")</f>
        <v/>
      </c>
      <c r="L5078" s="37" t="str">
        <f aca="false">IF(G5078=1,IF(B5078="",0,IF(J5078&lt;SeuilFugitive,1,0)),"")</f>
        <v/>
      </c>
      <c r="M5078" s="37" t="str">
        <f aca="false">IF(G5078=1,IF(B5078="",IF((Fin-A5078)*24&gt;SeuilFigee,1,0),IF(J5078&gt;SeuilFigee*3600,1,0)),"")</f>
        <v/>
      </c>
      <c r="N5078" s="0" t="str">
        <f aca="false">IF(G5078=1,IF(COUNTIF(H$2:H5078,H5078)=1,COUNTIF($H:$H,H5078),""),"")</f>
        <v/>
      </c>
      <c r="O5078" s="0" t="str">
        <f aca="false">IF(G5078=1,IF(COUNTIF(I$2:I5078,I5078)=1,COUNTIF($I:$I,I5078),""),"")</f>
        <v/>
      </c>
      <c r="P5078" s="38" t="str">
        <f aca="false">IF(G5078=1,IF(COUNTIFS(C$2:C5078,C5078,G$2:G5078,1)=1,COUNTIFS($C:$C,C5078,$G:$G,1)+ROW()/10000000,""),"")</f>
        <v/>
      </c>
      <c r="Q5078" s="0" t="str">
        <f aca="false">IF(K5078=1,IF(COUNTIFS(C$2:C5078,C5078,K$2:K5078,1)=1,1,0),"")</f>
        <v/>
      </c>
      <c r="R5078" s="0" t="str">
        <f aca="false">IF(M5078=1,IF(COUNTIFS(C$2:C5078,C5078,M$2:M5078,1)=1,1,0),"")</f>
        <v/>
      </c>
      <c r="S5078" s="0" t="str">
        <f aca="false">IF(L5078=1,IF(COUNTIFS(C$2:C5078,C5078,L$2:L5078,1)=1,1,0),"")</f>
        <v/>
      </c>
      <c r="T5078" s="38" t="str">
        <f aca="false">IF(N5078="","",N5078+ROW()/10000000)</f>
        <v/>
      </c>
      <c r="U5078" s="0" t="str">
        <f aca="false">IF(G5078=1,IF(B5078="",1,0),"")</f>
        <v/>
      </c>
    </row>
    <row r="5079" customFormat="false" ht="15" hidden="false" customHeight="false" outlineLevel="0" collapsed="false">
      <c r="A5079" s="35"/>
      <c r="B5079" s="35"/>
      <c r="G5079" s="0" t="str">
        <f aca="false">IF(A5079="","",IF(AND(A5079&gt;=Debut,A5079&lt;Fin),1,0))</f>
        <v/>
      </c>
      <c r="H5079" s="0" t="str">
        <f aca="false">IF(G5079=1,INT(ROUND((A5079-Debut)*86400,0)/600),"")</f>
        <v/>
      </c>
      <c r="I5079" s="0" t="str">
        <f aca="false">IF(G5079=1,INT(ROUND((A5079-Debut)*86400,0)/3600),"")</f>
        <v/>
      </c>
      <c r="J5079" s="0" t="str">
        <f aca="false">IF(OR(A5079="",B5079=""),"",ROUND((B5079-A5079)*86400,0))</f>
        <v/>
      </c>
      <c r="K5079" s="37" t="str">
        <f aca="false">IF(G5079=1,IF(COUNTIFS($C:$C,C5079,$G:$G,1,$A:$A,"&gt;="&amp;(A5079-FenetreInterm/86400),$A:$A,"&lt;="&amp;A5079)&gt;=NbInterm,1,0),"")</f>
        <v/>
      </c>
      <c r="L5079" s="37" t="str">
        <f aca="false">IF(G5079=1,IF(B5079="",0,IF(J5079&lt;SeuilFugitive,1,0)),"")</f>
        <v/>
      </c>
      <c r="M5079" s="37" t="str">
        <f aca="false">IF(G5079=1,IF(B5079="",IF((Fin-A5079)*24&gt;SeuilFigee,1,0),IF(J5079&gt;SeuilFigee*3600,1,0)),"")</f>
        <v/>
      </c>
      <c r="N5079" s="0" t="str">
        <f aca="false">IF(G5079=1,IF(COUNTIF(H$2:H5079,H5079)=1,COUNTIF($H:$H,H5079),""),"")</f>
        <v/>
      </c>
      <c r="O5079" s="0" t="str">
        <f aca="false">IF(G5079=1,IF(COUNTIF(I$2:I5079,I5079)=1,COUNTIF($I:$I,I5079),""),"")</f>
        <v/>
      </c>
      <c r="P5079" s="38" t="str">
        <f aca="false">IF(G5079=1,IF(COUNTIFS(C$2:C5079,C5079,G$2:G5079,1)=1,COUNTIFS($C:$C,C5079,$G:$G,1)+ROW()/10000000,""),"")</f>
        <v/>
      </c>
      <c r="Q5079" s="0" t="str">
        <f aca="false">IF(K5079=1,IF(COUNTIFS(C$2:C5079,C5079,K$2:K5079,1)=1,1,0),"")</f>
        <v/>
      </c>
      <c r="R5079" s="0" t="str">
        <f aca="false">IF(M5079=1,IF(COUNTIFS(C$2:C5079,C5079,M$2:M5079,1)=1,1,0),"")</f>
        <v/>
      </c>
      <c r="S5079" s="0" t="str">
        <f aca="false">IF(L5079=1,IF(COUNTIFS(C$2:C5079,C5079,L$2:L5079,1)=1,1,0),"")</f>
        <v/>
      </c>
      <c r="T5079" s="38" t="str">
        <f aca="false">IF(N5079="","",N5079+ROW()/10000000)</f>
        <v/>
      </c>
      <c r="U5079" s="0" t="str">
        <f aca="false">IF(G5079=1,IF(B5079="",1,0),"")</f>
        <v/>
      </c>
    </row>
    <row r="5080" customFormat="false" ht="15" hidden="false" customHeight="false" outlineLevel="0" collapsed="false">
      <c r="A5080" s="35"/>
      <c r="B5080" s="35"/>
      <c r="G5080" s="0" t="str">
        <f aca="false">IF(A5080="","",IF(AND(A5080&gt;=Debut,A5080&lt;Fin),1,0))</f>
        <v/>
      </c>
      <c r="H5080" s="0" t="str">
        <f aca="false">IF(G5080=1,INT(ROUND((A5080-Debut)*86400,0)/600),"")</f>
        <v/>
      </c>
      <c r="I5080" s="0" t="str">
        <f aca="false">IF(G5080=1,INT(ROUND((A5080-Debut)*86400,0)/3600),"")</f>
        <v/>
      </c>
      <c r="J5080" s="0" t="str">
        <f aca="false">IF(OR(A5080="",B5080=""),"",ROUND((B5080-A5080)*86400,0))</f>
        <v/>
      </c>
      <c r="K5080" s="37" t="str">
        <f aca="false">IF(G5080=1,IF(COUNTIFS($C:$C,C5080,$G:$G,1,$A:$A,"&gt;="&amp;(A5080-FenetreInterm/86400),$A:$A,"&lt;="&amp;A5080)&gt;=NbInterm,1,0),"")</f>
        <v/>
      </c>
      <c r="L5080" s="37" t="str">
        <f aca="false">IF(G5080=1,IF(B5080="",0,IF(J5080&lt;SeuilFugitive,1,0)),"")</f>
        <v/>
      </c>
      <c r="M5080" s="37" t="str">
        <f aca="false">IF(G5080=1,IF(B5080="",IF((Fin-A5080)*24&gt;SeuilFigee,1,0),IF(J5080&gt;SeuilFigee*3600,1,0)),"")</f>
        <v/>
      </c>
      <c r="N5080" s="0" t="str">
        <f aca="false">IF(G5080=1,IF(COUNTIF(H$2:H5080,H5080)=1,COUNTIF($H:$H,H5080),""),"")</f>
        <v/>
      </c>
      <c r="O5080" s="0" t="str">
        <f aca="false">IF(G5080=1,IF(COUNTIF(I$2:I5080,I5080)=1,COUNTIF($I:$I,I5080),""),"")</f>
        <v/>
      </c>
      <c r="P5080" s="38" t="str">
        <f aca="false">IF(G5080=1,IF(COUNTIFS(C$2:C5080,C5080,G$2:G5080,1)=1,COUNTIFS($C:$C,C5080,$G:$G,1)+ROW()/10000000,""),"")</f>
        <v/>
      </c>
      <c r="Q5080" s="0" t="str">
        <f aca="false">IF(K5080=1,IF(COUNTIFS(C$2:C5080,C5080,K$2:K5080,1)=1,1,0),"")</f>
        <v/>
      </c>
      <c r="R5080" s="0" t="str">
        <f aca="false">IF(M5080=1,IF(COUNTIFS(C$2:C5080,C5080,M$2:M5080,1)=1,1,0),"")</f>
        <v/>
      </c>
      <c r="S5080" s="0" t="str">
        <f aca="false">IF(L5080=1,IF(COUNTIFS(C$2:C5080,C5080,L$2:L5080,1)=1,1,0),"")</f>
        <v/>
      </c>
      <c r="T5080" s="38" t="str">
        <f aca="false">IF(N5080="","",N5080+ROW()/10000000)</f>
        <v/>
      </c>
      <c r="U5080" s="0" t="str">
        <f aca="false">IF(G5080=1,IF(B5080="",1,0),"")</f>
        <v/>
      </c>
    </row>
    <row r="5081" customFormat="false" ht="15" hidden="false" customHeight="false" outlineLevel="0" collapsed="false">
      <c r="A5081" s="35"/>
      <c r="B5081" s="35"/>
      <c r="G5081" s="0" t="str">
        <f aca="false">IF(A5081="","",IF(AND(A5081&gt;=Debut,A5081&lt;Fin),1,0))</f>
        <v/>
      </c>
      <c r="H5081" s="0" t="str">
        <f aca="false">IF(G5081=1,INT(ROUND((A5081-Debut)*86400,0)/600),"")</f>
        <v/>
      </c>
      <c r="I5081" s="0" t="str">
        <f aca="false">IF(G5081=1,INT(ROUND((A5081-Debut)*86400,0)/3600),"")</f>
        <v/>
      </c>
      <c r="J5081" s="0" t="str">
        <f aca="false">IF(OR(A5081="",B5081=""),"",ROUND((B5081-A5081)*86400,0))</f>
        <v/>
      </c>
      <c r="K5081" s="37" t="str">
        <f aca="false">IF(G5081=1,IF(COUNTIFS($C:$C,C5081,$G:$G,1,$A:$A,"&gt;="&amp;(A5081-FenetreInterm/86400),$A:$A,"&lt;="&amp;A5081)&gt;=NbInterm,1,0),"")</f>
        <v/>
      </c>
      <c r="L5081" s="37" t="str">
        <f aca="false">IF(G5081=1,IF(B5081="",0,IF(J5081&lt;SeuilFugitive,1,0)),"")</f>
        <v/>
      </c>
      <c r="M5081" s="37" t="str">
        <f aca="false">IF(G5081=1,IF(B5081="",IF((Fin-A5081)*24&gt;SeuilFigee,1,0),IF(J5081&gt;SeuilFigee*3600,1,0)),"")</f>
        <v/>
      </c>
      <c r="N5081" s="0" t="str">
        <f aca="false">IF(G5081=1,IF(COUNTIF(H$2:H5081,H5081)=1,COUNTIF($H:$H,H5081),""),"")</f>
        <v/>
      </c>
      <c r="O5081" s="0" t="str">
        <f aca="false">IF(G5081=1,IF(COUNTIF(I$2:I5081,I5081)=1,COUNTIF($I:$I,I5081),""),"")</f>
        <v/>
      </c>
      <c r="P5081" s="38" t="str">
        <f aca="false">IF(G5081=1,IF(COUNTIFS(C$2:C5081,C5081,G$2:G5081,1)=1,COUNTIFS($C:$C,C5081,$G:$G,1)+ROW()/10000000,""),"")</f>
        <v/>
      </c>
      <c r="Q5081" s="0" t="str">
        <f aca="false">IF(K5081=1,IF(COUNTIFS(C$2:C5081,C5081,K$2:K5081,1)=1,1,0),"")</f>
        <v/>
      </c>
      <c r="R5081" s="0" t="str">
        <f aca="false">IF(M5081=1,IF(COUNTIFS(C$2:C5081,C5081,M$2:M5081,1)=1,1,0),"")</f>
        <v/>
      </c>
      <c r="S5081" s="0" t="str">
        <f aca="false">IF(L5081=1,IF(COUNTIFS(C$2:C5081,C5081,L$2:L5081,1)=1,1,0),"")</f>
        <v/>
      </c>
      <c r="T5081" s="38" t="str">
        <f aca="false">IF(N5081="","",N5081+ROW()/10000000)</f>
        <v/>
      </c>
      <c r="U5081" s="0" t="str">
        <f aca="false">IF(G5081=1,IF(B5081="",1,0),"")</f>
        <v/>
      </c>
    </row>
    <row r="5082" customFormat="false" ht="15" hidden="false" customHeight="false" outlineLevel="0" collapsed="false">
      <c r="A5082" s="35"/>
      <c r="B5082" s="35"/>
      <c r="G5082" s="0" t="str">
        <f aca="false">IF(A5082="","",IF(AND(A5082&gt;=Debut,A5082&lt;Fin),1,0))</f>
        <v/>
      </c>
      <c r="H5082" s="0" t="str">
        <f aca="false">IF(G5082=1,INT(ROUND((A5082-Debut)*86400,0)/600),"")</f>
        <v/>
      </c>
      <c r="I5082" s="0" t="str">
        <f aca="false">IF(G5082=1,INT(ROUND((A5082-Debut)*86400,0)/3600),"")</f>
        <v/>
      </c>
      <c r="J5082" s="0" t="str">
        <f aca="false">IF(OR(A5082="",B5082=""),"",ROUND((B5082-A5082)*86400,0))</f>
        <v/>
      </c>
      <c r="K5082" s="37" t="str">
        <f aca="false">IF(G5082=1,IF(COUNTIFS($C:$C,C5082,$G:$G,1,$A:$A,"&gt;="&amp;(A5082-FenetreInterm/86400),$A:$A,"&lt;="&amp;A5082)&gt;=NbInterm,1,0),"")</f>
        <v/>
      </c>
      <c r="L5082" s="37" t="str">
        <f aca="false">IF(G5082=1,IF(B5082="",0,IF(J5082&lt;SeuilFugitive,1,0)),"")</f>
        <v/>
      </c>
      <c r="M5082" s="37" t="str">
        <f aca="false">IF(G5082=1,IF(B5082="",IF((Fin-A5082)*24&gt;SeuilFigee,1,0),IF(J5082&gt;SeuilFigee*3600,1,0)),"")</f>
        <v/>
      </c>
      <c r="N5082" s="0" t="str">
        <f aca="false">IF(G5082=1,IF(COUNTIF(H$2:H5082,H5082)=1,COUNTIF($H:$H,H5082),""),"")</f>
        <v/>
      </c>
      <c r="O5082" s="0" t="str">
        <f aca="false">IF(G5082=1,IF(COUNTIF(I$2:I5082,I5082)=1,COUNTIF($I:$I,I5082),""),"")</f>
        <v/>
      </c>
      <c r="P5082" s="38" t="str">
        <f aca="false">IF(G5082=1,IF(COUNTIFS(C$2:C5082,C5082,G$2:G5082,1)=1,COUNTIFS($C:$C,C5082,$G:$G,1)+ROW()/10000000,""),"")</f>
        <v/>
      </c>
      <c r="Q5082" s="0" t="str">
        <f aca="false">IF(K5082=1,IF(COUNTIFS(C$2:C5082,C5082,K$2:K5082,1)=1,1,0),"")</f>
        <v/>
      </c>
      <c r="R5082" s="0" t="str">
        <f aca="false">IF(M5082=1,IF(COUNTIFS(C$2:C5082,C5082,M$2:M5082,1)=1,1,0),"")</f>
        <v/>
      </c>
      <c r="S5082" s="0" t="str">
        <f aca="false">IF(L5082=1,IF(COUNTIFS(C$2:C5082,C5082,L$2:L5082,1)=1,1,0),"")</f>
        <v/>
      </c>
      <c r="T5082" s="38" t="str">
        <f aca="false">IF(N5082="","",N5082+ROW()/10000000)</f>
        <v/>
      </c>
      <c r="U5082" s="0" t="str">
        <f aca="false">IF(G5082=1,IF(B5082="",1,0),"")</f>
        <v/>
      </c>
    </row>
    <row r="5083" customFormat="false" ht="15" hidden="false" customHeight="false" outlineLevel="0" collapsed="false">
      <c r="A5083" s="35"/>
      <c r="B5083" s="35"/>
      <c r="G5083" s="0" t="str">
        <f aca="false">IF(A5083="","",IF(AND(A5083&gt;=Debut,A5083&lt;Fin),1,0))</f>
        <v/>
      </c>
      <c r="H5083" s="0" t="str">
        <f aca="false">IF(G5083=1,INT(ROUND((A5083-Debut)*86400,0)/600),"")</f>
        <v/>
      </c>
      <c r="I5083" s="0" t="str">
        <f aca="false">IF(G5083=1,INT(ROUND((A5083-Debut)*86400,0)/3600),"")</f>
        <v/>
      </c>
      <c r="J5083" s="0" t="str">
        <f aca="false">IF(OR(A5083="",B5083=""),"",ROUND((B5083-A5083)*86400,0))</f>
        <v/>
      </c>
      <c r="K5083" s="37" t="str">
        <f aca="false">IF(G5083=1,IF(COUNTIFS($C:$C,C5083,$G:$G,1,$A:$A,"&gt;="&amp;(A5083-FenetreInterm/86400),$A:$A,"&lt;="&amp;A5083)&gt;=NbInterm,1,0),"")</f>
        <v/>
      </c>
      <c r="L5083" s="37" t="str">
        <f aca="false">IF(G5083=1,IF(B5083="",0,IF(J5083&lt;SeuilFugitive,1,0)),"")</f>
        <v/>
      </c>
      <c r="M5083" s="37" t="str">
        <f aca="false">IF(G5083=1,IF(B5083="",IF((Fin-A5083)*24&gt;SeuilFigee,1,0),IF(J5083&gt;SeuilFigee*3600,1,0)),"")</f>
        <v/>
      </c>
      <c r="N5083" s="0" t="str">
        <f aca="false">IF(G5083=1,IF(COUNTIF(H$2:H5083,H5083)=1,COUNTIF($H:$H,H5083),""),"")</f>
        <v/>
      </c>
      <c r="O5083" s="0" t="str">
        <f aca="false">IF(G5083=1,IF(COUNTIF(I$2:I5083,I5083)=1,COUNTIF($I:$I,I5083),""),"")</f>
        <v/>
      </c>
      <c r="P5083" s="38" t="str">
        <f aca="false">IF(G5083=1,IF(COUNTIFS(C$2:C5083,C5083,G$2:G5083,1)=1,COUNTIFS($C:$C,C5083,$G:$G,1)+ROW()/10000000,""),"")</f>
        <v/>
      </c>
      <c r="Q5083" s="0" t="str">
        <f aca="false">IF(K5083=1,IF(COUNTIFS(C$2:C5083,C5083,K$2:K5083,1)=1,1,0),"")</f>
        <v/>
      </c>
      <c r="R5083" s="0" t="str">
        <f aca="false">IF(M5083=1,IF(COUNTIFS(C$2:C5083,C5083,M$2:M5083,1)=1,1,0),"")</f>
        <v/>
      </c>
      <c r="S5083" s="0" t="str">
        <f aca="false">IF(L5083=1,IF(COUNTIFS(C$2:C5083,C5083,L$2:L5083,1)=1,1,0),"")</f>
        <v/>
      </c>
      <c r="T5083" s="38" t="str">
        <f aca="false">IF(N5083="","",N5083+ROW()/10000000)</f>
        <v/>
      </c>
      <c r="U5083" s="0" t="str">
        <f aca="false">IF(G5083=1,IF(B5083="",1,0),"")</f>
        <v/>
      </c>
    </row>
    <row r="5084" customFormat="false" ht="15" hidden="false" customHeight="false" outlineLevel="0" collapsed="false">
      <c r="A5084" s="35"/>
      <c r="B5084" s="35"/>
      <c r="G5084" s="0" t="str">
        <f aca="false">IF(A5084="","",IF(AND(A5084&gt;=Debut,A5084&lt;Fin),1,0))</f>
        <v/>
      </c>
      <c r="H5084" s="0" t="str">
        <f aca="false">IF(G5084=1,INT(ROUND((A5084-Debut)*86400,0)/600),"")</f>
        <v/>
      </c>
      <c r="I5084" s="0" t="str">
        <f aca="false">IF(G5084=1,INT(ROUND((A5084-Debut)*86400,0)/3600),"")</f>
        <v/>
      </c>
      <c r="J5084" s="0" t="str">
        <f aca="false">IF(OR(A5084="",B5084=""),"",ROUND((B5084-A5084)*86400,0))</f>
        <v/>
      </c>
      <c r="K5084" s="37" t="str">
        <f aca="false">IF(G5084=1,IF(COUNTIFS($C:$C,C5084,$G:$G,1,$A:$A,"&gt;="&amp;(A5084-FenetreInterm/86400),$A:$A,"&lt;="&amp;A5084)&gt;=NbInterm,1,0),"")</f>
        <v/>
      </c>
      <c r="L5084" s="37" t="str">
        <f aca="false">IF(G5084=1,IF(B5084="",0,IF(J5084&lt;SeuilFugitive,1,0)),"")</f>
        <v/>
      </c>
      <c r="M5084" s="37" t="str">
        <f aca="false">IF(G5084=1,IF(B5084="",IF((Fin-A5084)*24&gt;SeuilFigee,1,0),IF(J5084&gt;SeuilFigee*3600,1,0)),"")</f>
        <v/>
      </c>
      <c r="N5084" s="0" t="str">
        <f aca="false">IF(G5084=1,IF(COUNTIF(H$2:H5084,H5084)=1,COUNTIF($H:$H,H5084),""),"")</f>
        <v/>
      </c>
      <c r="O5084" s="0" t="str">
        <f aca="false">IF(G5084=1,IF(COUNTIF(I$2:I5084,I5084)=1,COUNTIF($I:$I,I5084),""),"")</f>
        <v/>
      </c>
      <c r="P5084" s="38" t="str">
        <f aca="false">IF(G5084=1,IF(COUNTIFS(C$2:C5084,C5084,G$2:G5084,1)=1,COUNTIFS($C:$C,C5084,$G:$G,1)+ROW()/10000000,""),"")</f>
        <v/>
      </c>
      <c r="Q5084" s="0" t="str">
        <f aca="false">IF(K5084=1,IF(COUNTIFS(C$2:C5084,C5084,K$2:K5084,1)=1,1,0),"")</f>
        <v/>
      </c>
      <c r="R5084" s="0" t="str">
        <f aca="false">IF(M5084=1,IF(COUNTIFS(C$2:C5084,C5084,M$2:M5084,1)=1,1,0),"")</f>
        <v/>
      </c>
      <c r="S5084" s="0" t="str">
        <f aca="false">IF(L5084=1,IF(COUNTIFS(C$2:C5084,C5084,L$2:L5084,1)=1,1,0),"")</f>
        <v/>
      </c>
      <c r="T5084" s="38" t="str">
        <f aca="false">IF(N5084="","",N5084+ROW()/10000000)</f>
        <v/>
      </c>
      <c r="U5084" s="0" t="str">
        <f aca="false">IF(G5084=1,IF(B5084="",1,0),"")</f>
        <v/>
      </c>
    </row>
    <row r="5085" customFormat="false" ht="15" hidden="false" customHeight="false" outlineLevel="0" collapsed="false">
      <c r="A5085" s="35"/>
      <c r="B5085" s="35"/>
      <c r="G5085" s="0" t="str">
        <f aca="false">IF(A5085="","",IF(AND(A5085&gt;=Debut,A5085&lt;Fin),1,0))</f>
        <v/>
      </c>
      <c r="H5085" s="0" t="str">
        <f aca="false">IF(G5085=1,INT(ROUND((A5085-Debut)*86400,0)/600),"")</f>
        <v/>
      </c>
      <c r="I5085" s="0" t="str">
        <f aca="false">IF(G5085=1,INT(ROUND((A5085-Debut)*86400,0)/3600),"")</f>
        <v/>
      </c>
      <c r="J5085" s="0" t="str">
        <f aca="false">IF(OR(A5085="",B5085=""),"",ROUND((B5085-A5085)*86400,0))</f>
        <v/>
      </c>
      <c r="K5085" s="37" t="str">
        <f aca="false">IF(G5085=1,IF(COUNTIFS($C:$C,C5085,$G:$G,1,$A:$A,"&gt;="&amp;(A5085-FenetreInterm/86400),$A:$A,"&lt;="&amp;A5085)&gt;=NbInterm,1,0),"")</f>
        <v/>
      </c>
      <c r="L5085" s="37" t="str">
        <f aca="false">IF(G5085=1,IF(B5085="",0,IF(J5085&lt;SeuilFugitive,1,0)),"")</f>
        <v/>
      </c>
      <c r="M5085" s="37" t="str">
        <f aca="false">IF(G5085=1,IF(B5085="",IF((Fin-A5085)*24&gt;SeuilFigee,1,0),IF(J5085&gt;SeuilFigee*3600,1,0)),"")</f>
        <v/>
      </c>
      <c r="N5085" s="0" t="str">
        <f aca="false">IF(G5085=1,IF(COUNTIF(H$2:H5085,H5085)=1,COUNTIF($H:$H,H5085),""),"")</f>
        <v/>
      </c>
      <c r="O5085" s="0" t="str">
        <f aca="false">IF(G5085=1,IF(COUNTIF(I$2:I5085,I5085)=1,COUNTIF($I:$I,I5085),""),"")</f>
        <v/>
      </c>
      <c r="P5085" s="38" t="str">
        <f aca="false">IF(G5085=1,IF(COUNTIFS(C$2:C5085,C5085,G$2:G5085,1)=1,COUNTIFS($C:$C,C5085,$G:$G,1)+ROW()/10000000,""),"")</f>
        <v/>
      </c>
      <c r="Q5085" s="0" t="str">
        <f aca="false">IF(K5085=1,IF(COUNTIFS(C$2:C5085,C5085,K$2:K5085,1)=1,1,0),"")</f>
        <v/>
      </c>
      <c r="R5085" s="0" t="str">
        <f aca="false">IF(M5085=1,IF(COUNTIFS(C$2:C5085,C5085,M$2:M5085,1)=1,1,0),"")</f>
        <v/>
      </c>
      <c r="S5085" s="0" t="str">
        <f aca="false">IF(L5085=1,IF(COUNTIFS(C$2:C5085,C5085,L$2:L5085,1)=1,1,0),"")</f>
        <v/>
      </c>
      <c r="T5085" s="38" t="str">
        <f aca="false">IF(N5085="","",N5085+ROW()/10000000)</f>
        <v/>
      </c>
      <c r="U5085" s="0" t="str">
        <f aca="false">IF(G5085=1,IF(B5085="",1,0),"")</f>
        <v/>
      </c>
    </row>
    <row r="5086" customFormat="false" ht="15" hidden="false" customHeight="false" outlineLevel="0" collapsed="false">
      <c r="A5086" s="35"/>
      <c r="B5086" s="35"/>
      <c r="G5086" s="0" t="str">
        <f aca="false">IF(A5086="","",IF(AND(A5086&gt;=Debut,A5086&lt;Fin),1,0))</f>
        <v/>
      </c>
      <c r="H5086" s="0" t="str">
        <f aca="false">IF(G5086=1,INT(ROUND((A5086-Debut)*86400,0)/600),"")</f>
        <v/>
      </c>
      <c r="I5086" s="0" t="str">
        <f aca="false">IF(G5086=1,INT(ROUND((A5086-Debut)*86400,0)/3600),"")</f>
        <v/>
      </c>
      <c r="J5086" s="0" t="str">
        <f aca="false">IF(OR(A5086="",B5086=""),"",ROUND((B5086-A5086)*86400,0))</f>
        <v/>
      </c>
      <c r="K5086" s="37" t="str">
        <f aca="false">IF(G5086=1,IF(COUNTIFS($C:$C,C5086,$G:$G,1,$A:$A,"&gt;="&amp;(A5086-FenetreInterm/86400),$A:$A,"&lt;="&amp;A5086)&gt;=NbInterm,1,0),"")</f>
        <v/>
      </c>
      <c r="L5086" s="37" t="str">
        <f aca="false">IF(G5086=1,IF(B5086="",0,IF(J5086&lt;SeuilFugitive,1,0)),"")</f>
        <v/>
      </c>
      <c r="M5086" s="37" t="str">
        <f aca="false">IF(G5086=1,IF(B5086="",IF((Fin-A5086)*24&gt;SeuilFigee,1,0),IF(J5086&gt;SeuilFigee*3600,1,0)),"")</f>
        <v/>
      </c>
      <c r="N5086" s="0" t="str">
        <f aca="false">IF(G5086=1,IF(COUNTIF(H$2:H5086,H5086)=1,COUNTIF($H:$H,H5086),""),"")</f>
        <v/>
      </c>
      <c r="O5086" s="0" t="str">
        <f aca="false">IF(G5086=1,IF(COUNTIF(I$2:I5086,I5086)=1,COUNTIF($I:$I,I5086),""),"")</f>
        <v/>
      </c>
      <c r="P5086" s="38" t="str">
        <f aca="false">IF(G5086=1,IF(COUNTIFS(C$2:C5086,C5086,G$2:G5086,1)=1,COUNTIFS($C:$C,C5086,$G:$G,1)+ROW()/10000000,""),"")</f>
        <v/>
      </c>
      <c r="Q5086" s="0" t="str">
        <f aca="false">IF(K5086=1,IF(COUNTIFS(C$2:C5086,C5086,K$2:K5086,1)=1,1,0),"")</f>
        <v/>
      </c>
      <c r="R5086" s="0" t="str">
        <f aca="false">IF(M5086=1,IF(COUNTIFS(C$2:C5086,C5086,M$2:M5086,1)=1,1,0),"")</f>
        <v/>
      </c>
      <c r="S5086" s="0" t="str">
        <f aca="false">IF(L5086=1,IF(COUNTIFS(C$2:C5086,C5086,L$2:L5086,1)=1,1,0),"")</f>
        <v/>
      </c>
      <c r="T5086" s="38" t="str">
        <f aca="false">IF(N5086="","",N5086+ROW()/10000000)</f>
        <v/>
      </c>
      <c r="U5086" s="0" t="str">
        <f aca="false">IF(G5086=1,IF(B5086="",1,0),"")</f>
        <v/>
      </c>
    </row>
    <row r="5087" customFormat="false" ht="15" hidden="false" customHeight="false" outlineLevel="0" collapsed="false">
      <c r="A5087" s="35"/>
      <c r="B5087" s="35"/>
      <c r="G5087" s="0" t="str">
        <f aca="false">IF(A5087="","",IF(AND(A5087&gt;=Debut,A5087&lt;Fin),1,0))</f>
        <v/>
      </c>
      <c r="H5087" s="0" t="str">
        <f aca="false">IF(G5087=1,INT(ROUND((A5087-Debut)*86400,0)/600),"")</f>
        <v/>
      </c>
      <c r="I5087" s="0" t="str">
        <f aca="false">IF(G5087=1,INT(ROUND((A5087-Debut)*86400,0)/3600),"")</f>
        <v/>
      </c>
      <c r="J5087" s="0" t="str">
        <f aca="false">IF(OR(A5087="",B5087=""),"",ROUND((B5087-A5087)*86400,0))</f>
        <v/>
      </c>
      <c r="K5087" s="37" t="str">
        <f aca="false">IF(G5087=1,IF(COUNTIFS($C:$C,C5087,$G:$G,1,$A:$A,"&gt;="&amp;(A5087-FenetreInterm/86400),$A:$A,"&lt;="&amp;A5087)&gt;=NbInterm,1,0),"")</f>
        <v/>
      </c>
      <c r="L5087" s="37" t="str">
        <f aca="false">IF(G5087=1,IF(B5087="",0,IF(J5087&lt;SeuilFugitive,1,0)),"")</f>
        <v/>
      </c>
      <c r="M5087" s="37" t="str">
        <f aca="false">IF(G5087=1,IF(B5087="",IF((Fin-A5087)*24&gt;SeuilFigee,1,0),IF(J5087&gt;SeuilFigee*3600,1,0)),"")</f>
        <v/>
      </c>
      <c r="N5087" s="0" t="str">
        <f aca="false">IF(G5087=1,IF(COUNTIF(H$2:H5087,H5087)=1,COUNTIF($H:$H,H5087),""),"")</f>
        <v/>
      </c>
      <c r="O5087" s="0" t="str">
        <f aca="false">IF(G5087=1,IF(COUNTIF(I$2:I5087,I5087)=1,COUNTIF($I:$I,I5087),""),"")</f>
        <v/>
      </c>
      <c r="P5087" s="38" t="str">
        <f aca="false">IF(G5087=1,IF(COUNTIFS(C$2:C5087,C5087,G$2:G5087,1)=1,COUNTIFS($C:$C,C5087,$G:$G,1)+ROW()/10000000,""),"")</f>
        <v/>
      </c>
      <c r="Q5087" s="0" t="str">
        <f aca="false">IF(K5087=1,IF(COUNTIFS(C$2:C5087,C5087,K$2:K5087,1)=1,1,0),"")</f>
        <v/>
      </c>
      <c r="R5087" s="0" t="str">
        <f aca="false">IF(M5087=1,IF(COUNTIFS(C$2:C5087,C5087,M$2:M5087,1)=1,1,0),"")</f>
        <v/>
      </c>
      <c r="S5087" s="0" t="str">
        <f aca="false">IF(L5087=1,IF(COUNTIFS(C$2:C5087,C5087,L$2:L5087,1)=1,1,0),"")</f>
        <v/>
      </c>
      <c r="T5087" s="38" t="str">
        <f aca="false">IF(N5087="","",N5087+ROW()/10000000)</f>
        <v/>
      </c>
      <c r="U5087" s="0" t="str">
        <f aca="false">IF(G5087=1,IF(B5087="",1,0),"")</f>
        <v/>
      </c>
    </row>
    <row r="5088" customFormat="false" ht="15" hidden="false" customHeight="false" outlineLevel="0" collapsed="false">
      <c r="A5088" s="35"/>
      <c r="B5088" s="35"/>
      <c r="G5088" s="0" t="str">
        <f aca="false">IF(A5088="","",IF(AND(A5088&gt;=Debut,A5088&lt;Fin),1,0))</f>
        <v/>
      </c>
      <c r="H5088" s="0" t="str">
        <f aca="false">IF(G5088=1,INT(ROUND((A5088-Debut)*86400,0)/600),"")</f>
        <v/>
      </c>
      <c r="I5088" s="0" t="str">
        <f aca="false">IF(G5088=1,INT(ROUND((A5088-Debut)*86400,0)/3600),"")</f>
        <v/>
      </c>
      <c r="J5088" s="0" t="str">
        <f aca="false">IF(OR(A5088="",B5088=""),"",ROUND((B5088-A5088)*86400,0))</f>
        <v/>
      </c>
      <c r="K5088" s="37" t="str">
        <f aca="false">IF(G5088=1,IF(COUNTIFS($C:$C,C5088,$G:$G,1,$A:$A,"&gt;="&amp;(A5088-FenetreInterm/86400),$A:$A,"&lt;="&amp;A5088)&gt;=NbInterm,1,0),"")</f>
        <v/>
      </c>
      <c r="L5088" s="37" t="str">
        <f aca="false">IF(G5088=1,IF(B5088="",0,IF(J5088&lt;SeuilFugitive,1,0)),"")</f>
        <v/>
      </c>
      <c r="M5088" s="37" t="str">
        <f aca="false">IF(G5088=1,IF(B5088="",IF((Fin-A5088)*24&gt;SeuilFigee,1,0),IF(J5088&gt;SeuilFigee*3600,1,0)),"")</f>
        <v/>
      </c>
      <c r="N5088" s="0" t="str">
        <f aca="false">IF(G5088=1,IF(COUNTIF(H$2:H5088,H5088)=1,COUNTIF($H:$H,H5088),""),"")</f>
        <v/>
      </c>
      <c r="O5088" s="0" t="str">
        <f aca="false">IF(G5088=1,IF(COUNTIF(I$2:I5088,I5088)=1,COUNTIF($I:$I,I5088),""),"")</f>
        <v/>
      </c>
      <c r="P5088" s="38" t="str">
        <f aca="false">IF(G5088=1,IF(COUNTIFS(C$2:C5088,C5088,G$2:G5088,1)=1,COUNTIFS($C:$C,C5088,$G:$G,1)+ROW()/10000000,""),"")</f>
        <v/>
      </c>
      <c r="Q5088" s="0" t="str">
        <f aca="false">IF(K5088=1,IF(COUNTIFS(C$2:C5088,C5088,K$2:K5088,1)=1,1,0),"")</f>
        <v/>
      </c>
      <c r="R5088" s="0" t="str">
        <f aca="false">IF(M5088=1,IF(COUNTIFS(C$2:C5088,C5088,M$2:M5088,1)=1,1,0),"")</f>
        <v/>
      </c>
      <c r="S5088" s="0" t="str">
        <f aca="false">IF(L5088=1,IF(COUNTIFS(C$2:C5088,C5088,L$2:L5088,1)=1,1,0),"")</f>
        <v/>
      </c>
      <c r="T5088" s="38" t="str">
        <f aca="false">IF(N5088="","",N5088+ROW()/10000000)</f>
        <v/>
      </c>
      <c r="U5088" s="0" t="str">
        <f aca="false">IF(G5088=1,IF(B5088="",1,0),"")</f>
        <v/>
      </c>
    </row>
    <row r="5089" customFormat="false" ht="15" hidden="false" customHeight="false" outlineLevel="0" collapsed="false">
      <c r="A5089" s="35"/>
      <c r="B5089" s="35"/>
      <c r="G5089" s="0" t="str">
        <f aca="false">IF(A5089="","",IF(AND(A5089&gt;=Debut,A5089&lt;Fin),1,0))</f>
        <v/>
      </c>
      <c r="H5089" s="0" t="str">
        <f aca="false">IF(G5089=1,INT(ROUND((A5089-Debut)*86400,0)/600),"")</f>
        <v/>
      </c>
      <c r="I5089" s="0" t="str">
        <f aca="false">IF(G5089=1,INT(ROUND((A5089-Debut)*86400,0)/3600),"")</f>
        <v/>
      </c>
      <c r="J5089" s="0" t="str">
        <f aca="false">IF(OR(A5089="",B5089=""),"",ROUND((B5089-A5089)*86400,0))</f>
        <v/>
      </c>
      <c r="K5089" s="37" t="str">
        <f aca="false">IF(G5089=1,IF(COUNTIFS($C:$C,C5089,$G:$G,1,$A:$A,"&gt;="&amp;(A5089-FenetreInterm/86400),$A:$A,"&lt;="&amp;A5089)&gt;=NbInterm,1,0),"")</f>
        <v/>
      </c>
      <c r="L5089" s="37" t="str">
        <f aca="false">IF(G5089=1,IF(B5089="",0,IF(J5089&lt;SeuilFugitive,1,0)),"")</f>
        <v/>
      </c>
      <c r="M5089" s="37" t="str">
        <f aca="false">IF(G5089=1,IF(B5089="",IF((Fin-A5089)*24&gt;SeuilFigee,1,0),IF(J5089&gt;SeuilFigee*3600,1,0)),"")</f>
        <v/>
      </c>
      <c r="N5089" s="0" t="str">
        <f aca="false">IF(G5089=1,IF(COUNTIF(H$2:H5089,H5089)=1,COUNTIF($H:$H,H5089),""),"")</f>
        <v/>
      </c>
      <c r="O5089" s="0" t="str">
        <f aca="false">IF(G5089=1,IF(COUNTIF(I$2:I5089,I5089)=1,COUNTIF($I:$I,I5089),""),"")</f>
        <v/>
      </c>
      <c r="P5089" s="38" t="str">
        <f aca="false">IF(G5089=1,IF(COUNTIFS(C$2:C5089,C5089,G$2:G5089,1)=1,COUNTIFS($C:$C,C5089,$G:$G,1)+ROW()/10000000,""),"")</f>
        <v/>
      </c>
      <c r="Q5089" s="0" t="str">
        <f aca="false">IF(K5089=1,IF(COUNTIFS(C$2:C5089,C5089,K$2:K5089,1)=1,1,0),"")</f>
        <v/>
      </c>
      <c r="R5089" s="0" t="str">
        <f aca="false">IF(M5089=1,IF(COUNTIFS(C$2:C5089,C5089,M$2:M5089,1)=1,1,0),"")</f>
        <v/>
      </c>
      <c r="S5089" s="0" t="str">
        <f aca="false">IF(L5089=1,IF(COUNTIFS(C$2:C5089,C5089,L$2:L5089,1)=1,1,0),"")</f>
        <v/>
      </c>
      <c r="T5089" s="38" t="str">
        <f aca="false">IF(N5089="","",N5089+ROW()/10000000)</f>
        <v/>
      </c>
      <c r="U5089" s="0" t="str">
        <f aca="false">IF(G5089=1,IF(B5089="",1,0),"")</f>
        <v/>
      </c>
    </row>
    <row r="5090" customFormat="false" ht="15" hidden="false" customHeight="false" outlineLevel="0" collapsed="false">
      <c r="A5090" s="35"/>
      <c r="B5090" s="35"/>
      <c r="G5090" s="0" t="str">
        <f aca="false">IF(A5090="","",IF(AND(A5090&gt;=Debut,A5090&lt;Fin),1,0))</f>
        <v/>
      </c>
      <c r="H5090" s="0" t="str">
        <f aca="false">IF(G5090=1,INT(ROUND((A5090-Debut)*86400,0)/600),"")</f>
        <v/>
      </c>
      <c r="I5090" s="0" t="str">
        <f aca="false">IF(G5090=1,INT(ROUND((A5090-Debut)*86400,0)/3600),"")</f>
        <v/>
      </c>
      <c r="J5090" s="0" t="str">
        <f aca="false">IF(OR(A5090="",B5090=""),"",ROUND((B5090-A5090)*86400,0))</f>
        <v/>
      </c>
      <c r="K5090" s="37" t="str">
        <f aca="false">IF(G5090=1,IF(COUNTIFS($C:$C,C5090,$G:$G,1,$A:$A,"&gt;="&amp;(A5090-FenetreInterm/86400),$A:$A,"&lt;="&amp;A5090)&gt;=NbInterm,1,0),"")</f>
        <v/>
      </c>
      <c r="L5090" s="37" t="str">
        <f aca="false">IF(G5090=1,IF(B5090="",0,IF(J5090&lt;SeuilFugitive,1,0)),"")</f>
        <v/>
      </c>
      <c r="M5090" s="37" t="str">
        <f aca="false">IF(G5090=1,IF(B5090="",IF((Fin-A5090)*24&gt;SeuilFigee,1,0),IF(J5090&gt;SeuilFigee*3600,1,0)),"")</f>
        <v/>
      </c>
      <c r="N5090" s="0" t="str">
        <f aca="false">IF(G5090=1,IF(COUNTIF(H$2:H5090,H5090)=1,COUNTIF($H:$H,H5090),""),"")</f>
        <v/>
      </c>
      <c r="O5090" s="0" t="str">
        <f aca="false">IF(G5090=1,IF(COUNTIF(I$2:I5090,I5090)=1,COUNTIF($I:$I,I5090),""),"")</f>
        <v/>
      </c>
      <c r="P5090" s="38" t="str">
        <f aca="false">IF(G5090=1,IF(COUNTIFS(C$2:C5090,C5090,G$2:G5090,1)=1,COUNTIFS($C:$C,C5090,$G:$G,1)+ROW()/10000000,""),"")</f>
        <v/>
      </c>
      <c r="Q5090" s="0" t="str">
        <f aca="false">IF(K5090=1,IF(COUNTIFS(C$2:C5090,C5090,K$2:K5090,1)=1,1,0),"")</f>
        <v/>
      </c>
      <c r="R5090" s="0" t="str">
        <f aca="false">IF(M5090=1,IF(COUNTIFS(C$2:C5090,C5090,M$2:M5090,1)=1,1,0),"")</f>
        <v/>
      </c>
      <c r="S5090" s="0" t="str">
        <f aca="false">IF(L5090=1,IF(COUNTIFS(C$2:C5090,C5090,L$2:L5090,1)=1,1,0),"")</f>
        <v/>
      </c>
      <c r="T5090" s="38" t="str">
        <f aca="false">IF(N5090="","",N5090+ROW()/10000000)</f>
        <v/>
      </c>
      <c r="U5090" s="0" t="str">
        <f aca="false">IF(G5090=1,IF(B5090="",1,0),"")</f>
        <v/>
      </c>
    </row>
    <row r="5091" customFormat="false" ht="15" hidden="false" customHeight="false" outlineLevel="0" collapsed="false">
      <c r="A5091" s="35"/>
      <c r="B5091" s="35"/>
      <c r="G5091" s="0" t="str">
        <f aca="false">IF(A5091="","",IF(AND(A5091&gt;=Debut,A5091&lt;Fin),1,0))</f>
        <v/>
      </c>
      <c r="H5091" s="0" t="str">
        <f aca="false">IF(G5091=1,INT(ROUND((A5091-Debut)*86400,0)/600),"")</f>
        <v/>
      </c>
      <c r="I5091" s="0" t="str">
        <f aca="false">IF(G5091=1,INT(ROUND((A5091-Debut)*86400,0)/3600),"")</f>
        <v/>
      </c>
      <c r="J5091" s="0" t="str">
        <f aca="false">IF(OR(A5091="",B5091=""),"",ROUND((B5091-A5091)*86400,0))</f>
        <v/>
      </c>
      <c r="K5091" s="37" t="str">
        <f aca="false">IF(G5091=1,IF(COUNTIFS($C:$C,C5091,$G:$G,1,$A:$A,"&gt;="&amp;(A5091-FenetreInterm/86400),$A:$A,"&lt;="&amp;A5091)&gt;=NbInterm,1,0),"")</f>
        <v/>
      </c>
      <c r="L5091" s="37" t="str">
        <f aca="false">IF(G5091=1,IF(B5091="",0,IF(J5091&lt;SeuilFugitive,1,0)),"")</f>
        <v/>
      </c>
      <c r="M5091" s="37" t="str">
        <f aca="false">IF(G5091=1,IF(B5091="",IF((Fin-A5091)*24&gt;SeuilFigee,1,0),IF(J5091&gt;SeuilFigee*3600,1,0)),"")</f>
        <v/>
      </c>
      <c r="N5091" s="0" t="str">
        <f aca="false">IF(G5091=1,IF(COUNTIF(H$2:H5091,H5091)=1,COUNTIF($H:$H,H5091),""),"")</f>
        <v/>
      </c>
      <c r="O5091" s="0" t="str">
        <f aca="false">IF(G5091=1,IF(COUNTIF(I$2:I5091,I5091)=1,COUNTIF($I:$I,I5091),""),"")</f>
        <v/>
      </c>
      <c r="P5091" s="38" t="str">
        <f aca="false">IF(G5091=1,IF(COUNTIFS(C$2:C5091,C5091,G$2:G5091,1)=1,COUNTIFS($C:$C,C5091,$G:$G,1)+ROW()/10000000,""),"")</f>
        <v/>
      </c>
      <c r="Q5091" s="0" t="str">
        <f aca="false">IF(K5091=1,IF(COUNTIFS(C$2:C5091,C5091,K$2:K5091,1)=1,1,0),"")</f>
        <v/>
      </c>
      <c r="R5091" s="0" t="str">
        <f aca="false">IF(M5091=1,IF(COUNTIFS(C$2:C5091,C5091,M$2:M5091,1)=1,1,0),"")</f>
        <v/>
      </c>
      <c r="S5091" s="0" t="str">
        <f aca="false">IF(L5091=1,IF(COUNTIFS(C$2:C5091,C5091,L$2:L5091,1)=1,1,0),"")</f>
        <v/>
      </c>
      <c r="T5091" s="38" t="str">
        <f aca="false">IF(N5091="","",N5091+ROW()/10000000)</f>
        <v/>
      </c>
      <c r="U5091" s="0" t="str">
        <f aca="false">IF(G5091=1,IF(B5091="",1,0),"")</f>
        <v/>
      </c>
    </row>
    <row r="5092" customFormat="false" ht="15" hidden="false" customHeight="false" outlineLevel="0" collapsed="false">
      <c r="A5092" s="35"/>
      <c r="B5092" s="35"/>
      <c r="G5092" s="0" t="str">
        <f aca="false">IF(A5092="","",IF(AND(A5092&gt;=Debut,A5092&lt;Fin),1,0))</f>
        <v/>
      </c>
      <c r="H5092" s="0" t="str">
        <f aca="false">IF(G5092=1,INT(ROUND((A5092-Debut)*86400,0)/600),"")</f>
        <v/>
      </c>
      <c r="I5092" s="0" t="str">
        <f aca="false">IF(G5092=1,INT(ROUND((A5092-Debut)*86400,0)/3600),"")</f>
        <v/>
      </c>
      <c r="J5092" s="0" t="str">
        <f aca="false">IF(OR(A5092="",B5092=""),"",ROUND((B5092-A5092)*86400,0))</f>
        <v/>
      </c>
      <c r="K5092" s="37" t="str">
        <f aca="false">IF(G5092=1,IF(COUNTIFS($C:$C,C5092,$G:$G,1,$A:$A,"&gt;="&amp;(A5092-FenetreInterm/86400),$A:$A,"&lt;="&amp;A5092)&gt;=NbInterm,1,0),"")</f>
        <v/>
      </c>
      <c r="L5092" s="37" t="str">
        <f aca="false">IF(G5092=1,IF(B5092="",0,IF(J5092&lt;SeuilFugitive,1,0)),"")</f>
        <v/>
      </c>
      <c r="M5092" s="37" t="str">
        <f aca="false">IF(G5092=1,IF(B5092="",IF((Fin-A5092)*24&gt;SeuilFigee,1,0),IF(J5092&gt;SeuilFigee*3600,1,0)),"")</f>
        <v/>
      </c>
      <c r="N5092" s="0" t="str">
        <f aca="false">IF(G5092=1,IF(COUNTIF(H$2:H5092,H5092)=1,COUNTIF($H:$H,H5092),""),"")</f>
        <v/>
      </c>
      <c r="O5092" s="0" t="str">
        <f aca="false">IF(G5092=1,IF(COUNTIF(I$2:I5092,I5092)=1,COUNTIF($I:$I,I5092),""),"")</f>
        <v/>
      </c>
      <c r="P5092" s="38" t="str">
        <f aca="false">IF(G5092=1,IF(COUNTIFS(C$2:C5092,C5092,G$2:G5092,1)=1,COUNTIFS($C:$C,C5092,$G:$G,1)+ROW()/10000000,""),"")</f>
        <v/>
      </c>
      <c r="Q5092" s="0" t="str">
        <f aca="false">IF(K5092=1,IF(COUNTIFS(C$2:C5092,C5092,K$2:K5092,1)=1,1,0),"")</f>
        <v/>
      </c>
      <c r="R5092" s="0" t="str">
        <f aca="false">IF(M5092=1,IF(COUNTIFS(C$2:C5092,C5092,M$2:M5092,1)=1,1,0),"")</f>
        <v/>
      </c>
      <c r="S5092" s="0" t="str">
        <f aca="false">IF(L5092=1,IF(COUNTIFS(C$2:C5092,C5092,L$2:L5092,1)=1,1,0),"")</f>
        <v/>
      </c>
      <c r="T5092" s="38" t="str">
        <f aca="false">IF(N5092="","",N5092+ROW()/10000000)</f>
        <v/>
      </c>
      <c r="U5092" s="0" t="str">
        <f aca="false">IF(G5092=1,IF(B5092="",1,0),"")</f>
        <v/>
      </c>
    </row>
    <row r="5093" customFormat="false" ht="15" hidden="false" customHeight="false" outlineLevel="0" collapsed="false">
      <c r="A5093" s="35"/>
      <c r="B5093" s="35"/>
      <c r="G5093" s="0" t="str">
        <f aca="false">IF(A5093="","",IF(AND(A5093&gt;=Debut,A5093&lt;Fin),1,0))</f>
        <v/>
      </c>
      <c r="H5093" s="0" t="str">
        <f aca="false">IF(G5093=1,INT(ROUND((A5093-Debut)*86400,0)/600),"")</f>
        <v/>
      </c>
      <c r="I5093" s="0" t="str">
        <f aca="false">IF(G5093=1,INT(ROUND((A5093-Debut)*86400,0)/3600),"")</f>
        <v/>
      </c>
      <c r="J5093" s="0" t="str">
        <f aca="false">IF(OR(A5093="",B5093=""),"",ROUND((B5093-A5093)*86400,0))</f>
        <v/>
      </c>
      <c r="K5093" s="37" t="str">
        <f aca="false">IF(G5093=1,IF(COUNTIFS($C:$C,C5093,$G:$G,1,$A:$A,"&gt;="&amp;(A5093-FenetreInterm/86400),$A:$A,"&lt;="&amp;A5093)&gt;=NbInterm,1,0),"")</f>
        <v/>
      </c>
      <c r="L5093" s="37" t="str">
        <f aca="false">IF(G5093=1,IF(B5093="",0,IF(J5093&lt;SeuilFugitive,1,0)),"")</f>
        <v/>
      </c>
      <c r="M5093" s="37" t="str">
        <f aca="false">IF(G5093=1,IF(B5093="",IF((Fin-A5093)*24&gt;SeuilFigee,1,0),IF(J5093&gt;SeuilFigee*3600,1,0)),"")</f>
        <v/>
      </c>
      <c r="N5093" s="0" t="str">
        <f aca="false">IF(G5093=1,IF(COUNTIF(H$2:H5093,H5093)=1,COUNTIF($H:$H,H5093),""),"")</f>
        <v/>
      </c>
      <c r="O5093" s="0" t="str">
        <f aca="false">IF(G5093=1,IF(COUNTIF(I$2:I5093,I5093)=1,COUNTIF($I:$I,I5093),""),"")</f>
        <v/>
      </c>
      <c r="P5093" s="38" t="str">
        <f aca="false">IF(G5093=1,IF(COUNTIFS(C$2:C5093,C5093,G$2:G5093,1)=1,COUNTIFS($C:$C,C5093,$G:$G,1)+ROW()/10000000,""),"")</f>
        <v/>
      </c>
      <c r="Q5093" s="0" t="str">
        <f aca="false">IF(K5093=1,IF(COUNTIFS(C$2:C5093,C5093,K$2:K5093,1)=1,1,0),"")</f>
        <v/>
      </c>
      <c r="R5093" s="0" t="str">
        <f aca="false">IF(M5093=1,IF(COUNTIFS(C$2:C5093,C5093,M$2:M5093,1)=1,1,0),"")</f>
        <v/>
      </c>
      <c r="S5093" s="0" t="str">
        <f aca="false">IF(L5093=1,IF(COUNTIFS(C$2:C5093,C5093,L$2:L5093,1)=1,1,0),"")</f>
        <v/>
      </c>
      <c r="T5093" s="38" t="str">
        <f aca="false">IF(N5093="","",N5093+ROW()/10000000)</f>
        <v/>
      </c>
      <c r="U5093" s="0" t="str">
        <f aca="false">IF(G5093=1,IF(B5093="",1,0),"")</f>
        <v/>
      </c>
    </row>
    <row r="5094" customFormat="false" ht="15" hidden="false" customHeight="false" outlineLevel="0" collapsed="false">
      <c r="A5094" s="35"/>
      <c r="B5094" s="35"/>
      <c r="G5094" s="0" t="str">
        <f aca="false">IF(A5094="","",IF(AND(A5094&gt;=Debut,A5094&lt;Fin),1,0))</f>
        <v/>
      </c>
      <c r="H5094" s="0" t="str">
        <f aca="false">IF(G5094=1,INT(ROUND((A5094-Debut)*86400,0)/600),"")</f>
        <v/>
      </c>
      <c r="I5094" s="0" t="str">
        <f aca="false">IF(G5094=1,INT(ROUND((A5094-Debut)*86400,0)/3600),"")</f>
        <v/>
      </c>
      <c r="J5094" s="0" t="str">
        <f aca="false">IF(OR(A5094="",B5094=""),"",ROUND((B5094-A5094)*86400,0))</f>
        <v/>
      </c>
      <c r="K5094" s="37" t="str">
        <f aca="false">IF(G5094=1,IF(COUNTIFS($C:$C,C5094,$G:$G,1,$A:$A,"&gt;="&amp;(A5094-FenetreInterm/86400),$A:$A,"&lt;="&amp;A5094)&gt;=NbInterm,1,0),"")</f>
        <v/>
      </c>
      <c r="L5094" s="37" t="str">
        <f aca="false">IF(G5094=1,IF(B5094="",0,IF(J5094&lt;SeuilFugitive,1,0)),"")</f>
        <v/>
      </c>
      <c r="M5094" s="37" t="str">
        <f aca="false">IF(G5094=1,IF(B5094="",IF((Fin-A5094)*24&gt;SeuilFigee,1,0),IF(J5094&gt;SeuilFigee*3600,1,0)),"")</f>
        <v/>
      </c>
      <c r="N5094" s="0" t="str">
        <f aca="false">IF(G5094=1,IF(COUNTIF(H$2:H5094,H5094)=1,COUNTIF($H:$H,H5094),""),"")</f>
        <v/>
      </c>
      <c r="O5094" s="0" t="str">
        <f aca="false">IF(G5094=1,IF(COUNTIF(I$2:I5094,I5094)=1,COUNTIF($I:$I,I5094),""),"")</f>
        <v/>
      </c>
      <c r="P5094" s="38" t="str">
        <f aca="false">IF(G5094=1,IF(COUNTIFS(C$2:C5094,C5094,G$2:G5094,1)=1,COUNTIFS($C:$C,C5094,$G:$G,1)+ROW()/10000000,""),"")</f>
        <v/>
      </c>
      <c r="Q5094" s="0" t="str">
        <f aca="false">IF(K5094=1,IF(COUNTIFS(C$2:C5094,C5094,K$2:K5094,1)=1,1,0),"")</f>
        <v/>
      </c>
      <c r="R5094" s="0" t="str">
        <f aca="false">IF(M5094=1,IF(COUNTIFS(C$2:C5094,C5094,M$2:M5094,1)=1,1,0),"")</f>
        <v/>
      </c>
      <c r="S5094" s="0" t="str">
        <f aca="false">IF(L5094=1,IF(COUNTIFS(C$2:C5094,C5094,L$2:L5094,1)=1,1,0),"")</f>
        <v/>
      </c>
      <c r="T5094" s="38" t="str">
        <f aca="false">IF(N5094="","",N5094+ROW()/10000000)</f>
        <v/>
      </c>
      <c r="U5094" s="0" t="str">
        <f aca="false">IF(G5094=1,IF(B5094="",1,0),"")</f>
        <v/>
      </c>
    </row>
    <row r="5095" customFormat="false" ht="15" hidden="false" customHeight="false" outlineLevel="0" collapsed="false">
      <c r="A5095" s="35"/>
      <c r="B5095" s="35"/>
      <c r="G5095" s="0" t="str">
        <f aca="false">IF(A5095="","",IF(AND(A5095&gt;=Debut,A5095&lt;Fin),1,0))</f>
        <v/>
      </c>
      <c r="H5095" s="0" t="str">
        <f aca="false">IF(G5095=1,INT(ROUND((A5095-Debut)*86400,0)/600),"")</f>
        <v/>
      </c>
      <c r="I5095" s="0" t="str">
        <f aca="false">IF(G5095=1,INT(ROUND((A5095-Debut)*86400,0)/3600),"")</f>
        <v/>
      </c>
      <c r="J5095" s="0" t="str">
        <f aca="false">IF(OR(A5095="",B5095=""),"",ROUND((B5095-A5095)*86400,0))</f>
        <v/>
      </c>
      <c r="K5095" s="37" t="str">
        <f aca="false">IF(G5095=1,IF(COUNTIFS($C:$C,C5095,$G:$G,1,$A:$A,"&gt;="&amp;(A5095-FenetreInterm/86400),$A:$A,"&lt;="&amp;A5095)&gt;=NbInterm,1,0),"")</f>
        <v/>
      </c>
      <c r="L5095" s="37" t="str">
        <f aca="false">IF(G5095=1,IF(B5095="",0,IF(J5095&lt;SeuilFugitive,1,0)),"")</f>
        <v/>
      </c>
      <c r="M5095" s="37" t="str">
        <f aca="false">IF(G5095=1,IF(B5095="",IF((Fin-A5095)*24&gt;SeuilFigee,1,0),IF(J5095&gt;SeuilFigee*3600,1,0)),"")</f>
        <v/>
      </c>
      <c r="N5095" s="0" t="str">
        <f aca="false">IF(G5095=1,IF(COUNTIF(H$2:H5095,H5095)=1,COUNTIF($H:$H,H5095),""),"")</f>
        <v/>
      </c>
      <c r="O5095" s="0" t="str">
        <f aca="false">IF(G5095=1,IF(COUNTIF(I$2:I5095,I5095)=1,COUNTIF($I:$I,I5095),""),"")</f>
        <v/>
      </c>
      <c r="P5095" s="38" t="str">
        <f aca="false">IF(G5095=1,IF(COUNTIFS(C$2:C5095,C5095,G$2:G5095,1)=1,COUNTIFS($C:$C,C5095,$G:$G,1)+ROW()/10000000,""),"")</f>
        <v/>
      </c>
      <c r="Q5095" s="0" t="str">
        <f aca="false">IF(K5095=1,IF(COUNTIFS(C$2:C5095,C5095,K$2:K5095,1)=1,1,0),"")</f>
        <v/>
      </c>
      <c r="R5095" s="0" t="str">
        <f aca="false">IF(M5095=1,IF(COUNTIFS(C$2:C5095,C5095,M$2:M5095,1)=1,1,0),"")</f>
        <v/>
      </c>
      <c r="S5095" s="0" t="str">
        <f aca="false">IF(L5095=1,IF(COUNTIFS(C$2:C5095,C5095,L$2:L5095,1)=1,1,0),"")</f>
        <v/>
      </c>
      <c r="T5095" s="38" t="str">
        <f aca="false">IF(N5095="","",N5095+ROW()/10000000)</f>
        <v/>
      </c>
      <c r="U5095" s="0" t="str">
        <f aca="false">IF(G5095=1,IF(B5095="",1,0),"")</f>
        <v/>
      </c>
    </row>
    <row r="5096" customFormat="false" ht="15" hidden="false" customHeight="false" outlineLevel="0" collapsed="false">
      <c r="A5096" s="35"/>
      <c r="B5096" s="35"/>
      <c r="G5096" s="0" t="str">
        <f aca="false">IF(A5096="","",IF(AND(A5096&gt;=Debut,A5096&lt;Fin),1,0))</f>
        <v/>
      </c>
      <c r="H5096" s="0" t="str">
        <f aca="false">IF(G5096=1,INT(ROUND((A5096-Debut)*86400,0)/600),"")</f>
        <v/>
      </c>
      <c r="I5096" s="0" t="str">
        <f aca="false">IF(G5096=1,INT(ROUND((A5096-Debut)*86400,0)/3600),"")</f>
        <v/>
      </c>
      <c r="J5096" s="0" t="str">
        <f aca="false">IF(OR(A5096="",B5096=""),"",ROUND((B5096-A5096)*86400,0))</f>
        <v/>
      </c>
      <c r="K5096" s="37" t="str">
        <f aca="false">IF(G5096=1,IF(COUNTIFS($C:$C,C5096,$G:$G,1,$A:$A,"&gt;="&amp;(A5096-FenetreInterm/86400),$A:$A,"&lt;="&amp;A5096)&gt;=NbInterm,1,0),"")</f>
        <v/>
      </c>
      <c r="L5096" s="37" t="str">
        <f aca="false">IF(G5096=1,IF(B5096="",0,IF(J5096&lt;SeuilFugitive,1,0)),"")</f>
        <v/>
      </c>
      <c r="M5096" s="37" t="str">
        <f aca="false">IF(G5096=1,IF(B5096="",IF((Fin-A5096)*24&gt;SeuilFigee,1,0),IF(J5096&gt;SeuilFigee*3600,1,0)),"")</f>
        <v/>
      </c>
      <c r="N5096" s="0" t="str">
        <f aca="false">IF(G5096=1,IF(COUNTIF(H$2:H5096,H5096)=1,COUNTIF($H:$H,H5096),""),"")</f>
        <v/>
      </c>
      <c r="O5096" s="0" t="str">
        <f aca="false">IF(G5096=1,IF(COUNTIF(I$2:I5096,I5096)=1,COUNTIF($I:$I,I5096),""),"")</f>
        <v/>
      </c>
      <c r="P5096" s="38" t="str">
        <f aca="false">IF(G5096=1,IF(COUNTIFS(C$2:C5096,C5096,G$2:G5096,1)=1,COUNTIFS($C:$C,C5096,$G:$G,1)+ROW()/10000000,""),"")</f>
        <v/>
      </c>
      <c r="Q5096" s="0" t="str">
        <f aca="false">IF(K5096=1,IF(COUNTIFS(C$2:C5096,C5096,K$2:K5096,1)=1,1,0),"")</f>
        <v/>
      </c>
      <c r="R5096" s="0" t="str">
        <f aca="false">IF(M5096=1,IF(COUNTIFS(C$2:C5096,C5096,M$2:M5096,1)=1,1,0),"")</f>
        <v/>
      </c>
      <c r="S5096" s="0" t="str">
        <f aca="false">IF(L5096=1,IF(COUNTIFS(C$2:C5096,C5096,L$2:L5096,1)=1,1,0),"")</f>
        <v/>
      </c>
      <c r="T5096" s="38" t="str">
        <f aca="false">IF(N5096="","",N5096+ROW()/10000000)</f>
        <v/>
      </c>
      <c r="U5096" s="0" t="str">
        <f aca="false">IF(G5096=1,IF(B5096="",1,0),"")</f>
        <v/>
      </c>
    </row>
    <row r="5097" customFormat="false" ht="15" hidden="false" customHeight="false" outlineLevel="0" collapsed="false">
      <c r="A5097" s="35"/>
      <c r="B5097" s="35"/>
      <c r="G5097" s="0" t="str">
        <f aca="false">IF(A5097="","",IF(AND(A5097&gt;=Debut,A5097&lt;Fin),1,0))</f>
        <v/>
      </c>
      <c r="H5097" s="0" t="str">
        <f aca="false">IF(G5097=1,INT(ROUND((A5097-Debut)*86400,0)/600),"")</f>
        <v/>
      </c>
      <c r="I5097" s="0" t="str">
        <f aca="false">IF(G5097=1,INT(ROUND((A5097-Debut)*86400,0)/3600),"")</f>
        <v/>
      </c>
      <c r="J5097" s="0" t="str">
        <f aca="false">IF(OR(A5097="",B5097=""),"",ROUND((B5097-A5097)*86400,0))</f>
        <v/>
      </c>
      <c r="K5097" s="37" t="str">
        <f aca="false">IF(G5097=1,IF(COUNTIFS($C:$C,C5097,$G:$G,1,$A:$A,"&gt;="&amp;(A5097-FenetreInterm/86400),$A:$A,"&lt;="&amp;A5097)&gt;=NbInterm,1,0),"")</f>
        <v/>
      </c>
      <c r="L5097" s="37" t="str">
        <f aca="false">IF(G5097=1,IF(B5097="",0,IF(J5097&lt;SeuilFugitive,1,0)),"")</f>
        <v/>
      </c>
      <c r="M5097" s="37" t="str">
        <f aca="false">IF(G5097=1,IF(B5097="",IF((Fin-A5097)*24&gt;SeuilFigee,1,0),IF(J5097&gt;SeuilFigee*3600,1,0)),"")</f>
        <v/>
      </c>
      <c r="N5097" s="0" t="str">
        <f aca="false">IF(G5097=1,IF(COUNTIF(H$2:H5097,H5097)=1,COUNTIF($H:$H,H5097),""),"")</f>
        <v/>
      </c>
      <c r="O5097" s="0" t="str">
        <f aca="false">IF(G5097=1,IF(COUNTIF(I$2:I5097,I5097)=1,COUNTIF($I:$I,I5097),""),"")</f>
        <v/>
      </c>
      <c r="P5097" s="38" t="str">
        <f aca="false">IF(G5097=1,IF(COUNTIFS(C$2:C5097,C5097,G$2:G5097,1)=1,COUNTIFS($C:$C,C5097,$G:$G,1)+ROW()/10000000,""),"")</f>
        <v/>
      </c>
      <c r="Q5097" s="0" t="str">
        <f aca="false">IF(K5097=1,IF(COUNTIFS(C$2:C5097,C5097,K$2:K5097,1)=1,1,0),"")</f>
        <v/>
      </c>
      <c r="R5097" s="0" t="str">
        <f aca="false">IF(M5097=1,IF(COUNTIFS(C$2:C5097,C5097,M$2:M5097,1)=1,1,0),"")</f>
        <v/>
      </c>
      <c r="S5097" s="0" t="str">
        <f aca="false">IF(L5097=1,IF(COUNTIFS(C$2:C5097,C5097,L$2:L5097,1)=1,1,0),"")</f>
        <v/>
      </c>
      <c r="T5097" s="38" t="str">
        <f aca="false">IF(N5097="","",N5097+ROW()/10000000)</f>
        <v/>
      </c>
      <c r="U5097" s="0" t="str">
        <f aca="false">IF(G5097=1,IF(B5097="",1,0),"")</f>
        <v/>
      </c>
    </row>
    <row r="5098" customFormat="false" ht="15" hidden="false" customHeight="false" outlineLevel="0" collapsed="false">
      <c r="A5098" s="35"/>
      <c r="B5098" s="35"/>
      <c r="G5098" s="0" t="str">
        <f aca="false">IF(A5098="","",IF(AND(A5098&gt;=Debut,A5098&lt;Fin),1,0))</f>
        <v/>
      </c>
      <c r="H5098" s="0" t="str">
        <f aca="false">IF(G5098=1,INT(ROUND((A5098-Debut)*86400,0)/600),"")</f>
        <v/>
      </c>
      <c r="I5098" s="0" t="str">
        <f aca="false">IF(G5098=1,INT(ROUND((A5098-Debut)*86400,0)/3600),"")</f>
        <v/>
      </c>
      <c r="J5098" s="0" t="str">
        <f aca="false">IF(OR(A5098="",B5098=""),"",ROUND((B5098-A5098)*86400,0))</f>
        <v/>
      </c>
      <c r="K5098" s="37" t="str">
        <f aca="false">IF(G5098=1,IF(COUNTIFS($C:$C,C5098,$G:$G,1,$A:$A,"&gt;="&amp;(A5098-FenetreInterm/86400),$A:$A,"&lt;="&amp;A5098)&gt;=NbInterm,1,0),"")</f>
        <v/>
      </c>
      <c r="L5098" s="37" t="str">
        <f aca="false">IF(G5098=1,IF(B5098="",0,IF(J5098&lt;SeuilFugitive,1,0)),"")</f>
        <v/>
      </c>
      <c r="M5098" s="37" t="str">
        <f aca="false">IF(G5098=1,IF(B5098="",IF((Fin-A5098)*24&gt;SeuilFigee,1,0),IF(J5098&gt;SeuilFigee*3600,1,0)),"")</f>
        <v/>
      </c>
      <c r="N5098" s="0" t="str">
        <f aca="false">IF(G5098=1,IF(COUNTIF(H$2:H5098,H5098)=1,COUNTIF($H:$H,H5098),""),"")</f>
        <v/>
      </c>
      <c r="O5098" s="0" t="str">
        <f aca="false">IF(G5098=1,IF(COUNTIF(I$2:I5098,I5098)=1,COUNTIF($I:$I,I5098),""),"")</f>
        <v/>
      </c>
      <c r="P5098" s="38" t="str">
        <f aca="false">IF(G5098=1,IF(COUNTIFS(C$2:C5098,C5098,G$2:G5098,1)=1,COUNTIFS($C:$C,C5098,$G:$G,1)+ROW()/10000000,""),"")</f>
        <v/>
      </c>
      <c r="Q5098" s="0" t="str">
        <f aca="false">IF(K5098=1,IF(COUNTIFS(C$2:C5098,C5098,K$2:K5098,1)=1,1,0),"")</f>
        <v/>
      </c>
      <c r="R5098" s="0" t="str">
        <f aca="false">IF(M5098=1,IF(COUNTIFS(C$2:C5098,C5098,M$2:M5098,1)=1,1,0),"")</f>
        <v/>
      </c>
      <c r="S5098" s="0" t="str">
        <f aca="false">IF(L5098=1,IF(COUNTIFS(C$2:C5098,C5098,L$2:L5098,1)=1,1,0),"")</f>
        <v/>
      </c>
      <c r="T5098" s="38" t="str">
        <f aca="false">IF(N5098="","",N5098+ROW()/10000000)</f>
        <v/>
      </c>
      <c r="U5098" s="0" t="str">
        <f aca="false">IF(G5098=1,IF(B5098="",1,0),"")</f>
        <v/>
      </c>
    </row>
    <row r="5099" customFormat="false" ht="15" hidden="false" customHeight="false" outlineLevel="0" collapsed="false">
      <c r="A5099" s="35"/>
      <c r="B5099" s="35"/>
      <c r="G5099" s="0" t="str">
        <f aca="false">IF(A5099="","",IF(AND(A5099&gt;=Debut,A5099&lt;Fin),1,0))</f>
        <v/>
      </c>
      <c r="H5099" s="0" t="str">
        <f aca="false">IF(G5099=1,INT(ROUND((A5099-Debut)*86400,0)/600),"")</f>
        <v/>
      </c>
      <c r="I5099" s="0" t="str">
        <f aca="false">IF(G5099=1,INT(ROUND((A5099-Debut)*86400,0)/3600),"")</f>
        <v/>
      </c>
      <c r="J5099" s="0" t="str">
        <f aca="false">IF(OR(A5099="",B5099=""),"",ROUND((B5099-A5099)*86400,0))</f>
        <v/>
      </c>
      <c r="K5099" s="37" t="str">
        <f aca="false">IF(G5099=1,IF(COUNTIFS($C:$C,C5099,$G:$G,1,$A:$A,"&gt;="&amp;(A5099-FenetreInterm/86400),$A:$A,"&lt;="&amp;A5099)&gt;=NbInterm,1,0),"")</f>
        <v/>
      </c>
      <c r="L5099" s="37" t="str">
        <f aca="false">IF(G5099=1,IF(B5099="",0,IF(J5099&lt;SeuilFugitive,1,0)),"")</f>
        <v/>
      </c>
      <c r="M5099" s="37" t="str">
        <f aca="false">IF(G5099=1,IF(B5099="",IF((Fin-A5099)*24&gt;SeuilFigee,1,0),IF(J5099&gt;SeuilFigee*3600,1,0)),"")</f>
        <v/>
      </c>
      <c r="N5099" s="0" t="str">
        <f aca="false">IF(G5099=1,IF(COUNTIF(H$2:H5099,H5099)=1,COUNTIF($H:$H,H5099),""),"")</f>
        <v/>
      </c>
      <c r="O5099" s="0" t="str">
        <f aca="false">IF(G5099=1,IF(COUNTIF(I$2:I5099,I5099)=1,COUNTIF($I:$I,I5099),""),"")</f>
        <v/>
      </c>
      <c r="P5099" s="38" t="str">
        <f aca="false">IF(G5099=1,IF(COUNTIFS(C$2:C5099,C5099,G$2:G5099,1)=1,COUNTIFS($C:$C,C5099,$G:$G,1)+ROW()/10000000,""),"")</f>
        <v/>
      </c>
      <c r="Q5099" s="0" t="str">
        <f aca="false">IF(K5099=1,IF(COUNTIFS(C$2:C5099,C5099,K$2:K5099,1)=1,1,0),"")</f>
        <v/>
      </c>
      <c r="R5099" s="0" t="str">
        <f aca="false">IF(M5099=1,IF(COUNTIFS(C$2:C5099,C5099,M$2:M5099,1)=1,1,0),"")</f>
        <v/>
      </c>
      <c r="S5099" s="0" t="str">
        <f aca="false">IF(L5099=1,IF(COUNTIFS(C$2:C5099,C5099,L$2:L5099,1)=1,1,0),"")</f>
        <v/>
      </c>
      <c r="T5099" s="38" t="str">
        <f aca="false">IF(N5099="","",N5099+ROW()/10000000)</f>
        <v/>
      </c>
      <c r="U5099" s="0" t="str">
        <f aca="false">IF(G5099=1,IF(B5099="",1,0),"")</f>
        <v/>
      </c>
    </row>
    <row r="5100" customFormat="false" ht="15" hidden="false" customHeight="false" outlineLevel="0" collapsed="false">
      <c r="A5100" s="35"/>
      <c r="B5100" s="35"/>
      <c r="G5100" s="0" t="str">
        <f aca="false">IF(A5100="","",IF(AND(A5100&gt;=Debut,A5100&lt;Fin),1,0))</f>
        <v/>
      </c>
      <c r="H5100" s="0" t="str">
        <f aca="false">IF(G5100=1,INT(ROUND((A5100-Debut)*86400,0)/600),"")</f>
        <v/>
      </c>
      <c r="I5100" s="0" t="str">
        <f aca="false">IF(G5100=1,INT(ROUND((A5100-Debut)*86400,0)/3600),"")</f>
        <v/>
      </c>
      <c r="J5100" s="0" t="str">
        <f aca="false">IF(OR(A5100="",B5100=""),"",ROUND((B5100-A5100)*86400,0))</f>
        <v/>
      </c>
      <c r="K5100" s="37" t="str">
        <f aca="false">IF(G5100=1,IF(COUNTIFS($C:$C,C5100,$G:$G,1,$A:$A,"&gt;="&amp;(A5100-FenetreInterm/86400),$A:$A,"&lt;="&amp;A5100)&gt;=NbInterm,1,0),"")</f>
        <v/>
      </c>
      <c r="L5100" s="37" t="str">
        <f aca="false">IF(G5100=1,IF(B5100="",0,IF(J5100&lt;SeuilFugitive,1,0)),"")</f>
        <v/>
      </c>
      <c r="M5100" s="37" t="str">
        <f aca="false">IF(G5100=1,IF(B5100="",IF((Fin-A5100)*24&gt;SeuilFigee,1,0),IF(J5100&gt;SeuilFigee*3600,1,0)),"")</f>
        <v/>
      </c>
      <c r="N5100" s="0" t="str">
        <f aca="false">IF(G5100=1,IF(COUNTIF(H$2:H5100,H5100)=1,COUNTIF($H:$H,H5100),""),"")</f>
        <v/>
      </c>
      <c r="O5100" s="0" t="str">
        <f aca="false">IF(G5100=1,IF(COUNTIF(I$2:I5100,I5100)=1,COUNTIF($I:$I,I5100),""),"")</f>
        <v/>
      </c>
      <c r="P5100" s="38" t="str">
        <f aca="false">IF(G5100=1,IF(COUNTIFS(C$2:C5100,C5100,G$2:G5100,1)=1,COUNTIFS($C:$C,C5100,$G:$G,1)+ROW()/10000000,""),"")</f>
        <v/>
      </c>
      <c r="Q5100" s="0" t="str">
        <f aca="false">IF(K5100=1,IF(COUNTIFS(C$2:C5100,C5100,K$2:K5100,1)=1,1,0),"")</f>
        <v/>
      </c>
      <c r="R5100" s="0" t="str">
        <f aca="false">IF(M5100=1,IF(COUNTIFS(C$2:C5100,C5100,M$2:M5100,1)=1,1,0),"")</f>
        <v/>
      </c>
      <c r="S5100" s="0" t="str">
        <f aca="false">IF(L5100=1,IF(COUNTIFS(C$2:C5100,C5100,L$2:L5100,1)=1,1,0),"")</f>
        <v/>
      </c>
      <c r="T5100" s="38" t="str">
        <f aca="false">IF(N5100="","",N5100+ROW()/10000000)</f>
        <v/>
      </c>
      <c r="U5100" s="0" t="str">
        <f aca="false">IF(G5100=1,IF(B5100="",1,0),"")</f>
        <v/>
      </c>
    </row>
    <row r="5101" customFormat="false" ht="15" hidden="false" customHeight="false" outlineLevel="0" collapsed="false">
      <c r="A5101" s="35"/>
      <c r="B5101" s="35"/>
      <c r="G5101" s="0" t="str">
        <f aca="false">IF(A5101="","",IF(AND(A5101&gt;=Debut,A5101&lt;Fin),1,0))</f>
        <v/>
      </c>
      <c r="H5101" s="0" t="str">
        <f aca="false">IF(G5101=1,INT(ROUND((A5101-Debut)*86400,0)/600),"")</f>
        <v/>
      </c>
      <c r="I5101" s="0" t="str">
        <f aca="false">IF(G5101=1,INT(ROUND((A5101-Debut)*86400,0)/3600),"")</f>
        <v/>
      </c>
      <c r="J5101" s="0" t="str">
        <f aca="false">IF(OR(A5101="",B5101=""),"",ROUND((B5101-A5101)*86400,0))</f>
        <v/>
      </c>
      <c r="K5101" s="37" t="str">
        <f aca="false">IF(G5101=1,IF(COUNTIFS($C:$C,C5101,$G:$G,1,$A:$A,"&gt;="&amp;(A5101-FenetreInterm/86400),$A:$A,"&lt;="&amp;A5101)&gt;=NbInterm,1,0),"")</f>
        <v/>
      </c>
      <c r="L5101" s="37" t="str">
        <f aca="false">IF(G5101=1,IF(B5101="",0,IF(J5101&lt;SeuilFugitive,1,0)),"")</f>
        <v/>
      </c>
      <c r="M5101" s="37" t="str">
        <f aca="false">IF(G5101=1,IF(B5101="",IF((Fin-A5101)*24&gt;SeuilFigee,1,0),IF(J5101&gt;SeuilFigee*3600,1,0)),"")</f>
        <v/>
      </c>
      <c r="N5101" s="0" t="str">
        <f aca="false">IF(G5101=1,IF(COUNTIF(H$2:H5101,H5101)=1,COUNTIF($H:$H,H5101),""),"")</f>
        <v/>
      </c>
      <c r="O5101" s="0" t="str">
        <f aca="false">IF(G5101=1,IF(COUNTIF(I$2:I5101,I5101)=1,COUNTIF($I:$I,I5101),""),"")</f>
        <v/>
      </c>
      <c r="P5101" s="38" t="str">
        <f aca="false">IF(G5101=1,IF(COUNTIFS(C$2:C5101,C5101,G$2:G5101,1)=1,COUNTIFS($C:$C,C5101,$G:$G,1)+ROW()/10000000,""),"")</f>
        <v/>
      </c>
      <c r="Q5101" s="0" t="str">
        <f aca="false">IF(K5101=1,IF(COUNTIFS(C$2:C5101,C5101,K$2:K5101,1)=1,1,0),"")</f>
        <v/>
      </c>
      <c r="R5101" s="0" t="str">
        <f aca="false">IF(M5101=1,IF(COUNTIFS(C$2:C5101,C5101,M$2:M5101,1)=1,1,0),"")</f>
        <v/>
      </c>
      <c r="S5101" s="0" t="str">
        <f aca="false">IF(L5101=1,IF(COUNTIFS(C$2:C5101,C5101,L$2:L5101,1)=1,1,0),"")</f>
        <v/>
      </c>
      <c r="T5101" s="38" t="str">
        <f aca="false">IF(N5101="","",N5101+ROW()/10000000)</f>
        <v/>
      </c>
      <c r="U5101" s="0" t="str">
        <f aca="false">IF(G5101=1,IF(B5101="",1,0),"")</f>
        <v/>
      </c>
    </row>
    <row r="5102" customFormat="false" ht="15" hidden="false" customHeight="false" outlineLevel="0" collapsed="false">
      <c r="A5102" s="35"/>
      <c r="B5102" s="35"/>
      <c r="G5102" s="0" t="str">
        <f aca="false">IF(A5102="","",IF(AND(A5102&gt;=Debut,A5102&lt;Fin),1,0))</f>
        <v/>
      </c>
      <c r="H5102" s="0" t="str">
        <f aca="false">IF(G5102=1,INT(ROUND((A5102-Debut)*86400,0)/600),"")</f>
        <v/>
      </c>
      <c r="I5102" s="0" t="str">
        <f aca="false">IF(G5102=1,INT(ROUND((A5102-Debut)*86400,0)/3600),"")</f>
        <v/>
      </c>
      <c r="J5102" s="0" t="str">
        <f aca="false">IF(OR(A5102="",B5102=""),"",ROUND((B5102-A5102)*86400,0))</f>
        <v/>
      </c>
      <c r="K5102" s="37" t="str">
        <f aca="false">IF(G5102=1,IF(COUNTIFS($C:$C,C5102,$G:$G,1,$A:$A,"&gt;="&amp;(A5102-FenetreInterm/86400),$A:$A,"&lt;="&amp;A5102)&gt;=NbInterm,1,0),"")</f>
        <v/>
      </c>
      <c r="L5102" s="37" t="str">
        <f aca="false">IF(G5102=1,IF(B5102="",0,IF(J5102&lt;SeuilFugitive,1,0)),"")</f>
        <v/>
      </c>
      <c r="M5102" s="37" t="str">
        <f aca="false">IF(G5102=1,IF(B5102="",IF((Fin-A5102)*24&gt;SeuilFigee,1,0),IF(J5102&gt;SeuilFigee*3600,1,0)),"")</f>
        <v/>
      </c>
      <c r="N5102" s="0" t="str">
        <f aca="false">IF(G5102=1,IF(COUNTIF(H$2:H5102,H5102)=1,COUNTIF($H:$H,H5102),""),"")</f>
        <v/>
      </c>
      <c r="O5102" s="0" t="str">
        <f aca="false">IF(G5102=1,IF(COUNTIF(I$2:I5102,I5102)=1,COUNTIF($I:$I,I5102),""),"")</f>
        <v/>
      </c>
      <c r="P5102" s="38" t="str">
        <f aca="false">IF(G5102=1,IF(COUNTIFS(C$2:C5102,C5102,G$2:G5102,1)=1,COUNTIFS($C:$C,C5102,$G:$G,1)+ROW()/10000000,""),"")</f>
        <v/>
      </c>
      <c r="Q5102" s="0" t="str">
        <f aca="false">IF(K5102=1,IF(COUNTIFS(C$2:C5102,C5102,K$2:K5102,1)=1,1,0),"")</f>
        <v/>
      </c>
      <c r="R5102" s="0" t="str">
        <f aca="false">IF(M5102=1,IF(COUNTIFS(C$2:C5102,C5102,M$2:M5102,1)=1,1,0),"")</f>
        <v/>
      </c>
      <c r="S5102" s="0" t="str">
        <f aca="false">IF(L5102=1,IF(COUNTIFS(C$2:C5102,C5102,L$2:L5102,1)=1,1,0),"")</f>
        <v/>
      </c>
      <c r="T5102" s="38" t="str">
        <f aca="false">IF(N5102="","",N5102+ROW()/10000000)</f>
        <v/>
      </c>
      <c r="U5102" s="0" t="str">
        <f aca="false">IF(G5102=1,IF(B5102="",1,0),"")</f>
        <v/>
      </c>
    </row>
    <row r="5103" customFormat="false" ht="15" hidden="false" customHeight="false" outlineLevel="0" collapsed="false">
      <c r="A5103" s="35"/>
      <c r="B5103" s="35"/>
      <c r="G5103" s="0" t="str">
        <f aca="false">IF(A5103="","",IF(AND(A5103&gt;=Debut,A5103&lt;Fin),1,0))</f>
        <v/>
      </c>
      <c r="H5103" s="0" t="str">
        <f aca="false">IF(G5103=1,INT(ROUND((A5103-Debut)*86400,0)/600),"")</f>
        <v/>
      </c>
      <c r="I5103" s="0" t="str">
        <f aca="false">IF(G5103=1,INT(ROUND((A5103-Debut)*86400,0)/3600),"")</f>
        <v/>
      </c>
      <c r="J5103" s="0" t="str">
        <f aca="false">IF(OR(A5103="",B5103=""),"",ROUND((B5103-A5103)*86400,0))</f>
        <v/>
      </c>
      <c r="K5103" s="37" t="str">
        <f aca="false">IF(G5103=1,IF(COUNTIFS($C:$C,C5103,$G:$G,1,$A:$A,"&gt;="&amp;(A5103-FenetreInterm/86400),$A:$A,"&lt;="&amp;A5103)&gt;=NbInterm,1,0),"")</f>
        <v/>
      </c>
      <c r="L5103" s="37" t="str">
        <f aca="false">IF(G5103=1,IF(B5103="",0,IF(J5103&lt;SeuilFugitive,1,0)),"")</f>
        <v/>
      </c>
      <c r="M5103" s="37" t="str">
        <f aca="false">IF(G5103=1,IF(B5103="",IF((Fin-A5103)*24&gt;SeuilFigee,1,0),IF(J5103&gt;SeuilFigee*3600,1,0)),"")</f>
        <v/>
      </c>
      <c r="N5103" s="0" t="str">
        <f aca="false">IF(G5103=1,IF(COUNTIF(H$2:H5103,H5103)=1,COUNTIF($H:$H,H5103),""),"")</f>
        <v/>
      </c>
      <c r="O5103" s="0" t="str">
        <f aca="false">IF(G5103=1,IF(COUNTIF(I$2:I5103,I5103)=1,COUNTIF($I:$I,I5103),""),"")</f>
        <v/>
      </c>
      <c r="P5103" s="38" t="str">
        <f aca="false">IF(G5103=1,IF(COUNTIFS(C$2:C5103,C5103,G$2:G5103,1)=1,COUNTIFS($C:$C,C5103,$G:$G,1)+ROW()/10000000,""),"")</f>
        <v/>
      </c>
      <c r="Q5103" s="0" t="str">
        <f aca="false">IF(K5103=1,IF(COUNTIFS(C$2:C5103,C5103,K$2:K5103,1)=1,1,0),"")</f>
        <v/>
      </c>
      <c r="R5103" s="0" t="str">
        <f aca="false">IF(M5103=1,IF(COUNTIFS(C$2:C5103,C5103,M$2:M5103,1)=1,1,0),"")</f>
        <v/>
      </c>
      <c r="S5103" s="0" t="str">
        <f aca="false">IF(L5103=1,IF(COUNTIFS(C$2:C5103,C5103,L$2:L5103,1)=1,1,0),"")</f>
        <v/>
      </c>
      <c r="T5103" s="38" t="str">
        <f aca="false">IF(N5103="","",N5103+ROW()/10000000)</f>
        <v/>
      </c>
      <c r="U5103" s="0" t="str">
        <f aca="false">IF(G5103=1,IF(B5103="",1,0),"")</f>
        <v/>
      </c>
    </row>
    <row r="5104" customFormat="false" ht="15" hidden="false" customHeight="false" outlineLevel="0" collapsed="false">
      <c r="A5104" s="35"/>
      <c r="B5104" s="35"/>
      <c r="G5104" s="0" t="str">
        <f aca="false">IF(A5104="","",IF(AND(A5104&gt;=Debut,A5104&lt;Fin),1,0))</f>
        <v/>
      </c>
      <c r="H5104" s="0" t="str">
        <f aca="false">IF(G5104=1,INT(ROUND((A5104-Debut)*86400,0)/600),"")</f>
        <v/>
      </c>
      <c r="I5104" s="0" t="str">
        <f aca="false">IF(G5104=1,INT(ROUND((A5104-Debut)*86400,0)/3600),"")</f>
        <v/>
      </c>
      <c r="J5104" s="0" t="str">
        <f aca="false">IF(OR(A5104="",B5104=""),"",ROUND((B5104-A5104)*86400,0))</f>
        <v/>
      </c>
      <c r="K5104" s="37" t="str">
        <f aca="false">IF(G5104=1,IF(COUNTIFS($C:$C,C5104,$G:$G,1,$A:$A,"&gt;="&amp;(A5104-FenetreInterm/86400),$A:$A,"&lt;="&amp;A5104)&gt;=NbInterm,1,0),"")</f>
        <v/>
      </c>
      <c r="L5104" s="37" t="str">
        <f aca="false">IF(G5104=1,IF(B5104="",0,IF(J5104&lt;SeuilFugitive,1,0)),"")</f>
        <v/>
      </c>
      <c r="M5104" s="37" t="str">
        <f aca="false">IF(G5104=1,IF(B5104="",IF((Fin-A5104)*24&gt;SeuilFigee,1,0),IF(J5104&gt;SeuilFigee*3600,1,0)),"")</f>
        <v/>
      </c>
      <c r="N5104" s="0" t="str">
        <f aca="false">IF(G5104=1,IF(COUNTIF(H$2:H5104,H5104)=1,COUNTIF($H:$H,H5104),""),"")</f>
        <v/>
      </c>
      <c r="O5104" s="0" t="str">
        <f aca="false">IF(G5104=1,IF(COUNTIF(I$2:I5104,I5104)=1,COUNTIF($I:$I,I5104),""),"")</f>
        <v/>
      </c>
      <c r="P5104" s="38" t="str">
        <f aca="false">IF(G5104=1,IF(COUNTIFS(C$2:C5104,C5104,G$2:G5104,1)=1,COUNTIFS($C:$C,C5104,$G:$G,1)+ROW()/10000000,""),"")</f>
        <v/>
      </c>
      <c r="Q5104" s="0" t="str">
        <f aca="false">IF(K5104=1,IF(COUNTIFS(C$2:C5104,C5104,K$2:K5104,1)=1,1,0),"")</f>
        <v/>
      </c>
      <c r="R5104" s="0" t="str">
        <f aca="false">IF(M5104=1,IF(COUNTIFS(C$2:C5104,C5104,M$2:M5104,1)=1,1,0),"")</f>
        <v/>
      </c>
      <c r="S5104" s="0" t="str">
        <f aca="false">IF(L5104=1,IF(COUNTIFS(C$2:C5104,C5104,L$2:L5104,1)=1,1,0),"")</f>
        <v/>
      </c>
      <c r="T5104" s="38" t="str">
        <f aca="false">IF(N5104="","",N5104+ROW()/10000000)</f>
        <v/>
      </c>
      <c r="U5104" s="0" t="str">
        <f aca="false">IF(G5104=1,IF(B5104="",1,0),"")</f>
        <v/>
      </c>
    </row>
    <row r="5105" customFormat="false" ht="15" hidden="false" customHeight="false" outlineLevel="0" collapsed="false">
      <c r="A5105" s="35"/>
      <c r="B5105" s="35"/>
      <c r="G5105" s="0" t="str">
        <f aca="false">IF(A5105="","",IF(AND(A5105&gt;=Debut,A5105&lt;Fin),1,0))</f>
        <v/>
      </c>
      <c r="H5105" s="0" t="str">
        <f aca="false">IF(G5105=1,INT(ROUND((A5105-Debut)*86400,0)/600),"")</f>
        <v/>
      </c>
      <c r="I5105" s="0" t="str">
        <f aca="false">IF(G5105=1,INT(ROUND((A5105-Debut)*86400,0)/3600),"")</f>
        <v/>
      </c>
      <c r="J5105" s="0" t="str">
        <f aca="false">IF(OR(A5105="",B5105=""),"",ROUND((B5105-A5105)*86400,0))</f>
        <v/>
      </c>
      <c r="K5105" s="37" t="str">
        <f aca="false">IF(G5105=1,IF(COUNTIFS($C:$C,C5105,$G:$G,1,$A:$A,"&gt;="&amp;(A5105-FenetreInterm/86400),$A:$A,"&lt;="&amp;A5105)&gt;=NbInterm,1,0),"")</f>
        <v/>
      </c>
      <c r="L5105" s="37" t="str">
        <f aca="false">IF(G5105=1,IF(B5105="",0,IF(J5105&lt;SeuilFugitive,1,0)),"")</f>
        <v/>
      </c>
      <c r="M5105" s="37" t="str">
        <f aca="false">IF(G5105=1,IF(B5105="",IF((Fin-A5105)*24&gt;SeuilFigee,1,0),IF(J5105&gt;SeuilFigee*3600,1,0)),"")</f>
        <v/>
      </c>
      <c r="N5105" s="0" t="str">
        <f aca="false">IF(G5105=1,IF(COUNTIF(H$2:H5105,H5105)=1,COUNTIF($H:$H,H5105),""),"")</f>
        <v/>
      </c>
      <c r="O5105" s="0" t="str">
        <f aca="false">IF(G5105=1,IF(COUNTIF(I$2:I5105,I5105)=1,COUNTIF($I:$I,I5105),""),"")</f>
        <v/>
      </c>
      <c r="P5105" s="38" t="str">
        <f aca="false">IF(G5105=1,IF(COUNTIFS(C$2:C5105,C5105,G$2:G5105,1)=1,COUNTIFS($C:$C,C5105,$G:$G,1)+ROW()/10000000,""),"")</f>
        <v/>
      </c>
      <c r="Q5105" s="0" t="str">
        <f aca="false">IF(K5105=1,IF(COUNTIFS(C$2:C5105,C5105,K$2:K5105,1)=1,1,0),"")</f>
        <v/>
      </c>
      <c r="R5105" s="0" t="str">
        <f aca="false">IF(M5105=1,IF(COUNTIFS(C$2:C5105,C5105,M$2:M5105,1)=1,1,0),"")</f>
        <v/>
      </c>
      <c r="S5105" s="0" t="str">
        <f aca="false">IF(L5105=1,IF(COUNTIFS(C$2:C5105,C5105,L$2:L5105,1)=1,1,0),"")</f>
        <v/>
      </c>
      <c r="T5105" s="38" t="str">
        <f aca="false">IF(N5105="","",N5105+ROW()/10000000)</f>
        <v/>
      </c>
      <c r="U5105" s="0" t="str">
        <f aca="false">IF(G5105=1,IF(B5105="",1,0),"")</f>
        <v/>
      </c>
    </row>
    <row r="5106" customFormat="false" ht="15" hidden="false" customHeight="false" outlineLevel="0" collapsed="false">
      <c r="A5106" s="35"/>
      <c r="B5106" s="35"/>
      <c r="G5106" s="0" t="str">
        <f aca="false">IF(A5106="","",IF(AND(A5106&gt;=Debut,A5106&lt;Fin),1,0))</f>
        <v/>
      </c>
      <c r="H5106" s="0" t="str">
        <f aca="false">IF(G5106=1,INT(ROUND((A5106-Debut)*86400,0)/600),"")</f>
        <v/>
      </c>
      <c r="I5106" s="0" t="str">
        <f aca="false">IF(G5106=1,INT(ROUND((A5106-Debut)*86400,0)/3600),"")</f>
        <v/>
      </c>
      <c r="J5106" s="0" t="str">
        <f aca="false">IF(OR(A5106="",B5106=""),"",ROUND((B5106-A5106)*86400,0))</f>
        <v/>
      </c>
      <c r="K5106" s="37" t="str">
        <f aca="false">IF(G5106=1,IF(COUNTIFS($C:$C,C5106,$G:$G,1,$A:$A,"&gt;="&amp;(A5106-FenetreInterm/86400),$A:$A,"&lt;="&amp;A5106)&gt;=NbInterm,1,0),"")</f>
        <v/>
      </c>
      <c r="L5106" s="37" t="str">
        <f aca="false">IF(G5106=1,IF(B5106="",0,IF(J5106&lt;SeuilFugitive,1,0)),"")</f>
        <v/>
      </c>
      <c r="M5106" s="37" t="str">
        <f aca="false">IF(G5106=1,IF(B5106="",IF((Fin-A5106)*24&gt;SeuilFigee,1,0),IF(J5106&gt;SeuilFigee*3600,1,0)),"")</f>
        <v/>
      </c>
      <c r="N5106" s="0" t="str">
        <f aca="false">IF(G5106=1,IF(COUNTIF(H$2:H5106,H5106)=1,COUNTIF($H:$H,H5106),""),"")</f>
        <v/>
      </c>
      <c r="O5106" s="0" t="str">
        <f aca="false">IF(G5106=1,IF(COUNTIF(I$2:I5106,I5106)=1,COUNTIF($I:$I,I5106),""),"")</f>
        <v/>
      </c>
      <c r="P5106" s="38" t="str">
        <f aca="false">IF(G5106=1,IF(COUNTIFS(C$2:C5106,C5106,G$2:G5106,1)=1,COUNTIFS($C:$C,C5106,$G:$G,1)+ROW()/10000000,""),"")</f>
        <v/>
      </c>
      <c r="Q5106" s="0" t="str">
        <f aca="false">IF(K5106=1,IF(COUNTIFS(C$2:C5106,C5106,K$2:K5106,1)=1,1,0),"")</f>
        <v/>
      </c>
      <c r="R5106" s="0" t="str">
        <f aca="false">IF(M5106=1,IF(COUNTIFS(C$2:C5106,C5106,M$2:M5106,1)=1,1,0),"")</f>
        <v/>
      </c>
      <c r="S5106" s="0" t="str">
        <f aca="false">IF(L5106=1,IF(COUNTIFS(C$2:C5106,C5106,L$2:L5106,1)=1,1,0),"")</f>
        <v/>
      </c>
      <c r="T5106" s="38" t="str">
        <f aca="false">IF(N5106="","",N5106+ROW()/10000000)</f>
        <v/>
      </c>
      <c r="U5106" s="0" t="str">
        <f aca="false">IF(G5106=1,IF(B5106="",1,0),"")</f>
        <v/>
      </c>
    </row>
    <row r="5107" customFormat="false" ht="15" hidden="false" customHeight="false" outlineLevel="0" collapsed="false">
      <c r="A5107" s="35"/>
      <c r="B5107" s="35"/>
      <c r="G5107" s="0" t="str">
        <f aca="false">IF(A5107="","",IF(AND(A5107&gt;=Debut,A5107&lt;Fin),1,0))</f>
        <v/>
      </c>
      <c r="H5107" s="0" t="str">
        <f aca="false">IF(G5107=1,INT(ROUND((A5107-Debut)*86400,0)/600),"")</f>
        <v/>
      </c>
      <c r="I5107" s="0" t="str">
        <f aca="false">IF(G5107=1,INT(ROUND((A5107-Debut)*86400,0)/3600),"")</f>
        <v/>
      </c>
      <c r="J5107" s="0" t="str">
        <f aca="false">IF(OR(A5107="",B5107=""),"",ROUND((B5107-A5107)*86400,0))</f>
        <v/>
      </c>
      <c r="K5107" s="37" t="str">
        <f aca="false">IF(G5107=1,IF(COUNTIFS($C:$C,C5107,$G:$G,1,$A:$A,"&gt;="&amp;(A5107-FenetreInterm/86400),$A:$A,"&lt;="&amp;A5107)&gt;=NbInterm,1,0),"")</f>
        <v/>
      </c>
      <c r="L5107" s="37" t="str">
        <f aca="false">IF(G5107=1,IF(B5107="",0,IF(J5107&lt;SeuilFugitive,1,0)),"")</f>
        <v/>
      </c>
      <c r="M5107" s="37" t="str">
        <f aca="false">IF(G5107=1,IF(B5107="",IF((Fin-A5107)*24&gt;SeuilFigee,1,0),IF(J5107&gt;SeuilFigee*3600,1,0)),"")</f>
        <v/>
      </c>
      <c r="N5107" s="0" t="str">
        <f aca="false">IF(G5107=1,IF(COUNTIF(H$2:H5107,H5107)=1,COUNTIF($H:$H,H5107),""),"")</f>
        <v/>
      </c>
      <c r="O5107" s="0" t="str">
        <f aca="false">IF(G5107=1,IF(COUNTIF(I$2:I5107,I5107)=1,COUNTIF($I:$I,I5107),""),"")</f>
        <v/>
      </c>
      <c r="P5107" s="38" t="str">
        <f aca="false">IF(G5107=1,IF(COUNTIFS(C$2:C5107,C5107,G$2:G5107,1)=1,COUNTIFS($C:$C,C5107,$G:$G,1)+ROW()/10000000,""),"")</f>
        <v/>
      </c>
      <c r="Q5107" s="0" t="str">
        <f aca="false">IF(K5107=1,IF(COUNTIFS(C$2:C5107,C5107,K$2:K5107,1)=1,1,0),"")</f>
        <v/>
      </c>
      <c r="R5107" s="0" t="str">
        <f aca="false">IF(M5107=1,IF(COUNTIFS(C$2:C5107,C5107,M$2:M5107,1)=1,1,0),"")</f>
        <v/>
      </c>
      <c r="S5107" s="0" t="str">
        <f aca="false">IF(L5107=1,IF(COUNTIFS(C$2:C5107,C5107,L$2:L5107,1)=1,1,0),"")</f>
        <v/>
      </c>
      <c r="T5107" s="38" t="str">
        <f aca="false">IF(N5107="","",N5107+ROW()/10000000)</f>
        <v/>
      </c>
      <c r="U5107" s="0" t="str">
        <f aca="false">IF(G5107=1,IF(B5107="",1,0),"")</f>
        <v/>
      </c>
    </row>
    <row r="5108" customFormat="false" ht="15" hidden="false" customHeight="false" outlineLevel="0" collapsed="false">
      <c r="A5108" s="35"/>
      <c r="B5108" s="35"/>
      <c r="G5108" s="0" t="str">
        <f aca="false">IF(A5108="","",IF(AND(A5108&gt;=Debut,A5108&lt;Fin),1,0))</f>
        <v/>
      </c>
      <c r="H5108" s="0" t="str">
        <f aca="false">IF(G5108=1,INT(ROUND((A5108-Debut)*86400,0)/600),"")</f>
        <v/>
      </c>
      <c r="I5108" s="0" t="str">
        <f aca="false">IF(G5108=1,INT(ROUND((A5108-Debut)*86400,0)/3600),"")</f>
        <v/>
      </c>
      <c r="J5108" s="0" t="str">
        <f aca="false">IF(OR(A5108="",B5108=""),"",ROUND((B5108-A5108)*86400,0))</f>
        <v/>
      </c>
      <c r="K5108" s="37" t="str">
        <f aca="false">IF(G5108=1,IF(COUNTIFS($C:$C,C5108,$G:$G,1,$A:$A,"&gt;="&amp;(A5108-FenetreInterm/86400),$A:$A,"&lt;="&amp;A5108)&gt;=NbInterm,1,0),"")</f>
        <v/>
      </c>
      <c r="L5108" s="37" t="str">
        <f aca="false">IF(G5108=1,IF(B5108="",0,IF(J5108&lt;SeuilFugitive,1,0)),"")</f>
        <v/>
      </c>
      <c r="M5108" s="37" t="str">
        <f aca="false">IF(G5108=1,IF(B5108="",IF((Fin-A5108)*24&gt;SeuilFigee,1,0),IF(J5108&gt;SeuilFigee*3600,1,0)),"")</f>
        <v/>
      </c>
      <c r="N5108" s="0" t="str">
        <f aca="false">IF(G5108=1,IF(COUNTIF(H$2:H5108,H5108)=1,COUNTIF($H:$H,H5108),""),"")</f>
        <v/>
      </c>
      <c r="O5108" s="0" t="str">
        <f aca="false">IF(G5108=1,IF(COUNTIF(I$2:I5108,I5108)=1,COUNTIF($I:$I,I5108),""),"")</f>
        <v/>
      </c>
      <c r="P5108" s="38" t="str">
        <f aca="false">IF(G5108=1,IF(COUNTIFS(C$2:C5108,C5108,G$2:G5108,1)=1,COUNTIFS($C:$C,C5108,$G:$G,1)+ROW()/10000000,""),"")</f>
        <v/>
      </c>
      <c r="Q5108" s="0" t="str">
        <f aca="false">IF(K5108=1,IF(COUNTIFS(C$2:C5108,C5108,K$2:K5108,1)=1,1,0),"")</f>
        <v/>
      </c>
      <c r="R5108" s="0" t="str">
        <f aca="false">IF(M5108=1,IF(COUNTIFS(C$2:C5108,C5108,M$2:M5108,1)=1,1,0),"")</f>
        <v/>
      </c>
      <c r="S5108" s="0" t="str">
        <f aca="false">IF(L5108=1,IF(COUNTIFS(C$2:C5108,C5108,L$2:L5108,1)=1,1,0),"")</f>
        <v/>
      </c>
      <c r="T5108" s="38" t="str">
        <f aca="false">IF(N5108="","",N5108+ROW()/10000000)</f>
        <v/>
      </c>
      <c r="U5108" s="0" t="str">
        <f aca="false">IF(G5108=1,IF(B5108="",1,0),"")</f>
        <v/>
      </c>
    </row>
    <row r="5109" customFormat="false" ht="15" hidden="false" customHeight="false" outlineLevel="0" collapsed="false">
      <c r="A5109" s="35"/>
      <c r="B5109" s="35"/>
      <c r="G5109" s="0" t="str">
        <f aca="false">IF(A5109="","",IF(AND(A5109&gt;=Debut,A5109&lt;Fin),1,0))</f>
        <v/>
      </c>
      <c r="H5109" s="0" t="str">
        <f aca="false">IF(G5109=1,INT(ROUND((A5109-Debut)*86400,0)/600),"")</f>
        <v/>
      </c>
      <c r="I5109" s="0" t="str">
        <f aca="false">IF(G5109=1,INT(ROUND((A5109-Debut)*86400,0)/3600),"")</f>
        <v/>
      </c>
      <c r="J5109" s="0" t="str">
        <f aca="false">IF(OR(A5109="",B5109=""),"",ROUND((B5109-A5109)*86400,0))</f>
        <v/>
      </c>
      <c r="K5109" s="37" t="str">
        <f aca="false">IF(G5109=1,IF(COUNTIFS($C:$C,C5109,$G:$G,1,$A:$A,"&gt;="&amp;(A5109-FenetreInterm/86400),$A:$A,"&lt;="&amp;A5109)&gt;=NbInterm,1,0),"")</f>
        <v/>
      </c>
      <c r="L5109" s="37" t="str">
        <f aca="false">IF(G5109=1,IF(B5109="",0,IF(J5109&lt;SeuilFugitive,1,0)),"")</f>
        <v/>
      </c>
      <c r="M5109" s="37" t="str">
        <f aca="false">IF(G5109=1,IF(B5109="",IF((Fin-A5109)*24&gt;SeuilFigee,1,0),IF(J5109&gt;SeuilFigee*3600,1,0)),"")</f>
        <v/>
      </c>
      <c r="N5109" s="0" t="str">
        <f aca="false">IF(G5109=1,IF(COUNTIF(H$2:H5109,H5109)=1,COUNTIF($H:$H,H5109),""),"")</f>
        <v/>
      </c>
      <c r="O5109" s="0" t="str">
        <f aca="false">IF(G5109=1,IF(COUNTIF(I$2:I5109,I5109)=1,COUNTIF($I:$I,I5109),""),"")</f>
        <v/>
      </c>
      <c r="P5109" s="38" t="str">
        <f aca="false">IF(G5109=1,IF(COUNTIFS(C$2:C5109,C5109,G$2:G5109,1)=1,COUNTIFS($C:$C,C5109,$G:$G,1)+ROW()/10000000,""),"")</f>
        <v/>
      </c>
      <c r="Q5109" s="0" t="str">
        <f aca="false">IF(K5109=1,IF(COUNTIFS(C$2:C5109,C5109,K$2:K5109,1)=1,1,0),"")</f>
        <v/>
      </c>
      <c r="R5109" s="0" t="str">
        <f aca="false">IF(M5109=1,IF(COUNTIFS(C$2:C5109,C5109,M$2:M5109,1)=1,1,0),"")</f>
        <v/>
      </c>
      <c r="S5109" s="0" t="str">
        <f aca="false">IF(L5109=1,IF(COUNTIFS(C$2:C5109,C5109,L$2:L5109,1)=1,1,0),"")</f>
        <v/>
      </c>
      <c r="T5109" s="38" t="str">
        <f aca="false">IF(N5109="","",N5109+ROW()/10000000)</f>
        <v/>
      </c>
      <c r="U5109" s="0" t="str">
        <f aca="false">IF(G5109=1,IF(B5109="",1,0),"")</f>
        <v/>
      </c>
    </row>
    <row r="5110" customFormat="false" ht="15" hidden="false" customHeight="false" outlineLevel="0" collapsed="false">
      <c r="A5110" s="35"/>
      <c r="B5110" s="35"/>
      <c r="G5110" s="0" t="str">
        <f aca="false">IF(A5110="","",IF(AND(A5110&gt;=Debut,A5110&lt;Fin),1,0))</f>
        <v/>
      </c>
      <c r="H5110" s="0" t="str">
        <f aca="false">IF(G5110=1,INT(ROUND((A5110-Debut)*86400,0)/600),"")</f>
        <v/>
      </c>
      <c r="I5110" s="0" t="str">
        <f aca="false">IF(G5110=1,INT(ROUND((A5110-Debut)*86400,0)/3600),"")</f>
        <v/>
      </c>
      <c r="J5110" s="0" t="str">
        <f aca="false">IF(OR(A5110="",B5110=""),"",ROUND((B5110-A5110)*86400,0))</f>
        <v/>
      </c>
      <c r="K5110" s="37" t="str">
        <f aca="false">IF(G5110=1,IF(COUNTIFS($C:$C,C5110,$G:$G,1,$A:$A,"&gt;="&amp;(A5110-FenetreInterm/86400),$A:$A,"&lt;="&amp;A5110)&gt;=NbInterm,1,0),"")</f>
        <v/>
      </c>
      <c r="L5110" s="37" t="str">
        <f aca="false">IF(G5110=1,IF(B5110="",0,IF(J5110&lt;SeuilFugitive,1,0)),"")</f>
        <v/>
      </c>
      <c r="M5110" s="37" t="str">
        <f aca="false">IF(G5110=1,IF(B5110="",IF((Fin-A5110)*24&gt;SeuilFigee,1,0),IF(J5110&gt;SeuilFigee*3600,1,0)),"")</f>
        <v/>
      </c>
      <c r="N5110" s="0" t="str">
        <f aca="false">IF(G5110=1,IF(COUNTIF(H$2:H5110,H5110)=1,COUNTIF($H:$H,H5110),""),"")</f>
        <v/>
      </c>
      <c r="O5110" s="0" t="str">
        <f aca="false">IF(G5110=1,IF(COUNTIF(I$2:I5110,I5110)=1,COUNTIF($I:$I,I5110),""),"")</f>
        <v/>
      </c>
      <c r="P5110" s="38" t="str">
        <f aca="false">IF(G5110=1,IF(COUNTIFS(C$2:C5110,C5110,G$2:G5110,1)=1,COUNTIFS($C:$C,C5110,$G:$G,1)+ROW()/10000000,""),"")</f>
        <v/>
      </c>
      <c r="Q5110" s="0" t="str">
        <f aca="false">IF(K5110=1,IF(COUNTIFS(C$2:C5110,C5110,K$2:K5110,1)=1,1,0),"")</f>
        <v/>
      </c>
      <c r="R5110" s="0" t="str">
        <f aca="false">IF(M5110=1,IF(COUNTIFS(C$2:C5110,C5110,M$2:M5110,1)=1,1,0),"")</f>
        <v/>
      </c>
      <c r="S5110" s="0" t="str">
        <f aca="false">IF(L5110=1,IF(COUNTIFS(C$2:C5110,C5110,L$2:L5110,1)=1,1,0),"")</f>
        <v/>
      </c>
      <c r="T5110" s="38" t="str">
        <f aca="false">IF(N5110="","",N5110+ROW()/10000000)</f>
        <v/>
      </c>
      <c r="U5110" s="0" t="str">
        <f aca="false">IF(G5110=1,IF(B5110="",1,0),"")</f>
        <v/>
      </c>
    </row>
    <row r="5111" customFormat="false" ht="15" hidden="false" customHeight="false" outlineLevel="0" collapsed="false">
      <c r="A5111" s="35"/>
      <c r="B5111" s="35"/>
      <c r="G5111" s="0" t="str">
        <f aca="false">IF(A5111="","",IF(AND(A5111&gt;=Debut,A5111&lt;Fin),1,0))</f>
        <v/>
      </c>
      <c r="H5111" s="0" t="str">
        <f aca="false">IF(G5111=1,INT(ROUND((A5111-Debut)*86400,0)/600),"")</f>
        <v/>
      </c>
      <c r="I5111" s="0" t="str">
        <f aca="false">IF(G5111=1,INT(ROUND((A5111-Debut)*86400,0)/3600),"")</f>
        <v/>
      </c>
      <c r="J5111" s="0" t="str">
        <f aca="false">IF(OR(A5111="",B5111=""),"",ROUND((B5111-A5111)*86400,0))</f>
        <v/>
      </c>
      <c r="K5111" s="37" t="str">
        <f aca="false">IF(G5111=1,IF(COUNTIFS($C:$C,C5111,$G:$G,1,$A:$A,"&gt;="&amp;(A5111-FenetreInterm/86400),$A:$A,"&lt;="&amp;A5111)&gt;=NbInterm,1,0),"")</f>
        <v/>
      </c>
      <c r="L5111" s="37" t="str">
        <f aca="false">IF(G5111=1,IF(B5111="",0,IF(J5111&lt;SeuilFugitive,1,0)),"")</f>
        <v/>
      </c>
      <c r="M5111" s="37" t="str">
        <f aca="false">IF(G5111=1,IF(B5111="",IF((Fin-A5111)*24&gt;SeuilFigee,1,0),IF(J5111&gt;SeuilFigee*3600,1,0)),"")</f>
        <v/>
      </c>
      <c r="N5111" s="0" t="str">
        <f aca="false">IF(G5111=1,IF(COUNTIF(H$2:H5111,H5111)=1,COUNTIF($H:$H,H5111),""),"")</f>
        <v/>
      </c>
      <c r="O5111" s="0" t="str">
        <f aca="false">IF(G5111=1,IF(COUNTIF(I$2:I5111,I5111)=1,COUNTIF($I:$I,I5111),""),"")</f>
        <v/>
      </c>
      <c r="P5111" s="38" t="str">
        <f aca="false">IF(G5111=1,IF(COUNTIFS(C$2:C5111,C5111,G$2:G5111,1)=1,COUNTIFS($C:$C,C5111,$G:$G,1)+ROW()/10000000,""),"")</f>
        <v/>
      </c>
      <c r="Q5111" s="0" t="str">
        <f aca="false">IF(K5111=1,IF(COUNTIFS(C$2:C5111,C5111,K$2:K5111,1)=1,1,0),"")</f>
        <v/>
      </c>
      <c r="R5111" s="0" t="str">
        <f aca="false">IF(M5111=1,IF(COUNTIFS(C$2:C5111,C5111,M$2:M5111,1)=1,1,0),"")</f>
        <v/>
      </c>
      <c r="S5111" s="0" t="str">
        <f aca="false">IF(L5111=1,IF(COUNTIFS(C$2:C5111,C5111,L$2:L5111,1)=1,1,0),"")</f>
        <v/>
      </c>
      <c r="T5111" s="38" t="str">
        <f aca="false">IF(N5111="","",N5111+ROW()/10000000)</f>
        <v/>
      </c>
      <c r="U5111" s="0" t="str">
        <f aca="false">IF(G5111=1,IF(B5111="",1,0),"")</f>
        <v/>
      </c>
    </row>
    <row r="5112" customFormat="false" ht="15" hidden="false" customHeight="false" outlineLevel="0" collapsed="false">
      <c r="A5112" s="35"/>
      <c r="B5112" s="35"/>
      <c r="G5112" s="0" t="str">
        <f aca="false">IF(A5112="","",IF(AND(A5112&gt;=Debut,A5112&lt;Fin),1,0))</f>
        <v/>
      </c>
      <c r="H5112" s="0" t="str">
        <f aca="false">IF(G5112=1,INT(ROUND((A5112-Debut)*86400,0)/600),"")</f>
        <v/>
      </c>
      <c r="I5112" s="0" t="str">
        <f aca="false">IF(G5112=1,INT(ROUND((A5112-Debut)*86400,0)/3600),"")</f>
        <v/>
      </c>
      <c r="J5112" s="0" t="str">
        <f aca="false">IF(OR(A5112="",B5112=""),"",ROUND((B5112-A5112)*86400,0))</f>
        <v/>
      </c>
      <c r="K5112" s="37" t="str">
        <f aca="false">IF(G5112=1,IF(COUNTIFS($C:$C,C5112,$G:$G,1,$A:$A,"&gt;="&amp;(A5112-FenetreInterm/86400),$A:$A,"&lt;="&amp;A5112)&gt;=NbInterm,1,0),"")</f>
        <v/>
      </c>
      <c r="L5112" s="37" t="str">
        <f aca="false">IF(G5112=1,IF(B5112="",0,IF(J5112&lt;SeuilFugitive,1,0)),"")</f>
        <v/>
      </c>
      <c r="M5112" s="37" t="str">
        <f aca="false">IF(G5112=1,IF(B5112="",IF((Fin-A5112)*24&gt;SeuilFigee,1,0),IF(J5112&gt;SeuilFigee*3600,1,0)),"")</f>
        <v/>
      </c>
      <c r="N5112" s="0" t="str">
        <f aca="false">IF(G5112=1,IF(COUNTIF(H$2:H5112,H5112)=1,COUNTIF($H:$H,H5112),""),"")</f>
        <v/>
      </c>
      <c r="O5112" s="0" t="str">
        <f aca="false">IF(G5112=1,IF(COUNTIF(I$2:I5112,I5112)=1,COUNTIF($I:$I,I5112),""),"")</f>
        <v/>
      </c>
      <c r="P5112" s="38" t="str">
        <f aca="false">IF(G5112=1,IF(COUNTIFS(C$2:C5112,C5112,G$2:G5112,1)=1,COUNTIFS($C:$C,C5112,$G:$G,1)+ROW()/10000000,""),"")</f>
        <v/>
      </c>
      <c r="Q5112" s="0" t="str">
        <f aca="false">IF(K5112=1,IF(COUNTIFS(C$2:C5112,C5112,K$2:K5112,1)=1,1,0),"")</f>
        <v/>
      </c>
      <c r="R5112" s="0" t="str">
        <f aca="false">IF(M5112=1,IF(COUNTIFS(C$2:C5112,C5112,M$2:M5112,1)=1,1,0),"")</f>
        <v/>
      </c>
      <c r="S5112" s="0" t="str">
        <f aca="false">IF(L5112=1,IF(COUNTIFS(C$2:C5112,C5112,L$2:L5112,1)=1,1,0),"")</f>
        <v/>
      </c>
      <c r="T5112" s="38" t="str">
        <f aca="false">IF(N5112="","",N5112+ROW()/10000000)</f>
        <v/>
      </c>
      <c r="U5112" s="0" t="str">
        <f aca="false">IF(G5112=1,IF(B5112="",1,0),"")</f>
        <v/>
      </c>
    </row>
    <row r="5113" customFormat="false" ht="15" hidden="false" customHeight="false" outlineLevel="0" collapsed="false">
      <c r="A5113" s="35"/>
      <c r="B5113" s="35"/>
      <c r="G5113" s="0" t="str">
        <f aca="false">IF(A5113="","",IF(AND(A5113&gt;=Debut,A5113&lt;Fin),1,0))</f>
        <v/>
      </c>
      <c r="H5113" s="0" t="str">
        <f aca="false">IF(G5113=1,INT(ROUND((A5113-Debut)*86400,0)/600),"")</f>
        <v/>
      </c>
      <c r="I5113" s="0" t="str">
        <f aca="false">IF(G5113=1,INT(ROUND((A5113-Debut)*86400,0)/3600),"")</f>
        <v/>
      </c>
      <c r="J5113" s="0" t="str">
        <f aca="false">IF(OR(A5113="",B5113=""),"",ROUND((B5113-A5113)*86400,0))</f>
        <v/>
      </c>
      <c r="K5113" s="37" t="str">
        <f aca="false">IF(G5113=1,IF(COUNTIFS($C:$C,C5113,$G:$G,1,$A:$A,"&gt;="&amp;(A5113-FenetreInterm/86400),$A:$A,"&lt;="&amp;A5113)&gt;=NbInterm,1,0),"")</f>
        <v/>
      </c>
      <c r="L5113" s="37" t="str">
        <f aca="false">IF(G5113=1,IF(B5113="",0,IF(J5113&lt;SeuilFugitive,1,0)),"")</f>
        <v/>
      </c>
      <c r="M5113" s="37" t="str">
        <f aca="false">IF(G5113=1,IF(B5113="",IF((Fin-A5113)*24&gt;SeuilFigee,1,0),IF(J5113&gt;SeuilFigee*3600,1,0)),"")</f>
        <v/>
      </c>
      <c r="N5113" s="0" t="str">
        <f aca="false">IF(G5113=1,IF(COUNTIF(H$2:H5113,H5113)=1,COUNTIF($H:$H,H5113),""),"")</f>
        <v/>
      </c>
      <c r="O5113" s="0" t="str">
        <f aca="false">IF(G5113=1,IF(COUNTIF(I$2:I5113,I5113)=1,COUNTIF($I:$I,I5113),""),"")</f>
        <v/>
      </c>
      <c r="P5113" s="38" t="str">
        <f aca="false">IF(G5113=1,IF(COUNTIFS(C$2:C5113,C5113,G$2:G5113,1)=1,COUNTIFS($C:$C,C5113,$G:$G,1)+ROW()/10000000,""),"")</f>
        <v/>
      </c>
      <c r="Q5113" s="0" t="str">
        <f aca="false">IF(K5113=1,IF(COUNTIFS(C$2:C5113,C5113,K$2:K5113,1)=1,1,0),"")</f>
        <v/>
      </c>
      <c r="R5113" s="0" t="str">
        <f aca="false">IF(M5113=1,IF(COUNTIFS(C$2:C5113,C5113,M$2:M5113,1)=1,1,0),"")</f>
        <v/>
      </c>
      <c r="S5113" s="0" t="str">
        <f aca="false">IF(L5113=1,IF(COUNTIFS(C$2:C5113,C5113,L$2:L5113,1)=1,1,0),"")</f>
        <v/>
      </c>
      <c r="T5113" s="38" t="str">
        <f aca="false">IF(N5113="","",N5113+ROW()/10000000)</f>
        <v/>
      </c>
      <c r="U5113" s="0" t="str">
        <f aca="false">IF(G5113=1,IF(B5113="",1,0),"")</f>
        <v/>
      </c>
    </row>
    <row r="5114" customFormat="false" ht="15" hidden="false" customHeight="false" outlineLevel="0" collapsed="false">
      <c r="A5114" s="35"/>
      <c r="B5114" s="35"/>
      <c r="G5114" s="0" t="str">
        <f aca="false">IF(A5114="","",IF(AND(A5114&gt;=Debut,A5114&lt;Fin),1,0))</f>
        <v/>
      </c>
      <c r="H5114" s="0" t="str">
        <f aca="false">IF(G5114=1,INT(ROUND((A5114-Debut)*86400,0)/600),"")</f>
        <v/>
      </c>
      <c r="I5114" s="0" t="str">
        <f aca="false">IF(G5114=1,INT(ROUND((A5114-Debut)*86400,0)/3600),"")</f>
        <v/>
      </c>
      <c r="J5114" s="0" t="str">
        <f aca="false">IF(OR(A5114="",B5114=""),"",ROUND((B5114-A5114)*86400,0))</f>
        <v/>
      </c>
      <c r="K5114" s="37" t="str">
        <f aca="false">IF(G5114=1,IF(COUNTIFS($C:$C,C5114,$G:$G,1,$A:$A,"&gt;="&amp;(A5114-FenetreInterm/86400),$A:$A,"&lt;="&amp;A5114)&gt;=NbInterm,1,0),"")</f>
        <v/>
      </c>
      <c r="L5114" s="37" t="str">
        <f aca="false">IF(G5114=1,IF(B5114="",0,IF(J5114&lt;SeuilFugitive,1,0)),"")</f>
        <v/>
      </c>
      <c r="M5114" s="37" t="str">
        <f aca="false">IF(G5114=1,IF(B5114="",IF((Fin-A5114)*24&gt;SeuilFigee,1,0),IF(J5114&gt;SeuilFigee*3600,1,0)),"")</f>
        <v/>
      </c>
      <c r="N5114" s="0" t="str">
        <f aca="false">IF(G5114=1,IF(COUNTIF(H$2:H5114,H5114)=1,COUNTIF($H:$H,H5114),""),"")</f>
        <v/>
      </c>
      <c r="O5114" s="0" t="str">
        <f aca="false">IF(G5114=1,IF(COUNTIF(I$2:I5114,I5114)=1,COUNTIF($I:$I,I5114),""),"")</f>
        <v/>
      </c>
      <c r="P5114" s="38" t="str">
        <f aca="false">IF(G5114=1,IF(COUNTIFS(C$2:C5114,C5114,G$2:G5114,1)=1,COUNTIFS($C:$C,C5114,$G:$G,1)+ROW()/10000000,""),"")</f>
        <v/>
      </c>
      <c r="Q5114" s="0" t="str">
        <f aca="false">IF(K5114=1,IF(COUNTIFS(C$2:C5114,C5114,K$2:K5114,1)=1,1,0),"")</f>
        <v/>
      </c>
      <c r="R5114" s="0" t="str">
        <f aca="false">IF(M5114=1,IF(COUNTIFS(C$2:C5114,C5114,M$2:M5114,1)=1,1,0),"")</f>
        <v/>
      </c>
      <c r="S5114" s="0" t="str">
        <f aca="false">IF(L5114=1,IF(COUNTIFS(C$2:C5114,C5114,L$2:L5114,1)=1,1,0),"")</f>
        <v/>
      </c>
      <c r="T5114" s="38" t="str">
        <f aca="false">IF(N5114="","",N5114+ROW()/10000000)</f>
        <v/>
      </c>
      <c r="U5114" s="0" t="str">
        <f aca="false">IF(G5114=1,IF(B5114="",1,0),"")</f>
        <v/>
      </c>
    </row>
    <row r="5115" customFormat="false" ht="15" hidden="false" customHeight="false" outlineLevel="0" collapsed="false">
      <c r="A5115" s="35"/>
      <c r="B5115" s="35"/>
      <c r="G5115" s="0" t="str">
        <f aca="false">IF(A5115="","",IF(AND(A5115&gt;=Debut,A5115&lt;Fin),1,0))</f>
        <v/>
      </c>
      <c r="H5115" s="0" t="str">
        <f aca="false">IF(G5115=1,INT(ROUND((A5115-Debut)*86400,0)/600),"")</f>
        <v/>
      </c>
      <c r="I5115" s="0" t="str">
        <f aca="false">IF(G5115=1,INT(ROUND((A5115-Debut)*86400,0)/3600),"")</f>
        <v/>
      </c>
      <c r="J5115" s="0" t="str">
        <f aca="false">IF(OR(A5115="",B5115=""),"",ROUND((B5115-A5115)*86400,0))</f>
        <v/>
      </c>
      <c r="K5115" s="37" t="str">
        <f aca="false">IF(G5115=1,IF(COUNTIFS($C:$C,C5115,$G:$G,1,$A:$A,"&gt;="&amp;(A5115-FenetreInterm/86400),$A:$A,"&lt;="&amp;A5115)&gt;=NbInterm,1,0),"")</f>
        <v/>
      </c>
      <c r="L5115" s="37" t="str">
        <f aca="false">IF(G5115=1,IF(B5115="",0,IF(J5115&lt;SeuilFugitive,1,0)),"")</f>
        <v/>
      </c>
      <c r="M5115" s="37" t="str">
        <f aca="false">IF(G5115=1,IF(B5115="",IF((Fin-A5115)*24&gt;SeuilFigee,1,0),IF(J5115&gt;SeuilFigee*3600,1,0)),"")</f>
        <v/>
      </c>
      <c r="N5115" s="0" t="str">
        <f aca="false">IF(G5115=1,IF(COUNTIF(H$2:H5115,H5115)=1,COUNTIF($H:$H,H5115),""),"")</f>
        <v/>
      </c>
      <c r="O5115" s="0" t="str">
        <f aca="false">IF(G5115=1,IF(COUNTIF(I$2:I5115,I5115)=1,COUNTIF($I:$I,I5115),""),"")</f>
        <v/>
      </c>
      <c r="P5115" s="38" t="str">
        <f aca="false">IF(G5115=1,IF(COUNTIFS(C$2:C5115,C5115,G$2:G5115,1)=1,COUNTIFS($C:$C,C5115,$G:$G,1)+ROW()/10000000,""),"")</f>
        <v/>
      </c>
      <c r="Q5115" s="0" t="str">
        <f aca="false">IF(K5115=1,IF(COUNTIFS(C$2:C5115,C5115,K$2:K5115,1)=1,1,0),"")</f>
        <v/>
      </c>
      <c r="R5115" s="0" t="str">
        <f aca="false">IF(M5115=1,IF(COUNTIFS(C$2:C5115,C5115,M$2:M5115,1)=1,1,0),"")</f>
        <v/>
      </c>
      <c r="S5115" s="0" t="str">
        <f aca="false">IF(L5115=1,IF(COUNTIFS(C$2:C5115,C5115,L$2:L5115,1)=1,1,0),"")</f>
        <v/>
      </c>
      <c r="T5115" s="38" t="str">
        <f aca="false">IF(N5115="","",N5115+ROW()/10000000)</f>
        <v/>
      </c>
      <c r="U5115" s="0" t="str">
        <f aca="false">IF(G5115=1,IF(B5115="",1,0),"")</f>
        <v/>
      </c>
    </row>
    <row r="5116" customFormat="false" ht="15" hidden="false" customHeight="false" outlineLevel="0" collapsed="false">
      <c r="A5116" s="35"/>
      <c r="B5116" s="35"/>
      <c r="G5116" s="0" t="str">
        <f aca="false">IF(A5116="","",IF(AND(A5116&gt;=Debut,A5116&lt;Fin),1,0))</f>
        <v/>
      </c>
      <c r="H5116" s="0" t="str">
        <f aca="false">IF(G5116=1,INT(ROUND((A5116-Debut)*86400,0)/600),"")</f>
        <v/>
      </c>
      <c r="I5116" s="0" t="str">
        <f aca="false">IF(G5116=1,INT(ROUND((A5116-Debut)*86400,0)/3600),"")</f>
        <v/>
      </c>
      <c r="J5116" s="0" t="str">
        <f aca="false">IF(OR(A5116="",B5116=""),"",ROUND((B5116-A5116)*86400,0))</f>
        <v/>
      </c>
      <c r="K5116" s="37" t="str">
        <f aca="false">IF(G5116=1,IF(COUNTIFS($C:$C,C5116,$G:$G,1,$A:$A,"&gt;="&amp;(A5116-FenetreInterm/86400),$A:$A,"&lt;="&amp;A5116)&gt;=NbInterm,1,0),"")</f>
        <v/>
      </c>
      <c r="L5116" s="37" t="str">
        <f aca="false">IF(G5116=1,IF(B5116="",0,IF(J5116&lt;SeuilFugitive,1,0)),"")</f>
        <v/>
      </c>
      <c r="M5116" s="37" t="str">
        <f aca="false">IF(G5116=1,IF(B5116="",IF((Fin-A5116)*24&gt;SeuilFigee,1,0),IF(J5116&gt;SeuilFigee*3600,1,0)),"")</f>
        <v/>
      </c>
      <c r="N5116" s="0" t="str">
        <f aca="false">IF(G5116=1,IF(COUNTIF(H$2:H5116,H5116)=1,COUNTIF($H:$H,H5116),""),"")</f>
        <v/>
      </c>
      <c r="O5116" s="0" t="str">
        <f aca="false">IF(G5116=1,IF(COUNTIF(I$2:I5116,I5116)=1,COUNTIF($I:$I,I5116),""),"")</f>
        <v/>
      </c>
      <c r="P5116" s="38" t="str">
        <f aca="false">IF(G5116=1,IF(COUNTIFS(C$2:C5116,C5116,G$2:G5116,1)=1,COUNTIFS($C:$C,C5116,$G:$G,1)+ROW()/10000000,""),"")</f>
        <v/>
      </c>
      <c r="Q5116" s="0" t="str">
        <f aca="false">IF(K5116=1,IF(COUNTIFS(C$2:C5116,C5116,K$2:K5116,1)=1,1,0),"")</f>
        <v/>
      </c>
      <c r="R5116" s="0" t="str">
        <f aca="false">IF(M5116=1,IF(COUNTIFS(C$2:C5116,C5116,M$2:M5116,1)=1,1,0),"")</f>
        <v/>
      </c>
      <c r="S5116" s="0" t="str">
        <f aca="false">IF(L5116=1,IF(COUNTIFS(C$2:C5116,C5116,L$2:L5116,1)=1,1,0),"")</f>
        <v/>
      </c>
      <c r="T5116" s="38" t="str">
        <f aca="false">IF(N5116="","",N5116+ROW()/10000000)</f>
        <v/>
      </c>
      <c r="U5116" s="0" t="str">
        <f aca="false">IF(G5116=1,IF(B5116="",1,0),"")</f>
        <v/>
      </c>
    </row>
    <row r="5117" customFormat="false" ht="15" hidden="false" customHeight="false" outlineLevel="0" collapsed="false">
      <c r="A5117" s="35"/>
      <c r="B5117" s="35"/>
      <c r="G5117" s="0" t="str">
        <f aca="false">IF(A5117="","",IF(AND(A5117&gt;=Debut,A5117&lt;Fin),1,0))</f>
        <v/>
      </c>
      <c r="H5117" s="0" t="str">
        <f aca="false">IF(G5117=1,INT(ROUND((A5117-Debut)*86400,0)/600),"")</f>
        <v/>
      </c>
      <c r="I5117" s="0" t="str">
        <f aca="false">IF(G5117=1,INT(ROUND((A5117-Debut)*86400,0)/3600),"")</f>
        <v/>
      </c>
      <c r="J5117" s="0" t="str">
        <f aca="false">IF(OR(A5117="",B5117=""),"",ROUND((B5117-A5117)*86400,0))</f>
        <v/>
      </c>
      <c r="K5117" s="37" t="str">
        <f aca="false">IF(G5117=1,IF(COUNTIFS($C:$C,C5117,$G:$G,1,$A:$A,"&gt;="&amp;(A5117-FenetreInterm/86400),$A:$A,"&lt;="&amp;A5117)&gt;=NbInterm,1,0),"")</f>
        <v/>
      </c>
      <c r="L5117" s="37" t="str">
        <f aca="false">IF(G5117=1,IF(B5117="",0,IF(J5117&lt;SeuilFugitive,1,0)),"")</f>
        <v/>
      </c>
      <c r="M5117" s="37" t="str">
        <f aca="false">IF(G5117=1,IF(B5117="",IF((Fin-A5117)*24&gt;SeuilFigee,1,0),IF(J5117&gt;SeuilFigee*3600,1,0)),"")</f>
        <v/>
      </c>
      <c r="N5117" s="0" t="str">
        <f aca="false">IF(G5117=1,IF(COUNTIF(H$2:H5117,H5117)=1,COUNTIF($H:$H,H5117),""),"")</f>
        <v/>
      </c>
      <c r="O5117" s="0" t="str">
        <f aca="false">IF(G5117=1,IF(COUNTIF(I$2:I5117,I5117)=1,COUNTIF($I:$I,I5117),""),"")</f>
        <v/>
      </c>
      <c r="P5117" s="38" t="str">
        <f aca="false">IF(G5117=1,IF(COUNTIFS(C$2:C5117,C5117,G$2:G5117,1)=1,COUNTIFS($C:$C,C5117,$G:$G,1)+ROW()/10000000,""),"")</f>
        <v/>
      </c>
      <c r="Q5117" s="0" t="str">
        <f aca="false">IF(K5117=1,IF(COUNTIFS(C$2:C5117,C5117,K$2:K5117,1)=1,1,0),"")</f>
        <v/>
      </c>
      <c r="R5117" s="0" t="str">
        <f aca="false">IF(M5117=1,IF(COUNTIFS(C$2:C5117,C5117,M$2:M5117,1)=1,1,0),"")</f>
        <v/>
      </c>
      <c r="S5117" s="0" t="str">
        <f aca="false">IF(L5117=1,IF(COUNTIFS(C$2:C5117,C5117,L$2:L5117,1)=1,1,0),"")</f>
        <v/>
      </c>
      <c r="T5117" s="38" t="str">
        <f aca="false">IF(N5117="","",N5117+ROW()/10000000)</f>
        <v/>
      </c>
      <c r="U5117" s="0" t="str">
        <f aca="false">IF(G5117=1,IF(B5117="",1,0),"")</f>
        <v/>
      </c>
    </row>
    <row r="5118" customFormat="false" ht="15" hidden="false" customHeight="false" outlineLevel="0" collapsed="false">
      <c r="A5118" s="35"/>
      <c r="B5118" s="35"/>
      <c r="G5118" s="0" t="str">
        <f aca="false">IF(A5118="","",IF(AND(A5118&gt;=Debut,A5118&lt;Fin),1,0))</f>
        <v/>
      </c>
      <c r="H5118" s="0" t="str">
        <f aca="false">IF(G5118=1,INT(ROUND((A5118-Debut)*86400,0)/600),"")</f>
        <v/>
      </c>
      <c r="I5118" s="0" t="str">
        <f aca="false">IF(G5118=1,INT(ROUND((A5118-Debut)*86400,0)/3600),"")</f>
        <v/>
      </c>
      <c r="J5118" s="0" t="str">
        <f aca="false">IF(OR(A5118="",B5118=""),"",ROUND((B5118-A5118)*86400,0))</f>
        <v/>
      </c>
      <c r="K5118" s="37" t="str">
        <f aca="false">IF(G5118=1,IF(COUNTIFS($C:$C,C5118,$G:$G,1,$A:$A,"&gt;="&amp;(A5118-FenetreInterm/86400),$A:$A,"&lt;="&amp;A5118)&gt;=NbInterm,1,0),"")</f>
        <v/>
      </c>
      <c r="L5118" s="37" t="str">
        <f aca="false">IF(G5118=1,IF(B5118="",0,IF(J5118&lt;SeuilFugitive,1,0)),"")</f>
        <v/>
      </c>
      <c r="M5118" s="37" t="str">
        <f aca="false">IF(G5118=1,IF(B5118="",IF((Fin-A5118)*24&gt;SeuilFigee,1,0),IF(J5118&gt;SeuilFigee*3600,1,0)),"")</f>
        <v/>
      </c>
      <c r="N5118" s="0" t="str">
        <f aca="false">IF(G5118=1,IF(COUNTIF(H$2:H5118,H5118)=1,COUNTIF($H:$H,H5118),""),"")</f>
        <v/>
      </c>
      <c r="O5118" s="0" t="str">
        <f aca="false">IF(G5118=1,IF(COUNTIF(I$2:I5118,I5118)=1,COUNTIF($I:$I,I5118),""),"")</f>
        <v/>
      </c>
      <c r="P5118" s="38" t="str">
        <f aca="false">IF(G5118=1,IF(COUNTIFS(C$2:C5118,C5118,G$2:G5118,1)=1,COUNTIFS($C:$C,C5118,$G:$G,1)+ROW()/10000000,""),"")</f>
        <v/>
      </c>
      <c r="Q5118" s="0" t="str">
        <f aca="false">IF(K5118=1,IF(COUNTIFS(C$2:C5118,C5118,K$2:K5118,1)=1,1,0),"")</f>
        <v/>
      </c>
      <c r="R5118" s="0" t="str">
        <f aca="false">IF(M5118=1,IF(COUNTIFS(C$2:C5118,C5118,M$2:M5118,1)=1,1,0),"")</f>
        <v/>
      </c>
      <c r="S5118" s="0" t="str">
        <f aca="false">IF(L5118=1,IF(COUNTIFS(C$2:C5118,C5118,L$2:L5118,1)=1,1,0),"")</f>
        <v/>
      </c>
      <c r="T5118" s="38" t="str">
        <f aca="false">IF(N5118="","",N5118+ROW()/10000000)</f>
        <v/>
      </c>
      <c r="U5118" s="0" t="str">
        <f aca="false">IF(G5118=1,IF(B5118="",1,0),"")</f>
        <v/>
      </c>
    </row>
    <row r="5119" customFormat="false" ht="15" hidden="false" customHeight="false" outlineLevel="0" collapsed="false">
      <c r="A5119" s="35"/>
      <c r="B5119" s="35"/>
      <c r="G5119" s="0" t="str">
        <f aca="false">IF(A5119="","",IF(AND(A5119&gt;=Debut,A5119&lt;Fin),1,0))</f>
        <v/>
      </c>
      <c r="H5119" s="0" t="str">
        <f aca="false">IF(G5119=1,INT(ROUND((A5119-Debut)*86400,0)/600),"")</f>
        <v/>
      </c>
      <c r="I5119" s="0" t="str">
        <f aca="false">IF(G5119=1,INT(ROUND((A5119-Debut)*86400,0)/3600),"")</f>
        <v/>
      </c>
      <c r="J5119" s="0" t="str">
        <f aca="false">IF(OR(A5119="",B5119=""),"",ROUND((B5119-A5119)*86400,0))</f>
        <v/>
      </c>
      <c r="K5119" s="37" t="str">
        <f aca="false">IF(G5119=1,IF(COUNTIFS($C:$C,C5119,$G:$G,1,$A:$A,"&gt;="&amp;(A5119-FenetreInterm/86400),$A:$A,"&lt;="&amp;A5119)&gt;=NbInterm,1,0),"")</f>
        <v/>
      </c>
      <c r="L5119" s="37" t="str">
        <f aca="false">IF(G5119=1,IF(B5119="",0,IF(J5119&lt;SeuilFugitive,1,0)),"")</f>
        <v/>
      </c>
      <c r="M5119" s="37" t="str">
        <f aca="false">IF(G5119=1,IF(B5119="",IF((Fin-A5119)*24&gt;SeuilFigee,1,0),IF(J5119&gt;SeuilFigee*3600,1,0)),"")</f>
        <v/>
      </c>
      <c r="N5119" s="0" t="str">
        <f aca="false">IF(G5119=1,IF(COUNTIF(H$2:H5119,H5119)=1,COUNTIF($H:$H,H5119),""),"")</f>
        <v/>
      </c>
      <c r="O5119" s="0" t="str">
        <f aca="false">IF(G5119=1,IF(COUNTIF(I$2:I5119,I5119)=1,COUNTIF($I:$I,I5119),""),"")</f>
        <v/>
      </c>
      <c r="P5119" s="38" t="str">
        <f aca="false">IF(G5119=1,IF(COUNTIFS(C$2:C5119,C5119,G$2:G5119,1)=1,COUNTIFS($C:$C,C5119,$G:$G,1)+ROW()/10000000,""),"")</f>
        <v/>
      </c>
      <c r="Q5119" s="0" t="str">
        <f aca="false">IF(K5119=1,IF(COUNTIFS(C$2:C5119,C5119,K$2:K5119,1)=1,1,0),"")</f>
        <v/>
      </c>
      <c r="R5119" s="0" t="str">
        <f aca="false">IF(M5119=1,IF(COUNTIFS(C$2:C5119,C5119,M$2:M5119,1)=1,1,0),"")</f>
        <v/>
      </c>
      <c r="S5119" s="0" t="str">
        <f aca="false">IF(L5119=1,IF(COUNTIFS(C$2:C5119,C5119,L$2:L5119,1)=1,1,0),"")</f>
        <v/>
      </c>
      <c r="T5119" s="38" t="str">
        <f aca="false">IF(N5119="","",N5119+ROW()/10000000)</f>
        <v/>
      </c>
      <c r="U5119" s="0" t="str">
        <f aca="false">IF(G5119=1,IF(B5119="",1,0),"")</f>
        <v/>
      </c>
    </row>
    <row r="5120" customFormat="false" ht="15" hidden="false" customHeight="false" outlineLevel="0" collapsed="false">
      <c r="A5120" s="35"/>
      <c r="B5120" s="35"/>
      <c r="G5120" s="0" t="str">
        <f aca="false">IF(A5120="","",IF(AND(A5120&gt;=Debut,A5120&lt;Fin),1,0))</f>
        <v/>
      </c>
      <c r="H5120" s="0" t="str">
        <f aca="false">IF(G5120=1,INT(ROUND((A5120-Debut)*86400,0)/600),"")</f>
        <v/>
      </c>
      <c r="I5120" s="0" t="str">
        <f aca="false">IF(G5120=1,INT(ROUND((A5120-Debut)*86400,0)/3600),"")</f>
        <v/>
      </c>
      <c r="J5120" s="0" t="str">
        <f aca="false">IF(OR(A5120="",B5120=""),"",ROUND((B5120-A5120)*86400,0))</f>
        <v/>
      </c>
      <c r="K5120" s="37" t="str">
        <f aca="false">IF(G5120=1,IF(COUNTIFS($C:$C,C5120,$G:$G,1,$A:$A,"&gt;="&amp;(A5120-FenetreInterm/86400),$A:$A,"&lt;="&amp;A5120)&gt;=NbInterm,1,0),"")</f>
        <v/>
      </c>
      <c r="L5120" s="37" t="str">
        <f aca="false">IF(G5120=1,IF(B5120="",0,IF(J5120&lt;SeuilFugitive,1,0)),"")</f>
        <v/>
      </c>
      <c r="M5120" s="37" t="str">
        <f aca="false">IF(G5120=1,IF(B5120="",IF((Fin-A5120)*24&gt;SeuilFigee,1,0),IF(J5120&gt;SeuilFigee*3600,1,0)),"")</f>
        <v/>
      </c>
      <c r="N5120" s="0" t="str">
        <f aca="false">IF(G5120=1,IF(COUNTIF(H$2:H5120,H5120)=1,COUNTIF($H:$H,H5120),""),"")</f>
        <v/>
      </c>
      <c r="O5120" s="0" t="str">
        <f aca="false">IF(G5120=1,IF(COUNTIF(I$2:I5120,I5120)=1,COUNTIF($I:$I,I5120),""),"")</f>
        <v/>
      </c>
      <c r="P5120" s="38" t="str">
        <f aca="false">IF(G5120=1,IF(COUNTIFS(C$2:C5120,C5120,G$2:G5120,1)=1,COUNTIFS($C:$C,C5120,$G:$G,1)+ROW()/10000000,""),"")</f>
        <v/>
      </c>
      <c r="Q5120" s="0" t="str">
        <f aca="false">IF(K5120=1,IF(COUNTIFS(C$2:C5120,C5120,K$2:K5120,1)=1,1,0),"")</f>
        <v/>
      </c>
      <c r="R5120" s="0" t="str">
        <f aca="false">IF(M5120=1,IF(COUNTIFS(C$2:C5120,C5120,M$2:M5120,1)=1,1,0),"")</f>
        <v/>
      </c>
      <c r="S5120" s="0" t="str">
        <f aca="false">IF(L5120=1,IF(COUNTIFS(C$2:C5120,C5120,L$2:L5120,1)=1,1,0),"")</f>
        <v/>
      </c>
      <c r="T5120" s="38" t="str">
        <f aca="false">IF(N5120="","",N5120+ROW()/10000000)</f>
        <v/>
      </c>
      <c r="U5120" s="0" t="str">
        <f aca="false">IF(G5120=1,IF(B5120="",1,0),"")</f>
        <v/>
      </c>
    </row>
    <row r="5121" customFormat="false" ht="15" hidden="false" customHeight="false" outlineLevel="0" collapsed="false">
      <c r="A5121" s="35"/>
      <c r="B5121" s="35"/>
      <c r="G5121" s="0" t="str">
        <f aca="false">IF(A5121="","",IF(AND(A5121&gt;=Debut,A5121&lt;Fin),1,0))</f>
        <v/>
      </c>
      <c r="H5121" s="0" t="str">
        <f aca="false">IF(G5121=1,INT(ROUND((A5121-Debut)*86400,0)/600),"")</f>
        <v/>
      </c>
      <c r="I5121" s="0" t="str">
        <f aca="false">IF(G5121=1,INT(ROUND((A5121-Debut)*86400,0)/3600),"")</f>
        <v/>
      </c>
      <c r="J5121" s="0" t="str">
        <f aca="false">IF(OR(A5121="",B5121=""),"",ROUND((B5121-A5121)*86400,0))</f>
        <v/>
      </c>
      <c r="K5121" s="37" t="str">
        <f aca="false">IF(G5121=1,IF(COUNTIFS($C:$C,C5121,$G:$G,1,$A:$A,"&gt;="&amp;(A5121-FenetreInterm/86400),$A:$A,"&lt;="&amp;A5121)&gt;=NbInterm,1,0),"")</f>
        <v/>
      </c>
      <c r="L5121" s="37" t="str">
        <f aca="false">IF(G5121=1,IF(B5121="",0,IF(J5121&lt;SeuilFugitive,1,0)),"")</f>
        <v/>
      </c>
      <c r="M5121" s="37" t="str">
        <f aca="false">IF(G5121=1,IF(B5121="",IF((Fin-A5121)*24&gt;SeuilFigee,1,0),IF(J5121&gt;SeuilFigee*3600,1,0)),"")</f>
        <v/>
      </c>
      <c r="N5121" s="0" t="str">
        <f aca="false">IF(G5121=1,IF(COUNTIF(H$2:H5121,H5121)=1,COUNTIF($H:$H,H5121),""),"")</f>
        <v/>
      </c>
      <c r="O5121" s="0" t="str">
        <f aca="false">IF(G5121=1,IF(COUNTIF(I$2:I5121,I5121)=1,COUNTIF($I:$I,I5121),""),"")</f>
        <v/>
      </c>
      <c r="P5121" s="38" t="str">
        <f aca="false">IF(G5121=1,IF(COUNTIFS(C$2:C5121,C5121,G$2:G5121,1)=1,COUNTIFS($C:$C,C5121,$G:$G,1)+ROW()/10000000,""),"")</f>
        <v/>
      </c>
      <c r="Q5121" s="0" t="str">
        <f aca="false">IF(K5121=1,IF(COUNTIFS(C$2:C5121,C5121,K$2:K5121,1)=1,1,0),"")</f>
        <v/>
      </c>
      <c r="R5121" s="0" t="str">
        <f aca="false">IF(M5121=1,IF(COUNTIFS(C$2:C5121,C5121,M$2:M5121,1)=1,1,0),"")</f>
        <v/>
      </c>
      <c r="S5121" s="0" t="str">
        <f aca="false">IF(L5121=1,IF(COUNTIFS(C$2:C5121,C5121,L$2:L5121,1)=1,1,0),"")</f>
        <v/>
      </c>
      <c r="T5121" s="38" t="str">
        <f aca="false">IF(N5121="","",N5121+ROW()/10000000)</f>
        <v/>
      </c>
      <c r="U5121" s="0" t="str">
        <f aca="false">IF(G5121=1,IF(B5121="",1,0),"")</f>
        <v/>
      </c>
    </row>
    <row r="5122" customFormat="false" ht="15" hidden="false" customHeight="false" outlineLevel="0" collapsed="false">
      <c r="A5122" s="35"/>
      <c r="B5122" s="35"/>
      <c r="G5122" s="0" t="str">
        <f aca="false">IF(A5122="","",IF(AND(A5122&gt;=Debut,A5122&lt;Fin),1,0))</f>
        <v/>
      </c>
      <c r="H5122" s="0" t="str">
        <f aca="false">IF(G5122=1,INT(ROUND((A5122-Debut)*86400,0)/600),"")</f>
        <v/>
      </c>
      <c r="I5122" s="0" t="str">
        <f aca="false">IF(G5122=1,INT(ROUND((A5122-Debut)*86400,0)/3600),"")</f>
        <v/>
      </c>
      <c r="J5122" s="0" t="str">
        <f aca="false">IF(OR(A5122="",B5122=""),"",ROUND((B5122-A5122)*86400,0))</f>
        <v/>
      </c>
      <c r="K5122" s="37" t="str">
        <f aca="false">IF(G5122=1,IF(COUNTIFS($C:$C,C5122,$G:$G,1,$A:$A,"&gt;="&amp;(A5122-FenetreInterm/86400),$A:$A,"&lt;="&amp;A5122)&gt;=NbInterm,1,0),"")</f>
        <v/>
      </c>
      <c r="L5122" s="37" t="str">
        <f aca="false">IF(G5122=1,IF(B5122="",0,IF(J5122&lt;SeuilFugitive,1,0)),"")</f>
        <v/>
      </c>
      <c r="M5122" s="37" t="str">
        <f aca="false">IF(G5122=1,IF(B5122="",IF((Fin-A5122)*24&gt;SeuilFigee,1,0),IF(J5122&gt;SeuilFigee*3600,1,0)),"")</f>
        <v/>
      </c>
      <c r="N5122" s="0" t="str">
        <f aca="false">IF(G5122=1,IF(COUNTIF(H$2:H5122,H5122)=1,COUNTIF($H:$H,H5122),""),"")</f>
        <v/>
      </c>
      <c r="O5122" s="0" t="str">
        <f aca="false">IF(G5122=1,IF(COUNTIF(I$2:I5122,I5122)=1,COUNTIF($I:$I,I5122),""),"")</f>
        <v/>
      </c>
      <c r="P5122" s="38" t="str">
        <f aca="false">IF(G5122=1,IF(COUNTIFS(C$2:C5122,C5122,G$2:G5122,1)=1,COUNTIFS($C:$C,C5122,$G:$G,1)+ROW()/10000000,""),"")</f>
        <v/>
      </c>
      <c r="Q5122" s="0" t="str">
        <f aca="false">IF(K5122=1,IF(COUNTIFS(C$2:C5122,C5122,K$2:K5122,1)=1,1,0),"")</f>
        <v/>
      </c>
      <c r="R5122" s="0" t="str">
        <f aca="false">IF(M5122=1,IF(COUNTIFS(C$2:C5122,C5122,M$2:M5122,1)=1,1,0),"")</f>
        <v/>
      </c>
      <c r="S5122" s="0" t="str">
        <f aca="false">IF(L5122=1,IF(COUNTIFS(C$2:C5122,C5122,L$2:L5122,1)=1,1,0),"")</f>
        <v/>
      </c>
      <c r="T5122" s="38" t="str">
        <f aca="false">IF(N5122="","",N5122+ROW()/10000000)</f>
        <v/>
      </c>
      <c r="U5122" s="0" t="str">
        <f aca="false">IF(G5122=1,IF(B5122="",1,0),"")</f>
        <v/>
      </c>
    </row>
    <row r="5123" customFormat="false" ht="15" hidden="false" customHeight="false" outlineLevel="0" collapsed="false">
      <c r="A5123" s="35"/>
      <c r="B5123" s="35"/>
      <c r="G5123" s="0" t="str">
        <f aca="false">IF(A5123="","",IF(AND(A5123&gt;=Debut,A5123&lt;Fin),1,0))</f>
        <v/>
      </c>
      <c r="H5123" s="0" t="str">
        <f aca="false">IF(G5123=1,INT(ROUND((A5123-Debut)*86400,0)/600),"")</f>
        <v/>
      </c>
      <c r="I5123" s="0" t="str">
        <f aca="false">IF(G5123=1,INT(ROUND((A5123-Debut)*86400,0)/3600),"")</f>
        <v/>
      </c>
      <c r="J5123" s="0" t="str">
        <f aca="false">IF(OR(A5123="",B5123=""),"",ROUND((B5123-A5123)*86400,0))</f>
        <v/>
      </c>
      <c r="K5123" s="37" t="str">
        <f aca="false">IF(G5123=1,IF(COUNTIFS($C:$C,C5123,$G:$G,1,$A:$A,"&gt;="&amp;(A5123-FenetreInterm/86400),$A:$A,"&lt;="&amp;A5123)&gt;=NbInterm,1,0),"")</f>
        <v/>
      </c>
      <c r="L5123" s="37" t="str">
        <f aca="false">IF(G5123=1,IF(B5123="",0,IF(J5123&lt;SeuilFugitive,1,0)),"")</f>
        <v/>
      </c>
      <c r="M5123" s="37" t="str">
        <f aca="false">IF(G5123=1,IF(B5123="",IF((Fin-A5123)*24&gt;SeuilFigee,1,0),IF(J5123&gt;SeuilFigee*3600,1,0)),"")</f>
        <v/>
      </c>
      <c r="N5123" s="0" t="str">
        <f aca="false">IF(G5123=1,IF(COUNTIF(H$2:H5123,H5123)=1,COUNTIF($H:$H,H5123),""),"")</f>
        <v/>
      </c>
      <c r="O5123" s="0" t="str">
        <f aca="false">IF(G5123=1,IF(COUNTIF(I$2:I5123,I5123)=1,COUNTIF($I:$I,I5123),""),"")</f>
        <v/>
      </c>
      <c r="P5123" s="38" t="str">
        <f aca="false">IF(G5123=1,IF(COUNTIFS(C$2:C5123,C5123,G$2:G5123,1)=1,COUNTIFS($C:$C,C5123,$G:$G,1)+ROW()/10000000,""),"")</f>
        <v/>
      </c>
      <c r="Q5123" s="0" t="str">
        <f aca="false">IF(K5123=1,IF(COUNTIFS(C$2:C5123,C5123,K$2:K5123,1)=1,1,0),"")</f>
        <v/>
      </c>
      <c r="R5123" s="0" t="str">
        <f aca="false">IF(M5123=1,IF(COUNTIFS(C$2:C5123,C5123,M$2:M5123,1)=1,1,0),"")</f>
        <v/>
      </c>
      <c r="S5123" s="0" t="str">
        <f aca="false">IF(L5123=1,IF(COUNTIFS(C$2:C5123,C5123,L$2:L5123,1)=1,1,0),"")</f>
        <v/>
      </c>
      <c r="T5123" s="38" t="str">
        <f aca="false">IF(N5123="","",N5123+ROW()/10000000)</f>
        <v/>
      </c>
      <c r="U5123" s="0" t="str">
        <f aca="false">IF(G5123=1,IF(B5123="",1,0),"")</f>
        <v/>
      </c>
    </row>
    <row r="5124" customFormat="false" ht="15" hidden="false" customHeight="false" outlineLevel="0" collapsed="false">
      <c r="A5124" s="35"/>
      <c r="B5124" s="35"/>
      <c r="G5124" s="0" t="str">
        <f aca="false">IF(A5124="","",IF(AND(A5124&gt;=Debut,A5124&lt;Fin),1,0))</f>
        <v/>
      </c>
      <c r="H5124" s="0" t="str">
        <f aca="false">IF(G5124=1,INT(ROUND((A5124-Debut)*86400,0)/600),"")</f>
        <v/>
      </c>
      <c r="I5124" s="0" t="str">
        <f aca="false">IF(G5124=1,INT(ROUND((A5124-Debut)*86400,0)/3600),"")</f>
        <v/>
      </c>
      <c r="J5124" s="0" t="str">
        <f aca="false">IF(OR(A5124="",B5124=""),"",ROUND((B5124-A5124)*86400,0))</f>
        <v/>
      </c>
      <c r="K5124" s="37" t="str">
        <f aca="false">IF(G5124=1,IF(COUNTIFS($C:$C,C5124,$G:$G,1,$A:$A,"&gt;="&amp;(A5124-FenetreInterm/86400),$A:$A,"&lt;="&amp;A5124)&gt;=NbInterm,1,0),"")</f>
        <v/>
      </c>
      <c r="L5124" s="37" t="str">
        <f aca="false">IF(G5124=1,IF(B5124="",0,IF(J5124&lt;SeuilFugitive,1,0)),"")</f>
        <v/>
      </c>
      <c r="M5124" s="37" t="str">
        <f aca="false">IF(G5124=1,IF(B5124="",IF((Fin-A5124)*24&gt;SeuilFigee,1,0),IF(J5124&gt;SeuilFigee*3600,1,0)),"")</f>
        <v/>
      </c>
      <c r="N5124" s="0" t="str">
        <f aca="false">IF(G5124=1,IF(COUNTIF(H$2:H5124,H5124)=1,COUNTIF($H:$H,H5124),""),"")</f>
        <v/>
      </c>
      <c r="O5124" s="0" t="str">
        <f aca="false">IF(G5124=1,IF(COUNTIF(I$2:I5124,I5124)=1,COUNTIF($I:$I,I5124),""),"")</f>
        <v/>
      </c>
      <c r="P5124" s="38" t="str">
        <f aca="false">IF(G5124=1,IF(COUNTIFS(C$2:C5124,C5124,G$2:G5124,1)=1,COUNTIFS($C:$C,C5124,$G:$G,1)+ROW()/10000000,""),"")</f>
        <v/>
      </c>
      <c r="Q5124" s="0" t="str">
        <f aca="false">IF(K5124=1,IF(COUNTIFS(C$2:C5124,C5124,K$2:K5124,1)=1,1,0),"")</f>
        <v/>
      </c>
      <c r="R5124" s="0" t="str">
        <f aca="false">IF(M5124=1,IF(COUNTIFS(C$2:C5124,C5124,M$2:M5124,1)=1,1,0),"")</f>
        <v/>
      </c>
      <c r="S5124" s="0" t="str">
        <f aca="false">IF(L5124=1,IF(COUNTIFS(C$2:C5124,C5124,L$2:L5124,1)=1,1,0),"")</f>
        <v/>
      </c>
      <c r="T5124" s="38" t="str">
        <f aca="false">IF(N5124="","",N5124+ROW()/10000000)</f>
        <v/>
      </c>
      <c r="U5124" s="0" t="str">
        <f aca="false">IF(G5124=1,IF(B5124="",1,0),"")</f>
        <v/>
      </c>
    </row>
    <row r="5125" customFormat="false" ht="15" hidden="false" customHeight="false" outlineLevel="0" collapsed="false">
      <c r="A5125" s="35"/>
      <c r="B5125" s="35"/>
      <c r="G5125" s="0" t="str">
        <f aca="false">IF(A5125="","",IF(AND(A5125&gt;=Debut,A5125&lt;Fin),1,0))</f>
        <v/>
      </c>
      <c r="H5125" s="0" t="str">
        <f aca="false">IF(G5125=1,INT(ROUND((A5125-Debut)*86400,0)/600),"")</f>
        <v/>
      </c>
      <c r="I5125" s="0" t="str">
        <f aca="false">IF(G5125=1,INT(ROUND((A5125-Debut)*86400,0)/3600),"")</f>
        <v/>
      </c>
      <c r="J5125" s="0" t="str">
        <f aca="false">IF(OR(A5125="",B5125=""),"",ROUND((B5125-A5125)*86400,0))</f>
        <v/>
      </c>
      <c r="K5125" s="37" t="str">
        <f aca="false">IF(G5125=1,IF(COUNTIFS($C:$C,C5125,$G:$G,1,$A:$A,"&gt;="&amp;(A5125-FenetreInterm/86400),$A:$A,"&lt;="&amp;A5125)&gt;=NbInterm,1,0),"")</f>
        <v/>
      </c>
      <c r="L5125" s="37" t="str">
        <f aca="false">IF(G5125=1,IF(B5125="",0,IF(J5125&lt;SeuilFugitive,1,0)),"")</f>
        <v/>
      </c>
      <c r="M5125" s="37" t="str">
        <f aca="false">IF(G5125=1,IF(B5125="",IF((Fin-A5125)*24&gt;SeuilFigee,1,0),IF(J5125&gt;SeuilFigee*3600,1,0)),"")</f>
        <v/>
      </c>
      <c r="N5125" s="0" t="str">
        <f aca="false">IF(G5125=1,IF(COUNTIF(H$2:H5125,H5125)=1,COUNTIF($H:$H,H5125),""),"")</f>
        <v/>
      </c>
      <c r="O5125" s="0" t="str">
        <f aca="false">IF(G5125=1,IF(COUNTIF(I$2:I5125,I5125)=1,COUNTIF($I:$I,I5125),""),"")</f>
        <v/>
      </c>
      <c r="P5125" s="38" t="str">
        <f aca="false">IF(G5125=1,IF(COUNTIFS(C$2:C5125,C5125,G$2:G5125,1)=1,COUNTIFS($C:$C,C5125,$G:$G,1)+ROW()/10000000,""),"")</f>
        <v/>
      </c>
      <c r="Q5125" s="0" t="str">
        <f aca="false">IF(K5125=1,IF(COUNTIFS(C$2:C5125,C5125,K$2:K5125,1)=1,1,0),"")</f>
        <v/>
      </c>
      <c r="R5125" s="0" t="str">
        <f aca="false">IF(M5125=1,IF(COUNTIFS(C$2:C5125,C5125,M$2:M5125,1)=1,1,0),"")</f>
        <v/>
      </c>
      <c r="S5125" s="0" t="str">
        <f aca="false">IF(L5125=1,IF(COUNTIFS(C$2:C5125,C5125,L$2:L5125,1)=1,1,0),"")</f>
        <v/>
      </c>
      <c r="T5125" s="38" t="str">
        <f aca="false">IF(N5125="","",N5125+ROW()/10000000)</f>
        <v/>
      </c>
      <c r="U5125" s="0" t="str">
        <f aca="false">IF(G5125=1,IF(B5125="",1,0),"")</f>
        <v/>
      </c>
    </row>
    <row r="5126" customFormat="false" ht="15" hidden="false" customHeight="false" outlineLevel="0" collapsed="false">
      <c r="A5126" s="35"/>
      <c r="B5126" s="35"/>
      <c r="G5126" s="0" t="str">
        <f aca="false">IF(A5126="","",IF(AND(A5126&gt;=Debut,A5126&lt;Fin),1,0))</f>
        <v/>
      </c>
      <c r="H5126" s="0" t="str">
        <f aca="false">IF(G5126=1,INT(ROUND((A5126-Debut)*86400,0)/600),"")</f>
        <v/>
      </c>
      <c r="I5126" s="0" t="str">
        <f aca="false">IF(G5126=1,INT(ROUND((A5126-Debut)*86400,0)/3600),"")</f>
        <v/>
      </c>
      <c r="J5126" s="0" t="str">
        <f aca="false">IF(OR(A5126="",B5126=""),"",ROUND((B5126-A5126)*86400,0))</f>
        <v/>
      </c>
      <c r="K5126" s="37" t="str">
        <f aca="false">IF(G5126=1,IF(COUNTIFS($C:$C,C5126,$G:$G,1,$A:$A,"&gt;="&amp;(A5126-FenetreInterm/86400),$A:$A,"&lt;="&amp;A5126)&gt;=NbInterm,1,0),"")</f>
        <v/>
      </c>
      <c r="L5126" s="37" t="str">
        <f aca="false">IF(G5126=1,IF(B5126="",0,IF(J5126&lt;SeuilFugitive,1,0)),"")</f>
        <v/>
      </c>
      <c r="M5126" s="37" t="str">
        <f aca="false">IF(G5126=1,IF(B5126="",IF((Fin-A5126)*24&gt;SeuilFigee,1,0),IF(J5126&gt;SeuilFigee*3600,1,0)),"")</f>
        <v/>
      </c>
      <c r="N5126" s="0" t="str">
        <f aca="false">IF(G5126=1,IF(COUNTIF(H$2:H5126,H5126)=1,COUNTIF($H:$H,H5126),""),"")</f>
        <v/>
      </c>
      <c r="O5126" s="0" t="str">
        <f aca="false">IF(G5126=1,IF(COUNTIF(I$2:I5126,I5126)=1,COUNTIF($I:$I,I5126),""),"")</f>
        <v/>
      </c>
      <c r="P5126" s="38" t="str">
        <f aca="false">IF(G5126=1,IF(COUNTIFS(C$2:C5126,C5126,G$2:G5126,1)=1,COUNTIFS($C:$C,C5126,$G:$G,1)+ROW()/10000000,""),"")</f>
        <v/>
      </c>
      <c r="Q5126" s="0" t="str">
        <f aca="false">IF(K5126=1,IF(COUNTIFS(C$2:C5126,C5126,K$2:K5126,1)=1,1,0),"")</f>
        <v/>
      </c>
      <c r="R5126" s="0" t="str">
        <f aca="false">IF(M5126=1,IF(COUNTIFS(C$2:C5126,C5126,M$2:M5126,1)=1,1,0),"")</f>
        <v/>
      </c>
      <c r="S5126" s="0" t="str">
        <f aca="false">IF(L5126=1,IF(COUNTIFS(C$2:C5126,C5126,L$2:L5126,1)=1,1,0),"")</f>
        <v/>
      </c>
      <c r="T5126" s="38" t="str">
        <f aca="false">IF(N5126="","",N5126+ROW()/10000000)</f>
        <v/>
      </c>
      <c r="U5126" s="0" t="str">
        <f aca="false">IF(G5126=1,IF(B5126="",1,0),"")</f>
        <v/>
      </c>
    </row>
    <row r="5127" customFormat="false" ht="15" hidden="false" customHeight="false" outlineLevel="0" collapsed="false">
      <c r="A5127" s="35"/>
      <c r="B5127" s="35"/>
      <c r="G5127" s="0" t="str">
        <f aca="false">IF(A5127="","",IF(AND(A5127&gt;=Debut,A5127&lt;Fin),1,0))</f>
        <v/>
      </c>
      <c r="H5127" s="0" t="str">
        <f aca="false">IF(G5127=1,INT(ROUND((A5127-Debut)*86400,0)/600),"")</f>
        <v/>
      </c>
      <c r="I5127" s="0" t="str">
        <f aca="false">IF(G5127=1,INT(ROUND((A5127-Debut)*86400,0)/3600),"")</f>
        <v/>
      </c>
      <c r="J5127" s="0" t="str">
        <f aca="false">IF(OR(A5127="",B5127=""),"",ROUND((B5127-A5127)*86400,0))</f>
        <v/>
      </c>
      <c r="K5127" s="37" t="str">
        <f aca="false">IF(G5127=1,IF(COUNTIFS($C:$C,C5127,$G:$G,1,$A:$A,"&gt;="&amp;(A5127-FenetreInterm/86400),$A:$A,"&lt;="&amp;A5127)&gt;=NbInterm,1,0),"")</f>
        <v/>
      </c>
      <c r="L5127" s="37" t="str">
        <f aca="false">IF(G5127=1,IF(B5127="",0,IF(J5127&lt;SeuilFugitive,1,0)),"")</f>
        <v/>
      </c>
      <c r="M5127" s="37" t="str">
        <f aca="false">IF(G5127=1,IF(B5127="",IF((Fin-A5127)*24&gt;SeuilFigee,1,0),IF(J5127&gt;SeuilFigee*3600,1,0)),"")</f>
        <v/>
      </c>
      <c r="N5127" s="0" t="str">
        <f aca="false">IF(G5127=1,IF(COUNTIF(H$2:H5127,H5127)=1,COUNTIF($H:$H,H5127),""),"")</f>
        <v/>
      </c>
      <c r="O5127" s="0" t="str">
        <f aca="false">IF(G5127=1,IF(COUNTIF(I$2:I5127,I5127)=1,COUNTIF($I:$I,I5127),""),"")</f>
        <v/>
      </c>
      <c r="P5127" s="38" t="str">
        <f aca="false">IF(G5127=1,IF(COUNTIFS(C$2:C5127,C5127,G$2:G5127,1)=1,COUNTIFS($C:$C,C5127,$G:$G,1)+ROW()/10000000,""),"")</f>
        <v/>
      </c>
      <c r="Q5127" s="0" t="str">
        <f aca="false">IF(K5127=1,IF(COUNTIFS(C$2:C5127,C5127,K$2:K5127,1)=1,1,0),"")</f>
        <v/>
      </c>
      <c r="R5127" s="0" t="str">
        <f aca="false">IF(M5127=1,IF(COUNTIFS(C$2:C5127,C5127,M$2:M5127,1)=1,1,0),"")</f>
        <v/>
      </c>
      <c r="S5127" s="0" t="str">
        <f aca="false">IF(L5127=1,IF(COUNTIFS(C$2:C5127,C5127,L$2:L5127,1)=1,1,0),"")</f>
        <v/>
      </c>
      <c r="T5127" s="38" t="str">
        <f aca="false">IF(N5127="","",N5127+ROW()/10000000)</f>
        <v/>
      </c>
      <c r="U5127" s="0" t="str">
        <f aca="false">IF(G5127=1,IF(B5127="",1,0),"")</f>
        <v/>
      </c>
    </row>
    <row r="5128" customFormat="false" ht="15" hidden="false" customHeight="false" outlineLevel="0" collapsed="false">
      <c r="A5128" s="35"/>
      <c r="B5128" s="35"/>
      <c r="G5128" s="0" t="str">
        <f aca="false">IF(A5128="","",IF(AND(A5128&gt;=Debut,A5128&lt;Fin),1,0))</f>
        <v/>
      </c>
      <c r="H5128" s="0" t="str">
        <f aca="false">IF(G5128=1,INT(ROUND((A5128-Debut)*86400,0)/600),"")</f>
        <v/>
      </c>
      <c r="I5128" s="0" t="str">
        <f aca="false">IF(G5128=1,INT(ROUND((A5128-Debut)*86400,0)/3600),"")</f>
        <v/>
      </c>
      <c r="J5128" s="0" t="str">
        <f aca="false">IF(OR(A5128="",B5128=""),"",ROUND((B5128-A5128)*86400,0))</f>
        <v/>
      </c>
      <c r="K5128" s="37" t="str">
        <f aca="false">IF(G5128=1,IF(COUNTIFS($C:$C,C5128,$G:$G,1,$A:$A,"&gt;="&amp;(A5128-FenetreInterm/86400),$A:$A,"&lt;="&amp;A5128)&gt;=NbInterm,1,0),"")</f>
        <v/>
      </c>
      <c r="L5128" s="37" t="str">
        <f aca="false">IF(G5128=1,IF(B5128="",0,IF(J5128&lt;SeuilFugitive,1,0)),"")</f>
        <v/>
      </c>
      <c r="M5128" s="37" t="str">
        <f aca="false">IF(G5128=1,IF(B5128="",IF((Fin-A5128)*24&gt;SeuilFigee,1,0),IF(J5128&gt;SeuilFigee*3600,1,0)),"")</f>
        <v/>
      </c>
      <c r="N5128" s="0" t="str">
        <f aca="false">IF(G5128=1,IF(COUNTIF(H$2:H5128,H5128)=1,COUNTIF($H:$H,H5128),""),"")</f>
        <v/>
      </c>
      <c r="O5128" s="0" t="str">
        <f aca="false">IF(G5128=1,IF(COUNTIF(I$2:I5128,I5128)=1,COUNTIF($I:$I,I5128),""),"")</f>
        <v/>
      </c>
      <c r="P5128" s="38" t="str">
        <f aca="false">IF(G5128=1,IF(COUNTIFS(C$2:C5128,C5128,G$2:G5128,1)=1,COUNTIFS($C:$C,C5128,$G:$G,1)+ROW()/10000000,""),"")</f>
        <v/>
      </c>
      <c r="Q5128" s="0" t="str">
        <f aca="false">IF(K5128=1,IF(COUNTIFS(C$2:C5128,C5128,K$2:K5128,1)=1,1,0),"")</f>
        <v/>
      </c>
      <c r="R5128" s="0" t="str">
        <f aca="false">IF(M5128=1,IF(COUNTIFS(C$2:C5128,C5128,M$2:M5128,1)=1,1,0),"")</f>
        <v/>
      </c>
      <c r="S5128" s="0" t="str">
        <f aca="false">IF(L5128=1,IF(COUNTIFS(C$2:C5128,C5128,L$2:L5128,1)=1,1,0),"")</f>
        <v/>
      </c>
      <c r="T5128" s="38" t="str">
        <f aca="false">IF(N5128="","",N5128+ROW()/10000000)</f>
        <v/>
      </c>
      <c r="U5128" s="0" t="str">
        <f aca="false">IF(G5128=1,IF(B5128="",1,0),"")</f>
        <v/>
      </c>
    </row>
    <row r="5129" customFormat="false" ht="15" hidden="false" customHeight="false" outlineLevel="0" collapsed="false">
      <c r="A5129" s="35"/>
      <c r="B5129" s="35"/>
      <c r="G5129" s="0" t="str">
        <f aca="false">IF(A5129="","",IF(AND(A5129&gt;=Debut,A5129&lt;Fin),1,0))</f>
        <v/>
      </c>
      <c r="H5129" s="0" t="str">
        <f aca="false">IF(G5129=1,INT(ROUND((A5129-Debut)*86400,0)/600),"")</f>
        <v/>
      </c>
      <c r="I5129" s="0" t="str">
        <f aca="false">IF(G5129=1,INT(ROUND((A5129-Debut)*86400,0)/3600),"")</f>
        <v/>
      </c>
      <c r="J5129" s="0" t="str">
        <f aca="false">IF(OR(A5129="",B5129=""),"",ROUND((B5129-A5129)*86400,0))</f>
        <v/>
      </c>
      <c r="K5129" s="37" t="str">
        <f aca="false">IF(G5129=1,IF(COUNTIFS($C:$C,C5129,$G:$G,1,$A:$A,"&gt;="&amp;(A5129-FenetreInterm/86400),$A:$A,"&lt;="&amp;A5129)&gt;=NbInterm,1,0),"")</f>
        <v/>
      </c>
      <c r="L5129" s="37" t="str">
        <f aca="false">IF(G5129=1,IF(B5129="",0,IF(J5129&lt;SeuilFugitive,1,0)),"")</f>
        <v/>
      </c>
      <c r="M5129" s="37" t="str">
        <f aca="false">IF(G5129=1,IF(B5129="",IF((Fin-A5129)*24&gt;SeuilFigee,1,0),IF(J5129&gt;SeuilFigee*3600,1,0)),"")</f>
        <v/>
      </c>
      <c r="N5129" s="0" t="str">
        <f aca="false">IF(G5129=1,IF(COUNTIF(H$2:H5129,H5129)=1,COUNTIF($H:$H,H5129),""),"")</f>
        <v/>
      </c>
      <c r="O5129" s="0" t="str">
        <f aca="false">IF(G5129=1,IF(COUNTIF(I$2:I5129,I5129)=1,COUNTIF($I:$I,I5129),""),"")</f>
        <v/>
      </c>
      <c r="P5129" s="38" t="str">
        <f aca="false">IF(G5129=1,IF(COUNTIFS(C$2:C5129,C5129,G$2:G5129,1)=1,COUNTIFS($C:$C,C5129,$G:$G,1)+ROW()/10000000,""),"")</f>
        <v/>
      </c>
      <c r="Q5129" s="0" t="str">
        <f aca="false">IF(K5129=1,IF(COUNTIFS(C$2:C5129,C5129,K$2:K5129,1)=1,1,0),"")</f>
        <v/>
      </c>
      <c r="R5129" s="0" t="str">
        <f aca="false">IF(M5129=1,IF(COUNTIFS(C$2:C5129,C5129,M$2:M5129,1)=1,1,0),"")</f>
        <v/>
      </c>
      <c r="S5129" s="0" t="str">
        <f aca="false">IF(L5129=1,IF(COUNTIFS(C$2:C5129,C5129,L$2:L5129,1)=1,1,0),"")</f>
        <v/>
      </c>
      <c r="T5129" s="38" t="str">
        <f aca="false">IF(N5129="","",N5129+ROW()/10000000)</f>
        <v/>
      </c>
      <c r="U5129" s="0" t="str">
        <f aca="false">IF(G5129=1,IF(B5129="",1,0),"")</f>
        <v/>
      </c>
    </row>
    <row r="5130" customFormat="false" ht="15" hidden="false" customHeight="false" outlineLevel="0" collapsed="false">
      <c r="A5130" s="35"/>
      <c r="B5130" s="35"/>
      <c r="G5130" s="0" t="str">
        <f aca="false">IF(A5130="","",IF(AND(A5130&gt;=Debut,A5130&lt;Fin),1,0))</f>
        <v/>
      </c>
      <c r="H5130" s="0" t="str">
        <f aca="false">IF(G5130=1,INT(ROUND((A5130-Debut)*86400,0)/600),"")</f>
        <v/>
      </c>
      <c r="I5130" s="0" t="str">
        <f aca="false">IF(G5130=1,INT(ROUND((A5130-Debut)*86400,0)/3600),"")</f>
        <v/>
      </c>
      <c r="J5130" s="0" t="str">
        <f aca="false">IF(OR(A5130="",B5130=""),"",ROUND((B5130-A5130)*86400,0))</f>
        <v/>
      </c>
      <c r="K5130" s="37" t="str">
        <f aca="false">IF(G5130=1,IF(COUNTIFS($C:$C,C5130,$G:$G,1,$A:$A,"&gt;="&amp;(A5130-FenetreInterm/86400),$A:$A,"&lt;="&amp;A5130)&gt;=NbInterm,1,0),"")</f>
        <v/>
      </c>
      <c r="L5130" s="37" t="str">
        <f aca="false">IF(G5130=1,IF(B5130="",0,IF(J5130&lt;SeuilFugitive,1,0)),"")</f>
        <v/>
      </c>
      <c r="M5130" s="37" t="str">
        <f aca="false">IF(G5130=1,IF(B5130="",IF((Fin-A5130)*24&gt;SeuilFigee,1,0),IF(J5130&gt;SeuilFigee*3600,1,0)),"")</f>
        <v/>
      </c>
      <c r="N5130" s="0" t="str">
        <f aca="false">IF(G5130=1,IF(COUNTIF(H$2:H5130,H5130)=1,COUNTIF($H:$H,H5130),""),"")</f>
        <v/>
      </c>
      <c r="O5130" s="0" t="str">
        <f aca="false">IF(G5130=1,IF(COUNTIF(I$2:I5130,I5130)=1,COUNTIF($I:$I,I5130),""),"")</f>
        <v/>
      </c>
      <c r="P5130" s="38" t="str">
        <f aca="false">IF(G5130=1,IF(COUNTIFS(C$2:C5130,C5130,G$2:G5130,1)=1,COUNTIFS($C:$C,C5130,$G:$G,1)+ROW()/10000000,""),"")</f>
        <v/>
      </c>
      <c r="Q5130" s="0" t="str">
        <f aca="false">IF(K5130=1,IF(COUNTIFS(C$2:C5130,C5130,K$2:K5130,1)=1,1,0),"")</f>
        <v/>
      </c>
      <c r="R5130" s="0" t="str">
        <f aca="false">IF(M5130=1,IF(COUNTIFS(C$2:C5130,C5130,M$2:M5130,1)=1,1,0),"")</f>
        <v/>
      </c>
      <c r="S5130" s="0" t="str">
        <f aca="false">IF(L5130=1,IF(COUNTIFS(C$2:C5130,C5130,L$2:L5130,1)=1,1,0),"")</f>
        <v/>
      </c>
      <c r="T5130" s="38" t="str">
        <f aca="false">IF(N5130="","",N5130+ROW()/10000000)</f>
        <v/>
      </c>
      <c r="U5130" s="0" t="str">
        <f aca="false">IF(G5130=1,IF(B5130="",1,0),"")</f>
        <v/>
      </c>
    </row>
    <row r="5131" customFormat="false" ht="15" hidden="false" customHeight="false" outlineLevel="0" collapsed="false">
      <c r="A5131" s="35"/>
      <c r="B5131" s="35"/>
      <c r="G5131" s="0" t="str">
        <f aca="false">IF(A5131="","",IF(AND(A5131&gt;=Debut,A5131&lt;Fin),1,0))</f>
        <v/>
      </c>
      <c r="H5131" s="0" t="str">
        <f aca="false">IF(G5131=1,INT(ROUND((A5131-Debut)*86400,0)/600),"")</f>
        <v/>
      </c>
      <c r="I5131" s="0" t="str">
        <f aca="false">IF(G5131=1,INT(ROUND((A5131-Debut)*86400,0)/3600),"")</f>
        <v/>
      </c>
      <c r="J5131" s="0" t="str">
        <f aca="false">IF(OR(A5131="",B5131=""),"",ROUND((B5131-A5131)*86400,0))</f>
        <v/>
      </c>
      <c r="K5131" s="37" t="str">
        <f aca="false">IF(G5131=1,IF(COUNTIFS($C:$C,C5131,$G:$G,1,$A:$A,"&gt;="&amp;(A5131-FenetreInterm/86400),$A:$A,"&lt;="&amp;A5131)&gt;=NbInterm,1,0),"")</f>
        <v/>
      </c>
      <c r="L5131" s="37" t="str">
        <f aca="false">IF(G5131=1,IF(B5131="",0,IF(J5131&lt;SeuilFugitive,1,0)),"")</f>
        <v/>
      </c>
      <c r="M5131" s="37" t="str">
        <f aca="false">IF(G5131=1,IF(B5131="",IF((Fin-A5131)*24&gt;SeuilFigee,1,0),IF(J5131&gt;SeuilFigee*3600,1,0)),"")</f>
        <v/>
      </c>
      <c r="N5131" s="0" t="str">
        <f aca="false">IF(G5131=1,IF(COUNTIF(H$2:H5131,H5131)=1,COUNTIF($H:$H,H5131),""),"")</f>
        <v/>
      </c>
      <c r="O5131" s="0" t="str">
        <f aca="false">IF(G5131=1,IF(COUNTIF(I$2:I5131,I5131)=1,COUNTIF($I:$I,I5131),""),"")</f>
        <v/>
      </c>
      <c r="P5131" s="38" t="str">
        <f aca="false">IF(G5131=1,IF(COUNTIFS(C$2:C5131,C5131,G$2:G5131,1)=1,COUNTIFS($C:$C,C5131,$G:$G,1)+ROW()/10000000,""),"")</f>
        <v/>
      </c>
      <c r="Q5131" s="0" t="str">
        <f aca="false">IF(K5131=1,IF(COUNTIFS(C$2:C5131,C5131,K$2:K5131,1)=1,1,0),"")</f>
        <v/>
      </c>
      <c r="R5131" s="0" t="str">
        <f aca="false">IF(M5131=1,IF(COUNTIFS(C$2:C5131,C5131,M$2:M5131,1)=1,1,0),"")</f>
        <v/>
      </c>
      <c r="S5131" s="0" t="str">
        <f aca="false">IF(L5131=1,IF(COUNTIFS(C$2:C5131,C5131,L$2:L5131,1)=1,1,0),"")</f>
        <v/>
      </c>
      <c r="T5131" s="38" t="str">
        <f aca="false">IF(N5131="","",N5131+ROW()/10000000)</f>
        <v/>
      </c>
      <c r="U5131" s="0" t="str">
        <f aca="false">IF(G5131=1,IF(B5131="",1,0),"")</f>
        <v/>
      </c>
    </row>
    <row r="5132" customFormat="false" ht="15" hidden="false" customHeight="false" outlineLevel="0" collapsed="false">
      <c r="A5132" s="35"/>
      <c r="B5132" s="35"/>
      <c r="G5132" s="0" t="str">
        <f aca="false">IF(A5132="","",IF(AND(A5132&gt;=Debut,A5132&lt;Fin),1,0))</f>
        <v/>
      </c>
      <c r="H5132" s="0" t="str">
        <f aca="false">IF(G5132=1,INT(ROUND((A5132-Debut)*86400,0)/600),"")</f>
        <v/>
      </c>
      <c r="I5132" s="0" t="str">
        <f aca="false">IF(G5132=1,INT(ROUND((A5132-Debut)*86400,0)/3600),"")</f>
        <v/>
      </c>
      <c r="J5132" s="0" t="str">
        <f aca="false">IF(OR(A5132="",B5132=""),"",ROUND((B5132-A5132)*86400,0))</f>
        <v/>
      </c>
      <c r="K5132" s="37" t="str">
        <f aca="false">IF(G5132=1,IF(COUNTIFS($C:$C,C5132,$G:$G,1,$A:$A,"&gt;="&amp;(A5132-FenetreInterm/86400),$A:$A,"&lt;="&amp;A5132)&gt;=NbInterm,1,0),"")</f>
        <v/>
      </c>
      <c r="L5132" s="37" t="str">
        <f aca="false">IF(G5132=1,IF(B5132="",0,IF(J5132&lt;SeuilFugitive,1,0)),"")</f>
        <v/>
      </c>
      <c r="M5132" s="37" t="str">
        <f aca="false">IF(G5132=1,IF(B5132="",IF((Fin-A5132)*24&gt;SeuilFigee,1,0),IF(J5132&gt;SeuilFigee*3600,1,0)),"")</f>
        <v/>
      </c>
      <c r="N5132" s="0" t="str">
        <f aca="false">IF(G5132=1,IF(COUNTIF(H$2:H5132,H5132)=1,COUNTIF($H:$H,H5132),""),"")</f>
        <v/>
      </c>
      <c r="O5132" s="0" t="str">
        <f aca="false">IF(G5132=1,IF(COUNTIF(I$2:I5132,I5132)=1,COUNTIF($I:$I,I5132),""),"")</f>
        <v/>
      </c>
      <c r="P5132" s="38" t="str">
        <f aca="false">IF(G5132=1,IF(COUNTIFS(C$2:C5132,C5132,G$2:G5132,1)=1,COUNTIFS($C:$C,C5132,$G:$G,1)+ROW()/10000000,""),"")</f>
        <v/>
      </c>
      <c r="Q5132" s="0" t="str">
        <f aca="false">IF(K5132=1,IF(COUNTIFS(C$2:C5132,C5132,K$2:K5132,1)=1,1,0),"")</f>
        <v/>
      </c>
      <c r="R5132" s="0" t="str">
        <f aca="false">IF(M5132=1,IF(COUNTIFS(C$2:C5132,C5132,M$2:M5132,1)=1,1,0),"")</f>
        <v/>
      </c>
      <c r="S5132" s="0" t="str">
        <f aca="false">IF(L5132=1,IF(COUNTIFS(C$2:C5132,C5132,L$2:L5132,1)=1,1,0),"")</f>
        <v/>
      </c>
      <c r="T5132" s="38" t="str">
        <f aca="false">IF(N5132="","",N5132+ROW()/10000000)</f>
        <v/>
      </c>
      <c r="U5132" s="0" t="str">
        <f aca="false">IF(G5132=1,IF(B5132="",1,0),"")</f>
        <v/>
      </c>
    </row>
    <row r="5133" customFormat="false" ht="15" hidden="false" customHeight="false" outlineLevel="0" collapsed="false">
      <c r="A5133" s="35"/>
      <c r="B5133" s="35"/>
      <c r="G5133" s="0" t="str">
        <f aca="false">IF(A5133="","",IF(AND(A5133&gt;=Debut,A5133&lt;Fin),1,0))</f>
        <v/>
      </c>
      <c r="H5133" s="0" t="str">
        <f aca="false">IF(G5133=1,INT(ROUND((A5133-Debut)*86400,0)/600),"")</f>
        <v/>
      </c>
      <c r="I5133" s="0" t="str">
        <f aca="false">IF(G5133=1,INT(ROUND((A5133-Debut)*86400,0)/3600),"")</f>
        <v/>
      </c>
      <c r="J5133" s="0" t="str">
        <f aca="false">IF(OR(A5133="",B5133=""),"",ROUND((B5133-A5133)*86400,0))</f>
        <v/>
      </c>
      <c r="K5133" s="37" t="str">
        <f aca="false">IF(G5133=1,IF(COUNTIFS($C:$C,C5133,$G:$G,1,$A:$A,"&gt;="&amp;(A5133-FenetreInterm/86400),$A:$A,"&lt;="&amp;A5133)&gt;=NbInterm,1,0),"")</f>
        <v/>
      </c>
      <c r="L5133" s="37" t="str">
        <f aca="false">IF(G5133=1,IF(B5133="",0,IF(J5133&lt;SeuilFugitive,1,0)),"")</f>
        <v/>
      </c>
      <c r="M5133" s="37" t="str">
        <f aca="false">IF(G5133=1,IF(B5133="",IF((Fin-A5133)*24&gt;SeuilFigee,1,0),IF(J5133&gt;SeuilFigee*3600,1,0)),"")</f>
        <v/>
      </c>
      <c r="N5133" s="0" t="str">
        <f aca="false">IF(G5133=1,IF(COUNTIF(H$2:H5133,H5133)=1,COUNTIF($H:$H,H5133),""),"")</f>
        <v/>
      </c>
      <c r="O5133" s="0" t="str">
        <f aca="false">IF(G5133=1,IF(COUNTIF(I$2:I5133,I5133)=1,COUNTIF($I:$I,I5133),""),"")</f>
        <v/>
      </c>
      <c r="P5133" s="38" t="str">
        <f aca="false">IF(G5133=1,IF(COUNTIFS(C$2:C5133,C5133,G$2:G5133,1)=1,COUNTIFS($C:$C,C5133,$G:$G,1)+ROW()/10000000,""),"")</f>
        <v/>
      </c>
      <c r="Q5133" s="0" t="str">
        <f aca="false">IF(K5133=1,IF(COUNTIFS(C$2:C5133,C5133,K$2:K5133,1)=1,1,0),"")</f>
        <v/>
      </c>
      <c r="R5133" s="0" t="str">
        <f aca="false">IF(M5133=1,IF(COUNTIFS(C$2:C5133,C5133,M$2:M5133,1)=1,1,0),"")</f>
        <v/>
      </c>
      <c r="S5133" s="0" t="str">
        <f aca="false">IF(L5133=1,IF(COUNTIFS(C$2:C5133,C5133,L$2:L5133,1)=1,1,0),"")</f>
        <v/>
      </c>
      <c r="T5133" s="38" t="str">
        <f aca="false">IF(N5133="","",N5133+ROW()/10000000)</f>
        <v/>
      </c>
      <c r="U5133" s="0" t="str">
        <f aca="false">IF(G5133=1,IF(B5133="",1,0),"")</f>
        <v/>
      </c>
    </row>
    <row r="5134" customFormat="false" ht="15" hidden="false" customHeight="false" outlineLevel="0" collapsed="false">
      <c r="A5134" s="35"/>
      <c r="B5134" s="35"/>
      <c r="G5134" s="0" t="str">
        <f aca="false">IF(A5134="","",IF(AND(A5134&gt;=Debut,A5134&lt;Fin),1,0))</f>
        <v/>
      </c>
      <c r="H5134" s="0" t="str">
        <f aca="false">IF(G5134=1,INT(ROUND((A5134-Debut)*86400,0)/600),"")</f>
        <v/>
      </c>
      <c r="I5134" s="0" t="str">
        <f aca="false">IF(G5134=1,INT(ROUND((A5134-Debut)*86400,0)/3600),"")</f>
        <v/>
      </c>
      <c r="J5134" s="0" t="str">
        <f aca="false">IF(OR(A5134="",B5134=""),"",ROUND((B5134-A5134)*86400,0))</f>
        <v/>
      </c>
      <c r="K5134" s="37" t="str">
        <f aca="false">IF(G5134=1,IF(COUNTIFS($C:$C,C5134,$G:$G,1,$A:$A,"&gt;="&amp;(A5134-FenetreInterm/86400),$A:$A,"&lt;="&amp;A5134)&gt;=NbInterm,1,0),"")</f>
        <v/>
      </c>
      <c r="L5134" s="37" t="str">
        <f aca="false">IF(G5134=1,IF(B5134="",0,IF(J5134&lt;SeuilFugitive,1,0)),"")</f>
        <v/>
      </c>
      <c r="M5134" s="37" t="str">
        <f aca="false">IF(G5134=1,IF(B5134="",IF((Fin-A5134)*24&gt;SeuilFigee,1,0),IF(J5134&gt;SeuilFigee*3600,1,0)),"")</f>
        <v/>
      </c>
      <c r="N5134" s="0" t="str">
        <f aca="false">IF(G5134=1,IF(COUNTIF(H$2:H5134,H5134)=1,COUNTIF($H:$H,H5134),""),"")</f>
        <v/>
      </c>
      <c r="O5134" s="0" t="str">
        <f aca="false">IF(G5134=1,IF(COUNTIF(I$2:I5134,I5134)=1,COUNTIF($I:$I,I5134),""),"")</f>
        <v/>
      </c>
      <c r="P5134" s="38" t="str">
        <f aca="false">IF(G5134=1,IF(COUNTIFS(C$2:C5134,C5134,G$2:G5134,1)=1,COUNTIFS($C:$C,C5134,$G:$G,1)+ROW()/10000000,""),"")</f>
        <v/>
      </c>
      <c r="Q5134" s="0" t="str">
        <f aca="false">IF(K5134=1,IF(COUNTIFS(C$2:C5134,C5134,K$2:K5134,1)=1,1,0),"")</f>
        <v/>
      </c>
      <c r="R5134" s="0" t="str">
        <f aca="false">IF(M5134=1,IF(COUNTIFS(C$2:C5134,C5134,M$2:M5134,1)=1,1,0),"")</f>
        <v/>
      </c>
      <c r="S5134" s="0" t="str">
        <f aca="false">IF(L5134=1,IF(COUNTIFS(C$2:C5134,C5134,L$2:L5134,1)=1,1,0),"")</f>
        <v/>
      </c>
      <c r="T5134" s="38" t="str">
        <f aca="false">IF(N5134="","",N5134+ROW()/10000000)</f>
        <v/>
      </c>
      <c r="U5134" s="0" t="str">
        <f aca="false">IF(G5134=1,IF(B5134="",1,0),"")</f>
        <v/>
      </c>
    </row>
    <row r="5135" customFormat="false" ht="15" hidden="false" customHeight="false" outlineLevel="0" collapsed="false">
      <c r="A5135" s="35"/>
      <c r="B5135" s="35"/>
      <c r="G5135" s="0" t="str">
        <f aca="false">IF(A5135="","",IF(AND(A5135&gt;=Debut,A5135&lt;Fin),1,0))</f>
        <v/>
      </c>
      <c r="H5135" s="0" t="str">
        <f aca="false">IF(G5135=1,INT(ROUND((A5135-Debut)*86400,0)/600),"")</f>
        <v/>
      </c>
      <c r="I5135" s="0" t="str">
        <f aca="false">IF(G5135=1,INT(ROUND((A5135-Debut)*86400,0)/3600),"")</f>
        <v/>
      </c>
      <c r="J5135" s="0" t="str">
        <f aca="false">IF(OR(A5135="",B5135=""),"",ROUND((B5135-A5135)*86400,0))</f>
        <v/>
      </c>
      <c r="K5135" s="37" t="str">
        <f aca="false">IF(G5135=1,IF(COUNTIFS($C:$C,C5135,$G:$G,1,$A:$A,"&gt;="&amp;(A5135-FenetreInterm/86400),$A:$A,"&lt;="&amp;A5135)&gt;=NbInterm,1,0),"")</f>
        <v/>
      </c>
      <c r="L5135" s="37" t="str">
        <f aca="false">IF(G5135=1,IF(B5135="",0,IF(J5135&lt;SeuilFugitive,1,0)),"")</f>
        <v/>
      </c>
      <c r="M5135" s="37" t="str">
        <f aca="false">IF(G5135=1,IF(B5135="",IF((Fin-A5135)*24&gt;SeuilFigee,1,0),IF(J5135&gt;SeuilFigee*3600,1,0)),"")</f>
        <v/>
      </c>
      <c r="N5135" s="0" t="str">
        <f aca="false">IF(G5135=1,IF(COUNTIF(H$2:H5135,H5135)=1,COUNTIF($H:$H,H5135),""),"")</f>
        <v/>
      </c>
      <c r="O5135" s="0" t="str">
        <f aca="false">IF(G5135=1,IF(COUNTIF(I$2:I5135,I5135)=1,COUNTIF($I:$I,I5135),""),"")</f>
        <v/>
      </c>
      <c r="P5135" s="38" t="str">
        <f aca="false">IF(G5135=1,IF(COUNTIFS(C$2:C5135,C5135,G$2:G5135,1)=1,COUNTIFS($C:$C,C5135,$G:$G,1)+ROW()/10000000,""),"")</f>
        <v/>
      </c>
      <c r="Q5135" s="0" t="str">
        <f aca="false">IF(K5135=1,IF(COUNTIFS(C$2:C5135,C5135,K$2:K5135,1)=1,1,0),"")</f>
        <v/>
      </c>
      <c r="R5135" s="0" t="str">
        <f aca="false">IF(M5135=1,IF(COUNTIFS(C$2:C5135,C5135,M$2:M5135,1)=1,1,0),"")</f>
        <v/>
      </c>
      <c r="S5135" s="0" t="str">
        <f aca="false">IF(L5135=1,IF(COUNTIFS(C$2:C5135,C5135,L$2:L5135,1)=1,1,0),"")</f>
        <v/>
      </c>
      <c r="T5135" s="38" t="str">
        <f aca="false">IF(N5135="","",N5135+ROW()/10000000)</f>
        <v/>
      </c>
      <c r="U5135" s="0" t="str">
        <f aca="false">IF(G5135=1,IF(B5135="",1,0),"")</f>
        <v/>
      </c>
    </row>
    <row r="5136" customFormat="false" ht="15" hidden="false" customHeight="false" outlineLevel="0" collapsed="false">
      <c r="A5136" s="35"/>
      <c r="B5136" s="35"/>
      <c r="G5136" s="0" t="str">
        <f aca="false">IF(A5136="","",IF(AND(A5136&gt;=Debut,A5136&lt;Fin),1,0))</f>
        <v/>
      </c>
      <c r="H5136" s="0" t="str">
        <f aca="false">IF(G5136=1,INT(ROUND((A5136-Debut)*86400,0)/600),"")</f>
        <v/>
      </c>
      <c r="I5136" s="0" t="str">
        <f aca="false">IF(G5136=1,INT(ROUND((A5136-Debut)*86400,0)/3600),"")</f>
        <v/>
      </c>
      <c r="J5136" s="0" t="str">
        <f aca="false">IF(OR(A5136="",B5136=""),"",ROUND((B5136-A5136)*86400,0))</f>
        <v/>
      </c>
      <c r="K5136" s="37" t="str">
        <f aca="false">IF(G5136=1,IF(COUNTIFS($C:$C,C5136,$G:$G,1,$A:$A,"&gt;="&amp;(A5136-FenetreInterm/86400),$A:$A,"&lt;="&amp;A5136)&gt;=NbInterm,1,0),"")</f>
        <v/>
      </c>
      <c r="L5136" s="37" t="str">
        <f aca="false">IF(G5136=1,IF(B5136="",0,IF(J5136&lt;SeuilFugitive,1,0)),"")</f>
        <v/>
      </c>
      <c r="M5136" s="37" t="str">
        <f aca="false">IF(G5136=1,IF(B5136="",IF((Fin-A5136)*24&gt;SeuilFigee,1,0),IF(J5136&gt;SeuilFigee*3600,1,0)),"")</f>
        <v/>
      </c>
      <c r="N5136" s="0" t="str">
        <f aca="false">IF(G5136=1,IF(COUNTIF(H$2:H5136,H5136)=1,COUNTIF($H:$H,H5136),""),"")</f>
        <v/>
      </c>
      <c r="O5136" s="0" t="str">
        <f aca="false">IF(G5136=1,IF(COUNTIF(I$2:I5136,I5136)=1,COUNTIF($I:$I,I5136),""),"")</f>
        <v/>
      </c>
      <c r="P5136" s="38" t="str">
        <f aca="false">IF(G5136=1,IF(COUNTIFS(C$2:C5136,C5136,G$2:G5136,1)=1,COUNTIFS($C:$C,C5136,$G:$G,1)+ROW()/10000000,""),"")</f>
        <v/>
      </c>
      <c r="Q5136" s="0" t="str">
        <f aca="false">IF(K5136=1,IF(COUNTIFS(C$2:C5136,C5136,K$2:K5136,1)=1,1,0),"")</f>
        <v/>
      </c>
      <c r="R5136" s="0" t="str">
        <f aca="false">IF(M5136=1,IF(COUNTIFS(C$2:C5136,C5136,M$2:M5136,1)=1,1,0),"")</f>
        <v/>
      </c>
      <c r="S5136" s="0" t="str">
        <f aca="false">IF(L5136=1,IF(COUNTIFS(C$2:C5136,C5136,L$2:L5136,1)=1,1,0),"")</f>
        <v/>
      </c>
      <c r="T5136" s="38" t="str">
        <f aca="false">IF(N5136="","",N5136+ROW()/10000000)</f>
        <v/>
      </c>
      <c r="U5136" s="0" t="str">
        <f aca="false">IF(G5136=1,IF(B5136="",1,0),"")</f>
        <v/>
      </c>
    </row>
    <row r="5137" customFormat="false" ht="15" hidden="false" customHeight="false" outlineLevel="0" collapsed="false">
      <c r="A5137" s="35"/>
      <c r="B5137" s="35"/>
      <c r="G5137" s="0" t="str">
        <f aca="false">IF(A5137="","",IF(AND(A5137&gt;=Debut,A5137&lt;Fin),1,0))</f>
        <v/>
      </c>
      <c r="H5137" s="0" t="str">
        <f aca="false">IF(G5137=1,INT(ROUND((A5137-Debut)*86400,0)/600),"")</f>
        <v/>
      </c>
      <c r="I5137" s="0" t="str">
        <f aca="false">IF(G5137=1,INT(ROUND((A5137-Debut)*86400,0)/3600),"")</f>
        <v/>
      </c>
      <c r="J5137" s="0" t="str">
        <f aca="false">IF(OR(A5137="",B5137=""),"",ROUND((B5137-A5137)*86400,0))</f>
        <v/>
      </c>
      <c r="K5137" s="37" t="str">
        <f aca="false">IF(G5137=1,IF(COUNTIFS($C:$C,C5137,$G:$G,1,$A:$A,"&gt;="&amp;(A5137-FenetreInterm/86400),$A:$A,"&lt;="&amp;A5137)&gt;=NbInterm,1,0),"")</f>
        <v/>
      </c>
      <c r="L5137" s="37" t="str">
        <f aca="false">IF(G5137=1,IF(B5137="",0,IF(J5137&lt;SeuilFugitive,1,0)),"")</f>
        <v/>
      </c>
      <c r="M5137" s="37" t="str">
        <f aca="false">IF(G5137=1,IF(B5137="",IF((Fin-A5137)*24&gt;SeuilFigee,1,0),IF(J5137&gt;SeuilFigee*3600,1,0)),"")</f>
        <v/>
      </c>
      <c r="N5137" s="0" t="str">
        <f aca="false">IF(G5137=1,IF(COUNTIF(H$2:H5137,H5137)=1,COUNTIF($H:$H,H5137),""),"")</f>
        <v/>
      </c>
      <c r="O5137" s="0" t="str">
        <f aca="false">IF(G5137=1,IF(COUNTIF(I$2:I5137,I5137)=1,COUNTIF($I:$I,I5137),""),"")</f>
        <v/>
      </c>
      <c r="P5137" s="38" t="str">
        <f aca="false">IF(G5137=1,IF(COUNTIFS(C$2:C5137,C5137,G$2:G5137,1)=1,COUNTIFS($C:$C,C5137,$G:$G,1)+ROW()/10000000,""),"")</f>
        <v/>
      </c>
      <c r="Q5137" s="0" t="str">
        <f aca="false">IF(K5137=1,IF(COUNTIFS(C$2:C5137,C5137,K$2:K5137,1)=1,1,0),"")</f>
        <v/>
      </c>
      <c r="R5137" s="0" t="str">
        <f aca="false">IF(M5137=1,IF(COUNTIFS(C$2:C5137,C5137,M$2:M5137,1)=1,1,0),"")</f>
        <v/>
      </c>
      <c r="S5137" s="0" t="str">
        <f aca="false">IF(L5137=1,IF(COUNTIFS(C$2:C5137,C5137,L$2:L5137,1)=1,1,0),"")</f>
        <v/>
      </c>
      <c r="T5137" s="38" t="str">
        <f aca="false">IF(N5137="","",N5137+ROW()/10000000)</f>
        <v/>
      </c>
      <c r="U5137" s="0" t="str">
        <f aca="false">IF(G5137=1,IF(B5137="",1,0),"")</f>
        <v/>
      </c>
    </row>
    <row r="5138" customFormat="false" ht="15" hidden="false" customHeight="false" outlineLevel="0" collapsed="false">
      <c r="A5138" s="35"/>
      <c r="B5138" s="35"/>
      <c r="G5138" s="0" t="str">
        <f aca="false">IF(A5138="","",IF(AND(A5138&gt;=Debut,A5138&lt;Fin),1,0))</f>
        <v/>
      </c>
      <c r="H5138" s="0" t="str">
        <f aca="false">IF(G5138=1,INT(ROUND((A5138-Debut)*86400,0)/600),"")</f>
        <v/>
      </c>
      <c r="I5138" s="0" t="str">
        <f aca="false">IF(G5138=1,INT(ROUND((A5138-Debut)*86400,0)/3600),"")</f>
        <v/>
      </c>
      <c r="J5138" s="0" t="str">
        <f aca="false">IF(OR(A5138="",B5138=""),"",ROUND((B5138-A5138)*86400,0))</f>
        <v/>
      </c>
      <c r="K5138" s="37" t="str">
        <f aca="false">IF(G5138=1,IF(COUNTIFS($C:$C,C5138,$G:$G,1,$A:$A,"&gt;="&amp;(A5138-FenetreInterm/86400),$A:$A,"&lt;="&amp;A5138)&gt;=NbInterm,1,0),"")</f>
        <v/>
      </c>
      <c r="L5138" s="37" t="str">
        <f aca="false">IF(G5138=1,IF(B5138="",0,IF(J5138&lt;SeuilFugitive,1,0)),"")</f>
        <v/>
      </c>
      <c r="M5138" s="37" t="str">
        <f aca="false">IF(G5138=1,IF(B5138="",IF((Fin-A5138)*24&gt;SeuilFigee,1,0),IF(J5138&gt;SeuilFigee*3600,1,0)),"")</f>
        <v/>
      </c>
      <c r="N5138" s="0" t="str">
        <f aca="false">IF(G5138=1,IF(COUNTIF(H$2:H5138,H5138)=1,COUNTIF($H:$H,H5138),""),"")</f>
        <v/>
      </c>
      <c r="O5138" s="0" t="str">
        <f aca="false">IF(G5138=1,IF(COUNTIF(I$2:I5138,I5138)=1,COUNTIF($I:$I,I5138),""),"")</f>
        <v/>
      </c>
      <c r="P5138" s="38" t="str">
        <f aca="false">IF(G5138=1,IF(COUNTIFS(C$2:C5138,C5138,G$2:G5138,1)=1,COUNTIFS($C:$C,C5138,$G:$G,1)+ROW()/10000000,""),"")</f>
        <v/>
      </c>
      <c r="Q5138" s="0" t="str">
        <f aca="false">IF(K5138=1,IF(COUNTIFS(C$2:C5138,C5138,K$2:K5138,1)=1,1,0),"")</f>
        <v/>
      </c>
      <c r="R5138" s="0" t="str">
        <f aca="false">IF(M5138=1,IF(COUNTIFS(C$2:C5138,C5138,M$2:M5138,1)=1,1,0),"")</f>
        <v/>
      </c>
      <c r="S5138" s="0" t="str">
        <f aca="false">IF(L5138=1,IF(COUNTIFS(C$2:C5138,C5138,L$2:L5138,1)=1,1,0),"")</f>
        <v/>
      </c>
      <c r="T5138" s="38" t="str">
        <f aca="false">IF(N5138="","",N5138+ROW()/10000000)</f>
        <v/>
      </c>
      <c r="U5138" s="0" t="str">
        <f aca="false">IF(G5138=1,IF(B5138="",1,0),"")</f>
        <v/>
      </c>
    </row>
    <row r="5139" customFormat="false" ht="15" hidden="false" customHeight="false" outlineLevel="0" collapsed="false">
      <c r="A5139" s="35"/>
      <c r="B5139" s="35"/>
      <c r="G5139" s="0" t="str">
        <f aca="false">IF(A5139="","",IF(AND(A5139&gt;=Debut,A5139&lt;Fin),1,0))</f>
        <v/>
      </c>
      <c r="H5139" s="0" t="str">
        <f aca="false">IF(G5139=1,INT(ROUND((A5139-Debut)*86400,0)/600),"")</f>
        <v/>
      </c>
      <c r="I5139" s="0" t="str">
        <f aca="false">IF(G5139=1,INT(ROUND((A5139-Debut)*86400,0)/3600),"")</f>
        <v/>
      </c>
      <c r="J5139" s="0" t="str">
        <f aca="false">IF(OR(A5139="",B5139=""),"",ROUND((B5139-A5139)*86400,0))</f>
        <v/>
      </c>
      <c r="K5139" s="37" t="str">
        <f aca="false">IF(G5139=1,IF(COUNTIFS($C:$C,C5139,$G:$G,1,$A:$A,"&gt;="&amp;(A5139-FenetreInterm/86400),$A:$A,"&lt;="&amp;A5139)&gt;=NbInterm,1,0),"")</f>
        <v/>
      </c>
      <c r="L5139" s="37" t="str">
        <f aca="false">IF(G5139=1,IF(B5139="",0,IF(J5139&lt;SeuilFugitive,1,0)),"")</f>
        <v/>
      </c>
      <c r="M5139" s="37" t="str">
        <f aca="false">IF(G5139=1,IF(B5139="",IF((Fin-A5139)*24&gt;SeuilFigee,1,0),IF(J5139&gt;SeuilFigee*3600,1,0)),"")</f>
        <v/>
      </c>
      <c r="N5139" s="0" t="str">
        <f aca="false">IF(G5139=1,IF(COUNTIF(H$2:H5139,H5139)=1,COUNTIF($H:$H,H5139),""),"")</f>
        <v/>
      </c>
      <c r="O5139" s="0" t="str">
        <f aca="false">IF(G5139=1,IF(COUNTIF(I$2:I5139,I5139)=1,COUNTIF($I:$I,I5139),""),"")</f>
        <v/>
      </c>
      <c r="P5139" s="38" t="str">
        <f aca="false">IF(G5139=1,IF(COUNTIFS(C$2:C5139,C5139,G$2:G5139,1)=1,COUNTIFS($C:$C,C5139,$G:$G,1)+ROW()/10000000,""),"")</f>
        <v/>
      </c>
      <c r="Q5139" s="0" t="str">
        <f aca="false">IF(K5139=1,IF(COUNTIFS(C$2:C5139,C5139,K$2:K5139,1)=1,1,0),"")</f>
        <v/>
      </c>
      <c r="R5139" s="0" t="str">
        <f aca="false">IF(M5139=1,IF(COUNTIFS(C$2:C5139,C5139,M$2:M5139,1)=1,1,0),"")</f>
        <v/>
      </c>
      <c r="S5139" s="0" t="str">
        <f aca="false">IF(L5139=1,IF(COUNTIFS(C$2:C5139,C5139,L$2:L5139,1)=1,1,0),"")</f>
        <v/>
      </c>
      <c r="T5139" s="38" t="str">
        <f aca="false">IF(N5139="","",N5139+ROW()/10000000)</f>
        <v/>
      </c>
      <c r="U5139" s="0" t="str">
        <f aca="false">IF(G5139=1,IF(B5139="",1,0),"")</f>
        <v/>
      </c>
    </row>
    <row r="5140" customFormat="false" ht="15" hidden="false" customHeight="false" outlineLevel="0" collapsed="false">
      <c r="A5140" s="35"/>
      <c r="B5140" s="35"/>
      <c r="G5140" s="0" t="str">
        <f aca="false">IF(A5140="","",IF(AND(A5140&gt;=Debut,A5140&lt;Fin),1,0))</f>
        <v/>
      </c>
      <c r="H5140" s="0" t="str">
        <f aca="false">IF(G5140=1,INT(ROUND((A5140-Debut)*86400,0)/600),"")</f>
        <v/>
      </c>
      <c r="I5140" s="0" t="str">
        <f aca="false">IF(G5140=1,INT(ROUND((A5140-Debut)*86400,0)/3600),"")</f>
        <v/>
      </c>
      <c r="J5140" s="0" t="str">
        <f aca="false">IF(OR(A5140="",B5140=""),"",ROUND((B5140-A5140)*86400,0))</f>
        <v/>
      </c>
      <c r="K5140" s="37" t="str">
        <f aca="false">IF(G5140=1,IF(COUNTIFS($C:$C,C5140,$G:$G,1,$A:$A,"&gt;="&amp;(A5140-FenetreInterm/86400),$A:$A,"&lt;="&amp;A5140)&gt;=NbInterm,1,0),"")</f>
        <v/>
      </c>
      <c r="L5140" s="37" t="str">
        <f aca="false">IF(G5140=1,IF(B5140="",0,IF(J5140&lt;SeuilFugitive,1,0)),"")</f>
        <v/>
      </c>
      <c r="M5140" s="37" t="str">
        <f aca="false">IF(G5140=1,IF(B5140="",IF((Fin-A5140)*24&gt;SeuilFigee,1,0),IF(J5140&gt;SeuilFigee*3600,1,0)),"")</f>
        <v/>
      </c>
      <c r="N5140" s="0" t="str">
        <f aca="false">IF(G5140=1,IF(COUNTIF(H$2:H5140,H5140)=1,COUNTIF($H:$H,H5140),""),"")</f>
        <v/>
      </c>
      <c r="O5140" s="0" t="str">
        <f aca="false">IF(G5140=1,IF(COUNTIF(I$2:I5140,I5140)=1,COUNTIF($I:$I,I5140),""),"")</f>
        <v/>
      </c>
      <c r="P5140" s="38" t="str">
        <f aca="false">IF(G5140=1,IF(COUNTIFS(C$2:C5140,C5140,G$2:G5140,1)=1,COUNTIFS($C:$C,C5140,$G:$G,1)+ROW()/10000000,""),"")</f>
        <v/>
      </c>
      <c r="Q5140" s="0" t="str">
        <f aca="false">IF(K5140=1,IF(COUNTIFS(C$2:C5140,C5140,K$2:K5140,1)=1,1,0),"")</f>
        <v/>
      </c>
      <c r="R5140" s="0" t="str">
        <f aca="false">IF(M5140=1,IF(COUNTIFS(C$2:C5140,C5140,M$2:M5140,1)=1,1,0),"")</f>
        <v/>
      </c>
      <c r="S5140" s="0" t="str">
        <f aca="false">IF(L5140=1,IF(COUNTIFS(C$2:C5140,C5140,L$2:L5140,1)=1,1,0),"")</f>
        <v/>
      </c>
      <c r="T5140" s="38" t="str">
        <f aca="false">IF(N5140="","",N5140+ROW()/10000000)</f>
        <v/>
      </c>
      <c r="U5140" s="0" t="str">
        <f aca="false">IF(G5140=1,IF(B5140="",1,0),"")</f>
        <v/>
      </c>
    </row>
    <row r="5141" customFormat="false" ht="15" hidden="false" customHeight="false" outlineLevel="0" collapsed="false">
      <c r="A5141" s="35"/>
      <c r="B5141" s="35"/>
      <c r="G5141" s="0" t="str">
        <f aca="false">IF(A5141="","",IF(AND(A5141&gt;=Debut,A5141&lt;Fin),1,0))</f>
        <v/>
      </c>
      <c r="H5141" s="0" t="str">
        <f aca="false">IF(G5141=1,INT(ROUND((A5141-Debut)*86400,0)/600),"")</f>
        <v/>
      </c>
      <c r="I5141" s="0" t="str">
        <f aca="false">IF(G5141=1,INT(ROUND((A5141-Debut)*86400,0)/3600),"")</f>
        <v/>
      </c>
      <c r="J5141" s="0" t="str">
        <f aca="false">IF(OR(A5141="",B5141=""),"",ROUND((B5141-A5141)*86400,0))</f>
        <v/>
      </c>
      <c r="K5141" s="37" t="str">
        <f aca="false">IF(G5141=1,IF(COUNTIFS($C:$C,C5141,$G:$G,1,$A:$A,"&gt;="&amp;(A5141-FenetreInterm/86400),$A:$A,"&lt;="&amp;A5141)&gt;=NbInterm,1,0),"")</f>
        <v/>
      </c>
      <c r="L5141" s="37" t="str">
        <f aca="false">IF(G5141=1,IF(B5141="",0,IF(J5141&lt;SeuilFugitive,1,0)),"")</f>
        <v/>
      </c>
      <c r="M5141" s="37" t="str">
        <f aca="false">IF(G5141=1,IF(B5141="",IF((Fin-A5141)*24&gt;SeuilFigee,1,0),IF(J5141&gt;SeuilFigee*3600,1,0)),"")</f>
        <v/>
      </c>
      <c r="N5141" s="0" t="str">
        <f aca="false">IF(G5141=1,IF(COUNTIF(H$2:H5141,H5141)=1,COUNTIF($H:$H,H5141),""),"")</f>
        <v/>
      </c>
      <c r="O5141" s="0" t="str">
        <f aca="false">IF(G5141=1,IF(COUNTIF(I$2:I5141,I5141)=1,COUNTIF($I:$I,I5141),""),"")</f>
        <v/>
      </c>
      <c r="P5141" s="38" t="str">
        <f aca="false">IF(G5141=1,IF(COUNTIFS(C$2:C5141,C5141,G$2:G5141,1)=1,COUNTIFS($C:$C,C5141,$G:$G,1)+ROW()/10000000,""),"")</f>
        <v/>
      </c>
      <c r="Q5141" s="0" t="str">
        <f aca="false">IF(K5141=1,IF(COUNTIFS(C$2:C5141,C5141,K$2:K5141,1)=1,1,0),"")</f>
        <v/>
      </c>
      <c r="R5141" s="0" t="str">
        <f aca="false">IF(M5141=1,IF(COUNTIFS(C$2:C5141,C5141,M$2:M5141,1)=1,1,0),"")</f>
        <v/>
      </c>
      <c r="S5141" s="0" t="str">
        <f aca="false">IF(L5141=1,IF(COUNTIFS(C$2:C5141,C5141,L$2:L5141,1)=1,1,0),"")</f>
        <v/>
      </c>
      <c r="T5141" s="38" t="str">
        <f aca="false">IF(N5141="","",N5141+ROW()/10000000)</f>
        <v/>
      </c>
      <c r="U5141" s="0" t="str">
        <f aca="false">IF(G5141=1,IF(B5141="",1,0),"")</f>
        <v/>
      </c>
    </row>
    <row r="5142" customFormat="false" ht="15" hidden="false" customHeight="false" outlineLevel="0" collapsed="false">
      <c r="A5142" s="35"/>
      <c r="B5142" s="35"/>
      <c r="G5142" s="0" t="str">
        <f aca="false">IF(A5142="","",IF(AND(A5142&gt;=Debut,A5142&lt;Fin),1,0))</f>
        <v/>
      </c>
      <c r="H5142" s="0" t="str">
        <f aca="false">IF(G5142=1,INT(ROUND((A5142-Debut)*86400,0)/600),"")</f>
        <v/>
      </c>
      <c r="I5142" s="0" t="str">
        <f aca="false">IF(G5142=1,INT(ROUND((A5142-Debut)*86400,0)/3600),"")</f>
        <v/>
      </c>
      <c r="J5142" s="0" t="str">
        <f aca="false">IF(OR(A5142="",B5142=""),"",ROUND((B5142-A5142)*86400,0))</f>
        <v/>
      </c>
      <c r="K5142" s="37" t="str">
        <f aca="false">IF(G5142=1,IF(COUNTIFS($C:$C,C5142,$G:$G,1,$A:$A,"&gt;="&amp;(A5142-FenetreInterm/86400),$A:$A,"&lt;="&amp;A5142)&gt;=NbInterm,1,0),"")</f>
        <v/>
      </c>
      <c r="L5142" s="37" t="str">
        <f aca="false">IF(G5142=1,IF(B5142="",0,IF(J5142&lt;SeuilFugitive,1,0)),"")</f>
        <v/>
      </c>
      <c r="M5142" s="37" t="str">
        <f aca="false">IF(G5142=1,IF(B5142="",IF((Fin-A5142)*24&gt;SeuilFigee,1,0),IF(J5142&gt;SeuilFigee*3600,1,0)),"")</f>
        <v/>
      </c>
      <c r="N5142" s="0" t="str">
        <f aca="false">IF(G5142=1,IF(COUNTIF(H$2:H5142,H5142)=1,COUNTIF($H:$H,H5142),""),"")</f>
        <v/>
      </c>
      <c r="O5142" s="0" t="str">
        <f aca="false">IF(G5142=1,IF(COUNTIF(I$2:I5142,I5142)=1,COUNTIF($I:$I,I5142),""),"")</f>
        <v/>
      </c>
      <c r="P5142" s="38" t="str">
        <f aca="false">IF(G5142=1,IF(COUNTIFS(C$2:C5142,C5142,G$2:G5142,1)=1,COUNTIFS($C:$C,C5142,$G:$G,1)+ROW()/10000000,""),"")</f>
        <v/>
      </c>
      <c r="Q5142" s="0" t="str">
        <f aca="false">IF(K5142=1,IF(COUNTIFS(C$2:C5142,C5142,K$2:K5142,1)=1,1,0),"")</f>
        <v/>
      </c>
      <c r="R5142" s="0" t="str">
        <f aca="false">IF(M5142=1,IF(COUNTIFS(C$2:C5142,C5142,M$2:M5142,1)=1,1,0),"")</f>
        <v/>
      </c>
      <c r="S5142" s="0" t="str">
        <f aca="false">IF(L5142=1,IF(COUNTIFS(C$2:C5142,C5142,L$2:L5142,1)=1,1,0),"")</f>
        <v/>
      </c>
      <c r="T5142" s="38" t="str">
        <f aca="false">IF(N5142="","",N5142+ROW()/10000000)</f>
        <v/>
      </c>
      <c r="U5142" s="0" t="str">
        <f aca="false">IF(G5142=1,IF(B5142="",1,0),"")</f>
        <v/>
      </c>
    </row>
    <row r="5143" customFormat="false" ht="15" hidden="false" customHeight="false" outlineLevel="0" collapsed="false">
      <c r="A5143" s="35"/>
      <c r="B5143" s="35"/>
      <c r="G5143" s="0" t="str">
        <f aca="false">IF(A5143="","",IF(AND(A5143&gt;=Debut,A5143&lt;Fin),1,0))</f>
        <v/>
      </c>
      <c r="H5143" s="0" t="str">
        <f aca="false">IF(G5143=1,INT(ROUND((A5143-Debut)*86400,0)/600),"")</f>
        <v/>
      </c>
      <c r="I5143" s="0" t="str">
        <f aca="false">IF(G5143=1,INT(ROUND((A5143-Debut)*86400,0)/3600),"")</f>
        <v/>
      </c>
      <c r="J5143" s="0" t="str">
        <f aca="false">IF(OR(A5143="",B5143=""),"",ROUND((B5143-A5143)*86400,0))</f>
        <v/>
      </c>
      <c r="K5143" s="37" t="str">
        <f aca="false">IF(G5143=1,IF(COUNTIFS($C:$C,C5143,$G:$G,1,$A:$A,"&gt;="&amp;(A5143-FenetreInterm/86400),$A:$A,"&lt;="&amp;A5143)&gt;=NbInterm,1,0),"")</f>
        <v/>
      </c>
      <c r="L5143" s="37" t="str">
        <f aca="false">IF(G5143=1,IF(B5143="",0,IF(J5143&lt;SeuilFugitive,1,0)),"")</f>
        <v/>
      </c>
      <c r="M5143" s="37" t="str">
        <f aca="false">IF(G5143=1,IF(B5143="",IF((Fin-A5143)*24&gt;SeuilFigee,1,0),IF(J5143&gt;SeuilFigee*3600,1,0)),"")</f>
        <v/>
      </c>
      <c r="N5143" s="0" t="str">
        <f aca="false">IF(G5143=1,IF(COUNTIF(H$2:H5143,H5143)=1,COUNTIF($H:$H,H5143),""),"")</f>
        <v/>
      </c>
      <c r="O5143" s="0" t="str">
        <f aca="false">IF(G5143=1,IF(COUNTIF(I$2:I5143,I5143)=1,COUNTIF($I:$I,I5143),""),"")</f>
        <v/>
      </c>
      <c r="P5143" s="38" t="str">
        <f aca="false">IF(G5143=1,IF(COUNTIFS(C$2:C5143,C5143,G$2:G5143,1)=1,COUNTIFS($C:$C,C5143,$G:$G,1)+ROW()/10000000,""),"")</f>
        <v/>
      </c>
      <c r="Q5143" s="0" t="str">
        <f aca="false">IF(K5143=1,IF(COUNTIFS(C$2:C5143,C5143,K$2:K5143,1)=1,1,0),"")</f>
        <v/>
      </c>
      <c r="R5143" s="0" t="str">
        <f aca="false">IF(M5143=1,IF(COUNTIFS(C$2:C5143,C5143,M$2:M5143,1)=1,1,0),"")</f>
        <v/>
      </c>
      <c r="S5143" s="0" t="str">
        <f aca="false">IF(L5143=1,IF(COUNTIFS(C$2:C5143,C5143,L$2:L5143,1)=1,1,0),"")</f>
        <v/>
      </c>
      <c r="T5143" s="38" t="str">
        <f aca="false">IF(N5143="","",N5143+ROW()/10000000)</f>
        <v/>
      </c>
      <c r="U5143" s="0" t="str">
        <f aca="false">IF(G5143=1,IF(B5143="",1,0),"")</f>
        <v/>
      </c>
    </row>
    <row r="5144" customFormat="false" ht="15" hidden="false" customHeight="false" outlineLevel="0" collapsed="false">
      <c r="A5144" s="35"/>
      <c r="B5144" s="35"/>
      <c r="G5144" s="0" t="str">
        <f aca="false">IF(A5144="","",IF(AND(A5144&gt;=Debut,A5144&lt;Fin),1,0))</f>
        <v/>
      </c>
      <c r="H5144" s="0" t="str">
        <f aca="false">IF(G5144=1,INT(ROUND((A5144-Debut)*86400,0)/600),"")</f>
        <v/>
      </c>
      <c r="I5144" s="0" t="str">
        <f aca="false">IF(G5144=1,INT(ROUND((A5144-Debut)*86400,0)/3600),"")</f>
        <v/>
      </c>
      <c r="J5144" s="0" t="str">
        <f aca="false">IF(OR(A5144="",B5144=""),"",ROUND((B5144-A5144)*86400,0))</f>
        <v/>
      </c>
      <c r="K5144" s="37" t="str">
        <f aca="false">IF(G5144=1,IF(COUNTIFS($C:$C,C5144,$G:$G,1,$A:$A,"&gt;="&amp;(A5144-FenetreInterm/86400),$A:$A,"&lt;="&amp;A5144)&gt;=NbInterm,1,0),"")</f>
        <v/>
      </c>
      <c r="L5144" s="37" t="str">
        <f aca="false">IF(G5144=1,IF(B5144="",0,IF(J5144&lt;SeuilFugitive,1,0)),"")</f>
        <v/>
      </c>
      <c r="M5144" s="37" t="str">
        <f aca="false">IF(G5144=1,IF(B5144="",IF((Fin-A5144)*24&gt;SeuilFigee,1,0),IF(J5144&gt;SeuilFigee*3600,1,0)),"")</f>
        <v/>
      </c>
      <c r="N5144" s="0" t="str">
        <f aca="false">IF(G5144=1,IF(COUNTIF(H$2:H5144,H5144)=1,COUNTIF($H:$H,H5144),""),"")</f>
        <v/>
      </c>
      <c r="O5144" s="0" t="str">
        <f aca="false">IF(G5144=1,IF(COUNTIF(I$2:I5144,I5144)=1,COUNTIF($I:$I,I5144),""),"")</f>
        <v/>
      </c>
      <c r="P5144" s="38" t="str">
        <f aca="false">IF(G5144=1,IF(COUNTIFS(C$2:C5144,C5144,G$2:G5144,1)=1,COUNTIFS($C:$C,C5144,$G:$G,1)+ROW()/10000000,""),"")</f>
        <v/>
      </c>
      <c r="Q5144" s="0" t="str">
        <f aca="false">IF(K5144=1,IF(COUNTIFS(C$2:C5144,C5144,K$2:K5144,1)=1,1,0),"")</f>
        <v/>
      </c>
      <c r="R5144" s="0" t="str">
        <f aca="false">IF(M5144=1,IF(COUNTIFS(C$2:C5144,C5144,M$2:M5144,1)=1,1,0),"")</f>
        <v/>
      </c>
      <c r="S5144" s="0" t="str">
        <f aca="false">IF(L5144=1,IF(COUNTIFS(C$2:C5144,C5144,L$2:L5144,1)=1,1,0),"")</f>
        <v/>
      </c>
      <c r="T5144" s="38" t="str">
        <f aca="false">IF(N5144="","",N5144+ROW()/10000000)</f>
        <v/>
      </c>
      <c r="U5144" s="0" t="str">
        <f aca="false">IF(G5144=1,IF(B5144="",1,0),"")</f>
        <v/>
      </c>
    </row>
    <row r="5145" customFormat="false" ht="15" hidden="false" customHeight="false" outlineLevel="0" collapsed="false">
      <c r="A5145" s="35"/>
      <c r="B5145" s="35"/>
      <c r="G5145" s="0" t="str">
        <f aca="false">IF(A5145="","",IF(AND(A5145&gt;=Debut,A5145&lt;Fin),1,0))</f>
        <v/>
      </c>
      <c r="H5145" s="0" t="str">
        <f aca="false">IF(G5145=1,INT(ROUND((A5145-Debut)*86400,0)/600),"")</f>
        <v/>
      </c>
      <c r="I5145" s="0" t="str">
        <f aca="false">IF(G5145=1,INT(ROUND((A5145-Debut)*86400,0)/3600),"")</f>
        <v/>
      </c>
      <c r="J5145" s="0" t="str">
        <f aca="false">IF(OR(A5145="",B5145=""),"",ROUND((B5145-A5145)*86400,0))</f>
        <v/>
      </c>
      <c r="K5145" s="37" t="str">
        <f aca="false">IF(G5145=1,IF(COUNTIFS($C:$C,C5145,$G:$G,1,$A:$A,"&gt;="&amp;(A5145-FenetreInterm/86400),$A:$A,"&lt;="&amp;A5145)&gt;=NbInterm,1,0),"")</f>
        <v/>
      </c>
      <c r="L5145" s="37" t="str">
        <f aca="false">IF(G5145=1,IF(B5145="",0,IF(J5145&lt;SeuilFugitive,1,0)),"")</f>
        <v/>
      </c>
      <c r="M5145" s="37" t="str">
        <f aca="false">IF(G5145=1,IF(B5145="",IF((Fin-A5145)*24&gt;SeuilFigee,1,0),IF(J5145&gt;SeuilFigee*3600,1,0)),"")</f>
        <v/>
      </c>
      <c r="N5145" s="0" t="str">
        <f aca="false">IF(G5145=1,IF(COUNTIF(H$2:H5145,H5145)=1,COUNTIF($H:$H,H5145),""),"")</f>
        <v/>
      </c>
      <c r="O5145" s="0" t="str">
        <f aca="false">IF(G5145=1,IF(COUNTIF(I$2:I5145,I5145)=1,COUNTIF($I:$I,I5145),""),"")</f>
        <v/>
      </c>
      <c r="P5145" s="38" t="str">
        <f aca="false">IF(G5145=1,IF(COUNTIFS(C$2:C5145,C5145,G$2:G5145,1)=1,COUNTIFS($C:$C,C5145,$G:$G,1)+ROW()/10000000,""),"")</f>
        <v/>
      </c>
      <c r="Q5145" s="0" t="str">
        <f aca="false">IF(K5145=1,IF(COUNTIFS(C$2:C5145,C5145,K$2:K5145,1)=1,1,0),"")</f>
        <v/>
      </c>
      <c r="R5145" s="0" t="str">
        <f aca="false">IF(M5145=1,IF(COUNTIFS(C$2:C5145,C5145,M$2:M5145,1)=1,1,0),"")</f>
        <v/>
      </c>
      <c r="S5145" s="0" t="str">
        <f aca="false">IF(L5145=1,IF(COUNTIFS(C$2:C5145,C5145,L$2:L5145,1)=1,1,0),"")</f>
        <v/>
      </c>
      <c r="T5145" s="38" t="str">
        <f aca="false">IF(N5145="","",N5145+ROW()/10000000)</f>
        <v/>
      </c>
      <c r="U5145" s="0" t="str">
        <f aca="false">IF(G5145=1,IF(B5145="",1,0),"")</f>
        <v/>
      </c>
    </row>
    <row r="5146" customFormat="false" ht="15" hidden="false" customHeight="false" outlineLevel="0" collapsed="false">
      <c r="A5146" s="35"/>
      <c r="B5146" s="35"/>
      <c r="G5146" s="0" t="str">
        <f aca="false">IF(A5146="","",IF(AND(A5146&gt;=Debut,A5146&lt;Fin),1,0))</f>
        <v/>
      </c>
      <c r="H5146" s="0" t="str">
        <f aca="false">IF(G5146=1,INT(ROUND((A5146-Debut)*86400,0)/600),"")</f>
        <v/>
      </c>
      <c r="I5146" s="0" t="str">
        <f aca="false">IF(G5146=1,INT(ROUND((A5146-Debut)*86400,0)/3600),"")</f>
        <v/>
      </c>
      <c r="J5146" s="0" t="str">
        <f aca="false">IF(OR(A5146="",B5146=""),"",ROUND((B5146-A5146)*86400,0))</f>
        <v/>
      </c>
      <c r="K5146" s="37" t="str">
        <f aca="false">IF(G5146=1,IF(COUNTIFS($C:$C,C5146,$G:$G,1,$A:$A,"&gt;="&amp;(A5146-FenetreInterm/86400),$A:$A,"&lt;="&amp;A5146)&gt;=NbInterm,1,0),"")</f>
        <v/>
      </c>
      <c r="L5146" s="37" t="str">
        <f aca="false">IF(G5146=1,IF(B5146="",0,IF(J5146&lt;SeuilFugitive,1,0)),"")</f>
        <v/>
      </c>
      <c r="M5146" s="37" t="str">
        <f aca="false">IF(G5146=1,IF(B5146="",IF((Fin-A5146)*24&gt;SeuilFigee,1,0),IF(J5146&gt;SeuilFigee*3600,1,0)),"")</f>
        <v/>
      </c>
      <c r="N5146" s="0" t="str">
        <f aca="false">IF(G5146=1,IF(COUNTIF(H$2:H5146,H5146)=1,COUNTIF($H:$H,H5146),""),"")</f>
        <v/>
      </c>
      <c r="O5146" s="0" t="str">
        <f aca="false">IF(G5146=1,IF(COUNTIF(I$2:I5146,I5146)=1,COUNTIF($I:$I,I5146),""),"")</f>
        <v/>
      </c>
      <c r="P5146" s="38" t="str">
        <f aca="false">IF(G5146=1,IF(COUNTIFS(C$2:C5146,C5146,G$2:G5146,1)=1,COUNTIFS($C:$C,C5146,$G:$G,1)+ROW()/10000000,""),"")</f>
        <v/>
      </c>
      <c r="Q5146" s="0" t="str">
        <f aca="false">IF(K5146=1,IF(COUNTIFS(C$2:C5146,C5146,K$2:K5146,1)=1,1,0),"")</f>
        <v/>
      </c>
      <c r="R5146" s="0" t="str">
        <f aca="false">IF(M5146=1,IF(COUNTIFS(C$2:C5146,C5146,M$2:M5146,1)=1,1,0),"")</f>
        <v/>
      </c>
      <c r="S5146" s="0" t="str">
        <f aca="false">IF(L5146=1,IF(COUNTIFS(C$2:C5146,C5146,L$2:L5146,1)=1,1,0),"")</f>
        <v/>
      </c>
      <c r="T5146" s="38" t="str">
        <f aca="false">IF(N5146="","",N5146+ROW()/10000000)</f>
        <v/>
      </c>
      <c r="U5146" s="0" t="str">
        <f aca="false">IF(G5146=1,IF(B5146="",1,0),"")</f>
        <v/>
      </c>
    </row>
    <row r="5147" customFormat="false" ht="15" hidden="false" customHeight="false" outlineLevel="0" collapsed="false">
      <c r="A5147" s="35"/>
      <c r="B5147" s="35"/>
      <c r="G5147" s="0" t="str">
        <f aca="false">IF(A5147="","",IF(AND(A5147&gt;=Debut,A5147&lt;Fin),1,0))</f>
        <v/>
      </c>
      <c r="H5147" s="0" t="str">
        <f aca="false">IF(G5147=1,INT(ROUND((A5147-Debut)*86400,0)/600),"")</f>
        <v/>
      </c>
      <c r="I5147" s="0" t="str">
        <f aca="false">IF(G5147=1,INT(ROUND((A5147-Debut)*86400,0)/3600),"")</f>
        <v/>
      </c>
      <c r="J5147" s="0" t="str">
        <f aca="false">IF(OR(A5147="",B5147=""),"",ROUND((B5147-A5147)*86400,0))</f>
        <v/>
      </c>
      <c r="K5147" s="37" t="str">
        <f aca="false">IF(G5147=1,IF(COUNTIFS($C:$C,C5147,$G:$G,1,$A:$A,"&gt;="&amp;(A5147-FenetreInterm/86400),$A:$A,"&lt;="&amp;A5147)&gt;=NbInterm,1,0),"")</f>
        <v/>
      </c>
      <c r="L5147" s="37" t="str">
        <f aca="false">IF(G5147=1,IF(B5147="",0,IF(J5147&lt;SeuilFugitive,1,0)),"")</f>
        <v/>
      </c>
      <c r="M5147" s="37" t="str">
        <f aca="false">IF(G5147=1,IF(B5147="",IF((Fin-A5147)*24&gt;SeuilFigee,1,0),IF(J5147&gt;SeuilFigee*3600,1,0)),"")</f>
        <v/>
      </c>
      <c r="N5147" s="0" t="str">
        <f aca="false">IF(G5147=1,IF(COUNTIF(H$2:H5147,H5147)=1,COUNTIF($H:$H,H5147),""),"")</f>
        <v/>
      </c>
      <c r="O5147" s="0" t="str">
        <f aca="false">IF(G5147=1,IF(COUNTIF(I$2:I5147,I5147)=1,COUNTIF($I:$I,I5147),""),"")</f>
        <v/>
      </c>
      <c r="P5147" s="38" t="str">
        <f aca="false">IF(G5147=1,IF(COUNTIFS(C$2:C5147,C5147,G$2:G5147,1)=1,COUNTIFS($C:$C,C5147,$G:$G,1)+ROW()/10000000,""),"")</f>
        <v/>
      </c>
      <c r="Q5147" s="0" t="str">
        <f aca="false">IF(K5147=1,IF(COUNTIFS(C$2:C5147,C5147,K$2:K5147,1)=1,1,0),"")</f>
        <v/>
      </c>
      <c r="R5147" s="0" t="str">
        <f aca="false">IF(M5147=1,IF(COUNTIFS(C$2:C5147,C5147,M$2:M5147,1)=1,1,0),"")</f>
        <v/>
      </c>
      <c r="S5147" s="0" t="str">
        <f aca="false">IF(L5147=1,IF(COUNTIFS(C$2:C5147,C5147,L$2:L5147,1)=1,1,0),"")</f>
        <v/>
      </c>
      <c r="T5147" s="38" t="str">
        <f aca="false">IF(N5147="","",N5147+ROW()/10000000)</f>
        <v/>
      </c>
      <c r="U5147" s="0" t="str">
        <f aca="false">IF(G5147=1,IF(B5147="",1,0),"")</f>
        <v/>
      </c>
    </row>
    <row r="5148" customFormat="false" ht="15" hidden="false" customHeight="false" outlineLevel="0" collapsed="false">
      <c r="A5148" s="35"/>
      <c r="B5148" s="35"/>
      <c r="G5148" s="0" t="str">
        <f aca="false">IF(A5148="","",IF(AND(A5148&gt;=Debut,A5148&lt;Fin),1,0))</f>
        <v/>
      </c>
      <c r="H5148" s="0" t="str">
        <f aca="false">IF(G5148=1,INT(ROUND((A5148-Debut)*86400,0)/600),"")</f>
        <v/>
      </c>
      <c r="I5148" s="0" t="str">
        <f aca="false">IF(G5148=1,INT(ROUND((A5148-Debut)*86400,0)/3600),"")</f>
        <v/>
      </c>
      <c r="J5148" s="0" t="str">
        <f aca="false">IF(OR(A5148="",B5148=""),"",ROUND((B5148-A5148)*86400,0))</f>
        <v/>
      </c>
      <c r="K5148" s="37" t="str">
        <f aca="false">IF(G5148=1,IF(COUNTIFS($C:$C,C5148,$G:$G,1,$A:$A,"&gt;="&amp;(A5148-FenetreInterm/86400),$A:$A,"&lt;="&amp;A5148)&gt;=NbInterm,1,0),"")</f>
        <v/>
      </c>
      <c r="L5148" s="37" t="str">
        <f aca="false">IF(G5148=1,IF(B5148="",0,IF(J5148&lt;SeuilFugitive,1,0)),"")</f>
        <v/>
      </c>
      <c r="M5148" s="37" t="str">
        <f aca="false">IF(G5148=1,IF(B5148="",IF((Fin-A5148)*24&gt;SeuilFigee,1,0),IF(J5148&gt;SeuilFigee*3600,1,0)),"")</f>
        <v/>
      </c>
      <c r="N5148" s="0" t="str">
        <f aca="false">IF(G5148=1,IF(COUNTIF(H$2:H5148,H5148)=1,COUNTIF($H:$H,H5148),""),"")</f>
        <v/>
      </c>
      <c r="O5148" s="0" t="str">
        <f aca="false">IF(G5148=1,IF(COUNTIF(I$2:I5148,I5148)=1,COUNTIF($I:$I,I5148),""),"")</f>
        <v/>
      </c>
      <c r="P5148" s="38" t="str">
        <f aca="false">IF(G5148=1,IF(COUNTIFS(C$2:C5148,C5148,G$2:G5148,1)=1,COUNTIFS($C:$C,C5148,$G:$G,1)+ROW()/10000000,""),"")</f>
        <v/>
      </c>
      <c r="Q5148" s="0" t="str">
        <f aca="false">IF(K5148=1,IF(COUNTIFS(C$2:C5148,C5148,K$2:K5148,1)=1,1,0),"")</f>
        <v/>
      </c>
      <c r="R5148" s="0" t="str">
        <f aca="false">IF(M5148=1,IF(COUNTIFS(C$2:C5148,C5148,M$2:M5148,1)=1,1,0),"")</f>
        <v/>
      </c>
      <c r="S5148" s="0" t="str">
        <f aca="false">IF(L5148=1,IF(COUNTIFS(C$2:C5148,C5148,L$2:L5148,1)=1,1,0),"")</f>
        <v/>
      </c>
      <c r="T5148" s="38" t="str">
        <f aca="false">IF(N5148="","",N5148+ROW()/10000000)</f>
        <v/>
      </c>
      <c r="U5148" s="0" t="str">
        <f aca="false">IF(G5148=1,IF(B5148="",1,0),"")</f>
        <v/>
      </c>
    </row>
    <row r="5149" customFormat="false" ht="15" hidden="false" customHeight="false" outlineLevel="0" collapsed="false">
      <c r="A5149" s="35"/>
      <c r="B5149" s="35"/>
      <c r="G5149" s="0" t="str">
        <f aca="false">IF(A5149="","",IF(AND(A5149&gt;=Debut,A5149&lt;Fin),1,0))</f>
        <v/>
      </c>
      <c r="H5149" s="0" t="str">
        <f aca="false">IF(G5149=1,INT(ROUND((A5149-Debut)*86400,0)/600),"")</f>
        <v/>
      </c>
      <c r="I5149" s="0" t="str">
        <f aca="false">IF(G5149=1,INT(ROUND((A5149-Debut)*86400,0)/3600),"")</f>
        <v/>
      </c>
      <c r="J5149" s="0" t="str">
        <f aca="false">IF(OR(A5149="",B5149=""),"",ROUND((B5149-A5149)*86400,0))</f>
        <v/>
      </c>
      <c r="K5149" s="37" t="str">
        <f aca="false">IF(G5149=1,IF(COUNTIFS($C:$C,C5149,$G:$G,1,$A:$A,"&gt;="&amp;(A5149-FenetreInterm/86400),$A:$A,"&lt;="&amp;A5149)&gt;=NbInterm,1,0),"")</f>
        <v/>
      </c>
      <c r="L5149" s="37" t="str">
        <f aca="false">IF(G5149=1,IF(B5149="",0,IF(J5149&lt;SeuilFugitive,1,0)),"")</f>
        <v/>
      </c>
      <c r="M5149" s="37" t="str">
        <f aca="false">IF(G5149=1,IF(B5149="",IF((Fin-A5149)*24&gt;SeuilFigee,1,0),IF(J5149&gt;SeuilFigee*3600,1,0)),"")</f>
        <v/>
      </c>
      <c r="N5149" s="0" t="str">
        <f aca="false">IF(G5149=1,IF(COUNTIF(H$2:H5149,H5149)=1,COUNTIF($H:$H,H5149),""),"")</f>
        <v/>
      </c>
      <c r="O5149" s="0" t="str">
        <f aca="false">IF(G5149=1,IF(COUNTIF(I$2:I5149,I5149)=1,COUNTIF($I:$I,I5149),""),"")</f>
        <v/>
      </c>
      <c r="P5149" s="38" t="str">
        <f aca="false">IF(G5149=1,IF(COUNTIFS(C$2:C5149,C5149,G$2:G5149,1)=1,COUNTIFS($C:$C,C5149,$G:$G,1)+ROW()/10000000,""),"")</f>
        <v/>
      </c>
      <c r="Q5149" s="0" t="str">
        <f aca="false">IF(K5149=1,IF(COUNTIFS(C$2:C5149,C5149,K$2:K5149,1)=1,1,0),"")</f>
        <v/>
      </c>
      <c r="R5149" s="0" t="str">
        <f aca="false">IF(M5149=1,IF(COUNTIFS(C$2:C5149,C5149,M$2:M5149,1)=1,1,0),"")</f>
        <v/>
      </c>
      <c r="S5149" s="0" t="str">
        <f aca="false">IF(L5149=1,IF(COUNTIFS(C$2:C5149,C5149,L$2:L5149,1)=1,1,0),"")</f>
        <v/>
      </c>
      <c r="T5149" s="38" t="str">
        <f aca="false">IF(N5149="","",N5149+ROW()/10000000)</f>
        <v/>
      </c>
      <c r="U5149" s="0" t="str">
        <f aca="false">IF(G5149=1,IF(B5149="",1,0),"")</f>
        <v/>
      </c>
    </row>
    <row r="5150" customFormat="false" ht="15" hidden="false" customHeight="false" outlineLevel="0" collapsed="false">
      <c r="A5150" s="35"/>
      <c r="B5150" s="35"/>
      <c r="G5150" s="0" t="str">
        <f aca="false">IF(A5150="","",IF(AND(A5150&gt;=Debut,A5150&lt;Fin),1,0))</f>
        <v/>
      </c>
      <c r="H5150" s="0" t="str">
        <f aca="false">IF(G5150=1,INT(ROUND((A5150-Debut)*86400,0)/600),"")</f>
        <v/>
      </c>
      <c r="I5150" s="0" t="str">
        <f aca="false">IF(G5150=1,INT(ROUND((A5150-Debut)*86400,0)/3600),"")</f>
        <v/>
      </c>
      <c r="J5150" s="0" t="str">
        <f aca="false">IF(OR(A5150="",B5150=""),"",ROUND((B5150-A5150)*86400,0))</f>
        <v/>
      </c>
      <c r="K5150" s="37" t="str">
        <f aca="false">IF(G5150=1,IF(COUNTIFS($C:$C,C5150,$G:$G,1,$A:$A,"&gt;="&amp;(A5150-FenetreInterm/86400),$A:$A,"&lt;="&amp;A5150)&gt;=NbInterm,1,0),"")</f>
        <v/>
      </c>
      <c r="L5150" s="37" t="str">
        <f aca="false">IF(G5150=1,IF(B5150="",0,IF(J5150&lt;SeuilFugitive,1,0)),"")</f>
        <v/>
      </c>
      <c r="M5150" s="37" t="str">
        <f aca="false">IF(G5150=1,IF(B5150="",IF((Fin-A5150)*24&gt;SeuilFigee,1,0),IF(J5150&gt;SeuilFigee*3600,1,0)),"")</f>
        <v/>
      </c>
      <c r="N5150" s="0" t="str">
        <f aca="false">IF(G5150=1,IF(COUNTIF(H$2:H5150,H5150)=1,COUNTIF($H:$H,H5150),""),"")</f>
        <v/>
      </c>
      <c r="O5150" s="0" t="str">
        <f aca="false">IF(G5150=1,IF(COUNTIF(I$2:I5150,I5150)=1,COUNTIF($I:$I,I5150),""),"")</f>
        <v/>
      </c>
      <c r="P5150" s="38" t="str">
        <f aca="false">IF(G5150=1,IF(COUNTIFS(C$2:C5150,C5150,G$2:G5150,1)=1,COUNTIFS($C:$C,C5150,$G:$G,1)+ROW()/10000000,""),"")</f>
        <v/>
      </c>
      <c r="Q5150" s="0" t="str">
        <f aca="false">IF(K5150=1,IF(COUNTIFS(C$2:C5150,C5150,K$2:K5150,1)=1,1,0),"")</f>
        <v/>
      </c>
      <c r="R5150" s="0" t="str">
        <f aca="false">IF(M5150=1,IF(COUNTIFS(C$2:C5150,C5150,M$2:M5150,1)=1,1,0),"")</f>
        <v/>
      </c>
      <c r="S5150" s="0" t="str">
        <f aca="false">IF(L5150=1,IF(COUNTIFS(C$2:C5150,C5150,L$2:L5150,1)=1,1,0),"")</f>
        <v/>
      </c>
      <c r="T5150" s="38" t="str">
        <f aca="false">IF(N5150="","",N5150+ROW()/10000000)</f>
        <v/>
      </c>
      <c r="U5150" s="0" t="str">
        <f aca="false">IF(G5150=1,IF(B5150="",1,0),"")</f>
        <v/>
      </c>
    </row>
    <row r="5151" customFormat="false" ht="15" hidden="false" customHeight="false" outlineLevel="0" collapsed="false">
      <c r="A5151" s="35"/>
      <c r="B5151" s="35"/>
      <c r="G5151" s="0" t="str">
        <f aca="false">IF(A5151="","",IF(AND(A5151&gt;=Debut,A5151&lt;Fin),1,0))</f>
        <v/>
      </c>
      <c r="H5151" s="0" t="str">
        <f aca="false">IF(G5151=1,INT(ROUND((A5151-Debut)*86400,0)/600),"")</f>
        <v/>
      </c>
      <c r="I5151" s="0" t="str">
        <f aca="false">IF(G5151=1,INT(ROUND((A5151-Debut)*86400,0)/3600),"")</f>
        <v/>
      </c>
      <c r="J5151" s="0" t="str">
        <f aca="false">IF(OR(A5151="",B5151=""),"",ROUND((B5151-A5151)*86400,0))</f>
        <v/>
      </c>
      <c r="K5151" s="37" t="str">
        <f aca="false">IF(G5151=1,IF(COUNTIFS($C:$C,C5151,$G:$G,1,$A:$A,"&gt;="&amp;(A5151-FenetreInterm/86400),$A:$A,"&lt;="&amp;A5151)&gt;=NbInterm,1,0),"")</f>
        <v/>
      </c>
      <c r="L5151" s="37" t="str">
        <f aca="false">IF(G5151=1,IF(B5151="",0,IF(J5151&lt;SeuilFugitive,1,0)),"")</f>
        <v/>
      </c>
      <c r="M5151" s="37" t="str">
        <f aca="false">IF(G5151=1,IF(B5151="",IF((Fin-A5151)*24&gt;SeuilFigee,1,0),IF(J5151&gt;SeuilFigee*3600,1,0)),"")</f>
        <v/>
      </c>
      <c r="N5151" s="0" t="str">
        <f aca="false">IF(G5151=1,IF(COUNTIF(H$2:H5151,H5151)=1,COUNTIF($H:$H,H5151),""),"")</f>
        <v/>
      </c>
      <c r="O5151" s="0" t="str">
        <f aca="false">IF(G5151=1,IF(COUNTIF(I$2:I5151,I5151)=1,COUNTIF($I:$I,I5151),""),"")</f>
        <v/>
      </c>
      <c r="P5151" s="38" t="str">
        <f aca="false">IF(G5151=1,IF(COUNTIFS(C$2:C5151,C5151,G$2:G5151,1)=1,COUNTIFS($C:$C,C5151,$G:$G,1)+ROW()/10000000,""),"")</f>
        <v/>
      </c>
      <c r="Q5151" s="0" t="str">
        <f aca="false">IF(K5151=1,IF(COUNTIFS(C$2:C5151,C5151,K$2:K5151,1)=1,1,0),"")</f>
        <v/>
      </c>
      <c r="R5151" s="0" t="str">
        <f aca="false">IF(M5151=1,IF(COUNTIFS(C$2:C5151,C5151,M$2:M5151,1)=1,1,0),"")</f>
        <v/>
      </c>
      <c r="S5151" s="0" t="str">
        <f aca="false">IF(L5151=1,IF(COUNTIFS(C$2:C5151,C5151,L$2:L5151,1)=1,1,0),"")</f>
        <v/>
      </c>
      <c r="T5151" s="38" t="str">
        <f aca="false">IF(N5151="","",N5151+ROW()/10000000)</f>
        <v/>
      </c>
      <c r="U5151" s="0" t="str">
        <f aca="false">IF(G5151=1,IF(B5151="",1,0),"")</f>
        <v/>
      </c>
    </row>
    <row r="5152" customFormat="false" ht="15" hidden="false" customHeight="false" outlineLevel="0" collapsed="false">
      <c r="A5152" s="35"/>
      <c r="B5152" s="35"/>
      <c r="G5152" s="0" t="str">
        <f aca="false">IF(A5152="","",IF(AND(A5152&gt;=Debut,A5152&lt;Fin),1,0))</f>
        <v/>
      </c>
      <c r="H5152" s="0" t="str">
        <f aca="false">IF(G5152=1,INT(ROUND((A5152-Debut)*86400,0)/600),"")</f>
        <v/>
      </c>
      <c r="I5152" s="0" t="str">
        <f aca="false">IF(G5152=1,INT(ROUND((A5152-Debut)*86400,0)/3600),"")</f>
        <v/>
      </c>
      <c r="J5152" s="0" t="str">
        <f aca="false">IF(OR(A5152="",B5152=""),"",ROUND((B5152-A5152)*86400,0))</f>
        <v/>
      </c>
      <c r="K5152" s="37" t="str">
        <f aca="false">IF(G5152=1,IF(COUNTIFS($C:$C,C5152,$G:$G,1,$A:$A,"&gt;="&amp;(A5152-FenetreInterm/86400),$A:$A,"&lt;="&amp;A5152)&gt;=NbInterm,1,0),"")</f>
        <v/>
      </c>
      <c r="L5152" s="37" t="str">
        <f aca="false">IF(G5152=1,IF(B5152="",0,IF(J5152&lt;SeuilFugitive,1,0)),"")</f>
        <v/>
      </c>
      <c r="M5152" s="37" t="str">
        <f aca="false">IF(G5152=1,IF(B5152="",IF((Fin-A5152)*24&gt;SeuilFigee,1,0),IF(J5152&gt;SeuilFigee*3600,1,0)),"")</f>
        <v/>
      </c>
      <c r="N5152" s="0" t="str">
        <f aca="false">IF(G5152=1,IF(COUNTIF(H$2:H5152,H5152)=1,COUNTIF($H:$H,H5152),""),"")</f>
        <v/>
      </c>
      <c r="O5152" s="0" t="str">
        <f aca="false">IF(G5152=1,IF(COUNTIF(I$2:I5152,I5152)=1,COUNTIF($I:$I,I5152),""),"")</f>
        <v/>
      </c>
      <c r="P5152" s="38" t="str">
        <f aca="false">IF(G5152=1,IF(COUNTIFS(C$2:C5152,C5152,G$2:G5152,1)=1,COUNTIFS($C:$C,C5152,$G:$G,1)+ROW()/10000000,""),"")</f>
        <v/>
      </c>
      <c r="Q5152" s="0" t="str">
        <f aca="false">IF(K5152=1,IF(COUNTIFS(C$2:C5152,C5152,K$2:K5152,1)=1,1,0),"")</f>
        <v/>
      </c>
      <c r="R5152" s="0" t="str">
        <f aca="false">IF(M5152=1,IF(COUNTIFS(C$2:C5152,C5152,M$2:M5152,1)=1,1,0),"")</f>
        <v/>
      </c>
      <c r="S5152" s="0" t="str">
        <f aca="false">IF(L5152=1,IF(COUNTIFS(C$2:C5152,C5152,L$2:L5152,1)=1,1,0),"")</f>
        <v/>
      </c>
      <c r="T5152" s="38" t="str">
        <f aca="false">IF(N5152="","",N5152+ROW()/10000000)</f>
        <v/>
      </c>
      <c r="U5152" s="0" t="str">
        <f aca="false">IF(G5152=1,IF(B5152="",1,0),"")</f>
        <v/>
      </c>
    </row>
    <row r="5153" customFormat="false" ht="15" hidden="false" customHeight="false" outlineLevel="0" collapsed="false">
      <c r="A5153" s="35"/>
      <c r="B5153" s="35"/>
      <c r="G5153" s="0" t="str">
        <f aca="false">IF(A5153="","",IF(AND(A5153&gt;=Debut,A5153&lt;Fin),1,0))</f>
        <v/>
      </c>
      <c r="H5153" s="0" t="str">
        <f aca="false">IF(G5153=1,INT(ROUND((A5153-Debut)*86400,0)/600),"")</f>
        <v/>
      </c>
      <c r="I5153" s="0" t="str">
        <f aca="false">IF(G5153=1,INT(ROUND((A5153-Debut)*86400,0)/3600),"")</f>
        <v/>
      </c>
      <c r="J5153" s="0" t="str">
        <f aca="false">IF(OR(A5153="",B5153=""),"",ROUND((B5153-A5153)*86400,0))</f>
        <v/>
      </c>
      <c r="K5153" s="37" t="str">
        <f aca="false">IF(G5153=1,IF(COUNTIFS($C:$C,C5153,$G:$G,1,$A:$A,"&gt;="&amp;(A5153-FenetreInterm/86400),$A:$A,"&lt;="&amp;A5153)&gt;=NbInterm,1,0),"")</f>
        <v/>
      </c>
      <c r="L5153" s="37" t="str">
        <f aca="false">IF(G5153=1,IF(B5153="",0,IF(J5153&lt;SeuilFugitive,1,0)),"")</f>
        <v/>
      </c>
      <c r="M5153" s="37" t="str">
        <f aca="false">IF(G5153=1,IF(B5153="",IF((Fin-A5153)*24&gt;SeuilFigee,1,0),IF(J5153&gt;SeuilFigee*3600,1,0)),"")</f>
        <v/>
      </c>
      <c r="N5153" s="0" t="str">
        <f aca="false">IF(G5153=1,IF(COUNTIF(H$2:H5153,H5153)=1,COUNTIF($H:$H,H5153),""),"")</f>
        <v/>
      </c>
      <c r="O5153" s="0" t="str">
        <f aca="false">IF(G5153=1,IF(COUNTIF(I$2:I5153,I5153)=1,COUNTIF($I:$I,I5153),""),"")</f>
        <v/>
      </c>
      <c r="P5153" s="38" t="str">
        <f aca="false">IF(G5153=1,IF(COUNTIFS(C$2:C5153,C5153,G$2:G5153,1)=1,COUNTIFS($C:$C,C5153,$G:$G,1)+ROW()/10000000,""),"")</f>
        <v/>
      </c>
      <c r="Q5153" s="0" t="str">
        <f aca="false">IF(K5153=1,IF(COUNTIFS(C$2:C5153,C5153,K$2:K5153,1)=1,1,0),"")</f>
        <v/>
      </c>
      <c r="R5153" s="0" t="str">
        <f aca="false">IF(M5153=1,IF(COUNTIFS(C$2:C5153,C5153,M$2:M5153,1)=1,1,0),"")</f>
        <v/>
      </c>
      <c r="S5153" s="0" t="str">
        <f aca="false">IF(L5153=1,IF(COUNTIFS(C$2:C5153,C5153,L$2:L5153,1)=1,1,0),"")</f>
        <v/>
      </c>
      <c r="T5153" s="38" t="str">
        <f aca="false">IF(N5153="","",N5153+ROW()/10000000)</f>
        <v/>
      </c>
      <c r="U5153" s="0" t="str">
        <f aca="false">IF(G5153=1,IF(B5153="",1,0),"")</f>
        <v/>
      </c>
    </row>
    <row r="5154" customFormat="false" ht="15" hidden="false" customHeight="false" outlineLevel="0" collapsed="false">
      <c r="A5154" s="35"/>
      <c r="B5154" s="35"/>
      <c r="G5154" s="0" t="str">
        <f aca="false">IF(A5154="","",IF(AND(A5154&gt;=Debut,A5154&lt;Fin),1,0))</f>
        <v/>
      </c>
      <c r="H5154" s="0" t="str">
        <f aca="false">IF(G5154=1,INT(ROUND((A5154-Debut)*86400,0)/600),"")</f>
        <v/>
      </c>
      <c r="I5154" s="0" t="str">
        <f aca="false">IF(G5154=1,INT(ROUND((A5154-Debut)*86400,0)/3600),"")</f>
        <v/>
      </c>
      <c r="J5154" s="0" t="str">
        <f aca="false">IF(OR(A5154="",B5154=""),"",ROUND((B5154-A5154)*86400,0))</f>
        <v/>
      </c>
      <c r="K5154" s="37" t="str">
        <f aca="false">IF(G5154=1,IF(COUNTIFS($C:$C,C5154,$G:$G,1,$A:$A,"&gt;="&amp;(A5154-FenetreInterm/86400),$A:$A,"&lt;="&amp;A5154)&gt;=NbInterm,1,0),"")</f>
        <v/>
      </c>
      <c r="L5154" s="37" t="str">
        <f aca="false">IF(G5154=1,IF(B5154="",0,IF(J5154&lt;SeuilFugitive,1,0)),"")</f>
        <v/>
      </c>
      <c r="M5154" s="37" t="str">
        <f aca="false">IF(G5154=1,IF(B5154="",IF((Fin-A5154)*24&gt;SeuilFigee,1,0),IF(J5154&gt;SeuilFigee*3600,1,0)),"")</f>
        <v/>
      </c>
      <c r="N5154" s="0" t="str">
        <f aca="false">IF(G5154=1,IF(COUNTIF(H$2:H5154,H5154)=1,COUNTIF($H:$H,H5154),""),"")</f>
        <v/>
      </c>
      <c r="O5154" s="0" t="str">
        <f aca="false">IF(G5154=1,IF(COUNTIF(I$2:I5154,I5154)=1,COUNTIF($I:$I,I5154),""),"")</f>
        <v/>
      </c>
      <c r="P5154" s="38" t="str">
        <f aca="false">IF(G5154=1,IF(COUNTIFS(C$2:C5154,C5154,G$2:G5154,1)=1,COUNTIFS($C:$C,C5154,$G:$G,1)+ROW()/10000000,""),"")</f>
        <v/>
      </c>
      <c r="Q5154" s="0" t="str">
        <f aca="false">IF(K5154=1,IF(COUNTIFS(C$2:C5154,C5154,K$2:K5154,1)=1,1,0),"")</f>
        <v/>
      </c>
      <c r="R5154" s="0" t="str">
        <f aca="false">IF(M5154=1,IF(COUNTIFS(C$2:C5154,C5154,M$2:M5154,1)=1,1,0),"")</f>
        <v/>
      </c>
      <c r="S5154" s="0" t="str">
        <f aca="false">IF(L5154=1,IF(COUNTIFS(C$2:C5154,C5154,L$2:L5154,1)=1,1,0),"")</f>
        <v/>
      </c>
      <c r="T5154" s="38" t="str">
        <f aca="false">IF(N5154="","",N5154+ROW()/10000000)</f>
        <v/>
      </c>
      <c r="U5154" s="0" t="str">
        <f aca="false">IF(G5154=1,IF(B5154="",1,0),"")</f>
        <v/>
      </c>
    </row>
    <row r="5155" customFormat="false" ht="15" hidden="false" customHeight="false" outlineLevel="0" collapsed="false">
      <c r="A5155" s="35"/>
      <c r="B5155" s="35"/>
      <c r="G5155" s="0" t="str">
        <f aca="false">IF(A5155="","",IF(AND(A5155&gt;=Debut,A5155&lt;Fin),1,0))</f>
        <v/>
      </c>
      <c r="H5155" s="0" t="str">
        <f aca="false">IF(G5155=1,INT(ROUND((A5155-Debut)*86400,0)/600),"")</f>
        <v/>
      </c>
      <c r="I5155" s="0" t="str">
        <f aca="false">IF(G5155=1,INT(ROUND((A5155-Debut)*86400,0)/3600),"")</f>
        <v/>
      </c>
      <c r="J5155" s="0" t="str">
        <f aca="false">IF(OR(A5155="",B5155=""),"",ROUND((B5155-A5155)*86400,0))</f>
        <v/>
      </c>
      <c r="K5155" s="37" t="str">
        <f aca="false">IF(G5155=1,IF(COUNTIFS($C:$C,C5155,$G:$G,1,$A:$A,"&gt;="&amp;(A5155-FenetreInterm/86400),$A:$A,"&lt;="&amp;A5155)&gt;=NbInterm,1,0),"")</f>
        <v/>
      </c>
      <c r="L5155" s="37" t="str">
        <f aca="false">IF(G5155=1,IF(B5155="",0,IF(J5155&lt;SeuilFugitive,1,0)),"")</f>
        <v/>
      </c>
      <c r="M5155" s="37" t="str">
        <f aca="false">IF(G5155=1,IF(B5155="",IF((Fin-A5155)*24&gt;SeuilFigee,1,0),IF(J5155&gt;SeuilFigee*3600,1,0)),"")</f>
        <v/>
      </c>
      <c r="N5155" s="0" t="str">
        <f aca="false">IF(G5155=1,IF(COUNTIF(H$2:H5155,H5155)=1,COUNTIF($H:$H,H5155),""),"")</f>
        <v/>
      </c>
      <c r="O5155" s="0" t="str">
        <f aca="false">IF(G5155=1,IF(COUNTIF(I$2:I5155,I5155)=1,COUNTIF($I:$I,I5155),""),"")</f>
        <v/>
      </c>
      <c r="P5155" s="38" t="str">
        <f aca="false">IF(G5155=1,IF(COUNTIFS(C$2:C5155,C5155,G$2:G5155,1)=1,COUNTIFS($C:$C,C5155,$G:$G,1)+ROW()/10000000,""),"")</f>
        <v/>
      </c>
      <c r="Q5155" s="0" t="str">
        <f aca="false">IF(K5155=1,IF(COUNTIFS(C$2:C5155,C5155,K$2:K5155,1)=1,1,0),"")</f>
        <v/>
      </c>
      <c r="R5155" s="0" t="str">
        <f aca="false">IF(M5155=1,IF(COUNTIFS(C$2:C5155,C5155,M$2:M5155,1)=1,1,0),"")</f>
        <v/>
      </c>
      <c r="S5155" s="0" t="str">
        <f aca="false">IF(L5155=1,IF(COUNTIFS(C$2:C5155,C5155,L$2:L5155,1)=1,1,0),"")</f>
        <v/>
      </c>
      <c r="T5155" s="38" t="str">
        <f aca="false">IF(N5155="","",N5155+ROW()/10000000)</f>
        <v/>
      </c>
      <c r="U5155" s="0" t="str">
        <f aca="false">IF(G5155=1,IF(B5155="",1,0),"")</f>
        <v/>
      </c>
    </row>
    <row r="5156" customFormat="false" ht="15" hidden="false" customHeight="false" outlineLevel="0" collapsed="false">
      <c r="A5156" s="35"/>
      <c r="B5156" s="35"/>
      <c r="G5156" s="0" t="str">
        <f aca="false">IF(A5156="","",IF(AND(A5156&gt;=Debut,A5156&lt;Fin),1,0))</f>
        <v/>
      </c>
      <c r="H5156" s="0" t="str">
        <f aca="false">IF(G5156=1,INT(ROUND((A5156-Debut)*86400,0)/600),"")</f>
        <v/>
      </c>
      <c r="I5156" s="0" t="str">
        <f aca="false">IF(G5156=1,INT(ROUND((A5156-Debut)*86400,0)/3600),"")</f>
        <v/>
      </c>
      <c r="J5156" s="0" t="str">
        <f aca="false">IF(OR(A5156="",B5156=""),"",ROUND((B5156-A5156)*86400,0))</f>
        <v/>
      </c>
      <c r="K5156" s="37" t="str">
        <f aca="false">IF(G5156=1,IF(COUNTIFS($C:$C,C5156,$G:$G,1,$A:$A,"&gt;="&amp;(A5156-FenetreInterm/86400),$A:$A,"&lt;="&amp;A5156)&gt;=NbInterm,1,0),"")</f>
        <v/>
      </c>
      <c r="L5156" s="37" t="str">
        <f aca="false">IF(G5156=1,IF(B5156="",0,IF(J5156&lt;SeuilFugitive,1,0)),"")</f>
        <v/>
      </c>
      <c r="M5156" s="37" t="str">
        <f aca="false">IF(G5156=1,IF(B5156="",IF((Fin-A5156)*24&gt;SeuilFigee,1,0),IF(J5156&gt;SeuilFigee*3600,1,0)),"")</f>
        <v/>
      </c>
      <c r="N5156" s="0" t="str">
        <f aca="false">IF(G5156=1,IF(COUNTIF(H$2:H5156,H5156)=1,COUNTIF($H:$H,H5156),""),"")</f>
        <v/>
      </c>
      <c r="O5156" s="0" t="str">
        <f aca="false">IF(G5156=1,IF(COUNTIF(I$2:I5156,I5156)=1,COUNTIF($I:$I,I5156),""),"")</f>
        <v/>
      </c>
      <c r="P5156" s="38" t="str">
        <f aca="false">IF(G5156=1,IF(COUNTIFS(C$2:C5156,C5156,G$2:G5156,1)=1,COUNTIFS($C:$C,C5156,$G:$G,1)+ROW()/10000000,""),"")</f>
        <v/>
      </c>
      <c r="Q5156" s="0" t="str">
        <f aca="false">IF(K5156=1,IF(COUNTIFS(C$2:C5156,C5156,K$2:K5156,1)=1,1,0),"")</f>
        <v/>
      </c>
      <c r="R5156" s="0" t="str">
        <f aca="false">IF(M5156=1,IF(COUNTIFS(C$2:C5156,C5156,M$2:M5156,1)=1,1,0),"")</f>
        <v/>
      </c>
      <c r="S5156" s="0" t="str">
        <f aca="false">IF(L5156=1,IF(COUNTIFS(C$2:C5156,C5156,L$2:L5156,1)=1,1,0),"")</f>
        <v/>
      </c>
      <c r="T5156" s="38" t="str">
        <f aca="false">IF(N5156="","",N5156+ROW()/10000000)</f>
        <v/>
      </c>
      <c r="U5156" s="0" t="str">
        <f aca="false">IF(G5156=1,IF(B5156="",1,0),"")</f>
        <v/>
      </c>
    </row>
    <row r="5157" customFormat="false" ht="15" hidden="false" customHeight="false" outlineLevel="0" collapsed="false">
      <c r="A5157" s="35"/>
      <c r="B5157" s="35"/>
      <c r="G5157" s="0" t="str">
        <f aca="false">IF(A5157="","",IF(AND(A5157&gt;=Debut,A5157&lt;Fin),1,0))</f>
        <v/>
      </c>
      <c r="H5157" s="0" t="str">
        <f aca="false">IF(G5157=1,INT(ROUND((A5157-Debut)*86400,0)/600),"")</f>
        <v/>
      </c>
      <c r="I5157" s="0" t="str">
        <f aca="false">IF(G5157=1,INT(ROUND((A5157-Debut)*86400,0)/3600),"")</f>
        <v/>
      </c>
      <c r="J5157" s="0" t="str">
        <f aca="false">IF(OR(A5157="",B5157=""),"",ROUND((B5157-A5157)*86400,0))</f>
        <v/>
      </c>
      <c r="K5157" s="37" t="str">
        <f aca="false">IF(G5157=1,IF(COUNTIFS($C:$C,C5157,$G:$G,1,$A:$A,"&gt;="&amp;(A5157-FenetreInterm/86400),$A:$A,"&lt;="&amp;A5157)&gt;=NbInterm,1,0),"")</f>
        <v/>
      </c>
      <c r="L5157" s="37" t="str">
        <f aca="false">IF(G5157=1,IF(B5157="",0,IF(J5157&lt;SeuilFugitive,1,0)),"")</f>
        <v/>
      </c>
      <c r="M5157" s="37" t="str">
        <f aca="false">IF(G5157=1,IF(B5157="",IF((Fin-A5157)*24&gt;SeuilFigee,1,0),IF(J5157&gt;SeuilFigee*3600,1,0)),"")</f>
        <v/>
      </c>
      <c r="N5157" s="0" t="str">
        <f aca="false">IF(G5157=1,IF(COUNTIF(H$2:H5157,H5157)=1,COUNTIF($H:$H,H5157),""),"")</f>
        <v/>
      </c>
      <c r="O5157" s="0" t="str">
        <f aca="false">IF(G5157=1,IF(COUNTIF(I$2:I5157,I5157)=1,COUNTIF($I:$I,I5157),""),"")</f>
        <v/>
      </c>
      <c r="P5157" s="38" t="str">
        <f aca="false">IF(G5157=1,IF(COUNTIFS(C$2:C5157,C5157,G$2:G5157,1)=1,COUNTIFS($C:$C,C5157,$G:$G,1)+ROW()/10000000,""),"")</f>
        <v/>
      </c>
      <c r="Q5157" s="0" t="str">
        <f aca="false">IF(K5157=1,IF(COUNTIFS(C$2:C5157,C5157,K$2:K5157,1)=1,1,0),"")</f>
        <v/>
      </c>
      <c r="R5157" s="0" t="str">
        <f aca="false">IF(M5157=1,IF(COUNTIFS(C$2:C5157,C5157,M$2:M5157,1)=1,1,0),"")</f>
        <v/>
      </c>
      <c r="S5157" s="0" t="str">
        <f aca="false">IF(L5157=1,IF(COUNTIFS(C$2:C5157,C5157,L$2:L5157,1)=1,1,0),"")</f>
        <v/>
      </c>
      <c r="T5157" s="38" t="str">
        <f aca="false">IF(N5157="","",N5157+ROW()/10000000)</f>
        <v/>
      </c>
      <c r="U5157" s="0" t="str">
        <f aca="false">IF(G5157=1,IF(B5157="",1,0),"")</f>
        <v/>
      </c>
    </row>
    <row r="5158" customFormat="false" ht="15" hidden="false" customHeight="false" outlineLevel="0" collapsed="false">
      <c r="A5158" s="35"/>
      <c r="B5158" s="35"/>
      <c r="G5158" s="0" t="str">
        <f aca="false">IF(A5158="","",IF(AND(A5158&gt;=Debut,A5158&lt;Fin),1,0))</f>
        <v/>
      </c>
      <c r="H5158" s="0" t="str">
        <f aca="false">IF(G5158=1,INT(ROUND((A5158-Debut)*86400,0)/600),"")</f>
        <v/>
      </c>
      <c r="I5158" s="0" t="str">
        <f aca="false">IF(G5158=1,INT(ROUND((A5158-Debut)*86400,0)/3600),"")</f>
        <v/>
      </c>
      <c r="J5158" s="0" t="str">
        <f aca="false">IF(OR(A5158="",B5158=""),"",ROUND((B5158-A5158)*86400,0))</f>
        <v/>
      </c>
      <c r="K5158" s="37" t="str">
        <f aca="false">IF(G5158=1,IF(COUNTIFS($C:$C,C5158,$G:$G,1,$A:$A,"&gt;="&amp;(A5158-FenetreInterm/86400),$A:$A,"&lt;="&amp;A5158)&gt;=NbInterm,1,0),"")</f>
        <v/>
      </c>
      <c r="L5158" s="37" t="str">
        <f aca="false">IF(G5158=1,IF(B5158="",0,IF(J5158&lt;SeuilFugitive,1,0)),"")</f>
        <v/>
      </c>
      <c r="M5158" s="37" t="str">
        <f aca="false">IF(G5158=1,IF(B5158="",IF((Fin-A5158)*24&gt;SeuilFigee,1,0),IF(J5158&gt;SeuilFigee*3600,1,0)),"")</f>
        <v/>
      </c>
      <c r="N5158" s="0" t="str">
        <f aca="false">IF(G5158=1,IF(COUNTIF(H$2:H5158,H5158)=1,COUNTIF($H:$H,H5158),""),"")</f>
        <v/>
      </c>
      <c r="O5158" s="0" t="str">
        <f aca="false">IF(G5158=1,IF(COUNTIF(I$2:I5158,I5158)=1,COUNTIF($I:$I,I5158),""),"")</f>
        <v/>
      </c>
      <c r="P5158" s="38" t="str">
        <f aca="false">IF(G5158=1,IF(COUNTIFS(C$2:C5158,C5158,G$2:G5158,1)=1,COUNTIFS($C:$C,C5158,$G:$G,1)+ROW()/10000000,""),"")</f>
        <v/>
      </c>
      <c r="Q5158" s="0" t="str">
        <f aca="false">IF(K5158=1,IF(COUNTIFS(C$2:C5158,C5158,K$2:K5158,1)=1,1,0),"")</f>
        <v/>
      </c>
      <c r="R5158" s="0" t="str">
        <f aca="false">IF(M5158=1,IF(COUNTIFS(C$2:C5158,C5158,M$2:M5158,1)=1,1,0),"")</f>
        <v/>
      </c>
      <c r="S5158" s="0" t="str">
        <f aca="false">IF(L5158=1,IF(COUNTIFS(C$2:C5158,C5158,L$2:L5158,1)=1,1,0),"")</f>
        <v/>
      </c>
      <c r="T5158" s="38" t="str">
        <f aca="false">IF(N5158="","",N5158+ROW()/10000000)</f>
        <v/>
      </c>
      <c r="U5158" s="0" t="str">
        <f aca="false">IF(G5158=1,IF(B5158="",1,0),"")</f>
        <v/>
      </c>
    </row>
    <row r="5159" customFormat="false" ht="15" hidden="false" customHeight="false" outlineLevel="0" collapsed="false">
      <c r="A5159" s="35"/>
      <c r="B5159" s="35"/>
      <c r="G5159" s="0" t="str">
        <f aca="false">IF(A5159="","",IF(AND(A5159&gt;=Debut,A5159&lt;Fin),1,0))</f>
        <v/>
      </c>
      <c r="H5159" s="0" t="str">
        <f aca="false">IF(G5159=1,INT(ROUND((A5159-Debut)*86400,0)/600),"")</f>
        <v/>
      </c>
      <c r="I5159" s="0" t="str">
        <f aca="false">IF(G5159=1,INT(ROUND((A5159-Debut)*86400,0)/3600),"")</f>
        <v/>
      </c>
      <c r="J5159" s="0" t="str">
        <f aca="false">IF(OR(A5159="",B5159=""),"",ROUND((B5159-A5159)*86400,0))</f>
        <v/>
      </c>
      <c r="K5159" s="37" t="str">
        <f aca="false">IF(G5159=1,IF(COUNTIFS($C:$C,C5159,$G:$G,1,$A:$A,"&gt;="&amp;(A5159-FenetreInterm/86400),$A:$A,"&lt;="&amp;A5159)&gt;=NbInterm,1,0),"")</f>
        <v/>
      </c>
      <c r="L5159" s="37" t="str">
        <f aca="false">IF(G5159=1,IF(B5159="",0,IF(J5159&lt;SeuilFugitive,1,0)),"")</f>
        <v/>
      </c>
      <c r="M5159" s="37" t="str">
        <f aca="false">IF(G5159=1,IF(B5159="",IF((Fin-A5159)*24&gt;SeuilFigee,1,0),IF(J5159&gt;SeuilFigee*3600,1,0)),"")</f>
        <v/>
      </c>
      <c r="N5159" s="0" t="str">
        <f aca="false">IF(G5159=1,IF(COUNTIF(H$2:H5159,H5159)=1,COUNTIF($H:$H,H5159),""),"")</f>
        <v/>
      </c>
      <c r="O5159" s="0" t="str">
        <f aca="false">IF(G5159=1,IF(COUNTIF(I$2:I5159,I5159)=1,COUNTIF($I:$I,I5159),""),"")</f>
        <v/>
      </c>
      <c r="P5159" s="38" t="str">
        <f aca="false">IF(G5159=1,IF(COUNTIFS(C$2:C5159,C5159,G$2:G5159,1)=1,COUNTIFS($C:$C,C5159,$G:$G,1)+ROW()/10000000,""),"")</f>
        <v/>
      </c>
      <c r="Q5159" s="0" t="str">
        <f aca="false">IF(K5159=1,IF(COUNTIFS(C$2:C5159,C5159,K$2:K5159,1)=1,1,0),"")</f>
        <v/>
      </c>
      <c r="R5159" s="0" t="str">
        <f aca="false">IF(M5159=1,IF(COUNTIFS(C$2:C5159,C5159,M$2:M5159,1)=1,1,0),"")</f>
        <v/>
      </c>
      <c r="S5159" s="0" t="str">
        <f aca="false">IF(L5159=1,IF(COUNTIFS(C$2:C5159,C5159,L$2:L5159,1)=1,1,0),"")</f>
        <v/>
      </c>
      <c r="T5159" s="38" t="str">
        <f aca="false">IF(N5159="","",N5159+ROW()/10000000)</f>
        <v/>
      </c>
      <c r="U5159" s="0" t="str">
        <f aca="false">IF(G5159=1,IF(B5159="",1,0),"")</f>
        <v/>
      </c>
    </row>
    <row r="5160" customFormat="false" ht="15" hidden="false" customHeight="false" outlineLevel="0" collapsed="false">
      <c r="A5160" s="35"/>
      <c r="B5160" s="35"/>
      <c r="G5160" s="0" t="str">
        <f aca="false">IF(A5160="","",IF(AND(A5160&gt;=Debut,A5160&lt;Fin),1,0))</f>
        <v/>
      </c>
      <c r="H5160" s="0" t="str">
        <f aca="false">IF(G5160=1,INT(ROUND((A5160-Debut)*86400,0)/600),"")</f>
        <v/>
      </c>
      <c r="I5160" s="0" t="str">
        <f aca="false">IF(G5160=1,INT(ROUND((A5160-Debut)*86400,0)/3600),"")</f>
        <v/>
      </c>
      <c r="J5160" s="0" t="str">
        <f aca="false">IF(OR(A5160="",B5160=""),"",ROUND((B5160-A5160)*86400,0))</f>
        <v/>
      </c>
      <c r="K5160" s="37" t="str">
        <f aca="false">IF(G5160=1,IF(COUNTIFS($C:$C,C5160,$G:$G,1,$A:$A,"&gt;="&amp;(A5160-FenetreInterm/86400),$A:$A,"&lt;="&amp;A5160)&gt;=NbInterm,1,0),"")</f>
        <v/>
      </c>
      <c r="L5160" s="37" t="str">
        <f aca="false">IF(G5160=1,IF(B5160="",0,IF(J5160&lt;SeuilFugitive,1,0)),"")</f>
        <v/>
      </c>
      <c r="M5160" s="37" t="str">
        <f aca="false">IF(G5160=1,IF(B5160="",IF((Fin-A5160)*24&gt;SeuilFigee,1,0),IF(J5160&gt;SeuilFigee*3600,1,0)),"")</f>
        <v/>
      </c>
      <c r="N5160" s="0" t="str">
        <f aca="false">IF(G5160=1,IF(COUNTIF(H$2:H5160,H5160)=1,COUNTIF($H:$H,H5160),""),"")</f>
        <v/>
      </c>
      <c r="O5160" s="0" t="str">
        <f aca="false">IF(G5160=1,IF(COUNTIF(I$2:I5160,I5160)=1,COUNTIF($I:$I,I5160),""),"")</f>
        <v/>
      </c>
      <c r="P5160" s="38" t="str">
        <f aca="false">IF(G5160=1,IF(COUNTIFS(C$2:C5160,C5160,G$2:G5160,1)=1,COUNTIFS($C:$C,C5160,$G:$G,1)+ROW()/10000000,""),"")</f>
        <v/>
      </c>
      <c r="Q5160" s="0" t="str">
        <f aca="false">IF(K5160=1,IF(COUNTIFS(C$2:C5160,C5160,K$2:K5160,1)=1,1,0),"")</f>
        <v/>
      </c>
      <c r="R5160" s="0" t="str">
        <f aca="false">IF(M5160=1,IF(COUNTIFS(C$2:C5160,C5160,M$2:M5160,1)=1,1,0),"")</f>
        <v/>
      </c>
      <c r="S5160" s="0" t="str">
        <f aca="false">IF(L5160=1,IF(COUNTIFS(C$2:C5160,C5160,L$2:L5160,1)=1,1,0),"")</f>
        <v/>
      </c>
      <c r="T5160" s="38" t="str">
        <f aca="false">IF(N5160="","",N5160+ROW()/10000000)</f>
        <v/>
      </c>
      <c r="U5160" s="0" t="str">
        <f aca="false">IF(G5160=1,IF(B5160="",1,0),"")</f>
        <v/>
      </c>
    </row>
    <row r="5161" customFormat="false" ht="15" hidden="false" customHeight="false" outlineLevel="0" collapsed="false">
      <c r="A5161" s="35"/>
      <c r="B5161" s="35"/>
      <c r="G5161" s="0" t="str">
        <f aca="false">IF(A5161="","",IF(AND(A5161&gt;=Debut,A5161&lt;Fin),1,0))</f>
        <v/>
      </c>
      <c r="H5161" s="0" t="str">
        <f aca="false">IF(G5161=1,INT(ROUND((A5161-Debut)*86400,0)/600),"")</f>
        <v/>
      </c>
      <c r="I5161" s="0" t="str">
        <f aca="false">IF(G5161=1,INT(ROUND((A5161-Debut)*86400,0)/3600),"")</f>
        <v/>
      </c>
      <c r="J5161" s="0" t="str">
        <f aca="false">IF(OR(A5161="",B5161=""),"",ROUND((B5161-A5161)*86400,0))</f>
        <v/>
      </c>
      <c r="K5161" s="37" t="str">
        <f aca="false">IF(G5161=1,IF(COUNTIFS($C:$C,C5161,$G:$G,1,$A:$A,"&gt;="&amp;(A5161-FenetreInterm/86400),$A:$A,"&lt;="&amp;A5161)&gt;=NbInterm,1,0),"")</f>
        <v/>
      </c>
      <c r="L5161" s="37" t="str">
        <f aca="false">IF(G5161=1,IF(B5161="",0,IF(J5161&lt;SeuilFugitive,1,0)),"")</f>
        <v/>
      </c>
      <c r="M5161" s="37" t="str">
        <f aca="false">IF(G5161=1,IF(B5161="",IF((Fin-A5161)*24&gt;SeuilFigee,1,0),IF(J5161&gt;SeuilFigee*3600,1,0)),"")</f>
        <v/>
      </c>
      <c r="N5161" s="0" t="str">
        <f aca="false">IF(G5161=1,IF(COUNTIF(H$2:H5161,H5161)=1,COUNTIF($H:$H,H5161),""),"")</f>
        <v/>
      </c>
      <c r="O5161" s="0" t="str">
        <f aca="false">IF(G5161=1,IF(COUNTIF(I$2:I5161,I5161)=1,COUNTIF($I:$I,I5161),""),"")</f>
        <v/>
      </c>
      <c r="P5161" s="38" t="str">
        <f aca="false">IF(G5161=1,IF(COUNTIFS(C$2:C5161,C5161,G$2:G5161,1)=1,COUNTIFS($C:$C,C5161,$G:$G,1)+ROW()/10000000,""),"")</f>
        <v/>
      </c>
      <c r="Q5161" s="0" t="str">
        <f aca="false">IF(K5161=1,IF(COUNTIFS(C$2:C5161,C5161,K$2:K5161,1)=1,1,0),"")</f>
        <v/>
      </c>
      <c r="R5161" s="0" t="str">
        <f aca="false">IF(M5161=1,IF(COUNTIFS(C$2:C5161,C5161,M$2:M5161,1)=1,1,0),"")</f>
        <v/>
      </c>
      <c r="S5161" s="0" t="str">
        <f aca="false">IF(L5161=1,IF(COUNTIFS(C$2:C5161,C5161,L$2:L5161,1)=1,1,0),"")</f>
        <v/>
      </c>
      <c r="T5161" s="38" t="str">
        <f aca="false">IF(N5161="","",N5161+ROW()/10000000)</f>
        <v/>
      </c>
      <c r="U5161" s="0" t="str">
        <f aca="false">IF(G5161=1,IF(B5161="",1,0),"")</f>
        <v/>
      </c>
    </row>
    <row r="5162" customFormat="false" ht="15" hidden="false" customHeight="false" outlineLevel="0" collapsed="false">
      <c r="A5162" s="35"/>
      <c r="B5162" s="35"/>
      <c r="G5162" s="0" t="str">
        <f aca="false">IF(A5162="","",IF(AND(A5162&gt;=Debut,A5162&lt;Fin),1,0))</f>
        <v/>
      </c>
      <c r="H5162" s="0" t="str">
        <f aca="false">IF(G5162=1,INT(ROUND((A5162-Debut)*86400,0)/600),"")</f>
        <v/>
      </c>
      <c r="I5162" s="0" t="str">
        <f aca="false">IF(G5162=1,INT(ROUND((A5162-Debut)*86400,0)/3600),"")</f>
        <v/>
      </c>
      <c r="J5162" s="0" t="str">
        <f aca="false">IF(OR(A5162="",B5162=""),"",ROUND((B5162-A5162)*86400,0))</f>
        <v/>
      </c>
      <c r="K5162" s="37" t="str">
        <f aca="false">IF(G5162=1,IF(COUNTIFS($C:$C,C5162,$G:$G,1,$A:$A,"&gt;="&amp;(A5162-FenetreInterm/86400),$A:$A,"&lt;="&amp;A5162)&gt;=NbInterm,1,0),"")</f>
        <v/>
      </c>
      <c r="L5162" s="37" t="str">
        <f aca="false">IF(G5162=1,IF(B5162="",0,IF(J5162&lt;SeuilFugitive,1,0)),"")</f>
        <v/>
      </c>
      <c r="M5162" s="37" t="str">
        <f aca="false">IF(G5162=1,IF(B5162="",IF((Fin-A5162)*24&gt;SeuilFigee,1,0),IF(J5162&gt;SeuilFigee*3600,1,0)),"")</f>
        <v/>
      </c>
      <c r="N5162" s="0" t="str">
        <f aca="false">IF(G5162=1,IF(COUNTIF(H$2:H5162,H5162)=1,COUNTIF($H:$H,H5162),""),"")</f>
        <v/>
      </c>
      <c r="O5162" s="0" t="str">
        <f aca="false">IF(G5162=1,IF(COUNTIF(I$2:I5162,I5162)=1,COUNTIF($I:$I,I5162),""),"")</f>
        <v/>
      </c>
      <c r="P5162" s="38" t="str">
        <f aca="false">IF(G5162=1,IF(COUNTIFS(C$2:C5162,C5162,G$2:G5162,1)=1,COUNTIFS($C:$C,C5162,$G:$G,1)+ROW()/10000000,""),"")</f>
        <v/>
      </c>
      <c r="Q5162" s="0" t="str">
        <f aca="false">IF(K5162=1,IF(COUNTIFS(C$2:C5162,C5162,K$2:K5162,1)=1,1,0),"")</f>
        <v/>
      </c>
      <c r="R5162" s="0" t="str">
        <f aca="false">IF(M5162=1,IF(COUNTIFS(C$2:C5162,C5162,M$2:M5162,1)=1,1,0),"")</f>
        <v/>
      </c>
      <c r="S5162" s="0" t="str">
        <f aca="false">IF(L5162=1,IF(COUNTIFS(C$2:C5162,C5162,L$2:L5162,1)=1,1,0),"")</f>
        <v/>
      </c>
      <c r="T5162" s="38" t="str">
        <f aca="false">IF(N5162="","",N5162+ROW()/10000000)</f>
        <v/>
      </c>
      <c r="U5162" s="0" t="str">
        <f aca="false">IF(G5162=1,IF(B5162="",1,0),"")</f>
        <v/>
      </c>
    </row>
    <row r="5163" customFormat="false" ht="15" hidden="false" customHeight="false" outlineLevel="0" collapsed="false">
      <c r="A5163" s="35"/>
      <c r="B5163" s="35"/>
      <c r="G5163" s="0" t="str">
        <f aca="false">IF(A5163="","",IF(AND(A5163&gt;=Debut,A5163&lt;Fin),1,0))</f>
        <v/>
      </c>
      <c r="H5163" s="0" t="str">
        <f aca="false">IF(G5163=1,INT(ROUND((A5163-Debut)*86400,0)/600),"")</f>
        <v/>
      </c>
      <c r="I5163" s="0" t="str">
        <f aca="false">IF(G5163=1,INT(ROUND((A5163-Debut)*86400,0)/3600),"")</f>
        <v/>
      </c>
      <c r="J5163" s="0" t="str">
        <f aca="false">IF(OR(A5163="",B5163=""),"",ROUND((B5163-A5163)*86400,0))</f>
        <v/>
      </c>
      <c r="K5163" s="37" t="str">
        <f aca="false">IF(G5163=1,IF(COUNTIFS($C:$C,C5163,$G:$G,1,$A:$A,"&gt;="&amp;(A5163-FenetreInterm/86400),$A:$A,"&lt;="&amp;A5163)&gt;=NbInterm,1,0),"")</f>
        <v/>
      </c>
      <c r="L5163" s="37" t="str">
        <f aca="false">IF(G5163=1,IF(B5163="",0,IF(J5163&lt;SeuilFugitive,1,0)),"")</f>
        <v/>
      </c>
      <c r="M5163" s="37" t="str">
        <f aca="false">IF(G5163=1,IF(B5163="",IF((Fin-A5163)*24&gt;SeuilFigee,1,0),IF(J5163&gt;SeuilFigee*3600,1,0)),"")</f>
        <v/>
      </c>
      <c r="N5163" s="0" t="str">
        <f aca="false">IF(G5163=1,IF(COUNTIF(H$2:H5163,H5163)=1,COUNTIF($H:$H,H5163),""),"")</f>
        <v/>
      </c>
      <c r="O5163" s="0" t="str">
        <f aca="false">IF(G5163=1,IF(COUNTIF(I$2:I5163,I5163)=1,COUNTIF($I:$I,I5163),""),"")</f>
        <v/>
      </c>
      <c r="P5163" s="38" t="str">
        <f aca="false">IF(G5163=1,IF(COUNTIFS(C$2:C5163,C5163,G$2:G5163,1)=1,COUNTIFS($C:$C,C5163,$G:$G,1)+ROW()/10000000,""),"")</f>
        <v/>
      </c>
      <c r="Q5163" s="0" t="str">
        <f aca="false">IF(K5163=1,IF(COUNTIFS(C$2:C5163,C5163,K$2:K5163,1)=1,1,0),"")</f>
        <v/>
      </c>
      <c r="R5163" s="0" t="str">
        <f aca="false">IF(M5163=1,IF(COUNTIFS(C$2:C5163,C5163,M$2:M5163,1)=1,1,0),"")</f>
        <v/>
      </c>
      <c r="S5163" s="0" t="str">
        <f aca="false">IF(L5163=1,IF(COUNTIFS(C$2:C5163,C5163,L$2:L5163,1)=1,1,0),"")</f>
        <v/>
      </c>
      <c r="T5163" s="38" t="str">
        <f aca="false">IF(N5163="","",N5163+ROW()/10000000)</f>
        <v/>
      </c>
      <c r="U5163" s="0" t="str">
        <f aca="false">IF(G5163=1,IF(B5163="",1,0),"")</f>
        <v/>
      </c>
    </row>
    <row r="5164" customFormat="false" ht="15" hidden="false" customHeight="false" outlineLevel="0" collapsed="false">
      <c r="A5164" s="35"/>
      <c r="B5164" s="35"/>
      <c r="G5164" s="0" t="str">
        <f aca="false">IF(A5164="","",IF(AND(A5164&gt;=Debut,A5164&lt;Fin),1,0))</f>
        <v/>
      </c>
      <c r="H5164" s="0" t="str">
        <f aca="false">IF(G5164=1,INT(ROUND((A5164-Debut)*86400,0)/600),"")</f>
        <v/>
      </c>
      <c r="I5164" s="0" t="str">
        <f aca="false">IF(G5164=1,INT(ROUND((A5164-Debut)*86400,0)/3600),"")</f>
        <v/>
      </c>
      <c r="J5164" s="0" t="str">
        <f aca="false">IF(OR(A5164="",B5164=""),"",ROUND((B5164-A5164)*86400,0))</f>
        <v/>
      </c>
      <c r="K5164" s="37" t="str">
        <f aca="false">IF(G5164=1,IF(COUNTIFS($C:$C,C5164,$G:$G,1,$A:$A,"&gt;="&amp;(A5164-FenetreInterm/86400),$A:$A,"&lt;="&amp;A5164)&gt;=NbInterm,1,0),"")</f>
        <v/>
      </c>
      <c r="L5164" s="37" t="str">
        <f aca="false">IF(G5164=1,IF(B5164="",0,IF(J5164&lt;SeuilFugitive,1,0)),"")</f>
        <v/>
      </c>
      <c r="M5164" s="37" t="str">
        <f aca="false">IF(G5164=1,IF(B5164="",IF((Fin-A5164)*24&gt;SeuilFigee,1,0),IF(J5164&gt;SeuilFigee*3600,1,0)),"")</f>
        <v/>
      </c>
      <c r="N5164" s="0" t="str">
        <f aca="false">IF(G5164=1,IF(COUNTIF(H$2:H5164,H5164)=1,COUNTIF($H:$H,H5164),""),"")</f>
        <v/>
      </c>
      <c r="O5164" s="0" t="str">
        <f aca="false">IF(G5164=1,IF(COUNTIF(I$2:I5164,I5164)=1,COUNTIF($I:$I,I5164),""),"")</f>
        <v/>
      </c>
      <c r="P5164" s="38" t="str">
        <f aca="false">IF(G5164=1,IF(COUNTIFS(C$2:C5164,C5164,G$2:G5164,1)=1,COUNTIFS($C:$C,C5164,$G:$G,1)+ROW()/10000000,""),"")</f>
        <v/>
      </c>
      <c r="Q5164" s="0" t="str">
        <f aca="false">IF(K5164=1,IF(COUNTIFS(C$2:C5164,C5164,K$2:K5164,1)=1,1,0),"")</f>
        <v/>
      </c>
      <c r="R5164" s="0" t="str">
        <f aca="false">IF(M5164=1,IF(COUNTIFS(C$2:C5164,C5164,M$2:M5164,1)=1,1,0),"")</f>
        <v/>
      </c>
      <c r="S5164" s="0" t="str">
        <f aca="false">IF(L5164=1,IF(COUNTIFS(C$2:C5164,C5164,L$2:L5164,1)=1,1,0),"")</f>
        <v/>
      </c>
      <c r="T5164" s="38" t="str">
        <f aca="false">IF(N5164="","",N5164+ROW()/10000000)</f>
        <v/>
      </c>
      <c r="U5164" s="0" t="str">
        <f aca="false">IF(G5164=1,IF(B5164="",1,0),"")</f>
        <v/>
      </c>
    </row>
    <row r="5165" customFormat="false" ht="15" hidden="false" customHeight="false" outlineLevel="0" collapsed="false">
      <c r="A5165" s="35"/>
      <c r="B5165" s="35"/>
      <c r="G5165" s="0" t="str">
        <f aca="false">IF(A5165="","",IF(AND(A5165&gt;=Debut,A5165&lt;Fin),1,0))</f>
        <v/>
      </c>
      <c r="H5165" s="0" t="str">
        <f aca="false">IF(G5165=1,INT(ROUND((A5165-Debut)*86400,0)/600),"")</f>
        <v/>
      </c>
      <c r="I5165" s="0" t="str">
        <f aca="false">IF(G5165=1,INT(ROUND((A5165-Debut)*86400,0)/3600),"")</f>
        <v/>
      </c>
      <c r="J5165" s="0" t="str">
        <f aca="false">IF(OR(A5165="",B5165=""),"",ROUND((B5165-A5165)*86400,0))</f>
        <v/>
      </c>
      <c r="K5165" s="37" t="str">
        <f aca="false">IF(G5165=1,IF(COUNTIFS($C:$C,C5165,$G:$G,1,$A:$A,"&gt;="&amp;(A5165-FenetreInterm/86400),$A:$A,"&lt;="&amp;A5165)&gt;=NbInterm,1,0),"")</f>
        <v/>
      </c>
      <c r="L5165" s="37" t="str">
        <f aca="false">IF(G5165=1,IF(B5165="",0,IF(J5165&lt;SeuilFugitive,1,0)),"")</f>
        <v/>
      </c>
      <c r="M5165" s="37" t="str">
        <f aca="false">IF(G5165=1,IF(B5165="",IF((Fin-A5165)*24&gt;SeuilFigee,1,0),IF(J5165&gt;SeuilFigee*3600,1,0)),"")</f>
        <v/>
      </c>
      <c r="N5165" s="0" t="str">
        <f aca="false">IF(G5165=1,IF(COUNTIF(H$2:H5165,H5165)=1,COUNTIF($H:$H,H5165),""),"")</f>
        <v/>
      </c>
      <c r="O5165" s="0" t="str">
        <f aca="false">IF(G5165=1,IF(COUNTIF(I$2:I5165,I5165)=1,COUNTIF($I:$I,I5165),""),"")</f>
        <v/>
      </c>
      <c r="P5165" s="38" t="str">
        <f aca="false">IF(G5165=1,IF(COUNTIFS(C$2:C5165,C5165,G$2:G5165,1)=1,COUNTIFS($C:$C,C5165,$G:$G,1)+ROW()/10000000,""),"")</f>
        <v/>
      </c>
      <c r="Q5165" s="0" t="str">
        <f aca="false">IF(K5165=1,IF(COUNTIFS(C$2:C5165,C5165,K$2:K5165,1)=1,1,0),"")</f>
        <v/>
      </c>
      <c r="R5165" s="0" t="str">
        <f aca="false">IF(M5165=1,IF(COUNTIFS(C$2:C5165,C5165,M$2:M5165,1)=1,1,0),"")</f>
        <v/>
      </c>
      <c r="S5165" s="0" t="str">
        <f aca="false">IF(L5165=1,IF(COUNTIFS(C$2:C5165,C5165,L$2:L5165,1)=1,1,0),"")</f>
        <v/>
      </c>
      <c r="T5165" s="38" t="str">
        <f aca="false">IF(N5165="","",N5165+ROW()/10000000)</f>
        <v/>
      </c>
      <c r="U5165" s="0" t="str">
        <f aca="false">IF(G5165=1,IF(B5165="",1,0),"")</f>
        <v/>
      </c>
    </row>
    <row r="5166" customFormat="false" ht="15" hidden="false" customHeight="false" outlineLevel="0" collapsed="false">
      <c r="A5166" s="35"/>
      <c r="B5166" s="35"/>
      <c r="G5166" s="0" t="str">
        <f aca="false">IF(A5166="","",IF(AND(A5166&gt;=Debut,A5166&lt;Fin),1,0))</f>
        <v/>
      </c>
      <c r="H5166" s="0" t="str">
        <f aca="false">IF(G5166=1,INT(ROUND((A5166-Debut)*86400,0)/600),"")</f>
        <v/>
      </c>
      <c r="I5166" s="0" t="str">
        <f aca="false">IF(G5166=1,INT(ROUND((A5166-Debut)*86400,0)/3600),"")</f>
        <v/>
      </c>
      <c r="J5166" s="0" t="str">
        <f aca="false">IF(OR(A5166="",B5166=""),"",ROUND((B5166-A5166)*86400,0))</f>
        <v/>
      </c>
      <c r="K5166" s="37" t="str">
        <f aca="false">IF(G5166=1,IF(COUNTIFS($C:$C,C5166,$G:$G,1,$A:$A,"&gt;="&amp;(A5166-FenetreInterm/86400),$A:$A,"&lt;="&amp;A5166)&gt;=NbInterm,1,0),"")</f>
        <v/>
      </c>
      <c r="L5166" s="37" t="str">
        <f aca="false">IF(G5166=1,IF(B5166="",0,IF(J5166&lt;SeuilFugitive,1,0)),"")</f>
        <v/>
      </c>
      <c r="M5166" s="37" t="str">
        <f aca="false">IF(G5166=1,IF(B5166="",IF((Fin-A5166)*24&gt;SeuilFigee,1,0),IF(J5166&gt;SeuilFigee*3600,1,0)),"")</f>
        <v/>
      </c>
      <c r="N5166" s="0" t="str">
        <f aca="false">IF(G5166=1,IF(COUNTIF(H$2:H5166,H5166)=1,COUNTIF($H:$H,H5166),""),"")</f>
        <v/>
      </c>
      <c r="O5166" s="0" t="str">
        <f aca="false">IF(G5166=1,IF(COUNTIF(I$2:I5166,I5166)=1,COUNTIF($I:$I,I5166),""),"")</f>
        <v/>
      </c>
      <c r="P5166" s="38" t="str">
        <f aca="false">IF(G5166=1,IF(COUNTIFS(C$2:C5166,C5166,G$2:G5166,1)=1,COUNTIFS($C:$C,C5166,$G:$G,1)+ROW()/10000000,""),"")</f>
        <v/>
      </c>
      <c r="Q5166" s="0" t="str">
        <f aca="false">IF(K5166=1,IF(COUNTIFS(C$2:C5166,C5166,K$2:K5166,1)=1,1,0),"")</f>
        <v/>
      </c>
      <c r="R5166" s="0" t="str">
        <f aca="false">IF(M5166=1,IF(COUNTIFS(C$2:C5166,C5166,M$2:M5166,1)=1,1,0),"")</f>
        <v/>
      </c>
      <c r="S5166" s="0" t="str">
        <f aca="false">IF(L5166=1,IF(COUNTIFS(C$2:C5166,C5166,L$2:L5166,1)=1,1,0),"")</f>
        <v/>
      </c>
      <c r="T5166" s="38" t="str">
        <f aca="false">IF(N5166="","",N5166+ROW()/10000000)</f>
        <v/>
      </c>
      <c r="U5166" s="0" t="str">
        <f aca="false">IF(G5166=1,IF(B5166="",1,0),"")</f>
        <v/>
      </c>
    </row>
    <row r="5167" customFormat="false" ht="15" hidden="false" customHeight="false" outlineLevel="0" collapsed="false">
      <c r="A5167" s="35"/>
      <c r="B5167" s="35"/>
      <c r="G5167" s="0" t="str">
        <f aca="false">IF(A5167="","",IF(AND(A5167&gt;=Debut,A5167&lt;Fin),1,0))</f>
        <v/>
      </c>
      <c r="H5167" s="0" t="str">
        <f aca="false">IF(G5167=1,INT(ROUND((A5167-Debut)*86400,0)/600),"")</f>
        <v/>
      </c>
      <c r="I5167" s="0" t="str">
        <f aca="false">IF(G5167=1,INT(ROUND((A5167-Debut)*86400,0)/3600),"")</f>
        <v/>
      </c>
      <c r="J5167" s="0" t="str">
        <f aca="false">IF(OR(A5167="",B5167=""),"",ROUND((B5167-A5167)*86400,0))</f>
        <v/>
      </c>
      <c r="K5167" s="37" t="str">
        <f aca="false">IF(G5167=1,IF(COUNTIFS($C:$C,C5167,$G:$G,1,$A:$A,"&gt;="&amp;(A5167-FenetreInterm/86400),$A:$A,"&lt;="&amp;A5167)&gt;=NbInterm,1,0),"")</f>
        <v/>
      </c>
      <c r="L5167" s="37" t="str">
        <f aca="false">IF(G5167=1,IF(B5167="",0,IF(J5167&lt;SeuilFugitive,1,0)),"")</f>
        <v/>
      </c>
      <c r="M5167" s="37" t="str">
        <f aca="false">IF(G5167=1,IF(B5167="",IF((Fin-A5167)*24&gt;SeuilFigee,1,0),IF(J5167&gt;SeuilFigee*3600,1,0)),"")</f>
        <v/>
      </c>
      <c r="N5167" s="0" t="str">
        <f aca="false">IF(G5167=1,IF(COUNTIF(H$2:H5167,H5167)=1,COUNTIF($H:$H,H5167),""),"")</f>
        <v/>
      </c>
      <c r="O5167" s="0" t="str">
        <f aca="false">IF(G5167=1,IF(COUNTIF(I$2:I5167,I5167)=1,COUNTIF($I:$I,I5167),""),"")</f>
        <v/>
      </c>
      <c r="P5167" s="38" t="str">
        <f aca="false">IF(G5167=1,IF(COUNTIFS(C$2:C5167,C5167,G$2:G5167,1)=1,COUNTIFS($C:$C,C5167,$G:$G,1)+ROW()/10000000,""),"")</f>
        <v/>
      </c>
      <c r="Q5167" s="0" t="str">
        <f aca="false">IF(K5167=1,IF(COUNTIFS(C$2:C5167,C5167,K$2:K5167,1)=1,1,0),"")</f>
        <v/>
      </c>
      <c r="R5167" s="0" t="str">
        <f aca="false">IF(M5167=1,IF(COUNTIFS(C$2:C5167,C5167,M$2:M5167,1)=1,1,0),"")</f>
        <v/>
      </c>
      <c r="S5167" s="0" t="str">
        <f aca="false">IF(L5167=1,IF(COUNTIFS(C$2:C5167,C5167,L$2:L5167,1)=1,1,0),"")</f>
        <v/>
      </c>
      <c r="T5167" s="38" t="str">
        <f aca="false">IF(N5167="","",N5167+ROW()/10000000)</f>
        <v/>
      </c>
      <c r="U5167" s="0" t="str">
        <f aca="false">IF(G5167=1,IF(B5167="",1,0),"")</f>
        <v/>
      </c>
    </row>
    <row r="5168" customFormat="false" ht="15" hidden="false" customHeight="false" outlineLevel="0" collapsed="false">
      <c r="A5168" s="35"/>
      <c r="B5168" s="35"/>
      <c r="G5168" s="0" t="str">
        <f aca="false">IF(A5168="","",IF(AND(A5168&gt;=Debut,A5168&lt;Fin),1,0))</f>
        <v/>
      </c>
      <c r="H5168" s="0" t="str">
        <f aca="false">IF(G5168=1,INT(ROUND((A5168-Debut)*86400,0)/600),"")</f>
        <v/>
      </c>
      <c r="I5168" s="0" t="str">
        <f aca="false">IF(G5168=1,INT(ROUND((A5168-Debut)*86400,0)/3600),"")</f>
        <v/>
      </c>
      <c r="J5168" s="0" t="str">
        <f aca="false">IF(OR(A5168="",B5168=""),"",ROUND((B5168-A5168)*86400,0))</f>
        <v/>
      </c>
      <c r="K5168" s="37" t="str">
        <f aca="false">IF(G5168=1,IF(COUNTIFS($C:$C,C5168,$G:$G,1,$A:$A,"&gt;="&amp;(A5168-FenetreInterm/86400),$A:$A,"&lt;="&amp;A5168)&gt;=NbInterm,1,0),"")</f>
        <v/>
      </c>
      <c r="L5168" s="37" t="str">
        <f aca="false">IF(G5168=1,IF(B5168="",0,IF(J5168&lt;SeuilFugitive,1,0)),"")</f>
        <v/>
      </c>
      <c r="M5168" s="37" t="str">
        <f aca="false">IF(G5168=1,IF(B5168="",IF((Fin-A5168)*24&gt;SeuilFigee,1,0),IF(J5168&gt;SeuilFigee*3600,1,0)),"")</f>
        <v/>
      </c>
      <c r="N5168" s="0" t="str">
        <f aca="false">IF(G5168=1,IF(COUNTIF(H$2:H5168,H5168)=1,COUNTIF($H:$H,H5168),""),"")</f>
        <v/>
      </c>
      <c r="O5168" s="0" t="str">
        <f aca="false">IF(G5168=1,IF(COUNTIF(I$2:I5168,I5168)=1,COUNTIF($I:$I,I5168),""),"")</f>
        <v/>
      </c>
      <c r="P5168" s="38" t="str">
        <f aca="false">IF(G5168=1,IF(COUNTIFS(C$2:C5168,C5168,G$2:G5168,1)=1,COUNTIFS($C:$C,C5168,$G:$G,1)+ROW()/10000000,""),"")</f>
        <v/>
      </c>
      <c r="Q5168" s="0" t="str">
        <f aca="false">IF(K5168=1,IF(COUNTIFS(C$2:C5168,C5168,K$2:K5168,1)=1,1,0),"")</f>
        <v/>
      </c>
      <c r="R5168" s="0" t="str">
        <f aca="false">IF(M5168=1,IF(COUNTIFS(C$2:C5168,C5168,M$2:M5168,1)=1,1,0),"")</f>
        <v/>
      </c>
      <c r="S5168" s="0" t="str">
        <f aca="false">IF(L5168=1,IF(COUNTIFS(C$2:C5168,C5168,L$2:L5168,1)=1,1,0),"")</f>
        <v/>
      </c>
      <c r="T5168" s="38" t="str">
        <f aca="false">IF(N5168="","",N5168+ROW()/10000000)</f>
        <v/>
      </c>
      <c r="U5168" s="0" t="str">
        <f aca="false">IF(G5168=1,IF(B5168="",1,0),"")</f>
        <v/>
      </c>
    </row>
    <row r="5169" customFormat="false" ht="15" hidden="false" customHeight="false" outlineLevel="0" collapsed="false">
      <c r="A5169" s="35"/>
      <c r="B5169" s="35"/>
      <c r="G5169" s="0" t="str">
        <f aca="false">IF(A5169="","",IF(AND(A5169&gt;=Debut,A5169&lt;Fin),1,0))</f>
        <v/>
      </c>
      <c r="H5169" s="0" t="str">
        <f aca="false">IF(G5169=1,INT(ROUND((A5169-Debut)*86400,0)/600),"")</f>
        <v/>
      </c>
      <c r="I5169" s="0" t="str">
        <f aca="false">IF(G5169=1,INT(ROUND((A5169-Debut)*86400,0)/3600),"")</f>
        <v/>
      </c>
      <c r="J5169" s="0" t="str">
        <f aca="false">IF(OR(A5169="",B5169=""),"",ROUND((B5169-A5169)*86400,0))</f>
        <v/>
      </c>
      <c r="K5169" s="37" t="str">
        <f aca="false">IF(G5169=1,IF(COUNTIFS($C:$C,C5169,$G:$G,1,$A:$A,"&gt;="&amp;(A5169-FenetreInterm/86400),$A:$A,"&lt;="&amp;A5169)&gt;=NbInterm,1,0),"")</f>
        <v/>
      </c>
      <c r="L5169" s="37" t="str">
        <f aca="false">IF(G5169=1,IF(B5169="",0,IF(J5169&lt;SeuilFugitive,1,0)),"")</f>
        <v/>
      </c>
      <c r="M5169" s="37" t="str">
        <f aca="false">IF(G5169=1,IF(B5169="",IF((Fin-A5169)*24&gt;SeuilFigee,1,0),IF(J5169&gt;SeuilFigee*3600,1,0)),"")</f>
        <v/>
      </c>
      <c r="N5169" s="0" t="str">
        <f aca="false">IF(G5169=1,IF(COUNTIF(H$2:H5169,H5169)=1,COUNTIF($H:$H,H5169),""),"")</f>
        <v/>
      </c>
      <c r="O5169" s="0" t="str">
        <f aca="false">IF(G5169=1,IF(COUNTIF(I$2:I5169,I5169)=1,COUNTIF($I:$I,I5169),""),"")</f>
        <v/>
      </c>
      <c r="P5169" s="38" t="str">
        <f aca="false">IF(G5169=1,IF(COUNTIFS(C$2:C5169,C5169,G$2:G5169,1)=1,COUNTIFS($C:$C,C5169,$G:$G,1)+ROW()/10000000,""),"")</f>
        <v/>
      </c>
      <c r="Q5169" s="0" t="str">
        <f aca="false">IF(K5169=1,IF(COUNTIFS(C$2:C5169,C5169,K$2:K5169,1)=1,1,0),"")</f>
        <v/>
      </c>
      <c r="R5169" s="0" t="str">
        <f aca="false">IF(M5169=1,IF(COUNTIFS(C$2:C5169,C5169,M$2:M5169,1)=1,1,0),"")</f>
        <v/>
      </c>
      <c r="S5169" s="0" t="str">
        <f aca="false">IF(L5169=1,IF(COUNTIFS(C$2:C5169,C5169,L$2:L5169,1)=1,1,0),"")</f>
        <v/>
      </c>
      <c r="T5169" s="38" t="str">
        <f aca="false">IF(N5169="","",N5169+ROW()/10000000)</f>
        <v/>
      </c>
      <c r="U5169" s="0" t="str">
        <f aca="false">IF(G5169=1,IF(B5169="",1,0),"")</f>
        <v/>
      </c>
    </row>
    <row r="5170" customFormat="false" ht="15" hidden="false" customHeight="false" outlineLevel="0" collapsed="false">
      <c r="A5170" s="35"/>
      <c r="B5170" s="35"/>
      <c r="G5170" s="0" t="str">
        <f aca="false">IF(A5170="","",IF(AND(A5170&gt;=Debut,A5170&lt;Fin),1,0))</f>
        <v/>
      </c>
      <c r="H5170" s="0" t="str">
        <f aca="false">IF(G5170=1,INT(ROUND((A5170-Debut)*86400,0)/600),"")</f>
        <v/>
      </c>
      <c r="I5170" s="0" t="str">
        <f aca="false">IF(G5170=1,INT(ROUND((A5170-Debut)*86400,0)/3600),"")</f>
        <v/>
      </c>
      <c r="J5170" s="0" t="str">
        <f aca="false">IF(OR(A5170="",B5170=""),"",ROUND((B5170-A5170)*86400,0))</f>
        <v/>
      </c>
      <c r="K5170" s="37" t="str">
        <f aca="false">IF(G5170=1,IF(COUNTIFS($C:$C,C5170,$G:$G,1,$A:$A,"&gt;="&amp;(A5170-FenetreInterm/86400),$A:$A,"&lt;="&amp;A5170)&gt;=NbInterm,1,0),"")</f>
        <v/>
      </c>
      <c r="L5170" s="37" t="str">
        <f aca="false">IF(G5170=1,IF(B5170="",0,IF(J5170&lt;SeuilFugitive,1,0)),"")</f>
        <v/>
      </c>
      <c r="M5170" s="37" t="str">
        <f aca="false">IF(G5170=1,IF(B5170="",IF((Fin-A5170)*24&gt;SeuilFigee,1,0),IF(J5170&gt;SeuilFigee*3600,1,0)),"")</f>
        <v/>
      </c>
      <c r="N5170" s="0" t="str">
        <f aca="false">IF(G5170=1,IF(COUNTIF(H$2:H5170,H5170)=1,COUNTIF($H:$H,H5170),""),"")</f>
        <v/>
      </c>
      <c r="O5170" s="0" t="str">
        <f aca="false">IF(G5170=1,IF(COUNTIF(I$2:I5170,I5170)=1,COUNTIF($I:$I,I5170),""),"")</f>
        <v/>
      </c>
      <c r="P5170" s="38" t="str">
        <f aca="false">IF(G5170=1,IF(COUNTIFS(C$2:C5170,C5170,G$2:G5170,1)=1,COUNTIFS($C:$C,C5170,$G:$G,1)+ROW()/10000000,""),"")</f>
        <v/>
      </c>
      <c r="Q5170" s="0" t="str">
        <f aca="false">IF(K5170=1,IF(COUNTIFS(C$2:C5170,C5170,K$2:K5170,1)=1,1,0),"")</f>
        <v/>
      </c>
      <c r="R5170" s="0" t="str">
        <f aca="false">IF(M5170=1,IF(COUNTIFS(C$2:C5170,C5170,M$2:M5170,1)=1,1,0),"")</f>
        <v/>
      </c>
      <c r="S5170" s="0" t="str">
        <f aca="false">IF(L5170=1,IF(COUNTIFS(C$2:C5170,C5170,L$2:L5170,1)=1,1,0),"")</f>
        <v/>
      </c>
      <c r="T5170" s="38" t="str">
        <f aca="false">IF(N5170="","",N5170+ROW()/10000000)</f>
        <v/>
      </c>
      <c r="U5170" s="0" t="str">
        <f aca="false">IF(G5170=1,IF(B5170="",1,0),"")</f>
        <v/>
      </c>
    </row>
    <row r="5171" customFormat="false" ht="15" hidden="false" customHeight="false" outlineLevel="0" collapsed="false">
      <c r="A5171" s="35"/>
      <c r="B5171" s="35"/>
      <c r="G5171" s="0" t="str">
        <f aca="false">IF(A5171="","",IF(AND(A5171&gt;=Debut,A5171&lt;Fin),1,0))</f>
        <v/>
      </c>
      <c r="H5171" s="0" t="str">
        <f aca="false">IF(G5171=1,INT(ROUND((A5171-Debut)*86400,0)/600),"")</f>
        <v/>
      </c>
      <c r="I5171" s="0" t="str">
        <f aca="false">IF(G5171=1,INT(ROUND((A5171-Debut)*86400,0)/3600),"")</f>
        <v/>
      </c>
      <c r="J5171" s="0" t="str">
        <f aca="false">IF(OR(A5171="",B5171=""),"",ROUND((B5171-A5171)*86400,0))</f>
        <v/>
      </c>
      <c r="K5171" s="37" t="str">
        <f aca="false">IF(G5171=1,IF(COUNTIFS($C:$C,C5171,$G:$G,1,$A:$A,"&gt;="&amp;(A5171-FenetreInterm/86400),$A:$A,"&lt;="&amp;A5171)&gt;=NbInterm,1,0),"")</f>
        <v/>
      </c>
      <c r="L5171" s="37" t="str">
        <f aca="false">IF(G5171=1,IF(B5171="",0,IF(J5171&lt;SeuilFugitive,1,0)),"")</f>
        <v/>
      </c>
      <c r="M5171" s="37" t="str">
        <f aca="false">IF(G5171=1,IF(B5171="",IF((Fin-A5171)*24&gt;SeuilFigee,1,0),IF(J5171&gt;SeuilFigee*3600,1,0)),"")</f>
        <v/>
      </c>
      <c r="N5171" s="0" t="str">
        <f aca="false">IF(G5171=1,IF(COUNTIF(H$2:H5171,H5171)=1,COUNTIF($H:$H,H5171),""),"")</f>
        <v/>
      </c>
      <c r="O5171" s="0" t="str">
        <f aca="false">IF(G5171=1,IF(COUNTIF(I$2:I5171,I5171)=1,COUNTIF($I:$I,I5171),""),"")</f>
        <v/>
      </c>
      <c r="P5171" s="38" t="str">
        <f aca="false">IF(G5171=1,IF(COUNTIFS(C$2:C5171,C5171,G$2:G5171,1)=1,COUNTIFS($C:$C,C5171,$G:$G,1)+ROW()/10000000,""),"")</f>
        <v/>
      </c>
      <c r="Q5171" s="0" t="str">
        <f aca="false">IF(K5171=1,IF(COUNTIFS(C$2:C5171,C5171,K$2:K5171,1)=1,1,0),"")</f>
        <v/>
      </c>
      <c r="R5171" s="0" t="str">
        <f aca="false">IF(M5171=1,IF(COUNTIFS(C$2:C5171,C5171,M$2:M5171,1)=1,1,0),"")</f>
        <v/>
      </c>
      <c r="S5171" s="0" t="str">
        <f aca="false">IF(L5171=1,IF(COUNTIFS(C$2:C5171,C5171,L$2:L5171,1)=1,1,0),"")</f>
        <v/>
      </c>
      <c r="T5171" s="38" t="str">
        <f aca="false">IF(N5171="","",N5171+ROW()/10000000)</f>
        <v/>
      </c>
      <c r="U5171" s="0" t="str">
        <f aca="false">IF(G5171=1,IF(B5171="",1,0),"")</f>
        <v/>
      </c>
    </row>
    <row r="5172" customFormat="false" ht="15" hidden="false" customHeight="false" outlineLevel="0" collapsed="false">
      <c r="A5172" s="35"/>
      <c r="B5172" s="35"/>
      <c r="G5172" s="0" t="str">
        <f aca="false">IF(A5172="","",IF(AND(A5172&gt;=Debut,A5172&lt;Fin),1,0))</f>
        <v/>
      </c>
      <c r="H5172" s="0" t="str">
        <f aca="false">IF(G5172=1,INT(ROUND((A5172-Debut)*86400,0)/600),"")</f>
        <v/>
      </c>
      <c r="I5172" s="0" t="str">
        <f aca="false">IF(G5172=1,INT(ROUND((A5172-Debut)*86400,0)/3600),"")</f>
        <v/>
      </c>
      <c r="J5172" s="0" t="str">
        <f aca="false">IF(OR(A5172="",B5172=""),"",ROUND((B5172-A5172)*86400,0))</f>
        <v/>
      </c>
      <c r="K5172" s="37" t="str">
        <f aca="false">IF(G5172=1,IF(COUNTIFS($C:$C,C5172,$G:$G,1,$A:$A,"&gt;="&amp;(A5172-FenetreInterm/86400),$A:$A,"&lt;="&amp;A5172)&gt;=NbInterm,1,0),"")</f>
        <v/>
      </c>
      <c r="L5172" s="37" t="str">
        <f aca="false">IF(G5172=1,IF(B5172="",0,IF(J5172&lt;SeuilFugitive,1,0)),"")</f>
        <v/>
      </c>
      <c r="M5172" s="37" t="str">
        <f aca="false">IF(G5172=1,IF(B5172="",IF((Fin-A5172)*24&gt;SeuilFigee,1,0),IF(J5172&gt;SeuilFigee*3600,1,0)),"")</f>
        <v/>
      </c>
      <c r="N5172" s="0" t="str">
        <f aca="false">IF(G5172=1,IF(COUNTIF(H$2:H5172,H5172)=1,COUNTIF($H:$H,H5172),""),"")</f>
        <v/>
      </c>
      <c r="O5172" s="0" t="str">
        <f aca="false">IF(G5172=1,IF(COUNTIF(I$2:I5172,I5172)=1,COUNTIF($I:$I,I5172),""),"")</f>
        <v/>
      </c>
      <c r="P5172" s="38" t="str">
        <f aca="false">IF(G5172=1,IF(COUNTIFS(C$2:C5172,C5172,G$2:G5172,1)=1,COUNTIFS($C:$C,C5172,$G:$G,1)+ROW()/10000000,""),"")</f>
        <v/>
      </c>
      <c r="Q5172" s="0" t="str">
        <f aca="false">IF(K5172=1,IF(COUNTIFS(C$2:C5172,C5172,K$2:K5172,1)=1,1,0),"")</f>
        <v/>
      </c>
      <c r="R5172" s="0" t="str">
        <f aca="false">IF(M5172=1,IF(COUNTIFS(C$2:C5172,C5172,M$2:M5172,1)=1,1,0),"")</f>
        <v/>
      </c>
      <c r="S5172" s="0" t="str">
        <f aca="false">IF(L5172=1,IF(COUNTIFS(C$2:C5172,C5172,L$2:L5172,1)=1,1,0),"")</f>
        <v/>
      </c>
      <c r="T5172" s="38" t="str">
        <f aca="false">IF(N5172="","",N5172+ROW()/10000000)</f>
        <v/>
      </c>
      <c r="U5172" s="0" t="str">
        <f aca="false">IF(G5172=1,IF(B5172="",1,0),"")</f>
        <v/>
      </c>
    </row>
    <row r="5173" customFormat="false" ht="15" hidden="false" customHeight="false" outlineLevel="0" collapsed="false">
      <c r="A5173" s="35"/>
      <c r="B5173" s="35"/>
      <c r="G5173" s="0" t="str">
        <f aca="false">IF(A5173="","",IF(AND(A5173&gt;=Debut,A5173&lt;Fin),1,0))</f>
        <v/>
      </c>
      <c r="H5173" s="0" t="str">
        <f aca="false">IF(G5173=1,INT(ROUND((A5173-Debut)*86400,0)/600),"")</f>
        <v/>
      </c>
      <c r="I5173" s="0" t="str">
        <f aca="false">IF(G5173=1,INT(ROUND((A5173-Debut)*86400,0)/3600),"")</f>
        <v/>
      </c>
      <c r="J5173" s="0" t="str">
        <f aca="false">IF(OR(A5173="",B5173=""),"",ROUND((B5173-A5173)*86400,0))</f>
        <v/>
      </c>
      <c r="K5173" s="37" t="str">
        <f aca="false">IF(G5173=1,IF(COUNTIFS($C:$C,C5173,$G:$G,1,$A:$A,"&gt;="&amp;(A5173-FenetreInterm/86400),$A:$A,"&lt;="&amp;A5173)&gt;=NbInterm,1,0),"")</f>
        <v/>
      </c>
      <c r="L5173" s="37" t="str">
        <f aca="false">IF(G5173=1,IF(B5173="",0,IF(J5173&lt;SeuilFugitive,1,0)),"")</f>
        <v/>
      </c>
      <c r="M5173" s="37" t="str">
        <f aca="false">IF(G5173=1,IF(B5173="",IF((Fin-A5173)*24&gt;SeuilFigee,1,0),IF(J5173&gt;SeuilFigee*3600,1,0)),"")</f>
        <v/>
      </c>
      <c r="N5173" s="0" t="str">
        <f aca="false">IF(G5173=1,IF(COUNTIF(H$2:H5173,H5173)=1,COUNTIF($H:$H,H5173),""),"")</f>
        <v/>
      </c>
      <c r="O5173" s="0" t="str">
        <f aca="false">IF(G5173=1,IF(COUNTIF(I$2:I5173,I5173)=1,COUNTIF($I:$I,I5173),""),"")</f>
        <v/>
      </c>
      <c r="P5173" s="38" t="str">
        <f aca="false">IF(G5173=1,IF(COUNTIFS(C$2:C5173,C5173,G$2:G5173,1)=1,COUNTIFS($C:$C,C5173,$G:$G,1)+ROW()/10000000,""),"")</f>
        <v/>
      </c>
      <c r="Q5173" s="0" t="str">
        <f aca="false">IF(K5173=1,IF(COUNTIFS(C$2:C5173,C5173,K$2:K5173,1)=1,1,0),"")</f>
        <v/>
      </c>
      <c r="R5173" s="0" t="str">
        <f aca="false">IF(M5173=1,IF(COUNTIFS(C$2:C5173,C5173,M$2:M5173,1)=1,1,0),"")</f>
        <v/>
      </c>
      <c r="S5173" s="0" t="str">
        <f aca="false">IF(L5173=1,IF(COUNTIFS(C$2:C5173,C5173,L$2:L5173,1)=1,1,0),"")</f>
        <v/>
      </c>
      <c r="T5173" s="38" t="str">
        <f aca="false">IF(N5173="","",N5173+ROW()/10000000)</f>
        <v/>
      </c>
      <c r="U5173" s="0" t="str">
        <f aca="false">IF(G5173=1,IF(B5173="",1,0),"")</f>
        <v/>
      </c>
    </row>
    <row r="5174" customFormat="false" ht="15" hidden="false" customHeight="false" outlineLevel="0" collapsed="false">
      <c r="A5174" s="35"/>
      <c r="B5174" s="35"/>
      <c r="G5174" s="0" t="str">
        <f aca="false">IF(A5174="","",IF(AND(A5174&gt;=Debut,A5174&lt;Fin),1,0))</f>
        <v/>
      </c>
      <c r="H5174" s="0" t="str">
        <f aca="false">IF(G5174=1,INT(ROUND((A5174-Debut)*86400,0)/600),"")</f>
        <v/>
      </c>
      <c r="I5174" s="0" t="str">
        <f aca="false">IF(G5174=1,INT(ROUND((A5174-Debut)*86400,0)/3600),"")</f>
        <v/>
      </c>
      <c r="J5174" s="0" t="str">
        <f aca="false">IF(OR(A5174="",B5174=""),"",ROUND((B5174-A5174)*86400,0))</f>
        <v/>
      </c>
      <c r="K5174" s="37" t="str">
        <f aca="false">IF(G5174=1,IF(COUNTIFS($C:$C,C5174,$G:$G,1,$A:$A,"&gt;="&amp;(A5174-FenetreInterm/86400),$A:$A,"&lt;="&amp;A5174)&gt;=NbInterm,1,0),"")</f>
        <v/>
      </c>
      <c r="L5174" s="37" t="str">
        <f aca="false">IF(G5174=1,IF(B5174="",0,IF(J5174&lt;SeuilFugitive,1,0)),"")</f>
        <v/>
      </c>
      <c r="M5174" s="37" t="str">
        <f aca="false">IF(G5174=1,IF(B5174="",IF((Fin-A5174)*24&gt;SeuilFigee,1,0),IF(J5174&gt;SeuilFigee*3600,1,0)),"")</f>
        <v/>
      </c>
      <c r="N5174" s="0" t="str">
        <f aca="false">IF(G5174=1,IF(COUNTIF(H$2:H5174,H5174)=1,COUNTIF($H:$H,H5174),""),"")</f>
        <v/>
      </c>
      <c r="O5174" s="0" t="str">
        <f aca="false">IF(G5174=1,IF(COUNTIF(I$2:I5174,I5174)=1,COUNTIF($I:$I,I5174),""),"")</f>
        <v/>
      </c>
      <c r="P5174" s="38" t="str">
        <f aca="false">IF(G5174=1,IF(COUNTIFS(C$2:C5174,C5174,G$2:G5174,1)=1,COUNTIFS($C:$C,C5174,$G:$G,1)+ROW()/10000000,""),"")</f>
        <v/>
      </c>
      <c r="Q5174" s="0" t="str">
        <f aca="false">IF(K5174=1,IF(COUNTIFS(C$2:C5174,C5174,K$2:K5174,1)=1,1,0),"")</f>
        <v/>
      </c>
      <c r="R5174" s="0" t="str">
        <f aca="false">IF(M5174=1,IF(COUNTIFS(C$2:C5174,C5174,M$2:M5174,1)=1,1,0),"")</f>
        <v/>
      </c>
      <c r="S5174" s="0" t="str">
        <f aca="false">IF(L5174=1,IF(COUNTIFS(C$2:C5174,C5174,L$2:L5174,1)=1,1,0),"")</f>
        <v/>
      </c>
      <c r="T5174" s="38" t="str">
        <f aca="false">IF(N5174="","",N5174+ROW()/10000000)</f>
        <v/>
      </c>
      <c r="U5174" s="0" t="str">
        <f aca="false">IF(G5174=1,IF(B5174="",1,0),"")</f>
        <v/>
      </c>
    </row>
    <row r="5175" customFormat="false" ht="15" hidden="false" customHeight="false" outlineLevel="0" collapsed="false">
      <c r="A5175" s="35"/>
      <c r="B5175" s="35"/>
      <c r="G5175" s="0" t="str">
        <f aca="false">IF(A5175="","",IF(AND(A5175&gt;=Debut,A5175&lt;Fin),1,0))</f>
        <v/>
      </c>
      <c r="H5175" s="0" t="str">
        <f aca="false">IF(G5175=1,INT(ROUND((A5175-Debut)*86400,0)/600),"")</f>
        <v/>
      </c>
      <c r="I5175" s="0" t="str">
        <f aca="false">IF(G5175=1,INT(ROUND((A5175-Debut)*86400,0)/3600),"")</f>
        <v/>
      </c>
      <c r="J5175" s="0" t="str">
        <f aca="false">IF(OR(A5175="",B5175=""),"",ROUND((B5175-A5175)*86400,0))</f>
        <v/>
      </c>
      <c r="K5175" s="37" t="str">
        <f aca="false">IF(G5175=1,IF(COUNTIFS($C:$C,C5175,$G:$G,1,$A:$A,"&gt;="&amp;(A5175-FenetreInterm/86400),$A:$A,"&lt;="&amp;A5175)&gt;=NbInterm,1,0),"")</f>
        <v/>
      </c>
      <c r="L5175" s="37" t="str">
        <f aca="false">IF(G5175=1,IF(B5175="",0,IF(J5175&lt;SeuilFugitive,1,0)),"")</f>
        <v/>
      </c>
      <c r="M5175" s="37" t="str">
        <f aca="false">IF(G5175=1,IF(B5175="",IF((Fin-A5175)*24&gt;SeuilFigee,1,0),IF(J5175&gt;SeuilFigee*3600,1,0)),"")</f>
        <v/>
      </c>
      <c r="N5175" s="0" t="str">
        <f aca="false">IF(G5175=1,IF(COUNTIF(H$2:H5175,H5175)=1,COUNTIF($H:$H,H5175),""),"")</f>
        <v/>
      </c>
      <c r="O5175" s="0" t="str">
        <f aca="false">IF(G5175=1,IF(COUNTIF(I$2:I5175,I5175)=1,COUNTIF($I:$I,I5175),""),"")</f>
        <v/>
      </c>
      <c r="P5175" s="38" t="str">
        <f aca="false">IF(G5175=1,IF(COUNTIFS(C$2:C5175,C5175,G$2:G5175,1)=1,COUNTIFS($C:$C,C5175,$G:$G,1)+ROW()/10000000,""),"")</f>
        <v/>
      </c>
      <c r="Q5175" s="0" t="str">
        <f aca="false">IF(K5175=1,IF(COUNTIFS(C$2:C5175,C5175,K$2:K5175,1)=1,1,0),"")</f>
        <v/>
      </c>
      <c r="R5175" s="0" t="str">
        <f aca="false">IF(M5175=1,IF(COUNTIFS(C$2:C5175,C5175,M$2:M5175,1)=1,1,0),"")</f>
        <v/>
      </c>
      <c r="S5175" s="0" t="str">
        <f aca="false">IF(L5175=1,IF(COUNTIFS(C$2:C5175,C5175,L$2:L5175,1)=1,1,0),"")</f>
        <v/>
      </c>
      <c r="T5175" s="38" t="str">
        <f aca="false">IF(N5175="","",N5175+ROW()/10000000)</f>
        <v/>
      </c>
      <c r="U5175" s="0" t="str">
        <f aca="false">IF(G5175=1,IF(B5175="",1,0),"")</f>
        <v/>
      </c>
    </row>
    <row r="5176" customFormat="false" ht="15" hidden="false" customHeight="false" outlineLevel="0" collapsed="false">
      <c r="A5176" s="35"/>
      <c r="B5176" s="35"/>
      <c r="G5176" s="0" t="str">
        <f aca="false">IF(A5176="","",IF(AND(A5176&gt;=Debut,A5176&lt;Fin),1,0))</f>
        <v/>
      </c>
      <c r="H5176" s="0" t="str">
        <f aca="false">IF(G5176=1,INT(ROUND((A5176-Debut)*86400,0)/600),"")</f>
        <v/>
      </c>
      <c r="I5176" s="0" t="str">
        <f aca="false">IF(G5176=1,INT(ROUND((A5176-Debut)*86400,0)/3600),"")</f>
        <v/>
      </c>
      <c r="J5176" s="0" t="str">
        <f aca="false">IF(OR(A5176="",B5176=""),"",ROUND((B5176-A5176)*86400,0))</f>
        <v/>
      </c>
      <c r="K5176" s="37" t="str">
        <f aca="false">IF(G5176=1,IF(COUNTIFS($C:$C,C5176,$G:$G,1,$A:$A,"&gt;="&amp;(A5176-FenetreInterm/86400),$A:$A,"&lt;="&amp;A5176)&gt;=NbInterm,1,0),"")</f>
        <v/>
      </c>
      <c r="L5176" s="37" t="str">
        <f aca="false">IF(G5176=1,IF(B5176="",0,IF(J5176&lt;SeuilFugitive,1,0)),"")</f>
        <v/>
      </c>
      <c r="M5176" s="37" t="str">
        <f aca="false">IF(G5176=1,IF(B5176="",IF((Fin-A5176)*24&gt;SeuilFigee,1,0),IF(J5176&gt;SeuilFigee*3600,1,0)),"")</f>
        <v/>
      </c>
      <c r="N5176" s="0" t="str">
        <f aca="false">IF(G5176=1,IF(COUNTIF(H$2:H5176,H5176)=1,COUNTIF($H:$H,H5176),""),"")</f>
        <v/>
      </c>
      <c r="O5176" s="0" t="str">
        <f aca="false">IF(G5176=1,IF(COUNTIF(I$2:I5176,I5176)=1,COUNTIF($I:$I,I5176),""),"")</f>
        <v/>
      </c>
      <c r="P5176" s="38" t="str">
        <f aca="false">IF(G5176=1,IF(COUNTIFS(C$2:C5176,C5176,G$2:G5176,1)=1,COUNTIFS($C:$C,C5176,$G:$G,1)+ROW()/10000000,""),"")</f>
        <v/>
      </c>
      <c r="Q5176" s="0" t="str">
        <f aca="false">IF(K5176=1,IF(COUNTIFS(C$2:C5176,C5176,K$2:K5176,1)=1,1,0),"")</f>
        <v/>
      </c>
      <c r="R5176" s="0" t="str">
        <f aca="false">IF(M5176=1,IF(COUNTIFS(C$2:C5176,C5176,M$2:M5176,1)=1,1,0),"")</f>
        <v/>
      </c>
      <c r="S5176" s="0" t="str">
        <f aca="false">IF(L5176=1,IF(COUNTIFS(C$2:C5176,C5176,L$2:L5176,1)=1,1,0),"")</f>
        <v/>
      </c>
      <c r="T5176" s="38" t="str">
        <f aca="false">IF(N5176="","",N5176+ROW()/10000000)</f>
        <v/>
      </c>
      <c r="U5176" s="0" t="str">
        <f aca="false">IF(G5176=1,IF(B5176="",1,0),"")</f>
        <v/>
      </c>
    </row>
    <row r="5177" customFormat="false" ht="15" hidden="false" customHeight="false" outlineLevel="0" collapsed="false">
      <c r="A5177" s="35"/>
      <c r="B5177" s="35"/>
      <c r="G5177" s="0" t="str">
        <f aca="false">IF(A5177="","",IF(AND(A5177&gt;=Debut,A5177&lt;Fin),1,0))</f>
        <v/>
      </c>
      <c r="H5177" s="0" t="str">
        <f aca="false">IF(G5177=1,INT(ROUND((A5177-Debut)*86400,0)/600),"")</f>
        <v/>
      </c>
      <c r="I5177" s="0" t="str">
        <f aca="false">IF(G5177=1,INT(ROUND((A5177-Debut)*86400,0)/3600),"")</f>
        <v/>
      </c>
      <c r="J5177" s="0" t="str">
        <f aca="false">IF(OR(A5177="",B5177=""),"",ROUND((B5177-A5177)*86400,0))</f>
        <v/>
      </c>
      <c r="K5177" s="37" t="str">
        <f aca="false">IF(G5177=1,IF(COUNTIFS($C:$C,C5177,$G:$G,1,$A:$A,"&gt;="&amp;(A5177-FenetreInterm/86400),$A:$A,"&lt;="&amp;A5177)&gt;=NbInterm,1,0),"")</f>
        <v/>
      </c>
      <c r="L5177" s="37" t="str">
        <f aca="false">IF(G5177=1,IF(B5177="",0,IF(J5177&lt;SeuilFugitive,1,0)),"")</f>
        <v/>
      </c>
      <c r="M5177" s="37" t="str">
        <f aca="false">IF(G5177=1,IF(B5177="",IF((Fin-A5177)*24&gt;SeuilFigee,1,0),IF(J5177&gt;SeuilFigee*3600,1,0)),"")</f>
        <v/>
      </c>
      <c r="N5177" s="0" t="str">
        <f aca="false">IF(G5177=1,IF(COUNTIF(H$2:H5177,H5177)=1,COUNTIF($H:$H,H5177),""),"")</f>
        <v/>
      </c>
      <c r="O5177" s="0" t="str">
        <f aca="false">IF(G5177=1,IF(COUNTIF(I$2:I5177,I5177)=1,COUNTIF($I:$I,I5177),""),"")</f>
        <v/>
      </c>
      <c r="P5177" s="38" t="str">
        <f aca="false">IF(G5177=1,IF(COUNTIFS(C$2:C5177,C5177,G$2:G5177,1)=1,COUNTIFS($C:$C,C5177,$G:$G,1)+ROW()/10000000,""),"")</f>
        <v/>
      </c>
      <c r="Q5177" s="0" t="str">
        <f aca="false">IF(K5177=1,IF(COUNTIFS(C$2:C5177,C5177,K$2:K5177,1)=1,1,0),"")</f>
        <v/>
      </c>
      <c r="R5177" s="0" t="str">
        <f aca="false">IF(M5177=1,IF(COUNTIFS(C$2:C5177,C5177,M$2:M5177,1)=1,1,0),"")</f>
        <v/>
      </c>
      <c r="S5177" s="0" t="str">
        <f aca="false">IF(L5177=1,IF(COUNTIFS(C$2:C5177,C5177,L$2:L5177,1)=1,1,0),"")</f>
        <v/>
      </c>
      <c r="T5177" s="38" t="str">
        <f aca="false">IF(N5177="","",N5177+ROW()/10000000)</f>
        <v/>
      </c>
      <c r="U5177" s="0" t="str">
        <f aca="false">IF(G5177=1,IF(B5177="",1,0),"")</f>
        <v/>
      </c>
    </row>
    <row r="5178" customFormat="false" ht="15" hidden="false" customHeight="false" outlineLevel="0" collapsed="false">
      <c r="A5178" s="35"/>
      <c r="B5178" s="35"/>
      <c r="G5178" s="0" t="str">
        <f aca="false">IF(A5178="","",IF(AND(A5178&gt;=Debut,A5178&lt;Fin),1,0))</f>
        <v/>
      </c>
      <c r="H5178" s="0" t="str">
        <f aca="false">IF(G5178=1,INT(ROUND((A5178-Debut)*86400,0)/600),"")</f>
        <v/>
      </c>
      <c r="I5178" s="0" t="str">
        <f aca="false">IF(G5178=1,INT(ROUND((A5178-Debut)*86400,0)/3600),"")</f>
        <v/>
      </c>
      <c r="J5178" s="0" t="str">
        <f aca="false">IF(OR(A5178="",B5178=""),"",ROUND((B5178-A5178)*86400,0))</f>
        <v/>
      </c>
      <c r="K5178" s="37" t="str">
        <f aca="false">IF(G5178=1,IF(COUNTIFS($C:$C,C5178,$G:$G,1,$A:$A,"&gt;="&amp;(A5178-FenetreInterm/86400),$A:$A,"&lt;="&amp;A5178)&gt;=NbInterm,1,0),"")</f>
        <v/>
      </c>
      <c r="L5178" s="37" t="str">
        <f aca="false">IF(G5178=1,IF(B5178="",0,IF(J5178&lt;SeuilFugitive,1,0)),"")</f>
        <v/>
      </c>
      <c r="M5178" s="37" t="str">
        <f aca="false">IF(G5178=1,IF(B5178="",IF((Fin-A5178)*24&gt;SeuilFigee,1,0),IF(J5178&gt;SeuilFigee*3600,1,0)),"")</f>
        <v/>
      </c>
      <c r="N5178" s="0" t="str">
        <f aca="false">IF(G5178=1,IF(COUNTIF(H$2:H5178,H5178)=1,COUNTIF($H:$H,H5178),""),"")</f>
        <v/>
      </c>
      <c r="O5178" s="0" t="str">
        <f aca="false">IF(G5178=1,IF(COUNTIF(I$2:I5178,I5178)=1,COUNTIF($I:$I,I5178),""),"")</f>
        <v/>
      </c>
      <c r="P5178" s="38" t="str">
        <f aca="false">IF(G5178=1,IF(COUNTIFS(C$2:C5178,C5178,G$2:G5178,1)=1,COUNTIFS($C:$C,C5178,$G:$G,1)+ROW()/10000000,""),"")</f>
        <v/>
      </c>
      <c r="Q5178" s="0" t="str">
        <f aca="false">IF(K5178=1,IF(COUNTIFS(C$2:C5178,C5178,K$2:K5178,1)=1,1,0),"")</f>
        <v/>
      </c>
      <c r="R5178" s="0" t="str">
        <f aca="false">IF(M5178=1,IF(COUNTIFS(C$2:C5178,C5178,M$2:M5178,1)=1,1,0),"")</f>
        <v/>
      </c>
      <c r="S5178" s="0" t="str">
        <f aca="false">IF(L5178=1,IF(COUNTIFS(C$2:C5178,C5178,L$2:L5178,1)=1,1,0),"")</f>
        <v/>
      </c>
      <c r="T5178" s="38" t="str">
        <f aca="false">IF(N5178="","",N5178+ROW()/10000000)</f>
        <v/>
      </c>
      <c r="U5178" s="0" t="str">
        <f aca="false">IF(G5178=1,IF(B5178="",1,0),"")</f>
        <v/>
      </c>
    </row>
    <row r="5179" customFormat="false" ht="15" hidden="false" customHeight="false" outlineLevel="0" collapsed="false">
      <c r="A5179" s="35"/>
      <c r="B5179" s="35"/>
      <c r="G5179" s="0" t="str">
        <f aca="false">IF(A5179="","",IF(AND(A5179&gt;=Debut,A5179&lt;Fin),1,0))</f>
        <v/>
      </c>
      <c r="H5179" s="0" t="str">
        <f aca="false">IF(G5179=1,INT(ROUND((A5179-Debut)*86400,0)/600),"")</f>
        <v/>
      </c>
      <c r="I5179" s="0" t="str">
        <f aca="false">IF(G5179=1,INT(ROUND((A5179-Debut)*86400,0)/3600),"")</f>
        <v/>
      </c>
      <c r="J5179" s="0" t="str">
        <f aca="false">IF(OR(A5179="",B5179=""),"",ROUND((B5179-A5179)*86400,0))</f>
        <v/>
      </c>
      <c r="K5179" s="37" t="str">
        <f aca="false">IF(G5179=1,IF(COUNTIFS($C:$C,C5179,$G:$G,1,$A:$A,"&gt;="&amp;(A5179-FenetreInterm/86400),$A:$A,"&lt;="&amp;A5179)&gt;=NbInterm,1,0),"")</f>
        <v/>
      </c>
      <c r="L5179" s="37" t="str">
        <f aca="false">IF(G5179=1,IF(B5179="",0,IF(J5179&lt;SeuilFugitive,1,0)),"")</f>
        <v/>
      </c>
      <c r="M5179" s="37" t="str">
        <f aca="false">IF(G5179=1,IF(B5179="",IF((Fin-A5179)*24&gt;SeuilFigee,1,0),IF(J5179&gt;SeuilFigee*3600,1,0)),"")</f>
        <v/>
      </c>
      <c r="N5179" s="0" t="str">
        <f aca="false">IF(G5179=1,IF(COUNTIF(H$2:H5179,H5179)=1,COUNTIF($H:$H,H5179),""),"")</f>
        <v/>
      </c>
      <c r="O5179" s="0" t="str">
        <f aca="false">IF(G5179=1,IF(COUNTIF(I$2:I5179,I5179)=1,COUNTIF($I:$I,I5179),""),"")</f>
        <v/>
      </c>
      <c r="P5179" s="38" t="str">
        <f aca="false">IF(G5179=1,IF(COUNTIFS(C$2:C5179,C5179,G$2:G5179,1)=1,COUNTIFS($C:$C,C5179,$G:$G,1)+ROW()/10000000,""),"")</f>
        <v/>
      </c>
      <c r="Q5179" s="0" t="str">
        <f aca="false">IF(K5179=1,IF(COUNTIFS(C$2:C5179,C5179,K$2:K5179,1)=1,1,0),"")</f>
        <v/>
      </c>
      <c r="R5179" s="0" t="str">
        <f aca="false">IF(M5179=1,IF(COUNTIFS(C$2:C5179,C5179,M$2:M5179,1)=1,1,0),"")</f>
        <v/>
      </c>
      <c r="S5179" s="0" t="str">
        <f aca="false">IF(L5179=1,IF(COUNTIFS(C$2:C5179,C5179,L$2:L5179,1)=1,1,0),"")</f>
        <v/>
      </c>
      <c r="T5179" s="38" t="str">
        <f aca="false">IF(N5179="","",N5179+ROW()/10000000)</f>
        <v/>
      </c>
      <c r="U5179" s="0" t="str">
        <f aca="false">IF(G5179=1,IF(B5179="",1,0),"")</f>
        <v/>
      </c>
    </row>
    <row r="5180" customFormat="false" ht="15" hidden="false" customHeight="false" outlineLevel="0" collapsed="false">
      <c r="A5180" s="35"/>
      <c r="B5180" s="35"/>
      <c r="G5180" s="0" t="str">
        <f aca="false">IF(A5180="","",IF(AND(A5180&gt;=Debut,A5180&lt;Fin),1,0))</f>
        <v/>
      </c>
      <c r="H5180" s="0" t="str">
        <f aca="false">IF(G5180=1,INT(ROUND((A5180-Debut)*86400,0)/600),"")</f>
        <v/>
      </c>
      <c r="I5180" s="0" t="str">
        <f aca="false">IF(G5180=1,INT(ROUND((A5180-Debut)*86400,0)/3600),"")</f>
        <v/>
      </c>
      <c r="J5180" s="0" t="str">
        <f aca="false">IF(OR(A5180="",B5180=""),"",ROUND((B5180-A5180)*86400,0))</f>
        <v/>
      </c>
      <c r="K5180" s="37" t="str">
        <f aca="false">IF(G5180=1,IF(COUNTIFS($C:$C,C5180,$G:$G,1,$A:$A,"&gt;="&amp;(A5180-FenetreInterm/86400),$A:$A,"&lt;="&amp;A5180)&gt;=NbInterm,1,0),"")</f>
        <v/>
      </c>
      <c r="L5180" s="37" t="str">
        <f aca="false">IF(G5180=1,IF(B5180="",0,IF(J5180&lt;SeuilFugitive,1,0)),"")</f>
        <v/>
      </c>
      <c r="M5180" s="37" t="str">
        <f aca="false">IF(G5180=1,IF(B5180="",IF((Fin-A5180)*24&gt;SeuilFigee,1,0),IF(J5180&gt;SeuilFigee*3600,1,0)),"")</f>
        <v/>
      </c>
      <c r="N5180" s="0" t="str">
        <f aca="false">IF(G5180=1,IF(COUNTIF(H$2:H5180,H5180)=1,COUNTIF($H:$H,H5180),""),"")</f>
        <v/>
      </c>
      <c r="O5180" s="0" t="str">
        <f aca="false">IF(G5180=1,IF(COUNTIF(I$2:I5180,I5180)=1,COUNTIF($I:$I,I5180),""),"")</f>
        <v/>
      </c>
      <c r="P5180" s="38" t="str">
        <f aca="false">IF(G5180=1,IF(COUNTIFS(C$2:C5180,C5180,G$2:G5180,1)=1,COUNTIFS($C:$C,C5180,$G:$G,1)+ROW()/10000000,""),"")</f>
        <v/>
      </c>
      <c r="Q5180" s="0" t="str">
        <f aca="false">IF(K5180=1,IF(COUNTIFS(C$2:C5180,C5180,K$2:K5180,1)=1,1,0),"")</f>
        <v/>
      </c>
      <c r="R5180" s="0" t="str">
        <f aca="false">IF(M5180=1,IF(COUNTIFS(C$2:C5180,C5180,M$2:M5180,1)=1,1,0),"")</f>
        <v/>
      </c>
      <c r="S5180" s="0" t="str">
        <f aca="false">IF(L5180=1,IF(COUNTIFS(C$2:C5180,C5180,L$2:L5180,1)=1,1,0),"")</f>
        <v/>
      </c>
      <c r="T5180" s="38" t="str">
        <f aca="false">IF(N5180="","",N5180+ROW()/10000000)</f>
        <v/>
      </c>
      <c r="U5180" s="0" t="str">
        <f aca="false">IF(G5180=1,IF(B5180="",1,0),"")</f>
        <v/>
      </c>
    </row>
    <row r="5181" customFormat="false" ht="15" hidden="false" customHeight="false" outlineLevel="0" collapsed="false">
      <c r="A5181" s="35"/>
      <c r="B5181" s="35"/>
      <c r="G5181" s="0" t="str">
        <f aca="false">IF(A5181="","",IF(AND(A5181&gt;=Debut,A5181&lt;Fin),1,0))</f>
        <v/>
      </c>
      <c r="H5181" s="0" t="str">
        <f aca="false">IF(G5181=1,INT(ROUND((A5181-Debut)*86400,0)/600),"")</f>
        <v/>
      </c>
      <c r="I5181" s="0" t="str">
        <f aca="false">IF(G5181=1,INT(ROUND((A5181-Debut)*86400,0)/3600),"")</f>
        <v/>
      </c>
      <c r="J5181" s="0" t="str">
        <f aca="false">IF(OR(A5181="",B5181=""),"",ROUND((B5181-A5181)*86400,0))</f>
        <v/>
      </c>
      <c r="K5181" s="37" t="str">
        <f aca="false">IF(G5181=1,IF(COUNTIFS($C:$C,C5181,$G:$G,1,$A:$A,"&gt;="&amp;(A5181-FenetreInterm/86400),$A:$A,"&lt;="&amp;A5181)&gt;=NbInterm,1,0),"")</f>
        <v/>
      </c>
      <c r="L5181" s="37" t="str">
        <f aca="false">IF(G5181=1,IF(B5181="",0,IF(J5181&lt;SeuilFugitive,1,0)),"")</f>
        <v/>
      </c>
      <c r="M5181" s="37" t="str">
        <f aca="false">IF(G5181=1,IF(B5181="",IF((Fin-A5181)*24&gt;SeuilFigee,1,0),IF(J5181&gt;SeuilFigee*3600,1,0)),"")</f>
        <v/>
      </c>
      <c r="N5181" s="0" t="str">
        <f aca="false">IF(G5181=1,IF(COUNTIF(H$2:H5181,H5181)=1,COUNTIF($H:$H,H5181),""),"")</f>
        <v/>
      </c>
      <c r="O5181" s="0" t="str">
        <f aca="false">IF(G5181=1,IF(COUNTIF(I$2:I5181,I5181)=1,COUNTIF($I:$I,I5181),""),"")</f>
        <v/>
      </c>
      <c r="P5181" s="38" t="str">
        <f aca="false">IF(G5181=1,IF(COUNTIFS(C$2:C5181,C5181,G$2:G5181,1)=1,COUNTIFS($C:$C,C5181,$G:$G,1)+ROW()/10000000,""),"")</f>
        <v/>
      </c>
      <c r="Q5181" s="0" t="str">
        <f aca="false">IF(K5181=1,IF(COUNTIFS(C$2:C5181,C5181,K$2:K5181,1)=1,1,0),"")</f>
        <v/>
      </c>
      <c r="R5181" s="0" t="str">
        <f aca="false">IF(M5181=1,IF(COUNTIFS(C$2:C5181,C5181,M$2:M5181,1)=1,1,0),"")</f>
        <v/>
      </c>
      <c r="S5181" s="0" t="str">
        <f aca="false">IF(L5181=1,IF(COUNTIFS(C$2:C5181,C5181,L$2:L5181,1)=1,1,0),"")</f>
        <v/>
      </c>
      <c r="T5181" s="38" t="str">
        <f aca="false">IF(N5181="","",N5181+ROW()/10000000)</f>
        <v/>
      </c>
      <c r="U5181" s="0" t="str">
        <f aca="false">IF(G5181=1,IF(B5181="",1,0),"")</f>
        <v/>
      </c>
    </row>
    <row r="5182" customFormat="false" ht="15" hidden="false" customHeight="false" outlineLevel="0" collapsed="false">
      <c r="A5182" s="35"/>
      <c r="B5182" s="35"/>
      <c r="G5182" s="0" t="str">
        <f aca="false">IF(A5182="","",IF(AND(A5182&gt;=Debut,A5182&lt;Fin),1,0))</f>
        <v/>
      </c>
      <c r="H5182" s="0" t="str">
        <f aca="false">IF(G5182=1,INT(ROUND((A5182-Debut)*86400,0)/600),"")</f>
        <v/>
      </c>
      <c r="I5182" s="0" t="str">
        <f aca="false">IF(G5182=1,INT(ROUND((A5182-Debut)*86400,0)/3600),"")</f>
        <v/>
      </c>
      <c r="J5182" s="0" t="str">
        <f aca="false">IF(OR(A5182="",B5182=""),"",ROUND((B5182-A5182)*86400,0))</f>
        <v/>
      </c>
      <c r="K5182" s="37" t="str">
        <f aca="false">IF(G5182=1,IF(COUNTIFS($C:$C,C5182,$G:$G,1,$A:$A,"&gt;="&amp;(A5182-FenetreInterm/86400),$A:$A,"&lt;="&amp;A5182)&gt;=NbInterm,1,0),"")</f>
        <v/>
      </c>
      <c r="L5182" s="37" t="str">
        <f aca="false">IF(G5182=1,IF(B5182="",0,IF(J5182&lt;SeuilFugitive,1,0)),"")</f>
        <v/>
      </c>
      <c r="M5182" s="37" t="str">
        <f aca="false">IF(G5182=1,IF(B5182="",IF((Fin-A5182)*24&gt;SeuilFigee,1,0),IF(J5182&gt;SeuilFigee*3600,1,0)),"")</f>
        <v/>
      </c>
      <c r="N5182" s="0" t="str">
        <f aca="false">IF(G5182=1,IF(COUNTIF(H$2:H5182,H5182)=1,COUNTIF($H:$H,H5182),""),"")</f>
        <v/>
      </c>
      <c r="O5182" s="0" t="str">
        <f aca="false">IF(G5182=1,IF(COUNTIF(I$2:I5182,I5182)=1,COUNTIF($I:$I,I5182),""),"")</f>
        <v/>
      </c>
      <c r="P5182" s="38" t="str">
        <f aca="false">IF(G5182=1,IF(COUNTIFS(C$2:C5182,C5182,G$2:G5182,1)=1,COUNTIFS($C:$C,C5182,$G:$G,1)+ROW()/10000000,""),"")</f>
        <v/>
      </c>
      <c r="Q5182" s="0" t="str">
        <f aca="false">IF(K5182=1,IF(COUNTIFS(C$2:C5182,C5182,K$2:K5182,1)=1,1,0),"")</f>
        <v/>
      </c>
      <c r="R5182" s="0" t="str">
        <f aca="false">IF(M5182=1,IF(COUNTIFS(C$2:C5182,C5182,M$2:M5182,1)=1,1,0),"")</f>
        <v/>
      </c>
      <c r="S5182" s="0" t="str">
        <f aca="false">IF(L5182=1,IF(COUNTIFS(C$2:C5182,C5182,L$2:L5182,1)=1,1,0),"")</f>
        <v/>
      </c>
      <c r="T5182" s="38" t="str">
        <f aca="false">IF(N5182="","",N5182+ROW()/10000000)</f>
        <v/>
      </c>
      <c r="U5182" s="0" t="str">
        <f aca="false">IF(G5182=1,IF(B5182="",1,0),"")</f>
        <v/>
      </c>
    </row>
    <row r="5183" customFormat="false" ht="15" hidden="false" customHeight="false" outlineLevel="0" collapsed="false">
      <c r="A5183" s="35"/>
      <c r="B5183" s="35"/>
      <c r="G5183" s="0" t="str">
        <f aca="false">IF(A5183="","",IF(AND(A5183&gt;=Debut,A5183&lt;Fin),1,0))</f>
        <v/>
      </c>
      <c r="H5183" s="0" t="str">
        <f aca="false">IF(G5183=1,INT(ROUND((A5183-Debut)*86400,0)/600),"")</f>
        <v/>
      </c>
      <c r="I5183" s="0" t="str">
        <f aca="false">IF(G5183=1,INT(ROUND((A5183-Debut)*86400,0)/3600),"")</f>
        <v/>
      </c>
      <c r="J5183" s="0" t="str">
        <f aca="false">IF(OR(A5183="",B5183=""),"",ROUND((B5183-A5183)*86400,0))</f>
        <v/>
      </c>
      <c r="K5183" s="37" t="str">
        <f aca="false">IF(G5183=1,IF(COUNTIFS($C:$C,C5183,$G:$G,1,$A:$A,"&gt;="&amp;(A5183-FenetreInterm/86400),$A:$A,"&lt;="&amp;A5183)&gt;=NbInterm,1,0),"")</f>
        <v/>
      </c>
      <c r="L5183" s="37" t="str">
        <f aca="false">IF(G5183=1,IF(B5183="",0,IF(J5183&lt;SeuilFugitive,1,0)),"")</f>
        <v/>
      </c>
      <c r="M5183" s="37" t="str">
        <f aca="false">IF(G5183=1,IF(B5183="",IF((Fin-A5183)*24&gt;SeuilFigee,1,0),IF(J5183&gt;SeuilFigee*3600,1,0)),"")</f>
        <v/>
      </c>
      <c r="N5183" s="0" t="str">
        <f aca="false">IF(G5183=1,IF(COUNTIF(H$2:H5183,H5183)=1,COUNTIF($H:$H,H5183),""),"")</f>
        <v/>
      </c>
      <c r="O5183" s="0" t="str">
        <f aca="false">IF(G5183=1,IF(COUNTIF(I$2:I5183,I5183)=1,COUNTIF($I:$I,I5183),""),"")</f>
        <v/>
      </c>
      <c r="P5183" s="38" t="str">
        <f aca="false">IF(G5183=1,IF(COUNTIFS(C$2:C5183,C5183,G$2:G5183,1)=1,COUNTIFS($C:$C,C5183,$G:$G,1)+ROW()/10000000,""),"")</f>
        <v/>
      </c>
      <c r="Q5183" s="0" t="str">
        <f aca="false">IF(K5183=1,IF(COUNTIFS(C$2:C5183,C5183,K$2:K5183,1)=1,1,0),"")</f>
        <v/>
      </c>
      <c r="R5183" s="0" t="str">
        <f aca="false">IF(M5183=1,IF(COUNTIFS(C$2:C5183,C5183,M$2:M5183,1)=1,1,0),"")</f>
        <v/>
      </c>
      <c r="S5183" s="0" t="str">
        <f aca="false">IF(L5183=1,IF(COUNTIFS(C$2:C5183,C5183,L$2:L5183,1)=1,1,0),"")</f>
        <v/>
      </c>
      <c r="T5183" s="38" t="str">
        <f aca="false">IF(N5183="","",N5183+ROW()/10000000)</f>
        <v/>
      </c>
      <c r="U5183" s="0" t="str">
        <f aca="false">IF(G5183=1,IF(B5183="",1,0),"")</f>
        <v/>
      </c>
    </row>
    <row r="5184" customFormat="false" ht="15" hidden="false" customHeight="false" outlineLevel="0" collapsed="false">
      <c r="A5184" s="35"/>
      <c r="B5184" s="35"/>
      <c r="G5184" s="0" t="str">
        <f aca="false">IF(A5184="","",IF(AND(A5184&gt;=Debut,A5184&lt;Fin),1,0))</f>
        <v/>
      </c>
      <c r="H5184" s="0" t="str">
        <f aca="false">IF(G5184=1,INT(ROUND((A5184-Debut)*86400,0)/600),"")</f>
        <v/>
      </c>
      <c r="I5184" s="0" t="str">
        <f aca="false">IF(G5184=1,INT(ROUND((A5184-Debut)*86400,0)/3600),"")</f>
        <v/>
      </c>
      <c r="J5184" s="0" t="str">
        <f aca="false">IF(OR(A5184="",B5184=""),"",ROUND((B5184-A5184)*86400,0))</f>
        <v/>
      </c>
      <c r="K5184" s="37" t="str">
        <f aca="false">IF(G5184=1,IF(COUNTIFS($C:$C,C5184,$G:$G,1,$A:$A,"&gt;="&amp;(A5184-FenetreInterm/86400),$A:$A,"&lt;="&amp;A5184)&gt;=NbInterm,1,0),"")</f>
        <v/>
      </c>
      <c r="L5184" s="37" t="str">
        <f aca="false">IF(G5184=1,IF(B5184="",0,IF(J5184&lt;SeuilFugitive,1,0)),"")</f>
        <v/>
      </c>
      <c r="M5184" s="37" t="str">
        <f aca="false">IF(G5184=1,IF(B5184="",IF((Fin-A5184)*24&gt;SeuilFigee,1,0),IF(J5184&gt;SeuilFigee*3600,1,0)),"")</f>
        <v/>
      </c>
      <c r="N5184" s="0" t="str">
        <f aca="false">IF(G5184=1,IF(COUNTIF(H$2:H5184,H5184)=1,COUNTIF($H:$H,H5184),""),"")</f>
        <v/>
      </c>
      <c r="O5184" s="0" t="str">
        <f aca="false">IF(G5184=1,IF(COUNTIF(I$2:I5184,I5184)=1,COUNTIF($I:$I,I5184),""),"")</f>
        <v/>
      </c>
      <c r="P5184" s="38" t="str">
        <f aca="false">IF(G5184=1,IF(COUNTIFS(C$2:C5184,C5184,G$2:G5184,1)=1,COUNTIFS($C:$C,C5184,$G:$G,1)+ROW()/10000000,""),"")</f>
        <v/>
      </c>
      <c r="Q5184" s="0" t="str">
        <f aca="false">IF(K5184=1,IF(COUNTIFS(C$2:C5184,C5184,K$2:K5184,1)=1,1,0),"")</f>
        <v/>
      </c>
      <c r="R5184" s="0" t="str">
        <f aca="false">IF(M5184=1,IF(COUNTIFS(C$2:C5184,C5184,M$2:M5184,1)=1,1,0),"")</f>
        <v/>
      </c>
      <c r="S5184" s="0" t="str">
        <f aca="false">IF(L5184=1,IF(COUNTIFS(C$2:C5184,C5184,L$2:L5184,1)=1,1,0),"")</f>
        <v/>
      </c>
      <c r="T5184" s="38" t="str">
        <f aca="false">IF(N5184="","",N5184+ROW()/10000000)</f>
        <v/>
      </c>
      <c r="U5184" s="0" t="str">
        <f aca="false">IF(G5184=1,IF(B5184="",1,0),"")</f>
        <v/>
      </c>
    </row>
    <row r="5185" customFormat="false" ht="15" hidden="false" customHeight="false" outlineLevel="0" collapsed="false">
      <c r="A5185" s="35"/>
      <c r="B5185" s="35"/>
      <c r="G5185" s="0" t="str">
        <f aca="false">IF(A5185="","",IF(AND(A5185&gt;=Debut,A5185&lt;Fin),1,0))</f>
        <v/>
      </c>
      <c r="H5185" s="0" t="str">
        <f aca="false">IF(G5185=1,INT(ROUND((A5185-Debut)*86400,0)/600),"")</f>
        <v/>
      </c>
      <c r="I5185" s="0" t="str">
        <f aca="false">IF(G5185=1,INT(ROUND((A5185-Debut)*86400,0)/3600),"")</f>
        <v/>
      </c>
      <c r="J5185" s="0" t="str">
        <f aca="false">IF(OR(A5185="",B5185=""),"",ROUND((B5185-A5185)*86400,0))</f>
        <v/>
      </c>
      <c r="K5185" s="37" t="str">
        <f aca="false">IF(G5185=1,IF(COUNTIFS($C:$C,C5185,$G:$G,1,$A:$A,"&gt;="&amp;(A5185-FenetreInterm/86400),$A:$A,"&lt;="&amp;A5185)&gt;=NbInterm,1,0),"")</f>
        <v/>
      </c>
      <c r="L5185" s="37" t="str">
        <f aca="false">IF(G5185=1,IF(B5185="",0,IF(J5185&lt;SeuilFugitive,1,0)),"")</f>
        <v/>
      </c>
      <c r="M5185" s="37" t="str">
        <f aca="false">IF(G5185=1,IF(B5185="",IF((Fin-A5185)*24&gt;SeuilFigee,1,0),IF(J5185&gt;SeuilFigee*3600,1,0)),"")</f>
        <v/>
      </c>
      <c r="N5185" s="0" t="str">
        <f aca="false">IF(G5185=1,IF(COUNTIF(H$2:H5185,H5185)=1,COUNTIF($H:$H,H5185),""),"")</f>
        <v/>
      </c>
      <c r="O5185" s="0" t="str">
        <f aca="false">IF(G5185=1,IF(COUNTIF(I$2:I5185,I5185)=1,COUNTIF($I:$I,I5185),""),"")</f>
        <v/>
      </c>
      <c r="P5185" s="38" t="str">
        <f aca="false">IF(G5185=1,IF(COUNTIFS(C$2:C5185,C5185,G$2:G5185,1)=1,COUNTIFS($C:$C,C5185,$G:$G,1)+ROW()/10000000,""),"")</f>
        <v/>
      </c>
      <c r="Q5185" s="0" t="str">
        <f aca="false">IF(K5185=1,IF(COUNTIFS(C$2:C5185,C5185,K$2:K5185,1)=1,1,0),"")</f>
        <v/>
      </c>
      <c r="R5185" s="0" t="str">
        <f aca="false">IF(M5185=1,IF(COUNTIFS(C$2:C5185,C5185,M$2:M5185,1)=1,1,0),"")</f>
        <v/>
      </c>
      <c r="S5185" s="0" t="str">
        <f aca="false">IF(L5185=1,IF(COUNTIFS(C$2:C5185,C5185,L$2:L5185,1)=1,1,0),"")</f>
        <v/>
      </c>
      <c r="T5185" s="38" t="str">
        <f aca="false">IF(N5185="","",N5185+ROW()/10000000)</f>
        <v/>
      </c>
      <c r="U5185" s="0" t="str">
        <f aca="false">IF(G5185=1,IF(B5185="",1,0),"")</f>
        <v/>
      </c>
    </row>
    <row r="5186" customFormat="false" ht="15" hidden="false" customHeight="false" outlineLevel="0" collapsed="false">
      <c r="A5186" s="35"/>
      <c r="B5186" s="35"/>
      <c r="G5186" s="0" t="str">
        <f aca="false">IF(A5186="","",IF(AND(A5186&gt;=Debut,A5186&lt;Fin),1,0))</f>
        <v/>
      </c>
      <c r="H5186" s="0" t="str">
        <f aca="false">IF(G5186=1,INT(ROUND((A5186-Debut)*86400,0)/600),"")</f>
        <v/>
      </c>
      <c r="I5186" s="0" t="str">
        <f aca="false">IF(G5186=1,INT(ROUND((A5186-Debut)*86400,0)/3600),"")</f>
        <v/>
      </c>
      <c r="J5186" s="0" t="str">
        <f aca="false">IF(OR(A5186="",B5186=""),"",ROUND((B5186-A5186)*86400,0))</f>
        <v/>
      </c>
      <c r="K5186" s="37" t="str">
        <f aca="false">IF(G5186=1,IF(COUNTIFS($C:$C,C5186,$G:$G,1,$A:$A,"&gt;="&amp;(A5186-FenetreInterm/86400),$A:$A,"&lt;="&amp;A5186)&gt;=NbInterm,1,0),"")</f>
        <v/>
      </c>
      <c r="L5186" s="37" t="str">
        <f aca="false">IF(G5186=1,IF(B5186="",0,IF(J5186&lt;SeuilFugitive,1,0)),"")</f>
        <v/>
      </c>
      <c r="M5186" s="37" t="str">
        <f aca="false">IF(G5186=1,IF(B5186="",IF((Fin-A5186)*24&gt;SeuilFigee,1,0),IF(J5186&gt;SeuilFigee*3600,1,0)),"")</f>
        <v/>
      </c>
      <c r="N5186" s="0" t="str">
        <f aca="false">IF(G5186=1,IF(COUNTIF(H$2:H5186,H5186)=1,COUNTIF($H:$H,H5186),""),"")</f>
        <v/>
      </c>
      <c r="O5186" s="0" t="str">
        <f aca="false">IF(G5186=1,IF(COUNTIF(I$2:I5186,I5186)=1,COUNTIF($I:$I,I5186),""),"")</f>
        <v/>
      </c>
      <c r="P5186" s="38" t="str">
        <f aca="false">IF(G5186=1,IF(COUNTIFS(C$2:C5186,C5186,G$2:G5186,1)=1,COUNTIFS($C:$C,C5186,$G:$G,1)+ROW()/10000000,""),"")</f>
        <v/>
      </c>
      <c r="Q5186" s="0" t="str">
        <f aca="false">IF(K5186=1,IF(COUNTIFS(C$2:C5186,C5186,K$2:K5186,1)=1,1,0),"")</f>
        <v/>
      </c>
      <c r="R5186" s="0" t="str">
        <f aca="false">IF(M5186=1,IF(COUNTIFS(C$2:C5186,C5186,M$2:M5186,1)=1,1,0),"")</f>
        <v/>
      </c>
      <c r="S5186" s="0" t="str">
        <f aca="false">IF(L5186=1,IF(COUNTIFS(C$2:C5186,C5186,L$2:L5186,1)=1,1,0),"")</f>
        <v/>
      </c>
      <c r="T5186" s="38" t="str">
        <f aca="false">IF(N5186="","",N5186+ROW()/10000000)</f>
        <v/>
      </c>
      <c r="U5186" s="0" t="str">
        <f aca="false">IF(G5186=1,IF(B5186="",1,0),"")</f>
        <v/>
      </c>
    </row>
    <row r="5187" customFormat="false" ht="15" hidden="false" customHeight="false" outlineLevel="0" collapsed="false">
      <c r="A5187" s="35"/>
      <c r="B5187" s="35"/>
      <c r="G5187" s="0" t="str">
        <f aca="false">IF(A5187="","",IF(AND(A5187&gt;=Debut,A5187&lt;Fin),1,0))</f>
        <v/>
      </c>
      <c r="H5187" s="0" t="str">
        <f aca="false">IF(G5187=1,INT(ROUND((A5187-Debut)*86400,0)/600),"")</f>
        <v/>
      </c>
      <c r="I5187" s="0" t="str">
        <f aca="false">IF(G5187=1,INT(ROUND((A5187-Debut)*86400,0)/3600),"")</f>
        <v/>
      </c>
      <c r="J5187" s="0" t="str">
        <f aca="false">IF(OR(A5187="",B5187=""),"",ROUND((B5187-A5187)*86400,0))</f>
        <v/>
      </c>
      <c r="K5187" s="37" t="str">
        <f aca="false">IF(G5187=1,IF(COUNTIFS($C:$C,C5187,$G:$G,1,$A:$A,"&gt;="&amp;(A5187-FenetreInterm/86400),$A:$A,"&lt;="&amp;A5187)&gt;=NbInterm,1,0),"")</f>
        <v/>
      </c>
      <c r="L5187" s="37" t="str">
        <f aca="false">IF(G5187=1,IF(B5187="",0,IF(J5187&lt;SeuilFugitive,1,0)),"")</f>
        <v/>
      </c>
      <c r="M5187" s="37" t="str">
        <f aca="false">IF(G5187=1,IF(B5187="",IF((Fin-A5187)*24&gt;SeuilFigee,1,0),IF(J5187&gt;SeuilFigee*3600,1,0)),"")</f>
        <v/>
      </c>
      <c r="N5187" s="0" t="str">
        <f aca="false">IF(G5187=1,IF(COUNTIF(H$2:H5187,H5187)=1,COUNTIF($H:$H,H5187),""),"")</f>
        <v/>
      </c>
      <c r="O5187" s="0" t="str">
        <f aca="false">IF(G5187=1,IF(COUNTIF(I$2:I5187,I5187)=1,COUNTIF($I:$I,I5187),""),"")</f>
        <v/>
      </c>
      <c r="P5187" s="38" t="str">
        <f aca="false">IF(G5187=1,IF(COUNTIFS(C$2:C5187,C5187,G$2:G5187,1)=1,COUNTIFS($C:$C,C5187,$G:$G,1)+ROW()/10000000,""),"")</f>
        <v/>
      </c>
      <c r="Q5187" s="0" t="str">
        <f aca="false">IF(K5187=1,IF(COUNTIFS(C$2:C5187,C5187,K$2:K5187,1)=1,1,0),"")</f>
        <v/>
      </c>
      <c r="R5187" s="0" t="str">
        <f aca="false">IF(M5187=1,IF(COUNTIFS(C$2:C5187,C5187,M$2:M5187,1)=1,1,0),"")</f>
        <v/>
      </c>
      <c r="S5187" s="0" t="str">
        <f aca="false">IF(L5187=1,IF(COUNTIFS(C$2:C5187,C5187,L$2:L5187,1)=1,1,0),"")</f>
        <v/>
      </c>
      <c r="T5187" s="38" t="str">
        <f aca="false">IF(N5187="","",N5187+ROW()/10000000)</f>
        <v/>
      </c>
      <c r="U5187" s="0" t="str">
        <f aca="false">IF(G5187=1,IF(B5187="",1,0),"")</f>
        <v/>
      </c>
    </row>
    <row r="5188" customFormat="false" ht="15" hidden="false" customHeight="false" outlineLevel="0" collapsed="false">
      <c r="A5188" s="35"/>
      <c r="B5188" s="35"/>
      <c r="G5188" s="0" t="str">
        <f aca="false">IF(A5188="","",IF(AND(A5188&gt;=Debut,A5188&lt;Fin),1,0))</f>
        <v/>
      </c>
      <c r="H5188" s="0" t="str">
        <f aca="false">IF(G5188=1,INT(ROUND((A5188-Debut)*86400,0)/600),"")</f>
        <v/>
      </c>
      <c r="I5188" s="0" t="str">
        <f aca="false">IF(G5188=1,INT(ROUND((A5188-Debut)*86400,0)/3600),"")</f>
        <v/>
      </c>
      <c r="J5188" s="0" t="str">
        <f aca="false">IF(OR(A5188="",B5188=""),"",ROUND((B5188-A5188)*86400,0))</f>
        <v/>
      </c>
      <c r="K5188" s="37" t="str">
        <f aca="false">IF(G5188=1,IF(COUNTIFS($C:$C,C5188,$G:$G,1,$A:$A,"&gt;="&amp;(A5188-FenetreInterm/86400),$A:$A,"&lt;="&amp;A5188)&gt;=NbInterm,1,0),"")</f>
        <v/>
      </c>
      <c r="L5188" s="37" t="str">
        <f aca="false">IF(G5188=1,IF(B5188="",0,IF(J5188&lt;SeuilFugitive,1,0)),"")</f>
        <v/>
      </c>
      <c r="M5188" s="37" t="str">
        <f aca="false">IF(G5188=1,IF(B5188="",IF((Fin-A5188)*24&gt;SeuilFigee,1,0),IF(J5188&gt;SeuilFigee*3600,1,0)),"")</f>
        <v/>
      </c>
      <c r="N5188" s="0" t="str">
        <f aca="false">IF(G5188=1,IF(COUNTIF(H$2:H5188,H5188)=1,COUNTIF($H:$H,H5188),""),"")</f>
        <v/>
      </c>
      <c r="O5188" s="0" t="str">
        <f aca="false">IF(G5188=1,IF(COUNTIF(I$2:I5188,I5188)=1,COUNTIF($I:$I,I5188),""),"")</f>
        <v/>
      </c>
      <c r="P5188" s="38" t="str">
        <f aca="false">IF(G5188=1,IF(COUNTIFS(C$2:C5188,C5188,G$2:G5188,1)=1,COUNTIFS($C:$C,C5188,$G:$G,1)+ROW()/10000000,""),"")</f>
        <v/>
      </c>
      <c r="Q5188" s="0" t="str">
        <f aca="false">IF(K5188=1,IF(COUNTIFS(C$2:C5188,C5188,K$2:K5188,1)=1,1,0),"")</f>
        <v/>
      </c>
      <c r="R5188" s="0" t="str">
        <f aca="false">IF(M5188=1,IF(COUNTIFS(C$2:C5188,C5188,M$2:M5188,1)=1,1,0),"")</f>
        <v/>
      </c>
      <c r="S5188" s="0" t="str">
        <f aca="false">IF(L5188=1,IF(COUNTIFS(C$2:C5188,C5188,L$2:L5188,1)=1,1,0),"")</f>
        <v/>
      </c>
      <c r="T5188" s="38" t="str">
        <f aca="false">IF(N5188="","",N5188+ROW()/10000000)</f>
        <v/>
      </c>
      <c r="U5188" s="0" t="str">
        <f aca="false">IF(G5188=1,IF(B5188="",1,0),"")</f>
        <v/>
      </c>
    </row>
    <row r="5189" customFormat="false" ht="15" hidden="false" customHeight="false" outlineLevel="0" collapsed="false">
      <c r="A5189" s="35"/>
      <c r="B5189" s="35"/>
      <c r="G5189" s="0" t="str">
        <f aca="false">IF(A5189="","",IF(AND(A5189&gt;=Debut,A5189&lt;Fin),1,0))</f>
        <v/>
      </c>
      <c r="H5189" s="0" t="str">
        <f aca="false">IF(G5189=1,INT(ROUND((A5189-Debut)*86400,0)/600),"")</f>
        <v/>
      </c>
      <c r="I5189" s="0" t="str">
        <f aca="false">IF(G5189=1,INT(ROUND((A5189-Debut)*86400,0)/3600),"")</f>
        <v/>
      </c>
      <c r="J5189" s="0" t="str">
        <f aca="false">IF(OR(A5189="",B5189=""),"",ROUND((B5189-A5189)*86400,0))</f>
        <v/>
      </c>
      <c r="K5189" s="37" t="str">
        <f aca="false">IF(G5189=1,IF(COUNTIFS($C:$C,C5189,$G:$G,1,$A:$A,"&gt;="&amp;(A5189-FenetreInterm/86400),$A:$A,"&lt;="&amp;A5189)&gt;=NbInterm,1,0),"")</f>
        <v/>
      </c>
      <c r="L5189" s="37" t="str">
        <f aca="false">IF(G5189=1,IF(B5189="",0,IF(J5189&lt;SeuilFugitive,1,0)),"")</f>
        <v/>
      </c>
      <c r="M5189" s="37" t="str">
        <f aca="false">IF(G5189=1,IF(B5189="",IF((Fin-A5189)*24&gt;SeuilFigee,1,0),IF(J5189&gt;SeuilFigee*3600,1,0)),"")</f>
        <v/>
      </c>
      <c r="N5189" s="0" t="str">
        <f aca="false">IF(G5189=1,IF(COUNTIF(H$2:H5189,H5189)=1,COUNTIF($H:$H,H5189),""),"")</f>
        <v/>
      </c>
      <c r="O5189" s="0" t="str">
        <f aca="false">IF(G5189=1,IF(COUNTIF(I$2:I5189,I5189)=1,COUNTIF($I:$I,I5189),""),"")</f>
        <v/>
      </c>
      <c r="P5189" s="38" t="str">
        <f aca="false">IF(G5189=1,IF(COUNTIFS(C$2:C5189,C5189,G$2:G5189,1)=1,COUNTIFS($C:$C,C5189,$G:$G,1)+ROW()/10000000,""),"")</f>
        <v/>
      </c>
      <c r="Q5189" s="0" t="str">
        <f aca="false">IF(K5189=1,IF(COUNTIFS(C$2:C5189,C5189,K$2:K5189,1)=1,1,0),"")</f>
        <v/>
      </c>
      <c r="R5189" s="0" t="str">
        <f aca="false">IF(M5189=1,IF(COUNTIFS(C$2:C5189,C5189,M$2:M5189,1)=1,1,0),"")</f>
        <v/>
      </c>
      <c r="S5189" s="0" t="str">
        <f aca="false">IF(L5189=1,IF(COUNTIFS(C$2:C5189,C5189,L$2:L5189,1)=1,1,0),"")</f>
        <v/>
      </c>
      <c r="T5189" s="38" t="str">
        <f aca="false">IF(N5189="","",N5189+ROW()/10000000)</f>
        <v/>
      </c>
      <c r="U5189" s="0" t="str">
        <f aca="false">IF(G5189=1,IF(B5189="",1,0),"")</f>
        <v/>
      </c>
    </row>
    <row r="5190" customFormat="false" ht="15" hidden="false" customHeight="false" outlineLevel="0" collapsed="false">
      <c r="A5190" s="35"/>
      <c r="B5190" s="35"/>
      <c r="G5190" s="0" t="str">
        <f aca="false">IF(A5190="","",IF(AND(A5190&gt;=Debut,A5190&lt;Fin),1,0))</f>
        <v/>
      </c>
      <c r="H5190" s="0" t="str">
        <f aca="false">IF(G5190=1,INT(ROUND((A5190-Debut)*86400,0)/600),"")</f>
        <v/>
      </c>
      <c r="I5190" s="0" t="str">
        <f aca="false">IF(G5190=1,INT(ROUND((A5190-Debut)*86400,0)/3600),"")</f>
        <v/>
      </c>
      <c r="J5190" s="0" t="str">
        <f aca="false">IF(OR(A5190="",B5190=""),"",ROUND((B5190-A5190)*86400,0))</f>
        <v/>
      </c>
      <c r="K5190" s="37" t="str">
        <f aca="false">IF(G5190=1,IF(COUNTIFS($C:$C,C5190,$G:$G,1,$A:$A,"&gt;="&amp;(A5190-FenetreInterm/86400),$A:$A,"&lt;="&amp;A5190)&gt;=NbInterm,1,0),"")</f>
        <v/>
      </c>
      <c r="L5190" s="37" t="str">
        <f aca="false">IF(G5190=1,IF(B5190="",0,IF(J5190&lt;SeuilFugitive,1,0)),"")</f>
        <v/>
      </c>
      <c r="M5190" s="37" t="str">
        <f aca="false">IF(G5190=1,IF(B5190="",IF((Fin-A5190)*24&gt;SeuilFigee,1,0),IF(J5190&gt;SeuilFigee*3600,1,0)),"")</f>
        <v/>
      </c>
      <c r="N5190" s="0" t="str">
        <f aca="false">IF(G5190=1,IF(COUNTIF(H$2:H5190,H5190)=1,COUNTIF($H:$H,H5190),""),"")</f>
        <v/>
      </c>
      <c r="O5190" s="0" t="str">
        <f aca="false">IF(G5190=1,IF(COUNTIF(I$2:I5190,I5190)=1,COUNTIF($I:$I,I5190),""),"")</f>
        <v/>
      </c>
      <c r="P5190" s="38" t="str">
        <f aca="false">IF(G5190=1,IF(COUNTIFS(C$2:C5190,C5190,G$2:G5190,1)=1,COUNTIFS($C:$C,C5190,$G:$G,1)+ROW()/10000000,""),"")</f>
        <v/>
      </c>
      <c r="Q5190" s="0" t="str">
        <f aca="false">IF(K5190=1,IF(COUNTIFS(C$2:C5190,C5190,K$2:K5190,1)=1,1,0),"")</f>
        <v/>
      </c>
      <c r="R5190" s="0" t="str">
        <f aca="false">IF(M5190=1,IF(COUNTIFS(C$2:C5190,C5190,M$2:M5190,1)=1,1,0),"")</f>
        <v/>
      </c>
      <c r="S5190" s="0" t="str">
        <f aca="false">IF(L5190=1,IF(COUNTIFS(C$2:C5190,C5190,L$2:L5190,1)=1,1,0),"")</f>
        <v/>
      </c>
      <c r="T5190" s="38" t="str">
        <f aca="false">IF(N5190="","",N5190+ROW()/10000000)</f>
        <v/>
      </c>
      <c r="U5190" s="0" t="str">
        <f aca="false">IF(G5190=1,IF(B5190="",1,0),"")</f>
        <v/>
      </c>
    </row>
    <row r="5191" customFormat="false" ht="15" hidden="false" customHeight="false" outlineLevel="0" collapsed="false">
      <c r="A5191" s="35"/>
      <c r="B5191" s="35"/>
      <c r="G5191" s="0" t="str">
        <f aca="false">IF(A5191="","",IF(AND(A5191&gt;=Debut,A5191&lt;Fin),1,0))</f>
        <v/>
      </c>
      <c r="H5191" s="0" t="str">
        <f aca="false">IF(G5191=1,INT(ROUND((A5191-Debut)*86400,0)/600),"")</f>
        <v/>
      </c>
      <c r="I5191" s="0" t="str">
        <f aca="false">IF(G5191=1,INT(ROUND((A5191-Debut)*86400,0)/3600),"")</f>
        <v/>
      </c>
      <c r="J5191" s="0" t="str">
        <f aca="false">IF(OR(A5191="",B5191=""),"",ROUND((B5191-A5191)*86400,0))</f>
        <v/>
      </c>
      <c r="K5191" s="37" t="str">
        <f aca="false">IF(G5191=1,IF(COUNTIFS($C:$C,C5191,$G:$G,1,$A:$A,"&gt;="&amp;(A5191-FenetreInterm/86400),$A:$A,"&lt;="&amp;A5191)&gt;=NbInterm,1,0),"")</f>
        <v/>
      </c>
      <c r="L5191" s="37" t="str">
        <f aca="false">IF(G5191=1,IF(B5191="",0,IF(J5191&lt;SeuilFugitive,1,0)),"")</f>
        <v/>
      </c>
      <c r="M5191" s="37" t="str">
        <f aca="false">IF(G5191=1,IF(B5191="",IF((Fin-A5191)*24&gt;SeuilFigee,1,0),IF(J5191&gt;SeuilFigee*3600,1,0)),"")</f>
        <v/>
      </c>
      <c r="N5191" s="0" t="str">
        <f aca="false">IF(G5191=1,IF(COUNTIF(H$2:H5191,H5191)=1,COUNTIF($H:$H,H5191),""),"")</f>
        <v/>
      </c>
      <c r="O5191" s="0" t="str">
        <f aca="false">IF(G5191=1,IF(COUNTIF(I$2:I5191,I5191)=1,COUNTIF($I:$I,I5191),""),"")</f>
        <v/>
      </c>
      <c r="P5191" s="38" t="str">
        <f aca="false">IF(G5191=1,IF(COUNTIFS(C$2:C5191,C5191,G$2:G5191,1)=1,COUNTIFS($C:$C,C5191,$G:$G,1)+ROW()/10000000,""),"")</f>
        <v/>
      </c>
      <c r="Q5191" s="0" t="str">
        <f aca="false">IF(K5191=1,IF(COUNTIFS(C$2:C5191,C5191,K$2:K5191,1)=1,1,0),"")</f>
        <v/>
      </c>
      <c r="R5191" s="0" t="str">
        <f aca="false">IF(M5191=1,IF(COUNTIFS(C$2:C5191,C5191,M$2:M5191,1)=1,1,0),"")</f>
        <v/>
      </c>
      <c r="S5191" s="0" t="str">
        <f aca="false">IF(L5191=1,IF(COUNTIFS(C$2:C5191,C5191,L$2:L5191,1)=1,1,0),"")</f>
        <v/>
      </c>
      <c r="T5191" s="38" t="str">
        <f aca="false">IF(N5191="","",N5191+ROW()/10000000)</f>
        <v/>
      </c>
      <c r="U5191" s="0" t="str">
        <f aca="false">IF(G5191=1,IF(B5191="",1,0),"")</f>
        <v/>
      </c>
    </row>
    <row r="5192" customFormat="false" ht="15" hidden="false" customHeight="false" outlineLevel="0" collapsed="false">
      <c r="A5192" s="35"/>
      <c r="B5192" s="35"/>
      <c r="G5192" s="0" t="str">
        <f aca="false">IF(A5192="","",IF(AND(A5192&gt;=Debut,A5192&lt;Fin),1,0))</f>
        <v/>
      </c>
      <c r="H5192" s="0" t="str">
        <f aca="false">IF(G5192=1,INT(ROUND((A5192-Debut)*86400,0)/600),"")</f>
        <v/>
      </c>
      <c r="I5192" s="0" t="str">
        <f aca="false">IF(G5192=1,INT(ROUND((A5192-Debut)*86400,0)/3600),"")</f>
        <v/>
      </c>
      <c r="J5192" s="0" t="str">
        <f aca="false">IF(OR(A5192="",B5192=""),"",ROUND((B5192-A5192)*86400,0))</f>
        <v/>
      </c>
      <c r="K5192" s="37" t="str">
        <f aca="false">IF(G5192=1,IF(COUNTIFS($C:$C,C5192,$G:$G,1,$A:$A,"&gt;="&amp;(A5192-FenetreInterm/86400),$A:$A,"&lt;="&amp;A5192)&gt;=NbInterm,1,0),"")</f>
        <v/>
      </c>
      <c r="L5192" s="37" t="str">
        <f aca="false">IF(G5192=1,IF(B5192="",0,IF(J5192&lt;SeuilFugitive,1,0)),"")</f>
        <v/>
      </c>
      <c r="M5192" s="37" t="str">
        <f aca="false">IF(G5192=1,IF(B5192="",IF((Fin-A5192)*24&gt;SeuilFigee,1,0),IF(J5192&gt;SeuilFigee*3600,1,0)),"")</f>
        <v/>
      </c>
      <c r="N5192" s="0" t="str">
        <f aca="false">IF(G5192=1,IF(COUNTIF(H$2:H5192,H5192)=1,COUNTIF($H:$H,H5192),""),"")</f>
        <v/>
      </c>
      <c r="O5192" s="0" t="str">
        <f aca="false">IF(G5192=1,IF(COUNTIF(I$2:I5192,I5192)=1,COUNTIF($I:$I,I5192),""),"")</f>
        <v/>
      </c>
      <c r="P5192" s="38" t="str">
        <f aca="false">IF(G5192=1,IF(COUNTIFS(C$2:C5192,C5192,G$2:G5192,1)=1,COUNTIFS($C:$C,C5192,$G:$G,1)+ROW()/10000000,""),"")</f>
        <v/>
      </c>
      <c r="Q5192" s="0" t="str">
        <f aca="false">IF(K5192=1,IF(COUNTIFS(C$2:C5192,C5192,K$2:K5192,1)=1,1,0),"")</f>
        <v/>
      </c>
      <c r="R5192" s="0" t="str">
        <f aca="false">IF(M5192=1,IF(COUNTIFS(C$2:C5192,C5192,M$2:M5192,1)=1,1,0),"")</f>
        <v/>
      </c>
      <c r="S5192" s="0" t="str">
        <f aca="false">IF(L5192=1,IF(COUNTIFS(C$2:C5192,C5192,L$2:L5192,1)=1,1,0),"")</f>
        <v/>
      </c>
      <c r="T5192" s="38" t="str">
        <f aca="false">IF(N5192="","",N5192+ROW()/10000000)</f>
        <v/>
      </c>
      <c r="U5192" s="0" t="str">
        <f aca="false">IF(G5192=1,IF(B5192="",1,0),"")</f>
        <v/>
      </c>
    </row>
    <row r="5193" customFormat="false" ht="15" hidden="false" customHeight="false" outlineLevel="0" collapsed="false">
      <c r="A5193" s="35"/>
      <c r="B5193" s="35"/>
      <c r="G5193" s="0" t="str">
        <f aca="false">IF(A5193="","",IF(AND(A5193&gt;=Debut,A5193&lt;Fin),1,0))</f>
        <v/>
      </c>
      <c r="H5193" s="0" t="str">
        <f aca="false">IF(G5193=1,INT(ROUND((A5193-Debut)*86400,0)/600),"")</f>
        <v/>
      </c>
      <c r="I5193" s="0" t="str">
        <f aca="false">IF(G5193=1,INT(ROUND((A5193-Debut)*86400,0)/3600),"")</f>
        <v/>
      </c>
      <c r="J5193" s="0" t="str">
        <f aca="false">IF(OR(A5193="",B5193=""),"",ROUND((B5193-A5193)*86400,0))</f>
        <v/>
      </c>
      <c r="K5193" s="37" t="str">
        <f aca="false">IF(G5193=1,IF(COUNTIFS($C:$C,C5193,$G:$G,1,$A:$A,"&gt;="&amp;(A5193-FenetreInterm/86400),$A:$A,"&lt;="&amp;A5193)&gt;=NbInterm,1,0),"")</f>
        <v/>
      </c>
      <c r="L5193" s="37" t="str">
        <f aca="false">IF(G5193=1,IF(B5193="",0,IF(J5193&lt;SeuilFugitive,1,0)),"")</f>
        <v/>
      </c>
      <c r="M5193" s="37" t="str">
        <f aca="false">IF(G5193=1,IF(B5193="",IF((Fin-A5193)*24&gt;SeuilFigee,1,0),IF(J5193&gt;SeuilFigee*3600,1,0)),"")</f>
        <v/>
      </c>
      <c r="N5193" s="0" t="str">
        <f aca="false">IF(G5193=1,IF(COUNTIF(H$2:H5193,H5193)=1,COUNTIF($H:$H,H5193),""),"")</f>
        <v/>
      </c>
      <c r="O5193" s="0" t="str">
        <f aca="false">IF(G5193=1,IF(COUNTIF(I$2:I5193,I5193)=1,COUNTIF($I:$I,I5193),""),"")</f>
        <v/>
      </c>
      <c r="P5193" s="38" t="str">
        <f aca="false">IF(G5193=1,IF(COUNTIFS(C$2:C5193,C5193,G$2:G5193,1)=1,COUNTIFS($C:$C,C5193,$G:$G,1)+ROW()/10000000,""),"")</f>
        <v/>
      </c>
      <c r="Q5193" s="0" t="str">
        <f aca="false">IF(K5193=1,IF(COUNTIFS(C$2:C5193,C5193,K$2:K5193,1)=1,1,0),"")</f>
        <v/>
      </c>
      <c r="R5193" s="0" t="str">
        <f aca="false">IF(M5193=1,IF(COUNTIFS(C$2:C5193,C5193,M$2:M5193,1)=1,1,0),"")</f>
        <v/>
      </c>
      <c r="S5193" s="0" t="str">
        <f aca="false">IF(L5193=1,IF(COUNTIFS(C$2:C5193,C5193,L$2:L5193,1)=1,1,0),"")</f>
        <v/>
      </c>
      <c r="T5193" s="38" t="str">
        <f aca="false">IF(N5193="","",N5193+ROW()/10000000)</f>
        <v/>
      </c>
      <c r="U5193" s="0" t="str">
        <f aca="false">IF(G5193=1,IF(B5193="",1,0),"")</f>
        <v/>
      </c>
    </row>
    <row r="5194" customFormat="false" ht="15" hidden="false" customHeight="false" outlineLevel="0" collapsed="false">
      <c r="A5194" s="35"/>
      <c r="B5194" s="35"/>
      <c r="G5194" s="0" t="str">
        <f aca="false">IF(A5194="","",IF(AND(A5194&gt;=Debut,A5194&lt;Fin),1,0))</f>
        <v/>
      </c>
      <c r="H5194" s="0" t="str">
        <f aca="false">IF(G5194=1,INT(ROUND((A5194-Debut)*86400,0)/600),"")</f>
        <v/>
      </c>
      <c r="I5194" s="0" t="str">
        <f aca="false">IF(G5194=1,INT(ROUND((A5194-Debut)*86400,0)/3600),"")</f>
        <v/>
      </c>
      <c r="J5194" s="0" t="str">
        <f aca="false">IF(OR(A5194="",B5194=""),"",ROUND((B5194-A5194)*86400,0))</f>
        <v/>
      </c>
      <c r="K5194" s="37" t="str">
        <f aca="false">IF(G5194=1,IF(COUNTIFS($C:$C,C5194,$G:$G,1,$A:$A,"&gt;="&amp;(A5194-FenetreInterm/86400),$A:$A,"&lt;="&amp;A5194)&gt;=NbInterm,1,0),"")</f>
        <v/>
      </c>
      <c r="L5194" s="37" t="str">
        <f aca="false">IF(G5194=1,IF(B5194="",0,IF(J5194&lt;SeuilFugitive,1,0)),"")</f>
        <v/>
      </c>
      <c r="M5194" s="37" t="str">
        <f aca="false">IF(G5194=1,IF(B5194="",IF((Fin-A5194)*24&gt;SeuilFigee,1,0),IF(J5194&gt;SeuilFigee*3600,1,0)),"")</f>
        <v/>
      </c>
      <c r="N5194" s="0" t="str">
        <f aca="false">IF(G5194=1,IF(COUNTIF(H$2:H5194,H5194)=1,COUNTIF($H:$H,H5194),""),"")</f>
        <v/>
      </c>
      <c r="O5194" s="0" t="str">
        <f aca="false">IF(G5194=1,IF(COUNTIF(I$2:I5194,I5194)=1,COUNTIF($I:$I,I5194),""),"")</f>
        <v/>
      </c>
      <c r="P5194" s="38" t="str">
        <f aca="false">IF(G5194=1,IF(COUNTIFS(C$2:C5194,C5194,G$2:G5194,1)=1,COUNTIFS($C:$C,C5194,$G:$G,1)+ROW()/10000000,""),"")</f>
        <v/>
      </c>
      <c r="Q5194" s="0" t="str">
        <f aca="false">IF(K5194=1,IF(COUNTIFS(C$2:C5194,C5194,K$2:K5194,1)=1,1,0),"")</f>
        <v/>
      </c>
      <c r="R5194" s="0" t="str">
        <f aca="false">IF(M5194=1,IF(COUNTIFS(C$2:C5194,C5194,M$2:M5194,1)=1,1,0),"")</f>
        <v/>
      </c>
      <c r="S5194" s="0" t="str">
        <f aca="false">IF(L5194=1,IF(COUNTIFS(C$2:C5194,C5194,L$2:L5194,1)=1,1,0),"")</f>
        <v/>
      </c>
      <c r="T5194" s="38" t="str">
        <f aca="false">IF(N5194="","",N5194+ROW()/10000000)</f>
        <v/>
      </c>
      <c r="U5194" s="0" t="str">
        <f aca="false">IF(G5194=1,IF(B5194="",1,0),"")</f>
        <v/>
      </c>
    </row>
    <row r="5195" customFormat="false" ht="15" hidden="false" customHeight="false" outlineLevel="0" collapsed="false">
      <c r="A5195" s="35"/>
      <c r="B5195" s="35"/>
      <c r="G5195" s="0" t="str">
        <f aca="false">IF(A5195="","",IF(AND(A5195&gt;=Debut,A5195&lt;Fin),1,0))</f>
        <v/>
      </c>
      <c r="H5195" s="0" t="str">
        <f aca="false">IF(G5195=1,INT(ROUND((A5195-Debut)*86400,0)/600),"")</f>
        <v/>
      </c>
      <c r="I5195" s="0" t="str">
        <f aca="false">IF(G5195=1,INT(ROUND((A5195-Debut)*86400,0)/3600),"")</f>
        <v/>
      </c>
      <c r="J5195" s="0" t="str">
        <f aca="false">IF(OR(A5195="",B5195=""),"",ROUND((B5195-A5195)*86400,0))</f>
        <v/>
      </c>
      <c r="K5195" s="37" t="str">
        <f aca="false">IF(G5195=1,IF(COUNTIFS($C:$C,C5195,$G:$G,1,$A:$A,"&gt;="&amp;(A5195-FenetreInterm/86400),$A:$A,"&lt;="&amp;A5195)&gt;=NbInterm,1,0),"")</f>
        <v/>
      </c>
      <c r="L5195" s="37" t="str">
        <f aca="false">IF(G5195=1,IF(B5195="",0,IF(J5195&lt;SeuilFugitive,1,0)),"")</f>
        <v/>
      </c>
      <c r="M5195" s="37" t="str">
        <f aca="false">IF(G5195=1,IF(B5195="",IF((Fin-A5195)*24&gt;SeuilFigee,1,0),IF(J5195&gt;SeuilFigee*3600,1,0)),"")</f>
        <v/>
      </c>
      <c r="N5195" s="0" t="str">
        <f aca="false">IF(G5195=1,IF(COUNTIF(H$2:H5195,H5195)=1,COUNTIF($H:$H,H5195),""),"")</f>
        <v/>
      </c>
      <c r="O5195" s="0" t="str">
        <f aca="false">IF(G5195=1,IF(COUNTIF(I$2:I5195,I5195)=1,COUNTIF($I:$I,I5195),""),"")</f>
        <v/>
      </c>
      <c r="P5195" s="38" t="str">
        <f aca="false">IF(G5195=1,IF(COUNTIFS(C$2:C5195,C5195,G$2:G5195,1)=1,COUNTIFS($C:$C,C5195,$G:$G,1)+ROW()/10000000,""),"")</f>
        <v/>
      </c>
      <c r="Q5195" s="0" t="str">
        <f aca="false">IF(K5195=1,IF(COUNTIFS(C$2:C5195,C5195,K$2:K5195,1)=1,1,0),"")</f>
        <v/>
      </c>
      <c r="R5195" s="0" t="str">
        <f aca="false">IF(M5195=1,IF(COUNTIFS(C$2:C5195,C5195,M$2:M5195,1)=1,1,0),"")</f>
        <v/>
      </c>
      <c r="S5195" s="0" t="str">
        <f aca="false">IF(L5195=1,IF(COUNTIFS(C$2:C5195,C5195,L$2:L5195,1)=1,1,0),"")</f>
        <v/>
      </c>
      <c r="T5195" s="38" t="str">
        <f aca="false">IF(N5195="","",N5195+ROW()/10000000)</f>
        <v/>
      </c>
      <c r="U5195" s="0" t="str">
        <f aca="false">IF(G5195=1,IF(B5195="",1,0),"")</f>
        <v/>
      </c>
    </row>
    <row r="5196" customFormat="false" ht="15" hidden="false" customHeight="false" outlineLevel="0" collapsed="false">
      <c r="A5196" s="35"/>
      <c r="B5196" s="35"/>
      <c r="G5196" s="0" t="str">
        <f aca="false">IF(A5196="","",IF(AND(A5196&gt;=Debut,A5196&lt;Fin),1,0))</f>
        <v/>
      </c>
      <c r="H5196" s="0" t="str">
        <f aca="false">IF(G5196=1,INT(ROUND((A5196-Debut)*86400,0)/600),"")</f>
        <v/>
      </c>
      <c r="I5196" s="0" t="str">
        <f aca="false">IF(G5196=1,INT(ROUND((A5196-Debut)*86400,0)/3600),"")</f>
        <v/>
      </c>
      <c r="J5196" s="0" t="str">
        <f aca="false">IF(OR(A5196="",B5196=""),"",ROUND((B5196-A5196)*86400,0))</f>
        <v/>
      </c>
      <c r="K5196" s="37" t="str">
        <f aca="false">IF(G5196=1,IF(COUNTIFS($C:$C,C5196,$G:$G,1,$A:$A,"&gt;="&amp;(A5196-FenetreInterm/86400),$A:$A,"&lt;="&amp;A5196)&gt;=NbInterm,1,0),"")</f>
        <v/>
      </c>
      <c r="L5196" s="37" t="str">
        <f aca="false">IF(G5196=1,IF(B5196="",0,IF(J5196&lt;SeuilFugitive,1,0)),"")</f>
        <v/>
      </c>
      <c r="M5196" s="37" t="str">
        <f aca="false">IF(G5196=1,IF(B5196="",IF((Fin-A5196)*24&gt;SeuilFigee,1,0),IF(J5196&gt;SeuilFigee*3600,1,0)),"")</f>
        <v/>
      </c>
      <c r="N5196" s="0" t="str">
        <f aca="false">IF(G5196=1,IF(COUNTIF(H$2:H5196,H5196)=1,COUNTIF($H:$H,H5196),""),"")</f>
        <v/>
      </c>
      <c r="O5196" s="0" t="str">
        <f aca="false">IF(G5196=1,IF(COUNTIF(I$2:I5196,I5196)=1,COUNTIF($I:$I,I5196),""),"")</f>
        <v/>
      </c>
      <c r="P5196" s="38" t="str">
        <f aca="false">IF(G5196=1,IF(COUNTIFS(C$2:C5196,C5196,G$2:G5196,1)=1,COUNTIFS($C:$C,C5196,$G:$G,1)+ROW()/10000000,""),"")</f>
        <v/>
      </c>
      <c r="Q5196" s="0" t="str">
        <f aca="false">IF(K5196=1,IF(COUNTIFS(C$2:C5196,C5196,K$2:K5196,1)=1,1,0),"")</f>
        <v/>
      </c>
      <c r="R5196" s="0" t="str">
        <f aca="false">IF(M5196=1,IF(COUNTIFS(C$2:C5196,C5196,M$2:M5196,1)=1,1,0),"")</f>
        <v/>
      </c>
      <c r="S5196" s="0" t="str">
        <f aca="false">IF(L5196=1,IF(COUNTIFS(C$2:C5196,C5196,L$2:L5196,1)=1,1,0),"")</f>
        <v/>
      </c>
      <c r="T5196" s="38" t="str">
        <f aca="false">IF(N5196="","",N5196+ROW()/10000000)</f>
        <v/>
      </c>
      <c r="U5196" s="0" t="str">
        <f aca="false">IF(G5196=1,IF(B5196="",1,0),"")</f>
        <v/>
      </c>
    </row>
    <row r="5197" customFormat="false" ht="15" hidden="false" customHeight="false" outlineLevel="0" collapsed="false">
      <c r="A5197" s="35"/>
      <c r="B5197" s="35"/>
      <c r="G5197" s="0" t="str">
        <f aca="false">IF(A5197="","",IF(AND(A5197&gt;=Debut,A5197&lt;Fin),1,0))</f>
        <v/>
      </c>
      <c r="H5197" s="0" t="str">
        <f aca="false">IF(G5197=1,INT(ROUND((A5197-Debut)*86400,0)/600),"")</f>
        <v/>
      </c>
      <c r="I5197" s="0" t="str">
        <f aca="false">IF(G5197=1,INT(ROUND((A5197-Debut)*86400,0)/3600),"")</f>
        <v/>
      </c>
      <c r="J5197" s="0" t="str">
        <f aca="false">IF(OR(A5197="",B5197=""),"",ROUND((B5197-A5197)*86400,0))</f>
        <v/>
      </c>
      <c r="K5197" s="37" t="str">
        <f aca="false">IF(G5197=1,IF(COUNTIFS($C:$C,C5197,$G:$G,1,$A:$A,"&gt;="&amp;(A5197-FenetreInterm/86400),$A:$A,"&lt;="&amp;A5197)&gt;=NbInterm,1,0),"")</f>
        <v/>
      </c>
      <c r="L5197" s="37" t="str">
        <f aca="false">IF(G5197=1,IF(B5197="",0,IF(J5197&lt;SeuilFugitive,1,0)),"")</f>
        <v/>
      </c>
      <c r="M5197" s="37" t="str">
        <f aca="false">IF(G5197=1,IF(B5197="",IF((Fin-A5197)*24&gt;SeuilFigee,1,0),IF(J5197&gt;SeuilFigee*3600,1,0)),"")</f>
        <v/>
      </c>
      <c r="N5197" s="0" t="str">
        <f aca="false">IF(G5197=1,IF(COUNTIF(H$2:H5197,H5197)=1,COUNTIF($H:$H,H5197),""),"")</f>
        <v/>
      </c>
      <c r="O5197" s="0" t="str">
        <f aca="false">IF(G5197=1,IF(COUNTIF(I$2:I5197,I5197)=1,COUNTIF($I:$I,I5197),""),"")</f>
        <v/>
      </c>
      <c r="P5197" s="38" t="str">
        <f aca="false">IF(G5197=1,IF(COUNTIFS(C$2:C5197,C5197,G$2:G5197,1)=1,COUNTIFS($C:$C,C5197,$G:$G,1)+ROW()/10000000,""),"")</f>
        <v/>
      </c>
      <c r="Q5197" s="0" t="str">
        <f aca="false">IF(K5197=1,IF(COUNTIFS(C$2:C5197,C5197,K$2:K5197,1)=1,1,0),"")</f>
        <v/>
      </c>
      <c r="R5197" s="0" t="str">
        <f aca="false">IF(M5197=1,IF(COUNTIFS(C$2:C5197,C5197,M$2:M5197,1)=1,1,0),"")</f>
        <v/>
      </c>
      <c r="S5197" s="0" t="str">
        <f aca="false">IF(L5197=1,IF(COUNTIFS(C$2:C5197,C5197,L$2:L5197,1)=1,1,0),"")</f>
        <v/>
      </c>
      <c r="T5197" s="38" t="str">
        <f aca="false">IF(N5197="","",N5197+ROW()/10000000)</f>
        <v/>
      </c>
      <c r="U5197" s="0" t="str">
        <f aca="false">IF(G5197=1,IF(B5197="",1,0),"")</f>
        <v/>
      </c>
    </row>
    <row r="5198" customFormat="false" ht="15" hidden="false" customHeight="false" outlineLevel="0" collapsed="false">
      <c r="A5198" s="35"/>
      <c r="B5198" s="35"/>
      <c r="G5198" s="0" t="str">
        <f aca="false">IF(A5198="","",IF(AND(A5198&gt;=Debut,A5198&lt;Fin),1,0))</f>
        <v/>
      </c>
      <c r="H5198" s="0" t="str">
        <f aca="false">IF(G5198=1,INT(ROUND((A5198-Debut)*86400,0)/600),"")</f>
        <v/>
      </c>
      <c r="I5198" s="0" t="str">
        <f aca="false">IF(G5198=1,INT(ROUND((A5198-Debut)*86400,0)/3600),"")</f>
        <v/>
      </c>
      <c r="J5198" s="0" t="str">
        <f aca="false">IF(OR(A5198="",B5198=""),"",ROUND((B5198-A5198)*86400,0))</f>
        <v/>
      </c>
      <c r="K5198" s="37" t="str">
        <f aca="false">IF(G5198=1,IF(COUNTIFS($C:$C,C5198,$G:$G,1,$A:$A,"&gt;="&amp;(A5198-FenetreInterm/86400),$A:$A,"&lt;="&amp;A5198)&gt;=NbInterm,1,0),"")</f>
        <v/>
      </c>
      <c r="L5198" s="37" t="str">
        <f aca="false">IF(G5198=1,IF(B5198="",0,IF(J5198&lt;SeuilFugitive,1,0)),"")</f>
        <v/>
      </c>
      <c r="M5198" s="37" t="str">
        <f aca="false">IF(G5198=1,IF(B5198="",IF((Fin-A5198)*24&gt;SeuilFigee,1,0),IF(J5198&gt;SeuilFigee*3600,1,0)),"")</f>
        <v/>
      </c>
      <c r="N5198" s="0" t="str">
        <f aca="false">IF(G5198=1,IF(COUNTIF(H$2:H5198,H5198)=1,COUNTIF($H:$H,H5198),""),"")</f>
        <v/>
      </c>
      <c r="O5198" s="0" t="str">
        <f aca="false">IF(G5198=1,IF(COUNTIF(I$2:I5198,I5198)=1,COUNTIF($I:$I,I5198),""),"")</f>
        <v/>
      </c>
      <c r="P5198" s="38" t="str">
        <f aca="false">IF(G5198=1,IF(COUNTIFS(C$2:C5198,C5198,G$2:G5198,1)=1,COUNTIFS($C:$C,C5198,$G:$G,1)+ROW()/10000000,""),"")</f>
        <v/>
      </c>
      <c r="Q5198" s="0" t="str">
        <f aca="false">IF(K5198=1,IF(COUNTIFS(C$2:C5198,C5198,K$2:K5198,1)=1,1,0),"")</f>
        <v/>
      </c>
      <c r="R5198" s="0" t="str">
        <f aca="false">IF(M5198=1,IF(COUNTIFS(C$2:C5198,C5198,M$2:M5198,1)=1,1,0),"")</f>
        <v/>
      </c>
      <c r="S5198" s="0" t="str">
        <f aca="false">IF(L5198=1,IF(COUNTIFS(C$2:C5198,C5198,L$2:L5198,1)=1,1,0),"")</f>
        <v/>
      </c>
      <c r="T5198" s="38" t="str">
        <f aca="false">IF(N5198="","",N5198+ROW()/10000000)</f>
        <v/>
      </c>
      <c r="U5198" s="0" t="str">
        <f aca="false">IF(G5198=1,IF(B5198="",1,0),"")</f>
        <v/>
      </c>
    </row>
    <row r="5199" customFormat="false" ht="15" hidden="false" customHeight="false" outlineLevel="0" collapsed="false">
      <c r="A5199" s="35"/>
      <c r="B5199" s="35"/>
      <c r="G5199" s="0" t="str">
        <f aca="false">IF(A5199="","",IF(AND(A5199&gt;=Debut,A5199&lt;Fin),1,0))</f>
        <v/>
      </c>
      <c r="H5199" s="0" t="str">
        <f aca="false">IF(G5199=1,INT(ROUND((A5199-Debut)*86400,0)/600),"")</f>
        <v/>
      </c>
      <c r="I5199" s="0" t="str">
        <f aca="false">IF(G5199=1,INT(ROUND((A5199-Debut)*86400,0)/3600),"")</f>
        <v/>
      </c>
      <c r="J5199" s="0" t="str">
        <f aca="false">IF(OR(A5199="",B5199=""),"",ROUND((B5199-A5199)*86400,0))</f>
        <v/>
      </c>
      <c r="K5199" s="37" t="str">
        <f aca="false">IF(G5199=1,IF(COUNTIFS($C:$C,C5199,$G:$G,1,$A:$A,"&gt;="&amp;(A5199-FenetreInterm/86400),$A:$A,"&lt;="&amp;A5199)&gt;=NbInterm,1,0),"")</f>
        <v/>
      </c>
      <c r="L5199" s="37" t="str">
        <f aca="false">IF(G5199=1,IF(B5199="",0,IF(J5199&lt;SeuilFugitive,1,0)),"")</f>
        <v/>
      </c>
      <c r="M5199" s="37" t="str">
        <f aca="false">IF(G5199=1,IF(B5199="",IF((Fin-A5199)*24&gt;SeuilFigee,1,0),IF(J5199&gt;SeuilFigee*3600,1,0)),"")</f>
        <v/>
      </c>
      <c r="N5199" s="0" t="str">
        <f aca="false">IF(G5199=1,IF(COUNTIF(H$2:H5199,H5199)=1,COUNTIF($H:$H,H5199),""),"")</f>
        <v/>
      </c>
      <c r="O5199" s="0" t="str">
        <f aca="false">IF(G5199=1,IF(COUNTIF(I$2:I5199,I5199)=1,COUNTIF($I:$I,I5199),""),"")</f>
        <v/>
      </c>
      <c r="P5199" s="38" t="str">
        <f aca="false">IF(G5199=1,IF(COUNTIFS(C$2:C5199,C5199,G$2:G5199,1)=1,COUNTIFS($C:$C,C5199,$G:$G,1)+ROW()/10000000,""),"")</f>
        <v/>
      </c>
      <c r="Q5199" s="0" t="str">
        <f aca="false">IF(K5199=1,IF(COUNTIFS(C$2:C5199,C5199,K$2:K5199,1)=1,1,0),"")</f>
        <v/>
      </c>
      <c r="R5199" s="0" t="str">
        <f aca="false">IF(M5199=1,IF(COUNTIFS(C$2:C5199,C5199,M$2:M5199,1)=1,1,0),"")</f>
        <v/>
      </c>
      <c r="S5199" s="0" t="str">
        <f aca="false">IF(L5199=1,IF(COUNTIFS(C$2:C5199,C5199,L$2:L5199,1)=1,1,0),"")</f>
        <v/>
      </c>
      <c r="T5199" s="38" t="str">
        <f aca="false">IF(N5199="","",N5199+ROW()/10000000)</f>
        <v/>
      </c>
      <c r="U5199" s="0" t="str">
        <f aca="false">IF(G5199=1,IF(B5199="",1,0),"")</f>
        <v/>
      </c>
    </row>
    <row r="5200" customFormat="false" ht="15" hidden="false" customHeight="false" outlineLevel="0" collapsed="false">
      <c r="A5200" s="35"/>
      <c r="B5200" s="35"/>
      <c r="G5200" s="0" t="str">
        <f aca="false">IF(A5200="","",IF(AND(A5200&gt;=Debut,A5200&lt;Fin),1,0))</f>
        <v/>
      </c>
      <c r="H5200" s="0" t="str">
        <f aca="false">IF(G5200=1,INT(ROUND((A5200-Debut)*86400,0)/600),"")</f>
        <v/>
      </c>
      <c r="I5200" s="0" t="str">
        <f aca="false">IF(G5200=1,INT(ROUND((A5200-Debut)*86400,0)/3600),"")</f>
        <v/>
      </c>
      <c r="J5200" s="0" t="str">
        <f aca="false">IF(OR(A5200="",B5200=""),"",ROUND((B5200-A5200)*86400,0))</f>
        <v/>
      </c>
      <c r="K5200" s="37" t="str">
        <f aca="false">IF(G5200=1,IF(COUNTIFS($C:$C,C5200,$G:$G,1,$A:$A,"&gt;="&amp;(A5200-FenetreInterm/86400),$A:$A,"&lt;="&amp;A5200)&gt;=NbInterm,1,0),"")</f>
        <v/>
      </c>
      <c r="L5200" s="37" t="str">
        <f aca="false">IF(G5200=1,IF(B5200="",0,IF(J5200&lt;SeuilFugitive,1,0)),"")</f>
        <v/>
      </c>
      <c r="M5200" s="37" t="str">
        <f aca="false">IF(G5200=1,IF(B5200="",IF((Fin-A5200)*24&gt;SeuilFigee,1,0),IF(J5200&gt;SeuilFigee*3600,1,0)),"")</f>
        <v/>
      </c>
      <c r="N5200" s="0" t="str">
        <f aca="false">IF(G5200=1,IF(COUNTIF(H$2:H5200,H5200)=1,COUNTIF($H:$H,H5200),""),"")</f>
        <v/>
      </c>
      <c r="O5200" s="0" t="str">
        <f aca="false">IF(G5200=1,IF(COUNTIF(I$2:I5200,I5200)=1,COUNTIF($I:$I,I5200),""),"")</f>
        <v/>
      </c>
      <c r="P5200" s="38" t="str">
        <f aca="false">IF(G5200=1,IF(COUNTIFS(C$2:C5200,C5200,G$2:G5200,1)=1,COUNTIFS($C:$C,C5200,$G:$G,1)+ROW()/10000000,""),"")</f>
        <v/>
      </c>
      <c r="Q5200" s="0" t="str">
        <f aca="false">IF(K5200=1,IF(COUNTIFS(C$2:C5200,C5200,K$2:K5200,1)=1,1,0),"")</f>
        <v/>
      </c>
      <c r="R5200" s="0" t="str">
        <f aca="false">IF(M5200=1,IF(COUNTIFS(C$2:C5200,C5200,M$2:M5200,1)=1,1,0),"")</f>
        <v/>
      </c>
      <c r="S5200" s="0" t="str">
        <f aca="false">IF(L5200=1,IF(COUNTIFS(C$2:C5200,C5200,L$2:L5200,1)=1,1,0),"")</f>
        <v/>
      </c>
      <c r="T5200" s="38" t="str">
        <f aca="false">IF(N5200="","",N5200+ROW()/10000000)</f>
        <v/>
      </c>
      <c r="U5200" s="0" t="str">
        <f aca="false">IF(G5200=1,IF(B5200="",1,0),"")</f>
        <v/>
      </c>
    </row>
    <row r="5201" customFormat="false" ht="15" hidden="false" customHeight="false" outlineLevel="0" collapsed="false">
      <c r="A5201" s="35"/>
      <c r="B5201" s="35"/>
      <c r="G5201" s="0" t="str">
        <f aca="false">IF(A5201="","",IF(AND(A5201&gt;=Debut,A5201&lt;Fin),1,0))</f>
        <v/>
      </c>
      <c r="H5201" s="0" t="str">
        <f aca="false">IF(G5201=1,INT(ROUND((A5201-Debut)*86400,0)/600),"")</f>
        <v/>
      </c>
      <c r="I5201" s="0" t="str">
        <f aca="false">IF(G5201=1,INT(ROUND((A5201-Debut)*86400,0)/3600),"")</f>
        <v/>
      </c>
      <c r="J5201" s="0" t="str">
        <f aca="false">IF(OR(A5201="",B5201=""),"",ROUND((B5201-A5201)*86400,0))</f>
        <v/>
      </c>
      <c r="K5201" s="37" t="str">
        <f aca="false">IF(G5201=1,IF(COUNTIFS($C:$C,C5201,$G:$G,1,$A:$A,"&gt;="&amp;(A5201-FenetreInterm/86400),$A:$A,"&lt;="&amp;A5201)&gt;=NbInterm,1,0),"")</f>
        <v/>
      </c>
      <c r="L5201" s="37" t="str">
        <f aca="false">IF(G5201=1,IF(B5201="",0,IF(J5201&lt;SeuilFugitive,1,0)),"")</f>
        <v/>
      </c>
      <c r="M5201" s="37" t="str">
        <f aca="false">IF(G5201=1,IF(B5201="",IF((Fin-A5201)*24&gt;SeuilFigee,1,0),IF(J5201&gt;SeuilFigee*3600,1,0)),"")</f>
        <v/>
      </c>
      <c r="N5201" s="0" t="str">
        <f aca="false">IF(G5201=1,IF(COUNTIF(H$2:H5201,H5201)=1,COUNTIF($H:$H,H5201),""),"")</f>
        <v/>
      </c>
      <c r="O5201" s="0" t="str">
        <f aca="false">IF(G5201=1,IF(COUNTIF(I$2:I5201,I5201)=1,COUNTIF($I:$I,I5201),""),"")</f>
        <v/>
      </c>
      <c r="P5201" s="38" t="str">
        <f aca="false">IF(G5201=1,IF(COUNTIFS(C$2:C5201,C5201,G$2:G5201,1)=1,COUNTIFS($C:$C,C5201,$G:$G,1)+ROW()/10000000,""),"")</f>
        <v/>
      </c>
      <c r="Q5201" s="0" t="str">
        <f aca="false">IF(K5201=1,IF(COUNTIFS(C$2:C5201,C5201,K$2:K5201,1)=1,1,0),"")</f>
        <v/>
      </c>
      <c r="R5201" s="0" t="str">
        <f aca="false">IF(M5201=1,IF(COUNTIFS(C$2:C5201,C5201,M$2:M5201,1)=1,1,0),"")</f>
        <v/>
      </c>
      <c r="S5201" s="0" t="str">
        <f aca="false">IF(L5201=1,IF(COUNTIFS(C$2:C5201,C5201,L$2:L5201,1)=1,1,0),"")</f>
        <v/>
      </c>
      <c r="T5201" s="38" t="str">
        <f aca="false">IF(N5201="","",N5201+ROW()/10000000)</f>
        <v/>
      </c>
      <c r="U5201" s="0" t="str">
        <f aca="false">IF(G5201=1,IF(B5201="",1,0),"")</f>
        <v/>
      </c>
    </row>
    <row r="5202" customFormat="false" ht="15" hidden="false" customHeight="false" outlineLevel="0" collapsed="false">
      <c r="A5202" s="35"/>
      <c r="B5202" s="35"/>
      <c r="G5202" s="0" t="str">
        <f aca="false">IF(A5202="","",IF(AND(A5202&gt;=Debut,A5202&lt;Fin),1,0))</f>
        <v/>
      </c>
      <c r="H5202" s="0" t="str">
        <f aca="false">IF(G5202=1,INT(ROUND((A5202-Debut)*86400,0)/600),"")</f>
        <v/>
      </c>
      <c r="I5202" s="0" t="str">
        <f aca="false">IF(G5202=1,INT(ROUND((A5202-Debut)*86400,0)/3600),"")</f>
        <v/>
      </c>
      <c r="J5202" s="0" t="str">
        <f aca="false">IF(OR(A5202="",B5202=""),"",ROUND((B5202-A5202)*86400,0))</f>
        <v/>
      </c>
      <c r="K5202" s="37" t="str">
        <f aca="false">IF(G5202=1,IF(COUNTIFS($C:$C,C5202,$G:$G,1,$A:$A,"&gt;="&amp;(A5202-FenetreInterm/86400),$A:$A,"&lt;="&amp;A5202)&gt;=NbInterm,1,0),"")</f>
        <v/>
      </c>
      <c r="L5202" s="37" t="str">
        <f aca="false">IF(G5202=1,IF(B5202="",0,IF(J5202&lt;SeuilFugitive,1,0)),"")</f>
        <v/>
      </c>
      <c r="M5202" s="37" t="str">
        <f aca="false">IF(G5202=1,IF(B5202="",IF((Fin-A5202)*24&gt;SeuilFigee,1,0),IF(J5202&gt;SeuilFigee*3600,1,0)),"")</f>
        <v/>
      </c>
      <c r="N5202" s="0" t="str">
        <f aca="false">IF(G5202=1,IF(COUNTIF(H$2:H5202,H5202)=1,COUNTIF($H:$H,H5202),""),"")</f>
        <v/>
      </c>
      <c r="O5202" s="0" t="str">
        <f aca="false">IF(G5202=1,IF(COUNTIF(I$2:I5202,I5202)=1,COUNTIF($I:$I,I5202),""),"")</f>
        <v/>
      </c>
      <c r="P5202" s="38" t="str">
        <f aca="false">IF(G5202=1,IF(COUNTIFS(C$2:C5202,C5202,G$2:G5202,1)=1,COUNTIFS($C:$C,C5202,$G:$G,1)+ROW()/10000000,""),"")</f>
        <v/>
      </c>
      <c r="Q5202" s="0" t="str">
        <f aca="false">IF(K5202=1,IF(COUNTIFS(C$2:C5202,C5202,K$2:K5202,1)=1,1,0),"")</f>
        <v/>
      </c>
      <c r="R5202" s="0" t="str">
        <f aca="false">IF(M5202=1,IF(COUNTIFS(C$2:C5202,C5202,M$2:M5202,1)=1,1,0),"")</f>
        <v/>
      </c>
      <c r="S5202" s="0" t="str">
        <f aca="false">IF(L5202=1,IF(COUNTIFS(C$2:C5202,C5202,L$2:L5202,1)=1,1,0),"")</f>
        <v/>
      </c>
      <c r="T5202" s="38" t="str">
        <f aca="false">IF(N5202="","",N5202+ROW()/10000000)</f>
        <v/>
      </c>
      <c r="U5202" s="0" t="str">
        <f aca="false">IF(G5202=1,IF(B5202="",1,0),"")</f>
        <v/>
      </c>
    </row>
    <row r="5203" customFormat="false" ht="15" hidden="false" customHeight="false" outlineLevel="0" collapsed="false">
      <c r="A5203" s="35"/>
      <c r="B5203" s="35"/>
      <c r="G5203" s="0" t="str">
        <f aca="false">IF(A5203="","",IF(AND(A5203&gt;=Debut,A5203&lt;Fin),1,0))</f>
        <v/>
      </c>
      <c r="H5203" s="0" t="str">
        <f aca="false">IF(G5203=1,INT(ROUND((A5203-Debut)*86400,0)/600),"")</f>
        <v/>
      </c>
      <c r="I5203" s="0" t="str">
        <f aca="false">IF(G5203=1,INT(ROUND((A5203-Debut)*86400,0)/3600),"")</f>
        <v/>
      </c>
      <c r="J5203" s="0" t="str">
        <f aca="false">IF(OR(A5203="",B5203=""),"",ROUND((B5203-A5203)*86400,0))</f>
        <v/>
      </c>
      <c r="K5203" s="37" t="str">
        <f aca="false">IF(G5203=1,IF(COUNTIFS($C:$C,C5203,$G:$G,1,$A:$A,"&gt;="&amp;(A5203-FenetreInterm/86400),$A:$A,"&lt;="&amp;A5203)&gt;=NbInterm,1,0),"")</f>
        <v/>
      </c>
      <c r="L5203" s="37" t="str">
        <f aca="false">IF(G5203=1,IF(B5203="",0,IF(J5203&lt;SeuilFugitive,1,0)),"")</f>
        <v/>
      </c>
      <c r="M5203" s="37" t="str">
        <f aca="false">IF(G5203=1,IF(B5203="",IF((Fin-A5203)*24&gt;SeuilFigee,1,0),IF(J5203&gt;SeuilFigee*3600,1,0)),"")</f>
        <v/>
      </c>
      <c r="N5203" s="0" t="str">
        <f aca="false">IF(G5203=1,IF(COUNTIF(H$2:H5203,H5203)=1,COUNTIF($H:$H,H5203),""),"")</f>
        <v/>
      </c>
      <c r="O5203" s="0" t="str">
        <f aca="false">IF(G5203=1,IF(COUNTIF(I$2:I5203,I5203)=1,COUNTIF($I:$I,I5203),""),"")</f>
        <v/>
      </c>
      <c r="P5203" s="38" t="str">
        <f aca="false">IF(G5203=1,IF(COUNTIFS(C$2:C5203,C5203,G$2:G5203,1)=1,COUNTIFS($C:$C,C5203,$G:$G,1)+ROW()/10000000,""),"")</f>
        <v/>
      </c>
      <c r="Q5203" s="0" t="str">
        <f aca="false">IF(K5203=1,IF(COUNTIFS(C$2:C5203,C5203,K$2:K5203,1)=1,1,0),"")</f>
        <v/>
      </c>
      <c r="R5203" s="0" t="str">
        <f aca="false">IF(M5203=1,IF(COUNTIFS(C$2:C5203,C5203,M$2:M5203,1)=1,1,0),"")</f>
        <v/>
      </c>
      <c r="S5203" s="0" t="str">
        <f aca="false">IF(L5203=1,IF(COUNTIFS(C$2:C5203,C5203,L$2:L5203,1)=1,1,0),"")</f>
        <v/>
      </c>
      <c r="T5203" s="38" t="str">
        <f aca="false">IF(N5203="","",N5203+ROW()/10000000)</f>
        <v/>
      </c>
      <c r="U5203" s="0" t="str">
        <f aca="false">IF(G5203=1,IF(B5203="",1,0),"")</f>
        <v/>
      </c>
    </row>
    <row r="5204" customFormat="false" ht="15" hidden="false" customHeight="false" outlineLevel="0" collapsed="false">
      <c r="A5204" s="35"/>
      <c r="B5204" s="35"/>
      <c r="G5204" s="0" t="str">
        <f aca="false">IF(A5204="","",IF(AND(A5204&gt;=Debut,A5204&lt;Fin),1,0))</f>
        <v/>
      </c>
      <c r="H5204" s="0" t="str">
        <f aca="false">IF(G5204=1,INT(ROUND((A5204-Debut)*86400,0)/600),"")</f>
        <v/>
      </c>
      <c r="I5204" s="0" t="str">
        <f aca="false">IF(G5204=1,INT(ROUND((A5204-Debut)*86400,0)/3600),"")</f>
        <v/>
      </c>
      <c r="J5204" s="0" t="str">
        <f aca="false">IF(OR(A5204="",B5204=""),"",ROUND((B5204-A5204)*86400,0))</f>
        <v/>
      </c>
      <c r="K5204" s="37" t="str">
        <f aca="false">IF(G5204=1,IF(COUNTIFS($C:$C,C5204,$G:$G,1,$A:$A,"&gt;="&amp;(A5204-FenetreInterm/86400),$A:$A,"&lt;="&amp;A5204)&gt;=NbInterm,1,0),"")</f>
        <v/>
      </c>
      <c r="L5204" s="37" t="str">
        <f aca="false">IF(G5204=1,IF(B5204="",0,IF(J5204&lt;SeuilFugitive,1,0)),"")</f>
        <v/>
      </c>
      <c r="M5204" s="37" t="str">
        <f aca="false">IF(G5204=1,IF(B5204="",IF((Fin-A5204)*24&gt;SeuilFigee,1,0),IF(J5204&gt;SeuilFigee*3600,1,0)),"")</f>
        <v/>
      </c>
      <c r="N5204" s="0" t="str">
        <f aca="false">IF(G5204=1,IF(COUNTIF(H$2:H5204,H5204)=1,COUNTIF($H:$H,H5204),""),"")</f>
        <v/>
      </c>
      <c r="O5204" s="0" t="str">
        <f aca="false">IF(G5204=1,IF(COUNTIF(I$2:I5204,I5204)=1,COUNTIF($I:$I,I5204),""),"")</f>
        <v/>
      </c>
      <c r="P5204" s="38" t="str">
        <f aca="false">IF(G5204=1,IF(COUNTIFS(C$2:C5204,C5204,G$2:G5204,1)=1,COUNTIFS($C:$C,C5204,$G:$G,1)+ROW()/10000000,""),"")</f>
        <v/>
      </c>
      <c r="Q5204" s="0" t="str">
        <f aca="false">IF(K5204=1,IF(COUNTIFS(C$2:C5204,C5204,K$2:K5204,1)=1,1,0),"")</f>
        <v/>
      </c>
      <c r="R5204" s="0" t="str">
        <f aca="false">IF(M5204=1,IF(COUNTIFS(C$2:C5204,C5204,M$2:M5204,1)=1,1,0),"")</f>
        <v/>
      </c>
      <c r="S5204" s="0" t="str">
        <f aca="false">IF(L5204=1,IF(COUNTIFS(C$2:C5204,C5204,L$2:L5204,1)=1,1,0),"")</f>
        <v/>
      </c>
      <c r="T5204" s="38" t="str">
        <f aca="false">IF(N5204="","",N5204+ROW()/10000000)</f>
        <v/>
      </c>
      <c r="U5204" s="0" t="str">
        <f aca="false">IF(G5204=1,IF(B5204="",1,0),"")</f>
        <v/>
      </c>
    </row>
    <row r="5205" customFormat="false" ht="15" hidden="false" customHeight="false" outlineLevel="0" collapsed="false">
      <c r="A5205" s="35"/>
      <c r="B5205" s="35"/>
      <c r="G5205" s="0" t="str">
        <f aca="false">IF(A5205="","",IF(AND(A5205&gt;=Debut,A5205&lt;Fin),1,0))</f>
        <v/>
      </c>
      <c r="H5205" s="0" t="str">
        <f aca="false">IF(G5205=1,INT(ROUND((A5205-Debut)*86400,0)/600),"")</f>
        <v/>
      </c>
      <c r="I5205" s="0" t="str">
        <f aca="false">IF(G5205=1,INT(ROUND((A5205-Debut)*86400,0)/3600),"")</f>
        <v/>
      </c>
      <c r="J5205" s="0" t="str">
        <f aca="false">IF(OR(A5205="",B5205=""),"",ROUND((B5205-A5205)*86400,0))</f>
        <v/>
      </c>
      <c r="K5205" s="37" t="str">
        <f aca="false">IF(G5205=1,IF(COUNTIFS($C:$C,C5205,$G:$G,1,$A:$A,"&gt;="&amp;(A5205-FenetreInterm/86400),$A:$A,"&lt;="&amp;A5205)&gt;=NbInterm,1,0),"")</f>
        <v/>
      </c>
      <c r="L5205" s="37" t="str">
        <f aca="false">IF(G5205=1,IF(B5205="",0,IF(J5205&lt;SeuilFugitive,1,0)),"")</f>
        <v/>
      </c>
      <c r="M5205" s="37" t="str">
        <f aca="false">IF(G5205=1,IF(B5205="",IF((Fin-A5205)*24&gt;SeuilFigee,1,0),IF(J5205&gt;SeuilFigee*3600,1,0)),"")</f>
        <v/>
      </c>
      <c r="N5205" s="0" t="str">
        <f aca="false">IF(G5205=1,IF(COUNTIF(H$2:H5205,H5205)=1,COUNTIF($H:$H,H5205),""),"")</f>
        <v/>
      </c>
      <c r="O5205" s="0" t="str">
        <f aca="false">IF(G5205=1,IF(COUNTIF(I$2:I5205,I5205)=1,COUNTIF($I:$I,I5205),""),"")</f>
        <v/>
      </c>
      <c r="P5205" s="38" t="str">
        <f aca="false">IF(G5205=1,IF(COUNTIFS(C$2:C5205,C5205,G$2:G5205,1)=1,COUNTIFS($C:$C,C5205,$G:$G,1)+ROW()/10000000,""),"")</f>
        <v/>
      </c>
      <c r="Q5205" s="0" t="str">
        <f aca="false">IF(K5205=1,IF(COUNTIFS(C$2:C5205,C5205,K$2:K5205,1)=1,1,0),"")</f>
        <v/>
      </c>
      <c r="R5205" s="0" t="str">
        <f aca="false">IF(M5205=1,IF(COUNTIFS(C$2:C5205,C5205,M$2:M5205,1)=1,1,0),"")</f>
        <v/>
      </c>
      <c r="S5205" s="0" t="str">
        <f aca="false">IF(L5205=1,IF(COUNTIFS(C$2:C5205,C5205,L$2:L5205,1)=1,1,0),"")</f>
        <v/>
      </c>
      <c r="T5205" s="38" t="str">
        <f aca="false">IF(N5205="","",N5205+ROW()/10000000)</f>
        <v/>
      </c>
      <c r="U5205" s="0" t="str">
        <f aca="false">IF(G5205=1,IF(B5205="",1,0),"")</f>
        <v/>
      </c>
    </row>
    <row r="5206" customFormat="false" ht="15" hidden="false" customHeight="false" outlineLevel="0" collapsed="false">
      <c r="A5206" s="35"/>
      <c r="B5206" s="35"/>
      <c r="G5206" s="0" t="str">
        <f aca="false">IF(A5206="","",IF(AND(A5206&gt;=Debut,A5206&lt;Fin),1,0))</f>
        <v/>
      </c>
      <c r="H5206" s="0" t="str">
        <f aca="false">IF(G5206=1,INT(ROUND((A5206-Debut)*86400,0)/600),"")</f>
        <v/>
      </c>
      <c r="I5206" s="0" t="str">
        <f aca="false">IF(G5206=1,INT(ROUND((A5206-Debut)*86400,0)/3600),"")</f>
        <v/>
      </c>
      <c r="J5206" s="0" t="str">
        <f aca="false">IF(OR(A5206="",B5206=""),"",ROUND((B5206-A5206)*86400,0))</f>
        <v/>
      </c>
      <c r="K5206" s="37" t="str">
        <f aca="false">IF(G5206=1,IF(COUNTIFS($C:$C,C5206,$G:$G,1,$A:$A,"&gt;="&amp;(A5206-FenetreInterm/86400),$A:$A,"&lt;="&amp;A5206)&gt;=NbInterm,1,0),"")</f>
        <v/>
      </c>
      <c r="L5206" s="37" t="str">
        <f aca="false">IF(G5206=1,IF(B5206="",0,IF(J5206&lt;SeuilFugitive,1,0)),"")</f>
        <v/>
      </c>
      <c r="M5206" s="37" t="str">
        <f aca="false">IF(G5206=1,IF(B5206="",IF((Fin-A5206)*24&gt;SeuilFigee,1,0),IF(J5206&gt;SeuilFigee*3600,1,0)),"")</f>
        <v/>
      </c>
      <c r="N5206" s="0" t="str">
        <f aca="false">IF(G5206=1,IF(COUNTIF(H$2:H5206,H5206)=1,COUNTIF($H:$H,H5206),""),"")</f>
        <v/>
      </c>
      <c r="O5206" s="0" t="str">
        <f aca="false">IF(G5206=1,IF(COUNTIF(I$2:I5206,I5206)=1,COUNTIF($I:$I,I5206),""),"")</f>
        <v/>
      </c>
      <c r="P5206" s="38" t="str">
        <f aca="false">IF(G5206=1,IF(COUNTIFS(C$2:C5206,C5206,G$2:G5206,1)=1,COUNTIFS($C:$C,C5206,$G:$G,1)+ROW()/10000000,""),"")</f>
        <v/>
      </c>
      <c r="Q5206" s="0" t="str">
        <f aca="false">IF(K5206=1,IF(COUNTIFS(C$2:C5206,C5206,K$2:K5206,1)=1,1,0),"")</f>
        <v/>
      </c>
      <c r="R5206" s="0" t="str">
        <f aca="false">IF(M5206=1,IF(COUNTIFS(C$2:C5206,C5206,M$2:M5206,1)=1,1,0),"")</f>
        <v/>
      </c>
      <c r="S5206" s="0" t="str">
        <f aca="false">IF(L5206=1,IF(COUNTIFS(C$2:C5206,C5206,L$2:L5206,1)=1,1,0),"")</f>
        <v/>
      </c>
      <c r="T5206" s="38" t="str">
        <f aca="false">IF(N5206="","",N5206+ROW()/10000000)</f>
        <v/>
      </c>
      <c r="U5206" s="0" t="str">
        <f aca="false">IF(G5206=1,IF(B5206="",1,0),"")</f>
        <v/>
      </c>
    </row>
    <row r="5207" customFormat="false" ht="15" hidden="false" customHeight="false" outlineLevel="0" collapsed="false">
      <c r="A5207" s="35"/>
      <c r="B5207" s="35"/>
      <c r="G5207" s="0" t="str">
        <f aca="false">IF(A5207="","",IF(AND(A5207&gt;=Debut,A5207&lt;Fin),1,0))</f>
        <v/>
      </c>
      <c r="H5207" s="0" t="str">
        <f aca="false">IF(G5207=1,INT(ROUND((A5207-Debut)*86400,0)/600),"")</f>
        <v/>
      </c>
      <c r="I5207" s="0" t="str">
        <f aca="false">IF(G5207=1,INT(ROUND((A5207-Debut)*86400,0)/3600),"")</f>
        <v/>
      </c>
      <c r="J5207" s="0" t="str">
        <f aca="false">IF(OR(A5207="",B5207=""),"",ROUND((B5207-A5207)*86400,0))</f>
        <v/>
      </c>
      <c r="K5207" s="37" t="str">
        <f aca="false">IF(G5207=1,IF(COUNTIFS($C:$C,C5207,$G:$G,1,$A:$A,"&gt;="&amp;(A5207-FenetreInterm/86400),$A:$A,"&lt;="&amp;A5207)&gt;=NbInterm,1,0),"")</f>
        <v/>
      </c>
      <c r="L5207" s="37" t="str">
        <f aca="false">IF(G5207=1,IF(B5207="",0,IF(J5207&lt;SeuilFugitive,1,0)),"")</f>
        <v/>
      </c>
      <c r="M5207" s="37" t="str">
        <f aca="false">IF(G5207=1,IF(B5207="",IF((Fin-A5207)*24&gt;SeuilFigee,1,0),IF(J5207&gt;SeuilFigee*3600,1,0)),"")</f>
        <v/>
      </c>
      <c r="N5207" s="0" t="str">
        <f aca="false">IF(G5207=1,IF(COUNTIF(H$2:H5207,H5207)=1,COUNTIF($H:$H,H5207),""),"")</f>
        <v/>
      </c>
      <c r="O5207" s="0" t="str">
        <f aca="false">IF(G5207=1,IF(COUNTIF(I$2:I5207,I5207)=1,COUNTIF($I:$I,I5207),""),"")</f>
        <v/>
      </c>
      <c r="P5207" s="38" t="str">
        <f aca="false">IF(G5207=1,IF(COUNTIFS(C$2:C5207,C5207,G$2:G5207,1)=1,COUNTIFS($C:$C,C5207,$G:$G,1)+ROW()/10000000,""),"")</f>
        <v/>
      </c>
      <c r="Q5207" s="0" t="str">
        <f aca="false">IF(K5207=1,IF(COUNTIFS(C$2:C5207,C5207,K$2:K5207,1)=1,1,0),"")</f>
        <v/>
      </c>
      <c r="R5207" s="0" t="str">
        <f aca="false">IF(M5207=1,IF(COUNTIFS(C$2:C5207,C5207,M$2:M5207,1)=1,1,0),"")</f>
        <v/>
      </c>
      <c r="S5207" s="0" t="str">
        <f aca="false">IF(L5207=1,IF(COUNTIFS(C$2:C5207,C5207,L$2:L5207,1)=1,1,0),"")</f>
        <v/>
      </c>
      <c r="T5207" s="38" t="str">
        <f aca="false">IF(N5207="","",N5207+ROW()/10000000)</f>
        <v/>
      </c>
      <c r="U5207" s="0" t="str">
        <f aca="false">IF(G5207=1,IF(B5207="",1,0),"")</f>
        <v/>
      </c>
    </row>
    <row r="5208" customFormat="false" ht="15" hidden="false" customHeight="false" outlineLevel="0" collapsed="false">
      <c r="A5208" s="35"/>
      <c r="B5208" s="35"/>
      <c r="G5208" s="0" t="str">
        <f aca="false">IF(A5208="","",IF(AND(A5208&gt;=Debut,A5208&lt;Fin),1,0))</f>
        <v/>
      </c>
      <c r="H5208" s="0" t="str">
        <f aca="false">IF(G5208=1,INT(ROUND((A5208-Debut)*86400,0)/600),"")</f>
        <v/>
      </c>
      <c r="I5208" s="0" t="str">
        <f aca="false">IF(G5208=1,INT(ROUND((A5208-Debut)*86400,0)/3600),"")</f>
        <v/>
      </c>
      <c r="J5208" s="0" t="str">
        <f aca="false">IF(OR(A5208="",B5208=""),"",ROUND((B5208-A5208)*86400,0))</f>
        <v/>
      </c>
      <c r="K5208" s="37" t="str">
        <f aca="false">IF(G5208=1,IF(COUNTIFS($C:$C,C5208,$G:$G,1,$A:$A,"&gt;="&amp;(A5208-FenetreInterm/86400),$A:$A,"&lt;="&amp;A5208)&gt;=NbInterm,1,0),"")</f>
        <v/>
      </c>
      <c r="L5208" s="37" t="str">
        <f aca="false">IF(G5208=1,IF(B5208="",0,IF(J5208&lt;SeuilFugitive,1,0)),"")</f>
        <v/>
      </c>
      <c r="M5208" s="37" t="str">
        <f aca="false">IF(G5208=1,IF(B5208="",IF((Fin-A5208)*24&gt;SeuilFigee,1,0),IF(J5208&gt;SeuilFigee*3600,1,0)),"")</f>
        <v/>
      </c>
      <c r="N5208" s="0" t="str">
        <f aca="false">IF(G5208=1,IF(COUNTIF(H$2:H5208,H5208)=1,COUNTIF($H:$H,H5208),""),"")</f>
        <v/>
      </c>
      <c r="O5208" s="0" t="str">
        <f aca="false">IF(G5208=1,IF(COUNTIF(I$2:I5208,I5208)=1,COUNTIF($I:$I,I5208),""),"")</f>
        <v/>
      </c>
      <c r="P5208" s="38" t="str">
        <f aca="false">IF(G5208=1,IF(COUNTIFS(C$2:C5208,C5208,G$2:G5208,1)=1,COUNTIFS($C:$C,C5208,$G:$G,1)+ROW()/10000000,""),"")</f>
        <v/>
      </c>
      <c r="Q5208" s="0" t="str">
        <f aca="false">IF(K5208=1,IF(COUNTIFS(C$2:C5208,C5208,K$2:K5208,1)=1,1,0),"")</f>
        <v/>
      </c>
      <c r="R5208" s="0" t="str">
        <f aca="false">IF(M5208=1,IF(COUNTIFS(C$2:C5208,C5208,M$2:M5208,1)=1,1,0),"")</f>
        <v/>
      </c>
      <c r="S5208" s="0" t="str">
        <f aca="false">IF(L5208=1,IF(COUNTIFS(C$2:C5208,C5208,L$2:L5208,1)=1,1,0),"")</f>
        <v/>
      </c>
      <c r="T5208" s="38" t="str">
        <f aca="false">IF(N5208="","",N5208+ROW()/10000000)</f>
        <v/>
      </c>
      <c r="U5208" s="0" t="str">
        <f aca="false">IF(G5208=1,IF(B5208="",1,0),"")</f>
        <v/>
      </c>
    </row>
    <row r="5209" customFormat="false" ht="15" hidden="false" customHeight="false" outlineLevel="0" collapsed="false">
      <c r="A5209" s="35"/>
      <c r="B5209" s="35"/>
      <c r="G5209" s="0" t="str">
        <f aca="false">IF(A5209="","",IF(AND(A5209&gt;=Debut,A5209&lt;Fin),1,0))</f>
        <v/>
      </c>
      <c r="H5209" s="0" t="str">
        <f aca="false">IF(G5209=1,INT(ROUND((A5209-Debut)*86400,0)/600),"")</f>
        <v/>
      </c>
      <c r="I5209" s="0" t="str">
        <f aca="false">IF(G5209=1,INT(ROUND((A5209-Debut)*86400,0)/3600),"")</f>
        <v/>
      </c>
      <c r="J5209" s="0" t="str">
        <f aca="false">IF(OR(A5209="",B5209=""),"",ROUND((B5209-A5209)*86400,0))</f>
        <v/>
      </c>
      <c r="K5209" s="37" t="str">
        <f aca="false">IF(G5209=1,IF(COUNTIFS($C:$C,C5209,$G:$G,1,$A:$A,"&gt;="&amp;(A5209-FenetreInterm/86400),$A:$A,"&lt;="&amp;A5209)&gt;=NbInterm,1,0),"")</f>
        <v/>
      </c>
      <c r="L5209" s="37" t="str">
        <f aca="false">IF(G5209=1,IF(B5209="",0,IF(J5209&lt;SeuilFugitive,1,0)),"")</f>
        <v/>
      </c>
      <c r="M5209" s="37" t="str">
        <f aca="false">IF(G5209=1,IF(B5209="",IF((Fin-A5209)*24&gt;SeuilFigee,1,0),IF(J5209&gt;SeuilFigee*3600,1,0)),"")</f>
        <v/>
      </c>
      <c r="N5209" s="0" t="str">
        <f aca="false">IF(G5209=1,IF(COUNTIF(H$2:H5209,H5209)=1,COUNTIF($H:$H,H5209),""),"")</f>
        <v/>
      </c>
      <c r="O5209" s="0" t="str">
        <f aca="false">IF(G5209=1,IF(COUNTIF(I$2:I5209,I5209)=1,COUNTIF($I:$I,I5209),""),"")</f>
        <v/>
      </c>
      <c r="P5209" s="38" t="str">
        <f aca="false">IF(G5209=1,IF(COUNTIFS(C$2:C5209,C5209,G$2:G5209,1)=1,COUNTIFS($C:$C,C5209,$G:$G,1)+ROW()/10000000,""),"")</f>
        <v/>
      </c>
      <c r="Q5209" s="0" t="str">
        <f aca="false">IF(K5209=1,IF(COUNTIFS(C$2:C5209,C5209,K$2:K5209,1)=1,1,0),"")</f>
        <v/>
      </c>
      <c r="R5209" s="0" t="str">
        <f aca="false">IF(M5209=1,IF(COUNTIFS(C$2:C5209,C5209,M$2:M5209,1)=1,1,0),"")</f>
        <v/>
      </c>
      <c r="S5209" s="0" t="str">
        <f aca="false">IF(L5209=1,IF(COUNTIFS(C$2:C5209,C5209,L$2:L5209,1)=1,1,0),"")</f>
        <v/>
      </c>
      <c r="T5209" s="38" t="str">
        <f aca="false">IF(N5209="","",N5209+ROW()/10000000)</f>
        <v/>
      </c>
      <c r="U5209" s="0" t="str">
        <f aca="false">IF(G5209=1,IF(B5209="",1,0),"")</f>
        <v/>
      </c>
    </row>
    <row r="5210" customFormat="false" ht="15" hidden="false" customHeight="false" outlineLevel="0" collapsed="false">
      <c r="A5210" s="35"/>
      <c r="B5210" s="35"/>
      <c r="G5210" s="0" t="str">
        <f aca="false">IF(A5210="","",IF(AND(A5210&gt;=Debut,A5210&lt;Fin),1,0))</f>
        <v/>
      </c>
      <c r="H5210" s="0" t="str">
        <f aca="false">IF(G5210=1,INT(ROUND((A5210-Debut)*86400,0)/600),"")</f>
        <v/>
      </c>
      <c r="I5210" s="0" t="str">
        <f aca="false">IF(G5210=1,INT(ROUND((A5210-Debut)*86400,0)/3600),"")</f>
        <v/>
      </c>
      <c r="J5210" s="0" t="str">
        <f aca="false">IF(OR(A5210="",B5210=""),"",ROUND((B5210-A5210)*86400,0))</f>
        <v/>
      </c>
      <c r="K5210" s="37" t="str">
        <f aca="false">IF(G5210=1,IF(COUNTIFS($C:$C,C5210,$G:$G,1,$A:$A,"&gt;="&amp;(A5210-FenetreInterm/86400),$A:$A,"&lt;="&amp;A5210)&gt;=NbInterm,1,0),"")</f>
        <v/>
      </c>
      <c r="L5210" s="37" t="str">
        <f aca="false">IF(G5210=1,IF(B5210="",0,IF(J5210&lt;SeuilFugitive,1,0)),"")</f>
        <v/>
      </c>
      <c r="M5210" s="37" t="str">
        <f aca="false">IF(G5210=1,IF(B5210="",IF((Fin-A5210)*24&gt;SeuilFigee,1,0),IF(J5210&gt;SeuilFigee*3600,1,0)),"")</f>
        <v/>
      </c>
      <c r="N5210" s="0" t="str">
        <f aca="false">IF(G5210=1,IF(COUNTIF(H$2:H5210,H5210)=1,COUNTIF($H:$H,H5210),""),"")</f>
        <v/>
      </c>
      <c r="O5210" s="0" t="str">
        <f aca="false">IF(G5210=1,IF(COUNTIF(I$2:I5210,I5210)=1,COUNTIF($I:$I,I5210),""),"")</f>
        <v/>
      </c>
      <c r="P5210" s="38" t="str">
        <f aca="false">IF(G5210=1,IF(COUNTIFS(C$2:C5210,C5210,G$2:G5210,1)=1,COUNTIFS($C:$C,C5210,$G:$G,1)+ROW()/10000000,""),"")</f>
        <v/>
      </c>
      <c r="Q5210" s="0" t="str">
        <f aca="false">IF(K5210=1,IF(COUNTIFS(C$2:C5210,C5210,K$2:K5210,1)=1,1,0),"")</f>
        <v/>
      </c>
      <c r="R5210" s="0" t="str">
        <f aca="false">IF(M5210=1,IF(COUNTIFS(C$2:C5210,C5210,M$2:M5210,1)=1,1,0),"")</f>
        <v/>
      </c>
      <c r="S5210" s="0" t="str">
        <f aca="false">IF(L5210=1,IF(COUNTIFS(C$2:C5210,C5210,L$2:L5210,1)=1,1,0),"")</f>
        <v/>
      </c>
      <c r="T5210" s="38" t="str">
        <f aca="false">IF(N5210="","",N5210+ROW()/10000000)</f>
        <v/>
      </c>
      <c r="U5210" s="0" t="str">
        <f aca="false">IF(G5210=1,IF(B5210="",1,0),"")</f>
        <v/>
      </c>
    </row>
    <row r="5211" customFormat="false" ht="15" hidden="false" customHeight="false" outlineLevel="0" collapsed="false">
      <c r="A5211" s="35"/>
      <c r="B5211" s="35"/>
      <c r="G5211" s="0" t="str">
        <f aca="false">IF(A5211="","",IF(AND(A5211&gt;=Debut,A5211&lt;Fin),1,0))</f>
        <v/>
      </c>
      <c r="H5211" s="0" t="str">
        <f aca="false">IF(G5211=1,INT(ROUND((A5211-Debut)*86400,0)/600),"")</f>
        <v/>
      </c>
      <c r="I5211" s="0" t="str">
        <f aca="false">IF(G5211=1,INT(ROUND((A5211-Debut)*86400,0)/3600),"")</f>
        <v/>
      </c>
      <c r="J5211" s="0" t="str">
        <f aca="false">IF(OR(A5211="",B5211=""),"",ROUND((B5211-A5211)*86400,0))</f>
        <v/>
      </c>
      <c r="K5211" s="37" t="str">
        <f aca="false">IF(G5211=1,IF(COUNTIFS($C:$C,C5211,$G:$G,1,$A:$A,"&gt;="&amp;(A5211-FenetreInterm/86400),$A:$A,"&lt;="&amp;A5211)&gt;=NbInterm,1,0),"")</f>
        <v/>
      </c>
      <c r="L5211" s="37" t="str">
        <f aca="false">IF(G5211=1,IF(B5211="",0,IF(J5211&lt;SeuilFugitive,1,0)),"")</f>
        <v/>
      </c>
      <c r="M5211" s="37" t="str">
        <f aca="false">IF(G5211=1,IF(B5211="",IF((Fin-A5211)*24&gt;SeuilFigee,1,0),IF(J5211&gt;SeuilFigee*3600,1,0)),"")</f>
        <v/>
      </c>
      <c r="N5211" s="0" t="str">
        <f aca="false">IF(G5211=1,IF(COUNTIF(H$2:H5211,H5211)=1,COUNTIF($H:$H,H5211),""),"")</f>
        <v/>
      </c>
      <c r="O5211" s="0" t="str">
        <f aca="false">IF(G5211=1,IF(COUNTIF(I$2:I5211,I5211)=1,COUNTIF($I:$I,I5211),""),"")</f>
        <v/>
      </c>
      <c r="P5211" s="38" t="str">
        <f aca="false">IF(G5211=1,IF(COUNTIFS(C$2:C5211,C5211,G$2:G5211,1)=1,COUNTIFS($C:$C,C5211,$G:$G,1)+ROW()/10000000,""),"")</f>
        <v/>
      </c>
      <c r="Q5211" s="0" t="str">
        <f aca="false">IF(K5211=1,IF(COUNTIFS(C$2:C5211,C5211,K$2:K5211,1)=1,1,0),"")</f>
        <v/>
      </c>
      <c r="R5211" s="0" t="str">
        <f aca="false">IF(M5211=1,IF(COUNTIFS(C$2:C5211,C5211,M$2:M5211,1)=1,1,0),"")</f>
        <v/>
      </c>
      <c r="S5211" s="0" t="str">
        <f aca="false">IF(L5211=1,IF(COUNTIFS(C$2:C5211,C5211,L$2:L5211,1)=1,1,0),"")</f>
        <v/>
      </c>
      <c r="T5211" s="38" t="str">
        <f aca="false">IF(N5211="","",N5211+ROW()/10000000)</f>
        <v/>
      </c>
      <c r="U5211" s="0" t="str">
        <f aca="false">IF(G5211=1,IF(B5211="",1,0),"")</f>
        <v/>
      </c>
    </row>
    <row r="5212" customFormat="false" ht="15" hidden="false" customHeight="false" outlineLevel="0" collapsed="false">
      <c r="A5212" s="35"/>
      <c r="B5212" s="35"/>
      <c r="G5212" s="0" t="str">
        <f aca="false">IF(A5212="","",IF(AND(A5212&gt;=Debut,A5212&lt;Fin),1,0))</f>
        <v/>
      </c>
      <c r="H5212" s="0" t="str">
        <f aca="false">IF(G5212=1,INT(ROUND((A5212-Debut)*86400,0)/600),"")</f>
        <v/>
      </c>
      <c r="I5212" s="0" t="str">
        <f aca="false">IF(G5212=1,INT(ROUND((A5212-Debut)*86400,0)/3600),"")</f>
        <v/>
      </c>
      <c r="J5212" s="0" t="str">
        <f aca="false">IF(OR(A5212="",B5212=""),"",ROUND((B5212-A5212)*86400,0))</f>
        <v/>
      </c>
      <c r="K5212" s="37" t="str">
        <f aca="false">IF(G5212=1,IF(COUNTIFS($C:$C,C5212,$G:$G,1,$A:$A,"&gt;="&amp;(A5212-FenetreInterm/86400),$A:$A,"&lt;="&amp;A5212)&gt;=NbInterm,1,0),"")</f>
        <v/>
      </c>
      <c r="L5212" s="37" t="str">
        <f aca="false">IF(G5212=1,IF(B5212="",0,IF(J5212&lt;SeuilFugitive,1,0)),"")</f>
        <v/>
      </c>
      <c r="M5212" s="37" t="str">
        <f aca="false">IF(G5212=1,IF(B5212="",IF((Fin-A5212)*24&gt;SeuilFigee,1,0),IF(J5212&gt;SeuilFigee*3600,1,0)),"")</f>
        <v/>
      </c>
      <c r="N5212" s="0" t="str">
        <f aca="false">IF(G5212=1,IF(COUNTIF(H$2:H5212,H5212)=1,COUNTIF($H:$H,H5212),""),"")</f>
        <v/>
      </c>
      <c r="O5212" s="0" t="str">
        <f aca="false">IF(G5212=1,IF(COUNTIF(I$2:I5212,I5212)=1,COUNTIF($I:$I,I5212),""),"")</f>
        <v/>
      </c>
      <c r="P5212" s="38" t="str">
        <f aca="false">IF(G5212=1,IF(COUNTIFS(C$2:C5212,C5212,G$2:G5212,1)=1,COUNTIFS($C:$C,C5212,$G:$G,1)+ROW()/10000000,""),"")</f>
        <v/>
      </c>
      <c r="Q5212" s="0" t="str">
        <f aca="false">IF(K5212=1,IF(COUNTIFS(C$2:C5212,C5212,K$2:K5212,1)=1,1,0),"")</f>
        <v/>
      </c>
      <c r="R5212" s="0" t="str">
        <f aca="false">IF(M5212=1,IF(COUNTIFS(C$2:C5212,C5212,M$2:M5212,1)=1,1,0),"")</f>
        <v/>
      </c>
      <c r="S5212" s="0" t="str">
        <f aca="false">IF(L5212=1,IF(COUNTIFS(C$2:C5212,C5212,L$2:L5212,1)=1,1,0),"")</f>
        <v/>
      </c>
      <c r="T5212" s="38" t="str">
        <f aca="false">IF(N5212="","",N5212+ROW()/10000000)</f>
        <v/>
      </c>
      <c r="U5212" s="0" t="str">
        <f aca="false">IF(G5212=1,IF(B5212="",1,0),"")</f>
        <v/>
      </c>
    </row>
    <row r="5213" customFormat="false" ht="15" hidden="false" customHeight="false" outlineLevel="0" collapsed="false">
      <c r="A5213" s="35"/>
      <c r="B5213" s="35"/>
      <c r="G5213" s="0" t="str">
        <f aca="false">IF(A5213="","",IF(AND(A5213&gt;=Debut,A5213&lt;Fin),1,0))</f>
        <v/>
      </c>
      <c r="H5213" s="0" t="str">
        <f aca="false">IF(G5213=1,INT(ROUND((A5213-Debut)*86400,0)/600),"")</f>
        <v/>
      </c>
      <c r="I5213" s="0" t="str">
        <f aca="false">IF(G5213=1,INT(ROUND((A5213-Debut)*86400,0)/3600),"")</f>
        <v/>
      </c>
      <c r="J5213" s="0" t="str">
        <f aca="false">IF(OR(A5213="",B5213=""),"",ROUND((B5213-A5213)*86400,0))</f>
        <v/>
      </c>
      <c r="K5213" s="37" t="str">
        <f aca="false">IF(G5213=1,IF(COUNTIFS($C:$C,C5213,$G:$G,1,$A:$A,"&gt;="&amp;(A5213-FenetreInterm/86400),$A:$A,"&lt;="&amp;A5213)&gt;=NbInterm,1,0),"")</f>
        <v/>
      </c>
      <c r="L5213" s="37" t="str">
        <f aca="false">IF(G5213=1,IF(B5213="",0,IF(J5213&lt;SeuilFugitive,1,0)),"")</f>
        <v/>
      </c>
      <c r="M5213" s="37" t="str">
        <f aca="false">IF(G5213=1,IF(B5213="",IF((Fin-A5213)*24&gt;SeuilFigee,1,0),IF(J5213&gt;SeuilFigee*3600,1,0)),"")</f>
        <v/>
      </c>
      <c r="N5213" s="0" t="str">
        <f aca="false">IF(G5213=1,IF(COUNTIF(H$2:H5213,H5213)=1,COUNTIF($H:$H,H5213),""),"")</f>
        <v/>
      </c>
      <c r="O5213" s="0" t="str">
        <f aca="false">IF(G5213=1,IF(COUNTIF(I$2:I5213,I5213)=1,COUNTIF($I:$I,I5213),""),"")</f>
        <v/>
      </c>
      <c r="P5213" s="38" t="str">
        <f aca="false">IF(G5213=1,IF(COUNTIFS(C$2:C5213,C5213,G$2:G5213,1)=1,COUNTIFS($C:$C,C5213,$G:$G,1)+ROW()/10000000,""),"")</f>
        <v/>
      </c>
      <c r="Q5213" s="0" t="str">
        <f aca="false">IF(K5213=1,IF(COUNTIFS(C$2:C5213,C5213,K$2:K5213,1)=1,1,0),"")</f>
        <v/>
      </c>
      <c r="R5213" s="0" t="str">
        <f aca="false">IF(M5213=1,IF(COUNTIFS(C$2:C5213,C5213,M$2:M5213,1)=1,1,0),"")</f>
        <v/>
      </c>
      <c r="S5213" s="0" t="str">
        <f aca="false">IF(L5213=1,IF(COUNTIFS(C$2:C5213,C5213,L$2:L5213,1)=1,1,0),"")</f>
        <v/>
      </c>
      <c r="T5213" s="38" t="str">
        <f aca="false">IF(N5213="","",N5213+ROW()/10000000)</f>
        <v/>
      </c>
      <c r="U5213" s="0" t="str">
        <f aca="false">IF(G5213=1,IF(B5213="",1,0),"")</f>
        <v/>
      </c>
    </row>
    <row r="5214" customFormat="false" ht="15" hidden="false" customHeight="false" outlineLevel="0" collapsed="false">
      <c r="A5214" s="35"/>
      <c r="B5214" s="35"/>
      <c r="G5214" s="0" t="str">
        <f aca="false">IF(A5214="","",IF(AND(A5214&gt;=Debut,A5214&lt;Fin),1,0))</f>
        <v/>
      </c>
      <c r="H5214" s="0" t="str">
        <f aca="false">IF(G5214=1,INT(ROUND((A5214-Debut)*86400,0)/600),"")</f>
        <v/>
      </c>
      <c r="I5214" s="0" t="str">
        <f aca="false">IF(G5214=1,INT(ROUND((A5214-Debut)*86400,0)/3600),"")</f>
        <v/>
      </c>
      <c r="J5214" s="0" t="str">
        <f aca="false">IF(OR(A5214="",B5214=""),"",ROUND((B5214-A5214)*86400,0))</f>
        <v/>
      </c>
      <c r="K5214" s="37" t="str">
        <f aca="false">IF(G5214=1,IF(COUNTIFS($C:$C,C5214,$G:$G,1,$A:$A,"&gt;="&amp;(A5214-FenetreInterm/86400),$A:$A,"&lt;="&amp;A5214)&gt;=NbInterm,1,0),"")</f>
        <v/>
      </c>
      <c r="L5214" s="37" t="str">
        <f aca="false">IF(G5214=1,IF(B5214="",0,IF(J5214&lt;SeuilFugitive,1,0)),"")</f>
        <v/>
      </c>
      <c r="M5214" s="37" t="str">
        <f aca="false">IF(G5214=1,IF(B5214="",IF((Fin-A5214)*24&gt;SeuilFigee,1,0),IF(J5214&gt;SeuilFigee*3600,1,0)),"")</f>
        <v/>
      </c>
      <c r="N5214" s="0" t="str">
        <f aca="false">IF(G5214=1,IF(COUNTIF(H$2:H5214,H5214)=1,COUNTIF($H:$H,H5214),""),"")</f>
        <v/>
      </c>
      <c r="O5214" s="0" t="str">
        <f aca="false">IF(G5214=1,IF(COUNTIF(I$2:I5214,I5214)=1,COUNTIF($I:$I,I5214),""),"")</f>
        <v/>
      </c>
      <c r="P5214" s="38" t="str">
        <f aca="false">IF(G5214=1,IF(COUNTIFS(C$2:C5214,C5214,G$2:G5214,1)=1,COUNTIFS($C:$C,C5214,$G:$G,1)+ROW()/10000000,""),"")</f>
        <v/>
      </c>
      <c r="Q5214" s="0" t="str">
        <f aca="false">IF(K5214=1,IF(COUNTIFS(C$2:C5214,C5214,K$2:K5214,1)=1,1,0),"")</f>
        <v/>
      </c>
      <c r="R5214" s="0" t="str">
        <f aca="false">IF(M5214=1,IF(COUNTIFS(C$2:C5214,C5214,M$2:M5214,1)=1,1,0),"")</f>
        <v/>
      </c>
      <c r="S5214" s="0" t="str">
        <f aca="false">IF(L5214=1,IF(COUNTIFS(C$2:C5214,C5214,L$2:L5214,1)=1,1,0),"")</f>
        <v/>
      </c>
      <c r="T5214" s="38" t="str">
        <f aca="false">IF(N5214="","",N5214+ROW()/10000000)</f>
        <v/>
      </c>
      <c r="U5214" s="0" t="str">
        <f aca="false">IF(G5214=1,IF(B5214="",1,0),"")</f>
        <v/>
      </c>
    </row>
    <row r="5215" customFormat="false" ht="15" hidden="false" customHeight="false" outlineLevel="0" collapsed="false">
      <c r="A5215" s="35"/>
      <c r="B5215" s="35"/>
      <c r="G5215" s="0" t="str">
        <f aca="false">IF(A5215="","",IF(AND(A5215&gt;=Debut,A5215&lt;Fin),1,0))</f>
        <v/>
      </c>
      <c r="H5215" s="0" t="str">
        <f aca="false">IF(G5215=1,INT(ROUND((A5215-Debut)*86400,0)/600),"")</f>
        <v/>
      </c>
      <c r="I5215" s="0" t="str">
        <f aca="false">IF(G5215=1,INT(ROUND((A5215-Debut)*86400,0)/3600),"")</f>
        <v/>
      </c>
      <c r="J5215" s="0" t="str">
        <f aca="false">IF(OR(A5215="",B5215=""),"",ROUND((B5215-A5215)*86400,0))</f>
        <v/>
      </c>
      <c r="K5215" s="37" t="str">
        <f aca="false">IF(G5215=1,IF(COUNTIFS($C:$C,C5215,$G:$G,1,$A:$A,"&gt;="&amp;(A5215-FenetreInterm/86400),$A:$A,"&lt;="&amp;A5215)&gt;=NbInterm,1,0),"")</f>
        <v/>
      </c>
      <c r="L5215" s="37" t="str">
        <f aca="false">IF(G5215=1,IF(B5215="",0,IF(J5215&lt;SeuilFugitive,1,0)),"")</f>
        <v/>
      </c>
      <c r="M5215" s="37" t="str">
        <f aca="false">IF(G5215=1,IF(B5215="",IF((Fin-A5215)*24&gt;SeuilFigee,1,0),IF(J5215&gt;SeuilFigee*3600,1,0)),"")</f>
        <v/>
      </c>
      <c r="N5215" s="0" t="str">
        <f aca="false">IF(G5215=1,IF(COUNTIF(H$2:H5215,H5215)=1,COUNTIF($H:$H,H5215),""),"")</f>
        <v/>
      </c>
      <c r="O5215" s="0" t="str">
        <f aca="false">IF(G5215=1,IF(COUNTIF(I$2:I5215,I5215)=1,COUNTIF($I:$I,I5215),""),"")</f>
        <v/>
      </c>
      <c r="P5215" s="38" t="str">
        <f aca="false">IF(G5215=1,IF(COUNTIFS(C$2:C5215,C5215,G$2:G5215,1)=1,COUNTIFS($C:$C,C5215,$G:$G,1)+ROW()/10000000,""),"")</f>
        <v/>
      </c>
      <c r="Q5215" s="0" t="str">
        <f aca="false">IF(K5215=1,IF(COUNTIFS(C$2:C5215,C5215,K$2:K5215,1)=1,1,0),"")</f>
        <v/>
      </c>
      <c r="R5215" s="0" t="str">
        <f aca="false">IF(M5215=1,IF(COUNTIFS(C$2:C5215,C5215,M$2:M5215,1)=1,1,0),"")</f>
        <v/>
      </c>
      <c r="S5215" s="0" t="str">
        <f aca="false">IF(L5215=1,IF(COUNTIFS(C$2:C5215,C5215,L$2:L5215,1)=1,1,0),"")</f>
        <v/>
      </c>
      <c r="T5215" s="38" t="str">
        <f aca="false">IF(N5215="","",N5215+ROW()/10000000)</f>
        <v/>
      </c>
      <c r="U5215" s="0" t="str">
        <f aca="false">IF(G5215=1,IF(B5215="",1,0),"")</f>
        <v/>
      </c>
    </row>
    <row r="5216" customFormat="false" ht="15" hidden="false" customHeight="false" outlineLevel="0" collapsed="false">
      <c r="A5216" s="35"/>
      <c r="B5216" s="35"/>
      <c r="G5216" s="0" t="str">
        <f aca="false">IF(A5216="","",IF(AND(A5216&gt;=Debut,A5216&lt;Fin),1,0))</f>
        <v/>
      </c>
      <c r="H5216" s="0" t="str">
        <f aca="false">IF(G5216=1,INT(ROUND((A5216-Debut)*86400,0)/600),"")</f>
        <v/>
      </c>
      <c r="I5216" s="0" t="str">
        <f aca="false">IF(G5216=1,INT(ROUND((A5216-Debut)*86400,0)/3600),"")</f>
        <v/>
      </c>
      <c r="J5216" s="0" t="str">
        <f aca="false">IF(OR(A5216="",B5216=""),"",ROUND((B5216-A5216)*86400,0))</f>
        <v/>
      </c>
      <c r="K5216" s="37" t="str">
        <f aca="false">IF(G5216=1,IF(COUNTIFS($C:$C,C5216,$G:$G,1,$A:$A,"&gt;="&amp;(A5216-FenetreInterm/86400),$A:$A,"&lt;="&amp;A5216)&gt;=NbInterm,1,0),"")</f>
        <v/>
      </c>
      <c r="L5216" s="37" t="str">
        <f aca="false">IF(G5216=1,IF(B5216="",0,IF(J5216&lt;SeuilFugitive,1,0)),"")</f>
        <v/>
      </c>
      <c r="M5216" s="37" t="str">
        <f aca="false">IF(G5216=1,IF(B5216="",IF((Fin-A5216)*24&gt;SeuilFigee,1,0),IF(J5216&gt;SeuilFigee*3600,1,0)),"")</f>
        <v/>
      </c>
      <c r="N5216" s="0" t="str">
        <f aca="false">IF(G5216=1,IF(COUNTIF(H$2:H5216,H5216)=1,COUNTIF($H:$H,H5216),""),"")</f>
        <v/>
      </c>
      <c r="O5216" s="0" t="str">
        <f aca="false">IF(G5216=1,IF(COUNTIF(I$2:I5216,I5216)=1,COUNTIF($I:$I,I5216),""),"")</f>
        <v/>
      </c>
      <c r="P5216" s="38" t="str">
        <f aca="false">IF(G5216=1,IF(COUNTIFS(C$2:C5216,C5216,G$2:G5216,1)=1,COUNTIFS($C:$C,C5216,$G:$G,1)+ROW()/10000000,""),"")</f>
        <v/>
      </c>
      <c r="Q5216" s="0" t="str">
        <f aca="false">IF(K5216=1,IF(COUNTIFS(C$2:C5216,C5216,K$2:K5216,1)=1,1,0),"")</f>
        <v/>
      </c>
      <c r="R5216" s="0" t="str">
        <f aca="false">IF(M5216=1,IF(COUNTIFS(C$2:C5216,C5216,M$2:M5216,1)=1,1,0),"")</f>
        <v/>
      </c>
      <c r="S5216" s="0" t="str">
        <f aca="false">IF(L5216=1,IF(COUNTIFS(C$2:C5216,C5216,L$2:L5216,1)=1,1,0),"")</f>
        <v/>
      </c>
      <c r="T5216" s="38" t="str">
        <f aca="false">IF(N5216="","",N5216+ROW()/10000000)</f>
        <v/>
      </c>
      <c r="U5216" s="0" t="str">
        <f aca="false">IF(G5216=1,IF(B5216="",1,0),"")</f>
        <v/>
      </c>
    </row>
    <row r="5217" customFormat="false" ht="15" hidden="false" customHeight="false" outlineLevel="0" collapsed="false">
      <c r="A5217" s="35"/>
      <c r="B5217" s="35"/>
      <c r="G5217" s="0" t="str">
        <f aca="false">IF(A5217="","",IF(AND(A5217&gt;=Debut,A5217&lt;Fin),1,0))</f>
        <v/>
      </c>
      <c r="H5217" s="0" t="str">
        <f aca="false">IF(G5217=1,INT(ROUND((A5217-Debut)*86400,0)/600),"")</f>
        <v/>
      </c>
      <c r="I5217" s="0" t="str">
        <f aca="false">IF(G5217=1,INT(ROUND((A5217-Debut)*86400,0)/3600),"")</f>
        <v/>
      </c>
      <c r="J5217" s="0" t="str">
        <f aca="false">IF(OR(A5217="",B5217=""),"",ROUND((B5217-A5217)*86400,0))</f>
        <v/>
      </c>
      <c r="K5217" s="37" t="str">
        <f aca="false">IF(G5217=1,IF(COUNTIFS($C:$C,C5217,$G:$G,1,$A:$A,"&gt;="&amp;(A5217-FenetreInterm/86400),$A:$A,"&lt;="&amp;A5217)&gt;=NbInterm,1,0),"")</f>
        <v/>
      </c>
      <c r="L5217" s="37" t="str">
        <f aca="false">IF(G5217=1,IF(B5217="",0,IF(J5217&lt;SeuilFugitive,1,0)),"")</f>
        <v/>
      </c>
      <c r="M5217" s="37" t="str">
        <f aca="false">IF(G5217=1,IF(B5217="",IF((Fin-A5217)*24&gt;SeuilFigee,1,0),IF(J5217&gt;SeuilFigee*3600,1,0)),"")</f>
        <v/>
      </c>
      <c r="N5217" s="0" t="str">
        <f aca="false">IF(G5217=1,IF(COUNTIF(H$2:H5217,H5217)=1,COUNTIF($H:$H,H5217),""),"")</f>
        <v/>
      </c>
      <c r="O5217" s="0" t="str">
        <f aca="false">IF(G5217=1,IF(COUNTIF(I$2:I5217,I5217)=1,COUNTIF($I:$I,I5217),""),"")</f>
        <v/>
      </c>
      <c r="P5217" s="38" t="str">
        <f aca="false">IF(G5217=1,IF(COUNTIFS(C$2:C5217,C5217,G$2:G5217,1)=1,COUNTIFS($C:$C,C5217,$G:$G,1)+ROW()/10000000,""),"")</f>
        <v/>
      </c>
      <c r="Q5217" s="0" t="str">
        <f aca="false">IF(K5217=1,IF(COUNTIFS(C$2:C5217,C5217,K$2:K5217,1)=1,1,0),"")</f>
        <v/>
      </c>
      <c r="R5217" s="0" t="str">
        <f aca="false">IF(M5217=1,IF(COUNTIFS(C$2:C5217,C5217,M$2:M5217,1)=1,1,0),"")</f>
        <v/>
      </c>
      <c r="S5217" s="0" t="str">
        <f aca="false">IF(L5217=1,IF(COUNTIFS(C$2:C5217,C5217,L$2:L5217,1)=1,1,0),"")</f>
        <v/>
      </c>
      <c r="T5217" s="38" t="str">
        <f aca="false">IF(N5217="","",N5217+ROW()/10000000)</f>
        <v/>
      </c>
      <c r="U5217" s="0" t="str">
        <f aca="false">IF(G5217=1,IF(B5217="",1,0),"")</f>
        <v/>
      </c>
    </row>
    <row r="5218" customFormat="false" ht="15" hidden="false" customHeight="false" outlineLevel="0" collapsed="false">
      <c r="A5218" s="35"/>
      <c r="B5218" s="35"/>
      <c r="G5218" s="0" t="str">
        <f aca="false">IF(A5218="","",IF(AND(A5218&gt;=Debut,A5218&lt;Fin),1,0))</f>
        <v/>
      </c>
      <c r="H5218" s="0" t="str">
        <f aca="false">IF(G5218=1,INT(ROUND((A5218-Debut)*86400,0)/600),"")</f>
        <v/>
      </c>
      <c r="I5218" s="0" t="str">
        <f aca="false">IF(G5218=1,INT(ROUND((A5218-Debut)*86400,0)/3600),"")</f>
        <v/>
      </c>
      <c r="J5218" s="0" t="str">
        <f aca="false">IF(OR(A5218="",B5218=""),"",ROUND((B5218-A5218)*86400,0))</f>
        <v/>
      </c>
      <c r="K5218" s="37" t="str">
        <f aca="false">IF(G5218=1,IF(COUNTIFS($C:$C,C5218,$G:$G,1,$A:$A,"&gt;="&amp;(A5218-FenetreInterm/86400),$A:$A,"&lt;="&amp;A5218)&gt;=NbInterm,1,0),"")</f>
        <v/>
      </c>
      <c r="L5218" s="37" t="str">
        <f aca="false">IF(G5218=1,IF(B5218="",0,IF(J5218&lt;SeuilFugitive,1,0)),"")</f>
        <v/>
      </c>
      <c r="M5218" s="37" t="str">
        <f aca="false">IF(G5218=1,IF(B5218="",IF((Fin-A5218)*24&gt;SeuilFigee,1,0),IF(J5218&gt;SeuilFigee*3600,1,0)),"")</f>
        <v/>
      </c>
      <c r="N5218" s="0" t="str">
        <f aca="false">IF(G5218=1,IF(COUNTIF(H$2:H5218,H5218)=1,COUNTIF($H:$H,H5218),""),"")</f>
        <v/>
      </c>
      <c r="O5218" s="0" t="str">
        <f aca="false">IF(G5218=1,IF(COUNTIF(I$2:I5218,I5218)=1,COUNTIF($I:$I,I5218),""),"")</f>
        <v/>
      </c>
      <c r="P5218" s="38" t="str">
        <f aca="false">IF(G5218=1,IF(COUNTIFS(C$2:C5218,C5218,G$2:G5218,1)=1,COUNTIFS($C:$C,C5218,$G:$G,1)+ROW()/10000000,""),"")</f>
        <v/>
      </c>
      <c r="Q5218" s="0" t="str">
        <f aca="false">IF(K5218=1,IF(COUNTIFS(C$2:C5218,C5218,K$2:K5218,1)=1,1,0),"")</f>
        <v/>
      </c>
      <c r="R5218" s="0" t="str">
        <f aca="false">IF(M5218=1,IF(COUNTIFS(C$2:C5218,C5218,M$2:M5218,1)=1,1,0),"")</f>
        <v/>
      </c>
      <c r="S5218" s="0" t="str">
        <f aca="false">IF(L5218=1,IF(COUNTIFS(C$2:C5218,C5218,L$2:L5218,1)=1,1,0),"")</f>
        <v/>
      </c>
      <c r="T5218" s="38" t="str">
        <f aca="false">IF(N5218="","",N5218+ROW()/10000000)</f>
        <v/>
      </c>
      <c r="U5218" s="0" t="str">
        <f aca="false">IF(G5218=1,IF(B5218="",1,0),"")</f>
        <v/>
      </c>
    </row>
    <row r="5219" customFormat="false" ht="15" hidden="false" customHeight="false" outlineLevel="0" collapsed="false">
      <c r="A5219" s="35"/>
      <c r="B5219" s="35"/>
      <c r="G5219" s="0" t="str">
        <f aca="false">IF(A5219="","",IF(AND(A5219&gt;=Debut,A5219&lt;Fin),1,0))</f>
        <v/>
      </c>
      <c r="H5219" s="0" t="str">
        <f aca="false">IF(G5219=1,INT(ROUND((A5219-Debut)*86400,0)/600),"")</f>
        <v/>
      </c>
      <c r="I5219" s="0" t="str">
        <f aca="false">IF(G5219=1,INT(ROUND((A5219-Debut)*86400,0)/3600),"")</f>
        <v/>
      </c>
      <c r="J5219" s="0" t="str">
        <f aca="false">IF(OR(A5219="",B5219=""),"",ROUND((B5219-A5219)*86400,0))</f>
        <v/>
      </c>
      <c r="K5219" s="37" t="str">
        <f aca="false">IF(G5219=1,IF(COUNTIFS($C:$C,C5219,$G:$G,1,$A:$A,"&gt;="&amp;(A5219-FenetreInterm/86400),$A:$A,"&lt;="&amp;A5219)&gt;=NbInterm,1,0),"")</f>
        <v/>
      </c>
      <c r="L5219" s="37" t="str">
        <f aca="false">IF(G5219=1,IF(B5219="",0,IF(J5219&lt;SeuilFugitive,1,0)),"")</f>
        <v/>
      </c>
      <c r="M5219" s="37" t="str">
        <f aca="false">IF(G5219=1,IF(B5219="",IF((Fin-A5219)*24&gt;SeuilFigee,1,0),IF(J5219&gt;SeuilFigee*3600,1,0)),"")</f>
        <v/>
      </c>
      <c r="N5219" s="0" t="str">
        <f aca="false">IF(G5219=1,IF(COUNTIF(H$2:H5219,H5219)=1,COUNTIF($H:$H,H5219),""),"")</f>
        <v/>
      </c>
      <c r="O5219" s="0" t="str">
        <f aca="false">IF(G5219=1,IF(COUNTIF(I$2:I5219,I5219)=1,COUNTIF($I:$I,I5219),""),"")</f>
        <v/>
      </c>
      <c r="P5219" s="38" t="str">
        <f aca="false">IF(G5219=1,IF(COUNTIFS(C$2:C5219,C5219,G$2:G5219,1)=1,COUNTIFS($C:$C,C5219,$G:$G,1)+ROW()/10000000,""),"")</f>
        <v/>
      </c>
      <c r="Q5219" s="0" t="str">
        <f aca="false">IF(K5219=1,IF(COUNTIFS(C$2:C5219,C5219,K$2:K5219,1)=1,1,0),"")</f>
        <v/>
      </c>
      <c r="R5219" s="0" t="str">
        <f aca="false">IF(M5219=1,IF(COUNTIFS(C$2:C5219,C5219,M$2:M5219,1)=1,1,0),"")</f>
        <v/>
      </c>
      <c r="S5219" s="0" t="str">
        <f aca="false">IF(L5219=1,IF(COUNTIFS(C$2:C5219,C5219,L$2:L5219,1)=1,1,0),"")</f>
        <v/>
      </c>
      <c r="T5219" s="38" t="str">
        <f aca="false">IF(N5219="","",N5219+ROW()/10000000)</f>
        <v/>
      </c>
      <c r="U5219" s="0" t="str">
        <f aca="false">IF(G5219=1,IF(B5219="",1,0),"")</f>
        <v/>
      </c>
    </row>
    <row r="5220" customFormat="false" ht="15" hidden="false" customHeight="false" outlineLevel="0" collapsed="false">
      <c r="A5220" s="35"/>
      <c r="B5220" s="35"/>
      <c r="G5220" s="0" t="str">
        <f aca="false">IF(A5220="","",IF(AND(A5220&gt;=Debut,A5220&lt;Fin),1,0))</f>
        <v/>
      </c>
      <c r="H5220" s="0" t="str">
        <f aca="false">IF(G5220=1,INT(ROUND((A5220-Debut)*86400,0)/600),"")</f>
        <v/>
      </c>
      <c r="I5220" s="0" t="str">
        <f aca="false">IF(G5220=1,INT(ROUND((A5220-Debut)*86400,0)/3600),"")</f>
        <v/>
      </c>
      <c r="J5220" s="0" t="str">
        <f aca="false">IF(OR(A5220="",B5220=""),"",ROUND((B5220-A5220)*86400,0))</f>
        <v/>
      </c>
      <c r="K5220" s="37" t="str">
        <f aca="false">IF(G5220=1,IF(COUNTIFS($C:$C,C5220,$G:$G,1,$A:$A,"&gt;="&amp;(A5220-FenetreInterm/86400),$A:$A,"&lt;="&amp;A5220)&gt;=NbInterm,1,0),"")</f>
        <v/>
      </c>
      <c r="L5220" s="37" t="str">
        <f aca="false">IF(G5220=1,IF(B5220="",0,IF(J5220&lt;SeuilFugitive,1,0)),"")</f>
        <v/>
      </c>
      <c r="M5220" s="37" t="str">
        <f aca="false">IF(G5220=1,IF(B5220="",IF((Fin-A5220)*24&gt;SeuilFigee,1,0),IF(J5220&gt;SeuilFigee*3600,1,0)),"")</f>
        <v/>
      </c>
      <c r="N5220" s="0" t="str">
        <f aca="false">IF(G5220=1,IF(COUNTIF(H$2:H5220,H5220)=1,COUNTIF($H:$H,H5220),""),"")</f>
        <v/>
      </c>
      <c r="O5220" s="0" t="str">
        <f aca="false">IF(G5220=1,IF(COUNTIF(I$2:I5220,I5220)=1,COUNTIF($I:$I,I5220),""),"")</f>
        <v/>
      </c>
      <c r="P5220" s="38" t="str">
        <f aca="false">IF(G5220=1,IF(COUNTIFS(C$2:C5220,C5220,G$2:G5220,1)=1,COUNTIFS($C:$C,C5220,$G:$G,1)+ROW()/10000000,""),"")</f>
        <v/>
      </c>
      <c r="Q5220" s="0" t="str">
        <f aca="false">IF(K5220=1,IF(COUNTIFS(C$2:C5220,C5220,K$2:K5220,1)=1,1,0),"")</f>
        <v/>
      </c>
      <c r="R5220" s="0" t="str">
        <f aca="false">IF(M5220=1,IF(COUNTIFS(C$2:C5220,C5220,M$2:M5220,1)=1,1,0),"")</f>
        <v/>
      </c>
      <c r="S5220" s="0" t="str">
        <f aca="false">IF(L5220=1,IF(COUNTIFS(C$2:C5220,C5220,L$2:L5220,1)=1,1,0),"")</f>
        <v/>
      </c>
      <c r="T5220" s="38" t="str">
        <f aca="false">IF(N5220="","",N5220+ROW()/10000000)</f>
        <v/>
      </c>
      <c r="U5220" s="0" t="str">
        <f aca="false">IF(G5220=1,IF(B5220="",1,0),"")</f>
        <v/>
      </c>
    </row>
    <row r="5221" customFormat="false" ht="15" hidden="false" customHeight="false" outlineLevel="0" collapsed="false">
      <c r="A5221" s="35"/>
      <c r="B5221" s="35"/>
      <c r="G5221" s="0" t="str">
        <f aca="false">IF(A5221="","",IF(AND(A5221&gt;=Debut,A5221&lt;Fin),1,0))</f>
        <v/>
      </c>
      <c r="H5221" s="0" t="str">
        <f aca="false">IF(G5221=1,INT(ROUND((A5221-Debut)*86400,0)/600),"")</f>
        <v/>
      </c>
      <c r="I5221" s="0" t="str">
        <f aca="false">IF(G5221=1,INT(ROUND((A5221-Debut)*86400,0)/3600),"")</f>
        <v/>
      </c>
      <c r="J5221" s="0" t="str">
        <f aca="false">IF(OR(A5221="",B5221=""),"",ROUND((B5221-A5221)*86400,0))</f>
        <v/>
      </c>
      <c r="K5221" s="37" t="str">
        <f aca="false">IF(G5221=1,IF(COUNTIFS($C:$C,C5221,$G:$G,1,$A:$A,"&gt;="&amp;(A5221-FenetreInterm/86400),$A:$A,"&lt;="&amp;A5221)&gt;=NbInterm,1,0),"")</f>
        <v/>
      </c>
      <c r="L5221" s="37" t="str">
        <f aca="false">IF(G5221=1,IF(B5221="",0,IF(J5221&lt;SeuilFugitive,1,0)),"")</f>
        <v/>
      </c>
      <c r="M5221" s="37" t="str">
        <f aca="false">IF(G5221=1,IF(B5221="",IF((Fin-A5221)*24&gt;SeuilFigee,1,0),IF(J5221&gt;SeuilFigee*3600,1,0)),"")</f>
        <v/>
      </c>
      <c r="N5221" s="0" t="str">
        <f aca="false">IF(G5221=1,IF(COUNTIF(H$2:H5221,H5221)=1,COUNTIF($H:$H,H5221),""),"")</f>
        <v/>
      </c>
      <c r="O5221" s="0" t="str">
        <f aca="false">IF(G5221=1,IF(COUNTIF(I$2:I5221,I5221)=1,COUNTIF($I:$I,I5221),""),"")</f>
        <v/>
      </c>
      <c r="P5221" s="38" t="str">
        <f aca="false">IF(G5221=1,IF(COUNTIFS(C$2:C5221,C5221,G$2:G5221,1)=1,COUNTIFS($C:$C,C5221,$G:$G,1)+ROW()/10000000,""),"")</f>
        <v/>
      </c>
      <c r="Q5221" s="0" t="str">
        <f aca="false">IF(K5221=1,IF(COUNTIFS(C$2:C5221,C5221,K$2:K5221,1)=1,1,0),"")</f>
        <v/>
      </c>
      <c r="R5221" s="0" t="str">
        <f aca="false">IF(M5221=1,IF(COUNTIFS(C$2:C5221,C5221,M$2:M5221,1)=1,1,0),"")</f>
        <v/>
      </c>
      <c r="S5221" s="0" t="str">
        <f aca="false">IF(L5221=1,IF(COUNTIFS(C$2:C5221,C5221,L$2:L5221,1)=1,1,0),"")</f>
        <v/>
      </c>
      <c r="T5221" s="38" t="str">
        <f aca="false">IF(N5221="","",N5221+ROW()/10000000)</f>
        <v/>
      </c>
      <c r="U5221" s="0" t="str">
        <f aca="false">IF(G5221=1,IF(B5221="",1,0),"")</f>
        <v/>
      </c>
    </row>
    <row r="5222" customFormat="false" ht="15" hidden="false" customHeight="false" outlineLevel="0" collapsed="false">
      <c r="A5222" s="35"/>
      <c r="B5222" s="35"/>
      <c r="G5222" s="0" t="str">
        <f aca="false">IF(A5222="","",IF(AND(A5222&gt;=Debut,A5222&lt;Fin),1,0))</f>
        <v/>
      </c>
      <c r="H5222" s="0" t="str">
        <f aca="false">IF(G5222=1,INT(ROUND((A5222-Debut)*86400,0)/600),"")</f>
        <v/>
      </c>
      <c r="I5222" s="0" t="str">
        <f aca="false">IF(G5222=1,INT(ROUND((A5222-Debut)*86400,0)/3600),"")</f>
        <v/>
      </c>
      <c r="J5222" s="0" t="str">
        <f aca="false">IF(OR(A5222="",B5222=""),"",ROUND((B5222-A5222)*86400,0))</f>
        <v/>
      </c>
      <c r="K5222" s="37" t="str">
        <f aca="false">IF(G5222=1,IF(COUNTIFS($C:$C,C5222,$G:$G,1,$A:$A,"&gt;="&amp;(A5222-FenetreInterm/86400),$A:$A,"&lt;="&amp;A5222)&gt;=NbInterm,1,0),"")</f>
        <v/>
      </c>
      <c r="L5222" s="37" t="str">
        <f aca="false">IF(G5222=1,IF(B5222="",0,IF(J5222&lt;SeuilFugitive,1,0)),"")</f>
        <v/>
      </c>
      <c r="M5222" s="37" t="str">
        <f aca="false">IF(G5222=1,IF(B5222="",IF((Fin-A5222)*24&gt;SeuilFigee,1,0),IF(J5222&gt;SeuilFigee*3600,1,0)),"")</f>
        <v/>
      </c>
      <c r="N5222" s="0" t="str">
        <f aca="false">IF(G5222=1,IF(COUNTIF(H$2:H5222,H5222)=1,COUNTIF($H:$H,H5222),""),"")</f>
        <v/>
      </c>
      <c r="O5222" s="0" t="str">
        <f aca="false">IF(G5222=1,IF(COUNTIF(I$2:I5222,I5222)=1,COUNTIF($I:$I,I5222),""),"")</f>
        <v/>
      </c>
      <c r="P5222" s="38" t="str">
        <f aca="false">IF(G5222=1,IF(COUNTIFS(C$2:C5222,C5222,G$2:G5222,1)=1,COUNTIFS($C:$C,C5222,$G:$G,1)+ROW()/10000000,""),"")</f>
        <v/>
      </c>
      <c r="Q5222" s="0" t="str">
        <f aca="false">IF(K5222=1,IF(COUNTIFS(C$2:C5222,C5222,K$2:K5222,1)=1,1,0),"")</f>
        <v/>
      </c>
      <c r="R5222" s="0" t="str">
        <f aca="false">IF(M5222=1,IF(COUNTIFS(C$2:C5222,C5222,M$2:M5222,1)=1,1,0),"")</f>
        <v/>
      </c>
      <c r="S5222" s="0" t="str">
        <f aca="false">IF(L5222=1,IF(COUNTIFS(C$2:C5222,C5222,L$2:L5222,1)=1,1,0),"")</f>
        <v/>
      </c>
      <c r="T5222" s="38" t="str">
        <f aca="false">IF(N5222="","",N5222+ROW()/10000000)</f>
        <v/>
      </c>
      <c r="U5222" s="0" t="str">
        <f aca="false">IF(G5222=1,IF(B5222="",1,0),"")</f>
        <v/>
      </c>
    </row>
    <row r="5223" customFormat="false" ht="15" hidden="false" customHeight="false" outlineLevel="0" collapsed="false">
      <c r="A5223" s="35"/>
      <c r="B5223" s="35"/>
      <c r="G5223" s="0" t="str">
        <f aca="false">IF(A5223="","",IF(AND(A5223&gt;=Debut,A5223&lt;Fin),1,0))</f>
        <v/>
      </c>
      <c r="H5223" s="0" t="str">
        <f aca="false">IF(G5223=1,INT(ROUND((A5223-Debut)*86400,0)/600),"")</f>
        <v/>
      </c>
      <c r="I5223" s="0" t="str">
        <f aca="false">IF(G5223=1,INT(ROUND((A5223-Debut)*86400,0)/3600),"")</f>
        <v/>
      </c>
      <c r="J5223" s="0" t="str">
        <f aca="false">IF(OR(A5223="",B5223=""),"",ROUND((B5223-A5223)*86400,0))</f>
        <v/>
      </c>
      <c r="K5223" s="37" t="str">
        <f aca="false">IF(G5223=1,IF(COUNTIFS($C:$C,C5223,$G:$G,1,$A:$A,"&gt;="&amp;(A5223-FenetreInterm/86400),$A:$A,"&lt;="&amp;A5223)&gt;=NbInterm,1,0),"")</f>
        <v/>
      </c>
      <c r="L5223" s="37" t="str">
        <f aca="false">IF(G5223=1,IF(B5223="",0,IF(J5223&lt;SeuilFugitive,1,0)),"")</f>
        <v/>
      </c>
      <c r="M5223" s="37" t="str">
        <f aca="false">IF(G5223=1,IF(B5223="",IF((Fin-A5223)*24&gt;SeuilFigee,1,0),IF(J5223&gt;SeuilFigee*3600,1,0)),"")</f>
        <v/>
      </c>
      <c r="N5223" s="0" t="str">
        <f aca="false">IF(G5223=1,IF(COUNTIF(H$2:H5223,H5223)=1,COUNTIF($H:$H,H5223),""),"")</f>
        <v/>
      </c>
      <c r="O5223" s="0" t="str">
        <f aca="false">IF(G5223=1,IF(COUNTIF(I$2:I5223,I5223)=1,COUNTIF($I:$I,I5223),""),"")</f>
        <v/>
      </c>
      <c r="P5223" s="38" t="str">
        <f aca="false">IF(G5223=1,IF(COUNTIFS(C$2:C5223,C5223,G$2:G5223,1)=1,COUNTIFS($C:$C,C5223,$G:$G,1)+ROW()/10000000,""),"")</f>
        <v/>
      </c>
      <c r="Q5223" s="0" t="str">
        <f aca="false">IF(K5223=1,IF(COUNTIFS(C$2:C5223,C5223,K$2:K5223,1)=1,1,0),"")</f>
        <v/>
      </c>
      <c r="R5223" s="0" t="str">
        <f aca="false">IF(M5223=1,IF(COUNTIFS(C$2:C5223,C5223,M$2:M5223,1)=1,1,0),"")</f>
        <v/>
      </c>
      <c r="S5223" s="0" t="str">
        <f aca="false">IF(L5223=1,IF(COUNTIFS(C$2:C5223,C5223,L$2:L5223,1)=1,1,0),"")</f>
        <v/>
      </c>
      <c r="T5223" s="38" t="str">
        <f aca="false">IF(N5223="","",N5223+ROW()/10000000)</f>
        <v/>
      </c>
      <c r="U5223" s="0" t="str">
        <f aca="false">IF(G5223=1,IF(B5223="",1,0),"")</f>
        <v/>
      </c>
    </row>
    <row r="5224" customFormat="false" ht="15" hidden="false" customHeight="false" outlineLevel="0" collapsed="false">
      <c r="A5224" s="35"/>
      <c r="B5224" s="35"/>
      <c r="G5224" s="0" t="str">
        <f aca="false">IF(A5224="","",IF(AND(A5224&gt;=Debut,A5224&lt;Fin),1,0))</f>
        <v/>
      </c>
      <c r="H5224" s="0" t="str">
        <f aca="false">IF(G5224=1,INT(ROUND((A5224-Debut)*86400,0)/600),"")</f>
        <v/>
      </c>
      <c r="I5224" s="0" t="str">
        <f aca="false">IF(G5224=1,INT(ROUND((A5224-Debut)*86400,0)/3600),"")</f>
        <v/>
      </c>
      <c r="J5224" s="0" t="str">
        <f aca="false">IF(OR(A5224="",B5224=""),"",ROUND((B5224-A5224)*86400,0))</f>
        <v/>
      </c>
      <c r="K5224" s="37" t="str">
        <f aca="false">IF(G5224=1,IF(COUNTIFS($C:$C,C5224,$G:$G,1,$A:$A,"&gt;="&amp;(A5224-FenetreInterm/86400),$A:$A,"&lt;="&amp;A5224)&gt;=NbInterm,1,0),"")</f>
        <v/>
      </c>
      <c r="L5224" s="37" t="str">
        <f aca="false">IF(G5224=1,IF(B5224="",0,IF(J5224&lt;SeuilFugitive,1,0)),"")</f>
        <v/>
      </c>
      <c r="M5224" s="37" t="str">
        <f aca="false">IF(G5224=1,IF(B5224="",IF((Fin-A5224)*24&gt;SeuilFigee,1,0),IF(J5224&gt;SeuilFigee*3600,1,0)),"")</f>
        <v/>
      </c>
      <c r="N5224" s="0" t="str">
        <f aca="false">IF(G5224=1,IF(COUNTIF(H$2:H5224,H5224)=1,COUNTIF($H:$H,H5224),""),"")</f>
        <v/>
      </c>
      <c r="O5224" s="0" t="str">
        <f aca="false">IF(G5224=1,IF(COUNTIF(I$2:I5224,I5224)=1,COUNTIF($I:$I,I5224),""),"")</f>
        <v/>
      </c>
      <c r="P5224" s="38" t="str">
        <f aca="false">IF(G5224=1,IF(COUNTIFS(C$2:C5224,C5224,G$2:G5224,1)=1,COUNTIFS($C:$C,C5224,$G:$G,1)+ROW()/10000000,""),"")</f>
        <v/>
      </c>
      <c r="Q5224" s="0" t="str">
        <f aca="false">IF(K5224=1,IF(COUNTIFS(C$2:C5224,C5224,K$2:K5224,1)=1,1,0),"")</f>
        <v/>
      </c>
      <c r="R5224" s="0" t="str">
        <f aca="false">IF(M5224=1,IF(COUNTIFS(C$2:C5224,C5224,M$2:M5224,1)=1,1,0),"")</f>
        <v/>
      </c>
      <c r="S5224" s="0" t="str">
        <f aca="false">IF(L5224=1,IF(COUNTIFS(C$2:C5224,C5224,L$2:L5224,1)=1,1,0),"")</f>
        <v/>
      </c>
      <c r="T5224" s="38" t="str">
        <f aca="false">IF(N5224="","",N5224+ROW()/10000000)</f>
        <v/>
      </c>
      <c r="U5224" s="0" t="str">
        <f aca="false">IF(G5224=1,IF(B5224="",1,0),"")</f>
        <v/>
      </c>
    </row>
    <row r="5225" customFormat="false" ht="15" hidden="false" customHeight="false" outlineLevel="0" collapsed="false">
      <c r="A5225" s="35"/>
      <c r="B5225" s="35"/>
      <c r="G5225" s="0" t="str">
        <f aca="false">IF(A5225="","",IF(AND(A5225&gt;=Debut,A5225&lt;Fin),1,0))</f>
        <v/>
      </c>
      <c r="H5225" s="0" t="str">
        <f aca="false">IF(G5225=1,INT(ROUND((A5225-Debut)*86400,0)/600),"")</f>
        <v/>
      </c>
      <c r="I5225" s="0" t="str">
        <f aca="false">IF(G5225=1,INT(ROUND((A5225-Debut)*86400,0)/3600),"")</f>
        <v/>
      </c>
      <c r="J5225" s="0" t="str">
        <f aca="false">IF(OR(A5225="",B5225=""),"",ROUND((B5225-A5225)*86400,0))</f>
        <v/>
      </c>
      <c r="K5225" s="37" t="str">
        <f aca="false">IF(G5225=1,IF(COUNTIFS($C:$C,C5225,$G:$G,1,$A:$A,"&gt;="&amp;(A5225-FenetreInterm/86400),$A:$A,"&lt;="&amp;A5225)&gt;=NbInterm,1,0),"")</f>
        <v/>
      </c>
      <c r="L5225" s="37" t="str">
        <f aca="false">IF(G5225=1,IF(B5225="",0,IF(J5225&lt;SeuilFugitive,1,0)),"")</f>
        <v/>
      </c>
      <c r="M5225" s="37" t="str">
        <f aca="false">IF(G5225=1,IF(B5225="",IF((Fin-A5225)*24&gt;SeuilFigee,1,0),IF(J5225&gt;SeuilFigee*3600,1,0)),"")</f>
        <v/>
      </c>
      <c r="N5225" s="0" t="str">
        <f aca="false">IF(G5225=1,IF(COUNTIF(H$2:H5225,H5225)=1,COUNTIF($H:$H,H5225),""),"")</f>
        <v/>
      </c>
      <c r="O5225" s="0" t="str">
        <f aca="false">IF(G5225=1,IF(COUNTIF(I$2:I5225,I5225)=1,COUNTIF($I:$I,I5225),""),"")</f>
        <v/>
      </c>
      <c r="P5225" s="38" t="str">
        <f aca="false">IF(G5225=1,IF(COUNTIFS(C$2:C5225,C5225,G$2:G5225,1)=1,COUNTIFS($C:$C,C5225,$G:$G,1)+ROW()/10000000,""),"")</f>
        <v/>
      </c>
      <c r="Q5225" s="0" t="str">
        <f aca="false">IF(K5225=1,IF(COUNTIFS(C$2:C5225,C5225,K$2:K5225,1)=1,1,0),"")</f>
        <v/>
      </c>
      <c r="R5225" s="0" t="str">
        <f aca="false">IF(M5225=1,IF(COUNTIFS(C$2:C5225,C5225,M$2:M5225,1)=1,1,0),"")</f>
        <v/>
      </c>
      <c r="S5225" s="0" t="str">
        <f aca="false">IF(L5225=1,IF(COUNTIFS(C$2:C5225,C5225,L$2:L5225,1)=1,1,0),"")</f>
        <v/>
      </c>
      <c r="T5225" s="38" t="str">
        <f aca="false">IF(N5225="","",N5225+ROW()/10000000)</f>
        <v/>
      </c>
      <c r="U5225" s="0" t="str">
        <f aca="false">IF(G5225=1,IF(B5225="",1,0),"")</f>
        <v/>
      </c>
    </row>
    <row r="5226" customFormat="false" ht="15" hidden="false" customHeight="false" outlineLevel="0" collapsed="false">
      <c r="A5226" s="35"/>
      <c r="B5226" s="35"/>
      <c r="G5226" s="0" t="str">
        <f aca="false">IF(A5226="","",IF(AND(A5226&gt;=Debut,A5226&lt;Fin),1,0))</f>
        <v/>
      </c>
      <c r="H5226" s="0" t="str">
        <f aca="false">IF(G5226=1,INT(ROUND((A5226-Debut)*86400,0)/600),"")</f>
        <v/>
      </c>
      <c r="I5226" s="0" t="str">
        <f aca="false">IF(G5226=1,INT(ROUND((A5226-Debut)*86400,0)/3600),"")</f>
        <v/>
      </c>
      <c r="J5226" s="0" t="str">
        <f aca="false">IF(OR(A5226="",B5226=""),"",ROUND((B5226-A5226)*86400,0))</f>
        <v/>
      </c>
      <c r="K5226" s="37" t="str">
        <f aca="false">IF(G5226=1,IF(COUNTIFS($C:$C,C5226,$G:$G,1,$A:$A,"&gt;="&amp;(A5226-FenetreInterm/86400),$A:$A,"&lt;="&amp;A5226)&gt;=NbInterm,1,0),"")</f>
        <v/>
      </c>
      <c r="L5226" s="37" t="str">
        <f aca="false">IF(G5226=1,IF(B5226="",0,IF(J5226&lt;SeuilFugitive,1,0)),"")</f>
        <v/>
      </c>
      <c r="M5226" s="37" t="str">
        <f aca="false">IF(G5226=1,IF(B5226="",IF((Fin-A5226)*24&gt;SeuilFigee,1,0),IF(J5226&gt;SeuilFigee*3600,1,0)),"")</f>
        <v/>
      </c>
      <c r="N5226" s="0" t="str">
        <f aca="false">IF(G5226=1,IF(COUNTIF(H$2:H5226,H5226)=1,COUNTIF($H:$H,H5226),""),"")</f>
        <v/>
      </c>
      <c r="O5226" s="0" t="str">
        <f aca="false">IF(G5226=1,IF(COUNTIF(I$2:I5226,I5226)=1,COUNTIF($I:$I,I5226),""),"")</f>
        <v/>
      </c>
      <c r="P5226" s="38" t="str">
        <f aca="false">IF(G5226=1,IF(COUNTIFS(C$2:C5226,C5226,G$2:G5226,1)=1,COUNTIFS($C:$C,C5226,$G:$G,1)+ROW()/10000000,""),"")</f>
        <v/>
      </c>
      <c r="Q5226" s="0" t="str">
        <f aca="false">IF(K5226=1,IF(COUNTIFS(C$2:C5226,C5226,K$2:K5226,1)=1,1,0),"")</f>
        <v/>
      </c>
      <c r="R5226" s="0" t="str">
        <f aca="false">IF(M5226=1,IF(COUNTIFS(C$2:C5226,C5226,M$2:M5226,1)=1,1,0),"")</f>
        <v/>
      </c>
      <c r="S5226" s="0" t="str">
        <f aca="false">IF(L5226=1,IF(COUNTIFS(C$2:C5226,C5226,L$2:L5226,1)=1,1,0),"")</f>
        <v/>
      </c>
      <c r="T5226" s="38" t="str">
        <f aca="false">IF(N5226="","",N5226+ROW()/10000000)</f>
        <v/>
      </c>
      <c r="U5226" s="0" t="str">
        <f aca="false">IF(G5226=1,IF(B5226="",1,0),"")</f>
        <v/>
      </c>
    </row>
    <row r="5227" customFormat="false" ht="15" hidden="false" customHeight="false" outlineLevel="0" collapsed="false">
      <c r="A5227" s="35"/>
      <c r="B5227" s="35"/>
      <c r="G5227" s="0" t="str">
        <f aca="false">IF(A5227="","",IF(AND(A5227&gt;=Debut,A5227&lt;Fin),1,0))</f>
        <v/>
      </c>
      <c r="H5227" s="0" t="str">
        <f aca="false">IF(G5227=1,INT(ROUND((A5227-Debut)*86400,0)/600),"")</f>
        <v/>
      </c>
      <c r="I5227" s="0" t="str">
        <f aca="false">IF(G5227=1,INT(ROUND((A5227-Debut)*86400,0)/3600),"")</f>
        <v/>
      </c>
      <c r="J5227" s="0" t="str">
        <f aca="false">IF(OR(A5227="",B5227=""),"",ROUND((B5227-A5227)*86400,0))</f>
        <v/>
      </c>
      <c r="K5227" s="37" t="str">
        <f aca="false">IF(G5227=1,IF(COUNTIFS($C:$C,C5227,$G:$G,1,$A:$A,"&gt;="&amp;(A5227-FenetreInterm/86400),$A:$A,"&lt;="&amp;A5227)&gt;=NbInterm,1,0),"")</f>
        <v/>
      </c>
      <c r="L5227" s="37" t="str">
        <f aca="false">IF(G5227=1,IF(B5227="",0,IF(J5227&lt;SeuilFugitive,1,0)),"")</f>
        <v/>
      </c>
      <c r="M5227" s="37" t="str">
        <f aca="false">IF(G5227=1,IF(B5227="",IF((Fin-A5227)*24&gt;SeuilFigee,1,0),IF(J5227&gt;SeuilFigee*3600,1,0)),"")</f>
        <v/>
      </c>
      <c r="N5227" s="0" t="str">
        <f aca="false">IF(G5227=1,IF(COUNTIF(H$2:H5227,H5227)=1,COUNTIF($H:$H,H5227),""),"")</f>
        <v/>
      </c>
      <c r="O5227" s="0" t="str">
        <f aca="false">IF(G5227=1,IF(COUNTIF(I$2:I5227,I5227)=1,COUNTIF($I:$I,I5227),""),"")</f>
        <v/>
      </c>
      <c r="P5227" s="38" t="str">
        <f aca="false">IF(G5227=1,IF(COUNTIFS(C$2:C5227,C5227,G$2:G5227,1)=1,COUNTIFS($C:$C,C5227,$G:$G,1)+ROW()/10000000,""),"")</f>
        <v/>
      </c>
      <c r="Q5227" s="0" t="str">
        <f aca="false">IF(K5227=1,IF(COUNTIFS(C$2:C5227,C5227,K$2:K5227,1)=1,1,0),"")</f>
        <v/>
      </c>
      <c r="R5227" s="0" t="str">
        <f aca="false">IF(M5227=1,IF(COUNTIFS(C$2:C5227,C5227,M$2:M5227,1)=1,1,0),"")</f>
        <v/>
      </c>
      <c r="S5227" s="0" t="str">
        <f aca="false">IF(L5227=1,IF(COUNTIFS(C$2:C5227,C5227,L$2:L5227,1)=1,1,0),"")</f>
        <v/>
      </c>
      <c r="T5227" s="38" t="str">
        <f aca="false">IF(N5227="","",N5227+ROW()/10000000)</f>
        <v/>
      </c>
      <c r="U5227" s="0" t="str">
        <f aca="false">IF(G5227=1,IF(B5227="",1,0),"")</f>
        <v/>
      </c>
    </row>
    <row r="5228" customFormat="false" ht="15" hidden="false" customHeight="false" outlineLevel="0" collapsed="false">
      <c r="A5228" s="35"/>
      <c r="B5228" s="35"/>
      <c r="G5228" s="0" t="str">
        <f aca="false">IF(A5228="","",IF(AND(A5228&gt;=Debut,A5228&lt;Fin),1,0))</f>
        <v/>
      </c>
      <c r="H5228" s="0" t="str">
        <f aca="false">IF(G5228=1,INT(ROUND((A5228-Debut)*86400,0)/600),"")</f>
        <v/>
      </c>
      <c r="I5228" s="0" t="str">
        <f aca="false">IF(G5228=1,INT(ROUND((A5228-Debut)*86400,0)/3600),"")</f>
        <v/>
      </c>
      <c r="J5228" s="0" t="str">
        <f aca="false">IF(OR(A5228="",B5228=""),"",ROUND((B5228-A5228)*86400,0))</f>
        <v/>
      </c>
      <c r="K5228" s="37" t="str">
        <f aca="false">IF(G5228=1,IF(COUNTIFS($C:$C,C5228,$G:$G,1,$A:$A,"&gt;="&amp;(A5228-FenetreInterm/86400),$A:$A,"&lt;="&amp;A5228)&gt;=NbInterm,1,0),"")</f>
        <v/>
      </c>
      <c r="L5228" s="37" t="str">
        <f aca="false">IF(G5228=1,IF(B5228="",0,IF(J5228&lt;SeuilFugitive,1,0)),"")</f>
        <v/>
      </c>
      <c r="M5228" s="37" t="str">
        <f aca="false">IF(G5228=1,IF(B5228="",IF((Fin-A5228)*24&gt;SeuilFigee,1,0),IF(J5228&gt;SeuilFigee*3600,1,0)),"")</f>
        <v/>
      </c>
      <c r="N5228" s="0" t="str">
        <f aca="false">IF(G5228=1,IF(COUNTIF(H$2:H5228,H5228)=1,COUNTIF($H:$H,H5228),""),"")</f>
        <v/>
      </c>
      <c r="O5228" s="0" t="str">
        <f aca="false">IF(G5228=1,IF(COUNTIF(I$2:I5228,I5228)=1,COUNTIF($I:$I,I5228),""),"")</f>
        <v/>
      </c>
      <c r="P5228" s="38" t="str">
        <f aca="false">IF(G5228=1,IF(COUNTIFS(C$2:C5228,C5228,G$2:G5228,1)=1,COUNTIFS($C:$C,C5228,$G:$G,1)+ROW()/10000000,""),"")</f>
        <v/>
      </c>
      <c r="Q5228" s="0" t="str">
        <f aca="false">IF(K5228=1,IF(COUNTIFS(C$2:C5228,C5228,K$2:K5228,1)=1,1,0),"")</f>
        <v/>
      </c>
      <c r="R5228" s="0" t="str">
        <f aca="false">IF(M5228=1,IF(COUNTIFS(C$2:C5228,C5228,M$2:M5228,1)=1,1,0),"")</f>
        <v/>
      </c>
      <c r="S5228" s="0" t="str">
        <f aca="false">IF(L5228=1,IF(COUNTIFS(C$2:C5228,C5228,L$2:L5228,1)=1,1,0),"")</f>
        <v/>
      </c>
      <c r="T5228" s="38" t="str">
        <f aca="false">IF(N5228="","",N5228+ROW()/10000000)</f>
        <v/>
      </c>
      <c r="U5228" s="0" t="str">
        <f aca="false">IF(G5228=1,IF(B5228="",1,0),"")</f>
        <v/>
      </c>
    </row>
    <row r="5229" customFormat="false" ht="15" hidden="false" customHeight="false" outlineLevel="0" collapsed="false">
      <c r="A5229" s="35"/>
      <c r="B5229" s="35"/>
      <c r="G5229" s="0" t="str">
        <f aca="false">IF(A5229="","",IF(AND(A5229&gt;=Debut,A5229&lt;Fin),1,0))</f>
        <v/>
      </c>
      <c r="H5229" s="0" t="str">
        <f aca="false">IF(G5229=1,INT(ROUND((A5229-Debut)*86400,0)/600),"")</f>
        <v/>
      </c>
      <c r="I5229" s="0" t="str">
        <f aca="false">IF(G5229=1,INT(ROUND((A5229-Debut)*86400,0)/3600),"")</f>
        <v/>
      </c>
      <c r="J5229" s="0" t="str">
        <f aca="false">IF(OR(A5229="",B5229=""),"",ROUND((B5229-A5229)*86400,0))</f>
        <v/>
      </c>
      <c r="K5229" s="37" t="str">
        <f aca="false">IF(G5229=1,IF(COUNTIFS($C:$C,C5229,$G:$G,1,$A:$A,"&gt;="&amp;(A5229-FenetreInterm/86400),$A:$A,"&lt;="&amp;A5229)&gt;=NbInterm,1,0),"")</f>
        <v/>
      </c>
      <c r="L5229" s="37" t="str">
        <f aca="false">IF(G5229=1,IF(B5229="",0,IF(J5229&lt;SeuilFugitive,1,0)),"")</f>
        <v/>
      </c>
      <c r="M5229" s="37" t="str">
        <f aca="false">IF(G5229=1,IF(B5229="",IF((Fin-A5229)*24&gt;SeuilFigee,1,0),IF(J5229&gt;SeuilFigee*3600,1,0)),"")</f>
        <v/>
      </c>
      <c r="N5229" s="0" t="str">
        <f aca="false">IF(G5229=1,IF(COUNTIF(H$2:H5229,H5229)=1,COUNTIF($H:$H,H5229),""),"")</f>
        <v/>
      </c>
      <c r="O5229" s="0" t="str">
        <f aca="false">IF(G5229=1,IF(COUNTIF(I$2:I5229,I5229)=1,COUNTIF($I:$I,I5229),""),"")</f>
        <v/>
      </c>
      <c r="P5229" s="38" t="str">
        <f aca="false">IF(G5229=1,IF(COUNTIFS(C$2:C5229,C5229,G$2:G5229,1)=1,COUNTIFS($C:$C,C5229,$G:$G,1)+ROW()/10000000,""),"")</f>
        <v/>
      </c>
      <c r="Q5229" s="0" t="str">
        <f aca="false">IF(K5229=1,IF(COUNTIFS(C$2:C5229,C5229,K$2:K5229,1)=1,1,0),"")</f>
        <v/>
      </c>
      <c r="R5229" s="0" t="str">
        <f aca="false">IF(M5229=1,IF(COUNTIFS(C$2:C5229,C5229,M$2:M5229,1)=1,1,0),"")</f>
        <v/>
      </c>
      <c r="S5229" s="0" t="str">
        <f aca="false">IF(L5229=1,IF(COUNTIFS(C$2:C5229,C5229,L$2:L5229,1)=1,1,0),"")</f>
        <v/>
      </c>
      <c r="T5229" s="38" t="str">
        <f aca="false">IF(N5229="","",N5229+ROW()/10000000)</f>
        <v/>
      </c>
      <c r="U5229" s="0" t="str">
        <f aca="false">IF(G5229=1,IF(B5229="",1,0),"")</f>
        <v/>
      </c>
    </row>
    <row r="5230" customFormat="false" ht="15" hidden="false" customHeight="false" outlineLevel="0" collapsed="false">
      <c r="A5230" s="35"/>
      <c r="B5230" s="35"/>
      <c r="G5230" s="0" t="str">
        <f aca="false">IF(A5230="","",IF(AND(A5230&gt;=Debut,A5230&lt;Fin),1,0))</f>
        <v/>
      </c>
      <c r="H5230" s="0" t="str">
        <f aca="false">IF(G5230=1,INT(ROUND((A5230-Debut)*86400,0)/600),"")</f>
        <v/>
      </c>
      <c r="I5230" s="0" t="str">
        <f aca="false">IF(G5230=1,INT(ROUND((A5230-Debut)*86400,0)/3600),"")</f>
        <v/>
      </c>
      <c r="J5230" s="0" t="str">
        <f aca="false">IF(OR(A5230="",B5230=""),"",ROUND((B5230-A5230)*86400,0))</f>
        <v/>
      </c>
      <c r="K5230" s="37" t="str">
        <f aca="false">IF(G5230=1,IF(COUNTIFS($C:$C,C5230,$G:$G,1,$A:$A,"&gt;="&amp;(A5230-FenetreInterm/86400),$A:$A,"&lt;="&amp;A5230)&gt;=NbInterm,1,0),"")</f>
        <v/>
      </c>
      <c r="L5230" s="37" t="str">
        <f aca="false">IF(G5230=1,IF(B5230="",0,IF(J5230&lt;SeuilFugitive,1,0)),"")</f>
        <v/>
      </c>
      <c r="M5230" s="37" t="str">
        <f aca="false">IF(G5230=1,IF(B5230="",IF((Fin-A5230)*24&gt;SeuilFigee,1,0),IF(J5230&gt;SeuilFigee*3600,1,0)),"")</f>
        <v/>
      </c>
      <c r="N5230" s="0" t="str">
        <f aca="false">IF(G5230=1,IF(COUNTIF(H$2:H5230,H5230)=1,COUNTIF($H:$H,H5230),""),"")</f>
        <v/>
      </c>
      <c r="O5230" s="0" t="str">
        <f aca="false">IF(G5230=1,IF(COUNTIF(I$2:I5230,I5230)=1,COUNTIF($I:$I,I5230),""),"")</f>
        <v/>
      </c>
      <c r="P5230" s="38" t="str">
        <f aca="false">IF(G5230=1,IF(COUNTIFS(C$2:C5230,C5230,G$2:G5230,1)=1,COUNTIFS($C:$C,C5230,$G:$G,1)+ROW()/10000000,""),"")</f>
        <v/>
      </c>
      <c r="Q5230" s="0" t="str">
        <f aca="false">IF(K5230=1,IF(COUNTIFS(C$2:C5230,C5230,K$2:K5230,1)=1,1,0),"")</f>
        <v/>
      </c>
      <c r="R5230" s="0" t="str">
        <f aca="false">IF(M5230=1,IF(COUNTIFS(C$2:C5230,C5230,M$2:M5230,1)=1,1,0),"")</f>
        <v/>
      </c>
      <c r="S5230" s="0" t="str">
        <f aca="false">IF(L5230=1,IF(COUNTIFS(C$2:C5230,C5230,L$2:L5230,1)=1,1,0),"")</f>
        <v/>
      </c>
      <c r="T5230" s="38" t="str">
        <f aca="false">IF(N5230="","",N5230+ROW()/10000000)</f>
        <v/>
      </c>
      <c r="U5230" s="0" t="str">
        <f aca="false">IF(G5230=1,IF(B5230="",1,0),"")</f>
        <v/>
      </c>
    </row>
    <row r="5231" customFormat="false" ht="15" hidden="false" customHeight="false" outlineLevel="0" collapsed="false">
      <c r="A5231" s="35"/>
      <c r="B5231" s="35"/>
      <c r="G5231" s="0" t="str">
        <f aca="false">IF(A5231="","",IF(AND(A5231&gt;=Debut,A5231&lt;Fin),1,0))</f>
        <v/>
      </c>
      <c r="H5231" s="0" t="str">
        <f aca="false">IF(G5231=1,INT(ROUND((A5231-Debut)*86400,0)/600),"")</f>
        <v/>
      </c>
      <c r="I5231" s="0" t="str">
        <f aca="false">IF(G5231=1,INT(ROUND((A5231-Debut)*86400,0)/3600),"")</f>
        <v/>
      </c>
      <c r="J5231" s="0" t="str">
        <f aca="false">IF(OR(A5231="",B5231=""),"",ROUND((B5231-A5231)*86400,0))</f>
        <v/>
      </c>
      <c r="K5231" s="37" t="str">
        <f aca="false">IF(G5231=1,IF(COUNTIFS($C:$C,C5231,$G:$G,1,$A:$A,"&gt;="&amp;(A5231-FenetreInterm/86400),$A:$A,"&lt;="&amp;A5231)&gt;=NbInterm,1,0),"")</f>
        <v/>
      </c>
      <c r="L5231" s="37" t="str">
        <f aca="false">IF(G5231=1,IF(B5231="",0,IF(J5231&lt;SeuilFugitive,1,0)),"")</f>
        <v/>
      </c>
      <c r="M5231" s="37" t="str">
        <f aca="false">IF(G5231=1,IF(B5231="",IF((Fin-A5231)*24&gt;SeuilFigee,1,0),IF(J5231&gt;SeuilFigee*3600,1,0)),"")</f>
        <v/>
      </c>
      <c r="N5231" s="0" t="str">
        <f aca="false">IF(G5231=1,IF(COUNTIF(H$2:H5231,H5231)=1,COUNTIF($H:$H,H5231),""),"")</f>
        <v/>
      </c>
      <c r="O5231" s="0" t="str">
        <f aca="false">IF(G5231=1,IF(COUNTIF(I$2:I5231,I5231)=1,COUNTIF($I:$I,I5231),""),"")</f>
        <v/>
      </c>
      <c r="P5231" s="38" t="str">
        <f aca="false">IF(G5231=1,IF(COUNTIFS(C$2:C5231,C5231,G$2:G5231,1)=1,COUNTIFS($C:$C,C5231,$G:$G,1)+ROW()/10000000,""),"")</f>
        <v/>
      </c>
      <c r="Q5231" s="0" t="str">
        <f aca="false">IF(K5231=1,IF(COUNTIFS(C$2:C5231,C5231,K$2:K5231,1)=1,1,0),"")</f>
        <v/>
      </c>
      <c r="R5231" s="0" t="str">
        <f aca="false">IF(M5231=1,IF(COUNTIFS(C$2:C5231,C5231,M$2:M5231,1)=1,1,0),"")</f>
        <v/>
      </c>
      <c r="S5231" s="0" t="str">
        <f aca="false">IF(L5231=1,IF(COUNTIFS(C$2:C5231,C5231,L$2:L5231,1)=1,1,0),"")</f>
        <v/>
      </c>
      <c r="T5231" s="38" t="str">
        <f aca="false">IF(N5231="","",N5231+ROW()/10000000)</f>
        <v/>
      </c>
      <c r="U5231" s="0" t="str">
        <f aca="false">IF(G5231=1,IF(B5231="",1,0),"")</f>
        <v/>
      </c>
    </row>
    <row r="5232" customFormat="false" ht="15" hidden="false" customHeight="false" outlineLevel="0" collapsed="false">
      <c r="A5232" s="35"/>
      <c r="B5232" s="35"/>
      <c r="G5232" s="0" t="str">
        <f aca="false">IF(A5232="","",IF(AND(A5232&gt;=Debut,A5232&lt;Fin),1,0))</f>
        <v/>
      </c>
      <c r="H5232" s="0" t="str">
        <f aca="false">IF(G5232=1,INT(ROUND((A5232-Debut)*86400,0)/600),"")</f>
        <v/>
      </c>
      <c r="I5232" s="0" t="str">
        <f aca="false">IF(G5232=1,INT(ROUND((A5232-Debut)*86400,0)/3600),"")</f>
        <v/>
      </c>
      <c r="J5232" s="0" t="str">
        <f aca="false">IF(OR(A5232="",B5232=""),"",ROUND((B5232-A5232)*86400,0))</f>
        <v/>
      </c>
      <c r="K5232" s="37" t="str">
        <f aca="false">IF(G5232=1,IF(COUNTIFS($C:$C,C5232,$G:$G,1,$A:$A,"&gt;="&amp;(A5232-FenetreInterm/86400),$A:$A,"&lt;="&amp;A5232)&gt;=NbInterm,1,0),"")</f>
        <v/>
      </c>
      <c r="L5232" s="37" t="str">
        <f aca="false">IF(G5232=1,IF(B5232="",0,IF(J5232&lt;SeuilFugitive,1,0)),"")</f>
        <v/>
      </c>
      <c r="M5232" s="37" t="str">
        <f aca="false">IF(G5232=1,IF(B5232="",IF((Fin-A5232)*24&gt;SeuilFigee,1,0),IF(J5232&gt;SeuilFigee*3600,1,0)),"")</f>
        <v/>
      </c>
      <c r="N5232" s="0" t="str">
        <f aca="false">IF(G5232=1,IF(COUNTIF(H$2:H5232,H5232)=1,COUNTIF($H:$H,H5232),""),"")</f>
        <v/>
      </c>
      <c r="O5232" s="0" t="str">
        <f aca="false">IF(G5232=1,IF(COUNTIF(I$2:I5232,I5232)=1,COUNTIF($I:$I,I5232),""),"")</f>
        <v/>
      </c>
      <c r="P5232" s="38" t="str">
        <f aca="false">IF(G5232=1,IF(COUNTIFS(C$2:C5232,C5232,G$2:G5232,1)=1,COUNTIFS($C:$C,C5232,$G:$G,1)+ROW()/10000000,""),"")</f>
        <v/>
      </c>
      <c r="Q5232" s="0" t="str">
        <f aca="false">IF(K5232=1,IF(COUNTIFS(C$2:C5232,C5232,K$2:K5232,1)=1,1,0),"")</f>
        <v/>
      </c>
      <c r="R5232" s="0" t="str">
        <f aca="false">IF(M5232=1,IF(COUNTIFS(C$2:C5232,C5232,M$2:M5232,1)=1,1,0),"")</f>
        <v/>
      </c>
      <c r="S5232" s="0" t="str">
        <f aca="false">IF(L5232=1,IF(COUNTIFS(C$2:C5232,C5232,L$2:L5232,1)=1,1,0),"")</f>
        <v/>
      </c>
      <c r="T5232" s="38" t="str">
        <f aca="false">IF(N5232="","",N5232+ROW()/10000000)</f>
        <v/>
      </c>
      <c r="U5232" s="0" t="str">
        <f aca="false">IF(G5232=1,IF(B5232="",1,0),"")</f>
        <v/>
      </c>
    </row>
    <row r="5233" customFormat="false" ht="15" hidden="false" customHeight="false" outlineLevel="0" collapsed="false">
      <c r="A5233" s="35"/>
      <c r="B5233" s="35"/>
      <c r="G5233" s="0" t="str">
        <f aca="false">IF(A5233="","",IF(AND(A5233&gt;=Debut,A5233&lt;Fin),1,0))</f>
        <v/>
      </c>
      <c r="H5233" s="0" t="str">
        <f aca="false">IF(G5233=1,INT(ROUND((A5233-Debut)*86400,0)/600),"")</f>
        <v/>
      </c>
      <c r="I5233" s="0" t="str">
        <f aca="false">IF(G5233=1,INT(ROUND((A5233-Debut)*86400,0)/3600),"")</f>
        <v/>
      </c>
      <c r="J5233" s="0" t="str">
        <f aca="false">IF(OR(A5233="",B5233=""),"",ROUND((B5233-A5233)*86400,0))</f>
        <v/>
      </c>
      <c r="K5233" s="37" t="str">
        <f aca="false">IF(G5233=1,IF(COUNTIFS($C:$C,C5233,$G:$G,1,$A:$A,"&gt;="&amp;(A5233-FenetreInterm/86400),$A:$A,"&lt;="&amp;A5233)&gt;=NbInterm,1,0),"")</f>
        <v/>
      </c>
      <c r="L5233" s="37" t="str">
        <f aca="false">IF(G5233=1,IF(B5233="",0,IF(J5233&lt;SeuilFugitive,1,0)),"")</f>
        <v/>
      </c>
      <c r="M5233" s="37" t="str">
        <f aca="false">IF(G5233=1,IF(B5233="",IF((Fin-A5233)*24&gt;SeuilFigee,1,0),IF(J5233&gt;SeuilFigee*3600,1,0)),"")</f>
        <v/>
      </c>
      <c r="N5233" s="0" t="str">
        <f aca="false">IF(G5233=1,IF(COUNTIF(H$2:H5233,H5233)=1,COUNTIF($H:$H,H5233),""),"")</f>
        <v/>
      </c>
      <c r="O5233" s="0" t="str">
        <f aca="false">IF(G5233=1,IF(COUNTIF(I$2:I5233,I5233)=1,COUNTIF($I:$I,I5233),""),"")</f>
        <v/>
      </c>
      <c r="P5233" s="38" t="str">
        <f aca="false">IF(G5233=1,IF(COUNTIFS(C$2:C5233,C5233,G$2:G5233,1)=1,COUNTIFS($C:$C,C5233,$G:$G,1)+ROW()/10000000,""),"")</f>
        <v/>
      </c>
      <c r="Q5233" s="0" t="str">
        <f aca="false">IF(K5233=1,IF(COUNTIFS(C$2:C5233,C5233,K$2:K5233,1)=1,1,0),"")</f>
        <v/>
      </c>
      <c r="R5233" s="0" t="str">
        <f aca="false">IF(M5233=1,IF(COUNTIFS(C$2:C5233,C5233,M$2:M5233,1)=1,1,0),"")</f>
        <v/>
      </c>
      <c r="S5233" s="0" t="str">
        <f aca="false">IF(L5233=1,IF(COUNTIFS(C$2:C5233,C5233,L$2:L5233,1)=1,1,0),"")</f>
        <v/>
      </c>
      <c r="T5233" s="38" t="str">
        <f aca="false">IF(N5233="","",N5233+ROW()/10000000)</f>
        <v/>
      </c>
      <c r="U5233" s="0" t="str">
        <f aca="false">IF(G5233=1,IF(B5233="",1,0),"")</f>
        <v/>
      </c>
    </row>
    <row r="5234" customFormat="false" ht="15" hidden="false" customHeight="false" outlineLevel="0" collapsed="false">
      <c r="A5234" s="35"/>
      <c r="B5234" s="35"/>
      <c r="G5234" s="0" t="str">
        <f aca="false">IF(A5234="","",IF(AND(A5234&gt;=Debut,A5234&lt;Fin),1,0))</f>
        <v/>
      </c>
      <c r="H5234" s="0" t="str">
        <f aca="false">IF(G5234=1,INT(ROUND((A5234-Debut)*86400,0)/600),"")</f>
        <v/>
      </c>
      <c r="I5234" s="0" t="str">
        <f aca="false">IF(G5234=1,INT(ROUND((A5234-Debut)*86400,0)/3600),"")</f>
        <v/>
      </c>
      <c r="J5234" s="0" t="str">
        <f aca="false">IF(OR(A5234="",B5234=""),"",ROUND((B5234-A5234)*86400,0))</f>
        <v/>
      </c>
      <c r="K5234" s="37" t="str">
        <f aca="false">IF(G5234=1,IF(COUNTIFS($C:$C,C5234,$G:$G,1,$A:$A,"&gt;="&amp;(A5234-FenetreInterm/86400),$A:$A,"&lt;="&amp;A5234)&gt;=NbInterm,1,0),"")</f>
        <v/>
      </c>
      <c r="L5234" s="37" t="str">
        <f aca="false">IF(G5234=1,IF(B5234="",0,IF(J5234&lt;SeuilFugitive,1,0)),"")</f>
        <v/>
      </c>
      <c r="M5234" s="37" t="str">
        <f aca="false">IF(G5234=1,IF(B5234="",IF((Fin-A5234)*24&gt;SeuilFigee,1,0),IF(J5234&gt;SeuilFigee*3600,1,0)),"")</f>
        <v/>
      </c>
      <c r="N5234" s="0" t="str">
        <f aca="false">IF(G5234=1,IF(COUNTIF(H$2:H5234,H5234)=1,COUNTIF($H:$H,H5234),""),"")</f>
        <v/>
      </c>
      <c r="O5234" s="0" t="str">
        <f aca="false">IF(G5234=1,IF(COUNTIF(I$2:I5234,I5234)=1,COUNTIF($I:$I,I5234),""),"")</f>
        <v/>
      </c>
      <c r="P5234" s="38" t="str">
        <f aca="false">IF(G5234=1,IF(COUNTIFS(C$2:C5234,C5234,G$2:G5234,1)=1,COUNTIFS($C:$C,C5234,$G:$G,1)+ROW()/10000000,""),"")</f>
        <v/>
      </c>
      <c r="Q5234" s="0" t="str">
        <f aca="false">IF(K5234=1,IF(COUNTIFS(C$2:C5234,C5234,K$2:K5234,1)=1,1,0),"")</f>
        <v/>
      </c>
      <c r="R5234" s="0" t="str">
        <f aca="false">IF(M5234=1,IF(COUNTIFS(C$2:C5234,C5234,M$2:M5234,1)=1,1,0),"")</f>
        <v/>
      </c>
      <c r="S5234" s="0" t="str">
        <f aca="false">IF(L5234=1,IF(COUNTIFS(C$2:C5234,C5234,L$2:L5234,1)=1,1,0),"")</f>
        <v/>
      </c>
      <c r="T5234" s="38" t="str">
        <f aca="false">IF(N5234="","",N5234+ROW()/10000000)</f>
        <v/>
      </c>
      <c r="U5234" s="0" t="str">
        <f aca="false">IF(G5234=1,IF(B5234="",1,0),"")</f>
        <v/>
      </c>
    </row>
    <row r="5235" customFormat="false" ht="15" hidden="false" customHeight="false" outlineLevel="0" collapsed="false">
      <c r="A5235" s="35"/>
      <c r="B5235" s="35"/>
      <c r="G5235" s="0" t="str">
        <f aca="false">IF(A5235="","",IF(AND(A5235&gt;=Debut,A5235&lt;Fin),1,0))</f>
        <v/>
      </c>
      <c r="H5235" s="0" t="str">
        <f aca="false">IF(G5235=1,INT(ROUND((A5235-Debut)*86400,0)/600),"")</f>
        <v/>
      </c>
      <c r="I5235" s="0" t="str">
        <f aca="false">IF(G5235=1,INT(ROUND((A5235-Debut)*86400,0)/3600),"")</f>
        <v/>
      </c>
      <c r="J5235" s="0" t="str">
        <f aca="false">IF(OR(A5235="",B5235=""),"",ROUND((B5235-A5235)*86400,0))</f>
        <v/>
      </c>
      <c r="K5235" s="37" t="str">
        <f aca="false">IF(G5235=1,IF(COUNTIFS($C:$C,C5235,$G:$G,1,$A:$A,"&gt;="&amp;(A5235-FenetreInterm/86400),$A:$A,"&lt;="&amp;A5235)&gt;=NbInterm,1,0),"")</f>
        <v/>
      </c>
      <c r="L5235" s="37" t="str">
        <f aca="false">IF(G5235=1,IF(B5235="",0,IF(J5235&lt;SeuilFugitive,1,0)),"")</f>
        <v/>
      </c>
      <c r="M5235" s="37" t="str">
        <f aca="false">IF(G5235=1,IF(B5235="",IF((Fin-A5235)*24&gt;SeuilFigee,1,0),IF(J5235&gt;SeuilFigee*3600,1,0)),"")</f>
        <v/>
      </c>
      <c r="N5235" s="0" t="str">
        <f aca="false">IF(G5235=1,IF(COUNTIF(H$2:H5235,H5235)=1,COUNTIF($H:$H,H5235),""),"")</f>
        <v/>
      </c>
      <c r="O5235" s="0" t="str">
        <f aca="false">IF(G5235=1,IF(COUNTIF(I$2:I5235,I5235)=1,COUNTIF($I:$I,I5235),""),"")</f>
        <v/>
      </c>
      <c r="P5235" s="38" t="str">
        <f aca="false">IF(G5235=1,IF(COUNTIFS(C$2:C5235,C5235,G$2:G5235,1)=1,COUNTIFS($C:$C,C5235,$G:$G,1)+ROW()/10000000,""),"")</f>
        <v/>
      </c>
      <c r="Q5235" s="0" t="str">
        <f aca="false">IF(K5235=1,IF(COUNTIFS(C$2:C5235,C5235,K$2:K5235,1)=1,1,0),"")</f>
        <v/>
      </c>
      <c r="R5235" s="0" t="str">
        <f aca="false">IF(M5235=1,IF(COUNTIFS(C$2:C5235,C5235,M$2:M5235,1)=1,1,0),"")</f>
        <v/>
      </c>
      <c r="S5235" s="0" t="str">
        <f aca="false">IF(L5235=1,IF(COUNTIFS(C$2:C5235,C5235,L$2:L5235,1)=1,1,0),"")</f>
        <v/>
      </c>
      <c r="T5235" s="38" t="str">
        <f aca="false">IF(N5235="","",N5235+ROW()/10000000)</f>
        <v/>
      </c>
      <c r="U5235" s="0" t="str">
        <f aca="false">IF(G5235=1,IF(B5235="",1,0),"")</f>
        <v/>
      </c>
    </row>
    <row r="5236" customFormat="false" ht="15" hidden="false" customHeight="false" outlineLevel="0" collapsed="false">
      <c r="A5236" s="35"/>
      <c r="B5236" s="35"/>
      <c r="G5236" s="0" t="str">
        <f aca="false">IF(A5236="","",IF(AND(A5236&gt;=Debut,A5236&lt;Fin),1,0))</f>
        <v/>
      </c>
      <c r="H5236" s="0" t="str">
        <f aca="false">IF(G5236=1,INT(ROUND((A5236-Debut)*86400,0)/600),"")</f>
        <v/>
      </c>
      <c r="I5236" s="0" t="str">
        <f aca="false">IF(G5236=1,INT(ROUND((A5236-Debut)*86400,0)/3600),"")</f>
        <v/>
      </c>
      <c r="J5236" s="0" t="str">
        <f aca="false">IF(OR(A5236="",B5236=""),"",ROUND((B5236-A5236)*86400,0))</f>
        <v/>
      </c>
      <c r="K5236" s="37" t="str">
        <f aca="false">IF(G5236=1,IF(COUNTIFS($C:$C,C5236,$G:$G,1,$A:$A,"&gt;="&amp;(A5236-FenetreInterm/86400),$A:$A,"&lt;="&amp;A5236)&gt;=NbInterm,1,0),"")</f>
        <v/>
      </c>
      <c r="L5236" s="37" t="str">
        <f aca="false">IF(G5236=1,IF(B5236="",0,IF(J5236&lt;SeuilFugitive,1,0)),"")</f>
        <v/>
      </c>
      <c r="M5236" s="37" t="str">
        <f aca="false">IF(G5236=1,IF(B5236="",IF((Fin-A5236)*24&gt;SeuilFigee,1,0),IF(J5236&gt;SeuilFigee*3600,1,0)),"")</f>
        <v/>
      </c>
      <c r="N5236" s="0" t="str">
        <f aca="false">IF(G5236=1,IF(COUNTIF(H$2:H5236,H5236)=1,COUNTIF($H:$H,H5236),""),"")</f>
        <v/>
      </c>
      <c r="O5236" s="0" t="str">
        <f aca="false">IF(G5236=1,IF(COUNTIF(I$2:I5236,I5236)=1,COUNTIF($I:$I,I5236),""),"")</f>
        <v/>
      </c>
      <c r="P5236" s="38" t="str">
        <f aca="false">IF(G5236=1,IF(COUNTIFS(C$2:C5236,C5236,G$2:G5236,1)=1,COUNTIFS($C:$C,C5236,$G:$G,1)+ROW()/10000000,""),"")</f>
        <v/>
      </c>
      <c r="Q5236" s="0" t="str">
        <f aca="false">IF(K5236=1,IF(COUNTIFS(C$2:C5236,C5236,K$2:K5236,1)=1,1,0),"")</f>
        <v/>
      </c>
      <c r="R5236" s="0" t="str">
        <f aca="false">IF(M5236=1,IF(COUNTIFS(C$2:C5236,C5236,M$2:M5236,1)=1,1,0),"")</f>
        <v/>
      </c>
      <c r="S5236" s="0" t="str">
        <f aca="false">IF(L5236=1,IF(COUNTIFS(C$2:C5236,C5236,L$2:L5236,1)=1,1,0),"")</f>
        <v/>
      </c>
      <c r="T5236" s="38" t="str">
        <f aca="false">IF(N5236="","",N5236+ROW()/10000000)</f>
        <v/>
      </c>
      <c r="U5236" s="0" t="str">
        <f aca="false">IF(G5236=1,IF(B5236="",1,0),"")</f>
        <v/>
      </c>
    </row>
    <row r="5237" customFormat="false" ht="15" hidden="false" customHeight="false" outlineLevel="0" collapsed="false">
      <c r="A5237" s="35"/>
      <c r="B5237" s="35"/>
      <c r="G5237" s="0" t="str">
        <f aca="false">IF(A5237="","",IF(AND(A5237&gt;=Debut,A5237&lt;Fin),1,0))</f>
        <v/>
      </c>
      <c r="H5237" s="0" t="str">
        <f aca="false">IF(G5237=1,INT(ROUND((A5237-Debut)*86400,0)/600),"")</f>
        <v/>
      </c>
      <c r="I5237" s="0" t="str">
        <f aca="false">IF(G5237=1,INT(ROUND((A5237-Debut)*86400,0)/3600),"")</f>
        <v/>
      </c>
      <c r="J5237" s="0" t="str">
        <f aca="false">IF(OR(A5237="",B5237=""),"",ROUND((B5237-A5237)*86400,0))</f>
        <v/>
      </c>
      <c r="K5237" s="37" t="str">
        <f aca="false">IF(G5237=1,IF(COUNTIFS($C:$C,C5237,$G:$G,1,$A:$A,"&gt;="&amp;(A5237-FenetreInterm/86400),$A:$A,"&lt;="&amp;A5237)&gt;=NbInterm,1,0),"")</f>
        <v/>
      </c>
      <c r="L5237" s="37" t="str">
        <f aca="false">IF(G5237=1,IF(B5237="",0,IF(J5237&lt;SeuilFugitive,1,0)),"")</f>
        <v/>
      </c>
      <c r="M5237" s="37" t="str">
        <f aca="false">IF(G5237=1,IF(B5237="",IF((Fin-A5237)*24&gt;SeuilFigee,1,0),IF(J5237&gt;SeuilFigee*3600,1,0)),"")</f>
        <v/>
      </c>
      <c r="N5237" s="0" t="str">
        <f aca="false">IF(G5237=1,IF(COUNTIF(H$2:H5237,H5237)=1,COUNTIF($H:$H,H5237),""),"")</f>
        <v/>
      </c>
      <c r="O5237" s="0" t="str">
        <f aca="false">IF(G5237=1,IF(COUNTIF(I$2:I5237,I5237)=1,COUNTIF($I:$I,I5237),""),"")</f>
        <v/>
      </c>
      <c r="P5237" s="38" t="str">
        <f aca="false">IF(G5237=1,IF(COUNTIFS(C$2:C5237,C5237,G$2:G5237,1)=1,COUNTIFS($C:$C,C5237,$G:$G,1)+ROW()/10000000,""),"")</f>
        <v/>
      </c>
      <c r="Q5237" s="0" t="str">
        <f aca="false">IF(K5237=1,IF(COUNTIFS(C$2:C5237,C5237,K$2:K5237,1)=1,1,0),"")</f>
        <v/>
      </c>
      <c r="R5237" s="0" t="str">
        <f aca="false">IF(M5237=1,IF(COUNTIFS(C$2:C5237,C5237,M$2:M5237,1)=1,1,0),"")</f>
        <v/>
      </c>
      <c r="S5237" s="0" t="str">
        <f aca="false">IF(L5237=1,IF(COUNTIFS(C$2:C5237,C5237,L$2:L5237,1)=1,1,0),"")</f>
        <v/>
      </c>
      <c r="T5237" s="38" t="str">
        <f aca="false">IF(N5237="","",N5237+ROW()/10000000)</f>
        <v/>
      </c>
      <c r="U5237" s="0" t="str">
        <f aca="false">IF(G5237=1,IF(B5237="",1,0),"")</f>
        <v/>
      </c>
    </row>
    <row r="5238" customFormat="false" ht="15" hidden="false" customHeight="false" outlineLevel="0" collapsed="false">
      <c r="A5238" s="35"/>
      <c r="B5238" s="35"/>
      <c r="G5238" s="0" t="str">
        <f aca="false">IF(A5238="","",IF(AND(A5238&gt;=Debut,A5238&lt;Fin),1,0))</f>
        <v/>
      </c>
      <c r="H5238" s="0" t="str">
        <f aca="false">IF(G5238=1,INT(ROUND((A5238-Debut)*86400,0)/600),"")</f>
        <v/>
      </c>
      <c r="I5238" s="0" t="str">
        <f aca="false">IF(G5238=1,INT(ROUND((A5238-Debut)*86400,0)/3600),"")</f>
        <v/>
      </c>
      <c r="J5238" s="0" t="str">
        <f aca="false">IF(OR(A5238="",B5238=""),"",ROUND((B5238-A5238)*86400,0))</f>
        <v/>
      </c>
      <c r="K5238" s="37" t="str">
        <f aca="false">IF(G5238=1,IF(COUNTIFS($C:$C,C5238,$G:$G,1,$A:$A,"&gt;="&amp;(A5238-FenetreInterm/86400),$A:$A,"&lt;="&amp;A5238)&gt;=NbInterm,1,0),"")</f>
        <v/>
      </c>
      <c r="L5238" s="37" t="str">
        <f aca="false">IF(G5238=1,IF(B5238="",0,IF(J5238&lt;SeuilFugitive,1,0)),"")</f>
        <v/>
      </c>
      <c r="M5238" s="37" t="str">
        <f aca="false">IF(G5238=1,IF(B5238="",IF((Fin-A5238)*24&gt;SeuilFigee,1,0),IF(J5238&gt;SeuilFigee*3600,1,0)),"")</f>
        <v/>
      </c>
      <c r="N5238" s="0" t="str">
        <f aca="false">IF(G5238=1,IF(COUNTIF(H$2:H5238,H5238)=1,COUNTIF($H:$H,H5238),""),"")</f>
        <v/>
      </c>
      <c r="O5238" s="0" t="str">
        <f aca="false">IF(G5238=1,IF(COUNTIF(I$2:I5238,I5238)=1,COUNTIF($I:$I,I5238),""),"")</f>
        <v/>
      </c>
      <c r="P5238" s="38" t="str">
        <f aca="false">IF(G5238=1,IF(COUNTIFS(C$2:C5238,C5238,G$2:G5238,1)=1,COUNTIFS($C:$C,C5238,$G:$G,1)+ROW()/10000000,""),"")</f>
        <v/>
      </c>
      <c r="Q5238" s="0" t="str">
        <f aca="false">IF(K5238=1,IF(COUNTIFS(C$2:C5238,C5238,K$2:K5238,1)=1,1,0),"")</f>
        <v/>
      </c>
      <c r="R5238" s="0" t="str">
        <f aca="false">IF(M5238=1,IF(COUNTIFS(C$2:C5238,C5238,M$2:M5238,1)=1,1,0),"")</f>
        <v/>
      </c>
      <c r="S5238" s="0" t="str">
        <f aca="false">IF(L5238=1,IF(COUNTIFS(C$2:C5238,C5238,L$2:L5238,1)=1,1,0),"")</f>
        <v/>
      </c>
      <c r="T5238" s="38" t="str">
        <f aca="false">IF(N5238="","",N5238+ROW()/10000000)</f>
        <v/>
      </c>
      <c r="U5238" s="0" t="str">
        <f aca="false">IF(G5238=1,IF(B5238="",1,0),"")</f>
        <v/>
      </c>
    </row>
    <row r="5239" customFormat="false" ht="15" hidden="false" customHeight="false" outlineLevel="0" collapsed="false">
      <c r="A5239" s="35"/>
      <c r="B5239" s="35"/>
      <c r="G5239" s="0" t="str">
        <f aca="false">IF(A5239="","",IF(AND(A5239&gt;=Debut,A5239&lt;Fin),1,0))</f>
        <v/>
      </c>
      <c r="H5239" s="0" t="str">
        <f aca="false">IF(G5239=1,INT(ROUND((A5239-Debut)*86400,0)/600),"")</f>
        <v/>
      </c>
      <c r="I5239" s="0" t="str">
        <f aca="false">IF(G5239=1,INT(ROUND((A5239-Debut)*86400,0)/3600),"")</f>
        <v/>
      </c>
      <c r="J5239" s="0" t="str">
        <f aca="false">IF(OR(A5239="",B5239=""),"",ROUND((B5239-A5239)*86400,0))</f>
        <v/>
      </c>
      <c r="K5239" s="37" t="str">
        <f aca="false">IF(G5239=1,IF(COUNTIFS($C:$C,C5239,$G:$G,1,$A:$A,"&gt;="&amp;(A5239-FenetreInterm/86400),$A:$A,"&lt;="&amp;A5239)&gt;=NbInterm,1,0),"")</f>
        <v/>
      </c>
      <c r="L5239" s="37" t="str">
        <f aca="false">IF(G5239=1,IF(B5239="",0,IF(J5239&lt;SeuilFugitive,1,0)),"")</f>
        <v/>
      </c>
      <c r="M5239" s="37" t="str">
        <f aca="false">IF(G5239=1,IF(B5239="",IF((Fin-A5239)*24&gt;SeuilFigee,1,0),IF(J5239&gt;SeuilFigee*3600,1,0)),"")</f>
        <v/>
      </c>
      <c r="N5239" s="0" t="str">
        <f aca="false">IF(G5239=1,IF(COUNTIF(H$2:H5239,H5239)=1,COUNTIF($H:$H,H5239),""),"")</f>
        <v/>
      </c>
      <c r="O5239" s="0" t="str">
        <f aca="false">IF(G5239=1,IF(COUNTIF(I$2:I5239,I5239)=1,COUNTIF($I:$I,I5239),""),"")</f>
        <v/>
      </c>
      <c r="P5239" s="38" t="str">
        <f aca="false">IF(G5239=1,IF(COUNTIFS(C$2:C5239,C5239,G$2:G5239,1)=1,COUNTIFS($C:$C,C5239,$G:$G,1)+ROW()/10000000,""),"")</f>
        <v/>
      </c>
      <c r="Q5239" s="0" t="str">
        <f aca="false">IF(K5239=1,IF(COUNTIFS(C$2:C5239,C5239,K$2:K5239,1)=1,1,0),"")</f>
        <v/>
      </c>
      <c r="R5239" s="0" t="str">
        <f aca="false">IF(M5239=1,IF(COUNTIFS(C$2:C5239,C5239,M$2:M5239,1)=1,1,0),"")</f>
        <v/>
      </c>
      <c r="S5239" s="0" t="str">
        <f aca="false">IF(L5239=1,IF(COUNTIFS(C$2:C5239,C5239,L$2:L5239,1)=1,1,0),"")</f>
        <v/>
      </c>
      <c r="T5239" s="38" t="str">
        <f aca="false">IF(N5239="","",N5239+ROW()/10000000)</f>
        <v/>
      </c>
      <c r="U5239" s="0" t="str">
        <f aca="false">IF(G5239=1,IF(B5239="",1,0),"")</f>
        <v/>
      </c>
    </row>
    <row r="5240" customFormat="false" ht="15" hidden="false" customHeight="false" outlineLevel="0" collapsed="false">
      <c r="A5240" s="35"/>
      <c r="B5240" s="35"/>
      <c r="G5240" s="0" t="str">
        <f aca="false">IF(A5240="","",IF(AND(A5240&gt;=Debut,A5240&lt;Fin),1,0))</f>
        <v/>
      </c>
      <c r="H5240" s="0" t="str">
        <f aca="false">IF(G5240=1,INT(ROUND((A5240-Debut)*86400,0)/600),"")</f>
        <v/>
      </c>
      <c r="I5240" s="0" t="str">
        <f aca="false">IF(G5240=1,INT(ROUND((A5240-Debut)*86400,0)/3600),"")</f>
        <v/>
      </c>
      <c r="J5240" s="0" t="str">
        <f aca="false">IF(OR(A5240="",B5240=""),"",ROUND((B5240-A5240)*86400,0))</f>
        <v/>
      </c>
      <c r="K5240" s="37" t="str">
        <f aca="false">IF(G5240=1,IF(COUNTIFS($C:$C,C5240,$G:$G,1,$A:$A,"&gt;="&amp;(A5240-FenetreInterm/86400),$A:$A,"&lt;="&amp;A5240)&gt;=NbInterm,1,0),"")</f>
        <v/>
      </c>
      <c r="L5240" s="37" t="str">
        <f aca="false">IF(G5240=1,IF(B5240="",0,IF(J5240&lt;SeuilFugitive,1,0)),"")</f>
        <v/>
      </c>
      <c r="M5240" s="37" t="str">
        <f aca="false">IF(G5240=1,IF(B5240="",IF((Fin-A5240)*24&gt;SeuilFigee,1,0),IF(J5240&gt;SeuilFigee*3600,1,0)),"")</f>
        <v/>
      </c>
      <c r="N5240" s="0" t="str">
        <f aca="false">IF(G5240=1,IF(COUNTIF(H$2:H5240,H5240)=1,COUNTIF($H:$H,H5240),""),"")</f>
        <v/>
      </c>
      <c r="O5240" s="0" t="str">
        <f aca="false">IF(G5240=1,IF(COUNTIF(I$2:I5240,I5240)=1,COUNTIF($I:$I,I5240),""),"")</f>
        <v/>
      </c>
      <c r="P5240" s="38" t="str">
        <f aca="false">IF(G5240=1,IF(COUNTIFS(C$2:C5240,C5240,G$2:G5240,1)=1,COUNTIFS($C:$C,C5240,$G:$G,1)+ROW()/10000000,""),"")</f>
        <v/>
      </c>
      <c r="Q5240" s="0" t="str">
        <f aca="false">IF(K5240=1,IF(COUNTIFS(C$2:C5240,C5240,K$2:K5240,1)=1,1,0),"")</f>
        <v/>
      </c>
      <c r="R5240" s="0" t="str">
        <f aca="false">IF(M5240=1,IF(COUNTIFS(C$2:C5240,C5240,M$2:M5240,1)=1,1,0),"")</f>
        <v/>
      </c>
      <c r="S5240" s="0" t="str">
        <f aca="false">IF(L5240=1,IF(COUNTIFS(C$2:C5240,C5240,L$2:L5240,1)=1,1,0),"")</f>
        <v/>
      </c>
      <c r="T5240" s="38" t="str">
        <f aca="false">IF(N5240="","",N5240+ROW()/10000000)</f>
        <v/>
      </c>
      <c r="U5240" s="0" t="str">
        <f aca="false">IF(G5240=1,IF(B5240="",1,0),"")</f>
        <v/>
      </c>
    </row>
    <row r="5241" customFormat="false" ht="15" hidden="false" customHeight="false" outlineLevel="0" collapsed="false">
      <c r="A5241" s="35"/>
      <c r="B5241" s="35"/>
      <c r="G5241" s="0" t="str">
        <f aca="false">IF(A5241="","",IF(AND(A5241&gt;=Debut,A5241&lt;Fin),1,0))</f>
        <v/>
      </c>
      <c r="H5241" s="0" t="str">
        <f aca="false">IF(G5241=1,INT(ROUND((A5241-Debut)*86400,0)/600),"")</f>
        <v/>
      </c>
      <c r="I5241" s="0" t="str">
        <f aca="false">IF(G5241=1,INT(ROUND((A5241-Debut)*86400,0)/3600),"")</f>
        <v/>
      </c>
      <c r="J5241" s="0" t="str">
        <f aca="false">IF(OR(A5241="",B5241=""),"",ROUND((B5241-A5241)*86400,0))</f>
        <v/>
      </c>
      <c r="K5241" s="37" t="str">
        <f aca="false">IF(G5241=1,IF(COUNTIFS($C:$C,C5241,$G:$G,1,$A:$A,"&gt;="&amp;(A5241-FenetreInterm/86400),$A:$A,"&lt;="&amp;A5241)&gt;=NbInterm,1,0),"")</f>
        <v/>
      </c>
      <c r="L5241" s="37" t="str">
        <f aca="false">IF(G5241=1,IF(B5241="",0,IF(J5241&lt;SeuilFugitive,1,0)),"")</f>
        <v/>
      </c>
      <c r="M5241" s="37" t="str">
        <f aca="false">IF(G5241=1,IF(B5241="",IF((Fin-A5241)*24&gt;SeuilFigee,1,0),IF(J5241&gt;SeuilFigee*3600,1,0)),"")</f>
        <v/>
      </c>
      <c r="N5241" s="0" t="str">
        <f aca="false">IF(G5241=1,IF(COUNTIF(H$2:H5241,H5241)=1,COUNTIF($H:$H,H5241),""),"")</f>
        <v/>
      </c>
      <c r="O5241" s="0" t="str">
        <f aca="false">IF(G5241=1,IF(COUNTIF(I$2:I5241,I5241)=1,COUNTIF($I:$I,I5241),""),"")</f>
        <v/>
      </c>
      <c r="P5241" s="38" t="str">
        <f aca="false">IF(G5241=1,IF(COUNTIFS(C$2:C5241,C5241,G$2:G5241,1)=1,COUNTIFS($C:$C,C5241,$G:$G,1)+ROW()/10000000,""),"")</f>
        <v/>
      </c>
      <c r="Q5241" s="0" t="str">
        <f aca="false">IF(K5241=1,IF(COUNTIFS(C$2:C5241,C5241,K$2:K5241,1)=1,1,0),"")</f>
        <v/>
      </c>
      <c r="R5241" s="0" t="str">
        <f aca="false">IF(M5241=1,IF(COUNTIFS(C$2:C5241,C5241,M$2:M5241,1)=1,1,0),"")</f>
        <v/>
      </c>
      <c r="S5241" s="0" t="str">
        <f aca="false">IF(L5241=1,IF(COUNTIFS(C$2:C5241,C5241,L$2:L5241,1)=1,1,0),"")</f>
        <v/>
      </c>
      <c r="T5241" s="38" t="str">
        <f aca="false">IF(N5241="","",N5241+ROW()/10000000)</f>
        <v/>
      </c>
      <c r="U5241" s="0" t="str">
        <f aca="false">IF(G5241=1,IF(B5241="",1,0),"")</f>
        <v/>
      </c>
    </row>
    <row r="5242" customFormat="false" ht="15" hidden="false" customHeight="false" outlineLevel="0" collapsed="false">
      <c r="A5242" s="35"/>
      <c r="B5242" s="35"/>
      <c r="G5242" s="0" t="str">
        <f aca="false">IF(A5242="","",IF(AND(A5242&gt;=Debut,A5242&lt;Fin),1,0))</f>
        <v/>
      </c>
      <c r="H5242" s="0" t="str">
        <f aca="false">IF(G5242=1,INT(ROUND((A5242-Debut)*86400,0)/600),"")</f>
        <v/>
      </c>
      <c r="I5242" s="0" t="str">
        <f aca="false">IF(G5242=1,INT(ROUND((A5242-Debut)*86400,0)/3600),"")</f>
        <v/>
      </c>
      <c r="J5242" s="0" t="str">
        <f aca="false">IF(OR(A5242="",B5242=""),"",ROUND((B5242-A5242)*86400,0))</f>
        <v/>
      </c>
      <c r="K5242" s="37" t="str">
        <f aca="false">IF(G5242=1,IF(COUNTIFS($C:$C,C5242,$G:$G,1,$A:$A,"&gt;="&amp;(A5242-FenetreInterm/86400),$A:$A,"&lt;="&amp;A5242)&gt;=NbInterm,1,0),"")</f>
        <v/>
      </c>
      <c r="L5242" s="37" t="str">
        <f aca="false">IF(G5242=1,IF(B5242="",0,IF(J5242&lt;SeuilFugitive,1,0)),"")</f>
        <v/>
      </c>
      <c r="M5242" s="37" t="str">
        <f aca="false">IF(G5242=1,IF(B5242="",IF((Fin-A5242)*24&gt;SeuilFigee,1,0),IF(J5242&gt;SeuilFigee*3600,1,0)),"")</f>
        <v/>
      </c>
      <c r="N5242" s="0" t="str">
        <f aca="false">IF(G5242=1,IF(COUNTIF(H$2:H5242,H5242)=1,COUNTIF($H:$H,H5242),""),"")</f>
        <v/>
      </c>
      <c r="O5242" s="0" t="str">
        <f aca="false">IF(G5242=1,IF(COUNTIF(I$2:I5242,I5242)=1,COUNTIF($I:$I,I5242),""),"")</f>
        <v/>
      </c>
      <c r="P5242" s="38" t="str">
        <f aca="false">IF(G5242=1,IF(COUNTIFS(C$2:C5242,C5242,G$2:G5242,1)=1,COUNTIFS($C:$C,C5242,$G:$G,1)+ROW()/10000000,""),"")</f>
        <v/>
      </c>
      <c r="Q5242" s="0" t="str">
        <f aca="false">IF(K5242=1,IF(COUNTIFS(C$2:C5242,C5242,K$2:K5242,1)=1,1,0),"")</f>
        <v/>
      </c>
      <c r="R5242" s="0" t="str">
        <f aca="false">IF(M5242=1,IF(COUNTIFS(C$2:C5242,C5242,M$2:M5242,1)=1,1,0),"")</f>
        <v/>
      </c>
      <c r="S5242" s="0" t="str">
        <f aca="false">IF(L5242=1,IF(COUNTIFS(C$2:C5242,C5242,L$2:L5242,1)=1,1,0),"")</f>
        <v/>
      </c>
      <c r="T5242" s="38" t="str">
        <f aca="false">IF(N5242="","",N5242+ROW()/10000000)</f>
        <v/>
      </c>
      <c r="U5242" s="0" t="str">
        <f aca="false">IF(G5242=1,IF(B5242="",1,0),"")</f>
        <v/>
      </c>
    </row>
    <row r="5243" customFormat="false" ht="15" hidden="false" customHeight="false" outlineLevel="0" collapsed="false">
      <c r="A5243" s="35"/>
      <c r="B5243" s="35"/>
      <c r="G5243" s="0" t="str">
        <f aca="false">IF(A5243="","",IF(AND(A5243&gt;=Debut,A5243&lt;Fin),1,0))</f>
        <v/>
      </c>
      <c r="H5243" s="0" t="str">
        <f aca="false">IF(G5243=1,INT(ROUND((A5243-Debut)*86400,0)/600),"")</f>
        <v/>
      </c>
      <c r="I5243" s="0" t="str">
        <f aca="false">IF(G5243=1,INT(ROUND((A5243-Debut)*86400,0)/3600),"")</f>
        <v/>
      </c>
      <c r="J5243" s="0" t="str">
        <f aca="false">IF(OR(A5243="",B5243=""),"",ROUND((B5243-A5243)*86400,0))</f>
        <v/>
      </c>
      <c r="K5243" s="37" t="str">
        <f aca="false">IF(G5243=1,IF(COUNTIFS($C:$C,C5243,$G:$G,1,$A:$A,"&gt;="&amp;(A5243-FenetreInterm/86400),$A:$A,"&lt;="&amp;A5243)&gt;=NbInterm,1,0),"")</f>
        <v/>
      </c>
      <c r="L5243" s="37" t="str">
        <f aca="false">IF(G5243=1,IF(B5243="",0,IF(J5243&lt;SeuilFugitive,1,0)),"")</f>
        <v/>
      </c>
      <c r="M5243" s="37" t="str">
        <f aca="false">IF(G5243=1,IF(B5243="",IF((Fin-A5243)*24&gt;SeuilFigee,1,0),IF(J5243&gt;SeuilFigee*3600,1,0)),"")</f>
        <v/>
      </c>
      <c r="N5243" s="0" t="str">
        <f aca="false">IF(G5243=1,IF(COUNTIF(H$2:H5243,H5243)=1,COUNTIF($H:$H,H5243),""),"")</f>
        <v/>
      </c>
      <c r="O5243" s="0" t="str">
        <f aca="false">IF(G5243=1,IF(COUNTIF(I$2:I5243,I5243)=1,COUNTIF($I:$I,I5243),""),"")</f>
        <v/>
      </c>
      <c r="P5243" s="38" t="str">
        <f aca="false">IF(G5243=1,IF(COUNTIFS(C$2:C5243,C5243,G$2:G5243,1)=1,COUNTIFS($C:$C,C5243,$G:$G,1)+ROW()/10000000,""),"")</f>
        <v/>
      </c>
      <c r="Q5243" s="0" t="str">
        <f aca="false">IF(K5243=1,IF(COUNTIFS(C$2:C5243,C5243,K$2:K5243,1)=1,1,0),"")</f>
        <v/>
      </c>
      <c r="R5243" s="0" t="str">
        <f aca="false">IF(M5243=1,IF(COUNTIFS(C$2:C5243,C5243,M$2:M5243,1)=1,1,0),"")</f>
        <v/>
      </c>
      <c r="S5243" s="0" t="str">
        <f aca="false">IF(L5243=1,IF(COUNTIFS(C$2:C5243,C5243,L$2:L5243,1)=1,1,0),"")</f>
        <v/>
      </c>
      <c r="T5243" s="38" t="str">
        <f aca="false">IF(N5243="","",N5243+ROW()/10000000)</f>
        <v/>
      </c>
      <c r="U5243" s="0" t="str">
        <f aca="false">IF(G5243=1,IF(B5243="",1,0),"")</f>
        <v/>
      </c>
    </row>
    <row r="5244" customFormat="false" ht="15" hidden="false" customHeight="false" outlineLevel="0" collapsed="false">
      <c r="A5244" s="35"/>
      <c r="B5244" s="35"/>
      <c r="G5244" s="0" t="str">
        <f aca="false">IF(A5244="","",IF(AND(A5244&gt;=Debut,A5244&lt;Fin),1,0))</f>
        <v/>
      </c>
      <c r="H5244" s="0" t="str">
        <f aca="false">IF(G5244=1,INT(ROUND((A5244-Debut)*86400,0)/600),"")</f>
        <v/>
      </c>
      <c r="I5244" s="0" t="str">
        <f aca="false">IF(G5244=1,INT(ROUND((A5244-Debut)*86400,0)/3600),"")</f>
        <v/>
      </c>
      <c r="J5244" s="0" t="str">
        <f aca="false">IF(OR(A5244="",B5244=""),"",ROUND((B5244-A5244)*86400,0))</f>
        <v/>
      </c>
      <c r="K5244" s="37" t="str">
        <f aca="false">IF(G5244=1,IF(COUNTIFS($C:$C,C5244,$G:$G,1,$A:$A,"&gt;="&amp;(A5244-FenetreInterm/86400),$A:$A,"&lt;="&amp;A5244)&gt;=NbInterm,1,0),"")</f>
        <v/>
      </c>
      <c r="L5244" s="37" t="str">
        <f aca="false">IF(G5244=1,IF(B5244="",0,IF(J5244&lt;SeuilFugitive,1,0)),"")</f>
        <v/>
      </c>
      <c r="M5244" s="37" t="str">
        <f aca="false">IF(G5244=1,IF(B5244="",IF((Fin-A5244)*24&gt;SeuilFigee,1,0),IF(J5244&gt;SeuilFigee*3600,1,0)),"")</f>
        <v/>
      </c>
      <c r="N5244" s="0" t="str">
        <f aca="false">IF(G5244=1,IF(COUNTIF(H$2:H5244,H5244)=1,COUNTIF($H:$H,H5244),""),"")</f>
        <v/>
      </c>
      <c r="O5244" s="0" t="str">
        <f aca="false">IF(G5244=1,IF(COUNTIF(I$2:I5244,I5244)=1,COUNTIF($I:$I,I5244),""),"")</f>
        <v/>
      </c>
      <c r="P5244" s="38" t="str">
        <f aca="false">IF(G5244=1,IF(COUNTIFS(C$2:C5244,C5244,G$2:G5244,1)=1,COUNTIFS($C:$C,C5244,$G:$G,1)+ROW()/10000000,""),"")</f>
        <v/>
      </c>
      <c r="Q5244" s="0" t="str">
        <f aca="false">IF(K5244=1,IF(COUNTIFS(C$2:C5244,C5244,K$2:K5244,1)=1,1,0),"")</f>
        <v/>
      </c>
      <c r="R5244" s="0" t="str">
        <f aca="false">IF(M5244=1,IF(COUNTIFS(C$2:C5244,C5244,M$2:M5244,1)=1,1,0),"")</f>
        <v/>
      </c>
      <c r="S5244" s="0" t="str">
        <f aca="false">IF(L5244=1,IF(COUNTIFS(C$2:C5244,C5244,L$2:L5244,1)=1,1,0),"")</f>
        <v/>
      </c>
      <c r="T5244" s="38" t="str">
        <f aca="false">IF(N5244="","",N5244+ROW()/10000000)</f>
        <v/>
      </c>
      <c r="U5244" s="0" t="str">
        <f aca="false">IF(G5244=1,IF(B5244="",1,0),"")</f>
        <v/>
      </c>
    </row>
    <row r="5245" customFormat="false" ht="15" hidden="false" customHeight="false" outlineLevel="0" collapsed="false">
      <c r="A5245" s="35"/>
      <c r="B5245" s="35"/>
      <c r="G5245" s="0" t="str">
        <f aca="false">IF(A5245="","",IF(AND(A5245&gt;=Debut,A5245&lt;Fin),1,0))</f>
        <v/>
      </c>
      <c r="H5245" s="0" t="str">
        <f aca="false">IF(G5245=1,INT(ROUND((A5245-Debut)*86400,0)/600),"")</f>
        <v/>
      </c>
      <c r="I5245" s="0" t="str">
        <f aca="false">IF(G5245=1,INT(ROUND((A5245-Debut)*86400,0)/3600),"")</f>
        <v/>
      </c>
      <c r="J5245" s="0" t="str">
        <f aca="false">IF(OR(A5245="",B5245=""),"",ROUND((B5245-A5245)*86400,0))</f>
        <v/>
      </c>
      <c r="K5245" s="37" t="str">
        <f aca="false">IF(G5245=1,IF(COUNTIFS($C:$C,C5245,$G:$G,1,$A:$A,"&gt;="&amp;(A5245-FenetreInterm/86400),$A:$A,"&lt;="&amp;A5245)&gt;=NbInterm,1,0),"")</f>
        <v/>
      </c>
      <c r="L5245" s="37" t="str">
        <f aca="false">IF(G5245=1,IF(B5245="",0,IF(J5245&lt;SeuilFugitive,1,0)),"")</f>
        <v/>
      </c>
      <c r="M5245" s="37" t="str">
        <f aca="false">IF(G5245=1,IF(B5245="",IF((Fin-A5245)*24&gt;SeuilFigee,1,0),IF(J5245&gt;SeuilFigee*3600,1,0)),"")</f>
        <v/>
      </c>
      <c r="N5245" s="0" t="str">
        <f aca="false">IF(G5245=1,IF(COUNTIF(H$2:H5245,H5245)=1,COUNTIF($H:$H,H5245),""),"")</f>
        <v/>
      </c>
      <c r="O5245" s="0" t="str">
        <f aca="false">IF(G5245=1,IF(COUNTIF(I$2:I5245,I5245)=1,COUNTIF($I:$I,I5245),""),"")</f>
        <v/>
      </c>
      <c r="P5245" s="38" t="str">
        <f aca="false">IF(G5245=1,IF(COUNTIFS(C$2:C5245,C5245,G$2:G5245,1)=1,COUNTIFS($C:$C,C5245,$G:$G,1)+ROW()/10000000,""),"")</f>
        <v/>
      </c>
      <c r="Q5245" s="0" t="str">
        <f aca="false">IF(K5245=1,IF(COUNTIFS(C$2:C5245,C5245,K$2:K5245,1)=1,1,0),"")</f>
        <v/>
      </c>
      <c r="R5245" s="0" t="str">
        <f aca="false">IF(M5245=1,IF(COUNTIFS(C$2:C5245,C5245,M$2:M5245,1)=1,1,0),"")</f>
        <v/>
      </c>
      <c r="S5245" s="0" t="str">
        <f aca="false">IF(L5245=1,IF(COUNTIFS(C$2:C5245,C5245,L$2:L5245,1)=1,1,0),"")</f>
        <v/>
      </c>
      <c r="T5245" s="38" t="str">
        <f aca="false">IF(N5245="","",N5245+ROW()/10000000)</f>
        <v/>
      </c>
      <c r="U5245" s="0" t="str">
        <f aca="false">IF(G5245=1,IF(B5245="",1,0),"")</f>
        <v/>
      </c>
    </row>
    <row r="5246" customFormat="false" ht="15" hidden="false" customHeight="false" outlineLevel="0" collapsed="false">
      <c r="A5246" s="35"/>
      <c r="B5246" s="35"/>
      <c r="G5246" s="0" t="str">
        <f aca="false">IF(A5246="","",IF(AND(A5246&gt;=Debut,A5246&lt;Fin),1,0))</f>
        <v/>
      </c>
      <c r="H5246" s="0" t="str">
        <f aca="false">IF(G5246=1,INT(ROUND((A5246-Debut)*86400,0)/600),"")</f>
        <v/>
      </c>
      <c r="I5246" s="0" t="str">
        <f aca="false">IF(G5246=1,INT(ROUND((A5246-Debut)*86400,0)/3600),"")</f>
        <v/>
      </c>
      <c r="J5246" s="0" t="str">
        <f aca="false">IF(OR(A5246="",B5246=""),"",ROUND((B5246-A5246)*86400,0))</f>
        <v/>
      </c>
      <c r="K5246" s="37" t="str">
        <f aca="false">IF(G5246=1,IF(COUNTIFS($C:$C,C5246,$G:$G,1,$A:$A,"&gt;="&amp;(A5246-FenetreInterm/86400),$A:$A,"&lt;="&amp;A5246)&gt;=NbInterm,1,0),"")</f>
        <v/>
      </c>
      <c r="L5246" s="37" t="str">
        <f aca="false">IF(G5246=1,IF(B5246="",0,IF(J5246&lt;SeuilFugitive,1,0)),"")</f>
        <v/>
      </c>
      <c r="M5246" s="37" t="str">
        <f aca="false">IF(G5246=1,IF(B5246="",IF((Fin-A5246)*24&gt;SeuilFigee,1,0),IF(J5246&gt;SeuilFigee*3600,1,0)),"")</f>
        <v/>
      </c>
      <c r="N5246" s="0" t="str">
        <f aca="false">IF(G5246=1,IF(COUNTIF(H$2:H5246,H5246)=1,COUNTIF($H:$H,H5246),""),"")</f>
        <v/>
      </c>
      <c r="O5246" s="0" t="str">
        <f aca="false">IF(G5246=1,IF(COUNTIF(I$2:I5246,I5246)=1,COUNTIF($I:$I,I5246),""),"")</f>
        <v/>
      </c>
      <c r="P5246" s="38" t="str">
        <f aca="false">IF(G5246=1,IF(COUNTIFS(C$2:C5246,C5246,G$2:G5246,1)=1,COUNTIFS($C:$C,C5246,$G:$G,1)+ROW()/10000000,""),"")</f>
        <v/>
      </c>
      <c r="Q5246" s="0" t="str">
        <f aca="false">IF(K5246=1,IF(COUNTIFS(C$2:C5246,C5246,K$2:K5246,1)=1,1,0),"")</f>
        <v/>
      </c>
      <c r="R5246" s="0" t="str">
        <f aca="false">IF(M5246=1,IF(COUNTIFS(C$2:C5246,C5246,M$2:M5246,1)=1,1,0),"")</f>
        <v/>
      </c>
      <c r="S5246" s="0" t="str">
        <f aca="false">IF(L5246=1,IF(COUNTIFS(C$2:C5246,C5246,L$2:L5246,1)=1,1,0),"")</f>
        <v/>
      </c>
      <c r="T5246" s="38" t="str">
        <f aca="false">IF(N5246="","",N5246+ROW()/10000000)</f>
        <v/>
      </c>
      <c r="U5246" s="0" t="str">
        <f aca="false">IF(G5246=1,IF(B5246="",1,0),"")</f>
        <v/>
      </c>
    </row>
    <row r="5247" customFormat="false" ht="15" hidden="false" customHeight="false" outlineLevel="0" collapsed="false">
      <c r="A5247" s="35"/>
      <c r="B5247" s="35"/>
      <c r="G5247" s="0" t="str">
        <f aca="false">IF(A5247="","",IF(AND(A5247&gt;=Debut,A5247&lt;Fin),1,0))</f>
        <v/>
      </c>
      <c r="H5247" s="0" t="str">
        <f aca="false">IF(G5247=1,INT(ROUND((A5247-Debut)*86400,0)/600),"")</f>
        <v/>
      </c>
      <c r="I5247" s="0" t="str">
        <f aca="false">IF(G5247=1,INT(ROUND((A5247-Debut)*86400,0)/3600),"")</f>
        <v/>
      </c>
      <c r="J5247" s="0" t="str">
        <f aca="false">IF(OR(A5247="",B5247=""),"",ROUND((B5247-A5247)*86400,0))</f>
        <v/>
      </c>
      <c r="K5247" s="37" t="str">
        <f aca="false">IF(G5247=1,IF(COUNTIFS($C:$C,C5247,$G:$G,1,$A:$A,"&gt;="&amp;(A5247-FenetreInterm/86400),$A:$A,"&lt;="&amp;A5247)&gt;=NbInterm,1,0),"")</f>
        <v/>
      </c>
      <c r="L5247" s="37" t="str">
        <f aca="false">IF(G5247=1,IF(B5247="",0,IF(J5247&lt;SeuilFugitive,1,0)),"")</f>
        <v/>
      </c>
      <c r="M5247" s="37" t="str">
        <f aca="false">IF(G5247=1,IF(B5247="",IF((Fin-A5247)*24&gt;SeuilFigee,1,0),IF(J5247&gt;SeuilFigee*3600,1,0)),"")</f>
        <v/>
      </c>
      <c r="N5247" s="0" t="str">
        <f aca="false">IF(G5247=1,IF(COUNTIF(H$2:H5247,H5247)=1,COUNTIF($H:$H,H5247),""),"")</f>
        <v/>
      </c>
      <c r="O5247" s="0" t="str">
        <f aca="false">IF(G5247=1,IF(COUNTIF(I$2:I5247,I5247)=1,COUNTIF($I:$I,I5247),""),"")</f>
        <v/>
      </c>
      <c r="P5247" s="38" t="str">
        <f aca="false">IF(G5247=1,IF(COUNTIFS(C$2:C5247,C5247,G$2:G5247,1)=1,COUNTIFS($C:$C,C5247,$G:$G,1)+ROW()/10000000,""),"")</f>
        <v/>
      </c>
      <c r="Q5247" s="0" t="str">
        <f aca="false">IF(K5247=1,IF(COUNTIFS(C$2:C5247,C5247,K$2:K5247,1)=1,1,0),"")</f>
        <v/>
      </c>
      <c r="R5247" s="0" t="str">
        <f aca="false">IF(M5247=1,IF(COUNTIFS(C$2:C5247,C5247,M$2:M5247,1)=1,1,0),"")</f>
        <v/>
      </c>
      <c r="S5247" s="0" t="str">
        <f aca="false">IF(L5247=1,IF(COUNTIFS(C$2:C5247,C5247,L$2:L5247,1)=1,1,0),"")</f>
        <v/>
      </c>
      <c r="T5247" s="38" t="str">
        <f aca="false">IF(N5247="","",N5247+ROW()/10000000)</f>
        <v/>
      </c>
      <c r="U5247" s="0" t="str">
        <f aca="false">IF(G5247=1,IF(B5247="",1,0),"")</f>
        <v/>
      </c>
    </row>
    <row r="5248" customFormat="false" ht="15" hidden="false" customHeight="false" outlineLevel="0" collapsed="false">
      <c r="A5248" s="35"/>
      <c r="B5248" s="35"/>
      <c r="G5248" s="0" t="str">
        <f aca="false">IF(A5248="","",IF(AND(A5248&gt;=Debut,A5248&lt;Fin),1,0))</f>
        <v/>
      </c>
      <c r="H5248" s="0" t="str">
        <f aca="false">IF(G5248=1,INT(ROUND((A5248-Debut)*86400,0)/600),"")</f>
        <v/>
      </c>
      <c r="I5248" s="0" t="str">
        <f aca="false">IF(G5248=1,INT(ROUND((A5248-Debut)*86400,0)/3600),"")</f>
        <v/>
      </c>
      <c r="J5248" s="0" t="str">
        <f aca="false">IF(OR(A5248="",B5248=""),"",ROUND((B5248-A5248)*86400,0))</f>
        <v/>
      </c>
      <c r="K5248" s="37" t="str">
        <f aca="false">IF(G5248=1,IF(COUNTIFS($C:$C,C5248,$G:$G,1,$A:$A,"&gt;="&amp;(A5248-FenetreInterm/86400),$A:$A,"&lt;="&amp;A5248)&gt;=NbInterm,1,0),"")</f>
        <v/>
      </c>
      <c r="L5248" s="37" t="str">
        <f aca="false">IF(G5248=1,IF(B5248="",0,IF(J5248&lt;SeuilFugitive,1,0)),"")</f>
        <v/>
      </c>
      <c r="M5248" s="37" t="str">
        <f aca="false">IF(G5248=1,IF(B5248="",IF((Fin-A5248)*24&gt;SeuilFigee,1,0),IF(J5248&gt;SeuilFigee*3600,1,0)),"")</f>
        <v/>
      </c>
      <c r="N5248" s="0" t="str">
        <f aca="false">IF(G5248=1,IF(COUNTIF(H$2:H5248,H5248)=1,COUNTIF($H:$H,H5248),""),"")</f>
        <v/>
      </c>
      <c r="O5248" s="0" t="str">
        <f aca="false">IF(G5248=1,IF(COUNTIF(I$2:I5248,I5248)=1,COUNTIF($I:$I,I5248),""),"")</f>
        <v/>
      </c>
      <c r="P5248" s="38" t="str">
        <f aca="false">IF(G5248=1,IF(COUNTIFS(C$2:C5248,C5248,G$2:G5248,1)=1,COUNTIFS($C:$C,C5248,$G:$G,1)+ROW()/10000000,""),"")</f>
        <v/>
      </c>
      <c r="Q5248" s="0" t="str">
        <f aca="false">IF(K5248=1,IF(COUNTIFS(C$2:C5248,C5248,K$2:K5248,1)=1,1,0),"")</f>
        <v/>
      </c>
      <c r="R5248" s="0" t="str">
        <f aca="false">IF(M5248=1,IF(COUNTIFS(C$2:C5248,C5248,M$2:M5248,1)=1,1,0),"")</f>
        <v/>
      </c>
      <c r="S5248" s="0" t="str">
        <f aca="false">IF(L5248=1,IF(COUNTIFS(C$2:C5248,C5248,L$2:L5248,1)=1,1,0),"")</f>
        <v/>
      </c>
      <c r="T5248" s="38" t="str">
        <f aca="false">IF(N5248="","",N5248+ROW()/10000000)</f>
        <v/>
      </c>
      <c r="U5248" s="0" t="str">
        <f aca="false">IF(G5248=1,IF(B5248="",1,0),"")</f>
        <v/>
      </c>
    </row>
    <row r="5249" customFormat="false" ht="15" hidden="false" customHeight="false" outlineLevel="0" collapsed="false">
      <c r="A5249" s="35"/>
      <c r="B5249" s="35"/>
      <c r="G5249" s="0" t="str">
        <f aca="false">IF(A5249="","",IF(AND(A5249&gt;=Debut,A5249&lt;Fin),1,0))</f>
        <v/>
      </c>
      <c r="H5249" s="0" t="str">
        <f aca="false">IF(G5249=1,INT(ROUND((A5249-Debut)*86400,0)/600),"")</f>
        <v/>
      </c>
      <c r="I5249" s="0" t="str">
        <f aca="false">IF(G5249=1,INT(ROUND((A5249-Debut)*86400,0)/3600),"")</f>
        <v/>
      </c>
      <c r="J5249" s="0" t="str">
        <f aca="false">IF(OR(A5249="",B5249=""),"",ROUND((B5249-A5249)*86400,0))</f>
        <v/>
      </c>
      <c r="K5249" s="37" t="str">
        <f aca="false">IF(G5249=1,IF(COUNTIFS($C:$C,C5249,$G:$G,1,$A:$A,"&gt;="&amp;(A5249-FenetreInterm/86400),$A:$A,"&lt;="&amp;A5249)&gt;=NbInterm,1,0),"")</f>
        <v/>
      </c>
      <c r="L5249" s="37" t="str">
        <f aca="false">IF(G5249=1,IF(B5249="",0,IF(J5249&lt;SeuilFugitive,1,0)),"")</f>
        <v/>
      </c>
      <c r="M5249" s="37" t="str">
        <f aca="false">IF(G5249=1,IF(B5249="",IF((Fin-A5249)*24&gt;SeuilFigee,1,0),IF(J5249&gt;SeuilFigee*3600,1,0)),"")</f>
        <v/>
      </c>
      <c r="N5249" s="0" t="str">
        <f aca="false">IF(G5249=1,IF(COUNTIF(H$2:H5249,H5249)=1,COUNTIF($H:$H,H5249),""),"")</f>
        <v/>
      </c>
      <c r="O5249" s="0" t="str">
        <f aca="false">IF(G5249=1,IF(COUNTIF(I$2:I5249,I5249)=1,COUNTIF($I:$I,I5249),""),"")</f>
        <v/>
      </c>
      <c r="P5249" s="38" t="str">
        <f aca="false">IF(G5249=1,IF(COUNTIFS(C$2:C5249,C5249,G$2:G5249,1)=1,COUNTIFS($C:$C,C5249,$G:$G,1)+ROW()/10000000,""),"")</f>
        <v/>
      </c>
      <c r="Q5249" s="0" t="str">
        <f aca="false">IF(K5249=1,IF(COUNTIFS(C$2:C5249,C5249,K$2:K5249,1)=1,1,0),"")</f>
        <v/>
      </c>
      <c r="R5249" s="0" t="str">
        <f aca="false">IF(M5249=1,IF(COUNTIFS(C$2:C5249,C5249,M$2:M5249,1)=1,1,0),"")</f>
        <v/>
      </c>
      <c r="S5249" s="0" t="str">
        <f aca="false">IF(L5249=1,IF(COUNTIFS(C$2:C5249,C5249,L$2:L5249,1)=1,1,0),"")</f>
        <v/>
      </c>
      <c r="T5249" s="38" t="str">
        <f aca="false">IF(N5249="","",N5249+ROW()/10000000)</f>
        <v/>
      </c>
      <c r="U5249" s="0" t="str">
        <f aca="false">IF(G5249=1,IF(B5249="",1,0),"")</f>
        <v/>
      </c>
    </row>
    <row r="5250" customFormat="false" ht="15" hidden="false" customHeight="false" outlineLevel="0" collapsed="false">
      <c r="A5250" s="35"/>
      <c r="B5250" s="35"/>
      <c r="G5250" s="0" t="str">
        <f aca="false">IF(A5250="","",IF(AND(A5250&gt;=Debut,A5250&lt;Fin),1,0))</f>
        <v/>
      </c>
      <c r="H5250" s="0" t="str">
        <f aca="false">IF(G5250=1,INT(ROUND((A5250-Debut)*86400,0)/600),"")</f>
        <v/>
      </c>
      <c r="I5250" s="0" t="str">
        <f aca="false">IF(G5250=1,INT(ROUND((A5250-Debut)*86400,0)/3600),"")</f>
        <v/>
      </c>
      <c r="J5250" s="0" t="str">
        <f aca="false">IF(OR(A5250="",B5250=""),"",ROUND((B5250-A5250)*86400,0))</f>
        <v/>
      </c>
      <c r="K5250" s="37" t="str">
        <f aca="false">IF(G5250=1,IF(COUNTIFS($C:$C,C5250,$G:$G,1,$A:$A,"&gt;="&amp;(A5250-FenetreInterm/86400),$A:$A,"&lt;="&amp;A5250)&gt;=NbInterm,1,0),"")</f>
        <v/>
      </c>
      <c r="L5250" s="37" t="str">
        <f aca="false">IF(G5250=1,IF(B5250="",0,IF(J5250&lt;SeuilFugitive,1,0)),"")</f>
        <v/>
      </c>
      <c r="M5250" s="37" t="str">
        <f aca="false">IF(G5250=1,IF(B5250="",IF((Fin-A5250)*24&gt;SeuilFigee,1,0),IF(J5250&gt;SeuilFigee*3600,1,0)),"")</f>
        <v/>
      </c>
      <c r="N5250" s="0" t="str">
        <f aca="false">IF(G5250=1,IF(COUNTIF(H$2:H5250,H5250)=1,COUNTIF($H:$H,H5250),""),"")</f>
        <v/>
      </c>
      <c r="O5250" s="0" t="str">
        <f aca="false">IF(G5250=1,IF(COUNTIF(I$2:I5250,I5250)=1,COUNTIF($I:$I,I5250),""),"")</f>
        <v/>
      </c>
      <c r="P5250" s="38" t="str">
        <f aca="false">IF(G5250=1,IF(COUNTIFS(C$2:C5250,C5250,G$2:G5250,1)=1,COUNTIFS($C:$C,C5250,$G:$G,1)+ROW()/10000000,""),"")</f>
        <v/>
      </c>
      <c r="Q5250" s="0" t="str">
        <f aca="false">IF(K5250=1,IF(COUNTIFS(C$2:C5250,C5250,K$2:K5250,1)=1,1,0),"")</f>
        <v/>
      </c>
      <c r="R5250" s="0" t="str">
        <f aca="false">IF(M5250=1,IF(COUNTIFS(C$2:C5250,C5250,M$2:M5250,1)=1,1,0),"")</f>
        <v/>
      </c>
      <c r="S5250" s="0" t="str">
        <f aca="false">IF(L5250=1,IF(COUNTIFS(C$2:C5250,C5250,L$2:L5250,1)=1,1,0),"")</f>
        <v/>
      </c>
      <c r="T5250" s="38" t="str">
        <f aca="false">IF(N5250="","",N5250+ROW()/10000000)</f>
        <v/>
      </c>
      <c r="U5250" s="0" t="str">
        <f aca="false">IF(G5250=1,IF(B5250="",1,0),"")</f>
        <v/>
      </c>
    </row>
    <row r="5251" customFormat="false" ht="15" hidden="false" customHeight="false" outlineLevel="0" collapsed="false">
      <c r="A5251" s="35"/>
      <c r="B5251" s="35"/>
      <c r="G5251" s="0" t="str">
        <f aca="false">IF(A5251="","",IF(AND(A5251&gt;=Debut,A5251&lt;Fin),1,0))</f>
        <v/>
      </c>
      <c r="H5251" s="0" t="str">
        <f aca="false">IF(G5251=1,INT(ROUND((A5251-Debut)*86400,0)/600),"")</f>
        <v/>
      </c>
      <c r="I5251" s="0" t="str">
        <f aca="false">IF(G5251=1,INT(ROUND((A5251-Debut)*86400,0)/3600),"")</f>
        <v/>
      </c>
      <c r="J5251" s="0" t="str">
        <f aca="false">IF(OR(A5251="",B5251=""),"",ROUND((B5251-A5251)*86400,0))</f>
        <v/>
      </c>
      <c r="K5251" s="37" t="str">
        <f aca="false">IF(G5251=1,IF(COUNTIFS($C:$C,C5251,$G:$G,1,$A:$A,"&gt;="&amp;(A5251-FenetreInterm/86400),$A:$A,"&lt;="&amp;A5251)&gt;=NbInterm,1,0),"")</f>
        <v/>
      </c>
      <c r="L5251" s="37" t="str">
        <f aca="false">IF(G5251=1,IF(B5251="",0,IF(J5251&lt;SeuilFugitive,1,0)),"")</f>
        <v/>
      </c>
      <c r="M5251" s="37" t="str">
        <f aca="false">IF(G5251=1,IF(B5251="",IF((Fin-A5251)*24&gt;SeuilFigee,1,0),IF(J5251&gt;SeuilFigee*3600,1,0)),"")</f>
        <v/>
      </c>
      <c r="N5251" s="0" t="str">
        <f aca="false">IF(G5251=1,IF(COUNTIF(H$2:H5251,H5251)=1,COUNTIF($H:$H,H5251),""),"")</f>
        <v/>
      </c>
      <c r="O5251" s="0" t="str">
        <f aca="false">IF(G5251=1,IF(COUNTIF(I$2:I5251,I5251)=1,COUNTIF($I:$I,I5251),""),"")</f>
        <v/>
      </c>
      <c r="P5251" s="38" t="str">
        <f aca="false">IF(G5251=1,IF(COUNTIFS(C$2:C5251,C5251,G$2:G5251,1)=1,COUNTIFS($C:$C,C5251,$G:$G,1)+ROW()/10000000,""),"")</f>
        <v/>
      </c>
      <c r="Q5251" s="0" t="str">
        <f aca="false">IF(K5251=1,IF(COUNTIFS(C$2:C5251,C5251,K$2:K5251,1)=1,1,0),"")</f>
        <v/>
      </c>
      <c r="R5251" s="0" t="str">
        <f aca="false">IF(M5251=1,IF(COUNTIFS(C$2:C5251,C5251,M$2:M5251,1)=1,1,0),"")</f>
        <v/>
      </c>
      <c r="S5251" s="0" t="str">
        <f aca="false">IF(L5251=1,IF(COUNTIFS(C$2:C5251,C5251,L$2:L5251,1)=1,1,0),"")</f>
        <v/>
      </c>
      <c r="T5251" s="38" t="str">
        <f aca="false">IF(N5251="","",N5251+ROW()/10000000)</f>
        <v/>
      </c>
      <c r="U5251" s="0" t="str">
        <f aca="false">IF(G5251=1,IF(B5251="",1,0),"")</f>
        <v/>
      </c>
    </row>
    <row r="5252" customFormat="false" ht="15" hidden="false" customHeight="false" outlineLevel="0" collapsed="false">
      <c r="A5252" s="35"/>
      <c r="B5252" s="35"/>
      <c r="G5252" s="0" t="str">
        <f aca="false">IF(A5252="","",IF(AND(A5252&gt;=Debut,A5252&lt;Fin),1,0))</f>
        <v/>
      </c>
      <c r="H5252" s="0" t="str">
        <f aca="false">IF(G5252=1,INT(ROUND((A5252-Debut)*86400,0)/600),"")</f>
        <v/>
      </c>
      <c r="I5252" s="0" t="str">
        <f aca="false">IF(G5252=1,INT(ROUND((A5252-Debut)*86400,0)/3600),"")</f>
        <v/>
      </c>
      <c r="J5252" s="0" t="str">
        <f aca="false">IF(OR(A5252="",B5252=""),"",ROUND((B5252-A5252)*86400,0))</f>
        <v/>
      </c>
      <c r="K5252" s="37" t="str">
        <f aca="false">IF(G5252=1,IF(COUNTIFS($C:$C,C5252,$G:$G,1,$A:$A,"&gt;="&amp;(A5252-FenetreInterm/86400),$A:$A,"&lt;="&amp;A5252)&gt;=NbInterm,1,0),"")</f>
        <v/>
      </c>
      <c r="L5252" s="37" t="str">
        <f aca="false">IF(G5252=1,IF(B5252="",0,IF(J5252&lt;SeuilFugitive,1,0)),"")</f>
        <v/>
      </c>
      <c r="M5252" s="37" t="str">
        <f aca="false">IF(G5252=1,IF(B5252="",IF((Fin-A5252)*24&gt;SeuilFigee,1,0),IF(J5252&gt;SeuilFigee*3600,1,0)),"")</f>
        <v/>
      </c>
      <c r="N5252" s="0" t="str">
        <f aca="false">IF(G5252=1,IF(COUNTIF(H$2:H5252,H5252)=1,COUNTIF($H:$H,H5252),""),"")</f>
        <v/>
      </c>
      <c r="O5252" s="0" t="str">
        <f aca="false">IF(G5252=1,IF(COUNTIF(I$2:I5252,I5252)=1,COUNTIF($I:$I,I5252),""),"")</f>
        <v/>
      </c>
      <c r="P5252" s="38" t="str">
        <f aca="false">IF(G5252=1,IF(COUNTIFS(C$2:C5252,C5252,G$2:G5252,1)=1,COUNTIFS($C:$C,C5252,$G:$G,1)+ROW()/10000000,""),"")</f>
        <v/>
      </c>
      <c r="Q5252" s="0" t="str">
        <f aca="false">IF(K5252=1,IF(COUNTIFS(C$2:C5252,C5252,K$2:K5252,1)=1,1,0),"")</f>
        <v/>
      </c>
      <c r="R5252" s="0" t="str">
        <f aca="false">IF(M5252=1,IF(COUNTIFS(C$2:C5252,C5252,M$2:M5252,1)=1,1,0),"")</f>
        <v/>
      </c>
      <c r="S5252" s="0" t="str">
        <f aca="false">IF(L5252=1,IF(COUNTIFS(C$2:C5252,C5252,L$2:L5252,1)=1,1,0),"")</f>
        <v/>
      </c>
      <c r="T5252" s="38" t="str">
        <f aca="false">IF(N5252="","",N5252+ROW()/10000000)</f>
        <v/>
      </c>
      <c r="U5252" s="0" t="str">
        <f aca="false">IF(G5252=1,IF(B5252="",1,0),"")</f>
        <v/>
      </c>
    </row>
    <row r="5253" customFormat="false" ht="15" hidden="false" customHeight="false" outlineLevel="0" collapsed="false">
      <c r="A5253" s="35"/>
      <c r="B5253" s="35"/>
      <c r="G5253" s="0" t="str">
        <f aca="false">IF(A5253="","",IF(AND(A5253&gt;=Debut,A5253&lt;Fin),1,0))</f>
        <v/>
      </c>
      <c r="H5253" s="0" t="str">
        <f aca="false">IF(G5253=1,INT(ROUND((A5253-Debut)*86400,0)/600),"")</f>
        <v/>
      </c>
      <c r="I5253" s="0" t="str">
        <f aca="false">IF(G5253=1,INT(ROUND((A5253-Debut)*86400,0)/3600),"")</f>
        <v/>
      </c>
      <c r="J5253" s="0" t="str">
        <f aca="false">IF(OR(A5253="",B5253=""),"",ROUND((B5253-A5253)*86400,0))</f>
        <v/>
      </c>
      <c r="K5253" s="37" t="str">
        <f aca="false">IF(G5253=1,IF(COUNTIFS($C:$C,C5253,$G:$G,1,$A:$A,"&gt;="&amp;(A5253-FenetreInterm/86400),$A:$A,"&lt;="&amp;A5253)&gt;=NbInterm,1,0),"")</f>
        <v/>
      </c>
      <c r="L5253" s="37" t="str">
        <f aca="false">IF(G5253=1,IF(B5253="",0,IF(J5253&lt;SeuilFugitive,1,0)),"")</f>
        <v/>
      </c>
      <c r="M5253" s="37" t="str">
        <f aca="false">IF(G5253=1,IF(B5253="",IF((Fin-A5253)*24&gt;SeuilFigee,1,0),IF(J5253&gt;SeuilFigee*3600,1,0)),"")</f>
        <v/>
      </c>
      <c r="N5253" s="0" t="str">
        <f aca="false">IF(G5253=1,IF(COUNTIF(H$2:H5253,H5253)=1,COUNTIF($H:$H,H5253),""),"")</f>
        <v/>
      </c>
      <c r="O5253" s="0" t="str">
        <f aca="false">IF(G5253=1,IF(COUNTIF(I$2:I5253,I5253)=1,COUNTIF($I:$I,I5253),""),"")</f>
        <v/>
      </c>
      <c r="P5253" s="38" t="str">
        <f aca="false">IF(G5253=1,IF(COUNTIFS(C$2:C5253,C5253,G$2:G5253,1)=1,COUNTIFS($C:$C,C5253,$G:$G,1)+ROW()/10000000,""),"")</f>
        <v/>
      </c>
      <c r="Q5253" s="0" t="str">
        <f aca="false">IF(K5253=1,IF(COUNTIFS(C$2:C5253,C5253,K$2:K5253,1)=1,1,0),"")</f>
        <v/>
      </c>
      <c r="R5253" s="0" t="str">
        <f aca="false">IF(M5253=1,IF(COUNTIFS(C$2:C5253,C5253,M$2:M5253,1)=1,1,0),"")</f>
        <v/>
      </c>
      <c r="S5253" s="0" t="str">
        <f aca="false">IF(L5253=1,IF(COUNTIFS(C$2:C5253,C5253,L$2:L5253,1)=1,1,0),"")</f>
        <v/>
      </c>
      <c r="T5253" s="38" t="str">
        <f aca="false">IF(N5253="","",N5253+ROW()/10000000)</f>
        <v/>
      </c>
      <c r="U5253" s="0" t="str">
        <f aca="false">IF(G5253=1,IF(B5253="",1,0),"")</f>
        <v/>
      </c>
    </row>
    <row r="5254" customFormat="false" ht="15" hidden="false" customHeight="false" outlineLevel="0" collapsed="false">
      <c r="A5254" s="35"/>
      <c r="B5254" s="35"/>
      <c r="G5254" s="0" t="str">
        <f aca="false">IF(A5254="","",IF(AND(A5254&gt;=Debut,A5254&lt;Fin),1,0))</f>
        <v/>
      </c>
      <c r="H5254" s="0" t="str">
        <f aca="false">IF(G5254=1,INT(ROUND((A5254-Debut)*86400,0)/600),"")</f>
        <v/>
      </c>
      <c r="I5254" s="0" t="str">
        <f aca="false">IF(G5254=1,INT(ROUND((A5254-Debut)*86400,0)/3600),"")</f>
        <v/>
      </c>
      <c r="J5254" s="0" t="str">
        <f aca="false">IF(OR(A5254="",B5254=""),"",ROUND((B5254-A5254)*86400,0))</f>
        <v/>
      </c>
      <c r="K5254" s="37" t="str">
        <f aca="false">IF(G5254=1,IF(COUNTIFS($C:$C,C5254,$G:$G,1,$A:$A,"&gt;="&amp;(A5254-FenetreInterm/86400),$A:$A,"&lt;="&amp;A5254)&gt;=NbInterm,1,0),"")</f>
        <v/>
      </c>
      <c r="L5254" s="37" t="str">
        <f aca="false">IF(G5254=1,IF(B5254="",0,IF(J5254&lt;SeuilFugitive,1,0)),"")</f>
        <v/>
      </c>
      <c r="M5254" s="37" t="str">
        <f aca="false">IF(G5254=1,IF(B5254="",IF((Fin-A5254)*24&gt;SeuilFigee,1,0),IF(J5254&gt;SeuilFigee*3600,1,0)),"")</f>
        <v/>
      </c>
      <c r="N5254" s="0" t="str">
        <f aca="false">IF(G5254=1,IF(COUNTIF(H$2:H5254,H5254)=1,COUNTIF($H:$H,H5254),""),"")</f>
        <v/>
      </c>
      <c r="O5254" s="0" t="str">
        <f aca="false">IF(G5254=1,IF(COUNTIF(I$2:I5254,I5254)=1,COUNTIF($I:$I,I5254),""),"")</f>
        <v/>
      </c>
      <c r="P5254" s="38" t="str">
        <f aca="false">IF(G5254=1,IF(COUNTIFS(C$2:C5254,C5254,G$2:G5254,1)=1,COUNTIFS($C:$C,C5254,$G:$G,1)+ROW()/10000000,""),"")</f>
        <v/>
      </c>
      <c r="Q5254" s="0" t="str">
        <f aca="false">IF(K5254=1,IF(COUNTIFS(C$2:C5254,C5254,K$2:K5254,1)=1,1,0),"")</f>
        <v/>
      </c>
      <c r="R5254" s="0" t="str">
        <f aca="false">IF(M5254=1,IF(COUNTIFS(C$2:C5254,C5254,M$2:M5254,1)=1,1,0),"")</f>
        <v/>
      </c>
      <c r="S5254" s="0" t="str">
        <f aca="false">IF(L5254=1,IF(COUNTIFS(C$2:C5254,C5254,L$2:L5254,1)=1,1,0),"")</f>
        <v/>
      </c>
      <c r="T5254" s="38" t="str">
        <f aca="false">IF(N5254="","",N5254+ROW()/10000000)</f>
        <v/>
      </c>
      <c r="U5254" s="0" t="str">
        <f aca="false">IF(G5254=1,IF(B5254="",1,0),"")</f>
        <v/>
      </c>
    </row>
    <row r="5255" customFormat="false" ht="15" hidden="false" customHeight="false" outlineLevel="0" collapsed="false">
      <c r="A5255" s="35"/>
      <c r="B5255" s="35"/>
      <c r="G5255" s="0" t="str">
        <f aca="false">IF(A5255="","",IF(AND(A5255&gt;=Debut,A5255&lt;Fin),1,0))</f>
        <v/>
      </c>
      <c r="H5255" s="0" t="str">
        <f aca="false">IF(G5255=1,INT(ROUND((A5255-Debut)*86400,0)/600),"")</f>
        <v/>
      </c>
      <c r="I5255" s="0" t="str">
        <f aca="false">IF(G5255=1,INT(ROUND((A5255-Debut)*86400,0)/3600),"")</f>
        <v/>
      </c>
      <c r="J5255" s="0" t="str">
        <f aca="false">IF(OR(A5255="",B5255=""),"",ROUND((B5255-A5255)*86400,0))</f>
        <v/>
      </c>
      <c r="K5255" s="37" t="str">
        <f aca="false">IF(G5255=1,IF(COUNTIFS($C:$C,C5255,$G:$G,1,$A:$A,"&gt;="&amp;(A5255-FenetreInterm/86400),$A:$A,"&lt;="&amp;A5255)&gt;=NbInterm,1,0),"")</f>
        <v/>
      </c>
      <c r="L5255" s="37" t="str">
        <f aca="false">IF(G5255=1,IF(B5255="",0,IF(J5255&lt;SeuilFugitive,1,0)),"")</f>
        <v/>
      </c>
      <c r="M5255" s="37" t="str">
        <f aca="false">IF(G5255=1,IF(B5255="",IF((Fin-A5255)*24&gt;SeuilFigee,1,0),IF(J5255&gt;SeuilFigee*3600,1,0)),"")</f>
        <v/>
      </c>
      <c r="N5255" s="0" t="str">
        <f aca="false">IF(G5255=1,IF(COUNTIF(H$2:H5255,H5255)=1,COUNTIF($H:$H,H5255),""),"")</f>
        <v/>
      </c>
      <c r="O5255" s="0" t="str">
        <f aca="false">IF(G5255=1,IF(COUNTIF(I$2:I5255,I5255)=1,COUNTIF($I:$I,I5255),""),"")</f>
        <v/>
      </c>
      <c r="P5255" s="38" t="str">
        <f aca="false">IF(G5255=1,IF(COUNTIFS(C$2:C5255,C5255,G$2:G5255,1)=1,COUNTIFS($C:$C,C5255,$G:$G,1)+ROW()/10000000,""),"")</f>
        <v/>
      </c>
      <c r="Q5255" s="0" t="str">
        <f aca="false">IF(K5255=1,IF(COUNTIFS(C$2:C5255,C5255,K$2:K5255,1)=1,1,0),"")</f>
        <v/>
      </c>
      <c r="R5255" s="0" t="str">
        <f aca="false">IF(M5255=1,IF(COUNTIFS(C$2:C5255,C5255,M$2:M5255,1)=1,1,0),"")</f>
        <v/>
      </c>
      <c r="S5255" s="0" t="str">
        <f aca="false">IF(L5255=1,IF(COUNTIFS(C$2:C5255,C5255,L$2:L5255,1)=1,1,0),"")</f>
        <v/>
      </c>
      <c r="T5255" s="38" t="str">
        <f aca="false">IF(N5255="","",N5255+ROW()/10000000)</f>
        <v/>
      </c>
      <c r="U5255" s="0" t="str">
        <f aca="false">IF(G5255=1,IF(B5255="",1,0),"")</f>
        <v/>
      </c>
    </row>
    <row r="5256" customFormat="false" ht="15" hidden="false" customHeight="false" outlineLevel="0" collapsed="false">
      <c r="A5256" s="35"/>
      <c r="B5256" s="35"/>
      <c r="G5256" s="0" t="str">
        <f aca="false">IF(A5256="","",IF(AND(A5256&gt;=Debut,A5256&lt;Fin),1,0))</f>
        <v/>
      </c>
      <c r="H5256" s="0" t="str">
        <f aca="false">IF(G5256=1,INT(ROUND((A5256-Debut)*86400,0)/600),"")</f>
        <v/>
      </c>
      <c r="I5256" s="0" t="str">
        <f aca="false">IF(G5256=1,INT(ROUND((A5256-Debut)*86400,0)/3600),"")</f>
        <v/>
      </c>
      <c r="J5256" s="0" t="str">
        <f aca="false">IF(OR(A5256="",B5256=""),"",ROUND((B5256-A5256)*86400,0))</f>
        <v/>
      </c>
      <c r="K5256" s="37" t="str">
        <f aca="false">IF(G5256=1,IF(COUNTIFS($C:$C,C5256,$G:$G,1,$A:$A,"&gt;="&amp;(A5256-FenetreInterm/86400),$A:$A,"&lt;="&amp;A5256)&gt;=NbInterm,1,0),"")</f>
        <v/>
      </c>
      <c r="L5256" s="37" t="str">
        <f aca="false">IF(G5256=1,IF(B5256="",0,IF(J5256&lt;SeuilFugitive,1,0)),"")</f>
        <v/>
      </c>
      <c r="M5256" s="37" t="str">
        <f aca="false">IF(G5256=1,IF(B5256="",IF((Fin-A5256)*24&gt;SeuilFigee,1,0),IF(J5256&gt;SeuilFigee*3600,1,0)),"")</f>
        <v/>
      </c>
      <c r="N5256" s="0" t="str">
        <f aca="false">IF(G5256=1,IF(COUNTIF(H$2:H5256,H5256)=1,COUNTIF($H:$H,H5256),""),"")</f>
        <v/>
      </c>
      <c r="O5256" s="0" t="str">
        <f aca="false">IF(G5256=1,IF(COUNTIF(I$2:I5256,I5256)=1,COUNTIF($I:$I,I5256),""),"")</f>
        <v/>
      </c>
      <c r="P5256" s="38" t="str">
        <f aca="false">IF(G5256=1,IF(COUNTIFS(C$2:C5256,C5256,G$2:G5256,1)=1,COUNTIFS($C:$C,C5256,$G:$G,1)+ROW()/10000000,""),"")</f>
        <v/>
      </c>
      <c r="Q5256" s="0" t="str">
        <f aca="false">IF(K5256=1,IF(COUNTIFS(C$2:C5256,C5256,K$2:K5256,1)=1,1,0),"")</f>
        <v/>
      </c>
      <c r="R5256" s="0" t="str">
        <f aca="false">IF(M5256=1,IF(COUNTIFS(C$2:C5256,C5256,M$2:M5256,1)=1,1,0),"")</f>
        <v/>
      </c>
      <c r="S5256" s="0" t="str">
        <f aca="false">IF(L5256=1,IF(COUNTIFS(C$2:C5256,C5256,L$2:L5256,1)=1,1,0),"")</f>
        <v/>
      </c>
      <c r="T5256" s="38" t="str">
        <f aca="false">IF(N5256="","",N5256+ROW()/10000000)</f>
        <v/>
      </c>
      <c r="U5256" s="0" t="str">
        <f aca="false">IF(G5256=1,IF(B5256="",1,0),"")</f>
        <v/>
      </c>
    </row>
    <row r="5257" customFormat="false" ht="15" hidden="false" customHeight="false" outlineLevel="0" collapsed="false">
      <c r="A5257" s="35"/>
      <c r="B5257" s="35"/>
      <c r="G5257" s="0" t="str">
        <f aca="false">IF(A5257="","",IF(AND(A5257&gt;=Debut,A5257&lt;Fin),1,0))</f>
        <v/>
      </c>
      <c r="H5257" s="0" t="str">
        <f aca="false">IF(G5257=1,INT(ROUND((A5257-Debut)*86400,0)/600),"")</f>
        <v/>
      </c>
      <c r="I5257" s="0" t="str">
        <f aca="false">IF(G5257=1,INT(ROUND((A5257-Debut)*86400,0)/3600),"")</f>
        <v/>
      </c>
      <c r="J5257" s="0" t="str">
        <f aca="false">IF(OR(A5257="",B5257=""),"",ROUND((B5257-A5257)*86400,0))</f>
        <v/>
      </c>
      <c r="K5257" s="37" t="str">
        <f aca="false">IF(G5257=1,IF(COUNTIFS($C:$C,C5257,$G:$G,1,$A:$A,"&gt;="&amp;(A5257-FenetreInterm/86400),$A:$A,"&lt;="&amp;A5257)&gt;=NbInterm,1,0),"")</f>
        <v/>
      </c>
      <c r="L5257" s="37" t="str">
        <f aca="false">IF(G5257=1,IF(B5257="",0,IF(J5257&lt;SeuilFugitive,1,0)),"")</f>
        <v/>
      </c>
      <c r="M5257" s="37" t="str">
        <f aca="false">IF(G5257=1,IF(B5257="",IF((Fin-A5257)*24&gt;SeuilFigee,1,0),IF(J5257&gt;SeuilFigee*3600,1,0)),"")</f>
        <v/>
      </c>
      <c r="N5257" s="0" t="str">
        <f aca="false">IF(G5257=1,IF(COUNTIF(H$2:H5257,H5257)=1,COUNTIF($H:$H,H5257),""),"")</f>
        <v/>
      </c>
      <c r="O5257" s="0" t="str">
        <f aca="false">IF(G5257=1,IF(COUNTIF(I$2:I5257,I5257)=1,COUNTIF($I:$I,I5257),""),"")</f>
        <v/>
      </c>
      <c r="P5257" s="38" t="str">
        <f aca="false">IF(G5257=1,IF(COUNTIFS(C$2:C5257,C5257,G$2:G5257,1)=1,COUNTIFS($C:$C,C5257,$G:$G,1)+ROW()/10000000,""),"")</f>
        <v/>
      </c>
      <c r="Q5257" s="0" t="str">
        <f aca="false">IF(K5257=1,IF(COUNTIFS(C$2:C5257,C5257,K$2:K5257,1)=1,1,0),"")</f>
        <v/>
      </c>
      <c r="R5257" s="0" t="str">
        <f aca="false">IF(M5257=1,IF(COUNTIFS(C$2:C5257,C5257,M$2:M5257,1)=1,1,0),"")</f>
        <v/>
      </c>
      <c r="S5257" s="0" t="str">
        <f aca="false">IF(L5257=1,IF(COUNTIFS(C$2:C5257,C5257,L$2:L5257,1)=1,1,0),"")</f>
        <v/>
      </c>
      <c r="T5257" s="38" t="str">
        <f aca="false">IF(N5257="","",N5257+ROW()/10000000)</f>
        <v/>
      </c>
      <c r="U5257" s="0" t="str">
        <f aca="false">IF(G5257=1,IF(B5257="",1,0),"")</f>
        <v/>
      </c>
    </row>
    <row r="5258" customFormat="false" ht="15" hidden="false" customHeight="false" outlineLevel="0" collapsed="false">
      <c r="A5258" s="35"/>
      <c r="B5258" s="35"/>
      <c r="G5258" s="0" t="str">
        <f aca="false">IF(A5258="","",IF(AND(A5258&gt;=Debut,A5258&lt;Fin),1,0))</f>
        <v/>
      </c>
      <c r="H5258" s="0" t="str">
        <f aca="false">IF(G5258=1,INT(ROUND((A5258-Debut)*86400,0)/600),"")</f>
        <v/>
      </c>
      <c r="I5258" s="0" t="str">
        <f aca="false">IF(G5258=1,INT(ROUND((A5258-Debut)*86400,0)/3600),"")</f>
        <v/>
      </c>
      <c r="J5258" s="0" t="str">
        <f aca="false">IF(OR(A5258="",B5258=""),"",ROUND((B5258-A5258)*86400,0))</f>
        <v/>
      </c>
      <c r="K5258" s="37" t="str">
        <f aca="false">IF(G5258=1,IF(COUNTIFS($C:$C,C5258,$G:$G,1,$A:$A,"&gt;="&amp;(A5258-FenetreInterm/86400),$A:$A,"&lt;="&amp;A5258)&gt;=NbInterm,1,0),"")</f>
        <v/>
      </c>
      <c r="L5258" s="37" t="str">
        <f aca="false">IF(G5258=1,IF(B5258="",0,IF(J5258&lt;SeuilFugitive,1,0)),"")</f>
        <v/>
      </c>
      <c r="M5258" s="37" t="str">
        <f aca="false">IF(G5258=1,IF(B5258="",IF((Fin-A5258)*24&gt;SeuilFigee,1,0),IF(J5258&gt;SeuilFigee*3600,1,0)),"")</f>
        <v/>
      </c>
      <c r="N5258" s="0" t="str">
        <f aca="false">IF(G5258=1,IF(COUNTIF(H$2:H5258,H5258)=1,COUNTIF($H:$H,H5258),""),"")</f>
        <v/>
      </c>
      <c r="O5258" s="0" t="str">
        <f aca="false">IF(G5258=1,IF(COUNTIF(I$2:I5258,I5258)=1,COUNTIF($I:$I,I5258),""),"")</f>
        <v/>
      </c>
      <c r="P5258" s="38" t="str">
        <f aca="false">IF(G5258=1,IF(COUNTIFS(C$2:C5258,C5258,G$2:G5258,1)=1,COUNTIFS($C:$C,C5258,$G:$G,1)+ROW()/10000000,""),"")</f>
        <v/>
      </c>
      <c r="Q5258" s="0" t="str">
        <f aca="false">IF(K5258=1,IF(COUNTIFS(C$2:C5258,C5258,K$2:K5258,1)=1,1,0),"")</f>
        <v/>
      </c>
      <c r="R5258" s="0" t="str">
        <f aca="false">IF(M5258=1,IF(COUNTIFS(C$2:C5258,C5258,M$2:M5258,1)=1,1,0),"")</f>
        <v/>
      </c>
      <c r="S5258" s="0" t="str">
        <f aca="false">IF(L5258=1,IF(COUNTIFS(C$2:C5258,C5258,L$2:L5258,1)=1,1,0),"")</f>
        <v/>
      </c>
      <c r="T5258" s="38" t="str">
        <f aca="false">IF(N5258="","",N5258+ROW()/10000000)</f>
        <v/>
      </c>
      <c r="U5258" s="0" t="str">
        <f aca="false">IF(G5258=1,IF(B5258="",1,0),"")</f>
        <v/>
      </c>
    </row>
    <row r="5259" customFormat="false" ht="15" hidden="false" customHeight="false" outlineLevel="0" collapsed="false">
      <c r="A5259" s="35"/>
      <c r="B5259" s="35"/>
      <c r="G5259" s="0" t="str">
        <f aca="false">IF(A5259="","",IF(AND(A5259&gt;=Debut,A5259&lt;Fin),1,0))</f>
        <v/>
      </c>
      <c r="H5259" s="0" t="str">
        <f aca="false">IF(G5259=1,INT(ROUND((A5259-Debut)*86400,0)/600),"")</f>
        <v/>
      </c>
      <c r="I5259" s="0" t="str">
        <f aca="false">IF(G5259=1,INT(ROUND((A5259-Debut)*86400,0)/3600),"")</f>
        <v/>
      </c>
      <c r="J5259" s="0" t="str">
        <f aca="false">IF(OR(A5259="",B5259=""),"",ROUND((B5259-A5259)*86400,0))</f>
        <v/>
      </c>
      <c r="K5259" s="37" t="str">
        <f aca="false">IF(G5259=1,IF(COUNTIFS($C:$C,C5259,$G:$G,1,$A:$A,"&gt;="&amp;(A5259-FenetreInterm/86400),$A:$A,"&lt;="&amp;A5259)&gt;=NbInterm,1,0),"")</f>
        <v/>
      </c>
      <c r="L5259" s="37" t="str">
        <f aca="false">IF(G5259=1,IF(B5259="",0,IF(J5259&lt;SeuilFugitive,1,0)),"")</f>
        <v/>
      </c>
      <c r="M5259" s="37" t="str">
        <f aca="false">IF(G5259=1,IF(B5259="",IF((Fin-A5259)*24&gt;SeuilFigee,1,0),IF(J5259&gt;SeuilFigee*3600,1,0)),"")</f>
        <v/>
      </c>
      <c r="N5259" s="0" t="str">
        <f aca="false">IF(G5259=1,IF(COUNTIF(H$2:H5259,H5259)=1,COUNTIF($H:$H,H5259),""),"")</f>
        <v/>
      </c>
      <c r="O5259" s="0" t="str">
        <f aca="false">IF(G5259=1,IF(COUNTIF(I$2:I5259,I5259)=1,COUNTIF($I:$I,I5259),""),"")</f>
        <v/>
      </c>
      <c r="P5259" s="38" t="str">
        <f aca="false">IF(G5259=1,IF(COUNTIFS(C$2:C5259,C5259,G$2:G5259,1)=1,COUNTIFS($C:$C,C5259,$G:$G,1)+ROW()/10000000,""),"")</f>
        <v/>
      </c>
      <c r="Q5259" s="0" t="str">
        <f aca="false">IF(K5259=1,IF(COUNTIFS(C$2:C5259,C5259,K$2:K5259,1)=1,1,0),"")</f>
        <v/>
      </c>
      <c r="R5259" s="0" t="str">
        <f aca="false">IF(M5259=1,IF(COUNTIFS(C$2:C5259,C5259,M$2:M5259,1)=1,1,0),"")</f>
        <v/>
      </c>
      <c r="S5259" s="0" t="str">
        <f aca="false">IF(L5259=1,IF(COUNTIFS(C$2:C5259,C5259,L$2:L5259,1)=1,1,0),"")</f>
        <v/>
      </c>
      <c r="T5259" s="38" t="str">
        <f aca="false">IF(N5259="","",N5259+ROW()/10000000)</f>
        <v/>
      </c>
      <c r="U5259" s="0" t="str">
        <f aca="false">IF(G5259=1,IF(B5259="",1,0),"")</f>
        <v/>
      </c>
    </row>
    <row r="5260" customFormat="false" ht="15" hidden="false" customHeight="false" outlineLevel="0" collapsed="false">
      <c r="A5260" s="35"/>
      <c r="B5260" s="35"/>
      <c r="G5260" s="0" t="str">
        <f aca="false">IF(A5260="","",IF(AND(A5260&gt;=Debut,A5260&lt;Fin),1,0))</f>
        <v/>
      </c>
      <c r="H5260" s="0" t="str">
        <f aca="false">IF(G5260=1,INT(ROUND((A5260-Debut)*86400,0)/600),"")</f>
        <v/>
      </c>
      <c r="I5260" s="0" t="str">
        <f aca="false">IF(G5260=1,INT(ROUND((A5260-Debut)*86400,0)/3600),"")</f>
        <v/>
      </c>
      <c r="J5260" s="0" t="str">
        <f aca="false">IF(OR(A5260="",B5260=""),"",ROUND((B5260-A5260)*86400,0))</f>
        <v/>
      </c>
      <c r="K5260" s="37" t="str">
        <f aca="false">IF(G5260=1,IF(COUNTIFS($C:$C,C5260,$G:$G,1,$A:$A,"&gt;="&amp;(A5260-FenetreInterm/86400),$A:$A,"&lt;="&amp;A5260)&gt;=NbInterm,1,0),"")</f>
        <v/>
      </c>
      <c r="L5260" s="37" t="str">
        <f aca="false">IF(G5260=1,IF(B5260="",0,IF(J5260&lt;SeuilFugitive,1,0)),"")</f>
        <v/>
      </c>
      <c r="M5260" s="37" t="str">
        <f aca="false">IF(G5260=1,IF(B5260="",IF((Fin-A5260)*24&gt;SeuilFigee,1,0),IF(J5260&gt;SeuilFigee*3600,1,0)),"")</f>
        <v/>
      </c>
      <c r="N5260" s="0" t="str">
        <f aca="false">IF(G5260=1,IF(COUNTIF(H$2:H5260,H5260)=1,COUNTIF($H:$H,H5260),""),"")</f>
        <v/>
      </c>
      <c r="O5260" s="0" t="str">
        <f aca="false">IF(G5260=1,IF(COUNTIF(I$2:I5260,I5260)=1,COUNTIF($I:$I,I5260),""),"")</f>
        <v/>
      </c>
      <c r="P5260" s="38" t="str">
        <f aca="false">IF(G5260=1,IF(COUNTIFS(C$2:C5260,C5260,G$2:G5260,1)=1,COUNTIFS($C:$C,C5260,$G:$G,1)+ROW()/10000000,""),"")</f>
        <v/>
      </c>
      <c r="Q5260" s="0" t="str">
        <f aca="false">IF(K5260=1,IF(COUNTIFS(C$2:C5260,C5260,K$2:K5260,1)=1,1,0),"")</f>
        <v/>
      </c>
      <c r="R5260" s="0" t="str">
        <f aca="false">IF(M5260=1,IF(COUNTIFS(C$2:C5260,C5260,M$2:M5260,1)=1,1,0),"")</f>
        <v/>
      </c>
      <c r="S5260" s="0" t="str">
        <f aca="false">IF(L5260=1,IF(COUNTIFS(C$2:C5260,C5260,L$2:L5260,1)=1,1,0),"")</f>
        <v/>
      </c>
      <c r="T5260" s="38" t="str">
        <f aca="false">IF(N5260="","",N5260+ROW()/10000000)</f>
        <v/>
      </c>
      <c r="U5260" s="0" t="str">
        <f aca="false">IF(G5260=1,IF(B5260="",1,0),"")</f>
        <v/>
      </c>
    </row>
    <row r="5261" customFormat="false" ht="15" hidden="false" customHeight="false" outlineLevel="0" collapsed="false">
      <c r="A5261" s="35"/>
      <c r="B5261" s="35"/>
      <c r="G5261" s="0" t="str">
        <f aca="false">IF(A5261="","",IF(AND(A5261&gt;=Debut,A5261&lt;Fin),1,0))</f>
        <v/>
      </c>
      <c r="H5261" s="0" t="str">
        <f aca="false">IF(G5261=1,INT(ROUND((A5261-Debut)*86400,0)/600),"")</f>
        <v/>
      </c>
      <c r="I5261" s="0" t="str">
        <f aca="false">IF(G5261=1,INT(ROUND((A5261-Debut)*86400,0)/3600),"")</f>
        <v/>
      </c>
      <c r="J5261" s="0" t="str">
        <f aca="false">IF(OR(A5261="",B5261=""),"",ROUND((B5261-A5261)*86400,0))</f>
        <v/>
      </c>
      <c r="K5261" s="37" t="str">
        <f aca="false">IF(G5261=1,IF(COUNTIFS($C:$C,C5261,$G:$G,1,$A:$A,"&gt;="&amp;(A5261-FenetreInterm/86400),$A:$A,"&lt;="&amp;A5261)&gt;=NbInterm,1,0),"")</f>
        <v/>
      </c>
      <c r="L5261" s="37" t="str">
        <f aca="false">IF(G5261=1,IF(B5261="",0,IF(J5261&lt;SeuilFugitive,1,0)),"")</f>
        <v/>
      </c>
      <c r="M5261" s="37" t="str">
        <f aca="false">IF(G5261=1,IF(B5261="",IF((Fin-A5261)*24&gt;SeuilFigee,1,0),IF(J5261&gt;SeuilFigee*3600,1,0)),"")</f>
        <v/>
      </c>
      <c r="N5261" s="0" t="str">
        <f aca="false">IF(G5261=1,IF(COUNTIF(H$2:H5261,H5261)=1,COUNTIF($H:$H,H5261),""),"")</f>
        <v/>
      </c>
      <c r="O5261" s="0" t="str">
        <f aca="false">IF(G5261=1,IF(COUNTIF(I$2:I5261,I5261)=1,COUNTIF($I:$I,I5261),""),"")</f>
        <v/>
      </c>
      <c r="P5261" s="38" t="str">
        <f aca="false">IF(G5261=1,IF(COUNTIFS(C$2:C5261,C5261,G$2:G5261,1)=1,COUNTIFS($C:$C,C5261,$G:$G,1)+ROW()/10000000,""),"")</f>
        <v/>
      </c>
      <c r="Q5261" s="0" t="str">
        <f aca="false">IF(K5261=1,IF(COUNTIFS(C$2:C5261,C5261,K$2:K5261,1)=1,1,0),"")</f>
        <v/>
      </c>
      <c r="R5261" s="0" t="str">
        <f aca="false">IF(M5261=1,IF(COUNTIFS(C$2:C5261,C5261,M$2:M5261,1)=1,1,0),"")</f>
        <v/>
      </c>
      <c r="S5261" s="0" t="str">
        <f aca="false">IF(L5261=1,IF(COUNTIFS(C$2:C5261,C5261,L$2:L5261,1)=1,1,0),"")</f>
        <v/>
      </c>
      <c r="T5261" s="38" t="str">
        <f aca="false">IF(N5261="","",N5261+ROW()/10000000)</f>
        <v/>
      </c>
      <c r="U5261" s="0" t="str">
        <f aca="false">IF(G5261=1,IF(B5261="",1,0),"")</f>
        <v/>
      </c>
    </row>
    <row r="5262" customFormat="false" ht="15" hidden="false" customHeight="false" outlineLevel="0" collapsed="false">
      <c r="A5262" s="35"/>
      <c r="B5262" s="35"/>
      <c r="G5262" s="0" t="str">
        <f aca="false">IF(A5262="","",IF(AND(A5262&gt;=Debut,A5262&lt;Fin),1,0))</f>
        <v/>
      </c>
      <c r="H5262" s="0" t="str">
        <f aca="false">IF(G5262=1,INT(ROUND((A5262-Debut)*86400,0)/600),"")</f>
        <v/>
      </c>
      <c r="I5262" s="0" t="str">
        <f aca="false">IF(G5262=1,INT(ROUND((A5262-Debut)*86400,0)/3600),"")</f>
        <v/>
      </c>
      <c r="J5262" s="0" t="str">
        <f aca="false">IF(OR(A5262="",B5262=""),"",ROUND((B5262-A5262)*86400,0))</f>
        <v/>
      </c>
      <c r="K5262" s="37" t="str">
        <f aca="false">IF(G5262=1,IF(COUNTIFS($C:$C,C5262,$G:$G,1,$A:$A,"&gt;="&amp;(A5262-FenetreInterm/86400),$A:$A,"&lt;="&amp;A5262)&gt;=NbInterm,1,0),"")</f>
        <v/>
      </c>
      <c r="L5262" s="37" t="str">
        <f aca="false">IF(G5262=1,IF(B5262="",0,IF(J5262&lt;SeuilFugitive,1,0)),"")</f>
        <v/>
      </c>
      <c r="M5262" s="37" t="str">
        <f aca="false">IF(G5262=1,IF(B5262="",IF((Fin-A5262)*24&gt;SeuilFigee,1,0),IF(J5262&gt;SeuilFigee*3600,1,0)),"")</f>
        <v/>
      </c>
      <c r="N5262" s="0" t="str">
        <f aca="false">IF(G5262=1,IF(COUNTIF(H$2:H5262,H5262)=1,COUNTIF($H:$H,H5262),""),"")</f>
        <v/>
      </c>
      <c r="O5262" s="0" t="str">
        <f aca="false">IF(G5262=1,IF(COUNTIF(I$2:I5262,I5262)=1,COUNTIF($I:$I,I5262),""),"")</f>
        <v/>
      </c>
      <c r="P5262" s="38" t="str">
        <f aca="false">IF(G5262=1,IF(COUNTIFS(C$2:C5262,C5262,G$2:G5262,1)=1,COUNTIFS($C:$C,C5262,$G:$G,1)+ROW()/10000000,""),"")</f>
        <v/>
      </c>
      <c r="Q5262" s="0" t="str">
        <f aca="false">IF(K5262=1,IF(COUNTIFS(C$2:C5262,C5262,K$2:K5262,1)=1,1,0),"")</f>
        <v/>
      </c>
      <c r="R5262" s="0" t="str">
        <f aca="false">IF(M5262=1,IF(COUNTIFS(C$2:C5262,C5262,M$2:M5262,1)=1,1,0),"")</f>
        <v/>
      </c>
      <c r="S5262" s="0" t="str">
        <f aca="false">IF(L5262=1,IF(COUNTIFS(C$2:C5262,C5262,L$2:L5262,1)=1,1,0),"")</f>
        <v/>
      </c>
      <c r="T5262" s="38" t="str">
        <f aca="false">IF(N5262="","",N5262+ROW()/10000000)</f>
        <v/>
      </c>
      <c r="U5262" s="0" t="str">
        <f aca="false">IF(G5262=1,IF(B5262="",1,0),"")</f>
        <v/>
      </c>
    </row>
    <row r="5263" customFormat="false" ht="15" hidden="false" customHeight="false" outlineLevel="0" collapsed="false">
      <c r="A5263" s="35"/>
      <c r="B5263" s="35"/>
      <c r="G5263" s="0" t="str">
        <f aca="false">IF(A5263="","",IF(AND(A5263&gt;=Debut,A5263&lt;Fin),1,0))</f>
        <v/>
      </c>
      <c r="H5263" s="0" t="str">
        <f aca="false">IF(G5263=1,INT(ROUND((A5263-Debut)*86400,0)/600),"")</f>
        <v/>
      </c>
      <c r="I5263" s="0" t="str">
        <f aca="false">IF(G5263=1,INT(ROUND((A5263-Debut)*86400,0)/3600),"")</f>
        <v/>
      </c>
      <c r="J5263" s="0" t="str">
        <f aca="false">IF(OR(A5263="",B5263=""),"",ROUND((B5263-A5263)*86400,0))</f>
        <v/>
      </c>
      <c r="K5263" s="37" t="str">
        <f aca="false">IF(G5263=1,IF(COUNTIFS($C:$C,C5263,$G:$G,1,$A:$A,"&gt;="&amp;(A5263-FenetreInterm/86400),$A:$A,"&lt;="&amp;A5263)&gt;=NbInterm,1,0),"")</f>
        <v/>
      </c>
      <c r="L5263" s="37" t="str">
        <f aca="false">IF(G5263=1,IF(B5263="",0,IF(J5263&lt;SeuilFugitive,1,0)),"")</f>
        <v/>
      </c>
      <c r="M5263" s="37" t="str">
        <f aca="false">IF(G5263=1,IF(B5263="",IF((Fin-A5263)*24&gt;SeuilFigee,1,0),IF(J5263&gt;SeuilFigee*3600,1,0)),"")</f>
        <v/>
      </c>
      <c r="N5263" s="0" t="str">
        <f aca="false">IF(G5263=1,IF(COUNTIF(H$2:H5263,H5263)=1,COUNTIF($H:$H,H5263),""),"")</f>
        <v/>
      </c>
      <c r="O5263" s="0" t="str">
        <f aca="false">IF(G5263=1,IF(COUNTIF(I$2:I5263,I5263)=1,COUNTIF($I:$I,I5263),""),"")</f>
        <v/>
      </c>
      <c r="P5263" s="38" t="str">
        <f aca="false">IF(G5263=1,IF(COUNTIFS(C$2:C5263,C5263,G$2:G5263,1)=1,COUNTIFS($C:$C,C5263,$G:$G,1)+ROW()/10000000,""),"")</f>
        <v/>
      </c>
      <c r="Q5263" s="0" t="str">
        <f aca="false">IF(K5263=1,IF(COUNTIFS(C$2:C5263,C5263,K$2:K5263,1)=1,1,0),"")</f>
        <v/>
      </c>
      <c r="R5263" s="0" t="str">
        <f aca="false">IF(M5263=1,IF(COUNTIFS(C$2:C5263,C5263,M$2:M5263,1)=1,1,0),"")</f>
        <v/>
      </c>
      <c r="S5263" s="0" t="str">
        <f aca="false">IF(L5263=1,IF(COUNTIFS(C$2:C5263,C5263,L$2:L5263,1)=1,1,0),"")</f>
        <v/>
      </c>
      <c r="T5263" s="38" t="str">
        <f aca="false">IF(N5263="","",N5263+ROW()/10000000)</f>
        <v/>
      </c>
      <c r="U5263" s="0" t="str">
        <f aca="false">IF(G5263=1,IF(B5263="",1,0),"")</f>
        <v/>
      </c>
    </row>
    <row r="5264" customFormat="false" ht="15" hidden="false" customHeight="false" outlineLevel="0" collapsed="false">
      <c r="A5264" s="35"/>
      <c r="B5264" s="35"/>
      <c r="G5264" s="0" t="str">
        <f aca="false">IF(A5264="","",IF(AND(A5264&gt;=Debut,A5264&lt;Fin),1,0))</f>
        <v/>
      </c>
      <c r="H5264" s="0" t="str">
        <f aca="false">IF(G5264=1,INT(ROUND((A5264-Debut)*86400,0)/600),"")</f>
        <v/>
      </c>
      <c r="I5264" s="0" t="str">
        <f aca="false">IF(G5264=1,INT(ROUND((A5264-Debut)*86400,0)/3600),"")</f>
        <v/>
      </c>
      <c r="J5264" s="0" t="str">
        <f aca="false">IF(OR(A5264="",B5264=""),"",ROUND((B5264-A5264)*86400,0))</f>
        <v/>
      </c>
      <c r="K5264" s="37" t="str">
        <f aca="false">IF(G5264=1,IF(COUNTIFS($C:$C,C5264,$G:$G,1,$A:$A,"&gt;="&amp;(A5264-FenetreInterm/86400),$A:$A,"&lt;="&amp;A5264)&gt;=NbInterm,1,0),"")</f>
        <v/>
      </c>
      <c r="L5264" s="37" t="str">
        <f aca="false">IF(G5264=1,IF(B5264="",0,IF(J5264&lt;SeuilFugitive,1,0)),"")</f>
        <v/>
      </c>
      <c r="M5264" s="37" t="str">
        <f aca="false">IF(G5264=1,IF(B5264="",IF((Fin-A5264)*24&gt;SeuilFigee,1,0),IF(J5264&gt;SeuilFigee*3600,1,0)),"")</f>
        <v/>
      </c>
      <c r="N5264" s="0" t="str">
        <f aca="false">IF(G5264=1,IF(COUNTIF(H$2:H5264,H5264)=1,COUNTIF($H:$H,H5264),""),"")</f>
        <v/>
      </c>
      <c r="O5264" s="0" t="str">
        <f aca="false">IF(G5264=1,IF(COUNTIF(I$2:I5264,I5264)=1,COUNTIF($I:$I,I5264),""),"")</f>
        <v/>
      </c>
      <c r="P5264" s="38" t="str">
        <f aca="false">IF(G5264=1,IF(COUNTIFS(C$2:C5264,C5264,G$2:G5264,1)=1,COUNTIFS($C:$C,C5264,$G:$G,1)+ROW()/10000000,""),"")</f>
        <v/>
      </c>
      <c r="Q5264" s="0" t="str">
        <f aca="false">IF(K5264=1,IF(COUNTIFS(C$2:C5264,C5264,K$2:K5264,1)=1,1,0),"")</f>
        <v/>
      </c>
      <c r="R5264" s="0" t="str">
        <f aca="false">IF(M5264=1,IF(COUNTIFS(C$2:C5264,C5264,M$2:M5264,1)=1,1,0),"")</f>
        <v/>
      </c>
      <c r="S5264" s="0" t="str">
        <f aca="false">IF(L5264=1,IF(COUNTIFS(C$2:C5264,C5264,L$2:L5264,1)=1,1,0),"")</f>
        <v/>
      </c>
      <c r="T5264" s="38" t="str">
        <f aca="false">IF(N5264="","",N5264+ROW()/10000000)</f>
        <v/>
      </c>
      <c r="U5264" s="0" t="str">
        <f aca="false">IF(G5264=1,IF(B5264="",1,0),"")</f>
        <v/>
      </c>
    </row>
    <row r="5265" customFormat="false" ht="15" hidden="false" customHeight="false" outlineLevel="0" collapsed="false">
      <c r="A5265" s="35"/>
      <c r="B5265" s="35"/>
      <c r="G5265" s="0" t="str">
        <f aca="false">IF(A5265="","",IF(AND(A5265&gt;=Debut,A5265&lt;Fin),1,0))</f>
        <v/>
      </c>
      <c r="H5265" s="0" t="str">
        <f aca="false">IF(G5265=1,INT(ROUND((A5265-Debut)*86400,0)/600),"")</f>
        <v/>
      </c>
      <c r="I5265" s="0" t="str">
        <f aca="false">IF(G5265=1,INT(ROUND((A5265-Debut)*86400,0)/3600),"")</f>
        <v/>
      </c>
      <c r="J5265" s="0" t="str">
        <f aca="false">IF(OR(A5265="",B5265=""),"",ROUND((B5265-A5265)*86400,0))</f>
        <v/>
      </c>
      <c r="K5265" s="37" t="str">
        <f aca="false">IF(G5265=1,IF(COUNTIFS($C:$C,C5265,$G:$G,1,$A:$A,"&gt;="&amp;(A5265-FenetreInterm/86400),$A:$A,"&lt;="&amp;A5265)&gt;=NbInterm,1,0),"")</f>
        <v/>
      </c>
      <c r="L5265" s="37" t="str">
        <f aca="false">IF(G5265=1,IF(B5265="",0,IF(J5265&lt;SeuilFugitive,1,0)),"")</f>
        <v/>
      </c>
      <c r="M5265" s="37" t="str">
        <f aca="false">IF(G5265=1,IF(B5265="",IF((Fin-A5265)*24&gt;SeuilFigee,1,0),IF(J5265&gt;SeuilFigee*3600,1,0)),"")</f>
        <v/>
      </c>
      <c r="N5265" s="0" t="str">
        <f aca="false">IF(G5265=1,IF(COUNTIF(H$2:H5265,H5265)=1,COUNTIF($H:$H,H5265),""),"")</f>
        <v/>
      </c>
      <c r="O5265" s="0" t="str">
        <f aca="false">IF(G5265=1,IF(COUNTIF(I$2:I5265,I5265)=1,COUNTIF($I:$I,I5265),""),"")</f>
        <v/>
      </c>
      <c r="P5265" s="38" t="str">
        <f aca="false">IF(G5265=1,IF(COUNTIFS(C$2:C5265,C5265,G$2:G5265,1)=1,COUNTIFS($C:$C,C5265,$G:$G,1)+ROW()/10000000,""),"")</f>
        <v/>
      </c>
      <c r="Q5265" s="0" t="str">
        <f aca="false">IF(K5265=1,IF(COUNTIFS(C$2:C5265,C5265,K$2:K5265,1)=1,1,0),"")</f>
        <v/>
      </c>
      <c r="R5265" s="0" t="str">
        <f aca="false">IF(M5265=1,IF(COUNTIFS(C$2:C5265,C5265,M$2:M5265,1)=1,1,0),"")</f>
        <v/>
      </c>
      <c r="S5265" s="0" t="str">
        <f aca="false">IF(L5265=1,IF(COUNTIFS(C$2:C5265,C5265,L$2:L5265,1)=1,1,0),"")</f>
        <v/>
      </c>
      <c r="T5265" s="38" t="str">
        <f aca="false">IF(N5265="","",N5265+ROW()/10000000)</f>
        <v/>
      </c>
      <c r="U5265" s="0" t="str">
        <f aca="false">IF(G5265=1,IF(B5265="",1,0),"")</f>
        <v/>
      </c>
    </row>
    <row r="5266" customFormat="false" ht="15" hidden="false" customHeight="false" outlineLevel="0" collapsed="false">
      <c r="A5266" s="35"/>
      <c r="B5266" s="35"/>
      <c r="G5266" s="0" t="str">
        <f aca="false">IF(A5266="","",IF(AND(A5266&gt;=Debut,A5266&lt;Fin),1,0))</f>
        <v/>
      </c>
      <c r="H5266" s="0" t="str">
        <f aca="false">IF(G5266=1,INT(ROUND((A5266-Debut)*86400,0)/600),"")</f>
        <v/>
      </c>
      <c r="I5266" s="0" t="str">
        <f aca="false">IF(G5266=1,INT(ROUND((A5266-Debut)*86400,0)/3600),"")</f>
        <v/>
      </c>
      <c r="J5266" s="0" t="str">
        <f aca="false">IF(OR(A5266="",B5266=""),"",ROUND((B5266-A5266)*86400,0))</f>
        <v/>
      </c>
      <c r="K5266" s="37" t="str">
        <f aca="false">IF(G5266=1,IF(COUNTIFS($C:$C,C5266,$G:$G,1,$A:$A,"&gt;="&amp;(A5266-FenetreInterm/86400),$A:$A,"&lt;="&amp;A5266)&gt;=NbInterm,1,0),"")</f>
        <v/>
      </c>
      <c r="L5266" s="37" t="str">
        <f aca="false">IF(G5266=1,IF(B5266="",0,IF(J5266&lt;SeuilFugitive,1,0)),"")</f>
        <v/>
      </c>
      <c r="M5266" s="37" t="str">
        <f aca="false">IF(G5266=1,IF(B5266="",IF((Fin-A5266)*24&gt;SeuilFigee,1,0),IF(J5266&gt;SeuilFigee*3600,1,0)),"")</f>
        <v/>
      </c>
      <c r="N5266" s="0" t="str">
        <f aca="false">IF(G5266=1,IF(COUNTIF(H$2:H5266,H5266)=1,COUNTIF($H:$H,H5266),""),"")</f>
        <v/>
      </c>
      <c r="O5266" s="0" t="str">
        <f aca="false">IF(G5266=1,IF(COUNTIF(I$2:I5266,I5266)=1,COUNTIF($I:$I,I5266),""),"")</f>
        <v/>
      </c>
      <c r="P5266" s="38" t="str">
        <f aca="false">IF(G5266=1,IF(COUNTIFS(C$2:C5266,C5266,G$2:G5266,1)=1,COUNTIFS($C:$C,C5266,$G:$G,1)+ROW()/10000000,""),"")</f>
        <v/>
      </c>
      <c r="Q5266" s="0" t="str">
        <f aca="false">IF(K5266=1,IF(COUNTIFS(C$2:C5266,C5266,K$2:K5266,1)=1,1,0),"")</f>
        <v/>
      </c>
      <c r="R5266" s="0" t="str">
        <f aca="false">IF(M5266=1,IF(COUNTIFS(C$2:C5266,C5266,M$2:M5266,1)=1,1,0),"")</f>
        <v/>
      </c>
      <c r="S5266" s="0" t="str">
        <f aca="false">IF(L5266=1,IF(COUNTIFS(C$2:C5266,C5266,L$2:L5266,1)=1,1,0),"")</f>
        <v/>
      </c>
      <c r="T5266" s="38" t="str">
        <f aca="false">IF(N5266="","",N5266+ROW()/10000000)</f>
        <v/>
      </c>
      <c r="U5266" s="0" t="str">
        <f aca="false">IF(G5266=1,IF(B5266="",1,0),"")</f>
        <v/>
      </c>
    </row>
    <row r="5267" customFormat="false" ht="15" hidden="false" customHeight="false" outlineLevel="0" collapsed="false">
      <c r="A5267" s="35"/>
      <c r="B5267" s="35"/>
      <c r="G5267" s="0" t="str">
        <f aca="false">IF(A5267="","",IF(AND(A5267&gt;=Debut,A5267&lt;Fin),1,0))</f>
        <v/>
      </c>
      <c r="H5267" s="0" t="str">
        <f aca="false">IF(G5267=1,INT(ROUND((A5267-Debut)*86400,0)/600),"")</f>
        <v/>
      </c>
      <c r="I5267" s="0" t="str">
        <f aca="false">IF(G5267=1,INT(ROUND((A5267-Debut)*86400,0)/3600),"")</f>
        <v/>
      </c>
      <c r="J5267" s="0" t="str">
        <f aca="false">IF(OR(A5267="",B5267=""),"",ROUND((B5267-A5267)*86400,0))</f>
        <v/>
      </c>
      <c r="K5267" s="37" t="str">
        <f aca="false">IF(G5267=1,IF(COUNTIFS($C:$C,C5267,$G:$G,1,$A:$A,"&gt;="&amp;(A5267-FenetreInterm/86400),$A:$A,"&lt;="&amp;A5267)&gt;=NbInterm,1,0),"")</f>
        <v/>
      </c>
      <c r="L5267" s="37" t="str">
        <f aca="false">IF(G5267=1,IF(B5267="",0,IF(J5267&lt;SeuilFugitive,1,0)),"")</f>
        <v/>
      </c>
      <c r="M5267" s="37" t="str">
        <f aca="false">IF(G5267=1,IF(B5267="",IF((Fin-A5267)*24&gt;SeuilFigee,1,0),IF(J5267&gt;SeuilFigee*3600,1,0)),"")</f>
        <v/>
      </c>
      <c r="N5267" s="0" t="str">
        <f aca="false">IF(G5267=1,IF(COUNTIF(H$2:H5267,H5267)=1,COUNTIF($H:$H,H5267),""),"")</f>
        <v/>
      </c>
      <c r="O5267" s="0" t="str">
        <f aca="false">IF(G5267=1,IF(COUNTIF(I$2:I5267,I5267)=1,COUNTIF($I:$I,I5267),""),"")</f>
        <v/>
      </c>
      <c r="P5267" s="38" t="str">
        <f aca="false">IF(G5267=1,IF(COUNTIFS(C$2:C5267,C5267,G$2:G5267,1)=1,COUNTIFS($C:$C,C5267,$G:$G,1)+ROW()/10000000,""),"")</f>
        <v/>
      </c>
      <c r="Q5267" s="0" t="str">
        <f aca="false">IF(K5267=1,IF(COUNTIFS(C$2:C5267,C5267,K$2:K5267,1)=1,1,0),"")</f>
        <v/>
      </c>
      <c r="R5267" s="0" t="str">
        <f aca="false">IF(M5267=1,IF(COUNTIFS(C$2:C5267,C5267,M$2:M5267,1)=1,1,0),"")</f>
        <v/>
      </c>
      <c r="S5267" s="0" t="str">
        <f aca="false">IF(L5267=1,IF(COUNTIFS(C$2:C5267,C5267,L$2:L5267,1)=1,1,0),"")</f>
        <v/>
      </c>
      <c r="T5267" s="38" t="str">
        <f aca="false">IF(N5267="","",N5267+ROW()/10000000)</f>
        <v/>
      </c>
      <c r="U5267" s="0" t="str">
        <f aca="false">IF(G5267=1,IF(B5267="",1,0),"")</f>
        <v/>
      </c>
    </row>
    <row r="5268" customFormat="false" ht="15" hidden="false" customHeight="false" outlineLevel="0" collapsed="false">
      <c r="A5268" s="35"/>
      <c r="B5268" s="35"/>
      <c r="G5268" s="0" t="str">
        <f aca="false">IF(A5268="","",IF(AND(A5268&gt;=Debut,A5268&lt;Fin),1,0))</f>
        <v/>
      </c>
      <c r="H5268" s="0" t="str">
        <f aca="false">IF(G5268=1,INT(ROUND((A5268-Debut)*86400,0)/600),"")</f>
        <v/>
      </c>
      <c r="I5268" s="0" t="str">
        <f aca="false">IF(G5268=1,INT(ROUND((A5268-Debut)*86400,0)/3600),"")</f>
        <v/>
      </c>
      <c r="J5268" s="0" t="str">
        <f aca="false">IF(OR(A5268="",B5268=""),"",ROUND((B5268-A5268)*86400,0))</f>
        <v/>
      </c>
      <c r="K5268" s="37" t="str">
        <f aca="false">IF(G5268=1,IF(COUNTIFS($C:$C,C5268,$G:$G,1,$A:$A,"&gt;="&amp;(A5268-FenetreInterm/86400),$A:$A,"&lt;="&amp;A5268)&gt;=NbInterm,1,0),"")</f>
        <v/>
      </c>
      <c r="L5268" s="37" t="str">
        <f aca="false">IF(G5268=1,IF(B5268="",0,IF(J5268&lt;SeuilFugitive,1,0)),"")</f>
        <v/>
      </c>
      <c r="M5268" s="37" t="str">
        <f aca="false">IF(G5268=1,IF(B5268="",IF((Fin-A5268)*24&gt;SeuilFigee,1,0),IF(J5268&gt;SeuilFigee*3600,1,0)),"")</f>
        <v/>
      </c>
      <c r="N5268" s="0" t="str">
        <f aca="false">IF(G5268=1,IF(COUNTIF(H$2:H5268,H5268)=1,COUNTIF($H:$H,H5268),""),"")</f>
        <v/>
      </c>
      <c r="O5268" s="0" t="str">
        <f aca="false">IF(G5268=1,IF(COUNTIF(I$2:I5268,I5268)=1,COUNTIF($I:$I,I5268),""),"")</f>
        <v/>
      </c>
      <c r="P5268" s="38" t="str">
        <f aca="false">IF(G5268=1,IF(COUNTIFS(C$2:C5268,C5268,G$2:G5268,1)=1,COUNTIFS($C:$C,C5268,$G:$G,1)+ROW()/10000000,""),"")</f>
        <v/>
      </c>
      <c r="Q5268" s="0" t="str">
        <f aca="false">IF(K5268=1,IF(COUNTIFS(C$2:C5268,C5268,K$2:K5268,1)=1,1,0),"")</f>
        <v/>
      </c>
      <c r="R5268" s="0" t="str">
        <f aca="false">IF(M5268=1,IF(COUNTIFS(C$2:C5268,C5268,M$2:M5268,1)=1,1,0),"")</f>
        <v/>
      </c>
      <c r="S5268" s="0" t="str">
        <f aca="false">IF(L5268=1,IF(COUNTIFS(C$2:C5268,C5268,L$2:L5268,1)=1,1,0),"")</f>
        <v/>
      </c>
      <c r="T5268" s="38" t="str">
        <f aca="false">IF(N5268="","",N5268+ROW()/10000000)</f>
        <v/>
      </c>
      <c r="U5268" s="0" t="str">
        <f aca="false">IF(G5268=1,IF(B5268="",1,0),"")</f>
        <v/>
      </c>
    </row>
    <row r="5269" customFormat="false" ht="15" hidden="false" customHeight="false" outlineLevel="0" collapsed="false">
      <c r="A5269" s="35"/>
      <c r="B5269" s="35"/>
      <c r="G5269" s="0" t="str">
        <f aca="false">IF(A5269="","",IF(AND(A5269&gt;=Debut,A5269&lt;Fin),1,0))</f>
        <v/>
      </c>
      <c r="H5269" s="0" t="str">
        <f aca="false">IF(G5269=1,INT(ROUND((A5269-Debut)*86400,0)/600),"")</f>
        <v/>
      </c>
      <c r="I5269" s="0" t="str">
        <f aca="false">IF(G5269=1,INT(ROUND((A5269-Debut)*86400,0)/3600),"")</f>
        <v/>
      </c>
      <c r="J5269" s="0" t="str">
        <f aca="false">IF(OR(A5269="",B5269=""),"",ROUND((B5269-A5269)*86400,0))</f>
        <v/>
      </c>
      <c r="K5269" s="37" t="str">
        <f aca="false">IF(G5269=1,IF(COUNTIFS($C:$C,C5269,$G:$G,1,$A:$A,"&gt;="&amp;(A5269-FenetreInterm/86400),$A:$A,"&lt;="&amp;A5269)&gt;=NbInterm,1,0),"")</f>
        <v/>
      </c>
      <c r="L5269" s="37" t="str">
        <f aca="false">IF(G5269=1,IF(B5269="",0,IF(J5269&lt;SeuilFugitive,1,0)),"")</f>
        <v/>
      </c>
      <c r="M5269" s="37" t="str">
        <f aca="false">IF(G5269=1,IF(B5269="",IF((Fin-A5269)*24&gt;SeuilFigee,1,0),IF(J5269&gt;SeuilFigee*3600,1,0)),"")</f>
        <v/>
      </c>
      <c r="N5269" s="0" t="str">
        <f aca="false">IF(G5269=1,IF(COUNTIF(H$2:H5269,H5269)=1,COUNTIF($H:$H,H5269),""),"")</f>
        <v/>
      </c>
      <c r="O5269" s="0" t="str">
        <f aca="false">IF(G5269=1,IF(COUNTIF(I$2:I5269,I5269)=1,COUNTIF($I:$I,I5269),""),"")</f>
        <v/>
      </c>
      <c r="P5269" s="38" t="str">
        <f aca="false">IF(G5269=1,IF(COUNTIFS(C$2:C5269,C5269,G$2:G5269,1)=1,COUNTIFS($C:$C,C5269,$G:$G,1)+ROW()/10000000,""),"")</f>
        <v/>
      </c>
      <c r="Q5269" s="0" t="str">
        <f aca="false">IF(K5269=1,IF(COUNTIFS(C$2:C5269,C5269,K$2:K5269,1)=1,1,0),"")</f>
        <v/>
      </c>
      <c r="R5269" s="0" t="str">
        <f aca="false">IF(M5269=1,IF(COUNTIFS(C$2:C5269,C5269,M$2:M5269,1)=1,1,0),"")</f>
        <v/>
      </c>
      <c r="S5269" s="0" t="str">
        <f aca="false">IF(L5269=1,IF(COUNTIFS(C$2:C5269,C5269,L$2:L5269,1)=1,1,0),"")</f>
        <v/>
      </c>
      <c r="T5269" s="38" t="str">
        <f aca="false">IF(N5269="","",N5269+ROW()/10000000)</f>
        <v/>
      </c>
      <c r="U5269" s="0" t="str">
        <f aca="false">IF(G5269=1,IF(B5269="",1,0),"")</f>
        <v/>
      </c>
    </row>
    <row r="5270" customFormat="false" ht="15" hidden="false" customHeight="false" outlineLevel="0" collapsed="false">
      <c r="A5270" s="35"/>
      <c r="B5270" s="35"/>
      <c r="G5270" s="0" t="str">
        <f aca="false">IF(A5270="","",IF(AND(A5270&gt;=Debut,A5270&lt;Fin),1,0))</f>
        <v/>
      </c>
      <c r="H5270" s="0" t="str">
        <f aca="false">IF(G5270=1,INT(ROUND((A5270-Debut)*86400,0)/600),"")</f>
        <v/>
      </c>
      <c r="I5270" s="0" t="str">
        <f aca="false">IF(G5270=1,INT(ROUND((A5270-Debut)*86400,0)/3600),"")</f>
        <v/>
      </c>
      <c r="J5270" s="0" t="str">
        <f aca="false">IF(OR(A5270="",B5270=""),"",ROUND((B5270-A5270)*86400,0))</f>
        <v/>
      </c>
      <c r="K5270" s="37" t="str">
        <f aca="false">IF(G5270=1,IF(COUNTIFS($C:$C,C5270,$G:$G,1,$A:$A,"&gt;="&amp;(A5270-FenetreInterm/86400),$A:$A,"&lt;="&amp;A5270)&gt;=NbInterm,1,0),"")</f>
        <v/>
      </c>
      <c r="L5270" s="37" t="str">
        <f aca="false">IF(G5270=1,IF(B5270="",0,IF(J5270&lt;SeuilFugitive,1,0)),"")</f>
        <v/>
      </c>
      <c r="M5270" s="37" t="str">
        <f aca="false">IF(G5270=1,IF(B5270="",IF((Fin-A5270)*24&gt;SeuilFigee,1,0),IF(J5270&gt;SeuilFigee*3600,1,0)),"")</f>
        <v/>
      </c>
      <c r="N5270" s="0" t="str">
        <f aca="false">IF(G5270=1,IF(COUNTIF(H$2:H5270,H5270)=1,COUNTIF($H:$H,H5270),""),"")</f>
        <v/>
      </c>
      <c r="O5270" s="0" t="str">
        <f aca="false">IF(G5270=1,IF(COUNTIF(I$2:I5270,I5270)=1,COUNTIF($I:$I,I5270),""),"")</f>
        <v/>
      </c>
      <c r="P5270" s="38" t="str">
        <f aca="false">IF(G5270=1,IF(COUNTIFS(C$2:C5270,C5270,G$2:G5270,1)=1,COUNTIFS($C:$C,C5270,$G:$G,1)+ROW()/10000000,""),"")</f>
        <v/>
      </c>
      <c r="Q5270" s="0" t="str">
        <f aca="false">IF(K5270=1,IF(COUNTIFS(C$2:C5270,C5270,K$2:K5270,1)=1,1,0),"")</f>
        <v/>
      </c>
      <c r="R5270" s="0" t="str">
        <f aca="false">IF(M5270=1,IF(COUNTIFS(C$2:C5270,C5270,M$2:M5270,1)=1,1,0),"")</f>
        <v/>
      </c>
      <c r="S5270" s="0" t="str">
        <f aca="false">IF(L5270=1,IF(COUNTIFS(C$2:C5270,C5270,L$2:L5270,1)=1,1,0),"")</f>
        <v/>
      </c>
      <c r="T5270" s="38" t="str">
        <f aca="false">IF(N5270="","",N5270+ROW()/10000000)</f>
        <v/>
      </c>
      <c r="U5270" s="0" t="str">
        <f aca="false">IF(G5270=1,IF(B5270="",1,0),"")</f>
        <v/>
      </c>
    </row>
    <row r="5271" customFormat="false" ht="15" hidden="false" customHeight="false" outlineLevel="0" collapsed="false">
      <c r="A5271" s="35"/>
      <c r="B5271" s="35"/>
      <c r="G5271" s="0" t="str">
        <f aca="false">IF(A5271="","",IF(AND(A5271&gt;=Debut,A5271&lt;Fin),1,0))</f>
        <v/>
      </c>
      <c r="H5271" s="0" t="str">
        <f aca="false">IF(G5271=1,INT(ROUND((A5271-Debut)*86400,0)/600),"")</f>
        <v/>
      </c>
      <c r="I5271" s="0" t="str">
        <f aca="false">IF(G5271=1,INT(ROUND((A5271-Debut)*86400,0)/3600),"")</f>
        <v/>
      </c>
      <c r="J5271" s="0" t="str">
        <f aca="false">IF(OR(A5271="",B5271=""),"",ROUND((B5271-A5271)*86400,0))</f>
        <v/>
      </c>
      <c r="K5271" s="37" t="str">
        <f aca="false">IF(G5271=1,IF(COUNTIFS($C:$C,C5271,$G:$G,1,$A:$A,"&gt;="&amp;(A5271-FenetreInterm/86400),$A:$A,"&lt;="&amp;A5271)&gt;=NbInterm,1,0),"")</f>
        <v/>
      </c>
      <c r="L5271" s="37" t="str">
        <f aca="false">IF(G5271=1,IF(B5271="",0,IF(J5271&lt;SeuilFugitive,1,0)),"")</f>
        <v/>
      </c>
      <c r="M5271" s="37" t="str">
        <f aca="false">IF(G5271=1,IF(B5271="",IF((Fin-A5271)*24&gt;SeuilFigee,1,0),IF(J5271&gt;SeuilFigee*3600,1,0)),"")</f>
        <v/>
      </c>
      <c r="N5271" s="0" t="str">
        <f aca="false">IF(G5271=1,IF(COUNTIF(H$2:H5271,H5271)=1,COUNTIF($H:$H,H5271),""),"")</f>
        <v/>
      </c>
      <c r="O5271" s="0" t="str">
        <f aca="false">IF(G5271=1,IF(COUNTIF(I$2:I5271,I5271)=1,COUNTIF($I:$I,I5271),""),"")</f>
        <v/>
      </c>
      <c r="P5271" s="38" t="str">
        <f aca="false">IF(G5271=1,IF(COUNTIFS(C$2:C5271,C5271,G$2:G5271,1)=1,COUNTIFS($C:$C,C5271,$G:$G,1)+ROW()/10000000,""),"")</f>
        <v/>
      </c>
      <c r="Q5271" s="0" t="str">
        <f aca="false">IF(K5271=1,IF(COUNTIFS(C$2:C5271,C5271,K$2:K5271,1)=1,1,0),"")</f>
        <v/>
      </c>
      <c r="R5271" s="0" t="str">
        <f aca="false">IF(M5271=1,IF(COUNTIFS(C$2:C5271,C5271,M$2:M5271,1)=1,1,0),"")</f>
        <v/>
      </c>
      <c r="S5271" s="0" t="str">
        <f aca="false">IF(L5271=1,IF(COUNTIFS(C$2:C5271,C5271,L$2:L5271,1)=1,1,0),"")</f>
        <v/>
      </c>
      <c r="T5271" s="38" t="str">
        <f aca="false">IF(N5271="","",N5271+ROW()/10000000)</f>
        <v/>
      </c>
      <c r="U5271" s="0" t="str">
        <f aca="false">IF(G5271=1,IF(B5271="",1,0),"")</f>
        <v/>
      </c>
    </row>
    <row r="5272" customFormat="false" ht="15" hidden="false" customHeight="false" outlineLevel="0" collapsed="false">
      <c r="A5272" s="35"/>
      <c r="B5272" s="35"/>
      <c r="G5272" s="0" t="str">
        <f aca="false">IF(A5272="","",IF(AND(A5272&gt;=Debut,A5272&lt;Fin),1,0))</f>
        <v/>
      </c>
      <c r="H5272" s="0" t="str">
        <f aca="false">IF(G5272=1,INT(ROUND((A5272-Debut)*86400,0)/600),"")</f>
        <v/>
      </c>
      <c r="I5272" s="0" t="str">
        <f aca="false">IF(G5272=1,INT(ROUND((A5272-Debut)*86400,0)/3600),"")</f>
        <v/>
      </c>
      <c r="J5272" s="0" t="str">
        <f aca="false">IF(OR(A5272="",B5272=""),"",ROUND((B5272-A5272)*86400,0))</f>
        <v/>
      </c>
      <c r="K5272" s="37" t="str">
        <f aca="false">IF(G5272=1,IF(COUNTIFS($C:$C,C5272,$G:$G,1,$A:$A,"&gt;="&amp;(A5272-FenetreInterm/86400),$A:$A,"&lt;="&amp;A5272)&gt;=NbInterm,1,0),"")</f>
        <v/>
      </c>
      <c r="L5272" s="37" t="str">
        <f aca="false">IF(G5272=1,IF(B5272="",0,IF(J5272&lt;SeuilFugitive,1,0)),"")</f>
        <v/>
      </c>
      <c r="M5272" s="37" t="str">
        <f aca="false">IF(G5272=1,IF(B5272="",IF((Fin-A5272)*24&gt;SeuilFigee,1,0),IF(J5272&gt;SeuilFigee*3600,1,0)),"")</f>
        <v/>
      </c>
      <c r="N5272" s="0" t="str">
        <f aca="false">IF(G5272=1,IF(COUNTIF(H$2:H5272,H5272)=1,COUNTIF($H:$H,H5272),""),"")</f>
        <v/>
      </c>
      <c r="O5272" s="0" t="str">
        <f aca="false">IF(G5272=1,IF(COUNTIF(I$2:I5272,I5272)=1,COUNTIF($I:$I,I5272),""),"")</f>
        <v/>
      </c>
      <c r="P5272" s="38" t="str">
        <f aca="false">IF(G5272=1,IF(COUNTIFS(C$2:C5272,C5272,G$2:G5272,1)=1,COUNTIFS($C:$C,C5272,$G:$G,1)+ROW()/10000000,""),"")</f>
        <v/>
      </c>
      <c r="Q5272" s="0" t="str">
        <f aca="false">IF(K5272=1,IF(COUNTIFS(C$2:C5272,C5272,K$2:K5272,1)=1,1,0),"")</f>
        <v/>
      </c>
      <c r="R5272" s="0" t="str">
        <f aca="false">IF(M5272=1,IF(COUNTIFS(C$2:C5272,C5272,M$2:M5272,1)=1,1,0),"")</f>
        <v/>
      </c>
      <c r="S5272" s="0" t="str">
        <f aca="false">IF(L5272=1,IF(COUNTIFS(C$2:C5272,C5272,L$2:L5272,1)=1,1,0),"")</f>
        <v/>
      </c>
      <c r="T5272" s="38" t="str">
        <f aca="false">IF(N5272="","",N5272+ROW()/10000000)</f>
        <v/>
      </c>
      <c r="U5272" s="0" t="str">
        <f aca="false">IF(G5272=1,IF(B5272="",1,0),"")</f>
        <v/>
      </c>
    </row>
    <row r="5273" customFormat="false" ht="15" hidden="false" customHeight="false" outlineLevel="0" collapsed="false">
      <c r="A5273" s="35"/>
      <c r="B5273" s="35"/>
      <c r="G5273" s="0" t="str">
        <f aca="false">IF(A5273="","",IF(AND(A5273&gt;=Debut,A5273&lt;Fin),1,0))</f>
        <v/>
      </c>
      <c r="H5273" s="0" t="str">
        <f aca="false">IF(G5273=1,INT(ROUND((A5273-Debut)*86400,0)/600),"")</f>
        <v/>
      </c>
      <c r="I5273" s="0" t="str">
        <f aca="false">IF(G5273=1,INT(ROUND((A5273-Debut)*86400,0)/3600),"")</f>
        <v/>
      </c>
      <c r="J5273" s="0" t="str">
        <f aca="false">IF(OR(A5273="",B5273=""),"",ROUND((B5273-A5273)*86400,0))</f>
        <v/>
      </c>
      <c r="K5273" s="37" t="str">
        <f aca="false">IF(G5273=1,IF(COUNTIFS($C:$C,C5273,$G:$G,1,$A:$A,"&gt;="&amp;(A5273-FenetreInterm/86400),$A:$A,"&lt;="&amp;A5273)&gt;=NbInterm,1,0),"")</f>
        <v/>
      </c>
      <c r="L5273" s="37" t="str">
        <f aca="false">IF(G5273=1,IF(B5273="",0,IF(J5273&lt;SeuilFugitive,1,0)),"")</f>
        <v/>
      </c>
      <c r="M5273" s="37" t="str">
        <f aca="false">IF(G5273=1,IF(B5273="",IF((Fin-A5273)*24&gt;SeuilFigee,1,0),IF(J5273&gt;SeuilFigee*3600,1,0)),"")</f>
        <v/>
      </c>
      <c r="N5273" s="0" t="str">
        <f aca="false">IF(G5273=1,IF(COUNTIF(H$2:H5273,H5273)=1,COUNTIF($H:$H,H5273),""),"")</f>
        <v/>
      </c>
      <c r="O5273" s="0" t="str">
        <f aca="false">IF(G5273=1,IF(COUNTIF(I$2:I5273,I5273)=1,COUNTIF($I:$I,I5273),""),"")</f>
        <v/>
      </c>
      <c r="P5273" s="38" t="str">
        <f aca="false">IF(G5273=1,IF(COUNTIFS(C$2:C5273,C5273,G$2:G5273,1)=1,COUNTIFS($C:$C,C5273,$G:$G,1)+ROW()/10000000,""),"")</f>
        <v/>
      </c>
      <c r="Q5273" s="0" t="str">
        <f aca="false">IF(K5273=1,IF(COUNTIFS(C$2:C5273,C5273,K$2:K5273,1)=1,1,0),"")</f>
        <v/>
      </c>
      <c r="R5273" s="0" t="str">
        <f aca="false">IF(M5273=1,IF(COUNTIFS(C$2:C5273,C5273,M$2:M5273,1)=1,1,0),"")</f>
        <v/>
      </c>
      <c r="S5273" s="0" t="str">
        <f aca="false">IF(L5273=1,IF(COUNTIFS(C$2:C5273,C5273,L$2:L5273,1)=1,1,0),"")</f>
        <v/>
      </c>
      <c r="T5273" s="38" t="str">
        <f aca="false">IF(N5273="","",N5273+ROW()/10000000)</f>
        <v/>
      </c>
      <c r="U5273" s="0" t="str">
        <f aca="false">IF(G5273=1,IF(B5273="",1,0),"")</f>
        <v/>
      </c>
    </row>
    <row r="5274" customFormat="false" ht="15" hidden="false" customHeight="false" outlineLevel="0" collapsed="false">
      <c r="A5274" s="35"/>
      <c r="B5274" s="35"/>
      <c r="G5274" s="0" t="str">
        <f aca="false">IF(A5274="","",IF(AND(A5274&gt;=Debut,A5274&lt;Fin),1,0))</f>
        <v/>
      </c>
      <c r="H5274" s="0" t="str">
        <f aca="false">IF(G5274=1,INT(ROUND((A5274-Debut)*86400,0)/600),"")</f>
        <v/>
      </c>
      <c r="I5274" s="0" t="str">
        <f aca="false">IF(G5274=1,INT(ROUND((A5274-Debut)*86400,0)/3600),"")</f>
        <v/>
      </c>
      <c r="J5274" s="0" t="str">
        <f aca="false">IF(OR(A5274="",B5274=""),"",ROUND((B5274-A5274)*86400,0))</f>
        <v/>
      </c>
      <c r="K5274" s="37" t="str">
        <f aca="false">IF(G5274=1,IF(COUNTIFS($C:$C,C5274,$G:$G,1,$A:$A,"&gt;="&amp;(A5274-FenetreInterm/86400),$A:$A,"&lt;="&amp;A5274)&gt;=NbInterm,1,0),"")</f>
        <v/>
      </c>
      <c r="L5274" s="37" t="str">
        <f aca="false">IF(G5274=1,IF(B5274="",0,IF(J5274&lt;SeuilFugitive,1,0)),"")</f>
        <v/>
      </c>
      <c r="M5274" s="37" t="str">
        <f aca="false">IF(G5274=1,IF(B5274="",IF((Fin-A5274)*24&gt;SeuilFigee,1,0),IF(J5274&gt;SeuilFigee*3600,1,0)),"")</f>
        <v/>
      </c>
      <c r="N5274" s="0" t="str">
        <f aca="false">IF(G5274=1,IF(COUNTIF(H$2:H5274,H5274)=1,COUNTIF($H:$H,H5274),""),"")</f>
        <v/>
      </c>
      <c r="O5274" s="0" t="str">
        <f aca="false">IF(G5274=1,IF(COUNTIF(I$2:I5274,I5274)=1,COUNTIF($I:$I,I5274),""),"")</f>
        <v/>
      </c>
      <c r="P5274" s="38" t="str">
        <f aca="false">IF(G5274=1,IF(COUNTIFS(C$2:C5274,C5274,G$2:G5274,1)=1,COUNTIFS($C:$C,C5274,$G:$G,1)+ROW()/10000000,""),"")</f>
        <v/>
      </c>
      <c r="Q5274" s="0" t="str">
        <f aca="false">IF(K5274=1,IF(COUNTIFS(C$2:C5274,C5274,K$2:K5274,1)=1,1,0),"")</f>
        <v/>
      </c>
      <c r="R5274" s="0" t="str">
        <f aca="false">IF(M5274=1,IF(COUNTIFS(C$2:C5274,C5274,M$2:M5274,1)=1,1,0),"")</f>
        <v/>
      </c>
      <c r="S5274" s="0" t="str">
        <f aca="false">IF(L5274=1,IF(COUNTIFS(C$2:C5274,C5274,L$2:L5274,1)=1,1,0),"")</f>
        <v/>
      </c>
      <c r="T5274" s="38" t="str">
        <f aca="false">IF(N5274="","",N5274+ROW()/10000000)</f>
        <v/>
      </c>
      <c r="U5274" s="0" t="str">
        <f aca="false">IF(G5274=1,IF(B5274="",1,0),"")</f>
        <v/>
      </c>
    </row>
    <row r="5275" customFormat="false" ht="15" hidden="false" customHeight="false" outlineLevel="0" collapsed="false">
      <c r="A5275" s="35"/>
      <c r="B5275" s="35"/>
      <c r="G5275" s="0" t="str">
        <f aca="false">IF(A5275="","",IF(AND(A5275&gt;=Debut,A5275&lt;Fin),1,0))</f>
        <v/>
      </c>
      <c r="H5275" s="0" t="str">
        <f aca="false">IF(G5275=1,INT(ROUND((A5275-Debut)*86400,0)/600),"")</f>
        <v/>
      </c>
      <c r="I5275" s="0" t="str">
        <f aca="false">IF(G5275=1,INT(ROUND((A5275-Debut)*86400,0)/3600),"")</f>
        <v/>
      </c>
      <c r="J5275" s="0" t="str">
        <f aca="false">IF(OR(A5275="",B5275=""),"",ROUND((B5275-A5275)*86400,0))</f>
        <v/>
      </c>
      <c r="K5275" s="37" t="str">
        <f aca="false">IF(G5275=1,IF(COUNTIFS($C:$C,C5275,$G:$G,1,$A:$A,"&gt;="&amp;(A5275-FenetreInterm/86400),$A:$A,"&lt;="&amp;A5275)&gt;=NbInterm,1,0),"")</f>
        <v/>
      </c>
      <c r="L5275" s="37" t="str">
        <f aca="false">IF(G5275=1,IF(B5275="",0,IF(J5275&lt;SeuilFugitive,1,0)),"")</f>
        <v/>
      </c>
      <c r="M5275" s="37" t="str">
        <f aca="false">IF(G5275=1,IF(B5275="",IF((Fin-A5275)*24&gt;SeuilFigee,1,0),IF(J5275&gt;SeuilFigee*3600,1,0)),"")</f>
        <v/>
      </c>
      <c r="N5275" s="0" t="str">
        <f aca="false">IF(G5275=1,IF(COUNTIF(H$2:H5275,H5275)=1,COUNTIF($H:$H,H5275),""),"")</f>
        <v/>
      </c>
      <c r="O5275" s="0" t="str">
        <f aca="false">IF(G5275=1,IF(COUNTIF(I$2:I5275,I5275)=1,COUNTIF($I:$I,I5275),""),"")</f>
        <v/>
      </c>
      <c r="P5275" s="38" t="str">
        <f aca="false">IF(G5275=1,IF(COUNTIFS(C$2:C5275,C5275,G$2:G5275,1)=1,COUNTIFS($C:$C,C5275,$G:$G,1)+ROW()/10000000,""),"")</f>
        <v/>
      </c>
      <c r="Q5275" s="0" t="str">
        <f aca="false">IF(K5275=1,IF(COUNTIFS(C$2:C5275,C5275,K$2:K5275,1)=1,1,0),"")</f>
        <v/>
      </c>
      <c r="R5275" s="0" t="str">
        <f aca="false">IF(M5275=1,IF(COUNTIFS(C$2:C5275,C5275,M$2:M5275,1)=1,1,0),"")</f>
        <v/>
      </c>
      <c r="S5275" s="0" t="str">
        <f aca="false">IF(L5275=1,IF(COUNTIFS(C$2:C5275,C5275,L$2:L5275,1)=1,1,0),"")</f>
        <v/>
      </c>
      <c r="T5275" s="38" t="str">
        <f aca="false">IF(N5275="","",N5275+ROW()/10000000)</f>
        <v/>
      </c>
      <c r="U5275" s="0" t="str">
        <f aca="false">IF(G5275=1,IF(B5275="",1,0),"")</f>
        <v/>
      </c>
    </row>
    <row r="5276" customFormat="false" ht="15" hidden="false" customHeight="false" outlineLevel="0" collapsed="false">
      <c r="A5276" s="35"/>
      <c r="B5276" s="35"/>
      <c r="G5276" s="0" t="str">
        <f aca="false">IF(A5276="","",IF(AND(A5276&gt;=Debut,A5276&lt;Fin),1,0))</f>
        <v/>
      </c>
      <c r="H5276" s="0" t="str">
        <f aca="false">IF(G5276=1,INT(ROUND((A5276-Debut)*86400,0)/600),"")</f>
        <v/>
      </c>
      <c r="I5276" s="0" t="str">
        <f aca="false">IF(G5276=1,INT(ROUND((A5276-Debut)*86400,0)/3600),"")</f>
        <v/>
      </c>
      <c r="J5276" s="0" t="str">
        <f aca="false">IF(OR(A5276="",B5276=""),"",ROUND((B5276-A5276)*86400,0))</f>
        <v/>
      </c>
      <c r="K5276" s="37" t="str">
        <f aca="false">IF(G5276=1,IF(COUNTIFS($C:$C,C5276,$G:$G,1,$A:$A,"&gt;="&amp;(A5276-FenetreInterm/86400),$A:$A,"&lt;="&amp;A5276)&gt;=NbInterm,1,0),"")</f>
        <v/>
      </c>
      <c r="L5276" s="37" t="str">
        <f aca="false">IF(G5276=1,IF(B5276="",0,IF(J5276&lt;SeuilFugitive,1,0)),"")</f>
        <v/>
      </c>
      <c r="M5276" s="37" t="str">
        <f aca="false">IF(G5276=1,IF(B5276="",IF((Fin-A5276)*24&gt;SeuilFigee,1,0),IF(J5276&gt;SeuilFigee*3600,1,0)),"")</f>
        <v/>
      </c>
      <c r="N5276" s="0" t="str">
        <f aca="false">IF(G5276=1,IF(COUNTIF(H$2:H5276,H5276)=1,COUNTIF($H:$H,H5276),""),"")</f>
        <v/>
      </c>
      <c r="O5276" s="0" t="str">
        <f aca="false">IF(G5276=1,IF(COUNTIF(I$2:I5276,I5276)=1,COUNTIF($I:$I,I5276),""),"")</f>
        <v/>
      </c>
      <c r="P5276" s="38" t="str">
        <f aca="false">IF(G5276=1,IF(COUNTIFS(C$2:C5276,C5276,G$2:G5276,1)=1,COUNTIFS($C:$C,C5276,$G:$G,1)+ROW()/10000000,""),"")</f>
        <v/>
      </c>
      <c r="Q5276" s="0" t="str">
        <f aca="false">IF(K5276=1,IF(COUNTIFS(C$2:C5276,C5276,K$2:K5276,1)=1,1,0),"")</f>
        <v/>
      </c>
      <c r="R5276" s="0" t="str">
        <f aca="false">IF(M5276=1,IF(COUNTIFS(C$2:C5276,C5276,M$2:M5276,1)=1,1,0),"")</f>
        <v/>
      </c>
      <c r="S5276" s="0" t="str">
        <f aca="false">IF(L5276=1,IF(COUNTIFS(C$2:C5276,C5276,L$2:L5276,1)=1,1,0),"")</f>
        <v/>
      </c>
      <c r="T5276" s="38" t="str">
        <f aca="false">IF(N5276="","",N5276+ROW()/10000000)</f>
        <v/>
      </c>
      <c r="U5276" s="0" t="str">
        <f aca="false">IF(G5276=1,IF(B5276="",1,0),"")</f>
        <v/>
      </c>
    </row>
    <row r="5277" customFormat="false" ht="15" hidden="false" customHeight="false" outlineLevel="0" collapsed="false">
      <c r="A5277" s="35"/>
      <c r="B5277" s="35"/>
      <c r="G5277" s="0" t="str">
        <f aca="false">IF(A5277="","",IF(AND(A5277&gt;=Debut,A5277&lt;Fin),1,0))</f>
        <v/>
      </c>
      <c r="H5277" s="0" t="str">
        <f aca="false">IF(G5277=1,INT(ROUND((A5277-Debut)*86400,0)/600),"")</f>
        <v/>
      </c>
      <c r="I5277" s="0" t="str">
        <f aca="false">IF(G5277=1,INT(ROUND((A5277-Debut)*86400,0)/3600),"")</f>
        <v/>
      </c>
      <c r="J5277" s="0" t="str">
        <f aca="false">IF(OR(A5277="",B5277=""),"",ROUND((B5277-A5277)*86400,0))</f>
        <v/>
      </c>
      <c r="K5277" s="37" t="str">
        <f aca="false">IF(G5277=1,IF(COUNTIFS($C:$C,C5277,$G:$G,1,$A:$A,"&gt;="&amp;(A5277-FenetreInterm/86400),$A:$A,"&lt;="&amp;A5277)&gt;=NbInterm,1,0),"")</f>
        <v/>
      </c>
      <c r="L5277" s="37" t="str">
        <f aca="false">IF(G5277=1,IF(B5277="",0,IF(J5277&lt;SeuilFugitive,1,0)),"")</f>
        <v/>
      </c>
      <c r="M5277" s="37" t="str">
        <f aca="false">IF(G5277=1,IF(B5277="",IF((Fin-A5277)*24&gt;SeuilFigee,1,0),IF(J5277&gt;SeuilFigee*3600,1,0)),"")</f>
        <v/>
      </c>
      <c r="N5277" s="0" t="str">
        <f aca="false">IF(G5277=1,IF(COUNTIF(H$2:H5277,H5277)=1,COUNTIF($H:$H,H5277),""),"")</f>
        <v/>
      </c>
      <c r="O5277" s="0" t="str">
        <f aca="false">IF(G5277=1,IF(COUNTIF(I$2:I5277,I5277)=1,COUNTIF($I:$I,I5277),""),"")</f>
        <v/>
      </c>
      <c r="P5277" s="38" t="str">
        <f aca="false">IF(G5277=1,IF(COUNTIFS(C$2:C5277,C5277,G$2:G5277,1)=1,COUNTIFS($C:$C,C5277,$G:$G,1)+ROW()/10000000,""),"")</f>
        <v/>
      </c>
      <c r="Q5277" s="0" t="str">
        <f aca="false">IF(K5277=1,IF(COUNTIFS(C$2:C5277,C5277,K$2:K5277,1)=1,1,0),"")</f>
        <v/>
      </c>
      <c r="R5277" s="0" t="str">
        <f aca="false">IF(M5277=1,IF(COUNTIFS(C$2:C5277,C5277,M$2:M5277,1)=1,1,0),"")</f>
        <v/>
      </c>
      <c r="S5277" s="0" t="str">
        <f aca="false">IF(L5277=1,IF(COUNTIFS(C$2:C5277,C5277,L$2:L5277,1)=1,1,0),"")</f>
        <v/>
      </c>
      <c r="T5277" s="38" t="str">
        <f aca="false">IF(N5277="","",N5277+ROW()/10000000)</f>
        <v/>
      </c>
      <c r="U5277" s="0" t="str">
        <f aca="false">IF(G5277=1,IF(B5277="",1,0),"")</f>
        <v/>
      </c>
    </row>
    <row r="5278" customFormat="false" ht="15" hidden="false" customHeight="false" outlineLevel="0" collapsed="false">
      <c r="A5278" s="35"/>
      <c r="B5278" s="35"/>
      <c r="G5278" s="0" t="str">
        <f aca="false">IF(A5278="","",IF(AND(A5278&gt;=Debut,A5278&lt;Fin),1,0))</f>
        <v/>
      </c>
      <c r="H5278" s="0" t="str">
        <f aca="false">IF(G5278=1,INT(ROUND((A5278-Debut)*86400,0)/600),"")</f>
        <v/>
      </c>
      <c r="I5278" s="0" t="str">
        <f aca="false">IF(G5278=1,INT(ROUND((A5278-Debut)*86400,0)/3600),"")</f>
        <v/>
      </c>
      <c r="J5278" s="0" t="str">
        <f aca="false">IF(OR(A5278="",B5278=""),"",ROUND((B5278-A5278)*86400,0))</f>
        <v/>
      </c>
      <c r="K5278" s="37" t="str">
        <f aca="false">IF(G5278=1,IF(COUNTIFS($C:$C,C5278,$G:$G,1,$A:$A,"&gt;="&amp;(A5278-FenetreInterm/86400),$A:$A,"&lt;="&amp;A5278)&gt;=NbInterm,1,0),"")</f>
        <v/>
      </c>
      <c r="L5278" s="37" t="str">
        <f aca="false">IF(G5278=1,IF(B5278="",0,IF(J5278&lt;SeuilFugitive,1,0)),"")</f>
        <v/>
      </c>
      <c r="M5278" s="37" t="str">
        <f aca="false">IF(G5278=1,IF(B5278="",IF((Fin-A5278)*24&gt;SeuilFigee,1,0),IF(J5278&gt;SeuilFigee*3600,1,0)),"")</f>
        <v/>
      </c>
      <c r="N5278" s="0" t="str">
        <f aca="false">IF(G5278=1,IF(COUNTIF(H$2:H5278,H5278)=1,COUNTIF($H:$H,H5278),""),"")</f>
        <v/>
      </c>
      <c r="O5278" s="0" t="str">
        <f aca="false">IF(G5278=1,IF(COUNTIF(I$2:I5278,I5278)=1,COUNTIF($I:$I,I5278),""),"")</f>
        <v/>
      </c>
      <c r="P5278" s="38" t="str">
        <f aca="false">IF(G5278=1,IF(COUNTIFS(C$2:C5278,C5278,G$2:G5278,1)=1,COUNTIFS($C:$C,C5278,$G:$G,1)+ROW()/10000000,""),"")</f>
        <v/>
      </c>
      <c r="Q5278" s="0" t="str">
        <f aca="false">IF(K5278=1,IF(COUNTIFS(C$2:C5278,C5278,K$2:K5278,1)=1,1,0),"")</f>
        <v/>
      </c>
      <c r="R5278" s="0" t="str">
        <f aca="false">IF(M5278=1,IF(COUNTIFS(C$2:C5278,C5278,M$2:M5278,1)=1,1,0),"")</f>
        <v/>
      </c>
      <c r="S5278" s="0" t="str">
        <f aca="false">IF(L5278=1,IF(COUNTIFS(C$2:C5278,C5278,L$2:L5278,1)=1,1,0),"")</f>
        <v/>
      </c>
      <c r="T5278" s="38" t="str">
        <f aca="false">IF(N5278="","",N5278+ROW()/10000000)</f>
        <v/>
      </c>
      <c r="U5278" s="0" t="str">
        <f aca="false">IF(G5278=1,IF(B5278="",1,0),"")</f>
        <v/>
      </c>
    </row>
    <row r="5279" customFormat="false" ht="15" hidden="false" customHeight="false" outlineLevel="0" collapsed="false">
      <c r="A5279" s="35"/>
      <c r="B5279" s="35"/>
      <c r="G5279" s="0" t="str">
        <f aca="false">IF(A5279="","",IF(AND(A5279&gt;=Debut,A5279&lt;Fin),1,0))</f>
        <v/>
      </c>
      <c r="H5279" s="0" t="str">
        <f aca="false">IF(G5279=1,INT(ROUND((A5279-Debut)*86400,0)/600),"")</f>
        <v/>
      </c>
      <c r="I5279" s="0" t="str">
        <f aca="false">IF(G5279=1,INT(ROUND((A5279-Debut)*86400,0)/3600),"")</f>
        <v/>
      </c>
      <c r="J5279" s="0" t="str">
        <f aca="false">IF(OR(A5279="",B5279=""),"",ROUND((B5279-A5279)*86400,0))</f>
        <v/>
      </c>
      <c r="K5279" s="37" t="str">
        <f aca="false">IF(G5279=1,IF(COUNTIFS($C:$C,C5279,$G:$G,1,$A:$A,"&gt;="&amp;(A5279-FenetreInterm/86400),$A:$A,"&lt;="&amp;A5279)&gt;=NbInterm,1,0),"")</f>
        <v/>
      </c>
      <c r="L5279" s="37" t="str">
        <f aca="false">IF(G5279=1,IF(B5279="",0,IF(J5279&lt;SeuilFugitive,1,0)),"")</f>
        <v/>
      </c>
      <c r="M5279" s="37" t="str">
        <f aca="false">IF(G5279=1,IF(B5279="",IF((Fin-A5279)*24&gt;SeuilFigee,1,0),IF(J5279&gt;SeuilFigee*3600,1,0)),"")</f>
        <v/>
      </c>
      <c r="N5279" s="0" t="str">
        <f aca="false">IF(G5279=1,IF(COUNTIF(H$2:H5279,H5279)=1,COUNTIF($H:$H,H5279),""),"")</f>
        <v/>
      </c>
      <c r="O5279" s="0" t="str">
        <f aca="false">IF(G5279=1,IF(COUNTIF(I$2:I5279,I5279)=1,COUNTIF($I:$I,I5279),""),"")</f>
        <v/>
      </c>
      <c r="P5279" s="38" t="str">
        <f aca="false">IF(G5279=1,IF(COUNTIFS(C$2:C5279,C5279,G$2:G5279,1)=1,COUNTIFS($C:$C,C5279,$G:$G,1)+ROW()/10000000,""),"")</f>
        <v/>
      </c>
      <c r="Q5279" s="0" t="str">
        <f aca="false">IF(K5279=1,IF(COUNTIFS(C$2:C5279,C5279,K$2:K5279,1)=1,1,0),"")</f>
        <v/>
      </c>
      <c r="R5279" s="0" t="str">
        <f aca="false">IF(M5279=1,IF(COUNTIFS(C$2:C5279,C5279,M$2:M5279,1)=1,1,0),"")</f>
        <v/>
      </c>
      <c r="S5279" s="0" t="str">
        <f aca="false">IF(L5279=1,IF(COUNTIFS(C$2:C5279,C5279,L$2:L5279,1)=1,1,0),"")</f>
        <v/>
      </c>
      <c r="T5279" s="38" t="str">
        <f aca="false">IF(N5279="","",N5279+ROW()/10000000)</f>
        <v/>
      </c>
      <c r="U5279" s="0" t="str">
        <f aca="false">IF(G5279=1,IF(B5279="",1,0),"")</f>
        <v/>
      </c>
    </row>
    <row r="5280" customFormat="false" ht="15" hidden="false" customHeight="false" outlineLevel="0" collapsed="false">
      <c r="A5280" s="35"/>
      <c r="B5280" s="35"/>
      <c r="G5280" s="0" t="str">
        <f aca="false">IF(A5280="","",IF(AND(A5280&gt;=Debut,A5280&lt;Fin),1,0))</f>
        <v/>
      </c>
      <c r="H5280" s="0" t="str">
        <f aca="false">IF(G5280=1,INT(ROUND((A5280-Debut)*86400,0)/600),"")</f>
        <v/>
      </c>
      <c r="I5280" s="0" t="str">
        <f aca="false">IF(G5280=1,INT(ROUND((A5280-Debut)*86400,0)/3600),"")</f>
        <v/>
      </c>
      <c r="J5280" s="0" t="str">
        <f aca="false">IF(OR(A5280="",B5280=""),"",ROUND((B5280-A5280)*86400,0))</f>
        <v/>
      </c>
      <c r="K5280" s="37" t="str">
        <f aca="false">IF(G5280=1,IF(COUNTIFS($C:$C,C5280,$G:$G,1,$A:$A,"&gt;="&amp;(A5280-FenetreInterm/86400),$A:$A,"&lt;="&amp;A5280)&gt;=NbInterm,1,0),"")</f>
        <v/>
      </c>
      <c r="L5280" s="37" t="str">
        <f aca="false">IF(G5280=1,IF(B5280="",0,IF(J5280&lt;SeuilFugitive,1,0)),"")</f>
        <v/>
      </c>
      <c r="M5280" s="37" t="str">
        <f aca="false">IF(G5280=1,IF(B5280="",IF((Fin-A5280)*24&gt;SeuilFigee,1,0),IF(J5280&gt;SeuilFigee*3600,1,0)),"")</f>
        <v/>
      </c>
      <c r="N5280" s="0" t="str">
        <f aca="false">IF(G5280=1,IF(COUNTIF(H$2:H5280,H5280)=1,COUNTIF($H:$H,H5280),""),"")</f>
        <v/>
      </c>
      <c r="O5280" s="0" t="str">
        <f aca="false">IF(G5280=1,IF(COUNTIF(I$2:I5280,I5280)=1,COUNTIF($I:$I,I5280),""),"")</f>
        <v/>
      </c>
      <c r="P5280" s="38" t="str">
        <f aca="false">IF(G5280=1,IF(COUNTIFS(C$2:C5280,C5280,G$2:G5280,1)=1,COUNTIFS($C:$C,C5280,$G:$G,1)+ROW()/10000000,""),"")</f>
        <v/>
      </c>
      <c r="Q5280" s="0" t="str">
        <f aca="false">IF(K5280=1,IF(COUNTIFS(C$2:C5280,C5280,K$2:K5280,1)=1,1,0),"")</f>
        <v/>
      </c>
      <c r="R5280" s="0" t="str">
        <f aca="false">IF(M5280=1,IF(COUNTIFS(C$2:C5280,C5280,M$2:M5280,1)=1,1,0),"")</f>
        <v/>
      </c>
      <c r="S5280" s="0" t="str">
        <f aca="false">IF(L5280=1,IF(COUNTIFS(C$2:C5280,C5280,L$2:L5280,1)=1,1,0),"")</f>
        <v/>
      </c>
      <c r="T5280" s="38" t="str">
        <f aca="false">IF(N5280="","",N5280+ROW()/10000000)</f>
        <v/>
      </c>
      <c r="U5280" s="0" t="str">
        <f aca="false">IF(G5280=1,IF(B5280="",1,0),"")</f>
        <v/>
      </c>
    </row>
    <row r="5281" customFormat="false" ht="15" hidden="false" customHeight="false" outlineLevel="0" collapsed="false">
      <c r="A5281" s="35"/>
      <c r="B5281" s="35"/>
      <c r="G5281" s="0" t="str">
        <f aca="false">IF(A5281="","",IF(AND(A5281&gt;=Debut,A5281&lt;Fin),1,0))</f>
        <v/>
      </c>
      <c r="H5281" s="0" t="str">
        <f aca="false">IF(G5281=1,INT(ROUND((A5281-Debut)*86400,0)/600),"")</f>
        <v/>
      </c>
      <c r="I5281" s="0" t="str">
        <f aca="false">IF(G5281=1,INT(ROUND((A5281-Debut)*86400,0)/3600),"")</f>
        <v/>
      </c>
      <c r="J5281" s="0" t="str">
        <f aca="false">IF(OR(A5281="",B5281=""),"",ROUND((B5281-A5281)*86400,0))</f>
        <v/>
      </c>
      <c r="K5281" s="37" t="str">
        <f aca="false">IF(G5281=1,IF(COUNTIFS($C:$C,C5281,$G:$G,1,$A:$A,"&gt;="&amp;(A5281-FenetreInterm/86400),$A:$A,"&lt;="&amp;A5281)&gt;=NbInterm,1,0),"")</f>
        <v/>
      </c>
      <c r="L5281" s="37" t="str">
        <f aca="false">IF(G5281=1,IF(B5281="",0,IF(J5281&lt;SeuilFugitive,1,0)),"")</f>
        <v/>
      </c>
      <c r="M5281" s="37" t="str">
        <f aca="false">IF(G5281=1,IF(B5281="",IF((Fin-A5281)*24&gt;SeuilFigee,1,0),IF(J5281&gt;SeuilFigee*3600,1,0)),"")</f>
        <v/>
      </c>
      <c r="N5281" s="0" t="str">
        <f aca="false">IF(G5281=1,IF(COUNTIF(H$2:H5281,H5281)=1,COUNTIF($H:$H,H5281),""),"")</f>
        <v/>
      </c>
      <c r="O5281" s="0" t="str">
        <f aca="false">IF(G5281=1,IF(COUNTIF(I$2:I5281,I5281)=1,COUNTIF($I:$I,I5281),""),"")</f>
        <v/>
      </c>
      <c r="P5281" s="38" t="str">
        <f aca="false">IF(G5281=1,IF(COUNTIFS(C$2:C5281,C5281,G$2:G5281,1)=1,COUNTIFS($C:$C,C5281,$G:$G,1)+ROW()/10000000,""),"")</f>
        <v/>
      </c>
      <c r="Q5281" s="0" t="str">
        <f aca="false">IF(K5281=1,IF(COUNTIFS(C$2:C5281,C5281,K$2:K5281,1)=1,1,0),"")</f>
        <v/>
      </c>
      <c r="R5281" s="0" t="str">
        <f aca="false">IF(M5281=1,IF(COUNTIFS(C$2:C5281,C5281,M$2:M5281,1)=1,1,0),"")</f>
        <v/>
      </c>
      <c r="S5281" s="0" t="str">
        <f aca="false">IF(L5281=1,IF(COUNTIFS(C$2:C5281,C5281,L$2:L5281,1)=1,1,0),"")</f>
        <v/>
      </c>
      <c r="T5281" s="38" t="str">
        <f aca="false">IF(N5281="","",N5281+ROW()/10000000)</f>
        <v/>
      </c>
      <c r="U5281" s="0" t="str">
        <f aca="false">IF(G5281=1,IF(B5281="",1,0),"")</f>
        <v/>
      </c>
    </row>
    <row r="5282" customFormat="false" ht="15" hidden="false" customHeight="false" outlineLevel="0" collapsed="false">
      <c r="A5282" s="35"/>
      <c r="B5282" s="35"/>
      <c r="G5282" s="0" t="str">
        <f aca="false">IF(A5282="","",IF(AND(A5282&gt;=Debut,A5282&lt;Fin),1,0))</f>
        <v/>
      </c>
      <c r="H5282" s="0" t="str">
        <f aca="false">IF(G5282=1,INT(ROUND((A5282-Debut)*86400,0)/600),"")</f>
        <v/>
      </c>
      <c r="I5282" s="0" t="str">
        <f aca="false">IF(G5282=1,INT(ROUND((A5282-Debut)*86400,0)/3600),"")</f>
        <v/>
      </c>
      <c r="J5282" s="0" t="str">
        <f aca="false">IF(OR(A5282="",B5282=""),"",ROUND((B5282-A5282)*86400,0))</f>
        <v/>
      </c>
      <c r="K5282" s="37" t="str">
        <f aca="false">IF(G5282=1,IF(COUNTIFS($C:$C,C5282,$G:$G,1,$A:$A,"&gt;="&amp;(A5282-FenetreInterm/86400),$A:$A,"&lt;="&amp;A5282)&gt;=NbInterm,1,0),"")</f>
        <v/>
      </c>
      <c r="L5282" s="37" t="str">
        <f aca="false">IF(G5282=1,IF(B5282="",0,IF(J5282&lt;SeuilFugitive,1,0)),"")</f>
        <v/>
      </c>
      <c r="M5282" s="37" t="str">
        <f aca="false">IF(G5282=1,IF(B5282="",IF((Fin-A5282)*24&gt;SeuilFigee,1,0),IF(J5282&gt;SeuilFigee*3600,1,0)),"")</f>
        <v/>
      </c>
      <c r="N5282" s="0" t="str">
        <f aca="false">IF(G5282=1,IF(COUNTIF(H$2:H5282,H5282)=1,COUNTIF($H:$H,H5282),""),"")</f>
        <v/>
      </c>
      <c r="O5282" s="0" t="str">
        <f aca="false">IF(G5282=1,IF(COUNTIF(I$2:I5282,I5282)=1,COUNTIF($I:$I,I5282),""),"")</f>
        <v/>
      </c>
      <c r="P5282" s="38" t="str">
        <f aca="false">IF(G5282=1,IF(COUNTIFS(C$2:C5282,C5282,G$2:G5282,1)=1,COUNTIFS($C:$C,C5282,$G:$G,1)+ROW()/10000000,""),"")</f>
        <v/>
      </c>
      <c r="Q5282" s="0" t="str">
        <f aca="false">IF(K5282=1,IF(COUNTIFS(C$2:C5282,C5282,K$2:K5282,1)=1,1,0),"")</f>
        <v/>
      </c>
      <c r="R5282" s="0" t="str">
        <f aca="false">IF(M5282=1,IF(COUNTIFS(C$2:C5282,C5282,M$2:M5282,1)=1,1,0),"")</f>
        <v/>
      </c>
      <c r="S5282" s="0" t="str">
        <f aca="false">IF(L5282=1,IF(COUNTIFS(C$2:C5282,C5282,L$2:L5282,1)=1,1,0),"")</f>
        <v/>
      </c>
      <c r="T5282" s="38" t="str">
        <f aca="false">IF(N5282="","",N5282+ROW()/10000000)</f>
        <v/>
      </c>
      <c r="U5282" s="0" t="str">
        <f aca="false">IF(G5282=1,IF(B5282="",1,0),"")</f>
        <v/>
      </c>
    </row>
    <row r="5283" customFormat="false" ht="15" hidden="false" customHeight="false" outlineLevel="0" collapsed="false">
      <c r="A5283" s="35"/>
      <c r="B5283" s="35"/>
      <c r="G5283" s="0" t="str">
        <f aca="false">IF(A5283="","",IF(AND(A5283&gt;=Debut,A5283&lt;Fin),1,0))</f>
        <v/>
      </c>
      <c r="H5283" s="0" t="str">
        <f aca="false">IF(G5283=1,INT(ROUND((A5283-Debut)*86400,0)/600),"")</f>
        <v/>
      </c>
      <c r="I5283" s="0" t="str">
        <f aca="false">IF(G5283=1,INT(ROUND((A5283-Debut)*86400,0)/3600),"")</f>
        <v/>
      </c>
      <c r="J5283" s="0" t="str">
        <f aca="false">IF(OR(A5283="",B5283=""),"",ROUND((B5283-A5283)*86400,0))</f>
        <v/>
      </c>
      <c r="K5283" s="37" t="str">
        <f aca="false">IF(G5283=1,IF(COUNTIFS($C:$C,C5283,$G:$G,1,$A:$A,"&gt;="&amp;(A5283-FenetreInterm/86400),$A:$A,"&lt;="&amp;A5283)&gt;=NbInterm,1,0),"")</f>
        <v/>
      </c>
      <c r="L5283" s="37" t="str">
        <f aca="false">IF(G5283=1,IF(B5283="",0,IF(J5283&lt;SeuilFugitive,1,0)),"")</f>
        <v/>
      </c>
      <c r="M5283" s="37" t="str">
        <f aca="false">IF(G5283=1,IF(B5283="",IF((Fin-A5283)*24&gt;SeuilFigee,1,0),IF(J5283&gt;SeuilFigee*3600,1,0)),"")</f>
        <v/>
      </c>
      <c r="N5283" s="0" t="str">
        <f aca="false">IF(G5283=1,IF(COUNTIF(H$2:H5283,H5283)=1,COUNTIF($H:$H,H5283),""),"")</f>
        <v/>
      </c>
      <c r="O5283" s="0" t="str">
        <f aca="false">IF(G5283=1,IF(COUNTIF(I$2:I5283,I5283)=1,COUNTIF($I:$I,I5283),""),"")</f>
        <v/>
      </c>
      <c r="P5283" s="38" t="str">
        <f aca="false">IF(G5283=1,IF(COUNTIFS(C$2:C5283,C5283,G$2:G5283,1)=1,COUNTIFS($C:$C,C5283,$G:$G,1)+ROW()/10000000,""),"")</f>
        <v/>
      </c>
      <c r="Q5283" s="0" t="str">
        <f aca="false">IF(K5283=1,IF(COUNTIFS(C$2:C5283,C5283,K$2:K5283,1)=1,1,0),"")</f>
        <v/>
      </c>
      <c r="R5283" s="0" t="str">
        <f aca="false">IF(M5283=1,IF(COUNTIFS(C$2:C5283,C5283,M$2:M5283,1)=1,1,0),"")</f>
        <v/>
      </c>
      <c r="S5283" s="0" t="str">
        <f aca="false">IF(L5283=1,IF(COUNTIFS(C$2:C5283,C5283,L$2:L5283,1)=1,1,0),"")</f>
        <v/>
      </c>
      <c r="T5283" s="38" t="str">
        <f aca="false">IF(N5283="","",N5283+ROW()/10000000)</f>
        <v/>
      </c>
      <c r="U5283" s="0" t="str">
        <f aca="false">IF(G5283=1,IF(B5283="",1,0),"")</f>
        <v/>
      </c>
    </row>
    <row r="5284" customFormat="false" ht="15" hidden="false" customHeight="false" outlineLevel="0" collapsed="false">
      <c r="A5284" s="35"/>
      <c r="B5284" s="35"/>
      <c r="G5284" s="0" t="str">
        <f aca="false">IF(A5284="","",IF(AND(A5284&gt;=Debut,A5284&lt;Fin),1,0))</f>
        <v/>
      </c>
      <c r="H5284" s="0" t="str">
        <f aca="false">IF(G5284=1,INT(ROUND((A5284-Debut)*86400,0)/600),"")</f>
        <v/>
      </c>
      <c r="I5284" s="0" t="str">
        <f aca="false">IF(G5284=1,INT(ROUND((A5284-Debut)*86400,0)/3600),"")</f>
        <v/>
      </c>
      <c r="J5284" s="0" t="str">
        <f aca="false">IF(OR(A5284="",B5284=""),"",ROUND((B5284-A5284)*86400,0))</f>
        <v/>
      </c>
      <c r="K5284" s="37" t="str">
        <f aca="false">IF(G5284=1,IF(COUNTIFS($C:$C,C5284,$G:$G,1,$A:$A,"&gt;="&amp;(A5284-FenetreInterm/86400),$A:$A,"&lt;="&amp;A5284)&gt;=NbInterm,1,0),"")</f>
        <v/>
      </c>
      <c r="L5284" s="37" t="str">
        <f aca="false">IF(G5284=1,IF(B5284="",0,IF(J5284&lt;SeuilFugitive,1,0)),"")</f>
        <v/>
      </c>
      <c r="M5284" s="37" t="str">
        <f aca="false">IF(G5284=1,IF(B5284="",IF((Fin-A5284)*24&gt;SeuilFigee,1,0),IF(J5284&gt;SeuilFigee*3600,1,0)),"")</f>
        <v/>
      </c>
      <c r="N5284" s="0" t="str">
        <f aca="false">IF(G5284=1,IF(COUNTIF(H$2:H5284,H5284)=1,COUNTIF($H:$H,H5284),""),"")</f>
        <v/>
      </c>
      <c r="O5284" s="0" t="str">
        <f aca="false">IF(G5284=1,IF(COUNTIF(I$2:I5284,I5284)=1,COUNTIF($I:$I,I5284),""),"")</f>
        <v/>
      </c>
      <c r="P5284" s="38" t="str">
        <f aca="false">IF(G5284=1,IF(COUNTIFS(C$2:C5284,C5284,G$2:G5284,1)=1,COUNTIFS($C:$C,C5284,$G:$G,1)+ROW()/10000000,""),"")</f>
        <v/>
      </c>
      <c r="Q5284" s="0" t="str">
        <f aca="false">IF(K5284=1,IF(COUNTIFS(C$2:C5284,C5284,K$2:K5284,1)=1,1,0),"")</f>
        <v/>
      </c>
      <c r="R5284" s="0" t="str">
        <f aca="false">IF(M5284=1,IF(COUNTIFS(C$2:C5284,C5284,M$2:M5284,1)=1,1,0),"")</f>
        <v/>
      </c>
      <c r="S5284" s="0" t="str">
        <f aca="false">IF(L5284=1,IF(COUNTIFS(C$2:C5284,C5284,L$2:L5284,1)=1,1,0),"")</f>
        <v/>
      </c>
      <c r="T5284" s="38" t="str">
        <f aca="false">IF(N5284="","",N5284+ROW()/10000000)</f>
        <v/>
      </c>
      <c r="U5284" s="0" t="str">
        <f aca="false">IF(G5284=1,IF(B5284="",1,0),"")</f>
        <v/>
      </c>
    </row>
    <row r="5285" customFormat="false" ht="15" hidden="false" customHeight="false" outlineLevel="0" collapsed="false">
      <c r="A5285" s="35"/>
      <c r="B5285" s="35"/>
      <c r="G5285" s="0" t="str">
        <f aca="false">IF(A5285="","",IF(AND(A5285&gt;=Debut,A5285&lt;Fin),1,0))</f>
        <v/>
      </c>
      <c r="H5285" s="0" t="str">
        <f aca="false">IF(G5285=1,INT(ROUND((A5285-Debut)*86400,0)/600),"")</f>
        <v/>
      </c>
      <c r="I5285" s="0" t="str">
        <f aca="false">IF(G5285=1,INT(ROUND((A5285-Debut)*86400,0)/3600),"")</f>
        <v/>
      </c>
      <c r="J5285" s="0" t="str">
        <f aca="false">IF(OR(A5285="",B5285=""),"",ROUND((B5285-A5285)*86400,0))</f>
        <v/>
      </c>
      <c r="K5285" s="37" t="str">
        <f aca="false">IF(G5285=1,IF(COUNTIFS($C:$C,C5285,$G:$G,1,$A:$A,"&gt;="&amp;(A5285-FenetreInterm/86400),$A:$A,"&lt;="&amp;A5285)&gt;=NbInterm,1,0),"")</f>
        <v/>
      </c>
      <c r="L5285" s="37" t="str">
        <f aca="false">IF(G5285=1,IF(B5285="",0,IF(J5285&lt;SeuilFugitive,1,0)),"")</f>
        <v/>
      </c>
      <c r="M5285" s="37" t="str">
        <f aca="false">IF(G5285=1,IF(B5285="",IF((Fin-A5285)*24&gt;SeuilFigee,1,0),IF(J5285&gt;SeuilFigee*3600,1,0)),"")</f>
        <v/>
      </c>
      <c r="N5285" s="0" t="str">
        <f aca="false">IF(G5285=1,IF(COUNTIF(H$2:H5285,H5285)=1,COUNTIF($H:$H,H5285),""),"")</f>
        <v/>
      </c>
      <c r="O5285" s="0" t="str">
        <f aca="false">IF(G5285=1,IF(COUNTIF(I$2:I5285,I5285)=1,COUNTIF($I:$I,I5285),""),"")</f>
        <v/>
      </c>
      <c r="P5285" s="38" t="str">
        <f aca="false">IF(G5285=1,IF(COUNTIFS(C$2:C5285,C5285,G$2:G5285,1)=1,COUNTIFS($C:$C,C5285,$G:$G,1)+ROW()/10000000,""),"")</f>
        <v/>
      </c>
      <c r="Q5285" s="0" t="str">
        <f aca="false">IF(K5285=1,IF(COUNTIFS(C$2:C5285,C5285,K$2:K5285,1)=1,1,0),"")</f>
        <v/>
      </c>
      <c r="R5285" s="0" t="str">
        <f aca="false">IF(M5285=1,IF(COUNTIFS(C$2:C5285,C5285,M$2:M5285,1)=1,1,0),"")</f>
        <v/>
      </c>
      <c r="S5285" s="0" t="str">
        <f aca="false">IF(L5285=1,IF(COUNTIFS(C$2:C5285,C5285,L$2:L5285,1)=1,1,0),"")</f>
        <v/>
      </c>
      <c r="T5285" s="38" t="str">
        <f aca="false">IF(N5285="","",N5285+ROW()/10000000)</f>
        <v/>
      </c>
      <c r="U5285" s="0" t="str">
        <f aca="false">IF(G5285=1,IF(B5285="",1,0),"")</f>
        <v/>
      </c>
    </row>
    <row r="5286" customFormat="false" ht="15" hidden="false" customHeight="false" outlineLevel="0" collapsed="false">
      <c r="A5286" s="35"/>
      <c r="B5286" s="35"/>
      <c r="G5286" s="0" t="str">
        <f aca="false">IF(A5286="","",IF(AND(A5286&gt;=Debut,A5286&lt;Fin),1,0))</f>
        <v/>
      </c>
      <c r="H5286" s="0" t="str">
        <f aca="false">IF(G5286=1,INT(ROUND((A5286-Debut)*86400,0)/600),"")</f>
        <v/>
      </c>
      <c r="I5286" s="0" t="str">
        <f aca="false">IF(G5286=1,INT(ROUND((A5286-Debut)*86400,0)/3600),"")</f>
        <v/>
      </c>
      <c r="J5286" s="0" t="str">
        <f aca="false">IF(OR(A5286="",B5286=""),"",ROUND((B5286-A5286)*86400,0))</f>
        <v/>
      </c>
      <c r="K5286" s="37" t="str">
        <f aca="false">IF(G5286=1,IF(COUNTIFS($C:$C,C5286,$G:$G,1,$A:$A,"&gt;="&amp;(A5286-FenetreInterm/86400),$A:$A,"&lt;="&amp;A5286)&gt;=NbInterm,1,0),"")</f>
        <v/>
      </c>
      <c r="L5286" s="37" t="str">
        <f aca="false">IF(G5286=1,IF(B5286="",0,IF(J5286&lt;SeuilFugitive,1,0)),"")</f>
        <v/>
      </c>
      <c r="M5286" s="37" t="str">
        <f aca="false">IF(G5286=1,IF(B5286="",IF((Fin-A5286)*24&gt;SeuilFigee,1,0),IF(J5286&gt;SeuilFigee*3600,1,0)),"")</f>
        <v/>
      </c>
      <c r="N5286" s="0" t="str">
        <f aca="false">IF(G5286=1,IF(COUNTIF(H$2:H5286,H5286)=1,COUNTIF($H:$H,H5286),""),"")</f>
        <v/>
      </c>
      <c r="O5286" s="0" t="str">
        <f aca="false">IF(G5286=1,IF(COUNTIF(I$2:I5286,I5286)=1,COUNTIF($I:$I,I5286),""),"")</f>
        <v/>
      </c>
      <c r="P5286" s="38" t="str">
        <f aca="false">IF(G5286=1,IF(COUNTIFS(C$2:C5286,C5286,G$2:G5286,1)=1,COUNTIFS($C:$C,C5286,$G:$G,1)+ROW()/10000000,""),"")</f>
        <v/>
      </c>
      <c r="Q5286" s="0" t="str">
        <f aca="false">IF(K5286=1,IF(COUNTIFS(C$2:C5286,C5286,K$2:K5286,1)=1,1,0),"")</f>
        <v/>
      </c>
      <c r="R5286" s="0" t="str">
        <f aca="false">IF(M5286=1,IF(COUNTIFS(C$2:C5286,C5286,M$2:M5286,1)=1,1,0),"")</f>
        <v/>
      </c>
      <c r="S5286" s="0" t="str">
        <f aca="false">IF(L5286=1,IF(COUNTIFS(C$2:C5286,C5286,L$2:L5286,1)=1,1,0),"")</f>
        <v/>
      </c>
      <c r="T5286" s="38" t="str">
        <f aca="false">IF(N5286="","",N5286+ROW()/10000000)</f>
        <v/>
      </c>
      <c r="U5286" s="0" t="str">
        <f aca="false">IF(G5286=1,IF(B5286="",1,0),"")</f>
        <v/>
      </c>
    </row>
    <row r="5287" customFormat="false" ht="15" hidden="false" customHeight="false" outlineLevel="0" collapsed="false">
      <c r="A5287" s="35"/>
      <c r="B5287" s="35"/>
      <c r="G5287" s="0" t="str">
        <f aca="false">IF(A5287="","",IF(AND(A5287&gt;=Debut,A5287&lt;Fin),1,0))</f>
        <v/>
      </c>
      <c r="H5287" s="0" t="str">
        <f aca="false">IF(G5287=1,INT(ROUND((A5287-Debut)*86400,0)/600),"")</f>
        <v/>
      </c>
      <c r="I5287" s="0" t="str">
        <f aca="false">IF(G5287=1,INT(ROUND((A5287-Debut)*86400,0)/3600),"")</f>
        <v/>
      </c>
      <c r="J5287" s="0" t="str">
        <f aca="false">IF(OR(A5287="",B5287=""),"",ROUND((B5287-A5287)*86400,0))</f>
        <v/>
      </c>
      <c r="K5287" s="37" t="str">
        <f aca="false">IF(G5287=1,IF(COUNTIFS($C:$C,C5287,$G:$G,1,$A:$A,"&gt;="&amp;(A5287-FenetreInterm/86400),$A:$A,"&lt;="&amp;A5287)&gt;=NbInterm,1,0),"")</f>
        <v/>
      </c>
      <c r="L5287" s="37" t="str">
        <f aca="false">IF(G5287=1,IF(B5287="",0,IF(J5287&lt;SeuilFugitive,1,0)),"")</f>
        <v/>
      </c>
      <c r="M5287" s="37" t="str">
        <f aca="false">IF(G5287=1,IF(B5287="",IF((Fin-A5287)*24&gt;SeuilFigee,1,0),IF(J5287&gt;SeuilFigee*3600,1,0)),"")</f>
        <v/>
      </c>
      <c r="N5287" s="0" t="str">
        <f aca="false">IF(G5287=1,IF(COUNTIF(H$2:H5287,H5287)=1,COUNTIF($H:$H,H5287),""),"")</f>
        <v/>
      </c>
      <c r="O5287" s="0" t="str">
        <f aca="false">IF(G5287=1,IF(COUNTIF(I$2:I5287,I5287)=1,COUNTIF($I:$I,I5287),""),"")</f>
        <v/>
      </c>
      <c r="P5287" s="38" t="str">
        <f aca="false">IF(G5287=1,IF(COUNTIFS(C$2:C5287,C5287,G$2:G5287,1)=1,COUNTIFS($C:$C,C5287,$G:$G,1)+ROW()/10000000,""),"")</f>
        <v/>
      </c>
      <c r="Q5287" s="0" t="str">
        <f aca="false">IF(K5287=1,IF(COUNTIFS(C$2:C5287,C5287,K$2:K5287,1)=1,1,0),"")</f>
        <v/>
      </c>
      <c r="R5287" s="0" t="str">
        <f aca="false">IF(M5287=1,IF(COUNTIFS(C$2:C5287,C5287,M$2:M5287,1)=1,1,0),"")</f>
        <v/>
      </c>
      <c r="S5287" s="0" t="str">
        <f aca="false">IF(L5287=1,IF(COUNTIFS(C$2:C5287,C5287,L$2:L5287,1)=1,1,0),"")</f>
        <v/>
      </c>
      <c r="T5287" s="38" t="str">
        <f aca="false">IF(N5287="","",N5287+ROW()/10000000)</f>
        <v/>
      </c>
      <c r="U5287" s="0" t="str">
        <f aca="false">IF(G5287=1,IF(B5287="",1,0),"")</f>
        <v/>
      </c>
    </row>
    <row r="5288" customFormat="false" ht="15" hidden="false" customHeight="false" outlineLevel="0" collapsed="false">
      <c r="A5288" s="35"/>
      <c r="B5288" s="35"/>
      <c r="G5288" s="0" t="str">
        <f aca="false">IF(A5288="","",IF(AND(A5288&gt;=Debut,A5288&lt;Fin),1,0))</f>
        <v/>
      </c>
      <c r="H5288" s="0" t="str">
        <f aca="false">IF(G5288=1,INT(ROUND((A5288-Debut)*86400,0)/600),"")</f>
        <v/>
      </c>
      <c r="I5288" s="0" t="str">
        <f aca="false">IF(G5288=1,INT(ROUND((A5288-Debut)*86400,0)/3600),"")</f>
        <v/>
      </c>
      <c r="J5288" s="0" t="str">
        <f aca="false">IF(OR(A5288="",B5288=""),"",ROUND((B5288-A5288)*86400,0))</f>
        <v/>
      </c>
      <c r="K5288" s="37" t="str">
        <f aca="false">IF(G5288=1,IF(COUNTIFS($C:$C,C5288,$G:$G,1,$A:$A,"&gt;="&amp;(A5288-FenetreInterm/86400),$A:$A,"&lt;="&amp;A5288)&gt;=NbInterm,1,0),"")</f>
        <v/>
      </c>
      <c r="L5288" s="37" t="str">
        <f aca="false">IF(G5288=1,IF(B5288="",0,IF(J5288&lt;SeuilFugitive,1,0)),"")</f>
        <v/>
      </c>
      <c r="M5288" s="37" t="str">
        <f aca="false">IF(G5288=1,IF(B5288="",IF((Fin-A5288)*24&gt;SeuilFigee,1,0),IF(J5288&gt;SeuilFigee*3600,1,0)),"")</f>
        <v/>
      </c>
      <c r="N5288" s="0" t="str">
        <f aca="false">IF(G5288=1,IF(COUNTIF(H$2:H5288,H5288)=1,COUNTIF($H:$H,H5288),""),"")</f>
        <v/>
      </c>
      <c r="O5288" s="0" t="str">
        <f aca="false">IF(G5288=1,IF(COUNTIF(I$2:I5288,I5288)=1,COUNTIF($I:$I,I5288),""),"")</f>
        <v/>
      </c>
      <c r="P5288" s="38" t="str">
        <f aca="false">IF(G5288=1,IF(COUNTIFS(C$2:C5288,C5288,G$2:G5288,1)=1,COUNTIFS($C:$C,C5288,$G:$G,1)+ROW()/10000000,""),"")</f>
        <v/>
      </c>
      <c r="Q5288" s="0" t="str">
        <f aca="false">IF(K5288=1,IF(COUNTIFS(C$2:C5288,C5288,K$2:K5288,1)=1,1,0),"")</f>
        <v/>
      </c>
      <c r="R5288" s="0" t="str">
        <f aca="false">IF(M5288=1,IF(COUNTIFS(C$2:C5288,C5288,M$2:M5288,1)=1,1,0),"")</f>
        <v/>
      </c>
      <c r="S5288" s="0" t="str">
        <f aca="false">IF(L5288=1,IF(COUNTIFS(C$2:C5288,C5288,L$2:L5288,1)=1,1,0),"")</f>
        <v/>
      </c>
      <c r="T5288" s="38" t="str">
        <f aca="false">IF(N5288="","",N5288+ROW()/10000000)</f>
        <v/>
      </c>
      <c r="U5288" s="0" t="str">
        <f aca="false">IF(G5288=1,IF(B5288="",1,0),"")</f>
        <v/>
      </c>
    </row>
    <row r="5289" customFormat="false" ht="15" hidden="false" customHeight="false" outlineLevel="0" collapsed="false">
      <c r="A5289" s="35"/>
      <c r="B5289" s="35"/>
      <c r="G5289" s="0" t="str">
        <f aca="false">IF(A5289="","",IF(AND(A5289&gt;=Debut,A5289&lt;Fin),1,0))</f>
        <v/>
      </c>
      <c r="H5289" s="0" t="str">
        <f aca="false">IF(G5289=1,INT(ROUND((A5289-Debut)*86400,0)/600),"")</f>
        <v/>
      </c>
      <c r="I5289" s="0" t="str">
        <f aca="false">IF(G5289=1,INT(ROUND((A5289-Debut)*86400,0)/3600),"")</f>
        <v/>
      </c>
      <c r="J5289" s="0" t="str">
        <f aca="false">IF(OR(A5289="",B5289=""),"",ROUND((B5289-A5289)*86400,0))</f>
        <v/>
      </c>
      <c r="K5289" s="37" t="str">
        <f aca="false">IF(G5289=1,IF(COUNTIFS($C:$C,C5289,$G:$G,1,$A:$A,"&gt;="&amp;(A5289-FenetreInterm/86400),$A:$A,"&lt;="&amp;A5289)&gt;=NbInterm,1,0),"")</f>
        <v/>
      </c>
      <c r="L5289" s="37" t="str">
        <f aca="false">IF(G5289=1,IF(B5289="",0,IF(J5289&lt;SeuilFugitive,1,0)),"")</f>
        <v/>
      </c>
      <c r="M5289" s="37" t="str">
        <f aca="false">IF(G5289=1,IF(B5289="",IF((Fin-A5289)*24&gt;SeuilFigee,1,0),IF(J5289&gt;SeuilFigee*3600,1,0)),"")</f>
        <v/>
      </c>
      <c r="N5289" s="0" t="str">
        <f aca="false">IF(G5289=1,IF(COUNTIF(H$2:H5289,H5289)=1,COUNTIF($H:$H,H5289),""),"")</f>
        <v/>
      </c>
      <c r="O5289" s="0" t="str">
        <f aca="false">IF(G5289=1,IF(COUNTIF(I$2:I5289,I5289)=1,COUNTIF($I:$I,I5289),""),"")</f>
        <v/>
      </c>
      <c r="P5289" s="38" t="str">
        <f aca="false">IF(G5289=1,IF(COUNTIFS(C$2:C5289,C5289,G$2:G5289,1)=1,COUNTIFS($C:$C,C5289,$G:$G,1)+ROW()/10000000,""),"")</f>
        <v/>
      </c>
      <c r="Q5289" s="0" t="str">
        <f aca="false">IF(K5289=1,IF(COUNTIFS(C$2:C5289,C5289,K$2:K5289,1)=1,1,0),"")</f>
        <v/>
      </c>
      <c r="R5289" s="0" t="str">
        <f aca="false">IF(M5289=1,IF(COUNTIFS(C$2:C5289,C5289,M$2:M5289,1)=1,1,0),"")</f>
        <v/>
      </c>
      <c r="S5289" s="0" t="str">
        <f aca="false">IF(L5289=1,IF(COUNTIFS(C$2:C5289,C5289,L$2:L5289,1)=1,1,0),"")</f>
        <v/>
      </c>
      <c r="T5289" s="38" t="str">
        <f aca="false">IF(N5289="","",N5289+ROW()/10000000)</f>
        <v/>
      </c>
      <c r="U5289" s="0" t="str">
        <f aca="false">IF(G5289=1,IF(B5289="",1,0),"")</f>
        <v/>
      </c>
    </row>
    <row r="5290" customFormat="false" ht="15" hidden="false" customHeight="false" outlineLevel="0" collapsed="false">
      <c r="A5290" s="35"/>
      <c r="B5290" s="35"/>
      <c r="G5290" s="0" t="str">
        <f aca="false">IF(A5290="","",IF(AND(A5290&gt;=Debut,A5290&lt;Fin),1,0))</f>
        <v/>
      </c>
      <c r="H5290" s="0" t="str">
        <f aca="false">IF(G5290=1,INT(ROUND((A5290-Debut)*86400,0)/600),"")</f>
        <v/>
      </c>
      <c r="I5290" s="0" t="str">
        <f aca="false">IF(G5290=1,INT(ROUND((A5290-Debut)*86400,0)/3600),"")</f>
        <v/>
      </c>
      <c r="J5290" s="0" t="str">
        <f aca="false">IF(OR(A5290="",B5290=""),"",ROUND((B5290-A5290)*86400,0))</f>
        <v/>
      </c>
      <c r="K5290" s="37" t="str">
        <f aca="false">IF(G5290=1,IF(COUNTIFS($C:$C,C5290,$G:$G,1,$A:$A,"&gt;="&amp;(A5290-FenetreInterm/86400),$A:$A,"&lt;="&amp;A5290)&gt;=NbInterm,1,0),"")</f>
        <v/>
      </c>
      <c r="L5290" s="37" t="str">
        <f aca="false">IF(G5290=1,IF(B5290="",0,IF(J5290&lt;SeuilFugitive,1,0)),"")</f>
        <v/>
      </c>
      <c r="M5290" s="37" t="str">
        <f aca="false">IF(G5290=1,IF(B5290="",IF((Fin-A5290)*24&gt;SeuilFigee,1,0),IF(J5290&gt;SeuilFigee*3600,1,0)),"")</f>
        <v/>
      </c>
      <c r="N5290" s="0" t="str">
        <f aca="false">IF(G5290=1,IF(COUNTIF(H$2:H5290,H5290)=1,COUNTIF($H:$H,H5290),""),"")</f>
        <v/>
      </c>
      <c r="O5290" s="0" t="str">
        <f aca="false">IF(G5290=1,IF(COUNTIF(I$2:I5290,I5290)=1,COUNTIF($I:$I,I5290),""),"")</f>
        <v/>
      </c>
      <c r="P5290" s="38" t="str">
        <f aca="false">IF(G5290=1,IF(COUNTIFS(C$2:C5290,C5290,G$2:G5290,1)=1,COUNTIFS($C:$C,C5290,$G:$G,1)+ROW()/10000000,""),"")</f>
        <v/>
      </c>
      <c r="Q5290" s="0" t="str">
        <f aca="false">IF(K5290=1,IF(COUNTIFS(C$2:C5290,C5290,K$2:K5290,1)=1,1,0),"")</f>
        <v/>
      </c>
      <c r="R5290" s="0" t="str">
        <f aca="false">IF(M5290=1,IF(COUNTIFS(C$2:C5290,C5290,M$2:M5290,1)=1,1,0),"")</f>
        <v/>
      </c>
      <c r="S5290" s="0" t="str">
        <f aca="false">IF(L5290=1,IF(COUNTIFS(C$2:C5290,C5290,L$2:L5290,1)=1,1,0),"")</f>
        <v/>
      </c>
      <c r="T5290" s="38" t="str">
        <f aca="false">IF(N5290="","",N5290+ROW()/10000000)</f>
        <v/>
      </c>
      <c r="U5290" s="0" t="str">
        <f aca="false">IF(G5290=1,IF(B5290="",1,0),"")</f>
        <v/>
      </c>
    </row>
    <row r="5291" customFormat="false" ht="15" hidden="false" customHeight="false" outlineLevel="0" collapsed="false">
      <c r="A5291" s="35"/>
      <c r="B5291" s="35"/>
      <c r="G5291" s="0" t="str">
        <f aca="false">IF(A5291="","",IF(AND(A5291&gt;=Debut,A5291&lt;Fin),1,0))</f>
        <v/>
      </c>
      <c r="H5291" s="0" t="str">
        <f aca="false">IF(G5291=1,INT(ROUND((A5291-Debut)*86400,0)/600),"")</f>
        <v/>
      </c>
      <c r="I5291" s="0" t="str">
        <f aca="false">IF(G5291=1,INT(ROUND((A5291-Debut)*86400,0)/3600),"")</f>
        <v/>
      </c>
      <c r="J5291" s="0" t="str">
        <f aca="false">IF(OR(A5291="",B5291=""),"",ROUND((B5291-A5291)*86400,0))</f>
        <v/>
      </c>
      <c r="K5291" s="37" t="str">
        <f aca="false">IF(G5291=1,IF(COUNTIFS($C:$C,C5291,$G:$G,1,$A:$A,"&gt;="&amp;(A5291-FenetreInterm/86400),$A:$A,"&lt;="&amp;A5291)&gt;=NbInterm,1,0),"")</f>
        <v/>
      </c>
      <c r="L5291" s="37" t="str">
        <f aca="false">IF(G5291=1,IF(B5291="",0,IF(J5291&lt;SeuilFugitive,1,0)),"")</f>
        <v/>
      </c>
      <c r="M5291" s="37" t="str">
        <f aca="false">IF(G5291=1,IF(B5291="",IF((Fin-A5291)*24&gt;SeuilFigee,1,0),IF(J5291&gt;SeuilFigee*3600,1,0)),"")</f>
        <v/>
      </c>
      <c r="N5291" s="0" t="str">
        <f aca="false">IF(G5291=1,IF(COUNTIF(H$2:H5291,H5291)=1,COUNTIF($H:$H,H5291),""),"")</f>
        <v/>
      </c>
      <c r="O5291" s="0" t="str">
        <f aca="false">IF(G5291=1,IF(COUNTIF(I$2:I5291,I5291)=1,COUNTIF($I:$I,I5291),""),"")</f>
        <v/>
      </c>
      <c r="P5291" s="38" t="str">
        <f aca="false">IF(G5291=1,IF(COUNTIFS(C$2:C5291,C5291,G$2:G5291,1)=1,COUNTIFS($C:$C,C5291,$G:$G,1)+ROW()/10000000,""),"")</f>
        <v/>
      </c>
      <c r="Q5291" s="0" t="str">
        <f aca="false">IF(K5291=1,IF(COUNTIFS(C$2:C5291,C5291,K$2:K5291,1)=1,1,0),"")</f>
        <v/>
      </c>
      <c r="R5291" s="0" t="str">
        <f aca="false">IF(M5291=1,IF(COUNTIFS(C$2:C5291,C5291,M$2:M5291,1)=1,1,0),"")</f>
        <v/>
      </c>
      <c r="S5291" s="0" t="str">
        <f aca="false">IF(L5291=1,IF(COUNTIFS(C$2:C5291,C5291,L$2:L5291,1)=1,1,0),"")</f>
        <v/>
      </c>
      <c r="T5291" s="38" t="str">
        <f aca="false">IF(N5291="","",N5291+ROW()/10000000)</f>
        <v/>
      </c>
      <c r="U5291" s="0" t="str">
        <f aca="false">IF(G5291=1,IF(B5291="",1,0),"")</f>
        <v/>
      </c>
    </row>
    <row r="5292" customFormat="false" ht="15" hidden="false" customHeight="false" outlineLevel="0" collapsed="false">
      <c r="A5292" s="35"/>
      <c r="B5292" s="35"/>
      <c r="G5292" s="0" t="str">
        <f aca="false">IF(A5292="","",IF(AND(A5292&gt;=Debut,A5292&lt;Fin),1,0))</f>
        <v/>
      </c>
      <c r="H5292" s="0" t="str">
        <f aca="false">IF(G5292=1,INT(ROUND((A5292-Debut)*86400,0)/600),"")</f>
        <v/>
      </c>
      <c r="I5292" s="0" t="str">
        <f aca="false">IF(G5292=1,INT(ROUND((A5292-Debut)*86400,0)/3600),"")</f>
        <v/>
      </c>
      <c r="J5292" s="0" t="str">
        <f aca="false">IF(OR(A5292="",B5292=""),"",ROUND((B5292-A5292)*86400,0))</f>
        <v/>
      </c>
      <c r="K5292" s="37" t="str">
        <f aca="false">IF(G5292=1,IF(COUNTIFS($C:$C,C5292,$G:$G,1,$A:$A,"&gt;="&amp;(A5292-FenetreInterm/86400),$A:$A,"&lt;="&amp;A5292)&gt;=NbInterm,1,0),"")</f>
        <v/>
      </c>
      <c r="L5292" s="37" t="str">
        <f aca="false">IF(G5292=1,IF(B5292="",0,IF(J5292&lt;SeuilFugitive,1,0)),"")</f>
        <v/>
      </c>
      <c r="M5292" s="37" t="str">
        <f aca="false">IF(G5292=1,IF(B5292="",IF((Fin-A5292)*24&gt;SeuilFigee,1,0),IF(J5292&gt;SeuilFigee*3600,1,0)),"")</f>
        <v/>
      </c>
      <c r="N5292" s="0" t="str">
        <f aca="false">IF(G5292=1,IF(COUNTIF(H$2:H5292,H5292)=1,COUNTIF($H:$H,H5292),""),"")</f>
        <v/>
      </c>
      <c r="O5292" s="0" t="str">
        <f aca="false">IF(G5292=1,IF(COUNTIF(I$2:I5292,I5292)=1,COUNTIF($I:$I,I5292),""),"")</f>
        <v/>
      </c>
      <c r="P5292" s="38" t="str">
        <f aca="false">IF(G5292=1,IF(COUNTIFS(C$2:C5292,C5292,G$2:G5292,1)=1,COUNTIFS($C:$C,C5292,$G:$G,1)+ROW()/10000000,""),"")</f>
        <v/>
      </c>
      <c r="Q5292" s="0" t="str">
        <f aca="false">IF(K5292=1,IF(COUNTIFS(C$2:C5292,C5292,K$2:K5292,1)=1,1,0),"")</f>
        <v/>
      </c>
      <c r="R5292" s="0" t="str">
        <f aca="false">IF(M5292=1,IF(COUNTIFS(C$2:C5292,C5292,M$2:M5292,1)=1,1,0),"")</f>
        <v/>
      </c>
      <c r="S5292" s="0" t="str">
        <f aca="false">IF(L5292=1,IF(COUNTIFS(C$2:C5292,C5292,L$2:L5292,1)=1,1,0),"")</f>
        <v/>
      </c>
      <c r="T5292" s="38" t="str">
        <f aca="false">IF(N5292="","",N5292+ROW()/10000000)</f>
        <v/>
      </c>
      <c r="U5292" s="0" t="str">
        <f aca="false">IF(G5292=1,IF(B5292="",1,0),"")</f>
        <v/>
      </c>
    </row>
    <row r="5293" customFormat="false" ht="15" hidden="false" customHeight="false" outlineLevel="0" collapsed="false">
      <c r="A5293" s="35"/>
      <c r="B5293" s="35"/>
      <c r="G5293" s="0" t="str">
        <f aca="false">IF(A5293="","",IF(AND(A5293&gt;=Debut,A5293&lt;Fin),1,0))</f>
        <v/>
      </c>
      <c r="H5293" s="0" t="str">
        <f aca="false">IF(G5293=1,INT(ROUND((A5293-Debut)*86400,0)/600),"")</f>
        <v/>
      </c>
      <c r="I5293" s="0" t="str">
        <f aca="false">IF(G5293=1,INT(ROUND((A5293-Debut)*86400,0)/3600),"")</f>
        <v/>
      </c>
      <c r="J5293" s="0" t="str">
        <f aca="false">IF(OR(A5293="",B5293=""),"",ROUND((B5293-A5293)*86400,0))</f>
        <v/>
      </c>
      <c r="K5293" s="37" t="str">
        <f aca="false">IF(G5293=1,IF(COUNTIFS($C:$C,C5293,$G:$G,1,$A:$A,"&gt;="&amp;(A5293-FenetreInterm/86400),$A:$A,"&lt;="&amp;A5293)&gt;=NbInterm,1,0),"")</f>
        <v/>
      </c>
      <c r="L5293" s="37" t="str">
        <f aca="false">IF(G5293=1,IF(B5293="",0,IF(J5293&lt;SeuilFugitive,1,0)),"")</f>
        <v/>
      </c>
      <c r="M5293" s="37" t="str">
        <f aca="false">IF(G5293=1,IF(B5293="",IF((Fin-A5293)*24&gt;SeuilFigee,1,0),IF(J5293&gt;SeuilFigee*3600,1,0)),"")</f>
        <v/>
      </c>
      <c r="N5293" s="0" t="str">
        <f aca="false">IF(G5293=1,IF(COUNTIF(H$2:H5293,H5293)=1,COUNTIF($H:$H,H5293),""),"")</f>
        <v/>
      </c>
      <c r="O5293" s="0" t="str">
        <f aca="false">IF(G5293=1,IF(COUNTIF(I$2:I5293,I5293)=1,COUNTIF($I:$I,I5293),""),"")</f>
        <v/>
      </c>
      <c r="P5293" s="38" t="str">
        <f aca="false">IF(G5293=1,IF(COUNTIFS(C$2:C5293,C5293,G$2:G5293,1)=1,COUNTIFS($C:$C,C5293,$G:$G,1)+ROW()/10000000,""),"")</f>
        <v/>
      </c>
      <c r="Q5293" s="0" t="str">
        <f aca="false">IF(K5293=1,IF(COUNTIFS(C$2:C5293,C5293,K$2:K5293,1)=1,1,0),"")</f>
        <v/>
      </c>
      <c r="R5293" s="0" t="str">
        <f aca="false">IF(M5293=1,IF(COUNTIFS(C$2:C5293,C5293,M$2:M5293,1)=1,1,0),"")</f>
        <v/>
      </c>
      <c r="S5293" s="0" t="str">
        <f aca="false">IF(L5293=1,IF(COUNTIFS(C$2:C5293,C5293,L$2:L5293,1)=1,1,0),"")</f>
        <v/>
      </c>
      <c r="T5293" s="38" t="str">
        <f aca="false">IF(N5293="","",N5293+ROW()/10000000)</f>
        <v/>
      </c>
      <c r="U5293" s="0" t="str">
        <f aca="false">IF(G5293=1,IF(B5293="",1,0),"")</f>
        <v/>
      </c>
    </row>
    <row r="5294" customFormat="false" ht="15" hidden="false" customHeight="false" outlineLevel="0" collapsed="false">
      <c r="A5294" s="35"/>
      <c r="B5294" s="35"/>
      <c r="G5294" s="0" t="str">
        <f aca="false">IF(A5294="","",IF(AND(A5294&gt;=Debut,A5294&lt;Fin),1,0))</f>
        <v/>
      </c>
      <c r="H5294" s="0" t="str">
        <f aca="false">IF(G5294=1,INT(ROUND((A5294-Debut)*86400,0)/600),"")</f>
        <v/>
      </c>
      <c r="I5294" s="0" t="str">
        <f aca="false">IF(G5294=1,INT(ROUND((A5294-Debut)*86400,0)/3600),"")</f>
        <v/>
      </c>
      <c r="J5294" s="0" t="str">
        <f aca="false">IF(OR(A5294="",B5294=""),"",ROUND((B5294-A5294)*86400,0))</f>
        <v/>
      </c>
      <c r="K5294" s="37" t="str">
        <f aca="false">IF(G5294=1,IF(COUNTIFS($C:$C,C5294,$G:$G,1,$A:$A,"&gt;="&amp;(A5294-FenetreInterm/86400),$A:$A,"&lt;="&amp;A5294)&gt;=NbInterm,1,0),"")</f>
        <v/>
      </c>
      <c r="L5294" s="37" t="str">
        <f aca="false">IF(G5294=1,IF(B5294="",0,IF(J5294&lt;SeuilFugitive,1,0)),"")</f>
        <v/>
      </c>
      <c r="M5294" s="37" t="str">
        <f aca="false">IF(G5294=1,IF(B5294="",IF((Fin-A5294)*24&gt;SeuilFigee,1,0),IF(J5294&gt;SeuilFigee*3600,1,0)),"")</f>
        <v/>
      </c>
      <c r="N5294" s="0" t="str">
        <f aca="false">IF(G5294=1,IF(COUNTIF(H$2:H5294,H5294)=1,COUNTIF($H:$H,H5294),""),"")</f>
        <v/>
      </c>
      <c r="O5294" s="0" t="str">
        <f aca="false">IF(G5294=1,IF(COUNTIF(I$2:I5294,I5294)=1,COUNTIF($I:$I,I5294),""),"")</f>
        <v/>
      </c>
      <c r="P5294" s="38" t="str">
        <f aca="false">IF(G5294=1,IF(COUNTIFS(C$2:C5294,C5294,G$2:G5294,1)=1,COUNTIFS($C:$C,C5294,$G:$G,1)+ROW()/10000000,""),"")</f>
        <v/>
      </c>
      <c r="Q5294" s="0" t="str">
        <f aca="false">IF(K5294=1,IF(COUNTIFS(C$2:C5294,C5294,K$2:K5294,1)=1,1,0),"")</f>
        <v/>
      </c>
      <c r="R5294" s="0" t="str">
        <f aca="false">IF(M5294=1,IF(COUNTIFS(C$2:C5294,C5294,M$2:M5294,1)=1,1,0),"")</f>
        <v/>
      </c>
      <c r="S5294" s="0" t="str">
        <f aca="false">IF(L5294=1,IF(COUNTIFS(C$2:C5294,C5294,L$2:L5294,1)=1,1,0),"")</f>
        <v/>
      </c>
      <c r="T5294" s="38" t="str">
        <f aca="false">IF(N5294="","",N5294+ROW()/10000000)</f>
        <v/>
      </c>
      <c r="U5294" s="0" t="str">
        <f aca="false">IF(G5294=1,IF(B5294="",1,0),"")</f>
        <v/>
      </c>
    </row>
    <row r="5295" customFormat="false" ht="15" hidden="false" customHeight="false" outlineLevel="0" collapsed="false">
      <c r="A5295" s="35"/>
      <c r="B5295" s="35"/>
      <c r="G5295" s="0" t="str">
        <f aca="false">IF(A5295="","",IF(AND(A5295&gt;=Debut,A5295&lt;Fin),1,0))</f>
        <v/>
      </c>
      <c r="H5295" s="0" t="str">
        <f aca="false">IF(G5295=1,INT(ROUND((A5295-Debut)*86400,0)/600),"")</f>
        <v/>
      </c>
      <c r="I5295" s="0" t="str">
        <f aca="false">IF(G5295=1,INT(ROUND((A5295-Debut)*86400,0)/3600),"")</f>
        <v/>
      </c>
      <c r="J5295" s="0" t="str">
        <f aca="false">IF(OR(A5295="",B5295=""),"",ROUND((B5295-A5295)*86400,0))</f>
        <v/>
      </c>
      <c r="K5295" s="37" t="str">
        <f aca="false">IF(G5295=1,IF(COUNTIFS($C:$C,C5295,$G:$G,1,$A:$A,"&gt;="&amp;(A5295-FenetreInterm/86400),$A:$A,"&lt;="&amp;A5295)&gt;=NbInterm,1,0),"")</f>
        <v/>
      </c>
      <c r="L5295" s="37" t="str">
        <f aca="false">IF(G5295=1,IF(B5295="",0,IF(J5295&lt;SeuilFugitive,1,0)),"")</f>
        <v/>
      </c>
      <c r="M5295" s="37" t="str">
        <f aca="false">IF(G5295=1,IF(B5295="",IF((Fin-A5295)*24&gt;SeuilFigee,1,0),IF(J5295&gt;SeuilFigee*3600,1,0)),"")</f>
        <v/>
      </c>
      <c r="N5295" s="0" t="str">
        <f aca="false">IF(G5295=1,IF(COUNTIF(H$2:H5295,H5295)=1,COUNTIF($H:$H,H5295),""),"")</f>
        <v/>
      </c>
      <c r="O5295" s="0" t="str">
        <f aca="false">IF(G5295=1,IF(COUNTIF(I$2:I5295,I5295)=1,COUNTIF($I:$I,I5295),""),"")</f>
        <v/>
      </c>
      <c r="P5295" s="38" t="str">
        <f aca="false">IF(G5295=1,IF(COUNTIFS(C$2:C5295,C5295,G$2:G5295,1)=1,COUNTIFS($C:$C,C5295,$G:$G,1)+ROW()/10000000,""),"")</f>
        <v/>
      </c>
      <c r="Q5295" s="0" t="str">
        <f aca="false">IF(K5295=1,IF(COUNTIFS(C$2:C5295,C5295,K$2:K5295,1)=1,1,0),"")</f>
        <v/>
      </c>
      <c r="R5295" s="0" t="str">
        <f aca="false">IF(M5295=1,IF(COUNTIFS(C$2:C5295,C5295,M$2:M5295,1)=1,1,0),"")</f>
        <v/>
      </c>
      <c r="S5295" s="0" t="str">
        <f aca="false">IF(L5295=1,IF(COUNTIFS(C$2:C5295,C5295,L$2:L5295,1)=1,1,0),"")</f>
        <v/>
      </c>
      <c r="T5295" s="38" t="str">
        <f aca="false">IF(N5295="","",N5295+ROW()/10000000)</f>
        <v/>
      </c>
      <c r="U5295" s="0" t="str">
        <f aca="false">IF(G5295=1,IF(B5295="",1,0),"")</f>
        <v/>
      </c>
    </row>
    <row r="5296" customFormat="false" ht="15" hidden="false" customHeight="false" outlineLevel="0" collapsed="false">
      <c r="A5296" s="35"/>
      <c r="B5296" s="35"/>
      <c r="G5296" s="0" t="str">
        <f aca="false">IF(A5296="","",IF(AND(A5296&gt;=Debut,A5296&lt;Fin),1,0))</f>
        <v/>
      </c>
      <c r="H5296" s="0" t="str">
        <f aca="false">IF(G5296=1,INT(ROUND((A5296-Debut)*86400,0)/600),"")</f>
        <v/>
      </c>
      <c r="I5296" s="0" t="str">
        <f aca="false">IF(G5296=1,INT(ROUND((A5296-Debut)*86400,0)/3600),"")</f>
        <v/>
      </c>
      <c r="J5296" s="0" t="str">
        <f aca="false">IF(OR(A5296="",B5296=""),"",ROUND((B5296-A5296)*86400,0))</f>
        <v/>
      </c>
      <c r="K5296" s="37" t="str">
        <f aca="false">IF(G5296=1,IF(COUNTIFS($C:$C,C5296,$G:$G,1,$A:$A,"&gt;="&amp;(A5296-FenetreInterm/86400),$A:$A,"&lt;="&amp;A5296)&gt;=NbInterm,1,0),"")</f>
        <v/>
      </c>
      <c r="L5296" s="37" t="str">
        <f aca="false">IF(G5296=1,IF(B5296="",0,IF(J5296&lt;SeuilFugitive,1,0)),"")</f>
        <v/>
      </c>
      <c r="M5296" s="37" t="str">
        <f aca="false">IF(G5296=1,IF(B5296="",IF((Fin-A5296)*24&gt;SeuilFigee,1,0),IF(J5296&gt;SeuilFigee*3600,1,0)),"")</f>
        <v/>
      </c>
      <c r="N5296" s="0" t="str">
        <f aca="false">IF(G5296=1,IF(COUNTIF(H$2:H5296,H5296)=1,COUNTIF($H:$H,H5296),""),"")</f>
        <v/>
      </c>
      <c r="O5296" s="0" t="str">
        <f aca="false">IF(G5296=1,IF(COUNTIF(I$2:I5296,I5296)=1,COUNTIF($I:$I,I5296),""),"")</f>
        <v/>
      </c>
      <c r="P5296" s="38" t="str">
        <f aca="false">IF(G5296=1,IF(COUNTIFS(C$2:C5296,C5296,G$2:G5296,1)=1,COUNTIFS($C:$C,C5296,$G:$G,1)+ROW()/10000000,""),"")</f>
        <v/>
      </c>
      <c r="Q5296" s="0" t="str">
        <f aca="false">IF(K5296=1,IF(COUNTIFS(C$2:C5296,C5296,K$2:K5296,1)=1,1,0),"")</f>
        <v/>
      </c>
      <c r="R5296" s="0" t="str">
        <f aca="false">IF(M5296=1,IF(COUNTIFS(C$2:C5296,C5296,M$2:M5296,1)=1,1,0),"")</f>
        <v/>
      </c>
      <c r="S5296" s="0" t="str">
        <f aca="false">IF(L5296=1,IF(COUNTIFS(C$2:C5296,C5296,L$2:L5296,1)=1,1,0),"")</f>
        <v/>
      </c>
      <c r="T5296" s="38" t="str">
        <f aca="false">IF(N5296="","",N5296+ROW()/10000000)</f>
        <v/>
      </c>
      <c r="U5296" s="0" t="str">
        <f aca="false">IF(G5296=1,IF(B5296="",1,0),"")</f>
        <v/>
      </c>
    </row>
    <row r="5297" customFormat="false" ht="15" hidden="false" customHeight="false" outlineLevel="0" collapsed="false">
      <c r="A5297" s="35"/>
      <c r="B5297" s="35"/>
      <c r="G5297" s="0" t="str">
        <f aca="false">IF(A5297="","",IF(AND(A5297&gt;=Debut,A5297&lt;Fin),1,0))</f>
        <v/>
      </c>
      <c r="H5297" s="0" t="str">
        <f aca="false">IF(G5297=1,INT(ROUND((A5297-Debut)*86400,0)/600),"")</f>
        <v/>
      </c>
      <c r="I5297" s="0" t="str">
        <f aca="false">IF(G5297=1,INT(ROUND((A5297-Debut)*86400,0)/3600),"")</f>
        <v/>
      </c>
      <c r="J5297" s="0" t="str">
        <f aca="false">IF(OR(A5297="",B5297=""),"",ROUND((B5297-A5297)*86400,0))</f>
        <v/>
      </c>
      <c r="K5297" s="37" t="str">
        <f aca="false">IF(G5297=1,IF(COUNTIFS($C:$C,C5297,$G:$G,1,$A:$A,"&gt;="&amp;(A5297-FenetreInterm/86400),$A:$A,"&lt;="&amp;A5297)&gt;=NbInterm,1,0),"")</f>
        <v/>
      </c>
      <c r="L5297" s="37" t="str">
        <f aca="false">IF(G5297=1,IF(B5297="",0,IF(J5297&lt;SeuilFugitive,1,0)),"")</f>
        <v/>
      </c>
      <c r="M5297" s="37" t="str">
        <f aca="false">IF(G5297=1,IF(B5297="",IF((Fin-A5297)*24&gt;SeuilFigee,1,0),IF(J5297&gt;SeuilFigee*3600,1,0)),"")</f>
        <v/>
      </c>
      <c r="N5297" s="0" t="str">
        <f aca="false">IF(G5297=1,IF(COUNTIF(H$2:H5297,H5297)=1,COUNTIF($H:$H,H5297),""),"")</f>
        <v/>
      </c>
      <c r="O5297" s="0" t="str">
        <f aca="false">IF(G5297=1,IF(COUNTIF(I$2:I5297,I5297)=1,COUNTIF($I:$I,I5297),""),"")</f>
        <v/>
      </c>
      <c r="P5297" s="38" t="str">
        <f aca="false">IF(G5297=1,IF(COUNTIFS(C$2:C5297,C5297,G$2:G5297,1)=1,COUNTIFS($C:$C,C5297,$G:$G,1)+ROW()/10000000,""),"")</f>
        <v/>
      </c>
      <c r="Q5297" s="0" t="str">
        <f aca="false">IF(K5297=1,IF(COUNTIFS(C$2:C5297,C5297,K$2:K5297,1)=1,1,0),"")</f>
        <v/>
      </c>
      <c r="R5297" s="0" t="str">
        <f aca="false">IF(M5297=1,IF(COUNTIFS(C$2:C5297,C5297,M$2:M5297,1)=1,1,0),"")</f>
        <v/>
      </c>
      <c r="S5297" s="0" t="str">
        <f aca="false">IF(L5297=1,IF(COUNTIFS(C$2:C5297,C5297,L$2:L5297,1)=1,1,0),"")</f>
        <v/>
      </c>
      <c r="T5297" s="38" t="str">
        <f aca="false">IF(N5297="","",N5297+ROW()/10000000)</f>
        <v/>
      </c>
      <c r="U5297" s="0" t="str">
        <f aca="false">IF(G5297=1,IF(B5297="",1,0),"")</f>
        <v/>
      </c>
    </row>
    <row r="5298" customFormat="false" ht="15" hidden="false" customHeight="false" outlineLevel="0" collapsed="false">
      <c r="A5298" s="35"/>
      <c r="B5298" s="35"/>
      <c r="G5298" s="0" t="str">
        <f aca="false">IF(A5298="","",IF(AND(A5298&gt;=Debut,A5298&lt;Fin),1,0))</f>
        <v/>
      </c>
      <c r="H5298" s="0" t="str">
        <f aca="false">IF(G5298=1,INT(ROUND((A5298-Debut)*86400,0)/600),"")</f>
        <v/>
      </c>
      <c r="I5298" s="0" t="str">
        <f aca="false">IF(G5298=1,INT(ROUND((A5298-Debut)*86400,0)/3600),"")</f>
        <v/>
      </c>
      <c r="J5298" s="0" t="str">
        <f aca="false">IF(OR(A5298="",B5298=""),"",ROUND((B5298-A5298)*86400,0))</f>
        <v/>
      </c>
      <c r="K5298" s="37" t="str">
        <f aca="false">IF(G5298=1,IF(COUNTIFS($C:$C,C5298,$G:$G,1,$A:$A,"&gt;="&amp;(A5298-FenetreInterm/86400),$A:$A,"&lt;="&amp;A5298)&gt;=NbInterm,1,0),"")</f>
        <v/>
      </c>
      <c r="L5298" s="37" t="str">
        <f aca="false">IF(G5298=1,IF(B5298="",0,IF(J5298&lt;SeuilFugitive,1,0)),"")</f>
        <v/>
      </c>
      <c r="M5298" s="37" t="str">
        <f aca="false">IF(G5298=1,IF(B5298="",IF((Fin-A5298)*24&gt;SeuilFigee,1,0),IF(J5298&gt;SeuilFigee*3600,1,0)),"")</f>
        <v/>
      </c>
      <c r="N5298" s="0" t="str">
        <f aca="false">IF(G5298=1,IF(COUNTIF(H$2:H5298,H5298)=1,COUNTIF($H:$H,H5298),""),"")</f>
        <v/>
      </c>
      <c r="O5298" s="0" t="str">
        <f aca="false">IF(G5298=1,IF(COUNTIF(I$2:I5298,I5298)=1,COUNTIF($I:$I,I5298),""),"")</f>
        <v/>
      </c>
      <c r="P5298" s="38" t="str">
        <f aca="false">IF(G5298=1,IF(COUNTIFS(C$2:C5298,C5298,G$2:G5298,1)=1,COUNTIFS($C:$C,C5298,$G:$G,1)+ROW()/10000000,""),"")</f>
        <v/>
      </c>
      <c r="Q5298" s="0" t="str">
        <f aca="false">IF(K5298=1,IF(COUNTIFS(C$2:C5298,C5298,K$2:K5298,1)=1,1,0),"")</f>
        <v/>
      </c>
      <c r="R5298" s="0" t="str">
        <f aca="false">IF(M5298=1,IF(COUNTIFS(C$2:C5298,C5298,M$2:M5298,1)=1,1,0),"")</f>
        <v/>
      </c>
      <c r="S5298" s="0" t="str">
        <f aca="false">IF(L5298=1,IF(COUNTIFS(C$2:C5298,C5298,L$2:L5298,1)=1,1,0),"")</f>
        <v/>
      </c>
      <c r="T5298" s="38" t="str">
        <f aca="false">IF(N5298="","",N5298+ROW()/10000000)</f>
        <v/>
      </c>
      <c r="U5298" s="0" t="str">
        <f aca="false">IF(G5298=1,IF(B5298="",1,0),"")</f>
        <v/>
      </c>
    </row>
    <row r="5299" customFormat="false" ht="15" hidden="false" customHeight="false" outlineLevel="0" collapsed="false">
      <c r="A5299" s="35"/>
      <c r="B5299" s="35"/>
      <c r="G5299" s="0" t="str">
        <f aca="false">IF(A5299="","",IF(AND(A5299&gt;=Debut,A5299&lt;Fin),1,0))</f>
        <v/>
      </c>
      <c r="H5299" s="0" t="str">
        <f aca="false">IF(G5299=1,INT(ROUND((A5299-Debut)*86400,0)/600),"")</f>
        <v/>
      </c>
      <c r="I5299" s="0" t="str">
        <f aca="false">IF(G5299=1,INT(ROUND((A5299-Debut)*86400,0)/3600),"")</f>
        <v/>
      </c>
      <c r="J5299" s="0" t="str">
        <f aca="false">IF(OR(A5299="",B5299=""),"",ROUND((B5299-A5299)*86400,0))</f>
        <v/>
      </c>
      <c r="K5299" s="37" t="str">
        <f aca="false">IF(G5299=1,IF(COUNTIFS($C:$C,C5299,$G:$G,1,$A:$A,"&gt;="&amp;(A5299-FenetreInterm/86400),$A:$A,"&lt;="&amp;A5299)&gt;=NbInterm,1,0),"")</f>
        <v/>
      </c>
      <c r="L5299" s="37" t="str">
        <f aca="false">IF(G5299=1,IF(B5299="",0,IF(J5299&lt;SeuilFugitive,1,0)),"")</f>
        <v/>
      </c>
      <c r="M5299" s="37" t="str">
        <f aca="false">IF(G5299=1,IF(B5299="",IF((Fin-A5299)*24&gt;SeuilFigee,1,0),IF(J5299&gt;SeuilFigee*3600,1,0)),"")</f>
        <v/>
      </c>
      <c r="N5299" s="0" t="str">
        <f aca="false">IF(G5299=1,IF(COUNTIF(H$2:H5299,H5299)=1,COUNTIF($H:$H,H5299),""),"")</f>
        <v/>
      </c>
      <c r="O5299" s="0" t="str">
        <f aca="false">IF(G5299=1,IF(COUNTIF(I$2:I5299,I5299)=1,COUNTIF($I:$I,I5299),""),"")</f>
        <v/>
      </c>
      <c r="P5299" s="38" t="str">
        <f aca="false">IF(G5299=1,IF(COUNTIFS(C$2:C5299,C5299,G$2:G5299,1)=1,COUNTIFS($C:$C,C5299,$G:$G,1)+ROW()/10000000,""),"")</f>
        <v/>
      </c>
      <c r="Q5299" s="0" t="str">
        <f aca="false">IF(K5299=1,IF(COUNTIFS(C$2:C5299,C5299,K$2:K5299,1)=1,1,0),"")</f>
        <v/>
      </c>
      <c r="R5299" s="0" t="str">
        <f aca="false">IF(M5299=1,IF(COUNTIFS(C$2:C5299,C5299,M$2:M5299,1)=1,1,0),"")</f>
        <v/>
      </c>
      <c r="S5299" s="0" t="str">
        <f aca="false">IF(L5299=1,IF(COUNTIFS(C$2:C5299,C5299,L$2:L5299,1)=1,1,0),"")</f>
        <v/>
      </c>
      <c r="T5299" s="38" t="str">
        <f aca="false">IF(N5299="","",N5299+ROW()/10000000)</f>
        <v/>
      </c>
      <c r="U5299" s="0" t="str">
        <f aca="false">IF(G5299=1,IF(B5299="",1,0),"")</f>
        <v/>
      </c>
    </row>
    <row r="5300" customFormat="false" ht="15" hidden="false" customHeight="false" outlineLevel="0" collapsed="false">
      <c r="A5300" s="35"/>
      <c r="B5300" s="35"/>
      <c r="G5300" s="0" t="str">
        <f aca="false">IF(A5300="","",IF(AND(A5300&gt;=Debut,A5300&lt;Fin),1,0))</f>
        <v/>
      </c>
      <c r="H5300" s="0" t="str">
        <f aca="false">IF(G5300=1,INT(ROUND((A5300-Debut)*86400,0)/600),"")</f>
        <v/>
      </c>
      <c r="I5300" s="0" t="str">
        <f aca="false">IF(G5300=1,INT(ROUND((A5300-Debut)*86400,0)/3600),"")</f>
        <v/>
      </c>
      <c r="J5300" s="0" t="str">
        <f aca="false">IF(OR(A5300="",B5300=""),"",ROUND((B5300-A5300)*86400,0))</f>
        <v/>
      </c>
      <c r="K5300" s="37" t="str">
        <f aca="false">IF(G5300=1,IF(COUNTIFS($C:$C,C5300,$G:$G,1,$A:$A,"&gt;="&amp;(A5300-FenetreInterm/86400),$A:$A,"&lt;="&amp;A5300)&gt;=NbInterm,1,0),"")</f>
        <v/>
      </c>
      <c r="L5300" s="37" t="str">
        <f aca="false">IF(G5300=1,IF(B5300="",0,IF(J5300&lt;SeuilFugitive,1,0)),"")</f>
        <v/>
      </c>
      <c r="M5300" s="37" t="str">
        <f aca="false">IF(G5300=1,IF(B5300="",IF((Fin-A5300)*24&gt;SeuilFigee,1,0),IF(J5300&gt;SeuilFigee*3600,1,0)),"")</f>
        <v/>
      </c>
      <c r="N5300" s="0" t="str">
        <f aca="false">IF(G5300=1,IF(COUNTIF(H$2:H5300,H5300)=1,COUNTIF($H:$H,H5300),""),"")</f>
        <v/>
      </c>
      <c r="O5300" s="0" t="str">
        <f aca="false">IF(G5300=1,IF(COUNTIF(I$2:I5300,I5300)=1,COUNTIF($I:$I,I5300),""),"")</f>
        <v/>
      </c>
      <c r="P5300" s="38" t="str">
        <f aca="false">IF(G5300=1,IF(COUNTIFS(C$2:C5300,C5300,G$2:G5300,1)=1,COUNTIFS($C:$C,C5300,$G:$G,1)+ROW()/10000000,""),"")</f>
        <v/>
      </c>
      <c r="Q5300" s="0" t="str">
        <f aca="false">IF(K5300=1,IF(COUNTIFS(C$2:C5300,C5300,K$2:K5300,1)=1,1,0),"")</f>
        <v/>
      </c>
      <c r="R5300" s="0" t="str">
        <f aca="false">IF(M5300=1,IF(COUNTIFS(C$2:C5300,C5300,M$2:M5300,1)=1,1,0),"")</f>
        <v/>
      </c>
      <c r="S5300" s="0" t="str">
        <f aca="false">IF(L5300=1,IF(COUNTIFS(C$2:C5300,C5300,L$2:L5300,1)=1,1,0),"")</f>
        <v/>
      </c>
      <c r="T5300" s="38" t="str">
        <f aca="false">IF(N5300="","",N5300+ROW()/10000000)</f>
        <v/>
      </c>
      <c r="U5300" s="0" t="str">
        <f aca="false">IF(G5300=1,IF(B5300="",1,0),"")</f>
        <v/>
      </c>
    </row>
    <row r="5301" customFormat="false" ht="15" hidden="false" customHeight="false" outlineLevel="0" collapsed="false">
      <c r="A5301" s="35"/>
      <c r="B5301" s="35"/>
      <c r="G5301" s="0" t="str">
        <f aca="false">IF(A5301="","",IF(AND(A5301&gt;=Debut,A5301&lt;Fin),1,0))</f>
        <v/>
      </c>
      <c r="H5301" s="0" t="str">
        <f aca="false">IF(G5301=1,INT(ROUND((A5301-Debut)*86400,0)/600),"")</f>
        <v/>
      </c>
      <c r="I5301" s="0" t="str">
        <f aca="false">IF(G5301=1,INT(ROUND((A5301-Debut)*86400,0)/3600),"")</f>
        <v/>
      </c>
      <c r="J5301" s="0" t="str">
        <f aca="false">IF(OR(A5301="",B5301=""),"",ROUND((B5301-A5301)*86400,0))</f>
        <v/>
      </c>
      <c r="K5301" s="37" t="str">
        <f aca="false">IF(G5301=1,IF(COUNTIFS($C:$C,C5301,$G:$G,1,$A:$A,"&gt;="&amp;(A5301-FenetreInterm/86400),$A:$A,"&lt;="&amp;A5301)&gt;=NbInterm,1,0),"")</f>
        <v/>
      </c>
      <c r="L5301" s="37" t="str">
        <f aca="false">IF(G5301=1,IF(B5301="",0,IF(J5301&lt;SeuilFugitive,1,0)),"")</f>
        <v/>
      </c>
      <c r="M5301" s="37" t="str">
        <f aca="false">IF(G5301=1,IF(B5301="",IF((Fin-A5301)*24&gt;SeuilFigee,1,0),IF(J5301&gt;SeuilFigee*3600,1,0)),"")</f>
        <v/>
      </c>
      <c r="N5301" s="0" t="str">
        <f aca="false">IF(G5301=1,IF(COUNTIF(H$2:H5301,H5301)=1,COUNTIF($H:$H,H5301),""),"")</f>
        <v/>
      </c>
      <c r="O5301" s="0" t="str">
        <f aca="false">IF(G5301=1,IF(COUNTIF(I$2:I5301,I5301)=1,COUNTIF($I:$I,I5301),""),"")</f>
        <v/>
      </c>
      <c r="P5301" s="38" t="str">
        <f aca="false">IF(G5301=1,IF(COUNTIFS(C$2:C5301,C5301,G$2:G5301,1)=1,COUNTIFS($C:$C,C5301,$G:$G,1)+ROW()/10000000,""),"")</f>
        <v/>
      </c>
      <c r="Q5301" s="0" t="str">
        <f aca="false">IF(K5301=1,IF(COUNTIFS(C$2:C5301,C5301,K$2:K5301,1)=1,1,0),"")</f>
        <v/>
      </c>
      <c r="R5301" s="0" t="str">
        <f aca="false">IF(M5301=1,IF(COUNTIFS(C$2:C5301,C5301,M$2:M5301,1)=1,1,0),"")</f>
        <v/>
      </c>
      <c r="S5301" s="0" t="str">
        <f aca="false">IF(L5301=1,IF(COUNTIFS(C$2:C5301,C5301,L$2:L5301,1)=1,1,0),"")</f>
        <v/>
      </c>
      <c r="T5301" s="38" t="str">
        <f aca="false">IF(N5301="","",N5301+ROW()/10000000)</f>
        <v/>
      </c>
      <c r="U5301" s="0" t="str">
        <f aca="false">IF(G5301=1,IF(B5301="",1,0),"")</f>
        <v/>
      </c>
    </row>
    <row r="5302" customFormat="false" ht="15" hidden="false" customHeight="false" outlineLevel="0" collapsed="false">
      <c r="A5302" s="35"/>
      <c r="B5302" s="35"/>
      <c r="G5302" s="0" t="str">
        <f aca="false">IF(A5302="","",IF(AND(A5302&gt;=Debut,A5302&lt;Fin),1,0))</f>
        <v/>
      </c>
      <c r="H5302" s="0" t="str">
        <f aca="false">IF(G5302=1,INT(ROUND((A5302-Debut)*86400,0)/600),"")</f>
        <v/>
      </c>
      <c r="I5302" s="0" t="str">
        <f aca="false">IF(G5302=1,INT(ROUND((A5302-Debut)*86400,0)/3600),"")</f>
        <v/>
      </c>
      <c r="J5302" s="0" t="str">
        <f aca="false">IF(OR(A5302="",B5302=""),"",ROUND((B5302-A5302)*86400,0))</f>
        <v/>
      </c>
      <c r="K5302" s="37" t="str">
        <f aca="false">IF(G5302=1,IF(COUNTIFS($C:$C,C5302,$G:$G,1,$A:$A,"&gt;="&amp;(A5302-FenetreInterm/86400),$A:$A,"&lt;="&amp;A5302)&gt;=NbInterm,1,0),"")</f>
        <v/>
      </c>
      <c r="L5302" s="37" t="str">
        <f aca="false">IF(G5302=1,IF(B5302="",0,IF(J5302&lt;SeuilFugitive,1,0)),"")</f>
        <v/>
      </c>
      <c r="M5302" s="37" t="str">
        <f aca="false">IF(G5302=1,IF(B5302="",IF((Fin-A5302)*24&gt;SeuilFigee,1,0),IF(J5302&gt;SeuilFigee*3600,1,0)),"")</f>
        <v/>
      </c>
      <c r="N5302" s="0" t="str">
        <f aca="false">IF(G5302=1,IF(COUNTIF(H$2:H5302,H5302)=1,COUNTIF($H:$H,H5302),""),"")</f>
        <v/>
      </c>
      <c r="O5302" s="0" t="str">
        <f aca="false">IF(G5302=1,IF(COUNTIF(I$2:I5302,I5302)=1,COUNTIF($I:$I,I5302),""),"")</f>
        <v/>
      </c>
      <c r="P5302" s="38" t="str">
        <f aca="false">IF(G5302=1,IF(COUNTIFS(C$2:C5302,C5302,G$2:G5302,1)=1,COUNTIFS($C:$C,C5302,$G:$G,1)+ROW()/10000000,""),"")</f>
        <v/>
      </c>
      <c r="Q5302" s="0" t="str">
        <f aca="false">IF(K5302=1,IF(COUNTIFS(C$2:C5302,C5302,K$2:K5302,1)=1,1,0),"")</f>
        <v/>
      </c>
      <c r="R5302" s="0" t="str">
        <f aca="false">IF(M5302=1,IF(COUNTIFS(C$2:C5302,C5302,M$2:M5302,1)=1,1,0),"")</f>
        <v/>
      </c>
      <c r="S5302" s="0" t="str">
        <f aca="false">IF(L5302=1,IF(COUNTIFS(C$2:C5302,C5302,L$2:L5302,1)=1,1,0),"")</f>
        <v/>
      </c>
      <c r="T5302" s="38" t="str">
        <f aca="false">IF(N5302="","",N5302+ROW()/10000000)</f>
        <v/>
      </c>
      <c r="U5302" s="0" t="str">
        <f aca="false">IF(G5302=1,IF(B5302="",1,0),"")</f>
        <v/>
      </c>
    </row>
    <row r="5303" customFormat="false" ht="15" hidden="false" customHeight="false" outlineLevel="0" collapsed="false">
      <c r="A5303" s="35"/>
      <c r="B5303" s="35"/>
      <c r="G5303" s="0" t="str">
        <f aca="false">IF(A5303="","",IF(AND(A5303&gt;=Debut,A5303&lt;Fin),1,0))</f>
        <v/>
      </c>
      <c r="H5303" s="0" t="str">
        <f aca="false">IF(G5303=1,INT(ROUND((A5303-Debut)*86400,0)/600),"")</f>
        <v/>
      </c>
      <c r="I5303" s="0" t="str">
        <f aca="false">IF(G5303=1,INT(ROUND((A5303-Debut)*86400,0)/3600),"")</f>
        <v/>
      </c>
      <c r="J5303" s="0" t="str">
        <f aca="false">IF(OR(A5303="",B5303=""),"",ROUND((B5303-A5303)*86400,0))</f>
        <v/>
      </c>
      <c r="K5303" s="37" t="str">
        <f aca="false">IF(G5303=1,IF(COUNTIFS($C:$C,C5303,$G:$G,1,$A:$A,"&gt;="&amp;(A5303-FenetreInterm/86400),$A:$A,"&lt;="&amp;A5303)&gt;=NbInterm,1,0),"")</f>
        <v/>
      </c>
      <c r="L5303" s="37" t="str">
        <f aca="false">IF(G5303=1,IF(B5303="",0,IF(J5303&lt;SeuilFugitive,1,0)),"")</f>
        <v/>
      </c>
      <c r="M5303" s="37" t="str">
        <f aca="false">IF(G5303=1,IF(B5303="",IF((Fin-A5303)*24&gt;SeuilFigee,1,0),IF(J5303&gt;SeuilFigee*3600,1,0)),"")</f>
        <v/>
      </c>
      <c r="N5303" s="0" t="str">
        <f aca="false">IF(G5303=1,IF(COUNTIF(H$2:H5303,H5303)=1,COUNTIF($H:$H,H5303),""),"")</f>
        <v/>
      </c>
      <c r="O5303" s="0" t="str">
        <f aca="false">IF(G5303=1,IF(COUNTIF(I$2:I5303,I5303)=1,COUNTIF($I:$I,I5303),""),"")</f>
        <v/>
      </c>
      <c r="P5303" s="38" t="str">
        <f aca="false">IF(G5303=1,IF(COUNTIFS(C$2:C5303,C5303,G$2:G5303,1)=1,COUNTIFS($C:$C,C5303,$G:$G,1)+ROW()/10000000,""),"")</f>
        <v/>
      </c>
      <c r="Q5303" s="0" t="str">
        <f aca="false">IF(K5303=1,IF(COUNTIFS(C$2:C5303,C5303,K$2:K5303,1)=1,1,0),"")</f>
        <v/>
      </c>
      <c r="R5303" s="0" t="str">
        <f aca="false">IF(M5303=1,IF(COUNTIFS(C$2:C5303,C5303,M$2:M5303,1)=1,1,0),"")</f>
        <v/>
      </c>
      <c r="S5303" s="0" t="str">
        <f aca="false">IF(L5303=1,IF(COUNTIFS(C$2:C5303,C5303,L$2:L5303,1)=1,1,0),"")</f>
        <v/>
      </c>
      <c r="T5303" s="38" t="str">
        <f aca="false">IF(N5303="","",N5303+ROW()/10000000)</f>
        <v/>
      </c>
      <c r="U5303" s="0" t="str">
        <f aca="false">IF(G5303=1,IF(B5303="",1,0),"")</f>
        <v/>
      </c>
    </row>
    <row r="5304" customFormat="false" ht="15" hidden="false" customHeight="false" outlineLevel="0" collapsed="false">
      <c r="A5304" s="35"/>
      <c r="B5304" s="35"/>
      <c r="G5304" s="0" t="str">
        <f aca="false">IF(A5304="","",IF(AND(A5304&gt;=Debut,A5304&lt;Fin),1,0))</f>
        <v/>
      </c>
      <c r="H5304" s="0" t="str">
        <f aca="false">IF(G5304=1,INT(ROUND((A5304-Debut)*86400,0)/600),"")</f>
        <v/>
      </c>
      <c r="I5304" s="0" t="str">
        <f aca="false">IF(G5304=1,INT(ROUND((A5304-Debut)*86400,0)/3600),"")</f>
        <v/>
      </c>
      <c r="J5304" s="0" t="str">
        <f aca="false">IF(OR(A5304="",B5304=""),"",ROUND((B5304-A5304)*86400,0))</f>
        <v/>
      </c>
      <c r="K5304" s="37" t="str">
        <f aca="false">IF(G5304=1,IF(COUNTIFS($C:$C,C5304,$G:$G,1,$A:$A,"&gt;="&amp;(A5304-FenetreInterm/86400),$A:$A,"&lt;="&amp;A5304)&gt;=NbInterm,1,0),"")</f>
        <v/>
      </c>
      <c r="L5304" s="37" t="str">
        <f aca="false">IF(G5304=1,IF(B5304="",0,IF(J5304&lt;SeuilFugitive,1,0)),"")</f>
        <v/>
      </c>
      <c r="M5304" s="37" t="str">
        <f aca="false">IF(G5304=1,IF(B5304="",IF((Fin-A5304)*24&gt;SeuilFigee,1,0),IF(J5304&gt;SeuilFigee*3600,1,0)),"")</f>
        <v/>
      </c>
      <c r="N5304" s="0" t="str">
        <f aca="false">IF(G5304=1,IF(COUNTIF(H$2:H5304,H5304)=1,COUNTIF($H:$H,H5304),""),"")</f>
        <v/>
      </c>
      <c r="O5304" s="0" t="str">
        <f aca="false">IF(G5304=1,IF(COUNTIF(I$2:I5304,I5304)=1,COUNTIF($I:$I,I5304),""),"")</f>
        <v/>
      </c>
      <c r="P5304" s="38" t="str">
        <f aca="false">IF(G5304=1,IF(COUNTIFS(C$2:C5304,C5304,G$2:G5304,1)=1,COUNTIFS($C:$C,C5304,$G:$G,1)+ROW()/10000000,""),"")</f>
        <v/>
      </c>
      <c r="Q5304" s="0" t="str">
        <f aca="false">IF(K5304=1,IF(COUNTIFS(C$2:C5304,C5304,K$2:K5304,1)=1,1,0),"")</f>
        <v/>
      </c>
      <c r="R5304" s="0" t="str">
        <f aca="false">IF(M5304=1,IF(COUNTIFS(C$2:C5304,C5304,M$2:M5304,1)=1,1,0),"")</f>
        <v/>
      </c>
      <c r="S5304" s="0" t="str">
        <f aca="false">IF(L5304=1,IF(COUNTIFS(C$2:C5304,C5304,L$2:L5304,1)=1,1,0),"")</f>
        <v/>
      </c>
      <c r="T5304" s="38" t="str">
        <f aca="false">IF(N5304="","",N5304+ROW()/10000000)</f>
        <v/>
      </c>
      <c r="U5304" s="0" t="str">
        <f aca="false">IF(G5304=1,IF(B5304="",1,0),"")</f>
        <v/>
      </c>
    </row>
    <row r="5305" customFormat="false" ht="15" hidden="false" customHeight="false" outlineLevel="0" collapsed="false">
      <c r="A5305" s="35"/>
      <c r="B5305" s="35"/>
      <c r="G5305" s="0" t="str">
        <f aca="false">IF(A5305="","",IF(AND(A5305&gt;=Debut,A5305&lt;Fin),1,0))</f>
        <v/>
      </c>
      <c r="H5305" s="0" t="str">
        <f aca="false">IF(G5305=1,INT(ROUND((A5305-Debut)*86400,0)/600),"")</f>
        <v/>
      </c>
      <c r="I5305" s="0" t="str">
        <f aca="false">IF(G5305=1,INT(ROUND((A5305-Debut)*86400,0)/3600),"")</f>
        <v/>
      </c>
      <c r="J5305" s="0" t="str">
        <f aca="false">IF(OR(A5305="",B5305=""),"",ROUND((B5305-A5305)*86400,0))</f>
        <v/>
      </c>
      <c r="K5305" s="37" t="str">
        <f aca="false">IF(G5305=1,IF(COUNTIFS($C:$C,C5305,$G:$G,1,$A:$A,"&gt;="&amp;(A5305-FenetreInterm/86400),$A:$A,"&lt;="&amp;A5305)&gt;=NbInterm,1,0),"")</f>
        <v/>
      </c>
      <c r="L5305" s="37" t="str">
        <f aca="false">IF(G5305=1,IF(B5305="",0,IF(J5305&lt;SeuilFugitive,1,0)),"")</f>
        <v/>
      </c>
      <c r="M5305" s="37" t="str">
        <f aca="false">IF(G5305=1,IF(B5305="",IF((Fin-A5305)*24&gt;SeuilFigee,1,0),IF(J5305&gt;SeuilFigee*3600,1,0)),"")</f>
        <v/>
      </c>
      <c r="N5305" s="0" t="str">
        <f aca="false">IF(G5305=1,IF(COUNTIF(H$2:H5305,H5305)=1,COUNTIF($H:$H,H5305),""),"")</f>
        <v/>
      </c>
      <c r="O5305" s="0" t="str">
        <f aca="false">IF(G5305=1,IF(COUNTIF(I$2:I5305,I5305)=1,COUNTIF($I:$I,I5305),""),"")</f>
        <v/>
      </c>
      <c r="P5305" s="38" t="str">
        <f aca="false">IF(G5305=1,IF(COUNTIFS(C$2:C5305,C5305,G$2:G5305,1)=1,COUNTIFS($C:$C,C5305,$G:$G,1)+ROW()/10000000,""),"")</f>
        <v/>
      </c>
      <c r="Q5305" s="0" t="str">
        <f aca="false">IF(K5305=1,IF(COUNTIFS(C$2:C5305,C5305,K$2:K5305,1)=1,1,0),"")</f>
        <v/>
      </c>
      <c r="R5305" s="0" t="str">
        <f aca="false">IF(M5305=1,IF(COUNTIFS(C$2:C5305,C5305,M$2:M5305,1)=1,1,0),"")</f>
        <v/>
      </c>
      <c r="S5305" s="0" t="str">
        <f aca="false">IF(L5305=1,IF(COUNTIFS(C$2:C5305,C5305,L$2:L5305,1)=1,1,0),"")</f>
        <v/>
      </c>
      <c r="T5305" s="38" t="str">
        <f aca="false">IF(N5305="","",N5305+ROW()/10000000)</f>
        <v/>
      </c>
      <c r="U5305" s="0" t="str">
        <f aca="false">IF(G5305=1,IF(B5305="",1,0),"")</f>
        <v/>
      </c>
    </row>
    <row r="5306" customFormat="false" ht="15" hidden="false" customHeight="false" outlineLevel="0" collapsed="false">
      <c r="A5306" s="35"/>
      <c r="B5306" s="35"/>
      <c r="G5306" s="0" t="str">
        <f aca="false">IF(A5306="","",IF(AND(A5306&gt;=Debut,A5306&lt;Fin),1,0))</f>
        <v/>
      </c>
      <c r="H5306" s="0" t="str">
        <f aca="false">IF(G5306=1,INT(ROUND((A5306-Debut)*86400,0)/600),"")</f>
        <v/>
      </c>
      <c r="I5306" s="0" t="str">
        <f aca="false">IF(G5306=1,INT(ROUND((A5306-Debut)*86400,0)/3600),"")</f>
        <v/>
      </c>
      <c r="J5306" s="0" t="str">
        <f aca="false">IF(OR(A5306="",B5306=""),"",ROUND((B5306-A5306)*86400,0))</f>
        <v/>
      </c>
      <c r="K5306" s="37" t="str">
        <f aca="false">IF(G5306=1,IF(COUNTIFS($C:$C,C5306,$G:$G,1,$A:$A,"&gt;="&amp;(A5306-FenetreInterm/86400),$A:$A,"&lt;="&amp;A5306)&gt;=NbInterm,1,0),"")</f>
        <v/>
      </c>
      <c r="L5306" s="37" t="str">
        <f aca="false">IF(G5306=1,IF(B5306="",0,IF(J5306&lt;SeuilFugitive,1,0)),"")</f>
        <v/>
      </c>
      <c r="M5306" s="37" t="str">
        <f aca="false">IF(G5306=1,IF(B5306="",IF((Fin-A5306)*24&gt;SeuilFigee,1,0),IF(J5306&gt;SeuilFigee*3600,1,0)),"")</f>
        <v/>
      </c>
      <c r="N5306" s="0" t="str">
        <f aca="false">IF(G5306=1,IF(COUNTIF(H$2:H5306,H5306)=1,COUNTIF($H:$H,H5306),""),"")</f>
        <v/>
      </c>
      <c r="O5306" s="0" t="str">
        <f aca="false">IF(G5306=1,IF(COUNTIF(I$2:I5306,I5306)=1,COUNTIF($I:$I,I5306),""),"")</f>
        <v/>
      </c>
      <c r="P5306" s="38" t="str">
        <f aca="false">IF(G5306=1,IF(COUNTIFS(C$2:C5306,C5306,G$2:G5306,1)=1,COUNTIFS($C:$C,C5306,$G:$G,1)+ROW()/10000000,""),"")</f>
        <v/>
      </c>
      <c r="Q5306" s="0" t="str">
        <f aca="false">IF(K5306=1,IF(COUNTIFS(C$2:C5306,C5306,K$2:K5306,1)=1,1,0),"")</f>
        <v/>
      </c>
      <c r="R5306" s="0" t="str">
        <f aca="false">IF(M5306=1,IF(COUNTIFS(C$2:C5306,C5306,M$2:M5306,1)=1,1,0),"")</f>
        <v/>
      </c>
      <c r="S5306" s="0" t="str">
        <f aca="false">IF(L5306=1,IF(COUNTIFS(C$2:C5306,C5306,L$2:L5306,1)=1,1,0),"")</f>
        <v/>
      </c>
      <c r="T5306" s="38" t="str">
        <f aca="false">IF(N5306="","",N5306+ROW()/10000000)</f>
        <v/>
      </c>
      <c r="U5306" s="0" t="str">
        <f aca="false">IF(G5306=1,IF(B5306="",1,0),"")</f>
        <v/>
      </c>
    </row>
    <row r="5307" customFormat="false" ht="15" hidden="false" customHeight="false" outlineLevel="0" collapsed="false">
      <c r="A5307" s="35"/>
      <c r="B5307" s="35"/>
      <c r="G5307" s="0" t="str">
        <f aca="false">IF(A5307="","",IF(AND(A5307&gt;=Debut,A5307&lt;Fin),1,0))</f>
        <v/>
      </c>
      <c r="H5307" s="0" t="str">
        <f aca="false">IF(G5307=1,INT(ROUND((A5307-Debut)*86400,0)/600),"")</f>
        <v/>
      </c>
      <c r="I5307" s="0" t="str">
        <f aca="false">IF(G5307=1,INT(ROUND((A5307-Debut)*86400,0)/3600),"")</f>
        <v/>
      </c>
      <c r="J5307" s="0" t="str">
        <f aca="false">IF(OR(A5307="",B5307=""),"",ROUND((B5307-A5307)*86400,0))</f>
        <v/>
      </c>
      <c r="K5307" s="37" t="str">
        <f aca="false">IF(G5307=1,IF(COUNTIFS($C:$C,C5307,$G:$G,1,$A:$A,"&gt;="&amp;(A5307-FenetreInterm/86400),$A:$A,"&lt;="&amp;A5307)&gt;=NbInterm,1,0),"")</f>
        <v/>
      </c>
      <c r="L5307" s="37" t="str">
        <f aca="false">IF(G5307=1,IF(B5307="",0,IF(J5307&lt;SeuilFugitive,1,0)),"")</f>
        <v/>
      </c>
      <c r="M5307" s="37" t="str">
        <f aca="false">IF(G5307=1,IF(B5307="",IF((Fin-A5307)*24&gt;SeuilFigee,1,0),IF(J5307&gt;SeuilFigee*3600,1,0)),"")</f>
        <v/>
      </c>
      <c r="N5307" s="0" t="str">
        <f aca="false">IF(G5307=1,IF(COUNTIF(H$2:H5307,H5307)=1,COUNTIF($H:$H,H5307),""),"")</f>
        <v/>
      </c>
      <c r="O5307" s="0" t="str">
        <f aca="false">IF(G5307=1,IF(COUNTIF(I$2:I5307,I5307)=1,COUNTIF($I:$I,I5307),""),"")</f>
        <v/>
      </c>
      <c r="P5307" s="38" t="str">
        <f aca="false">IF(G5307=1,IF(COUNTIFS(C$2:C5307,C5307,G$2:G5307,1)=1,COUNTIFS($C:$C,C5307,$G:$G,1)+ROW()/10000000,""),"")</f>
        <v/>
      </c>
      <c r="Q5307" s="0" t="str">
        <f aca="false">IF(K5307=1,IF(COUNTIFS(C$2:C5307,C5307,K$2:K5307,1)=1,1,0),"")</f>
        <v/>
      </c>
      <c r="R5307" s="0" t="str">
        <f aca="false">IF(M5307=1,IF(COUNTIFS(C$2:C5307,C5307,M$2:M5307,1)=1,1,0),"")</f>
        <v/>
      </c>
      <c r="S5307" s="0" t="str">
        <f aca="false">IF(L5307=1,IF(COUNTIFS(C$2:C5307,C5307,L$2:L5307,1)=1,1,0),"")</f>
        <v/>
      </c>
      <c r="T5307" s="38" t="str">
        <f aca="false">IF(N5307="","",N5307+ROW()/10000000)</f>
        <v/>
      </c>
      <c r="U5307" s="0" t="str">
        <f aca="false">IF(G5307=1,IF(B5307="",1,0),"")</f>
        <v/>
      </c>
    </row>
    <row r="5308" customFormat="false" ht="15" hidden="false" customHeight="false" outlineLevel="0" collapsed="false">
      <c r="A5308" s="35"/>
      <c r="B5308" s="35"/>
      <c r="G5308" s="0" t="str">
        <f aca="false">IF(A5308="","",IF(AND(A5308&gt;=Debut,A5308&lt;Fin),1,0))</f>
        <v/>
      </c>
      <c r="H5308" s="0" t="str">
        <f aca="false">IF(G5308=1,INT(ROUND((A5308-Debut)*86400,0)/600),"")</f>
        <v/>
      </c>
      <c r="I5308" s="0" t="str">
        <f aca="false">IF(G5308=1,INT(ROUND((A5308-Debut)*86400,0)/3600),"")</f>
        <v/>
      </c>
      <c r="J5308" s="0" t="str">
        <f aca="false">IF(OR(A5308="",B5308=""),"",ROUND((B5308-A5308)*86400,0))</f>
        <v/>
      </c>
      <c r="K5308" s="37" t="str">
        <f aca="false">IF(G5308=1,IF(COUNTIFS($C:$C,C5308,$G:$G,1,$A:$A,"&gt;="&amp;(A5308-FenetreInterm/86400),$A:$A,"&lt;="&amp;A5308)&gt;=NbInterm,1,0),"")</f>
        <v/>
      </c>
      <c r="L5308" s="37" t="str">
        <f aca="false">IF(G5308=1,IF(B5308="",0,IF(J5308&lt;SeuilFugitive,1,0)),"")</f>
        <v/>
      </c>
      <c r="M5308" s="37" t="str">
        <f aca="false">IF(G5308=1,IF(B5308="",IF((Fin-A5308)*24&gt;SeuilFigee,1,0),IF(J5308&gt;SeuilFigee*3600,1,0)),"")</f>
        <v/>
      </c>
      <c r="N5308" s="0" t="str">
        <f aca="false">IF(G5308=1,IF(COUNTIF(H$2:H5308,H5308)=1,COUNTIF($H:$H,H5308),""),"")</f>
        <v/>
      </c>
      <c r="O5308" s="0" t="str">
        <f aca="false">IF(G5308=1,IF(COUNTIF(I$2:I5308,I5308)=1,COUNTIF($I:$I,I5308),""),"")</f>
        <v/>
      </c>
      <c r="P5308" s="38" t="str">
        <f aca="false">IF(G5308=1,IF(COUNTIFS(C$2:C5308,C5308,G$2:G5308,1)=1,COUNTIFS($C:$C,C5308,$G:$G,1)+ROW()/10000000,""),"")</f>
        <v/>
      </c>
      <c r="Q5308" s="0" t="str">
        <f aca="false">IF(K5308=1,IF(COUNTIFS(C$2:C5308,C5308,K$2:K5308,1)=1,1,0),"")</f>
        <v/>
      </c>
      <c r="R5308" s="0" t="str">
        <f aca="false">IF(M5308=1,IF(COUNTIFS(C$2:C5308,C5308,M$2:M5308,1)=1,1,0),"")</f>
        <v/>
      </c>
      <c r="S5308" s="0" t="str">
        <f aca="false">IF(L5308=1,IF(COUNTIFS(C$2:C5308,C5308,L$2:L5308,1)=1,1,0),"")</f>
        <v/>
      </c>
      <c r="T5308" s="38" t="str">
        <f aca="false">IF(N5308="","",N5308+ROW()/10000000)</f>
        <v/>
      </c>
      <c r="U5308" s="0" t="str">
        <f aca="false">IF(G5308=1,IF(B5308="",1,0),"")</f>
        <v/>
      </c>
    </row>
    <row r="5309" customFormat="false" ht="15" hidden="false" customHeight="false" outlineLevel="0" collapsed="false">
      <c r="A5309" s="35"/>
      <c r="B5309" s="35"/>
      <c r="G5309" s="0" t="str">
        <f aca="false">IF(A5309="","",IF(AND(A5309&gt;=Debut,A5309&lt;Fin),1,0))</f>
        <v/>
      </c>
      <c r="H5309" s="0" t="str">
        <f aca="false">IF(G5309=1,INT(ROUND((A5309-Debut)*86400,0)/600),"")</f>
        <v/>
      </c>
      <c r="I5309" s="0" t="str">
        <f aca="false">IF(G5309=1,INT(ROUND((A5309-Debut)*86400,0)/3600),"")</f>
        <v/>
      </c>
      <c r="J5309" s="0" t="str">
        <f aca="false">IF(OR(A5309="",B5309=""),"",ROUND((B5309-A5309)*86400,0))</f>
        <v/>
      </c>
      <c r="K5309" s="37" t="str">
        <f aca="false">IF(G5309=1,IF(COUNTIFS($C:$C,C5309,$G:$G,1,$A:$A,"&gt;="&amp;(A5309-FenetreInterm/86400),$A:$A,"&lt;="&amp;A5309)&gt;=NbInterm,1,0),"")</f>
        <v/>
      </c>
      <c r="L5309" s="37" t="str">
        <f aca="false">IF(G5309=1,IF(B5309="",0,IF(J5309&lt;SeuilFugitive,1,0)),"")</f>
        <v/>
      </c>
      <c r="M5309" s="37" t="str">
        <f aca="false">IF(G5309=1,IF(B5309="",IF((Fin-A5309)*24&gt;SeuilFigee,1,0),IF(J5309&gt;SeuilFigee*3600,1,0)),"")</f>
        <v/>
      </c>
      <c r="N5309" s="0" t="str">
        <f aca="false">IF(G5309=1,IF(COUNTIF(H$2:H5309,H5309)=1,COUNTIF($H:$H,H5309),""),"")</f>
        <v/>
      </c>
      <c r="O5309" s="0" t="str">
        <f aca="false">IF(G5309=1,IF(COUNTIF(I$2:I5309,I5309)=1,COUNTIF($I:$I,I5309),""),"")</f>
        <v/>
      </c>
      <c r="P5309" s="38" t="str">
        <f aca="false">IF(G5309=1,IF(COUNTIFS(C$2:C5309,C5309,G$2:G5309,1)=1,COUNTIFS($C:$C,C5309,$G:$G,1)+ROW()/10000000,""),"")</f>
        <v/>
      </c>
      <c r="Q5309" s="0" t="str">
        <f aca="false">IF(K5309=1,IF(COUNTIFS(C$2:C5309,C5309,K$2:K5309,1)=1,1,0),"")</f>
        <v/>
      </c>
      <c r="R5309" s="0" t="str">
        <f aca="false">IF(M5309=1,IF(COUNTIFS(C$2:C5309,C5309,M$2:M5309,1)=1,1,0),"")</f>
        <v/>
      </c>
      <c r="S5309" s="0" t="str">
        <f aca="false">IF(L5309=1,IF(COUNTIFS(C$2:C5309,C5309,L$2:L5309,1)=1,1,0),"")</f>
        <v/>
      </c>
      <c r="T5309" s="38" t="str">
        <f aca="false">IF(N5309="","",N5309+ROW()/10000000)</f>
        <v/>
      </c>
      <c r="U5309" s="0" t="str">
        <f aca="false">IF(G5309=1,IF(B5309="",1,0),"")</f>
        <v/>
      </c>
    </row>
    <row r="5310" customFormat="false" ht="15" hidden="false" customHeight="false" outlineLevel="0" collapsed="false">
      <c r="A5310" s="35"/>
      <c r="B5310" s="35"/>
      <c r="G5310" s="0" t="str">
        <f aca="false">IF(A5310="","",IF(AND(A5310&gt;=Debut,A5310&lt;Fin),1,0))</f>
        <v/>
      </c>
      <c r="H5310" s="0" t="str">
        <f aca="false">IF(G5310=1,INT(ROUND((A5310-Debut)*86400,0)/600),"")</f>
        <v/>
      </c>
      <c r="I5310" s="0" t="str">
        <f aca="false">IF(G5310=1,INT(ROUND((A5310-Debut)*86400,0)/3600),"")</f>
        <v/>
      </c>
      <c r="J5310" s="0" t="str">
        <f aca="false">IF(OR(A5310="",B5310=""),"",ROUND((B5310-A5310)*86400,0))</f>
        <v/>
      </c>
      <c r="K5310" s="37" t="str">
        <f aca="false">IF(G5310=1,IF(COUNTIFS($C:$C,C5310,$G:$G,1,$A:$A,"&gt;="&amp;(A5310-FenetreInterm/86400),$A:$A,"&lt;="&amp;A5310)&gt;=NbInterm,1,0),"")</f>
        <v/>
      </c>
      <c r="L5310" s="37" t="str">
        <f aca="false">IF(G5310=1,IF(B5310="",0,IF(J5310&lt;SeuilFugitive,1,0)),"")</f>
        <v/>
      </c>
      <c r="M5310" s="37" t="str">
        <f aca="false">IF(G5310=1,IF(B5310="",IF((Fin-A5310)*24&gt;SeuilFigee,1,0),IF(J5310&gt;SeuilFigee*3600,1,0)),"")</f>
        <v/>
      </c>
      <c r="N5310" s="0" t="str">
        <f aca="false">IF(G5310=1,IF(COUNTIF(H$2:H5310,H5310)=1,COUNTIF($H:$H,H5310),""),"")</f>
        <v/>
      </c>
      <c r="O5310" s="0" t="str">
        <f aca="false">IF(G5310=1,IF(COUNTIF(I$2:I5310,I5310)=1,COUNTIF($I:$I,I5310),""),"")</f>
        <v/>
      </c>
      <c r="P5310" s="38" t="str">
        <f aca="false">IF(G5310=1,IF(COUNTIFS(C$2:C5310,C5310,G$2:G5310,1)=1,COUNTIFS($C:$C,C5310,$G:$G,1)+ROW()/10000000,""),"")</f>
        <v/>
      </c>
      <c r="Q5310" s="0" t="str">
        <f aca="false">IF(K5310=1,IF(COUNTIFS(C$2:C5310,C5310,K$2:K5310,1)=1,1,0),"")</f>
        <v/>
      </c>
      <c r="R5310" s="0" t="str">
        <f aca="false">IF(M5310=1,IF(COUNTIFS(C$2:C5310,C5310,M$2:M5310,1)=1,1,0),"")</f>
        <v/>
      </c>
      <c r="S5310" s="0" t="str">
        <f aca="false">IF(L5310=1,IF(COUNTIFS(C$2:C5310,C5310,L$2:L5310,1)=1,1,0),"")</f>
        <v/>
      </c>
      <c r="T5310" s="38" t="str">
        <f aca="false">IF(N5310="","",N5310+ROW()/10000000)</f>
        <v/>
      </c>
      <c r="U5310" s="0" t="str">
        <f aca="false">IF(G5310=1,IF(B5310="",1,0),"")</f>
        <v/>
      </c>
    </row>
    <row r="5311" customFormat="false" ht="15" hidden="false" customHeight="false" outlineLevel="0" collapsed="false">
      <c r="A5311" s="35"/>
      <c r="B5311" s="35"/>
      <c r="G5311" s="0" t="str">
        <f aca="false">IF(A5311="","",IF(AND(A5311&gt;=Debut,A5311&lt;Fin),1,0))</f>
        <v/>
      </c>
      <c r="H5311" s="0" t="str">
        <f aca="false">IF(G5311=1,INT(ROUND((A5311-Debut)*86400,0)/600),"")</f>
        <v/>
      </c>
      <c r="I5311" s="0" t="str">
        <f aca="false">IF(G5311=1,INT(ROUND((A5311-Debut)*86400,0)/3600),"")</f>
        <v/>
      </c>
      <c r="J5311" s="0" t="str">
        <f aca="false">IF(OR(A5311="",B5311=""),"",ROUND((B5311-A5311)*86400,0))</f>
        <v/>
      </c>
      <c r="K5311" s="37" t="str">
        <f aca="false">IF(G5311=1,IF(COUNTIFS($C:$C,C5311,$G:$G,1,$A:$A,"&gt;="&amp;(A5311-FenetreInterm/86400),$A:$A,"&lt;="&amp;A5311)&gt;=NbInterm,1,0),"")</f>
        <v/>
      </c>
      <c r="L5311" s="37" t="str">
        <f aca="false">IF(G5311=1,IF(B5311="",0,IF(J5311&lt;SeuilFugitive,1,0)),"")</f>
        <v/>
      </c>
      <c r="M5311" s="37" t="str">
        <f aca="false">IF(G5311=1,IF(B5311="",IF((Fin-A5311)*24&gt;SeuilFigee,1,0),IF(J5311&gt;SeuilFigee*3600,1,0)),"")</f>
        <v/>
      </c>
      <c r="N5311" s="0" t="str">
        <f aca="false">IF(G5311=1,IF(COUNTIF(H$2:H5311,H5311)=1,COUNTIF($H:$H,H5311),""),"")</f>
        <v/>
      </c>
      <c r="O5311" s="0" t="str">
        <f aca="false">IF(G5311=1,IF(COUNTIF(I$2:I5311,I5311)=1,COUNTIF($I:$I,I5311),""),"")</f>
        <v/>
      </c>
      <c r="P5311" s="38" t="str">
        <f aca="false">IF(G5311=1,IF(COUNTIFS(C$2:C5311,C5311,G$2:G5311,1)=1,COUNTIFS($C:$C,C5311,$G:$G,1)+ROW()/10000000,""),"")</f>
        <v/>
      </c>
      <c r="Q5311" s="0" t="str">
        <f aca="false">IF(K5311=1,IF(COUNTIFS(C$2:C5311,C5311,K$2:K5311,1)=1,1,0),"")</f>
        <v/>
      </c>
      <c r="R5311" s="0" t="str">
        <f aca="false">IF(M5311=1,IF(COUNTIFS(C$2:C5311,C5311,M$2:M5311,1)=1,1,0),"")</f>
        <v/>
      </c>
      <c r="S5311" s="0" t="str">
        <f aca="false">IF(L5311=1,IF(COUNTIFS(C$2:C5311,C5311,L$2:L5311,1)=1,1,0),"")</f>
        <v/>
      </c>
      <c r="T5311" s="38" t="str">
        <f aca="false">IF(N5311="","",N5311+ROW()/10000000)</f>
        <v/>
      </c>
      <c r="U5311" s="0" t="str">
        <f aca="false">IF(G5311=1,IF(B5311="",1,0),"")</f>
        <v/>
      </c>
    </row>
    <row r="5312" customFormat="false" ht="15" hidden="false" customHeight="false" outlineLevel="0" collapsed="false">
      <c r="A5312" s="35"/>
      <c r="B5312" s="35"/>
      <c r="G5312" s="0" t="str">
        <f aca="false">IF(A5312="","",IF(AND(A5312&gt;=Debut,A5312&lt;Fin),1,0))</f>
        <v/>
      </c>
      <c r="H5312" s="0" t="str">
        <f aca="false">IF(G5312=1,INT(ROUND((A5312-Debut)*86400,0)/600),"")</f>
        <v/>
      </c>
      <c r="I5312" s="0" t="str">
        <f aca="false">IF(G5312=1,INT(ROUND((A5312-Debut)*86400,0)/3600),"")</f>
        <v/>
      </c>
      <c r="J5312" s="0" t="str">
        <f aca="false">IF(OR(A5312="",B5312=""),"",ROUND((B5312-A5312)*86400,0))</f>
        <v/>
      </c>
      <c r="K5312" s="37" t="str">
        <f aca="false">IF(G5312=1,IF(COUNTIFS($C:$C,C5312,$G:$G,1,$A:$A,"&gt;="&amp;(A5312-FenetreInterm/86400),$A:$A,"&lt;="&amp;A5312)&gt;=NbInterm,1,0),"")</f>
        <v/>
      </c>
      <c r="L5312" s="37" t="str">
        <f aca="false">IF(G5312=1,IF(B5312="",0,IF(J5312&lt;SeuilFugitive,1,0)),"")</f>
        <v/>
      </c>
      <c r="M5312" s="37" t="str">
        <f aca="false">IF(G5312=1,IF(B5312="",IF((Fin-A5312)*24&gt;SeuilFigee,1,0),IF(J5312&gt;SeuilFigee*3600,1,0)),"")</f>
        <v/>
      </c>
      <c r="N5312" s="0" t="str">
        <f aca="false">IF(G5312=1,IF(COUNTIF(H$2:H5312,H5312)=1,COUNTIF($H:$H,H5312),""),"")</f>
        <v/>
      </c>
      <c r="O5312" s="0" t="str">
        <f aca="false">IF(G5312=1,IF(COUNTIF(I$2:I5312,I5312)=1,COUNTIF($I:$I,I5312),""),"")</f>
        <v/>
      </c>
      <c r="P5312" s="38" t="str">
        <f aca="false">IF(G5312=1,IF(COUNTIFS(C$2:C5312,C5312,G$2:G5312,1)=1,COUNTIFS($C:$C,C5312,$G:$G,1)+ROW()/10000000,""),"")</f>
        <v/>
      </c>
      <c r="Q5312" s="0" t="str">
        <f aca="false">IF(K5312=1,IF(COUNTIFS(C$2:C5312,C5312,K$2:K5312,1)=1,1,0),"")</f>
        <v/>
      </c>
      <c r="R5312" s="0" t="str">
        <f aca="false">IF(M5312=1,IF(COUNTIFS(C$2:C5312,C5312,M$2:M5312,1)=1,1,0),"")</f>
        <v/>
      </c>
      <c r="S5312" s="0" t="str">
        <f aca="false">IF(L5312=1,IF(COUNTIFS(C$2:C5312,C5312,L$2:L5312,1)=1,1,0),"")</f>
        <v/>
      </c>
      <c r="T5312" s="38" t="str">
        <f aca="false">IF(N5312="","",N5312+ROW()/10000000)</f>
        <v/>
      </c>
      <c r="U5312" s="0" t="str">
        <f aca="false">IF(G5312=1,IF(B5312="",1,0),"")</f>
        <v/>
      </c>
    </row>
    <row r="5313" customFormat="false" ht="15" hidden="false" customHeight="false" outlineLevel="0" collapsed="false">
      <c r="A5313" s="35"/>
      <c r="B5313" s="35"/>
      <c r="G5313" s="0" t="str">
        <f aca="false">IF(A5313="","",IF(AND(A5313&gt;=Debut,A5313&lt;Fin),1,0))</f>
        <v/>
      </c>
      <c r="H5313" s="0" t="str">
        <f aca="false">IF(G5313=1,INT(ROUND((A5313-Debut)*86400,0)/600),"")</f>
        <v/>
      </c>
      <c r="I5313" s="0" t="str">
        <f aca="false">IF(G5313=1,INT(ROUND((A5313-Debut)*86400,0)/3600),"")</f>
        <v/>
      </c>
      <c r="J5313" s="0" t="str">
        <f aca="false">IF(OR(A5313="",B5313=""),"",ROUND((B5313-A5313)*86400,0))</f>
        <v/>
      </c>
      <c r="K5313" s="37" t="str">
        <f aca="false">IF(G5313=1,IF(COUNTIFS($C:$C,C5313,$G:$G,1,$A:$A,"&gt;="&amp;(A5313-FenetreInterm/86400),$A:$A,"&lt;="&amp;A5313)&gt;=NbInterm,1,0),"")</f>
        <v/>
      </c>
      <c r="L5313" s="37" t="str">
        <f aca="false">IF(G5313=1,IF(B5313="",0,IF(J5313&lt;SeuilFugitive,1,0)),"")</f>
        <v/>
      </c>
      <c r="M5313" s="37" t="str">
        <f aca="false">IF(G5313=1,IF(B5313="",IF((Fin-A5313)*24&gt;SeuilFigee,1,0),IF(J5313&gt;SeuilFigee*3600,1,0)),"")</f>
        <v/>
      </c>
      <c r="N5313" s="0" t="str">
        <f aca="false">IF(G5313=1,IF(COUNTIF(H$2:H5313,H5313)=1,COUNTIF($H:$H,H5313),""),"")</f>
        <v/>
      </c>
      <c r="O5313" s="0" t="str">
        <f aca="false">IF(G5313=1,IF(COUNTIF(I$2:I5313,I5313)=1,COUNTIF($I:$I,I5313),""),"")</f>
        <v/>
      </c>
      <c r="P5313" s="38" t="str">
        <f aca="false">IF(G5313=1,IF(COUNTIFS(C$2:C5313,C5313,G$2:G5313,1)=1,COUNTIFS($C:$C,C5313,$G:$G,1)+ROW()/10000000,""),"")</f>
        <v/>
      </c>
      <c r="Q5313" s="0" t="str">
        <f aca="false">IF(K5313=1,IF(COUNTIFS(C$2:C5313,C5313,K$2:K5313,1)=1,1,0),"")</f>
        <v/>
      </c>
      <c r="R5313" s="0" t="str">
        <f aca="false">IF(M5313=1,IF(COUNTIFS(C$2:C5313,C5313,M$2:M5313,1)=1,1,0),"")</f>
        <v/>
      </c>
      <c r="S5313" s="0" t="str">
        <f aca="false">IF(L5313=1,IF(COUNTIFS(C$2:C5313,C5313,L$2:L5313,1)=1,1,0),"")</f>
        <v/>
      </c>
      <c r="T5313" s="38" t="str">
        <f aca="false">IF(N5313="","",N5313+ROW()/10000000)</f>
        <v/>
      </c>
      <c r="U5313" s="0" t="str">
        <f aca="false">IF(G5313=1,IF(B5313="",1,0),"")</f>
        <v/>
      </c>
    </row>
    <row r="5314" customFormat="false" ht="15" hidden="false" customHeight="false" outlineLevel="0" collapsed="false">
      <c r="A5314" s="35"/>
      <c r="B5314" s="35"/>
      <c r="G5314" s="0" t="str">
        <f aca="false">IF(A5314="","",IF(AND(A5314&gt;=Debut,A5314&lt;Fin),1,0))</f>
        <v/>
      </c>
      <c r="H5314" s="0" t="str">
        <f aca="false">IF(G5314=1,INT(ROUND((A5314-Debut)*86400,0)/600),"")</f>
        <v/>
      </c>
      <c r="I5314" s="0" t="str">
        <f aca="false">IF(G5314=1,INT(ROUND((A5314-Debut)*86400,0)/3600),"")</f>
        <v/>
      </c>
      <c r="J5314" s="0" t="str">
        <f aca="false">IF(OR(A5314="",B5314=""),"",ROUND((B5314-A5314)*86400,0))</f>
        <v/>
      </c>
      <c r="K5314" s="37" t="str">
        <f aca="false">IF(G5314=1,IF(COUNTIFS($C:$C,C5314,$G:$G,1,$A:$A,"&gt;="&amp;(A5314-FenetreInterm/86400),$A:$A,"&lt;="&amp;A5314)&gt;=NbInterm,1,0),"")</f>
        <v/>
      </c>
      <c r="L5314" s="37" t="str">
        <f aca="false">IF(G5314=1,IF(B5314="",0,IF(J5314&lt;SeuilFugitive,1,0)),"")</f>
        <v/>
      </c>
      <c r="M5314" s="37" t="str">
        <f aca="false">IF(G5314=1,IF(B5314="",IF((Fin-A5314)*24&gt;SeuilFigee,1,0),IF(J5314&gt;SeuilFigee*3600,1,0)),"")</f>
        <v/>
      </c>
      <c r="N5314" s="0" t="str">
        <f aca="false">IF(G5314=1,IF(COUNTIF(H$2:H5314,H5314)=1,COUNTIF($H:$H,H5314),""),"")</f>
        <v/>
      </c>
      <c r="O5314" s="0" t="str">
        <f aca="false">IF(G5314=1,IF(COUNTIF(I$2:I5314,I5314)=1,COUNTIF($I:$I,I5314),""),"")</f>
        <v/>
      </c>
      <c r="P5314" s="38" t="str">
        <f aca="false">IF(G5314=1,IF(COUNTIFS(C$2:C5314,C5314,G$2:G5314,1)=1,COUNTIFS($C:$C,C5314,$G:$G,1)+ROW()/10000000,""),"")</f>
        <v/>
      </c>
      <c r="Q5314" s="0" t="str">
        <f aca="false">IF(K5314=1,IF(COUNTIFS(C$2:C5314,C5314,K$2:K5314,1)=1,1,0),"")</f>
        <v/>
      </c>
      <c r="R5314" s="0" t="str">
        <f aca="false">IF(M5314=1,IF(COUNTIFS(C$2:C5314,C5314,M$2:M5314,1)=1,1,0),"")</f>
        <v/>
      </c>
      <c r="S5314" s="0" t="str">
        <f aca="false">IF(L5314=1,IF(COUNTIFS(C$2:C5314,C5314,L$2:L5314,1)=1,1,0),"")</f>
        <v/>
      </c>
      <c r="T5314" s="38" t="str">
        <f aca="false">IF(N5314="","",N5314+ROW()/10000000)</f>
        <v/>
      </c>
      <c r="U5314" s="0" t="str">
        <f aca="false">IF(G5314=1,IF(B5314="",1,0),"")</f>
        <v/>
      </c>
    </row>
    <row r="5315" customFormat="false" ht="15" hidden="false" customHeight="false" outlineLevel="0" collapsed="false">
      <c r="A5315" s="35"/>
      <c r="B5315" s="35"/>
      <c r="G5315" s="0" t="str">
        <f aca="false">IF(A5315="","",IF(AND(A5315&gt;=Debut,A5315&lt;Fin),1,0))</f>
        <v/>
      </c>
      <c r="H5315" s="0" t="str">
        <f aca="false">IF(G5315=1,INT(ROUND((A5315-Debut)*86400,0)/600),"")</f>
        <v/>
      </c>
      <c r="I5315" s="0" t="str">
        <f aca="false">IF(G5315=1,INT(ROUND((A5315-Debut)*86400,0)/3600),"")</f>
        <v/>
      </c>
      <c r="J5315" s="0" t="str">
        <f aca="false">IF(OR(A5315="",B5315=""),"",ROUND((B5315-A5315)*86400,0))</f>
        <v/>
      </c>
      <c r="K5315" s="37" t="str">
        <f aca="false">IF(G5315=1,IF(COUNTIFS($C:$C,C5315,$G:$G,1,$A:$A,"&gt;="&amp;(A5315-FenetreInterm/86400),$A:$A,"&lt;="&amp;A5315)&gt;=NbInterm,1,0),"")</f>
        <v/>
      </c>
      <c r="L5315" s="37" t="str">
        <f aca="false">IF(G5315=1,IF(B5315="",0,IF(J5315&lt;SeuilFugitive,1,0)),"")</f>
        <v/>
      </c>
      <c r="M5315" s="37" t="str">
        <f aca="false">IF(G5315=1,IF(B5315="",IF((Fin-A5315)*24&gt;SeuilFigee,1,0),IF(J5315&gt;SeuilFigee*3600,1,0)),"")</f>
        <v/>
      </c>
      <c r="N5315" s="0" t="str">
        <f aca="false">IF(G5315=1,IF(COUNTIF(H$2:H5315,H5315)=1,COUNTIF($H:$H,H5315),""),"")</f>
        <v/>
      </c>
      <c r="O5315" s="0" t="str">
        <f aca="false">IF(G5315=1,IF(COUNTIF(I$2:I5315,I5315)=1,COUNTIF($I:$I,I5315),""),"")</f>
        <v/>
      </c>
      <c r="P5315" s="38" t="str">
        <f aca="false">IF(G5315=1,IF(COUNTIFS(C$2:C5315,C5315,G$2:G5315,1)=1,COUNTIFS($C:$C,C5315,$G:$G,1)+ROW()/10000000,""),"")</f>
        <v/>
      </c>
      <c r="Q5315" s="0" t="str">
        <f aca="false">IF(K5315=1,IF(COUNTIFS(C$2:C5315,C5315,K$2:K5315,1)=1,1,0),"")</f>
        <v/>
      </c>
      <c r="R5315" s="0" t="str">
        <f aca="false">IF(M5315=1,IF(COUNTIFS(C$2:C5315,C5315,M$2:M5315,1)=1,1,0),"")</f>
        <v/>
      </c>
      <c r="S5315" s="0" t="str">
        <f aca="false">IF(L5315=1,IF(COUNTIFS(C$2:C5315,C5315,L$2:L5315,1)=1,1,0),"")</f>
        <v/>
      </c>
      <c r="T5315" s="38" t="str">
        <f aca="false">IF(N5315="","",N5315+ROW()/10000000)</f>
        <v/>
      </c>
      <c r="U5315" s="0" t="str">
        <f aca="false">IF(G5315=1,IF(B5315="",1,0),"")</f>
        <v/>
      </c>
    </row>
    <row r="5316" customFormat="false" ht="15" hidden="false" customHeight="false" outlineLevel="0" collapsed="false">
      <c r="A5316" s="35"/>
      <c r="B5316" s="35"/>
      <c r="G5316" s="0" t="str">
        <f aca="false">IF(A5316="","",IF(AND(A5316&gt;=Debut,A5316&lt;Fin),1,0))</f>
        <v/>
      </c>
      <c r="H5316" s="0" t="str">
        <f aca="false">IF(G5316=1,INT(ROUND((A5316-Debut)*86400,0)/600),"")</f>
        <v/>
      </c>
      <c r="I5316" s="0" t="str">
        <f aca="false">IF(G5316=1,INT(ROUND((A5316-Debut)*86400,0)/3600),"")</f>
        <v/>
      </c>
      <c r="J5316" s="0" t="str">
        <f aca="false">IF(OR(A5316="",B5316=""),"",ROUND((B5316-A5316)*86400,0))</f>
        <v/>
      </c>
      <c r="K5316" s="37" t="str">
        <f aca="false">IF(G5316=1,IF(COUNTIFS($C:$C,C5316,$G:$G,1,$A:$A,"&gt;="&amp;(A5316-FenetreInterm/86400),$A:$A,"&lt;="&amp;A5316)&gt;=NbInterm,1,0),"")</f>
        <v/>
      </c>
      <c r="L5316" s="37" t="str">
        <f aca="false">IF(G5316=1,IF(B5316="",0,IF(J5316&lt;SeuilFugitive,1,0)),"")</f>
        <v/>
      </c>
      <c r="M5316" s="37" t="str">
        <f aca="false">IF(G5316=1,IF(B5316="",IF((Fin-A5316)*24&gt;SeuilFigee,1,0),IF(J5316&gt;SeuilFigee*3600,1,0)),"")</f>
        <v/>
      </c>
      <c r="N5316" s="0" t="str">
        <f aca="false">IF(G5316=1,IF(COUNTIF(H$2:H5316,H5316)=1,COUNTIF($H:$H,H5316),""),"")</f>
        <v/>
      </c>
      <c r="O5316" s="0" t="str">
        <f aca="false">IF(G5316=1,IF(COUNTIF(I$2:I5316,I5316)=1,COUNTIF($I:$I,I5316),""),"")</f>
        <v/>
      </c>
      <c r="P5316" s="38" t="str">
        <f aca="false">IF(G5316=1,IF(COUNTIFS(C$2:C5316,C5316,G$2:G5316,1)=1,COUNTIFS($C:$C,C5316,$G:$G,1)+ROW()/10000000,""),"")</f>
        <v/>
      </c>
      <c r="Q5316" s="0" t="str">
        <f aca="false">IF(K5316=1,IF(COUNTIFS(C$2:C5316,C5316,K$2:K5316,1)=1,1,0),"")</f>
        <v/>
      </c>
      <c r="R5316" s="0" t="str">
        <f aca="false">IF(M5316=1,IF(COUNTIFS(C$2:C5316,C5316,M$2:M5316,1)=1,1,0),"")</f>
        <v/>
      </c>
      <c r="S5316" s="0" t="str">
        <f aca="false">IF(L5316=1,IF(COUNTIFS(C$2:C5316,C5316,L$2:L5316,1)=1,1,0),"")</f>
        <v/>
      </c>
      <c r="T5316" s="38" t="str">
        <f aca="false">IF(N5316="","",N5316+ROW()/10000000)</f>
        <v/>
      </c>
      <c r="U5316" s="0" t="str">
        <f aca="false">IF(G5316=1,IF(B5316="",1,0),"")</f>
        <v/>
      </c>
    </row>
    <row r="5317" customFormat="false" ht="15" hidden="false" customHeight="false" outlineLevel="0" collapsed="false">
      <c r="A5317" s="35"/>
      <c r="B5317" s="35"/>
      <c r="G5317" s="0" t="str">
        <f aca="false">IF(A5317="","",IF(AND(A5317&gt;=Debut,A5317&lt;Fin),1,0))</f>
        <v/>
      </c>
      <c r="H5317" s="0" t="str">
        <f aca="false">IF(G5317=1,INT(ROUND((A5317-Debut)*86400,0)/600),"")</f>
        <v/>
      </c>
      <c r="I5317" s="0" t="str">
        <f aca="false">IF(G5317=1,INT(ROUND((A5317-Debut)*86400,0)/3600),"")</f>
        <v/>
      </c>
      <c r="J5317" s="0" t="str">
        <f aca="false">IF(OR(A5317="",B5317=""),"",ROUND((B5317-A5317)*86400,0))</f>
        <v/>
      </c>
      <c r="K5317" s="37" t="str">
        <f aca="false">IF(G5317=1,IF(COUNTIFS($C:$C,C5317,$G:$G,1,$A:$A,"&gt;="&amp;(A5317-FenetreInterm/86400),$A:$A,"&lt;="&amp;A5317)&gt;=NbInterm,1,0),"")</f>
        <v/>
      </c>
      <c r="L5317" s="37" t="str">
        <f aca="false">IF(G5317=1,IF(B5317="",0,IF(J5317&lt;SeuilFugitive,1,0)),"")</f>
        <v/>
      </c>
      <c r="M5317" s="37" t="str">
        <f aca="false">IF(G5317=1,IF(B5317="",IF((Fin-A5317)*24&gt;SeuilFigee,1,0),IF(J5317&gt;SeuilFigee*3600,1,0)),"")</f>
        <v/>
      </c>
      <c r="N5317" s="0" t="str">
        <f aca="false">IF(G5317=1,IF(COUNTIF(H$2:H5317,H5317)=1,COUNTIF($H:$H,H5317),""),"")</f>
        <v/>
      </c>
      <c r="O5317" s="0" t="str">
        <f aca="false">IF(G5317=1,IF(COUNTIF(I$2:I5317,I5317)=1,COUNTIF($I:$I,I5317),""),"")</f>
        <v/>
      </c>
      <c r="P5317" s="38" t="str">
        <f aca="false">IF(G5317=1,IF(COUNTIFS(C$2:C5317,C5317,G$2:G5317,1)=1,COUNTIFS($C:$C,C5317,$G:$G,1)+ROW()/10000000,""),"")</f>
        <v/>
      </c>
      <c r="Q5317" s="0" t="str">
        <f aca="false">IF(K5317=1,IF(COUNTIFS(C$2:C5317,C5317,K$2:K5317,1)=1,1,0),"")</f>
        <v/>
      </c>
      <c r="R5317" s="0" t="str">
        <f aca="false">IF(M5317=1,IF(COUNTIFS(C$2:C5317,C5317,M$2:M5317,1)=1,1,0),"")</f>
        <v/>
      </c>
      <c r="S5317" s="0" t="str">
        <f aca="false">IF(L5317=1,IF(COUNTIFS(C$2:C5317,C5317,L$2:L5317,1)=1,1,0),"")</f>
        <v/>
      </c>
      <c r="T5317" s="38" t="str">
        <f aca="false">IF(N5317="","",N5317+ROW()/10000000)</f>
        <v/>
      </c>
      <c r="U5317" s="0" t="str">
        <f aca="false">IF(G5317=1,IF(B5317="",1,0),"")</f>
        <v/>
      </c>
    </row>
    <row r="5318" customFormat="false" ht="15" hidden="false" customHeight="false" outlineLevel="0" collapsed="false">
      <c r="A5318" s="35"/>
      <c r="B5318" s="35"/>
      <c r="G5318" s="0" t="str">
        <f aca="false">IF(A5318="","",IF(AND(A5318&gt;=Debut,A5318&lt;Fin),1,0))</f>
        <v/>
      </c>
      <c r="H5318" s="0" t="str">
        <f aca="false">IF(G5318=1,INT(ROUND((A5318-Debut)*86400,0)/600),"")</f>
        <v/>
      </c>
      <c r="I5318" s="0" t="str">
        <f aca="false">IF(G5318=1,INT(ROUND((A5318-Debut)*86400,0)/3600),"")</f>
        <v/>
      </c>
      <c r="J5318" s="0" t="str">
        <f aca="false">IF(OR(A5318="",B5318=""),"",ROUND((B5318-A5318)*86400,0))</f>
        <v/>
      </c>
      <c r="K5318" s="37" t="str">
        <f aca="false">IF(G5318=1,IF(COUNTIFS($C:$C,C5318,$G:$G,1,$A:$A,"&gt;="&amp;(A5318-FenetreInterm/86400),$A:$A,"&lt;="&amp;A5318)&gt;=NbInterm,1,0),"")</f>
        <v/>
      </c>
      <c r="L5318" s="37" t="str">
        <f aca="false">IF(G5318=1,IF(B5318="",0,IF(J5318&lt;SeuilFugitive,1,0)),"")</f>
        <v/>
      </c>
      <c r="M5318" s="37" t="str">
        <f aca="false">IF(G5318=1,IF(B5318="",IF((Fin-A5318)*24&gt;SeuilFigee,1,0),IF(J5318&gt;SeuilFigee*3600,1,0)),"")</f>
        <v/>
      </c>
      <c r="N5318" s="0" t="str">
        <f aca="false">IF(G5318=1,IF(COUNTIF(H$2:H5318,H5318)=1,COUNTIF($H:$H,H5318),""),"")</f>
        <v/>
      </c>
      <c r="O5318" s="0" t="str">
        <f aca="false">IF(G5318=1,IF(COUNTIF(I$2:I5318,I5318)=1,COUNTIF($I:$I,I5318),""),"")</f>
        <v/>
      </c>
      <c r="P5318" s="38" t="str">
        <f aca="false">IF(G5318=1,IF(COUNTIFS(C$2:C5318,C5318,G$2:G5318,1)=1,COUNTIFS($C:$C,C5318,$G:$G,1)+ROW()/10000000,""),"")</f>
        <v/>
      </c>
      <c r="Q5318" s="0" t="str">
        <f aca="false">IF(K5318=1,IF(COUNTIFS(C$2:C5318,C5318,K$2:K5318,1)=1,1,0),"")</f>
        <v/>
      </c>
      <c r="R5318" s="0" t="str">
        <f aca="false">IF(M5318=1,IF(COUNTIFS(C$2:C5318,C5318,M$2:M5318,1)=1,1,0),"")</f>
        <v/>
      </c>
      <c r="S5318" s="0" t="str">
        <f aca="false">IF(L5318=1,IF(COUNTIFS(C$2:C5318,C5318,L$2:L5318,1)=1,1,0),"")</f>
        <v/>
      </c>
      <c r="T5318" s="38" t="str">
        <f aca="false">IF(N5318="","",N5318+ROW()/10000000)</f>
        <v/>
      </c>
      <c r="U5318" s="0" t="str">
        <f aca="false">IF(G5318=1,IF(B5318="",1,0),"")</f>
        <v/>
      </c>
    </row>
    <row r="5319" customFormat="false" ht="15" hidden="false" customHeight="false" outlineLevel="0" collapsed="false">
      <c r="A5319" s="35"/>
      <c r="B5319" s="35"/>
      <c r="G5319" s="0" t="str">
        <f aca="false">IF(A5319="","",IF(AND(A5319&gt;=Debut,A5319&lt;Fin),1,0))</f>
        <v/>
      </c>
      <c r="H5319" s="0" t="str">
        <f aca="false">IF(G5319=1,INT(ROUND((A5319-Debut)*86400,0)/600),"")</f>
        <v/>
      </c>
      <c r="I5319" s="0" t="str">
        <f aca="false">IF(G5319=1,INT(ROUND((A5319-Debut)*86400,0)/3600),"")</f>
        <v/>
      </c>
      <c r="J5319" s="0" t="str">
        <f aca="false">IF(OR(A5319="",B5319=""),"",ROUND((B5319-A5319)*86400,0))</f>
        <v/>
      </c>
      <c r="K5319" s="37" t="str">
        <f aca="false">IF(G5319=1,IF(COUNTIFS($C:$C,C5319,$G:$G,1,$A:$A,"&gt;="&amp;(A5319-FenetreInterm/86400),$A:$A,"&lt;="&amp;A5319)&gt;=NbInterm,1,0),"")</f>
        <v/>
      </c>
      <c r="L5319" s="37" t="str">
        <f aca="false">IF(G5319=1,IF(B5319="",0,IF(J5319&lt;SeuilFugitive,1,0)),"")</f>
        <v/>
      </c>
      <c r="M5319" s="37" t="str">
        <f aca="false">IF(G5319=1,IF(B5319="",IF((Fin-A5319)*24&gt;SeuilFigee,1,0),IF(J5319&gt;SeuilFigee*3600,1,0)),"")</f>
        <v/>
      </c>
      <c r="N5319" s="0" t="str">
        <f aca="false">IF(G5319=1,IF(COUNTIF(H$2:H5319,H5319)=1,COUNTIF($H:$H,H5319),""),"")</f>
        <v/>
      </c>
      <c r="O5319" s="0" t="str">
        <f aca="false">IF(G5319=1,IF(COUNTIF(I$2:I5319,I5319)=1,COUNTIF($I:$I,I5319),""),"")</f>
        <v/>
      </c>
      <c r="P5319" s="38" t="str">
        <f aca="false">IF(G5319=1,IF(COUNTIFS(C$2:C5319,C5319,G$2:G5319,1)=1,COUNTIFS($C:$C,C5319,$G:$G,1)+ROW()/10000000,""),"")</f>
        <v/>
      </c>
      <c r="Q5319" s="0" t="str">
        <f aca="false">IF(K5319=1,IF(COUNTIFS(C$2:C5319,C5319,K$2:K5319,1)=1,1,0),"")</f>
        <v/>
      </c>
      <c r="R5319" s="0" t="str">
        <f aca="false">IF(M5319=1,IF(COUNTIFS(C$2:C5319,C5319,M$2:M5319,1)=1,1,0),"")</f>
        <v/>
      </c>
      <c r="S5319" s="0" t="str">
        <f aca="false">IF(L5319=1,IF(COUNTIFS(C$2:C5319,C5319,L$2:L5319,1)=1,1,0),"")</f>
        <v/>
      </c>
      <c r="T5319" s="38" t="str">
        <f aca="false">IF(N5319="","",N5319+ROW()/10000000)</f>
        <v/>
      </c>
      <c r="U5319" s="0" t="str">
        <f aca="false">IF(G5319=1,IF(B5319="",1,0),"")</f>
        <v/>
      </c>
    </row>
    <row r="5320" customFormat="false" ht="15" hidden="false" customHeight="false" outlineLevel="0" collapsed="false">
      <c r="A5320" s="35"/>
      <c r="B5320" s="35"/>
      <c r="G5320" s="0" t="str">
        <f aca="false">IF(A5320="","",IF(AND(A5320&gt;=Debut,A5320&lt;Fin),1,0))</f>
        <v/>
      </c>
      <c r="H5320" s="0" t="str">
        <f aca="false">IF(G5320=1,INT(ROUND((A5320-Debut)*86400,0)/600),"")</f>
        <v/>
      </c>
      <c r="I5320" s="0" t="str">
        <f aca="false">IF(G5320=1,INT(ROUND((A5320-Debut)*86400,0)/3600),"")</f>
        <v/>
      </c>
      <c r="J5320" s="0" t="str">
        <f aca="false">IF(OR(A5320="",B5320=""),"",ROUND((B5320-A5320)*86400,0))</f>
        <v/>
      </c>
      <c r="K5320" s="37" t="str">
        <f aca="false">IF(G5320=1,IF(COUNTIFS($C:$C,C5320,$G:$G,1,$A:$A,"&gt;="&amp;(A5320-FenetreInterm/86400),$A:$A,"&lt;="&amp;A5320)&gt;=NbInterm,1,0),"")</f>
        <v/>
      </c>
      <c r="L5320" s="37" t="str">
        <f aca="false">IF(G5320=1,IF(B5320="",0,IF(J5320&lt;SeuilFugitive,1,0)),"")</f>
        <v/>
      </c>
      <c r="M5320" s="37" t="str">
        <f aca="false">IF(G5320=1,IF(B5320="",IF((Fin-A5320)*24&gt;SeuilFigee,1,0),IF(J5320&gt;SeuilFigee*3600,1,0)),"")</f>
        <v/>
      </c>
      <c r="N5320" s="0" t="str">
        <f aca="false">IF(G5320=1,IF(COUNTIF(H$2:H5320,H5320)=1,COUNTIF($H:$H,H5320),""),"")</f>
        <v/>
      </c>
      <c r="O5320" s="0" t="str">
        <f aca="false">IF(G5320=1,IF(COUNTIF(I$2:I5320,I5320)=1,COUNTIF($I:$I,I5320),""),"")</f>
        <v/>
      </c>
      <c r="P5320" s="38" t="str">
        <f aca="false">IF(G5320=1,IF(COUNTIFS(C$2:C5320,C5320,G$2:G5320,1)=1,COUNTIFS($C:$C,C5320,$G:$G,1)+ROW()/10000000,""),"")</f>
        <v/>
      </c>
      <c r="Q5320" s="0" t="str">
        <f aca="false">IF(K5320=1,IF(COUNTIFS(C$2:C5320,C5320,K$2:K5320,1)=1,1,0),"")</f>
        <v/>
      </c>
      <c r="R5320" s="0" t="str">
        <f aca="false">IF(M5320=1,IF(COUNTIFS(C$2:C5320,C5320,M$2:M5320,1)=1,1,0),"")</f>
        <v/>
      </c>
      <c r="S5320" s="0" t="str">
        <f aca="false">IF(L5320=1,IF(COUNTIFS(C$2:C5320,C5320,L$2:L5320,1)=1,1,0),"")</f>
        <v/>
      </c>
      <c r="T5320" s="38" t="str">
        <f aca="false">IF(N5320="","",N5320+ROW()/10000000)</f>
        <v/>
      </c>
      <c r="U5320" s="0" t="str">
        <f aca="false">IF(G5320=1,IF(B5320="",1,0),"")</f>
        <v/>
      </c>
    </row>
    <row r="5321" customFormat="false" ht="15" hidden="false" customHeight="false" outlineLevel="0" collapsed="false">
      <c r="A5321" s="35"/>
      <c r="B5321" s="35"/>
      <c r="G5321" s="0" t="str">
        <f aca="false">IF(A5321="","",IF(AND(A5321&gt;=Debut,A5321&lt;Fin),1,0))</f>
        <v/>
      </c>
      <c r="H5321" s="0" t="str">
        <f aca="false">IF(G5321=1,INT(ROUND((A5321-Debut)*86400,0)/600),"")</f>
        <v/>
      </c>
      <c r="I5321" s="0" t="str">
        <f aca="false">IF(G5321=1,INT(ROUND((A5321-Debut)*86400,0)/3600),"")</f>
        <v/>
      </c>
      <c r="J5321" s="0" t="str">
        <f aca="false">IF(OR(A5321="",B5321=""),"",ROUND((B5321-A5321)*86400,0))</f>
        <v/>
      </c>
      <c r="K5321" s="37" t="str">
        <f aca="false">IF(G5321=1,IF(COUNTIFS($C:$C,C5321,$G:$G,1,$A:$A,"&gt;="&amp;(A5321-FenetreInterm/86400),$A:$A,"&lt;="&amp;A5321)&gt;=NbInterm,1,0),"")</f>
        <v/>
      </c>
      <c r="L5321" s="37" t="str">
        <f aca="false">IF(G5321=1,IF(B5321="",0,IF(J5321&lt;SeuilFugitive,1,0)),"")</f>
        <v/>
      </c>
      <c r="M5321" s="37" t="str">
        <f aca="false">IF(G5321=1,IF(B5321="",IF((Fin-A5321)*24&gt;SeuilFigee,1,0),IF(J5321&gt;SeuilFigee*3600,1,0)),"")</f>
        <v/>
      </c>
      <c r="N5321" s="0" t="str">
        <f aca="false">IF(G5321=1,IF(COUNTIF(H$2:H5321,H5321)=1,COUNTIF($H:$H,H5321),""),"")</f>
        <v/>
      </c>
      <c r="O5321" s="0" t="str">
        <f aca="false">IF(G5321=1,IF(COUNTIF(I$2:I5321,I5321)=1,COUNTIF($I:$I,I5321),""),"")</f>
        <v/>
      </c>
      <c r="P5321" s="38" t="str">
        <f aca="false">IF(G5321=1,IF(COUNTIFS(C$2:C5321,C5321,G$2:G5321,1)=1,COUNTIFS($C:$C,C5321,$G:$G,1)+ROW()/10000000,""),"")</f>
        <v/>
      </c>
      <c r="Q5321" s="0" t="str">
        <f aca="false">IF(K5321=1,IF(COUNTIFS(C$2:C5321,C5321,K$2:K5321,1)=1,1,0),"")</f>
        <v/>
      </c>
      <c r="R5321" s="0" t="str">
        <f aca="false">IF(M5321=1,IF(COUNTIFS(C$2:C5321,C5321,M$2:M5321,1)=1,1,0),"")</f>
        <v/>
      </c>
      <c r="S5321" s="0" t="str">
        <f aca="false">IF(L5321=1,IF(COUNTIFS(C$2:C5321,C5321,L$2:L5321,1)=1,1,0),"")</f>
        <v/>
      </c>
      <c r="T5321" s="38" t="str">
        <f aca="false">IF(N5321="","",N5321+ROW()/10000000)</f>
        <v/>
      </c>
      <c r="U5321" s="0" t="str">
        <f aca="false">IF(G5321=1,IF(B5321="",1,0),"")</f>
        <v/>
      </c>
    </row>
    <row r="5322" customFormat="false" ht="15" hidden="false" customHeight="false" outlineLevel="0" collapsed="false">
      <c r="A5322" s="35"/>
      <c r="B5322" s="35"/>
      <c r="G5322" s="0" t="str">
        <f aca="false">IF(A5322="","",IF(AND(A5322&gt;=Debut,A5322&lt;Fin),1,0))</f>
        <v/>
      </c>
      <c r="H5322" s="0" t="str">
        <f aca="false">IF(G5322=1,INT(ROUND((A5322-Debut)*86400,0)/600),"")</f>
        <v/>
      </c>
      <c r="I5322" s="0" t="str">
        <f aca="false">IF(G5322=1,INT(ROUND((A5322-Debut)*86400,0)/3600),"")</f>
        <v/>
      </c>
      <c r="J5322" s="0" t="str">
        <f aca="false">IF(OR(A5322="",B5322=""),"",ROUND((B5322-A5322)*86400,0))</f>
        <v/>
      </c>
      <c r="K5322" s="37" t="str">
        <f aca="false">IF(G5322=1,IF(COUNTIFS($C:$C,C5322,$G:$G,1,$A:$A,"&gt;="&amp;(A5322-FenetreInterm/86400),$A:$A,"&lt;="&amp;A5322)&gt;=NbInterm,1,0),"")</f>
        <v/>
      </c>
      <c r="L5322" s="37" t="str">
        <f aca="false">IF(G5322=1,IF(B5322="",0,IF(J5322&lt;SeuilFugitive,1,0)),"")</f>
        <v/>
      </c>
      <c r="M5322" s="37" t="str">
        <f aca="false">IF(G5322=1,IF(B5322="",IF((Fin-A5322)*24&gt;SeuilFigee,1,0),IF(J5322&gt;SeuilFigee*3600,1,0)),"")</f>
        <v/>
      </c>
      <c r="N5322" s="0" t="str">
        <f aca="false">IF(G5322=1,IF(COUNTIF(H$2:H5322,H5322)=1,COUNTIF($H:$H,H5322),""),"")</f>
        <v/>
      </c>
      <c r="O5322" s="0" t="str">
        <f aca="false">IF(G5322=1,IF(COUNTIF(I$2:I5322,I5322)=1,COUNTIF($I:$I,I5322),""),"")</f>
        <v/>
      </c>
      <c r="P5322" s="38" t="str">
        <f aca="false">IF(G5322=1,IF(COUNTIFS(C$2:C5322,C5322,G$2:G5322,1)=1,COUNTIFS($C:$C,C5322,$G:$G,1)+ROW()/10000000,""),"")</f>
        <v/>
      </c>
      <c r="Q5322" s="0" t="str">
        <f aca="false">IF(K5322=1,IF(COUNTIFS(C$2:C5322,C5322,K$2:K5322,1)=1,1,0),"")</f>
        <v/>
      </c>
      <c r="R5322" s="0" t="str">
        <f aca="false">IF(M5322=1,IF(COUNTIFS(C$2:C5322,C5322,M$2:M5322,1)=1,1,0),"")</f>
        <v/>
      </c>
      <c r="S5322" s="0" t="str">
        <f aca="false">IF(L5322=1,IF(COUNTIFS(C$2:C5322,C5322,L$2:L5322,1)=1,1,0),"")</f>
        <v/>
      </c>
      <c r="T5322" s="38" t="str">
        <f aca="false">IF(N5322="","",N5322+ROW()/10000000)</f>
        <v/>
      </c>
      <c r="U5322" s="0" t="str">
        <f aca="false">IF(G5322=1,IF(B5322="",1,0),"")</f>
        <v/>
      </c>
    </row>
    <row r="5323" customFormat="false" ht="15" hidden="false" customHeight="false" outlineLevel="0" collapsed="false">
      <c r="A5323" s="35"/>
      <c r="B5323" s="35"/>
      <c r="G5323" s="0" t="str">
        <f aca="false">IF(A5323="","",IF(AND(A5323&gt;=Debut,A5323&lt;Fin),1,0))</f>
        <v/>
      </c>
      <c r="H5323" s="0" t="str">
        <f aca="false">IF(G5323=1,INT(ROUND((A5323-Debut)*86400,0)/600),"")</f>
        <v/>
      </c>
      <c r="I5323" s="0" t="str">
        <f aca="false">IF(G5323=1,INT(ROUND((A5323-Debut)*86400,0)/3600),"")</f>
        <v/>
      </c>
      <c r="J5323" s="0" t="str">
        <f aca="false">IF(OR(A5323="",B5323=""),"",ROUND((B5323-A5323)*86400,0))</f>
        <v/>
      </c>
      <c r="K5323" s="37" t="str">
        <f aca="false">IF(G5323=1,IF(COUNTIFS($C:$C,C5323,$G:$G,1,$A:$A,"&gt;="&amp;(A5323-FenetreInterm/86400),$A:$A,"&lt;="&amp;A5323)&gt;=NbInterm,1,0),"")</f>
        <v/>
      </c>
      <c r="L5323" s="37" t="str">
        <f aca="false">IF(G5323=1,IF(B5323="",0,IF(J5323&lt;SeuilFugitive,1,0)),"")</f>
        <v/>
      </c>
      <c r="M5323" s="37" t="str">
        <f aca="false">IF(G5323=1,IF(B5323="",IF((Fin-A5323)*24&gt;SeuilFigee,1,0),IF(J5323&gt;SeuilFigee*3600,1,0)),"")</f>
        <v/>
      </c>
      <c r="N5323" s="0" t="str">
        <f aca="false">IF(G5323=1,IF(COUNTIF(H$2:H5323,H5323)=1,COUNTIF($H:$H,H5323),""),"")</f>
        <v/>
      </c>
      <c r="O5323" s="0" t="str">
        <f aca="false">IF(G5323=1,IF(COUNTIF(I$2:I5323,I5323)=1,COUNTIF($I:$I,I5323),""),"")</f>
        <v/>
      </c>
      <c r="P5323" s="38" t="str">
        <f aca="false">IF(G5323=1,IF(COUNTIFS(C$2:C5323,C5323,G$2:G5323,1)=1,COUNTIFS($C:$C,C5323,$G:$G,1)+ROW()/10000000,""),"")</f>
        <v/>
      </c>
      <c r="Q5323" s="0" t="str">
        <f aca="false">IF(K5323=1,IF(COUNTIFS(C$2:C5323,C5323,K$2:K5323,1)=1,1,0),"")</f>
        <v/>
      </c>
      <c r="R5323" s="0" t="str">
        <f aca="false">IF(M5323=1,IF(COUNTIFS(C$2:C5323,C5323,M$2:M5323,1)=1,1,0),"")</f>
        <v/>
      </c>
      <c r="S5323" s="0" t="str">
        <f aca="false">IF(L5323=1,IF(COUNTIFS(C$2:C5323,C5323,L$2:L5323,1)=1,1,0),"")</f>
        <v/>
      </c>
      <c r="T5323" s="38" t="str">
        <f aca="false">IF(N5323="","",N5323+ROW()/10000000)</f>
        <v/>
      </c>
      <c r="U5323" s="0" t="str">
        <f aca="false">IF(G5323=1,IF(B5323="",1,0),"")</f>
        <v/>
      </c>
    </row>
    <row r="5324" customFormat="false" ht="15" hidden="false" customHeight="false" outlineLevel="0" collapsed="false">
      <c r="A5324" s="35"/>
      <c r="B5324" s="35"/>
      <c r="G5324" s="0" t="str">
        <f aca="false">IF(A5324="","",IF(AND(A5324&gt;=Debut,A5324&lt;Fin),1,0))</f>
        <v/>
      </c>
      <c r="H5324" s="0" t="str">
        <f aca="false">IF(G5324=1,INT(ROUND((A5324-Debut)*86400,0)/600),"")</f>
        <v/>
      </c>
      <c r="I5324" s="0" t="str">
        <f aca="false">IF(G5324=1,INT(ROUND((A5324-Debut)*86400,0)/3600),"")</f>
        <v/>
      </c>
      <c r="J5324" s="0" t="str">
        <f aca="false">IF(OR(A5324="",B5324=""),"",ROUND((B5324-A5324)*86400,0))</f>
        <v/>
      </c>
      <c r="K5324" s="37" t="str">
        <f aca="false">IF(G5324=1,IF(COUNTIFS($C:$C,C5324,$G:$G,1,$A:$A,"&gt;="&amp;(A5324-FenetreInterm/86400),$A:$A,"&lt;="&amp;A5324)&gt;=NbInterm,1,0),"")</f>
        <v/>
      </c>
      <c r="L5324" s="37" t="str">
        <f aca="false">IF(G5324=1,IF(B5324="",0,IF(J5324&lt;SeuilFugitive,1,0)),"")</f>
        <v/>
      </c>
      <c r="M5324" s="37" t="str">
        <f aca="false">IF(G5324=1,IF(B5324="",IF((Fin-A5324)*24&gt;SeuilFigee,1,0),IF(J5324&gt;SeuilFigee*3600,1,0)),"")</f>
        <v/>
      </c>
      <c r="N5324" s="0" t="str">
        <f aca="false">IF(G5324=1,IF(COUNTIF(H$2:H5324,H5324)=1,COUNTIF($H:$H,H5324),""),"")</f>
        <v/>
      </c>
      <c r="O5324" s="0" t="str">
        <f aca="false">IF(G5324=1,IF(COUNTIF(I$2:I5324,I5324)=1,COUNTIF($I:$I,I5324),""),"")</f>
        <v/>
      </c>
      <c r="P5324" s="38" t="str">
        <f aca="false">IF(G5324=1,IF(COUNTIFS(C$2:C5324,C5324,G$2:G5324,1)=1,COUNTIFS($C:$C,C5324,$G:$G,1)+ROW()/10000000,""),"")</f>
        <v/>
      </c>
      <c r="Q5324" s="0" t="str">
        <f aca="false">IF(K5324=1,IF(COUNTIFS(C$2:C5324,C5324,K$2:K5324,1)=1,1,0),"")</f>
        <v/>
      </c>
      <c r="R5324" s="0" t="str">
        <f aca="false">IF(M5324=1,IF(COUNTIFS(C$2:C5324,C5324,M$2:M5324,1)=1,1,0),"")</f>
        <v/>
      </c>
      <c r="S5324" s="0" t="str">
        <f aca="false">IF(L5324=1,IF(COUNTIFS(C$2:C5324,C5324,L$2:L5324,1)=1,1,0),"")</f>
        <v/>
      </c>
      <c r="T5324" s="38" t="str">
        <f aca="false">IF(N5324="","",N5324+ROW()/10000000)</f>
        <v/>
      </c>
      <c r="U5324" s="0" t="str">
        <f aca="false">IF(G5324=1,IF(B5324="",1,0),"")</f>
        <v/>
      </c>
    </row>
    <row r="5325" customFormat="false" ht="15" hidden="false" customHeight="false" outlineLevel="0" collapsed="false">
      <c r="A5325" s="35"/>
      <c r="B5325" s="35"/>
      <c r="G5325" s="0" t="str">
        <f aca="false">IF(A5325="","",IF(AND(A5325&gt;=Debut,A5325&lt;Fin),1,0))</f>
        <v/>
      </c>
      <c r="H5325" s="0" t="str">
        <f aca="false">IF(G5325=1,INT(ROUND((A5325-Debut)*86400,0)/600),"")</f>
        <v/>
      </c>
      <c r="I5325" s="0" t="str">
        <f aca="false">IF(G5325=1,INT(ROUND((A5325-Debut)*86400,0)/3600),"")</f>
        <v/>
      </c>
      <c r="J5325" s="0" t="str">
        <f aca="false">IF(OR(A5325="",B5325=""),"",ROUND((B5325-A5325)*86400,0))</f>
        <v/>
      </c>
      <c r="K5325" s="37" t="str">
        <f aca="false">IF(G5325=1,IF(COUNTIFS($C:$C,C5325,$G:$G,1,$A:$A,"&gt;="&amp;(A5325-FenetreInterm/86400),$A:$A,"&lt;="&amp;A5325)&gt;=NbInterm,1,0),"")</f>
        <v/>
      </c>
      <c r="L5325" s="37" t="str">
        <f aca="false">IF(G5325=1,IF(B5325="",0,IF(J5325&lt;SeuilFugitive,1,0)),"")</f>
        <v/>
      </c>
      <c r="M5325" s="37" t="str">
        <f aca="false">IF(G5325=1,IF(B5325="",IF((Fin-A5325)*24&gt;SeuilFigee,1,0),IF(J5325&gt;SeuilFigee*3600,1,0)),"")</f>
        <v/>
      </c>
      <c r="N5325" s="0" t="str">
        <f aca="false">IF(G5325=1,IF(COUNTIF(H$2:H5325,H5325)=1,COUNTIF($H:$H,H5325),""),"")</f>
        <v/>
      </c>
      <c r="O5325" s="0" t="str">
        <f aca="false">IF(G5325=1,IF(COUNTIF(I$2:I5325,I5325)=1,COUNTIF($I:$I,I5325),""),"")</f>
        <v/>
      </c>
      <c r="P5325" s="38" t="str">
        <f aca="false">IF(G5325=1,IF(COUNTIFS(C$2:C5325,C5325,G$2:G5325,1)=1,COUNTIFS($C:$C,C5325,$G:$G,1)+ROW()/10000000,""),"")</f>
        <v/>
      </c>
      <c r="Q5325" s="0" t="str">
        <f aca="false">IF(K5325=1,IF(COUNTIFS(C$2:C5325,C5325,K$2:K5325,1)=1,1,0),"")</f>
        <v/>
      </c>
      <c r="R5325" s="0" t="str">
        <f aca="false">IF(M5325=1,IF(COUNTIFS(C$2:C5325,C5325,M$2:M5325,1)=1,1,0),"")</f>
        <v/>
      </c>
      <c r="S5325" s="0" t="str">
        <f aca="false">IF(L5325=1,IF(COUNTIFS(C$2:C5325,C5325,L$2:L5325,1)=1,1,0),"")</f>
        <v/>
      </c>
      <c r="T5325" s="38" t="str">
        <f aca="false">IF(N5325="","",N5325+ROW()/10000000)</f>
        <v/>
      </c>
      <c r="U5325" s="0" t="str">
        <f aca="false">IF(G5325=1,IF(B5325="",1,0),"")</f>
        <v/>
      </c>
    </row>
    <row r="5326" customFormat="false" ht="15" hidden="false" customHeight="false" outlineLevel="0" collapsed="false">
      <c r="A5326" s="35"/>
      <c r="B5326" s="35"/>
      <c r="G5326" s="0" t="str">
        <f aca="false">IF(A5326="","",IF(AND(A5326&gt;=Debut,A5326&lt;Fin),1,0))</f>
        <v/>
      </c>
      <c r="H5326" s="0" t="str">
        <f aca="false">IF(G5326=1,INT(ROUND((A5326-Debut)*86400,0)/600),"")</f>
        <v/>
      </c>
      <c r="I5326" s="0" t="str">
        <f aca="false">IF(G5326=1,INT(ROUND((A5326-Debut)*86400,0)/3600),"")</f>
        <v/>
      </c>
      <c r="J5326" s="0" t="str">
        <f aca="false">IF(OR(A5326="",B5326=""),"",ROUND((B5326-A5326)*86400,0))</f>
        <v/>
      </c>
      <c r="K5326" s="37" t="str">
        <f aca="false">IF(G5326=1,IF(COUNTIFS($C:$C,C5326,$G:$G,1,$A:$A,"&gt;="&amp;(A5326-FenetreInterm/86400),$A:$A,"&lt;="&amp;A5326)&gt;=NbInterm,1,0),"")</f>
        <v/>
      </c>
      <c r="L5326" s="37" t="str">
        <f aca="false">IF(G5326=1,IF(B5326="",0,IF(J5326&lt;SeuilFugitive,1,0)),"")</f>
        <v/>
      </c>
      <c r="M5326" s="37" t="str">
        <f aca="false">IF(G5326=1,IF(B5326="",IF((Fin-A5326)*24&gt;SeuilFigee,1,0),IF(J5326&gt;SeuilFigee*3600,1,0)),"")</f>
        <v/>
      </c>
      <c r="N5326" s="0" t="str">
        <f aca="false">IF(G5326=1,IF(COUNTIF(H$2:H5326,H5326)=1,COUNTIF($H:$H,H5326),""),"")</f>
        <v/>
      </c>
      <c r="O5326" s="0" t="str">
        <f aca="false">IF(G5326=1,IF(COUNTIF(I$2:I5326,I5326)=1,COUNTIF($I:$I,I5326),""),"")</f>
        <v/>
      </c>
      <c r="P5326" s="38" t="str">
        <f aca="false">IF(G5326=1,IF(COUNTIFS(C$2:C5326,C5326,G$2:G5326,1)=1,COUNTIFS($C:$C,C5326,$G:$G,1)+ROW()/10000000,""),"")</f>
        <v/>
      </c>
      <c r="Q5326" s="0" t="str">
        <f aca="false">IF(K5326=1,IF(COUNTIFS(C$2:C5326,C5326,K$2:K5326,1)=1,1,0),"")</f>
        <v/>
      </c>
      <c r="R5326" s="0" t="str">
        <f aca="false">IF(M5326=1,IF(COUNTIFS(C$2:C5326,C5326,M$2:M5326,1)=1,1,0),"")</f>
        <v/>
      </c>
      <c r="S5326" s="0" t="str">
        <f aca="false">IF(L5326=1,IF(COUNTIFS(C$2:C5326,C5326,L$2:L5326,1)=1,1,0),"")</f>
        <v/>
      </c>
      <c r="T5326" s="38" t="str">
        <f aca="false">IF(N5326="","",N5326+ROW()/10000000)</f>
        <v/>
      </c>
      <c r="U5326" s="0" t="str">
        <f aca="false">IF(G5326=1,IF(B5326="",1,0),"")</f>
        <v/>
      </c>
    </row>
    <row r="5327" customFormat="false" ht="15" hidden="false" customHeight="false" outlineLevel="0" collapsed="false">
      <c r="A5327" s="35"/>
      <c r="B5327" s="35"/>
      <c r="G5327" s="0" t="str">
        <f aca="false">IF(A5327="","",IF(AND(A5327&gt;=Debut,A5327&lt;Fin),1,0))</f>
        <v/>
      </c>
      <c r="H5327" s="0" t="str">
        <f aca="false">IF(G5327=1,INT(ROUND((A5327-Debut)*86400,0)/600),"")</f>
        <v/>
      </c>
      <c r="I5327" s="0" t="str">
        <f aca="false">IF(G5327=1,INT(ROUND((A5327-Debut)*86400,0)/3600),"")</f>
        <v/>
      </c>
      <c r="J5327" s="0" t="str">
        <f aca="false">IF(OR(A5327="",B5327=""),"",ROUND((B5327-A5327)*86400,0))</f>
        <v/>
      </c>
      <c r="K5327" s="37" t="str">
        <f aca="false">IF(G5327=1,IF(COUNTIFS($C:$C,C5327,$G:$G,1,$A:$A,"&gt;="&amp;(A5327-FenetreInterm/86400),$A:$A,"&lt;="&amp;A5327)&gt;=NbInterm,1,0),"")</f>
        <v/>
      </c>
      <c r="L5327" s="37" t="str">
        <f aca="false">IF(G5327=1,IF(B5327="",0,IF(J5327&lt;SeuilFugitive,1,0)),"")</f>
        <v/>
      </c>
      <c r="M5327" s="37" t="str">
        <f aca="false">IF(G5327=1,IF(B5327="",IF((Fin-A5327)*24&gt;SeuilFigee,1,0),IF(J5327&gt;SeuilFigee*3600,1,0)),"")</f>
        <v/>
      </c>
      <c r="N5327" s="0" t="str">
        <f aca="false">IF(G5327=1,IF(COUNTIF(H$2:H5327,H5327)=1,COUNTIF($H:$H,H5327),""),"")</f>
        <v/>
      </c>
      <c r="O5327" s="0" t="str">
        <f aca="false">IF(G5327=1,IF(COUNTIF(I$2:I5327,I5327)=1,COUNTIF($I:$I,I5327),""),"")</f>
        <v/>
      </c>
      <c r="P5327" s="38" t="str">
        <f aca="false">IF(G5327=1,IF(COUNTIFS(C$2:C5327,C5327,G$2:G5327,1)=1,COUNTIFS($C:$C,C5327,$G:$G,1)+ROW()/10000000,""),"")</f>
        <v/>
      </c>
      <c r="Q5327" s="0" t="str">
        <f aca="false">IF(K5327=1,IF(COUNTIFS(C$2:C5327,C5327,K$2:K5327,1)=1,1,0),"")</f>
        <v/>
      </c>
      <c r="R5327" s="0" t="str">
        <f aca="false">IF(M5327=1,IF(COUNTIFS(C$2:C5327,C5327,M$2:M5327,1)=1,1,0),"")</f>
        <v/>
      </c>
      <c r="S5327" s="0" t="str">
        <f aca="false">IF(L5327=1,IF(COUNTIFS(C$2:C5327,C5327,L$2:L5327,1)=1,1,0),"")</f>
        <v/>
      </c>
      <c r="T5327" s="38" t="str">
        <f aca="false">IF(N5327="","",N5327+ROW()/10000000)</f>
        <v/>
      </c>
      <c r="U5327" s="0" t="str">
        <f aca="false">IF(G5327=1,IF(B5327="",1,0),"")</f>
        <v/>
      </c>
    </row>
    <row r="5328" customFormat="false" ht="15" hidden="false" customHeight="false" outlineLevel="0" collapsed="false">
      <c r="A5328" s="35"/>
      <c r="B5328" s="35"/>
      <c r="G5328" s="0" t="str">
        <f aca="false">IF(A5328="","",IF(AND(A5328&gt;=Debut,A5328&lt;Fin),1,0))</f>
        <v/>
      </c>
      <c r="H5328" s="0" t="str">
        <f aca="false">IF(G5328=1,INT(ROUND((A5328-Debut)*86400,0)/600),"")</f>
        <v/>
      </c>
      <c r="I5328" s="0" t="str">
        <f aca="false">IF(G5328=1,INT(ROUND((A5328-Debut)*86400,0)/3600),"")</f>
        <v/>
      </c>
      <c r="J5328" s="0" t="str">
        <f aca="false">IF(OR(A5328="",B5328=""),"",ROUND((B5328-A5328)*86400,0))</f>
        <v/>
      </c>
      <c r="K5328" s="37" t="str">
        <f aca="false">IF(G5328=1,IF(COUNTIFS($C:$C,C5328,$G:$G,1,$A:$A,"&gt;="&amp;(A5328-FenetreInterm/86400),$A:$A,"&lt;="&amp;A5328)&gt;=NbInterm,1,0),"")</f>
        <v/>
      </c>
      <c r="L5328" s="37" t="str">
        <f aca="false">IF(G5328=1,IF(B5328="",0,IF(J5328&lt;SeuilFugitive,1,0)),"")</f>
        <v/>
      </c>
      <c r="M5328" s="37" t="str">
        <f aca="false">IF(G5328=1,IF(B5328="",IF((Fin-A5328)*24&gt;SeuilFigee,1,0),IF(J5328&gt;SeuilFigee*3600,1,0)),"")</f>
        <v/>
      </c>
      <c r="N5328" s="0" t="str">
        <f aca="false">IF(G5328=1,IF(COUNTIF(H$2:H5328,H5328)=1,COUNTIF($H:$H,H5328),""),"")</f>
        <v/>
      </c>
      <c r="O5328" s="0" t="str">
        <f aca="false">IF(G5328=1,IF(COUNTIF(I$2:I5328,I5328)=1,COUNTIF($I:$I,I5328),""),"")</f>
        <v/>
      </c>
      <c r="P5328" s="38" t="str">
        <f aca="false">IF(G5328=1,IF(COUNTIFS(C$2:C5328,C5328,G$2:G5328,1)=1,COUNTIFS($C:$C,C5328,$G:$G,1)+ROW()/10000000,""),"")</f>
        <v/>
      </c>
      <c r="Q5328" s="0" t="str">
        <f aca="false">IF(K5328=1,IF(COUNTIFS(C$2:C5328,C5328,K$2:K5328,1)=1,1,0),"")</f>
        <v/>
      </c>
      <c r="R5328" s="0" t="str">
        <f aca="false">IF(M5328=1,IF(COUNTIFS(C$2:C5328,C5328,M$2:M5328,1)=1,1,0),"")</f>
        <v/>
      </c>
      <c r="S5328" s="0" t="str">
        <f aca="false">IF(L5328=1,IF(COUNTIFS(C$2:C5328,C5328,L$2:L5328,1)=1,1,0),"")</f>
        <v/>
      </c>
      <c r="T5328" s="38" t="str">
        <f aca="false">IF(N5328="","",N5328+ROW()/10000000)</f>
        <v/>
      </c>
      <c r="U5328" s="0" t="str">
        <f aca="false">IF(G5328=1,IF(B5328="",1,0),"")</f>
        <v/>
      </c>
    </row>
    <row r="5329" customFormat="false" ht="15" hidden="false" customHeight="false" outlineLevel="0" collapsed="false">
      <c r="A5329" s="35"/>
      <c r="B5329" s="35"/>
      <c r="G5329" s="0" t="str">
        <f aca="false">IF(A5329="","",IF(AND(A5329&gt;=Debut,A5329&lt;Fin),1,0))</f>
        <v/>
      </c>
      <c r="H5329" s="0" t="str">
        <f aca="false">IF(G5329=1,INT(ROUND((A5329-Debut)*86400,0)/600),"")</f>
        <v/>
      </c>
      <c r="I5329" s="0" t="str">
        <f aca="false">IF(G5329=1,INT(ROUND((A5329-Debut)*86400,0)/3600),"")</f>
        <v/>
      </c>
      <c r="J5329" s="0" t="str">
        <f aca="false">IF(OR(A5329="",B5329=""),"",ROUND((B5329-A5329)*86400,0))</f>
        <v/>
      </c>
      <c r="K5329" s="37" t="str">
        <f aca="false">IF(G5329=1,IF(COUNTIFS($C:$C,C5329,$G:$G,1,$A:$A,"&gt;="&amp;(A5329-FenetreInterm/86400),$A:$A,"&lt;="&amp;A5329)&gt;=NbInterm,1,0),"")</f>
        <v/>
      </c>
      <c r="L5329" s="37" t="str">
        <f aca="false">IF(G5329=1,IF(B5329="",0,IF(J5329&lt;SeuilFugitive,1,0)),"")</f>
        <v/>
      </c>
      <c r="M5329" s="37" t="str">
        <f aca="false">IF(G5329=1,IF(B5329="",IF((Fin-A5329)*24&gt;SeuilFigee,1,0),IF(J5329&gt;SeuilFigee*3600,1,0)),"")</f>
        <v/>
      </c>
      <c r="N5329" s="0" t="str">
        <f aca="false">IF(G5329=1,IF(COUNTIF(H$2:H5329,H5329)=1,COUNTIF($H:$H,H5329),""),"")</f>
        <v/>
      </c>
      <c r="O5329" s="0" t="str">
        <f aca="false">IF(G5329=1,IF(COUNTIF(I$2:I5329,I5329)=1,COUNTIF($I:$I,I5329),""),"")</f>
        <v/>
      </c>
      <c r="P5329" s="38" t="str">
        <f aca="false">IF(G5329=1,IF(COUNTIFS(C$2:C5329,C5329,G$2:G5329,1)=1,COUNTIFS($C:$C,C5329,$G:$G,1)+ROW()/10000000,""),"")</f>
        <v/>
      </c>
      <c r="Q5329" s="0" t="str">
        <f aca="false">IF(K5329=1,IF(COUNTIFS(C$2:C5329,C5329,K$2:K5329,1)=1,1,0),"")</f>
        <v/>
      </c>
      <c r="R5329" s="0" t="str">
        <f aca="false">IF(M5329=1,IF(COUNTIFS(C$2:C5329,C5329,M$2:M5329,1)=1,1,0),"")</f>
        <v/>
      </c>
      <c r="S5329" s="0" t="str">
        <f aca="false">IF(L5329=1,IF(COUNTIFS(C$2:C5329,C5329,L$2:L5329,1)=1,1,0),"")</f>
        <v/>
      </c>
      <c r="T5329" s="38" t="str">
        <f aca="false">IF(N5329="","",N5329+ROW()/10000000)</f>
        <v/>
      </c>
      <c r="U5329" s="0" t="str">
        <f aca="false">IF(G5329=1,IF(B5329="",1,0),"")</f>
        <v/>
      </c>
    </row>
    <row r="5330" customFormat="false" ht="15" hidden="false" customHeight="false" outlineLevel="0" collapsed="false">
      <c r="A5330" s="35"/>
      <c r="B5330" s="35"/>
      <c r="G5330" s="0" t="str">
        <f aca="false">IF(A5330="","",IF(AND(A5330&gt;=Debut,A5330&lt;Fin),1,0))</f>
        <v/>
      </c>
      <c r="H5330" s="0" t="str">
        <f aca="false">IF(G5330=1,INT(ROUND((A5330-Debut)*86400,0)/600),"")</f>
        <v/>
      </c>
      <c r="I5330" s="0" t="str">
        <f aca="false">IF(G5330=1,INT(ROUND((A5330-Debut)*86400,0)/3600),"")</f>
        <v/>
      </c>
      <c r="J5330" s="0" t="str">
        <f aca="false">IF(OR(A5330="",B5330=""),"",ROUND((B5330-A5330)*86400,0))</f>
        <v/>
      </c>
      <c r="K5330" s="37" t="str">
        <f aca="false">IF(G5330=1,IF(COUNTIFS($C:$C,C5330,$G:$G,1,$A:$A,"&gt;="&amp;(A5330-FenetreInterm/86400),$A:$A,"&lt;="&amp;A5330)&gt;=NbInterm,1,0),"")</f>
        <v/>
      </c>
      <c r="L5330" s="37" t="str">
        <f aca="false">IF(G5330=1,IF(B5330="",0,IF(J5330&lt;SeuilFugitive,1,0)),"")</f>
        <v/>
      </c>
      <c r="M5330" s="37" t="str">
        <f aca="false">IF(G5330=1,IF(B5330="",IF((Fin-A5330)*24&gt;SeuilFigee,1,0),IF(J5330&gt;SeuilFigee*3600,1,0)),"")</f>
        <v/>
      </c>
      <c r="N5330" s="0" t="str">
        <f aca="false">IF(G5330=1,IF(COUNTIF(H$2:H5330,H5330)=1,COUNTIF($H:$H,H5330),""),"")</f>
        <v/>
      </c>
      <c r="O5330" s="0" t="str">
        <f aca="false">IF(G5330=1,IF(COUNTIF(I$2:I5330,I5330)=1,COUNTIF($I:$I,I5330),""),"")</f>
        <v/>
      </c>
      <c r="P5330" s="38" t="str">
        <f aca="false">IF(G5330=1,IF(COUNTIFS(C$2:C5330,C5330,G$2:G5330,1)=1,COUNTIFS($C:$C,C5330,$G:$G,1)+ROW()/10000000,""),"")</f>
        <v/>
      </c>
      <c r="Q5330" s="0" t="str">
        <f aca="false">IF(K5330=1,IF(COUNTIFS(C$2:C5330,C5330,K$2:K5330,1)=1,1,0),"")</f>
        <v/>
      </c>
      <c r="R5330" s="0" t="str">
        <f aca="false">IF(M5330=1,IF(COUNTIFS(C$2:C5330,C5330,M$2:M5330,1)=1,1,0),"")</f>
        <v/>
      </c>
      <c r="S5330" s="0" t="str">
        <f aca="false">IF(L5330=1,IF(COUNTIFS(C$2:C5330,C5330,L$2:L5330,1)=1,1,0),"")</f>
        <v/>
      </c>
      <c r="T5330" s="38" t="str">
        <f aca="false">IF(N5330="","",N5330+ROW()/10000000)</f>
        <v/>
      </c>
      <c r="U5330" s="0" t="str">
        <f aca="false">IF(G5330=1,IF(B5330="",1,0),"")</f>
        <v/>
      </c>
    </row>
    <row r="5331" customFormat="false" ht="15" hidden="false" customHeight="false" outlineLevel="0" collapsed="false">
      <c r="A5331" s="35"/>
      <c r="B5331" s="35"/>
      <c r="G5331" s="0" t="str">
        <f aca="false">IF(A5331="","",IF(AND(A5331&gt;=Debut,A5331&lt;Fin),1,0))</f>
        <v/>
      </c>
      <c r="H5331" s="0" t="str">
        <f aca="false">IF(G5331=1,INT(ROUND((A5331-Debut)*86400,0)/600),"")</f>
        <v/>
      </c>
      <c r="I5331" s="0" t="str">
        <f aca="false">IF(G5331=1,INT(ROUND((A5331-Debut)*86400,0)/3600),"")</f>
        <v/>
      </c>
      <c r="J5331" s="0" t="str">
        <f aca="false">IF(OR(A5331="",B5331=""),"",ROUND((B5331-A5331)*86400,0))</f>
        <v/>
      </c>
      <c r="K5331" s="37" t="str">
        <f aca="false">IF(G5331=1,IF(COUNTIFS($C:$C,C5331,$G:$G,1,$A:$A,"&gt;="&amp;(A5331-FenetreInterm/86400),$A:$A,"&lt;="&amp;A5331)&gt;=NbInterm,1,0),"")</f>
        <v/>
      </c>
      <c r="L5331" s="37" t="str">
        <f aca="false">IF(G5331=1,IF(B5331="",0,IF(J5331&lt;SeuilFugitive,1,0)),"")</f>
        <v/>
      </c>
      <c r="M5331" s="37" t="str">
        <f aca="false">IF(G5331=1,IF(B5331="",IF((Fin-A5331)*24&gt;SeuilFigee,1,0),IF(J5331&gt;SeuilFigee*3600,1,0)),"")</f>
        <v/>
      </c>
      <c r="N5331" s="0" t="str">
        <f aca="false">IF(G5331=1,IF(COUNTIF(H$2:H5331,H5331)=1,COUNTIF($H:$H,H5331),""),"")</f>
        <v/>
      </c>
      <c r="O5331" s="0" t="str">
        <f aca="false">IF(G5331=1,IF(COUNTIF(I$2:I5331,I5331)=1,COUNTIF($I:$I,I5331),""),"")</f>
        <v/>
      </c>
      <c r="P5331" s="38" t="str">
        <f aca="false">IF(G5331=1,IF(COUNTIFS(C$2:C5331,C5331,G$2:G5331,1)=1,COUNTIFS($C:$C,C5331,$G:$G,1)+ROW()/10000000,""),"")</f>
        <v/>
      </c>
      <c r="Q5331" s="0" t="str">
        <f aca="false">IF(K5331=1,IF(COUNTIFS(C$2:C5331,C5331,K$2:K5331,1)=1,1,0),"")</f>
        <v/>
      </c>
      <c r="R5331" s="0" t="str">
        <f aca="false">IF(M5331=1,IF(COUNTIFS(C$2:C5331,C5331,M$2:M5331,1)=1,1,0),"")</f>
        <v/>
      </c>
      <c r="S5331" s="0" t="str">
        <f aca="false">IF(L5331=1,IF(COUNTIFS(C$2:C5331,C5331,L$2:L5331,1)=1,1,0),"")</f>
        <v/>
      </c>
      <c r="T5331" s="38" t="str">
        <f aca="false">IF(N5331="","",N5331+ROW()/10000000)</f>
        <v/>
      </c>
      <c r="U5331" s="0" t="str">
        <f aca="false">IF(G5331=1,IF(B5331="",1,0),"")</f>
        <v/>
      </c>
    </row>
    <row r="5332" customFormat="false" ht="15" hidden="false" customHeight="false" outlineLevel="0" collapsed="false">
      <c r="A5332" s="35"/>
      <c r="B5332" s="35"/>
      <c r="G5332" s="0" t="str">
        <f aca="false">IF(A5332="","",IF(AND(A5332&gt;=Debut,A5332&lt;Fin),1,0))</f>
        <v/>
      </c>
      <c r="H5332" s="0" t="str">
        <f aca="false">IF(G5332=1,INT(ROUND((A5332-Debut)*86400,0)/600),"")</f>
        <v/>
      </c>
      <c r="I5332" s="0" t="str">
        <f aca="false">IF(G5332=1,INT(ROUND((A5332-Debut)*86400,0)/3600),"")</f>
        <v/>
      </c>
      <c r="J5332" s="0" t="str">
        <f aca="false">IF(OR(A5332="",B5332=""),"",ROUND((B5332-A5332)*86400,0))</f>
        <v/>
      </c>
      <c r="K5332" s="37" t="str">
        <f aca="false">IF(G5332=1,IF(COUNTIFS($C:$C,C5332,$G:$G,1,$A:$A,"&gt;="&amp;(A5332-FenetreInterm/86400),$A:$A,"&lt;="&amp;A5332)&gt;=NbInterm,1,0),"")</f>
        <v/>
      </c>
      <c r="L5332" s="37" t="str">
        <f aca="false">IF(G5332=1,IF(B5332="",0,IF(J5332&lt;SeuilFugitive,1,0)),"")</f>
        <v/>
      </c>
      <c r="M5332" s="37" t="str">
        <f aca="false">IF(G5332=1,IF(B5332="",IF((Fin-A5332)*24&gt;SeuilFigee,1,0),IF(J5332&gt;SeuilFigee*3600,1,0)),"")</f>
        <v/>
      </c>
      <c r="N5332" s="0" t="str">
        <f aca="false">IF(G5332=1,IF(COUNTIF(H$2:H5332,H5332)=1,COUNTIF($H:$H,H5332),""),"")</f>
        <v/>
      </c>
      <c r="O5332" s="0" t="str">
        <f aca="false">IF(G5332=1,IF(COUNTIF(I$2:I5332,I5332)=1,COUNTIF($I:$I,I5332),""),"")</f>
        <v/>
      </c>
      <c r="P5332" s="38" t="str">
        <f aca="false">IF(G5332=1,IF(COUNTIFS(C$2:C5332,C5332,G$2:G5332,1)=1,COUNTIFS($C:$C,C5332,$G:$G,1)+ROW()/10000000,""),"")</f>
        <v/>
      </c>
      <c r="Q5332" s="0" t="str">
        <f aca="false">IF(K5332=1,IF(COUNTIFS(C$2:C5332,C5332,K$2:K5332,1)=1,1,0),"")</f>
        <v/>
      </c>
      <c r="R5332" s="0" t="str">
        <f aca="false">IF(M5332=1,IF(COUNTIFS(C$2:C5332,C5332,M$2:M5332,1)=1,1,0),"")</f>
        <v/>
      </c>
      <c r="S5332" s="0" t="str">
        <f aca="false">IF(L5332=1,IF(COUNTIFS(C$2:C5332,C5332,L$2:L5332,1)=1,1,0),"")</f>
        <v/>
      </c>
      <c r="T5332" s="38" t="str">
        <f aca="false">IF(N5332="","",N5332+ROW()/10000000)</f>
        <v/>
      </c>
      <c r="U5332" s="0" t="str">
        <f aca="false">IF(G5332=1,IF(B5332="",1,0),"")</f>
        <v/>
      </c>
    </row>
    <row r="5333" customFormat="false" ht="15" hidden="false" customHeight="false" outlineLevel="0" collapsed="false">
      <c r="A5333" s="35"/>
      <c r="B5333" s="35"/>
      <c r="G5333" s="0" t="str">
        <f aca="false">IF(A5333="","",IF(AND(A5333&gt;=Debut,A5333&lt;Fin),1,0))</f>
        <v/>
      </c>
      <c r="H5333" s="0" t="str">
        <f aca="false">IF(G5333=1,INT(ROUND((A5333-Debut)*86400,0)/600),"")</f>
        <v/>
      </c>
      <c r="I5333" s="0" t="str">
        <f aca="false">IF(G5333=1,INT(ROUND((A5333-Debut)*86400,0)/3600),"")</f>
        <v/>
      </c>
      <c r="J5333" s="0" t="str">
        <f aca="false">IF(OR(A5333="",B5333=""),"",ROUND((B5333-A5333)*86400,0))</f>
        <v/>
      </c>
      <c r="K5333" s="37" t="str">
        <f aca="false">IF(G5333=1,IF(COUNTIFS($C:$C,C5333,$G:$G,1,$A:$A,"&gt;="&amp;(A5333-FenetreInterm/86400),$A:$A,"&lt;="&amp;A5333)&gt;=NbInterm,1,0),"")</f>
        <v/>
      </c>
      <c r="L5333" s="37" t="str">
        <f aca="false">IF(G5333=1,IF(B5333="",0,IF(J5333&lt;SeuilFugitive,1,0)),"")</f>
        <v/>
      </c>
      <c r="M5333" s="37" t="str">
        <f aca="false">IF(G5333=1,IF(B5333="",IF((Fin-A5333)*24&gt;SeuilFigee,1,0),IF(J5333&gt;SeuilFigee*3600,1,0)),"")</f>
        <v/>
      </c>
      <c r="N5333" s="0" t="str">
        <f aca="false">IF(G5333=1,IF(COUNTIF(H$2:H5333,H5333)=1,COUNTIF($H:$H,H5333),""),"")</f>
        <v/>
      </c>
      <c r="O5333" s="0" t="str">
        <f aca="false">IF(G5333=1,IF(COUNTIF(I$2:I5333,I5333)=1,COUNTIF($I:$I,I5333),""),"")</f>
        <v/>
      </c>
      <c r="P5333" s="38" t="str">
        <f aca="false">IF(G5333=1,IF(COUNTIFS(C$2:C5333,C5333,G$2:G5333,1)=1,COUNTIFS($C:$C,C5333,$G:$G,1)+ROW()/10000000,""),"")</f>
        <v/>
      </c>
      <c r="Q5333" s="0" t="str">
        <f aca="false">IF(K5333=1,IF(COUNTIFS(C$2:C5333,C5333,K$2:K5333,1)=1,1,0),"")</f>
        <v/>
      </c>
      <c r="R5333" s="0" t="str">
        <f aca="false">IF(M5333=1,IF(COUNTIFS(C$2:C5333,C5333,M$2:M5333,1)=1,1,0),"")</f>
        <v/>
      </c>
      <c r="S5333" s="0" t="str">
        <f aca="false">IF(L5333=1,IF(COUNTIFS(C$2:C5333,C5333,L$2:L5333,1)=1,1,0),"")</f>
        <v/>
      </c>
      <c r="T5333" s="38" t="str">
        <f aca="false">IF(N5333="","",N5333+ROW()/10000000)</f>
        <v/>
      </c>
      <c r="U5333" s="0" t="str">
        <f aca="false">IF(G5333=1,IF(B5333="",1,0),"")</f>
        <v/>
      </c>
    </row>
    <row r="5334" customFormat="false" ht="15" hidden="false" customHeight="false" outlineLevel="0" collapsed="false">
      <c r="A5334" s="35"/>
      <c r="B5334" s="35"/>
      <c r="G5334" s="0" t="str">
        <f aca="false">IF(A5334="","",IF(AND(A5334&gt;=Debut,A5334&lt;Fin),1,0))</f>
        <v/>
      </c>
      <c r="H5334" s="0" t="str">
        <f aca="false">IF(G5334=1,INT(ROUND((A5334-Debut)*86400,0)/600),"")</f>
        <v/>
      </c>
      <c r="I5334" s="0" t="str">
        <f aca="false">IF(G5334=1,INT(ROUND((A5334-Debut)*86400,0)/3600),"")</f>
        <v/>
      </c>
      <c r="J5334" s="0" t="str">
        <f aca="false">IF(OR(A5334="",B5334=""),"",ROUND((B5334-A5334)*86400,0))</f>
        <v/>
      </c>
      <c r="K5334" s="37" t="str">
        <f aca="false">IF(G5334=1,IF(COUNTIFS($C:$C,C5334,$G:$G,1,$A:$A,"&gt;="&amp;(A5334-FenetreInterm/86400),$A:$A,"&lt;="&amp;A5334)&gt;=NbInterm,1,0),"")</f>
        <v/>
      </c>
      <c r="L5334" s="37" t="str">
        <f aca="false">IF(G5334=1,IF(B5334="",0,IF(J5334&lt;SeuilFugitive,1,0)),"")</f>
        <v/>
      </c>
      <c r="M5334" s="37" t="str">
        <f aca="false">IF(G5334=1,IF(B5334="",IF((Fin-A5334)*24&gt;SeuilFigee,1,0),IF(J5334&gt;SeuilFigee*3600,1,0)),"")</f>
        <v/>
      </c>
      <c r="N5334" s="0" t="str">
        <f aca="false">IF(G5334=1,IF(COUNTIF(H$2:H5334,H5334)=1,COUNTIF($H:$H,H5334),""),"")</f>
        <v/>
      </c>
      <c r="O5334" s="0" t="str">
        <f aca="false">IF(G5334=1,IF(COUNTIF(I$2:I5334,I5334)=1,COUNTIF($I:$I,I5334),""),"")</f>
        <v/>
      </c>
      <c r="P5334" s="38" t="str">
        <f aca="false">IF(G5334=1,IF(COUNTIFS(C$2:C5334,C5334,G$2:G5334,1)=1,COUNTIFS($C:$C,C5334,$G:$G,1)+ROW()/10000000,""),"")</f>
        <v/>
      </c>
      <c r="Q5334" s="0" t="str">
        <f aca="false">IF(K5334=1,IF(COUNTIFS(C$2:C5334,C5334,K$2:K5334,1)=1,1,0),"")</f>
        <v/>
      </c>
      <c r="R5334" s="0" t="str">
        <f aca="false">IF(M5334=1,IF(COUNTIFS(C$2:C5334,C5334,M$2:M5334,1)=1,1,0),"")</f>
        <v/>
      </c>
      <c r="S5334" s="0" t="str">
        <f aca="false">IF(L5334=1,IF(COUNTIFS(C$2:C5334,C5334,L$2:L5334,1)=1,1,0),"")</f>
        <v/>
      </c>
      <c r="T5334" s="38" t="str">
        <f aca="false">IF(N5334="","",N5334+ROW()/10000000)</f>
        <v/>
      </c>
      <c r="U5334" s="0" t="str">
        <f aca="false">IF(G5334=1,IF(B5334="",1,0),"")</f>
        <v/>
      </c>
    </row>
    <row r="5335" customFormat="false" ht="15" hidden="false" customHeight="false" outlineLevel="0" collapsed="false">
      <c r="A5335" s="35"/>
      <c r="B5335" s="35"/>
      <c r="G5335" s="0" t="str">
        <f aca="false">IF(A5335="","",IF(AND(A5335&gt;=Debut,A5335&lt;Fin),1,0))</f>
        <v/>
      </c>
      <c r="H5335" s="0" t="str">
        <f aca="false">IF(G5335=1,INT(ROUND((A5335-Debut)*86400,0)/600),"")</f>
        <v/>
      </c>
      <c r="I5335" s="0" t="str">
        <f aca="false">IF(G5335=1,INT(ROUND((A5335-Debut)*86400,0)/3600),"")</f>
        <v/>
      </c>
      <c r="J5335" s="0" t="str">
        <f aca="false">IF(OR(A5335="",B5335=""),"",ROUND((B5335-A5335)*86400,0))</f>
        <v/>
      </c>
      <c r="K5335" s="37" t="str">
        <f aca="false">IF(G5335=1,IF(COUNTIFS($C:$C,C5335,$G:$G,1,$A:$A,"&gt;="&amp;(A5335-FenetreInterm/86400),$A:$A,"&lt;="&amp;A5335)&gt;=NbInterm,1,0),"")</f>
        <v/>
      </c>
      <c r="L5335" s="37" t="str">
        <f aca="false">IF(G5335=1,IF(B5335="",0,IF(J5335&lt;SeuilFugitive,1,0)),"")</f>
        <v/>
      </c>
      <c r="M5335" s="37" t="str">
        <f aca="false">IF(G5335=1,IF(B5335="",IF((Fin-A5335)*24&gt;SeuilFigee,1,0),IF(J5335&gt;SeuilFigee*3600,1,0)),"")</f>
        <v/>
      </c>
      <c r="N5335" s="0" t="str">
        <f aca="false">IF(G5335=1,IF(COUNTIF(H$2:H5335,H5335)=1,COUNTIF($H:$H,H5335),""),"")</f>
        <v/>
      </c>
      <c r="O5335" s="0" t="str">
        <f aca="false">IF(G5335=1,IF(COUNTIF(I$2:I5335,I5335)=1,COUNTIF($I:$I,I5335),""),"")</f>
        <v/>
      </c>
      <c r="P5335" s="38" t="str">
        <f aca="false">IF(G5335=1,IF(COUNTIFS(C$2:C5335,C5335,G$2:G5335,1)=1,COUNTIFS($C:$C,C5335,$G:$G,1)+ROW()/10000000,""),"")</f>
        <v/>
      </c>
      <c r="Q5335" s="0" t="str">
        <f aca="false">IF(K5335=1,IF(COUNTIFS(C$2:C5335,C5335,K$2:K5335,1)=1,1,0),"")</f>
        <v/>
      </c>
      <c r="R5335" s="0" t="str">
        <f aca="false">IF(M5335=1,IF(COUNTIFS(C$2:C5335,C5335,M$2:M5335,1)=1,1,0),"")</f>
        <v/>
      </c>
      <c r="S5335" s="0" t="str">
        <f aca="false">IF(L5335=1,IF(COUNTIFS(C$2:C5335,C5335,L$2:L5335,1)=1,1,0),"")</f>
        <v/>
      </c>
      <c r="T5335" s="38" t="str">
        <f aca="false">IF(N5335="","",N5335+ROW()/10000000)</f>
        <v/>
      </c>
      <c r="U5335" s="0" t="str">
        <f aca="false">IF(G5335=1,IF(B5335="",1,0),"")</f>
        <v/>
      </c>
    </row>
    <row r="5336" customFormat="false" ht="15" hidden="false" customHeight="false" outlineLevel="0" collapsed="false">
      <c r="A5336" s="35"/>
      <c r="B5336" s="35"/>
      <c r="G5336" s="0" t="str">
        <f aca="false">IF(A5336="","",IF(AND(A5336&gt;=Debut,A5336&lt;Fin),1,0))</f>
        <v/>
      </c>
      <c r="H5336" s="0" t="str">
        <f aca="false">IF(G5336=1,INT(ROUND((A5336-Debut)*86400,0)/600),"")</f>
        <v/>
      </c>
      <c r="I5336" s="0" t="str">
        <f aca="false">IF(G5336=1,INT(ROUND((A5336-Debut)*86400,0)/3600),"")</f>
        <v/>
      </c>
      <c r="J5336" s="0" t="str">
        <f aca="false">IF(OR(A5336="",B5336=""),"",ROUND((B5336-A5336)*86400,0))</f>
        <v/>
      </c>
      <c r="K5336" s="37" t="str">
        <f aca="false">IF(G5336=1,IF(COUNTIFS($C:$C,C5336,$G:$G,1,$A:$A,"&gt;="&amp;(A5336-FenetreInterm/86400),$A:$A,"&lt;="&amp;A5336)&gt;=NbInterm,1,0),"")</f>
        <v/>
      </c>
      <c r="L5336" s="37" t="str">
        <f aca="false">IF(G5336=1,IF(B5336="",0,IF(J5336&lt;SeuilFugitive,1,0)),"")</f>
        <v/>
      </c>
      <c r="M5336" s="37" t="str">
        <f aca="false">IF(G5336=1,IF(B5336="",IF((Fin-A5336)*24&gt;SeuilFigee,1,0),IF(J5336&gt;SeuilFigee*3600,1,0)),"")</f>
        <v/>
      </c>
      <c r="N5336" s="0" t="str">
        <f aca="false">IF(G5336=1,IF(COUNTIF(H$2:H5336,H5336)=1,COUNTIF($H:$H,H5336),""),"")</f>
        <v/>
      </c>
      <c r="O5336" s="0" t="str">
        <f aca="false">IF(G5336=1,IF(COUNTIF(I$2:I5336,I5336)=1,COUNTIF($I:$I,I5336),""),"")</f>
        <v/>
      </c>
      <c r="P5336" s="38" t="str">
        <f aca="false">IF(G5336=1,IF(COUNTIFS(C$2:C5336,C5336,G$2:G5336,1)=1,COUNTIFS($C:$C,C5336,$G:$G,1)+ROW()/10000000,""),"")</f>
        <v/>
      </c>
      <c r="Q5336" s="0" t="str">
        <f aca="false">IF(K5336=1,IF(COUNTIFS(C$2:C5336,C5336,K$2:K5336,1)=1,1,0),"")</f>
        <v/>
      </c>
      <c r="R5336" s="0" t="str">
        <f aca="false">IF(M5336=1,IF(COUNTIFS(C$2:C5336,C5336,M$2:M5336,1)=1,1,0),"")</f>
        <v/>
      </c>
      <c r="S5336" s="0" t="str">
        <f aca="false">IF(L5336=1,IF(COUNTIFS(C$2:C5336,C5336,L$2:L5336,1)=1,1,0),"")</f>
        <v/>
      </c>
      <c r="T5336" s="38" t="str">
        <f aca="false">IF(N5336="","",N5336+ROW()/10000000)</f>
        <v/>
      </c>
      <c r="U5336" s="0" t="str">
        <f aca="false">IF(G5336=1,IF(B5336="",1,0),"")</f>
        <v/>
      </c>
    </row>
    <row r="5337" customFormat="false" ht="15" hidden="false" customHeight="false" outlineLevel="0" collapsed="false">
      <c r="A5337" s="35"/>
      <c r="B5337" s="35"/>
      <c r="G5337" s="0" t="str">
        <f aca="false">IF(A5337="","",IF(AND(A5337&gt;=Debut,A5337&lt;Fin),1,0))</f>
        <v/>
      </c>
      <c r="H5337" s="0" t="str">
        <f aca="false">IF(G5337=1,INT(ROUND((A5337-Debut)*86400,0)/600),"")</f>
        <v/>
      </c>
      <c r="I5337" s="0" t="str">
        <f aca="false">IF(G5337=1,INT(ROUND((A5337-Debut)*86400,0)/3600),"")</f>
        <v/>
      </c>
      <c r="J5337" s="0" t="str">
        <f aca="false">IF(OR(A5337="",B5337=""),"",ROUND((B5337-A5337)*86400,0))</f>
        <v/>
      </c>
      <c r="K5337" s="37" t="str">
        <f aca="false">IF(G5337=1,IF(COUNTIFS($C:$C,C5337,$G:$G,1,$A:$A,"&gt;="&amp;(A5337-FenetreInterm/86400),$A:$A,"&lt;="&amp;A5337)&gt;=NbInterm,1,0),"")</f>
        <v/>
      </c>
      <c r="L5337" s="37" t="str">
        <f aca="false">IF(G5337=1,IF(B5337="",0,IF(J5337&lt;SeuilFugitive,1,0)),"")</f>
        <v/>
      </c>
      <c r="M5337" s="37" t="str">
        <f aca="false">IF(G5337=1,IF(B5337="",IF((Fin-A5337)*24&gt;SeuilFigee,1,0),IF(J5337&gt;SeuilFigee*3600,1,0)),"")</f>
        <v/>
      </c>
      <c r="N5337" s="0" t="str">
        <f aca="false">IF(G5337=1,IF(COUNTIF(H$2:H5337,H5337)=1,COUNTIF($H:$H,H5337),""),"")</f>
        <v/>
      </c>
      <c r="O5337" s="0" t="str">
        <f aca="false">IF(G5337=1,IF(COUNTIF(I$2:I5337,I5337)=1,COUNTIF($I:$I,I5337),""),"")</f>
        <v/>
      </c>
      <c r="P5337" s="38" t="str">
        <f aca="false">IF(G5337=1,IF(COUNTIFS(C$2:C5337,C5337,G$2:G5337,1)=1,COUNTIFS($C:$C,C5337,$G:$G,1)+ROW()/10000000,""),"")</f>
        <v/>
      </c>
      <c r="Q5337" s="0" t="str">
        <f aca="false">IF(K5337=1,IF(COUNTIFS(C$2:C5337,C5337,K$2:K5337,1)=1,1,0),"")</f>
        <v/>
      </c>
      <c r="R5337" s="0" t="str">
        <f aca="false">IF(M5337=1,IF(COUNTIFS(C$2:C5337,C5337,M$2:M5337,1)=1,1,0),"")</f>
        <v/>
      </c>
      <c r="S5337" s="0" t="str">
        <f aca="false">IF(L5337=1,IF(COUNTIFS(C$2:C5337,C5337,L$2:L5337,1)=1,1,0),"")</f>
        <v/>
      </c>
      <c r="T5337" s="38" t="str">
        <f aca="false">IF(N5337="","",N5337+ROW()/10000000)</f>
        <v/>
      </c>
      <c r="U5337" s="0" t="str">
        <f aca="false">IF(G5337=1,IF(B5337="",1,0),"")</f>
        <v/>
      </c>
    </row>
    <row r="5338" customFormat="false" ht="15" hidden="false" customHeight="false" outlineLevel="0" collapsed="false">
      <c r="A5338" s="35"/>
      <c r="B5338" s="35"/>
      <c r="G5338" s="0" t="str">
        <f aca="false">IF(A5338="","",IF(AND(A5338&gt;=Debut,A5338&lt;Fin),1,0))</f>
        <v/>
      </c>
      <c r="H5338" s="0" t="str">
        <f aca="false">IF(G5338=1,INT(ROUND((A5338-Debut)*86400,0)/600),"")</f>
        <v/>
      </c>
      <c r="I5338" s="0" t="str">
        <f aca="false">IF(G5338=1,INT(ROUND((A5338-Debut)*86400,0)/3600),"")</f>
        <v/>
      </c>
      <c r="J5338" s="0" t="str">
        <f aca="false">IF(OR(A5338="",B5338=""),"",ROUND((B5338-A5338)*86400,0))</f>
        <v/>
      </c>
      <c r="K5338" s="37" t="str">
        <f aca="false">IF(G5338=1,IF(COUNTIFS($C:$C,C5338,$G:$G,1,$A:$A,"&gt;="&amp;(A5338-FenetreInterm/86400),$A:$A,"&lt;="&amp;A5338)&gt;=NbInterm,1,0),"")</f>
        <v/>
      </c>
      <c r="L5338" s="37" t="str">
        <f aca="false">IF(G5338=1,IF(B5338="",0,IF(J5338&lt;SeuilFugitive,1,0)),"")</f>
        <v/>
      </c>
      <c r="M5338" s="37" t="str">
        <f aca="false">IF(G5338=1,IF(B5338="",IF((Fin-A5338)*24&gt;SeuilFigee,1,0),IF(J5338&gt;SeuilFigee*3600,1,0)),"")</f>
        <v/>
      </c>
      <c r="N5338" s="0" t="str">
        <f aca="false">IF(G5338=1,IF(COUNTIF(H$2:H5338,H5338)=1,COUNTIF($H:$H,H5338),""),"")</f>
        <v/>
      </c>
      <c r="O5338" s="0" t="str">
        <f aca="false">IF(G5338=1,IF(COUNTIF(I$2:I5338,I5338)=1,COUNTIF($I:$I,I5338),""),"")</f>
        <v/>
      </c>
      <c r="P5338" s="38" t="str">
        <f aca="false">IF(G5338=1,IF(COUNTIFS(C$2:C5338,C5338,G$2:G5338,1)=1,COUNTIFS($C:$C,C5338,$G:$G,1)+ROW()/10000000,""),"")</f>
        <v/>
      </c>
      <c r="Q5338" s="0" t="str">
        <f aca="false">IF(K5338=1,IF(COUNTIFS(C$2:C5338,C5338,K$2:K5338,1)=1,1,0),"")</f>
        <v/>
      </c>
      <c r="R5338" s="0" t="str">
        <f aca="false">IF(M5338=1,IF(COUNTIFS(C$2:C5338,C5338,M$2:M5338,1)=1,1,0),"")</f>
        <v/>
      </c>
      <c r="S5338" s="0" t="str">
        <f aca="false">IF(L5338=1,IF(COUNTIFS(C$2:C5338,C5338,L$2:L5338,1)=1,1,0),"")</f>
        <v/>
      </c>
      <c r="T5338" s="38" t="str">
        <f aca="false">IF(N5338="","",N5338+ROW()/10000000)</f>
        <v/>
      </c>
      <c r="U5338" s="0" t="str">
        <f aca="false">IF(G5338=1,IF(B5338="",1,0),"")</f>
        <v/>
      </c>
    </row>
    <row r="5339" customFormat="false" ht="15" hidden="false" customHeight="false" outlineLevel="0" collapsed="false">
      <c r="A5339" s="35"/>
      <c r="B5339" s="35"/>
      <c r="G5339" s="0" t="str">
        <f aca="false">IF(A5339="","",IF(AND(A5339&gt;=Debut,A5339&lt;Fin),1,0))</f>
        <v/>
      </c>
      <c r="H5339" s="0" t="str">
        <f aca="false">IF(G5339=1,INT(ROUND((A5339-Debut)*86400,0)/600),"")</f>
        <v/>
      </c>
      <c r="I5339" s="0" t="str">
        <f aca="false">IF(G5339=1,INT(ROUND((A5339-Debut)*86400,0)/3600),"")</f>
        <v/>
      </c>
      <c r="J5339" s="0" t="str">
        <f aca="false">IF(OR(A5339="",B5339=""),"",ROUND((B5339-A5339)*86400,0))</f>
        <v/>
      </c>
      <c r="K5339" s="37" t="str">
        <f aca="false">IF(G5339=1,IF(COUNTIFS($C:$C,C5339,$G:$G,1,$A:$A,"&gt;="&amp;(A5339-FenetreInterm/86400),$A:$A,"&lt;="&amp;A5339)&gt;=NbInterm,1,0),"")</f>
        <v/>
      </c>
      <c r="L5339" s="37" t="str">
        <f aca="false">IF(G5339=1,IF(B5339="",0,IF(J5339&lt;SeuilFugitive,1,0)),"")</f>
        <v/>
      </c>
      <c r="M5339" s="37" t="str">
        <f aca="false">IF(G5339=1,IF(B5339="",IF((Fin-A5339)*24&gt;SeuilFigee,1,0),IF(J5339&gt;SeuilFigee*3600,1,0)),"")</f>
        <v/>
      </c>
      <c r="N5339" s="0" t="str">
        <f aca="false">IF(G5339=1,IF(COUNTIF(H$2:H5339,H5339)=1,COUNTIF($H:$H,H5339),""),"")</f>
        <v/>
      </c>
      <c r="O5339" s="0" t="str">
        <f aca="false">IF(G5339=1,IF(COUNTIF(I$2:I5339,I5339)=1,COUNTIF($I:$I,I5339),""),"")</f>
        <v/>
      </c>
      <c r="P5339" s="38" t="str">
        <f aca="false">IF(G5339=1,IF(COUNTIFS(C$2:C5339,C5339,G$2:G5339,1)=1,COUNTIFS($C:$C,C5339,$G:$G,1)+ROW()/10000000,""),"")</f>
        <v/>
      </c>
      <c r="Q5339" s="0" t="str">
        <f aca="false">IF(K5339=1,IF(COUNTIFS(C$2:C5339,C5339,K$2:K5339,1)=1,1,0),"")</f>
        <v/>
      </c>
      <c r="R5339" s="0" t="str">
        <f aca="false">IF(M5339=1,IF(COUNTIFS(C$2:C5339,C5339,M$2:M5339,1)=1,1,0),"")</f>
        <v/>
      </c>
      <c r="S5339" s="0" t="str">
        <f aca="false">IF(L5339=1,IF(COUNTIFS(C$2:C5339,C5339,L$2:L5339,1)=1,1,0),"")</f>
        <v/>
      </c>
      <c r="T5339" s="38" t="str">
        <f aca="false">IF(N5339="","",N5339+ROW()/10000000)</f>
        <v/>
      </c>
      <c r="U5339" s="0" t="str">
        <f aca="false">IF(G5339=1,IF(B5339="",1,0),"")</f>
        <v/>
      </c>
    </row>
    <row r="5340" customFormat="false" ht="15" hidden="false" customHeight="false" outlineLevel="0" collapsed="false">
      <c r="A5340" s="35"/>
      <c r="B5340" s="35"/>
      <c r="G5340" s="0" t="str">
        <f aca="false">IF(A5340="","",IF(AND(A5340&gt;=Debut,A5340&lt;Fin),1,0))</f>
        <v/>
      </c>
      <c r="H5340" s="0" t="str">
        <f aca="false">IF(G5340=1,INT(ROUND((A5340-Debut)*86400,0)/600),"")</f>
        <v/>
      </c>
      <c r="I5340" s="0" t="str">
        <f aca="false">IF(G5340=1,INT(ROUND((A5340-Debut)*86400,0)/3600),"")</f>
        <v/>
      </c>
      <c r="J5340" s="0" t="str">
        <f aca="false">IF(OR(A5340="",B5340=""),"",ROUND((B5340-A5340)*86400,0))</f>
        <v/>
      </c>
      <c r="K5340" s="37" t="str">
        <f aca="false">IF(G5340=1,IF(COUNTIFS($C:$C,C5340,$G:$G,1,$A:$A,"&gt;="&amp;(A5340-FenetreInterm/86400),$A:$A,"&lt;="&amp;A5340)&gt;=NbInterm,1,0),"")</f>
        <v/>
      </c>
      <c r="L5340" s="37" t="str">
        <f aca="false">IF(G5340=1,IF(B5340="",0,IF(J5340&lt;SeuilFugitive,1,0)),"")</f>
        <v/>
      </c>
      <c r="M5340" s="37" t="str">
        <f aca="false">IF(G5340=1,IF(B5340="",IF((Fin-A5340)*24&gt;SeuilFigee,1,0),IF(J5340&gt;SeuilFigee*3600,1,0)),"")</f>
        <v/>
      </c>
      <c r="N5340" s="0" t="str">
        <f aca="false">IF(G5340=1,IF(COUNTIF(H$2:H5340,H5340)=1,COUNTIF($H:$H,H5340),""),"")</f>
        <v/>
      </c>
      <c r="O5340" s="0" t="str">
        <f aca="false">IF(G5340=1,IF(COUNTIF(I$2:I5340,I5340)=1,COUNTIF($I:$I,I5340),""),"")</f>
        <v/>
      </c>
      <c r="P5340" s="38" t="str">
        <f aca="false">IF(G5340=1,IF(COUNTIFS(C$2:C5340,C5340,G$2:G5340,1)=1,COUNTIFS($C:$C,C5340,$G:$G,1)+ROW()/10000000,""),"")</f>
        <v/>
      </c>
      <c r="Q5340" s="0" t="str">
        <f aca="false">IF(K5340=1,IF(COUNTIFS(C$2:C5340,C5340,K$2:K5340,1)=1,1,0),"")</f>
        <v/>
      </c>
      <c r="R5340" s="0" t="str">
        <f aca="false">IF(M5340=1,IF(COUNTIFS(C$2:C5340,C5340,M$2:M5340,1)=1,1,0),"")</f>
        <v/>
      </c>
      <c r="S5340" s="0" t="str">
        <f aca="false">IF(L5340=1,IF(COUNTIFS(C$2:C5340,C5340,L$2:L5340,1)=1,1,0),"")</f>
        <v/>
      </c>
      <c r="T5340" s="38" t="str">
        <f aca="false">IF(N5340="","",N5340+ROW()/10000000)</f>
        <v/>
      </c>
      <c r="U5340" s="0" t="str">
        <f aca="false">IF(G5340=1,IF(B5340="",1,0),"")</f>
        <v/>
      </c>
    </row>
    <row r="5341" customFormat="false" ht="15" hidden="false" customHeight="false" outlineLevel="0" collapsed="false">
      <c r="A5341" s="35"/>
      <c r="B5341" s="35"/>
      <c r="G5341" s="0" t="str">
        <f aca="false">IF(A5341="","",IF(AND(A5341&gt;=Debut,A5341&lt;Fin),1,0))</f>
        <v/>
      </c>
      <c r="H5341" s="0" t="str">
        <f aca="false">IF(G5341=1,INT(ROUND((A5341-Debut)*86400,0)/600),"")</f>
        <v/>
      </c>
      <c r="I5341" s="0" t="str">
        <f aca="false">IF(G5341=1,INT(ROUND((A5341-Debut)*86400,0)/3600),"")</f>
        <v/>
      </c>
      <c r="J5341" s="0" t="str">
        <f aca="false">IF(OR(A5341="",B5341=""),"",ROUND((B5341-A5341)*86400,0))</f>
        <v/>
      </c>
      <c r="K5341" s="37" t="str">
        <f aca="false">IF(G5341=1,IF(COUNTIFS($C:$C,C5341,$G:$G,1,$A:$A,"&gt;="&amp;(A5341-FenetreInterm/86400),$A:$A,"&lt;="&amp;A5341)&gt;=NbInterm,1,0),"")</f>
        <v/>
      </c>
      <c r="L5341" s="37" t="str">
        <f aca="false">IF(G5341=1,IF(B5341="",0,IF(J5341&lt;SeuilFugitive,1,0)),"")</f>
        <v/>
      </c>
      <c r="M5341" s="37" t="str">
        <f aca="false">IF(G5341=1,IF(B5341="",IF((Fin-A5341)*24&gt;SeuilFigee,1,0),IF(J5341&gt;SeuilFigee*3600,1,0)),"")</f>
        <v/>
      </c>
      <c r="N5341" s="0" t="str">
        <f aca="false">IF(G5341=1,IF(COUNTIF(H$2:H5341,H5341)=1,COUNTIF($H:$H,H5341),""),"")</f>
        <v/>
      </c>
      <c r="O5341" s="0" t="str">
        <f aca="false">IF(G5341=1,IF(COUNTIF(I$2:I5341,I5341)=1,COUNTIF($I:$I,I5341),""),"")</f>
        <v/>
      </c>
      <c r="P5341" s="38" t="str">
        <f aca="false">IF(G5341=1,IF(COUNTIFS(C$2:C5341,C5341,G$2:G5341,1)=1,COUNTIFS($C:$C,C5341,$G:$G,1)+ROW()/10000000,""),"")</f>
        <v/>
      </c>
      <c r="Q5341" s="0" t="str">
        <f aca="false">IF(K5341=1,IF(COUNTIFS(C$2:C5341,C5341,K$2:K5341,1)=1,1,0),"")</f>
        <v/>
      </c>
      <c r="R5341" s="0" t="str">
        <f aca="false">IF(M5341=1,IF(COUNTIFS(C$2:C5341,C5341,M$2:M5341,1)=1,1,0),"")</f>
        <v/>
      </c>
      <c r="S5341" s="0" t="str">
        <f aca="false">IF(L5341=1,IF(COUNTIFS(C$2:C5341,C5341,L$2:L5341,1)=1,1,0),"")</f>
        <v/>
      </c>
      <c r="T5341" s="38" t="str">
        <f aca="false">IF(N5341="","",N5341+ROW()/10000000)</f>
        <v/>
      </c>
      <c r="U5341" s="0" t="str">
        <f aca="false">IF(G5341=1,IF(B5341="",1,0),"")</f>
        <v/>
      </c>
    </row>
    <row r="5342" customFormat="false" ht="15" hidden="false" customHeight="false" outlineLevel="0" collapsed="false">
      <c r="A5342" s="35"/>
      <c r="B5342" s="35"/>
      <c r="G5342" s="0" t="str">
        <f aca="false">IF(A5342="","",IF(AND(A5342&gt;=Debut,A5342&lt;Fin),1,0))</f>
        <v/>
      </c>
      <c r="H5342" s="0" t="str">
        <f aca="false">IF(G5342=1,INT(ROUND((A5342-Debut)*86400,0)/600),"")</f>
        <v/>
      </c>
      <c r="I5342" s="0" t="str">
        <f aca="false">IF(G5342=1,INT(ROUND((A5342-Debut)*86400,0)/3600),"")</f>
        <v/>
      </c>
      <c r="J5342" s="0" t="str">
        <f aca="false">IF(OR(A5342="",B5342=""),"",ROUND((B5342-A5342)*86400,0))</f>
        <v/>
      </c>
      <c r="K5342" s="37" t="str">
        <f aca="false">IF(G5342=1,IF(COUNTIFS($C:$C,C5342,$G:$G,1,$A:$A,"&gt;="&amp;(A5342-FenetreInterm/86400),$A:$A,"&lt;="&amp;A5342)&gt;=NbInterm,1,0),"")</f>
        <v/>
      </c>
      <c r="L5342" s="37" t="str">
        <f aca="false">IF(G5342=1,IF(B5342="",0,IF(J5342&lt;SeuilFugitive,1,0)),"")</f>
        <v/>
      </c>
      <c r="M5342" s="37" t="str">
        <f aca="false">IF(G5342=1,IF(B5342="",IF((Fin-A5342)*24&gt;SeuilFigee,1,0),IF(J5342&gt;SeuilFigee*3600,1,0)),"")</f>
        <v/>
      </c>
      <c r="N5342" s="0" t="str">
        <f aca="false">IF(G5342=1,IF(COUNTIF(H$2:H5342,H5342)=1,COUNTIF($H:$H,H5342),""),"")</f>
        <v/>
      </c>
      <c r="O5342" s="0" t="str">
        <f aca="false">IF(G5342=1,IF(COUNTIF(I$2:I5342,I5342)=1,COUNTIF($I:$I,I5342),""),"")</f>
        <v/>
      </c>
      <c r="P5342" s="38" t="str">
        <f aca="false">IF(G5342=1,IF(COUNTIFS(C$2:C5342,C5342,G$2:G5342,1)=1,COUNTIFS($C:$C,C5342,$G:$G,1)+ROW()/10000000,""),"")</f>
        <v/>
      </c>
      <c r="Q5342" s="0" t="str">
        <f aca="false">IF(K5342=1,IF(COUNTIFS(C$2:C5342,C5342,K$2:K5342,1)=1,1,0),"")</f>
        <v/>
      </c>
      <c r="R5342" s="0" t="str">
        <f aca="false">IF(M5342=1,IF(COUNTIFS(C$2:C5342,C5342,M$2:M5342,1)=1,1,0),"")</f>
        <v/>
      </c>
      <c r="S5342" s="0" t="str">
        <f aca="false">IF(L5342=1,IF(COUNTIFS(C$2:C5342,C5342,L$2:L5342,1)=1,1,0),"")</f>
        <v/>
      </c>
      <c r="T5342" s="38" t="str">
        <f aca="false">IF(N5342="","",N5342+ROW()/10000000)</f>
        <v/>
      </c>
      <c r="U5342" s="0" t="str">
        <f aca="false">IF(G5342=1,IF(B5342="",1,0),"")</f>
        <v/>
      </c>
    </row>
    <row r="5343" customFormat="false" ht="15" hidden="false" customHeight="false" outlineLevel="0" collapsed="false">
      <c r="A5343" s="35"/>
      <c r="B5343" s="35"/>
      <c r="G5343" s="0" t="str">
        <f aca="false">IF(A5343="","",IF(AND(A5343&gt;=Debut,A5343&lt;Fin),1,0))</f>
        <v/>
      </c>
      <c r="H5343" s="0" t="str">
        <f aca="false">IF(G5343=1,INT(ROUND((A5343-Debut)*86400,0)/600),"")</f>
        <v/>
      </c>
      <c r="I5343" s="0" t="str">
        <f aca="false">IF(G5343=1,INT(ROUND((A5343-Debut)*86400,0)/3600),"")</f>
        <v/>
      </c>
      <c r="J5343" s="0" t="str">
        <f aca="false">IF(OR(A5343="",B5343=""),"",ROUND((B5343-A5343)*86400,0))</f>
        <v/>
      </c>
      <c r="K5343" s="37" t="str">
        <f aca="false">IF(G5343=1,IF(COUNTIFS($C:$C,C5343,$G:$G,1,$A:$A,"&gt;="&amp;(A5343-FenetreInterm/86400),$A:$A,"&lt;="&amp;A5343)&gt;=NbInterm,1,0),"")</f>
        <v/>
      </c>
      <c r="L5343" s="37" t="str">
        <f aca="false">IF(G5343=1,IF(B5343="",0,IF(J5343&lt;SeuilFugitive,1,0)),"")</f>
        <v/>
      </c>
      <c r="M5343" s="37" t="str">
        <f aca="false">IF(G5343=1,IF(B5343="",IF((Fin-A5343)*24&gt;SeuilFigee,1,0),IF(J5343&gt;SeuilFigee*3600,1,0)),"")</f>
        <v/>
      </c>
      <c r="N5343" s="0" t="str">
        <f aca="false">IF(G5343=1,IF(COUNTIF(H$2:H5343,H5343)=1,COUNTIF($H:$H,H5343),""),"")</f>
        <v/>
      </c>
      <c r="O5343" s="0" t="str">
        <f aca="false">IF(G5343=1,IF(COUNTIF(I$2:I5343,I5343)=1,COUNTIF($I:$I,I5343),""),"")</f>
        <v/>
      </c>
      <c r="P5343" s="38" t="str">
        <f aca="false">IF(G5343=1,IF(COUNTIFS(C$2:C5343,C5343,G$2:G5343,1)=1,COUNTIFS($C:$C,C5343,$G:$G,1)+ROW()/10000000,""),"")</f>
        <v/>
      </c>
      <c r="Q5343" s="0" t="str">
        <f aca="false">IF(K5343=1,IF(COUNTIFS(C$2:C5343,C5343,K$2:K5343,1)=1,1,0),"")</f>
        <v/>
      </c>
      <c r="R5343" s="0" t="str">
        <f aca="false">IF(M5343=1,IF(COUNTIFS(C$2:C5343,C5343,M$2:M5343,1)=1,1,0),"")</f>
        <v/>
      </c>
      <c r="S5343" s="0" t="str">
        <f aca="false">IF(L5343=1,IF(COUNTIFS(C$2:C5343,C5343,L$2:L5343,1)=1,1,0),"")</f>
        <v/>
      </c>
      <c r="T5343" s="38" t="str">
        <f aca="false">IF(N5343="","",N5343+ROW()/10000000)</f>
        <v/>
      </c>
      <c r="U5343" s="0" t="str">
        <f aca="false">IF(G5343=1,IF(B5343="",1,0),"")</f>
        <v/>
      </c>
    </row>
    <row r="5344" customFormat="false" ht="15" hidden="false" customHeight="false" outlineLevel="0" collapsed="false">
      <c r="A5344" s="35"/>
      <c r="B5344" s="35"/>
      <c r="G5344" s="0" t="str">
        <f aca="false">IF(A5344="","",IF(AND(A5344&gt;=Debut,A5344&lt;Fin),1,0))</f>
        <v/>
      </c>
      <c r="H5344" s="0" t="str">
        <f aca="false">IF(G5344=1,INT(ROUND((A5344-Debut)*86400,0)/600),"")</f>
        <v/>
      </c>
      <c r="I5344" s="0" t="str">
        <f aca="false">IF(G5344=1,INT(ROUND((A5344-Debut)*86400,0)/3600),"")</f>
        <v/>
      </c>
      <c r="J5344" s="0" t="str">
        <f aca="false">IF(OR(A5344="",B5344=""),"",ROUND((B5344-A5344)*86400,0))</f>
        <v/>
      </c>
      <c r="K5344" s="37" t="str">
        <f aca="false">IF(G5344=1,IF(COUNTIFS($C:$C,C5344,$G:$G,1,$A:$A,"&gt;="&amp;(A5344-FenetreInterm/86400),$A:$A,"&lt;="&amp;A5344)&gt;=NbInterm,1,0),"")</f>
        <v/>
      </c>
      <c r="L5344" s="37" t="str">
        <f aca="false">IF(G5344=1,IF(B5344="",0,IF(J5344&lt;SeuilFugitive,1,0)),"")</f>
        <v/>
      </c>
      <c r="M5344" s="37" t="str">
        <f aca="false">IF(G5344=1,IF(B5344="",IF((Fin-A5344)*24&gt;SeuilFigee,1,0),IF(J5344&gt;SeuilFigee*3600,1,0)),"")</f>
        <v/>
      </c>
      <c r="N5344" s="0" t="str">
        <f aca="false">IF(G5344=1,IF(COUNTIF(H$2:H5344,H5344)=1,COUNTIF($H:$H,H5344),""),"")</f>
        <v/>
      </c>
      <c r="O5344" s="0" t="str">
        <f aca="false">IF(G5344=1,IF(COUNTIF(I$2:I5344,I5344)=1,COUNTIF($I:$I,I5344),""),"")</f>
        <v/>
      </c>
      <c r="P5344" s="38" t="str">
        <f aca="false">IF(G5344=1,IF(COUNTIFS(C$2:C5344,C5344,G$2:G5344,1)=1,COUNTIFS($C:$C,C5344,$G:$G,1)+ROW()/10000000,""),"")</f>
        <v/>
      </c>
      <c r="Q5344" s="0" t="str">
        <f aca="false">IF(K5344=1,IF(COUNTIFS(C$2:C5344,C5344,K$2:K5344,1)=1,1,0),"")</f>
        <v/>
      </c>
      <c r="R5344" s="0" t="str">
        <f aca="false">IF(M5344=1,IF(COUNTIFS(C$2:C5344,C5344,M$2:M5344,1)=1,1,0),"")</f>
        <v/>
      </c>
      <c r="S5344" s="0" t="str">
        <f aca="false">IF(L5344=1,IF(COUNTIFS(C$2:C5344,C5344,L$2:L5344,1)=1,1,0),"")</f>
        <v/>
      </c>
      <c r="T5344" s="38" t="str">
        <f aca="false">IF(N5344="","",N5344+ROW()/10000000)</f>
        <v/>
      </c>
      <c r="U5344" s="0" t="str">
        <f aca="false">IF(G5344=1,IF(B5344="",1,0),"")</f>
        <v/>
      </c>
    </row>
    <row r="5345" customFormat="false" ht="15" hidden="false" customHeight="false" outlineLevel="0" collapsed="false">
      <c r="A5345" s="35"/>
      <c r="B5345" s="35"/>
      <c r="G5345" s="0" t="str">
        <f aca="false">IF(A5345="","",IF(AND(A5345&gt;=Debut,A5345&lt;Fin),1,0))</f>
        <v/>
      </c>
      <c r="H5345" s="0" t="str">
        <f aca="false">IF(G5345=1,INT(ROUND((A5345-Debut)*86400,0)/600),"")</f>
        <v/>
      </c>
      <c r="I5345" s="0" t="str">
        <f aca="false">IF(G5345=1,INT(ROUND((A5345-Debut)*86400,0)/3600),"")</f>
        <v/>
      </c>
      <c r="J5345" s="0" t="str">
        <f aca="false">IF(OR(A5345="",B5345=""),"",ROUND((B5345-A5345)*86400,0))</f>
        <v/>
      </c>
      <c r="K5345" s="37" t="str">
        <f aca="false">IF(G5345=1,IF(COUNTIFS($C:$C,C5345,$G:$G,1,$A:$A,"&gt;="&amp;(A5345-FenetreInterm/86400),$A:$A,"&lt;="&amp;A5345)&gt;=NbInterm,1,0),"")</f>
        <v/>
      </c>
      <c r="L5345" s="37" t="str">
        <f aca="false">IF(G5345=1,IF(B5345="",0,IF(J5345&lt;SeuilFugitive,1,0)),"")</f>
        <v/>
      </c>
      <c r="M5345" s="37" t="str">
        <f aca="false">IF(G5345=1,IF(B5345="",IF((Fin-A5345)*24&gt;SeuilFigee,1,0),IF(J5345&gt;SeuilFigee*3600,1,0)),"")</f>
        <v/>
      </c>
      <c r="N5345" s="0" t="str">
        <f aca="false">IF(G5345=1,IF(COUNTIF(H$2:H5345,H5345)=1,COUNTIF($H:$H,H5345),""),"")</f>
        <v/>
      </c>
      <c r="O5345" s="0" t="str">
        <f aca="false">IF(G5345=1,IF(COUNTIF(I$2:I5345,I5345)=1,COUNTIF($I:$I,I5345),""),"")</f>
        <v/>
      </c>
      <c r="P5345" s="38" t="str">
        <f aca="false">IF(G5345=1,IF(COUNTIFS(C$2:C5345,C5345,G$2:G5345,1)=1,COUNTIFS($C:$C,C5345,$G:$G,1)+ROW()/10000000,""),"")</f>
        <v/>
      </c>
      <c r="Q5345" s="0" t="str">
        <f aca="false">IF(K5345=1,IF(COUNTIFS(C$2:C5345,C5345,K$2:K5345,1)=1,1,0),"")</f>
        <v/>
      </c>
      <c r="R5345" s="0" t="str">
        <f aca="false">IF(M5345=1,IF(COUNTIFS(C$2:C5345,C5345,M$2:M5345,1)=1,1,0),"")</f>
        <v/>
      </c>
      <c r="S5345" s="0" t="str">
        <f aca="false">IF(L5345=1,IF(COUNTIFS(C$2:C5345,C5345,L$2:L5345,1)=1,1,0),"")</f>
        <v/>
      </c>
      <c r="T5345" s="38" t="str">
        <f aca="false">IF(N5345="","",N5345+ROW()/10000000)</f>
        <v/>
      </c>
      <c r="U5345" s="0" t="str">
        <f aca="false">IF(G5345=1,IF(B5345="",1,0),"")</f>
        <v/>
      </c>
    </row>
    <row r="5346" customFormat="false" ht="15" hidden="false" customHeight="false" outlineLevel="0" collapsed="false">
      <c r="A5346" s="35"/>
      <c r="B5346" s="35"/>
      <c r="G5346" s="0" t="str">
        <f aca="false">IF(A5346="","",IF(AND(A5346&gt;=Debut,A5346&lt;Fin),1,0))</f>
        <v/>
      </c>
      <c r="H5346" s="0" t="str">
        <f aca="false">IF(G5346=1,INT(ROUND((A5346-Debut)*86400,0)/600),"")</f>
        <v/>
      </c>
      <c r="I5346" s="0" t="str">
        <f aca="false">IF(G5346=1,INT(ROUND((A5346-Debut)*86400,0)/3600),"")</f>
        <v/>
      </c>
      <c r="J5346" s="0" t="str">
        <f aca="false">IF(OR(A5346="",B5346=""),"",ROUND((B5346-A5346)*86400,0))</f>
        <v/>
      </c>
      <c r="K5346" s="37" t="str">
        <f aca="false">IF(G5346=1,IF(COUNTIFS($C:$C,C5346,$G:$G,1,$A:$A,"&gt;="&amp;(A5346-FenetreInterm/86400),$A:$A,"&lt;="&amp;A5346)&gt;=NbInterm,1,0),"")</f>
        <v/>
      </c>
      <c r="L5346" s="37" t="str">
        <f aca="false">IF(G5346=1,IF(B5346="",0,IF(J5346&lt;SeuilFugitive,1,0)),"")</f>
        <v/>
      </c>
      <c r="M5346" s="37" t="str">
        <f aca="false">IF(G5346=1,IF(B5346="",IF((Fin-A5346)*24&gt;SeuilFigee,1,0),IF(J5346&gt;SeuilFigee*3600,1,0)),"")</f>
        <v/>
      </c>
      <c r="N5346" s="0" t="str">
        <f aca="false">IF(G5346=1,IF(COUNTIF(H$2:H5346,H5346)=1,COUNTIF($H:$H,H5346),""),"")</f>
        <v/>
      </c>
      <c r="O5346" s="0" t="str">
        <f aca="false">IF(G5346=1,IF(COUNTIF(I$2:I5346,I5346)=1,COUNTIF($I:$I,I5346),""),"")</f>
        <v/>
      </c>
      <c r="P5346" s="38" t="str">
        <f aca="false">IF(G5346=1,IF(COUNTIFS(C$2:C5346,C5346,G$2:G5346,1)=1,COUNTIFS($C:$C,C5346,$G:$G,1)+ROW()/10000000,""),"")</f>
        <v/>
      </c>
      <c r="Q5346" s="0" t="str">
        <f aca="false">IF(K5346=1,IF(COUNTIFS(C$2:C5346,C5346,K$2:K5346,1)=1,1,0),"")</f>
        <v/>
      </c>
      <c r="R5346" s="0" t="str">
        <f aca="false">IF(M5346=1,IF(COUNTIFS(C$2:C5346,C5346,M$2:M5346,1)=1,1,0),"")</f>
        <v/>
      </c>
      <c r="S5346" s="0" t="str">
        <f aca="false">IF(L5346=1,IF(COUNTIFS(C$2:C5346,C5346,L$2:L5346,1)=1,1,0),"")</f>
        <v/>
      </c>
      <c r="T5346" s="38" t="str">
        <f aca="false">IF(N5346="","",N5346+ROW()/10000000)</f>
        <v/>
      </c>
      <c r="U5346" s="0" t="str">
        <f aca="false">IF(G5346=1,IF(B5346="",1,0),"")</f>
        <v/>
      </c>
    </row>
    <row r="5347" customFormat="false" ht="15" hidden="false" customHeight="false" outlineLevel="0" collapsed="false">
      <c r="A5347" s="35"/>
      <c r="B5347" s="35"/>
      <c r="G5347" s="0" t="str">
        <f aca="false">IF(A5347="","",IF(AND(A5347&gt;=Debut,A5347&lt;Fin),1,0))</f>
        <v/>
      </c>
      <c r="H5347" s="0" t="str">
        <f aca="false">IF(G5347=1,INT(ROUND((A5347-Debut)*86400,0)/600),"")</f>
        <v/>
      </c>
      <c r="I5347" s="0" t="str">
        <f aca="false">IF(G5347=1,INT(ROUND((A5347-Debut)*86400,0)/3600),"")</f>
        <v/>
      </c>
      <c r="J5347" s="0" t="str">
        <f aca="false">IF(OR(A5347="",B5347=""),"",ROUND((B5347-A5347)*86400,0))</f>
        <v/>
      </c>
      <c r="K5347" s="37" t="str">
        <f aca="false">IF(G5347=1,IF(COUNTIFS($C:$C,C5347,$G:$G,1,$A:$A,"&gt;="&amp;(A5347-FenetreInterm/86400),$A:$A,"&lt;="&amp;A5347)&gt;=NbInterm,1,0),"")</f>
        <v/>
      </c>
      <c r="L5347" s="37" t="str">
        <f aca="false">IF(G5347=1,IF(B5347="",0,IF(J5347&lt;SeuilFugitive,1,0)),"")</f>
        <v/>
      </c>
      <c r="M5347" s="37" t="str">
        <f aca="false">IF(G5347=1,IF(B5347="",IF((Fin-A5347)*24&gt;SeuilFigee,1,0),IF(J5347&gt;SeuilFigee*3600,1,0)),"")</f>
        <v/>
      </c>
      <c r="N5347" s="0" t="str">
        <f aca="false">IF(G5347=1,IF(COUNTIF(H$2:H5347,H5347)=1,COUNTIF($H:$H,H5347),""),"")</f>
        <v/>
      </c>
      <c r="O5347" s="0" t="str">
        <f aca="false">IF(G5347=1,IF(COUNTIF(I$2:I5347,I5347)=1,COUNTIF($I:$I,I5347),""),"")</f>
        <v/>
      </c>
      <c r="P5347" s="38" t="str">
        <f aca="false">IF(G5347=1,IF(COUNTIFS(C$2:C5347,C5347,G$2:G5347,1)=1,COUNTIFS($C:$C,C5347,$G:$G,1)+ROW()/10000000,""),"")</f>
        <v/>
      </c>
      <c r="Q5347" s="0" t="str">
        <f aca="false">IF(K5347=1,IF(COUNTIFS(C$2:C5347,C5347,K$2:K5347,1)=1,1,0),"")</f>
        <v/>
      </c>
      <c r="R5347" s="0" t="str">
        <f aca="false">IF(M5347=1,IF(COUNTIFS(C$2:C5347,C5347,M$2:M5347,1)=1,1,0),"")</f>
        <v/>
      </c>
      <c r="S5347" s="0" t="str">
        <f aca="false">IF(L5347=1,IF(COUNTIFS(C$2:C5347,C5347,L$2:L5347,1)=1,1,0),"")</f>
        <v/>
      </c>
      <c r="T5347" s="38" t="str">
        <f aca="false">IF(N5347="","",N5347+ROW()/10000000)</f>
        <v/>
      </c>
      <c r="U5347" s="0" t="str">
        <f aca="false">IF(G5347=1,IF(B5347="",1,0),"")</f>
        <v/>
      </c>
    </row>
    <row r="5348" customFormat="false" ht="15" hidden="false" customHeight="false" outlineLevel="0" collapsed="false">
      <c r="A5348" s="35"/>
      <c r="B5348" s="35"/>
      <c r="G5348" s="0" t="str">
        <f aca="false">IF(A5348="","",IF(AND(A5348&gt;=Debut,A5348&lt;Fin),1,0))</f>
        <v/>
      </c>
      <c r="H5348" s="0" t="str">
        <f aca="false">IF(G5348=1,INT(ROUND((A5348-Debut)*86400,0)/600),"")</f>
        <v/>
      </c>
      <c r="I5348" s="0" t="str">
        <f aca="false">IF(G5348=1,INT(ROUND((A5348-Debut)*86400,0)/3600),"")</f>
        <v/>
      </c>
      <c r="J5348" s="0" t="str">
        <f aca="false">IF(OR(A5348="",B5348=""),"",ROUND((B5348-A5348)*86400,0))</f>
        <v/>
      </c>
      <c r="K5348" s="37" t="str">
        <f aca="false">IF(G5348=1,IF(COUNTIFS($C:$C,C5348,$G:$G,1,$A:$A,"&gt;="&amp;(A5348-FenetreInterm/86400),$A:$A,"&lt;="&amp;A5348)&gt;=NbInterm,1,0),"")</f>
        <v/>
      </c>
      <c r="L5348" s="37" t="str">
        <f aca="false">IF(G5348=1,IF(B5348="",0,IF(J5348&lt;SeuilFugitive,1,0)),"")</f>
        <v/>
      </c>
      <c r="M5348" s="37" t="str">
        <f aca="false">IF(G5348=1,IF(B5348="",IF((Fin-A5348)*24&gt;SeuilFigee,1,0),IF(J5348&gt;SeuilFigee*3600,1,0)),"")</f>
        <v/>
      </c>
      <c r="N5348" s="0" t="str">
        <f aca="false">IF(G5348=1,IF(COUNTIF(H$2:H5348,H5348)=1,COUNTIF($H:$H,H5348),""),"")</f>
        <v/>
      </c>
      <c r="O5348" s="0" t="str">
        <f aca="false">IF(G5348=1,IF(COUNTIF(I$2:I5348,I5348)=1,COUNTIF($I:$I,I5348),""),"")</f>
        <v/>
      </c>
      <c r="P5348" s="38" t="str">
        <f aca="false">IF(G5348=1,IF(COUNTIFS(C$2:C5348,C5348,G$2:G5348,1)=1,COUNTIFS($C:$C,C5348,$G:$G,1)+ROW()/10000000,""),"")</f>
        <v/>
      </c>
      <c r="Q5348" s="0" t="str">
        <f aca="false">IF(K5348=1,IF(COUNTIFS(C$2:C5348,C5348,K$2:K5348,1)=1,1,0),"")</f>
        <v/>
      </c>
      <c r="R5348" s="0" t="str">
        <f aca="false">IF(M5348=1,IF(COUNTIFS(C$2:C5348,C5348,M$2:M5348,1)=1,1,0),"")</f>
        <v/>
      </c>
      <c r="S5348" s="0" t="str">
        <f aca="false">IF(L5348=1,IF(COUNTIFS(C$2:C5348,C5348,L$2:L5348,1)=1,1,0),"")</f>
        <v/>
      </c>
      <c r="T5348" s="38" t="str">
        <f aca="false">IF(N5348="","",N5348+ROW()/10000000)</f>
        <v/>
      </c>
      <c r="U5348" s="0" t="str">
        <f aca="false">IF(G5348=1,IF(B5348="",1,0),"")</f>
        <v/>
      </c>
    </row>
    <row r="5349" customFormat="false" ht="15" hidden="false" customHeight="false" outlineLevel="0" collapsed="false">
      <c r="A5349" s="35"/>
      <c r="B5349" s="35"/>
      <c r="G5349" s="0" t="str">
        <f aca="false">IF(A5349="","",IF(AND(A5349&gt;=Debut,A5349&lt;Fin),1,0))</f>
        <v/>
      </c>
      <c r="H5349" s="0" t="str">
        <f aca="false">IF(G5349=1,INT(ROUND((A5349-Debut)*86400,0)/600),"")</f>
        <v/>
      </c>
      <c r="I5349" s="0" t="str">
        <f aca="false">IF(G5349=1,INT(ROUND((A5349-Debut)*86400,0)/3600),"")</f>
        <v/>
      </c>
      <c r="J5349" s="0" t="str">
        <f aca="false">IF(OR(A5349="",B5349=""),"",ROUND((B5349-A5349)*86400,0))</f>
        <v/>
      </c>
      <c r="K5349" s="37" t="str">
        <f aca="false">IF(G5349=1,IF(COUNTIFS($C:$C,C5349,$G:$G,1,$A:$A,"&gt;="&amp;(A5349-FenetreInterm/86400),$A:$A,"&lt;="&amp;A5349)&gt;=NbInterm,1,0),"")</f>
        <v/>
      </c>
      <c r="L5349" s="37" t="str">
        <f aca="false">IF(G5349=1,IF(B5349="",0,IF(J5349&lt;SeuilFugitive,1,0)),"")</f>
        <v/>
      </c>
      <c r="M5349" s="37" t="str">
        <f aca="false">IF(G5349=1,IF(B5349="",IF((Fin-A5349)*24&gt;SeuilFigee,1,0),IF(J5349&gt;SeuilFigee*3600,1,0)),"")</f>
        <v/>
      </c>
      <c r="N5349" s="0" t="str">
        <f aca="false">IF(G5349=1,IF(COUNTIF(H$2:H5349,H5349)=1,COUNTIF($H:$H,H5349),""),"")</f>
        <v/>
      </c>
      <c r="O5349" s="0" t="str">
        <f aca="false">IF(G5349=1,IF(COUNTIF(I$2:I5349,I5349)=1,COUNTIF($I:$I,I5349),""),"")</f>
        <v/>
      </c>
      <c r="P5349" s="38" t="str">
        <f aca="false">IF(G5349=1,IF(COUNTIFS(C$2:C5349,C5349,G$2:G5349,1)=1,COUNTIFS($C:$C,C5349,$G:$G,1)+ROW()/10000000,""),"")</f>
        <v/>
      </c>
      <c r="Q5349" s="0" t="str">
        <f aca="false">IF(K5349=1,IF(COUNTIFS(C$2:C5349,C5349,K$2:K5349,1)=1,1,0),"")</f>
        <v/>
      </c>
      <c r="R5349" s="0" t="str">
        <f aca="false">IF(M5349=1,IF(COUNTIFS(C$2:C5349,C5349,M$2:M5349,1)=1,1,0),"")</f>
        <v/>
      </c>
      <c r="S5349" s="0" t="str">
        <f aca="false">IF(L5349=1,IF(COUNTIFS(C$2:C5349,C5349,L$2:L5349,1)=1,1,0),"")</f>
        <v/>
      </c>
      <c r="T5349" s="38" t="str">
        <f aca="false">IF(N5349="","",N5349+ROW()/10000000)</f>
        <v/>
      </c>
      <c r="U5349" s="0" t="str">
        <f aca="false">IF(G5349=1,IF(B5349="",1,0),"")</f>
        <v/>
      </c>
    </row>
    <row r="5350" customFormat="false" ht="15" hidden="false" customHeight="false" outlineLevel="0" collapsed="false">
      <c r="A5350" s="35"/>
      <c r="B5350" s="35"/>
      <c r="G5350" s="0" t="str">
        <f aca="false">IF(A5350="","",IF(AND(A5350&gt;=Debut,A5350&lt;Fin),1,0))</f>
        <v/>
      </c>
      <c r="H5350" s="0" t="str">
        <f aca="false">IF(G5350=1,INT(ROUND((A5350-Debut)*86400,0)/600),"")</f>
        <v/>
      </c>
      <c r="I5350" s="0" t="str">
        <f aca="false">IF(G5350=1,INT(ROUND((A5350-Debut)*86400,0)/3600),"")</f>
        <v/>
      </c>
      <c r="J5350" s="0" t="str">
        <f aca="false">IF(OR(A5350="",B5350=""),"",ROUND((B5350-A5350)*86400,0))</f>
        <v/>
      </c>
      <c r="K5350" s="37" t="str">
        <f aca="false">IF(G5350=1,IF(COUNTIFS($C:$C,C5350,$G:$G,1,$A:$A,"&gt;="&amp;(A5350-FenetreInterm/86400),$A:$A,"&lt;="&amp;A5350)&gt;=NbInterm,1,0),"")</f>
        <v/>
      </c>
      <c r="L5350" s="37" t="str">
        <f aca="false">IF(G5350=1,IF(B5350="",0,IF(J5350&lt;SeuilFugitive,1,0)),"")</f>
        <v/>
      </c>
      <c r="M5350" s="37" t="str">
        <f aca="false">IF(G5350=1,IF(B5350="",IF((Fin-A5350)*24&gt;SeuilFigee,1,0),IF(J5350&gt;SeuilFigee*3600,1,0)),"")</f>
        <v/>
      </c>
      <c r="N5350" s="0" t="str">
        <f aca="false">IF(G5350=1,IF(COUNTIF(H$2:H5350,H5350)=1,COUNTIF($H:$H,H5350),""),"")</f>
        <v/>
      </c>
      <c r="O5350" s="0" t="str">
        <f aca="false">IF(G5350=1,IF(COUNTIF(I$2:I5350,I5350)=1,COUNTIF($I:$I,I5350),""),"")</f>
        <v/>
      </c>
      <c r="P5350" s="38" t="str">
        <f aca="false">IF(G5350=1,IF(COUNTIFS(C$2:C5350,C5350,G$2:G5350,1)=1,COUNTIFS($C:$C,C5350,$G:$G,1)+ROW()/10000000,""),"")</f>
        <v/>
      </c>
      <c r="Q5350" s="0" t="str">
        <f aca="false">IF(K5350=1,IF(COUNTIFS(C$2:C5350,C5350,K$2:K5350,1)=1,1,0),"")</f>
        <v/>
      </c>
      <c r="R5350" s="0" t="str">
        <f aca="false">IF(M5350=1,IF(COUNTIFS(C$2:C5350,C5350,M$2:M5350,1)=1,1,0),"")</f>
        <v/>
      </c>
      <c r="S5350" s="0" t="str">
        <f aca="false">IF(L5350=1,IF(COUNTIFS(C$2:C5350,C5350,L$2:L5350,1)=1,1,0),"")</f>
        <v/>
      </c>
      <c r="T5350" s="38" t="str">
        <f aca="false">IF(N5350="","",N5350+ROW()/10000000)</f>
        <v/>
      </c>
      <c r="U5350" s="0" t="str">
        <f aca="false">IF(G5350=1,IF(B5350="",1,0),"")</f>
        <v/>
      </c>
    </row>
    <row r="5351" customFormat="false" ht="15" hidden="false" customHeight="false" outlineLevel="0" collapsed="false">
      <c r="A5351" s="35"/>
      <c r="B5351" s="35"/>
      <c r="G5351" s="0" t="str">
        <f aca="false">IF(A5351="","",IF(AND(A5351&gt;=Debut,A5351&lt;Fin),1,0))</f>
        <v/>
      </c>
      <c r="H5351" s="0" t="str">
        <f aca="false">IF(G5351=1,INT(ROUND((A5351-Debut)*86400,0)/600),"")</f>
        <v/>
      </c>
      <c r="I5351" s="0" t="str">
        <f aca="false">IF(G5351=1,INT(ROUND((A5351-Debut)*86400,0)/3600),"")</f>
        <v/>
      </c>
      <c r="J5351" s="0" t="str">
        <f aca="false">IF(OR(A5351="",B5351=""),"",ROUND((B5351-A5351)*86400,0))</f>
        <v/>
      </c>
      <c r="K5351" s="37" t="str">
        <f aca="false">IF(G5351=1,IF(COUNTIFS($C:$C,C5351,$G:$G,1,$A:$A,"&gt;="&amp;(A5351-FenetreInterm/86400),$A:$A,"&lt;="&amp;A5351)&gt;=NbInterm,1,0),"")</f>
        <v/>
      </c>
      <c r="L5351" s="37" t="str">
        <f aca="false">IF(G5351=1,IF(B5351="",0,IF(J5351&lt;SeuilFugitive,1,0)),"")</f>
        <v/>
      </c>
      <c r="M5351" s="37" t="str">
        <f aca="false">IF(G5351=1,IF(B5351="",IF((Fin-A5351)*24&gt;SeuilFigee,1,0),IF(J5351&gt;SeuilFigee*3600,1,0)),"")</f>
        <v/>
      </c>
      <c r="N5351" s="0" t="str">
        <f aca="false">IF(G5351=1,IF(COUNTIF(H$2:H5351,H5351)=1,COUNTIF($H:$H,H5351),""),"")</f>
        <v/>
      </c>
      <c r="O5351" s="0" t="str">
        <f aca="false">IF(G5351=1,IF(COUNTIF(I$2:I5351,I5351)=1,COUNTIF($I:$I,I5351),""),"")</f>
        <v/>
      </c>
      <c r="P5351" s="38" t="str">
        <f aca="false">IF(G5351=1,IF(COUNTIFS(C$2:C5351,C5351,G$2:G5351,1)=1,COUNTIFS($C:$C,C5351,$G:$G,1)+ROW()/10000000,""),"")</f>
        <v/>
      </c>
      <c r="Q5351" s="0" t="str">
        <f aca="false">IF(K5351=1,IF(COUNTIFS(C$2:C5351,C5351,K$2:K5351,1)=1,1,0),"")</f>
        <v/>
      </c>
      <c r="R5351" s="0" t="str">
        <f aca="false">IF(M5351=1,IF(COUNTIFS(C$2:C5351,C5351,M$2:M5351,1)=1,1,0),"")</f>
        <v/>
      </c>
      <c r="S5351" s="0" t="str">
        <f aca="false">IF(L5351=1,IF(COUNTIFS(C$2:C5351,C5351,L$2:L5351,1)=1,1,0),"")</f>
        <v/>
      </c>
      <c r="T5351" s="38" t="str">
        <f aca="false">IF(N5351="","",N5351+ROW()/10000000)</f>
        <v/>
      </c>
      <c r="U5351" s="0" t="str">
        <f aca="false">IF(G5351=1,IF(B5351="",1,0),"")</f>
        <v/>
      </c>
    </row>
    <row r="5352" customFormat="false" ht="15" hidden="false" customHeight="false" outlineLevel="0" collapsed="false">
      <c r="A5352" s="35"/>
      <c r="B5352" s="35"/>
      <c r="G5352" s="0" t="str">
        <f aca="false">IF(A5352="","",IF(AND(A5352&gt;=Debut,A5352&lt;Fin),1,0))</f>
        <v/>
      </c>
      <c r="H5352" s="0" t="str">
        <f aca="false">IF(G5352=1,INT(ROUND((A5352-Debut)*86400,0)/600),"")</f>
        <v/>
      </c>
      <c r="I5352" s="0" t="str">
        <f aca="false">IF(G5352=1,INT(ROUND((A5352-Debut)*86400,0)/3600),"")</f>
        <v/>
      </c>
      <c r="J5352" s="0" t="str">
        <f aca="false">IF(OR(A5352="",B5352=""),"",ROUND((B5352-A5352)*86400,0))</f>
        <v/>
      </c>
      <c r="K5352" s="37" t="str">
        <f aca="false">IF(G5352=1,IF(COUNTIFS($C:$C,C5352,$G:$G,1,$A:$A,"&gt;="&amp;(A5352-FenetreInterm/86400),$A:$A,"&lt;="&amp;A5352)&gt;=NbInterm,1,0),"")</f>
        <v/>
      </c>
      <c r="L5352" s="37" t="str">
        <f aca="false">IF(G5352=1,IF(B5352="",0,IF(J5352&lt;SeuilFugitive,1,0)),"")</f>
        <v/>
      </c>
      <c r="M5352" s="37" t="str">
        <f aca="false">IF(G5352=1,IF(B5352="",IF((Fin-A5352)*24&gt;SeuilFigee,1,0),IF(J5352&gt;SeuilFigee*3600,1,0)),"")</f>
        <v/>
      </c>
      <c r="N5352" s="0" t="str">
        <f aca="false">IF(G5352=1,IF(COUNTIF(H$2:H5352,H5352)=1,COUNTIF($H:$H,H5352),""),"")</f>
        <v/>
      </c>
      <c r="O5352" s="0" t="str">
        <f aca="false">IF(G5352=1,IF(COUNTIF(I$2:I5352,I5352)=1,COUNTIF($I:$I,I5352),""),"")</f>
        <v/>
      </c>
      <c r="P5352" s="38" t="str">
        <f aca="false">IF(G5352=1,IF(COUNTIFS(C$2:C5352,C5352,G$2:G5352,1)=1,COUNTIFS($C:$C,C5352,$G:$G,1)+ROW()/10000000,""),"")</f>
        <v/>
      </c>
      <c r="Q5352" s="0" t="str">
        <f aca="false">IF(K5352=1,IF(COUNTIFS(C$2:C5352,C5352,K$2:K5352,1)=1,1,0),"")</f>
        <v/>
      </c>
      <c r="R5352" s="0" t="str">
        <f aca="false">IF(M5352=1,IF(COUNTIFS(C$2:C5352,C5352,M$2:M5352,1)=1,1,0),"")</f>
        <v/>
      </c>
      <c r="S5352" s="0" t="str">
        <f aca="false">IF(L5352=1,IF(COUNTIFS(C$2:C5352,C5352,L$2:L5352,1)=1,1,0),"")</f>
        <v/>
      </c>
      <c r="T5352" s="38" t="str">
        <f aca="false">IF(N5352="","",N5352+ROW()/10000000)</f>
        <v/>
      </c>
      <c r="U5352" s="0" t="str">
        <f aca="false">IF(G5352=1,IF(B5352="",1,0),"")</f>
        <v/>
      </c>
    </row>
    <row r="5353" customFormat="false" ht="15" hidden="false" customHeight="false" outlineLevel="0" collapsed="false">
      <c r="A5353" s="35"/>
      <c r="B5353" s="35"/>
      <c r="G5353" s="0" t="str">
        <f aca="false">IF(A5353="","",IF(AND(A5353&gt;=Debut,A5353&lt;Fin),1,0))</f>
        <v/>
      </c>
      <c r="H5353" s="0" t="str">
        <f aca="false">IF(G5353=1,INT(ROUND((A5353-Debut)*86400,0)/600),"")</f>
        <v/>
      </c>
      <c r="I5353" s="0" t="str">
        <f aca="false">IF(G5353=1,INT(ROUND((A5353-Debut)*86400,0)/3600),"")</f>
        <v/>
      </c>
      <c r="J5353" s="0" t="str">
        <f aca="false">IF(OR(A5353="",B5353=""),"",ROUND((B5353-A5353)*86400,0))</f>
        <v/>
      </c>
      <c r="K5353" s="37" t="str">
        <f aca="false">IF(G5353=1,IF(COUNTIFS($C:$C,C5353,$G:$G,1,$A:$A,"&gt;="&amp;(A5353-FenetreInterm/86400),$A:$A,"&lt;="&amp;A5353)&gt;=NbInterm,1,0),"")</f>
        <v/>
      </c>
      <c r="L5353" s="37" t="str">
        <f aca="false">IF(G5353=1,IF(B5353="",0,IF(J5353&lt;SeuilFugitive,1,0)),"")</f>
        <v/>
      </c>
      <c r="M5353" s="37" t="str">
        <f aca="false">IF(G5353=1,IF(B5353="",IF((Fin-A5353)*24&gt;SeuilFigee,1,0),IF(J5353&gt;SeuilFigee*3600,1,0)),"")</f>
        <v/>
      </c>
      <c r="N5353" s="0" t="str">
        <f aca="false">IF(G5353=1,IF(COUNTIF(H$2:H5353,H5353)=1,COUNTIF($H:$H,H5353),""),"")</f>
        <v/>
      </c>
      <c r="O5353" s="0" t="str">
        <f aca="false">IF(G5353=1,IF(COUNTIF(I$2:I5353,I5353)=1,COUNTIF($I:$I,I5353),""),"")</f>
        <v/>
      </c>
      <c r="P5353" s="38" t="str">
        <f aca="false">IF(G5353=1,IF(COUNTIFS(C$2:C5353,C5353,G$2:G5353,1)=1,COUNTIFS($C:$C,C5353,$G:$G,1)+ROW()/10000000,""),"")</f>
        <v/>
      </c>
      <c r="Q5353" s="0" t="str">
        <f aca="false">IF(K5353=1,IF(COUNTIFS(C$2:C5353,C5353,K$2:K5353,1)=1,1,0),"")</f>
        <v/>
      </c>
      <c r="R5353" s="0" t="str">
        <f aca="false">IF(M5353=1,IF(COUNTIFS(C$2:C5353,C5353,M$2:M5353,1)=1,1,0),"")</f>
        <v/>
      </c>
      <c r="S5353" s="0" t="str">
        <f aca="false">IF(L5353=1,IF(COUNTIFS(C$2:C5353,C5353,L$2:L5353,1)=1,1,0),"")</f>
        <v/>
      </c>
      <c r="T5353" s="38" t="str">
        <f aca="false">IF(N5353="","",N5353+ROW()/10000000)</f>
        <v/>
      </c>
      <c r="U5353" s="0" t="str">
        <f aca="false">IF(G5353=1,IF(B5353="",1,0),"")</f>
        <v/>
      </c>
    </row>
    <row r="5354" customFormat="false" ht="15" hidden="false" customHeight="false" outlineLevel="0" collapsed="false">
      <c r="A5354" s="35"/>
      <c r="B5354" s="35"/>
      <c r="G5354" s="0" t="str">
        <f aca="false">IF(A5354="","",IF(AND(A5354&gt;=Debut,A5354&lt;Fin),1,0))</f>
        <v/>
      </c>
      <c r="H5354" s="0" t="str">
        <f aca="false">IF(G5354=1,INT(ROUND((A5354-Debut)*86400,0)/600),"")</f>
        <v/>
      </c>
      <c r="I5354" s="0" t="str">
        <f aca="false">IF(G5354=1,INT(ROUND((A5354-Debut)*86400,0)/3600),"")</f>
        <v/>
      </c>
      <c r="J5354" s="0" t="str">
        <f aca="false">IF(OR(A5354="",B5354=""),"",ROUND((B5354-A5354)*86400,0))</f>
        <v/>
      </c>
      <c r="K5354" s="37" t="str">
        <f aca="false">IF(G5354=1,IF(COUNTIFS($C:$C,C5354,$G:$G,1,$A:$A,"&gt;="&amp;(A5354-FenetreInterm/86400),$A:$A,"&lt;="&amp;A5354)&gt;=NbInterm,1,0),"")</f>
        <v/>
      </c>
      <c r="L5354" s="37" t="str">
        <f aca="false">IF(G5354=1,IF(B5354="",0,IF(J5354&lt;SeuilFugitive,1,0)),"")</f>
        <v/>
      </c>
      <c r="M5354" s="37" t="str">
        <f aca="false">IF(G5354=1,IF(B5354="",IF((Fin-A5354)*24&gt;SeuilFigee,1,0),IF(J5354&gt;SeuilFigee*3600,1,0)),"")</f>
        <v/>
      </c>
      <c r="N5354" s="0" t="str">
        <f aca="false">IF(G5354=1,IF(COUNTIF(H$2:H5354,H5354)=1,COUNTIF($H:$H,H5354),""),"")</f>
        <v/>
      </c>
      <c r="O5354" s="0" t="str">
        <f aca="false">IF(G5354=1,IF(COUNTIF(I$2:I5354,I5354)=1,COUNTIF($I:$I,I5354),""),"")</f>
        <v/>
      </c>
      <c r="P5354" s="38" t="str">
        <f aca="false">IF(G5354=1,IF(COUNTIFS(C$2:C5354,C5354,G$2:G5354,1)=1,COUNTIFS($C:$C,C5354,$G:$G,1)+ROW()/10000000,""),"")</f>
        <v/>
      </c>
      <c r="Q5354" s="0" t="str">
        <f aca="false">IF(K5354=1,IF(COUNTIFS(C$2:C5354,C5354,K$2:K5354,1)=1,1,0),"")</f>
        <v/>
      </c>
      <c r="R5354" s="0" t="str">
        <f aca="false">IF(M5354=1,IF(COUNTIFS(C$2:C5354,C5354,M$2:M5354,1)=1,1,0),"")</f>
        <v/>
      </c>
      <c r="S5354" s="0" t="str">
        <f aca="false">IF(L5354=1,IF(COUNTIFS(C$2:C5354,C5354,L$2:L5354,1)=1,1,0),"")</f>
        <v/>
      </c>
      <c r="T5354" s="38" t="str">
        <f aca="false">IF(N5354="","",N5354+ROW()/10000000)</f>
        <v/>
      </c>
      <c r="U5354" s="0" t="str">
        <f aca="false">IF(G5354=1,IF(B5354="",1,0),"")</f>
        <v/>
      </c>
    </row>
    <row r="5355" customFormat="false" ht="15" hidden="false" customHeight="false" outlineLevel="0" collapsed="false">
      <c r="A5355" s="35"/>
      <c r="B5355" s="35"/>
      <c r="G5355" s="0" t="str">
        <f aca="false">IF(A5355="","",IF(AND(A5355&gt;=Debut,A5355&lt;Fin),1,0))</f>
        <v/>
      </c>
      <c r="H5355" s="0" t="str">
        <f aca="false">IF(G5355=1,INT(ROUND((A5355-Debut)*86400,0)/600),"")</f>
        <v/>
      </c>
      <c r="I5355" s="0" t="str">
        <f aca="false">IF(G5355=1,INT(ROUND((A5355-Debut)*86400,0)/3600),"")</f>
        <v/>
      </c>
      <c r="J5355" s="0" t="str">
        <f aca="false">IF(OR(A5355="",B5355=""),"",ROUND((B5355-A5355)*86400,0))</f>
        <v/>
      </c>
      <c r="K5355" s="37" t="str">
        <f aca="false">IF(G5355=1,IF(COUNTIFS($C:$C,C5355,$G:$G,1,$A:$A,"&gt;="&amp;(A5355-FenetreInterm/86400),$A:$A,"&lt;="&amp;A5355)&gt;=NbInterm,1,0),"")</f>
        <v/>
      </c>
      <c r="L5355" s="37" t="str">
        <f aca="false">IF(G5355=1,IF(B5355="",0,IF(J5355&lt;SeuilFugitive,1,0)),"")</f>
        <v/>
      </c>
      <c r="M5355" s="37" t="str">
        <f aca="false">IF(G5355=1,IF(B5355="",IF((Fin-A5355)*24&gt;SeuilFigee,1,0),IF(J5355&gt;SeuilFigee*3600,1,0)),"")</f>
        <v/>
      </c>
      <c r="N5355" s="0" t="str">
        <f aca="false">IF(G5355=1,IF(COUNTIF(H$2:H5355,H5355)=1,COUNTIF($H:$H,H5355),""),"")</f>
        <v/>
      </c>
      <c r="O5355" s="0" t="str">
        <f aca="false">IF(G5355=1,IF(COUNTIF(I$2:I5355,I5355)=1,COUNTIF($I:$I,I5355),""),"")</f>
        <v/>
      </c>
      <c r="P5355" s="38" t="str">
        <f aca="false">IF(G5355=1,IF(COUNTIFS(C$2:C5355,C5355,G$2:G5355,1)=1,COUNTIFS($C:$C,C5355,$G:$G,1)+ROW()/10000000,""),"")</f>
        <v/>
      </c>
      <c r="Q5355" s="0" t="str">
        <f aca="false">IF(K5355=1,IF(COUNTIFS(C$2:C5355,C5355,K$2:K5355,1)=1,1,0),"")</f>
        <v/>
      </c>
      <c r="R5355" s="0" t="str">
        <f aca="false">IF(M5355=1,IF(COUNTIFS(C$2:C5355,C5355,M$2:M5355,1)=1,1,0),"")</f>
        <v/>
      </c>
      <c r="S5355" s="0" t="str">
        <f aca="false">IF(L5355=1,IF(COUNTIFS(C$2:C5355,C5355,L$2:L5355,1)=1,1,0),"")</f>
        <v/>
      </c>
      <c r="T5355" s="38" t="str">
        <f aca="false">IF(N5355="","",N5355+ROW()/10000000)</f>
        <v/>
      </c>
      <c r="U5355" s="0" t="str">
        <f aca="false">IF(G5355=1,IF(B5355="",1,0),"")</f>
        <v/>
      </c>
    </row>
    <row r="5356" customFormat="false" ht="15" hidden="false" customHeight="false" outlineLevel="0" collapsed="false">
      <c r="A5356" s="35"/>
      <c r="B5356" s="35"/>
      <c r="G5356" s="0" t="str">
        <f aca="false">IF(A5356="","",IF(AND(A5356&gt;=Debut,A5356&lt;Fin),1,0))</f>
        <v/>
      </c>
      <c r="H5356" s="0" t="str">
        <f aca="false">IF(G5356=1,INT(ROUND((A5356-Debut)*86400,0)/600),"")</f>
        <v/>
      </c>
      <c r="I5356" s="0" t="str">
        <f aca="false">IF(G5356=1,INT(ROUND((A5356-Debut)*86400,0)/3600),"")</f>
        <v/>
      </c>
      <c r="J5356" s="0" t="str">
        <f aca="false">IF(OR(A5356="",B5356=""),"",ROUND((B5356-A5356)*86400,0))</f>
        <v/>
      </c>
      <c r="K5356" s="37" t="str">
        <f aca="false">IF(G5356=1,IF(COUNTIFS($C:$C,C5356,$G:$G,1,$A:$A,"&gt;="&amp;(A5356-FenetreInterm/86400),$A:$A,"&lt;="&amp;A5356)&gt;=NbInterm,1,0),"")</f>
        <v/>
      </c>
      <c r="L5356" s="37" t="str">
        <f aca="false">IF(G5356=1,IF(B5356="",0,IF(J5356&lt;SeuilFugitive,1,0)),"")</f>
        <v/>
      </c>
      <c r="M5356" s="37" t="str">
        <f aca="false">IF(G5356=1,IF(B5356="",IF((Fin-A5356)*24&gt;SeuilFigee,1,0),IF(J5356&gt;SeuilFigee*3600,1,0)),"")</f>
        <v/>
      </c>
      <c r="N5356" s="0" t="str">
        <f aca="false">IF(G5356=1,IF(COUNTIF(H$2:H5356,H5356)=1,COUNTIF($H:$H,H5356),""),"")</f>
        <v/>
      </c>
      <c r="O5356" s="0" t="str">
        <f aca="false">IF(G5356=1,IF(COUNTIF(I$2:I5356,I5356)=1,COUNTIF($I:$I,I5356),""),"")</f>
        <v/>
      </c>
      <c r="P5356" s="38" t="str">
        <f aca="false">IF(G5356=1,IF(COUNTIFS(C$2:C5356,C5356,G$2:G5356,1)=1,COUNTIFS($C:$C,C5356,$G:$G,1)+ROW()/10000000,""),"")</f>
        <v/>
      </c>
      <c r="Q5356" s="0" t="str">
        <f aca="false">IF(K5356=1,IF(COUNTIFS(C$2:C5356,C5356,K$2:K5356,1)=1,1,0),"")</f>
        <v/>
      </c>
      <c r="R5356" s="0" t="str">
        <f aca="false">IF(M5356=1,IF(COUNTIFS(C$2:C5356,C5356,M$2:M5356,1)=1,1,0),"")</f>
        <v/>
      </c>
      <c r="S5356" s="0" t="str">
        <f aca="false">IF(L5356=1,IF(COUNTIFS(C$2:C5356,C5356,L$2:L5356,1)=1,1,0),"")</f>
        <v/>
      </c>
      <c r="T5356" s="38" t="str">
        <f aca="false">IF(N5356="","",N5356+ROW()/10000000)</f>
        <v/>
      </c>
      <c r="U5356" s="0" t="str">
        <f aca="false">IF(G5356=1,IF(B5356="",1,0),"")</f>
        <v/>
      </c>
    </row>
    <row r="5357" customFormat="false" ht="15" hidden="false" customHeight="false" outlineLevel="0" collapsed="false">
      <c r="A5357" s="35"/>
      <c r="B5357" s="35"/>
      <c r="G5357" s="0" t="str">
        <f aca="false">IF(A5357="","",IF(AND(A5357&gt;=Debut,A5357&lt;Fin),1,0))</f>
        <v/>
      </c>
      <c r="H5357" s="0" t="str">
        <f aca="false">IF(G5357=1,INT(ROUND((A5357-Debut)*86400,0)/600),"")</f>
        <v/>
      </c>
      <c r="I5357" s="0" t="str">
        <f aca="false">IF(G5357=1,INT(ROUND((A5357-Debut)*86400,0)/3600),"")</f>
        <v/>
      </c>
      <c r="J5357" s="0" t="str">
        <f aca="false">IF(OR(A5357="",B5357=""),"",ROUND((B5357-A5357)*86400,0))</f>
        <v/>
      </c>
      <c r="K5357" s="37" t="str">
        <f aca="false">IF(G5357=1,IF(COUNTIFS($C:$C,C5357,$G:$G,1,$A:$A,"&gt;="&amp;(A5357-FenetreInterm/86400),$A:$A,"&lt;="&amp;A5357)&gt;=NbInterm,1,0),"")</f>
        <v/>
      </c>
      <c r="L5357" s="37" t="str">
        <f aca="false">IF(G5357=1,IF(B5357="",0,IF(J5357&lt;SeuilFugitive,1,0)),"")</f>
        <v/>
      </c>
      <c r="M5357" s="37" t="str">
        <f aca="false">IF(G5357=1,IF(B5357="",IF((Fin-A5357)*24&gt;SeuilFigee,1,0),IF(J5357&gt;SeuilFigee*3600,1,0)),"")</f>
        <v/>
      </c>
      <c r="N5357" s="0" t="str">
        <f aca="false">IF(G5357=1,IF(COUNTIF(H$2:H5357,H5357)=1,COUNTIF($H:$H,H5357),""),"")</f>
        <v/>
      </c>
      <c r="O5357" s="0" t="str">
        <f aca="false">IF(G5357=1,IF(COUNTIF(I$2:I5357,I5357)=1,COUNTIF($I:$I,I5357),""),"")</f>
        <v/>
      </c>
      <c r="P5357" s="38" t="str">
        <f aca="false">IF(G5357=1,IF(COUNTIFS(C$2:C5357,C5357,G$2:G5357,1)=1,COUNTIFS($C:$C,C5357,$G:$G,1)+ROW()/10000000,""),"")</f>
        <v/>
      </c>
      <c r="Q5357" s="0" t="str">
        <f aca="false">IF(K5357=1,IF(COUNTIFS(C$2:C5357,C5357,K$2:K5357,1)=1,1,0),"")</f>
        <v/>
      </c>
      <c r="R5357" s="0" t="str">
        <f aca="false">IF(M5357=1,IF(COUNTIFS(C$2:C5357,C5357,M$2:M5357,1)=1,1,0),"")</f>
        <v/>
      </c>
      <c r="S5357" s="0" t="str">
        <f aca="false">IF(L5357=1,IF(COUNTIFS(C$2:C5357,C5357,L$2:L5357,1)=1,1,0),"")</f>
        <v/>
      </c>
      <c r="T5357" s="38" t="str">
        <f aca="false">IF(N5357="","",N5357+ROW()/10000000)</f>
        <v/>
      </c>
      <c r="U5357" s="0" t="str">
        <f aca="false">IF(G5357=1,IF(B5357="",1,0),"")</f>
        <v/>
      </c>
    </row>
    <row r="5358" customFormat="false" ht="15" hidden="false" customHeight="false" outlineLevel="0" collapsed="false">
      <c r="A5358" s="35"/>
      <c r="B5358" s="35"/>
      <c r="G5358" s="0" t="str">
        <f aca="false">IF(A5358="","",IF(AND(A5358&gt;=Debut,A5358&lt;Fin),1,0))</f>
        <v/>
      </c>
      <c r="H5358" s="0" t="str">
        <f aca="false">IF(G5358=1,INT(ROUND((A5358-Debut)*86400,0)/600),"")</f>
        <v/>
      </c>
      <c r="I5358" s="0" t="str">
        <f aca="false">IF(G5358=1,INT(ROUND((A5358-Debut)*86400,0)/3600),"")</f>
        <v/>
      </c>
      <c r="J5358" s="0" t="str">
        <f aca="false">IF(OR(A5358="",B5358=""),"",ROUND((B5358-A5358)*86400,0))</f>
        <v/>
      </c>
      <c r="K5358" s="37" t="str">
        <f aca="false">IF(G5358=1,IF(COUNTIFS($C:$C,C5358,$G:$G,1,$A:$A,"&gt;="&amp;(A5358-FenetreInterm/86400),$A:$A,"&lt;="&amp;A5358)&gt;=NbInterm,1,0),"")</f>
        <v/>
      </c>
      <c r="L5358" s="37" t="str">
        <f aca="false">IF(G5358=1,IF(B5358="",0,IF(J5358&lt;SeuilFugitive,1,0)),"")</f>
        <v/>
      </c>
      <c r="M5358" s="37" t="str">
        <f aca="false">IF(G5358=1,IF(B5358="",IF((Fin-A5358)*24&gt;SeuilFigee,1,0),IF(J5358&gt;SeuilFigee*3600,1,0)),"")</f>
        <v/>
      </c>
      <c r="N5358" s="0" t="str">
        <f aca="false">IF(G5358=1,IF(COUNTIF(H$2:H5358,H5358)=1,COUNTIF($H:$H,H5358),""),"")</f>
        <v/>
      </c>
      <c r="O5358" s="0" t="str">
        <f aca="false">IF(G5358=1,IF(COUNTIF(I$2:I5358,I5358)=1,COUNTIF($I:$I,I5358),""),"")</f>
        <v/>
      </c>
      <c r="P5358" s="38" t="str">
        <f aca="false">IF(G5358=1,IF(COUNTIFS(C$2:C5358,C5358,G$2:G5358,1)=1,COUNTIFS($C:$C,C5358,$G:$G,1)+ROW()/10000000,""),"")</f>
        <v/>
      </c>
      <c r="Q5358" s="0" t="str">
        <f aca="false">IF(K5358=1,IF(COUNTIFS(C$2:C5358,C5358,K$2:K5358,1)=1,1,0),"")</f>
        <v/>
      </c>
      <c r="R5358" s="0" t="str">
        <f aca="false">IF(M5358=1,IF(COUNTIFS(C$2:C5358,C5358,M$2:M5358,1)=1,1,0),"")</f>
        <v/>
      </c>
      <c r="S5358" s="0" t="str">
        <f aca="false">IF(L5358=1,IF(COUNTIFS(C$2:C5358,C5358,L$2:L5358,1)=1,1,0),"")</f>
        <v/>
      </c>
      <c r="T5358" s="38" t="str">
        <f aca="false">IF(N5358="","",N5358+ROW()/10000000)</f>
        <v/>
      </c>
      <c r="U5358" s="0" t="str">
        <f aca="false">IF(G5358=1,IF(B5358="",1,0),"")</f>
        <v/>
      </c>
    </row>
    <row r="5359" customFormat="false" ht="15" hidden="false" customHeight="false" outlineLevel="0" collapsed="false">
      <c r="A5359" s="35"/>
      <c r="B5359" s="35"/>
      <c r="G5359" s="0" t="str">
        <f aca="false">IF(A5359="","",IF(AND(A5359&gt;=Debut,A5359&lt;Fin),1,0))</f>
        <v/>
      </c>
      <c r="H5359" s="0" t="str">
        <f aca="false">IF(G5359=1,INT(ROUND((A5359-Debut)*86400,0)/600),"")</f>
        <v/>
      </c>
      <c r="I5359" s="0" t="str">
        <f aca="false">IF(G5359=1,INT(ROUND((A5359-Debut)*86400,0)/3600),"")</f>
        <v/>
      </c>
      <c r="J5359" s="0" t="str">
        <f aca="false">IF(OR(A5359="",B5359=""),"",ROUND((B5359-A5359)*86400,0))</f>
        <v/>
      </c>
      <c r="K5359" s="37" t="str">
        <f aca="false">IF(G5359=1,IF(COUNTIFS($C:$C,C5359,$G:$G,1,$A:$A,"&gt;="&amp;(A5359-FenetreInterm/86400),$A:$A,"&lt;="&amp;A5359)&gt;=NbInterm,1,0),"")</f>
        <v/>
      </c>
      <c r="L5359" s="37" t="str">
        <f aca="false">IF(G5359=1,IF(B5359="",0,IF(J5359&lt;SeuilFugitive,1,0)),"")</f>
        <v/>
      </c>
      <c r="M5359" s="37" t="str">
        <f aca="false">IF(G5359=1,IF(B5359="",IF((Fin-A5359)*24&gt;SeuilFigee,1,0),IF(J5359&gt;SeuilFigee*3600,1,0)),"")</f>
        <v/>
      </c>
      <c r="N5359" s="0" t="str">
        <f aca="false">IF(G5359=1,IF(COUNTIF(H$2:H5359,H5359)=1,COUNTIF($H:$H,H5359),""),"")</f>
        <v/>
      </c>
      <c r="O5359" s="0" t="str">
        <f aca="false">IF(G5359=1,IF(COUNTIF(I$2:I5359,I5359)=1,COUNTIF($I:$I,I5359),""),"")</f>
        <v/>
      </c>
      <c r="P5359" s="38" t="str">
        <f aca="false">IF(G5359=1,IF(COUNTIFS(C$2:C5359,C5359,G$2:G5359,1)=1,COUNTIFS($C:$C,C5359,$G:$G,1)+ROW()/10000000,""),"")</f>
        <v/>
      </c>
      <c r="Q5359" s="0" t="str">
        <f aca="false">IF(K5359=1,IF(COUNTIFS(C$2:C5359,C5359,K$2:K5359,1)=1,1,0),"")</f>
        <v/>
      </c>
      <c r="R5359" s="0" t="str">
        <f aca="false">IF(M5359=1,IF(COUNTIFS(C$2:C5359,C5359,M$2:M5359,1)=1,1,0),"")</f>
        <v/>
      </c>
      <c r="S5359" s="0" t="str">
        <f aca="false">IF(L5359=1,IF(COUNTIFS(C$2:C5359,C5359,L$2:L5359,1)=1,1,0),"")</f>
        <v/>
      </c>
      <c r="T5359" s="38" t="str">
        <f aca="false">IF(N5359="","",N5359+ROW()/10000000)</f>
        <v/>
      </c>
      <c r="U5359" s="0" t="str">
        <f aca="false">IF(G5359=1,IF(B5359="",1,0),"")</f>
        <v/>
      </c>
    </row>
    <row r="5360" customFormat="false" ht="15" hidden="false" customHeight="false" outlineLevel="0" collapsed="false">
      <c r="A5360" s="35"/>
      <c r="B5360" s="35"/>
      <c r="G5360" s="0" t="str">
        <f aca="false">IF(A5360="","",IF(AND(A5360&gt;=Debut,A5360&lt;Fin),1,0))</f>
        <v/>
      </c>
      <c r="H5360" s="0" t="str">
        <f aca="false">IF(G5360=1,INT(ROUND((A5360-Debut)*86400,0)/600),"")</f>
        <v/>
      </c>
      <c r="I5360" s="0" t="str">
        <f aca="false">IF(G5360=1,INT(ROUND((A5360-Debut)*86400,0)/3600),"")</f>
        <v/>
      </c>
      <c r="J5360" s="0" t="str">
        <f aca="false">IF(OR(A5360="",B5360=""),"",ROUND((B5360-A5360)*86400,0))</f>
        <v/>
      </c>
      <c r="K5360" s="37" t="str">
        <f aca="false">IF(G5360=1,IF(COUNTIFS($C:$C,C5360,$G:$G,1,$A:$A,"&gt;="&amp;(A5360-FenetreInterm/86400),$A:$A,"&lt;="&amp;A5360)&gt;=NbInterm,1,0),"")</f>
        <v/>
      </c>
      <c r="L5360" s="37" t="str">
        <f aca="false">IF(G5360=1,IF(B5360="",0,IF(J5360&lt;SeuilFugitive,1,0)),"")</f>
        <v/>
      </c>
      <c r="M5360" s="37" t="str">
        <f aca="false">IF(G5360=1,IF(B5360="",IF((Fin-A5360)*24&gt;SeuilFigee,1,0),IF(J5360&gt;SeuilFigee*3600,1,0)),"")</f>
        <v/>
      </c>
      <c r="N5360" s="0" t="str">
        <f aca="false">IF(G5360=1,IF(COUNTIF(H$2:H5360,H5360)=1,COUNTIF($H:$H,H5360),""),"")</f>
        <v/>
      </c>
      <c r="O5360" s="0" t="str">
        <f aca="false">IF(G5360=1,IF(COUNTIF(I$2:I5360,I5360)=1,COUNTIF($I:$I,I5360),""),"")</f>
        <v/>
      </c>
      <c r="P5360" s="38" t="str">
        <f aca="false">IF(G5360=1,IF(COUNTIFS(C$2:C5360,C5360,G$2:G5360,1)=1,COUNTIFS($C:$C,C5360,$G:$G,1)+ROW()/10000000,""),"")</f>
        <v/>
      </c>
      <c r="Q5360" s="0" t="str">
        <f aca="false">IF(K5360=1,IF(COUNTIFS(C$2:C5360,C5360,K$2:K5360,1)=1,1,0),"")</f>
        <v/>
      </c>
      <c r="R5360" s="0" t="str">
        <f aca="false">IF(M5360=1,IF(COUNTIFS(C$2:C5360,C5360,M$2:M5360,1)=1,1,0),"")</f>
        <v/>
      </c>
      <c r="S5360" s="0" t="str">
        <f aca="false">IF(L5360=1,IF(COUNTIFS(C$2:C5360,C5360,L$2:L5360,1)=1,1,0),"")</f>
        <v/>
      </c>
      <c r="T5360" s="38" t="str">
        <f aca="false">IF(N5360="","",N5360+ROW()/10000000)</f>
        <v/>
      </c>
      <c r="U5360" s="0" t="str">
        <f aca="false">IF(G5360=1,IF(B5360="",1,0),"")</f>
        <v/>
      </c>
    </row>
    <row r="5361" customFormat="false" ht="15" hidden="false" customHeight="false" outlineLevel="0" collapsed="false">
      <c r="A5361" s="35"/>
      <c r="B5361" s="35"/>
      <c r="G5361" s="0" t="str">
        <f aca="false">IF(A5361="","",IF(AND(A5361&gt;=Debut,A5361&lt;Fin),1,0))</f>
        <v/>
      </c>
      <c r="H5361" s="0" t="str">
        <f aca="false">IF(G5361=1,INT(ROUND((A5361-Debut)*86400,0)/600),"")</f>
        <v/>
      </c>
      <c r="I5361" s="0" t="str">
        <f aca="false">IF(G5361=1,INT(ROUND((A5361-Debut)*86400,0)/3600),"")</f>
        <v/>
      </c>
      <c r="J5361" s="0" t="str">
        <f aca="false">IF(OR(A5361="",B5361=""),"",ROUND((B5361-A5361)*86400,0))</f>
        <v/>
      </c>
      <c r="K5361" s="37" t="str">
        <f aca="false">IF(G5361=1,IF(COUNTIFS($C:$C,C5361,$G:$G,1,$A:$A,"&gt;="&amp;(A5361-FenetreInterm/86400),$A:$A,"&lt;="&amp;A5361)&gt;=NbInterm,1,0),"")</f>
        <v/>
      </c>
      <c r="L5361" s="37" t="str">
        <f aca="false">IF(G5361=1,IF(B5361="",0,IF(J5361&lt;SeuilFugitive,1,0)),"")</f>
        <v/>
      </c>
      <c r="M5361" s="37" t="str">
        <f aca="false">IF(G5361=1,IF(B5361="",IF((Fin-A5361)*24&gt;SeuilFigee,1,0),IF(J5361&gt;SeuilFigee*3600,1,0)),"")</f>
        <v/>
      </c>
      <c r="N5361" s="0" t="str">
        <f aca="false">IF(G5361=1,IF(COUNTIF(H$2:H5361,H5361)=1,COUNTIF($H:$H,H5361),""),"")</f>
        <v/>
      </c>
      <c r="O5361" s="0" t="str">
        <f aca="false">IF(G5361=1,IF(COUNTIF(I$2:I5361,I5361)=1,COUNTIF($I:$I,I5361),""),"")</f>
        <v/>
      </c>
      <c r="P5361" s="38" t="str">
        <f aca="false">IF(G5361=1,IF(COUNTIFS(C$2:C5361,C5361,G$2:G5361,1)=1,COUNTIFS($C:$C,C5361,$G:$G,1)+ROW()/10000000,""),"")</f>
        <v/>
      </c>
      <c r="Q5361" s="0" t="str">
        <f aca="false">IF(K5361=1,IF(COUNTIFS(C$2:C5361,C5361,K$2:K5361,1)=1,1,0),"")</f>
        <v/>
      </c>
      <c r="R5361" s="0" t="str">
        <f aca="false">IF(M5361=1,IF(COUNTIFS(C$2:C5361,C5361,M$2:M5361,1)=1,1,0),"")</f>
        <v/>
      </c>
      <c r="S5361" s="0" t="str">
        <f aca="false">IF(L5361=1,IF(COUNTIFS(C$2:C5361,C5361,L$2:L5361,1)=1,1,0),"")</f>
        <v/>
      </c>
      <c r="T5361" s="38" t="str">
        <f aca="false">IF(N5361="","",N5361+ROW()/10000000)</f>
        <v/>
      </c>
      <c r="U5361" s="0" t="str">
        <f aca="false">IF(G5361=1,IF(B5361="",1,0),"")</f>
        <v/>
      </c>
    </row>
    <row r="5362" customFormat="false" ht="15" hidden="false" customHeight="false" outlineLevel="0" collapsed="false">
      <c r="A5362" s="35"/>
      <c r="B5362" s="35"/>
      <c r="G5362" s="0" t="str">
        <f aca="false">IF(A5362="","",IF(AND(A5362&gt;=Debut,A5362&lt;Fin),1,0))</f>
        <v/>
      </c>
      <c r="H5362" s="0" t="str">
        <f aca="false">IF(G5362=1,INT(ROUND((A5362-Debut)*86400,0)/600),"")</f>
        <v/>
      </c>
      <c r="I5362" s="0" t="str">
        <f aca="false">IF(G5362=1,INT(ROUND((A5362-Debut)*86400,0)/3600),"")</f>
        <v/>
      </c>
      <c r="J5362" s="0" t="str">
        <f aca="false">IF(OR(A5362="",B5362=""),"",ROUND((B5362-A5362)*86400,0))</f>
        <v/>
      </c>
      <c r="K5362" s="37" t="str">
        <f aca="false">IF(G5362=1,IF(COUNTIFS($C:$C,C5362,$G:$G,1,$A:$A,"&gt;="&amp;(A5362-FenetreInterm/86400),$A:$A,"&lt;="&amp;A5362)&gt;=NbInterm,1,0),"")</f>
        <v/>
      </c>
      <c r="L5362" s="37" t="str">
        <f aca="false">IF(G5362=1,IF(B5362="",0,IF(J5362&lt;SeuilFugitive,1,0)),"")</f>
        <v/>
      </c>
      <c r="M5362" s="37" t="str">
        <f aca="false">IF(G5362=1,IF(B5362="",IF((Fin-A5362)*24&gt;SeuilFigee,1,0),IF(J5362&gt;SeuilFigee*3600,1,0)),"")</f>
        <v/>
      </c>
      <c r="N5362" s="0" t="str">
        <f aca="false">IF(G5362=1,IF(COUNTIF(H$2:H5362,H5362)=1,COUNTIF($H:$H,H5362),""),"")</f>
        <v/>
      </c>
      <c r="O5362" s="0" t="str">
        <f aca="false">IF(G5362=1,IF(COUNTIF(I$2:I5362,I5362)=1,COUNTIF($I:$I,I5362),""),"")</f>
        <v/>
      </c>
      <c r="P5362" s="38" t="str">
        <f aca="false">IF(G5362=1,IF(COUNTIFS(C$2:C5362,C5362,G$2:G5362,1)=1,COUNTIFS($C:$C,C5362,$G:$G,1)+ROW()/10000000,""),"")</f>
        <v/>
      </c>
      <c r="Q5362" s="0" t="str">
        <f aca="false">IF(K5362=1,IF(COUNTIFS(C$2:C5362,C5362,K$2:K5362,1)=1,1,0),"")</f>
        <v/>
      </c>
      <c r="R5362" s="0" t="str">
        <f aca="false">IF(M5362=1,IF(COUNTIFS(C$2:C5362,C5362,M$2:M5362,1)=1,1,0),"")</f>
        <v/>
      </c>
      <c r="S5362" s="0" t="str">
        <f aca="false">IF(L5362=1,IF(COUNTIFS(C$2:C5362,C5362,L$2:L5362,1)=1,1,0),"")</f>
        <v/>
      </c>
      <c r="T5362" s="38" t="str">
        <f aca="false">IF(N5362="","",N5362+ROW()/10000000)</f>
        <v/>
      </c>
      <c r="U5362" s="0" t="str">
        <f aca="false">IF(G5362=1,IF(B5362="",1,0),"")</f>
        <v/>
      </c>
    </row>
    <row r="5363" customFormat="false" ht="15" hidden="false" customHeight="false" outlineLevel="0" collapsed="false">
      <c r="A5363" s="35"/>
      <c r="B5363" s="35"/>
      <c r="G5363" s="0" t="str">
        <f aca="false">IF(A5363="","",IF(AND(A5363&gt;=Debut,A5363&lt;Fin),1,0))</f>
        <v/>
      </c>
      <c r="H5363" s="0" t="str">
        <f aca="false">IF(G5363=1,INT(ROUND((A5363-Debut)*86400,0)/600),"")</f>
        <v/>
      </c>
      <c r="I5363" s="0" t="str">
        <f aca="false">IF(G5363=1,INT(ROUND((A5363-Debut)*86400,0)/3600),"")</f>
        <v/>
      </c>
      <c r="J5363" s="0" t="str">
        <f aca="false">IF(OR(A5363="",B5363=""),"",ROUND((B5363-A5363)*86400,0))</f>
        <v/>
      </c>
      <c r="K5363" s="37" t="str">
        <f aca="false">IF(G5363=1,IF(COUNTIFS($C:$C,C5363,$G:$G,1,$A:$A,"&gt;="&amp;(A5363-FenetreInterm/86400),$A:$A,"&lt;="&amp;A5363)&gt;=NbInterm,1,0),"")</f>
        <v/>
      </c>
      <c r="L5363" s="37" t="str">
        <f aca="false">IF(G5363=1,IF(B5363="",0,IF(J5363&lt;SeuilFugitive,1,0)),"")</f>
        <v/>
      </c>
      <c r="M5363" s="37" t="str">
        <f aca="false">IF(G5363=1,IF(B5363="",IF((Fin-A5363)*24&gt;SeuilFigee,1,0),IF(J5363&gt;SeuilFigee*3600,1,0)),"")</f>
        <v/>
      </c>
      <c r="N5363" s="0" t="str">
        <f aca="false">IF(G5363=1,IF(COUNTIF(H$2:H5363,H5363)=1,COUNTIF($H:$H,H5363),""),"")</f>
        <v/>
      </c>
      <c r="O5363" s="0" t="str">
        <f aca="false">IF(G5363=1,IF(COUNTIF(I$2:I5363,I5363)=1,COUNTIF($I:$I,I5363),""),"")</f>
        <v/>
      </c>
      <c r="P5363" s="38" t="str">
        <f aca="false">IF(G5363=1,IF(COUNTIFS(C$2:C5363,C5363,G$2:G5363,1)=1,COUNTIFS($C:$C,C5363,$G:$G,1)+ROW()/10000000,""),"")</f>
        <v/>
      </c>
      <c r="Q5363" s="0" t="str">
        <f aca="false">IF(K5363=1,IF(COUNTIFS(C$2:C5363,C5363,K$2:K5363,1)=1,1,0),"")</f>
        <v/>
      </c>
      <c r="R5363" s="0" t="str">
        <f aca="false">IF(M5363=1,IF(COUNTIFS(C$2:C5363,C5363,M$2:M5363,1)=1,1,0),"")</f>
        <v/>
      </c>
      <c r="S5363" s="0" t="str">
        <f aca="false">IF(L5363=1,IF(COUNTIFS(C$2:C5363,C5363,L$2:L5363,1)=1,1,0),"")</f>
        <v/>
      </c>
      <c r="T5363" s="38" t="str">
        <f aca="false">IF(N5363="","",N5363+ROW()/10000000)</f>
        <v/>
      </c>
      <c r="U5363" s="0" t="str">
        <f aca="false">IF(G5363=1,IF(B5363="",1,0),"")</f>
        <v/>
      </c>
    </row>
    <row r="5364" customFormat="false" ht="15" hidden="false" customHeight="false" outlineLevel="0" collapsed="false">
      <c r="A5364" s="35"/>
      <c r="B5364" s="35"/>
      <c r="G5364" s="0" t="str">
        <f aca="false">IF(A5364="","",IF(AND(A5364&gt;=Debut,A5364&lt;Fin),1,0))</f>
        <v/>
      </c>
      <c r="H5364" s="0" t="str">
        <f aca="false">IF(G5364=1,INT(ROUND((A5364-Debut)*86400,0)/600),"")</f>
        <v/>
      </c>
      <c r="I5364" s="0" t="str">
        <f aca="false">IF(G5364=1,INT(ROUND((A5364-Debut)*86400,0)/3600),"")</f>
        <v/>
      </c>
      <c r="J5364" s="0" t="str">
        <f aca="false">IF(OR(A5364="",B5364=""),"",ROUND((B5364-A5364)*86400,0))</f>
        <v/>
      </c>
      <c r="K5364" s="37" t="str">
        <f aca="false">IF(G5364=1,IF(COUNTIFS($C:$C,C5364,$G:$G,1,$A:$A,"&gt;="&amp;(A5364-FenetreInterm/86400),$A:$A,"&lt;="&amp;A5364)&gt;=NbInterm,1,0),"")</f>
        <v/>
      </c>
      <c r="L5364" s="37" t="str">
        <f aca="false">IF(G5364=1,IF(B5364="",0,IF(J5364&lt;SeuilFugitive,1,0)),"")</f>
        <v/>
      </c>
      <c r="M5364" s="37" t="str">
        <f aca="false">IF(G5364=1,IF(B5364="",IF((Fin-A5364)*24&gt;SeuilFigee,1,0),IF(J5364&gt;SeuilFigee*3600,1,0)),"")</f>
        <v/>
      </c>
      <c r="N5364" s="0" t="str">
        <f aca="false">IF(G5364=1,IF(COUNTIF(H$2:H5364,H5364)=1,COUNTIF($H:$H,H5364),""),"")</f>
        <v/>
      </c>
      <c r="O5364" s="0" t="str">
        <f aca="false">IF(G5364=1,IF(COUNTIF(I$2:I5364,I5364)=1,COUNTIF($I:$I,I5364),""),"")</f>
        <v/>
      </c>
      <c r="P5364" s="38" t="str">
        <f aca="false">IF(G5364=1,IF(COUNTIFS(C$2:C5364,C5364,G$2:G5364,1)=1,COUNTIFS($C:$C,C5364,$G:$G,1)+ROW()/10000000,""),"")</f>
        <v/>
      </c>
      <c r="Q5364" s="0" t="str">
        <f aca="false">IF(K5364=1,IF(COUNTIFS(C$2:C5364,C5364,K$2:K5364,1)=1,1,0),"")</f>
        <v/>
      </c>
      <c r="R5364" s="0" t="str">
        <f aca="false">IF(M5364=1,IF(COUNTIFS(C$2:C5364,C5364,M$2:M5364,1)=1,1,0),"")</f>
        <v/>
      </c>
      <c r="S5364" s="0" t="str">
        <f aca="false">IF(L5364=1,IF(COUNTIFS(C$2:C5364,C5364,L$2:L5364,1)=1,1,0),"")</f>
        <v/>
      </c>
      <c r="T5364" s="38" t="str">
        <f aca="false">IF(N5364="","",N5364+ROW()/10000000)</f>
        <v/>
      </c>
      <c r="U5364" s="0" t="str">
        <f aca="false">IF(G5364=1,IF(B5364="",1,0),"")</f>
        <v/>
      </c>
    </row>
    <row r="5365" customFormat="false" ht="15" hidden="false" customHeight="false" outlineLevel="0" collapsed="false">
      <c r="A5365" s="35"/>
      <c r="B5365" s="35"/>
      <c r="G5365" s="0" t="str">
        <f aca="false">IF(A5365="","",IF(AND(A5365&gt;=Debut,A5365&lt;Fin),1,0))</f>
        <v/>
      </c>
      <c r="H5365" s="0" t="str">
        <f aca="false">IF(G5365=1,INT(ROUND((A5365-Debut)*86400,0)/600),"")</f>
        <v/>
      </c>
      <c r="I5365" s="0" t="str">
        <f aca="false">IF(G5365=1,INT(ROUND((A5365-Debut)*86400,0)/3600),"")</f>
        <v/>
      </c>
      <c r="J5365" s="0" t="str">
        <f aca="false">IF(OR(A5365="",B5365=""),"",ROUND((B5365-A5365)*86400,0))</f>
        <v/>
      </c>
      <c r="K5365" s="37" t="str">
        <f aca="false">IF(G5365=1,IF(COUNTIFS($C:$C,C5365,$G:$G,1,$A:$A,"&gt;="&amp;(A5365-FenetreInterm/86400),$A:$A,"&lt;="&amp;A5365)&gt;=NbInterm,1,0),"")</f>
        <v/>
      </c>
      <c r="L5365" s="37" t="str">
        <f aca="false">IF(G5365=1,IF(B5365="",0,IF(J5365&lt;SeuilFugitive,1,0)),"")</f>
        <v/>
      </c>
      <c r="M5365" s="37" t="str">
        <f aca="false">IF(G5365=1,IF(B5365="",IF((Fin-A5365)*24&gt;SeuilFigee,1,0),IF(J5365&gt;SeuilFigee*3600,1,0)),"")</f>
        <v/>
      </c>
      <c r="N5365" s="0" t="str">
        <f aca="false">IF(G5365=1,IF(COUNTIF(H$2:H5365,H5365)=1,COUNTIF($H:$H,H5365),""),"")</f>
        <v/>
      </c>
      <c r="O5365" s="0" t="str">
        <f aca="false">IF(G5365=1,IF(COUNTIF(I$2:I5365,I5365)=1,COUNTIF($I:$I,I5365),""),"")</f>
        <v/>
      </c>
      <c r="P5365" s="38" t="str">
        <f aca="false">IF(G5365=1,IF(COUNTIFS(C$2:C5365,C5365,G$2:G5365,1)=1,COUNTIFS($C:$C,C5365,$G:$G,1)+ROW()/10000000,""),"")</f>
        <v/>
      </c>
      <c r="Q5365" s="0" t="str">
        <f aca="false">IF(K5365=1,IF(COUNTIFS(C$2:C5365,C5365,K$2:K5365,1)=1,1,0),"")</f>
        <v/>
      </c>
      <c r="R5365" s="0" t="str">
        <f aca="false">IF(M5365=1,IF(COUNTIFS(C$2:C5365,C5365,M$2:M5365,1)=1,1,0),"")</f>
        <v/>
      </c>
      <c r="S5365" s="0" t="str">
        <f aca="false">IF(L5365=1,IF(COUNTIFS(C$2:C5365,C5365,L$2:L5365,1)=1,1,0),"")</f>
        <v/>
      </c>
      <c r="T5365" s="38" t="str">
        <f aca="false">IF(N5365="","",N5365+ROW()/10000000)</f>
        <v/>
      </c>
      <c r="U5365" s="0" t="str">
        <f aca="false">IF(G5365=1,IF(B5365="",1,0),"")</f>
        <v/>
      </c>
    </row>
    <row r="5366" customFormat="false" ht="15" hidden="false" customHeight="false" outlineLevel="0" collapsed="false">
      <c r="A5366" s="35"/>
      <c r="B5366" s="35"/>
      <c r="G5366" s="0" t="str">
        <f aca="false">IF(A5366="","",IF(AND(A5366&gt;=Debut,A5366&lt;Fin),1,0))</f>
        <v/>
      </c>
      <c r="H5366" s="0" t="str">
        <f aca="false">IF(G5366=1,INT(ROUND((A5366-Debut)*86400,0)/600),"")</f>
        <v/>
      </c>
      <c r="I5366" s="0" t="str">
        <f aca="false">IF(G5366=1,INT(ROUND((A5366-Debut)*86400,0)/3600),"")</f>
        <v/>
      </c>
      <c r="J5366" s="0" t="str">
        <f aca="false">IF(OR(A5366="",B5366=""),"",ROUND((B5366-A5366)*86400,0))</f>
        <v/>
      </c>
      <c r="K5366" s="37" t="str">
        <f aca="false">IF(G5366=1,IF(COUNTIFS($C:$C,C5366,$G:$G,1,$A:$A,"&gt;="&amp;(A5366-FenetreInterm/86400),$A:$A,"&lt;="&amp;A5366)&gt;=NbInterm,1,0),"")</f>
        <v/>
      </c>
      <c r="L5366" s="37" t="str">
        <f aca="false">IF(G5366=1,IF(B5366="",0,IF(J5366&lt;SeuilFugitive,1,0)),"")</f>
        <v/>
      </c>
      <c r="M5366" s="37" t="str">
        <f aca="false">IF(G5366=1,IF(B5366="",IF((Fin-A5366)*24&gt;SeuilFigee,1,0),IF(J5366&gt;SeuilFigee*3600,1,0)),"")</f>
        <v/>
      </c>
      <c r="N5366" s="0" t="str">
        <f aca="false">IF(G5366=1,IF(COUNTIF(H$2:H5366,H5366)=1,COUNTIF($H:$H,H5366),""),"")</f>
        <v/>
      </c>
      <c r="O5366" s="0" t="str">
        <f aca="false">IF(G5366=1,IF(COUNTIF(I$2:I5366,I5366)=1,COUNTIF($I:$I,I5366),""),"")</f>
        <v/>
      </c>
      <c r="P5366" s="38" t="str">
        <f aca="false">IF(G5366=1,IF(COUNTIFS(C$2:C5366,C5366,G$2:G5366,1)=1,COUNTIFS($C:$C,C5366,$G:$G,1)+ROW()/10000000,""),"")</f>
        <v/>
      </c>
      <c r="Q5366" s="0" t="str">
        <f aca="false">IF(K5366=1,IF(COUNTIFS(C$2:C5366,C5366,K$2:K5366,1)=1,1,0),"")</f>
        <v/>
      </c>
      <c r="R5366" s="0" t="str">
        <f aca="false">IF(M5366=1,IF(COUNTIFS(C$2:C5366,C5366,M$2:M5366,1)=1,1,0),"")</f>
        <v/>
      </c>
      <c r="S5366" s="0" t="str">
        <f aca="false">IF(L5366=1,IF(COUNTIFS(C$2:C5366,C5366,L$2:L5366,1)=1,1,0),"")</f>
        <v/>
      </c>
      <c r="T5366" s="38" t="str">
        <f aca="false">IF(N5366="","",N5366+ROW()/10000000)</f>
        <v/>
      </c>
      <c r="U5366" s="0" t="str">
        <f aca="false">IF(G5366=1,IF(B5366="",1,0),"")</f>
        <v/>
      </c>
    </row>
    <row r="5367" customFormat="false" ht="15" hidden="false" customHeight="false" outlineLevel="0" collapsed="false">
      <c r="A5367" s="35"/>
      <c r="B5367" s="35"/>
      <c r="G5367" s="0" t="str">
        <f aca="false">IF(A5367="","",IF(AND(A5367&gt;=Debut,A5367&lt;Fin),1,0))</f>
        <v/>
      </c>
      <c r="H5367" s="0" t="str">
        <f aca="false">IF(G5367=1,INT(ROUND((A5367-Debut)*86400,0)/600),"")</f>
        <v/>
      </c>
      <c r="I5367" s="0" t="str">
        <f aca="false">IF(G5367=1,INT(ROUND((A5367-Debut)*86400,0)/3600),"")</f>
        <v/>
      </c>
      <c r="J5367" s="0" t="str">
        <f aca="false">IF(OR(A5367="",B5367=""),"",ROUND((B5367-A5367)*86400,0))</f>
        <v/>
      </c>
      <c r="K5367" s="37" t="str">
        <f aca="false">IF(G5367=1,IF(COUNTIFS($C:$C,C5367,$G:$G,1,$A:$A,"&gt;="&amp;(A5367-FenetreInterm/86400),$A:$A,"&lt;="&amp;A5367)&gt;=NbInterm,1,0),"")</f>
        <v/>
      </c>
      <c r="L5367" s="37" t="str">
        <f aca="false">IF(G5367=1,IF(B5367="",0,IF(J5367&lt;SeuilFugitive,1,0)),"")</f>
        <v/>
      </c>
      <c r="M5367" s="37" t="str">
        <f aca="false">IF(G5367=1,IF(B5367="",IF((Fin-A5367)*24&gt;SeuilFigee,1,0),IF(J5367&gt;SeuilFigee*3600,1,0)),"")</f>
        <v/>
      </c>
      <c r="N5367" s="0" t="str">
        <f aca="false">IF(G5367=1,IF(COUNTIF(H$2:H5367,H5367)=1,COUNTIF($H:$H,H5367),""),"")</f>
        <v/>
      </c>
      <c r="O5367" s="0" t="str">
        <f aca="false">IF(G5367=1,IF(COUNTIF(I$2:I5367,I5367)=1,COUNTIF($I:$I,I5367),""),"")</f>
        <v/>
      </c>
      <c r="P5367" s="38" t="str">
        <f aca="false">IF(G5367=1,IF(COUNTIFS(C$2:C5367,C5367,G$2:G5367,1)=1,COUNTIFS($C:$C,C5367,$G:$G,1)+ROW()/10000000,""),"")</f>
        <v/>
      </c>
      <c r="Q5367" s="0" t="str">
        <f aca="false">IF(K5367=1,IF(COUNTIFS(C$2:C5367,C5367,K$2:K5367,1)=1,1,0),"")</f>
        <v/>
      </c>
      <c r="R5367" s="0" t="str">
        <f aca="false">IF(M5367=1,IF(COUNTIFS(C$2:C5367,C5367,M$2:M5367,1)=1,1,0),"")</f>
        <v/>
      </c>
      <c r="S5367" s="0" t="str">
        <f aca="false">IF(L5367=1,IF(COUNTIFS(C$2:C5367,C5367,L$2:L5367,1)=1,1,0),"")</f>
        <v/>
      </c>
      <c r="T5367" s="38" t="str">
        <f aca="false">IF(N5367="","",N5367+ROW()/10000000)</f>
        <v/>
      </c>
      <c r="U5367" s="0" t="str">
        <f aca="false">IF(G5367=1,IF(B5367="",1,0),"")</f>
        <v/>
      </c>
    </row>
    <row r="5368" customFormat="false" ht="15" hidden="false" customHeight="false" outlineLevel="0" collapsed="false">
      <c r="A5368" s="35"/>
      <c r="B5368" s="35"/>
      <c r="G5368" s="0" t="str">
        <f aca="false">IF(A5368="","",IF(AND(A5368&gt;=Debut,A5368&lt;Fin),1,0))</f>
        <v/>
      </c>
      <c r="H5368" s="0" t="str">
        <f aca="false">IF(G5368=1,INT(ROUND((A5368-Debut)*86400,0)/600),"")</f>
        <v/>
      </c>
      <c r="I5368" s="0" t="str">
        <f aca="false">IF(G5368=1,INT(ROUND((A5368-Debut)*86400,0)/3600),"")</f>
        <v/>
      </c>
      <c r="J5368" s="0" t="str">
        <f aca="false">IF(OR(A5368="",B5368=""),"",ROUND((B5368-A5368)*86400,0))</f>
        <v/>
      </c>
      <c r="K5368" s="37" t="str">
        <f aca="false">IF(G5368=1,IF(COUNTIFS($C:$C,C5368,$G:$G,1,$A:$A,"&gt;="&amp;(A5368-FenetreInterm/86400),$A:$A,"&lt;="&amp;A5368)&gt;=NbInterm,1,0),"")</f>
        <v/>
      </c>
      <c r="L5368" s="37" t="str">
        <f aca="false">IF(G5368=1,IF(B5368="",0,IF(J5368&lt;SeuilFugitive,1,0)),"")</f>
        <v/>
      </c>
      <c r="M5368" s="37" t="str">
        <f aca="false">IF(G5368=1,IF(B5368="",IF((Fin-A5368)*24&gt;SeuilFigee,1,0),IF(J5368&gt;SeuilFigee*3600,1,0)),"")</f>
        <v/>
      </c>
      <c r="N5368" s="0" t="str">
        <f aca="false">IF(G5368=1,IF(COUNTIF(H$2:H5368,H5368)=1,COUNTIF($H:$H,H5368),""),"")</f>
        <v/>
      </c>
      <c r="O5368" s="0" t="str">
        <f aca="false">IF(G5368=1,IF(COUNTIF(I$2:I5368,I5368)=1,COUNTIF($I:$I,I5368),""),"")</f>
        <v/>
      </c>
      <c r="P5368" s="38" t="str">
        <f aca="false">IF(G5368=1,IF(COUNTIFS(C$2:C5368,C5368,G$2:G5368,1)=1,COUNTIFS($C:$C,C5368,$G:$G,1)+ROW()/10000000,""),"")</f>
        <v/>
      </c>
      <c r="Q5368" s="0" t="str">
        <f aca="false">IF(K5368=1,IF(COUNTIFS(C$2:C5368,C5368,K$2:K5368,1)=1,1,0),"")</f>
        <v/>
      </c>
      <c r="R5368" s="0" t="str">
        <f aca="false">IF(M5368=1,IF(COUNTIFS(C$2:C5368,C5368,M$2:M5368,1)=1,1,0),"")</f>
        <v/>
      </c>
      <c r="S5368" s="0" t="str">
        <f aca="false">IF(L5368=1,IF(COUNTIFS(C$2:C5368,C5368,L$2:L5368,1)=1,1,0),"")</f>
        <v/>
      </c>
      <c r="T5368" s="38" t="str">
        <f aca="false">IF(N5368="","",N5368+ROW()/10000000)</f>
        <v/>
      </c>
      <c r="U5368" s="0" t="str">
        <f aca="false">IF(G5368=1,IF(B5368="",1,0),"")</f>
        <v/>
      </c>
    </row>
    <row r="5369" customFormat="false" ht="15" hidden="false" customHeight="false" outlineLevel="0" collapsed="false">
      <c r="A5369" s="35"/>
      <c r="B5369" s="35"/>
      <c r="G5369" s="0" t="str">
        <f aca="false">IF(A5369="","",IF(AND(A5369&gt;=Debut,A5369&lt;Fin),1,0))</f>
        <v/>
      </c>
      <c r="H5369" s="0" t="str">
        <f aca="false">IF(G5369=1,INT(ROUND((A5369-Debut)*86400,0)/600),"")</f>
        <v/>
      </c>
      <c r="I5369" s="0" t="str">
        <f aca="false">IF(G5369=1,INT(ROUND((A5369-Debut)*86400,0)/3600),"")</f>
        <v/>
      </c>
      <c r="J5369" s="0" t="str">
        <f aca="false">IF(OR(A5369="",B5369=""),"",ROUND((B5369-A5369)*86400,0))</f>
        <v/>
      </c>
      <c r="K5369" s="37" t="str">
        <f aca="false">IF(G5369=1,IF(COUNTIFS($C:$C,C5369,$G:$G,1,$A:$A,"&gt;="&amp;(A5369-FenetreInterm/86400),$A:$A,"&lt;="&amp;A5369)&gt;=NbInterm,1,0),"")</f>
        <v/>
      </c>
      <c r="L5369" s="37" t="str">
        <f aca="false">IF(G5369=1,IF(B5369="",0,IF(J5369&lt;SeuilFugitive,1,0)),"")</f>
        <v/>
      </c>
      <c r="M5369" s="37" t="str">
        <f aca="false">IF(G5369=1,IF(B5369="",IF((Fin-A5369)*24&gt;SeuilFigee,1,0),IF(J5369&gt;SeuilFigee*3600,1,0)),"")</f>
        <v/>
      </c>
      <c r="N5369" s="0" t="str">
        <f aca="false">IF(G5369=1,IF(COUNTIF(H$2:H5369,H5369)=1,COUNTIF($H:$H,H5369),""),"")</f>
        <v/>
      </c>
      <c r="O5369" s="0" t="str">
        <f aca="false">IF(G5369=1,IF(COUNTIF(I$2:I5369,I5369)=1,COUNTIF($I:$I,I5369),""),"")</f>
        <v/>
      </c>
      <c r="P5369" s="38" t="str">
        <f aca="false">IF(G5369=1,IF(COUNTIFS(C$2:C5369,C5369,G$2:G5369,1)=1,COUNTIFS($C:$C,C5369,$G:$G,1)+ROW()/10000000,""),"")</f>
        <v/>
      </c>
      <c r="Q5369" s="0" t="str">
        <f aca="false">IF(K5369=1,IF(COUNTIFS(C$2:C5369,C5369,K$2:K5369,1)=1,1,0),"")</f>
        <v/>
      </c>
      <c r="R5369" s="0" t="str">
        <f aca="false">IF(M5369=1,IF(COUNTIFS(C$2:C5369,C5369,M$2:M5369,1)=1,1,0),"")</f>
        <v/>
      </c>
      <c r="S5369" s="0" t="str">
        <f aca="false">IF(L5369=1,IF(COUNTIFS(C$2:C5369,C5369,L$2:L5369,1)=1,1,0),"")</f>
        <v/>
      </c>
      <c r="T5369" s="38" t="str">
        <f aca="false">IF(N5369="","",N5369+ROW()/10000000)</f>
        <v/>
      </c>
      <c r="U5369" s="0" t="str">
        <f aca="false">IF(G5369=1,IF(B5369="",1,0),"")</f>
        <v/>
      </c>
    </row>
    <row r="5370" customFormat="false" ht="15" hidden="false" customHeight="false" outlineLevel="0" collapsed="false">
      <c r="A5370" s="35"/>
      <c r="B5370" s="35"/>
      <c r="G5370" s="0" t="str">
        <f aca="false">IF(A5370="","",IF(AND(A5370&gt;=Debut,A5370&lt;Fin),1,0))</f>
        <v/>
      </c>
      <c r="H5370" s="0" t="str">
        <f aca="false">IF(G5370=1,INT(ROUND((A5370-Debut)*86400,0)/600),"")</f>
        <v/>
      </c>
      <c r="I5370" s="0" t="str">
        <f aca="false">IF(G5370=1,INT(ROUND((A5370-Debut)*86400,0)/3600),"")</f>
        <v/>
      </c>
      <c r="J5370" s="0" t="str">
        <f aca="false">IF(OR(A5370="",B5370=""),"",ROUND((B5370-A5370)*86400,0))</f>
        <v/>
      </c>
      <c r="K5370" s="37" t="str">
        <f aca="false">IF(G5370=1,IF(COUNTIFS($C:$C,C5370,$G:$G,1,$A:$A,"&gt;="&amp;(A5370-FenetreInterm/86400),$A:$A,"&lt;="&amp;A5370)&gt;=NbInterm,1,0),"")</f>
        <v/>
      </c>
      <c r="L5370" s="37" t="str">
        <f aca="false">IF(G5370=1,IF(B5370="",0,IF(J5370&lt;SeuilFugitive,1,0)),"")</f>
        <v/>
      </c>
      <c r="M5370" s="37" t="str">
        <f aca="false">IF(G5370=1,IF(B5370="",IF((Fin-A5370)*24&gt;SeuilFigee,1,0),IF(J5370&gt;SeuilFigee*3600,1,0)),"")</f>
        <v/>
      </c>
      <c r="N5370" s="0" t="str">
        <f aca="false">IF(G5370=1,IF(COUNTIF(H$2:H5370,H5370)=1,COUNTIF($H:$H,H5370),""),"")</f>
        <v/>
      </c>
      <c r="O5370" s="0" t="str">
        <f aca="false">IF(G5370=1,IF(COUNTIF(I$2:I5370,I5370)=1,COUNTIF($I:$I,I5370),""),"")</f>
        <v/>
      </c>
      <c r="P5370" s="38" t="str">
        <f aca="false">IF(G5370=1,IF(COUNTIFS(C$2:C5370,C5370,G$2:G5370,1)=1,COUNTIFS($C:$C,C5370,$G:$G,1)+ROW()/10000000,""),"")</f>
        <v/>
      </c>
      <c r="Q5370" s="0" t="str">
        <f aca="false">IF(K5370=1,IF(COUNTIFS(C$2:C5370,C5370,K$2:K5370,1)=1,1,0),"")</f>
        <v/>
      </c>
      <c r="R5370" s="0" t="str">
        <f aca="false">IF(M5370=1,IF(COUNTIFS(C$2:C5370,C5370,M$2:M5370,1)=1,1,0),"")</f>
        <v/>
      </c>
      <c r="S5370" s="0" t="str">
        <f aca="false">IF(L5370=1,IF(COUNTIFS(C$2:C5370,C5370,L$2:L5370,1)=1,1,0),"")</f>
        <v/>
      </c>
      <c r="T5370" s="38" t="str">
        <f aca="false">IF(N5370="","",N5370+ROW()/10000000)</f>
        <v/>
      </c>
      <c r="U5370" s="0" t="str">
        <f aca="false">IF(G5370=1,IF(B5370="",1,0),"")</f>
        <v/>
      </c>
    </row>
    <row r="5371" customFormat="false" ht="15" hidden="false" customHeight="false" outlineLevel="0" collapsed="false">
      <c r="A5371" s="35"/>
      <c r="B5371" s="35"/>
      <c r="G5371" s="0" t="str">
        <f aca="false">IF(A5371="","",IF(AND(A5371&gt;=Debut,A5371&lt;Fin),1,0))</f>
        <v/>
      </c>
      <c r="H5371" s="0" t="str">
        <f aca="false">IF(G5371=1,INT(ROUND((A5371-Debut)*86400,0)/600),"")</f>
        <v/>
      </c>
      <c r="I5371" s="0" t="str">
        <f aca="false">IF(G5371=1,INT(ROUND((A5371-Debut)*86400,0)/3600),"")</f>
        <v/>
      </c>
      <c r="J5371" s="0" t="str">
        <f aca="false">IF(OR(A5371="",B5371=""),"",ROUND((B5371-A5371)*86400,0))</f>
        <v/>
      </c>
      <c r="K5371" s="37" t="str">
        <f aca="false">IF(G5371=1,IF(COUNTIFS($C:$C,C5371,$G:$G,1,$A:$A,"&gt;="&amp;(A5371-FenetreInterm/86400),$A:$A,"&lt;="&amp;A5371)&gt;=NbInterm,1,0),"")</f>
        <v/>
      </c>
      <c r="L5371" s="37" t="str">
        <f aca="false">IF(G5371=1,IF(B5371="",0,IF(J5371&lt;SeuilFugitive,1,0)),"")</f>
        <v/>
      </c>
      <c r="M5371" s="37" t="str">
        <f aca="false">IF(G5371=1,IF(B5371="",IF((Fin-A5371)*24&gt;SeuilFigee,1,0),IF(J5371&gt;SeuilFigee*3600,1,0)),"")</f>
        <v/>
      </c>
      <c r="N5371" s="0" t="str">
        <f aca="false">IF(G5371=1,IF(COUNTIF(H$2:H5371,H5371)=1,COUNTIF($H:$H,H5371),""),"")</f>
        <v/>
      </c>
      <c r="O5371" s="0" t="str">
        <f aca="false">IF(G5371=1,IF(COUNTIF(I$2:I5371,I5371)=1,COUNTIF($I:$I,I5371),""),"")</f>
        <v/>
      </c>
      <c r="P5371" s="38" t="str">
        <f aca="false">IF(G5371=1,IF(COUNTIFS(C$2:C5371,C5371,G$2:G5371,1)=1,COUNTIFS($C:$C,C5371,$G:$G,1)+ROW()/10000000,""),"")</f>
        <v/>
      </c>
      <c r="Q5371" s="0" t="str">
        <f aca="false">IF(K5371=1,IF(COUNTIFS(C$2:C5371,C5371,K$2:K5371,1)=1,1,0),"")</f>
        <v/>
      </c>
      <c r="R5371" s="0" t="str">
        <f aca="false">IF(M5371=1,IF(COUNTIFS(C$2:C5371,C5371,M$2:M5371,1)=1,1,0),"")</f>
        <v/>
      </c>
      <c r="S5371" s="0" t="str">
        <f aca="false">IF(L5371=1,IF(COUNTIFS(C$2:C5371,C5371,L$2:L5371,1)=1,1,0),"")</f>
        <v/>
      </c>
      <c r="T5371" s="38" t="str">
        <f aca="false">IF(N5371="","",N5371+ROW()/10000000)</f>
        <v/>
      </c>
      <c r="U5371" s="0" t="str">
        <f aca="false">IF(G5371=1,IF(B5371="",1,0),"")</f>
        <v/>
      </c>
    </row>
    <row r="5372" customFormat="false" ht="15" hidden="false" customHeight="false" outlineLevel="0" collapsed="false">
      <c r="A5372" s="35"/>
      <c r="B5372" s="35"/>
      <c r="G5372" s="0" t="str">
        <f aca="false">IF(A5372="","",IF(AND(A5372&gt;=Debut,A5372&lt;Fin),1,0))</f>
        <v/>
      </c>
      <c r="H5372" s="0" t="str">
        <f aca="false">IF(G5372=1,INT(ROUND((A5372-Debut)*86400,0)/600),"")</f>
        <v/>
      </c>
      <c r="I5372" s="0" t="str">
        <f aca="false">IF(G5372=1,INT(ROUND((A5372-Debut)*86400,0)/3600),"")</f>
        <v/>
      </c>
      <c r="J5372" s="0" t="str">
        <f aca="false">IF(OR(A5372="",B5372=""),"",ROUND((B5372-A5372)*86400,0))</f>
        <v/>
      </c>
      <c r="K5372" s="37" t="str">
        <f aca="false">IF(G5372=1,IF(COUNTIFS($C:$C,C5372,$G:$G,1,$A:$A,"&gt;="&amp;(A5372-FenetreInterm/86400),$A:$A,"&lt;="&amp;A5372)&gt;=NbInterm,1,0),"")</f>
        <v/>
      </c>
      <c r="L5372" s="37" t="str">
        <f aca="false">IF(G5372=1,IF(B5372="",0,IF(J5372&lt;SeuilFugitive,1,0)),"")</f>
        <v/>
      </c>
      <c r="M5372" s="37" t="str">
        <f aca="false">IF(G5372=1,IF(B5372="",IF((Fin-A5372)*24&gt;SeuilFigee,1,0),IF(J5372&gt;SeuilFigee*3600,1,0)),"")</f>
        <v/>
      </c>
      <c r="N5372" s="0" t="str">
        <f aca="false">IF(G5372=1,IF(COUNTIF(H$2:H5372,H5372)=1,COUNTIF($H:$H,H5372),""),"")</f>
        <v/>
      </c>
      <c r="O5372" s="0" t="str">
        <f aca="false">IF(G5372=1,IF(COUNTIF(I$2:I5372,I5372)=1,COUNTIF($I:$I,I5372),""),"")</f>
        <v/>
      </c>
      <c r="P5372" s="38" t="str">
        <f aca="false">IF(G5372=1,IF(COUNTIFS(C$2:C5372,C5372,G$2:G5372,1)=1,COUNTIFS($C:$C,C5372,$G:$G,1)+ROW()/10000000,""),"")</f>
        <v/>
      </c>
      <c r="Q5372" s="0" t="str">
        <f aca="false">IF(K5372=1,IF(COUNTIFS(C$2:C5372,C5372,K$2:K5372,1)=1,1,0),"")</f>
        <v/>
      </c>
      <c r="R5372" s="0" t="str">
        <f aca="false">IF(M5372=1,IF(COUNTIFS(C$2:C5372,C5372,M$2:M5372,1)=1,1,0),"")</f>
        <v/>
      </c>
      <c r="S5372" s="0" t="str">
        <f aca="false">IF(L5372=1,IF(COUNTIFS(C$2:C5372,C5372,L$2:L5372,1)=1,1,0),"")</f>
        <v/>
      </c>
      <c r="T5372" s="38" t="str">
        <f aca="false">IF(N5372="","",N5372+ROW()/10000000)</f>
        <v/>
      </c>
      <c r="U5372" s="0" t="str">
        <f aca="false">IF(G5372=1,IF(B5372="",1,0),"")</f>
        <v/>
      </c>
    </row>
    <row r="5373" customFormat="false" ht="15" hidden="false" customHeight="false" outlineLevel="0" collapsed="false">
      <c r="A5373" s="35"/>
      <c r="B5373" s="35"/>
      <c r="G5373" s="0" t="str">
        <f aca="false">IF(A5373="","",IF(AND(A5373&gt;=Debut,A5373&lt;Fin),1,0))</f>
        <v/>
      </c>
      <c r="H5373" s="0" t="str">
        <f aca="false">IF(G5373=1,INT(ROUND((A5373-Debut)*86400,0)/600),"")</f>
        <v/>
      </c>
      <c r="I5373" s="0" t="str">
        <f aca="false">IF(G5373=1,INT(ROUND((A5373-Debut)*86400,0)/3600),"")</f>
        <v/>
      </c>
      <c r="J5373" s="0" t="str">
        <f aca="false">IF(OR(A5373="",B5373=""),"",ROUND((B5373-A5373)*86400,0))</f>
        <v/>
      </c>
      <c r="K5373" s="37" t="str">
        <f aca="false">IF(G5373=1,IF(COUNTIFS($C:$C,C5373,$G:$G,1,$A:$A,"&gt;="&amp;(A5373-FenetreInterm/86400),$A:$A,"&lt;="&amp;A5373)&gt;=NbInterm,1,0),"")</f>
        <v/>
      </c>
      <c r="L5373" s="37" t="str">
        <f aca="false">IF(G5373=1,IF(B5373="",0,IF(J5373&lt;SeuilFugitive,1,0)),"")</f>
        <v/>
      </c>
      <c r="M5373" s="37" t="str">
        <f aca="false">IF(G5373=1,IF(B5373="",IF((Fin-A5373)*24&gt;SeuilFigee,1,0),IF(J5373&gt;SeuilFigee*3600,1,0)),"")</f>
        <v/>
      </c>
      <c r="N5373" s="0" t="str">
        <f aca="false">IF(G5373=1,IF(COUNTIF(H$2:H5373,H5373)=1,COUNTIF($H:$H,H5373),""),"")</f>
        <v/>
      </c>
      <c r="O5373" s="0" t="str">
        <f aca="false">IF(G5373=1,IF(COUNTIF(I$2:I5373,I5373)=1,COUNTIF($I:$I,I5373),""),"")</f>
        <v/>
      </c>
      <c r="P5373" s="38" t="str">
        <f aca="false">IF(G5373=1,IF(COUNTIFS(C$2:C5373,C5373,G$2:G5373,1)=1,COUNTIFS($C:$C,C5373,$G:$G,1)+ROW()/10000000,""),"")</f>
        <v/>
      </c>
      <c r="Q5373" s="0" t="str">
        <f aca="false">IF(K5373=1,IF(COUNTIFS(C$2:C5373,C5373,K$2:K5373,1)=1,1,0),"")</f>
        <v/>
      </c>
      <c r="R5373" s="0" t="str">
        <f aca="false">IF(M5373=1,IF(COUNTIFS(C$2:C5373,C5373,M$2:M5373,1)=1,1,0),"")</f>
        <v/>
      </c>
      <c r="S5373" s="0" t="str">
        <f aca="false">IF(L5373=1,IF(COUNTIFS(C$2:C5373,C5373,L$2:L5373,1)=1,1,0),"")</f>
        <v/>
      </c>
      <c r="T5373" s="38" t="str">
        <f aca="false">IF(N5373="","",N5373+ROW()/10000000)</f>
        <v/>
      </c>
      <c r="U5373" s="0" t="str">
        <f aca="false">IF(G5373=1,IF(B5373="",1,0),"")</f>
        <v/>
      </c>
    </row>
    <row r="5374" customFormat="false" ht="15" hidden="false" customHeight="false" outlineLevel="0" collapsed="false">
      <c r="A5374" s="35"/>
      <c r="B5374" s="35"/>
      <c r="G5374" s="0" t="str">
        <f aca="false">IF(A5374="","",IF(AND(A5374&gt;=Debut,A5374&lt;Fin),1,0))</f>
        <v/>
      </c>
      <c r="H5374" s="0" t="str">
        <f aca="false">IF(G5374=1,INT(ROUND((A5374-Debut)*86400,0)/600),"")</f>
        <v/>
      </c>
      <c r="I5374" s="0" t="str">
        <f aca="false">IF(G5374=1,INT(ROUND((A5374-Debut)*86400,0)/3600),"")</f>
        <v/>
      </c>
      <c r="J5374" s="0" t="str">
        <f aca="false">IF(OR(A5374="",B5374=""),"",ROUND((B5374-A5374)*86400,0))</f>
        <v/>
      </c>
      <c r="K5374" s="37" t="str">
        <f aca="false">IF(G5374=1,IF(COUNTIFS($C:$C,C5374,$G:$G,1,$A:$A,"&gt;="&amp;(A5374-FenetreInterm/86400),$A:$A,"&lt;="&amp;A5374)&gt;=NbInterm,1,0),"")</f>
        <v/>
      </c>
      <c r="L5374" s="37" t="str">
        <f aca="false">IF(G5374=1,IF(B5374="",0,IF(J5374&lt;SeuilFugitive,1,0)),"")</f>
        <v/>
      </c>
      <c r="M5374" s="37" t="str">
        <f aca="false">IF(G5374=1,IF(B5374="",IF((Fin-A5374)*24&gt;SeuilFigee,1,0),IF(J5374&gt;SeuilFigee*3600,1,0)),"")</f>
        <v/>
      </c>
      <c r="N5374" s="0" t="str">
        <f aca="false">IF(G5374=1,IF(COUNTIF(H$2:H5374,H5374)=1,COUNTIF($H:$H,H5374),""),"")</f>
        <v/>
      </c>
      <c r="O5374" s="0" t="str">
        <f aca="false">IF(G5374=1,IF(COUNTIF(I$2:I5374,I5374)=1,COUNTIF($I:$I,I5374),""),"")</f>
        <v/>
      </c>
      <c r="P5374" s="38" t="str">
        <f aca="false">IF(G5374=1,IF(COUNTIFS(C$2:C5374,C5374,G$2:G5374,1)=1,COUNTIFS($C:$C,C5374,$G:$G,1)+ROW()/10000000,""),"")</f>
        <v/>
      </c>
      <c r="Q5374" s="0" t="str">
        <f aca="false">IF(K5374=1,IF(COUNTIFS(C$2:C5374,C5374,K$2:K5374,1)=1,1,0),"")</f>
        <v/>
      </c>
      <c r="R5374" s="0" t="str">
        <f aca="false">IF(M5374=1,IF(COUNTIFS(C$2:C5374,C5374,M$2:M5374,1)=1,1,0),"")</f>
        <v/>
      </c>
      <c r="S5374" s="0" t="str">
        <f aca="false">IF(L5374=1,IF(COUNTIFS(C$2:C5374,C5374,L$2:L5374,1)=1,1,0),"")</f>
        <v/>
      </c>
      <c r="T5374" s="38" t="str">
        <f aca="false">IF(N5374="","",N5374+ROW()/10000000)</f>
        <v/>
      </c>
      <c r="U5374" s="0" t="str">
        <f aca="false">IF(G5374=1,IF(B5374="",1,0),"")</f>
        <v/>
      </c>
    </row>
    <row r="5375" customFormat="false" ht="15" hidden="false" customHeight="false" outlineLevel="0" collapsed="false">
      <c r="A5375" s="35"/>
      <c r="B5375" s="35"/>
      <c r="G5375" s="0" t="str">
        <f aca="false">IF(A5375="","",IF(AND(A5375&gt;=Debut,A5375&lt;Fin),1,0))</f>
        <v/>
      </c>
      <c r="H5375" s="0" t="str">
        <f aca="false">IF(G5375=1,INT(ROUND((A5375-Debut)*86400,0)/600),"")</f>
        <v/>
      </c>
      <c r="I5375" s="0" t="str">
        <f aca="false">IF(G5375=1,INT(ROUND((A5375-Debut)*86400,0)/3600),"")</f>
        <v/>
      </c>
      <c r="J5375" s="0" t="str">
        <f aca="false">IF(OR(A5375="",B5375=""),"",ROUND((B5375-A5375)*86400,0))</f>
        <v/>
      </c>
      <c r="K5375" s="37" t="str">
        <f aca="false">IF(G5375=1,IF(COUNTIFS($C:$C,C5375,$G:$G,1,$A:$A,"&gt;="&amp;(A5375-FenetreInterm/86400),$A:$A,"&lt;="&amp;A5375)&gt;=NbInterm,1,0),"")</f>
        <v/>
      </c>
      <c r="L5375" s="37" t="str">
        <f aca="false">IF(G5375=1,IF(B5375="",0,IF(J5375&lt;SeuilFugitive,1,0)),"")</f>
        <v/>
      </c>
      <c r="M5375" s="37" t="str">
        <f aca="false">IF(G5375=1,IF(B5375="",IF((Fin-A5375)*24&gt;SeuilFigee,1,0),IF(J5375&gt;SeuilFigee*3600,1,0)),"")</f>
        <v/>
      </c>
      <c r="N5375" s="0" t="str">
        <f aca="false">IF(G5375=1,IF(COUNTIF(H$2:H5375,H5375)=1,COUNTIF($H:$H,H5375),""),"")</f>
        <v/>
      </c>
      <c r="O5375" s="0" t="str">
        <f aca="false">IF(G5375=1,IF(COUNTIF(I$2:I5375,I5375)=1,COUNTIF($I:$I,I5375),""),"")</f>
        <v/>
      </c>
      <c r="P5375" s="38" t="str">
        <f aca="false">IF(G5375=1,IF(COUNTIFS(C$2:C5375,C5375,G$2:G5375,1)=1,COUNTIFS($C:$C,C5375,$G:$G,1)+ROW()/10000000,""),"")</f>
        <v/>
      </c>
      <c r="Q5375" s="0" t="str">
        <f aca="false">IF(K5375=1,IF(COUNTIFS(C$2:C5375,C5375,K$2:K5375,1)=1,1,0),"")</f>
        <v/>
      </c>
      <c r="R5375" s="0" t="str">
        <f aca="false">IF(M5375=1,IF(COUNTIFS(C$2:C5375,C5375,M$2:M5375,1)=1,1,0),"")</f>
        <v/>
      </c>
      <c r="S5375" s="0" t="str">
        <f aca="false">IF(L5375=1,IF(COUNTIFS(C$2:C5375,C5375,L$2:L5375,1)=1,1,0),"")</f>
        <v/>
      </c>
      <c r="T5375" s="38" t="str">
        <f aca="false">IF(N5375="","",N5375+ROW()/10000000)</f>
        <v/>
      </c>
      <c r="U5375" s="0" t="str">
        <f aca="false">IF(G5375=1,IF(B5375="",1,0),"")</f>
        <v/>
      </c>
    </row>
    <row r="5376" customFormat="false" ht="15" hidden="false" customHeight="false" outlineLevel="0" collapsed="false">
      <c r="A5376" s="35"/>
      <c r="B5376" s="35"/>
      <c r="G5376" s="0" t="str">
        <f aca="false">IF(A5376="","",IF(AND(A5376&gt;=Debut,A5376&lt;Fin),1,0))</f>
        <v/>
      </c>
      <c r="H5376" s="0" t="str">
        <f aca="false">IF(G5376=1,INT(ROUND((A5376-Debut)*86400,0)/600),"")</f>
        <v/>
      </c>
      <c r="I5376" s="0" t="str">
        <f aca="false">IF(G5376=1,INT(ROUND((A5376-Debut)*86400,0)/3600),"")</f>
        <v/>
      </c>
      <c r="J5376" s="0" t="str">
        <f aca="false">IF(OR(A5376="",B5376=""),"",ROUND((B5376-A5376)*86400,0))</f>
        <v/>
      </c>
      <c r="K5376" s="37" t="str">
        <f aca="false">IF(G5376=1,IF(COUNTIFS($C:$C,C5376,$G:$G,1,$A:$A,"&gt;="&amp;(A5376-FenetreInterm/86400),$A:$A,"&lt;="&amp;A5376)&gt;=NbInterm,1,0),"")</f>
        <v/>
      </c>
      <c r="L5376" s="37" t="str">
        <f aca="false">IF(G5376=1,IF(B5376="",0,IF(J5376&lt;SeuilFugitive,1,0)),"")</f>
        <v/>
      </c>
      <c r="M5376" s="37" t="str">
        <f aca="false">IF(G5376=1,IF(B5376="",IF((Fin-A5376)*24&gt;SeuilFigee,1,0),IF(J5376&gt;SeuilFigee*3600,1,0)),"")</f>
        <v/>
      </c>
      <c r="N5376" s="0" t="str">
        <f aca="false">IF(G5376=1,IF(COUNTIF(H$2:H5376,H5376)=1,COUNTIF($H:$H,H5376),""),"")</f>
        <v/>
      </c>
      <c r="O5376" s="0" t="str">
        <f aca="false">IF(G5376=1,IF(COUNTIF(I$2:I5376,I5376)=1,COUNTIF($I:$I,I5376),""),"")</f>
        <v/>
      </c>
      <c r="P5376" s="38" t="str">
        <f aca="false">IF(G5376=1,IF(COUNTIFS(C$2:C5376,C5376,G$2:G5376,1)=1,COUNTIFS($C:$C,C5376,$G:$G,1)+ROW()/10000000,""),"")</f>
        <v/>
      </c>
      <c r="Q5376" s="0" t="str">
        <f aca="false">IF(K5376=1,IF(COUNTIFS(C$2:C5376,C5376,K$2:K5376,1)=1,1,0),"")</f>
        <v/>
      </c>
      <c r="R5376" s="0" t="str">
        <f aca="false">IF(M5376=1,IF(COUNTIFS(C$2:C5376,C5376,M$2:M5376,1)=1,1,0),"")</f>
        <v/>
      </c>
      <c r="S5376" s="0" t="str">
        <f aca="false">IF(L5376=1,IF(COUNTIFS(C$2:C5376,C5376,L$2:L5376,1)=1,1,0),"")</f>
        <v/>
      </c>
      <c r="T5376" s="38" t="str">
        <f aca="false">IF(N5376="","",N5376+ROW()/10000000)</f>
        <v/>
      </c>
      <c r="U5376" s="0" t="str">
        <f aca="false">IF(G5376=1,IF(B5376="",1,0),"")</f>
        <v/>
      </c>
    </row>
    <row r="5377" customFormat="false" ht="15" hidden="false" customHeight="false" outlineLevel="0" collapsed="false">
      <c r="A5377" s="35"/>
      <c r="B5377" s="35"/>
      <c r="G5377" s="0" t="str">
        <f aca="false">IF(A5377="","",IF(AND(A5377&gt;=Debut,A5377&lt;Fin),1,0))</f>
        <v/>
      </c>
      <c r="H5377" s="0" t="str">
        <f aca="false">IF(G5377=1,INT(ROUND((A5377-Debut)*86400,0)/600),"")</f>
        <v/>
      </c>
      <c r="I5377" s="0" t="str">
        <f aca="false">IF(G5377=1,INT(ROUND((A5377-Debut)*86400,0)/3600),"")</f>
        <v/>
      </c>
      <c r="J5377" s="0" t="str">
        <f aca="false">IF(OR(A5377="",B5377=""),"",ROUND((B5377-A5377)*86400,0))</f>
        <v/>
      </c>
      <c r="K5377" s="37" t="str">
        <f aca="false">IF(G5377=1,IF(COUNTIFS($C:$C,C5377,$G:$G,1,$A:$A,"&gt;="&amp;(A5377-FenetreInterm/86400),$A:$A,"&lt;="&amp;A5377)&gt;=NbInterm,1,0),"")</f>
        <v/>
      </c>
      <c r="L5377" s="37" t="str">
        <f aca="false">IF(G5377=1,IF(B5377="",0,IF(J5377&lt;SeuilFugitive,1,0)),"")</f>
        <v/>
      </c>
      <c r="M5377" s="37" t="str">
        <f aca="false">IF(G5377=1,IF(B5377="",IF((Fin-A5377)*24&gt;SeuilFigee,1,0),IF(J5377&gt;SeuilFigee*3600,1,0)),"")</f>
        <v/>
      </c>
      <c r="N5377" s="0" t="str">
        <f aca="false">IF(G5377=1,IF(COUNTIF(H$2:H5377,H5377)=1,COUNTIF($H:$H,H5377),""),"")</f>
        <v/>
      </c>
      <c r="O5377" s="0" t="str">
        <f aca="false">IF(G5377=1,IF(COUNTIF(I$2:I5377,I5377)=1,COUNTIF($I:$I,I5377),""),"")</f>
        <v/>
      </c>
      <c r="P5377" s="38" t="str">
        <f aca="false">IF(G5377=1,IF(COUNTIFS(C$2:C5377,C5377,G$2:G5377,1)=1,COUNTIFS($C:$C,C5377,$G:$G,1)+ROW()/10000000,""),"")</f>
        <v/>
      </c>
      <c r="Q5377" s="0" t="str">
        <f aca="false">IF(K5377=1,IF(COUNTIFS(C$2:C5377,C5377,K$2:K5377,1)=1,1,0),"")</f>
        <v/>
      </c>
      <c r="R5377" s="0" t="str">
        <f aca="false">IF(M5377=1,IF(COUNTIFS(C$2:C5377,C5377,M$2:M5377,1)=1,1,0),"")</f>
        <v/>
      </c>
      <c r="S5377" s="0" t="str">
        <f aca="false">IF(L5377=1,IF(COUNTIFS(C$2:C5377,C5377,L$2:L5377,1)=1,1,0),"")</f>
        <v/>
      </c>
      <c r="T5377" s="38" t="str">
        <f aca="false">IF(N5377="","",N5377+ROW()/10000000)</f>
        <v/>
      </c>
      <c r="U5377" s="0" t="str">
        <f aca="false">IF(G5377=1,IF(B5377="",1,0),"")</f>
        <v/>
      </c>
    </row>
    <row r="5378" customFormat="false" ht="15" hidden="false" customHeight="false" outlineLevel="0" collapsed="false">
      <c r="A5378" s="35"/>
      <c r="B5378" s="35"/>
      <c r="G5378" s="0" t="str">
        <f aca="false">IF(A5378="","",IF(AND(A5378&gt;=Debut,A5378&lt;Fin),1,0))</f>
        <v/>
      </c>
      <c r="H5378" s="0" t="str">
        <f aca="false">IF(G5378=1,INT(ROUND((A5378-Debut)*86400,0)/600),"")</f>
        <v/>
      </c>
      <c r="I5378" s="0" t="str">
        <f aca="false">IF(G5378=1,INT(ROUND((A5378-Debut)*86400,0)/3600),"")</f>
        <v/>
      </c>
      <c r="J5378" s="0" t="str">
        <f aca="false">IF(OR(A5378="",B5378=""),"",ROUND((B5378-A5378)*86400,0))</f>
        <v/>
      </c>
      <c r="K5378" s="37" t="str">
        <f aca="false">IF(G5378=1,IF(COUNTIFS($C:$C,C5378,$G:$G,1,$A:$A,"&gt;="&amp;(A5378-FenetreInterm/86400),$A:$A,"&lt;="&amp;A5378)&gt;=NbInterm,1,0),"")</f>
        <v/>
      </c>
      <c r="L5378" s="37" t="str">
        <f aca="false">IF(G5378=1,IF(B5378="",0,IF(J5378&lt;SeuilFugitive,1,0)),"")</f>
        <v/>
      </c>
      <c r="M5378" s="37" t="str">
        <f aca="false">IF(G5378=1,IF(B5378="",IF((Fin-A5378)*24&gt;SeuilFigee,1,0),IF(J5378&gt;SeuilFigee*3600,1,0)),"")</f>
        <v/>
      </c>
      <c r="N5378" s="0" t="str">
        <f aca="false">IF(G5378=1,IF(COUNTIF(H$2:H5378,H5378)=1,COUNTIF($H:$H,H5378),""),"")</f>
        <v/>
      </c>
      <c r="O5378" s="0" t="str">
        <f aca="false">IF(G5378=1,IF(COUNTIF(I$2:I5378,I5378)=1,COUNTIF($I:$I,I5378),""),"")</f>
        <v/>
      </c>
      <c r="P5378" s="38" t="str">
        <f aca="false">IF(G5378=1,IF(COUNTIFS(C$2:C5378,C5378,G$2:G5378,1)=1,COUNTIFS($C:$C,C5378,$G:$G,1)+ROW()/10000000,""),"")</f>
        <v/>
      </c>
      <c r="Q5378" s="0" t="str">
        <f aca="false">IF(K5378=1,IF(COUNTIFS(C$2:C5378,C5378,K$2:K5378,1)=1,1,0),"")</f>
        <v/>
      </c>
      <c r="R5378" s="0" t="str">
        <f aca="false">IF(M5378=1,IF(COUNTIFS(C$2:C5378,C5378,M$2:M5378,1)=1,1,0),"")</f>
        <v/>
      </c>
      <c r="S5378" s="0" t="str">
        <f aca="false">IF(L5378=1,IF(COUNTIFS(C$2:C5378,C5378,L$2:L5378,1)=1,1,0),"")</f>
        <v/>
      </c>
      <c r="T5378" s="38" t="str">
        <f aca="false">IF(N5378="","",N5378+ROW()/10000000)</f>
        <v/>
      </c>
      <c r="U5378" s="0" t="str">
        <f aca="false">IF(G5378=1,IF(B5378="",1,0),"")</f>
        <v/>
      </c>
    </row>
    <row r="5379" customFormat="false" ht="15" hidden="false" customHeight="false" outlineLevel="0" collapsed="false">
      <c r="A5379" s="35"/>
      <c r="B5379" s="35"/>
      <c r="G5379" s="0" t="str">
        <f aca="false">IF(A5379="","",IF(AND(A5379&gt;=Debut,A5379&lt;Fin),1,0))</f>
        <v/>
      </c>
      <c r="H5379" s="0" t="str">
        <f aca="false">IF(G5379=1,INT(ROUND((A5379-Debut)*86400,0)/600),"")</f>
        <v/>
      </c>
      <c r="I5379" s="0" t="str">
        <f aca="false">IF(G5379=1,INT(ROUND((A5379-Debut)*86400,0)/3600),"")</f>
        <v/>
      </c>
      <c r="J5379" s="0" t="str">
        <f aca="false">IF(OR(A5379="",B5379=""),"",ROUND((B5379-A5379)*86400,0))</f>
        <v/>
      </c>
      <c r="K5379" s="37" t="str">
        <f aca="false">IF(G5379=1,IF(COUNTIFS($C:$C,C5379,$G:$G,1,$A:$A,"&gt;="&amp;(A5379-FenetreInterm/86400),$A:$A,"&lt;="&amp;A5379)&gt;=NbInterm,1,0),"")</f>
        <v/>
      </c>
      <c r="L5379" s="37" t="str">
        <f aca="false">IF(G5379=1,IF(B5379="",0,IF(J5379&lt;SeuilFugitive,1,0)),"")</f>
        <v/>
      </c>
      <c r="M5379" s="37" t="str">
        <f aca="false">IF(G5379=1,IF(B5379="",IF((Fin-A5379)*24&gt;SeuilFigee,1,0),IF(J5379&gt;SeuilFigee*3600,1,0)),"")</f>
        <v/>
      </c>
      <c r="N5379" s="0" t="str">
        <f aca="false">IF(G5379=1,IF(COUNTIF(H$2:H5379,H5379)=1,COUNTIF($H:$H,H5379),""),"")</f>
        <v/>
      </c>
      <c r="O5379" s="0" t="str">
        <f aca="false">IF(G5379=1,IF(COUNTIF(I$2:I5379,I5379)=1,COUNTIF($I:$I,I5379),""),"")</f>
        <v/>
      </c>
      <c r="P5379" s="38" t="str">
        <f aca="false">IF(G5379=1,IF(COUNTIFS(C$2:C5379,C5379,G$2:G5379,1)=1,COUNTIFS($C:$C,C5379,$G:$G,1)+ROW()/10000000,""),"")</f>
        <v/>
      </c>
      <c r="Q5379" s="0" t="str">
        <f aca="false">IF(K5379=1,IF(COUNTIFS(C$2:C5379,C5379,K$2:K5379,1)=1,1,0),"")</f>
        <v/>
      </c>
      <c r="R5379" s="0" t="str">
        <f aca="false">IF(M5379=1,IF(COUNTIFS(C$2:C5379,C5379,M$2:M5379,1)=1,1,0),"")</f>
        <v/>
      </c>
      <c r="S5379" s="0" t="str">
        <f aca="false">IF(L5379=1,IF(COUNTIFS(C$2:C5379,C5379,L$2:L5379,1)=1,1,0),"")</f>
        <v/>
      </c>
      <c r="T5379" s="38" t="str">
        <f aca="false">IF(N5379="","",N5379+ROW()/10000000)</f>
        <v/>
      </c>
      <c r="U5379" s="0" t="str">
        <f aca="false">IF(G5379=1,IF(B5379="",1,0),"")</f>
        <v/>
      </c>
    </row>
    <row r="5380" customFormat="false" ht="15" hidden="false" customHeight="false" outlineLevel="0" collapsed="false">
      <c r="A5380" s="35"/>
      <c r="B5380" s="35"/>
      <c r="G5380" s="0" t="str">
        <f aca="false">IF(A5380="","",IF(AND(A5380&gt;=Debut,A5380&lt;Fin),1,0))</f>
        <v/>
      </c>
      <c r="H5380" s="0" t="str">
        <f aca="false">IF(G5380=1,INT(ROUND((A5380-Debut)*86400,0)/600),"")</f>
        <v/>
      </c>
      <c r="I5380" s="0" t="str">
        <f aca="false">IF(G5380=1,INT(ROUND((A5380-Debut)*86400,0)/3600),"")</f>
        <v/>
      </c>
      <c r="J5380" s="0" t="str">
        <f aca="false">IF(OR(A5380="",B5380=""),"",ROUND((B5380-A5380)*86400,0))</f>
        <v/>
      </c>
      <c r="K5380" s="37" t="str">
        <f aca="false">IF(G5380=1,IF(COUNTIFS($C:$C,C5380,$G:$G,1,$A:$A,"&gt;="&amp;(A5380-FenetreInterm/86400),$A:$A,"&lt;="&amp;A5380)&gt;=NbInterm,1,0),"")</f>
        <v/>
      </c>
      <c r="L5380" s="37" t="str">
        <f aca="false">IF(G5380=1,IF(B5380="",0,IF(J5380&lt;SeuilFugitive,1,0)),"")</f>
        <v/>
      </c>
      <c r="M5380" s="37" t="str">
        <f aca="false">IF(G5380=1,IF(B5380="",IF((Fin-A5380)*24&gt;SeuilFigee,1,0),IF(J5380&gt;SeuilFigee*3600,1,0)),"")</f>
        <v/>
      </c>
      <c r="N5380" s="0" t="str">
        <f aca="false">IF(G5380=1,IF(COUNTIF(H$2:H5380,H5380)=1,COUNTIF($H:$H,H5380),""),"")</f>
        <v/>
      </c>
      <c r="O5380" s="0" t="str">
        <f aca="false">IF(G5380=1,IF(COUNTIF(I$2:I5380,I5380)=1,COUNTIF($I:$I,I5380),""),"")</f>
        <v/>
      </c>
      <c r="P5380" s="38" t="str">
        <f aca="false">IF(G5380=1,IF(COUNTIFS(C$2:C5380,C5380,G$2:G5380,1)=1,COUNTIFS($C:$C,C5380,$G:$G,1)+ROW()/10000000,""),"")</f>
        <v/>
      </c>
      <c r="Q5380" s="0" t="str">
        <f aca="false">IF(K5380=1,IF(COUNTIFS(C$2:C5380,C5380,K$2:K5380,1)=1,1,0),"")</f>
        <v/>
      </c>
      <c r="R5380" s="0" t="str">
        <f aca="false">IF(M5380=1,IF(COUNTIFS(C$2:C5380,C5380,M$2:M5380,1)=1,1,0),"")</f>
        <v/>
      </c>
      <c r="S5380" s="0" t="str">
        <f aca="false">IF(L5380=1,IF(COUNTIFS(C$2:C5380,C5380,L$2:L5380,1)=1,1,0),"")</f>
        <v/>
      </c>
      <c r="T5380" s="38" t="str">
        <f aca="false">IF(N5380="","",N5380+ROW()/10000000)</f>
        <v/>
      </c>
      <c r="U5380" s="0" t="str">
        <f aca="false">IF(G5380=1,IF(B5380="",1,0),"")</f>
        <v/>
      </c>
    </row>
    <row r="5381" customFormat="false" ht="15" hidden="false" customHeight="false" outlineLevel="0" collapsed="false">
      <c r="A5381" s="35"/>
      <c r="B5381" s="35"/>
      <c r="G5381" s="0" t="str">
        <f aca="false">IF(A5381="","",IF(AND(A5381&gt;=Debut,A5381&lt;Fin),1,0))</f>
        <v/>
      </c>
      <c r="H5381" s="0" t="str">
        <f aca="false">IF(G5381=1,INT(ROUND((A5381-Debut)*86400,0)/600),"")</f>
        <v/>
      </c>
      <c r="I5381" s="0" t="str">
        <f aca="false">IF(G5381=1,INT(ROUND((A5381-Debut)*86400,0)/3600),"")</f>
        <v/>
      </c>
      <c r="J5381" s="0" t="str">
        <f aca="false">IF(OR(A5381="",B5381=""),"",ROUND((B5381-A5381)*86400,0))</f>
        <v/>
      </c>
      <c r="K5381" s="37" t="str">
        <f aca="false">IF(G5381=1,IF(COUNTIFS($C:$C,C5381,$G:$G,1,$A:$A,"&gt;="&amp;(A5381-FenetreInterm/86400),$A:$A,"&lt;="&amp;A5381)&gt;=NbInterm,1,0),"")</f>
        <v/>
      </c>
      <c r="L5381" s="37" t="str">
        <f aca="false">IF(G5381=1,IF(B5381="",0,IF(J5381&lt;SeuilFugitive,1,0)),"")</f>
        <v/>
      </c>
      <c r="M5381" s="37" t="str">
        <f aca="false">IF(G5381=1,IF(B5381="",IF((Fin-A5381)*24&gt;SeuilFigee,1,0),IF(J5381&gt;SeuilFigee*3600,1,0)),"")</f>
        <v/>
      </c>
      <c r="N5381" s="0" t="str">
        <f aca="false">IF(G5381=1,IF(COUNTIF(H$2:H5381,H5381)=1,COUNTIF($H:$H,H5381),""),"")</f>
        <v/>
      </c>
      <c r="O5381" s="0" t="str">
        <f aca="false">IF(G5381=1,IF(COUNTIF(I$2:I5381,I5381)=1,COUNTIF($I:$I,I5381),""),"")</f>
        <v/>
      </c>
      <c r="P5381" s="38" t="str">
        <f aca="false">IF(G5381=1,IF(COUNTIFS(C$2:C5381,C5381,G$2:G5381,1)=1,COUNTIFS($C:$C,C5381,$G:$G,1)+ROW()/10000000,""),"")</f>
        <v/>
      </c>
      <c r="Q5381" s="0" t="str">
        <f aca="false">IF(K5381=1,IF(COUNTIFS(C$2:C5381,C5381,K$2:K5381,1)=1,1,0),"")</f>
        <v/>
      </c>
      <c r="R5381" s="0" t="str">
        <f aca="false">IF(M5381=1,IF(COUNTIFS(C$2:C5381,C5381,M$2:M5381,1)=1,1,0),"")</f>
        <v/>
      </c>
      <c r="S5381" s="0" t="str">
        <f aca="false">IF(L5381=1,IF(COUNTIFS(C$2:C5381,C5381,L$2:L5381,1)=1,1,0),"")</f>
        <v/>
      </c>
      <c r="T5381" s="38" t="str">
        <f aca="false">IF(N5381="","",N5381+ROW()/10000000)</f>
        <v/>
      </c>
      <c r="U5381" s="0" t="str">
        <f aca="false">IF(G5381=1,IF(B5381="",1,0),"")</f>
        <v/>
      </c>
    </row>
    <row r="5382" customFormat="false" ht="15" hidden="false" customHeight="false" outlineLevel="0" collapsed="false">
      <c r="A5382" s="35"/>
      <c r="B5382" s="35"/>
      <c r="G5382" s="0" t="str">
        <f aca="false">IF(A5382="","",IF(AND(A5382&gt;=Debut,A5382&lt;Fin),1,0))</f>
        <v/>
      </c>
      <c r="H5382" s="0" t="str">
        <f aca="false">IF(G5382=1,INT(ROUND((A5382-Debut)*86400,0)/600),"")</f>
        <v/>
      </c>
      <c r="I5382" s="0" t="str">
        <f aca="false">IF(G5382=1,INT(ROUND((A5382-Debut)*86400,0)/3600),"")</f>
        <v/>
      </c>
      <c r="J5382" s="0" t="str">
        <f aca="false">IF(OR(A5382="",B5382=""),"",ROUND((B5382-A5382)*86400,0))</f>
        <v/>
      </c>
      <c r="K5382" s="37" t="str">
        <f aca="false">IF(G5382=1,IF(COUNTIFS($C:$C,C5382,$G:$G,1,$A:$A,"&gt;="&amp;(A5382-FenetreInterm/86400),$A:$A,"&lt;="&amp;A5382)&gt;=NbInterm,1,0),"")</f>
        <v/>
      </c>
      <c r="L5382" s="37" t="str">
        <f aca="false">IF(G5382=1,IF(B5382="",0,IF(J5382&lt;SeuilFugitive,1,0)),"")</f>
        <v/>
      </c>
      <c r="M5382" s="37" t="str">
        <f aca="false">IF(G5382=1,IF(B5382="",IF((Fin-A5382)*24&gt;SeuilFigee,1,0),IF(J5382&gt;SeuilFigee*3600,1,0)),"")</f>
        <v/>
      </c>
      <c r="N5382" s="0" t="str">
        <f aca="false">IF(G5382=1,IF(COUNTIF(H$2:H5382,H5382)=1,COUNTIF($H:$H,H5382),""),"")</f>
        <v/>
      </c>
      <c r="O5382" s="0" t="str">
        <f aca="false">IF(G5382=1,IF(COUNTIF(I$2:I5382,I5382)=1,COUNTIF($I:$I,I5382),""),"")</f>
        <v/>
      </c>
      <c r="P5382" s="38" t="str">
        <f aca="false">IF(G5382=1,IF(COUNTIFS(C$2:C5382,C5382,G$2:G5382,1)=1,COUNTIFS($C:$C,C5382,$G:$G,1)+ROW()/10000000,""),"")</f>
        <v/>
      </c>
      <c r="Q5382" s="0" t="str">
        <f aca="false">IF(K5382=1,IF(COUNTIFS(C$2:C5382,C5382,K$2:K5382,1)=1,1,0),"")</f>
        <v/>
      </c>
      <c r="R5382" s="0" t="str">
        <f aca="false">IF(M5382=1,IF(COUNTIFS(C$2:C5382,C5382,M$2:M5382,1)=1,1,0),"")</f>
        <v/>
      </c>
      <c r="S5382" s="0" t="str">
        <f aca="false">IF(L5382=1,IF(COUNTIFS(C$2:C5382,C5382,L$2:L5382,1)=1,1,0),"")</f>
        <v/>
      </c>
      <c r="T5382" s="38" t="str">
        <f aca="false">IF(N5382="","",N5382+ROW()/10000000)</f>
        <v/>
      </c>
      <c r="U5382" s="0" t="str">
        <f aca="false">IF(G5382=1,IF(B5382="",1,0),"")</f>
        <v/>
      </c>
    </row>
    <row r="5383" customFormat="false" ht="15" hidden="false" customHeight="false" outlineLevel="0" collapsed="false">
      <c r="A5383" s="35"/>
      <c r="B5383" s="35"/>
      <c r="G5383" s="0" t="str">
        <f aca="false">IF(A5383="","",IF(AND(A5383&gt;=Debut,A5383&lt;Fin),1,0))</f>
        <v/>
      </c>
      <c r="H5383" s="0" t="str">
        <f aca="false">IF(G5383=1,INT(ROUND((A5383-Debut)*86400,0)/600),"")</f>
        <v/>
      </c>
      <c r="I5383" s="0" t="str">
        <f aca="false">IF(G5383=1,INT(ROUND((A5383-Debut)*86400,0)/3600),"")</f>
        <v/>
      </c>
      <c r="J5383" s="0" t="str">
        <f aca="false">IF(OR(A5383="",B5383=""),"",ROUND((B5383-A5383)*86400,0))</f>
        <v/>
      </c>
      <c r="K5383" s="37" t="str">
        <f aca="false">IF(G5383=1,IF(COUNTIFS($C:$C,C5383,$G:$G,1,$A:$A,"&gt;="&amp;(A5383-FenetreInterm/86400),$A:$A,"&lt;="&amp;A5383)&gt;=NbInterm,1,0),"")</f>
        <v/>
      </c>
      <c r="L5383" s="37" t="str">
        <f aca="false">IF(G5383=1,IF(B5383="",0,IF(J5383&lt;SeuilFugitive,1,0)),"")</f>
        <v/>
      </c>
      <c r="M5383" s="37" t="str">
        <f aca="false">IF(G5383=1,IF(B5383="",IF((Fin-A5383)*24&gt;SeuilFigee,1,0),IF(J5383&gt;SeuilFigee*3600,1,0)),"")</f>
        <v/>
      </c>
      <c r="N5383" s="0" t="str">
        <f aca="false">IF(G5383=1,IF(COUNTIF(H$2:H5383,H5383)=1,COUNTIF($H:$H,H5383),""),"")</f>
        <v/>
      </c>
      <c r="O5383" s="0" t="str">
        <f aca="false">IF(G5383=1,IF(COUNTIF(I$2:I5383,I5383)=1,COUNTIF($I:$I,I5383),""),"")</f>
        <v/>
      </c>
      <c r="P5383" s="38" t="str">
        <f aca="false">IF(G5383=1,IF(COUNTIFS(C$2:C5383,C5383,G$2:G5383,1)=1,COUNTIFS($C:$C,C5383,$G:$G,1)+ROW()/10000000,""),"")</f>
        <v/>
      </c>
      <c r="Q5383" s="0" t="str">
        <f aca="false">IF(K5383=1,IF(COUNTIFS(C$2:C5383,C5383,K$2:K5383,1)=1,1,0),"")</f>
        <v/>
      </c>
      <c r="R5383" s="0" t="str">
        <f aca="false">IF(M5383=1,IF(COUNTIFS(C$2:C5383,C5383,M$2:M5383,1)=1,1,0),"")</f>
        <v/>
      </c>
      <c r="S5383" s="0" t="str">
        <f aca="false">IF(L5383=1,IF(COUNTIFS(C$2:C5383,C5383,L$2:L5383,1)=1,1,0),"")</f>
        <v/>
      </c>
      <c r="T5383" s="38" t="str">
        <f aca="false">IF(N5383="","",N5383+ROW()/10000000)</f>
        <v/>
      </c>
      <c r="U5383" s="0" t="str">
        <f aca="false">IF(G5383=1,IF(B5383="",1,0),"")</f>
        <v/>
      </c>
    </row>
    <row r="5384" customFormat="false" ht="15" hidden="false" customHeight="false" outlineLevel="0" collapsed="false">
      <c r="A5384" s="35"/>
      <c r="B5384" s="35"/>
      <c r="G5384" s="0" t="str">
        <f aca="false">IF(A5384="","",IF(AND(A5384&gt;=Debut,A5384&lt;Fin),1,0))</f>
        <v/>
      </c>
      <c r="H5384" s="0" t="str">
        <f aca="false">IF(G5384=1,INT(ROUND((A5384-Debut)*86400,0)/600),"")</f>
        <v/>
      </c>
      <c r="I5384" s="0" t="str">
        <f aca="false">IF(G5384=1,INT(ROUND((A5384-Debut)*86400,0)/3600),"")</f>
        <v/>
      </c>
      <c r="J5384" s="0" t="str">
        <f aca="false">IF(OR(A5384="",B5384=""),"",ROUND((B5384-A5384)*86400,0))</f>
        <v/>
      </c>
      <c r="K5384" s="37" t="str">
        <f aca="false">IF(G5384=1,IF(COUNTIFS($C:$C,C5384,$G:$G,1,$A:$A,"&gt;="&amp;(A5384-FenetreInterm/86400),$A:$A,"&lt;="&amp;A5384)&gt;=NbInterm,1,0),"")</f>
        <v/>
      </c>
      <c r="L5384" s="37" t="str">
        <f aca="false">IF(G5384=1,IF(B5384="",0,IF(J5384&lt;SeuilFugitive,1,0)),"")</f>
        <v/>
      </c>
      <c r="M5384" s="37" t="str">
        <f aca="false">IF(G5384=1,IF(B5384="",IF((Fin-A5384)*24&gt;SeuilFigee,1,0),IF(J5384&gt;SeuilFigee*3600,1,0)),"")</f>
        <v/>
      </c>
      <c r="N5384" s="0" t="str">
        <f aca="false">IF(G5384=1,IF(COUNTIF(H$2:H5384,H5384)=1,COUNTIF($H:$H,H5384),""),"")</f>
        <v/>
      </c>
      <c r="O5384" s="0" t="str">
        <f aca="false">IF(G5384=1,IF(COUNTIF(I$2:I5384,I5384)=1,COUNTIF($I:$I,I5384),""),"")</f>
        <v/>
      </c>
      <c r="P5384" s="38" t="str">
        <f aca="false">IF(G5384=1,IF(COUNTIFS(C$2:C5384,C5384,G$2:G5384,1)=1,COUNTIFS($C:$C,C5384,$G:$G,1)+ROW()/10000000,""),"")</f>
        <v/>
      </c>
      <c r="Q5384" s="0" t="str">
        <f aca="false">IF(K5384=1,IF(COUNTIFS(C$2:C5384,C5384,K$2:K5384,1)=1,1,0),"")</f>
        <v/>
      </c>
      <c r="R5384" s="0" t="str">
        <f aca="false">IF(M5384=1,IF(COUNTIFS(C$2:C5384,C5384,M$2:M5384,1)=1,1,0),"")</f>
        <v/>
      </c>
      <c r="S5384" s="0" t="str">
        <f aca="false">IF(L5384=1,IF(COUNTIFS(C$2:C5384,C5384,L$2:L5384,1)=1,1,0),"")</f>
        <v/>
      </c>
      <c r="T5384" s="38" t="str">
        <f aca="false">IF(N5384="","",N5384+ROW()/10000000)</f>
        <v/>
      </c>
      <c r="U5384" s="0" t="str">
        <f aca="false">IF(G5384=1,IF(B5384="",1,0),"")</f>
        <v/>
      </c>
    </row>
    <row r="5385" customFormat="false" ht="15" hidden="false" customHeight="false" outlineLevel="0" collapsed="false">
      <c r="A5385" s="35"/>
      <c r="B5385" s="35"/>
      <c r="G5385" s="0" t="str">
        <f aca="false">IF(A5385="","",IF(AND(A5385&gt;=Debut,A5385&lt;Fin),1,0))</f>
        <v/>
      </c>
      <c r="H5385" s="0" t="str">
        <f aca="false">IF(G5385=1,INT(ROUND((A5385-Debut)*86400,0)/600),"")</f>
        <v/>
      </c>
      <c r="I5385" s="0" t="str">
        <f aca="false">IF(G5385=1,INT(ROUND((A5385-Debut)*86400,0)/3600),"")</f>
        <v/>
      </c>
      <c r="J5385" s="0" t="str">
        <f aca="false">IF(OR(A5385="",B5385=""),"",ROUND((B5385-A5385)*86400,0))</f>
        <v/>
      </c>
      <c r="K5385" s="37" t="str">
        <f aca="false">IF(G5385=1,IF(COUNTIFS($C:$C,C5385,$G:$G,1,$A:$A,"&gt;="&amp;(A5385-FenetreInterm/86400),$A:$A,"&lt;="&amp;A5385)&gt;=NbInterm,1,0),"")</f>
        <v/>
      </c>
      <c r="L5385" s="37" t="str">
        <f aca="false">IF(G5385=1,IF(B5385="",0,IF(J5385&lt;SeuilFugitive,1,0)),"")</f>
        <v/>
      </c>
      <c r="M5385" s="37" t="str">
        <f aca="false">IF(G5385=1,IF(B5385="",IF((Fin-A5385)*24&gt;SeuilFigee,1,0),IF(J5385&gt;SeuilFigee*3600,1,0)),"")</f>
        <v/>
      </c>
      <c r="N5385" s="0" t="str">
        <f aca="false">IF(G5385=1,IF(COUNTIF(H$2:H5385,H5385)=1,COUNTIF($H:$H,H5385),""),"")</f>
        <v/>
      </c>
      <c r="O5385" s="0" t="str">
        <f aca="false">IF(G5385=1,IF(COUNTIF(I$2:I5385,I5385)=1,COUNTIF($I:$I,I5385),""),"")</f>
        <v/>
      </c>
      <c r="P5385" s="38" t="str">
        <f aca="false">IF(G5385=1,IF(COUNTIFS(C$2:C5385,C5385,G$2:G5385,1)=1,COUNTIFS($C:$C,C5385,$G:$G,1)+ROW()/10000000,""),"")</f>
        <v/>
      </c>
      <c r="Q5385" s="0" t="str">
        <f aca="false">IF(K5385=1,IF(COUNTIFS(C$2:C5385,C5385,K$2:K5385,1)=1,1,0),"")</f>
        <v/>
      </c>
      <c r="R5385" s="0" t="str">
        <f aca="false">IF(M5385=1,IF(COUNTIFS(C$2:C5385,C5385,M$2:M5385,1)=1,1,0),"")</f>
        <v/>
      </c>
      <c r="S5385" s="0" t="str">
        <f aca="false">IF(L5385=1,IF(COUNTIFS(C$2:C5385,C5385,L$2:L5385,1)=1,1,0),"")</f>
        <v/>
      </c>
      <c r="T5385" s="38" t="str">
        <f aca="false">IF(N5385="","",N5385+ROW()/10000000)</f>
        <v/>
      </c>
      <c r="U5385" s="0" t="str">
        <f aca="false">IF(G5385=1,IF(B5385="",1,0),"")</f>
        <v/>
      </c>
    </row>
    <row r="5386" customFormat="false" ht="15" hidden="false" customHeight="false" outlineLevel="0" collapsed="false">
      <c r="A5386" s="35"/>
      <c r="B5386" s="35"/>
      <c r="G5386" s="0" t="str">
        <f aca="false">IF(A5386="","",IF(AND(A5386&gt;=Debut,A5386&lt;Fin),1,0))</f>
        <v/>
      </c>
      <c r="H5386" s="0" t="str">
        <f aca="false">IF(G5386=1,INT(ROUND((A5386-Debut)*86400,0)/600),"")</f>
        <v/>
      </c>
      <c r="I5386" s="0" t="str">
        <f aca="false">IF(G5386=1,INT(ROUND((A5386-Debut)*86400,0)/3600),"")</f>
        <v/>
      </c>
      <c r="J5386" s="0" t="str">
        <f aca="false">IF(OR(A5386="",B5386=""),"",ROUND((B5386-A5386)*86400,0))</f>
        <v/>
      </c>
      <c r="K5386" s="37" t="str">
        <f aca="false">IF(G5386=1,IF(COUNTIFS($C:$C,C5386,$G:$G,1,$A:$A,"&gt;="&amp;(A5386-FenetreInterm/86400),$A:$A,"&lt;="&amp;A5386)&gt;=NbInterm,1,0),"")</f>
        <v/>
      </c>
      <c r="L5386" s="37" t="str">
        <f aca="false">IF(G5386=1,IF(B5386="",0,IF(J5386&lt;SeuilFugitive,1,0)),"")</f>
        <v/>
      </c>
      <c r="M5386" s="37" t="str">
        <f aca="false">IF(G5386=1,IF(B5386="",IF((Fin-A5386)*24&gt;SeuilFigee,1,0),IF(J5386&gt;SeuilFigee*3600,1,0)),"")</f>
        <v/>
      </c>
      <c r="N5386" s="0" t="str">
        <f aca="false">IF(G5386=1,IF(COUNTIF(H$2:H5386,H5386)=1,COUNTIF($H:$H,H5386),""),"")</f>
        <v/>
      </c>
      <c r="O5386" s="0" t="str">
        <f aca="false">IF(G5386=1,IF(COUNTIF(I$2:I5386,I5386)=1,COUNTIF($I:$I,I5386),""),"")</f>
        <v/>
      </c>
      <c r="P5386" s="38" t="str">
        <f aca="false">IF(G5386=1,IF(COUNTIFS(C$2:C5386,C5386,G$2:G5386,1)=1,COUNTIFS($C:$C,C5386,$G:$G,1)+ROW()/10000000,""),"")</f>
        <v/>
      </c>
      <c r="Q5386" s="0" t="str">
        <f aca="false">IF(K5386=1,IF(COUNTIFS(C$2:C5386,C5386,K$2:K5386,1)=1,1,0),"")</f>
        <v/>
      </c>
      <c r="R5386" s="0" t="str">
        <f aca="false">IF(M5386=1,IF(COUNTIFS(C$2:C5386,C5386,M$2:M5386,1)=1,1,0),"")</f>
        <v/>
      </c>
      <c r="S5386" s="0" t="str">
        <f aca="false">IF(L5386=1,IF(COUNTIFS(C$2:C5386,C5386,L$2:L5386,1)=1,1,0),"")</f>
        <v/>
      </c>
      <c r="T5386" s="38" t="str">
        <f aca="false">IF(N5386="","",N5386+ROW()/10000000)</f>
        <v/>
      </c>
      <c r="U5386" s="0" t="str">
        <f aca="false">IF(G5386=1,IF(B5386="",1,0),"")</f>
        <v/>
      </c>
    </row>
    <row r="5387" customFormat="false" ht="15" hidden="false" customHeight="false" outlineLevel="0" collapsed="false">
      <c r="A5387" s="35"/>
      <c r="B5387" s="35"/>
      <c r="G5387" s="0" t="str">
        <f aca="false">IF(A5387="","",IF(AND(A5387&gt;=Debut,A5387&lt;Fin),1,0))</f>
        <v/>
      </c>
      <c r="H5387" s="0" t="str">
        <f aca="false">IF(G5387=1,INT(ROUND((A5387-Debut)*86400,0)/600),"")</f>
        <v/>
      </c>
      <c r="I5387" s="0" t="str">
        <f aca="false">IF(G5387=1,INT(ROUND((A5387-Debut)*86400,0)/3600),"")</f>
        <v/>
      </c>
      <c r="J5387" s="0" t="str">
        <f aca="false">IF(OR(A5387="",B5387=""),"",ROUND((B5387-A5387)*86400,0))</f>
        <v/>
      </c>
      <c r="K5387" s="37" t="str">
        <f aca="false">IF(G5387=1,IF(COUNTIFS($C:$C,C5387,$G:$G,1,$A:$A,"&gt;="&amp;(A5387-FenetreInterm/86400),$A:$A,"&lt;="&amp;A5387)&gt;=NbInterm,1,0),"")</f>
        <v/>
      </c>
      <c r="L5387" s="37" t="str">
        <f aca="false">IF(G5387=1,IF(B5387="",0,IF(J5387&lt;SeuilFugitive,1,0)),"")</f>
        <v/>
      </c>
      <c r="M5387" s="37" t="str">
        <f aca="false">IF(G5387=1,IF(B5387="",IF((Fin-A5387)*24&gt;SeuilFigee,1,0),IF(J5387&gt;SeuilFigee*3600,1,0)),"")</f>
        <v/>
      </c>
      <c r="N5387" s="0" t="str">
        <f aca="false">IF(G5387=1,IF(COUNTIF(H$2:H5387,H5387)=1,COUNTIF($H:$H,H5387),""),"")</f>
        <v/>
      </c>
      <c r="O5387" s="0" t="str">
        <f aca="false">IF(G5387=1,IF(COUNTIF(I$2:I5387,I5387)=1,COUNTIF($I:$I,I5387),""),"")</f>
        <v/>
      </c>
      <c r="P5387" s="38" t="str">
        <f aca="false">IF(G5387=1,IF(COUNTIFS(C$2:C5387,C5387,G$2:G5387,1)=1,COUNTIFS($C:$C,C5387,$G:$G,1)+ROW()/10000000,""),"")</f>
        <v/>
      </c>
      <c r="Q5387" s="0" t="str">
        <f aca="false">IF(K5387=1,IF(COUNTIFS(C$2:C5387,C5387,K$2:K5387,1)=1,1,0),"")</f>
        <v/>
      </c>
      <c r="R5387" s="0" t="str">
        <f aca="false">IF(M5387=1,IF(COUNTIFS(C$2:C5387,C5387,M$2:M5387,1)=1,1,0),"")</f>
        <v/>
      </c>
      <c r="S5387" s="0" t="str">
        <f aca="false">IF(L5387=1,IF(COUNTIFS(C$2:C5387,C5387,L$2:L5387,1)=1,1,0),"")</f>
        <v/>
      </c>
      <c r="T5387" s="38" t="str">
        <f aca="false">IF(N5387="","",N5387+ROW()/10000000)</f>
        <v/>
      </c>
      <c r="U5387" s="0" t="str">
        <f aca="false">IF(G5387=1,IF(B5387="",1,0),"")</f>
        <v/>
      </c>
    </row>
    <row r="5388" customFormat="false" ht="15" hidden="false" customHeight="false" outlineLevel="0" collapsed="false">
      <c r="A5388" s="35"/>
      <c r="B5388" s="35"/>
      <c r="G5388" s="0" t="str">
        <f aca="false">IF(A5388="","",IF(AND(A5388&gt;=Debut,A5388&lt;Fin),1,0))</f>
        <v/>
      </c>
      <c r="H5388" s="0" t="str">
        <f aca="false">IF(G5388=1,INT(ROUND((A5388-Debut)*86400,0)/600),"")</f>
        <v/>
      </c>
      <c r="I5388" s="0" t="str">
        <f aca="false">IF(G5388=1,INT(ROUND((A5388-Debut)*86400,0)/3600),"")</f>
        <v/>
      </c>
      <c r="J5388" s="0" t="str">
        <f aca="false">IF(OR(A5388="",B5388=""),"",ROUND((B5388-A5388)*86400,0))</f>
        <v/>
      </c>
      <c r="K5388" s="37" t="str">
        <f aca="false">IF(G5388=1,IF(COUNTIFS($C:$C,C5388,$G:$G,1,$A:$A,"&gt;="&amp;(A5388-FenetreInterm/86400),$A:$A,"&lt;="&amp;A5388)&gt;=NbInterm,1,0),"")</f>
        <v/>
      </c>
      <c r="L5388" s="37" t="str">
        <f aca="false">IF(G5388=1,IF(B5388="",0,IF(J5388&lt;SeuilFugitive,1,0)),"")</f>
        <v/>
      </c>
      <c r="M5388" s="37" t="str">
        <f aca="false">IF(G5388=1,IF(B5388="",IF((Fin-A5388)*24&gt;SeuilFigee,1,0),IF(J5388&gt;SeuilFigee*3600,1,0)),"")</f>
        <v/>
      </c>
      <c r="N5388" s="0" t="str">
        <f aca="false">IF(G5388=1,IF(COUNTIF(H$2:H5388,H5388)=1,COUNTIF($H:$H,H5388),""),"")</f>
        <v/>
      </c>
      <c r="O5388" s="0" t="str">
        <f aca="false">IF(G5388=1,IF(COUNTIF(I$2:I5388,I5388)=1,COUNTIF($I:$I,I5388),""),"")</f>
        <v/>
      </c>
      <c r="P5388" s="38" t="str">
        <f aca="false">IF(G5388=1,IF(COUNTIFS(C$2:C5388,C5388,G$2:G5388,1)=1,COUNTIFS($C:$C,C5388,$G:$G,1)+ROW()/10000000,""),"")</f>
        <v/>
      </c>
      <c r="Q5388" s="0" t="str">
        <f aca="false">IF(K5388=1,IF(COUNTIFS(C$2:C5388,C5388,K$2:K5388,1)=1,1,0),"")</f>
        <v/>
      </c>
      <c r="R5388" s="0" t="str">
        <f aca="false">IF(M5388=1,IF(COUNTIFS(C$2:C5388,C5388,M$2:M5388,1)=1,1,0),"")</f>
        <v/>
      </c>
      <c r="S5388" s="0" t="str">
        <f aca="false">IF(L5388=1,IF(COUNTIFS(C$2:C5388,C5388,L$2:L5388,1)=1,1,0),"")</f>
        <v/>
      </c>
      <c r="T5388" s="38" t="str">
        <f aca="false">IF(N5388="","",N5388+ROW()/10000000)</f>
        <v/>
      </c>
      <c r="U5388" s="0" t="str">
        <f aca="false">IF(G5388=1,IF(B5388="",1,0),"")</f>
        <v/>
      </c>
    </row>
    <row r="5389" customFormat="false" ht="15" hidden="false" customHeight="false" outlineLevel="0" collapsed="false">
      <c r="A5389" s="35"/>
      <c r="B5389" s="35"/>
      <c r="G5389" s="0" t="str">
        <f aca="false">IF(A5389="","",IF(AND(A5389&gt;=Debut,A5389&lt;Fin),1,0))</f>
        <v/>
      </c>
      <c r="H5389" s="0" t="str">
        <f aca="false">IF(G5389=1,INT(ROUND((A5389-Debut)*86400,0)/600),"")</f>
        <v/>
      </c>
      <c r="I5389" s="0" t="str">
        <f aca="false">IF(G5389=1,INT(ROUND((A5389-Debut)*86400,0)/3600),"")</f>
        <v/>
      </c>
      <c r="J5389" s="0" t="str">
        <f aca="false">IF(OR(A5389="",B5389=""),"",ROUND((B5389-A5389)*86400,0))</f>
        <v/>
      </c>
      <c r="K5389" s="37" t="str">
        <f aca="false">IF(G5389=1,IF(COUNTIFS($C:$C,C5389,$G:$G,1,$A:$A,"&gt;="&amp;(A5389-FenetreInterm/86400),$A:$A,"&lt;="&amp;A5389)&gt;=NbInterm,1,0),"")</f>
        <v/>
      </c>
      <c r="L5389" s="37" t="str">
        <f aca="false">IF(G5389=1,IF(B5389="",0,IF(J5389&lt;SeuilFugitive,1,0)),"")</f>
        <v/>
      </c>
      <c r="M5389" s="37" t="str">
        <f aca="false">IF(G5389=1,IF(B5389="",IF((Fin-A5389)*24&gt;SeuilFigee,1,0),IF(J5389&gt;SeuilFigee*3600,1,0)),"")</f>
        <v/>
      </c>
      <c r="N5389" s="0" t="str">
        <f aca="false">IF(G5389=1,IF(COUNTIF(H$2:H5389,H5389)=1,COUNTIF($H:$H,H5389),""),"")</f>
        <v/>
      </c>
      <c r="O5389" s="0" t="str">
        <f aca="false">IF(G5389=1,IF(COUNTIF(I$2:I5389,I5389)=1,COUNTIF($I:$I,I5389),""),"")</f>
        <v/>
      </c>
      <c r="P5389" s="38" t="str">
        <f aca="false">IF(G5389=1,IF(COUNTIFS(C$2:C5389,C5389,G$2:G5389,1)=1,COUNTIFS($C:$C,C5389,$G:$G,1)+ROW()/10000000,""),"")</f>
        <v/>
      </c>
      <c r="Q5389" s="0" t="str">
        <f aca="false">IF(K5389=1,IF(COUNTIFS(C$2:C5389,C5389,K$2:K5389,1)=1,1,0),"")</f>
        <v/>
      </c>
      <c r="R5389" s="0" t="str">
        <f aca="false">IF(M5389=1,IF(COUNTIFS(C$2:C5389,C5389,M$2:M5389,1)=1,1,0),"")</f>
        <v/>
      </c>
      <c r="S5389" s="0" t="str">
        <f aca="false">IF(L5389=1,IF(COUNTIFS(C$2:C5389,C5389,L$2:L5389,1)=1,1,0),"")</f>
        <v/>
      </c>
      <c r="T5389" s="38" t="str">
        <f aca="false">IF(N5389="","",N5389+ROW()/10000000)</f>
        <v/>
      </c>
      <c r="U5389" s="0" t="str">
        <f aca="false">IF(G5389=1,IF(B5389="",1,0),"")</f>
        <v/>
      </c>
    </row>
    <row r="5390" customFormat="false" ht="15" hidden="false" customHeight="false" outlineLevel="0" collapsed="false">
      <c r="A5390" s="35"/>
      <c r="B5390" s="35"/>
      <c r="G5390" s="0" t="str">
        <f aca="false">IF(A5390="","",IF(AND(A5390&gt;=Debut,A5390&lt;Fin),1,0))</f>
        <v/>
      </c>
      <c r="H5390" s="0" t="str">
        <f aca="false">IF(G5390=1,INT(ROUND((A5390-Debut)*86400,0)/600),"")</f>
        <v/>
      </c>
      <c r="I5390" s="0" t="str">
        <f aca="false">IF(G5390=1,INT(ROUND((A5390-Debut)*86400,0)/3600),"")</f>
        <v/>
      </c>
      <c r="J5390" s="0" t="str">
        <f aca="false">IF(OR(A5390="",B5390=""),"",ROUND((B5390-A5390)*86400,0))</f>
        <v/>
      </c>
      <c r="K5390" s="37" t="str">
        <f aca="false">IF(G5390=1,IF(COUNTIFS($C:$C,C5390,$G:$G,1,$A:$A,"&gt;="&amp;(A5390-FenetreInterm/86400),$A:$A,"&lt;="&amp;A5390)&gt;=NbInterm,1,0),"")</f>
        <v/>
      </c>
      <c r="L5390" s="37" t="str">
        <f aca="false">IF(G5390=1,IF(B5390="",0,IF(J5390&lt;SeuilFugitive,1,0)),"")</f>
        <v/>
      </c>
      <c r="M5390" s="37" t="str">
        <f aca="false">IF(G5390=1,IF(B5390="",IF((Fin-A5390)*24&gt;SeuilFigee,1,0),IF(J5390&gt;SeuilFigee*3600,1,0)),"")</f>
        <v/>
      </c>
      <c r="N5390" s="0" t="str">
        <f aca="false">IF(G5390=1,IF(COUNTIF(H$2:H5390,H5390)=1,COUNTIF($H:$H,H5390),""),"")</f>
        <v/>
      </c>
      <c r="O5390" s="0" t="str">
        <f aca="false">IF(G5390=1,IF(COUNTIF(I$2:I5390,I5390)=1,COUNTIF($I:$I,I5390),""),"")</f>
        <v/>
      </c>
      <c r="P5390" s="38" t="str">
        <f aca="false">IF(G5390=1,IF(COUNTIFS(C$2:C5390,C5390,G$2:G5390,1)=1,COUNTIFS($C:$C,C5390,$G:$G,1)+ROW()/10000000,""),"")</f>
        <v/>
      </c>
      <c r="Q5390" s="0" t="str">
        <f aca="false">IF(K5390=1,IF(COUNTIFS(C$2:C5390,C5390,K$2:K5390,1)=1,1,0),"")</f>
        <v/>
      </c>
      <c r="R5390" s="0" t="str">
        <f aca="false">IF(M5390=1,IF(COUNTIFS(C$2:C5390,C5390,M$2:M5390,1)=1,1,0),"")</f>
        <v/>
      </c>
      <c r="S5390" s="0" t="str">
        <f aca="false">IF(L5390=1,IF(COUNTIFS(C$2:C5390,C5390,L$2:L5390,1)=1,1,0),"")</f>
        <v/>
      </c>
      <c r="T5390" s="38" t="str">
        <f aca="false">IF(N5390="","",N5390+ROW()/10000000)</f>
        <v/>
      </c>
      <c r="U5390" s="0" t="str">
        <f aca="false">IF(G5390=1,IF(B5390="",1,0),"")</f>
        <v/>
      </c>
    </row>
    <row r="5391" customFormat="false" ht="15" hidden="false" customHeight="false" outlineLevel="0" collapsed="false">
      <c r="A5391" s="35"/>
      <c r="B5391" s="35"/>
      <c r="G5391" s="0" t="str">
        <f aca="false">IF(A5391="","",IF(AND(A5391&gt;=Debut,A5391&lt;Fin),1,0))</f>
        <v/>
      </c>
      <c r="H5391" s="0" t="str">
        <f aca="false">IF(G5391=1,INT(ROUND((A5391-Debut)*86400,0)/600),"")</f>
        <v/>
      </c>
      <c r="I5391" s="0" t="str">
        <f aca="false">IF(G5391=1,INT(ROUND((A5391-Debut)*86400,0)/3600),"")</f>
        <v/>
      </c>
      <c r="J5391" s="0" t="str">
        <f aca="false">IF(OR(A5391="",B5391=""),"",ROUND((B5391-A5391)*86400,0))</f>
        <v/>
      </c>
      <c r="K5391" s="37" t="str">
        <f aca="false">IF(G5391=1,IF(COUNTIFS($C:$C,C5391,$G:$G,1,$A:$A,"&gt;="&amp;(A5391-FenetreInterm/86400),$A:$A,"&lt;="&amp;A5391)&gt;=NbInterm,1,0),"")</f>
        <v/>
      </c>
      <c r="L5391" s="37" t="str">
        <f aca="false">IF(G5391=1,IF(B5391="",0,IF(J5391&lt;SeuilFugitive,1,0)),"")</f>
        <v/>
      </c>
      <c r="M5391" s="37" t="str">
        <f aca="false">IF(G5391=1,IF(B5391="",IF((Fin-A5391)*24&gt;SeuilFigee,1,0),IF(J5391&gt;SeuilFigee*3600,1,0)),"")</f>
        <v/>
      </c>
      <c r="N5391" s="0" t="str">
        <f aca="false">IF(G5391=1,IF(COUNTIF(H$2:H5391,H5391)=1,COUNTIF($H:$H,H5391),""),"")</f>
        <v/>
      </c>
      <c r="O5391" s="0" t="str">
        <f aca="false">IF(G5391=1,IF(COUNTIF(I$2:I5391,I5391)=1,COUNTIF($I:$I,I5391),""),"")</f>
        <v/>
      </c>
      <c r="P5391" s="38" t="str">
        <f aca="false">IF(G5391=1,IF(COUNTIFS(C$2:C5391,C5391,G$2:G5391,1)=1,COUNTIFS($C:$C,C5391,$G:$G,1)+ROW()/10000000,""),"")</f>
        <v/>
      </c>
      <c r="Q5391" s="0" t="str">
        <f aca="false">IF(K5391=1,IF(COUNTIFS(C$2:C5391,C5391,K$2:K5391,1)=1,1,0),"")</f>
        <v/>
      </c>
      <c r="R5391" s="0" t="str">
        <f aca="false">IF(M5391=1,IF(COUNTIFS(C$2:C5391,C5391,M$2:M5391,1)=1,1,0),"")</f>
        <v/>
      </c>
      <c r="S5391" s="0" t="str">
        <f aca="false">IF(L5391=1,IF(COUNTIFS(C$2:C5391,C5391,L$2:L5391,1)=1,1,0),"")</f>
        <v/>
      </c>
      <c r="T5391" s="38" t="str">
        <f aca="false">IF(N5391="","",N5391+ROW()/10000000)</f>
        <v/>
      </c>
      <c r="U5391" s="0" t="str">
        <f aca="false">IF(G5391=1,IF(B5391="",1,0),"")</f>
        <v/>
      </c>
    </row>
    <row r="5392" customFormat="false" ht="15" hidden="false" customHeight="false" outlineLevel="0" collapsed="false">
      <c r="A5392" s="35"/>
      <c r="B5392" s="35"/>
      <c r="G5392" s="0" t="str">
        <f aca="false">IF(A5392="","",IF(AND(A5392&gt;=Debut,A5392&lt;Fin),1,0))</f>
        <v/>
      </c>
      <c r="H5392" s="0" t="str">
        <f aca="false">IF(G5392=1,INT(ROUND((A5392-Debut)*86400,0)/600),"")</f>
        <v/>
      </c>
      <c r="I5392" s="0" t="str">
        <f aca="false">IF(G5392=1,INT(ROUND((A5392-Debut)*86400,0)/3600),"")</f>
        <v/>
      </c>
      <c r="J5392" s="0" t="str">
        <f aca="false">IF(OR(A5392="",B5392=""),"",ROUND((B5392-A5392)*86400,0))</f>
        <v/>
      </c>
      <c r="K5392" s="37" t="str">
        <f aca="false">IF(G5392=1,IF(COUNTIFS($C:$C,C5392,$G:$G,1,$A:$A,"&gt;="&amp;(A5392-FenetreInterm/86400),$A:$A,"&lt;="&amp;A5392)&gt;=NbInterm,1,0),"")</f>
        <v/>
      </c>
      <c r="L5392" s="37" t="str">
        <f aca="false">IF(G5392=1,IF(B5392="",0,IF(J5392&lt;SeuilFugitive,1,0)),"")</f>
        <v/>
      </c>
      <c r="M5392" s="37" t="str">
        <f aca="false">IF(G5392=1,IF(B5392="",IF((Fin-A5392)*24&gt;SeuilFigee,1,0),IF(J5392&gt;SeuilFigee*3600,1,0)),"")</f>
        <v/>
      </c>
      <c r="N5392" s="0" t="str">
        <f aca="false">IF(G5392=1,IF(COUNTIF(H$2:H5392,H5392)=1,COUNTIF($H:$H,H5392),""),"")</f>
        <v/>
      </c>
      <c r="O5392" s="0" t="str">
        <f aca="false">IF(G5392=1,IF(COUNTIF(I$2:I5392,I5392)=1,COUNTIF($I:$I,I5392),""),"")</f>
        <v/>
      </c>
      <c r="P5392" s="38" t="str">
        <f aca="false">IF(G5392=1,IF(COUNTIFS(C$2:C5392,C5392,G$2:G5392,1)=1,COUNTIFS($C:$C,C5392,$G:$G,1)+ROW()/10000000,""),"")</f>
        <v/>
      </c>
      <c r="Q5392" s="0" t="str">
        <f aca="false">IF(K5392=1,IF(COUNTIFS(C$2:C5392,C5392,K$2:K5392,1)=1,1,0),"")</f>
        <v/>
      </c>
      <c r="R5392" s="0" t="str">
        <f aca="false">IF(M5392=1,IF(COUNTIFS(C$2:C5392,C5392,M$2:M5392,1)=1,1,0),"")</f>
        <v/>
      </c>
      <c r="S5392" s="0" t="str">
        <f aca="false">IF(L5392=1,IF(COUNTIFS(C$2:C5392,C5392,L$2:L5392,1)=1,1,0),"")</f>
        <v/>
      </c>
      <c r="T5392" s="38" t="str">
        <f aca="false">IF(N5392="","",N5392+ROW()/10000000)</f>
        <v/>
      </c>
      <c r="U5392" s="0" t="str">
        <f aca="false">IF(G5392=1,IF(B5392="",1,0),"")</f>
        <v/>
      </c>
    </row>
    <row r="5393" customFormat="false" ht="15" hidden="false" customHeight="false" outlineLevel="0" collapsed="false">
      <c r="A5393" s="35"/>
      <c r="B5393" s="35"/>
      <c r="G5393" s="0" t="str">
        <f aca="false">IF(A5393="","",IF(AND(A5393&gt;=Debut,A5393&lt;Fin),1,0))</f>
        <v/>
      </c>
      <c r="H5393" s="0" t="str">
        <f aca="false">IF(G5393=1,INT(ROUND((A5393-Debut)*86400,0)/600),"")</f>
        <v/>
      </c>
      <c r="I5393" s="0" t="str">
        <f aca="false">IF(G5393=1,INT(ROUND((A5393-Debut)*86400,0)/3600),"")</f>
        <v/>
      </c>
      <c r="J5393" s="0" t="str">
        <f aca="false">IF(OR(A5393="",B5393=""),"",ROUND((B5393-A5393)*86400,0))</f>
        <v/>
      </c>
      <c r="K5393" s="37" t="str">
        <f aca="false">IF(G5393=1,IF(COUNTIFS($C:$C,C5393,$G:$G,1,$A:$A,"&gt;="&amp;(A5393-FenetreInterm/86400),$A:$A,"&lt;="&amp;A5393)&gt;=NbInterm,1,0),"")</f>
        <v/>
      </c>
      <c r="L5393" s="37" t="str">
        <f aca="false">IF(G5393=1,IF(B5393="",0,IF(J5393&lt;SeuilFugitive,1,0)),"")</f>
        <v/>
      </c>
      <c r="M5393" s="37" t="str">
        <f aca="false">IF(G5393=1,IF(B5393="",IF((Fin-A5393)*24&gt;SeuilFigee,1,0),IF(J5393&gt;SeuilFigee*3600,1,0)),"")</f>
        <v/>
      </c>
      <c r="N5393" s="0" t="str">
        <f aca="false">IF(G5393=1,IF(COUNTIF(H$2:H5393,H5393)=1,COUNTIF($H:$H,H5393),""),"")</f>
        <v/>
      </c>
      <c r="O5393" s="0" t="str">
        <f aca="false">IF(G5393=1,IF(COUNTIF(I$2:I5393,I5393)=1,COUNTIF($I:$I,I5393),""),"")</f>
        <v/>
      </c>
      <c r="P5393" s="38" t="str">
        <f aca="false">IF(G5393=1,IF(COUNTIFS(C$2:C5393,C5393,G$2:G5393,1)=1,COUNTIFS($C:$C,C5393,$G:$G,1)+ROW()/10000000,""),"")</f>
        <v/>
      </c>
      <c r="Q5393" s="0" t="str">
        <f aca="false">IF(K5393=1,IF(COUNTIFS(C$2:C5393,C5393,K$2:K5393,1)=1,1,0),"")</f>
        <v/>
      </c>
      <c r="R5393" s="0" t="str">
        <f aca="false">IF(M5393=1,IF(COUNTIFS(C$2:C5393,C5393,M$2:M5393,1)=1,1,0),"")</f>
        <v/>
      </c>
      <c r="S5393" s="0" t="str">
        <f aca="false">IF(L5393=1,IF(COUNTIFS(C$2:C5393,C5393,L$2:L5393,1)=1,1,0),"")</f>
        <v/>
      </c>
      <c r="T5393" s="38" t="str">
        <f aca="false">IF(N5393="","",N5393+ROW()/10000000)</f>
        <v/>
      </c>
      <c r="U5393" s="0" t="str">
        <f aca="false">IF(G5393=1,IF(B5393="",1,0),"")</f>
        <v/>
      </c>
    </row>
    <row r="5394" customFormat="false" ht="15" hidden="false" customHeight="false" outlineLevel="0" collapsed="false">
      <c r="A5394" s="35"/>
      <c r="B5394" s="35"/>
      <c r="G5394" s="0" t="str">
        <f aca="false">IF(A5394="","",IF(AND(A5394&gt;=Debut,A5394&lt;Fin),1,0))</f>
        <v/>
      </c>
      <c r="H5394" s="0" t="str">
        <f aca="false">IF(G5394=1,INT(ROUND((A5394-Debut)*86400,0)/600),"")</f>
        <v/>
      </c>
      <c r="I5394" s="0" t="str">
        <f aca="false">IF(G5394=1,INT(ROUND((A5394-Debut)*86400,0)/3600),"")</f>
        <v/>
      </c>
      <c r="J5394" s="0" t="str">
        <f aca="false">IF(OR(A5394="",B5394=""),"",ROUND((B5394-A5394)*86400,0))</f>
        <v/>
      </c>
      <c r="K5394" s="37" t="str">
        <f aca="false">IF(G5394=1,IF(COUNTIFS($C:$C,C5394,$G:$G,1,$A:$A,"&gt;="&amp;(A5394-FenetreInterm/86400),$A:$A,"&lt;="&amp;A5394)&gt;=NbInterm,1,0),"")</f>
        <v/>
      </c>
      <c r="L5394" s="37" t="str">
        <f aca="false">IF(G5394=1,IF(B5394="",0,IF(J5394&lt;SeuilFugitive,1,0)),"")</f>
        <v/>
      </c>
      <c r="M5394" s="37" t="str">
        <f aca="false">IF(G5394=1,IF(B5394="",IF((Fin-A5394)*24&gt;SeuilFigee,1,0),IF(J5394&gt;SeuilFigee*3600,1,0)),"")</f>
        <v/>
      </c>
      <c r="N5394" s="0" t="str">
        <f aca="false">IF(G5394=1,IF(COUNTIF(H$2:H5394,H5394)=1,COUNTIF($H:$H,H5394),""),"")</f>
        <v/>
      </c>
      <c r="O5394" s="0" t="str">
        <f aca="false">IF(G5394=1,IF(COUNTIF(I$2:I5394,I5394)=1,COUNTIF($I:$I,I5394),""),"")</f>
        <v/>
      </c>
      <c r="P5394" s="38" t="str">
        <f aca="false">IF(G5394=1,IF(COUNTIFS(C$2:C5394,C5394,G$2:G5394,1)=1,COUNTIFS($C:$C,C5394,$G:$G,1)+ROW()/10000000,""),"")</f>
        <v/>
      </c>
      <c r="Q5394" s="0" t="str">
        <f aca="false">IF(K5394=1,IF(COUNTIFS(C$2:C5394,C5394,K$2:K5394,1)=1,1,0),"")</f>
        <v/>
      </c>
      <c r="R5394" s="0" t="str">
        <f aca="false">IF(M5394=1,IF(COUNTIFS(C$2:C5394,C5394,M$2:M5394,1)=1,1,0),"")</f>
        <v/>
      </c>
      <c r="S5394" s="0" t="str">
        <f aca="false">IF(L5394=1,IF(COUNTIFS(C$2:C5394,C5394,L$2:L5394,1)=1,1,0),"")</f>
        <v/>
      </c>
      <c r="T5394" s="38" t="str">
        <f aca="false">IF(N5394="","",N5394+ROW()/10000000)</f>
        <v/>
      </c>
      <c r="U5394" s="0" t="str">
        <f aca="false">IF(G5394=1,IF(B5394="",1,0),"")</f>
        <v/>
      </c>
    </row>
    <row r="5395" customFormat="false" ht="15" hidden="false" customHeight="false" outlineLevel="0" collapsed="false">
      <c r="A5395" s="35"/>
      <c r="B5395" s="35"/>
      <c r="G5395" s="0" t="str">
        <f aca="false">IF(A5395="","",IF(AND(A5395&gt;=Debut,A5395&lt;Fin),1,0))</f>
        <v/>
      </c>
      <c r="H5395" s="0" t="str">
        <f aca="false">IF(G5395=1,INT(ROUND((A5395-Debut)*86400,0)/600),"")</f>
        <v/>
      </c>
      <c r="I5395" s="0" t="str">
        <f aca="false">IF(G5395=1,INT(ROUND((A5395-Debut)*86400,0)/3600),"")</f>
        <v/>
      </c>
      <c r="J5395" s="0" t="str">
        <f aca="false">IF(OR(A5395="",B5395=""),"",ROUND((B5395-A5395)*86400,0))</f>
        <v/>
      </c>
      <c r="K5395" s="37" t="str">
        <f aca="false">IF(G5395=1,IF(COUNTIFS($C:$C,C5395,$G:$G,1,$A:$A,"&gt;="&amp;(A5395-FenetreInterm/86400),$A:$A,"&lt;="&amp;A5395)&gt;=NbInterm,1,0),"")</f>
        <v/>
      </c>
      <c r="L5395" s="37" t="str">
        <f aca="false">IF(G5395=1,IF(B5395="",0,IF(J5395&lt;SeuilFugitive,1,0)),"")</f>
        <v/>
      </c>
      <c r="M5395" s="37" t="str">
        <f aca="false">IF(G5395=1,IF(B5395="",IF((Fin-A5395)*24&gt;SeuilFigee,1,0),IF(J5395&gt;SeuilFigee*3600,1,0)),"")</f>
        <v/>
      </c>
      <c r="N5395" s="0" t="str">
        <f aca="false">IF(G5395=1,IF(COUNTIF(H$2:H5395,H5395)=1,COUNTIF($H:$H,H5395),""),"")</f>
        <v/>
      </c>
      <c r="O5395" s="0" t="str">
        <f aca="false">IF(G5395=1,IF(COUNTIF(I$2:I5395,I5395)=1,COUNTIF($I:$I,I5395),""),"")</f>
        <v/>
      </c>
      <c r="P5395" s="38" t="str">
        <f aca="false">IF(G5395=1,IF(COUNTIFS(C$2:C5395,C5395,G$2:G5395,1)=1,COUNTIFS($C:$C,C5395,$G:$G,1)+ROW()/10000000,""),"")</f>
        <v/>
      </c>
      <c r="Q5395" s="0" t="str">
        <f aca="false">IF(K5395=1,IF(COUNTIFS(C$2:C5395,C5395,K$2:K5395,1)=1,1,0),"")</f>
        <v/>
      </c>
      <c r="R5395" s="0" t="str">
        <f aca="false">IF(M5395=1,IF(COUNTIFS(C$2:C5395,C5395,M$2:M5395,1)=1,1,0),"")</f>
        <v/>
      </c>
      <c r="S5395" s="0" t="str">
        <f aca="false">IF(L5395=1,IF(COUNTIFS(C$2:C5395,C5395,L$2:L5395,1)=1,1,0),"")</f>
        <v/>
      </c>
      <c r="T5395" s="38" t="str">
        <f aca="false">IF(N5395="","",N5395+ROW()/10000000)</f>
        <v/>
      </c>
      <c r="U5395" s="0" t="str">
        <f aca="false">IF(G5395=1,IF(B5395="",1,0),"")</f>
        <v/>
      </c>
    </row>
    <row r="5396" customFormat="false" ht="15" hidden="false" customHeight="false" outlineLevel="0" collapsed="false">
      <c r="A5396" s="35"/>
      <c r="B5396" s="35"/>
      <c r="G5396" s="0" t="str">
        <f aca="false">IF(A5396="","",IF(AND(A5396&gt;=Debut,A5396&lt;Fin),1,0))</f>
        <v/>
      </c>
      <c r="H5396" s="0" t="str">
        <f aca="false">IF(G5396=1,INT(ROUND((A5396-Debut)*86400,0)/600),"")</f>
        <v/>
      </c>
      <c r="I5396" s="0" t="str">
        <f aca="false">IF(G5396=1,INT(ROUND((A5396-Debut)*86400,0)/3600),"")</f>
        <v/>
      </c>
      <c r="J5396" s="0" t="str">
        <f aca="false">IF(OR(A5396="",B5396=""),"",ROUND((B5396-A5396)*86400,0))</f>
        <v/>
      </c>
      <c r="K5396" s="37" t="str">
        <f aca="false">IF(G5396=1,IF(COUNTIFS($C:$C,C5396,$G:$G,1,$A:$A,"&gt;="&amp;(A5396-FenetreInterm/86400),$A:$A,"&lt;="&amp;A5396)&gt;=NbInterm,1,0),"")</f>
        <v/>
      </c>
      <c r="L5396" s="37" t="str">
        <f aca="false">IF(G5396=1,IF(B5396="",0,IF(J5396&lt;SeuilFugitive,1,0)),"")</f>
        <v/>
      </c>
      <c r="M5396" s="37" t="str">
        <f aca="false">IF(G5396=1,IF(B5396="",IF((Fin-A5396)*24&gt;SeuilFigee,1,0),IF(J5396&gt;SeuilFigee*3600,1,0)),"")</f>
        <v/>
      </c>
      <c r="N5396" s="0" t="str">
        <f aca="false">IF(G5396=1,IF(COUNTIF(H$2:H5396,H5396)=1,COUNTIF($H:$H,H5396),""),"")</f>
        <v/>
      </c>
      <c r="O5396" s="0" t="str">
        <f aca="false">IF(G5396=1,IF(COUNTIF(I$2:I5396,I5396)=1,COUNTIF($I:$I,I5396),""),"")</f>
        <v/>
      </c>
      <c r="P5396" s="38" t="str">
        <f aca="false">IF(G5396=1,IF(COUNTIFS(C$2:C5396,C5396,G$2:G5396,1)=1,COUNTIFS($C:$C,C5396,$G:$G,1)+ROW()/10000000,""),"")</f>
        <v/>
      </c>
      <c r="Q5396" s="0" t="str">
        <f aca="false">IF(K5396=1,IF(COUNTIFS(C$2:C5396,C5396,K$2:K5396,1)=1,1,0),"")</f>
        <v/>
      </c>
      <c r="R5396" s="0" t="str">
        <f aca="false">IF(M5396=1,IF(COUNTIFS(C$2:C5396,C5396,M$2:M5396,1)=1,1,0),"")</f>
        <v/>
      </c>
      <c r="S5396" s="0" t="str">
        <f aca="false">IF(L5396=1,IF(COUNTIFS(C$2:C5396,C5396,L$2:L5396,1)=1,1,0),"")</f>
        <v/>
      </c>
      <c r="T5396" s="38" t="str">
        <f aca="false">IF(N5396="","",N5396+ROW()/10000000)</f>
        <v/>
      </c>
      <c r="U5396" s="0" t="str">
        <f aca="false">IF(G5396=1,IF(B5396="",1,0),"")</f>
        <v/>
      </c>
    </row>
    <row r="5397" customFormat="false" ht="15" hidden="false" customHeight="false" outlineLevel="0" collapsed="false">
      <c r="A5397" s="35"/>
      <c r="B5397" s="35"/>
      <c r="G5397" s="0" t="str">
        <f aca="false">IF(A5397="","",IF(AND(A5397&gt;=Debut,A5397&lt;Fin),1,0))</f>
        <v/>
      </c>
      <c r="H5397" s="0" t="str">
        <f aca="false">IF(G5397=1,INT(ROUND((A5397-Debut)*86400,0)/600),"")</f>
        <v/>
      </c>
      <c r="I5397" s="0" t="str">
        <f aca="false">IF(G5397=1,INT(ROUND((A5397-Debut)*86400,0)/3600),"")</f>
        <v/>
      </c>
      <c r="J5397" s="0" t="str">
        <f aca="false">IF(OR(A5397="",B5397=""),"",ROUND((B5397-A5397)*86400,0))</f>
        <v/>
      </c>
      <c r="K5397" s="37" t="str">
        <f aca="false">IF(G5397=1,IF(COUNTIFS($C:$C,C5397,$G:$G,1,$A:$A,"&gt;="&amp;(A5397-FenetreInterm/86400),$A:$A,"&lt;="&amp;A5397)&gt;=NbInterm,1,0),"")</f>
        <v/>
      </c>
      <c r="L5397" s="37" t="str">
        <f aca="false">IF(G5397=1,IF(B5397="",0,IF(J5397&lt;SeuilFugitive,1,0)),"")</f>
        <v/>
      </c>
      <c r="M5397" s="37" t="str">
        <f aca="false">IF(G5397=1,IF(B5397="",IF((Fin-A5397)*24&gt;SeuilFigee,1,0),IF(J5397&gt;SeuilFigee*3600,1,0)),"")</f>
        <v/>
      </c>
      <c r="N5397" s="0" t="str">
        <f aca="false">IF(G5397=1,IF(COUNTIF(H$2:H5397,H5397)=1,COUNTIF($H:$H,H5397),""),"")</f>
        <v/>
      </c>
      <c r="O5397" s="0" t="str">
        <f aca="false">IF(G5397=1,IF(COUNTIF(I$2:I5397,I5397)=1,COUNTIF($I:$I,I5397),""),"")</f>
        <v/>
      </c>
      <c r="P5397" s="38" t="str">
        <f aca="false">IF(G5397=1,IF(COUNTIFS(C$2:C5397,C5397,G$2:G5397,1)=1,COUNTIFS($C:$C,C5397,$G:$G,1)+ROW()/10000000,""),"")</f>
        <v/>
      </c>
      <c r="Q5397" s="0" t="str">
        <f aca="false">IF(K5397=1,IF(COUNTIFS(C$2:C5397,C5397,K$2:K5397,1)=1,1,0),"")</f>
        <v/>
      </c>
      <c r="R5397" s="0" t="str">
        <f aca="false">IF(M5397=1,IF(COUNTIFS(C$2:C5397,C5397,M$2:M5397,1)=1,1,0),"")</f>
        <v/>
      </c>
      <c r="S5397" s="0" t="str">
        <f aca="false">IF(L5397=1,IF(COUNTIFS(C$2:C5397,C5397,L$2:L5397,1)=1,1,0),"")</f>
        <v/>
      </c>
      <c r="T5397" s="38" t="str">
        <f aca="false">IF(N5397="","",N5397+ROW()/10000000)</f>
        <v/>
      </c>
      <c r="U5397" s="0" t="str">
        <f aca="false">IF(G5397=1,IF(B5397="",1,0),"")</f>
        <v/>
      </c>
    </row>
    <row r="5398" customFormat="false" ht="15" hidden="false" customHeight="false" outlineLevel="0" collapsed="false">
      <c r="A5398" s="35"/>
      <c r="B5398" s="35"/>
      <c r="G5398" s="0" t="str">
        <f aca="false">IF(A5398="","",IF(AND(A5398&gt;=Debut,A5398&lt;Fin),1,0))</f>
        <v/>
      </c>
      <c r="H5398" s="0" t="str">
        <f aca="false">IF(G5398=1,INT(ROUND((A5398-Debut)*86400,0)/600),"")</f>
        <v/>
      </c>
      <c r="I5398" s="0" t="str">
        <f aca="false">IF(G5398=1,INT(ROUND((A5398-Debut)*86400,0)/3600),"")</f>
        <v/>
      </c>
      <c r="J5398" s="0" t="str">
        <f aca="false">IF(OR(A5398="",B5398=""),"",ROUND((B5398-A5398)*86400,0))</f>
        <v/>
      </c>
      <c r="K5398" s="37" t="str">
        <f aca="false">IF(G5398=1,IF(COUNTIFS($C:$C,C5398,$G:$G,1,$A:$A,"&gt;="&amp;(A5398-FenetreInterm/86400),$A:$A,"&lt;="&amp;A5398)&gt;=NbInterm,1,0),"")</f>
        <v/>
      </c>
      <c r="L5398" s="37" t="str">
        <f aca="false">IF(G5398=1,IF(B5398="",0,IF(J5398&lt;SeuilFugitive,1,0)),"")</f>
        <v/>
      </c>
      <c r="M5398" s="37" t="str">
        <f aca="false">IF(G5398=1,IF(B5398="",IF((Fin-A5398)*24&gt;SeuilFigee,1,0),IF(J5398&gt;SeuilFigee*3600,1,0)),"")</f>
        <v/>
      </c>
      <c r="N5398" s="0" t="str">
        <f aca="false">IF(G5398=1,IF(COUNTIF(H$2:H5398,H5398)=1,COUNTIF($H:$H,H5398),""),"")</f>
        <v/>
      </c>
      <c r="O5398" s="0" t="str">
        <f aca="false">IF(G5398=1,IF(COUNTIF(I$2:I5398,I5398)=1,COUNTIF($I:$I,I5398),""),"")</f>
        <v/>
      </c>
      <c r="P5398" s="38" t="str">
        <f aca="false">IF(G5398=1,IF(COUNTIFS(C$2:C5398,C5398,G$2:G5398,1)=1,COUNTIFS($C:$C,C5398,$G:$G,1)+ROW()/10000000,""),"")</f>
        <v/>
      </c>
      <c r="Q5398" s="0" t="str">
        <f aca="false">IF(K5398=1,IF(COUNTIFS(C$2:C5398,C5398,K$2:K5398,1)=1,1,0),"")</f>
        <v/>
      </c>
      <c r="R5398" s="0" t="str">
        <f aca="false">IF(M5398=1,IF(COUNTIFS(C$2:C5398,C5398,M$2:M5398,1)=1,1,0),"")</f>
        <v/>
      </c>
      <c r="S5398" s="0" t="str">
        <f aca="false">IF(L5398=1,IF(COUNTIFS(C$2:C5398,C5398,L$2:L5398,1)=1,1,0),"")</f>
        <v/>
      </c>
      <c r="T5398" s="38" t="str">
        <f aca="false">IF(N5398="","",N5398+ROW()/10000000)</f>
        <v/>
      </c>
      <c r="U5398" s="0" t="str">
        <f aca="false">IF(G5398=1,IF(B5398="",1,0),"")</f>
        <v/>
      </c>
    </row>
    <row r="5399" customFormat="false" ht="15" hidden="false" customHeight="false" outlineLevel="0" collapsed="false">
      <c r="A5399" s="35"/>
      <c r="B5399" s="35"/>
      <c r="G5399" s="0" t="str">
        <f aca="false">IF(A5399="","",IF(AND(A5399&gt;=Debut,A5399&lt;Fin),1,0))</f>
        <v/>
      </c>
      <c r="H5399" s="0" t="str">
        <f aca="false">IF(G5399=1,INT(ROUND((A5399-Debut)*86400,0)/600),"")</f>
        <v/>
      </c>
      <c r="I5399" s="0" t="str">
        <f aca="false">IF(G5399=1,INT(ROUND((A5399-Debut)*86400,0)/3600),"")</f>
        <v/>
      </c>
      <c r="J5399" s="0" t="str">
        <f aca="false">IF(OR(A5399="",B5399=""),"",ROUND((B5399-A5399)*86400,0))</f>
        <v/>
      </c>
      <c r="K5399" s="37" t="str">
        <f aca="false">IF(G5399=1,IF(COUNTIFS($C:$C,C5399,$G:$G,1,$A:$A,"&gt;="&amp;(A5399-FenetreInterm/86400),$A:$A,"&lt;="&amp;A5399)&gt;=NbInterm,1,0),"")</f>
        <v/>
      </c>
      <c r="L5399" s="37" t="str">
        <f aca="false">IF(G5399=1,IF(B5399="",0,IF(J5399&lt;SeuilFugitive,1,0)),"")</f>
        <v/>
      </c>
      <c r="M5399" s="37" t="str">
        <f aca="false">IF(G5399=1,IF(B5399="",IF((Fin-A5399)*24&gt;SeuilFigee,1,0),IF(J5399&gt;SeuilFigee*3600,1,0)),"")</f>
        <v/>
      </c>
      <c r="N5399" s="0" t="str">
        <f aca="false">IF(G5399=1,IF(COUNTIF(H$2:H5399,H5399)=1,COUNTIF($H:$H,H5399),""),"")</f>
        <v/>
      </c>
      <c r="O5399" s="0" t="str">
        <f aca="false">IF(G5399=1,IF(COUNTIF(I$2:I5399,I5399)=1,COUNTIF($I:$I,I5399),""),"")</f>
        <v/>
      </c>
      <c r="P5399" s="38" t="str">
        <f aca="false">IF(G5399=1,IF(COUNTIFS(C$2:C5399,C5399,G$2:G5399,1)=1,COUNTIFS($C:$C,C5399,$G:$G,1)+ROW()/10000000,""),"")</f>
        <v/>
      </c>
      <c r="Q5399" s="0" t="str">
        <f aca="false">IF(K5399=1,IF(COUNTIFS(C$2:C5399,C5399,K$2:K5399,1)=1,1,0),"")</f>
        <v/>
      </c>
      <c r="R5399" s="0" t="str">
        <f aca="false">IF(M5399=1,IF(COUNTIFS(C$2:C5399,C5399,M$2:M5399,1)=1,1,0),"")</f>
        <v/>
      </c>
      <c r="S5399" s="0" t="str">
        <f aca="false">IF(L5399=1,IF(COUNTIFS(C$2:C5399,C5399,L$2:L5399,1)=1,1,0),"")</f>
        <v/>
      </c>
      <c r="T5399" s="38" t="str">
        <f aca="false">IF(N5399="","",N5399+ROW()/10000000)</f>
        <v/>
      </c>
      <c r="U5399" s="0" t="str">
        <f aca="false">IF(G5399=1,IF(B5399="",1,0),"")</f>
        <v/>
      </c>
    </row>
    <row r="5400" customFormat="false" ht="15" hidden="false" customHeight="false" outlineLevel="0" collapsed="false">
      <c r="A5400" s="35"/>
      <c r="B5400" s="35"/>
      <c r="G5400" s="0" t="str">
        <f aca="false">IF(A5400="","",IF(AND(A5400&gt;=Debut,A5400&lt;Fin),1,0))</f>
        <v/>
      </c>
      <c r="H5400" s="0" t="str">
        <f aca="false">IF(G5400=1,INT(ROUND((A5400-Debut)*86400,0)/600),"")</f>
        <v/>
      </c>
      <c r="I5400" s="0" t="str">
        <f aca="false">IF(G5400=1,INT(ROUND((A5400-Debut)*86400,0)/3600),"")</f>
        <v/>
      </c>
      <c r="J5400" s="0" t="str">
        <f aca="false">IF(OR(A5400="",B5400=""),"",ROUND((B5400-A5400)*86400,0))</f>
        <v/>
      </c>
      <c r="K5400" s="37" t="str">
        <f aca="false">IF(G5400=1,IF(COUNTIFS($C:$C,C5400,$G:$G,1,$A:$A,"&gt;="&amp;(A5400-FenetreInterm/86400),$A:$A,"&lt;="&amp;A5400)&gt;=NbInterm,1,0),"")</f>
        <v/>
      </c>
      <c r="L5400" s="37" t="str">
        <f aca="false">IF(G5400=1,IF(B5400="",0,IF(J5400&lt;SeuilFugitive,1,0)),"")</f>
        <v/>
      </c>
      <c r="M5400" s="37" t="str">
        <f aca="false">IF(G5400=1,IF(B5400="",IF((Fin-A5400)*24&gt;SeuilFigee,1,0),IF(J5400&gt;SeuilFigee*3600,1,0)),"")</f>
        <v/>
      </c>
      <c r="N5400" s="0" t="str">
        <f aca="false">IF(G5400=1,IF(COUNTIF(H$2:H5400,H5400)=1,COUNTIF($H:$H,H5400),""),"")</f>
        <v/>
      </c>
      <c r="O5400" s="0" t="str">
        <f aca="false">IF(G5400=1,IF(COUNTIF(I$2:I5400,I5400)=1,COUNTIF($I:$I,I5400),""),"")</f>
        <v/>
      </c>
      <c r="P5400" s="38" t="str">
        <f aca="false">IF(G5400=1,IF(COUNTIFS(C$2:C5400,C5400,G$2:G5400,1)=1,COUNTIFS($C:$C,C5400,$G:$G,1)+ROW()/10000000,""),"")</f>
        <v/>
      </c>
      <c r="Q5400" s="0" t="str">
        <f aca="false">IF(K5400=1,IF(COUNTIFS(C$2:C5400,C5400,K$2:K5400,1)=1,1,0),"")</f>
        <v/>
      </c>
      <c r="R5400" s="0" t="str">
        <f aca="false">IF(M5400=1,IF(COUNTIFS(C$2:C5400,C5400,M$2:M5400,1)=1,1,0),"")</f>
        <v/>
      </c>
      <c r="S5400" s="0" t="str">
        <f aca="false">IF(L5400=1,IF(COUNTIFS(C$2:C5400,C5400,L$2:L5400,1)=1,1,0),"")</f>
        <v/>
      </c>
      <c r="T5400" s="38" t="str">
        <f aca="false">IF(N5400="","",N5400+ROW()/10000000)</f>
        <v/>
      </c>
      <c r="U5400" s="0" t="str">
        <f aca="false">IF(G5400=1,IF(B5400="",1,0),"")</f>
        <v/>
      </c>
    </row>
    <row r="5401" customFormat="false" ht="15" hidden="false" customHeight="false" outlineLevel="0" collapsed="false">
      <c r="A5401" s="35"/>
      <c r="B5401" s="35"/>
      <c r="G5401" s="0" t="str">
        <f aca="false">IF(A5401="","",IF(AND(A5401&gt;=Debut,A5401&lt;Fin),1,0))</f>
        <v/>
      </c>
      <c r="H5401" s="0" t="str">
        <f aca="false">IF(G5401=1,INT(ROUND((A5401-Debut)*86400,0)/600),"")</f>
        <v/>
      </c>
      <c r="I5401" s="0" t="str">
        <f aca="false">IF(G5401=1,INT(ROUND((A5401-Debut)*86400,0)/3600),"")</f>
        <v/>
      </c>
      <c r="J5401" s="0" t="str">
        <f aca="false">IF(OR(A5401="",B5401=""),"",ROUND((B5401-A5401)*86400,0))</f>
        <v/>
      </c>
      <c r="K5401" s="37" t="str">
        <f aca="false">IF(G5401=1,IF(COUNTIFS($C:$C,C5401,$G:$G,1,$A:$A,"&gt;="&amp;(A5401-FenetreInterm/86400),$A:$A,"&lt;="&amp;A5401)&gt;=NbInterm,1,0),"")</f>
        <v/>
      </c>
      <c r="L5401" s="37" t="str">
        <f aca="false">IF(G5401=1,IF(B5401="",0,IF(J5401&lt;SeuilFugitive,1,0)),"")</f>
        <v/>
      </c>
      <c r="M5401" s="37" t="str">
        <f aca="false">IF(G5401=1,IF(B5401="",IF((Fin-A5401)*24&gt;SeuilFigee,1,0),IF(J5401&gt;SeuilFigee*3600,1,0)),"")</f>
        <v/>
      </c>
      <c r="N5401" s="0" t="str">
        <f aca="false">IF(G5401=1,IF(COUNTIF(H$2:H5401,H5401)=1,COUNTIF($H:$H,H5401),""),"")</f>
        <v/>
      </c>
      <c r="O5401" s="0" t="str">
        <f aca="false">IF(G5401=1,IF(COUNTIF(I$2:I5401,I5401)=1,COUNTIF($I:$I,I5401),""),"")</f>
        <v/>
      </c>
      <c r="P5401" s="38" t="str">
        <f aca="false">IF(G5401=1,IF(COUNTIFS(C$2:C5401,C5401,G$2:G5401,1)=1,COUNTIFS($C:$C,C5401,$G:$G,1)+ROW()/10000000,""),"")</f>
        <v/>
      </c>
      <c r="Q5401" s="0" t="str">
        <f aca="false">IF(K5401=1,IF(COUNTIFS(C$2:C5401,C5401,K$2:K5401,1)=1,1,0),"")</f>
        <v/>
      </c>
      <c r="R5401" s="0" t="str">
        <f aca="false">IF(M5401=1,IF(COUNTIFS(C$2:C5401,C5401,M$2:M5401,1)=1,1,0),"")</f>
        <v/>
      </c>
      <c r="S5401" s="0" t="str">
        <f aca="false">IF(L5401=1,IF(COUNTIFS(C$2:C5401,C5401,L$2:L5401,1)=1,1,0),"")</f>
        <v/>
      </c>
      <c r="T5401" s="38" t="str">
        <f aca="false">IF(N5401="","",N5401+ROW()/10000000)</f>
        <v/>
      </c>
      <c r="U5401" s="0" t="str">
        <f aca="false">IF(G5401=1,IF(B5401="",1,0),"")</f>
        <v/>
      </c>
    </row>
    <row r="5402" customFormat="false" ht="15" hidden="false" customHeight="false" outlineLevel="0" collapsed="false">
      <c r="A5402" s="35"/>
      <c r="B5402" s="35"/>
      <c r="G5402" s="0" t="str">
        <f aca="false">IF(A5402="","",IF(AND(A5402&gt;=Debut,A5402&lt;Fin),1,0))</f>
        <v/>
      </c>
      <c r="H5402" s="0" t="str">
        <f aca="false">IF(G5402=1,INT(ROUND((A5402-Debut)*86400,0)/600),"")</f>
        <v/>
      </c>
      <c r="I5402" s="0" t="str">
        <f aca="false">IF(G5402=1,INT(ROUND((A5402-Debut)*86400,0)/3600),"")</f>
        <v/>
      </c>
      <c r="J5402" s="0" t="str">
        <f aca="false">IF(OR(A5402="",B5402=""),"",ROUND((B5402-A5402)*86400,0))</f>
        <v/>
      </c>
      <c r="K5402" s="37" t="str">
        <f aca="false">IF(G5402=1,IF(COUNTIFS($C:$C,C5402,$G:$G,1,$A:$A,"&gt;="&amp;(A5402-FenetreInterm/86400),$A:$A,"&lt;="&amp;A5402)&gt;=NbInterm,1,0),"")</f>
        <v/>
      </c>
      <c r="L5402" s="37" t="str">
        <f aca="false">IF(G5402=1,IF(B5402="",0,IF(J5402&lt;SeuilFugitive,1,0)),"")</f>
        <v/>
      </c>
      <c r="M5402" s="37" t="str">
        <f aca="false">IF(G5402=1,IF(B5402="",IF((Fin-A5402)*24&gt;SeuilFigee,1,0),IF(J5402&gt;SeuilFigee*3600,1,0)),"")</f>
        <v/>
      </c>
      <c r="N5402" s="0" t="str">
        <f aca="false">IF(G5402=1,IF(COUNTIF(H$2:H5402,H5402)=1,COUNTIF($H:$H,H5402),""),"")</f>
        <v/>
      </c>
      <c r="O5402" s="0" t="str">
        <f aca="false">IF(G5402=1,IF(COUNTIF(I$2:I5402,I5402)=1,COUNTIF($I:$I,I5402),""),"")</f>
        <v/>
      </c>
      <c r="P5402" s="38" t="str">
        <f aca="false">IF(G5402=1,IF(COUNTIFS(C$2:C5402,C5402,G$2:G5402,1)=1,COUNTIFS($C:$C,C5402,$G:$G,1)+ROW()/10000000,""),"")</f>
        <v/>
      </c>
      <c r="Q5402" s="0" t="str">
        <f aca="false">IF(K5402=1,IF(COUNTIFS(C$2:C5402,C5402,K$2:K5402,1)=1,1,0),"")</f>
        <v/>
      </c>
      <c r="R5402" s="0" t="str">
        <f aca="false">IF(M5402=1,IF(COUNTIFS(C$2:C5402,C5402,M$2:M5402,1)=1,1,0),"")</f>
        <v/>
      </c>
      <c r="S5402" s="0" t="str">
        <f aca="false">IF(L5402=1,IF(COUNTIFS(C$2:C5402,C5402,L$2:L5402,1)=1,1,0),"")</f>
        <v/>
      </c>
      <c r="T5402" s="38" t="str">
        <f aca="false">IF(N5402="","",N5402+ROW()/10000000)</f>
        <v/>
      </c>
      <c r="U5402" s="0" t="str">
        <f aca="false">IF(G5402=1,IF(B5402="",1,0),"")</f>
        <v/>
      </c>
    </row>
    <row r="5403" customFormat="false" ht="15" hidden="false" customHeight="false" outlineLevel="0" collapsed="false">
      <c r="A5403" s="35"/>
      <c r="B5403" s="35"/>
      <c r="G5403" s="0" t="str">
        <f aca="false">IF(A5403="","",IF(AND(A5403&gt;=Debut,A5403&lt;Fin),1,0))</f>
        <v/>
      </c>
      <c r="H5403" s="0" t="str">
        <f aca="false">IF(G5403=1,INT(ROUND((A5403-Debut)*86400,0)/600),"")</f>
        <v/>
      </c>
      <c r="I5403" s="0" t="str">
        <f aca="false">IF(G5403=1,INT(ROUND((A5403-Debut)*86400,0)/3600),"")</f>
        <v/>
      </c>
      <c r="J5403" s="0" t="str">
        <f aca="false">IF(OR(A5403="",B5403=""),"",ROUND((B5403-A5403)*86400,0))</f>
        <v/>
      </c>
      <c r="K5403" s="37" t="str">
        <f aca="false">IF(G5403=1,IF(COUNTIFS($C:$C,C5403,$G:$G,1,$A:$A,"&gt;="&amp;(A5403-FenetreInterm/86400),$A:$A,"&lt;="&amp;A5403)&gt;=NbInterm,1,0),"")</f>
        <v/>
      </c>
      <c r="L5403" s="37" t="str">
        <f aca="false">IF(G5403=1,IF(B5403="",0,IF(J5403&lt;SeuilFugitive,1,0)),"")</f>
        <v/>
      </c>
      <c r="M5403" s="37" t="str">
        <f aca="false">IF(G5403=1,IF(B5403="",IF((Fin-A5403)*24&gt;SeuilFigee,1,0),IF(J5403&gt;SeuilFigee*3600,1,0)),"")</f>
        <v/>
      </c>
      <c r="N5403" s="0" t="str">
        <f aca="false">IF(G5403=1,IF(COUNTIF(H$2:H5403,H5403)=1,COUNTIF($H:$H,H5403),""),"")</f>
        <v/>
      </c>
      <c r="O5403" s="0" t="str">
        <f aca="false">IF(G5403=1,IF(COUNTIF(I$2:I5403,I5403)=1,COUNTIF($I:$I,I5403),""),"")</f>
        <v/>
      </c>
      <c r="P5403" s="38" t="str">
        <f aca="false">IF(G5403=1,IF(COUNTIFS(C$2:C5403,C5403,G$2:G5403,1)=1,COUNTIFS($C:$C,C5403,$G:$G,1)+ROW()/10000000,""),"")</f>
        <v/>
      </c>
      <c r="Q5403" s="0" t="str">
        <f aca="false">IF(K5403=1,IF(COUNTIFS(C$2:C5403,C5403,K$2:K5403,1)=1,1,0),"")</f>
        <v/>
      </c>
      <c r="R5403" s="0" t="str">
        <f aca="false">IF(M5403=1,IF(COUNTIFS(C$2:C5403,C5403,M$2:M5403,1)=1,1,0),"")</f>
        <v/>
      </c>
      <c r="S5403" s="0" t="str">
        <f aca="false">IF(L5403=1,IF(COUNTIFS(C$2:C5403,C5403,L$2:L5403,1)=1,1,0),"")</f>
        <v/>
      </c>
      <c r="T5403" s="38" t="str">
        <f aca="false">IF(N5403="","",N5403+ROW()/10000000)</f>
        <v/>
      </c>
      <c r="U5403" s="0" t="str">
        <f aca="false">IF(G5403=1,IF(B5403="",1,0),"")</f>
        <v/>
      </c>
    </row>
    <row r="5404" customFormat="false" ht="15" hidden="false" customHeight="false" outlineLevel="0" collapsed="false">
      <c r="A5404" s="35"/>
      <c r="B5404" s="35"/>
      <c r="G5404" s="0" t="str">
        <f aca="false">IF(A5404="","",IF(AND(A5404&gt;=Debut,A5404&lt;Fin),1,0))</f>
        <v/>
      </c>
      <c r="H5404" s="0" t="str">
        <f aca="false">IF(G5404=1,INT(ROUND((A5404-Debut)*86400,0)/600),"")</f>
        <v/>
      </c>
      <c r="I5404" s="0" t="str">
        <f aca="false">IF(G5404=1,INT(ROUND((A5404-Debut)*86400,0)/3600),"")</f>
        <v/>
      </c>
      <c r="J5404" s="0" t="str">
        <f aca="false">IF(OR(A5404="",B5404=""),"",ROUND((B5404-A5404)*86400,0))</f>
        <v/>
      </c>
      <c r="K5404" s="37" t="str">
        <f aca="false">IF(G5404=1,IF(COUNTIFS($C:$C,C5404,$G:$G,1,$A:$A,"&gt;="&amp;(A5404-FenetreInterm/86400),$A:$A,"&lt;="&amp;A5404)&gt;=NbInterm,1,0),"")</f>
        <v/>
      </c>
      <c r="L5404" s="37" t="str">
        <f aca="false">IF(G5404=1,IF(B5404="",0,IF(J5404&lt;SeuilFugitive,1,0)),"")</f>
        <v/>
      </c>
      <c r="M5404" s="37" t="str">
        <f aca="false">IF(G5404=1,IF(B5404="",IF((Fin-A5404)*24&gt;SeuilFigee,1,0),IF(J5404&gt;SeuilFigee*3600,1,0)),"")</f>
        <v/>
      </c>
      <c r="N5404" s="0" t="str">
        <f aca="false">IF(G5404=1,IF(COUNTIF(H$2:H5404,H5404)=1,COUNTIF($H:$H,H5404),""),"")</f>
        <v/>
      </c>
      <c r="O5404" s="0" t="str">
        <f aca="false">IF(G5404=1,IF(COUNTIF(I$2:I5404,I5404)=1,COUNTIF($I:$I,I5404),""),"")</f>
        <v/>
      </c>
      <c r="P5404" s="38" t="str">
        <f aca="false">IF(G5404=1,IF(COUNTIFS(C$2:C5404,C5404,G$2:G5404,1)=1,COUNTIFS($C:$C,C5404,$G:$G,1)+ROW()/10000000,""),"")</f>
        <v/>
      </c>
      <c r="Q5404" s="0" t="str">
        <f aca="false">IF(K5404=1,IF(COUNTIFS(C$2:C5404,C5404,K$2:K5404,1)=1,1,0),"")</f>
        <v/>
      </c>
      <c r="R5404" s="0" t="str">
        <f aca="false">IF(M5404=1,IF(COUNTIFS(C$2:C5404,C5404,M$2:M5404,1)=1,1,0),"")</f>
        <v/>
      </c>
      <c r="S5404" s="0" t="str">
        <f aca="false">IF(L5404=1,IF(COUNTIFS(C$2:C5404,C5404,L$2:L5404,1)=1,1,0),"")</f>
        <v/>
      </c>
      <c r="T5404" s="38" t="str">
        <f aca="false">IF(N5404="","",N5404+ROW()/10000000)</f>
        <v/>
      </c>
      <c r="U5404" s="0" t="str">
        <f aca="false">IF(G5404=1,IF(B5404="",1,0),"")</f>
        <v/>
      </c>
    </row>
    <row r="5405" customFormat="false" ht="15" hidden="false" customHeight="false" outlineLevel="0" collapsed="false">
      <c r="A5405" s="35"/>
      <c r="B5405" s="35"/>
      <c r="G5405" s="0" t="str">
        <f aca="false">IF(A5405="","",IF(AND(A5405&gt;=Debut,A5405&lt;Fin),1,0))</f>
        <v/>
      </c>
      <c r="H5405" s="0" t="str">
        <f aca="false">IF(G5405=1,INT(ROUND((A5405-Debut)*86400,0)/600),"")</f>
        <v/>
      </c>
      <c r="I5405" s="0" t="str">
        <f aca="false">IF(G5405=1,INT(ROUND((A5405-Debut)*86400,0)/3600),"")</f>
        <v/>
      </c>
      <c r="J5405" s="0" t="str">
        <f aca="false">IF(OR(A5405="",B5405=""),"",ROUND((B5405-A5405)*86400,0))</f>
        <v/>
      </c>
      <c r="K5405" s="37" t="str">
        <f aca="false">IF(G5405=1,IF(COUNTIFS($C:$C,C5405,$G:$G,1,$A:$A,"&gt;="&amp;(A5405-FenetreInterm/86400),$A:$A,"&lt;="&amp;A5405)&gt;=NbInterm,1,0),"")</f>
        <v/>
      </c>
      <c r="L5405" s="37" t="str">
        <f aca="false">IF(G5405=1,IF(B5405="",0,IF(J5405&lt;SeuilFugitive,1,0)),"")</f>
        <v/>
      </c>
      <c r="M5405" s="37" t="str">
        <f aca="false">IF(G5405=1,IF(B5405="",IF((Fin-A5405)*24&gt;SeuilFigee,1,0),IF(J5405&gt;SeuilFigee*3600,1,0)),"")</f>
        <v/>
      </c>
      <c r="N5405" s="0" t="str">
        <f aca="false">IF(G5405=1,IF(COUNTIF(H$2:H5405,H5405)=1,COUNTIF($H:$H,H5405),""),"")</f>
        <v/>
      </c>
      <c r="O5405" s="0" t="str">
        <f aca="false">IF(G5405=1,IF(COUNTIF(I$2:I5405,I5405)=1,COUNTIF($I:$I,I5405),""),"")</f>
        <v/>
      </c>
      <c r="P5405" s="38" t="str">
        <f aca="false">IF(G5405=1,IF(COUNTIFS(C$2:C5405,C5405,G$2:G5405,1)=1,COUNTIFS($C:$C,C5405,$G:$G,1)+ROW()/10000000,""),"")</f>
        <v/>
      </c>
      <c r="Q5405" s="0" t="str">
        <f aca="false">IF(K5405=1,IF(COUNTIFS(C$2:C5405,C5405,K$2:K5405,1)=1,1,0),"")</f>
        <v/>
      </c>
      <c r="R5405" s="0" t="str">
        <f aca="false">IF(M5405=1,IF(COUNTIFS(C$2:C5405,C5405,M$2:M5405,1)=1,1,0),"")</f>
        <v/>
      </c>
      <c r="S5405" s="0" t="str">
        <f aca="false">IF(L5405=1,IF(COUNTIFS(C$2:C5405,C5405,L$2:L5405,1)=1,1,0),"")</f>
        <v/>
      </c>
      <c r="T5405" s="38" t="str">
        <f aca="false">IF(N5405="","",N5405+ROW()/10000000)</f>
        <v/>
      </c>
      <c r="U5405" s="0" t="str">
        <f aca="false">IF(G5405=1,IF(B5405="",1,0),"")</f>
        <v/>
      </c>
    </row>
    <row r="5406" customFormat="false" ht="15" hidden="false" customHeight="false" outlineLevel="0" collapsed="false">
      <c r="A5406" s="35"/>
      <c r="B5406" s="35"/>
      <c r="G5406" s="0" t="str">
        <f aca="false">IF(A5406="","",IF(AND(A5406&gt;=Debut,A5406&lt;Fin),1,0))</f>
        <v/>
      </c>
      <c r="H5406" s="0" t="str">
        <f aca="false">IF(G5406=1,INT(ROUND((A5406-Debut)*86400,0)/600),"")</f>
        <v/>
      </c>
      <c r="I5406" s="0" t="str">
        <f aca="false">IF(G5406=1,INT(ROUND((A5406-Debut)*86400,0)/3600),"")</f>
        <v/>
      </c>
      <c r="J5406" s="0" t="str">
        <f aca="false">IF(OR(A5406="",B5406=""),"",ROUND((B5406-A5406)*86400,0))</f>
        <v/>
      </c>
      <c r="K5406" s="37" t="str">
        <f aca="false">IF(G5406=1,IF(COUNTIFS($C:$C,C5406,$G:$G,1,$A:$A,"&gt;="&amp;(A5406-FenetreInterm/86400),$A:$A,"&lt;="&amp;A5406)&gt;=NbInterm,1,0),"")</f>
        <v/>
      </c>
      <c r="L5406" s="37" t="str">
        <f aca="false">IF(G5406=1,IF(B5406="",0,IF(J5406&lt;SeuilFugitive,1,0)),"")</f>
        <v/>
      </c>
      <c r="M5406" s="37" t="str">
        <f aca="false">IF(G5406=1,IF(B5406="",IF((Fin-A5406)*24&gt;SeuilFigee,1,0),IF(J5406&gt;SeuilFigee*3600,1,0)),"")</f>
        <v/>
      </c>
      <c r="N5406" s="0" t="str">
        <f aca="false">IF(G5406=1,IF(COUNTIF(H$2:H5406,H5406)=1,COUNTIF($H:$H,H5406),""),"")</f>
        <v/>
      </c>
      <c r="O5406" s="0" t="str">
        <f aca="false">IF(G5406=1,IF(COUNTIF(I$2:I5406,I5406)=1,COUNTIF($I:$I,I5406),""),"")</f>
        <v/>
      </c>
      <c r="P5406" s="38" t="str">
        <f aca="false">IF(G5406=1,IF(COUNTIFS(C$2:C5406,C5406,G$2:G5406,1)=1,COUNTIFS($C:$C,C5406,$G:$G,1)+ROW()/10000000,""),"")</f>
        <v/>
      </c>
      <c r="Q5406" s="0" t="str">
        <f aca="false">IF(K5406=1,IF(COUNTIFS(C$2:C5406,C5406,K$2:K5406,1)=1,1,0),"")</f>
        <v/>
      </c>
      <c r="R5406" s="0" t="str">
        <f aca="false">IF(M5406=1,IF(COUNTIFS(C$2:C5406,C5406,M$2:M5406,1)=1,1,0),"")</f>
        <v/>
      </c>
      <c r="S5406" s="0" t="str">
        <f aca="false">IF(L5406=1,IF(COUNTIFS(C$2:C5406,C5406,L$2:L5406,1)=1,1,0),"")</f>
        <v/>
      </c>
      <c r="T5406" s="38" t="str">
        <f aca="false">IF(N5406="","",N5406+ROW()/10000000)</f>
        <v/>
      </c>
      <c r="U5406" s="0" t="str">
        <f aca="false">IF(G5406=1,IF(B5406="",1,0),"")</f>
        <v/>
      </c>
    </row>
    <row r="5407" customFormat="false" ht="15" hidden="false" customHeight="false" outlineLevel="0" collapsed="false">
      <c r="A5407" s="35"/>
      <c r="B5407" s="35"/>
      <c r="G5407" s="0" t="str">
        <f aca="false">IF(A5407="","",IF(AND(A5407&gt;=Debut,A5407&lt;Fin),1,0))</f>
        <v/>
      </c>
      <c r="H5407" s="0" t="str">
        <f aca="false">IF(G5407=1,INT(ROUND((A5407-Debut)*86400,0)/600),"")</f>
        <v/>
      </c>
      <c r="I5407" s="0" t="str">
        <f aca="false">IF(G5407=1,INT(ROUND((A5407-Debut)*86400,0)/3600),"")</f>
        <v/>
      </c>
      <c r="J5407" s="0" t="str">
        <f aca="false">IF(OR(A5407="",B5407=""),"",ROUND((B5407-A5407)*86400,0))</f>
        <v/>
      </c>
      <c r="K5407" s="37" t="str">
        <f aca="false">IF(G5407=1,IF(COUNTIFS($C:$C,C5407,$G:$G,1,$A:$A,"&gt;="&amp;(A5407-FenetreInterm/86400),$A:$A,"&lt;="&amp;A5407)&gt;=NbInterm,1,0),"")</f>
        <v/>
      </c>
      <c r="L5407" s="37" t="str">
        <f aca="false">IF(G5407=1,IF(B5407="",0,IF(J5407&lt;SeuilFugitive,1,0)),"")</f>
        <v/>
      </c>
      <c r="M5407" s="37" t="str">
        <f aca="false">IF(G5407=1,IF(B5407="",IF((Fin-A5407)*24&gt;SeuilFigee,1,0),IF(J5407&gt;SeuilFigee*3600,1,0)),"")</f>
        <v/>
      </c>
      <c r="N5407" s="0" t="str">
        <f aca="false">IF(G5407=1,IF(COUNTIF(H$2:H5407,H5407)=1,COUNTIF($H:$H,H5407),""),"")</f>
        <v/>
      </c>
      <c r="O5407" s="0" t="str">
        <f aca="false">IF(G5407=1,IF(COUNTIF(I$2:I5407,I5407)=1,COUNTIF($I:$I,I5407),""),"")</f>
        <v/>
      </c>
      <c r="P5407" s="38" t="str">
        <f aca="false">IF(G5407=1,IF(COUNTIFS(C$2:C5407,C5407,G$2:G5407,1)=1,COUNTIFS($C:$C,C5407,$G:$G,1)+ROW()/10000000,""),"")</f>
        <v/>
      </c>
      <c r="Q5407" s="0" t="str">
        <f aca="false">IF(K5407=1,IF(COUNTIFS(C$2:C5407,C5407,K$2:K5407,1)=1,1,0),"")</f>
        <v/>
      </c>
      <c r="R5407" s="0" t="str">
        <f aca="false">IF(M5407=1,IF(COUNTIFS(C$2:C5407,C5407,M$2:M5407,1)=1,1,0),"")</f>
        <v/>
      </c>
      <c r="S5407" s="0" t="str">
        <f aca="false">IF(L5407=1,IF(COUNTIFS(C$2:C5407,C5407,L$2:L5407,1)=1,1,0),"")</f>
        <v/>
      </c>
      <c r="T5407" s="38" t="str">
        <f aca="false">IF(N5407="","",N5407+ROW()/10000000)</f>
        <v/>
      </c>
      <c r="U5407" s="0" t="str">
        <f aca="false">IF(G5407=1,IF(B5407="",1,0),"")</f>
        <v/>
      </c>
    </row>
    <row r="5408" customFormat="false" ht="15" hidden="false" customHeight="false" outlineLevel="0" collapsed="false">
      <c r="A5408" s="35"/>
      <c r="B5408" s="35"/>
      <c r="G5408" s="0" t="str">
        <f aca="false">IF(A5408="","",IF(AND(A5408&gt;=Debut,A5408&lt;Fin),1,0))</f>
        <v/>
      </c>
      <c r="H5408" s="0" t="str">
        <f aca="false">IF(G5408=1,INT(ROUND((A5408-Debut)*86400,0)/600),"")</f>
        <v/>
      </c>
      <c r="I5408" s="0" t="str">
        <f aca="false">IF(G5408=1,INT(ROUND((A5408-Debut)*86400,0)/3600),"")</f>
        <v/>
      </c>
      <c r="J5408" s="0" t="str">
        <f aca="false">IF(OR(A5408="",B5408=""),"",ROUND((B5408-A5408)*86400,0))</f>
        <v/>
      </c>
      <c r="K5408" s="37" t="str">
        <f aca="false">IF(G5408=1,IF(COUNTIFS($C:$C,C5408,$G:$G,1,$A:$A,"&gt;="&amp;(A5408-FenetreInterm/86400),$A:$A,"&lt;="&amp;A5408)&gt;=NbInterm,1,0),"")</f>
        <v/>
      </c>
      <c r="L5408" s="37" t="str">
        <f aca="false">IF(G5408=1,IF(B5408="",0,IF(J5408&lt;SeuilFugitive,1,0)),"")</f>
        <v/>
      </c>
      <c r="M5408" s="37" t="str">
        <f aca="false">IF(G5408=1,IF(B5408="",IF((Fin-A5408)*24&gt;SeuilFigee,1,0),IF(J5408&gt;SeuilFigee*3600,1,0)),"")</f>
        <v/>
      </c>
      <c r="N5408" s="0" t="str">
        <f aca="false">IF(G5408=1,IF(COUNTIF(H$2:H5408,H5408)=1,COUNTIF($H:$H,H5408),""),"")</f>
        <v/>
      </c>
      <c r="O5408" s="0" t="str">
        <f aca="false">IF(G5408=1,IF(COUNTIF(I$2:I5408,I5408)=1,COUNTIF($I:$I,I5408),""),"")</f>
        <v/>
      </c>
      <c r="P5408" s="38" t="str">
        <f aca="false">IF(G5408=1,IF(COUNTIFS(C$2:C5408,C5408,G$2:G5408,1)=1,COUNTIFS($C:$C,C5408,$G:$G,1)+ROW()/10000000,""),"")</f>
        <v/>
      </c>
      <c r="Q5408" s="0" t="str">
        <f aca="false">IF(K5408=1,IF(COUNTIFS(C$2:C5408,C5408,K$2:K5408,1)=1,1,0),"")</f>
        <v/>
      </c>
      <c r="R5408" s="0" t="str">
        <f aca="false">IF(M5408=1,IF(COUNTIFS(C$2:C5408,C5408,M$2:M5408,1)=1,1,0),"")</f>
        <v/>
      </c>
      <c r="S5408" s="0" t="str">
        <f aca="false">IF(L5408=1,IF(COUNTIFS(C$2:C5408,C5408,L$2:L5408,1)=1,1,0),"")</f>
        <v/>
      </c>
      <c r="T5408" s="38" t="str">
        <f aca="false">IF(N5408="","",N5408+ROW()/10000000)</f>
        <v/>
      </c>
      <c r="U5408" s="0" t="str">
        <f aca="false">IF(G5408=1,IF(B5408="",1,0),"")</f>
        <v/>
      </c>
    </row>
    <row r="5409" customFormat="false" ht="15" hidden="false" customHeight="false" outlineLevel="0" collapsed="false">
      <c r="A5409" s="35"/>
      <c r="B5409" s="35"/>
      <c r="G5409" s="0" t="str">
        <f aca="false">IF(A5409="","",IF(AND(A5409&gt;=Debut,A5409&lt;Fin),1,0))</f>
        <v/>
      </c>
      <c r="H5409" s="0" t="str">
        <f aca="false">IF(G5409=1,INT(ROUND((A5409-Debut)*86400,0)/600),"")</f>
        <v/>
      </c>
      <c r="I5409" s="0" t="str">
        <f aca="false">IF(G5409=1,INT(ROUND((A5409-Debut)*86400,0)/3600),"")</f>
        <v/>
      </c>
      <c r="J5409" s="0" t="str">
        <f aca="false">IF(OR(A5409="",B5409=""),"",ROUND((B5409-A5409)*86400,0))</f>
        <v/>
      </c>
      <c r="K5409" s="37" t="str">
        <f aca="false">IF(G5409=1,IF(COUNTIFS($C:$C,C5409,$G:$G,1,$A:$A,"&gt;="&amp;(A5409-FenetreInterm/86400),$A:$A,"&lt;="&amp;A5409)&gt;=NbInterm,1,0),"")</f>
        <v/>
      </c>
      <c r="L5409" s="37" t="str">
        <f aca="false">IF(G5409=1,IF(B5409="",0,IF(J5409&lt;SeuilFugitive,1,0)),"")</f>
        <v/>
      </c>
      <c r="M5409" s="37" t="str">
        <f aca="false">IF(G5409=1,IF(B5409="",IF((Fin-A5409)*24&gt;SeuilFigee,1,0),IF(J5409&gt;SeuilFigee*3600,1,0)),"")</f>
        <v/>
      </c>
      <c r="N5409" s="0" t="str">
        <f aca="false">IF(G5409=1,IF(COUNTIF(H$2:H5409,H5409)=1,COUNTIF($H:$H,H5409),""),"")</f>
        <v/>
      </c>
      <c r="O5409" s="0" t="str">
        <f aca="false">IF(G5409=1,IF(COUNTIF(I$2:I5409,I5409)=1,COUNTIF($I:$I,I5409),""),"")</f>
        <v/>
      </c>
      <c r="P5409" s="38" t="str">
        <f aca="false">IF(G5409=1,IF(COUNTIFS(C$2:C5409,C5409,G$2:G5409,1)=1,COUNTIFS($C:$C,C5409,$G:$G,1)+ROW()/10000000,""),"")</f>
        <v/>
      </c>
      <c r="Q5409" s="0" t="str">
        <f aca="false">IF(K5409=1,IF(COUNTIFS(C$2:C5409,C5409,K$2:K5409,1)=1,1,0),"")</f>
        <v/>
      </c>
      <c r="R5409" s="0" t="str">
        <f aca="false">IF(M5409=1,IF(COUNTIFS(C$2:C5409,C5409,M$2:M5409,1)=1,1,0),"")</f>
        <v/>
      </c>
      <c r="S5409" s="0" t="str">
        <f aca="false">IF(L5409=1,IF(COUNTIFS(C$2:C5409,C5409,L$2:L5409,1)=1,1,0),"")</f>
        <v/>
      </c>
      <c r="T5409" s="38" t="str">
        <f aca="false">IF(N5409="","",N5409+ROW()/10000000)</f>
        <v/>
      </c>
      <c r="U5409" s="0" t="str">
        <f aca="false">IF(G5409=1,IF(B5409="",1,0),"")</f>
        <v/>
      </c>
    </row>
    <row r="5410" customFormat="false" ht="15" hidden="false" customHeight="false" outlineLevel="0" collapsed="false">
      <c r="A5410" s="35"/>
      <c r="B5410" s="35"/>
      <c r="G5410" s="0" t="str">
        <f aca="false">IF(A5410="","",IF(AND(A5410&gt;=Debut,A5410&lt;Fin),1,0))</f>
        <v/>
      </c>
      <c r="H5410" s="0" t="str">
        <f aca="false">IF(G5410=1,INT(ROUND((A5410-Debut)*86400,0)/600),"")</f>
        <v/>
      </c>
      <c r="I5410" s="0" t="str">
        <f aca="false">IF(G5410=1,INT(ROUND((A5410-Debut)*86400,0)/3600),"")</f>
        <v/>
      </c>
      <c r="J5410" s="0" t="str">
        <f aca="false">IF(OR(A5410="",B5410=""),"",ROUND((B5410-A5410)*86400,0))</f>
        <v/>
      </c>
      <c r="K5410" s="37" t="str">
        <f aca="false">IF(G5410=1,IF(COUNTIFS($C:$C,C5410,$G:$G,1,$A:$A,"&gt;="&amp;(A5410-FenetreInterm/86400),$A:$A,"&lt;="&amp;A5410)&gt;=NbInterm,1,0),"")</f>
        <v/>
      </c>
      <c r="L5410" s="37" t="str">
        <f aca="false">IF(G5410=1,IF(B5410="",0,IF(J5410&lt;SeuilFugitive,1,0)),"")</f>
        <v/>
      </c>
      <c r="M5410" s="37" t="str">
        <f aca="false">IF(G5410=1,IF(B5410="",IF((Fin-A5410)*24&gt;SeuilFigee,1,0),IF(J5410&gt;SeuilFigee*3600,1,0)),"")</f>
        <v/>
      </c>
      <c r="N5410" s="0" t="str">
        <f aca="false">IF(G5410=1,IF(COUNTIF(H$2:H5410,H5410)=1,COUNTIF($H:$H,H5410),""),"")</f>
        <v/>
      </c>
      <c r="O5410" s="0" t="str">
        <f aca="false">IF(G5410=1,IF(COUNTIF(I$2:I5410,I5410)=1,COUNTIF($I:$I,I5410),""),"")</f>
        <v/>
      </c>
      <c r="P5410" s="38" t="str">
        <f aca="false">IF(G5410=1,IF(COUNTIFS(C$2:C5410,C5410,G$2:G5410,1)=1,COUNTIFS($C:$C,C5410,$G:$G,1)+ROW()/10000000,""),"")</f>
        <v/>
      </c>
      <c r="Q5410" s="0" t="str">
        <f aca="false">IF(K5410=1,IF(COUNTIFS(C$2:C5410,C5410,K$2:K5410,1)=1,1,0),"")</f>
        <v/>
      </c>
      <c r="R5410" s="0" t="str">
        <f aca="false">IF(M5410=1,IF(COUNTIFS(C$2:C5410,C5410,M$2:M5410,1)=1,1,0),"")</f>
        <v/>
      </c>
      <c r="S5410" s="0" t="str">
        <f aca="false">IF(L5410=1,IF(COUNTIFS(C$2:C5410,C5410,L$2:L5410,1)=1,1,0),"")</f>
        <v/>
      </c>
      <c r="T5410" s="38" t="str">
        <f aca="false">IF(N5410="","",N5410+ROW()/10000000)</f>
        <v/>
      </c>
      <c r="U5410" s="0" t="str">
        <f aca="false">IF(G5410=1,IF(B5410="",1,0),"")</f>
        <v/>
      </c>
    </row>
    <row r="5411" customFormat="false" ht="15" hidden="false" customHeight="false" outlineLevel="0" collapsed="false">
      <c r="A5411" s="35"/>
      <c r="B5411" s="35"/>
      <c r="G5411" s="0" t="str">
        <f aca="false">IF(A5411="","",IF(AND(A5411&gt;=Debut,A5411&lt;Fin),1,0))</f>
        <v/>
      </c>
      <c r="H5411" s="0" t="str">
        <f aca="false">IF(G5411=1,INT(ROUND((A5411-Debut)*86400,0)/600),"")</f>
        <v/>
      </c>
      <c r="I5411" s="0" t="str">
        <f aca="false">IF(G5411=1,INT(ROUND((A5411-Debut)*86400,0)/3600),"")</f>
        <v/>
      </c>
      <c r="J5411" s="0" t="str">
        <f aca="false">IF(OR(A5411="",B5411=""),"",ROUND((B5411-A5411)*86400,0))</f>
        <v/>
      </c>
      <c r="K5411" s="37" t="str">
        <f aca="false">IF(G5411=1,IF(COUNTIFS($C:$C,C5411,$G:$G,1,$A:$A,"&gt;="&amp;(A5411-FenetreInterm/86400),$A:$A,"&lt;="&amp;A5411)&gt;=NbInterm,1,0),"")</f>
        <v/>
      </c>
      <c r="L5411" s="37" t="str">
        <f aca="false">IF(G5411=1,IF(B5411="",0,IF(J5411&lt;SeuilFugitive,1,0)),"")</f>
        <v/>
      </c>
      <c r="M5411" s="37" t="str">
        <f aca="false">IF(G5411=1,IF(B5411="",IF((Fin-A5411)*24&gt;SeuilFigee,1,0),IF(J5411&gt;SeuilFigee*3600,1,0)),"")</f>
        <v/>
      </c>
      <c r="N5411" s="0" t="str">
        <f aca="false">IF(G5411=1,IF(COUNTIF(H$2:H5411,H5411)=1,COUNTIF($H:$H,H5411),""),"")</f>
        <v/>
      </c>
      <c r="O5411" s="0" t="str">
        <f aca="false">IF(G5411=1,IF(COUNTIF(I$2:I5411,I5411)=1,COUNTIF($I:$I,I5411),""),"")</f>
        <v/>
      </c>
      <c r="P5411" s="38" t="str">
        <f aca="false">IF(G5411=1,IF(COUNTIFS(C$2:C5411,C5411,G$2:G5411,1)=1,COUNTIFS($C:$C,C5411,$G:$G,1)+ROW()/10000000,""),"")</f>
        <v/>
      </c>
      <c r="Q5411" s="0" t="str">
        <f aca="false">IF(K5411=1,IF(COUNTIFS(C$2:C5411,C5411,K$2:K5411,1)=1,1,0),"")</f>
        <v/>
      </c>
      <c r="R5411" s="0" t="str">
        <f aca="false">IF(M5411=1,IF(COUNTIFS(C$2:C5411,C5411,M$2:M5411,1)=1,1,0),"")</f>
        <v/>
      </c>
      <c r="S5411" s="0" t="str">
        <f aca="false">IF(L5411=1,IF(COUNTIFS(C$2:C5411,C5411,L$2:L5411,1)=1,1,0),"")</f>
        <v/>
      </c>
      <c r="T5411" s="38" t="str">
        <f aca="false">IF(N5411="","",N5411+ROW()/10000000)</f>
        <v/>
      </c>
      <c r="U5411" s="0" t="str">
        <f aca="false">IF(G5411=1,IF(B5411="",1,0),"")</f>
        <v/>
      </c>
    </row>
    <row r="5412" customFormat="false" ht="15" hidden="false" customHeight="false" outlineLevel="0" collapsed="false">
      <c r="A5412" s="35"/>
      <c r="B5412" s="35"/>
      <c r="G5412" s="0" t="str">
        <f aca="false">IF(A5412="","",IF(AND(A5412&gt;=Debut,A5412&lt;Fin),1,0))</f>
        <v/>
      </c>
      <c r="H5412" s="0" t="str">
        <f aca="false">IF(G5412=1,INT(ROUND((A5412-Debut)*86400,0)/600),"")</f>
        <v/>
      </c>
      <c r="I5412" s="0" t="str">
        <f aca="false">IF(G5412=1,INT(ROUND((A5412-Debut)*86400,0)/3600),"")</f>
        <v/>
      </c>
      <c r="J5412" s="0" t="str">
        <f aca="false">IF(OR(A5412="",B5412=""),"",ROUND((B5412-A5412)*86400,0))</f>
        <v/>
      </c>
      <c r="K5412" s="37" t="str">
        <f aca="false">IF(G5412=1,IF(COUNTIFS($C:$C,C5412,$G:$G,1,$A:$A,"&gt;="&amp;(A5412-FenetreInterm/86400),$A:$A,"&lt;="&amp;A5412)&gt;=NbInterm,1,0),"")</f>
        <v/>
      </c>
      <c r="L5412" s="37" t="str">
        <f aca="false">IF(G5412=1,IF(B5412="",0,IF(J5412&lt;SeuilFugitive,1,0)),"")</f>
        <v/>
      </c>
      <c r="M5412" s="37" t="str">
        <f aca="false">IF(G5412=1,IF(B5412="",IF((Fin-A5412)*24&gt;SeuilFigee,1,0),IF(J5412&gt;SeuilFigee*3600,1,0)),"")</f>
        <v/>
      </c>
      <c r="N5412" s="0" t="str">
        <f aca="false">IF(G5412=1,IF(COUNTIF(H$2:H5412,H5412)=1,COUNTIF($H:$H,H5412),""),"")</f>
        <v/>
      </c>
      <c r="O5412" s="0" t="str">
        <f aca="false">IF(G5412=1,IF(COUNTIF(I$2:I5412,I5412)=1,COUNTIF($I:$I,I5412),""),"")</f>
        <v/>
      </c>
      <c r="P5412" s="38" t="str">
        <f aca="false">IF(G5412=1,IF(COUNTIFS(C$2:C5412,C5412,G$2:G5412,1)=1,COUNTIFS($C:$C,C5412,$G:$G,1)+ROW()/10000000,""),"")</f>
        <v/>
      </c>
      <c r="Q5412" s="0" t="str">
        <f aca="false">IF(K5412=1,IF(COUNTIFS(C$2:C5412,C5412,K$2:K5412,1)=1,1,0),"")</f>
        <v/>
      </c>
      <c r="R5412" s="0" t="str">
        <f aca="false">IF(M5412=1,IF(COUNTIFS(C$2:C5412,C5412,M$2:M5412,1)=1,1,0),"")</f>
        <v/>
      </c>
      <c r="S5412" s="0" t="str">
        <f aca="false">IF(L5412=1,IF(COUNTIFS(C$2:C5412,C5412,L$2:L5412,1)=1,1,0),"")</f>
        <v/>
      </c>
      <c r="T5412" s="38" t="str">
        <f aca="false">IF(N5412="","",N5412+ROW()/10000000)</f>
        <v/>
      </c>
      <c r="U5412" s="0" t="str">
        <f aca="false">IF(G5412=1,IF(B5412="",1,0),"")</f>
        <v/>
      </c>
    </row>
    <row r="5413" customFormat="false" ht="15" hidden="false" customHeight="false" outlineLevel="0" collapsed="false">
      <c r="A5413" s="35"/>
      <c r="B5413" s="35"/>
      <c r="G5413" s="0" t="str">
        <f aca="false">IF(A5413="","",IF(AND(A5413&gt;=Debut,A5413&lt;Fin),1,0))</f>
        <v/>
      </c>
      <c r="H5413" s="0" t="str">
        <f aca="false">IF(G5413=1,INT(ROUND((A5413-Debut)*86400,0)/600),"")</f>
        <v/>
      </c>
      <c r="I5413" s="0" t="str">
        <f aca="false">IF(G5413=1,INT(ROUND((A5413-Debut)*86400,0)/3600),"")</f>
        <v/>
      </c>
      <c r="J5413" s="0" t="str">
        <f aca="false">IF(OR(A5413="",B5413=""),"",ROUND((B5413-A5413)*86400,0))</f>
        <v/>
      </c>
      <c r="K5413" s="37" t="str">
        <f aca="false">IF(G5413=1,IF(COUNTIFS($C:$C,C5413,$G:$G,1,$A:$A,"&gt;="&amp;(A5413-FenetreInterm/86400),$A:$A,"&lt;="&amp;A5413)&gt;=NbInterm,1,0),"")</f>
        <v/>
      </c>
      <c r="L5413" s="37" t="str">
        <f aca="false">IF(G5413=1,IF(B5413="",0,IF(J5413&lt;SeuilFugitive,1,0)),"")</f>
        <v/>
      </c>
      <c r="M5413" s="37" t="str">
        <f aca="false">IF(G5413=1,IF(B5413="",IF((Fin-A5413)*24&gt;SeuilFigee,1,0),IF(J5413&gt;SeuilFigee*3600,1,0)),"")</f>
        <v/>
      </c>
      <c r="N5413" s="0" t="str">
        <f aca="false">IF(G5413=1,IF(COUNTIF(H$2:H5413,H5413)=1,COUNTIF($H:$H,H5413),""),"")</f>
        <v/>
      </c>
      <c r="O5413" s="0" t="str">
        <f aca="false">IF(G5413=1,IF(COUNTIF(I$2:I5413,I5413)=1,COUNTIF($I:$I,I5413),""),"")</f>
        <v/>
      </c>
      <c r="P5413" s="38" t="str">
        <f aca="false">IF(G5413=1,IF(COUNTIFS(C$2:C5413,C5413,G$2:G5413,1)=1,COUNTIFS($C:$C,C5413,$G:$G,1)+ROW()/10000000,""),"")</f>
        <v/>
      </c>
      <c r="Q5413" s="0" t="str">
        <f aca="false">IF(K5413=1,IF(COUNTIFS(C$2:C5413,C5413,K$2:K5413,1)=1,1,0),"")</f>
        <v/>
      </c>
      <c r="R5413" s="0" t="str">
        <f aca="false">IF(M5413=1,IF(COUNTIFS(C$2:C5413,C5413,M$2:M5413,1)=1,1,0),"")</f>
        <v/>
      </c>
      <c r="S5413" s="0" t="str">
        <f aca="false">IF(L5413=1,IF(COUNTIFS(C$2:C5413,C5413,L$2:L5413,1)=1,1,0),"")</f>
        <v/>
      </c>
      <c r="T5413" s="38" t="str">
        <f aca="false">IF(N5413="","",N5413+ROW()/10000000)</f>
        <v/>
      </c>
      <c r="U5413" s="0" t="str">
        <f aca="false">IF(G5413=1,IF(B5413="",1,0),"")</f>
        <v/>
      </c>
    </row>
    <row r="5414" customFormat="false" ht="15" hidden="false" customHeight="false" outlineLevel="0" collapsed="false">
      <c r="A5414" s="35"/>
      <c r="B5414" s="35"/>
      <c r="G5414" s="0" t="str">
        <f aca="false">IF(A5414="","",IF(AND(A5414&gt;=Debut,A5414&lt;Fin),1,0))</f>
        <v/>
      </c>
      <c r="H5414" s="0" t="str">
        <f aca="false">IF(G5414=1,INT(ROUND((A5414-Debut)*86400,0)/600),"")</f>
        <v/>
      </c>
      <c r="I5414" s="0" t="str">
        <f aca="false">IF(G5414=1,INT(ROUND((A5414-Debut)*86400,0)/3600),"")</f>
        <v/>
      </c>
      <c r="J5414" s="0" t="str">
        <f aca="false">IF(OR(A5414="",B5414=""),"",ROUND((B5414-A5414)*86400,0))</f>
        <v/>
      </c>
      <c r="K5414" s="37" t="str">
        <f aca="false">IF(G5414=1,IF(COUNTIFS($C:$C,C5414,$G:$G,1,$A:$A,"&gt;="&amp;(A5414-FenetreInterm/86400),$A:$A,"&lt;="&amp;A5414)&gt;=NbInterm,1,0),"")</f>
        <v/>
      </c>
      <c r="L5414" s="37" t="str">
        <f aca="false">IF(G5414=1,IF(B5414="",0,IF(J5414&lt;SeuilFugitive,1,0)),"")</f>
        <v/>
      </c>
      <c r="M5414" s="37" t="str">
        <f aca="false">IF(G5414=1,IF(B5414="",IF((Fin-A5414)*24&gt;SeuilFigee,1,0),IF(J5414&gt;SeuilFigee*3600,1,0)),"")</f>
        <v/>
      </c>
      <c r="N5414" s="0" t="str">
        <f aca="false">IF(G5414=1,IF(COUNTIF(H$2:H5414,H5414)=1,COUNTIF($H:$H,H5414),""),"")</f>
        <v/>
      </c>
      <c r="O5414" s="0" t="str">
        <f aca="false">IF(G5414=1,IF(COUNTIF(I$2:I5414,I5414)=1,COUNTIF($I:$I,I5414),""),"")</f>
        <v/>
      </c>
      <c r="P5414" s="38" t="str">
        <f aca="false">IF(G5414=1,IF(COUNTIFS(C$2:C5414,C5414,G$2:G5414,1)=1,COUNTIFS($C:$C,C5414,$G:$G,1)+ROW()/10000000,""),"")</f>
        <v/>
      </c>
      <c r="Q5414" s="0" t="str">
        <f aca="false">IF(K5414=1,IF(COUNTIFS(C$2:C5414,C5414,K$2:K5414,1)=1,1,0),"")</f>
        <v/>
      </c>
      <c r="R5414" s="0" t="str">
        <f aca="false">IF(M5414=1,IF(COUNTIFS(C$2:C5414,C5414,M$2:M5414,1)=1,1,0),"")</f>
        <v/>
      </c>
      <c r="S5414" s="0" t="str">
        <f aca="false">IF(L5414=1,IF(COUNTIFS(C$2:C5414,C5414,L$2:L5414,1)=1,1,0),"")</f>
        <v/>
      </c>
      <c r="T5414" s="38" t="str">
        <f aca="false">IF(N5414="","",N5414+ROW()/10000000)</f>
        <v/>
      </c>
      <c r="U5414" s="0" t="str">
        <f aca="false">IF(G5414=1,IF(B5414="",1,0),"")</f>
        <v/>
      </c>
    </row>
    <row r="5415" customFormat="false" ht="15" hidden="false" customHeight="false" outlineLevel="0" collapsed="false">
      <c r="A5415" s="35"/>
      <c r="B5415" s="35"/>
      <c r="G5415" s="0" t="str">
        <f aca="false">IF(A5415="","",IF(AND(A5415&gt;=Debut,A5415&lt;Fin),1,0))</f>
        <v/>
      </c>
      <c r="H5415" s="0" t="str">
        <f aca="false">IF(G5415=1,INT(ROUND((A5415-Debut)*86400,0)/600),"")</f>
        <v/>
      </c>
      <c r="I5415" s="0" t="str">
        <f aca="false">IF(G5415=1,INT(ROUND((A5415-Debut)*86400,0)/3600),"")</f>
        <v/>
      </c>
      <c r="J5415" s="0" t="str">
        <f aca="false">IF(OR(A5415="",B5415=""),"",ROUND((B5415-A5415)*86400,0))</f>
        <v/>
      </c>
      <c r="K5415" s="37" t="str">
        <f aca="false">IF(G5415=1,IF(COUNTIFS($C:$C,C5415,$G:$G,1,$A:$A,"&gt;="&amp;(A5415-FenetreInterm/86400),$A:$A,"&lt;="&amp;A5415)&gt;=NbInterm,1,0),"")</f>
        <v/>
      </c>
      <c r="L5415" s="37" t="str">
        <f aca="false">IF(G5415=1,IF(B5415="",0,IF(J5415&lt;SeuilFugitive,1,0)),"")</f>
        <v/>
      </c>
      <c r="M5415" s="37" t="str">
        <f aca="false">IF(G5415=1,IF(B5415="",IF((Fin-A5415)*24&gt;SeuilFigee,1,0),IF(J5415&gt;SeuilFigee*3600,1,0)),"")</f>
        <v/>
      </c>
      <c r="N5415" s="0" t="str">
        <f aca="false">IF(G5415=1,IF(COUNTIF(H$2:H5415,H5415)=1,COUNTIF($H:$H,H5415),""),"")</f>
        <v/>
      </c>
      <c r="O5415" s="0" t="str">
        <f aca="false">IF(G5415=1,IF(COUNTIF(I$2:I5415,I5415)=1,COUNTIF($I:$I,I5415),""),"")</f>
        <v/>
      </c>
      <c r="P5415" s="38" t="str">
        <f aca="false">IF(G5415=1,IF(COUNTIFS(C$2:C5415,C5415,G$2:G5415,1)=1,COUNTIFS($C:$C,C5415,$G:$G,1)+ROW()/10000000,""),"")</f>
        <v/>
      </c>
      <c r="Q5415" s="0" t="str">
        <f aca="false">IF(K5415=1,IF(COUNTIFS(C$2:C5415,C5415,K$2:K5415,1)=1,1,0),"")</f>
        <v/>
      </c>
      <c r="R5415" s="0" t="str">
        <f aca="false">IF(M5415=1,IF(COUNTIFS(C$2:C5415,C5415,M$2:M5415,1)=1,1,0),"")</f>
        <v/>
      </c>
      <c r="S5415" s="0" t="str">
        <f aca="false">IF(L5415=1,IF(COUNTIFS(C$2:C5415,C5415,L$2:L5415,1)=1,1,0),"")</f>
        <v/>
      </c>
      <c r="T5415" s="38" t="str">
        <f aca="false">IF(N5415="","",N5415+ROW()/10000000)</f>
        <v/>
      </c>
      <c r="U5415" s="0" t="str">
        <f aca="false">IF(G5415=1,IF(B5415="",1,0),"")</f>
        <v/>
      </c>
    </row>
    <row r="5416" customFormat="false" ht="15" hidden="false" customHeight="false" outlineLevel="0" collapsed="false">
      <c r="A5416" s="35"/>
      <c r="B5416" s="35"/>
      <c r="G5416" s="0" t="str">
        <f aca="false">IF(A5416="","",IF(AND(A5416&gt;=Debut,A5416&lt;Fin),1,0))</f>
        <v/>
      </c>
      <c r="H5416" s="0" t="str">
        <f aca="false">IF(G5416=1,INT(ROUND((A5416-Debut)*86400,0)/600),"")</f>
        <v/>
      </c>
      <c r="I5416" s="0" t="str">
        <f aca="false">IF(G5416=1,INT(ROUND((A5416-Debut)*86400,0)/3600),"")</f>
        <v/>
      </c>
      <c r="J5416" s="0" t="str">
        <f aca="false">IF(OR(A5416="",B5416=""),"",ROUND((B5416-A5416)*86400,0))</f>
        <v/>
      </c>
      <c r="K5416" s="37" t="str">
        <f aca="false">IF(G5416=1,IF(COUNTIFS($C:$C,C5416,$G:$G,1,$A:$A,"&gt;="&amp;(A5416-FenetreInterm/86400),$A:$A,"&lt;="&amp;A5416)&gt;=NbInterm,1,0),"")</f>
        <v/>
      </c>
      <c r="L5416" s="37" t="str">
        <f aca="false">IF(G5416=1,IF(B5416="",0,IF(J5416&lt;SeuilFugitive,1,0)),"")</f>
        <v/>
      </c>
      <c r="M5416" s="37" t="str">
        <f aca="false">IF(G5416=1,IF(B5416="",IF((Fin-A5416)*24&gt;SeuilFigee,1,0),IF(J5416&gt;SeuilFigee*3600,1,0)),"")</f>
        <v/>
      </c>
      <c r="N5416" s="0" t="str">
        <f aca="false">IF(G5416=1,IF(COUNTIF(H$2:H5416,H5416)=1,COUNTIF($H:$H,H5416),""),"")</f>
        <v/>
      </c>
      <c r="O5416" s="0" t="str">
        <f aca="false">IF(G5416=1,IF(COUNTIF(I$2:I5416,I5416)=1,COUNTIF($I:$I,I5416),""),"")</f>
        <v/>
      </c>
      <c r="P5416" s="38" t="str">
        <f aca="false">IF(G5416=1,IF(COUNTIFS(C$2:C5416,C5416,G$2:G5416,1)=1,COUNTIFS($C:$C,C5416,$G:$G,1)+ROW()/10000000,""),"")</f>
        <v/>
      </c>
      <c r="Q5416" s="0" t="str">
        <f aca="false">IF(K5416=1,IF(COUNTIFS(C$2:C5416,C5416,K$2:K5416,1)=1,1,0),"")</f>
        <v/>
      </c>
      <c r="R5416" s="0" t="str">
        <f aca="false">IF(M5416=1,IF(COUNTIFS(C$2:C5416,C5416,M$2:M5416,1)=1,1,0),"")</f>
        <v/>
      </c>
      <c r="S5416" s="0" t="str">
        <f aca="false">IF(L5416=1,IF(COUNTIFS(C$2:C5416,C5416,L$2:L5416,1)=1,1,0),"")</f>
        <v/>
      </c>
      <c r="T5416" s="38" t="str">
        <f aca="false">IF(N5416="","",N5416+ROW()/10000000)</f>
        <v/>
      </c>
      <c r="U5416" s="0" t="str">
        <f aca="false">IF(G5416=1,IF(B5416="",1,0),"")</f>
        <v/>
      </c>
    </row>
    <row r="5417" customFormat="false" ht="15" hidden="false" customHeight="false" outlineLevel="0" collapsed="false">
      <c r="A5417" s="35"/>
      <c r="B5417" s="35"/>
      <c r="G5417" s="0" t="str">
        <f aca="false">IF(A5417="","",IF(AND(A5417&gt;=Debut,A5417&lt;Fin),1,0))</f>
        <v/>
      </c>
      <c r="H5417" s="0" t="str">
        <f aca="false">IF(G5417=1,INT(ROUND((A5417-Debut)*86400,0)/600),"")</f>
        <v/>
      </c>
      <c r="I5417" s="0" t="str">
        <f aca="false">IF(G5417=1,INT(ROUND((A5417-Debut)*86400,0)/3600),"")</f>
        <v/>
      </c>
      <c r="J5417" s="0" t="str">
        <f aca="false">IF(OR(A5417="",B5417=""),"",ROUND((B5417-A5417)*86400,0))</f>
        <v/>
      </c>
      <c r="K5417" s="37" t="str">
        <f aca="false">IF(G5417=1,IF(COUNTIFS($C:$C,C5417,$G:$G,1,$A:$A,"&gt;="&amp;(A5417-FenetreInterm/86400),$A:$A,"&lt;="&amp;A5417)&gt;=NbInterm,1,0),"")</f>
        <v/>
      </c>
      <c r="L5417" s="37" t="str">
        <f aca="false">IF(G5417=1,IF(B5417="",0,IF(J5417&lt;SeuilFugitive,1,0)),"")</f>
        <v/>
      </c>
      <c r="M5417" s="37" t="str">
        <f aca="false">IF(G5417=1,IF(B5417="",IF((Fin-A5417)*24&gt;SeuilFigee,1,0),IF(J5417&gt;SeuilFigee*3600,1,0)),"")</f>
        <v/>
      </c>
      <c r="N5417" s="0" t="str">
        <f aca="false">IF(G5417=1,IF(COUNTIF(H$2:H5417,H5417)=1,COUNTIF($H:$H,H5417),""),"")</f>
        <v/>
      </c>
      <c r="O5417" s="0" t="str">
        <f aca="false">IF(G5417=1,IF(COUNTIF(I$2:I5417,I5417)=1,COUNTIF($I:$I,I5417),""),"")</f>
        <v/>
      </c>
      <c r="P5417" s="38" t="str">
        <f aca="false">IF(G5417=1,IF(COUNTIFS(C$2:C5417,C5417,G$2:G5417,1)=1,COUNTIFS($C:$C,C5417,$G:$G,1)+ROW()/10000000,""),"")</f>
        <v/>
      </c>
      <c r="Q5417" s="0" t="str">
        <f aca="false">IF(K5417=1,IF(COUNTIFS(C$2:C5417,C5417,K$2:K5417,1)=1,1,0),"")</f>
        <v/>
      </c>
      <c r="R5417" s="0" t="str">
        <f aca="false">IF(M5417=1,IF(COUNTIFS(C$2:C5417,C5417,M$2:M5417,1)=1,1,0),"")</f>
        <v/>
      </c>
      <c r="S5417" s="0" t="str">
        <f aca="false">IF(L5417=1,IF(COUNTIFS(C$2:C5417,C5417,L$2:L5417,1)=1,1,0),"")</f>
        <v/>
      </c>
      <c r="T5417" s="38" t="str">
        <f aca="false">IF(N5417="","",N5417+ROW()/10000000)</f>
        <v/>
      </c>
      <c r="U5417" s="0" t="str">
        <f aca="false">IF(G5417=1,IF(B5417="",1,0),"")</f>
        <v/>
      </c>
    </row>
    <row r="5418" customFormat="false" ht="15" hidden="false" customHeight="false" outlineLevel="0" collapsed="false">
      <c r="A5418" s="35"/>
      <c r="B5418" s="35"/>
      <c r="G5418" s="0" t="str">
        <f aca="false">IF(A5418="","",IF(AND(A5418&gt;=Debut,A5418&lt;Fin),1,0))</f>
        <v/>
      </c>
      <c r="H5418" s="0" t="str">
        <f aca="false">IF(G5418=1,INT(ROUND((A5418-Debut)*86400,0)/600),"")</f>
        <v/>
      </c>
      <c r="I5418" s="0" t="str">
        <f aca="false">IF(G5418=1,INT(ROUND((A5418-Debut)*86400,0)/3600),"")</f>
        <v/>
      </c>
      <c r="J5418" s="0" t="str">
        <f aca="false">IF(OR(A5418="",B5418=""),"",ROUND((B5418-A5418)*86400,0))</f>
        <v/>
      </c>
      <c r="K5418" s="37" t="str">
        <f aca="false">IF(G5418=1,IF(COUNTIFS($C:$C,C5418,$G:$G,1,$A:$A,"&gt;="&amp;(A5418-FenetreInterm/86400),$A:$A,"&lt;="&amp;A5418)&gt;=NbInterm,1,0),"")</f>
        <v/>
      </c>
      <c r="L5418" s="37" t="str">
        <f aca="false">IF(G5418=1,IF(B5418="",0,IF(J5418&lt;SeuilFugitive,1,0)),"")</f>
        <v/>
      </c>
      <c r="M5418" s="37" t="str">
        <f aca="false">IF(G5418=1,IF(B5418="",IF((Fin-A5418)*24&gt;SeuilFigee,1,0),IF(J5418&gt;SeuilFigee*3600,1,0)),"")</f>
        <v/>
      </c>
      <c r="N5418" s="0" t="str">
        <f aca="false">IF(G5418=1,IF(COUNTIF(H$2:H5418,H5418)=1,COUNTIF($H:$H,H5418),""),"")</f>
        <v/>
      </c>
      <c r="O5418" s="0" t="str">
        <f aca="false">IF(G5418=1,IF(COUNTIF(I$2:I5418,I5418)=1,COUNTIF($I:$I,I5418),""),"")</f>
        <v/>
      </c>
      <c r="P5418" s="38" t="str">
        <f aca="false">IF(G5418=1,IF(COUNTIFS(C$2:C5418,C5418,G$2:G5418,1)=1,COUNTIFS($C:$C,C5418,$G:$G,1)+ROW()/10000000,""),"")</f>
        <v/>
      </c>
      <c r="Q5418" s="0" t="str">
        <f aca="false">IF(K5418=1,IF(COUNTIFS(C$2:C5418,C5418,K$2:K5418,1)=1,1,0),"")</f>
        <v/>
      </c>
      <c r="R5418" s="0" t="str">
        <f aca="false">IF(M5418=1,IF(COUNTIFS(C$2:C5418,C5418,M$2:M5418,1)=1,1,0),"")</f>
        <v/>
      </c>
      <c r="S5418" s="0" t="str">
        <f aca="false">IF(L5418=1,IF(COUNTIFS(C$2:C5418,C5418,L$2:L5418,1)=1,1,0),"")</f>
        <v/>
      </c>
      <c r="T5418" s="38" t="str">
        <f aca="false">IF(N5418="","",N5418+ROW()/10000000)</f>
        <v/>
      </c>
      <c r="U5418" s="0" t="str">
        <f aca="false">IF(G5418=1,IF(B5418="",1,0),"")</f>
        <v/>
      </c>
    </row>
    <row r="5419" customFormat="false" ht="15" hidden="false" customHeight="false" outlineLevel="0" collapsed="false">
      <c r="A5419" s="35"/>
      <c r="B5419" s="35"/>
      <c r="G5419" s="0" t="str">
        <f aca="false">IF(A5419="","",IF(AND(A5419&gt;=Debut,A5419&lt;Fin),1,0))</f>
        <v/>
      </c>
      <c r="H5419" s="0" t="str">
        <f aca="false">IF(G5419=1,INT(ROUND((A5419-Debut)*86400,0)/600),"")</f>
        <v/>
      </c>
      <c r="I5419" s="0" t="str">
        <f aca="false">IF(G5419=1,INT(ROUND((A5419-Debut)*86400,0)/3600),"")</f>
        <v/>
      </c>
      <c r="J5419" s="0" t="str">
        <f aca="false">IF(OR(A5419="",B5419=""),"",ROUND((B5419-A5419)*86400,0))</f>
        <v/>
      </c>
      <c r="K5419" s="37" t="str">
        <f aca="false">IF(G5419=1,IF(COUNTIFS($C:$C,C5419,$G:$G,1,$A:$A,"&gt;="&amp;(A5419-FenetreInterm/86400),$A:$A,"&lt;="&amp;A5419)&gt;=NbInterm,1,0),"")</f>
        <v/>
      </c>
      <c r="L5419" s="37" t="str">
        <f aca="false">IF(G5419=1,IF(B5419="",0,IF(J5419&lt;SeuilFugitive,1,0)),"")</f>
        <v/>
      </c>
      <c r="M5419" s="37" t="str">
        <f aca="false">IF(G5419=1,IF(B5419="",IF((Fin-A5419)*24&gt;SeuilFigee,1,0),IF(J5419&gt;SeuilFigee*3600,1,0)),"")</f>
        <v/>
      </c>
      <c r="N5419" s="0" t="str">
        <f aca="false">IF(G5419=1,IF(COUNTIF(H$2:H5419,H5419)=1,COUNTIF($H:$H,H5419),""),"")</f>
        <v/>
      </c>
      <c r="O5419" s="0" t="str">
        <f aca="false">IF(G5419=1,IF(COUNTIF(I$2:I5419,I5419)=1,COUNTIF($I:$I,I5419),""),"")</f>
        <v/>
      </c>
      <c r="P5419" s="38" t="str">
        <f aca="false">IF(G5419=1,IF(COUNTIFS(C$2:C5419,C5419,G$2:G5419,1)=1,COUNTIFS($C:$C,C5419,$G:$G,1)+ROW()/10000000,""),"")</f>
        <v/>
      </c>
      <c r="Q5419" s="0" t="str">
        <f aca="false">IF(K5419=1,IF(COUNTIFS(C$2:C5419,C5419,K$2:K5419,1)=1,1,0),"")</f>
        <v/>
      </c>
      <c r="R5419" s="0" t="str">
        <f aca="false">IF(M5419=1,IF(COUNTIFS(C$2:C5419,C5419,M$2:M5419,1)=1,1,0),"")</f>
        <v/>
      </c>
      <c r="S5419" s="0" t="str">
        <f aca="false">IF(L5419=1,IF(COUNTIFS(C$2:C5419,C5419,L$2:L5419,1)=1,1,0),"")</f>
        <v/>
      </c>
      <c r="T5419" s="38" t="str">
        <f aca="false">IF(N5419="","",N5419+ROW()/10000000)</f>
        <v/>
      </c>
      <c r="U5419" s="0" t="str">
        <f aca="false">IF(G5419=1,IF(B5419="",1,0),"")</f>
        <v/>
      </c>
    </row>
    <row r="5420" customFormat="false" ht="15" hidden="false" customHeight="false" outlineLevel="0" collapsed="false">
      <c r="A5420" s="35"/>
      <c r="B5420" s="35"/>
      <c r="G5420" s="0" t="str">
        <f aca="false">IF(A5420="","",IF(AND(A5420&gt;=Debut,A5420&lt;Fin),1,0))</f>
        <v/>
      </c>
      <c r="H5420" s="0" t="str">
        <f aca="false">IF(G5420=1,INT(ROUND((A5420-Debut)*86400,0)/600),"")</f>
        <v/>
      </c>
      <c r="I5420" s="0" t="str">
        <f aca="false">IF(G5420=1,INT(ROUND((A5420-Debut)*86400,0)/3600),"")</f>
        <v/>
      </c>
      <c r="J5420" s="0" t="str">
        <f aca="false">IF(OR(A5420="",B5420=""),"",ROUND((B5420-A5420)*86400,0))</f>
        <v/>
      </c>
      <c r="K5420" s="37" t="str">
        <f aca="false">IF(G5420=1,IF(COUNTIFS($C:$C,C5420,$G:$G,1,$A:$A,"&gt;="&amp;(A5420-FenetreInterm/86400),$A:$A,"&lt;="&amp;A5420)&gt;=NbInterm,1,0),"")</f>
        <v/>
      </c>
      <c r="L5420" s="37" t="str">
        <f aca="false">IF(G5420=1,IF(B5420="",0,IF(J5420&lt;SeuilFugitive,1,0)),"")</f>
        <v/>
      </c>
      <c r="M5420" s="37" t="str">
        <f aca="false">IF(G5420=1,IF(B5420="",IF((Fin-A5420)*24&gt;SeuilFigee,1,0),IF(J5420&gt;SeuilFigee*3600,1,0)),"")</f>
        <v/>
      </c>
      <c r="N5420" s="0" t="str">
        <f aca="false">IF(G5420=1,IF(COUNTIF(H$2:H5420,H5420)=1,COUNTIF($H:$H,H5420),""),"")</f>
        <v/>
      </c>
      <c r="O5420" s="0" t="str">
        <f aca="false">IF(G5420=1,IF(COUNTIF(I$2:I5420,I5420)=1,COUNTIF($I:$I,I5420),""),"")</f>
        <v/>
      </c>
      <c r="P5420" s="38" t="str">
        <f aca="false">IF(G5420=1,IF(COUNTIFS(C$2:C5420,C5420,G$2:G5420,1)=1,COUNTIFS($C:$C,C5420,$G:$G,1)+ROW()/10000000,""),"")</f>
        <v/>
      </c>
      <c r="Q5420" s="0" t="str">
        <f aca="false">IF(K5420=1,IF(COUNTIFS(C$2:C5420,C5420,K$2:K5420,1)=1,1,0),"")</f>
        <v/>
      </c>
      <c r="R5420" s="0" t="str">
        <f aca="false">IF(M5420=1,IF(COUNTIFS(C$2:C5420,C5420,M$2:M5420,1)=1,1,0),"")</f>
        <v/>
      </c>
      <c r="S5420" s="0" t="str">
        <f aca="false">IF(L5420=1,IF(COUNTIFS(C$2:C5420,C5420,L$2:L5420,1)=1,1,0),"")</f>
        <v/>
      </c>
      <c r="T5420" s="38" t="str">
        <f aca="false">IF(N5420="","",N5420+ROW()/10000000)</f>
        <v/>
      </c>
      <c r="U5420" s="0" t="str">
        <f aca="false">IF(G5420=1,IF(B5420="",1,0),"")</f>
        <v/>
      </c>
    </row>
    <row r="5421" customFormat="false" ht="15" hidden="false" customHeight="false" outlineLevel="0" collapsed="false">
      <c r="A5421" s="35"/>
      <c r="B5421" s="35"/>
      <c r="G5421" s="0" t="str">
        <f aca="false">IF(A5421="","",IF(AND(A5421&gt;=Debut,A5421&lt;Fin),1,0))</f>
        <v/>
      </c>
      <c r="H5421" s="0" t="str">
        <f aca="false">IF(G5421=1,INT(ROUND((A5421-Debut)*86400,0)/600),"")</f>
        <v/>
      </c>
      <c r="I5421" s="0" t="str">
        <f aca="false">IF(G5421=1,INT(ROUND((A5421-Debut)*86400,0)/3600),"")</f>
        <v/>
      </c>
      <c r="J5421" s="0" t="str">
        <f aca="false">IF(OR(A5421="",B5421=""),"",ROUND((B5421-A5421)*86400,0))</f>
        <v/>
      </c>
      <c r="K5421" s="37" t="str">
        <f aca="false">IF(G5421=1,IF(COUNTIFS($C:$C,C5421,$G:$G,1,$A:$A,"&gt;="&amp;(A5421-FenetreInterm/86400),$A:$A,"&lt;="&amp;A5421)&gt;=NbInterm,1,0),"")</f>
        <v/>
      </c>
      <c r="L5421" s="37" t="str">
        <f aca="false">IF(G5421=1,IF(B5421="",0,IF(J5421&lt;SeuilFugitive,1,0)),"")</f>
        <v/>
      </c>
      <c r="M5421" s="37" t="str">
        <f aca="false">IF(G5421=1,IF(B5421="",IF((Fin-A5421)*24&gt;SeuilFigee,1,0),IF(J5421&gt;SeuilFigee*3600,1,0)),"")</f>
        <v/>
      </c>
      <c r="N5421" s="0" t="str">
        <f aca="false">IF(G5421=1,IF(COUNTIF(H$2:H5421,H5421)=1,COUNTIF($H:$H,H5421),""),"")</f>
        <v/>
      </c>
      <c r="O5421" s="0" t="str">
        <f aca="false">IF(G5421=1,IF(COUNTIF(I$2:I5421,I5421)=1,COUNTIF($I:$I,I5421),""),"")</f>
        <v/>
      </c>
      <c r="P5421" s="38" t="str">
        <f aca="false">IF(G5421=1,IF(COUNTIFS(C$2:C5421,C5421,G$2:G5421,1)=1,COUNTIFS($C:$C,C5421,$G:$G,1)+ROW()/10000000,""),"")</f>
        <v/>
      </c>
      <c r="Q5421" s="0" t="str">
        <f aca="false">IF(K5421=1,IF(COUNTIFS(C$2:C5421,C5421,K$2:K5421,1)=1,1,0),"")</f>
        <v/>
      </c>
      <c r="R5421" s="0" t="str">
        <f aca="false">IF(M5421=1,IF(COUNTIFS(C$2:C5421,C5421,M$2:M5421,1)=1,1,0),"")</f>
        <v/>
      </c>
      <c r="S5421" s="0" t="str">
        <f aca="false">IF(L5421=1,IF(COUNTIFS(C$2:C5421,C5421,L$2:L5421,1)=1,1,0),"")</f>
        <v/>
      </c>
      <c r="T5421" s="38" t="str">
        <f aca="false">IF(N5421="","",N5421+ROW()/10000000)</f>
        <v/>
      </c>
      <c r="U5421" s="0" t="str">
        <f aca="false">IF(G5421=1,IF(B5421="",1,0),"")</f>
        <v/>
      </c>
    </row>
    <row r="5422" customFormat="false" ht="15" hidden="false" customHeight="false" outlineLevel="0" collapsed="false">
      <c r="A5422" s="35"/>
      <c r="B5422" s="35"/>
      <c r="G5422" s="0" t="str">
        <f aca="false">IF(A5422="","",IF(AND(A5422&gt;=Debut,A5422&lt;Fin),1,0))</f>
        <v/>
      </c>
      <c r="H5422" s="0" t="str">
        <f aca="false">IF(G5422=1,INT(ROUND((A5422-Debut)*86400,0)/600),"")</f>
        <v/>
      </c>
      <c r="I5422" s="0" t="str">
        <f aca="false">IF(G5422=1,INT(ROUND((A5422-Debut)*86400,0)/3600),"")</f>
        <v/>
      </c>
      <c r="J5422" s="0" t="str">
        <f aca="false">IF(OR(A5422="",B5422=""),"",ROUND((B5422-A5422)*86400,0))</f>
        <v/>
      </c>
      <c r="K5422" s="37" t="str">
        <f aca="false">IF(G5422=1,IF(COUNTIFS($C:$C,C5422,$G:$G,1,$A:$A,"&gt;="&amp;(A5422-FenetreInterm/86400),$A:$A,"&lt;="&amp;A5422)&gt;=NbInterm,1,0),"")</f>
        <v/>
      </c>
      <c r="L5422" s="37" t="str">
        <f aca="false">IF(G5422=1,IF(B5422="",0,IF(J5422&lt;SeuilFugitive,1,0)),"")</f>
        <v/>
      </c>
      <c r="M5422" s="37" t="str">
        <f aca="false">IF(G5422=1,IF(B5422="",IF((Fin-A5422)*24&gt;SeuilFigee,1,0),IF(J5422&gt;SeuilFigee*3600,1,0)),"")</f>
        <v/>
      </c>
      <c r="N5422" s="0" t="str">
        <f aca="false">IF(G5422=1,IF(COUNTIF(H$2:H5422,H5422)=1,COUNTIF($H:$H,H5422),""),"")</f>
        <v/>
      </c>
      <c r="O5422" s="0" t="str">
        <f aca="false">IF(G5422=1,IF(COUNTIF(I$2:I5422,I5422)=1,COUNTIF($I:$I,I5422),""),"")</f>
        <v/>
      </c>
      <c r="P5422" s="38" t="str">
        <f aca="false">IF(G5422=1,IF(COUNTIFS(C$2:C5422,C5422,G$2:G5422,1)=1,COUNTIFS($C:$C,C5422,$G:$G,1)+ROW()/10000000,""),"")</f>
        <v/>
      </c>
      <c r="Q5422" s="0" t="str">
        <f aca="false">IF(K5422=1,IF(COUNTIFS(C$2:C5422,C5422,K$2:K5422,1)=1,1,0),"")</f>
        <v/>
      </c>
      <c r="R5422" s="0" t="str">
        <f aca="false">IF(M5422=1,IF(COUNTIFS(C$2:C5422,C5422,M$2:M5422,1)=1,1,0),"")</f>
        <v/>
      </c>
      <c r="S5422" s="0" t="str">
        <f aca="false">IF(L5422=1,IF(COUNTIFS(C$2:C5422,C5422,L$2:L5422,1)=1,1,0),"")</f>
        <v/>
      </c>
      <c r="T5422" s="38" t="str">
        <f aca="false">IF(N5422="","",N5422+ROW()/10000000)</f>
        <v/>
      </c>
      <c r="U5422" s="0" t="str">
        <f aca="false">IF(G5422=1,IF(B5422="",1,0),"")</f>
        <v/>
      </c>
    </row>
    <row r="5423" customFormat="false" ht="15" hidden="false" customHeight="false" outlineLevel="0" collapsed="false">
      <c r="A5423" s="35"/>
      <c r="B5423" s="35"/>
      <c r="G5423" s="0" t="str">
        <f aca="false">IF(A5423="","",IF(AND(A5423&gt;=Debut,A5423&lt;Fin),1,0))</f>
        <v/>
      </c>
      <c r="H5423" s="0" t="str">
        <f aca="false">IF(G5423=1,INT(ROUND((A5423-Debut)*86400,0)/600),"")</f>
        <v/>
      </c>
      <c r="I5423" s="0" t="str">
        <f aca="false">IF(G5423=1,INT(ROUND((A5423-Debut)*86400,0)/3600),"")</f>
        <v/>
      </c>
      <c r="J5423" s="0" t="str">
        <f aca="false">IF(OR(A5423="",B5423=""),"",ROUND((B5423-A5423)*86400,0))</f>
        <v/>
      </c>
      <c r="K5423" s="37" t="str">
        <f aca="false">IF(G5423=1,IF(COUNTIFS($C:$C,C5423,$G:$G,1,$A:$A,"&gt;="&amp;(A5423-FenetreInterm/86400),$A:$A,"&lt;="&amp;A5423)&gt;=NbInterm,1,0),"")</f>
        <v/>
      </c>
      <c r="L5423" s="37" t="str">
        <f aca="false">IF(G5423=1,IF(B5423="",0,IF(J5423&lt;SeuilFugitive,1,0)),"")</f>
        <v/>
      </c>
      <c r="M5423" s="37" t="str">
        <f aca="false">IF(G5423=1,IF(B5423="",IF((Fin-A5423)*24&gt;SeuilFigee,1,0),IF(J5423&gt;SeuilFigee*3600,1,0)),"")</f>
        <v/>
      </c>
      <c r="N5423" s="0" t="str">
        <f aca="false">IF(G5423=1,IF(COUNTIF(H$2:H5423,H5423)=1,COUNTIF($H:$H,H5423),""),"")</f>
        <v/>
      </c>
      <c r="O5423" s="0" t="str">
        <f aca="false">IF(G5423=1,IF(COUNTIF(I$2:I5423,I5423)=1,COUNTIF($I:$I,I5423),""),"")</f>
        <v/>
      </c>
      <c r="P5423" s="38" t="str">
        <f aca="false">IF(G5423=1,IF(COUNTIFS(C$2:C5423,C5423,G$2:G5423,1)=1,COUNTIFS($C:$C,C5423,$G:$G,1)+ROW()/10000000,""),"")</f>
        <v/>
      </c>
      <c r="Q5423" s="0" t="str">
        <f aca="false">IF(K5423=1,IF(COUNTIFS(C$2:C5423,C5423,K$2:K5423,1)=1,1,0),"")</f>
        <v/>
      </c>
      <c r="R5423" s="0" t="str">
        <f aca="false">IF(M5423=1,IF(COUNTIFS(C$2:C5423,C5423,M$2:M5423,1)=1,1,0),"")</f>
        <v/>
      </c>
      <c r="S5423" s="0" t="str">
        <f aca="false">IF(L5423=1,IF(COUNTIFS(C$2:C5423,C5423,L$2:L5423,1)=1,1,0),"")</f>
        <v/>
      </c>
      <c r="T5423" s="38" t="str">
        <f aca="false">IF(N5423="","",N5423+ROW()/10000000)</f>
        <v/>
      </c>
      <c r="U5423" s="0" t="str">
        <f aca="false">IF(G5423=1,IF(B5423="",1,0),"")</f>
        <v/>
      </c>
    </row>
    <row r="5424" customFormat="false" ht="15" hidden="false" customHeight="false" outlineLevel="0" collapsed="false">
      <c r="A5424" s="35"/>
      <c r="B5424" s="35"/>
      <c r="G5424" s="0" t="str">
        <f aca="false">IF(A5424="","",IF(AND(A5424&gt;=Debut,A5424&lt;Fin),1,0))</f>
        <v/>
      </c>
      <c r="H5424" s="0" t="str">
        <f aca="false">IF(G5424=1,INT(ROUND((A5424-Debut)*86400,0)/600),"")</f>
        <v/>
      </c>
      <c r="I5424" s="0" t="str">
        <f aca="false">IF(G5424=1,INT(ROUND((A5424-Debut)*86400,0)/3600),"")</f>
        <v/>
      </c>
      <c r="J5424" s="0" t="str">
        <f aca="false">IF(OR(A5424="",B5424=""),"",ROUND((B5424-A5424)*86400,0))</f>
        <v/>
      </c>
      <c r="K5424" s="37" t="str">
        <f aca="false">IF(G5424=1,IF(COUNTIFS($C:$C,C5424,$G:$G,1,$A:$A,"&gt;="&amp;(A5424-FenetreInterm/86400),$A:$A,"&lt;="&amp;A5424)&gt;=NbInterm,1,0),"")</f>
        <v/>
      </c>
      <c r="L5424" s="37" t="str">
        <f aca="false">IF(G5424=1,IF(B5424="",0,IF(J5424&lt;SeuilFugitive,1,0)),"")</f>
        <v/>
      </c>
      <c r="M5424" s="37" t="str">
        <f aca="false">IF(G5424=1,IF(B5424="",IF((Fin-A5424)*24&gt;SeuilFigee,1,0),IF(J5424&gt;SeuilFigee*3600,1,0)),"")</f>
        <v/>
      </c>
      <c r="N5424" s="0" t="str">
        <f aca="false">IF(G5424=1,IF(COUNTIF(H$2:H5424,H5424)=1,COUNTIF($H:$H,H5424),""),"")</f>
        <v/>
      </c>
      <c r="O5424" s="0" t="str">
        <f aca="false">IF(G5424=1,IF(COUNTIF(I$2:I5424,I5424)=1,COUNTIF($I:$I,I5424),""),"")</f>
        <v/>
      </c>
      <c r="P5424" s="38" t="str">
        <f aca="false">IF(G5424=1,IF(COUNTIFS(C$2:C5424,C5424,G$2:G5424,1)=1,COUNTIFS($C:$C,C5424,$G:$G,1)+ROW()/10000000,""),"")</f>
        <v/>
      </c>
      <c r="Q5424" s="0" t="str">
        <f aca="false">IF(K5424=1,IF(COUNTIFS(C$2:C5424,C5424,K$2:K5424,1)=1,1,0),"")</f>
        <v/>
      </c>
      <c r="R5424" s="0" t="str">
        <f aca="false">IF(M5424=1,IF(COUNTIFS(C$2:C5424,C5424,M$2:M5424,1)=1,1,0),"")</f>
        <v/>
      </c>
      <c r="S5424" s="0" t="str">
        <f aca="false">IF(L5424=1,IF(COUNTIFS(C$2:C5424,C5424,L$2:L5424,1)=1,1,0),"")</f>
        <v/>
      </c>
      <c r="T5424" s="38" t="str">
        <f aca="false">IF(N5424="","",N5424+ROW()/10000000)</f>
        <v/>
      </c>
      <c r="U5424" s="0" t="str">
        <f aca="false">IF(G5424=1,IF(B5424="",1,0),"")</f>
        <v/>
      </c>
    </row>
    <row r="5425" customFormat="false" ht="15" hidden="false" customHeight="false" outlineLevel="0" collapsed="false">
      <c r="A5425" s="35"/>
      <c r="B5425" s="35"/>
      <c r="G5425" s="0" t="str">
        <f aca="false">IF(A5425="","",IF(AND(A5425&gt;=Debut,A5425&lt;Fin),1,0))</f>
        <v/>
      </c>
      <c r="H5425" s="0" t="str">
        <f aca="false">IF(G5425=1,INT(ROUND((A5425-Debut)*86400,0)/600),"")</f>
        <v/>
      </c>
      <c r="I5425" s="0" t="str">
        <f aca="false">IF(G5425=1,INT(ROUND((A5425-Debut)*86400,0)/3600),"")</f>
        <v/>
      </c>
      <c r="J5425" s="0" t="str">
        <f aca="false">IF(OR(A5425="",B5425=""),"",ROUND((B5425-A5425)*86400,0))</f>
        <v/>
      </c>
      <c r="K5425" s="37" t="str">
        <f aca="false">IF(G5425=1,IF(COUNTIFS($C:$C,C5425,$G:$G,1,$A:$A,"&gt;="&amp;(A5425-FenetreInterm/86400),$A:$A,"&lt;="&amp;A5425)&gt;=NbInterm,1,0),"")</f>
        <v/>
      </c>
      <c r="L5425" s="37" t="str">
        <f aca="false">IF(G5425=1,IF(B5425="",0,IF(J5425&lt;SeuilFugitive,1,0)),"")</f>
        <v/>
      </c>
      <c r="M5425" s="37" t="str">
        <f aca="false">IF(G5425=1,IF(B5425="",IF((Fin-A5425)*24&gt;SeuilFigee,1,0),IF(J5425&gt;SeuilFigee*3600,1,0)),"")</f>
        <v/>
      </c>
      <c r="N5425" s="0" t="str">
        <f aca="false">IF(G5425=1,IF(COUNTIF(H$2:H5425,H5425)=1,COUNTIF($H:$H,H5425),""),"")</f>
        <v/>
      </c>
      <c r="O5425" s="0" t="str">
        <f aca="false">IF(G5425=1,IF(COUNTIF(I$2:I5425,I5425)=1,COUNTIF($I:$I,I5425),""),"")</f>
        <v/>
      </c>
      <c r="P5425" s="38" t="str">
        <f aca="false">IF(G5425=1,IF(COUNTIFS(C$2:C5425,C5425,G$2:G5425,1)=1,COUNTIFS($C:$C,C5425,$G:$G,1)+ROW()/10000000,""),"")</f>
        <v/>
      </c>
      <c r="Q5425" s="0" t="str">
        <f aca="false">IF(K5425=1,IF(COUNTIFS(C$2:C5425,C5425,K$2:K5425,1)=1,1,0),"")</f>
        <v/>
      </c>
      <c r="R5425" s="0" t="str">
        <f aca="false">IF(M5425=1,IF(COUNTIFS(C$2:C5425,C5425,M$2:M5425,1)=1,1,0),"")</f>
        <v/>
      </c>
      <c r="S5425" s="0" t="str">
        <f aca="false">IF(L5425=1,IF(COUNTIFS(C$2:C5425,C5425,L$2:L5425,1)=1,1,0),"")</f>
        <v/>
      </c>
      <c r="T5425" s="38" t="str">
        <f aca="false">IF(N5425="","",N5425+ROW()/10000000)</f>
        <v/>
      </c>
      <c r="U5425" s="0" t="str">
        <f aca="false">IF(G5425=1,IF(B5425="",1,0),"")</f>
        <v/>
      </c>
    </row>
    <row r="5426" customFormat="false" ht="15" hidden="false" customHeight="false" outlineLevel="0" collapsed="false">
      <c r="A5426" s="35"/>
      <c r="B5426" s="35"/>
      <c r="G5426" s="0" t="str">
        <f aca="false">IF(A5426="","",IF(AND(A5426&gt;=Debut,A5426&lt;Fin),1,0))</f>
        <v/>
      </c>
      <c r="H5426" s="0" t="str">
        <f aca="false">IF(G5426=1,INT(ROUND((A5426-Debut)*86400,0)/600),"")</f>
        <v/>
      </c>
      <c r="I5426" s="0" t="str">
        <f aca="false">IF(G5426=1,INT(ROUND((A5426-Debut)*86400,0)/3600),"")</f>
        <v/>
      </c>
      <c r="J5426" s="0" t="str">
        <f aca="false">IF(OR(A5426="",B5426=""),"",ROUND((B5426-A5426)*86400,0))</f>
        <v/>
      </c>
      <c r="K5426" s="37" t="str">
        <f aca="false">IF(G5426=1,IF(COUNTIFS($C:$C,C5426,$G:$G,1,$A:$A,"&gt;="&amp;(A5426-FenetreInterm/86400),$A:$A,"&lt;="&amp;A5426)&gt;=NbInterm,1,0),"")</f>
        <v/>
      </c>
      <c r="L5426" s="37" t="str">
        <f aca="false">IF(G5426=1,IF(B5426="",0,IF(J5426&lt;SeuilFugitive,1,0)),"")</f>
        <v/>
      </c>
      <c r="M5426" s="37" t="str">
        <f aca="false">IF(G5426=1,IF(B5426="",IF((Fin-A5426)*24&gt;SeuilFigee,1,0),IF(J5426&gt;SeuilFigee*3600,1,0)),"")</f>
        <v/>
      </c>
      <c r="N5426" s="0" t="str">
        <f aca="false">IF(G5426=1,IF(COUNTIF(H$2:H5426,H5426)=1,COUNTIF($H:$H,H5426),""),"")</f>
        <v/>
      </c>
      <c r="O5426" s="0" t="str">
        <f aca="false">IF(G5426=1,IF(COUNTIF(I$2:I5426,I5426)=1,COUNTIF($I:$I,I5426),""),"")</f>
        <v/>
      </c>
      <c r="P5426" s="38" t="str">
        <f aca="false">IF(G5426=1,IF(COUNTIFS(C$2:C5426,C5426,G$2:G5426,1)=1,COUNTIFS($C:$C,C5426,$G:$G,1)+ROW()/10000000,""),"")</f>
        <v/>
      </c>
      <c r="Q5426" s="0" t="str">
        <f aca="false">IF(K5426=1,IF(COUNTIFS(C$2:C5426,C5426,K$2:K5426,1)=1,1,0),"")</f>
        <v/>
      </c>
      <c r="R5426" s="0" t="str">
        <f aca="false">IF(M5426=1,IF(COUNTIFS(C$2:C5426,C5426,M$2:M5426,1)=1,1,0),"")</f>
        <v/>
      </c>
      <c r="S5426" s="0" t="str">
        <f aca="false">IF(L5426=1,IF(COUNTIFS(C$2:C5426,C5426,L$2:L5426,1)=1,1,0),"")</f>
        <v/>
      </c>
      <c r="T5426" s="38" t="str">
        <f aca="false">IF(N5426="","",N5426+ROW()/10000000)</f>
        <v/>
      </c>
      <c r="U5426" s="0" t="str">
        <f aca="false">IF(G5426=1,IF(B5426="",1,0),"")</f>
        <v/>
      </c>
    </row>
    <row r="5427" customFormat="false" ht="15" hidden="false" customHeight="false" outlineLevel="0" collapsed="false">
      <c r="A5427" s="35"/>
      <c r="B5427" s="35"/>
      <c r="G5427" s="0" t="str">
        <f aca="false">IF(A5427="","",IF(AND(A5427&gt;=Debut,A5427&lt;Fin),1,0))</f>
        <v/>
      </c>
      <c r="H5427" s="0" t="str">
        <f aca="false">IF(G5427=1,INT(ROUND((A5427-Debut)*86400,0)/600),"")</f>
        <v/>
      </c>
      <c r="I5427" s="0" t="str">
        <f aca="false">IF(G5427=1,INT(ROUND((A5427-Debut)*86400,0)/3600),"")</f>
        <v/>
      </c>
      <c r="J5427" s="0" t="str">
        <f aca="false">IF(OR(A5427="",B5427=""),"",ROUND((B5427-A5427)*86400,0))</f>
        <v/>
      </c>
      <c r="K5427" s="37" t="str">
        <f aca="false">IF(G5427=1,IF(COUNTIFS($C:$C,C5427,$G:$G,1,$A:$A,"&gt;="&amp;(A5427-FenetreInterm/86400),$A:$A,"&lt;="&amp;A5427)&gt;=NbInterm,1,0),"")</f>
        <v/>
      </c>
      <c r="L5427" s="37" t="str">
        <f aca="false">IF(G5427=1,IF(B5427="",0,IF(J5427&lt;SeuilFugitive,1,0)),"")</f>
        <v/>
      </c>
      <c r="M5427" s="37" t="str">
        <f aca="false">IF(G5427=1,IF(B5427="",IF((Fin-A5427)*24&gt;SeuilFigee,1,0),IF(J5427&gt;SeuilFigee*3600,1,0)),"")</f>
        <v/>
      </c>
      <c r="N5427" s="0" t="str">
        <f aca="false">IF(G5427=1,IF(COUNTIF(H$2:H5427,H5427)=1,COUNTIF($H:$H,H5427),""),"")</f>
        <v/>
      </c>
      <c r="O5427" s="0" t="str">
        <f aca="false">IF(G5427=1,IF(COUNTIF(I$2:I5427,I5427)=1,COUNTIF($I:$I,I5427),""),"")</f>
        <v/>
      </c>
      <c r="P5427" s="38" t="str">
        <f aca="false">IF(G5427=1,IF(COUNTIFS(C$2:C5427,C5427,G$2:G5427,1)=1,COUNTIFS($C:$C,C5427,$G:$G,1)+ROW()/10000000,""),"")</f>
        <v/>
      </c>
      <c r="Q5427" s="0" t="str">
        <f aca="false">IF(K5427=1,IF(COUNTIFS(C$2:C5427,C5427,K$2:K5427,1)=1,1,0),"")</f>
        <v/>
      </c>
      <c r="R5427" s="0" t="str">
        <f aca="false">IF(M5427=1,IF(COUNTIFS(C$2:C5427,C5427,M$2:M5427,1)=1,1,0),"")</f>
        <v/>
      </c>
      <c r="S5427" s="0" t="str">
        <f aca="false">IF(L5427=1,IF(COUNTIFS(C$2:C5427,C5427,L$2:L5427,1)=1,1,0),"")</f>
        <v/>
      </c>
      <c r="T5427" s="38" t="str">
        <f aca="false">IF(N5427="","",N5427+ROW()/10000000)</f>
        <v/>
      </c>
      <c r="U5427" s="0" t="str">
        <f aca="false">IF(G5427=1,IF(B5427="",1,0),"")</f>
        <v/>
      </c>
    </row>
    <row r="5428" customFormat="false" ht="15" hidden="false" customHeight="false" outlineLevel="0" collapsed="false">
      <c r="A5428" s="35"/>
      <c r="B5428" s="35"/>
      <c r="G5428" s="0" t="str">
        <f aca="false">IF(A5428="","",IF(AND(A5428&gt;=Debut,A5428&lt;Fin),1,0))</f>
        <v/>
      </c>
      <c r="H5428" s="0" t="str">
        <f aca="false">IF(G5428=1,INT(ROUND((A5428-Debut)*86400,0)/600),"")</f>
        <v/>
      </c>
      <c r="I5428" s="0" t="str">
        <f aca="false">IF(G5428=1,INT(ROUND((A5428-Debut)*86400,0)/3600),"")</f>
        <v/>
      </c>
      <c r="J5428" s="0" t="str">
        <f aca="false">IF(OR(A5428="",B5428=""),"",ROUND((B5428-A5428)*86400,0))</f>
        <v/>
      </c>
      <c r="K5428" s="37" t="str">
        <f aca="false">IF(G5428=1,IF(COUNTIFS($C:$C,C5428,$G:$G,1,$A:$A,"&gt;="&amp;(A5428-FenetreInterm/86400),$A:$A,"&lt;="&amp;A5428)&gt;=NbInterm,1,0),"")</f>
        <v/>
      </c>
      <c r="L5428" s="37" t="str">
        <f aca="false">IF(G5428=1,IF(B5428="",0,IF(J5428&lt;SeuilFugitive,1,0)),"")</f>
        <v/>
      </c>
      <c r="M5428" s="37" t="str">
        <f aca="false">IF(G5428=1,IF(B5428="",IF((Fin-A5428)*24&gt;SeuilFigee,1,0),IF(J5428&gt;SeuilFigee*3600,1,0)),"")</f>
        <v/>
      </c>
      <c r="N5428" s="0" t="str">
        <f aca="false">IF(G5428=1,IF(COUNTIF(H$2:H5428,H5428)=1,COUNTIF($H:$H,H5428),""),"")</f>
        <v/>
      </c>
      <c r="O5428" s="0" t="str">
        <f aca="false">IF(G5428=1,IF(COUNTIF(I$2:I5428,I5428)=1,COUNTIF($I:$I,I5428),""),"")</f>
        <v/>
      </c>
      <c r="P5428" s="38" t="str">
        <f aca="false">IF(G5428=1,IF(COUNTIFS(C$2:C5428,C5428,G$2:G5428,1)=1,COUNTIFS($C:$C,C5428,$G:$G,1)+ROW()/10000000,""),"")</f>
        <v/>
      </c>
      <c r="Q5428" s="0" t="str">
        <f aca="false">IF(K5428=1,IF(COUNTIFS(C$2:C5428,C5428,K$2:K5428,1)=1,1,0),"")</f>
        <v/>
      </c>
      <c r="R5428" s="0" t="str">
        <f aca="false">IF(M5428=1,IF(COUNTIFS(C$2:C5428,C5428,M$2:M5428,1)=1,1,0),"")</f>
        <v/>
      </c>
      <c r="S5428" s="0" t="str">
        <f aca="false">IF(L5428=1,IF(COUNTIFS(C$2:C5428,C5428,L$2:L5428,1)=1,1,0),"")</f>
        <v/>
      </c>
      <c r="T5428" s="38" t="str">
        <f aca="false">IF(N5428="","",N5428+ROW()/10000000)</f>
        <v/>
      </c>
      <c r="U5428" s="0" t="str">
        <f aca="false">IF(G5428=1,IF(B5428="",1,0),"")</f>
        <v/>
      </c>
    </row>
    <row r="5429" customFormat="false" ht="15" hidden="false" customHeight="false" outlineLevel="0" collapsed="false">
      <c r="A5429" s="35"/>
      <c r="B5429" s="35"/>
      <c r="G5429" s="0" t="str">
        <f aca="false">IF(A5429="","",IF(AND(A5429&gt;=Debut,A5429&lt;Fin),1,0))</f>
        <v/>
      </c>
      <c r="H5429" s="0" t="str">
        <f aca="false">IF(G5429=1,INT(ROUND((A5429-Debut)*86400,0)/600),"")</f>
        <v/>
      </c>
      <c r="I5429" s="0" t="str">
        <f aca="false">IF(G5429=1,INT(ROUND((A5429-Debut)*86400,0)/3600),"")</f>
        <v/>
      </c>
      <c r="J5429" s="0" t="str">
        <f aca="false">IF(OR(A5429="",B5429=""),"",ROUND((B5429-A5429)*86400,0))</f>
        <v/>
      </c>
      <c r="K5429" s="37" t="str">
        <f aca="false">IF(G5429=1,IF(COUNTIFS($C:$C,C5429,$G:$G,1,$A:$A,"&gt;="&amp;(A5429-FenetreInterm/86400),$A:$A,"&lt;="&amp;A5429)&gt;=NbInterm,1,0),"")</f>
        <v/>
      </c>
      <c r="L5429" s="37" t="str">
        <f aca="false">IF(G5429=1,IF(B5429="",0,IF(J5429&lt;SeuilFugitive,1,0)),"")</f>
        <v/>
      </c>
      <c r="M5429" s="37" t="str">
        <f aca="false">IF(G5429=1,IF(B5429="",IF((Fin-A5429)*24&gt;SeuilFigee,1,0),IF(J5429&gt;SeuilFigee*3600,1,0)),"")</f>
        <v/>
      </c>
      <c r="N5429" s="0" t="str">
        <f aca="false">IF(G5429=1,IF(COUNTIF(H$2:H5429,H5429)=1,COUNTIF($H:$H,H5429),""),"")</f>
        <v/>
      </c>
      <c r="O5429" s="0" t="str">
        <f aca="false">IF(G5429=1,IF(COUNTIF(I$2:I5429,I5429)=1,COUNTIF($I:$I,I5429),""),"")</f>
        <v/>
      </c>
      <c r="P5429" s="38" t="str">
        <f aca="false">IF(G5429=1,IF(COUNTIFS(C$2:C5429,C5429,G$2:G5429,1)=1,COUNTIFS($C:$C,C5429,$G:$G,1)+ROW()/10000000,""),"")</f>
        <v/>
      </c>
      <c r="Q5429" s="0" t="str">
        <f aca="false">IF(K5429=1,IF(COUNTIFS(C$2:C5429,C5429,K$2:K5429,1)=1,1,0),"")</f>
        <v/>
      </c>
      <c r="R5429" s="0" t="str">
        <f aca="false">IF(M5429=1,IF(COUNTIFS(C$2:C5429,C5429,M$2:M5429,1)=1,1,0),"")</f>
        <v/>
      </c>
      <c r="S5429" s="0" t="str">
        <f aca="false">IF(L5429=1,IF(COUNTIFS(C$2:C5429,C5429,L$2:L5429,1)=1,1,0),"")</f>
        <v/>
      </c>
      <c r="T5429" s="38" t="str">
        <f aca="false">IF(N5429="","",N5429+ROW()/10000000)</f>
        <v/>
      </c>
      <c r="U5429" s="0" t="str">
        <f aca="false">IF(G5429=1,IF(B5429="",1,0),"")</f>
        <v/>
      </c>
    </row>
    <row r="5430" customFormat="false" ht="15" hidden="false" customHeight="false" outlineLevel="0" collapsed="false">
      <c r="A5430" s="35"/>
      <c r="B5430" s="35"/>
      <c r="G5430" s="0" t="str">
        <f aca="false">IF(A5430="","",IF(AND(A5430&gt;=Debut,A5430&lt;Fin),1,0))</f>
        <v/>
      </c>
      <c r="H5430" s="0" t="str">
        <f aca="false">IF(G5430=1,INT(ROUND((A5430-Debut)*86400,0)/600),"")</f>
        <v/>
      </c>
      <c r="I5430" s="0" t="str">
        <f aca="false">IF(G5430=1,INT(ROUND((A5430-Debut)*86400,0)/3600),"")</f>
        <v/>
      </c>
      <c r="J5430" s="0" t="str">
        <f aca="false">IF(OR(A5430="",B5430=""),"",ROUND((B5430-A5430)*86400,0))</f>
        <v/>
      </c>
      <c r="K5430" s="37" t="str">
        <f aca="false">IF(G5430=1,IF(COUNTIFS($C:$C,C5430,$G:$G,1,$A:$A,"&gt;="&amp;(A5430-FenetreInterm/86400),$A:$A,"&lt;="&amp;A5430)&gt;=NbInterm,1,0),"")</f>
        <v/>
      </c>
      <c r="L5430" s="37" t="str">
        <f aca="false">IF(G5430=1,IF(B5430="",0,IF(J5430&lt;SeuilFugitive,1,0)),"")</f>
        <v/>
      </c>
      <c r="M5430" s="37" t="str">
        <f aca="false">IF(G5430=1,IF(B5430="",IF((Fin-A5430)*24&gt;SeuilFigee,1,0),IF(J5430&gt;SeuilFigee*3600,1,0)),"")</f>
        <v/>
      </c>
      <c r="N5430" s="0" t="str">
        <f aca="false">IF(G5430=1,IF(COUNTIF(H$2:H5430,H5430)=1,COUNTIF($H:$H,H5430),""),"")</f>
        <v/>
      </c>
      <c r="O5430" s="0" t="str">
        <f aca="false">IF(G5430=1,IF(COUNTIF(I$2:I5430,I5430)=1,COUNTIF($I:$I,I5430),""),"")</f>
        <v/>
      </c>
      <c r="P5430" s="38" t="str">
        <f aca="false">IF(G5430=1,IF(COUNTIFS(C$2:C5430,C5430,G$2:G5430,1)=1,COUNTIFS($C:$C,C5430,$G:$G,1)+ROW()/10000000,""),"")</f>
        <v/>
      </c>
      <c r="Q5430" s="0" t="str">
        <f aca="false">IF(K5430=1,IF(COUNTIFS(C$2:C5430,C5430,K$2:K5430,1)=1,1,0),"")</f>
        <v/>
      </c>
      <c r="R5430" s="0" t="str">
        <f aca="false">IF(M5430=1,IF(COUNTIFS(C$2:C5430,C5430,M$2:M5430,1)=1,1,0),"")</f>
        <v/>
      </c>
      <c r="S5430" s="0" t="str">
        <f aca="false">IF(L5430=1,IF(COUNTIFS(C$2:C5430,C5430,L$2:L5430,1)=1,1,0),"")</f>
        <v/>
      </c>
      <c r="T5430" s="38" t="str">
        <f aca="false">IF(N5430="","",N5430+ROW()/10000000)</f>
        <v/>
      </c>
      <c r="U5430" s="0" t="str">
        <f aca="false">IF(G5430=1,IF(B5430="",1,0),"")</f>
        <v/>
      </c>
    </row>
    <row r="5431" customFormat="false" ht="15" hidden="false" customHeight="false" outlineLevel="0" collapsed="false">
      <c r="A5431" s="35"/>
      <c r="B5431" s="35"/>
      <c r="G5431" s="0" t="str">
        <f aca="false">IF(A5431="","",IF(AND(A5431&gt;=Debut,A5431&lt;Fin),1,0))</f>
        <v/>
      </c>
      <c r="H5431" s="0" t="str">
        <f aca="false">IF(G5431=1,INT(ROUND((A5431-Debut)*86400,0)/600),"")</f>
        <v/>
      </c>
      <c r="I5431" s="0" t="str">
        <f aca="false">IF(G5431=1,INT(ROUND((A5431-Debut)*86400,0)/3600),"")</f>
        <v/>
      </c>
      <c r="J5431" s="0" t="str">
        <f aca="false">IF(OR(A5431="",B5431=""),"",ROUND((B5431-A5431)*86400,0))</f>
        <v/>
      </c>
      <c r="K5431" s="37" t="str">
        <f aca="false">IF(G5431=1,IF(COUNTIFS($C:$C,C5431,$G:$G,1,$A:$A,"&gt;="&amp;(A5431-FenetreInterm/86400),$A:$A,"&lt;="&amp;A5431)&gt;=NbInterm,1,0),"")</f>
        <v/>
      </c>
      <c r="L5431" s="37" t="str">
        <f aca="false">IF(G5431=1,IF(B5431="",0,IF(J5431&lt;SeuilFugitive,1,0)),"")</f>
        <v/>
      </c>
      <c r="M5431" s="37" t="str">
        <f aca="false">IF(G5431=1,IF(B5431="",IF((Fin-A5431)*24&gt;SeuilFigee,1,0),IF(J5431&gt;SeuilFigee*3600,1,0)),"")</f>
        <v/>
      </c>
      <c r="N5431" s="0" t="str">
        <f aca="false">IF(G5431=1,IF(COUNTIF(H$2:H5431,H5431)=1,COUNTIF($H:$H,H5431),""),"")</f>
        <v/>
      </c>
      <c r="O5431" s="0" t="str">
        <f aca="false">IF(G5431=1,IF(COUNTIF(I$2:I5431,I5431)=1,COUNTIF($I:$I,I5431),""),"")</f>
        <v/>
      </c>
      <c r="P5431" s="38" t="str">
        <f aca="false">IF(G5431=1,IF(COUNTIFS(C$2:C5431,C5431,G$2:G5431,1)=1,COUNTIFS($C:$C,C5431,$G:$G,1)+ROW()/10000000,""),"")</f>
        <v/>
      </c>
      <c r="Q5431" s="0" t="str">
        <f aca="false">IF(K5431=1,IF(COUNTIFS(C$2:C5431,C5431,K$2:K5431,1)=1,1,0),"")</f>
        <v/>
      </c>
      <c r="R5431" s="0" t="str">
        <f aca="false">IF(M5431=1,IF(COUNTIFS(C$2:C5431,C5431,M$2:M5431,1)=1,1,0),"")</f>
        <v/>
      </c>
      <c r="S5431" s="0" t="str">
        <f aca="false">IF(L5431=1,IF(COUNTIFS(C$2:C5431,C5431,L$2:L5431,1)=1,1,0),"")</f>
        <v/>
      </c>
      <c r="T5431" s="38" t="str">
        <f aca="false">IF(N5431="","",N5431+ROW()/10000000)</f>
        <v/>
      </c>
      <c r="U5431" s="0" t="str">
        <f aca="false">IF(G5431=1,IF(B5431="",1,0),"")</f>
        <v/>
      </c>
    </row>
    <row r="5432" customFormat="false" ht="15" hidden="false" customHeight="false" outlineLevel="0" collapsed="false">
      <c r="A5432" s="35"/>
      <c r="B5432" s="35"/>
      <c r="G5432" s="0" t="str">
        <f aca="false">IF(A5432="","",IF(AND(A5432&gt;=Debut,A5432&lt;Fin),1,0))</f>
        <v/>
      </c>
      <c r="H5432" s="0" t="str">
        <f aca="false">IF(G5432=1,INT(ROUND((A5432-Debut)*86400,0)/600),"")</f>
        <v/>
      </c>
      <c r="I5432" s="0" t="str">
        <f aca="false">IF(G5432=1,INT(ROUND((A5432-Debut)*86400,0)/3600),"")</f>
        <v/>
      </c>
      <c r="J5432" s="0" t="str">
        <f aca="false">IF(OR(A5432="",B5432=""),"",ROUND((B5432-A5432)*86400,0))</f>
        <v/>
      </c>
      <c r="K5432" s="37" t="str">
        <f aca="false">IF(G5432=1,IF(COUNTIFS($C:$C,C5432,$G:$G,1,$A:$A,"&gt;="&amp;(A5432-FenetreInterm/86400),$A:$A,"&lt;="&amp;A5432)&gt;=NbInterm,1,0),"")</f>
        <v/>
      </c>
      <c r="L5432" s="37" t="str">
        <f aca="false">IF(G5432=1,IF(B5432="",0,IF(J5432&lt;SeuilFugitive,1,0)),"")</f>
        <v/>
      </c>
      <c r="M5432" s="37" t="str">
        <f aca="false">IF(G5432=1,IF(B5432="",IF((Fin-A5432)*24&gt;SeuilFigee,1,0),IF(J5432&gt;SeuilFigee*3600,1,0)),"")</f>
        <v/>
      </c>
      <c r="N5432" s="0" t="str">
        <f aca="false">IF(G5432=1,IF(COUNTIF(H$2:H5432,H5432)=1,COUNTIF($H:$H,H5432),""),"")</f>
        <v/>
      </c>
      <c r="O5432" s="0" t="str">
        <f aca="false">IF(G5432=1,IF(COUNTIF(I$2:I5432,I5432)=1,COUNTIF($I:$I,I5432),""),"")</f>
        <v/>
      </c>
      <c r="P5432" s="38" t="str">
        <f aca="false">IF(G5432=1,IF(COUNTIFS(C$2:C5432,C5432,G$2:G5432,1)=1,COUNTIFS($C:$C,C5432,$G:$G,1)+ROW()/10000000,""),"")</f>
        <v/>
      </c>
      <c r="Q5432" s="0" t="str">
        <f aca="false">IF(K5432=1,IF(COUNTIFS(C$2:C5432,C5432,K$2:K5432,1)=1,1,0),"")</f>
        <v/>
      </c>
      <c r="R5432" s="0" t="str">
        <f aca="false">IF(M5432=1,IF(COUNTIFS(C$2:C5432,C5432,M$2:M5432,1)=1,1,0),"")</f>
        <v/>
      </c>
      <c r="S5432" s="0" t="str">
        <f aca="false">IF(L5432=1,IF(COUNTIFS(C$2:C5432,C5432,L$2:L5432,1)=1,1,0),"")</f>
        <v/>
      </c>
      <c r="T5432" s="38" t="str">
        <f aca="false">IF(N5432="","",N5432+ROW()/10000000)</f>
        <v/>
      </c>
      <c r="U5432" s="0" t="str">
        <f aca="false">IF(G5432=1,IF(B5432="",1,0),"")</f>
        <v/>
      </c>
    </row>
    <row r="5433" customFormat="false" ht="15" hidden="false" customHeight="false" outlineLevel="0" collapsed="false">
      <c r="A5433" s="35"/>
      <c r="B5433" s="35"/>
      <c r="G5433" s="0" t="str">
        <f aca="false">IF(A5433="","",IF(AND(A5433&gt;=Debut,A5433&lt;Fin),1,0))</f>
        <v/>
      </c>
      <c r="H5433" s="0" t="str">
        <f aca="false">IF(G5433=1,INT(ROUND((A5433-Debut)*86400,0)/600),"")</f>
        <v/>
      </c>
      <c r="I5433" s="0" t="str">
        <f aca="false">IF(G5433=1,INT(ROUND((A5433-Debut)*86400,0)/3600),"")</f>
        <v/>
      </c>
      <c r="J5433" s="0" t="str">
        <f aca="false">IF(OR(A5433="",B5433=""),"",ROUND((B5433-A5433)*86400,0))</f>
        <v/>
      </c>
      <c r="K5433" s="37" t="str">
        <f aca="false">IF(G5433=1,IF(COUNTIFS($C:$C,C5433,$G:$G,1,$A:$A,"&gt;="&amp;(A5433-FenetreInterm/86400),$A:$A,"&lt;="&amp;A5433)&gt;=NbInterm,1,0),"")</f>
        <v/>
      </c>
      <c r="L5433" s="37" t="str">
        <f aca="false">IF(G5433=1,IF(B5433="",0,IF(J5433&lt;SeuilFugitive,1,0)),"")</f>
        <v/>
      </c>
      <c r="M5433" s="37" t="str">
        <f aca="false">IF(G5433=1,IF(B5433="",IF((Fin-A5433)*24&gt;SeuilFigee,1,0),IF(J5433&gt;SeuilFigee*3600,1,0)),"")</f>
        <v/>
      </c>
      <c r="N5433" s="0" t="str">
        <f aca="false">IF(G5433=1,IF(COUNTIF(H$2:H5433,H5433)=1,COUNTIF($H:$H,H5433),""),"")</f>
        <v/>
      </c>
      <c r="O5433" s="0" t="str">
        <f aca="false">IF(G5433=1,IF(COUNTIF(I$2:I5433,I5433)=1,COUNTIF($I:$I,I5433),""),"")</f>
        <v/>
      </c>
      <c r="P5433" s="38" t="str">
        <f aca="false">IF(G5433=1,IF(COUNTIFS(C$2:C5433,C5433,G$2:G5433,1)=1,COUNTIFS($C:$C,C5433,$G:$G,1)+ROW()/10000000,""),"")</f>
        <v/>
      </c>
      <c r="Q5433" s="0" t="str">
        <f aca="false">IF(K5433=1,IF(COUNTIFS(C$2:C5433,C5433,K$2:K5433,1)=1,1,0),"")</f>
        <v/>
      </c>
      <c r="R5433" s="0" t="str">
        <f aca="false">IF(M5433=1,IF(COUNTIFS(C$2:C5433,C5433,M$2:M5433,1)=1,1,0),"")</f>
        <v/>
      </c>
      <c r="S5433" s="0" t="str">
        <f aca="false">IF(L5433=1,IF(COUNTIFS(C$2:C5433,C5433,L$2:L5433,1)=1,1,0),"")</f>
        <v/>
      </c>
      <c r="T5433" s="38" t="str">
        <f aca="false">IF(N5433="","",N5433+ROW()/10000000)</f>
        <v/>
      </c>
      <c r="U5433" s="0" t="str">
        <f aca="false">IF(G5433=1,IF(B5433="",1,0),"")</f>
        <v/>
      </c>
    </row>
    <row r="5434" customFormat="false" ht="15" hidden="false" customHeight="false" outlineLevel="0" collapsed="false">
      <c r="A5434" s="35"/>
      <c r="B5434" s="35"/>
      <c r="G5434" s="0" t="str">
        <f aca="false">IF(A5434="","",IF(AND(A5434&gt;=Debut,A5434&lt;Fin),1,0))</f>
        <v/>
      </c>
      <c r="H5434" s="0" t="str">
        <f aca="false">IF(G5434=1,INT(ROUND((A5434-Debut)*86400,0)/600),"")</f>
        <v/>
      </c>
      <c r="I5434" s="0" t="str">
        <f aca="false">IF(G5434=1,INT(ROUND((A5434-Debut)*86400,0)/3600),"")</f>
        <v/>
      </c>
      <c r="J5434" s="0" t="str">
        <f aca="false">IF(OR(A5434="",B5434=""),"",ROUND((B5434-A5434)*86400,0))</f>
        <v/>
      </c>
      <c r="K5434" s="37" t="str">
        <f aca="false">IF(G5434=1,IF(COUNTIFS($C:$C,C5434,$G:$G,1,$A:$A,"&gt;="&amp;(A5434-FenetreInterm/86400),$A:$A,"&lt;="&amp;A5434)&gt;=NbInterm,1,0),"")</f>
        <v/>
      </c>
      <c r="L5434" s="37" t="str">
        <f aca="false">IF(G5434=1,IF(B5434="",0,IF(J5434&lt;SeuilFugitive,1,0)),"")</f>
        <v/>
      </c>
      <c r="M5434" s="37" t="str">
        <f aca="false">IF(G5434=1,IF(B5434="",IF((Fin-A5434)*24&gt;SeuilFigee,1,0),IF(J5434&gt;SeuilFigee*3600,1,0)),"")</f>
        <v/>
      </c>
      <c r="N5434" s="0" t="str">
        <f aca="false">IF(G5434=1,IF(COUNTIF(H$2:H5434,H5434)=1,COUNTIF($H:$H,H5434),""),"")</f>
        <v/>
      </c>
      <c r="O5434" s="0" t="str">
        <f aca="false">IF(G5434=1,IF(COUNTIF(I$2:I5434,I5434)=1,COUNTIF($I:$I,I5434),""),"")</f>
        <v/>
      </c>
      <c r="P5434" s="38" t="str">
        <f aca="false">IF(G5434=1,IF(COUNTIFS(C$2:C5434,C5434,G$2:G5434,1)=1,COUNTIFS($C:$C,C5434,$G:$G,1)+ROW()/10000000,""),"")</f>
        <v/>
      </c>
      <c r="Q5434" s="0" t="str">
        <f aca="false">IF(K5434=1,IF(COUNTIFS(C$2:C5434,C5434,K$2:K5434,1)=1,1,0),"")</f>
        <v/>
      </c>
      <c r="R5434" s="0" t="str">
        <f aca="false">IF(M5434=1,IF(COUNTIFS(C$2:C5434,C5434,M$2:M5434,1)=1,1,0),"")</f>
        <v/>
      </c>
      <c r="S5434" s="0" t="str">
        <f aca="false">IF(L5434=1,IF(COUNTIFS(C$2:C5434,C5434,L$2:L5434,1)=1,1,0),"")</f>
        <v/>
      </c>
      <c r="T5434" s="38" t="str">
        <f aca="false">IF(N5434="","",N5434+ROW()/10000000)</f>
        <v/>
      </c>
      <c r="U5434" s="0" t="str">
        <f aca="false">IF(G5434=1,IF(B5434="",1,0),"")</f>
        <v/>
      </c>
    </row>
    <row r="5435" customFormat="false" ht="15" hidden="false" customHeight="false" outlineLevel="0" collapsed="false">
      <c r="A5435" s="35"/>
      <c r="B5435" s="35"/>
      <c r="G5435" s="0" t="str">
        <f aca="false">IF(A5435="","",IF(AND(A5435&gt;=Debut,A5435&lt;Fin),1,0))</f>
        <v/>
      </c>
      <c r="H5435" s="0" t="str">
        <f aca="false">IF(G5435=1,INT(ROUND((A5435-Debut)*86400,0)/600),"")</f>
        <v/>
      </c>
      <c r="I5435" s="0" t="str">
        <f aca="false">IF(G5435=1,INT(ROUND((A5435-Debut)*86400,0)/3600),"")</f>
        <v/>
      </c>
      <c r="J5435" s="0" t="str">
        <f aca="false">IF(OR(A5435="",B5435=""),"",ROUND((B5435-A5435)*86400,0))</f>
        <v/>
      </c>
      <c r="K5435" s="37" t="str">
        <f aca="false">IF(G5435=1,IF(COUNTIFS($C:$C,C5435,$G:$G,1,$A:$A,"&gt;="&amp;(A5435-FenetreInterm/86400),$A:$A,"&lt;="&amp;A5435)&gt;=NbInterm,1,0),"")</f>
        <v/>
      </c>
      <c r="L5435" s="37" t="str">
        <f aca="false">IF(G5435=1,IF(B5435="",0,IF(J5435&lt;SeuilFugitive,1,0)),"")</f>
        <v/>
      </c>
      <c r="M5435" s="37" t="str">
        <f aca="false">IF(G5435=1,IF(B5435="",IF((Fin-A5435)*24&gt;SeuilFigee,1,0),IF(J5435&gt;SeuilFigee*3600,1,0)),"")</f>
        <v/>
      </c>
      <c r="N5435" s="0" t="str">
        <f aca="false">IF(G5435=1,IF(COUNTIF(H$2:H5435,H5435)=1,COUNTIF($H:$H,H5435),""),"")</f>
        <v/>
      </c>
      <c r="O5435" s="0" t="str">
        <f aca="false">IF(G5435=1,IF(COUNTIF(I$2:I5435,I5435)=1,COUNTIF($I:$I,I5435),""),"")</f>
        <v/>
      </c>
      <c r="P5435" s="38" t="str">
        <f aca="false">IF(G5435=1,IF(COUNTIFS(C$2:C5435,C5435,G$2:G5435,1)=1,COUNTIFS($C:$C,C5435,$G:$G,1)+ROW()/10000000,""),"")</f>
        <v/>
      </c>
      <c r="Q5435" s="0" t="str">
        <f aca="false">IF(K5435=1,IF(COUNTIFS(C$2:C5435,C5435,K$2:K5435,1)=1,1,0),"")</f>
        <v/>
      </c>
      <c r="R5435" s="0" t="str">
        <f aca="false">IF(M5435=1,IF(COUNTIFS(C$2:C5435,C5435,M$2:M5435,1)=1,1,0),"")</f>
        <v/>
      </c>
      <c r="S5435" s="0" t="str">
        <f aca="false">IF(L5435=1,IF(COUNTIFS(C$2:C5435,C5435,L$2:L5435,1)=1,1,0),"")</f>
        <v/>
      </c>
      <c r="T5435" s="38" t="str">
        <f aca="false">IF(N5435="","",N5435+ROW()/10000000)</f>
        <v/>
      </c>
      <c r="U5435" s="0" t="str">
        <f aca="false">IF(G5435=1,IF(B5435="",1,0),"")</f>
        <v/>
      </c>
    </row>
    <row r="5436" customFormat="false" ht="15" hidden="false" customHeight="false" outlineLevel="0" collapsed="false">
      <c r="A5436" s="35"/>
      <c r="B5436" s="35"/>
      <c r="G5436" s="0" t="str">
        <f aca="false">IF(A5436="","",IF(AND(A5436&gt;=Debut,A5436&lt;Fin),1,0))</f>
        <v/>
      </c>
      <c r="H5436" s="0" t="str">
        <f aca="false">IF(G5436=1,INT(ROUND((A5436-Debut)*86400,0)/600),"")</f>
        <v/>
      </c>
      <c r="I5436" s="0" t="str">
        <f aca="false">IF(G5436=1,INT(ROUND((A5436-Debut)*86400,0)/3600),"")</f>
        <v/>
      </c>
      <c r="J5436" s="0" t="str">
        <f aca="false">IF(OR(A5436="",B5436=""),"",ROUND((B5436-A5436)*86400,0))</f>
        <v/>
      </c>
      <c r="K5436" s="37" t="str">
        <f aca="false">IF(G5436=1,IF(COUNTIFS($C:$C,C5436,$G:$G,1,$A:$A,"&gt;="&amp;(A5436-FenetreInterm/86400),$A:$A,"&lt;="&amp;A5436)&gt;=NbInterm,1,0),"")</f>
        <v/>
      </c>
      <c r="L5436" s="37" t="str">
        <f aca="false">IF(G5436=1,IF(B5436="",0,IF(J5436&lt;SeuilFugitive,1,0)),"")</f>
        <v/>
      </c>
      <c r="M5436" s="37" t="str">
        <f aca="false">IF(G5436=1,IF(B5436="",IF((Fin-A5436)*24&gt;SeuilFigee,1,0),IF(J5436&gt;SeuilFigee*3600,1,0)),"")</f>
        <v/>
      </c>
      <c r="N5436" s="0" t="str">
        <f aca="false">IF(G5436=1,IF(COUNTIF(H$2:H5436,H5436)=1,COUNTIF($H:$H,H5436),""),"")</f>
        <v/>
      </c>
      <c r="O5436" s="0" t="str">
        <f aca="false">IF(G5436=1,IF(COUNTIF(I$2:I5436,I5436)=1,COUNTIF($I:$I,I5436),""),"")</f>
        <v/>
      </c>
      <c r="P5436" s="38" t="str">
        <f aca="false">IF(G5436=1,IF(COUNTIFS(C$2:C5436,C5436,G$2:G5436,1)=1,COUNTIFS($C:$C,C5436,$G:$G,1)+ROW()/10000000,""),"")</f>
        <v/>
      </c>
      <c r="Q5436" s="0" t="str">
        <f aca="false">IF(K5436=1,IF(COUNTIFS(C$2:C5436,C5436,K$2:K5436,1)=1,1,0),"")</f>
        <v/>
      </c>
      <c r="R5436" s="0" t="str">
        <f aca="false">IF(M5436=1,IF(COUNTIFS(C$2:C5436,C5436,M$2:M5436,1)=1,1,0),"")</f>
        <v/>
      </c>
      <c r="S5436" s="0" t="str">
        <f aca="false">IF(L5436=1,IF(COUNTIFS(C$2:C5436,C5436,L$2:L5436,1)=1,1,0),"")</f>
        <v/>
      </c>
      <c r="T5436" s="38" t="str">
        <f aca="false">IF(N5436="","",N5436+ROW()/10000000)</f>
        <v/>
      </c>
      <c r="U5436" s="0" t="str">
        <f aca="false">IF(G5436=1,IF(B5436="",1,0),"")</f>
        <v/>
      </c>
    </row>
    <row r="5437" customFormat="false" ht="15" hidden="false" customHeight="false" outlineLevel="0" collapsed="false">
      <c r="A5437" s="35"/>
      <c r="B5437" s="35"/>
      <c r="G5437" s="0" t="str">
        <f aca="false">IF(A5437="","",IF(AND(A5437&gt;=Debut,A5437&lt;Fin),1,0))</f>
        <v/>
      </c>
      <c r="H5437" s="0" t="str">
        <f aca="false">IF(G5437=1,INT(ROUND((A5437-Debut)*86400,0)/600),"")</f>
        <v/>
      </c>
      <c r="I5437" s="0" t="str">
        <f aca="false">IF(G5437=1,INT(ROUND((A5437-Debut)*86400,0)/3600),"")</f>
        <v/>
      </c>
      <c r="J5437" s="0" t="str">
        <f aca="false">IF(OR(A5437="",B5437=""),"",ROUND((B5437-A5437)*86400,0))</f>
        <v/>
      </c>
      <c r="K5437" s="37" t="str">
        <f aca="false">IF(G5437=1,IF(COUNTIFS($C:$C,C5437,$G:$G,1,$A:$A,"&gt;="&amp;(A5437-FenetreInterm/86400),$A:$A,"&lt;="&amp;A5437)&gt;=NbInterm,1,0),"")</f>
        <v/>
      </c>
      <c r="L5437" s="37" t="str">
        <f aca="false">IF(G5437=1,IF(B5437="",0,IF(J5437&lt;SeuilFugitive,1,0)),"")</f>
        <v/>
      </c>
      <c r="M5437" s="37" t="str">
        <f aca="false">IF(G5437=1,IF(B5437="",IF((Fin-A5437)*24&gt;SeuilFigee,1,0),IF(J5437&gt;SeuilFigee*3600,1,0)),"")</f>
        <v/>
      </c>
      <c r="N5437" s="0" t="str">
        <f aca="false">IF(G5437=1,IF(COUNTIF(H$2:H5437,H5437)=1,COUNTIF($H:$H,H5437),""),"")</f>
        <v/>
      </c>
      <c r="O5437" s="0" t="str">
        <f aca="false">IF(G5437=1,IF(COUNTIF(I$2:I5437,I5437)=1,COUNTIF($I:$I,I5437),""),"")</f>
        <v/>
      </c>
      <c r="P5437" s="38" t="str">
        <f aca="false">IF(G5437=1,IF(COUNTIFS(C$2:C5437,C5437,G$2:G5437,1)=1,COUNTIFS($C:$C,C5437,$G:$G,1)+ROW()/10000000,""),"")</f>
        <v/>
      </c>
      <c r="Q5437" s="0" t="str">
        <f aca="false">IF(K5437=1,IF(COUNTIFS(C$2:C5437,C5437,K$2:K5437,1)=1,1,0),"")</f>
        <v/>
      </c>
      <c r="R5437" s="0" t="str">
        <f aca="false">IF(M5437=1,IF(COUNTIFS(C$2:C5437,C5437,M$2:M5437,1)=1,1,0),"")</f>
        <v/>
      </c>
      <c r="S5437" s="0" t="str">
        <f aca="false">IF(L5437=1,IF(COUNTIFS(C$2:C5437,C5437,L$2:L5437,1)=1,1,0),"")</f>
        <v/>
      </c>
      <c r="T5437" s="38" t="str">
        <f aca="false">IF(N5437="","",N5437+ROW()/10000000)</f>
        <v/>
      </c>
      <c r="U5437" s="0" t="str">
        <f aca="false">IF(G5437=1,IF(B5437="",1,0),"")</f>
        <v/>
      </c>
    </row>
    <row r="5438" customFormat="false" ht="15" hidden="false" customHeight="false" outlineLevel="0" collapsed="false">
      <c r="A5438" s="35"/>
      <c r="B5438" s="35"/>
      <c r="G5438" s="0" t="str">
        <f aca="false">IF(A5438="","",IF(AND(A5438&gt;=Debut,A5438&lt;Fin),1,0))</f>
        <v/>
      </c>
      <c r="H5438" s="0" t="str">
        <f aca="false">IF(G5438=1,INT(ROUND((A5438-Debut)*86400,0)/600),"")</f>
        <v/>
      </c>
      <c r="I5438" s="0" t="str">
        <f aca="false">IF(G5438=1,INT(ROUND((A5438-Debut)*86400,0)/3600),"")</f>
        <v/>
      </c>
      <c r="J5438" s="0" t="str">
        <f aca="false">IF(OR(A5438="",B5438=""),"",ROUND((B5438-A5438)*86400,0))</f>
        <v/>
      </c>
      <c r="K5438" s="37" t="str">
        <f aca="false">IF(G5438=1,IF(COUNTIFS($C:$C,C5438,$G:$G,1,$A:$A,"&gt;="&amp;(A5438-FenetreInterm/86400),$A:$A,"&lt;="&amp;A5438)&gt;=NbInterm,1,0),"")</f>
        <v/>
      </c>
      <c r="L5438" s="37" t="str">
        <f aca="false">IF(G5438=1,IF(B5438="",0,IF(J5438&lt;SeuilFugitive,1,0)),"")</f>
        <v/>
      </c>
      <c r="M5438" s="37" t="str">
        <f aca="false">IF(G5438=1,IF(B5438="",IF((Fin-A5438)*24&gt;SeuilFigee,1,0),IF(J5438&gt;SeuilFigee*3600,1,0)),"")</f>
        <v/>
      </c>
      <c r="N5438" s="0" t="str">
        <f aca="false">IF(G5438=1,IF(COUNTIF(H$2:H5438,H5438)=1,COUNTIF($H:$H,H5438),""),"")</f>
        <v/>
      </c>
      <c r="O5438" s="0" t="str">
        <f aca="false">IF(G5438=1,IF(COUNTIF(I$2:I5438,I5438)=1,COUNTIF($I:$I,I5438),""),"")</f>
        <v/>
      </c>
      <c r="P5438" s="38" t="str">
        <f aca="false">IF(G5438=1,IF(COUNTIFS(C$2:C5438,C5438,G$2:G5438,1)=1,COUNTIFS($C:$C,C5438,$G:$G,1)+ROW()/10000000,""),"")</f>
        <v/>
      </c>
      <c r="Q5438" s="0" t="str">
        <f aca="false">IF(K5438=1,IF(COUNTIFS(C$2:C5438,C5438,K$2:K5438,1)=1,1,0),"")</f>
        <v/>
      </c>
      <c r="R5438" s="0" t="str">
        <f aca="false">IF(M5438=1,IF(COUNTIFS(C$2:C5438,C5438,M$2:M5438,1)=1,1,0),"")</f>
        <v/>
      </c>
      <c r="S5438" s="0" t="str">
        <f aca="false">IF(L5438=1,IF(COUNTIFS(C$2:C5438,C5438,L$2:L5438,1)=1,1,0),"")</f>
        <v/>
      </c>
      <c r="T5438" s="38" t="str">
        <f aca="false">IF(N5438="","",N5438+ROW()/10000000)</f>
        <v/>
      </c>
      <c r="U5438" s="0" t="str">
        <f aca="false">IF(G5438=1,IF(B5438="",1,0),"")</f>
        <v/>
      </c>
    </row>
    <row r="5439" customFormat="false" ht="15" hidden="false" customHeight="false" outlineLevel="0" collapsed="false">
      <c r="A5439" s="35"/>
      <c r="B5439" s="35"/>
      <c r="G5439" s="0" t="str">
        <f aca="false">IF(A5439="","",IF(AND(A5439&gt;=Debut,A5439&lt;Fin),1,0))</f>
        <v/>
      </c>
      <c r="H5439" s="0" t="str">
        <f aca="false">IF(G5439=1,INT(ROUND((A5439-Debut)*86400,0)/600),"")</f>
        <v/>
      </c>
      <c r="I5439" s="0" t="str">
        <f aca="false">IF(G5439=1,INT(ROUND((A5439-Debut)*86400,0)/3600),"")</f>
        <v/>
      </c>
      <c r="J5439" s="0" t="str">
        <f aca="false">IF(OR(A5439="",B5439=""),"",ROUND((B5439-A5439)*86400,0))</f>
        <v/>
      </c>
      <c r="K5439" s="37" t="str">
        <f aca="false">IF(G5439=1,IF(COUNTIFS($C:$C,C5439,$G:$G,1,$A:$A,"&gt;="&amp;(A5439-FenetreInterm/86400),$A:$A,"&lt;="&amp;A5439)&gt;=NbInterm,1,0),"")</f>
        <v/>
      </c>
      <c r="L5439" s="37" t="str">
        <f aca="false">IF(G5439=1,IF(B5439="",0,IF(J5439&lt;SeuilFugitive,1,0)),"")</f>
        <v/>
      </c>
      <c r="M5439" s="37" t="str">
        <f aca="false">IF(G5439=1,IF(B5439="",IF((Fin-A5439)*24&gt;SeuilFigee,1,0),IF(J5439&gt;SeuilFigee*3600,1,0)),"")</f>
        <v/>
      </c>
      <c r="N5439" s="0" t="str">
        <f aca="false">IF(G5439=1,IF(COUNTIF(H$2:H5439,H5439)=1,COUNTIF($H:$H,H5439),""),"")</f>
        <v/>
      </c>
      <c r="O5439" s="0" t="str">
        <f aca="false">IF(G5439=1,IF(COUNTIF(I$2:I5439,I5439)=1,COUNTIF($I:$I,I5439),""),"")</f>
        <v/>
      </c>
      <c r="P5439" s="38" t="str">
        <f aca="false">IF(G5439=1,IF(COUNTIFS(C$2:C5439,C5439,G$2:G5439,1)=1,COUNTIFS($C:$C,C5439,$G:$G,1)+ROW()/10000000,""),"")</f>
        <v/>
      </c>
      <c r="Q5439" s="0" t="str">
        <f aca="false">IF(K5439=1,IF(COUNTIFS(C$2:C5439,C5439,K$2:K5439,1)=1,1,0),"")</f>
        <v/>
      </c>
      <c r="R5439" s="0" t="str">
        <f aca="false">IF(M5439=1,IF(COUNTIFS(C$2:C5439,C5439,M$2:M5439,1)=1,1,0),"")</f>
        <v/>
      </c>
      <c r="S5439" s="0" t="str">
        <f aca="false">IF(L5439=1,IF(COUNTIFS(C$2:C5439,C5439,L$2:L5439,1)=1,1,0),"")</f>
        <v/>
      </c>
      <c r="T5439" s="38" t="str">
        <f aca="false">IF(N5439="","",N5439+ROW()/10000000)</f>
        <v/>
      </c>
      <c r="U5439" s="0" t="str">
        <f aca="false">IF(G5439=1,IF(B5439="",1,0),"")</f>
        <v/>
      </c>
    </row>
    <row r="5440" customFormat="false" ht="15" hidden="false" customHeight="false" outlineLevel="0" collapsed="false">
      <c r="A5440" s="35"/>
      <c r="B5440" s="35"/>
      <c r="G5440" s="0" t="str">
        <f aca="false">IF(A5440="","",IF(AND(A5440&gt;=Debut,A5440&lt;Fin),1,0))</f>
        <v/>
      </c>
      <c r="H5440" s="0" t="str">
        <f aca="false">IF(G5440=1,INT(ROUND((A5440-Debut)*86400,0)/600),"")</f>
        <v/>
      </c>
      <c r="I5440" s="0" t="str">
        <f aca="false">IF(G5440=1,INT(ROUND((A5440-Debut)*86400,0)/3600),"")</f>
        <v/>
      </c>
      <c r="J5440" s="0" t="str">
        <f aca="false">IF(OR(A5440="",B5440=""),"",ROUND((B5440-A5440)*86400,0))</f>
        <v/>
      </c>
      <c r="K5440" s="37" t="str">
        <f aca="false">IF(G5440=1,IF(COUNTIFS($C:$C,C5440,$G:$G,1,$A:$A,"&gt;="&amp;(A5440-FenetreInterm/86400),$A:$A,"&lt;="&amp;A5440)&gt;=NbInterm,1,0),"")</f>
        <v/>
      </c>
      <c r="L5440" s="37" t="str">
        <f aca="false">IF(G5440=1,IF(B5440="",0,IF(J5440&lt;SeuilFugitive,1,0)),"")</f>
        <v/>
      </c>
      <c r="M5440" s="37" t="str">
        <f aca="false">IF(G5440=1,IF(B5440="",IF((Fin-A5440)*24&gt;SeuilFigee,1,0),IF(J5440&gt;SeuilFigee*3600,1,0)),"")</f>
        <v/>
      </c>
      <c r="N5440" s="0" t="str">
        <f aca="false">IF(G5440=1,IF(COUNTIF(H$2:H5440,H5440)=1,COUNTIF($H:$H,H5440),""),"")</f>
        <v/>
      </c>
      <c r="O5440" s="0" t="str">
        <f aca="false">IF(G5440=1,IF(COUNTIF(I$2:I5440,I5440)=1,COUNTIF($I:$I,I5440),""),"")</f>
        <v/>
      </c>
      <c r="P5440" s="38" t="str">
        <f aca="false">IF(G5440=1,IF(COUNTIFS(C$2:C5440,C5440,G$2:G5440,1)=1,COUNTIFS($C:$C,C5440,$G:$G,1)+ROW()/10000000,""),"")</f>
        <v/>
      </c>
      <c r="Q5440" s="0" t="str">
        <f aca="false">IF(K5440=1,IF(COUNTIFS(C$2:C5440,C5440,K$2:K5440,1)=1,1,0),"")</f>
        <v/>
      </c>
      <c r="R5440" s="0" t="str">
        <f aca="false">IF(M5440=1,IF(COUNTIFS(C$2:C5440,C5440,M$2:M5440,1)=1,1,0),"")</f>
        <v/>
      </c>
      <c r="S5440" s="0" t="str">
        <f aca="false">IF(L5440=1,IF(COUNTIFS(C$2:C5440,C5440,L$2:L5440,1)=1,1,0),"")</f>
        <v/>
      </c>
      <c r="T5440" s="38" t="str">
        <f aca="false">IF(N5440="","",N5440+ROW()/10000000)</f>
        <v/>
      </c>
      <c r="U5440" s="0" t="str">
        <f aca="false">IF(G5440=1,IF(B5440="",1,0),"")</f>
        <v/>
      </c>
    </row>
    <row r="5441" customFormat="false" ht="15" hidden="false" customHeight="false" outlineLevel="0" collapsed="false">
      <c r="A5441" s="35"/>
      <c r="B5441" s="35"/>
      <c r="G5441" s="0" t="str">
        <f aca="false">IF(A5441="","",IF(AND(A5441&gt;=Debut,A5441&lt;Fin),1,0))</f>
        <v/>
      </c>
      <c r="H5441" s="0" t="str">
        <f aca="false">IF(G5441=1,INT(ROUND((A5441-Debut)*86400,0)/600),"")</f>
        <v/>
      </c>
      <c r="I5441" s="0" t="str">
        <f aca="false">IF(G5441=1,INT(ROUND((A5441-Debut)*86400,0)/3600),"")</f>
        <v/>
      </c>
      <c r="J5441" s="0" t="str">
        <f aca="false">IF(OR(A5441="",B5441=""),"",ROUND((B5441-A5441)*86400,0))</f>
        <v/>
      </c>
      <c r="K5441" s="37" t="str">
        <f aca="false">IF(G5441=1,IF(COUNTIFS($C:$C,C5441,$G:$G,1,$A:$A,"&gt;="&amp;(A5441-FenetreInterm/86400),$A:$A,"&lt;="&amp;A5441)&gt;=NbInterm,1,0),"")</f>
        <v/>
      </c>
      <c r="L5441" s="37" t="str">
        <f aca="false">IF(G5441=1,IF(B5441="",0,IF(J5441&lt;SeuilFugitive,1,0)),"")</f>
        <v/>
      </c>
      <c r="M5441" s="37" t="str">
        <f aca="false">IF(G5441=1,IF(B5441="",IF((Fin-A5441)*24&gt;SeuilFigee,1,0),IF(J5441&gt;SeuilFigee*3600,1,0)),"")</f>
        <v/>
      </c>
      <c r="N5441" s="0" t="str">
        <f aca="false">IF(G5441=1,IF(COUNTIF(H$2:H5441,H5441)=1,COUNTIF($H:$H,H5441),""),"")</f>
        <v/>
      </c>
      <c r="O5441" s="0" t="str">
        <f aca="false">IF(G5441=1,IF(COUNTIF(I$2:I5441,I5441)=1,COUNTIF($I:$I,I5441),""),"")</f>
        <v/>
      </c>
      <c r="P5441" s="38" t="str">
        <f aca="false">IF(G5441=1,IF(COUNTIFS(C$2:C5441,C5441,G$2:G5441,1)=1,COUNTIFS($C:$C,C5441,$G:$G,1)+ROW()/10000000,""),"")</f>
        <v/>
      </c>
      <c r="Q5441" s="0" t="str">
        <f aca="false">IF(K5441=1,IF(COUNTIFS(C$2:C5441,C5441,K$2:K5441,1)=1,1,0),"")</f>
        <v/>
      </c>
      <c r="R5441" s="0" t="str">
        <f aca="false">IF(M5441=1,IF(COUNTIFS(C$2:C5441,C5441,M$2:M5441,1)=1,1,0),"")</f>
        <v/>
      </c>
      <c r="S5441" s="0" t="str">
        <f aca="false">IF(L5441=1,IF(COUNTIFS(C$2:C5441,C5441,L$2:L5441,1)=1,1,0),"")</f>
        <v/>
      </c>
      <c r="T5441" s="38" t="str">
        <f aca="false">IF(N5441="","",N5441+ROW()/10000000)</f>
        <v/>
      </c>
      <c r="U5441" s="0" t="str">
        <f aca="false">IF(G5441=1,IF(B5441="",1,0),"")</f>
        <v/>
      </c>
    </row>
    <row r="5442" customFormat="false" ht="15" hidden="false" customHeight="false" outlineLevel="0" collapsed="false">
      <c r="A5442" s="35"/>
      <c r="B5442" s="35"/>
      <c r="G5442" s="0" t="str">
        <f aca="false">IF(A5442="","",IF(AND(A5442&gt;=Debut,A5442&lt;Fin),1,0))</f>
        <v/>
      </c>
      <c r="H5442" s="0" t="str">
        <f aca="false">IF(G5442=1,INT(ROUND((A5442-Debut)*86400,0)/600),"")</f>
        <v/>
      </c>
      <c r="I5442" s="0" t="str">
        <f aca="false">IF(G5442=1,INT(ROUND((A5442-Debut)*86400,0)/3600),"")</f>
        <v/>
      </c>
      <c r="J5442" s="0" t="str">
        <f aca="false">IF(OR(A5442="",B5442=""),"",ROUND((B5442-A5442)*86400,0))</f>
        <v/>
      </c>
      <c r="K5442" s="37" t="str">
        <f aca="false">IF(G5442=1,IF(COUNTIFS($C:$C,C5442,$G:$G,1,$A:$A,"&gt;="&amp;(A5442-FenetreInterm/86400),$A:$A,"&lt;="&amp;A5442)&gt;=NbInterm,1,0),"")</f>
        <v/>
      </c>
      <c r="L5442" s="37" t="str">
        <f aca="false">IF(G5442=1,IF(B5442="",0,IF(J5442&lt;SeuilFugitive,1,0)),"")</f>
        <v/>
      </c>
      <c r="M5442" s="37" t="str">
        <f aca="false">IF(G5442=1,IF(B5442="",IF((Fin-A5442)*24&gt;SeuilFigee,1,0),IF(J5442&gt;SeuilFigee*3600,1,0)),"")</f>
        <v/>
      </c>
      <c r="N5442" s="0" t="str">
        <f aca="false">IF(G5442=1,IF(COUNTIF(H$2:H5442,H5442)=1,COUNTIF($H:$H,H5442),""),"")</f>
        <v/>
      </c>
      <c r="O5442" s="0" t="str">
        <f aca="false">IF(G5442=1,IF(COUNTIF(I$2:I5442,I5442)=1,COUNTIF($I:$I,I5442),""),"")</f>
        <v/>
      </c>
      <c r="P5442" s="38" t="str">
        <f aca="false">IF(G5442=1,IF(COUNTIFS(C$2:C5442,C5442,G$2:G5442,1)=1,COUNTIFS($C:$C,C5442,$G:$G,1)+ROW()/10000000,""),"")</f>
        <v/>
      </c>
      <c r="Q5442" s="0" t="str">
        <f aca="false">IF(K5442=1,IF(COUNTIFS(C$2:C5442,C5442,K$2:K5442,1)=1,1,0),"")</f>
        <v/>
      </c>
      <c r="R5442" s="0" t="str">
        <f aca="false">IF(M5442=1,IF(COUNTIFS(C$2:C5442,C5442,M$2:M5442,1)=1,1,0),"")</f>
        <v/>
      </c>
      <c r="S5442" s="0" t="str">
        <f aca="false">IF(L5442=1,IF(COUNTIFS(C$2:C5442,C5442,L$2:L5442,1)=1,1,0),"")</f>
        <v/>
      </c>
      <c r="T5442" s="38" t="str">
        <f aca="false">IF(N5442="","",N5442+ROW()/10000000)</f>
        <v/>
      </c>
      <c r="U5442" s="0" t="str">
        <f aca="false">IF(G5442=1,IF(B5442="",1,0),"")</f>
        <v/>
      </c>
    </row>
    <row r="5443" customFormat="false" ht="15" hidden="false" customHeight="false" outlineLevel="0" collapsed="false">
      <c r="A5443" s="35"/>
      <c r="B5443" s="35"/>
      <c r="G5443" s="0" t="str">
        <f aca="false">IF(A5443="","",IF(AND(A5443&gt;=Debut,A5443&lt;Fin),1,0))</f>
        <v/>
      </c>
      <c r="H5443" s="0" t="str">
        <f aca="false">IF(G5443=1,INT(ROUND((A5443-Debut)*86400,0)/600),"")</f>
        <v/>
      </c>
      <c r="I5443" s="0" t="str">
        <f aca="false">IF(G5443=1,INT(ROUND((A5443-Debut)*86400,0)/3600),"")</f>
        <v/>
      </c>
      <c r="J5443" s="0" t="str">
        <f aca="false">IF(OR(A5443="",B5443=""),"",ROUND((B5443-A5443)*86400,0))</f>
        <v/>
      </c>
      <c r="K5443" s="37" t="str">
        <f aca="false">IF(G5443=1,IF(COUNTIFS($C:$C,C5443,$G:$G,1,$A:$A,"&gt;="&amp;(A5443-FenetreInterm/86400),$A:$A,"&lt;="&amp;A5443)&gt;=NbInterm,1,0),"")</f>
        <v/>
      </c>
      <c r="L5443" s="37" t="str">
        <f aca="false">IF(G5443=1,IF(B5443="",0,IF(J5443&lt;SeuilFugitive,1,0)),"")</f>
        <v/>
      </c>
      <c r="M5443" s="37" t="str">
        <f aca="false">IF(G5443=1,IF(B5443="",IF((Fin-A5443)*24&gt;SeuilFigee,1,0),IF(J5443&gt;SeuilFigee*3600,1,0)),"")</f>
        <v/>
      </c>
      <c r="N5443" s="0" t="str">
        <f aca="false">IF(G5443=1,IF(COUNTIF(H$2:H5443,H5443)=1,COUNTIF($H:$H,H5443),""),"")</f>
        <v/>
      </c>
      <c r="O5443" s="0" t="str">
        <f aca="false">IF(G5443=1,IF(COUNTIF(I$2:I5443,I5443)=1,COUNTIF($I:$I,I5443),""),"")</f>
        <v/>
      </c>
      <c r="P5443" s="38" t="str">
        <f aca="false">IF(G5443=1,IF(COUNTIFS(C$2:C5443,C5443,G$2:G5443,1)=1,COUNTIFS($C:$C,C5443,$G:$G,1)+ROW()/10000000,""),"")</f>
        <v/>
      </c>
      <c r="Q5443" s="0" t="str">
        <f aca="false">IF(K5443=1,IF(COUNTIFS(C$2:C5443,C5443,K$2:K5443,1)=1,1,0),"")</f>
        <v/>
      </c>
      <c r="R5443" s="0" t="str">
        <f aca="false">IF(M5443=1,IF(COUNTIFS(C$2:C5443,C5443,M$2:M5443,1)=1,1,0),"")</f>
        <v/>
      </c>
      <c r="S5443" s="0" t="str">
        <f aca="false">IF(L5443=1,IF(COUNTIFS(C$2:C5443,C5443,L$2:L5443,1)=1,1,0),"")</f>
        <v/>
      </c>
      <c r="T5443" s="38" t="str">
        <f aca="false">IF(N5443="","",N5443+ROW()/10000000)</f>
        <v/>
      </c>
      <c r="U5443" s="0" t="str">
        <f aca="false">IF(G5443=1,IF(B5443="",1,0),"")</f>
        <v/>
      </c>
    </row>
    <row r="5444" customFormat="false" ht="15" hidden="false" customHeight="false" outlineLevel="0" collapsed="false">
      <c r="A5444" s="35"/>
      <c r="B5444" s="35"/>
      <c r="G5444" s="0" t="str">
        <f aca="false">IF(A5444="","",IF(AND(A5444&gt;=Debut,A5444&lt;Fin),1,0))</f>
        <v/>
      </c>
      <c r="H5444" s="0" t="str">
        <f aca="false">IF(G5444=1,INT(ROUND((A5444-Debut)*86400,0)/600),"")</f>
        <v/>
      </c>
      <c r="I5444" s="0" t="str">
        <f aca="false">IF(G5444=1,INT(ROUND((A5444-Debut)*86400,0)/3600),"")</f>
        <v/>
      </c>
      <c r="J5444" s="0" t="str">
        <f aca="false">IF(OR(A5444="",B5444=""),"",ROUND((B5444-A5444)*86400,0))</f>
        <v/>
      </c>
      <c r="K5444" s="37" t="str">
        <f aca="false">IF(G5444=1,IF(COUNTIFS($C:$C,C5444,$G:$G,1,$A:$A,"&gt;="&amp;(A5444-FenetreInterm/86400),$A:$A,"&lt;="&amp;A5444)&gt;=NbInterm,1,0),"")</f>
        <v/>
      </c>
      <c r="L5444" s="37" t="str">
        <f aca="false">IF(G5444=1,IF(B5444="",0,IF(J5444&lt;SeuilFugitive,1,0)),"")</f>
        <v/>
      </c>
      <c r="M5444" s="37" t="str">
        <f aca="false">IF(G5444=1,IF(B5444="",IF((Fin-A5444)*24&gt;SeuilFigee,1,0),IF(J5444&gt;SeuilFigee*3600,1,0)),"")</f>
        <v/>
      </c>
      <c r="N5444" s="0" t="str">
        <f aca="false">IF(G5444=1,IF(COUNTIF(H$2:H5444,H5444)=1,COUNTIF($H:$H,H5444),""),"")</f>
        <v/>
      </c>
      <c r="O5444" s="0" t="str">
        <f aca="false">IF(G5444=1,IF(COUNTIF(I$2:I5444,I5444)=1,COUNTIF($I:$I,I5444),""),"")</f>
        <v/>
      </c>
      <c r="P5444" s="38" t="str">
        <f aca="false">IF(G5444=1,IF(COUNTIFS(C$2:C5444,C5444,G$2:G5444,1)=1,COUNTIFS($C:$C,C5444,$G:$G,1)+ROW()/10000000,""),"")</f>
        <v/>
      </c>
      <c r="Q5444" s="0" t="str">
        <f aca="false">IF(K5444=1,IF(COUNTIFS(C$2:C5444,C5444,K$2:K5444,1)=1,1,0),"")</f>
        <v/>
      </c>
      <c r="R5444" s="0" t="str">
        <f aca="false">IF(M5444=1,IF(COUNTIFS(C$2:C5444,C5444,M$2:M5444,1)=1,1,0),"")</f>
        <v/>
      </c>
      <c r="S5444" s="0" t="str">
        <f aca="false">IF(L5444=1,IF(COUNTIFS(C$2:C5444,C5444,L$2:L5444,1)=1,1,0),"")</f>
        <v/>
      </c>
      <c r="T5444" s="38" t="str">
        <f aca="false">IF(N5444="","",N5444+ROW()/10000000)</f>
        <v/>
      </c>
      <c r="U5444" s="0" t="str">
        <f aca="false">IF(G5444=1,IF(B5444="",1,0),"")</f>
        <v/>
      </c>
    </row>
    <row r="5445" customFormat="false" ht="15" hidden="false" customHeight="false" outlineLevel="0" collapsed="false">
      <c r="A5445" s="35"/>
      <c r="B5445" s="35"/>
      <c r="G5445" s="0" t="str">
        <f aca="false">IF(A5445="","",IF(AND(A5445&gt;=Debut,A5445&lt;Fin),1,0))</f>
        <v/>
      </c>
      <c r="H5445" s="0" t="str">
        <f aca="false">IF(G5445=1,INT(ROUND((A5445-Debut)*86400,0)/600),"")</f>
        <v/>
      </c>
      <c r="I5445" s="0" t="str">
        <f aca="false">IF(G5445=1,INT(ROUND((A5445-Debut)*86400,0)/3600),"")</f>
        <v/>
      </c>
      <c r="J5445" s="0" t="str">
        <f aca="false">IF(OR(A5445="",B5445=""),"",ROUND((B5445-A5445)*86400,0))</f>
        <v/>
      </c>
      <c r="K5445" s="37" t="str">
        <f aca="false">IF(G5445=1,IF(COUNTIFS($C:$C,C5445,$G:$G,1,$A:$A,"&gt;="&amp;(A5445-FenetreInterm/86400),$A:$A,"&lt;="&amp;A5445)&gt;=NbInterm,1,0),"")</f>
        <v/>
      </c>
      <c r="L5445" s="37" t="str">
        <f aca="false">IF(G5445=1,IF(B5445="",0,IF(J5445&lt;SeuilFugitive,1,0)),"")</f>
        <v/>
      </c>
      <c r="M5445" s="37" t="str">
        <f aca="false">IF(G5445=1,IF(B5445="",IF((Fin-A5445)*24&gt;SeuilFigee,1,0),IF(J5445&gt;SeuilFigee*3600,1,0)),"")</f>
        <v/>
      </c>
      <c r="N5445" s="0" t="str">
        <f aca="false">IF(G5445=1,IF(COUNTIF(H$2:H5445,H5445)=1,COUNTIF($H:$H,H5445),""),"")</f>
        <v/>
      </c>
      <c r="O5445" s="0" t="str">
        <f aca="false">IF(G5445=1,IF(COUNTIF(I$2:I5445,I5445)=1,COUNTIF($I:$I,I5445),""),"")</f>
        <v/>
      </c>
      <c r="P5445" s="38" t="str">
        <f aca="false">IF(G5445=1,IF(COUNTIFS(C$2:C5445,C5445,G$2:G5445,1)=1,COUNTIFS($C:$C,C5445,$G:$G,1)+ROW()/10000000,""),"")</f>
        <v/>
      </c>
      <c r="Q5445" s="0" t="str">
        <f aca="false">IF(K5445=1,IF(COUNTIFS(C$2:C5445,C5445,K$2:K5445,1)=1,1,0),"")</f>
        <v/>
      </c>
      <c r="R5445" s="0" t="str">
        <f aca="false">IF(M5445=1,IF(COUNTIFS(C$2:C5445,C5445,M$2:M5445,1)=1,1,0),"")</f>
        <v/>
      </c>
      <c r="S5445" s="0" t="str">
        <f aca="false">IF(L5445=1,IF(COUNTIFS(C$2:C5445,C5445,L$2:L5445,1)=1,1,0),"")</f>
        <v/>
      </c>
      <c r="T5445" s="38" t="str">
        <f aca="false">IF(N5445="","",N5445+ROW()/10000000)</f>
        <v/>
      </c>
      <c r="U5445" s="0" t="str">
        <f aca="false">IF(G5445=1,IF(B5445="",1,0),"")</f>
        <v/>
      </c>
    </row>
    <row r="5446" customFormat="false" ht="15" hidden="false" customHeight="false" outlineLevel="0" collapsed="false">
      <c r="A5446" s="35"/>
      <c r="B5446" s="35"/>
      <c r="G5446" s="0" t="str">
        <f aca="false">IF(A5446="","",IF(AND(A5446&gt;=Debut,A5446&lt;Fin),1,0))</f>
        <v/>
      </c>
      <c r="H5446" s="0" t="str">
        <f aca="false">IF(G5446=1,INT(ROUND((A5446-Debut)*86400,0)/600),"")</f>
        <v/>
      </c>
      <c r="I5446" s="0" t="str">
        <f aca="false">IF(G5446=1,INT(ROUND((A5446-Debut)*86400,0)/3600),"")</f>
        <v/>
      </c>
      <c r="J5446" s="0" t="str">
        <f aca="false">IF(OR(A5446="",B5446=""),"",ROUND((B5446-A5446)*86400,0))</f>
        <v/>
      </c>
      <c r="K5446" s="37" t="str">
        <f aca="false">IF(G5446=1,IF(COUNTIFS($C:$C,C5446,$G:$G,1,$A:$A,"&gt;="&amp;(A5446-FenetreInterm/86400),$A:$A,"&lt;="&amp;A5446)&gt;=NbInterm,1,0),"")</f>
        <v/>
      </c>
      <c r="L5446" s="37" t="str">
        <f aca="false">IF(G5446=1,IF(B5446="",0,IF(J5446&lt;SeuilFugitive,1,0)),"")</f>
        <v/>
      </c>
      <c r="M5446" s="37" t="str">
        <f aca="false">IF(G5446=1,IF(B5446="",IF((Fin-A5446)*24&gt;SeuilFigee,1,0),IF(J5446&gt;SeuilFigee*3600,1,0)),"")</f>
        <v/>
      </c>
      <c r="N5446" s="0" t="str">
        <f aca="false">IF(G5446=1,IF(COUNTIF(H$2:H5446,H5446)=1,COUNTIF($H:$H,H5446),""),"")</f>
        <v/>
      </c>
      <c r="O5446" s="0" t="str">
        <f aca="false">IF(G5446=1,IF(COUNTIF(I$2:I5446,I5446)=1,COUNTIF($I:$I,I5446),""),"")</f>
        <v/>
      </c>
      <c r="P5446" s="38" t="str">
        <f aca="false">IF(G5446=1,IF(COUNTIFS(C$2:C5446,C5446,G$2:G5446,1)=1,COUNTIFS($C:$C,C5446,$G:$G,1)+ROW()/10000000,""),"")</f>
        <v/>
      </c>
      <c r="Q5446" s="0" t="str">
        <f aca="false">IF(K5446=1,IF(COUNTIFS(C$2:C5446,C5446,K$2:K5446,1)=1,1,0),"")</f>
        <v/>
      </c>
      <c r="R5446" s="0" t="str">
        <f aca="false">IF(M5446=1,IF(COUNTIFS(C$2:C5446,C5446,M$2:M5446,1)=1,1,0),"")</f>
        <v/>
      </c>
      <c r="S5446" s="0" t="str">
        <f aca="false">IF(L5446=1,IF(COUNTIFS(C$2:C5446,C5446,L$2:L5446,1)=1,1,0),"")</f>
        <v/>
      </c>
      <c r="T5446" s="38" t="str">
        <f aca="false">IF(N5446="","",N5446+ROW()/10000000)</f>
        <v/>
      </c>
      <c r="U5446" s="0" t="str">
        <f aca="false">IF(G5446=1,IF(B5446="",1,0),"")</f>
        <v/>
      </c>
    </row>
    <row r="5447" customFormat="false" ht="15" hidden="false" customHeight="false" outlineLevel="0" collapsed="false">
      <c r="A5447" s="35"/>
      <c r="B5447" s="35"/>
      <c r="G5447" s="0" t="str">
        <f aca="false">IF(A5447="","",IF(AND(A5447&gt;=Debut,A5447&lt;Fin),1,0))</f>
        <v/>
      </c>
      <c r="H5447" s="0" t="str">
        <f aca="false">IF(G5447=1,INT(ROUND((A5447-Debut)*86400,0)/600),"")</f>
        <v/>
      </c>
      <c r="I5447" s="0" t="str">
        <f aca="false">IF(G5447=1,INT(ROUND((A5447-Debut)*86400,0)/3600),"")</f>
        <v/>
      </c>
      <c r="J5447" s="0" t="str">
        <f aca="false">IF(OR(A5447="",B5447=""),"",ROUND((B5447-A5447)*86400,0))</f>
        <v/>
      </c>
      <c r="K5447" s="37" t="str">
        <f aca="false">IF(G5447=1,IF(COUNTIFS($C:$C,C5447,$G:$G,1,$A:$A,"&gt;="&amp;(A5447-FenetreInterm/86400),$A:$A,"&lt;="&amp;A5447)&gt;=NbInterm,1,0),"")</f>
        <v/>
      </c>
      <c r="L5447" s="37" t="str">
        <f aca="false">IF(G5447=1,IF(B5447="",0,IF(J5447&lt;SeuilFugitive,1,0)),"")</f>
        <v/>
      </c>
      <c r="M5447" s="37" t="str">
        <f aca="false">IF(G5447=1,IF(B5447="",IF((Fin-A5447)*24&gt;SeuilFigee,1,0),IF(J5447&gt;SeuilFigee*3600,1,0)),"")</f>
        <v/>
      </c>
      <c r="N5447" s="0" t="str">
        <f aca="false">IF(G5447=1,IF(COUNTIF(H$2:H5447,H5447)=1,COUNTIF($H:$H,H5447),""),"")</f>
        <v/>
      </c>
      <c r="O5447" s="0" t="str">
        <f aca="false">IF(G5447=1,IF(COUNTIF(I$2:I5447,I5447)=1,COUNTIF($I:$I,I5447),""),"")</f>
        <v/>
      </c>
      <c r="P5447" s="38" t="str">
        <f aca="false">IF(G5447=1,IF(COUNTIFS(C$2:C5447,C5447,G$2:G5447,1)=1,COUNTIFS($C:$C,C5447,$G:$G,1)+ROW()/10000000,""),"")</f>
        <v/>
      </c>
      <c r="Q5447" s="0" t="str">
        <f aca="false">IF(K5447=1,IF(COUNTIFS(C$2:C5447,C5447,K$2:K5447,1)=1,1,0),"")</f>
        <v/>
      </c>
      <c r="R5447" s="0" t="str">
        <f aca="false">IF(M5447=1,IF(COUNTIFS(C$2:C5447,C5447,M$2:M5447,1)=1,1,0),"")</f>
        <v/>
      </c>
      <c r="S5447" s="0" t="str">
        <f aca="false">IF(L5447=1,IF(COUNTIFS(C$2:C5447,C5447,L$2:L5447,1)=1,1,0),"")</f>
        <v/>
      </c>
      <c r="T5447" s="38" t="str">
        <f aca="false">IF(N5447="","",N5447+ROW()/10000000)</f>
        <v/>
      </c>
      <c r="U5447" s="0" t="str">
        <f aca="false">IF(G5447=1,IF(B5447="",1,0),"")</f>
        <v/>
      </c>
    </row>
    <row r="5448" customFormat="false" ht="15" hidden="false" customHeight="false" outlineLevel="0" collapsed="false">
      <c r="A5448" s="35"/>
      <c r="B5448" s="35"/>
      <c r="G5448" s="0" t="str">
        <f aca="false">IF(A5448="","",IF(AND(A5448&gt;=Debut,A5448&lt;Fin),1,0))</f>
        <v/>
      </c>
      <c r="H5448" s="0" t="str">
        <f aca="false">IF(G5448=1,INT(ROUND((A5448-Debut)*86400,0)/600),"")</f>
        <v/>
      </c>
      <c r="I5448" s="0" t="str">
        <f aca="false">IF(G5448=1,INT(ROUND((A5448-Debut)*86400,0)/3600),"")</f>
        <v/>
      </c>
      <c r="J5448" s="0" t="str">
        <f aca="false">IF(OR(A5448="",B5448=""),"",ROUND((B5448-A5448)*86400,0))</f>
        <v/>
      </c>
      <c r="K5448" s="37" t="str">
        <f aca="false">IF(G5448=1,IF(COUNTIFS($C:$C,C5448,$G:$G,1,$A:$A,"&gt;="&amp;(A5448-FenetreInterm/86400),$A:$A,"&lt;="&amp;A5448)&gt;=NbInterm,1,0),"")</f>
        <v/>
      </c>
      <c r="L5448" s="37" t="str">
        <f aca="false">IF(G5448=1,IF(B5448="",0,IF(J5448&lt;SeuilFugitive,1,0)),"")</f>
        <v/>
      </c>
      <c r="M5448" s="37" t="str">
        <f aca="false">IF(G5448=1,IF(B5448="",IF((Fin-A5448)*24&gt;SeuilFigee,1,0),IF(J5448&gt;SeuilFigee*3600,1,0)),"")</f>
        <v/>
      </c>
      <c r="N5448" s="0" t="str">
        <f aca="false">IF(G5448=1,IF(COUNTIF(H$2:H5448,H5448)=1,COUNTIF($H:$H,H5448),""),"")</f>
        <v/>
      </c>
      <c r="O5448" s="0" t="str">
        <f aca="false">IF(G5448=1,IF(COUNTIF(I$2:I5448,I5448)=1,COUNTIF($I:$I,I5448),""),"")</f>
        <v/>
      </c>
      <c r="P5448" s="38" t="str">
        <f aca="false">IF(G5448=1,IF(COUNTIFS(C$2:C5448,C5448,G$2:G5448,1)=1,COUNTIFS($C:$C,C5448,$G:$G,1)+ROW()/10000000,""),"")</f>
        <v/>
      </c>
      <c r="Q5448" s="0" t="str">
        <f aca="false">IF(K5448=1,IF(COUNTIFS(C$2:C5448,C5448,K$2:K5448,1)=1,1,0),"")</f>
        <v/>
      </c>
      <c r="R5448" s="0" t="str">
        <f aca="false">IF(M5448=1,IF(COUNTIFS(C$2:C5448,C5448,M$2:M5448,1)=1,1,0),"")</f>
        <v/>
      </c>
      <c r="S5448" s="0" t="str">
        <f aca="false">IF(L5448=1,IF(COUNTIFS(C$2:C5448,C5448,L$2:L5448,1)=1,1,0),"")</f>
        <v/>
      </c>
      <c r="T5448" s="38" t="str">
        <f aca="false">IF(N5448="","",N5448+ROW()/10000000)</f>
        <v/>
      </c>
      <c r="U5448" s="0" t="str">
        <f aca="false">IF(G5448=1,IF(B5448="",1,0),"")</f>
        <v/>
      </c>
    </row>
    <row r="5449" customFormat="false" ht="15" hidden="false" customHeight="false" outlineLevel="0" collapsed="false">
      <c r="A5449" s="35"/>
      <c r="B5449" s="35"/>
      <c r="G5449" s="0" t="str">
        <f aca="false">IF(A5449="","",IF(AND(A5449&gt;=Debut,A5449&lt;Fin),1,0))</f>
        <v/>
      </c>
      <c r="H5449" s="0" t="str">
        <f aca="false">IF(G5449=1,INT(ROUND((A5449-Debut)*86400,0)/600),"")</f>
        <v/>
      </c>
      <c r="I5449" s="0" t="str">
        <f aca="false">IF(G5449=1,INT(ROUND((A5449-Debut)*86400,0)/3600),"")</f>
        <v/>
      </c>
      <c r="J5449" s="0" t="str">
        <f aca="false">IF(OR(A5449="",B5449=""),"",ROUND((B5449-A5449)*86400,0))</f>
        <v/>
      </c>
      <c r="K5449" s="37" t="str">
        <f aca="false">IF(G5449=1,IF(COUNTIFS($C:$C,C5449,$G:$G,1,$A:$A,"&gt;="&amp;(A5449-FenetreInterm/86400),$A:$A,"&lt;="&amp;A5449)&gt;=NbInterm,1,0),"")</f>
        <v/>
      </c>
      <c r="L5449" s="37" t="str">
        <f aca="false">IF(G5449=1,IF(B5449="",0,IF(J5449&lt;SeuilFugitive,1,0)),"")</f>
        <v/>
      </c>
      <c r="M5449" s="37" t="str">
        <f aca="false">IF(G5449=1,IF(B5449="",IF((Fin-A5449)*24&gt;SeuilFigee,1,0),IF(J5449&gt;SeuilFigee*3600,1,0)),"")</f>
        <v/>
      </c>
      <c r="N5449" s="0" t="str">
        <f aca="false">IF(G5449=1,IF(COUNTIF(H$2:H5449,H5449)=1,COUNTIF($H:$H,H5449),""),"")</f>
        <v/>
      </c>
      <c r="O5449" s="0" t="str">
        <f aca="false">IF(G5449=1,IF(COUNTIF(I$2:I5449,I5449)=1,COUNTIF($I:$I,I5449),""),"")</f>
        <v/>
      </c>
      <c r="P5449" s="38" t="str">
        <f aca="false">IF(G5449=1,IF(COUNTIFS(C$2:C5449,C5449,G$2:G5449,1)=1,COUNTIFS($C:$C,C5449,$G:$G,1)+ROW()/10000000,""),"")</f>
        <v/>
      </c>
      <c r="Q5449" s="0" t="str">
        <f aca="false">IF(K5449=1,IF(COUNTIFS(C$2:C5449,C5449,K$2:K5449,1)=1,1,0),"")</f>
        <v/>
      </c>
      <c r="R5449" s="0" t="str">
        <f aca="false">IF(M5449=1,IF(COUNTIFS(C$2:C5449,C5449,M$2:M5449,1)=1,1,0),"")</f>
        <v/>
      </c>
      <c r="S5449" s="0" t="str">
        <f aca="false">IF(L5449=1,IF(COUNTIFS(C$2:C5449,C5449,L$2:L5449,1)=1,1,0),"")</f>
        <v/>
      </c>
      <c r="T5449" s="38" t="str">
        <f aca="false">IF(N5449="","",N5449+ROW()/10000000)</f>
        <v/>
      </c>
      <c r="U5449" s="0" t="str">
        <f aca="false">IF(G5449=1,IF(B5449="",1,0),"")</f>
        <v/>
      </c>
    </row>
    <row r="5450" customFormat="false" ht="15" hidden="false" customHeight="false" outlineLevel="0" collapsed="false">
      <c r="A5450" s="35"/>
      <c r="B5450" s="35"/>
      <c r="G5450" s="0" t="str">
        <f aca="false">IF(A5450="","",IF(AND(A5450&gt;=Debut,A5450&lt;Fin),1,0))</f>
        <v/>
      </c>
      <c r="H5450" s="0" t="str">
        <f aca="false">IF(G5450=1,INT(ROUND((A5450-Debut)*86400,0)/600),"")</f>
        <v/>
      </c>
      <c r="I5450" s="0" t="str">
        <f aca="false">IF(G5450=1,INT(ROUND((A5450-Debut)*86400,0)/3600),"")</f>
        <v/>
      </c>
      <c r="J5450" s="0" t="str">
        <f aca="false">IF(OR(A5450="",B5450=""),"",ROUND((B5450-A5450)*86400,0))</f>
        <v/>
      </c>
      <c r="K5450" s="37" t="str">
        <f aca="false">IF(G5450=1,IF(COUNTIFS($C:$C,C5450,$G:$G,1,$A:$A,"&gt;="&amp;(A5450-FenetreInterm/86400),$A:$A,"&lt;="&amp;A5450)&gt;=NbInterm,1,0),"")</f>
        <v/>
      </c>
      <c r="L5450" s="37" t="str">
        <f aca="false">IF(G5450=1,IF(B5450="",0,IF(J5450&lt;SeuilFugitive,1,0)),"")</f>
        <v/>
      </c>
      <c r="M5450" s="37" t="str">
        <f aca="false">IF(G5450=1,IF(B5450="",IF((Fin-A5450)*24&gt;SeuilFigee,1,0),IF(J5450&gt;SeuilFigee*3600,1,0)),"")</f>
        <v/>
      </c>
      <c r="N5450" s="0" t="str">
        <f aca="false">IF(G5450=1,IF(COUNTIF(H$2:H5450,H5450)=1,COUNTIF($H:$H,H5450),""),"")</f>
        <v/>
      </c>
      <c r="O5450" s="0" t="str">
        <f aca="false">IF(G5450=1,IF(COUNTIF(I$2:I5450,I5450)=1,COUNTIF($I:$I,I5450),""),"")</f>
        <v/>
      </c>
      <c r="P5450" s="38" t="str">
        <f aca="false">IF(G5450=1,IF(COUNTIFS(C$2:C5450,C5450,G$2:G5450,1)=1,COUNTIFS($C:$C,C5450,$G:$G,1)+ROW()/10000000,""),"")</f>
        <v/>
      </c>
      <c r="Q5450" s="0" t="str">
        <f aca="false">IF(K5450=1,IF(COUNTIFS(C$2:C5450,C5450,K$2:K5450,1)=1,1,0),"")</f>
        <v/>
      </c>
      <c r="R5450" s="0" t="str">
        <f aca="false">IF(M5450=1,IF(COUNTIFS(C$2:C5450,C5450,M$2:M5450,1)=1,1,0),"")</f>
        <v/>
      </c>
      <c r="S5450" s="0" t="str">
        <f aca="false">IF(L5450=1,IF(COUNTIFS(C$2:C5450,C5450,L$2:L5450,1)=1,1,0),"")</f>
        <v/>
      </c>
      <c r="T5450" s="38" t="str">
        <f aca="false">IF(N5450="","",N5450+ROW()/10000000)</f>
        <v/>
      </c>
      <c r="U5450" s="0" t="str">
        <f aca="false">IF(G5450=1,IF(B5450="",1,0),"")</f>
        <v/>
      </c>
    </row>
    <row r="5451" customFormat="false" ht="15" hidden="false" customHeight="false" outlineLevel="0" collapsed="false">
      <c r="A5451" s="35"/>
      <c r="B5451" s="35"/>
      <c r="G5451" s="0" t="str">
        <f aca="false">IF(A5451="","",IF(AND(A5451&gt;=Debut,A5451&lt;Fin),1,0))</f>
        <v/>
      </c>
      <c r="H5451" s="0" t="str">
        <f aca="false">IF(G5451=1,INT(ROUND((A5451-Debut)*86400,0)/600),"")</f>
        <v/>
      </c>
      <c r="I5451" s="0" t="str">
        <f aca="false">IF(G5451=1,INT(ROUND((A5451-Debut)*86400,0)/3600),"")</f>
        <v/>
      </c>
      <c r="J5451" s="0" t="str">
        <f aca="false">IF(OR(A5451="",B5451=""),"",ROUND((B5451-A5451)*86400,0))</f>
        <v/>
      </c>
      <c r="K5451" s="37" t="str">
        <f aca="false">IF(G5451=1,IF(COUNTIFS($C:$C,C5451,$G:$G,1,$A:$A,"&gt;="&amp;(A5451-FenetreInterm/86400),$A:$A,"&lt;="&amp;A5451)&gt;=NbInterm,1,0),"")</f>
        <v/>
      </c>
      <c r="L5451" s="37" t="str">
        <f aca="false">IF(G5451=1,IF(B5451="",0,IF(J5451&lt;SeuilFugitive,1,0)),"")</f>
        <v/>
      </c>
      <c r="M5451" s="37" t="str">
        <f aca="false">IF(G5451=1,IF(B5451="",IF((Fin-A5451)*24&gt;SeuilFigee,1,0),IF(J5451&gt;SeuilFigee*3600,1,0)),"")</f>
        <v/>
      </c>
      <c r="N5451" s="0" t="str">
        <f aca="false">IF(G5451=1,IF(COUNTIF(H$2:H5451,H5451)=1,COUNTIF($H:$H,H5451),""),"")</f>
        <v/>
      </c>
      <c r="O5451" s="0" t="str">
        <f aca="false">IF(G5451=1,IF(COUNTIF(I$2:I5451,I5451)=1,COUNTIF($I:$I,I5451),""),"")</f>
        <v/>
      </c>
      <c r="P5451" s="38" t="str">
        <f aca="false">IF(G5451=1,IF(COUNTIFS(C$2:C5451,C5451,G$2:G5451,1)=1,COUNTIFS($C:$C,C5451,$G:$G,1)+ROW()/10000000,""),"")</f>
        <v/>
      </c>
      <c r="Q5451" s="0" t="str">
        <f aca="false">IF(K5451=1,IF(COUNTIFS(C$2:C5451,C5451,K$2:K5451,1)=1,1,0),"")</f>
        <v/>
      </c>
      <c r="R5451" s="0" t="str">
        <f aca="false">IF(M5451=1,IF(COUNTIFS(C$2:C5451,C5451,M$2:M5451,1)=1,1,0),"")</f>
        <v/>
      </c>
      <c r="S5451" s="0" t="str">
        <f aca="false">IF(L5451=1,IF(COUNTIFS(C$2:C5451,C5451,L$2:L5451,1)=1,1,0),"")</f>
        <v/>
      </c>
      <c r="T5451" s="38" t="str">
        <f aca="false">IF(N5451="","",N5451+ROW()/10000000)</f>
        <v/>
      </c>
      <c r="U5451" s="0" t="str">
        <f aca="false">IF(G5451=1,IF(B5451="",1,0),"")</f>
        <v/>
      </c>
    </row>
    <row r="5452" customFormat="false" ht="15" hidden="false" customHeight="false" outlineLevel="0" collapsed="false">
      <c r="A5452" s="35"/>
      <c r="B5452" s="35"/>
      <c r="G5452" s="0" t="str">
        <f aca="false">IF(A5452="","",IF(AND(A5452&gt;=Debut,A5452&lt;Fin),1,0))</f>
        <v/>
      </c>
      <c r="H5452" s="0" t="str">
        <f aca="false">IF(G5452=1,INT(ROUND((A5452-Debut)*86400,0)/600),"")</f>
        <v/>
      </c>
      <c r="I5452" s="0" t="str">
        <f aca="false">IF(G5452=1,INT(ROUND((A5452-Debut)*86400,0)/3600),"")</f>
        <v/>
      </c>
      <c r="J5452" s="0" t="str">
        <f aca="false">IF(OR(A5452="",B5452=""),"",ROUND((B5452-A5452)*86400,0))</f>
        <v/>
      </c>
      <c r="K5452" s="37" t="str">
        <f aca="false">IF(G5452=1,IF(COUNTIFS($C:$C,C5452,$G:$G,1,$A:$A,"&gt;="&amp;(A5452-FenetreInterm/86400),$A:$A,"&lt;="&amp;A5452)&gt;=NbInterm,1,0),"")</f>
        <v/>
      </c>
      <c r="L5452" s="37" t="str">
        <f aca="false">IF(G5452=1,IF(B5452="",0,IF(J5452&lt;SeuilFugitive,1,0)),"")</f>
        <v/>
      </c>
      <c r="M5452" s="37" t="str">
        <f aca="false">IF(G5452=1,IF(B5452="",IF((Fin-A5452)*24&gt;SeuilFigee,1,0),IF(J5452&gt;SeuilFigee*3600,1,0)),"")</f>
        <v/>
      </c>
      <c r="N5452" s="0" t="str">
        <f aca="false">IF(G5452=1,IF(COUNTIF(H$2:H5452,H5452)=1,COUNTIF($H:$H,H5452),""),"")</f>
        <v/>
      </c>
      <c r="O5452" s="0" t="str">
        <f aca="false">IF(G5452=1,IF(COUNTIF(I$2:I5452,I5452)=1,COUNTIF($I:$I,I5452),""),"")</f>
        <v/>
      </c>
      <c r="P5452" s="38" t="str">
        <f aca="false">IF(G5452=1,IF(COUNTIFS(C$2:C5452,C5452,G$2:G5452,1)=1,COUNTIFS($C:$C,C5452,$G:$G,1)+ROW()/10000000,""),"")</f>
        <v/>
      </c>
      <c r="Q5452" s="0" t="str">
        <f aca="false">IF(K5452=1,IF(COUNTIFS(C$2:C5452,C5452,K$2:K5452,1)=1,1,0),"")</f>
        <v/>
      </c>
      <c r="R5452" s="0" t="str">
        <f aca="false">IF(M5452=1,IF(COUNTIFS(C$2:C5452,C5452,M$2:M5452,1)=1,1,0),"")</f>
        <v/>
      </c>
      <c r="S5452" s="0" t="str">
        <f aca="false">IF(L5452=1,IF(COUNTIFS(C$2:C5452,C5452,L$2:L5452,1)=1,1,0),"")</f>
        <v/>
      </c>
      <c r="T5452" s="38" t="str">
        <f aca="false">IF(N5452="","",N5452+ROW()/10000000)</f>
        <v/>
      </c>
      <c r="U5452" s="0" t="str">
        <f aca="false">IF(G5452=1,IF(B5452="",1,0),"")</f>
        <v/>
      </c>
    </row>
    <row r="5453" customFormat="false" ht="15" hidden="false" customHeight="false" outlineLevel="0" collapsed="false">
      <c r="A5453" s="35"/>
      <c r="B5453" s="35"/>
      <c r="G5453" s="0" t="str">
        <f aca="false">IF(A5453="","",IF(AND(A5453&gt;=Debut,A5453&lt;Fin),1,0))</f>
        <v/>
      </c>
      <c r="H5453" s="0" t="str">
        <f aca="false">IF(G5453=1,INT(ROUND((A5453-Debut)*86400,0)/600),"")</f>
        <v/>
      </c>
      <c r="I5453" s="0" t="str">
        <f aca="false">IF(G5453=1,INT(ROUND((A5453-Debut)*86400,0)/3600),"")</f>
        <v/>
      </c>
      <c r="J5453" s="0" t="str">
        <f aca="false">IF(OR(A5453="",B5453=""),"",ROUND((B5453-A5453)*86400,0))</f>
        <v/>
      </c>
      <c r="K5453" s="37" t="str">
        <f aca="false">IF(G5453=1,IF(COUNTIFS($C:$C,C5453,$G:$G,1,$A:$A,"&gt;="&amp;(A5453-FenetreInterm/86400),$A:$A,"&lt;="&amp;A5453)&gt;=NbInterm,1,0),"")</f>
        <v/>
      </c>
      <c r="L5453" s="37" t="str">
        <f aca="false">IF(G5453=1,IF(B5453="",0,IF(J5453&lt;SeuilFugitive,1,0)),"")</f>
        <v/>
      </c>
      <c r="M5453" s="37" t="str">
        <f aca="false">IF(G5453=1,IF(B5453="",IF((Fin-A5453)*24&gt;SeuilFigee,1,0),IF(J5453&gt;SeuilFigee*3600,1,0)),"")</f>
        <v/>
      </c>
      <c r="N5453" s="0" t="str">
        <f aca="false">IF(G5453=1,IF(COUNTIF(H$2:H5453,H5453)=1,COUNTIF($H:$H,H5453),""),"")</f>
        <v/>
      </c>
      <c r="O5453" s="0" t="str">
        <f aca="false">IF(G5453=1,IF(COUNTIF(I$2:I5453,I5453)=1,COUNTIF($I:$I,I5453),""),"")</f>
        <v/>
      </c>
      <c r="P5453" s="38" t="str">
        <f aca="false">IF(G5453=1,IF(COUNTIFS(C$2:C5453,C5453,G$2:G5453,1)=1,COUNTIFS($C:$C,C5453,$G:$G,1)+ROW()/10000000,""),"")</f>
        <v/>
      </c>
      <c r="Q5453" s="0" t="str">
        <f aca="false">IF(K5453=1,IF(COUNTIFS(C$2:C5453,C5453,K$2:K5453,1)=1,1,0),"")</f>
        <v/>
      </c>
      <c r="R5453" s="0" t="str">
        <f aca="false">IF(M5453=1,IF(COUNTIFS(C$2:C5453,C5453,M$2:M5453,1)=1,1,0),"")</f>
        <v/>
      </c>
      <c r="S5453" s="0" t="str">
        <f aca="false">IF(L5453=1,IF(COUNTIFS(C$2:C5453,C5453,L$2:L5453,1)=1,1,0),"")</f>
        <v/>
      </c>
      <c r="T5453" s="38" t="str">
        <f aca="false">IF(N5453="","",N5453+ROW()/10000000)</f>
        <v/>
      </c>
      <c r="U5453" s="0" t="str">
        <f aca="false">IF(G5453=1,IF(B5453="",1,0),"")</f>
        <v/>
      </c>
    </row>
    <row r="5454" customFormat="false" ht="15" hidden="false" customHeight="false" outlineLevel="0" collapsed="false">
      <c r="A5454" s="35"/>
      <c r="B5454" s="35"/>
      <c r="G5454" s="0" t="str">
        <f aca="false">IF(A5454="","",IF(AND(A5454&gt;=Debut,A5454&lt;Fin),1,0))</f>
        <v/>
      </c>
      <c r="H5454" s="0" t="str">
        <f aca="false">IF(G5454=1,INT(ROUND((A5454-Debut)*86400,0)/600),"")</f>
        <v/>
      </c>
      <c r="I5454" s="0" t="str">
        <f aca="false">IF(G5454=1,INT(ROUND((A5454-Debut)*86400,0)/3600),"")</f>
        <v/>
      </c>
      <c r="J5454" s="0" t="str">
        <f aca="false">IF(OR(A5454="",B5454=""),"",ROUND((B5454-A5454)*86400,0))</f>
        <v/>
      </c>
      <c r="K5454" s="37" t="str">
        <f aca="false">IF(G5454=1,IF(COUNTIFS($C:$C,C5454,$G:$G,1,$A:$A,"&gt;="&amp;(A5454-FenetreInterm/86400),$A:$A,"&lt;="&amp;A5454)&gt;=NbInterm,1,0),"")</f>
        <v/>
      </c>
      <c r="L5454" s="37" t="str">
        <f aca="false">IF(G5454=1,IF(B5454="",0,IF(J5454&lt;SeuilFugitive,1,0)),"")</f>
        <v/>
      </c>
      <c r="M5454" s="37" t="str">
        <f aca="false">IF(G5454=1,IF(B5454="",IF((Fin-A5454)*24&gt;SeuilFigee,1,0),IF(J5454&gt;SeuilFigee*3600,1,0)),"")</f>
        <v/>
      </c>
      <c r="N5454" s="0" t="str">
        <f aca="false">IF(G5454=1,IF(COUNTIF(H$2:H5454,H5454)=1,COUNTIF($H:$H,H5454),""),"")</f>
        <v/>
      </c>
      <c r="O5454" s="0" t="str">
        <f aca="false">IF(G5454=1,IF(COUNTIF(I$2:I5454,I5454)=1,COUNTIF($I:$I,I5454),""),"")</f>
        <v/>
      </c>
      <c r="P5454" s="38" t="str">
        <f aca="false">IF(G5454=1,IF(COUNTIFS(C$2:C5454,C5454,G$2:G5454,1)=1,COUNTIFS($C:$C,C5454,$G:$G,1)+ROW()/10000000,""),"")</f>
        <v/>
      </c>
      <c r="Q5454" s="0" t="str">
        <f aca="false">IF(K5454=1,IF(COUNTIFS(C$2:C5454,C5454,K$2:K5454,1)=1,1,0),"")</f>
        <v/>
      </c>
      <c r="R5454" s="0" t="str">
        <f aca="false">IF(M5454=1,IF(COUNTIFS(C$2:C5454,C5454,M$2:M5454,1)=1,1,0),"")</f>
        <v/>
      </c>
      <c r="S5454" s="0" t="str">
        <f aca="false">IF(L5454=1,IF(COUNTIFS(C$2:C5454,C5454,L$2:L5454,1)=1,1,0),"")</f>
        <v/>
      </c>
      <c r="T5454" s="38" t="str">
        <f aca="false">IF(N5454="","",N5454+ROW()/10000000)</f>
        <v/>
      </c>
      <c r="U5454" s="0" t="str">
        <f aca="false">IF(G5454=1,IF(B5454="",1,0),"")</f>
        <v/>
      </c>
    </row>
    <row r="5455" customFormat="false" ht="15" hidden="false" customHeight="false" outlineLevel="0" collapsed="false">
      <c r="A5455" s="35"/>
      <c r="B5455" s="35"/>
      <c r="G5455" s="0" t="str">
        <f aca="false">IF(A5455="","",IF(AND(A5455&gt;=Debut,A5455&lt;Fin),1,0))</f>
        <v/>
      </c>
      <c r="H5455" s="0" t="str">
        <f aca="false">IF(G5455=1,INT(ROUND((A5455-Debut)*86400,0)/600),"")</f>
        <v/>
      </c>
      <c r="I5455" s="0" t="str">
        <f aca="false">IF(G5455=1,INT(ROUND((A5455-Debut)*86400,0)/3600),"")</f>
        <v/>
      </c>
      <c r="J5455" s="0" t="str">
        <f aca="false">IF(OR(A5455="",B5455=""),"",ROUND((B5455-A5455)*86400,0))</f>
        <v/>
      </c>
      <c r="K5455" s="37" t="str">
        <f aca="false">IF(G5455=1,IF(COUNTIFS($C:$C,C5455,$G:$G,1,$A:$A,"&gt;="&amp;(A5455-FenetreInterm/86400),$A:$A,"&lt;="&amp;A5455)&gt;=NbInterm,1,0),"")</f>
        <v/>
      </c>
      <c r="L5455" s="37" t="str">
        <f aca="false">IF(G5455=1,IF(B5455="",0,IF(J5455&lt;SeuilFugitive,1,0)),"")</f>
        <v/>
      </c>
      <c r="M5455" s="37" t="str">
        <f aca="false">IF(G5455=1,IF(B5455="",IF((Fin-A5455)*24&gt;SeuilFigee,1,0),IF(J5455&gt;SeuilFigee*3600,1,0)),"")</f>
        <v/>
      </c>
      <c r="N5455" s="0" t="str">
        <f aca="false">IF(G5455=1,IF(COUNTIF(H$2:H5455,H5455)=1,COUNTIF($H:$H,H5455),""),"")</f>
        <v/>
      </c>
      <c r="O5455" s="0" t="str">
        <f aca="false">IF(G5455=1,IF(COUNTIF(I$2:I5455,I5455)=1,COUNTIF($I:$I,I5455),""),"")</f>
        <v/>
      </c>
      <c r="P5455" s="38" t="str">
        <f aca="false">IF(G5455=1,IF(COUNTIFS(C$2:C5455,C5455,G$2:G5455,1)=1,COUNTIFS($C:$C,C5455,$G:$G,1)+ROW()/10000000,""),"")</f>
        <v/>
      </c>
      <c r="Q5455" s="0" t="str">
        <f aca="false">IF(K5455=1,IF(COUNTIFS(C$2:C5455,C5455,K$2:K5455,1)=1,1,0),"")</f>
        <v/>
      </c>
      <c r="R5455" s="0" t="str">
        <f aca="false">IF(M5455=1,IF(COUNTIFS(C$2:C5455,C5455,M$2:M5455,1)=1,1,0),"")</f>
        <v/>
      </c>
      <c r="S5455" s="0" t="str">
        <f aca="false">IF(L5455=1,IF(COUNTIFS(C$2:C5455,C5455,L$2:L5455,1)=1,1,0),"")</f>
        <v/>
      </c>
      <c r="T5455" s="38" t="str">
        <f aca="false">IF(N5455="","",N5455+ROW()/10000000)</f>
        <v/>
      </c>
      <c r="U5455" s="0" t="str">
        <f aca="false">IF(G5455=1,IF(B5455="",1,0),"")</f>
        <v/>
      </c>
    </row>
    <row r="5456" customFormat="false" ht="15" hidden="false" customHeight="false" outlineLevel="0" collapsed="false">
      <c r="A5456" s="35"/>
      <c r="B5456" s="35"/>
      <c r="G5456" s="0" t="str">
        <f aca="false">IF(A5456="","",IF(AND(A5456&gt;=Debut,A5456&lt;Fin),1,0))</f>
        <v/>
      </c>
      <c r="H5456" s="0" t="str">
        <f aca="false">IF(G5456=1,INT(ROUND((A5456-Debut)*86400,0)/600),"")</f>
        <v/>
      </c>
      <c r="I5456" s="0" t="str">
        <f aca="false">IF(G5456=1,INT(ROUND((A5456-Debut)*86400,0)/3600),"")</f>
        <v/>
      </c>
      <c r="J5456" s="0" t="str">
        <f aca="false">IF(OR(A5456="",B5456=""),"",ROUND((B5456-A5456)*86400,0))</f>
        <v/>
      </c>
      <c r="K5456" s="37" t="str">
        <f aca="false">IF(G5456=1,IF(COUNTIFS($C:$C,C5456,$G:$G,1,$A:$A,"&gt;="&amp;(A5456-FenetreInterm/86400),$A:$A,"&lt;="&amp;A5456)&gt;=NbInterm,1,0),"")</f>
        <v/>
      </c>
      <c r="L5456" s="37" t="str">
        <f aca="false">IF(G5456=1,IF(B5456="",0,IF(J5456&lt;SeuilFugitive,1,0)),"")</f>
        <v/>
      </c>
      <c r="M5456" s="37" t="str">
        <f aca="false">IF(G5456=1,IF(B5456="",IF((Fin-A5456)*24&gt;SeuilFigee,1,0),IF(J5456&gt;SeuilFigee*3600,1,0)),"")</f>
        <v/>
      </c>
      <c r="N5456" s="0" t="str">
        <f aca="false">IF(G5456=1,IF(COUNTIF(H$2:H5456,H5456)=1,COUNTIF($H:$H,H5456),""),"")</f>
        <v/>
      </c>
      <c r="O5456" s="0" t="str">
        <f aca="false">IF(G5456=1,IF(COUNTIF(I$2:I5456,I5456)=1,COUNTIF($I:$I,I5456),""),"")</f>
        <v/>
      </c>
      <c r="P5456" s="38" t="str">
        <f aca="false">IF(G5456=1,IF(COUNTIFS(C$2:C5456,C5456,G$2:G5456,1)=1,COUNTIFS($C:$C,C5456,$G:$G,1)+ROW()/10000000,""),"")</f>
        <v/>
      </c>
      <c r="Q5456" s="0" t="str">
        <f aca="false">IF(K5456=1,IF(COUNTIFS(C$2:C5456,C5456,K$2:K5456,1)=1,1,0),"")</f>
        <v/>
      </c>
      <c r="R5456" s="0" t="str">
        <f aca="false">IF(M5456=1,IF(COUNTIFS(C$2:C5456,C5456,M$2:M5456,1)=1,1,0),"")</f>
        <v/>
      </c>
      <c r="S5456" s="0" t="str">
        <f aca="false">IF(L5456=1,IF(COUNTIFS(C$2:C5456,C5456,L$2:L5456,1)=1,1,0),"")</f>
        <v/>
      </c>
      <c r="T5456" s="38" t="str">
        <f aca="false">IF(N5456="","",N5456+ROW()/10000000)</f>
        <v/>
      </c>
      <c r="U5456" s="0" t="str">
        <f aca="false">IF(G5456=1,IF(B5456="",1,0),"")</f>
        <v/>
      </c>
    </row>
    <row r="5457" customFormat="false" ht="15" hidden="false" customHeight="false" outlineLevel="0" collapsed="false">
      <c r="A5457" s="35"/>
      <c r="B5457" s="35"/>
      <c r="G5457" s="0" t="str">
        <f aca="false">IF(A5457="","",IF(AND(A5457&gt;=Debut,A5457&lt;Fin),1,0))</f>
        <v/>
      </c>
      <c r="H5457" s="0" t="str">
        <f aca="false">IF(G5457=1,INT(ROUND((A5457-Debut)*86400,0)/600),"")</f>
        <v/>
      </c>
      <c r="I5457" s="0" t="str">
        <f aca="false">IF(G5457=1,INT(ROUND((A5457-Debut)*86400,0)/3600),"")</f>
        <v/>
      </c>
      <c r="J5457" s="0" t="str">
        <f aca="false">IF(OR(A5457="",B5457=""),"",ROUND((B5457-A5457)*86400,0))</f>
        <v/>
      </c>
      <c r="K5457" s="37" t="str">
        <f aca="false">IF(G5457=1,IF(COUNTIFS($C:$C,C5457,$G:$G,1,$A:$A,"&gt;="&amp;(A5457-FenetreInterm/86400),$A:$A,"&lt;="&amp;A5457)&gt;=NbInterm,1,0),"")</f>
        <v/>
      </c>
      <c r="L5457" s="37" t="str">
        <f aca="false">IF(G5457=1,IF(B5457="",0,IF(J5457&lt;SeuilFugitive,1,0)),"")</f>
        <v/>
      </c>
      <c r="M5457" s="37" t="str">
        <f aca="false">IF(G5457=1,IF(B5457="",IF((Fin-A5457)*24&gt;SeuilFigee,1,0),IF(J5457&gt;SeuilFigee*3600,1,0)),"")</f>
        <v/>
      </c>
      <c r="N5457" s="0" t="str">
        <f aca="false">IF(G5457=1,IF(COUNTIF(H$2:H5457,H5457)=1,COUNTIF($H:$H,H5457),""),"")</f>
        <v/>
      </c>
      <c r="O5457" s="0" t="str">
        <f aca="false">IF(G5457=1,IF(COUNTIF(I$2:I5457,I5457)=1,COUNTIF($I:$I,I5457),""),"")</f>
        <v/>
      </c>
      <c r="P5457" s="38" t="str">
        <f aca="false">IF(G5457=1,IF(COUNTIFS(C$2:C5457,C5457,G$2:G5457,1)=1,COUNTIFS($C:$C,C5457,$G:$G,1)+ROW()/10000000,""),"")</f>
        <v/>
      </c>
      <c r="Q5457" s="0" t="str">
        <f aca="false">IF(K5457=1,IF(COUNTIFS(C$2:C5457,C5457,K$2:K5457,1)=1,1,0),"")</f>
        <v/>
      </c>
      <c r="R5457" s="0" t="str">
        <f aca="false">IF(M5457=1,IF(COUNTIFS(C$2:C5457,C5457,M$2:M5457,1)=1,1,0),"")</f>
        <v/>
      </c>
      <c r="S5457" s="0" t="str">
        <f aca="false">IF(L5457=1,IF(COUNTIFS(C$2:C5457,C5457,L$2:L5457,1)=1,1,0),"")</f>
        <v/>
      </c>
      <c r="T5457" s="38" t="str">
        <f aca="false">IF(N5457="","",N5457+ROW()/10000000)</f>
        <v/>
      </c>
      <c r="U5457" s="0" t="str">
        <f aca="false">IF(G5457=1,IF(B5457="",1,0),"")</f>
        <v/>
      </c>
    </row>
    <row r="5458" customFormat="false" ht="15" hidden="false" customHeight="false" outlineLevel="0" collapsed="false">
      <c r="A5458" s="35"/>
      <c r="B5458" s="35"/>
      <c r="G5458" s="0" t="str">
        <f aca="false">IF(A5458="","",IF(AND(A5458&gt;=Debut,A5458&lt;Fin),1,0))</f>
        <v/>
      </c>
      <c r="H5458" s="0" t="str">
        <f aca="false">IF(G5458=1,INT(ROUND((A5458-Debut)*86400,0)/600),"")</f>
        <v/>
      </c>
      <c r="I5458" s="0" t="str">
        <f aca="false">IF(G5458=1,INT(ROUND((A5458-Debut)*86400,0)/3600),"")</f>
        <v/>
      </c>
      <c r="J5458" s="0" t="str">
        <f aca="false">IF(OR(A5458="",B5458=""),"",ROUND((B5458-A5458)*86400,0))</f>
        <v/>
      </c>
      <c r="K5458" s="37" t="str">
        <f aca="false">IF(G5458=1,IF(COUNTIFS($C:$C,C5458,$G:$G,1,$A:$A,"&gt;="&amp;(A5458-FenetreInterm/86400),$A:$A,"&lt;="&amp;A5458)&gt;=NbInterm,1,0),"")</f>
        <v/>
      </c>
      <c r="L5458" s="37" t="str">
        <f aca="false">IF(G5458=1,IF(B5458="",0,IF(J5458&lt;SeuilFugitive,1,0)),"")</f>
        <v/>
      </c>
      <c r="M5458" s="37" t="str">
        <f aca="false">IF(G5458=1,IF(B5458="",IF((Fin-A5458)*24&gt;SeuilFigee,1,0),IF(J5458&gt;SeuilFigee*3600,1,0)),"")</f>
        <v/>
      </c>
      <c r="N5458" s="0" t="str">
        <f aca="false">IF(G5458=1,IF(COUNTIF(H$2:H5458,H5458)=1,COUNTIF($H:$H,H5458),""),"")</f>
        <v/>
      </c>
      <c r="O5458" s="0" t="str">
        <f aca="false">IF(G5458=1,IF(COUNTIF(I$2:I5458,I5458)=1,COUNTIF($I:$I,I5458),""),"")</f>
        <v/>
      </c>
      <c r="P5458" s="38" t="str">
        <f aca="false">IF(G5458=1,IF(COUNTIFS(C$2:C5458,C5458,G$2:G5458,1)=1,COUNTIFS($C:$C,C5458,$G:$G,1)+ROW()/10000000,""),"")</f>
        <v/>
      </c>
      <c r="Q5458" s="0" t="str">
        <f aca="false">IF(K5458=1,IF(COUNTIFS(C$2:C5458,C5458,K$2:K5458,1)=1,1,0),"")</f>
        <v/>
      </c>
      <c r="R5458" s="0" t="str">
        <f aca="false">IF(M5458=1,IF(COUNTIFS(C$2:C5458,C5458,M$2:M5458,1)=1,1,0),"")</f>
        <v/>
      </c>
      <c r="S5458" s="0" t="str">
        <f aca="false">IF(L5458=1,IF(COUNTIFS(C$2:C5458,C5458,L$2:L5458,1)=1,1,0),"")</f>
        <v/>
      </c>
      <c r="T5458" s="38" t="str">
        <f aca="false">IF(N5458="","",N5458+ROW()/10000000)</f>
        <v/>
      </c>
      <c r="U5458" s="0" t="str">
        <f aca="false">IF(G5458=1,IF(B5458="",1,0),"")</f>
        <v/>
      </c>
    </row>
    <row r="5459" customFormat="false" ht="15" hidden="false" customHeight="false" outlineLevel="0" collapsed="false">
      <c r="A5459" s="35"/>
      <c r="B5459" s="35"/>
      <c r="G5459" s="0" t="str">
        <f aca="false">IF(A5459="","",IF(AND(A5459&gt;=Debut,A5459&lt;Fin),1,0))</f>
        <v/>
      </c>
      <c r="H5459" s="0" t="str">
        <f aca="false">IF(G5459=1,INT(ROUND((A5459-Debut)*86400,0)/600),"")</f>
        <v/>
      </c>
      <c r="I5459" s="0" t="str">
        <f aca="false">IF(G5459=1,INT(ROUND((A5459-Debut)*86400,0)/3600),"")</f>
        <v/>
      </c>
      <c r="J5459" s="0" t="str">
        <f aca="false">IF(OR(A5459="",B5459=""),"",ROUND((B5459-A5459)*86400,0))</f>
        <v/>
      </c>
      <c r="K5459" s="37" t="str">
        <f aca="false">IF(G5459=1,IF(COUNTIFS($C:$C,C5459,$G:$G,1,$A:$A,"&gt;="&amp;(A5459-FenetreInterm/86400),$A:$A,"&lt;="&amp;A5459)&gt;=NbInterm,1,0),"")</f>
        <v/>
      </c>
      <c r="L5459" s="37" t="str">
        <f aca="false">IF(G5459=1,IF(B5459="",0,IF(J5459&lt;SeuilFugitive,1,0)),"")</f>
        <v/>
      </c>
      <c r="M5459" s="37" t="str">
        <f aca="false">IF(G5459=1,IF(B5459="",IF((Fin-A5459)*24&gt;SeuilFigee,1,0),IF(J5459&gt;SeuilFigee*3600,1,0)),"")</f>
        <v/>
      </c>
      <c r="N5459" s="0" t="str">
        <f aca="false">IF(G5459=1,IF(COUNTIF(H$2:H5459,H5459)=1,COUNTIF($H:$H,H5459),""),"")</f>
        <v/>
      </c>
      <c r="O5459" s="0" t="str">
        <f aca="false">IF(G5459=1,IF(COUNTIF(I$2:I5459,I5459)=1,COUNTIF($I:$I,I5459),""),"")</f>
        <v/>
      </c>
      <c r="P5459" s="38" t="str">
        <f aca="false">IF(G5459=1,IF(COUNTIFS(C$2:C5459,C5459,G$2:G5459,1)=1,COUNTIFS($C:$C,C5459,$G:$G,1)+ROW()/10000000,""),"")</f>
        <v/>
      </c>
      <c r="Q5459" s="0" t="str">
        <f aca="false">IF(K5459=1,IF(COUNTIFS(C$2:C5459,C5459,K$2:K5459,1)=1,1,0),"")</f>
        <v/>
      </c>
      <c r="R5459" s="0" t="str">
        <f aca="false">IF(M5459=1,IF(COUNTIFS(C$2:C5459,C5459,M$2:M5459,1)=1,1,0),"")</f>
        <v/>
      </c>
      <c r="S5459" s="0" t="str">
        <f aca="false">IF(L5459=1,IF(COUNTIFS(C$2:C5459,C5459,L$2:L5459,1)=1,1,0),"")</f>
        <v/>
      </c>
      <c r="T5459" s="38" t="str">
        <f aca="false">IF(N5459="","",N5459+ROW()/10000000)</f>
        <v/>
      </c>
      <c r="U5459" s="0" t="str">
        <f aca="false">IF(G5459=1,IF(B5459="",1,0),"")</f>
        <v/>
      </c>
    </row>
    <row r="5460" customFormat="false" ht="15" hidden="false" customHeight="false" outlineLevel="0" collapsed="false">
      <c r="A5460" s="35"/>
      <c r="B5460" s="35"/>
      <c r="G5460" s="0" t="str">
        <f aca="false">IF(A5460="","",IF(AND(A5460&gt;=Debut,A5460&lt;Fin),1,0))</f>
        <v/>
      </c>
      <c r="H5460" s="0" t="str">
        <f aca="false">IF(G5460=1,INT(ROUND((A5460-Debut)*86400,0)/600),"")</f>
        <v/>
      </c>
      <c r="I5460" s="0" t="str">
        <f aca="false">IF(G5460=1,INT(ROUND((A5460-Debut)*86400,0)/3600),"")</f>
        <v/>
      </c>
      <c r="J5460" s="0" t="str">
        <f aca="false">IF(OR(A5460="",B5460=""),"",ROUND((B5460-A5460)*86400,0))</f>
        <v/>
      </c>
      <c r="K5460" s="37" t="str">
        <f aca="false">IF(G5460=1,IF(COUNTIFS($C:$C,C5460,$G:$G,1,$A:$A,"&gt;="&amp;(A5460-FenetreInterm/86400),$A:$A,"&lt;="&amp;A5460)&gt;=NbInterm,1,0),"")</f>
        <v/>
      </c>
      <c r="L5460" s="37" t="str">
        <f aca="false">IF(G5460=1,IF(B5460="",0,IF(J5460&lt;SeuilFugitive,1,0)),"")</f>
        <v/>
      </c>
      <c r="M5460" s="37" t="str">
        <f aca="false">IF(G5460=1,IF(B5460="",IF((Fin-A5460)*24&gt;SeuilFigee,1,0),IF(J5460&gt;SeuilFigee*3600,1,0)),"")</f>
        <v/>
      </c>
      <c r="N5460" s="0" t="str">
        <f aca="false">IF(G5460=1,IF(COUNTIF(H$2:H5460,H5460)=1,COUNTIF($H:$H,H5460),""),"")</f>
        <v/>
      </c>
      <c r="O5460" s="0" t="str">
        <f aca="false">IF(G5460=1,IF(COUNTIF(I$2:I5460,I5460)=1,COUNTIF($I:$I,I5460),""),"")</f>
        <v/>
      </c>
      <c r="P5460" s="38" t="str">
        <f aca="false">IF(G5460=1,IF(COUNTIFS(C$2:C5460,C5460,G$2:G5460,1)=1,COUNTIFS($C:$C,C5460,$G:$G,1)+ROW()/10000000,""),"")</f>
        <v/>
      </c>
      <c r="Q5460" s="0" t="str">
        <f aca="false">IF(K5460=1,IF(COUNTIFS(C$2:C5460,C5460,K$2:K5460,1)=1,1,0),"")</f>
        <v/>
      </c>
      <c r="R5460" s="0" t="str">
        <f aca="false">IF(M5460=1,IF(COUNTIFS(C$2:C5460,C5460,M$2:M5460,1)=1,1,0),"")</f>
        <v/>
      </c>
      <c r="S5460" s="0" t="str">
        <f aca="false">IF(L5460=1,IF(COUNTIFS(C$2:C5460,C5460,L$2:L5460,1)=1,1,0),"")</f>
        <v/>
      </c>
      <c r="T5460" s="38" t="str">
        <f aca="false">IF(N5460="","",N5460+ROW()/10000000)</f>
        <v/>
      </c>
      <c r="U5460" s="0" t="str">
        <f aca="false">IF(G5460=1,IF(B5460="",1,0),"")</f>
        <v/>
      </c>
    </row>
    <row r="5461" customFormat="false" ht="15" hidden="false" customHeight="false" outlineLevel="0" collapsed="false">
      <c r="A5461" s="35"/>
      <c r="B5461" s="35"/>
      <c r="G5461" s="0" t="str">
        <f aca="false">IF(A5461="","",IF(AND(A5461&gt;=Debut,A5461&lt;Fin),1,0))</f>
        <v/>
      </c>
      <c r="H5461" s="0" t="str">
        <f aca="false">IF(G5461=1,INT(ROUND((A5461-Debut)*86400,0)/600),"")</f>
        <v/>
      </c>
      <c r="I5461" s="0" t="str">
        <f aca="false">IF(G5461=1,INT(ROUND((A5461-Debut)*86400,0)/3600),"")</f>
        <v/>
      </c>
      <c r="J5461" s="0" t="str">
        <f aca="false">IF(OR(A5461="",B5461=""),"",ROUND((B5461-A5461)*86400,0))</f>
        <v/>
      </c>
      <c r="K5461" s="37" t="str">
        <f aca="false">IF(G5461=1,IF(COUNTIFS($C:$C,C5461,$G:$G,1,$A:$A,"&gt;="&amp;(A5461-FenetreInterm/86400),$A:$A,"&lt;="&amp;A5461)&gt;=NbInterm,1,0),"")</f>
        <v/>
      </c>
      <c r="L5461" s="37" t="str">
        <f aca="false">IF(G5461=1,IF(B5461="",0,IF(J5461&lt;SeuilFugitive,1,0)),"")</f>
        <v/>
      </c>
      <c r="M5461" s="37" t="str">
        <f aca="false">IF(G5461=1,IF(B5461="",IF((Fin-A5461)*24&gt;SeuilFigee,1,0),IF(J5461&gt;SeuilFigee*3600,1,0)),"")</f>
        <v/>
      </c>
      <c r="N5461" s="0" t="str">
        <f aca="false">IF(G5461=1,IF(COUNTIF(H$2:H5461,H5461)=1,COUNTIF($H:$H,H5461),""),"")</f>
        <v/>
      </c>
      <c r="O5461" s="0" t="str">
        <f aca="false">IF(G5461=1,IF(COUNTIF(I$2:I5461,I5461)=1,COUNTIF($I:$I,I5461),""),"")</f>
        <v/>
      </c>
      <c r="P5461" s="38" t="str">
        <f aca="false">IF(G5461=1,IF(COUNTIFS(C$2:C5461,C5461,G$2:G5461,1)=1,COUNTIFS($C:$C,C5461,$G:$G,1)+ROW()/10000000,""),"")</f>
        <v/>
      </c>
      <c r="Q5461" s="0" t="str">
        <f aca="false">IF(K5461=1,IF(COUNTIFS(C$2:C5461,C5461,K$2:K5461,1)=1,1,0),"")</f>
        <v/>
      </c>
      <c r="R5461" s="0" t="str">
        <f aca="false">IF(M5461=1,IF(COUNTIFS(C$2:C5461,C5461,M$2:M5461,1)=1,1,0),"")</f>
        <v/>
      </c>
      <c r="S5461" s="0" t="str">
        <f aca="false">IF(L5461=1,IF(COUNTIFS(C$2:C5461,C5461,L$2:L5461,1)=1,1,0),"")</f>
        <v/>
      </c>
      <c r="T5461" s="38" t="str">
        <f aca="false">IF(N5461="","",N5461+ROW()/10000000)</f>
        <v/>
      </c>
      <c r="U5461" s="0" t="str">
        <f aca="false">IF(G5461=1,IF(B5461="",1,0),"")</f>
        <v/>
      </c>
    </row>
    <row r="5462" customFormat="false" ht="15" hidden="false" customHeight="false" outlineLevel="0" collapsed="false">
      <c r="A5462" s="35"/>
      <c r="B5462" s="35"/>
      <c r="G5462" s="0" t="str">
        <f aca="false">IF(A5462="","",IF(AND(A5462&gt;=Debut,A5462&lt;Fin),1,0))</f>
        <v/>
      </c>
      <c r="H5462" s="0" t="str">
        <f aca="false">IF(G5462=1,INT(ROUND((A5462-Debut)*86400,0)/600),"")</f>
        <v/>
      </c>
      <c r="I5462" s="0" t="str">
        <f aca="false">IF(G5462=1,INT(ROUND((A5462-Debut)*86400,0)/3600),"")</f>
        <v/>
      </c>
      <c r="J5462" s="0" t="str">
        <f aca="false">IF(OR(A5462="",B5462=""),"",ROUND((B5462-A5462)*86400,0))</f>
        <v/>
      </c>
      <c r="K5462" s="37" t="str">
        <f aca="false">IF(G5462=1,IF(COUNTIFS($C:$C,C5462,$G:$G,1,$A:$A,"&gt;="&amp;(A5462-FenetreInterm/86400),$A:$A,"&lt;="&amp;A5462)&gt;=NbInterm,1,0),"")</f>
        <v/>
      </c>
      <c r="L5462" s="37" t="str">
        <f aca="false">IF(G5462=1,IF(B5462="",0,IF(J5462&lt;SeuilFugitive,1,0)),"")</f>
        <v/>
      </c>
      <c r="M5462" s="37" t="str">
        <f aca="false">IF(G5462=1,IF(B5462="",IF((Fin-A5462)*24&gt;SeuilFigee,1,0),IF(J5462&gt;SeuilFigee*3600,1,0)),"")</f>
        <v/>
      </c>
      <c r="N5462" s="0" t="str">
        <f aca="false">IF(G5462=1,IF(COUNTIF(H$2:H5462,H5462)=1,COUNTIF($H:$H,H5462),""),"")</f>
        <v/>
      </c>
      <c r="O5462" s="0" t="str">
        <f aca="false">IF(G5462=1,IF(COUNTIF(I$2:I5462,I5462)=1,COUNTIF($I:$I,I5462),""),"")</f>
        <v/>
      </c>
      <c r="P5462" s="38" t="str">
        <f aca="false">IF(G5462=1,IF(COUNTIFS(C$2:C5462,C5462,G$2:G5462,1)=1,COUNTIFS($C:$C,C5462,$G:$G,1)+ROW()/10000000,""),"")</f>
        <v/>
      </c>
      <c r="Q5462" s="0" t="str">
        <f aca="false">IF(K5462=1,IF(COUNTIFS(C$2:C5462,C5462,K$2:K5462,1)=1,1,0),"")</f>
        <v/>
      </c>
      <c r="R5462" s="0" t="str">
        <f aca="false">IF(M5462=1,IF(COUNTIFS(C$2:C5462,C5462,M$2:M5462,1)=1,1,0),"")</f>
        <v/>
      </c>
      <c r="S5462" s="0" t="str">
        <f aca="false">IF(L5462=1,IF(COUNTIFS(C$2:C5462,C5462,L$2:L5462,1)=1,1,0),"")</f>
        <v/>
      </c>
      <c r="T5462" s="38" t="str">
        <f aca="false">IF(N5462="","",N5462+ROW()/10000000)</f>
        <v/>
      </c>
      <c r="U5462" s="0" t="str">
        <f aca="false">IF(G5462=1,IF(B5462="",1,0),"")</f>
        <v/>
      </c>
    </row>
    <row r="5463" customFormat="false" ht="15" hidden="false" customHeight="false" outlineLevel="0" collapsed="false">
      <c r="A5463" s="35"/>
      <c r="B5463" s="35"/>
      <c r="G5463" s="0" t="str">
        <f aca="false">IF(A5463="","",IF(AND(A5463&gt;=Debut,A5463&lt;Fin),1,0))</f>
        <v/>
      </c>
      <c r="H5463" s="0" t="str">
        <f aca="false">IF(G5463=1,INT(ROUND((A5463-Debut)*86400,0)/600),"")</f>
        <v/>
      </c>
      <c r="I5463" s="0" t="str">
        <f aca="false">IF(G5463=1,INT(ROUND((A5463-Debut)*86400,0)/3600),"")</f>
        <v/>
      </c>
      <c r="J5463" s="0" t="str">
        <f aca="false">IF(OR(A5463="",B5463=""),"",ROUND((B5463-A5463)*86400,0))</f>
        <v/>
      </c>
      <c r="K5463" s="37" t="str">
        <f aca="false">IF(G5463=1,IF(COUNTIFS($C:$C,C5463,$G:$G,1,$A:$A,"&gt;="&amp;(A5463-FenetreInterm/86400),$A:$A,"&lt;="&amp;A5463)&gt;=NbInterm,1,0),"")</f>
        <v/>
      </c>
      <c r="L5463" s="37" t="str">
        <f aca="false">IF(G5463=1,IF(B5463="",0,IF(J5463&lt;SeuilFugitive,1,0)),"")</f>
        <v/>
      </c>
      <c r="M5463" s="37" t="str">
        <f aca="false">IF(G5463=1,IF(B5463="",IF((Fin-A5463)*24&gt;SeuilFigee,1,0),IF(J5463&gt;SeuilFigee*3600,1,0)),"")</f>
        <v/>
      </c>
      <c r="N5463" s="0" t="str">
        <f aca="false">IF(G5463=1,IF(COUNTIF(H$2:H5463,H5463)=1,COUNTIF($H:$H,H5463),""),"")</f>
        <v/>
      </c>
      <c r="O5463" s="0" t="str">
        <f aca="false">IF(G5463=1,IF(COUNTIF(I$2:I5463,I5463)=1,COUNTIF($I:$I,I5463),""),"")</f>
        <v/>
      </c>
      <c r="P5463" s="38" t="str">
        <f aca="false">IF(G5463=1,IF(COUNTIFS(C$2:C5463,C5463,G$2:G5463,1)=1,COUNTIFS($C:$C,C5463,$G:$G,1)+ROW()/10000000,""),"")</f>
        <v/>
      </c>
      <c r="Q5463" s="0" t="str">
        <f aca="false">IF(K5463=1,IF(COUNTIFS(C$2:C5463,C5463,K$2:K5463,1)=1,1,0),"")</f>
        <v/>
      </c>
      <c r="R5463" s="0" t="str">
        <f aca="false">IF(M5463=1,IF(COUNTIFS(C$2:C5463,C5463,M$2:M5463,1)=1,1,0),"")</f>
        <v/>
      </c>
      <c r="S5463" s="0" t="str">
        <f aca="false">IF(L5463=1,IF(COUNTIFS(C$2:C5463,C5463,L$2:L5463,1)=1,1,0),"")</f>
        <v/>
      </c>
      <c r="T5463" s="38" t="str">
        <f aca="false">IF(N5463="","",N5463+ROW()/10000000)</f>
        <v/>
      </c>
      <c r="U5463" s="0" t="str">
        <f aca="false">IF(G5463=1,IF(B5463="",1,0),"")</f>
        <v/>
      </c>
    </row>
    <row r="5464" customFormat="false" ht="15" hidden="false" customHeight="false" outlineLevel="0" collapsed="false">
      <c r="A5464" s="35"/>
      <c r="B5464" s="35"/>
      <c r="G5464" s="0" t="str">
        <f aca="false">IF(A5464="","",IF(AND(A5464&gt;=Debut,A5464&lt;Fin),1,0))</f>
        <v/>
      </c>
      <c r="H5464" s="0" t="str">
        <f aca="false">IF(G5464=1,INT(ROUND((A5464-Debut)*86400,0)/600),"")</f>
        <v/>
      </c>
      <c r="I5464" s="0" t="str">
        <f aca="false">IF(G5464=1,INT(ROUND((A5464-Debut)*86400,0)/3600),"")</f>
        <v/>
      </c>
      <c r="J5464" s="0" t="str">
        <f aca="false">IF(OR(A5464="",B5464=""),"",ROUND((B5464-A5464)*86400,0))</f>
        <v/>
      </c>
      <c r="K5464" s="37" t="str">
        <f aca="false">IF(G5464=1,IF(COUNTIFS($C:$C,C5464,$G:$G,1,$A:$A,"&gt;="&amp;(A5464-FenetreInterm/86400),$A:$A,"&lt;="&amp;A5464)&gt;=NbInterm,1,0),"")</f>
        <v/>
      </c>
      <c r="L5464" s="37" t="str">
        <f aca="false">IF(G5464=1,IF(B5464="",0,IF(J5464&lt;SeuilFugitive,1,0)),"")</f>
        <v/>
      </c>
      <c r="M5464" s="37" t="str">
        <f aca="false">IF(G5464=1,IF(B5464="",IF((Fin-A5464)*24&gt;SeuilFigee,1,0),IF(J5464&gt;SeuilFigee*3600,1,0)),"")</f>
        <v/>
      </c>
      <c r="N5464" s="0" t="str">
        <f aca="false">IF(G5464=1,IF(COUNTIF(H$2:H5464,H5464)=1,COUNTIF($H:$H,H5464),""),"")</f>
        <v/>
      </c>
      <c r="O5464" s="0" t="str">
        <f aca="false">IF(G5464=1,IF(COUNTIF(I$2:I5464,I5464)=1,COUNTIF($I:$I,I5464),""),"")</f>
        <v/>
      </c>
      <c r="P5464" s="38" t="str">
        <f aca="false">IF(G5464=1,IF(COUNTIFS(C$2:C5464,C5464,G$2:G5464,1)=1,COUNTIFS($C:$C,C5464,$G:$G,1)+ROW()/10000000,""),"")</f>
        <v/>
      </c>
      <c r="Q5464" s="0" t="str">
        <f aca="false">IF(K5464=1,IF(COUNTIFS(C$2:C5464,C5464,K$2:K5464,1)=1,1,0),"")</f>
        <v/>
      </c>
      <c r="R5464" s="0" t="str">
        <f aca="false">IF(M5464=1,IF(COUNTIFS(C$2:C5464,C5464,M$2:M5464,1)=1,1,0),"")</f>
        <v/>
      </c>
      <c r="S5464" s="0" t="str">
        <f aca="false">IF(L5464=1,IF(COUNTIFS(C$2:C5464,C5464,L$2:L5464,1)=1,1,0),"")</f>
        <v/>
      </c>
      <c r="T5464" s="38" t="str">
        <f aca="false">IF(N5464="","",N5464+ROW()/10000000)</f>
        <v/>
      </c>
      <c r="U5464" s="0" t="str">
        <f aca="false">IF(G5464=1,IF(B5464="",1,0),"")</f>
        <v/>
      </c>
    </row>
    <row r="5465" customFormat="false" ht="15" hidden="false" customHeight="false" outlineLevel="0" collapsed="false">
      <c r="A5465" s="35"/>
      <c r="B5465" s="35"/>
      <c r="G5465" s="0" t="str">
        <f aca="false">IF(A5465="","",IF(AND(A5465&gt;=Debut,A5465&lt;Fin),1,0))</f>
        <v/>
      </c>
      <c r="H5465" s="0" t="str">
        <f aca="false">IF(G5465=1,INT(ROUND((A5465-Debut)*86400,0)/600),"")</f>
        <v/>
      </c>
      <c r="I5465" s="0" t="str">
        <f aca="false">IF(G5465=1,INT(ROUND((A5465-Debut)*86400,0)/3600),"")</f>
        <v/>
      </c>
      <c r="J5465" s="0" t="str">
        <f aca="false">IF(OR(A5465="",B5465=""),"",ROUND((B5465-A5465)*86400,0))</f>
        <v/>
      </c>
      <c r="K5465" s="37" t="str">
        <f aca="false">IF(G5465=1,IF(COUNTIFS($C:$C,C5465,$G:$G,1,$A:$A,"&gt;="&amp;(A5465-FenetreInterm/86400),$A:$A,"&lt;="&amp;A5465)&gt;=NbInterm,1,0),"")</f>
        <v/>
      </c>
      <c r="L5465" s="37" t="str">
        <f aca="false">IF(G5465=1,IF(B5465="",0,IF(J5465&lt;SeuilFugitive,1,0)),"")</f>
        <v/>
      </c>
      <c r="M5465" s="37" t="str">
        <f aca="false">IF(G5465=1,IF(B5465="",IF((Fin-A5465)*24&gt;SeuilFigee,1,0),IF(J5465&gt;SeuilFigee*3600,1,0)),"")</f>
        <v/>
      </c>
      <c r="N5465" s="0" t="str">
        <f aca="false">IF(G5465=1,IF(COUNTIF(H$2:H5465,H5465)=1,COUNTIF($H:$H,H5465),""),"")</f>
        <v/>
      </c>
      <c r="O5465" s="0" t="str">
        <f aca="false">IF(G5465=1,IF(COUNTIF(I$2:I5465,I5465)=1,COUNTIF($I:$I,I5465),""),"")</f>
        <v/>
      </c>
      <c r="P5465" s="38" t="str">
        <f aca="false">IF(G5465=1,IF(COUNTIFS(C$2:C5465,C5465,G$2:G5465,1)=1,COUNTIFS($C:$C,C5465,$G:$G,1)+ROW()/10000000,""),"")</f>
        <v/>
      </c>
      <c r="Q5465" s="0" t="str">
        <f aca="false">IF(K5465=1,IF(COUNTIFS(C$2:C5465,C5465,K$2:K5465,1)=1,1,0),"")</f>
        <v/>
      </c>
      <c r="R5465" s="0" t="str">
        <f aca="false">IF(M5465=1,IF(COUNTIFS(C$2:C5465,C5465,M$2:M5465,1)=1,1,0),"")</f>
        <v/>
      </c>
      <c r="S5465" s="0" t="str">
        <f aca="false">IF(L5465=1,IF(COUNTIFS(C$2:C5465,C5465,L$2:L5465,1)=1,1,0),"")</f>
        <v/>
      </c>
      <c r="T5465" s="38" t="str">
        <f aca="false">IF(N5465="","",N5465+ROW()/10000000)</f>
        <v/>
      </c>
      <c r="U5465" s="0" t="str">
        <f aca="false">IF(G5465=1,IF(B5465="",1,0),"")</f>
        <v/>
      </c>
    </row>
    <row r="5466" customFormat="false" ht="15" hidden="false" customHeight="false" outlineLevel="0" collapsed="false">
      <c r="A5466" s="35"/>
      <c r="B5466" s="35"/>
      <c r="G5466" s="0" t="str">
        <f aca="false">IF(A5466="","",IF(AND(A5466&gt;=Debut,A5466&lt;Fin),1,0))</f>
        <v/>
      </c>
      <c r="H5466" s="0" t="str">
        <f aca="false">IF(G5466=1,INT(ROUND((A5466-Debut)*86400,0)/600),"")</f>
        <v/>
      </c>
      <c r="I5466" s="0" t="str">
        <f aca="false">IF(G5466=1,INT(ROUND((A5466-Debut)*86400,0)/3600),"")</f>
        <v/>
      </c>
      <c r="J5466" s="0" t="str">
        <f aca="false">IF(OR(A5466="",B5466=""),"",ROUND((B5466-A5466)*86400,0))</f>
        <v/>
      </c>
      <c r="K5466" s="37" t="str">
        <f aca="false">IF(G5466=1,IF(COUNTIFS($C:$C,C5466,$G:$G,1,$A:$A,"&gt;="&amp;(A5466-FenetreInterm/86400),$A:$A,"&lt;="&amp;A5466)&gt;=NbInterm,1,0),"")</f>
        <v/>
      </c>
      <c r="L5466" s="37" t="str">
        <f aca="false">IF(G5466=1,IF(B5466="",0,IF(J5466&lt;SeuilFugitive,1,0)),"")</f>
        <v/>
      </c>
      <c r="M5466" s="37" t="str">
        <f aca="false">IF(G5466=1,IF(B5466="",IF((Fin-A5466)*24&gt;SeuilFigee,1,0),IF(J5466&gt;SeuilFigee*3600,1,0)),"")</f>
        <v/>
      </c>
      <c r="N5466" s="0" t="str">
        <f aca="false">IF(G5466=1,IF(COUNTIF(H$2:H5466,H5466)=1,COUNTIF($H:$H,H5466),""),"")</f>
        <v/>
      </c>
      <c r="O5466" s="0" t="str">
        <f aca="false">IF(G5466=1,IF(COUNTIF(I$2:I5466,I5466)=1,COUNTIF($I:$I,I5466),""),"")</f>
        <v/>
      </c>
      <c r="P5466" s="38" t="str">
        <f aca="false">IF(G5466=1,IF(COUNTIFS(C$2:C5466,C5466,G$2:G5466,1)=1,COUNTIFS($C:$C,C5466,$G:$G,1)+ROW()/10000000,""),"")</f>
        <v/>
      </c>
      <c r="Q5466" s="0" t="str">
        <f aca="false">IF(K5466=1,IF(COUNTIFS(C$2:C5466,C5466,K$2:K5466,1)=1,1,0),"")</f>
        <v/>
      </c>
      <c r="R5466" s="0" t="str">
        <f aca="false">IF(M5466=1,IF(COUNTIFS(C$2:C5466,C5466,M$2:M5466,1)=1,1,0),"")</f>
        <v/>
      </c>
      <c r="S5466" s="0" t="str">
        <f aca="false">IF(L5466=1,IF(COUNTIFS(C$2:C5466,C5466,L$2:L5466,1)=1,1,0),"")</f>
        <v/>
      </c>
      <c r="T5466" s="38" t="str">
        <f aca="false">IF(N5466="","",N5466+ROW()/10000000)</f>
        <v/>
      </c>
      <c r="U5466" s="0" t="str">
        <f aca="false">IF(G5466=1,IF(B5466="",1,0),"")</f>
        <v/>
      </c>
    </row>
    <row r="5467" customFormat="false" ht="15" hidden="false" customHeight="false" outlineLevel="0" collapsed="false">
      <c r="A5467" s="35"/>
      <c r="B5467" s="35"/>
      <c r="G5467" s="0" t="str">
        <f aca="false">IF(A5467="","",IF(AND(A5467&gt;=Debut,A5467&lt;Fin),1,0))</f>
        <v/>
      </c>
      <c r="H5467" s="0" t="str">
        <f aca="false">IF(G5467=1,INT(ROUND((A5467-Debut)*86400,0)/600),"")</f>
        <v/>
      </c>
      <c r="I5467" s="0" t="str">
        <f aca="false">IF(G5467=1,INT(ROUND((A5467-Debut)*86400,0)/3600),"")</f>
        <v/>
      </c>
      <c r="J5467" s="0" t="str">
        <f aca="false">IF(OR(A5467="",B5467=""),"",ROUND((B5467-A5467)*86400,0))</f>
        <v/>
      </c>
      <c r="K5467" s="37" t="str">
        <f aca="false">IF(G5467=1,IF(COUNTIFS($C:$C,C5467,$G:$G,1,$A:$A,"&gt;="&amp;(A5467-FenetreInterm/86400),$A:$A,"&lt;="&amp;A5467)&gt;=NbInterm,1,0),"")</f>
        <v/>
      </c>
      <c r="L5467" s="37" t="str">
        <f aca="false">IF(G5467=1,IF(B5467="",0,IF(J5467&lt;SeuilFugitive,1,0)),"")</f>
        <v/>
      </c>
      <c r="M5467" s="37" t="str">
        <f aca="false">IF(G5467=1,IF(B5467="",IF((Fin-A5467)*24&gt;SeuilFigee,1,0),IF(J5467&gt;SeuilFigee*3600,1,0)),"")</f>
        <v/>
      </c>
      <c r="N5467" s="0" t="str">
        <f aca="false">IF(G5467=1,IF(COUNTIF(H$2:H5467,H5467)=1,COUNTIF($H:$H,H5467),""),"")</f>
        <v/>
      </c>
      <c r="O5467" s="0" t="str">
        <f aca="false">IF(G5467=1,IF(COUNTIF(I$2:I5467,I5467)=1,COUNTIF($I:$I,I5467),""),"")</f>
        <v/>
      </c>
      <c r="P5467" s="38" t="str">
        <f aca="false">IF(G5467=1,IF(COUNTIFS(C$2:C5467,C5467,G$2:G5467,1)=1,COUNTIFS($C:$C,C5467,$G:$G,1)+ROW()/10000000,""),"")</f>
        <v/>
      </c>
      <c r="Q5467" s="0" t="str">
        <f aca="false">IF(K5467=1,IF(COUNTIFS(C$2:C5467,C5467,K$2:K5467,1)=1,1,0),"")</f>
        <v/>
      </c>
      <c r="R5467" s="0" t="str">
        <f aca="false">IF(M5467=1,IF(COUNTIFS(C$2:C5467,C5467,M$2:M5467,1)=1,1,0),"")</f>
        <v/>
      </c>
      <c r="S5467" s="0" t="str">
        <f aca="false">IF(L5467=1,IF(COUNTIFS(C$2:C5467,C5467,L$2:L5467,1)=1,1,0),"")</f>
        <v/>
      </c>
      <c r="T5467" s="38" t="str">
        <f aca="false">IF(N5467="","",N5467+ROW()/10000000)</f>
        <v/>
      </c>
      <c r="U5467" s="0" t="str">
        <f aca="false">IF(G5467=1,IF(B5467="",1,0),"")</f>
        <v/>
      </c>
    </row>
    <row r="5468" customFormat="false" ht="15" hidden="false" customHeight="false" outlineLevel="0" collapsed="false">
      <c r="A5468" s="35"/>
      <c r="B5468" s="35"/>
      <c r="G5468" s="0" t="str">
        <f aca="false">IF(A5468="","",IF(AND(A5468&gt;=Debut,A5468&lt;Fin),1,0))</f>
        <v/>
      </c>
      <c r="H5468" s="0" t="str">
        <f aca="false">IF(G5468=1,INT(ROUND((A5468-Debut)*86400,0)/600),"")</f>
        <v/>
      </c>
      <c r="I5468" s="0" t="str">
        <f aca="false">IF(G5468=1,INT(ROUND((A5468-Debut)*86400,0)/3600),"")</f>
        <v/>
      </c>
      <c r="J5468" s="0" t="str">
        <f aca="false">IF(OR(A5468="",B5468=""),"",ROUND((B5468-A5468)*86400,0))</f>
        <v/>
      </c>
      <c r="K5468" s="37" t="str">
        <f aca="false">IF(G5468=1,IF(COUNTIFS($C:$C,C5468,$G:$G,1,$A:$A,"&gt;="&amp;(A5468-FenetreInterm/86400),$A:$A,"&lt;="&amp;A5468)&gt;=NbInterm,1,0),"")</f>
        <v/>
      </c>
      <c r="L5468" s="37" t="str">
        <f aca="false">IF(G5468=1,IF(B5468="",0,IF(J5468&lt;SeuilFugitive,1,0)),"")</f>
        <v/>
      </c>
      <c r="M5468" s="37" t="str">
        <f aca="false">IF(G5468=1,IF(B5468="",IF((Fin-A5468)*24&gt;SeuilFigee,1,0),IF(J5468&gt;SeuilFigee*3600,1,0)),"")</f>
        <v/>
      </c>
      <c r="N5468" s="0" t="str">
        <f aca="false">IF(G5468=1,IF(COUNTIF(H$2:H5468,H5468)=1,COUNTIF($H:$H,H5468),""),"")</f>
        <v/>
      </c>
      <c r="O5468" s="0" t="str">
        <f aca="false">IF(G5468=1,IF(COUNTIF(I$2:I5468,I5468)=1,COUNTIF($I:$I,I5468),""),"")</f>
        <v/>
      </c>
      <c r="P5468" s="38" t="str">
        <f aca="false">IF(G5468=1,IF(COUNTIFS(C$2:C5468,C5468,G$2:G5468,1)=1,COUNTIFS($C:$C,C5468,$G:$G,1)+ROW()/10000000,""),"")</f>
        <v/>
      </c>
      <c r="Q5468" s="0" t="str">
        <f aca="false">IF(K5468=1,IF(COUNTIFS(C$2:C5468,C5468,K$2:K5468,1)=1,1,0),"")</f>
        <v/>
      </c>
      <c r="R5468" s="0" t="str">
        <f aca="false">IF(M5468=1,IF(COUNTIFS(C$2:C5468,C5468,M$2:M5468,1)=1,1,0),"")</f>
        <v/>
      </c>
      <c r="S5468" s="0" t="str">
        <f aca="false">IF(L5468=1,IF(COUNTIFS(C$2:C5468,C5468,L$2:L5468,1)=1,1,0),"")</f>
        <v/>
      </c>
      <c r="T5468" s="38" t="str">
        <f aca="false">IF(N5468="","",N5468+ROW()/10000000)</f>
        <v/>
      </c>
      <c r="U5468" s="0" t="str">
        <f aca="false">IF(G5468=1,IF(B5468="",1,0),"")</f>
        <v/>
      </c>
    </row>
    <row r="5469" customFormat="false" ht="15" hidden="false" customHeight="false" outlineLevel="0" collapsed="false">
      <c r="A5469" s="35"/>
      <c r="B5469" s="35"/>
      <c r="G5469" s="0" t="str">
        <f aca="false">IF(A5469="","",IF(AND(A5469&gt;=Debut,A5469&lt;Fin),1,0))</f>
        <v/>
      </c>
      <c r="H5469" s="0" t="str">
        <f aca="false">IF(G5469=1,INT(ROUND((A5469-Debut)*86400,0)/600),"")</f>
        <v/>
      </c>
      <c r="I5469" s="0" t="str">
        <f aca="false">IF(G5469=1,INT(ROUND((A5469-Debut)*86400,0)/3600),"")</f>
        <v/>
      </c>
      <c r="J5469" s="0" t="str">
        <f aca="false">IF(OR(A5469="",B5469=""),"",ROUND((B5469-A5469)*86400,0))</f>
        <v/>
      </c>
      <c r="K5469" s="37" t="str">
        <f aca="false">IF(G5469=1,IF(COUNTIFS($C:$C,C5469,$G:$G,1,$A:$A,"&gt;="&amp;(A5469-FenetreInterm/86400),$A:$A,"&lt;="&amp;A5469)&gt;=NbInterm,1,0),"")</f>
        <v/>
      </c>
      <c r="L5469" s="37" t="str">
        <f aca="false">IF(G5469=1,IF(B5469="",0,IF(J5469&lt;SeuilFugitive,1,0)),"")</f>
        <v/>
      </c>
      <c r="M5469" s="37" t="str">
        <f aca="false">IF(G5469=1,IF(B5469="",IF((Fin-A5469)*24&gt;SeuilFigee,1,0),IF(J5469&gt;SeuilFigee*3600,1,0)),"")</f>
        <v/>
      </c>
      <c r="N5469" s="0" t="str">
        <f aca="false">IF(G5469=1,IF(COUNTIF(H$2:H5469,H5469)=1,COUNTIF($H:$H,H5469),""),"")</f>
        <v/>
      </c>
      <c r="O5469" s="0" t="str">
        <f aca="false">IF(G5469=1,IF(COUNTIF(I$2:I5469,I5469)=1,COUNTIF($I:$I,I5469),""),"")</f>
        <v/>
      </c>
      <c r="P5469" s="38" t="str">
        <f aca="false">IF(G5469=1,IF(COUNTIFS(C$2:C5469,C5469,G$2:G5469,1)=1,COUNTIFS($C:$C,C5469,$G:$G,1)+ROW()/10000000,""),"")</f>
        <v/>
      </c>
      <c r="Q5469" s="0" t="str">
        <f aca="false">IF(K5469=1,IF(COUNTIFS(C$2:C5469,C5469,K$2:K5469,1)=1,1,0),"")</f>
        <v/>
      </c>
      <c r="R5469" s="0" t="str">
        <f aca="false">IF(M5469=1,IF(COUNTIFS(C$2:C5469,C5469,M$2:M5469,1)=1,1,0),"")</f>
        <v/>
      </c>
      <c r="S5469" s="0" t="str">
        <f aca="false">IF(L5469=1,IF(COUNTIFS(C$2:C5469,C5469,L$2:L5469,1)=1,1,0),"")</f>
        <v/>
      </c>
      <c r="T5469" s="38" t="str">
        <f aca="false">IF(N5469="","",N5469+ROW()/10000000)</f>
        <v/>
      </c>
      <c r="U5469" s="0" t="str">
        <f aca="false">IF(G5469=1,IF(B5469="",1,0),"")</f>
        <v/>
      </c>
    </row>
    <row r="5470" customFormat="false" ht="15" hidden="false" customHeight="false" outlineLevel="0" collapsed="false">
      <c r="A5470" s="35"/>
      <c r="B5470" s="35"/>
      <c r="G5470" s="0" t="str">
        <f aca="false">IF(A5470="","",IF(AND(A5470&gt;=Debut,A5470&lt;Fin),1,0))</f>
        <v/>
      </c>
      <c r="H5470" s="0" t="str">
        <f aca="false">IF(G5470=1,INT(ROUND((A5470-Debut)*86400,0)/600),"")</f>
        <v/>
      </c>
      <c r="I5470" s="0" t="str">
        <f aca="false">IF(G5470=1,INT(ROUND((A5470-Debut)*86400,0)/3600),"")</f>
        <v/>
      </c>
      <c r="J5470" s="0" t="str">
        <f aca="false">IF(OR(A5470="",B5470=""),"",ROUND((B5470-A5470)*86400,0))</f>
        <v/>
      </c>
      <c r="K5470" s="37" t="str">
        <f aca="false">IF(G5470=1,IF(COUNTIFS($C:$C,C5470,$G:$G,1,$A:$A,"&gt;="&amp;(A5470-FenetreInterm/86400),$A:$A,"&lt;="&amp;A5470)&gt;=NbInterm,1,0),"")</f>
        <v/>
      </c>
      <c r="L5470" s="37" t="str">
        <f aca="false">IF(G5470=1,IF(B5470="",0,IF(J5470&lt;SeuilFugitive,1,0)),"")</f>
        <v/>
      </c>
      <c r="M5470" s="37" t="str">
        <f aca="false">IF(G5470=1,IF(B5470="",IF((Fin-A5470)*24&gt;SeuilFigee,1,0),IF(J5470&gt;SeuilFigee*3600,1,0)),"")</f>
        <v/>
      </c>
      <c r="N5470" s="0" t="str">
        <f aca="false">IF(G5470=1,IF(COUNTIF(H$2:H5470,H5470)=1,COUNTIF($H:$H,H5470),""),"")</f>
        <v/>
      </c>
      <c r="O5470" s="0" t="str">
        <f aca="false">IF(G5470=1,IF(COUNTIF(I$2:I5470,I5470)=1,COUNTIF($I:$I,I5470),""),"")</f>
        <v/>
      </c>
      <c r="P5470" s="38" t="str">
        <f aca="false">IF(G5470=1,IF(COUNTIFS(C$2:C5470,C5470,G$2:G5470,1)=1,COUNTIFS($C:$C,C5470,$G:$G,1)+ROW()/10000000,""),"")</f>
        <v/>
      </c>
      <c r="Q5470" s="0" t="str">
        <f aca="false">IF(K5470=1,IF(COUNTIFS(C$2:C5470,C5470,K$2:K5470,1)=1,1,0),"")</f>
        <v/>
      </c>
      <c r="R5470" s="0" t="str">
        <f aca="false">IF(M5470=1,IF(COUNTIFS(C$2:C5470,C5470,M$2:M5470,1)=1,1,0),"")</f>
        <v/>
      </c>
      <c r="S5470" s="0" t="str">
        <f aca="false">IF(L5470=1,IF(COUNTIFS(C$2:C5470,C5470,L$2:L5470,1)=1,1,0),"")</f>
        <v/>
      </c>
      <c r="T5470" s="38" t="str">
        <f aca="false">IF(N5470="","",N5470+ROW()/10000000)</f>
        <v/>
      </c>
      <c r="U5470" s="0" t="str">
        <f aca="false">IF(G5470=1,IF(B5470="",1,0),"")</f>
        <v/>
      </c>
    </row>
    <row r="5471" customFormat="false" ht="15" hidden="false" customHeight="false" outlineLevel="0" collapsed="false">
      <c r="A5471" s="35"/>
      <c r="B5471" s="35"/>
      <c r="G5471" s="0" t="str">
        <f aca="false">IF(A5471="","",IF(AND(A5471&gt;=Debut,A5471&lt;Fin),1,0))</f>
        <v/>
      </c>
      <c r="H5471" s="0" t="str">
        <f aca="false">IF(G5471=1,INT(ROUND((A5471-Debut)*86400,0)/600),"")</f>
        <v/>
      </c>
      <c r="I5471" s="0" t="str">
        <f aca="false">IF(G5471=1,INT(ROUND((A5471-Debut)*86400,0)/3600),"")</f>
        <v/>
      </c>
      <c r="J5471" s="0" t="str">
        <f aca="false">IF(OR(A5471="",B5471=""),"",ROUND((B5471-A5471)*86400,0))</f>
        <v/>
      </c>
      <c r="K5471" s="37" t="str">
        <f aca="false">IF(G5471=1,IF(COUNTIFS($C:$C,C5471,$G:$G,1,$A:$A,"&gt;="&amp;(A5471-FenetreInterm/86400),$A:$A,"&lt;="&amp;A5471)&gt;=NbInterm,1,0),"")</f>
        <v/>
      </c>
      <c r="L5471" s="37" t="str">
        <f aca="false">IF(G5471=1,IF(B5471="",0,IF(J5471&lt;SeuilFugitive,1,0)),"")</f>
        <v/>
      </c>
      <c r="M5471" s="37" t="str">
        <f aca="false">IF(G5471=1,IF(B5471="",IF((Fin-A5471)*24&gt;SeuilFigee,1,0),IF(J5471&gt;SeuilFigee*3600,1,0)),"")</f>
        <v/>
      </c>
      <c r="N5471" s="0" t="str">
        <f aca="false">IF(G5471=1,IF(COUNTIF(H$2:H5471,H5471)=1,COUNTIF($H:$H,H5471),""),"")</f>
        <v/>
      </c>
      <c r="O5471" s="0" t="str">
        <f aca="false">IF(G5471=1,IF(COUNTIF(I$2:I5471,I5471)=1,COUNTIF($I:$I,I5471),""),"")</f>
        <v/>
      </c>
      <c r="P5471" s="38" t="str">
        <f aca="false">IF(G5471=1,IF(COUNTIFS(C$2:C5471,C5471,G$2:G5471,1)=1,COUNTIFS($C:$C,C5471,$G:$G,1)+ROW()/10000000,""),"")</f>
        <v/>
      </c>
      <c r="Q5471" s="0" t="str">
        <f aca="false">IF(K5471=1,IF(COUNTIFS(C$2:C5471,C5471,K$2:K5471,1)=1,1,0),"")</f>
        <v/>
      </c>
      <c r="R5471" s="0" t="str">
        <f aca="false">IF(M5471=1,IF(COUNTIFS(C$2:C5471,C5471,M$2:M5471,1)=1,1,0),"")</f>
        <v/>
      </c>
      <c r="S5471" s="0" t="str">
        <f aca="false">IF(L5471=1,IF(COUNTIFS(C$2:C5471,C5471,L$2:L5471,1)=1,1,0),"")</f>
        <v/>
      </c>
      <c r="T5471" s="38" t="str">
        <f aca="false">IF(N5471="","",N5471+ROW()/10000000)</f>
        <v/>
      </c>
      <c r="U5471" s="0" t="str">
        <f aca="false">IF(G5471=1,IF(B5471="",1,0),"")</f>
        <v/>
      </c>
    </row>
    <row r="5472" customFormat="false" ht="15" hidden="false" customHeight="false" outlineLevel="0" collapsed="false">
      <c r="A5472" s="35"/>
      <c r="B5472" s="35"/>
      <c r="G5472" s="0" t="str">
        <f aca="false">IF(A5472="","",IF(AND(A5472&gt;=Debut,A5472&lt;Fin),1,0))</f>
        <v/>
      </c>
      <c r="H5472" s="0" t="str">
        <f aca="false">IF(G5472=1,INT(ROUND((A5472-Debut)*86400,0)/600),"")</f>
        <v/>
      </c>
      <c r="I5472" s="0" t="str">
        <f aca="false">IF(G5472=1,INT(ROUND((A5472-Debut)*86400,0)/3600),"")</f>
        <v/>
      </c>
      <c r="J5472" s="0" t="str">
        <f aca="false">IF(OR(A5472="",B5472=""),"",ROUND((B5472-A5472)*86400,0))</f>
        <v/>
      </c>
      <c r="K5472" s="37" t="str">
        <f aca="false">IF(G5472=1,IF(COUNTIFS($C:$C,C5472,$G:$G,1,$A:$A,"&gt;="&amp;(A5472-FenetreInterm/86400),$A:$A,"&lt;="&amp;A5472)&gt;=NbInterm,1,0),"")</f>
        <v/>
      </c>
      <c r="L5472" s="37" t="str">
        <f aca="false">IF(G5472=1,IF(B5472="",0,IF(J5472&lt;SeuilFugitive,1,0)),"")</f>
        <v/>
      </c>
      <c r="M5472" s="37" t="str">
        <f aca="false">IF(G5472=1,IF(B5472="",IF((Fin-A5472)*24&gt;SeuilFigee,1,0),IF(J5472&gt;SeuilFigee*3600,1,0)),"")</f>
        <v/>
      </c>
      <c r="N5472" s="0" t="str">
        <f aca="false">IF(G5472=1,IF(COUNTIF(H$2:H5472,H5472)=1,COUNTIF($H:$H,H5472),""),"")</f>
        <v/>
      </c>
      <c r="O5472" s="0" t="str">
        <f aca="false">IF(G5472=1,IF(COUNTIF(I$2:I5472,I5472)=1,COUNTIF($I:$I,I5472),""),"")</f>
        <v/>
      </c>
      <c r="P5472" s="38" t="str">
        <f aca="false">IF(G5472=1,IF(COUNTIFS(C$2:C5472,C5472,G$2:G5472,1)=1,COUNTIFS($C:$C,C5472,$G:$G,1)+ROW()/10000000,""),"")</f>
        <v/>
      </c>
      <c r="Q5472" s="0" t="str">
        <f aca="false">IF(K5472=1,IF(COUNTIFS(C$2:C5472,C5472,K$2:K5472,1)=1,1,0),"")</f>
        <v/>
      </c>
      <c r="R5472" s="0" t="str">
        <f aca="false">IF(M5472=1,IF(COUNTIFS(C$2:C5472,C5472,M$2:M5472,1)=1,1,0),"")</f>
        <v/>
      </c>
      <c r="S5472" s="0" t="str">
        <f aca="false">IF(L5472=1,IF(COUNTIFS(C$2:C5472,C5472,L$2:L5472,1)=1,1,0),"")</f>
        <v/>
      </c>
      <c r="T5472" s="38" t="str">
        <f aca="false">IF(N5472="","",N5472+ROW()/10000000)</f>
        <v/>
      </c>
      <c r="U5472" s="0" t="str">
        <f aca="false">IF(G5472=1,IF(B5472="",1,0),"")</f>
        <v/>
      </c>
    </row>
    <row r="5473" customFormat="false" ht="15" hidden="false" customHeight="false" outlineLevel="0" collapsed="false">
      <c r="A5473" s="35"/>
      <c r="B5473" s="35"/>
      <c r="G5473" s="0" t="str">
        <f aca="false">IF(A5473="","",IF(AND(A5473&gt;=Debut,A5473&lt;Fin),1,0))</f>
        <v/>
      </c>
      <c r="H5473" s="0" t="str">
        <f aca="false">IF(G5473=1,INT(ROUND((A5473-Debut)*86400,0)/600),"")</f>
        <v/>
      </c>
      <c r="I5473" s="0" t="str">
        <f aca="false">IF(G5473=1,INT(ROUND((A5473-Debut)*86400,0)/3600),"")</f>
        <v/>
      </c>
      <c r="J5473" s="0" t="str">
        <f aca="false">IF(OR(A5473="",B5473=""),"",ROUND((B5473-A5473)*86400,0))</f>
        <v/>
      </c>
      <c r="K5473" s="37" t="str">
        <f aca="false">IF(G5473=1,IF(COUNTIFS($C:$C,C5473,$G:$G,1,$A:$A,"&gt;="&amp;(A5473-FenetreInterm/86400),$A:$A,"&lt;="&amp;A5473)&gt;=NbInterm,1,0),"")</f>
        <v/>
      </c>
      <c r="L5473" s="37" t="str">
        <f aca="false">IF(G5473=1,IF(B5473="",0,IF(J5473&lt;SeuilFugitive,1,0)),"")</f>
        <v/>
      </c>
      <c r="M5473" s="37" t="str">
        <f aca="false">IF(G5473=1,IF(B5473="",IF((Fin-A5473)*24&gt;SeuilFigee,1,0),IF(J5473&gt;SeuilFigee*3600,1,0)),"")</f>
        <v/>
      </c>
      <c r="N5473" s="0" t="str">
        <f aca="false">IF(G5473=1,IF(COUNTIF(H$2:H5473,H5473)=1,COUNTIF($H:$H,H5473),""),"")</f>
        <v/>
      </c>
      <c r="O5473" s="0" t="str">
        <f aca="false">IF(G5473=1,IF(COUNTIF(I$2:I5473,I5473)=1,COUNTIF($I:$I,I5473),""),"")</f>
        <v/>
      </c>
      <c r="P5473" s="38" t="str">
        <f aca="false">IF(G5473=1,IF(COUNTIFS(C$2:C5473,C5473,G$2:G5473,1)=1,COUNTIFS($C:$C,C5473,$G:$G,1)+ROW()/10000000,""),"")</f>
        <v/>
      </c>
      <c r="Q5473" s="0" t="str">
        <f aca="false">IF(K5473=1,IF(COUNTIFS(C$2:C5473,C5473,K$2:K5473,1)=1,1,0),"")</f>
        <v/>
      </c>
      <c r="R5473" s="0" t="str">
        <f aca="false">IF(M5473=1,IF(COUNTIFS(C$2:C5473,C5473,M$2:M5473,1)=1,1,0),"")</f>
        <v/>
      </c>
      <c r="S5473" s="0" t="str">
        <f aca="false">IF(L5473=1,IF(COUNTIFS(C$2:C5473,C5473,L$2:L5473,1)=1,1,0),"")</f>
        <v/>
      </c>
      <c r="T5473" s="38" t="str">
        <f aca="false">IF(N5473="","",N5473+ROW()/10000000)</f>
        <v/>
      </c>
      <c r="U5473" s="0" t="str">
        <f aca="false">IF(G5473=1,IF(B5473="",1,0),"")</f>
        <v/>
      </c>
    </row>
    <row r="5474" customFormat="false" ht="15" hidden="false" customHeight="false" outlineLevel="0" collapsed="false">
      <c r="A5474" s="35"/>
      <c r="B5474" s="35"/>
      <c r="G5474" s="0" t="str">
        <f aca="false">IF(A5474="","",IF(AND(A5474&gt;=Debut,A5474&lt;Fin),1,0))</f>
        <v/>
      </c>
      <c r="H5474" s="0" t="str">
        <f aca="false">IF(G5474=1,INT(ROUND((A5474-Debut)*86400,0)/600),"")</f>
        <v/>
      </c>
      <c r="I5474" s="0" t="str">
        <f aca="false">IF(G5474=1,INT(ROUND((A5474-Debut)*86400,0)/3600),"")</f>
        <v/>
      </c>
      <c r="J5474" s="0" t="str">
        <f aca="false">IF(OR(A5474="",B5474=""),"",ROUND((B5474-A5474)*86400,0))</f>
        <v/>
      </c>
      <c r="K5474" s="37" t="str">
        <f aca="false">IF(G5474=1,IF(COUNTIFS($C:$C,C5474,$G:$G,1,$A:$A,"&gt;="&amp;(A5474-FenetreInterm/86400),$A:$A,"&lt;="&amp;A5474)&gt;=NbInterm,1,0),"")</f>
        <v/>
      </c>
      <c r="L5474" s="37" t="str">
        <f aca="false">IF(G5474=1,IF(B5474="",0,IF(J5474&lt;SeuilFugitive,1,0)),"")</f>
        <v/>
      </c>
      <c r="M5474" s="37" t="str">
        <f aca="false">IF(G5474=1,IF(B5474="",IF((Fin-A5474)*24&gt;SeuilFigee,1,0),IF(J5474&gt;SeuilFigee*3600,1,0)),"")</f>
        <v/>
      </c>
      <c r="N5474" s="0" t="str">
        <f aca="false">IF(G5474=1,IF(COUNTIF(H$2:H5474,H5474)=1,COUNTIF($H:$H,H5474),""),"")</f>
        <v/>
      </c>
      <c r="O5474" s="0" t="str">
        <f aca="false">IF(G5474=1,IF(COUNTIF(I$2:I5474,I5474)=1,COUNTIF($I:$I,I5474),""),"")</f>
        <v/>
      </c>
      <c r="P5474" s="38" t="str">
        <f aca="false">IF(G5474=1,IF(COUNTIFS(C$2:C5474,C5474,G$2:G5474,1)=1,COUNTIFS($C:$C,C5474,$G:$G,1)+ROW()/10000000,""),"")</f>
        <v/>
      </c>
      <c r="Q5474" s="0" t="str">
        <f aca="false">IF(K5474=1,IF(COUNTIFS(C$2:C5474,C5474,K$2:K5474,1)=1,1,0),"")</f>
        <v/>
      </c>
      <c r="R5474" s="0" t="str">
        <f aca="false">IF(M5474=1,IF(COUNTIFS(C$2:C5474,C5474,M$2:M5474,1)=1,1,0),"")</f>
        <v/>
      </c>
      <c r="S5474" s="0" t="str">
        <f aca="false">IF(L5474=1,IF(COUNTIFS(C$2:C5474,C5474,L$2:L5474,1)=1,1,0),"")</f>
        <v/>
      </c>
      <c r="T5474" s="38" t="str">
        <f aca="false">IF(N5474="","",N5474+ROW()/10000000)</f>
        <v/>
      </c>
      <c r="U5474" s="0" t="str">
        <f aca="false">IF(G5474=1,IF(B5474="",1,0),"")</f>
        <v/>
      </c>
    </row>
    <row r="5475" customFormat="false" ht="15" hidden="false" customHeight="false" outlineLevel="0" collapsed="false">
      <c r="A5475" s="35"/>
      <c r="B5475" s="35"/>
      <c r="G5475" s="0" t="str">
        <f aca="false">IF(A5475="","",IF(AND(A5475&gt;=Debut,A5475&lt;Fin),1,0))</f>
        <v/>
      </c>
      <c r="H5475" s="0" t="str">
        <f aca="false">IF(G5475=1,INT(ROUND((A5475-Debut)*86400,0)/600),"")</f>
        <v/>
      </c>
      <c r="I5475" s="0" t="str">
        <f aca="false">IF(G5475=1,INT(ROUND((A5475-Debut)*86400,0)/3600),"")</f>
        <v/>
      </c>
      <c r="J5475" s="0" t="str">
        <f aca="false">IF(OR(A5475="",B5475=""),"",ROUND((B5475-A5475)*86400,0))</f>
        <v/>
      </c>
      <c r="K5475" s="37" t="str">
        <f aca="false">IF(G5475=1,IF(COUNTIFS($C:$C,C5475,$G:$G,1,$A:$A,"&gt;="&amp;(A5475-FenetreInterm/86400),$A:$A,"&lt;="&amp;A5475)&gt;=NbInterm,1,0),"")</f>
        <v/>
      </c>
      <c r="L5475" s="37" t="str">
        <f aca="false">IF(G5475=1,IF(B5475="",0,IF(J5475&lt;SeuilFugitive,1,0)),"")</f>
        <v/>
      </c>
      <c r="M5475" s="37" t="str">
        <f aca="false">IF(G5475=1,IF(B5475="",IF((Fin-A5475)*24&gt;SeuilFigee,1,0),IF(J5475&gt;SeuilFigee*3600,1,0)),"")</f>
        <v/>
      </c>
      <c r="N5475" s="0" t="str">
        <f aca="false">IF(G5475=1,IF(COUNTIF(H$2:H5475,H5475)=1,COUNTIF($H:$H,H5475),""),"")</f>
        <v/>
      </c>
      <c r="O5475" s="0" t="str">
        <f aca="false">IF(G5475=1,IF(COUNTIF(I$2:I5475,I5475)=1,COUNTIF($I:$I,I5475),""),"")</f>
        <v/>
      </c>
      <c r="P5475" s="38" t="str">
        <f aca="false">IF(G5475=1,IF(COUNTIFS(C$2:C5475,C5475,G$2:G5475,1)=1,COUNTIFS($C:$C,C5475,$G:$G,1)+ROW()/10000000,""),"")</f>
        <v/>
      </c>
      <c r="Q5475" s="0" t="str">
        <f aca="false">IF(K5475=1,IF(COUNTIFS(C$2:C5475,C5475,K$2:K5475,1)=1,1,0),"")</f>
        <v/>
      </c>
      <c r="R5475" s="0" t="str">
        <f aca="false">IF(M5475=1,IF(COUNTIFS(C$2:C5475,C5475,M$2:M5475,1)=1,1,0),"")</f>
        <v/>
      </c>
      <c r="S5475" s="0" t="str">
        <f aca="false">IF(L5475=1,IF(COUNTIFS(C$2:C5475,C5475,L$2:L5475,1)=1,1,0),"")</f>
        <v/>
      </c>
      <c r="T5475" s="38" t="str">
        <f aca="false">IF(N5475="","",N5475+ROW()/10000000)</f>
        <v/>
      </c>
      <c r="U5475" s="0" t="str">
        <f aca="false">IF(G5475=1,IF(B5475="",1,0),"")</f>
        <v/>
      </c>
    </row>
    <row r="5476" customFormat="false" ht="15" hidden="false" customHeight="false" outlineLevel="0" collapsed="false">
      <c r="A5476" s="35"/>
      <c r="B5476" s="35"/>
      <c r="G5476" s="0" t="str">
        <f aca="false">IF(A5476="","",IF(AND(A5476&gt;=Debut,A5476&lt;Fin),1,0))</f>
        <v/>
      </c>
      <c r="H5476" s="0" t="str">
        <f aca="false">IF(G5476=1,INT(ROUND((A5476-Debut)*86400,0)/600),"")</f>
        <v/>
      </c>
      <c r="I5476" s="0" t="str">
        <f aca="false">IF(G5476=1,INT(ROUND((A5476-Debut)*86400,0)/3600),"")</f>
        <v/>
      </c>
      <c r="J5476" s="0" t="str">
        <f aca="false">IF(OR(A5476="",B5476=""),"",ROUND((B5476-A5476)*86400,0))</f>
        <v/>
      </c>
      <c r="K5476" s="37" t="str">
        <f aca="false">IF(G5476=1,IF(COUNTIFS($C:$C,C5476,$G:$G,1,$A:$A,"&gt;="&amp;(A5476-FenetreInterm/86400),$A:$A,"&lt;="&amp;A5476)&gt;=NbInterm,1,0),"")</f>
        <v/>
      </c>
      <c r="L5476" s="37" t="str">
        <f aca="false">IF(G5476=1,IF(B5476="",0,IF(J5476&lt;SeuilFugitive,1,0)),"")</f>
        <v/>
      </c>
      <c r="M5476" s="37" t="str">
        <f aca="false">IF(G5476=1,IF(B5476="",IF((Fin-A5476)*24&gt;SeuilFigee,1,0),IF(J5476&gt;SeuilFigee*3600,1,0)),"")</f>
        <v/>
      </c>
      <c r="N5476" s="0" t="str">
        <f aca="false">IF(G5476=1,IF(COUNTIF(H$2:H5476,H5476)=1,COUNTIF($H:$H,H5476),""),"")</f>
        <v/>
      </c>
      <c r="O5476" s="0" t="str">
        <f aca="false">IF(G5476=1,IF(COUNTIF(I$2:I5476,I5476)=1,COUNTIF($I:$I,I5476),""),"")</f>
        <v/>
      </c>
      <c r="P5476" s="38" t="str">
        <f aca="false">IF(G5476=1,IF(COUNTIFS(C$2:C5476,C5476,G$2:G5476,1)=1,COUNTIFS($C:$C,C5476,$G:$G,1)+ROW()/10000000,""),"")</f>
        <v/>
      </c>
      <c r="Q5476" s="0" t="str">
        <f aca="false">IF(K5476=1,IF(COUNTIFS(C$2:C5476,C5476,K$2:K5476,1)=1,1,0),"")</f>
        <v/>
      </c>
      <c r="R5476" s="0" t="str">
        <f aca="false">IF(M5476=1,IF(COUNTIFS(C$2:C5476,C5476,M$2:M5476,1)=1,1,0),"")</f>
        <v/>
      </c>
      <c r="S5476" s="0" t="str">
        <f aca="false">IF(L5476=1,IF(COUNTIFS(C$2:C5476,C5476,L$2:L5476,1)=1,1,0),"")</f>
        <v/>
      </c>
      <c r="T5476" s="38" t="str">
        <f aca="false">IF(N5476="","",N5476+ROW()/10000000)</f>
        <v/>
      </c>
      <c r="U5476" s="0" t="str">
        <f aca="false">IF(G5476=1,IF(B5476="",1,0),"")</f>
        <v/>
      </c>
    </row>
    <row r="5477" customFormat="false" ht="15" hidden="false" customHeight="false" outlineLevel="0" collapsed="false">
      <c r="A5477" s="35"/>
      <c r="B5477" s="35"/>
      <c r="G5477" s="0" t="str">
        <f aca="false">IF(A5477="","",IF(AND(A5477&gt;=Debut,A5477&lt;Fin),1,0))</f>
        <v/>
      </c>
      <c r="H5477" s="0" t="str">
        <f aca="false">IF(G5477=1,INT(ROUND((A5477-Debut)*86400,0)/600),"")</f>
        <v/>
      </c>
      <c r="I5477" s="0" t="str">
        <f aca="false">IF(G5477=1,INT(ROUND((A5477-Debut)*86400,0)/3600),"")</f>
        <v/>
      </c>
      <c r="J5477" s="0" t="str">
        <f aca="false">IF(OR(A5477="",B5477=""),"",ROUND((B5477-A5477)*86400,0))</f>
        <v/>
      </c>
      <c r="K5477" s="37" t="str">
        <f aca="false">IF(G5477=1,IF(COUNTIFS($C:$C,C5477,$G:$G,1,$A:$A,"&gt;="&amp;(A5477-FenetreInterm/86400),$A:$A,"&lt;="&amp;A5477)&gt;=NbInterm,1,0),"")</f>
        <v/>
      </c>
      <c r="L5477" s="37" t="str">
        <f aca="false">IF(G5477=1,IF(B5477="",0,IF(J5477&lt;SeuilFugitive,1,0)),"")</f>
        <v/>
      </c>
      <c r="M5477" s="37" t="str">
        <f aca="false">IF(G5477=1,IF(B5477="",IF((Fin-A5477)*24&gt;SeuilFigee,1,0),IF(J5477&gt;SeuilFigee*3600,1,0)),"")</f>
        <v/>
      </c>
      <c r="N5477" s="0" t="str">
        <f aca="false">IF(G5477=1,IF(COUNTIF(H$2:H5477,H5477)=1,COUNTIF($H:$H,H5477),""),"")</f>
        <v/>
      </c>
      <c r="O5477" s="0" t="str">
        <f aca="false">IF(G5477=1,IF(COUNTIF(I$2:I5477,I5477)=1,COUNTIF($I:$I,I5477),""),"")</f>
        <v/>
      </c>
      <c r="P5477" s="38" t="str">
        <f aca="false">IF(G5477=1,IF(COUNTIFS(C$2:C5477,C5477,G$2:G5477,1)=1,COUNTIFS($C:$C,C5477,$G:$G,1)+ROW()/10000000,""),"")</f>
        <v/>
      </c>
      <c r="Q5477" s="0" t="str">
        <f aca="false">IF(K5477=1,IF(COUNTIFS(C$2:C5477,C5477,K$2:K5477,1)=1,1,0),"")</f>
        <v/>
      </c>
      <c r="R5477" s="0" t="str">
        <f aca="false">IF(M5477=1,IF(COUNTIFS(C$2:C5477,C5477,M$2:M5477,1)=1,1,0),"")</f>
        <v/>
      </c>
      <c r="S5477" s="0" t="str">
        <f aca="false">IF(L5477=1,IF(COUNTIFS(C$2:C5477,C5477,L$2:L5477,1)=1,1,0),"")</f>
        <v/>
      </c>
      <c r="T5477" s="38" t="str">
        <f aca="false">IF(N5477="","",N5477+ROW()/10000000)</f>
        <v/>
      </c>
      <c r="U5477" s="0" t="str">
        <f aca="false">IF(G5477=1,IF(B5477="",1,0),"")</f>
        <v/>
      </c>
    </row>
    <row r="5478" customFormat="false" ht="15" hidden="false" customHeight="false" outlineLevel="0" collapsed="false">
      <c r="A5478" s="35"/>
      <c r="B5478" s="35"/>
      <c r="G5478" s="0" t="str">
        <f aca="false">IF(A5478="","",IF(AND(A5478&gt;=Debut,A5478&lt;Fin),1,0))</f>
        <v/>
      </c>
      <c r="H5478" s="0" t="str">
        <f aca="false">IF(G5478=1,INT(ROUND((A5478-Debut)*86400,0)/600),"")</f>
        <v/>
      </c>
      <c r="I5478" s="0" t="str">
        <f aca="false">IF(G5478=1,INT(ROUND((A5478-Debut)*86400,0)/3600),"")</f>
        <v/>
      </c>
      <c r="J5478" s="0" t="str">
        <f aca="false">IF(OR(A5478="",B5478=""),"",ROUND((B5478-A5478)*86400,0))</f>
        <v/>
      </c>
      <c r="K5478" s="37" t="str">
        <f aca="false">IF(G5478=1,IF(COUNTIFS($C:$C,C5478,$G:$G,1,$A:$A,"&gt;="&amp;(A5478-FenetreInterm/86400),$A:$A,"&lt;="&amp;A5478)&gt;=NbInterm,1,0),"")</f>
        <v/>
      </c>
      <c r="L5478" s="37" t="str">
        <f aca="false">IF(G5478=1,IF(B5478="",0,IF(J5478&lt;SeuilFugitive,1,0)),"")</f>
        <v/>
      </c>
      <c r="M5478" s="37" t="str">
        <f aca="false">IF(G5478=1,IF(B5478="",IF((Fin-A5478)*24&gt;SeuilFigee,1,0),IF(J5478&gt;SeuilFigee*3600,1,0)),"")</f>
        <v/>
      </c>
      <c r="N5478" s="0" t="str">
        <f aca="false">IF(G5478=1,IF(COUNTIF(H$2:H5478,H5478)=1,COUNTIF($H:$H,H5478),""),"")</f>
        <v/>
      </c>
      <c r="O5478" s="0" t="str">
        <f aca="false">IF(G5478=1,IF(COUNTIF(I$2:I5478,I5478)=1,COUNTIF($I:$I,I5478),""),"")</f>
        <v/>
      </c>
      <c r="P5478" s="38" t="str">
        <f aca="false">IF(G5478=1,IF(COUNTIFS(C$2:C5478,C5478,G$2:G5478,1)=1,COUNTIFS($C:$C,C5478,$G:$G,1)+ROW()/10000000,""),"")</f>
        <v/>
      </c>
      <c r="Q5478" s="0" t="str">
        <f aca="false">IF(K5478=1,IF(COUNTIFS(C$2:C5478,C5478,K$2:K5478,1)=1,1,0),"")</f>
        <v/>
      </c>
      <c r="R5478" s="0" t="str">
        <f aca="false">IF(M5478=1,IF(COUNTIFS(C$2:C5478,C5478,M$2:M5478,1)=1,1,0),"")</f>
        <v/>
      </c>
      <c r="S5478" s="0" t="str">
        <f aca="false">IF(L5478=1,IF(COUNTIFS(C$2:C5478,C5478,L$2:L5478,1)=1,1,0),"")</f>
        <v/>
      </c>
      <c r="T5478" s="38" t="str">
        <f aca="false">IF(N5478="","",N5478+ROW()/10000000)</f>
        <v/>
      </c>
      <c r="U5478" s="0" t="str">
        <f aca="false">IF(G5478=1,IF(B5478="",1,0),"")</f>
        <v/>
      </c>
    </row>
    <row r="5479" customFormat="false" ht="15" hidden="false" customHeight="false" outlineLevel="0" collapsed="false">
      <c r="A5479" s="35"/>
      <c r="B5479" s="35"/>
      <c r="G5479" s="0" t="str">
        <f aca="false">IF(A5479="","",IF(AND(A5479&gt;=Debut,A5479&lt;Fin),1,0))</f>
        <v/>
      </c>
      <c r="H5479" s="0" t="str">
        <f aca="false">IF(G5479=1,INT(ROUND((A5479-Debut)*86400,0)/600),"")</f>
        <v/>
      </c>
      <c r="I5479" s="0" t="str">
        <f aca="false">IF(G5479=1,INT(ROUND((A5479-Debut)*86400,0)/3600),"")</f>
        <v/>
      </c>
      <c r="J5479" s="0" t="str">
        <f aca="false">IF(OR(A5479="",B5479=""),"",ROUND((B5479-A5479)*86400,0))</f>
        <v/>
      </c>
      <c r="K5479" s="37" t="str">
        <f aca="false">IF(G5479=1,IF(COUNTIFS($C:$C,C5479,$G:$G,1,$A:$A,"&gt;="&amp;(A5479-FenetreInterm/86400),$A:$A,"&lt;="&amp;A5479)&gt;=NbInterm,1,0),"")</f>
        <v/>
      </c>
      <c r="L5479" s="37" t="str">
        <f aca="false">IF(G5479=1,IF(B5479="",0,IF(J5479&lt;SeuilFugitive,1,0)),"")</f>
        <v/>
      </c>
      <c r="M5479" s="37" t="str">
        <f aca="false">IF(G5479=1,IF(B5479="",IF((Fin-A5479)*24&gt;SeuilFigee,1,0),IF(J5479&gt;SeuilFigee*3600,1,0)),"")</f>
        <v/>
      </c>
      <c r="N5479" s="0" t="str">
        <f aca="false">IF(G5479=1,IF(COUNTIF(H$2:H5479,H5479)=1,COUNTIF($H:$H,H5479),""),"")</f>
        <v/>
      </c>
      <c r="O5479" s="0" t="str">
        <f aca="false">IF(G5479=1,IF(COUNTIF(I$2:I5479,I5479)=1,COUNTIF($I:$I,I5479),""),"")</f>
        <v/>
      </c>
      <c r="P5479" s="38" t="str">
        <f aca="false">IF(G5479=1,IF(COUNTIFS(C$2:C5479,C5479,G$2:G5479,1)=1,COUNTIFS($C:$C,C5479,$G:$G,1)+ROW()/10000000,""),"")</f>
        <v/>
      </c>
      <c r="Q5479" s="0" t="str">
        <f aca="false">IF(K5479=1,IF(COUNTIFS(C$2:C5479,C5479,K$2:K5479,1)=1,1,0),"")</f>
        <v/>
      </c>
      <c r="R5479" s="0" t="str">
        <f aca="false">IF(M5479=1,IF(COUNTIFS(C$2:C5479,C5479,M$2:M5479,1)=1,1,0),"")</f>
        <v/>
      </c>
      <c r="S5479" s="0" t="str">
        <f aca="false">IF(L5479=1,IF(COUNTIFS(C$2:C5479,C5479,L$2:L5479,1)=1,1,0),"")</f>
        <v/>
      </c>
      <c r="T5479" s="38" t="str">
        <f aca="false">IF(N5479="","",N5479+ROW()/10000000)</f>
        <v/>
      </c>
      <c r="U5479" s="0" t="str">
        <f aca="false">IF(G5479=1,IF(B5479="",1,0),"")</f>
        <v/>
      </c>
    </row>
    <row r="5480" customFormat="false" ht="15" hidden="false" customHeight="false" outlineLevel="0" collapsed="false">
      <c r="A5480" s="35"/>
      <c r="B5480" s="35"/>
      <c r="G5480" s="0" t="str">
        <f aca="false">IF(A5480="","",IF(AND(A5480&gt;=Debut,A5480&lt;Fin),1,0))</f>
        <v/>
      </c>
      <c r="H5480" s="0" t="str">
        <f aca="false">IF(G5480=1,INT(ROUND((A5480-Debut)*86400,0)/600),"")</f>
        <v/>
      </c>
      <c r="I5480" s="0" t="str">
        <f aca="false">IF(G5480=1,INT(ROUND((A5480-Debut)*86400,0)/3600),"")</f>
        <v/>
      </c>
      <c r="J5480" s="0" t="str">
        <f aca="false">IF(OR(A5480="",B5480=""),"",ROUND((B5480-A5480)*86400,0))</f>
        <v/>
      </c>
      <c r="K5480" s="37" t="str">
        <f aca="false">IF(G5480=1,IF(COUNTIFS($C:$C,C5480,$G:$G,1,$A:$A,"&gt;="&amp;(A5480-FenetreInterm/86400),$A:$A,"&lt;="&amp;A5480)&gt;=NbInterm,1,0),"")</f>
        <v/>
      </c>
      <c r="L5480" s="37" t="str">
        <f aca="false">IF(G5480=1,IF(B5480="",0,IF(J5480&lt;SeuilFugitive,1,0)),"")</f>
        <v/>
      </c>
      <c r="M5480" s="37" t="str">
        <f aca="false">IF(G5480=1,IF(B5480="",IF((Fin-A5480)*24&gt;SeuilFigee,1,0),IF(J5480&gt;SeuilFigee*3600,1,0)),"")</f>
        <v/>
      </c>
      <c r="N5480" s="0" t="str">
        <f aca="false">IF(G5480=1,IF(COUNTIF(H$2:H5480,H5480)=1,COUNTIF($H:$H,H5480),""),"")</f>
        <v/>
      </c>
      <c r="O5480" s="0" t="str">
        <f aca="false">IF(G5480=1,IF(COUNTIF(I$2:I5480,I5480)=1,COUNTIF($I:$I,I5480),""),"")</f>
        <v/>
      </c>
      <c r="P5480" s="38" t="str">
        <f aca="false">IF(G5480=1,IF(COUNTIFS(C$2:C5480,C5480,G$2:G5480,1)=1,COUNTIFS($C:$C,C5480,$G:$G,1)+ROW()/10000000,""),"")</f>
        <v/>
      </c>
      <c r="Q5480" s="0" t="str">
        <f aca="false">IF(K5480=1,IF(COUNTIFS(C$2:C5480,C5480,K$2:K5480,1)=1,1,0),"")</f>
        <v/>
      </c>
      <c r="R5480" s="0" t="str">
        <f aca="false">IF(M5480=1,IF(COUNTIFS(C$2:C5480,C5480,M$2:M5480,1)=1,1,0),"")</f>
        <v/>
      </c>
      <c r="S5480" s="0" t="str">
        <f aca="false">IF(L5480=1,IF(COUNTIFS(C$2:C5480,C5480,L$2:L5480,1)=1,1,0),"")</f>
        <v/>
      </c>
      <c r="T5480" s="38" t="str">
        <f aca="false">IF(N5480="","",N5480+ROW()/10000000)</f>
        <v/>
      </c>
      <c r="U5480" s="0" t="str">
        <f aca="false">IF(G5480=1,IF(B5480="",1,0),"")</f>
        <v/>
      </c>
    </row>
    <row r="5481" customFormat="false" ht="15" hidden="false" customHeight="false" outlineLevel="0" collapsed="false">
      <c r="A5481" s="35"/>
      <c r="B5481" s="35"/>
      <c r="G5481" s="0" t="str">
        <f aca="false">IF(A5481="","",IF(AND(A5481&gt;=Debut,A5481&lt;Fin),1,0))</f>
        <v/>
      </c>
      <c r="H5481" s="0" t="str">
        <f aca="false">IF(G5481=1,INT(ROUND((A5481-Debut)*86400,0)/600),"")</f>
        <v/>
      </c>
      <c r="I5481" s="0" t="str">
        <f aca="false">IF(G5481=1,INT(ROUND((A5481-Debut)*86400,0)/3600),"")</f>
        <v/>
      </c>
      <c r="J5481" s="0" t="str">
        <f aca="false">IF(OR(A5481="",B5481=""),"",ROUND((B5481-A5481)*86400,0))</f>
        <v/>
      </c>
      <c r="K5481" s="37" t="str">
        <f aca="false">IF(G5481=1,IF(COUNTIFS($C:$C,C5481,$G:$G,1,$A:$A,"&gt;="&amp;(A5481-FenetreInterm/86400),$A:$A,"&lt;="&amp;A5481)&gt;=NbInterm,1,0),"")</f>
        <v/>
      </c>
      <c r="L5481" s="37" t="str">
        <f aca="false">IF(G5481=1,IF(B5481="",0,IF(J5481&lt;SeuilFugitive,1,0)),"")</f>
        <v/>
      </c>
      <c r="M5481" s="37" t="str">
        <f aca="false">IF(G5481=1,IF(B5481="",IF((Fin-A5481)*24&gt;SeuilFigee,1,0),IF(J5481&gt;SeuilFigee*3600,1,0)),"")</f>
        <v/>
      </c>
      <c r="N5481" s="0" t="str">
        <f aca="false">IF(G5481=1,IF(COUNTIF(H$2:H5481,H5481)=1,COUNTIF($H:$H,H5481),""),"")</f>
        <v/>
      </c>
      <c r="O5481" s="0" t="str">
        <f aca="false">IF(G5481=1,IF(COUNTIF(I$2:I5481,I5481)=1,COUNTIF($I:$I,I5481),""),"")</f>
        <v/>
      </c>
      <c r="P5481" s="38" t="str">
        <f aca="false">IF(G5481=1,IF(COUNTIFS(C$2:C5481,C5481,G$2:G5481,1)=1,COUNTIFS($C:$C,C5481,$G:$G,1)+ROW()/10000000,""),"")</f>
        <v/>
      </c>
      <c r="Q5481" s="0" t="str">
        <f aca="false">IF(K5481=1,IF(COUNTIFS(C$2:C5481,C5481,K$2:K5481,1)=1,1,0),"")</f>
        <v/>
      </c>
      <c r="R5481" s="0" t="str">
        <f aca="false">IF(M5481=1,IF(COUNTIFS(C$2:C5481,C5481,M$2:M5481,1)=1,1,0),"")</f>
        <v/>
      </c>
      <c r="S5481" s="0" t="str">
        <f aca="false">IF(L5481=1,IF(COUNTIFS(C$2:C5481,C5481,L$2:L5481,1)=1,1,0),"")</f>
        <v/>
      </c>
      <c r="T5481" s="38" t="str">
        <f aca="false">IF(N5481="","",N5481+ROW()/10000000)</f>
        <v/>
      </c>
      <c r="U5481" s="0" t="str">
        <f aca="false">IF(G5481=1,IF(B5481="",1,0),"")</f>
        <v/>
      </c>
    </row>
    <row r="5482" customFormat="false" ht="15" hidden="false" customHeight="false" outlineLevel="0" collapsed="false">
      <c r="A5482" s="35"/>
      <c r="B5482" s="35"/>
      <c r="G5482" s="0" t="str">
        <f aca="false">IF(A5482="","",IF(AND(A5482&gt;=Debut,A5482&lt;Fin),1,0))</f>
        <v/>
      </c>
      <c r="H5482" s="0" t="str">
        <f aca="false">IF(G5482=1,INT(ROUND((A5482-Debut)*86400,0)/600),"")</f>
        <v/>
      </c>
      <c r="I5482" s="0" t="str">
        <f aca="false">IF(G5482=1,INT(ROUND((A5482-Debut)*86400,0)/3600),"")</f>
        <v/>
      </c>
      <c r="J5482" s="0" t="str">
        <f aca="false">IF(OR(A5482="",B5482=""),"",ROUND((B5482-A5482)*86400,0))</f>
        <v/>
      </c>
      <c r="K5482" s="37" t="str">
        <f aca="false">IF(G5482=1,IF(COUNTIFS($C:$C,C5482,$G:$G,1,$A:$A,"&gt;="&amp;(A5482-FenetreInterm/86400),$A:$A,"&lt;="&amp;A5482)&gt;=NbInterm,1,0),"")</f>
        <v/>
      </c>
      <c r="L5482" s="37" t="str">
        <f aca="false">IF(G5482=1,IF(B5482="",0,IF(J5482&lt;SeuilFugitive,1,0)),"")</f>
        <v/>
      </c>
      <c r="M5482" s="37" t="str">
        <f aca="false">IF(G5482=1,IF(B5482="",IF((Fin-A5482)*24&gt;SeuilFigee,1,0),IF(J5482&gt;SeuilFigee*3600,1,0)),"")</f>
        <v/>
      </c>
      <c r="N5482" s="0" t="str">
        <f aca="false">IF(G5482=1,IF(COUNTIF(H$2:H5482,H5482)=1,COUNTIF($H:$H,H5482),""),"")</f>
        <v/>
      </c>
      <c r="O5482" s="0" t="str">
        <f aca="false">IF(G5482=1,IF(COUNTIF(I$2:I5482,I5482)=1,COUNTIF($I:$I,I5482),""),"")</f>
        <v/>
      </c>
      <c r="P5482" s="38" t="str">
        <f aca="false">IF(G5482=1,IF(COUNTIFS(C$2:C5482,C5482,G$2:G5482,1)=1,COUNTIFS($C:$C,C5482,$G:$G,1)+ROW()/10000000,""),"")</f>
        <v/>
      </c>
      <c r="Q5482" s="0" t="str">
        <f aca="false">IF(K5482=1,IF(COUNTIFS(C$2:C5482,C5482,K$2:K5482,1)=1,1,0),"")</f>
        <v/>
      </c>
      <c r="R5482" s="0" t="str">
        <f aca="false">IF(M5482=1,IF(COUNTIFS(C$2:C5482,C5482,M$2:M5482,1)=1,1,0),"")</f>
        <v/>
      </c>
      <c r="S5482" s="0" t="str">
        <f aca="false">IF(L5482=1,IF(COUNTIFS(C$2:C5482,C5482,L$2:L5482,1)=1,1,0),"")</f>
        <v/>
      </c>
      <c r="T5482" s="38" t="str">
        <f aca="false">IF(N5482="","",N5482+ROW()/10000000)</f>
        <v/>
      </c>
      <c r="U5482" s="0" t="str">
        <f aca="false">IF(G5482=1,IF(B5482="",1,0),"")</f>
        <v/>
      </c>
    </row>
    <row r="5483" customFormat="false" ht="15" hidden="false" customHeight="false" outlineLevel="0" collapsed="false">
      <c r="A5483" s="35"/>
      <c r="B5483" s="35"/>
      <c r="G5483" s="0" t="str">
        <f aca="false">IF(A5483="","",IF(AND(A5483&gt;=Debut,A5483&lt;Fin),1,0))</f>
        <v/>
      </c>
      <c r="H5483" s="0" t="str">
        <f aca="false">IF(G5483=1,INT(ROUND((A5483-Debut)*86400,0)/600),"")</f>
        <v/>
      </c>
      <c r="I5483" s="0" t="str">
        <f aca="false">IF(G5483=1,INT(ROUND((A5483-Debut)*86400,0)/3600),"")</f>
        <v/>
      </c>
      <c r="J5483" s="0" t="str">
        <f aca="false">IF(OR(A5483="",B5483=""),"",ROUND((B5483-A5483)*86400,0))</f>
        <v/>
      </c>
      <c r="K5483" s="37" t="str">
        <f aca="false">IF(G5483=1,IF(COUNTIFS($C:$C,C5483,$G:$G,1,$A:$A,"&gt;="&amp;(A5483-FenetreInterm/86400),$A:$A,"&lt;="&amp;A5483)&gt;=NbInterm,1,0),"")</f>
        <v/>
      </c>
      <c r="L5483" s="37" t="str">
        <f aca="false">IF(G5483=1,IF(B5483="",0,IF(J5483&lt;SeuilFugitive,1,0)),"")</f>
        <v/>
      </c>
      <c r="M5483" s="37" t="str">
        <f aca="false">IF(G5483=1,IF(B5483="",IF((Fin-A5483)*24&gt;SeuilFigee,1,0),IF(J5483&gt;SeuilFigee*3600,1,0)),"")</f>
        <v/>
      </c>
      <c r="N5483" s="0" t="str">
        <f aca="false">IF(G5483=1,IF(COUNTIF(H$2:H5483,H5483)=1,COUNTIF($H:$H,H5483),""),"")</f>
        <v/>
      </c>
      <c r="O5483" s="0" t="str">
        <f aca="false">IF(G5483=1,IF(COUNTIF(I$2:I5483,I5483)=1,COUNTIF($I:$I,I5483),""),"")</f>
        <v/>
      </c>
      <c r="P5483" s="38" t="str">
        <f aca="false">IF(G5483=1,IF(COUNTIFS(C$2:C5483,C5483,G$2:G5483,1)=1,COUNTIFS($C:$C,C5483,$G:$G,1)+ROW()/10000000,""),"")</f>
        <v/>
      </c>
      <c r="Q5483" s="0" t="str">
        <f aca="false">IF(K5483=1,IF(COUNTIFS(C$2:C5483,C5483,K$2:K5483,1)=1,1,0),"")</f>
        <v/>
      </c>
      <c r="R5483" s="0" t="str">
        <f aca="false">IF(M5483=1,IF(COUNTIFS(C$2:C5483,C5483,M$2:M5483,1)=1,1,0),"")</f>
        <v/>
      </c>
      <c r="S5483" s="0" t="str">
        <f aca="false">IF(L5483=1,IF(COUNTIFS(C$2:C5483,C5483,L$2:L5483,1)=1,1,0),"")</f>
        <v/>
      </c>
      <c r="T5483" s="38" t="str">
        <f aca="false">IF(N5483="","",N5483+ROW()/10000000)</f>
        <v/>
      </c>
      <c r="U5483" s="0" t="str">
        <f aca="false">IF(G5483=1,IF(B5483="",1,0),"")</f>
        <v/>
      </c>
    </row>
    <row r="5484" customFormat="false" ht="15" hidden="false" customHeight="false" outlineLevel="0" collapsed="false">
      <c r="A5484" s="35"/>
      <c r="B5484" s="35"/>
      <c r="G5484" s="0" t="str">
        <f aca="false">IF(A5484="","",IF(AND(A5484&gt;=Debut,A5484&lt;Fin),1,0))</f>
        <v/>
      </c>
      <c r="H5484" s="0" t="str">
        <f aca="false">IF(G5484=1,INT(ROUND((A5484-Debut)*86400,0)/600),"")</f>
        <v/>
      </c>
      <c r="I5484" s="0" t="str">
        <f aca="false">IF(G5484=1,INT(ROUND((A5484-Debut)*86400,0)/3600),"")</f>
        <v/>
      </c>
      <c r="J5484" s="0" t="str">
        <f aca="false">IF(OR(A5484="",B5484=""),"",ROUND((B5484-A5484)*86400,0))</f>
        <v/>
      </c>
      <c r="K5484" s="37" t="str">
        <f aca="false">IF(G5484=1,IF(COUNTIFS($C:$C,C5484,$G:$G,1,$A:$A,"&gt;="&amp;(A5484-FenetreInterm/86400),$A:$A,"&lt;="&amp;A5484)&gt;=NbInterm,1,0),"")</f>
        <v/>
      </c>
      <c r="L5484" s="37" t="str">
        <f aca="false">IF(G5484=1,IF(B5484="",0,IF(J5484&lt;SeuilFugitive,1,0)),"")</f>
        <v/>
      </c>
      <c r="M5484" s="37" t="str">
        <f aca="false">IF(G5484=1,IF(B5484="",IF((Fin-A5484)*24&gt;SeuilFigee,1,0),IF(J5484&gt;SeuilFigee*3600,1,0)),"")</f>
        <v/>
      </c>
      <c r="N5484" s="0" t="str">
        <f aca="false">IF(G5484=1,IF(COUNTIF(H$2:H5484,H5484)=1,COUNTIF($H:$H,H5484),""),"")</f>
        <v/>
      </c>
      <c r="O5484" s="0" t="str">
        <f aca="false">IF(G5484=1,IF(COUNTIF(I$2:I5484,I5484)=1,COUNTIF($I:$I,I5484),""),"")</f>
        <v/>
      </c>
      <c r="P5484" s="38" t="str">
        <f aca="false">IF(G5484=1,IF(COUNTIFS(C$2:C5484,C5484,G$2:G5484,1)=1,COUNTIFS($C:$C,C5484,$G:$G,1)+ROW()/10000000,""),"")</f>
        <v/>
      </c>
      <c r="Q5484" s="0" t="str">
        <f aca="false">IF(K5484=1,IF(COUNTIFS(C$2:C5484,C5484,K$2:K5484,1)=1,1,0),"")</f>
        <v/>
      </c>
      <c r="R5484" s="0" t="str">
        <f aca="false">IF(M5484=1,IF(COUNTIFS(C$2:C5484,C5484,M$2:M5484,1)=1,1,0),"")</f>
        <v/>
      </c>
      <c r="S5484" s="0" t="str">
        <f aca="false">IF(L5484=1,IF(COUNTIFS(C$2:C5484,C5484,L$2:L5484,1)=1,1,0),"")</f>
        <v/>
      </c>
      <c r="T5484" s="38" t="str">
        <f aca="false">IF(N5484="","",N5484+ROW()/10000000)</f>
        <v/>
      </c>
      <c r="U5484" s="0" t="str">
        <f aca="false">IF(G5484=1,IF(B5484="",1,0),"")</f>
        <v/>
      </c>
    </row>
    <row r="5485" customFormat="false" ht="15" hidden="false" customHeight="false" outlineLevel="0" collapsed="false">
      <c r="A5485" s="35"/>
      <c r="B5485" s="35"/>
      <c r="G5485" s="0" t="str">
        <f aca="false">IF(A5485="","",IF(AND(A5485&gt;=Debut,A5485&lt;Fin),1,0))</f>
        <v/>
      </c>
      <c r="H5485" s="0" t="str">
        <f aca="false">IF(G5485=1,INT(ROUND((A5485-Debut)*86400,0)/600),"")</f>
        <v/>
      </c>
      <c r="I5485" s="0" t="str">
        <f aca="false">IF(G5485=1,INT(ROUND((A5485-Debut)*86400,0)/3600),"")</f>
        <v/>
      </c>
      <c r="J5485" s="0" t="str">
        <f aca="false">IF(OR(A5485="",B5485=""),"",ROUND((B5485-A5485)*86400,0))</f>
        <v/>
      </c>
      <c r="K5485" s="37" t="str">
        <f aca="false">IF(G5485=1,IF(COUNTIFS($C:$C,C5485,$G:$G,1,$A:$A,"&gt;="&amp;(A5485-FenetreInterm/86400),$A:$A,"&lt;="&amp;A5485)&gt;=NbInterm,1,0),"")</f>
        <v/>
      </c>
      <c r="L5485" s="37" t="str">
        <f aca="false">IF(G5485=1,IF(B5485="",0,IF(J5485&lt;SeuilFugitive,1,0)),"")</f>
        <v/>
      </c>
      <c r="M5485" s="37" t="str">
        <f aca="false">IF(G5485=1,IF(B5485="",IF((Fin-A5485)*24&gt;SeuilFigee,1,0),IF(J5485&gt;SeuilFigee*3600,1,0)),"")</f>
        <v/>
      </c>
      <c r="N5485" s="0" t="str">
        <f aca="false">IF(G5485=1,IF(COUNTIF(H$2:H5485,H5485)=1,COUNTIF($H:$H,H5485),""),"")</f>
        <v/>
      </c>
      <c r="O5485" s="0" t="str">
        <f aca="false">IF(G5485=1,IF(COUNTIF(I$2:I5485,I5485)=1,COUNTIF($I:$I,I5485),""),"")</f>
        <v/>
      </c>
      <c r="P5485" s="38" t="str">
        <f aca="false">IF(G5485=1,IF(COUNTIFS(C$2:C5485,C5485,G$2:G5485,1)=1,COUNTIFS($C:$C,C5485,$G:$G,1)+ROW()/10000000,""),"")</f>
        <v/>
      </c>
      <c r="Q5485" s="0" t="str">
        <f aca="false">IF(K5485=1,IF(COUNTIFS(C$2:C5485,C5485,K$2:K5485,1)=1,1,0),"")</f>
        <v/>
      </c>
      <c r="R5485" s="0" t="str">
        <f aca="false">IF(M5485=1,IF(COUNTIFS(C$2:C5485,C5485,M$2:M5485,1)=1,1,0),"")</f>
        <v/>
      </c>
      <c r="S5485" s="0" t="str">
        <f aca="false">IF(L5485=1,IF(COUNTIFS(C$2:C5485,C5485,L$2:L5485,1)=1,1,0),"")</f>
        <v/>
      </c>
      <c r="T5485" s="38" t="str">
        <f aca="false">IF(N5485="","",N5485+ROW()/10000000)</f>
        <v/>
      </c>
      <c r="U5485" s="0" t="str">
        <f aca="false">IF(G5485=1,IF(B5485="",1,0),"")</f>
        <v/>
      </c>
    </row>
    <row r="5486" customFormat="false" ht="15" hidden="false" customHeight="false" outlineLevel="0" collapsed="false">
      <c r="A5486" s="35"/>
      <c r="B5486" s="35"/>
      <c r="G5486" s="0" t="str">
        <f aca="false">IF(A5486="","",IF(AND(A5486&gt;=Debut,A5486&lt;Fin),1,0))</f>
        <v/>
      </c>
      <c r="H5486" s="0" t="str">
        <f aca="false">IF(G5486=1,INT(ROUND((A5486-Debut)*86400,0)/600),"")</f>
        <v/>
      </c>
      <c r="I5486" s="0" t="str">
        <f aca="false">IF(G5486=1,INT(ROUND((A5486-Debut)*86400,0)/3600),"")</f>
        <v/>
      </c>
      <c r="J5486" s="0" t="str">
        <f aca="false">IF(OR(A5486="",B5486=""),"",ROUND((B5486-A5486)*86400,0))</f>
        <v/>
      </c>
      <c r="K5486" s="37" t="str">
        <f aca="false">IF(G5486=1,IF(COUNTIFS($C:$C,C5486,$G:$G,1,$A:$A,"&gt;="&amp;(A5486-FenetreInterm/86400),$A:$A,"&lt;="&amp;A5486)&gt;=NbInterm,1,0),"")</f>
        <v/>
      </c>
      <c r="L5486" s="37" t="str">
        <f aca="false">IF(G5486=1,IF(B5486="",0,IF(J5486&lt;SeuilFugitive,1,0)),"")</f>
        <v/>
      </c>
      <c r="M5486" s="37" t="str">
        <f aca="false">IF(G5486=1,IF(B5486="",IF((Fin-A5486)*24&gt;SeuilFigee,1,0),IF(J5486&gt;SeuilFigee*3600,1,0)),"")</f>
        <v/>
      </c>
      <c r="N5486" s="0" t="str">
        <f aca="false">IF(G5486=1,IF(COUNTIF(H$2:H5486,H5486)=1,COUNTIF($H:$H,H5486),""),"")</f>
        <v/>
      </c>
      <c r="O5486" s="0" t="str">
        <f aca="false">IF(G5486=1,IF(COUNTIF(I$2:I5486,I5486)=1,COUNTIF($I:$I,I5486),""),"")</f>
        <v/>
      </c>
      <c r="P5486" s="38" t="str">
        <f aca="false">IF(G5486=1,IF(COUNTIFS(C$2:C5486,C5486,G$2:G5486,1)=1,COUNTIFS($C:$C,C5486,$G:$G,1)+ROW()/10000000,""),"")</f>
        <v/>
      </c>
      <c r="Q5486" s="0" t="str">
        <f aca="false">IF(K5486=1,IF(COUNTIFS(C$2:C5486,C5486,K$2:K5486,1)=1,1,0),"")</f>
        <v/>
      </c>
      <c r="R5486" s="0" t="str">
        <f aca="false">IF(M5486=1,IF(COUNTIFS(C$2:C5486,C5486,M$2:M5486,1)=1,1,0),"")</f>
        <v/>
      </c>
      <c r="S5486" s="0" t="str">
        <f aca="false">IF(L5486=1,IF(COUNTIFS(C$2:C5486,C5486,L$2:L5486,1)=1,1,0),"")</f>
        <v/>
      </c>
      <c r="T5486" s="38" t="str">
        <f aca="false">IF(N5486="","",N5486+ROW()/10000000)</f>
        <v/>
      </c>
      <c r="U5486" s="0" t="str">
        <f aca="false">IF(G5486=1,IF(B5486="",1,0),"")</f>
        <v/>
      </c>
    </row>
    <row r="5487" customFormat="false" ht="15" hidden="false" customHeight="false" outlineLevel="0" collapsed="false">
      <c r="A5487" s="35"/>
      <c r="B5487" s="35"/>
      <c r="G5487" s="0" t="str">
        <f aca="false">IF(A5487="","",IF(AND(A5487&gt;=Debut,A5487&lt;Fin),1,0))</f>
        <v/>
      </c>
      <c r="H5487" s="0" t="str">
        <f aca="false">IF(G5487=1,INT(ROUND((A5487-Debut)*86400,0)/600),"")</f>
        <v/>
      </c>
      <c r="I5487" s="0" t="str">
        <f aca="false">IF(G5487=1,INT(ROUND((A5487-Debut)*86400,0)/3600),"")</f>
        <v/>
      </c>
      <c r="J5487" s="0" t="str">
        <f aca="false">IF(OR(A5487="",B5487=""),"",ROUND((B5487-A5487)*86400,0))</f>
        <v/>
      </c>
      <c r="K5487" s="37" t="str">
        <f aca="false">IF(G5487=1,IF(COUNTIFS($C:$C,C5487,$G:$G,1,$A:$A,"&gt;="&amp;(A5487-FenetreInterm/86400),$A:$A,"&lt;="&amp;A5487)&gt;=NbInterm,1,0),"")</f>
        <v/>
      </c>
      <c r="L5487" s="37" t="str">
        <f aca="false">IF(G5487=1,IF(B5487="",0,IF(J5487&lt;SeuilFugitive,1,0)),"")</f>
        <v/>
      </c>
      <c r="M5487" s="37" t="str">
        <f aca="false">IF(G5487=1,IF(B5487="",IF((Fin-A5487)*24&gt;SeuilFigee,1,0),IF(J5487&gt;SeuilFigee*3600,1,0)),"")</f>
        <v/>
      </c>
      <c r="N5487" s="0" t="str">
        <f aca="false">IF(G5487=1,IF(COUNTIF(H$2:H5487,H5487)=1,COUNTIF($H:$H,H5487),""),"")</f>
        <v/>
      </c>
      <c r="O5487" s="0" t="str">
        <f aca="false">IF(G5487=1,IF(COUNTIF(I$2:I5487,I5487)=1,COUNTIF($I:$I,I5487),""),"")</f>
        <v/>
      </c>
      <c r="P5487" s="38" t="str">
        <f aca="false">IF(G5487=1,IF(COUNTIFS(C$2:C5487,C5487,G$2:G5487,1)=1,COUNTIFS($C:$C,C5487,$G:$G,1)+ROW()/10000000,""),"")</f>
        <v/>
      </c>
      <c r="Q5487" s="0" t="str">
        <f aca="false">IF(K5487=1,IF(COUNTIFS(C$2:C5487,C5487,K$2:K5487,1)=1,1,0),"")</f>
        <v/>
      </c>
      <c r="R5487" s="0" t="str">
        <f aca="false">IF(M5487=1,IF(COUNTIFS(C$2:C5487,C5487,M$2:M5487,1)=1,1,0),"")</f>
        <v/>
      </c>
      <c r="S5487" s="0" t="str">
        <f aca="false">IF(L5487=1,IF(COUNTIFS(C$2:C5487,C5487,L$2:L5487,1)=1,1,0),"")</f>
        <v/>
      </c>
      <c r="T5487" s="38" t="str">
        <f aca="false">IF(N5487="","",N5487+ROW()/10000000)</f>
        <v/>
      </c>
      <c r="U5487" s="0" t="str">
        <f aca="false">IF(G5487=1,IF(B5487="",1,0),"")</f>
        <v/>
      </c>
    </row>
    <row r="5488" customFormat="false" ht="15" hidden="false" customHeight="false" outlineLevel="0" collapsed="false">
      <c r="A5488" s="35"/>
      <c r="B5488" s="35"/>
      <c r="G5488" s="0" t="str">
        <f aca="false">IF(A5488="","",IF(AND(A5488&gt;=Debut,A5488&lt;Fin),1,0))</f>
        <v/>
      </c>
      <c r="H5488" s="0" t="str">
        <f aca="false">IF(G5488=1,INT(ROUND((A5488-Debut)*86400,0)/600),"")</f>
        <v/>
      </c>
      <c r="I5488" s="0" t="str">
        <f aca="false">IF(G5488=1,INT(ROUND((A5488-Debut)*86400,0)/3600),"")</f>
        <v/>
      </c>
      <c r="J5488" s="0" t="str">
        <f aca="false">IF(OR(A5488="",B5488=""),"",ROUND((B5488-A5488)*86400,0))</f>
        <v/>
      </c>
      <c r="K5488" s="37" t="str">
        <f aca="false">IF(G5488=1,IF(COUNTIFS($C:$C,C5488,$G:$G,1,$A:$A,"&gt;="&amp;(A5488-FenetreInterm/86400),$A:$A,"&lt;="&amp;A5488)&gt;=NbInterm,1,0),"")</f>
        <v/>
      </c>
      <c r="L5488" s="37" t="str">
        <f aca="false">IF(G5488=1,IF(B5488="",0,IF(J5488&lt;SeuilFugitive,1,0)),"")</f>
        <v/>
      </c>
      <c r="M5488" s="37" t="str">
        <f aca="false">IF(G5488=1,IF(B5488="",IF((Fin-A5488)*24&gt;SeuilFigee,1,0),IF(J5488&gt;SeuilFigee*3600,1,0)),"")</f>
        <v/>
      </c>
      <c r="N5488" s="0" t="str">
        <f aca="false">IF(G5488=1,IF(COUNTIF(H$2:H5488,H5488)=1,COUNTIF($H:$H,H5488),""),"")</f>
        <v/>
      </c>
      <c r="O5488" s="0" t="str">
        <f aca="false">IF(G5488=1,IF(COUNTIF(I$2:I5488,I5488)=1,COUNTIF($I:$I,I5488),""),"")</f>
        <v/>
      </c>
      <c r="P5488" s="38" t="str">
        <f aca="false">IF(G5488=1,IF(COUNTIFS(C$2:C5488,C5488,G$2:G5488,1)=1,COUNTIFS($C:$C,C5488,$G:$G,1)+ROW()/10000000,""),"")</f>
        <v/>
      </c>
      <c r="Q5488" s="0" t="str">
        <f aca="false">IF(K5488=1,IF(COUNTIFS(C$2:C5488,C5488,K$2:K5488,1)=1,1,0),"")</f>
        <v/>
      </c>
      <c r="R5488" s="0" t="str">
        <f aca="false">IF(M5488=1,IF(COUNTIFS(C$2:C5488,C5488,M$2:M5488,1)=1,1,0),"")</f>
        <v/>
      </c>
      <c r="S5488" s="0" t="str">
        <f aca="false">IF(L5488=1,IF(COUNTIFS(C$2:C5488,C5488,L$2:L5488,1)=1,1,0),"")</f>
        <v/>
      </c>
      <c r="T5488" s="38" t="str">
        <f aca="false">IF(N5488="","",N5488+ROW()/10000000)</f>
        <v/>
      </c>
      <c r="U5488" s="0" t="str">
        <f aca="false">IF(G5488=1,IF(B5488="",1,0),"")</f>
        <v/>
      </c>
    </row>
    <row r="5489" customFormat="false" ht="15" hidden="false" customHeight="false" outlineLevel="0" collapsed="false">
      <c r="A5489" s="35"/>
      <c r="B5489" s="35"/>
      <c r="G5489" s="0" t="str">
        <f aca="false">IF(A5489="","",IF(AND(A5489&gt;=Debut,A5489&lt;Fin),1,0))</f>
        <v/>
      </c>
      <c r="H5489" s="0" t="str">
        <f aca="false">IF(G5489=1,INT(ROUND((A5489-Debut)*86400,0)/600),"")</f>
        <v/>
      </c>
      <c r="I5489" s="0" t="str">
        <f aca="false">IF(G5489=1,INT(ROUND((A5489-Debut)*86400,0)/3600),"")</f>
        <v/>
      </c>
      <c r="J5489" s="0" t="str">
        <f aca="false">IF(OR(A5489="",B5489=""),"",ROUND((B5489-A5489)*86400,0))</f>
        <v/>
      </c>
      <c r="K5489" s="37" t="str">
        <f aca="false">IF(G5489=1,IF(COUNTIFS($C:$C,C5489,$G:$G,1,$A:$A,"&gt;="&amp;(A5489-FenetreInterm/86400),$A:$A,"&lt;="&amp;A5489)&gt;=NbInterm,1,0),"")</f>
        <v/>
      </c>
      <c r="L5489" s="37" t="str">
        <f aca="false">IF(G5489=1,IF(B5489="",0,IF(J5489&lt;SeuilFugitive,1,0)),"")</f>
        <v/>
      </c>
      <c r="M5489" s="37" t="str">
        <f aca="false">IF(G5489=1,IF(B5489="",IF((Fin-A5489)*24&gt;SeuilFigee,1,0),IF(J5489&gt;SeuilFigee*3600,1,0)),"")</f>
        <v/>
      </c>
      <c r="N5489" s="0" t="str">
        <f aca="false">IF(G5489=1,IF(COUNTIF(H$2:H5489,H5489)=1,COUNTIF($H:$H,H5489),""),"")</f>
        <v/>
      </c>
      <c r="O5489" s="0" t="str">
        <f aca="false">IF(G5489=1,IF(COUNTIF(I$2:I5489,I5489)=1,COUNTIF($I:$I,I5489),""),"")</f>
        <v/>
      </c>
      <c r="P5489" s="38" t="str">
        <f aca="false">IF(G5489=1,IF(COUNTIFS(C$2:C5489,C5489,G$2:G5489,1)=1,COUNTIFS($C:$C,C5489,$G:$G,1)+ROW()/10000000,""),"")</f>
        <v/>
      </c>
      <c r="Q5489" s="0" t="str">
        <f aca="false">IF(K5489=1,IF(COUNTIFS(C$2:C5489,C5489,K$2:K5489,1)=1,1,0),"")</f>
        <v/>
      </c>
      <c r="R5489" s="0" t="str">
        <f aca="false">IF(M5489=1,IF(COUNTIFS(C$2:C5489,C5489,M$2:M5489,1)=1,1,0),"")</f>
        <v/>
      </c>
      <c r="S5489" s="0" t="str">
        <f aca="false">IF(L5489=1,IF(COUNTIFS(C$2:C5489,C5489,L$2:L5489,1)=1,1,0),"")</f>
        <v/>
      </c>
      <c r="T5489" s="38" t="str">
        <f aca="false">IF(N5489="","",N5489+ROW()/10000000)</f>
        <v/>
      </c>
      <c r="U5489" s="0" t="str">
        <f aca="false">IF(G5489=1,IF(B5489="",1,0),"")</f>
        <v/>
      </c>
    </row>
    <row r="5490" customFormat="false" ht="15" hidden="false" customHeight="false" outlineLevel="0" collapsed="false">
      <c r="A5490" s="35"/>
      <c r="B5490" s="35"/>
      <c r="G5490" s="0" t="str">
        <f aca="false">IF(A5490="","",IF(AND(A5490&gt;=Debut,A5490&lt;Fin),1,0))</f>
        <v/>
      </c>
      <c r="H5490" s="0" t="str">
        <f aca="false">IF(G5490=1,INT(ROUND((A5490-Debut)*86400,0)/600),"")</f>
        <v/>
      </c>
      <c r="I5490" s="0" t="str">
        <f aca="false">IF(G5490=1,INT(ROUND((A5490-Debut)*86400,0)/3600),"")</f>
        <v/>
      </c>
      <c r="J5490" s="0" t="str">
        <f aca="false">IF(OR(A5490="",B5490=""),"",ROUND((B5490-A5490)*86400,0))</f>
        <v/>
      </c>
      <c r="K5490" s="37" t="str">
        <f aca="false">IF(G5490=1,IF(COUNTIFS($C:$C,C5490,$G:$G,1,$A:$A,"&gt;="&amp;(A5490-FenetreInterm/86400),$A:$A,"&lt;="&amp;A5490)&gt;=NbInterm,1,0),"")</f>
        <v/>
      </c>
      <c r="L5490" s="37" t="str">
        <f aca="false">IF(G5490=1,IF(B5490="",0,IF(J5490&lt;SeuilFugitive,1,0)),"")</f>
        <v/>
      </c>
      <c r="M5490" s="37" t="str">
        <f aca="false">IF(G5490=1,IF(B5490="",IF((Fin-A5490)*24&gt;SeuilFigee,1,0),IF(J5490&gt;SeuilFigee*3600,1,0)),"")</f>
        <v/>
      </c>
      <c r="N5490" s="0" t="str">
        <f aca="false">IF(G5490=1,IF(COUNTIF(H$2:H5490,H5490)=1,COUNTIF($H:$H,H5490),""),"")</f>
        <v/>
      </c>
      <c r="O5490" s="0" t="str">
        <f aca="false">IF(G5490=1,IF(COUNTIF(I$2:I5490,I5490)=1,COUNTIF($I:$I,I5490),""),"")</f>
        <v/>
      </c>
      <c r="P5490" s="38" t="str">
        <f aca="false">IF(G5490=1,IF(COUNTIFS(C$2:C5490,C5490,G$2:G5490,1)=1,COUNTIFS($C:$C,C5490,$G:$G,1)+ROW()/10000000,""),"")</f>
        <v/>
      </c>
      <c r="Q5490" s="0" t="str">
        <f aca="false">IF(K5490=1,IF(COUNTIFS(C$2:C5490,C5490,K$2:K5490,1)=1,1,0),"")</f>
        <v/>
      </c>
      <c r="R5490" s="0" t="str">
        <f aca="false">IF(M5490=1,IF(COUNTIFS(C$2:C5490,C5490,M$2:M5490,1)=1,1,0),"")</f>
        <v/>
      </c>
      <c r="S5490" s="0" t="str">
        <f aca="false">IF(L5490=1,IF(COUNTIFS(C$2:C5490,C5490,L$2:L5490,1)=1,1,0),"")</f>
        <v/>
      </c>
      <c r="T5490" s="38" t="str">
        <f aca="false">IF(N5490="","",N5490+ROW()/10000000)</f>
        <v/>
      </c>
      <c r="U5490" s="0" t="str">
        <f aca="false">IF(G5490=1,IF(B5490="",1,0),"")</f>
        <v/>
      </c>
    </row>
    <row r="5491" customFormat="false" ht="15" hidden="false" customHeight="false" outlineLevel="0" collapsed="false">
      <c r="A5491" s="35"/>
      <c r="B5491" s="35"/>
      <c r="G5491" s="0" t="str">
        <f aca="false">IF(A5491="","",IF(AND(A5491&gt;=Debut,A5491&lt;Fin),1,0))</f>
        <v/>
      </c>
      <c r="H5491" s="0" t="str">
        <f aca="false">IF(G5491=1,INT(ROUND((A5491-Debut)*86400,0)/600),"")</f>
        <v/>
      </c>
      <c r="I5491" s="0" t="str">
        <f aca="false">IF(G5491=1,INT(ROUND((A5491-Debut)*86400,0)/3600),"")</f>
        <v/>
      </c>
      <c r="J5491" s="0" t="str">
        <f aca="false">IF(OR(A5491="",B5491=""),"",ROUND((B5491-A5491)*86400,0))</f>
        <v/>
      </c>
      <c r="K5491" s="37" t="str">
        <f aca="false">IF(G5491=1,IF(COUNTIFS($C:$C,C5491,$G:$G,1,$A:$A,"&gt;="&amp;(A5491-FenetreInterm/86400),$A:$A,"&lt;="&amp;A5491)&gt;=NbInterm,1,0),"")</f>
        <v/>
      </c>
      <c r="L5491" s="37" t="str">
        <f aca="false">IF(G5491=1,IF(B5491="",0,IF(J5491&lt;SeuilFugitive,1,0)),"")</f>
        <v/>
      </c>
      <c r="M5491" s="37" t="str">
        <f aca="false">IF(G5491=1,IF(B5491="",IF((Fin-A5491)*24&gt;SeuilFigee,1,0),IF(J5491&gt;SeuilFigee*3600,1,0)),"")</f>
        <v/>
      </c>
      <c r="N5491" s="0" t="str">
        <f aca="false">IF(G5491=1,IF(COUNTIF(H$2:H5491,H5491)=1,COUNTIF($H:$H,H5491),""),"")</f>
        <v/>
      </c>
      <c r="O5491" s="0" t="str">
        <f aca="false">IF(G5491=1,IF(COUNTIF(I$2:I5491,I5491)=1,COUNTIF($I:$I,I5491),""),"")</f>
        <v/>
      </c>
      <c r="P5491" s="38" t="str">
        <f aca="false">IF(G5491=1,IF(COUNTIFS(C$2:C5491,C5491,G$2:G5491,1)=1,COUNTIFS($C:$C,C5491,$G:$G,1)+ROW()/10000000,""),"")</f>
        <v/>
      </c>
      <c r="Q5491" s="0" t="str">
        <f aca="false">IF(K5491=1,IF(COUNTIFS(C$2:C5491,C5491,K$2:K5491,1)=1,1,0),"")</f>
        <v/>
      </c>
      <c r="R5491" s="0" t="str">
        <f aca="false">IF(M5491=1,IF(COUNTIFS(C$2:C5491,C5491,M$2:M5491,1)=1,1,0),"")</f>
        <v/>
      </c>
      <c r="S5491" s="0" t="str">
        <f aca="false">IF(L5491=1,IF(COUNTIFS(C$2:C5491,C5491,L$2:L5491,1)=1,1,0),"")</f>
        <v/>
      </c>
      <c r="T5491" s="38" t="str">
        <f aca="false">IF(N5491="","",N5491+ROW()/10000000)</f>
        <v/>
      </c>
      <c r="U5491" s="0" t="str">
        <f aca="false">IF(G5491=1,IF(B5491="",1,0),"")</f>
        <v/>
      </c>
    </row>
    <row r="5492" customFormat="false" ht="15" hidden="false" customHeight="false" outlineLevel="0" collapsed="false">
      <c r="A5492" s="35"/>
      <c r="B5492" s="35"/>
      <c r="G5492" s="0" t="str">
        <f aca="false">IF(A5492="","",IF(AND(A5492&gt;=Debut,A5492&lt;Fin),1,0))</f>
        <v/>
      </c>
      <c r="H5492" s="0" t="str">
        <f aca="false">IF(G5492=1,INT(ROUND((A5492-Debut)*86400,0)/600),"")</f>
        <v/>
      </c>
      <c r="I5492" s="0" t="str">
        <f aca="false">IF(G5492=1,INT(ROUND((A5492-Debut)*86400,0)/3600),"")</f>
        <v/>
      </c>
      <c r="J5492" s="0" t="str">
        <f aca="false">IF(OR(A5492="",B5492=""),"",ROUND((B5492-A5492)*86400,0))</f>
        <v/>
      </c>
      <c r="K5492" s="37" t="str">
        <f aca="false">IF(G5492=1,IF(COUNTIFS($C:$C,C5492,$G:$G,1,$A:$A,"&gt;="&amp;(A5492-FenetreInterm/86400),$A:$A,"&lt;="&amp;A5492)&gt;=NbInterm,1,0),"")</f>
        <v/>
      </c>
      <c r="L5492" s="37" t="str">
        <f aca="false">IF(G5492=1,IF(B5492="",0,IF(J5492&lt;SeuilFugitive,1,0)),"")</f>
        <v/>
      </c>
      <c r="M5492" s="37" t="str">
        <f aca="false">IF(G5492=1,IF(B5492="",IF((Fin-A5492)*24&gt;SeuilFigee,1,0),IF(J5492&gt;SeuilFigee*3600,1,0)),"")</f>
        <v/>
      </c>
      <c r="N5492" s="0" t="str">
        <f aca="false">IF(G5492=1,IF(COUNTIF(H$2:H5492,H5492)=1,COUNTIF($H:$H,H5492),""),"")</f>
        <v/>
      </c>
      <c r="O5492" s="0" t="str">
        <f aca="false">IF(G5492=1,IF(COUNTIF(I$2:I5492,I5492)=1,COUNTIF($I:$I,I5492),""),"")</f>
        <v/>
      </c>
      <c r="P5492" s="38" t="str">
        <f aca="false">IF(G5492=1,IF(COUNTIFS(C$2:C5492,C5492,G$2:G5492,1)=1,COUNTIFS($C:$C,C5492,$G:$G,1)+ROW()/10000000,""),"")</f>
        <v/>
      </c>
      <c r="Q5492" s="0" t="str">
        <f aca="false">IF(K5492=1,IF(COUNTIFS(C$2:C5492,C5492,K$2:K5492,1)=1,1,0),"")</f>
        <v/>
      </c>
      <c r="R5492" s="0" t="str">
        <f aca="false">IF(M5492=1,IF(COUNTIFS(C$2:C5492,C5492,M$2:M5492,1)=1,1,0),"")</f>
        <v/>
      </c>
      <c r="S5492" s="0" t="str">
        <f aca="false">IF(L5492=1,IF(COUNTIFS(C$2:C5492,C5492,L$2:L5492,1)=1,1,0),"")</f>
        <v/>
      </c>
      <c r="T5492" s="38" t="str">
        <f aca="false">IF(N5492="","",N5492+ROW()/10000000)</f>
        <v/>
      </c>
      <c r="U5492" s="0" t="str">
        <f aca="false">IF(G5492=1,IF(B5492="",1,0),"")</f>
        <v/>
      </c>
    </row>
    <row r="5493" customFormat="false" ht="15" hidden="false" customHeight="false" outlineLevel="0" collapsed="false">
      <c r="A5493" s="35"/>
      <c r="B5493" s="35"/>
      <c r="G5493" s="0" t="str">
        <f aca="false">IF(A5493="","",IF(AND(A5493&gt;=Debut,A5493&lt;Fin),1,0))</f>
        <v/>
      </c>
      <c r="H5493" s="0" t="str">
        <f aca="false">IF(G5493=1,INT(ROUND((A5493-Debut)*86400,0)/600),"")</f>
        <v/>
      </c>
      <c r="I5493" s="0" t="str">
        <f aca="false">IF(G5493=1,INT(ROUND((A5493-Debut)*86400,0)/3600),"")</f>
        <v/>
      </c>
      <c r="J5493" s="0" t="str">
        <f aca="false">IF(OR(A5493="",B5493=""),"",ROUND((B5493-A5493)*86400,0))</f>
        <v/>
      </c>
      <c r="K5493" s="37" t="str">
        <f aca="false">IF(G5493=1,IF(COUNTIFS($C:$C,C5493,$G:$G,1,$A:$A,"&gt;="&amp;(A5493-FenetreInterm/86400),$A:$A,"&lt;="&amp;A5493)&gt;=NbInterm,1,0),"")</f>
        <v/>
      </c>
      <c r="L5493" s="37" t="str">
        <f aca="false">IF(G5493=1,IF(B5493="",0,IF(J5493&lt;SeuilFugitive,1,0)),"")</f>
        <v/>
      </c>
      <c r="M5493" s="37" t="str">
        <f aca="false">IF(G5493=1,IF(B5493="",IF((Fin-A5493)*24&gt;SeuilFigee,1,0),IF(J5493&gt;SeuilFigee*3600,1,0)),"")</f>
        <v/>
      </c>
      <c r="N5493" s="0" t="str">
        <f aca="false">IF(G5493=1,IF(COUNTIF(H$2:H5493,H5493)=1,COUNTIF($H:$H,H5493),""),"")</f>
        <v/>
      </c>
      <c r="O5493" s="0" t="str">
        <f aca="false">IF(G5493=1,IF(COUNTIF(I$2:I5493,I5493)=1,COUNTIF($I:$I,I5493),""),"")</f>
        <v/>
      </c>
      <c r="P5493" s="38" t="str">
        <f aca="false">IF(G5493=1,IF(COUNTIFS(C$2:C5493,C5493,G$2:G5493,1)=1,COUNTIFS($C:$C,C5493,$G:$G,1)+ROW()/10000000,""),"")</f>
        <v/>
      </c>
      <c r="Q5493" s="0" t="str">
        <f aca="false">IF(K5493=1,IF(COUNTIFS(C$2:C5493,C5493,K$2:K5493,1)=1,1,0),"")</f>
        <v/>
      </c>
      <c r="R5493" s="0" t="str">
        <f aca="false">IF(M5493=1,IF(COUNTIFS(C$2:C5493,C5493,M$2:M5493,1)=1,1,0),"")</f>
        <v/>
      </c>
      <c r="S5493" s="0" t="str">
        <f aca="false">IF(L5493=1,IF(COUNTIFS(C$2:C5493,C5493,L$2:L5493,1)=1,1,0),"")</f>
        <v/>
      </c>
      <c r="T5493" s="38" t="str">
        <f aca="false">IF(N5493="","",N5493+ROW()/10000000)</f>
        <v/>
      </c>
      <c r="U5493" s="0" t="str">
        <f aca="false">IF(G5493=1,IF(B5493="",1,0),"")</f>
        <v/>
      </c>
    </row>
    <row r="5494" customFormat="false" ht="15" hidden="false" customHeight="false" outlineLevel="0" collapsed="false">
      <c r="A5494" s="35"/>
      <c r="B5494" s="35"/>
      <c r="G5494" s="0" t="str">
        <f aca="false">IF(A5494="","",IF(AND(A5494&gt;=Debut,A5494&lt;Fin),1,0))</f>
        <v/>
      </c>
      <c r="H5494" s="0" t="str">
        <f aca="false">IF(G5494=1,INT(ROUND((A5494-Debut)*86400,0)/600),"")</f>
        <v/>
      </c>
      <c r="I5494" s="0" t="str">
        <f aca="false">IF(G5494=1,INT(ROUND((A5494-Debut)*86400,0)/3600),"")</f>
        <v/>
      </c>
      <c r="J5494" s="0" t="str">
        <f aca="false">IF(OR(A5494="",B5494=""),"",ROUND((B5494-A5494)*86400,0))</f>
        <v/>
      </c>
      <c r="K5494" s="37" t="str">
        <f aca="false">IF(G5494=1,IF(COUNTIFS($C:$C,C5494,$G:$G,1,$A:$A,"&gt;="&amp;(A5494-FenetreInterm/86400),$A:$A,"&lt;="&amp;A5494)&gt;=NbInterm,1,0),"")</f>
        <v/>
      </c>
      <c r="L5494" s="37" t="str">
        <f aca="false">IF(G5494=1,IF(B5494="",0,IF(J5494&lt;SeuilFugitive,1,0)),"")</f>
        <v/>
      </c>
      <c r="M5494" s="37" t="str">
        <f aca="false">IF(G5494=1,IF(B5494="",IF((Fin-A5494)*24&gt;SeuilFigee,1,0),IF(J5494&gt;SeuilFigee*3600,1,0)),"")</f>
        <v/>
      </c>
      <c r="N5494" s="0" t="str">
        <f aca="false">IF(G5494=1,IF(COUNTIF(H$2:H5494,H5494)=1,COUNTIF($H:$H,H5494),""),"")</f>
        <v/>
      </c>
      <c r="O5494" s="0" t="str">
        <f aca="false">IF(G5494=1,IF(COUNTIF(I$2:I5494,I5494)=1,COUNTIF($I:$I,I5494),""),"")</f>
        <v/>
      </c>
      <c r="P5494" s="38" t="str">
        <f aca="false">IF(G5494=1,IF(COUNTIFS(C$2:C5494,C5494,G$2:G5494,1)=1,COUNTIFS($C:$C,C5494,$G:$G,1)+ROW()/10000000,""),"")</f>
        <v/>
      </c>
      <c r="Q5494" s="0" t="str">
        <f aca="false">IF(K5494=1,IF(COUNTIFS(C$2:C5494,C5494,K$2:K5494,1)=1,1,0),"")</f>
        <v/>
      </c>
      <c r="R5494" s="0" t="str">
        <f aca="false">IF(M5494=1,IF(COUNTIFS(C$2:C5494,C5494,M$2:M5494,1)=1,1,0),"")</f>
        <v/>
      </c>
      <c r="S5494" s="0" t="str">
        <f aca="false">IF(L5494=1,IF(COUNTIFS(C$2:C5494,C5494,L$2:L5494,1)=1,1,0),"")</f>
        <v/>
      </c>
      <c r="T5494" s="38" t="str">
        <f aca="false">IF(N5494="","",N5494+ROW()/10000000)</f>
        <v/>
      </c>
      <c r="U5494" s="0" t="str">
        <f aca="false">IF(G5494=1,IF(B5494="",1,0),"")</f>
        <v/>
      </c>
    </row>
    <row r="5495" customFormat="false" ht="15" hidden="false" customHeight="false" outlineLevel="0" collapsed="false">
      <c r="A5495" s="35"/>
      <c r="B5495" s="35"/>
      <c r="G5495" s="0" t="str">
        <f aca="false">IF(A5495="","",IF(AND(A5495&gt;=Debut,A5495&lt;Fin),1,0))</f>
        <v/>
      </c>
      <c r="H5495" s="0" t="str">
        <f aca="false">IF(G5495=1,INT(ROUND((A5495-Debut)*86400,0)/600),"")</f>
        <v/>
      </c>
      <c r="I5495" s="0" t="str">
        <f aca="false">IF(G5495=1,INT(ROUND((A5495-Debut)*86400,0)/3600),"")</f>
        <v/>
      </c>
      <c r="J5495" s="0" t="str">
        <f aca="false">IF(OR(A5495="",B5495=""),"",ROUND((B5495-A5495)*86400,0))</f>
        <v/>
      </c>
      <c r="K5495" s="37" t="str">
        <f aca="false">IF(G5495=1,IF(COUNTIFS($C:$C,C5495,$G:$G,1,$A:$A,"&gt;="&amp;(A5495-FenetreInterm/86400),$A:$A,"&lt;="&amp;A5495)&gt;=NbInterm,1,0),"")</f>
        <v/>
      </c>
      <c r="L5495" s="37" t="str">
        <f aca="false">IF(G5495=1,IF(B5495="",0,IF(J5495&lt;SeuilFugitive,1,0)),"")</f>
        <v/>
      </c>
      <c r="M5495" s="37" t="str">
        <f aca="false">IF(G5495=1,IF(B5495="",IF((Fin-A5495)*24&gt;SeuilFigee,1,0),IF(J5495&gt;SeuilFigee*3600,1,0)),"")</f>
        <v/>
      </c>
      <c r="N5495" s="0" t="str">
        <f aca="false">IF(G5495=1,IF(COUNTIF(H$2:H5495,H5495)=1,COUNTIF($H:$H,H5495),""),"")</f>
        <v/>
      </c>
      <c r="O5495" s="0" t="str">
        <f aca="false">IF(G5495=1,IF(COUNTIF(I$2:I5495,I5495)=1,COUNTIF($I:$I,I5495),""),"")</f>
        <v/>
      </c>
      <c r="P5495" s="38" t="str">
        <f aca="false">IF(G5495=1,IF(COUNTIFS(C$2:C5495,C5495,G$2:G5495,1)=1,COUNTIFS($C:$C,C5495,$G:$G,1)+ROW()/10000000,""),"")</f>
        <v/>
      </c>
      <c r="Q5495" s="0" t="str">
        <f aca="false">IF(K5495=1,IF(COUNTIFS(C$2:C5495,C5495,K$2:K5495,1)=1,1,0),"")</f>
        <v/>
      </c>
      <c r="R5495" s="0" t="str">
        <f aca="false">IF(M5495=1,IF(COUNTIFS(C$2:C5495,C5495,M$2:M5495,1)=1,1,0),"")</f>
        <v/>
      </c>
      <c r="S5495" s="0" t="str">
        <f aca="false">IF(L5495=1,IF(COUNTIFS(C$2:C5495,C5495,L$2:L5495,1)=1,1,0),"")</f>
        <v/>
      </c>
      <c r="T5495" s="38" t="str">
        <f aca="false">IF(N5495="","",N5495+ROW()/10000000)</f>
        <v/>
      </c>
      <c r="U5495" s="0" t="str">
        <f aca="false">IF(G5495=1,IF(B5495="",1,0),"")</f>
        <v/>
      </c>
    </row>
    <row r="5496" customFormat="false" ht="15" hidden="false" customHeight="false" outlineLevel="0" collapsed="false">
      <c r="A5496" s="35"/>
      <c r="B5496" s="35"/>
      <c r="G5496" s="0" t="str">
        <f aca="false">IF(A5496="","",IF(AND(A5496&gt;=Debut,A5496&lt;Fin),1,0))</f>
        <v/>
      </c>
      <c r="H5496" s="0" t="str">
        <f aca="false">IF(G5496=1,INT(ROUND((A5496-Debut)*86400,0)/600),"")</f>
        <v/>
      </c>
      <c r="I5496" s="0" t="str">
        <f aca="false">IF(G5496=1,INT(ROUND((A5496-Debut)*86400,0)/3600),"")</f>
        <v/>
      </c>
      <c r="J5496" s="0" t="str">
        <f aca="false">IF(OR(A5496="",B5496=""),"",ROUND((B5496-A5496)*86400,0))</f>
        <v/>
      </c>
      <c r="K5496" s="37" t="str">
        <f aca="false">IF(G5496=1,IF(COUNTIFS($C:$C,C5496,$G:$G,1,$A:$A,"&gt;="&amp;(A5496-FenetreInterm/86400),$A:$A,"&lt;="&amp;A5496)&gt;=NbInterm,1,0),"")</f>
        <v/>
      </c>
      <c r="L5496" s="37" t="str">
        <f aca="false">IF(G5496=1,IF(B5496="",0,IF(J5496&lt;SeuilFugitive,1,0)),"")</f>
        <v/>
      </c>
      <c r="M5496" s="37" t="str">
        <f aca="false">IF(G5496=1,IF(B5496="",IF((Fin-A5496)*24&gt;SeuilFigee,1,0),IF(J5496&gt;SeuilFigee*3600,1,0)),"")</f>
        <v/>
      </c>
      <c r="N5496" s="0" t="str">
        <f aca="false">IF(G5496=1,IF(COUNTIF(H$2:H5496,H5496)=1,COUNTIF($H:$H,H5496),""),"")</f>
        <v/>
      </c>
      <c r="O5496" s="0" t="str">
        <f aca="false">IF(G5496=1,IF(COUNTIF(I$2:I5496,I5496)=1,COUNTIF($I:$I,I5496),""),"")</f>
        <v/>
      </c>
      <c r="P5496" s="38" t="str">
        <f aca="false">IF(G5496=1,IF(COUNTIFS(C$2:C5496,C5496,G$2:G5496,1)=1,COUNTIFS($C:$C,C5496,$G:$G,1)+ROW()/10000000,""),"")</f>
        <v/>
      </c>
      <c r="Q5496" s="0" t="str">
        <f aca="false">IF(K5496=1,IF(COUNTIFS(C$2:C5496,C5496,K$2:K5496,1)=1,1,0),"")</f>
        <v/>
      </c>
      <c r="R5496" s="0" t="str">
        <f aca="false">IF(M5496=1,IF(COUNTIFS(C$2:C5496,C5496,M$2:M5496,1)=1,1,0),"")</f>
        <v/>
      </c>
      <c r="S5496" s="0" t="str">
        <f aca="false">IF(L5496=1,IF(COUNTIFS(C$2:C5496,C5496,L$2:L5496,1)=1,1,0),"")</f>
        <v/>
      </c>
      <c r="T5496" s="38" t="str">
        <f aca="false">IF(N5496="","",N5496+ROW()/10000000)</f>
        <v/>
      </c>
      <c r="U5496" s="0" t="str">
        <f aca="false">IF(G5496=1,IF(B5496="",1,0),"")</f>
        <v/>
      </c>
    </row>
    <row r="5497" customFormat="false" ht="15" hidden="false" customHeight="false" outlineLevel="0" collapsed="false">
      <c r="A5497" s="35"/>
      <c r="B5497" s="35"/>
      <c r="G5497" s="0" t="str">
        <f aca="false">IF(A5497="","",IF(AND(A5497&gt;=Debut,A5497&lt;Fin),1,0))</f>
        <v/>
      </c>
      <c r="H5497" s="0" t="str">
        <f aca="false">IF(G5497=1,INT(ROUND((A5497-Debut)*86400,0)/600),"")</f>
        <v/>
      </c>
      <c r="I5497" s="0" t="str">
        <f aca="false">IF(G5497=1,INT(ROUND((A5497-Debut)*86400,0)/3600),"")</f>
        <v/>
      </c>
      <c r="J5497" s="0" t="str">
        <f aca="false">IF(OR(A5497="",B5497=""),"",ROUND((B5497-A5497)*86400,0))</f>
        <v/>
      </c>
      <c r="K5497" s="37" t="str">
        <f aca="false">IF(G5497=1,IF(COUNTIFS($C:$C,C5497,$G:$G,1,$A:$A,"&gt;="&amp;(A5497-FenetreInterm/86400),$A:$A,"&lt;="&amp;A5497)&gt;=NbInterm,1,0),"")</f>
        <v/>
      </c>
      <c r="L5497" s="37" t="str">
        <f aca="false">IF(G5497=1,IF(B5497="",0,IF(J5497&lt;SeuilFugitive,1,0)),"")</f>
        <v/>
      </c>
      <c r="M5497" s="37" t="str">
        <f aca="false">IF(G5497=1,IF(B5497="",IF((Fin-A5497)*24&gt;SeuilFigee,1,0),IF(J5497&gt;SeuilFigee*3600,1,0)),"")</f>
        <v/>
      </c>
      <c r="N5497" s="0" t="str">
        <f aca="false">IF(G5497=1,IF(COUNTIF(H$2:H5497,H5497)=1,COUNTIF($H:$H,H5497),""),"")</f>
        <v/>
      </c>
      <c r="O5497" s="0" t="str">
        <f aca="false">IF(G5497=1,IF(COUNTIF(I$2:I5497,I5497)=1,COUNTIF($I:$I,I5497),""),"")</f>
        <v/>
      </c>
      <c r="P5497" s="38" t="str">
        <f aca="false">IF(G5497=1,IF(COUNTIFS(C$2:C5497,C5497,G$2:G5497,1)=1,COUNTIFS($C:$C,C5497,$G:$G,1)+ROW()/10000000,""),"")</f>
        <v/>
      </c>
      <c r="Q5497" s="0" t="str">
        <f aca="false">IF(K5497=1,IF(COUNTIFS(C$2:C5497,C5497,K$2:K5497,1)=1,1,0),"")</f>
        <v/>
      </c>
      <c r="R5497" s="0" t="str">
        <f aca="false">IF(M5497=1,IF(COUNTIFS(C$2:C5497,C5497,M$2:M5497,1)=1,1,0),"")</f>
        <v/>
      </c>
      <c r="S5497" s="0" t="str">
        <f aca="false">IF(L5497=1,IF(COUNTIFS(C$2:C5497,C5497,L$2:L5497,1)=1,1,0),"")</f>
        <v/>
      </c>
      <c r="T5497" s="38" t="str">
        <f aca="false">IF(N5497="","",N5497+ROW()/10000000)</f>
        <v/>
      </c>
      <c r="U5497" s="0" t="str">
        <f aca="false">IF(G5497=1,IF(B5497="",1,0),"")</f>
        <v/>
      </c>
    </row>
    <row r="5498" customFormat="false" ht="15" hidden="false" customHeight="false" outlineLevel="0" collapsed="false">
      <c r="A5498" s="35"/>
      <c r="B5498" s="35"/>
      <c r="G5498" s="0" t="str">
        <f aca="false">IF(A5498="","",IF(AND(A5498&gt;=Debut,A5498&lt;Fin),1,0))</f>
        <v/>
      </c>
      <c r="H5498" s="0" t="str">
        <f aca="false">IF(G5498=1,INT(ROUND((A5498-Debut)*86400,0)/600),"")</f>
        <v/>
      </c>
      <c r="I5498" s="0" t="str">
        <f aca="false">IF(G5498=1,INT(ROUND((A5498-Debut)*86400,0)/3600),"")</f>
        <v/>
      </c>
      <c r="J5498" s="0" t="str">
        <f aca="false">IF(OR(A5498="",B5498=""),"",ROUND((B5498-A5498)*86400,0))</f>
        <v/>
      </c>
      <c r="K5498" s="37" t="str">
        <f aca="false">IF(G5498=1,IF(COUNTIFS($C:$C,C5498,$G:$G,1,$A:$A,"&gt;="&amp;(A5498-FenetreInterm/86400),$A:$A,"&lt;="&amp;A5498)&gt;=NbInterm,1,0),"")</f>
        <v/>
      </c>
      <c r="L5498" s="37" t="str">
        <f aca="false">IF(G5498=1,IF(B5498="",0,IF(J5498&lt;SeuilFugitive,1,0)),"")</f>
        <v/>
      </c>
      <c r="M5498" s="37" t="str">
        <f aca="false">IF(G5498=1,IF(B5498="",IF((Fin-A5498)*24&gt;SeuilFigee,1,0),IF(J5498&gt;SeuilFigee*3600,1,0)),"")</f>
        <v/>
      </c>
      <c r="N5498" s="0" t="str">
        <f aca="false">IF(G5498=1,IF(COUNTIF(H$2:H5498,H5498)=1,COUNTIF($H:$H,H5498),""),"")</f>
        <v/>
      </c>
      <c r="O5498" s="0" t="str">
        <f aca="false">IF(G5498=1,IF(COUNTIF(I$2:I5498,I5498)=1,COUNTIF($I:$I,I5498),""),"")</f>
        <v/>
      </c>
      <c r="P5498" s="38" t="str">
        <f aca="false">IF(G5498=1,IF(COUNTIFS(C$2:C5498,C5498,G$2:G5498,1)=1,COUNTIFS($C:$C,C5498,$G:$G,1)+ROW()/10000000,""),"")</f>
        <v/>
      </c>
      <c r="Q5498" s="0" t="str">
        <f aca="false">IF(K5498=1,IF(COUNTIFS(C$2:C5498,C5498,K$2:K5498,1)=1,1,0),"")</f>
        <v/>
      </c>
      <c r="R5498" s="0" t="str">
        <f aca="false">IF(M5498=1,IF(COUNTIFS(C$2:C5498,C5498,M$2:M5498,1)=1,1,0),"")</f>
        <v/>
      </c>
      <c r="S5498" s="0" t="str">
        <f aca="false">IF(L5498=1,IF(COUNTIFS(C$2:C5498,C5498,L$2:L5498,1)=1,1,0),"")</f>
        <v/>
      </c>
      <c r="T5498" s="38" t="str">
        <f aca="false">IF(N5498="","",N5498+ROW()/10000000)</f>
        <v/>
      </c>
      <c r="U5498" s="0" t="str">
        <f aca="false">IF(G5498=1,IF(B5498="",1,0),"")</f>
        <v/>
      </c>
    </row>
    <row r="5499" customFormat="false" ht="15" hidden="false" customHeight="false" outlineLevel="0" collapsed="false">
      <c r="A5499" s="35"/>
      <c r="B5499" s="35"/>
      <c r="G5499" s="0" t="str">
        <f aca="false">IF(A5499="","",IF(AND(A5499&gt;=Debut,A5499&lt;Fin),1,0))</f>
        <v/>
      </c>
      <c r="H5499" s="0" t="str">
        <f aca="false">IF(G5499=1,INT(ROUND((A5499-Debut)*86400,0)/600),"")</f>
        <v/>
      </c>
      <c r="I5499" s="0" t="str">
        <f aca="false">IF(G5499=1,INT(ROUND((A5499-Debut)*86400,0)/3600),"")</f>
        <v/>
      </c>
      <c r="J5499" s="0" t="str">
        <f aca="false">IF(OR(A5499="",B5499=""),"",ROUND((B5499-A5499)*86400,0))</f>
        <v/>
      </c>
      <c r="K5499" s="37" t="str">
        <f aca="false">IF(G5499=1,IF(COUNTIFS($C:$C,C5499,$G:$G,1,$A:$A,"&gt;="&amp;(A5499-FenetreInterm/86400),$A:$A,"&lt;="&amp;A5499)&gt;=NbInterm,1,0),"")</f>
        <v/>
      </c>
      <c r="L5499" s="37" t="str">
        <f aca="false">IF(G5499=1,IF(B5499="",0,IF(J5499&lt;SeuilFugitive,1,0)),"")</f>
        <v/>
      </c>
      <c r="M5499" s="37" t="str">
        <f aca="false">IF(G5499=1,IF(B5499="",IF((Fin-A5499)*24&gt;SeuilFigee,1,0),IF(J5499&gt;SeuilFigee*3600,1,0)),"")</f>
        <v/>
      </c>
      <c r="N5499" s="0" t="str">
        <f aca="false">IF(G5499=1,IF(COUNTIF(H$2:H5499,H5499)=1,COUNTIF($H:$H,H5499),""),"")</f>
        <v/>
      </c>
      <c r="O5499" s="0" t="str">
        <f aca="false">IF(G5499=1,IF(COUNTIF(I$2:I5499,I5499)=1,COUNTIF($I:$I,I5499),""),"")</f>
        <v/>
      </c>
      <c r="P5499" s="38" t="str">
        <f aca="false">IF(G5499=1,IF(COUNTIFS(C$2:C5499,C5499,G$2:G5499,1)=1,COUNTIFS($C:$C,C5499,$G:$G,1)+ROW()/10000000,""),"")</f>
        <v/>
      </c>
      <c r="Q5499" s="0" t="str">
        <f aca="false">IF(K5499=1,IF(COUNTIFS(C$2:C5499,C5499,K$2:K5499,1)=1,1,0),"")</f>
        <v/>
      </c>
      <c r="R5499" s="0" t="str">
        <f aca="false">IF(M5499=1,IF(COUNTIFS(C$2:C5499,C5499,M$2:M5499,1)=1,1,0),"")</f>
        <v/>
      </c>
      <c r="S5499" s="0" t="str">
        <f aca="false">IF(L5499=1,IF(COUNTIFS(C$2:C5499,C5499,L$2:L5499,1)=1,1,0),"")</f>
        <v/>
      </c>
      <c r="T5499" s="38" t="str">
        <f aca="false">IF(N5499="","",N5499+ROW()/10000000)</f>
        <v/>
      </c>
      <c r="U5499" s="0" t="str">
        <f aca="false">IF(G5499=1,IF(B5499="",1,0),"")</f>
        <v/>
      </c>
    </row>
    <row r="5500" customFormat="false" ht="15" hidden="false" customHeight="false" outlineLevel="0" collapsed="false">
      <c r="A5500" s="35"/>
      <c r="B5500" s="35"/>
      <c r="G5500" s="0" t="str">
        <f aca="false">IF(A5500="","",IF(AND(A5500&gt;=Debut,A5500&lt;Fin),1,0))</f>
        <v/>
      </c>
      <c r="H5500" s="0" t="str">
        <f aca="false">IF(G5500=1,INT(ROUND((A5500-Debut)*86400,0)/600),"")</f>
        <v/>
      </c>
      <c r="I5500" s="0" t="str">
        <f aca="false">IF(G5500=1,INT(ROUND((A5500-Debut)*86400,0)/3600),"")</f>
        <v/>
      </c>
      <c r="J5500" s="0" t="str">
        <f aca="false">IF(OR(A5500="",B5500=""),"",ROUND((B5500-A5500)*86400,0))</f>
        <v/>
      </c>
      <c r="K5500" s="37" t="str">
        <f aca="false">IF(G5500=1,IF(COUNTIFS($C:$C,C5500,$G:$G,1,$A:$A,"&gt;="&amp;(A5500-FenetreInterm/86400),$A:$A,"&lt;="&amp;A5500)&gt;=NbInterm,1,0),"")</f>
        <v/>
      </c>
      <c r="L5500" s="37" t="str">
        <f aca="false">IF(G5500=1,IF(B5500="",0,IF(J5500&lt;SeuilFugitive,1,0)),"")</f>
        <v/>
      </c>
      <c r="M5500" s="37" t="str">
        <f aca="false">IF(G5500=1,IF(B5500="",IF((Fin-A5500)*24&gt;SeuilFigee,1,0),IF(J5500&gt;SeuilFigee*3600,1,0)),"")</f>
        <v/>
      </c>
      <c r="N5500" s="0" t="str">
        <f aca="false">IF(G5500=1,IF(COUNTIF(H$2:H5500,H5500)=1,COUNTIF($H:$H,H5500),""),"")</f>
        <v/>
      </c>
      <c r="O5500" s="0" t="str">
        <f aca="false">IF(G5500=1,IF(COUNTIF(I$2:I5500,I5500)=1,COUNTIF($I:$I,I5500),""),"")</f>
        <v/>
      </c>
      <c r="P5500" s="38" t="str">
        <f aca="false">IF(G5500=1,IF(COUNTIFS(C$2:C5500,C5500,G$2:G5500,1)=1,COUNTIFS($C:$C,C5500,$G:$G,1)+ROW()/10000000,""),"")</f>
        <v/>
      </c>
      <c r="Q5500" s="0" t="str">
        <f aca="false">IF(K5500=1,IF(COUNTIFS(C$2:C5500,C5500,K$2:K5500,1)=1,1,0),"")</f>
        <v/>
      </c>
      <c r="R5500" s="0" t="str">
        <f aca="false">IF(M5500=1,IF(COUNTIFS(C$2:C5500,C5500,M$2:M5500,1)=1,1,0),"")</f>
        <v/>
      </c>
      <c r="S5500" s="0" t="str">
        <f aca="false">IF(L5500=1,IF(COUNTIFS(C$2:C5500,C5500,L$2:L5500,1)=1,1,0),"")</f>
        <v/>
      </c>
      <c r="T5500" s="38" t="str">
        <f aca="false">IF(N5500="","",N5500+ROW()/10000000)</f>
        <v/>
      </c>
      <c r="U5500" s="0" t="str">
        <f aca="false">IF(G5500=1,IF(B5500="",1,0),"")</f>
        <v/>
      </c>
    </row>
    <row r="5501" customFormat="false" ht="15" hidden="false" customHeight="false" outlineLevel="0" collapsed="false">
      <c r="A5501" s="35"/>
      <c r="B5501" s="35"/>
      <c r="G5501" s="0" t="str">
        <f aca="false">IF(A5501="","",IF(AND(A5501&gt;=Debut,A5501&lt;Fin),1,0))</f>
        <v/>
      </c>
      <c r="H5501" s="0" t="str">
        <f aca="false">IF(G5501=1,INT(ROUND((A5501-Debut)*86400,0)/600),"")</f>
        <v/>
      </c>
      <c r="I5501" s="0" t="str">
        <f aca="false">IF(G5501=1,INT(ROUND((A5501-Debut)*86400,0)/3600),"")</f>
        <v/>
      </c>
      <c r="J5501" s="0" t="str">
        <f aca="false">IF(OR(A5501="",B5501=""),"",ROUND((B5501-A5501)*86400,0))</f>
        <v/>
      </c>
      <c r="K5501" s="37" t="str">
        <f aca="false">IF(G5501=1,IF(COUNTIFS($C:$C,C5501,$G:$G,1,$A:$A,"&gt;="&amp;(A5501-FenetreInterm/86400),$A:$A,"&lt;="&amp;A5501)&gt;=NbInterm,1,0),"")</f>
        <v/>
      </c>
      <c r="L5501" s="37" t="str">
        <f aca="false">IF(G5501=1,IF(B5501="",0,IF(J5501&lt;SeuilFugitive,1,0)),"")</f>
        <v/>
      </c>
      <c r="M5501" s="37" t="str">
        <f aca="false">IF(G5501=1,IF(B5501="",IF((Fin-A5501)*24&gt;SeuilFigee,1,0),IF(J5501&gt;SeuilFigee*3600,1,0)),"")</f>
        <v/>
      </c>
      <c r="N5501" s="0" t="str">
        <f aca="false">IF(G5501=1,IF(COUNTIF(H$2:H5501,H5501)=1,COUNTIF($H:$H,H5501),""),"")</f>
        <v/>
      </c>
      <c r="O5501" s="0" t="str">
        <f aca="false">IF(G5501=1,IF(COUNTIF(I$2:I5501,I5501)=1,COUNTIF($I:$I,I5501),""),"")</f>
        <v/>
      </c>
      <c r="P5501" s="38" t="str">
        <f aca="false">IF(G5501=1,IF(COUNTIFS(C$2:C5501,C5501,G$2:G5501,1)=1,COUNTIFS($C:$C,C5501,$G:$G,1)+ROW()/10000000,""),"")</f>
        <v/>
      </c>
      <c r="Q5501" s="0" t="str">
        <f aca="false">IF(K5501=1,IF(COUNTIFS(C$2:C5501,C5501,K$2:K5501,1)=1,1,0),"")</f>
        <v/>
      </c>
      <c r="R5501" s="0" t="str">
        <f aca="false">IF(M5501=1,IF(COUNTIFS(C$2:C5501,C5501,M$2:M5501,1)=1,1,0),"")</f>
        <v/>
      </c>
      <c r="S5501" s="0" t="str">
        <f aca="false">IF(L5501=1,IF(COUNTIFS(C$2:C5501,C5501,L$2:L5501,1)=1,1,0),"")</f>
        <v/>
      </c>
      <c r="T5501" s="38" t="str">
        <f aca="false">IF(N5501="","",N5501+ROW()/10000000)</f>
        <v/>
      </c>
      <c r="U5501" s="0" t="str">
        <f aca="false">IF(G5501=1,IF(B5501="",1,0),"")</f>
        <v/>
      </c>
    </row>
    <row r="5502" customFormat="false" ht="15" hidden="false" customHeight="false" outlineLevel="0" collapsed="false">
      <c r="A5502" s="35"/>
      <c r="B5502" s="35"/>
      <c r="G5502" s="0" t="str">
        <f aca="false">IF(A5502="","",IF(AND(A5502&gt;=Debut,A5502&lt;Fin),1,0))</f>
        <v/>
      </c>
      <c r="H5502" s="0" t="str">
        <f aca="false">IF(G5502=1,INT(ROUND((A5502-Debut)*86400,0)/600),"")</f>
        <v/>
      </c>
      <c r="I5502" s="0" t="str">
        <f aca="false">IF(G5502=1,INT(ROUND((A5502-Debut)*86400,0)/3600),"")</f>
        <v/>
      </c>
      <c r="J5502" s="0" t="str">
        <f aca="false">IF(OR(A5502="",B5502=""),"",ROUND((B5502-A5502)*86400,0))</f>
        <v/>
      </c>
      <c r="K5502" s="37" t="str">
        <f aca="false">IF(G5502=1,IF(COUNTIFS($C:$C,C5502,$G:$G,1,$A:$A,"&gt;="&amp;(A5502-FenetreInterm/86400),$A:$A,"&lt;="&amp;A5502)&gt;=NbInterm,1,0),"")</f>
        <v/>
      </c>
      <c r="L5502" s="37" t="str">
        <f aca="false">IF(G5502=1,IF(B5502="",0,IF(J5502&lt;SeuilFugitive,1,0)),"")</f>
        <v/>
      </c>
      <c r="M5502" s="37" t="str">
        <f aca="false">IF(G5502=1,IF(B5502="",IF((Fin-A5502)*24&gt;SeuilFigee,1,0),IF(J5502&gt;SeuilFigee*3600,1,0)),"")</f>
        <v/>
      </c>
      <c r="N5502" s="0" t="str">
        <f aca="false">IF(G5502=1,IF(COUNTIF(H$2:H5502,H5502)=1,COUNTIF($H:$H,H5502),""),"")</f>
        <v/>
      </c>
      <c r="O5502" s="0" t="str">
        <f aca="false">IF(G5502=1,IF(COUNTIF(I$2:I5502,I5502)=1,COUNTIF($I:$I,I5502),""),"")</f>
        <v/>
      </c>
      <c r="P5502" s="38" t="str">
        <f aca="false">IF(G5502=1,IF(COUNTIFS(C$2:C5502,C5502,G$2:G5502,1)=1,COUNTIFS($C:$C,C5502,$G:$G,1)+ROW()/10000000,""),"")</f>
        <v/>
      </c>
      <c r="Q5502" s="0" t="str">
        <f aca="false">IF(K5502=1,IF(COUNTIFS(C$2:C5502,C5502,K$2:K5502,1)=1,1,0),"")</f>
        <v/>
      </c>
      <c r="R5502" s="0" t="str">
        <f aca="false">IF(M5502=1,IF(COUNTIFS(C$2:C5502,C5502,M$2:M5502,1)=1,1,0),"")</f>
        <v/>
      </c>
      <c r="S5502" s="0" t="str">
        <f aca="false">IF(L5502=1,IF(COUNTIFS(C$2:C5502,C5502,L$2:L5502,1)=1,1,0),"")</f>
        <v/>
      </c>
      <c r="T5502" s="38" t="str">
        <f aca="false">IF(N5502="","",N5502+ROW()/10000000)</f>
        <v/>
      </c>
      <c r="U5502" s="0" t="str">
        <f aca="false">IF(G5502=1,IF(B5502="",1,0),"")</f>
        <v/>
      </c>
    </row>
    <row r="5503" customFormat="false" ht="15" hidden="false" customHeight="false" outlineLevel="0" collapsed="false">
      <c r="A5503" s="35"/>
      <c r="B5503" s="35"/>
      <c r="G5503" s="0" t="str">
        <f aca="false">IF(A5503="","",IF(AND(A5503&gt;=Debut,A5503&lt;Fin),1,0))</f>
        <v/>
      </c>
      <c r="H5503" s="0" t="str">
        <f aca="false">IF(G5503=1,INT(ROUND((A5503-Debut)*86400,0)/600),"")</f>
        <v/>
      </c>
      <c r="I5503" s="0" t="str">
        <f aca="false">IF(G5503=1,INT(ROUND((A5503-Debut)*86400,0)/3600),"")</f>
        <v/>
      </c>
      <c r="J5503" s="0" t="str">
        <f aca="false">IF(OR(A5503="",B5503=""),"",ROUND((B5503-A5503)*86400,0))</f>
        <v/>
      </c>
      <c r="K5503" s="37" t="str">
        <f aca="false">IF(G5503=1,IF(COUNTIFS($C:$C,C5503,$G:$G,1,$A:$A,"&gt;="&amp;(A5503-FenetreInterm/86400),$A:$A,"&lt;="&amp;A5503)&gt;=NbInterm,1,0),"")</f>
        <v/>
      </c>
      <c r="L5503" s="37" t="str">
        <f aca="false">IF(G5503=1,IF(B5503="",0,IF(J5503&lt;SeuilFugitive,1,0)),"")</f>
        <v/>
      </c>
      <c r="M5503" s="37" t="str">
        <f aca="false">IF(G5503=1,IF(B5503="",IF((Fin-A5503)*24&gt;SeuilFigee,1,0),IF(J5503&gt;SeuilFigee*3600,1,0)),"")</f>
        <v/>
      </c>
      <c r="N5503" s="0" t="str">
        <f aca="false">IF(G5503=1,IF(COUNTIF(H$2:H5503,H5503)=1,COUNTIF($H:$H,H5503),""),"")</f>
        <v/>
      </c>
      <c r="O5503" s="0" t="str">
        <f aca="false">IF(G5503=1,IF(COUNTIF(I$2:I5503,I5503)=1,COUNTIF($I:$I,I5503),""),"")</f>
        <v/>
      </c>
      <c r="P5503" s="38" t="str">
        <f aca="false">IF(G5503=1,IF(COUNTIFS(C$2:C5503,C5503,G$2:G5503,1)=1,COUNTIFS($C:$C,C5503,$G:$G,1)+ROW()/10000000,""),"")</f>
        <v/>
      </c>
      <c r="Q5503" s="0" t="str">
        <f aca="false">IF(K5503=1,IF(COUNTIFS(C$2:C5503,C5503,K$2:K5503,1)=1,1,0),"")</f>
        <v/>
      </c>
      <c r="R5503" s="0" t="str">
        <f aca="false">IF(M5503=1,IF(COUNTIFS(C$2:C5503,C5503,M$2:M5503,1)=1,1,0),"")</f>
        <v/>
      </c>
      <c r="S5503" s="0" t="str">
        <f aca="false">IF(L5503=1,IF(COUNTIFS(C$2:C5503,C5503,L$2:L5503,1)=1,1,0),"")</f>
        <v/>
      </c>
      <c r="T5503" s="38" t="str">
        <f aca="false">IF(N5503="","",N5503+ROW()/10000000)</f>
        <v/>
      </c>
      <c r="U5503" s="0" t="str">
        <f aca="false">IF(G5503=1,IF(B5503="",1,0),"")</f>
        <v/>
      </c>
    </row>
    <row r="5504" customFormat="false" ht="15" hidden="false" customHeight="false" outlineLevel="0" collapsed="false">
      <c r="A5504" s="35"/>
      <c r="B5504" s="35"/>
      <c r="G5504" s="0" t="str">
        <f aca="false">IF(A5504="","",IF(AND(A5504&gt;=Debut,A5504&lt;Fin),1,0))</f>
        <v/>
      </c>
      <c r="H5504" s="0" t="str">
        <f aca="false">IF(G5504=1,INT(ROUND((A5504-Debut)*86400,0)/600),"")</f>
        <v/>
      </c>
      <c r="I5504" s="0" t="str">
        <f aca="false">IF(G5504=1,INT(ROUND((A5504-Debut)*86400,0)/3600),"")</f>
        <v/>
      </c>
      <c r="J5504" s="0" t="str">
        <f aca="false">IF(OR(A5504="",B5504=""),"",ROUND((B5504-A5504)*86400,0))</f>
        <v/>
      </c>
      <c r="K5504" s="37" t="str">
        <f aca="false">IF(G5504=1,IF(COUNTIFS($C:$C,C5504,$G:$G,1,$A:$A,"&gt;="&amp;(A5504-FenetreInterm/86400),$A:$A,"&lt;="&amp;A5504)&gt;=NbInterm,1,0),"")</f>
        <v/>
      </c>
      <c r="L5504" s="37" t="str">
        <f aca="false">IF(G5504=1,IF(B5504="",0,IF(J5504&lt;SeuilFugitive,1,0)),"")</f>
        <v/>
      </c>
      <c r="M5504" s="37" t="str">
        <f aca="false">IF(G5504=1,IF(B5504="",IF((Fin-A5504)*24&gt;SeuilFigee,1,0),IF(J5504&gt;SeuilFigee*3600,1,0)),"")</f>
        <v/>
      </c>
      <c r="N5504" s="0" t="str">
        <f aca="false">IF(G5504=1,IF(COUNTIF(H$2:H5504,H5504)=1,COUNTIF($H:$H,H5504),""),"")</f>
        <v/>
      </c>
      <c r="O5504" s="0" t="str">
        <f aca="false">IF(G5504=1,IF(COUNTIF(I$2:I5504,I5504)=1,COUNTIF($I:$I,I5504),""),"")</f>
        <v/>
      </c>
      <c r="P5504" s="38" t="str">
        <f aca="false">IF(G5504=1,IF(COUNTIFS(C$2:C5504,C5504,G$2:G5504,1)=1,COUNTIFS($C:$C,C5504,$G:$G,1)+ROW()/10000000,""),"")</f>
        <v/>
      </c>
      <c r="Q5504" s="0" t="str">
        <f aca="false">IF(K5504=1,IF(COUNTIFS(C$2:C5504,C5504,K$2:K5504,1)=1,1,0),"")</f>
        <v/>
      </c>
      <c r="R5504" s="0" t="str">
        <f aca="false">IF(M5504=1,IF(COUNTIFS(C$2:C5504,C5504,M$2:M5504,1)=1,1,0),"")</f>
        <v/>
      </c>
      <c r="S5504" s="0" t="str">
        <f aca="false">IF(L5504=1,IF(COUNTIFS(C$2:C5504,C5504,L$2:L5504,1)=1,1,0),"")</f>
        <v/>
      </c>
      <c r="T5504" s="38" t="str">
        <f aca="false">IF(N5504="","",N5504+ROW()/10000000)</f>
        <v/>
      </c>
      <c r="U5504" s="0" t="str">
        <f aca="false">IF(G5504=1,IF(B5504="",1,0),"")</f>
        <v/>
      </c>
    </row>
    <row r="5505" customFormat="false" ht="15" hidden="false" customHeight="false" outlineLevel="0" collapsed="false">
      <c r="A5505" s="35"/>
      <c r="B5505" s="35"/>
      <c r="G5505" s="0" t="str">
        <f aca="false">IF(A5505="","",IF(AND(A5505&gt;=Debut,A5505&lt;Fin),1,0))</f>
        <v/>
      </c>
      <c r="H5505" s="0" t="str">
        <f aca="false">IF(G5505=1,INT(ROUND((A5505-Debut)*86400,0)/600),"")</f>
        <v/>
      </c>
      <c r="I5505" s="0" t="str">
        <f aca="false">IF(G5505=1,INT(ROUND((A5505-Debut)*86400,0)/3600),"")</f>
        <v/>
      </c>
      <c r="J5505" s="0" t="str">
        <f aca="false">IF(OR(A5505="",B5505=""),"",ROUND((B5505-A5505)*86400,0))</f>
        <v/>
      </c>
      <c r="K5505" s="37" t="str">
        <f aca="false">IF(G5505=1,IF(COUNTIFS($C:$C,C5505,$G:$G,1,$A:$A,"&gt;="&amp;(A5505-FenetreInterm/86400),$A:$A,"&lt;="&amp;A5505)&gt;=NbInterm,1,0),"")</f>
        <v/>
      </c>
      <c r="L5505" s="37" t="str">
        <f aca="false">IF(G5505=1,IF(B5505="",0,IF(J5505&lt;SeuilFugitive,1,0)),"")</f>
        <v/>
      </c>
      <c r="M5505" s="37" t="str">
        <f aca="false">IF(G5505=1,IF(B5505="",IF((Fin-A5505)*24&gt;SeuilFigee,1,0),IF(J5505&gt;SeuilFigee*3600,1,0)),"")</f>
        <v/>
      </c>
      <c r="N5505" s="0" t="str">
        <f aca="false">IF(G5505=1,IF(COUNTIF(H$2:H5505,H5505)=1,COUNTIF($H:$H,H5505),""),"")</f>
        <v/>
      </c>
      <c r="O5505" s="0" t="str">
        <f aca="false">IF(G5505=1,IF(COUNTIF(I$2:I5505,I5505)=1,COUNTIF($I:$I,I5505),""),"")</f>
        <v/>
      </c>
      <c r="P5505" s="38" t="str">
        <f aca="false">IF(G5505=1,IF(COUNTIFS(C$2:C5505,C5505,G$2:G5505,1)=1,COUNTIFS($C:$C,C5505,$G:$G,1)+ROW()/10000000,""),"")</f>
        <v/>
      </c>
      <c r="Q5505" s="0" t="str">
        <f aca="false">IF(K5505=1,IF(COUNTIFS(C$2:C5505,C5505,K$2:K5505,1)=1,1,0),"")</f>
        <v/>
      </c>
      <c r="R5505" s="0" t="str">
        <f aca="false">IF(M5505=1,IF(COUNTIFS(C$2:C5505,C5505,M$2:M5505,1)=1,1,0),"")</f>
        <v/>
      </c>
      <c r="S5505" s="0" t="str">
        <f aca="false">IF(L5505=1,IF(COUNTIFS(C$2:C5505,C5505,L$2:L5505,1)=1,1,0),"")</f>
        <v/>
      </c>
      <c r="T5505" s="38" t="str">
        <f aca="false">IF(N5505="","",N5505+ROW()/10000000)</f>
        <v/>
      </c>
      <c r="U5505" s="0" t="str">
        <f aca="false">IF(G5505=1,IF(B5505="",1,0),"")</f>
        <v/>
      </c>
    </row>
    <row r="5506" customFormat="false" ht="15" hidden="false" customHeight="false" outlineLevel="0" collapsed="false">
      <c r="A5506" s="35"/>
      <c r="B5506" s="35"/>
      <c r="G5506" s="0" t="str">
        <f aca="false">IF(A5506="","",IF(AND(A5506&gt;=Debut,A5506&lt;Fin),1,0))</f>
        <v/>
      </c>
      <c r="H5506" s="0" t="str">
        <f aca="false">IF(G5506=1,INT(ROUND((A5506-Debut)*86400,0)/600),"")</f>
        <v/>
      </c>
      <c r="I5506" s="0" t="str">
        <f aca="false">IF(G5506=1,INT(ROUND((A5506-Debut)*86400,0)/3600),"")</f>
        <v/>
      </c>
      <c r="J5506" s="0" t="str">
        <f aca="false">IF(OR(A5506="",B5506=""),"",ROUND((B5506-A5506)*86400,0))</f>
        <v/>
      </c>
      <c r="K5506" s="37" t="str">
        <f aca="false">IF(G5506=1,IF(COUNTIFS($C:$C,C5506,$G:$G,1,$A:$A,"&gt;="&amp;(A5506-FenetreInterm/86400),$A:$A,"&lt;="&amp;A5506)&gt;=NbInterm,1,0),"")</f>
        <v/>
      </c>
      <c r="L5506" s="37" t="str">
        <f aca="false">IF(G5506=1,IF(B5506="",0,IF(J5506&lt;SeuilFugitive,1,0)),"")</f>
        <v/>
      </c>
      <c r="M5506" s="37" t="str">
        <f aca="false">IF(G5506=1,IF(B5506="",IF((Fin-A5506)*24&gt;SeuilFigee,1,0),IF(J5506&gt;SeuilFigee*3600,1,0)),"")</f>
        <v/>
      </c>
      <c r="N5506" s="0" t="str">
        <f aca="false">IF(G5506=1,IF(COUNTIF(H$2:H5506,H5506)=1,COUNTIF($H:$H,H5506),""),"")</f>
        <v/>
      </c>
      <c r="O5506" s="0" t="str">
        <f aca="false">IF(G5506=1,IF(COUNTIF(I$2:I5506,I5506)=1,COUNTIF($I:$I,I5506),""),"")</f>
        <v/>
      </c>
      <c r="P5506" s="38" t="str">
        <f aca="false">IF(G5506=1,IF(COUNTIFS(C$2:C5506,C5506,G$2:G5506,1)=1,COUNTIFS($C:$C,C5506,$G:$G,1)+ROW()/10000000,""),"")</f>
        <v/>
      </c>
      <c r="Q5506" s="0" t="str">
        <f aca="false">IF(K5506=1,IF(COUNTIFS(C$2:C5506,C5506,K$2:K5506,1)=1,1,0),"")</f>
        <v/>
      </c>
      <c r="R5506" s="0" t="str">
        <f aca="false">IF(M5506=1,IF(COUNTIFS(C$2:C5506,C5506,M$2:M5506,1)=1,1,0),"")</f>
        <v/>
      </c>
      <c r="S5506" s="0" t="str">
        <f aca="false">IF(L5506=1,IF(COUNTIFS(C$2:C5506,C5506,L$2:L5506,1)=1,1,0),"")</f>
        <v/>
      </c>
      <c r="T5506" s="38" t="str">
        <f aca="false">IF(N5506="","",N5506+ROW()/10000000)</f>
        <v/>
      </c>
      <c r="U5506" s="0" t="str">
        <f aca="false">IF(G5506=1,IF(B5506="",1,0),"")</f>
        <v/>
      </c>
    </row>
    <row r="5507" customFormat="false" ht="15" hidden="false" customHeight="false" outlineLevel="0" collapsed="false">
      <c r="A5507" s="35"/>
      <c r="B5507" s="35"/>
      <c r="G5507" s="0" t="str">
        <f aca="false">IF(A5507="","",IF(AND(A5507&gt;=Debut,A5507&lt;Fin),1,0))</f>
        <v/>
      </c>
      <c r="H5507" s="0" t="str">
        <f aca="false">IF(G5507=1,INT(ROUND((A5507-Debut)*86400,0)/600),"")</f>
        <v/>
      </c>
      <c r="I5507" s="0" t="str">
        <f aca="false">IF(G5507=1,INT(ROUND((A5507-Debut)*86400,0)/3600),"")</f>
        <v/>
      </c>
      <c r="J5507" s="0" t="str">
        <f aca="false">IF(OR(A5507="",B5507=""),"",ROUND((B5507-A5507)*86400,0))</f>
        <v/>
      </c>
      <c r="K5507" s="37" t="str">
        <f aca="false">IF(G5507=1,IF(COUNTIFS($C:$C,C5507,$G:$G,1,$A:$A,"&gt;="&amp;(A5507-FenetreInterm/86400),$A:$A,"&lt;="&amp;A5507)&gt;=NbInterm,1,0),"")</f>
        <v/>
      </c>
      <c r="L5507" s="37" t="str">
        <f aca="false">IF(G5507=1,IF(B5507="",0,IF(J5507&lt;SeuilFugitive,1,0)),"")</f>
        <v/>
      </c>
      <c r="M5507" s="37" t="str">
        <f aca="false">IF(G5507=1,IF(B5507="",IF((Fin-A5507)*24&gt;SeuilFigee,1,0),IF(J5507&gt;SeuilFigee*3600,1,0)),"")</f>
        <v/>
      </c>
      <c r="N5507" s="0" t="str">
        <f aca="false">IF(G5507=1,IF(COUNTIF(H$2:H5507,H5507)=1,COUNTIF($H:$H,H5507),""),"")</f>
        <v/>
      </c>
      <c r="O5507" s="0" t="str">
        <f aca="false">IF(G5507=1,IF(COUNTIF(I$2:I5507,I5507)=1,COUNTIF($I:$I,I5507),""),"")</f>
        <v/>
      </c>
      <c r="P5507" s="38" t="str">
        <f aca="false">IF(G5507=1,IF(COUNTIFS(C$2:C5507,C5507,G$2:G5507,1)=1,COUNTIFS($C:$C,C5507,$G:$G,1)+ROW()/10000000,""),"")</f>
        <v/>
      </c>
      <c r="Q5507" s="0" t="str">
        <f aca="false">IF(K5507=1,IF(COUNTIFS(C$2:C5507,C5507,K$2:K5507,1)=1,1,0),"")</f>
        <v/>
      </c>
      <c r="R5507" s="0" t="str">
        <f aca="false">IF(M5507=1,IF(COUNTIFS(C$2:C5507,C5507,M$2:M5507,1)=1,1,0),"")</f>
        <v/>
      </c>
      <c r="S5507" s="0" t="str">
        <f aca="false">IF(L5507=1,IF(COUNTIFS(C$2:C5507,C5507,L$2:L5507,1)=1,1,0),"")</f>
        <v/>
      </c>
      <c r="T5507" s="38" t="str">
        <f aca="false">IF(N5507="","",N5507+ROW()/10000000)</f>
        <v/>
      </c>
      <c r="U5507" s="0" t="str">
        <f aca="false">IF(G5507=1,IF(B5507="",1,0),"")</f>
        <v/>
      </c>
    </row>
    <row r="5508" customFormat="false" ht="15" hidden="false" customHeight="false" outlineLevel="0" collapsed="false">
      <c r="A5508" s="35"/>
      <c r="B5508" s="35"/>
      <c r="G5508" s="0" t="str">
        <f aca="false">IF(A5508="","",IF(AND(A5508&gt;=Debut,A5508&lt;Fin),1,0))</f>
        <v/>
      </c>
      <c r="H5508" s="0" t="str">
        <f aca="false">IF(G5508=1,INT(ROUND((A5508-Debut)*86400,0)/600),"")</f>
        <v/>
      </c>
      <c r="I5508" s="0" t="str">
        <f aca="false">IF(G5508=1,INT(ROUND((A5508-Debut)*86400,0)/3600),"")</f>
        <v/>
      </c>
      <c r="J5508" s="0" t="str">
        <f aca="false">IF(OR(A5508="",B5508=""),"",ROUND((B5508-A5508)*86400,0))</f>
        <v/>
      </c>
      <c r="K5508" s="37" t="str">
        <f aca="false">IF(G5508=1,IF(COUNTIFS($C:$C,C5508,$G:$G,1,$A:$A,"&gt;="&amp;(A5508-FenetreInterm/86400),$A:$A,"&lt;="&amp;A5508)&gt;=NbInterm,1,0),"")</f>
        <v/>
      </c>
      <c r="L5508" s="37" t="str">
        <f aca="false">IF(G5508=1,IF(B5508="",0,IF(J5508&lt;SeuilFugitive,1,0)),"")</f>
        <v/>
      </c>
      <c r="M5508" s="37" t="str">
        <f aca="false">IF(G5508=1,IF(B5508="",IF((Fin-A5508)*24&gt;SeuilFigee,1,0),IF(J5508&gt;SeuilFigee*3600,1,0)),"")</f>
        <v/>
      </c>
      <c r="N5508" s="0" t="str">
        <f aca="false">IF(G5508=1,IF(COUNTIF(H$2:H5508,H5508)=1,COUNTIF($H:$H,H5508),""),"")</f>
        <v/>
      </c>
      <c r="O5508" s="0" t="str">
        <f aca="false">IF(G5508=1,IF(COUNTIF(I$2:I5508,I5508)=1,COUNTIF($I:$I,I5508),""),"")</f>
        <v/>
      </c>
      <c r="P5508" s="38" t="str">
        <f aca="false">IF(G5508=1,IF(COUNTIFS(C$2:C5508,C5508,G$2:G5508,1)=1,COUNTIFS($C:$C,C5508,$G:$G,1)+ROW()/10000000,""),"")</f>
        <v/>
      </c>
      <c r="Q5508" s="0" t="str">
        <f aca="false">IF(K5508=1,IF(COUNTIFS(C$2:C5508,C5508,K$2:K5508,1)=1,1,0),"")</f>
        <v/>
      </c>
      <c r="R5508" s="0" t="str">
        <f aca="false">IF(M5508=1,IF(COUNTIFS(C$2:C5508,C5508,M$2:M5508,1)=1,1,0),"")</f>
        <v/>
      </c>
      <c r="S5508" s="0" t="str">
        <f aca="false">IF(L5508=1,IF(COUNTIFS(C$2:C5508,C5508,L$2:L5508,1)=1,1,0),"")</f>
        <v/>
      </c>
      <c r="T5508" s="38" t="str">
        <f aca="false">IF(N5508="","",N5508+ROW()/10000000)</f>
        <v/>
      </c>
      <c r="U5508" s="0" t="str">
        <f aca="false">IF(G5508=1,IF(B5508="",1,0),"")</f>
        <v/>
      </c>
    </row>
    <row r="5509" customFormat="false" ht="15" hidden="false" customHeight="false" outlineLevel="0" collapsed="false">
      <c r="A5509" s="35"/>
      <c r="B5509" s="35"/>
      <c r="G5509" s="0" t="str">
        <f aca="false">IF(A5509="","",IF(AND(A5509&gt;=Debut,A5509&lt;Fin),1,0))</f>
        <v/>
      </c>
      <c r="H5509" s="0" t="str">
        <f aca="false">IF(G5509=1,INT(ROUND((A5509-Debut)*86400,0)/600),"")</f>
        <v/>
      </c>
      <c r="I5509" s="0" t="str">
        <f aca="false">IF(G5509=1,INT(ROUND((A5509-Debut)*86400,0)/3600),"")</f>
        <v/>
      </c>
      <c r="J5509" s="0" t="str">
        <f aca="false">IF(OR(A5509="",B5509=""),"",ROUND((B5509-A5509)*86400,0))</f>
        <v/>
      </c>
      <c r="K5509" s="37" t="str">
        <f aca="false">IF(G5509=1,IF(COUNTIFS($C:$C,C5509,$G:$G,1,$A:$A,"&gt;="&amp;(A5509-FenetreInterm/86400),$A:$A,"&lt;="&amp;A5509)&gt;=NbInterm,1,0),"")</f>
        <v/>
      </c>
      <c r="L5509" s="37" t="str">
        <f aca="false">IF(G5509=1,IF(B5509="",0,IF(J5509&lt;SeuilFugitive,1,0)),"")</f>
        <v/>
      </c>
      <c r="M5509" s="37" t="str">
        <f aca="false">IF(G5509=1,IF(B5509="",IF((Fin-A5509)*24&gt;SeuilFigee,1,0),IF(J5509&gt;SeuilFigee*3600,1,0)),"")</f>
        <v/>
      </c>
      <c r="N5509" s="0" t="str">
        <f aca="false">IF(G5509=1,IF(COUNTIF(H$2:H5509,H5509)=1,COUNTIF($H:$H,H5509),""),"")</f>
        <v/>
      </c>
      <c r="O5509" s="0" t="str">
        <f aca="false">IF(G5509=1,IF(COUNTIF(I$2:I5509,I5509)=1,COUNTIF($I:$I,I5509),""),"")</f>
        <v/>
      </c>
      <c r="P5509" s="38" t="str">
        <f aca="false">IF(G5509=1,IF(COUNTIFS(C$2:C5509,C5509,G$2:G5509,1)=1,COUNTIFS($C:$C,C5509,$G:$G,1)+ROW()/10000000,""),"")</f>
        <v/>
      </c>
      <c r="Q5509" s="0" t="str">
        <f aca="false">IF(K5509=1,IF(COUNTIFS(C$2:C5509,C5509,K$2:K5509,1)=1,1,0),"")</f>
        <v/>
      </c>
      <c r="R5509" s="0" t="str">
        <f aca="false">IF(M5509=1,IF(COUNTIFS(C$2:C5509,C5509,M$2:M5509,1)=1,1,0),"")</f>
        <v/>
      </c>
      <c r="S5509" s="0" t="str">
        <f aca="false">IF(L5509=1,IF(COUNTIFS(C$2:C5509,C5509,L$2:L5509,1)=1,1,0),"")</f>
        <v/>
      </c>
      <c r="T5509" s="38" t="str">
        <f aca="false">IF(N5509="","",N5509+ROW()/10000000)</f>
        <v/>
      </c>
      <c r="U5509" s="0" t="str">
        <f aca="false">IF(G5509=1,IF(B5509="",1,0),"")</f>
        <v/>
      </c>
    </row>
    <row r="5510" customFormat="false" ht="15" hidden="false" customHeight="false" outlineLevel="0" collapsed="false">
      <c r="A5510" s="35"/>
      <c r="B5510" s="35"/>
      <c r="G5510" s="0" t="str">
        <f aca="false">IF(A5510="","",IF(AND(A5510&gt;=Debut,A5510&lt;Fin),1,0))</f>
        <v/>
      </c>
      <c r="H5510" s="0" t="str">
        <f aca="false">IF(G5510=1,INT(ROUND((A5510-Debut)*86400,0)/600),"")</f>
        <v/>
      </c>
      <c r="I5510" s="0" t="str">
        <f aca="false">IF(G5510=1,INT(ROUND((A5510-Debut)*86400,0)/3600),"")</f>
        <v/>
      </c>
      <c r="J5510" s="0" t="str">
        <f aca="false">IF(OR(A5510="",B5510=""),"",ROUND((B5510-A5510)*86400,0))</f>
        <v/>
      </c>
      <c r="K5510" s="37" t="str">
        <f aca="false">IF(G5510=1,IF(COUNTIFS($C:$C,C5510,$G:$G,1,$A:$A,"&gt;="&amp;(A5510-FenetreInterm/86400),$A:$A,"&lt;="&amp;A5510)&gt;=NbInterm,1,0),"")</f>
        <v/>
      </c>
      <c r="L5510" s="37" t="str">
        <f aca="false">IF(G5510=1,IF(B5510="",0,IF(J5510&lt;SeuilFugitive,1,0)),"")</f>
        <v/>
      </c>
      <c r="M5510" s="37" t="str">
        <f aca="false">IF(G5510=1,IF(B5510="",IF((Fin-A5510)*24&gt;SeuilFigee,1,0),IF(J5510&gt;SeuilFigee*3600,1,0)),"")</f>
        <v/>
      </c>
      <c r="N5510" s="0" t="str">
        <f aca="false">IF(G5510=1,IF(COUNTIF(H$2:H5510,H5510)=1,COUNTIF($H:$H,H5510),""),"")</f>
        <v/>
      </c>
      <c r="O5510" s="0" t="str">
        <f aca="false">IF(G5510=1,IF(COUNTIF(I$2:I5510,I5510)=1,COUNTIF($I:$I,I5510),""),"")</f>
        <v/>
      </c>
      <c r="P5510" s="38" t="str">
        <f aca="false">IF(G5510=1,IF(COUNTIFS(C$2:C5510,C5510,G$2:G5510,1)=1,COUNTIFS($C:$C,C5510,$G:$G,1)+ROW()/10000000,""),"")</f>
        <v/>
      </c>
      <c r="Q5510" s="0" t="str">
        <f aca="false">IF(K5510=1,IF(COUNTIFS(C$2:C5510,C5510,K$2:K5510,1)=1,1,0),"")</f>
        <v/>
      </c>
      <c r="R5510" s="0" t="str">
        <f aca="false">IF(M5510=1,IF(COUNTIFS(C$2:C5510,C5510,M$2:M5510,1)=1,1,0),"")</f>
        <v/>
      </c>
      <c r="S5510" s="0" t="str">
        <f aca="false">IF(L5510=1,IF(COUNTIFS(C$2:C5510,C5510,L$2:L5510,1)=1,1,0),"")</f>
        <v/>
      </c>
      <c r="T5510" s="38" t="str">
        <f aca="false">IF(N5510="","",N5510+ROW()/10000000)</f>
        <v/>
      </c>
      <c r="U5510" s="0" t="str">
        <f aca="false">IF(G5510=1,IF(B5510="",1,0),"")</f>
        <v/>
      </c>
    </row>
    <row r="5511" customFormat="false" ht="15" hidden="false" customHeight="false" outlineLevel="0" collapsed="false">
      <c r="A5511" s="35"/>
      <c r="B5511" s="35"/>
      <c r="G5511" s="0" t="str">
        <f aca="false">IF(A5511="","",IF(AND(A5511&gt;=Debut,A5511&lt;Fin),1,0))</f>
        <v/>
      </c>
      <c r="H5511" s="0" t="str">
        <f aca="false">IF(G5511=1,INT(ROUND((A5511-Debut)*86400,0)/600),"")</f>
        <v/>
      </c>
      <c r="I5511" s="0" t="str">
        <f aca="false">IF(G5511=1,INT(ROUND((A5511-Debut)*86400,0)/3600),"")</f>
        <v/>
      </c>
      <c r="J5511" s="0" t="str">
        <f aca="false">IF(OR(A5511="",B5511=""),"",ROUND((B5511-A5511)*86400,0))</f>
        <v/>
      </c>
      <c r="K5511" s="37" t="str">
        <f aca="false">IF(G5511=1,IF(COUNTIFS($C:$C,C5511,$G:$G,1,$A:$A,"&gt;="&amp;(A5511-FenetreInterm/86400),$A:$A,"&lt;="&amp;A5511)&gt;=NbInterm,1,0),"")</f>
        <v/>
      </c>
      <c r="L5511" s="37" t="str">
        <f aca="false">IF(G5511=1,IF(B5511="",0,IF(J5511&lt;SeuilFugitive,1,0)),"")</f>
        <v/>
      </c>
      <c r="M5511" s="37" t="str">
        <f aca="false">IF(G5511=1,IF(B5511="",IF((Fin-A5511)*24&gt;SeuilFigee,1,0),IF(J5511&gt;SeuilFigee*3600,1,0)),"")</f>
        <v/>
      </c>
      <c r="N5511" s="0" t="str">
        <f aca="false">IF(G5511=1,IF(COUNTIF(H$2:H5511,H5511)=1,COUNTIF($H:$H,H5511),""),"")</f>
        <v/>
      </c>
      <c r="O5511" s="0" t="str">
        <f aca="false">IF(G5511=1,IF(COUNTIF(I$2:I5511,I5511)=1,COUNTIF($I:$I,I5511),""),"")</f>
        <v/>
      </c>
      <c r="P5511" s="38" t="str">
        <f aca="false">IF(G5511=1,IF(COUNTIFS(C$2:C5511,C5511,G$2:G5511,1)=1,COUNTIFS($C:$C,C5511,$G:$G,1)+ROW()/10000000,""),"")</f>
        <v/>
      </c>
      <c r="Q5511" s="0" t="str">
        <f aca="false">IF(K5511=1,IF(COUNTIFS(C$2:C5511,C5511,K$2:K5511,1)=1,1,0),"")</f>
        <v/>
      </c>
      <c r="R5511" s="0" t="str">
        <f aca="false">IF(M5511=1,IF(COUNTIFS(C$2:C5511,C5511,M$2:M5511,1)=1,1,0),"")</f>
        <v/>
      </c>
      <c r="S5511" s="0" t="str">
        <f aca="false">IF(L5511=1,IF(COUNTIFS(C$2:C5511,C5511,L$2:L5511,1)=1,1,0),"")</f>
        <v/>
      </c>
      <c r="T5511" s="38" t="str">
        <f aca="false">IF(N5511="","",N5511+ROW()/10000000)</f>
        <v/>
      </c>
      <c r="U5511" s="0" t="str">
        <f aca="false">IF(G5511=1,IF(B5511="",1,0),"")</f>
        <v/>
      </c>
    </row>
    <row r="5512" customFormat="false" ht="15" hidden="false" customHeight="false" outlineLevel="0" collapsed="false">
      <c r="A5512" s="35"/>
      <c r="B5512" s="35"/>
      <c r="G5512" s="0" t="str">
        <f aca="false">IF(A5512="","",IF(AND(A5512&gt;=Debut,A5512&lt;Fin),1,0))</f>
        <v/>
      </c>
      <c r="H5512" s="0" t="str">
        <f aca="false">IF(G5512=1,INT(ROUND((A5512-Debut)*86400,0)/600),"")</f>
        <v/>
      </c>
      <c r="I5512" s="0" t="str">
        <f aca="false">IF(G5512=1,INT(ROUND((A5512-Debut)*86400,0)/3600),"")</f>
        <v/>
      </c>
      <c r="J5512" s="0" t="str">
        <f aca="false">IF(OR(A5512="",B5512=""),"",ROUND((B5512-A5512)*86400,0))</f>
        <v/>
      </c>
      <c r="K5512" s="37" t="str">
        <f aca="false">IF(G5512=1,IF(COUNTIFS($C:$C,C5512,$G:$G,1,$A:$A,"&gt;="&amp;(A5512-FenetreInterm/86400),$A:$A,"&lt;="&amp;A5512)&gt;=NbInterm,1,0),"")</f>
        <v/>
      </c>
      <c r="L5512" s="37" t="str">
        <f aca="false">IF(G5512=1,IF(B5512="",0,IF(J5512&lt;SeuilFugitive,1,0)),"")</f>
        <v/>
      </c>
      <c r="M5512" s="37" t="str">
        <f aca="false">IF(G5512=1,IF(B5512="",IF((Fin-A5512)*24&gt;SeuilFigee,1,0),IF(J5512&gt;SeuilFigee*3600,1,0)),"")</f>
        <v/>
      </c>
      <c r="N5512" s="0" t="str">
        <f aca="false">IF(G5512=1,IF(COUNTIF(H$2:H5512,H5512)=1,COUNTIF($H:$H,H5512),""),"")</f>
        <v/>
      </c>
      <c r="O5512" s="0" t="str">
        <f aca="false">IF(G5512=1,IF(COUNTIF(I$2:I5512,I5512)=1,COUNTIF($I:$I,I5512),""),"")</f>
        <v/>
      </c>
      <c r="P5512" s="38" t="str">
        <f aca="false">IF(G5512=1,IF(COUNTIFS(C$2:C5512,C5512,G$2:G5512,1)=1,COUNTIFS($C:$C,C5512,$G:$G,1)+ROW()/10000000,""),"")</f>
        <v/>
      </c>
      <c r="Q5512" s="0" t="str">
        <f aca="false">IF(K5512=1,IF(COUNTIFS(C$2:C5512,C5512,K$2:K5512,1)=1,1,0),"")</f>
        <v/>
      </c>
      <c r="R5512" s="0" t="str">
        <f aca="false">IF(M5512=1,IF(COUNTIFS(C$2:C5512,C5512,M$2:M5512,1)=1,1,0),"")</f>
        <v/>
      </c>
      <c r="S5512" s="0" t="str">
        <f aca="false">IF(L5512=1,IF(COUNTIFS(C$2:C5512,C5512,L$2:L5512,1)=1,1,0),"")</f>
        <v/>
      </c>
      <c r="T5512" s="38" t="str">
        <f aca="false">IF(N5512="","",N5512+ROW()/10000000)</f>
        <v/>
      </c>
      <c r="U5512" s="0" t="str">
        <f aca="false">IF(G5512=1,IF(B5512="",1,0),"")</f>
        <v/>
      </c>
    </row>
    <row r="5513" customFormat="false" ht="15" hidden="false" customHeight="false" outlineLevel="0" collapsed="false">
      <c r="A5513" s="35"/>
      <c r="B5513" s="35"/>
      <c r="G5513" s="0" t="str">
        <f aca="false">IF(A5513="","",IF(AND(A5513&gt;=Debut,A5513&lt;Fin),1,0))</f>
        <v/>
      </c>
      <c r="H5513" s="0" t="str">
        <f aca="false">IF(G5513=1,INT(ROUND((A5513-Debut)*86400,0)/600),"")</f>
        <v/>
      </c>
      <c r="I5513" s="0" t="str">
        <f aca="false">IF(G5513=1,INT(ROUND((A5513-Debut)*86400,0)/3600),"")</f>
        <v/>
      </c>
      <c r="J5513" s="0" t="str">
        <f aca="false">IF(OR(A5513="",B5513=""),"",ROUND((B5513-A5513)*86400,0))</f>
        <v/>
      </c>
      <c r="K5513" s="37" t="str">
        <f aca="false">IF(G5513=1,IF(COUNTIFS($C:$C,C5513,$G:$G,1,$A:$A,"&gt;="&amp;(A5513-FenetreInterm/86400),$A:$A,"&lt;="&amp;A5513)&gt;=NbInterm,1,0),"")</f>
        <v/>
      </c>
      <c r="L5513" s="37" t="str">
        <f aca="false">IF(G5513=1,IF(B5513="",0,IF(J5513&lt;SeuilFugitive,1,0)),"")</f>
        <v/>
      </c>
      <c r="M5513" s="37" t="str">
        <f aca="false">IF(G5513=1,IF(B5513="",IF((Fin-A5513)*24&gt;SeuilFigee,1,0),IF(J5513&gt;SeuilFigee*3600,1,0)),"")</f>
        <v/>
      </c>
      <c r="N5513" s="0" t="str">
        <f aca="false">IF(G5513=1,IF(COUNTIF(H$2:H5513,H5513)=1,COUNTIF($H:$H,H5513),""),"")</f>
        <v/>
      </c>
      <c r="O5513" s="0" t="str">
        <f aca="false">IF(G5513=1,IF(COUNTIF(I$2:I5513,I5513)=1,COUNTIF($I:$I,I5513),""),"")</f>
        <v/>
      </c>
      <c r="P5513" s="38" t="str">
        <f aca="false">IF(G5513=1,IF(COUNTIFS(C$2:C5513,C5513,G$2:G5513,1)=1,COUNTIFS($C:$C,C5513,$G:$G,1)+ROW()/10000000,""),"")</f>
        <v/>
      </c>
      <c r="Q5513" s="0" t="str">
        <f aca="false">IF(K5513=1,IF(COUNTIFS(C$2:C5513,C5513,K$2:K5513,1)=1,1,0),"")</f>
        <v/>
      </c>
      <c r="R5513" s="0" t="str">
        <f aca="false">IF(M5513=1,IF(COUNTIFS(C$2:C5513,C5513,M$2:M5513,1)=1,1,0),"")</f>
        <v/>
      </c>
      <c r="S5513" s="0" t="str">
        <f aca="false">IF(L5513=1,IF(COUNTIFS(C$2:C5513,C5513,L$2:L5513,1)=1,1,0),"")</f>
        <v/>
      </c>
      <c r="T5513" s="38" t="str">
        <f aca="false">IF(N5513="","",N5513+ROW()/10000000)</f>
        <v/>
      </c>
      <c r="U5513" s="0" t="str">
        <f aca="false">IF(G5513=1,IF(B5513="",1,0),"")</f>
        <v/>
      </c>
    </row>
    <row r="5514" customFormat="false" ht="15" hidden="false" customHeight="false" outlineLevel="0" collapsed="false">
      <c r="A5514" s="35"/>
      <c r="B5514" s="35"/>
      <c r="G5514" s="0" t="str">
        <f aca="false">IF(A5514="","",IF(AND(A5514&gt;=Debut,A5514&lt;Fin),1,0))</f>
        <v/>
      </c>
      <c r="H5514" s="0" t="str">
        <f aca="false">IF(G5514=1,INT(ROUND((A5514-Debut)*86400,0)/600),"")</f>
        <v/>
      </c>
      <c r="I5514" s="0" t="str">
        <f aca="false">IF(G5514=1,INT(ROUND((A5514-Debut)*86400,0)/3600),"")</f>
        <v/>
      </c>
      <c r="J5514" s="0" t="str">
        <f aca="false">IF(OR(A5514="",B5514=""),"",ROUND((B5514-A5514)*86400,0))</f>
        <v/>
      </c>
      <c r="K5514" s="37" t="str">
        <f aca="false">IF(G5514=1,IF(COUNTIFS($C:$C,C5514,$G:$G,1,$A:$A,"&gt;="&amp;(A5514-FenetreInterm/86400),$A:$A,"&lt;="&amp;A5514)&gt;=NbInterm,1,0),"")</f>
        <v/>
      </c>
      <c r="L5514" s="37" t="str">
        <f aca="false">IF(G5514=1,IF(B5514="",0,IF(J5514&lt;SeuilFugitive,1,0)),"")</f>
        <v/>
      </c>
      <c r="M5514" s="37" t="str">
        <f aca="false">IF(G5514=1,IF(B5514="",IF((Fin-A5514)*24&gt;SeuilFigee,1,0),IF(J5514&gt;SeuilFigee*3600,1,0)),"")</f>
        <v/>
      </c>
      <c r="N5514" s="0" t="str">
        <f aca="false">IF(G5514=1,IF(COUNTIF(H$2:H5514,H5514)=1,COUNTIF($H:$H,H5514),""),"")</f>
        <v/>
      </c>
      <c r="O5514" s="0" t="str">
        <f aca="false">IF(G5514=1,IF(COUNTIF(I$2:I5514,I5514)=1,COUNTIF($I:$I,I5514),""),"")</f>
        <v/>
      </c>
      <c r="P5514" s="38" t="str">
        <f aca="false">IF(G5514=1,IF(COUNTIFS(C$2:C5514,C5514,G$2:G5514,1)=1,COUNTIFS($C:$C,C5514,$G:$G,1)+ROW()/10000000,""),"")</f>
        <v/>
      </c>
      <c r="Q5514" s="0" t="str">
        <f aca="false">IF(K5514=1,IF(COUNTIFS(C$2:C5514,C5514,K$2:K5514,1)=1,1,0),"")</f>
        <v/>
      </c>
      <c r="R5514" s="0" t="str">
        <f aca="false">IF(M5514=1,IF(COUNTIFS(C$2:C5514,C5514,M$2:M5514,1)=1,1,0),"")</f>
        <v/>
      </c>
      <c r="S5514" s="0" t="str">
        <f aca="false">IF(L5514=1,IF(COUNTIFS(C$2:C5514,C5514,L$2:L5514,1)=1,1,0),"")</f>
        <v/>
      </c>
      <c r="T5514" s="38" t="str">
        <f aca="false">IF(N5514="","",N5514+ROW()/10000000)</f>
        <v/>
      </c>
      <c r="U5514" s="0" t="str">
        <f aca="false">IF(G5514=1,IF(B5514="",1,0),"")</f>
        <v/>
      </c>
    </row>
    <row r="5515" customFormat="false" ht="15" hidden="false" customHeight="false" outlineLevel="0" collapsed="false">
      <c r="A5515" s="35"/>
      <c r="B5515" s="35"/>
      <c r="G5515" s="0" t="str">
        <f aca="false">IF(A5515="","",IF(AND(A5515&gt;=Debut,A5515&lt;Fin),1,0))</f>
        <v/>
      </c>
      <c r="H5515" s="0" t="str">
        <f aca="false">IF(G5515=1,INT(ROUND((A5515-Debut)*86400,0)/600),"")</f>
        <v/>
      </c>
      <c r="I5515" s="0" t="str">
        <f aca="false">IF(G5515=1,INT(ROUND((A5515-Debut)*86400,0)/3600),"")</f>
        <v/>
      </c>
      <c r="J5515" s="0" t="str">
        <f aca="false">IF(OR(A5515="",B5515=""),"",ROUND((B5515-A5515)*86400,0))</f>
        <v/>
      </c>
      <c r="K5515" s="37" t="str">
        <f aca="false">IF(G5515=1,IF(COUNTIFS($C:$C,C5515,$G:$G,1,$A:$A,"&gt;="&amp;(A5515-FenetreInterm/86400),$A:$A,"&lt;="&amp;A5515)&gt;=NbInterm,1,0),"")</f>
        <v/>
      </c>
      <c r="L5515" s="37" t="str">
        <f aca="false">IF(G5515=1,IF(B5515="",0,IF(J5515&lt;SeuilFugitive,1,0)),"")</f>
        <v/>
      </c>
      <c r="M5515" s="37" t="str">
        <f aca="false">IF(G5515=1,IF(B5515="",IF((Fin-A5515)*24&gt;SeuilFigee,1,0),IF(J5515&gt;SeuilFigee*3600,1,0)),"")</f>
        <v/>
      </c>
      <c r="N5515" s="0" t="str">
        <f aca="false">IF(G5515=1,IF(COUNTIF(H$2:H5515,H5515)=1,COUNTIF($H:$H,H5515),""),"")</f>
        <v/>
      </c>
      <c r="O5515" s="0" t="str">
        <f aca="false">IF(G5515=1,IF(COUNTIF(I$2:I5515,I5515)=1,COUNTIF($I:$I,I5515),""),"")</f>
        <v/>
      </c>
      <c r="P5515" s="38" t="str">
        <f aca="false">IF(G5515=1,IF(COUNTIFS(C$2:C5515,C5515,G$2:G5515,1)=1,COUNTIFS($C:$C,C5515,$G:$G,1)+ROW()/10000000,""),"")</f>
        <v/>
      </c>
      <c r="Q5515" s="0" t="str">
        <f aca="false">IF(K5515=1,IF(COUNTIFS(C$2:C5515,C5515,K$2:K5515,1)=1,1,0),"")</f>
        <v/>
      </c>
      <c r="R5515" s="0" t="str">
        <f aca="false">IF(M5515=1,IF(COUNTIFS(C$2:C5515,C5515,M$2:M5515,1)=1,1,0),"")</f>
        <v/>
      </c>
      <c r="S5515" s="0" t="str">
        <f aca="false">IF(L5515=1,IF(COUNTIFS(C$2:C5515,C5515,L$2:L5515,1)=1,1,0),"")</f>
        <v/>
      </c>
      <c r="T5515" s="38" t="str">
        <f aca="false">IF(N5515="","",N5515+ROW()/10000000)</f>
        <v/>
      </c>
      <c r="U5515" s="0" t="str">
        <f aca="false">IF(G5515=1,IF(B5515="",1,0),"")</f>
        <v/>
      </c>
    </row>
    <row r="5516" customFormat="false" ht="15" hidden="false" customHeight="false" outlineLevel="0" collapsed="false">
      <c r="A5516" s="35"/>
      <c r="B5516" s="35"/>
      <c r="G5516" s="0" t="str">
        <f aca="false">IF(A5516="","",IF(AND(A5516&gt;=Debut,A5516&lt;Fin),1,0))</f>
        <v/>
      </c>
      <c r="H5516" s="0" t="str">
        <f aca="false">IF(G5516=1,INT(ROUND((A5516-Debut)*86400,0)/600),"")</f>
        <v/>
      </c>
      <c r="I5516" s="0" t="str">
        <f aca="false">IF(G5516=1,INT(ROUND((A5516-Debut)*86400,0)/3600),"")</f>
        <v/>
      </c>
      <c r="J5516" s="0" t="str">
        <f aca="false">IF(OR(A5516="",B5516=""),"",ROUND((B5516-A5516)*86400,0))</f>
        <v/>
      </c>
      <c r="K5516" s="37" t="str">
        <f aca="false">IF(G5516=1,IF(COUNTIFS($C:$C,C5516,$G:$G,1,$A:$A,"&gt;="&amp;(A5516-FenetreInterm/86400),$A:$A,"&lt;="&amp;A5516)&gt;=NbInterm,1,0),"")</f>
        <v/>
      </c>
      <c r="L5516" s="37" t="str">
        <f aca="false">IF(G5516=1,IF(B5516="",0,IF(J5516&lt;SeuilFugitive,1,0)),"")</f>
        <v/>
      </c>
      <c r="M5516" s="37" t="str">
        <f aca="false">IF(G5516=1,IF(B5516="",IF((Fin-A5516)*24&gt;SeuilFigee,1,0),IF(J5516&gt;SeuilFigee*3600,1,0)),"")</f>
        <v/>
      </c>
      <c r="N5516" s="0" t="str">
        <f aca="false">IF(G5516=1,IF(COUNTIF(H$2:H5516,H5516)=1,COUNTIF($H:$H,H5516),""),"")</f>
        <v/>
      </c>
      <c r="O5516" s="0" t="str">
        <f aca="false">IF(G5516=1,IF(COUNTIF(I$2:I5516,I5516)=1,COUNTIF($I:$I,I5516),""),"")</f>
        <v/>
      </c>
      <c r="P5516" s="38" t="str">
        <f aca="false">IF(G5516=1,IF(COUNTIFS(C$2:C5516,C5516,G$2:G5516,1)=1,COUNTIFS($C:$C,C5516,$G:$G,1)+ROW()/10000000,""),"")</f>
        <v/>
      </c>
      <c r="Q5516" s="0" t="str">
        <f aca="false">IF(K5516=1,IF(COUNTIFS(C$2:C5516,C5516,K$2:K5516,1)=1,1,0),"")</f>
        <v/>
      </c>
      <c r="R5516" s="0" t="str">
        <f aca="false">IF(M5516=1,IF(COUNTIFS(C$2:C5516,C5516,M$2:M5516,1)=1,1,0),"")</f>
        <v/>
      </c>
      <c r="S5516" s="0" t="str">
        <f aca="false">IF(L5516=1,IF(COUNTIFS(C$2:C5516,C5516,L$2:L5516,1)=1,1,0),"")</f>
        <v/>
      </c>
      <c r="T5516" s="38" t="str">
        <f aca="false">IF(N5516="","",N5516+ROW()/10000000)</f>
        <v/>
      </c>
      <c r="U5516" s="0" t="str">
        <f aca="false">IF(G5516=1,IF(B5516="",1,0),"")</f>
        <v/>
      </c>
    </row>
    <row r="5517" customFormat="false" ht="15" hidden="false" customHeight="false" outlineLevel="0" collapsed="false">
      <c r="A5517" s="35"/>
      <c r="B5517" s="35"/>
      <c r="G5517" s="0" t="str">
        <f aca="false">IF(A5517="","",IF(AND(A5517&gt;=Debut,A5517&lt;Fin),1,0))</f>
        <v/>
      </c>
      <c r="H5517" s="0" t="str">
        <f aca="false">IF(G5517=1,INT(ROUND((A5517-Debut)*86400,0)/600),"")</f>
        <v/>
      </c>
      <c r="I5517" s="0" t="str">
        <f aca="false">IF(G5517=1,INT(ROUND((A5517-Debut)*86400,0)/3600),"")</f>
        <v/>
      </c>
      <c r="J5517" s="0" t="str">
        <f aca="false">IF(OR(A5517="",B5517=""),"",ROUND((B5517-A5517)*86400,0))</f>
        <v/>
      </c>
      <c r="K5517" s="37" t="str">
        <f aca="false">IF(G5517=1,IF(COUNTIFS($C:$C,C5517,$G:$G,1,$A:$A,"&gt;="&amp;(A5517-FenetreInterm/86400),$A:$A,"&lt;="&amp;A5517)&gt;=NbInterm,1,0),"")</f>
        <v/>
      </c>
      <c r="L5517" s="37" t="str">
        <f aca="false">IF(G5517=1,IF(B5517="",0,IF(J5517&lt;SeuilFugitive,1,0)),"")</f>
        <v/>
      </c>
      <c r="M5517" s="37" t="str">
        <f aca="false">IF(G5517=1,IF(B5517="",IF((Fin-A5517)*24&gt;SeuilFigee,1,0),IF(J5517&gt;SeuilFigee*3600,1,0)),"")</f>
        <v/>
      </c>
      <c r="N5517" s="0" t="str">
        <f aca="false">IF(G5517=1,IF(COUNTIF(H$2:H5517,H5517)=1,COUNTIF($H:$H,H5517),""),"")</f>
        <v/>
      </c>
      <c r="O5517" s="0" t="str">
        <f aca="false">IF(G5517=1,IF(COUNTIF(I$2:I5517,I5517)=1,COUNTIF($I:$I,I5517),""),"")</f>
        <v/>
      </c>
      <c r="P5517" s="38" t="str">
        <f aca="false">IF(G5517=1,IF(COUNTIFS(C$2:C5517,C5517,G$2:G5517,1)=1,COUNTIFS($C:$C,C5517,$G:$G,1)+ROW()/10000000,""),"")</f>
        <v/>
      </c>
      <c r="Q5517" s="0" t="str">
        <f aca="false">IF(K5517=1,IF(COUNTIFS(C$2:C5517,C5517,K$2:K5517,1)=1,1,0),"")</f>
        <v/>
      </c>
      <c r="R5517" s="0" t="str">
        <f aca="false">IF(M5517=1,IF(COUNTIFS(C$2:C5517,C5517,M$2:M5517,1)=1,1,0),"")</f>
        <v/>
      </c>
      <c r="S5517" s="0" t="str">
        <f aca="false">IF(L5517=1,IF(COUNTIFS(C$2:C5517,C5517,L$2:L5517,1)=1,1,0),"")</f>
        <v/>
      </c>
      <c r="T5517" s="38" t="str">
        <f aca="false">IF(N5517="","",N5517+ROW()/10000000)</f>
        <v/>
      </c>
      <c r="U5517" s="0" t="str">
        <f aca="false">IF(G5517=1,IF(B5517="",1,0),"")</f>
        <v/>
      </c>
    </row>
    <row r="5518" customFormat="false" ht="15" hidden="false" customHeight="false" outlineLevel="0" collapsed="false">
      <c r="A5518" s="35"/>
      <c r="B5518" s="35"/>
      <c r="G5518" s="0" t="str">
        <f aca="false">IF(A5518="","",IF(AND(A5518&gt;=Debut,A5518&lt;Fin),1,0))</f>
        <v/>
      </c>
      <c r="H5518" s="0" t="str">
        <f aca="false">IF(G5518=1,INT(ROUND((A5518-Debut)*86400,0)/600),"")</f>
        <v/>
      </c>
      <c r="I5518" s="0" t="str">
        <f aca="false">IF(G5518=1,INT(ROUND((A5518-Debut)*86400,0)/3600),"")</f>
        <v/>
      </c>
      <c r="J5518" s="0" t="str">
        <f aca="false">IF(OR(A5518="",B5518=""),"",ROUND((B5518-A5518)*86400,0))</f>
        <v/>
      </c>
      <c r="K5518" s="37" t="str">
        <f aca="false">IF(G5518=1,IF(COUNTIFS($C:$C,C5518,$G:$G,1,$A:$A,"&gt;="&amp;(A5518-FenetreInterm/86400),$A:$A,"&lt;="&amp;A5518)&gt;=NbInterm,1,0),"")</f>
        <v/>
      </c>
      <c r="L5518" s="37" t="str">
        <f aca="false">IF(G5518=1,IF(B5518="",0,IF(J5518&lt;SeuilFugitive,1,0)),"")</f>
        <v/>
      </c>
      <c r="M5518" s="37" t="str">
        <f aca="false">IF(G5518=1,IF(B5518="",IF((Fin-A5518)*24&gt;SeuilFigee,1,0),IF(J5518&gt;SeuilFigee*3600,1,0)),"")</f>
        <v/>
      </c>
      <c r="N5518" s="0" t="str">
        <f aca="false">IF(G5518=1,IF(COUNTIF(H$2:H5518,H5518)=1,COUNTIF($H:$H,H5518),""),"")</f>
        <v/>
      </c>
      <c r="O5518" s="0" t="str">
        <f aca="false">IF(G5518=1,IF(COUNTIF(I$2:I5518,I5518)=1,COUNTIF($I:$I,I5518),""),"")</f>
        <v/>
      </c>
      <c r="P5518" s="38" t="str">
        <f aca="false">IF(G5518=1,IF(COUNTIFS(C$2:C5518,C5518,G$2:G5518,1)=1,COUNTIFS($C:$C,C5518,$G:$G,1)+ROW()/10000000,""),"")</f>
        <v/>
      </c>
      <c r="Q5518" s="0" t="str">
        <f aca="false">IF(K5518=1,IF(COUNTIFS(C$2:C5518,C5518,K$2:K5518,1)=1,1,0),"")</f>
        <v/>
      </c>
      <c r="R5518" s="0" t="str">
        <f aca="false">IF(M5518=1,IF(COUNTIFS(C$2:C5518,C5518,M$2:M5518,1)=1,1,0),"")</f>
        <v/>
      </c>
      <c r="S5518" s="0" t="str">
        <f aca="false">IF(L5518=1,IF(COUNTIFS(C$2:C5518,C5518,L$2:L5518,1)=1,1,0),"")</f>
        <v/>
      </c>
      <c r="T5518" s="38" t="str">
        <f aca="false">IF(N5518="","",N5518+ROW()/10000000)</f>
        <v/>
      </c>
      <c r="U5518" s="0" t="str">
        <f aca="false">IF(G5518=1,IF(B5518="",1,0),"")</f>
        <v/>
      </c>
    </row>
    <row r="5519" customFormat="false" ht="15" hidden="false" customHeight="false" outlineLevel="0" collapsed="false">
      <c r="A5519" s="35"/>
      <c r="B5519" s="35"/>
      <c r="G5519" s="0" t="str">
        <f aca="false">IF(A5519="","",IF(AND(A5519&gt;=Debut,A5519&lt;Fin),1,0))</f>
        <v/>
      </c>
      <c r="H5519" s="0" t="str">
        <f aca="false">IF(G5519=1,INT(ROUND((A5519-Debut)*86400,0)/600),"")</f>
        <v/>
      </c>
      <c r="I5519" s="0" t="str">
        <f aca="false">IF(G5519=1,INT(ROUND((A5519-Debut)*86400,0)/3600),"")</f>
        <v/>
      </c>
      <c r="J5519" s="0" t="str">
        <f aca="false">IF(OR(A5519="",B5519=""),"",ROUND((B5519-A5519)*86400,0))</f>
        <v/>
      </c>
      <c r="K5519" s="37" t="str">
        <f aca="false">IF(G5519=1,IF(COUNTIFS($C:$C,C5519,$G:$G,1,$A:$A,"&gt;="&amp;(A5519-FenetreInterm/86400),$A:$A,"&lt;="&amp;A5519)&gt;=NbInterm,1,0),"")</f>
        <v/>
      </c>
      <c r="L5519" s="37" t="str">
        <f aca="false">IF(G5519=1,IF(B5519="",0,IF(J5519&lt;SeuilFugitive,1,0)),"")</f>
        <v/>
      </c>
      <c r="M5519" s="37" t="str">
        <f aca="false">IF(G5519=1,IF(B5519="",IF((Fin-A5519)*24&gt;SeuilFigee,1,0),IF(J5519&gt;SeuilFigee*3600,1,0)),"")</f>
        <v/>
      </c>
      <c r="N5519" s="0" t="str">
        <f aca="false">IF(G5519=1,IF(COUNTIF(H$2:H5519,H5519)=1,COUNTIF($H:$H,H5519),""),"")</f>
        <v/>
      </c>
      <c r="O5519" s="0" t="str">
        <f aca="false">IF(G5519=1,IF(COUNTIF(I$2:I5519,I5519)=1,COUNTIF($I:$I,I5519),""),"")</f>
        <v/>
      </c>
      <c r="P5519" s="38" t="str">
        <f aca="false">IF(G5519=1,IF(COUNTIFS(C$2:C5519,C5519,G$2:G5519,1)=1,COUNTIFS($C:$C,C5519,$G:$G,1)+ROW()/10000000,""),"")</f>
        <v/>
      </c>
      <c r="Q5519" s="0" t="str">
        <f aca="false">IF(K5519=1,IF(COUNTIFS(C$2:C5519,C5519,K$2:K5519,1)=1,1,0),"")</f>
        <v/>
      </c>
      <c r="R5519" s="0" t="str">
        <f aca="false">IF(M5519=1,IF(COUNTIFS(C$2:C5519,C5519,M$2:M5519,1)=1,1,0),"")</f>
        <v/>
      </c>
      <c r="S5519" s="0" t="str">
        <f aca="false">IF(L5519=1,IF(COUNTIFS(C$2:C5519,C5519,L$2:L5519,1)=1,1,0),"")</f>
        <v/>
      </c>
      <c r="T5519" s="38" t="str">
        <f aca="false">IF(N5519="","",N5519+ROW()/10000000)</f>
        <v/>
      </c>
      <c r="U5519" s="0" t="str">
        <f aca="false">IF(G5519=1,IF(B5519="",1,0),"")</f>
        <v/>
      </c>
    </row>
    <row r="5520" customFormat="false" ht="15" hidden="false" customHeight="false" outlineLevel="0" collapsed="false">
      <c r="A5520" s="35"/>
      <c r="B5520" s="35"/>
      <c r="G5520" s="0" t="str">
        <f aca="false">IF(A5520="","",IF(AND(A5520&gt;=Debut,A5520&lt;Fin),1,0))</f>
        <v/>
      </c>
      <c r="H5520" s="0" t="str">
        <f aca="false">IF(G5520=1,INT(ROUND((A5520-Debut)*86400,0)/600),"")</f>
        <v/>
      </c>
      <c r="I5520" s="0" t="str">
        <f aca="false">IF(G5520=1,INT(ROUND((A5520-Debut)*86400,0)/3600),"")</f>
        <v/>
      </c>
      <c r="J5520" s="0" t="str">
        <f aca="false">IF(OR(A5520="",B5520=""),"",ROUND((B5520-A5520)*86400,0))</f>
        <v/>
      </c>
      <c r="K5520" s="37" t="str">
        <f aca="false">IF(G5520=1,IF(COUNTIFS($C:$C,C5520,$G:$G,1,$A:$A,"&gt;="&amp;(A5520-FenetreInterm/86400),$A:$A,"&lt;="&amp;A5520)&gt;=NbInterm,1,0),"")</f>
        <v/>
      </c>
      <c r="L5520" s="37" t="str">
        <f aca="false">IF(G5520=1,IF(B5520="",0,IF(J5520&lt;SeuilFugitive,1,0)),"")</f>
        <v/>
      </c>
      <c r="M5520" s="37" t="str">
        <f aca="false">IF(G5520=1,IF(B5520="",IF((Fin-A5520)*24&gt;SeuilFigee,1,0),IF(J5520&gt;SeuilFigee*3600,1,0)),"")</f>
        <v/>
      </c>
      <c r="N5520" s="0" t="str">
        <f aca="false">IF(G5520=1,IF(COUNTIF(H$2:H5520,H5520)=1,COUNTIF($H:$H,H5520),""),"")</f>
        <v/>
      </c>
      <c r="O5520" s="0" t="str">
        <f aca="false">IF(G5520=1,IF(COUNTIF(I$2:I5520,I5520)=1,COUNTIF($I:$I,I5520),""),"")</f>
        <v/>
      </c>
      <c r="P5520" s="38" t="str">
        <f aca="false">IF(G5520=1,IF(COUNTIFS(C$2:C5520,C5520,G$2:G5520,1)=1,COUNTIFS($C:$C,C5520,$G:$G,1)+ROW()/10000000,""),"")</f>
        <v/>
      </c>
      <c r="Q5520" s="0" t="str">
        <f aca="false">IF(K5520=1,IF(COUNTIFS(C$2:C5520,C5520,K$2:K5520,1)=1,1,0),"")</f>
        <v/>
      </c>
      <c r="R5520" s="0" t="str">
        <f aca="false">IF(M5520=1,IF(COUNTIFS(C$2:C5520,C5520,M$2:M5520,1)=1,1,0),"")</f>
        <v/>
      </c>
      <c r="S5520" s="0" t="str">
        <f aca="false">IF(L5520=1,IF(COUNTIFS(C$2:C5520,C5520,L$2:L5520,1)=1,1,0),"")</f>
        <v/>
      </c>
      <c r="T5520" s="38" t="str">
        <f aca="false">IF(N5520="","",N5520+ROW()/10000000)</f>
        <v/>
      </c>
      <c r="U5520" s="0" t="str">
        <f aca="false">IF(G5520=1,IF(B5520="",1,0),"")</f>
        <v/>
      </c>
    </row>
    <row r="5521" customFormat="false" ht="15" hidden="false" customHeight="false" outlineLevel="0" collapsed="false">
      <c r="A5521" s="35"/>
      <c r="B5521" s="35"/>
      <c r="G5521" s="0" t="str">
        <f aca="false">IF(A5521="","",IF(AND(A5521&gt;=Debut,A5521&lt;Fin),1,0))</f>
        <v/>
      </c>
      <c r="H5521" s="0" t="str">
        <f aca="false">IF(G5521=1,INT(ROUND((A5521-Debut)*86400,0)/600),"")</f>
        <v/>
      </c>
      <c r="I5521" s="0" t="str">
        <f aca="false">IF(G5521=1,INT(ROUND((A5521-Debut)*86400,0)/3600),"")</f>
        <v/>
      </c>
      <c r="J5521" s="0" t="str">
        <f aca="false">IF(OR(A5521="",B5521=""),"",ROUND((B5521-A5521)*86400,0))</f>
        <v/>
      </c>
      <c r="K5521" s="37" t="str">
        <f aca="false">IF(G5521=1,IF(COUNTIFS($C:$C,C5521,$G:$G,1,$A:$A,"&gt;="&amp;(A5521-FenetreInterm/86400),$A:$A,"&lt;="&amp;A5521)&gt;=NbInterm,1,0),"")</f>
        <v/>
      </c>
      <c r="L5521" s="37" t="str">
        <f aca="false">IF(G5521=1,IF(B5521="",0,IF(J5521&lt;SeuilFugitive,1,0)),"")</f>
        <v/>
      </c>
      <c r="M5521" s="37" t="str">
        <f aca="false">IF(G5521=1,IF(B5521="",IF((Fin-A5521)*24&gt;SeuilFigee,1,0),IF(J5521&gt;SeuilFigee*3600,1,0)),"")</f>
        <v/>
      </c>
      <c r="N5521" s="0" t="str">
        <f aca="false">IF(G5521=1,IF(COUNTIF(H$2:H5521,H5521)=1,COUNTIF($H:$H,H5521),""),"")</f>
        <v/>
      </c>
      <c r="O5521" s="0" t="str">
        <f aca="false">IF(G5521=1,IF(COUNTIF(I$2:I5521,I5521)=1,COUNTIF($I:$I,I5521),""),"")</f>
        <v/>
      </c>
      <c r="P5521" s="38" t="str">
        <f aca="false">IF(G5521=1,IF(COUNTIFS(C$2:C5521,C5521,G$2:G5521,1)=1,COUNTIFS($C:$C,C5521,$G:$G,1)+ROW()/10000000,""),"")</f>
        <v/>
      </c>
      <c r="Q5521" s="0" t="str">
        <f aca="false">IF(K5521=1,IF(COUNTIFS(C$2:C5521,C5521,K$2:K5521,1)=1,1,0),"")</f>
        <v/>
      </c>
      <c r="R5521" s="0" t="str">
        <f aca="false">IF(M5521=1,IF(COUNTIFS(C$2:C5521,C5521,M$2:M5521,1)=1,1,0),"")</f>
        <v/>
      </c>
      <c r="S5521" s="0" t="str">
        <f aca="false">IF(L5521=1,IF(COUNTIFS(C$2:C5521,C5521,L$2:L5521,1)=1,1,0),"")</f>
        <v/>
      </c>
      <c r="T5521" s="38" t="str">
        <f aca="false">IF(N5521="","",N5521+ROW()/10000000)</f>
        <v/>
      </c>
      <c r="U5521" s="0" t="str">
        <f aca="false">IF(G5521=1,IF(B5521="",1,0),"")</f>
        <v/>
      </c>
    </row>
    <row r="5522" customFormat="false" ht="15" hidden="false" customHeight="false" outlineLevel="0" collapsed="false">
      <c r="A5522" s="35"/>
      <c r="B5522" s="35"/>
      <c r="G5522" s="0" t="str">
        <f aca="false">IF(A5522="","",IF(AND(A5522&gt;=Debut,A5522&lt;Fin),1,0))</f>
        <v/>
      </c>
      <c r="H5522" s="0" t="str">
        <f aca="false">IF(G5522=1,INT(ROUND((A5522-Debut)*86400,0)/600),"")</f>
        <v/>
      </c>
      <c r="I5522" s="0" t="str">
        <f aca="false">IF(G5522=1,INT(ROUND((A5522-Debut)*86400,0)/3600),"")</f>
        <v/>
      </c>
      <c r="J5522" s="0" t="str">
        <f aca="false">IF(OR(A5522="",B5522=""),"",ROUND((B5522-A5522)*86400,0))</f>
        <v/>
      </c>
      <c r="K5522" s="37" t="str">
        <f aca="false">IF(G5522=1,IF(COUNTIFS($C:$C,C5522,$G:$G,1,$A:$A,"&gt;="&amp;(A5522-FenetreInterm/86400),$A:$A,"&lt;="&amp;A5522)&gt;=NbInterm,1,0),"")</f>
        <v/>
      </c>
      <c r="L5522" s="37" t="str">
        <f aca="false">IF(G5522=1,IF(B5522="",0,IF(J5522&lt;SeuilFugitive,1,0)),"")</f>
        <v/>
      </c>
      <c r="M5522" s="37" t="str">
        <f aca="false">IF(G5522=1,IF(B5522="",IF((Fin-A5522)*24&gt;SeuilFigee,1,0),IF(J5522&gt;SeuilFigee*3600,1,0)),"")</f>
        <v/>
      </c>
      <c r="N5522" s="0" t="str">
        <f aca="false">IF(G5522=1,IF(COUNTIF(H$2:H5522,H5522)=1,COUNTIF($H:$H,H5522),""),"")</f>
        <v/>
      </c>
      <c r="O5522" s="0" t="str">
        <f aca="false">IF(G5522=1,IF(COUNTIF(I$2:I5522,I5522)=1,COUNTIF($I:$I,I5522),""),"")</f>
        <v/>
      </c>
      <c r="P5522" s="38" t="str">
        <f aca="false">IF(G5522=1,IF(COUNTIFS(C$2:C5522,C5522,G$2:G5522,1)=1,COUNTIFS($C:$C,C5522,$G:$G,1)+ROW()/10000000,""),"")</f>
        <v/>
      </c>
      <c r="Q5522" s="0" t="str">
        <f aca="false">IF(K5522=1,IF(COUNTIFS(C$2:C5522,C5522,K$2:K5522,1)=1,1,0),"")</f>
        <v/>
      </c>
      <c r="R5522" s="0" t="str">
        <f aca="false">IF(M5522=1,IF(COUNTIFS(C$2:C5522,C5522,M$2:M5522,1)=1,1,0),"")</f>
        <v/>
      </c>
      <c r="S5522" s="0" t="str">
        <f aca="false">IF(L5522=1,IF(COUNTIFS(C$2:C5522,C5522,L$2:L5522,1)=1,1,0),"")</f>
        <v/>
      </c>
      <c r="T5522" s="38" t="str">
        <f aca="false">IF(N5522="","",N5522+ROW()/10000000)</f>
        <v/>
      </c>
      <c r="U5522" s="0" t="str">
        <f aca="false">IF(G5522=1,IF(B5522="",1,0),"")</f>
        <v/>
      </c>
    </row>
    <row r="5523" customFormat="false" ht="15" hidden="false" customHeight="false" outlineLevel="0" collapsed="false">
      <c r="A5523" s="35"/>
      <c r="B5523" s="35"/>
      <c r="G5523" s="0" t="str">
        <f aca="false">IF(A5523="","",IF(AND(A5523&gt;=Debut,A5523&lt;Fin),1,0))</f>
        <v/>
      </c>
      <c r="H5523" s="0" t="str">
        <f aca="false">IF(G5523=1,INT(ROUND((A5523-Debut)*86400,0)/600),"")</f>
        <v/>
      </c>
      <c r="I5523" s="0" t="str">
        <f aca="false">IF(G5523=1,INT(ROUND((A5523-Debut)*86400,0)/3600),"")</f>
        <v/>
      </c>
      <c r="J5523" s="0" t="str">
        <f aca="false">IF(OR(A5523="",B5523=""),"",ROUND((B5523-A5523)*86400,0))</f>
        <v/>
      </c>
      <c r="K5523" s="37" t="str">
        <f aca="false">IF(G5523=1,IF(COUNTIFS($C:$C,C5523,$G:$G,1,$A:$A,"&gt;="&amp;(A5523-FenetreInterm/86400),$A:$A,"&lt;="&amp;A5523)&gt;=NbInterm,1,0),"")</f>
        <v/>
      </c>
      <c r="L5523" s="37" t="str">
        <f aca="false">IF(G5523=1,IF(B5523="",0,IF(J5523&lt;SeuilFugitive,1,0)),"")</f>
        <v/>
      </c>
      <c r="M5523" s="37" t="str">
        <f aca="false">IF(G5523=1,IF(B5523="",IF((Fin-A5523)*24&gt;SeuilFigee,1,0),IF(J5523&gt;SeuilFigee*3600,1,0)),"")</f>
        <v/>
      </c>
      <c r="N5523" s="0" t="str">
        <f aca="false">IF(G5523=1,IF(COUNTIF(H$2:H5523,H5523)=1,COUNTIF($H:$H,H5523),""),"")</f>
        <v/>
      </c>
      <c r="O5523" s="0" t="str">
        <f aca="false">IF(G5523=1,IF(COUNTIF(I$2:I5523,I5523)=1,COUNTIF($I:$I,I5523),""),"")</f>
        <v/>
      </c>
      <c r="P5523" s="38" t="str">
        <f aca="false">IF(G5523=1,IF(COUNTIFS(C$2:C5523,C5523,G$2:G5523,1)=1,COUNTIFS($C:$C,C5523,$G:$G,1)+ROW()/10000000,""),"")</f>
        <v/>
      </c>
      <c r="Q5523" s="0" t="str">
        <f aca="false">IF(K5523=1,IF(COUNTIFS(C$2:C5523,C5523,K$2:K5523,1)=1,1,0),"")</f>
        <v/>
      </c>
      <c r="R5523" s="0" t="str">
        <f aca="false">IF(M5523=1,IF(COUNTIFS(C$2:C5523,C5523,M$2:M5523,1)=1,1,0),"")</f>
        <v/>
      </c>
      <c r="S5523" s="0" t="str">
        <f aca="false">IF(L5523=1,IF(COUNTIFS(C$2:C5523,C5523,L$2:L5523,1)=1,1,0),"")</f>
        <v/>
      </c>
      <c r="T5523" s="38" t="str">
        <f aca="false">IF(N5523="","",N5523+ROW()/10000000)</f>
        <v/>
      </c>
      <c r="U5523" s="0" t="str">
        <f aca="false">IF(G5523=1,IF(B5523="",1,0),"")</f>
        <v/>
      </c>
    </row>
    <row r="5524" customFormat="false" ht="15" hidden="false" customHeight="false" outlineLevel="0" collapsed="false">
      <c r="A5524" s="35"/>
      <c r="B5524" s="35"/>
      <c r="G5524" s="0" t="str">
        <f aca="false">IF(A5524="","",IF(AND(A5524&gt;=Debut,A5524&lt;Fin),1,0))</f>
        <v/>
      </c>
      <c r="H5524" s="0" t="str">
        <f aca="false">IF(G5524=1,INT(ROUND((A5524-Debut)*86400,0)/600),"")</f>
        <v/>
      </c>
      <c r="I5524" s="0" t="str">
        <f aca="false">IF(G5524=1,INT(ROUND((A5524-Debut)*86400,0)/3600),"")</f>
        <v/>
      </c>
      <c r="J5524" s="0" t="str">
        <f aca="false">IF(OR(A5524="",B5524=""),"",ROUND((B5524-A5524)*86400,0))</f>
        <v/>
      </c>
      <c r="K5524" s="37" t="str">
        <f aca="false">IF(G5524=1,IF(COUNTIFS($C:$C,C5524,$G:$G,1,$A:$A,"&gt;="&amp;(A5524-FenetreInterm/86400),$A:$A,"&lt;="&amp;A5524)&gt;=NbInterm,1,0),"")</f>
        <v/>
      </c>
      <c r="L5524" s="37" t="str">
        <f aca="false">IF(G5524=1,IF(B5524="",0,IF(J5524&lt;SeuilFugitive,1,0)),"")</f>
        <v/>
      </c>
      <c r="M5524" s="37" t="str">
        <f aca="false">IF(G5524=1,IF(B5524="",IF((Fin-A5524)*24&gt;SeuilFigee,1,0),IF(J5524&gt;SeuilFigee*3600,1,0)),"")</f>
        <v/>
      </c>
      <c r="N5524" s="0" t="str">
        <f aca="false">IF(G5524=1,IF(COUNTIF(H$2:H5524,H5524)=1,COUNTIF($H:$H,H5524),""),"")</f>
        <v/>
      </c>
      <c r="O5524" s="0" t="str">
        <f aca="false">IF(G5524=1,IF(COUNTIF(I$2:I5524,I5524)=1,COUNTIF($I:$I,I5524),""),"")</f>
        <v/>
      </c>
      <c r="P5524" s="38" t="str">
        <f aca="false">IF(G5524=1,IF(COUNTIFS(C$2:C5524,C5524,G$2:G5524,1)=1,COUNTIFS($C:$C,C5524,$G:$G,1)+ROW()/10000000,""),"")</f>
        <v/>
      </c>
      <c r="Q5524" s="0" t="str">
        <f aca="false">IF(K5524=1,IF(COUNTIFS(C$2:C5524,C5524,K$2:K5524,1)=1,1,0),"")</f>
        <v/>
      </c>
      <c r="R5524" s="0" t="str">
        <f aca="false">IF(M5524=1,IF(COUNTIFS(C$2:C5524,C5524,M$2:M5524,1)=1,1,0),"")</f>
        <v/>
      </c>
      <c r="S5524" s="0" t="str">
        <f aca="false">IF(L5524=1,IF(COUNTIFS(C$2:C5524,C5524,L$2:L5524,1)=1,1,0),"")</f>
        <v/>
      </c>
      <c r="T5524" s="38" t="str">
        <f aca="false">IF(N5524="","",N5524+ROW()/10000000)</f>
        <v/>
      </c>
      <c r="U5524" s="0" t="str">
        <f aca="false">IF(G5524=1,IF(B5524="",1,0),"")</f>
        <v/>
      </c>
    </row>
    <row r="5525" customFormat="false" ht="15" hidden="false" customHeight="false" outlineLevel="0" collapsed="false">
      <c r="A5525" s="35"/>
      <c r="B5525" s="35"/>
      <c r="G5525" s="0" t="str">
        <f aca="false">IF(A5525="","",IF(AND(A5525&gt;=Debut,A5525&lt;Fin),1,0))</f>
        <v/>
      </c>
      <c r="H5525" s="0" t="str">
        <f aca="false">IF(G5525=1,INT(ROUND((A5525-Debut)*86400,0)/600),"")</f>
        <v/>
      </c>
      <c r="I5525" s="0" t="str">
        <f aca="false">IF(G5525=1,INT(ROUND((A5525-Debut)*86400,0)/3600),"")</f>
        <v/>
      </c>
      <c r="J5525" s="0" t="str">
        <f aca="false">IF(OR(A5525="",B5525=""),"",ROUND((B5525-A5525)*86400,0))</f>
        <v/>
      </c>
      <c r="K5525" s="37" t="str">
        <f aca="false">IF(G5525=1,IF(COUNTIFS($C:$C,C5525,$G:$G,1,$A:$A,"&gt;="&amp;(A5525-FenetreInterm/86400),$A:$A,"&lt;="&amp;A5525)&gt;=NbInterm,1,0),"")</f>
        <v/>
      </c>
      <c r="L5525" s="37" t="str">
        <f aca="false">IF(G5525=1,IF(B5525="",0,IF(J5525&lt;SeuilFugitive,1,0)),"")</f>
        <v/>
      </c>
      <c r="M5525" s="37" t="str">
        <f aca="false">IF(G5525=1,IF(B5525="",IF((Fin-A5525)*24&gt;SeuilFigee,1,0),IF(J5525&gt;SeuilFigee*3600,1,0)),"")</f>
        <v/>
      </c>
      <c r="N5525" s="0" t="str">
        <f aca="false">IF(G5525=1,IF(COUNTIF(H$2:H5525,H5525)=1,COUNTIF($H:$H,H5525),""),"")</f>
        <v/>
      </c>
      <c r="O5525" s="0" t="str">
        <f aca="false">IF(G5525=1,IF(COUNTIF(I$2:I5525,I5525)=1,COUNTIF($I:$I,I5525),""),"")</f>
        <v/>
      </c>
      <c r="P5525" s="38" t="str">
        <f aca="false">IF(G5525=1,IF(COUNTIFS(C$2:C5525,C5525,G$2:G5525,1)=1,COUNTIFS($C:$C,C5525,$G:$G,1)+ROW()/10000000,""),"")</f>
        <v/>
      </c>
      <c r="Q5525" s="0" t="str">
        <f aca="false">IF(K5525=1,IF(COUNTIFS(C$2:C5525,C5525,K$2:K5525,1)=1,1,0),"")</f>
        <v/>
      </c>
      <c r="R5525" s="0" t="str">
        <f aca="false">IF(M5525=1,IF(COUNTIFS(C$2:C5525,C5525,M$2:M5525,1)=1,1,0),"")</f>
        <v/>
      </c>
      <c r="S5525" s="0" t="str">
        <f aca="false">IF(L5525=1,IF(COUNTIFS(C$2:C5525,C5525,L$2:L5525,1)=1,1,0),"")</f>
        <v/>
      </c>
      <c r="T5525" s="38" t="str">
        <f aca="false">IF(N5525="","",N5525+ROW()/10000000)</f>
        <v/>
      </c>
      <c r="U5525" s="0" t="str">
        <f aca="false">IF(G5525=1,IF(B5525="",1,0),"")</f>
        <v/>
      </c>
    </row>
    <row r="5526" customFormat="false" ht="15" hidden="false" customHeight="false" outlineLevel="0" collapsed="false">
      <c r="A5526" s="35"/>
      <c r="B5526" s="35"/>
      <c r="G5526" s="0" t="str">
        <f aca="false">IF(A5526="","",IF(AND(A5526&gt;=Debut,A5526&lt;Fin),1,0))</f>
        <v/>
      </c>
      <c r="H5526" s="0" t="str">
        <f aca="false">IF(G5526=1,INT(ROUND((A5526-Debut)*86400,0)/600),"")</f>
        <v/>
      </c>
      <c r="I5526" s="0" t="str">
        <f aca="false">IF(G5526=1,INT(ROUND((A5526-Debut)*86400,0)/3600),"")</f>
        <v/>
      </c>
      <c r="J5526" s="0" t="str">
        <f aca="false">IF(OR(A5526="",B5526=""),"",ROUND((B5526-A5526)*86400,0))</f>
        <v/>
      </c>
      <c r="K5526" s="37" t="str">
        <f aca="false">IF(G5526=1,IF(COUNTIFS($C:$C,C5526,$G:$G,1,$A:$A,"&gt;="&amp;(A5526-FenetreInterm/86400),$A:$A,"&lt;="&amp;A5526)&gt;=NbInterm,1,0),"")</f>
        <v/>
      </c>
      <c r="L5526" s="37" t="str">
        <f aca="false">IF(G5526=1,IF(B5526="",0,IF(J5526&lt;SeuilFugitive,1,0)),"")</f>
        <v/>
      </c>
      <c r="M5526" s="37" t="str">
        <f aca="false">IF(G5526=1,IF(B5526="",IF((Fin-A5526)*24&gt;SeuilFigee,1,0),IF(J5526&gt;SeuilFigee*3600,1,0)),"")</f>
        <v/>
      </c>
      <c r="N5526" s="0" t="str">
        <f aca="false">IF(G5526=1,IF(COUNTIF(H$2:H5526,H5526)=1,COUNTIF($H:$H,H5526),""),"")</f>
        <v/>
      </c>
      <c r="O5526" s="0" t="str">
        <f aca="false">IF(G5526=1,IF(COUNTIF(I$2:I5526,I5526)=1,COUNTIF($I:$I,I5526),""),"")</f>
        <v/>
      </c>
      <c r="P5526" s="38" t="str">
        <f aca="false">IF(G5526=1,IF(COUNTIFS(C$2:C5526,C5526,G$2:G5526,1)=1,COUNTIFS($C:$C,C5526,$G:$G,1)+ROW()/10000000,""),"")</f>
        <v/>
      </c>
      <c r="Q5526" s="0" t="str">
        <f aca="false">IF(K5526=1,IF(COUNTIFS(C$2:C5526,C5526,K$2:K5526,1)=1,1,0),"")</f>
        <v/>
      </c>
      <c r="R5526" s="0" t="str">
        <f aca="false">IF(M5526=1,IF(COUNTIFS(C$2:C5526,C5526,M$2:M5526,1)=1,1,0),"")</f>
        <v/>
      </c>
      <c r="S5526" s="0" t="str">
        <f aca="false">IF(L5526=1,IF(COUNTIFS(C$2:C5526,C5526,L$2:L5526,1)=1,1,0),"")</f>
        <v/>
      </c>
      <c r="T5526" s="38" t="str">
        <f aca="false">IF(N5526="","",N5526+ROW()/10000000)</f>
        <v/>
      </c>
      <c r="U5526" s="0" t="str">
        <f aca="false">IF(G5526=1,IF(B5526="",1,0),"")</f>
        <v/>
      </c>
    </row>
    <row r="5527" customFormat="false" ht="15" hidden="false" customHeight="false" outlineLevel="0" collapsed="false">
      <c r="A5527" s="35"/>
      <c r="B5527" s="35"/>
      <c r="G5527" s="0" t="str">
        <f aca="false">IF(A5527="","",IF(AND(A5527&gt;=Debut,A5527&lt;Fin),1,0))</f>
        <v/>
      </c>
      <c r="H5527" s="0" t="str">
        <f aca="false">IF(G5527=1,INT(ROUND((A5527-Debut)*86400,0)/600),"")</f>
        <v/>
      </c>
      <c r="I5527" s="0" t="str">
        <f aca="false">IF(G5527=1,INT(ROUND((A5527-Debut)*86400,0)/3600),"")</f>
        <v/>
      </c>
      <c r="J5527" s="0" t="str">
        <f aca="false">IF(OR(A5527="",B5527=""),"",ROUND((B5527-A5527)*86400,0))</f>
        <v/>
      </c>
      <c r="K5527" s="37" t="str">
        <f aca="false">IF(G5527=1,IF(COUNTIFS($C:$C,C5527,$G:$G,1,$A:$A,"&gt;="&amp;(A5527-FenetreInterm/86400),$A:$A,"&lt;="&amp;A5527)&gt;=NbInterm,1,0),"")</f>
        <v/>
      </c>
      <c r="L5527" s="37" t="str">
        <f aca="false">IF(G5527=1,IF(B5527="",0,IF(J5527&lt;SeuilFugitive,1,0)),"")</f>
        <v/>
      </c>
      <c r="M5527" s="37" t="str">
        <f aca="false">IF(G5527=1,IF(B5527="",IF((Fin-A5527)*24&gt;SeuilFigee,1,0),IF(J5527&gt;SeuilFigee*3600,1,0)),"")</f>
        <v/>
      </c>
      <c r="N5527" s="0" t="str">
        <f aca="false">IF(G5527=1,IF(COUNTIF(H$2:H5527,H5527)=1,COUNTIF($H:$H,H5527),""),"")</f>
        <v/>
      </c>
      <c r="O5527" s="0" t="str">
        <f aca="false">IF(G5527=1,IF(COUNTIF(I$2:I5527,I5527)=1,COUNTIF($I:$I,I5527),""),"")</f>
        <v/>
      </c>
      <c r="P5527" s="38" t="str">
        <f aca="false">IF(G5527=1,IF(COUNTIFS(C$2:C5527,C5527,G$2:G5527,1)=1,COUNTIFS($C:$C,C5527,$G:$G,1)+ROW()/10000000,""),"")</f>
        <v/>
      </c>
      <c r="Q5527" s="0" t="str">
        <f aca="false">IF(K5527=1,IF(COUNTIFS(C$2:C5527,C5527,K$2:K5527,1)=1,1,0),"")</f>
        <v/>
      </c>
      <c r="R5527" s="0" t="str">
        <f aca="false">IF(M5527=1,IF(COUNTIFS(C$2:C5527,C5527,M$2:M5527,1)=1,1,0),"")</f>
        <v/>
      </c>
      <c r="S5527" s="0" t="str">
        <f aca="false">IF(L5527=1,IF(COUNTIFS(C$2:C5527,C5527,L$2:L5527,1)=1,1,0),"")</f>
        <v/>
      </c>
      <c r="T5527" s="38" t="str">
        <f aca="false">IF(N5527="","",N5527+ROW()/10000000)</f>
        <v/>
      </c>
      <c r="U5527" s="0" t="str">
        <f aca="false">IF(G5527=1,IF(B5527="",1,0),"")</f>
        <v/>
      </c>
    </row>
    <row r="5528" customFormat="false" ht="15" hidden="false" customHeight="false" outlineLevel="0" collapsed="false">
      <c r="A5528" s="35"/>
      <c r="B5528" s="35"/>
      <c r="G5528" s="0" t="str">
        <f aca="false">IF(A5528="","",IF(AND(A5528&gt;=Debut,A5528&lt;Fin),1,0))</f>
        <v/>
      </c>
      <c r="H5528" s="0" t="str">
        <f aca="false">IF(G5528=1,INT(ROUND((A5528-Debut)*86400,0)/600),"")</f>
        <v/>
      </c>
      <c r="I5528" s="0" t="str">
        <f aca="false">IF(G5528=1,INT(ROUND((A5528-Debut)*86400,0)/3600),"")</f>
        <v/>
      </c>
      <c r="J5528" s="0" t="str">
        <f aca="false">IF(OR(A5528="",B5528=""),"",ROUND((B5528-A5528)*86400,0))</f>
        <v/>
      </c>
      <c r="K5528" s="37" t="str">
        <f aca="false">IF(G5528=1,IF(COUNTIFS($C:$C,C5528,$G:$G,1,$A:$A,"&gt;="&amp;(A5528-FenetreInterm/86400),$A:$A,"&lt;="&amp;A5528)&gt;=NbInterm,1,0),"")</f>
        <v/>
      </c>
      <c r="L5528" s="37" t="str">
        <f aca="false">IF(G5528=1,IF(B5528="",0,IF(J5528&lt;SeuilFugitive,1,0)),"")</f>
        <v/>
      </c>
      <c r="M5528" s="37" t="str">
        <f aca="false">IF(G5528=1,IF(B5528="",IF((Fin-A5528)*24&gt;SeuilFigee,1,0),IF(J5528&gt;SeuilFigee*3600,1,0)),"")</f>
        <v/>
      </c>
      <c r="N5528" s="0" t="str">
        <f aca="false">IF(G5528=1,IF(COUNTIF(H$2:H5528,H5528)=1,COUNTIF($H:$H,H5528),""),"")</f>
        <v/>
      </c>
      <c r="O5528" s="0" t="str">
        <f aca="false">IF(G5528=1,IF(COUNTIF(I$2:I5528,I5528)=1,COUNTIF($I:$I,I5528),""),"")</f>
        <v/>
      </c>
      <c r="P5528" s="38" t="str">
        <f aca="false">IF(G5528=1,IF(COUNTIFS(C$2:C5528,C5528,G$2:G5528,1)=1,COUNTIFS($C:$C,C5528,$G:$G,1)+ROW()/10000000,""),"")</f>
        <v/>
      </c>
      <c r="Q5528" s="0" t="str">
        <f aca="false">IF(K5528=1,IF(COUNTIFS(C$2:C5528,C5528,K$2:K5528,1)=1,1,0),"")</f>
        <v/>
      </c>
      <c r="R5528" s="0" t="str">
        <f aca="false">IF(M5528=1,IF(COUNTIFS(C$2:C5528,C5528,M$2:M5528,1)=1,1,0),"")</f>
        <v/>
      </c>
      <c r="S5528" s="0" t="str">
        <f aca="false">IF(L5528=1,IF(COUNTIFS(C$2:C5528,C5528,L$2:L5528,1)=1,1,0),"")</f>
        <v/>
      </c>
      <c r="T5528" s="38" t="str">
        <f aca="false">IF(N5528="","",N5528+ROW()/10000000)</f>
        <v/>
      </c>
      <c r="U5528" s="0" t="str">
        <f aca="false">IF(G5528=1,IF(B5528="",1,0),"")</f>
        <v/>
      </c>
    </row>
    <row r="5529" customFormat="false" ht="15" hidden="false" customHeight="false" outlineLevel="0" collapsed="false">
      <c r="A5529" s="35"/>
      <c r="B5529" s="35"/>
      <c r="G5529" s="0" t="str">
        <f aca="false">IF(A5529="","",IF(AND(A5529&gt;=Debut,A5529&lt;Fin),1,0))</f>
        <v/>
      </c>
      <c r="H5529" s="0" t="str">
        <f aca="false">IF(G5529=1,INT(ROUND((A5529-Debut)*86400,0)/600),"")</f>
        <v/>
      </c>
      <c r="I5529" s="0" t="str">
        <f aca="false">IF(G5529=1,INT(ROUND((A5529-Debut)*86400,0)/3600),"")</f>
        <v/>
      </c>
      <c r="J5529" s="0" t="str">
        <f aca="false">IF(OR(A5529="",B5529=""),"",ROUND((B5529-A5529)*86400,0))</f>
        <v/>
      </c>
      <c r="K5529" s="37" t="str">
        <f aca="false">IF(G5529=1,IF(COUNTIFS($C:$C,C5529,$G:$G,1,$A:$A,"&gt;="&amp;(A5529-FenetreInterm/86400),$A:$A,"&lt;="&amp;A5529)&gt;=NbInterm,1,0),"")</f>
        <v/>
      </c>
      <c r="L5529" s="37" t="str">
        <f aca="false">IF(G5529=1,IF(B5529="",0,IF(J5529&lt;SeuilFugitive,1,0)),"")</f>
        <v/>
      </c>
      <c r="M5529" s="37" t="str">
        <f aca="false">IF(G5529=1,IF(B5529="",IF((Fin-A5529)*24&gt;SeuilFigee,1,0),IF(J5529&gt;SeuilFigee*3600,1,0)),"")</f>
        <v/>
      </c>
      <c r="N5529" s="0" t="str">
        <f aca="false">IF(G5529=1,IF(COUNTIF(H$2:H5529,H5529)=1,COUNTIF($H:$H,H5529),""),"")</f>
        <v/>
      </c>
      <c r="O5529" s="0" t="str">
        <f aca="false">IF(G5529=1,IF(COUNTIF(I$2:I5529,I5529)=1,COUNTIF($I:$I,I5529),""),"")</f>
        <v/>
      </c>
      <c r="P5529" s="38" t="str">
        <f aca="false">IF(G5529=1,IF(COUNTIFS(C$2:C5529,C5529,G$2:G5529,1)=1,COUNTIFS($C:$C,C5529,$G:$G,1)+ROW()/10000000,""),"")</f>
        <v/>
      </c>
      <c r="Q5529" s="0" t="str">
        <f aca="false">IF(K5529=1,IF(COUNTIFS(C$2:C5529,C5529,K$2:K5529,1)=1,1,0),"")</f>
        <v/>
      </c>
      <c r="R5529" s="0" t="str">
        <f aca="false">IF(M5529=1,IF(COUNTIFS(C$2:C5529,C5529,M$2:M5529,1)=1,1,0),"")</f>
        <v/>
      </c>
      <c r="S5529" s="0" t="str">
        <f aca="false">IF(L5529=1,IF(COUNTIFS(C$2:C5529,C5529,L$2:L5529,1)=1,1,0),"")</f>
        <v/>
      </c>
      <c r="T5529" s="38" t="str">
        <f aca="false">IF(N5529="","",N5529+ROW()/10000000)</f>
        <v/>
      </c>
      <c r="U5529" s="0" t="str">
        <f aca="false">IF(G5529=1,IF(B5529="",1,0),"")</f>
        <v/>
      </c>
    </row>
    <row r="5530" customFormat="false" ht="15" hidden="false" customHeight="false" outlineLevel="0" collapsed="false">
      <c r="A5530" s="35"/>
      <c r="B5530" s="35"/>
      <c r="G5530" s="0" t="str">
        <f aca="false">IF(A5530="","",IF(AND(A5530&gt;=Debut,A5530&lt;Fin),1,0))</f>
        <v/>
      </c>
      <c r="H5530" s="0" t="str">
        <f aca="false">IF(G5530=1,INT(ROUND((A5530-Debut)*86400,0)/600),"")</f>
        <v/>
      </c>
      <c r="I5530" s="0" t="str">
        <f aca="false">IF(G5530=1,INT(ROUND((A5530-Debut)*86400,0)/3600),"")</f>
        <v/>
      </c>
      <c r="J5530" s="0" t="str">
        <f aca="false">IF(OR(A5530="",B5530=""),"",ROUND((B5530-A5530)*86400,0))</f>
        <v/>
      </c>
      <c r="K5530" s="37" t="str">
        <f aca="false">IF(G5530=1,IF(COUNTIFS($C:$C,C5530,$G:$G,1,$A:$A,"&gt;="&amp;(A5530-FenetreInterm/86400),$A:$A,"&lt;="&amp;A5530)&gt;=NbInterm,1,0),"")</f>
        <v/>
      </c>
      <c r="L5530" s="37" t="str">
        <f aca="false">IF(G5530=1,IF(B5530="",0,IF(J5530&lt;SeuilFugitive,1,0)),"")</f>
        <v/>
      </c>
      <c r="M5530" s="37" t="str">
        <f aca="false">IF(G5530=1,IF(B5530="",IF((Fin-A5530)*24&gt;SeuilFigee,1,0),IF(J5530&gt;SeuilFigee*3600,1,0)),"")</f>
        <v/>
      </c>
      <c r="N5530" s="0" t="str">
        <f aca="false">IF(G5530=1,IF(COUNTIF(H$2:H5530,H5530)=1,COUNTIF($H:$H,H5530),""),"")</f>
        <v/>
      </c>
      <c r="O5530" s="0" t="str">
        <f aca="false">IF(G5530=1,IF(COUNTIF(I$2:I5530,I5530)=1,COUNTIF($I:$I,I5530),""),"")</f>
        <v/>
      </c>
      <c r="P5530" s="38" t="str">
        <f aca="false">IF(G5530=1,IF(COUNTIFS(C$2:C5530,C5530,G$2:G5530,1)=1,COUNTIFS($C:$C,C5530,$G:$G,1)+ROW()/10000000,""),"")</f>
        <v/>
      </c>
      <c r="Q5530" s="0" t="str">
        <f aca="false">IF(K5530=1,IF(COUNTIFS(C$2:C5530,C5530,K$2:K5530,1)=1,1,0),"")</f>
        <v/>
      </c>
      <c r="R5530" s="0" t="str">
        <f aca="false">IF(M5530=1,IF(COUNTIFS(C$2:C5530,C5530,M$2:M5530,1)=1,1,0),"")</f>
        <v/>
      </c>
      <c r="S5530" s="0" t="str">
        <f aca="false">IF(L5530=1,IF(COUNTIFS(C$2:C5530,C5530,L$2:L5530,1)=1,1,0),"")</f>
        <v/>
      </c>
      <c r="T5530" s="38" t="str">
        <f aca="false">IF(N5530="","",N5530+ROW()/10000000)</f>
        <v/>
      </c>
      <c r="U5530" s="0" t="str">
        <f aca="false">IF(G5530=1,IF(B5530="",1,0),"")</f>
        <v/>
      </c>
    </row>
    <row r="5531" customFormat="false" ht="15" hidden="false" customHeight="false" outlineLevel="0" collapsed="false">
      <c r="A5531" s="35"/>
      <c r="B5531" s="35"/>
      <c r="G5531" s="0" t="str">
        <f aca="false">IF(A5531="","",IF(AND(A5531&gt;=Debut,A5531&lt;Fin),1,0))</f>
        <v/>
      </c>
      <c r="H5531" s="0" t="str">
        <f aca="false">IF(G5531=1,INT(ROUND((A5531-Debut)*86400,0)/600),"")</f>
        <v/>
      </c>
      <c r="I5531" s="0" t="str">
        <f aca="false">IF(G5531=1,INT(ROUND((A5531-Debut)*86400,0)/3600),"")</f>
        <v/>
      </c>
      <c r="J5531" s="0" t="str">
        <f aca="false">IF(OR(A5531="",B5531=""),"",ROUND((B5531-A5531)*86400,0))</f>
        <v/>
      </c>
      <c r="K5531" s="37" t="str">
        <f aca="false">IF(G5531=1,IF(COUNTIFS($C:$C,C5531,$G:$G,1,$A:$A,"&gt;="&amp;(A5531-FenetreInterm/86400),$A:$A,"&lt;="&amp;A5531)&gt;=NbInterm,1,0),"")</f>
        <v/>
      </c>
      <c r="L5531" s="37" t="str">
        <f aca="false">IF(G5531=1,IF(B5531="",0,IF(J5531&lt;SeuilFugitive,1,0)),"")</f>
        <v/>
      </c>
      <c r="M5531" s="37" t="str">
        <f aca="false">IF(G5531=1,IF(B5531="",IF((Fin-A5531)*24&gt;SeuilFigee,1,0),IF(J5531&gt;SeuilFigee*3600,1,0)),"")</f>
        <v/>
      </c>
      <c r="N5531" s="0" t="str">
        <f aca="false">IF(G5531=1,IF(COUNTIF(H$2:H5531,H5531)=1,COUNTIF($H:$H,H5531),""),"")</f>
        <v/>
      </c>
      <c r="O5531" s="0" t="str">
        <f aca="false">IF(G5531=1,IF(COUNTIF(I$2:I5531,I5531)=1,COUNTIF($I:$I,I5531),""),"")</f>
        <v/>
      </c>
      <c r="P5531" s="38" t="str">
        <f aca="false">IF(G5531=1,IF(COUNTIFS(C$2:C5531,C5531,G$2:G5531,1)=1,COUNTIFS($C:$C,C5531,$G:$G,1)+ROW()/10000000,""),"")</f>
        <v/>
      </c>
      <c r="Q5531" s="0" t="str">
        <f aca="false">IF(K5531=1,IF(COUNTIFS(C$2:C5531,C5531,K$2:K5531,1)=1,1,0),"")</f>
        <v/>
      </c>
      <c r="R5531" s="0" t="str">
        <f aca="false">IF(M5531=1,IF(COUNTIFS(C$2:C5531,C5531,M$2:M5531,1)=1,1,0),"")</f>
        <v/>
      </c>
      <c r="S5531" s="0" t="str">
        <f aca="false">IF(L5531=1,IF(COUNTIFS(C$2:C5531,C5531,L$2:L5531,1)=1,1,0),"")</f>
        <v/>
      </c>
      <c r="T5531" s="38" t="str">
        <f aca="false">IF(N5531="","",N5531+ROW()/10000000)</f>
        <v/>
      </c>
      <c r="U5531" s="0" t="str">
        <f aca="false">IF(G5531=1,IF(B5531="",1,0),"")</f>
        <v/>
      </c>
    </row>
    <row r="5532" customFormat="false" ht="15" hidden="false" customHeight="false" outlineLevel="0" collapsed="false">
      <c r="A5532" s="35"/>
      <c r="B5532" s="35"/>
      <c r="G5532" s="0" t="str">
        <f aca="false">IF(A5532="","",IF(AND(A5532&gt;=Debut,A5532&lt;Fin),1,0))</f>
        <v/>
      </c>
      <c r="H5532" s="0" t="str">
        <f aca="false">IF(G5532=1,INT(ROUND((A5532-Debut)*86400,0)/600),"")</f>
        <v/>
      </c>
      <c r="I5532" s="0" t="str">
        <f aca="false">IF(G5532=1,INT(ROUND((A5532-Debut)*86400,0)/3600),"")</f>
        <v/>
      </c>
      <c r="J5532" s="0" t="str">
        <f aca="false">IF(OR(A5532="",B5532=""),"",ROUND((B5532-A5532)*86400,0))</f>
        <v/>
      </c>
      <c r="K5532" s="37" t="str">
        <f aca="false">IF(G5532=1,IF(COUNTIFS($C:$C,C5532,$G:$G,1,$A:$A,"&gt;="&amp;(A5532-FenetreInterm/86400),$A:$A,"&lt;="&amp;A5532)&gt;=NbInterm,1,0),"")</f>
        <v/>
      </c>
      <c r="L5532" s="37" t="str">
        <f aca="false">IF(G5532=1,IF(B5532="",0,IF(J5532&lt;SeuilFugitive,1,0)),"")</f>
        <v/>
      </c>
      <c r="M5532" s="37" t="str">
        <f aca="false">IF(G5532=1,IF(B5532="",IF((Fin-A5532)*24&gt;SeuilFigee,1,0),IF(J5532&gt;SeuilFigee*3600,1,0)),"")</f>
        <v/>
      </c>
      <c r="N5532" s="0" t="str">
        <f aca="false">IF(G5532=1,IF(COUNTIF(H$2:H5532,H5532)=1,COUNTIF($H:$H,H5532),""),"")</f>
        <v/>
      </c>
      <c r="O5532" s="0" t="str">
        <f aca="false">IF(G5532=1,IF(COUNTIF(I$2:I5532,I5532)=1,COUNTIF($I:$I,I5532),""),"")</f>
        <v/>
      </c>
      <c r="P5532" s="38" t="str">
        <f aca="false">IF(G5532=1,IF(COUNTIFS(C$2:C5532,C5532,G$2:G5532,1)=1,COUNTIFS($C:$C,C5532,$G:$G,1)+ROW()/10000000,""),"")</f>
        <v/>
      </c>
      <c r="Q5532" s="0" t="str">
        <f aca="false">IF(K5532=1,IF(COUNTIFS(C$2:C5532,C5532,K$2:K5532,1)=1,1,0),"")</f>
        <v/>
      </c>
      <c r="R5532" s="0" t="str">
        <f aca="false">IF(M5532=1,IF(COUNTIFS(C$2:C5532,C5532,M$2:M5532,1)=1,1,0),"")</f>
        <v/>
      </c>
      <c r="S5532" s="0" t="str">
        <f aca="false">IF(L5532=1,IF(COUNTIFS(C$2:C5532,C5532,L$2:L5532,1)=1,1,0),"")</f>
        <v/>
      </c>
      <c r="T5532" s="38" t="str">
        <f aca="false">IF(N5532="","",N5532+ROW()/10000000)</f>
        <v/>
      </c>
      <c r="U5532" s="0" t="str">
        <f aca="false">IF(G5532=1,IF(B5532="",1,0),"")</f>
        <v/>
      </c>
    </row>
    <row r="5533" customFormat="false" ht="15" hidden="false" customHeight="false" outlineLevel="0" collapsed="false">
      <c r="A5533" s="35"/>
      <c r="B5533" s="35"/>
      <c r="G5533" s="0" t="str">
        <f aca="false">IF(A5533="","",IF(AND(A5533&gt;=Debut,A5533&lt;Fin),1,0))</f>
        <v/>
      </c>
      <c r="H5533" s="0" t="str">
        <f aca="false">IF(G5533=1,INT(ROUND((A5533-Debut)*86400,0)/600),"")</f>
        <v/>
      </c>
      <c r="I5533" s="0" t="str">
        <f aca="false">IF(G5533=1,INT(ROUND((A5533-Debut)*86400,0)/3600),"")</f>
        <v/>
      </c>
      <c r="J5533" s="0" t="str">
        <f aca="false">IF(OR(A5533="",B5533=""),"",ROUND((B5533-A5533)*86400,0))</f>
        <v/>
      </c>
      <c r="K5533" s="37" t="str">
        <f aca="false">IF(G5533=1,IF(COUNTIFS($C:$C,C5533,$G:$G,1,$A:$A,"&gt;="&amp;(A5533-FenetreInterm/86400),$A:$A,"&lt;="&amp;A5533)&gt;=NbInterm,1,0),"")</f>
        <v/>
      </c>
      <c r="L5533" s="37" t="str">
        <f aca="false">IF(G5533=1,IF(B5533="",0,IF(J5533&lt;SeuilFugitive,1,0)),"")</f>
        <v/>
      </c>
      <c r="M5533" s="37" t="str">
        <f aca="false">IF(G5533=1,IF(B5533="",IF((Fin-A5533)*24&gt;SeuilFigee,1,0),IF(J5533&gt;SeuilFigee*3600,1,0)),"")</f>
        <v/>
      </c>
      <c r="N5533" s="0" t="str">
        <f aca="false">IF(G5533=1,IF(COUNTIF(H$2:H5533,H5533)=1,COUNTIF($H:$H,H5533),""),"")</f>
        <v/>
      </c>
      <c r="O5533" s="0" t="str">
        <f aca="false">IF(G5533=1,IF(COUNTIF(I$2:I5533,I5533)=1,COUNTIF($I:$I,I5533),""),"")</f>
        <v/>
      </c>
      <c r="P5533" s="38" t="str">
        <f aca="false">IF(G5533=1,IF(COUNTIFS(C$2:C5533,C5533,G$2:G5533,1)=1,COUNTIFS($C:$C,C5533,$G:$G,1)+ROW()/10000000,""),"")</f>
        <v/>
      </c>
      <c r="Q5533" s="0" t="str">
        <f aca="false">IF(K5533=1,IF(COUNTIFS(C$2:C5533,C5533,K$2:K5533,1)=1,1,0),"")</f>
        <v/>
      </c>
      <c r="R5533" s="0" t="str">
        <f aca="false">IF(M5533=1,IF(COUNTIFS(C$2:C5533,C5533,M$2:M5533,1)=1,1,0),"")</f>
        <v/>
      </c>
      <c r="S5533" s="0" t="str">
        <f aca="false">IF(L5533=1,IF(COUNTIFS(C$2:C5533,C5533,L$2:L5533,1)=1,1,0),"")</f>
        <v/>
      </c>
      <c r="T5533" s="38" t="str">
        <f aca="false">IF(N5533="","",N5533+ROW()/10000000)</f>
        <v/>
      </c>
      <c r="U5533" s="0" t="str">
        <f aca="false">IF(G5533=1,IF(B5533="",1,0),"")</f>
        <v/>
      </c>
    </row>
    <row r="5534" customFormat="false" ht="15" hidden="false" customHeight="false" outlineLevel="0" collapsed="false">
      <c r="A5534" s="35"/>
      <c r="B5534" s="35"/>
      <c r="G5534" s="0" t="str">
        <f aca="false">IF(A5534="","",IF(AND(A5534&gt;=Debut,A5534&lt;Fin),1,0))</f>
        <v/>
      </c>
      <c r="H5534" s="0" t="str">
        <f aca="false">IF(G5534=1,INT(ROUND((A5534-Debut)*86400,0)/600),"")</f>
        <v/>
      </c>
      <c r="I5534" s="0" t="str">
        <f aca="false">IF(G5534=1,INT(ROUND((A5534-Debut)*86400,0)/3600),"")</f>
        <v/>
      </c>
      <c r="J5534" s="0" t="str">
        <f aca="false">IF(OR(A5534="",B5534=""),"",ROUND((B5534-A5534)*86400,0))</f>
        <v/>
      </c>
      <c r="K5534" s="37" t="str">
        <f aca="false">IF(G5534=1,IF(COUNTIFS($C:$C,C5534,$G:$G,1,$A:$A,"&gt;="&amp;(A5534-FenetreInterm/86400),$A:$A,"&lt;="&amp;A5534)&gt;=NbInterm,1,0),"")</f>
        <v/>
      </c>
      <c r="L5534" s="37" t="str">
        <f aca="false">IF(G5534=1,IF(B5534="",0,IF(J5534&lt;SeuilFugitive,1,0)),"")</f>
        <v/>
      </c>
      <c r="M5534" s="37" t="str">
        <f aca="false">IF(G5534=1,IF(B5534="",IF((Fin-A5534)*24&gt;SeuilFigee,1,0),IF(J5534&gt;SeuilFigee*3600,1,0)),"")</f>
        <v/>
      </c>
      <c r="N5534" s="0" t="str">
        <f aca="false">IF(G5534=1,IF(COUNTIF(H$2:H5534,H5534)=1,COUNTIF($H:$H,H5534),""),"")</f>
        <v/>
      </c>
      <c r="O5534" s="0" t="str">
        <f aca="false">IF(G5534=1,IF(COUNTIF(I$2:I5534,I5534)=1,COUNTIF($I:$I,I5534),""),"")</f>
        <v/>
      </c>
      <c r="P5534" s="38" t="str">
        <f aca="false">IF(G5534=1,IF(COUNTIFS(C$2:C5534,C5534,G$2:G5534,1)=1,COUNTIFS($C:$C,C5534,$G:$G,1)+ROW()/10000000,""),"")</f>
        <v/>
      </c>
      <c r="Q5534" s="0" t="str">
        <f aca="false">IF(K5534=1,IF(COUNTIFS(C$2:C5534,C5534,K$2:K5534,1)=1,1,0),"")</f>
        <v/>
      </c>
      <c r="R5534" s="0" t="str">
        <f aca="false">IF(M5534=1,IF(COUNTIFS(C$2:C5534,C5534,M$2:M5534,1)=1,1,0),"")</f>
        <v/>
      </c>
      <c r="S5534" s="0" t="str">
        <f aca="false">IF(L5534=1,IF(COUNTIFS(C$2:C5534,C5534,L$2:L5534,1)=1,1,0),"")</f>
        <v/>
      </c>
      <c r="T5534" s="38" t="str">
        <f aca="false">IF(N5534="","",N5534+ROW()/10000000)</f>
        <v/>
      </c>
      <c r="U5534" s="0" t="str">
        <f aca="false">IF(G5534=1,IF(B5534="",1,0),"")</f>
        <v/>
      </c>
    </row>
    <row r="5535" customFormat="false" ht="15" hidden="false" customHeight="false" outlineLevel="0" collapsed="false">
      <c r="A5535" s="35"/>
      <c r="B5535" s="35"/>
      <c r="G5535" s="0" t="str">
        <f aca="false">IF(A5535="","",IF(AND(A5535&gt;=Debut,A5535&lt;Fin),1,0))</f>
        <v/>
      </c>
      <c r="H5535" s="0" t="str">
        <f aca="false">IF(G5535=1,INT(ROUND((A5535-Debut)*86400,0)/600),"")</f>
        <v/>
      </c>
      <c r="I5535" s="0" t="str">
        <f aca="false">IF(G5535=1,INT(ROUND((A5535-Debut)*86400,0)/3600),"")</f>
        <v/>
      </c>
      <c r="J5535" s="0" t="str">
        <f aca="false">IF(OR(A5535="",B5535=""),"",ROUND((B5535-A5535)*86400,0))</f>
        <v/>
      </c>
      <c r="K5535" s="37" t="str">
        <f aca="false">IF(G5535=1,IF(COUNTIFS($C:$C,C5535,$G:$G,1,$A:$A,"&gt;="&amp;(A5535-FenetreInterm/86400),$A:$A,"&lt;="&amp;A5535)&gt;=NbInterm,1,0),"")</f>
        <v/>
      </c>
      <c r="L5535" s="37" t="str">
        <f aca="false">IF(G5535=1,IF(B5535="",0,IF(J5535&lt;SeuilFugitive,1,0)),"")</f>
        <v/>
      </c>
      <c r="M5535" s="37" t="str">
        <f aca="false">IF(G5535=1,IF(B5535="",IF((Fin-A5535)*24&gt;SeuilFigee,1,0),IF(J5535&gt;SeuilFigee*3600,1,0)),"")</f>
        <v/>
      </c>
      <c r="N5535" s="0" t="str">
        <f aca="false">IF(G5535=1,IF(COUNTIF(H$2:H5535,H5535)=1,COUNTIF($H:$H,H5535),""),"")</f>
        <v/>
      </c>
      <c r="O5535" s="0" t="str">
        <f aca="false">IF(G5535=1,IF(COUNTIF(I$2:I5535,I5535)=1,COUNTIF($I:$I,I5535),""),"")</f>
        <v/>
      </c>
      <c r="P5535" s="38" t="str">
        <f aca="false">IF(G5535=1,IF(COUNTIFS(C$2:C5535,C5535,G$2:G5535,1)=1,COUNTIFS($C:$C,C5535,$G:$G,1)+ROW()/10000000,""),"")</f>
        <v/>
      </c>
      <c r="Q5535" s="0" t="str">
        <f aca="false">IF(K5535=1,IF(COUNTIFS(C$2:C5535,C5535,K$2:K5535,1)=1,1,0),"")</f>
        <v/>
      </c>
      <c r="R5535" s="0" t="str">
        <f aca="false">IF(M5535=1,IF(COUNTIFS(C$2:C5535,C5535,M$2:M5535,1)=1,1,0),"")</f>
        <v/>
      </c>
      <c r="S5535" s="0" t="str">
        <f aca="false">IF(L5535=1,IF(COUNTIFS(C$2:C5535,C5535,L$2:L5535,1)=1,1,0),"")</f>
        <v/>
      </c>
      <c r="T5535" s="38" t="str">
        <f aca="false">IF(N5535="","",N5535+ROW()/10000000)</f>
        <v/>
      </c>
      <c r="U5535" s="0" t="str">
        <f aca="false">IF(G5535=1,IF(B5535="",1,0),"")</f>
        <v/>
      </c>
    </row>
    <row r="5536" customFormat="false" ht="15" hidden="false" customHeight="false" outlineLevel="0" collapsed="false">
      <c r="A5536" s="35"/>
      <c r="B5536" s="35"/>
      <c r="G5536" s="0" t="str">
        <f aca="false">IF(A5536="","",IF(AND(A5536&gt;=Debut,A5536&lt;Fin),1,0))</f>
        <v/>
      </c>
      <c r="H5536" s="0" t="str">
        <f aca="false">IF(G5536=1,INT(ROUND((A5536-Debut)*86400,0)/600),"")</f>
        <v/>
      </c>
      <c r="I5536" s="0" t="str">
        <f aca="false">IF(G5536=1,INT(ROUND((A5536-Debut)*86400,0)/3600),"")</f>
        <v/>
      </c>
      <c r="J5536" s="0" t="str">
        <f aca="false">IF(OR(A5536="",B5536=""),"",ROUND((B5536-A5536)*86400,0))</f>
        <v/>
      </c>
      <c r="K5536" s="37" t="str">
        <f aca="false">IF(G5536=1,IF(COUNTIFS($C:$C,C5536,$G:$G,1,$A:$A,"&gt;="&amp;(A5536-FenetreInterm/86400),$A:$A,"&lt;="&amp;A5536)&gt;=NbInterm,1,0),"")</f>
        <v/>
      </c>
      <c r="L5536" s="37" t="str">
        <f aca="false">IF(G5536=1,IF(B5536="",0,IF(J5536&lt;SeuilFugitive,1,0)),"")</f>
        <v/>
      </c>
      <c r="M5536" s="37" t="str">
        <f aca="false">IF(G5536=1,IF(B5536="",IF((Fin-A5536)*24&gt;SeuilFigee,1,0),IF(J5536&gt;SeuilFigee*3600,1,0)),"")</f>
        <v/>
      </c>
      <c r="N5536" s="0" t="str">
        <f aca="false">IF(G5536=1,IF(COUNTIF(H$2:H5536,H5536)=1,COUNTIF($H:$H,H5536),""),"")</f>
        <v/>
      </c>
      <c r="O5536" s="0" t="str">
        <f aca="false">IF(G5536=1,IF(COUNTIF(I$2:I5536,I5536)=1,COUNTIF($I:$I,I5536),""),"")</f>
        <v/>
      </c>
      <c r="P5536" s="38" t="str">
        <f aca="false">IF(G5536=1,IF(COUNTIFS(C$2:C5536,C5536,G$2:G5536,1)=1,COUNTIFS($C:$C,C5536,$G:$G,1)+ROW()/10000000,""),"")</f>
        <v/>
      </c>
      <c r="Q5536" s="0" t="str">
        <f aca="false">IF(K5536=1,IF(COUNTIFS(C$2:C5536,C5536,K$2:K5536,1)=1,1,0),"")</f>
        <v/>
      </c>
      <c r="R5536" s="0" t="str">
        <f aca="false">IF(M5536=1,IF(COUNTIFS(C$2:C5536,C5536,M$2:M5536,1)=1,1,0),"")</f>
        <v/>
      </c>
      <c r="S5536" s="0" t="str">
        <f aca="false">IF(L5536=1,IF(COUNTIFS(C$2:C5536,C5536,L$2:L5536,1)=1,1,0),"")</f>
        <v/>
      </c>
      <c r="T5536" s="38" t="str">
        <f aca="false">IF(N5536="","",N5536+ROW()/10000000)</f>
        <v/>
      </c>
      <c r="U5536" s="0" t="str">
        <f aca="false">IF(G5536=1,IF(B5536="",1,0),"")</f>
        <v/>
      </c>
    </row>
    <row r="5537" customFormat="false" ht="15" hidden="false" customHeight="false" outlineLevel="0" collapsed="false">
      <c r="A5537" s="35"/>
      <c r="B5537" s="35"/>
      <c r="G5537" s="0" t="str">
        <f aca="false">IF(A5537="","",IF(AND(A5537&gt;=Debut,A5537&lt;Fin),1,0))</f>
        <v/>
      </c>
      <c r="H5537" s="0" t="str">
        <f aca="false">IF(G5537=1,INT(ROUND((A5537-Debut)*86400,0)/600),"")</f>
        <v/>
      </c>
      <c r="I5537" s="0" t="str">
        <f aca="false">IF(G5537=1,INT(ROUND((A5537-Debut)*86400,0)/3600),"")</f>
        <v/>
      </c>
      <c r="J5537" s="0" t="str">
        <f aca="false">IF(OR(A5537="",B5537=""),"",ROUND((B5537-A5537)*86400,0))</f>
        <v/>
      </c>
      <c r="K5537" s="37" t="str">
        <f aca="false">IF(G5537=1,IF(COUNTIFS($C:$C,C5537,$G:$G,1,$A:$A,"&gt;="&amp;(A5537-FenetreInterm/86400),$A:$A,"&lt;="&amp;A5537)&gt;=NbInterm,1,0),"")</f>
        <v/>
      </c>
      <c r="L5537" s="37" t="str">
        <f aca="false">IF(G5537=1,IF(B5537="",0,IF(J5537&lt;SeuilFugitive,1,0)),"")</f>
        <v/>
      </c>
      <c r="M5537" s="37" t="str">
        <f aca="false">IF(G5537=1,IF(B5537="",IF((Fin-A5537)*24&gt;SeuilFigee,1,0),IF(J5537&gt;SeuilFigee*3600,1,0)),"")</f>
        <v/>
      </c>
      <c r="N5537" s="0" t="str">
        <f aca="false">IF(G5537=1,IF(COUNTIF(H$2:H5537,H5537)=1,COUNTIF($H:$H,H5537),""),"")</f>
        <v/>
      </c>
      <c r="O5537" s="0" t="str">
        <f aca="false">IF(G5537=1,IF(COUNTIF(I$2:I5537,I5537)=1,COUNTIF($I:$I,I5537),""),"")</f>
        <v/>
      </c>
      <c r="P5537" s="38" t="str">
        <f aca="false">IF(G5537=1,IF(COUNTIFS(C$2:C5537,C5537,G$2:G5537,1)=1,COUNTIFS($C:$C,C5537,$G:$G,1)+ROW()/10000000,""),"")</f>
        <v/>
      </c>
      <c r="Q5537" s="0" t="str">
        <f aca="false">IF(K5537=1,IF(COUNTIFS(C$2:C5537,C5537,K$2:K5537,1)=1,1,0),"")</f>
        <v/>
      </c>
      <c r="R5537" s="0" t="str">
        <f aca="false">IF(M5537=1,IF(COUNTIFS(C$2:C5537,C5537,M$2:M5537,1)=1,1,0),"")</f>
        <v/>
      </c>
      <c r="S5537" s="0" t="str">
        <f aca="false">IF(L5537=1,IF(COUNTIFS(C$2:C5537,C5537,L$2:L5537,1)=1,1,0),"")</f>
        <v/>
      </c>
      <c r="T5537" s="38" t="str">
        <f aca="false">IF(N5537="","",N5537+ROW()/10000000)</f>
        <v/>
      </c>
      <c r="U5537" s="0" t="str">
        <f aca="false">IF(G5537=1,IF(B5537="",1,0),"")</f>
        <v/>
      </c>
    </row>
    <row r="5538" customFormat="false" ht="15" hidden="false" customHeight="false" outlineLevel="0" collapsed="false">
      <c r="A5538" s="35"/>
      <c r="B5538" s="35"/>
      <c r="G5538" s="0" t="str">
        <f aca="false">IF(A5538="","",IF(AND(A5538&gt;=Debut,A5538&lt;Fin),1,0))</f>
        <v/>
      </c>
      <c r="H5538" s="0" t="str">
        <f aca="false">IF(G5538=1,INT(ROUND((A5538-Debut)*86400,0)/600),"")</f>
        <v/>
      </c>
      <c r="I5538" s="0" t="str">
        <f aca="false">IF(G5538=1,INT(ROUND((A5538-Debut)*86400,0)/3600),"")</f>
        <v/>
      </c>
      <c r="J5538" s="0" t="str">
        <f aca="false">IF(OR(A5538="",B5538=""),"",ROUND((B5538-A5538)*86400,0))</f>
        <v/>
      </c>
      <c r="K5538" s="37" t="str">
        <f aca="false">IF(G5538=1,IF(COUNTIFS($C:$C,C5538,$G:$G,1,$A:$A,"&gt;="&amp;(A5538-FenetreInterm/86400),$A:$A,"&lt;="&amp;A5538)&gt;=NbInterm,1,0),"")</f>
        <v/>
      </c>
      <c r="L5538" s="37" t="str">
        <f aca="false">IF(G5538=1,IF(B5538="",0,IF(J5538&lt;SeuilFugitive,1,0)),"")</f>
        <v/>
      </c>
      <c r="M5538" s="37" t="str">
        <f aca="false">IF(G5538=1,IF(B5538="",IF((Fin-A5538)*24&gt;SeuilFigee,1,0),IF(J5538&gt;SeuilFigee*3600,1,0)),"")</f>
        <v/>
      </c>
      <c r="N5538" s="0" t="str">
        <f aca="false">IF(G5538=1,IF(COUNTIF(H$2:H5538,H5538)=1,COUNTIF($H:$H,H5538),""),"")</f>
        <v/>
      </c>
      <c r="O5538" s="0" t="str">
        <f aca="false">IF(G5538=1,IF(COUNTIF(I$2:I5538,I5538)=1,COUNTIF($I:$I,I5538),""),"")</f>
        <v/>
      </c>
      <c r="P5538" s="38" t="str">
        <f aca="false">IF(G5538=1,IF(COUNTIFS(C$2:C5538,C5538,G$2:G5538,1)=1,COUNTIFS($C:$C,C5538,$G:$G,1)+ROW()/10000000,""),"")</f>
        <v/>
      </c>
      <c r="Q5538" s="0" t="str">
        <f aca="false">IF(K5538=1,IF(COUNTIFS(C$2:C5538,C5538,K$2:K5538,1)=1,1,0),"")</f>
        <v/>
      </c>
      <c r="R5538" s="0" t="str">
        <f aca="false">IF(M5538=1,IF(COUNTIFS(C$2:C5538,C5538,M$2:M5538,1)=1,1,0),"")</f>
        <v/>
      </c>
      <c r="S5538" s="0" t="str">
        <f aca="false">IF(L5538=1,IF(COUNTIFS(C$2:C5538,C5538,L$2:L5538,1)=1,1,0),"")</f>
        <v/>
      </c>
      <c r="T5538" s="38" t="str">
        <f aca="false">IF(N5538="","",N5538+ROW()/10000000)</f>
        <v/>
      </c>
      <c r="U5538" s="0" t="str">
        <f aca="false">IF(G5538=1,IF(B5538="",1,0),"")</f>
        <v/>
      </c>
    </row>
    <row r="5539" customFormat="false" ht="15" hidden="false" customHeight="false" outlineLevel="0" collapsed="false">
      <c r="A5539" s="35"/>
      <c r="B5539" s="35"/>
      <c r="G5539" s="0" t="str">
        <f aca="false">IF(A5539="","",IF(AND(A5539&gt;=Debut,A5539&lt;Fin),1,0))</f>
        <v/>
      </c>
      <c r="H5539" s="0" t="str">
        <f aca="false">IF(G5539=1,INT(ROUND((A5539-Debut)*86400,0)/600),"")</f>
        <v/>
      </c>
      <c r="I5539" s="0" t="str">
        <f aca="false">IF(G5539=1,INT(ROUND((A5539-Debut)*86400,0)/3600),"")</f>
        <v/>
      </c>
      <c r="J5539" s="0" t="str">
        <f aca="false">IF(OR(A5539="",B5539=""),"",ROUND((B5539-A5539)*86400,0))</f>
        <v/>
      </c>
      <c r="K5539" s="37" t="str">
        <f aca="false">IF(G5539=1,IF(COUNTIFS($C:$C,C5539,$G:$G,1,$A:$A,"&gt;="&amp;(A5539-FenetreInterm/86400),$A:$A,"&lt;="&amp;A5539)&gt;=NbInterm,1,0),"")</f>
        <v/>
      </c>
      <c r="L5539" s="37" t="str">
        <f aca="false">IF(G5539=1,IF(B5539="",0,IF(J5539&lt;SeuilFugitive,1,0)),"")</f>
        <v/>
      </c>
      <c r="M5539" s="37" t="str">
        <f aca="false">IF(G5539=1,IF(B5539="",IF((Fin-A5539)*24&gt;SeuilFigee,1,0),IF(J5539&gt;SeuilFigee*3600,1,0)),"")</f>
        <v/>
      </c>
      <c r="N5539" s="0" t="str">
        <f aca="false">IF(G5539=1,IF(COUNTIF(H$2:H5539,H5539)=1,COUNTIF($H:$H,H5539),""),"")</f>
        <v/>
      </c>
      <c r="O5539" s="0" t="str">
        <f aca="false">IF(G5539=1,IF(COUNTIF(I$2:I5539,I5539)=1,COUNTIF($I:$I,I5539),""),"")</f>
        <v/>
      </c>
      <c r="P5539" s="38" t="str">
        <f aca="false">IF(G5539=1,IF(COUNTIFS(C$2:C5539,C5539,G$2:G5539,1)=1,COUNTIFS($C:$C,C5539,$G:$G,1)+ROW()/10000000,""),"")</f>
        <v/>
      </c>
      <c r="Q5539" s="0" t="str">
        <f aca="false">IF(K5539=1,IF(COUNTIFS(C$2:C5539,C5539,K$2:K5539,1)=1,1,0),"")</f>
        <v/>
      </c>
      <c r="R5539" s="0" t="str">
        <f aca="false">IF(M5539=1,IF(COUNTIFS(C$2:C5539,C5539,M$2:M5539,1)=1,1,0),"")</f>
        <v/>
      </c>
      <c r="S5539" s="0" t="str">
        <f aca="false">IF(L5539=1,IF(COUNTIFS(C$2:C5539,C5539,L$2:L5539,1)=1,1,0),"")</f>
        <v/>
      </c>
      <c r="T5539" s="38" t="str">
        <f aca="false">IF(N5539="","",N5539+ROW()/10000000)</f>
        <v/>
      </c>
      <c r="U5539" s="0" t="str">
        <f aca="false">IF(G5539=1,IF(B5539="",1,0),"")</f>
        <v/>
      </c>
    </row>
    <row r="5540" customFormat="false" ht="15" hidden="false" customHeight="false" outlineLevel="0" collapsed="false">
      <c r="A5540" s="35"/>
      <c r="B5540" s="35"/>
      <c r="G5540" s="0" t="str">
        <f aca="false">IF(A5540="","",IF(AND(A5540&gt;=Debut,A5540&lt;Fin),1,0))</f>
        <v/>
      </c>
      <c r="H5540" s="0" t="str">
        <f aca="false">IF(G5540=1,INT(ROUND((A5540-Debut)*86400,0)/600),"")</f>
        <v/>
      </c>
      <c r="I5540" s="0" t="str">
        <f aca="false">IF(G5540=1,INT(ROUND((A5540-Debut)*86400,0)/3600),"")</f>
        <v/>
      </c>
      <c r="J5540" s="0" t="str">
        <f aca="false">IF(OR(A5540="",B5540=""),"",ROUND((B5540-A5540)*86400,0))</f>
        <v/>
      </c>
      <c r="K5540" s="37" t="str">
        <f aca="false">IF(G5540=1,IF(COUNTIFS($C:$C,C5540,$G:$G,1,$A:$A,"&gt;="&amp;(A5540-FenetreInterm/86400),$A:$A,"&lt;="&amp;A5540)&gt;=NbInterm,1,0),"")</f>
        <v/>
      </c>
      <c r="L5540" s="37" t="str">
        <f aca="false">IF(G5540=1,IF(B5540="",0,IF(J5540&lt;SeuilFugitive,1,0)),"")</f>
        <v/>
      </c>
      <c r="M5540" s="37" t="str">
        <f aca="false">IF(G5540=1,IF(B5540="",IF((Fin-A5540)*24&gt;SeuilFigee,1,0),IF(J5540&gt;SeuilFigee*3600,1,0)),"")</f>
        <v/>
      </c>
      <c r="N5540" s="0" t="str">
        <f aca="false">IF(G5540=1,IF(COUNTIF(H$2:H5540,H5540)=1,COUNTIF($H:$H,H5540),""),"")</f>
        <v/>
      </c>
      <c r="O5540" s="0" t="str">
        <f aca="false">IF(G5540=1,IF(COUNTIF(I$2:I5540,I5540)=1,COUNTIF($I:$I,I5540),""),"")</f>
        <v/>
      </c>
      <c r="P5540" s="38" t="str">
        <f aca="false">IF(G5540=1,IF(COUNTIFS(C$2:C5540,C5540,G$2:G5540,1)=1,COUNTIFS($C:$C,C5540,$G:$G,1)+ROW()/10000000,""),"")</f>
        <v/>
      </c>
      <c r="Q5540" s="0" t="str">
        <f aca="false">IF(K5540=1,IF(COUNTIFS(C$2:C5540,C5540,K$2:K5540,1)=1,1,0),"")</f>
        <v/>
      </c>
      <c r="R5540" s="0" t="str">
        <f aca="false">IF(M5540=1,IF(COUNTIFS(C$2:C5540,C5540,M$2:M5540,1)=1,1,0),"")</f>
        <v/>
      </c>
      <c r="S5540" s="0" t="str">
        <f aca="false">IF(L5540=1,IF(COUNTIFS(C$2:C5540,C5540,L$2:L5540,1)=1,1,0),"")</f>
        <v/>
      </c>
      <c r="T5540" s="38" t="str">
        <f aca="false">IF(N5540="","",N5540+ROW()/10000000)</f>
        <v/>
      </c>
      <c r="U5540" s="0" t="str">
        <f aca="false">IF(G5540=1,IF(B5540="",1,0),"")</f>
        <v/>
      </c>
    </row>
    <row r="5541" customFormat="false" ht="15" hidden="false" customHeight="false" outlineLevel="0" collapsed="false">
      <c r="A5541" s="35"/>
      <c r="B5541" s="35"/>
      <c r="G5541" s="0" t="str">
        <f aca="false">IF(A5541="","",IF(AND(A5541&gt;=Debut,A5541&lt;Fin),1,0))</f>
        <v/>
      </c>
      <c r="H5541" s="0" t="str">
        <f aca="false">IF(G5541=1,INT(ROUND((A5541-Debut)*86400,0)/600),"")</f>
        <v/>
      </c>
      <c r="I5541" s="0" t="str">
        <f aca="false">IF(G5541=1,INT(ROUND((A5541-Debut)*86400,0)/3600),"")</f>
        <v/>
      </c>
      <c r="J5541" s="0" t="str">
        <f aca="false">IF(OR(A5541="",B5541=""),"",ROUND((B5541-A5541)*86400,0))</f>
        <v/>
      </c>
      <c r="K5541" s="37" t="str">
        <f aca="false">IF(G5541=1,IF(COUNTIFS($C:$C,C5541,$G:$G,1,$A:$A,"&gt;="&amp;(A5541-FenetreInterm/86400),$A:$A,"&lt;="&amp;A5541)&gt;=NbInterm,1,0),"")</f>
        <v/>
      </c>
      <c r="L5541" s="37" t="str">
        <f aca="false">IF(G5541=1,IF(B5541="",0,IF(J5541&lt;SeuilFugitive,1,0)),"")</f>
        <v/>
      </c>
      <c r="M5541" s="37" t="str">
        <f aca="false">IF(G5541=1,IF(B5541="",IF((Fin-A5541)*24&gt;SeuilFigee,1,0),IF(J5541&gt;SeuilFigee*3600,1,0)),"")</f>
        <v/>
      </c>
      <c r="N5541" s="0" t="str">
        <f aca="false">IF(G5541=1,IF(COUNTIF(H$2:H5541,H5541)=1,COUNTIF($H:$H,H5541),""),"")</f>
        <v/>
      </c>
      <c r="O5541" s="0" t="str">
        <f aca="false">IF(G5541=1,IF(COUNTIF(I$2:I5541,I5541)=1,COUNTIF($I:$I,I5541),""),"")</f>
        <v/>
      </c>
      <c r="P5541" s="38" t="str">
        <f aca="false">IF(G5541=1,IF(COUNTIFS(C$2:C5541,C5541,G$2:G5541,1)=1,COUNTIFS($C:$C,C5541,$G:$G,1)+ROW()/10000000,""),"")</f>
        <v/>
      </c>
      <c r="Q5541" s="0" t="str">
        <f aca="false">IF(K5541=1,IF(COUNTIFS(C$2:C5541,C5541,K$2:K5541,1)=1,1,0),"")</f>
        <v/>
      </c>
      <c r="R5541" s="0" t="str">
        <f aca="false">IF(M5541=1,IF(COUNTIFS(C$2:C5541,C5541,M$2:M5541,1)=1,1,0),"")</f>
        <v/>
      </c>
      <c r="S5541" s="0" t="str">
        <f aca="false">IF(L5541=1,IF(COUNTIFS(C$2:C5541,C5541,L$2:L5541,1)=1,1,0),"")</f>
        <v/>
      </c>
      <c r="T5541" s="38" t="str">
        <f aca="false">IF(N5541="","",N5541+ROW()/10000000)</f>
        <v/>
      </c>
      <c r="U5541" s="0" t="str">
        <f aca="false">IF(G5541=1,IF(B5541="",1,0),"")</f>
        <v/>
      </c>
    </row>
    <row r="5542" customFormat="false" ht="15" hidden="false" customHeight="false" outlineLevel="0" collapsed="false">
      <c r="A5542" s="35"/>
      <c r="B5542" s="35"/>
      <c r="G5542" s="0" t="str">
        <f aca="false">IF(A5542="","",IF(AND(A5542&gt;=Debut,A5542&lt;Fin),1,0))</f>
        <v/>
      </c>
      <c r="H5542" s="0" t="str">
        <f aca="false">IF(G5542=1,INT(ROUND((A5542-Debut)*86400,0)/600),"")</f>
        <v/>
      </c>
      <c r="I5542" s="0" t="str">
        <f aca="false">IF(G5542=1,INT(ROUND((A5542-Debut)*86400,0)/3600),"")</f>
        <v/>
      </c>
      <c r="J5542" s="0" t="str">
        <f aca="false">IF(OR(A5542="",B5542=""),"",ROUND((B5542-A5542)*86400,0))</f>
        <v/>
      </c>
      <c r="K5542" s="37" t="str">
        <f aca="false">IF(G5542=1,IF(COUNTIFS($C:$C,C5542,$G:$G,1,$A:$A,"&gt;="&amp;(A5542-FenetreInterm/86400),$A:$A,"&lt;="&amp;A5542)&gt;=NbInterm,1,0),"")</f>
        <v/>
      </c>
      <c r="L5542" s="37" t="str">
        <f aca="false">IF(G5542=1,IF(B5542="",0,IF(J5542&lt;SeuilFugitive,1,0)),"")</f>
        <v/>
      </c>
      <c r="M5542" s="37" t="str">
        <f aca="false">IF(G5542=1,IF(B5542="",IF((Fin-A5542)*24&gt;SeuilFigee,1,0),IF(J5542&gt;SeuilFigee*3600,1,0)),"")</f>
        <v/>
      </c>
      <c r="N5542" s="0" t="str">
        <f aca="false">IF(G5542=1,IF(COUNTIF(H$2:H5542,H5542)=1,COUNTIF($H:$H,H5542),""),"")</f>
        <v/>
      </c>
      <c r="O5542" s="0" t="str">
        <f aca="false">IF(G5542=1,IF(COUNTIF(I$2:I5542,I5542)=1,COUNTIF($I:$I,I5542),""),"")</f>
        <v/>
      </c>
      <c r="P5542" s="38" t="str">
        <f aca="false">IF(G5542=1,IF(COUNTIFS(C$2:C5542,C5542,G$2:G5542,1)=1,COUNTIFS($C:$C,C5542,$G:$G,1)+ROW()/10000000,""),"")</f>
        <v/>
      </c>
      <c r="Q5542" s="0" t="str">
        <f aca="false">IF(K5542=1,IF(COUNTIFS(C$2:C5542,C5542,K$2:K5542,1)=1,1,0),"")</f>
        <v/>
      </c>
      <c r="R5542" s="0" t="str">
        <f aca="false">IF(M5542=1,IF(COUNTIFS(C$2:C5542,C5542,M$2:M5542,1)=1,1,0),"")</f>
        <v/>
      </c>
      <c r="S5542" s="0" t="str">
        <f aca="false">IF(L5542=1,IF(COUNTIFS(C$2:C5542,C5542,L$2:L5542,1)=1,1,0),"")</f>
        <v/>
      </c>
      <c r="T5542" s="38" t="str">
        <f aca="false">IF(N5542="","",N5542+ROW()/10000000)</f>
        <v/>
      </c>
      <c r="U5542" s="0" t="str">
        <f aca="false">IF(G5542=1,IF(B5542="",1,0),"")</f>
        <v/>
      </c>
    </row>
    <row r="5543" customFormat="false" ht="15" hidden="false" customHeight="false" outlineLevel="0" collapsed="false">
      <c r="A5543" s="35"/>
      <c r="B5543" s="35"/>
      <c r="G5543" s="0" t="str">
        <f aca="false">IF(A5543="","",IF(AND(A5543&gt;=Debut,A5543&lt;Fin),1,0))</f>
        <v/>
      </c>
      <c r="H5543" s="0" t="str">
        <f aca="false">IF(G5543=1,INT(ROUND((A5543-Debut)*86400,0)/600),"")</f>
        <v/>
      </c>
      <c r="I5543" s="0" t="str">
        <f aca="false">IF(G5543=1,INT(ROUND((A5543-Debut)*86400,0)/3600),"")</f>
        <v/>
      </c>
      <c r="J5543" s="0" t="str">
        <f aca="false">IF(OR(A5543="",B5543=""),"",ROUND((B5543-A5543)*86400,0))</f>
        <v/>
      </c>
      <c r="K5543" s="37" t="str">
        <f aca="false">IF(G5543=1,IF(COUNTIFS($C:$C,C5543,$G:$G,1,$A:$A,"&gt;="&amp;(A5543-FenetreInterm/86400),$A:$A,"&lt;="&amp;A5543)&gt;=NbInterm,1,0),"")</f>
        <v/>
      </c>
      <c r="L5543" s="37" t="str">
        <f aca="false">IF(G5543=1,IF(B5543="",0,IF(J5543&lt;SeuilFugitive,1,0)),"")</f>
        <v/>
      </c>
      <c r="M5543" s="37" t="str">
        <f aca="false">IF(G5543=1,IF(B5543="",IF((Fin-A5543)*24&gt;SeuilFigee,1,0),IF(J5543&gt;SeuilFigee*3600,1,0)),"")</f>
        <v/>
      </c>
      <c r="N5543" s="0" t="str">
        <f aca="false">IF(G5543=1,IF(COUNTIF(H$2:H5543,H5543)=1,COUNTIF($H:$H,H5543),""),"")</f>
        <v/>
      </c>
      <c r="O5543" s="0" t="str">
        <f aca="false">IF(G5543=1,IF(COUNTIF(I$2:I5543,I5543)=1,COUNTIF($I:$I,I5543),""),"")</f>
        <v/>
      </c>
      <c r="P5543" s="38" t="str">
        <f aca="false">IF(G5543=1,IF(COUNTIFS(C$2:C5543,C5543,G$2:G5543,1)=1,COUNTIFS($C:$C,C5543,$G:$G,1)+ROW()/10000000,""),"")</f>
        <v/>
      </c>
      <c r="Q5543" s="0" t="str">
        <f aca="false">IF(K5543=1,IF(COUNTIFS(C$2:C5543,C5543,K$2:K5543,1)=1,1,0),"")</f>
        <v/>
      </c>
      <c r="R5543" s="0" t="str">
        <f aca="false">IF(M5543=1,IF(COUNTIFS(C$2:C5543,C5543,M$2:M5543,1)=1,1,0),"")</f>
        <v/>
      </c>
      <c r="S5543" s="0" t="str">
        <f aca="false">IF(L5543=1,IF(COUNTIFS(C$2:C5543,C5543,L$2:L5543,1)=1,1,0),"")</f>
        <v/>
      </c>
      <c r="T5543" s="38" t="str">
        <f aca="false">IF(N5543="","",N5543+ROW()/10000000)</f>
        <v/>
      </c>
      <c r="U5543" s="0" t="str">
        <f aca="false">IF(G5543=1,IF(B5543="",1,0),"")</f>
        <v/>
      </c>
    </row>
    <row r="5544" customFormat="false" ht="15" hidden="false" customHeight="false" outlineLevel="0" collapsed="false">
      <c r="A5544" s="35"/>
      <c r="B5544" s="35"/>
      <c r="G5544" s="0" t="str">
        <f aca="false">IF(A5544="","",IF(AND(A5544&gt;=Debut,A5544&lt;Fin),1,0))</f>
        <v/>
      </c>
      <c r="H5544" s="0" t="str">
        <f aca="false">IF(G5544=1,INT(ROUND((A5544-Debut)*86400,0)/600),"")</f>
        <v/>
      </c>
      <c r="I5544" s="0" t="str">
        <f aca="false">IF(G5544=1,INT(ROUND((A5544-Debut)*86400,0)/3600),"")</f>
        <v/>
      </c>
      <c r="J5544" s="0" t="str">
        <f aca="false">IF(OR(A5544="",B5544=""),"",ROUND((B5544-A5544)*86400,0))</f>
        <v/>
      </c>
      <c r="K5544" s="37" t="str">
        <f aca="false">IF(G5544=1,IF(COUNTIFS($C:$C,C5544,$G:$G,1,$A:$A,"&gt;="&amp;(A5544-FenetreInterm/86400),$A:$A,"&lt;="&amp;A5544)&gt;=NbInterm,1,0),"")</f>
        <v/>
      </c>
      <c r="L5544" s="37" t="str">
        <f aca="false">IF(G5544=1,IF(B5544="",0,IF(J5544&lt;SeuilFugitive,1,0)),"")</f>
        <v/>
      </c>
      <c r="M5544" s="37" t="str">
        <f aca="false">IF(G5544=1,IF(B5544="",IF((Fin-A5544)*24&gt;SeuilFigee,1,0),IF(J5544&gt;SeuilFigee*3600,1,0)),"")</f>
        <v/>
      </c>
      <c r="N5544" s="0" t="str">
        <f aca="false">IF(G5544=1,IF(COUNTIF(H$2:H5544,H5544)=1,COUNTIF($H:$H,H5544),""),"")</f>
        <v/>
      </c>
      <c r="O5544" s="0" t="str">
        <f aca="false">IF(G5544=1,IF(COUNTIF(I$2:I5544,I5544)=1,COUNTIF($I:$I,I5544),""),"")</f>
        <v/>
      </c>
      <c r="P5544" s="38" t="str">
        <f aca="false">IF(G5544=1,IF(COUNTIFS(C$2:C5544,C5544,G$2:G5544,1)=1,COUNTIFS($C:$C,C5544,$G:$G,1)+ROW()/10000000,""),"")</f>
        <v/>
      </c>
      <c r="Q5544" s="0" t="str">
        <f aca="false">IF(K5544=1,IF(COUNTIFS(C$2:C5544,C5544,K$2:K5544,1)=1,1,0),"")</f>
        <v/>
      </c>
      <c r="R5544" s="0" t="str">
        <f aca="false">IF(M5544=1,IF(COUNTIFS(C$2:C5544,C5544,M$2:M5544,1)=1,1,0),"")</f>
        <v/>
      </c>
      <c r="S5544" s="0" t="str">
        <f aca="false">IF(L5544=1,IF(COUNTIFS(C$2:C5544,C5544,L$2:L5544,1)=1,1,0),"")</f>
        <v/>
      </c>
      <c r="T5544" s="38" t="str">
        <f aca="false">IF(N5544="","",N5544+ROW()/10000000)</f>
        <v/>
      </c>
      <c r="U5544" s="0" t="str">
        <f aca="false">IF(G5544=1,IF(B5544="",1,0),"")</f>
        <v/>
      </c>
    </row>
    <row r="5545" customFormat="false" ht="15" hidden="false" customHeight="false" outlineLevel="0" collapsed="false">
      <c r="A5545" s="35"/>
      <c r="B5545" s="35"/>
      <c r="G5545" s="0" t="str">
        <f aca="false">IF(A5545="","",IF(AND(A5545&gt;=Debut,A5545&lt;Fin),1,0))</f>
        <v/>
      </c>
      <c r="H5545" s="0" t="str">
        <f aca="false">IF(G5545=1,INT(ROUND((A5545-Debut)*86400,0)/600),"")</f>
        <v/>
      </c>
      <c r="I5545" s="0" t="str">
        <f aca="false">IF(G5545=1,INT(ROUND((A5545-Debut)*86400,0)/3600),"")</f>
        <v/>
      </c>
      <c r="J5545" s="0" t="str">
        <f aca="false">IF(OR(A5545="",B5545=""),"",ROUND((B5545-A5545)*86400,0))</f>
        <v/>
      </c>
      <c r="K5545" s="37" t="str">
        <f aca="false">IF(G5545=1,IF(COUNTIFS($C:$C,C5545,$G:$G,1,$A:$A,"&gt;="&amp;(A5545-FenetreInterm/86400),$A:$A,"&lt;="&amp;A5545)&gt;=NbInterm,1,0),"")</f>
        <v/>
      </c>
      <c r="L5545" s="37" t="str">
        <f aca="false">IF(G5545=1,IF(B5545="",0,IF(J5545&lt;SeuilFugitive,1,0)),"")</f>
        <v/>
      </c>
      <c r="M5545" s="37" t="str">
        <f aca="false">IF(G5545=1,IF(B5545="",IF((Fin-A5545)*24&gt;SeuilFigee,1,0),IF(J5545&gt;SeuilFigee*3600,1,0)),"")</f>
        <v/>
      </c>
      <c r="N5545" s="0" t="str">
        <f aca="false">IF(G5545=1,IF(COUNTIF(H$2:H5545,H5545)=1,COUNTIF($H:$H,H5545),""),"")</f>
        <v/>
      </c>
      <c r="O5545" s="0" t="str">
        <f aca="false">IF(G5545=1,IF(COUNTIF(I$2:I5545,I5545)=1,COUNTIF($I:$I,I5545),""),"")</f>
        <v/>
      </c>
      <c r="P5545" s="38" t="str">
        <f aca="false">IF(G5545=1,IF(COUNTIFS(C$2:C5545,C5545,G$2:G5545,1)=1,COUNTIFS($C:$C,C5545,$G:$G,1)+ROW()/10000000,""),"")</f>
        <v/>
      </c>
      <c r="Q5545" s="0" t="str">
        <f aca="false">IF(K5545=1,IF(COUNTIFS(C$2:C5545,C5545,K$2:K5545,1)=1,1,0),"")</f>
        <v/>
      </c>
      <c r="R5545" s="0" t="str">
        <f aca="false">IF(M5545=1,IF(COUNTIFS(C$2:C5545,C5545,M$2:M5545,1)=1,1,0),"")</f>
        <v/>
      </c>
      <c r="S5545" s="0" t="str">
        <f aca="false">IF(L5545=1,IF(COUNTIFS(C$2:C5545,C5545,L$2:L5545,1)=1,1,0),"")</f>
        <v/>
      </c>
      <c r="T5545" s="38" t="str">
        <f aca="false">IF(N5545="","",N5545+ROW()/10000000)</f>
        <v/>
      </c>
      <c r="U5545" s="0" t="str">
        <f aca="false">IF(G5545=1,IF(B5545="",1,0),"")</f>
        <v/>
      </c>
    </row>
    <row r="5546" customFormat="false" ht="15" hidden="false" customHeight="false" outlineLevel="0" collapsed="false">
      <c r="A5546" s="35"/>
      <c r="B5546" s="35"/>
      <c r="G5546" s="0" t="str">
        <f aca="false">IF(A5546="","",IF(AND(A5546&gt;=Debut,A5546&lt;Fin),1,0))</f>
        <v/>
      </c>
      <c r="H5546" s="0" t="str">
        <f aca="false">IF(G5546=1,INT(ROUND((A5546-Debut)*86400,0)/600),"")</f>
        <v/>
      </c>
      <c r="I5546" s="0" t="str">
        <f aca="false">IF(G5546=1,INT(ROUND((A5546-Debut)*86400,0)/3600),"")</f>
        <v/>
      </c>
      <c r="J5546" s="0" t="str">
        <f aca="false">IF(OR(A5546="",B5546=""),"",ROUND((B5546-A5546)*86400,0))</f>
        <v/>
      </c>
      <c r="K5546" s="37" t="str">
        <f aca="false">IF(G5546=1,IF(COUNTIFS($C:$C,C5546,$G:$G,1,$A:$A,"&gt;="&amp;(A5546-FenetreInterm/86400),$A:$A,"&lt;="&amp;A5546)&gt;=NbInterm,1,0),"")</f>
        <v/>
      </c>
      <c r="L5546" s="37" t="str">
        <f aca="false">IF(G5546=1,IF(B5546="",0,IF(J5546&lt;SeuilFugitive,1,0)),"")</f>
        <v/>
      </c>
      <c r="M5546" s="37" t="str">
        <f aca="false">IF(G5546=1,IF(B5546="",IF((Fin-A5546)*24&gt;SeuilFigee,1,0),IF(J5546&gt;SeuilFigee*3600,1,0)),"")</f>
        <v/>
      </c>
      <c r="N5546" s="0" t="str">
        <f aca="false">IF(G5546=1,IF(COUNTIF(H$2:H5546,H5546)=1,COUNTIF($H:$H,H5546),""),"")</f>
        <v/>
      </c>
      <c r="O5546" s="0" t="str">
        <f aca="false">IF(G5546=1,IF(COUNTIF(I$2:I5546,I5546)=1,COUNTIF($I:$I,I5546),""),"")</f>
        <v/>
      </c>
      <c r="P5546" s="38" t="str">
        <f aca="false">IF(G5546=1,IF(COUNTIFS(C$2:C5546,C5546,G$2:G5546,1)=1,COUNTIFS($C:$C,C5546,$G:$G,1)+ROW()/10000000,""),"")</f>
        <v/>
      </c>
      <c r="Q5546" s="0" t="str">
        <f aca="false">IF(K5546=1,IF(COUNTIFS(C$2:C5546,C5546,K$2:K5546,1)=1,1,0),"")</f>
        <v/>
      </c>
      <c r="R5546" s="0" t="str">
        <f aca="false">IF(M5546=1,IF(COUNTIFS(C$2:C5546,C5546,M$2:M5546,1)=1,1,0),"")</f>
        <v/>
      </c>
      <c r="S5546" s="0" t="str">
        <f aca="false">IF(L5546=1,IF(COUNTIFS(C$2:C5546,C5546,L$2:L5546,1)=1,1,0),"")</f>
        <v/>
      </c>
      <c r="T5546" s="38" t="str">
        <f aca="false">IF(N5546="","",N5546+ROW()/10000000)</f>
        <v/>
      </c>
      <c r="U5546" s="0" t="str">
        <f aca="false">IF(G5546=1,IF(B5546="",1,0),"")</f>
        <v/>
      </c>
    </row>
    <row r="5547" customFormat="false" ht="15" hidden="false" customHeight="false" outlineLevel="0" collapsed="false">
      <c r="A5547" s="35"/>
      <c r="B5547" s="35"/>
      <c r="G5547" s="0" t="str">
        <f aca="false">IF(A5547="","",IF(AND(A5547&gt;=Debut,A5547&lt;Fin),1,0))</f>
        <v/>
      </c>
      <c r="H5547" s="0" t="str">
        <f aca="false">IF(G5547=1,INT(ROUND((A5547-Debut)*86400,0)/600),"")</f>
        <v/>
      </c>
      <c r="I5547" s="0" t="str">
        <f aca="false">IF(G5547=1,INT(ROUND((A5547-Debut)*86400,0)/3600),"")</f>
        <v/>
      </c>
      <c r="J5547" s="0" t="str">
        <f aca="false">IF(OR(A5547="",B5547=""),"",ROUND((B5547-A5547)*86400,0))</f>
        <v/>
      </c>
      <c r="K5547" s="37" t="str">
        <f aca="false">IF(G5547=1,IF(COUNTIFS($C:$C,C5547,$G:$G,1,$A:$A,"&gt;="&amp;(A5547-FenetreInterm/86400),$A:$A,"&lt;="&amp;A5547)&gt;=NbInterm,1,0),"")</f>
        <v/>
      </c>
      <c r="L5547" s="37" t="str">
        <f aca="false">IF(G5547=1,IF(B5547="",0,IF(J5547&lt;SeuilFugitive,1,0)),"")</f>
        <v/>
      </c>
      <c r="M5547" s="37" t="str">
        <f aca="false">IF(G5547=1,IF(B5547="",IF((Fin-A5547)*24&gt;SeuilFigee,1,0),IF(J5547&gt;SeuilFigee*3600,1,0)),"")</f>
        <v/>
      </c>
      <c r="N5547" s="0" t="str">
        <f aca="false">IF(G5547=1,IF(COUNTIF(H$2:H5547,H5547)=1,COUNTIF($H:$H,H5547),""),"")</f>
        <v/>
      </c>
      <c r="O5547" s="0" t="str">
        <f aca="false">IF(G5547=1,IF(COUNTIF(I$2:I5547,I5547)=1,COUNTIF($I:$I,I5547),""),"")</f>
        <v/>
      </c>
      <c r="P5547" s="38" t="str">
        <f aca="false">IF(G5547=1,IF(COUNTIFS(C$2:C5547,C5547,G$2:G5547,1)=1,COUNTIFS($C:$C,C5547,$G:$G,1)+ROW()/10000000,""),"")</f>
        <v/>
      </c>
      <c r="Q5547" s="0" t="str">
        <f aca="false">IF(K5547=1,IF(COUNTIFS(C$2:C5547,C5547,K$2:K5547,1)=1,1,0),"")</f>
        <v/>
      </c>
      <c r="R5547" s="0" t="str">
        <f aca="false">IF(M5547=1,IF(COUNTIFS(C$2:C5547,C5547,M$2:M5547,1)=1,1,0),"")</f>
        <v/>
      </c>
      <c r="S5547" s="0" t="str">
        <f aca="false">IF(L5547=1,IF(COUNTIFS(C$2:C5547,C5547,L$2:L5547,1)=1,1,0),"")</f>
        <v/>
      </c>
      <c r="T5547" s="38" t="str">
        <f aca="false">IF(N5547="","",N5547+ROW()/10000000)</f>
        <v/>
      </c>
      <c r="U5547" s="0" t="str">
        <f aca="false">IF(G5547=1,IF(B5547="",1,0),"")</f>
        <v/>
      </c>
    </row>
    <row r="5548" customFormat="false" ht="15" hidden="false" customHeight="false" outlineLevel="0" collapsed="false">
      <c r="A5548" s="35"/>
      <c r="B5548" s="35"/>
      <c r="G5548" s="0" t="str">
        <f aca="false">IF(A5548="","",IF(AND(A5548&gt;=Debut,A5548&lt;Fin),1,0))</f>
        <v/>
      </c>
      <c r="H5548" s="0" t="str">
        <f aca="false">IF(G5548=1,INT(ROUND((A5548-Debut)*86400,0)/600),"")</f>
        <v/>
      </c>
      <c r="I5548" s="0" t="str">
        <f aca="false">IF(G5548=1,INT(ROUND((A5548-Debut)*86400,0)/3600),"")</f>
        <v/>
      </c>
      <c r="J5548" s="0" t="str">
        <f aca="false">IF(OR(A5548="",B5548=""),"",ROUND((B5548-A5548)*86400,0))</f>
        <v/>
      </c>
      <c r="K5548" s="37" t="str">
        <f aca="false">IF(G5548=1,IF(COUNTIFS($C:$C,C5548,$G:$G,1,$A:$A,"&gt;="&amp;(A5548-FenetreInterm/86400),$A:$A,"&lt;="&amp;A5548)&gt;=NbInterm,1,0),"")</f>
        <v/>
      </c>
      <c r="L5548" s="37" t="str">
        <f aca="false">IF(G5548=1,IF(B5548="",0,IF(J5548&lt;SeuilFugitive,1,0)),"")</f>
        <v/>
      </c>
      <c r="M5548" s="37" t="str">
        <f aca="false">IF(G5548=1,IF(B5548="",IF((Fin-A5548)*24&gt;SeuilFigee,1,0),IF(J5548&gt;SeuilFigee*3600,1,0)),"")</f>
        <v/>
      </c>
      <c r="N5548" s="0" t="str">
        <f aca="false">IF(G5548=1,IF(COUNTIF(H$2:H5548,H5548)=1,COUNTIF($H:$H,H5548),""),"")</f>
        <v/>
      </c>
      <c r="O5548" s="0" t="str">
        <f aca="false">IF(G5548=1,IF(COUNTIF(I$2:I5548,I5548)=1,COUNTIF($I:$I,I5548),""),"")</f>
        <v/>
      </c>
      <c r="P5548" s="38" t="str">
        <f aca="false">IF(G5548=1,IF(COUNTIFS(C$2:C5548,C5548,G$2:G5548,1)=1,COUNTIFS($C:$C,C5548,$G:$G,1)+ROW()/10000000,""),"")</f>
        <v/>
      </c>
      <c r="Q5548" s="0" t="str">
        <f aca="false">IF(K5548=1,IF(COUNTIFS(C$2:C5548,C5548,K$2:K5548,1)=1,1,0),"")</f>
        <v/>
      </c>
      <c r="R5548" s="0" t="str">
        <f aca="false">IF(M5548=1,IF(COUNTIFS(C$2:C5548,C5548,M$2:M5548,1)=1,1,0),"")</f>
        <v/>
      </c>
      <c r="S5548" s="0" t="str">
        <f aca="false">IF(L5548=1,IF(COUNTIFS(C$2:C5548,C5548,L$2:L5548,1)=1,1,0),"")</f>
        <v/>
      </c>
      <c r="T5548" s="38" t="str">
        <f aca="false">IF(N5548="","",N5548+ROW()/10000000)</f>
        <v/>
      </c>
      <c r="U5548" s="0" t="str">
        <f aca="false">IF(G5548=1,IF(B5548="",1,0),"")</f>
        <v/>
      </c>
    </row>
    <row r="5549" customFormat="false" ht="15" hidden="false" customHeight="false" outlineLevel="0" collapsed="false">
      <c r="A5549" s="35"/>
      <c r="B5549" s="35"/>
      <c r="G5549" s="0" t="str">
        <f aca="false">IF(A5549="","",IF(AND(A5549&gt;=Debut,A5549&lt;Fin),1,0))</f>
        <v/>
      </c>
      <c r="H5549" s="0" t="str">
        <f aca="false">IF(G5549=1,INT(ROUND((A5549-Debut)*86400,0)/600),"")</f>
        <v/>
      </c>
      <c r="I5549" s="0" t="str">
        <f aca="false">IF(G5549=1,INT(ROUND((A5549-Debut)*86400,0)/3600),"")</f>
        <v/>
      </c>
      <c r="J5549" s="0" t="str">
        <f aca="false">IF(OR(A5549="",B5549=""),"",ROUND((B5549-A5549)*86400,0))</f>
        <v/>
      </c>
      <c r="K5549" s="37" t="str">
        <f aca="false">IF(G5549=1,IF(COUNTIFS($C:$C,C5549,$G:$G,1,$A:$A,"&gt;="&amp;(A5549-FenetreInterm/86400),$A:$A,"&lt;="&amp;A5549)&gt;=NbInterm,1,0),"")</f>
        <v/>
      </c>
      <c r="L5549" s="37" t="str">
        <f aca="false">IF(G5549=1,IF(B5549="",0,IF(J5549&lt;SeuilFugitive,1,0)),"")</f>
        <v/>
      </c>
      <c r="M5549" s="37" t="str">
        <f aca="false">IF(G5549=1,IF(B5549="",IF((Fin-A5549)*24&gt;SeuilFigee,1,0),IF(J5549&gt;SeuilFigee*3600,1,0)),"")</f>
        <v/>
      </c>
      <c r="N5549" s="0" t="str">
        <f aca="false">IF(G5549=1,IF(COUNTIF(H$2:H5549,H5549)=1,COUNTIF($H:$H,H5549),""),"")</f>
        <v/>
      </c>
      <c r="O5549" s="0" t="str">
        <f aca="false">IF(G5549=1,IF(COUNTIF(I$2:I5549,I5549)=1,COUNTIF($I:$I,I5549),""),"")</f>
        <v/>
      </c>
      <c r="P5549" s="38" t="str">
        <f aca="false">IF(G5549=1,IF(COUNTIFS(C$2:C5549,C5549,G$2:G5549,1)=1,COUNTIFS($C:$C,C5549,$G:$G,1)+ROW()/10000000,""),"")</f>
        <v/>
      </c>
      <c r="Q5549" s="0" t="str">
        <f aca="false">IF(K5549=1,IF(COUNTIFS(C$2:C5549,C5549,K$2:K5549,1)=1,1,0),"")</f>
        <v/>
      </c>
      <c r="R5549" s="0" t="str">
        <f aca="false">IF(M5549=1,IF(COUNTIFS(C$2:C5549,C5549,M$2:M5549,1)=1,1,0),"")</f>
        <v/>
      </c>
      <c r="S5549" s="0" t="str">
        <f aca="false">IF(L5549=1,IF(COUNTIFS(C$2:C5549,C5549,L$2:L5549,1)=1,1,0),"")</f>
        <v/>
      </c>
      <c r="T5549" s="38" t="str">
        <f aca="false">IF(N5549="","",N5549+ROW()/10000000)</f>
        <v/>
      </c>
      <c r="U5549" s="0" t="str">
        <f aca="false">IF(G5549=1,IF(B5549="",1,0),"")</f>
        <v/>
      </c>
    </row>
    <row r="5550" customFormat="false" ht="15" hidden="false" customHeight="false" outlineLevel="0" collapsed="false">
      <c r="A5550" s="35"/>
      <c r="B5550" s="35"/>
      <c r="G5550" s="0" t="str">
        <f aca="false">IF(A5550="","",IF(AND(A5550&gt;=Debut,A5550&lt;Fin),1,0))</f>
        <v/>
      </c>
      <c r="H5550" s="0" t="str">
        <f aca="false">IF(G5550=1,INT(ROUND((A5550-Debut)*86400,0)/600),"")</f>
        <v/>
      </c>
      <c r="I5550" s="0" t="str">
        <f aca="false">IF(G5550=1,INT(ROUND((A5550-Debut)*86400,0)/3600),"")</f>
        <v/>
      </c>
      <c r="J5550" s="0" t="str">
        <f aca="false">IF(OR(A5550="",B5550=""),"",ROUND((B5550-A5550)*86400,0))</f>
        <v/>
      </c>
      <c r="K5550" s="37" t="str">
        <f aca="false">IF(G5550=1,IF(COUNTIFS($C:$C,C5550,$G:$G,1,$A:$A,"&gt;="&amp;(A5550-FenetreInterm/86400),$A:$A,"&lt;="&amp;A5550)&gt;=NbInterm,1,0),"")</f>
        <v/>
      </c>
      <c r="L5550" s="37" t="str">
        <f aca="false">IF(G5550=1,IF(B5550="",0,IF(J5550&lt;SeuilFugitive,1,0)),"")</f>
        <v/>
      </c>
      <c r="M5550" s="37" t="str">
        <f aca="false">IF(G5550=1,IF(B5550="",IF((Fin-A5550)*24&gt;SeuilFigee,1,0),IF(J5550&gt;SeuilFigee*3600,1,0)),"")</f>
        <v/>
      </c>
      <c r="N5550" s="0" t="str">
        <f aca="false">IF(G5550=1,IF(COUNTIF(H$2:H5550,H5550)=1,COUNTIF($H:$H,H5550),""),"")</f>
        <v/>
      </c>
      <c r="O5550" s="0" t="str">
        <f aca="false">IF(G5550=1,IF(COUNTIF(I$2:I5550,I5550)=1,COUNTIF($I:$I,I5550),""),"")</f>
        <v/>
      </c>
      <c r="P5550" s="38" t="str">
        <f aca="false">IF(G5550=1,IF(COUNTIFS(C$2:C5550,C5550,G$2:G5550,1)=1,COUNTIFS($C:$C,C5550,$G:$G,1)+ROW()/10000000,""),"")</f>
        <v/>
      </c>
      <c r="Q5550" s="0" t="str">
        <f aca="false">IF(K5550=1,IF(COUNTIFS(C$2:C5550,C5550,K$2:K5550,1)=1,1,0),"")</f>
        <v/>
      </c>
      <c r="R5550" s="0" t="str">
        <f aca="false">IF(M5550=1,IF(COUNTIFS(C$2:C5550,C5550,M$2:M5550,1)=1,1,0),"")</f>
        <v/>
      </c>
      <c r="S5550" s="0" t="str">
        <f aca="false">IF(L5550=1,IF(COUNTIFS(C$2:C5550,C5550,L$2:L5550,1)=1,1,0),"")</f>
        <v/>
      </c>
      <c r="T5550" s="38" t="str">
        <f aca="false">IF(N5550="","",N5550+ROW()/10000000)</f>
        <v/>
      </c>
      <c r="U5550" s="0" t="str">
        <f aca="false">IF(G5550=1,IF(B5550="",1,0),"")</f>
        <v/>
      </c>
    </row>
    <row r="5551" customFormat="false" ht="15" hidden="false" customHeight="false" outlineLevel="0" collapsed="false">
      <c r="A5551" s="35"/>
      <c r="B5551" s="35"/>
      <c r="G5551" s="0" t="str">
        <f aca="false">IF(A5551="","",IF(AND(A5551&gt;=Debut,A5551&lt;Fin),1,0))</f>
        <v/>
      </c>
      <c r="H5551" s="0" t="str">
        <f aca="false">IF(G5551=1,INT(ROUND((A5551-Debut)*86400,0)/600),"")</f>
        <v/>
      </c>
      <c r="I5551" s="0" t="str">
        <f aca="false">IF(G5551=1,INT(ROUND((A5551-Debut)*86400,0)/3600),"")</f>
        <v/>
      </c>
      <c r="J5551" s="0" t="str">
        <f aca="false">IF(OR(A5551="",B5551=""),"",ROUND((B5551-A5551)*86400,0))</f>
        <v/>
      </c>
      <c r="K5551" s="37" t="str">
        <f aca="false">IF(G5551=1,IF(COUNTIFS($C:$C,C5551,$G:$G,1,$A:$A,"&gt;="&amp;(A5551-FenetreInterm/86400),$A:$A,"&lt;="&amp;A5551)&gt;=NbInterm,1,0),"")</f>
        <v/>
      </c>
      <c r="L5551" s="37" t="str">
        <f aca="false">IF(G5551=1,IF(B5551="",0,IF(J5551&lt;SeuilFugitive,1,0)),"")</f>
        <v/>
      </c>
      <c r="M5551" s="37" t="str">
        <f aca="false">IF(G5551=1,IF(B5551="",IF((Fin-A5551)*24&gt;SeuilFigee,1,0),IF(J5551&gt;SeuilFigee*3600,1,0)),"")</f>
        <v/>
      </c>
      <c r="N5551" s="0" t="str">
        <f aca="false">IF(G5551=1,IF(COUNTIF(H$2:H5551,H5551)=1,COUNTIF($H:$H,H5551),""),"")</f>
        <v/>
      </c>
      <c r="O5551" s="0" t="str">
        <f aca="false">IF(G5551=1,IF(COUNTIF(I$2:I5551,I5551)=1,COUNTIF($I:$I,I5551),""),"")</f>
        <v/>
      </c>
      <c r="P5551" s="38" t="str">
        <f aca="false">IF(G5551=1,IF(COUNTIFS(C$2:C5551,C5551,G$2:G5551,1)=1,COUNTIFS($C:$C,C5551,$G:$G,1)+ROW()/10000000,""),"")</f>
        <v/>
      </c>
      <c r="Q5551" s="0" t="str">
        <f aca="false">IF(K5551=1,IF(COUNTIFS(C$2:C5551,C5551,K$2:K5551,1)=1,1,0),"")</f>
        <v/>
      </c>
      <c r="R5551" s="0" t="str">
        <f aca="false">IF(M5551=1,IF(COUNTIFS(C$2:C5551,C5551,M$2:M5551,1)=1,1,0),"")</f>
        <v/>
      </c>
      <c r="S5551" s="0" t="str">
        <f aca="false">IF(L5551=1,IF(COUNTIFS(C$2:C5551,C5551,L$2:L5551,1)=1,1,0),"")</f>
        <v/>
      </c>
      <c r="T5551" s="38" t="str">
        <f aca="false">IF(N5551="","",N5551+ROW()/10000000)</f>
        <v/>
      </c>
      <c r="U5551" s="0" t="str">
        <f aca="false">IF(G5551=1,IF(B5551="",1,0),"")</f>
        <v/>
      </c>
    </row>
    <row r="5552" customFormat="false" ht="15" hidden="false" customHeight="false" outlineLevel="0" collapsed="false">
      <c r="A5552" s="35"/>
      <c r="B5552" s="35"/>
      <c r="G5552" s="0" t="str">
        <f aca="false">IF(A5552="","",IF(AND(A5552&gt;=Debut,A5552&lt;Fin),1,0))</f>
        <v/>
      </c>
      <c r="H5552" s="0" t="str">
        <f aca="false">IF(G5552=1,INT(ROUND((A5552-Debut)*86400,0)/600),"")</f>
        <v/>
      </c>
      <c r="I5552" s="0" t="str">
        <f aca="false">IF(G5552=1,INT(ROUND((A5552-Debut)*86400,0)/3600),"")</f>
        <v/>
      </c>
      <c r="J5552" s="0" t="str">
        <f aca="false">IF(OR(A5552="",B5552=""),"",ROUND((B5552-A5552)*86400,0))</f>
        <v/>
      </c>
      <c r="K5552" s="37" t="str">
        <f aca="false">IF(G5552=1,IF(COUNTIFS($C:$C,C5552,$G:$G,1,$A:$A,"&gt;="&amp;(A5552-FenetreInterm/86400),$A:$A,"&lt;="&amp;A5552)&gt;=NbInterm,1,0),"")</f>
        <v/>
      </c>
      <c r="L5552" s="37" t="str">
        <f aca="false">IF(G5552=1,IF(B5552="",0,IF(J5552&lt;SeuilFugitive,1,0)),"")</f>
        <v/>
      </c>
      <c r="M5552" s="37" t="str">
        <f aca="false">IF(G5552=1,IF(B5552="",IF((Fin-A5552)*24&gt;SeuilFigee,1,0),IF(J5552&gt;SeuilFigee*3600,1,0)),"")</f>
        <v/>
      </c>
      <c r="N5552" s="0" t="str">
        <f aca="false">IF(G5552=1,IF(COUNTIF(H$2:H5552,H5552)=1,COUNTIF($H:$H,H5552),""),"")</f>
        <v/>
      </c>
      <c r="O5552" s="0" t="str">
        <f aca="false">IF(G5552=1,IF(COUNTIF(I$2:I5552,I5552)=1,COUNTIF($I:$I,I5552),""),"")</f>
        <v/>
      </c>
      <c r="P5552" s="38" t="str">
        <f aca="false">IF(G5552=1,IF(COUNTIFS(C$2:C5552,C5552,G$2:G5552,1)=1,COUNTIFS($C:$C,C5552,$G:$G,1)+ROW()/10000000,""),"")</f>
        <v/>
      </c>
      <c r="Q5552" s="0" t="str">
        <f aca="false">IF(K5552=1,IF(COUNTIFS(C$2:C5552,C5552,K$2:K5552,1)=1,1,0),"")</f>
        <v/>
      </c>
      <c r="R5552" s="0" t="str">
        <f aca="false">IF(M5552=1,IF(COUNTIFS(C$2:C5552,C5552,M$2:M5552,1)=1,1,0),"")</f>
        <v/>
      </c>
      <c r="S5552" s="0" t="str">
        <f aca="false">IF(L5552=1,IF(COUNTIFS(C$2:C5552,C5552,L$2:L5552,1)=1,1,0),"")</f>
        <v/>
      </c>
      <c r="T5552" s="38" t="str">
        <f aca="false">IF(N5552="","",N5552+ROW()/10000000)</f>
        <v/>
      </c>
      <c r="U5552" s="0" t="str">
        <f aca="false">IF(G5552=1,IF(B5552="",1,0),"")</f>
        <v/>
      </c>
    </row>
    <row r="5553" customFormat="false" ht="15" hidden="false" customHeight="false" outlineLevel="0" collapsed="false">
      <c r="A5553" s="35"/>
      <c r="B5553" s="35"/>
      <c r="G5553" s="0" t="str">
        <f aca="false">IF(A5553="","",IF(AND(A5553&gt;=Debut,A5553&lt;Fin),1,0))</f>
        <v/>
      </c>
      <c r="H5553" s="0" t="str">
        <f aca="false">IF(G5553=1,INT(ROUND((A5553-Debut)*86400,0)/600),"")</f>
        <v/>
      </c>
      <c r="I5553" s="0" t="str">
        <f aca="false">IF(G5553=1,INT(ROUND((A5553-Debut)*86400,0)/3600),"")</f>
        <v/>
      </c>
      <c r="J5553" s="0" t="str">
        <f aca="false">IF(OR(A5553="",B5553=""),"",ROUND((B5553-A5553)*86400,0))</f>
        <v/>
      </c>
      <c r="K5553" s="37" t="str">
        <f aca="false">IF(G5553=1,IF(COUNTIFS($C:$C,C5553,$G:$G,1,$A:$A,"&gt;="&amp;(A5553-FenetreInterm/86400),$A:$A,"&lt;="&amp;A5553)&gt;=NbInterm,1,0),"")</f>
        <v/>
      </c>
      <c r="L5553" s="37" t="str">
        <f aca="false">IF(G5553=1,IF(B5553="",0,IF(J5553&lt;SeuilFugitive,1,0)),"")</f>
        <v/>
      </c>
      <c r="M5553" s="37" t="str">
        <f aca="false">IF(G5553=1,IF(B5553="",IF((Fin-A5553)*24&gt;SeuilFigee,1,0),IF(J5553&gt;SeuilFigee*3600,1,0)),"")</f>
        <v/>
      </c>
      <c r="N5553" s="0" t="str">
        <f aca="false">IF(G5553=1,IF(COUNTIF(H$2:H5553,H5553)=1,COUNTIF($H:$H,H5553),""),"")</f>
        <v/>
      </c>
      <c r="O5553" s="0" t="str">
        <f aca="false">IF(G5553=1,IF(COUNTIF(I$2:I5553,I5553)=1,COUNTIF($I:$I,I5553),""),"")</f>
        <v/>
      </c>
      <c r="P5553" s="38" t="str">
        <f aca="false">IF(G5553=1,IF(COUNTIFS(C$2:C5553,C5553,G$2:G5553,1)=1,COUNTIFS($C:$C,C5553,$G:$G,1)+ROW()/10000000,""),"")</f>
        <v/>
      </c>
      <c r="Q5553" s="0" t="str">
        <f aca="false">IF(K5553=1,IF(COUNTIFS(C$2:C5553,C5553,K$2:K5553,1)=1,1,0),"")</f>
        <v/>
      </c>
      <c r="R5553" s="0" t="str">
        <f aca="false">IF(M5553=1,IF(COUNTIFS(C$2:C5553,C5553,M$2:M5553,1)=1,1,0),"")</f>
        <v/>
      </c>
      <c r="S5553" s="0" t="str">
        <f aca="false">IF(L5553=1,IF(COUNTIFS(C$2:C5553,C5553,L$2:L5553,1)=1,1,0),"")</f>
        <v/>
      </c>
      <c r="T5553" s="38" t="str">
        <f aca="false">IF(N5553="","",N5553+ROW()/10000000)</f>
        <v/>
      </c>
      <c r="U5553" s="0" t="str">
        <f aca="false">IF(G5553=1,IF(B5553="",1,0),"")</f>
        <v/>
      </c>
    </row>
    <row r="5554" customFormat="false" ht="15" hidden="false" customHeight="false" outlineLevel="0" collapsed="false">
      <c r="A5554" s="35"/>
      <c r="B5554" s="35"/>
      <c r="G5554" s="0" t="str">
        <f aca="false">IF(A5554="","",IF(AND(A5554&gt;=Debut,A5554&lt;Fin),1,0))</f>
        <v/>
      </c>
      <c r="H5554" s="0" t="str">
        <f aca="false">IF(G5554=1,INT(ROUND((A5554-Debut)*86400,0)/600),"")</f>
        <v/>
      </c>
      <c r="I5554" s="0" t="str">
        <f aca="false">IF(G5554=1,INT(ROUND((A5554-Debut)*86400,0)/3600),"")</f>
        <v/>
      </c>
      <c r="J5554" s="0" t="str">
        <f aca="false">IF(OR(A5554="",B5554=""),"",ROUND((B5554-A5554)*86400,0))</f>
        <v/>
      </c>
      <c r="K5554" s="37" t="str">
        <f aca="false">IF(G5554=1,IF(COUNTIFS($C:$C,C5554,$G:$G,1,$A:$A,"&gt;="&amp;(A5554-FenetreInterm/86400),$A:$A,"&lt;="&amp;A5554)&gt;=NbInterm,1,0),"")</f>
        <v/>
      </c>
      <c r="L5554" s="37" t="str">
        <f aca="false">IF(G5554=1,IF(B5554="",0,IF(J5554&lt;SeuilFugitive,1,0)),"")</f>
        <v/>
      </c>
      <c r="M5554" s="37" t="str">
        <f aca="false">IF(G5554=1,IF(B5554="",IF((Fin-A5554)*24&gt;SeuilFigee,1,0),IF(J5554&gt;SeuilFigee*3600,1,0)),"")</f>
        <v/>
      </c>
      <c r="N5554" s="0" t="str">
        <f aca="false">IF(G5554=1,IF(COUNTIF(H$2:H5554,H5554)=1,COUNTIF($H:$H,H5554),""),"")</f>
        <v/>
      </c>
      <c r="O5554" s="0" t="str">
        <f aca="false">IF(G5554=1,IF(COUNTIF(I$2:I5554,I5554)=1,COUNTIF($I:$I,I5554),""),"")</f>
        <v/>
      </c>
      <c r="P5554" s="38" t="str">
        <f aca="false">IF(G5554=1,IF(COUNTIFS(C$2:C5554,C5554,G$2:G5554,1)=1,COUNTIFS($C:$C,C5554,$G:$G,1)+ROW()/10000000,""),"")</f>
        <v/>
      </c>
      <c r="Q5554" s="0" t="str">
        <f aca="false">IF(K5554=1,IF(COUNTIFS(C$2:C5554,C5554,K$2:K5554,1)=1,1,0),"")</f>
        <v/>
      </c>
      <c r="R5554" s="0" t="str">
        <f aca="false">IF(M5554=1,IF(COUNTIFS(C$2:C5554,C5554,M$2:M5554,1)=1,1,0),"")</f>
        <v/>
      </c>
      <c r="S5554" s="0" t="str">
        <f aca="false">IF(L5554=1,IF(COUNTIFS(C$2:C5554,C5554,L$2:L5554,1)=1,1,0),"")</f>
        <v/>
      </c>
      <c r="T5554" s="38" t="str">
        <f aca="false">IF(N5554="","",N5554+ROW()/10000000)</f>
        <v/>
      </c>
      <c r="U5554" s="0" t="str">
        <f aca="false">IF(G5554=1,IF(B5554="",1,0),"")</f>
        <v/>
      </c>
    </row>
    <row r="5555" customFormat="false" ht="15" hidden="false" customHeight="false" outlineLevel="0" collapsed="false">
      <c r="A5555" s="35"/>
      <c r="B5555" s="35"/>
      <c r="G5555" s="0" t="str">
        <f aca="false">IF(A5555="","",IF(AND(A5555&gt;=Debut,A5555&lt;Fin),1,0))</f>
        <v/>
      </c>
      <c r="H5555" s="0" t="str">
        <f aca="false">IF(G5555=1,INT(ROUND((A5555-Debut)*86400,0)/600),"")</f>
        <v/>
      </c>
      <c r="I5555" s="0" t="str">
        <f aca="false">IF(G5555=1,INT(ROUND((A5555-Debut)*86400,0)/3600),"")</f>
        <v/>
      </c>
      <c r="J5555" s="0" t="str">
        <f aca="false">IF(OR(A5555="",B5555=""),"",ROUND((B5555-A5555)*86400,0))</f>
        <v/>
      </c>
      <c r="K5555" s="37" t="str">
        <f aca="false">IF(G5555=1,IF(COUNTIFS($C:$C,C5555,$G:$G,1,$A:$A,"&gt;="&amp;(A5555-FenetreInterm/86400),$A:$A,"&lt;="&amp;A5555)&gt;=NbInterm,1,0),"")</f>
        <v/>
      </c>
      <c r="L5555" s="37" t="str">
        <f aca="false">IF(G5555=1,IF(B5555="",0,IF(J5555&lt;SeuilFugitive,1,0)),"")</f>
        <v/>
      </c>
      <c r="M5555" s="37" t="str">
        <f aca="false">IF(G5555=1,IF(B5555="",IF((Fin-A5555)*24&gt;SeuilFigee,1,0),IF(J5555&gt;SeuilFigee*3600,1,0)),"")</f>
        <v/>
      </c>
      <c r="N5555" s="0" t="str">
        <f aca="false">IF(G5555=1,IF(COUNTIF(H$2:H5555,H5555)=1,COUNTIF($H:$H,H5555),""),"")</f>
        <v/>
      </c>
      <c r="O5555" s="0" t="str">
        <f aca="false">IF(G5555=1,IF(COUNTIF(I$2:I5555,I5555)=1,COUNTIF($I:$I,I5555),""),"")</f>
        <v/>
      </c>
      <c r="P5555" s="38" t="str">
        <f aca="false">IF(G5555=1,IF(COUNTIFS(C$2:C5555,C5555,G$2:G5555,1)=1,COUNTIFS($C:$C,C5555,$G:$G,1)+ROW()/10000000,""),"")</f>
        <v/>
      </c>
      <c r="Q5555" s="0" t="str">
        <f aca="false">IF(K5555=1,IF(COUNTIFS(C$2:C5555,C5555,K$2:K5555,1)=1,1,0),"")</f>
        <v/>
      </c>
      <c r="R5555" s="0" t="str">
        <f aca="false">IF(M5555=1,IF(COUNTIFS(C$2:C5555,C5555,M$2:M5555,1)=1,1,0),"")</f>
        <v/>
      </c>
      <c r="S5555" s="0" t="str">
        <f aca="false">IF(L5555=1,IF(COUNTIFS(C$2:C5555,C5555,L$2:L5555,1)=1,1,0),"")</f>
        <v/>
      </c>
      <c r="T5555" s="38" t="str">
        <f aca="false">IF(N5555="","",N5555+ROW()/10000000)</f>
        <v/>
      </c>
      <c r="U5555" s="0" t="str">
        <f aca="false">IF(G5555=1,IF(B5555="",1,0),"")</f>
        <v/>
      </c>
    </row>
    <row r="5556" customFormat="false" ht="15" hidden="false" customHeight="false" outlineLevel="0" collapsed="false">
      <c r="A5556" s="35"/>
      <c r="B5556" s="35"/>
      <c r="G5556" s="0" t="str">
        <f aca="false">IF(A5556="","",IF(AND(A5556&gt;=Debut,A5556&lt;Fin),1,0))</f>
        <v/>
      </c>
      <c r="H5556" s="0" t="str">
        <f aca="false">IF(G5556=1,INT(ROUND((A5556-Debut)*86400,0)/600),"")</f>
        <v/>
      </c>
      <c r="I5556" s="0" t="str">
        <f aca="false">IF(G5556=1,INT(ROUND((A5556-Debut)*86400,0)/3600),"")</f>
        <v/>
      </c>
      <c r="J5556" s="0" t="str">
        <f aca="false">IF(OR(A5556="",B5556=""),"",ROUND((B5556-A5556)*86400,0))</f>
        <v/>
      </c>
      <c r="K5556" s="37" t="str">
        <f aca="false">IF(G5556=1,IF(COUNTIFS($C:$C,C5556,$G:$G,1,$A:$A,"&gt;="&amp;(A5556-FenetreInterm/86400),$A:$A,"&lt;="&amp;A5556)&gt;=NbInterm,1,0),"")</f>
        <v/>
      </c>
      <c r="L5556" s="37" t="str">
        <f aca="false">IF(G5556=1,IF(B5556="",0,IF(J5556&lt;SeuilFugitive,1,0)),"")</f>
        <v/>
      </c>
      <c r="M5556" s="37" t="str">
        <f aca="false">IF(G5556=1,IF(B5556="",IF((Fin-A5556)*24&gt;SeuilFigee,1,0),IF(J5556&gt;SeuilFigee*3600,1,0)),"")</f>
        <v/>
      </c>
      <c r="N5556" s="0" t="str">
        <f aca="false">IF(G5556=1,IF(COUNTIF(H$2:H5556,H5556)=1,COUNTIF($H:$H,H5556),""),"")</f>
        <v/>
      </c>
      <c r="O5556" s="0" t="str">
        <f aca="false">IF(G5556=1,IF(COUNTIF(I$2:I5556,I5556)=1,COUNTIF($I:$I,I5556),""),"")</f>
        <v/>
      </c>
      <c r="P5556" s="38" t="str">
        <f aca="false">IF(G5556=1,IF(COUNTIFS(C$2:C5556,C5556,G$2:G5556,1)=1,COUNTIFS($C:$C,C5556,$G:$G,1)+ROW()/10000000,""),"")</f>
        <v/>
      </c>
      <c r="Q5556" s="0" t="str">
        <f aca="false">IF(K5556=1,IF(COUNTIFS(C$2:C5556,C5556,K$2:K5556,1)=1,1,0),"")</f>
        <v/>
      </c>
      <c r="R5556" s="0" t="str">
        <f aca="false">IF(M5556=1,IF(COUNTIFS(C$2:C5556,C5556,M$2:M5556,1)=1,1,0),"")</f>
        <v/>
      </c>
      <c r="S5556" s="0" t="str">
        <f aca="false">IF(L5556=1,IF(COUNTIFS(C$2:C5556,C5556,L$2:L5556,1)=1,1,0),"")</f>
        <v/>
      </c>
      <c r="T5556" s="38" t="str">
        <f aca="false">IF(N5556="","",N5556+ROW()/10000000)</f>
        <v/>
      </c>
      <c r="U5556" s="0" t="str">
        <f aca="false">IF(G5556=1,IF(B5556="",1,0),"")</f>
        <v/>
      </c>
    </row>
    <row r="5557" customFormat="false" ht="15" hidden="false" customHeight="false" outlineLevel="0" collapsed="false">
      <c r="A5557" s="35"/>
      <c r="B5557" s="35"/>
      <c r="G5557" s="0" t="str">
        <f aca="false">IF(A5557="","",IF(AND(A5557&gt;=Debut,A5557&lt;Fin),1,0))</f>
        <v/>
      </c>
      <c r="H5557" s="0" t="str">
        <f aca="false">IF(G5557=1,INT(ROUND((A5557-Debut)*86400,0)/600),"")</f>
        <v/>
      </c>
      <c r="I5557" s="0" t="str">
        <f aca="false">IF(G5557=1,INT(ROUND((A5557-Debut)*86400,0)/3600),"")</f>
        <v/>
      </c>
      <c r="J5557" s="0" t="str">
        <f aca="false">IF(OR(A5557="",B5557=""),"",ROUND((B5557-A5557)*86400,0))</f>
        <v/>
      </c>
      <c r="K5557" s="37" t="str">
        <f aca="false">IF(G5557=1,IF(COUNTIFS($C:$C,C5557,$G:$G,1,$A:$A,"&gt;="&amp;(A5557-FenetreInterm/86400),$A:$A,"&lt;="&amp;A5557)&gt;=NbInterm,1,0),"")</f>
        <v/>
      </c>
      <c r="L5557" s="37" t="str">
        <f aca="false">IF(G5557=1,IF(B5557="",0,IF(J5557&lt;SeuilFugitive,1,0)),"")</f>
        <v/>
      </c>
      <c r="M5557" s="37" t="str">
        <f aca="false">IF(G5557=1,IF(B5557="",IF((Fin-A5557)*24&gt;SeuilFigee,1,0),IF(J5557&gt;SeuilFigee*3600,1,0)),"")</f>
        <v/>
      </c>
      <c r="N5557" s="0" t="str">
        <f aca="false">IF(G5557=1,IF(COUNTIF(H$2:H5557,H5557)=1,COUNTIF($H:$H,H5557),""),"")</f>
        <v/>
      </c>
      <c r="O5557" s="0" t="str">
        <f aca="false">IF(G5557=1,IF(COUNTIF(I$2:I5557,I5557)=1,COUNTIF($I:$I,I5557),""),"")</f>
        <v/>
      </c>
      <c r="P5557" s="38" t="str">
        <f aca="false">IF(G5557=1,IF(COUNTIFS(C$2:C5557,C5557,G$2:G5557,1)=1,COUNTIFS($C:$C,C5557,$G:$G,1)+ROW()/10000000,""),"")</f>
        <v/>
      </c>
      <c r="Q5557" s="0" t="str">
        <f aca="false">IF(K5557=1,IF(COUNTIFS(C$2:C5557,C5557,K$2:K5557,1)=1,1,0),"")</f>
        <v/>
      </c>
      <c r="R5557" s="0" t="str">
        <f aca="false">IF(M5557=1,IF(COUNTIFS(C$2:C5557,C5557,M$2:M5557,1)=1,1,0),"")</f>
        <v/>
      </c>
      <c r="S5557" s="0" t="str">
        <f aca="false">IF(L5557=1,IF(COUNTIFS(C$2:C5557,C5557,L$2:L5557,1)=1,1,0),"")</f>
        <v/>
      </c>
      <c r="T5557" s="38" t="str">
        <f aca="false">IF(N5557="","",N5557+ROW()/10000000)</f>
        <v/>
      </c>
      <c r="U5557" s="0" t="str">
        <f aca="false">IF(G5557=1,IF(B5557="",1,0),"")</f>
        <v/>
      </c>
    </row>
    <row r="5558" customFormat="false" ht="15" hidden="false" customHeight="false" outlineLevel="0" collapsed="false">
      <c r="A5558" s="35"/>
      <c r="B5558" s="35"/>
      <c r="G5558" s="0" t="str">
        <f aca="false">IF(A5558="","",IF(AND(A5558&gt;=Debut,A5558&lt;Fin),1,0))</f>
        <v/>
      </c>
      <c r="H5558" s="0" t="str">
        <f aca="false">IF(G5558=1,INT(ROUND((A5558-Debut)*86400,0)/600),"")</f>
        <v/>
      </c>
      <c r="I5558" s="0" t="str">
        <f aca="false">IF(G5558=1,INT(ROUND((A5558-Debut)*86400,0)/3600),"")</f>
        <v/>
      </c>
      <c r="J5558" s="0" t="str">
        <f aca="false">IF(OR(A5558="",B5558=""),"",ROUND((B5558-A5558)*86400,0))</f>
        <v/>
      </c>
      <c r="K5558" s="37" t="str">
        <f aca="false">IF(G5558=1,IF(COUNTIFS($C:$C,C5558,$G:$G,1,$A:$A,"&gt;="&amp;(A5558-FenetreInterm/86400),$A:$A,"&lt;="&amp;A5558)&gt;=NbInterm,1,0),"")</f>
        <v/>
      </c>
      <c r="L5558" s="37" t="str">
        <f aca="false">IF(G5558=1,IF(B5558="",0,IF(J5558&lt;SeuilFugitive,1,0)),"")</f>
        <v/>
      </c>
      <c r="M5558" s="37" t="str">
        <f aca="false">IF(G5558=1,IF(B5558="",IF((Fin-A5558)*24&gt;SeuilFigee,1,0),IF(J5558&gt;SeuilFigee*3600,1,0)),"")</f>
        <v/>
      </c>
      <c r="N5558" s="0" t="str">
        <f aca="false">IF(G5558=1,IF(COUNTIF(H$2:H5558,H5558)=1,COUNTIF($H:$H,H5558),""),"")</f>
        <v/>
      </c>
      <c r="O5558" s="0" t="str">
        <f aca="false">IF(G5558=1,IF(COUNTIF(I$2:I5558,I5558)=1,COUNTIF($I:$I,I5558),""),"")</f>
        <v/>
      </c>
      <c r="P5558" s="38" t="str">
        <f aca="false">IF(G5558=1,IF(COUNTIFS(C$2:C5558,C5558,G$2:G5558,1)=1,COUNTIFS($C:$C,C5558,$G:$G,1)+ROW()/10000000,""),"")</f>
        <v/>
      </c>
      <c r="Q5558" s="0" t="str">
        <f aca="false">IF(K5558=1,IF(COUNTIFS(C$2:C5558,C5558,K$2:K5558,1)=1,1,0),"")</f>
        <v/>
      </c>
      <c r="R5558" s="0" t="str">
        <f aca="false">IF(M5558=1,IF(COUNTIFS(C$2:C5558,C5558,M$2:M5558,1)=1,1,0),"")</f>
        <v/>
      </c>
      <c r="S5558" s="0" t="str">
        <f aca="false">IF(L5558=1,IF(COUNTIFS(C$2:C5558,C5558,L$2:L5558,1)=1,1,0),"")</f>
        <v/>
      </c>
      <c r="T5558" s="38" t="str">
        <f aca="false">IF(N5558="","",N5558+ROW()/10000000)</f>
        <v/>
      </c>
      <c r="U5558" s="0" t="str">
        <f aca="false">IF(G5558=1,IF(B5558="",1,0),"")</f>
        <v/>
      </c>
    </row>
    <row r="5559" customFormat="false" ht="15" hidden="false" customHeight="false" outlineLevel="0" collapsed="false">
      <c r="A5559" s="35"/>
      <c r="B5559" s="35"/>
      <c r="G5559" s="0" t="str">
        <f aca="false">IF(A5559="","",IF(AND(A5559&gt;=Debut,A5559&lt;Fin),1,0))</f>
        <v/>
      </c>
      <c r="H5559" s="0" t="str">
        <f aca="false">IF(G5559=1,INT(ROUND((A5559-Debut)*86400,0)/600),"")</f>
        <v/>
      </c>
      <c r="I5559" s="0" t="str">
        <f aca="false">IF(G5559=1,INT(ROUND((A5559-Debut)*86400,0)/3600),"")</f>
        <v/>
      </c>
      <c r="J5559" s="0" t="str">
        <f aca="false">IF(OR(A5559="",B5559=""),"",ROUND((B5559-A5559)*86400,0))</f>
        <v/>
      </c>
      <c r="K5559" s="37" t="str">
        <f aca="false">IF(G5559=1,IF(COUNTIFS($C:$C,C5559,$G:$G,1,$A:$A,"&gt;="&amp;(A5559-FenetreInterm/86400),$A:$A,"&lt;="&amp;A5559)&gt;=NbInterm,1,0),"")</f>
        <v/>
      </c>
      <c r="L5559" s="37" t="str">
        <f aca="false">IF(G5559=1,IF(B5559="",0,IF(J5559&lt;SeuilFugitive,1,0)),"")</f>
        <v/>
      </c>
      <c r="M5559" s="37" t="str">
        <f aca="false">IF(G5559=1,IF(B5559="",IF((Fin-A5559)*24&gt;SeuilFigee,1,0),IF(J5559&gt;SeuilFigee*3600,1,0)),"")</f>
        <v/>
      </c>
      <c r="N5559" s="0" t="str">
        <f aca="false">IF(G5559=1,IF(COUNTIF(H$2:H5559,H5559)=1,COUNTIF($H:$H,H5559),""),"")</f>
        <v/>
      </c>
      <c r="O5559" s="0" t="str">
        <f aca="false">IF(G5559=1,IF(COUNTIF(I$2:I5559,I5559)=1,COUNTIF($I:$I,I5559),""),"")</f>
        <v/>
      </c>
      <c r="P5559" s="38" t="str">
        <f aca="false">IF(G5559=1,IF(COUNTIFS(C$2:C5559,C5559,G$2:G5559,1)=1,COUNTIFS($C:$C,C5559,$G:$G,1)+ROW()/10000000,""),"")</f>
        <v/>
      </c>
      <c r="Q5559" s="0" t="str">
        <f aca="false">IF(K5559=1,IF(COUNTIFS(C$2:C5559,C5559,K$2:K5559,1)=1,1,0),"")</f>
        <v/>
      </c>
      <c r="R5559" s="0" t="str">
        <f aca="false">IF(M5559=1,IF(COUNTIFS(C$2:C5559,C5559,M$2:M5559,1)=1,1,0),"")</f>
        <v/>
      </c>
      <c r="S5559" s="0" t="str">
        <f aca="false">IF(L5559=1,IF(COUNTIFS(C$2:C5559,C5559,L$2:L5559,1)=1,1,0),"")</f>
        <v/>
      </c>
      <c r="T5559" s="38" t="str">
        <f aca="false">IF(N5559="","",N5559+ROW()/10000000)</f>
        <v/>
      </c>
      <c r="U5559" s="0" t="str">
        <f aca="false">IF(G5559=1,IF(B5559="",1,0),"")</f>
        <v/>
      </c>
    </row>
    <row r="5560" customFormat="false" ht="15" hidden="false" customHeight="false" outlineLevel="0" collapsed="false">
      <c r="A5560" s="35"/>
      <c r="B5560" s="35"/>
      <c r="G5560" s="0" t="str">
        <f aca="false">IF(A5560="","",IF(AND(A5560&gt;=Debut,A5560&lt;Fin),1,0))</f>
        <v/>
      </c>
      <c r="H5560" s="0" t="str">
        <f aca="false">IF(G5560=1,INT(ROUND((A5560-Debut)*86400,0)/600),"")</f>
        <v/>
      </c>
      <c r="I5560" s="0" t="str">
        <f aca="false">IF(G5560=1,INT(ROUND((A5560-Debut)*86400,0)/3600),"")</f>
        <v/>
      </c>
      <c r="J5560" s="0" t="str">
        <f aca="false">IF(OR(A5560="",B5560=""),"",ROUND((B5560-A5560)*86400,0))</f>
        <v/>
      </c>
      <c r="K5560" s="37" t="str">
        <f aca="false">IF(G5560=1,IF(COUNTIFS($C:$C,C5560,$G:$G,1,$A:$A,"&gt;="&amp;(A5560-FenetreInterm/86400),$A:$A,"&lt;="&amp;A5560)&gt;=NbInterm,1,0),"")</f>
        <v/>
      </c>
      <c r="L5560" s="37" t="str">
        <f aca="false">IF(G5560=1,IF(B5560="",0,IF(J5560&lt;SeuilFugitive,1,0)),"")</f>
        <v/>
      </c>
      <c r="M5560" s="37" t="str">
        <f aca="false">IF(G5560=1,IF(B5560="",IF((Fin-A5560)*24&gt;SeuilFigee,1,0),IF(J5560&gt;SeuilFigee*3600,1,0)),"")</f>
        <v/>
      </c>
      <c r="N5560" s="0" t="str">
        <f aca="false">IF(G5560=1,IF(COUNTIF(H$2:H5560,H5560)=1,COUNTIF($H:$H,H5560),""),"")</f>
        <v/>
      </c>
      <c r="O5560" s="0" t="str">
        <f aca="false">IF(G5560=1,IF(COUNTIF(I$2:I5560,I5560)=1,COUNTIF($I:$I,I5560),""),"")</f>
        <v/>
      </c>
      <c r="P5560" s="38" t="str">
        <f aca="false">IF(G5560=1,IF(COUNTIFS(C$2:C5560,C5560,G$2:G5560,1)=1,COUNTIFS($C:$C,C5560,$G:$G,1)+ROW()/10000000,""),"")</f>
        <v/>
      </c>
      <c r="Q5560" s="0" t="str">
        <f aca="false">IF(K5560=1,IF(COUNTIFS(C$2:C5560,C5560,K$2:K5560,1)=1,1,0),"")</f>
        <v/>
      </c>
      <c r="R5560" s="0" t="str">
        <f aca="false">IF(M5560=1,IF(COUNTIFS(C$2:C5560,C5560,M$2:M5560,1)=1,1,0),"")</f>
        <v/>
      </c>
      <c r="S5560" s="0" t="str">
        <f aca="false">IF(L5560=1,IF(COUNTIFS(C$2:C5560,C5560,L$2:L5560,1)=1,1,0),"")</f>
        <v/>
      </c>
      <c r="T5560" s="38" t="str">
        <f aca="false">IF(N5560="","",N5560+ROW()/10000000)</f>
        <v/>
      </c>
      <c r="U5560" s="0" t="str">
        <f aca="false">IF(G5560=1,IF(B5560="",1,0),"")</f>
        <v/>
      </c>
    </row>
    <row r="5561" customFormat="false" ht="15" hidden="false" customHeight="false" outlineLevel="0" collapsed="false">
      <c r="A5561" s="35"/>
      <c r="B5561" s="35"/>
      <c r="G5561" s="0" t="str">
        <f aca="false">IF(A5561="","",IF(AND(A5561&gt;=Debut,A5561&lt;Fin),1,0))</f>
        <v/>
      </c>
      <c r="H5561" s="0" t="str">
        <f aca="false">IF(G5561=1,INT(ROUND((A5561-Debut)*86400,0)/600),"")</f>
        <v/>
      </c>
      <c r="I5561" s="0" t="str">
        <f aca="false">IF(G5561=1,INT(ROUND((A5561-Debut)*86400,0)/3600),"")</f>
        <v/>
      </c>
      <c r="J5561" s="0" t="str">
        <f aca="false">IF(OR(A5561="",B5561=""),"",ROUND((B5561-A5561)*86400,0))</f>
        <v/>
      </c>
      <c r="K5561" s="37" t="str">
        <f aca="false">IF(G5561=1,IF(COUNTIFS($C:$C,C5561,$G:$G,1,$A:$A,"&gt;="&amp;(A5561-FenetreInterm/86400),$A:$A,"&lt;="&amp;A5561)&gt;=NbInterm,1,0),"")</f>
        <v/>
      </c>
      <c r="L5561" s="37" t="str">
        <f aca="false">IF(G5561=1,IF(B5561="",0,IF(J5561&lt;SeuilFugitive,1,0)),"")</f>
        <v/>
      </c>
      <c r="M5561" s="37" t="str">
        <f aca="false">IF(G5561=1,IF(B5561="",IF((Fin-A5561)*24&gt;SeuilFigee,1,0),IF(J5561&gt;SeuilFigee*3600,1,0)),"")</f>
        <v/>
      </c>
      <c r="N5561" s="0" t="str">
        <f aca="false">IF(G5561=1,IF(COUNTIF(H$2:H5561,H5561)=1,COUNTIF($H:$H,H5561),""),"")</f>
        <v/>
      </c>
      <c r="O5561" s="0" t="str">
        <f aca="false">IF(G5561=1,IF(COUNTIF(I$2:I5561,I5561)=1,COUNTIF($I:$I,I5561),""),"")</f>
        <v/>
      </c>
      <c r="P5561" s="38" t="str">
        <f aca="false">IF(G5561=1,IF(COUNTIFS(C$2:C5561,C5561,G$2:G5561,1)=1,COUNTIFS($C:$C,C5561,$G:$G,1)+ROW()/10000000,""),"")</f>
        <v/>
      </c>
      <c r="Q5561" s="0" t="str">
        <f aca="false">IF(K5561=1,IF(COUNTIFS(C$2:C5561,C5561,K$2:K5561,1)=1,1,0),"")</f>
        <v/>
      </c>
      <c r="R5561" s="0" t="str">
        <f aca="false">IF(M5561=1,IF(COUNTIFS(C$2:C5561,C5561,M$2:M5561,1)=1,1,0),"")</f>
        <v/>
      </c>
      <c r="S5561" s="0" t="str">
        <f aca="false">IF(L5561=1,IF(COUNTIFS(C$2:C5561,C5561,L$2:L5561,1)=1,1,0),"")</f>
        <v/>
      </c>
      <c r="T5561" s="38" t="str">
        <f aca="false">IF(N5561="","",N5561+ROW()/10000000)</f>
        <v/>
      </c>
      <c r="U5561" s="0" t="str">
        <f aca="false">IF(G5561=1,IF(B5561="",1,0),"")</f>
        <v/>
      </c>
    </row>
    <row r="5562" customFormat="false" ht="15" hidden="false" customHeight="false" outlineLevel="0" collapsed="false">
      <c r="A5562" s="35"/>
      <c r="B5562" s="35"/>
      <c r="G5562" s="0" t="str">
        <f aca="false">IF(A5562="","",IF(AND(A5562&gt;=Debut,A5562&lt;Fin),1,0))</f>
        <v/>
      </c>
      <c r="H5562" s="0" t="str">
        <f aca="false">IF(G5562=1,INT(ROUND((A5562-Debut)*86400,0)/600),"")</f>
        <v/>
      </c>
      <c r="I5562" s="0" t="str">
        <f aca="false">IF(G5562=1,INT(ROUND((A5562-Debut)*86400,0)/3600),"")</f>
        <v/>
      </c>
      <c r="J5562" s="0" t="str">
        <f aca="false">IF(OR(A5562="",B5562=""),"",ROUND((B5562-A5562)*86400,0))</f>
        <v/>
      </c>
      <c r="K5562" s="37" t="str">
        <f aca="false">IF(G5562=1,IF(COUNTIFS($C:$C,C5562,$G:$G,1,$A:$A,"&gt;="&amp;(A5562-FenetreInterm/86400),$A:$A,"&lt;="&amp;A5562)&gt;=NbInterm,1,0),"")</f>
        <v/>
      </c>
      <c r="L5562" s="37" t="str">
        <f aca="false">IF(G5562=1,IF(B5562="",0,IF(J5562&lt;SeuilFugitive,1,0)),"")</f>
        <v/>
      </c>
      <c r="M5562" s="37" t="str">
        <f aca="false">IF(G5562=1,IF(B5562="",IF((Fin-A5562)*24&gt;SeuilFigee,1,0),IF(J5562&gt;SeuilFigee*3600,1,0)),"")</f>
        <v/>
      </c>
      <c r="N5562" s="0" t="str">
        <f aca="false">IF(G5562=1,IF(COUNTIF(H$2:H5562,H5562)=1,COUNTIF($H:$H,H5562),""),"")</f>
        <v/>
      </c>
      <c r="O5562" s="0" t="str">
        <f aca="false">IF(G5562=1,IF(COUNTIF(I$2:I5562,I5562)=1,COUNTIF($I:$I,I5562),""),"")</f>
        <v/>
      </c>
      <c r="P5562" s="38" t="str">
        <f aca="false">IF(G5562=1,IF(COUNTIFS(C$2:C5562,C5562,G$2:G5562,1)=1,COUNTIFS($C:$C,C5562,$G:$G,1)+ROW()/10000000,""),"")</f>
        <v/>
      </c>
      <c r="Q5562" s="0" t="str">
        <f aca="false">IF(K5562=1,IF(COUNTIFS(C$2:C5562,C5562,K$2:K5562,1)=1,1,0),"")</f>
        <v/>
      </c>
      <c r="R5562" s="0" t="str">
        <f aca="false">IF(M5562=1,IF(COUNTIFS(C$2:C5562,C5562,M$2:M5562,1)=1,1,0),"")</f>
        <v/>
      </c>
      <c r="S5562" s="0" t="str">
        <f aca="false">IF(L5562=1,IF(COUNTIFS(C$2:C5562,C5562,L$2:L5562,1)=1,1,0),"")</f>
        <v/>
      </c>
      <c r="T5562" s="38" t="str">
        <f aca="false">IF(N5562="","",N5562+ROW()/10000000)</f>
        <v/>
      </c>
      <c r="U5562" s="0" t="str">
        <f aca="false">IF(G5562=1,IF(B5562="",1,0),"")</f>
        <v/>
      </c>
    </row>
    <row r="5563" customFormat="false" ht="15" hidden="false" customHeight="false" outlineLevel="0" collapsed="false">
      <c r="A5563" s="35"/>
      <c r="B5563" s="35"/>
      <c r="G5563" s="0" t="str">
        <f aca="false">IF(A5563="","",IF(AND(A5563&gt;=Debut,A5563&lt;Fin),1,0))</f>
        <v/>
      </c>
      <c r="H5563" s="0" t="str">
        <f aca="false">IF(G5563=1,INT(ROUND((A5563-Debut)*86400,0)/600),"")</f>
        <v/>
      </c>
      <c r="I5563" s="0" t="str">
        <f aca="false">IF(G5563=1,INT(ROUND((A5563-Debut)*86400,0)/3600),"")</f>
        <v/>
      </c>
      <c r="J5563" s="0" t="str">
        <f aca="false">IF(OR(A5563="",B5563=""),"",ROUND((B5563-A5563)*86400,0))</f>
        <v/>
      </c>
      <c r="K5563" s="37" t="str">
        <f aca="false">IF(G5563=1,IF(COUNTIFS($C:$C,C5563,$G:$G,1,$A:$A,"&gt;="&amp;(A5563-FenetreInterm/86400),$A:$A,"&lt;="&amp;A5563)&gt;=NbInterm,1,0),"")</f>
        <v/>
      </c>
      <c r="L5563" s="37" t="str">
        <f aca="false">IF(G5563=1,IF(B5563="",0,IF(J5563&lt;SeuilFugitive,1,0)),"")</f>
        <v/>
      </c>
      <c r="M5563" s="37" t="str">
        <f aca="false">IF(G5563=1,IF(B5563="",IF((Fin-A5563)*24&gt;SeuilFigee,1,0),IF(J5563&gt;SeuilFigee*3600,1,0)),"")</f>
        <v/>
      </c>
      <c r="N5563" s="0" t="str">
        <f aca="false">IF(G5563=1,IF(COUNTIF(H$2:H5563,H5563)=1,COUNTIF($H:$H,H5563),""),"")</f>
        <v/>
      </c>
      <c r="O5563" s="0" t="str">
        <f aca="false">IF(G5563=1,IF(COUNTIF(I$2:I5563,I5563)=1,COUNTIF($I:$I,I5563),""),"")</f>
        <v/>
      </c>
      <c r="P5563" s="38" t="str">
        <f aca="false">IF(G5563=1,IF(COUNTIFS(C$2:C5563,C5563,G$2:G5563,1)=1,COUNTIFS($C:$C,C5563,$G:$G,1)+ROW()/10000000,""),"")</f>
        <v/>
      </c>
      <c r="Q5563" s="0" t="str">
        <f aca="false">IF(K5563=1,IF(COUNTIFS(C$2:C5563,C5563,K$2:K5563,1)=1,1,0),"")</f>
        <v/>
      </c>
      <c r="R5563" s="0" t="str">
        <f aca="false">IF(M5563=1,IF(COUNTIFS(C$2:C5563,C5563,M$2:M5563,1)=1,1,0),"")</f>
        <v/>
      </c>
      <c r="S5563" s="0" t="str">
        <f aca="false">IF(L5563=1,IF(COUNTIFS(C$2:C5563,C5563,L$2:L5563,1)=1,1,0),"")</f>
        <v/>
      </c>
      <c r="T5563" s="38" t="str">
        <f aca="false">IF(N5563="","",N5563+ROW()/10000000)</f>
        <v/>
      </c>
      <c r="U5563" s="0" t="str">
        <f aca="false">IF(G5563=1,IF(B5563="",1,0),"")</f>
        <v/>
      </c>
    </row>
    <row r="5564" customFormat="false" ht="15" hidden="false" customHeight="false" outlineLevel="0" collapsed="false">
      <c r="A5564" s="35"/>
      <c r="B5564" s="35"/>
      <c r="G5564" s="0" t="str">
        <f aca="false">IF(A5564="","",IF(AND(A5564&gt;=Debut,A5564&lt;Fin),1,0))</f>
        <v/>
      </c>
      <c r="H5564" s="0" t="str">
        <f aca="false">IF(G5564=1,INT(ROUND((A5564-Debut)*86400,0)/600),"")</f>
        <v/>
      </c>
      <c r="I5564" s="0" t="str">
        <f aca="false">IF(G5564=1,INT(ROUND((A5564-Debut)*86400,0)/3600),"")</f>
        <v/>
      </c>
      <c r="J5564" s="0" t="str">
        <f aca="false">IF(OR(A5564="",B5564=""),"",ROUND((B5564-A5564)*86400,0))</f>
        <v/>
      </c>
      <c r="K5564" s="37" t="str">
        <f aca="false">IF(G5564=1,IF(COUNTIFS($C:$C,C5564,$G:$G,1,$A:$A,"&gt;="&amp;(A5564-FenetreInterm/86400),$A:$A,"&lt;="&amp;A5564)&gt;=NbInterm,1,0),"")</f>
        <v/>
      </c>
      <c r="L5564" s="37" t="str">
        <f aca="false">IF(G5564=1,IF(B5564="",0,IF(J5564&lt;SeuilFugitive,1,0)),"")</f>
        <v/>
      </c>
      <c r="M5564" s="37" t="str">
        <f aca="false">IF(G5564=1,IF(B5564="",IF((Fin-A5564)*24&gt;SeuilFigee,1,0),IF(J5564&gt;SeuilFigee*3600,1,0)),"")</f>
        <v/>
      </c>
      <c r="N5564" s="0" t="str">
        <f aca="false">IF(G5564=1,IF(COUNTIF(H$2:H5564,H5564)=1,COUNTIF($H:$H,H5564),""),"")</f>
        <v/>
      </c>
      <c r="O5564" s="0" t="str">
        <f aca="false">IF(G5564=1,IF(COUNTIF(I$2:I5564,I5564)=1,COUNTIF($I:$I,I5564),""),"")</f>
        <v/>
      </c>
      <c r="P5564" s="38" t="str">
        <f aca="false">IF(G5564=1,IF(COUNTIFS(C$2:C5564,C5564,G$2:G5564,1)=1,COUNTIFS($C:$C,C5564,$G:$G,1)+ROW()/10000000,""),"")</f>
        <v/>
      </c>
      <c r="Q5564" s="0" t="str">
        <f aca="false">IF(K5564=1,IF(COUNTIFS(C$2:C5564,C5564,K$2:K5564,1)=1,1,0),"")</f>
        <v/>
      </c>
      <c r="R5564" s="0" t="str">
        <f aca="false">IF(M5564=1,IF(COUNTIFS(C$2:C5564,C5564,M$2:M5564,1)=1,1,0),"")</f>
        <v/>
      </c>
      <c r="S5564" s="0" t="str">
        <f aca="false">IF(L5564=1,IF(COUNTIFS(C$2:C5564,C5564,L$2:L5564,1)=1,1,0),"")</f>
        <v/>
      </c>
      <c r="T5564" s="38" t="str">
        <f aca="false">IF(N5564="","",N5564+ROW()/10000000)</f>
        <v/>
      </c>
      <c r="U5564" s="0" t="str">
        <f aca="false">IF(G5564=1,IF(B5564="",1,0),"")</f>
        <v/>
      </c>
    </row>
    <row r="5565" customFormat="false" ht="15" hidden="false" customHeight="false" outlineLevel="0" collapsed="false">
      <c r="A5565" s="35"/>
      <c r="B5565" s="35"/>
      <c r="G5565" s="0" t="str">
        <f aca="false">IF(A5565="","",IF(AND(A5565&gt;=Debut,A5565&lt;Fin),1,0))</f>
        <v/>
      </c>
      <c r="H5565" s="0" t="str">
        <f aca="false">IF(G5565=1,INT(ROUND((A5565-Debut)*86400,0)/600),"")</f>
        <v/>
      </c>
      <c r="I5565" s="0" t="str">
        <f aca="false">IF(G5565=1,INT(ROUND((A5565-Debut)*86400,0)/3600),"")</f>
        <v/>
      </c>
      <c r="J5565" s="0" t="str">
        <f aca="false">IF(OR(A5565="",B5565=""),"",ROUND((B5565-A5565)*86400,0))</f>
        <v/>
      </c>
      <c r="K5565" s="37" t="str">
        <f aca="false">IF(G5565=1,IF(COUNTIFS($C:$C,C5565,$G:$G,1,$A:$A,"&gt;="&amp;(A5565-FenetreInterm/86400),$A:$A,"&lt;="&amp;A5565)&gt;=NbInterm,1,0),"")</f>
        <v/>
      </c>
      <c r="L5565" s="37" t="str">
        <f aca="false">IF(G5565=1,IF(B5565="",0,IF(J5565&lt;SeuilFugitive,1,0)),"")</f>
        <v/>
      </c>
      <c r="M5565" s="37" t="str">
        <f aca="false">IF(G5565=1,IF(B5565="",IF((Fin-A5565)*24&gt;SeuilFigee,1,0),IF(J5565&gt;SeuilFigee*3600,1,0)),"")</f>
        <v/>
      </c>
      <c r="N5565" s="0" t="str">
        <f aca="false">IF(G5565=1,IF(COUNTIF(H$2:H5565,H5565)=1,COUNTIF($H:$H,H5565),""),"")</f>
        <v/>
      </c>
      <c r="O5565" s="0" t="str">
        <f aca="false">IF(G5565=1,IF(COUNTIF(I$2:I5565,I5565)=1,COUNTIF($I:$I,I5565),""),"")</f>
        <v/>
      </c>
      <c r="P5565" s="38" t="str">
        <f aca="false">IF(G5565=1,IF(COUNTIFS(C$2:C5565,C5565,G$2:G5565,1)=1,COUNTIFS($C:$C,C5565,$G:$G,1)+ROW()/10000000,""),"")</f>
        <v/>
      </c>
      <c r="Q5565" s="0" t="str">
        <f aca="false">IF(K5565=1,IF(COUNTIFS(C$2:C5565,C5565,K$2:K5565,1)=1,1,0),"")</f>
        <v/>
      </c>
      <c r="R5565" s="0" t="str">
        <f aca="false">IF(M5565=1,IF(COUNTIFS(C$2:C5565,C5565,M$2:M5565,1)=1,1,0),"")</f>
        <v/>
      </c>
      <c r="S5565" s="0" t="str">
        <f aca="false">IF(L5565=1,IF(COUNTIFS(C$2:C5565,C5565,L$2:L5565,1)=1,1,0),"")</f>
        <v/>
      </c>
      <c r="T5565" s="38" t="str">
        <f aca="false">IF(N5565="","",N5565+ROW()/10000000)</f>
        <v/>
      </c>
      <c r="U5565" s="0" t="str">
        <f aca="false">IF(G5565=1,IF(B5565="",1,0),"")</f>
        <v/>
      </c>
    </row>
    <row r="5566" customFormat="false" ht="15" hidden="false" customHeight="false" outlineLevel="0" collapsed="false">
      <c r="A5566" s="35"/>
      <c r="B5566" s="35"/>
      <c r="G5566" s="0" t="str">
        <f aca="false">IF(A5566="","",IF(AND(A5566&gt;=Debut,A5566&lt;Fin),1,0))</f>
        <v/>
      </c>
      <c r="H5566" s="0" t="str">
        <f aca="false">IF(G5566=1,INT(ROUND((A5566-Debut)*86400,0)/600),"")</f>
        <v/>
      </c>
      <c r="I5566" s="0" t="str">
        <f aca="false">IF(G5566=1,INT(ROUND((A5566-Debut)*86400,0)/3600),"")</f>
        <v/>
      </c>
      <c r="J5566" s="0" t="str">
        <f aca="false">IF(OR(A5566="",B5566=""),"",ROUND((B5566-A5566)*86400,0))</f>
        <v/>
      </c>
      <c r="K5566" s="37" t="str">
        <f aca="false">IF(G5566=1,IF(COUNTIFS($C:$C,C5566,$G:$G,1,$A:$A,"&gt;="&amp;(A5566-FenetreInterm/86400),$A:$A,"&lt;="&amp;A5566)&gt;=NbInterm,1,0),"")</f>
        <v/>
      </c>
      <c r="L5566" s="37" t="str">
        <f aca="false">IF(G5566=1,IF(B5566="",0,IF(J5566&lt;SeuilFugitive,1,0)),"")</f>
        <v/>
      </c>
      <c r="M5566" s="37" t="str">
        <f aca="false">IF(G5566=1,IF(B5566="",IF((Fin-A5566)*24&gt;SeuilFigee,1,0),IF(J5566&gt;SeuilFigee*3600,1,0)),"")</f>
        <v/>
      </c>
      <c r="N5566" s="0" t="str">
        <f aca="false">IF(G5566=1,IF(COUNTIF(H$2:H5566,H5566)=1,COUNTIF($H:$H,H5566),""),"")</f>
        <v/>
      </c>
      <c r="O5566" s="0" t="str">
        <f aca="false">IF(G5566=1,IF(COUNTIF(I$2:I5566,I5566)=1,COUNTIF($I:$I,I5566),""),"")</f>
        <v/>
      </c>
      <c r="P5566" s="38" t="str">
        <f aca="false">IF(G5566=1,IF(COUNTIFS(C$2:C5566,C5566,G$2:G5566,1)=1,COUNTIFS($C:$C,C5566,$G:$G,1)+ROW()/10000000,""),"")</f>
        <v/>
      </c>
      <c r="Q5566" s="0" t="str">
        <f aca="false">IF(K5566=1,IF(COUNTIFS(C$2:C5566,C5566,K$2:K5566,1)=1,1,0),"")</f>
        <v/>
      </c>
      <c r="R5566" s="0" t="str">
        <f aca="false">IF(M5566=1,IF(COUNTIFS(C$2:C5566,C5566,M$2:M5566,1)=1,1,0),"")</f>
        <v/>
      </c>
      <c r="S5566" s="0" t="str">
        <f aca="false">IF(L5566=1,IF(COUNTIFS(C$2:C5566,C5566,L$2:L5566,1)=1,1,0),"")</f>
        <v/>
      </c>
      <c r="T5566" s="38" t="str">
        <f aca="false">IF(N5566="","",N5566+ROW()/10000000)</f>
        <v/>
      </c>
      <c r="U5566" s="0" t="str">
        <f aca="false">IF(G5566=1,IF(B5566="",1,0),"")</f>
        <v/>
      </c>
    </row>
    <row r="5567" customFormat="false" ht="15" hidden="false" customHeight="false" outlineLevel="0" collapsed="false">
      <c r="A5567" s="35"/>
      <c r="B5567" s="35"/>
      <c r="G5567" s="0" t="str">
        <f aca="false">IF(A5567="","",IF(AND(A5567&gt;=Debut,A5567&lt;Fin),1,0))</f>
        <v/>
      </c>
      <c r="H5567" s="0" t="str">
        <f aca="false">IF(G5567=1,INT(ROUND((A5567-Debut)*86400,0)/600),"")</f>
        <v/>
      </c>
      <c r="I5567" s="0" t="str">
        <f aca="false">IF(G5567=1,INT(ROUND((A5567-Debut)*86400,0)/3600),"")</f>
        <v/>
      </c>
      <c r="J5567" s="0" t="str">
        <f aca="false">IF(OR(A5567="",B5567=""),"",ROUND((B5567-A5567)*86400,0))</f>
        <v/>
      </c>
      <c r="K5567" s="37" t="str">
        <f aca="false">IF(G5567=1,IF(COUNTIFS($C:$C,C5567,$G:$G,1,$A:$A,"&gt;="&amp;(A5567-FenetreInterm/86400),$A:$A,"&lt;="&amp;A5567)&gt;=NbInterm,1,0),"")</f>
        <v/>
      </c>
      <c r="L5567" s="37" t="str">
        <f aca="false">IF(G5567=1,IF(B5567="",0,IF(J5567&lt;SeuilFugitive,1,0)),"")</f>
        <v/>
      </c>
      <c r="M5567" s="37" t="str">
        <f aca="false">IF(G5567=1,IF(B5567="",IF((Fin-A5567)*24&gt;SeuilFigee,1,0),IF(J5567&gt;SeuilFigee*3600,1,0)),"")</f>
        <v/>
      </c>
      <c r="N5567" s="0" t="str">
        <f aca="false">IF(G5567=1,IF(COUNTIF(H$2:H5567,H5567)=1,COUNTIF($H:$H,H5567),""),"")</f>
        <v/>
      </c>
      <c r="O5567" s="0" t="str">
        <f aca="false">IF(G5567=1,IF(COUNTIF(I$2:I5567,I5567)=1,COUNTIF($I:$I,I5567),""),"")</f>
        <v/>
      </c>
      <c r="P5567" s="38" t="str">
        <f aca="false">IF(G5567=1,IF(COUNTIFS(C$2:C5567,C5567,G$2:G5567,1)=1,COUNTIFS($C:$C,C5567,$G:$G,1)+ROW()/10000000,""),"")</f>
        <v/>
      </c>
      <c r="Q5567" s="0" t="str">
        <f aca="false">IF(K5567=1,IF(COUNTIFS(C$2:C5567,C5567,K$2:K5567,1)=1,1,0),"")</f>
        <v/>
      </c>
      <c r="R5567" s="0" t="str">
        <f aca="false">IF(M5567=1,IF(COUNTIFS(C$2:C5567,C5567,M$2:M5567,1)=1,1,0),"")</f>
        <v/>
      </c>
      <c r="S5567" s="0" t="str">
        <f aca="false">IF(L5567=1,IF(COUNTIFS(C$2:C5567,C5567,L$2:L5567,1)=1,1,0),"")</f>
        <v/>
      </c>
      <c r="T5567" s="38" t="str">
        <f aca="false">IF(N5567="","",N5567+ROW()/10000000)</f>
        <v/>
      </c>
      <c r="U5567" s="0" t="str">
        <f aca="false">IF(G5567=1,IF(B5567="",1,0),"")</f>
        <v/>
      </c>
    </row>
    <row r="5568" customFormat="false" ht="15" hidden="false" customHeight="false" outlineLevel="0" collapsed="false">
      <c r="A5568" s="35"/>
      <c r="B5568" s="35"/>
      <c r="G5568" s="0" t="str">
        <f aca="false">IF(A5568="","",IF(AND(A5568&gt;=Debut,A5568&lt;Fin),1,0))</f>
        <v/>
      </c>
      <c r="H5568" s="0" t="str">
        <f aca="false">IF(G5568=1,INT(ROUND((A5568-Debut)*86400,0)/600),"")</f>
        <v/>
      </c>
      <c r="I5568" s="0" t="str">
        <f aca="false">IF(G5568=1,INT(ROUND((A5568-Debut)*86400,0)/3600),"")</f>
        <v/>
      </c>
      <c r="J5568" s="0" t="str">
        <f aca="false">IF(OR(A5568="",B5568=""),"",ROUND((B5568-A5568)*86400,0))</f>
        <v/>
      </c>
      <c r="K5568" s="37" t="str">
        <f aca="false">IF(G5568=1,IF(COUNTIFS($C:$C,C5568,$G:$G,1,$A:$A,"&gt;="&amp;(A5568-FenetreInterm/86400),$A:$A,"&lt;="&amp;A5568)&gt;=NbInterm,1,0),"")</f>
        <v/>
      </c>
      <c r="L5568" s="37" t="str">
        <f aca="false">IF(G5568=1,IF(B5568="",0,IF(J5568&lt;SeuilFugitive,1,0)),"")</f>
        <v/>
      </c>
      <c r="M5568" s="37" t="str">
        <f aca="false">IF(G5568=1,IF(B5568="",IF((Fin-A5568)*24&gt;SeuilFigee,1,0),IF(J5568&gt;SeuilFigee*3600,1,0)),"")</f>
        <v/>
      </c>
      <c r="N5568" s="0" t="str">
        <f aca="false">IF(G5568=1,IF(COUNTIF(H$2:H5568,H5568)=1,COUNTIF($H:$H,H5568),""),"")</f>
        <v/>
      </c>
      <c r="O5568" s="0" t="str">
        <f aca="false">IF(G5568=1,IF(COUNTIF(I$2:I5568,I5568)=1,COUNTIF($I:$I,I5568),""),"")</f>
        <v/>
      </c>
      <c r="P5568" s="38" t="str">
        <f aca="false">IF(G5568=1,IF(COUNTIFS(C$2:C5568,C5568,G$2:G5568,1)=1,COUNTIFS($C:$C,C5568,$G:$G,1)+ROW()/10000000,""),"")</f>
        <v/>
      </c>
      <c r="Q5568" s="0" t="str">
        <f aca="false">IF(K5568=1,IF(COUNTIFS(C$2:C5568,C5568,K$2:K5568,1)=1,1,0),"")</f>
        <v/>
      </c>
      <c r="R5568" s="0" t="str">
        <f aca="false">IF(M5568=1,IF(COUNTIFS(C$2:C5568,C5568,M$2:M5568,1)=1,1,0),"")</f>
        <v/>
      </c>
      <c r="S5568" s="0" t="str">
        <f aca="false">IF(L5568=1,IF(COUNTIFS(C$2:C5568,C5568,L$2:L5568,1)=1,1,0),"")</f>
        <v/>
      </c>
      <c r="T5568" s="38" t="str">
        <f aca="false">IF(N5568="","",N5568+ROW()/10000000)</f>
        <v/>
      </c>
      <c r="U5568" s="0" t="str">
        <f aca="false">IF(G5568=1,IF(B5568="",1,0),"")</f>
        <v/>
      </c>
    </row>
    <row r="5569" customFormat="false" ht="15" hidden="false" customHeight="false" outlineLevel="0" collapsed="false">
      <c r="A5569" s="35"/>
      <c r="B5569" s="35"/>
      <c r="G5569" s="0" t="str">
        <f aca="false">IF(A5569="","",IF(AND(A5569&gt;=Debut,A5569&lt;Fin),1,0))</f>
        <v/>
      </c>
      <c r="H5569" s="0" t="str">
        <f aca="false">IF(G5569=1,INT(ROUND((A5569-Debut)*86400,0)/600),"")</f>
        <v/>
      </c>
      <c r="I5569" s="0" t="str">
        <f aca="false">IF(G5569=1,INT(ROUND((A5569-Debut)*86400,0)/3600),"")</f>
        <v/>
      </c>
      <c r="J5569" s="0" t="str">
        <f aca="false">IF(OR(A5569="",B5569=""),"",ROUND((B5569-A5569)*86400,0))</f>
        <v/>
      </c>
      <c r="K5569" s="37" t="str">
        <f aca="false">IF(G5569=1,IF(COUNTIFS($C:$C,C5569,$G:$G,1,$A:$A,"&gt;="&amp;(A5569-FenetreInterm/86400),$A:$A,"&lt;="&amp;A5569)&gt;=NbInterm,1,0),"")</f>
        <v/>
      </c>
      <c r="L5569" s="37" t="str">
        <f aca="false">IF(G5569=1,IF(B5569="",0,IF(J5569&lt;SeuilFugitive,1,0)),"")</f>
        <v/>
      </c>
      <c r="M5569" s="37" t="str">
        <f aca="false">IF(G5569=1,IF(B5569="",IF((Fin-A5569)*24&gt;SeuilFigee,1,0),IF(J5569&gt;SeuilFigee*3600,1,0)),"")</f>
        <v/>
      </c>
      <c r="N5569" s="0" t="str">
        <f aca="false">IF(G5569=1,IF(COUNTIF(H$2:H5569,H5569)=1,COUNTIF($H:$H,H5569),""),"")</f>
        <v/>
      </c>
      <c r="O5569" s="0" t="str">
        <f aca="false">IF(G5569=1,IF(COUNTIF(I$2:I5569,I5569)=1,COUNTIF($I:$I,I5569),""),"")</f>
        <v/>
      </c>
      <c r="P5569" s="38" t="str">
        <f aca="false">IF(G5569=1,IF(COUNTIFS(C$2:C5569,C5569,G$2:G5569,1)=1,COUNTIFS($C:$C,C5569,$G:$G,1)+ROW()/10000000,""),"")</f>
        <v/>
      </c>
      <c r="Q5569" s="0" t="str">
        <f aca="false">IF(K5569=1,IF(COUNTIFS(C$2:C5569,C5569,K$2:K5569,1)=1,1,0),"")</f>
        <v/>
      </c>
      <c r="R5569" s="0" t="str">
        <f aca="false">IF(M5569=1,IF(COUNTIFS(C$2:C5569,C5569,M$2:M5569,1)=1,1,0),"")</f>
        <v/>
      </c>
      <c r="S5569" s="0" t="str">
        <f aca="false">IF(L5569=1,IF(COUNTIFS(C$2:C5569,C5569,L$2:L5569,1)=1,1,0),"")</f>
        <v/>
      </c>
      <c r="T5569" s="38" t="str">
        <f aca="false">IF(N5569="","",N5569+ROW()/10000000)</f>
        <v/>
      </c>
      <c r="U5569" s="0" t="str">
        <f aca="false">IF(G5569=1,IF(B5569="",1,0),"")</f>
        <v/>
      </c>
    </row>
    <row r="5570" customFormat="false" ht="15" hidden="false" customHeight="false" outlineLevel="0" collapsed="false">
      <c r="A5570" s="35"/>
      <c r="B5570" s="35"/>
      <c r="G5570" s="0" t="str">
        <f aca="false">IF(A5570="","",IF(AND(A5570&gt;=Debut,A5570&lt;Fin),1,0))</f>
        <v/>
      </c>
      <c r="H5570" s="0" t="str">
        <f aca="false">IF(G5570=1,INT(ROUND((A5570-Debut)*86400,0)/600),"")</f>
        <v/>
      </c>
      <c r="I5570" s="0" t="str">
        <f aca="false">IF(G5570=1,INT(ROUND((A5570-Debut)*86400,0)/3600),"")</f>
        <v/>
      </c>
      <c r="J5570" s="0" t="str">
        <f aca="false">IF(OR(A5570="",B5570=""),"",ROUND((B5570-A5570)*86400,0))</f>
        <v/>
      </c>
      <c r="K5570" s="37" t="str">
        <f aca="false">IF(G5570=1,IF(COUNTIFS($C:$C,C5570,$G:$G,1,$A:$A,"&gt;="&amp;(A5570-FenetreInterm/86400),$A:$A,"&lt;="&amp;A5570)&gt;=NbInterm,1,0),"")</f>
        <v/>
      </c>
      <c r="L5570" s="37" t="str">
        <f aca="false">IF(G5570=1,IF(B5570="",0,IF(J5570&lt;SeuilFugitive,1,0)),"")</f>
        <v/>
      </c>
      <c r="M5570" s="37" t="str">
        <f aca="false">IF(G5570=1,IF(B5570="",IF((Fin-A5570)*24&gt;SeuilFigee,1,0),IF(J5570&gt;SeuilFigee*3600,1,0)),"")</f>
        <v/>
      </c>
      <c r="N5570" s="0" t="str">
        <f aca="false">IF(G5570=1,IF(COUNTIF(H$2:H5570,H5570)=1,COUNTIF($H:$H,H5570),""),"")</f>
        <v/>
      </c>
      <c r="O5570" s="0" t="str">
        <f aca="false">IF(G5570=1,IF(COUNTIF(I$2:I5570,I5570)=1,COUNTIF($I:$I,I5570),""),"")</f>
        <v/>
      </c>
      <c r="P5570" s="38" t="str">
        <f aca="false">IF(G5570=1,IF(COUNTIFS(C$2:C5570,C5570,G$2:G5570,1)=1,COUNTIFS($C:$C,C5570,$G:$G,1)+ROW()/10000000,""),"")</f>
        <v/>
      </c>
      <c r="Q5570" s="0" t="str">
        <f aca="false">IF(K5570=1,IF(COUNTIFS(C$2:C5570,C5570,K$2:K5570,1)=1,1,0),"")</f>
        <v/>
      </c>
      <c r="R5570" s="0" t="str">
        <f aca="false">IF(M5570=1,IF(COUNTIFS(C$2:C5570,C5570,M$2:M5570,1)=1,1,0),"")</f>
        <v/>
      </c>
      <c r="S5570" s="0" t="str">
        <f aca="false">IF(L5570=1,IF(COUNTIFS(C$2:C5570,C5570,L$2:L5570,1)=1,1,0),"")</f>
        <v/>
      </c>
      <c r="T5570" s="38" t="str">
        <f aca="false">IF(N5570="","",N5570+ROW()/10000000)</f>
        <v/>
      </c>
      <c r="U5570" s="0" t="str">
        <f aca="false">IF(G5570=1,IF(B5570="",1,0),"")</f>
        <v/>
      </c>
    </row>
    <row r="5571" customFormat="false" ht="15" hidden="false" customHeight="false" outlineLevel="0" collapsed="false">
      <c r="A5571" s="35"/>
      <c r="B5571" s="35"/>
      <c r="G5571" s="0" t="str">
        <f aca="false">IF(A5571="","",IF(AND(A5571&gt;=Debut,A5571&lt;Fin),1,0))</f>
        <v/>
      </c>
      <c r="H5571" s="0" t="str">
        <f aca="false">IF(G5571=1,INT(ROUND((A5571-Debut)*86400,0)/600),"")</f>
        <v/>
      </c>
      <c r="I5571" s="0" t="str">
        <f aca="false">IF(G5571=1,INT(ROUND((A5571-Debut)*86400,0)/3600),"")</f>
        <v/>
      </c>
      <c r="J5571" s="0" t="str">
        <f aca="false">IF(OR(A5571="",B5571=""),"",ROUND((B5571-A5571)*86400,0))</f>
        <v/>
      </c>
      <c r="K5571" s="37" t="str">
        <f aca="false">IF(G5571=1,IF(COUNTIFS($C:$C,C5571,$G:$G,1,$A:$A,"&gt;="&amp;(A5571-FenetreInterm/86400),$A:$A,"&lt;="&amp;A5571)&gt;=NbInterm,1,0),"")</f>
        <v/>
      </c>
      <c r="L5571" s="37" t="str">
        <f aca="false">IF(G5571=1,IF(B5571="",0,IF(J5571&lt;SeuilFugitive,1,0)),"")</f>
        <v/>
      </c>
      <c r="M5571" s="37" t="str">
        <f aca="false">IF(G5571=1,IF(B5571="",IF((Fin-A5571)*24&gt;SeuilFigee,1,0),IF(J5571&gt;SeuilFigee*3600,1,0)),"")</f>
        <v/>
      </c>
      <c r="N5571" s="0" t="str">
        <f aca="false">IF(G5571=1,IF(COUNTIF(H$2:H5571,H5571)=1,COUNTIF($H:$H,H5571),""),"")</f>
        <v/>
      </c>
      <c r="O5571" s="0" t="str">
        <f aca="false">IF(G5571=1,IF(COUNTIF(I$2:I5571,I5571)=1,COUNTIF($I:$I,I5571),""),"")</f>
        <v/>
      </c>
      <c r="P5571" s="38" t="str">
        <f aca="false">IF(G5571=1,IF(COUNTIFS(C$2:C5571,C5571,G$2:G5571,1)=1,COUNTIFS($C:$C,C5571,$G:$G,1)+ROW()/10000000,""),"")</f>
        <v/>
      </c>
      <c r="Q5571" s="0" t="str">
        <f aca="false">IF(K5571=1,IF(COUNTIFS(C$2:C5571,C5571,K$2:K5571,1)=1,1,0),"")</f>
        <v/>
      </c>
      <c r="R5571" s="0" t="str">
        <f aca="false">IF(M5571=1,IF(COUNTIFS(C$2:C5571,C5571,M$2:M5571,1)=1,1,0),"")</f>
        <v/>
      </c>
      <c r="S5571" s="0" t="str">
        <f aca="false">IF(L5571=1,IF(COUNTIFS(C$2:C5571,C5571,L$2:L5571,1)=1,1,0),"")</f>
        <v/>
      </c>
      <c r="T5571" s="38" t="str">
        <f aca="false">IF(N5571="","",N5571+ROW()/10000000)</f>
        <v/>
      </c>
      <c r="U5571" s="0" t="str">
        <f aca="false">IF(G5571=1,IF(B5571="",1,0),"")</f>
        <v/>
      </c>
    </row>
    <row r="5572" customFormat="false" ht="15" hidden="false" customHeight="false" outlineLevel="0" collapsed="false">
      <c r="A5572" s="35"/>
      <c r="B5572" s="35"/>
      <c r="G5572" s="0" t="str">
        <f aca="false">IF(A5572="","",IF(AND(A5572&gt;=Debut,A5572&lt;Fin),1,0))</f>
        <v/>
      </c>
      <c r="H5572" s="0" t="str">
        <f aca="false">IF(G5572=1,INT(ROUND((A5572-Debut)*86400,0)/600),"")</f>
        <v/>
      </c>
      <c r="I5572" s="0" t="str">
        <f aca="false">IF(G5572=1,INT(ROUND((A5572-Debut)*86400,0)/3600),"")</f>
        <v/>
      </c>
      <c r="J5572" s="0" t="str">
        <f aca="false">IF(OR(A5572="",B5572=""),"",ROUND((B5572-A5572)*86400,0))</f>
        <v/>
      </c>
      <c r="K5572" s="37" t="str">
        <f aca="false">IF(G5572=1,IF(COUNTIFS($C:$C,C5572,$G:$G,1,$A:$A,"&gt;="&amp;(A5572-FenetreInterm/86400),$A:$A,"&lt;="&amp;A5572)&gt;=NbInterm,1,0),"")</f>
        <v/>
      </c>
      <c r="L5572" s="37" t="str">
        <f aca="false">IF(G5572=1,IF(B5572="",0,IF(J5572&lt;SeuilFugitive,1,0)),"")</f>
        <v/>
      </c>
      <c r="M5572" s="37" t="str">
        <f aca="false">IF(G5572=1,IF(B5572="",IF((Fin-A5572)*24&gt;SeuilFigee,1,0),IF(J5572&gt;SeuilFigee*3600,1,0)),"")</f>
        <v/>
      </c>
      <c r="N5572" s="0" t="str">
        <f aca="false">IF(G5572=1,IF(COUNTIF(H$2:H5572,H5572)=1,COUNTIF($H:$H,H5572),""),"")</f>
        <v/>
      </c>
      <c r="O5572" s="0" t="str">
        <f aca="false">IF(G5572=1,IF(COUNTIF(I$2:I5572,I5572)=1,COUNTIF($I:$I,I5572),""),"")</f>
        <v/>
      </c>
      <c r="P5572" s="38" t="str">
        <f aca="false">IF(G5572=1,IF(COUNTIFS(C$2:C5572,C5572,G$2:G5572,1)=1,COUNTIFS($C:$C,C5572,$G:$G,1)+ROW()/10000000,""),"")</f>
        <v/>
      </c>
      <c r="Q5572" s="0" t="str">
        <f aca="false">IF(K5572=1,IF(COUNTIFS(C$2:C5572,C5572,K$2:K5572,1)=1,1,0),"")</f>
        <v/>
      </c>
      <c r="R5572" s="0" t="str">
        <f aca="false">IF(M5572=1,IF(COUNTIFS(C$2:C5572,C5572,M$2:M5572,1)=1,1,0),"")</f>
        <v/>
      </c>
      <c r="S5572" s="0" t="str">
        <f aca="false">IF(L5572=1,IF(COUNTIFS(C$2:C5572,C5572,L$2:L5572,1)=1,1,0),"")</f>
        <v/>
      </c>
      <c r="T5572" s="38" t="str">
        <f aca="false">IF(N5572="","",N5572+ROW()/10000000)</f>
        <v/>
      </c>
      <c r="U5572" s="0" t="str">
        <f aca="false">IF(G5572=1,IF(B5572="",1,0),"")</f>
        <v/>
      </c>
    </row>
    <row r="5573" customFormat="false" ht="15" hidden="false" customHeight="false" outlineLevel="0" collapsed="false">
      <c r="A5573" s="35"/>
      <c r="B5573" s="35"/>
      <c r="G5573" s="0" t="str">
        <f aca="false">IF(A5573="","",IF(AND(A5573&gt;=Debut,A5573&lt;Fin),1,0))</f>
        <v/>
      </c>
      <c r="H5573" s="0" t="str">
        <f aca="false">IF(G5573=1,INT(ROUND((A5573-Debut)*86400,0)/600),"")</f>
        <v/>
      </c>
      <c r="I5573" s="0" t="str">
        <f aca="false">IF(G5573=1,INT(ROUND((A5573-Debut)*86400,0)/3600),"")</f>
        <v/>
      </c>
      <c r="J5573" s="0" t="str">
        <f aca="false">IF(OR(A5573="",B5573=""),"",ROUND((B5573-A5573)*86400,0))</f>
        <v/>
      </c>
      <c r="K5573" s="37" t="str">
        <f aca="false">IF(G5573=1,IF(COUNTIFS($C:$C,C5573,$G:$G,1,$A:$A,"&gt;="&amp;(A5573-FenetreInterm/86400),$A:$A,"&lt;="&amp;A5573)&gt;=NbInterm,1,0),"")</f>
        <v/>
      </c>
      <c r="L5573" s="37" t="str">
        <f aca="false">IF(G5573=1,IF(B5573="",0,IF(J5573&lt;SeuilFugitive,1,0)),"")</f>
        <v/>
      </c>
      <c r="M5573" s="37" t="str">
        <f aca="false">IF(G5573=1,IF(B5573="",IF((Fin-A5573)*24&gt;SeuilFigee,1,0),IF(J5573&gt;SeuilFigee*3600,1,0)),"")</f>
        <v/>
      </c>
      <c r="N5573" s="0" t="str">
        <f aca="false">IF(G5573=1,IF(COUNTIF(H$2:H5573,H5573)=1,COUNTIF($H:$H,H5573),""),"")</f>
        <v/>
      </c>
      <c r="O5573" s="0" t="str">
        <f aca="false">IF(G5573=1,IF(COUNTIF(I$2:I5573,I5573)=1,COUNTIF($I:$I,I5573),""),"")</f>
        <v/>
      </c>
      <c r="P5573" s="38" t="str">
        <f aca="false">IF(G5573=1,IF(COUNTIFS(C$2:C5573,C5573,G$2:G5573,1)=1,COUNTIFS($C:$C,C5573,$G:$G,1)+ROW()/10000000,""),"")</f>
        <v/>
      </c>
      <c r="Q5573" s="0" t="str">
        <f aca="false">IF(K5573=1,IF(COUNTIFS(C$2:C5573,C5573,K$2:K5573,1)=1,1,0),"")</f>
        <v/>
      </c>
      <c r="R5573" s="0" t="str">
        <f aca="false">IF(M5573=1,IF(COUNTIFS(C$2:C5573,C5573,M$2:M5573,1)=1,1,0),"")</f>
        <v/>
      </c>
      <c r="S5573" s="0" t="str">
        <f aca="false">IF(L5573=1,IF(COUNTIFS(C$2:C5573,C5573,L$2:L5573,1)=1,1,0),"")</f>
        <v/>
      </c>
      <c r="T5573" s="38" t="str">
        <f aca="false">IF(N5573="","",N5573+ROW()/10000000)</f>
        <v/>
      </c>
      <c r="U5573" s="0" t="str">
        <f aca="false">IF(G5573=1,IF(B5573="",1,0),"")</f>
        <v/>
      </c>
    </row>
    <row r="5574" customFormat="false" ht="15" hidden="false" customHeight="false" outlineLevel="0" collapsed="false">
      <c r="A5574" s="35"/>
      <c r="B5574" s="35"/>
      <c r="G5574" s="0" t="str">
        <f aca="false">IF(A5574="","",IF(AND(A5574&gt;=Debut,A5574&lt;Fin),1,0))</f>
        <v/>
      </c>
      <c r="H5574" s="0" t="str">
        <f aca="false">IF(G5574=1,INT(ROUND((A5574-Debut)*86400,0)/600),"")</f>
        <v/>
      </c>
      <c r="I5574" s="0" t="str">
        <f aca="false">IF(G5574=1,INT(ROUND((A5574-Debut)*86400,0)/3600),"")</f>
        <v/>
      </c>
      <c r="J5574" s="0" t="str">
        <f aca="false">IF(OR(A5574="",B5574=""),"",ROUND((B5574-A5574)*86400,0))</f>
        <v/>
      </c>
      <c r="K5574" s="37" t="str">
        <f aca="false">IF(G5574=1,IF(COUNTIFS($C:$C,C5574,$G:$G,1,$A:$A,"&gt;="&amp;(A5574-FenetreInterm/86400),$A:$A,"&lt;="&amp;A5574)&gt;=NbInterm,1,0),"")</f>
        <v/>
      </c>
      <c r="L5574" s="37" t="str">
        <f aca="false">IF(G5574=1,IF(B5574="",0,IF(J5574&lt;SeuilFugitive,1,0)),"")</f>
        <v/>
      </c>
      <c r="M5574" s="37" t="str">
        <f aca="false">IF(G5574=1,IF(B5574="",IF((Fin-A5574)*24&gt;SeuilFigee,1,0),IF(J5574&gt;SeuilFigee*3600,1,0)),"")</f>
        <v/>
      </c>
      <c r="N5574" s="0" t="str">
        <f aca="false">IF(G5574=1,IF(COUNTIF(H$2:H5574,H5574)=1,COUNTIF($H:$H,H5574),""),"")</f>
        <v/>
      </c>
      <c r="O5574" s="0" t="str">
        <f aca="false">IF(G5574=1,IF(COUNTIF(I$2:I5574,I5574)=1,COUNTIF($I:$I,I5574),""),"")</f>
        <v/>
      </c>
      <c r="P5574" s="38" t="str">
        <f aca="false">IF(G5574=1,IF(COUNTIFS(C$2:C5574,C5574,G$2:G5574,1)=1,COUNTIFS($C:$C,C5574,$G:$G,1)+ROW()/10000000,""),"")</f>
        <v/>
      </c>
      <c r="Q5574" s="0" t="str">
        <f aca="false">IF(K5574=1,IF(COUNTIFS(C$2:C5574,C5574,K$2:K5574,1)=1,1,0),"")</f>
        <v/>
      </c>
      <c r="R5574" s="0" t="str">
        <f aca="false">IF(M5574=1,IF(COUNTIFS(C$2:C5574,C5574,M$2:M5574,1)=1,1,0),"")</f>
        <v/>
      </c>
      <c r="S5574" s="0" t="str">
        <f aca="false">IF(L5574=1,IF(COUNTIFS(C$2:C5574,C5574,L$2:L5574,1)=1,1,0),"")</f>
        <v/>
      </c>
      <c r="T5574" s="38" t="str">
        <f aca="false">IF(N5574="","",N5574+ROW()/10000000)</f>
        <v/>
      </c>
      <c r="U5574" s="0" t="str">
        <f aca="false">IF(G5574=1,IF(B5574="",1,0),"")</f>
        <v/>
      </c>
    </row>
    <row r="5575" customFormat="false" ht="15" hidden="false" customHeight="false" outlineLevel="0" collapsed="false">
      <c r="A5575" s="35"/>
      <c r="B5575" s="35"/>
      <c r="G5575" s="0" t="str">
        <f aca="false">IF(A5575="","",IF(AND(A5575&gt;=Debut,A5575&lt;Fin),1,0))</f>
        <v/>
      </c>
      <c r="H5575" s="0" t="str">
        <f aca="false">IF(G5575=1,INT(ROUND((A5575-Debut)*86400,0)/600),"")</f>
        <v/>
      </c>
      <c r="I5575" s="0" t="str">
        <f aca="false">IF(G5575=1,INT(ROUND((A5575-Debut)*86400,0)/3600),"")</f>
        <v/>
      </c>
      <c r="J5575" s="0" t="str">
        <f aca="false">IF(OR(A5575="",B5575=""),"",ROUND((B5575-A5575)*86400,0))</f>
        <v/>
      </c>
      <c r="K5575" s="37" t="str">
        <f aca="false">IF(G5575=1,IF(COUNTIFS($C:$C,C5575,$G:$G,1,$A:$A,"&gt;="&amp;(A5575-FenetreInterm/86400),$A:$A,"&lt;="&amp;A5575)&gt;=NbInterm,1,0),"")</f>
        <v/>
      </c>
      <c r="L5575" s="37" t="str">
        <f aca="false">IF(G5575=1,IF(B5575="",0,IF(J5575&lt;SeuilFugitive,1,0)),"")</f>
        <v/>
      </c>
      <c r="M5575" s="37" t="str">
        <f aca="false">IF(G5575=1,IF(B5575="",IF((Fin-A5575)*24&gt;SeuilFigee,1,0),IF(J5575&gt;SeuilFigee*3600,1,0)),"")</f>
        <v/>
      </c>
      <c r="N5575" s="0" t="str">
        <f aca="false">IF(G5575=1,IF(COUNTIF(H$2:H5575,H5575)=1,COUNTIF($H:$H,H5575),""),"")</f>
        <v/>
      </c>
      <c r="O5575" s="0" t="str">
        <f aca="false">IF(G5575=1,IF(COUNTIF(I$2:I5575,I5575)=1,COUNTIF($I:$I,I5575),""),"")</f>
        <v/>
      </c>
      <c r="P5575" s="38" t="str">
        <f aca="false">IF(G5575=1,IF(COUNTIFS(C$2:C5575,C5575,G$2:G5575,1)=1,COUNTIFS($C:$C,C5575,$G:$G,1)+ROW()/10000000,""),"")</f>
        <v/>
      </c>
      <c r="Q5575" s="0" t="str">
        <f aca="false">IF(K5575=1,IF(COUNTIFS(C$2:C5575,C5575,K$2:K5575,1)=1,1,0),"")</f>
        <v/>
      </c>
      <c r="R5575" s="0" t="str">
        <f aca="false">IF(M5575=1,IF(COUNTIFS(C$2:C5575,C5575,M$2:M5575,1)=1,1,0),"")</f>
        <v/>
      </c>
      <c r="S5575" s="0" t="str">
        <f aca="false">IF(L5575=1,IF(COUNTIFS(C$2:C5575,C5575,L$2:L5575,1)=1,1,0),"")</f>
        <v/>
      </c>
      <c r="T5575" s="38" t="str">
        <f aca="false">IF(N5575="","",N5575+ROW()/10000000)</f>
        <v/>
      </c>
      <c r="U5575" s="0" t="str">
        <f aca="false">IF(G5575=1,IF(B5575="",1,0),"")</f>
        <v/>
      </c>
    </row>
    <row r="5576" customFormat="false" ht="15" hidden="false" customHeight="false" outlineLevel="0" collapsed="false">
      <c r="A5576" s="35"/>
      <c r="B5576" s="35"/>
      <c r="G5576" s="0" t="str">
        <f aca="false">IF(A5576="","",IF(AND(A5576&gt;=Debut,A5576&lt;Fin),1,0))</f>
        <v/>
      </c>
      <c r="H5576" s="0" t="str">
        <f aca="false">IF(G5576=1,INT(ROUND((A5576-Debut)*86400,0)/600),"")</f>
        <v/>
      </c>
      <c r="I5576" s="0" t="str">
        <f aca="false">IF(G5576=1,INT(ROUND((A5576-Debut)*86400,0)/3600),"")</f>
        <v/>
      </c>
      <c r="J5576" s="0" t="str">
        <f aca="false">IF(OR(A5576="",B5576=""),"",ROUND((B5576-A5576)*86400,0))</f>
        <v/>
      </c>
      <c r="K5576" s="37" t="str">
        <f aca="false">IF(G5576=1,IF(COUNTIFS($C:$C,C5576,$G:$G,1,$A:$A,"&gt;="&amp;(A5576-FenetreInterm/86400),$A:$A,"&lt;="&amp;A5576)&gt;=NbInterm,1,0),"")</f>
        <v/>
      </c>
      <c r="L5576" s="37" t="str">
        <f aca="false">IF(G5576=1,IF(B5576="",0,IF(J5576&lt;SeuilFugitive,1,0)),"")</f>
        <v/>
      </c>
      <c r="M5576" s="37" t="str">
        <f aca="false">IF(G5576=1,IF(B5576="",IF((Fin-A5576)*24&gt;SeuilFigee,1,0),IF(J5576&gt;SeuilFigee*3600,1,0)),"")</f>
        <v/>
      </c>
      <c r="N5576" s="0" t="str">
        <f aca="false">IF(G5576=1,IF(COUNTIF(H$2:H5576,H5576)=1,COUNTIF($H:$H,H5576),""),"")</f>
        <v/>
      </c>
      <c r="O5576" s="0" t="str">
        <f aca="false">IF(G5576=1,IF(COUNTIF(I$2:I5576,I5576)=1,COUNTIF($I:$I,I5576),""),"")</f>
        <v/>
      </c>
      <c r="P5576" s="38" t="str">
        <f aca="false">IF(G5576=1,IF(COUNTIFS(C$2:C5576,C5576,G$2:G5576,1)=1,COUNTIFS($C:$C,C5576,$G:$G,1)+ROW()/10000000,""),"")</f>
        <v/>
      </c>
      <c r="Q5576" s="0" t="str">
        <f aca="false">IF(K5576=1,IF(COUNTIFS(C$2:C5576,C5576,K$2:K5576,1)=1,1,0),"")</f>
        <v/>
      </c>
      <c r="R5576" s="0" t="str">
        <f aca="false">IF(M5576=1,IF(COUNTIFS(C$2:C5576,C5576,M$2:M5576,1)=1,1,0),"")</f>
        <v/>
      </c>
      <c r="S5576" s="0" t="str">
        <f aca="false">IF(L5576=1,IF(COUNTIFS(C$2:C5576,C5576,L$2:L5576,1)=1,1,0),"")</f>
        <v/>
      </c>
      <c r="T5576" s="38" t="str">
        <f aca="false">IF(N5576="","",N5576+ROW()/10000000)</f>
        <v/>
      </c>
      <c r="U5576" s="0" t="str">
        <f aca="false">IF(G5576=1,IF(B5576="",1,0),"")</f>
        <v/>
      </c>
    </row>
    <row r="5577" customFormat="false" ht="15" hidden="false" customHeight="false" outlineLevel="0" collapsed="false">
      <c r="A5577" s="35"/>
      <c r="B5577" s="35"/>
      <c r="G5577" s="0" t="str">
        <f aca="false">IF(A5577="","",IF(AND(A5577&gt;=Debut,A5577&lt;Fin),1,0))</f>
        <v/>
      </c>
      <c r="H5577" s="0" t="str">
        <f aca="false">IF(G5577=1,INT(ROUND((A5577-Debut)*86400,0)/600),"")</f>
        <v/>
      </c>
      <c r="I5577" s="0" t="str">
        <f aca="false">IF(G5577=1,INT(ROUND((A5577-Debut)*86400,0)/3600),"")</f>
        <v/>
      </c>
      <c r="J5577" s="0" t="str">
        <f aca="false">IF(OR(A5577="",B5577=""),"",ROUND((B5577-A5577)*86400,0))</f>
        <v/>
      </c>
      <c r="K5577" s="37" t="str">
        <f aca="false">IF(G5577=1,IF(COUNTIFS($C:$C,C5577,$G:$G,1,$A:$A,"&gt;="&amp;(A5577-FenetreInterm/86400),$A:$A,"&lt;="&amp;A5577)&gt;=NbInterm,1,0),"")</f>
        <v/>
      </c>
      <c r="L5577" s="37" t="str">
        <f aca="false">IF(G5577=1,IF(B5577="",0,IF(J5577&lt;SeuilFugitive,1,0)),"")</f>
        <v/>
      </c>
      <c r="M5577" s="37" t="str">
        <f aca="false">IF(G5577=1,IF(B5577="",IF((Fin-A5577)*24&gt;SeuilFigee,1,0),IF(J5577&gt;SeuilFigee*3600,1,0)),"")</f>
        <v/>
      </c>
      <c r="N5577" s="0" t="str">
        <f aca="false">IF(G5577=1,IF(COUNTIF(H$2:H5577,H5577)=1,COUNTIF($H:$H,H5577),""),"")</f>
        <v/>
      </c>
      <c r="O5577" s="0" t="str">
        <f aca="false">IF(G5577=1,IF(COUNTIF(I$2:I5577,I5577)=1,COUNTIF($I:$I,I5577),""),"")</f>
        <v/>
      </c>
      <c r="P5577" s="38" t="str">
        <f aca="false">IF(G5577=1,IF(COUNTIFS(C$2:C5577,C5577,G$2:G5577,1)=1,COUNTIFS($C:$C,C5577,$G:$G,1)+ROW()/10000000,""),"")</f>
        <v/>
      </c>
      <c r="Q5577" s="0" t="str">
        <f aca="false">IF(K5577=1,IF(COUNTIFS(C$2:C5577,C5577,K$2:K5577,1)=1,1,0),"")</f>
        <v/>
      </c>
      <c r="R5577" s="0" t="str">
        <f aca="false">IF(M5577=1,IF(COUNTIFS(C$2:C5577,C5577,M$2:M5577,1)=1,1,0),"")</f>
        <v/>
      </c>
      <c r="S5577" s="0" t="str">
        <f aca="false">IF(L5577=1,IF(COUNTIFS(C$2:C5577,C5577,L$2:L5577,1)=1,1,0),"")</f>
        <v/>
      </c>
      <c r="T5577" s="38" t="str">
        <f aca="false">IF(N5577="","",N5577+ROW()/10000000)</f>
        <v/>
      </c>
      <c r="U5577" s="0" t="str">
        <f aca="false">IF(G5577=1,IF(B5577="",1,0),"")</f>
        <v/>
      </c>
    </row>
    <row r="5578" customFormat="false" ht="15" hidden="false" customHeight="false" outlineLevel="0" collapsed="false">
      <c r="A5578" s="35"/>
      <c r="B5578" s="35"/>
      <c r="G5578" s="0" t="str">
        <f aca="false">IF(A5578="","",IF(AND(A5578&gt;=Debut,A5578&lt;Fin),1,0))</f>
        <v/>
      </c>
      <c r="H5578" s="0" t="str">
        <f aca="false">IF(G5578=1,INT(ROUND((A5578-Debut)*86400,0)/600),"")</f>
        <v/>
      </c>
      <c r="I5578" s="0" t="str">
        <f aca="false">IF(G5578=1,INT(ROUND((A5578-Debut)*86400,0)/3600),"")</f>
        <v/>
      </c>
      <c r="J5578" s="0" t="str">
        <f aca="false">IF(OR(A5578="",B5578=""),"",ROUND((B5578-A5578)*86400,0))</f>
        <v/>
      </c>
      <c r="K5578" s="37" t="str">
        <f aca="false">IF(G5578=1,IF(COUNTIFS($C:$C,C5578,$G:$G,1,$A:$A,"&gt;="&amp;(A5578-FenetreInterm/86400),$A:$A,"&lt;="&amp;A5578)&gt;=NbInterm,1,0),"")</f>
        <v/>
      </c>
      <c r="L5578" s="37" t="str">
        <f aca="false">IF(G5578=1,IF(B5578="",0,IF(J5578&lt;SeuilFugitive,1,0)),"")</f>
        <v/>
      </c>
      <c r="M5578" s="37" t="str">
        <f aca="false">IF(G5578=1,IF(B5578="",IF((Fin-A5578)*24&gt;SeuilFigee,1,0),IF(J5578&gt;SeuilFigee*3600,1,0)),"")</f>
        <v/>
      </c>
      <c r="N5578" s="0" t="str">
        <f aca="false">IF(G5578=1,IF(COUNTIF(H$2:H5578,H5578)=1,COUNTIF($H:$H,H5578),""),"")</f>
        <v/>
      </c>
      <c r="O5578" s="0" t="str">
        <f aca="false">IF(G5578=1,IF(COUNTIF(I$2:I5578,I5578)=1,COUNTIF($I:$I,I5578),""),"")</f>
        <v/>
      </c>
      <c r="P5578" s="38" t="str">
        <f aca="false">IF(G5578=1,IF(COUNTIFS(C$2:C5578,C5578,G$2:G5578,1)=1,COUNTIFS($C:$C,C5578,$G:$G,1)+ROW()/10000000,""),"")</f>
        <v/>
      </c>
      <c r="Q5578" s="0" t="str">
        <f aca="false">IF(K5578=1,IF(COUNTIFS(C$2:C5578,C5578,K$2:K5578,1)=1,1,0),"")</f>
        <v/>
      </c>
      <c r="R5578" s="0" t="str">
        <f aca="false">IF(M5578=1,IF(COUNTIFS(C$2:C5578,C5578,M$2:M5578,1)=1,1,0),"")</f>
        <v/>
      </c>
      <c r="S5578" s="0" t="str">
        <f aca="false">IF(L5578=1,IF(COUNTIFS(C$2:C5578,C5578,L$2:L5578,1)=1,1,0),"")</f>
        <v/>
      </c>
      <c r="T5578" s="38" t="str">
        <f aca="false">IF(N5578="","",N5578+ROW()/10000000)</f>
        <v/>
      </c>
      <c r="U5578" s="0" t="str">
        <f aca="false">IF(G5578=1,IF(B5578="",1,0),"")</f>
        <v/>
      </c>
    </row>
    <row r="5579" customFormat="false" ht="15" hidden="false" customHeight="false" outlineLevel="0" collapsed="false">
      <c r="A5579" s="35"/>
      <c r="B5579" s="35"/>
      <c r="G5579" s="0" t="str">
        <f aca="false">IF(A5579="","",IF(AND(A5579&gt;=Debut,A5579&lt;Fin),1,0))</f>
        <v/>
      </c>
      <c r="H5579" s="0" t="str">
        <f aca="false">IF(G5579=1,INT(ROUND((A5579-Debut)*86400,0)/600),"")</f>
        <v/>
      </c>
      <c r="I5579" s="0" t="str">
        <f aca="false">IF(G5579=1,INT(ROUND((A5579-Debut)*86400,0)/3600),"")</f>
        <v/>
      </c>
      <c r="J5579" s="0" t="str">
        <f aca="false">IF(OR(A5579="",B5579=""),"",ROUND((B5579-A5579)*86400,0))</f>
        <v/>
      </c>
      <c r="K5579" s="37" t="str">
        <f aca="false">IF(G5579=1,IF(COUNTIFS($C:$C,C5579,$G:$G,1,$A:$A,"&gt;="&amp;(A5579-FenetreInterm/86400),$A:$A,"&lt;="&amp;A5579)&gt;=NbInterm,1,0),"")</f>
        <v/>
      </c>
      <c r="L5579" s="37" t="str">
        <f aca="false">IF(G5579=1,IF(B5579="",0,IF(J5579&lt;SeuilFugitive,1,0)),"")</f>
        <v/>
      </c>
      <c r="M5579" s="37" t="str">
        <f aca="false">IF(G5579=1,IF(B5579="",IF((Fin-A5579)*24&gt;SeuilFigee,1,0),IF(J5579&gt;SeuilFigee*3600,1,0)),"")</f>
        <v/>
      </c>
      <c r="N5579" s="0" t="str">
        <f aca="false">IF(G5579=1,IF(COUNTIF(H$2:H5579,H5579)=1,COUNTIF($H:$H,H5579),""),"")</f>
        <v/>
      </c>
      <c r="O5579" s="0" t="str">
        <f aca="false">IF(G5579=1,IF(COUNTIF(I$2:I5579,I5579)=1,COUNTIF($I:$I,I5579),""),"")</f>
        <v/>
      </c>
      <c r="P5579" s="38" t="str">
        <f aca="false">IF(G5579=1,IF(COUNTIFS(C$2:C5579,C5579,G$2:G5579,1)=1,COUNTIFS($C:$C,C5579,$G:$G,1)+ROW()/10000000,""),"")</f>
        <v/>
      </c>
      <c r="Q5579" s="0" t="str">
        <f aca="false">IF(K5579=1,IF(COUNTIFS(C$2:C5579,C5579,K$2:K5579,1)=1,1,0),"")</f>
        <v/>
      </c>
      <c r="R5579" s="0" t="str">
        <f aca="false">IF(M5579=1,IF(COUNTIFS(C$2:C5579,C5579,M$2:M5579,1)=1,1,0),"")</f>
        <v/>
      </c>
      <c r="S5579" s="0" t="str">
        <f aca="false">IF(L5579=1,IF(COUNTIFS(C$2:C5579,C5579,L$2:L5579,1)=1,1,0),"")</f>
        <v/>
      </c>
      <c r="T5579" s="38" t="str">
        <f aca="false">IF(N5579="","",N5579+ROW()/10000000)</f>
        <v/>
      </c>
      <c r="U5579" s="0" t="str">
        <f aca="false">IF(G5579=1,IF(B5579="",1,0),"")</f>
        <v/>
      </c>
    </row>
    <row r="5580" customFormat="false" ht="15" hidden="false" customHeight="false" outlineLevel="0" collapsed="false">
      <c r="A5580" s="35"/>
      <c r="B5580" s="35"/>
      <c r="G5580" s="0" t="str">
        <f aca="false">IF(A5580="","",IF(AND(A5580&gt;=Debut,A5580&lt;Fin),1,0))</f>
        <v/>
      </c>
      <c r="H5580" s="0" t="str">
        <f aca="false">IF(G5580=1,INT(ROUND((A5580-Debut)*86400,0)/600),"")</f>
        <v/>
      </c>
      <c r="I5580" s="0" t="str">
        <f aca="false">IF(G5580=1,INT(ROUND((A5580-Debut)*86400,0)/3600),"")</f>
        <v/>
      </c>
      <c r="J5580" s="0" t="str">
        <f aca="false">IF(OR(A5580="",B5580=""),"",ROUND((B5580-A5580)*86400,0))</f>
        <v/>
      </c>
      <c r="K5580" s="37" t="str">
        <f aca="false">IF(G5580=1,IF(COUNTIFS($C:$C,C5580,$G:$G,1,$A:$A,"&gt;="&amp;(A5580-FenetreInterm/86400),$A:$A,"&lt;="&amp;A5580)&gt;=NbInterm,1,0),"")</f>
        <v/>
      </c>
      <c r="L5580" s="37" t="str">
        <f aca="false">IF(G5580=1,IF(B5580="",0,IF(J5580&lt;SeuilFugitive,1,0)),"")</f>
        <v/>
      </c>
      <c r="M5580" s="37" t="str">
        <f aca="false">IF(G5580=1,IF(B5580="",IF((Fin-A5580)*24&gt;SeuilFigee,1,0),IF(J5580&gt;SeuilFigee*3600,1,0)),"")</f>
        <v/>
      </c>
      <c r="N5580" s="0" t="str">
        <f aca="false">IF(G5580=1,IF(COUNTIF(H$2:H5580,H5580)=1,COUNTIF($H:$H,H5580),""),"")</f>
        <v/>
      </c>
      <c r="O5580" s="0" t="str">
        <f aca="false">IF(G5580=1,IF(COUNTIF(I$2:I5580,I5580)=1,COUNTIF($I:$I,I5580),""),"")</f>
        <v/>
      </c>
      <c r="P5580" s="38" t="str">
        <f aca="false">IF(G5580=1,IF(COUNTIFS(C$2:C5580,C5580,G$2:G5580,1)=1,COUNTIFS($C:$C,C5580,$G:$G,1)+ROW()/10000000,""),"")</f>
        <v/>
      </c>
      <c r="Q5580" s="0" t="str">
        <f aca="false">IF(K5580=1,IF(COUNTIFS(C$2:C5580,C5580,K$2:K5580,1)=1,1,0),"")</f>
        <v/>
      </c>
      <c r="R5580" s="0" t="str">
        <f aca="false">IF(M5580=1,IF(COUNTIFS(C$2:C5580,C5580,M$2:M5580,1)=1,1,0),"")</f>
        <v/>
      </c>
      <c r="S5580" s="0" t="str">
        <f aca="false">IF(L5580=1,IF(COUNTIFS(C$2:C5580,C5580,L$2:L5580,1)=1,1,0),"")</f>
        <v/>
      </c>
      <c r="T5580" s="38" t="str">
        <f aca="false">IF(N5580="","",N5580+ROW()/10000000)</f>
        <v/>
      </c>
      <c r="U5580" s="0" t="str">
        <f aca="false">IF(G5580=1,IF(B5580="",1,0),"")</f>
        <v/>
      </c>
    </row>
    <row r="5581" customFormat="false" ht="15" hidden="false" customHeight="false" outlineLevel="0" collapsed="false">
      <c r="A5581" s="35"/>
      <c r="B5581" s="35"/>
      <c r="G5581" s="0" t="str">
        <f aca="false">IF(A5581="","",IF(AND(A5581&gt;=Debut,A5581&lt;Fin),1,0))</f>
        <v/>
      </c>
      <c r="H5581" s="0" t="str">
        <f aca="false">IF(G5581=1,INT(ROUND((A5581-Debut)*86400,0)/600),"")</f>
        <v/>
      </c>
      <c r="I5581" s="0" t="str">
        <f aca="false">IF(G5581=1,INT(ROUND((A5581-Debut)*86400,0)/3600),"")</f>
        <v/>
      </c>
      <c r="J5581" s="0" t="str">
        <f aca="false">IF(OR(A5581="",B5581=""),"",ROUND((B5581-A5581)*86400,0))</f>
        <v/>
      </c>
      <c r="K5581" s="37" t="str">
        <f aca="false">IF(G5581=1,IF(COUNTIFS($C:$C,C5581,$G:$G,1,$A:$A,"&gt;="&amp;(A5581-FenetreInterm/86400),$A:$A,"&lt;="&amp;A5581)&gt;=NbInterm,1,0),"")</f>
        <v/>
      </c>
      <c r="L5581" s="37" t="str">
        <f aca="false">IF(G5581=1,IF(B5581="",0,IF(J5581&lt;SeuilFugitive,1,0)),"")</f>
        <v/>
      </c>
      <c r="M5581" s="37" t="str">
        <f aca="false">IF(G5581=1,IF(B5581="",IF((Fin-A5581)*24&gt;SeuilFigee,1,0),IF(J5581&gt;SeuilFigee*3600,1,0)),"")</f>
        <v/>
      </c>
      <c r="N5581" s="0" t="str">
        <f aca="false">IF(G5581=1,IF(COUNTIF(H$2:H5581,H5581)=1,COUNTIF($H:$H,H5581),""),"")</f>
        <v/>
      </c>
      <c r="O5581" s="0" t="str">
        <f aca="false">IF(G5581=1,IF(COUNTIF(I$2:I5581,I5581)=1,COUNTIF($I:$I,I5581),""),"")</f>
        <v/>
      </c>
      <c r="P5581" s="38" t="str">
        <f aca="false">IF(G5581=1,IF(COUNTIFS(C$2:C5581,C5581,G$2:G5581,1)=1,COUNTIFS($C:$C,C5581,$G:$G,1)+ROW()/10000000,""),"")</f>
        <v/>
      </c>
      <c r="Q5581" s="0" t="str">
        <f aca="false">IF(K5581=1,IF(COUNTIFS(C$2:C5581,C5581,K$2:K5581,1)=1,1,0),"")</f>
        <v/>
      </c>
      <c r="R5581" s="0" t="str">
        <f aca="false">IF(M5581=1,IF(COUNTIFS(C$2:C5581,C5581,M$2:M5581,1)=1,1,0),"")</f>
        <v/>
      </c>
      <c r="S5581" s="0" t="str">
        <f aca="false">IF(L5581=1,IF(COUNTIFS(C$2:C5581,C5581,L$2:L5581,1)=1,1,0),"")</f>
        <v/>
      </c>
      <c r="T5581" s="38" t="str">
        <f aca="false">IF(N5581="","",N5581+ROW()/10000000)</f>
        <v/>
      </c>
      <c r="U5581" s="0" t="str">
        <f aca="false">IF(G5581=1,IF(B5581="",1,0),"")</f>
        <v/>
      </c>
    </row>
    <row r="5582" customFormat="false" ht="15" hidden="false" customHeight="false" outlineLevel="0" collapsed="false">
      <c r="A5582" s="35"/>
      <c r="B5582" s="35"/>
      <c r="G5582" s="0" t="str">
        <f aca="false">IF(A5582="","",IF(AND(A5582&gt;=Debut,A5582&lt;Fin),1,0))</f>
        <v/>
      </c>
      <c r="H5582" s="0" t="str">
        <f aca="false">IF(G5582=1,INT(ROUND((A5582-Debut)*86400,0)/600),"")</f>
        <v/>
      </c>
      <c r="I5582" s="0" t="str">
        <f aca="false">IF(G5582=1,INT(ROUND((A5582-Debut)*86400,0)/3600),"")</f>
        <v/>
      </c>
      <c r="J5582" s="0" t="str">
        <f aca="false">IF(OR(A5582="",B5582=""),"",ROUND((B5582-A5582)*86400,0))</f>
        <v/>
      </c>
      <c r="K5582" s="37" t="str">
        <f aca="false">IF(G5582=1,IF(COUNTIFS($C:$C,C5582,$G:$G,1,$A:$A,"&gt;="&amp;(A5582-FenetreInterm/86400),$A:$A,"&lt;="&amp;A5582)&gt;=NbInterm,1,0),"")</f>
        <v/>
      </c>
      <c r="L5582" s="37" t="str">
        <f aca="false">IF(G5582=1,IF(B5582="",0,IF(J5582&lt;SeuilFugitive,1,0)),"")</f>
        <v/>
      </c>
      <c r="M5582" s="37" t="str">
        <f aca="false">IF(G5582=1,IF(B5582="",IF((Fin-A5582)*24&gt;SeuilFigee,1,0),IF(J5582&gt;SeuilFigee*3600,1,0)),"")</f>
        <v/>
      </c>
      <c r="N5582" s="0" t="str">
        <f aca="false">IF(G5582=1,IF(COUNTIF(H$2:H5582,H5582)=1,COUNTIF($H:$H,H5582),""),"")</f>
        <v/>
      </c>
      <c r="O5582" s="0" t="str">
        <f aca="false">IF(G5582=1,IF(COUNTIF(I$2:I5582,I5582)=1,COUNTIF($I:$I,I5582),""),"")</f>
        <v/>
      </c>
      <c r="P5582" s="38" t="str">
        <f aca="false">IF(G5582=1,IF(COUNTIFS(C$2:C5582,C5582,G$2:G5582,1)=1,COUNTIFS($C:$C,C5582,$G:$G,1)+ROW()/10000000,""),"")</f>
        <v/>
      </c>
      <c r="Q5582" s="0" t="str">
        <f aca="false">IF(K5582=1,IF(COUNTIFS(C$2:C5582,C5582,K$2:K5582,1)=1,1,0),"")</f>
        <v/>
      </c>
      <c r="R5582" s="0" t="str">
        <f aca="false">IF(M5582=1,IF(COUNTIFS(C$2:C5582,C5582,M$2:M5582,1)=1,1,0),"")</f>
        <v/>
      </c>
      <c r="S5582" s="0" t="str">
        <f aca="false">IF(L5582=1,IF(COUNTIFS(C$2:C5582,C5582,L$2:L5582,1)=1,1,0),"")</f>
        <v/>
      </c>
      <c r="T5582" s="38" t="str">
        <f aca="false">IF(N5582="","",N5582+ROW()/10000000)</f>
        <v/>
      </c>
      <c r="U5582" s="0" t="str">
        <f aca="false">IF(G5582=1,IF(B5582="",1,0),"")</f>
        <v/>
      </c>
    </row>
    <row r="5583" customFormat="false" ht="15" hidden="false" customHeight="false" outlineLevel="0" collapsed="false">
      <c r="A5583" s="35"/>
      <c r="B5583" s="35"/>
      <c r="G5583" s="0" t="str">
        <f aca="false">IF(A5583="","",IF(AND(A5583&gt;=Debut,A5583&lt;Fin),1,0))</f>
        <v/>
      </c>
      <c r="H5583" s="0" t="str">
        <f aca="false">IF(G5583=1,INT(ROUND((A5583-Debut)*86400,0)/600),"")</f>
        <v/>
      </c>
      <c r="I5583" s="0" t="str">
        <f aca="false">IF(G5583=1,INT(ROUND((A5583-Debut)*86400,0)/3600),"")</f>
        <v/>
      </c>
      <c r="J5583" s="0" t="str">
        <f aca="false">IF(OR(A5583="",B5583=""),"",ROUND((B5583-A5583)*86400,0))</f>
        <v/>
      </c>
      <c r="K5583" s="37" t="str">
        <f aca="false">IF(G5583=1,IF(COUNTIFS($C:$C,C5583,$G:$G,1,$A:$A,"&gt;="&amp;(A5583-FenetreInterm/86400),$A:$A,"&lt;="&amp;A5583)&gt;=NbInterm,1,0),"")</f>
        <v/>
      </c>
      <c r="L5583" s="37" t="str">
        <f aca="false">IF(G5583=1,IF(B5583="",0,IF(J5583&lt;SeuilFugitive,1,0)),"")</f>
        <v/>
      </c>
      <c r="M5583" s="37" t="str">
        <f aca="false">IF(G5583=1,IF(B5583="",IF((Fin-A5583)*24&gt;SeuilFigee,1,0),IF(J5583&gt;SeuilFigee*3600,1,0)),"")</f>
        <v/>
      </c>
      <c r="N5583" s="0" t="str">
        <f aca="false">IF(G5583=1,IF(COUNTIF(H$2:H5583,H5583)=1,COUNTIF($H:$H,H5583),""),"")</f>
        <v/>
      </c>
      <c r="O5583" s="0" t="str">
        <f aca="false">IF(G5583=1,IF(COUNTIF(I$2:I5583,I5583)=1,COUNTIF($I:$I,I5583),""),"")</f>
        <v/>
      </c>
      <c r="P5583" s="38" t="str">
        <f aca="false">IF(G5583=1,IF(COUNTIFS(C$2:C5583,C5583,G$2:G5583,1)=1,COUNTIFS($C:$C,C5583,$G:$G,1)+ROW()/10000000,""),"")</f>
        <v/>
      </c>
      <c r="Q5583" s="0" t="str">
        <f aca="false">IF(K5583=1,IF(COUNTIFS(C$2:C5583,C5583,K$2:K5583,1)=1,1,0),"")</f>
        <v/>
      </c>
      <c r="R5583" s="0" t="str">
        <f aca="false">IF(M5583=1,IF(COUNTIFS(C$2:C5583,C5583,M$2:M5583,1)=1,1,0),"")</f>
        <v/>
      </c>
      <c r="S5583" s="0" t="str">
        <f aca="false">IF(L5583=1,IF(COUNTIFS(C$2:C5583,C5583,L$2:L5583,1)=1,1,0),"")</f>
        <v/>
      </c>
      <c r="T5583" s="38" t="str">
        <f aca="false">IF(N5583="","",N5583+ROW()/10000000)</f>
        <v/>
      </c>
      <c r="U5583" s="0" t="str">
        <f aca="false">IF(G5583=1,IF(B5583="",1,0),"")</f>
        <v/>
      </c>
    </row>
    <row r="5584" customFormat="false" ht="15" hidden="false" customHeight="false" outlineLevel="0" collapsed="false">
      <c r="A5584" s="35"/>
      <c r="B5584" s="35"/>
      <c r="G5584" s="0" t="str">
        <f aca="false">IF(A5584="","",IF(AND(A5584&gt;=Debut,A5584&lt;Fin),1,0))</f>
        <v/>
      </c>
      <c r="H5584" s="0" t="str">
        <f aca="false">IF(G5584=1,INT(ROUND((A5584-Debut)*86400,0)/600),"")</f>
        <v/>
      </c>
      <c r="I5584" s="0" t="str">
        <f aca="false">IF(G5584=1,INT(ROUND((A5584-Debut)*86400,0)/3600),"")</f>
        <v/>
      </c>
      <c r="J5584" s="0" t="str">
        <f aca="false">IF(OR(A5584="",B5584=""),"",ROUND((B5584-A5584)*86400,0))</f>
        <v/>
      </c>
      <c r="K5584" s="37" t="str">
        <f aca="false">IF(G5584=1,IF(COUNTIFS($C:$C,C5584,$G:$G,1,$A:$A,"&gt;="&amp;(A5584-FenetreInterm/86400),$A:$A,"&lt;="&amp;A5584)&gt;=NbInterm,1,0),"")</f>
        <v/>
      </c>
      <c r="L5584" s="37" t="str">
        <f aca="false">IF(G5584=1,IF(B5584="",0,IF(J5584&lt;SeuilFugitive,1,0)),"")</f>
        <v/>
      </c>
      <c r="M5584" s="37" t="str">
        <f aca="false">IF(G5584=1,IF(B5584="",IF((Fin-A5584)*24&gt;SeuilFigee,1,0),IF(J5584&gt;SeuilFigee*3600,1,0)),"")</f>
        <v/>
      </c>
      <c r="N5584" s="0" t="str">
        <f aca="false">IF(G5584=1,IF(COUNTIF(H$2:H5584,H5584)=1,COUNTIF($H:$H,H5584),""),"")</f>
        <v/>
      </c>
      <c r="O5584" s="0" t="str">
        <f aca="false">IF(G5584=1,IF(COUNTIF(I$2:I5584,I5584)=1,COUNTIF($I:$I,I5584),""),"")</f>
        <v/>
      </c>
      <c r="P5584" s="38" t="str">
        <f aca="false">IF(G5584=1,IF(COUNTIFS(C$2:C5584,C5584,G$2:G5584,1)=1,COUNTIFS($C:$C,C5584,$G:$G,1)+ROW()/10000000,""),"")</f>
        <v/>
      </c>
      <c r="Q5584" s="0" t="str">
        <f aca="false">IF(K5584=1,IF(COUNTIFS(C$2:C5584,C5584,K$2:K5584,1)=1,1,0),"")</f>
        <v/>
      </c>
      <c r="R5584" s="0" t="str">
        <f aca="false">IF(M5584=1,IF(COUNTIFS(C$2:C5584,C5584,M$2:M5584,1)=1,1,0),"")</f>
        <v/>
      </c>
      <c r="S5584" s="0" t="str">
        <f aca="false">IF(L5584=1,IF(COUNTIFS(C$2:C5584,C5584,L$2:L5584,1)=1,1,0),"")</f>
        <v/>
      </c>
      <c r="T5584" s="38" t="str">
        <f aca="false">IF(N5584="","",N5584+ROW()/10000000)</f>
        <v/>
      </c>
      <c r="U5584" s="0" t="str">
        <f aca="false">IF(G5584=1,IF(B5584="",1,0),"")</f>
        <v/>
      </c>
    </row>
    <row r="5585" customFormat="false" ht="15" hidden="false" customHeight="false" outlineLevel="0" collapsed="false">
      <c r="A5585" s="35"/>
      <c r="B5585" s="35"/>
      <c r="G5585" s="0" t="str">
        <f aca="false">IF(A5585="","",IF(AND(A5585&gt;=Debut,A5585&lt;Fin),1,0))</f>
        <v/>
      </c>
      <c r="H5585" s="0" t="str">
        <f aca="false">IF(G5585=1,INT(ROUND((A5585-Debut)*86400,0)/600),"")</f>
        <v/>
      </c>
      <c r="I5585" s="0" t="str">
        <f aca="false">IF(G5585=1,INT(ROUND((A5585-Debut)*86400,0)/3600),"")</f>
        <v/>
      </c>
      <c r="J5585" s="0" t="str">
        <f aca="false">IF(OR(A5585="",B5585=""),"",ROUND((B5585-A5585)*86400,0))</f>
        <v/>
      </c>
      <c r="K5585" s="37" t="str">
        <f aca="false">IF(G5585=1,IF(COUNTIFS($C:$C,C5585,$G:$G,1,$A:$A,"&gt;="&amp;(A5585-FenetreInterm/86400),$A:$A,"&lt;="&amp;A5585)&gt;=NbInterm,1,0),"")</f>
        <v/>
      </c>
      <c r="L5585" s="37" t="str">
        <f aca="false">IF(G5585=1,IF(B5585="",0,IF(J5585&lt;SeuilFugitive,1,0)),"")</f>
        <v/>
      </c>
      <c r="M5585" s="37" t="str">
        <f aca="false">IF(G5585=1,IF(B5585="",IF((Fin-A5585)*24&gt;SeuilFigee,1,0),IF(J5585&gt;SeuilFigee*3600,1,0)),"")</f>
        <v/>
      </c>
      <c r="N5585" s="0" t="str">
        <f aca="false">IF(G5585=1,IF(COUNTIF(H$2:H5585,H5585)=1,COUNTIF($H:$H,H5585),""),"")</f>
        <v/>
      </c>
      <c r="O5585" s="0" t="str">
        <f aca="false">IF(G5585=1,IF(COUNTIF(I$2:I5585,I5585)=1,COUNTIF($I:$I,I5585),""),"")</f>
        <v/>
      </c>
      <c r="P5585" s="38" t="str">
        <f aca="false">IF(G5585=1,IF(COUNTIFS(C$2:C5585,C5585,G$2:G5585,1)=1,COUNTIFS($C:$C,C5585,$G:$G,1)+ROW()/10000000,""),"")</f>
        <v/>
      </c>
      <c r="Q5585" s="0" t="str">
        <f aca="false">IF(K5585=1,IF(COUNTIFS(C$2:C5585,C5585,K$2:K5585,1)=1,1,0),"")</f>
        <v/>
      </c>
      <c r="R5585" s="0" t="str">
        <f aca="false">IF(M5585=1,IF(COUNTIFS(C$2:C5585,C5585,M$2:M5585,1)=1,1,0),"")</f>
        <v/>
      </c>
      <c r="S5585" s="0" t="str">
        <f aca="false">IF(L5585=1,IF(COUNTIFS(C$2:C5585,C5585,L$2:L5585,1)=1,1,0),"")</f>
        <v/>
      </c>
      <c r="T5585" s="38" t="str">
        <f aca="false">IF(N5585="","",N5585+ROW()/10000000)</f>
        <v/>
      </c>
      <c r="U5585" s="0" t="str">
        <f aca="false">IF(G5585=1,IF(B5585="",1,0),"")</f>
        <v/>
      </c>
    </row>
    <row r="5586" customFormat="false" ht="15" hidden="false" customHeight="false" outlineLevel="0" collapsed="false">
      <c r="A5586" s="35"/>
      <c r="B5586" s="35"/>
      <c r="G5586" s="0" t="str">
        <f aca="false">IF(A5586="","",IF(AND(A5586&gt;=Debut,A5586&lt;Fin),1,0))</f>
        <v/>
      </c>
      <c r="H5586" s="0" t="str">
        <f aca="false">IF(G5586=1,INT(ROUND((A5586-Debut)*86400,0)/600),"")</f>
        <v/>
      </c>
      <c r="I5586" s="0" t="str">
        <f aca="false">IF(G5586=1,INT(ROUND((A5586-Debut)*86400,0)/3600),"")</f>
        <v/>
      </c>
      <c r="J5586" s="0" t="str">
        <f aca="false">IF(OR(A5586="",B5586=""),"",ROUND((B5586-A5586)*86400,0))</f>
        <v/>
      </c>
      <c r="K5586" s="37" t="str">
        <f aca="false">IF(G5586=1,IF(COUNTIFS($C:$C,C5586,$G:$G,1,$A:$A,"&gt;="&amp;(A5586-FenetreInterm/86400),$A:$A,"&lt;="&amp;A5586)&gt;=NbInterm,1,0),"")</f>
        <v/>
      </c>
      <c r="L5586" s="37" t="str">
        <f aca="false">IF(G5586=1,IF(B5586="",0,IF(J5586&lt;SeuilFugitive,1,0)),"")</f>
        <v/>
      </c>
      <c r="M5586" s="37" t="str">
        <f aca="false">IF(G5586=1,IF(B5586="",IF((Fin-A5586)*24&gt;SeuilFigee,1,0),IF(J5586&gt;SeuilFigee*3600,1,0)),"")</f>
        <v/>
      </c>
      <c r="N5586" s="0" t="str">
        <f aca="false">IF(G5586=1,IF(COUNTIF(H$2:H5586,H5586)=1,COUNTIF($H:$H,H5586),""),"")</f>
        <v/>
      </c>
      <c r="O5586" s="0" t="str">
        <f aca="false">IF(G5586=1,IF(COUNTIF(I$2:I5586,I5586)=1,COUNTIF($I:$I,I5586),""),"")</f>
        <v/>
      </c>
      <c r="P5586" s="38" t="str">
        <f aca="false">IF(G5586=1,IF(COUNTIFS(C$2:C5586,C5586,G$2:G5586,1)=1,COUNTIFS($C:$C,C5586,$G:$G,1)+ROW()/10000000,""),"")</f>
        <v/>
      </c>
      <c r="Q5586" s="0" t="str">
        <f aca="false">IF(K5586=1,IF(COUNTIFS(C$2:C5586,C5586,K$2:K5586,1)=1,1,0),"")</f>
        <v/>
      </c>
      <c r="R5586" s="0" t="str">
        <f aca="false">IF(M5586=1,IF(COUNTIFS(C$2:C5586,C5586,M$2:M5586,1)=1,1,0),"")</f>
        <v/>
      </c>
      <c r="S5586" s="0" t="str">
        <f aca="false">IF(L5586=1,IF(COUNTIFS(C$2:C5586,C5586,L$2:L5586,1)=1,1,0),"")</f>
        <v/>
      </c>
      <c r="T5586" s="38" t="str">
        <f aca="false">IF(N5586="","",N5586+ROW()/10000000)</f>
        <v/>
      </c>
      <c r="U5586" s="0" t="str">
        <f aca="false">IF(G5586=1,IF(B5586="",1,0),"")</f>
        <v/>
      </c>
    </row>
    <row r="5587" customFormat="false" ht="15" hidden="false" customHeight="false" outlineLevel="0" collapsed="false">
      <c r="A5587" s="35"/>
      <c r="B5587" s="35"/>
      <c r="G5587" s="0" t="str">
        <f aca="false">IF(A5587="","",IF(AND(A5587&gt;=Debut,A5587&lt;Fin),1,0))</f>
        <v/>
      </c>
      <c r="H5587" s="0" t="str">
        <f aca="false">IF(G5587=1,INT(ROUND((A5587-Debut)*86400,0)/600),"")</f>
        <v/>
      </c>
      <c r="I5587" s="0" t="str">
        <f aca="false">IF(G5587=1,INT(ROUND((A5587-Debut)*86400,0)/3600),"")</f>
        <v/>
      </c>
      <c r="J5587" s="0" t="str">
        <f aca="false">IF(OR(A5587="",B5587=""),"",ROUND((B5587-A5587)*86400,0))</f>
        <v/>
      </c>
      <c r="K5587" s="37" t="str">
        <f aca="false">IF(G5587=1,IF(COUNTIFS($C:$C,C5587,$G:$G,1,$A:$A,"&gt;="&amp;(A5587-FenetreInterm/86400),$A:$A,"&lt;="&amp;A5587)&gt;=NbInterm,1,0),"")</f>
        <v/>
      </c>
      <c r="L5587" s="37" t="str">
        <f aca="false">IF(G5587=1,IF(B5587="",0,IF(J5587&lt;SeuilFugitive,1,0)),"")</f>
        <v/>
      </c>
      <c r="M5587" s="37" t="str">
        <f aca="false">IF(G5587=1,IF(B5587="",IF((Fin-A5587)*24&gt;SeuilFigee,1,0),IF(J5587&gt;SeuilFigee*3600,1,0)),"")</f>
        <v/>
      </c>
      <c r="N5587" s="0" t="str">
        <f aca="false">IF(G5587=1,IF(COUNTIF(H$2:H5587,H5587)=1,COUNTIF($H:$H,H5587),""),"")</f>
        <v/>
      </c>
      <c r="O5587" s="0" t="str">
        <f aca="false">IF(G5587=1,IF(COUNTIF(I$2:I5587,I5587)=1,COUNTIF($I:$I,I5587),""),"")</f>
        <v/>
      </c>
      <c r="P5587" s="38" t="str">
        <f aca="false">IF(G5587=1,IF(COUNTIFS(C$2:C5587,C5587,G$2:G5587,1)=1,COUNTIFS($C:$C,C5587,$G:$G,1)+ROW()/10000000,""),"")</f>
        <v/>
      </c>
      <c r="Q5587" s="0" t="str">
        <f aca="false">IF(K5587=1,IF(COUNTIFS(C$2:C5587,C5587,K$2:K5587,1)=1,1,0),"")</f>
        <v/>
      </c>
      <c r="R5587" s="0" t="str">
        <f aca="false">IF(M5587=1,IF(COUNTIFS(C$2:C5587,C5587,M$2:M5587,1)=1,1,0),"")</f>
        <v/>
      </c>
      <c r="S5587" s="0" t="str">
        <f aca="false">IF(L5587=1,IF(COUNTIFS(C$2:C5587,C5587,L$2:L5587,1)=1,1,0),"")</f>
        <v/>
      </c>
      <c r="T5587" s="38" t="str">
        <f aca="false">IF(N5587="","",N5587+ROW()/10000000)</f>
        <v/>
      </c>
      <c r="U5587" s="0" t="str">
        <f aca="false">IF(G5587=1,IF(B5587="",1,0),"")</f>
        <v/>
      </c>
    </row>
    <row r="5588" customFormat="false" ht="15" hidden="false" customHeight="false" outlineLevel="0" collapsed="false">
      <c r="A5588" s="35"/>
      <c r="B5588" s="35"/>
      <c r="G5588" s="0" t="str">
        <f aca="false">IF(A5588="","",IF(AND(A5588&gt;=Debut,A5588&lt;Fin),1,0))</f>
        <v/>
      </c>
      <c r="H5588" s="0" t="str">
        <f aca="false">IF(G5588=1,INT(ROUND((A5588-Debut)*86400,0)/600),"")</f>
        <v/>
      </c>
      <c r="I5588" s="0" t="str">
        <f aca="false">IF(G5588=1,INT(ROUND((A5588-Debut)*86400,0)/3600),"")</f>
        <v/>
      </c>
      <c r="J5588" s="0" t="str">
        <f aca="false">IF(OR(A5588="",B5588=""),"",ROUND((B5588-A5588)*86400,0))</f>
        <v/>
      </c>
      <c r="K5588" s="37" t="str">
        <f aca="false">IF(G5588=1,IF(COUNTIFS($C:$C,C5588,$G:$G,1,$A:$A,"&gt;="&amp;(A5588-FenetreInterm/86400),$A:$A,"&lt;="&amp;A5588)&gt;=NbInterm,1,0),"")</f>
        <v/>
      </c>
      <c r="L5588" s="37" t="str">
        <f aca="false">IF(G5588=1,IF(B5588="",0,IF(J5588&lt;SeuilFugitive,1,0)),"")</f>
        <v/>
      </c>
      <c r="M5588" s="37" t="str">
        <f aca="false">IF(G5588=1,IF(B5588="",IF((Fin-A5588)*24&gt;SeuilFigee,1,0),IF(J5588&gt;SeuilFigee*3600,1,0)),"")</f>
        <v/>
      </c>
      <c r="N5588" s="0" t="str">
        <f aca="false">IF(G5588=1,IF(COUNTIF(H$2:H5588,H5588)=1,COUNTIF($H:$H,H5588),""),"")</f>
        <v/>
      </c>
      <c r="O5588" s="0" t="str">
        <f aca="false">IF(G5588=1,IF(COUNTIF(I$2:I5588,I5588)=1,COUNTIF($I:$I,I5588),""),"")</f>
        <v/>
      </c>
      <c r="P5588" s="38" t="str">
        <f aca="false">IF(G5588=1,IF(COUNTIFS(C$2:C5588,C5588,G$2:G5588,1)=1,COUNTIFS($C:$C,C5588,$G:$G,1)+ROW()/10000000,""),"")</f>
        <v/>
      </c>
      <c r="Q5588" s="0" t="str">
        <f aca="false">IF(K5588=1,IF(COUNTIFS(C$2:C5588,C5588,K$2:K5588,1)=1,1,0),"")</f>
        <v/>
      </c>
      <c r="R5588" s="0" t="str">
        <f aca="false">IF(M5588=1,IF(COUNTIFS(C$2:C5588,C5588,M$2:M5588,1)=1,1,0),"")</f>
        <v/>
      </c>
      <c r="S5588" s="0" t="str">
        <f aca="false">IF(L5588=1,IF(COUNTIFS(C$2:C5588,C5588,L$2:L5588,1)=1,1,0),"")</f>
        <v/>
      </c>
      <c r="T5588" s="38" t="str">
        <f aca="false">IF(N5588="","",N5588+ROW()/10000000)</f>
        <v/>
      </c>
      <c r="U5588" s="0" t="str">
        <f aca="false">IF(G5588=1,IF(B5588="",1,0),"")</f>
        <v/>
      </c>
    </row>
    <row r="5589" customFormat="false" ht="15" hidden="false" customHeight="false" outlineLevel="0" collapsed="false">
      <c r="A5589" s="35"/>
      <c r="B5589" s="35"/>
      <c r="G5589" s="0" t="str">
        <f aca="false">IF(A5589="","",IF(AND(A5589&gt;=Debut,A5589&lt;Fin),1,0))</f>
        <v/>
      </c>
      <c r="H5589" s="0" t="str">
        <f aca="false">IF(G5589=1,INT(ROUND((A5589-Debut)*86400,0)/600),"")</f>
        <v/>
      </c>
      <c r="I5589" s="0" t="str">
        <f aca="false">IF(G5589=1,INT(ROUND((A5589-Debut)*86400,0)/3600),"")</f>
        <v/>
      </c>
      <c r="J5589" s="0" t="str">
        <f aca="false">IF(OR(A5589="",B5589=""),"",ROUND((B5589-A5589)*86400,0))</f>
        <v/>
      </c>
      <c r="K5589" s="37" t="str">
        <f aca="false">IF(G5589=1,IF(COUNTIFS($C:$C,C5589,$G:$G,1,$A:$A,"&gt;="&amp;(A5589-FenetreInterm/86400),$A:$A,"&lt;="&amp;A5589)&gt;=NbInterm,1,0),"")</f>
        <v/>
      </c>
      <c r="L5589" s="37" t="str">
        <f aca="false">IF(G5589=1,IF(B5589="",0,IF(J5589&lt;SeuilFugitive,1,0)),"")</f>
        <v/>
      </c>
      <c r="M5589" s="37" t="str">
        <f aca="false">IF(G5589=1,IF(B5589="",IF((Fin-A5589)*24&gt;SeuilFigee,1,0),IF(J5589&gt;SeuilFigee*3600,1,0)),"")</f>
        <v/>
      </c>
      <c r="N5589" s="0" t="str">
        <f aca="false">IF(G5589=1,IF(COUNTIF(H$2:H5589,H5589)=1,COUNTIF($H:$H,H5589),""),"")</f>
        <v/>
      </c>
      <c r="O5589" s="0" t="str">
        <f aca="false">IF(G5589=1,IF(COUNTIF(I$2:I5589,I5589)=1,COUNTIF($I:$I,I5589),""),"")</f>
        <v/>
      </c>
      <c r="P5589" s="38" t="str">
        <f aca="false">IF(G5589=1,IF(COUNTIFS(C$2:C5589,C5589,G$2:G5589,1)=1,COUNTIFS($C:$C,C5589,$G:$G,1)+ROW()/10000000,""),"")</f>
        <v/>
      </c>
      <c r="Q5589" s="0" t="str">
        <f aca="false">IF(K5589=1,IF(COUNTIFS(C$2:C5589,C5589,K$2:K5589,1)=1,1,0),"")</f>
        <v/>
      </c>
      <c r="R5589" s="0" t="str">
        <f aca="false">IF(M5589=1,IF(COUNTIFS(C$2:C5589,C5589,M$2:M5589,1)=1,1,0),"")</f>
        <v/>
      </c>
      <c r="S5589" s="0" t="str">
        <f aca="false">IF(L5589=1,IF(COUNTIFS(C$2:C5589,C5589,L$2:L5589,1)=1,1,0),"")</f>
        <v/>
      </c>
      <c r="T5589" s="38" t="str">
        <f aca="false">IF(N5589="","",N5589+ROW()/10000000)</f>
        <v/>
      </c>
      <c r="U5589" s="0" t="str">
        <f aca="false">IF(G5589=1,IF(B5589="",1,0),"")</f>
        <v/>
      </c>
    </row>
    <row r="5590" customFormat="false" ht="15" hidden="false" customHeight="false" outlineLevel="0" collapsed="false">
      <c r="A5590" s="35"/>
      <c r="B5590" s="35"/>
      <c r="G5590" s="0" t="str">
        <f aca="false">IF(A5590="","",IF(AND(A5590&gt;=Debut,A5590&lt;Fin),1,0))</f>
        <v/>
      </c>
      <c r="H5590" s="0" t="str">
        <f aca="false">IF(G5590=1,INT(ROUND((A5590-Debut)*86400,0)/600),"")</f>
        <v/>
      </c>
      <c r="I5590" s="0" t="str">
        <f aca="false">IF(G5590=1,INT(ROUND((A5590-Debut)*86400,0)/3600),"")</f>
        <v/>
      </c>
      <c r="J5590" s="0" t="str">
        <f aca="false">IF(OR(A5590="",B5590=""),"",ROUND((B5590-A5590)*86400,0))</f>
        <v/>
      </c>
      <c r="K5590" s="37" t="str">
        <f aca="false">IF(G5590=1,IF(COUNTIFS($C:$C,C5590,$G:$G,1,$A:$A,"&gt;="&amp;(A5590-FenetreInterm/86400),$A:$A,"&lt;="&amp;A5590)&gt;=NbInterm,1,0),"")</f>
        <v/>
      </c>
      <c r="L5590" s="37" t="str">
        <f aca="false">IF(G5590=1,IF(B5590="",0,IF(J5590&lt;SeuilFugitive,1,0)),"")</f>
        <v/>
      </c>
      <c r="M5590" s="37" t="str">
        <f aca="false">IF(G5590=1,IF(B5590="",IF((Fin-A5590)*24&gt;SeuilFigee,1,0),IF(J5590&gt;SeuilFigee*3600,1,0)),"")</f>
        <v/>
      </c>
      <c r="N5590" s="0" t="str">
        <f aca="false">IF(G5590=1,IF(COUNTIF(H$2:H5590,H5590)=1,COUNTIF($H:$H,H5590),""),"")</f>
        <v/>
      </c>
      <c r="O5590" s="0" t="str">
        <f aca="false">IF(G5590=1,IF(COUNTIF(I$2:I5590,I5590)=1,COUNTIF($I:$I,I5590),""),"")</f>
        <v/>
      </c>
      <c r="P5590" s="38" t="str">
        <f aca="false">IF(G5590=1,IF(COUNTIFS(C$2:C5590,C5590,G$2:G5590,1)=1,COUNTIFS($C:$C,C5590,$G:$G,1)+ROW()/10000000,""),"")</f>
        <v/>
      </c>
      <c r="Q5590" s="0" t="str">
        <f aca="false">IF(K5590=1,IF(COUNTIFS(C$2:C5590,C5590,K$2:K5590,1)=1,1,0),"")</f>
        <v/>
      </c>
      <c r="R5590" s="0" t="str">
        <f aca="false">IF(M5590=1,IF(COUNTIFS(C$2:C5590,C5590,M$2:M5590,1)=1,1,0),"")</f>
        <v/>
      </c>
      <c r="S5590" s="0" t="str">
        <f aca="false">IF(L5590=1,IF(COUNTIFS(C$2:C5590,C5590,L$2:L5590,1)=1,1,0),"")</f>
        <v/>
      </c>
      <c r="T5590" s="38" t="str">
        <f aca="false">IF(N5590="","",N5590+ROW()/10000000)</f>
        <v/>
      </c>
      <c r="U5590" s="0" t="str">
        <f aca="false">IF(G5590=1,IF(B5590="",1,0),"")</f>
        <v/>
      </c>
    </row>
    <row r="5591" customFormat="false" ht="15" hidden="false" customHeight="false" outlineLevel="0" collapsed="false">
      <c r="A5591" s="35"/>
      <c r="B5591" s="35"/>
      <c r="G5591" s="0" t="str">
        <f aca="false">IF(A5591="","",IF(AND(A5591&gt;=Debut,A5591&lt;Fin),1,0))</f>
        <v/>
      </c>
      <c r="H5591" s="0" t="str">
        <f aca="false">IF(G5591=1,INT(ROUND((A5591-Debut)*86400,0)/600),"")</f>
        <v/>
      </c>
      <c r="I5591" s="0" t="str">
        <f aca="false">IF(G5591=1,INT(ROUND((A5591-Debut)*86400,0)/3600),"")</f>
        <v/>
      </c>
      <c r="J5591" s="0" t="str">
        <f aca="false">IF(OR(A5591="",B5591=""),"",ROUND((B5591-A5591)*86400,0))</f>
        <v/>
      </c>
      <c r="K5591" s="37" t="str">
        <f aca="false">IF(G5591=1,IF(COUNTIFS($C:$C,C5591,$G:$G,1,$A:$A,"&gt;="&amp;(A5591-FenetreInterm/86400),$A:$A,"&lt;="&amp;A5591)&gt;=NbInterm,1,0),"")</f>
        <v/>
      </c>
      <c r="L5591" s="37" t="str">
        <f aca="false">IF(G5591=1,IF(B5591="",0,IF(J5591&lt;SeuilFugitive,1,0)),"")</f>
        <v/>
      </c>
      <c r="M5591" s="37" t="str">
        <f aca="false">IF(G5591=1,IF(B5591="",IF((Fin-A5591)*24&gt;SeuilFigee,1,0),IF(J5591&gt;SeuilFigee*3600,1,0)),"")</f>
        <v/>
      </c>
      <c r="N5591" s="0" t="str">
        <f aca="false">IF(G5591=1,IF(COUNTIF(H$2:H5591,H5591)=1,COUNTIF($H:$H,H5591),""),"")</f>
        <v/>
      </c>
      <c r="O5591" s="0" t="str">
        <f aca="false">IF(G5591=1,IF(COUNTIF(I$2:I5591,I5591)=1,COUNTIF($I:$I,I5591),""),"")</f>
        <v/>
      </c>
      <c r="P5591" s="38" t="str">
        <f aca="false">IF(G5591=1,IF(COUNTIFS(C$2:C5591,C5591,G$2:G5591,1)=1,COUNTIFS($C:$C,C5591,$G:$G,1)+ROW()/10000000,""),"")</f>
        <v/>
      </c>
      <c r="Q5591" s="0" t="str">
        <f aca="false">IF(K5591=1,IF(COUNTIFS(C$2:C5591,C5591,K$2:K5591,1)=1,1,0),"")</f>
        <v/>
      </c>
      <c r="R5591" s="0" t="str">
        <f aca="false">IF(M5591=1,IF(COUNTIFS(C$2:C5591,C5591,M$2:M5591,1)=1,1,0),"")</f>
        <v/>
      </c>
      <c r="S5591" s="0" t="str">
        <f aca="false">IF(L5591=1,IF(COUNTIFS(C$2:C5591,C5591,L$2:L5591,1)=1,1,0),"")</f>
        <v/>
      </c>
      <c r="T5591" s="38" t="str">
        <f aca="false">IF(N5591="","",N5591+ROW()/10000000)</f>
        <v/>
      </c>
      <c r="U5591" s="0" t="str">
        <f aca="false">IF(G5591=1,IF(B5591="",1,0),"")</f>
        <v/>
      </c>
    </row>
    <row r="5592" customFormat="false" ht="15" hidden="false" customHeight="false" outlineLevel="0" collapsed="false">
      <c r="A5592" s="35"/>
      <c r="B5592" s="35"/>
      <c r="G5592" s="0" t="str">
        <f aca="false">IF(A5592="","",IF(AND(A5592&gt;=Debut,A5592&lt;Fin),1,0))</f>
        <v/>
      </c>
      <c r="H5592" s="0" t="str">
        <f aca="false">IF(G5592=1,INT(ROUND((A5592-Debut)*86400,0)/600),"")</f>
        <v/>
      </c>
      <c r="I5592" s="0" t="str">
        <f aca="false">IF(G5592=1,INT(ROUND((A5592-Debut)*86400,0)/3600),"")</f>
        <v/>
      </c>
      <c r="J5592" s="0" t="str">
        <f aca="false">IF(OR(A5592="",B5592=""),"",ROUND((B5592-A5592)*86400,0))</f>
        <v/>
      </c>
      <c r="K5592" s="37" t="str">
        <f aca="false">IF(G5592=1,IF(COUNTIFS($C:$C,C5592,$G:$G,1,$A:$A,"&gt;="&amp;(A5592-FenetreInterm/86400),$A:$A,"&lt;="&amp;A5592)&gt;=NbInterm,1,0),"")</f>
        <v/>
      </c>
      <c r="L5592" s="37" t="str">
        <f aca="false">IF(G5592=1,IF(B5592="",0,IF(J5592&lt;SeuilFugitive,1,0)),"")</f>
        <v/>
      </c>
      <c r="M5592" s="37" t="str">
        <f aca="false">IF(G5592=1,IF(B5592="",IF((Fin-A5592)*24&gt;SeuilFigee,1,0),IF(J5592&gt;SeuilFigee*3600,1,0)),"")</f>
        <v/>
      </c>
      <c r="N5592" s="0" t="str">
        <f aca="false">IF(G5592=1,IF(COUNTIF(H$2:H5592,H5592)=1,COUNTIF($H:$H,H5592),""),"")</f>
        <v/>
      </c>
      <c r="O5592" s="0" t="str">
        <f aca="false">IF(G5592=1,IF(COUNTIF(I$2:I5592,I5592)=1,COUNTIF($I:$I,I5592),""),"")</f>
        <v/>
      </c>
      <c r="P5592" s="38" t="str">
        <f aca="false">IF(G5592=1,IF(COUNTIFS(C$2:C5592,C5592,G$2:G5592,1)=1,COUNTIFS($C:$C,C5592,$G:$G,1)+ROW()/10000000,""),"")</f>
        <v/>
      </c>
      <c r="Q5592" s="0" t="str">
        <f aca="false">IF(K5592=1,IF(COUNTIFS(C$2:C5592,C5592,K$2:K5592,1)=1,1,0),"")</f>
        <v/>
      </c>
      <c r="R5592" s="0" t="str">
        <f aca="false">IF(M5592=1,IF(COUNTIFS(C$2:C5592,C5592,M$2:M5592,1)=1,1,0),"")</f>
        <v/>
      </c>
      <c r="S5592" s="0" t="str">
        <f aca="false">IF(L5592=1,IF(COUNTIFS(C$2:C5592,C5592,L$2:L5592,1)=1,1,0),"")</f>
        <v/>
      </c>
      <c r="T5592" s="38" t="str">
        <f aca="false">IF(N5592="","",N5592+ROW()/10000000)</f>
        <v/>
      </c>
      <c r="U5592" s="0" t="str">
        <f aca="false">IF(G5592=1,IF(B5592="",1,0),"")</f>
        <v/>
      </c>
    </row>
    <row r="5593" customFormat="false" ht="15" hidden="false" customHeight="false" outlineLevel="0" collapsed="false">
      <c r="A5593" s="35"/>
      <c r="B5593" s="35"/>
      <c r="G5593" s="0" t="str">
        <f aca="false">IF(A5593="","",IF(AND(A5593&gt;=Debut,A5593&lt;Fin),1,0))</f>
        <v/>
      </c>
      <c r="H5593" s="0" t="str">
        <f aca="false">IF(G5593=1,INT(ROUND((A5593-Debut)*86400,0)/600),"")</f>
        <v/>
      </c>
      <c r="I5593" s="0" t="str">
        <f aca="false">IF(G5593=1,INT(ROUND((A5593-Debut)*86400,0)/3600),"")</f>
        <v/>
      </c>
      <c r="J5593" s="0" t="str">
        <f aca="false">IF(OR(A5593="",B5593=""),"",ROUND((B5593-A5593)*86400,0))</f>
        <v/>
      </c>
      <c r="K5593" s="37" t="str">
        <f aca="false">IF(G5593=1,IF(COUNTIFS($C:$C,C5593,$G:$G,1,$A:$A,"&gt;="&amp;(A5593-FenetreInterm/86400),$A:$A,"&lt;="&amp;A5593)&gt;=NbInterm,1,0),"")</f>
        <v/>
      </c>
      <c r="L5593" s="37" t="str">
        <f aca="false">IF(G5593=1,IF(B5593="",0,IF(J5593&lt;SeuilFugitive,1,0)),"")</f>
        <v/>
      </c>
      <c r="M5593" s="37" t="str">
        <f aca="false">IF(G5593=1,IF(B5593="",IF((Fin-A5593)*24&gt;SeuilFigee,1,0),IF(J5593&gt;SeuilFigee*3600,1,0)),"")</f>
        <v/>
      </c>
      <c r="N5593" s="0" t="str">
        <f aca="false">IF(G5593=1,IF(COUNTIF(H$2:H5593,H5593)=1,COUNTIF($H:$H,H5593),""),"")</f>
        <v/>
      </c>
      <c r="O5593" s="0" t="str">
        <f aca="false">IF(G5593=1,IF(COUNTIF(I$2:I5593,I5593)=1,COUNTIF($I:$I,I5593),""),"")</f>
        <v/>
      </c>
      <c r="P5593" s="38" t="str">
        <f aca="false">IF(G5593=1,IF(COUNTIFS(C$2:C5593,C5593,G$2:G5593,1)=1,COUNTIFS($C:$C,C5593,$G:$G,1)+ROW()/10000000,""),"")</f>
        <v/>
      </c>
      <c r="Q5593" s="0" t="str">
        <f aca="false">IF(K5593=1,IF(COUNTIFS(C$2:C5593,C5593,K$2:K5593,1)=1,1,0),"")</f>
        <v/>
      </c>
      <c r="R5593" s="0" t="str">
        <f aca="false">IF(M5593=1,IF(COUNTIFS(C$2:C5593,C5593,M$2:M5593,1)=1,1,0),"")</f>
        <v/>
      </c>
      <c r="S5593" s="0" t="str">
        <f aca="false">IF(L5593=1,IF(COUNTIFS(C$2:C5593,C5593,L$2:L5593,1)=1,1,0),"")</f>
        <v/>
      </c>
      <c r="T5593" s="38" t="str">
        <f aca="false">IF(N5593="","",N5593+ROW()/10000000)</f>
        <v/>
      </c>
      <c r="U5593" s="0" t="str">
        <f aca="false">IF(G5593=1,IF(B5593="",1,0),"")</f>
        <v/>
      </c>
    </row>
    <row r="5594" customFormat="false" ht="15" hidden="false" customHeight="false" outlineLevel="0" collapsed="false">
      <c r="A5594" s="35"/>
      <c r="B5594" s="35"/>
      <c r="G5594" s="0" t="str">
        <f aca="false">IF(A5594="","",IF(AND(A5594&gt;=Debut,A5594&lt;Fin),1,0))</f>
        <v/>
      </c>
      <c r="H5594" s="0" t="str">
        <f aca="false">IF(G5594=1,INT(ROUND((A5594-Debut)*86400,0)/600),"")</f>
        <v/>
      </c>
      <c r="I5594" s="0" t="str">
        <f aca="false">IF(G5594=1,INT(ROUND((A5594-Debut)*86400,0)/3600),"")</f>
        <v/>
      </c>
      <c r="J5594" s="0" t="str">
        <f aca="false">IF(OR(A5594="",B5594=""),"",ROUND((B5594-A5594)*86400,0))</f>
        <v/>
      </c>
      <c r="K5594" s="37" t="str">
        <f aca="false">IF(G5594=1,IF(COUNTIFS($C:$C,C5594,$G:$G,1,$A:$A,"&gt;="&amp;(A5594-FenetreInterm/86400),$A:$A,"&lt;="&amp;A5594)&gt;=NbInterm,1,0),"")</f>
        <v/>
      </c>
      <c r="L5594" s="37" t="str">
        <f aca="false">IF(G5594=1,IF(B5594="",0,IF(J5594&lt;SeuilFugitive,1,0)),"")</f>
        <v/>
      </c>
      <c r="M5594" s="37" t="str">
        <f aca="false">IF(G5594=1,IF(B5594="",IF((Fin-A5594)*24&gt;SeuilFigee,1,0),IF(J5594&gt;SeuilFigee*3600,1,0)),"")</f>
        <v/>
      </c>
      <c r="N5594" s="0" t="str">
        <f aca="false">IF(G5594=1,IF(COUNTIF(H$2:H5594,H5594)=1,COUNTIF($H:$H,H5594),""),"")</f>
        <v/>
      </c>
      <c r="O5594" s="0" t="str">
        <f aca="false">IF(G5594=1,IF(COUNTIF(I$2:I5594,I5594)=1,COUNTIF($I:$I,I5594),""),"")</f>
        <v/>
      </c>
      <c r="P5594" s="38" t="str">
        <f aca="false">IF(G5594=1,IF(COUNTIFS(C$2:C5594,C5594,G$2:G5594,1)=1,COUNTIFS($C:$C,C5594,$G:$G,1)+ROW()/10000000,""),"")</f>
        <v/>
      </c>
      <c r="Q5594" s="0" t="str">
        <f aca="false">IF(K5594=1,IF(COUNTIFS(C$2:C5594,C5594,K$2:K5594,1)=1,1,0),"")</f>
        <v/>
      </c>
      <c r="R5594" s="0" t="str">
        <f aca="false">IF(M5594=1,IF(COUNTIFS(C$2:C5594,C5594,M$2:M5594,1)=1,1,0),"")</f>
        <v/>
      </c>
      <c r="S5594" s="0" t="str">
        <f aca="false">IF(L5594=1,IF(COUNTIFS(C$2:C5594,C5594,L$2:L5594,1)=1,1,0),"")</f>
        <v/>
      </c>
      <c r="T5594" s="38" t="str">
        <f aca="false">IF(N5594="","",N5594+ROW()/10000000)</f>
        <v/>
      </c>
      <c r="U5594" s="0" t="str">
        <f aca="false">IF(G5594=1,IF(B5594="",1,0),"")</f>
        <v/>
      </c>
    </row>
    <row r="5595" customFormat="false" ht="15" hidden="false" customHeight="false" outlineLevel="0" collapsed="false">
      <c r="A5595" s="35"/>
      <c r="B5595" s="35"/>
      <c r="G5595" s="0" t="str">
        <f aca="false">IF(A5595="","",IF(AND(A5595&gt;=Debut,A5595&lt;Fin),1,0))</f>
        <v/>
      </c>
      <c r="H5595" s="0" t="str">
        <f aca="false">IF(G5595=1,INT(ROUND((A5595-Debut)*86400,0)/600),"")</f>
        <v/>
      </c>
      <c r="I5595" s="0" t="str">
        <f aca="false">IF(G5595=1,INT(ROUND((A5595-Debut)*86400,0)/3600),"")</f>
        <v/>
      </c>
      <c r="J5595" s="0" t="str">
        <f aca="false">IF(OR(A5595="",B5595=""),"",ROUND((B5595-A5595)*86400,0))</f>
        <v/>
      </c>
      <c r="K5595" s="37" t="str">
        <f aca="false">IF(G5595=1,IF(COUNTIFS($C:$C,C5595,$G:$G,1,$A:$A,"&gt;="&amp;(A5595-FenetreInterm/86400),$A:$A,"&lt;="&amp;A5595)&gt;=NbInterm,1,0),"")</f>
        <v/>
      </c>
      <c r="L5595" s="37" t="str">
        <f aca="false">IF(G5595=1,IF(B5595="",0,IF(J5595&lt;SeuilFugitive,1,0)),"")</f>
        <v/>
      </c>
      <c r="M5595" s="37" t="str">
        <f aca="false">IF(G5595=1,IF(B5595="",IF((Fin-A5595)*24&gt;SeuilFigee,1,0),IF(J5595&gt;SeuilFigee*3600,1,0)),"")</f>
        <v/>
      </c>
      <c r="N5595" s="0" t="str">
        <f aca="false">IF(G5595=1,IF(COUNTIF(H$2:H5595,H5595)=1,COUNTIF($H:$H,H5595),""),"")</f>
        <v/>
      </c>
      <c r="O5595" s="0" t="str">
        <f aca="false">IF(G5595=1,IF(COUNTIF(I$2:I5595,I5595)=1,COUNTIF($I:$I,I5595),""),"")</f>
        <v/>
      </c>
      <c r="P5595" s="38" t="str">
        <f aca="false">IF(G5595=1,IF(COUNTIFS(C$2:C5595,C5595,G$2:G5595,1)=1,COUNTIFS($C:$C,C5595,$G:$G,1)+ROW()/10000000,""),"")</f>
        <v/>
      </c>
      <c r="Q5595" s="0" t="str">
        <f aca="false">IF(K5595=1,IF(COUNTIFS(C$2:C5595,C5595,K$2:K5595,1)=1,1,0),"")</f>
        <v/>
      </c>
      <c r="R5595" s="0" t="str">
        <f aca="false">IF(M5595=1,IF(COUNTIFS(C$2:C5595,C5595,M$2:M5595,1)=1,1,0),"")</f>
        <v/>
      </c>
      <c r="S5595" s="0" t="str">
        <f aca="false">IF(L5595=1,IF(COUNTIFS(C$2:C5595,C5595,L$2:L5595,1)=1,1,0),"")</f>
        <v/>
      </c>
      <c r="T5595" s="38" t="str">
        <f aca="false">IF(N5595="","",N5595+ROW()/10000000)</f>
        <v/>
      </c>
      <c r="U5595" s="0" t="str">
        <f aca="false">IF(G5595=1,IF(B5595="",1,0),"")</f>
        <v/>
      </c>
    </row>
    <row r="5596" customFormat="false" ht="15" hidden="false" customHeight="false" outlineLevel="0" collapsed="false">
      <c r="A5596" s="35"/>
      <c r="B5596" s="35"/>
      <c r="G5596" s="0" t="str">
        <f aca="false">IF(A5596="","",IF(AND(A5596&gt;=Debut,A5596&lt;Fin),1,0))</f>
        <v/>
      </c>
      <c r="H5596" s="0" t="str">
        <f aca="false">IF(G5596=1,INT(ROUND((A5596-Debut)*86400,0)/600),"")</f>
        <v/>
      </c>
      <c r="I5596" s="0" t="str">
        <f aca="false">IF(G5596=1,INT(ROUND((A5596-Debut)*86400,0)/3600),"")</f>
        <v/>
      </c>
      <c r="J5596" s="0" t="str">
        <f aca="false">IF(OR(A5596="",B5596=""),"",ROUND((B5596-A5596)*86400,0))</f>
        <v/>
      </c>
      <c r="K5596" s="37" t="str">
        <f aca="false">IF(G5596=1,IF(COUNTIFS($C:$C,C5596,$G:$G,1,$A:$A,"&gt;="&amp;(A5596-FenetreInterm/86400),$A:$A,"&lt;="&amp;A5596)&gt;=NbInterm,1,0),"")</f>
        <v/>
      </c>
      <c r="L5596" s="37" t="str">
        <f aca="false">IF(G5596=1,IF(B5596="",0,IF(J5596&lt;SeuilFugitive,1,0)),"")</f>
        <v/>
      </c>
      <c r="M5596" s="37" t="str">
        <f aca="false">IF(G5596=1,IF(B5596="",IF((Fin-A5596)*24&gt;SeuilFigee,1,0),IF(J5596&gt;SeuilFigee*3600,1,0)),"")</f>
        <v/>
      </c>
      <c r="N5596" s="0" t="str">
        <f aca="false">IF(G5596=1,IF(COUNTIF(H$2:H5596,H5596)=1,COUNTIF($H:$H,H5596),""),"")</f>
        <v/>
      </c>
      <c r="O5596" s="0" t="str">
        <f aca="false">IF(G5596=1,IF(COUNTIF(I$2:I5596,I5596)=1,COUNTIF($I:$I,I5596),""),"")</f>
        <v/>
      </c>
      <c r="P5596" s="38" t="str">
        <f aca="false">IF(G5596=1,IF(COUNTIFS(C$2:C5596,C5596,G$2:G5596,1)=1,COUNTIFS($C:$C,C5596,$G:$G,1)+ROW()/10000000,""),"")</f>
        <v/>
      </c>
      <c r="Q5596" s="0" t="str">
        <f aca="false">IF(K5596=1,IF(COUNTIFS(C$2:C5596,C5596,K$2:K5596,1)=1,1,0),"")</f>
        <v/>
      </c>
      <c r="R5596" s="0" t="str">
        <f aca="false">IF(M5596=1,IF(COUNTIFS(C$2:C5596,C5596,M$2:M5596,1)=1,1,0),"")</f>
        <v/>
      </c>
      <c r="S5596" s="0" t="str">
        <f aca="false">IF(L5596=1,IF(COUNTIFS(C$2:C5596,C5596,L$2:L5596,1)=1,1,0),"")</f>
        <v/>
      </c>
      <c r="T5596" s="38" t="str">
        <f aca="false">IF(N5596="","",N5596+ROW()/10000000)</f>
        <v/>
      </c>
      <c r="U5596" s="0" t="str">
        <f aca="false">IF(G5596=1,IF(B5596="",1,0),"")</f>
        <v/>
      </c>
    </row>
    <row r="5597" customFormat="false" ht="15" hidden="false" customHeight="false" outlineLevel="0" collapsed="false">
      <c r="A5597" s="35"/>
      <c r="B5597" s="35"/>
      <c r="G5597" s="0" t="str">
        <f aca="false">IF(A5597="","",IF(AND(A5597&gt;=Debut,A5597&lt;Fin),1,0))</f>
        <v/>
      </c>
      <c r="H5597" s="0" t="str">
        <f aca="false">IF(G5597=1,INT(ROUND((A5597-Debut)*86400,0)/600),"")</f>
        <v/>
      </c>
      <c r="I5597" s="0" t="str">
        <f aca="false">IF(G5597=1,INT(ROUND((A5597-Debut)*86400,0)/3600),"")</f>
        <v/>
      </c>
      <c r="J5597" s="0" t="str">
        <f aca="false">IF(OR(A5597="",B5597=""),"",ROUND((B5597-A5597)*86400,0))</f>
        <v/>
      </c>
      <c r="K5597" s="37" t="str">
        <f aca="false">IF(G5597=1,IF(COUNTIFS($C:$C,C5597,$G:$G,1,$A:$A,"&gt;="&amp;(A5597-FenetreInterm/86400),$A:$A,"&lt;="&amp;A5597)&gt;=NbInterm,1,0),"")</f>
        <v/>
      </c>
      <c r="L5597" s="37" t="str">
        <f aca="false">IF(G5597=1,IF(B5597="",0,IF(J5597&lt;SeuilFugitive,1,0)),"")</f>
        <v/>
      </c>
      <c r="M5597" s="37" t="str">
        <f aca="false">IF(G5597=1,IF(B5597="",IF((Fin-A5597)*24&gt;SeuilFigee,1,0),IF(J5597&gt;SeuilFigee*3600,1,0)),"")</f>
        <v/>
      </c>
      <c r="N5597" s="0" t="str">
        <f aca="false">IF(G5597=1,IF(COUNTIF(H$2:H5597,H5597)=1,COUNTIF($H:$H,H5597),""),"")</f>
        <v/>
      </c>
      <c r="O5597" s="0" t="str">
        <f aca="false">IF(G5597=1,IF(COUNTIF(I$2:I5597,I5597)=1,COUNTIF($I:$I,I5597),""),"")</f>
        <v/>
      </c>
      <c r="P5597" s="38" t="str">
        <f aca="false">IF(G5597=1,IF(COUNTIFS(C$2:C5597,C5597,G$2:G5597,1)=1,COUNTIFS($C:$C,C5597,$G:$G,1)+ROW()/10000000,""),"")</f>
        <v/>
      </c>
      <c r="Q5597" s="0" t="str">
        <f aca="false">IF(K5597=1,IF(COUNTIFS(C$2:C5597,C5597,K$2:K5597,1)=1,1,0),"")</f>
        <v/>
      </c>
      <c r="R5597" s="0" t="str">
        <f aca="false">IF(M5597=1,IF(COUNTIFS(C$2:C5597,C5597,M$2:M5597,1)=1,1,0),"")</f>
        <v/>
      </c>
      <c r="S5597" s="0" t="str">
        <f aca="false">IF(L5597=1,IF(COUNTIFS(C$2:C5597,C5597,L$2:L5597,1)=1,1,0),"")</f>
        <v/>
      </c>
      <c r="T5597" s="38" t="str">
        <f aca="false">IF(N5597="","",N5597+ROW()/10000000)</f>
        <v/>
      </c>
      <c r="U5597" s="0" t="str">
        <f aca="false">IF(G5597=1,IF(B5597="",1,0),"")</f>
        <v/>
      </c>
    </row>
    <row r="5598" customFormat="false" ht="15" hidden="false" customHeight="false" outlineLevel="0" collapsed="false">
      <c r="A5598" s="35"/>
      <c r="B5598" s="35"/>
      <c r="G5598" s="0" t="str">
        <f aca="false">IF(A5598="","",IF(AND(A5598&gt;=Debut,A5598&lt;Fin),1,0))</f>
        <v/>
      </c>
      <c r="H5598" s="0" t="str">
        <f aca="false">IF(G5598=1,INT(ROUND((A5598-Debut)*86400,0)/600),"")</f>
        <v/>
      </c>
      <c r="I5598" s="0" t="str">
        <f aca="false">IF(G5598=1,INT(ROUND((A5598-Debut)*86400,0)/3600),"")</f>
        <v/>
      </c>
      <c r="J5598" s="0" t="str">
        <f aca="false">IF(OR(A5598="",B5598=""),"",ROUND((B5598-A5598)*86400,0))</f>
        <v/>
      </c>
      <c r="K5598" s="37" t="str">
        <f aca="false">IF(G5598=1,IF(COUNTIFS($C:$C,C5598,$G:$G,1,$A:$A,"&gt;="&amp;(A5598-FenetreInterm/86400),$A:$A,"&lt;="&amp;A5598)&gt;=NbInterm,1,0),"")</f>
        <v/>
      </c>
      <c r="L5598" s="37" t="str">
        <f aca="false">IF(G5598=1,IF(B5598="",0,IF(J5598&lt;SeuilFugitive,1,0)),"")</f>
        <v/>
      </c>
      <c r="M5598" s="37" t="str">
        <f aca="false">IF(G5598=1,IF(B5598="",IF((Fin-A5598)*24&gt;SeuilFigee,1,0),IF(J5598&gt;SeuilFigee*3600,1,0)),"")</f>
        <v/>
      </c>
      <c r="N5598" s="0" t="str">
        <f aca="false">IF(G5598=1,IF(COUNTIF(H$2:H5598,H5598)=1,COUNTIF($H:$H,H5598),""),"")</f>
        <v/>
      </c>
      <c r="O5598" s="0" t="str">
        <f aca="false">IF(G5598=1,IF(COUNTIF(I$2:I5598,I5598)=1,COUNTIF($I:$I,I5598),""),"")</f>
        <v/>
      </c>
      <c r="P5598" s="38" t="str">
        <f aca="false">IF(G5598=1,IF(COUNTIFS(C$2:C5598,C5598,G$2:G5598,1)=1,COUNTIFS($C:$C,C5598,$G:$G,1)+ROW()/10000000,""),"")</f>
        <v/>
      </c>
      <c r="Q5598" s="0" t="str">
        <f aca="false">IF(K5598=1,IF(COUNTIFS(C$2:C5598,C5598,K$2:K5598,1)=1,1,0),"")</f>
        <v/>
      </c>
      <c r="R5598" s="0" t="str">
        <f aca="false">IF(M5598=1,IF(COUNTIFS(C$2:C5598,C5598,M$2:M5598,1)=1,1,0),"")</f>
        <v/>
      </c>
      <c r="S5598" s="0" t="str">
        <f aca="false">IF(L5598=1,IF(COUNTIFS(C$2:C5598,C5598,L$2:L5598,1)=1,1,0),"")</f>
        <v/>
      </c>
      <c r="T5598" s="38" t="str">
        <f aca="false">IF(N5598="","",N5598+ROW()/10000000)</f>
        <v/>
      </c>
      <c r="U5598" s="0" t="str">
        <f aca="false">IF(G5598=1,IF(B5598="",1,0),"")</f>
        <v/>
      </c>
    </row>
    <row r="5599" customFormat="false" ht="15" hidden="false" customHeight="false" outlineLevel="0" collapsed="false">
      <c r="A5599" s="35"/>
      <c r="B5599" s="35"/>
      <c r="G5599" s="0" t="str">
        <f aca="false">IF(A5599="","",IF(AND(A5599&gt;=Debut,A5599&lt;Fin),1,0))</f>
        <v/>
      </c>
      <c r="H5599" s="0" t="str">
        <f aca="false">IF(G5599=1,INT(ROUND((A5599-Debut)*86400,0)/600),"")</f>
        <v/>
      </c>
      <c r="I5599" s="0" t="str">
        <f aca="false">IF(G5599=1,INT(ROUND((A5599-Debut)*86400,0)/3600),"")</f>
        <v/>
      </c>
      <c r="J5599" s="0" t="str">
        <f aca="false">IF(OR(A5599="",B5599=""),"",ROUND((B5599-A5599)*86400,0))</f>
        <v/>
      </c>
      <c r="K5599" s="37" t="str">
        <f aca="false">IF(G5599=1,IF(COUNTIFS($C:$C,C5599,$G:$G,1,$A:$A,"&gt;="&amp;(A5599-FenetreInterm/86400),$A:$A,"&lt;="&amp;A5599)&gt;=NbInterm,1,0),"")</f>
        <v/>
      </c>
      <c r="L5599" s="37" t="str">
        <f aca="false">IF(G5599=1,IF(B5599="",0,IF(J5599&lt;SeuilFugitive,1,0)),"")</f>
        <v/>
      </c>
      <c r="M5599" s="37" t="str">
        <f aca="false">IF(G5599=1,IF(B5599="",IF((Fin-A5599)*24&gt;SeuilFigee,1,0),IF(J5599&gt;SeuilFigee*3600,1,0)),"")</f>
        <v/>
      </c>
      <c r="N5599" s="0" t="str">
        <f aca="false">IF(G5599=1,IF(COUNTIF(H$2:H5599,H5599)=1,COUNTIF($H:$H,H5599),""),"")</f>
        <v/>
      </c>
      <c r="O5599" s="0" t="str">
        <f aca="false">IF(G5599=1,IF(COUNTIF(I$2:I5599,I5599)=1,COUNTIF($I:$I,I5599),""),"")</f>
        <v/>
      </c>
      <c r="P5599" s="38" t="str">
        <f aca="false">IF(G5599=1,IF(COUNTIFS(C$2:C5599,C5599,G$2:G5599,1)=1,COUNTIFS($C:$C,C5599,$G:$G,1)+ROW()/10000000,""),"")</f>
        <v/>
      </c>
      <c r="Q5599" s="0" t="str">
        <f aca="false">IF(K5599=1,IF(COUNTIFS(C$2:C5599,C5599,K$2:K5599,1)=1,1,0),"")</f>
        <v/>
      </c>
      <c r="R5599" s="0" t="str">
        <f aca="false">IF(M5599=1,IF(COUNTIFS(C$2:C5599,C5599,M$2:M5599,1)=1,1,0),"")</f>
        <v/>
      </c>
      <c r="S5599" s="0" t="str">
        <f aca="false">IF(L5599=1,IF(COUNTIFS(C$2:C5599,C5599,L$2:L5599,1)=1,1,0),"")</f>
        <v/>
      </c>
      <c r="T5599" s="38" t="str">
        <f aca="false">IF(N5599="","",N5599+ROW()/10000000)</f>
        <v/>
      </c>
      <c r="U5599" s="0" t="str">
        <f aca="false">IF(G5599=1,IF(B5599="",1,0),"")</f>
        <v/>
      </c>
    </row>
    <row r="5600" customFormat="false" ht="15" hidden="false" customHeight="false" outlineLevel="0" collapsed="false">
      <c r="A5600" s="35"/>
      <c r="B5600" s="35"/>
      <c r="G5600" s="0" t="str">
        <f aca="false">IF(A5600="","",IF(AND(A5600&gt;=Debut,A5600&lt;Fin),1,0))</f>
        <v/>
      </c>
      <c r="H5600" s="0" t="str">
        <f aca="false">IF(G5600=1,INT(ROUND((A5600-Debut)*86400,0)/600),"")</f>
        <v/>
      </c>
      <c r="I5600" s="0" t="str">
        <f aca="false">IF(G5600=1,INT(ROUND((A5600-Debut)*86400,0)/3600),"")</f>
        <v/>
      </c>
      <c r="J5600" s="0" t="str">
        <f aca="false">IF(OR(A5600="",B5600=""),"",ROUND((B5600-A5600)*86400,0))</f>
        <v/>
      </c>
      <c r="K5600" s="37" t="str">
        <f aca="false">IF(G5600=1,IF(COUNTIFS($C:$C,C5600,$G:$G,1,$A:$A,"&gt;="&amp;(A5600-FenetreInterm/86400),$A:$A,"&lt;="&amp;A5600)&gt;=NbInterm,1,0),"")</f>
        <v/>
      </c>
      <c r="L5600" s="37" t="str">
        <f aca="false">IF(G5600=1,IF(B5600="",0,IF(J5600&lt;SeuilFugitive,1,0)),"")</f>
        <v/>
      </c>
      <c r="M5600" s="37" t="str">
        <f aca="false">IF(G5600=1,IF(B5600="",IF((Fin-A5600)*24&gt;SeuilFigee,1,0),IF(J5600&gt;SeuilFigee*3600,1,0)),"")</f>
        <v/>
      </c>
      <c r="N5600" s="0" t="str">
        <f aca="false">IF(G5600=1,IF(COUNTIF(H$2:H5600,H5600)=1,COUNTIF($H:$H,H5600),""),"")</f>
        <v/>
      </c>
      <c r="O5600" s="0" t="str">
        <f aca="false">IF(G5600=1,IF(COUNTIF(I$2:I5600,I5600)=1,COUNTIF($I:$I,I5600),""),"")</f>
        <v/>
      </c>
      <c r="P5600" s="38" t="str">
        <f aca="false">IF(G5600=1,IF(COUNTIFS(C$2:C5600,C5600,G$2:G5600,1)=1,COUNTIFS($C:$C,C5600,$G:$G,1)+ROW()/10000000,""),"")</f>
        <v/>
      </c>
      <c r="Q5600" s="0" t="str">
        <f aca="false">IF(K5600=1,IF(COUNTIFS(C$2:C5600,C5600,K$2:K5600,1)=1,1,0),"")</f>
        <v/>
      </c>
      <c r="R5600" s="0" t="str">
        <f aca="false">IF(M5600=1,IF(COUNTIFS(C$2:C5600,C5600,M$2:M5600,1)=1,1,0),"")</f>
        <v/>
      </c>
      <c r="S5600" s="0" t="str">
        <f aca="false">IF(L5600=1,IF(COUNTIFS(C$2:C5600,C5600,L$2:L5600,1)=1,1,0),"")</f>
        <v/>
      </c>
      <c r="T5600" s="38" t="str">
        <f aca="false">IF(N5600="","",N5600+ROW()/10000000)</f>
        <v/>
      </c>
      <c r="U5600" s="0" t="str">
        <f aca="false">IF(G5600=1,IF(B5600="",1,0),"")</f>
        <v/>
      </c>
    </row>
    <row r="5601" customFormat="false" ht="15" hidden="false" customHeight="false" outlineLevel="0" collapsed="false">
      <c r="A5601" s="35"/>
      <c r="B5601" s="35"/>
      <c r="G5601" s="0" t="str">
        <f aca="false">IF(A5601="","",IF(AND(A5601&gt;=Debut,A5601&lt;Fin),1,0))</f>
        <v/>
      </c>
      <c r="H5601" s="0" t="str">
        <f aca="false">IF(G5601=1,INT(ROUND((A5601-Debut)*86400,0)/600),"")</f>
        <v/>
      </c>
      <c r="I5601" s="0" t="str">
        <f aca="false">IF(G5601=1,INT(ROUND((A5601-Debut)*86400,0)/3600),"")</f>
        <v/>
      </c>
      <c r="J5601" s="0" t="str">
        <f aca="false">IF(OR(A5601="",B5601=""),"",ROUND((B5601-A5601)*86400,0))</f>
        <v/>
      </c>
      <c r="K5601" s="37" t="str">
        <f aca="false">IF(G5601=1,IF(COUNTIFS($C:$C,C5601,$G:$G,1,$A:$A,"&gt;="&amp;(A5601-FenetreInterm/86400),$A:$A,"&lt;="&amp;A5601)&gt;=NbInterm,1,0),"")</f>
        <v/>
      </c>
      <c r="L5601" s="37" t="str">
        <f aca="false">IF(G5601=1,IF(B5601="",0,IF(J5601&lt;SeuilFugitive,1,0)),"")</f>
        <v/>
      </c>
      <c r="M5601" s="37" t="str">
        <f aca="false">IF(G5601=1,IF(B5601="",IF((Fin-A5601)*24&gt;SeuilFigee,1,0),IF(J5601&gt;SeuilFigee*3600,1,0)),"")</f>
        <v/>
      </c>
      <c r="N5601" s="0" t="str">
        <f aca="false">IF(G5601=1,IF(COUNTIF(H$2:H5601,H5601)=1,COUNTIF($H:$H,H5601),""),"")</f>
        <v/>
      </c>
      <c r="O5601" s="0" t="str">
        <f aca="false">IF(G5601=1,IF(COUNTIF(I$2:I5601,I5601)=1,COUNTIF($I:$I,I5601),""),"")</f>
        <v/>
      </c>
      <c r="P5601" s="38" t="str">
        <f aca="false">IF(G5601=1,IF(COUNTIFS(C$2:C5601,C5601,G$2:G5601,1)=1,COUNTIFS($C:$C,C5601,$G:$G,1)+ROW()/10000000,""),"")</f>
        <v/>
      </c>
      <c r="Q5601" s="0" t="str">
        <f aca="false">IF(K5601=1,IF(COUNTIFS(C$2:C5601,C5601,K$2:K5601,1)=1,1,0),"")</f>
        <v/>
      </c>
      <c r="R5601" s="0" t="str">
        <f aca="false">IF(M5601=1,IF(COUNTIFS(C$2:C5601,C5601,M$2:M5601,1)=1,1,0),"")</f>
        <v/>
      </c>
      <c r="S5601" s="0" t="str">
        <f aca="false">IF(L5601=1,IF(COUNTIFS(C$2:C5601,C5601,L$2:L5601,1)=1,1,0),"")</f>
        <v/>
      </c>
      <c r="T5601" s="38" t="str">
        <f aca="false">IF(N5601="","",N5601+ROW()/10000000)</f>
        <v/>
      </c>
      <c r="U5601" s="0" t="str">
        <f aca="false">IF(G5601=1,IF(B5601="",1,0),"")</f>
        <v/>
      </c>
    </row>
    <row r="5602" customFormat="false" ht="15" hidden="false" customHeight="false" outlineLevel="0" collapsed="false">
      <c r="A5602" s="35"/>
      <c r="B5602" s="35"/>
      <c r="G5602" s="0" t="str">
        <f aca="false">IF(A5602="","",IF(AND(A5602&gt;=Debut,A5602&lt;Fin),1,0))</f>
        <v/>
      </c>
      <c r="H5602" s="0" t="str">
        <f aca="false">IF(G5602=1,INT(ROUND((A5602-Debut)*86400,0)/600),"")</f>
        <v/>
      </c>
      <c r="I5602" s="0" t="str">
        <f aca="false">IF(G5602=1,INT(ROUND((A5602-Debut)*86400,0)/3600),"")</f>
        <v/>
      </c>
      <c r="J5602" s="0" t="str">
        <f aca="false">IF(OR(A5602="",B5602=""),"",ROUND((B5602-A5602)*86400,0))</f>
        <v/>
      </c>
      <c r="K5602" s="37" t="str">
        <f aca="false">IF(G5602=1,IF(COUNTIFS($C:$C,C5602,$G:$G,1,$A:$A,"&gt;="&amp;(A5602-FenetreInterm/86400),$A:$A,"&lt;="&amp;A5602)&gt;=NbInterm,1,0),"")</f>
        <v/>
      </c>
      <c r="L5602" s="37" t="str">
        <f aca="false">IF(G5602=1,IF(B5602="",0,IF(J5602&lt;SeuilFugitive,1,0)),"")</f>
        <v/>
      </c>
      <c r="M5602" s="37" t="str">
        <f aca="false">IF(G5602=1,IF(B5602="",IF((Fin-A5602)*24&gt;SeuilFigee,1,0),IF(J5602&gt;SeuilFigee*3600,1,0)),"")</f>
        <v/>
      </c>
      <c r="N5602" s="0" t="str">
        <f aca="false">IF(G5602=1,IF(COUNTIF(H$2:H5602,H5602)=1,COUNTIF($H:$H,H5602),""),"")</f>
        <v/>
      </c>
      <c r="O5602" s="0" t="str">
        <f aca="false">IF(G5602=1,IF(COUNTIF(I$2:I5602,I5602)=1,COUNTIF($I:$I,I5602),""),"")</f>
        <v/>
      </c>
      <c r="P5602" s="38" t="str">
        <f aca="false">IF(G5602=1,IF(COUNTIFS(C$2:C5602,C5602,G$2:G5602,1)=1,COUNTIFS($C:$C,C5602,$G:$G,1)+ROW()/10000000,""),"")</f>
        <v/>
      </c>
      <c r="Q5602" s="0" t="str">
        <f aca="false">IF(K5602=1,IF(COUNTIFS(C$2:C5602,C5602,K$2:K5602,1)=1,1,0),"")</f>
        <v/>
      </c>
      <c r="R5602" s="0" t="str">
        <f aca="false">IF(M5602=1,IF(COUNTIFS(C$2:C5602,C5602,M$2:M5602,1)=1,1,0),"")</f>
        <v/>
      </c>
      <c r="S5602" s="0" t="str">
        <f aca="false">IF(L5602=1,IF(COUNTIFS(C$2:C5602,C5602,L$2:L5602,1)=1,1,0),"")</f>
        <v/>
      </c>
      <c r="T5602" s="38" t="str">
        <f aca="false">IF(N5602="","",N5602+ROW()/10000000)</f>
        <v/>
      </c>
      <c r="U5602" s="0" t="str">
        <f aca="false">IF(G5602=1,IF(B5602="",1,0),"")</f>
        <v/>
      </c>
    </row>
    <row r="5603" customFormat="false" ht="15" hidden="false" customHeight="false" outlineLevel="0" collapsed="false">
      <c r="A5603" s="35"/>
      <c r="B5603" s="35"/>
      <c r="G5603" s="0" t="str">
        <f aca="false">IF(A5603="","",IF(AND(A5603&gt;=Debut,A5603&lt;Fin),1,0))</f>
        <v/>
      </c>
      <c r="H5603" s="0" t="str">
        <f aca="false">IF(G5603=1,INT(ROUND((A5603-Debut)*86400,0)/600),"")</f>
        <v/>
      </c>
      <c r="I5603" s="0" t="str">
        <f aca="false">IF(G5603=1,INT(ROUND((A5603-Debut)*86400,0)/3600),"")</f>
        <v/>
      </c>
      <c r="J5603" s="0" t="str">
        <f aca="false">IF(OR(A5603="",B5603=""),"",ROUND((B5603-A5603)*86400,0))</f>
        <v/>
      </c>
      <c r="K5603" s="37" t="str">
        <f aca="false">IF(G5603=1,IF(COUNTIFS($C:$C,C5603,$G:$G,1,$A:$A,"&gt;="&amp;(A5603-FenetreInterm/86400),$A:$A,"&lt;="&amp;A5603)&gt;=NbInterm,1,0),"")</f>
        <v/>
      </c>
      <c r="L5603" s="37" t="str">
        <f aca="false">IF(G5603=1,IF(B5603="",0,IF(J5603&lt;SeuilFugitive,1,0)),"")</f>
        <v/>
      </c>
      <c r="M5603" s="37" t="str">
        <f aca="false">IF(G5603=1,IF(B5603="",IF((Fin-A5603)*24&gt;SeuilFigee,1,0),IF(J5603&gt;SeuilFigee*3600,1,0)),"")</f>
        <v/>
      </c>
      <c r="N5603" s="0" t="str">
        <f aca="false">IF(G5603=1,IF(COUNTIF(H$2:H5603,H5603)=1,COUNTIF($H:$H,H5603),""),"")</f>
        <v/>
      </c>
      <c r="O5603" s="0" t="str">
        <f aca="false">IF(G5603=1,IF(COUNTIF(I$2:I5603,I5603)=1,COUNTIF($I:$I,I5603),""),"")</f>
        <v/>
      </c>
      <c r="P5603" s="38" t="str">
        <f aca="false">IF(G5603=1,IF(COUNTIFS(C$2:C5603,C5603,G$2:G5603,1)=1,COUNTIFS($C:$C,C5603,$G:$G,1)+ROW()/10000000,""),"")</f>
        <v/>
      </c>
      <c r="Q5603" s="0" t="str">
        <f aca="false">IF(K5603=1,IF(COUNTIFS(C$2:C5603,C5603,K$2:K5603,1)=1,1,0),"")</f>
        <v/>
      </c>
      <c r="R5603" s="0" t="str">
        <f aca="false">IF(M5603=1,IF(COUNTIFS(C$2:C5603,C5603,M$2:M5603,1)=1,1,0),"")</f>
        <v/>
      </c>
      <c r="S5603" s="0" t="str">
        <f aca="false">IF(L5603=1,IF(COUNTIFS(C$2:C5603,C5603,L$2:L5603,1)=1,1,0),"")</f>
        <v/>
      </c>
      <c r="T5603" s="38" t="str">
        <f aca="false">IF(N5603="","",N5603+ROW()/10000000)</f>
        <v/>
      </c>
      <c r="U5603" s="0" t="str">
        <f aca="false">IF(G5603=1,IF(B5603="",1,0),"")</f>
        <v/>
      </c>
    </row>
    <row r="5604" customFormat="false" ht="15" hidden="false" customHeight="false" outlineLevel="0" collapsed="false">
      <c r="A5604" s="35"/>
      <c r="B5604" s="35"/>
      <c r="G5604" s="0" t="str">
        <f aca="false">IF(A5604="","",IF(AND(A5604&gt;=Debut,A5604&lt;Fin),1,0))</f>
        <v/>
      </c>
      <c r="H5604" s="0" t="str">
        <f aca="false">IF(G5604=1,INT(ROUND((A5604-Debut)*86400,0)/600),"")</f>
        <v/>
      </c>
      <c r="I5604" s="0" t="str">
        <f aca="false">IF(G5604=1,INT(ROUND((A5604-Debut)*86400,0)/3600),"")</f>
        <v/>
      </c>
      <c r="J5604" s="0" t="str">
        <f aca="false">IF(OR(A5604="",B5604=""),"",ROUND((B5604-A5604)*86400,0))</f>
        <v/>
      </c>
      <c r="K5604" s="37" t="str">
        <f aca="false">IF(G5604=1,IF(COUNTIFS($C:$C,C5604,$G:$G,1,$A:$A,"&gt;="&amp;(A5604-FenetreInterm/86400),$A:$A,"&lt;="&amp;A5604)&gt;=NbInterm,1,0),"")</f>
        <v/>
      </c>
      <c r="L5604" s="37" t="str">
        <f aca="false">IF(G5604=1,IF(B5604="",0,IF(J5604&lt;SeuilFugitive,1,0)),"")</f>
        <v/>
      </c>
      <c r="M5604" s="37" t="str">
        <f aca="false">IF(G5604=1,IF(B5604="",IF((Fin-A5604)*24&gt;SeuilFigee,1,0),IF(J5604&gt;SeuilFigee*3600,1,0)),"")</f>
        <v/>
      </c>
      <c r="N5604" s="0" t="str">
        <f aca="false">IF(G5604=1,IF(COUNTIF(H$2:H5604,H5604)=1,COUNTIF($H:$H,H5604),""),"")</f>
        <v/>
      </c>
      <c r="O5604" s="0" t="str">
        <f aca="false">IF(G5604=1,IF(COUNTIF(I$2:I5604,I5604)=1,COUNTIF($I:$I,I5604),""),"")</f>
        <v/>
      </c>
      <c r="P5604" s="38" t="str">
        <f aca="false">IF(G5604=1,IF(COUNTIFS(C$2:C5604,C5604,G$2:G5604,1)=1,COUNTIFS($C:$C,C5604,$G:$G,1)+ROW()/10000000,""),"")</f>
        <v/>
      </c>
      <c r="Q5604" s="0" t="str">
        <f aca="false">IF(K5604=1,IF(COUNTIFS(C$2:C5604,C5604,K$2:K5604,1)=1,1,0),"")</f>
        <v/>
      </c>
      <c r="R5604" s="0" t="str">
        <f aca="false">IF(M5604=1,IF(COUNTIFS(C$2:C5604,C5604,M$2:M5604,1)=1,1,0),"")</f>
        <v/>
      </c>
      <c r="S5604" s="0" t="str">
        <f aca="false">IF(L5604=1,IF(COUNTIFS(C$2:C5604,C5604,L$2:L5604,1)=1,1,0),"")</f>
        <v/>
      </c>
      <c r="T5604" s="38" t="str">
        <f aca="false">IF(N5604="","",N5604+ROW()/10000000)</f>
        <v/>
      </c>
      <c r="U5604" s="0" t="str">
        <f aca="false">IF(G5604=1,IF(B5604="",1,0),"")</f>
        <v/>
      </c>
    </row>
    <row r="5605" customFormat="false" ht="15" hidden="false" customHeight="false" outlineLevel="0" collapsed="false">
      <c r="A5605" s="35"/>
      <c r="B5605" s="35"/>
      <c r="G5605" s="0" t="str">
        <f aca="false">IF(A5605="","",IF(AND(A5605&gt;=Debut,A5605&lt;Fin),1,0))</f>
        <v/>
      </c>
      <c r="H5605" s="0" t="str">
        <f aca="false">IF(G5605=1,INT(ROUND((A5605-Debut)*86400,0)/600),"")</f>
        <v/>
      </c>
      <c r="I5605" s="0" t="str">
        <f aca="false">IF(G5605=1,INT(ROUND((A5605-Debut)*86400,0)/3600),"")</f>
        <v/>
      </c>
      <c r="J5605" s="0" t="str">
        <f aca="false">IF(OR(A5605="",B5605=""),"",ROUND((B5605-A5605)*86400,0))</f>
        <v/>
      </c>
      <c r="K5605" s="37" t="str">
        <f aca="false">IF(G5605=1,IF(COUNTIFS($C:$C,C5605,$G:$G,1,$A:$A,"&gt;="&amp;(A5605-FenetreInterm/86400),$A:$A,"&lt;="&amp;A5605)&gt;=NbInterm,1,0),"")</f>
        <v/>
      </c>
      <c r="L5605" s="37" t="str">
        <f aca="false">IF(G5605=1,IF(B5605="",0,IF(J5605&lt;SeuilFugitive,1,0)),"")</f>
        <v/>
      </c>
      <c r="M5605" s="37" t="str">
        <f aca="false">IF(G5605=1,IF(B5605="",IF((Fin-A5605)*24&gt;SeuilFigee,1,0),IF(J5605&gt;SeuilFigee*3600,1,0)),"")</f>
        <v/>
      </c>
      <c r="N5605" s="0" t="str">
        <f aca="false">IF(G5605=1,IF(COUNTIF(H$2:H5605,H5605)=1,COUNTIF($H:$H,H5605),""),"")</f>
        <v/>
      </c>
      <c r="O5605" s="0" t="str">
        <f aca="false">IF(G5605=1,IF(COUNTIF(I$2:I5605,I5605)=1,COUNTIF($I:$I,I5605),""),"")</f>
        <v/>
      </c>
      <c r="P5605" s="38" t="str">
        <f aca="false">IF(G5605=1,IF(COUNTIFS(C$2:C5605,C5605,G$2:G5605,1)=1,COUNTIFS($C:$C,C5605,$G:$G,1)+ROW()/10000000,""),"")</f>
        <v/>
      </c>
      <c r="Q5605" s="0" t="str">
        <f aca="false">IF(K5605=1,IF(COUNTIFS(C$2:C5605,C5605,K$2:K5605,1)=1,1,0),"")</f>
        <v/>
      </c>
      <c r="R5605" s="0" t="str">
        <f aca="false">IF(M5605=1,IF(COUNTIFS(C$2:C5605,C5605,M$2:M5605,1)=1,1,0),"")</f>
        <v/>
      </c>
      <c r="S5605" s="0" t="str">
        <f aca="false">IF(L5605=1,IF(COUNTIFS(C$2:C5605,C5605,L$2:L5605,1)=1,1,0),"")</f>
        <v/>
      </c>
      <c r="T5605" s="38" t="str">
        <f aca="false">IF(N5605="","",N5605+ROW()/10000000)</f>
        <v/>
      </c>
      <c r="U5605" s="0" t="str">
        <f aca="false">IF(G5605=1,IF(B5605="",1,0),"")</f>
        <v/>
      </c>
    </row>
    <row r="5606" customFormat="false" ht="15" hidden="false" customHeight="false" outlineLevel="0" collapsed="false">
      <c r="A5606" s="35"/>
      <c r="B5606" s="35"/>
      <c r="G5606" s="0" t="str">
        <f aca="false">IF(A5606="","",IF(AND(A5606&gt;=Debut,A5606&lt;Fin),1,0))</f>
        <v/>
      </c>
      <c r="H5606" s="0" t="str">
        <f aca="false">IF(G5606=1,INT(ROUND((A5606-Debut)*86400,0)/600),"")</f>
        <v/>
      </c>
      <c r="I5606" s="0" t="str">
        <f aca="false">IF(G5606=1,INT(ROUND((A5606-Debut)*86400,0)/3600),"")</f>
        <v/>
      </c>
      <c r="J5606" s="0" t="str">
        <f aca="false">IF(OR(A5606="",B5606=""),"",ROUND((B5606-A5606)*86400,0))</f>
        <v/>
      </c>
      <c r="K5606" s="37" t="str">
        <f aca="false">IF(G5606=1,IF(COUNTIFS($C:$C,C5606,$G:$G,1,$A:$A,"&gt;="&amp;(A5606-FenetreInterm/86400),$A:$A,"&lt;="&amp;A5606)&gt;=NbInterm,1,0),"")</f>
        <v/>
      </c>
      <c r="L5606" s="37" t="str">
        <f aca="false">IF(G5606=1,IF(B5606="",0,IF(J5606&lt;SeuilFugitive,1,0)),"")</f>
        <v/>
      </c>
      <c r="M5606" s="37" t="str">
        <f aca="false">IF(G5606=1,IF(B5606="",IF((Fin-A5606)*24&gt;SeuilFigee,1,0),IF(J5606&gt;SeuilFigee*3600,1,0)),"")</f>
        <v/>
      </c>
      <c r="N5606" s="0" t="str">
        <f aca="false">IF(G5606=1,IF(COUNTIF(H$2:H5606,H5606)=1,COUNTIF($H:$H,H5606),""),"")</f>
        <v/>
      </c>
      <c r="O5606" s="0" t="str">
        <f aca="false">IF(G5606=1,IF(COUNTIF(I$2:I5606,I5606)=1,COUNTIF($I:$I,I5606),""),"")</f>
        <v/>
      </c>
      <c r="P5606" s="38" t="str">
        <f aca="false">IF(G5606=1,IF(COUNTIFS(C$2:C5606,C5606,G$2:G5606,1)=1,COUNTIFS($C:$C,C5606,$G:$G,1)+ROW()/10000000,""),"")</f>
        <v/>
      </c>
      <c r="Q5606" s="0" t="str">
        <f aca="false">IF(K5606=1,IF(COUNTIFS(C$2:C5606,C5606,K$2:K5606,1)=1,1,0),"")</f>
        <v/>
      </c>
      <c r="R5606" s="0" t="str">
        <f aca="false">IF(M5606=1,IF(COUNTIFS(C$2:C5606,C5606,M$2:M5606,1)=1,1,0),"")</f>
        <v/>
      </c>
      <c r="S5606" s="0" t="str">
        <f aca="false">IF(L5606=1,IF(COUNTIFS(C$2:C5606,C5606,L$2:L5606,1)=1,1,0),"")</f>
        <v/>
      </c>
      <c r="T5606" s="38" t="str">
        <f aca="false">IF(N5606="","",N5606+ROW()/10000000)</f>
        <v/>
      </c>
      <c r="U5606" s="0" t="str">
        <f aca="false">IF(G5606=1,IF(B5606="",1,0),"")</f>
        <v/>
      </c>
    </row>
    <row r="5607" customFormat="false" ht="15" hidden="false" customHeight="false" outlineLevel="0" collapsed="false">
      <c r="A5607" s="35"/>
      <c r="B5607" s="35"/>
      <c r="G5607" s="0" t="str">
        <f aca="false">IF(A5607="","",IF(AND(A5607&gt;=Debut,A5607&lt;Fin),1,0))</f>
        <v/>
      </c>
      <c r="H5607" s="0" t="str">
        <f aca="false">IF(G5607=1,INT(ROUND((A5607-Debut)*86400,0)/600),"")</f>
        <v/>
      </c>
      <c r="I5607" s="0" t="str">
        <f aca="false">IF(G5607=1,INT(ROUND((A5607-Debut)*86400,0)/3600),"")</f>
        <v/>
      </c>
      <c r="J5607" s="0" t="str">
        <f aca="false">IF(OR(A5607="",B5607=""),"",ROUND((B5607-A5607)*86400,0))</f>
        <v/>
      </c>
      <c r="K5607" s="37" t="str">
        <f aca="false">IF(G5607=1,IF(COUNTIFS($C:$C,C5607,$G:$G,1,$A:$A,"&gt;="&amp;(A5607-FenetreInterm/86400),$A:$A,"&lt;="&amp;A5607)&gt;=NbInterm,1,0),"")</f>
        <v/>
      </c>
      <c r="L5607" s="37" t="str">
        <f aca="false">IF(G5607=1,IF(B5607="",0,IF(J5607&lt;SeuilFugitive,1,0)),"")</f>
        <v/>
      </c>
      <c r="M5607" s="37" t="str">
        <f aca="false">IF(G5607=1,IF(B5607="",IF((Fin-A5607)*24&gt;SeuilFigee,1,0),IF(J5607&gt;SeuilFigee*3600,1,0)),"")</f>
        <v/>
      </c>
      <c r="N5607" s="0" t="str">
        <f aca="false">IF(G5607=1,IF(COUNTIF(H$2:H5607,H5607)=1,COUNTIF($H:$H,H5607),""),"")</f>
        <v/>
      </c>
      <c r="O5607" s="0" t="str">
        <f aca="false">IF(G5607=1,IF(COUNTIF(I$2:I5607,I5607)=1,COUNTIF($I:$I,I5607),""),"")</f>
        <v/>
      </c>
      <c r="P5607" s="38" t="str">
        <f aca="false">IF(G5607=1,IF(COUNTIFS(C$2:C5607,C5607,G$2:G5607,1)=1,COUNTIFS($C:$C,C5607,$G:$G,1)+ROW()/10000000,""),"")</f>
        <v/>
      </c>
      <c r="Q5607" s="0" t="str">
        <f aca="false">IF(K5607=1,IF(COUNTIFS(C$2:C5607,C5607,K$2:K5607,1)=1,1,0),"")</f>
        <v/>
      </c>
      <c r="R5607" s="0" t="str">
        <f aca="false">IF(M5607=1,IF(COUNTIFS(C$2:C5607,C5607,M$2:M5607,1)=1,1,0),"")</f>
        <v/>
      </c>
      <c r="S5607" s="0" t="str">
        <f aca="false">IF(L5607=1,IF(COUNTIFS(C$2:C5607,C5607,L$2:L5607,1)=1,1,0),"")</f>
        <v/>
      </c>
      <c r="T5607" s="38" t="str">
        <f aca="false">IF(N5607="","",N5607+ROW()/10000000)</f>
        <v/>
      </c>
      <c r="U5607" s="0" t="str">
        <f aca="false">IF(G5607=1,IF(B5607="",1,0),"")</f>
        <v/>
      </c>
    </row>
    <row r="5608" customFormat="false" ht="15" hidden="false" customHeight="false" outlineLevel="0" collapsed="false">
      <c r="A5608" s="35"/>
      <c r="B5608" s="35"/>
      <c r="G5608" s="0" t="str">
        <f aca="false">IF(A5608="","",IF(AND(A5608&gt;=Debut,A5608&lt;Fin),1,0))</f>
        <v/>
      </c>
      <c r="H5608" s="0" t="str">
        <f aca="false">IF(G5608=1,INT(ROUND((A5608-Debut)*86400,0)/600),"")</f>
        <v/>
      </c>
      <c r="I5608" s="0" t="str">
        <f aca="false">IF(G5608=1,INT(ROUND((A5608-Debut)*86400,0)/3600),"")</f>
        <v/>
      </c>
      <c r="J5608" s="0" t="str">
        <f aca="false">IF(OR(A5608="",B5608=""),"",ROUND((B5608-A5608)*86400,0))</f>
        <v/>
      </c>
      <c r="K5608" s="37" t="str">
        <f aca="false">IF(G5608=1,IF(COUNTIFS($C:$C,C5608,$G:$G,1,$A:$A,"&gt;="&amp;(A5608-FenetreInterm/86400),$A:$A,"&lt;="&amp;A5608)&gt;=NbInterm,1,0),"")</f>
        <v/>
      </c>
      <c r="L5608" s="37" t="str">
        <f aca="false">IF(G5608=1,IF(B5608="",0,IF(J5608&lt;SeuilFugitive,1,0)),"")</f>
        <v/>
      </c>
      <c r="M5608" s="37" t="str">
        <f aca="false">IF(G5608=1,IF(B5608="",IF((Fin-A5608)*24&gt;SeuilFigee,1,0),IF(J5608&gt;SeuilFigee*3600,1,0)),"")</f>
        <v/>
      </c>
      <c r="N5608" s="0" t="str">
        <f aca="false">IF(G5608=1,IF(COUNTIF(H$2:H5608,H5608)=1,COUNTIF($H:$H,H5608),""),"")</f>
        <v/>
      </c>
      <c r="O5608" s="0" t="str">
        <f aca="false">IF(G5608=1,IF(COUNTIF(I$2:I5608,I5608)=1,COUNTIF($I:$I,I5608),""),"")</f>
        <v/>
      </c>
      <c r="P5608" s="38" t="str">
        <f aca="false">IF(G5608=1,IF(COUNTIFS(C$2:C5608,C5608,G$2:G5608,1)=1,COUNTIFS($C:$C,C5608,$G:$G,1)+ROW()/10000000,""),"")</f>
        <v/>
      </c>
      <c r="Q5608" s="0" t="str">
        <f aca="false">IF(K5608=1,IF(COUNTIFS(C$2:C5608,C5608,K$2:K5608,1)=1,1,0),"")</f>
        <v/>
      </c>
      <c r="R5608" s="0" t="str">
        <f aca="false">IF(M5608=1,IF(COUNTIFS(C$2:C5608,C5608,M$2:M5608,1)=1,1,0),"")</f>
        <v/>
      </c>
      <c r="S5608" s="0" t="str">
        <f aca="false">IF(L5608=1,IF(COUNTIFS(C$2:C5608,C5608,L$2:L5608,1)=1,1,0),"")</f>
        <v/>
      </c>
      <c r="T5608" s="38" t="str">
        <f aca="false">IF(N5608="","",N5608+ROW()/10000000)</f>
        <v/>
      </c>
      <c r="U5608" s="0" t="str">
        <f aca="false">IF(G5608=1,IF(B5608="",1,0),"")</f>
        <v/>
      </c>
    </row>
    <row r="5609" customFormat="false" ht="15" hidden="false" customHeight="false" outlineLevel="0" collapsed="false">
      <c r="A5609" s="35"/>
      <c r="B5609" s="35"/>
      <c r="G5609" s="0" t="str">
        <f aca="false">IF(A5609="","",IF(AND(A5609&gt;=Debut,A5609&lt;Fin),1,0))</f>
        <v/>
      </c>
      <c r="H5609" s="0" t="str">
        <f aca="false">IF(G5609=1,INT(ROUND((A5609-Debut)*86400,0)/600),"")</f>
        <v/>
      </c>
      <c r="I5609" s="0" t="str">
        <f aca="false">IF(G5609=1,INT(ROUND((A5609-Debut)*86400,0)/3600),"")</f>
        <v/>
      </c>
      <c r="J5609" s="0" t="str">
        <f aca="false">IF(OR(A5609="",B5609=""),"",ROUND((B5609-A5609)*86400,0))</f>
        <v/>
      </c>
      <c r="K5609" s="37" t="str">
        <f aca="false">IF(G5609=1,IF(COUNTIFS($C:$C,C5609,$G:$G,1,$A:$A,"&gt;="&amp;(A5609-FenetreInterm/86400),$A:$A,"&lt;="&amp;A5609)&gt;=NbInterm,1,0),"")</f>
        <v/>
      </c>
      <c r="L5609" s="37" t="str">
        <f aca="false">IF(G5609=1,IF(B5609="",0,IF(J5609&lt;SeuilFugitive,1,0)),"")</f>
        <v/>
      </c>
      <c r="M5609" s="37" t="str">
        <f aca="false">IF(G5609=1,IF(B5609="",IF((Fin-A5609)*24&gt;SeuilFigee,1,0),IF(J5609&gt;SeuilFigee*3600,1,0)),"")</f>
        <v/>
      </c>
      <c r="N5609" s="0" t="str">
        <f aca="false">IF(G5609=1,IF(COUNTIF(H$2:H5609,H5609)=1,COUNTIF($H:$H,H5609),""),"")</f>
        <v/>
      </c>
      <c r="O5609" s="0" t="str">
        <f aca="false">IF(G5609=1,IF(COUNTIF(I$2:I5609,I5609)=1,COUNTIF($I:$I,I5609),""),"")</f>
        <v/>
      </c>
      <c r="P5609" s="38" t="str">
        <f aca="false">IF(G5609=1,IF(COUNTIFS(C$2:C5609,C5609,G$2:G5609,1)=1,COUNTIFS($C:$C,C5609,$G:$G,1)+ROW()/10000000,""),"")</f>
        <v/>
      </c>
      <c r="Q5609" s="0" t="str">
        <f aca="false">IF(K5609=1,IF(COUNTIFS(C$2:C5609,C5609,K$2:K5609,1)=1,1,0),"")</f>
        <v/>
      </c>
      <c r="R5609" s="0" t="str">
        <f aca="false">IF(M5609=1,IF(COUNTIFS(C$2:C5609,C5609,M$2:M5609,1)=1,1,0),"")</f>
        <v/>
      </c>
      <c r="S5609" s="0" t="str">
        <f aca="false">IF(L5609=1,IF(COUNTIFS(C$2:C5609,C5609,L$2:L5609,1)=1,1,0),"")</f>
        <v/>
      </c>
      <c r="T5609" s="38" t="str">
        <f aca="false">IF(N5609="","",N5609+ROW()/10000000)</f>
        <v/>
      </c>
      <c r="U5609" s="0" t="str">
        <f aca="false">IF(G5609=1,IF(B5609="",1,0),"")</f>
        <v/>
      </c>
    </row>
    <row r="5610" customFormat="false" ht="15" hidden="false" customHeight="false" outlineLevel="0" collapsed="false">
      <c r="A5610" s="35"/>
      <c r="B5610" s="35"/>
      <c r="G5610" s="0" t="str">
        <f aca="false">IF(A5610="","",IF(AND(A5610&gt;=Debut,A5610&lt;Fin),1,0))</f>
        <v/>
      </c>
      <c r="H5610" s="0" t="str">
        <f aca="false">IF(G5610=1,INT(ROUND((A5610-Debut)*86400,0)/600),"")</f>
        <v/>
      </c>
      <c r="I5610" s="0" t="str">
        <f aca="false">IF(G5610=1,INT(ROUND((A5610-Debut)*86400,0)/3600),"")</f>
        <v/>
      </c>
      <c r="J5610" s="0" t="str">
        <f aca="false">IF(OR(A5610="",B5610=""),"",ROUND((B5610-A5610)*86400,0))</f>
        <v/>
      </c>
      <c r="K5610" s="37" t="str">
        <f aca="false">IF(G5610=1,IF(COUNTIFS($C:$C,C5610,$G:$G,1,$A:$A,"&gt;="&amp;(A5610-FenetreInterm/86400),$A:$A,"&lt;="&amp;A5610)&gt;=NbInterm,1,0),"")</f>
        <v/>
      </c>
      <c r="L5610" s="37" t="str">
        <f aca="false">IF(G5610=1,IF(B5610="",0,IF(J5610&lt;SeuilFugitive,1,0)),"")</f>
        <v/>
      </c>
      <c r="M5610" s="37" t="str">
        <f aca="false">IF(G5610=1,IF(B5610="",IF((Fin-A5610)*24&gt;SeuilFigee,1,0),IF(J5610&gt;SeuilFigee*3600,1,0)),"")</f>
        <v/>
      </c>
      <c r="N5610" s="0" t="str">
        <f aca="false">IF(G5610=1,IF(COUNTIF(H$2:H5610,H5610)=1,COUNTIF($H:$H,H5610),""),"")</f>
        <v/>
      </c>
      <c r="O5610" s="0" t="str">
        <f aca="false">IF(G5610=1,IF(COUNTIF(I$2:I5610,I5610)=1,COUNTIF($I:$I,I5610),""),"")</f>
        <v/>
      </c>
      <c r="P5610" s="38" t="str">
        <f aca="false">IF(G5610=1,IF(COUNTIFS(C$2:C5610,C5610,G$2:G5610,1)=1,COUNTIFS($C:$C,C5610,$G:$G,1)+ROW()/10000000,""),"")</f>
        <v/>
      </c>
      <c r="Q5610" s="0" t="str">
        <f aca="false">IF(K5610=1,IF(COUNTIFS(C$2:C5610,C5610,K$2:K5610,1)=1,1,0),"")</f>
        <v/>
      </c>
      <c r="R5610" s="0" t="str">
        <f aca="false">IF(M5610=1,IF(COUNTIFS(C$2:C5610,C5610,M$2:M5610,1)=1,1,0),"")</f>
        <v/>
      </c>
      <c r="S5610" s="0" t="str">
        <f aca="false">IF(L5610=1,IF(COUNTIFS(C$2:C5610,C5610,L$2:L5610,1)=1,1,0),"")</f>
        <v/>
      </c>
      <c r="T5610" s="38" t="str">
        <f aca="false">IF(N5610="","",N5610+ROW()/10000000)</f>
        <v/>
      </c>
      <c r="U5610" s="0" t="str">
        <f aca="false">IF(G5610=1,IF(B5610="",1,0),"")</f>
        <v/>
      </c>
    </row>
    <row r="5611" customFormat="false" ht="15" hidden="false" customHeight="false" outlineLevel="0" collapsed="false">
      <c r="A5611" s="35"/>
      <c r="B5611" s="35"/>
      <c r="G5611" s="0" t="str">
        <f aca="false">IF(A5611="","",IF(AND(A5611&gt;=Debut,A5611&lt;Fin),1,0))</f>
        <v/>
      </c>
      <c r="H5611" s="0" t="str">
        <f aca="false">IF(G5611=1,INT(ROUND((A5611-Debut)*86400,0)/600),"")</f>
        <v/>
      </c>
      <c r="I5611" s="0" t="str">
        <f aca="false">IF(G5611=1,INT(ROUND((A5611-Debut)*86400,0)/3600),"")</f>
        <v/>
      </c>
      <c r="J5611" s="0" t="str">
        <f aca="false">IF(OR(A5611="",B5611=""),"",ROUND((B5611-A5611)*86400,0))</f>
        <v/>
      </c>
      <c r="K5611" s="37" t="str">
        <f aca="false">IF(G5611=1,IF(COUNTIFS($C:$C,C5611,$G:$G,1,$A:$A,"&gt;="&amp;(A5611-FenetreInterm/86400),$A:$A,"&lt;="&amp;A5611)&gt;=NbInterm,1,0),"")</f>
        <v/>
      </c>
      <c r="L5611" s="37" t="str">
        <f aca="false">IF(G5611=1,IF(B5611="",0,IF(J5611&lt;SeuilFugitive,1,0)),"")</f>
        <v/>
      </c>
      <c r="M5611" s="37" t="str">
        <f aca="false">IF(G5611=1,IF(B5611="",IF((Fin-A5611)*24&gt;SeuilFigee,1,0),IF(J5611&gt;SeuilFigee*3600,1,0)),"")</f>
        <v/>
      </c>
      <c r="N5611" s="0" t="str">
        <f aca="false">IF(G5611=1,IF(COUNTIF(H$2:H5611,H5611)=1,COUNTIF($H:$H,H5611),""),"")</f>
        <v/>
      </c>
      <c r="O5611" s="0" t="str">
        <f aca="false">IF(G5611=1,IF(COUNTIF(I$2:I5611,I5611)=1,COUNTIF($I:$I,I5611),""),"")</f>
        <v/>
      </c>
      <c r="P5611" s="38" t="str">
        <f aca="false">IF(G5611=1,IF(COUNTIFS(C$2:C5611,C5611,G$2:G5611,1)=1,COUNTIFS($C:$C,C5611,$G:$G,1)+ROW()/10000000,""),"")</f>
        <v/>
      </c>
      <c r="Q5611" s="0" t="str">
        <f aca="false">IF(K5611=1,IF(COUNTIFS(C$2:C5611,C5611,K$2:K5611,1)=1,1,0),"")</f>
        <v/>
      </c>
      <c r="R5611" s="0" t="str">
        <f aca="false">IF(M5611=1,IF(COUNTIFS(C$2:C5611,C5611,M$2:M5611,1)=1,1,0),"")</f>
        <v/>
      </c>
      <c r="S5611" s="0" t="str">
        <f aca="false">IF(L5611=1,IF(COUNTIFS(C$2:C5611,C5611,L$2:L5611,1)=1,1,0),"")</f>
        <v/>
      </c>
      <c r="T5611" s="38" t="str">
        <f aca="false">IF(N5611="","",N5611+ROW()/10000000)</f>
        <v/>
      </c>
      <c r="U5611" s="0" t="str">
        <f aca="false">IF(G5611=1,IF(B5611="",1,0),"")</f>
        <v/>
      </c>
    </row>
    <row r="5612" customFormat="false" ht="15" hidden="false" customHeight="false" outlineLevel="0" collapsed="false">
      <c r="A5612" s="35"/>
      <c r="B5612" s="35"/>
      <c r="G5612" s="0" t="str">
        <f aca="false">IF(A5612="","",IF(AND(A5612&gt;=Debut,A5612&lt;Fin),1,0))</f>
        <v/>
      </c>
      <c r="H5612" s="0" t="str">
        <f aca="false">IF(G5612=1,INT(ROUND((A5612-Debut)*86400,0)/600),"")</f>
        <v/>
      </c>
      <c r="I5612" s="0" t="str">
        <f aca="false">IF(G5612=1,INT(ROUND((A5612-Debut)*86400,0)/3600),"")</f>
        <v/>
      </c>
      <c r="J5612" s="0" t="str">
        <f aca="false">IF(OR(A5612="",B5612=""),"",ROUND((B5612-A5612)*86400,0))</f>
        <v/>
      </c>
      <c r="K5612" s="37" t="str">
        <f aca="false">IF(G5612=1,IF(COUNTIFS($C:$C,C5612,$G:$G,1,$A:$A,"&gt;="&amp;(A5612-FenetreInterm/86400),$A:$A,"&lt;="&amp;A5612)&gt;=NbInterm,1,0),"")</f>
        <v/>
      </c>
      <c r="L5612" s="37" t="str">
        <f aca="false">IF(G5612=1,IF(B5612="",0,IF(J5612&lt;SeuilFugitive,1,0)),"")</f>
        <v/>
      </c>
      <c r="M5612" s="37" t="str">
        <f aca="false">IF(G5612=1,IF(B5612="",IF((Fin-A5612)*24&gt;SeuilFigee,1,0),IF(J5612&gt;SeuilFigee*3600,1,0)),"")</f>
        <v/>
      </c>
      <c r="N5612" s="0" t="str">
        <f aca="false">IF(G5612=1,IF(COUNTIF(H$2:H5612,H5612)=1,COUNTIF($H:$H,H5612),""),"")</f>
        <v/>
      </c>
      <c r="O5612" s="0" t="str">
        <f aca="false">IF(G5612=1,IF(COUNTIF(I$2:I5612,I5612)=1,COUNTIF($I:$I,I5612),""),"")</f>
        <v/>
      </c>
      <c r="P5612" s="38" t="str">
        <f aca="false">IF(G5612=1,IF(COUNTIFS(C$2:C5612,C5612,G$2:G5612,1)=1,COUNTIFS($C:$C,C5612,$G:$G,1)+ROW()/10000000,""),"")</f>
        <v/>
      </c>
      <c r="Q5612" s="0" t="str">
        <f aca="false">IF(K5612=1,IF(COUNTIFS(C$2:C5612,C5612,K$2:K5612,1)=1,1,0),"")</f>
        <v/>
      </c>
      <c r="R5612" s="0" t="str">
        <f aca="false">IF(M5612=1,IF(COUNTIFS(C$2:C5612,C5612,M$2:M5612,1)=1,1,0),"")</f>
        <v/>
      </c>
      <c r="S5612" s="0" t="str">
        <f aca="false">IF(L5612=1,IF(COUNTIFS(C$2:C5612,C5612,L$2:L5612,1)=1,1,0),"")</f>
        <v/>
      </c>
      <c r="T5612" s="38" t="str">
        <f aca="false">IF(N5612="","",N5612+ROW()/10000000)</f>
        <v/>
      </c>
      <c r="U5612" s="0" t="str">
        <f aca="false">IF(G5612=1,IF(B5612="",1,0),"")</f>
        <v/>
      </c>
    </row>
    <row r="5613" customFormat="false" ht="15" hidden="false" customHeight="false" outlineLevel="0" collapsed="false">
      <c r="A5613" s="35"/>
      <c r="B5613" s="35"/>
      <c r="G5613" s="0" t="str">
        <f aca="false">IF(A5613="","",IF(AND(A5613&gt;=Debut,A5613&lt;Fin),1,0))</f>
        <v/>
      </c>
      <c r="H5613" s="0" t="str">
        <f aca="false">IF(G5613=1,INT(ROUND((A5613-Debut)*86400,0)/600),"")</f>
        <v/>
      </c>
      <c r="I5613" s="0" t="str">
        <f aca="false">IF(G5613=1,INT(ROUND((A5613-Debut)*86400,0)/3600),"")</f>
        <v/>
      </c>
      <c r="J5613" s="0" t="str">
        <f aca="false">IF(OR(A5613="",B5613=""),"",ROUND((B5613-A5613)*86400,0))</f>
        <v/>
      </c>
      <c r="K5613" s="37" t="str">
        <f aca="false">IF(G5613=1,IF(COUNTIFS($C:$C,C5613,$G:$G,1,$A:$A,"&gt;="&amp;(A5613-FenetreInterm/86400),$A:$A,"&lt;="&amp;A5613)&gt;=NbInterm,1,0),"")</f>
        <v/>
      </c>
      <c r="L5613" s="37" t="str">
        <f aca="false">IF(G5613=1,IF(B5613="",0,IF(J5613&lt;SeuilFugitive,1,0)),"")</f>
        <v/>
      </c>
      <c r="M5613" s="37" t="str">
        <f aca="false">IF(G5613=1,IF(B5613="",IF((Fin-A5613)*24&gt;SeuilFigee,1,0),IF(J5613&gt;SeuilFigee*3600,1,0)),"")</f>
        <v/>
      </c>
      <c r="N5613" s="0" t="str">
        <f aca="false">IF(G5613=1,IF(COUNTIF(H$2:H5613,H5613)=1,COUNTIF($H:$H,H5613),""),"")</f>
        <v/>
      </c>
      <c r="O5613" s="0" t="str">
        <f aca="false">IF(G5613=1,IF(COUNTIF(I$2:I5613,I5613)=1,COUNTIF($I:$I,I5613),""),"")</f>
        <v/>
      </c>
      <c r="P5613" s="38" t="str">
        <f aca="false">IF(G5613=1,IF(COUNTIFS(C$2:C5613,C5613,G$2:G5613,1)=1,COUNTIFS($C:$C,C5613,$G:$G,1)+ROW()/10000000,""),"")</f>
        <v/>
      </c>
      <c r="Q5613" s="0" t="str">
        <f aca="false">IF(K5613=1,IF(COUNTIFS(C$2:C5613,C5613,K$2:K5613,1)=1,1,0),"")</f>
        <v/>
      </c>
      <c r="R5613" s="0" t="str">
        <f aca="false">IF(M5613=1,IF(COUNTIFS(C$2:C5613,C5613,M$2:M5613,1)=1,1,0),"")</f>
        <v/>
      </c>
      <c r="S5613" s="0" t="str">
        <f aca="false">IF(L5613=1,IF(COUNTIFS(C$2:C5613,C5613,L$2:L5613,1)=1,1,0),"")</f>
        <v/>
      </c>
      <c r="T5613" s="38" t="str">
        <f aca="false">IF(N5613="","",N5613+ROW()/10000000)</f>
        <v/>
      </c>
      <c r="U5613" s="0" t="str">
        <f aca="false">IF(G5613=1,IF(B5613="",1,0),"")</f>
        <v/>
      </c>
    </row>
    <row r="5614" customFormat="false" ht="15" hidden="false" customHeight="false" outlineLevel="0" collapsed="false">
      <c r="A5614" s="35"/>
      <c r="B5614" s="35"/>
      <c r="G5614" s="0" t="str">
        <f aca="false">IF(A5614="","",IF(AND(A5614&gt;=Debut,A5614&lt;Fin),1,0))</f>
        <v/>
      </c>
      <c r="H5614" s="0" t="str">
        <f aca="false">IF(G5614=1,INT(ROUND((A5614-Debut)*86400,0)/600),"")</f>
        <v/>
      </c>
      <c r="I5614" s="0" t="str">
        <f aca="false">IF(G5614=1,INT(ROUND((A5614-Debut)*86400,0)/3600),"")</f>
        <v/>
      </c>
      <c r="J5614" s="0" t="str">
        <f aca="false">IF(OR(A5614="",B5614=""),"",ROUND((B5614-A5614)*86400,0))</f>
        <v/>
      </c>
      <c r="K5614" s="37" t="str">
        <f aca="false">IF(G5614=1,IF(COUNTIFS($C:$C,C5614,$G:$G,1,$A:$A,"&gt;="&amp;(A5614-FenetreInterm/86400),$A:$A,"&lt;="&amp;A5614)&gt;=NbInterm,1,0),"")</f>
        <v/>
      </c>
      <c r="L5614" s="37" t="str">
        <f aca="false">IF(G5614=1,IF(B5614="",0,IF(J5614&lt;SeuilFugitive,1,0)),"")</f>
        <v/>
      </c>
      <c r="M5614" s="37" t="str">
        <f aca="false">IF(G5614=1,IF(B5614="",IF((Fin-A5614)*24&gt;SeuilFigee,1,0),IF(J5614&gt;SeuilFigee*3600,1,0)),"")</f>
        <v/>
      </c>
      <c r="N5614" s="0" t="str">
        <f aca="false">IF(G5614=1,IF(COUNTIF(H$2:H5614,H5614)=1,COUNTIF($H:$H,H5614),""),"")</f>
        <v/>
      </c>
      <c r="O5614" s="0" t="str">
        <f aca="false">IF(G5614=1,IF(COUNTIF(I$2:I5614,I5614)=1,COUNTIF($I:$I,I5614),""),"")</f>
        <v/>
      </c>
      <c r="P5614" s="38" t="str">
        <f aca="false">IF(G5614=1,IF(COUNTIFS(C$2:C5614,C5614,G$2:G5614,1)=1,COUNTIFS($C:$C,C5614,$G:$G,1)+ROW()/10000000,""),"")</f>
        <v/>
      </c>
      <c r="Q5614" s="0" t="str">
        <f aca="false">IF(K5614=1,IF(COUNTIFS(C$2:C5614,C5614,K$2:K5614,1)=1,1,0),"")</f>
        <v/>
      </c>
      <c r="R5614" s="0" t="str">
        <f aca="false">IF(M5614=1,IF(COUNTIFS(C$2:C5614,C5614,M$2:M5614,1)=1,1,0),"")</f>
        <v/>
      </c>
      <c r="S5614" s="0" t="str">
        <f aca="false">IF(L5614=1,IF(COUNTIFS(C$2:C5614,C5614,L$2:L5614,1)=1,1,0),"")</f>
        <v/>
      </c>
      <c r="T5614" s="38" t="str">
        <f aca="false">IF(N5614="","",N5614+ROW()/10000000)</f>
        <v/>
      </c>
      <c r="U5614" s="0" t="str">
        <f aca="false">IF(G5614=1,IF(B5614="",1,0),"")</f>
        <v/>
      </c>
    </row>
    <row r="5615" customFormat="false" ht="15" hidden="false" customHeight="false" outlineLevel="0" collapsed="false">
      <c r="A5615" s="35"/>
      <c r="B5615" s="35"/>
      <c r="G5615" s="0" t="str">
        <f aca="false">IF(A5615="","",IF(AND(A5615&gt;=Debut,A5615&lt;Fin),1,0))</f>
        <v/>
      </c>
      <c r="H5615" s="0" t="str">
        <f aca="false">IF(G5615=1,INT(ROUND((A5615-Debut)*86400,0)/600),"")</f>
        <v/>
      </c>
      <c r="I5615" s="0" t="str">
        <f aca="false">IF(G5615=1,INT(ROUND((A5615-Debut)*86400,0)/3600),"")</f>
        <v/>
      </c>
      <c r="J5615" s="0" t="str">
        <f aca="false">IF(OR(A5615="",B5615=""),"",ROUND((B5615-A5615)*86400,0))</f>
        <v/>
      </c>
      <c r="K5615" s="37" t="str">
        <f aca="false">IF(G5615=1,IF(COUNTIFS($C:$C,C5615,$G:$G,1,$A:$A,"&gt;="&amp;(A5615-FenetreInterm/86400),$A:$A,"&lt;="&amp;A5615)&gt;=NbInterm,1,0),"")</f>
        <v/>
      </c>
      <c r="L5615" s="37" t="str">
        <f aca="false">IF(G5615=1,IF(B5615="",0,IF(J5615&lt;SeuilFugitive,1,0)),"")</f>
        <v/>
      </c>
      <c r="M5615" s="37" t="str">
        <f aca="false">IF(G5615=1,IF(B5615="",IF((Fin-A5615)*24&gt;SeuilFigee,1,0),IF(J5615&gt;SeuilFigee*3600,1,0)),"")</f>
        <v/>
      </c>
      <c r="N5615" s="0" t="str">
        <f aca="false">IF(G5615=1,IF(COUNTIF(H$2:H5615,H5615)=1,COUNTIF($H:$H,H5615),""),"")</f>
        <v/>
      </c>
      <c r="O5615" s="0" t="str">
        <f aca="false">IF(G5615=1,IF(COUNTIF(I$2:I5615,I5615)=1,COUNTIF($I:$I,I5615),""),"")</f>
        <v/>
      </c>
      <c r="P5615" s="38" t="str">
        <f aca="false">IF(G5615=1,IF(COUNTIFS(C$2:C5615,C5615,G$2:G5615,1)=1,COUNTIFS($C:$C,C5615,$G:$G,1)+ROW()/10000000,""),"")</f>
        <v/>
      </c>
      <c r="Q5615" s="0" t="str">
        <f aca="false">IF(K5615=1,IF(COUNTIFS(C$2:C5615,C5615,K$2:K5615,1)=1,1,0),"")</f>
        <v/>
      </c>
      <c r="R5615" s="0" t="str">
        <f aca="false">IF(M5615=1,IF(COUNTIFS(C$2:C5615,C5615,M$2:M5615,1)=1,1,0),"")</f>
        <v/>
      </c>
      <c r="S5615" s="0" t="str">
        <f aca="false">IF(L5615=1,IF(COUNTIFS(C$2:C5615,C5615,L$2:L5615,1)=1,1,0),"")</f>
        <v/>
      </c>
      <c r="T5615" s="38" t="str">
        <f aca="false">IF(N5615="","",N5615+ROW()/10000000)</f>
        <v/>
      </c>
      <c r="U5615" s="0" t="str">
        <f aca="false">IF(G5615=1,IF(B5615="",1,0),"")</f>
        <v/>
      </c>
    </row>
    <row r="5616" customFormat="false" ht="15" hidden="false" customHeight="false" outlineLevel="0" collapsed="false">
      <c r="A5616" s="35"/>
      <c r="B5616" s="35"/>
      <c r="G5616" s="0" t="str">
        <f aca="false">IF(A5616="","",IF(AND(A5616&gt;=Debut,A5616&lt;Fin),1,0))</f>
        <v/>
      </c>
      <c r="H5616" s="0" t="str">
        <f aca="false">IF(G5616=1,INT(ROUND((A5616-Debut)*86400,0)/600),"")</f>
        <v/>
      </c>
      <c r="I5616" s="0" t="str">
        <f aca="false">IF(G5616=1,INT(ROUND((A5616-Debut)*86400,0)/3600),"")</f>
        <v/>
      </c>
      <c r="J5616" s="0" t="str">
        <f aca="false">IF(OR(A5616="",B5616=""),"",ROUND((B5616-A5616)*86400,0))</f>
        <v/>
      </c>
      <c r="K5616" s="37" t="str">
        <f aca="false">IF(G5616=1,IF(COUNTIFS($C:$C,C5616,$G:$G,1,$A:$A,"&gt;="&amp;(A5616-FenetreInterm/86400),$A:$A,"&lt;="&amp;A5616)&gt;=NbInterm,1,0),"")</f>
        <v/>
      </c>
      <c r="L5616" s="37" t="str">
        <f aca="false">IF(G5616=1,IF(B5616="",0,IF(J5616&lt;SeuilFugitive,1,0)),"")</f>
        <v/>
      </c>
      <c r="M5616" s="37" t="str">
        <f aca="false">IF(G5616=1,IF(B5616="",IF((Fin-A5616)*24&gt;SeuilFigee,1,0),IF(J5616&gt;SeuilFigee*3600,1,0)),"")</f>
        <v/>
      </c>
      <c r="N5616" s="0" t="str">
        <f aca="false">IF(G5616=1,IF(COUNTIF(H$2:H5616,H5616)=1,COUNTIF($H:$H,H5616),""),"")</f>
        <v/>
      </c>
      <c r="O5616" s="0" t="str">
        <f aca="false">IF(G5616=1,IF(COUNTIF(I$2:I5616,I5616)=1,COUNTIF($I:$I,I5616),""),"")</f>
        <v/>
      </c>
      <c r="P5616" s="38" t="str">
        <f aca="false">IF(G5616=1,IF(COUNTIFS(C$2:C5616,C5616,G$2:G5616,1)=1,COUNTIFS($C:$C,C5616,$G:$G,1)+ROW()/10000000,""),"")</f>
        <v/>
      </c>
      <c r="Q5616" s="0" t="str">
        <f aca="false">IF(K5616=1,IF(COUNTIFS(C$2:C5616,C5616,K$2:K5616,1)=1,1,0),"")</f>
        <v/>
      </c>
      <c r="R5616" s="0" t="str">
        <f aca="false">IF(M5616=1,IF(COUNTIFS(C$2:C5616,C5616,M$2:M5616,1)=1,1,0),"")</f>
        <v/>
      </c>
      <c r="S5616" s="0" t="str">
        <f aca="false">IF(L5616=1,IF(COUNTIFS(C$2:C5616,C5616,L$2:L5616,1)=1,1,0),"")</f>
        <v/>
      </c>
      <c r="T5616" s="38" t="str">
        <f aca="false">IF(N5616="","",N5616+ROW()/10000000)</f>
        <v/>
      </c>
      <c r="U5616" s="0" t="str">
        <f aca="false">IF(G5616=1,IF(B5616="",1,0),"")</f>
        <v/>
      </c>
    </row>
    <row r="5617" customFormat="false" ht="15" hidden="false" customHeight="false" outlineLevel="0" collapsed="false">
      <c r="A5617" s="35"/>
      <c r="B5617" s="35"/>
      <c r="G5617" s="0" t="str">
        <f aca="false">IF(A5617="","",IF(AND(A5617&gt;=Debut,A5617&lt;Fin),1,0))</f>
        <v/>
      </c>
      <c r="H5617" s="0" t="str">
        <f aca="false">IF(G5617=1,INT(ROUND((A5617-Debut)*86400,0)/600),"")</f>
        <v/>
      </c>
      <c r="I5617" s="0" t="str">
        <f aca="false">IF(G5617=1,INT(ROUND((A5617-Debut)*86400,0)/3600),"")</f>
        <v/>
      </c>
      <c r="J5617" s="0" t="str">
        <f aca="false">IF(OR(A5617="",B5617=""),"",ROUND((B5617-A5617)*86400,0))</f>
        <v/>
      </c>
      <c r="K5617" s="37" t="str">
        <f aca="false">IF(G5617=1,IF(COUNTIFS($C:$C,C5617,$G:$G,1,$A:$A,"&gt;="&amp;(A5617-FenetreInterm/86400),$A:$A,"&lt;="&amp;A5617)&gt;=NbInterm,1,0),"")</f>
        <v/>
      </c>
      <c r="L5617" s="37" t="str">
        <f aca="false">IF(G5617=1,IF(B5617="",0,IF(J5617&lt;SeuilFugitive,1,0)),"")</f>
        <v/>
      </c>
      <c r="M5617" s="37" t="str">
        <f aca="false">IF(G5617=1,IF(B5617="",IF((Fin-A5617)*24&gt;SeuilFigee,1,0),IF(J5617&gt;SeuilFigee*3600,1,0)),"")</f>
        <v/>
      </c>
      <c r="N5617" s="0" t="str">
        <f aca="false">IF(G5617=1,IF(COUNTIF(H$2:H5617,H5617)=1,COUNTIF($H:$H,H5617),""),"")</f>
        <v/>
      </c>
      <c r="O5617" s="0" t="str">
        <f aca="false">IF(G5617=1,IF(COUNTIF(I$2:I5617,I5617)=1,COUNTIF($I:$I,I5617),""),"")</f>
        <v/>
      </c>
      <c r="P5617" s="38" t="str">
        <f aca="false">IF(G5617=1,IF(COUNTIFS(C$2:C5617,C5617,G$2:G5617,1)=1,COUNTIFS($C:$C,C5617,$G:$G,1)+ROW()/10000000,""),"")</f>
        <v/>
      </c>
      <c r="Q5617" s="0" t="str">
        <f aca="false">IF(K5617=1,IF(COUNTIFS(C$2:C5617,C5617,K$2:K5617,1)=1,1,0),"")</f>
        <v/>
      </c>
      <c r="R5617" s="0" t="str">
        <f aca="false">IF(M5617=1,IF(COUNTIFS(C$2:C5617,C5617,M$2:M5617,1)=1,1,0),"")</f>
        <v/>
      </c>
      <c r="S5617" s="0" t="str">
        <f aca="false">IF(L5617=1,IF(COUNTIFS(C$2:C5617,C5617,L$2:L5617,1)=1,1,0),"")</f>
        <v/>
      </c>
      <c r="T5617" s="38" t="str">
        <f aca="false">IF(N5617="","",N5617+ROW()/10000000)</f>
        <v/>
      </c>
      <c r="U5617" s="0" t="str">
        <f aca="false">IF(G5617=1,IF(B5617="",1,0),"")</f>
        <v/>
      </c>
    </row>
    <row r="5618" customFormat="false" ht="15" hidden="false" customHeight="false" outlineLevel="0" collapsed="false">
      <c r="A5618" s="35"/>
      <c r="B5618" s="35"/>
      <c r="G5618" s="0" t="str">
        <f aca="false">IF(A5618="","",IF(AND(A5618&gt;=Debut,A5618&lt;Fin),1,0))</f>
        <v/>
      </c>
      <c r="H5618" s="0" t="str">
        <f aca="false">IF(G5618=1,INT(ROUND((A5618-Debut)*86400,0)/600),"")</f>
        <v/>
      </c>
      <c r="I5618" s="0" t="str">
        <f aca="false">IF(G5618=1,INT(ROUND((A5618-Debut)*86400,0)/3600),"")</f>
        <v/>
      </c>
      <c r="J5618" s="0" t="str">
        <f aca="false">IF(OR(A5618="",B5618=""),"",ROUND((B5618-A5618)*86400,0))</f>
        <v/>
      </c>
      <c r="K5618" s="37" t="str">
        <f aca="false">IF(G5618=1,IF(COUNTIFS($C:$C,C5618,$G:$G,1,$A:$A,"&gt;="&amp;(A5618-FenetreInterm/86400),$A:$A,"&lt;="&amp;A5618)&gt;=NbInterm,1,0),"")</f>
        <v/>
      </c>
      <c r="L5618" s="37" t="str">
        <f aca="false">IF(G5618=1,IF(B5618="",0,IF(J5618&lt;SeuilFugitive,1,0)),"")</f>
        <v/>
      </c>
      <c r="M5618" s="37" t="str">
        <f aca="false">IF(G5618=1,IF(B5618="",IF((Fin-A5618)*24&gt;SeuilFigee,1,0),IF(J5618&gt;SeuilFigee*3600,1,0)),"")</f>
        <v/>
      </c>
      <c r="N5618" s="0" t="str">
        <f aca="false">IF(G5618=1,IF(COUNTIF(H$2:H5618,H5618)=1,COUNTIF($H:$H,H5618),""),"")</f>
        <v/>
      </c>
      <c r="O5618" s="0" t="str">
        <f aca="false">IF(G5618=1,IF(COUNTIF(I$2:I5618,I5618)=1,COUNTIF($I:$I,I5618),""),"")</f>
        <v/>
      </c>
      <c r="P5618" s="38" t="str">
        <f aca="false">IF(G5618=1,IF(COUNTIFS(C$2:C5618,C5618,G$2:G5618,1)=1,COUNTIFS($C:$C,C5618,$G:$G,1)+ROW()/10000000,""),"")</f>
        <v/>
      </c>
      <c r="Q5618" s="0" t="str">
        <f aca="false">IF(K5618=1,IF(COUNTIFS(C$2:C5618,C5618,K$2:K5618,1)=1,1,0),"")</f>
        <v/>
      </c>
      <c r="R5618" s="0" t="str">
        <f aca="false">IF(M5618=1,IF(COUNTIFS(C$2:C5618,C5618,M$2:M5618,1)=1,1,0),"")</f>
        <v/>
      </c>
      <c r="S5618" s="0" t="str">
        <f aca="false">IF(L5618=1,IF(COUNTIFS(C$2:C5618,C5618,L$2:L5618,1)=1,1,0),"")</f>
        <v/>
      </c>
      <c r="T5618" s="38" t="str">
        <f aca="false">IF(N5618="","",N5618+ROW()/10000000)</f>
        <v/>
      </c>
      <c r="U5618" s="0" t="str">
        <f aca="false">IF(G5618=1,IF(B5618="",1,0),"")</f>
        <v/>
      </c>
    </row>
    <row r="5619" customFormat="false" ht="15" hidden="false" customHeight="false" outlineLevel="0" collapsed="false">
      <c r="A5619" s="35"/>
      <c r="B5619" s="35"/>
      <c r="G5619" s="0" t="str">
        <f aca="false">IF(A5619="","",IF(AND(A5619&gt;=Debut,A5619&lt;Fin),1,0))</f>
        <v/>
      </c>
      <c r="H5619" s="0" t="str">
        <f aca="false">IF(G5619=1,INT(ROUND((A5619-Debut)*86400,0)/600),"")</f>
        <v/>
      </c>
      <c r="I5619" s="0" t="str">
        <f aca="false">IF(G5619=1,INT(ROUND((A5619-Debut)*86400,0)/3600),"")</f>
        <v/>
      </c>
      <c r="J5619" s="0" t="str">
        <f aca="false">IF(OR(A5619="",B5619=""),"",ROUND((B5619-A5619)*86400,0))</f>
        <v/>
      </c>
      <c r="K5619" s="37" t="str">
        <f aca="false">IF(G5619=1,IF(COUNTIFS($C:$C,C5619,$G:$G,1,$A:$A,"&gt;="&amp;(A5619-FenetreInterm/86400),$A:$A,"&lt;="&amp;A5619)&gt;=NbInterm,1,0),"")</f>
        <v/>
      </c>
      <c r="L5619" s="37" t="str">
        <f aca="false">IF(G5619=1,IF(B5619="",0,IF(J5619&lt;SeuilFugitive,1,0)),"")</f>
        <v/>
      </c>
      <c r="M5619" s="37" t="str">
        <f aca="false">IF(G5619=1,IF(B5619="",IF((Fin-A5619)*24&gt;SeuilFigee,1,0),IF(J5619&gt;SeuilFigee*3600,1,0)),"")</f>
        <v/>
      </c>
      <c r="N5619" s="0" t="str">
        <f aca="false">IF(G5619=1,IF(COUNTIF(H$2:H5619,H5619)=1,COUNTIF($H:$H,H5619),""),"")</f>
        <v/>
      </c>
      <c r="O5619" s="0" t="str">
        <f aca="false">IF(G5619=1,IF(COUNTIF(I$2:I5619,I5619)=1,COUNTIF($I:$I,I5619),""),"")</f>
        <v/>
      </c>
      <c r="P5619" s="38" t="str">
        <f aca="false">IF(G5619=1,IF(COUNTIFS(C$2:C5619,C5619,G$2:G5619,1)=1,COUNTIFS($C:$C,C5619,$G:$G,1)+ROW()/10000000,""),"")</f>
        <v/>
      </c>
      <c r="Q5619" s="0" t="str">
        <f aca="false">IF(K5619=1,IF(COUNTIFS(C$2:C5619,C5619,K$2:K5619,1)=1,1,0),"")</f>
        <v/>
      </c>
      <c r="R5619" s="0" t="str">
        <f aca="false">IF(M5619=1,IF(COUNTIFS(C$2:C5619,C5619,M$2:M5619,1)=1,1,0),"")</f>
        <v/>
      </c>
      <c r="S5619" s="0" t="str">
        <f aca="false">IF(L5619=1,IF(COUNTIFS(C$2:C5619,C5619,L$2:L5619,1)=1,1,0),"")</f>
        <v/>
      </c>
      <c r="T5619" s="38" t="str">
        <f aca="false">IF(N5619="","",N5619+ROW()/10000000)</f>
        <v/>
      </c>
      <c r="U5619" s="0" t="str">
        <f aca="false">IF(G5619=1,IF(B5619="",1,0),"")</f>
        <v/>
      </c>
    </row>
    <row r="5620" customFormat="false" ht="15" hidden="false" customHeight="false" outlineLevel="0" collapsed="false">
      <c r="A5620" s="35"/>
      <c r="B5620" s="35"/>
      <c r="G5620" s="0" t="str">
        <f aca="false">IF(A5620="","",IF(AND(A5620&gt;=Debut,A5620&lt;Fin),1,0))</f>
        <v/>
      </c>
      <c r="H5620" s="0" t="str">
        <f aca="false">IF(G5620=1,INT(ROUND((A5620-Debut)*86400,0)/600),"")</f>
        <v/>
      </c>
      <c r="I5620" s="0" t="str">
        <f aca="false">IF(G5620=1,INT(ROUND((A5620-Debut)*86400,0)/3600),"")</f>
        <v/>
      </c>
      <c r="J5620" s="0" t="str">
        <f aca="false">IF(OR(A5620="",B5620=""),"",ROUND((B5620-A5620)*86400,0))</f>
        <v/>
      </c>
      <c r="K5620" s="37" t="str">
        <f aca="false">IF(G5620=1,IF(COUNTIFS($C:$C,C5620,$G:$G,1,$A:$A,"&gt;="&amp;(A5620-FenetreInterm/86400),$A:$A,"&lt;="&amp;A5620)&gt;=NbInterm,1,0),"")</f>
        <v/>
      </c>
      <c r="L5620" s="37" t="str">
        <f aca="false">IF(G5620=1,IF(B5620="",0,IF(J5620&lt;SeuilFugitive,1,0)),"")</f>
        <v/>
      </c>
      <c r="M5620" s="37" t="str">
        <f aca="false">IF(G5620=1,IF(B5620="",IF((Fin-A5620)*24&gt;SeuilFigee,1,0),IF(J5620&gt;SeuilFigee*3600,1,0)),"")</f>
        <v/>
      </c>
      <c r="N5620" s="0" t="str">
        <f aca="false">IF(G5620=1,IF(COUNTIF(H$2:H5620,H5620)=1,COUNTIF($H:$H,H5620),""),"")</f>
        <v/>
      </c>
      <c r="O5620" s="0" t="str">
        <f aca="false">IF(G5620=1,IF(COUNTIF(I$2:I5620,I5620)=1,COUNTIF($I:$I,I5620),""),"")</f>
        <v/>
      </c>
      <c r="P5620" s="38" t="str">
        <f aca="false">IF(G5620=1,IF(COUNTIFS(C$2:C5620,C5620,G$2:G5620,1)=1,COUNTIFS($C:$C,C5620,$G:$G,1)+ROW()/10000000,""),"")</f>
        <v/>
      </c>
      <c r="Q5620" s="0" t="str">
        <f aca="false">IF(K5620=1,IF(COUNTIFS(C$2:C5620,C5620,K$2:K5620,1)=1,1,0),"")</f>
        <v/>
      </c>
      <c r="R5620" s="0" t="str">
        <f aca="false">IF(M5620=1,IF(COUNTIFS(C$2:C5620,C5620,M$2:M5620,1)=1,1,0),"")</f>
        <v/>
      </c>
      <c r="S5620" s="0" t="str">
        <f aca="false">IF(L5620=1,IF(COUNTIFS(C$2:C5620,C5620,L$2:L5620,1)=1,1,0),"")</f>
        <v/>
      </c>
      <c r="T5620" s="38" t="str">
        <f aca="false">IF(N5620="","",N5620+ROW()/10000000)</f>
        <v/>
      </c>
      <c r="U5620" s="0" t="str">
        <f aca="false">IF(G5620=1,IF(B5620="",1,0),"")</f>
        <v/>
      </c>
    </row>
    <row r="5621" customFormat="false" ht="15" hidden="false" customHeight="false" outlineLevel="0" collapsed="false">
      <c r="A5621" s="35"/>
      <c r="B5621" s="35"/>
      <c r="G5621" s="0" t="str">
        <f aca="false">IF(A5621="","",IF(AND(A5621&gt;=Debut,A5621&lt;Fin),1,0))</f>
        <v/>
      </c>
      <c r="H5621" s="0" t="str">
        <f aca="false">IF(G5621=1,INT(ROUND((A5621-Debut)*86400,0)/600),"")</f>
        <v/>
      </c>
      <c r="I5621" s="0" t="str">
        <f aca="false">IF(G5621=1,INT(ROUND((A5621-Debut)*86400,0)/3600),"")</f>
        <v/>
      </c>
      <c r="J5621" s="0" t="str">
        <f aca="false">IF(OR(A5621="",B5621=""),"",ROUND((B5621-A5621)*86400,0))</f>
        <v/>
      </c>
      <c r="K5621" s="37" t="str">
        <f aca="false">IF(G5621=1,IF(COUNTIFS($C:$C,C5621,$G:$G,1,$A:$A,"&gt;="&amp;(A5621-FenetreInterm/86400),$A:$A,"&lt;="&amp;A5621)&gt;=NbInterm,1,0),"")</f>
        <v/>
      </c>
      <c r="L5621" s="37" t="str">
        <f aca="false">IF(G5621=1,IF(B5621="",0,IF(J5621&lt;SeuilFugitive,1,0)),"")</f>
        <v/>
      </c>
      <c r="M5621" s="37" t="str">
        <f aca="false">IF(G5621=1,IF(B5621="",IF((Fin-A5621)*24&gt;SeuilFigee,1,0),IF(J5621&gt;SeuilFigee*3600,1,0)),"")</f>
        <v/>
      </c>
      <c r="N5621" s="0" t="str">
        <f aca="false">IF(G5621=1,IF(COUNTIF(H$2:H5621,H5621)=1,COUNTIF($H:$H,H5621),""),"")</f>
        <v/>
      </c>
      <c r="O5621" s="0" t="str">
        <f aca="false">IF(G5621=1,IF(COUNTIF(I$2:I5621,I5621)=1,COUNTIF($I:$I,I5621),""),"")</f>
        <v/>
      </c>
      <c r="P5621" s="38" t="str">
        <f aca="false">IF(G5621=1,IF(COUNTIFS(C$2:C5621,C5621,G$2:G5621,1)=1,COUNTIFS($C:$C,C5621,$G:$G,1)+ROW()/10000000,""),"")</f>
        <v/>
      </c>
      <c r="Q5621" s="0" t="str">
        <f aca="false">IF(K5621=1,IF(COUNTIFS(C$2:C5621,C5621,K$2:K5621,1)=1,1,0),"")</f>
        <v/>
      </c>
      <c r="R5621" s="0" t="str">
        <f aca="false">IF(M5621=1,IF(COUNTIFS(C$2:C5621,C5621,M$2:M5621,1)=1,1,0),"")</f>
        <v/>
      </c>
      <c r="S5621" s="0" t="str">
        <f aca="false">IF(L5621=1,IF(COUNTIFS(C$2:C5621,C5621,L$2:L5621,1)=1,1,0),"")</f>
        <v/>
      </c>
      <c r="T5621" s="38" t="str">
        <f aca="false">IF(N5621="","",N5621+ROW()/10000000)</f>
        <v/>
      </c>
      <c r="U5621" s="0" t="str">
        <f aca="false">IF(G5621=1,IF(B5621="",1,0),"")</f>
        <v/>
      </c>
    </row>
    <row r="5622" customFormat="false" ht="15" hidden="false" customHeight="false" outlineLevel="0" collapsed="false">
      <c r="A5622" s="35"/>
      <c r="B5622" s="35"/>
      <c r="G5622" s="0" t="str">
        <f aca="false">IF(A5622="","",IF(AND(A5622&gt;=Debut,A5622&lt;Fin),1,0))</f>
        <v/>
      </c>
      <c r="H5622" s="0" t="str">
        <f aca="false">IF(G5622=1,INT(ROUND((A5622-Debut)*86400,0)/600),"")</f>
        <v/>
      </c>
      <c r="I5622" s="0" t="str">
        <f aca="false">IF(G5622=1,INT(ROUND((A5622-Debut)*86400,0)/3600),"")</f>
        <v/>
      </c>
      <c r="J5622" s="0" t="str">
        <f aca="false">IF(OR(A5622="",B5622=""),"",ROUND((B5622-A5622)*86400,0))</f>
        <v/>
      </c>
      <c r="K5622" s="37" t="str">
        <f aca="false">IF(G5622=1,IF(COUNTIFS($C:$C,C5622,$G:$G,1,$A:$A,"&gt;="&amp;(A5622-FenetreInterm/86400),$A:$A,"&lt;="&amp;A5622)&gt;=NbInterm,1,0),"")</f>
        <v/>
      </c>
      <c r="L5622" s="37" t="str">
        <f aca="false">IF(G5622=1,IF(B5622="",0,IF(J5622&lt;SeuilFugitive,1,0)),"")</f>
        <v/>
      </c>
      <c r="M5622" s="37" t="str">
        <f aca="false">IF(G5622=1,IF(B5622="",IF((Fin-A5622)*24&gt;SeuilFigee,1,0),IF(J5622&gt;SeuilFigee*3600,1,0)),"")</f>
        <v/>
      </c>
      <c r="N5622" s="0" t="str">
        <f aca="false">IF(G5622=1,IF(COUNTIF(H$2:H5622,H5622)=1,COUNTIF($H:$H,H5622),""),"")</f>
        <v/>
      </c>
      <c r="O5622" s="0" t="str">
        <f aca="false">IF(G5622=1,IF(COUNTIF(I$2:I5622,I5622)=1,COUNTIF($I:$I,I5622),""),"")</f>
        <v/>
      </c>
      <c r="P5622" s="38" t="str">
        <f aca="false">IF(G5622=1,IF(COUNTIFS(C$2:C5622,C5622,G$2:G5622,1)=1,COUNTIFS($C:$C,C5622,$G:$G,1)+ROW()/10000000,""),"")</f>
        <v/>
      </c>
      <c r="Q5622" s="0" t="str">
        <f aca="false">IF(K5622=1,IF(COUNTIFS(C$2:C5622,C5622,K$2:K5622,1)=1,1,0),"")</f>
        <v/>
      </c>
      <c r="R5622" s="0" t="str">
        <f aca="false">IF(M5622=1,IF(COUNTIFS(C$2:C5622,C5622,M$2:M5622,1)=1,1,0),"")</f>
        <v/>
      </c>
      <c r="S5622" s="0" t="str">
        <f aca="false">IF(L5622=1,IF(COUNTIFS(C$2:C5622,C5622,L$2:L5622,1)=1,1,0),"")</f>
        <v/>
      </c>
      <c r="T5622" s="38" t="str">
        <f aca="false">IF(N5622="","",N5622+ROW()/10000000)</f>
        <v/>
      </c>
      <c r="U5622" s="0" t="str">
        <f aca="false">IF(G5622=1,IF(B5622="",1,0),"")</f>
        <v/>
      </c>
    </row>
    <row r="5623" customFormat="false" ht="15" hidden="false" customHeight="false" outlineLevel="0" collapsed="false">
      <c r="A5623" s="35"/>
      <c r="B5623" s="35"/>
      <c r="G5623" s="0" t="str">
        <f aca="false">IF(A5623="","",IF(AND(A5623&gt;=Debut,A5623&lt;Fin),1,0))</f>
        <v/>
      </c>
      <c r="H5623" s="0" t="str">
        <f aca="false">IF(G5623=1,INT(ROUND((A5623-Debut)*86400,0)/600),"")</f>
        <v/>
      </c>
      <c r="I5623" s="0" t="str">
        <f aca="false">IF(G5623=1,INT(ROUND((A5623-Debut)*86400,0)/3600),"")</f>
        <v/>
      </c>
      <c r="J5623" s="0" t="str">
        <f aca="false">IF(OR(A5623="",B5623=""),"",ROUND((B5623-A5623)*86400,0))</f>
        <v/>
      </c>
      <c r="K5623" s="37" t="str">
        <f aca="false">IF(G5623=1,IF(COUNTIFS($C:$C,C5623,$G:$G,1,$A:$A,"&gt;="&amp;(A5623-FenetreInterm/86400),$A:$A,"&lt;="&amp;A5623)&gt;=NbInterm,1,0),"")</f>
        <v/>
      </c>
      <c r="L5623" s="37" t="str">
        <f aca="false">IF(G5623=1,IF(B5623="",0,IF(J5623&lt;SeuilFugitive,1,0)),"")</f>
        <v/>
      </c>
      <c r="M5623" s="37" t="str">
        <f aca="false">IF(G5623=1,IF(B5623="",IF((Fin-A5623)*24&gt;SeuilFigee,1,0),IF(J5623&gt;SeuilFigee*3600,1,0)),"")</f>
        <v/>
      </c>
      <c r="N5623" s="0" t="str">
        <f aca="false">IF(G5623=1,IF(COUNTIF(H$2:H5623,H5623)=1,COUNTIF($H:$H,H5623),""),"")</f>
        <v/>
      </c>
      <c r="O5623" s="0" t="str">
        <f aca="false">IF(G5623=1,IF(COUNTIF(I$2:I5623,I5623)=1,COUNTIF($I:$I,I5623),""),"")</f>
        <v/>
      </c>
      <c r="P5623" s="38" t="str">
        <f aca="false">IF(G5623=1,IF(COUNTIFS(C$2:C5623,C5623,G$2:G5623,1)=1,COUNTIFS($C:$C,C5623,$G:$G,1)+ROW()/10000000,""),"")</f>
        <v/>
      </c>
      <c r="Q5623" s="0" t="str">
        <f aca="false">IF(K5623=1,IF(COUNTIFS(C$2:C5623,C5623,K$2:K5623,1)=1,1,0),"")</f>
        <v/>
      </c>
      <c r="R5623" s="0" t="str">
        <f aca="false">IF(M5623=1,IF(COUNTIFS(C$2:C5623,C5623,M$2:M5623,1)=1,1,0),"")</f>
        <v/>
      </c>
      <c r="S5623" s="0" t="str">
        <f aca="false">IF(L5623=1,IF(COUNTIFS(C$2:C5623,C5623,L$2:L5623,1)=1,1,0),"")</f>
        <v/>
      </c>
      <c r="T5623" s="38" t="str">
        <f aca="false">IF(N5623="","",N5623+ROW()/10000000)</f>
        <v/>
      </c>
      <c r="U5623" s="0" t="str">
        <f aca="false">IF(G5623=1,IF(B5623="",1,0),"")</f>
        <v/>
      </c>
    </row>
    <row r="5624" customFormat="false" ht="15" hidden="false" customHeight="false" outlineLevel="0" collapsed="false">
      <c r="A5624" s="35"/>
      <c r="B5624" s="35"/>
      <c r="G5624" s="0" t="str">
        <f aca="false">IF(A5624="","",IF(AND(A5624&gt;=Debut,A5624&lt;Fin),1,0))</f>
        <v/>
      </c>
      <c r="H5624" s="0" t="str">
        <f aca="false">IF(G5624=1,INT(ROUND((A5624-Debut)*86400,0)/600),"")</f>
        <v/>
      </c>
      <c r="I5624" s="0" t="str">
        <f aca="false">IF(G5624=1,INT(ROUND((A5624-Debut)*86400,0)/3600),"")</f>
        <v/>
      </c>
      <c r="J5624" s="0" t="str">
        <f aca="false">IF(OR(A5624="",B5624=""),"",ROUND((B5624-A5624)*86400,0))</f>
        <v/>
      </c>
      <c r="K5624" s="37" t="str">
        <f aca="false">IF(G5624=1,IF(COUNTIFS($C:$C,C5624,$G:$G,1,$A:$A,"&gt;="&amp;(A5624-FenetreInterm/86400),$A:$A,"&lt;="&amp;A5624)&gt;=NbInterm,1,0),"")</f>
        <v/>
      </c>
      <c r="L5624" s="37" t="str">
        <f aca="false">IF(G5624=1,IF(B5624="",0,IF(J5624&lt;SeuilFugitive,1,0)),"")</f>
        <v/>
      </c>
      <c r="M5624" s="37" t="str">
        <f aca="false">IF(G5624=1,IF(B5624="",IF((Fin-A5624)*24&gt;SeuilFigee,1,0),IF(J5624&gt;SeuilFigee*3600,1,0)),"")</f>
        <v/>
      </c>
      <c r="N5624" s="0" t="str">
        <f aca="false">IF(G5624=1,IF(COUNTIF(H$2:H5624,H5624)=1,COUNTIF($H:$H,H5624),""),"")</f>
        <v/>
      </c>
      <c r="O5624" s="0" t="str">
        <f aca="false">IF(G5624=1,IF(COUNTIF(I$2:I5624,I5624)=1,COUNTIF($I:$I,I5624),""),"")</f>
        <v/>
      </c>
      <c r="P5624" s="38" t="str">
        <f aca="false">IF(G5624=1,IF(COUNTIFS(C$2:C5624,C5624,G$2:G5624,1)=1,COUNTIFS($C:$C,C5624,$G:$G,1)+ROW()/10000000,""),"")</f>
        <v/>
      </c>
      <c r="Q5624" s="0" t="str">
        <f aca="false">IF(K5624=1,IF(COUNTIFS(C$2:C5624,C5624,K$2:K5624,1)=1,1,0),"")</f>
        <v/>
      </c>
      <c r="R5624" s="0" t="str">
        <f aca="false">IF(M5624=1,IF(COUNTIFS(C$2:C5624,C5624,M$2:M5624,1)=1,1,0),"")</f>
        <v/>
      </c>
      <c r="S5624" s="0" t="str">
        <f aca="false">IF(L5624=1,IF(COUNTIFS(C$2:C5624,C5624,L$2:L5624,1)=1,1,0),"")</f>
        <v/>
      </c>
      <c r="T5624" s="38" t="str">
        <f aca="false">IF(N5624="","",N5624+ROW()/10000000)</f>
        <v/>
      </c>
      <c r="U5624" s="0" t="str">
        <f aca="false">IF(G5624=1,IF(B5624="",1,0),"")</f>
        <v/>
      </c>
    </row>
    <row r="5625" customFormat="false" ht="15" hidden="false" customHeight="false" outlineLevel="0" collapsed="false">
      <c r="A5625" s="35"/>
      <c r="B5625" s="35"/>
      <c r="G5625" s="0" t="str">
        <f aca="false">IF(A5625="","",IF(AND(A5625&gt;=Debut,A5625&lt;Fin),1,0))</f>
        <v/>
      </c>
      <c r="H5625" s="0" t="str">
        <f aca="false">IF(G5625=1,INT(ROUND((A5625-Debut)*86400,0)/600),"")</f>
        <v/>
      </c>
      <c r="I5625" s="0" t="str">
        <f aca="false">IF(G5625=1,INT(ROUND((A5625-Debut)*86400,0)/3600),"")</f>
        <v/>
      </c>
      <c r="J5625" s="0" t="str">
        <f aca="false">IF(OR(A5625="",B5625=""),"",ROUND((B5625-A5625)*86400,0))</f>
        <v/>
      </c>
      <c r="K5625" s="37" t="str">
        <f aca="false">IF(G5625=1,IF(COUNTIFS($C:$C,C5625,$G:$G,1,$A:$A,"&gt;="&amp;(A5625-FenetreInterm/86400),$A:$A,"&lt;="&amp;A5625)&gt;=NbInterm,1,0),"")</f>
        <v/>
      </c>
      <c r="L5625" s="37" t="str">
        <f aca="false">IF(G5625=1,IF(B5625="",0,IF(J5625&lt;SeuilFugitive,1,0)),"")</f>
        <v/>
      </c>
      <c r="M5625" s="37" t="str">
        <f aca="false">IF(G5625=1,IF(B5625="",IF((Fin-A5625)*24&gt;SeuilFigee,1,0),IF(J5625&gt;SeuilFigee*3600,1,0)),"")</f>
        <v/>
      </c>
      <c r="N5625" s="0" t="str">
        <f aca="false">IF(G5625=1,IF(COUNTIF(H$2:H5625,H5625)=1,COUNTIF($H:$H,H5625),""),"")</f>
        <v/>
      </c>
      <c r="O5625" s="0" t="str">
        <f aca="false">IF(G5625=1,IF(COUNTIF(I$2:I5625,I5625)=1,COUNTIF($I:$I,I5625),""),"")</f>
        <v/>
      </c>
      <c r="P5625" s="38" t="str">
        <f aca="false">IF(G5625=1,IF(COUNTIFS(C$2:C5625,C5625,G$2:G5625,1)=1,COUNTIFS($C:$C,C5625,$G:$G,1)+ROW()/10000000,""),"")</f>
        <v/>
      </c>
      <c r="Q5625" s="0" t="str">
        <f aca="false">IF(K5625=1,IF(COUNTIFS(C$2:C5625,C5625,K$2:K5625,1)=1,1,0),"")</f>
        <v/>
      </c>
      <c r="R5625" s="0" t="str">
        <f aca="false">IF(M5625=1,IF(COUNTIFS(C$2:C5625,C5625,M$2:M5625,1)=1,1,0),"")</f>
        <v/>
      </c>
      <c r="S5625" s="0" t="str">
        <f aca="false">IF(L5625=1,IF(COUNTIFS(C$2:C5625,C5625,L$2:L5625,1)=1,1,0),"")</f>
        <v/>
      </c>
      <c r="T5625" s="38" t="str">
        <f aca="false">IF(N5625="","",N5625+ROW()/10000000)</f>
        <v/>
      </c>
      <c r="U5625" s="0" t="str">
        <f aca="false">IF(G5625=1,IF(B5625="",1,0),"")</f>
        <v/>
      </c>
    </row>
    <row r="5626" customFormat="false" ht="15" hidden="false" customHeight="false" outlineLevel="0" collapsed="false">
      <c r="A5626" s="35"/>
      <c r="B5626" s="35"/>
      <c r="G5626" s="0" t="str">
        <f aca="false">IF(A5626="","",IF(AND(A5626&gt;=Debut,A5626&lt;Fin),1,0))</f>
        <v/>
      </c>
      <c r="H5626" s="0" t="str">
        <f aca="false">IF(G5626=1,INT(ROUND((A5626-Debut)*86400,0)/600),"")</f>
        <v/>
      </c>
      <c r="I5626" s="0" t="str">
        <f aca="false">IF(G5626=1,INT(ROUND((A5626-Debut)*86400,0)/3600),"")</f>
        <v/>
      </c>
      <c r="J5626" s="0" t="str">
        <f aca="false">IF(OR(A5626="",B5626=""),"",ROUND((B5626-A5626)*86400,0))</f>
        <v/>
      </c>
      <c r="K5626" s="37" t="str">
        <f aca="false">IF(G5626=1,IF(COUNTIFS($C:$C,C5626,$G:$G,1,$A:$A,"&gt;="&amp;(A5626-FenetreInterm/86400),$A:$A,"&lt;="&amp;A5626)&gt;=NbInterm,1,0),"")</f>
        <v/>
      </c>
      <c r="L5626" s="37" t="str">
        <f aca="false">IF(G5626=1,IF(B5626="",0,IF(J5626&lt;SeuilFugitive,1,0)),"")</f>
        <v/>
      </c>
      <c r="M5626" s="37" t="str">
        <f aca="false">IF(G5626=1,IF(B5626="",IF((Fin-A5626)*24&gt;SeuilFigee,1,0),IF(J5626&gt;SeuilFigee*3600,1,0)),"")</f>
        <v/>
      </c>
      <c r="N5626" s="0" t="str">
        <f aca="false">IF(G5626=1,IF(COUNTIF(H$2:H5626,H5626)=1,COUNTIF($H:$H,H5626),""),"")</f>
        <v/>
      </c>
      <c r="O5626" s="0" t="str">
        <f aca="false">IF(G5626=1,IF(COUNTIF(I$2:I5626,I5626)=1,COUNTIF($I:$I,I5626),""),"")</f>
        <v/>
      </c>
      <c r="P5626" s="38" t="str">
        <f aca="false">IF(G5626=1,IF(COUNTIFS(C$2:C5626,C5626,G$2:G5626,1)=1,COUNTIFS($C:$C,C5626,$G:$G,1)+ROW()/10000000,""),"")</f>
        <v/>
      </c>
      <c r="Q5626" s="0" t="str">
        <f aca="false">IF(K5626=1,IF(COUNTIFS(C$2:C5626,C5626,K$2:K5626,1)=1,1,0),"")</f>
        <v/>
      </c>
      <c r="R5626" s="0" t="str">
        <f aca="false">IF(M5626=1,IF(COUNTIFS(C$2:C5626,C5626,M$2:M5626,1)=1,1,0),"")</f>
        <v/>
      </c>
      <c r="S5626" s="0" t="str">
        <f aca="false">IF(L5626=1,IF(COUNTIFS(C$2:C5626,C5626,L$2:L5626,1)=1,1,0),"")</f>
        <v/>
      </c>
      <c r="T5626" s="38" t="str">
        <f aca="false">IF(N5626="","",N5626+ROW()/10000000)</f>
        <v/>
      </c>
      <c r="U5626" s="0" t="str">
        <f aca="false">IF(G5626=1,IF(B5626="",1,0),"")</f>
        <v/>
      </c>
    </row>
    <row r="5627" customFormat="false" ht="15" hidden="false" customHeight="false" outlineLevel="0" collapsed="false">
      <c r="A5627" s="35"/>
      <c r="B5627" s="35"/>
      <c r="G5627" s="0" t="str">
        <f aca="false">IF(A5627="","",IF(AND(A5627&gt;=Debut,A5627&lt;Fin),1,0))</f>
        <v/>
      </c>
      <c r="H5627" s="0" t="str">
        <f aca="false">IF(G5627=1,INT(ROUND((A5627-Debut)*86400,0)/600),"")</f>
        <v/>
      </c>
      <c r="I5627" s="0" t="str">
        <f aca="false">IF(G5627=1,INT(ROUND((A5627-Debut)*86400,0)/3600),"")</f>
        <v/>
      </c>
      <c r="J5627" s="0" t="str">
        <f aca="false">IF(OR(A5627="",B5627=""),"",ROUND((B5627-A5627)*86400,0))</f>
        <v/>
      </c>
      <c r="K5627" s="37" t="str">
        <f aca="false">IF(G5627=1,IF(COUNTIFS($C:$C,C5627,$G:$G,1,$A:$A,"&gt;="&amp;(A5627-FenetreInterm/86400),$A:$A,"&lt;="&amp;A5627)&gt;=NbInterm,1,0),"")</f>
        <v/>
      </c>
      <c r="L5627" s="37" t="str">
        <f aca="false">IF(G5627=1,IF(B5627="",0,IF(J5627&lt;SeuilFugitive,1,0)),"")</f>
        <v/>
      </c>
      <c r="M5627" s="37" t="str">
        <f aca="false">IF(G5627=1,IF(B5627="",IF((Fin-A5627)*24&gt;SeuilFigee,1,0),IF(J5627&gt;SeuilFigee*3600,1,0)),"")</f>
        <v/>
      </c>
      <c r="N5627" s="0" t="str">
        <f aca="false">IF(G5627=1,IF(COUNTIF(H$2:H5627,H5627)=1,COUNTIF($H:$H,H5627),""),"")</f>
        <v/>
      </c>
      <c r="O5627" s="0" t="str">
        <f aca="false">IF(G5627=1,IF(COUNTIF(I$2:I5627,I5627)=1,COUNTIF($I:$I,I5627),""),"")</f>
        <v/>
      </c>
      <c r="P5627" s="38" t="str">
        <f aca="false">IF(G5627=1,IF(COUNTIFS(C$2:C5627,C5627,G$2:G5627,1)=1,COUNTIFS($C:$C,C5627,$G:$G,1)+ROW()/10000000,""),"")</f>
        <v/>
      </c>
      <c r="Q5627" s="0" t="str">
        <f aca="false">IF(K5627=1,IF(COUNTIFS(C$2:C5627,C5627,K$2:K5627,1)=1,1,0),"")</f>
        <v/>
      </c>
      <c r="R5627" s="0" t="str">
        <f aca="false">IF(M5627=1,IF(COUNTIFS(C$2:C5627,C5627,M$2:M5627,1)=1,1,0),"")</f>
        <v/>
      </c>
      <c r="S5627" s="0" t="str">
        <f aca="false">IF(L5627=1,IF(COUNTIFS(C$2:C5627,C5627,L$2:L5627,1)=1,1,0),"")</f>
        <v/>
      </c>
      <c r="T5627" s="38" t="str">
        <f aca="false">IF(N5627="","",N5627+ROW()/10000000)</f>
        <v/>
      </c>
      <c r="U5627" s="0" t="str">
        <f aca="false">IF(G5627=1,IF(B5627="",1,0),"")</f>
        <v/>
      </c>
    </row>
    <row r="5628" customFormat="false" ht="15" hidden="false" customHeight="false" outlineLevel="0" collapsed="false">
      <c r="A5628" s="35"/>
      <c r="B5628" s="35"/>
      <c r="G5628" s="0" t="str">
        <f aca="false">IF(A5628="","",IF(AND(A5628&gt;=Debut,A5628&lt;Fin),1,0))</f>
        <v/>
      </c>
      <c r="H5628" s="0" t="str">
        <f aca="false">IF(G5628=1,INT(ROUND((A5628-Debut)*86400,0)/600),"")</f>
        <v/>
      </c>
      <c r="I5628" s="0" t="str">
        <f aca="false">IF(G5628=1,INT(ROUND((A5628-Debut)*86400,0)/3600),"")</f>
        <v/>
      </c>
      <c r="J5628" s="0" t="str">
        <f aca="false">IF(OR(A5628="",B5628=""),"",ROUND((B5628-A5628)*86400,0))</f>
        <v/>
      </c>
      <c r="K5628" s="37" t="str">
        <f aca="false">IF(G5628=1,IF(COUNTIFS($C:$C,C5628,$G:$G,1,$A:$A,"&gt;="&amp;(A5628-FenetreInterm/86400),$A:$A,"&lt;="&amp;A5628)&gt;=NbInterm,1,0),"")</f>
        <v/>
      </c>
      <c r="L5628" s="37" t="str">
        <f aca="false">IF(G5628=1,IF(B5628="",0,IF(J5628&lt;SeuilFugitive,1,0)),"")</f>
        <v/>
      </c>
      <c r="M5628" s="37" t="str">
        <f aca="false">IF(G5628=1,IF(B5628="",IF((Fin-A5628)*24&gt;SeuilFigee,1,0),IF(J5628&gt;SeuilFigee*3600,1,0)),"")</f>
        <v/>
      </c>
      <c r="N5628" s="0" t="str">
        <f aca="false">IF(G5628=1,IF(COUNTIF(H$2:H5628,H5628)=1,COUNTIF($H:$H,H5628),""),"")</f>
        <v/>
      </c>
      <c r="O5628" s="0" t="str">
        <f aca="false">IF(G5628=1,IF(COUNTIF(I$2:I5628,I5628)=1,COUNTIF($I:$I,I5628),""),"")</f>
        <v/>
      </c>
      <c r="P5628" s="38" t="str">
        <f aca="false">IF(G5628=1,IF(COUNTIFS(C$2:C5628,C5628,G$2:G5628,1)=1,COUNTIFS($C:$C,C5628,$G:$G,1)+ROW()/10000000,""),"")</f>
        <v/>
      </c>
      <c r="Q5628" s="0" t="str">
        <f aca="false">IF(K5628=1,IF(COUNTIFS(C$2:C5628,C5628,K$2:K5628,1)=1,1,0),"")</f>
        <v/>
      </c>
      <c r="R5628" s="0" t="str">
        <f aca="false">IF(M5628=1,IF(COUNTIFS(C$2:C5628,C5628,M$2:M5628,1)=1,1,0),"")</f>
        <v/>
      </c>
      <c r="S5628" s="0" t="str">
        <f aca="false">IF(L5628=1,IF(COUNTIFS(C$2:C5628,C5628,L$2:L5628,1)=1,1,0),"")</f>
        <v/>
      </c>
      <c r="T5628" s="38" t="str">
        <f aca="false">IF(N5628="","",N5628+ROW()/10000000)</f>
        <v/>
      </c>
      <c r="U5628" s="0" t="str">
        <f aca="false">IF(G5628=1,IF(B5628="",1,0),"")</f>
        <v/>
      </c>
    </row>
    <row r="5629" customFormat="false" ht="15" hidden="false" customHeight="false" outlineLevel="0" collapsed="false">
      <c r="A5629" s="35"/>
      <c r="B5629" s="35"/>
      <c r="G5629" s="0" t="str">
        <f aca="false">IF(A5629="","",IF(AND(A5629&gt;=Debut,A5629&lt;Fin),1,0))</f>
        <v/>
      </c>
      <c r="H5629" s="0" t="str">
        <f aca="false">IF(G5629=1,INT(ROUND((A5629-Debut)*86400,0)/600),"")</f>
        <v/>
      </c>
      <c r="I5629" s="0" t="str">
        <f aca="false">IF(G5629=1,INT(ROUND((A5629-Debut)*86400,0)/3600),"")</f>
        <v/>
      </c>
      <c r="J5629" s="0" t="str">
        <f aca="false">IF(OR(A5629="",B5629=""),"",ROUND((B5629-A5629)*86400,0))</f>
        <v/>
      </c>
      <c r="K5629" s="37" t="str">
        <f aca="false">IF(G5629=1,IF(COUNTIFS($C:$C,C5629,$G:$G,1,$A:$A,"&gt;="&amp;(A5629-FenetreInterm/86400),$A:$A,"&lt;="&amp;A5629)&gt;=NbInterm,1,0),"")</f>
        <v/>
      </c>
      <c r="L5629" s="37" t="str">
        <f aca="false">IF(G5629=1,IF(B5629="",0,IF(J5629&lt;SeuilFugitive,1,0)),"")</f>
        <v/>
      </c>
      <c r="M5629" s="37" t="str">
        <f aca="false">IF(G5629=1,IF(B5629="",IF((Fin-A5629)*24&gt;SeuilFigee,1,0),IF(J5629&gt;SeuilFigee*3600,1,0)),"")</f>
        <v/>
      </c>
      <c r="N5629" s="0" t="str">
        <f aca="false">IF(G5629=1,IF(COUNTIF(H$2:H5629,H5629)=1,COUNTIF($H:$H,H5629),""),"")</f>
        <v/>
      </c>
      <c r="O5629" s="0" t="str">
        <f aca="false">IF(G5629=1,IF(COUNTIF(I$2:I5629,I5629)=1,COUNTIF($I:$I,I5629),""),"")</f>
        <v/>
      </c>
      <c r="P5629" s="38" t="str">
        <f aca="false">IF(G5629=1,IF(COUNTIFS(C$2:C5629,C5629,G$2:G5629,1)=1,COUNTIFS($C:$C,C5629,$G:$G,1)+ROW()/10000000,""),"")</f>
        <v/>
      </c>
      <c r="Q5629" s="0" t="str">
        <f aca="false">IF(K5629=1,IF(COUNTIFS(C$2:C5629,C5629,K$2:K5629,1)=1,1,0),"")</f>
        <v/>
      </c>
      <c r="R5629" s="0" t="str">
        <f aca="false">IF(M5629=1,IF(COUNTIFS(C$2:C5629,C5629,M$2:M5629,1)=1,1,0),"")</f>
        <v/>
      </c>
      <c r="S5629" s="0" t="str">
        <f aca="false">IF(L5629=1,IF(COUNTIFS(C$2:C5629,C5629,L$2:L5629,1)=1,1,0),"")</f>
        <v/>
      </c>
      <c r="T5629" s="38" t="str">
        <f aca="false">IF(N5629="","",N5629+ROW()/10000000)</f>
        <v/>
      </c>
      <c r="U5629" s="0" t="str">
        <f aca="false">IF(G5629=1,IF(B5629="",1,0),"")</f>
        <v/>
      </c>
    </row>
    <row r="5630" customFormat="false" ht="15" hidden="false" customHeight="false" outlineLevel="0" collapsed="false">
      <c r="A5630" s="35"/>
      <c r="B5630" s="35"/>
      <c r="G5630" s="0" t="str">
        <f aca="false">IF(A5630="","",IF(AND(A5630&gt;=Debut,A5630&lt;Fin),1,0))</f>
        <v/>
      </c>
      <c r="H5630" s="0" t="str">
        <f aca="false">IF(G5630=1,INT(ROUND((A5630-Debut)*86400,0)/600),"")</f>
        <v/>
      </c>
      <c r="I5630" s="0" t="str">
        <f aca="false">IF(G5630=1,INT(ROUND((A5630-Debut)*86400,0)/3600),"")</f>
        <v/>
      </c>
      <c r="J5630" s="0" t="str">
        <f aca="false">IF(OR(A5630="",B5630=""),"",ROUND((B5630-A5630)*86400,0))</f>
        <v/>
      </c>
      <c r="K5630" s="37" t="str">
        <f aca="false">IF(G5630=1,IF(COUNTIFS($C:$C,C5630,$G:$G,1,$A:$A,"&gt;="&amp;(A5630-FenetreInterm/86400),$A:$A,"&lt;="&amp;A5630)&gt;=NbInterm,1,0),"")</f>
        <v/>
      </c>
      <c r="L5630" s="37" t="str">
        <f aca="false">IF(G5630=1,IF(B5630="",0,IF(J5630&lt;SeuilFugitive,1,0)),"")</f>
        <v/>
      </c>
      <c r="M5630" s="37" t="str">
        <f aca="false">IF(G5630=1,IF(B5630="",IF((Fin-A5630)*24&gt;SeuilFigee,1,0),IF(J5630&gt;SeuilFigee*3600,1,0)),"")</f>
        <v/>
      </c>
      <c r="N5630" s="0" t="str">
        <f aca="false">IF(G5630=1,IF(COUNTIF(H$2:H5630,H5630)=1,COUNTIF($H:$H,H5630),""),"")</f>
        <v/>
      </c>
      <c r="O5630" s="0" t="str">
        <f aca="false">IF(G5630=1,IF(COUNTIF(I$2:I5630,I5630)=1,COUNTIF($I:$I,I5630),""),"")</f>
        <v/>
      </c>
      <c r="P5630" s="38" t="str">
        <f aca="false">IF(G5630=1,IF(COUNTIFS(C$2:C5630,C5630,G$2:G5630,1)=1,COUNTIFS($C:$C,C5630,$G:$G,1)+ROW()/10000000,""),"")</f>
        <v/>
      </c>
      <c r="Q5630" s="0" t="str">
        <f aca="false">IF(K5630=1,IF(COUNTIFS(C$2:C5630,C5630,K$2:K5630,1)=1,1,0),"")</f>
        <v/>
      </c>
      <c r="R5630" s="0" t="str">
        <f aca="false">IF(M5630=1,IF(COUNTIFS(C$2:C5630,C5630,M$2:M5630,1)=1,1,0),"")</f>
        <v/>
      </c>
      <c r="S5630" s="0" t="str">
        <f aca="false">IF(L5630=1,IF(COUNTIFS(C$2:C5630,C5630,L$2:L5630,1)=1,1,0),"")</f>
        <v/>
      </c>
      <c r="T5630" s="38" t="str">
        <f aca="false">IF(N5630="","",N5630+ROW()/10000000)</f>
        <v/>
      </c>
      <c r="U5630" s="0" t="str">
        <f aca="false">IF(G5630=1,IF(B5630="",1,0),"")</f>
        <v/>
      </c>
    </row>
    <row r="5631" customFormat="false" ht="15" hidden="false" customHeight="false" outlineLevel="0" collapsed="false">
      <c r="A5631" s="35"/>
      <c r="B5631" s="35"/>
      <c r="G5631" s="0" t="str">
        <f aca="false">IF(A5631="","",IF(AND(A5631&gt;=Debut,A5631&lt;Fin),1,0))</f>
        <v/>
      </c>
      <c r="H5631" s="0" t="str">
        <f aca="false">IF(G5631=1,INT(ROUND((A5631-Debut)*86400,0)/600),"")</f>
        <v/>
      </c>
      <c r="I5631" s="0" t="str">
        <f aca="false">IF(G5631=1,INT(ROUND((A5631-Debut)*86400,0)/3600),"")</f>
        <v/>
      </c>
      <c r="J5631" s="0" t="str">
        <f aca="false">IF(OR(A5631="",B5631=""),"",ROUND((B5631-A5631)*86400,0))</f>
        <v/>
      </c>
      <c r="K5631" s="37" t="str">
        <f aca="false">IF(G5631=1,IF(COUNTIFS($C:$C,C5631,$G:$G,1,$A:$A,"&gt;="&amp;(A5631-FenetreInterm/86400),$A:$A,"&lt;="&amp;A5631)&gt;=NbInterm,1,0),"")</f>
        <v/>
      </c>
      <c r="L5631" s="37" t="str">
        <f aca="false">IF(G5631=1,IF(B5631="",0,IF(J5631&lt;SeuilFugitive,1,0)),"")</f>
        <v/>
      </c>
      <c r="M5631" s="37" t="str">
        <f aca="false">IF(G5631=1,IF(B5631="",IF((Fin-A5631)*24&gt;SeuilFigee,1,0),IF(J5631&gt;SeuilFigee*3600,1,0)),"")</f>
        <v/>
      </c>
      <c r="N5631" s="0" t="str">
        <f aca="false">IF(G5631=1,IF(COUNTIF(H$2:H5631,H5631)=1,COUNTIF($H:$H,H5631),""),"")</f>
        <v/>
      </c>
      <c r="O5631" s="0" t="str">
        <f aca="false">IF(G5631=1,IF(COUNTIF(I$2:I5631,I5631)=1,COUNTIF($I:$I,I5631),""),"")</f>
        <v/>
      </c>
      <c r="P5631" s="38" t="str">
        <f aca="false">IF(G5631=1,IF(COUNTIFS(C$2:C5631,C5631,G$2:G5631,1)=1,COUNTIFS($C:$C,C5631,$G:$G,1)+ROW()/10000000,""),"")</f>
        <v/>
      </c>
      <c r="Q5631" s="0" t="str">
        <f aca="false">IF(K5631=1,IF(COUNTIFS(C$2:C5631,C5631,K$2:K5631,1)=1,1,0),"")</f>
        <v/>
      </c>
      <c r="R5631" s="0" t="str">
        <f aca="false">IF(M5631=1,IF(COUNTIFS(C$2:C5631,C5631,M$2:M5631,1)=1,1,0),"")</f>
        <v/>
      </c>
      <c r="S5631" s="0" t="str">
        <f aca="false">IF(L5631=1,IF(COUNTIFS(C$2:C5631,C5631,L$2:L5631,1)=1,1,0),"")</f>
        <v/>
      </c>
      <c r="T5631" s="38" t="str">
        <f aca="false">IF(N5631="","",N5631+ROW()/10000000)</f>
        <v/>
      </c>
      <c r="U5631" s="0" t="str">
        <f aca="false">IF(G5631=1,IF(B5631="",1,0),"")</f>
        <v/>
      </c>
    </row>
    <row r="5632" customFormat="false" ht="15" hidden="false" customHeight="false" outlineLevel="0" collapsed="false">
      <c r="A5632" s="35"/>
      <c r="B5632" s="35"/>
      <c r="G5632" s="0" t="str">
        <f aca="false">IF(A5632="","",IF(AND(A5632&gt;=Debut,A5632&lt;Fin),1,0))</f>
        <v/>
      </c>
      <c r="H5632" s="0" t="str">
        <f aca="false">IF(G5632=1,INT(ROUND((A5632-Debut)*86400,0)/600),"")</f>
        <v/>
      </c>
      <c r="I5632" s="0" t="str">
        <f aca="false">IF(G5632=1,INT(ROUND((A5632-Debut)*86400,0)/3600),"")</f>
        <v/>
      </c>
      <c r="J5632" s="0" t="str">
        <f aca="false">IF(OR(A5632="",B5632=""),"",ROUND((B5632-A5632)*86400,0))</f>
        <v/>
      </c>
      <c r="K5632" s="37" t="str">
        <f aca="false">IF(G5632=1,IF(COUNTIFS($C:$C,C5632,$G:$G,1,$A:$A,"&gt;="&amp;(A5632-FenetreInterm/86400),$A:$A,"&lt;="&amp;A5632)&gt;=NbInterm,1,0),"")</f>
        <v/>
      </c>
      <c r="L5632" s="37" t="str">
        <f aca="false">IF(G5632=1,IF(B5632="",0,IF(J5632&lt;SeuilFugitive,1,0)),"")</f>
        <v/>
      </c>
      <c r="M5632" s="37" t="str">
        <f aca="false">IF(G5632=1,IF(B5632="",IF((Fin-A5632)*24&gt;SeuilFigee,1,0),IF(J5632&gt;SeuilFigee*3600,1,0)),"")</f>
        <v/>
      </c>
      <c r="N5632" s="0" t="str">
        <f aca="false">IF(G5632=1,IF(COUNTIF(H$2:H5632,H5632)=1,COUNTIF($H:$H,H5632),""),"")</f>
        <v/>
      </c>
      <c r="O5632" s="0" t="str">
        <f aca="false">IF(G5632=1,IF(COUNTIF(I$2:I5632,I5632)=1,COUNTIF($I:$I,I5632),""),"")</f>
        <v/>
      </c>
      <c r="P5632" s="38" t="str">
        <f aca="false">IF(G5632=1,IF(COUNTIFS(C$2:C5632,C5632,G$2:G5632,1)=1,COUNTIFS($C:$C,C5632,$G:$G,1)+ROW()/10000000,""),"")</f>
        <v/>
      </c>
      <c r="Q5632" s="0" t="str">
        <f aca="false">IF(K5632=1,IF(COUNTIFS(C$2:C5632,C5632,K$2:K5632,1)=1,1,0),"")</f>
        <v/>
      </c>
      <c r="R5632" s="0" t="str">
        <f aca="false">IF(M5632=1,IF(COUNTIFS(C$2:C5632,C5632,M$2:M5632,1)=1,1,0),"")</f>
        <v/>
      </c>
      <c r="S5632" s="0" t="str">
        <f aca="false">IF(L5632=1,IF(COUNTIFS(C$2:C5632,C5632,L$2:L5632,1)=1,1,0),"")</f>
        <v/>
      </c>
      <c r="T5632" s="38" t="str">
        <f aca="false">IF(N5632="","",N5632+ROW()/10000000)</f>
        <v/>
      </c>
      <c r="U5632" s="0" t="str">
        <f aca="false">IF(G5632=1,IF(B5632="",1,0),"")</f>
        <v/>
      </c>
    </row>
    <row r="5633" customFormat="false" ht="15" hidden="false" customHeight="false" outlineLevel="0" collapsed="false">
      <c r="A5633" s="35"/>
      <c r="B5633" s="35"/>
      <c r="G5633" s="0" t="str">
        <f aca="false">IF(A5633="","",IF(AND(A5633&gt;=Debut,A5633&lt;Fin),1,0))</f>
        <v/>
      </c>
      <c r="H5633" s="0" t="str">
        <f aca="false">IF(G5633=1,INT(ROUND((A5633-Debut)*86400,0)/600),"")</f>
        <v/>
      </c>
      <c r="I5633" s="0" t="str">
        <f aca="false">IF(G5633=1,INT(ROUND((A5633-Debut)*86400,0)/3600),"")</f>
        <v/>
      </c>
      <c r="J5633" s="0" t="str">
        <f aca="false">IF(OR(A5633="",B5633=""),"",ROUND((B5633-A5633)*86400,0))</f>
        <v/>
      </c>
      <c r="K5633" s="37" t="str">
        <f aca="false">IF(G5633=1,IF(COUNTIFS($C:$C,C5633,$G:$G,1,$A:$A,"&gt;="&amp;(A5633-FenetreInterm/86400),$A:$A,"&lt;="&amp;A5633)&gt;=NbInterm,1,0),"")</f>
        <v/>
      </c>
      <c r="L5633" s="37" t="str">
        <f aca="false">IF(G5633=1,IF(B5633="",0,IF(J5633&lt;SeuilFugitive,1,0)),"")</f>
        <v/>
      </c>
      <c r="M5633" s="37" t="str">
        <f aca="false">IF(G5633=1,IF(B5633="",IF((Fin-A5633)*24&gt;SeuilFigee,1,0),IF(J5633&gt;SeuilFigee*3600,1,0)),"")</f>
        <v/>
      </c>
      <c r="N5633" s="0" t="str">
        <f aca="false">IF(G5633=1,IF(COUNTIF(H$2:H5633,H5633)=1,COUNTIF($H:$H,H5633),""),"")</f>
        <v/>
      </c>
      <c r="O5633" s="0" t="str">
        <f aca="false">IF(G5633=1,IF(COUNTIF(I$2:I5633,I5633)=1,COUNTIF($I:$I,I5633),""),"")</f>
        <v/>
      </c>
      <c r="P5633" s="38" t="str">
        <f aca="false">IF(G5633=1,IF(COUNTIFS(C$2:C5633,C5633,G$2:G5633,1)=1,COUNTIFS($C:$C,C5633,$G:$G,1)+ROW()/10000000,""),"")</f>
        <v/>
      </c>
      <c r="Q5633" s="0" t="str">
        <f aca="false">IF(K5633=1,IF(COUNTIFS(C$2:C5633,C5633,K$2:K5633,1)=1,1,0),"")</f>
        <v/>
      </c>
      <c r="R5633" s="0" t="str">
        <f aca="false">IF(M5633=1,IF(COUNTIFS(C$2:C5633,C5633,M$2:M5633,1)=1,1,0),"")</f>
        <v/>
      </c>
      <c r="S5633" s="0" t="str">
        <f aca="false">IF(L5633=1,IF(COUNTIFS(C$2:C5633,C5633,L$2:L5633,1)=1,1,0),"")</f>
        <v/>
      </c>
      <c r="T5633" s="38" t="str">
        <f aca="false">IF(N5633="","",N5633+ROW()/10000000)</f>
        <v/>
      </c>
      <c r="U5633" s="0" t="str">
        <f aca="false">IF(G5633=1,IF(B5633="",1,0),"")</f>
        <v/>
      </c>
    </row>
    <row r="5634" customFormat="false" ht="15" hidden="false" customHeight="false" outlineLevel="0" collapsed="false">
      <c r="A5634" s="35"/>
      <c r="B5634" s="35"/>
      <c r="G5634" s="0" t="str">
        <f aca="false">IF(A5634="","",IF(AND(A5634&gt;=Debut,A5634&lt;Fin),1,0))</f>
        <v/>
      </c>
      <c r="H5634" s="0" t="str">
        <f aca="false">IF(G5634=1,INT(ROUND((A5634-Debut)*86400,0)/600),"")</f>
        <v/>
      </c>
      <c r="I5634" s="0" t="str">
        <f aca="false">IF(G5634=1,INT(ROUND((A5634-Debut)*86400,0)/3600),"")</f>
        <v/>
      </c>
      <c r="J5634" s="0" t="str">
        <f aca="false">IF(OR(A5634="",B5634=""),"",ROUND((B5634-A5634)*86400,0))</f>
        <v/>
      </c>
      <c r="K5634" s="37" t="str">
        <f aca="false">IF(G5634=1,IF(COUNTIFS($C:$C,C5634,$G:$G,1,$A:$A,"&gt;="&amp;(A5634-FenetreInterm/86400),$A:$A,"&lt;="&amp;A5634)&gt;=NbInterm,1,0),"")</f>
        <v/>
      </c>
      <c r="L5634" s="37" t="str">
        <f aca="false">IF(G5634=1,IF(B5634="",0,IF(J5634&lt;SeuilFugitive,1,0)),"")</f>
        <v/>
      </c>
      <c r="M5634" s="37" t="str">
        <f aca="false">IF(G5634=1,IF(B5634="",IF((Fin-A5634)*24&gt;SeuilFigee,1,0),IF(J5634&gt;SeuilFigee*3600,1,0)),"")</f>
        <v/>
      </c>
      <c r="N5634" s="0" t="str">
        <f aca="false">IF(G5634=1,IF(COUNTIF(H$2:H5634,H5634)=1,COUNTIF($H:$H,H5634),""),"")</f>
        <v/>
      </c>
      <c r="O5634" s="0" t="str">
        <f aca="false">IF(G5634=1,IF(COUNTIF(I$2:I5634,I5634)=1,COUNTIF($I:$I,I5634),""),"")</f>
        <v/>
      </c>
      <c r="P5634" s="38" t="str">
        <f aca="false">IF(G5634=1,IF(COUNTIFS(C$2:C5634,C5634,G$2:G5634,1)=1,COUNTIFS($C:$C,C5634,$G:$G,1)+ROW()/10000000,""),"")</f>
        <v/>
      </c>
      <c r="Q5634" s="0" t="str">
        <f aca="false">IF(K5634=1,IF(COUNTIFS(C$2:C5634,C5634,K$2:K5634,1)=1,1,0),"")</f>
        <v/>
      </c>
      <c r="R5634" s="0" t="str">
        <f aca="false">IF(M5634=1,IF(COUNTIFS(C$2:C5634,C5634,M$2:M5634,1)=1,1,0),"")</f>
        <v/>
      </c>
      <c r="S5634" s="0" t="str">
        <f aca="false">IF(L5634=1,IF(COUNTIFS(C$2:C5634,C5634,L$2:L5634,1)=1,1,0),"")</f>
        <v/>
      </c>
      <c r="T5634" s="38" t="str">
        <f aca="false">IF(N5634="","",N5634+ROW()/10000000)</f>
        <v/>
      </c>
      <c r="U5634" s="0" t="str">
        <f aca="false">IF(G5634=1,IF(B5634="",1,0),"")</f>
        <v/>
      </c>
    </row>
    <row r="5635" customFormat="false" ht="15" hidden="false" customHeight="false" outlineLevel="0" collapsed="false">
      <c r="A5635" s="35"/>
      <c r="B5635" s="35"/>
      <c r="G5635" s="0" t="str">
        <f aca="false">IF(A5635="","",IF(AND(A5635&gt;=Debut,A5635&lt;Fin),1,0))</f>
        <v/>
      </c>
      <c r="H5635" s="0" t="str">
        <f aca="false">IF(G5635=1,INT(ROUND((A5635-Debut)*86400,0)/600),"")</f>
        <v/>
      </c>
      <c r="I5635" s="0" t="str">
        <f aca="false">IF(G5635=1,INT(ROUND((A5635-Debut)*86400,0)/3600),"")</f>
        <v/>
      </c>
      <c r="J5635" s="0" t="str">
        <f aca="false">IF(OR(A5635="",B5635=""),"",ROUND((B5635-A5635)*86400,0))</f>
        <v/>
      </c>
      <c r="K5635" s="37" t="str">
        <f aca="false">IF(G5635=1,IF(COUNTIFS($C:$C,C5635,$G:$G,1,$A:$A,"&gt;="&amp;(A5635-FenetreInterm/86400),$A:$A,"&lt;="&amp;A5635)&gt;=NbInterm,1,0),"")</f>
        <v/>
      </c>
      <c r="L5635" s="37" t="str">
        <f aca="false">IF(G5635=1,IF(B5635="",0,IF(J5635&lt;SeuilFugitive,1,0)),"")</f>
        <v/>
      </c>
      <c r="M5635" s="37" t="str">
        <f aca="false">IF(G5635=1,IF(B5635="",IF((Fin-A5635)*24&gt;SeuilFigee,1,0),IF(J5635&gt;SeuilFigee*3600,1,0)),"")</f>
        <v/>
      </c>
      <c r="N5635" s="0" t="str">
        <f aca="false">IF(G5635=1,IF(COUNTIF(H$2:H5635,H5635)=1,COUNTIF($H:$H,H5635),""),"")</f>
        <v/>
      </c>
      <c r="O5635" s="0" t="str">
        <f aca="false">IF(G5635=1,IF(COUNTIF(I$2:I5635,I5635)=1,COUNTIF($I:$I,I5635),""),"")</f>
        <v/>
      </c>
      <c r="P5635" s="38" t="str">
        <f aca="false">IF(G5635=1,IF(COUNTIFS(C$2:C5635,C5635,G$2:G5635,1)=1,COUNTIFS($C:$C,C5635,$G:$G,1)+ROW()/10000000,""),"")</f>
        <v/>
      </c>
      <c r="Q5635" s="0" t="str">
        <f aca="false">IF(K5635=1,IF(COUNTIFS(C$2:C5635,C5635,K$2:K5635,1)=1,1,0),"")</f>
        <v/>
      </c>
      <c r="R5635" s="0" t="str">
        <f aca="false">IF(M5635=1,IF(COUNTIFS(C$2:C5635,C5635,M$2:M5635,1)=1,1,0),"")</f>
        <v/>
      </c>
      <c r="S5635" s="0" t="str">
        <f aca="false">IF(L5635=1,IF(COUNTIFS(C$2:C5635,C5635,L$2:L5635,1)=1,1,0),"")</f>
        <v/>
      </c>
      <c r="T5635" s="38" t="str">
        <f aca="false">IF(N5635="","",N5635+ROW()/10000000)</f>
        <v/>
      </c>
      <c r="U5635" s="0" t="str">
        <f aca="false">IF(G5635=1,IF(B5635="",1,0),"")</f>
        <v/>
      </c>
    </row>
    <row r="5636" customFormat="false" ht="15" hidden="false" customHeight="false" outlineLevel="0" collapsed="false">
      <c r="A5636" s="35"/>
      <c r="B5636" s="35"/>
      <c r="G5636" s="0" t="str">
        <f aca="false">IF(A5636="","",IF(AND(A5636&gt;=Debut,A5636&lt;Fin),1,0))</f>
        <v/>
      </c>
      <c r="H5636" s="0" t="str">
        <f aca="false">IF(G5636=1,INT(ROUND((A5636-Debut)*86400,0)/600),"")</f>
        <v/>
      </c>
      <c r="I5636" s="0" t="str">
        <f aca="false">IF(G5636=1,INT(ROUND((A5636-Debut)*86400,0)/3600),"")</f>
        <v/>
      </c>
      <c r="J5636" s="0" t="str">
        <f aca="false">IF(OR(A5636="",B5636=""),"",ROUND((B5636-A5636)*86400,0))</f>
        <v/>
      </c>
      <c r="K5636" s="37" t="str">
        <f aca="false">IF(G5636=1,IF(COUNTIFS($C:$C,C5636,$G:$G,1,$A:$A,"&gt;="&amp;(A5636-FenetreInterm/86400),$A:$A,"&lt;="&amp;A5636)&gt;=NbInterm,1,0),"")</f>
        <v/>
      </c>
      <c r="L5636" s="37" t="str">
        <f aca="false">IF(G5636=1,IF(B5636="",0,IF(J5636&lt;SeuilFugitive,1,0)),"")</f>
        <v/>
      </c>
      <c r="M5636" s="37" t="str">
        <f aca="false">IF(G5636=1,IF(B5636="",IF((Fin-A5636)*24&gt;SeuilFigee,1,0),IF(J5636&gt;SeuilFigee*3600,1,0)),"")</f>
        <v/>
      </c>
      <c r="N5636" s="0" t="str">
        <f aca="false">IF(G5636=1,IF(COUNTIF(H$2:H5636,H5636)=1,COUNTIF($H:$H,H5636),""),"")</f>
        <v/>
      </c>
      <c r="O5636" s="0" t="str">
        <f aca="false">IF(G5636=1,IF(COUNTIF(I$2:I5636,I5636)=1,COUNTIF($I:$I,I5636),""),"")</f>
        <v/>
      </c>
      <c r="P5636" s="38" t="str">
        <f aca="false">IF(G5636=1,IF(COUNTIFS(C$2:C5636,C5636,G$2:G5636,1)=1,COUNTIFS($C:$C,C5636,$G:$G,1)+ROW()/10000000,""),"")</f>
        <v/>
      </c>
      <c r="Q5636" s="0" t="str">
        <f aca="false">IF(K5636=1,IF(COUNTIFS(C$2:C5636,C5636,K$2:K5636,1)=1,1,0),"")</f>
        <v/>
      </c>
      <c r="R5636" s="0" t="str">
        <f aca="false">IF(M5636=1,IF(COUNTIFS(C$2:C5636,C5636,M$2:M5636,1)=1,1,0),"")</f>
        <v/>
      </c>
      <c r="S5636" s="0" t="str">
        <f aca="false">IF(L5636=1,IF(COUNTIFS(C$2:C5636,C5636,L$2:L5636,1)=1,1,0),"")</f>
        <v/>
      </c>
      <c r="T5636" s="38" t="str">
        <f aca="false">IF(N5636="","",N5636+ROW()/10000000)</f>
        <v/>
      </c>
      <c r="U5636" s="0" t="str">
        <f aca="false">IF(G5636=1,IF(B5636="",1,0),"")</f>
        <v/>
      </c>
    </row>
    <row r="5637" customFormat="false" ht="15" hidden="false" customHeight="false" outlineLevel="0" collapsed="false">
      <c r="A5637" s="35"/>
      <c r="B5637" s="35"/>
      <c r="G5637" s="0" t="str">
        <f aca="false">IF(A5637="","",IF(AND(A5637&gt;=Debut,A5637&lt;Fin),1,0))</f>
        <v/>
      </c>
      <c r="H5637" s="0" t="str">
        <f aca="false">IF(G5637=1,INT(ROUND((A5637-Debut)*86400,0)/600),"")</f>
        <v/>
      </c>
      <c r="I5637" s="0" t="str">
        <f aca="false">IF(G5637=1,INT(ROUND((A5637-Debut)*86400,0)/3600),"")</f>
        <v/>
      </c>
      <c r="J5637" s="0" t="str">
        <f aca="false">IF(OR(A5637="",B5637=""),"",ROUND((B5637-A5637)*86400,0))</f>
        <v/>
      </c>
      <c r="K5637" s="37" t="str">
        <f aca="false">IF(G5637=1,IF(COUNTIFS($C:$C,C5637,$G:$G,1,$A:$A,"&gt;="&amp;(A5637-FenetreInterm/86400),$A:$A,"&lt;="&amp;A5637)&gt;=NbInterm,1,0),"")</f>
        <v/>
      </c>
      <c r="L5637" s="37" t="str">
        <f aca="false">IF(G5637=1,IF(B5637="",0,IF(J5637&lt;SeuilFugitive,1,0)),"")</f>
        <v/>
      </c>
      <c r="M5637" s="37" t="str">
        <f aca="false">IF(G5637=1,IF(B5637="",IF((Fin-A5637)*24&gt;SeuilFigee,1,0),IF(J5637&gt;SeuilFigee*3600,1,0)),"")</f>
        <v/>
      </c>
      <c r="N5637" s="0" t="str">
        <f aca="false">IF(G5637=1,IF(COUNTIF(H$2:H5637,H5637)=1,COUNTIF($H:$H,H5637),""),"")</f>
        <v/>
      </c>
      <c r="O5637" s="0" t="str">
        <f aca="false">IF(G5637=1,IF(COUNTIF(I$2:I5637,I5637)=1,COUNTIF($I:$I,I5637),""),"")</f>
        <v/>
      </c>
      <c r="P5637" s="38" t="str">
        <f aca="false">IF(G5637=1,IF(COUNTIFS(C$2:C5637,C5637,G$2:G5637,1)=1,COUNTIFS($C:$C,C5637,$G:$G,1)+ROW()/10000000,""),"")</f>
        <v/>
      </c>
      <c r="Q5637" s="0" t="str">
        <f aca="false">IF(K5637=1,IF(COUNTIFS(C$2:C5637,C5637,K$2:K5637,1)=1,1,0),"")</f>
        <v/>
      </c>
      <c r="R5637" s="0" t="str">
        <f aca="false">IF(M5637=1,IF(COUNTIFS(C$2:C5637,C5637,M$2:M5637,1)=1,1,0),"")</f>
        <v/>
      </c>
      <c r="S5637" s="0" t="str">
        <f aca="false">IF(L5637=1,IF(COUNTIFS(C$2:C5637,C5637,L$2:L5637,1)=1,1,0),"")</f>
        <v/>
      </c>
      <c r="T5637" s="38" t="str">
        <f aca="false">IF(N5637="","",N5637+ROW()/10000000)</f>
        <v/>
      </c>
      <c r="U5637" s="0" t="str">
        <f aca="false">IF(G5637=1,IF(B5637="",1,0),"")</f>
        <v/>
      </c>
    </row>
    <row r="5638" customFormat="false" ht="15" hidden="false" customHeight="false" outlineLevel="0" collapsed="false">
      <c r="A5638" s="35"/>
      <c r="B5638" s="35"/>
      <c r="G5638" s="0" t="str">
        <f aca="false">IF(A5638="","",IF(AND(A5638&gt;=Debut,A5638&lt;Fin),1,0))</f>
        <v/>
      </c>
      <c r="H5638" s="0" t="str">
        <f aca="false">IF(G5638=1,INT(ROUND((A5638-Debut)*86400,0)/600),"")</f>
        <v/>
      </c>
      <c r="I5638" s="0" t="str">
        <f aca="false">IF(G5638=1,INT(ROUND((A5638-Debut)*86400,0)/3600),"")</f>
        <v/>
      </c>
      <c r="J5638" s="0" t="str">
        <f aca="false">IF(OR(A5638="",B5638=""),"",ROUND((B5638-A5638)*86400,0))</f>
        <v/>
      </c>
      <c r="K5638" s="37" t="str">
        <f aca="false">IF(G5638=1,IF(COUNTIFS($C:$C,C5638,$G:$G,1,$A:$A,"&gt;="&amp;(A5638-FenetreInterm/86400),$A:$A,"&lt;="&amp;A5638)&gt;=NbInterm,1,0),"")</f>
        <v/>
      </c>
      <c r="L5638" s="37" t="str">
        <f aca="false">IF(G5638=1,IF(B5638="",0,IF(J5638&lt;SeuilFugitive,1,0)),"")</f>
        <v/>
      </c>
      <c r="M5638" s="37" t="str">
        <f aca="false">IF(G5638=1,IF(B5638="",IF((Fin-A5638)*24&gt;SeuilFigee,1,0),IF(J5638&gt;SeuilFigee*3600,1,0)),"")</f>
        <v/>
      </c>
      <c r="N5638" s="0" t="str">
        <f aca="false">IF(G5638=1,IF(COUNTIF(H$2:H5638,H5638)=1,COUNTIF($H:$H,H5638),""),"")</f>
        <v/>
      </c>
      <c r="O5638" s="0" t="str">
        <f aca="false">IF(G5638=1,IF(COUNTIF(I$2:I5638,I5638)=1,COUNTIF($I:$I,I5638),""),"")</f>
        <v/>
      </c>
      <c r="P5638" s="38" t="str">
        <f aca="false">IF(G5638=1,IF(COUNTIFS(C$2:C5638,C5638,G$2:G5638,1)=1,COUNTIFS($C:$C,C5638,$G:$G,1)+ROW()/10000000,""),"")</f>
        <v/>
      </c>
      <c r="Q5638" s="0" t="str">
        <f aca="false">IF(K5638=1,IF(COUNTIFS(C$2:C5638,C5638,K$2:K5638,1)=1,1,0),"")</f>
        <v/>
      </c>
      <c r="R5638" s="0" t="str">
        <f aca="false">IF(M5638=1,IF(COUNTIFS(C$2:C5638,C5638,M$2:M5638,1)=1,1,0),"")</f>
        <v/>
      </c>
      <c r="S5638" s="0" t="str">
        <f aca="false">IF(L5638=1,IF(COUNTIFS(C$2:C5638,C5638,L$2:L5638,1)=1,1,0),"")</f>
        <v/>
      </c>
      <c r="T5638" s="38" t="str">
        <f aca="false">IF(N5638="","",N5638+ROW()/10000000)</f>
        <v/>
      </c>
      <c r="U5638" s="0" t="str">
        <f aca="false">IF(G5638=1,IF(B5638="",1,0),"")</f>
        <v/>
      </c>
    </row>
    <row r="5639" customFormat="false" ht="15" hidden="false" customHeight="false" outlineLevel="0" collapsed="false">
      <c r="A5639" s="35"/>
      <c r="B5639" s="35"/>
      <c r="G5639" s="0" t="str">
        <f aca="false">IF(A5639="","",IF(AND(A5639&gt;=Debut,A5639&lt;Fin),1,0))</f>
        <v/>
      </c>
      <c r="H5639" s="0" t="str">
        <f aca="false">IF(G5639=1,INT(ROUND((A5639-Debut)*86400,0)/600),"")</f>
        <v/>
      </c>
      <c r="I5639" s="0" t="str">
        <f aca="false">IF(G5639=1,INT(ROUND((A5639-Debut)*86400,0)/3600),"")</f>
        <v/>
      </c>
      <c r="J5639" s="0" t="str">
        <f aca="false">IF(OR(A5639="",B5639=""),"",ROUND((B5639-A5639)*86400,0))</f>
        <v/>
      </c>
      <c r="K5639" s="37" t="str">
        <f aca="false">IF(G5639=1,IF(COUNTIFS($C:$C,C5639,$G:$G,1,$A:$A,"&gt;="&amp;(A5639-FenetreInterm/86400),$A:$A,"&lt;="&amp;A5639)&gt;=NbInterm,1,0),"")</f>
        <v/>
      </c>
      <c r="L5639" s="37" t="str">
        <f aca="false">IF(G5639=1,IF(B5639="",0,IF(J5639&lt;SeuilFugitive,1,0)),"")</f>
        <v/>
      </c>
      <c r="M5639" s="37" t="str">
        <f aca="false">IF(G5639=1,IF(B5639="",IF((Fin-A5639)*24&gt;SeuilFigee,1,0),IF(J5639&gt;SeuilFigee*3600,1,0)),"")</f>
        <v/>
      </c>
      <c r="N5639" s="0" t="str">
        <f aca="false">IF(G5639=1,IF(COUNTIF(H$2:H5639,H5639)=1,COUNTIF($H:$H,H5639),""),"")</f>
        <v/>
      </c>
      <c r="O5639" s="0" t="str">
        <f aca="false">IF(G5639=1,IF(COUNTIF(I$2:I5639,I5639)=1,COUNTIF($I:$I,I5639),""),"")</f>
        <v/>
      </c>
      <c r="P5639" s="38" t="str">
        <f aca="false">IF(G5639=1,IF(COUNTIFS(C$2:C5639,C5639,G$2:G5639,1)=1,COUNTIFS($C:$C,C5639,$G:$G,1)+ROW()/10000000,""),"")</f>
        <v/>
      </c>
      <c r="Q5639" s="0" t="str">
        <f aca="false">IF(K5639=1,IF(COUNTIFS(C$2:C5639,C5639,K$2:K5639,1)=1,1,0),"")</f>
        <v/>
      </c>
      <c r="R5639" s="0" t="str">
        <f aca="false">IF(M5639=1,IF(COUNTIFS(C$2:C5639,C5639,M$2:M5639,1)=1,1,0),"")</f>
        <v/>
      </c>
      <c r="S5639" s="0" t="str">
        <f aca="false">IF(L5639=1,IF(COUNTIFS(C$2:C5639,C5639,L$2:L5639,1)=1,1,0),"")</f>
        <v/>
      </c>
      <c r="T5639" s="38" t="str">
        <f aca="false">IF(N5639="","",N5639+ROW()/10000000)</f>
        <v/>
      </c>
      <c r="U5639" s="0" t="str">
        <f aca="false">IF(G5639=1,IF(B5639="",1,0),"")</f>
        <v/>
      </c>
    </row>
    <row r="5640" customFormat="false" ht="15" hidden="false" customHeight="false" outlineLevel="0" collapsed="false">
      <c r="A5640" s="35"/>
      <c r="B5640" s="35"/>
      <c r="G5640" s="0" t="str">
        <f aca="false">IF(A5640="","",IF(AND(A5640&gt;=Debut,A5640&lt;Fin),1,0))</f>
        <v/>
      </c>
      <c r="H5640" s="0" t="str">
        <f aca="false">IF(G5640=1,INT(ROUND((A5640-Debut)*86400,0)/600),"")</f>
        <v/>
      </c>
      <c r="I5640" s="0" t="str">
        <f aca="false">IF(G5640=1,INT(ROUND((A5640-Debut)*86400,0)/3600),"")</f>
        <v/>
      </c>
      <c r="J5640" s="0" t="str">
        <f aca="false">IF(OR(A5640="",B5640=""),"",ROUND((B5640-A5640)*86400,0))</f>
        <v/>
      </c>
      <c r="K5640" s="37" t="str">
        <f aca="false">IF(G5640=1,IF(COUNTIFS($C:$C,C5640,$G:$G,1,$A:$A,"&gt;="&amp;(A5640-FenetreInterm/86400),$A:$A,"&lt;="&amp;A5640)&gt;=NbInterm,1,0),"")</f>
        <v/>
      </c>
      <c r="L5640" s="37" t="str">
        <f aca="false">IF(G5640=1,IF(B5640="",0,IF(J5640&lt;SeuilFugitive,1,0)),"")</f>
        <v/>
      </c>
      <c r="M5640" s="37" t="str">
        <f aca="false">IF(G5640=1,IF(B5640="",IF((Fin-A5640)*24&gt;SeuilFigee,1,0),IF(J5640&gt;SeuilFigee*3600,1,0)),"")</f>
        <v/>
      </c>
      <c r="N5640" s="0" t="str">
        <f aca="false">IF(G5640=1,IF(COUNTIF(H$2:H5640,H5640)=1,COUNTIF($H:$H,H5640),""),"")</f>
        <v/>
      </c>
      <c r="O5640" s="0" t="str">
        <f aca="false">IF(G5640=1,IF(COUNTIF(I$2:I5640,I5640)=1,COUNTIF($I:$I,I5640),""),"")</f>
        <v/>
      </c>
      <c r="P5640" s="38" t="str">
        <f aca="false">IF(G5640=1,IF(COUNTIFS(C$2:C5640,C5640,G$2:G5640,1)=1,COUNTIFS($C:$C,C5640,$G:$G,1)+ROW()/10000000,""),"")</f>
        <v/>
      </c>
      <c r="Q5640" s="0" t="str">
        <f aca="false">IF(K5640=1,IF(COUNTIFS(C$2:C5640,C5640,K$2:K5640,1)=1,1,0),"")</f>
        <v/>
      </c>
      <c r="R5640" s="0" t="str">
        <f aca="false">IF(M5640=1,IF(COUNTIFS(C$2:C5640,C5640,M$2:M5640,1)=1,1,0),"")</f>
        <v/>
      </c>
      <c r="S5640" s="0" t="str">
        <f aca="false">IF(L5640=1,IF(COUNTIFS(C$2:C5640,C5640,L$2:L5640,1)=1,1,0),"")</f>
        <v/>
      </c>
      <c r="T5640" s="38" t="str">
        <f aca="false">IF(N5640="","",N5640+ROW()/10000000)</f>
        <v/>
      </c>
      <c r="U5640" s="0" t="str">
        <f aca="false">IF(G5640=1,IF(B5640="",1,0),"")</f>
        <v/>
      </c>
    </row>
    <row r="5641" customFormat="false" ht="15" hidden="false" customHeight="false" outlineLevel="0" collapsed="false">
      <c r="A5641" s="35"/>
      <c r="B5641" s="35"/>
      <c r="G5641" s="0" t="str">
        <f aca="false">IF(A5641="","",IF(AND(A5641&gt;=Debut,A5641&lt;Fin),1,0))</f>
        <v/>
      </c>
      <c r="H5641" s="0" t="str">
        <f aca="false">IF(G5641=1,INT(ROUND((A5641-Debut)*86400,0)/600),"")</f>
        <v/>
      </c>
      <c r="I5641" s="0" t="str">
        <f aca="false">IF(G5641=1,INT(ROUND((A5641-Debut)*86400,0)/3600),"")</f>
        <v/>
      </c>
      <c r="J5641" s="0" t="str">
        <f aca="false">IF(OR(A5641="",B5641=""),"",ROUND((B5641-A5641)*86400,0))</f>
        <v/>
      </c>
      <c r="K5641" s="37" t="str">
        <f aca="false">IF(G5641=1,IF(COUNTIFS($C:$C,C5641,$G:$G,1,$A:$A,"&gt;="&amp;(A5641-FenetreInterm/86400),$A:$A,"&lt;="&amp;A5641)&gt;=NbInterm,1,0),"")</f>
        <v/>
      </c>
      <c r="L5641" s="37" t="str">
        <f aca="false">IF(G5641=1,IF(B5641="",0,IF(J5641&lt;SeuilFugitive,1,0)),"")</f>
        <v/>
      </c>
      <c r="M5641" s="37" t="str">
        <f aca="false">IF(G5641=1,IF(B5641="",IF((Fin-A5641)*24&gt;SeuilFigee,1,0),IF(J5641&gt;SeuilFigee*3600,1,0)),"")</f>
        <v/>
      </c>
      <c r="N5641" s="0" t="str">
        <f aca="false">IF(G5641=1,IF(COUNTIF(H$2:H5641,H5641)=1,COUNTIF($H:$H,H5641),""),"")</f>
        <v/>
      </c>
      <c r="O5641" s="0" t="str">
        <f aca="false">IF(G5641=1,IF(COUNTIF(I$2:I5641,I5641)=1,COUNTIF($I:$I,I5641),""),"")</f>
        <v/>
      </c>
      <c r="P5641" s="38" t="str">
        <f aca="false">IF(G5641=1,IF(COUNTIFS(C$2:C5641,C5641,G$2:G5641,1)=1,COUNTIFS($C:$C,C5641,$G:$G,1)+ROW()/10000000,""),"")</f>
        <v/>
      </c>
      <c r="Q5641" s="0" t="str">
        <f aca="false">IF(K5641=1,IF(COUNTIFS(C$2:C5641,C5641,K$2:K5641,1)=1,1,0),"")</f>
        <v/>
      </c>
      <c r="R5641" s="0" t="str">
        <f aca="false">IF(M5641=1,IF(COUNTIFS(C$2:C5641,C5641,M$2:M5641,1)=1,1,0),"")</f>
        <v/>
      </c>
      <c r="S5641" s="0" t="str">
        <f aca="false">IF(L5641=1,IF(COUNTIFS(C$2:C5641,C5641,L$2:L5641,1)=1,1,0),"")</f>
        <v/>
      </c>
      <c r="T5641" s="38" t="str">
        <f aca="false">IF(N5641="","",N5641+ROW()/10000000)</f>
        <v/>
      </c>
      <c r="U5641" s="0" t="str">
        <f aca="false">IF(G5641=1,IF(B5641="",1,0),"")</f>
        <v/>
      </c>
    </row>
    <row r="5642" customFormat="false" ht="15" hidden="false" customHeight="false" outlineLevel="0" collapsed="false">
      <c r="A5642" s="35"/>
      <c r="B5642" s="35"/>
      <c r="G5642" s="0" t="str">
        <f aca="false">IF(A5642="","",IF(AND(A5642&gt;=Debut,A5642&lt;Fin),1,0))</f>
        <v/>
      </c>
      <c r="H5642" s="0" t="str">
        <f aca="false">IF(G5642=1,INT(ROUND((A5642-Debut)*86400,0)/600),"")</f>
        <v/>
      </c>
      <c r="I5642" s="0" t="str">
        <f aca="false">IF(G5642=1,INT(ROUND((A5642-Debut)*86400,0)/3600),"")</f>
        <v/>
      </c>
      <c r="J5642" s="0" t="str">
        <f aca="false">IF(OR(A5642="",B5642=""),"",ROUND((B5642-A5642)*86400,0))</f>
        <v/>
      </c>
      <c r="K5642" s="37" t="str">
        <f aca="false">IF(G5642=1,IF(COUNTIFS($C:$C,C5642,$G:$G,1,$A:$A,"&gt;="&amp;(A5642-FenetreInterm/86400),$A:$A,"&lt;="&amp;A5642)&gt;=NbInterm,1,0),"")</f>
        <v/>
      </c>
      <c r="L5642" s="37" t="str">
        <f aca="false">IF(G5642=1,IF(B5642="",0,IF(J5642&lt;SeuilFugitive,1,0)),"")</f>
        <v/>
      </c>
      <c r="M5642" s="37" t="str">
        <f aca="false">IF(G5642=1,IF(B5642="",IF((Fin-A5642)*24&gt;SeuilFigee,1,0),IF(J5642&gt;SeuilFigee*3600,1,0)),"")</f>
        <v/>
      </c>
      <c r="N5642" s="0" t="str">
        <f aca="false">IF(G5642=1,IF(COUNTIF(H$2:H5642,H5642)=1,COUNTIF($H:$H,H5642),""),"")</f>
        <v/>
      </c>
      <c r="O5642" s="0" t="str">
        <f aca="false">IF(G5642=1,IF(COUNTIF(I$2:I5642,I5642)=1,COUNTIF($I:$I,I5642),""),"")</f>
        <v/>
      </c>
      <c r="P5642" s="38" t="str">
        <f aca="false">IF(G5642=1,IF(COUNTIFS(C$2:C5642,C5642,G$2:G5642,1)=1,COUNTIFS($C:$C,C5642,$G:$G,1)+ROW()/10000000,""),"")</f>
        <v/>
      </c>
      <c r="Q5642" s="0" t="str">
        <f aca="false">IF(K5642=1,IF(COUNTIFS(C$2:C5642,C5642,K$2:K5642,1)=1,1,0),"")</f>
        <v/>
      </c>
      <c r="R5642" s="0" t="str">
        <f aca="false">IF(M5642=1,IF(COUNTIFS(C$2:C5642,C5642,M$2:M5642,1)=1,1,0),"")</f>
        <v/>
      </c>
      <c r="S5642" s="0" t="str">
        <f aca="false">IF(L5642=1,IF(COUNTIFS(C$2:C5642,C5642,L$2:L5642,1)=1,1,0),"")</f>
        <v/>
      </c>
      <c r="T5642" s="38" t="str">
        <f aca="false">IF(N5642="","",N5642+ROW()/10000000)</f>
        <v/>
      </c>
      <c r="U5642" s="0" t="str">
        <f aca="false">IF(G5642=1,IF(B5642="",1,0),"")</f>
        <v/>
      </c>
    </row>
    <row r="5643" customFormat="false" ht="15" hidden="false" customHeight="false" outlineLevel="0" collapsed="false">
      <c r="A5643" s="35"/>
      <c r="B5643" s="35"/>
      <c r="G5643" s="0" t="str">
        <f aca="false">IF(A5643="","",IF(AND(A5643&gt;=Debut,A5643&lt;Fin),1,0))</f>
        <v/>
      </c>
      <c r="H5643" s="0" t="str">
        <f aca="false">IF(G5643=1,INT(ROUND((A5643-Debut)*86400,0)/600),"")</f>
        <v/>
      </c>
      <c r="I5643" s="0" t="str">
        <f aca="false">IF(G5643=1,INT(ROUND((A5643-Debut)*86400,0)/3600),"")</f>
        <v/>
      </c>
      <c r="J5643" s="0" t="str">
        <f aca="false">IF(OR(A5643="",B5643=""),"",ROUND((B5643-A5643)*86400,0))</f>
        <v/>
      </c>
      <c r="K5643" s="37" t="str">
        <f aca="false">IF(G5643=1,IF(COUNTIFS($C:$C,C5643,$G:$G,1,$A:$A,"&gt;="&amp;(A5643-FenetreInterm/86400),$A:$A,"&lt;="&amp;A5643)&gt;=NbInterm,1,0),"")</f>
        <v/>
      </c>
      <c r="L5643" s="37" t="str">
        <f aca="false">IF(G5643=1,IF(B5643="",0,IF(J5643&lt;SeuilFugitive,1,0)),"")</f>
        <v/>
      </c>
      <c r="M5643" s="37" t="str">
        <f aca="false">IF(G5643=1,IF(B5643="",IF((Fin-A5643)*24&gt;SeuilFigee,1,0),IF(J5643&gt;SeuilFigee*3600,1,0)),"")</f>
        <v/>
      </c>
      <c r="N5643" s="0" t="str">
        <f aca="false">IF(G5643=1,IF(COUNTIF(H$2:H5643,H5643)=1,COUNTIF($H:$H,H5643),""),"")</f>
        <v/>
      </c>
      <c r="O5643" s="0" t="str">
        <f aca="false">IF(G5643=1,IF(COUNTIF(I$2:I5643,I5643)=1,COUNTIF($I:$I,I5643),""),"")</f>
        <v/>
      </c>
      <c r="P5643" s="38" t="str">
        <f aca="false">IF(G5643=1,IF(COUNTIFS(C$2:C5643,C5643,G$2:G5643,1)=1,COUNTIFS($C:$C,C5643,$G:$G,1)+ROW()/10000000,""),"")</f>
        <v/>
      </c>
      <c r="Q5643" s="0" t="str">
        <f aca="false">IF(K5643=1,IF(COUNTIFS(C$2:C5643,C5643,K$2:K5643,1)=1,1,0),"")</f>
        <v/>
      </c>
      <c r="R5643" s="0" t="str">
        <f aca="false">IF(M5643=1,IF(COUNTIFS(C$2:C5643,C5643,M$2:M5643,1)=1,1,0),"")</f>
        <v/>
      </c>
      <c r="S5643" s="0" t="str">
        <f aca="false">IF(L5643=1,IF(COUNTIFS(C$2:C5643,C5643,L$2:L5643,1)=1,1,0),"")</f>
        <v/>
      </c>
      <c r="T5643" s="38" t="str">
        <f aca="false">IF(N5643="","",N5643+ROW()/10000000)</f>
        <v/>
      </c>
      <c r="U5643" s="0" t="str">
        <f aca="false">IF(G5643=1,IF(B5643="",1,0),"")</f>
        <v/>
      </c>
    </row>
    <row r="5644" customFormat="false" ht="15" hidden="false" customHeight="false" outlineLevel="0" collapsed="false">
      <c r="A5644" s="35"/>
      <c r="B5644" s="35"/>
      <c r="G5644" s="0" t="str">
        <f aca="false">IF(A5644="","",IF(AND(A5644&gt;=Debut,A5644&lt;Fin),1,0))</f>
        <v/>
      </c>
      <c r="H5644" s="0" t="str">
        <f aca="false">IF(G5644=1,INT(ROUND((A5644-Debut)*86400,0)/600),"")</f>
        <v/>
      </c>
      <c r="I5644" s="0" t="str">
        <f aca="false">IF(G5644=1,INT(ROUND((A5644-Debut)*86400,0)/3600),"")</f>
        <v/>
      </c>
      <c r="J5644" s="0" t="str">
        <f aca="false">IF(OR(A5644="",B5644=""),"",ROUND((B5644-A5644)*86400,0))</f>
        <v/>
      </c>
      <c r="K5644" s="37" t="str">
        <f aca="false">IF(G5644=1,IF(COUNTIFS($C:$C,C5644,$G:$G,1,$A:$A,"&gt;="&amp;(A5644-FenetreInterm/86400),$A:$A,"&lt;="&amp;A5644)&gt;=NbInterm,1,0),"")</f>
        <v/>
      </c>
      <c r="L5644" s="37" t="str">
        <f aca="false">IF(G5644=1,IF(B5644="",0,IF(J5644&lt;SeuilFugitive,1,0)),"")</f>
        <v/>
      </c>
      <c r="M5644" s="37" t="str">
        <f aca="false">IF(G5644=1,IF(B5644="",IF((Fin-A5644)*24&gt;SeuilFigee,1,0),IF(J5644&gt;SeuilFigee*3600,1,0)),"")</f>
        <v/>
      </c>
      <c r="N5644" s="0" t="str">
        <f aca="false">IF(G5644=1,IF(COUNTIF(H$2:H5644,H5644)=1,COUNTIF($H:$H,H5644),""),"")</f>
        <v/>
      </c>
      <c r="O5644" s="0" t="str">
        <f aca="false">IF(G5644=1,IF(COUNTIF(I$2:I5644,I5644)=1,COUNTIF($I:$I,I5644),""),"")</f>
        <v/>
      </c>
      <c r="P5644" s="38" t="str">
        <f aca="false">IF(G5644=1,IF(COUNTIFS(C$2:C5644,C5644,G$2:G5644,1)=1,COUNTIFS($C:$C,C5644,$G:$G,1)+ROW()/10000000,""),"")</f>
        <v/>
      </c>
      <c r="Q5644" s="0" t="str">
        <f aca="false">IF(K5644=1,IF(COUNTIFS(C$2:C5644,C5644,K$2:K5644,1)=1,1,0),"")</f>
        <v/>
      </c>
      <c r="R5644" s="0" t="str">
        <f aca="false">IF(M5644=1,IF(COUNTIFS(C$2:C5644,C5644,M$2:M5644,1)=1,1,0),"")</f>
        <v/>
      </c>
      <c r="S5644" s="0" t="str">
        <f aca="false">IF(L5644=1,IF(COUNTIFS(C$2:C5644,C5644,L$2:L5644,1)=1,1,0),"")</f>
        <v/>
      </c>
      <c r="T5644" s="38" t="str">
        <f aca="false">IF(N5644="","",N5644+ROW()/10000000)</f>
        <v/>
      </c>
      <c r="U5644" s="0" t="str">
        <f aca="false">IF(G5644=1,IF(B5644="",1,0),"")</f>
        <v/>
      </c>
    </row>
    <row r="5645" customFormat="false" ht="15" hidden="false" customHeight="false" outlineLevel="0" collapsed="false">
      <c r="A5645" s="35"/>
      <c r="B5645" s="35"/>
      <c r="G5645" s="0" t="str">
        <f aca="false">IF(A5645="","",IF(AND(A5645&gt;=Debut,A5645&lt;Fin),1,0))</f>
        <v/>
      </c>
      <c r="H5645" s="0" t="str">
        <f aca="false">IF(G5645=1,INT(ROUND((A5645-Debut)*86400,0)/600),"")</f>
        <v/>
      </c>
      <c r="I5645" s="0" t="str">
        <f aca="false">IF(G5645=1,INT(ROUND((A5645-Debut)*86400,0)/3600),"")</f>
        <v/>
      </c>
      <c r="J5645" s="0" t="str">
        <f aca="false">IF(OR(A5645="",B5645=""),"",ROUND((B5645-A5645)*86400,0))</f>
        <v/>
      </c>
      <c r="K5645" s="37" t="str">
        <f aca="false">IF(G5645=1,IF(COUNTIFS($C:$C,C5645,$G:$G,1,$A:$A,"&gt;="&amp;(A5645-FenetreInterm/86400),$A:$A,"&lt;="&amp;A5645)&gt;=NbInterm,1,0),"")</f>
        <v/>
      </c>
      <c r="L5645" s="37" t="str">
        <f aca="false">IF(G5645=1,IF(B5645="",0,IF(J5645&lt;SeuilFugitive,1,0)),"")</f>
        <v/>
      </c>
      <c r="M5645" s="37" t="str">
        <f aca="false">IF(G5645=1,IF(B5645="",IF((Fin-A5645)*24&gt;SeuilFigee,1,0),IF(J5645&gt;SeuilFigee*3600,1,0)),"")</f>
        <v/>
      </c>
      <c r="N5645" s="0" t="str">
        <f aca="false">IF(G5645=1,IF(COUNTIF(H$2:H5645,H5645)=1,COUNTIF($H:$H,H5645),""),"")</f>
        <v/>
      </c>
      <c r="O5645" s="0" t="str">
        <f aca="false">IF(G5645=1,IF(COUNTIF(I$2:I5645,I5645)=1,COUNTIF($I:$I,I5645),""),"")</f>
        <v/>
      </c>
      <c r="P5645" s="38" t="str">
        <f aca="false">IF(G5645=1,IF(COUNTIFS(C$2:C5645,C5645,G$2:G5645,1)=1,COUNTIFS($C:$C,C5645,$G:$G,1)+ROW()/10000000,""),"")</f>
        <v/>
      </c>
      <c r="Q5645" s="0" t="str">
        <f aca="false">IF(K5645=1,IF(COUNTIFS(C$2:C5645,C5645,K$2:K5645,1)=1,1,0),"")</f>
        <v/>
      </c>
      <c r="R5645" s="0" t="str">
        <f aca="false">IF(M5645=1,IF(COUNTIFS(C$2:C5645,C5645,M$2:M5645,1)=1,1,0),"")</f>
        <v/>
      </c>
      <c r="S5645" s="0" t="str">
        <f aca="false">IF(L5645=1,IF(COUNTIFS(C$2:C5645,C5645,L$2:L5645,1)=1,1,0),"")</f>
        <v/>
      </c>
      <c r="T5645" s="38" t="str">
        <f aca="false">IF(N5645="","",N5645+ROW()/10000000)</f>
        <v/>
      </c>
      <c r="U5645" s="0" t="str">
        <f aca="false">IF(G5645=1,IF(B5645="",1,0),"")</f>
        <v/>
      </c>
    </row>
    <row r="5646" customFormat="false" ht="15" hidden="false" customHeight="false" outlineLevel="0" collapsed="false">
      <c r="A5646" s="35"/>
      <c r="B5646" s="35"/>
      <c r="G5646" s="0" t="str">
        <f aca="false">IF(A5646="","",IF(AND(A5646&gt;=Debut,A5646&lt;Fin),1,0))</f>
        <v/>
      </c>
      <c r="H5646" s="0" t="str">
        <f aca="false">IF(G5646=1,INT(ROUND((A5646-Debut)*86400,0)/600),"")</f>
        <v/>
      </c>
      <c r="I5646" s="0" t="str">
        <f aca="false">IF(G5646=1,INT(ROUND((A5646-Debut)*86400,0)/3600),"")</f>
        <v/>
      </c>
      <c r="J5646" s="0" t="str">
        <f aca="false">IF(OR(A5646="",B5646=""),"",ROUND((B5646-A5646)*86400,0))</f>
        <v/>
      </c>
      <c r="K5646" s="37" t="str">
        <f aca="false">IF(G5646=1,IF(COUNTIFS($C:$C,C5646,$G:$G,1,$A:$A,"&gt;="&amp;(A5646-FenetreInterm/86400),$A:$A,"&lt;="&amp;A5646)&gt;=NbInterm,1,0),"")</f>
        <v/>
      </c>
      <c r="L5646" s="37" t="str">
        <f aca="false">IF(G5646=1,IF(B5646="",0,IF(J5646&lt;SeuilFugitive,1,0)),"")</f>
        <v/>
      </c>
      <c r="M5646" s="37" t="str">
        <f aca="false">IF(G5646=1,IF(B5646="",IF((Fin-A5646)*24&gt;SeuilFigee,1,0),IF(J5646&gt;SeuilFigee*3600,1,0)),"")</f>
        <v/>
      </c>
      <c r="N5646" s="0" t="str">
        <f aca="false">IF(G5646=1,IF(COUNTIF(H$2:H5646,H5646)=1,COUNTIF($H:$H,H5646),""),"")</f>
        <v/>
      </c>
      <c r="O5646" s="0" t="str">
        <f aca="false">IF(G5646=1,IF(COUNTIF(I$2:I5646,I5646)=1,COUNTIF($I:$I,I5646),""),"")</f>
        <v/>
      </c>
      <c r="P5646" s="38" t="str">
        <f aca="false">IF(G5646=1,IF(COUNTIFS(C$2:C5646,C5646,G$2:G5646,1)=1,COUNTIFS($C:$C,C5646,$G:$G,1)+ROW()/10000000,""),"")</f>
        <v/>
      </c>
      <c r="Q5646" s="0" t="str">
        <f aca="false">IF(K5646=1,IF(COUNTIFS(C$2:C5646,C5646,K$2:K5646,1)=1,1,0),"")</f>
        <v/>
      </c>
      <c r="R5646" s="0" t="str">
        <f aca="false">IF(M5646=1,IF(COUNTIFS(C$2:C5646,C5646,M$2:M5646,1)=1,1,0),"")</f>
        <v/>
      </c>
      <c r="S5646" s="0" t="str">
        <f aca="false">IF(L5646=1,IF(COUNTIFS(C$2:C5646,C5646,L$2:L5646,1)=1,1,0),"")</f>
        <v/>
      </c>
      <c r="T5646" s="38" t="str">
        <f aca="false">IF(N5646="","",N5646+ROW()/10000000)</f>
        <v/>
      </c>
      <c r="U5646" s="0" t="str">
        <f aca="false">IF(G5646=1,IF(B5646="",1,0),"")</f>
        <v/>
      </c>
    </row>
    <row r="5647" customFormat="false" ht="15" hidden="false" customHeight="false" outlineLevel="0" collapsed="false">
      <c r="A5647" s="35"/>
      <c r="B5647" s="35"/>
      <c r="G5647" s="0" t="str">
        <f aca="false">IF(A5647="","",IF(AND(A5647&gt;=Debut,A5647&lt;Fin),1,0))</f>
        <v/>
      </c>
      <c r="H5647" s="0" t="str">
        <f aca="false">IF(G5647=1,INT(ROUND((A5647-Debut)*86400,0)/600),"")</f>
        <v/>
      </c>
      <c r="I5647" s="0" t="str">
        <f aca="false">IF(G5647=1,INT(ROUND((A5647-Debut)*86400,0)/3600),"")</f>
        <v/>
      </c>
      <c r="J5647" s="0" t="str">
        <f aca="false">IF(OR(A5647="",B5647=""),"",ROUND((B5647-A5647)*86400,0))</f>
        <v/>
      </c>
      <c r="K5647" s="37" t="str">
        <f aca="false">IF(G5647=1,IF(COUNTIFS($C:$C,C5647,$G:$G,1,$A:$A,"&gt;="&amp;(A5647-FenetreInterm/86400),$A:$A,"&lt;="&amp;A5647)&gt;=NbInterm,1,0),"")</f>
        <v/>
      </c>
      <c r="L5647" s="37" t="str">
        <f aca="false">IF(G5647=1,IF(B5647="",0,IF(J5647&lt;SeuilFugitive,1,0)),"")</f>
        <v/>
      </c>
      <c r="M5647" s="37" t="str">
        <f aca="false">IF(G5647=1,IF(B5647="",IF((Fin-A5647)*24&gt;SeuilFigee,1,0),IF(J5647&gt;SeuilFigee*3600,1,0)),"")</f>
        <v/>
      </c>
      <c r="N5647" s="0" t="str">
        <f aca="false">IF(G5647=1,IF(COUNTIF(H$2:H5647,H5647)=1,COUNTIF($H:$H,H5647),""),"")</f>
        <v/>
      </c>
      <c r="O5647" s="0" t="str">
        <f aca="false">IF(G5647=1,IF(COUNTIF(I$2:I5647,I5647)=1,COUNTIF($I:$I,I5647),""),"")</f>
        <v/>
      </c>
      <c r="P5647" s="38" t="str">
        <f aca="false">IF(G5647=1,IF(COUNTIFS(C$2:C5647,C5647,G$2:G5647,1)=1,COUNTIFS($C:$C,C5647,$G:$G,1)+ROW()/10000000,""),"")</f>
        <v/>
      </c>
      <c r="Q5647" s="0" t="str">
        <f aca="false">IF(K5647=1,IF(COUNTIFS(C$2:C5647,C5647,K$2:K5647,1)=1,1,0),"")</f>
        <v/>
      </c>
      <c r="R5647" s="0" t="str">
        <f aca="false">IF(M5647=1,IF(COUNTIFS(C$2:C5647,C5647,M$2:M5647,1)=1,1,0),"")</f>
        <v/>
      </c>
      <c r="S5647" s="0" t="str">
        <f aca="false">IF(L5647=1,IF(COUNTIFS(C$2:C5647,C5647,L$2:L5647,1)=1,1,0),"")</f>
        <v/>
      </c>
      <c r="T5647" s="38" t="str">
        <f aca="false">IF(N5647="","",N5647+ROW()/10000000)</f>
        <v/>
      </c>
      <c r="U5647" s="0" t="str">
        <f aca="false">IF(G5647=1,IF(B5647="",1,0),"")</f>
        <v/>
      </c>
    </row>
    <row r="5648" customFormat="false" ht="15" hidden="false" customHeight="false" outlineLevel="0" collapsed="false">
      <c r="A5648" s="35"/>
      <c r="B5648" s="35"/>
      <c r="G5648" s="0" t="str">
        <f aca="false">IF(A5648="","",IF(AND(A5648&gt;=Debut,A5648&lt;Fin),1,0))</f>
        <v/>
      </c>
      <c r="H5648" s="0" t="str">
        <f aca="false">IF(G5648=1,INT(ROUND((A5648-Debut)*86400,0)/600),"")</f>
        <v/>
      </c>
      <c r="I5648" s="0" t="str">
        <f aca="false">IF(G5648=1,INT(ROUND((A5648-Debut)*86400,0)/3600),"")</f>
        <v/>
      </c>
      <c r="J5648" s="0" t="str">
        <f aca="false">IF(OR(A5648="",B5648=""),"",ROUND((B5648-A5648)*86400,0))</f>
        <v/>
      </c>
      <c r="K5648" s="37" t="str">
        <f aca="false">IF(G5648=1,IF(COUNTIFS($C:$C,C5648,$G:$G,1,$A:$A,"&gt;="&amp;(A5648-FenetreInterm/86400),$A:$A,"&lt;="&amp;A5648)&gt;=NbInterm,1,0),"")</f>
        <v/>
      </c>
      <c r="L5648" s="37" t="str">
        <f aca="false">IF(G5648=1,IF(B5648="",0,IF(J5648&lt;SeuilFugitive,1,0)),"")</f>
        <v/>
      </c>
      <c r="M5648" s="37" t="str">
        <f aca="false">IF(G5648=1,IF(B5648="",IF((Fin-A5648)*24&gt;SeuilFigee,1,0),IF(J5648&gt;SeuilFigee*3600,1,0)),"")</f>
        <v/>
      </c>
      <c r="N5648" s="0" t="str">
        <f aca="false">IF(G5648=1,IF(COUNTIF(H$2:H5648,H5648)=1,COUNTIF($H:$H,H5648),""),"")</f>
        <v/>
      </c>
      <c r="O5648" s="0" t="str">
        <f aca="false">IF(G5648=1,IF(COUNTIF(I$2:I5648,I5648)=1,COUNTIF($I:$I,I5648),""),"")</f>
        <v/>
      </c>
      <c r="P5648" s="38" t="str">
        <f aca="false">IF(G5648=1,IF(COUNTIFS(C$2:C5648,C5648,G$2:G5648,1)=1,COUNTIFS($C:$C,C5648,$G:$G,1)+ROW()/10000000,""),"")</f>
        <v/>
      </c>
      <c r="Q5648" s="0" t="str">
        <f aca="false">IF(K5648=1,IF(COUNTIFS(C$2:C5648,C5648,K$2:K5648,1)=1,1,0),"")</f>
        <v/>
      </c>
      <c r="R5648" s="0" t="str">
        <f aca="false">IF(M5648=1,IF(COUNTIFS(C$2:C5648,C5648,M$2:M5648,1)=1,1,0),"")</f>
        <v/>
      </c>
      <c r="S5648" s="0" t="str">
        <f aca="false">IF(L5648=1,IF(COUNTIFS(C$2:C5648,C5648,L$2:L5648,1)=1,1,0),"")</f>
        <v/>
      </c>
      <c r="T5648" s="38" t="str">
        <f aca="false">IF(N5648="","",N5648+ROW()/10000000)</f>
        <v/>
      </c>
      <c r="U5648" s="0" t="str">
        <f aca="false">IF(G5648=1,IF(B5648="",1,0),"")</f>
        <v/>
      </c>
    </row>
    <row r="5649" customFormat="false" ht="15" hidden="false" customHeight="false" outlineLevel="0" collapsed="false">
      <c r="A5649" s="35"/>
      <c r="B5649" s="35"/>
      <c r="G5649" s="0" t="str">
        <f aca="false">IF(A5649="","",IF(AND(A5649&gt;=Debut,A5649&lt;Fin),1,0))</f>
        <v/>
      </c>
      <c r="H5649" s="0" t="str">
        <f aca="false">IF(G5649=1,INT(ROUND((A5649-Debut)*86400,0)/600),"")</f>
        <v/>
      </c>
      <c r="I5649" s="0" t="str">
        <f aca="false">IF(G5649=1,INT(ROUND((A5649-Debut)*86400,0)/3600),"")</f>
        <v/>
      </c>
      <c r="J5649" s="0" t="str">
        <f aca="false">IF(OR(A5649="",B5649=""),"",ROUND((B5649-A5649)*86400,0))</f>
        <v/>
      </c>
      <c r="K5649" s="37" t="str">
        <f aca="false">IF(G5649=1,IF(COUNTIFS($C:$C,C5649,$G:$G,1,$A:$A,"&gt;="&amp;(A5649-FenetreInterm/86400),$A:$A,"&lt;="&amp;A5649)&gt;=NbInterm,1,0),"")</f>
        <v/>
      </c>
      <c r="L5649" s="37" t="str">
        <f aca="false">IF(G5649=1,IF(B5649="",0,IF(J5649&lt;SeuilFugitive,1,0)),"")</f>
        <v/>
      </c>
      <c r="M5649" s="37" t="str">
        <f aca="false">IF(G5649=1,IF(B5649="",IF((Fin-A5649)*24&gt;SeuilFigee,1,0),IF(J5649&gt;SeuilFigee*3600,1,0)),"")</f>
        <v/>
      </c>
      <c r="N5649" s="0" t="str">
        <f aca="false">IF(G5649=1,IF(COUNTIF(H$2:H5649,H5649)=1,COUNTIF($H:$H,H5649),""),"")</f>
        <v/>
      </c>
      <c r="O5649" s="0" t="str">
        <f aca="false">IF(G5649=1,IF(COUNTIF(I$2:I5649,I5649)=1,COUNTIF($I:$I,I5649),""),"")</f>
        <v/>
      </c>
      <c r="P5649" s="38" t="str">
        <f aca="false">IF(G5649=1,IF(COUNTIFS(C$2:C5649,C5649,G$2:G5649,1)=1,COUNTIFS($C:$C,C5649,$G:$G,1)+ROW()/10000000,""),"")</f>
        <v/>
      </c>
      <c r="Q5649" s="0" t="str">
        <f aca="false">IF(K5649=1,IF(COUNTIFS(C$2:C5649,C5649,K$2:K5649,1)=1,1,0),"")</f>
        <v/>
      </c>
      <c r="R5649" s="0" t="str">
        <f aca="false">IF(M5649=1,IF(COUNTIFS(C$2:C5649,C5649,M$2:M5649,1)=1,1,0),"")</f>
        <v/>
      </c>
      <c r="S5649" s="0" t="str">
        <f aca="false">IF(L5649=1,IF(COUNTIFS(C$2:C5649,C5649,L$2:L5649,1)=1,1,0),"")</f>
        <v/>
      </c>
      <c r="T5649" s="38" t="str">
        <f aca="false">IF(N5649="","",N5649+ROW()/10000000)</f>
        <v/>
      </c>
      <c r="U5649" s="0" t="str">
        <f aca="false">IF(G5649=1,IF(B5649="",1,0),"")</f>
        <v/>
      </c>
    </row>
    <row r="5650" customFormat="false" ht="15" hidden="false" customHeight="false" outlineLevel="0" collapsed="false">
      <c r="A5650" s="35"/>
      <c r="B5650" s="35"/>
      <c r="G5650" s="0" t="str">
        <f aca="false">IF(A5650="","",IF(AND(A5650&gt;=Debut,A5650&lt;Fin),1,0))</f>
        <v/>
      </c>
      <c r="H5650" s="0" t="str">
        <f aca="false">IF(G5650=1,INT(ROUND((A5650-Debut)*86400,0)/600),"")</f>
        <v/>
      </c>
      <c r="I5650" s="0" t="str">
        <f aca="false">IF(G5650=1,INT(ROUND((A5650-Debut)*86400,0)/3600),"")</f>
        <v/>
      </c>
      <c r="J5650" s="0" t="str">
        <f aca="false">IF(OR(A5650="",B5650=""),"",ROUND((B5650-A5650)*86400,0))</f>
        <v/>
      </c>
      <c r="K5650" s="37" t="str">
        <f aca="false">IF(G5650=1,IF(COUNTIFS($C:$C,C5650,$G:$G,1,$A:$A,"&gt;="&amp;(A5650-FenetreInterm/86400),$A:$A,"&lt;="&amp;A5650)&gt;=NbInterm,1,0),"")</f>
        <v/>
      </c>
      <c r="L5650" s="37" t="str">
        <f aca="false">IF(G5650=1,IF(B5650="",0,IF(J5650&lt;SeuilFugitive,1,0)),"")</f>
        <v/>
      </c>
      <c r="M5650" s="37" t="str">
        <f aca="false">IF(G5650=1,IF(B5650="",IF((Fin-A5650)*24&gt;SeuilFigee,1,0),IF(J5650&gt;SeuilFigee*3600,1,0)),"")</f>
        <v/>
      </c>
      <c r="N5650" s="0" t="str">
        <f aca="false">IF(G5650=1,IF(COUNTIF(H$2:H5650,H5650)=1,COUNTIF($H:$H,H5650),""),"")</f>
        <v/>
      </c>
      <c r="O5650" s="0" t="str">
        <f aca="false">IF(G5650=1,IF(COUNTIF(I$2:I5650,I5650)=1,COUNTIF($I:$I,I5650),""),"")</f>
        <v/>
      </c>
      <c r="P5650" s="38" t="str">
        <f aca="false">IF(G5650=1,IF(COUNTIFS(C$2:C5650,C5650,G$2:G5650,1)=1,COUNTIFS($C:$C,C5650,$G:$G,1)+ROW()/10000000,""),"")</f>
        <v/>
      </c>
      <c r="Q5650" s="0" t="str">
        <f aca="false">IF(K5650=1,IF(COUNTIFS(C$2:C5650,C5650,K$2:K5650,1)=1,1,0),"")</f>
        <v/>
      </c>
      <c r="R5650" s="0" t="str">
        <f aca="false">IF(M5650=1,IF(COUNTIFS(C$2:C5650,C5650,M$2:M5650,1)=1,1,0),"")</f>
        <v/>
      </c>
      <c r="S5650" s="0" t="str">
        <f aca="false">IF(L5650=1,IF(COUNTIFS(C$2:C5650,C5650,L$2:L5650,1)=1,1,0),"")</f>
        <v/>
      </c>
      <c r="T5650" s="38" t="str">
        <f aca="false">IF(N5650="","",N5650+ROW()/10000000)</f>
        <v/>
      </c>
      <c r="U5650" s="0" t="str">
        <f aca="false">IF(G5650=1,IF(B5650="",1,0),"")</f>
        <v/>
      </c>
    </row>
    <row r="5651" customFormat="false" ht="15" hidden="false" customHeight="false" outlineLevel="0" collapsed="false">
      <c r="A5651" s="35"/>
      <c r="B5651" s="35"/>
      <c r="G5651" s="0" t="str">
        <f aca="false">IF(A5651="","",IF(AND(A5651&gt;=Debut,A5651&lt;Fin),1,0))</f>
        <v/>
      </c>
      <c r="H5651" s="0" t="str">
        <f aca="false">IF(G5651=1,INT(ROUND((A5651-Debut)*86400,0)/600),"")</f>
        <v/>
      </c>
      <c r="I5651" s="0" t="str">
        <f aca="false">IF(G5651=1,INT(ROUND((A5651-Debut)*86400,0)/3600),"")</f>
        <v/>
      </c>
      <c r="J5651" s="0" t="str">
        <f aca="false">IF(OR(A5651="",B5651=""),"",ROUND((B5651-A5651)*86400,0))</f>
        <v/>
      </c>
      <c r="K5651" s="37" t="str">
        <f aca="false">IF(G5651=1,IF(COUNTIFS($C:$C,C5651,$G:$G,1,$A:$A,"&gt;="&amp;(A5651-FenetreInterm/86400),$A:$A,"&lt;="&amp;A5651)&gt;=NbInterm,1,0),"")</f>
        <v/>
      </c>
      <c r="L5651" s="37" t="str">
        <f aca="false">IF(G5651=1,IF(B5651="",0,IF(J5651&lt;SeuilFugitive,1,0)),"")</f>
        <v/>
      </c>
      <c r="M5651" s="37" t="str">
        <f aca="false">IF(G5651=1,IF(B5651="",IF((Fin-A5651)*24&gt;SeuilFigee,1,0),IF(J5651&gt;SeuilFigee*3600,1,0)),"")</f>
        <v/>
      </c>
      <c r="N5651" s="0" t="str">
        <f aca="false">IF(G5651=1,IF(COUNTIF(H$2:H5651,H5651)=1,COUNTIF($H:$H,H5651),""),"")</f>
        <v/>
      </c>
      <c r="O5651" s="0" t="str">
        <f aca="false">IF(G5651=1,IF(COUNTIF(I$2:I5651,I5651)=1,COUNTIF($I:$I,I5651),""),"")</f>
        <v/>
      </c>
      <c r="P5651" s="38" t="str">
        <f aca="false">IF(G5651=1,IF(COUNTIFS(C$2:C5651,C5651,G$2:G5651,1)=1,COUNTIFS($C:$C,C5651,$G:$G,1)+ROW()/10000000,""),"")</f>
        <v/>
      </c>
      <c r="Q5651" s="0" t="str">
        <f aca="false">IF(K5651=1,IF(COUNTIFS(C$2:C5651,C5651,K$2:K5651,1)=1,1,0),"")</f>
        <v/>
      </c>
      <c r="R5651" s="0" t="str">
        <f aca="false">IF(M5651=1,IF(COUNTIFS(C$2:C5651,C5651,M$2:M5651,1)=1,1,0),"")</f>
        <v/>
      </c>
      <c r="S5651" s="0" t="str">
        <f aca="false">IF(L5651=1,IF(COUNTIFS(C$2:C5651,C5651,L$2:L5651,1)=1,1,0),"")</f>
        <v/>
      </c>
      <c r="T5651" s="38" t="str">
        <f aca="false">IF(N5651="","",N5651+ROW()/10000000)</f>
        <v/>
      </c>
      <c r="U5651" s="0" t="str">
        <f aca="false">IF(G5651=1,IF(B5651="",1,0),"")</f>
        <v/>
      </c>
    </row>
    <row r="5652" customFormat="false" ht="15" hidden="false" customHeight="false" outlineLevel="0" collapsed="false">
      <c r="A5652" s="35"/>
      <c r="B5652" s="35"/>
      <c r="G5652" s="0" t="str">
        <f aca="false">IF(A5652="","",IF(AND(A5652&gt;=Debut,A5652&lt;Fin),1,0))</f>
        <v/>
      </c>
      <c r="H5652" s="0" t="str">
        <f aca="false">IF(G5652=1,INT(ROUND((A5652-Debut)*86400,0)/600),"")</f>
        <v/>
      </c>
      <c r="I5652" s="0" t="str">
        <f aca="false">IF(G5652=1,INT(ROUND((A5652-Debut)*86400,0)/3600),"")</f>
        <v/>
      </c>
      <c r="J5652" s="0" t="str">
        <f aca="false">IF(OR(A5652="",B5652=""),"",ROUND((B5652-A5652)*86400,0))</f>
        <v/>
      </c>
      <c r="K5652" s="37" t="str">
        <f aca="false">IF(G5652=1,IF(COUNTIFS($C:$C,C5652,$G:$G,1,$A:$A,"&gt;="&amp;(A5652-FenetreInterm/86400),$A:$A,"&lt;="&amp;A5652)&gt;=NbInterm,1,0),"")</f>
        <v/>
      </c>
      <c r="L5652" s="37" t="str">
        <f aca="false">IF(G5652=1,IF(B5652="",0,IF(J5652&lt;SeuilFugitive,1,0)),"")</f>
        <v/>
      </c>
      <c r="M5652" s="37" t="str">
        <f aca="false">IF(G5652=1,IF(B5652="",IF((Fin-A5652)*24&gt;SeuilFigee,1,0),IF(J5652&gt;SeuilFigee*3600,1,0)),"")</f>
        <v/>
      </c>
      <c r="N5652" s="0" t="str">
        <f aca="false">IF(G5652=1,IF(COUNTIF(H$2:H5652,H5652)=1,COUNTIF($H:$H,H5652),""),"")</f>
        <v/>
      </c>
      <c r="O5652" s="0" t="str">
        <f aca="false">IF(G5652=1,IF(COUNTIF(I$2:I5652,I5652)=1,COUNTIF($I:$I,I5652),""),"")</f>
        <v/>
      </c>
      <c r="P5652" s="38" t="str">
        <f aca="false">IF(G5652=1,IF(COUNTIFS(C$2:C5652,C5652,G$2:G5652,1)=1,COUNTIFS($C:$C,C5652,$G:$G,1)+ROW()/10000000,""),"")</f>
        <v/>
      </c>
      <c r="Q5652" s="0" t="str">
        <f aca="false">IF(K5652=1,IF(COUNTIFS(C$2:C5652,C5652,K$2:K5652,1)=1,1,0),"")</f>
        <v/>
      </c>
      <c r="R5652" s="0" t="str">
        <f aca="false">IF(M5652=1,IF(COUNTIFS(C$2:C5652,C5652,M$2:M5652,1)=1,1,0),"")</f>
        <v/>
      </c>
      <c r="S5652" s="0" t="str">
        <f aca="false">IF(L5652=1,IF(COUNTIFS(C$2:C5652,C5652,L$2:L5652,1)=1,1,0),"")</f>
        <v/>
      </c>
      <c r="T5652" s="38" t="str">
        <f aca="false">IF(N5652="","",N5652+ROW()/10000000)</f>
        <v/>
      </c>
      <c r="U5652" s="0" t="str">
        <f aca="false">IF(G5652=1,IF(B5652="",1,0),"")</f>
        <v/>
      </c>
    </row>
    <row r="5653" customFormat="false" ht="15" hidden="false" customHeight="false" outlineLevel="0" collapsed="false">
      <c r="A5653" s="35"/>
      <c r="B5653" s="35"/>
      <c r="G5653" s="0" t="str">
        <f aca="false">IF(A5653="","",IF(AND(A5653&gt;=Debut,A5653&lt;Fin),1,0))</f>
        <v/>
      </c>
      <c r="H5653" s="0" t="str">
        <f aca="false">IF(G5653=1,INT(ROUND((A5653-Debut)*86400,0)/600),"")</f>
        <v/>
      </c>
      <c r="I5653" s="0" t="str">
        <f aca="false">IF(G5653=1,INT(ROUND((A5653-Debut)*86400,0)/3600),"")</f>
        <v/>
      </c>
      <c r="J5653" s="0" t="str">
        <f aca="false">IF(OR(A5653="",B5653=""),"",ROUND((B5653-A5653)*86400,0))</f>
        <v/>
      </c>
      <c r="K5653" s="37" t="str">
        <f aca="false">IF(G5653=1,IF(COUNTIFS($C:$C,C5653,$G:$G,1,$A:$A,"&gt;="&amp;(A5653-FenetreInterm/86400),$A:$A,"&lt;="&amp;A5653)&gt;=NbInterm,1,0),"")</f>
        <v/>
      </c>
      <c r="L5653" s="37" t="str">
        <f aca="false">IF(G5653=1,IF(B5653="",0,IF(J5653&lt;SeuilFugitive,1,0)),"")</f>
        <v/>
      </c>
      <c r="M5653" s="37" t="str">
        <f aca="false">IF(G5653=1,IF(B5653="",IF((Fin-A5653)*24&gt;SeuilFigee,1,0),IF(J5653&gt;SeuilFigee*3600,1,0)),"")</f>
        <v/>
      </c>
      <c r="N5653" s="0" t="str">
        <f aca="false">IF(G5653=1,IF(COUNTIF(H$2:H5653,H5653)=1,COUNTIF($H:$H,H5653),""),"")</f>
        <v/>
      </c>
      <c r="O5653" s="0" t="str">
        <f aca="false">IF(G5653=1,IF(COUNTIF(I$2:I5653,I5653)=1,COUNTIF($I:$I,I5653),""),"")</f>
        <v/>
      </c>
      <c r="P5653" s="38" t="str">
        <f aca="false">IF(G5653=1,IF(COUNTIFS(C$2:C5653,C5653,G$2:G5653,1)=1,COUNTIFS($C:$C,C5653,$G:$G,1)+ROW()/10000000,""),"")</f>
        <v/>
      </c>
      <c r="Q5653" s="0" t="str">
        <f aca="false">IF(K5653=1,IF(COUNTIFS(C$2:C5653,C5653,K$2:K5653,1)=1,1,0),"")</f>
        <v/>
      </c>
      <c r="R5653" s="0" t="str">
        <f aca="false">IF(M5653=1,IF(COUNTIFS(C$2:C5653,C5653,M$2:M5653,1)=1,1,0),"")</f>
        <v/>
      </c>
      <c r="S5653" s="0" t="str">
        <f aca="false">IF(L5653=1,IF(COUNTIFS(C$2:C5653,C5653,L$2:L5653,1)=1,1,0),"")</f>
        <v/>
      </c>
      <c r="T5653" s="38" t="str">
        <f aca="false">IF(N5653="","",N5653+ROW()/10000000)</f>
        <v/>
      </c>
      <c r="U5653" s="0" t="str">
        <f aca="false">IF(G5653=1,IF(B5653="",1,0),"")</f>
        <v/>
      </c>
    </row>
    <row r="5654" customFormat="false" ht="15" hidden="false" customHeight="false" outlineLevel="0" collapsed="false">
      <c r="A5654" s="35"/>
      <c r="B5654" s="35"/>
      <c r="G5654" s="0" t="str">
        <f aca="false">IF(A5654="","",IF(AND(A5654&gt;=Debut,A5654&lt;Fin),1,0))</f>
        <v/>
      </c>
      <c r="H5654" s="0" t="str">
        <f aca="false">IF(G5654=1,INT(ROUND((A5654-Debut)*86400,0)/600),"")</f>
        <v/>
      </c>
      <c r="I5654" s="0" t="str">
        <f aca="false">IF(G5654=1,INT(ROUND((A5654-Debut)*86400,0)/3600),"")</f>
        <v/>
      </c>
      <c r="J5654" s="0" t="str">
        <f aca="false">IF(OR(A5654="",B5654=""),"",ROUND((B5654-A5654)*86400,0))</f>
        <v/>
      </c>
      <c r="K5654" s="37" t="str">
        <f aca="false">IF(G5654=1,IF(COUNTIFS($C:$C,C5654,$G:$G,1,$A:$A,"&gt;="&amp;(A5654-FenetreInterm/86400),$A:$A,"&lt;="&amp;A5654)&gt;=NbInterm,1,0),"")</f>
        <v/>
      </c>
      <c r="L5654" s="37" t="str">
        <f aca="false">IF(G5654=1,IF(B5654="",0,IF(J5654&lt;SeuilFugitive,1,0)),"")</f>
        <v/>
      </c>
      <c r="M5654" s="37" t="str">
        <f aca="false">IF(G5654=1,IF(B5654="",IF((Fin-A5654)*24&gt;SeuilFigee,1,0),IF(J5654&gt;SeuilFigee*3600,1,0)),"")</f>
        <v/>
      </c>
      <c r="N5654" s="0" t="str">
        <f aca="false">IF(G5654=1,IF(COUNTIF(H$2:H5654,H5654)=1,COUNTIF($H:$H,H5654),""),"")</f>
        <v/>
      </c>
      <c r="O5654" s="0" t="str">
        <f aca="false">IF(G5654=1,IF(COUNTIF(I$2:I5654,I5654)=1,COUNTIF($I:$I,I5654),""),"")</f>
        <v/>
      </c>
      <c r="P5654" s="38" t="str">
        <f aca="false">IF(G5654=1,IF(COUNTIFS(C$2:C5654,C5654,G$2:G5654,1)=1,COUNTIFS($C:$C,C5654,$G:$G,1)+ROW()/10000000,""),"")</f>
        <v/>
      </c>
      <c r="Q5654" s="0" t="str">
        <f aca="false">IF(K5654=1,IF(COUNTIFS(C$2:C5654,C5654,K$2:K5654,1)=1,1,0),"")</f>
        <v/>
      </c>
      <c r="R5654" s="0" t="str">
        <f aca="false">IF(M5654=1,IF(COUNTIFS(C$2:C5654,C5654,M$2:M5654,1)=1,1,0),"")</f>
        <v/>
      </c>
      <c r="S5654" s="0" t="str">
        <f aca="false">IF(L5654=1,IF(COUNTIFS(C$2:C5654,C5654,L$2:L5654,1)=1,1,0),"")</f>
        <v/>
      </c>
      <c r="T5654" s="38" t="str">
        <f aca="false">IF(N5654="","",N5654+ROW()/10000000)</f>
        <v/>
      </c>
      <c r="U5654" s="0" t="str">
        <f aca="false">IF(G5654=1,IF(B5654="",1,0),"")</f>
        <v/>
      </c>
    </row>
    <row r="5655" customFormat="false" ht="15" hidden="false" customHeight="false" outlineLevel="0" collapsed="false">
      <c r="A5655" s="35"/>
      <c r="B5655" s="35"/>
      <c r="G5655" s="0" t="str">
        <f aca="false">IF(A5655="","",IF(AND(A5655&gt;=Debut,A5655&lt;Fin),1,0))</f>
        <v/>
      </c>
      <c r="H5655" s="0" t="str">
        <f aca="false">IF(G5655=1,INT(ROUND((A5655-Debut)*86400,0)/600),"")</f>
        <v/>
      </c>
      <c r="I5655" s="0" t="str">
        <f aca="false">IF(G5655=1,INT(ROUND((A5655-Debut)*86400,0)/3600),"")</f>
        <v/>
      </c>
      <c r="J5655" s="0" t="str">
        <f aca="false">IF(OR(A5655="",B5655=""),"",ROUND((B5655-A5655)*86400,0))</f>
        <v/>
      </c>
      <c r="K5655" s="37" t="str">
        <f aca="false">IF(G5655=1,IF(COUNTIFS($C:$C,C5655,$G:$G,1,$A:$A,"&gt;="&amp;(A5655-FenetreInterm/86400),$A:$A,"&lt;="&amp;A5655)&gt;=NbInterm,1,0),"")</f>
        <v/>
      </c>
      <c r="L5655" s="37" t="str">
        <f aca="false">IF(G5655=1,IF(B5655="",0,IF(J5655&lt;SeuilFugitive,1,0)),"")</f>
        <v/>
      </c>
      <c r="M5655" s="37" t="str">
        <f aca="false">IF(G5655=1,IF(B5655="",IF((Fin-A5655)*24&gt;SeuilFigee,1,0),IF(J5655&gt;SeuilFigee*3600,1,0)),"")</f>
        <v/>
      </c>
      <c r="N5655" s="0" t="str">
        <f aca="false">IF(G5655=1,IF(COUNTIF(H$2:H5655,H5655)=1,COUNTIF($H:$H,H5655),""),"")</f>
        <v/>
      </c>
      <c r="O5655" s="0" t="str">
        <f aca="false">IF(G5655=1,IF(COUNTIF(I$2:I5655,I5655)=1,COUNTIF($I:$I,I5655),""),"")</f>
        <v/>
      </c>
      <c r="P5655" s="38" t="str">
        <f aca="false">IF(G5655=1,IF(COUNTIFS(C$2:C5655,C5655,G$2:G5655,1)=1,COUNTIFS($C:$C,C5655,$G:$G,1)+ROW()/10000000,""),"")</f>
        <v/>
      </c>
      <c r="Q5655" s="0" t="str">
        <f aca="false">IF(K5655=1,IF(COUNTIFS(C$2:C5655,C5655,K$2:K5655,1)=1,1,0),"")</f>
        <v/>
      </c>
      <c r="R5655" s="0" t="str">
        <f aca="false">IF(M5655=1,IF(COUNTIFS(C$2:C5655,C5655,M$2:M5655,1)=1,1,0),"")</f>
        <v/>
      </c>
      <c r="S5655" s="0" t="str">
        <f aca="false">IF(L5655=1,IF(COUNTIFS(C$2:C5655,C5655,L$2:L5655,1)=1,1,0),"")</f>
        <v/>
      </c>
      <c r="T5655" s="38" t="str">
        <f aca="false">IF(N5655="","",N5655+ROW()/10000000)</f>
        <v/>
      </c>
      <c r="U5655" s="0" t="str">
        <f aca="false">IF(G5655=1,IF(B5655="",1,0),"")</f>
        <v/>
      </c>
    </row>
    <row r="5656" customFormat="false" ht="15" hidden="false" customHeight="false" outlineLevel="0" collapsed="false">
      <c r="A5656" s="35"/>
      <c r="B5656" s="35"/>
      <c r="G5656" s="0" t="str">
        <f aca="false">IF(A5656="","",IF(AND(A5656&gt;=Debut,A5656&lt;Fin),1,0))</f>
        <v/>
      </c>
      <c r="H5656" s="0" t="str">
        <f aca="false">IF(G5656=1,INT(ROUND((A5656-Debut)*86400,0)/600),"")</f>
        <v/>
      </c>
      <c r="I5656" s="0" t="str">
        <f aca="false">IF(G5656=1,INT(ROUND((A5656-Debut)*86400,0)/3600),"")</f>
        <v/>
      </c>
      <c r="J5656" s="0" t="str">
        <f aca="false">IF(OR(A5656="",B5656=""),"",ROUND((B5656-A5656)*86400,0))</f>
        <v/>
      </c>
      <c r="K5656" s="37" t="str">
        <f aca="false">IF(G5656=1,IF(COUNTIFS($C:$C,C5656,$G:$G,1,$A:$A,"&gt;="&amp;(A5656-FenetreInterm/86400),$A:$A,"&lt;="&amp;A5656)&gt;=NbInterm,1,0),"")</f>
        <v/>
      </c>
      <c r="L5656" s="37" t="str">
        <f aca="false">IF(G5656=1,IF(B5656="",0,IF(J5656&lt;SeuilFugitive,1,0)),"")</f>
        <v/>
      </c>
      <c r="M5656" s="37" t="str">
        <f aca="false">IF(G5656=1,IF(B5656="",IF((Fin-A5656)*24&gt;SeuilFigee,1,0),IF(J5656&gt;SeuilFigee*3600,1,0)),"")</f>
        <v/>
      </c>
      <c r="N5656" s="0" t="str">
        <f aca="false">IF(G5656=1,IF(COUNTIF(H$2:H5656,H5656)=1,COUNTIF($H:$H,H5656),""),"")</f>
        <v/>
      </c>
      <c r="O5656" s="0" t="str">
        <f aca="false">IF(G5656=1,IF(COUNTIF(I$2:I5656,I5656)=1,COUNTIF($I:$I,I5656),""),"")</f>
        <v/>
      </c>
      <c r="P5656" s="38" t="str">
        <f aca="false">IF(G5656=1,IF(COUNTIFS(C$2:C5656,C5656,G$2:G5656,1)=1,COUNTIFS($C:$C,C5656,$G:$G,1)+ROW()/10000000,""),"")</f>
        <v/>
      </c>
      <c r="Q5656" s="0" t="str">
        <f aca="false">IF(K5656=1,IF(COUNTIFS(C$2:C5656,C5656,K$2:K5656,1)=1,1,0),"")</f>
        <v/>
      </c>
      <c r="R5656" s="0" t="str">
        <f aca="false">IF(M5656=1,IF(COUNTIFS(C$2:C5656,C5656,M$2:M5656,1)=1,1,0),"")</f>
        <v/>
      </c>
      <c r="S5656" s="0" t="str">
        <f aca="false">IF(L5656=1,IF(COUNTIFS(C$2:C5656,C5656,L$2:L5656,1)=1,1,0),"")</f>
        <v/>
      </c>
      <c r="T5656" s="38" t="str">
        <f aca="false">IF(N5656="","",N5656+ROW()/10000000)</f>
        <v/>
      </c>
      <c r="U5656" s="0" t="str">
        <f aca="false">IF(G5656=1,IF(B5656="",1,0),"")</f>
        <v/>
      </c>
    </row>
    <row r="5657" customFormat="false" ht="15" hidden="false" customHeight="false" outlineLevel="0" collapsed="false">
      <c r="A5657" s="35"/>
      <c r="B5657" s="35"/>
      <c r="G5657" s="0" t="str">
        <f aca="false">IF(A5657="","",IF(AND(A5657&gt;=Debut,A5657&lt;Fin),1,0))</f>
        <v/>
      </c>
      <c r="H5657" s="0" t="str">
        <f aca="false">IF(G5657=1,INT(ROUND((A5657-Debut)*86400,0)/600),"")</f>
        <v/>
      </c>
      <c r="I5657" s="0" t="str">
        <f aca="false">IF(G5657=1,INT(ROUND((A5657-Debut)*86400,0)/3600),"")</f>
        <v/>
      </c>
      <c r="J5657" s="0" t="str">
        <f aca="false">IF(OR(A5657="",B5657=""),"",ROUND((B5657-A5657)*86400,0))</f>
        <v/>
      </c>
      <c r="K5657" s="37" t="str">
        <f aca="false">IF(G5657=1,IF(COUNTIFS($C:$C,C5657,$G:$G,1,$A:$A,"&gt;="&amp;(A5657-FenetreInterm/86400),$A:$A,"&lt;="&amp;A5657)&gt;=NbInterm,1,0),"")</f>
        <v/>
      </c>
      <c r="L5657" s="37" t="str">
        <f aca="false">IF(G5657=1,IF(B5657="",0,IF(J5657&lt;SeuilFugitive,1,0)),"")</f>
        <v/>
      </c>
      <c r="M5657" s="37" t="str">
        <f aca="false">IF(G5657=1,IF(B5657="",IF((Fin-A5657)*24&gt;SeuilFigee,1,0),IF(J5657&gt;SeuilFigee*3600,1,0)),"")</f>
        <v/>
      </c>
      <c r="N5657" s="0" t="str">
        <f aca="false">IF(G5657=1,IF(COUNTIF(H$2:H5657,H5657)=1,COUNTIF($H:$H,H5657),""),"")</f>
        <v/>
      </c>
      <c r="O5657" s="0" t="str">
        <f aca="false">IF(G5657=1,IF(COUNTIF(I$2:I5657,I5657)=1,COUNTIF($I:$I,I5657),""),"")</f>
        <v/>
      </c>
      <c r="P5657" s="38" t="str">
        <f aca="false">IF(G5657=1,IF(COUNTIFS(C$2:C5657,C5657,G$2:G5657,1)=1,COUNTIFS($C:$C,C5657,$G:$G,1)+ROW()/10000000,""),"")</f>
        <v/>
      </c>
      <c r="Q5657" s="0" t="str">
        <f aca="false">IF(K5657=1,IF(COUNTIFS(C$2:C5657,C5657,K$2:K5657,1)=1,1,0),"")</f>
        <v/>
      </c>
      <c r="R5657" s="0" t="str">
        <f aca="false">IF(M5657=1,IF(COUNTIFS(C$2:C5657,C5657,M$2:M5657,1)=1,1,0),"")</f>
        <v/>
      </c>
      <c r="S5657" s="0" t="str">
        <f aca="false">IF(L5657=1,IF(COUNTIFS(C$2:C5657,C5657,L$2:L5657,1)=1,1,0),"")</f>
        <v/>
      </c>
      <c r="T5657" s="38" t="str">
        <f aca="false">IF(N5657="","",N5657+ROW()/10000000)</f>
        <v/>
      </c>
      <c r="U5657" s="0" t="str">
        <f aca="false">IF(G5657=1,IF(B5657="",1,0),"")</f>
        <v/>
      </c>
    </row>
    <row r="5658" customFormat="false" ht="15" hidden="false" customHeight="false" outlineLevel="0" collapsed="false">
      <c r="A5658" s="35"/>
      <c r="B5658" s="35"/>
      <c r="G5658" s="0" t="str">
        <f aca="false">IF(A5658="","",IF(AND(A5658&gt;=Debut,A5658&lt;Fin),1,0))</f>
        <v/>
      </c>
      <c r="H5658" s="0" t="str">
        <f aca="false">IF(G5658=1,INT(ROUND((A5658-Debut)*86400,0)/600),"")</f>
        <v/>
      </c>
      <c r="I5658" s="0" t="str">
        <f aca="false">IF(G5658=1,INT(ROUND((A5658-Debut)*86400,0)/3600),"")</f>
        <v/>
      </c>
      <c r="J5658" s="0" t="str">
        <f aca="false">IF(OR(A5658="",B5658=""),"",ROUND((B5658-A5658)*86400,0))</f>
        <v/>
      </c>
      <c r="K5658" s="37" t="str">
        <f aca="false">IF(G5658=1,IF(COUNTIFS($C:$C,C5658,$G:$G,1,$A:$A,"&gt;="&amp;(A5658-FenetreInterm/86400),$A:$A,"&lt;="&amp;A5658)&gt;=NbInterm,1,0),"")</f>
        <v/>
      </c>
      <c r="L5658" s="37" t="str">
        <f aca="false">IF(G5658=1,IF(B5658="",0,IF(J5658&lt;SeuilFugitive,1,0)),"")</f>
        <v/>
      </c>
      <c r="M5658" s="37" t="str">
        <f aca="false">IF(G5658=1,IF(B5658="",IF((Fin-A5658)*24&gt;SeuilFigee,1,0),IF(J5658&gt;SeuilFigee*3600,1,0)),"")</f>
        <v/>
      </c>
      <c r="N5658" s="0" t="str">
        <f aca="false">IF(G5658=1,IF(COUNTIF(H$2:H5658,H5658)=1,COUNTIF($H:$H,H5658),""),"")</f>
        <v/>
      </c>
      <c r="O5658" s="0" t="str">
        <f aca="false">IF(G5658=1,IF(COUNTIF(I$2:I5658,I5658)=1,COUNTIF($I:$I,I5658),""),"")</f>
        <v/>
      </c>
      <c r="P5658" s="38" t="str">
        <f aca="false">IF(G5658=1,IF(COUNTIFS(C$2:C5658,C5658,G$2:G5658,1)=1,COUNTIFS($C:$C,C5658,$G:$G,1)+ROW()/10000000,""),"")</f>
        <v/>
      </c>
      <c r="Q5658" s="0" t="str">
        <f aca="false">IF(K5658=1,IF(COUNTIFS(C$2:C5658,C5658,K$2:K5658,1)=1,1,0),"")</f>
        <v/>
      </c>
      <c r="R5658" s="0" t="str">
        <f aca="false">IF(M5658=1,IF(COUNTIFS(C$2:C5658,C5658,M$2:M5658,1)=1,1,0),"")</f>
        <v/>
      </c>
      <c r="S5658" s="0" t="str">
        <f aca="false">IF(L5658=1,IF(COUNTIFS(C$2:C5658,C5658,L$2:L5658,1)=1,1,0),"")</f>
        <v/>
      </c>
      <c r="T5658" s="38" t="str">
        <f aca="false">IF(N5658="","",N5658+ROW()/10000000)</f>
        <v/>
      </c>
      <c r="U5658" s="0" t="str">
        <f aca="false">IF(G5658=1,IF(B5658="",1,0),"")</f>
        <v/>
      </c>
    </row>
    <row r="5659" customFormat="false" ht="15" hidden="false" customHeight="false" outlineLevel="0" collapsed="false">
      <c r="A5659" s="35"/>
      <c r="B5659" s="35"/>
      <c r="G5659" s="0" t="str">
        <f aca="false">IF(A5659="","",IF(AND(A5659&gt;=Debut,A5659&lt;Fin),1,0))</f>
        <v/>
      </c>
      <c r="H5659" s="0" t="str">
        <f aca="false">IF(G5659=1,INT(ROUND((A5659-Debut)*86400,0)/600),"")</f>
        <v/>
      </c>
      <c r="I5659" s="0" t="str">
        <f aca="false">IF(G5659=1,INT(ROUND((A5659-Debut)*86400,0)/3600),"")</f>
        <v/>
      </c>
      <c r="J5659" s="0" t="str">
        <f aca="false">IF(OR(A5659="",B5659=""),"",ROUND((B5659-A5659)*86400,0))</f>
        <v/>
      </c>
      <c r="K5659" s="37" t="str">
        <f aca="false">IF(G5659=1,IF(COUNTIFS($C:$C,C5659,$G:$G,1,$A:$A,"&gt;="&amp;(A5659-FenetreInterm/86400),$A:$A,"&lt;="&amp;A5659)&gt;=NbInterm,1,0),"")</f>
        <v/>
      </c>
      <c r="L5659" s="37" t="str">
        <f aca="false">IF(G5659=1,IF(B5659="",0,IF(J5659&lt;SeuilFugitive,1,0)),"")</f>
        <v/>
      </c>
      <c r="M5659" s="37" t="str">
        <f aca="false">IF(G5659=1,IF(B5659="",IF((Fin-A5659)*24&gt;SeuilFigee,1,0),IF(J5659&gt;SeuilFigee*3600,1,0)),"")</f>
        <v/>
      </c>
      <c r="N5659" s="0" t="str">
        <f aca="false">IF(G5659=1,IF(COUNTIF(H$2:H5659,H5659)=1,COUNTIF($H:$H,H5659),""),"")</f>
        <v/>
      </c>
      <c r="O5659" s="0" t="str">
        <f aca="false">IF(G5659=1,IF(COUNTIF(I$2:I5659,I5659)=1,COUNTIF($I:$I,I5659),""),"")</f>
        <v/>
      </c>
      <c r="P5659" s="38" t="str">
        <f aca="false">IF(G5659=1,IF(COUNTIFS(C$2:C5659,C5659,G$2:G5659,1)=1,COUNTIFS($C:$C,C5659,$G:$G,1)+ROW()/10000000,""),"")</f>
        <v/>
      </c>
      <c r="Q5659" s="0" t="str">
        <f aca="false">IF(K5659=1,IF(COUNTIFS(C$2:C5659,C5659,K$2:K5659,1)=1,1,0),"")</f>
        <v/>
      </c>
      <c r="R5659" s="0" t="str">
        <f aca="false">IF(M5659=1,IF(COUNTIFS(C$2:C5659,C5659,M$2:M5659,1)=1,1,0),"")</f>
        <v/>
      </c>
      <c r="S5659" s="0" t="str">
        <f aca="false">IF(L5659=1,IF(COUNTIFS(C$2:C5659,C5659,L$2:L5659,1)=1,1,0),"")</f>
        <v/>
      </c>
      <c r="T5659" s="38" t="str">
        <f aca="false">IF(N5659="","",N5659+ROW()/10000000)</f>
        <v/>
      </c>
      <c r="U5659" s="0" t="str">
        <f aca="false">IF(G5659=1,IF(B5659="",1,0),"")</f>
        <v/>
      </c>
    </row>
    <row r="5660" customFormat="false" ht="15" hidden="false" customHeight="false" outlineLevel="0" collapsed="false">
      <c r="A5660" s="35"/>
      <c r="B5660" s="35"/>
      <c r="G5660" s="0" t="str">
        <f aca="false">IF(A5660="","",IF(AND(A5660&gt;=Debut,A5660&lt;Fin),1,0))</f>
        <v/>
      </c>
      <c r="H5660" s="0" t="str">
        <f aca="false">IF(G5660=1,INT(ROUND((A5660-Debut)*86400,0)/600),"")</f>
        <v/>
      </c>
      <c r="I5660" s="0" t="str">
        <f aca="false">IF(G5660=1,INT(ROUND((A5660-Debut)*86400,0)/3600),"")</f>
        <v/>
      </c>
      <c r="J5660" s="0" t="str">
        <f aca="false">IF(OR(A5660="",B5660=""),"",ROUND((B5660-A5660)*86400,0))</f>
        <v/>
      </c>
      <c r="K5660" s="37" t="str">
        <f aca="false">IF(G5660=1,IF(COUNTIFS($C:$C,C5660,$G:$G,1,$A:$A,"&gt;="&amp;(A5660-FenetreInterm/86400),$A:$A,"&lt;="&amp;A5660)&gt;=NbInterm,1,0),"")</f>
        <v/>
      </c>
      <c r="L5660" s="37" t="str">
        <f aca="false">IF(G5660=1,IF(B5660="",0,IF(J5660&lt;SeuilFugitive,1,0)),"")</f>
        <v/>
      </c>
      <c r="M5660" s="37" t="str">
        <f aca="false">IF(G5660=1,IF(B5660="",IF((Fin-A5660)*24&gt;SeuilFigee,1,0),IF(J5660&gt;SeuilFigee*3600,1,0)),"")</f>
        <v/>
      </c>
      <c r="N5660" s="0" t="str">
        <f aca="false">IF(G5660=1,IF(COUNTIF(H$2:H5660,H5660)=1,COUNTIF($H:$H,H5660),""),"")</f>
        <v/>
      </c>
      <c r="O5660" s="0" t="str">
        <f aca="false">IF(G5660=1,IF(COUNTIF(I$2:I5660,I5660)=1,COUNTIF($I:$I,I5660),""),"")</f>
        <v/>
      </c>
      <c r="P5660" s="38" t="str">
        <f aca="false">IF(G5660=1,IF(COUNTIFS(C$2:C5660,C5660,G$2:G5660,1)=1,COUNTIFS($C:$C,C5660,$G:$G,1)+ROW()/10000000,""),"")</f>
        <v/>
      </c>
      <c r="Q5660" s="0" t="str">
        <f aca="false">IF(K5660=1,IF(COUNTIFS(C$2:C5660,C5660,K$2:K5660,1)=1,1,0),"")</f>
        <v/>
      </c>
      <c r="R5660" s="0" t="str">
        <f aca="false">IF(M5660=1,IF(COUNTIFS(C$2:C5660,C5660,M$2:M5660,1)=1,1,0),"")</f>
        <v/>
      </c>
      <c r="S5660" s="0" t="str">
        <f aca="false">IF(L5660=1,IF(COUNTIFS(C$2:C5660,C5660,L$2:L5660,1)=1,1,0),"")</f>
        <v/>
      </c>
      <c r="T5660" s="38" t="str">
        <f aca="false">IF(N5660="","",N5660+ROW()/10000000)</f>
        <v/>
      </c>
      <c r="U5660" s="0" t="str">
        <f aca="false">IF(G5660=1,IF(B5660="",1,0),"")</f>
        <v/>
      </c>
    </row>
    <row r="5661" customFormat="false" ht="15" hidden="false" customHeight="false" outlineLevel="0" collapsed="false">
      <c r="A5661" s="35"/>
      <c r="B5661" s="35"/>
      <c r="G5661" s="0" t="str">
        <f aca="false">IF(A5661="","",IF(AND(A5661&gt;=Debut,A5661&lt;Fin),1,0))</f>
        <v/>
      </c>
      <c r="H5661" s="0" t="str">
        <f aca="false">IF(G5661=1,INT(ROUND((A5661-Debut)*86400,0)/600),"")</f>
        <v/>
      </c>
      <c r="I5661" s="0" t="str">
        <f aca="false">IF(G5661=1,INT(ROUND((A5661-Debut)*86400,0)/3600),"")</f>
        <v/>
      </c>
      <c r="J5661" s="0" t="str">
        <f aca="false">IF(OR(A5661="",B5661=""),"",ROUND((B5661-A5661)*86400,0))</f>
        <v/>
      </c>
      <c r="K5661" s="37" t="str">
        <f aca="false">IF(G5661=1,IF(COUNTIFS($C:$C,C5661,$G:$G,1,$A:$A,"&gt;="&amp;(A5661-FenetreInterm/86400),$A:$A,"&lt;="&amp;A5661)&gt;=NbInterm,1,0),"")</f>
        <v/>
      </c>
      <c r="L5661" s="37" t="str">
        <f aca="false">IF(G5661=1,IF(B5661="",0,IF(J5661&lt;SeuilFugitive,1,0)),"")</f>
        <v/>
      </c>
      <c r="M5661" s="37" t="str">
        <f aca="false">IF(G5661=1,IF(B5661="",IF((Fin-A5661)*24&gt;SeuilFigee,1,0),IF(J5661&gt;SeuilFigee*3600,1,0)),"")</f>
        <v/>
      </c>
      <c r="N5661" s="0" t="str">
        <f aca="false">IF(G5661=1,IF(COUNTIF(H$2:H5661,H5661)=1,COUNTIF($H:$H,H5661),""),"")</f>
        <v/>
      </c>
      <c r="O5661" s="0" t="str">
        <f aca="false">IF(G5661=1,IF(COUNTIF(I$2:I5661,I5661)=1,COUNTIF($I:$I,I5661),""),"")</f>
        <v/>
      </c>
      <c r="P5661" s="38" t="str">
        <f aca="false">IF(G5661=1,IF(COUNTIFS(C$2:C5661,C5661,G$2:G5661,1)=1,COUNTIFS($C:$C,C5661,$G:$G,1)+ROW()/10000000,""),"")</f>
        <v/>
      </c>
      <c r="Q5661" s="0" t="str">
        <f aca="false">IF(K5661=1,IF(COUNTIFS(C$2:C5661,C5661,K$2:K5661,1)=1,1,0),"")</f>
        <v/>
      </c>
      <c r="R5661" s="0" t="str">
        <f aca="false">IF(M5661=1,IF(COUNTIFS(C$2:C5661,C5661,M$2:M5661,1)=1,1,0),"")</f>
        <v/>
      </c>
      <c r="S5661" s="0" t="str">
        <f aca="false">IF(L5661=1,IF(COUNTIFS(C$2:C5661,C5661,L$2:L5661,1)=1,1,0),"")</f>
        <v/>
      </c>
      <c r="T5661" s="38" t="str">
        <f aca="false">IF(N5661="","",N5661+ROW()/10000000)</f>
        <v/>
      </c>
      <c r="U5661" s="0" t="str">
        <f aca="false">IF(G5661=1,IF(B5661="",1,0),"")</f>
        <v/>
      </c>
    </row>
    <row r="5662" customFormat="false" ht="15" hidden="false" customHeight="false" outlineLevel="0" collapsed="false">
      <c r="A5662" s="35"/>
      <c r="B5662" s="35"/>
      <c r="G5662" s="0" t="str">
        <f aca="false">IF(A5662="","",IF(AND(A5662&gt;=Debut,A5662&lt;Fin),1,0))</f>
        <v/>
      </c>
      <c r="H5662" s="0" t="str">
        <f aca="false">IF(G5662=1,INT(ROUND((A5662-Debut)*86400,0)/600),"")</f>
        <v/>
      </c>
      <c r="I5662" s="0" t="str">
        <f aca="false">IF(G5662=1,INT(ROUND((A5662-Debut)*86400,0)/3600),"")</f>
        <v/>
      </c>
      <c r="J5662" s="0" t="str">
        <f aca="false">IF(OR(A5662="",B5662=""),"",ROUND((B5662-A5662)*86400,0))</f>
        <v/>
      </c>
      <c r="K5662" s="37" t="str">
        <f aca="false">IF(G5662=1,IF(COUNTIFS($C:$C,C5662,$G:$G,1,$A:$A,"&gt;="&amp;(A5662-FenetreInterm/86400),$A:$A,"&lt;="&amp;A5662)&gt;=NbInterm,1,0),"")</f>
        <v/>
      </c>
      <c r="L5662" s="37" t="str">
        <f aca="false">IF(G5662=1,IF(B5662="",0,IF(J5662&lt;SeuilFugitive,1,0)),"")</f>
        <v/>
      </c>
      <c r="M5662" s="37" t="str">
        <f aca="false">IF(G5662=1,IF(B5662="",IF((Fin-A5662)*24&gt;SeuilFigee,1,0),IF(J5662&gt;SeuilFigee*3600,1,0)),"")</f>
        <v/>
      </c>
      <c r="N5662" s="0" t="str">
        <f aca="false">IF(G5662=1,IF(COUNTIF(H$2:H5662,H5662)=1,COUNTIF($H:$H,H5662),""),"")</f>
        <v/>
      </c>
      <c r="O5662" s="0" t="str">
        <f aca="false">IF(G5662=1,IF(COUNTIF(I$2:I5662,I5662)=1,COUNTIF($I:$I,I5662),""),"")</f>
        <v/>
      </c>
      <c r="P5662" s="38" t="str">
        <f aca="false">IF(G5662=1,IF(COUNTIFS(C$2:C5662,C5662,G$2:G5662,1)=1,COUNTIFS($C:$C,C5662,$G:$G,1)+ROW()/10000000,""),"")</f>
        <v/>
      </c>
      <c r="Q5662" s="0" t="str">
        <f aca="false">IF(K5662=1,IF(COUNTIFS(C$2:C5662,C5662,K$2:K5662,1)=1,1,0),"")</f>
        <v/>
      </c>
      <c r="R5662" s="0" t="str">
        <f aca="false">IF(M5662=1,IF(COUNTIFS(C$2:C5662,C5662,M$2:M5662,1)=1,1,0),"")</f>
        <v/>
      </c>
      <c r="S5662" s="0" t="str">
        <f aca="false">IF(L5662=1,IF(COUNTIFS(C$2:C5662,C5662,L$2:L5662,1)=1,1,0),"")</f>
        <v/>
      </c>
      <c r="T5662" s="38" t="str">
        <f aca="false">IF(N5662="","",N5662+ROW()/10000000)</f>
        <v/>
      </c>
      <c r="U5662" s="0" t="str">
        <f aca="false">IF(G5662=1,IF(B5662="",1,0),"")</f>
        <v/>
      </c>
    </row>
    <row r="5663" customFormat="false" ht="15" hidden="false" customHeight="false" outlineLevel="0" collapsed="false">
      <c r="A5663" s="35"/>
      <c r="B5663" s="35"/>
      <c r="G5663" s="0" t="str">
        <f aca="false">IF(A5663="","",IF(AND(A5663&gt;=Debut,A5663&lt;Fin),1,0))</f>
        <v/>
      </c>
      <c r="H5663" s="0" t="str">
        <f aca="false">IF(G5663=1,INT(ROUND((A5663-Debut)*86400,0)/600),"")</f>
        <v/>
      </c>
      <c r="I5663" s="0" t="str">
        <f aca="false">IF(G5663=1,INT(ROUND((A5663-Debut)*86400,0)/3600),"")</f>
        <v/>
      </c>
      <c r="J5663" s="0" t="str">
        <f aca="false">IF(OR(A5663="",B5663=""),"",ROUND((B5663-A5663)*86400,0))</f>
        <v/>
      </c>
      <c r="K5663" s="37" t="str">
        <f aca="false">IF(G5663=1,IF(COUNTIFS($C:$C,C5663,$G:$G,1,$A:$A,"&gt;="&amp;(A5663-FenetreInterm/86400),$A:$A,"&lt;="&amp;A5663)&gt;=NbInterm,1,0),"")</f>
        <v/>
      </c>
      <c r="L5663" s="37" t="str">
        <f aca="false">IF(G5663=1,IF(B5663="",0,IF(J5663&lt;SeuilFugitive,1,0)),"")</f>
        <v/>
      </c>
      <c r="M5663" s="37" t="str">
        <f aca="false">IF(G5663=1,IF(B5663="",IF((Fin-A5663)*24&gt;SeuilFigee,1,0),IF(J5663&gt;SeuilFigee*3600,1,0)),"")</f>
        <v/>
      </c>
      <c r="N5663" s="0" t="str">
        <f aca="false">IF(G5663=1,IF(COUNTIF(H$2:H5663,H5663)=1,COUNTIF($H:$H,H5663),""),"")</f>
        <v/>
      </c>
      <c r="O5663" s="0" t="str">
        <f aca="false">IF(G5663=1,IF(COUNTIF(I$2:I5663,I5663)=1,COUNTIF($I:$I,I5663),""),"")</f>
        <v/>
      </c>
      <c r="P5663" s="38" t="str">
        <f aca="false">IF(G5663=1,IF(COUNTIFS(C$2:C5663,C5663,G$2:G5663,1)=1,COUNTIFS($C:$C,C5663,$G:$G,1)+ROW()/10000000,""),"")</f>
        <v/>
      </c>
      <c r="Q5663" s="0" t="str">
        <f aca="false">IF(K5663=1,IF(COUNTIFS(C$2:C5663,C5663,K$2:K5663,1)=1,1,0),"")</f>
        <v/>
      </c>
      <c r="R5663" s="0" t="str">
        <f aca="false">IF(M5663=1,IF(COUNTIFS(C$2:C5663,C5663,M$2:M5663,1)=1,1,0),"")</f>
        <v/>
      </c>
      <c r="S5663" s="0" t="str">
        <f aca="false">IF(L5663=1,IF(COUNTIFS(C$2:C5663,C5663,L$2:L5663,1)=1,1,0),"")</f>
        <v/>
      </c>
      <c r="T5663" s="38" t="str">
        <f aca="false">IF(N5663="","",N5663+ROW()/10000000)</f>
        <v/>
      </c>
      <c r="U5663" s="0" t="str">
        <f aca="false">IF(G5663=1,IF(B5663="",1,0),"")</f>
        <v/>
      </c>
    </row>
    <row r="5664" customFormat="false" ht="15" hidden="false" customHeight="false" outlineLevel="0" collapsed="false">
      <c r="A5664" s="35"/>
      <c r="B5664" s="35"/>
      <c r="G5664" s="0" t="str">
        <f aca="false">IF(A5664="","",IF(AND(A5664&gt;=Debut,A5664&lt;Fin),1,0))</f>
        <v/>
      </c>
      <c r="H5664" s="0" t="str">
        <f aca="false">IF(G5664=1,INT(ROUND((A5664-Debut)*86400,0)/600),"")</f>
        <v/>
      </c>
      <c r="I5664" s="0" t="str">
        <f aca="false">IF(G5664=1,INT(ROUND((A5664-Debut)*86400,0)/3600),"")</f>
        <v/>
      </c>
      <c r="J5664" s="0" t="str">
        <f aca="false">IF(OR(A5664="",B5664=""),"",ROUND((B5664-A5664)*86400,0))</f>
        <v/>
      </c>
      <c r="K5664" s="37" t="str">
        <f aca="false">IF(G5664=1,IF(COUNTIFS($C:$C,C5664,$G:$G,1,$A:$A,"&gt;="&amp;(A5664-FenetreInterm/86400),$A:$A,"&lt;="&amp;A5664)&gt;=NbInterm,1,0),"")</f>
        <v/>
      </c>
      <c r="L5664" s="37" t="str">
        <f aca="false">IF(G5664=1,IF(B5664="",0,IF(J5664&lt;SeuilFugitive,1,0)),"")</f>
        <v/>
      </c>
      <c r="M5664" s="37" t="str">
        <f aca="false">IF(G5664=1,IF(B5664="",IF((Fin-A5664)*24&gt;SeuilFigee,1,0),IF(J5664&gt;SeuilFigee*3600,1,0)),"")</f>
        <v/>
      </c>
      <c r="N5664" s="0" t="str">
        <f aca="false">IF(G5664=1,IF(COUNTIF(H$2:H5664,H5664)=1,COUNTIF($H:$H,H5664),""),"")</f>
        <v/>
      </c>
      <c r="O5664" s="0" t="str">
        <f aca="false">IF(G5664=1,IF(COUNTIF(I$2:I5664,I5664)=1,COUNTIF($I:$I,I5664),""),"")</f>
        <v/>
      </c>
      <c r="P5664" s="38" t="str">
        <f aca="false">IF(G5664=1,IF(COUNTIFS(C$2:C5664,C5664,G$2:G5664,1)=1,COUNTIFS($C:$C,C5664,$G:$G,1)+ROW()/10000000,""),"")</f>
        <v/>
      </c>
      <c r="Q5664" s="0" t="str">
        <f aca="false">IF(K5664=1,IF(COUNTIFS(C$2:C5664,C5664,K$2:K5664,1)=1,1,0),"")</f>
        <v/>
      </c>
      <c r="R5664" s="0" t="str">
        <f aca="false">IF(M5664=1,IF(COUNTIFS(C$2:C5664,C5664,M$2:M5664,1)=1,1,0),"")</f>
        <v/>
      </c>
      <c r="S5664" s="0" t="str">
        <f aca="false">IF(L5664=1,IF(COUNTIFS(C$2:C5664,C5664,L$2:L5664,1)=1,1,0),"")</f>
        <v/>
      </c>
      <c r="T5664" s="38" t="str">
        <f aca="false">IF(N5664="","",N5664+ROW()/10000000)</f>
        <v/>
      </c>
      <c r="U5664" s="0" t="str">
        <f aca="false">IF(G5664=1,IF(B5664="",1,0),"")</f>
        <v/>
      </c>
    </row>
    <row r="5665" customFormat="false" ht="15" hidden="false" customHeight="false" outlineLevel="0" collapsed="false">
      <c r="A5665" s="35"/>
      <c r="B5665" s="35"/>
      <c r="G5665" s="0" t="str">
        <f aca="false">IF(A5665="","",IF(AND(A5665&gt;=Debut,A5665&lt;Fin),1,0))</f>
        <v/>
      </c>
      <c r="H5665" s="0" t="str">
        <f aca="false">IF(G5665=1,INT(ROUND((A5665-Debut)*86400,0)/600),"")</f>
        <v/>
      </c>
      <c r="I5665" s="0" t="str">
        <f aca="false">IF(G5665=1,INT(ROUND((A5665-Debut)*86400,0)/3600),"")</f>
        <v/>
      </c>
      <c r="J5665" s="0" t="str">
        <f aca="false">IF(OR(A5665="",B5665=""),"",ROUND((B5665-A5665)*86400,0))</f>
        <v/>
      </c>
      <c r="K5665" s="37" t="str">
        <f aca="false">IF(G5665=1,IF(COUNTIFS($C:$C,C5665,$G:$G,1,$A:$A,"&gt;="&amp;(A5665-FenetreInterm/86400),$A:$A,"&lt;="&amp;A5665)&gt;=NbInterm,1,0),"")</f>
        <v/>
      </c>
      <c r="L5665" s="37" t="str">
        <f aca="false">IF(G5665=1,IF(B5665="",0,IF(J5665&lt;SeuilFugitive,1,0)),"")</f>
        <v/>
      </c>
      <c r="M5665" s="37" t="str">
        <f aca="false">IF(G5665=1,IF(B5665="",IF((Fin-A5665)*24&gt;SeuilFigee,1,0),IF(J5665&gt;SeuilFigee*3600,1,0)),"")</f>
        <v/>
      </c>
      <c r="N5665" s="0" t="str">
        <f aca="false">IF(G5665=1,IF(COUNTIF(H$2:H5665,H5665)=1,COUNTIF($H:$H,H5665),""),"")</f>
        <v/>
      </c>
      <c r="O5665" s="0" t="str">
        <f aca="false">IF(G5665=1,IF(COUNTIF(I$2:I5665,I5665)=1,COUNTIF($I:$I,I5665),""),"")</f>
        <v/>
      </c>
      <c r="P5665" s="38" t="str">
        <f aca="false">IF(G5665=1,IF(COUNTIFS(C$2:C5665,C5665,G$2:G5665,1)=1,COUNTIFS($C:$C,C5665,$G:$G,1)+ROW()/10000000,""),"")</f>
        <v/>
      </c>
      <c r="Q5665" s="0" t="str">
        <f aca="false">IF(K5665=1,IF(COUNTIFS(C$2:C5665,C5665,K$2:K5665,1)=1,1,0),"")</f>
        <v/>
      </c>
      <c r="R5665" s="0" t="str">
        <f aca="false">IF(M5665=1,IF(COUNTIFS(C$2:C5665,C5665,M$2:M5665,1)=1,1,0),"")</f>
        <v/>
      </c>
      <c r="S5665" s="0" t="str">
        <f aca="false">IF(L5665=1,IF(COUNTIFS(C$2:C5665,C5665,L$2:L5665,1)=1,1,0),"")</f>
        <v/>
      </c>
      <c r="T5665" s="38" t="str">
        <f aca="false">IF(N5665="","",N5665+ROW()/10000000)</f>
        <v/>
      </c>
      <c r="U5665" s="0" t="str">
        <f aca="false">IF(G5665=1,IF(B5665="",1,0),"")</f>
        <v/>
      </c>
    </row>
    <row r="5666" customFormat="false" ht="15" hidden="false" customHeight="false" outlineLevel="0" collapsed="false">
      <c r="A5666" s="35"/>
      <c r="B5666" s="35"/>
      <c r="G5666" s="0" t="str">
        <f aca="false">IF(A5666="","",IF(AND(A5666&gt;=Debut,A5666&lt;Fin),1,0))</f>
        <v/>
      </c>
      <c r="H5666" s="0" t="str">
        <f aca="false">IF(G5666=1,INT(ROUND((A5666-Debut)*86400,0)/600),"")</f>
        <v/>
      </c>
      <c r="I5666" s="0" t="str">
        <f aca="false">IF(G5666=1,INT(ROUND((A5666-Debut)*86400,0)/3600),"")</f>
        <v/>
      </c>
      <c r="J5666" s="0" t="str">
        <f aca="false">IF(OR(A5666="",B5666=""),"",ROUND((B5666-A5666)*86400,0))</f>
        <v/>
      </c>
      <c r="K5666" s="37" t="str">
        <f aca="false">IF(G5666=1,IF(COUNTIFS($C:$C,C5666,$G:$G,1,$A:$A,"&gt;="&amp;(A5666-FenetreInterm/86400),$A:$A,"&lt;="&amp;A5666)&gt;=NbInterm,1,0),"")</f>
        <v/>
      </c>
      <c r="L5666" s="37" t="str">
        <f aca="false">IF(G5666=1,IF(B5666="",0,IF(J5666&lt;SeuilFugitive,1,0)),"")</f>
        <v/>
      </c>
      <c r="M5666" s="37" t="str">
        <f aca="false">IF(G5666=1,IF(B5666="",IF((Fin-A5666)*24&gt;SeuilFigee,1,0),IF(J5666&gt;SeuilFigee*3600,1,0)),"")</f>
        <v/>
      </c>
      <c r="N5666" s="0" t="str">
        <f aca="false">IF(G5666=1,IF(COUNTIF(H$2:H5666,H5666)=1,COUNTIF($H:$H,H5666),""),"")</f>
        <v/>
      </c>
      <c r="O5666" s="0" t="str">
        <f aca="false">IF(G5666=1,IF(COUNTIF(I$2:I5666,I5666)=1,COUNTIF($I:$I,I5666),""),"")</f>
        <v/>
      </c>
      <c r="P5666" s="38" t="str">
        <f aca="false">IF(G5666=1,IF(COUNTIFS(C$2:C5666,C5666,G$2:G5666,1)=1,COUNTIFS($C:$C,C5666,$G:$G,1)+ROW()/10000000,""),"")</f>
        <v/>
      </c>
      <c r="Q5666" s="0" t="str">
        <f aca="false">IF(K5666=1,IF(COUNTIFS(C$2:C5666,C5666,K$2:K5666,1)=1,1,0),"")</f>
        <v/>
      </c>
      <c r="R5666" s="0" t="str">
        <f aca="false">IF(M5666=1,IF(COUNTIFS(C$2:C5666,C5666,M$2:M5666,1)=1,1,0),"")</f>
        <v/>
      </c>
      <c r="S5666" s="0" t="str">
        <f aca="false">IF(L5666=1,IF(COUNTIFS(C$2:C5666,C5666,L$2:L5666,1)=1,1,0),"")</f>
        <v/>
      </c>
      <c r="T5666" s="38" t="str">
        <f aca="false">IF(N5666="","",N5666+ROW()/10000000)</f>
        <v/>
      </c>
      <c r="U5666" s="0" t="str">
        <f aca="false">IF(G5666=1,IF(B5666="",1,0),"")</f>
        <v/>
      </c>
    </row>
    <row r="5667" customFormat="false" ht="15" hidden="false" customHeight="false" outlineLevel="0" collapsed="false">
      <c r="A5667" s="35"/>
      <c r="B5667" s="35"/>
      <c r="G5667" s="0" t="str">
        <f aca="false">IF(A5667="","",IF(AND(A5667&gt;=Debut,A5667&lt;Fin),1,0))</f>
        <v/>
      </c>
      <c r="H5667" s="0" t="str">
        <f aca="false">IF(G5667=1,INT(ROUND((A5667-Debut)*86400,0)/600),"")</f>
        <v/>
      </c>
      <c r="I5667" s="0" t="str">
        <f aca="false">IF(G5667=1,INT(ROUND((A5667-Debut)*86400,0)/3600),"")</f>
        <v/>
      </c>
      <c r="J5667" s="0" t="str">
        <f aca="false">IF(OR(A5667="",B5667=""),"",ROUND((B5667-A5667)*86400,0))</f>
        <v/>
      </c>
      <c r="K5667" s="37" t="str">
        <f aca="false">IF(G5667=1,IF(COUNTIFS($C:$C,C5667,$G:$G,1,$A:$A,"&gt;="&amp;(A5667-FenetreInterm/86400),$A:$A,"&lt;="&amp;A5667)&gt;=NbInterm,1,0),"")</f>
        <v/>
      </c>
      <c r="L5667" s="37" t="str">
        <f aca="false">IF(G5667=1,IF(B5667="",0,IF(J5667&lt;SeuilFugitive,1,0)),"")</f>
        <v/>
      </c>
      <c r="M5667" s="37" t="str">
        <f aca="false">IF(G5667=1,IF(B5667="",IF((Fin-A5667)*24&gt;SeuilFigee,1,0),IF(J5667&gt;SeuilFigee*3600,1,0)),"")</f>
        <v/>
      </c>
      <c r="N5667" s="0" t="str">
        <f aca="false">IF(G5667=1,IF(COUNTIF(H$2:H5667,H5667)=1,COUNTIF($H:$H,H5667),""),"")</f>
        <v/>
      </c>
      <c r="O5667" s="0" t="str">
        <f aca="false">IF(G5667=1,IF(COUNTIF(I$2:I5667,I5667)=1,COUNTIF($I:$I,I5667),""),"")</f>
        <v/>
      </c>
      <c r="P5667" s="38" t="str">
        <f aca="false">IF(G5667=1,IF(COUNTIFS(C$2:C5667,C5667,G$2:G5667,1)=1,COUNTIFS($C:$C,C5667,$G:$G,1)+ROW()/10000000,""),"")</f>
        <v/>
      </c>
      <c r="Q5667" s="0" t="str">
        <f aca="false">IF(K5667=1,IF(COUNTIFS(C$2:C5667,C5667,K$2:K5667,1)=1,1,0),"")</f>
        <v/>
      </c>
      <c r="R5667" s="0" t="str">
        <f aca="false">IF(M5667=1,IF(COUNTIFS(C$2:C5667,C5667,M$2:M5667,1)=1,1,0),"")</f>
        <v/>
      </c>
      <c r="S5667" s="0" t="str">
        <f aca="false">IF(L5667=1,IF(COUNTIFS(C$2:C5667,C5667,L$2:L5667,1)=1,1,0),"")</f>
        <v/>
      </c>
      <c r="T5667" s="38" t="str">
        <f aca="false">IF(N5667="","",N5667+ROW()/10000000)</f>
        <v/>
      </c>
      <c r="U5667" s="0" t="str">
        <f aca="false">IF(G5667=1,IF(B5667="",1,0),"")</f>
        <v/>
      </c>
    </row>
    <row r="5668" customFormat="false" ht="15" hidden="false" customHeight="false" outlineLevel="0" collapsed="false">
      <c r="A5668" s="35"/>
      <c r="B5668" s="35"/>
      <c r="G5668" s="0" t="str">
        <f aca="false">IF(A5668="","",IF(AND(A5668&gt;=Debut,A5668&lt;Fin),1,0))</f>
        <v/>
      </c>
      <c r="H5668" s="0" t="str">
        <f aca="false">IF(G5668=1,INT(ROUND((A5668-Debut)*86400,0)/600),"")</f>
        <v/>
      </c>
      <c r="I5668" s="0" t="str">
        <f aca="false">IF(G5668=1,INT(ROUND((A5668-Debut)*86400,0)/3600),"")</f>
        <v/>
      </c>
      <c r="J5668" s="0" t="str">
        <f aca="false">IF(OR(A5668="",B5668=""),"",ROUND((B5668-A5668)*86400,0))</f>
        <v/>
      </c>
      <c r="K5668" s="37" t="str">
        <f aca="false">IF(G5668=1,IF(COUNTIFS($C:$C,C5668,$G:$G,1,$A:$A,"&gt;="&amp;(A5668-FenetreInterm/86400),$A:$A,"&lt;="&amp;A5668)&gt;=NbInterm,1,0),"")</f>
        <v/>
      </c>
      <c r="L5668" s="37" t="str">
        <f aca="false">IF(G5668=1,IF(B5668="",0,IF(J5668&lt;SeuilFugitive,1,0)),"")</f>
        <v/>
      </c>
      <c r="M5668" s="37" t="str">
        <f aca="false">IF(G5668=1,IF(B5668="",IF((Fin-A5668)*24&gt;SeuilFigee,1,0),IF(J5668&gt;SeuilFigee*3600,1,0)),"")</f>
        <v/>
      </c>
      <c r="N5668" s="0" t="str">
        <f aca="false">IF(G5668=1,IF(COUNTIF(H$2:H5668,H5668)=1,COUNTIF($H:$H,H5668),""),"")</f>
        <v/>
      </c>
      <c r="O5668" s="0" t="str">
        <f aca="false">IF(G5668=1,IF(COUNTIF(I$2:I5668,I5668)=1,COUNTIF($I:$I,I5668),""),"")</f>
        <v/>
      </c>
      <c r="P5668" s="38" t="str">
        <f aca="false">IF(G5668=1,IF(COUNTIFS(C$2:C5668,C5668,G$2:G5668,1)=1,COUNTIFS($C:$C,C5668,$G:$G,1)+ROW()/10000000,""),"")</f>
        <v/>
      </c>
      <c r="Q5668" s="0" t="str">
        <f aca="false">IF(K5668=1,IF(COUNTIFS(C$2:C5668,C5668,K$2:K5668,1)=1,1,0),"")</f>
        <v/>
      </c>
      <c r="R5668" s="0" t="str">
        <f aca="false">IF(M5668=1,IF(COUNTIFS(C$2:C5668,C5668,M$2:M5668,1)=1,1,0),"")</f>
        <v/>
      </c>
      <c r="S5668" s="0" t="str">
        <f aca="false">IF(L5668=1,IF(COUNTIFS(C$2:C5668,C5668,L$2:L5668,1)=1,1,0),"")</f>
        <v/>
      </c>
      <c r="T5668" s="38" t="str">
        <f aca="false">IF(N5668="","",N5668+ROW()/10000000)</f>
        <v/>
      </c>
      <c r="U5668" s="0" t="str">
        <f aca="false">IF(G5668=1,IF(B5668="",1,0),"")</f>
        <v/>
      </c>
    </row>
    <row r="5669" customFormat="false" ht="15" hidden="false" customHeight="false" outlineLevel="0" collapsed="false">
      <c r="A5669" s="35"/>
      <c r="B5669" s="35"/>
      <c r="G5669" s="0" t="str">
        <f aca="false">IF(A5669="","",IF(AND(A5669&gt;=Debut,A5669&lt;Fin),1,0))</f>
        <v/>
      </c>
      <c r="H5669" s="0" t="str">
        <f aca="false">IF(G5669=1,INT(ROUND((A5669-Debut)*86400,0)/600),"")</f>
        <v/>
      </c>
      <c r="I5669" s="0" t="str">
        <f aca="false">IF(G5669=1,INT(ROUND((A5669-Debut)*86400,0)/3600),"")</f>
        <v/>
      </c>
      <c r="J5669" s="0" t="str">
        <f aca="false">IF(OR(A5669="",B5669=""),"",ROUND((B5669-A5669)*86400,0))</f>
        <v/>
      </c>
      <c r="K5669" s="37" t="str">
        <f aca="false">IF(G5669=1,IF(COUNTIFS($C:$C,C5669,$G:$G,1,$A:$A,"&gt;="&amp;(A5669-FenetreInterm/86400),$A:$A,"&lt;="&amp;A5669)&gt;=NbInterm,1,0),"")</f>
        <v/>
      </c>
      <c r="L5669" s="37" t="str">
        <f aca="false">IF(G5669=1,IF(B5669="",0,IF(J5669&lt;SeuilFugitive,1,0)),"")</f>
        <v/>
      </c>
      <c r="M5669" s="37" t="str">
        <f aca="false">IF(G5669=1,IF(B5669="",IF((Fin-A5669)*24&gt;SeuilFigee,1,0),IF(J5669&gt;SeuilFigee*3600,1,0)),"")</f>
        <v/>
      </c>
      <c r="N5669" s="0" t="str">
        <f aca="false">IF(G5669=1,IF(COUNTIF(H$2:H5669,H5669)=1,COUNTIF($H:$H,H5669),""),"")</f>
        <v/>
      </c>
      <c r="O5669" s="0" t="str">
        <f aca="false">IF(G5669=1,IF(COUNTIF(I$2:I5669,I5669)=1,COUNTIF($I:$I,I5669),""),"")</f>
        <v/>
      </c>
      <c r="P5669" s="38" t="str">
        <f aca="false">IF(G5669=1,IF(COUNTIFS(C$2:C5669,C5669,G$2:G5669,1)=1,COUNTIFS($C:$C,C5669,$G:$G,1)+ROW()/10000000,""),"")</f>
        <v/>
      </c>
      <c r="Q5669" s="0" t="str">
        <f aca="false">IF(K5669=1,IF(COUNTIFS(C$2:C5669,C5669,K$2:K5669,1)=1,1,0),"")</f>
        <v/>
      </c>
      <c r="R5669" s="0" t="str">
        <f aca="false">IF(M5669=1,IF(COUNTIFS(C$2:C5669,C5669,M$2:M5669,1)=1,1,0),"")</f>
        <v/>
      </c>
      <c r="S5669" s="0" t="str">
        <f aca="false">IF(L5669=1,IF(COUNTIFS(C$2:C5669,C5669,L$2:L5669,1)=1,1,0),"")</f>
        <v/>
      </c>
      <c r="T5669" s="38" t="str">
        <f aca="false">IF(N5669="","",N5669+ROW()/10000000)</f>
        <v/>
      </c>
      <c r="U5669" s="0" t="str">
        <f aca="false">IF(G5669=1,IF(B5669="",1,0),"")</f>
        <v/>
      </c>
    </row>
    <row r="5670" customFormat="false" ht="15" hidden="false" customHeight="false" outlineLevel="0" collapsed="false">
      <c r="A5670" s="35"/>
      <c r="B5670" s="35"/>
      <c r="G5670" s="0" t="str">
        <f aca="false">IF(A5670="","",IF(AND(A5670&gt;=Debut,A5670&lt;Fin),1,0))</f>
        <v/>
      </c>
      <c r="H5670" s="0" t="str">
        <f aca="false">IF(G5670=1,INT(ROUND((A5670-Debut)*86400,0)/600),"")</f>
        <v/>
      </c>
      <c r="I5670" s="0" t="str">
        <f aca="false">IF(G5670=1,INT(ROUND((A5670-Debut)*86400,0)/3600),"")</f>
        <v/>
      </c>
      <c r="J5670" s="0" t="str">
        <f aca="false">IF(OR(A5670="",B5670=""),"",ROUND((B5670-A5670)*86400,0))</f>
        <v/>
      </c>
      <c r="K5670" s="37" t="str">
        <f aca="false">IF(G5670=1,IF(COUNTIFS($C:$C,C5670,$G:$G,1,$A:$A,"&gt;="&amp;(A5670-FenetreInterm/86400),$A:$A,"&lt;="&amp;A5670)&gt;=NbInterm,1,0),"")</f>
        <v/>
      </c>
      <c r="L5670" s="37" t="str">
        <f aca="false">IF(G5670=1,IF(B5670="",0,IF(J5670&lt;SeuilFugitive,1,0)),"")</f>
        <v/>
      </c>
      <c r="M5670" s="37" t="str">
        <f aca="false">IF(G5670=1,IF(B5670="",IF((Fin-A5670)*24&gt;SeuilFigee,1,0),IF(J5670&gt;SeuilFigee*3600,1,0)),"")</f>
        <v/>
      </c>
      <c r="N5670" s="0" t="str">
        <f aca="false">IF(G5670=1,IF(COUNTIF(H$2:H5670,H5670)=1,COUNTIF($H:$H,H5670),""),"")</f>
        <v/>
      </c>
      <c r="O5670" s="0" t="str">
        <f aca="false">IF(G5670=1,IF(COUNTIF(I$2:I5670,I5670)=1,COUNTIF($I:$I,I5670),""),"")</f>
        <v/>
      </c>
      <c r="P5670" s="38" t="str">
        <f aca="false">IF(G5670=1,IF(COUNTIFS(C$2:C5670,C5670,G$2:G5670,1)=1,COUNTIFS($C:$C,C5670,$G:$G,1)+ROW()/10000000,""),"")</f>
        <v/>
      </c>
      <c r="Q5670" s="0" t="str">
        <f aca="false">IF(K5670=1,IF(COUNTIFS(C$2:C5670,C5670,K$2:K5670,1)=1,1,0),"")</f>
        <v/>
      </c>
      <c r="R5670" s="0" t="str">
        <f aca="false">IF(M5670=1,IF(COUNTIFS(C$2:C5670,C5670,M$2:M5670,1)=1,1,0),"")</f>
        <v/>
      </c>
      <c r="S5670" s="0" t="str">
        <f aca="false">IF(L5670=1,IF(COUNTIFS(C$2:C5670,C5670,L$2:L5670,1)=1,1,0),"")</f>
        <v/>
      </c>
      <c r="T5670" s="38" t="str">
        <f aca="false">IF(N5670="","",N5670+ROW()/10000000)</f>
        <v/>
      </c>
      <c r="U5670" s="0" t="str">
        <f aca="false">IF(G5670=1,IF(B5670="",1,0),"")</f>
        <v/>
      </c>
    </row>
    <row r="5671" customFormat="false" ht="15" hidden="false" customHeight="false" outlineLevel="0" collapsed="false">
      <c r="A5671" s="35"/>
      <c r="B5671" s="35"/>
      <c r="G5671" s="0" t="str">
        <f aca="false">IF(A5671="","",IF(AND(A5671&gt;=Debut,A5671&lt;Fin),1,0))</f>
        <v/>
      </c>
      <c r="H5671" s="0" t="str">
        <f aca="false">IF(G5671=1,INT(ROUND((A5671-Debut)*86400,0)/600),"")</f>
        <v/>
      </c>
      <c r="I5671" s="0" t="str">
        <f aca="false">IF(G5671=1,INT(ROUND((A5671-Debut)*86400,0)/3600),"")</f>
        <v/>
      </c>
      <c r="J5671" s="0" t="str">
        <f aca="false">IF(OR(A5671="",B5671=""),"",ROUND((B5671-A5671)*86400,0))</f>
        <v/>
      </c>
      <c r="K5671" s="37" t="str">
        <f aca="false">IF(G5671=1,IF(COUNTIFS($C:$C,C5671,$G:$G,1,$A:$A,"&gt;="&amp;(A5671-FenetreInterm/86400),$A:$A,"&lt;="&amp;A5671)&gt;=NbInterm,1,0),"")</f>
        <v/>
      </c>
      <c r="L5671" s="37" t="str">
        <f aca="false">IF(G5671=1,IF(B5671="",0,IF(J5671&lt;SeuilFugitive,1,0)),"")</f>
        <v/>
      </c>
      <c r="M5671" s="37" t="str">
        <f aca="false">IF(G5671=1,IF(B5671="",IF((Fin-A5671)*24&gt;SeuilFigee,1,0),IF(J5671&gt;SeuilFigee*3600,1,0)),"")</f>
        <v/>
      </c>
      <c r="N5671" s="0" t="str">
        <f aca="false">IF(G5671=1,IF(COUNTIF(H$2:H5671,H5671)=1,COUNTIF($H:$H,H5671),""),"")</f>
        <v/>
      </c>
      <c r="O5671" s="0" t="str">
        <f aca="false">IF(G5671=1,IF(COUNTIF(I$2:I5671,I5671)=1,COUNTIF($I:$I,I5671),""),"")</f>
        <v/>
      </c>
      <c r="P5671" s="38" t="str">
        <f aca="false">IF(G5671=1,IF(COUNTIFS(C$2:C5671,C5671,G$2:G5671,1)=1,COUNTIFS($C:$C,C5671,$G:$G,1)+ROW()/10000000,""),"")</f>
        <v/>
      </c>
      <c r="Q5671" s="0" t="str">
        <f aca="false">IF(K5671=1,IF(COUNTIFS(C$2:C5671,C5671,K$2:K5671,1)=1,1,0),"")</f>
        <v/>
      </c>
      <c r="R5671" s="0" t="str">
        <f aca="false">IF(M5671=1,IF(COUNTIFS(C$2:C5671,C5671,M$2:M5671,1)=1,1,0),"")</f>
        <v/>
      </c>
      <c r="S5671" s="0" t="str">
        <f aca="false">IF(L5671=1,IF(COUNTIFS(C$2:C5671,C5671,L$2:L5671,1)=1,1,0),"")</f>
        <v/>
      </c>
      <c r="T5671" s="38" t="str">
        <f aca="false">IF(N5671="","",N5671+ROW()/10000000)</f>
        <v/>
      </c>
      <c r="U5671" s="0" t="str">
        <f aca="false">IF(G5671=1,IF(B5671="",1,0),"")</f>
        <v/>
      </c>
    </row>
    <row r="5672" customFormat="false" ht="15" hidden="false" customHeight="false" outlineLevel="0" collapsed="false">
      <c r="A5672" s="35"/>
      <c r="B5672" s="35"/>
      <c r="G5672" s="0" t="str">
        <f aca="false">IF(A5672="","",IF(AND(A5672&gt;=Debut,A5672&lt;Fin),1,0))</f>
        <v/>
      </c>
      <c r="H5672" s="0" t="str">
        <f aca="false">IF(G5672=1,INT(ROUND((A5672-Debut)*86400,0)/600),"")</f>
        <v/>
      </c>
      <c r="I5672" s="0" t="str">
        <f aca="false">IF(G5672=1,INT(ROUND((A5672-Debut)*86400,0)/3600),"")</f>
        <v/>
      </c>
      <c r="J5672" s="0" t="str">
        <f aca="false">IF(OR(A5672="",B5672=""),"",ROUND((B5672-A5672)*86400,0))</f>
        <v/>
      </c>
      <c r="K5672" s="37" t="str">
        <f aca="false">IF(G5672=1,IF(COUNTIFS($C:$C,C5672,$G:$G,1,$A:$A,"&gt;="&amp;(A5672-FenetreInterm/86400),$A:$A,"&lt;="&amp;A5672)&gt;=NbInterm,1,0),"")</f>
        <v/>
      </c>
      <c r="L5672" s="37" t="str">
        <f aca="false">IF(G5672=1,IF(B5672="",0,IF(J5672&lt;SeuilFugitive,1,0)),"")</f>
        <v/>
      </c>
      <c r="M5672" s="37" t="str">
        <f aca="false">IF(G5672=1,IF(B5672="",IF((Fin-A5672)*24&gt;SeuilFigee,1,0),IF(J5672&gt;SeuilFigee*3600,1,0)),"")</f>
        <v/>
      </c>
      <c r="N5672" s="0" t="str">
        <f aca="false">IF(G5672=1,IF(COUNTIF(H$2:H5672,H5672)=1,COUNTIF($H:$H,H5672),""),"")</f>
        <v/>
      </c>
      <c r="O5672" s="0" t="str">
        <f aca="false">IF(G5672=1,IF(COUNTIF(I$2:I5672,I5672)=1,COUNTIF($I:$I,I5672),""),"")</f>
        <v/>
      </c>
      <c r="P5672" s="38" t="str">
        <f aca="false">IF(G5672=1,IF(COUNTIFS(C$2:C5672,C5672,G$2:G5672,1)=1,COUNTIFS($C:$C,C5672,$G:$G,1)+ROW()/10000000,""),"")</f>
        <v/>
      </c>
      <c r="Q5672" s="0" t="str">
        <f aca="false">IF(K5672=1,IF(COUNTIFS(C$2:C5672,C5672,K$2:K5672,1)=1,1,0),"")</f>
        <v/>
      </c>
      <c r="R5672" s="0" t="str">
        <f aca="false">IF(M5672=1,IF(COUNTIFS(C$2:C5672,C5672,M$2:M5672,1)=1,1,0),"")</f>
        <v/>
      </c>
      <c r="S5672" s="0" t="str">
        <f aca="false">IF(L5672=1,IF(COUNTIFS(C$2:C5672,C5672,L$2:L5672,1)=1,1,0),"")</f>
        <v/>
      </c>
      <c r="T5672" s="38" t="str">
        <f aca="false">IF(N5672="","",N5672+ROW()/10000000)</f>
        <v/>
      </c>
      <c r="U5672" s="0" t="str">
        <f aca="false">IF(G5672=1,IF(B5672="",1,0),"")</f>
        <v/>
      </c>
    </row>
    <row r="5673" customFormat="false" ht="15" hidden="false" customHeight="false" outlineLevel="0" collapsed="false">
      <c r="A5673" s="35"/>
      <c r="B5673" s="35"/>
      <c r="G5673" s="0" t="str">
        <f aca="false">IF(A5673="","",IF(AND(A5673&gt;=Debut,A5673&lt;Fin),1,0))</f>
        <v/>
      </c>
      <c r="H5673" s="0" t="str">
        <f aca="false">IF(G5673=1,INT(ROUND((A5673-Debut)*86400,0)/600),"")</f>
        <v/>
      </c>
      <c r="I5673" s="0" t="str">
        <f aca="false">IF(G5673=1,INT(ROUND((A5673-Debut)*86400,0)/3600),"")</f>
        <v/>
      </c>
      <c r="J5673" s="0" t="str">
        <f aca="false">IF(OR(A5673="",B5673=""),"",ROUND((B5673-A5673)*86400,0))</f>
        <v/>
      </c>
      <c r="K5673" s="37" t="str">
        <f aca="false">IF(G5673=1,IF(COUNTIFS($C:$C,C5673,$G:$G,1,$A:$A,"&gt;="&amp;(A5673-FenetreInterm/86400),$A:$A,"&lt;="&amp;A5673)&gt;=NbInterm,1,0),"")</f>
        <v/>
      </c>
      <c r="L5673" s="37" t="str">
        <f aca="false">IF(G5673=1,IF(B5673="",0,IF(J5673&lt;SeuilFugitive,1,0)),"")</f>
        <v/>
      </c>
      <c r="M5673" s="37" t="str">
        <f aca="false">IF(G5673=1,IF(B5673="",IF((Fin-A5673)*24&gt;SeuilFigee,1,0),IF(J5673&gt;SeuilFigee*3600,1,0)),"")</f>
        <v/>
      </c>
      <c r="N5673" s="0" t="str">
        <f aca="false">IF(G5673=1,IF(COUNTIF(H$2:H5673,H5673)=1,COUNTIF($H:$H,H5673),""),"")</f>
        <v/>
      </c>
      <c r="O5673" s="0" t="str">
        <f aca="false">IF(G5673=1,IF(COUNTIF(I$2:I5673,I5673)=1,COUNTIF($I:$I,I5673),""),"")</f>
        <v/>
      </c>
      <c r="P5673" s="38" t="str">
        <f aca="false">IF(G5673=1,IF(COUNTIFS(C$2:C5673,C5673,G$2:G5673,1)=1,COUNTIFS($C:$C,C5673,$G:$G,1)+ROW()/10000000,""),"")</f>
        <v/>
      </c>
      <c r="Q5673" s="0" t="str">
        <f aca="false">IF(K5673=1,IF(COUNTIFS(C$2:C5673,C5673,K$2:K5673,1)=1,1,0),"")</f>
        <v/>
      </c>
      <c r="R5673" s="0" t="str">
        <f aca="false">IF(M5673=1,IF(COUNTIFS(C$2:C5673,C5673,M$2:M5673,1)=1,1,0),"")</f>
        <v/>
      </c>
      <c r="S5673" s="0" t="str">
        <f aca="false">IF(L5673=1,IF(COUNTIFS(C$2:C5673,C5673,L$2:L5673,1)=1,1,0),"")</f>
        <v/>
      </c>
      <c r="T5673" s="38" t="str">
        <f aca="false">IF(N5673="","",N5673+ROW()/10000000)</f>
        <v/>
      </c>
      <c r="U5673" s="0" t="str">
        <f aca="false">IF(G5673=1,IF(B5673="",1,0),"")</f>
        <v/>
      </c>
    </row>
    <row r="5674" customFormat="false" ht="15" hidden="false" customHeight="false" outlineLevel="0" collapsed="false">
      <c r="A5674" s="35"/>
      <c r="B5674" s="35"/>
      <c r="G5674" s="0" t="str">
        <f aca="false">IF(A5674="","",IF(AND(A5674&gt;=Debut,A5674&lt;Fin),1,0))</f>
        <v/>
      </c>
      <c r="H5674" s="0" t="str">
        <f aca="false">IF(G5674=1,INT(ROUND((A5674-Debut)*86400,0)/600),"")</f>
        <v/>
      </c>
      <c r="I5674" s="0" t="str">
        <f aca="false">IF(G5674=1,INT(ROUND((A5674-Debut)*86400,0)/3600),"")</f>
        <v/>
      </c>
      <c r="J5674" s="0" t="str">
        <f aca="false">IF(OR(A5674="",B5674=""),"",ROUND((B5674-A5674)*86400,0))</f>
        <v/>
      </c>
      <c r="K5674" s="37" t="str">
        <f aca="false">IF(G5674=1,IF(COUNTIFS($C:$C,C5674,$G:$G,1,$A:$A,"&gt;="&amp;(A5674-FenetreInterm/86400),$A:$A,"&lt;="&amp;A5674)&gt;=NbInterm,1,0),"")</f>
        <v/>
      </c>
      <c r="L5674" s="37" t="str">
        <f aca="false">IF(G5674=1,IF(B5674="",0,IF(J5674&lt;SeuilFugitive,1,0)),"")</f>
        <v/>
      </c>
      <c r="M5674" s="37" t="str">
        <f aca="false">IF(G5674=1,IF(B5674="",IF((Fin-A5674)*24&gt;SeuilFigee,1,0),IF(J5674&gt;SeuilFigee*3600,1,0)),"")</f>
        <v/>
      </c>
      <c r="N5674" s="0" t="str">
        <f aca="false">IF(G5674=1,IF(COUNTIF(H$2:H5674,H5674)=1,COUNTIF($H:$H,H5674),""),"")</f>
        <v/>
      </c>
      <c r="O5674" s="0" t="str">
        <f aca="false">IF(G5674=1,IF(COUNTIF(I$2:I5674,I5674)=1,COUNTIF($I:$I,I5674),""),"")</f>
        <v/>
      </c>
      <c r="P5674" s="38" t="str">
        <f aca="false">IF(G5674=1,IF(COUNTIFS(C$2:C5674,C5674,G$2:G5674,1)=1,COUNTIFS($C:$C,C5674,$G:$G,1)+ROW()/10000000,""),"")</f>
        <v/>
      </c>
      <c r="Q5674" s="0" t="str">
        <f aca="false">IF(K5674=1,IF(COUNTIFS(C$2:C5674,C5674,K$2:K5674,1)=1,1,0),"")</f>
        <v/>
      </c>
      <c r="R5674" s="0" t="str">
        <f aca="false">IF(M5674=1,IF(COUNTIFS(C$2:C5674,C5674,M$2:M5674,1)=1,1,0),"")</f>
        <v/>
      </c>
      <c r="S5674" s="0" t="str">
        <f aca="false">IF(L5674=1,IF(COUNTIFS(C$2:C5674,C5674,L$2:L5674,1)=1,1,0),"")</f>
        <v/>
      </c>
      <c r="T5674" s="38" t="str">
        <f aca="false">IF(N5674="","",N5674+ROW()/10000000)</f>
        <v/>
      </c>
      <c r="U5674" s="0" t="str">
        <f aca="false">IF(G5674=1,IF(B5674="",1,0),"")</f>
        <v/>
      </c>
    </row>
    <row r="5675" customFormat="false" ht="15" hidden="false" customHeight="false" outlineLevel="0" collapsed="false">
      <c r="A5675" s="35"/>
      <c r="B5675" s="35"/>
      <c r="G5675" s="0" t="str">
        <f aca="false">IF(A5675="","",IF(AND(A5675&gt;=Debut,A5675&lt;Fin),1,0))</f>
        <v/>
      </c>
      <c r="H5675" s="0" t="str">
        <f aca="false">IF(G5675=1,INT(ROUND((A5675-Debut)*86400,0)/600),"")</f>
        <v/>
      </c>
      <c r="I5675" s="0" t="str">
        <f aca="false">IF(G5675=1,INT(ROUND((A5675-Debut)*86400,0)/3600),"")</f>
        <v/>
      </c>
      <c r="J5675" s="0" t="str">
        <f aca="false">IF(OR(A5675="",B5675=""),"",ROUND((B5675-A5675)*86400,0))</f>
        <v/>
      </c>
      <c r="K5675" s="37" t="str">
        <f aca="false">IF(G5675=1,IF(COUNTIFS($C:$C,C5675,$G:$G,1,$A:$A,"&gt;="&amp;(A5675-FenetreInterm/86400),$A:$A,"&lt;="&amp;A5675)&gt;=NbInterm,1,0),"")</f>
        <v/>
      </c>
      <c r="L5675" s="37" t="str">
        <f aca="false">IF(G5675=1,IF(B5675="",0,IF(J5675&lt;SeuilFugitive,1,0)),"")</f>
        <v/>
      </c>
      <c r="M5675" s="37" t="str">
        <f aca="false">IF(G5675=1,IF(B5675="",IF((Fin-A5675)*24&gt;SeuilFigee,1,0),IF(J5675&gt;SeuilFigee*3600,1,0)),"")</f>
        <v/>
      </c>
      <c r="N5675" s="0" t="str">
        <f aca="false">IF(G5675=1,IF(COUNTIF(H$2:H5675,H5675)=1,COUNTIF($H:$H,H5675),""),"")</f>
        <v/>
      </c>
      <c r="O5675" s="0" t="str">
        <f aca="false">IF(G5675=1,IF(COUNTIF(I$2:I5675,I5675)=1,COUNTIF($I:$I,I5675),""),"")</f>
        <v/>
      </c>
      <c r="P5675" s="38" t="str">
        <f aca="false">IF(G5675=1,IF(COUNTIFS(C$2:C5675,C5675,G$2:G5675,1)=1,COUNTIFS($C:$C,C5675,$G:$G,1)+ROW()/10000000,""),"")</f>
        <v/>
      </c>
      <c r="Q5675" s="0" t="str">
        <f aca="false">IF(K5675=1,IF(COUNTIFS(C$2:C5675,C5675,K$2:K5675,1)=1,1,0),"")</f>
        <v/>
      </c>
      <c r="R5675" s="0" t="str">
        <f aca="false">IF(M5675=1,IF(COUNTIFS(C$2:C5675,C5675,M$2:M5675,1)=1,1,0),"")</f>
        <v/>
      </c>
      <c r="S5675" s="0" t="str">
        <f aca="false">IF(L5675=1,IF(COUNTIFS(C$2:C5675,C5675,L$2:L5675,1)=1,1,0),"")</f>
        <v/>
      </c>
      <c r="T5675" s="38" t="str">
        <f aca="false">IF(N5675="","",N5675+ROW()/10000000)</f>
        <v/>
      </c>
      <c r="U5675" s="0" t="str">
        <f aca="false">IF(G5675=1,IF(B5675="",1,0),"")</f>
        <v/>
      </c>
    </row>
    <row r="5676" customFormat="false" ht="15" hidden="false" customHeight="false" outlineLevel="0" collapsed="false">
      <c r="A5676" s="35"/>
      <c r="B5676" s="35"/>
      <c r="G5676" s="0" t="str">
        <f aca="false">IF(A5676="","",IF(AND(A5676&gt;=Debut,A5676&lt;Fin),1,0))</f>
        <v/>
      </c>
      <c r="H5676" s="0" t="str">
        <f aca="false">IF(G5676=1,INT(ROUND((A5676-Debut)*86400,0)/600),"")</f>
        <v/>
      </c>
      <c r="I5676" s="0" t="str">
        <f aca="false">IF(G5676=1,INT(ROUND((A5676-Debut)*86400,0)/3600),"")</f>
        <v/>
      </c>
      <c r="J5676" s="0" t="str">
        <f aca="false">IF(OR(A5676="",B5676=""),"",ROUND((B5676-A5676)*86400,0))</f>
        <v/>
      </c>
      <c r="K5676" s="37" t="str">
        <f aca="false">IF(G5676=1,IF(COUNTIFS($C:$C,C5676,$G:$G,1,$A:$A,"&gt;="&amp;(A5676-FenetreInterm/86400),$A:$A,"&lt;="&amp;A5676)&gt;=NbInterm,1,0),"")</f>
        <v/>
      </c>
      <c r="L5676" s="37" t="str">
        <f aca="false">IF(G5676=1,IF(B5676="",0,IF(J5676&lt;SeuilFugitive,1,0)),"")</f>
        <v/>
      </c>
      <c r="M5676" s="37" t="str">
        <f aca="false">IF(G5676=1,IF(B5676="",IF((Fin-A5676)*24&gt;SeuilFigee,1,0),IF(J5676&gt;SeuilFigee*3600,1,0)),"")</f>
        <v/>
      </c>
      <c r="N5676" s="0" t="str">
        <f aca="false">IF(G5676=1,IF(COUNTIF(H$2:H5676,H5676)=1,COUNTIF($H:$H,H5676),""),"")</f>
        <v/>
      </c>
      <c r="O5676" s="0" t="str">
        <f aca="false">IF(G5676=1,IF(COUNTIF(I$2:I5676,I5676)=1,COUNTIF($I:$I,I5676),""),"")</f>
        <v/>
      </c>
      <c r="P5676" s="38" t="str">
        <f aca="false">IF(G5676=1,IF(COUNTIFS(C$2:C5676,C5676,G$2:G5676,1)=1,COUNTIFS($C:$C,C5676,$G:$G,1)+ROW()/10000000,""),"")</f>
        <v/>
      </c>
      <c r="Q5676" s="0" t="str">
        <f aca="false">IF(K5676=1,IF(COUNTIFS(C$2:C5676,C5676,K$2:K5676,1)=1,1,0),"")</f>
        <v/>
      </c>
      <c r="R5676" s="0" t="str">
        <f aca="false">IF(M5676=1,IF(COUNTIFS(C$2:C5676,C5676,M$2:M5676,1)=1,1,0),"")</f>
        <v/>
      </c>
      <c r="S5676" s="0" t="str">
        <f aca="false">IF(L5676=1,IF(COUNTIFS(C$2:C5676,C5676,L$2:L5676,1)=1,1,0),"")</f>
        <v/>
      </c>
      <c r="T5676" s="38" t="str">
        <f aca="false">IF(N5676="","",N5676+ROW()/10000000)</f>
        <v/>
      </c>
      <c r="U5676" s="0" t="str">
        <f aca="false">IF(G5676=1,IF(B5676="",1,0),"")</f>
        <v/>
      </c>
    </row>
    <row r="5677" customFormat="false" ht="15" hidden="false" customHeight="false" outlineLevel="0" collapsed="false">
      <c r="A5677" s="35"/>
      <c r="B5677" s="35"/>
      <c r="G5677" s="0" t="str">
        <f aca="false">IF(A5677="","",IF(AND(A5677&gt;=Debut,A5677&lt;Fin),1,0))</f>
        <v/>
      </c>
      <c r="H5677" s="0" t="str">
        <f aca="false">IF(G5677=1,INT(ROUND((A5677-Debut)*86400,0)/600),"")</f>
        <v/>
      </c>
      <c r="I5677" s="0" t="str">
        <f aca="false">IF(G5677=1,INT(ROUND((A5677-Debut)*86400,0)/3600),"")</f>
        <v/>
      </c>
      <c r="J5677" s="0" t="str">
        <f aca="false">IF(OR(A5677="",B5677=""),"",ROUND((B5677-A5677)*86400,0))</f>
        <v/>
      </c>
      <c r="K5677" s="37" t="str">
        <f aca="false">IF(G5677=1,IF(COUNTIFS($C:$C,C5677,$G:$G,1,$A:$A,"&gt;="&amp;(A5677-FenetreInterm/86400),$A:$A,"&lt;="&amp;A5677)&gt;=NbInterm,1,0),"")</f>
        <v/>
      </c>
      <c r="L5677" s="37" t="str">
        <f aca="false">IF(G5677=1,IF(B5677="",0,IF(J5677&lt;SeuilFugitive,1,0)),"")</f>
        <v/>
      </c>
      <c r="M5677" s="37" t="str">
        <f aca="false">IF(G5677=1,IF(B5677="",IF((Fin-A5677)*24&gt;SeuilFigee,1,0),IF(J5677&gt;SeuilFigee*3600,1,0)),"")</f>
        <v/>
      </c>
      <c r="N5677" s="0" t="str">
        <f aca="false">IF(G5677=1,IF(COUNTIF(H$2:H5677,H5677)=1,COUNTIF($H:$H,H5677),""),"")</f>
        <v/>
      </c>
      <c r="O5677" s="0" t="str">
        <f aca="false">IF(G5677=1,IF(COUNTIF(I$2:I5677,I5677)=1,COUNTIF($I:$I,I5677),""),"")</f>
        <v/>
      </c>
      <c r="P5677" s="38" t="str">
        <f aca="false">IF(G5677=1,IF(COUNTIFS(C$2:C5677,C5677,G$2:G5677,1)=1,COUNTIFS($C:$C,C5677,$G:$G,1)+ROW()/10000000,""),"")</f>
        <v/>
      </c>
      <c r="Q5677" s="0" t="str">
        <f aca="false">IF(K5677=1,IF(COUNTIFS(C$2:C5677,C5677,K$2:K5677,1)=1,1,0),"")</f>
        <v/>
      </c>
      <c r="R5677" s="0" t="str">
        <f aca="false">IF(M5677=1,IF(COUNTIFS(C$2:C5677,C5677,M$2:M5677,1)=1,1,0),"")</f>
        <v/>
      </c>
      <c r="S5677" s="0" t="str">
        <f aca="false">IF(L5677=1,IF(COUNTIFS(C$2:C5677,C5677,L$2:L5677,1)=1,1,0),"")</f>
        <v/>
      </c>
      <c r="T5677" s="38" t="str">
        <f aca="false">IF(N5677="","",N5677+ROW()/10000000)</f>
        <v/>
      </c>
      <c r="U5677" s="0" t="str">
        <f aca="false">IF(G5677=1,IF(B5677="",1,0),"")</f>
        <v/>
      </c>
    </row>
    <row r="5678" customFormat="false" ht="15" hidden="false" customHeight="false" outlineLevel="0" collapsed="false">
      <c r="A5678" s="35"/>
      <c r="B5678" s="35"/>
      <c r="G5678" s="0" t="str">
        <f aca="false">IF(A5678="","",IF(AND(A5678&gt;=Debut,A5678&lt;Fin),1,0))</f>
        <v/>
      </c>
      <c r="H5678" s="0" t="str">
        <f aca="false">IF(G5678=1,INT(ROUND((A5678-Debut)*86400,0)/600),"")</f>
        <v/>
      </c>
      <c r="I5678" s="0" t="str">
        <f aca="false">IF(G5678=1,INT(ROUND((A5678-Debut)*86400,0)/3600),"")</f>
        <v/>
      </c>
      <c r="J5678" s="0" t="str">
        <f aca="false">IF(OR(A5678="",B5678=""),"",ROUND((B5678-A5678)*86400,0))</f>
        <v/>
      </c>
      <c r="K5678" s="37" t="str">
        <f aca="false">IF(G5678=1,IF(COUNTIFS($C:$C,C5678,$G:$G,1,$A:$A,"&gt;="&amp;(A5678-FenetreInterm/86400),$A:$A,"&lt;="&amp;A5678)&gt;=NbInterm,1,0),"")</f>
        <v/>
      </c>
      <c r="L5678" s="37" t="str">
        <f aca="false">IF(G5678=1,IF(B5678="",0,IF(J5678&lt;SeuilFugitive,1,0)),"")</f>
        <v/>
      </c>
      <c r="M5678" s="37" t="str">
        <f aca="false">IF(G5678=1,IF(B5678="",IF((Fin-A5678)*24&gt;SeuilFigee,1,0),IF(J5678&gt;SeuilFigee*3600,1,0)),"")</f>
        <v/>
      </c>
      <c r="N5678" s="0" t="str">
        <f aca="false">IF(G5678=1,IF(COUNTIF(H$2:H5678,H5678)=1,COUNTIF($H:$H,H5678),""),"")</f>
        <v/>
      </c>
      <c r="O5678" s="0" t="str">
        <f aca="false">IF(G5678=1,IF(COUNTIF(I$2:I5678,I5678)=1,COUNTIF($I:$I,I5678),""),"")</f>
        <v/>
      </c>
      <c r="P5678" s="38" t="str">
        <f aca="false">IF(G5678=1,IF(COUNTIFS(C$2:C5678,C5678,G$2:G5678,1)=1,COUNTIFS($C:$C,C5678,$G:$G,1)+ROW()/10000000,""),"")</f>
        <v/>
      </c>
      <c r="Q5678" s="0" t="str">
        <f aca="false">IF(K5678=1,IF(COUNTIFS(C$2:C5678,C5678,K$2:K5678,1)=1,1,0),"")</f>
        <v/>
      </c>
      <c r="R5678" s="0" t="str">
        <f aca="false">IF(M5678=1,IF(COUNTIFS(C$2:C5678,C5678,M$2:M5678,1)=1,1,0),"")</f>
        <v/>
      </c>
      <c r="S5678" s="0" t="str">
        <f aca="false">IF(L5678=1,IF(COUNTIFS(C$2:C5678,C5678,L$2:L5678,1)=1,1,0),"")</f>
        <v/>
      </c>
      <c r="T5678" s="38" t="str">
        <f aca="false">IF(N5678="","",N5678+ROW()/10000000)</f>
        <v/>
      </c>
      <c r="U5678" s="0" t="str">
        <f aca="false">IF(G5678=1,IF(B5678="",1,0),"")</f>
        <v/>
      </c>
    </row>
    <row r="5679" customFormat="false" ht="15" hidden="false" customHeight="false" outlineLevel="0" collapsed="false">
      <c r="A5679" s="35"/>
      <c r="B5679" s="35"/>
      <c r="G5679" s="0" t="str">
        <f aca="false">IF(A5679="","",IF(AND(A5679&gt;=Debut,A5679&lt;Fin),1,0))</f>
        <v/>
      </c>
      <c r="H5679" s="0" t="str">
        <f aca="false">IF(G5679=1,INT(ROUND((A5679-Debut)*86400,0)/600),"")</f>
        <v/>
      </c>
      <c r="I5679" s="0" t="str">
        <f aca="false">IF(G5679=1,INT(ROUND((A5679-Debut)*86400,0)/3600),"")</f>
        <v/>
      </c>
      <c r="J5679" s="0" t="str">
        <f aca="false">IF(OR(A5679="",B5679=""),"",ROUND((B5679-A5679)*86400,0))</f>
        <v/>
      </c>
      <c r="K5679" s="37" t="str">
        <f aca="false">IF(G5679=1,IF(COUNTIFS($C:$C,C5679,$G:$G,1,$A:$A,"&gt;="&amp;(A5679-FenetreInterm/86400),$A:$A,"&lt;="&amp;A5679)&gt;=NbInterm,1,0),"")</f>
        <v/>
      </c>
      <c r="L5679" s="37" t="str">
        <f aca="false">IF(G5679=1,IF(B5679="",0,IF(J5679&lt;SeuilFugitive,1,0)),"")</f>
        <v/>
      </c>
      <c r="M5679" s="37" t="str">
        <f aca="false">IF(G5679=1,IF(B5679="",IF((Fin-A5679)*24&gt;SeuilFigee,1,0),IF(J5679&gt;SeuilFigee*3600,1,0)),"")</f>
        <v/>
      </c>
      <c r="N5679" s="0" t="str">
        <f aca="false">IF(G5679=1,IF(COUNTIF(H$2:H5679,H5679)=1,COUNTIF($H:$H,H5679),""),"")</f>
        <v/>
      </c>
      <c r="O5679" s="0" t="str">
        <f aca="false">IF(G5679=1,IF(COUNTIF(I$2:I5679,I5679)=1,COUNTIF($I:$I,I5679),""),"")</f>
        <v/>
      </c>
      <c r="P5679" s="38" t="str">
        <f aca="false">IF(G5679=1,IF(COUNTIFS(C$2:C5679,C5679,G$2:G5679,1)=1,COUNTIFS($C:$C,C5679,$G:$G,1)+ROW()/10000000,""),"")</f>
        <v/>
      </c>
      <c r="Q5679" s="0" t="str">
        <f aca="false">IF(K5679=1,IF(COUNTIFS(C$2:C5679,C5679,K$2:K5679,1)=1,1,0),"")</f>
        <v/>
      </c>
      <c r="R5679" s="0" t="str">
        <f aca="false">IF(M5679=1,IF(COUNTIFS(C$2:C5679,C5679,M$2:M5679,1)=1,1,0),"")</f>
        <v/>
      </c>
      <c r="S5679" s="0" t="str">
        <f aca="false">IF(L5679=1,IF(COUNTIFS(C$2:C5679,C5679,L$2:L5679,1)=1,1,0),"")</f>
        <v/>
      </c>
      <c r="T5679" s="38" t="str">
        <f aca="false">IF(N5679="","",N5679+ROW()/10000000)</f>
        <v/>
      </c>
      <c r="U5679" s="0" t="str">
        <f aca="false">IF(G5679=1,IF(B5679="",1,0),"")</f>
        <v/>
      </c>
    </row>
    <row r="5680" customFormat="false" ht="15" hidden="false" customHeight="false" outlineLevel="0" collapsed="false">
      <c r="A5680" s="35"/>
      <c r="B5680" s="35"/>
      <c r="G5680" s="0" t="str">
        <f aca="false">IF(A5680="","",IF(AND(A5680&gt;=Debut,A5680&lt;Fin),1,0))</f>
        <v/>
      </c>
      <c r="H5680" s="0" t="str">
        <f aca="false">IF(G5680=1,INT(ROUND((A5680-Debut)*86400,0)/600),"")</f>
        <v/>
      </c>
      <c r="I5680" s="0" t="str">
        <f aca="false">IF(G5680=1,INT(ROUND((A5680-Debut)*86400,0)/3600),"")</f>
        <v/>
      </c>
      <c r="J5680" s="0" t="str">
        <f aca="false">IF(OR(A5680="",B5680=""),"",ROUND((B5680-A5680)*86400,0))</f>
        <v/>
      </c>
      <c r="K5680" s="37" t="str">
        <f aca="false">IF(G5680=1,IF(COUNTIFS($C:$C,C5680,$G:$G,1,$A:$A,"&gt;="&amp;(A5680-FenetreInterm/86400),$A:$A,"&lt;="&amp;A5680)&gt;=NbInterm,1,0),"")</f>
        <v/>
      </c>
      <c r="L5680" s="37" t="str">
        <f aca="false">IF(G5680=1,IF(B5680="",0,IF(J5680&lt;SeuilFugitive,1,0)),"")</f>
        <v/>
      </c>
      <c r="M5680" s="37" t="str">
        <f aca="false">IF(G5680=1,IF(B5680="",IF((Fin-A5680)*24&gt;SeuilFigee,1,0),IF(J5680&gt;SeuilFigee*3600,1,0)),"")</f>
        <v/>
      </c>
      <c r="N5680" s="0" t="str">
        <f aca="false">IF(G5680=1,IF(COUNTIF(H$2:H5680,H5680)=1,COUNTIF($H:$H,H5680),""),"")</f>
        <v/>
      </c>
      <c r="O5680" s="0" t="str">
        <f aca="false">IF(G5680=1,IF(COUNTIF(I$2:I5680,I5680)=1,COUNTIF($I:$I,I5680),""),"")</f>
        <v/>
      </c>
      <c r="P5680" s="38" t="str">
        <f aca="false">IF(G5680=1,IF(COUNTIFS(C$2:C5680,C5680,G$2:G5680,1)=1,COUNTIFS($C:$C,C5680,$G:$G,1)+ROW()/10000000,""),"")</f>
        <v/>
      </c>
      <c r="Q5680" s="0" t="str">
        <f aca="false">IF(K5680=1,IF(COUNTIFS(C$2:C5680,C5680,K$2:K5680,1)=1,1,0),"")</f>
        <v/>
      </c>
      <c r="R5680" s="0" t="str">
        <f aca="false">IF(M5680=1,IF(COUNTIFS(C$2:C5680,C5680,M$2:M5680,1)=1,1,0),"")</f>
        <v/>
      </c>
      <c r="S5680" s="0" t="str">
        <f aca="false">IF(L5680=1,IF(COUNTIFS(C$2:C5680,C5680,L$2:L5680,1)=1,1,0),"")</f>
        <v/>
      </c>
      <c r="T5680" s="38" t="str">
        <f aca="false">IF(N5680="","",N5680+ROW()/10000000)</f>
        <v/>
      </c>
      <c r="U5680" s="0" t="str">
        <f aca="false">IF(G5680=1,IF(B5680="",1,0),"")</f>
        <v/>
      </c>
    </row>
    <row r="5681" customFormat="false" ht="15" hidden="false" customHeight="false" outlineLevel="0" collapsed="false">
      <c r="A5681" s="35"/>
      <c r="B5681" s="35"/>
      <c r="G5681" s="0" t="str">
        <f aca="false">IF(A5681="","",IF(AND(A5681&gt;=Debut,A5681&lt;Fin),1,0))</f>
        <v/>
      </c>
      <c r="H5681" s="0" t="str">
        <f aca="false">IF(G5681=1,INT(ROUND((A5681-Debut)*86400,0)/600),"")</f>
        <v/>
      </c>
      <c r="I5681" s="0" t="str">
        <f aca="false">IF(G5681=1,INT(ROUND((A5681-Debut)*86400,0)/3600),"")</f>
        <v/>
      </c>
      <c r="J5681" s="0" t="str">
        <f aca="false">IF(OR(A5681="",B5681=""),"",ROUND((B5681-A5681)*86400,0))</f>
        <v/>
      </c>
      <c r="K5681" s="37" t="str">
        <f aca="false">IF(G5681=1,IF(COUNTIFS($C:$C,C5681,$G:$G,1,$A:$A,"&gt;="&amp;(A5681-FenetreInterm/86400),$A:$A,"&lt;="&amp;A5681)&gt;=NbInterm,1,0),"")</f>
        <v/>
      </c>
      <c r="L5681" s="37" t="str">
        <f aca="false">IF(G5681=1,IF(B5681="",0,IF(J5681&lt;SeuilFugitive,1,0)),"")</f>
        <v/>
      </c>
      <c r="M5681" s="37" t="str">
        <f aca="false">IF(G5681=1,IF(B5681="",IF((Fin-A5681)*24&gt;SeuilFigee,1,0),IF(J5681&gt;SeuilFigee*3600,1,0)),"")</f>
        <v/>
      </c>
      <c r="N5681" s="0" t="str">
        <f aca="false">IF(G5681=1,IF(COUNTIF(H$2:H5681,H5681)=1,COUNTIF($H:$H,H5681),""),"")</f>
        <v/>
      </c>
      <c r="O5681" s="0" t="str">
        <f aca="false">IF(G5681=1,IF(COUNTIF(I$2:I5681,I5681)=1,COUNTIF($I:$I,I5681),""),"")</f>
        <v/>
      </c>
      <c r="P5681" s="38" t="str">
        <f aca="false">IF(G5681=1,IF(COUNTIFS(C$2:C5681,C5681,G$2:G5681,1)=1,COUNTIFS($C:$C,C5681,$G:$G,1)+ROW()/10000000,""),"")</f>
        <v/>
      </c>
      <c r="Q5681" s="0" t="str">
        <f aca="false">IF(K5681=1,IF(COUNTIFS(C$2:C5681,C5681,K$2:K5681,1)=1,1,0),"")</f>
        <v/>
      </c>
      <c r="R5681" s="0" t="str">
        <f aca="false">IF(M5681=1,IF(COUNTIFS(C$2:C5681,C5681,M$2:M5681,1)=1,1,0),"")</f>
        <v/>
      </c>
      <c r="S5681" s="0" t="str">
        <f aca="false">IF(L5681=1,IF(COUNTIFS(C$2:C5681,C5681,L$2:L5681,1)=1,1,0),"")</f>
        <v/>
      </c>
      <c r="T5681" s="38" t="str">
        <f aca="false">IF(N5681="","",N5681+ROW()/10000000)</f>
        <v/>
      </c>
      <c r="U5681" s="0" t="str">
        <f aca="false">IF(G5681=1,IF(B5681="",1,0),"")</f>
        <v/>
      </c>
    </row>
    <row r="5682" customFormat="false" ht="15" hidden="false" customHeight="false" outlineLevel="0" collapsed="false">
      <c r="A5682" s="35"/>
      <c r="B5682" s="35"/>
      <c r="G5682" s="0" t="str">
        <f aca="false">IF(A5682="","",IF(AND(A5682&gt;=Debut,A5682&lt;Fin),1,0))</f>
        <v/>
      </c>
      <c r="H5682" s="0" t="str">
        <f aca="false">IF(G5682=1,INT(ROUND((A5682-Debut)*86400,0)/600),"")</f>
        <v/>
      </c>
      <c r="I5682" s="0" t="str">
        <f aca="false">IF(G5682=1,INT(ROUND((A5682-Debut)*86400,0)/3600),"")</f>
        <v/>
      </c>
      <c r="J5682" s="0" t="str">
        <f aca="false">IF(OR(A5682="",B5682=""),"",ROUND((B5682-A5682)*86400,0))</f>
        <v/>
      </c>
      <c r="K5682" s="37" t="str">
        <f aca="false">IF(G5682=1,IF(COUNTIFS($C:$C,C5682,$G:$G,1,$A:$A,"&gt;="&amp;(A5682-FenetreInterm/86400),$A:$A,"&lt;="&amp;A5682)&gt;=NbInterm,1,0),"")</f>
        <v/>
      </c>
      <c r="L5682" s="37" t="str">
        <f aca="false">IF(G5682=1,IF(B5682="",0,IF(J5682&lt;SeuilFugitive,1,0)),"")</f>
        <v/>
      </c>
      <c r="M5682" s="37" t="str">
        <f aca="false">IF(G5682=1,IF(B5682="",IF((Fin-A5682)*24&gt;SeuilFigee,1,0),IF(J5682&gt;SeuilFigee*3600,1,0)),"")</f>
        <v/>
      </c>
      <c r="N5682" s="0" t="str">
        <f aca="false">IF(G5682=1,IF(COUNTIF(H$2:H5682,H5682)=1,COUNTIF($H:$H,H5682),""),"")</f>
        <v/>
      </c>
      <c r="O5682" s="0" t="str">
        <f aca="false">IF(G5682=1,IF(COUNTIF(I$2:I5682,I5682)=1,COUNTIF($I:$I,I5682),""),"")</f>
        <v/>
      </c>
      <c r="P5682" s="38" t="str">
        <f aca="false">IF(G5682=1,IF(COUNTIFS(C$2:C5682,C5682,G$2:G5682,1)=1,COUNTIFS($C:$C,C5682,$G:$G,1)+ROW()/10000000,""),"")</f>
        <v/>
      </c>
      <c r="Q5682" s="0" t="str">
        <f aca="false">IF(K5682=1,IF(COUNTIFS(C$2:C5682,C5682,K$2:K5682,1)=1,1,0),"")</f>
        <v/>
      </c>
      <c r="R5682" s="0" t="str">
        <f aca="false">IF(M5682=1,IF(COUNTIFS(C$2:C5682,C5682,M$2:M5682,1)=1,1,0),"")</f>
        <v/>
      </c>
      <c r="S5682" s="0" t="str">
        <f aca="false">IF(L5682=1,IF(COUNTIFS(C$2:C5682,C5682,L$2:L5682,1)=1,1,0),"")</f>
        <v/>
      </c>
      <c r="T5682" s="38" t="str">
        <f aca="false">IF(N5682="","",N5682+ROW()/10000000)</f>
        <v/>
      </c>
      <c r="U5682" s="0" t="str">
        <f aca="false">IF(G5682=1,IF(B5682="",1,0),"")</f>
        <v/>
      </c>
    </row>
    <row r="5683" customFormat="false" ht="15" hidden="false" customHeight="false" outlineLevel="0" collapsed="false">
      <c r="A5683" s="35"/>
      <c r="B5683" s="35"/>
      <c r="G5683" s="0" t="str">
        <f aca="false">IF(A5683="","",IF(AND(A5683&gt;=Debut,A5683&lt;Fin),1,0))</f>
        <v/>
      </c>
      <c r="H5683" s="0" t="str">
        <f aca="false">IF(G5683=1,INT(ROUND((A5683-Debut)*86400,0)/600),"")</f>
        <v/>
      </c>
      <c r="I5683" s="0" t="str">
        <f aca="false">IF(G5683=1,INT(ROUND((A5683-Debut)*86400,0)/3600),"")</f>
        <v/>
      </c>
      <c r="J5683" s="0" t="str">
        <f aca="false">IF(OR(A5683="",B5683=""),"",ROUND((B5683-A5683)*86400,0))</f>
        <v/>
      </c>
      <c r="K5683" s="37" t="str">
        <f aca="false">IF(G5683=1,IF(COUNTIFS($C:$C,C5683,$G:$G,1,$A:$A,"&gt;="&amp;(A5683-FenetreInterm/86400),$A:$A,"&lt;="&amp;A5683)&gt;=NbInterm,1,0),"")</f>
        <v/>
      </c>
      <c r="L5683" s="37" t="str">
        <f aca="false">IF(G5683=1,IF(B5683="",0,IF(J5683&lt;SeuilFugitive,1,0)),"")</f>
        <v/>
      </c>
      <c r="M5683" s="37" t="str">
        <f aca="false">IF(G5683=1,IF(B5683="",IF((Fin-A5683)*24&gt;SeuilFigee,1,0),IF(J5683&gt;SeuilFigee*3600,1,0)),"")</f>
        <v/>
      </c>
      <c r="N5683" s="0" t="str">
        <f aca="false">IF(G5683=1,IF(COUNTIF(H$2:H5683,H5683)=1,COUNTIF($H:$H,H5683),""),"")</f>
        <v/>
      </c>
      <c r="O5683" s="0" t="str">
        <f aca="false">IF(G5683=1,IF(COUNTIF(I$2:I5683,I5683)=1,COUNTIF($I:$I,I5683),""),"")</f>
        <v/>
      </c>
      <c r="P5683" s="38" t="str">
        <f aca="false">IF(G5683=1,IF(COUNTIFS(C$2:C5683,C5683,G$2:G5683,1)=1,COUNTIFS($C:$C,C5683,$G:$G,1)+ROW()/10000000,""),"")</f>
        <v/>
      </c>
      <c r="Q5683" s="0" t="str">
        <f aca="false">IF(K5683=1,IF(COUNTIFS(C$2:C5683,C5683,K$2:K5683,1)=1,1,0),"")</f>
        <v/>
      </c>
      <c r="R5683" s="0" t="str">
        <f aca="false">IF(M5683=1,IF(COUNTIFS(C$2:C5683,C5683,M$2:M5683,1)=1,1,0),"")</f>
        <v/>
      </c>
      <c r="S5683" s="0" t="str">
        <f aca="false">IF(L5683=1,IF(COUNTIFS(C$2:C5683,C5683,L$2:L5683,1)=1,1,0),"")</f>
        <v/>
      </c>
      <c r="T5683" s="38" t="str">
        <f aca="false">IF(N5683="","",N5683+ROW()/10000000)</f>
        <v/>
      </c>
      <c r="U5683" s="0" t="str">
        <f aca="false">IF(G5683=1,IF(B5683="",1,0),"")</f>
        <v/>
      </c>
    </row>
    <row r="5684" customFormat="false" ht="15" hidden="false" customHeight="false" outlineLevel="0" collapsed="false">
      <c r="A5684" s="35"/>
      <c r="B5684" s="35"/>
      <c r="G5684" s="0" t="str">
        <f aca="false">IF(A5684="","",IF(AND(A5684&gt;=Debut,A5684&lt;Fin),1,0))</f>
        <v/>
      </c>
      <c r="H5684" s="0" t="str">
        <f aca="false">IF(G5684=1,INT(ROUND((A5684-Debut)*86400,0)/600),"")</f>
        <v/>
      </c>
      <c r="I5684" s="0" t="str">
        <f aca="false">IF(G5684=1,INT(ROUND((A5684-Debut)*86400,0)/3600),"")</f>
        <v/>
      </c>
      <c r="J5684" s="0" t="str">
        <f aca="false">IF(OR(A5684="",B5684=""),"",ROUND((B5684-A5684)*86400,0))</f>
        <v/>
      </c>
      <c r="K5684" s="37" t="str">
        <f aca="false">IF(G5684=1,IF(COUNTIFS($C:$C,C5684,$G:$G,1,$A:$A,"&gt;="&amp;(A5684-FenetreInterm/86400),$A:$A,"&lt;="&amp;A5684)&gt;=NbInterm,1,0),"")</f>
        <v/>
      </c>
      <c r="L5684" s="37" t="str">
        <f aca="false">IF(G5684=1,IF(B5684="",0,IF(J5684&lt;SeuilFugitive,1,0)),"")</f>
        <v/>
      </c>
      <c r="M5684" s="37" t="str">
        <f aca="false">IF(G5684=1,IF(B5684="",IF((Fin-A5684)*24&gt;SeuilFigee,1,0),IF(J5684&gt;SeuilFigee*3600,1,0)),"")</f>
        <v/>
      </c>
      <c r="N5684" s="0" t="str">
        <f aca="false">IF(G5684=1,IF(COUNTIF(H$2:H5684,H5684)=1,COUNTIF($H:$H,H5684),""),"")</f>
        <v/>
      </c>
      <c r="O5684" s="0" t="str">
        <f aca="false">IF(G5684=1,IF(COUNTIF(I$2:I5684,I5684)=1,COUNTIF($I:$I,I5684),""),"")</f>
        <v/>
      </c>
      <c r="P5684" s="38" t="str">
        <f aca="false">IF(G5684=1,IF(COUNTIFS(C$2:C5684,C5684,G$2:G5684,1)=1,COUNTIFS($C:$C,C5684,$G:$G,1)+ROW()/10000000,""),"")</f>
        <v/>
      </c>
      <c r="Q5684" s="0" t="str">
        <f aca="false">IF(K5684=1,IF(COUNTIFS(C$2:C5684,C5684,K$2:K5684,1)=1,1,0),"")</f>
        <v/>
      </c>
      <c r="R5684" s="0" t="str">
        <f aca="false">IF(M5684=1,IF(COUNTIFS(C$2:C5684,C5684,M$2:M5684,1)=1,1,0),"")</f>
        <v/>
      </c>
      <c r="S5684" s="0" t="str">
        <f aca="false">IF(L5684=1,IF(COUNTIFS(C$2:C5684,C5684,L$2:L5684,1)=1,1,0),"")</f>
        <v/>
      </c>
      <c r="T5684" s="38" t="str">
        <f aca="false">IF(N5684="","",N5684+ROW()/10000000)</f>
        <v/>
      </c>
      <c r="U5684" s="0" t="str">
        <f aca="false">IF(G5684=1,IF(B5684="",1,0),"")</f>
        <v/>
      </c>
    </row>
    <row r="5685" customFormat="false" ht="15" hidden="false" customHeight="false" outlineLevel="0" collapsed="false">
      <c r="A5685" s="35"/>
      <c r="B5685" s="35"/>
      <c r="G5685" s="0" t="str">
        <f aca="false">IF(A5685="","",IF(AND(A5685&gt;=Debut,A5685&lt;Fin),1,0))</f>
        <v/>
      </c>
      <c r="H5685" s="0" t="str">
        <f aca="false">IF(G5685=1,INT(ROUND((A5685-Debut)*86400,0)/600),"")</f>
        <v/>
      </c>
      <c r="I5685" s="0" t="str">
        <f aca="false">IF(G5685=1,INT(ROUND((A5685-Debut)*86400,0)/3600),"")</f>
        <v/>
      </c>
      <c r="J5685" s="0" t="str">
        <f aca="false">IF(OR(A5685="",B5685=""),"",ROUND((B5685-A5685)*86400,0))</f>
        <v/>
      </c>
      <c r="K5685" s="37" t="str">
        <f aca="false">IF(G5685=1,IF(COUNTIFS($C:$C,C5685,$G:$G,1,$A:$A,"&gt;="&amp;(A5685-FenetreInterm/86400),$A:$A,"&lt;="&amp;A5685)&gt;=NbInterm,1,0),"")</f>
        <v/>
      </c>
      <c r="L5685" s="37" t="str">
        <f aca="false">IF(G5685=1,IF(B5685="",0,IF(J5685&lt;SeuilFugitive,1,0)),"")</f>
        <v/>
      </c>
      <c r="M5685" s="37" t="str">
        <f aca="false">IF(G5685=1,IF(B5685="",IF((Fin-A5685)*24&gt;SeuilFigee,1,0),IF(J5685&gt;SeuilFigee*3600,1,0)),"")</f>
        <v/>
      </c>
      <c r="N5685" s="0" t="str">
        <f aca="false">IF(G5685=1,IF(COUNTIF(H$2:H5685,H5685)=1,COUNTIF($H:$H,H5685),""),"")</f>
        <v/>
      </c>
      <c r="O5685" s="0" t="str">
        <f aca="false">IF(G5685=1,IF(COUNTIF(I$2:I5685,I5685)=1,COUNTIF($I:$I,I5685),""),"")</f>
        <v/>
      </c>
      <c r="P5685" s="38" t="str">
        <f aca="false">IF(G5685=1,IF(COUNTIFS(C$2:C5685,C5685,G$2:G5685,1)=1,COUNTIFS($C:$C,C5685,$G:$G,1)+ROW()/10000000,""),"")</f>
        <v/>
      </c>
      <c r="Q5685" s="0" t="str">
        <f aca="false">IF(K5685=1,IF(COUNTIFS(C$2:C5685,C5685,K$2:K5685,1)=1,1,0),"")</f>
        <v/>
      </c>
      <c r="R5685" s="0" t="str">
        <f aca="false">IF(M5685=1,IF(COUNTIFS(C$2:C5685,C5685,M$2:M5685,1)=1,1,0),"")</f>
        <v/>
      </c>
      <c r="S5685" s="0" t="str">
        <f aca="false">IF(L5685=1,IF(COUNTIFS(C$2:C5685,C5685,L$2:L5685,1)=1,1,0),"")</f>
        <v/>
      </c>
      <c r="T5685" s="38" t="str">
        <f aca="false">IF(N5685="","",N5685+ROW()/10000000)</f>
        <v/>
      </c>
      <c r="U5685" s="0" t="str">
        <f aca="false">IF(G5685=1,IF(B5685="",1,0),"")</f>
        <v/>
      </c>
    </row>
    <row r="5686" customFormat="false" ht="15" hidden="false" customHeight="false" outlineLevel="0" collapsed="false">
      <c r="A5686" s="35"/>
      <c r="B5686" s="35"/>
      <c r="G5686" s="0" t="str">
        <f aca="false">IF(A5686="","",IF(AND(A5686&gt;=Debut,A5686&lt;Fin),1,0))</f>
        <v/>
      </c>
      <c r="H5686" s="0" t="str">
        <f aca="false">IF(G5686=1,INT(ROUND((A5686-Debut)*86400,0)/600),"")</f>
        <v/>
      </c>
      <c r="I5686" s="0" t="str">
        <f aca="false">IF(G5686=1,INT(ROUND((A5686-Debut)*86400,0)/3600),"")</f>
        <v/>
      </c>
      <c r="J5686" s="0" t="str">
        <f aca="false">IF(OR(A5686="",B5686=""),"",ROUND((B5686-A5686)*86400,0))</f>
        <v/>
      </c>
      <c r="K5686" s="37" t="str">
        <f aca="false">IF(G5686=1,IF(COUNTIFS($C:$C,C5686,$G:$G,1,$A:$A,"&gt;="&amp;(A5686-FenetreInterm/86400),$A:$A,"&lt;="&amp;A5686)&gt;=NbInterm,1,0),"")</f>
        <v/>
      </c>
      <c r="L5686" s="37" t="str">
        <f aca="false">IF(G5686=1,IF(B5686="",0,IF(J5686&lt;SeuilFugitive,1,0)),"")</f>
        <v/>
      </c>
      <c r="M5686" s="37" t="str">
        <f aca="false">IF(G5686=1,IF(B5686="",IF((Fin-A5686)*24&gt;SeuilFigee,1,0),IF(J5686&gt;SeuilFigee*3600,1,0)),"")</f>
        <v/>
      </c>
      <c r="N5686" s="0" t="str">
        <f aca="false">IF(G5686=1,IF(COUNTIF(H$2:H5686,H5686)=1,COUNTIF($H:$H,H5686),""),"")</f>
        <v/>
      </c>
      <c r="O5686" s="0" t="str">
        <f aca="false">IF(G5686=1,IF(COUNTIF(I$2:I5686,I5686)=1,COUNTIF($I:$I,I5686),""),"")</f>
        <v/>
      </c>
      <c r="P5686" s="38" t="str">
        <f aca="false">IF(G5686=1,IF(COUNTIFS(C$2:C5686,C5686,G$2:G5686,1)=1,COUNTIFS($C:$C,C5686,$G:$G,1)+ROW()/10000000,""),"")</f>
        <v/>
      </c>
      <c r="Q5686" s="0" t="str">
        <f aca="false">IF(K5686=1,IF(COUNTIFS(C$2:C5686,C5686,K$2:K5686,1)=1,1,0),"")</f>
        <v/>
      </c>
      <c r="R5686" s="0" t="str">
        <f aca="false">IF(M5686=1,IF(COUNTIFS(C$2:C5686,C5686,M$2:M5686,1)=1,1,0),"")</f>
        <v/>
      </c>
      <c r="S5686" s="0" t="str">
        <f aca="false">IF(L5686=1,IF(COUNTIFS(C$2:C5686,C5686,L$2:L5686,1)=1,1,0),"")</f>
        <v/>
      </c>
      <c r="T5686" s="38" t="str">
        <f aca="false">IF(N5686="","",N5686+ROW()/10000000)</f>
        <v/>
      </c>
      <c r="U5686" s="0" t="str">
        <f aca="false">IF(G5686=1,IF(B5686="",1,0),"")</f>
        <v/>
      </c>
    </row>
    <row r="5687" customFormat="false" ht="15" hidden="false" customHeight="false" outlineLevel="0" collapsed="false">
      <c r="A5687" s="35"/>
      <c r="B5687" s="35"/>
      <c r="G5687" s="0" t="str">
        <f aca="false">IF(A5687="","",IF(AND(A5687&gt;=Debut,A5687&lt;Fin),1,0))</f>
        <v/>
      </c>
      <c r="H5687" s="0" t="str">
        <f aca="false">IF(G5687=1,INT(ROUND((A5687-Debut)*86400,0)/600),"")</f>
        <v/>
      </c>
      <c r="I5687" s="0" t="str">
        <f aca="false">IF(G5687=1,INT(ROUND((A5687-Debut)*86400,0)/3600),"")</f>
        <v/>
      </c>
      <c r="J5687" s="0" t="str">
        <f aca="false">IF(OR(A5687="",B5687=""),"",ROUND((B5687-A5687)*86400,0))</f>
        <v/>
      </c>
      <c r="K5687" s="37" t="str">
        <f aca="false">IF(G5687=1,IF(COUNTIFS($C:$C,C5687,$G:$G,1,$A:$A,"&gt;="&amp;(A5687-FenetreInterm/86400),$A:$A,"&lt;="&amp;A5687)&gt;=NbInterm,1,0),"")</f>
        <v/>
      </c>
      <c r="L5687" s="37" t="str">
        <f aca="false">IF(G5687=1,IF(B5687="",0,IF(J5687&lt;SeuilFugitive,1,0)),"")</f>
        <v/>
      </c>
      <c r="M5687" s="37" t="str">
        <f aca="false">IF(G5687=1,IF(B5687="",IF((Fin-A5687)*24&gt;SeuilFigee,1,0),IF(J5687&gt;SeuilFigee*3600,1,0)),"")</f>
        <v/>
      </c>
      <c r="N5687" s="0" t="str">
        <f aca="false">IF(G5687=1,IF(COUNTIF(H$2:H5687,H5687)=1,COUNTIF($H:$H,H5687),""),"")</f>
        <v/>
      </c>
      <c r="O5687" s="0" t="str">
        <f aca="false">IF(G5687=1,IF(COUNTIF(I$2:I5687,I5687)=1,COUNTIF($I:$I,I5687),""),"")</f>
        <v/>
      </c>
      <c r="P5687" s="38" t="str">
        <f aca="false">IF(G5687=1,IF(COUNTIFS(C$2:C5687,C5687,G$2:G5687,1)=1,COUNTIFS($C:$C,C5687,$G:$G,1)+ROW()/10000000,""),"")</f>
        <v/>
      </c>
      <c r="Q5687" s="0" t="str">
        <f aca="false">IF(K5687=1,IF(COUNTIFS(C$2:C5687,C5687,K$2:K5687,1)=1,1,0),"")</f>
        <v/>
      </c>
      <c r="R5687" s="0" t="str">
        <f aca="false">IF(M5687=1,IF(COUNTIFS(C$2:C5687,C5687,M$2:M5687,1)=1,1,0),"")</f>
        <v/>
      </c>
      <c r="S5687" s="0" t="str">
        <f aca="false">IF(L5687=1,IF(COUNTIFS(C$2:C5687,C5687,L$2:L5687,1)=1,1,0),"")</f>
        <v/>
      </c>
      <c r="T5687" s="38" t="str">
        <f aca="false">IF(N5687="","",N5687+ROW()/10000000)</f>
        <v/>
      </c>
      <c r="U5687" s="0" t="str">
        <f aca="false">IF(G5687=1,IF(B5687="",1,0),"")</f>
        <v/>
      </c>
    </row>
    <row r="5688" customFormat="false" ht="15" hidden="false" customHeight="false" outlineLevel="0" collapsed="false">
      <c r="A5688" s="35"/>
      <c r="B5688" s="35"/>
      <c r="G5688" s="0" t="str">
        <f aca="false">IF(A5688="","",IF(AND(A5688&gt;=Debut,A5688&lt;Fin),1,0))</f>
        <v/>
      </c>
      <c r="H5688" s="0" t="str">
        <f aca="false">IF(G5688=1,INT(ROUND((A5688-Debut)*86400,0)/600),"")</f>
        <v/>
      </c>
      <c r="I5688" s="0" t="str">
        <f aca="false">IF(G5688=1,INT(ROUND((A5688-Debut)*86400,0)/3600),"")</f>
        <v/>
      </c>
      <c r="J5688" s="0" t="str">
        <f aca="false">IF(OR(A5688="",B5688=""),"",ROUND((B5688-A5688)*86400,0))</f>
        <v/>
      </c>
      <c r="K5688" s="37" t="str">
        <f aca="false">IF(G5688=1,IF(COUNTIFS($C:$C,C5688,$G:$G,1,$A:$A,"&gt;="&amp;(A5688-FenetreInterm/86400),$A:$A,"&lt;="&amp;A5688)&gt;=NbInterm,1,0),"")</f>
        <v/>
      </c>
      <c r="L5688" s="37" t="str">
        <f aca="false">IF(G5688=1,IF(B5688="",0,IF(J5688&lt;SeuilFugitive,1,0)),"")</f>
        <v/>
      </c>
      <c r="M5688" s="37" t="str">
        <f aca="false">IF(G5688=1,IF(B5688="",IF((Fin-A5688)*24&gt;SeuilFigee,1,0),IF(J5688&gt;SeuilFigee*3600,1,0)),"")</f>
        <v/>
      </c>
      <c r="N5688" s="0" t="str">
        <f aca="false">IF(G5688=1,IF(COUNTIF(H$2:H5688,H5688)=1,COUNTIF($H:$H,H5688),""),"")</f>
        <v/>
      </c>
      <c r="O5688" s="0" t="str">
        <f aca="false">IF(G5688=1,IF(COUNTIF(I$2:I5688,I5688)=1,COUNTIF($I:$I,I5688),""),"")</f>
        <v/>
      </c>
      <c r="P5688" s="38" t="str">
        <f aca="false">IF(G5688=1,IF(COUNTIFS(C$2:C5688,C5688,G$2:G5688,1)=1,COUNTIFS($C:$C,C5688,$G:$G,1)+ROW()/10000000,""),"")</f>
        <v/>
      </c>
      <c r="Q5688" s="0" t="str">
        <f aca="false">IF(K5688=1,IF(COUNTIFS(C$2:C5688,C5688,K$2:K5688,1)=1,1,0),"")</f>
        <v/>
      </c>
      <c r="R5688" s="0" t="str">
        <f aca="false">IF(M5688=1,IF(COUNTIFS(C$2:C5688,C5688,M$2:M5688,1)=1,1,0),"")</f>
        <v/>
      </c>
      <c r="S5688" s="0" t="str">
        <f aca="false">IF(L5688=1,IF(COUNTIFS(C$2:C5688,C5688,L$2:L5688,1)=1,1,0),"")</f>
        <v/>
      </c>
      <c r="T5688" s="38" t="str">
        <f aca="false">IF(N5688="","",N5688+ROW()/10000000)</f>
        <v/>
      </c>
      <c r="U5688" s="0" t="str">
        <f aca="false">IF(G5688=1,IF(B5688="",1,0),"")</f>
        <v/>
      </c>
    </row>
    <row r="5689" customFormat="false" ht="15" hidden="false" customHeight="false" outlineLevel="0" collapsed="false">
      <c r="A5689" s="35"/>
      <c r="B5689" s="35"/>
      <c r="G5689" s="0" t="str">
        <f aca="false">IF(A5689="","",IF(AND(A5689&gt;=Debut,A5689&lt;Fin),1,0))</f>
        <v/>
      </c>
      <c r="H5689" s="0" t="str">
        <f aca="false">IF(G5689=1,INT(ROUND((A5689-Debut)*86400,0)/600),"")</f>
        <v/>
      </c>
      <c r="I5689" s="0" t="str">
        <f aca="false">IF(G5689=1,INT(ROUND((A5689-Debut)*86400,0)/3600),"")</f>
        <v/>
      </c>
      <c r="J5689" s="0" t="str">
        <f aca="false">IF(OR(A5689="",B5689=""),"",ROUND((B5689-A5689)*86400,0))</f>
        <v/>
      </c>
      <c r="K5689" s="37" t="str">
        <f aca="false">IF(G5689=1,IF(COUNTIFS($C:$C,C5689,$G:$G,1,$A:$A,"&gt;="&amp;(A5689-FenetreInterm/86400),$A:$A,"&lt;="&amp;A5689)&gt;=NbInterm,1,0),"")</f>
        <v/>
      </c>
      <c r="L5689" s="37" t="str">
        <f aca="false">IF(G5689=1,IF(B5689="",0,IF(J5689&lt;SeuilFugitive,1,0)),"")</f>
        <v/>
      </c>
      <c r="M5689" s="37" t="str">
        <f aca="false">IF(G5689=1,IF(B5689="",IF((Fin-A5689)*24&gt;SeuilFigee,1,0),IF(J5689&gt;SeuilFigee*3600,1,0)),"")</f>
        <v/>
      </c>
      <c r="N5689" s="0" t="str">
        <f aca="false">IF(G5689=1,IF(COUNTIF(H$2:H5689,H5689)=1,COUNTIF($H:$H,H5689),""),"")</f>
        <v/>
      </c>
      <c r="O5689" s="0" t="str">
        <f aca="false">IF(G5689=1,IF(COUNTIF(I$2:I5689,I5689)=1,COUNTIF($I:$I,I5689),""),"")</f>
        <v/>
      </c>
      <c r="P5689" s="38" t="str">
        <f aca="false">IF(G5689=1,IF(COUNTIFS(C$2:C5689,C5689,G$2:G5689,1)=1,COUNTIFS($C:$C,C5689,$G:$G,1)+ROW()/10000000,""),"")</f>
        <v/>
      </c>
      <c r="Q5689" s="0" t="str">
        <f aca="false">IF(K5689=1,IF(COUNTIFS(C$2:C5689,C5689,K$2:K5689,1)=1,1,0),"")</f>
        <v/>
      </c>
      <c r="R5689" s="0" t="str">
        <f aca="false">IF(M5689=1,IF(COUNTIFS(C$2:C5689,C5689,M$2:M5689,1)=1,1,0),"")</f>
        <v/>
      </c>
      <c r="S5689" s="0" t="str">
        <f aca="false">IF(L5689=1,IF(COUNTIFS(C$2:C5689,C5689,L$2:L5689,1)=1,1,0),"")</f>
        <v/>
      </c>
      <c r="T5689" s="38" t="str">
        <f aca="false">IF(N5689="","",N5689+ROW()/10000000)</f>
        <v/>
      </c>
      <c r="U5689" s="0" t="str">
        <f aca="false">IF(G5689=1,IF(B5689="",1,0),"")</f>
        <v/>
      </c>
    </row>
    <row r="5690" customFormat="false" ht="15" hidden="false" customHeight="false" outlineLevel="0" collapsed="false">
      <c r="A5690" s="35"/>
      <c r="B5690" s="35"/>
      <c r="G5690" s="0" t="str">
        <f aca="false">IF(A5690="","",IF(AND(A5690&gt;=Debut,A5690&lt;Fin),1,0))</f>
        <v/>
      </c>
      <c r="H5690" s="0" t="str">
        <f aca="false">IF(G5690=1,INT(ROUND((A5690-Debut)*86400,0)/600),"")</f>
        <v/>
      </c>
      <c r="I5690" s="0" t="str">
        <f aca="false">IF(G5690=1,INT(ROUND((A5690-Debut)*86400,0)/3600),"")</f>
        <v/>
      </c>
      <c r="J5690" s="0" t="str">
        <f aca="false">IF(OR(A5690="",B5690=""),"",ROUND((B5690-A5690)*86400,0))</f>
        <v/>
      </c>
      <c r="K5690" s="37" t="str">
        <f aca="false">IF(G5690=1,IF(COUNTIFS($C:$C,C5690,$G:$G,1,$A:$A,"&gt;="&amp;(A5690-FenetreInterm/86400),$A:$A,"&lt;="&amp;A5690)&gt;=NbInterm,1,0),"")</f>
        <v/>
      </c>
      <c r="L5690" s="37" t="str">
        <f aca="false">IF(G5690=1,IF(B5690="",0,IF(J5690&lt;SeuilFugitive,1,0)),"")</f>
        <v/>
      </c>
      <c r="M5690" s="37" t="str">
        <f aca="false">IF(G5690=1,IF(B5690="",IF((Fin-A5690)*24&gt;SeuilFigee,1,0),IF(J5690&gt;SeuilFigee*3600,1,0)),"")</f>
        <v/>
      </c>
      <c r="N5690" s="0" t="str">
        <f aca="false">IF(G5690=1,IF(COUNTIF(H$2:H5690,H5690)=1,COUNTIF($H:$H,H5690),""),"")</f>
        <v/>
      </c>
      <c r="O5690" s="0" t="str">
        <f aca="false">IF(G5690=1,IF(COUNTIF(I$2:I5690,I5690)=1,COUNTIF($I:$I,I5690),""),"")</f>
        <v/>
      </c>
      <c r="P5690" s="38" t="str">
        <f aca="false">IF(G5690=1,IF(COUNTIFS(C$2:C5690,C5690,G$2:G5690,1)=1,COUNTIFS($C:$C,C5690,$G:$G,1)+ROW()/10000000,""),"")</f>
        <v/>
      </c>
      <c r="Q5690" s="0" t="str">
        <f aca="false">IF(K5690=1,IF(COUNTIFS(C$2:C5690,C5690,K$2:K5690,1)=1,1,0),"")</f>
        <v/>
      </c>
      <c r="R5690" s="0" t="str">
        <f aca="false">IF(M5690=1,IF(COUNTIFS(C$2:C5690,C5690,M$2:M5690,1)=1,1,0),"")</f>
        <v/>
      </c>
      <c r="S5690" s="0" t="str">
        <f aca="false">IF(L5690=1,IF(COUNTIFS(C$2:C5690,C5690,L$2:L5690,1)=1,1,0),"")</f>
        <v/>
      </c>
      <c r="T5690" s="38" t="str">
        <f aca="false">IF(N5690="","",N5690+ROW()/10000000)</f>
        <v/>
      </c>
      <c r="U5690" s="0" t="str">
        <f aca="false">IF(G5690=1,IF(B5690="",1,0),"")</f>
        <v/>
      </c>
    </row>
    <row r="5691" customFormat="false" ht="15" hidden="false" customHeight="false" outlineLevel="0" collapsed="false">
      <c r="A5691" s="35"/>
      <c r="B5691" s="35"/>
      <c r="G5691" s="0" t="str">
        <f aca="false">IF(A5691="","",IF(AND(A5691&gt;=Debut,A5691&lt;Fin),1,0))</f>
        <v/>
      </c>
      <c r="H5691" s="0" t="str">
        <f aca="false">IF(G5691=1,INT(ROUND((A5691-Debut)*86400,0)/600),"")</f>
        <v/>
      </c>
      <c r="I5691" s="0" t="str">
        <f aca="false">IF(G5691=1,INT(ROUND((A5691-Debut)*86400,0)/3600),"")</f>
        <v/>
      </c>
      <c r="J5691" s="0" t="str">
        <f aca="false">IF(OR(A5691="",B5691=""),"",ROUND((B5691-A5691)*86400,0))</f>
        <v/>
      </c>
      <c r="K5691" s="37" t="str">
        <f aca="false">IF(G5691=1,IF(COUNTIFS($C:$C,C5691,$G:$G,1,$A:$A,"&gt;="&amp;(A5691-FenetreInterm/86400),$A:$A,"&lt;="&amp;A5691)&gt;=NbInterm,1,0),"")</f>
        <v/>
      </c>
      <c r="L5691" s="37" t="str">
        <f aca="false">IF(G5691=1,IF(B5691="",0,IF(J5691&lt;SeuilFugitive,1,0)),"")</f>
        <v/>
      </c>
      <c r="M5691" s="37" t="str">
        <f aca="false">IF(G5691=1,IF(B5691="",IF((Fin-A5691)*24&gt;SeuilFigee,1,0),IF(J5691&gt;SeuilFigee*3600,1,0)),"")</f>
        <v/>
      </c>
      <c r="N5691" s="0" t="str">
        <f aca="false">IF(G5691=1,IF(COUNTIF(H$2:H5691,H5691)=1,COUNTIF($H:$H,H5691),""),"")</f>
        <v/>
      </c>
      <c r="O5691" s="0" t="str">
        <f aca="false">IF(G5691=1,IF(COUNTIF(I$2:I5691,I5691)=1,COUNTIF($I:$I,I5691),""),"")</f>
        <v/>
      </c>
      <c r="P5691" s="38" t="str">
        <f aca="false">IF(G5691=1,IF(COUNTIFS(C$2:C5691,C5691,G$2:G5691,1)=1,COUNTIFS($C:$C,C5691,$G:$G,1)+ROW()/10000000,""),"")</f>
        <v/>
      </c>
      <c r="Q5691" s="0" t="str">
        <f aca="false">IF(K5691=1,IF(COUNTIFS(C$2:C5691,C5691,K$2:K5691,1)=1,1,0),"")</f>
        <v/>
      </c>
      <c r="R5691" s="0" t="str">
        <f aca="false">IF(M5691=1,IF(COUNTIFS(C$2:C5691,C5691,M$2:M5691,1)=1,1,0),"")</f>
        <v/>
      </c>
      <c r="S5691" s="0" t="str">
        <f aca="false">IF(L5691=1,IF(COUNTIFS(C$2:C5691,C5691,L$2:L5691,1)=1,1,0),"")</f>
        <v/>
      </c>
      <c r="T5691" s="38" t="str">
        <f aca="false">IF(N5691="","",N5691+ROW()/10000000)</f>
        <v/>
      </c>
      <c r="U5691" s="0" t="str">
        <f aca="false">IF(G5691=1,IF(B5691="",1,0),"")</f>
        <v/>
      </c>
    </row>
    <row r="5692" customFormat="false" ht="15" hidden="false" customHeight="false" outlineLevel="0" collapsed="false">
      <c r="A5692" s="35"/>
      <c r="B5692" s="35"/>
      <c r="G5692" s="0" t="str">
        <f aca="false">IF(A5692="","",IF(AND(A5692&gt;=Debut,A5692&lt;Fin),1,0))</f>
        <v/>
      </c>
      <c r="H5692" s="0" t="str">
        <f aca="false">IF(G5692=1,INT(ROUND((A5692-Debut)*86400,0)/600),"")</f>
        <v/>
      </c>
      <c r="I5692" s="0" t="str">
        <f aca="false">IF(G5692=1,INT(ROUND((A5692-Debut)*86400,0)/3600),"")</f>
        <v/>
      </c>
      <c r="J5692" s="0" t="str">
        <f aca="false">IF(OR(A5692="",B5692=""),"",ROUND((B5692-A5692)*86400,0))</f>
        <v/>
      </c>
      <c r="K5692" s="37" t="str">
        <f aca="false">IF(G5692=1,IF(COUNTIFS($C:$C,C5692,$G:$G,1,$A:$A,"&gt;="&amp;(A5692-FenetreInterm/86400),$A:$A,"&lt;="&amp;A5692)&gt;=NbInterm,1,0),"")</f>
        <v/>
      </c>
      <c r="L5692" s="37" t="str">
        <f aca="false">IF(G5692=1,IF(B5692="",0,IF(J5692&lt;SeuilFugitive,1,0)),"")</f>
        <v/>
      </c>
      <c r="M5692" s="37" t="str">
        <f aca="false">IF(G5692=1,IF(B5692="",IF((Fin-A5692)*24&gt;SeuilFigee,1,0),IF(J5692&gt;SeuilFigee*3600,1,0)),"")</f>
        <v/>
      </c>
      <c r="N5692" s="0" t="str">
        <f aca="false">IF(G5692=1,IF(COUNTIF(H$2:H5692,H5692)=1,COUNTIF($H:$H,H5692),""),"")</f>
        <v/>
      </c>
      <c r="O5692" s="0" t="str">
        <f aca="false">IF(G5692=1,IF(COUNTIF(I$2:I5692,I5692)=1,COUNTIF($I:$I,I5692),""),"")</f>
        <v/>
      </c>
      <c r="P5692" s="38" t="str">
        <f aca="false">IF(G5692=1,IF(COUNTIFS(C$2:C5692,C5692,G$2:G5692,1)=1,COUNTIFS($C:$C,C5692,$G:$G,1)+ROW()/10000000,""),"")</f>
        <v/>
      </c>
      <c r="Q5692" s="0" t="str">
        <f aca="false">IF(K5692=1,IF(COUNTIFS(C$2:C5692,C5692,K$2:K5692,1)=1,1,0),"")</f>
        <v/>
      </c>
      <c r="R5692" s="0" t="str">
        <f aca="false">IF(M5692=1,IF(COUNTIFS(C$2:C5692,C5692,M$2:M5692,1)=1,1,0),"")</f>
        <v/>
      </c>
      <c r="S5692" s="0" t="str">
        <f aca="false">IF(L5692=1,IF(COUNTIFS(C$2:C5692,C5692,L$2:L5692,1)=1,1,0),"")</f>
        <v/>
      </c>
      <c r="T5692" s="38" t="str">
        <f aca="false">IF(N5692="","",N5692+ROW()/10000000)</f>
        <v/>
      </c>
      <c r="U5692" s="0" t="str">
        <f aca="false">IF(G5692=1,IF(B5692="",1,0),"")</f>
        <v/>
      </c>
    </row>
    <row r="5693" customFormat="false" ht="15" hidden="false" customHeight="false" outlineLevel="0" collapsed="false">
      <c r="A5693" s="35"/>
      <c r="B5693" s="35"/>
      <c r="G5693" s="0" t="str">
        <f aca="false">IF(A5693="","",IF(AND(A5693&gt;=Debut,A5693&lt;Fin),1,0))</f>
        <v/>
      </c>
      <c r="H5693" s="0" t="str">
        <f aca="false">IF(G5693=1,INT(ROUND((A5693-Debut)*86400,0)/600),"")</f>
        <v/>
      </c>
      <c r="I5693" s="0" t="str">
        <f aca="false">IF(G5693=1,INT(ROUND((A5693-Debut)*86400,0)/3600),"")</f>
        <v/>
      </c>
      <c r="J5693" s="0" t="str">
        <f aca="false">IF(OR(A5693="",B5693=""),"",ROUND((B5693-A5693)*86400,0))</f>
        <v/>
      </c>
      <c r="K5693" s="37" t="str">
        <f aca="false">IF(G5693=1,IF(COUNTIFS($C:$C,C5693,$G:$G,1,$A:$A,"&gt;="&amp;(A5693-FenetreInterm/86400),$A:$A,"&lt;="&amp;A5693)&gt;=NbInterm,1,0),"")</f>
        <v/>
      </c>
      <c r="L5693" s="37" t="str">
        <f aca="false">IF(G5693=1,IF(B5693="",0,IF(J5693&lt;SeuilFugitive,1,0)),"")</f>
        <v/>
      </c>
      <c r="M5693" s="37" t="str">
        <f aca="false">IF(G5693=1,IF(B5693="",IF((Fin-A5693)*24&gt;SeuilFigee,1,0),IF(J5693&gt;SeuilFigee*3600,1,0)),"")</f>
        <v/>
      </c>
      <c r="N5693" s="0" t="str">
        <f aca="false">IF(G5693=1,IF(COUNTIF(H$2:H5693,H5693)=1,COUNTIF($H:$H,H5693),""),"")</f>
        <v/>
      </c>
      <c r="O5693" s="0" t="str">
        <f aca="false">IF(G5693=1,IF(COUNTIF(I$2:I5693,I5693)=1,COUNTIF($I:$I,I5693),""),"")</f>
        <v/>
      </c>
      <c r="P5693" s="38" t="str">
        <f aca="false">IF(G5693=1,IF(COUNTIFS(C$2:C5693,C5693,G$2:G5693,1)=1,COUNTIFS($C:$C,C5693,$G:$G,1)+ROW()/10000000,""),"")</f>
        <v/>
      </c>
      <c r="Q5693" s="0" t="str">
        <f aca="false">IF(K5693=1,IF(COUNTIFS(C$2:C5693,C5693,K$2:K5693,1)=1,1,0),"")</f>
        <v/>
      </c>
      <c r="R5693" s="0" t="str">
        <f aca="false">IF(M5693=1,IF(COUNTIFS(C$2:C5693,C5693,M$2:M5693,1)=1,1,0),"")</f>
        <v/>
      </c>
      <c r="S5693" s="0" t="str">
        <f aca="false">IF(L5693=1,IF(COUNTIFS(C$2:C5693,C5693,L$2:L5693,1)=1,1,0),"")</f>
        <v/>
      </c>
      <c r="T5693" s="38" t="str">
        <f aca="false">IF(N5693="","",N5693+ROW()/10000000)</f>
        <v/>
      </c>
      <c r="U5693" s="0" t="str">
        <f aca="false">IF(G5693=1,IF(B5693="",1,0),"")</f>
        <v/>
      </c>
    </row>
    <row r="5694" customFormat="false" ht="15" hidden="false" customHeight="false" outlineLevel="0" collapsed="false">
      <c r="A5694" s="35"/>
      <c r="B5694" s="35"/>
      <c r="G5694" s="0" t="str">
        <f aca="false">IF(A5694="","",IF(AND(A5694&gt;=Debut,A5694&lt;Fin),1,0))</f>
        <v/>
      </c>
      <c r="H5694" s="0" t="str">
        <f aca="false">IF(G5694=1,INT(ROUND((A5694-Debut)*86400,0)/600),"")</f>
        <v/>
      </c>
      <c r="I5694" s="0" t="str">
        <f aca="false">IF(G5694=1,INT(ROUND((A5694-Debut)*86400,0)/3600),"")</f>
        <v/>
      </c>
      <c r="J5694" s="0" t="str">
        <f aca="false">IF(OR(A5694="",B5694=""),"",ROUND((B5694-A5694)*86400,0))</f>
        <v/>
      </c>
      <c r="K5694" s="37" t="str">
        <f aca="false">IF(G5694=1,IF(COUNTIFS($C:$C,C5694,$G:$G,1,$A:$A,"&gt;="&amp;(A5694-FenetreInterm/86400),$A:$A,"&lt;="&amp;A5694)&gt;=NbInterm,1,0),"")</f>
        <v/>
      </c>
      <c r="L5694" s="37" t="str">
        <f aca="false">IF(G5694=1,IF(B5694="",0,IF(J5694&lt;SeuilFugitive,1,0)),"")</f>
        <v/>
      </c>
      <c r="M5694" s="37" t="str">
        <f aca="false">IF(G5694=1,IF(B5694="",IF((Fin-A5694)*24&gt;SeuilFigee,1,0),IF(J5694&gt;SeuilFigee*3600,1,0)),"")</f>
        <v/>
      </c>
      <c r="N5694" s="0" t="str">
        <f aca="false">IF(G5694=1,IF(COUNTIF(H$2:H5694,H5694)=1,COUNTIF($H:$H,H5694),""),"")</f>
        <v/>
      </c>
      <c r="O5694" s="0" t="str">
        <f aca="false">IF(G5694=1,IF(COUNTIF(I$2:I5694,I5694)=1,COUNTIF($I:$I,I5694),""),"")</f>
        <v/>
      </c>
      <c r="P5694" s="38" t="str">
        <f aca="false">IF(G5694=1,IF(COUNTIFS(C$2:C5694,C5694,G$2:G5694,1)=1,COUNTIFS($C:$C,C5694,$G:$G,1)+ROW()/10000000,""),"")</f>
        <v/>
      </c>
      <c r="Q5694" s="0" t="str">
        <f aca="false">IF(K5694=1,IF(COUNTIFS(C$2:C5694,C5694,K$2:K5694,1)=1,1,0),"")</f>
        <v/>
      </c>
      <c r="R5694" s="0" t="str">
        <f aca="false">IF(M5694=1,IF(COUNTIFS(C$2:C5694,C5694,M$2:M5694,1)=1,1,0),"")</f>
        <v/>
      </c>
      <c r="S5694" s="0" t="str">
        <f aca="false">IF(L5694=1,IF(COUNTIFS(C$2:C5694,C5694,L$2:L5694,1)=1,1,0),"")</f>
        <v/>
      </c>
      <c r="T5694" s="38" t="str">
        <f aca="false">IF(N5694="","",N5694+ROW()/10000000)</f>
        <v/>
      </c>
      <c r="U5694" s="0" t="str">
        <f aca="false">IF(G5694=1,IF(B5694="",1,0),"")</f>
        <v/>
      </c>
    </row>
    <row r="5695" customFormat="false" ht="15" hidden="false" customHeight="false" outlineLevel="0" collapsed="false">
      <c r="A5695" s="35"/>
      <c r="B5695" s="35"/>
      <c r="G5695" s="0" t="str">
        <f aca="false">IF(A5695="","",IF(AND(A5695&gt;=Debut,A5695&lt;Fin),1,0))</f>
        <v/>
      </c>
      <c r="H5695" s="0" t="str">
        <f aca="false">IF(G5695=1,INT(ROUND((A5695-Debut)*86400,0)/600),"")</f>
        <v/>
      </c>
      <c r="I5695" s="0" t="str">
        <f aca="false">IF(G5695=1,INT(ROUND((A5695-Debut)*86400,0)/3600),"")</f>
        <v/>
      </c>
      <c r="J5695" s="0" t="str">
        <f aca="false">IF(OR(A5695="",B5695=""),"",ROUND((B5695-A5695)*86400,0))</f>
        <v/>
      </c>
      <c r="K5695" s="37" t="str">
        <f aca="false">IF(G5695=1,IF(COUNTIFS($C:$C,C5695,$G:$G,1,$A:$A,"&gt;="&amp;(A5695-FenetreInterm/86400),$A:$A,"&lt;="&amp;A5695)&gt;=NbInterm,1,0),"")</f>
        <v/>
      </c>
      <c r="L5695" s="37" t="str">
        <f aca="false">IF(G5695=1,IF(B5695="",0,IF(J5695&lt;SeuilFugitive,1,0)),"")</f>
        <v/>
      </c>
      <c r="M5695" s="37" t="str">
        <f aca="false">IF(G5695=1,IF(B5695="",IF((Fin-A5695)*24&gt;SeuilFigee,1,0),IF(J5695&gt;SeuilFigee*3600,1,0)),"")</f>
        <v/>
      </c>
      <c r="N5695" s="0" t="str">
        <f aca="false">IF(G5695=1,IF(COUNTIF(H$2:H5695,H5695)=1,COUNTIF($H:$H,H5695),""),"")</f>
        <v/>
      </c>
      <c r="O5695" s="0" t="str">
        <f aca="false">IF(G5695=1,IF(COUNTIF(I$2:I5695,I5695)=1,COUNTIF($I:$I,I5695),""),"")</f>
        <v/>
      </c>
      <c r="P5695" s="38" t="str">
        <f aca="false">IF(G5695=1,IF(COUNTIFS(C$2:C5695,C5695,G$2:G5695,1)=1,COUNTIFS($C:$C,C5695,$G:$G,1)+ROW()/10000000,""),"")</f>
        <v/>
      </c>
      <c r="Q5695" s="0" t="str">
        <f aca="false">IF(K5695=1,IF(COUNTIFS(C$2:C5695,C5695,K$2:K5695,1)=1,1,0),"")</f>
        <v/>
      </c>
      <c r="R5695" s="0" t="str">
        <f aca="false">IF(M5695=1,IF(COUNTIFS(C$2:C5695,C5695,M$2:M5695,1)=1,1,0),"")</f>
        <v/>
      </c>
      <c r="S5695" s="0" t="str">
        <f aca="false">IF(L5695=1,IF(COUNTIFS(C$2:C5695,C5695,L$2:L5695,1)=1,1,0),"")</f>
        <v/>
      </c>
      <c r="T5695" s="38" t="str">
        <f aca="false">IF(N5695="","",N5695+ROW()/10000000)</f>
        <v/>
      </c>
      <c r="U5695" s="0" t="str">
        <f aca="false">IF(G5695=1,IF(B5695="",1,0),"")</f>
        <v/>
      </c>
    </row>
    <row r="5696" customFormat="false" ht="15" hidden="false" customHeight="false" outlineLevel="0" collapsed="false">
      <c r="A5696" s="35"/>
      <c r="B5696" s="35"/>
      <c r="G5696" s="0" t="str">
        <f aca="false">IF(A5696="","",IF(AND(A5696&gt;=Debut,A5696&lt;Fin),1,0))</f>
        <v/>
      </c>
      <c r="H5696" s="0" t="str">
        <f aca="false">IF(G5696=1,INT(ROUND((A5696-Debut)*86400,0)/600),"")</f>
        <v/>
      </c>
      <c r="I5696" s="0" t="str">
        <f aca="false">IF(G5696=1,INT(ROUND((A5696-Debut)*86400,0)/3600),"")</f>
        <v/>
      </c>
      <c r="J5696" s="0" t="str">
        <f aca="false">IF(OR(A5696="",B5696=""),"",ROUND((B5696-A5696)*86400,0))</f>
        <v/>
      </c>
      <c r="K5696" s="37" t="str">
        <f aca="false">IF(G5696=1,IF(COUNTIFS($C:$C,C5696,$G:$G,1,$A:$A,"&gt;="&amp;(A5696-FenetreInterm/86400),$A:$A,"&lt;="&amp;A5696)&gt;=NbInterm,1,0),"")</f>
        <v/>
      </c>
      <c r="L5696" s="37" t="str">
        <f aca="false">IF(G5696=1,IF(B5696="",0,IF(J5696&lt;SeuilFugitive,1,0)),"")</f>
        <v/>
      </c>
      <c r="M5696" s="37" t="str">
        <f aca="false">IF(G5696=1,IF(B5696="",IF((Fin-A5696)*24&gt;SeuilFigee,1,0),IF(J5696&gt;SeuilFigee*3600,1,0)),"")</f>
        <v/>
      </c>
      <c r="N5696" s="0" t="str">
        <f aca="false">IF(G5696=1,IF(COUNTIF(H$2:H5696,H5696)=1,COUNTIF($H:$H,H5696),""),"")</f>
        <v/>
      </c>
      <c r="O5696" s="0" t="str">
        <f aca="false">IF(G5696=1,IF(COUNTIF(I$2:I5696,I5696)=1,COUNTIF($I:$I,I5696),""),"")</f>
        <v/>
      </c>
      <c r="P5696" s="38" t="str">
        <f aca="false">IF(G5696=1,IF(COUNTIFS(C$2:C5696,C5696,G$2:G5696,1)=1,COUNTIFS($C:$C,C5696,$G:$G,1)+ROW()/10000000,""),"")</f>
        <v/>
      </c>
      <c r="Q5696" s="0" t="str">
        <f aca="false">IF(K5696=1,IF(COUNTIFS(C$2:C5696,C5696,K$2:K5696,1)=1,1,0),"")</f>
        <v/>
      </c>
      <c r="R5696" s="0" t="str">
        <f aca="false">IF(M5696=1,IF(COUNTIFS(C$2:C5696,C5696,M$2:M5696,1)=1,1,0),"")</f>
        <v/>
      </c>
      <c r="S5696" s="0" t="str">
        <f aca="false">IF(L5696=1,IF(COUNTIFS(C$2:C5696,C5696,L$2:L5696,1)=1,1,0),"")</f>
        <v/>
      </c>
      <c r="T5696" s="38" t="str">
        <f aca="false">IF(N5696="","",N5696+ROW()/10000000)</f>
        <v/>
      </c>
      <c r="U5696" s="0" t="str">
        <f aca="false">IF(G5696=1,IF(B5696="",1,0),"")</f>
        <v/>
      </c>
    </row>
    <row r="5697" customFormat="false" ht="15" hidden="false" customHeight="false" outlineLevel="0" collapsed="false">
      <c r="A5697" s="35"/>
      <c r="B5697" s="35"/>
      <c r="G5697" s="0" t="str">
        <f aca="false">IF(A5697="","",IF(AND(A5697&gt;=Debut,A5697&lt;Fin),1,0))</f>
        <v/>
      </c>
      <c r="H5697" s="0" t="str">
        <f aca="false">IF(G5697=1,INT(ROUND((A5697-Debut)*86400,0)/600),"")</f>
        <v/>
      </c>
      <c r="I5697" s="0" t="str">
        <f aca="false">IF(G5697=1,INT(ROUND((A5697-Debut)*86400,0)/3600),"")</f>
        <v/>
      </c>
      <c r="J5697" s="0" t="str">
        <f aca="false">IF(OR(A5697="",B5697=""),"",ROUND((B5697-A5697)*86400,0))</f>
        <v/>
      </c>
      <c r="K5697" s="37" t="str">
        <f aca="false">IF(G5697=1,IF(COUNTIFS($C:$C,C5697,$G:$G,1,$A:$A,"&gt;="&amp;(A5697-FenetreInterm/86400),$A:$A,"&lt;="&amp;A5697)&gt;=NbInterm,1,0),"")</f>
        <v/>
      </c>
      <c r="L5697" s="37" t="str">
        <f aca="false">IF(G5697=1,IF(B5697="",0,IF(J5697&lt;SeuilFugitive,1,0)),"")</f>
        <v/>
      </c>
      <c r="M5697" s="37" t="str">
        <f aca="false">IF(G5697=1,IF(B5697="",IF((Fin-A5697)*24&gt;SeuilFigee,1,0),IF(J5697&gt;SeuilFigee*3600,1,0)),"")</f>
        <v/>
      </c>
      <c r="N5697" s="0" t="str">
        <f aca="false">IF(G5697=1,IF(COUNTIF(H$2:H5697,H5697)=1,COUNTIF($H:$H,H5697),""),"")</f>
        <v/>
      </c>
      <c r="O5697" s="0" t="str">
        <f aca="false">IF(G5697=1,IF(COUNTIF(I$2:I5697,I5697)=1,COUNTIF($I:$I,I5697),""),"")</f>
        <v/>
      </c>
      <c r="P5697" s="38" t="str">
        <f aca="false">IF(G5697=1,IF(COUNTIFS(C$2:C5697,C5697,G$2:G5697,1)=1,COUNTIFS($C:$C,C5697,$G:$G,1)+ROW()/10000000,""),"")</f>
        <v/>
      </c>
      <c r="Q5697" s="0" t="str">
        <f aca="false">IF(K5697=1,IF(COUNTIFS(C$2:C5697,C5697,K$2:K5697,1)=1,1,0),"")</f>
        <v/>
      </c>
      <c r="R5697" s="0" t="str">
        <f aca="false">IF(M5697=1,IF(COUNTIFS(C$2:C5697,C5697,M$2:M5697,1)=1,1,0),"")</f>
        <v/>
      </c>
      <c r="S5697" s="0" t="str">
        <f aca="false">IF(L5697=1,IF(COUNTIFS(C$2:C5697,C5697,L$2:L5697,1)=1,1,0),"")</f>
        <v/>
      </c>
      <c r="T5697" s="38" t="str">
        <f aca="false">IF(N5697="","",N5697+ROW()/10000000)</f>
        <v/>
      </c>
      <c r="U5697" s="0" t="str">
        <f aca="false">IF(G5697=1,IF(B5697="",1,0),"")</f>
        <v/>
      </c>
    </row>
    <row r="5698" customFormat="false" ht="15" hidden="false" customHeight="false" outlineLevel="0" collapsed="false">
      <c r="A5698" s="35"/>
      <c r="B5698" s="35"/>
      <c r="G5698" s="0" t="str">
        <f aca="false">IF(A5698="","",IF(AND(A5698&gt;=Debut,A5698&lt;Fin),1,0))</f>
        <v/>
      </c>
      <c r="H5698" s="0" t="str">
        <f aca="false">IF(G5698=1,INT(ROUND((A5698-Debut)*86400,0)/600),"")</f>
        <v/>
      </c>
      <c r="I5698" s="0" t="str">
        <f aca="false">IF(G5698=1,INT(ROUND((A5698-Debut)*86400,0)/3600),"")</f>
        <v/>
      </c>
      <c r="J5698" s="0" t="str">
        <f aca="false">IF(OR(A5698="",B5698=""),"",ROUND((B5698-A5698)*86400,0))</f>
        <v/>
      </c>
      <c r="K5698" s="37" t="str">
        <f aca="false">IF(G5698=1,IF(COUNTIFS($C:$C,C5698,$G:$G,1,$A:$A,"&gt;="&amp;(A5698-FenetreInterm/86400),$A:$A,"&lt;="&amp;A5698)&gt;=NbInterm,1,0),"")</f>
        <v/>
      </c>
      <c r="L5698" s="37" t="str">
        <f aca="false">IF(G5698=1,IF(B5698="",0,IF(J5698&lt;SeuilFugitive,1,0)),"")</f>
        <v/>
      </c>
      <c r="M5698" s="37" t="str">
        <f aca="false">IF(G5698=1,IF(B5698="",IF((Fin-A5698)*24&gt;SeuilFigee,1,0),IF(J5698&gt;SeuilFigee*3600,1,0)),"")</f>
        <v/>
      </c>
      <c r="N5698" s="0" t="str">
        <f aca="false">IF(G5698=1,IF(COUNTIF(H$2:H5698,H5698)=1,COUNTIF($H:$H,H5698),""),"")</f>
        <v/>
      </c>
      <c r="O5698" s="0" t="str">
        <f aca="false">IF(G5698=1,IF(COUNTIF(I$2:I5698,I5698)=1,COUNTIF($I:$I,I5698),""),"")</f>
        <v/>
      </c>
      <c r="P5698" s="38" t="str">
        <f aca="false">IF(G5698=1,IF(COUNTIFS(C$2:C5698,C5698,G$2:G5698,1)=1,COUNTIFS($C:$C,C5698,$G:$G,1)+ROW()/10000000,""),"")</f>
        <v/>
      </c>
      <c r="Q5698" s="0" t="str">
        <f aca="false">IF(K5698=1,IF(COUNTIFS(C$2:C5698,C5698,K$2:K5698,1)=1,1,0),"")</f>
        <v/>
      </c>
      <c r="R5698" s="0" t="str">
        <f aca="false">IF(M5698=1,IF(COUNTIFS(C$2:C5698,C5698,M$2:M5698,1)=1,1,0),"")</f>
        <v/>
      </c>
      <c r="S5698" s="0" t="str">
        <f aca="false">IF(L5698=1,IF(COUNTIFS(C$2:C5698,C5698,L$2:L5698,1)=1,1,0),"")</f>
        <v/>
      </c>
      <c r="T5698" s="38" t="str">
        <f aca="false">IF(N5698="","",N5698+ROW()/10000000)</f>
        <v/>
      </c>
      <c r="U5698" s="0" t="str">
        <f aca="false">IF(G5698=1,IF(B5698="",1,0),"")</f>
        <v/>
      </c>
    </row>
    <row r="5699" customFormat="false" ht="15" hidden="false" customHeight="false" outlineLevel="0" collapsed="false">
      <c r="A5699" s="35"/>
      <c r="B5699" s="35"/>
      <c r="G5699" s="0" t="str">
        <f aca="false">IF(A5699="","",IF(AND(A5699&gt;=Debut,A5699&lt;Fin),1,0))</f>
        <v/>
      </c>
      <c r="H5699" s="0" t="str">
        <f aca="false">IF(G5699=1,INT(ROUND((A5699-Debut)*86400,0)/600),"")</f>
        <v/>
      </c>
      <c r="I5699" s="0" t="str">
        <f aca="false">IF(G5699=1,INT(ROUND((A5699-Debut)*86400,0)/3600),"")</f>
        <v/>
      </c>
      <c r="J5699" s="0" t="str">
        <f aca="false">IF(OR(A5699="",B5699=""),"",ROUND((B5699-A5699)*86400,0))</f>
        <v/>
      </c>
      <c r="K5699" s="37" t="str">
        <f aca="false">IF(G5699=1,IF(COUNTIFS($C:$C,C5699,$G:$G,1,$A:$A,"&gt;="&amp;(A5699-FenetreInterm/86400),$A:$A,"&lt;="&amp;A5699)&gt;=NbInterm,1,0),"")</f>
        <v/>
      </c>
      <c r="L5699" s="37" t="str">
        <f aca="false">IF(G5699=1,IF(B5699="",0,IF(J5699&lt;SeuilFugitive,1,0)),"")</f>
        <v/>
      </c>
      <c r="M5699" s="37" t="str">
        <f aca="false">IF(G5699=1,IF(B5699="",IF((Fin-A5699)*24&gt;SeuilFigee,1,0),IF(J5699&gt;SeuilFigee*3600,1,0)),"")</f>
        <v/>
      </c>
      <c r="N5699" s="0" t="str">
        <f aca="false">IF(G5699=1,IF(COUNTIF(H$2:H5699,H5699)=1,COUNTIF($H:$H,H5699),""),"")</f>
        <v/>
      </c>
      <c r="O5699" s="0" t="str">
        <f aca="false">IF(G5699=1,IF(COUNTIF(I$2:I5699,I5699)=1,COUNTIF($I:$I,I5699),""),"")</f>
        <v/>
      </c>
      <c r="P5699" s="38" t="str">
        <f aca="false">IF(G5699=1,IF(COUNTIFS(C$2:C5699,C5699,G$2:G5699,1)=1,COUNTIFS($C:$C,C5699,$G:$G,1)+ROW()/10000000,""),"")</f>
        <v/>
      </c>
      <c r="Q5699" s="0" t="str">
        <f aca="false">IF(K5699=1,IF(COUNTIFS(C$2:C5699,C5699,K$2:K5699,1)=1,1,0),"")</f>
        <v/>
      </c>
      <c r="R5699" s="0" t="str">
        <f aca="false">IF(M5699=1,IF(COUNTIFS(C$2:C5699,C5699,M$2:M5699,1)=1,1,0),"")</f>
        <v/>
      </c>
      <c r="S5699" s="0" t="str">
        <f aca="false">IF(L5699=1,IF(COUNTIFS(C$2:C5699,C5699,L$2:L5699,1)=1,1,0),"")</f>
        <v/>
      </c>
      <c r="T5699" s="38" t="str">
        <f aca="false">IF(N5699="","",N5699+ROW()/10000000)</f>
        <v/>
      </c>
      <c r="U5699" s="0" t="str">
        <f aca="false">IF(G5699=1,IF(B5699="",1,0),"")</f>
        <v/>
      </c>
    </row>
    <row r="5700" customFormat="false" ht="15" hidden="false" customHeight="false" outlineLevel="0" collapsed="false">
      <c r="A5700" s="35"/>
      <c r="B5700" s="35"/>
      <c r="G5700" s="0" t="str">
        <f aca="false">IF(A5700="","",IF(AND(A5700&gt;=Debut,A5700&lt;Fin),1,0))</f>
        <v/>
      </c>
      <c r="H5700" s="0" t="str">
        <f aca="false">IF(G5700=1,INT(ROUND((A5700-Debut)*86400,0)/600),"")</f>
        <v/>
      </c>
      <c r="I5700" s="0" t="str">
        <f aca="false">IF(G5700=1,INT(ROUND((A5700-Debut)*86400,0)/3600),"")</f>
        <v/>
      </c>
      <c r="J5700" s="0" t="str">
        <f aca="false">IF(OR(A5700="",B5700=""),"",ROUND((B5700-A5700)*86400,0))</f>
        <v/>
      </c>
      <c r="K5700" s="37" t="str">
        <f aca="false">IF(G5700=1,IF(COUNTIFS($C:$C,C5700,$G:$G,1,$A:$A,"&gt;="&amp;(A5700-FenetreInterm/86400),$A:$A,"&lt;="&amp;A5700)&gt;=NbInterm,1,0),"")</f>
        <v/>
      </c>
      <c r="L5700" s="37" t="str">
        <f aca="false">IF(G5700=1,IF(B5700="",0,IF(J5700&lt;SeuilFugitive,1,0)),"")</f>
        <v/>
      </c>
      <c r="M5700" s="37" t="str">
        <f aca="false">IF(G5700=1,IF(B5700="",IF((Fin-A5700)*24&gt;SeuilFigee,1,0),IF(J5700&gt;SeuilFigee*3600,1,0)),"")</f>
        <v/>
      </c>
      <c r="N5700" s="0" t="str">
        <f aca="false">IF(G5700=1,IF(COUNTIF(H$2:H5700,H5700)=1,COUNTIF($H:$H,H5700),""),"")</f>
        <v/>
      </c>
      <c r="O5700" s="0" t="str">
        <f aca="false">IF(G5700=1,IF(COUNTIF(I$2:I5700,I5700)=1,COUNTIF($I:$I,I5700),""),"")</f>
        <v/>
      </c>
      <c r="P5700" s="38" t="str">
        <f aca="false">IF(G5700=1,IF(COUNTIFS(C$2:C5700,C5700,G$2:G5700,1)=1,COUNTIFS($C:$C,C5700,$G:$G,1)+ROW()/10000000,""),"")</f>
        <v/>
      </c>
      <c r="Q5700" s="0" t="str">
        <f aca="false">IF(K5700=1,IF(COUNTIFS(C$2:C5700,C5700,K$2:K5700,1)=1,1,0),"")</f>
        <v/>
      </c>
      <c r="R5700" s="0" t="str">
        <f aca="false">IF(M5700=1,IF(COUNTIFS(C$2:C5700,C5700,M$2:M5700,1)=1,1,0),"")</f>
        <v/>
      </c>
      <c r="S5700" s="0" t="str">
        <f aca="false">IF(L5700=1,IF(COUNTIFS(C$2:C5700,C5700,L$2:L5700,1)=1,1,0),"")</f>
        <v/>
      </c>
      <c r="T5700" s="38" t="str">
        <f aca="false">IF(N5700="","",N5700+ROW()/10000000)</f>
        <v/>
      </c>
      <c r="U5700" s="0" t="str">
        <f aca="false">IF(G5700=1,IF(B5700="",1,0),"")</f>
        <v/>
      </c>
    </row>
    <row r="5701" customFormat="false" ht="15" hidden="false" customHeight="false" outlineLevel="0" collapsed="false">
      <c r="A5701" s="35"/>
      <c r="B5701" s="35"/>
      <c r="G5701" s="0" t="str">
        <f aca="false">IF(A5701="","",IF(AND(A5701&gt;=Debut,A5701&lt;Fin),1,0))</f>
        <v/>
      </c>
      <c r="H5701" s="0" t="str">
        <f aca="false">IF(G5701=1,INT(ROUND((A5701-Debut)*86400,0)/600),"")</f>
        <v/>
      </c>
      <c r="I5701" s="0" t="str">
        <f aca="false">IF(G5701=1,INT(ROUND((A5701-Debut)*86400,0)/3600),"")</f>
        <v/>
      </c>
      <c r="J5701" s="0" t="str">
        <f aca="false">IF(OR(A5701="",B5701=""),"",ROUND((B5701-A5701)*86400,0))</f>
        <v/>
      </c>
      <c r="K5701" s="37" t="str">
        <f aca="false">IF(G5701=1,IF(COUNTIFS($C:$C,C5701,$G:$G,1,$A:$A,"&gt;="&amp;(A5701-FenetreInterm/86400),$A:$A,"&lt;="&amp;A5701)&gt;=NbInterm,1,0),"")</f>
        <v/>
      </c>
      <c r="L5701" s="37" t="str">
        <f aca="false">IF(G5701=1,IF(B5701="",0,IF(J5701&lt;SeuilFugitive,1,0)),"")</f>
        <v/>
      </c>
      <c r="M5701" s="37" t="str">
        <f aca="false">IF(G5701=1,IF(B5701="",IF((Fin-A5701)*24&gt;SeuilFigee,1,0),IF(J5701&gt;SeuilFigee*3600,1,0)),"")</f>
        <v/>
      </c>
      <c r="N5701" s="0" t="str">
        <f aca="false">IF(G5701=1,IF(COUNTIF(H$2:H5701,H5701)=1,COUNTIF($H:$H,H5701),""),"")</f>
        <v/>
      </c>
      <c r="O5701" s="0" t="str">
        <f aca="false">IF(G5701=1,IF(COUNTIF(I$2:I5701,I5701)=1,COUNTIF($I:$I,I5701),""),"")</f>
        <v/>
      </c>
      <c r="P5701" s="38" t="str">
        <f aca="false">IF(G5701=1,IF(COUNTIFS(C$2:C5701,C5701,G$2:G5701,1)=1,COUNTIFS($C:$C,C5701,$G:$G,1)+ROW()/10000000,""),"")</f>
        <v/>
      </c>
      <c r="Q5701" s="0" t="str">
        <f aca="false">IF(K5701=1,IF(COUNTIFS(C$2:C5701,C5701,K$2:K5701,1)=1,1,0),"")</f>
        <v/>
      </c>
      <c r="R5701" s="0" t="str">
        <f aca="false">IF(M5701=1,IF(COUNTIFS(C$2:C5701,C5701,M$2:M5701,1)=1,1,0),"")</f>
        <v/>
      </c>
      <c r="S5701" s="0" t="str">
        <f aca="false">IF(L5701=1,IF(COUNTIFS(C$2:C5701,C5701,L$2:L5701,1)=1,1,0),"")</f>
        <v/>
      </c>
      <c r="T5701" s="38" t="str">
        <f aca="false">IF(N5701="","",N5701+ROW()/10000000)</f>
        <v/>
      </c>
      <c r="U5701" s="0" t="str">
        <f aca="false">IF(G5701=1,IF(B5701="",1,0),"")</f>
        <v/>
      </c>
    </row>
    <row r="5702" customFormat="false" ht="15" hidden="false" customHeight="false" outlineLevel="0" collapsed="false">
      <c r="A5702" s="35"/>
      <c r="B5702" s="35"/>
      <c r="G5702" s="0" t="str">
        <f aca="false">IF(A5702="","",IF(AND(A5702&gt;=Debut,A5702&lt;Fin),1,0))</f>
        <v/>
      </c>
      <c r="H5702" s="0" t="str">
        <f aca="false">IF(G5702=1,INT(ROUND((A5702-Debut)*86400,0)/600),"")</f>
        <v/>
      </c>
      <c r="I5702" s="0" t="str">
        <f aca="false">IF(G5702=1,INT(ROUND((A5702-Debut)*86400,0)/3600),"")</f>
        <v/>
      </c>
      <c r="J5702" s="0" t="str">
        <f aca="false">IF(OR(A5702="",B5702=""),"",ROUND((B5702-A5702)*86400,0))</f>
        <v/>
      </c>
      <c r="K5702" s="37" t="str">
        <f aca="false">IF(G5702=1,IF(COUNTIFS($C:$C,C5702,$G:$G,1,$A:$A,"&gt;="&amp;(A5702-FenetreInterm/86400),$A:$A,"&lt;="&amp;A5702)&gt;=NbInterm,1,0),"")</f>
        <v/>
      </c>
      <c r="L5702" s="37" t="str">
        <f aca="false">IF(G5702=1,IF(B5702="",0,IF(J5702&lt;SeuilFugitive,1,0)),"")</f>
        <v/>
      </c>
      <c r="M5702" s="37" t="str">
        <f aca="false">IF(G5702=1,IF(B5702="",IF((Fin-A5702)*24&gt;SeuilFigee,1,0),IF(J5702&gt;SeuilFigee*3600,1,0)),"")</f>
        <v/>
      </c>
      <c r="N5702" s="0" t="str">
        <f aca="false">IF(G5702=1,IF(COUNTIF(H$2:H5702,H5702)=1,COUNTIF($H:$H,H5702),""),"")</f>
        <v/>
      </c>
      <c r="O5702" s="0" t="str">
        <f aca="false">IF(G5702=1,IF(COUNTIF(I$2:I5702,I5702)=1,COUNTIF($I:$I,I5702),""),"")</f>
        <v/>
      </c>
      <c r="P5702" s="38" t="str">
        <f aca="false">IF(G5702=1,IF(COUNTIFS(C$2:C5702,C5702,G$2:G5702,1)=1,COUNTIFS($C:$C,C5702,$G:$G,1)+ROW()/10000000,""),"")</f>
        <v/>
      </c>
      <c r="Q5702" s="0" t="str">
        <f aca="false">IF(K5702=1,IF(COUNTIFS(C$2:C5702,C5702,K$2:K5702,1)=1,1,0),"")</f>
        <v/>
      </c>
      <c r="R5702" s="0" t="str">
        <f aca="false">IF(M5702=1,IF(COUNTIFS(C$2:C5702,C5702,M$2:M5702,1)=1,1,0),"")</f>
        <v/>
      </c>
      <c r="S5702" s="0" t="str">
        <f aca="false">IF(L5702=1,IF(COUNTIFS(C$2:C5702,C5702,L$2:L5702,1)=1,1,0),"")</f>
        <v/>
      </c>
      <c r="T5702" s="38" t="str">
        <f aca="false">IF(N5702="","",N5702+ROW()/10000000)</f>
        <v/>
      </c>
      <c r="U5702" s="0" t="str">
        <f aca="false">IF(G5702=1,IF(B5702="",1,0),"")</f>
        <v/>
      </c>
    </row>
    <row r="5703" customFormat="false" ht="15" hidden="false" customHeight="false" outlineLevel="0" collapsed="false">
      <c r="A5703" s="35"/>
      <c r="B5703" s="35"/>
      <c r="G5703" s="0" t="str">
        <f aca="false">IF(A5703="","",IF(AND(A5703&gt;=Debut,A5703&lt;Fin),1,0))</f>
        <v/>
      </c>
      <c r="H5703" s="0" t="str">
        <f aca="false">IF(G5703=1,INT(ROUND((A5703-Debut)*86400,0)/600),"")</f>
        <v/>
      </c>
      <c r="I5703" s="0" t="str">
        <f aca="false">IF(G5703=1,INT(ROUND((A5703-Debut)*86400,0)/3600),"")</f>
        <v/>
      </c>
      <c r="J5703" s="0" t="str">
        <f aca="false">IF(OR(A5703="",B5703=""),"",ROUND((B5703-A5703)*86400,0))</f>
        <v/>
      </c>
      <c r="K5703" s="37" t="str">
        <f aca="false">IF(G5703=1,IF(COUNTIFS($C:$C,C5703,$G:$G,1,$A:$A,"&gt;="&amp;(A5703-FenetreInterm/86400),$A:$A,"&lt;="&amp;A5703)&gt;=NbInterm,1,0),"")</f>
        <v/>
      </c>
      <c r="L5703" s="37" t="str">
        <f aca="false">IF(G5703=1,IF(B5703="",0,IF(J5703&lt;SeuilFugitive,1,0)),"")</f>
        <v/>
      </c>
      <c r="M5703" s="37" t="str">
        <f aca="false">IF(G5703=1,IF(B5703="",IF((Fin-A5703)*24&gt;SeuilFigee,1,0),IF(J5703&gt;SeuilFigee*3600,1,0)),"")</f>
        <v/>
      </c>
      <c r="N5703" s="0" t="str">
        <f aca="false">IF(G5703=1,IF(COUNTIF(H$2:H5703,H5703)=1,COUNTIF($H:$H,H5703),""),"")</f>
        <v/>
      </c>
      <c r="O5703" s="0" t="str">
        <f aca="false">IF(G5703=1,IF(COUNTIF(I$2:I5703,I5703)=1,COUNTIF($I:$I,I5703),""),"")</f>
        <v/>
      </c>
      <c r="P5703" s="38" t="str">
        <f aca="false">IF(G5703=1,IF(COUNTIFS(C$2:C5703,C5703,G$2:G5703,1)=1,COUNTIFS($C:$C,C5703,$G:$G,1)+ROW()/10000000,""),"")</f>
        <v/>
      </c>
      <c r="Q5703" s="0" t="str">
        <f aca="false">IF(K5703=1,IF(COUNTIFS(C$2:C5703,C5703,K$2:K5703,1)=1,1,0),"")</f>
        <v/>
      </c>
      <c r="R5703" s="0" t="str">
        <f aca="false">IF(M5703=1,IF(COUNTIFS(C$2:C5703,C5703,M$2:M5703,1)=1,1,0),"")</f>
        <v/>
      </c>
      <c r="S5703" s="0" t="str">
        <f aca="false">IF(L5703=1,IF(COUNTIFS(C$2:C5703,C5703,L$2:L5703,1)=1,1,0),"")</f>
        <v/>
      </c>
      <c r="T5703" s="38" t="str">
        <f aca="false">IF(N5703="","",N5703+ROW()/10000000)</f>
        <v/>
      </c>
      <c r="U5703" s="0" t="str">
        <f aca="false">IF(G5703=1,IF(B5703="",1,0),"")</f>
        <v/>
      </c>
    </row>
    <row r="5704" customFormat="false" ht="15" hidden="false" customHeight="false" outlineLevel="0" collapsed="false">
      <c r="A5704" s="35"/>
      <c r="B5704" s="35"/>
      <c r="G5704" s="0" t="str">
        <f aca="false">IF(A5704="","",IF(AND(A5704&gt;=Debut,A5704&lt;Fin),1,0))</f>
        <v/>
      </c>
      <c r="H5704" s="0" t="str">
        <f aca="false">IF(G5704=1,INT(ROUND((A5704-Debut)*86400,0)/600),"")</f>
        <v/>
      </c>
      <c r="I5704" s="0" t="str">
        <f aca="false">IF(G5704=1,INT(ROUND((A5704-Debut)*86400,0)/3600),"")</f>
        <v/>
      </c>
      <c r="J5704" s="0" t="str">
        <f aca="false">IF(OR(A5704="",B5704=""),"",ROUND((B5704-A5704)*86400,0))</f>
        <v/>
      </c>
      <c r="K5704" s="37" t="str">
        <f aca="false">IF(G5704=1,IF(COUNTIFS($C:$C,C5704,$G:$G,1,$A:$A,"&gt;="&amp;(A5704-FenetreInterm/86400),$A:$A,"&lt;="&amp;A5704)&gt;=NbInterm,1,0),"")</f>
        <v/>
      </c>
      <c r="L5704" s="37" t="str">
        <f aca="false">IF(G5704=1,IF(B5704="",0,IF(J5704&lt;SeuilFugitive,1,0)),"")</f>
        <v/>
      </c>
      <c r="M5704" s="37" t="str">
        <f aca="false">IF(G5704=1,IF(B5704="",IF((Fin-A5704)*24&gt;SeuilFigee,1,0),IF(J5704&gt;SeuilFigee*3600,1,0)),"")</f>
        <v/>
      </c>
      <c r="N5704" s="0" t="str">
        <f aca="false">IF(G5704=1,IF(COUNTIF(H$2:H5704,H5704)=1,COUNTIF($H:$H,H5704),""),"")</f>
        <v/>
      </c>
      <c r="O5704" s="0" t="str">
        <f aca="false">IF(G5704=1,IF(COUNTIF(I$2:I5704,I5704)=1,COUNTIF($I:$I,I5704),""),"")</f>
        <v/>
      </c>
      <c r="P5704" s="38" t="str">
        <f aca="false">IF(G5704=1,IF(COUNTIFS(C$2:C5704,C5704,G$2:G5704,1)=1,COUNTIFS($C:$C,C5704,$G:$G,1)+ROW()/10000000,""),"")</f>
        <v/>
      </c>
      <c r="Q5704" s="0" t="str">
        <f aca="false">IF(K5704=1,IF(COUNTIFS(C$2:C5704,C5704,K$2:K5704,1)=1,1,0),"")</f>
        <v/>
      </c>
      <c r="R5704" s="0" t="str">
        <f aca="false">IF(M5704=1,IF(COUNTIFS(C$2:C5704,C5704,M$2:M5704,1)=1,1,0),"")</f>
        <v/>
      </c>
      <c r="S5704" s="0" t="str">
        <f aca="false">IF(L5704=1,IF(COUNTIFS(C$2:C5704,C5704,L$2:L5704,1)=1,1,0),"")</f>
        <v/>
      </c>
      <c r="T5704" s="38" t="str">
        <f aca="false">IF(N5704="","",N5704+ROW()/10000000)</f>
        <v/>
      </c>
      <c r="U5704" s="0" t="str">
        <f aca="false">IF(G5704=1,IF(B5704="",1,0),"")</f>
        <v/>
      </c>
    </row>
    <row r="5705" customFormat="false" ht="15" hidden="false" customHeight="false" outlineLevel="0" collapsed="false">
      <c r="A5705" s="35"/>
      <c r="B5705" s="35"/>
      <c r="G5705" s="0" t="str">
        <f aca="false">IF(A5705="","",IF(AND(A5705&gt;=Debut,A5705&lt;Fin),1,0))</f>
        <v/>
      </c>
      <c r="H5705" s="0" t="str">
        <f aca="false">IF(G5705=1,INT(ROUND((A5705-Debut)*86400,0)/600),"")</f>
        <v/>
      </c>
      <c r="I5705" s="0" t="str">
        <f aca="false">IF(G5705=1,INT(ROUND((A5705-Debut)*86400,0)/3600),"")</f>
        <v/>
      </c>
      <c r="J5705" s="0" t="str">
        <f aca="false">IF(OR(A5705="",B5705=""),"",ROUND((B5705-A5705)*86400,0))</f>
        <v/>
      </c>
      <c r="K5705" s="37" t="str">
        <f aca="false">IF(G5705=1,IF(COUNTIFS($C:$C,C5705,$G:$G,1,$A:$A,"&gt;="&amp;(A5705-FenetreInterm/86400),$A:$A,"&lt;="&amp;A5705)&gt;=NbInterm,1,0),"")</f>
        <v/>
      </c>
      <c r="L5705" s="37" t="str">
        <f aca="false">IF(G5705=1,IF(B5705="",0,IF(J5705&lt;SeuilFugitive,1,0)),"")</f>
        <v/>
      </c>
      <c r="M5705" s="37" t="str">
        <f aca="false">IF(G5705=1,IF(B5705="",IF((Fin-A5705)*24&gt;SeuilFigee,1,0),IF(J5705&gt;SeuilFigee*3600,1,0)),"")</f>
        <v/>
      </c>
      <c r="N5705" s="0" t="str">
        <f aca="false">IF(G5705=1,IF(COUNTIF(H$2:H5705,H5705)=1,COUNTIF($H:$H,H5705),""),"")</f>
        <v/>
      </c>
      <c r="O5705" s="0" t="str">
        <f aca="false">IF(G5705=1,IF(COUNTIF(I$2:I5705,I5705)=1,COUNTIF($I:$I,I5705),""),"")</f>
        <v/>
      </c>
      <c r="P5705" s="38" t="str">
        <f aca="false">IF(G5705=1,IF(COUNTIFS(C$2:C5705,C5705,G$2:G5705,1)=1,COUNTIFS($C:$C,C5705,$G:$G,1)+ROW()/10000000,""),"")</f>
        <v/>
      </c>
      <c r="Q5705" s="0" t="str">
        <f aca="false">IF(K5705=1,IF(COUNTIFS(C$2:C5705,C5705,K$2:K5705,1)=1,1,0),"")</f>
        <v/>
      </c>
      <c r="R5705" s="0" t="str">
        <f aca="false">IF(M5705=1,IF(COUNTIFS(C$2:C5705,C5705,M$2:M5705,1)=1,1,0),"")</f>
        <v/>
      </c>
      <c r="S5705" s="0" t="str">
        <f aca="false">IF(L5705=1,IF(COUNTIFS(C$2:C5705,C5705,L$2:L5705,1)=1,1,0),"")</f>
        <v/>
      </c>
      <c r="T5705" s="38" t="str">
        <f aca="false">IF(N5705="","",N5705+ROW()/10000000)</f>
        <v/>
      </c>
      <c r="U5705" s="0" t="str">
        <f aca="false">IF(G5705=1,IF(B5705="",1,0),"")</f>
        <v/>
      </c>
    </row>
    <row r="5706" customFormat="false" ht="15" hidden="false" customHeight="false" outlineLevel="0" collapsed="false">
      <c r="A5706" s="35"/>
      <c r="B5706" s="35"/>
      <c r="G5706" s="0" t="str">
        <f aca="false">IF(A5706="","",IF(AND(A5706&gt;=Debut,A5706&lt;Fin),1,0))</f>
        <v/>
      </c>
      <c r="H5706" s="0" t="str">
        <f aca="false">IF(G5706=1,INT(ROUND((A5706-Debut)*86400,0)/600),"")</f>
        <v/>
      </c>
      <c r="I5706" s="0" t="str">
        <f aca="false">IF(G5706=1,INT(ROUND((A5706-Debut)*86400,0)/3600),"")</f>
        <v/>
      </c>
      <c r="J5706" s="0" t="str">
        <f aca="false">IF(OR(A5706="",B5706=""),"",ROUND((B5706-A5706)*86400,0))</f>
        <v/>
      </c>
      <c r="K5706" s="37" t="str">
        <f aca="false">IF(G5706=1,IF(COUNTIFS($C:$C,C5706,$G:$G,1,$A:$A,"&gt;="&amp;(A5706-FenetreInterm/86400),$A:$A,"&lt;="&amp;A5706)&gt;=NbInterm,1,0),"")</f>
        <v/>
      </c>
      <c r="L5706" s="37" t="str">
        <f aca="false">IF(G5706=1,IF(B5706="",0,IF(J5706&lt;SeuilFugitive,1,0)),"")</f>
        <v/>
      </c>
      <c r="M5706" s="37" t="str">
        <f aca="false">IF(G5706=1,IF(B5706="",IF((Fin-A5706)*24&gt;SeuilFigee,1,0),IF(J5706&gt;SeuilFigee*3600,1,0)),"")</f>
        <v/>
      </c>
      <c r="N5706" s="0" t="str">
        <f aca="false">IF(G5706=1,IF(COUNTIF(H$2:H5706,H5706)=1,COUNTIF($H:$H,H5706),""),"")</f>
        <v/>
      </c>
      <c r="O5706" s="0" t="str">
        <f aca="false">IF(G5706=1,IF(COUNTIF(I$2:I5706,I5706)=1,COUNTIF($I:$I,I5706),""),"")</f>
        <v/>
      </c>
      <c r="P5706" s="38" t="str">
        <f aca="false">IF(G5706=1,IF(COUNTIFS(C$2:C5706,C5706,G$2:G5706,1)=1,COUNTIFS($C:$C,C5706,$G:$G,1)+ROW()/10000000,""),"")</f>
        <v/>
      </c>
      <c r="Q5706" s="0" t="str">
        <f aca="false">IF(K5706=1,IF(COUNTIFS(C$2:C5706,C5706,K$2:K5706,1)=1,1,0),"")</f>
        <v/>
      </c>
      <c r="R5706" s="0" t="str">
        <f aca="false">IF(M5706=1,IF(COUNTIFS(C$2:C5706,C5706,M$2:M5706,1)=1,1,0),"")</f>
        <v/>
      </c>
      <c r="S5706" s="0" t="str">
        <f aca="false">IF(L5706=1,IF(COUNTIFS(C$2:C5706,C5706,L$2:L5706,1)=1,1,0),"")</f>
        <v/>
      </c>
      <c r="T5706" s="38" t="str">
        <f aca="false">IF(N5706="","",N5706+ROW()/10000000)</f>
        <v/>
      </c>
      <c r="U5706" s="0" t="str">
        <f aca="false">IF(G5706=1,IF(B5706="",1,0),"")</f>
        <v/>
      </c>
    </row>
    <row r="5707" customFormat="false" ht="15" hidden="false" customHeight="false" outlineLevel="0" collapsed="false">
      <c r="A5707" s="35"/>
      <c r="B5707" s="35"/>
      <c r="G5707" s="0" t="str">
        <f aca="false">IF(A5707="","",IF(AND(A5707&gt;=Debut,A5707&lt;Fin),1,0))</f>
        <v/>
      </c>
      <c r="H5707" s="0" t="str">
        <f aca="false">IF(G5707=1,INT(ROUND((A5707-Debut)*86400,0)/600),"")</f>
        <v/>
      </c>
      <c r="I5707" s="0" t="str">
        <f aca="false">IF(G5707=1,INT(ROUND((A5707-Debut)*86400,0)/3600),"")</f>
        <v/>
      </c>
      <c r="J5707" s="0" t="str">
        <f aca="false">IF(OR(A5707="",B5707=""),"",ROUND((B5707-A5707)*86400,0))</f>
        <v/>
      </c>
      <c r="K5707" s="37" t="str">
        <f aca="false">IF(G5707=1,IF(COUNTIFS($C:$C,C5707,$G:$G,1,$A:$A,"&gt;="&amp;(A5707-FenetreInterm/86400),$A:$A,"&lt;="&amp;A5707)&gt;=NbInterm,1,0),"")</f>
        <v/>
      </c>
      <c r="L5707" s="37" t="str">
        <f aca="false">IF(G5707=1,IF(B5707="",0,IF(J5707&lt;SeuilFugitive,1,0)),"")</f>
        <v/>
      </c>
      <c r="M5707" s="37" t="str">
        <f aca="false">IF(G5707=1,IF(B5707="",IF((Fin-A5707)*24&gt;SeuilFigee,1,0),IF(J5707&gt;SeuilFigee*3600,1,0)),"")</f>
        <v/>
      </c>
      <c r="N5707" s="0" t="str">
        <f aca="false">IF(G5707=1,IF(COUNTIF(H$2:H5707,H5707)=1,COUNTIF($H:$H,H5707),""),"")</f>
        <v/>
      </c>
      <c r="O5707" s="0" t="str">
        <f aca="false">IF(G5707=1,IF(COUNTIF(I$2:I5707,I5707)=1,COUNTIF($I:$I,I5707),""),"")</f>
        <v/>
      </c>
      <c r="P5707" s="38" t="str">
        <f aca="false">IF(G5707=1,IF(COUNTIFS(C$2:C5707,C5707,G$2:G5707,1)=1,COUNTIFS($C:$C,C5707,$G:$G,1)+ROW()/10000000,""),"")</f>
        <v/>
      </c>
      <c r="Q5707" s="0" t="str">
        <f aca="false">IF(K5707=1,IF(COUNTIFS(C$2:C5707,C5707,K$2:K5707,1)=1,1,0),"")</f>
        <v/>
      </c>
      <c r="R5707" s="0" t="str">
        <f aca="false">IF(M5707=1,IF(COUNTIFS(C$2:C5707,C5707,M$2:M5707,1)=1,1,0),"")</f>
        <v/>
      </c>
      <c r="S5707" s="0" t="str">
        <f aca="false">IF(L5707=1,IF(COUNTIFS(C$2:C5707,C5707,L$2:L5707,1)=1,1,0),"")</f>
        <v/>
      </c>
      <c r="T5707" s="38" t="str">
        <f aca="false">IF(N5707="","",N5707+ROW()/10000000)</f>
        <v/>
      </c>
      <c r="U5707" s="0" t="str">
        <f aca="false">IF(G5707=1,IF(B5707="",1,0),"")</f>
        <v/>
      </c>
    </row>
    <row r="5708" customFormat="false" ht="15" hidden="false" customHeight="false" outlineLevel="0" collapsed="false">
      <c r="A5708" s="35"/>
      <c r="B5708" s="35"/>
      <c r="G5708" s="0" t="str">
        <f aca="false">IF(A5708="","",IF(AND(A5708&gt;=Debut,A5708&lt;Fin),1,0))</f>
        <v/>
      </c>
      <c r="H5708" s="0" t="str">
        <f aca="false">IF(G5708=1,INT(ROUND((A5708-Debut)*86400,0)/600),"")</f>
        <v/>
      </c>
      <c r="I5708" s="0" t="str">
        <f aca="false">IF(G5708=1,INT(ROUND((A5708-Debut)*86400,0)/3600),"")</f>
        <v/>
      </c>
      <c r="J5708" s="0" t="str">
        <f aca="false">IF(OR(A5708="",B5708=""),"",ROUND((B5708-A5708)*86400,0))</f>
        <v/>
      </c>
      <c r="K5708" s="37" t="str">
        <f aca="false">IF(G5708=1,IF(COUNTIFS($C:$C,C5708,$G:$G,1,$A:$A,"&gt;="&amp;(A5708-FenetreInterm/86400),$A:$A,"&lt;="&amp;A5708)&gt;=NbInterm,1,0),"")</f>
        <v/>
      </c>
      <c r="L5708" s="37" t="str">
        <f aca="false">IF(G5708=1,IF(B5708="",0,IF(J5708&lt;SeuilFugitive,1,0)),"")</f>
        <v/>
      </c>
      <c r="M5708" s="37" t="str">
        <f aca="false">IF(G5708=1,IF(B5708="",IF((Fin-A5708)*24&gt;SeuilFigee,1,0),IF(J5708&gt;SeuilFigee*3600,1,0)),"")</f>
        <v/>
      </c>
      <c r="N5708" s="0" t="str">
        <f aca="false">IF(G5708=1,IF(COUNTIF(H$2:H5708,H5708)=1,COUNTIF($H:$H,H5708),""),"")</f>
        <v/>
      </c>
      <c r="O5708" s="0" t="str">
        <f aca="false">IF(G5708=1,IF(COUNTIF(I$2:I5708,I5708)=1,COUNTIF($I:$I,I5708),""),"")</f>
        <v/>
      </c>
      <c r="P5708" s="38" t="str">
        <f aca="false">IF(G5708=1,IF(COUNTIFS(C$2:C5708,C5708,G$2:G5708,1)=1,COUNTIFS($C:$C,C5708,$G:$G,1)+ROW()/10000000,""),"")</f>
        <v/>
      </c>
      <c r="Q5708" s="0" t="str">
        <f aca="false">IF(K5708=1,IF(COUNTIFS(C$2:C5708,C5708,K$2:K5708,1)=1,1,0),"")</f>
        <v/>
      </c>
      <c r="R5708" s="0" t="str">
        <f aca="false">IF(M5708=1,IF(COUNTIFS(C$2:C5708,C5708,M$2:M5708,1)=1,1,0),"")</f>
        <v/>
      </c>
      <c r="S5708" s="0" t="str">
        <f aca="false">IF(L5708=1,IF(COUNTIFS(C$2:C5708,C5708,L$2:L5708,1)=1,1,0),"")</f>
        <v/>
      </c>
      <c r="T5708" s="38" t="str">
        <f aca="false">IF(N5708="","",N5708+ROW()/10000000)</f>
        <v/>
      </c>
      <c r="U5708" s="0" t="str">
        <f aca="false">IF(G5708=1,IF(B5708="",1,0),"")</f>
        <v/>
      </c>
    </row>
    <row r="5709" customFormat="false" ht="15" hidden="false" customHeight="false" outlineLevel="0" collapsed="false">
      <c r="A5709" s="35"/>
      <c r="B5709" s="35"/>
      <c r="G5709" s="0" t="str">
        <f aca="false">IF(A5709="","",IF(AND(A5709&gt;=Debut,A5709&lt;Fin),1,0))</f>
        <v/>
      </c>
      <c r="H5709" s="0" t="str">
        <f aca="false">IF(G5709=1,INT(ROUND((A5709-Debut)*86400,0)/600),"")</f>
        <v/>
      </c>
      <c r="I5709" s="0" t="str">
        <f aca="false">IF(G5709=1,INT(ROUND((A5709-Debut)*86400,0)/3600),"")</f>
        <v/>
      </c>
      <c r="J5709" s="0" t="str">
        <f aca="false">IF(OR(A5709="",B5709=""),"",ROUND((B5709-A5709)*86400,0))</f>
        <v/>
      </c>
      <c r="K5709" s="37" t="str">
        <f aca="false">IF(G5709=1,IF(COUNTIFS($C:$C,C5709,$G:$G,1,$A:$A,"&gt;="&amp;(A5709-FenetreInterm/86400),$A:$A,"&lt;="&amp;A5709)&gt;=NbInterm,1,0),"")</f>
        <v/>
      </c>
      <c r="L5709" s="37" t="str">
        <f aca="false">IF(G5709=1,IF(B5709="",0,IF(J5709&lt;SeuilFugitive,1,0)),"")</f>
        <v/>
      </c>
      <c r="M5709" s="37" t="str">
        <f aca="false">IF(G5709=1,IF(B5709="",IF((Fin-A5709)*24&gt;SeuilFigee,1,0),IF(J5709&gt;SeuilFigee*3600,1,0)),"")</f>
        <v/>
      </c>
      <c r="N5709" s="0" t="str">
        <f aca="false">IF(G5709=1,IF(COUNTIF(H$2:H5709,H5709)=1,COUNTIF($H:$H,H5709),""),"")</f>
        <v/>
      </c>
      <c r="O5709" s="0" t="str">
        <f aca="false">IF(G5709=1,IF(COUNTIF(I$2:I5709,I5709)=1,COUNTIF($I:$I,I5709),""),"")</f>
        <v/>
      </c>
      <c r="P5709" s="38" t="str">
        <f aca="false">IF(G5709=1,IF(COUNTIFS(C$2:C5709,C5709,G$2:G5709,1)=1,COUNTIFS($C:$C,C5709,$G:$G,1)+ROW()/10000000,""),"")</f>
        <v/>
      </c>
      <c r="Q5709" s="0" t="str">
        <f aca="false">IF(K5709=1,IF(COUNTIFS(C$2:C5709,C5709,K$2:K5709,1)=1,1,0),"")</f>
        <v/>
      </c>
      <c r="R5709" s="0" t="str">
        <f aca="false">IF(M5709=1,IF(COUNTIFS(C$2:C5709,C5709,M$2:M5709,1)=1,1,0),"")</f>
        <v/>
      </c>
      <c r="S5709" s="0" t="str">
        <f aca="false">IF(L5709=1,IF(COUNTIFS(C$2:C5709,C5709,L$2:L5709,1)=1,1,0),"")</f>
        <v/>
      </c>
      <c r="T5709" s="38" t="str">
        <f aca="false">IF(N5709="","",N5709+ROW()/10000000)</f>
        <v/>
      </c>
      <c r="U5709" s="0" t="str">
        <f aca="false">IF(G5709=1,IF(B5709="",1,0),"")</f>
        <v/>
      </c>
    </row>
    <row r="5710" customFormat="false" ht="15" hidden="false" customHeight="false" outlineLevel="0" collapsed="false">
      <c r="A5710" s="35"/>
      <c r="B5710" s="35"/>
      <c r="G5710" s="0" t="str">
        <f aca="false">IF(A5710="","",IF(AND(A5710&gt;=Debut,A5710&lt;Fin),1,0))</f>
        <v/>
      </c>
      <c r="H5710" s="0" t="str">
        <f aca="false">IF(G5710=1,INT(ROUND((A5710-Debut)*86400,0)/600),"")</f>
        <v/>
      </c>
      <c r="I5710" s="0" t="str">
        <f aca="false">IF(G5710=1,INT(ROUND((A5710-Debut)*86400,0)/3600),"")</f>
        <v/>
      </c>
      <c r="J5710" s="0" t="str">
        <f aca="false">IF(OR(A5710="",B5710=""),"",ROUND((B5710-A5710)*86400,0))</f>
        <v/>
      </c>
      <c r="K5710" s="37" t="str">
        <f aca="false">IF(G5710=1,IF(COUNTIFS($C:$C,C5710,$G:$G,1,$A:$A,"&gt;="&amp;(A5710-FenetreInterm/86400),$A:$A,"&lt;="&amp;A5710)&gt;=NbInterm,1,0),"")</f>
        <v/>
      </c>
      <c r="L5710" s="37" t="str">
        <f aca="false">IF(G5710=1,IF(B5710="",0,IF(J5710&lt;SeuilFugitive,1,0)),"")</f>
        <v/>
      </c>
      <c r="M5710" s="37" t="str">
        <f aca="false">IF(G5710=1,IF(B5710="",IF((Fin-A5710)*24&gt;SeuilFigee,1,0),IF(J5710&gt;SeuilFigee*3600,1,0)),"")</f>
        <v/>
      </c>
      <c r="N5710" s="0" t="str">
        <f aca="false">IF(G5710=1,IF(COUNTIF(H$2:H5710,H5710)=1,COUNTIF($H:$H,H5710),""),"")</f>
        <v/>
      </c>
      <c r="O5710" s="0" t="str">
        <f aca="false">IF(G5710=1,IF(COUNTIF(I$2:I5710,I5710)=1,COUNTIF($I:$I,I5710),""),"")</f>
        <v/>
      </c>
      <c r="P5710" s="38" t="str">
        <f aca="false">IF(G5710=1,IF(COUNTIFS(C$2:C5710,C5710,G$2:G5710,1)=1,COUNTIFS($C:$C,C5710,$G:$G,1)+ROW()/10000000,""),"")</f>
        <v/>
      </c>
      <c r="Q5710" s="0" t="str">
        <f aca="false">IF(K5710=1,IF(COUNTIFS(C$2:C5710,C5710,K$2:K5710,1)=1,1,0),"")</f>
        <v/>
      </c>
      <c r="R5710" s="0" t="str">
        <f aca="false">IF(M5710=1,IF(COUNTIFS(C$2:C5710,C5710,M$2:M5710,1)=1,1,0),"")</f>
        <v/>
      </c>
      <c r="S5710" s="0" t="str">
        <f aca="false">IF(L5710=1,IF(COUNTIFS(C$2:C5710,C5710,L$2:L5710,1)=1,1,0),"")</f>
        <v/>
      </c>
      <c r="T5710" s="38" t="str">
        <f aca="false">IF(N5710="","",N5710+ROW()/10000000)</f>
        <v/>
      </c>
      <c r="U5710" s="0" t="str">
        <f aca="false">IF(G5710=1,IF(B5710="",1,0),"")</f>
        <v/>
      </c>
    </row>
    <row r="5711" customFormat="false" ht="15" hidden="false" customHeight="false" outlineLevel="0" collapsed="false">
      <c r="A5711" s="35"/>
      <c r="B5711" s="35"/>
      <c r="G5711" s="0" t="str">
        <f aca="false">IF(A5711="","",IF(AND(A5711&gt;=Debut,A5711&lt;Fin),1,0))</f>
        <v/>
      </c>
      <c r="H5711" s="0" t="str">
        <f aca="false">IF(G5711=1,INT(ROUND((A5711-Debut)*86400,0)/600),"")</f>
        <v/>
      </c>
      <c r="I5711" s="0" t="str">
        <f aca="false">IF(G5711=1,INT(ROUND((A5711-Debut)*86400,0)/3600),"")</f>
        <v/>
      </c>
      <c r="J5711" s="0" t="str">
        <f aca="false">IF(OR(A5711="",B5711=""),"",ROUND((B5711-A5711)*86400,0))</f>
        <v/>
      </c>
      <c r="K5711" s="37" t="str">
        <f aca="false">IF(G5711=1,IF(COUNTIFS($C:$C,C5711,$G:$G,1,$A:$A,"&gt;="&amp;(A5711-FenetreInterm/86400),$A:$A,"&lt;="&amp;A5711)&gt;=NbInterm,1,0),"")</f>
        <v/>
      </c>
      <c r="L5711" s="37" t="str">
        <f aca="false">IF(G5711=1,IF(B5711="",0,IF(J5711&lt;SeuilFugitive,1,0)),"")</f>
        <v/>
      </c>
      <c r="M5711" s="37" t="str">
        <f aca="false">IF(G5711=1,IF(B5711="",IF((Fin-A5711)*24&gt;SeuilFigee,1,0),IF(J5711&gt;SeuilFigee*3600,1,0)),"")</f>
        <v/>
      </c>
      <c r="N5711" s="0" t="str">
        <f aca="false">IF(G5711=1,IF(COUNTIF(H$2:H5711,H5711)=1,COUNTIF($H:$H,H5711),""),"")</f>
        <v/>
      </c>
      <c r="O5711" s="0" t="str">
        <f aca="false">IF(G5711=1,IF(COUNTIF(I$2:I5711,I5711)=1,COUNTIF($I:$I,I5711),""),"")</f>
        <v/>
      </c>
      <c r="P5711" s="38" t="str">
        <f aca="false">IF(G5711=1,IF(COUNTIFS(C$2:C5711,C5711,G$2:G5711,1)=1,COUNTIFS($C:$C,C5711,$G:$G,1)+ROW()/10000000,""),"")</f>
        <v/>
      </c>
      <c r="Q5711" s="0" t="str">
        <f aca="false">IF(K5711=1,IF(COUNTIFS(C$2:C5711,C5711,K$2:K5711,1)=1,1,0),"")</f>
        <v/>
      </c>
      <c r="R5711" s="0" t="str">
        <f aca="false">IF(M5711=1,IF(COUNTIFS(C$2:C5711,C5711,M$2:M5711,1)=1,1,0),"")</f>
        <v/>
      </c>
      <c r="S5711" s="0" t="str">
        <f aca="false">IF(L5711=1,IF(COUNTIFS(C$2:C5711,C5711,L$2:L5711,1)=1,1,0),"")</f>
        <v/>
      </c>
      <c r="T5711" s="38" t="str">
        <f aca="false">IF(N5711="","",N5711+ROW()/10000000)</f>
        <v/>
      </c>
      <c r="U5711" s="0" t="str">
        <f aca="false">IF(G5711=1,IF(B5711="",1,0),"")</f>
        <v/>
      </c>
    </row>
    <row r="5712" customFormat="false" ht="15" hidden="false" customHeight="false" outlineLevel="0" collapsed="false">
      <c r="A5712" s="35"/>
      <c r="B5712" s="35"/>
      <c r="G5712" s="0" t="str">
        <f aca="false">IF(A5712="","",IF(AND(A5712&gt;=Debut,A5712&lt;Fin),1,0))</f>
        <v/>
      </c>
      <c r="H5712" s="0" t="str">
        <f aca="false">IF(G5712=1,INT(ROUND((A5712-Debut)*86400,0)/600),"")</f>
        <v/>
      </c>
      <c r="I5712" s="0" t="str">
        <f aca="false">IF(G5712=1,INT(ROUND((A5712-Debut)*86400,0)/3600),"")</f>
        <v/>
      </c>
      <c r="J5712" s="0" t="str">
        <f aca="false">IF(OR(A5712="",B5712=""),"",ROUND((B5712-A5712)*86400,0))</f>
        <v/>
      </c>
      <c r="K5712" s="37" t="str">
        <f aca="false">IF(G5712=1,IF(COUNTIFS($C:$C,C5712,$G:$G,1,$A:$A,"&gt;="&amp;(A5712-FenetreInterm/86400),$A:$A,"&lt;="&amp;A5712)&gt;=NbInterm,1,0),"")</f>
        <v/>
      </c>
      <c r="L5712" s="37" t="str">
        <f aca="false">IF(G5712=1,IF(B5712="",0,IF(J5712&lt;SeuilFugitive,1,0)),"")</f>
        <v/>
      </c>
      <c r="M5712" s="37" t="str">
        <f aca="false">IF(G5712=1,IF(B5712="",IF((Fin-A5712)*24&gt;SeuilFigee,1,0),IF(J5712&gt;SeuilFigee*3600,1,0)),"")</f>
        <v/>
      </c>
      <c r="N5712" s="0" t="str">
        <f aca="false">IF(G5712=1,IF(COUNTIF(H$2:H5712,H5712)=1,COUNTIF($H:$H,H5712),""),"")</f>
        <v/>
      </c>
      <c r="O5712" s="0" t="str">
        <f aca="false">IF(G5712=1,IF(COUNTIF(I$2:I5712,I5712)=1,COUNTIF($I:$I,I5712),""),"")</f>
        <v/>
      </c>
      <c r="P5712" s="38" t="str">
        <f aca="false">IF(G5712=1,IF(COUNTIFS(C$2:C5712,C5712,G$2:G5712,1)=1,COUNTIFS($C:$C,C5712,$G:$G,1)+ROW()/10000000,""),"")</f>
        <v/>
      </c>
      <c r="Q5712" s="0" t="str">
        <f aca="false">IF(K5712=1,IF(COUNTIFS(C$2:C5712,C5712,K$2:K5712,1)=1,1,0),"")</f>
        <v/>
      </c>
      <c r="R5712" s="0" t="str">
        <f aca="false">IF(M5712=1,IF(COUNTIFS(C$2:C5712,C5712,M$2:M5712,1)=1,1,0),"")</f>
        <v/>
      </c>
      <c r="S5712" s="0" t="str">
        <f aca="false">IF(L5712=1,IF(COUNTIFS(C$2:C5712,C5712,L$2:L5712,1)=1,1,0),"")</f>
        <v/>
      </c>
      <c r="T5712" s="38" t="str">
        <f aca="false">IF(N5712="","",N5712+ROW()/10000000)</f>
        <v/>
      </c>
      <c r="U5712" s="0" t="str">
        <f aca="false">IF(G5712=1,IF(B5712="",1,0),"")</f>
        <v/>
      </c>
    </row>
    <row r="5713" customFormat="false" ht="15" hidden="false" customHeight="false" outlineLevel="0" collapsed="false">
      <c r="A5713" s="35"/>
      <c r="B5713" s="35"/>
      <c r="G5713" s="0" t="str">
        <f aca="false">IF(A5713="","",IF(AND(A5713&gt;=Debut,A5713&lt;Fin),1,0))</f>
        <v/>
      </c>
      <c r="H5713" s="0" t="str">
        <f aca="false">IF(G5713=1,INT(ROUND((A5713-Debut)*86400,0)/600),"")</f>
        <v/>
      </c>
      <c r="I5713" s="0" t="str">
        <f aca="false">IF(G5713=1,INT(ROUND((A5713-Debut)*86400,0)/3600),"")</f>
        <v/>
      </c>
      <c r="J5713" s="0" t="str">
        <f aca="false">IF(OR(A5713="",B5713=""),"",ROUND((B5713-A5713)*86400,0))</f>
        <v/>
      </c>
      <c r="K5713" s="37" t="str">
        <f aca="false">IF(G5713=1,IF(COUNTIFS($C:$C,C5713,$G:$G,1,$A:$A,"&gt;="&amp;(A5713-FenetreInterm/86400),$A:$A,"&lt;="&amp;A5713)&gt;=NbInterm,1,0),"")</f>
        <v/>
      </c>
      <c r="L5713" s="37" t="str">
        <f aca="false">IF(G5713=1,IF(B5713="",0,IF(J5713&lt;SeuilFugitive,1,0)),"")</f>
        <v/>
      </c>
      <c r="M5713" s="37" t="str">
        <f aca="false">IF(G5713=1,IF(B5713="",IF((Fin-A5713)*24&gt;SeuilFigee,1,0),IF(J5713&gt;SeuilFigee*3600,1,0)),"")</f>
        <v/>
      </c>
      <c r="N5713" s="0" t="str">
        <f aca="false">IF(G5713=1,IF(COUNTIF(H$2:H5713,H5713)=1,COUNTIF($H:$H,H5713),""),"")</f>
        <v/>
      </c>
      <c r="O5713" s="0" t="str">
        <f aca="false">IF(G5713=1,IF(COUNTIF(I$2:I5713,I5713)=1,COUNTIF($I:$I,I5713),""),"")</f>
        <v/>
      </c>
      <c r="P5713" s="38" t="str">
        <f aca="false">IF(G5713=1,IF(COUNTIFS(C$2:C5713,C5713,G$2:G5713,1)=1,COUNTIFS($C:$C,C5713,$G:$G,1)+ROW()/10000000,""),"")</f>
        <v/>
      </c>
      <c r="Q5713" s="0" t="str">
        <f aca="false">IF(K5713=1,IF(COUNTIFS(C$2:C5713,C5713,K$2:K5713,1)=1,1,0),"")</f>
        <v/>
      </c>
      <c r="R5713" s="0" t="str">
        <f aca="false">IF(M5713=1,IF(COUNTIFS(C$2:C5713,C5713,M$2:M5713,1)=1,1,0),"")</f>
        <v/>
      </c>
      <c r="S5713" s="0" t="str">
        <f aca="false">IF(L5713=1,IF(COUNTIFS(C$2:C5713,C5713,L$2:L5713,1)=1,1,0),"")</f>
        <v/>
      </c>
      <c r="T5713" s="38" t="str">
        <f aca="false">IF(N5713="","",N5713+ROW()/10000000)</f>
        <v/>
      </c>
      <c r="U5713" s="0" t="str">
        <f aca="false">IF(G5713=1,IF(B5713="",1,0),"")</f>
        <v/>
      </c>
    </row>
    <row r="5714" customFormat="false" ht="15" hidden="false" customHeight="false" outlineLevel="0" collapsed="false">
      <c r="A5714" s="35"/>
      <c r="B5714" s="35"/>
      <c r="G5714" s="0" t="str">
        <f aca="false">IF(A5714="","",IF(AND(A5714&gt;=Debut,A5714&lt;Fin),1,0))</f>
        <v/>
      </c>
      <c r="H5714" s="0" t="str">
        <f aca="false">IF(G5714=1,INT(ROUND((A5714-Debut)*86400,0)/600),"")</f>
        <v/>
      </c>
      <c r="I5714" s="0" t="str">
        <f aca="false">IF(G5714=1,INT(ROUND((A5714-Debut)*86400,0)/3600),"")</f>
        <v/>
      </c>
      <c r="J5714" s="0" t="str">
        <f aca="false">IF(OR(A5714="",B5714=""),"",ROUND((B5714-A5714)*86400,0))</f>
        <v/>
      </c>
      <c r="K5714" s="37" t="str">
        <f aca="false">IF(G5714=1,IF(COUNTIFS($C:$C,C5714,$G:$G,1,$A:$A,"&gt;="&amp;(A5714-FenetreInterm/86400),$A:$A,"&lt;="&amp;A5714)&gt;=NbInterm,1,0),"")</f>
        <v/>
      </c>
      <c r="L5714" s="37" t="str">
        <f aca="false">IF(G5714=1,IF(B5714="",0,IF(J5714&lt;SeuilFugitive,1,0)),"")</f>
        <v/>
      </c>
      <c r="M5714" s="37" t="str">
        <f aca="false">IF(G5714=1,IF(B5714="",IF((Fin-A5714)*24&gt;SeuilFigee,1,0),IF(J5714&gt;SeuilFigee*3600,1,0)),"")</f>
        <v/>
      </c>
      <c r="N5714" s="0" t="str">
        <f aca="false">IF(G5714=1,IF(COUNTIF(H$2:H5714,H5714)=1,COUNTIF($H:$H,H5714),""),"")</f>
        <v/>
      </c>
      <c r="O5714" s="0" t="str">
        <f aca="false">IF(G5714=1,IF(COUNTIF(I$2:I5714,I5714)=1,COUNTIF($I:$I,I5714),""),"")</f>
        <v/>
      </c>
      <c r="P5714" s="38" t="str">
        <f aca="false">IF(G5714=1,IF(COUNTIFS(C$2:C5714,C5714,G$2:G5714,1)=1,COUNTIFS($C:$C,C5714,$G:$G,1)+ROW()/10000000,""),"")</f>
        <v/>
      </c>
      <c r="Q5714" s="0" t="str">
        <f aca="false">IF(K5714=1,IF(COUNTIFS(C$2:C5714,C5714,K$2:K5714,1)=1,1,0),"")</f>
        <v/>
      </c>
      <c r="R5714" s="0" t="str">
        <f aca="false">IF(M5714=1,IF(COUNTIFS(C$2:C5714,C5714,M$2:M5714,1)=1,1,0),"")</f>
        <v/>
      </c>
      <c r="S5714" s="0" t="str">
        <f aca="false">IF(L5714=1,IF(COUNTIFS(C$2:C5714,C5714,L$2:L5714,1)=1,1,0),"")</f>
        <v/>
      </c>
      <c r="T5714" s="38" t="str">
        <f aca="false">IF(N5714="","",N5714+ROW()/10000000)</f>
        <v/>
      </c>
      <c r="U5714" s="0" t="str">
        <f aca="false">IF(G5714=1,IF(B5714="",1,0),"")</f>
        <v/>
      </c>
    </row>
    <row r="5715" customFormat="false" ht="15" hidden="false" customHeight="false" outlineLevel="0" collapsed="false">
      <c r="A5715" s="35"/>
      <c r="B5715" s="35"/>
      <c r="G5715" s="0" t="str">
        <f aca="false">IF(A5715="","",IF(AND(A5715&gt;=Debut,A5715&lt;Fin),1,0))</f>
        <v/>
      </c>
      <c r="H5715" s="0" t="str">
        <f aca="false">IF(G5715=1,INT(ROUND((A5715-Debut)*86400,0)/600),"")</f>
        <v/>
      </c>
      <c r="I5715" s="0" t="str">
        <f aca="false">IF(G5715=1,INT(ROUND((A5715-Debut)*86400,0)/3600),"")</f>
        <v/>
      </c>
      <c r="J5715" s="0" t="str">
        <f aca="false">IF(OR(A5715="",B5715=""),"",ROUND((B5715-A5715)*86400,0))</f>
        <v/>
      </c>
      <c r="K5715" s="37" t="str">
        <f aca="false">IF(G5715=1,IF(COUNTIFS($C:$C,C5715,$G:$G,1,$A:$A,"&gt;="&amp;(A5715-FenetreInterm/86400),$A:$A,"&lt;="&amp;A5715)&gt;=NbInterm,1,0),"")</f>
        <v/>
      </c>
      <c r="L5715" s="37" t="str">
        <f aca="false">IF(G5715=1,IF(B5715="",0,IF(J5715&lt;SeuilFugitive,1,0)),"")</f>
        <v/>
      </c>
      <c r="M5715" s="37" t="str">
        <f aca="false">IF(G5715=1,IF(B5715="",IF((Fin-A5715)*24&gt;SeuilFigee,1,0),IF(J5715&gt;SeuilFigee*3600,1,0)),"")</f>
        <v/>
      </c>
      <c r="N5715" s="0" t="str">
        <f aca="false">IF(G5715=1,IF(COUNTIF(H$2:H5715,H5715)=1,COUNTIF($H:$H,H5715),""),"")</f>
        <v/>
      </c>
      <c r="O5715" s="0" t="str">
        <f aca="false">IF(G5715=1,IF(COUNTIF(I$2:I5715,I5715)=1,COUNTIF($I:$I,I5715),""),"")</f>
        <v/>
      </c>
      <c r="P5715" s="38" t="str">
        <f aca="false">IF(G5715=1,IF(COUNTIFS(C$2:C5715,C5715,G$2:G5715,1)=1,COUNTIFS($C:$C,C5715,$G:$G,1)+ROW()/10000000,""),"")</f>
        <v/>
      </c>
      <c r="Q5715" s="0" t="str">
        <f aca="false">IF(K5715=1,IF(COUNTIFS(C$2:C5715,C5715,K$2:K5715,1)=1,1,0),"")</f>
        <v/>
      </c>
      <c r="R5715" s="0" t="str">
        <f aca="false">IF(M5715=1,IF(COUNTIFS(C$2:C5715,C5715,M$2:M5715,1)=1,1,0),"")</f>
        <v/>
      </c>
      <c r="S5715" s="0" t="str">
        <f aca="false">IF(L5715=1,IF(COUNTIFS(C$2:C5715,C5715,L$2:L5715,1)=1,1,0),"")</f>
        <v/>
      </c>
      <c r="T5715" s="38" t="str">
        <f aca="false">IF(N5715="","",N5715+ROW()/10000000)</f>
        <v/>
      </c>
      <c r="U5715" s="0" t="str">
        <f aca="false">IF(G5715=1,IF(B5715="",1,0),"")</f>
        <v/>
      </c>
    </row>
    <row r="5716" customFormat="false" ht="15" hidden="false" customHeight="false" outlineLevel="0" collapsed="false">
      <c r="A5716" s="35"/>
      <c r="B5716" s="35"/>
      <c r="G5716" s="0" t="str">
        <f aca="false">IF(A5716="","",IF(AND(A5716&gt;=Debut,A5716&lt;Fin),1,0))</f>
        <v/>
      </c>
      <c r="H5716" s="0" t="str">
        <f aca="false">IF(G5716=1,INT(ROUND((A5716-Debut)*86400,0)/600),"")</f>
        <v/>
      </c>
      <c r="I5716" s="0" t="str">
        <f aca="false">IF(G5716=1,INT(ROUND((A5716-Debut)*86400,0)/3600),"")</f>
        <v/>
      </c>
      <c r="J5716" s="0" t="str">
        <f aca="false">IF(OR(A5716="",B5716=""),"",ROUND((B5716-A5716)*86400,0))</f>
        <v/>
      </c>
      <c r="K5716" s="37" t="str">
        <f aca="false">IF(G5716=1,IF(COUNTIFS($C:$C,C5716,$G:$G,1,$A:$A,"&gt;="&amp;(A5716-FenetreInterm/86400),$A:$A,"&lt;="&amp;A5716)&gt;=NbInterm,1,0),"")</f>
        <v/>
      </c>
      <c r="L5716" s="37" t="str">
        <f aca="false">IF(G5716=1,IF(B5716="",0,IF(J5716&lt;SeuilFugitive,1,0)),"")</f>
        <v/>
      </c>
      <c r="M5716" s="37" t="str">
        <f aca="false">IF(G5716=1,IF(B5716="",IF((Fin-A5716)*24&gt;SeuilFigee,1,0),IF(J5716&gt;SeuilFigee*3600,1,0)),"")</f>
        <v/>
      </c>
      <c r="N5716" s="0" t="str">
        <f aca="false">IF(G5716=1,IF(COUNTIF(H$2:H5716,H5716)=1,COUNTIF($H:$H,H5716),""),"")</f>
        <v/>
      </c>
      <c r="O5716" s="0" t="str">
        <f aca="false">IF(G5716=1,IF(COUNTIF(I$2:I5716,I5716)=1,COUNTIF($I:$I,I5716),""),"")</f>
        <v/>
      </c>
      <c r="P5716" s="38" t="str">
        <f aca="false">IF(G5716=1,IF(COUNTIFS(C$2:C5716,C5716,G$2:G5716,1)=1,COUNTIFS($C:$C,C5716,$G:$G,1)+ROW()/10000000,""),"")</f>
        <v/>
      </c>
      <c r="Q5716" s="0" t="str">
        <f aca="false">IF(K5716=1,IF(COUNTIFS(C$2:C5716,C5716,K$2:K5716,1)=1,1,0),"")</f>
        <v/>
      </c>
      <c r="R5716" s="0" t="str">
        <f aca="false">IF(M5716=1,IF(COUNTIFS(C$2:C5716,C5716,M$2:M5716,1)=1,1,0),"")</f>
        <v/>
      </c>
      <c r="S5716" s="0" t="str">
        <f aca="false">IF(L5716=1,IF(COUNTIFS(C$2:C5716,C5716,L$2:L5716,1)=1,1,0),"")</f>
        <v/>
      </c>
      <c r="T5716" s="38" t="str">
        <f aca="false">IF(N5716="","",N5716+ROW()/10000000)</f>
        <v/>
      </c>
      <c r="U5716" s="0" t="str">
        <f aca="false">IF(G5716=1,IF(B5716="",1,0),"")</f>
        <v/>
      </c>
    </row>
    <row r="5717" customFormat="false" ht="15" hidden="false" customHeight="false" outlineLevel="0" collapsed="false">
      <c r="A5717" s="35"/>
      <c r="B5717" s="35"/>
      <c r="G5717" s="0" t="str">
        <f aca="false">IF(A5717="","",IF(AND(A5717&gt;=Debut,A5717&lt;Fin),1,0))</f>
        <v/>
      </c>
      <c r="H5717" s="0" t="str">
        <f aca="false">IF(G5717=1,INT(ROUND((A5717-Debut)*86400,0)/600),"")</f>
        <v/>
      </c>
      <c r="I5717" s="0" t="str">
        <f aca="false">IF(G5717=1,INT(ROUND((A5717-Debut)*86400,0)/3600),"")</f>
        <v/>
      </c>
      <c r="J5717" s="0" t="str">
        <f aca="false">IF(OR(A5717="",B5717=""),"",ROUND((B5717-A5717)*86400,0))</f>
        <v/>
      </c>
      <c r="K5717" s="37" t="str">
        <f aca="false">IF(G5717=1,IF(COUNTIFS($C:$C,C5717,$G:$G,1,$A:$A,"&gt;="&amp;(A5717-FenetreInterm/86400),$A:$A,"&lt;="&amp;A5717)&gt;=NbInterm,1,0),"")</f>
        <v/>
      </c>
      <c r="L5717" s="37" t="str">
        <f aca="false">IF(G5717=1,IF(B5717="",0,IF(J5717&lt;SeuilFugitive,1,0)),"")</f>
        <v/>
      </c>
      <c r="M5717" s="37" t="str">
        <f aca="false">IF(G5717=1,IF(B5717="",IF((Fin-A5717)*24&gt;SeuilFigee,1,0),IF(J5717&gt;SeuilFigee*3600,1,0)),"")</f>
        <v/>
      </c>
      <c r="N5717" s="0" t="str">
        <f aca="false">IF(G5717=1,IF(COUNTIF(H$2:H5717,H5717)=1,COUNTIF($H:$H,H5717),""),"")</f>
        <v/>
      </c>
      <c r="O5717" s="0" t="str">
        <f aca="false">IF(G5717=1,IF(COUNTIF(I$2:I5717,I5717)=1,COUNTIF($I:$I,I5717),""),"")</f>
        <v/>
      </c>
      <c r="P5717" s="38" t="str">
        <f aca="false">IF(G5717=1,IF(COUNTIFS(C$2:C5717,C5717,G$2:G5717,1)=1,COUNTIFS($C:$C,C5717,$G:$G,1)+ROW()/10000000,""),"")</f>
        <v/>
      </c>
      <c r="Q5717" s="0" t="str">
        <f aca="false">IF(K5717=1,IF(COUNTIFS(C$2:C5717,C5717,K$2:K5717,1)=1,1,0),"")</f>
        <v/>
      </c>
      <c r="R5717" s="0" t="str">
        <f aca="false">IF(M5717=1,IF(COUNTIFS(C$2:C5717,C5717,M$2:M5717,1)=1,1,0),"")</f>
        <v/>
      </c>
      <c r="S5717" s="0" t="str">
        <f aca="false">IF(L5717=1,IF(COUNTIFS(C$2:C5717,C5717,L$2:L5717,1)=1,1,0),"")</f>
        <v/>
      </c>
      <c r="T5717" s="38" t="str">
        <f aca="false">IF(N5717="","",N5717+ROW()/10000000)</f>
        <v/>
      </c>
      <c r="U5717" s="0" t="str">
        <f aca="false">IF(G5717=1,IF(B5717="",1,0),"")</f>
        <v/>
      </c>
    </row>
    <row r="5718" customFormat="false" ht="15" hidden="false" customHeight="false" outlineLevel="0" collapsed="false">
      <c r="A5718" s="35"/>
      <c r="B5718" s="35"/>
      <c r="G5718" s="0" t="str">
        <f aca="false">IF(A5718="","",IF(AND(A5718&gt;=Debut,A5718&lt;Fin),1,0))</f>
        <v/>
      </c>
      <c r="H5718" s="0" t="str">
        <f aca="false">IF(G5718=1,INT(ROUND((A5718-Debut)*86400,0)/600),"")</f>
        <v/>
      </c>
      <c r="I5718" s="0" t="str">
        <f aca="false">IF(G5718=1,INT(ROUND((A5718-Debut)*86400,0)/3600),"")</f>
        <v/>
      </c>
      <c r="J5718" s="0" t="str">
        <f aca="false">IF(OR(A5718="",B5718=""),"",ROUND((B5718-A5718)*86400,0))</f>
        <v/>
      </c>
      <c r="K5718" s="37" t="str">
        <f aca="false">IF(G5718=1,IF(COUNTIFS($C:$C,C5718,$G:$G,1,$A:$A,"&gt;="&amp;(A5718-FenetreInterm/86400),$A:$A,"&lt;="&amp;A5718)&gt;=NbInterm,1,0),"")</f>
        <v/>
      </c>
      <c r="L5718" s="37" t="str">
        <f aca="false">IF(G5718=1,IF(B5718="",0,IF(J5718&lt;SeuilFugitive,1,0)),"")</f>
        <v/>
      </c>
      <c r="M5718" s="37" t="str">
        <f aca="false">IF(G5718=1,IF(B5718="",IF((Fin-A5718)*24&gt;SeuilFigee,1,0),IF(J5718&gt;SeuilFigee*3600,1,0)),"")</f>
        <v/>
      </c>
      <c r="N5718" s="0" t="str">
        <f aca="false">IF(G5718=1,IF(COUNTIF(H$2:H5718,H5718)=1,COUNTIF($H:$H,H5718),""),"")</f>
        <v/>
      </c>
      <c r="O5718" s="0" t="str">
        <f aca="false">IF(G5718=1,IF(COUNTIF(I$2:I5718,I5718)=1,COUNTIF($I:$I,I5718),""),"")</f>
        <v/>
      </c>
      <c r="P5718" s="38" t="str">
        <f aca="false">IF(G5718=1,IF(COUNTIFS(C$2:C5718,C5718,G$2:G5718,1)=1,COUNTIFS($C:$C,C5718,$G:$G,1)+ROW()/10000000,""),"")</f>
        <v/>
      </c>
      <c r="Q5718" s="0" t="str">
        <f aca="false">IF(K5718=1,IF(COUNTIFS(C$2:C5718,C5718,K$2:K5718,1)=1,1,0),"")</f>
        <v/>
      </c>
      <c r="R5718" s="0" t="str">
        <f aca="false">IF(M5718=1,IF(COUNTIFS(C$2:C5718,C5718,M$2:M5718,1)=1,1,0),"")</f>
        <v/>
      </c>
      <c r="S5718" s="0" t="str">
        <f aca="false">IF(L5718=1,IF(COUNTIFS(C$2:C5718,C5718,L$2:L5718,1)=1,1,0),"")</f>
        <v/>
      </c>
      <c r="T5718" s="38" t="str">
        <f aca="false">IF(N5718="","",N5718+ROW()/10000000)</f>
        <v/>
      </c>
      <c r="U5718" s="0" t="str">
        <f aca="false">IF(G5718=1,IF(B5718="",1,0),"")</f>
        <v/>
      </c>
    </row>
    <row r="5719" customFormat="false" ht="15" hidden="false" customHeight="false" outlineLevel="0" collapsed="false">
      <c r="A5719" s="35"/>
      <c r="B5719" s="35"/>
      <c r="G5719" s="0" t="str">
        <f aca="false">IF(A5719="","",IF(AND(A5719&gt;=Debut,A5719&lt;Fin),1,0))</f>
        <v/>
      </c>
      <c r="H5719" s="0" t="str">
        <f aca="false">IF(G5719=1,INT(ROUND((A5719-Debut)*86400,0)/600),"")</f>
        <v/>
      </c>
      <c r="I5719" s="0" t="str">
        <f aca="false">IF(G5719=1,INT(ROUND((A5719-Debut)*86400,0)/3600),"")</f>
        <v/>
      </c>
      <c r="J5719" s="0" t="str">
        <f aca="false">IF(OR(A5719="",B5719=""),"",ROUND((B5719-A5719)*86400,0))</f>
        <v/>
      </c>
      <c r="K5719" s="37" t="str">
        <f aca="false">IF(G5719=1,IF(COUNTIFS($C:$C,C5719,$G:$G,1,$A:$A,"&gt;="&amp;(A5719-FenetreInterm/86400),$A:$A,"&lt;="&amp;A5719)&gt;=NbInterm,1,0),"")</f>
        <v/>
      </c>
      <c r="L5719" s="37" t="str">
        <f aca="false">IF(G5719=1,IF(B5719="",0,IF(J5719&lt;SeuilFugitive,1,0)),"")</f>
        <v/>
      </c>
      <c r="M5719" s="37" t="str">
        <f aca="false">IF(G5719=1,IF(B5719="",IF((Fin-A5719)*24&gt;SeuilFigee,1,0),IF(J5719&gt;SeuilFigee*3600,1,0)),"")</f>
        <v/>
      </c>
      <c r="N5719" s="0" t="str">
        <f aca="false">IF(G5719=1,IF(COUNTIF(H$2:H5719,H5719)=1,COUNTIF($H:$H,H5719),""),"")</f>
        <v/>
      </c>
      <c r="O5719" s="0" t="str">
        <f aca="false">IF(G5719=1,IF(COUNTIF(I$2:I5719,I5719)=1,COUNTIF($I:$I,I5719),""),"")</f>
        <v/>
      </c>
      <c r="P5719" s="38" t="str">
        <f aca="false">IF(G5719=1,IF(COUNTIFS(C$2:C5719,C5719,G$2:G5719,1)=1,COUNTIFS($C:$C,C5719,$G:$G,1)+ROW()/10000000,""),"")</f>
        <v/>
      </c>
      <c r="Q5719" s="0" t="str">
        <f aca="false">IF(K5719=1,IF(COUNTIFS(C$2:C5719,C5719,K$2:K5719,1)=1,1,0),"")</f>
        <v/>
      </c>
      <c r="R5719" s="0" t="str">
        <f aca="false">IF(M5719=1,IF(COUNTIFS(C$2:C5719,C5719,M$2:M5719,1)=1,1,0),"")</f>
        <v/>
      </c>
      <c r="S5719" s="0" t="str">
        <f aca="false">IF(L5719=1,IF(COUNTIFS(C$2:C5719,C5719,L$2:L5719,1)=1,1,0),"")</f>
        <v/>
      </c>
      <c r="T5719" s="38" t="str">
        <f aca="false">IF(N5719="","",N5719+ROW()/10000000)</f>
        <v/>
      </c>
      <c r="U5719" s="0" t="str">
        <f aca="false">IF(G5719=1,IF(B5719="",1,0),"")</f>
        <v/>
      </c>
    </row>
    <row r="5720" customFormat="false" ht="15" hidden="false" customHeight="false" outlineLevel="0" collapsed="false">
      <c r="A5720" s="35"/>
      <c r="B5720" s="35"/>
      <c r="G5720" s="0" t="str">
        <f aca="false">IF(A5720="","",IF(AND(A5720&gt;=Debut,A5720&lt;Fin),1,0))</f>
        <v/>
      </c>
      <c r="H5720" s="0" t="str">
        <f aca="false">IF(G5720=1,INT(ROUND((A5720-Debut)*86400,0)/600),"")</f>
        <v/>
      </c>
      <c r="I5720" s="0" t="str">
        <f aca="false">IF(G5720=1,INT(ROUND((A5720-Debut)*86400,0)/3600),"")</f>
        <v/>
      </c>
      <c r="J5720" s="0" t="str">
        <f aca="false">IF(OR(A5720="",B5720=""),"",ROUND((B5720-A5720)*86400,0))</f>
        <v/>
      </c>
      <c r="K5720" s="37" t="str">
        <f aca="false">IF(G5720=1,IF(COUNTIFS($C:$C,C5720,$G:$G,1,$A:$A,"&gt;="&amp;(A5720-FenetreInterm/86400),$A:$A,"&lt;="&amp;A5720)&gt;=NbInterm,1,0),"")</f>
        <v/>
      </c>
      <c r="L5720" s="37" t="str">
        <f aca="false">IF(G5720=1,IF(B5720="",0,IF(J5720&lt;SeuilFugitive,1,0)),"")</f>
        <v/>
      </c>
      <c r="M5720" s="37" t="str">
        <f aca="false">IF(G5720=1,IF(B5720="",IF((Fin-A5720)*24&gt;SeuilFigee,1,0),IF(J5720&gt;SeuilFigee*3600,1,0)),"")</f>
        <v/>
      </c>
      <c r="N5720" s="0" t="str">
        <f aca="false">IF(G5720=1,IF(COUNTIF(H$2:H5720,H5720)=1,COUNTIF($H:$H,H5720),""),"")</f>
        <v/>
      </c>
      <c r="O5720" s="0" t="str">
        <f aca="false">IF(G5720=1,IF(COUNTIF(I$2:I5720,I5720)=1,COUNTIF($I:$I,I5720),""),"")</f>
        <v/>
      </c>
      <c r="P5720" s="38" t="str">
        <f aca="false">IF(G5720=1,IF(COUNTIFS(C$2:C5720,C5720,G$2:G5720,1)=1,COUNTIFS($C:$C,C5720,$G:$G,1)+ROW()/10000000,""),"")</f>
        <v/>
      </c>
      <c r="Q5720" s="0" t="str">
        <f aca="false">IF(K5720=1,IF(COUNTIFS(C$2:C5720,C5720,K$2:K5720,1)=1,1,0),"")</f>
        <v/>
      </c>
      <c r="R5720" s="0" t="str">
        <f aca="false">IF(M5720=1,IF(COUNTIFS(C$2:C5720,C5720,M$2:M5720,1)=1,1,0),"")</f>
        <v/>
      </c>
      <c r="S5720" s="0" t="str">
        <f aca="false">IF(L5720=1,IF(COUNTIFS(C$2:C5720,C5720,L$2:L5720,1)=1,1,0),"")</f>
        <v/>
      </c>
      <c r="T5720" s="38" t="str">
        <f aca="false">IF(N5720="","",N5720+ROW()/10000000)</f>
        <v/>
      </c>
      <c r="U5720" s="0" t="str">
        <f aca="false">IF(G5720=1,IF(B5720="",1,0),"")</f>
        <v/>
      </c>
    </row>
    <row r="5721" customFormat="false" ht="15" hidden="false" customHeight="false" outlineLevel="0" collapsed="false">
      <c r="A5721" s="35"/>
      <c r="B5721" s="35"/>
      <c r="G5721" s="0" t="str">
        <f aca="false">IF(A5721="","",IF(AND(A5721&gt;=Debut,A5721&lt;Fin),1,0))</f>
        <v/>
      </c>
      <c r="H5721" s="0" t="str">
        <f aca="false">IF(G5721=1,INT(ROUND((A5721-Debut)*86400,0)/600),"")</f>
        <v/>
      </c>
      <c r="I5721" s="0" t="str">
        <f aca="false">IF(G5721=1,INT(ROUND((A5721-Debut)*86400,0)/3600),"")</f>
        <v/>
      </c>
      <c r="J5721" s="0" t="str">
        <f aca="false">IF(OR(A5721="",B5721=""),"",ROUND((B5721-A5721)*86400,0))</f>
        <v/>
      </c>
      <c r="K5721" s="37" t="str">
        <f aca="false">IF(G5721=1,IF(COUNTIFS($C:$C,C5721,$G:$G,1,$A:$A,"&gt;="&amp;(A5721-FenetreInterm/86400),$A:$A,"&lt;="&amp;A5721)&gt;=NbInterm,1,0),"")</f>
        <v/>
      </c>
      <c r="L5721" s="37" t="str">
        <f aca="false">IF(G5721=1,IF(B5721="",0,IF(J5721&lt;SeuilFugitive,1,0)),"")</f>
        <v/>
      </c>
      <c r="M5721" s="37" t="str">
        <f aca="false">IF(G5721=1,IF(B5721="",IF((Fin-A5721)*24&gt;SeuilFigee,1,0),IF(J5721&gt;SeuilFigee*3600,1,0)),"")</f>
        <v/>
      </c>
      <c r="N5721" s="0" t="str">
        <f aca="false">IF(G5721=1,IF(COUNTIF(H$2:H5721,H5721)=1,COUNTIF($H:$H,H5721),""),"")</f>
        <v/>
      </c>
      <c r="O5721" s="0" t="str">
        <f aca="false">IF(G5721=1,IF(COUNTIF(I$2:I5721,I5721)=1,COUNTIF($I:$I,I5721),""),"")</f>
        <v/>
      </c>
      <c r="P5721" s="38" t="str">
        <f aca="false">IF(G5721=1,IF(COUNTIFS(C$2:C5721,C5721,G$2:G5721,1)=1,COUNTIFS($C:$C,C5721,$G:$G,1)+ROW()/10000000,""),"")</f>
        <v/>
      </c>
      <c r="Q5721" s="0" t="str">
        <f aca="false">IF(K5721=1,IF(COUNTIFS(C$2:C5721,C5721,K$2:K5721,1)=1,1,0),"")</f>
        <v/>
      </c>
      <c r="R5721" s="0" t="str">
        <f aca="false">IF(M5721=1,IF(COUNTIFS(C$2:C5721,C5721,M$2:M5721,1)=1,1,0),"")</f>
        <v/>
      </c>
      <c r="S5721" s="0" t="str">
        <f aca="false">IF(L5721=1,IF(COUNTIFS(C$2:C5721,C5721,L$2:L5721,1)=1,1,0),"")</f>
        <v/>
      </c>
      <c r="T5721" s="38" t="str">
        <f aca="false">IF(N5721="","",N5721+ROW()/10000000)</f>
        <v/>
      </c>
      <c r="U5721" s="0" t="str">
        <f aca="false">IF(G5721=1,IF(B5721="",1,0),"")</f>
        <v/>
      </c>
    </row>
    <row r="5722" customFormat="false" ht="15" hidden="false" customHeight="false" outlineLevel="0" collapsed="false">
      <c r="A5722" s="35"/>
      <c r="B5722" s="35"/>
      <c r="G5722" s="0" t="str">
        <f aca="false">IF(A5722="","",IF(AND(A5722&gt;=Debut,A5722&lt;Fin),1,0))</f>
        <v/>
      </c>
      <c r="H5722" s="0" t="str">
        <f aca="false">IF(G5722=1,INT(ROUND((A5722-Debut)*86400,0)/600),"")</f>
        <v/>
      </c>
      <c r="I5722" s="0" t="str">
        <f aca="false">IF(G5722=1,INT(ROUND((A5722-Debut)*86400,0)/3600),"")</f>
        <v/>
      </c>
      <c r="J5722" s="0" t="str">
        <f aca="false">IF(OR(A5722="",B5722=""),"",ROUND((B5722-A5722)*86400,0))</f>
        <v/>
      </c>
      <c r="K5722" s="37" t="str">
        <f aca="false">IF(G5722=1,IF(COUNTIFS($C:$C,C5722,$G:$G,1,$A:$A,"&gt;="&amp;(A5722-FenetreInterm/86400),$A:$A,"&lt;="&amp;A5722)&gt;=NbInterm,1,0),"")</f>
        <v/>
      </c>
      <c r="L5722" s="37" t="str">
        <f aca="false">IF(G5722=1,IF(B5722="",0,IF(J5722&lt;SeuilFugitive,1,0)),"")</f>
        <v/>
      </c>
      <c r="M5722" s="37" t="str">
        <f aca="false">IF(G5722=1,IF(B5722="",IF((Fin-A5722)*24&gt;SeuilFigee,1,0),IF(J5722&gt;SeuilFigee*3600,1,0)),"")</f>
        <v/>
      </c>
      <c r="N5722" s="0" t="str">
        <f aca="false">IF(G5722=1,IF(COUNTIF(H$2:H5722,H5722)=1,COUNTIF($H:$H,H5722),""),"")</f>
        <v/>
      </c>
      <c r="O5722" s="0" t="str">
        <f aca="false">IF(G5722=1,IF(COUNTIF(I$2:I5722,I5722)=1,COUNTIF($I:$I,I5722),""),"")</f>
        <v/>
      </c>
      <c r="P5722" s="38" t="str">
        <f aca="false">IF(G5722=1,IF(COUNTIFS(C$2:C5722,C5722,G$2:G5722,1)=1,COUNTIFS($C:$C,C5722,$G:$G,1)+ROW()/10000000,""),"")</f>
        <v/>
      </c>
      <c r="Q5722" s="0" t="str">
        <f aca="false">IF(K5722=1,IF(COUNTIFS(C$2:C5722,C5722,K$2:K5722,1)=1,1,0),"")</f>
        <v/>
      </c>
      <c r="R5722" s="0" t="str">
        <f aca="false">IF(M5722=1,IF(COUNTIFS(C$2:C5722,C5722,M$2:M5722,1)=1,1,0),"")</f>
        <v/>
      </c>
      <c r="S5722" s="0" t="str">
        <f aca="false">IF(L5722=1,IF(COUNTIFS(C$2:C5722,C5722,L$2:L5722,1)=1,1,0),"")</f>
        <v/>
      </c>
      <c r="T5722" s="38" t="str">
        <f aca="false">IF(N5722="","",N5722+ROW()/10000000)</f>
        <v/>
      </c>
      <c r="U5722" s="0" t="str">
        <f aca="false">IF(G5722=1,IF(B5722="",1,0),"")</f>
        <v/>
      </c>
    </row>
    <row r="5723" customFormat="false" ht="15" hidden="false" customHeight="false" outlineLevel="0" collapsed="false">
      <c r="A5723" s="35"/>
      <c r="B5723" s="35"/>
      <c r="G5723" s="0" t="str">
        <f aca="false">IF(A5723="","",IF(AND(A5723&gt;=Debut,A5723&lt;Fin),1,0))</f>
        <v/>
      </c>
      <c r="H5723" s="0" t="str">
        <f aca="false">IF(G5723=1,INT(ROUND((A5723-Debut)*86400,0)/600),"")</f>
        <v/>
      </c>
      <c r="I5723" s="0" t="str">
        <f aca="false">IF(G5723=1,INT(ROUND((A5723-Debut)*86400,0)/3600),"")</f>
        <v/>
      </c>
      <c r="J5723" s="0" t="str">
        <f aca="false">IF(OR(A5723="",B5723=""),"",ROUND((B5723-A5723)*86400,0))</f>
        <v/>
      </c>
      <c r="K5723" s="37" t="str">
        <f aca="false">IF(G5723=1,IF(COUNTIFS($C:$C,C5723,$G:$G,1,$A:$A,"&gt;="&amp;(A5723-FenetreInterm/86400),$A:$A,"&lt;="&amp;A5723)&gt;=NbInterm,1,0),"")</f>
        <v/>
      </c>
      <c r="L5723" s="37" t="str">
        <f aca="false">IF(G5723=1,IF(B5723="",0,IF(J5723&lt;SeuilFugitive,1,0)),"")</f>
        <v/>
      </c>
      <c r="M5723" s="37" t="str">
        <f aca="false">IF(G5723=1,IF(B5723="",IF((Fin-A5723)*24&gt;SeuilFigee,1,0),IF(J5723&gt;SeuilFigee*3600,1,0)),"")</f>
        <v/>
      </c>
      <c r="N5723" s="0" t="str">
        <f aca="false">IF(G5723=1,IF(COUNTIF(H$2:H5723,H5723)=1,COUNTIF($H:$H,H5723),""),"")</f>
        <v/>
      </c>
      <c r="O5723" s="0" t="str">
        <f aca="false">IF(G5723=1,IF(COUNTIF(I$2:I5723,I5723)=1,COUNTIF($I:$I,I5723),""),"")</f>
        <v/>
      </c>
      <c r="P5723" s="38" t="str">
        <f aca="false">IF(G5723=1,IF(COUNTIFS(C$2:C5723,C5723,G$2:G5723,1)=1,COUNTIFS($C:$C,C5723,$G:$G,1)+ROW()/10000000,""),"")</f>
        <v/>
      </c>
      <c r="Q5723" s="0" t="str">
        <f aca="false">IF(K5723=1,IF(COUNTIFS(C$2:C5723,C5723,K$2:K5723,1)=1,1,0),"")</f>
        <v/>
      </c>
      <c r="R5723" s="0" t="str">
        <f aca="false">IF(M5723=1,IF(COUNTIFS(C$2:C5723,C5723,M$2:M5723,1)=1,1,0),"")</f>
        <v/>
      </c>
      <c r="S5723" s="0" t="str">
        <f aca="false">IF(L5723=1,IF(COUNTIFS(C$2:C5723,C5723,L$2:L5723,1)=1,1,0),"")</f>
        <v/>
      </c>
      <c r="T5723" s="38" t="str">
        <f aca="false">IF(N5723="","",N5723+ROW()/10000000)</f>
        <v/>
      </c>
      <c r="U5723" s="0" t="str">
        <f aca="false">IF(G5723=1,IF(B5723="",1,0),"")</f>
        <v/>
      </c>
    </row>
    <row r="5724" customFormat="false" ht="15" hidden="false" customHeight="false" outlineLevel="0" collapsed="false">
      <c r="A5724" s="35"/>
      <c r="B5724" s="35"/>
      <c r="G5724" s="0" t="str">
        <f aca="false">IF(A5724="","",IF(AND(A5724&gt;=Debut,A5724&lt;Fin),1,0))</f>
        <v/>
      </c>
      <c r="H5724" s="0" t="str">
        <f aca="false">IF(G5724=1,INT(ROUND((A5724-Debut)*86400,0)/600),"")</f>
        <v/>
      </c>
      <c r="I5724" s="0" t="str">
        <f aca="false">IF(G5724=1,INT(ROUND((A5724-Debut)*86400,0)/3600),"")</f>
        <v/>
      </c>
      <c r="J5724" s="0" t="str">
        <f aca="false">IF(OR(A5724="",B5724=""),"",ROUND((B5724-A5724)*86400,0))</f>
        <v/>
      </c>
      <c r="K5724" s="37" t="str">
        <f aca="false">IF(G5724=1,IF(COUNTIFS($C:$C,C5724,$G:$G,1,$A:$A,"&gt;="&amp;(A5724-FenetreInterm/86400),$A:$A,"&lt;="&amp;A5724)&gt;=NbInterm,1,0),"")</f>
        <v/>
      </c>
      <c r="L5724" s="37" t="str">
        <f aca="false">IF(G5724=1,IF(B5724="",0,IF(J5724&lt;SeuilFugitive,1,0)),"")</f>
        <v/>
      </c>
      <c r="M5724" s="37" t="str">
        <f aca="false">IF(G5724=1,IF(B5724="",IF((Fin-A5724)*24&gt;SeuilFigee,1,0),IF(J5724&gt;SeuilFigee*3600,1,0)),"")</f>
        <v/>
      </c>
      <c r="N5724" s="0" t="str">
        <f aca="false">IF(G5724=1,IF(COUNTIF(H$2:H5724,H5724)=1,COUNTIF($H:$H,H5724),""),"")</f>
        <v/>
      </c>
      <c r="O5724" s="0" t="str">
        <f aca="false">IF(G5724=1,IF(COUNTIF(I$2:I5724,I5724)=1,COUNTIF($I:$I,I5724),""),"")</f>
        <v/>
      </c>
      <c r="P5724" s="38" t="str">
        <f aca="false">IF(G5724=1,IF(COUNTIFS(C$2:C5724,C5724,G$2:G5724,1)=1,COUNTIFS($C:$C,C5724,$G:$G,1)+ROW()/10000000,""),"")</f>
        <v/>
      </c>
      <c r="Q5724" s="0" t="str">
        <f aca="false">IF(K5724=1,IF(COUNTIFS(C$2:C5724,C5724,K$2:K5724,1)=1,1,0),"")</f>
        <v/>
      </c>
      <c r="R5724" s="0" t="str">
        <f aca="false">IF(M5724=1,IF(COUNTIFS(C$2:C5724,C5724,M$2:M5724,1)=1,1,0),"")</f>
        <v/>
      </c>
      <c r="S5724" s="0" t="str">
        <f aca="false">IF(L5724=1,IF(COUNTIFS(C$2:C5724,C5724,L$2:L5724,1)=1,1,0),"")</f>
        <v/>
      </c>
      <c r="T5724" s="38" t="str">
        <f aca="false">IF(N5724="","",N5724+ROW()/10000000)</f>
        <v/>
      </c>
      <c r="U5724" s="0" t="str">
        <f aca="false">IF(G5724=1,IF(B5724="",1,0),"")</f>
        <v/>
      </c>
    </row>
    <row r="5725" customFormat="false" ht="15" hidden="false" customHeight="false" outlineLevel="0" collapsed="false">
      <c r="A5725" s="35"/>
      <c r="B5725" s="35"/>
      <c r="G5725" s="0" t="str">
        <f aca="false">IF(A5725="","",IF(AND(A5725&gt;=Debut,A5725&lt;Fin),1,0))</f>
        <v/>
      </c>
      <c r="H5725" s="0" t="str">
        <f aca="false">IF(G5725=1,INT(ROUND((A5725-Debut)*86400,0)/600),"")</f>
        <v/>
      </c>
      <c r="I5725" s="0" t="str">
        <f aca="false">IF(G5725=1,INT(ROUND((A5725-Debut)*86400,0)/3600),"")</f>
        <v/>
      </c>
      <c r="J5725" s="0" t="str">
        <f aca="false">IF(OR(A5725="",B5725=""),"",ROUND((B5725-A5725)*86400,0))</f>
        <v/>
      </c>
      <c r="K5725" s="37" t="str">
        <f aca="false">IF(G5725=1,IF(COUNTIFS($C:$C,C5725,$G:$G,1,$A:$A,"&gt;="&amp;(A5725-FenetreInterm/86400),$A:$A,"&lt;="&amp;A5725)&gt;=NbInterm,1,0),"")</f>
        <v/>
      </c>
      <c r="L5725" s="37" t="str">
        <f aca="false">IF(G5725=1,IF(B5725="",0,IF(J5725&lt;SeuilFugitive,1,0)),"")</f>
        <v/>
      </c>
      <c r="M5725" s="37" t="str">
        <f aca="false">IF(G5725=1,IF(B5725="",IF((Fin-A5725)*24&gt;SeuilFigee,1,0),IF(J5725&gt;SeuilFigee*3600,1,0)),"")</f>
        <v/>
      </c>
      <c r="N5725" s="0" t="str">
        <f aca="false">IF(G5725=1,IF(COUNTIF(H$2:H5725,H5725)=1,COUNTIF($H:$H,H5725),""),"")</f>
        <v/>
      </c>
      <c r="O5725" s="0" t="str">
        <f aca="false">IF(G5725=1,IF(COUNTIF(I$2:I5725,I5725)=1,COUNTIF($I:$I,I5725),""),"")</f>
        <v/>
      </c>
      <c r="P5725" s="38" t="str">
        <f aca="false">IF(G5725=1,IF(COUNTIFS(C$2:C5725,C5725,G$2:G5725,1)=1,COUNTIFS($C:$C,C5725,$G:$G,1)+ROW()/10000000,""),"")</f>
        <v/>
      </c>
      <c r="Q5725" s="0" t="str">
        <f aca="false">IF(K5725=1,IF(COUNTIFS(C$2:C5725,C5725,K$2:K5725,1)=1,1,0),"")</f>
        <v/>
      </c>
      <c r="R5725" s="0" t="str">
        <f aca="false">IF(M5725=1,IF(COUNTIFS(C$2:C5725,C5725,M$2:M5725,1)=1,1,0),"")</f>
        <v/>
      </c>
      <c r="S5725" s="0" t="str">
        <f aca="false">IF(L5725=1,IF(COUNTIFS(C$2:C5725,C5725,L$2:L5725,1)=1,1,0),"")</f>
        <v/>
      </c>
      <c r="T5725" s="38" t="str">
        <f aca="false">IF(N5725="","",N5725+ROW()/10000000)</f>
        <v/>
      </c>
      <c r="U5725" s="0" t="str">
        <f aca="false">IF(G5725=1,IF(B5725="",1,0),"")</f>
        <v/>
      </c>
    </row>
    <row r="5726" customFormat="false" ht="15" hidden="false" customHeight="false" outlineLevel="0" collapsed="false">
      <c r="A5726" s="35"/>
      <c r="B5726" s="35"/>
      <c r="G5726" s="0" t="str">
        <f aca="false">IF(A5726="","",IF(AND(A5726&gt;=Debut,A5726&lt;Fin),1,0))</f>
        <v/>
      </c>
      <c r="H5726" s="0" t="str">
        <f aca="false">IF(G5726=1,INT(ROUND((A5726-Debut)*86400,0)/600),"")</f>
        <v/>
      </c>
      <c r="I5726" s="0" t="str">
        <f aca="false">IF(G5726=1,INT(ROUND((A5726-Debut)*86400,0)/3600),"")</f>
        <v/>
      </c>
      <c r="J5726" s="0" t="str">
        <f aca="false">IF(OR(A5726="",B5726=""),"",ROUND((B5726-A5726)*86400,0))</f>
        <v/>
      </c>
      <c r="K5726" s="37" t="str">
        <f aca="false">IF(G5726=1,IF(COUNTIFS($C:$C,C5726,$G:$G,1,$A:$A,"&gt;="&amp;(A5726-FenetreInterm/86400),$A:$A,"&lt;="&amp;A5726)&gt;=NbInterm,1,0),"")</f>
        <v/>
      </c>
      <c r="L5726" s="37" t="str">
        <f aca="false">IF(G5726=1,IF(B5726="",0,IF(J5726&lt;SeuilFugitive,1,0)),"")</f>
        <v/>
      </c>
      <c r="M5726" s="37" t="str">
        <f aca="false">IF(G5726=1,IF(B5726="",IF((Fin-A5726)*24&gt;SeuilFigee,1,0),IF(J5726&gt;SeuilFigee*3600,1,0)),"")</f>
        <v/>
      </c>
      <c r="N5726" s="0" t="str">
        <f aca="false">IF(G5726=1,IF(COUNTIF(H$2:H5726,H5726)=1,COUNTIF($H:$H,H5726),""),"")</f>
        <v/>
      </c>
      <c r="O5726" s="0" t="str">
        <f aca="false">IF(G5726=1,IF(COUNTIF(I$2:I5726,I5726)=1,COUNTIF($I:$I,I5726),""),"")</f>
        <v/>
      </c>
      <c r="P5726" s="38" t="str">
        <f aca="false">IF(G5726=1,IF(COUNTIFS(C$2:C5726,C5726,G$2:G5726,1)=1,COUNTIFS($C:$C,C5726,$G:$G,1)+ROW()/10000000,""),"")</f>
        <v/>
      </c>
      <c r="Q5726" s="0" t="str">
        <f aca="false">IF(K5726=1,IF(COUNTIFS(C$2:C5726,C5726,K$2:K5726,1)=1,1,0),"")</f>
        <v/>
      </c>
      <c r="R5726" s="0" t="str">
        <f aca="false">IF(M5726=1,IF(COUNTIFS(C$2:C5726,C5726,M$2:M5726,1)=1,1,0),"")</f>
        <v/>
      </c>
      <c r="S5726" s="0" t="str">
        <f aca="false">IF(L5726=1,IF(COUNTIFS(C$2:C5726,C5726,L$2:L5726,1)=1,1,0),"")</f>
        <v/>
      </c>
      <c r="T5726" s="38" t="str">
        <f aca="false">IF(N5726="","",N5726+ROW()/10000000)</f>
        <v/>
      </c>
      <c r="U5726" s="0" t="str">
        <f aca="false">IF(G5726=1,IF(B5726="",1,0),"")</f>
        <v/>
      </c>
    </row>
    <row r="5727" customFormat="false" ht="15" hidden="false" customHeight="false" outlineLevel="0" collapsed="false">
      <c r="A5727" s="35"/>
      <c r="B5727" s="35"/>
      <c r="G5727" s="0" t="str">
        <f aca="false">IF(A5727="","",IF(AND(A5727&gt;=Debut,A5727&lt;Fin),1,0))</f>
        <v/>
      </c>
      <c r="H5727" s="0" t="str">
        <f aca="false">IF(G5727=1,INT(ROUND((A5727-Debut)*86400,0)/600),"")</f>
        <v/>
      </c>
      <c r="I5727" s="0" t="str">
        <f aca="false">IF(G5727=1,INT(ROUND((A5727-Debut)*86400,0)/3600),"")</f>
        <v/>
      </c>
      <c r="J5727" s="0" t="str">
        <f aca="false">IF(OR(A5727="",B5727=""),"",ROUND((B5727-A5727)*86400,0))</f>
        <v/>
      </c>
      <c r="K5727" s="37" t="str">
        <f aca="false">IF(G5727=1,IF(COUNTIFS($C:$C,C5727,$G:$G,1,$A:$A,"&gt;="&amp;(A5727-FenetreInterm/86400),$A:$A,"&lt;="&amp;A5727)&gt;=NbInterm,1,0),"")</f>
        <v/>
      </c>
      <c r="L5727" s="37" t="str">
        <f aca="false">IF(G5727=1,IF(B5727="",0,IF(J5727&lt;SeuilFugitive,1,0)),"")</f>
        <v/>
      </c>
      <c r="M5727" s="37" t="str">
        <f aca="false">IF(G5727=1,IF(B5727="",IF((Fin-A5727)*24&gt;SeuilFigee,1,0),IF(J5727&gt;SeuilFigee*3600,1,0)),"")</f>
        <v/>
      </c>
      <c r="N5727" s="0" t="str">
        <f aca="false">IF(G5727=1,IF(COUNTIF(H$2:H5727,H5727)=1,COUNTIF($H:$H,H5727),""),"")</f>
        <v/>
      </c>
      <c r="O5727" s="0" t="str">
        <f aca="false">IF(G5727=1,IF(COUNTIF(I$2:I5727,I5727)=1,COUNTIF($I:$I,I5727),""),"")</f>
        <v/>
      </c>
      <c r="P5727" s="38" t="str">
        <f aca="false">IF(G5727=1,IF(COUNTIFS(C$2:C5727,C5727,G$2:G5727,1)=1,COUNTIFS($C:$C,C5727,$G:$G,1)+ROW()/10000000,""),"")</f>
        <v/>
      </c>
      <c r="Q5727" s="0" t="str">
        <f aca="false">IF(K5727=1,IF(COUNTIFS(C$2:C5727,C5727,K$2:K5727,1)=1,1,0),"")</f>
        <v/>
      </c>
      <c r="R5727" s="0" t="str">
        <f aca="false">IF(M5727=1,IF(COUNTIFS(C$2:C5727,C5727,M$2:M5727,1)=1,1,0),"")</f>
        <v/>
      </c>
      <c r="S5727" s="0" t="str">
        <f aca="false">IF(L5727=1,IF(COUNTIFS(C$2:C5727,C5727,L$2:L5727,1)=1,1,0),"")</f>
        <v/>
      </c>
      <c r="T5727" s="38" t="str">
        <f aca="false">IF(N5727="","",N5727+ROW()/10000000)</f>
        <v/>
      </c>
      <c r="U5727" s="0" t="str">
        <f aca="false">IF(G5727=1,IF(B5727="",1,0),"")</f>
        <v/>
      </c>
    </row>
    <row r="5728" customFormat="false" ht="15" hidden="false" customHeight="false" outlineLevel="0" collapsed="false">
      <c r="A5728" s="35"/>
      <c r="B5728" s="35"/>
      <c r="G5728" s="0" t="str">
        <f aca="false">IF(A5728="","",IF(AND(A5728&gt;=Debut,A5728&lt;Fin),1,0))</f>
        <v/>
      </c>
      <c r="H5728" s="0" t="str">
        <f aca="false">IF(G5728=1,INT(ROUND((A5728-Debut)*86400,0)/600),"")</f>
        <v/>
      </c>
      <c r="I5728" s="0" t="str">
        <f aca="false">IF(G5728=1,INT(ROUND((A5728-Debut)*86400,0)/3600),"")</f>
        <v/>
      </c>
      <c r="J5728" s="0" t="str">
        <f aca="false">IF(OR(A5728="",B5728=""),"",ROUND((B5728-A5728)*86400,0))</f>
        <v/>
      </c>
      <c r="K5728" s="37" t="str">
        <f aca="false">IF(G5728=1,IF(COUNTIFS($C:$C,C5728,$G:$G,1,$A:$A,"&gt;="&amp;(A5728-FenetreInterm/86400),$A:$A,"&lt;="&amp;A5728)&gt;=NbInterm,1,0),"")</f>
        <v/>
      </c>
      <c r="L5728" s="37" t="str">
        <f aca="false">IF(G5728=1,IF(B5728="",0,IF(J5728&lt;SeuilFugitive,1,0)),"")</f>
        <v/>
      </c>
      <c r="M5728" s="37" t="str">
        <f aca="false">IF(G5728=1,IF(B5728="",IF((Fin-A5728)*24&gt;SeuilFigee,1,0),IF(J5728&gt;SeuilFigee*3600,1,0)),"")</f>
        <v/>
      </c>
      <c r="N5728" s="0" t="str">
        <f aca="false">IF(G5728=1,IF(COUNTIF(H$2:H5728,H5728)=1,COUNTIF($H:$H,H5728),""),"")</f>
        <v/>
      </c>
      <c r="O5728" s="0" t="str">
        <f aca="false">IF(G5728=1,IF(COUNTIF(I$2:I5728,I5728)=1,COUNTIF($I:$I,I5728),""),"")</f>
        <v/>
      </c>
      <c r="P5728" s="38" t="str">
        <f aca="false">IF(G5728=1,IF(COUNTIFS(C$2:C5728,C5728,G$2:G5728,1)=1,COUNTIFS($C:$C,C5728,$G:$G,1)+ROW()/10000000,""),"")</f>
        <v/>
      </c>
      <c r="Q5728" s="0" t="str">
        <f aca="false">IF(K5728=1,IF(COUNTIFS(C$2:C5728,C5728,K$2:K5728,1)=1,1,0),"")</f>
        <v/>
      </c>
      <c r="R5728" s="0" t="str">
        <f aca="false">IF(M5728=1,IF(COUNTIFS(C$2:C5728,C5728,M$2:M5728,1)=1,1,0),"")</f>
        <v/>
      </c>
      <c r="S5728" s="0" t="str">
        <f aca="false">IF(L5728=1,IF(COUNTIFS(C$2:C5728,C5728,L$2:L5728,1)=1,1,0),"")</f>
        <v/>
      </c>
      <c r="T5728" s="38" t="str">
        <f aca="false">IF(N5728="","",N5728+ROW()/10000000)</f>
        <v/>
      </c>
      <c r="U5728" s="0" t="str">
        <f aca="false">IF(G5728=1,IF(B5728="",1,0),"")</f>
        <v/>
      </c>
    </row>
    <row r="5729" customFormat="false" ht="15" hidden="false" customHeight="false" outlineLevel="0" collapsed="false">
      <c r="A5729" s="35"/>
      <c r="B5729" s="35"/>
      <c r="G5729" s="0" t="str">
        <f aca="false">IF(A5729="","",IF(AND(A5729&gt;=Debut,A5729&lt;Fin),1,0))</f>
        <v/>
      </c>
      <c r="H5729" s="0" t="str">
        <f aca="false">IF(G5729=1,INT(ROUND((A5729-Debut)*86400,0)/600),"")</f>
        <v/>
      </c>
      <c r="I5729" s="0" t="str">
        <f aca="false">IF(G5729=1,INT(ROUND((A5729-Debut)*86400,0)/3600),"")</f>
        <v/>
      </c>
      <c r="J5729" s="0" t="str">
        <f aca="false">IF(OR(A5729="",B5729=""),"",ROUND((B5729-A5729)*86400,0))</f>
        <v/>
      </c>
      <c r="K5729" s="37" t="str">
        <f aca="false">IF(G5729=1,IF(COUNTIFS($C:$C,C5729,$G:$G,1,$A:$A,"&gt;="&amp;(A5729-FenetreInterm/86400),$A:$A,"&lt;="&amp;A5729)&gt;=NbInterm,1,0),"")</f>
        <v/>
      </c>
      <c r="L5729" s="37" t="str">
        <f aca="false">IF(G5729=1,IF(B5729="",0,IF(J5729&lt;SeuilFugitive,1,0)),"")</f>
        <v/>
      </c>
      <c r="M5729" s="37" t="str">
        <f aca="false">IF(G5729=1,IF(B5729="",IF((Fin-A5729)*24&gt;SeuilFigee,1,0),IF(J5729&gt;SeuilFigee*3600,1,0)),"")</f>
        <v/>
      </c>
      <c r="N5729" s="0" t="str">
        <f aca="false">IF(G5729=1,IF(COUNTIF(H$2:H5729,H5729)=1,COUNTIF($H:$H,H5729),""),"")</f>
        <v/>
      </c>
      <c r="O5729" s="0" t="str">
        <f aca="false">IF(G5729=1,IF(COUNTIF(I$2:I5729,I5729)=1,COUNTIF($I:$I,I5729),""),"")</f>
        <v/>
      </c>
      <c r="P5729" s="38" t="str">
        <f aca="false">IF(G5729=1,IF(COUNTIFS(C$2:C5729,C5729,G$2:G5729,1)=1,COUNTIFS($C:$C,C5729,$G:$G,1)+ROW()/10000000,""),"")</f>
        <v/>
      </c>
      <c r="Q5729" s="0" t="str">
        <f aca="false">IF(K5729=1,IF(COUNTIFS(C$2:C5729,C5729,K$2:K5729,1)=1,1,0),"")</f>
        <v/>
      </c>
      <c r="R5729" s="0" t="str">
        <f aca="false">IF(M5729=1,IF(COUNTIFS(C$2:C5729,C5729,M$2:M5729,1)=1,1,0),"")</f>
        <v/>
      </c>
      <c r="S5729" s="0" t="str">
        <f aca="false">IF(L5729=1,IF(COUNTIFS(C$2:C5729,C5729,L$2:L5729,1)=1,1,0),"")</f>
        <v/>
      </c>
      <c r="T5729" s="38" t="str">
        <f aca="false">IF(N5729="","",N5729+ROW()/10000000)</f>
        <v/>
      </c>
      <c r="U5729" s="0" t="str">
        <f aca="false">IF(G5729=1,IF(B5729="",1,0),"")</f>
        <v/>
      </c>
    </row>
    <row r="5730" customFormat="false" ht="15" hidden="false" customHeight="false" outlineLevel="0" collapsed="false">
      <c r="A5730" s="35"/>
      <c r="B5730" s="35"/>
      <c r="G5730" s="0" t="str">
        <f aca="false">IF(A5730="","",IF(AND(A5730&gt;=Debut,A5730&lt;Fin),1,0))</f>
        <v/>
      </c>
      <c r="H5730" s="0" t="str">
        <f aca="false">IF(G5730=1,INT(ROUND((A5730-Debut)*86400,0)/600),"")</f>
        <v/>
      </c>
      <c r="I5730" s="0" t="str">
        <f aca="false">IF(G5730=1,INT(ROUND((A5730-Debut)*86400,0)/3600),"")</f>
        <v/>
      </c>
      <c r="J5730" s="0" t="str">
        <f aca="false">IF(OR(A5730="",B5730=""),"",ROUND((B5730-A5730)*86400,0))</f>
        <v/>
      </c>
      <c r="K5730" s="37" t="str">
        <f aca="false">IF(G5730=1,IF(COUNTIFS($C:$C,C5730,$G:$G,1,$A:$A,"&gt;="&amp;(A5730-FenetreInterm/86400),$A:$A,"&lt;="&amp;A5730)&gt;=NbInterm,1,0),"")</f>
        <v/>
      </c>
      <c r="L5730" s="37" t="str">
        <f aca="false">IF(G5730=1,IF(B5730="",0,IF(J5730&lt;SeuilFugitive,1,0)),"")</f>
        <v/>
      </c>
      <c r="M5730" s="37" t="str">
        <f aca="false">IF(G5730=1,IF(B5730="",IF((Fin-A5730)*24&gt;SeuilFigee,1,0),IF(J5730&gt;SeuilFigee*3600,1,0)),"")</f>
        <v/>
      </c>
      <c r="N5730" s="0" t="str">
        <f aca="false">IF(G5730=1,IF(COUNTIF(H$2:H5730,H5730)=1,COUNTIF($H:$H,H5730),""),"")</f>
        <v/>
      </c>
      <c r="O5730" s="0" t="str">
        <f aca="false">IF(G5730=1,IF(COUNTIF(I$2:I5730,I5730)=1,COUNTIF($I:$I,I5730),""),"")</f>
        <v/>
      </c>
      <c r="P5730" s="38" t="str">
        <f aca="false">IF(G5730=1,IF(COUNTIFS(C$2:C5730,C5730,G$2:G5730,1)=1,COUNTIFS($C:$C,C5730,$G:$G,1)+ROW()/10000000,""),"")</f>
        <v/>
      </c>
      <c r="Q5730" s="0" t="str">
        <f aca="false">IF(K5730=1,IF(COUNTIFS(C$2:C5730,C5730,K$2:K5730,1)=1,1,0),"")</f>
        <v/>
      </c>
      <c r="R5730" s="0" t="str">
        <f aca="false">IF(M5730=1,IF(COUNTIFS(C$2:C5730,C5730,M$2:M5730,1)=1,1,0),"")</f>
        <v/>
      </c>
      <c r="S5730" s="0" t="str">
        <f aca="false">IF(L5730=1,IF(COUNTIFS(C$2:C5730,C5730,L$2:L5730,1)=1,1,0),"")</f>
        <v/>
      </c>
      <c r="T5730" s="38" t="str">
        <f aca="false">IF(N5730="","",N5730+ROW()/10000000)</f>
        <v/>
      </c>
      <c r="U5730" s="0" t="str">
        <f aca="false">IF(G5730=1,IF(B5730="",1,0),"")</f>
        <v/>
      </c>
    </row>
    <row r="5731" customFormat="false" ht="15" hidden="false" customHeight="false" outlineLevel="0" collapsed="false">
      <c r="A5731" s="35"/>
      <c r="B5731" s="35"/>
      <c r="G5731" s="0" t="str">
        <f aca="false">IF(A5731="","",IF(AND(A5731&gt;=Debut,A5731&lt;Fin),1,0))</f>
        <v/>
      </c>
      <c r="H5731" s="0" t="str">
        <f aca="false">IF(G5731=1,INT(ROUND((A5731-Debut)*86400,0)/600),"")</f>
        <v/>
      </c>
      <c r="I5731" s="0" t="str">
        <f aca="false">IF(G5731=1,INT(ROUND((A5731-Debut)*86400,0)/3600),"")</f>
        <v/>
      </c>
      <c r="J5731" s="0" t="str">
        <f aca="false">IF(OR(A5731="",B5731=""),"",ROUND((B5731-A5731)*86400,0))</f>
        <v/>
      </c>
      <c r="K5731" s="37" t="str">
        <f aca="false">IF(G5731=1,IF(COUNTIFS($C:$C,C5731,$G:$G,1,$A:$A,"&gt;="&amp;(A5731-FenetreInterm/86400),$A:$A,"&lt;="&amp;A5731)&gt;=NbInterm,1,0),"")</f>
        <v/>
      </c>
      <c r="L5731" s="37" t="str">
        <f aca="false">IF(G5731=1,IF(B5731="",0,IF(J5731&lt;SeuilFugitive,1,0)),"")</f>
        <v/>
      </c>
      <c r="M5731" s="37" t="str">
        <f aca="false">IF(G5731=1,IF(B5731="",IF((Fin-A5731)*24&gt;SeuilFigee,1,0),IF(J5731&gt;SeuilFigee*3600,1,0)),"")</f>
        <v/>
      </c>
      <c r="N5731" s="0" t="str">
        <f aca="false">IF(G5731=1,IF(COUNTIF(H$2:H5731,H5731)=1,COUNTIF($H:$H,H5731),""),"")</f>
        <v/>
      </c>
      <c r="O5731" s="0" t="str">
        <f aca="false">IF(G5731=1,IF(COUNTIF(I$2:I5731,I5731)=1,COUNTIF($I:$I,I5731),""),"")</f>
        <v/>
      </c>
      <c r="P5731" s="38" t="str">
        <f aca="false">IF(G5731=1,IF(COUNTIFS(C$2:C5731,C5731,G$2:G5731,1)=1,COUNTIFS($C:$C,C5731,$G:$G,1)+ROW()/10000000,""),"")</f>
        <v/>
      </c>
      <c r="Q5731" s="0" t="str">
        <f aca="false">IF(K5731=1,IF(COUNTIFS(C$2:C5731,C5731,K$2:K5731,1)=1,1,0),"")</f>
        <v/>
      </c>
      <c r="R5731" s="0" t="str">
        <f aca="false">IF(M5731=1,IF(COUNTIFS(C$2:C5731,C5731,M$2:M5731,1)=1,1,0),"")</f>
        <v/>
      </c>
      <c r="S5731" s="0" t="str">
        <f aca="false">IF(L5731=1,IF(COUNTIFS(C$2:C5731,C5731,L$2:L5731,1)=1,1,0),"")</f>
        <v/>
      </c>
      <c r="T5731" s="38" t="str">
        <f aca="false">IF(N5731="","",N5731+ROW()/10000000)</f>
        <v/>
      </c>
      <c r="U5731" s="0" t="str">
        <f aca="false">IF(G5731=1,IF(B5731="",1,0),"")</f>
        <v/>
      </c>
    </row>
    <row r="5732" customFormat="false" ht="15" hidden="false" customHeight="false" outlineLevel="0" collapsed="false">
      <c r="A5732" s="35"/>
      <c r="B5732" s="35"/>
      <c r="G5732" s="0" t="str">
        <f aca="false">IF(A5732="","",IF(AND(A5732&gt;=Debut,A5732&lt;Fin),1,0))</f>
        <v/>
      </c>
      <c r="H5732" s="0" t="str">
        <f aca="false">IF(G5732=1,INT(ROUND((A5732-Debut)*86400,0)/600),"")</f>
        <v/>
      </c>
      <c r="I5732" s="0" t="str">
        <f aca="false">IF(G5732=1,INT(ROUND((A5732-Debut)*86400,0)/3600),"")</f>
        <v/>
      </c>
      <c r="J5732" s="0" t="str">
        <f aca="false">IF(OR(A5732="",B5732=""),"",ROUND((B5732-A5732)*86400,0))</f>
        <v/>
      </c>
      <c r="K5732" s="37" t="str">
        <f aca="false">IF(G5732=1,IF(COUNTIFS($C:$C,C5732,$G:$G,1,$A:$A,"&gt;="&amp;(A5732-FenetreInterm/86400),$A:$A,"&lt;="&amp;A5732)&gt;=NbInterm,1,0),"")</f>
        <v/>
      </c>
      <c r="L5732" s="37" t="str">
        <f aca="false">IF(G5732=1,IF(B5732="",0,IF(J5732&lt;SeuilFugitive,1,0)),"")</f>
        <v/>
      </c>
      <c r="M5732" s="37" t="str">
        <f aca="false">IF(G5732=1,IF(B5732="",IF((Fin-A5732)*24&gt;SeuilFigee,1,0),IF(J5732&gt;SeuilFigee*3600,1,0)),"")</f>
        <v/>
      </c>
      <c r="N5732" s="0" t="str">
        <f aca="false">IF(G5732=1,IF(COUNTIF(H$2:H5732,H5732)=1,COUNTIF($H:$H,H5732),""),"")</f>
        <v/>
      </c>
      <c r="O5732" s="0" t="str">
        <f aca="false">IF(G5732=1,IF(COUNTIF(I$2:I5732,I5732)=1,COUNTIF($I:$I,I5732),""),"")</f>
        <v/>
      </c>
      <c r="P5732" s="38" t="str">
        <f aca="false">IF(G5732=1,IF(COUNTIFS(C$2:C5732,C5732,G$2:G5732,1)=1,COUNTIFS($C:$C,C5732,$G:$G,1)+ROW()/10000000,""),"")</f>
        <v/>
      </c>
      <c r="Q5732" s="0" t="str">
        <f aca="false">IF(K5732=1,IF(COUNTIFS(C$2:C5732,C5732,K$2:K5732,1)=1,1,0),"")</f>
        <v/>
      </c>
      <c r="R5732" s="0" t="str">
        <f aca="false">IF(M5732=1,IF(COUNTIFS(C$2:C5732,C5732,M$2:M5732,1)=1,1,0),"")</f>
        <v/>
      </c>
      <c r="S5732" s="0" t="str">
        <f aca="false">IF(L5732=1,IF(COUNTIFS(C$2:C5732,C5732,L$2:L5732,1)=1,1,0),"")</f>
        <v/>
      </c>
      <c r="T5732" s="38" t="str">
        <f aca="false">IF(N5732="","",N5732+ROW()/10000000)</f>
        <v/>
      </c>
      <c r="U5732" s="0" t="str">
        <f aca="false">IF(G5732=1,IF(B5732="",1,0),"")</f>
        <v/>
      </c>
    </row>
    <row r="5733" customFormat="false" ht="15" hidden="false" customHeight="false" outlineLevel="0" collapsed="false">
      <c r="A5733" s="35"/>
      <c r="B5733" s="35"/>
      <c r="G5733" s="0" t="str">
        <f aca="false">IF(A5733="","",IF(AND(A5733&gt;=Debut,A5733&lt;Fin),1,0))</f>
        <v/>
      </c>
      <c r="H5733" s="0" t="str">
        <f aca="false">IF(G5733=1,INT(ROUND((A5733-Debut)*86400,0)/600),"")</f>
        <v/>
      </c>
      <c r="I5733" s="0" t="str">
        <f aca="false">IF(G5733=1,INT(ROUND((A5733-Debut)*86400,0)/3600),"")</f>
        <v/>
      </c>
      <c r="J5733" s="0" t="str">
        <f aca="false">IF(OR(A5733="",B5733=""),"",ROUND((B5733-A5733)*86400,0))</f>
        <v/>
      </c>
      <c r="K5733" s="37" t="str">
        <f aca="false">IF(G5733=1,IF(COUNTIFS($C:$C,C5733,$G:$G,1,$A:$A,"&gt;="&amp;(A5733-FenetreInterm/86400),$A:$A,"&lt;="&amp;A5733)&gt;=NbInterm,1,0),"")</f>
        <v/>
      </c>
      <c r="L5733" s="37" t="str">
        <f aca="false">IF(G5733=1,IF(B5733="",0,IF(J5733&lt;SeuilFugitive,1,0)),"")</f>
        <v/>
      </c>
      <c r="M5733" s="37" t="str">
        <f aca="false">IF(G5733=1,IF(B5733="",IF((Fin-A5733)*24&gt;SeuilFigee,1,0),IF(J5733&gt;SeuilFigee*3600,1,0)),"")</f>
        <v/>
      </c>
      <c r="N5733" s="0" t="str">
        <f aca="false">IF(G5733=1,IF(COUNTIF(H$2:H5733,H5733)=1,COUNTIF($H:$H,H5733),""),"")</f>
        <v/>
      </c>
      <c r="O5733" s="0" t="str">
        <f aca="false">IF(G5733=1,IF(COUNTIF(I$2:I5733,I5733)=1,COUNTIF($I:$I,I5733),""),"")</f>
        <v/>
      </c>
      <c r="P5733" s="38" t="str">
        <f aca="false">IF(G5733=1,IF(COUNTIFS(C$2:C5733,C5733,G$2:G5733,1)=1,COUNTIFS($C:$C,C5733,$G:$G,1)+ROW()/10000000,""),"")</f>
        <v/>
      </c>
      <c r="Q5733" s="0" t="str">
        <f aca="false">IF(K5733=1,IF(COUNTIFS(C$2:C5733,C5733,K$2:K5733,1)=1,1,0),"")</f>
        <v/>
      </c>
      <c r="R5733" s="0" t="str">
        <f aca="false">IF(M5733=1,IF(COUNTIFS(C$2:C5733,C5733,M$2:M5733,1)=1,1,0),"")</f>
        <v/>
      </c>
      <c r="S5733" s="0" t="str">
        <f aca="false">IF(L5733=1,IF(COUNTIFS(C$2:C5733,C5733,L$2:L5733,1)=1,1,0),"")</f>
        <v/>
      </c>
      <c r="T5733" s="38" t="str">
        <f aca="false">IF(N5733="","",N5733+ROW()/10000000)</f>
        <v/>
      </c>
      <c r="U5733" s="0" t="str">
        <f aca="false">IF(G5733=1,IF(B5733="",1,0),"")</f>
        <v/>
      </c>
    </row>
    <row r="5734" customFormat="false" ht="15" hidden="false" customHeight="false" outlineLevel="0" collapsed="false">
      <c r="A5734" s="35"/>
      <c r="B5734" s="35"/>
      <c r="G5734" s="0" t="str">
        <f aca="false">IF(A5734="","",IF(AND(A5734&gt;=Debut,A5734&lt;Fin),1,0))</f>
        <v/>
      </c>
      <c r="H5734" s="0" t="str">
        <f aca="false">IF(G5734=1,INT(ROUND((A5734-Debut)*86400,0)/600),"")</f>
        <v/>
      </c>
      <c r="I5734" s="0" t="str">
        <f aca="false">IF(G5734=1,INT(ROUND((A5734-Debut)*86400,0)/3600),"")</f>
        <v/>
      </c>
      <c r="J5734" s="0" t="str">
        <f aca="false">IF(OR(A5734="",B5734=""),"",ROUND((B5734-A5734)*86400,0))</f>
        <v/>
      </c>
      <c r="K5734" s="37" t="str">
        <f aca="false">IF(G5734=1,IF(COUNTIFS($C:$C,C5734,$G:$G,1,$A:$A,"&gt;="&amp;(A5734-FenetreInterm/86400),$A:$A,"&lt;="&amp;A5734)&gt;=NbInterm,1,0),"")</f>
        <v/>
      </c>
      <c r="L5734" s="37" t="str">
        <f aca="false">IF(G5734=1,IF(B5734="",0,IF(J5734&lt;SeuilFugitive,1,0)),"")</f>
        <v/>
      </c>
      <c r="M5734" s="37" t="str">
        <f aca="false">IF(G5734=1,IF(B5734="",IF((Fin-A5734)*24&gt;SeuilFigee,1,0),IF(J5734&gt;SeuilFigee*3600,1,0)),"")</f>
        <v/>
      </c>
      <c r="N5734" s="0" t="str">
        <f aca="false">IF(G5734=1,IF(COUNTIF(H$2:H5734,H5734)=1,COUNTIF($H:$H,H5734),""),"")</f>
        <v/>
      </c>
      <c r="O5734" s="0" t="str">
        <f aca="false">IF(G5734=1,IF(COUNTIF(I$2:I5734,I5734)=1,COUNTIF($I:$I,I5734),""),"")</f>
        <v/>
      </c>
      <c r="P5734" s="38" t="str">
        <f aca="false">IF(G5734=1,IF(COUNTIFS(C$2:C5734,C5734,G$2:G5734,1)=1,COUNTIFS($C:$C,C5734,$G:$G,1)+ROW()/10000000,""),"")</f>
        <v/>
      </c>
      <c r="Q5734" s="0" t="str">
        <f aca="false">IF(K5734=1,IF(COUNTIFS(C$2:C5734,C5734,K$2:K5734,1)=1,1,0),"")</f>
        <v/>
      </c>
      <c r="R5734" s="0" t="str">
        <f aca="false">IF(M5734=1,IF(COUNTIFS(C$2:C5734,C5734,M$2:M5734,1)=1,1,0),"")</f>
        <v/>
      </c>
      <c r="S5734" s="0" t="str">
        <f aca="false">IF(L5734=1,IF(COUNTIFS(C$2:C5734,C5734,L$2:L5734,1)=1,1,0),"")</f>
        <v/>
      </c>
      <c r="T5734" s="38" t="str">
        <f aca="false">IF(N5734="","",N5734+ROW()/10000000)</f>
        <v/>
      </c>
      <c r="U5734" s="0" t="str">
        <f aca="false">IF(G5734=1,IF(B5734="",1,0),"")</f>
        <v/>
      </c>
    </row>
    <row r="5735" customFormat="false" ht="15" hidden="false" customHeight="false" outlineLevel="0" collapsed="false">
      <c r="A5735" s="35"/>
      <c r="B5735" s="35"/>
      <c r="G5735" s="0" t="str">
        <f aca="false">IF(A5735="","",IF(AND(A5735&gt;=Debut,A5735&lt;Fin),1,0))</f>
        <v/>
      </c>
      <c r="H5735" s="0" t="str">
        <f aca="false">IF(G5735=1,INT(ROUND((A5735-Debut)*86400,0)/600),"")</f>
        <v/>
      </c>
      <c r="I5735" s="0" t="str">
        <f aca="false">IF(G5735=1,INT(ROUND((A5735-Debut)*86400,0)/3600),"")</f>
        <v/>
      </c>
      <c r="J5735" s="0" t="str">
        <f aca="false">IF(OR(A5735="",B5735=""),"",ROUND((B5735-A5735)*86400,0))</f>
        <v/>
      </c>
      <c r="K5735" s="37" t="str">
        <f aca="false">IF(G5735=1,IF(COUNTIFS($C:$C,C5735,$G:$G,1,$A:$A,"&gt;="&amp;(A5735-FenetreInterm/86400),$A:$A,"&lt;="&amp;A5735)&gt;=NbInterm,1,0),"")</f>
        <v/>
      </c>
      <c r="L5735" s="37" t="str">
        <f aca="false">IF(G5735=1,IF(B5735="",0,IF(J5735&lt;SeuilFugitive,1,0)),"")</f>
        <v/>
      </c>
      <c r="M5735" s="37" t="str">
        <f aca="false">IF(G5735=1,IF(B5735="",IF((Fin-A5735)*24&gt;SeuilFigee,1,0),IF(J5735&gt;SeuilFigee*3600,1,0)),"")</f>
        <v/>
      </c>
      <c r="N5735" s="0" t="str">
        <f aca="false">IF(G5735=1,IF(COUNTIF(H$2:H5735,H5735)=1,COUNTIF($H:$H,H5735),""),"")</f>
        <v/>
      </c>
      <c r="O5735" s="0" t="str">
        <f aca="false">IF(G5735=1,IF(COUNTIF(I$2:I5735,I5735)=1,COUNTIF($I:$I,I5735),""),"")</f>
        <v/>
      </c>
      <c r="P5735" s="38" t="str">
        <f aca="false">IF(G5735=1,IF(COUNTIFS(C$2:C5735,C5735,G$2:G5735,1)=1,COUNTIFS($C:$C,C5735,$G:$G,1)+ROW()/10000000,""),"")</f>
        <v/>
      </c>
      <c r="Q5735" s="0" t="str">
        <f aca="false">IF(K5735=1,IF(COUNTIFS(C$2:C5735,C5735,K$2:K5735,1)=1,1,0),"")</f>
        <v/>
      </c>
      <c r="R5735" s="0" t="str">
        <f aca="false">IF(M5735=1,IF(COUNTIFS(C$2:C5735,C5735,M$2:M5735,1)=1,1,0),"")</f>
        <v/>
      </c>
      <c r="S5735" s="0" t="str">
        <f aca="false">IF(L5735=1,IF(COUNTIFS(C$2:C5735,C5735,L$2:L5735,1)=1,1,0),"")</f>
        <v/>
      </c>
      <c r="T5735" s="38" t="str">
        <f aca="false">IF(N5735="","",N5735+ROW()/10000000)</f>
        <v/>
      </c>
      <c r="U5735" s="0" t="str">
        <f aca="false">IF(G5735=1,IF(B5735="",1,0),"")</f>
        <v/>
      </c>
    </row>
    <row r="5736" customFormat="false" ht="15" hidden="false" customHeight="false" outlineLevel="0" collapsed="false">
      <c r="A5736" s="35"/>
      <c r="B5736" s="35"/>
      <c r="G5736" s="0" t="str">
        <f aca="false">IF(A5736="","",IF(AND(A5736&gt;=Debut,A5736&lt;Fin),1,0))</f>
        <v/>
      </c>
      <c r="H5736" s="0" t="str">
        <f aca="false">IF(G5736=1,INT(ROUND((A5736-Debut)*86400,0)/600),"")</f>
        <v/>
      </c>
      <c r="I5736" s="0" t="str">
        <f aca="false">IF(G5736=1,INT(ROUND((A5736-Debut)*86400,0)/3600),"")</f>
        <v/>
      </c>
      <c r="J5736" s="0" t="str">
        <f aca="false">IF(OR(A5736="",B5736=""),"",ROUND((B5736-A5736)*86400,0))</f>
        <v/>
      </c>
      <c r="K5736" s="37" t="str">
        <f aca="false">IF(G5736=1,IF(COUNTIFS($C:$C,C5736,$G:$G,1,$A:$A,"&gt;="&amp;(A5736-FenetreInterm/86400),$A:$A,"&lt;="&amp;A5736)&gt;=NbInterm,1,0),"")</f>
        <v/>
      </c>
      <c r="L5736" s="37" t="str">
        <f aca="false">IF(G5736=1,IF(B5736="",0,IF(J5736&lt;SeuilFugitive,1,0)),"")</f>
        <v/>
      </c>
      <c r="M5736" s="37" t="str">
        <f aca="false">IF(G5736=1,IF(B5736="",IF((Fin-A5736)*24&gt;SeuilFigee,1,0),IF(J5736&gt;SeuilFigee*3600,1,0)),"")</f>
        <v/>
      </c>
      <c r="N5736" s="0" t="str">
        <f aca="false">IF(G5736=1,IF(COUNTIF(H$2:H5736,H5736)=1,COUNTIF($H:$H,H5736),""),"")</f>
        <v/>
      </c>
      <c r="O5736" s="0" t="str">
        <f aca="false">IF(G5736=1,IF(COUNTIF(I$2:I5736,I5736)=1,COUNTIF($I:$I,I5736),""),"")</f>
        <v/>
      </c>
      <c r="P5736" s="38" t="str">
        <f aca="false">IF(G5736=1,IF(COUNTIFS(C$2:C5736,C5736,G$2:G5736,1)=1,COUNTIFS($C:$C,C5736,$G:$G,1)+ROW()/10000000,""),"")</f>
        <v/>
      </c>
      <c r="Q5736" s="0" t="str">
        <f aca="false">IF(K5736=1,IF(COUNTIFS(C$2:C5736,C5736,K$2:K5736,1)=1,1,0),"")</f>
        <v/>
      </c>
      <c r="R5736" s="0" t="str">
        <f aca="false">IF(M5736=1,IF(COUNTIFS(C$2:C5736,C5736,M$2:M5736,1)=1,1,0),"")</f>
        <v/>
      </c>
      <c r="S5736" s="0" t="str">
        <f aca="false">IF(L5736=1,IF(COUNTIFS(C$2:C5736,C5736,L$2:L5736,1)=1,1,0),"")</f>
        <v/>
      </c>
      <c r="T5736" s="38" t="str">
        <f aca="false">IF(N5736="","",N5736+ROW()/10000000)</f>
        <v/>
      </c>
      <c r="U5736" s="0" t="str">
        <f aca="false">IF(G5736=1,IF(B5736="",1,0),"")</f>
        <v/>
      </c>
    </row>
    <row r="5737" customFormat="false" ht="15" hidden="false" customHeight="false" outlineLevel="0" collapsed="false">
      <c r="A5737" s="35"/>
      <c r="B5737" s="35"/>
      <c r="G5737" s="0" t="str">
        <f aca="false">IF(A5737="","",IF(AND(A5737&gt;=Debut,A5737&lt;Fin),1,0))</f>
        <v/>
      </c>
      <c r="H5737" s="0" t="str">
        <f aca="false">IF(G5737=1,INT(ROUND((A5737-Debut)*86400,0)/600),"")</f>
        <v/>
      </c>
      <c r="I5737" s="0" t="str">
        <f aca="false">IF(G5737=1,INT(ROUND((A5737-Debut)*86400,0)/3600),"")</f>
        <v/>
      </c>
      <c r="J5737" s="0" t="str">
        <f aca="false">IF(OR(A5737="",B5737=""),"",ROUND((B5737-A5737)*86400,0))</f>
        <v/>
      </c>
      <c r="K5737" s="37" t="str">
        <f aca="false">IF(G5737=1,IF(COUNTIFS($C:$C,C5737,$G:$G,1,$A:$A,"&gt;="&amp;(A5737-FenetreInterm/86400),$A:$A,"&lt;="&amp;A5737)&gt;=NbInterm,1,0),"")</f>
        <v/>
      </c>
      <c r="L5737" s="37" t="str">
        <f aca="false">IF(G5737=1,IF(B5737="",0,IF(J5737&lt;SeuilFugitive,1,0)),"")</f>
        <v/>
      </c>
      <c r="M5737" s="37" t="str">
        <f aca="false">IF(G5737=1,IF(B5737="",IF((Fin-A5737)*24&gt;SeuilFigee,1,0),IF(J5737&gt;SeuilFigee*3600,1,0)),"")</f>
        <v/>
      </c>
      <c r="N5737" s="0" t="str">
        <f aca="false">IF(G5737=1,IF(COUNTIF(H$2:H5737,H5737)=1,COUNTIF($H:$H,H5737),""),"")</f>
        <v/>
      </c>
      <c r="O5737" s="0" t="str">
        <f aca="false">IF(G5737=1,IF(COUNTIF(I$2:I5737,I5737)=1,COUNTIF($I:$I,I5737),""),"")</f>
        <v/>
      </c>
      <c r="P5737" s="38" t="str">
        <f aca="false">IF(G5737=1,IF(COUNTIFS(C$2:C5737,C5737,G$2:G5737,1)=1,COUNTIFS($C:$C,C5737,$G:$G,1)+ROW()/10000000,""),"")</f>
        <v/>
      </c>
      <c r="Q5737" s="0" t="str">
        <f aca="false">IF(K5737=1,IF(COUNTIFS(C$2:C5737,C5737,K$2:K5737,1)=1,1,0),"")</f>
        <v/>
      </c>
      <c r="R5737" s="0" t="str">
        <f aca="false">IF(M5737=1,IF(COUNTIFS(C$2:C5737,C5737,M$2:M5737,1)=1,1,0),"")</f>
        <v/>
      </c>
      <c r="S5737" s="0" t="str">
        <f aca="false">IF(L5737=1,IF(COUNTIFS(C$2:C5737,C5737,L$2:L5737,1)=1,1,0),"")</f>
        <v/>
      </c>
      <c r="T5737" s="38" t="str">
        <f aca="false">IF(N5737="","",N5737+ROW()/10000000)</f>
        <v/>
      </c>
      <c r="U5737" s="0" t="str">
        <f aca="false">IF(G5737=1,IF(B5737="",1,0),"")</f>
        <v/>
      </c>
    </row>
    <row r="5738" customFormat="false" ht="15" hidden="false" customHeight="false" outlineLevel="0" collapsed="false">
      <c r="A5738" s="35"/>
      <c r="B5738" s="35"/>
      <c r="G5738" s="0" t="str">
        <f aca="false">IF(A5738="","",IF(AND(A5738&gt;=Debut,A5738&lt;Fin),1,0))</f>
        <v/>
      </c>
      <c r="H5738" s="0" t="str">
        <f aca="false">IF(G5738=1,INT(ROUND((A5738-Debut)*86400,0)/600),"")</f>
        <v/>
      </c>
      <c r="I5738" s="0" t="str">
        <f aca="false">IF(G5738=1,INT(ROUND((A5738-Debut)*86400,0)/3600),"")</f>
        <v/>
      </c>
      <c r="J5738" s="0" t="str">
        <f aca="false">IF(OR(A5738="",B5738=""),"",ROUND((B5738-A5738)*86400,0))</f>
        <v/>
      </c>
      <c r="K5738" s="37" t="str">
        <f aca="false">IF(G5738=1,IF(COUNTIFS($C:$C,C5738,$G:$G,1,$A:$A,"&gt;="&amp;(A5738-FenetreInterm/86400),$A:$A,"&lt;="&amp;A5738)&gt;=NbInterm,1,0),"")</f>
        <v/>
      </c>
      <c r="L5738" s="37" t="str">
        <f aca="false">IF(G5738=1,IF(B5738="",0,IF(J5738&lt;SeuilFugitive,1,0)),"")</f>
        <v/>
      </c>
      <c r="M5738" s="37" t="str">
        <f aca="false">IF(G5738=1,IF(B5738="",IF((Fin-A5738)*24&gt;SeuilFigee,1,0),IF(J5738&gt;SeuilFigee*3600,1,0)),"")</f>
        <v/>
      </c>
      <c r="N5738" s="0" t="str">
        <f aca="false">IF(G5738=1,IF(COUNTIF(H$2:H5738,H5738)=1,COUNTIF($H:$H,H5738),""),"")</f>
        <v/>
      </c>
      <c r="O5738" s="0" t="str">
        <f aca="false">IF(G5738=1,IF(COUNTIF(I$2:I5738,I5738)=1,COUNTIF($I:$I,I5738),""),"")</f>
        <v/>
      </c>
      <c r="P5738" s="38" t="str">
        <f aca="false">IF(G5738=1,IF(COUNTIFS(C$2:C5738,C5738,G$2:G5738,1)=1,COUNTIFS($C:$C,C5738,$G:$G,1)+ROW()/10000000,""),"")</f>
        <v/>
      </c>
      <c r="Q5738" s="0" t="str">
        <f aca="false">IF(K5738=1,IF(COUNTIFS(C$2:C5738,C5738,K$2:K5738,1)=1,1,0),"")</f>
        <v/>
      </c>
      <c r="R5738" s="0" t="str">
        <f aca="false">IF(M5738=1,IF(COUNTIFS(C$2:C5738,C5738,M$2:M5738,1)=1,1,0),"")</f>
        <v/>
      </c>
      <c r="S5738" s="0" t="str">
        <f aca="false">IF(L5738=1,IF(COUNTIFS(C$2:C5738,C5738,L$2:L5738,1)=1,1,0),"")</f>
        <v/>
      </c>
      <c r="T5738" s="38" t="str">
        <f aca="false">IF(N5738="","",N5738+ROW()/10000000)</f>
        <v/>
      </c>
      <c r="U5738" s="0" t="str">
        <f aca="false">IF(G5738=1,IF(B5738="",1,0),"")</f>
        <v/>
      </c>
    </row>
    <row r="5739" customFormat="false" ht="15" hidden="false" customHeight="false" outlineLevel="0" collapsed="false">
      <c r="A5739" s="35"/>
      <c r="B5739" s="35"/>
      <c r="G5739" s="0" t="str">
        <f aca="false">IF(A5739="","",IF(AND(A5739&gt;=Debut,A5739&lt;Fin),1,0))</f>
        <v/>
      </c>
      <c r="H5739" s="0" t="str">
        <f aca="false">IF(G5739=1,INT(ROUND((A5739-Debut)*86400,0)/600),"")</f>
        <v/>
      </c>
      <c r="I5739" s="0" t="str">
        <f aca="false">IF(G5739=1,INT(ROUND((A5739-Debut)*86400,0)/3600),"")</f>
        <v/>
      </c>
      <c r="J5739" s="0" t="str">
        <f aca="false">IF(OR(A5739="",B5739=""),"",ROUND((B5739-A5739)*86400,0))</f>
        <v/>
      </c>
      <c r="K5739" s="37" t="str">
        <f aca="false">IF(G5739=1,IF(COUNTIFS($C:$C,C5739,$G:$G,1,$A:$A,"&gt;="&amp;(A5739-FenetreInterm/86400),$A:$A,"&lt;="&amp;A5739)&gt;=NbInterm,1,0),"")</f>
        <v/>
      </c>
      <c r="L5739" s="37" t="str">
        <f aca="false">IF(G5739=1,IF(B5739="",0,IF(J5739&lt;SeuilFugitive,1,0)),"")</f>
        <v/>
      </c>
      <c r="M5739" s="37" t="str">
        <f aca="false">IF(G5739=1,IF(B5739="",IF((Fin-A5739)*24&gt;SeuilFigee,1,0),IF(J5739&gt;SeuilFigee*3600,1,0)),"")</f>
        <v/>
      </c>
      <c r="N5739" s="0" t="str">
        <f aca="false">IF(G5739=1,IF(COUNTIF(H$2:H5739,H5739)=1,COUNTIF($H:$H,H5739),""),"")</f>
        <v/>
      </c>
      <c r="O5739" s="0" t="str">
        <f aca="false">IF(G5739=1,IF(COUNTIF(I$2:I5739,I5739)=1,COUNTIF($I:$I,I5739),""),"")</f>
        <v/>
      </c>
      <c r="P5739" s="38" t="str">
        <f aca="false">IF(G5739=1,IF(COUNTIFS(C$2:C5739,C5739,G$2:G5739,1)=1,COUNTIFS($C:$C,C5739,$G:$G,1)+ROW()/10000000,""),"")</f>
        <v/>
      </c>
      <c r="Q5739" s="0" t="str">
        <f aca="false">IF(K5739=1,IF(COUNTIFS(C$2:C5739,C5739,K$2:K5739,1)=1,1,0),"")</f>
        <v/>
      </c>
      <c r="R5739" s="0" t="str">
        <f aca="false">IF(M5739=1,IF(COUNTIFS(C$2:C5739,C5739,M$2:M5739,1)=1,1,0),"")</f>
        <v/>
      </c>
      <c r="S5739" s="0" t="str">
        <f aca="false">IF(L5739=1,IF(COUNTIFS(C$2:C5739,C5739,L$2:L5739,1)=1,1,0),"")</f>
        <v/>
      </c>
      <c r="T5739" s="38" t="str">
        <f aca="false">IF(N5739="","",N5739+ROW()/10000000)</f>
        <v/>
      </c>
      <c r="U5739" s="0" t="str">
        <f aca="false">IF(G5739=1,IF(B5739="",1,0),"")</f>
        <v/>
      </c>
    </row>
    <row r="5740" customFormat="false" ht="15" hidden="false" customHeight="false" outlineLevel="0" collapsed="false">
      <c r="A5740" s="35"/>
      <c r="B5740" s="35"/>
      <c r="G5740" s="0" t="str">
        <f aca="false">IF(A5740="","",IF(AND(A5740&gt;=Debut,A5740&lt;Fin),1,0))</f>
        <v/>
      </c>
      <c r="H5740" s="0" t="str">
        <f aca="false">IF(G5740=1,INT(ROUND((A5740-Debut)*86400,0)/600),"")</f>
        <v/>
      </c>
      <c r="I5740" s="0" t="str">
        <f aca="false">IF(G5740=1,INT(ROUND((A5740-Debut)*86400,0)/3600),"")</f>
        <v/>
      </c>
      <c r="J5740" s="0" t="str">
        <f aca="false">IF(OR(A5740="",B5740=""),"",ROUND((B5740-A5740)*86400,0))</f>
        <v/>
      </c>
      <c r="K5740" s="37" t="str">
        <f aca="false">IF(G5740=1,IF(COUNTIFS($C:$C,C5740,$G:$G,1,$A:$A,"&gt;="&amp;(A5740-FenetreInterm/86400),$A:$A,"&lt;="&amp;A5740)&gt;=NbInterm,1,0),"")</f>
        <v/>
      </c>
      <c r="L5740" s="37" t="str">
        <f aca="false">IF(G5740=1,IF(B5740="",0,IF(J5740&lt;SeuilFugitive,1,0)),"")</f>
        <v/>
      </c>
      <c r="M5740" s="37" t="str">
        <f aca="false">IF(G5740=1,IF(B5740="",IF((Fin-A5740)*24&gt;SeuilFigee,1,0),IF(J5740&gt;SeuilFigee*3600,1,0)),"")</f>
        <v/>
      </c>
      <c r="N5740" s="0" t="str">
        <f aca="false">IF(G5740=1,IF(COUNTIF(H$2:H5740,H5740)=1,COUNTIF($H:$H,H5740),""),"")</f>
        <v/>
      </c>
      <c r="O5740" s="0" t="str">
        <f aca="false">IF(G5740=1,IF(COUNTIF(I$2:I5740,I5740)=1,COUNTIF($I:$I,I5740),""),"")</f>
        <v/>
      </c>
      <c r="P5740" s="38" t="str">
        <f aca="false">IF(G5740=1,IF(COUNTIFS(C$2:C5740,C5740,G$2:G5740,1)=1,COUNTIFS($C:$C,C5740,$G:$G,1)+ROW()/10000000,""),"")</f>
        <v/>
      </c>
      <c r="Q5740" s="0" t="str">
        <f aca="false">IF(K5740=1,IF(COUNTIFS(C$2:C5740,C5740,K$2:K5740,1)=1,1,0),"")</f>
        <v/>
      </c>
      <c r="R5740" s="0" t="str">
        <f aca="false">IF(M5740=1,IF(COUNTIFS(C$2:C5740,C5740,M$2:M5740,1)=1,1,0),"")</f>
        <v/>
      </c>
      <c r="S5740" s="0" t="str">
        <f aca="false">IF(L5740=1,IF(COUNTIFS(C$2:C5740,C5740,L$2:L5740,1)=1,1,0),"")</f>
        <v/>
      </c>
      <c r="T5740" s="38" t="str">
        <f aca="false">IF(N5740="","",N5740+ROW()/10000000)</f>
        <v/>
      </c>
      <c r="U5740" s="0" t="str">
        <f aca="false">IF(G5740=1,IF(B5740="",1,0),"")</f>
        <v/>
      </c>
    </row>
    <row r="5741" customFormat="false" ht="15" hidden="false" customHeight="false" outlineLevel="0" collapsed="false">
      <c r="A5741" s="35"/>
      <c r="B5741" s="35"/>
      <c r="G5741" s="0" t="str">
        <f aca="false">IF(A5741="","",IF(AND(A5741&gt;=Debut,A5741&lt;Fin),1,0))</f>
        <v/>
      </c>
      <c r="H5741" s="0" t="str">
        <f aca="false">IF(G5741=1,INT(ROUND((A5741-Debut)*86400,0)/600),"")</f>
        <v/>
      </c>
      <c r="I5741" s="0" t="str">
        <f aca="false">IF(G5741=1,INT(ROUND((A5741-Debut)*86400,0)/3600),"")</f>
        <v/>
      </c>
      <c r="J5741" s="0" t="str">
        <f aca="false">IF(OR(A5741="",B5741=""),"",ROUND((B5741-A5741)*86400,0))</f>
        <v/>
      </c>
      <c r="K5741" s="37" t="str">
        <f aca="false">IF(G5741=1,IF(COUNTIFS($C:$C,C5741,$G:$G,1,$A:$A,"&gt;="&amp;(A5741-FenetreInterm/86400),$A:$A,"&lt;="&amp;A5741)&gt;=NbInterm,1,0),"")</f>
        <v/>
      </c>
      <c r="L5741" s="37" t="str">
        <f aca="false">IF(G5741=1,IF(B5741="",0,IF(J5741&lt;SeuilFugitive,1,0)),"")</f>
        <v/>
      </c>
      <c r="M5741" s="37" t="str">
        <f aca="false">IF(G5741=1,IF(B5741="",IF((Fin-A5741)*24&gt;SeuilFigee,1,0),IF(J5741&gt;SeuilFigee*3600,1,0)),"")</f>
        <v/>
      </c>
      <c r="N5741" s="0" t="str">
        <f aca="false">IF(G5741=1,IF(COUNTIF(H$2:H5741,H5741)=1,COUNTIF($H:$H,H5741),""),"")</f>
        <v/>
      </c>
      <c r="O5741" s="0" t="str">
        <f aca="false">IF(G5741=1,IF(COUNTIF(I$2:I5741,I5741)=1,COUNTIF($I:$I,I5741),""),"")</f>
        <v/>
      </c>
      <c r="P5741" s="38" t="str">
        <f aca="false">IF(G5741=1,IF(COUNTIFS(C$2:C5741,C5741,G$2:G5741,1)=1,COUNTIFS($C:$C,C5741,$G:$G,1)+ROW()/10000000,""),"")</f>
        <v/>
      </c>
      <c r="Q5741" s="0" t="str">
        <f aca="false">IF(K5741=1,IF(COUNTIFS(C$2:C5741,C5741,K$2:K5741,1)=1,1,0),"")</f>
        <v/>
      </c>
      <c r="R5741" s="0" t="str">
        <f aca="false">IF(M5741=1,IF(COUNTIFS(C$2:C5741,C5741,M$2:M5741,1)=1,1,0),"")</f>
        <v/>
      </c>
      <c r="S5741" s="0" t="str">
        <f aca="false">IF(L5741=1,IF(COUNTIFS(C$2:C5741,C5741,L$2:L5741,1)=1,1,0),"")</f>
        <v/>
      </c>
      <c r="T5741" s="38" t="str">
        <f aca="false">IF(N5741="","",N5741+ROW()/10000000)</f>
        <v/>
      </c>
      <c r="U5741" s="0" t="str">
        <f aca="false">IF(G5741=1,IF(B5741="",1,0),"")</f>
        <v/>
      </c>
    </row>
    <row r="5742" customFormat="false" ht="15" hidden="false" customHeight="false" outlineLevel="0" collapsed="false">
      <c r="A5742" s="35"/>
      <c r="B5742" s="35"/>
      <c r="G5742" s="0" t="str">
        <f aca="false">IF(A5742="","",IF(AND(A5742&gt;=Debut,A5742&lt;Fin),1,0))</f>
        <v/>
      </c>
      <c r="H5742" s="0" t="str">
        <f aca="false">IF(G5742=1,INT(ROUND((A5742-Debut)*86400,0)/600),"")</f>
        <v/>
      </c>
      <c r="I5742" s="0" t="str">
        <f aca="false">IF(G5742=1,INT(ROUND((A5742-Debut)*86400,0)/3600),"")</f>
        <v/>
      </c>
      <c r="J5742" s="0" t="str">
        <f aca="false">IF(OR(A5742="",B5742=""),"",ROUND((B5742-A5742)*86400,0))</f>
        <v/>
      </c>
      <c r="K5742" s="37" t="str">
        <f aca="false">IF(G5742=1,IF(COUNTIFS($C:$C,C5742,$G:$G,1,$A:$A,"&gt;="&amp;(A5742-FenetreInterm/86400),$A:$A,"&lt;="&amp;A5742)&gt;=NbInterm,1,0),"")</f>
        <v/>
      </c>
      <c r="L5742" s="37" t="str">
        <f aca="false">IF(G5742=1,IF(B5742="",0,IF(J5742&lt;SeuilFugitive,1,0)),"")</f>
        <v/>
      </c>
      <c r="M5742" s="37" t="str">
        <f aca="false">IF(G5742=1,IF(B5742="",IF((Fin-A5742)*24&gt;SeuilFigee,1,0),IF(J5742&gt;SeuilFigee*3600,1,0)),"")</f>
        <v/>
      </c>
      <c r="N5742" s="0" t="str">
        <f aca="false">IF(G5742=1,IF(COUNTIF(H$2:H5742,H5742)=1,COUNTIF($H:$H,H5742),""),"")</f>
        <v/>
      </c>
      <c r="O5742" s="0" t="str">
        <f aca="false">IF(G5742=1,IF(COUNTIF(I$2:I5742,I5742)=1,COUNTIF($I:$I,I5742),""),"")</f>
        <v/>
      </c>
      <c r="P5742" s="38" t="str">
        <f aca="false">IF(G5742=1,IF(COUNTIFS(C$2:C5742,C5742,G$2:G5742,1)=1,COUNTIFS($C:$C,C5742,$G:$G,1)+ROW()/10000000,""),"")</f>
        <v/>
      </c>
      <c r="Q5742" s="0" t="str">
        <f aca="false">IF(K5742=1,IF(COUNTIFS(C$2:C5742,C5742,K$2:K5742,1)=1,1,0),"")</f>
        <v/>
      </c>
      <c r="R5742" s="0" t="str">
        <f aca="false">IF(M5742=1,IF(COUNTIFS(C$2:C5742,C5742,M$2:M5742,1)=1,1,0),"")</f>
        <v/>
      </c>
      <c r="S5742" s="0" t="str">
        <f aca="false">IF(L5742=1,IF(COUNTIFS(C$2:C5742,C5742,L$2:L5742,1)=1,1,0),"")</f>
        <v/>
      </c>
      <c r="T5742" s="38" t="str">
        <f aca="false">IF(N5742="","",N5742+ROW()/10000000)</f>
        <v/>
      </c>
      <c r="U5742" s="0" t="str">
        <f aca="false">IF(G5742=1,IF(B5742="",1,0),"")</f>
        <v/>
      </c>
    </row>
    <row r="5743" customFormat="false" ht="15" hidden="false" customHeight="false" outlineLevel="0" collapsed="false">
      <c r="A5743" s="35"/>
      <c r="B5743" s="35"/>
      <c r="G5743" s="0" t="str">
        <f aca="false">IF(A5743="","",IF(AND(A5743&gt;=Debut,A5743&lt;Fin),1,0))</f>
        <v/>
      </c>
      <c r="H5743" s="0" t="str">
        <f aca="false">IF(G5743=1,INT(ROUND((A5743-Debut)*86400,0)/600),"")</f>
        <v/>
      </c>
      <c r="I5743" s="0" t="str">
        <f aca="false">IF(G5743=1,INT(ROUND((A5743-Debut)*86400,0)/3600),"")</f>
        <v/>
      </c>
      <c r="J5743" s="0" t="str">
        <f aca="false">IF(OR(A5743="",B5743=""),"",ROUND((B5743-A5743)*86400,0))</f>
        <v/>
      </c>
      <c r="K5743" s="37" t="str">
        <f aca="false">IF(G5743=1,IF(COUNTIFS($C:$C,C5743,$G:$G,1,$A:$A,"&gt;="&amp;(A5743-FenetreInterm/86400),$A:$A,"&lt;="&amp;A5743)&gt;=NbInterm,1,0),"")</f>
        <v/>
      </c>
      <c r="L5743" s="37" t="str">
        <f aca="false">IF(G5743=1,IF(B5743="",0,IF(J5743&lt;SeuilFugitive,1,0)),"")</f>
        <v/>
      </c>
      <c r="M5743" s="37" t="str">
        <f aca="false">IF(G5743=1,IF(B5743="",IF((Fin-A5743)*24&gt;SeuilFigee,1,0),IF(J5743&gt;SeuilFigee*3600,1,0)),"")</f>
        <v/>
      </c>
      <c r="N5743" s="0" t="str">
        <f aca="false">IF(G5743=1,IF(COUNTIF(H$2:H5743,H5743)=1,COUNTIF($H:$H,H5743),""),"")</f>
        <v/>
      </c>
      <c r="O5743" s="0" t="str">
        <f aca="false">IF(G5743=1,IF(COUNTIF(I$2:I5743,I5743)=1,COUNTIF($I:$I,I5743),""),"")</f>
        <v/>
      </c>
      <c r="P5743" s="38" t="str">
        <f aca="false">IF(G5743=1,IF(COUNTIFS(C$2:C5743,C5743,G$2:G5743,1)=1,COUNTIFS($C:$C,C5743,$G:$G,1)+ROW()/10000000,""),"")</f>
        <v/>
      </c>
      <c r="Q5743" s="0" t="str">
        <f aca="false">IF(K5743=1,IF(COUNTIFS(C$2:C5743,C5743,K$2:K5743,1)=1,1,0),"")</f>
        <v/>
      </c>
      <c r="R5743" s="0" t="str">
        <f aca="false">IF(M5743=1,IF(COUNTIFS(C$2:C5743,C5743,M$2:M5743,1)=1,1,0),"")</f>
        <v/>
      </c>
      <c r="S5743" s="0" t="str">
        <f aca="false">IF(L5743=1,IF(COUNTIFS(C$2:C5743,C5743,L$2:L5743,1)=1,1,0),"")</f>
        <v/>
      </c>
      <c r="T5743" s="38" t="str">
        <f aca="false">IF(N5743="","",N5743+ROW()/10000000)</f>
        <v/>
      </c>
      <c r="U5743" s="0" t="str">
        <f aca="false">IF(G5743=1,IF(B5743="",1,0),"")</f>
        <v/>
      </c>
    </row>
    <row r="5744" customFormat="false" ht="15" hidden="false" customHeight="false" outlineLevel="0" collapsed="false">
      <c r="A5744" s="35"/>
      <c r="B5744" s="35"/>
      <c r="G5744" s="0" t="str">
        <f aca="false">IF(A5744="","",IF(AND(A5744&gt;=Debut,A5744&lt;Fin),1,0))</f>
        <v/>
      </c>
      <c r="H5744" s="0" t="str">
        <f aca="false">IF(G5744=1,INT(ROUND((A5744-Debut)*86400,0)/600),"")</f>
        <v/>
      </c>
      <c r="I5744" s="0" t="str">
        <f aca="false">IF(G5744=1,INT(ROUND((A5744-Debut)*86400,0)/3600),"")</f>
        <v/>
      </c>
      <c r="J5744" s="0" t="str">
        <f aca="false">IF(OR(A5744="",B5744=""),"",ROUND((B5744-A5744)*86400,0))</f>
        <v/>
      </c>
      <c r="K5744" s="37" t="str">
        <f aca="false">IF(G5744=1,IF(COUNTIFS($C:$C,C5744,$G:$G,1,$A:$A,"&gt;="&amp;(A5744-FenetreInterm/86400),$A:$A,"&lt;="&amp;A5744)&gt;=NbInterm,1,0),"")</f>
        <v/>
      </c>
      <c r="L5744" s="37" t="str">
        <f aca="false">IF(G5744=1,IF(B5744="",0,IF(J5744&lt;SeuilFugitive,1,0)),"")</f>
        <v/>
      </c>
      <c r="M5744" s="37" t="str">
        <f aca="false">IF(G5744=1,IF(B5744="",IF((Fin-A5744)*24&gt;SeuilFigee,1,0),IF(J5744&gt;SeuilFigee*3600,1,0)),"")</f>
        <v/>
      </c>
      <c r="N5744" s="0" t="str">
        <f aca="false">IF(G5744=1,IF(COUNTIF(H$2:H5744,H5744)=1,COUNTIF($H:$H,H5744),""),"")</f>
        <v/>
      </c>
      <c r="O5744" s="0" t="str">
        <f aca="false">IF(G5744=1,IF(COUNTIF(I$2:I5744,I5744)=1,COUNTIF($I:$I,I5744),""),"")</f>
        <v/>
      </c>
      <c r="P5744" s="38" t="str">
        <f aca="false">IF(G5744=1,IF(COUNTIFS(C$2:C5744,C5744,G$2:G5744,1)=1,COUNTIFS($C:$C,C5744,$G:$G,1)+ROW()/10000000,""),"")</f>
        <v/>
      </c>
      <c r="Q5744" s="0" t="str">
        <f aca="false">IF(K5744=1,IF(COUNTIFS(C$2:C5744,C5744,K$2:K5744,1)=1,1,0),"")</f>
        <v/>
      </c>
      <c r="R5744" s="0" t="str">
        <f aca="false">IF(M5744=1,IF(COUNTIFS(C$2:C5744,C5744,M$2:M5744,1)=1,1,0),"")</f>
        <v/>
      </c>
      <c r="S5744" s="0" t="str">
        <f aca="false">IF(L5744=1,IF(COUNTIFS(C$2:C5744,C5744,L$2:L5744,1)=1,1,0),"")</f>
        <v/>
      </c>
      <c r="T5744" s="38" t="str">
        <f aca="false">IF(N5744="","",N5744+ROW()/10000000)</f>
        <v/>
      </c>
      <c r="U5744" s="0" t="str">
        <f aca="false">IF(G5744=1,IF(B5744="",1,0),"")</f>
        <v/>
      </c>
    </row>
    <row r="5745" customFormat="false" ht="15" hidden="false" customHeight="false" outlineLevel="0" collapsed="false">
      <c r="A5745" s="35"/>
      <c r="B5745" s="35"/>
      <c r="G5745" s="0" t="str">
        <f aca="false">IF(A5745="","",IF(AND(A5745&gt;=Debut,A5745&lt;Fin),1,0))</f>
        <v/>
      </c>
      <c r="H5745" s="0" t="str">
        <f aca="false">IF(G5745=1,INT(ROUND((A5745-Debut)*86400,0)/600),"")</f>
        <v/>
      </c>
      <c r="I5745" s="0" t="str">
        <f aca="false">IF(G5745=1,INT(ROUND((A5745-Debut)*86400,0)/3600),"")</f>
        <v/>
      </c>
      <c r="J5745" s="0" t="str">
        <f aca="false">IF(OR(A5745="",B5745=""),"",ROUND((B5745-A5745)*86400,0))</f>
        <v/>
      </c>
      <c r="K5745" s="37" t="str">
        <f aca="false">IF(G5745=1,IF(COUNTIFS($C:$C,C5745,$G:$G,1,$A:$A,"&gt;="&amp;(A5745-FenetreInterm/86400),$A:$A,"&lt;="&amp;A5745)&gt;=NbInterm,1,0),"")</f>
        <v/>
      </c>
      <c r="L5745" s="37" t="str">
        <f aca="false">IF(G5745=1,IF(B5745="",0,IF(J5745&lt;SeuilFugitive,1,0)),"")</f>
        <v/>
      </c>
      <c r="M5745" s="37" t="str">
        <f aca="false">IF(G5745=1,IF(B5745="",IF((Fin-A5745)*24&gt;SeuilFigee,1,0),IF(J5745&gt;SeuilFigee*3600,1,0)),"")</f>
        <v/>
      </c>
      <c r="N5745" s="0" t="str">
        <f aca="false">IF(G5745=1,IF(COUNTIF(H$2:H5745,H5745)=1,COUNTIF($H:$H,H5745),""),"")</f>
        <v/>
      </c>
      <c r="O5745" s="0" t="str">
        <f aca="false">IF(G5745=1,IF(COUNTIF(I$2:I5745,I5745)=1,COUNTIF($I:$I,I5745),""),"")</f>
        <v/>
      </c>
      <c r="P5745" s="38" t="str">
        <f aca="false">IF(G5745=1,IF(COUNTIFS(C$2:C5745,C5745,G$2:G5745,1)=1,COUNTIFS($C:$C,C5745,$G:$G,1)+ROW()/10000000,""),"")</f>
        <v/>
      </c>
      <c r="Q5745" s="0" t="str">
        <f aca="false">IF(K5745=1,IF(COUNTIFS(C$2:C5745,C5745,K$2:K5745,1)=1,1,0),"")</f>
        <v/>
      </c>
      <c r="R5745" s="0" t="str">
        <f aca="false">IF(M5745=1,IF(COUNTIFS(C$2:C5745,C5745,M$2:M5745,1)=1,1,0),"")</f>
        <v/>
      </c>
      <c r="S5745" s="0" t="str">
        <f aca="false">IF(L5745=1,IF(COUNTIFS(C$2:C5745,C5745,L$2:L5745,1)=1,1,0),"")</f>
        <v/>
      </c>
      <c r="T5745" s="38" t="str">
        <f aca="false">IF(N5745="","",N5745+ROW()/10000000)</f>
        <v/>
      </c>
      <c r="U5745" s="0" t="str">
        <f aca="false">IF(G5745=1,IF(B5745="",1,0),"")</f>
        <v/>
      </c>
    </row>
    <row r="5746" customFormat="false" ht="15" hidden="false" customHeight="false" outlineLevel="0" collapsed="false">
      <c r="A5746" s="35"/>
      <c r="B5746" s="35"/>
      <c r="G5746" s="0" t="str">
        <f aca="false">IF(A5746="","",IF(AND(A5746&gt;=Debut,A5746&lt;Fin),1,0))</f>
        <v/>
      </c>
      <c r="H5746" s="0" t="str">
        <f aca="false">IF(G5746=1,INT(ROUND((A5746-Debut)*86400,0)/600),"")</f>
        <v/>
      </c>
      <c r="I5746" s="0" t="str">
        <f aca="false">IF(G5746=1,INT(ROUND((A5746-Debut)*86400,0)/3600),"")</f>
        <v/>
      </c>
      <c r="J5746" s="0" t="str">
        <f aca="false">IF(OR(A5746="",B5746=""),"",ROUND((B5746-A5746)*86400,0))</f>
        <v/>
      </c>
      <c r="K5746" s="37" t="str">
        <f aca="false">IF(G5746=1,IF(COUNTIFS($C:$C,C5746,$G:$G,1,$A:$A,"&gt;="&amp;(A5746-FenetreInterm/86400),$A:$A,"&lt;="&amp;A5746)&gt;=NbInterm,1,0),"")</f>
        <v/>
      </c>
      <c r="L5746" s="37" t="str">
        <f aca="false">IF(G5746=1,IF(B5746="",0,IF(J5746&lt;SeuilFugitive,1,0)),"")</f>
        <v/>
      </c>
      <c r="M5746" s="37" t="str">
        <f aca="false">IF(G5746=1,IF(B5746="",IF((Fin-A5746)*24&gt;SeuilFigee,1,0),IF(J5746&gt;SeuilFigee*3600,1,0)),"")</f>
        <v/>
      </c>
      <c r="N5746" s="0" t="str">
        <f aca="false">IF(G5746=1,IF(COUNTIF(H$2:H5746,H5746)=1,COUNTIF($H:$H,H5746),""),"")</f>
        <v/>
      </c>
      <c r="O5746" s="0" t="str">
        <f aca="false">IF(G5746=1,IF(COUNTIF(I$2:I5746,I5746)=1,COUNTIF($I:$I,I5746),""),"")</f>
        <v/>
      </c>
      <c r="P5746" s="38" t="str">
        <f aca="false">IF(G5746=1,IF(COUNTIFS(C$2:C5746,C5746,G$2:G5746,1)=1,COUNTIFS($C:$C,C5746,$G:$G,1)+ROW()/10000000,""),"")</f>
        <v/>
      </c>
      <c r="Q5746" s="0" t="str">
        <f aca="false">IF(K5746=1,IF(COUNTIFS(C$2:C5746,C5746,K$2:K5746,1)=1,1,0),"")</f>
        <v/>
      </c>
      <c r="R5746" s="0" t="str">
        <f aca="false">IF(M5746=1,IF(COUNTIFS(C$2:C5746,C5746,M$2:M5746,1)=1,1,0),"")</f>
        <v/>
      </c>
      <c r="S5746" s="0" t="str">
        <f aca="false">IF(L5746=1,IF(COUNTIFS(C$2:C5746,C5746,L$2:L5746,1)=1,1,0),"")</f>
        <v/>
      </c>
      <c r="T5746" s="38" t="str">
        <f aca="false">IF(N5746="","",N5746+ROW()/10000000)</f>
        <v/>
      </c>
      <c r="U5746" s="0" t="str">
        <f aca="false">IF(G5746=1,IF(B5746="",1,0),"")</f>
        <v/>
      </c>
    </row>
    <row r="5747" customFormat="false" ht="15" hidden="false" customHeight="false" outlineLevel="0" collapsed="false">
      <c r="A5747" s="35"/>
      <c r="B5747" s="35"/>
      <c r="G5747" s="0" t="str">
        <f aca="false">IF(A5747="","",IF(AND(A5747&gt;=Debut,A5747&lt;Fin),1,0))</f>
        <v/>
      </c>
      <c r="H5747" s="0" t="str">
        <f aca="false">IF(G5747=1,INT(ROUND((A5747-Debut)*86400,0)/600),"")</f>
        <v/>
      </c>
      <c r="I5747" s="0" t="str">
        <f aca="false">IF(G5747=1,INT(ROUND((A5747-Debut)*86400,0)/3600),"")</f>
        <v/>
      </c>
      <c r="J5747" s="0" t="str">
        <f aca="false">IF(OR(A5747="",B5747=""),"",ROUND((B5747-A5747)*86400,0))</f>
        <v/>
      </c>
      <c r="K5747" s="37" t="str">
        <f aca="false">IF(G5747=1,IF(COUNTIFS($C:$C,C5747,$G:$G,1,$A:$A,"&gt;="&amp;(A5747-FenetreInterm/86400),$A:$A,"&lt;="&amp;A5747)&gt;=NbInterm,1,0),"")</f>
        <v/>
      </c>
      <c r="L5747" s="37" t="str">
        <f aca="false">IF(G5747=1,IF(B5747="",0,IF(J5747&lt;SeuilFugitive,1,0)),"")</f>
        <v/>
      </c>
      <c r="M5747" s="37" t="str">
        <f aca="false">IF(G5747=1,IF(B5747="",IF((Fin-A5747)*24&gt;SeuilFigee,1,0),IF(J5747&gt;SeuilFigee*3600,1,0)),"")</f>
        <v/>
      </c>
      <c r="N5747" s="0" t="str">
        <f aca="false">IF(G5747=1,IF(COUNTIF(H$2:H5747,H5747)=1,COUNTIF($H:$H,H5747),""),"")</f>
        <v/>
      </c>
      <c r="O5747" s="0" t="str">
        <f aca="false">IF(G5747=1,IF(COUNTIF(I$2:I5747,I5747)=1,COUNTIF($I:$I,I5747),""),"")</f>
        <v/>
      </c>
      <c r="P5747" s="38" t="str">
        <f aca="false">IF(G5747=1,IF(COUNTIFS(C$2:C5747,C5747,G$2:G5747,1)=1,COUNTIFS($C:$C,C5747,$G:$G,1)+ROW()/10000000,""),"")</f>
        <v/>
      </c>
      <c r="Q5747" s="0" t="str">
        <f aca="false">IF(K5747=1,IF(COUNTIFS(C$2:C5747,C5747,K$2:K5747,1)=1,1,0),"")</f>
        <v/>
      </c>
      <c r="R5747" s="0" t="str">
        <f aca="false">IF(M5747=1,IF(COUNTIFS(C$2:C5747,C5747,M$2:M5747,1)=1,1,0),"")</f>
        <v/>
      </c>
      <c r="S5747" s="0" t="str">
        <f aca="false">IF(L5747=1,IF(COUNTIFS(C$2:C5747,C5747,L$2:L5747,1)=1,1,0),"")</f>
        <v/>
      </c>
      <c r="T5747" s="38" t="str">
        <f aca="false">IF(N5747="","",N5747+ROW()/10000000)</f>
        <v/>
      </c>
      <c r="U5747" s="0" t="str">
        <f aca="false">IF(G5747=1,IF(B5747="",1,0),"")</f>
        <v/>
      </c>
    </row>
    <row r="5748" customFormat="false" ht="15" hidden="false" customHeight="false" outlineLevel="0" collapsed="false">
      <c r="A5748" s="35"/>
      <c r="B5748" s="35"/>
      <c r="G5748" s="0" t="str">
        <f aca="false">IF(A5748="","",IF(AND(A5748&gt;=Debut,A5748&lt;Fin),1,0))</f>
        <v/>
      </c>
      <c r="H5748" s="0" t="str">
        <f aca="false">IF(G5748=1,INT(ROUND((A5748-Debut)*86400,0)/600),"")</f>
        <v/>
      </c>
      <c r="I5748" s="0" t="str">
        <f aca="false">IF(G5748=1,INT(ROUND((A5748-Debut)*86400,0)/3600),"")</f>
        <v/>
      </c>
      <c r="J5748" s="0" t="str">
        <f aca="false">IF(OR(A5748="",B5748=""),"",ROUND((B5748-A5748)*86400,0))</f>
        <v/>
      </c>
      <c r="K5748" s="37" t="str">
        <f aca="false">IF(G5748=1,IF(COUNTIFS($C:$C,C5748,$G:$G,1,$A:$A,"&gt;="&amp;(A5748-FenetreInterm/86400),$A:$A,"&lt;="&amp;A5748)&gt;=NbInterm,1,0),"")</f>
        <v/>
      </c>
      <c r="L5748" s="37" t="str">
        <f aca="false">IF(G5748=1,IF(B5748="",0,IF(J5748&lt;SeuilFugitive,1,0)),"")</f>
        <v/>
      </c>
      <c r="M5748" s="37" t="str">
        <f aca="false">IF(G5748=1,IF(B5748="",IF((Fin-A5748)*24&gt;SeuilFigee,1,0),IF(J5748&gt;SeuilFigee*3600,1,0)),"")</f>
        <v/>
      </c>
      <c r="N5748" s="0" t="str">
        <f aca="false">IF(G5748=1,IF(COUNTIF(H$2:H5748,H5748)=1,COUNTIF($H:$H,H5748),""),"")</f>
        <v/>
      </c>
      <c r="O5748" s="0" t="str">
        <f aca="false">IF(G5748=1,IF(COUNTIF(I$2:I5748,I5748)=1,COUNTIF($I:$I,I5748),""),"")</f>
        <v/>
      </c>
      <c r="P5748" s="38" t="str">
        <f aca="false">IF(G5748=1,IF(COUNTIFS(C$2:C5748,C5748,G$2:G5748,1)=1,COUNTIFS($C:$C,C5748,$G:$G,1)+ROW()/10000000,""),"")</f>
        <v/>
      </c>
      <c r="Q5748" s="0" t="str">
        <f aca="false">IF(K5748=1,IF(COUNTIFS(C$2:C5748,C5748,K$2:K5748,1)=1,1,0),"")</f>
        <v/>
      </c>
      <c r="R5748" s="0" t="str">
        <f aca="false">IF(M5748=1,IF(COUNTIFS(C$2:C5748,C5748,M$2:M5748,1)=1,1,0),"")</f>
        <v/>
      </c>
      <c r="S5748" s="0" t="str">
        <f aca="false">IF(L5748=1,IF(COUNTIFS(C$2:C5748,C5748,L$2:L5748,1)=1,1,0),"")</f>
        <v/>
      </c>
      <c r="T5748" s="38" t="str">
        <f aca="false">IF(N5748="","",N5748+ROW()/10000000)</f>
        <v/>
      </c>
      <c r="U5748" s="0" t="str">
        <f aca="false">IF(G5748=1,IF(B5748="",1,0),"")</f>
        <v/>
      </c>
    </row>
    <row r="5749" customFormat="false" ht="15" hidden="false" customHeight="false" outlineLevel="0" collapsed="false">
      <c r="A5749" s="35"/>
      <c r="B5749" s="35"/>
      <c r="G5749" s="0" t="str">
        <f aca="false">IF(A5749="","",IF(AND(A5749&gt;=Debut,A5749&lt;Fin),1,0))</f>
        <v/>
      </c>
      <c r="H5749" s="0" t="str">
        <f aca="false">IF(G5749=1,INT(ROUND((A5749-Debut)*86400,0)/600),"")</f>
        <v/>
      </c>
      <c r="I5749" s="0" t="str">
        <f aca="false">IF(G5749=1,INT(ROUND((A5749-Debut)*86400,0)/3600),"")</f>
        <v/>
      </c>
      <c r="J5749" s="0" t="str">
        <f aca="false">IF(OR(A5749="",B5749=""),"",ROUND((B5749-A5749)*86400,0))</f>
        <v/>
      </c>
      <c r="K5749" s="37" t="str">
        <f aca="false">IF(G5749=1,IF(COUNTIFS($C:$C,C5749,$G:$G,1,$A:$A,"&gt;="&amp;(A5749-FenetreInterm/86400),$A:$A,"&lt;="&amp;A5749)&gt;=NbInterm,1,0),"")</f>
        <v/>
      </c>
      <c r="L5749" s="37" t="str">
        <f aca="false">IF(G5749=1,IF(B5749="",0,IF(J5749&lt;SeuilFugitive,1,0)),"")</f>
        <v/>
      </c>
      <c r="M5749" s="37" t="str">
        <f aca="false">IF(G5749=1,IF(B5749="",IF((Fin-A5749)*24&gt;SeuilFigee,1,0),IF(J5749&gt;SeuilFigee*3600,1,0)),"")</f>
        <v/>
      </c>
      <c r="N5749" s="0" t="str">
        <f aca="false">IF(G5749=1,IF(COUNTIF(H$2:H5749,H5749)=1,COUNTIF($H:$H,H5749),""),"")</f>
        <v/>
      </c>
      <c r="O5749" s="0" t="str">
        <f aca="false">IF(G5749=1,IF(COUNTIF(I$2:I5749,I5749)=1,COUNTIF($I:$I,I5749),""),"")</f>
        <v/>
      </c>
      <c r="P5749" s="38" t="str">
        <f aca="false">IF(G5749=1,IF(COUNTIFS(C$2:C5749,C5749,G$2:G5749,1)=1,COUNTIFS($C:$C,C5749,$G:$G,1)+ROW()/10000000,""),"")</f>
        <v/>
      </c>
      <c r="Q5749" s="0" t="str">
        <f aca="false">IF(K5749=1,IF(COUNTIFS(C$2:C5749,C5749,K$2:K5749,1)=1,1,0),"")</f>
        <v/>
      </c>
      <c r="R5749" s="0" t="str">
        <f aca="false">IF(M5749=1,IF(COUNTIFS(C$2:C5749,C5749,M$2:M5749,1)=1,1,0),"")</f>
        <v/>
      </c>
      <c r="S5749" s="0" t="str">
        <f aca="false">IF(L5749=1,IF(COUNTIFS(C$2:C5749,C5749,L$2:L5749,1)=1,1,0),"")</f>
        <v/>
      </c>
      <c r="T5749" s="38" t="str">
        <f aca="false">IF(N5749="","",N5749+ROW()/10000000)</f>
        <v/>
      </c>
      <c r="U5749" s="0" t="str">
        <f aca="false">IF(G5749=1,IF(B5749="",1,0),"")</f>
        <v/>
      </c>
    </row>
    <row r="5750" customFormat="false" ht="15" hidden="false" customHeight="false" outlineLevel="0" collapsed="false">
      <c r="A5750" s="35"/>
      <c r="B5750" s="35"/>
      <c r="G5750" s="0" t="str">
        <f aca="false">IF(A5750="","",IF(AND(A5750&gt;=Debut,A5750&lt;Fin),1,0))</f>
        <v/>
      </c>
      <c r="H5750" s="0" t="str">
        <f aca="false">IF(G5750=1,INT(ROUND((A5750-Debut)*86400,0)/600),"")</f>
        <v/>
      </c>
      <c r="I5750" s="0" t="str">
        <f aca="false">IF(G5750=1,INT(ROUND((A5750-Debut)*86400,0)/3600),"")</f>
        <v/>
      </c>
      <c r="J5750" s="0" t="str">
        <f aca="false">IF(OR(A5750="",B5750=""),"",ROUND((B5750-A5750)*86400,0))</f>
        <v/>
      </c>
      <c r="K5750" s="37" t="str">
        <f aca="false">IF(G5750=1,IF(COUNTIFS($C:$C,C5750,$G:$G,1,$A:$A,"&gt;="&amp;(A5750-FenetreInterm/86400),$A:$A,"&lt;="&amp;A5750)&gt;=NbInterm,1,0),"")</f>
        <v/>
      </c>
      <c r="L5750" s="37" t="str">
        <f aca="false">IF(G5750=1,IF(B5750="",0,IF(J5750&lt;SeuilFugitive,1,0)),"")</f>
        <v/>
      </c>
      <c r="M5750" s="37" t="str">
        <f aca="false">IF(G5750=1,IF(B5750="",IF((Fin-A5750)*24&gt;SeuilFigee,1,0),IF(J5750&gt;SeuilFigee*3600,1,0)),"")</f>
        <v/>
      </c>
      <c r="N5750" s="0" t="str">
        <f aca="false">IF(G5750=1,IF(COUNTIF(H$2:H5750,H5750)=1,COUNTIF($H:$H,H5750),""),"")</f>
        <v/>
      </c>
      <c r="O5750" s="0" t="str">
        <f aca="false">IF(G5750=1,IF(COUNTIF(I$2:I5750,I5750)=1,COUNTIF($I:$I,I5750),""),"")</f>
        <v/>
      </c>
      <c r="P5750" s="38" t="str">
        <f aca="false">IF(G5750=1,IF(COUNTIFS(C$2:C5750,C5750,G$2:G5750,1)=1,COUNTIFS($C:$C,C5750,$G:$G,1)+ROW()/10000000,""),"")</f>
        <v/>
      </c>
      <c r="Q5750" s="0" t="str">
        <f aca="false">IF(K5750=1,IF(COUNTIFS(C$2:C5750,C5750,K$2:K5750,1)=1,1,0),"")</f>
        <v/>
      </c>
      <c r="R5750" s="0" t="str">
        <f aca="false">IF(M5750=1,IF(COUNTIFS(C$2:C5750,C5750,M$2:M5750,1)=1,1,0),"")</f>
        <v/>
      </c>
      <c r="S5750" s="0" t="str">
        <f aca="false">IF(L5750=1,IF(COUNTIFS(C$2:C5750,C5750,L$2:L5750,1)=1,1,0),"")</f>
        <v/>
      </c>
      <c r="T5750" s="38" t="str">
        <f aca="false">IF(N5750="","",N5750+ROW()/10000000)</f>
        <v/>
      </c>
      <c r="U5750" s="0" t="str">
        <f aca="false">IF(G5750=1,IF(B5750="",1,0),"")</f>
        <v/>
      </c>
    </row>
    <row r="5751" customFormat="false" ht="15" hidden="false" customHeight="false" outlineLevel="0" collapsed="false">
      <c r="A5751" s="35"/>
      <c r="B5751" s="35"/>
      <c r="G5751" s="0" t="str">
        <f aca="false">IF(A5751="","",IF(AND(A5751&gt;=Debut,A5751&lt;Fin),1,0))</f>
        <v/>
      </c>
      <c r="H5751" s="0" t="str">
        <f aca="false">IF(G5751=1,INT(ROUND((A5751-Debut)*86400,0)/600),"")</f>
        <v/>
      </c>
      <c r="I5751" s="0" t="str">
        <f aca="false">IF(G5751=1,INT(ROUND((A5751-Debut)*86400,0)/3600),"")</f>
        <v/>
      </c>
      <c r="J5751" s="0" t="str">
        <f aca="false">IF(OR(A5751="",B5751=""),"",ROUND((B5751-A5751)*86400,0))</f>
        <v/>
      </c>
      <c r="K5751" s="37" t="str">
        <f aca="false">IF(G5751=1,IF(COUNTIFS($C:$C,C5751,$G:$G,1,$A:$A,"&gt;="&amp;(A5751-FenetreInterm/86400),$A:$A,"&lt;="&amp;A5751)&gt;=NbInterm,1,0),"")</f>
        <v/>
      </c>
      <c r="L5751" s="37" t="str">
        <f aca="false">IF(G5751=1,IF(B5751="",0,IF(J5751&lt;SeuilFugitive,1,0)),"")</f>
        <v/>
      </c>
      <c r="M5751" s="37" t="str">
        <f aca="false">IF(G5751=1,IF(B5751="",IF((Fin-A5751)*24&gt;SeuilFigee,1,0),IF(J5751&gt;SeuilFigee*3600,1,0)),"")</f>
        <v/>
      </c>
      <c r="N5751" s="0" t="str">
        <f aca="false">IF(G5751=1,IF(COUNTIF(H$2:H5751,H5751)=1,COUNTIF($H:$H,H5751),""),"")</f>
        <v/>
      </c>
      <c r="O5751" s="0" t="str">
        <f aca="false">IF(G5751=1,IF(COUNTIF(I$2:I5751,I5751)=1,COUNTIF($I:$I,I5751),""),"")</f>
        <v/>
      </c>
      <c r="P5751" s="38" t="str">
        <f aca="false">IF(G5751=1,IF(COUNTIFS(C$2:C5751,C5751,G$2:G5751,1)=1,COUNTIFS($C:$C,C5751,$G:$G,1)+ROW()/10000000,""),"")</f>
        <v/>
      </c>
      <c r="Q5751" s="0" t="str">
        <f aca="false">IF(K5751=1,IF(COUNTIFS(C$2:C5751,C5751,K$2:K5751,1)=1,1,0),"")</f>
        <v/>
      </c>
      <c r="R5751" s="0" t="str">
        <f aca="false">IF(M5751=1,IF(COUNTIFS(C$2:C5751,C5751,M$2:M5751,1)=1,1,0),"")</f>
        <v/>
      </c>
      <c r="S5751" s="0" t="str">
        <f aca="false">IF(L5751=1,IF(COUNTIFS(C$2:C5751,C5751,L$2:L5751,1)=1,1,0),"")</f>
        <v/>
      </c>
      <c r="T5751" s="38" t="str">
        <f aca="false">IF(N5751="","",N5751+ROW()/10000000)</f>
        <v/>
      </c>
      <c r="U5751" s="0" t="str">
        <f aca="false">IF(G5751=1,IF(B5751="",1,0),"")</f>
        <v/>
      </c>
    </row>
    <row r="5752" customFormat="false" ht="15" hidden="false" customHeight="false" outlineLevel="0" collapsed="false">
      <c r="A5752" s="35"/>
      <c r="B5752" s="35"/>
      <c r="G5752" s="0" t="str">
        <f aca="false">IF(A5752="","",IF(AND(A5752&gt;=Debut,A5752&lt;Fin),1,0))</f>
        <v/>
      </c>
      <c r="H5752" s="0" t="str">
        <f aca="false">IF(G5752=1,INT(ROUND((A5752-Debut)*86400,0)/600),"")</f>
        <v/>
      </c>
      <c r="I5752" s="0" t="str">
        <f aca="false">IF(G5752=1,INT(ROUND((A5752-Debut)*86400,0)/3600),"")</f>
        <v/>
      </c>
      <c r="J5752" s="0" t="str">
        <f aca="false">IF(OR(A5752="",B5752=""),"",ROUND((B5752-A5752)*86400,0))</f>
        <v/>
      </c>
      <c r="K5752" s="37" t="str">
        <f aca="false">IF(G5752=1,IF(COUNTIFS($C:$C,C5752,$G:$G,1,$A:$A,"&gt;="&amp;(A5752-FenetreInterm/86400),$A:$A,"&lt;="&amp;A5752)&gt;=NbInterm,1,0),"")</f>
        <v/>
      </c>
      <c r="L5752" s="37" t="str">
        <f aca="false">IF(G5752=1,IF(B5752="",0,IF(J5752&lt;SeuilFugitive,1,0)),"")</f>
        <v/>
      </c>
      <c r="M5752" s="37" t="str">
        <f aca="false">IF(G5752=1,IF(B5752="",IF((Fin-A5752)*24&gt;SeuilFigee,1,0),IF(J5752&gt;SeuilFigee*3600,1,0)),"")</f>
        <v/>
      </c>
      <c r="N5752" s="0" t="str">
        <f aca="false">IF(G5752=1,IF(COUNTIF(H$2:H5752,H5752)=1,COUNTIF($H:$H,H5752),""),"")</f>
        <v/>
      </c>
      <c r="O5752" s="0" t="str">
        <f aca="false">IF(G5752=1,IF(COUNTIF(I$2:I5752,I5752)=1,COUNTIF($I:$I,I5752),""),"")</f>
        <v/>
      </c>
      <c r="P5752" s="38" t="str">
        <f aca="false">IF(G5752=1,IF(COUNTIFS(C$2:C5752,C5752,G$2:G5752,1)=1,COUNTIFS($C:$C,C5752,$G:$G,1)+ROW()/10000000,""),"")</f>
        <v/>
      </c>
      <c r="Q5752" s="0" t="str">
        <f aca="false">IF(K5752=1,IF(COUNTIFS(C$2:C5752,C5752,K$2:K5752,1)=1,1,0),"")</f>
        <v/>
      </c>
      <c r="R5752" s="0" t="str">
        <f aca="false">IF(M5752=1,IF(COUNTIFS(C$2:C5752,C5752,M$2:M5752,1)=1,1,0),"")</f>
        <v/>
      </c>
      <c r="S5752" s="0" t="str">
        <f aca="false">IF(L5752=1,IF(COUNTIFS(C$2:C5752,C5752,L$2:L5752,1)=1,1,0),"")</f>
        <v/>
      </c>
      <c r="T5752" s="38" t="str">
        <f aca="false">IF(N5752="","",N5752+ROW()/10000000)</f>
        <v/>
      </c>
      <c r="U5752" s="0" t="str">
        <f aca="false">IF(G5752=1,IF(B5752="",1,0),"")</f>
        <v/>
      </c>
    </row>
    <row r="5753" customFormat="false" ht="15" hidden="false" customHeight="false" outlineLevel="0" collapsed="false">
      <c r="A5753" s="35"/>
      <c r="B5753" s="35"/>
      <c r="G5753" s="0" t="str">
        <f aca="false">IF(A5753="","",IF(AND(A5753&gt;=Debut,A5753&lt;Fin),1,0))</f>
        <v/>
      </c>
      <c r="H5753" s="0" t="str">
        <f aca="false">IF(G5753=1,INT(ROUND((A5753-Debut)*86400,0)/600),"")</f>
        <v/>
      </c>
      <c r="I5753" s="0" t="str">
        <f aca="false">IF(G5753=1,INT(ROUND((A5753-Debut)*86400,0)/3600),"")</f>
        <v/>
      </c>
      <c r="J5753" s="0" t="str">
        <f aca="false">IF(OR(A5753="",B5753=""),"",ROUND((B5753-A5753)*86400,0))</f>
        <v/>
      </c>
      <c r="K5753" s="37" t="str">
        <f aca="false">IF(G5753=1,IF(COUNTIFS($C:$C,C5753,$G:$G,1,$A:$A,"&gt;="&amp;(A5753-FenetreInterm/86400),$A:$A,"&lt;="&amp;A5753)&gt;=NbInterm,1,0),"")</f>
        <v/>
      </c>
      <c r="L5753" s="37" t="str">
        <f aca="false">IF(G5753=1,IF(B5753="",0,IF(J5753&lt;SeuilFugitive,1,0)),"")</f>
        <v/>
      </c>
      <c r="M5753" s="37" t="str">
        <f aca="false">IF(G5753=1,IF(B5753="",IF((Fin-A5753)*24&gt;SeuilFigee,1,0),IF(J5753&gt;SeuilFigee*3600,1,0)),"")</f>
        <v/>
      </c>
      <c r="N5753" s="0" t="str">
        <f aca="false">IF(G5753=1,IF(COUNTIF(H$2:H5753,H5753)=1,COUNTIF($H:$H,H5753),""),"")</f>
        <v/>
      </c>
      <c r="O5753" s="0" t="str">
        <f aca="false">IF(G5753=1,IF(COUNTIF(I$2:I5753,I5753)=1,COUNTIF($I:$I,I5753),""),"")</f>
        <v/>
      </c>
      <c r="P5753" s="38" t="str">
        <f aca="false">IF(G5753=1,IF(COUNTIFS(C$2:C5753,C5753,G$2:G5753,1)=1,COUNTIFS($C:$C,C5753,$G:$G,1)+ROW()/10000000,""),"")</f>
        <v/>
      </c>
      <c r="Q5753" s="0" t="str">
        <f aca="false">IF(K5753=1,IF(COUNTIFS(C$2:C5753,C5753,K$2:K5753,1)=1,1,0),"")</f>
        <v/>
      </c>
      <c r="R5753" s="0" t="str">
        <f aca="false">IF(M5753=1,IF(COUNTIFS(C$2:C5753,C5753,M$2:M5753,1)=1,1,0),"")</f>
        <v/>
      </c>
      <c r="S5753" s="0" t="str">
        <f aca="false">IF(L5753=1,IF(COUNTIFS(C$2:C5753,C5753,L$2:L5753,1)=1,1,0),"")</f>
        <v/>
      </c>
      <c r="T5753" s="38" t="str">
        <f aca="false">IF(N5753="","",N5753+ROW()/10000000)</f>
        <v/>
      </c>
      <c r="U5753" s="0" t="str">
        <f aca="false">IF(G5753=1,IF(B5753="",1,0),"")</f>
        <v/>
      </c>
    </row>
    <row r="5754" customFormat="false" ht="15" hidden="false" customHeight="false" outlineLevel="0" collapsed="false">
      <c r="A5754" s="35"/>
      <c r="B5754" s="35"/>
      <c r="G5754" s="0" t="str">
        <f aca="false">IF(A5754="","",IF(AND(A5754&gt;=Debut,A5754&lt;Fin),1,0))</f>
        <v/>
      </c>
      <c r="H5754" s="0" t="str">
        <f aca="false">IF(G5754=1,INT(ROUND((A5754-Debut)*86400,0)/600),"")</f>
        <v/>
      </c>
      <c r="I5754" s="0" t="str">
        <f aca="false">IF(G5754=1,INT(ROUND((A5754-Debut)*86400,0)/3600),"")</f>
        <v/>
      </c>
      <c r="J5754" s="0" t="str">
        <f aca="false">IF(OR(A5754="",B5754=""),"",ROUND((B5754-A5754)*86400,0))</f>
        <v/>
      </c>
      <c r="K5754" s="37" t="str">
        <f aca="false">IF(G5754=1,IF(COUNTIFS($C:$C,C5754,$G:$G,1,$A:$A,"&gt;="&amp;(A5754-FenetreInterm/86400),$A:$A,"&lt;="&amp;A5754)&gt;=NbInterm,1,0),"")</f>
        <v/>
      </c>
      <c r="L5754" s="37" t="str">
        <f aca="false">IF(G5754=1,IF(B5754="",0,IF(J5754&lt;SeuilFugitive,1,0)),"")</f>
        <v/>
      </c>
      <c r="M5754" s="37" t="str">
        <f aca="false">IF(G5754=1,IF(B5754="",IF((Fin-A5754)*24&gt;SeuilFigee,1,0),IF(J5754&gt;SeuilFigee*3600,1,0)),"")</f>
        <v/>
      </c>
      <c r="N5754" s="0" t="str">
        <f aca="false">IF(G5754=1,IF(COUNTIF(H$2:H5754,H5754)=1,COUNTIF($H:$H,H5754),""),"")</f>
        <v/>
      </c>
      <c r="O5754" s="0" t="str">
        <f aca="false">IF(G5754=1,IF(COUNTIF(I$2:I5754,I5754)=1,COUNTIF($I:$I,I5754),""),"")</f>
        <v/>
      </c>
      <c r="P5754" s="38" t="str">
        <f aca="false">IF(G5754=1,IF(COUNTIFS(C$2:C5754,C5754,G$2:G5754,1)=1,COUNTIFS($C:$C,C5754,$G:$G,1)+ROW()/10000000,""),"")</f>
        <v/>
      </c>
      <c r="Q5754" s="0" t="str">
        <f aca="false">IF(K5754=1,IF(COUNTIFS(C$2:C5754,C5754,K$2:K5754,1)=1,1,0),"")</f>
        <v/>
      </c>
      <c r="R5754" s="0" t="str">
        <f aca="false">IF(M5754=1,IF(COUNTIFS(C$2:C5754,C5754,M$2:M5754,1)=1,1,0),"")</f>
        <v/>
      </c>
      <c r="S5754" s="0" t="str">
        <f aca="false">IF(L5754=1,IF(COUNTIFS(C$2:C5754,C5754,L$2:L5754,1)=1,1,0),"")</f>
        <v/>
      </c>
      <c r="T5754" s="38" t="str">
        <f aca="false">IF(N5754="","",N5754+ROW()/10000000)</f>
        <v/>
      </c>
      <c r="U5754" s="0" t="str">
        <f aca="false">IF(G5754=1,IF(B5754="",1,0),"")</f>
        <v/>
      </c>
    </row>
    <row r="5755" customFormat="false" ht="15" hidden="false" customHeight="false" outlineLevel="0" collapsed="false">
      <c r="A5755" s="35"/>
      <c r="B5755" s="35"/>
      <c r="G5755" s="0" t="str">
        <f aca="false">IF(A5755="","",IF(AND(A5755&gt;=Debut,A5755&lt;Fin),1,0))</f>
        <v/>
      </c>
      <c r="H5755" s="0" t="str">
        <f aca="false">IF(G5755=1,INT(ROUND((A5755-Debut)*86400,0)/600),"")</f>
        <v/>
      </c>
      <c r="I5755" s="0" t="str">
        <f aca="false">IF(G5755=1,INT(ROUND((A5755-Debut)*86400,0)/3600),"")</f>
        <v/>
      </c>
      <c r="J5755" s="0" t="str">
        <f aca="false">IF(OR(A5755="",B5755=""),"",ROUND((B5755-A5755)*86400,0))</f>
        <v/>
      </c>
      <c r="K5755" s="37" t="str">
        <f aca="false">IF(G5755=1,IF(COUNTIFS($C:$C,C5755,$G:$G,1,$A:$A,"&gt;="&amp;(A5755-FenetreInterm/86400),$A:$A,"&lt;="&amp;A5755)&gt;=NbInterm,1,0),"")</f>
        <v/>
      </c>
      <c r="L5755" s="37" t="str">
        <f aca="false">IF(G5755=1,IF(B5755="",0,IF(J5755&lt;SeuilFugitive,1,0)),"")</f>
        <v/>
      </c>
      <c r="M5755" s="37" t="str">
        <f aca="false">IF(G5755=1,IF(B5755="",IF((Fin-A5755)*24&gt;SeuilFigee,1,0),IF(J5755&gt;SeuilFigee*3600,1,0)),"")</f>
        <v/>
      </c>
      <c r="N5755" s="0" t="str">
        <f aca="false">IF(G5755=1,IF(COUNTIF(H$2:H5755,H5755)=1,COUNTIF($H:$H,H5755),""),"")</f>
        <v/>
      </c>
      <c r="O5755" s="0" t="str">
        <f aca="false">IF(G5755=1,IF(COUNTIF(I$2:I5755,I5755)=1,COUNTIF($I:$I,I5755),""),"")</f>
        <v/>
      </c>
      <c r="P5755" s="38" t="str">
        <f aca="false">IF(G5755=1,IF(COUNTIFS(C$2:C5755,C5755,G$2:G5755,1)=1,COUNTIFS($C:$C,C5755,$G:$G,1)+ROW()/10000000,""),"")</f>
        <v/>
      </c>
      <c r="Q5755" s="0" t="str">
        <f aca="false">IF(K5755=1,IF(COUNTIFS(C$2:C5755,C5755,K$2:K5755,1)=1,1,0),"")</f>
        <v/>
      </c>
      <c r="R5755" s="0" t="str">
        <f aca="false">IF(M5755=1,IF(COUNTIFS(C$2:C5755,C5755,M$2:M5755,1)=1,1,0),"")</f>
        <v/>
      </c>
      <c r="S5755" s="0" t="str">
        <f aca="false">IF(L5755=1,IF(COUNTIFS(C$2:C5755,C5755,L$2:L5755,1)=1,1,0),"")</f>
        <v/>
      </c>
      <c r="T5755" s="38" t="str">
        <f aca="false">IF(N5755="","",N5755+ROW()/10000000)</f>
        <v/>
      </c>
      <c r="U5755" s="0" t="str">
        <f aca="false">IF(G5755=1,IF(B5755="",1,0),"")</f>
        <v/>
      </c>
    </row>
    <row r="5756" customFormat="false" ht="15" hidden="false" customHeight="false" outlineLevel="0" collapsed="false">
      <c r="A5756" s="35"/>
      <c r="B5756" s="35"/>
      <c r="G5756" s="0" t="str">
        <f aca="false">IF(A5756="","",IF(AND(A5756&gt;=Debut,A5756&lt;Fin),1,0))</f>
        <v/>
      </c>
      <c r="H5756" s="0" t="str">
        <f aca="false">IF(G5756=1,INT(ROUND((A5756-Debut)*86400,0)/600),"")</f>
        <v/>
      </c>
      <c r="I5756" s="0" t="str">
        <f aca="false">IF(G5756=1,INT(ROUND((A5756-Debut)*86400,0)/3600),"")</f>
        <v/>
      </c>
      <c r="J5756" s="0" t="str">
        <f aca="false">IF(OR(A5756="",B5756=""),"",ROUND((B5756-A5756)*86400,0))</f>
        <v/>
      </c>
      <c r="K5756" s="37" t="str">
        <f aca="false">IF(G5756=1,IF(COUNTIFS($C:$C,C5756,$G:$G,1,$A:$A,"&gt;="&amp;(A5756-FenetreInterm/86400),$A:$A,"&lt;="&amp;A5756)&gt;=NbInterm,1,0),"")</f>
        <v/>
      </c>
      <c r="L5756" s="37" t="str">
        <f aca="false">IF(G5756=1,IF(B5756="",0,IF(J5756&lt;SeuilFugitive,1,0)),"")</f>
        <v/>
      </c>
      <c r="M5756" s="37" t="str">
        <f aca="false">IF(G5756=1,IF(B5756="",IF((Fin-A5756)*24&gt;SeuilFigee,1,0),IF(J5756&gt;SeuilFigee*3600,1,0)),"")</f>
        <v/>
      </c>
      <c r="N5756" s="0" t="str">
        <f aca="false">IF(G5756=1,IF(COUNTIF(H$2:H5756,H5756)=1,COUNTIF($H:$H,H5756),""),"")</f>
        <v/>
      </c>
      <c r="O5756" s="0" t="str">
        <f aca="false">IF(G5756=1,IF(COUNTIF(I$2:I5756,I5756)=1,COUNTIF($I:$I,I5756),""),"")</f>
        <v/>
      </c>
      <c r="P5756" s="38" t="str">
        <f aca="false">IF(G5756=1,IF(COUNTIFS(C$2:C5756,C5756,G$2:G5756,1)=1,COUNTIFS($C:$C,C5756,$G:$G,1)+ROW()/10000000,""),"")</f>
        <v/>
      </c>
      <c r="Q5756" s="0" t="str">
        <f aca="false">IF(K5756=1,IF(COUNTIFS(C$2:C5756,C5756,K$2:K5756,1)=1,1,0),"")</f>
        <v/>
      </c>
      <c r="R5756" s="0" t="str">
        <f aca="false">IF(M5756=1,IF(COUNTIFS(C$2:C5756,C5756,M$2:M5756,1)=1,1,0),"")</f>
        <v/>
      </c>
      <c r="S5756" s="0" t="str">
        <f aca="false">IF(L5756=1,IF(COUNTIFS(C$2:C5756,C5756,L$2:L5756,1)=1,1,0),"")</f>
        <v/>
      </c>
      <c r="T5756" s="38" t="str">
        <f aca="false">IF(N5756="","",N5756+ROW()/10000000)</f>
        <v/>
      </c>
      <c r="U5756" s="0" t="str">
        <f aca="false">IF(G5756=1,IF(B5756="",1,0),"")</f>
        <v/>
      </c>
    </row>
    <row r="5757" customFormat="false" ht="15" hidden="false" customHeight="false" outlineLevel="0" collapsed="false">
      <c r="A5757" s="35"/>
      <c r="B5757" s="35"/>
      <c r="G5757" s="0" t="str">
        <f aca="false">IF(A5757="","",IF(AND(A5757&gt;=Debut,A5757&lt;Fin),1,0))</f>
        <v/>
      </c>
      <c r="H5757" s="0" t="str">
        <f aca="false">IF(G5757=1,INT(ROUND((A5757-Debut)*86400,0)/600),"")</f>
        <v/>
      </c>
      <c r="I5757" s="0" t="str">
        <f aca="false">IF(G5757=1,INT(ROUND((A5757-Debut)*86400,0)/3600),"")</f>
        <v/>
      </c>
      <c r="J5757" s="0" t="str">
        <f aca="false">IF(OR(A5757="",B5757=""),"",ROUND((B5757-A5757)*86400,0))</f>
        <v/>
      </c>
      <c r="K5757" s="37" t="str">
        <f aca="false">IF(G5757=1,IF(COUNTIFS($C:$C,C5757,$G:$G,1,$A:$A,"&gt;="&amp;(A5757-FenetreInterm/86400),$A:$A,"&lt;="&amp;A5757)&gt;=NbInterm,1,0),"")</f>
        <v/>
      </c>
      <c r="L5757" s="37" t="str">
        <f aca="false">IF(G5757=1,IF(B5757="",0,IF(J5757&lt;SeuilFugitive,1,0)),"")</f>
        <v/>
      </c>
      <c r="M5757" s="37" t="str">
        <f aca="false">IF(G5757=1,IF(B5757="",IF((Fin-A5757)*24&gt;SeuilFigee,1,0),IF(J5757&gt;SeuilFigee*3600,1,0)),"")</f>
        <v/>
      </c>
      <c r="N5757" s="0" t="str">
        <f aca="false">IF(G5757=1,IF(COUNTIF(H$2:H5757,H5757)=1,COUNTIF($H:$H,H5757),""),"")</f>
        <v/>
      </c>
      <c r="O5757" s="0" t="str">
        <f aca="false">IF(G5757=1,IF(COUNTIF(I$2:I5757,I5757)=1,COUNTIF($I:$I,I5757),""),"")</f>
        <v/>
      </c>
      <c r="P5757" s="38" t="str">
        <f aca="false">IF(G5757=1,IF(COUNTIFS(C$2:C5757,C5757,G$2:G5757,1)=1,COUNTIFS($C:$C,C5757,$G:$G,1)+ROW()/10000000,""),"")</f>
        <v/>
      </c>
      <c r="Q5757" s="0" t="str">
        <f aca="false">IF(K5757=1,IF(COUNTIFS(C$2:C5757,C5757,K$2:K5757,1)=1,1,0),"")</f>
        <v/>
      </c>
      <c r="R5757" s="0" t="str">
        <f aca="false">IF(M5757=1,IF(COUNTIFS(C$2:C5757,C5757,M$2:M5757,1)=1,1,0),"")</f>
        <v/>
      </c>
      <c r="S5757" s="0" t="str">
        <f aca="false">IF(L5757=1,IF(COUNTIFS(C$2:C5757,C5757,L$2:L5757,1)=1,1,0),"")</f>
        <v/>
      </c>
      <c r="T5757" s="38" t="str">
        <f aca="false">IF(N5757="","",N5757+ROW()/10000000)</f>
        <v/>
      </c>
      <c r="U5757" s="0" t="str">
        <f aca="false">IF(G5757=1,IF(B5757="",1,0),"")</f>
        <v/>
      </c>
    </row>
    <row r="5758" customFormat="false" ht="15" hidden="false" customHeight="false" outlineLevel="0" collapsed="false">
      <c r="A5758" s="35"/>
      <c r="B5758" s="35"/>
      <c r="G5758" s="0" t="str">
        <f aca="false">IF(A5758="","",IF(AND(A5758&gt;=Debut,A5758&lt;Fin),1,0))</f>
        <v/>
      </c>
      <c r="H5758" s="0" t="str">
        <f aca="false">IF(G5758=1,INT(ROUND((A5758-Debut)*86400,0)/600),"")</f>
        <v/>
      </c>
      <c r="I5758" s="0" t="str">
        <f aca="false">IF(G5758=1,INT(ROUND((A5758-Debut)*86400,0)/3600),"")</f>
        <v/>
      </c>
      <c r="J5758" s="0" t="str">
        <f aca="false">IF(OR(A5758="",B5758=""),"",ROUND((B5758-A5758)*86400,0))</f>
        <v/>
      </c>
      <c r="K5758" s="37" t="str">
        <f aca="false">IF(G5758=1,IF(COUNTIFS($C:$C,C5758,$G:$G,1,$A:$A,"&gt;="&amp;(A5758-FenetreInterm/86400),$A:$A,"&lt;="&amp;A5758)&gt;=NbInterm,1,0),"")</f>
        <v/>
      </c>
      <c r="L5758" s="37" t="str">
        <f aca="false">IF(G5758=1,IF(B5758="",0,IF(J5758&lt;SeuilFugitive,1,0)),"")</f>
        <v/>
      </c>
      <c r="M5758" s="37" t="str">
        <f aca="false">IF(G5758=1,IF(B5758="",IF((Fin-A5758)*24&gt;SeuilFigee,1,0),IF(J5758&gt;SeuilFigee*3600,1,0)),"")</f>
        <v/>
      </c>
      <c r="N5758" s="0" t="str">
        <f aca="false">IF(G5758=1,IF(COUNTIF(H$2:H5758,H5758)=1,COUNTIF($H:$H,H5758),""),"")</f>
        <v/>
      </c>
      <c r="O5758" s="0" t="str">
        <f aca="false">IF(G5758=1,IF(COUNTIF(I$2:I5758,I5758)=1,COUNTIF($I:$I,I5758),""),"")</f>
        <v/>
      </c>
      <c r="P5758" s="38" t="str">
        <f aca="false">IF(G5758=1,IF(COUNTIFS(C$2:C5758,C5758,G$2:G5758,1)=1,COUNTIFS($C:$C,C5758,$G:$G,1)+ROW()/10000000,""),"")</f>
        <v/>
      </c>
      <c r="Q5758" s="0" t="str">
        <f aca="false">IF(K5758=1,IF(COUNTIFS(C$2:C5758,C5758,K$2:K5758,1)=1,1,0),"")</f>
        <v/>
      </c>
      <c r="R5758" s="0" t="str">
        <f aca="false">IF(M5758=1,IF(COUNTIFS(C$2:C5758,C5758,M$2:M5758,1)=1,1,0),"")</f>
        <v/>
      </c>
      <c r="S5758" s="0" t="str">
        <f aca="false">IF(L5758=1,IF(COUNTIFS(C$2:C5758,C5758,L$2:L5758,1)=1,1,0),"")</f>
        <v/>
      </c>
      <c r="T5758" s="38" t="str">
        <f aca="false">IF(N5758="","",N5758+ROW()/10000000)</f>
        <v/>
      </c>
      <c r="U5758" s="0" t="str">
        <f aca="false">IF(G5758=1,IF(B5758="",1,0),"")</f>
        <v/>
      </c>
    </row>
    <row r="5759" customFormat="false" ht="15" hidden="false" customHeight="false" outlineLevel="0" collapsed="false">
      <c r="A5759" s="35"/>
      <c r="B5759" s="35"/>
      <c r="G5759" s="0" t="str">
        <f aca="false">IF(A5759="","",IF(AND(A5759&gt;=Debut,A5759&lt;Fin),1,0))</f>
        <v/>
      </c>
      <c r="H5759" s="0" t="str">
        <f aca="false">IF(G5759=1,INT(ROUND((A5759-Debut)*86400,0)/600),"")</f>
        <v/>
      </c>
      <c r="I5759" s="0" t="str">
        <f aca="false">IF(G5759=1,INT(ROUND((A5759-Debut)*86400,0)/3600),"")</f>
        <v/>
      </c>
      <c r="J5759" s="0" t="str">
        <f aca="false">IF(OR(A5759="",B5759=""),"",ROUND((B5759-A5759)*86400,0))</f>
        <v/>
      </c>
      <c r="K5759" s="37" t="str">
        <f aca="false">IF(G5759=1,IF(COUNTIFS($C:$C,C5759,$G:$G,1,$A:$A,"&gt;="&amp;(A5759-FenetreInterm/86400),$A:$A,"&lt;="&amp;A5759)&gt;=NbInterm,1,0),"")</f>
        <v/>
      </c>
      <c r="L5759" s="37" t="str">
        <f aca="false">IF(G5759=1,IF(B5759="",0,IF(J5759&lt;SeuilFugitive,1,0)),"")</f>
        <v/>
      </c>
      <c r="M5759" s="37" t="str">
        <f aca="false">IF(G5759=1,IF(B5759="",IF((Fin-A5759)*24&gt;SeuilFigee,1,0),IF(J5759&gt;SeuilFigee*3600,1,0)),"")</f>
        <v/>
      </c>
      <c r="N5759" s="0" t="str">
        <f aca="false">IF(G5759=1,IF(COUNTIF(H$2:H5759,H5759)=1,COUNTIF($H:$H,H5759),""),"")</f>
        <v/>
      </c>
      <c r="O5759" s="0" t="str">
        <f aca="false">IF(G5759=1,IF(COUNTIF(I$2:I5759,I5759)=1,COUNTIF($I:$I,I5759),""),"")</f>
        <v/>
      </c>
      <c r="P5759" s="38" t="str">
        <f aca="false">IF(G5759=1,IF(COUNTIFS(C$2:C5759,C5759,G$2:G5759,1)=1,COUNTIFS($C:$C,C5759,$G:$G,1)+ROW()/10000000,""),"")</f>
        <v/>
      </c>
      <c r="Q5759" s="0" t="str">
        <f aca="false">IF(K5759=1,IF(COUNTIFS(C$2:C5759,C5759,K$2:K5759,1)=1,1,0),"")</f>
        <v/>
      </c>
      <c r="R5759" s="0" t="str">
        <f aca="false">IF(M5759=1,IF(COUNTIFS(C$2:C5759,C5759,M$2:M5759,1)=1,1,0),"")</f>
        <v/>
      </c>
      <c r="S5759" s="0" t="str">
        <f aca="false">IF(L5759=1,IF(COUNTIFS(C$2:C5759,C5759,L$2:L5759,1)=1,1,0),"")</f>
        <v/>
      </c>
      <c r="T5759" s="38" t="str">
        <f aca="false">IF(N5759="","",N5759+ROW()/10000000)</f>
        <v/>
      </c>
      <c r="U5759" s="0" t="str">
        <f aca="false">IF(G5759=1,IF(B5759="",1,0),"")</f>
        <v/>
      </c>
    </row>
    <row r="5760" customFormat="false" ht="15" hidden="false" customHeight="false" outlineLevel="0" collapsed="false">
      <c r="A5760" s="35"/>
      <c r="B5760" s="35"/>
      <c r="G5760" s="0" t="str">
        <f aca="false">IF(A5760="","",IF(AND(A5760&gt;=Debut,A5760&lt;Fin),1,0))</f>
        <v/>
      </c>
      <c r="H5760" s="0" t="str">
        <f aca="false">IF(G5760=1,INT(ROUND((A5760-Debut)*86400,0)/600),"")</f>
        <v/>
      </c>
      <c r="I5760" s="0" t="str">
        <f aca="false">IF(G5760=1,INT(ROUND((A5760-Debut)*86400,0)/3600),"")</f>
        <v/>
      </c>
      <c r="J5760" s="0" t="str">
        <f aca="false">IF(OR(A5760="",B5760=""),"",ROUND((B5760-A5760)*86400,0))</f>
        <v/>
      </c>
      <c r="K5760" s="37" t="str">
        <f aca="false">IF(G5760=1,IF(COUNTIFS($C:$C,C5760,$G:$G,1,$A:$A,"&gt;="&amp;(A5760-FenetreInterm/86400),$A:$A,"&lt;="&amp;A5760)&gt;=NbInterm,1,0),"")</f>
        <v/>
      </c>
      <c r="L5760" s="37" t="str">
        <f aca="false">IF(G5760=1,IF(B5760="",0,IF(J5760&lt;SeuilFugitive,1,0)),"")</f>
        <v/>
      </c>
      <c r="M5760" s="37" t="str">
        <f aca="false">IF(G5760=1,IF(B5760="",IF((Fin-A5760)*24&gt;SeuilFigee,1,0),IF(J5760&gt;SeuilFigee*3600,1,0)),"")</f>
        <v/>
      </c>
      <c r="N5760" s="0" t="str">
        <f aca="false">IF(G5760=1,IF(COUNTIF(H$2:H5760,H5760)=1,COUNTIF($H:$H,H5760),""),"")</f>
        <v/>
      </c>
      <c r="O5760" s="0" t="str">
        <f aca="false">IF(G5760=1,IF(COUNTIF(I$2:I5760,I5760)=1,COUNTIF($I:$I,I5760),""),"")</f>
        <v/>
      </c>
      <c r="P5760" s="38" t="str">
        <f aca="false">IF(G5760=1,IF(COUNTIFS(C$2:C5760,C5760,G$2:G5760,1)=1,COUNTIFS($C:$C,C5760,$G:$G,1)+ROW()/10000000,""),"")</f>
        <v/>
      </c>
      <c r="Q5760" s="0" t="str">
        <f aca="false">IF(K5760=1,IF(COUNTIFS(C$2:C5760,C5760,K$2:K5760,1)=1,1,0),"")</f>
        <v/>
      </c>
      <c r="R5760" s="0" t="str">
        <f aca="false">IF(M5760=1,IF(COUNTIFS(C$2:C5760,C5760,M$2:M5760,1)=1,1,0),"")</f>
        <v/>
      </c>
      <c r="S5760" s="0" t="str">
        <f aca="false">IF(L5760=1,IF(COUNTIFS(C$2:C5760,C5760,L$2:L5760,1)=1,1,0),"")</f>
        <v/>
      </c>
      <c r="T5760" s="38" t="str">
        <f aca="false">IF(N5760="","",N5760+ROW()/10000000)</f>
        <v/>
      </c>
      <c r="U5760" s="0" t="str">
        <f aca="false">IF(G5760=1,IF(B5760="",1,0),"")</f>
        <v/>
      </c>
    </row>
    <row r="5761" customFormat="false" ht="15" hidden="false" customHeight="false" outlineLevel="0" collapsed="false">
      <c r="A5761" s="35"/>
      <c r="B5761" s="35"/>
      <c r="G5761" s="0" t="str">
        <f aca="false">IF(A5761="","",IF(AND(A5761&gt;=Debut,A5761&lt;Fin),1,0))</f>
        <v/>
      </c>
      <c r="H5761" s="0" t="str">
        <f aca="false">IF(G5761=1,INT(ROUND((A5761-Debut)*86400,0)/600),"")</f>
        <v/>
      </c>
      <c r="I5761" s="0" t="str">
        <f aca="false">IF(G5761=1,INT(ROUND((A5761-Debut)*86400,0)/3600),"")</f>
        <v/>
      </c>
      <c r="J5761" s="0" t="str">
        <f aca="false">IF(OR(A5761="",B5761=""),"",ROUND((B5761-A5761)*86400,0))</f>
        <v/>
      </c>
      <c r="K5761" s="37" t="str">
        <f aca="false">IF(G5761=1,IF(COUNTIFS($C:$C,C5761,$G:$G,1,$A:$A,"&gt;="&amp;(A5761-FenetreInterm/86400),$A:$A,"&lt;="&amp;A5761)&gt;=NbInterm,1,0),"")</f>
        <v/>
      </c>
      <c r="L5761" s="37" t="str">
        <f aca="false">IF(G5761=1,IF(B5761="",0,IF(J5761&lt;SeuilFugitive,1,0)),"")</f>
        <v/>
      </c>
      <c r="M5761" s="37" t="str">
        <f aca="false">IF(G5761=1,IF(B5761="",IF((Fin-A5761)*24&gt;SeuilFigee,1,0),IF(J5761&gt;SeuilFigee*3600,1,0)),"")</f>
        <v/>
      </c>
      <c r="N5761" s="0" t="str">
        <f aca="false">IF(G5761=1,IF(COUNTIF(H$2:H5761,H5761)=1,COUNTIF($H:$H,H5761),""),"")</f>
        <v/>
      </c>
      <c r="O5761" s="0" t="str">
        <f aca="false">IF(G5761=1,IF(COUNTIF(I$2:I5761,I5761)=1,COUNTIF($I:$I,I5761),""),"")</f>
        <v/>
      </c>
      <c r="P5761" s="38" t="str">
        <f aca="false">IF(G5761=1,IF(COUNTIFS(C$2:C5761,C5761,G$2:G5761,1)=1,COUNTIFS($C:$C,C5761,$G:$G,1)+ROW()/10000000,""),"")</f>
        <v/>
      </c>
      <c r="Q5761" s="0" t="str">
        <f aca="false">IF(K5761=1,IF(COUNTIFS(C$2:C5761,C5761,K$2:K5761,1)=1,1,0),"")</f>
        <v/>
      </c>
      <c r="R5761" s="0" t="str">
        <f aca="false">IF(M5761=1,IF(COUNTIFS(C$2:C5761,C5761,M$2:M5761,1)=1,1,0),"")</f>
        <v/>
      </c>
      <c r="S5761" s="0" t="str">
        <f aca="false">IF(L5761=1,IF(COUNTIFS(C$2:C5761,C5761,L$2:L5761,1)=1,1,0),"")</f>
        <v/>
      </c>
      <c r="T5761" s="38" t="str">
        <f aca="false">IF(N5761="","",N5761+ROW()/10000000)</f>
        <v/>
      </c>
      <c r="U5761" s="0" t="str">
        <f aca="false">IF(G5761=1,IF(B5761="",1,0),"")</f>
        <v/>
      </c>
    </row>
    <row r="5762" customFormat="false" ht="15" hidden="false" customHeight="false" outlineLevel="0" collapsed="false">
      <c r="A5762" s="35"/>
      <c r="B5762" s="35"/>
      <c r="G5762" s="0" t="str">
        <f aca="false">IF(A5762="","",IF(AND(A5762&gt;=Debut,A5762&lt;Fin),1,0))</f>
        <v/>
      </c>
      <c r="H5762" s="0" t="str">
        <f aca="false">IF(G5762=1,INT(ROUND((A5762-Debut)*86400,0)/600),"")</f>
        <v/>
      </c>
      <c r="I5762" s="0" t="str">
        <f aca="false">IF(G5762=1,INT(ROUND((A5762-Debut)*86400,0)/3600),"")</f>
        <v/>
      </c>
      <c r="J5762" s="0" t="str">
        <f aca="false">IF(OR(A5762="",B5762=""),"",ROUND((B5762-A5762)*86400,0))</f>
        <v/>
      </c>
      <c r="K5762" s="37" t="str">
        <f aca="false">IF(G5762=1,IF(COUNTIFS($C:$C,C5762,$G:$G,1,$A:$A,"&gt;="&amp;(A5762-FenetreInterm/86400),$A:$A,"&lt;="&amp;A5762)&gt;=NbInterm,1,0),"")</f>
        <v/>
      </c>
      <c r="L5762" s="37" t="str">
        <f aca="false">IF(G5762=1,IF(B5762="",0,IF(J5762&lt;SeuilFugitive,1,0)),"")</f>
        <v/>
      </c>
      <c r="M5762" s="37" t="str">
        <f aca="false">IF(G5762=1,IF(B5762="",IF((Fin-A5762)*24&gt;SeuilFigee,1,0),IF(J5762&gt;SeuilFigee*3600,1,0)),"")</f>
        <v/>
      </c>
      <c r="N5762" s="0" t="str">
        <f aca="false">IF(G5762=1,IF(COUNTIF(H$2:H5762,H5762)=1,COUNTIF($H:$H,H5762),""),"")</f>
        <v/>
      </c>
      <c r="O5762" s="0" t="str">
        <f aca="false">IF(G5762=1,IF(COUNTIF(I$2:I5762,I5762)=1,COUNTIF($I:$I,I5762),""),"")</f>
        <v/>
      </c>
      <c r="P5762" s="38" t="str">
        <f aca="false">IF(G5762=1,IF(COUNTIFS(C$2:C5762,C5762,G$2:G5762,1)=1,COUNTIFS($C:$C,C5762,$G:$G,1)+ROW()/10000000,""),"")</f>
        <v/>
      </c>
      <c r="Q5762" s="0" t="str">
        <f aca="false">IF(K5762=1,IF(COUNTIFS(C$2:C5762,C5762,K$2:K5762,1)=1,1,0),"")</f>
        <v/>
      </c>
      <c r="R5762" s="0" t="str">
        <f aca="false">IF(M5762=1,IF(COUNTIFS(C$2:C5762,C5762,M$2:M5762,1)=1,1,0),"")</f>
        <v/>
      </c>
      <c r="S5762" s="0" t="str">
        <f aca="false">IF(L5762=1,IF(COUNTIFS(C$2:C5762,C5762,L$2:L5762,1)=1,1,0),"")</f>
        <v/>
      </c>
      <c r="T5762" s="38" t="str">
        <f aca="false">IF(N5762="","",N5762+ROW()/10000000)</f>
        <v/>
      </c>
      <c r="U5762" s="0" t="str">
        <f aca="false">IF(G5762=1,IF(B5762="",1,0),"")</f>
        <v/>
      </c>
    </row>
    <row r="5763" customFormat="false" ht="15" hidden="false" customHeight="false" outlineLevel="0" collapsed="false">
      <c r="A5763" s="35"/>
      <c r="B5763" s="35"/>
      <c r="G5763" s="0" t="str">
        <f aca="false">IF(A5763="","",IF(AND(A5763&gt;=Debut,A5763&lt;Fin),1,0))</f>
        <v/>
      </c>
      <c r="H5763" s="0" t="str">
        <f aca="false">IF(G5763=1,INT(ROUND((A5763-Debut)*86400,0)/600),"")</f>
        <v/>
      </c>
      <c r="I5763" s="0" t="str">
        <f aca="false">IF(G5763=1,INT(ROUND((A5763-Debut)*86400,0)/3600),"")</f>
        <v/>
      </c>
      <c r="J5763" s="0" t="str">
        <f aca="false">IF(OR(A5763="",B5763=""),"",ROUND((B5763-A5763)*86400,0))</f>
        <v/>
      </c>
      <c r="K5763" s="37" t="str">
        <f aca="false">IF(G5763=1,IF(COUNTIFS($C:$C,C5763,$G:$G,1,$A:$A,"&gt;="&amp;(A5763-FenetreInterm/86400),$A:$A,"&lt;="&amp;A5763)&gt;=NbInterm,1,0),"")</f>
        <v/>
      </c>
      <c r="L5763" s="37" t="str">
        <f aca="false">IF(G5763=1,IF(B5763="",0,IF(J5763&lt;SeuilFugitive,1,0)),"")</f>
        <v/>
      </c>
      <c r="M5763" s="37" t="str">
        <f aca="false">IF(G5763=1,IF(B5763="",IF((Fin-A5763)*24&gt;SeuilFigee,1,0),IF(J5763&gt;SeuilFigee*3600,1,0)),"")</f>
        <v/>
      </c>
      <c r="N5763" s="0" t="str">
        <f aca="false">IF(G5763=1,IF(COUNTIF(H$2:H5763,H5763)=1,COUNTIF($H:$H,H5763),""),"")</f>
        <v/>
      </c>
      <c r="O5763" s="0" t="str">
        <f aca="false">IF(G5763=1,IF(COUNTIF(I$2:I5763,I5763)=1,COUNTIF($I:$I,I5763),""),"")</f>
        <v/>
      </c>
      <c r="P5763" s="38" t="str">
        <f aca="false">IF(G5763=1,IF(COUNTIFS(C$2:C5763,C5763,G$2:G5763,1)=1,COUNTIFS($C:$C,C5763,$G:$G,1)+ROW()/10000000,""),"")</f>
        <v/>
      </c>
      <c r="Q5763" s="0" t="str">
        <f aca="false">IF(K5763=1,IF(COUNTIFS(C$2:C5763,C5763,K$2:K5763,1)=1,1,0),"")</f>
        <v/>
      </c>
      <c r="R5763" s="0" t="str">
        <f aca="false">IF(M5763=1,IF(COUNTIFS(C$2:C5763,C5763,M$2:M5763,1)=1,1,0),"")</f>
        <v/>
      </c>
      <c r="S5763" s="0" t="str">
        <f aca="false">IF(L5763=1,IF(COUNTIFS(C$2:C5763,C5763,L$2:L5763,1)=1,1,0),"")</f>
        <v/>
      </c>
      <c r="T5763" s="38" t="str">
        <f aca="false">IF(N5763="","",N5763+ROW()/10000000)</f>
        <v/>
      </c>
      <c r="U5763" s="0" t="str">
        <f aca="false">IF(G5763=1,IF(B5763="",1,0),"")</f>
        <v/>
      </c>
    </row>
    <row r="5764" customFormat="false" ht="15" hidden="false" customHeight="false" outlineLevel="0" collapsed="false">
      <c r="A5764" s="35"/>
      <c r="B5764" s="35"/>
      <c r="G5764" s="0" t="str">
        <f aca="false">IF(A5764="","",IF(AND(A5764&gt;=Debut,A5764&lt;Fin),1,0))</f>
        <v/>
      </c>
      <c r="H5764" s="0" t="str">
        <f aca="false">IF(G5764=1,INT(ROUND((A5764-Debut)*86400,0)/600),"")</f>
        <v/>
      </c>
      <c r="I5764" s="0" t="str">
        <f aca="false">IF(G5764=1,INT(ROUND((A5764-Debut)*86400,0)/3600),"")</f>
        <v/>
      </c>
      <c r="J5764" s="0" t="str">
        <f aca="false">IF(OR(A5764="",B5764=""),"",ROUND((B5764-A5764)*86400,0))</f>
        <v/>
      </c>
      <c r="K5764" s="37" t="str">
        <f aca="false">IF(G5764=1,IF(COUNTIFS($C:$C,C5764,$G:$G,1,$A:$A,"&gt;="&amp;(A5764-FenetreInterm/86400),$A:$A,"&lt;="&amp;A5764)&gt;=NbInterm,1,0),"")</f>
        <v/>
      </c>
      <c r="L5764" s="37" t="str">
        <f aca="false">IF(G5764=1,IF(B5764="",0,IF(J5764&lt;SeuilFugitive,1,0)),"")</f>
        <v/>
      </c>
      <c r="M5764" s="37" t="str">
        <f aca="false">IF(G5764=1,IF(B5764="",IF((Fin-A5764)*24&gt;SeuilFigee,1,0),IF(J5764&gt;SeuilFigee*3600,1,0)),"")</f>
        <v/>
      </c>
      <c r="N5764" s="0" t="str">
        <f aca="false">IF(G5764=1,IF(COUNTIF(H$2:H5764,H5764)=1,COUNTIF($H:$H,H5764),""),"")</f>
        <v/>
      </c>
      <c r="O5764" s="0" t="str">
        <f aca="false">IF(G5764=1,IF(COUNTIF(I$2:I5764,I5764)=1,COUNTIF($I:$I,I5764),""),"")</f>
        <v/>
      </c>
      <c r="P5764" s="38" t="str">
        <f aca="false">IF(G5764=1,IF(COUNTIFS(C$2:C5764,C5764,G$2:G5764,1)=1,COUNTIFS($C:$C,C5764,$G:$G,1)+ROW()/10000000,""),"")</f>
        <v/>
      </c>
      <c r="Q5764" s="0" t="str">
        <f aca="false">IF(K5764=1,IF(COUNTIFS(C$2:C5764,C5764,K$2:K5764,1)=1,1,0),"")</f>
        <v/>
      </c>
      <c r="R5764" s="0" t="str">
        <f aca="false">IF(M5764=1,IF(COUNTIFS(C$2:C5764,C5764,M$2:M5764,1)=1,1,0),"")</f>
        <v/>
      </c>
      <c r="S5764" s="0" t="str">
        <f aca="false">IF(L5764=1,IF(COUNTIFS(C$2:C5764,C5764,L$2:L5764,1)=1,1,0),"")</f>
        <v/>
      </c>
      <c r="T5764" s="38" t="str">
        <f aca="false">IF(N5764="","",N5764+ROW()/10000000)</f>
        <v/>
      </c>
      <c r="U5764" s="0" t="str">
        <f aca="false">IF(G5764=1,IF(B5764="",1,0),"")</f>
        <v/>
      </c>
    </row>
    <row r="5765" customFormat="false" ht="15" hidden="false" customHeight="false" outlineLevel="0" collapsed="false">
      <c r="A5765" s="35"/>
      <c r="B5765" s="35"/>
      <c r="G5765" s="0" t="str">
        <f aca="false">IF(A5765="","",IF(AND(A5765&gt;=Debut,A5765&lt;Fin),1,0))</f>
        <v/>
      </c>
      <c r="H5765" s="0" t="str">
        <f aca="false">IF(G5765=1,INT(ROUND((A5765-Debut)*86400,0)/600),"")</f>
        <v/>
      </c>
      <c r="I5765" s="0" t="str">
        <f aca="false">IF(G5765=1,INT(ROUND((A5765-Debut)*86400,0)/3600),"")</f>
        <v/>
      </c>
      <c r="J5765" s="0" t="str">
        <f aca="false">IF(OR(A5765="",B5765=""),"",ROUND((B5765-A5765)*86400,0))</f>
        <v/>
      </c>
      <c r="K5765" s="37" t="str">
        <f aca="false">IF(G5765=1,IF(COUNTIFS($C:$C,C5765,$G:$G,1,$A:$A,"&gt;="&amp;(A5765-FenetreInterm/86400),$A:$A,"&lt;="&amp;A5765)&gt;=NbInterm,1,0),"")</f>
        <v/>
      </c>
      <c r="L5765" s="37" t="str">
        <f aca="false">IF(G5765=1,IF(B5765="",0,IF(J5765&lt;SeuilFugitive,1,0)),"")</f>
        <v/>
      </c>
      <c r="M5765" s="37" t="str">
        <f aca="false">IF(G5765=1,IF(B5765="",IF((Fin-A5765)*24&gt;SeuilFigee,1,0),IF(J5765&gt;SeuilFigee*3600,1,0)),"")</f>
        <v/>
      </c>
      <c r="N5765" s="0" t="str">
        <f aca="false">IF(G5765=1,IF(COUNTIF(H$2:H5765,H5765)=1,COUNTIF($H:$H,H5765),""),"")</f>
        <v/>
      </c>
      <c r="O5765" s="0" t="str">
        <f aca="false">IF(G5765=1,IF(COUNTIF(I$2:I5765,I5765)=1,COUNTIF($I:$I,I5765),""),"")</f>
        <v/>
      </c>
      <c r="P5765" s="38" t="str">
        <f aca="false">IF(G5765=1,IF(COUNTIFS(C$2:C5765,C5765,G$2:G5765,1)=1,COUNTIFS($C:$C,C5765,$G:$G,1)+ROW()/10000000,""),"")</f>
        <v/>
      </c>
      <c r="Q5765" s="0" t="str">
        <f aca="false">IF(K5765=1,IF(COUNTIFS(C$2:C5765,C5765,K$2:K5765,1)=1,1,0),"")</f>
        <v/>
      </c>
      <c r="R5765" s="0" t="str">
        <f aca="false">IF(M5765=1,IF(COUNTIFS(C$2:C5765,C5765,M$2:M5765,1)=1,1,0),"")</f>
        <v/>
      </c>
      <c r="S5765" s="0" t="str">
        <f aca="false">IF(L5765=1,IF(COUNTIFS(C$2:C5765,C5765,L$2:L5765,1)=1,1,0),"")</f>
        <v/>
      </c>
      <c r="T5765" s="38" t="str">
        <f aca="false">IF(N5765="","",N5765+ROW()/10000000)</f>
        <v/>
      </c>
      <c r="U5765" s="0" t="str">
        <f aca="false">IF(G5765=1,IF(B5765="",1,0),"")</f>
        <v/>
      </c>
    </row>
    <row r="5766" customFormat="false" ht="15" hidden="false" customHeight="false" outlineLevel="0" collapsed="false">
      <c r="A5766" s="35"/>
      <c r="B5766" s="35"/>
      <c r="G5766" s="0" t="str">
        <f aca="false">IF(A5766="","",IF(AND(A5766&gt;=Debut,A5766&lt;Fin),1,0))</f>
        <v/>
      </c>
      <c r="H5766" s="0" t="str">
        <f aca="false">IF(G5766=1,INT(ROUND((A5766-Debut)*86400,0)/600),"")</f>
        <v/>
      </c>
      <c r="I5766" s="0" t="str">
        <f aca="false">IF(G5766=1,INT(ROUND((A5766-Debut)*86400,0)/3600),"")</f>
        <v/>
      </c>
      <c r="J5766" s="0" t="str">
        <f aca="false">IF(OR(A5766="",B5766=""),"",ROUND((B5766-A5766)*86400,0))</f>
        <v/>
      </c>
      <c r="K5766" s="37" t="str">
        <f aca="false">IF(G5766=1,IF(COUNTIFS($C:$C,C5766,$G:$G,1,$A:$A,"&gt;="&amp;(A5766-FenetreInterm/86400),$A:$A,"&lt;="&amp;A5766)&gt;=NbInterm,1,0),"")</f>
        <v/>
      </c>
      <c r="L5766" s="37" t="str">
        <f aca="false">IF(G5766=1,IF(B5766="",0,IF(J5766&lt;SeuilFugitive,1,0)),"")</f>
        <v/>
      </c>
      <c r="M5766" s="37" t="str">
        <f aca="false">IF(G5766=1,IF(B5766="",IF((Fin-A5766)*24&gt;SeuilFigee,1,0),IF(J5766&gt;SeuilFigee*3600,1,0)),"")</f>
        <v/>
      </c>
      <c r="N5766" s="0" t="str">
        <f aca="false">IF(G5766=1,IF(COUNTIF(H$2:H5766,H5766)=1,COUNTIF($H:$H,H5766),""),"")</f>
        <v/>
      </c>
      <c r="O5766" s="0" t="str">
        <f aca="false">IF(G5766=1,IF(COUNTIF(I$2:I5766,I5766)=1,COUNTIF($I:$I,I5766),""),"")</f>
        <v/>
      </c>
      <c r="P5766" s="38" t="str">
        <f aca="false">IF(G5766=1,IF(COUNTIFS(C$2:C5766,C5766,G$2:G5766,1)=1,COUNTIFS($C:$C,C5766,$G:$G,1)+ROW()/10000000,""),"")</f>
        <v/>
      </c>
      <c r="Q5766" s="0" t="str">
        <f aca="false">IF(K5766=1,IF(COUNTIFS(C$2:C5766,C5766,K$2:K5766,1)=1,1,0),"")</f>
        <v/>
      </c>
      <c r="R5766" s="0" t="str">
        <f aca="false">IF(M5766=1,IF(COUNTIFS(C$2:C5766,C5766,M$2:M5766,1)=1,1,0),"")</f>
        <v/>
      </c>
      <c r="S5766" s="0" t="str">
        <f aca="false">IF(L5766=1,IF(COUNTIFS(C$2:C5766,C5766,L$2:L5766,1)=1,1,0),"")</f>
        <v/>
      </c>
      <c r="T5766" s="38" t="str">
        <f aca="false">IF(N5766="","",N5766+ROW()/10000000)</f>
        <v/>
      </c>
      <c r="U5766" s="0" t="str">
        <f aca="false">IF(G5766=1,IF(B5766="",1,0),"")</f>
        <v/>
      </c>
    </row>
    <row r="5767" customFormat="false" ht="15" hidden="false" customHeight="false" outlineLevel="0" collapsed="false">
      <c r="A5767" s="35"/>
      <c r="B5767" s="35"/>
      <c r="G5767" s="0" t="str">
        <f aca="false">IF(A5767="","",IF(AND(A5767&gt;=Debut,A5767&lt;Fin),1,0))</f>
        <v/>
      </c>
      <c r="H5767" s="0" t="str">
        <f aca="false">IF(G5767=1,INT(ROUND((A5767-Debut)*86400,0)/600),"")</f>
        <v/>
      </c>
      <c r="I5767" s="0" t="str">
        <f aca="false">IF(G5767=1,INT(ROUND((A5767-Debut)*86400,0)/3600),"")</f>
        <v/>
      </c>
      <c r="J5767" s="0" t="str">
        <f aca="false">IF(OR(A5767="",B5767=""),"",ROUND((B5767-A5767)*86400,0))</f>
        <v/>
      </c>
      <c r="K5767" s="37" t="str">
        <f aca="false">IF(G5767=1,IF(COUNTIFS($C:$C,C5767,$G:$G,1,$A:$A,"&gt;="&amp;(A5767-FenetreInterm/86400),$A:$A,"&lt;="&amp;A5767)&gt;=NbInterm,1,0),"")</f>
        <v/>
      </c>
      <c r="L5767" s="37" t="str">
        <f aca="false">IF(G5767=1,IF(B5767="",0,IF(J5767&lt;SeuilFugitive,1,0)),"")</f>
        <v/>
      </c>
      <c r="M5767" s="37" t="str">
        <f aca="false">IF(G5767=1,IF(B5767="",IF((Fin-A5767)*24&gt;SeuilFigee,1,0),IF(J5767&gt;SeuilFigee*3600,1,0)),"")</f>
        <v/>
      </c>
      <c r="N5767" s="0" t="str">
        <f aca="false">IF(G5767=1,IF(COUNTIF(H$2:H5767,H5767)=1,COUNTIF($H:$H,H5767),""),"")</f>
        <v/>
      </c>
      <c r="O5767" s="0" t="str">
        <f aca="false">IF(G5767=1,IF(COUNTIF(I$2:I5767,I5767)=1,COUNTIF($I:$I,I5767),""),"")</f>
        <v/>
      </c>
      <c r="P5767" s="38" t="str">
        <f aca="false">IF(G5767=1,IF(COUNTIFS(C$2:C5767,C5767,G$2:G5767,1)=1,COUNTIFS($C:$C,C5767,$G:$G,1)+ROW()/10000000,""),"")</f>
        <v/>
      </c>
      <c r="Q5767" s="0" t="str">
        <f aca="false">IF(K5767=1,IF(COUNTIFS(C$2:C5767,C5767,K$2:K5767,1)=1,1,0),"")</f>
        <v/>
      </c>
      <c r="R5767" s="0" t="str">
        <f aca="false">IF(M5767=1,IF(COUNTIFS(C$2:C5767,C5767,M$2:M5767,1)=1,1,0),"")</f>
        <v/>
      </c>
      <c r="S5767" s="0" t="str">
        <f aca="false">IF(L5767=1,IF(COUNTIFS(C$2:C5767,C5767,L$2:L5767,1)=1,1,0),"")</f>
        <v/>
      </c>
      <c r="T5767" s="38" t="str">
        <f aca="false">IF(N5767="","",N5767+ROW()/10000000)</f>
        <v/>
      </c>
      <c r="U5767" s="0" t="str">
        <f aca="false">IF(G5767=1,IF(B5767="",1,0),"")</f>
        <v/>
      </c>
    </row>
    <row r="5768" customFormat="false" ht="15" hidden="false" customHeight="false" outlineLevel="0" collapsed="false">
      <c r="A5768" s="35"/>
      <c r="B5768" s="35"/>
      <c r="G5768" s="0" t="str">
        <f aca="false">IF(A5768="","",IF(AND(A5768&gt;=Debut,A5768&lt;Fin),1,0))</f>
        <v/>
      </c>
      <c r="H5768" s="0" t="str">
        <f aca="false">IF(G5768=1,INT(ROUND((A5768-Debut)*86400,0)/600),"")</f>
        <v/>
      </c>
      <c r="I5768" s="0" t="str">
        <f aca="false">IF(G5768=1,INT(ROUND((A5768-Debut)*86400,0)/3600),"")</f>
        <v/>
      </c>
      <c r="J5768" s="0" t="str">
        <f aca="false">IF(OR(A5768="",B5768=""),"",ROUND((B5768-A5768)*86400,0))</f>
        <v/>
      </c>
      <c r="K5768" s="37" t="str">
        <f aca="false">IF(G5768=1,IF(COUNTIFS($C:$C,C5768,$G:$G,1,$A:$A,"&gt;="&amp;(A5768-FenetreInterm/86400),$A:$A,"&lt;="&amp;A5768)&gt;=NbInterm,1,0),"")</f>
        <v/>
      </c>
      <c r="L5768" s="37" t="str">
        <f aca="false">IF(G5768=1,IF(B5768="",0,IF(J5768&lt;SeuilFugitive,1,0)),"")</f>
        <v/>
      </c>
      <c r="M5768" s="37" t="str">
        <f aca="false">IF(G5768=1,IF(B5768="",IF((Fin-A5768)*24&gt;SeuilFigee,1,0),IF(J5768&gt;SeuilFigee*3600,1,0)),"")</f>
        <v/>
      </c>
      <c r="N5768" s="0" t="str">
        <f aca="false">IF(G5768=1,IF(COUNTIF(H$2:H5768,H5768)=1,COUNTIF($H:$H,H5768),""),"")</f>
        <v/>
      </c>
      <c r="O5768" s="0" t="str">
        <f aca="false">IF(G5768=1,IF(COUNTIF(I$2:I5768,I5768)=1,COUNTIF($I:$I,I5768),""),"")</f>
        <v/>
      </c>
      <c r="P5768" s="38" t="str">
        <f aca="false">IF(G5768=1,IF(COUNTIFS(C$2:C5768,C5768,G$2:G5768,1)=1,COUNTIFS($C:$C,C5768,$G:$G,1)+ROW()/10000000,""),"")</f>
        <v/>
      </c>
      <c r="Q5768" s="0" t="str">
        <f aca="false">IF(K5768=1,IF(COUNTIFS(C$2:C5768,C5768,K$2:K5768,1)=1,1,0),"")</f>
        <v/>
      </c>
      <c r="R5768" s="0" t="str">
        <f aca="false">IF(M5768=1,IF(COUNTIFS(C$2:C5768,C5768,M$2:M5768,1)=1,1,0),"")</f>
        <v/>
      </c>
      <c r="S5768" s="0" t="str">
        <f aca="false">IF(L5768=1,IF(COUNTIFS(C$2:C5768,C5768,L$2:L5768,1)=1,1,0),"")</f>
        <v/>
      </c>
      <c r="T5768" s="38" t="str">
        <f aca="false">IF(N5768="","",N5768+ROW()/10000000)</f>
        <v/>
      </c>
      <c r="U5768" s="0" t="str">
        <f aca="false">IF(G5768=1,IF(B5768="",1,0),"")</f>
        <v/>
      </c>
    </row>
    <row r="5769" customFormat="false" ht="15" hidden="false" customHeight="false" outlineLevel="0" collapsed="false">
      <c r="A5769" s="35"/>
      <c r="B5769" s="35"/>
      <c r="G5769" s="0" t="str">
        <f aca="false">IF(A5769="","",IF(AND(A5769&gt;=Debut,A5769&lt;Fin),1,0))</f>
        <v/>
      </c>
      <c r="H5769" s="0" t="str">
        <f aca="false">IF(G5769=1,INT(ROUND((A5769-Debut)*86400,0)/600),"")</f>
        <v/>
      </c>
      <c r="I5769" s="0" t="str">
        <f aca="false">IF(G5769=1,INT(ROUND((A5769-Debut)*86400,0)/3600),"")</f>
        <v/>
      </c>
      <c r="J5769" s="0" t="str">
        <f aca="false">IF(OR(A5769="",B5769=""),"",ROUND((B5769-A5769)*86400,0))</f>
        <v/>
      </c>
      <c r="K5769" s="37" t="str">
        <f aca="false">IF(G5769=1,IF(COUNTIFS($C:$C,C5769,$G:$G,1,$A:$A,"&gt;="&amp;(A5769-FenetreInterm/86400),$A:$A,"&lt;="&amp;A5769)&gt;=NbInterm,1,0),"")</f>
        <v/>
      </c>
      <c r="L5769" s="37" t="str">
        <f aca="false">IF(G5769=1,IF(B5769="",0,IF(J5769&lt;SeuilFugitive,1,0)),"")</f>
        <v/>
      </c>
      <c r="M5769" s="37" t="str">
        <f aca="false">IF(G5769=1,IF(B5769="",IF((Fin-A5769)*24&gt;SeuilFigee,1,0),IF(J5769&gt;SeuilFigee*3600,1,0)),"")</f>
        <v/>
      </c>
      <c r="N5769" s="0" t="str">
        <f aca="false">IF(G5769=1,IF(COUNTIF(H$2:H5769,H5769)=1,COUNTIF($H:$H,H5769),""),"")</f>
        <v/>
      </c>
      <c r="O5769" s="0" t="str">
        <f aca="false">IF(G5769=1,IF(COUNTIF(I$2:I5769,I5769)=1,COUNTIF($I:$I,I5769),""),"")</f>
        <v/>
      </c>
      <c r="P5769" s="38" t="str">
        <f aca="false">IF(G5769=1,IF(COUNTIFS(C$2:C5769,C5769,G$2:G5769,1)=1,COUNTIFS($C:$C,C5769,$G:$G,1)+ROW()/10000000,""),"")</f>
        <v/>
      </c>
      <c r="Q5769" s="0" t="str">
        <f aca="false">IF(K5769=1,IF(COUNTIFS(C$2:C5769,C5769,K$2:K5769,1)=1,1,0),"")</f>
        <v/>
      </c>
      <c r="R5769" s="0" t="str">
        <f aca="false">IF(M5769=1,IF(COUNTIFS(C$2:C5769,C5769,M$2:M5769,1)=1,1,0),"")</f>
        <v/>
      </c>
      <c r="S5769" s="0" t="str">
        <f aca="false">IF(L5769=1,IF(COUNTIFS(C$2:C5769,C5769,L$2:L5769,1)=1,1,0),"")</f>
        <v/>
      </c>
      <c r="T5769" s="38" t="str">
        <f aca="false">IF(N5769="","",N5769+ROW()/10000000)</f>
        <v/>
      </c>
      <c r="U5769" s="0" t="str">
        <f aca="false">IF(G5769=1,IF(B5769="",1,0),"")</f>
        <v/>
      </c>
    </row>
    <row r="5770" customFormat="false" ht="15" hidden="false" customHeight="false" outlineLevel="0" collapsed="false">
      <c r="A5770" s="35"/>
      <c r="B5770" s="35"/>
      <c r="G5770" s="0" t="str">
        <f aca="false">IF(A5770="","",IF(AND(A5770&gt;=Debut,A5770&lt;Fin),1,0))</f>
        <v/>
      </c>
      <c r="H5770" s="0" t="str">
        <f aca="false">IF(G5770=1,INT(ROUND((A5770-Debut)*86400,0)/600),"")</f>
        <v/>
      </c>
      <c r="I5770" s="0" t="str">
        <f aca="false">IF(G5770=1,INT(ROUND((A5770-Debut)*86400,0)/3600),"")</f>
        <v/>
      </c>
      <c r="J5770" s="0" t="str">
        <f aca="false">IF(OR(A5770="",B5770=""),"",ROUND((B5770-A5770)*86400,0))</f>
        <v/>
      </c>
      <c r="K5770" s="37" t="str">
        <f aca="false">IF(G5770=1,IF(COUNTIFS($C:$C,C5770,$G:$G,1,$A:$A,"&gt;="&amp;(A5770-FenetreInterm/86400),$A:$A,"&lt;="&amp;A5770)&gt;=NbInterm,1,0),"")</f>
        <v/>
      </c>
      <c r="L5770" s="37" t="str">
        <f aca="false">IF(G5770=1,IF(B5770="",0,IF(J5770&lt;SeuilFugitive,1,0)),"")</f>
        <v/>
      </c>
      <c r="M5770" s="37" t="str">
        <f aca="false">IF(G5770=1,IF(B5770="",IF((Fin-A5770)*24&gt;SeuilFigee,1,0),IF(J5770&gt;SeuilFigee*3600,1,0)),"")</f>
        <v/>
      </c>
      <c r="N5770" s="0" t="str">
        <f aca="false">IF(G5770=1,IF(COUNTIF(H$2:H5770,H5770)=1,COUNTIF($H:$H,H5770),""),"")</f>
        <v/>
      </c>
      <c r="O5770" s="0" t="str">
        <f aca="false">IF(G5770=1,IF(COUNTIF(I$2:I5770,I5770)=1,COUNTIF($I:$I,I5770),""),"")</f>
        <v/>
      </c>
      <c r="P5770" s="38" t="str">
        <f aca="false">IF(G5770=1,IF(COUNTIFS(C$2:C5770,C5770,G$2:G5770,1)=1,COUNTIFS($C:$C,C5770,$G:$G,1)+ROW()/10000000,""),"")</f>
        <v/>
      </c>
      <c r="Q5770" s="0" t="str">
        <f aca="false">IF(K5770=1,IF(COUNTIFS(C$2:C5770,C5770,K$2:K5770,1)=1,1,0),"")</f>
        <v/>
      </c>
      <c r="R5770" s="0" t="str">
        <f aca="false">IF(M5770=1,IF(COUNTIFS(C$2:C5770,C5770,M$2:M5770,1)=1,1,0),"")</f>
        <v/>
      </c>
      <c r="S5770" s="0" t="str">
        <f aca="false">IF(L5770=1,IF(COUNTIFS(C$2:C5770,C5770,L$2:L5770,1)=1,1,0),"")</f>
        <v/>
      </c>
      <c r="T5770" s="38" t="str">
        <f aca="false">IF(N5770="","",N5770+ROW()/10000000)</f>
        <v/>
      </c>
      <c r="U5770" s="0" t="str">
        <f aca="false">IF(G5770=1,IF(B5770="",1,0),"")</f>
        <v/>
      </c>
    </row>
    <row r="5771" customFormat="false" ht="15" hidden="false" customHeight="false" outlineLevel="0" collapsed="false">
      <c r="A5771" s="35"/>
      <c r="B5771" s="35"/>
      <c r="G5771" s="0" t="str">
        <f aca="false">IF(A5771="","",IF(AND(A5771&gt;=Debut,A5771&lt;Fin),1,0))</f>
        <v/>
      </c>
      <c r="H5771" s="0" t="str">
        <f aca="false">IF(G5771=1,INT(ROUND((A5771-Debut)*86400,0)/600),"")</f>
        <v/>
      </c>
      <c r="I5771" s="0" t="str">
        <f aca="false">IF(G5771=1,INT(ROUND((A5771-Debut)*86400,0)/3600),"")</f>
        <v/>
      </c>
      <c r="J5771" s="0" t="str">
        <f aca="false">IF(OR(A5771="",B5771=""),"",ROUND((B5771-A5771)*86400,0))</f>
        <v/>
      </c>
      <c r="K5771" s="37" t="str">
        <f aca="false">IF(G5771=1,IF(COUNTIFS($C:$C,C5771,$G:$G,1,$A:$A,"&gt;="&amp;(A5771-FenetreInterm/86400),$A:$A,"&lt;="&amp;A5771)&gt;=NbInterm,1,0),"")</f>
        <v/>
      </c>
      <c r="L5771" s="37" t="str">
        <f aca="false">IF(G5771=1,IF(B5771="",0,IF(J5771&lt;SeuilFugitive,1,0)),"")</f>
        <v/>
      </c>
      <c r="M5771" s="37" t="str">
        <f aca="false">IF(G5771=1,IF(B5771="",IF((Fin-A5771)*24&gt;SeuilFigee,1,0),IF(J5771&gt;SeuilFigee*3600,1,0)),"")</f>
        <v/>
      </c>
      <c r="N5771" s="0" t="str">
        <f aca="false">IF(G5771=1,IF(COUNTIF(H$2:H5771,H5771)=1,COUNTIF($H:$H,H5771),""),"")</f>
        <v/>
      </c>
      <c r="O5771" s="0" t="str">
        <f aca="false">IF(G5771=1,IF(COUNTIF(I$2:I5771,I5771)=1,COUNTIF($I:$I,I5771),""),"")</f>
        <v/>
      </c>
      <c r="P5771" s="38" t="str">
        <f aca="false">IF(G5771=1,IF(COUNTIFS(C$2:C5771,C5771,G$2:G5771,1)=1,COUNTIFS($C:$C,C5771,$G:$G,1)+ROW()/10000000,""),"")</f>
        <v/>
      </c>
      <c r="Q5771" s="0" t="str">
        <f aca="false">IF(K5771=1,IF(COUNTIFS(C$2:C5771,C5771,K$2:K5771,1)=1,1,0),"")</f>
        <v/>
      </c>
      <c r="R5771" s="0" t="str">
        <f aca="false">IF(M5771=1,IF(COUNTIFS(C$2:C5771,C5771,M$2:M5771,1)=1,1,0),"")</f>
        <v/>
      </c>
      <c r="S5771" s="0" t="str">
        <f aca="false">IF(L5771=1,IF(COUNTIFS(C$2:C5771,C5771,L$2:L5771,1)=1,1,0),"")</f>
        <v/>
      </c>
      <c r="T5771" s="38" t="str">
        <f aca="false">IF(N5771="","",N5771+ROW()/10000000)</f>
        <v/>
      </c>
      <c r="U5771" s="0" t="str">
        <f aca="false">IF(G5771=1,IF(B5771="",1,0),"")</f>
        <v/>
      </c>
    </row>
    <row r="5772" customFormat="false" ht="15" hidden="false" customHeight="false" outlineLevel="0" collapsed="false">
      <c r="A5772" s="35"/>
      <c r="B5772" s="35"/>
      <c r="G5772" s="0" t="str">
        <f aca="false">IF(A5772="","",IF(AND(A5772&gt;=Debut,A5772&lt;Fin),1,0))</f>
        <v/>
      </c>
      <c r="H5772" s="0" t="str">
        <f aca="false">IF(G5772=1,INT(ROUND((A5772-Debut)*86400,0)/600),"")</f>
        <v/>
      </c>
      <c r="I5772" s="0" t="str">
        <f aca="false">IF(G5772=1,INT(ROUND((A5772-Debut)*86400,0)/3600),"")</f>
        <v/>
      </c>
      <c r="J5772" s="0" t="str">
        <f aca="false">IF(OR(A5772="",B5772=""),"",ROUND((B5772-A5772)*86400,0))</f>
        <v/>
      </c>
      <c r="K5772" s="37" t="str">
        <f aca="false">IF(G5772=1,IF(COUNTIFS($C:$C,C5772,$G:$G,1,$A:$A,"&gt;="&amp;(A5772-FenetreInterm/86400),$A:$A,"&lt;="&amp;A5772)&gt;=NbInterm,1,0),"")</f>
        <v/>
      </c>
      <c r="L5772" s="37" t="str">
        <f aca="false">IF(G5772=1,IF(B5772="",0,IF(J5772&lt;SeuilFugitive,1,0)),"")</f>
        <v/>
      </c>
      <c r="M5772" s="37" t="str">
        <f aca="false">IF(G5772=1,IF(B5772="",IF((Fin-A5772)*24&gt;SeuilFigee,1,0),IF(J5772&gt;SeuilFigee*3600,1,0)),"")</f>
        <v/>
      </c>
      <c r="N5772" s="0" t="str">
        <f aca="false">IF(G5772=1,IF(COUNTIF(H$2:H5772,H5772)=1,COUNTIF($H:$H,H5772),""),"")</f>
        <v/>
      </c>
      <c r="O5772" s="0" t="str">
        <f aca="false">IF(G5772=1,IF(COUNTIF(I$2:I5772,I5772)=1,COUNTIF($I:$I,I5772),""),"")</f>
        <v/>
      </c>
      <c r="P5772" s="38" t="str">
        <f aca="false">IF(G5772=1,IF(COUNTIFS(C$2:C5772,C5772,G$2:G5772,1)=1,COUNTIFS($C:$C,C5772,$G:$G,1)+ROW()/10000000,""),"")</f>
        <v/>
      </c>
      <c r="Q5772" s="0" t="str">
        <f aca="false">IF(K5772=1,IF(COUNTIFS(C$2:C5772,C5772,K$2:K5772,1)=1,1,0),"")</f>
        <v/>
      </c>
      <c r="R5772" s="0" t="str">
        <f aca="false">IF(M5772=1,IF(COUNTIFS(C$2:C5772,C5772,M$2:M5772,1)=1,1,0),"")</f>
        <v/>
      </c>
      <c r="S5772" s="0" t="str">
        <f aca="false">IF(L5772=1,IF(COUNTIFS(C$2:C5772,C5772,L$2:L5772,1)=1,1,0),"")</f>
        <v/>
      </c>
      <c r="T5772" s="38" t="str">
        <f aca="false">IF(N5772="","",N5772+ROW()/10000000)</f>
        <v/>
      </c>
      <c r="U5772" s="0" t="str">
        <f aca="false">IF(G5772=1,IF(B5772="",1,0),"")</f>
        <v/>
      </c>
    </row>
    <row r="5773" customFormat="false" ht="15" hidden="false" customHeight="false" outlineLevel="0" collapsed="false">
      <c r="A5773" s="35"/>
      <c r="B5773" s="35"/>
      <c r="G5773" s="0" t="str">
        <f aca="false">IF(A5773="","",IF(AND(A5773&gt;=Debut,A5773&lt;Fin),1,0))</f>
        <v/>
      </c>
      <c r="H5773" s="0" t="str">
        <f aca="false">IF(G5773=1,INT(ROUND((A5773-Debut)*86400,0)/600),"")</f>
        <v/>
      </c>
      <c r="I5773" s="0" t="str">
        <f aca="false">IF(G5773=1,INT(ROUND((A5773-Debut)*86400,0)/3600),"")</f>
        <v/>
      </c>
      <c r="J5773" s="0" t="str">
        <f aca="false">IF(OR(A5773="",B5773=""),"",ROUND((B5773-A5773)*86400,0))</f>
        <v/>
      </c>
      <c r="K5773" s="37" t="str">
        <f aca="false">IF(G5773=1,IF(COUNTIFS($C:$C,C5773,$G:$G,1,$A:$A,"&gt;="&amp;(A5773-FenetreInterm/86400),$A:$A,"&lt;="&amp;A5773)&gt;=NbInterm,1,0),"")</f>
        <v/>
      </c>
      <c r="L5773" s="37" t="str">
        <f aca="false">IF(G5773=1,IF(B5773="",0,IF(J5773&lt;SeuilFugitive,1,0)),"")</f>
        <v/>
      </c>
      <c r="M5773" s="37" t="str">
        <f aca="false">IF(G5773=1,IF(B5773="",IF((Fin-A5773)*24&gt;SeuilFigee,1,0),IF(J5773&gt;SeuilFigee*3600,1,0)),"")</f>
        <v/>
      </c>
      <c r="N5773" s="0" t="str">
        <f aca="false">IF(G5773=1,IF(COUNTIF(H$2:H5773,H5773)=1,COUNTIF($H:$H,H5773),""),"")</f>
        <v/>
      </c>
      <c r="O5773" s="0" t="str">
        <f aca="false">IF(G5773=1,IF(COUNTIF(I$2:I5773,I5773)=1,COUNTIF($I:$I,I5773),""),"")</f>
        <v/>
      </c>
      <c r="P5773" s="38" t="str">
        <f aca="false">IF(G5773=1,IF(COUNTIFS(C$2:C5773,C5773,G$2:G5773,1)=1,COUNTIFS($C:$C,C5773,$G:$G,1)+ROW()/10000000,""),"")</f>
        <v/>
      </c>
      <c r="Q5773" s="0" t="str">
        <f aca="false">IF(K5773=1,IF(COUNTIFS(C$2:C5773,C5773,K$2:K5773,1)=1,1,0),"")</f>
        <v/>
      </c>
      <c r="R5773" s="0" t="str">
        <f aca="false">IF(M5773=1,IF(COUNTIFS(C$2:C5773,C5773,M$2:M5773,1)=1,1,0),"")</f>
        <v/>
      </c>
      <c r="S5773" s="0" t="str">
        <f aca="false">IF(L5773=1,IF(COUNTIFS(C$2:C5773,C5773,L$2:L5773,1)=1,1,0),"")</f>
        <v/>
      </c>
      <c r="T5773" s="38" t="str">
        <f aca="false">IF(N5773="","",N5773+ROW()/10000000)</f>
        <v/>
      </c>
      <c r="U5773" s="0" t="str">
        <f aca="false">IF(G5773=1,IF(B5773="",1,0),"")</f>
        <v/>
      </c>
    </row>
    <row r="5774" customFormat="false" ht="15" hidden="false" customHeight="false" outlineLevel="0" collapsed="false">
      <c r="A5774" s="35"/>
      <c r="B5774" s="35"/>
      <c r="G5774" s="0" t="str">
        <f aca="false">IF(A5774="","",IF(AND(A5774&gt;=Debut,A5774&lt;Fin),1,0))</f>
        <v/>
      </c>
      <c r="H5774" s="0" t="str">
        <f aca="false">IF(G5774=1,INT(ROUND((A5774-Debut)*86400,0)/600),"")</f>
        <v/>
      </c>
      <c r="I5774" s="0" t="str">
        <f aca="false">IF(G5774=1,INT(ROUND((A5774-Debut)*86400,0)/3600),"")</f>
        <v/>
      </c>
      <c r="J5774" s="0" t="str">
        <f aca="false">IF(OR(A5774="",B5774=""),"",ROUND((B5774-A5774)*86400,0))</f>
        <v/>
      </c>
      <c r="K5774" s="37" t="str">
        <f aca="false">IF(G5774=1,IF(COUNTIFS($C:$C,C5774,$G:$G,1,$A:$A,"&gt;="&amp;(A5774-FenetreInterm/86400),$A:$A,"&lt;="&amp;A5774)&gt;=NbInterm,1,0),"")</f>
        <v/>
      </c>
      <c r="L5774" s="37" t="str">
        <f aca="false">IF(G5774=1,IF(B5774="",0,IF(J5774&lt;SeuilFugitive,1,0)),"")</f>
        <v/>
      </c>
      <c r="M5774" s="37" t="str">
        <f aca="false">IF(G5774=1,IF(B5774="",IF((Fin-A5774)*24&gt;SeuilFigee,1,0),IF(J5774&gt;SeuilFigee*3600,1,0)),"")</f>
        <v/>
      </c>
      <c r="N5774" s="0" t="str">
        <f aca="false">IF(G5774=1,IF(COUNTIF(H$2:H5774,H5774)=1,COUNTIF($H:$H,H5774),""),"")</f>
        <v/>
      </c>
      <c r="O5774" s="0" t="str">
        <f aca="false">IF(G5774=1,IF(COUNTIF(I$2:I5774,I5774)=1,COUNTIF($I:$I,I5774),""),"")</f>
        <v/>
      </c>
      <c r="P5774" s="38" t="str">
        <f aca="false">IF(G5774=1,IF(COUNTIFS(C$2:C5774,C5774,G$2:G5774,1)=1,COUNTIFS($C:$C,C5774,$G:$G,1)+ROW()/10000000,""),"")</f>
        <v/>
      </c>
      <c r="Q5774" s="0" t="str">
        <f aca="false">IF(K5774=1,IF(COUNTIFS(C$2:C5774,C5774,K$2:K5774,1)=1,1,0),"")</f>
        <v/>
      </c>
      <c r="R5774" s="0" t="str">
        <f aca="false">IF(M5774=1,IF(COUNTIFS(C$2:C5774,C5774,M$2:M5774,1)=1,1,0),"")</f>
        <v/>
      </c>
      <c r="S5774" s="0" t="str">
        <f aca="false">IF(L5774=1,IF(COUNTIFS(C$2:C5774,C5774,L$2:L5774,1)=1,1,0),"")</f>
        <v/>
      </c>
      <c r="T5774" s="38" t="str">
        <f aca="false">IF(N5774="","",N5774+ROW()/10000000)</f>
        <v/>
      </c>
      <c r="U5774" s="0" t="str">
        <f aca="false">IF(G5774=1,IF(B5774="",1,0),"")</f>
        <v/>
      </c>
    </row>
    <row r="5775" customFormat="false" ht="15" hidden="false" customHeight="false" outlineLevel="0" collapsed="false">
      <c r="A5775" s="35"/>
      <c r="B5775" s="35"/>
      <c r="G5775" s="0" t="str">
        <f aca="false">IF(A5775="","",IF(AND(A5775&gt;=Debut,A5775&lt;Fin),1,0))</f>
        <v/>
      </c>
      <c r="H5775" s="0" t="str">
        <f aca="false">IF(G5775=1,INT(ROUND((A5775-Debut)*86400,0)/600),"")</f>
        <v/>
      </c>
      <c r="I5775" s="0" t="str">
        <f aca="false">IF(G5775=1,INT(ROUND((A5775-Debut)*86400,0)/3600),"")</f>
        <v/>
      </c>
      <c r="J5775" s="0" t="str">
        <f aca="false">IF(OR(A5775="",B5775=""),"",ROUND((B5775-A5775)*86400,0))</f>
        <v/>
      </c>
      <c r="K5775" s="37" t="str">
        <f aca="false">IF(G5775=1,IF(COUNTIFS($C:$C,C5775,$G:$G,1,$A:$A,"&gt;="&amp;(A5775-FenetreInterm/86400),$A:$A,"&lt;="&amp;A5775)&gt;=NbInterm,1,0),"")</f>
        <v/>
      </c>
      <c r="L5775" s="37" t="str">
        <f aca="false">IF(G5775=1,IF(B5775="",0,IF(J5775&lt;SeuilFugitive,1,0)),"")</f>
        <v/>
      </c>
      <c r="M5775" s="37" t="str">
        <f aca="false">IF(G5775=1,IF(B5775="",IF((Fin-A5775)*24&gt;SeuilFigee,1,0),IF(J5775&gt;SeuilFigee*3600,1,0)),"")</f>
        <v/>
      </c>
      <c r="N5775" s="0" t="str">
        <f aca="false">IF(G5775=1,IF(COUNTIF(H$2:H5775,H5775)=1,COUNTIF($H:$H,H5775),""),"")</f>
        <v/>
      </c>
      <c r="O5775" s="0" t="str">
        <f aca="false">IF(G5775=1,IF(COUNTIF(I$2:I5775,I5775)=1,COUNTIF($I:$I,I5775),""),"")</f>
        <v/>
      </c>
      <c r="P5775" s="38" t="str">
        <f aca="false">IF(G5775=1,IF(COUNTIFS(C$2:C5775,C5775,G$2:G5775,1)=1,COUNTIFS($C:$C,C5775,$G:$G,1)+ROW()/10000000,""),"")</f>
        <v/>
      </c>
      <c r="Q5775" s="0" t="str">
        <f aca="false">IF(K5775=1,IF(COUNTIFS(C$2:C5775,C5775,K$2:K5775,1)=1,1,0),"")</f>
        <v/>
      </c>
      <c r="R5775" s="0" t="str">
        <f aca="false">IF(M5775=1,IF(COUNTIFS(C$2:C5775,C5775,M$2:M5775,1)=1,1,0),"")</f>
        <v/>
      </c>
      <c r="S5775" s="0" t="str">
        <f aca="false">IF(L5775=1,IF(COUNTIFS(C$2:C5775,C5775,L$2:L5775,1)=1,1,0),"")</f>
        <v/>
      </c>
      <c r="T5775" s="38" t="str">
        <f aca="false">IF(N5775="","",N5775+ROW()/10000000)</f>
        <v/>
      </c>
      <c r="U5775" s="0" t="str">
        <f aca="false">IF(G5775=1,IF(B5775="",1,0),"")</f>
        <v/>
      </c>
    </row>
    <row r="5776" customFormat="false" ht="15" hidden="false" customHeight="false" outlineLevel="0" collapsed="false">
      <c r="A5776" s="35"/>
      <c r="B5776" s="35"/>
      <c r="G5776" s="0" t="str">
        <f aca="false">IF(A5776="","",IF(AND(A5776&gt;=Debut,A5776&lt;Fin),1,0))</f>
        <v/>
      </c>
      <c r="H5776" s="0" t="str">
        <f aca="false">IF(G5776=1,INT(ROUND((A5776-Debut)*86400,0)/600),"")</f>
        <v/>
      </c>
      <c r="I5776" s="0" t="str">
        <f aca="false">IF(G5776=1,INT(ROUND((A5776-Debut)*86400,0)/3600),"")</f>
        <v/>
      </c>
      <c r="J5776" s="0" t="str">
        <f aca="false">IF(OR(A5776="",B5776=""),"",ROUND((B5776-A5776)*86400,0))</f>
        <v/>
      </c>
      <c r="K5776" s="37" t="str">
        <f aca="false">IF(G5776=1,IF(COUNTIFS($C:$C,C5776,$G:$G,1,$A:$A,"&gt;="&amp;(A5776-FenetreInterm/86400),$A:$A,"&lt;="&amp;A5776)&gt;=NbInterm,1,0),"")</f>
        <v/>
      </c>
      <c r="L5776" s="37" t="str">
        <f aca="false">IF(G5776=1,IF(B5776="",0,IF(J5776&lt;SeuilFugitive,1,0)),"")</f>
        <v/>
      </c>
      <c r="M5776" s="37" t="str">
        <f aca="false">IF(G5776=1,IF(B5776="",IF((Fin-A5776)*24&gt;SeuilFigee,1,0),IF(J5776&gt;SeuilFigee*3600,1,0)),"")</f>
        <v/>
      </c>
      <c r="N5776" s="0" t="str">
        <f aca="false">IF(G5776=1,IF(COUNTIF(H$2:H5776,H5776)=1,COUNTIF($H:$H,H5776),""),"")</f>
        <v/>
      </c>
      <c r="O5776" s="0" t="str">
        <f aca="false">IF(G5776=1,IF(COUNTIF(I$2:I5776,I5776)=1,COUNTIF($I:$I,I5776),""),"")</f>
        <v/>
      </c>
      <c r="P5776" s="38" t="str">
        <f aca="false">IF(G5776=1,IF(COUNTIFS(C$2:C5776,C5776,G$2:G5776,1)=1,COUNTIFS($C:$C,C5776,$G:$G,1)+ROW()/10000000,""),"")</f>
        <v/>
      </c>
      <c r="Q5776" s="0" t="str">
        <f aca="false">IF(K5776=1,IF(COUNTIFS(C$2:C5776,C5776,K$2:K5776,1)=1,1,0),"")</f>
        <v/>
      </c>
      <c r="R5776" s="0" t="str">
        <f aca="false">IF(M5776=1,IF(COUNTIFS(C$2:C5776,C5776,M$2:M5776,1)=1,1,0),"")</f>
        <v/>
      </c>
      <c r="S5776" s="0" t="str">
        <f aca="false">IF(L5776=1,IF(COUNTIFS(C$2:C5776,C5776,L$2:L5776,1)=1,1,0),"")</f>
        <v/>
      </c>
      <c r="T5776" s="38" t="str">
        <f aca="false">IF(N5776="","",N5776+ROW()/10000000)</f>
        <v/>
      </c>
      <c r="U5776" s="0" t="str">
        <f aca="false">IF(G5776=1,IF(B5776="",1,0),"")</f>
        <v/>
      </c>
    </row>
    <row r="5777" customFormat="false" ht="15" hidden="false" customHeight="false" outlineLevel="0" collapsed="false">
      <c r="A5777" s="35"/>
      <c r="B5777" s="35"/>
      <c r="G5777" s="0" t="str">
        <f aca="false">IF(A5777="","",IF(AND(A5777&gt;=Debut,A5777&lt;Fin),1,0))</f>
        <v/>
      </c>
      <c r="H5777" s="0" t="str">
        <f aca="false">IF(G5777=1,INT(ROUND((A5777-Debut)*86400,0)/600),"")</f>
        <v/>
      </c>
      <c r="I5777" s="0" t="str">
        <f aca="false">IF(G5777=1,INT(ROUND((A5777-Debut)*86400,0)/3600),"")</f>
        <v/>
      </c>
      <c r="J5777" s="0" t="str">
        <f aca="false">IF(OR(A5777="",B5777=""),"",ROUND((B5777-A5777)*86400,0))</f>
        <v/>
      </c>
      <c r="K5777" s="37" t="str">
        <f aca="false">IF(G5777=1,IF(COUNTIFS($C:$C,C5777,$G:$G,1,$A:$A,"&gt;="&amp;(A5777-FenetreInterm/86400),$A:$A,"&lt;="&amp;A5777)&gt;=NbInterm,1,0),"")</f>
        <v/>
      </c>
      <c r="L5777" s="37" t="str">
        <f aca="false">IF(G5777=1,IF(B5777="",0,IF(J5777&lt;SeuilFugitive,1,0)),"")</f>
        <v/>
      </c>
      <c r="M5777" s="37" t="str">
        <f aca="false">IF(G5777=1,IF(B5777="",IF((Fin-A5777)*24&gt;SeuilFigee,1,0),IF(J5777&gt;SeuilFigee*3600,1,0)),"")</f>
        <v/>
      </c>
      <c r="N5777" s="0" t="str">
        <f aca="false">IF(G5777=1,IF(COUNTIF(H$2:H5777,H5777)=1,COUNTIF($H:$H,H5777),""),"")</f>
        <v/>
      </c>
      <c r="O5777" s="0" t="str">
        <f aca="false">IF(G5777=1,IF(COUNTIF(I$2:I5777,I5777)=1,COUNTIF($I:$I,I5777),""),"")</f>
        <v/>
      </c>
      <c r="P5777" s="38" t="str">
        <f aca="false">IF(G5777=1,IF(COUNTIFS(C$2:C5777,C5777,G$2:G5777,1)=1,COUNTIFS($C:$C,C5777,$G:$G,1)+ROW()/10000000,""),"")</f>
        <v/>
      </c>
      <c r="Q5777" s="0" t="str">
        <f aca="false">IF(K5777=1,IF(COUNTIFS(C$2:C5777,C5777,K$2:K5777,1)=1,1,0),"")</f>
        <v/>
      </c>
      <c r="R5777" s="0" t="str">
        <f aca="false">IF(M5777=1,IF(COUNTIFS(C$2:C5777,C5777,M$2:M5777,1)=1,1,0),"")</f>
        <v/>
      </c>
      <c r="S5777" s="0" t="str">
        <f aca="false">IF(L5777=1,IF(COUNTIFS(C$2:C5777,C5777,L$2:L5777,1)=1,1,0),"")</f>
        <v/>
      </c>
      <c r="T5777" s="38" t="str">
        <f aca="false">IF(N5777="","",N5777+ROW()/10000000)</f>
        <v/>
      </c>
      <c r="U5777" s="0" t="str">
        <f aca="false">IF(G5777=1,IF(B5777="",1,0),"")</f>
        <v/>
      </c>
    </row>
    <row r="5778" customFormat="false" ht="15" hidden="false" customHeight="false" outlineLevel="0" collapsed="false">
      <c r="A5778" s="35"/>
      <c r="B5778" s="35"/>
      <c r="G5778" s="0" t="str">
        <f aca="false">IF(A5778="","",IF(AND(A5778&gt;=Debut,A5778&lt;Fin),1,0))</f>
        <v/>
      </c>
      <c r="H5778" s="0" t="str">
        <f aca="false">IF(G5778=1,INT(ROUND((A5778-Debut)*86400,0)/600),"")</f>
        <v/>
      </c>
      <c r="I5778" s="0" t="str">
        <f aca="false">IF(G5778=1,INT(ROUND((A5778-Debut)*86400,0)/3600),"")</f>
        <v/>
      </c>
      <c r="J5778" s="0" t="str">
        <f aca="false">IF(OR(A5778="",B5778=""),"",ROUND((B5778-A5778)*86400,0))</f>
        <v/>
      </c>
      <c r="K5778" s="37" t="str">
        <f aca="false">IF(G5778=1,IF(COUNTIFS($C:$C,C5778,$G:$G,1,$A:$A,"&gt;="&amp;(A5778-FenetreInterm/86400),$A:$A,"&lt;="&amp;A5778)&gt;=NbInterm,1,0),"")</f>
        <v/>
      </c>
      <c r="L5778" s="37" t="str">
        <f aca="false">IF(G5778=1,IF(B5778="",0,IF(J5778&lt;SeuilFugitive,1,0)),"")</f>
        <v/>
      </c>
      <c r="M5778" s="37" t="str">
        <f aca="false">IF(G5778=1,IF(B5778="",IF((Fin-A5778)*24&gt;SeuilFigee,1,0),IF(J5778&gt;SeuilFigee*3600,1,0)),"")</f>
        <v/>
      </c>
      <c r="N5778" s="0" t="str">
        <f aca="false">IF(G5778=1,IF(COUNTIF(H$2:H5778,H5778)=1,COUNTIF($H:$H,H5778),""),"")</f>
        <v/>
      </c>
      <c r="O5778" s="0" t="str">
        <f aca="false">IF(G5778=1,IF(COUNTIF(I$2:I5778,I5778)=1,COUNTIF($I:$I,I5778),""),"")</f>
        <v/>
      </c>
      <c r="P5778" s="38" t="str">
        <f aca="false">IF(G5778=1,IF(COUNTIFS(C$2:C5778,C5778,G$2:G5778,1)=1,COUNTIFS($C:$C,C5778,$G:$G,1)+ROW()/10000000,""),"")</f>
        <v/>
      </c>
      <c r="Q5778" s="0" t="str">
        <f aca="false">IF(K5778=1,IF(COUNTIFS(C$2:C5778,C5778,K$2:K5778,1)=1,1,0),"")</f>
        <v/>
      </c>
      <c r="R5778" s="0" t="str">
        <f aca="false">IF(M5778=1,IF(COUNTIFS(C$2:C5778,C5778,M$2:M5778,1)=1,1,0),"")</f>
        <v/>
      </c>
      <c r="S5778" s="0" t="str">
        <f aca="false">IF(L5778=1,IF(COUNTIFS(C$2:C5778,C5778,L$2:L5778,1)=1,1,0),"")</f>
        <v/>
      </c>
      <c r="T5778" s="38" t="str">
        <f aca="false">IF(N5778="","",N5778+ROW()/10000000)</f>
        <v/>
      </c>
      <c r="U5778" s="0" t="str">
        <f aca="false">IF(G5778=1,IF(B5778="",1,0),"")</f>
        <v/>
      </c>
    </row>
    <row r="5779" customFormat="false" ht="15" hidden="false" customHeight="false" outlineLevel="0" collapsed="false">
      <c r="A5779" s="35"/>
      <c r="B5779" s="35"/>
      <c r="G5779" s="0" t="str">
        <f aca="false">IF(A5779="","",IF(AND(A5779&gt;=Debut,A5779&lt;Fin),1,0))</f>
        <v/>
      </c>
      <c r="H5779" s="0" t="str">
        <f aca="false">IF(G5779=1,INT(ROUND((A5779-Debut)*86400,0)/600),"")</f>
        <v/>
      </c>
      <c r="I5779" s="0" t="str">
        <f aca="false">IF(G5779=1,INT(ROUND((A5779-Debut)*86400,0)/3600),"")</f>
        <v/>
      </c>
      <c r="J5779" s="0" t="str">
        <f aca="false">IF(OR(A5779="",B5779=""),"",ROUND((B5779-A5779)*86400,0))</f>
        <v/>
      </c>
      <c r="K5779" s="37" t="str">
        <f aca="false">IF(G5779=1,IF(COUNTIFS($C:$C,C5779,$G:$G,1,$A:$A,"&gt;="&amp;(A5779-FenetreInterm/86400),$A:$A,"&lt;="&amp;A5779)&gt;=NbInterm,1,0),"")</f>
        <v/>
      </c>
      <c r="L5779" s="37" t="str">
        <f aca="false">IF(G5779=1,IF(B5779="",0,IF(J5779&lt;SeuilFugitive,1,0)),"")</f>
        <v/>
      </c>
      <c r="M5779" s="37" t="str">
        <f aca="false">IF(G5779=1,IF(B5779="",IF((Fin-A5779)*24&gt;SeuilFigee,1,0),IF(J5779&gt;SeuilFigee*3600,1,0)),"")</f>
        <v/>
      </c>
      <c r="N5779" s="0" t="str">
        <f aca="false">IF(G5779=1,IF(COUNTIF(H$2:H5779,H5779)=1,COUNTIF($H:$H,H5779),""),"")</f>
        <v/>
      </c>
      <c r="O5779" s="0" t="str">
        <f aca="false">IF(G5779=1,IF(COUNTIF(I$2:I5779,I5779)=1,COUNTIF($I:$I,I5779),""),"")</f>
        <v/>
      </c>
      <c r="P5779" s="38" t="str">
        <f aca="false">IF(G5779=1,IF(COUNTIFS(C$2:C5779,C5779,G$2:G5779,1)=1,COUNTIFS($C:$C,C5779,$G:$G,1)+ROW()/10000000,""),"")</f>
        <v/>
      </c>
      <c r="Q5779" s="0" t="str">
        <f aca="false">IF(K5779=1,IF(COUNTIFS(C$2:C5779,C5779,K$2:K5779,1)=1,1,0),"")</f>
        <v/>
      </c>
      <c r="R5779" s="0" t="str">
        <f aca="false">IF(M5779=1,IF(COUNTIFS(C$2:C5779,C5779,M$2:M5779,1)=1,1,0),"")</f>
        <v/>
      </c>
      <c r="S5779" s="0" t="str">
        <f aca="false">IF(L5779=1,IF(COUNTIFS(C$2:C5779,C5779,L$2:L5779,1)=1,1,0),"")</f>
        <v/>
      </c>
      <c r="T5779" s="38" t="str">
        <f aca="false">IF(N5779="","",N5779+ROW()/10000000)</f>
        <v/>
      </c>
      <c r="U5779" s="0" t="str">
        <f aca="false">IF(G5779=1,IF(B5779="",1,0),"")</f>
        <v/>
      </c>
    </row>
    <row r="5780" customFormat="false" ht="15" hidden="false" customHeight="false" outlineLevel="0" collapsed="false">
      <c r="A5780" s="35"/>
      <c r="B5780" s="35"/>
      <c r="G5780" s="0" t="str">
        <f aca="false">IF(A5780="","",IF(AND(A5780&gt;=Debut,A5780&lt;Fin),1,0))</f>
        <v/>
      </c>
      <c r="H5780" s="0" t="str">
        <f aca="false">IF(G5780=1,INT(ROUND((A5780-Debut)*86400,0)/600),"")</f>
        <v/>
      </c>
      <c r="I5780" s="0" t="str">
        <f aca="false">IF(G5780=1,INT(ROUND((A5780-Debut)*86400,0)/3600),"")</f>
        <v/>
      </c>
      <c r="J5780" s="0" t="str">
        <f aca="false">IF(OR(A5780="",B5780=""),"",ROUND((B5780-A5780)*86400,0))</f>
        <v/>
      </c>
      <c r="K5780" s="37" t="str">
        <f aca="false">IF(G5780=1,IF(COUNTIFS($C:$C,C5780,$G:$G,1,$A:$A,"&gt;="&amp;(A5780-FenetreInterm/86400),$A:$A,"&lt;="&amp;A5780)&gt;=NbInterm,1,0),"")</f>
        <v/>
      </c>
      <c r="L5780" s="37" t="str">
        <f aca="false">IF(G5780=1,IF(B5780="",0,IF(J5780&lt;SeuilFugitive,1,0)),"")</f>
        <v/>
      </c>
      <c r="M5780" s="37" t="str">
        <f aca="false">IF(G5780=1,IF(B5780="",IF((Fin-A5780)*24&gt;SeuilFigee,1,0),IF(J5780&gt;SeuilFigee*3600,1,0)),"")</f>
        <v/>
      </c>
      <c r="N5780" s="0" t="str">
        <f aca="false">IF(G5780=1,IF(COUNTIF(H$2:H5780,H5780)=1,COUNTIF($H:$H,H5780),""),"")</f>
        <v/>
      </c>
      <c r="O5780" s="0" t="str">
        <f aca="false">IF(G5780=1,IF(COUNTIF(I$2:I5780,I5780)=1,COUNTIF($I:$I,I5780),""),"")</f>
        <v/>
      </c>
      <c r="P5780" s="38" t="str">
        <f aca="false">IF(G5780=1,IF(COUNTIFS(C$2:C5780,C5780,G$2:G5780,1)=1,COUNTIFS($C:$C,C5780,$G:$G,1)+ROW()/10000000,""),"")</f>
        <v/>
      </c>
      <c r="Q5780" s="0" t="str">
        <f aca="false">IF(K5780=1,IF(COUNTIFS(C$2:C5780,C5780,K$2:K5780,1)=1,1,0),"")</f>
        <v/>
      </c>
      <c r="R5780" s="0" t="str">
        <f aca="false">IF(M5780=1,IF(COUNTIFS(C$2:C5780,C5780,M$2:M5780,1)=1,1,0),"")</f>
        <v/>
      </c>
      <c r="S5780" s="0" t="str">
        <f aca="false">IF(L5780=1,IF(COUNTIFS(C$2:C5780,C5780,L$2:L5780,1)=1,1,0),"")</f>
        <v/>
      </c>
      <c r="T5780" s="38" t="str">
        <f aca="false">IF(N5780="","",N5780+ROW()/10000000)</f>
        <v/>
      </c>
      <c r="U5780" s="0" t="str">
        <f aca="false">IF(G5780=1,IF(B5780="",1,0),"")</f>
        <v/>
      </c>
    </row>
    <row r="5781" customFormat="false" ht="15" hidden="false" customHeight="false" outlineLevel="0" collapsed="false">
      <c r="A5781" s="35"/>
      <c r="B5781" s="35"/>
      <c r="G5781" s="0" t="str">
        <f aca="false">IF(A5781="","",IF(AND(A5781&gt;=Debut,A5781&lt;Fin),1,0))</f>
        <v/>
      </c>
      <c r="H5781" s="0" t="str">
        <f aca="false">IF(G5781=1,INT(ROUND((A5781-Debut)*86400,0)/600),"")</f>
        <v/>
      </c>
      <c r="I5781" s="0" t="str">
        <f aca="false">IF(G5781=1,INT(ROUND((A5781-Debut)*86400,0)/3600),"")</f>
        <v/>
      </c>
      <c r="J5781" s="0" t="str">
        <f aca="false">IF(OR(A5781="",B5781=""),"",ROUND((B5781-A5781)*86400,0))</f>
        <v/>
      </c>
      <c r="K5781" s="37" t="str">
        <f aca="false">IF(G5781=1,IF(COUNTIFS($C:$C,C5781,$G:$G,1,$A:$A,"&gt;="&amp;(A5781-FenetreInterm/86400),$A:$A,"&lt;="&amp;A5781)&gt;=NbInterm,1,0),"")</f>
        <v/>
      </c>
      <c r="L5781" s="37" t="str">
        <f aca="false">IF(G5781=1,IF(B5781="",0,IF(J5781&lt;SeuilFugitive,1,0)),"")</f>
        <v/>
      </c>
      <c r="M5781" s="37" t="str">
        <f aca="false">IF(G5781=1,IF(B5781="",IF((Fin-A5781)*24&gt;SeuilFigee,1,0),IF(J5781&gt;SeuilFigee*3600,1,0)),"")</f>
        <v/>
      </c>
      <c r="N5781" s="0" t="str">
        <f aca="false">IF(G5781=1,IF(COUNTIF(H$2:H5781,H5781)=1,COUNTIF($H:$H,H5781),""),"")</f>
        <v/>
      </c>
      <c r="O5781" s="0" t="str">
        <f aca="false">IF(G5781=1,IF(COUNTIF(I$2:I5781,I5781)=1,COUNTIF($I:$I,I5781),""),"")</f>
        <v/>
      </c>
      <c r="P5781" s="38" t="str">
        <f aca="false">IF(G5781=1,IF(COUNTIFS(C$2:C5781,C5781,G$2:G5781,1)=1,COUNTIFS($C:$C,C5781,$G:$G,1)+ROW()/10000000,""),"")</f>
        <v/>
      </c>
      <c r="Q5781" s="0" t="str">
        <f aca="false">IF(K5781=1,IF(COUNTIFS(C$2:C5781,C5781,K$2:K5781,1)=1,1,0),"")</f>
        <v/>
      </c>
      <c r="R5781" s="0" t="str">
        <f aca="false">IF(M5781=1,IF(COUNTIFS(C$2:C5781,C5781,M$2:M5781,1)=1,1,0),"")</f>
        <v/>
      </c>
      <c r="S5781" s="0" t="str">
        <f aca="false">IF(L5781=1,IF(COUNTIFS(C$2:C5781,C5781,L$2:L5781,1)=1,1,0),"")</f>
        <v/>
      </c>
      <c r="T5781" s="38" t="str">
        <f aca="false">IF(N5781="","",N5781+ROW()/10000000)</f>
        <v/>
      </c>
      <c r="U5781" s="0" t="str">
        <f aca="false">IF(G5781=1,IF(B5781="",1,0),"")</f>
        <v/>
      </c>
    </row>
    <row r="5782" customFormat="false" ht="15" hidden="false" customHeight="false" outlineLevel="0" collapsed="false">
      <c r="A5782" s="35"/>
      <c r="B5782" s="35"/>
      <c r="G5782" s="0" t="str">
        <f aca="false">IF(A5782="","",IF(AND(A5782&gt;=Debut,A5782&lt;Fin),1,0))</f>
        <v/>
      </c>
      <c r="H5782" s="0" t="str">
        <f aca="false">IF(G5782=1,INT(ROUND((A5782-Debut)*86400,0)/600),"")</f>
        <v/>
      </c>
      <c r="I5782" s="0" t="str">
        <f aca="false">IF(G5782=1,INT(ROUND((A5782-Debut)*86400,0)/3600),"")</f>
        <v/>
      </c>
      <c r="J5782" s="0" t="str">
        <f aca="false">IF(OR(A5782="",B5782=""),"",ROUND((B5782-A5782)*86400,0))</f>
        <v/>
      </c>
      <c r="K5782" s="37" t="str">
        <f aca="false">IF(G5782=1,IF(COUNTIFS($C:$C,C5782,$G:$G,1,$A:$A,"&gt;="&amp;(A5782-FenetreInterm/86400),$A:$A,"&lt;="&amp;A5782)&gt;=NbInterm,1,0),"")</f>
        <v/>
      </c>
      <c r="L5782" s="37" t="str">
        <f aca="false">IF(G5782=1,IF(B5782="",0,IF(J5782&lt;SeuilFugitive,1,0)),"")</f>
        <v/>
      </c>
      <c r="M5782" s="37" t="str">
        <f aca="false">IF(G5782=1,IF(B5782="",IF((Fin-A5782)*24&gt;SeuilFigee,1,0),IF(J5782&gt;SeuilFigee*3600,1,0)),"")</f>
        <v/>
      </c>
      <c r="N5782" s="0" t="str">
        <f aca="false">IF(G5782=1,IF(COUNTIF(H$2:H5782,H5782)=1,COUNTIF($H:$H,H5782),""),"")</f>
        <v/>
      </c>
      <c r="O5782" s="0" t="str">
        <f aca="false">IF(G5782=1,IF(COUNTIF(I$2:I5782,I5782)=1,COUNTIF($I:$I,I5782),""),"")</f>
        <v/>
      </c>
      <c r="P5782" s="38" t="str">
        <f aca="false">IF(G5782=1,IF(COUNTIFS(C$2:C5782,C5782,G$2:G5782,1)=1,COUNTIFS($C:$C,C5782,$G:$G,1)+ROW()/10000000,""),"")</f>
        <v/>
      </c>
      <c r="Q5782" s="0" t="str">
        <f aca="false">IF(K5782=1,IF(COUNTIFS(C$2:C5782,C5782,K$2:K5782,1)=1,1,0),"")</f>
        <v/>
      </c>
      <c r="R5782" s="0" t="str">
        <f aca="false">IF(M5782=1,IF(COUNTIFS(C$2:C5782,C5782,M$2:M5782,1)=1,1,0),"")</f>
        <v/>
      </c>
      <c r="S5782" s="0" t="str">
        <f aca="false">IF(L5782=1,IF(COUNTIFS(C$2:C5782,C5782,L$2:L5782,1)=1,1,0),"")</f>
        <v/>
      </c>
      <c r="T5782" s="38" t="str">
        <f aca="false">IF(N5782="","",N5782+ROW()/10000000)</f>
        <v/>
      </c>
      <c r="U5782" s="0" t="str">
        <f aca="false">IF(G5782=1,IF(B5782="",1,0),"")</f>
        <v/>
      </c>
    </row>
    <row r="5783" customFormat="false" ht="15" hidden="false" customHeight="false" outlineLevel="0" collapsed="false">
      <c r="A5783" s="35"/>
      <c r="B5783" s="35"/>
      <c r="G5783" s="0" t="str">
        <f aca="false">IF(A5783="","",IF(AND(A5783&gt;=Debut,A5783&lt;Fin),1,0))</f>
        <v/>
      </c>
      <c r="H5783" s="0" t="str">
        <f aca="false">IF(G5783=1,INT(ROUND((A5783-Debut)*86400,0)/600),"")</f>
        <v/>
      </c>
      <c r="I5783" s="0" t="str">
        <f aca="false">IF(G5783=1,INT(ROUND((A5783-Debut)*86400,0)/3600),"")</f>
        <v/>
      </c>
      <c r="J5783" s="0" t="str">
        <f aca="false">IF(OR(A5783="",B5783=""),"",ROUND((B5783-A5783)*86400,0))</f>
        <v/>
      </c>
      <c r="K5783" s="37" t="str">
        <f aca="false">IF(G5783=1,IF(COUNTIFS($C:$C,C5783,$G:$G,1,$A:$A,"&gt;="&amp;(A5783-FenetreInterm/86400),$A:$A,"&lt;="&amp;A5783)&gt;=NbInterm,1,0),"")</f>
        <v/>
      </c>
      <c r="L5783" s="37" t="str">
        <f aca="false">IF(G5783=1,IF(B5783="",0,IF(J5783&lt;SeuilFugitive,1,0)),"")</f>
        <v/>
      </c>
      <c r="M5783" s="37" t="str">
        <f aca="false">IF(G5783=1,IF(B5783="",IF((Fin-A5783)*24&gt;SeuilFigee,1,0),IF(J5783&gt;SeuilFigee*3600,1,0)),"")</f>
        <v/>
      </c>
      <c r="N5783" s="0" t="str">
        <f aca="false">IF(G5783=1,IF(COUNTIF(H$2:H5783,H5783)=1,COUNTIF($H:$H,H5783),""),"")</f>
        <v/>
      </c>
      <c r="O5783" s="0" t="str">
        <f aca="false">IF(G5783=1,IF(COUNTIF(I$2:I5783,I5783)=1,COUNTIF($I:$I,I5783),""),"")</f>
        <v/>
      </c>
      <c r="P5783" s="38" t="str">
        <f aca="false">IF(G5783=1,IF(COUNTIFS(C$2:C5783,C5783,G$2:G5783,1)=1,COUNTIFS($C:$C,C5783,$G:$G,1)+ROW()/10000000,""),"")</f>
        <v/>
      </c>
      <c r="Q5783" s="0" t="str">
        <f aca="false">IF(K5783=1,IF(COUNTIFS(C$2:C5783,C5783,K$2:K5783,1)=1,1,0),"")</f>
        <v/>
      </c>
      <c r="R5783" s="0" t="str">
        <f aca="false">IF(M5783=1,IF(COUNTIFS(C$2:C5783,C5783,M$2:M5783,1)=1,1,0),"")</f>
        <v/>
      </c>
      <c r="S5783" s="0" t="str">
        <f aca="false">IF(L5783=1,IF(COUNTIFS(C$2:C5783,C5783,L$2:L5783,1)=1,1,0),"")</f>
        <v/>
      </c>
      <c r="T5783" s="38" t="str">
        <f aca="false">IF(N5783="","",N5783+ROW()/10000000)</f>
        <v/>
      </c>
      <c r="U5783" s="0" t="str">
        <f aca="false">IF(G5783=1,IF(B5783="",1,0),"")</f>
        <v/>
      </c>
    </row>
    <row r="5784" customFormat="false" ht="15" hidden="false" customHeight="false" outlineLevel="0" collapsed="false">
      <c r="A5784" s="35"/>
      <c r="B5784" s="35"/>
      <c r="G5784" s="0" t="str">
        <f aca="false">IF(A5784="","",IF(AND(A5784&gt;=Debut,A5784&lt;Fin),1,0))</f>
        <v/>
      </c>
      <c r="H5784" s="0" t="str">
        <f aca="false">IF(G5784=1,INT(ROUND((A5784-Debut)*86400,0)/600),"")</f>
        <v/>
      </c>
      <c r="I5784" s="0" t="str">
        <f aca="false">IF(G5784=1,INT(ROUND((A5784-Debut)*86400,0)/3600),"")</f>
        <v/>
      </c>
      <c r="J5784" s="0" t="str">
        <f aca="false">IF(OR(A5784="",B5784=""),"",ROUND((B5784-A5784)*86400,0))</f>
        <v/>
      </c>
      <c r="K5784" s="37" t="str">
        <f aca="false">IF(G5784=1,IF(COUNTIFS($C:$C,C5784,$G:$G,1,$A:$A,"&gt;="&amp;(A5784-FenetreInterm/86400),$A:$A,"&lt;="&amp;A5784)&gt;=NbInterm,1,0),"")</f>
        <v/>
      </c>
      <c r="L5784" s="37" t="str">
        <f aca="false">IF(G5784=1,IF(B5784="",0,IF(J5784&lt;SeuilFugitive,1,0)),"")</f>
        <v/>
      </c>
      <c r="M5784" s="37" t="str">
        <f aca="false">IF(G5784=1,IF(B5784="",IF((Fin-A5784)*24&gt;SeuilFigee,1,0),IF(J5784&gt;SeuilFigee*3600,1,0)),"")</f>
        <v/>
      </c>
      <c r="N5784" s="0" t="str">
        <f aca="false">IF(G5784=1,IF(COUNTIF(H$2:H5784,H5784)=1,COUNTIF($H:$H,H5784),""),"")</f>
        <v/>
      </c>
      <c r="O5784" s="0" t="str">
        <f aca="false">IF(G5784=1,IF(COUNTIF(I$2:I5784,I5784)=1,COUNTIF($I:$I,I5784),""),"")</f>
        <v/>
      </c>
      <c r="P5784" s="38" t="str">
        <f aca="false">IF(G5784=1,IF(COUNTIFS(C$2:C5784,C5784,G$2:G5784,1)=1,COUNTIFS($C:$C,C5784,$G:$G,1)+ROW()/10000000,""),"")</f>
        <v/>
      </c>
      <c r="Q5784" s="0" t="str">
        <f aca="false">IF(K5784=1,IF(COUNTIFS(C$2:C5784,C5784,K$2:K5784,1)=1,1,0),"")</f>
        <v/>
      </c>
      <c r="R5784" s="0" t="str">
        <f aca="false">IF(M5784=1,IF(COUNTIFS(C$2:C5784,C5784,M$2:M5784,1)=1,1,0),"")</f>
        <v/>
      </c>
      <c r="S5784" s="0" t="str">
        <f aca="false">IF(L5784=1,IF(COUNTIFS(C$2:C5784,C5784,L$2:L5784,1)=1,1,0),"")</f>
        <v/>
      </c>
      <c r="T5784" s="38" t="str">
        <f aca="false">IF(N5784="","",N5784+ROW()/10000000)</f>
        <v/>
      </c>
      <c r="U5784" s="0" t="str">
        <f aca="false">IF(G5784=1,IF(B5784="",1,0),"")</f>
        <v/>
      </c>
    </row>
    <row r="5785" customFormat="false" ht="15" hidden="false" customHeight="false" outlineLevel="0" collapsed="false">
      <c r="A5785" s="35"/>
      <c r="B5785" s="35"/>
      <c r="G5785" s="0" t="str">
        <f aca="false">IF(A5785="","",IF(AND(A5785&gt;=Debut,A5785&lt;Fin),1,0))</f>
        <v/>
      </c>
      <c r="H5785" s="0" t="str">
        <f aca="false">IF(G5785=1,INT(ROUND((A5785-Debut)*86400,0)/600),"")</f>
        <v/>
      </c>
      <c r="I5785" s="0" t="str">
        <f aca="false">IF(G5785=1,INT(ROUND((A5785-Debut)*86400,0)/3600),"")</f>
        <v/>
      </c>
      <c r="J5785" s="0" t="str">
        <f aca="false">IF(OR(A5785="",B5785=""),"",ROUND((B5785-A5785)*86400,0))</f>
        <v/>
      </c>
      <c r="K5785" s="37" t="str">
        <f aca="false">IF(G5785=1,IF(COUNTIFS($C:$C,C5785,$G:$G,1,$A:$A,"&gt;="&amp;(A5785-FenetreInterm/86400),$A:$A,"&lt;="&amp;A5785)&gt;=NbInterm,1,0),"")</f>
        <v/>
      </c>
      <c r="L5785" s="37" t="str">
        <f aca="false">IF(G5785=1,IF(B5785="",0,IF(J5785&lt;SeuilFugitive,1,0)),"")</f>
        <v/>
      </c>
      <c r="M5785" s="37" t="str">
        <f aca="false">IF(G5785=1,IF(B5785="",IF((Fin-A5785)*24&gt;SeuilFigee,1,0),IF(J5785&gt;SeuilFigee*3600,1,0)),"")</f>
        <v/>
      </c>
      <c r="N5785" s="0" t="str">
        <f aca="false">IF(G5785=1,IF(COUNTIF(H$2:H5785,H5785)=1,COUNTIF($H:$H,H5785),""),"")</f>
        <v/>
      </c>
      <c r="O5785" s="0" t="str">
        <f aca="false">IF(G5785=1,IF(COUNTIF(I$2:I5785,I5785)=1,COUNTIF($I:$I,I5785),""),"")</f>
        <v/>
      </c>
      <c r="P5785" s="38" t="str">
        <f aca="false">IF(G5785=1,IF(COUNTIFS(C$2:C5785,C5785,G$2:G5785,1)=1,COUNTIFS($C:$C,C5785,$G:$G,1)+ROW()/10000000,""),"")</f>
        <v/>
      </c>
      <c r="Q5785" s="0" t="str">
        <f aca="false">IF(K5785=1,IF(COUNTIFS(C$2:C5785,C5785,K$2:K5785,1)=1,1,0),"")</f>
        <v/>
      </c>
      <c r="R5785" s="0" t="str">
        <f aca="false">IF(M5785=1,IF(COUNTIFS(C$2:C5785,C5785,M$2:M5785,1)=1,1,0),"")</f>
        <v/>
      </c>
      <c r="S5785" s="0" t="str">
        <f aca="false">IF(L5785=1,IF(COUNTIFS(C$2:C5785,C5785,L$2:L5785,1)=1,1,0),"")</f>
        <v/>
      </c>
      <c r="T5785" s="38" t="str">
        <f aca="false">IF(N5785="","",N5785+ROW()/10000000)</f>
        <v/>
      </c>
      <c r="U5785" s="0" t="str">
        <f aca="false">IF(G5785=1,IF(B5785="",1,0),"")</f>
        <v/>
      </c>
    </row>
    <row r="5786" customFormat="false" ht="15" hidden="false" customHeight="false" outlineLevel="0" collapsed="false">
      <c r="A5786" s="35"/>
      <c r="B5786" s="35"/>
      <c r="G5786" s="0" t="str">
        <f aca="false">IF(A5786="","",IF(AND(A5786&gt;=Debut,A5786&lt;Fin),1,0))</f>
        <v/>
      </c>
      <c r="H5786" s="0" t="str">
        <f aca="false">IF(G5786=1,INT(ROUND((A5786-Debut)*86400,0)/600),"")</f>
        <v/>
      </c>
      <c r="I5786" s="0" t="str">
        <f aca="false">IF(G5786=1,INT(ROUND((A5786-Debut)*86400,0)/3600),"")</f>
        <v/>
      </c>
      <c r="J5786" s="0" t="str">
        <f aca="false">IF(OR(A5786="",B5786=""),"",ROUND((B5786-A5786)*86400,0))</f>
        <v/>
      </c>
      <c r="K5786" s="37" t="str">
        <f aca="false">IF(G5786=1,IF(COUNTIFS($C:$C,C5786,$G:$G,1,$A:$A,"&gt;="&amp;(A5786-FenetreInterm/86400),$A:$A,"&lt;="&amp;A5786)&gt;=NbInterm,1,0),"")</f>
        <v/>
      </c>
      <c r="L5786" s="37" t="str">
        <f aca="false">IF(G5786=1,IF(B5786="",0,IF(J5786&lt;SeuilFugitive,1,0)),"")</f>
        <v/>
      </c>
      <c r="M5786" s="37" t="str">
        <f aca="false">IF(G5786=1,IF(B5786="",IF((Fin-A5786)*24&gt;SeuilFigee,1,0),IF(J5786&gt;SeuilFigee*3600,1,0)),"")</f>
        <v/>
      </c>
      <c r="N5786" s="0" t="str">
        <f aca="false">IF(G5786=1,IF(COUNTIF(H$2:H5786,H5786)=1,COUNTIF($H:$H,H5786),""),"")</f>
        <v/>
      </c>
      <c r="O5786" s="0" t="str">
        <f aca="false">IF(G5786=1,IF(COUNTIF(I$2:I5786,I5786)=1,COUNTIF($I:$I,I5786),""),"")</f>
        <v/>
      </c>
      <c r="P5786" s="38" t="str">
        <f aca="false">IF(G5786=1,IF(COUNTIFS(C$2:C5786,C5786,G$2:G5786,1)=1,COUNTIFS($C:$C,C5786,$G:$G,1)+ROW()/10000000,""),"")</f>
        <v/>
      </c>
      <c r="Q5786" s="0" t="str">
        <f aca="false">IF(K5786=1,IF(COUNTIFS(C$2:C5786,C5786,K$2:K5786,1)=1,1,0),"")</f>
        <v/>
      </c>
      <c r="R5786" s="0" t="str">
        <f aca="false">IF(M5786=1,IF(COUNTIFS(C$2:C5786,C5786,M$2:M5786,1)=1,1,0),"")</f>
        <v/>
      </c>
      <c r="S5786" s="0" t="str">
        <f aca="false">IF(L5786=1,IF(COUNTIFS(C$2:C5786,C5786,L$2:L5786,1)=1,1,0),"")</f>
        <v/>
      </c>
      <c r="T5786" s="38" t="str">
        <f aca="false">IF(N5786="","",N5786+ROW()/10000000)</f>
        <v/>
      </c>
      <c r="U5786" s="0" t="str">
        <f aca="false">IF(G5786=1,IF(B5786="",1,0),"")</f>
        <v/>
      </c>
    </row>
    <row r="5787" customFormat="false" ht="15" hidden="false" customHeight="false" outlineLevel="0" collapsed="false">
      <c r="A5787" s="35"/>
      <c r="B5787" s="35"/>
      <c r="G5787" s="0" t="str">
        <f aca="false">IF(A5787="","",IF(AND(A5787&gt;=Debut,A5787&lt;Fin),1,0))</f>
        <v/>
      </c>
      <c r="H5787" s="0" t="str">
        <f aca="false">IF(G5787=1,INT(ROUND((A5787-Debut)*86400,0)/600),"")</f>
        <v/>
      </c>
      <c r="I5787" s="0" t="str">
        <f aca="false">IF(G5787=1,INT(ROUND((A5787-Debut)*86400,0)/3600),"")</f>
        <v/>
      </c>
      <c r="J5787" s="0" t="str">
        <f aca="false">IF(OR(A5787="",B5787=""),"",ROUND((B5787-A5787)*86400,0))</f>
        <v/>
      </c>
      <c r="K5787" s="37" t="str">
        <f aca="false">IF(G5787=1,IF(COUNTIFS($C:$C,C5787,$G:$G,1,$A:$A,"&gt;="&amp;(A5787-FenetreInterm/86400),$A:$A,"&lt;="&amp;A5787)&gt;=NbInterm,1,0),"")</f>
        <v/>
      </c>
      <c r="L5787" s="37" t="str">
        <f aca="false">IF(G5787=1,IF(B5787="",0,IF(J5787&lt;SeuilFugitive,1,0)),"")</f>
        <v/>
      </c>
      <c r="M5787" s="37" t="str">
        <f aca="false">IF(G5787=1,IF(B5787="",IF((Fin-A5787)*24&gt;SeuilFigee,1,0),IF(J5787&gt;SeuilFigee*3600,1,0)),"")</f>
        <v/>
      </c>
      <c r="N5787" s="0" t="str">
        <f aca="false">IF(G5787=1,IF(COUNTIF(H$2:H5787,H5787)=1,COUNTIF($H:$H,H5787),""),"")</f>
        <v/>
      </c>
      <c r="O5787" s="0" t="str">
        <f aca="false">IF(G5787=1,IF(COUNTIF(I$2:I5787,I5787)=1,COUNTIF($I:$I,I5787),""),"")</f>
        <v/>
      </c>
      <c r="P5787" s="38" t="str">
        <f aca="false">IF(G5787=1,IF(COUNTIFS(C$2:C5787,C5787,G$2:G5787,1)=1,COUNTIFS($C:$C,C5787,$G:$G,1)+ROW()/10000000,""),"")</f>
        <v/>
      </c>
      <c r="Q5787" s="0" t="str">
        <f aca="false">IF(K5787=1,IF(COUNTIFS(C$2:C5787,C5787,K$2:K5787,1)=1,1,0),"")</f>
        <v/>
      </c>
      <c r="R5787" s="0" t="str">
        <f aca="false">IF(M5787=1,IF(COUNTIFS(C$2:C5787,C5787,M$2:M5787,1)=1,1,0),"")</f>
        <v/>
      </c>
      <c r="S5787" s="0" t="str">
        <f aca="false">IF(L5787=1,IF(COUNTIFS(C$2:C5787,C5787,L$2:L5787,1)=1,1,0),"")</f>
        <v/>
      </c>
      <c r="T5787" s="38" t="str">
        <f aca="false">IF(N5787="","",N5787+ROW()/10000000)</f>
        <v/>
      </c>
      <c r="U5787" s="0" t="str">
        <f aca="false">IF(G5787=1,IF(B5787="",1,0),"")</f>
        <v/>
      </c>
    </row>
    <row r="5788" customFormat="false" ht="15" hidden="false" customHeight="false" outlineLevel="0" collapsed="false">
      <c r="A5788" s="35"/>
      <c r="B5788" s="35"/>
      <c r="G5788" s="0" t="str">
        <f aca="false">IF(A5788="","",IF(AND(A5788&gt;=Debut,A5788&lt;Fin),1,0))</f>
        <v/>
      </c>
      <c r="H5788" s="0" t="str">
        <f aca="false">IF(G5788=1,INT(ROUND((A5788-Debut)*86400,0)/600),"")</f>
        <v/>
      </c>
      <c r="I5788" s="0" t="str">
        <f aca="false">IF(G5788=1,INT(ROUND((A5788-Debut)*86400,0)/3600),"")</f>
        <v/>
      </c>
      <c r="J5788" s="0" t="str">
        <f aca="false">IF(OR(A5788="",B5788=""),"",ROUND((B5788-A5788)*86400,0))</f>
        <v/>
      </c>
      <c r="K5788" s="37" t="str">
        <f aca="false">IF(G5788=1,IF(COUNTIFS($C:$C,C5788,$G:$G,1,$A:$A,"&gt;="&amp;(A5788-FenetreInterm/86400),$A:$A,"&lt;="&amp;A5788)&gt;=NbInterm,1,0),"")</f>
        <v/>
      </c>
      <c r="L5788" s="37" t="str">
        <f aca="false">IF(G5788=1,IF(B5788="",0,IF(J5788&lt;SeuilFugitive,1,0)),"")</f>
        <v/>
      </c>
      <c r="M5788" s="37" t="str">
        <f aca="false">IF(G5788=1,IF(B5788="",IF((Fin-A5788)*24&gt;SeuilFigee,1,0),IF(J5788&gt;SeuilFigee*3600,1,0)),"")</f>
        <v/>
      </c>
      <c r="N5788" s="0" t="str">
        <f aca="false">IF(G5788=1,IF(COUNTIF(H$2:H5788,H5788)=1,COUNTIF($H:$H,H5788),""),"")</f>
        <v/>
      </c>
      <c r="O5788" s="0" t="str">
        <f aca="false">IF(G5788=1,IF(COUNTIF(I$2:I5788,I5788)=1,COUNTIF($I:$I,I5788),""),"")</f>
        <v/>
      </c>
      <c r="P5788" s="38" t="str">
        <f aca="false">IF(G5788=1,IF(COUNTIFS(C$2:C5788,C5788,G$2:G5788,1)=1,COUNTIFS($C:$C,C5788,$G:$G,1)+ROW()/10000000,""),"")</f>
        <v/>
      </c>
      <c r="Q5788" s="0" t="str">
        <f aca="false">IF(K5788=1,IF(COUNTIFS(C$2:C5788,C5788,K$2:K5788,1)=1,1,0),"")</f>
        <v/>
      </c>
      <c r="R5788" s="0" t="str">
        <f aca="false">IF(M5788=1,IF(COUNTIFS(C$2:C5788,C5788,M$2:M5788,1)=1,1,0),"")</f>
        <v/>
      </c>
      <c r="S5788" s="0" t="str">
        <f aca="false">IF(L5788=1,IF(COUNTIFS(C$2:C5788,C5788,L$2:L5788,1)=1,1,0),"")</f>
        <v/>
      </c>
      <c r="T5788" s="38" t="str">
        <f aca="false">IF(N5788="","",N5788+ROW()/10000000)</f>
        <v/>
      </c>
      <c r="U5788" s="0" t="str">
        <f aca="false">IF(G5788=1,IF(B5788="",1,0),"")</f>
        <v/>
      </c>
    </row>
    <row r="5789" customFormat="false" ht="15" hidden="false" customHeight="false" outlineLevel="0" collapsed="false">
      <c r="A5789" s="35"/>
      <c r="B5789" s="35"/>
      <c r="G5789" s="0" t="str">
        <f aca="false">IF(A5789="","",IF(AND(A5789&gt;=Debut,A5789&lt;Fin),1,0))</f>
        <v/>
      </c>
      <c r="H5789" s="0" t="str">
        <f aca="false">IF(G5789=1,INT(ROUND((A5789-Debut)*86400,0)/600),"")</f>
        <v/>
      </c>
      <c r="I5789" s="0" t="str">
        <f aca="false">IF(G5789=1,INT(ROUND((A5789-Debut)*86400,0)/3600),"")</f>
        <v/>
      </c>
      <c r="J5789" s="0" t="str">
        <f aca="false">IF(OR(A5789="",B5789=""),"",ROUND((B5789-A5789)*86400,0))</f>
        <v/>
      </c>
      <c r="K5789" s="37" t="str">
        <f aca="false">IF(G5789=1,IF(COUNTIFS($C:$C,C5789,$G:$G,1,$A:$A,"&gt;="&amp;(A5789-FenetreInterm/86400),$A:$A,"&lt;="&amp;A5789)&gt;=NbInterm,1,0),"")</f>
        <v/>
      </c>
      <c r="L5789" s="37" t="str">
        <f aca="false">IF(G5789=1,IF(B5789="",0,IF(J5789&lt;SeuilFugitive,1,0)),"")</f>
        <v/>
      </c>
      <c r="M5789" s="37" t="str">
        <f aca="false">IF(G5789=1,IF(B5789="",IF((Fin-A5789)*24&gt;SeuilFigee,1,0),IF(J5789&gt;SeuilFigee*3600,1,0)),"")</f>
        <v/>
      </c>
      <c r="N5789" s="0" t="str">
        <f aca="false">IF(G5789=1,IF(COUNTIF(H$2:H5789,H5789)=1,COUNTIF($H:$H,H5789),""),"")</f>
        <v/>
      </c>
      <c r="O5789" s="0" t="str">
        <f aca="false">IF(G5789=1,IF(COUNTIF(I$2:I5789,I5789)=1,COUNTIF($I:$I,I5789),""),"")</f>
        <v/>
      </c>
      <c r="P5789" s="38" t="str">
        <f aca="false">IF(G5789=1,IF(COUNTIFS(C$2:C5789,C5789,G$2:G5789,1)=1,COUNTIFS($C:$C,C5789,$G:$G,1)+ROW()/10000000,""),"")</f>
        <v/>
      </c>
      <c r="Q5789" s="0" t="str">
        <f aca="false">IF(K5789=1,IF(COUNTIFS(C$2:C5789,C5789,K$2:K5789,1)=1,1,0),"")</f>
        <v/>
      </c>
      <c r="R5789" s="0" t="str">
        <f aca="false">IF(M5789=1,IF(COUNTIFS(C$2:C5789,C5789,M$2:M5789,1)=1,1,0),"")</f>
        <v/>
      </c>
      <c r="S5789" s="0" t="str">
        <f aca="false">IF(L5789=1,IF(COUNTIFS(C$2:C5789,C5789,L$2:L5789,1)=1,1,0),"")</f>
        <v/>
      </c>
      <c r="T5789" s="38" t="str">
        <f aca="false">IF(N5789="","",N5789+ROW()/10000000)</f>
        <v/>
      </c>
      <c r="U5789" s="0" t="str">
        <f aca="false">IF(G5789=1,IF(B5789="",1,0),"")</f>
        <v/>
      </c>
    </row>
    <row r="5790" customFormat="false" ht="15" hidden="false" customHeight="false" outlineLevel="0" collapsed="false">
      <c r="A5790" s="35"/>
      <c r="B5790" s="35"/>
      <c r="G5790" s="0" t="str">
        <f aca="false">IF(A5790="","",IF(AND(A5790&gt;=Debut,A5790&lt;Fin),1,0))</f>
        <v/>
      </c>
      <c r="H5790" s="0" t="str">
        <f aca="false">IF(G5790=1,INT(ROUND((A5790-Debut)*86400,0)/600),"")</f>
        <v/>
      </c>
      <c r="I5790" s="0" t="str">
        <f aca="false">IF(G5790=1,INT(ROUND((A5790-Debut)*86400,0)/3600),"")</f>
        <v/>
      </c>
      <c r="J5790" s="0" t="str">
        <f aca="false">IF(OR(A5790="",B5790=""),"",ROUND((B5790-A5790)*86400,0))</f>
        <v/>
      </c>
      <c r="K5790" s="37" t="str">
        <f aca="false">IF(G5790=1,IF(COUNTIFS($C:$C,C5790,$G:$G,1,$A:$A,"&gt;="&amp;(A5790-FenetreInterm/86400),$A:$A,"&lt;="&amp;A5790)&gt;=NbInterm,1,0),"")</f>
        <v/>
      </c>
      <c r="L5790" s="37" t="str">
        <f aca="false">IF(G5790=1,IF(B5790="",0,IF(J5790&lt;SeuilFugitive,1,0)),"")</f>
        <v/>
      </c>
      <c r="M5790" s="37" t="str">
        <f aca="false">IF(G5790=1,IF(B5790="",IF((Fin-A5790)*24&gt;SeuilFigee,1,0),IF(J5790&gt;SeuilFigee*3600,1,0)),"")</f>
        <v/>
      </c>
      <c r="N5790" s="0" t="str">
        <f aca="false">IF(G5790=1,IF(COUNTIF(H$2:H5790,H5790)=1,COUNTIF($H:$H,H5790),""),"")</f>
        <v/>
      </c>
      <c r="O5790" s="0" t="str">
        <f aca="false">IF(G5790=1,IF(COUNTIF(I$2:I5790,I5790)=1,COUNTIF($I:$I,I5790),""),"")</f>
        <v/>
      </c>
      <c r="P5790" s="38" t="str">
        <f aca="false">IF(G5790=1,IF(COUNTIFS(C$2:C5790,C5790,G$2:G5790,1)=1,COUNTIFS($C:$C,C5790,$G:$G,1)+ROW()/10000000,""),"")</f>
        <v/>
      </c>
      <c r="Q5790" s="0" t="str">
        <f aca="false">IF(K5790=1,IF(COUNTIFS(C$2:C5790,C5790,K$2:K5790,1)=1,1,0),"")</f>
        <v/>
      </c>
      <c r="R5790" s="0" t="str">
        <f aca="false">IF(M5790=1,IF(COUNTIFS(C$2:C5790,C5790,M$2:M5790,1)=1,1,0),"")</f>
        <v/>
      </c>
      <c r="S5790" s="0" t="str">
        <f aca="false">IF(L5790=1,IF(COUNTIFS(C$2:C5790,C5790,L$2:L5790,1)=1,1,0),"")</f>
        <v/>
      </c>
      <c r="T5790" s="38" t="str">
        <f aca="false">IF(N5790="","",N5790+ROW()/10000000)</f>
        <v/>
      </c>
      <c r="U5790" s="0" t="str">
        <f aca="false">IF(G5790=1,IF(B5790="",1,0),"")</f>
        <v/>
      </c>
    </row>
    <row r="5791" customFormat="false" ht="15" hidden="false" customHeight="false" outlineLevel="0" collapsed="false">
      <c r="A5791" s="35"/>
      <c r="B5791" s="35"/>
      <c r="G5791" s="0" t="str">
        <f aca="false">IF(A5791="","",IF(AND(A5791&gt;=Debut,A5791&lt;Fin),1,0))</f>
        <v/>
      </c>
      <c r="H5791" s="0" t="str">
        <f aca="false">IF(G5791=1,INT(ROUND((A5791-Debut)*86400,0)/600),"")</f>
        <v/>
      </c>
      <c r="I5791" s="0" t="str">
        <f aca="false">IF(G5791=1,INT(ROUND((A5791-Debut)*86400,0)/3600),"")</f>
        <v/>
      </c>
      <c r="J5791" s="0" t="str">
        <f aca="false">IF(OR(A5791="",B5791=""),"",ROUND((B5791-A5791)*86400,0))</f>
        <v/>
      </c>
      <c r="K5791" s="37" t="str">
        <f aca="false">IF(G5791=1,IF(COUNTIFS($C:$C,C5791,$G:$G,1,$A:$A,"&gt;="&amp;(A5791-FenetreInterm/86400),$A:$A,"&lt;="&amp;A5791)&gt;=NbInterm,1,0),"")</f>
        <v/>
      </c>
      <c r="L5791" s="37" t="str">
        <f aca="false">IF(G5791=1,IF(B5791="",0,IF(J5791&lt;SeuilFugitive,1,0)),"")</f>
        <v/>
      </c>
      <c r="M5791" s="37" t="str">
        <f aca="false">IF(G5791=1,IF(B5791="",IF((Fin-A5791)*24&gt;SeuilFigee,1,0),IF(J5791&gt;SeuilFigee*3600,1,0)),"")</f>
        <v/>
      </c>
      <c r="N5791" s="0" t="str">
        <f aca="false">IF(G5791=1,IF(COUNTIF(H$2:H5791,H5791)=1,COUNTIF($H:$H,H5791),""),"")</f>
        <v/>
      </c>
      <c r="O5791" s="0" t="str">
        <f aca="false">IF(G5791=1,IF(COUNTIF(I$2:I5791,I5791)=1,COUNTIF($I:$I,I5791),""),"")</f>
        <v/>
      </c>
      <c r="P5791" s="38" t="str">
        <f aca="false">IF(G5791=1,IF(COUNTIFS(C$2:C5791,C5791,G$2:G5791,1)=1,COUNTIFS($C:$C,C5791,$G:$G,1)+ROW()/10000000,""),"")</f>
        <v/>
      </c>
      <c r="Q5791" s="0" t="str">
        <f aca="false">IF(K5791=1,IF(COUNTIFS(C$2:C5791,C5791,K$2:K5791,1)=1,1,0),"")</f>
        <v/>
      </c>
      <c r="R5791" s="0" t="str">
        <f aca="false">IF(M5791=1,IF(COUNTIFS(C$2:C5791,C5791,M$2:M5791,1)=1,1,0),"")</f>
        <v/>
      </c>
      <c r="S5791" s="0" t="str">
        <f aca="false">IF(L5791=1,IF(COUNTIFS(C$2:C5791,C5791,L$2:L5791,1)=1,1,0),"")</f>
        <v/>
      </c>
      <c r="T5791" s="38" t="str">
        <f aca="false">IF(N5791="","",N5791+ROW()/10000000)</f>
        <v/>
      </c>
      <c r="U5791" s="0" t="str">
        <f aca="false">IF(G5791=1,IF(B5791="",1,0),"")</f>
        <v/>
      </c>
    </row>
    <row r="5792" customFormat="false" ht="15" hidden="false" customHeight="false" outlineLevel="0" collapsed="false">
      <c r="A5792" s="35"/>
      <c r="B5792" s="35"/>
      <c r="G5792" s="0" t="str">
        <f aca="false">IF(A5792="","",IF(AND(A5792&gt;=Debut,A5792&lt;Fin),1,0))</f>
        <v/>
      </c>
      <c r="H5792" s="0" t="str">
        <f aca="false">IF(G5792=1,INT(ROUND((A5792-Debut)*86400,0)/600),"")</f>
        <v/>
      </c>
      <c r="I5792" s="0" t="str">
        <f aca="false">IF(G5792=1,INT(ROUND((A5792-Debut)*86400,0)/3600),"")</f>
        <v/>
      </c>
      <c r="J5792" s="0" t="str">
        <f aca="false">IF(OR(A5792="",B5792=""),"",ROUND((B5792-A5792)*86400,0))</f>
        <v/>
      </c>
      <c r="K5792" s="37" t="str">
        <f aca="false">IF(G5792=1,IF(COUNTIFS($C:$C,C5792,$G:$G,1,$A:$A,"&gt;="&amp;(A5792-FenetreInterm/86400),$A:$A,"&lt;="&amp;A5792)&gt;=NbInterm,1,0),"")</f>
        <v/>
      </c>
      <c r="L5792" s="37" t="str">
        <f aca="false">IF(G5792=1,IF(B5792="",0,IF(J5792&lt;SeuilFugitive,1,0)),"")</f>
        <v/>
      </c>
      <c r="M5792" s="37" t="str">
        <f aca="false">IF(G5792=1,IF(B5792="",IF((Fin-A5792)*24&gt;SeuilFigee,1,0),IF(J5792&gt;SeuilFigee*3600,1,0)),"")</f>
        <v/>
      </c>
      <c r="N5792" s="0" t="str">
        <f aca="false">IF(G5792=1,IF(COUNTIF(H$2:H5792,H5792)=1,COUNTIF($H:$H,H5792),""),"")</f>
        <v/>
      </c>
      <c r="O5792" s="0" t="str">
        <f aca="false">IF(G5792=1,IF(COUNTIF(I$2:I5792,I5792)=1,COUNTIF($I:$I,I5792),""),"")</f>
        <v/>
      </c>
      <c r="P5792" s="38" t="str">
        <f aca="false">IF(G5792=1,IF(COUNTIFS(C$2:C5792,C5792,G$2:G5792,1)=1,COUNTIFS($C:$C,C5792,$G:$G,1)+ROW()/10000000,""),"")</f>
        <v/>
      </c>
      <c r="Q5792" s="0" t="str">
        <f aca="false">IF(K5792=1,IF(COUNTIFS(C$2:C5792,C5792,K$2:K5792,1)=1,1,0),"")</f>
        <v/>
      </c>
      <c r="R5792" s="0" t="str">
        <f aca="false">IF(M5792=1,IF(COUNTIFS(C$2:C5792,C5792,M$2:M5792,1)=1,1,0),"")</f>
        <v/>
      </c>
      <c r="S5792" s="0" t="str">
        <f aca="false">IF(L5792=1,IF(COUNTIFS(C$2:C5792,C5792,L$2:L5792,1)=1,1,0),"")</f>
        <v/>
      </c>
      <c r="T5792" s="38" t="str">
        <f aca="false">IF(N5792="","",N5792+ROW()/10000000)</f>
        <v/>
      </c>
      <c r="U5792" s="0" t="str">
        <f aca="false">IF(G5792=1,IF(B5792="",1,0),"")</f>
        <v/>
      </c>
    </row>
    <row r="5793" customFormat="false" ht="15" hidden="false" customHeight="false" outlineLevel="0" collapsed="false">
      <c r="A5793" s="35"/>
      <c r="B5793" s="35"/>
      <c r="G5793" s="0" t="str">
        <f aca="false">IF(A5793="","",IF(AND(A5793&gt;=Debut,A5793&lt;Fin),1,0))</f>
        <v/>
      </c>
      <c r="H5793" s="0" t="str">
        <f aca="false">IF(G5793=1,INT(ROUND((A5793-Debut)*86400,0)/600),"")</f>
        <v/>
      </c>
      <c r="I5793" s="0" t="str">
        <f aca="false">IF(G5793=1,INT(ROUND((A5793-Debut)*86400,0)/3600),"")</f>
        <v/>
      </c>
      <c r="J5793" s="0" t="str">
        <f aca="false">IF(OR(A5793="",B5793=""),"",ROUND((B5793-A5793)*86400,0))</f>
        <v/>
      </c>
      <c r="K5793" s="37" t="str">
        <f aca="false">IF(G5793=1,IF(COUNTIFS($C:$C,C5793,$G:$G,1,$A:$A,"&gt;="&amp;(A5793-FenetreInterm/86400),$A:$A,"&lt;="&amp;A5793)&gt;=NbInterm,1,0),"")</f>
        <v/>
      </c>
      <c r="L5793" s="37" t="str">
        <f aca="false">IF(G5793=1,IF(B5793="",0,IF(J5793&lt;SeuilFugitive,1,0)),"")</f>
        <v/>
      </c>
      <c r="M5793" s="37" t="str">
        <f aca="false">IF(G5793=1,IF(B5793="",IF((Fin-A5793)*24&gt;SeuilFigee,1,0),IF(J5793&gt;SeuilFigee*3600,1,0)),"")</f>
        <v/>
      </c>
      <c r="N5793" s="0" t="str">
        <f aca="false">IF(G5793=1,IF(COUNTIF(H$2:H5793,H5793)=1,COUNTIF($H:$H,H5793),""),"")</f>
        <v/>
      </c>
      <c r="O5793" s="0" t="str">
        <f aca="false">IF(G5793=1,IF(COUNTIF(I$2:I5793,I5793)=1,COUNTIF($I:$I,I5793),""),"")</f>
        <v/>
      </c>
      <c r="P5793" s="38" t="str">
        <f aca="false">IF(G5793=1,IF(COUNTIFS(C$2:C5793,C5793,G$2:G5793,1)=1,COUNTIFS($C:$C,C5793,$G:$G,1)+ROW()/10000000,""),"")</f>
        <v/>
      </c>
      <c r="Q5793" s="0" t="str">
        <f aca="false">IF(K5793=1,IF(COUNTIFS(C$2:C5793,C5793,K$2:K5793,1)=1,1,0),"")</f>
        <v/>
      </c>
      <c r="R5793" s="0" t="str">
        <f aca="false">IF(M5793=1,IF(COUNTIFS(C$2:C5793,C5793,M$2:M5793,1)=1,1,0),"")</f>
        <v/>
      </c>
      <c r="S5793" s="0" t="str">
        <f aca="false">IF(L5793=1,IF(COUNTIFS(C$2:C5793,C5793,L$2:L5793,1)=1,1,0),"")</f>
        <v/>
      </c>
      <c r="T5793" s="38" t="str">
        <f aca="false">IF(N5793="","",N5793+ROW()/10000000)</f>
        <v/>
      </c>
      <c r="U5793" s="0" t="str">
        <f aca="false">IF(G5793=1,IF(B5793="",1,0),"")</f>
        <v/>
      </c>
    </row>
    <row r="5794" customFormat="false" ht="15" hidden="false" customHeight="false" outlineLevel="0" collapsed="false">
      <c r="A5794" s="35"/>
      <c r="B5794" s="35"/>
      <c r="G5794" s="0" t="str">
        <f aca="false">IF(A5794="","",IF(AND(A5794&gt;=Debut,A5794&lt;Fin),1,0))</f>
        <v/>
      </c>
      <c r="H5794" s="0" t="str">
        <f aca="false">IF(G5794=1,INT(ROUND((A5794-Debut)*86400,0)/600),"")</f>
        <v/>
      </c>
      <c r="I5794" s="0" t="str">
        <f aca="false">IF(G5794=1,INT(ROUND((A5794-Debut)*86400,0)/3600),"")</f>
        <v/>
      </c>
      <c r="J5794" s="0" t="str">
        <f aca="false">IF(OR(A5794="",B5794=""),"",ROUND((B5794-A5794)*86400,0))</f>
        <v/>
      </c>
      <c r="K5794" s="37" t="str">
        <f aca="false">IF(G5794=1,IF(COUNTIFS($C:$C,C5794,$G:$G,1,$A:$A,"&gt;="&amp;(A5794-FenetreInterm/86400),$A:$A,"&lt;="&amp;A5794)&gt;=NbInterm,1,0),"")</f>
        <v/>
      </c>
      <c r="L5794" s="37" t="str">
        <f aca="false">IF(G5794=1,IF(B5794="",0,IF(J5794&lt;SeuilFugitive,1,0)),"")</f>
        <v/>
      </c>
      <c r="M5794" s="37" t="str">
        <f aca="false">IF(G5794=1,IF(B5794="",IF((Fin-A5794)*24&gt;SeuilFigee,1,0),IF(J5794&gt;SeuilFigee*3600,1,0)),"")</f>
        <v/>
      </c>
      <c r="N5794" s="0" t="str">
        <f aca="false">IF(G5794=1,IF(COUNTIF(H$2:H5794,H5794)=1,COUNTIF($H:$H,H5794),""),"")</f>
        <v/>
      </c>
      <c r="O5794" s="0" t="str">
        <f aca="false">IF(G5794=1,IF(COUNTIF(I$2:I5794,I5794)=1,COUNTIF($I:$I,I5794),""),"")</f>
        <v/>
      </c>
      <c r="P5794" s="38" t="str">
        <f aca="false">IF(G5794=1,IF(COUNTIFS(C$2:C5794,C5794,G$2:G5794,1)=1,COUNTIFS($C:$C,C5794,$G:$G,1)+ROW()/10000000,""),"")</f>
        <v/>
      </c>
      <c r="Q5794" s="0" t="str">
        <f aca="false">IF(K5794=1,IF(COUNTIFS(C$2:C5794,C5794,K$2:K5794,1)=1,1,0),"")</f>
        <v/>
      </c>
      <c r="R5794" s="0" t="str">
        <f aca="false">IF(M5794=1,IF(COUNTIFS(C$2:C5794,C5794,M$2:M5794,1)=1,1,0),"")</f>
        <v/>
      </c>
      <c r="S5794" s="0" t="str">
        <f aca="false">IF(L5794=1,IF(COUNTIFS(C$2:C5794,C5794,L$2:L5794,1)=1,1,0),"")</f>
        <v/>
      </c>
      <c r="T5794" s="38" t="str">
        <f aca="false">IF(N5794="","",N5794+ROW()/10000000)</f>
        <v/>
      </c>
      <c r="U5794" s="0" t="str">
        <f aca="false">IF(G5794=1,IF(B5794="",1,0),"")</f>
        <v/>
      </c>
    </row>
    <row r="5795" customFormat="false" ht="15" hidden="false" customHeight="false" outlineLevel="0" collapsed="false">
      <c r="A5795" s="35"/>
      <c r="B5795" s="35"/>
      <c r="G5795" s="0" t="str">
        <f aca="false">IF(A5795="","",IF(AND(A5795&gt;=Debut,A5795&lt;Fin),1,0))</f>
        <v/>
      </c>
      <c r="H5795" s="0" t="str">
        <f aca="false">IF(G5795=1,INT(ROUND((A5795-Debut)*86400,0)/600),"")</f>
        <v/>
      </c>
      <c r="I5795" s="0" t="str">
        <f aca="false">IF(G5795=1,INT(ROUND((A5795-Debut)*86400,0)/3600),"")</f>
        <v/>
      </c>
      <c r="J5795" s="0" t="str">
        <f aca="false">IF(OR(A5795="",B5795=""),"",ROUND((B5795-A5795)*86400,0))</f>
        <v/>
      </c>
      <c r="K5795" s="37" t="str">
        <f aca="false">IF(G5795=1,IF(COUNTIFS($C:$C,C5795,$G:$G,1,$A:$A,"&gt;="&amp;(A5795-FenetreInterm/86400),$A:$A,"&lt;="&amp;A5795)&gt;=NbInterm,1,0),"")</f>
        <v/>
      </c>
      <c r="L5795" s="37" t="str">
        <f aca="false">IF(G5795=1,IF(B5795="",0,IF(J5795&lt;SeuilFugitive,1,0)),"")</f>
        <v/>
      </c>
      <c r="M5795" s="37" t="str">
        <f aca="false">IF(G5795=1,IF(B5795="",IF((Fin-A5795)*24&gt;SeuilFigee,1,0),IF(J5795&gt;SeuilFigee*3600,1,0)),"")</f>
        <v/>
      </c>
      <c r="N5795" s="0" t="str">
        <f aca="false">IF(G5795=1,IF(COUNTIF(H$2:H5795,H5795)=1,COUNTIF($H:$H,H5795),""),"")</f>
        <v/>
      </c>
      <c r="O5795" s="0" t="str">
        <f aca="false">IF(G5795=1,IF(COUNTIF(I$2:I5795,I5795)=1,COUNTIF($I:$I,I5795),""),"")</f>
        <v/>
      </c>
      <c r="P5795" s="38" t="str">
        <f aca="false">IF(G5795=1,IF(COUNTIFS(C$2:C5795,C5795,G$2:G5795,1)=1,COUNTIFS($C:$C,C5795,$G:$G,1)+ROW()/10000000,""),"")</f>
        <v/>
      </c>
      <c r="Q5795" s="0" t="str">
        <f aca="false">IF(K5795=1,IF(COUNTIFS(C$2:C5795,C5795,K$2:K5795,1)=1,1,0),"")</f>
        <v/>
      </c>
      <c r="R5795" s="0" t="str">
        <f aca="false">IF(M5795=1,IF(COUNTIFS(C$2:C5795,C5795,M$2:M5795,1)=1,1,0),"")</f>
        <v/>
      </c>
      <c r="S5795" s="0" t="str">
        <f aca="false">IF(L5795=1,IF(COUNTIFS(C$2:C5795,C5795,L$2:L5795,1)=1,1,0),"")</f>
        <v/>
      </c>
      <c r="T5795" s="38" t="str">
        <f aca="false">IF(N5795="","",N5795+ROW()/10000000)</f>
        <v/>
      </c>
      <c r="U5795" s="0" t="str">
        <f aca="false">IF(G5795=1,IF(B5795="",1,0),"")</f>
        <v/>
      </c>
    </row>
    <row r="5796" customFormat="false" ht="15" hidden="false" customHeight="false" outlineLevel="0" collapsed="false">
      <c r="A5796" s="35"/>
      <c r="B5796" s="35"/>
      <c r="G5796" s="0" t="str">
        <f aca="false">IF(A5796="","",IF(AND(A5796&gt;=Debut,A5796&lt;Fin),1,0))</f>
        <v/>
      </c>
      <c r="H5796" s="0" t="str">
        <f aca="false">IF(G5796=1,INT(ROUND((A5796-Debut)*86400,0)/600),"")</f>
        <v/>
      </c>
      <c r="I5796" s="0" t="str">
        <f aca="false">IF(G5796=1,INT(ROUND((A5796-Debut)*86400,0)/3600),"")</f>
        <v/>
      </c>
      <c r="J5796" s="0" t="str">
        <f aca="false">IF(OR(A5796="",B5796=""),"",ROUND((B5796-A5796)*86400,0))</f>
        <v/>
      </c>
      <c r="K5796" s="37" t="str">
        <f aca="false">IF(G5796=1,IF(COUNTIFS($C:$C,C5796,$G:$G,1,$A:$A,"&gt;="&amp;(A5796-FenetreInterm/86400),$A:$A,"&lt;="&amp;A5796)&gt;=NbInterm,1,0),"")</f>
        <v/>
      </c>
      <c r="L5796" s="37" t="str">
        <f aca="false">IF(G5796=1,IF(B5796="",0,IF(J5796&lt;SeuilFugitive,1,0)),"")</f>
        <v/>
      </c>
      <c r="M5796" s="37" t="str">
        <f aca="false">IF(G5796=1,IF(B5796="",IF((Fin-A5796)*24&gt;SeuilFigee,1,0),IF(J5796&gt;SeuilFigee*3600,1,0)),"")</f>
        <v/>
      </c>
      <c r="N5796" s="0" t="str">
        <f aca="false">IF(G5796=1,IF(COUNTIF(H$2:H5796,H5796)=1,COUNTIF($H:$H,H5796),""),"")</f>
        <v/>
      </c>
      <c r="O5796" s="0" t="str">
        <f aca="false">IF(G5796=1,IF(COUNTIF(I$2:I5796,I5796)=1,COUNTIF($I:$I,I5796),""),"")</f>
        <v/>
      </c>
      <c r="P5796" s="38" t="str">
        <f aca="false">IF(G5796=1,IF(COUNTIFS(C$2:C5796,C5796,G$2:G5796,1)=1,COUNTIFS($C:$C,C5796,$G:$G,1)+ROW()/10000000,""),"")</f>
        <v/>
      </c>
      <c r="Q5796" s="0" t="str">
        <f aca="false">IF(K5796=1,IF(COUNTIFS(C$2:C5796,C5796,K$2:K5796,1)=1,1,0),"")</f>
        <v/>
      </c>
      <c r="R5796" s="0" t="str">
        <f aca="false">IF(M5796=1,IF(COUNTIFS(C$2:C5796,C5796,M$2:M5796,1)=1,1,0),"")</f>
        <v/>
      </c>
      <c r="S5796" s="0" t="str">
        <f aca="false">IF(L5796=1,IF(COUNTIFS(C$2:C5796,C5796,L$2:L5796,1)=1,1,0),"")</f>
        <v/>
      </c>
      <c r="T5796" s="38" t="str">
        <f aca="false">IF(N5796="","",N5796+ROW()/10000000)</f>
        <v/>
      </c>
      <c r="U5796" s="0" t="str">
        <f aca="false">IF(G5796=1,IF(B5796="",1,0),"")</f>
        <v/>
      </c>
    </row>
    <row r="5797" customFormat="false" ht="15" hidden="false" customHeight="false" outlineLevel="0" collapsed="false">
      <c r="A5797" s="35"/>
      <c r="B5797" s="35"/>
      <c r="G5797" s="0" t="str">
        <f aca="false">IF(A5797="","",IF(AND(A5797&gt;=Debut,A5797&lt;Fin),1,0))</f>
        <v/>
      </c>
      <c r="H5797" s="0" t="str">
        <f aca="false">IF(G5797=1,INT(ROUND((A5797-Debut)*86400,0)/600),"")</f>
        <v/>
      </c>
      <c r="I5797" s="0" t="str">
        <f aca="false">IF(G5797=1,INT(ROUND((A5797-Debut)*86400,0)/3600),"")</f>
        <v/>
      </c>
      <c r="J5797" s="0" t="str">
        <f aca="false">IF(OR(A5797="",B5797=""),"",ROUND((B5797-A5797)*86400,0))</f>
        <v/>
      </c>
      <c r="K5797" s="37" t="str">
        <f aca="false">IF(G5797=1,IF(COUNTIFS($C:$C,C5797,$G:$G,1,$A:$A,"&gt;="&amp;(A5797-FenetreInterm/86400),$A:$A,"&lt;="&amp;A5797)&gt;=NbInterm,1,0),"")</f>
        <v/>
      </c>
      <c r="L5797" s="37" t="str">
        <f aca="false">IF(G5797=1,IF(B5797="",0,IF(J5797&lt;SeuilFugitive,1,0)),"")</f>
        <v/>
      </c>
      <c r="M5797" s="37" t="str">
        <f aca="false">IF(G5797=1,IF(B5797="",IF((Fin-A5797)*24&gt;SeuilFigee,1,0),IF(J5797&gt;SeuilFigee*3600,1,0)),"")</f>
        <v/>
      </c>
      <c r="N5797" s="0" t="str">
        <f aca="false">IF(G5797=1,IF(COUNTIF(H$2:H5797,H5797)=1,COUNTIF($H:$H,H5797),""),"")</f>
        <v/>
      </c>
      <c r="O5797" s="0" t="str">
        <f aca="false">IF(G5797=1,IF(COUNTIF(I$2:I5797,I5797)=1,COUNTIF($I:$I,I5797),""),"")</f>
        <v/>
      </c>
      <c r="P5797" s="38" t="str">
        <f aca="false">IF(G5797=1,IF(COUNTIFS(C$2:C5797,C5797,G$2:G5797,1)=1,COUNTIFS($C:$C,C5797,$G:$G,1)+ROW()/10000000,""),"")</f>
        <v/>
      </c>
      <c r="Q5797" s="0" t="str">
        <f aca="false">IF(K5797=1,IF(COUNTIFS(C$2:C5797,C5797,K$2:K5797,1)=1,1,0),"")</f>
        <v/>
      </c>
      <c r="R5797" s="0" t="str">
        <f aca="false">IF(M5797=1,IF(COUNTIFS(C$2:C5797,C5797,M$2:M5797,1)=1,1,0),"")</f>
        <v/>
      </c>
      <c r="S5797" s="0" t="str">
        <f aca="false">IF(L5797=1,IF(COUNTIFS(C$2:C5797,C5797,L$2:L5797,1)=1,1,0),"")</f>
        <v/>
      </c>
      <c r="T5797" s="38" t="str">
        <f aca="false">IF(N5797="","",N5797+ROW()/10000000)</f>
        <v/>
      </c>
      <c r="U5797" s="0" t="str">
        <f aca="false">IF(G5797=1,IF(B5797="",1,0),"")</f>
        <v/>
      </c>
    </row>
    <row r="5798" customFormat="false" ht="15" hidden="false" customHeight="false" outlineLevel="0" collapsed="false">
      <c r="A5798" s="35"/>
      <c r="B5798" s="35"/>
      <c r="G5798" s="0" t="str">
        <f aca="false">IF(A5798="","",IF(AND(A5798&gt;=Debut,A5798&lt;Fin),1,0))</f>
        <v/>
      </c>
      <c r="H5798" s="0" t="str">
        <f aca="false">IF(G5798=1,INT(ROUND((A5798-Debut)*86400,0)/600),"")</f>
        <v/>
      </c>
      <c r="I5798" s="0" t="str">
        <f aca="false">IF(G5798=1,INT(ROUND((A5798-Debut)*86400,0)/3600),"")</f>
        <v/>
      </c>
      <c r="J5798" s="0" t="str">
        <f aca="false">IF(OR(A5798="",B5798=""),"",ROUND((B5798-A5798)*86400,0))</f>
        <v/>
      </c>
      <c r="K5798" s="37" t="str">
        <f aca="false">IF(G5798=1,IF(COUNTIFS($C:$C,C5798,$G:$G,1,$A:$A,"&gt;="&amp;(A5798-FenetreInterm/86400),$A:$A,"&lt;="&amp;A5798)&gt;=NbInterm,1,0),"")</f>
        <v/>
      </c>
      <c r="L5798" s="37" t="str">
        <f aca="false">IF(G5798=1,IF(B5798="",0,IF(J5798&lt;SeuilFugitive,1,0)),"")</f>
        <v/>
      </c>
      <c r="M5798" s="37" t="str">
        <f aca="false">IF(G5798=1,IF(B5798="",IF((Fin-A5798)*24&gt;SeuilFigee,1,0),IF(J5798&gt;SeuilFigee*3600,1,0)),"")</f>
        <v/>
      </c>
      <c r="N5798" s="0" t="str">
        <f aca="false">IF(G5798=1,IF(COUNTIF(H$2:H5798,H5798)=1,COUNTIF($H:$H,H5798),""),"")</f>
        <v/>
      </c>
      <c r="O5798" s="0" t="str">
        <f aca="false">IF(G5798=1,IF(COUNTIF(I$2:I5798,I5798)=1,COUNTIF($I:$I,I5798),""),"")</f>
        <v/>
      </c>
      <c r="P5798" s="38" t="str">
        <f aca="false">IF(G5798=1,IF(COUNTIFS(C$2:C5798,C5798,G$2:G5798,1)=1,COUNTIFS($C:$C,C5798,$G:$G,1)+ROW()/10000000,""),"")</f>
        <v/>
      </c>
      <c r="Q5798" s="0" t="str">
        <f aca="false">IF(K5798=1,IF(COUNTIFS(C$2:C5798,C5798,K$2:K5798,1)=1,1,0),"")</f>
        <v/>
      </c>
      <c r="R5798" s="0" t="str">
        <f aca="false">IF(M5798=1,IF(COUNTIFS(C$2:C5798,C5798,M$2:M5798,1)=1,1,0),"")</f>
        <v/>
      </c>
      <c r="S5798" s="0" t="str">
        <f aca="false">IF(L5798=1,IF(COUNTIFS(C$2:C5798,C5798,L$2:L5798,1)=1,1,0),"")</f>
        <v/>
      </c>
      <c r="T5798" s="38" t="str">
        <f aca="false">IF(N5798="","",N5798+ROW()/10000000)</f>
        <v/>
      </c>
      <c r="U5798" s="0" t="str">
        <f aca="false">IF(G5798=1,IF(B5798="",1,0),"")</f>
        <v/>
      </c>
    </row>
    <row r="5799" customFormat="false" ht="15" hidden="false" customHeight="false" outlineLevel="0" collapsed="false">
      <c r="A5799" s="35"/>
      <c r="B5799" s="35"/>
      <c r="G5799" s="0" t="str">
        <f aca="false">IF(A5799="","",IF(AND(A5799&gt;=Debut,A5799&lt;Fin),1,0))</f>
        <v/>
      </c>
      <c r="H5799" s="0" t="str">
        <f aca="false">IF(G5799=1,INT(ROUND((A5799-Debut)*86400,0)/600),"")</f>
        <v/>
      </c>
      <c r="I5799" s="0" t="str">
        <f aca="false">IF(G5799=1,INT(ROUND((A5799-Debut)*86400,0)/3600),"")</f>
        <v/>
      </c>
      <c r="J5799" s="0" t="str">
        <f aca="false">IF(OR(A5799="",B5799=""),"",ROUND((B5799-A5799)*86400,0))</f>
        <v/>
      </c>
      <c r="K5799" s="37" t="str">
        <f aca="false">IF(G5799=1,IF(COUNTIFS($C:$C,C5799,$G:$G,1,$A:$A,"&gt;="&amp;(A5799-FenetreInterm/86400),$A:$A,"&lt;="&amp;A5799)&gt;=NbInterm,1,0),"")</f>
        <v/>
      </c>
      <c r="L5799" s="37" t="str">
        <f aca="false">IF(G5799=1,IF(B5799="",0,IF(J5799&lt;SeuilFugitive,1,0)),"")</f>
        <v/>
      </c>
      <c r="M5799" s="37" t="str">
        <f aca="false">IF(G5799=1,IF(B5799="",IF((Fin-A5799)*24&gt;SeuilFigee,1,0),IF(J5799&gt;SeuilFigee*3600,1,0)),"")</f>
        <v/>
      </c>
      <c r="N5799" s="0" t="str">
        <f aca="false">IF(G5799=1,IF(COUNTIF(H$2:H5799,H5799)=1,COUNTIF($H:$H,H5799),""),"")</f>
        <v/>
      </c>
      <c r="O5799" s="0" t="str">
        <f aca="false">IF(G5799=1,IF(COUNTIF(I$2:I5799,I5799)=1,COUNTIF($I:$I,I5799),""),"")</f>
        <v/>
      </c>
      <c r="P5799" s="38" t="str">
        <f aca="false">IF(G5799=1,IF(COUNTIFS(C$2:C5799,C5799,G$2:G5799,1)=1,COUNTIFS($C:$C,C5799,$G:$G,1)+ROW()/10000000,""),"")</f>
        <v/>
      </c>
      <c r="Q5799" s="0" t="str">
        <f aca="false">IF(K5799=1,IF(COUNTIFS(C$2:C5799,C5799,K$2:K5799,1)=1,1,0),"")</f>
        <v/>
      </c>
      <c r="R5799" s="0" t="str">
        <f aca="false">IF(M5799=1,IF(COUNTIFS(C$2:C5799,C5799,M$2:M5799,1)=1,1,0),"")</f>
        <v/>
      </c>
      <c r="S5799" s="0" t="str">
        <f aca="false">IF(L5799=1,IF(COUNTIFS(C$2:C5799,C5799,L$2:L5799,1)=1,1,0),"")</f>
        <v/>
      </c>
      <c r="T5799" s="38" t="str">
        <f aca="false">IF(N5799="","",N5799+ROW()/10000000)</f>
        <v/>
      </c>
      <c r="U5799" s="0" t="str">
        <f aca="false">IF(G5799=1,IF(B5799="",1,0),"")</f>
        <v/>
      </c>
    </row>
    <row r="5800" customFormat="false" ht="15" hidden="false" customHeight="false" outlineLevel="0" collapsed="false">
      <c r="A5800" s="35"/>
      <c r="B5800" s="35"/>
      <c r="G5800" s="0" t="str">
        <f aca="false">IF(A5800="","",IF(AND(A5800&gt;=Debut,A5800&lt;Fin),1,0))</f>
        <v/>
      </c>
      <c r="H5800" s="0" t="str">
        <f aca="false">IF(G5800=1,INT(ROUND((A5800-Debut)*86400,0)/600),"")</f>
        <v/>
      </c>
      <c r="I5800" s="0" t="str">
        <f aca="false">IF(G5800=1,INT(ROUND((A5800-Debut)*86400,0)/3600),"")</f>
        <v/>
      </c>
      <c r="J5800" s="0" t="str">
        <f aca="false">IF(OR(A5800="",B5800=""),"",ROUND((B5800-A5800)*86400,0))</f>
        <v/>
      </c>
      <c r="K5800" s="37" t="str">
        <f aca="false">IF(G5800=1,IF(COUNTIFS($C:$C,C5800,$G:$G,1,$A:$A,"&gt;="&amp;(A5800-FenetreInterm/86400),$A:$A,"&lt;="&amp;A5800)&gt;=NbInterm,1,0),"")</f>
        <v/>
      </c>
      <c r="L5800" s="37" t="str">
        <f aca="false">IF(G5800=1,IF(B5800="",0,IF(J5800&lt;SeuilFugitive,1,0)),"")</f>
        <v/>
      </c>
      <c r="M5800" s="37" t="str">
        <f aca="false">IF(G5800=1,IF(B5800="",IF((Fin-A5800)*24&gt;SeuilFigee,1,0),IF(J5800&gt;SeuilFigee*3600,1,0)),"")</f>
        <v/>
      </c>
      <c r="N5800" s="0" t="str">
        <f aca="false">IF(G5800=1,IF(COUNTIF(H$2:H5800,H5800)=1,COUNTIF($H:$H,H5800),""),"")</f>
        <v/>
      </c>
      <c r="O5800" s="0" t="str">
        <f aca="false">IF(G5800=1,IF(COUNTIF(I$2:I5800,I5800)=1,COUNTIF($I:$I,I5800),""),"")</f>
        <v/>
      </c>
      <c r="P5800" s="38" t="str">
        <f aca="false">IF(G5800=1,IF(COUNTIFS(C$2:C5800,C5800,G$2:G5800,1)=1,COUNTIFS($C:$C,C5800,$G:$G,1)+ROW()/10000000,""),"")</f>
        <v/>
      </c>
      <c r="Q5800" s="0" t="str">
        <f aca="false">IF(K5800=1,IF(COUNTIFS(C$2:C5800,C5800,K$2:K5800,1)=1,1,0),"")</f>
        <v/>
      </c>
      <c r="R5800" s="0" t="str">
        <f aca="false">IF(M5800=1,IF(COUNTIFS(C$2:C5800,C5800,M$2:M5800,1)=1,1,0),"")</f>
        <v/>
      </c>
      <c r="S5800" s="0" t="str">
        <f aca="false">IF(L5800=1,IF(COUNTIFS(C$2:C5800,C5800,L$2:L5800,1)=1,1,0),"")</f>
        <v/>
      </c>
      <c r="T5800" s="38" t="str">
        <f aca="false">IF(N5800="","",N5800+ROW()/10000000)</f>
        <v/>
      </c>
      <c r="U5800" s="0" t="str">
        <f aca="false">IF(G5800=1,IF(B5800="",1,0),"")</f>
        <v/>
      </c>
    </row>
    <row r="5801" customFormat="false" ht="15" hidden="false" customHeight="false" outlineLevel="0" collapsed="false">
      <c r="A5801" s="35"/>
      <c r="B5801" s="35"/>
      <c r="G5801" s="0" t="str">
        <f aca="false">IF(A5801="","",IF(AND(A5801&gt;=Debut,A5801&lt;Fin),1,0))</f>
        <v/>
      </c>
      <c r="H5801" s="0" t="str">
        <f aca="false">IF(G5801=1,INT(ROUND((A5801-Debut)*86400,0)/600),"")</f>
        <v/>
      </c>
      <c r="I5801" s="0" t="str">
        <f aca="false">IF(G5801=1,INT(ROUND((A5801-Debut)*86400,0)/3600),"")</f>
        <v/>
      </c>
      <c r="J5801" s="0" t="str">
        <f aca="false">IF(OR(A5801="",B5801=""),"",ROUND((B5801-A5801)*86400,0))</f>
        <v/>
      </c>
      <c r="K5801" s="37" t="str">
        <f aca="false">IF(G5801=1,IF(COUNTIFS($C:$C,C5801,$G:$G,1,$A:$A,"&gt;="&amp;(A5801-FenetreInterm/86400),$A:$A,"&lt;="&amp;A5801)&gt;=NbInterm,1,0),"")</f>
        <v/>
      </c>
      <c r="L5801" s="37" t="str">
        <f aca="false">IF(G5801=1,IF(B5801="",0,IF(J5801&lt;SeuilFugitive,1,0)),"")</f>
        <v/>
      </c>
      <c r="M5801" s="37" t="str">
        <f aca="false">IF(G5801=1,IF(B5801="",IF((Fin-A5801)*24&gt;SeuilFigee,1,0),IF(J5801&gt;SeuilFigee*3600,1,0)),"")</f>
        <v/>
      </c>
      <c r="N5801" s="0" t="str">
        <f aca="false">IF(G5801=1,IF(COUNTIF(H$2:H5801,H5801)=1,COUNTIF($H:$H,H5801),""),"")</f>
        <v/>
      </c>
      <c r="O5801" s="0" t="str">
        <f aca="false">IF(G5801=1,IF(COUNTIF(I$2:I5801,I5801)=1,COUNTIF($I:$I,I5801),""),"")</f>
        <v/>
      </c>
      <c r="P5801" s="38" t="str">
        <f aca="false">IF(G5801=1,IF(COUNTIFS(C$2:C5801,C5801,G$2:G5801,1)=1,COUNTIFS($C:$C,C5801,$G:$G,1)+ROW()/10000000,""),"")</f>
        <v/>
      </c>
      <c r="Q5801" s="0" t="str">
        <f aca="false">IF(K5801=1,IF(COUNTIFS(C$2:C5801,C5801,K$2:K5801,1)=1,1,0),"")</f>
        <v/>
      </c>
      <c r="R5801" s="0" t="str">
        <f aca="false">IF(M5801=1,IF(COUNTIFS(C$2:C5801,C5801,M$2:M5801,1)=1,1,0),"")</f>
        <v/>
      </c>
      <c r="S5801" s="0" t="str">
        <f aca="false">IF(L5801=1,IF(COUNTIFS(C$2:C5801,C5801,L$2:L5801,1)=1,1,0),"")</f>
        <v/>
      </c>
      <c r="T5801" s="38" t="str">
        <f aca="false">IF(N5801="","",N5801+ROW()/10000000)</f>
        <v/>
      </c>
      <c r="U5801" s="0" t="str">
        <f aca="false">IF(G5801=1,IF(B5801="",1,0),"")</f>
        <v/>
      </c>
    </row>
    <row r="5802" customFormat="false" ht="15" hidden="false" customHeight="false" outlineLevel="0" collapsed="false">
      <c r="A5802" s="35"/>
      <c r="B5802" s="35"/>
      <c r="G5802" s="0" t="str">
        <f aca="false">IF(A5802="","",IF(AND(A5802&gt;=Debut,A5802&lt;Fin),1,0))</f>
        <v/>
      </c>
      <c r="H5802" s="0" t="str">
        <f aca="false">IF(G5802=1,INT(ROUND((A5802-Debut)*86400,0)/600),"")</f>
        <v/>
      </c>
      <c r="I5802" s="0" t="str">
        <f aca="false">IF(G5802=1,INT(ROUND((A5802-Debut)*86400,0)/3600),"")</f>
        <v/>
      </c>
      <c r="J5802" s="0" t="str">
        <f aca="false">IF(OR(A5802="",B5802=""),"",ROUND((B5802-A5802)*86400,0))</f>
        <v/>
      </c>
      <c r="K5802" s="37" t="str">
        <f aca="false">IF(G5802=1,IF(COUNTIFS($C:$C,C5802,$G:$G,1,$A:$A,"&gt;="&amp;(A5802-FenetreInterm/86400),$A:$A,"&lt;="&amp;A5802)&gt;=NbInterm,1,0),"")</f>
        <v/>
      </c>
      <c r="L5802" s="37" t="str">
        <f aca="false">IF(G5802=1,IF(B5802="",0,IF(J5802&lt;SeuilFugitive,1,0)),"")</f>
        <v/>
      </c>
      <c r="M5802" s="37" t="str">
        <f aca="false">IF(G5802=1,IF(B5802="",IF((Fin-A5802)*24&gt;SeuilFigee,1,0),IF(J5802&gt;SeuilFigee*3600,1,0)),"")</f>
        <v/>
      </c>
      <c r="N5802" s="0" t="str">
        <f aca="false">IF(G5802=1,IF(COUNTIF(H$2:H5802,H5802)=1,COUNTIF($H:$H,H5802),""),"")</f>
        <v/>
      </c>
      <c r="O5802" s="0" t="str">
        <f aca="false">IF(G5802=1,IF(COUNTIF(I$2:I5802,I5802)=1,COUNTIF($I:$I,I5802),""),"")</f>
        <v/>
      </c>
      <c r="P5802" s="38" t="str">
        <f aca="false">IF(G5802=1,IF(COUNTIFS(C$2:C5802,C5802,G$2:G5802,1)=1,COUNTIFS($C:$C,C5802,$G:$G,1)+ROW()/10000000,""),"")</f>
        <v/>
      </c>
      <c r="Q5802" s="0" t="str">
        <f aca="false">IF(K5802=1,IF(COUNTIFS(C$2:C5802,C5802,K$2:K5802,1)=1,1,0),"")</f>
        <v/>
      </c>
      <c r="R5802" s="0" t="str">
        <f aca="false">IF(M5802=1,IF(COUNTIFS(C$2:C5802,C5802,M$2:M5802,1)=1,1,0),"")</f>
        <v/>
      </c>
      <c r="S5802" s="0" t="str">
        <f aca="false">IF(L5802=1,IF(COUNTIFS(C$2:C5802,C5802,L$2:L5802,1)=1,1,0),"")</f>
        <v/>
      </c>
      <c r="T5802" s="38" t="str">
        <f aca="false">IF(N5802="","",N5802+ROW()/10000000)</f>
        <v/>
      </c>
      <c r="U5802" s="0" t="str">
        <f aca="false">IF(G5802=1,IF(B5802="",1,0),"")</f>
        <v/>
      </c>
    </row>
    <row r="5803" customFormat="false" ht="15" hidden="false" customHeight="false" outlineLevel="0" collapsed="false">
      <c r="A5803" s="35"/>
      <c r="B5803" s="35"/>
      <c r="G5803" s="0" t="str">
        <f aca="false">IF(A5803="","",IF(AND(A5803&gt;=Debut,A5803&lt;Fin),1,0))</f>
        <v/>
      </c>
      <c r="H5803" s="0" t="str">
        <f aca="false">IF(G5803=1,INT(ROUND((A5803-Debut)*86400,0)/600),"")</f>
        <v/>
      </c>
      <c r="I5803" s="0" t="str">
        <f aca="false">IF(G5803=1,INT(ROUND((A5803-Debut)*86400,0)/3600),"")</f>
        <v/>
      </c>
      <c r="J5803" s="0" t="str">
        <f aca="false">IF(OR(A5803="",B5803=""),"",ROUND((B5803-A5803)*86400,0))</f>
        <v/>
      </c>
      <c r="K5803" s="37" t="str">
        <f aca="false">IF(G5803=1,IF(COUNTIFS($C:$C,C5803,$G:$G,1,$A:$A,"&gt;="&amp;(A5803-FenetreInterm/86400),$A:$A,"&lt;="&amp;A5803)&gt;=NbInterm,1,0),"")</f>
        <v/>
      </c>
      <c r="L5803" s="37" t="str">
        <f aca="false">IF(G5803=1,IF(B5803="",0,IF(J5803&lt;SeuilFugitive,1,0)),"")</f>
        <v/>
      </c>
      <c r="M5803" s="37" t="str">
        <f aca="false">IF(G5803=1,IF(B5803="",IF((Fin-A5803)*24&gt;SeuilFigee,1,0),IF(J5803&gt;SeuilFigee*3600,1,0)),"")</f>
        <v/>
      </c>
      <c r="N5803" s="0" t="str">
        <f aca="false">IF(G5803=1,IF(COUNTIF(H$2:H5803,H5803)=1,COUNTIF($H:$H,H5803),""),"")</f>
        <v/>
      </c>
      <c r="O5803" s="0" t="str">
        <f aca="false">IF(G5803=1,IF(COUNTIF(I$2:I5803,I5803)=1,COUNTIF($I:$I,I5803),""),"")</f>
        <v/>
      </c>
      <c r="P5803" s="38" t="str">
        <f aca="false">IF(G5803=1,IF(COUNTIFS(C$2:C5803,C5803,G$2:G5803,1)=1,COUNTIFS($C:$C,C5803,$G:$G,1)+ROW()/10000000,""),"")</f>
        <v/>
      </c>
      <c r="Q5803" s="0" t="str">
        <f aca="false">IF(K5803=1,IF(COUNTIFS(C$2:C5803,C5803,K$2:K5803,1)=1,1,0),"")</f>
        <v/>
      </c>
      <c r="R5803" s="0" t="str">
        <f aca="false">IF(M5803=1,IF(COUNTIFS(C$2:C5803,C5803,M$2:M5803,1)=1,1,0),"")</f>
        <v/>
      </c>
      <c r="S5803" s="0" t="str">
        <f aca="false">IF(L5803=1,IF(COUNTIFS(C$2:C5803,C5803,L$2:L5803,1)=1,1,0),"")</f>
        <v/>
      </c>
      <c r="T5803" s="38" t="str">
        <f aca="false">IF(N5803="","",N5803+ROW()/10000000)</f>
        <v/>
      </c>
      <c r="U5803" s="0" t="str">
        <f aca="false">IF(G5803=1,IF(B5803="",1,0),"")</f>
        <v/>
      </c>
    </row>
    <row r="5804" customFormat="false" ht="15" hidden="false" customHeight="false" outlineLevel="0" collapsed="false">
      <c r="A5804" s="35"/>
      <c r="B5804" s="35"/>
      <c r="G5804" s="0" t="str">
        <f aca="false">IF(A5804="","",IF(AND(A5804&gt;=Debut,A5804&lt;Fin),1,0))</f>
        <v/>
      </c>
      <c r="H5804" s="0" t="str">
        <f aca="false">IF(G5804=1,INT(ROUND((A5804-Debut)*86400,0)/600),"")</f>
        <v/>
      </c>
      <c r="I5804" s="0" t="str">
        <f aca="false">IF(G5804=1,INT(ROUND((A5804-Debut)*86400,0)/3600),"")</f>
        <v/>
      </c>
      <c r="J5804" s="0" t="str">
        <f aca="false">IF(OR(A5804="",B5804=""),"",ROUND((B5804-A5804)*86400,0))</f>
        <v/>
      </c>
      <c r="K5804" s="37" t="str">
        <f aca="false">IF(G5804=1,IF(COUNTIFS($C:$C,C5804,$G:$G,1,$A:$A,"&gt;="&amp;(A5804-FenetreInterm/86400),$A:$A,"&lt;="&amp;A5804)&gt;=NbInterm,1,0),"")</f>
        <v/>
      </c>
      <c r="L5804" s="37" t="str">
        <f aca="false">IF(G5804=1,IF(B5804="",0,IF(J5804&lt;SeuilFugitive,1,0)),"")</f>
        <v/>
      </c>
      <c r="M5804" s="37" t="str">
        <f aca="false">IF(G5804=1,IF(B5804="",IF((Fin-A5804)*24&gt;SeuilFigee,1,0),IF(J5804&gt;SeuilFigee*3600,1,0)),"")</f>
        <v/>
      </c>
      <c r="N5804" s="0" t="str">
        <f aca="false">IF(G5804=1,IF(COUNTIF(H$2:H5804,H5804)=1,COUNTIF($H:$H,H5804),""),"")</f>
        <v/>
      </c>
      <c r="O5804" s="0" t="str">
        <f aca="false">IF(G5804=1,IF(COUNTIF(I$2:I5804,I5804)=1,COUNTIF($I:$I,I5804),""),"")</f>
        <v/>
      </c>
      <c r="P5804" s="38" t="str">
        <f aca="false">IF(G5804=1,IF(COUNTIFS(C$2:C5804,C5804,G$2:G5804,1)=1,COUNTIFS($C:$C,C5804,$G:$G,1)+ROW()/10000000,""),"")</f>
        <v/>
      </c>
      <c r="Q5804" s="0" t="str">
        <f aca="false">IF(K5804=1,IF(COUNTIFS(C$2:C5804,C5804,K$2:K5804,1)=1,1,0),"")</f>
        <v/>
      </c>
      <c r="R5804" s="0" t="str">
        <f aca="false">IF(M5804=1,IF(COUNTIFS(C$2:C5804,C5804,M$2:M5804,1)=1,1,0),"")</f>
        <v/>
      </c>
      <c r="S5804" s="0" t="str">
        <f aca="false">IF(L5804=1,IF(COUNTIFS(C$2:C5804,C5804,L$2:L5804,1)=1,1,0),"")</f>
        <v/>
      </c>
      <c r="T5804" s="38" t="str">
        <f aca="false">IF(N5804="","",N5804+ROW()/10000000)</f>
        <v/>
      </c>
      <c r="U5804" s="0" t="str">
        <f aca="false">IF(G5804=1,IF(B5804="",1,0),"")</f>
        <v/>
      </c>
    </row>
    <row r="5805" customFormat="false" ht="15" hidden="false" customHeight="false" outlineLevel="0" collapsed="false">
      <c r="A5805" s="35"/>
      <c r="B5805" s="35"/>
      <c r="G5805" s="0" t="str">
        <f aca="false">IF(A5805="","",IF(AND(A5805&gt;=Debut,A5805&lt;Fin),1,0))</f>
        <v/>
      </c>
      <c r="H5805" s="0" t="str">
        <f aca="false">IF(G5805=1,INT(ROUND((A5805-Debut)*86400,0)/600),"")</f>
        <v/>
      </c>
      <c r="I5805" s="0" t="str">
        <f aca="false">IF(G5805=1,INT(ROUND((A5805-Debut)*86400,0)/3600),"")</f>
        <v/>
      </c>
      <c r="J5805" s="0" t="str">
        <f aca="false">IF(OR(A5805="",B5805=""),"",ROUND((B5805-A5805)*86400,0))</f>
        <v/>
      </c>
      <c r="K5805" s="37" t="str">
        <f aca="false">IF(G5805=1,IF(COUNTIFS($C:$C,C5805,$G:$G,1,$A:$A,"&gt;="&amp;(A5805-FenetreInterm/86400),$A:$A,"&lt;="&amp;A5805)&gt;=NbInterm,1,0),"")</f>
        <v/>
      </c>
      <c r="L5805" s="37" t="str">
        <f aca="false">IF(G5805=1,IF(B5805="",0,IF(J5805&lt;SeuilFugitive,1,0)),"")</f>
        <v/>
      </c>
      <c r="M5805" s="37" t="str">
        <f aca="false">IF(G5805=1,IF(B5805="",IF((Fin-A5805)*24&gt;SeuilFigee,1,0),IF(J5805&gt;SeuilFigee*3600,1,0)),"")</f>
        <v/>
      </c>
      <c r="N5805" s="0" t="str">
        <f aca="false">IF(G5805=1,IF(COUNTIF(H$2:H5805,H5805)=1,COUNTIF($H:$H,H5805),""),"")</f>
        <v/>
      </c>
      <c r="O5805" s="0" t="str">
        <f aca="false">IF(G5805=1,IF(COUNTIF(I$2:I5805,I5805)=1,COUNTIF($I:$I,I5805),""),"")</f>
        <v/>
      </c>
      <c r="P5805" s="38" t="str">
        <f aca="false">IF(G5805=1,IF(COUNTIFS(C$2:C5805,C5805,G$2:G5805,1)=1,COUNTIFS($C:$C,C5805,$G:$G,1)+ROW()/10000000,""),"")</f>
        <v/>
      </c>
      <c r="Q5805" s="0" t="str">
        <f aca="false">IF(K5805=1,IF(COUNTIFS(C$2:C5805,C5805,K$2:K5805,1)=1,1,0),"")</f>
        <v/>
      </c>
      <c r="R5805" s="0" t="str">
        <f aca="false">IF(M5805=1,IF(COUNTIFS(C$2:C5805,C5805,M$2:M5805,1)=1,1,0),"")</f>
        <v/>
      </c>
      <c r="S5805" s="0" t="str">
        <f aca="false">IF(L5805=1,IF(COUNTIFS(C$2:C5805,C5805,L$2:L5805,1)=1,1,0),"")</f>
        <v/>
      </c>
      <c r="T5805" s="38" t="str">
        <f aca="false">IF(N5805="","",N5805+ROW()/10000000)</f>
        <v/>
      </c>
      <c r="U5805" s="0" t="str">
        <f aca="false">IF(G5805=1,IF(B5805="",1,0),"")</f>
        <v/>
      </c>
    </row>
    <row r="5806" customFormat="false" ht="15" hidden="false" customHeight="false" outlineLevel="0" collapsed="false">
      <c r="A5806" s="35"/>
      <c r="B5806" s="35"/>
      <c r="G5806" s="0" t="str">
        <f aca="false">IF(A5806="","",IF(AND(A5806&gt;=Debut,A5806&lt;Fin),1,0))</f>
        <v/>
      </c>
      <c r="H5806" s="0" t="str">
        <f aca="false">IF(G5806=1,INT(ROUND((A5806-Debut)*86400,0)/600),"")</f>
        <v/>
      </c>
      <c r="I5806" s="0" t="str">
        <f aca="false">IF(G5806=1,INT(ROUND((A5806-Debut)*86400,0)/3600),"")</f>
        <v/>
      </c>
      <c r="J5806" s="0" t="str">
        <f aca="false">IF(OR(A5806="",B5806=""),"",ROUND((B5806-A5806)*86400,0))</f>
        <v/>
      </c>
      <c r="K5806" s="37" t="str">
        <f aca="false">IF(G5806=1,IF(COUNTIFS($C:$C,C5806,$G:$G,1,$A:$A,"&gt;="&amp;(A5806-FenetreInterm/86400),$A:$A,"&lt;="&amp;A5806)&gt;=NbInterm,1,0),"")</f>
        <v/>
      </c>
      <c r="L5806" s="37" t="str">
        <f aca="false">IF(G5806=1,IF(B5806="",0,IF(J5806&lt;SeuilFugitive,1,0)),"")</f>
        <v/>
      </c>
      <c r="M5806" s="37" t="str">
        <f aca="false">IF(G5806=1,IF(B5806="",IF((Fin-A5806)*24&gt;SeuilFigee,1,0),IF(J5806&gt;SeuilFigee*3600,1,0)),"")</f>
        <v/>
      </c>
      <c r="N5806" s="0" t="str">
        <f aca="false">IF(G5806=1,IF(COUNTIF(H$2:H5806,H5806)=1,COUNTIF($H:$H,H5806),""),"")</f>
        <v/>
      </c>
      <c r="O5806" s="0" t="str">
        <f aca="false">IF(G5806=1,IF(COUNTIF(I$2:I5806,I5806)=1,COUNTIF($I:$I,I5806),""),"")</f>
        <v/>
      </c>
      <c r="P5806" s="38" t="str">
        <f aca="false">IF(G5806=1,IF(COUNTIFS(C$2:C5806,C5806,G$2:G5806,1)=1,COUNTIFS($C:$C,C5806,$G:$G,1)+ROW()/10000000,""),"")</f>
        <v/>
      </c>
      <c r="Q5806" s="0" t="str">
        <f aca="false">IF(K5806=1,IF(COUNTIFS(C$2:C5806,C5806,K$2:K5806,1)=1,1,0),"")</f>
        <v/>
      </c>
      <c r="R5806" s="0" t="str">
        <f aca="false">IF(M5806=1,IF(COUNTIFS(C$2:C5806,C5806,M$2:M5806,1)=1,1,0),"")</f>
        <v/>
      </c>
      <c r="S5806" s="0" t="str">
        <f aca="false">IF(L5806=1,IF(COUNTIFS(C$2:C5806,C5806,L$2:L5806,1)=1,1,0),"")</f>
        <v/>
      </c>
      <c r="T5806" s="38" t="str">
        <f aca="false">IF(N5806="","",N5806+ROW()/10000000)</f>
        <v/>
      </c>
      <c r="U5806" s="0" t="str">
        <f aca="false">IF(G5806=1,IF(B5806="",1,0),"")</f>
        <v/>
      </c>
    </row>
    <row r="5807" customFormat="false" ht="15" hidden="false" customHeight="false" outlineLevel="0" collapsed="false">
      <c r="A5807" s="35"/>
      <c r="B5807" s="35"/>
      <c r="G5807" s="0" t="str">
        <f aca="false">IF(A5807="","",IF(AND(A5807&gt;=Debut,A5807&lt;Fin),1,0))</f>
        <v/>
      </c>
      <c r="H5807" s="0" t="str">
        <f aca="false">IF(G5807=1,INT(ROUND((A5807-Debut)*86400,0)/600),"")</f>
        <v/>
      </c>
      <c r="I5807" s="0" t="str">
        <f aca="false">IF(G5807=1,INT(ROUND((A5807-Debut)*86400,0)/3600),"")</f>
        <v/>
      </c>
      <c r="J5807" s="0" t="str">
        <f aca="false">IF(OR(A5807="",B5807=""),"",ROUND((B5807-A5807)*86400,0))</f>
        <v/>
      </c>
      <c r="K5807" s="37" t="str">
        <f aca="false">IF(G5807=1,IF(COUNTIFS($C:$C,C5807,$G:$G,1,$A:$A,"&gt;="&amp;(A5807-FenetreInterm/86400),$A:$A,"&lt;="&amp;A5807)&gt;=NbInterm,1,0),"")</f>
        <v/>
      </c>
      <c r="L5807" s="37" t="str">
        <f aca="false">IF(G5807=1,IF(B5807="",0,IF(J5807&lt;SeuilFugitive,1,0)),"")</f>
        <v/>
      </c>
      <c r="M5807" s="37" t="str">
        <f aca="false">IF(G5807=1,IF(B5807="",IF((Fin-A5807)*24&gt;SeuilFigee,1,0),IF(J5807&gt;SeuilFigee*3600,1,0)),"")</f>
        <v/>
      </c>
      <c r="N5807" s="0" t="str">
        <f aca="false">IF(G5807=1,IF(COUNTIF(H$2:H5807,H5807)=1,COUNTIF($H:$H,H5807),""),"")</f>
        <v/>
      </c>
      <c r="O5807" s="0" t="str">
        <f aca="false">IF(G5807=1,IF(COUNTIF(I$2:I5807,I5807)=1,COUNTIF($I:$I,I5807),""),"")</f>
        <v/>
      </c>
      <c r="P5807" s="38" t="str">
        <f aca="false">IF(G5807=1,IF(COUNTIFS(C$2:C5807,C5807,G$2:G5807,1)=1,COUNTIFS($C:$C,C5807,$G:$G,1)+ROW()/10000000,""),"")</f>
        <v/>
      </c>
      <c r="Q5807" s="0" t="str">
        <f aca="false">IF(K5807=1,IF(COUNTIFS(C$2:C5807,C5807,K$2:K5807,1)=1,1,0),"")</f>
        <v/>
      </c>
      <c r="R5807" s="0" t="str">
        <f aca="false">IF(M5807=1,IF(COUNTIFS(C$2:C5807,C5807,M$2:M5807,1)=1,1,0),"")</f>
        <v/>
      </c>
      <c r="S5807" s="0" t="str">
        <f aca="false">IF(L5807=1,IF(COUNTIFS(C$2:C5807,C5807,L$2:L5807,1)=1,1,0),"")</f>
        <v/>
      </c>
      <c r="T5807" s="38" t="str">
        <f aca="false">IF(N5807="","",N5807+ROW()/10000000)</f>
        <v/>
      </c>
      <c r="U5807" s="0" t="str">
        <f aca="false">IF(G5807=1,IF(B5807="",1,0),"")</f>
        <v/>
      </c>
    </row>
    <row r="5808" customFormat="false" ht="15" hidden="false" customHeight="false" outlineLevel="0" collapsed="false">
      <c r="A5808" s="35"/>
      <c r="B5808" s="35"/>
      <c r="G5808" s="0" t="str">
        <f aca="false">IF(A5808="","",IF(AND(A5808&gt;=Debut,A5808&lt;Fin),1,0))</f>
        <v/>
      </c>
      <c r="H5808" s="0" t="str">
        <f aca="false">IF(G5808=1,INT(ROUND((A5808-Debut)*86400,0)/600),"")</f>
        <v/>
      </c>
      <c r="I5808" s="0" t="str">
        <f aca="false">IF(G5808=1,INT(ROUND((A5808-Debut)*86400,0)/3600),"")</f>
        <v/>
      </c>
      <c r="J5808" s="0" t="str">
        <f aca="false">IF(OR(A5808="",B5808=""),"",ROUND((B5808-A5808)*86400,0))</f>
        <v/>
      </c>
      <c r="K5808" s="37" t="str">
        <f aca="false">IF(G5808=1,IF(COUNTIFS($C:$C,C5808,$G:$G,1,$A:$A,"&gt;="&amp;(A5808-FenetreInterm/86400),$A:$A,"&lt;="&amp;A5808)&gt;=NbInterm,1,0),"")</f>
        <v/>
      </c>
      <c r="L5808" s="37" t="str">
        <f aca="false">IF(G5808=1,IF(B5808="",0,IF(J5808&lt;SeuilFugitive,1,0)),"")</f>
        <v/>
      </c>
      <c r="M5808" s="37" t="str">
        <f aca="false">IF(G5808=1,IF(B5808="",IF((Fin-A5808)*24&gt;SeuilFigee,1,0),IF(J5808&gt;SeuilFigee*3600,1,0)),"")</f>
        <v/>
      </c>
      <c r="N5808" s="0" t="str">
        <f aca="false">IF(G5808=1,IF(COUNTIF(H$2:H5808,H5808)=1,COUNTIF($H:$H,H5808),""),"")</f>
        <v/>
      </c>
      <c r="O5808" s="0" t="str">
        <f aca="false">IF(G5808=1,IF(COUNTIF(I$2:I5808,I5808)=1,COUNTIF($I:$I,I5808),""),"")</f>
        <v/>
      </c>
      <c r="P5808" s="38" t="str">
        <f aca="false">IF(G5808=1,IF(COUNTIFS(C$2:C5808,C5808,G$2:G5808,1)=1,COUNTIFS($C:$C,C5808,$G:$G,1)+ROW()/10000000,""),"")</f>
        <v/>
      </c>
      <c r="Q5808" s="0" t="str">
        <f aca="false">IF(K5808=1,IF(COUNTIFS(C$2:C5808,C5808,K$2:K5808,1)=1,1,0),"")</f>
        <v/>
      </c>
      <c r="R5808" s="0" t="str">
        <f aca="false">IF(M5808=1,IF(COUNTIFS(C$2:C5808,C5808,M$2:M5808,1)=1,1,0),"")</f>
        <v/>
      </c>
      <c r="S5808" s="0" t="str">
        <f aca="false">IF(L5808=1,IF(COUNTIFS(C$2:C5808,C5808,L$2:L5808,1)=1,1,0),"")</f>
        <v/>
      </c>
      <c r="T5808" s="38" t="str">
        <f aca="false">IF(N5808="","",N5808+ROW()/10000000)</f>
        <v/>
      </c>
      <c r="U5808" s="0" t="str">
        <f aca="false">IF(G5808=1,IF(B5808="",1,0),"")</f>
        <v/>
      </c>
    </row>
    <row r="5809" customFormat="false" ht="15" hidden="false" customHeight="false" outlineLevel="0" collapsed="false">
      <c r="A5809" s="35"/>
      <c r="B5809" s="35"/>
      <c r="G5809" s="0" t="str">
        <f aca="false">IF(A5809="","",IF(AND(A5809&gt;=Debut,A5809&lt;Fin),1,0))</f>
        <v/>
      </c>
      <c r="H5809" s="0" t="str">
        <f aca="false">IF(G5809=1,INT(ROUND((A5809-Debut)*86400,0)/600),"")</f>
        <v/>
      </c>
      <c r="I5809" s="0" t="str">
        <f aca="false">IF(G5809=1,INT(ROUND((A5809-Debut)*86400,0)/3600),"")</f>
        <v/>
      </c>
      <c r="J5809" s="0" t="str">
        <f aca="false">IF(OR(A5809="",B5809=""),"",ROUND((B5809-A5809)*86400,0))</f>
        <v/>
      </c>
      <c r="K5809" s="37" t="str">
        <f aca="false">IF(G5809=1,IF(COUNTIFS($C:$C,C5809,$G:$G,1,$A:$A,"&gt;="&amp;(A5809-FenetreInterm/86400),$A:$A,"&lt;="&amp;A5809)&gt;=NbInterm,1,0),"")</f>
        <v/>
      </c>
      <c r="L5809" s="37" t="str">
        <f aca="false">IF(G5809=1,IF(B5809="",0,IF(J5809&lt;SeuilFugitive,1,0)),"")</f>
        <v/>
      </c>
      <c r="M5809" s="37" t="str">
        <f aca="false">IF(G5809=1,IF(B5809="",IF((Fin-A5809)*24&gt;SeuilFigee,1,0),IF(J5809&gt;SeuilFigee*3600,1,0)),"")</f>
        <v/>
      </c>
      <c r="N5809" s="0" t="str">
        <f aca="false">IF(G5809=1,IF(COUNTIF(H$2:H5809,H5809)=1,COUNTIF($H:$H,H5809),""),"")</f>
        <v/>
      </c>
      <c r="O5809" s="0" t="str">
        <f aca="false">IF(G5809=1,IF(COUNTIF(I$2:I5809,I5809)=1,COUNTIF($I:$I,I5809),""),"")</f>
        <v/>
      </c>
      <c r="P5809" s="38" t="str">
        <f aca="false">IF(G5809=1,IF(COUNTIFS(C$2:C5809,C5809,G$2:G5809,1)=1,COUNTIFS($C:$C,C5809,$G:$G,1)+ROW()/10000000,""),"")</f>
        <v/>
      </c>
      <c r="Q5809" s="0" t="str">
        <f aca="false">IF(K5809=1,IF(COUNTIFS(C$2:C5809,C5809,K$2:K5809,1)=1,1,0),"")</f>
        <v/>
      </c>
      <c r="R5809" s="0" t="str">
        <f aca="false">IF(M5809=1,IF(COUNTIFS(C$2:C5809,C5809,M$2:M5809,1)=1,1,0),"")</f>
        <v/>
      </c>
      <c r="S5809" s="0" t="str">
        <f aca="false">IF(L5809=1,IF(COUNTIFS(C$2:C5809,C5809,L$2:L5809,1)=1,1,0),"")</f>
        <v/>
      </c>
      <c r="T5809" s="38" t="str">
        <f aca="false">IF(N5809="","",N5809+ROW()/10000000)</f>
        <v/>
      </c>
      <c r="U5809" s="0" t="str">
        <f aca="false">IF(G5809=1,IF(B5809="",1,0),"")</f>
        <v/>
      </c>
    </row>
    <row r="5810" customFormat="false" ht="15" hidden="false" customHeight="false" outlineLevel="0" collapsed="false">
      <c r="A5810" s="35"/>
      <c r="B5810" s="35"/>
      <c r="G5810" s="0" t="str">
        <f aca="false">IF(A5810="","",IF(AND(A5810&gt;=Debut,A5810&lt;Fin),1,0))</f>
        <v/>
      </c>
      <c r="H5810" s="0" t="str">
        <f aca="false">IF(G5810=1,INT(ROUND((A5810-Debut)*86400,0)/600),"")</f>
        <v/>
      </c>
      <c r="I5810" s="0" t="str">
        <f aca="false">IF(G5810=1,INT(ROUND((A5810-Debut)*86400,0)/3600),"")</f>
        <v/>
      </c>
      <c r="J5810" s="0" t="str">
        <f aca="false">IF(OR(A5810="",B5810=""),"",ROUND((B5810-A5810)*86400,0))</f>
        <v/>
      </c>
      <c r="K5810" s="37" t="str">
        <f aca="false">IF(G5810=1,IF(COUNTIFS($C:$C,C5810,$G:$G,1,$A:$A,"&gt;="&amp;(A5810-FenetreInterm/86400),$A:$A,"&lt;="&amp;A5810)&gt;=NbInterm,1,0),"")</f>
        <v/>
      </c>
      <c r="L5810" s="37" t="str">
        <f aca="false">IF(G5810=1,IF(B5810="",0,IF(J5810&lt;SeuilFugitive,1,0)),"")</f>
        <v/>
      </c>
      <c r="M5810" s="37" t="str">
        <f aca="false">IF(G5810=1,IF(B5810="",IF((Fin-A5810)*24&gt;SeuilFigee,1,0),IF(J5810&gt;SeuilFigee*3600,1,0)),"")</f>
        <v/>
      </c>
      <c r="N5810" s="0" t="str">
        <f aca="false">IF(G5810=1,IF(COUNTIF(H$2:H5810,H5810)=1,COUNTIF($H:$H,H5810),""),"")</f>
        <v/>
      </c>
      <c r="O5810" s="0" t="str">
        <f aca="false">IF(G5810=1,IF(COUNTIF(I$2:I5810,I5810)=1,COUNTIF($I:$I,I5810),""),"")</f>
        <v/>
      </c>
      <c r="P5810" s="38" t="str">
        <f aca="false">IF(G5810=1,IF(COUNTIFS(C$2:C5810,C5810,G$2:G5810,1)=1,COUNTIFS($C:$C,C5810,$G:$G,1)+ROW()/10000000,""),"")</f>
        <v/>
      </c>
      <c r="Q5810" s="0" t="str">
        <f aca="false">IF(K5810=1,IF(COUNTIFS(C$2:C5810,C5810,K$2:K5810,1)=1,1,0),"")</f>
        <v/>
      </c>
      <c r="R5810" s="0" t="str">
        <f aca="false">IF(M5810=1,IF(COUNTIFS(C$2:C5810,C5810,M$2:M5810,1)=1,1,0),"")</f>
        <v/>
      </c>
      <c r="S5810" s="0" t="str">
        <f aca="false">IF(L5810=1,IF(COUNTIFS(C$2:C5810,C5810,L$2:L5810,1)=1,1,0),"")</f>
        <v/>
      </c>
      <c r="T5810" s="38" t="str">
        <f aca="false">IF(N5810="","",N5810+ROW()/10000000)</f>
        <v/>
      </c>
      <c r="U5810" s="0" t="str">
        <f aca="false">IF(G5810=1,IF(B5810="",1,0),"")</f>
        <v/>
      </c>
    </row>
    <row r="5811" customFormat="false" ht="15" hidden="false" customHeight="false" outlineLevel="0" collapsed="false">
      <c r="A5811" s="35"/>
      <c r="B5811" s="35"/>
      <c r="G5811" s="0" t="str">
        <f aca="false">IF(A5811="","",IF(AND(A5811&gt;=Debut,A5811&lt;Fin),1,0))</f>
        <v/>
      </c>
      <c r="H5811" s="0" t="str">
        <f aca="false">IF(G5811=1,INT(ROUND((A5811-Debut)*86400,0)/600),"")</f>
        <v/>
      </c>
      <c r="I5811" s="0" t="str">
        <f aca="false">IF(G5811=1,INT(ROUND((A5811-Debut)*86400,0)/3600),"")</f>
        <v/>
      </c>
      <c r="J5811" s="0" t="str">
        <f aca="false">IF(OR(A5811="",B5811=""),"",ROUND((B5811-A5811)*86400,0))</f>
        <v/>
      </c>
      <c r="K5811" s="37" t="str">
        <f aca="false">IF(G5811=1,IF(COUNTIFS($C:$C,C5811,$G:$G,1,$A:$A,"&gt;="&amp;(A5811-FenetreInterm/86400),$A:$A,"&lt;="&amp;A5811)&gt;=NbInterm,1,0),"")</f>
        <v/>
      </c>
      <c r="L5811" s="37" t="str">
        <f aca="false">IF(G5811=1,IF(B5811="",0,IF(J5811&lt;SeuilFugitive,1,0)),"")</f>
        <v/>
      </c>
      <c r="M5811" s="37" t="str">
        <f aca="false">IF(G5811=1,IF(B5811="",IF((Fin-A5811)*24&gt;SeuilFigee,1,0),IF(J5811&gt;SeuilFigee*3600,1,0)),"")</f>
        <v/>
      </c>
      <c r="N5811" s="0" t="str">
        <f aca="false">IF(G5811=1,IF(COUNTIF(H$2:H5811,H5811)=1,COUNTIF($H:$H,H5811),""),"")</f>
        <v/>
      </c>
      <c r="O5811" s="0" t="str">
        <f aca="false">IF(G5811=1,IF(COUNTIF(I$2:I5811,I5811)=1,COUNTIF($I:$I,I5811),""),"")</f>
        <v/>
      </c>
      <c r="P5811" s="38" t="str">
        <f aca="false">IF(G5811=1,IF(COUNTIFS(C$2:C5811,C5811,G$2:G5811,1)=1,COUNTIFS($C:$C,C5811,$G:$G,1)+ROW()/10000000,""),"")</f>
        <v/>
      </c>
      <c r="Q5811" s="0" t="str">
        <f aca="false">IF(K5811=1,IF(COUNTIFS(C$2:C5811,C5811,K$2:K5811,1)=1,1,0),"")</f>
        <v/>
      </c>
      <c r="R5811" s="0" t="str">
        <f aca="false">IF(M5811=1,IF(COUNTIFS(C$2:C5811,C5811,M$2:M5811,1)=1,1,0),"")</f>
        <v/>
      </c>
      <c r="S5811" s="0" t="str">
        <f aca="false">IF(L5811=1,IF(COUNTIFS(C$2:C5811,C5811,L$2:L5811,1)=1,1,0),"")</f>
        <v/>
      </c>
      <c r="T5811" s="38" t="str">
        <f aca="false">IF(N5811="","",N5811+ROW()/10000000)</f>
        <v/>
      </c>
      <c r="U5811" s="0" t="str">
        <f aca="false">IF(G5811=1,IF(B5811="",1,0),"")</f>
        <v/>
      </c>
    </row>
    <row r="5812" customFormat="false" ht="15" hidden="false" customHeight="false" outlineLevel="0" collapsed="false">
      <c r="A5812" s="35"/>
      <c r="B5812" s="35"/>
      <c r="G5812" s="0" t="str">
        <f aca="false">IF(A5812="","",IF(AND(A5812&gt;=Debut,A5812&lt;Fin),1,0))</f>
        <v/>
      </c>
      <c r="H5812" s="0" t="str">
        <f aca="false">IF(G5812=1,INT(ROUND((A5812-Debut)*86400,0)/600),"")</f>
        <v/>
      </c>
      <c r="I5812" s="0" t="str">
        <f aca="false">IF(G5812=1,INT(ROUND((A5812-Debut)*86400,0)/3600),"")</f>
        <v/>
      </c>
      <c r="J5812" s="0" t="str">
        <f aca="false">IF(OR(A5812="",B5812=""),"",ROUND((B5812-A5812)*86400,0))</f>
        <v/>
      </c>
      <c r="K5812" s="37" t="str">
        <f aca="false">IF(G5812=1,IF(COUNTIFS($C:$C,C5812,$G:$G,1,$A:$A,"&gt;="&amp;(A5812-FenetreInterm/86400),$A:$A,"&lt;="&amp;A5812)&gt;=NbInterm,1,0),"")</f>
        <v/>
      </c>
      <c r="L5812" s="37" t="str">
        <f aca="false">IF(G5812=1,IF(B5812="",0,IF(J5812&lt;SeuilFugitive,1,0)),"")</f>
        <v/>
      </c>
      <c r="M5812" s="37" t="str">
        <f aca="false">IF(G5812=1,IF(B5812="",IF((Fin-A5812)*24&gt;SeuilFigee,1,0),IF(J5812&gt;SeuilFigee*3600,1,0)),"")</f>
        <v/>
      </c>
      <c r="N5812" s="0" t="str">
        <f aca="false">IF(G5812=1,IF(COUNTIF(H$2:H5812,H5812)=1,COUNTIF($H:$H,H5812),""),"")</f>
        <v/>
      </c>
      <c r="O5812" s="0" t="str">
        <f aca="false">IF(G5812=1,IF(COUNTIF(I$2:I5812,I5812)=1,COUNTIF($I:$I,I5812),""),"")</f>
        <v/>
      </c>
      <c r="P5812" s="38" t="str">
        <f aca="false">IF(G5812=1,IF(COUNTIFS(C$2:C5812,C5812,G$2:G5812,1)=1,COUNTIFS($C:$C,C5812,$G:$G,1)+ROW()/10000000,""),"")</f>
        <v/>
      </c>
      <c r="Q5812" s="0" t="str">
        <f aca="false">IF(K5812=1,IF(COUNTIFS(C$2:C5812,C5812,K$2:K5812,1)=1,1,0),"")</f>
        <v/>
      </c>
      <c r="R5812" s="0" t="str">
        <f aca="false">IF(M5812=1,IF(COUNTIFS(C$2:C5812,C5812,M$2:M5812,1)=1,1,0),"")</f>
        <v/>
      </c>
      <c r="S5812" s="0" t="str">
        <f aca="false">IF(L5812=1,IF(COUNTIFS(C$2:C5812,C5812,L$2:L5812,1)=1,1,0),"")</f>
        <v/>
      </c>
      <c r="T5812" s="38" t="str">
        <f aca="false">IF(N5812="","",N5812+ROW()/10000000)</f>
        <v/>
      </c>
      <c r="U5812" s="0" t="str">
        <f aca="false">IF(G5812=1,IF(B5812="",1,0),"")</f>
        <v/>
      </c>
    </row>
    <row r="5813" customFormat="false" ht="15" hidden="false" customHeight="false" outlineLevel="0" collapsed="false">
      <c r="A5813" s="35"/>
      <c r="B5813" s="35"/>
      <c r="G5813" s="0" t="str">
        <f aca="false">IF(A5813="","",IF(AND(A5813&gt;=Debut,A5813&lt;Fin),1,0))</f>
        <v/>
      </c>
      <c r="H5813" s="0" t="str">
        <f aca="false">IF(G5813=1,INT(ROUND((A5813-Debut)*86400,0)/600),"")</f>
        <v/>
      </c>
      <c r="I5813" s="0" t="str">
        <f aca="false">IF(G5813=1,INT(ROUND((A5813-Debut)*86400,0)/3600),"")</f>
        <v/>
      </c>
      <c r="J5813" s="0" t="str">
        <f aca="false">IF(OR(A5813="",B5813=""),"",ROUND((B5813-A5813)*86400,0))</f>
        <v/>
      </c>
      <c r="K5813" s="37" t="str">
        <f aca="false">IF(G5813=1,IF(COUNTIFS($C:$C,C5813,$G:$G,1,$A:$A,"&gt;="&amp;(A5813-FenetreInterm/86400),$A:$A,"&lt;="&amp;A5813)&gt;=NbInterm,1,0),"")</f>
        <v/>
      </c>
      <c r="L5813" s="37" t="str">
        <f aca="false">IF(G5813=1,IF(B5813="",0,IF(J5813&lt;SeuilFugitive,1,0)),"")</f>
        <v/>
      </c>
      <c r="M5813" s="37" t="str">
        <f aca="false">IF(G5813=1,IF(B5813="",IF((Fin-A5813)*24&gt;SeuilFigee,1,0),IF(J5813&gt;SeuilFigee*3600,1,0)),"")</f>
        <v/>
      </c>
      <c r="N5813" s="0" t="str">
        <f aca="false">IF(G5813=1,IF(COUNTIF(H$2:H5813,H5813)=1,COUNTIF($H:$H,H5813),""),"")</f>
        <v/>
      </c>
      <c r="O5813" s="0" t="str">
        <f aca="false">IF(G5813=1,IF(COUNTIF(I$2:I5813,I5813)=1,COUNTIF($I:$I,I5813),""),"")</f>
        <v/>
      </c>
      <c r="P5813" s="38" t="str">
        <f aca="false">IF(G5813=1,IF(COUNTIFS(C$2:C5813,C5813,G$2:G5813,1)=1,COUNTIFS($C:$C,C5813,$G:$G,1)+ROW()/10000000,""),"")</f>
        <v/>
      </c>
      <c r="Q5813" s="0" t="str">
        <f aca="false">IF(K5813=1,IF(COUNTIFS(C$2:C5813,C5813,K$2:K5813,1)=1,1,0),"")</f>
        <v/>
      </c>
      <c r="R5813" s="0" t="str">
        <f aca="false">IF(M5813=1,IF(COUNTIFS(C$2:C5813,C5813,M$2:M5813,1)=1,1,0),"")</f>
        <v/>
      </c>
      <c r="S5813" s="0" t="str">
        <f aca="false">IF(L5813=1,IF(COUNTIFS(C$2:C5813,C5813,L$2:L5813,1)=1,1,0),"")</f>
        <v/>
      </c>
      <c r="T5813" s="38" t="str">
        <f aca="false">IF(N5813="","",N5813+ROW()/10000000)</f>
        <v/>
      </c>
      <c r="U5813" s="0" t="str">
        <f aca="false">IF(G5813=1,IF(B5813="",1,0),"")</f>
        <v/>
      </c>
    </row>
    <row r="5814" customFormat="false" ht="15" hidden="false" customHeight="false" outlineLevel="0" collapsed="false">
      <c r="A5814" s="35"/>
      <c r="B5814" s="35"/>
      <c r="G5814" s="0" t="str">
        <f aca="false">IF(A5814="","",IF(AND(A5814&gt;=Debut,A5814&lt;Fin),1,0))</f>
        <v/>
      </c>
      <c r="H5814" s="0" t="str">
        <f aca="false">IF(G5814=1,INT(ROUND((A5814-Debut)*86400,0)/600),"")</f>
        <v/>
      </c>
      <c r="I5814" s="0" t="str">
        <f aca="false">IF(G5814=1,INT(ROUND((A5814-Debut)*86400,0)/3600),"")</f>
        <v/>
      </c>
      <c r="J5814" s="0" t="str">
        <f aca="false">IF(OR(A5814="",B5814=""),"",ROUND((B5814-A5814)*86400,0))</f>
        <v/>
      </c>
      <c r="K5814" s="37" t="str">
        <f aca="false">IF(G5814=1,IF(COUNTIFS($C:$C,C5814,$G:$G,1,$A:$A,"&gt;="&amp;(A5814-FenetreInterm/86400),$A:$A,"&lt;="&amp;A5814)&gt;=NbInterm,1,0),"")</f>
        <v/>
      </c>
      <c r="L5814" s="37" t="str">
        <f aca="false">IF(G5814=1,IF(B5814="",0,IF(J5814&lt;SeuilFugitive,1,0)),"")</f>
        <v/>
      </c>
      <c r="M5814" s="37" t="str">
        <f aca="false">IF(G5814=1,IF(B5814="",IF((Fin-A5814)*24&gt;SeuilFigee,1,0),IF(J5814&gt;SeuilFigee*3600,1,0)),"")</f>
        <v/>
      </c>
      <c r="N5814" s="0" t="str">
        <f aca="false">IF(G5814=1,IF(COUNTIF(H$2:H5814,H5814)=1,COUNTIF($H:$H,H5814),""),"")</f>
        <v/>
      </c>
      <c r="O5814" s="0" t="str">
        <f aca="false">IF(G5814=1,IF(COUNTIF(I$2:I5814,I5814)=1,COUNTIF($I:$I,I5814),""),"")</f>
        <v/>
      </c>
      <c r="P5814" s="38" t="str">
        <f aca="false">IF(G5814=1,IF(COUNTIFS(C$2:C5814,C5814,G$2:G5814,1)=1,COUNTIFS($C:$C,C5814,$G:$G,1)+ROW()/10000000,""),"")</f>
        <v/>
      </c>
      <c r="Q5814" s="0" t="str">
        <f aca="false">IF(K5814=1,IF(COUNTIFS(C$2:C5814,C5814,K$2:K5814,1)=1,1,0),"")</f>
        <v/>
      </c>
      <c r="R5814" s="0" t="str">
        <f aca="false">IF(M5814=1,IF(COUNTIFS(C$2:C5814,C5814,M$2:M5814,1)=1,1,0),"")</f>
        <v/>
      </c>
      <c r="S5814" s="0" t="str">
        <f aca="false">IF(L5814=1,IF(COUNTIFS(C$2:C5814,C5814,L$2:L5814,1)=1,1,0),"")</f>
        <v/>
      </c>
      <c r="T5814" s="38" t="str">
        <f aca="false">IF(N5814="","",N5814+ROW()/10000000)</f>
        <v/>
      </c>
      <c r="U5814" s="0" t="str">
        <f aca="false">IF(G5814=1,IF(B5814="",1,0),"")</f>
        <v/>
      </c>
    </row>
    <row r="5815" customFormat="false" ht="15" hidden="false" customHeight="false" outlineLevel="0" collapsed="false">
      <c r="A5815" s="35"/>
      <c r="B5815" s="35"/>
      <c r="G5815" s="0" t="str">
        <f aca="false">IF(A5815="","",IF(AND(A5815&gt;=Debut,A5815&lt;Fin),1,0))</f>
        <v/>
      </c>
      <c r="H5815" s="0" t="str">
        <f aca="false">IF(G5815=1,INT(ROUND((A5815-Debut)*86400,0)/600),"")</f>
        <v/>
      </c>
      <c r="I5815" s="0" t="str">
        <f aca="false">IF(G5815=1,INT(ROUND((A5815-Debut)*86400,0)/3600),"")</f>
        <v/>
      </c>
      <c r="J5815" s="0" t="str">
        <f aca="false">IF(OR(A5815="",B5815=""),"",ROUND((B5815-A5815)*86400,0))</f>
        <v/>
      </c>
      <c r="K5815" s="37" t="str">
        <f aca="false">IF(G5815=1,IF(COUNTIFS($C:$C,C5815,$G:$G,1,$A:$A,"&gt;="&amp;(A5815-FenetreInterm/86400),$A:$A,"&lt;="&amp;A5815)&gt;=NbInterm,1,0),"")</f>
        <v/>
      </c>
      <c r="L5815" s="37" t="str">
        <f aca="false">IF(G5815=1,IF(B5815="",0,IF(J5815&lt;SeuilFugitive,1,0)),"")</f>
        <v/>
      </c>
      <c r="M5815" s="37" t="str">
        <f aca="false">IF(G5815=1,IF(B5815="",IF((Fin-A5815)*24&gt;SeuilFigee,1,0),IF(J5815&gt;SeuilFigee*3600,1,0)),"")</f>
        <v/>
      </c>
      <c r="N5815" s="0" t="str">
        <f aca="false">IF(G5815=1,IF(COUNTIF(H$2:H5815,H5815)=1,COUNTIF($H:$H,H5815),""),"")</f>
        <v/>
      </c>
      <c r="O5815" s="0" t="str">
        <f aca="false">IF(G5815=1,IF(COUNTIF(I$2:I5815,I5815)=1,COUNTIF($I:$I,I5815),""),"")</f>
        <v/>
      </c>
      <c r="P5815" s="38" t="str">
        <f aca="false">IF(G5815=1,IF(COUNTIFS(C$2:C5815,C5815,G$2:G5815,1)=1,COUNTIFS($C:$C,C5815,$G:$G,1)+ROW()/10000000,""),"")</f>
        <v/>
      </c>
      <c r="Q5815" s="0" t="str">
        <f aca="false">IF(K5815=1,IF(COUNTIFS(C$2:C5815,C5815,K$2:K5815,1)=1,1,0),"")</f>
        <v/>
      </c>
      <c r="R5815" s="0" t="str">
        <f aca="false">IF(M5815=1,IF(COUNTIFS(C$2:C5815,C5815,M$2:M5815,1)=1,1,0),"")</f>
        <v/>
      </c>
      <c r="S5815" s="0" t="str">
        <f aca="false">IF(L5815=1,IF(COUNTIFS(C$2:C5815,C5815,L$2:L5815,1)=1,1,0),"")</f>
        <v/>
      </c>
      <c r="T5815" s="38" t="str">
        <f aca="false">IF(N5815="","",N5815+ROW()/10000000)</f>
        <v/>
      </c>
      <c r="U5815" s="0" t="str">
        <f aca="false">IF(G5815=1,IF(B5815="",1,0),"")</f>
        <v/>
      </c>
    </row>
    <row r="5816" customFormat="false" ht="15" hidden="false" customHeight="false" outlineLevel="0" collapsed="false">
      <c r="A5816" s="35"/>
      <c r="B5816" s="35"/>
      <c r="G5816" s="0" t="str">
        <f aca="false">IF(A5816="","",IF(AND(A5816&gt;=Debut,A5816&lt;Fin),1,0))</f>
        <v/>
      </c>
      <c r="H5816" s="0" t="str">
        <f aca="false">IF(G5816=1,INT(ROUND((A5816-Debut)*86400,0)/600),"")</f>
        <v/>
      </c>
      <c r="I5816" s="0" t="str">
        <f aca="false">IF(G5816=1,INT(ROUND((A5816-Debut)*86400,0)/3600),"")</f>
        <v/>
      </c>
      <c r="J5816" s="0" t="str">
        <f aca="false">IF(OR(A5816="",B5816=""),"",ROUND((B5816-A5816)*86400,0))</f>
        <v/>
      </c>
      <c r="K5816" s="37" t="str">
        <f aca="false">IF(G5816=1,IF(COUNTIFS($C:$C,C5816,$G:$G,1,$A:$A,"&gt;="&amp;(A5816-FenetreInterm/86400),$A:$A,"&lt;="&amp;A5816)&gt;=NbInterm,1,0),"")</f>
        <v/>
      </c>
      <c r="L5816" s="37" t="str">
        <f aca="false">IF(G5816=1,IF(B5816="",0,IF(J5816&lt;SeuilFugitive,1,0)),"")</f>
        <v/>
      </c>
      <c r="M5816" s="37" t="str">
        <f aca="false">IF(G5816=1,IF(B5816="",IF((Fin-A5816)*24&gt;SeuilFigee,1,0),IF(J5816&gt;SeuilFigee*3600,1,0)),"")</f>
        <v/>
      </c>
      <c r="N5816" s="0" t="str">
        <f aca="false">IF(G5816=1,IF(COUNTIF(H$2:H5816,H5816)=1,COUNTIF($H:$H,H5816),""),"")</f>
        <v/>
      </c>
      <c r="O5816" s="0" t="str">
        <f aca="false">IF(G5816=1,IF(COUNTIF(I$2:I5816,I5816)=1,COUNTIF($I:$I,I5816),""),"")</f>
        <v/>
      </c>
      <c r="P5816" s="38" t="str">
        <f aca="false">IF(G5816=1,IF(COUNTIFS(C$2:C5816,C5816,G$2:G5816,1)=1,COUNTIFS($C:$C,C5816,$G:$G,1)+ROW()/10000000,""),"")</f>
        <v/>
      </c>
      <c r="Q5816" s="0" t="str">
        <f aca="false">IF(K5816=1,IF(COUNTIFS(C$2:C5816,C5816,K$2:K5816,1)=1,1,0),"")</f>
        <v/>
      </c>
      <c r="R5816" s="0" t="str">
        <f aca="false">IF(M5816=1,IF(COUNTIFS(C$2:C5816,C5816,M$2:M5816,1)=1,1,0),"")</f>
        <v/>
      </c>
      <c r="S5816" s="0" t="str">
        <f aca="false">IF(L5816=1,IF(COUNTIFS(C$2:C5816,C5816,L$2:L5816,1)=1,1,0),"")</f>
        <v/>
      </c>
      <c r="T5816" s="38" t="str">
        <f aca="false">IF(N5816="","",N5816+ROW()/10000000)</f>
        <v/>
      </c>
      <c r="U5816" s="0" t="str">
        <f aca="false">IF(G5816=1,IF(B5816="",1,0),"")</f>
        <v/>
      </c>
    </row>
    <row r="5817" customFormat="false" ht="15" hidden="false" customHeight="false" outlineLevel="0" collapsed="false">
      <c r="A5817" s="35"/>
      <c r="B5817" s="35"/>
      <c r="G5817" s="0" t="str">
        <f aca="false">IF(A5817="","",IF(AND(A5817&gt;=Debut,A5817&lt;Fin),1,0))</f>
        <v/>
      </c>
      <c r="H5817" s="0" t="str">
        <f aca="false">IF(G5817=1,INT(ROUND((A5817-Debut)*86400,0)/600),"")</f>
        <v/>
      </c>
      <c r="I5817" s="0" t="str">
        <f aca="false">IF(G5817=1,INT(ROUND((A5817-Debut)*86400,0)/3600),"")</f>
        <v/>
      </c>
      <c r="J5817" s="0" t="str">
        <f aca="false">IF(OR(A5817="",B5817=""),"",ROUND((B5817-A5817)*86400,0))</f>
        <v/>
      </c>
      <c r="K5817" s="37" t="str">
        <f aca="false">IF(G5817=1,IF(COUNTIFS($C:$C,C5817,$G:$G,1,$A:$A,"&gt;="&amp;(A5817-FenetreInterm/86400),$A:$A,"&lt;="&amp;A5817)&gt;=NbInterm,1,0),"")</f>
        <v/>
      </c>
      <c r="L5817" s="37" t="str">
        <f aca="false">IF(G5817=1,IF(B5817="",0,IF(J5817&lt;SeuilFugitive,1,0)),"")</f>
        <v/>
      </c>
      <c r="M5817" s="37" t="str">
        <f aca="false">IF(G5817=1,IF(B5817="",IF((Fin-A5817)*24&gt;SeuilFigee,1,0),IF(J5817&gt;SeuilFigee*3600,1,0)),"")</f>
        <v/>
      </c>
      <c r="N5817" s="0" t="str">
        <f aca="false">IF(G5817=1,IF(COUNTIF(H$2:H5817,H5817)=1,COUNTIF($H:$H,H5817),""),"")</f>
        <v/>
      </c>
      <c r="O5817" s="0" t="str">
        <f aca="false">IF(G5817=1,IF(COUNTIF(I$2:I5817,I5817)=1,COUNTIF($I:$I,I5817),""),"")</f>
        <v/>
      </c>
      <c r="P5817" s="38" t="str">
        <f aca="false">IF(G5817=1,IF(COUNTIFS(C$2:C5817,C5817,G$2:G5817,1)=1,COUNTIFS($C:$C,C5817,$G:$G,1)+ROW()/10000000,""),"")</f>
        <v/>
      </c>
      <c r="Q5817" s="0" t="str">
        <f aca="false">IF(K5817=1,IF(COUNTIFS(C$2:C5817,C5817,K$2:K5817,1)=1,1,0),"")</f>
        <v/>
      </c>
      <c r="R5817" s="0" t="str">
        <f aca="false">IF(M5817=1,IF(COUNTIFS(C$2:C5817,C5817,M$2:M5817,1)=1,1,0),"")</f>
        <v/>
      </c>
      <c r="S5817" s="0" t="str">
        <f aca="false">IF(L5817=1,IF(COUNTIFS(C$2:C5817,C5817,L$2:L5817,1)=1,1,0),"")</f>
        <v/>
      </c>
      <c r="T5817" s="38" t="str">
        <f aca="false">IF(N5817="","",N5817+ROW()/10000000)</f>
        <v/>
      </c>
      <c r="U5817" s="0" t="str">
        <f aca="false">IF(G5817=1,IF(B5817="",1,0),"")</f>
        <v/>
      </c>
    </row>
    <row r="5818" customFormat="false" ht="15" hidden="false" customHeight="false" outlineLevel="0" collapsed="false">
      <c r="A5818" s="35"/>
      <c r="B5818" s="35"/>
      <c r="G5818" s="0" t="str">
        <f aca="false">IF(A5818="","",IF(AND(A5818&gt;=Debut,A5818&lt;Fin),1,0))</f>
        <v/>
      </c>
      <c r="H5818" s="0" t="str">
        <f aca="false">IF(G5818=1,INT(ROUND((A5818-Debut)*86400,0)/600),"")</f>
        <v/>
      </c>
      <c r="I5818" s="0" t="str">
        <f aca="false">IF(G5818=1,INT(ROUND((A5818-Debut)*86400,0)/3600),"")</f>
        <v/>
      </c>
      <c r="J5818" s="0" t="str">
        <f aca="false">IF(OR(A5818="",B5818=""),"",ROUND((B5818-A5818)*86400,0))</f>
        <v/>
      </c>
      <c r="K5818" s="37" t="str">
        <f aca="false">IF(G5818=1,IF(COUNTIFS($C:$C,C5818,$G:$G,1,$A:$A,"&gt;="&amp;(A5818-FenetreInterm/86400),$A:$A,"&lt;="&amp;A5818)&gt;=NbInterm,1,0),"")</f>
        <v/>
      </c>
      <c r="L5818" s="37" t="str">
        <f aca="false">IF(G5818=1,IF(B5818="",0,IF(J5818&lt;SeuilFugitive,1,0)),"")</f>
        <v/>
      </c>
      <c r="M5818" s="37" t="str">
        <f aca="false">IF(G5818=1,IF(B5818="",IF((Fin-A5818)*24&gt;SeuilFigee,1,0),IF(J5818&gt;SeuilFigee*3600,1,0)),"")</f>
        <v/>
      </c>
      <c r="N5818" s="0" t="str">
        <f aca="false">IF(G5818=1,IF(COUNTIF(H$2:H5818,H5818)=1,COUNTIF($H:$H,H5818),""),"")</f>
        <v/>
      </c>
      <c r="O5818" s="0" t="str">
        <f aca="false">IF(G5818=1,IF(COUNTIF(I$2:I5818,I5818)=1,COUNTIF($I:$I,I5818),""),"")</f>
        <v/>
      </c>
      <c r="P5818" s="38" t="str">
        <f aca="false">IF(G5818=1,IF(COUNTIFS(C$2:C5818,C5818,G$2:G5818,1)=1,COUNTIFS($C:$C,C5818,$G:$G,1)+ROW()/10000000,""),"")</f>
        <v/>
      </c>
      <c r="Q5818" s="0" t="str">
        <f aca="false">IF(K5818=1,IF(COUNTIFS(C$2:C5818,C5818,K$2:K5818,1)=1,1,0),"")</f>
        <v/>
      </c>
      <c r="R5818" s="0" t="str">
        <f aca="false">IF(M5818=1,IF(COUNTIFS(C$2:C5818,C5818,M$2:M5818,1)=1,1,0),"")</f>
        <v/>
      </c>
      <c r="S5818" s="0" t="str">
        <f aca="false">IF(L5818=1,IF(COUNTIFS(C$2:C5818,C5818,L$2:L5818,1)=1,1,0),"")</f>
        <v/>
      </c>
      <c r="T5818" s="38" t="str">
        <f aca="false">IF(N5818="","",N5818+ROW()/10000000)</f>
        <v/>
      </c>
      <c r="U5818" s="0" t="str">
        <f aca="false">IF(G5818=1,IF(B5818="",1,0),"")</f>
        <v/>
      </c>
    </row>
    <row r="5819" customFormat="false" ht="15" hidden="false" customHeight="false" outlineLevel="0" collapsed="false">
      <c r="A5819" s="35"/>
      <c r="B5819" s="35"/>
      <c r="G5819" s="0" t="str">
        <f aca="false">IF(A5819="","",IF(AND(A5819&gt;=Debut,A5819&lt;Fin),1,0))</f>
        <v/>
      </c>
      <c r="H5819" s="0" t="str">
        <f aca="false">IF(G5819=1,INT(ROUND((A5819-Debut)*86400,0)/600),"")</f>
        <v/>
      </c>
      <c r="I5819" s="0" t="str">
        <f aca="false">IF(G5819=1,INT(ROUND((A5819-Debut)*86400,0)/3600),"")</f>
        <v/>
      </c>
      <c r="J5819" s="0" t="str">
        <f aca="false">IF(OR(A5819="",B5819=""),"",ROUND((B5819-A5819)*86400,0))</f>
        <v/>
      </c>
      <c r="K5819" s="37" t="str">
        <f aca="false">IF(G5819=1,IF(COUNTIFS($C:$C,C5819,$G:$G,1,$A:$A,"&gt;="&amp;(A5819-FenetreInterm/86400),$A:$A,"&lt;="&amp;A5819)&gt;=NbInterm,1,0),"")</f>
        <v/>
      </c>
      <c r="L5819" s="37" t="str">
        <f aca="false">IF(G5819=1,IF(B5819="",0,IF(J5819&lt;SeuilFugitive,1,0)),"")</f>
        <v/>
      </c>
      <c r="M5819" s="37" t="str">
        <f aca="false">IF(G5819=1,IF(B5819="",IF((Fin-A5819)*24&gt;SeuilFigee,1,0),IF(J5819&gt;SeuilFigee*3600,1,0)),"")</f>
        <v/>
      </c>
      <c r="N5819" s="0" t="str">
        <f aca="false">IF(G5819=1,IF(COUNTIF(H$2:H5819,H5819)=1,COUNTIF($H:$H,H5819),""),"")</f>
        <v/>
      </c>
      <c r="O5819" s="0" t="str">
        <f aca="false">IF(G5819=1,IF(COUNTIF(I$2:I5819,I5819)=1,COUNTIF($I:$I,I5819),""),"")</f>
        <v/>
      </c>
      <c r="P5819" s="38" t="str">
        <f aca="false">IF(G5819=1,IF(COUNTIFS(C$2:C5819,C5819,G$2:G5819,1)=1,COUNTIFS($C:$C,C5819,$G:$G,1)+ROW()/10000000,""),"")</f>
        <v/>
      </c>
      <c r="Q5819" s="0" t="str">
        <f aca="false">IF(K5819=1,IF(COUNTIFS(C$2:C5819,C5819,K$2:K5819,1)=1,1,0),"")</f>
        <v/>
      </c>
      <c r="R5819" s="0" t="str">
        <f aca="false">IF(M5819=1,IF(COUNTIFS(C$2:C5819,C5819,M$2:M5819,1)=1,1,0),"")</f>
        <v/>
      </c>
      <c r="S5819" s="0" t="str">
        <f aca="false">IF(L5819=1,IF(COUNTIFS(C$2:C5819,C5819,L$2:L5819,1)=1,1,0),"")</f>
        <v/>
      </c>
      <c r="T5819" s="38" t="str">
        <f aca="false">IF(N5819="","",N5819+ROW()/10000000)</f>
        <v/>
      </c>
      <c r="U5819" s="0" t="str">
        <f aca="false">IF(G5819=1,IF(B5819="",1,0),"")</f>
        <v/>
      </c>
    </row>
    <row r="5820" customFormat="false" ht="15" hidden="false" customHeight="false" outlineLevel="0" collapsed="false">
      <c r="A5820" s="35"/>
      <c r="B5820" s="35"/>
      <c r="G5820" s="0" t="str">
        <f aca="false">IF(A5820="","",IF(AND(A5820&gt;=Debut,A5820&lt;Fin),1,0))</f>
        <v/>
      </c>
      <c r="H5820" s="0" t="str">
        <f aca="false">IF(G5820=1,INT(ROUND((A5820-Debut)*86400,0)/600),"")</f>
        <v/>
      </c>
      <c r="I5820" s="0" t="str">
        <f aca="false">IF(G5820=1,INT(ROUND((A5820-Debut)*86400,0)/3600),"")</f>
        <v/>
      </c>
      <c r="J5820" s="0" t="str">
        <f aca="false">IF(OR(A5820="",B5820=""),"",ROUND((B5820-A5820)*86400,0))</f>
        <v/>
      </c>
      <c r="K5820" s="37" t="str">
        <f aca="false">IF(G5820=1,IF(COUNTIFS($C:$C,C5820,$G:$G,1,$A:$A,"&gt;="&amp;(A5820-FenetreInterm/86400),$A:$A,"&lt;="&amp;A5820)&gt;=NbInterm,1,0),"")</f>
        <v/>
      </c>
      <c r="L5820" s="37" t="str">
        <f aca="false">IF(G5820=1,IF(B5820="",0,IF(J5820&lt;SeuilFugitive,1,0)),"")</f>
        <v/>
      </c>
      <c r="M5820" s="37" t="str">
        <f aca="false">IF(G5820=1,IF(B5820="",IF((Fin-A5820)*24&gt;SeuilFigee,1,0),IF(J5820&gt;SeuilFigee*3600,1,0)),"")</f>
        <v/>
      </c>
      <c r="N5820" s="0" t="str">
        <f aca="false">IF(G5820=1,IF(COUNTIF(H$2:H5820,H5820)=1,COUNTIF($H:$H,H5820),""),"")</f>
        <v/>
      </c>
      <c r="O5820" s="0" t="str">
        <f aca="false">IF(G5820=1,IF(COUNTIF(I$2:I5820,I5820)=1,COUNTIF($I:$I,I5820),""),"")</f>
        <v/>
      </c>
      <c r="P5820" s="38" t="str">
        <f aca="false">IF(G5820=1,IF(COUNTIFS(C$2:C5820,C5820,G$2:G5820,1)=1,COUNTIFS($C:$C,C5820,$G:$G,1)+ROW()/10000000,""),"")</f>
        <v/>
      </c>
      <c r="Q5820" s="0" t="str">
        <f aca="false">IF(K5820=1,IF(COUNTIFS(C$2:C5820,C5820,K$2:K5820,1)=1,1,0),"")</f>
        <v/>
      </c>
      <c r="R5820" s="0" t="str">
        <f aca="false">IF(M5820=1,IF(COUNTIFS(C$2:C5820,C5820,M$2:M5820,1)=1,1,0),"")</f>
        <v/>
      </c>
      <c r="S5820" s="0" t="str">
        <f aca="false">IF(L5820=1,IF(COUNTIFS(C$2:C5820,C5820,L$2:L5820,1)=1,1,0),"")</f>
        <v/>
      </c>
      <c r="T5820" s="38" t="str">
        <f aca="false">IF(N5820="","",N5820+ROW()/10000000)</f>
        <v/>
      </c>
      <c r="U5820" s="0" t="str">
        <f aca="false">IF(G5820=1,IF(B5820="",1,0),"")</f>
        <v/>
      </c>
    </row>
    <row r="5821" customFormat="false" ht="15" hidden="false" customHeight="false" outlineLevel="0" collapsed="false">
      <c r="A5821" s="35"/>
      <c r="B5821" s="35"/>
      <c r="G5821" s="0" t="str">
        <f aca="false">IF(A5821="","",IF(AND(A5821&gt;=Debut,A5821&lt;Fin),1,0))</f>
        <v/>
      </c>
      <c r="H5821" s="0" t="str">
        <f aca="false">IF(G5821=1,INT(ROUND((A5821-Debut)*86400,0)/600),"")</f>
        <v/>
      </c>
      <c r="I5821" s="0" t="str">
        <f aca="false">IF(G5821=1,INT(ROUND((A5821-Debut)*86400,0)/3600),"")</f>
        <v/>
      </c>
      <c r="J5821" s="0" t="str">
        <f aca="false">IF(OR(A5821="",B5821=""),"",ROUND((B5821-A5821)*86400,0))</f>
        <v/>
      </c>
      <c r="K5821" s="37" t="str">
        <f aca="false">IF(G5821=1,IF(COUNTIFS($C:$C,C5821,$G:$G,1,$A:$A,"&gt;="&amp;(A5821-FenetreInterm/86400),$A:$A,"&lt;="&amp;A5821)&gt;=NbInterm,1,0),"")</f>
        <v/>
      </c>
      <c r="L5821" s="37" t="str">
        <f aca="false">IF(G5821=1,IF(B5821="",0,IF(J5821&lt;SeuilFugitive,1,0)),"")</f>
        <v/>
      </c>
      <c r="M5821" s="37" t="str">
        <f aca="false">IF(G5821=1,IF(B5821="",IF((Fin-A5821)*24&gt;SeuilFigee,1,0),IF(J5821&gt;SeuilFigee*3600,1,0)),"")</f>
        <v/>
      </c>
      <c r="N5821" s="0" t="str">
        <f aca="false">IF(G5821=1,IF(COUNTIF(H$2:H5821,H5821)=1,COUNTIF($H:$H,H5821),""),"")</f>
        <v/>
      </c>
      <c r="O5821" s="0" t="str">
        <f aca="false">IF(G5821=1,IF(COUNTIF(I$2:I5821,I5821)=1,COUNTIF($I:$I,I5821),""),"")</f>
        <v/>
      </c>
      <c r="P5821" s="38" t="str">
        <f aca="false">IF(G5821=1,IF(COUNTIFS(C$2:C5821,C5821,G$2:G5821,1)=1,COUNTIFS($C:$C,C5821,$G:$G,1)+ROW()/10000000,""),"")</f>
        <v/>
      </c>
      <c r="Q5821" s="0" t="str">
        <f aca="false">IF(K5821=1,IF(COUNTIFS(C$2:C5821,C5821,K$2:K5821,1)=1,1,0),"")</f>
        <v/>
      </c>
      <c r="R5821" s="0" t="str">
        <f aca="false">IF(M5821=1,IF(COUNTIFS(C$2:C5821,C5821,M$2:M5821,1)=1,1,0),"")</f>
        <v/>
      </c>
      <c r="S5821" s="0" t="str">
        <f aca="false">IF(L5821=1,IF(COUNTIFS(C$2:C5821,C5821,L$2:L5821,1)=1,1,0),"")</f>
        <v/>
      </c>
      <c r="T5821" s="38" t="str">
        <f aca="false">IF(N5821="","",N5821+ROW()/10000000)</f>
        <v/>
      </c>
      <c r="U5821" s="0" t="str">
        <f aca="false">IF(G5821=1,IF(B5821="",1,0),"")</f>
        <v/>
      </c>
    </row>
    <row r="5822" customFormat="false" ht="15" hidden="false" customHeight="false" outlineLevel="0" collapsed="false">
      <c r="A5822" s="35"/>
      <c r="B5822" s="35"/>
      <c r="G5822" s="0" t="str">
        <f aca="false">IF(A5822="","",IF(AND(A5822&gt;=Debut,A5822&lt;Fin),1,0))</f>
        <v/>
      </c>
      <c r="H5822" s="0" t="str">
        <f aca="false">IF(G5822=1,INT(ROUND((A5822-Debut)*86400,0)/600),"")</f>
        <v/>
      </c>
      <c r="I5822" s="0" t="str">
        <f aca="false">IF(G5822=1,INT(ROUND((A5822-Debut)*86400,0)/3600),"")</f>
        <v/>
      </c>
      <c r="J5822" s="0" t="str">
        <f aca="false">IF(OR(A5822="",B5822=""),"",ROUND((B5822-A5822)*86400,0))</f>
        <v/>
      </c>
      <c r="K5822" s="37" t="str">
        <f aca="false">IF(G5822=1,IF(COUNTIFS($C:$C,C5822,$G:$G,1,$A:$A,"&gt;="&amp;(A5822-FenetreInterm/86400),$A:$A,"&lt;="&amp;A5822)&gt;=NbInterm,1,0),"")</f>
        <v/>
      </c>
      <c r="L5822" s="37" t="str">
        <f aca="false">IF(G5822=1,IF(B5822="",0,IF(J5822&lt;SeuilFugitive,1,0)),"")</f>
        <v/>
      </c>
      <c r="M5822" s="37" t="str">
        <f aca="false">IF(G5822=1,IF(B5822="",IF((Fin-A5822)*24&gt;SeuilFigee,1,0),IF(J5822&gt;SeuilFigee*3600,1,0)),"")</f>
        <v/>
      </c>
      <c r="N5822" s="0" t="str">
        <f aca="false">IF(G5822=1,IF(COUNTIF(H$2:H5822,H5822)=1,COUNTIF($H:$H,H5822),""),"")</f>
        <v/>
      </c>
      <c r="O5822" s="0" t="str">
        <f aca="false">IF(G5822=1,IF(COUNTIF(I$2:I5822,I5822)=1,COUNTIF($I:$I,I5822),""),"")</f>
        <v/>
      </c>
      <c r="P5822" s="38" t="str">
        <f aca="false">IF(G5822=1,IF(COUNTIFS(C$2:C5822,C5822,G$2:G5822,1)=1,COUNTIFS($C:$C,C5822,$G:$G,1)+ROW()/10000000,""),"")</f>
        <v/>
      </c>
      <c r="Q5822" s="0" t="str">
        <f aca="false">IF(K5822=1,IF(COUNTIFS(C$2:C5822,C5822,K$2:K5822,1)=1,1,0),"")</f>
        <v/>
      </c>
      <c r="R5822" s="0" t="str">
        <f aca="false">IF(M5822=1,IF(COUNTIFS(C$2:C5822,C5822,M$2:M5822,1)=1,1,0),"")</f>
        <v/>
      </c>
      <c r="S5822" s="0" t="str">
        <f aca="false">IF(L5822=1,IF(COUNTIFS(C$2:C5822,C5822,L$2:L5822,1)=1,1,0),"")</f>
        <v/>
      </c>
      <c r="T5822" s="38" t="str">
        <f aca="false">IF(N5822="","",N5822+ROW()/10000000)</f>
        <v/>
      </c>
      <c r="U5822" s="0" t="str">
        <f aca="false">IF(G5822=1,IF(B5822="",1,0),"")</f>
        <v/>
      </c>
    </row>
    <row r="5823" customFormat="false" ht="15" hidden="false" customHeight="false" outlineLevel="0" collapsed="false">
      <c r="A5823" s="35"/>
      <c r="B5823" s="35"/>
      <c r="G5823" s="0" t="str">
        <f aca="false">IF(A5823="","",IF(AND(A5823&gt;=Debut,A5823&lt;Fin),1,0))</f>
        <v/>
      </c>
      <c r="H5823" s="0" t="str">
        <f aca="false">IF(G5823=1,INT(ROUND((A5823-Debut)*86400,0)/600),"")</f>
        <v/>
      </c>
      <c r="I5823" s="0" t="str">
        <f aca="false">IF(G5823=1,INT(ROUND((A5823-Debut)*86400,0)/3600),"")</f>
        <v/>
      </c>
      <c r="J5823" s="0" t="str">
        <f aca="false">IF(OR(A5823="",B5823=""),"",ROUND((B5823-A5823)*86400,0))</f>
        <v/>
      </c>
      <c r="K5823" s="37" t="str">
        <f aca="false">IF(G5823=1,IF(COUNTIFS($C:$C,C5823,$G:$G,1,$A:$A,"&gt;="&amp;(A5823-FenetreInterm/86400),$A:$A,"&lt;="&amp;A5823)&gt;=NbInterm,1,0),"")</f>
        <v/>
      </c>
      <c r="L5823" s="37" t="str">
        <f aca="false">IF(G5823=1,IF(B5823="",0,IF(J5823&lt;SeuilFugitive,1,0)),"")</f>
        <v/>
      </c>
      <c r="M5823" s="37" t="str">
        <f aca="false">IF(G5823=1,IF(B5823="",IF((Fin-A5823)*24&gt;SeuilFigee,1,0),IF(J5823&gt;SeuilFigee*3600,1,0)),"")</f>
        <v/>
      </c>
      <c r="N5823" s="0" t="str">
        <f aca="false">IF(G5823=1,IF(COUNTIF(H$2:H5823,H5823)=1,COUNTIF($H:$H,H5823),""),"")</f>
        <v/>
      </c>
      <c r="O5823" s="0" t="str">
        <f aca="false">IF(G5823=1,IF(COUNTIF(I$2:I5823,I5823)=1,COUNTIF($I:$I,I5823),""),"")</f>
        <v/>
      </c>
      <c r="P5823" s="38" t="str">
        <f aca="false">IF(G5823=1,IF(COUNTIFS(C$2:C5823,C5823,G$2:G5823,1)=1,COUNTIFS($C:$C,C5823,$G:$G,1)+ROW()/10000000,""),"")</f>
        <v/>
      </c>
      <c r="Q5823" s="0" t="str">
        <f aca="false">IF(K5823=1,IF(COUNTIFS(C$2:C5823,C5823,K$2:K5823,1)=1,1,0),"")</f>
        <v/>
      </c>
      <c r="R5823" s="0" t="str">
        <f aca="false">IF(M5823=1,IF(COUNTIFS(C$2:C5823,C5823,M$2:M5823,1)=1,1,0),"")</f>
        <v/>
      </c>
      <c r="S5823" s="0" t="str">
        <f aca="false">IF(L5823=1,IF(COUNTIFS(C$2:C5823,C5823,L$2:L5823,1)=1,1,0),"")</f>
        <v/>
      </c>
      <c r="T5823" s="38" t="str">
        <f aca="false">IF(N5823="","",N5823+ROW()/10000000)</f>
        <v/>
      </c>
      <c r="U5823" s="0" t="str">
        <f aca="false">IF(G5823=1,IF(B5823="",1,0),"")</f>
        <v/>
      </c>
    </row>
    <row r="5824" customFormat="false" ht="15" hidden="false" customHeight="false" outlineLevel="0" collapsed="false">
      <c r="A5824" s="35"/>
      <c r="B5824" s="35"/>
      <c r="G5824" s="0" t="str">
        <f aca="false">IF(A5824="","",IF(AND(A5824&gt;=Debut,A5824&lt;Fin),1,0))</f>
        <v/>
      </c>
      <c r="H5824" s="0" t="str">
        <f aca="false">IF(G5824=1,INT(ROUND((A5824-Debut)*86400,0)/600),"")</f>
        <v/>
      </c>
      <c r="I5824" s="0" t="str">
        <f aca="false">IF(G5824=1,INT(ROUND((A5824-Debut)*86400,0)/3600),"")</f>
        <v/>
      </c>
      <c r="J5824" s="0" t="str">
        <f aca="false">IF(OR(A5824="",B5824=""),"",ROUND((B5824-A5824)*86400,0))</f>
        <v/>
      </c>
      <c r="K5824" s="37" t="str">
        <f aca="false">IF(G5824=1,IF(COUNTIFS($C:$C,C5824,$G:$G,1,$A:$A,"&gt;="&amp;(A5824-FenetreInterm/86400),$A:$A,"&lt;="&amp;A5824)&gt;=NbInterm,1,0),"")</f>
        <v/>
      </c>
      <c r="L5824" s="37" t="str">
        <f aca="false">IF(G5824=1,IF(B5824="",0,IF(J5824&lt;SeuilFugitive,1,0)),"")</f>
        <v/>
      </c>
      <c r="M5824" s="37" t="str">
        <f aca="false">IF(G5824=1,IF(B5824="",IF((Fin-A5824)*24&gt;SeuilFigee,1,0),IF(J5824&gt;SeuilFigee*3600,1,0)),"")</f>
        <v/>
      </c>
      <c r="N5824" s="0" t="str">
        <f aca="false">IF(G5824=1,IF(COUNTIF(H$2:H5824,H5824)=1,COUNTIF($H:$H,H5824),""),"")</f>
        <v/>
      </c>
      <c r="O5824" s="0" t="str">
        <f aca="false">IF(G5824=1,IF(COUNTIF(I$2:I5824,I5824)=1,COUNTIF($I:$I,I5824),""),"")</f>
        <v/>
      </c>
      <c r="P5824" s="38" t="str">
        <f aca="false">IF(G5824=1,IF(COUNTIFS(C$2:C5824,C5824,G$2:G5824,1)=1,COUNTIFS($C:$C,C5824,$G:$G,1)+ROW()/10000000,""),"")</f>
        <v/>
      </c>
      <c r="Q5824" s="0" t="str">
        <f aca="false">IF(K5824=1,IF(COUNTIFS(C$2:C5824,C5824,K$2:K5824,1)=1,1,0),"")</f>
        <v/>
      </c>
      <c r="R5824" s="0" t="str">
        <f aca="false">IF(M5824=1,IF(COUNTIFS(C$2:C5824,C5824,M$2:M5824,1)=1,1,0),"")</f>
        <v/>
      </c>
      <c r="S5824" s="0" t="str">
        <f aca="false">IF(L5824=1,IF(COUNTIFS(C$2:C5824,C5824,L$2:L5824,1)=1,1,0),"")</f>
        <v/>
      </c>
      <c r="T5824" s="38" t="str">
        <f aca="false">IF(N5824="","",N5824+ROW()/10000000)</f>
        <v/>
      </c>
      <c r="U5824" s="0" t="str">
        <f aca="false">IF(G5824=1,IF(B5824="",1,0),"")</f>
        <v/>
      </c>
    </row>
    <row r="5825" customFormat="false" ht="15" hidden="false" customHeight="false" outlineLevel="0" collapsed="false">
      <c r="A5825" s="35"/>
      <c r="B5825" s="35"/>
      <c r="G5825" s="0" t="str">
        <f aca="false">IF(A5825="","",IF(AND(A5825&gt;=Debut,A5825&lt;Fin),1,0))</f>
        <v/>
      </c>
      <c r="H5825" s="0" t="str">
        <f aca="false">IF(G5825=1,INT(ROUND((A5825-Debut)*86400,0)/600),"")</f>
        <v/>
      </c>
      <c r="I5825" s="0" t="str">
        <f aca="false">IF(G5825=1,INT(ROUND((A5825-Debut)*86400,0)/3600),"")</f>
        <v/>
      </c>
      <c r="J5825" s="0" t="str">
        <f aca="false">IF(OR(A5825="",B5825=""),"",ROUND((B5825-A5825)*86400,0))</f>
        <v/>
      </c>
      <c r="K5825" s="37" t="str">
        <f aca="false">IF(G5825=1,IF(COUNTIFS($C:$C,C5825,$G:$G,1,$A:$A,"&gt;="&amp;(A5825-FenetreInterm/86400),$A:$A,"&lt;="&amp;A5825)&gt;=NbInterm,1,0),"")</f>
        <v/>
      </c>
      <c r="L5825" s="37" t="str">
        <f aca="false">IF(G5825=1,IF(B5825="",0,IF(J5825&lt;SeuilFugitive,1,0)),"")</f>
        <v/>
      </c>
      <c r="M5825" s="37" t="str">
        <f aca="false">IF(G5825=1,IF(B5825="",IF((Fin-A5825)*24&gt;SeuilFigee,1,0),IF(J5825&gt;SeuilFigee*3600,1,0)),"")</f>
        <v/>
      </c>
      <c r="N5825" s="0" t="str">
        <f aca="false">IF(G5825=1,IF(COUNTIF(H$2:H5825,H5825)=1,COUNTIF($H:$H,H5825),""),"")</f>
        <v/>
      </c>
      <c r="O5825" s="0" t="str">
        <f aca="false">IF(G5825=1,IF(COUNTIF(I$2:I5825,I5825)=1,COUNTIF($I:$I,I5825),""),"")</f>
        <v/>
      </c>
      <c r="P5825" s="38" t="str">
        <f aca="false">IF(G5825=1,IF(COUNTIFS(C$2:C5825,C5825,G$2:G5825,1)=1,COUNTIFS($C:$C,C5825,$G:$G,1)+ROW()/10000000,""),"")</f>
        <v/>
      </c>
      <c r="Q5825" s="0" t="str">
        <f aca="false">IF(K5825=1,IF(COUNTIFS(C$2:C5825,C5825,K$2:K5825,1)=1,1,0),"")</f>
        <v/>
      </c>
      <c r="R5825" s="0" t="str">
        <f aca="false">IF(M5825=1,IF(COUNTIFS(C$2:C5825,C5825,M$2:M5825,1)=1,1,0),"")</f>
        <v/>
      </c>
      <c r="S5825" s="0" t="str">
        <f aca="false">IF(L5825=1,IF(COUNTIFS(C$2:C5825,C5825,L$2:L5825,1)=1,1,0),"")</f>
        <v/>
      </c>
      <c r="T5825" s="38" t="str">
        <f aca="false">IF(N5825="","",N5825+ROW()/10000000)</f>
        <v/>
      </c>
      <c r="U5825" s="0" t="str">
        <f aca="false">IF(G5825=1,IF(B5825="",1,0),"")</f>
        <v/>
      </c>
    </row>
    <row r="5826" customFormat="false" ht="15" hidden="false" customHeight="false" outlineLevel="0" collapsed="false">
      <c r="A5826" s="35"/>
      <c r="B5826" s="35"/>
      <c r="G5826" s="0" t="str">
        <f aca="false">IF(A5826="","",IF(AND(A5826&gt;=Debut,A5826&lt;Fin),1,0))</f>
        <v/>
      </c>
      <c r="H5826" s="0" t="str">
        <f aca="false">IF(G5826=1,INT(ROUND((A5826-Debut)*86400,0)/600),"")</f>
        <v/>
      </c>
      <c r="I5826" s="0" t="str">
        <f aca="false">IF(G5826=1,INT(ROUND((A5826-Debut)*86400,0)/3600),"")</f>
        <v/>
      </c>
      <c r="J5826" s="0" t="str">
        <f aca="false">IF(OR(A5826="",B5826=""),"",ROUND((B5826-A5826)*86400,0))</f>
        <v/>
      </c>
      <c r="K5826" s="37" t="str">
        <f aca="false">IF(G5826=1,IF(COUNTIFS($C:$C,C5826,$G:$G,1,$A:$A,"&gt;="&amp;(A5826-FenetreInterm/86400),$A:$A,"&lt;="&amp;A5826)&gt;=NbInterm,1,0),"")</f>
        <v/>
      </c>
      <c r="L5826" s="37" t="str">
        <f aca="false">IF(G5826=1,IF(B5826="",0,IF(J5826&lt;SeuilFugitive,1,0)),"")</f>
        <v/>
      </c>
      <c r="M5826" s="37" t="str">
        <f aca="false">IF(G5826=1,IF(B5826="",IF((Fin-A5826)*24&gt;SeuilFigee,1,0),IF(J5826&gt;SeuilFigee*3600,1,0)),"")</f>
        <v/>
      </c>
      <c r="N5826" s="0" t="str">
        <f aca="false">IF(G5826=1,IF(COUNTIF(H$2:H5826,H5826)=1,COUNTIF($H:$H,H5826),""),"")</f>
        <v/>
      </c>
      <c r="O5826" s="0" t="str">
        <f aca="false">IF(G5826=1,IF(COUNTIF(I$2:I5826,I5826)=1,COUNTIF($I:$I,I5826),""),"")</f>
        <v/>
      </c>
      <c r="P5826" s="38" t="str">
        <f aca="false">IF(G5826=1,IF(COUNTIFS(C$2:C5826,C5826,G$2:G5826,1)=1,COUNTIFS($C:$C,C5826,$G:$G,1)+ROW()/10000000,""),"")</f>
        <v/>
      </c>
      <c r="Q5826" s="0" t="str">
        <f aca="false">IF(K5826=1,IF(COUNTIFS(C$2:C5826,C5826,K$2:K5826,1)=1,1,0),"")</f>
        <v/>
      </c>
      <c r="R5826" s="0" t="str">
        <f aca="false">IF(M5826=1,IF(COUNTIFS(C$2:C5826,C5826,M$2:M5826,1)=1,1,0),"")</f>
        <v/>
      </c>
      <c r="S5826" s="0" t="str">
        <f aca="false">IF(L5826=1,IF(COUNTIFS(C$2:C5826,C5826,L$2:L5826,1)=1,1,0),"")</f>
        <v/>
      </c>
      <c r="T5826" s="38" t="str">
        <f aca="false">IF(N5826="","",N5826+ROW()/10000000)</f>
        <v/>
      </c>
      <c r="U5826" s="0" t="str">
        <f aca="false">IF(G5826=1,IF(B5826="",1,0),"")</f>
        <v/>
      </c>
    </row>
    <row r="5827" customFormat="false" ht="15" hidden="false" customHeight="false" outlineLevel="0" collapsed="false">
      <c r="A5827" s="35"/>
      <c r="B5827" s="35"/>
      <c r="G5827" s="0" t="str">
        <f aca="false">IF(A5827="","",IF(AND(A5827&gt;=Debut,A5827&lt;Fin),1,0))</f>
        <v/>
      </c>
      <c r="H5827" s="0" t="str">
        <f aca="false">IF(G5827=1,INT(ROUND((A5827-Debut)*86400,0)/600),"")</f>
        <v/>
      </c>
      <c r="I5827" s="0" t="str">
        <f aca="false">IF(G5827=1,INT(ROUND((A5827-Debut)*86400,0)/3600),"")</f>
        <v/>
      </c>
      <c r="J5827" s="0" t="str">
        <f aca="false">IF(OR(A5827="",B5827=""),"",ROUND((B5827-A5827)*86400,0))</f>
        <v/>
      </c>
      <c r="K5827" s="37" t="str">
        <f aca="false">IF(G5827=1,IF(COUNTIFS($C:$C,C5827,$G:$G,1,$A:$A,"&gt;="&amp;(A5827-FenetreInterm/86400),$A:$A,"&lt;="&amp;A5827)&gt;=NbInterm,1,0),"")</f>
        <v/>
      </c>
      <c r="L5827" s="37" t="str">
        <f aca="false">IF(G5827=1,IF(B5827="",0,IF(J5827&lt;SeuilFugitive,1,0)),"")</f>
        <v/>
      </c>
      <c r="M5827" s="37" t="str">
        <f aca="false">IF(G5827=1,IF(B5827="",IF((Fin-A5827)*24&gt;SeuilFigee,1,0),IF(J5827&gt;SeuilFigee*3600,1,0)),"")</f>
        <v/>
      </c>
      <c r="N5827" s="0" t="str">
        <f aca="false">IF(G5827=1,IF(COUNTIF(H$2:H5827,H5827)=1,COUNTIF($H:$H,H5827),""),"")</f>
        <v/>
      </c>
      <c r="O5827" s="0" t="str">
        <f aca="false">IF(G5827=1,IF(COUNTIF(I$2:I5827,I5827)=1,COUNTIF($I:$I,I5827),""),"")</f>
        <v/>
      </c>
      <c r="P5827" s="38" t="str">
        <f aca="false">IF(G5827=1,IF(COUNTIFS(C$2:C5827,C5827,G$2:G5827,1)=1,COUNTIFS($C:$C,C5827,$G:$G,1)+ROW()/10000000,""),"")</f>
        <v/>
      </c>
      <c r="Q5827" s="0" t="str">
        <f aca="false">IF(K5827=1,IF(COUNTIFS(C$2:C5827,C5827,K$2:K5827,1)=1,1,0),"")</f>
        <v/>
      </c>
      <c r="R5827" s="0" t="str">
        <f aca="false">IF(M5827=1,IF(COUNTIFS(C$2:C5827,C5827,M$2:M5827,1)=1,1,0),"")</f>
        <v/>
      </c>
      <c r="S5827" s="0" t="str">
        <f aca="false">IF(L5827=1,IF(COUNTIFS(C$2:C5827,C5827,L$2:L5827,1)=1,1,0),"")</f>
        <v/>
      </c>
      <c r="T5827" s="38" t="str">
        <f aca="false">IF(N5827="","",N5827+ROW()/10000000)</f>
        <v/>
      </c>
      <c r="U5827" s="0" t="str">
        <f aca="false">IF(G5827=1,IF(B5827="",1,0),"")</f>
        <v/>
      </c>
    </row>
    <row r="5828" customFormat="false" ht="15" hidden="false" customHeight="false" outlineLevel="0" collapsed="false">
      <c r="A5828" s="35"/>
      <c r="B5828" s="35"/>
      <c r="G5828" s="0" t="str">
        <f aca="false">IF(A5828="","",IF(AND(A5828&gt;=Debut,A5828&lt;Fin),1,0))</f>
        <v/>
      </c>
      <c r="H5828" s="0" t="str">
        <f aca="false">IF(G5828=1,INT(ROUND((A5828-Debut)*86400,0)/600),"")</f>
        <v/>
      </c>
      <c r="I5828" s="0" t="str">
        <f aca="false">IF(G5828=1,INT(ROUND((A5828-Debut)*86400,0)/3600),"")</f>
        <v/>
      </c>
      <c r="J5828" s="0" t="str">
        <f aca="false">IF(OR(A5828="",B5828=""),"",ROUND((B5828-A5828)*86400,0))</f>
        <v/>
      </c>
      <c r="K5828" s="37" t="str">
        <f aca="false">IF(G5828=1,IF(COUNTIFS($C:$C,C5828,$G:$G,1,$A:$A,"&gt;="&amp;(A5828-FenetreInterm/86400),$A:$A,"&lt;="&amp;A5828)&gt;=NbInterm,1,0),"")</f>
        <v/>
      </c>
      <c r="L5828" s="37" t="str">
        <f aca="false">IF(G5828=1,IF(B5828="",0,IF(J5828&lt;SeuilFugitive,1,0)),"")</f>
        <v/>
      </c>
      <c r="M5828" s="37" t="str">
        <f aca="false">IF(G5828=1,IF(B5828="",IF((Fin-A5828)*24&gt;SeuilFigee,1,0),IF(J5828&gt;SeuilFigee*3600,1,0)),"")</f>
        <v/>
      </c>
      <c r="N5828" s="0" t="str">
        <f aca="false">IF(G5828=1,IF(COUNTIF(H$2:H5828,H5828)=1,COUNTIF($H:$H,H5828),""),"")</f>
        <v/>
      </c>
      <c r="O5828" s="0" t="str">
        <f aca="false">IF(G5828=1,IF(COUNTIF(I$2:I5828,I5828)=1,COUNTIF($I:$I,I5828),""),"")</f>
        <v/>
      </c>
      <c r="P5828" s="38" t="str">
        <f aca="false">IF(G5828=1,IF(COUNTIFS(C$2:C5828,C5828,G$2:G5828,1)=1,COUNTIFS($C:$C,C5828,$G:$G,1)+ROW()/10000000,""),"")</f>
        <v/>
      </c>
      <c r="Q5828" s="0" t="str">
        <f aca="false">IF(K5828=1,IF(COUNTIFS(C$2:C5828,C5828,K$2:K5828,1)=1,1,0),"")</f>
        <v/>
      </c>
      <c r="R5828" s="0" t="str">
        <f aca="false">IF(M5828=1,IF(COUNTIFS(C$2:C5828,C5828,M$2:M5828,1)=1,1,0),"")</f>
        <v/>
      </c>
      <c r="S5828" s="0" t="str">
        <f aca="false">IF(L5828=1,IF(COUNTIFS(C$2:C5828,C5828,L$2:L5828,1)=1,1,0),"")</f>
        <v/>
      </c>
      <c r="T5828" s="38" t="str">
        <f aca="false">IF(N5828="","",N5828+ROW()/10000000)</f>
        <v/>
      </c>
      <c r="U5828" s="0" t="str">
        <f aca="false">IF(G5828=1,IF(B5828="",1,0),"")</f>
        <v/>
      </c>
    </row>
    <row r="5829" customFormat="false" ht="15" hidden="false" customHeight="false" outlineLevel="0" collapsed="false">
      <c r="A5829" s="35"/>
      <c r="B5829" s="35"/>
      <c r="G5829" s="0" t="str">
        <f aca="false">IF(A5829="","",IF(AND(A5829&gt;=Debut,A5829&lt;Fin),1,0))</f>
        <v/>
      </c>
      <c r="H5829" s="0" t="str">
        <f aca="false">IF(G5829=1,INT(ROUND((A5829-Debut)*86400,0)/600),"")</f>
        <v/>
      </c>
      <c r="I5829" s="0" t="str">
        <f aca="false">IF(G5829=1,INT(ROUND((A5829-Debut)*86400,0)/3600),"")</f>
        <v/>
      </c>
      <c r="J5829" s="0" t="str">
        <f aca="false">IF(OR(A5829="",B5829=""),"",ROUND((B5829-A5829)*86400,0))</f>
        <v/>
      </c>
      <c r="K5829" s="37" t="str">
        <f aca="false">IF(G5829=1,IF(COUNTIFS($C:$C,C5829,$G:$G,1,$A:$A,"&gt;="&amp;(A5829-FenetreInterm/86400),$A:$A,"&lt;="&amp;A5829)&gt;=NbInterm,1,0),"")</f>
        <v/>
      </c>
      <c r="L5829" s="37" t="str">
        <f aca="false">IF(G5829=1,IF(B5829="",0,IF(J5829&lt;SeuilFugitive,1,0)),"")</f>
        <v/>
      </c>
      <c r="M5829" s="37" t="str">
        <f aca="false">IF(G5829=1,IF(B5829="",IF((Fin-A5829)*24&gt;SeuilFigee,1,0),IF(J5829&gt;SeuilFigee*3600,1,0)),"")</f>
        <v/>
      </c>
      <c r="N5829" s="0" t="str">
        <f aca="false">IF(G5829=1,IF(COUNTIF(H$2:H5829,H5829)=1,COUNTIF($H:$H,H5829),""),"")</f>
        <v/>
      </c>
      <c r="O5829" s="0" t="str">
        <f aca="false">IF(G5829=1,IF(COUNTIF(I$2:I5829,I5829)=1,COUNTIF($I:$I,I5829),""),"")</f>
        <v/>
      </c>
      <c r="P5829" s="38" t="str">
        <f aca="false">IF(G5829=1,IF(COUNTIFS(C$2:C5829,C5829,G$2:G5829,1)=1,COUNTIFS($C:$C,C5829,$G:$G,1)+ROW()/10000000,""),"")</f>
        <v/>
      </c>
      <c r="Q5829" s="0" t="str">
        <f aca="false">IF(K5829=1,IF(COUNTIFS(C$2:C5829,C5829,K$2:K5829,1)=1,1,0),"")</f>
        <v/>
      </c>
      <c r="R5829" s="0" t="str">
        <f aca="false">IF(M5829=1,IF(COUNTIFS(C$2:C5829,C5829,M$2:M5829,1)=1,1,0),"")</f>
        <v/>
      </c>
      <c r="S5829" s="0" t="str">
        <f aca="false">IF(L5829=1,IF(COUNTIFS(C$2:C5829,C5829,L$2:L5829,1)=1,1,0),"")</f>
        <v/>
      </c>
      <c r="T5829" s="38" t="str">
        <f aca="false">IF(N5829="","",N5829+ROW()/10000000)</f>
        <v/>
      </c>
      <c r="U5829" s="0" t="str">
        <f aca="false">IF(G5829=1,IF(B5829="",1,0),"")</f>
        <v/>
      </c>
    </row>
    <row r="5830" customFormat="false" ht="15" hidden="false" customHeight="false" outlineLevel="0" collapsed="false">
      <c r="A5830" s="35"/>
      <c r="B5830" s="35"/>
      <c r="G5830" s="0" t="str">
        <f aca="false">IF(A5830="","",IF(AND(A5830&gt;=Debut,A5830&lt;Fin),1,0))</f>
        <v/>
      </c>
      <c r="H5830" s="0" t="str">
        <f aca="false">IF(G5830=1,INT(ROUND((A5830-Debut)*86400,0)/600),"")</f>
        <v/>
      </c>
      <c r="I5830" s="0" t="str">
        <f aca="false">IF(G5830=1,INT(ROUND((A5830-Debut)*86400,0)/3600),"")</f>
        <v/>
      </c>
      <c r="J5830" s="0" t="str">
        <f aca="false">IF(OR(A5830="",B5830=""),"",ROUND((B5830-A5830)*86400,0))</f>
        <v/>
      </c>
      <c r="K5830" s="37" t="str">
        <f aca="false">IF(G5830=1,IF(COUNTIFS($C:$C,C5830,$G:$G,1,$A:$A,"&gt;="&amp;(A5830-FenetreInterm/86400),$A:$A,"&lt;="&amp;A5830)&gt;=NbInterm,1,0),"")</f>
        <v/>
      </c>
      <c r="L5830" s="37" t="str">
        <f aca="false">IF(G5830=1,IF(B5830="",0,IF(J5830&lt;SeuilFugitive,1,0)),"")</f>
        <v/>
      </c>
      <c r="M5830" s="37" t="str">
        <f aca="false">IF(G5830=1,IF(B5830="",IF((Fin-A5830)*24&gt;SeuilFigee,1,0),IF(J5830&gt;SeuilFigee*3600,1,0)),"")</f>
        <v/>
      </c>
      <c r="N5830" s="0" t="str">
        <f aca="false">IF(G5830=1,IF(COUNTIF(H$2:H5830,H5830)=1,COUNTIF($H:$H,H5830),""),"")</f>
        <v/>
      </c>
      <c r="O5830" s="0" t="str">
        <f aca="false">IF(G5830=1,IF(COUNTIF(I$2:I5830,I5830)=1,COUNTIF($I:$I,I5830),""),"")</f>
        <v/>
      </c>
      <c r="P5830" s="38" t="str">
        <f aca="false">IF(G5830=1,IF(COUNTIFS(C$2:C5830,C5830,G$2:G5830,1)=1,COUNTIFS($C:$C,C5830,$G:$G,1)+ROW()/10000000,""),"")</f>
        <v/>
      </c>
      <c r="Q5830" s="0" t="str">
        <f aca="false">IF(K5830=1,IF(COUNTIFS(C$2:C5830,C5830,K$2:K5830,1)=1,1,0),"")</f>
        <v/>
      </c>
      <c r="R5830" s="0" t="str">
        <f aca="false">IF(M5830=1,IF(COUNTIFS(C$2:C5830,C5830,M$2:M5830,1)=1,1,0),"")</f>
        <v/>
      </c>
      <c r="S5830" s="0" t="str">
        <f aca="false">IF(L5830=1,IF(COUNTIFS(C$2:C5830,C5830,L$2:L5830,1)=1,1,0),"")</f>
        <v/>
      </c>
      <c r="T5830" s="38" t="str">
        <f aca="false">IF(N5830="","",N5830+ROW()/10000000)</f>
        <v/>
      </c>
      <c r="U5830" s="0" t="str">
        <f aca="false">IF(G5830=1,IF(B5830="",1,0),"")</f>
        <v/>
      </c>
    </row>
    <row r="5831" customFormat="false" ht="15" hidden="false" customHeight="false" outlineLevel="0" collapsed="false">
      <c r="A5831" s="35"/>
      <c r="B5831" s="35"/>
      <c r="G5831" s="0" t="str">
        <f aca="false">IF(A5831="","",IF(AND(A5831&gt;=Debut,A5831&lt;Fin),1,0))</f>
        <v/>
      </c>
      <c r="H5831" s="0" t="str">
        <f aca="false">IF(G5831=1,INT(ROUND((A5831-Debut)*86400,0)/600),"")</f>
        <v/>
      </c>
      <c r="I5831" s="0" t="str">
        <f aca="false">IF(G5831=1,INT(ROUND((A5831-Debut)*86400,0)/3600),"")</f>
        <v/>
      </c>
      <c r="J5831" s="0" t="str">
        <f aca="false">IF(OR(A5831="",B5831=""),"",ROUND((B5831-A5831)*86400,0))</f>
        <v/>
      </c>
      <c r="K5831" s="37" t="str">
        <f aca="false">IF(G5831=1,IF(COUNTIFS($C:$C,C5831,$G:$G,1,$A:$A,"&gt;="&amp;(A5831-FenetreInterm/86400),$A:$A,"&lt;="&amp;A5831)&gt;=NbInterm,1,0),"")</f>
        <v/>
      </c>
      <c r="L5831" s="37" t="str">
        <f aca="false">IF(G5831=1,IF(B5831="",0,IF(J5831&lt;SeuilFugitive,1,0)),"")</f>
        <v/>
      </c>
      <c r="M5831" s="37" t="str">
        <f aca="false">IF(G5831=1,IF(B5831="",IF((Fin-A5831)*24&gt;SeuilFigee,1,0),IF(J5831&gt;SeuilFigee*3600,1,0)),"")</f>
        <v/>
      </c>
      <c r="N5831" s="0" t="str">
        <f aca="false">IF(G5831=1,IF(COUNTIF(H$2:H5831,H5831)=1,COUNTIF($H:$H,H5831),""),"")</f>
        <v/>
      </c>
      <c r="O5831" s="0" t="str">
        <f aca="false">IF(G5831=1,IF(COUNTIF(I$2:I5831,I5831)=1,COUNTIF($I:$I,I5831),""),"")</f>
        <v/>
      </c>
      <c r="P5831" s="38" t="str">
        <f aca="false">IF(G5831=1,IF(COUNTIFS(C$2:C5831,C5831,G$2:G5831,1)=1,COUNTIFS($C:$C,C5831,$G:$G,1)+ROW()/10000000,""),"")</f>
        <v/>
      </c>
      <c r="Q5831" s="0" t="str">
        <f aca="false">IF(K5831=1,IF(COUNTIFS(C$2:C5831,C5831,K$2:K5831,1)=1,1,0),"")</f>
        <v/>
      </c>
      <c r="R5831" s="0" t="str">
        <f aca="false">IF(M5831=1,IF(COUNTIFS(C$2:C5831,C5831,M$2:M5831,1)=1,1,0),"")</f>
        <v/>
      </c>
      <c r="S5831" s="0" t="str">
        <f aca="false">IF(L5831=1,IF(COUNTIFS(C$2:C5831,C5831,L$2:L5831,1)=1,1,0),"")</f>
        <v/>
      </c>
      <c r="T5831" s="38" t="str">
        <f aca="false">IF(N5831="","",N5831+ROW()/10000000)</f>
        <v/>
      </c>
      <c r="U5831" s="0" t="str">
        <f aca="false">IF(G5831=1,IF(B5831="",1,0),"")</f>
        <v/>
      </c>
    </row>
    <row r="5832" customFormat="false" ht="15" hidden="false" customHeight="false" outlineLevel="0" collapsed="false">
      <c r="A5832" s="35"/>
      <c r="B5832" s="35"/>
      <c r="G5832" s="0" t="str">
        <f aca="false">IF(A5832="","",IF(AND(A5832&gt;=Debut,A5832&lt;Fin),1,0))</f>
        <v/>
      </c>
      <c r="H5832" s="0" t="str">
        <f aca="false">IF(G5832=1,INT(ROUND((A5832-Debut)*86400,0)/600),"")</f>
        <v/>
      </c>
      <c r="I5832" s="0" t="str">
        <f aca="false">IF(G5832=1,INT(ROUND((A5832-Debut)*86400,0)/3600),"")</f>
        <v/>
      </c>
      <c r="J5832" s="0" t="str">
        <f aca="false">IF(OR(A5832="",B5832=""),"",ROUND((B5832-A5832)*86400,0))</f>
        <v/>
      </c>
      <c r="K5832" s="37" t="str">
        <f aca="false">IF(G5832=1,IF(COUNTIFS($C:$C,C5832,$G:$G,1,$A:$A,"&gt;="&amp;(A5832-FenetreInterm/86400),$A:$A,"&lt;="&amp;A5832)&gt;=NbInterm,1,0),"")</f>
        <v/>
      </c>
      <c r="L5832" s="37" t="str">
        <f aca="false">IF(G5832=1,IF(B5832="",0,IF(J5832&lt;SeuilFugitive,1,0)),"")</f>
        <v/>
      </c>
      <c r="M5832" s="37" t="str">
        <f aca="false">IF(G5832=1,IF(B5832="",IF((Fin-A5832)*24&gt;SeuilFigee,1,0),IF(J5832&gt;SeuilFigee*3600,1,0)),"")</f>
        <v/>
      </c>
      <c r="N5832" s="0" t="str">
        <f aca="false">IF(G5832=1,IF(COUNTIF(H$2:H5832,H5832)=1,COUNTIF($H:$H,H5832),""),"")</f>
        <v/>
      </c>
      <c r="O5832" s="0" t="str">
        <f aca="false">IF(G5832=1,IF(COUNTIF(I$2:I5832,I5832)=1,COUNTIF($I:$I,I5832),""),"")</f>
        <v/>
      </c>
      <c r="P5832" s="38" t="str">
        <f aca="false">IF(G5832=1,IF(COUNTIFS(C$2:C5832,C5832,G$2:G5832,1)=1,COUNTIFS($C:$C,C5832,$G:$G,1)+ROW()/10000000,""),"")</f>
        <v/>
      </c>
      <c r="Q5832" s="0" t="str">
        <f aca="false">IF(K5832=1,IF(COUNTIFS(C$2:C5832,C5832,K$2:K5832,1)=1,1,0),"")</f>
        <v/>
      </c>
      <c r="R5832" s="0" t="str">
        <f aca="false">IF(M5832=1,IF(COUNTIFS(C$2:C5832,C5832,M$2:M5832,1)=1,1,0),"")</f>
        <v/>
      </c>
      <c r="S5832" s="0" t="str">
        <f aca="false">IF(L5832=1,IF(COUNTIFS(C$2:C5832,C5832,L$2:L5832,1)=1,1,0),"")</f>
        <v/>
      </c>
      <c r="T5832" s="38" t="str">
        <f aca="false">IF(N5832="","",N5832+ROW()/10000000)</f>
        <v/>
      </c>
      <c r="U5832" s="0" t="str">
        <f aca="false">IF(G5832=1,IF(B5832="",1,0),"")</f>
        <v/>
      </c>
    </row>
    <row r="5833" customFormat="false" ht="15" hidden="false" customHeight="false" outlineLevel="0" collapsed="false">
      <c r="A5833" s="35"/>
      <c r="B5833" s="35"/>
      <c r="G5833" s="0" t="str">
        <f aca="false">IF(A5833="","",IF(AND(A5833&gt;=Debut,A5833&lt;Fin),1,0))</f>
        <v/>
      </c>
      <c r="H5833" s="0" t="str">
        <f aca="false">IF(G5833=1,INT(ROUND((A5833-Debut)*86400,0)/600),"")</f>
        <v/>
      </c>
      <c r="I5833" s="0" t="str">
        <f aca="false">IF(G5833=1,INT(ROUND((A5833-Debut)*86400,0)/3600),"")</f>
        <v/>
      </c>
      <c r="J5833" s="0" t="str">
        <f aca="false">IF(OR(A5833="",B5833=""),"",ROUND((B5833-A5833)*86400,0))</f>
        <v/>
      </c>
      <c r="K5833" s="37" t="str">
        <f aca="false">IF(G5833=1,IF(COUNTIFS($C:$C,C5833,$G:$G,1,$A:$A,"&gt;="&amp;(A5833-FenetreInterm/86400),$A:$A,"&lt;="&amp;A5833)&gt;=NbInterm,1,0),"")</f>
        <v/>
      </c>
      <c r="L5833" s="37" t="str">
        <f aca="false">IF(G5833=1,IF(B5833="",0,IF(J5833&lt;SeuilFugitive,1,0)),"")</f>
        <v/>
      </c>
      <c r="M5833" s="37" t="str">
        <f aca="false">IF(G5833=1,IF(B5833="",IF((Fin-A5833)*24&gt;SeuilFigee,1,0),IF(J5833&gt;SeuilFigee*3600,1,0)),"")</f>
        <v/>
      </c>
      <c r="N5833" s="0" t="str">
        <f aca="false">IF(G5833=1,IF(COUNTIF(H$2:H5833,H5833)=1,COUNTIF($H:$H,H5833),""),"")</f>
        <v/>
      </c>
      <c r="O5833" s="0" t="str">
        <f aca="false">IF(G5833=1,IF(COUNTIF(I$2:I5833,I5833)=1,COUNTIF($I:$I,I5833),""),"")</f>
        <v/>
      </c>
      <c r="P5833" s="38" t="str">
        <f aca="false">IF(G5833=1,IF(COUNTIFS(C$2:C5833,C5833,G$2:G5833,1)=1,COUNTIFS($C:$C,C5833,$G:$G,1)+ROW()/10000000,""),"")</f>
        <v/>
      </c>
      <c r="Q5833" s="0" t="str">
        <f aca="false">IF(K5833=1,IF(COUNTIFS(C$2:C5833,C5833,K$2:K5833,1)=1,1,0),"")</f>
        <v/>
      </c>
      <c r="R5833" s="0" t="str">
        <f aca="false">IF(M5833=1,IF(COUNTIFS(C$2:C5833,C5833,M$2:M5833,1)=1,1,0),"")</f>
        <v/>
      </c>
      <c r="S5833" s="0" t="str">
        <f aca="false">IF(L5833=1,IF(COUNTIFS(C$2:C5833,C5833,L$2:L5833,1)=1,1,0),"")</f>
        <v/>
      </c>
      <c r="T5833" s="38" t="str">
        <f aca="false">IF(N5833="","",N5833+ROW()/10000000)</f>
        <v/>
      </c>
      <c r="U5833" s="0" t="str">
        <f aca="false">IF(G5833=1,IF(B5833="",1,0),"")</f>
        <v/>
      </c>
    </row>
    <row r="5834" customFormat="false" ht="15" hidden="false" customHeight="false" outlineLevel="0" collapsed="false">
      <c r="A5834" s="35"/>
      <c r="B5834" s="35"/>
      <c r="G5834" s="0" t="str">
        <f aca="false">IF(A5834="","",IF(AND(A5834&gt;=Debut,A5834&lt;Fin),1,0))</f>
        <v/>
      </c>
      <c r="H5834" s="0" t="str">
        <f aca="false">IF(G5834=1,INT(ROUND((A5834-Debut)*86400,0)/600),"")</f>
        <v/>
      </c>
      <c r="I5834" s="0" t="str">
        <f aca="false">IF(G5834=1,INT(ROUND((A5834-Debut)*86400,0)/3600),"")</f>
        <v/>
      </c>
      <c r="J5834" s="0" t="str">
        <f aca="false">IF(OR(A5834="",B5834=""),"",ROUND((B5834-A5834)*86400,0))</f>
        <v/>
      </c>
      <c r="K5834" s="37" t="str">
        <f aca="false">IF(G5834=1,IF(COUNTIFS($C:$C,C5834,$G:$G,1,$A:$A,"&gt;="&amp;(A5834-FenetreInterm/86400),$A:$A,"&lt;="&amp;A5834)&gt;=NbInterm,1,0),"")</f>
        <v/>
      </c>
      <c r="L5834" s="37" t="str">
        <f aca="false">IF(G5834=1,IF(B5834="",0,IF(J5834&lt;SeuilFugitive,1,0)),"")</f>
        <v/>
      </c>
      <c r="M5834" s="37" t="str">
        <f aca="false">IF(G5834=1,IF(B5834="",IF((Fin-A5834)*24&gt;SeuilFigee,1,0),IF(J5834&gt;SeuilFigee*3600,1,0)),"")</f>
        <v/>
      </c>
      <c r="N5834" s="0" t="str">
        <f aca="false">IF(G5834=1,IF(COUNTIF(H$2:H5834,H5834)=1,COUNTIF($H:$H,H5834),""),"")</f>
        <v/>
      </c>
      <c r="O5834" s="0" t="str">
        <f aca="false">IF(G5834=1,IF(COUNTIF(I$2:I5834,I5834)=1,COUNTIF($I:$I,I5834),""),"")</f>
        <v/>
      </c>
      <c r="P5834" s="38" t="str">
        <f aca="false">IF(G5834=1,IF(COUNTIFS(C$2:C5834,C5834,G$2:G5834,1)=1,COUNTIFS($C:$C,C5834,$G:$G,1)+ROW()/10000000,""),"")</f>
        <v/>
      </c>
      <c r="Q5834" s="0" t="str">
        <f aca="false">IF(K5834=1,IF(COUNTIFS(C$2:C5834,C5834,K$2:K5834,1)=1,1,0),"")</f>
        <v/>
      </c>
      <c r="R5834" s="0" t="str">
        <f aca="false">IF(M5834=1,IF(COUNTIFS(C$2:C5834,C5834,M$2:M5834,1)=1,1,0),"")</f>
        <v/>
      </c>
      <c r="S5834" s="0" t="str">
        <f aca="false">IF(L5834=1,IF(COUNTIFS(C$2:C5834,C5834,L$2:L5834,1)=1,1,0),"")</f>
        <v/>
      </c>
      <c r="T5834" s="38" t="str">
        <f aca="false">IF(N5834="","",N5834+ROW()/10000000)</f>
        <v/>
      </c>
      <c r="U5834" s="0" t="str">
        <f aca="false">IF(G5834=1,IF(B5834="",1,0),"")</f>
        <v/>
      </c>
    </row>
    <row r="5835" customFormat="false" ht="15" hidden="false" customHeight="false" outlineLevel="0" collapsed="false">
      <c r="A5835" s="35"/>
      <c r="B5835" s="35"/>
      <c r="G5835" s="0" t="str">
        <f aca="false">IF(A5835="","",IF(AND(A5835&gt;=Debut,A5835&lt;Fin),1,0))</f>
        <v/>
      </c>
      <c r="H5835" s="0" t="str">
        <f aca="false">IF(G5835=1,INT(ROUND((A5835-Debut)*86400,0)/600),"")</f>
        <v/>
      </c>
      <c r="I5835" s="0" t="str">
        <f aca="false">IF(G5835=1,INT(ROUND((A5835-Debut)*86400,0)/3600),"")</f>
        <v/>
      </c>
      <c r="J5835" s="0" t="str">
        <f aca="false">IF(OR(A5835="",B5835=""),"",ROUND((B5835-A5835)*86400,0))</f>
        <v/>
      </c>
      <c r="K5835" s="37" t="str">
        <f aca="false">IF(G5835=1,IF(COUNTIFS($C:$C,C5835,$G:$G,1,$A:$A,"&gt;="&amp;(A5835-FenetreInterm/86400),$A:$A,"&lt;="&amp;A5835)&gt;=NbInterm,1,0),"")</f>
        <v/>
      </c>
      <c r="L5835" s="37" t="str">
        <f aca="false">IF(G5835=1,IF(B5835="",0,IF(J5835&lt;SeuilFugitive,1,0)),"")</f>
        <v/>
      </c>
      <c r="M5835" s="37" t="str">
        <f aca="false">IF(G5835=1,IF(B5835="",IF((Fin-A5835)*24&gt;SeuilFigee,1,0),IF(J5835&gt;SeuilFigee*3600,1,0)),"")</f>
        <v/>
      </c>
      <c r="N5835" s="0" t="str">
        <f aca="false">IF(G5835=1,IF(COUNTIF(H$2:H5835,H5835)=1,COUNTIF($H:$H,H5835),""),"")</f>
        <v/>
      </c>
      <c r="O5835" s="0" t="str">
        <f aca="false">IF(G5835=1,IF(COUNTIF(I$2:I5835,I5835)=1,COUNTIF($I:$I,I5835),""),"")</f>
        <v/>
      </c>
      <c r="P5835" s="38" t="str">
        <f aca="false">IF(G5835=1,IF(COUNTIFS(C$2:C5835,C5835,G$2:G5835,1)=1,COUNTIFS($C:$C,C5835,$G:$G,1)+ROW()/10000000,""),"")</f>
        <v/>
      </c>
      <c r="Q5835" s="0" t="str">
        <f aca="false">IF(K5835=1,IF(COUNTIFS(C$2:C5835,C5835,K$2:K5835,1)=1,1,0),"")</f>
        <v/>
      </c>
      <c r="R5835" s="0" t="str">
        <f aca="false">IF(M5835=1,IF(COUNTIFS(C$2:C5835,C5835,M$2:M5835,1)=1,1,0),"")</f>
        <v/>
      </c>
      <c r="S5835" s="0" t="str">
        <f aca="false">IF(L5835=1,IF(COUNTIFS(C$2:C5835,C5835,L$2:L5835,1)=1,1,0),"")</f>
        <v/>
      </c>
      <c r="T5835" s="38" t="str">
        <f aca="false">IF(N5835="","",N5835+ROW()/10000000)</f>
        <v/>
      </c>
      <c r="U5835" s="0" t="str">
        <f aca="false">IF(G5835=1,IF(B5835="",1,0),"")</f>
        <v/>
      </c>
    </row>
    <row r="5836" customFormat="false" ht="15" hidden="false" customHeight="false" outlineLevel="0" collapsed="false">
      <c r="A5836" s="35"/>
      <c r="B5836" s="35"/>
      <c r="G5836" s="0" t="str">
        <f aca="false">IF(A5836="","",IF(AND(A5836&gt;=Debut,A5836&lt;Fin),1,0))</f>
        <v/>
      </c>
      <c r="H5836" s="0" t="str">
        <f aca="false">IF(G5836=1,INT(ROUND((A5836-Debut)*86400,0)/600),"")</f>
        <v/>
      </c>
      <c r="I5836" s="0" t="str">
        <f aca="false">IF(G5836=1,INT(ROUND((A5836-Debut)*86400,0)/3600),"")</f>
        <v/>
      </c>
      <c r="J5836" s="0" t="str">
        <f aca="false">IF(OR(A5836="",B5836=""),"",ROUND((B5836-A5836)*86400,0))</f>
        <v/>
      </c>
      <c r="K5836" s="37" t="str">
        <f aca="false">IF(G5836=1,IF(COUNTIFS($C:$C,C5836,$G:$G,1,$A:$A,"&gt;="&amp;(A5836-FenetreInterm/86400),$A:$A,"&lt;="&amp;A5836)&gt;=NbInterm,1,0),"")</f>
        <v/>
      </c>
      <c r="L5836" s="37" t="str">
        <f aca="false">IF(G5836=1,IF(B5836="",0,IF(J5836&lt;SeuilFugitive,1,0)),"")</f>
        <v/>
      </c>
      <c r="M5836" s="37" t="str">
        <f aca="false">IF(G5836=1,IF(B5836="",IF((Fin-A5836)*24&gt;SeuilFigee,1,0),IF(J5836&gt;SeuilFigee*3600,1,0)),"")</f>
        <v/>
      </c>
      <c r="N5836" s="0" t="str">
        <f aca="false">IF(G5836=1,IF(COUNTIF(H$2:H5836,H5836)=1,COUNTIF($H:$H,H5836),""),"")</f>
        <v/>
      </c>
      <c r="O5836" s="0" t="str">
        <f aca="false">IF(G5836=1,IF(COUNTIF(I$2:I5836,I5836)=1,COUNTIF($I:$I,I5836),""),"")</f>
        <v/>
      </c>
      <c r="P5836" s="38" t="str">
        <f aca="false">IF(G5836=1,IF(COUNTIFS(C$2:C5836,C5836,G$2:G5836,1)=1,COUNTIFS($C:$C,C5836,$G:$G,1)+ROW()/10000000,""),"")</f>
        <v/>
      </c>
      <c r="Q5836" s="0" t="str">
        <f aca="false">IF(K5836=1,IF(COUNTIFS(C$2:C5836,C5836,K$2:K5836,1)=1,1,0),"")</f>
        <v/>
      </c>
      <c r="R5836" s="0" t="str">
        <f aca="false">IF(M5836=1,IF(COUNTIFS(C$2:C5836,C5836,M$2:M5836,1)=1,1,0),"")</f>
        <v/>
      </c>
      <c r="S5836" s="0" t="str">
        <f aca="false">IF(L5836=1,IF(COUNTIFS(C$2:C5836,C5836,L$2:L5836,1)=1,1,0),"")</f>
        <v/>
      </c>
      <c r="T5836" s="38" t="str">
        <f aca="false">IF(N5836="","",N5836+ROW()/10000000)</f>
        <v/>
      </c>
      <c r="U5836" s="0" t="str">
        <f aca="false">IF(G5836=1,IF(B5836="",1,0),"")</f>
        <v/>
      </c>
    </row>
    <row r="5837" customFormat="false" ht="15" hidden="false" customHeight="false" outlineLevel="0" collapsed="false">
      <c r="A5837" s="35"/>
      <c r="B5837" s="35"/>
      <c r="G5837" s="0" t="str">
        <f aca="false">IF(A5837="","",IF(AND(A5837&gt;=Debut,A5837&lt;Fin),1,0))</f>
        <v/>
      </c>
      <c r="H5837" s="0" t="str">
        <f aca="false">IF(G5837=1,INT(ROUND((A5837-Debut)*86400,0)/600),"")</f>
        <v/>
      </c>
      <c r="I5837" s="0" t="str">
        <f aca="false">IF(G5837=1,INT(ROUND((A5837-Debut)*86400,0)/3600),"")</f>
        <v/>
      </c>
      <c r="J5837" s="0" t="str">
        <f aca="false">IF(OR(A5837="",B5837=""),"",ROUND((B5837-A5837)*86400,0))</f>
        <v/>
      </c>
      <c r="K5837" s="37" t="str">
        <f aca="false">IF(G5837=1,IF(COUNTIFS($C:$C,C5837,$G:$G,1,$A:$A,"&gt;="&amp;(A5837-FenetreInterm/86400),$A:$A,"&lt;="&amp;A5837)&gt;=NbInterm,1,0),"")</f>
        <v/>
      </c>
      <c r="L5837" s="37" t="str">
        <f aca="false">IF(G5837=1,IF(B5837="",0,IF(J5837&lt;SeuilFugitive,1,0)),"")</f>
        <v/>
      </c>
      <c r="M5837" s="37" t="str">
        <f aca="false">IF(G5837=1,IF(B5837="",IF((Fin-A5837)*24&gt;SeuilFigee,1,0),IF(J5837&gt;SeuilFigee*3600,1,0)),"")</f>
        <v/>
      </c>
      <c r="N5837" s="0" t="str">
        <f aca="false">IF(G5837=1,IF(COUNTIF(H$2:H5837,H5837)=1,COUNTIF($H:$H,H5837),""),"")</f>
        <v/>
      </c>
      <c r="O5837" s="0" t="str">
        <f aca="false">IF(G5837=1,IF(COUNTIF(I$2:I5837,I5837)=1,COUNTIF($I:$I,I5837),""),"")</f>
        <v/>
      </c>
      <c r="P5837" s="38" t="str">
        <f aca="false">IF(G5837=1,IF(COUNTIFS(C$2:C5837,C5837,G$2:G5837,1)=1,COUNTIFS($C:$C,C5837,$G:$G,1)+ROW()/10000000,""),"")</f>
        <v/>
      </c>
      <c r="Q5837" s="0" t="str">
        <f aca="false">IF(K5837=1,IF(COUNTIFS(C$2:C5837,C5837,K$2:K5837,1)=1,1,0),"")</f>
        <v/>
      </c>
      <c r="R5837" s="0" t="str">
        <f aca="false">IF(M5837=1,IF(COUNTIFS(C$2:C5837,C5837,M$2:M5837,1)=1,1,0),"")</f>
        <v/>
      </c>
      <c r="S5837" s="0" t="str">
        <f aca="false">IF(L5837=1,IF(COUNTIFS(C$2:C5837,C5837,L$2:L5837,1)=1,1,0),"")</f>
        <v/>
      </c>
      <c r="T5837" s="38" t="str">
        <f aca="false">IF(N5837="","",N5837+ROW()/10000000)</f>
        <v/>
      </c>
      <c r="U5837" s="0" t="str">
        <f aca="false">IF(G5837=1,IF(B5837="",1,0),"")</f>
        <v/>
      </c>
    </row>
    <row r="5838" customFormat="false" ht="15" hidden="false" customHeight="false" outlineLevel="0" collapsed="false">
      <c r="A5838" s="35"/>
      <c r="B5838" s="35"/>
      <c r="G5838" s="0" t="str">
        <f aca="false">IF(A5838="","",IF(AND(A5838&gt;=Debut,A5838&lt;Fin),1,0))</f>
        <v/>
      </c>
      <c r="H5838" s="0" t="str">
        <f aca="false">IF(G5838=1,INT(ROUND((A5838-Debut)*86400,0)/600),"")</f>
        <v/>
      </c>
      <c r="I5838" s="0" t="str">
        <f aca="false">IF(G5838=1,INT(ROUND((A5838-Debut)*86400,0)/3600),"")</f>
        <v/>
      </c>
      <c r="J5838" s="0" t="str">
        <f aca="false">IF(OR(A5838="",B5838=""),"",ROUND((B5838-A5838)*86400,0))</f>
        <v/>
      </c>
      <c r="K5838" s="37" t="str">
        <f aca="false">IF(G5838=1,IF(COUNTIFS($C:$C,C5838,$G:$G,1,$A:$A,"&gt;="&amp;(A5838-FenetreInterm/86400),$A:$A,"&lt;="&amp;A5838)&gt;=NbInterm,1,0),"")</f>
        <v/>
      </c>
      <c r="L5838" s="37" t="str">
        <f aca="false">IF(G5838=1,IF(B5838="",0,IF(J5838&lt;SeuilFugitive,1,0)),"")</f>
        <v/>
      </c>
      <c r="M5838" s="37" t="str">
        <f aca="false">IF(G5838=1,IF(B5838="",IF((Fin-A5838)*24&gt;SeuilFigee,1,0),IF(J5838&gt;SeuilFigee*3600,1,0)),"")</f>
        <v/>
      </c>
      <c r="N5838" s="0" t="str">
        <f aca="false">IF(G5838=1,IF(COUNTIF(H$2:H5838,H5838)=1,COUNTIF($H:$H,H5838),""),"")</f>
        <v/>
      </c>
      <c r="O5838" s="0" t="str">
        <f aca="false">IF(G5838=1,IF(COUNTIF(I$2:I5838,I5838)=1,COUNTIF($I:$I,I5838),""),"")</f>
        <v/>
      </c>
      <c r="P5838" s="38" t="str">
        <f aca="false">IF(G5838=1,IF(COUNTIFS(C$2:C5838,C5838,G$2:G5838,1)=1,COUNTIFS($C:$C,C5838,$G:$G,1)+ROW()/10000000,""),"")</f>
        <v/>
      </c>
      <c r="Q5838" s="0" t="str">
        <f aca="false">IF(K5838=1,IF(COUNTIFS(C$2:C5838,C5838,K$2:K5838,1)=1,1,0),"")</f>
        <v/>
      </c>
      <c r="R5838" s="0" t="str">
        <f aca="false">IF(M5838=1,IF(COUNTIFS(C$2:C5838,C5838,M$2:M5838,1)=1,1,0),"")</f>
        <v/>
      </c>
      <c r="S5838" s="0" t="str">
        <f aca="false">IF(L5838=1,IF(COUNTIFS(C$2:C5838,C5838,L$2:L5838,1)=1,1,0),"")</f>
        <v/>
      </c>
      <c r="T5838" s="38" t="str">
        <f aca="false">IF(N5838="","",N5838+ROW()/10000000)</f>
        <v/>
      </c>
      <c r="U5838" s="0" t="str">
        <f aca="false">IF(G5838=1,IF(B5838="",1,0),"")</f>
        <v/>
      </c>
    </row>
    <row r="5839" customFormat="false" ht="15" hidden="false" customHeight="false" outlineLevel="0" collapsed="false">
      <c r="A5839" s="35"/>
      <c r="B5839" s="35"/>
      <c r="G5839" s="0" t="str">
        <f aca="false">IF(A5839="","",IF(AND(A5839&gt;=Debut,A5839&lt;Fin),1,0))</f>
        <v/>
      </c>
      <c r="H5839" s="0" t="str">
        <f aca="false">IF(G5839=1,INT(ROUND((A5839-Debut)*86400,0)/600),"")</f>
        <v/>
      </c>
      <c r="I5839" s="0" t="str">
        <f aca="false">IF(G5839=1,INT(ROUND((A5839-Debut)*86400,0)/3600),"")</f>
        <v/>
      </c>
      <c r="J5839" s="0" t="str">
        <f aca="false">IF(OR(A5839="",B5839=""),"",ROUND((B5839-A5839)*86400,0))</f>
        <v/>
      </c>
      <c r="K5839" s="37" t="str">
        <f aca="false">IF(G5839=1,IF(COUNTIFS($C:$C,C5839,$G:$G,1,$A:$A,"&gt;="&amp;(A5839-FenetreInterm/86400),$A:$A,"&lt;="&amp;A5839)&gt;=NbInterm,1,0),"")</f>
        <v/>
      </c>
      <c r="L5839" s="37" t="str">
        <f aca="false">IF(G5839=1,IF(B5839="",0,IF(J5839&lt;SeuilFugitive,1,0)),"")</f>
        <v/>
      </c>
      <c r="M5839" s="37" t="str">
        <f aca="false">IF(G5839=1,IF(B5839="",IF((Fin-A5839)*24&gt;SeuilFigee,1,0),IF(J5839&gt;SeuilFigee*3600,1,0)),"")</f>
        <v/>
      </c>
      <c r="N5839" s="0" t="str">
        <f aca="false">IF(G5839=1,IF(COUNTIF(H$2:H5839,H5839)=1,COUNTIF($H:$H,H5839),""),"")</f>
        <v/>
      </c>
      <c r="O5839" s="0" t="str">
        <f aca="false">IF(G5839=1,IF(COUNTIF(I$2:I5839,I5839)=1,COUNTIF($I:$I,I5839),""),"")</f>
        <v/>
      </c>
      <c r="P5839" s="38" t="str">
        <f aca="false">IF(G5839=1,IF(COUNTIFS(C$2:C5839,C5839,G$2:G5839,1)=1,COUNTIFS($C:$C,C5839,$G:$G,1)+ROW()/10000000,""),"")</f>
        <v/>
      </c>
      <c r="Q5839" s="0" t="str">
        <f aca="false">IF(K5839=1,IF(COUNTIFS(C$2:C5839,C5839,K$2:K5839,1)=1,1,0),"")</f>
        <v/>
      </c>
      <c r="R5839" s="0" t="str">
        <f aca="false">IF(M5839=1,IF(COUNTIFS(C$2:C5839,C5839,M$2:M5839,1)=1,1,0),"")</f>
        <v/>
      </c>
      <c r="S5839" s="0" t="str">
        <f aca="false">IF(L5839=1,IF(COUNTIFS(C$2:C5839,C5839,L$2:L5839,1)=1,1,0),"")</f>
        <v/>
      </c>
      <c r="T5839" s="38" t="str">
        <f aca="false">IF(N5839="","",N5839+ROW()/10000000)</f>
        <v/>
      </c>
      <c r="U5839" s="0" t="str">
        <f aca="false">IF(G5839=1,IF(B5839="",1,0),"")</f>
        <v/>
      </c>
    </row>
    <row r="5840" customFormat="false" ht="15" hidden="false" customHeight="false" outlineLevel="0" collapsed="false">
      <c r="A5840" s="35"/>
      <c r="B5840" s="35"/>
      <c r="G5840" s="0" t="str">
        <f aca="false">IF(A5840="","",IF(AND(A5840&gt;=Debut,A5840&lt;Fin),1,0))</f>
        <v/>
      </c>
      <c r="H5840" s="0" t="str">
        <f aca="false">IF(G5840=1,INT(ROUND((A5840-Debut)*86400,0)/600),"")</f>
        <v/>
      </c>
      <c r="I5840" s="0" t="str">
        <f aca="false">IF(G5840=1,INT(ROUND((A5840-Debut)*86400,0)/3600),"")</f>
        <v/>
      </c>
      <c r="J5840" s="0" t="str">
        <f aca="false">IF(OR(A5840="",B5840=""),"",ROUND((B5840-A5840)*86400,0))</f>
        <v/>
      </c>
      <c r="K5840" s="37" t="str">
        <f aca="false">IF(G5840=1,IF(COUNTIFS($C:$C,C5840,$G:$G,1,$A:$A,"&gt;="&amp;(A5840-FenetreInterm/86400),$A:$A,"&lt;="&amp;A5840)&gt;=NbInterm,1,0),"")</f>
        <v/>
      </c>
      <c r="L5840" s="37" t="str">
        <f aca="false">IF(G5840=1,IF(B5840="",0,IF(J5840&lt;SeuilFugitive,1,0)),"")</f>
        <v/>
      </c>
      <c r="M5840" s="37" t="str">
        <f aca="false">IF(G5840=1,IF(B5840="",IF((Fin-A5840)*24&gt;SeuilFigee,1,0),IF(J5840&gt;SeuilFigee*3600,1,0)),"")</f>
        <v/>
      </c>
      <c r="N5840" s="0" t="str">
        <f aca="false">IF(G5840=1,IF(COUNTIF(H$2:H5840,H5840)=1,COUNTIF($H:$H,H5840),""),"")</f>
        <v/>
      </c>
      <c r="O5840" s="0" t="str">
        <f aca="false">IF(G5840=1,IF(COUNTIF(I$2:I5840,I5840)=1,COUNTIF($I:$I,I5840),""),"")</f>
        <v/>
      </c>
      <c r="P5840" s="38" t="str">
        <f aca="false">IF(G5840=1,IF(COUNTIFS(C$2:C5840,C5840,G$2:G5840,1)=1,COUNTIFS($C:$C,C5840,$G:$G,1)+ROW()/10000000,""),"")</f>
        <v/>
      </c>
      <c r="Q5840" s="0" t="str">
        <f aca="false">IF(K5840=1,IF(COUNTIFS(C$2:C5840,C5840,K$2:K5840,1)=1,1,0),"")</f>
        <v/>
      </c>
      <c r="R5840" s="0" t="str">
        <f aca="false">IF(M5840=1,IF(COUNTIFS(C$2:C5840,C5840,M$2:M5840,1)=1,1,0),"")</f>
        <v/>
      </c>
      <c r="S5840" s="0" t="str">
        <f aca="false">IF(L5840=1,IF(COUNTIFS(C$2:C5840,C5840,L$2:L5840,1)=1,1,0),"")</f>
        <v/>
      </c>
      <c r="T5840" s="38" t="str">
        <f aca="false">IF(N5840="","",N5840+ROW()/10000000)</f>
        <v/>
      </c>
      <c r="U5840" s="0" t="str">
        <f aca="false">IF(G5840=1,IF(B5840="",1,0),"")</f>
        <v/>
      </c>
    </row>
    <row r="5841" customFormat="false" ht="15" hidden="false" customHeight="false" outlineLevel="0" collapsed="false">
      <c r="A5841" s="35"/>
      <c r="B5841" s="35"/>
      <c r="G5841" s="0" t="str">
        <f aca="false">IF(A5841="","",IF(AND(A5841&gt;=Debut,A5841&lt;Fin),1,0))</f>
        <v/>
      </c>
      <c r="H5841" s="0" t="str">
        <f aca="false">IF(G5841=1,INT(ROUND((A5841-Debut)*86400,0)/600),"")</f>
        <v/>
      </c>
      <c r="I5841" s="0" t="str">
        <f aca="false">IF(G5841=1,INT(ROUND((A5841-Debut)*86400,0)/3600),"")</f>
        <v/>
      </c>
      <c r="J5841" s="0" t="str">
        <f aca="false">IF(OR(A5841="",B5841=""),"",ROUND((B5841-A5841)*86400,0))</f>
        <v/>
      </c>
      <c r="K5841" s="37" t="str">
        <f aca="false">IF(G5841=1,IF(COUNTIFS($C:$C,C5841,$G:$G,1,$A:$A,"&gt;="&amp;(A5841-FenetreInterm/86400),$A:$A,"&lt;="&amp;A5841)&gt;=NbInterm,1,0),"")</f>
        <v/>
      </c>
      <c r="L5841" s="37" t="str">
        <f aca="false">IF(G5841=1,IF(B5841="",0,IF(J5841&lt;SeuilFugitive,1,0)),"")</f>
        <v/>
      </c>
      <c r="M5841" s="37" t="str">
        <f aca="false">IF(G5841=1,IF(B5841="",IF((Fin-A5841)*24&gt;SeuilFigee,1,0),IF(J5841&gt;SeuilFigee*3600,1,0)),"")</f>
        <v/>
      </c>
      <c r="N5841" s="0" t="str">
        <f aca="false">IF(G5841=1,IF(COUNTIF(H$2:H5841,H5841)=1,COUNTIF($H:$H,H5841),""),"")</f>
        <v/>
      </c>
      <c r="O5841" s="0" t="str">
        <f aca="false">IF(G5841=1,IF(COUNTIF(I$2:I5841,I5841)=1,COUNTIF($I:$I,I5841),""),"")</f>
        <v/>
      </c>
      <c r="P5841" s="38" t="str">
        <f aca="false">IF(G5841=1,IF(COUNTIFS(C$2:C5841,C5841,G$2:G5841,1)=1,COUNTIFS($C:$C,C5841,$G:$G,1)+ROW()/10000000,""),"")</f>
        <v/>
      </c>
      <c r="Q5841" s="0" t="str">
        <f aca="false">IF(K5841=1,IF(COUNTIFS(C$2:C5841,C5841,K$2:K5841,1)=1,1,0),"")</f>
        <v/>
      </c>
      <c r="R5841" s="0" t="str">
        <f aca="false">IF(M5841=1,IF(COUNTIFS(C$2:C5841,C5841,M$2:M5841,1)=1,1,0),"")</f>
        <v/>
      </c>
      <c r="S5841" s="0" t="str">
        <f aca="false">IF(L5841=1,IF(COUNTIFS(C$2:C5841,C5841,L$2:L5841,1)=1,1,0),"")</f>
        <v/>
      </c>
      <c r="T5841" s="38" t="str">
        <f aca="false">IF(N5841="","",N5841+ROW()/10000000)</f>
        <v/>
      </c>
      <c r="U5841" s="0" t="str">
        <f aca="false">IF(G5841=1,IF(B5841="",1,0),"")</f>
        <v/>
      </c>
    </row>
    <row r="5842" customFormat="false" ht="15" hidden="false" customHeight="false" outlineLevel="0" collapsed="false">
      <c r="A5842" s="35"/>
      <c r="B5842" s="35"/>
      <c r="G5842" s="0" t="str">
        <f aca="false">IF(A5842="","",IF(AND(A5842&gt;=Debut,A5842&lt;Fin),1,0))</f>
        <v/>
      </c>
      <c r="H5842" s="0" t="str">
        <f aca="false">IF(G5842=1,INT(ROUND((A5842-Debut)*86400,0)/600),"")</f>
        <v/>
      </c>
      <c r="I5842" s="0" t="str">
        <f aca="false">IF(G5842=1,INT(ROUND((A5842-Debut)*86400,0)/3600),"")</f>
        <v/>
      </c>
      <c r="J5842" s="0" t="str">
        <f aca="false">IF(OR(A5842="",B5842=""),"",ROUND((B5842-A5842)*86400,0))</f>
        <v/>
      </c>
      <c r="K5842" s="37" t="str">
        <f aca="false">IF(G5842=1,IF(COUNTIFS($C:$C,C5842,$G:$G,1,$A:$A,"&gt;="&amp;(A5842-FenetreInterm/86400),$A:$A,"&lt;="&amp;A5842)&gt;=NbInterm,1,0),"")</f>
        <v/>
      </c>
      <c r="L5842" s="37" t="str">
        <f aca="false">IF(G5842=1,IF(B5842="",0,IF(J5842&lt;SeuilFugitive,1,0)),"")</f>
        <v/>
      </c>
      <c r="M5842" s="37" t="str">
        <f aca="false">IF(G5842=1,IF(B5842="",IF((Fin-A5842)*24&gt;SeuilFigee,1,0),IF(J5842&gt;SeuilFigee*3600,1,0)),"")</f>
        <v/>
      </c>
      <c r="N5842" s="0" t="str">
        <f aca="false">IF(G5842=1,IF(COUNTIF(H$2:H5842,H5842)=1,COUNTIF($H:$H,H5842),""),"")</f>
        <v/>
      </c>
      <c r="O5842" s="0" t="str">
        <f aca="false">IF(G5842=1,IF(COUNTIF(I$2:I5842,I5842)=1,COUNTIF($I:$I,I5842),""),"")</f>
        <v/>
      </c>
      <c r="P5842" s="38" t="str">
        <f aca="false">IF(G5842=1,IF(COUNTIFS(C$2:C5842,C5842,G$2:G5842,1)=1,COUNTIFS($C:$C,C5842,$G:$G,1)+ROW()/10000000,""),"")</f>
        <v/>
      </c>
      <c r="Q5842" s="0" t="str">
        <f aca="false">IF(K5842=1,IF(COUNTIFS(C$2:C5842,C5842,K$2:K5842,1)=1,1,0),"")</f>
        <v/>
      </c>
      <c r="R5842" s="0" t="str">
        <f aca="false">IF(M5842=1,IF(COUNTIFS(C$2:C5842,C5842,M$2:M5842,1)=1,1,0),"")</f>
        <v/>
      </c>
      <c r="S5842" s="0" t="str">
        <f aca="false">IF(L5842=1,IF(COUNTIFS(C$2:C5842,C5842,L$2:L5842,1)=1,1,0),"")</f>
        <v/>
      </c>
      <c r="T5842" s="38" t="str">
        <f aca="false">IF(N5842="","",N5842+ROW()/10000000)</f>
        <v/>
      </c>
      <c r="U5842" s="0" t="str">
        <f aca="false">IF(G5842=1,IF(B5842="",1,0),"")</f>
        <v/>
      </c>
    </row>
    <row r="5843" customFormat="false" ht="15" hidden="false" customHeight="false" outlineLevel="0" collapsed="false">
      <c r="A5843" s="35"/>
      <c r="B5843" s="35"/>
      <c r="G5843" s="0" t="str">
        <f aca="false">IF(A5843="","",IF(AND(A5843&gt;=Debut,A5843&lt;Fin),1,0))</f>
        <v/>
      </c>
      <c r="H5843" s="0" t="str">
        <f aca="false">IF(G5843=1,INT(ROUND((A5843-Debut)*86400,0)/600),"")</f>
        <v/>
      </c>
      <c r="I5843" s="0" t="str">
        <f aca="false">IF(G5843=1,INT(ROUND((A5843-Debut)*86400,0)/3600),"")</f>
        <v/>
      </c>
      <c r="J5843" s="0" t="str">
        <f aca="false">IF(OR(A5843="",B5843=""),"",ROUND((B5843-A5843)*86400,0))</f>
        <v/>
      </c>
      <c r="K5843" s="37" t="str">
        <f aca="false">IF(G5843=1,IF(COUNTIFS($C:$C,C5843,$G:$G,1,$A:$A,"&gt;="&amp;(A5843-FenetreInterm/86400),$A:$A,"&lt;="&amp;A5843)&gt;=NbInterm,1,0),"")</f>
        <v/>
      </c>
      <c r="L5843" s="37" t="str">
        <f aca="false">IF(G5843=1,IF(B5843="",0,IF(J5843&lt;SeuilFugitive,1,0)),"")</f>
        <v/>
      </c>
      <c r="M5843" s="37" t="str">
        <f aca="false">IF(G5843=1,IF(B5843="",IF((Fin-A5843)*24&gt;SeuilFigee,1,0),IF(J5843&gt;SeuilFigee*3600,1,0)),"")</f>
        <v/>
      </c>
      <c r="N5843" s="0" t="str">
        <f aca="false">IF(G5843=1,IF(COUNTIF(H$2:H5843,H5843)=1,COUNTIF($H:$H,H5843),""),"")</f>
        <v/>
      </c>
      <c r="O5843" s="0" t="str">
        <f aca="false">IF(G5843=1,IF(COUNTIF(I$2:I5843,I5843)=1,COUNTIF($I:$I,I5843),""),"")</f>
        <v/>
      </c>
      <c r="P5843" s="38" t="str">
        <f aca="false">IF(G5843=1,IF(COUNTIFS(C$2:C5843,C5843,G$2:G5843,1)=1,COUNTIFS($C:$C,C5843,$G:$G,1)+ROW()/10000000,""),"")</f>
        <v/>
      </c>
      <c r="Q5843" s="0" t="str">
        <f aca="false">IF(K5843=1,IF(COUNTIFS(C$2:C5843,C5843,K$2:K5843,1)=1,1,0),"")</f>
        <v/>
      </c>
      <c r="R5843" s="0" t="str">
        <f aca="false">IF(M5843=1,IF(COUNTIFS(C$2:C5843,C5843,M$2:M5843,1)=1,1,0),"")</f>
        <v/>
      </c>
      <c r="S5843" s="0" t="str">
        <f aca="false">IF(L5843=1,IF(COUNTIFS(C$2:C5843,C5843,L$2:L5843,1)=1,1,0),"")</f>
        <v/>
      </c>
      <c r="T5843" s="38" t="str">
        <f aca="false">IF(N5843="","",N5843+ROW()/10000000)</f>
        <v/>
      </c>
      <c r="U5843" s="0" t="str">
        <f aca="false">IF(G5843=1,IF(B5843="",1,0),"")</f>
        <v/>
      </c>
    </row>
    <row r="5844" customFormat="false" ht="15" hidden="false" customHeight="false" outlineLevel="0" collapsed="false">
      <c r="A5844" s="35"/>
      <c r="B5844" s="35"/>
      <c r="G5844" s="0" t="str">
        <f aca="false">IF(A5844="","",IF(AND(A5844&gt;=Debut,A5844&lt;Fin),1,0))</f>
        <v/>
      </c>
      <c r="H5844" s="0" t="str">
        <f aca="false">IF(G5844=1,INT(ROUND((A5844-Debut)*86400,0)/600),"")</f>
        <v/>
      </c>
      <c r="I5844" s="0" t="str">
        <f aca="false">IF(G5844=1,INT(ROUND((A5844-Debut)*86400,0)/3600),"")</f>
        <v/>
      </c>
      <c r="J5844" s="0" t="str">
        <f aca="false">IF(OR(A5844="",B5844=""),"",ROUND((B5844-A5844)*86400,0))</f>
        <v/>
      </c>
      <c r="K5844" s="37" t="str">
        <f aca="false">IF(G5844=1,IF(COUNTIFS($C:$C,C5844,$G:$G,1,$A:$A,"&gt;="&amp;(A5844-FenetreInterm/86400),$A:$A,"&lt;="&amp;A5844)&gt;=NbInterm,1,0),"")</f>
        <v/>
      </c>
      <c r="L5844" s="37" t="str">
        <f aca="false">IF(G5844=1,IF(B5844="",0,IF(J5844&lt;SeuilFugitive,1,0)),"")</f>
        <v/>
      </c>
      <c r="M5844" s="37" t="str">
        <f aca="false">IF(G5844=1,IF(B5844="",IF((Fin-A5844)*24&gt;SeuilFigee,1,0),IF(J5844&gt;SeuilFigee*3600,1,0)),"")</f>
        <v/>
      </c>
      <c r="N5844" s="0" t="str">
        <f aca="false">IF(G5844=1,IF(COUNTIF(H$2:H5844,H5844)=1,COUNTIF($H:$H,H5844),""),"")</f>
        <v/>
      </c>
      <c r="O5844" s="0" t="str">
        <f aca="false">IF(G5844=1,IF(COUNTIF(I$2:I5844,I5844)=1,COUNTIF($I:$I,I5844),""),"")</f>
        <v/>
      </c>
      <c r="P5844" s="38" t="str">
        <f aca="false">IF(G5844=1,IF(COUNTIFS(C$2:C5844,C5844,G$2:G5844,1)=1,COUNTIFS($C:$C,C5844,$G:$G,1)+ROW()/10000000,""),"")</f>
        <v/>
      </c>
      <c r="Q5844" s="0" t="str">
        <f aca="false">IF(K5844=1,IF(COUNTIFS(C$2:C5844,C5844,K$2:K5844,1)=1,1,0),"")</f>
        <v/>
      </c>
      <c r="R5844" s="0" t="str">
        <f aca="false">IF(M5844=1,IF(COUNTIFS(C$2:C5844,C5844,M$2:M5844,1)=1,1,0),"")</f>
        <v/>
      </c>
      <c r="S5844" s="0" t="str">
        <f aca="false">IF(L5844=1,IF(COUNTIFS(C$2:C5844,C5844,L$2:L5844,1)=1,1,0),"")</f>
        <v/>
      </c>
      <c r="T5844" s="38" t="str">
        <f aca="false">IF(N5844="","",N5844+ROW()/10000000)</f>
        <v/>
      </c>
      <c r="U5844" s="0" t="str">
        <f aca="false">IF(G5844=1,IF(B5844="",1,0),"")</f>
        <v/>
      </c>
    </row>
    <row r="5845" customFormat="false" ht="15" hidden="false" customHeight="false" outlineLevel="0" collapsed="false">
      <c r="A5845" s="35"/>
      <c r="B5845" s="35"/>
      <c r="G5845" s="0" t="str">
        <f aca="false">IF(A5845="","",IF(AND(A5845&gt;=Debut,A5845&lt;Fin),1,0))</f>
        <v/>
      </c>
      <c r="H5845" s="0" t="str">
        <f aca="false">IF(G5845=1,INT(ROUND((A5845-Debut)*86400,0)/600),"")</f>
        <v/>
      </c>
      <c r="I5845" s="0" t="str">
        <f aca="false">IF(G5845=1,INT(ROUND((A5845-Debut)*86400,0)/3600),"")</f>
        <v/>
      </c>
      <c r="J5845" s="0" t="str">
        <f aca="false">IF(OR(A5845="",B5845=""),"",ROUND((B5845-A5845)*86400,0))</f>
        <v/>
      </c>
      <c r="K5845" s="37" t="str">
        <f aca="false">IF(G5845=1,IF(COUNTIFS($C:$C,C5845,$G:$G,1,$A:$A,"&gt;="&amp;(A5845-FenetreInterm/86400),$A:$A,"&lt;="&amp;A5845)&gt;=NbInterm,1,0),"")</f>
        <v/>
      </c>
      <c r="L5845" s="37" t="str">
        <f aca="false">IF(G5845=1,IF(B5845="",0,IF(J5845&lt;SeuilFugitive,1,0)),"")</f>
        <v/>
      </c>
      <c r="M5845" s="37" t="str">
        <f aca="false">IF(G5845=1,IF(B5845="",IF((Fin-A5845)*24&gt;SeuilFigee,1,0),IF(J5845&gt;SeuilFigee*3600,1,0)),"")</f>
        <v/>
      </c>
      <c r="N5845" s="0" t="str">
        <f aca="false">IF(G5845=1,IF(COUNTIF(H$2:H5845,H5845)=1,COUNTIF($H:$H,H5845),""),"")</f>
        <v/>
      </c>
      <c r="O5845" s="0" t="str">
        <f aca="false">IF(G5845=1,IF(COUNTIF(I$2:I5845,I5845)=1,COUNTIF($I:$I,I5845),""),"")</f>
        <v/>
      </c>
      <c r="P5845" s="38" t="str">
        <f aca="false">IF(G5845=1,IF(COUNTIFS(C$2:C5845,C5845,G$2:G5845,1)=1,COUNTIFS($C:$C,C5845,$G:$G,1)+ROW()/10000000,""),"")</f>
        <v/>
      </c>
      <c r="Q5845" s="0" t="str">
        <f aca="false">IF(K5845=1,IF(COUNTIFS(C$2:C5845,C5845,K$2:K5845,1)=1,1,0),"")</f>
        <v/>
      </c>
      <c r="R5845" s="0" t="str">
        <f aca="false">IF(M5845=1,IF(COUNTIFS(C$2:C5845,C5845,M$2:M5845,1)=1,1,0),"")</f>
        <v/>
      </c>
      <c r="S5845" s="0" t="str">
        <f aca="false">IF(L5845=1,IF(COUNTIFS(C$2:C5845,C5845,L$2:L5845,1)=1,1,0),"")</f>
        <v/>
      </c>
      <c r="T5845" s="38" t="str">
        <f aca="false">IF(N5845="","",N5845+ROW()/10000000)</f>
        <v/>
      </c>
      <c r="U5845" s="0" t="str">
        <f aca="false">IF(G5845=1,IF(B5845="",1,0),"")</f>
        <v/>
      </c>
    </row>
    <row r="5846" customFormat="false" ht="15" hidden="false" customHeight="false" outlineLevel="0" collapsed="false">
      <c r="A5846" s="35"/>
      <c r="B5846" s="35"/>
      <c r="G5846" s="0" t="str">
        <f aca="false">IF(A5846="","",IF(AND(A5846&gt;=Debut,A5846&lt;Fin),1,0))</f>
        <v/>
      </c>
      <c r="H5846" s="0" t="str">
        <f aca="false">IF(G5846=1,INT(ROUND((A5846-Debut)*86400,0)/600),"")</f>
        <v/>
      </c>
      <c r="I5846" s="0" t="str">
        <f aca="false">IF(G5846=1,INT(ROUND((A5846-Debut)*86400,0)/3600),"")</f>
        <v/>
      </c>
      <c r="J5846" s="0" t="str">
        <f aca="false">IF(OR(A5846="",B5846=""),"",ROUND((B5846-A5846)*86400,0))</f>
        <v/>
      </c>
      <c r="K5846" s="37" t="str">
        <f aca="false">IF(G5846=1,IF(COUNTIFS($C:$C,C5846,$G:$G,1,$A:$A,"&gt;="&amp;(A5846-FenetreInterm/86400),$A:$A,"&lt;="&amp;A5846)&gt;=NbInterm,1,0),"")</f>
        <v/>
      </c>
      <c r="L5846" s="37" t="str">
        <f aca="false">IF(G5846=1,IF(B5846="",0,IF(J5846&lt;SeuilFugitive,1,0)),"")</f>
        <v/>
      </c>
      <c r="M5846" s="37" t="str">
        <f aca="false">IF(G5846=1,IF(B5846="",IF((Fin-A5846)*24&gt;SeuilFigee,1,0),IF(J5846&gt;SeuilFigee*3600,1,0)),"")</f>
        <v/>
      </c>
      <c r="N5846" s="0" t="str">
        <f aca="false">IF(G5846=1,IF(COUNTIF(H$2:H5846,H5846)=1,COUNTIF($H:$H,H5846),""),"")</f>
        <v/>
      </c>
      <c r="O5846" s="0" t="str">
        <f aca="false">IF(G5846=1,IF(COUNTIF(I$2:I5846,I5846)=1,COUNTIF($I:$I,I5846),""),"")</f>
        <v/>
      </c>
      <c r="P5846" s="38" t="str">
        <f aca="false">IF(G5846=1,IF(COUNTIFS(C$2:C5846,C5846,G$2:G5846,1)=1,COUNTIFS($C:$C,C5846,$G:$G,1)+ROW()/10000000,""),"")</f>
        <v/>
      </c>
      <c r="Q5846" s="0" t="str">
        <f aca="false">IF(K5846=1,IF(COUNTIFS(C$2:C5846,C5846,K$2:K5846,1)=1,1,0),"")</f>
        <v/>
      </c>
      <c r="R5846" s="0" t="str">
        <f aca="false">IF(M5846=1,IF(COUNTIFS(C$2:C5846,C5846,M$2:M5846,1)=1,1,0),"")</f>
        <v/>
      </c>
      <c r="S5846" s="0" t="str">
        <f aca="false">IF(L5846=1,IF(COUNTIFS(C$2:C5846,C5846,L$2:L5846,1)=1,1,0),"")</f>
        <v/>
      </c>
      <c r="T5846" s="38" t="str">
        <f aca="false">IF(N5846="","",N5846+ROW()/10000000)</f>
        <v/>
      </c>
      <c r="U5846" s="0" t="str">
        <f aca="false">IF(G5846=1,IF(B5846="",1,0),"")</f>
        <v/>
      </c>
    </row>
    <row r="5847" customFormat="false" ht="15" hidden="false" customHeight="false" outlineLevel="0" collapsed="false">
      <c r="A5847" s="35"/>
      <c r="B5847" s="35"/>
      <c r="G5847" s="0" t="str">
        <f aca="false">IF(A5847="","",IF(AND(A5847&gt;=Debut,A5847&lt;Fin),1,0))</f>
        <v/>
      </c>
      <c r="H5847" s="0" t="str">
        <f aca="false">IF(G5847=1,INT(ROUND((A5847-Debut)*86400,0)/600),"")</f>
        <v/>
      </c>
      <c r="I5847" s="0" t="str">
        <f aca="false">IF(G5847=1,INT(ROUND((A5847-Debut)*86400,0)/3600),"")</f>
        <v/>
      </c>
      <c r="J5847" s="0" t="str">
        <f aca="false">IF(OR(A5847="",B5847=""),"",ROUND((B5847-A5847)*86400,0))</f>
        <v/>
      </c>
      <c r="K5847" s="37" t="str">
        <f aca="false">IF(G5847=1,IF(COUNTIFS($C:$C,C5847,$G:$G,1,$A:$A,"&gt;="&amp;(A5847-FenetreInterm/86400),$A:$A,"&lt;="&amp;A5847)&gt;=NbInterm,1,0),"")</f>
        <v/>
      </c>
      <c r="L5847" s="37" t="str">
        <f aca="false">IF(G5847=1,IF(B5847="",0,IF(J5847&lt;SeuilFugitive,1,0)),"")</f>
        <v/>
      </c>
      <c r="M5847" s="37" t="str">
        <f aca="false">IF(G5847=1,IF(B5847="",IF((Fin-A5847)*24&gt;SeuilFigee,1,0),IF(J5847&gt;SeuilFigee*3600,1,0)),"")</f>
        <v/>
      </c>
      <c r="N5847" s="0" t="str">
        <f aca="false">IF(G5847=1,IF(COUNTIF(H$2:H5847,H5847)=1,COUNTIF($H:$H,H5847),""),"")</f>
        <v/>
      </c>
      <c r="O5847" s="0" t="str">
        <f aca="false">IF(G5847=1,IF(COUNTIF(I$2:I5847,I5847)=1,COUNTIF($I:$I,I5847),""),"")</f>
        <v/>
      </c>
      <c r="P5847" s="38" t="str">
        <f aca="false">IF(G5847=1,IF(COUNTIFS(C$2:C5847,C5847,G$2:G5847,1)=1,COUNTIFS($C:$C,C5847,$G:$G,1)+ROW()/10000000,""),"")</f>
        <v/>
      </c>
      <c r="Q5847" s="0" t="str">
        <f aca="false">IF(K5847=1,IF(COUNTIFS(C$2:C5847,C5847,K$2:K5847,1)=1,1,0),"")</f>
        <v/>
      </c>
      <c r="R5847" s="0" t="str">
        <f aca="false">IF(M5847=1,IF(COUNTIFS(C$2:C5847,C5847,M$2:M5847,1)=1,1,0),"")</f>
        <v/>
      </c>
      <c r="S5847" s="0" t="str">
        <f aca="false">IF(L5847=1,IF(COUNTIFS(C$2:C5847,C5847,L$2:L5847,1)=1,1,0),"")</f>
        <v/>
      </c>
      <c r="T5847" s="38" t="str">
        <f aca="false">IF(N5847="","",N5847+ROW()/10000000)</f>
        <v/>
      </c>
      <c r="U5847" s="0" t="str">
        <f aca="false">IF(G5847=1,IF(B5847="",1,0),"")</f>
        <v/>
      </c>
    </row>
    <row r="5848" customFormat="false" ht="15" hidden="false" customHeight="false" outlineLevel="0" collapsed="false">
      <c r="A5848" s="35"/>
      <c r="B5848" s="35"/>
      <c r="G5848" s="0" t="str">
        <f aca="false">IF(A5848="","",IF(AND(A5848&gt;=Debut,A5848&lt;Fin),1,0))</f>
        <v/>
      </c>
      <c r="H5848" s="0" t="str">
        <f aca="false">IF(G5848=1,INT(ROUND((A5848-Debut)*86400,0)/600),"")</f>
        <v/>
      </c>
      <c r="I5848" s="0" t="str">
        <f aca="false">IF(G5848=1,INT(ROUND((A5848-Debut)*86400,0)/3600),"")</f>
        <v/>
      </c>
      <c r="J5848" s="0" t="str">
        <f aca="false">IF(OR(A5848="",B5848=""),"",ROUND((B5848-A5848)*86400,0))</f>
        <v/>
      </c>
      <c r="K5848" s="37" t="str">
        <f aca="false">IF(G5848=1,IF(COUNTIFS($C:$C,C5848,$G:$G,1,$A:$A,"&gt;="&amp;(A5848-FenetreInterm/86400),$A:$A,"&lt;="&amp;A5848)&gt;=NbInterm,1,0),"")</f>
        <v/>
      </c>
      <c r="L5848" s="37" t="str">
        <f aca="false">IF(G5848=1,IF(B5848="",0,IF(J5848&lt;SeuilFugitive,1,0)),"")</f>
        <v/>
      </c>
      <c r="M5848" s="37" t="str">
        <f aca="false">IF(G5848=1,IF(B5848="",IF((Fin-A5848)*24&gt;SeuilFigee,1,0),IF(J5848&gt;SeuilFigee*3600,1,0)),"")</f>
        <v/>
      </c>
      <c r="N5848" s="0" t="str">
        <f aca="false">IF(G5848=1,IF(COUNTIF(H$2:H5848,H5848)=1,COUNTIF($H:$H,H5848),""),"")</f>
        <v/>
      </c>
      <c r="O5848" s="0" t="str">
        <f aca="false">IF(G5848=1,IF(COUNTIF(I$2:I5848,I5848)=1,COUNTIF($I:$I,I5848),""),"")</f>
        <v/>
      </c>
      <c r="P5848" s="38" t="str">
        <f aca="false">IF(G5848=1,IF(COUNTIFS(C$2:C5848,C5848,G$2:G5848,1)=1,COUNTIFS($C:$C,C5848,$G:$G,1)+ROW()/10000000,""),"")</f>
        <v/>
      </c>
      <c r="Q5848" s="0" t="str">
        <f aca="false">IF(K5848=1,IF(COUNTIFS(C$2:C5848,C5848,K$2:K5848,1)=1,1,0),"")</f>
        <v/>
      </c>
      <c r="R5848" s="0" t="str">
        <f aca="false">IF(M5848=1,IF(COUNTIFS(C$2:C5848,C5848,M$2:M5848,1)=1,1,0),"")</f>
        <v/>
      </c>
      <c r="S5848" s="0" t="str">
        <f aca="false">IF(L5848=1,IF(COUNTIFS(C$2:C5848,C5848,L$2:L5848,1)=1,1,0),"")</f>
        <v/>
      </c>
      <c r="T5848" s="38" t="str">
        <f aca="false">IF(N5848="","",N5848+ROW()/10000000)</f>
        <v/>
      </c>
      <c r="U5848" s="0" t="str">
        <f aca="false">IF(G5848=1,IF(B5848="",1,0),"")</f>
        <v/>
      </c>
    </row>
    <row r="5849" customFormat="false" ht="15" hidden="false" customHeight="false" outlineLevel="0" collapsed="false">
      <c r="A5849" s="35"/>
      <c r="B5849" s="35"/>
      <c r="G5849" s="0" t="str">
        <f aca="false">IF(A5849="","",IF(AND(A5849&gt;=Debut,A5849&lt;Fin),1,0))</f>
        <v/>
      </c>
      <c r="H5849" s="0" t="str">
        <f aca="false">IF(G5849=1,INT(ROUND((A5849-Debut)*86400,0)/600),"")</f>
        <v/>
      </c>
      <c r="I5849" s="0" t="str">
        <f aca="false">IF(G5849=1,INT(ROUND((A5849-Debut)*86400,0)/3600),"")</f>
        <v/>
      </c>
      <c r="J5849" s="0" t="str">
        <f aca="false">IF(OR(A5849="",B5849=""),"",ROUND((B5849-A5849)*86400,0))</f>
        <v/>
      </c>
      <c r="K5849" s="37" t="str">
        <f aca="false">IF(G5849=1,IF(COUNTIFS($C:$C,C5849,$G:$G,1,$A:$A,"&gt;="&amp;(A5849-FenetreInterm/86400),$A:$A,"&lt;="&amp;A5849)&gt;=NbInterm,1,0),"")</f>
        <v/>
      </c>
      <c r="L5849" s="37" t="str">
        <f aca="false">IF(G5849=1,IF(B5849="",0,IF(J5849&lt;SeuilFugitive,1,0)),"")</f>
        <v/>
      </c>
      <c r="M5849" s="37" t="str">
        <f aca="false">IF(G5849=1,IF(B5849="",IF((Fin-A5849)*24&gt;SeuilFigee,1,0),IF(J5849&gt;SeuilFigee*3600,1,0)),"")</f>
        <v/>
      </c>
      <c r="N5849" s="0" t="str">
        <f aca="false">IF(G5849=1,IF(COUNTIF(H$2:H5849,H5849)=1,COUNTIF($H:$H,H5849),""),"")</f>
        <v/>
      </c>
      <c r="O5849" s="0" t="str">
        <f aca="false">IF(G5849=1,IF(COUNTIF(I$2:I5849,I5849)=1,COUNTIF($I:$I,I5849),""),"")</f>
        <v/>
      </c>
      <c r="P5849" s="38" t="str">
        <f aca="false">IF(G5849=1,IF(COUNTIFS(C$2:C5849,C5849,G$2:G5849,1)=1,COUNTIFS($C:$C,C5849,$G:$G,1)+ROW()/10000000,""),"")</f>
        <v/>
      </c>
      <c r="Q5849" s="0" t="str">
        <f aca="false">IF(K5849=1,IF(COUNTIFS(C$2:C5849,C5849,K$2:K5849,1)=1,1,0),"")</f>
        <v/>
      </c>
      <c r="R5849" s="0" t="str">
        <f aca="false">IF(M5849=1,IF(COUNTIFS(C$2:C5849,C5849,M$2:M5849,1)=1,1,0),"")</f>
        <v/>
      </c>
      <c r="S5849" s="0" t="str">
        <f aca="false">IF(L5849=1,IF(COUNTIFS(C$2:C5849,C5849,L$2:L5849,1)=1,1,0),"")</f>
        <v/>
      </c>
      <c r="T5849" s="38" t="str">
        <f aca="false">IF(N5849="","",N5849+ROW()/10000000)</f>
        <v/>
      </c>
      <c r="U5849" s="0" t="str">
        <f aca="false">IF(G5849=1,IF(B5849="",1,0),"")</f>
        <v/>
      </c>
    </row>
    <row r="5850" customFormat="false" ht="15" hidden="false" customHeight="false" outlineLevel="0" collapsed="false">
      <c r="A5850" s="35"/>
      <c r="B5850" s="35"/>
      <c r="G5850" s="0" t="str">
        <f aca="false">IF(A5850="","",IF(AND(A5850&gt;=Debut,A5850&lt;Fin),1,0))</f>
        <v/>
      </c>
      <c r="H5850" s="0" t="str">
        <f aca="false">IF(G5850=1,INT(ROUND((A5850-Debut)*86400,0)/600),"")</f>
        <v/>
      </c>
      <c r="I5850" s="0" t="str">
        <f aca="false">IF(G5850=1,INT(ROUND((A5850-Debut)*86400,0)/3600),"")</f>
        <v/>
      </c>
      <c r="J5850" s="0" t="str">
        <f aca="false">IF(OR(A5850="",B5850=""),"",ROUND((B5850-A5850)*86400,0))</f>
        <v/>
      </c>
      <c r="K5850" s="37" t="str">
        <f aca="false">IF(G5850=1,IF(COUNTIFS($C:$C,C5850,$G:$G,1,$A:$A,"&gt;="&amp;(A5850-FenetreInterm/86400),$A:$A,"&lt;="&amp;A5850)&gt;=NbInterm,1,0),"")</f>
        <v/>
      </c>
      <c r="L5850" s="37" t="str">
        <f aca="false">IF(G5850=1,IF(B5850="",0,IF(J5850&lt;SeuilFugitive,1,0)),"")</f>
        <v/>
      </c>
      <c r="M5850" s="37" t="str">
        <f aca="false">IF(G5850=1,IF(B5850="",IF((Fin-A5850)*24&gt;SeuilFigee,1,0),IF(J5850&gt;SeuilFigee*3600,1,0)),"")</f>
        <v/>
      </c>
      <c r="N5850" s="0" t="str">
        <f aca="false">IF(G5850=1,IF(COUNTIF(H$2:H5850,H5850)=1,COUNTIF($H:$H,H5850),""),"")</f>
        <v/>
      </c>
      <c r="O5850" s="0" t="str">
        <f aca="false">IF(G5850=1,IF(COUNTIF(I$2:I5850,I5850)=1,COUNTIF($I:$I,I5850),""),"")</f>
        <v/>
      </c>
      <c r="P5850" s="38" t="str">
        <f aca="false">IF(G5850=1,IF(COUNTIFS(C$2:C5850,C5850,G$2:G5850,1)=1,COUNTIFS($C:$C,C5850,$G:$G,1)+ROW()/10000000,""),"")</f>
        <v/>
      </c>
      <c r="Q5850" s="0" t="str">
        <f aca="false">IF(K5850=1,IF(COUNTIFS(C$2:C5850,C5850,K$2:K5850,1)=1,1,0),"")</f>
        <v/>
      </c>
      <c r="R5850" s="0" t="str">
        <f aca="false">IF(M5850=1,IF(COUNTIFS(C$2:C5850,C5850,M$2:M5850,1)=1,1,0),"")</f>
        <v/>
      </c>
      <c r="S5850" s="0" t="str">
        <f aca="false">IF(L5850=1,IF(COUNTIFS(C$2:C5850,C5850,L$2:L5850,1)=1,1,0),"")</f>
        <v/>
      </c>
      <c r="T5850" s="38" t="str">
        <f aca="false">IF(N5850="","",N5850+ROW()/10000000)</f>
        <v/>
      </c>
      <c r="U5850" s="0" t="str">
        <f aca="false">IF(G5850=1,IF(B5850="",1,0),"")</f>
        <v/>
      </c>
    </row>
    <row r="5851" customFormat="false" ht="15" hidden="false" customHeight="false" outlineLevel="0" collapsed="false">
      <c r="A5851" s="35"/>
      <c r="B5851" s="35"/>
      <c r="G5851" s="0" t="str">
        <f aca="false">IF(A5851="","",IF(AND(A5851&gt;=Debut,A5851&lt;Fin),1,0))</f>
        <v/>
      </c>
      <c r="H5851" s="0" t="str">
        <f aca="false">IF(G5851=1,INT(ROUND((A5851-Debut)*86400,0)/600),"")</f>
        <v/>
      </c>
      <c r="I5851" s="0" t="str">
        <f aca="false">IF(G5851=1,INT(ROUND((A5851-Debut)*86400,0)/3600),"")</f>
        <v/>
      </c>
      <c r="J5851" s="0" t="str">
        <f aca="false">IF(OR(A5851="",B5851=""),"",ROUND((B5851-A5851)*86400,0))</f>
        <v/>
      </c>
      <c r="K5851" s="37" t="str">
        <f aca="false">IF(G5851=1,IF(COUNTIFS($C:$C,C5851,$G:$G,1,$A:$A,"&gt;="&amp;(A5851-FenetreInterm/86400),$A:$A,"&lt;="&amp;A5851)&gt;=NbInterm,1,0),"")</f>
        <v/>
      </c>
      <c r="L5851" s="37" t="str">
        <f aca="false">IF(G5851=1,IF(B5851="",0,IF(J5851&lt;SeuilFugitive,1,0)),"")</f>
        <v/>
      </c>
      <c r="M5851" s="37" t="str">
        <f aca="false">IF(G5851=1,IF(B5851="",IF((Fin-A5851)*24&gt;SeuilFigee,1,0),IF(J5851&gt;SeuilFigee*3600,1,0)),"")</f>
        <v/>
      </c>
      <c r="N5851" s="0" t="str">
        <f aca="false">IF(G5851=1,IF(COUNTIF(H$2:H5851,H5851)=1,COUNTIF($H:$H,H5851),""),"")</f>
        <v/>
      </c>
      <c r="O5851" s="0" t="str">
        <f aca="false">IF(G5851=1,IF(COUNTIF(I$2:I5851,I5851)=1,COUNTIF($I:$I,I5851),""),"")</f>
        <v/>
      </c>
      <c r="P5851" s="38" t="str">
        <f aca="false">IF(G5851=1,IF(COUNTIFS(C$2:C5851,C5851,G$2:G5851,1)=1,COUNTIFS($C:$C,C5851,$G:$G,1)+ROW()/10000000,""),"")</f>
        <v/>
      </c>
      <c r="Q5851" s="0" t="str">
        <f aca="false">IF(K5851=1,IF(COUNTIFS(C$2:C5851,C5851,K$2:K5851,1)=1,1,0),"")</f>
        <v/>
      </c>
      <c r="R5851" s="0" t="str">
        <f aca="false">IF(M5851=1,IF(COUNTIFS(C$2:C5851,C5851,M$2:M5851,1)=1,1,0),"")</f>
        <v/>
      </c>
      <c r="S5851" s="0" t="str">
        <f aca="false">IF(L5851=1,IF(COUNTIFS(C$2:C5851,C5851,L$2:L5851,1)=1,1,0),"")</f>
        <v/>
      </c>
      <c r="T5851" s="38" t="str">
        <f aca="false">IF(N5851="","",N5851+ROW()/10000000)</f>
        <v/>
      </c>
      <c r="U5851" s="0" t="str">
        <f aca="false">IF(G5851=1,IF(B5851="",1,0),"")</f>
        <v/>
      </c>
    </row>
    <row r="5852" customFormat="false" ht="15" hidden="false" customHeight="false" outlineLevel="0" collapsed="false">
      <c r="A5852" s="35"/>
      <c r="B5852" s="35"/>
      <c r="G5852" s="0" t="str">
        <f aca="false">IF(A5852="","",IF(AND(A5852&gt;=Debut,A5852&lt;Fin),1,0))</f>
        <v/>
      </c>
      <c r="H5852" s="0" t="str">
        <f aca="false">IF(G5852=1,INT(ROUND((A5852-Debut)*86400,0)/600),"")</f>
        <v/>
      </c>
      <c r="I5852" s="0" t="str">
        <f aca="false">IF(G5852=1,INT(ROUND((A5852-Debut)*86400,0)/3600),"")</f>
        <v/>
      </c>
      <c r="J5852" s="0" t="str">
        <f aca="false">IF(OR(A5852="",B5852=""),"",ROUND((B5852-A5852)*86400,0))</f>
        <v/>
      </c>
      <c r="K5852" s="37" t="str">
        <f aca="false">IF(G5852=1,IF(COUNTIFS($C:$C,C5852,$G:$G,1,$A:$A,"&gt;="&amp;(A5852-FenetreInterm/86400),$A:$A,"&lt;="&amp;A5852)&gt;=NbInterm,1,0),"")</f>
        <v/>
      </c>
      <c r="L5852" s="37" t="str">
        <f aca="false">IF(G5852=1,IF(B5852="",0,IF(J5852&lt;SeuilFugitive,1,0)),"")</f>
        <v/>
      </c>
      <c r="M5852" s="37" t="str">
        <f aca="false">IF(G5852=1,IF(B5852="",IF((Fin-A5852)*24&gt;SeuilFigee,1,0),IF(J5852&gt;SeuilFigee*3600,1,0)),"")</f>
        <v/>
      </c>
      <c r="N5852" s="0" t="str">
        <f aca="false">IF(G5852=1,IF(COUNTIF(H$2:H5852,H5852)=1,COUNTIF($H:$H,H5852),""),"")</f>
        <v/>
      </c>
      <c r="O5852" s="0" t="str">
        <f aca="false">IF(G5852=1,IF(COUNTIF(I$2:I5852,I5852)=1,COUNTIF($I:$I,I5852),""),"")</f>
        <v/>
      </c>
      <c r="P5852" s="38" t="str">
        <f aca="false">IF(G5852=1,IF(COUNTIFS(C$2:C5852,C5852,G$2:G5852,1)=1,COUNTIFS($C:$C,C5852,$G:$G,1)+ROW()/10000000,""),"")</f>
        <v/>
      </c>
      <c r="Q5852" s="0" t="str">
        <f aca="false">IF(K5852=1,IF(COUNTIFS(C$2:C5852,C5852,K$2:K5852,1)=1,1,0),"")</f>
        <v/>
      </c>
      <c r="R5852" s="0" t="str">
        <f aca="false">IF(M5852=1,IF(COUNTIFS(C$2:C5852,C5852,M$2:M5852,1)=1,1,0),"")</f>
        <v/>
      </c>
      <c r="S5852" s="0" t="str">
        <f aca="false">IF(L5852=1,IF(COUNTIFS(C$2:C5852,C5852,L$2:L5852,1)=1,1,0),"")</f>
        <v/>
      </c>
      <c r="T5852" s="38" t="str">
        <f aca="false">IF(N5852="","",N5852+ROW()/10000000)</f>
        <v/>
      </c>
      <c r="U5852" s="0" t="str">
        <f aca="false">IF(G5852=1,IF(B5852="",1,0),"")</f>
        <v/>
      </c>
    </row>
    <row r="5853" customFormat="false" ht="15" hidden="false" customHeight="false" outlineLevel="0" collapsed="false">
      <c r="A5853" s="35"/>
      <c r="B5853" s="35"/>
      <c r="G5853" s="0" t="str">
        <f aca="false">IF(A5853="","",IF(AND(A5853&gt;=Debut,A5853&lt;Fin),1,0))</f>
        <v/>
      </c>
      <c r="H5853" s="0" t="str">
        <f aca="false">IF(G5853=1,INT(ROUND((A5853-Debut)*86400,0)/600),"")</f>
        <v/>
      </c>
      <c r="I5853" s="0" t="str">
        <f aca="false">IF(G5853=1,INT(ROUND((A5853-Debut)*86400,0)/3600),"")</f>
        <v/>
      </c>
      <c r="J5853" s="0" t="str">
        <f aca="false">IF(OR(A5853="",B5853=""),"",ROUND((B5853-A5853)*86400,0))</f>
        <v/>
      </c>
      <c r="K5853" s="37" t="str">
        <f aca="false">IF(G5853=1,IF(COUNTIFS($C:$C,C5853,$G:$G,1,$A:$A,"&gt;="&amp;(A5853-FenetreInterm/86400),$A:$A,"&lt;="&amp;A5853)&gt;=NbInterm,1,0),"")</f>
        <v/>
      </c>
      <c r="L5853" s="37" t="str">
        <f aca="false">IF(G5853=1,IF(B5853="",0,IF(J5853&lt;SeuilFugitive,1,0)),"")</f>
        <v/>
      </c>
      <c r="M5853" s="37" t="str">
        <f aca="false">IF(G5853=1,IF(B5853="",IF((Fin-A5853)*24&gt;SeuilFigee,1,0),IF(J5853&gt;SeuilFigee*3600,1,0)),"")</f>
        <v/>
      </c>
      <c r="N5853" s="0" t="str">
        <f aca="false">IF(G5853=1,IF(COUNTIF(H$2:H5853,H5853)=1,COUNTIF($H:$H,H5853),""),"")</f>
        <v/>
      </c>
      <c r="O5853" s="0" t="str">
        <f aca="false">IF(G5853=1,IF(COUNTIF(I$2:I5853,I5853)=1,COUNTIF($I:$I,I5853),""),"")</f>
        <v/>
      </c>
      <c r="P5853" s="38" t="str">
        <f aca="false">IF(G5853=1,IF(COUNTIFS(C$2:C5853,C5853,G$2:G5853,1)=1,COUNTIFS($C:$C,C5853,$G:$G,1)+ROW()/10000000,""),"")</f>
        <v/>
      </c>
      <c r="Q5853" s="0" t="str">
        <f aca="false">IF(K5853=1,IF(COUNTIFS(C$2:C5853,C5853,K$2:K5853,1)=1,1,0),"")</f>
        <v/>
      </c>
      <c r="R5853" s="0" t="str">
        <f aca="false">IF(M5853=1,IF(COUNTIFS(C$2:C5853,C5853,M$2:M5853,1)=1,1,0),"")</f>
        <v/>
      </c>
      <c r="S5853" s="0" t="str">
        <f aca="false">IF(L5853=1,IF(COUNTIFS(C$2:C5853,C5853,L$2:L5853,1)=1,1,0),"")</f>
        <v/>
      </c>
      <c r="T5853" s="38" t="str">
        <f aca="false">IF(N5853="","",N5853+ROW()/10000000)</f>
        <v/>
      </c>
      <c r="U5853" s="0" t="str">
        <f aca="false">IF(G5853=1,IF(B5853="",1,0),"")</f>
        <v/>
      </c>
    </row>
    <row r="5854" customFormat="false" ht="15" hidden="false" customHeight="false" outlineLevel="0" collapsed="false">
      <c r="A5854" s="35"/>
      <c r="B5854" s="35"/>
      <c r="G5854" s="0" t="str">
        <f aca="false">IF(A5854="","",IF(AND(A5854&gt;=Debut,A5854&lt;Fin),1,0))</f>
        <v/>
      </c>
      <c r="H5854" s="0" t="str">
        <f aca="false">IF(G5854=1,INT(ROUND((A5854-Debut)*86400,0)/600),"")</f>
        <v/>
      </c>
      <c r="I5854" s="0" t="str">
        <f aca="false">IF(G5854=1,INT(ROUND((A5854-Debut)*86400,0)/3600),"")</f>
        <v/>
      </c>
      <c r="J5854" s="0" t="str">
        <f aca="false">IF(OR(A5854="",B5854=""),"",ROUND((B5854-A5854)*86400,0))</f>
        <v/>
      </c>
      <c r="K5854" s="37" t="str">
        <f aca="false">IF(G5854=1,IF(COUNTIFS($C:$C,C5854,$G:$G,1,$A:$A,"&gt;="&amp;(A5854-FenetreInterm/86400),$A:$A,"&lt;="&amp;A5854)&gt;=NbInterm,1,0),"")</f>
        <v/>
      </c>
      <c r="L5854" s="37" t="str">
        <f aca="false">IF(G5854=1,IF(B5854="",0,IF(J5854&lt;SeuilFugitive,1,0)),"")</f>
        <v/>
      </c>
      <c r="M5854" s="37" t="str">
        <f aca="false">IF(G5854=1,IF(B5854="",IF((Fin-A5854)*24&gt;SeuilFigee,1,0),IF(J5854&gt;SeuilFigee*3600,1,0)),"")</f>
        <v/>
      </c>
      <c r="N5854" s="0" t="str">
        <f aca="false">IF(G5854=1,IF(COUNTIF(H$2:H5854,H5854)=1,COUNTIF($H:$H,H5854),""),"")</f>
        <v/>
      </c>
      <c r="O5854" s="0" t="str">
        <f aca="false">IF(G5854=1,IF(COUNTIF(I$2:I5854,I5854)=1,COUNTIF($I:$I,I5854),""),"")</f>
        <v/>
      </c>
      <c r="P5854" s="38" t="str">
        <f aca="false">IF(G5854=1,IF(COUNTIFS(C$2:C5854,C5854,G$2:G5854,1)=1,COUNTIFS($C:$C,C5854,$G:$G,1)+ROW()/10000000,""),"")</f>
        <v/>
      </c>
      <c r="Q5854" s="0" t="str">
        <f aca="false">IF(K5854=1,IF(COUNTIFS(C$2:C5854,C5854,K$2:K5854,1)=1,1,0),"")</f>
        <v/>
      </c>
      <c r="R5854" s="0" t="str">
        <f aca="false">IF(M5854=1,IF(COUNTIFS(C$2:C5854,C5854,M$2:M5854,1)=1,1,0),"")</f>
        <v/>
      </c>
      <c r="S5854" s="0" t="str">
        <f aca="false">IF(L5854=1,IF(COUNTIFS(C$2:C5854,C5854,L$2:L5854,1)=1,1,0),"")</f>
        <v/>
      </c>
      <c r="T5854" s="38" t="str">
        <f aca="false">IF(N5854="","",N5854+ROW()/10000000)</f>
        <v/>
      </c>
      <c r="U5854" s="0" t="str">
        <f aca="false">IF(G5854=1,IF(B5854="",1,0),"")</f>
        <v/>
      </c>
    </row>
    <row r="5855" customFormat="false" ht="15" hidden="false" customHeight="false" outlineLevel="0" collapsed="false">
      <c r="A5855" s="35"/>
      <c r="B5855" s="35"/>
      <c r="G5855" s="0" t="str">
        <f aca="false">IF(A5855="","",IF(AND(A5855&gt;=Debut,A5855&lt;Fin),1,0))</f>
        <v/>
      </c>
      <c r="H5855" s="0" t="str">
        <f aca="false">IF(G5855=1,INT(ROUND((A5855-Debut)*86400,0)/600),"")</f>
        <v/>
      </c>
      <c r="I5855" s="0" t="str">
        <f aca="false">IF(G5855=1,INT(ROUND((A5855-Debut)*86400,0)/3600),"")</f>
        <v/>
      </c>
      <c r="J5855" s="0" t="str">
        <f aca="false">IF(OR(A5855="",B5855=""),"",ROUND((B5855-A5855)*86400,0))</f>
        <v/>
      </c>
      <c r="K5855" s="37" t="str">
        <f aca="false">IF(G5855=1,IF(COUNTIFS($C:$C,C5855,$G:$G,1,$A:$A,"&gt;="&amp;(A5855-FenetreInterm/86400),$A:$A,"&lt;="&amp;A5855)&gt;=NbInterm,1,0),"")</f>
        <v/>
      </c>
      <c r="L5855" s="37" t="str">
        <f aca="false">IF(G5855=1,IF(B5855="",0,IF(J5855&lt;SeuilFugitive,1,0)),"")</f>
        <v/>
      </c>
      <c r="M5855" s="37" t="str">
        <f aca="false">IF(G5855=1,IF(B5855="",IF((Fin-A5855)*24&gt;SeuilFigee,1,0),IF(J5855&gt;SeuilFigee*3600,1,0)),"")</f>
        <v/>
      </c>
      <c r="N5855" s="0" t="str">
        <f aca="false">IF(G5855=1,IF(COUNTIF(H$2:H5855,H5855)=1,COUNTIF($H:$H,H5855),""),"")</f>
        <v/>
      </c>
      <c r="O5855" s="0" t="str">
        <f aca="false">IF(G5855=1,IF(COUNTIF(I$2:I5855,I5855)=1,COUNTIF($I:$I,I5855),""),"")</f>
        <v/>
      </c>
      <c r="P5855" s="38" t="str">
        <f aca="false">IF(G5855=1,IF(COUNTIFS(C$2:C5855,C5855,G$2:G5855,1)=1,COUNTIFS($C:$C,C5855,$G:$G,1)+ROW()/10000000,""),"")</f>
        <v/>
      </c>
      <c r="Q5855" s="0" t="str">
        <f aca="false">IF(K5855=1,IF(COUNTIFS(C$2:C5855,C5855,K$2:K5855,1)=1,1,0),"")</f>
        <v/>
      </c>
      <c r="R5855" s="0" t="str">
        <f aca="false">IF(M5855=1,IF(COUNTIFS(C$2:C5855,C5855,M$2:M5855,1)=1,1,0),"")</f>
        <v/>
      </c>
      <c r="S5855" s="0" t="str">
        <f aca="false">IF(L5855=1,IF(COUNTIFS(C$2:C5855,C5855,L$2:L5855,1)=1,1,0),"")</f>
        <v/>
      </c>
      <c r="T5855" s="38" t="str">
        <f aca="false">IF(N5855="","",N5855+ROW()/10000000)</f>
        <v/>
      </c>
      <c r="U5855" s="0" t="str">
        <f aca="false">IF(G5855=1,IF(B5855="",1,0),"")</f>
        <v/>
      </c>
    </row>
    <row r="5856" customFormat="false" ht="15" hidden="false" customHeight="false" outlineLevel="0" collapsed="false">
      <c r="A5856" s="35"/>
      <c r="B5856" s="35"/>
      <c r="G5856" s="0" t="str">
        <f aca="false">IF(A5856="","",IF(AND(A5856&gt;=Debut,A5856&lt;Fin),1,0))</f>
        <v/>
      </c>
      <c r="H5856" s="0" t="str">
        <f aca="false">IF(G5856=1,INT(ROUND((A5856-Debut)*86400,0)/600),"")</f>
        <v/>
      </c>
      <c r="I5856" s="0" t="str">
        <f aca="false">IF(G5856=1,INT(ROUND((A5856-Debut)*86400,0)/3600),"")</f>
        <v/>
      </c>
      <c r="J5856" s="0" t="str">
        <f aca="false">IF(OR(A5856="",B5856=""),"",ROUND((B5856-A5856)*86400,0))</f>
        <v/>
      </c>
      <c r="K5856" s="37" t="str">
        <f aca="false">IF(G5856=1,IF(COUNTIFS($C:$C,C5856,$G:$G,1,$A:$A,"&gt;="&amp;(A5856-FenetreInterm/86400),$A:$A,"&lt;="&amp;A5856)&gt;=NbInterm,1,0),"")</f>
        <v/>
      </c>
      <c r="L5856" s="37" t="str">
        <f aca="false">IF(G5856=1,IF(B5856="",0,IF(J5856&lt;SeuilFugitive,1,0)),"")</f>
        <v/>
      </c>
      <c r="M5856" s="37" t="str">
        <f aca="false">IF(G5856=1,IF(B5856="",IF((Fin-A5856)*24&gt;SeuilFigee,1,0),IF(J5856&gt;SeuilFigee*3600,1,0)),"")</f>
        <v/>
      </c>
      <c r="N5856" s="0" t="str">
        <f aca="false">IF(G5856=1,IF(COUNTIF(H$2:H5856,H5856)=1,COUNTIF($H:$H,H5856),""),"")</f>
        <v/>
      </c>
      <c r="O5856" s="0" t="str">
        <f aca="false">IF(G5856=1,IF(COUNTIF(I$2:I5856,I5856)=1,COUNTIF($I:$I,I5856),""),"")</f>
        <v/>
      </c>
      <c r="P5856" s="38" t="str">
        <f aca="false">IF(G5856=1,IF(COUNTIFS(C$2:C5856,C5856,G$2:G5856,1)=1,COUNTIFS($C:$C,C5856,$G:$G,1)+ROW()/10000000,""),"")</f>
        <v/>
      </c>
      <c r="Q5856" s="0" t="str">
        <f aca="false">IF(K5856=1,IF(COUNTIFS(C$2:C5856,C5856,K$2:K5856,1)=1,1,0),"")</f>
        <v/>
      </c>
      <c r="R5856" s="0" t="str">
        <f aca="false">IF(M5856=1,IF(COUNTIFS(C$2:C5856,C5856,M$2:M5856,1)=1,1,0),"")</f>
        <v/>
      </c>
      <c r="S5856" s="0" t="str">
        <f aca="false">IF(L5856=1,IF(COUNTIFS(C$2:C5856,C5856,L$2:L5856,1)=1,1,0),"")</f>
        <v/>
      </c>
      <c r="T5856" s="38" t="str">
        <f aca="false">IF(N5856="","",N5856+ROW()/10000000)</f>
        <v/>
      </c>
      <c r="U5856" s="0" t="str">
        <f aca="false">IF(G5856=1,IF(B5856="",1,0),"")</f>
        <v/>
      </c>
    </row>
    <row r="5857" customFormat="false" ht="15" hidden="false" customHeight="false" outlineLevel="0" collapsed="false">
      <c r="A5857" s="35"/>
      <c r="B5857" s="35"/>
      <c r="G5857" s="0" t="str">
        <f aca="false">IF(A5857="","",IF(AND(A5857&gt;=Debut,A5857&lt;Fin),1,0))</f>
        <v/>
      </c>
      <c r="H5857" s="0" t="str">
        <f aca="false">IF(G5857=1,INT(ROUND((A5857-Debut)*86400,0)/600),"")</f>
        <v/>
      </c>
      <c r="I5857" s="0" t="str">
        <f aca="false">IF(G5857=1,INT(ROUND((A5857-Debut)*86400,0)/3600),"")</f>
        <v/>
      </c>
      <c r="J5857" s="0" t="str">
        <f aca="false">IF(OR(A5857="",B5857=""),"",ROUND((B5857-A5857)*86400,0))</f>
        <v/>
      </c>
      <c r="K5857" s="37" t="str">
        <f aca="false">IF(G5857=1,IF(COUNTIFS($C:$C,C5857,$G:$G,1,$A:$A,"&gt;="&amp;(A5857-FenetreInterm/86400),$A:$A,"&lt;="&amp;A5857)&gt;=NbInterm,1,0),"")</f>
        <v/>
      </c>
      <c r="L5857" s="37" t="str">
        <f aca="false">IF(G5857=1,IF(B5857="",0,IF(J5857&lt;SeuilFugitive,1,0)),"")</f>
        <v/>
      </c>
      <c r="M5857" s="37" t="str">
        <f aca="false">IF(G5857=1,IF(B5857="",IF((Fin-A5857)*24&gt;SeuilFigee,1,0),IF(J5857&gt;SeuilFigee*3600,1,0)),"")</f>
        <v/>
      </c>
      <c r="N5857" s="0" t="str">
        <f aca="false">IF(G5857=1,IF(COUNTIF(H$2:H5857,H5857)=1,COUNTIF($H:$H,H5857),""),"")</f>
        <v/>
      </c>
      <c r="O5857" s="0" t="str">
        <f aca="false">IF(G5857=1,IF(COUNTIF(I$2:I5857,I5857)=1,COUNTIF($I:$I,I5857),""),"")</f>
        <v/>
      </c>
      <c r="P5857" s="38" t="str">
        <f aca="false">IF(G5857=1,IF(COUNTIFS(C$2:C5857,C5857,G$2:G5857,1)=1,COUNTIFS($C:$C,C5857,$G:$G,1)+ROW()/10000000,""),"")</f>
        <v/>
      </c>
      <c r="Q5857" s="0" t="str">
        <f aca="false">IF(K5857=1,IF(COUNTIFS(C$2:C5857,C5857,K$2:K5857,1)=1,1,0),"")</f>
        <v/>
      </c>
      <c r="R5857" s="0" t="str">
        <f aca="false">IF(M5857=1,IF(COUNTIFS(C$2:C5857,C5857,M$2:M5857,1)=1,1,0),"")</f>
        <v/>
      </c>
      <c r="S5857" s="0" t="str">
        <f aca="false">IF(L5857=1,IF(COUNTIFS(C$2:C5857,C5857,L$2:L5857,1)=1,1,0),"")</f>
        <v/>
      </c>
      <c r="T5857" s="38" t="str">
        <f aca="false">IF(N5857="","",N5857+ROW()/10000000)</f>
        <v/>
      </c>
      <c r="U5857" s="0" t="str">
        <f aca="false">IF(G5857=1,IF(B5857="",1,0),"")</f>
        <v/>
      </c>
    </row>
    <row r="5858" customFormat="false" ht="15" hidden="false" customHeight="false" outlineLevel="0" collapsed="false">
      <c r="A5858" s="35"/>
      <c r="B5858" s="35"/>
      <c r="G5858" s="0" t="str">
        <f aca="false">IF(A5858="","",IF(AND(A5858&gt;=Debut,A5858&lt;Fin),1,0))</f>
        <v/>
      </c>
      <c r="H5858" s="0" t="str">
        <f aca="false">IF(G5858=1,INT(ROUND((A5858-Debut)*86400,0)/600),"")</f>
        <v/>
      </c>
      <c r="I5858" s="0" t="str">
        <f aca="false">IF(G5858=1,INT(ROUND((A5858-Debut)*86400,0)/3600),"")</f>
        <v/>
      </c>
      <c r="J5858" s="0" t="str">
        <f aca="false">IF(OR(A5858="",B5858=""),"",ROUND((B5858-A5858)*86400,0))</f>
        <v/>
      </c>
      <c r="K5858" s="37" t="str">
        <f aca="false">IF(G5858=1,IF(COUNTIFS($C:$C,C5858,$G:$G,1,$A:$A,"&gt;="&amp;(A5858-FenetreInterm/86400),$A:$A,"&lt;="&amp;A5858)&gt;=NbInterm,1,0),"")</f>
        <v/>
      </c>
      <c r="L5858" s="37" t="str">
        <f aca="false">IF(G5858=1,IF(B5858="",0,IF(J5858&lt;SeuilFugitive,1,0)),"")</f>
        <v/>
      </c>
      <c r="M5858" s="37" t="str">
        <f aca="false">IF(G5858=1,IF(B5858="",IF((Fin-A5858)*24&gt;SeuilFigee,1,0),IF(J5858&gt;SeuilFigee*3600,1,0)),"")</f>
        <v/>
      </c>
      <c r="N5858" s="0" t="str">
        <f aca="false">IF(G5858=1,IF(COUNTIF(H$2:H5858,H5858)=1,COUNTIF($H:$H,H5858),""),"")</f>
        <v/>
      </c>
      <c r="O5858" s="0" t="str">
        <f aca="false">IF(G5858=1,IF(COUNTIF(I$2:I5858,I5858)=1,COUNTIF($I:$I,I5858),""),"")</f>
        <v/>
      </c>
      <c r="P5858" s="38" t="str">
        <f aca="false">IF(G5858=1,IF(COUNTIFS(C$2:C5858,C5858,G$2:G5858,1)=1,COUNTIFS($C:$C,C5858,$G:$G,1)+ROW()/10000000,""),"")</f>
        <v/>
      </c>
      <c r="Q5858" s="0" t="str">
        <f aca="false">IF(K5858=1,IF(COUNTIFS(C$2:C5858,C5858,K$2:K5858,1)=1,1,0),"")</f>
        <v/>
      </c>
      <c r="R5858" s="0" t="str">
        <f aca="false">IF(M5858=1,IF(COUNTIFS(C$2:C5858,C5858,M$2:M5858,1)=1,1,0),"")</f>
        <v/>
      </c>
      <c r="S5858" s="0" t="str">
        <f aca="false">IF(L5858=1,IF(COUNTIFS(C$2:C5858,C5858,L$2:L5858,1)=1,1,0),"")</f>
        <v/>
      </c>
      <c r="T5858" s="38" t="str">
        <f aca="false">IF(N5858="","",N5858+ROW()/10000000)</f>
        <v/>
      </c>
      <c r="U5858" s="0" t="str">
        <f aca="false">IF(G5858=1,IF(B5858="",1,0),"")</f>
        <v/>
      </c>
    </row>
    <row r="5859" customFormat="false" ht="15" hidden="false" customHeight="false" outlineLevel="0" collapsed="false">
      <c r="A5859" s="35"/>
      <c r="B5859" s="35"/>
      <c r="G5859" s="0" t="str">
        <f aca="false">IF(A5859="","",IF(AND(A5859&gt;=Debut,A5859&lt;Fin),1,0))</f>
        <v/>
      </c>
      <c r="H5859" s="0" t="str">
        <f aca="false">IF(G5859=1,INT(ROUND((A5859-Debut)*86400,0)/600),"")</f>
        <v/>
      </c>
      <c r="I5859" s="0" t="str">
        <f aca="false">IF(G5859=1,INT(ROUND((A5859-Debut)*86400,0)/3600),"")</f>
        <v/>
      </c>
      <c r="J5859" s="0" t="str">
        <f aca="false">IF(OR(A5859="",B5859=""),"",ROUND((B5859-A5859)*86400,0))</f>
        <v/>
      </c>
      <c r="K5859" s="37" t="str">
        <f aca="false">IF(G5859=1,IF(COUNTIFS($C:$C,C5859,$G:$G,1,$A:$A,"&gt;="&amp;(A5859-FenetreInterm/86400),$A:$A,"&lt;="&amp;A5859)&gt;=NbInterm,1,0),"")</f>
        <v/>
      </c>
      <c r="L5859" s="37" t="str">
        <f aca="false">IF(G5859=1,IF(B5859="",0,IF(J5859&lt;SeuilFugitive,1,0)),"")</f>
        <v/>
      </c>
      <c r="M5859" s="37" t="str">
        <f aca="false">IF(G5859=1,IF(B5859="",IF((Fin-A5859)*24&gt;SeuilFigee,1,0),IF(J5859&gt;SeuilFigee*3600,1,0)),"")</f>
        <v/>
      </c>
      <c r="N5859" s="0" t="str">
        <f aca="false">IF(G5859=1,IF(COUNTIF(H$2:H5859,H5859)=1,COUNTIF($H:$H,H5859),""),"")</f>
        <v/>
      </c>
      <c r="O5859" s="0" t="str">
        <f aca="false">IF(G5859=1,IF(COUNTIF(I$2:I5859,I5859)=1,COUNTIF($I:$I,I5859),""),"")</f>
        <v/>
      </c>
      <c r="P5859" s="38" t="str">
        <f aca="false">IF(G5859=1,IF(COUNTIFS(C$2:C5859,C5859,G$2:G5859,1)=1,COUNTIFS($C:$C,C5859,$G:$G,1)+ROW()/10000000,""),"")</f>
        <v/>
      </c>
      <c r="Q5859" s="0" t="str">
        <f aca="false">IF(K5859=1,IF(COUNTIFS(C$2:C5859,C5859,K$2:K5859,1)=1,1,0),"")</f>
        <v/>
      </c>
      <c r="R5859" s="0" t="str">
        <f aca="false">IF(M5859=1,IF(COUNTIFS(C$2:C5859,C5859,M$2:M5859,1)=1,1,0),"")</f>
        <v/>
      </c>
      <c r="S5859" s="0" t="str">
        <f aca="false">IF(L5859=1,IF(COUNTIFS(C$2:C5859,C5859,L$2:L5859,1)=1,1,0),"")</f>
        <v/>
      </c>
      <c r="T5859" s="38" t="str">
        <f aca="false">IF(N5859="","",N5859+ROW()/10000000)</f>
        <v/>
      </c>
      <c r="U5859" s="0" t="str">
        <f aca="false">IF(G5859=1,IF(B5859="",1,0),"")</f>
        <v/>
      </c>
    </row>
    <row r="5860" customFormat="false" ht="15" hidden="false" customHeight="false" outlineLevel="0" collapsed="false">
      <c r="A5860" s="35"/>
      <c r="B5860" s="35"/>
      <c r="G5860" s="0" t="str">
        <f aca="false">IF(A5860="","",IF(AND(A5860&gt;=Debut,A5860&lt;Fin),1,0))</f>
        <v/>
      </c>
      <c r="H5860" s="0" t="str">
        <f aca="false">IF(G5860=1,INT(ROUND((A5860-Debut)*86400,0)/600),"")</f>
        <v/>
      </c>
      <c r="I5860" s="0" t="str">
        <f aca="false">IF(G5860=1,INT(ROUND((A5860-Debut)*86400,0)/3600),"")</f>
        <v/>
      </c>
      <c r="J5860" s="0" t="str">
        <f aca="false">IF(OR(A5860="",B5860=""),"",ROUND((B5860-A5860)*86400,0))</f>
        <v/>
      </c>
      <c r="K5860" s="37" t="str">
        <f aca="false">IF(G5860=1,IF(COUNTIFS($C:$C,C5860,$G:$G,1,$A:$A,"&gt;="&amp;(A5860-FenetreInterm/86400),$A:$A,"&lt;="&amp;A5860)&gt;=NbInterm,1,0),"")</f>
        <v/>
      </c>
      <c r="L5860" s="37" t="str">
        <f aca="false">IF(G5860=1,IF(B5860="",0,IF(J5860&lt;SeuilFugitive,1,0)),"")</f>
        <v/>
      </c>
      <c r="M5860" s="37" t="str">
        <f aca="false">IF(G5860=1,IF(B5860="",IF((Fin-A5860)*24&gt;SeuilFigee,1,0),IF(J5860&gt;SeuilFigee*3600,1,0)),"")</f>
        <v/>
      </c>
      <c r="N5860" s="0" t="str">
        <f aca="false">IF(G5860=1,IF(COUNTIF(H$2:H5860,H5860)=1,COUNTIF($H:$H,H5860),""),"")</f>
        <v/>
      </c>
      <c r="O5860" s="0" t="str">
        <f aca="false">IF(G5860=1,IF(COUNTIF(I$2:I5860,I5860)=1,COUNTIF($I:$I,I5860),""),"")</f>
        <v/>
      </c>
      <c r="P5860" s="38" t="str">
        <f aca="false">IF(G5860=1,IF(COUNTIFS(C$2:C5860,C5860,G$2:G5860,1)=1,COUNTIFS($C:$C,C5860,$G:$G,1)+ROW()/10000000,""),"")</f>
        <v/>
      </c>
      <c r="Q5860" s="0" t="str">
        <f aca="false">IF(K5860=1,IF(COUNTIFS(C$2:C5860,C5860,K$2:K5860,1)=1,1,0),"")</f>
        <v/>
      </c>
      <c r="R5860" s="0" t="str">
        <f aca="false">IF(M5860=1,IF(COUNTIFS(C$2:C5860,C5860,M$2:M5860,1)=1,1,0),"")</f>
        <v/>
      </c>
      <c r="S5860" s="0" t="str">
        <f aca="false">IF(L5860=1,IF(COUNTIFS(C$2:C5860,C5860,L$2:L5860,1)=1,1,0),"")</f>
        <v/>
      </c>
      <c r="T5860" s="38" t="str">
        <f aca="false">IF(N5860="","",N5860+ROW()/10000000)</f>
        <v/>
      </c>
      <c r="U5860" s="0" t="str">
        <f aca="false">IF(G5860=1,IF(B5860="",1,0),"")</f>
        <v/>
      </c>
    </row>
    <row r="5861" customFormat="false" ht="15" hidden="false" customHeight="false" outlineLevel="0" collapsed="false">
      <c r="A5861" s="35"/>
      <c r="B5861" s="35"/>
      <c r="G5861" s="0" t="str">
        <f aca="false">IF(A5861="","",IF(AND(A5861&gt;=Debut,A5861&lt;Fin),1,0))</f>
        <v/>
      </c>
      <c r="H5861" s="0" t="str">
        <f aca="false">IF(G5861=1,INT(ROUND((A5861-Debut)*86400,0)/600),"")</f>
        <v/>
      </c>
      <c r="I5861" s="0" t="str">
        <f aca="false">IF(G5861=1,INT(ROUND((A5861-Debut)*86400,0)/3600),"")</f>
        <v/>
      </c>
      <c r="J5861" s="0" t="str">
        <f aca="false">IF(OR(A5861="",B5861=""),"",ROUND((B5861-A5861)*86400,0))</f>
        <v/>
      </c>
      <c r="K5861" s="37" t="str">
        <f aca="false">IF(G5861=1,IF(COUNTIFS($C:$C,C5861,$G:$G,1,$A:$A,"&gt;="&amp;(A5861-FenetreInterm/86400),$A:$A,"&lt;="&amp;A5861)&gt;=NbInterm,1,0),"")</f>
        <v/>
      </c>
      <c r="L5861" s="37" t="str">
        <f aca="false">IF(G5861=1,IF(B5861="",0,IF(J5861&lt;SeuilFugitive,1,0)),"")</f>
        <v/>
      </c>
      <c r="M5861" s="37" t="str">
        <f aca="false">IF(G5861=1,IF(B5861="",IF((Fin-A5861)*24&gt;SeuilFigee,1,0),IF(J5861&gt;SeuilFigee*3600,1,0)),"")</f>
        <v/>
      </c>
      <c r="N5861" s="0" t="str">
        <f aca="false">IF(G5861=1,IF(COUNTIF(H$2:H5861,H5861)=1,COUNTIF($H:$H,H5861),""),"")</f>
        <v/>
      </c>
      <c r="O5861" s="0" t="str">
        <f aca="false">IF(G5861=1,IF(COUNTIF(I$2:I5861,I5861)=1,COUNTIF($I:$I,I5861),""),"")</f>
        <v/>
      </c>
      <c r="P5861" s="38" t="str">
        <f aca="false">IF(G5861=1,IF(COUNTIFS(C$2:C5861,C5861,G$2:G5861,1)=1,COUNTIFS($C:$C,C5861,$G:$G,1)+ROW()/10000000,""),"")</f>
        <v/>
      </c>
      <c r="Q5861" s="0" t="str">
        <f aca="false">IF(K5861=1,IF(COUNTIFS(C$2:C5861,C5861,K$2:K5861,1)=1,1,0),"")</f>
        <v/>
      </c>
      <c r="R5861" s="0" t="str">
        <f aca="false">IF(M5861=1,IF(COUNTIFS(C$2:C5861,C5861,M$2:M5861,1)=1,1,0),"")</f>
        <v/>
      </c>
      <c r="S5861" s="0" t="str">
        <f aca="false">IF(L5861=1,IF(COUNTIFS(C$2:C5861,C5861,L$2:L5861,1)=1,1,0),"")</f>
        <v/>
      </c>
      <c r="T5861" s="38" t="str">
        <f aca="false">IF(N5861="","",N5861+ROW()/10000000)</f>
        <v/>
      </c>
      <c r="U5861" s="0" t="str">
        <f aca="false">IF(G5861=1,IF(B5861="",1,0),"")</f>
        <v/>
      </c>
    </row>
    <row r="5862" customFormat="false" ht="15" hidden="false" customHeight="false" outlineLevel="0" collapsed="false">
      <c r="A5862" s="35"/>
      <c r="B5862" s="35"/>
      <c r="G5862" s="0" t="str">
        <f aca="false">IF(A5862="","",IF(AND(A5862&gt;=Debut,A5862&lt;Fin),1,0))</f>
        <v/>
      </c>
      <c r="H5862" s="0" t="str">
        <f aca="false">IF(G5862=1,INT(ROUND((A5862-Debut)*86400,0)/600),"")</f>
        <v/>
      </c>
      <c r="I5862" s="0" t="str">
        <f aca="false">IF(G5862=1,INT(ROUND((A5862-Debut)*86400,0)/3600),"")</f>
        <v/>
      </c>
      <c r="J5862" s="0" t="str">
        <f aca="false">IF(OR(A5862="",B5862=""),"",ROUND((B5862-A5862)*86400,0))</f>
        <v/>
      </c>
      <c r="K5862" s="37" t="str">
        <f aca="false">IF(G5862=1,IF(COUNTIFS($C:$C,C5862,$G:$G,1,$A:$A,"&gt;="&amp;(A5862-FenetreInterm/86400),$A:$A,"&lt;="&amp;A5862)&gt;=NbInterm,1,0),"")</f>
        <v/>
      </c>
      <c r="L5862" s="37" t="str">
        <f aca="false">IF(G5862=1,IF(B5862="",0,IF(J5862&lt;SeuilFugitive,1,0)),"")</f>
        <v/>
      </c>
      <c r="M5862" s="37" t="str">
        <f aca="false">IF(G5862=1,IF(B5862="",IF((Fin-A5862)*24&gt;SeuilFigee,1,0),IF(J5862&gt;SeuilFigee*3600,1,0)),"")</f>
        <v/>
      </c>
      <c r="N5862" s="0" t="str">
        <f aca="false">IF(G5862=1,IF(COUNTIF(H$2:H5862,H5862)=1,COUNTIF($H:$H,H5862),""),"")</f>
        <v/>
      </c>
      <c r="O5862" s="0" t="str">
        <f aca="false">IF(G5862=1,IF(COUNTIF(I$2:I5862,I5862)=1,COUNTIF($I:$I,I5862),""),"")</f>
        <v/>
      </c>
      <c r="P5862" s="38" t="str">
        <f aca="false">IF(G5862=1,IF(COUNTIFS(C$2:C5862,C5862,G$2:G5862,1)=1,COUNTIFS($C:$C,C5862,$G:$G,1)+ROW()/10000000,""),"")</f>
        <v/>
      </c>
      <c r="Q5862" s="0" t="str">
        <f aca="false">IF(K5862=1,IF(COUNTIFS(C$2:C5862,C5862,K$2:K5862,1)=1,1,0),"")</f>
        <v/>
      </c>
      <c r="R5862" s="0" t="str">
        <f aca="false">IF(M5862=1,IF(COUNTIFS(C$2:C5862,C5862,M$2:M5862,1)=1,1,0),"")</f>
        <v/>
      </c>
      <c r="S5862" s="0" t="str">
        <f aca="false">IF(L5862=1,IF(COUNTIFS(C$2:C5862,C5862,L$2:L5862,1)=1,1,0),"")</f>
        <v/>
      </c>
      <c r="T5862" s="38" t="str">
        <f aca="false">IF(N5862="","",N5862+ROW()/10000000)</f>
        <v/>
      </c>
      <c r="U5862" s="0" t="str">
        <f aca="false">IF(G5862=1,IF(B5862="",1,0),"")</f>
        <v/>
      </c>
    </row>
    <row r="5863" customFormat="false" ht="15" hidden="false" customHeight="false" outlineLevel="0" collapsed="false">
      <c r="A5863" s="35"/>
      <c r="B5863" s="35"/>
      <c r="G5863" s="0" t="str">
        <f aca="false">IF(A5863="","",IF(AND(A5863&gt;=Debut,A5863&lt;Fin),1,0))</f>
        <v/>
      </c>
      <c r="H5863" s="0" t="str">
        <f aca="false">IF(G5863=1,INT(ROUND((A5863-Debut)*86400,0)/600),"")</f>
        <v/>
      </c>
      <c r="I5863" s="0" t="str">
        <f aca="false">IF(G5863=1,INT(ROUND((A5863-Debut)*86400,0)/3600),"")</f>
        <v/>
      </c>
      <c r="J5863" s="0" t="str">
        <f aca="false">IF(OR(A5863="",B5863=""),"",ROUND((B5863-A5863)*86400,0))</f>
        <v/>
      </c>
      <c r="K5863" s="37" t="str">
        <f aca="false">IF(G5863=1,IF(COUNTIFS($C:$C,C5863,$G:$G,1,$A:$A,"&gt;="&amp;(A5863-FenetreInterm/86400),$A:$A,"&lt;="&amp;A5863)&gt;=NbInterm,1,0),"")</f>
        <v/>
      </c>
      <c r="L5863" s="37" t="str">
        <f aca="false">IF(G5863=1,IF(B5863="",0,IF(J5863&lt;SeuilFugitive,1,0)),"")</f>
        <v/>
      </c>
      <c r="M5863" s="37" t="str">
        <f aca="false">IF(G5863=1,IF(B5863="",IF((Fin-A5863)*24&gt;SeuilFigee,1,0),IF(J5863&gt;SeuilFigee*3600,1,0)),"")</f>
        <v/>
      </c>
      <c r="N5863" s="0" t="str">
        <f aca="false">IF(G5863=1,IF(COUNTIF(H$2:H5863,H5863)=1,COUNTIF($H:$H,H5863),""),"")</f>
        <v/>
      </c>
      <c r="O5863" s="0" t="str">
        <f aca="false">IF(G5863=1,IF(COUNTIF(I$2:I5863,I5863)=1,COUNTIF($I:$I,I5863),""),"")</f>
        <v/>
      </c>
      <c r="P5863" s="38" t="str">
        <f aca="false">IF(G5863=1,IF(COUNTIFS(C$2:C5863,C5863,G$2:G5863,1)=1,COUNTIFS($C:$C,C5863,$G:$G,1)+ROW()/10000000,""),"")</f>
        <v/>
      </c>
      <c r="Q5863" s="0" t="str">
        <f aca="false">IF(K5863=1,IF(COUNTIFS(C$2:C5863,C5863,K$2:K5863,1)=1,1,0),"")</f>
        <v/>
      </c>
      <c r="R5863" s="0" t="str">
        <f aca="false">IF(M5863=1,IF(COUNTIFS(C$2:C5863,C5863,M$2:M5863,1)=1,1,0),"")</f>
        <v/>
      </c>
      <c r="S5863" s="0" t="str">
        <f aca="false">IF(L5863=1,IF(COUNTIFS(C$2:C5863,C5863,L$2:L5863,1)=1,1,0),"")</f>
        <v/>
      </c>
      <c r="T5863" s="38" t="str">
        <f aca="false">IF(N5863="","",N5863+ROW()/10000000)</f>
        <v/>
      </c>
      <c r="U5863" s="0" t="str">
        <f aca="false">IF(G5863=1,IF(B5863="",1,0),"")</f>
        <v/>
      </c>
    </row>
    <row r="5864" customFormat="false" ht="15" hidden="false" customHeight="false" outlineLevel="0" collapsed="false">
      <c r="A5864" s="35"/>
      <c r="B5864" s="35"/>
      <c r="G5864" s="0" t="str">
        <f aca="false">IF(A5864="","",IF(AND(A5864&gt;=Debut,A5864&lt;Fin),1,0))</f>
        <v/>
      </c>
      <c r="H5864" s="0" t="str">
        <f aca="false">IF(G5864=1,INT(ROUND((A5864-Debut)*86400,0)/600),"")</f>
        <v/>
      </c>
      <c r="I5864" s="0" t="str">
        <f aca="false">IF(G5864=1,INT(ROUND((A5864-Debut)*86400,0)/3600),"")</f>
        <v/>
      </c>
      <c r="J5864" s="0" t="str">
        <f aca="false">IF(OR(A5864="",B5864=""),"",ROUND((B5864-A5864)*86400,0))</f>
        <v/>
      </c>
      <c r="K5864" s="37" t="str">
        <f aca="false">IF(G5864=1,IF(COUNTIFS($C:$C,C5864,$G:$G,1,$A:$A,"&gt;="&amp;(A5864-FenetreInterm/86400),$A:$A,"&lt;="&amp;A5864)&gt;=NbInterm,1,0),"")</f>
        <v/>
      </c>
      <c r="L5864" s="37" t="str">
        <f aca="false">IF(G5864=1,IF(B5864="",0,IF(J5864&lt;SeuilFugitive,1,0)),"")</f>
        <v/>
      </c>
      <c r="M5864" s="37" t="str">
        <f aca="false">IF(G5864=1,IF(B5864="",IF((Fin-A5864)*24&gt;SeuilFigee,1,0),IF(J5864&gt;SeuilFigee*3600,1,0)),"")</f>
        <v/>
      </c>
      <c r="N5864" s="0" t="str">
        <f aca="false">IF(G5864=1,IF(COUNTIF(H$2:H5864,H5864)=1,COUNTIF($H:$H,H5864),""),"")</f>
        <v/>
      </c>
      <c r="O5864" s="0" t="str">
        <f aca="false">IF(G5864=1,IF(COUNTIF(I$2:I5864,I5864)=1,COUNTIF($I:$I,I5864),""),"")</f>
        <v/>
      </c>
      <c r="P5864" s="38" t="str">
        <f aca="false">IF(G5864=1,IF(COUNTIFS(C$2:C5864,C5864,G$2:G5864,1)=1,COUNTIFS($C:$C,C5864,$G:$G,1)+ROW()/10000000,""),"")</f>
        <v/>
      </c>
      <c r="Q5864" s="0" t="str">
        <f aca="false">IF(K5864=1,IF(COUNTIFS(C$2:C5864,C5864,K$2:K5864,1)=1,1,0),"")</f>
        <v/>
      </c>
      <c r="R5864" s="0" t="str">
        <f aca="false">IF(M5864=1,IF(COUNTIFS(C$2:C5864,C5864,M$2:M5864,1)=1,1,0),"")</f>
        <v/>
      </c>
      <c r="S5864" s="0" t="str">
        <f aca="false">IF(L5864=1,IF(COUNTIFS(C$2:C5864,C5864,L$2:L5864,1)=1,1,0),"")</f>
        <v/>
      </c>
      <c r="T5864" s="38" t="str">
        <f aca="false">IF(N5864="","",N5864+ROW()/10000000)</f>
        <v/>
      </c>
      <c r="U5864" s="0" t="str">
        <f aca="false">IF(G5864=1,IF(B5864="",1,0),"")</f>
        <v/>
      </c>
    </row>
    <row r="5865" customFormat="false" ht="15" hidden="false" customHeight="false" outlineLevel="0" collapsed="false">
      <c r="A5865" s="35"/>
      <c r="B5865" s="35"/>
      <c r="G5865" s="0" t="str">
        <f aca="false">IF(A5865="","",IF(AND(A5865&gt;=Debut,A5865&lt;Fin),1,0))</f>
        <v/>
      </c>
      <c r="H5865" s="0" t="str">
        <f aca="false">IF(G5865=1,INT(ROUND((A5865-Debut)*86400,0)/600),"")</f>
        <v/>
      </c>
      <c r="I5865" s="0" t="str">
        <f aca="false">IF(G5865=1,INT(ROUND((A5865-Debut)*86400,0)/3600),"")</f>
        <v/>
      </c>
      <c r="J5865" s="0" t="str">
        <f aca="false">IF(OR(A5865="",B5865=""),"",ROUND((B5865-A5865)*86400,0))</f>
        <v/>
      </c>
      <c r="K5865" s="37" t="str">
        <f aca="false">IF(G5865=1,IF(COUNTIFS($C:$C,C5865,$G:$G,1,$A:$A,"&gt;="&amp;(A5865-FenetreInterm/86400),$A:$A,"&lt;="&amp;A5865)&gt;=NbInterm,1,0),"")</f>
        <v/>
      </c>
      <c r="L5865" s="37" t="str">
        <f aca="false">IF(G5865=1,IF(B5865="",0,IF(J5865&lt;SeuilFugitive,1,0)),"")</f>
        <v/>
      </c>
      <c r="M5865" s="37" t="str">
        <f aca="false">IF(G5865=1,IF(B5865="",IF((Fin-A5865)*24&gt;SeuilFigee,1,0),IF(J5865&gt;SeuilFigee*3600,1,0)),"")</f>
        <v/>
      </c>
      <c r="N5865" s="0" t="str">
        <f aca="false">IF(G5865=1,IF(COUNTIF(H$2:H5865,H5865)=1,COUNTIF($H:$H,H5865),""),"")</f>
        <v/>
      </c>
      <c r="O5865" s="0" t="str">
        <f aca="false">IF(G5865=1,IF(COUNTIF(I$2:I5865,I5865)=1,COUNTIF($I:$I,I5865),""),"")</f>
        <v/>
      </c>
      <c r="P5865" s="38" t="str">
        <f aca="false">IF(G5865=1,IF(COUNTIFS(C$2:C5865,C5865,G$2:G5865,1)=1,COUNTIFS($C:$C,C5865,$G:$G,1)+ROW()/10000000,""),"")</f>
        <v/>
      </c>
      <c r="Q5865" s="0" t="str">
        <f aca="false">IF(K5865=1,IF(COUNTIFS(C$2:C5865,C5865,K$2:K5865,1)=1,1,0),"")</f>
        <v/>
      </c>
      <c r="R5865" s="0" t="str">
        <f aca="false">IF(M5865=1,IF(COUNTIFS(C$2:C5865,C5865,M$2:M5865,1)=1,1,0),"")</f>
        <v/>
      </c>
      <c r="S5865" s="0" t="str">
        <f aca="false">IF(L5865=1,IF(COUNTIFS(C$2:C5865,C5865,L$2:L5865,1)=1,1,0),"")</f>
        <v/>
      </c>
      <c r="T5865" s="38" t="str">
        <f aca="false">IF(N5865="","",N5865+ROW()/10000000)</f>
        <v/>
      </c>
      <c r="U5865" s="0" t="str">
        <f aca="false">IF(G5865=1,IF(B5865="",1,0),"")</f>
        <v/>
      </c>
    </row>
    <row r="5866" customFormat="false" ht="15" hidden="false" customHeight="false" outlineLevel="0" collapsed="false">
      <c r="A5866" s="35"/>
      <c r="B5866" s="35"/>
      <c r="G5866" s="0" t="str">
        <f aca="false">IF(A5866="","",IF(AND(A5866&gt;=Debut,A5866&lt;Fin),1,0))</f>
        <v/>
      </c>
      <c r="H5866" s="0" t="str">
        <f aca="false">IF(G5866=1,INT(ROUND((A5866-Debut)*86400,0)/600),"")</f>
        <v/>
      </c>
      <c r="I5866" s="0" t="str">
        <f aca="false">IF(G5866=1,INT(ROUND((A5866-Debut)*86400,0)/3600),"")</f>
        <v/>
      </c>
      <c r="J5866" s="0" t="str">
        <f aca="false">IF(OR(A5866="",B5866=""),"",ROUND((B5866-A5866)*86400,0))</f>
        <v/>
      </c>
      <c r="K5866" s="37" t="str">
        <f aca="false">IF(G5866=1,IF(COUNTIFS($C:$C,C5866,$G:$G,1,$A:$A,"&gt;="&amp;(A5866-FenetreInterm/86400),$A:$A,"&lt;="&amp;A5866)&gt;=NbInterm,1,0),"")</f>
        <v/>
      </c>
      <c r="L5866" s="37" t="str">
        <f aca="false">IF(G5866=1,IF(B5866="",0,IF(J5866&lt;SeuilFugitive,1,0)),"")</f>
        <v/>
      </c>
      <c r="M5866" s="37" t="str">
        <f aca="false">IF(G5866=1,IF(B5866="",IF((Fin-A5866)*24&gt;SeuilFigee,1,0),IF(J5866&gt;SeuilFigee*3600,1,0)),"")</f>
        <v/>
      </c>
      <c r="N5866" s="0" t="str">
        <f aca="false">IF(G5866=1,IF(COUNTIF(H$2:H5866,H5866)=1,COUNTIF($H:$H,H5866),""),"")</f>
        <v/>
      </c>
      <c r="O5866" s="0" t="str">
        <f aca="false">IF(G5866=1,IF(COUNTIF(I$2:I5866,I5866)=1,COUNTIF($I:$I,I5866),""),"")</f>
        <v/>
      </c>
      <c r="P5866" s="38" t="str">
        <f aca="false">IF(G5866=1,IF(COUNTIFS(C$2:C5866,C5866,G$2:G5866,1)=1,COUNTIFS($C:$C,C5866,$G:$G,1)+ROW()/10000000,""),"")</f>
        <v/>
      </c>
      <c r="Q5866" s="0" t="str">
        <f aca="false">IF(K5866=1,IF(COUNTIFS(C$2:C5866,C5866,K$2:K5866,1)=1,1,0),"")</f>
        <v/>
      </c>
      <c r="R5866" s="0" t="str">
        <f aca="false">IF(M5866=1,IF(COUNTIFS(C$2:C5866,C5866,M$2:M5866,1)=1,1,0),"")</f>
        <v/>
      </c>
      <c r="S5866" s="0" t="str">
        <f aca="false">IF(L5866=1,IF(COUNTIFS(C$2:C5866,C5866,L$2:L5866,1)=1,1,0),"")</f>
        <v/>
      </c>
      <c r="T5866" s="38" t="str">
        <f aca="false">IF(N5866="","",N5866+ROW()/10000000)</f>
        <v/>
      </c>
      <c r="U5866" s="0" t="str">
        <f aca="false">IF(G5866=1,IF(B5866="",1,0),"")</f>
        <v/>
      </c>
    </row>
    <row r="5867" customFormat="false" ht="15" hidden="false" customHeight="false" outlineLevel="0" collapsed="false">
      <c r="A5867" s="35"/>
      <c r="B5867" s="35"/>
      <c r="G5867" s="0" t="str">
        <f aca="false">IF(A5867="","",IF(AND(A5867&gt;=Debut,A5867&lt;Fin),1,0))</f>
        <v/>
      </c>
      <c r="H5867" s="0" t="str">
        <f aca="false">IF(G5867=1,INT(ROUND((A5867-Debut)*86400,0)/600),"")</f>
        <v/>
      </c>
      <c r="I5867" s="0" t="str">
        <f aca="false">IF(G5867=1,INT(ROUND((A5867-Debut)*86400,0)/3600),"")</f>
        <v/>
      </c>
      <c r="J5867" s="0" t="str">
        <f aca="false">IF(OR(A5867="",B5867=""),"",ROUND((B5867-A5867)*86400,0))</f>
        <v/>
      </c>
      <c r="K5867" s="37" t="str">
        <f aca="false">IF(G5867=1,IF(COUNTIFS($C:$C,C5867,$G:$G,1,$A:$A,"&gt;="&amp;(A5867-FenetreInterm/86400),$A:$A,"&lt;="&amp;A5867)&gt;=NbInterm,1,0),"")</f>
        <v/>
      </c>
      <c r="L5867" s="37" t="str">
        <f aca="false">IF(G5867=1,IF(B5867="",0,IF(J5867&lt;SeuilFugitive,1,0)),"")</f>
        <v/>
      </c>
      <c r="M5867" s="37" t="str">
        <f aca="false">IF(G5867=1,IF(B5867="",IF((Fin-A5867)*24&gt;SeuilFigee,1,0),IF(J5867&gt;SeuilFigee*3600,1,0)),"")</f>
        <v/>
      </c>
      <c r="N5867" s="0" t="str">
        <f aca="false">IF(G5867=1,IF(COUNTIF(H$2:H5867,H5867)=1,COUNTIF($H:$H,H5867),""),"")</f>
        <v/>
      </c>
      <c r="O5867" s="0" t="str">
        <f aca="false">IF(G5867=1,IF(COUNTIF(I$2:I5867,I5867)=1,COUNTIF($I:$I,I5867),""),"")</f>
        <v/>
      </c>
      <c r="P5867" s="38" t="str">
        <f aca="false">IF(G5867=1,IF(COUNTIFS(C$2:C5867,C5867,G$2:G5867,1)=1,COUNTIFS($C:$C,C5867,$G:$G,1)+ROW()/10000000,""),"")</f>
        <v/>
      </c>
      <c r="Q5867" s="0" t="str">
        <f aca="false">IF(K5867=1,IF(COUNTIFS(C$2:C5867,C5867,K$2:K5867,1)=1,1,0),"")</f>
        <v/>
      </c>
      <c r="R5867" s="0" t="str">
        <f aca="false">IF(M5867=1,IF(COUNTIFS(C$2:C5867,C5867,M$2:M5867,1)=1,1,0),"")</f>
        <v/>
      </c>
      <c r="S5867" s="0" t="str">
        <f aca="false">IF(L5867=1,IF(COUNTIFS(C$2:C5867,C5867,L$2:L5867,1)=1,1,0),"")</f>
        <v/>
      </c>
      <c r="T5867" s="38" t="str">
        <f aca="false">IF(N5867="","",N5867+ROW()/10000000)</f>
        <v/>
      </c>
      <c r="U5867" s="0" t="str">
        <f aca="false">IF(G5867=1,IF(B5867="",1,0),"")</f>
        <v/>
      </c>
    </row>
    <row r="5868" customFormat="false" ht="15" hidden="false" customHeight="false" outlineLevel="0" collapsed="false">
      <c r="A5868" s="35"/>
      <c r="B5868" s="35"/>
      <c r="G5868" s="0" t="str">
        <f aca="false">IF(A5868="","",IF(AND(A5868&gt;=Debut,A5868&lt;Fin),1,0))</f>
        <v/>
      </c>
      <c r="H5868" s="0" t="str">
        <f aca="false">IF(G5868=1,INT(ROUND((A5868-Debut)*86400,0)/600),"")</f>
        <v/>
      </c>
      <c r="I5868" s="0" t="str">
        <f aca="false">IF(G5868=1,INT(ROUND((A5868-Debut)*86400,0)/3600),"")</f>
        <v/>
      </c>
      <c r="J5868" s="0" t="str">
        <f aca="false">IF(OR(A5868="",B5868=""),"",ROUND((B5868-A5868)*86400,0))</f>
        <v/>
      </c>
      <c r="K5868" s="37" t="str">
        <f aca="false">IF(G5868=1,IF(COUNTIFS($C:$C,C5868,$G:$G,1,$A:$A,"&gt;="&amp;(A5868-FenetreInterm/86400),$A:$A,"&lt;="&amp;A5868)&gt;=NbInterm,1,0),"")</f>
        <v/>
      </c>
      <c r="L5868" s="37" t="str">
        <f aca="false">IF(G5868=1,IF(B5868="",0,IF(J5868&lt;SeuilFugitive,1,0)),"")</f>
        <v/>
      </c>
      <c r="M5868" s="37" t="str">
        <f aca="false">IF(G5868=1,IF(B5868="",IF((Fin-A5868)*24&gt;SeuilFigee,1,0),IF(J5868&gt;SeuilFigee*3600,1,0)),"")</f>
        <v/>
      </c>
      <c r="N5868" s="0" t="str">
        <f aca="false">IF(G5868=1,IF(COUNTIF(H$2:H5868,H5868)=1,COUNTIF($H:$H,H5868),""),"")</f>
        <v/>
      </c>
      <c r="O5868" s="0" t="str">
        <f aca="false">IF(G5868=1,IF(COUNTIF(I$2:I5868,I5868)=1,COUNTIF($I:$I,I5868),""),"")</f>
        <v/>
      </c>
      <c r="P5868" s="38" t="str">
        <f aca="false">IF(G5868=1,IF(COUNTIFS(C$2:C5868,C5868,G$2:G5868,1)=1,COUNTIFS($C:$C,C5868,$G:$G,1)+ROW()/10000000,""),"")</f>
        <v/>
      </c>
      <c r="Q5868" s="0" t="str">
        <f aca="false">IF(K5868=1,IF(COUNTIFS(C$2:C5868,C5868,K$2:K5868,1)=1,1,0),"")</f>
        <v/>
      </c>
      <c r="R5868" s="0" t="str">
        <f aca="false">IF(M5868=1,IF(COUNTIFS(C$2:C5868,C5868,M$2:M5868,1)=1,1,0),"")</f>
        <v/>
      </c>
      <c r="S5868" s="0" t="str">
        <f aca="false">IF(L5868=1,IF(COUNTIFS(C$2:C5868,C5868,L$2:L5868,1)=1,1,0),"")</f>
        <v/>
      </c>
      <c r="T5868" s="38" t="str">
        <f aca="false">IF(N5868="","",N5868+ROW()/10000000)</f>
        <v/>
      </c>
      <c r="U5868" s="0" t="str">
        <f aca="false">IF(G5868=1,IF(B5868="",1,0),"")</f>
        <v/>
      </c>
    </row>
    <row r="5869" customFormat="false" ht="15" hidden="false" customHeight="false" outlineLevel="0" collapsed="false">
      <c r="A5869" s="35"/>
      <c r="B5869" s="35"/>
      <c r="G5869" s="0" t="str">
        <f aca="false">IF(A5869="","",IF(AND(A5869&gt;=Debut,A5869&lt;Fin),1,0))</f>
        <v/>
      </c>
      <c r="H5869" s="0" t="str">
        <f aca="false">IF(G5869=1,INT(ROUND((A5869-Debut)*86400,0)/600),"")</f>
        <v/>
      </c>
      <c r="I5869" s="0" t="str">
        <f aca="false">IF(G5869=1,INT(ROUND((A5869-Debut)*86400,0)/3600),"")</f>
        <v/>
      </c>
      <c r="J5869" s="0" t="str">
        <f aca="false">IF(OR(A5869="",B5869=""),"",ROUND((B5869-A5869)*86400,0))</f>
        <v/>
      </c>
      <c r="K5869" s="37" t="str">
        <f aca="false">IF(G5869=1,IF(COUNTIFS($C:$C,C5869,$G:$G,1,$A:$A,"&gt;="&amp;(A5869-FenetreInterm/86400),$A:$A,"&lt;="&amp;A5869)&gt;=NbInterm,1,0),"")</f>
        <v/>
      </c>
      <c r="L5869" s="37" t="str">
        <f aca="false">IF(G5869=1,IF(B5869="",0,IF(J5869&lt;SeuilFugitive,1,0)),"")</f>
        <v/>
      </c>
      <c r="M5869" s="37" t="str">
        <f aca="false">IF(G5869=1,IF(B5869="",IF((Fin-A5869)*24&gt;SeuilFigee,1,0),IF(J5869&gt;SeuilFigee*3600,1,0)),"")</f>
        <v/>
      </c>
      <c r="N5869" s="0" t="str">
        <f aca="false">IF(G5869=1,IF(COUNTIF(H$2:H5869,H5869)=1,COUNTIF($H:$H,H5869),""),"")</f>
        <v/>
      </c>
      <c r="O5869" s="0" t="str">
        <f aca="false">IF(G5869=1,IF(COUNTIF(I$2:I5869,I5869)=1,COUNTIF($I:$I,I5869),""),"")</f>
        <v/>
      </c>
      <c r="P5869" s="38" t="str">
        <f aca="false">IF(G5869=1,IF(COUNTIFS(C$2:C5869,C5869,G$2:G5869,1)=1,COUNTIFS($C:$C,C5869,$G:$G,1)+ROW()/10000000,""),"")</f>
        <v/>
      </c>
      <c r="Q5869" s="0" t="str">
        <f aca="false">IF(K5869=1,IF(COUNTIFS(C$2:C5869,C5869,K$2:K5869,1)=1,1,0),"")</f>
        <v/>
      </c>
      <c r="R5869" s="0" t="str">
        <f aca="false">IF(M5869=1,IF(COUNTIFS(C$2:C5869,C5869,M$2:M5869,1)=1,1,0),"")</f>
        <v/>
      </c>
      <c r="S5869" s="0" t="str">
        <f aca="false">IF(L5869=1,IF(COUNTIFS(C$2:C5869,C5869,L$2:L5869,1)=1,1,0),"")</f>
        <v/>
      </c>
      <c r="T5869" s="38" t="str">
        <f aca="false">IF(N5869="","",N5869+ROW()/10000000)</f>
        <v/>
      </c>
      <c r="U5869" s="0" t="str">
        <f aca="false">IF(G5869=1,IF(B5869="",1,0),"")</f>
        <v/>
      </c>
    </row>
    <row r="5870" customFormat="false" ht="15" hidden="false" customHeight="false" outlineLevel="0" collapsed="false">
      <c r="A5870" s="35"/>
      <c r="B5870" s="35"/>
      <c r="G5870" s="0" t="str">
        <f aca="false">IF(A5870="","",IF(AND(A5870&gt;=Debut,A5870&lt;Fin),1,0))</f>
        <v/>
      </c>
      <c r="H5870" s="0" t="str">
        <f aca="false">IF(G5870=1,INT(ROUND((A5870-Debut)*86400,0)/600),"")</f>
        <v/>
      </c>
      <c r="I5870" s="0" t="str">
        <f aca="false">IF(G5870=1,INT(ROUND((A5870-Debut)*86400,0)/3600),"")</f>
        <v/>
      </c>
      <c r="J5870" s="0" t="str">
        <f aca="false">IF(OR(A5870="",B5870=""),"",ROUND((B5870-A5870)*86400,0))</f>
        <v/>
      </c>
      <c r="K5870" s="37" t="str">
        <f aca="false">IF(G5870=1,IF(COUNTIFS($C:$C,C5870,$G:$G,1,$A:$A,"&gt;="&amp;(A5870-FenetreInterm/86400),$A:$A,"&lt;="&amp;A5870)&gt;=NbInterm,1,0),"")</f>
        <v/>
      </c>
      <c r="L5870" s="37" t="str">
        <f aca="false">IF(G5870=1,IF(B5870="",0,IF(J5870&lt;SeuilFugitive,1,0)),"")</f>
        <v/>
      </c>
      <c r="M5870" s="37" t="str">
        <f aca="false">IF(G5870=1,IF(B5870="",IF((Fin-A5870)*24&gt;SeuilFigee,1,0),IF(J5870&gt;SeuilFigee*3600,1,0)),"")</f>
        <v/>
      </c>
      <c r="N5870" s="0" t="str">
        <f aca="false">IF(G5870=1,IF(COUNTIF(H$2:H5870,H5870)=1,COUNTIF($H:$H,H5870),""),"")</f>
        <v/>
      </c>
      <c r="O5870" s="0" t="str">
        <f aca="false">IF(G5870=1,IF(COUNTIF(I$2:I5870,I5870)=1,COUNTIF($I:$I,I5870),""),"")</f>
        <v/>
      </c>
      <c r="P5870" s="38" t="str">
        <f aca="false">IF(G5870=1,IF(COUNTIFS(C$2:C5870,C5870,G$2:G5870,1)=1,COUNTIFS($C:$C,C5870,$G:$G,1)+ROW()/10000000,""),"")</f>
        <v/>
      </c>
      <c r="Q5870" s="0" t="str">
        <f aca="false">IF(K5870=1,IF(COUNTIFS(C$2:C5870,C5870,K$2:K5870,1)=1,1,0),"")</f>
        <v/>
      </c>
      <c r="R5870" s="0" t="str">
        <f aca="false">IF(M5870=1,IF(COUNTIFS(C$2:C5870,C5870,M$2:M5870,1)=1,1,0),"")</f>
        <v/>
      </c>
      <c r="S5870" s="0" t="str">
        <f aca="false">IF(L5870=1,IF(COUNTIFS(C$2:C5870,C5870,L$2:L5870,1)=1,1,0),"")</f>
        <v/>
      </c>
      <c r="T5870" s="38" t="str">
        <f aca="false">IF(N5870="","",N5870+ROW()/10000000)</f>
        <v/>
      </c>
      <c r="U5870" s="0" t="str">
        <f aca="false">IF(G5870=1,IF(B5870="",1,0),"")</f>
        <v/>
      </c>
    </row>
    <row r="5871" customFormat="false" ht="15" hidden="false" customHeight="false" outlineLevel="0" collapsed="false">
      <c r="A5871" s="35"/>
      <c r="B5871" s="35"/>
      <c r="G5871" s="0" t="str">
        <f aca="false">IF(A5871="","",IF(AND(A5871&gt;=Debut,A5871&lt;Fin),1,0))</f>
        <v/>
      </c>
      <c r="H5871" s="0" t="str">
        <f aca="false">IF(G5871=1,INT(ROUND((A5871-Debut)*86400,0)/600),"")</f>
        <v/>
      </c>
      <c r="I5871" s="0" t="str">
        <f aca="false">IF(G5871=1,INT(ROUND((A5871-Debut)*86400,0)/3600),"")</f>
        <v/>
      </c>
      <c r="J5871" s="0" t="str">
        <f aca="false">IF(OR(A5871="",B5871=""),"",ROUND((B5871-A5871)*86400,0))</f>
        <v/>
      </c>
      <c r="K5871" s="37" t="str">
        <f aca="false">IF(G5871=1,IF(COUNTIFS($C:$C,C5871,$G:$G,1,$A:$A,"&gt;="&amp;(A5871-FenetreInterm/86400),$A:$A,"&lt;="&amp;A5871)&gt;=NbInterm,1,0),"")</f>
        <v/>
      </c>
      <c r="L5871" s="37" t="str">
        <f aca="false">IF(G5871=1,IF(B5871="",0,IF(J5871&lt;SeuilFugitive,1,0)),"")</f>
        <v/>
      </c>
      <c r="M5871" s="37" t="str">
        <f aca="false">IF(G5871=1,IF(B5871="",IF((Fin-A5871)*24&gt;SeuilFigee,1,0),IF(J5871&gt;SeuilFigee*3600,1,0)),"")</f>
        <v/>
      </c>
      <c r="N5871" s="0" t="str">
        <f aca="false">IF(G5871=1,IF(COUNTIF(H$2:H5871,H5871)=1,COUNTIF($H:$H,H5871),""),"")</f>
        <v/>
      </c>
      <c r="O5871" s="0" t="str">
        <f aca="false">IF(G5871=1,IF(COUNTIF(I$2:I5871,I5871)=1,COUNTIF($I:$I,I5871),""),"")</f>
        <v/>
      </c>
      <c r="P5871" s="38" t="str">
        <f aca="false">IF(G5871=1,IF(COUNTIFS(C$2:C5871,C5871,G$2:G5871,1)=1,COUNTIFS($C:$C,C5871,$G:$G,1)+ROW()/10000000,""),"")</f>
        <v/>
      </c>
      <c r="Q5871" s="0" t="str">
        <f aca="false">IF(K5871=1,IF(COUNTIFS(C$2:C5871,C5871,K$2:K5871,1)=1,1,0),"")</f>
        <v/>
      </c>
      <c r="R5871" s="0" t="str">
        <f aca="false">IF(M5871=1,IF(COUNTIFS(C$2:C5871,C5871,M$2:M5871,1)=1,1,0),"")</f>
        <v/>
      </c>
      <c r="S5871" s="0" t="str">
        <f aca="false">IF(L5871=1,IF(COUNTIFS(C$2:C5871,C5871,L$2:L5871,1)=1,1,0),"")</f>
        <v/>
      </c>
      <c r="T5871" s="38" t="str">
        <f aca="false">IF(N5871="","",N5871+ROW()/10000000)</f>
        <v/>
      </c>
      <c r="U5871" s="0" t="str">
        <f aca="false">IF(G5871=1,IF(B5871="",1,0),"")</f>
        <v/>
      </c>
    </row>
    <row r="5872" customFormat="false" ht="15" hidden="false" customHeight="false" outlineLevel="0" collapsed="false">
      <c r="A5872" s="35"/>
      <c r="B5872" s="35"/>
      <c r="G5872" s="0" t="str">
        <f aca="false">IF(A5872="","",IF(AND(A5872&gt;=Debut,A5872&lt;Fin),1,0))</f>
        <v/>
      </c>
      <c r="H5872" s="0" t="str">
        <f aca="false">IF(G5872=1,INT(ROUND((A5872-Debut)*86400,0)/600),"")</f>
        <v/>
      </c>
      <c r="I5872" s="0" t="str">
        <f aca="false">IF(G5872=1,INT(ROUND((A5872-Debut)*86400,0)/3600),"")</f>
        <v/>
      </c>
      <c r="J5872" s="0" t="str">
        <f aca="false">IF(OR(A5872="",B5872=""),"",ROUND((B5872-A5872)*86400,0))</f>
        <v/>
      </c>
      <c r="K5872" s="37" t="str">
        <f aca="false">IF(G5872=1,IF(COUNTIFS($C:$C,C5872,$G:$G,1,$A:$A,"&gt;="&amp;(A5872-FenetreInterm/86400),$A:$A,"&lt;="&amp;A5872)&gt;=NbInterm,1,0),"")</f>
        <v/>
      </c>
      <c r="L5872" s="37" t="str">
        <f aca="false">IF(G5872=1,IF(B5872="",0,IF(J5872&lt;SeuilFugitive,1,0)),"")</f>
        <v/>
      </c>
      <c r="M5872" s="37" t="str">
        <f aca="false">IF(G5872=1,IF(B5872="",IF((Fin-A5872)*24&gt;SeuilFigee,1,0),IF(J5872&gt;SeuilFigee*3600,1,0)),"")</f>
        <v/>
      </c>
      <c r="N5872" s="0" t="str">
        <f aca="false">IF(G5872=1,IF(COUNTIF(H$2:H5872,H5872)=1,COUNTIF($H:$H,H5872),""),"")</f>
        <v/>
      </c>
      <c r="O5872" s="0" t="str">
        <f aca="false">IF(G5872=1,IF(COUNTIF(I$2:I5872,I5872)=1,COUNTIF($I:$I,I5872),""),"")</f>
        <v/>
      </c>
      <c r="P5872" s="38" t="str">
        <f aca="false">IF(G5872=1,IF(COUNTIFS(C$2:C5872,C5872,G$2:G5872,1)=1,COUNTIFS($C:$C,C5872,$G:$G,1)+ROW()/10000000,""),"")</f>
        <v/>
      </c>
      <c r="Q5872" s="0" t="str">
        <f aca="false">IF(K5872=1,IF(COUNTIFS(C$2:C5872,C5872,K$2:K5872,1)=1,1,0),"")</f>
        <v/>
      </c>
      <c r="R5872" s="0" t="str">
        <f aca="false">IF(M5872=1,IF(COUNTIFS(C$2:C5872,C5872,M$2:M5872,1)=1,1,0),"")</f>
        <v/>
      </c>
      <c r="S5872" s="0" t="str">
        <f aca="false">IF(L5872=1,IF(COUNTIFS(C$2:C5872,C5872,L$2:L5872,1)=1,1,0),"")</f>
        <v/>
      </c>
      <c r="T5872" s="38" t="str">
        <f aca="false">IF(N5872="","",N5872+ROW()/10000000)</f>
        <v/>
      </c>
      <c r="U5872" s="0" t="str">
        <f aca="false">IF(G5872=1,IF(B5872="",1,0),"")</f>
        <v/>
      </c>
    </row>
    <row r="5873" customFormat="false" ht="15" hidden="false" customHeight="false" outlineLevel="0" collapsed="false">
      <c r="A5873" s="35"/>
      <c r="B5873" s="35"/>
      <c r="G5873" s="0" t="str">
        <f aca="false">IF(A5873="","",IF(AND(A5873&gt;=Debut,A5873&lt;Fin),1,0))</f>
        <v/>
      </c>
      <c r="H5873" s="0" t="str">
        <f aca="false">IF(G5873=1,INT(ROUND((A5873-Debut)*86400,0)/600),"")</f>
        <v/>
      </c>
      <c r="I5873" s="0" t="str">
        <f aca="false">IF(G5873=1,INT(ROUND((A5873-Debut)*86400,0)/3600),"")</f>
        <v/>
      </c>
      <c r="J5873" s="0" t="str">
        <f aca="false">IF(OR(A5873="",B5873=""),"",ROUND((B5873-A5873)*86400,0))</f>
        <v/>
      </c>
      <c r="K5873" s="37" t="str">
        <f aca="false">IF(G5873=1,IF(COUNTIFS($C:$C,C5873,$G:$G,1,$A:$A,"&gt;="&amp;(A5873-FenetreInterm/86400),$A:$A,"&lt;="&amp;A5873)&gt;=NbInterm,1,0),"")</f>
        <v/>
      </c>
      <c r="L5873" s="37" t="str">
        <f aca="false">IF(G5873=1,IF(B5873="",0,IF(J5873&lt;SeuilFugitive,1,0)),"")</f>
        <v/>
      </c>
      <c r="M5873" s="37" t="str">
        <f aca="false">IF(G5873=1,IF(B5873="",IF((Fin-A5873)*24&gt;SeuilFigee,1,0),IF(J5873&gt;SeuilFigee*3600,1,0)),"")</f>
        <v/>
      </c>
      <c r="N5873" s="0" t="str">
        <f aca="false">IF(G5873=1,IF(COUNTIF(H$2:H5873,H5873)=1,COUNTIF($H:$H,H5873),""),"")</f>
        <v/>
      </c>
      <c r="O5873" s="0" t="str">
        <f aca="false">IF(G5873=1,IF(COUNTIF(I$2:I5873,I5873)=1,COUNTIF($I:$I,I5873),""),"")</f>
        <v/>
      </c>
      <c r="P5873" s="38" t="str">
        <f aca="false">IF(G5873=1,IF(COUNTIFS(C$2:C5873,C5873,G$2:G5873,1)=1,COUNTIFS($C:$C,C5873,$G:$G,1)+ROW()/10000000,""),"")</f>
        <v/>
      </c>
      <c r="Q5873" s="0" t="str">
        <f aca="false">IF(K5873=1,IF(COUNTIFS(C$2:C5873,C5873,K$2:K5873,1)=1,1,0),"")</f>
        <v/>
      </c>
      <c r="R5873" s="0" t="str">
        <f aca="false">IF(M5873=1,IF(COUNTIFS(C$2:C5873,C5873,M$2:M5873,1)=1,1,0),"")</f>
        <v/>
      </c>
      <c r="S5873" s="0" t="str">
        <f aca="false">IF(L5873=1,IF(COUNTIFS(C$2:C5873,C5873,L$2:L5873,1)=1,1,0),"")</f>
        <v/>
      </c>
      <c r="T5873" s="38" t="str">
        <f aca="false">IF(N5873="","",N5873+ROW()/10000000)</f>
        <v/>
      </c>
      <c r="U5873" s="0" t="str">
        <f aca="false">IF(G5873=1,IF(B5873="",1,0),"")</f>
        <v/>
      </c>
    </row>
    <row r="5874" customFormat="false" ht="15" hidden="false" customHeight="false" outlineLevel="0" collapsed="false">
      <c r="A5874" s="35"/>
      <c r="B5874" s="35"/>
      <c r="G5874" s="0" t="str">
        <f aca="false">IF(A5874="","",IF(AND(A5874&gt;=Debut,A5874&lt;Fin),1,0))</f>
        <v/>
      </c>
      <c r="H5874" s="0" t="str">
        <f aca="false">IF(G5874=1,INT(ROUND((A5874-Debut)*86400,0)/600),"")</f>
        <v/>
      </c>
      <c r="I5874" s="0" t="str">
        <f aca="false">IF(G5874=1,INT(ROUND((A5874-Debut)*86400,0)/3600),"")</f>
        <v/>
      </c>
      <c r="J5874" s="0" t="str">
        <f aca="false">IF(OR(A5874="",B5874=""),"",ROUND((B5874-A5874)*86400,0))</f>
        <v/>
      </c>
      <c r="K5874" s="37" t="str">
        <f aca="false">IF(G5874=1,IF(COUNTIFS($C:$C,C5874,$G:$G,1,$A:$A,"&gt;="&amp;(A5874-FenetreInterm/86400),$A:$A,"&lt;="&amp;A5874)&gt;=NbInterm,1,0),"")</f>
        <v/>
      </c>
      <c r="L5874" s="37" t="str">
        <f aca="false">IF(G5874=1,IF(B5874="",0,IF(J5874&lt;SeuilFugitive,1,0)),"")</f>
        <v/>
      </c>
      <c r="M5874" s="37" t="str">
        <f aca="false">IF(G5874=1,IF(B5874="",IF((Fin-A5874)*24&gt;SeuilFigee,1,0),IF(J5874&gt;SeuilFigee*3600,1,0)),"")</f>
        <v/>
      </c>
      <c r="N5874" s="0" t="str">
        <f aca="false">IF(G5874=1,IF(COUNTIF(H$2:H5874,H5874)=1,COUNTIF($H:$H,H5874),""),"")</f>
        <v/>
      </c>
      <c r="O5874" s="0" t="str">
        <f aca="false">IF(G5874=1,IF(COUNTIF(I$2:I5874,I5874)=1,COUNTIF($I:$I,I5874),""),"")</f>
        <v/>
      </c>
      <c r="P5874" s="38" t="str">
        <f aca="false">IF(G5874=1,IF(COUNTIFS(C$2:C5874,C5874,G$2:G5874,1)=1,COUNTIFS($C:$C,C5874,$G:$G,1)+ROW()/10000000,""),"")</f>
        <v/>
      </c>
      <c r="Q5874" s="0" t="str">
        <f aca="false">IF(K5874=1,IF(COUNTIFS(C$2:C5874,C5874,K$2:K5874,1)=1,1,0),"")</f>
        <v/>
      </c>
      <c r="R5874" s="0" t="str">
        <f aca="false">IF(M5874=1,IF(COUNTIFS(C$2:C5874,C5874,M$2:M5874,1)=1,1,0),"")</f>
        <v/>
      </c>
      <c r="S5874" s="0" t="str">
        <f aca="false">IF(L5874=1,IF(COUNTIFS(C$2:C5874,C5874,L$2:L5874,1)=1,1,0),"")</f>
        <v/>
      </c>
      <c r="T5874" s="38" t="str">
        <f aca="false">IF(N5874="","",N5874+ROW()/10000000)</f>
        <v/>
      </c>
      <c r="U5874" s="0" t="str">
        <f aca="false">IF(G5874=1,IF(B5874="",1,0),"")</f>
        <v/>
      </c>
    </row>
    <row r="5875" customFormat="false" ht="15" hidden="false" customHeight="false" outlineLevel="0" collapsed="false">
      <c r="A5875" s="35"/>
      <c r="B5875" s="35"/>
      <c r="G5875" s="0" t="str">
        <f aca="false">IF(A5875="","",IF(AND(A5875&gt;=Debut,A5875&lt;Fin),1,0))</f>
        <v/>
      </c>
      <c r="H5875" s="0" t="str">
        <f aca="false">IF(G5875=1,INT(ROUND((A5875-Debut)*86400,0)/600),"")</f>
        <v/>
      </c>
      <c r="I5875" s="0" t="str">
        <f aca="false">IF(G5875=1,INT(ROUND((A5875-Debut)*86400,0)/3600),"")</f>
        <v/>
      </c>
      <c r="J5875" s="0" t="str">
        <f aca="false">IF(OR(A5875="",B5875=""),"",ROUND((B5875-A5875)*86400,0))</f>
        <v/>
      </c>
      <c r="K5875" s="37" t="str">
        <f aca="false">IF(G5875=1,IF(COUNTIFS($C:$C,C5875,$G:$G,1,$A:$A,"&gt;="&amp;(A5875-FenetreInterm/86400),$A:$A,"&lt;="&amp;A5875)&gt;=NbInterm,1,0),"")</f>
        <v/>
      </c>
      <c r="L5875" s="37" t="str">
        <f aca="false">IF(G5875=1,IF(B5875="",0,IF(J5875&lt;SeuilFugitive,1,0)),"")</f>
        <v/>
      </c>
      <c r="M5875" s="37" t="str">
        <f aca="false">IF(G5875=1,IF(B5875="",IF((Fin-A5875)*24&gt;SeuilFigee,1,0),IF(J5875&gt;SeuilFigee*3600,1,0)),"")</f>
        <v/>
      </c>
      <c r="N5875" s="0" t="str">
        <f aca="false">IF(G5875=1,IF(COUNTIF(H$2:H5875,H5875)=1,COUNTIF($H:$H,H5875),""),"")</f>
        <v/>
      </c>
      <c r="O5875" s="0" t="str">
        <f aca="false">IF(G5875=1,IF(COUNTIF(I$2:I5875,I5875)=1,COUNTIF($I:$I,I5875),""),"")</f>
        <v/>
      </c>
      <c r="P5875" s="38" t="str">
        <f aca="false">IF(G5875=1,IF(COUNTIFS(C$2:C5875,C5875,G$2:G5875,1)=1,COUNTIFS($C:$C,C5875,$G:$G,1)+ROW()/10000000,""),"")</f>
        <v/>
      </c>
      <c r="Q5875" s="0" t="str">
        <f aca="false">IF(K5875=1,IF(COUNTIFS(C$2:C5875,C5875,K$2:K5875,1)=1,1,0),"")</f>
        <v/>
      </c>
      <c r="R5875" s="0" t="str">
        <f aca="false">IF(M5875=1,IF(COUNTIFS(C$2:C5875,C5875,M$2:M5875,1)=1,1,0),"")</f>
        <v/>
      </c>
      <c r="S5875" s="0" t="str">
        <f aca="false">IF(L5875=1,IF(COUNTIFS(C$2:C5875,C5875,L$2:L5875,1)=1,1,0),"")</f>
        <v/>
      </c>
      <c r="T5875" s="38" t="str">
        <f aca="false">IF(N5875="","",N5875+ROW()/10000000)</f>
        <v/>
      </c>
      <c r="U5875" s="0" t="str">
        <f aca="false">IF(G5875=1,IF(B5875="",1,0),"")</f>
        <v/>
      </c>
    </row>
    <row r="5876" customFormat="false" ht="15" hidden="false" customHeight="false" outlineLevel="0" collapsed="false">
      <c r="A5876" s="35"/>
      <c r="B5876" s="35"/>
      <c r="G5876" s="0" t="str">
        <f aca="false">IF(A5876="","",IF(AND(A5876&gt;=Debut,A5876&lt;Fin),1,0))</f>
        <v/>
      </c>
      <c r="H5876" s="0" t="str">
        <f aca="false">IF(G5876=1,INT(ROUND((A5876-Debut)*86400,0)/600),"")</f>
        <v/>
      </c>
      <c r="I5876" s="0" t="str">
        <f aca="false">IF(G5876=1,INT(ROUND((A5876-Debut)*86400,0)/3600),"")</f>
        <v/>
      </c>
      <c r="J5876" s="0" t="str">
        <f aca="false">IF(OR(A5876="",B5876=""),"",ROUND((B5876-A5876)*86400,0))</f>
        <v/>
      </c>
      <c r="K5876" s="37" t="str">
        <f aca="false">IF(G5876=1,IF(COUNTIFS($C:$C,C5876,$G:$G,1,$A:$A,"&gt;="&amp;(A5876-FenetreInterm/86400),$A:$A,"&lt;="&amp;A5876)&gt;=NbInterm,1,0),"")</f>
        <v/>
      </c>
      <c r="L5876" s="37" t="str">
        <f aca="false">IF(G5876=1,IF(B5876="",0,IF(J5876&lt;SeuilFugitive,1,0)),"")</f>
        <v/>
      </c>
      <c r="M5876" s="37" t="str">
        <f aca="false">IF(G5876=1,IF(B5876="",IF((Fin-A5876)*24&gt;SeuilFigee,1,0),IF(J5876&gt;SeuilFigee*3600,1,0)),"")</f>
        <v/>
      </c>
      <c r="N5876" s="0" t="str">
        <f aca="false">IF(G5876=1,IF(COUNTIF(H$2:H5876,H5876)=1,COUNTIF($H:$H,H5876),""),"")</f>
        <v/>
      </c>
      <c r="O5876" s="0" t="str">
        <f aca="false">IF(G5876=1,IF(COUNTIF(I$2:I5876,I5876)=1,COUNTIF($I:$I,I5876),""),"")</f>
        <v/>
      </c>
      <c r="P5876" s="38" t="str">
        <f aca="false">IF(G5876=1,IF(COUNTIFS(C$2:C5876,C5876,G$2:G5876,1)=1,COUNTIFS($C:$C,C5876,$G:$G,1)+ROW()/10000000,""),"")</f>
        <v/>
      </c>
      <c r="Q5876" s="0" t="str">
        <f aca="false">IF(K5876=1,IF(COUNTIFS(C$2:C5876,C5876,K$2:K5876,1)=1,1,0),"")</f>
        <v/>
      </c>
      <c r="R5876" s="0" t="str">
        <f aca="false">IF(M5876=1,IF(COUNTIFS(C$2:C5876,C5876,M$2:M5876,1)=1,1,0),"")</f>
        <v/>
      </c>
      <c r="S5876" s="0" t="str">
        <f aca="false">IF(L5876=1,IF(COUNTIFS(C$2:C5876,C5876,L$2:L5876,1)=1,1,0),"")</f>
        <v/>
      </c>
      <c r="T5876" s="38" t="str">
        <f aca="false">IF(N5876="","",N5876+ROW()/10000000)</f>
        <v/>
      </c>
      <c r="U5876" s="0" t="str">
        <f aca="false">IF(G5876=1,IF(B5876="",1,0),"")</f>
        <v/>
      </c>
    </row>
    <row r="5877" customFormat="false" ht="15" hidden="false" customHeight="false" outlineLevel="0" collapsed="false">
      <c r="A5877" s="35"/>
      <c r="B5877" s="35"/>
      <c r="G5877" s="0" t="str">
        <f aca="false">IF(A5877="","",IF(AND(A5877&gt;=Debut,A5877&lt;Fin),1,0))</f>
        <v/>
      </c>
      <c r="H5877" s="0" t="str">
        <f aca="false">IF(G5877=1,INT(ROUND((A5877-Debut)*86400,0)/600),"")</f>
        <v/>
      </c>
      <c r="I5877" s="0" t="str">
        <f aca="false">IF(G5877=1,INT(ROUND((A5877-Debut)*86400,0)/3600),"")</f>
        <v/>
      </c>
      <c r="J5877" s="0" t="str">
        <f aca="false">IF(OR(A5877="",B5877=""),"",ROUND((B5877-A5877)*86400,0))</f>
        <v/>
      </c>
      <c r="K5877" s="37" t="str">
        <f aca="false">IF(G5877=1,IF(COUNTIFS($C:$C,C5877,$G:$G,1,$A:$A,"&gt;="&amp;(A5877-FenetreInterm/86400),$A:$A,"&lt;="&amp;A5877)&gt;=NbInterm,1,0),"")</f>
        <v/>
      </c>
      <c r="L5877" s="37" t="str">
        <f aca="false">IF(G5877=1,IF(B5877="",0,IF(J5877&lt;SeuilFugitive,1,0)),"")</f>
        <v/>
      </c>
      <c r="M5877" s="37" t="str">
        <f aca="false">IF(G5877=1,IF(B5877="",IF((Fin-A5877)*24&gt;SeuilFigee,1,0),IF(J5877&gt;SeuilFigee*3600,1,0)),"")</f>
        <v/>
      </c>
      <c r="N5877" s="0" t="str">
        <f aca="false">IF(G5877=1,IF(COUNTIF(H$2:H5877,H5877)=1,COUNTIF($H:$H,H5877),""),"")</f>
        <v/>
      </c>
      <c r="O5877" s="0" t="str">
        <f aca="false">IF(G5877=1,IF(COUNTIF(I$2:I5877,I5877)=1,COUNTIF($I:$I,I5877),""),"")</f>
        <v/>
      </c>
      <c r="P5877" s="38" t="str">
        <f aca="false">IF(G5877=1,IF(COUNTIFS(C$2:C5877,C5877,G$2:G5877,1)=1,COUNTIFS($C:$C,C5877,$G:$G,1)+ROW()/10000000,""),"")</f>
        <v/>
      </c>
      <c r="Q5877" s="0" t="str">
        <f aca="false">IF(K5877=1,IF(COUNTIFS(C$2:C5877,C5877,K$2:K5877,1)=1,1,0),"")</f>
        <v/>
      </c>
      <c r="R5877" s="0" t="str">
        <f aca="false">IF(M5877=1,IF(COUNTIFS(C$2:C5877,C5877,M$2:M5877,1)=1,1,0),"")</f>
        <v/>
      </c>
      <c r="S5877" s="0" t="str">
        <f aca="false">IF(L5877=1,IF(COUNTIFS(C$2:C5877,C5877,L$2:L5877,1)=1,1,0),"")</f>
        <v/>
      </c>
      <c r="T5877" s="38" t="str">
        <f aca="false">IF(N5877="","",N5877+ROW()/10000000)</f>
        <v/>
      </c>
      <c r="U5877" s="0" t="str">
        <f aca="false">IF(G5877=1,IF(B5877="",1,0),"")</f>
        <v/>
      </c>
    </row>
    <row r="5878" customFormat="false" ht="15" hidden="false" customHeight="false" outlineLevel="0" collapsed="false">
      <c r="A5878" s="35"/>
      <c r="B5878" s="35"/>
      <c r="G5878" s="0" t="str">
        <f aca="false">IF(A5878="","",IF(AND(A5878&gt;=Debut,A5878&lt;Fin),1,0))</f>
        <v/>
      </c>
      <c r="H5878" s="0" t="str">
        <f aca="false">IF(G5878=1,INT(ROUND((A5878-Debut)*86400,0)/600),"")</f>
        <v/>
      </c>
      <c r="I5878" s="0" t="str">
        <f aca="false">IF(G5878=1,INT(ROUND((A5878-Debut)*86400,0)/3600),"")</f>
        <v/>
      </c>
      <c r="J5878" s="0" t="str">
        <f aca="false">IF(OR(A5878="",B5878=""),"",ROUND((B5878-A5878)*86400,0))</f>
        <v/>
      </c>
      <c r="K5878" s="37" t="str">
        <f aca="false">IF(G5878=1,IF(COUNTIFS($C:$C,C5878,$G:$G,1,$A:$A,"&gt;="&amp;(A5878-FenetreInterm/86400),$A:$A,"&lt;="&amp;A5878)&gt;=NbInterm,1,0),"")</f>
        <v/>
      </c>
      <c r="L5878" s="37" t="str">
        <f aca="false">IF(G5878=1,IF(B5878="",0,IF(J5878&lt;SeuilFugitive,1,0)),"")</f>
        <v/>
      </c>
      <c r="M5878" s="37" t="str">
        <f aca="false">IF(G5878=1,IF(B5878="",IF((Fin-A5878)*24&gt;SeuilFigee,1,0),IF(J5878&gt;SeuilFigee*3600,1,0)),"")</f>
        <v/>
      </c>
      <c r="N5878" s="0" t="str">
        <f aca="false">IF(G5878=1,IF(COUNTIF(H$2:H5878,H5878)=1,COUNTIF($H:$H,H5878),""),"")</f>
        <v/>
      </c>
      <c r="O5878" s="0" t="str">
        <f aca="false">IF(G5878=1,IF(COUNTIF(I$2:I5878,I5878)=1,COUNTIF($I:$I,I5878),""),"")</f>
        <v/>
      </c>
      <c r="P5878" s="38" t="str">
        <f aca="false">IF(G5878=1,IF(COUNTIFS(C$2:C5878,C5878,G$2:G5878,1)=1,COUNTIFS($C:$C,C5878,$G:$G,1)+ROW()/10000000,""),"")</f>
        <v/>
      </c>
      <c r="Q5878" s="0" t="str">
        <f aca="false">IF(K5878=1,IF(COUNTIFS(C$2:C5878,C5878,K$2:K5878,1)=1,1,0),"")</f>
        <v/>
      </c>
      <c r="R5878" s="0" t="str">
        <f aca="false">IF(M5878=1,IF(COUNTIFS(C$2:C5878,C5878,M$2:M5878,1)=1,1,0),"")</f>
        <v/>
      </c>
      <c r="S5878" s="0" t="str">
        <f aca="false">IF(L5878=1,IF(COUNTIFS(C$2:C5878,C5878,L$2:L5878,1)=1,1,0),"")</f>
        <v/>
      </c>
      <c r="T5878" s="38" t="str">
        <f aca="false">IF(N5878="","",N5878+ROW()/10000000)</f>
        <v/>
      </c>
      <c r="U5878" s="0" t="str">
        <f aca="false">IF(G5878=1,IF(B5878="",1,0),"")</f>
        <v/>
      </c>
    </row>
    <row r="5879" customFormat="false" ht="15" hidden="false" customHeight="false" outlineLevel="0" collapsed="false">
      <c r="A5879" s="35"/>
      <c r="B5879" s="35"/>
      <c r="G5879" s="0" t="str">
        <f aca="false">IF(A5879="","",IF(AND(A5879&gt;=Debut,A5879&lt;Fin),1,0))</f>
        <v/>
      </c>
      <c r="H5879" s="0" t="str">
        <f aca="false">IF(G5879=1,INT(ROUND((A5879-Debut)*86400,0)/600),"")</f>
        <v/>
      </c>
      <c r="I5879" s="0" t="str">
        <f aca="false">IF(G5879=1,INT(ROUND((A5879-Debut)*86400,0)/3600),"")</f>
        <v/>
      </c>
      <c r="J5879" s="0" t="str">
        <f aca="false">IF(OR(A5879="",B5879=""),"",ROUND((B5879-A5879)*86400,0))</f>
        <v/>
      </c>
      <c r="K5879" s="37" t="str">
        <f aca="false">IF(G5879=1,IF(COUNTIFS($C:$C,C5879,$G:$G,1,$A:$A,"&gt;="&amp;(A5879-FenetreInterm/86400),$A:$A,"&lt;="&amp;A5879)&gt;=NbInterm,1,0),"")</f>
        <v/>
      </c>
      <c r="L5879" s="37" t="str">
        <f aca="false">IF(G5879=1,IF(B5879="",0,IF(J5879&lt;SeuilFugitive,1,0)),"")</f>
        <v/>
      </c>
      <c r="M5879" s="37" t="str">
        <f aca="false">IF(G5879=1,IF(B5879="",IF((Fin-A5879)*24&gt;SeuilFigee,1,0),IF(J5879&gt;SeuilFigee*3600,1,0)),"")</f>
        <v/>
      </c>
      <c r="N5879" s="0" t="str">
        <f aca="false">IF(G5879=1,IF(COUNTIF(H$2:H5879,H5879)=1,COUNTIF($H:$H,H5879),""),"")</f>
        <v/>
      </c>
      <c r="O5879" s="0" t="str">
        <f aca="false">IF(G5879=1,IF(COUNTIF(I$2:I5879,I5879)=1,COUNTIF($I:$I,I5879),""),"")</f>
        <v/>
      </c>
      <c r="P5879" s="38" t="str">
        <f aca="false">IF(G5879=1,IF(COUNTIFS(C$2:C5879,C5879,G$2:G5879,1)=1,COUNTIFS($C:$C,C5879,$G:$G,1)+ROW()/10000000,""),"")</f>
        <v/>
      </c>
      <c r="Q5879" s="0" t="str">
        <f aca="false">IF(K5879=1,IF(COUNTIFS(C$2:C5879,C5879,K$2:K5879,1)=1,1,0),"")</f>
        <v/>
      </c>
      <c r="R5879" s="0" t="str">
        <f aca="false">IF(M5879=1,IF(COUNTIFS(C$2:C5879,C5879,M$2:M5879,1)=1,1,0),"")</f>
        <v/>
      </c>
      <c r="S5879" s="0" t="str">
        <f aca="false">IF(L5879=1,IF(COUNTIFS(C$2:C5879,C5879,L$2:L5879,1)=1,1,0),"")</f>
        <v/>
      </c>
      <c r="T5879" s="38" t="str">
        <f aca="false">IF(N5879="","",N5879+ROW()/10000000)</f>
        <v/>
      </c>
      <c r="U5879" s="0" t="str">
        <f aca="false">IF(G5879=1,IF(B5879="",1,0),"")</f>
        <v/>
      </c>
    </row>
    <row r="5880" customFormat="false" ht="15" hidden="false" customHeight="false" outlineLevel="0" collapsed="false">
      <c r="A5880" s="35"/>
      <c r="B5880" s="35"/>
      <c r="G5880" s="0" t="str">
        <f aca="false">IF(A5880="","",IF(AND(A5880&gt;=Debut,A5880&lt;Fin),1,0))</f>
        <v/>
      </c>
      <c r="H5880" s="0" t="str">
        <f aca="false">IF(G5880=1,INT(ROUND((A5880-Debut)*86400,0)/600),"")</f>
        <v/>
      </c>
      <c r="I5880" s="0" t="str">
        <f aca="false">IF(G5880=1,INT(ROUND((A5880-Debut)*86400,0)/3600),"")</f>
        <v/>
      </c>
      <c r="J5880" s="0" t="str">
        <f aca="false">IF(OR(A5880="",B5880=""),"",ROUND((B5880-A5880)*86400,0))</f>
        <v/>
      </c>
      <c r="K5880" s="37" t="str">
        <f aca="false">IF(G5880=1,IF(COUNTIFS($C:$C,C5880,$G:$G,1,$A:$A,"&gt;="&amp;(A5880-FenetreInterm/86400),$A:$A,"&lt;="&amp;A5880)&gt;=NbInterm,1,0),"")</f>
        <v/>
      </c>
      <c r="L5880" s="37" t="str">
        <f aca="false">IF(G5880=1,IF(B5880="",0,IF(J5880&lt;SeuilFugitive,1,0)),"")</f>
        <v/>
      </c>
      <c r="M5880" s="37" t="str">
        <f aca="false">IF(G5880=1,IF(B5880="",IF((Fin-A5880)*24&gt;SeuilFigee,1,0),IF(J5880&gt;SeuilFigee*3600,1,0)),"")</f>
        <v/>
      </c>
      <c r="N5880" s="0" t="str">
        <f aca="false">IF(G5880=1,IF(COUNTIF(H$2:H5880,H5880)=1,COUNTIF($H:$H,H5880),""),"")</f>
        <v/>
      </c>
      <c r="O5880" s="0" t="str">
        <f aca="false">IF(G5880=1,IF(COUNTIF(I$2:I5880,I5880)=1,COUNTIF($I:$I,I5880),""),"")</f>
        <v/>
      </c>
      <c r="P5880" s="38" t="str">
        <f aca="false">IF(G5880=1,IF(COUNTIFS(C$2:C5880,C5880,G$2:G5880,1)=1,COUNTIFS($C:$C,C5880,$G:$G,1)+ROW()/10000000,""),"")</f>
        <v/>
      </c>
      <c r="Q5880" s="0" t="str">
        <f aca="false">IF(K5880=1,IF(COUNTIFS(C$2:C5880,C5880,K$2:K5880,1)=1,1,0),"")</f>
        <v/>
      </c>
      <c r="R5880" s="0" t="str">
        <f aca="false">IF(M5880=1,IF(COUNTIFS(C$2:C5880,C5880,M$2:M5880,1)=1,1,0),"")</f>
        <v/>
      </c>
      <c r="S5880" s="0" t="str">
        <f aca="false">IF(L5880=1,IF(COUNTIFS(C$2:C5880,C5880,L$2:L5880,1)=1,1,0),"")</f>
        <v/>
      </c>
      <c r="T5880" s="38" t="str">
        <f aca="false">IF(N5880="","",N5880+ROW()/10000000)</f>
        <v/>
      </c>
      <c r="U5880" s="0" t="str">
        <f aca="false">IF(G5880=1,IF(B5880="",1,0),"")</f>
        <v/>
      </c>
    </row>
    <row r="5881" customFormat="false" ht="15" hidden="false" customHeight="false" outlineLevel="0" collapsed="false">
      <c r="A5881" s="35"/>
      <c r="B5881" s="35"/>
      <c r="G5881" s="0" t="str">
        <f aca="false">IF(A5881="","",IF(AND(A5881&gt;=Debut,A5881&lt;Fin),1,0))</f>
        <v/>
      </c>
      <c r="H5881" s="0" t="str">
        <f aca="false">IF(G5881=1,INT(ROUND((A5881-Debut)*86400,0)/600),"")</f>
        <v/>
      </c>
      <c r="I5881" s="0" t="str">
        <f aca="false">IF(G5881=1,INT(ROUND((A5881-Debut)*86400,0)/3600),"")</f>
        <v/>
      </c>
      <c r="J5881" s="0" t="str">
        <f aca="false">IF(OR(A5881="",B5881=""),"",ROUND((B5881-A5881)*86400,0))</f>
        <v/>
      </c>
      <c r="K5881" s="37" t="str">
        <f aca="false">IF(G5881=1,IF(COUNTIFS($C:$C,C5881,$G:$G,1,$A:$A,"&gt;="&amp;(A5881-FenetreInterm/86400),$A:$A,"&lt;="&amp;A5881)&gt;=NbInterm,1,0),"")</f>
        <v/>
      </c>
      <c r="L5881" s="37" t="str">
        <f aca="false">IF(G5881=1,IF(B5881="",0,IF(J5881&lt;SeuilFugitive,1,0)),"")</f>
        <v/>
      </c>
      <c r="M5881" s="37" t="str">
        <f aca="false">IF(G5881=1,IF(B5881="",IF((Fin-A5881)*24&gt;SeuilFigee,1,0),IF(J5881&gt;SeuilFigee*3600,1,0)),"")</f>
        <v/>
      </c>
      <c r="N5881" s="0" t="str">
        <f aca="false">IF(G5881=1,IF(COUNTIF(H$2:H5881,H5881)=1,COUNTIF($H:$H,H5881),""),"")</f>
        <v/>
      </c>
      <c r="O5881" s="0" t="str">
        <f aca="false">IF(G5881=1,IF(COUNTIF(I$2:I5881,I5881)=1,COUNTIF($I:$I,I5881),""),"")</f>
        <v/>
      </c>
      <c r="P5881" s="38" t="str">
        <f aca="false">IF(G5881=1,IF(COUNTIFS(C$2:C5881,C5881,G$2:G5881,1)=1,COUNTIFS($C:$C,C5881,$G:$G,1)+ROW()/10000000,""),"")</f>
        <v/>
      </c>
      <c r="Q5881" s="0" t="str">
        <f aca="false">IF(K5881=1,IF(COUNTIFS(C$2:C5881,C5881,K$2:K5881,1)=1,1,0),"")</f>
        <v/>
      </c>
      <c r="R5881" s="0" t="str">
        <f aca="false">IF(M5881=1,IF(COUNTIFS(C$2:C5881,C5881,M$2:M5881,1)=1,1,0),"")</f>
        <v/>
      </c>
      <c r="S5881" s="0" t="str">
        <f aca="false">IF(L5881=1,IF(COUNTIFS(C$2:C5881,C5881,L$2:L5881,1)=1,1,0),"")</f>
        <v/>
      </c>
      <c r="T5881" s="38" t="str">
        <f aca="false">IF(N5881="","",N5881+ROW()/10000000)</f>
        <v/>
      </c>
      <c r="U5881" s="0" t="str">
        <f aca="false">IF(G5881=1,IF(B5881="",1,0),"")</f>
        <v/>
      </c>
    </row>
    <row r="5882" customFormat="false" ht="15" hidden="false" customHeight="false" outlineLevel="0" collapsed="false">
      <c r="A5882" s="35"/>
      <c r="B5882" s="35"/>
      <c r="G5882" s="0" t="str">
        <f aca="false">IF(A5882="","",IF(AND(A5882&gt;=Debut,A5882&lt;Fin),1,0))</f>
        <v/>
      </c>
      <c r="H5882" s="0" t="str">
        <f aca="false">IF(G5882=1,INT(ROUND((A5882-Debut)*86400,0)/600),"")</f>
        <v/>
      </c>
      <c r="I5882" s="0" t="str">
        <f aca="false">IF(G5882=1,INT(ROUND((A5882-Debut)*86400,0)/3600),"")</f>
        <v/>
      </c>
      <c r="J5882" s="0" t="str">
        <f aca="false">IF(OR(A5882="",B5882=""),"",ROUND((B5882-A5882)*86400,0))</f>
        <v/>
      </c>
      <c r="K5882" s="37" t="str">
        <f aca="false">IF(G5882=1,IF(COUNTIFS($C:$C,C5882,$G:$G,1,$A:$A,"&gt;="&amp;(A5882-FenetreInterm/86400),$A:$A,"&lt;="&amp;A5882)&gt;=NbInterm,1,0),"")</f>
        <v/>
      </c>
      <c r="L5882" s="37" t="str">
        <f aca="false">IF(G5882=1,IF(B5882="",0,IF(J5882&lt;SeuilFugitive,1,0)),"")</f>
        <v/>
      </c>
      <c r="M5882" s="37" t="str">
        <f aca="false">IF(G5882=1,IF(B5882="",IF((Fin-A5882)*24&gt;SeuilFigee,1,0),IF(J5882&gt;SeuilFigee*3600,1,0)),"")</f>
        <v/>
      </c>
      <c r="N5882" s="0" t="str">
        <f aca="false">IF(G5882=1,IF(COUNTIF(H$2:H5882,H5882)=1,COUNTIF($H:$H,H5882),""),"")</f>
        <v/>
      </c>
      <c r="O5882" s="0" t="str">
        <f aca="false">IF(G5882=1,IF(COUNTIF(I$2:I5882,I5882)=1,COUNTIF($I:$I,I5882),""),"")</f>
        <v/>
      </c>
      <c r="P5882" s="38" t="str">
        <f aca="false">IF(G5882=1,IF(COUNTIFS(C$2:C5882,C5882,G$2:G5882,1)=1,COUNTIFS($C:$C,C5882,$G:$G,1)+ROW()/10000000,""),"")</f>
        <v/>
      </c>
      <c r="Q5882" s="0" t="str">
        <f aca="false">IF(K5882=1,IF(COUNTIFS(C$2:C5882,C5882,K$2:K5882,1)=1,1,0),"")</f>
        <v/>
      </c>
      <c r="R5882" s="0" t="str">
        <f aca="false">IF(M5882=1,IF(COUNTIFS(C$2:C5882,C5882,M$2:M5882,1)=1,1,0),"")</f>
        <v/>
      </c>
      <c r="S5882" s="0" t="str">
        <f aca="false">IF(L5882=1,IF(COUNTIFS(C$2:C5882,C5882,L$2:L5882,1)=1,1,0),"")</f>
        <v/>
      </c>
      <c r="T5882" s="38" t="str">
        <f aca="false">IF(N5882="","",N5882+ROW()/10000000)</f>
        <v/>
      </c>
      <c r="U5882" s="0" t="str">
        <f aca="false">IF(G5882=1,IF(B5882="",1,0),"")</f>
        <v/>
      </c>
    </row>
    <row r="5883" customFormat="false" ht="15" hidden="false" customHeight="false" outlineLevel="0" collapsed="false">
      <c r="A5883" s="35"/>
      <c r="B5883" s="35"/>
      <c r="G5883" s="0" t="str">
        <f aca="false">IF(A5883="","",IF(AND(A5883&gt;=Debut,A5883&lt;Fin),1,0))</f>
        <v/>
      </c>
      <c r="H5883" s="0" t="str">
        <f aca="false">IF(G5883=1,INT(ROUND((A5883-Debut)*86400,0)/600),"")</f>
        <v/>
      </c>
      <c r="I5883" s="0" t="str">
        <f aca="false">IF(G5883=1,INT(ROUND((A5883-Debut)*86400,0)/3600),"")</f>
        <v/>
      </c>
      <c r="J5883" s="0" t="str">
        <f aca="false">IF(OR(A5883="",B5883=""),"",ROUND((B5883-A5883)*86400,0))</f>
        <v/>
      </c>
      <c r="K5883" s="37" t="str">
        <f aca="false">IF(G5883=1,IF(COUNTIFS($C:$C,C5883,$G:$G,1,$A:$A,"&gt;="&amp;(A5883-FenetreInterm/86400),$A:$A,"&lt;="&amp;A5883)&gt;=NbInterm,1,0),"")</f>
        <v/>
      </c>
      <c r="L5883" s="37" t="str">
        <f aca="false">IF(G5883=1,IF(B5883="",0,IF(J5883&lt;SeuilFugitive,1,0)),"")</f>
        <v/>
      </c>
      <c r="M5883" s="37" t="str">
        <f aca="false">IF(G5883=1,IF(B5883="",IF((Fin-A5883)*24&gt;SeuilFigee,1,0),IF(J5883&gt;SeuilFigee*3600,1,0)),"")</f>
        <v/>
      </c>
      <c r="N5883" s="0" t="str">
        <f aca="false">IF(G5883=1,IF(COUNTIF(H$2:H5883,H5883)=1,COUNTIF($H:$H,H5883),""),"")</f>
        <v/>
      </c>
      <c r="O5883" s="0" t="str">
        <f aca="false">IF(G5883=1,IF(COUNTIF(I$2:I5883,I5883)=1,COUNTIF($I:$I,I5883),""),"")</f>
        <v/>
      </c>
      <c r="P5883" s="38" t="str">
        <f aca="false">IF(G5883=1,IF(COUNTIFS(C$2:C5883,C5883,G$2:G5883,1)=1,COUNTIFS($C:$C,C5883,$G:$G,1)+ROW()/10000000,""),"")</f>
        <v/>
      </c>
      <c r="Q5883" s="0" t="str">
        <f aca="false">IF(K5883=1,IF(COUNTIFS(C$2:C5883,C5883,K$2:K5883,1)=1,1,0),"")</f>
        <v/>
      </c>
      <c r="R5883" s="0" t="str">
        <f aca="false">IF(M5883=1,IF(COUNTIFS(C$2:C5883,C5883,M$2:M5883,1)=1,1,0),"")</f>
        <v/>
      </c>
      <c r="S5883" s="0" t="str">
        <f aca="false">IF(L5883=1,IF(COUNTIFS(C$2:C5883,C5883,L$2:L5883,1)=1,1,0),"")</f>
        <v/>
      </c>
      <c r="T5883" s="38" t="str">
        <f aca="false">IF(N5883="","",N5883+ROW()/10000000)</f>
        <v/>
      </c>
      <c r="U5883" s="0" t="str">
        <f aca="false">IF(G5883=1,IF(B5883="",1,0),"")</f>
        <v/>
      </c>
    </row>
    <row r="5884" customFormat="false" ht="15" hidden="false" customHeight="false" outlineLevel="0" collapsed="false">
      <c r="A5884" s="35"/>
      <c r="B5884" s="35"/>
      <c r="G5884" s="0" t="str">
        <f aca="false">IF(A5884="","",IF(AND(A5884&gt;=Debut,A5884&lt;Fin),1,0))</f>
        <v/>
      </c>
      <c r="H5884" s="0" t="str">
        <f aca="false">IF(G5884=1,INT(ROUND((A5884-Debut)*86400,0)/600),"")</f>
        <v/>
      </c>
      <c r="I5884" s="0" t="str">
        <f aca="false">IF(G5884=1,INT(ROUND((A5884-Debut)*86400,0)/3600),"")</f>
        <v/>
      </c>
      <c r="J5884" s="0" t="str">
        <f aca="false">IF(OR(A5884="",B5884=""),"",ROUND((B5884-A5884)*86400,0))</f>
        <v/>
      </c>
      <c r="K5884" s="37" t="str">
        <f aca="false">IF(G5884=1,IF(COUNTIFS($C:$C,C5884,$G:$G,1,$A:$A,"&gt;="&amp;(A5884-FenetreInterm/86400),$A:$A,"&lt;="&amp;A5884)&gt;=NbInterm,1,0),"")</f>
        <v/>
      </c>
      <c r="L5884" s="37" t="str">
        <f aca="false">IF(G5884=1,IF(B5884="",0,IF(J5884&lt;SeuilFugitive,1,0)),"")</f>
        <v/>
      </c>
      <c r="M5884" s="37" t="str">
        <f aca="false">IF(G5884=1,IF(B5884="",IF((Fin-A5884)*24&gt;SeuilFigee,1,0),IF(J5884&gt;SeuilFigee*3600,1,0)),"")</f>
        <v/>
      </c>
      <c r="N5884" s="0" t="str">
        <f aca="false">IF(G5884=1,IF(COUNTIF(H$2:H5884,H5884)=1,COUNTIF($H:$H,H5884),""),"")</f>
        <v/>
      </c>
      <c r="O5884" s="0" t="str">
        <f aca="false">IF(G5884=1,IF(COUNTIF(I$2:I5884,I5884)=1,COUNTIF($I:$I,I5884),""),"")</f>
        <v/>
      </c>
      <c r="P5884" s="38" t="str">
        <f aca="false">IF(G5884=1,IF(COUNTIFS(C$2:C5884,C5884,G$2:G5884,1)=1,COUNTIFS($C:$C,C5884,$G:$G,1)+ROW()/10000000,""),"")</f>
        <v/>
      </c>
      <c r="Q5884" s="0" t="str">
        <f aca="false">IF(K5884=1,IF(COUNTIFS(C$2:C5884,C5884,K$2:K5884,1)=1,1,0),"")</f>
        <v/>
      </c>
      <c r="R5884" s="0" t="str">
        <f aca="false">IF(M5884=1,IF(COUNTIFS(C$2:C5884,C5884,M$2:M5884,1)=1,1,0),"")</f>
        <v/>
      </c>
      <c r="S5884" s="0" t="str">
        <f aca="false">IF(L5884=1,IF(COUNTIFS(C$2:C5884,C5884,L$2:L5884,1)=1,1,0),"")</f>
        <v/>
      </c>
      <c r="T5884" s="38" t="str">
        <f aca="false">IF(N5884="","",N5884+ROW()/10000000)</f>
        <v/>
      </c>
      <c r="U5884" s="0" t="str">
        <f aca="false">IF(G5884=1,IF(B5884="",1,0),"")</f>
        <v/>
      </c>
    </row>
    <row r="5885" customFormat="false" ht="15" hidden="false" customHeight="false" outlineLevel="0" collapsed="false">
      <c r="A5885" s="35"/>
      <c r="B5885" s="35"/>
      <c r="G5885" s="0" t="str">
        <f aca="false">IF(A5885="","",IF(AND(A5885&gt;=Debut,A5885&lt;Fin),1,0))</f>
        <v/>
      </c>
      <c r="H5885" s="0" t="str">
        <f aca="false">IF(G5885=1,INT(ROUND((A5885-Debut)*86400,0)/600),"")</f>
        <v/>
      </c>
      <c r="I5885" s="0" t="str">
        <f aca="false">IF(G5885=1,INT(ROUND((A5885-Debut)*86400,0)/3600),"")</f>
        <v/>
      </c>
      <c r="J5885" s="0" t="str">
        <f aca="false">IF(OR(A5885="",B5885=""),"",ROUND((B5885-A5885)*86400,0))</f>
        <v/>
      </c>
      <c r="K5885" s="37" t="str">
        <f aca="false">IF(G5885=1,IF(COUNTIFS($C:$C,C5885,$G:$G,1,$A:$A,"&gt;="&amp;(A5885-FenetreInterm/86400),$A:$A,"&lt;="&amp;A5885)&gt;=NbInterm,1,0),"")</f>
        <v/>
      </c>
      <c r="L5885" s="37" t="str">
        <f aca="false">IF(G5885=1,IF(B5885="",0,IF(J5885&lt;SeuilFugitive,1,0)),"")</f>
        <v/>
      </c>
      <c r="M5885" s="37" t="str">
        <f aca="false">IF(G5885=1,IF(B5885="",IF((Fin-A5885)*24&gt;SeuilFigee,1,0),IF(J5885&gt;SeuilFigee*3600,1,0)),"")</f>
        <v/>
      </c>
      <c r="N5885" s="0" t="str">
        <f aca="false">IF(G5885=1,IF(COUNTIF(H$2:H5885,H5885)=1,COUNTIF($H:$H,H5885),""),"")</f>
        <v/>
      </c>
      <c r="O5885" s="0" t="str">
        <f aca="false">IF(G5885=1,IF(COUNTIF(I$2:I5885,I5885)=1,COUNTIF($I:$I,I5885),""),"")</f>
        <v/>
      </c>
      <c r="P5885" s="38" t="str">
        <f aca="false">IF(G5885=1,IF(COUNTIFS(C$2:C5885,C5885,G$2:G5885,1)=1,COUNTIFS($C:$C,C5885,$G:$G,1)+ROW()/10000000,""),"")</f>
        <v/>
      </c>
      <c r="Q5885" s="0" t="str">
        <f aca="false">IF(K5885=1,IF(COUNTIFS(C$2:C5885,C5885,K$2:K5885,1)=1,1,0),"")</f>
        <v/>
      </c>
      <c r="R5885" s="0" t="str">
        <f aca="false">IF(M5885=1,IF(COUNTIFS(C$2:C5885,C5885,M$2:M5885,1)=1,1,0),"")</f>
        <v/>
      </c>
      <c r="S5885" s="0" t="str">
        <f aca="false">IF(L5885=1,IF(COUNTIFS(C$2:C5885,C5885,L$2:L5885,1)=1,1,0),"")</f>
        <v/>
      </c>
      <c r="T5885" s="38" t="str">
        <f aca="false">IF(N5885="","",N5885+ROW()/10000000)</f>
        <v/>
      </c>
      <c r="U5885" s="0" t="str">
        <f aca="false">IF(G5885=1,IF(B5885="",1,0),"")</f>
        <v/>
      </c>
    </row>
    <row r="5886" customFormat="false" ht="15" hidden="false" customHeight="false" outlineLevel="0" collapsed="false">
      <c r="A5886" s="35"/>
      <c r="B5886" s="35"/>
      <c r="G5886" s="0" t="str">
        <f aca="false">IF(A5886="","",IF(AND(A5886&gt;=Debut,A5886&lt;Fin),1,0))</f>
        <v/>
      </c>
      <c r="H5886" s="0" t="str">
        <f aca="false">IF(G5886=1,INT(ROUND((A5886-Debut)*86400,0)/600),"")</f>
        <v/>
      </c>
      <c r="I5886" s="0" t="str">
        <f aca="false">IF(G5886=1,INT(ROUND((A5886-Debut)*86400,0)/3600),"")</f>
        <v/>
      </c>
      <c r="J5886" s="0" t="str">
        <f aca="false">IF(OR(A5886="",B5886=""),"",ROUND((B5886-A5886)*86400,0))</f>
        <v/>
      </c>
      <c r="K5886" s="37" t="str">
        <f aca="false">IF(G5886=1,IF(COUNTIFS($C:$C,C5886,$G:$G,1,$A:$A,"&gt;="&amp;(A5886-FenetreInterm/86400),$A:$A,"&lt;="&amp;A5886)&gt;=NbInterm,1,0),"")</f>
        <v/>
      </c>
      <c r="L5886" s="37" t="str">
        <f aca="false">IF(G5886=1,IF(B5886="",0,IF(J5886&lt;SeuilFugitive,1,0)),"")</f>
        <v/>
      </c>
      <c r="M5886" s="37" t="str">
        <f aca="false">IF(G5886=1,IF(B5886="",IF((Fin-A5886)*24&gt;SeuilFigee,1,0),IF(J5886&gt;SeuilFigee*3600,1,0)),"")</f>
        <v/>
      </c>
      <c r="N5886" s="0" t="str">
        <f aca="false">IF(G5886=1,IF(COUNTIF(H$2:H5886,H5886)=1,COUNTIF($H:$H,H5886),""),"")</f>
        <v/>
      </c>
      <c r="O5886" s="0" t="str">
        <f aca="false">IF(G5886=1,IF(COUNTIF(I$2:I5886,I5886)=1,COUNTIF($I:$I,I5886),""),"")</f>
        <v/>
      </c>
      <c r="P5886" s="38" t="str">
        <f aca="false">IF(G5886=1,IF(COUNTIFS(C$2:C5886,C5886,G$2:G5886,1)=1,COUNTIFS($C:$C,C5886,$G:$G,1)+ROW()/10000000,""),"")</f>
        <v/>
      </c>
      <c r="Q5886" s="0" t="str">
        <f aca="false">IF(K5886=1,IF(COUNTIFS(C$2:C5886,C5886,K$2:K5886,1)=1,1,0),"")</f>
        <v/>
      </c>
      <c r="R5886" s="0" t="str">
        <f aca="false">IF(M5886=1,IF(COUNTIFS(C$2:C5886,C5886,M$2:M5886,1)=1,1,0),"")</f>
        <v/>
      </c>
      <c r="S5886" s="0" t="str">
        <f aca="false">IF(L5886=1,IF(COUNTIFS(C$2:C5886,C5886,L$2:L5886,1)=1,1,0),"")</f>
        <v/>
      </c>
      <c r="T5886" s="38" t="str">
        <f aca="false">IF(N5886="","",N5886+ROW()/10000000)</f>
        <v/>
      </c>
      <c r="U5886" s="0" t="str">
        <f aca="false">IF(G5886=1,IF(B5886="",1,0),"")</f>
        <v/>
      </c>
    </row>
    <row r="5887" customFormat="false" ht="15" hidden="false" customHeight="false" outlineLevel="0" collapsed="false">
      <c r="A5887" s="35"/>
      <c r="B5887" s="35"/>
      <c r="G5887" s="0" t="str">
        <f aca="false">IF(A5887="","",IF(AND(A5887&gt;=Debut,A5887&lt;Fin),1,0))</f>
        <v/>
      </c>
      <c r="H5887" s="0" t="str">
        <f aca="false">IF(G5887=1,INT(ROUND((A5887-Debut)*86400,0)/600),"")</f>
        <v/>
      </c>
      <c r="I5887" s="0" t="str">
        <f aca="false">IF(G5887=1,INT(ROUND((A5887-Debut)*86400,0)/3600),"")</f>
        <v/>
      </c>
      <c r="J5887" s="0" t="str">
        <f aca="false">IF(OR(A5887="",B5887=""),"",ROUND((B5887-A5887)*86400,0))</f>
        <v/>
      </c>
      <c r="K5887" s="37" t="str">
        <f aca="false">IF(G5887=1,IF(COUNTIFS($C:$C,C5887,$G:$G,1,$A:$A,"&gt;="&amp;(A5887-FenetreInterm/86400),$A:$A,"&lt;="&amp;A5887)&gt;=NbInterm,1,0),"")</f>
        <v/>
      </c>
      <c r="L5887" s="37" t="str">
        <f aca="false">IF(G5887=1,IF(B5887="",0,IF(J5887&lt;SeuilFugitive,1,0)),"")</f>
        <v/>
      </c>
      <c r="M5887" s="37" t="str">
        <f aca="false">IF(G5887=1,IF(B5887="",IF((Fin-A5887)*24&gt;SeuilFigee,1,0),IF(J5887&gt;SeuilFigee*3600,1,0)),"")</f>
        <v/>
      </c>
      <c r="N5887" s="0" t="str">
        <f aca="false">IF(G5887=1,IF(COUNTIF(H$2:H5887,H5887)=1,COUNTIF($H:$H,H5887),""),"")</f>
        <v/>
      </c>
      <c r="O5887" s="0" t="str">
        <f aca="false">IF(G5887=1,IF(COUNTIF(I$2:I5887,I5887)=1,COUNTIF($I:$I,I5887),""),"")</f>
        <v/>
      </c>
      <c r="P5887" s="38" t="str">
        <f aca="false">IF(G5887=1,IF(COUNTIFS(C$2:C5887,C5887,G$2:G5887,1)=1,COUNTIFS($C:$C,C5887,$G:$G,1)+ROW()/10000000,""),"")</f>
        <v/>
      </c>
      <c r="Q5887" s="0" t="str">
        <f aca="false">IF(K5887=1,IF(COUNTIFS(C$2:C5887,C5887,K$2:K5887,1)=1,1,0),"")</f>
        <v/>
      </c>
      <c r="R5887" s="0" t="str">
        <f aca="false">IF(M5887=1,IF(COUNTIFS(C$2:C5887,C5887,M$2:M5887,1)=1,1,0),"")</f>
        <v/>
      </c>
      <c r="S5887" s="0" t="str">
        <f aca="false">IF(L5887=1,IF(COUNTIFS(C$2:C5887,C5887,L$2:L5887,1)=1,1,0),"")</f>
        <v/>
      </c>
      <c r="T5887" s="38" t="str">
        <f aca="false">IF(N5887="","",N5887+ROW()/10000000)</f>
        <v/>
      </c>
      <c r="U5887" s="0" t="str">
        <f aca="false">IF(G5887=1,IF(B5887="",1,0),"")</f>
        <v/>
      </c>
    </row>
    <row r="5888" customFormat="false" ht="15" hidden="false" customHeight="false" outlineLevel="0" collapsed="false">
      <c r="A5888" s="35"/>
      <c r="B5888" s="35"/>
      <c r="G5888" s="0" t="str">
        <f aca="false">IF(A5888="","",IF(AND(A5888&gt;=Debut,A5888&lt;Fin),1,0))</f>
        <v/>
      </c>
      <c r="H5888" s="0" t="str">
        <f aca="false">IF(G5888=1,INT(ROUND((A5888-Debut)*86400,0)/600),"")</f>
        <v/>
      </c>
      <c r="I5888" s="0" t="str">
        <f aca="false">IF(G5888=1,INT(ROUND((A5888-Debut)*86400,0)/3600),"")</f>
        <v/>
      </c>
      <c r="J5888" s="0" t="str">
        <f aca="false">IF(OR(A5888="",B5888=""),"",ROUND((B5888-A5888)*86400,0))</f>
        <v/>
      </c>
      <c r="K5888" s="37" t="str">
        <f aca="false">IF(G5888=1,IF(COUNTIFS($C:$C,C5888,$G:$G,1,$A:$A,"&gt;="&amp;(A5888-FenetreInterm/86400),$A:$A,"&lt;="&amp;A5888)&gt;=NbInterm,1,0),"")</f>
        <v/>
      </c>
      <c r="L5888" s="37" t="str">
        <f aca="false">IF(G5888=1,IF(B5888="",0,IF(J5888&lt;SeuilFugitive,1,0)),"")</f>
        <v/>
      </c>
      <c r="M5888" s="37" t="str">
        <f aca="false">IF(G5888=1,IF(B5888="",IF((Fin-A5888)*24&gt;SeuilFigee,1,0),IF(J5888&gt;SeuilFigee*3600,1,0)),"")</f>
        <v/>
      </c>
      <c r="N5888" s="0" t="str">
        <f aca="false">IF(G5888=1,IF(COUNTIF(H$2:H5888,H5888)=1,COUNTIF($H:$H,H5888),""),"")</f>
        <v/>
      </c>
      <c r="O5888" s="0" t="str">
        <f aca="false">IF(G5888=1,IF(COUNTIF(I$2:I5888,I5888)=1,COUNTIF($I:$I,I5888),""),"")</f>
        <v/>
      </c>
      <c r="P5888" s="38" t="str">
        <f aca="false">IF(G5888=1,IF(COUNTIFS(C$2:C5888,C5888,G$2:G5888,1)=1,COUNTIFS($C:$C,C5888,$G:$G,1)+ROW()/10000000,""),"")</f>
        <v/>
      </c>
      <c r="Q5888" s="0" t="str">
        <f aca="false">IF(K5888=1,IF(COUNTIFS(C$2:C5888,C5888,K$2:K5888,1)=1,1,0),"")</f>
        <v/>
      </c>
      <c r="R5888" s="0" t="str">
        <f aca="false">IF(M5888=1,IF(COUNTIFS(C$2:C5888,C5888,M$2:M5888,1)=1,1,0),"")</f>
        <v/>
      </c>
      <c r="S5888" s="0" t="str">
        <f aca="false">IF(L5888=1,IF(COUNTIFS(C$2:C5888,C5888,L$2:L5888,1)=1,1,0),"")</f>
        <v/>
      </c>
      <c r="T5888" s="38" t="str">
        <f aca="false">IF(N5888="","",N5888+ROW()/10000000)</f>
        <v/>
      </c>
      <c r="U5888" s="0" t="str">
        <f aca="false">IF(G5888=1,IF(B5888="",1,0),"")</f>
        <v/>
      </c>
    </row>
    <row r="5889" customFormat="false" ht="15" hidden="false" customHeight="false" outlineLevel="0" collapsed="false">
      <c r="A5889" s="35"/>
      <c r="B5889" s="35"/>
      <c r="G5889" s="0" t="str">
        <f aca="false">IF(A5889="","",IF(AND(A5889&gt;=Debut,A5889&lt;Fin),1,0))</f>
        <v/>
      </c>
      <c r="H5889" s="0" t="str">
        <f aca="false">IF(G5889=1,INT(ROUND((A5889-Debut)*86400,0)/600),"")</f>
        <v/>
      </c>
      <c r="I5889" s="0" t="str">
        <f aca="false">IF(G5889=1,INT(ROUND((A5889-Debut)*86400,0)/3600),"")</f>
        <v/>
      </c>
      <c r="J5889" s="0" t="str">
        <f aca="false">IF(OR(A5889="",B5889=""),"",ROUND((B5889-A5889)*86400,0))</f>
        <v/>
      </c>
      <c r="K5889" s="37" t="str">
        <f aca="false">IF(G5889=1,IF(COUNTIFS($C:$C,C5889,$G:$G,1,$A:$A,"&gt;="&amp;(A5889-FenetreInterm/86400),$A:$A,"&lt;="&amp;A5889)&gt;=NbInterm,1,0),"")</f>
        <v/>
      </c>
      <c r="L5889" s="37" t="str">
        <f aca="false">IF(G5889=1,IF(B5889="",0,IF(J5889&lt;SeuilFugitive,1,0)),"")</f>
        <v/>
      </c>
      <c r="M5889" s="37" t="str">
        <f aca="false">IF(G5889=1,IF(B5889="",IF((Fin-A5889)*24&gt;SeuilFigee,1,0),IF(J5889&gt;SeuilFigee*3600,1,0)),"")</f>
        <v/>
      </c>
      <c r="N5889" s="0" t="str">
        <f aca="false">IF(G5889=1,IF(COUNTIF(H$2:H5889,H5889)=1,COUNTIF($H:$H,H5889),""),"")</f>
        <v/>
      </c>
      <c r="O5889" s="0" t="str">
        <f aca="false">IF(G5889=1,IF(COUNTIF(I$2:I5889,I5889)=1,COUNTIF($I:$I,I5889),""),"")</f>
        <v/>
      </c>
      <c r="P5889" s="38" t="str">
        <f aca="false">IF(G5889=1,IF(COUNTIFS(C$2:C5889,C5889,G$2:G5889,1)=1,COUNTIFS($C:$C,C5889,$G:$G,1)+ROW()/10000000,""),"")</f>
        <v/>
      </c>
      <c r="Q5889" s="0" t="str">
        <f aca="false">IF(K5889=1,IF(COUNTIFS(C$2:C5889,C5889,K$2:K5889,1)=1,1,0),"")</f>
        <v/>
      </c>
      <c r="R5889" s="0" t="str">
        <f aca="false">IF(M5889=1,IF(COUNTIFS(C$2:C5889,C5889,M$2:M5889,1)=1,1,0),"")</f>
        <v/>
      </c>
      <c r="S5889" s="0" t="str">
        <f aca="false">IF(L5889=1,IF(COUNTIFS(C$2:C5889,C5889,L$2:L5889,1)=1,1,0),"")</f>
        <v/>
      </c>
      <c r="T5889" s="38" t="str">
        <f aca="false">IF(N5889="","",N5889+ROW()/10000000)</f>
        <v/>
      </c>
      <c r="U5889" s="0" t="str">
        <f aca="false">IF(G5889=1,IF(B5889="",1,0),"")</f>
        <v/>
      </c>
    </row>
    <row r="5890" customFormat="false" ht="15" hidden="false" customHeight="false" outlineLevel="0" collapsed="false">
      <c r="A5890" s="35"/>
      <c r="B5890" s="35"/>
      <c r="G5890" s="0" t="str">
        <f aca="false">IF(A5890="","",IF(AND(A5890&gt;=Debut,A5890&lt;Fin),1,0))</f>
        <v/>
      </c>
      <c r="H5890" s="0" t="str">
        <f aca="false">IF(G5890=1,INT(ROUND((A5890-Debut)*86400,0)/600),"")</f>
        <v/>
      </c>
      <c r="I5890" s="0" t="str">
        <f aca="false">IF(G5890=1,INT(ROUND((A5890-Debut)*86400,0)/3600),"")</f>
        <v/>
      </c>
      <c r="J5890" s="0" t="str">
        <f aca="false">IF(OR(A5890="",B5890=""),"",ROUND((B5890-A5890)*86400,0))</f>
        <v/>
      </c>
      <c r="K5890" s="37" t="str">
        <f aca="false">IF(G5890=1,IF(COUNTIFS($C:$C,C5890,$G:$G,1,$A:$A,"&gt;="&amp;(A5890-FenetreInterm/86400),$A:$A,"&lt;="&amp;A5890)&gt;=NbInterm,1,0),"")</f>
        <v/>
      </c>
      <c r="L5890" s="37" t="str">
        <f aca="false">IF(G5890=1,IF(B5890="",0,IF(J5890&lt;SeuilFugitive,1,0)),"")</f>
        <v/>
      </c>
      <c r="M5890" s="37" t="str">
        <f aca="false">IF(G5890=1,IF(B5890="",IF((Fin-A5890)*24&gt;SeuilFigee,1,0),IF(J5890&gt;SeuilFigee*3600,1,0)),"")</f>
        <v/>
      </c>
      <c r="N5890" s="0" t="str">
        <f aca="false">IF(G5890=1,IF(COUNTIF(H$2:H5890,H5890)=1,COUNTIF($H:$H,H5890),""),"")</f>
        <v/>
      </c>
      <c r="O5890" s="0" t="str">
        <f aca="false">IF(G5890=1,IF(COUNTIF(I$2:I5890,I5890)=1,COUNTIF($I:$I,I5890),""),"")</f>
        <v/>
      </c>
      <c r="P5890" s="38" t="str">
        <f aca="false">IF(G5890=1,IF(COUNTIFS(C$2:C5890,C5890,G$2:G5890,1)=1,COUNTIFS($C:$C,C5890,$G:$G,1)+ROW()/10000000,""),"")</f>
        <v/>
      </c>
      <c r="Q5890" s="0" t="str">
        <f aca="false">IF(K5890=1,IF(COUNTIFS(C$2:C5890,C5890,K$2:K5890,1)=1,1,0),"")</f>
        <v/>
      </c>
      <c r="R5890" s="0" t="str">
        <f aca="false">IF(M5890=1,IF(COUNTIFS(C$2:C5890,C5890,M$2:M5890,1)=1,1,0),"")</f>
        <v/>
      </c>
      <c r="S5890" s="0" t="str">
        <f aca="false">IF(L5890=1,IF(COUNTIFS(C$2:C5890,C5890,L$2:L5890,1)=1,1,0),"")</f>
        <v/>
      </c>
      <c r="T5890" s="38" t="str">
        <f aca="false">IF(N5890="","",N5890+ROW()/10000000)</f>
        <v/>
      </c>
      <c r="U5890" s="0" t="str">
        <f aca="false">IF(G5890=1,IF(B5890="",1,0),"")</f>
        <v/>
      </c>
    </row>
    <row r="5891" customFormat="false" ht="15" hidden="false" customHeight="false" outlineLevel="0" collapsed="false">
      <c r="A5891" s="35"/>
      <c r="B5891" s="35"/>
      <c r="G5891" s="0" t="str">
        <f aca="false">IF(A5891="","",IF(AND(A5891&gt;=Debut,A5891&lt;Fin),1,0))</f>
        <v/>
      </c>
      <c r="H5891" s="0" t="str">
        <f aca="false">IF(G5891=1,INT(ROUND((A5891-Debut)*86400,0)/600),"")</f>
        <v/>
      </c>
      <c r="I5891" s="0" t="str">
        <f aca="false">IF(G5891=1,INT(ROUND((A5891-Debut)*86400,0)/3600),"")</f>
        <v/>
      </c>
      <c r="J5891" s="0" t="str">
        <f aca="false">IF(OR(A5891="",B5891=""),"",ROUND((B5891-A5891)*86400,0))</f>
        <v/>
      </c>
      <c r="K5891" s="37" t="str">
        <f aca="false">IF(G5891=1,IF(COUNTIFS($C:$C,C5891,$G:$G,1,$A:$A,"&gt;="&amp;(A5891-FenetreInterm/86400),$A:$A,"&lt;="&amp;A5891)&gt;=NbInterm,1,0),"")</f>
        <v/>
      </c>
      <c r="L5891" s="37" t="str">
        <f aca="false">IF(G5891=1,IF(B5891="",0,IF(J5891&lt;SeuilFugitive,1,0)),"")</f>
        <v/>
      </c>
      <c r="M5891" s="37" t="str">
        <f aca="false">IF(G5891=1,IF(B5891="",IF((Fin-A5891)*24&gt;SeuilFigee,1,0),IF(J5891&gt;SeuilFigee*3600,1,0)),"")</f>
        <v/>
      </c>
      <c r="N5891" s="0" t="str">
        <f aca="false">IF(G5891=1,IF(COUNTIF(H$2:H5891,H5891)=1,COUNTIF($H:$H,H5891),""),"")</f>
        <v/>
      </c>
      <c r="O5891" s="0" t="str">
        <f aca="false">IF(G5891=1,IF(COUNTIF(I$2:I5891,I5891)=1,COUNTIF($I:$I,I5891),""),"")</f>
        <v/>
      </c>
      <c r="P5891" s="38" t="str">
        <f aca="false">IF(G5891=1,IF(COUNTIFS(C$2:C5891,C5891,G$2:G5891,1)=1,COUNTIFS($C:$C,C5891,$G:$G,1)+ROW()/10000000,""),"")</f>
        <v/>
      </c>
      <c r="Q5891" s="0" t="str">
        <f aca="false">IF(K5891=1,IF(COUNTIFS(C$2:C5891,C5891,K$2:K5891,1)=1,1,0),"")</f>
        <v/>
      </c>
      <c r="R5891" s="0" t="str">
        <f aca="false">IF(M5891=1,IF(COUNTIFS(C$2:C5891,C5891,M$2:M5891,1)=1,1,0),"")</f>
        <v/>
      </c>
      <c r="S5891" s="0" t="str">
        <f aca="false">IF(L5891=1,IF(COUNTIFS(C$2:C5891,C5891,L$2:L5891,1)=1,1,0),"")</f>
        <v/>
      </c>
      <c r="T5891" s="38" t="str">
        <f aca="false">IF(N5891="","",N5891+ROW()/10000000)</f>
        <v/>
      </c>
      <c r="U5891" s="0" t="str">
        <f aca="false">IF(G5891=1,IF(B5891="",1,0),"")</f>
        <v/>
      </c>
    </row>
    <row r="5892" customFormat="false" ht="15" hidden="false" customHeight="false" outlineLevel="0" collapsed="false">
      <c r="A5892" s="35"/>
      <c r="B5892" s="35"/>
      <c r="G5892" s="0" t="str">
        <f aca="false">IF(A5892="","",IF(AND(A5892&gt;=Debut,A5892&lt;Fin),1,0))</f>
        <v/>
      </c>
      <c r="H5892" s="0" t="str">
        <f aca="false">IF(G5892=1,INT(ROUND((A5892-Debut)*86400,0)/600),"")</f>
        <v/>
      </c>
      <c r="I5892" s="0" t="str">
        <f aca="false">IF(G5892=1,INT(ROUND((A5892-Debut)*86400,0)/3600),"")</f>
        <v/>
      </c>
      <c r="J5892" s="0" t="str">
        <f aca="false">IF(OR(A5892="",B5892=""),"",ROUND((B5892-A5892)*86400,0))</f>
        <v/>
      </c>
      <c r="K5892" s="37" t="str">
        <f aca="false">IF(G5892=1,IF(COUNTIFS($C:$C,C5892,$G:$G,1,$A:$A,"&gt;="&amp;(A5892-FenetreInterm/86400),$A:$A,"&lt;="&amp;A5892)&gt;=NbInterm,1,0),"")</f>
        <v/>
      </c>
      <c r="L5892" s="37" t="str">
        <f aca="false">IF(G5892=1,IF(B5892="",0,IF(J5892&lt;SeuilFugitive,1,0)),"")</f>
        <v/>
      </c>
      <c r="M5892" s="37" t="str">
        <f aca="false">IF(G5892=1,IF(B5892="",IF((Fin-A5892)*24&gt;SeuilFigee,1,0),IF(J5892&gt;SeuilFigee*3600,1,0)),"")</f>
        <v/>
      </c>
      <c r="N5892" s="0" t="str">
        <f aca="false">IF(G5892=1,IF(COUNTIF(H$2:H5892,H5892)=1,COUNTIF($H:$H,H5892),""),"")</f>
        <v/>
      </c>
      <c r="O5892" s="0" t="str">
        <f aca="false">IF(G5892=1,IF(COUNTIF(I$2:I5892,I5892)=1,COUNTIF($I:$I,I5892),""),"")</f>
        <v/>
      </c>
      <c r="P5892" s="38" t="str">
        <f aca="false">IF(G5892=1,IF(COUNTIFS(C$2:C5892,C5892,G$2:G5892,1)=1,COUNTIFS($C:$C,C5892,$G:$G,1)+ROW()/10000000,""),"")</f>
        <v/>
      </c>
      <c r="Q5892" s="0" t="str">
        <f aca="false">IF(K5892=1,IF(COUNTIFS(C$2:C5892,C5892,K$2:K5892,1)=1,1,0),"")</f>
        <v/>
      </c>
      <c r="R5892" s="0" t="str">
        <f aca="false">IF(M5892=1,IF(COUNTIFS(C$2:C5892,C5892,M$2:M5892,1)=1,1,0),"")</f>
        <v/>
      </c>
      <c r="S5892" s="0" t="str">
        <f aca="false">IF(L5892=1,IF(COUNTIFS(C$2:C5892,C5892,L$2:L5892,1)=1,1,0),"")</f>
        <v/>
      </c>
      <c r="T5892" s="38" t="str">
        <f aca="false">IF(N5892="","",N5892+ROW()/10000000)</f>
        <v/>
      </c>
      <c r="U5892" s="0" t="str">
        <f aca="false">IF(G5892=1,IF(B5892="",1,0),"")</f>
        <v/>
      </c>
    </row>
    <row r="5893" customFormat="false" ht="15" hidden="false" customHeight="false" outlineLevel="0" collapsed="false">
      <c r="A5893" s="35"/>
      <c r="B5893" s="35"/>
      <c r="G5893" s="0" t="str">
        <f aca="false">IF(A5893="","",IF(AND(A5893&gt;=Debut,A5893&lt;Fin),1,0))</f>
        <v/>
      </c>
      <c r="H5893" s="0" t="str">
        <f aca="false">IF(G5893=1,INT(ROUND((A5893-Debut)*86400,0)/600),"")</f>
        <v/>
      </c>
      <c r="I5893" s="0" t="str">
        <f aca="false">IF(G5893=1,INT(ROUND((A5893-Debut)*86400,0)/3600),"")</f>
        <v/>
      </c>
      <c r="J5893" s="0" t="str">
        <f aca="false">IF(OR(A5893="",B5893=""),"",ROUND((B5893-A5893)*86400,0))</f>
        <v/>
      </c>
      <c r="K5893" s="37" t="str">
        <f aca="false">IF(G5893=1,IF(COUNTIFS($C:$C,C5893,$G:$G,1,$A:$A,"&gt;="&amp;(A5893-FenetreInterm/86400),$A:$A,"&lt;="&amp;A5893)&gt;=NbInterm,1,0),"")</f>
        <v/>
      </c>
      <c r="L5893" s="37" t="str">
        <f aca="false">IF(G5893=1,IF(B5893="",0,IF(J5893&lt;SeuilFugitive,1,0)),"")</f>
        <v/>
      </c>
      <c r="M5893" s="37" t="str">
        <f aca="false">IF(G5893=1,IF(B5893="",IF((Fin-A5893)*24&gt;SeuilFigee,1,0),IF(J5893&gt;SeuilFigee*3600,1,0)),"")</f>
        <v/>
      </c>
      <c r="N5893" s="0" t="str">
        <f aca="false">IF(G5893=1,IF(COUNTIF(H$2:H5893,H5893)=1,COUNTIF($H:$H,H5893),""),"")</f>
        <v/>
      </c>
      <c r="O5893" s="0" t="str">
        <f aca="false">IF(G5893=1,IF(COUNTIF(I$2:I5893,I5893)=1,COUNTIF($I:$I,I5893),""),"")</f>
        <v/>
      </c>
      <c r="P5893" s="38" t="str">
        <f aca="false">IF(G5893=1,IF(COUNTIFS(C$2:C5893,C5893,G$2:G5893,1)=1,COUNTIFS($C:$C,C5893,$G:$G,1)+ROW()/10000000,""),"")</f>
        <v/>
      </c>
      <c r="Q5893" s="0" t="str">
        <f aca="false">IF(K5893=1,IF(COUNTIFS(C$2:C5893,C5893,K$2:K5893,1)=1,1,0),"")</f>
        <v/>
      </c>
      <c r="R5893" s="0" t="str">
        <f aca="false">IF(M5893=1,IF(COUNTIFS(C$2:C5893,C5893,M$2:M5893,1)=1,1,0),"")</f>
        <v/>
      </c>
      <c r="S5893" s="0" t="str">
        <f aca="false">IF(L5893=1,IF(COUNTIFS(C$2:C5893,C5893,L$2:L5893,1)=1,1,0),"")</f>
        <v/>
      </c>
      <c r="T5893" s="38" t="str">
        <f aca="false">IF(N5893="","",N5893+ROW()/10000000)</f>
        <v/>
      </c>
      <c r="U5893" s="0" t="str">
        <f aca="false">IF(G5893=1,IF(B5893="",1,0),"")</f>
        <v/>
      </c>
    </row>
    <row r="5894" customFormat="false" ht="15" hidden="false" customHeight="false" outlineLevel="0" collapsed="false">
      <c r="A5894" s="35"/>
      <c r="B5894" s="35"/>
      <c r="G5894" s="0" t="str">
        <f aca="false">IF(A5894="","",IF(AND(A5894&gt;=Debut,A5894&lt;Fin),1,0))</f>
        <v/>
      </c>
      <c r="H5894" s="0" t="str">
        <f aca="false">IF(G5894=1,INT(ROUND((A5894-Debut)*86400,0)/600),"")</f>
        <v/>
      </c>
      <c r="I5894" s="0" t="str">
        <f aca="false">IF(G5894=1,INT(ROUND((A5894-Debut)*86400,0)/3600),"")</f>
        <v/>
      </c>
      <c r="J5894" s="0" t="str">
        <f aca="false">IF(OR(A5894="",B5894=""),"",ROUND((B5894-A5894)*86400,0))</f>
        <v/>
      </c>
      <c r="K5894" s="37" t="str">
        <f aca="false">IF(G5894=1,IF(COUNTIFS($C:$C,C5894,$G:$G,1,$A:$A,"&gt;="&amp;(A5894-FenetreInterm/86400),$A:$A,"&lt;="&amp;A5894)&gt;=NbInterm,1,0),"")</f>
        <v/>
      </c>
      <c r="L5894" s="37" t="str">
        <f aca="false">IF(G5894=1,IF(B5894="",0,IF(J5894&lt;SeuilFugitive,1,0)),"")</f>
        <v/>
      </c>
      <c r="M5894" s="37" t="str">
        <f aca="false">IF(G5894=1,IF(B5894="",IF((Fin-A5894)*24&gt;SeuilFigee,1,0),IF(J5894&gt;SeuilFigee*3600,1,0)),"")</f>
        <v/>
      </c>
      <c r="N5894" s="0" t="str">
        <f aca="false">IF(G5894=1,IF(COUNTIF(H$2:H5894,H5894)=1,COUNTIF($H:$H,H5894),""),"")</f>
        <v/>
      </c>
      <c r="O5894" s="0" t="str">
        <f aca="false">IF(G5894=1,IF(COUNTIF(I$2:I5894,I5894)=1,COUNTIF($I:$I,I5894),""),"")</f>
        <v/>
      </c>
      <c r="P5894" s="38" t="str">
        <f aca="false">IF(G5894=1,IF(COUNTIFS(C$2:C5894,C5894,G$2:G5894,1)=1,COUNTIFS($C:$C,C5894,$G:$G,1)+ROW()/10000000,""),"")</f>
        <v/>
      </c>
      <c r="Q5894" s="0" t="str">
        <f aca="false">IF(K5894=1,IF(COUNTIFS(C$2:C5894,C5894,K$2:K5894,1)=1,1,0),"")</f>
        <v/>
      </c>
      <c r="R5894" s="0" t="str">
        <f aca="false">IF(M5894=1,IF(COUNTIFS(C$2:C5894,C5894,M$2:M5894,1)=1,1,0),"")</f>
        <v/>
      </c>
      <c r="S5894" s="0" t="str">
        <f aca="false">IF(L5894=1,IF(COUNTIFS(C$2:C5894,C5894,L$2:L5894,1)=1,1,0),"")</f>
        <v/>
      </c>
      <c r="T5894" s="38" t="str">
        <f aca="false">IF(N5894="","",N5894+ROW()/10000000)</f>
        <v/>
      </c>
      <c r="U5894" s="0" t="str">
        <f aca="false">IF(G5894=1,IF(B5894="",1,0),"")</f>
        <v/>
      </c>
    </row>
    <row r="5895" customFormat="false" ht="15" hidden="false" customHeight="false" outlineLevel="0" collapsed="false">
      <c r="A5895" s="35"/>
      <c r="B5895" s="35"/>
      <c r="G5895" s="0" t="str">
        <f aca="false">IF(A5895="","",IF(AND(A5895&gt;=Debut,A5895&lt;Fin),1,0))</f>
        <v/>
      </c>
      <c r="H5895" s="0" t="str">
        <f aca="false">IF(G5895=1,INT(ROUND((A5895-Debut)*86400,0)/600),"")</f>
        <v/>
      </c>
      <c r="I5895" s="0" t="str">
        <f aca="false">IF(G5895=1,INT(ROUND((A5895-Debut)*86400,0)/3600),"")</f>
        <v/>
      </c>
      <c r="J5895" s="0" t="str">
        <f aca="false">IF(OR(A5895="",B5895=""),"",ROUND((B5895-A5895)*86400,0))</f>
        <v/>
      </c>
      <c r="K5895" s="37" t="str">
        <f aca="false">IF(G5895=1,IF(COUNTIFS($C:$C,C5895,$G:$G,1,$A:$A,"&gt;="&amp;(A5895-FenetreInterm/86400),$A:$A,"&lt;="&amp;A5895)&gt;=NbInterm,1,0),"")</f>
        <v/>
      </c>
      <c r="L5895" s="37" t="str">
        <f aca="false">IF(G5895=1,IF(B5895="",0,IF(J5895&lt;SeuilFugitive,1,0)),"")</f>
        <v/>
      </c>
      <c r="M5895" s="37" t="str">
        <f aca="false">IF(G5895=1,IF(B5895="",IF((Fin-A5895)*24&gt;SeuilFigee,1,0),IF(J5895&gt;SeuilFigee*3600,1,0)),"")</f>
        <v/>
      </c>
      <c r="N5895" s="0" t="str">
        <f aca="false">IF(G5895=1,IF(COUNTIF(H$2:H5895,H5895)=1,COUNTIF($H:$H,H5895),""),"")</f>
        <v/>
      </c>
      <c r="O5895" s="0" t="str">
        <f aca="false">IF(G5895=1,IF(COUNTIF(I$2:I5895,I5895)=1,COUNTIF($I:$I,I5895),""),"")</f>
        <v/>
      </c>
      <c r="P5895" s="38" t="str">
        <f aca="false">IF(G5895=1,IF(COUNTIFS(C$2:C5895,C5895,G$2:G5895,1)=1,COUNTIFS($C:$C,C5895,$G:$G,1)+ROW()/10000000,""),"")</f>
        <v/>
      </c>
      <c r="Q5895" s="0" t="str">
        <f aca="false">IF(K5895=1,IF(COUNTIFS(C$2:C5895,C5895,K$2:K5895,1)=1,1,0),"")</f>
        <v/>
      </c>
      <c r="R5895" s="0" t="str">
        <f aca="false">IF(M5895=1,IF(COUNTIFS(C$2:C5895,C5895,M$2:M5895,1)=1,1,0),"")</f>
        <v/>
      </c>
      <c r="S5895" s="0" t="str">
        <f aca="false">IF(L5895=1,IF(COUNTIFS(C$2:C5895,C5895,L$2:L5895,1)=1,1,0),"")</f>
        <v/>
      </c>
      <c r="T5895" s="38" t="str">
        <f aca="false">IF(N5895="","",N5895+ROW()/10000000)</f>
        <v/>
      </c>
      <c r="U5895" s="0" t="str">
        <f aca="false">IF(G5895=1,IF(B5895="",1,0),"")</f>
        <v/>
      </c>
    </row>
    <row r="5896" customFormat="false" ht="15" hidden="false" customHeight="false" outlineLevel="0" collapsed="false">
      <c r="A5896" s="35"/>
      <c r="B5896" s="35"/>
      <c r="G5896" s="0" t="str">
        <f aca="false">IF(A5896="","",IF(AND(A5896&gt;=Debut,A5896&lt;Fin),1,0))</f>
        <v/>
      </c>
      <c r="H5896" s="0" t="str">
        <f aca="false">IF(G5896=1,INT(ROUND((A5896-Debut)*86400,0)/600),"")</f>
        <v/>
      </c>
      <c r="I5896" s="0" t="str">
        <f aca="false">IF(G5896=1,INT(ROUND((A5896-Debut)*86400,0)/3600),"")</f>
        <v/>
      </c>
      <c r="J5896" s="0" t="str">
        <f aca="false">IF(OR(A5896="",B5896=""),"",ROUND((B5896-A5896)*86400,0))</f>
        <v/>
      </c>
      <c r="K5896" s="37" t="str">
        <f aca="false">IF(G5896=1,IF(COUNTIFS($C:$C,C5896,$G:$G,1,$A:$A,"&gt;="&amp;(A5896-FenetreInterm/86400),$A:$A,"&lt;="&amp;A5896)&gt;=NbInterm,1,0),"")</f>
        <v/>
      </c>
      <c r="L5896" s="37" t="str">
        <f aca="false">IF(G5896=1,IF(B5896="",0,IF(J5896&lt;SeuilFugitive,1,0)),"")</f>
        <v/>
      </c>
      <c r="M5896" s="37" t="str">
        <f aca="false">IF(G5896=1,IF(B5896="",IF((Fin-A5896)*24&gt;SeuilFigee,1,0),IF(J5896&gt;SeuilFigee*3600,1,0)),"")</f>
        <v/>
      </c>
      <c r="N5896" s="0" t="str">
        <f aca="false">IF(G5896=1,IF(COUNTIF(H$2:H5896,H5896)=1,COUNTIF($H:$H,H5896),""),"")</f>
        <v/>
      </c>
      <c r="O5896" s="0" t="str">
        <f aca="false">IF(G5896=1,IF(COUNTIF(I$2:I5896,I5896)=1,COUNTIF($I:$I,I5896),""),"")</f>
        <v/>
      </c>
      <c r="P5896" s="38" t="str">
        <f aca="false">IF(G5896=1,IF(COUNTIFS(C$2:C5896,C5896,G$2:G5896,1)=1,COUNTIFS($C:$C,C5896,$G:$G,1)+ROW()/10000000,""),"")</f>
        <v/>
      </c>
      <c r="Q5896" s="0" t="str">
        <f aca="false">IF(K5896=1,IF(COUNTIFS(C$2:C5896,C5896,K$2:K5896,1)=1,1,0),"")</f>
        <v/>
      </c>
      <c r="R5896" s="0" t="str">
        <f aca="false">IF(M5896=1,IF(COUNTIFS(C$2:C5896,C5896,M$2:M5896,1)=1,1,0),"")</f>
        <v/>
      </c>
      <c r="S5896" s="0" t="str">
        <f aca="false">IF(L5896=1,IF(COUNTIFS(C$2:C5896,C5896,L$2:L5896,1)=1,1,0),"")</f>
        <v/>
      </c>
      <c r="T5896" s="38" t="str">
        <f aca="false">IF(N5896="","",N5896+ROW()/10000000)</f>
        <v/>
      </c>
      <c r="U5896" s="0" t="str">
        <f aca="false">IF(G5896=1,IF(B5896="",1,0),"")</f>
        <v/>
      </c>
    </row>
    <row r="5897" customFormat="false" ht="15" hidden="false" customHeight="false" outlineLevel="0" collapsed="false">
      <c r="A5897" s="35"/>
      <c r="B5897" s="35"/>
      <c r="G5897" s="0" t="str">
        <f aca="false">IF(A5897="","",IF(AND(A5897&gt;=Debut,A5897&lt;Fin),1,0))</f>
        <v/>
      </c>
      <c r="H5897" s="0" t="str">
        <f aca="false">IF(G5897=1,INT(ROUND((A5897-Debut)*86400,0)/600),"")</f>
        <v/>
      </c>
      <c r="I5897" s="0" t="str">
        <f aca="false">IF(G5897=1,INT(ROUND((A5897-Debut)*86400,0)/3600),"")</f>
        <v/>
      </c>
      <c r="J5897" s="0" t="str">
        <f aca="false">IF(OR(A5897="",B5897=""),"",ROUND((B5897-A5897)*86400,0))</f>
        <v/>
      </c>
      <c r="K5897" s="37" t="str">
        <f aca="false">IF(G5897=1,IF(COUNTIFS($C:$C,C5897,$G:$G,1,$A:$A,"&gt;="&amp;(A5897-FenetreInterm/86400),$A:$A,"&lt;="&amp;A5897)&gt;=NbInterm,1,0),"")</f>
        <v/>
      </c>
      <c r="L5897" s="37" t="str">
        <f aca="false">IF(G5897=1,IF(B5897="",0,IF(J5897&lt;SeuilFugitive,1,0)),"")</f>
        <v/>
      </c>
      <c r="M5897" s="37" t="str">
        <f aca="false">IF(G5897=1,IF(B5897="",IF((Fin-A5897)*24&gt;SeuilFigee,1,0),IF(J5897&gt;SeuilFigee*3600,1,0)),"")</f>
        <v/>
      </c>
      <c r="N5897" s="0" t="str">
        <f aca="false">IF(G5897=1,IF(COUNTIF(H$2:H5897,H5897)=1,COUNTIF($H:$H,H5897),""),"")</f>
        <v/>
      </c>
      <c r="O5897" s="0" t="str">
        <f aca="false">IF(G5897=1,IF(COUNTIF(I$2:I5897,I5897)=1,COUNTIF($I:$I,I5897),""),"")</f>
        <v/>
      </c>
      <c r="P5897" s="38" t="str">
        <f aca="false">IF(G5897=1,IF(COUNTIFS(C$2:C5897,C5897,G$2:G5897,1)=1,COUNTIFS($C:$C,C5897,$G:$G,1)+ROW()/10000000,""),"")</f>
        <v/>
      </c>
      <c r="Q5897" s="0" t="str">
        <f aca="false">IF(K5897=1,IF(COUNTIFS(C$2:C5897,C5897,K$2:K5897,1)=1,1,0),"")</f>
        <v/>
      </c>
      <c r="R5897" s="0" t="str">
        <f aca="false">IF(M5897=1,IF(COUNTIFS(C$2:C5897,C5897,M$2:M5897,1)=1,1,0),"")</f>
        <v/>
      </c>
      <c r="S5897" s="0" t="str">
        <f aca="false">IF(L5897=1,IF(COUNTIFS(C$2:C5897,C5897,L$2:L5897,1)=1,1,0),"")</f>
        <v/>
      </c>
      <c r="T5897" s="38" t="str">
        <f aca="false">IF(N5897="","",N5897+ROW()/10000000)</f>
        <v/>
      </c>
      <c r="U5897" s="0" t="str">
        <f aca="false">IF(G5897=1,IF(B5897="",1,0),"")</f>
        <v/>
      </c>
    </row>
    <row r="5898" customFormat="false" ht="15" hidden="false" customHeight="false" outlineLevel="0" collapsed="false">
      <c r="A5898" s="35"/>
      <c r="B5898" s="35"/>
      <c r="G5898" s="0" t="str">
        <f aca="false">IF(A5898="","",IF(AND(A5898&gt;=Debut,A5898&lt;Fin),1,0))</f>
        <v/>
      </c>
      <c r="H5898" s="0" t="str">
        <f aca="false">IF(G5898=1,INT(ROUND((A5898-Debut)*86400,0)/600),"")</f>
        <v/>
      </c>
      <c r="I5898" s="0" t="str">
        <f aca="false">IF(G5898=1,INT(ROUND((A5898-Debut)*86400,0)/3600),"")</f>
        <v/>
      </c>
      <c r="J5898" s="0" t="str">
        <f aca="false">IF(OR(A5898="",B5898=""),"",ROUND((B5898-A5898)*86400,0))</f>
        <v/>
      </c>
      <c r="K5898" s="37" t="str">
        <f aca="false">IF(G5898=1,IF(COUNTIFS($C:$C,C5898,$G:$G,1,$A:$A,"&gt;="&amp;(A5898-FenetreInterm/86400),$A:$A,"&lt;="&amp;A5898)&gt;=NbInterm,1,0),"")</f>
        <v/>
      </c>
      <c r="L5898" s="37" t="str">
        <f aca="false">IF(G5898=1,IF(B5898="",0,IF(J5898&lt;SeuilFugitive,1,0)),"")</f>
        <v/>
      </c>
      <c r="M5898" s="37" t="str">
        <f aca="false">IF(G5898=1,IF(B5898="",IF((Fin-A5898)*24&gt;SeuilFigee,1,0),IF(J5898&gt;SeuilFigee*3600,1,0)),"")</f>
        <v/>
      </c>
      <c r="N5898" s="0" t="str">
        <f aca="false">IF(G5898=1,IF(COUNTIF(H$2:H5898,H5898)=1,COUNTIF($H:$H,H5898),""),"")</f>
        <v/>
      </c>
      <c r="O5898" s="0" t="str">
        <f aca="false">IF(G5898=1,IF(COUNTIF(I$2:I5898,I5898)=1,COUNTIF($I:$I,I5898),""),"")</f>
        <v/>
      </c>
      <c r="P5898" s="38" t="str">
        <f aca="false">IF(G5898=1,IF(COUNTIFS(C$2:C5898,C5898,G$2:G5898,1)=1,COUNTIFS($C:$C,C5898,$G:$G,1)+ROW()/10000000,""),"")</f>
        <v/>
      </c>
      <c r="Q5898" s="0" t="str">
        <f aca="false">IF(K5898=1,IF(COUNTIFS(C$2:C5898,C5898,K$2:K5898,1)=1,1,0),"")</f>
        <v/>
      </c>
      <c r="R5898" s="0" t="str">
        <f aca="false">IF(M5898=1,IF(COUNTIFS(C$2:C5898,C5898,M$2:M5898,1)=1,1,0),"")</f>
        <v/>
      </c>
      <c r="S5898" s="0" t="str">
        <f aca="false">IF(L5898=1,IF(COUNTIFS(C$2:C5898,C5898,L$2:L5898,1)=1,1,0),"")</f>
        <v/>
      </c>
      <c r="T5898" s="38" t="str">
        <f aca="false">IF(N5898="","",N5898+ROW()/10000000)</f>
        <v/>
      </c>
      <c r="U5898" s="0" t="str">
        <f aca="false">IF(G5898=1,IF(B5898="",1,0),"")</f>
        <v/>
      </c>
    </row>
    <row r="5899" customFormat="false" ht="15" hidden="false" customHeight="false" outlineLevel="0" collapsed="false">
      <c r="A5899" s="35"/>
      <c r="B5899" s="35"/>
      <c r="G5899" s="0" t="str">
        <f aca="false">IF(A5899="","",IF(AND(A5899&gt;=Debut,A5899&lt;Fin),1,0))</f>
        <v/>
      </c>
      <c r="H5899" s="0" t="str">
        <f aca="false">IF(G5899=1,INT(ROUND((A5899-Debut)*86400,0)/600),"")</f>
        <v/>
      </c>
      <c r="I5899" s="0" t="str">
        <f aca="false">IF(G5899=1,INT(ROUND((A5899-Debut)*86400,0)/3600),"")</f>
        <v/>
      </c>
      <c r="J5899" s="0" t="str">
        <f aca="false">IF(OR(A5899="",B5899=""),"",ROUND((B5899-A5899)*86400,0))</f>
        <v/>
      </c>
      <c r="K5899" s="37" t="str">
        <f aca="false">IF(G5899=1,IF(COUNTIFS($C:$C,C5899,$G:$G,1,$A:$A,"&gt;="&amp;(A5899-FenetreInterm/86400),$A:$A,"&lt;="&amp;A5899)&gt;=NbInterm,1,0),"")</f>
        <v/>
      </c>
      <c r="L5899" s="37" t="str">
        <f aca="false">IF(G5899=1,IF(B5899="",0,IF(J5899&lt;SeuilFugitive,1,0)),"")</f>
        <v/>
      </c>
      <c r="M5899" s="37" t="str">
        <f aca="false">IF(G5899=1,IF(B5899="",IF((Fin-A5899)*24&gt;SeuilFigee,1,0),IF(J5899&gt;SeuilFigee*3600,1,0)),"")</f>
        <v/>
      </c>
      <c r="N5899" s="0" t="str">
        <f aca="false">IF(G5899=1,IF(COUNTIF(H$2:H5899,H5899)=1,COUNTIF($H:$H,H5899),""),"")</f>
        <v/>
      </c>
      <c r="O5899" s="0" t="str">
        <f aca="false">IF(G5899=1,IF(COUNTIF(I$2:I5899,I5899)=1,COUNTIF($I:$I,I5899),""),"")</f>
        <v/>
      </c>
      <c r="P5899" s="38" t="str">
        <f aca="false">IF(G5899=1,IF(COUNTIFS(C$2:C5899,C5899,G$2:G5899,1)=1,COUNTIFS($C:$C,C5899,$G:$G,1)+ROW()/10000000,""),"")</f>
        <v/>
      </c>
      <c r="Q5899" s="0" t="str">
        <f aca="false">IF(K5899=1,IF(COUNTIFS(C$2:C5899,C5899,K$2:K5899,1)=1,1,0),"")</f>
        <v/>
      </c>
      <c r="R5899" s="0" t="str">
        <f aca="false">IF(M5899=1,IF(COUNTIFS(C$2:C5899,C5899,M$2:M5899,1)=1,1,0),"")</f>
        <v/>
      </c>
      <c r="S5899" s="0" t="str">
        <f aca="false">IF(L5899=1,IF(COUNTIFS(C$2:C5899,C5899,L$2:L5899,1)=1,1,0),"")</f>
        <v/>
      </c>
      <c r="T5899" s="38" t="str">
        <f aca="false">IF(N5899="","",N5899+ROW()/10000000)</f>
        <v/>
      </c>
      <c r="U5899" s="0" t="str">
        <f aca="false">IF(G5899=1,IF(B5899="",1,0),"")</f>
        <v/>
      </c>
    </row>
    <row r="5900" customFormat="false" ht="15" hidden="false" customHeight="false" outlineLevel="0" collapsed="false">
      <c r="A5900" s="35"/>
      <c r="B5900" s="35"/>
      <c r="G5900" s="0" t="str">
        <f aca="false">IF(A5900="","",IF(AND(A5900&gt;=Debut,A5900&lt;Fin),1,0))</f>
        <v/>
      </c>
      <c r="H5900" s="0" t="str">
        <f aca="false">IF(G5900=1,INT(ROUND((A5900-Debut)*86400,0)/600),"")</f>
        <v/>
      </c>
      <c r="I5900" s="0" t="str">
        <f aca="false">IF(G5900=1,INT(ROUND((A5900-Debut)*86400,0)/3600),"")</f>
        <v/>
      </c>
      <c r="J5900" s="0" t="str">
        <f aca="false">IF(OR(A5900="",B5900=""),"",ROUND((B5900-A5900)*86400,0))</f>
        <v/>
      </c>
      <c r="K5900" s="37" t="str">
        <f aca="false">IF(G5900=1,IF(COUNTIFS($C:$C,C5900,$G:$G,1,$A:$A,"&gt;="&amp;(A5900-FenetreInterm/86400),$A:$A,"&lt;="&amp;A5900)&gt;=NbInterm,1,0),"")</f>
        <v/>
      </c>
      <c r="L5900" s="37" t="str">
        <f aca="false">IF(G5900=1,IF(B5900="",0,IF(J5900&lt;SeuilFugitive,1,0)),"")</f>
        <v/>
      </c>
      <c r="M5900" s="37" t="str">
        <f aca="false">IF(G5900=1,IF(B5900="",IF((Fin-A5900)*24&gt;SeuilFigee,1,0),IF(J5900&gt;SeuilFigee*3600,1,0)),"")</f>
        <v/>
      </c>
      <c r="N5900" s="0" t="str">
        <f aca="false">IF(G5900=1,IF(COUNTIF(H$2:H5900,H5900)=1,COUNTIF($H:$H,H5900),""),"")</f>
        <v/>
      </c>
      <c r="O5900" s="0" t="str">
        <f aca="false">IF(G5900=1,IF(COUNTIF(I$2:I5900,I5900)=1,COUNTIF($I:$I,I5900),""),"")</f>
        <v/>
      </c>
      <c r="P5900" s="38" t="str">
        <f aca="false">IF(G5900=1,IF(COUNTIFS(C$2:C5900,C5900,G$2:G5900,1)=1,COUNTIFS($C:$C,C5900,$G:$G,1)+ROW()/10000000,""),"")</f>
        <v/>
      </c>
      <c r="Q5900" s="0" t="str">
        <f aca="false">IF(K5900=1,IF(COUNTIFS(C$2:C5900,C5900,K$2:K5900,1)=1,1,0),"")</f>
        <v/>
      </c>
      <c r="R5900" s="0" t="str">
        <f aca="false">IF(M5900=1,IF(COUNTIFS(C$2:C5900,C5900,M$2:M5900,1)=1,1,0),"")</f>
        <v/>
      </c>
      <c r="S5900" s="0" t="str">
        <f aca="false">IF(L5900=1,IF(COUNTIFS(C$2:C5900,C5900,L$2:L5900,1)=1,1,0),"")</f>
        <v/>
      </c>
      <c r="T5900" s="38" t="str">
        <f aca="false">IF(N5900="","",N5900+ROW()/10000000)</f>
        <v/>
      </c>
      <c r="U5900" s="0" t="str">
        <f aca="false">IF(G5900=1,IF(B5900="",1,0),"")</f>
        <v/>
      </c>
    </row>
    <row r="5901" customFormat="false" ht="15" hidden="false" customHeight="false" outlineLevel="0" collapsed="false">
      <c r="A5901" s="35"/>
      <c r="B5901" s="35"/>
      <c r="G5901" s="0" t="str">
        <f aca="false">IF(A5901="","",IF(AND(A5901&gt;=Debut,A5901&lt;Fin),1,0))</f>
        <v/>
      </c>
      <c r="H5901" s="0" t="str">
        <f aca="false">IF(G5901=1,INT(ROUND((A5901-Debut)*86400,0)/600),"")</f>
        <v/>
      </c>
      <c r="I5901" s="0" t="str">
        <f aca="false">IF(G5901=1,INT(ROUND((A5901-Debut)*86400,0)/3600),"")</f>
        <v/>
      </c>
      <c r="J5901" s="0" t="str">
        <f aca="false">IF(OR(A5901="",B5901=""),"",ROUND((B5901-A5901)*86400,0))</f>
        <v/>
      </c>
      <c r="K5901" s="37" t="str">
        <f aca="false">IF(G5901=1,IF(COUNTIFS($C:$C,C5901,$G:$G,1,$A:$A,"&gt;="&amp;(A5901-FenetreInterm/86400),$A:$A,"&lt;="&amp;A5901)&gt;=NbInterm,1,0),"")</f>
        <v/>
      </c>
      <c r="L5901" s="37" t="str">
        <f aca="false">IF(G5901=1,IF(B5901="",0,IF(J5901&lt;SeuilFugitive,1,0)),"")</f>
        <v/>
      </c>
      <c r="M5901" s="37" t="str">
        <f aca="false">IF(G5901=1,IF(B5901="",IF((Fin-A5901)*24&gt;SeuilFigee,1,0),IF(J5901&gt;SeuilFigee*3600,1,0)),"")</f>
        <v/>
      </c>
      <c r="N5901" s="0" t="str">
        <f aca="false">IF(G5901=1,IF(COUNTIF(H$2:H5901,H5901)=1,COUNTIF($H:$H,H5901),""),"")</f>
        <v/>
      </c>
      <c r="O5901" s="0" t="str">
        <f aca="false">IF(G5901=1,IF(COUNTIF(I$2:I5901,I5901)=1,COUNTIF($I:$I,I5901),""),"")</f>
        <v/>
      </c>
      <c r="P5901" s="38" t="str">
        <f aca="false">IF(G5901=1,IF(COUNTIFS(C$2:C5901,C5901,G$2:G5901,1)=1,COUNTIFS($C:$C,C5901,$G:$G,1)+ROW()/10000000,""),"")</f>
        <v/>
      </c>
      <c r="Q5901" s="0" t="str">
        <f aca="false">IF(K5901=1,IF(COUNTIFS(C$2:C5901,C5901,K$2:K5901,1)=1,1,0),"")</f>
        <v/>
      </c>
      <c r="R5901" s="0" t="str">
        <f aca="false">IF(M5901=1,IF(COUNTIFS(C$2:C5901,C5901,M$2:M5901,1)=1,1,0),"")</f>
        <v/>
      </c>
      <c r="S5901" s="0" t="str">
        <f aca="false">IF(L5901=1,IF(COUNTIFS(C$2:C5901,C5901,L$2:L5901,1)=1,1,0),"")</f>
        <v/>
      </c>
      <c r="T5901" s="38" t="str">
        <f aca="false">IF(N5901="","",N5901+ROW()/10000000)</f>
        <v/>
      </c>
      <c r="U5901" s="0" t="str">
        <f aca="false">IF(G5901=1,IF(B5901="",1,0),"")</f>
        <v/>
      </c>
    </row>
    <row r="5902" customFormat="false" ht="15" hidden="false" customHeight="false" outlineLevel="0" collapsed="false">
      <c r="A5902" s="35"/>
      <c r="B5902" s="35"/>
      <c r="G5902" s="0" t="str">
        <f aca="false">IF(A5902="","",IF(AND(A5902&gt;=Debut,A5902&lt;Fin),1,0))</f>
        <v/>
      </c>
      <c r="H5902" s="0" t="str">
        <f aca="false">IF(G5902=1,INT(ROUND((A5902-Debut)*86400,0)/600),"")</f>
        <v/>
      </c>
      <c r="I5902" s="0" t="str">
        <f aca="false">IF(G5902=1,INT(ROUND((A5902-Debut)*86400,0)/3600),"")</f>
        <v/>
      </c>
      <c r="J5902" s="0" t="str">
        <f aca="false">IF(OR(A5902="",B5902=""),"",ROUND((B5902-A5902)*86400,0))</f>
        <v/>
      </c>
      <c r="K5902" s="37" t="str">
        <f aca="false">IF(G5902=1,IF(COUNTIFS($C:$C,C5902,$G:$G,1,$A:$A,"&gt;="&amp;(A5902-FenetreInterm/86400),$A:$A,"&lt;="&amp;A5902)&gt;=NbInterm,1,0),"")</f>
        <v/>
      </c>
      <c r="L5902" s="37" t="str">
        <f aca="false">IF(G5902=1,IF(B5902="",0,IF(J5902&lt;SeuilFugitive,1,0)),"")</f>
        <v/>
      </c>
      <c r="M5902" s="37" t="str">
        <f aca="false">IF(G5902=1,IF(B5902="",IF((Fin-A5902)*24&gt;SeuilFigee,1,0),IF(J5902&gt;SeuilFigee*3600,1,0)),"")</f>
        <v/>
      </c>
      <c r="N5902" s="0" t="str">
        <f aca="false">IF(G5902=1,IF(COUNTIF(H$2:H5902,H5902)=1,COUNTIF($H:$H,H5902),""),"")</f>
        <v/>
      </c>
      <c r="O5902" s="0" t="str">
        <f aca="false">IF(G5902=1,IF(COUNTIF(I$2:I5902,I5902)=1,COUNTIF($I:$I,I5902),""),"")</f>
        <v/>
      </c>
      <c r="P5902" s="38" t="str">
        <f aca="false">IF(G5902=1,IF(COUNTIFS(C$2:C5902,C5902,G$2:G5902,1)=1,COUNTIFS($C:$C,C5902,$G:$G,1)+ROW()/10000000,""),"")</f>
        <v/>
      </c>
      <c r="Q5902" s="0" t="str">
        <f aca="false">IF(K5902=1,IF(COUNTIFS(C$2:C5902,C5902,K$2:K5902,1)=1,1,0),"")</f>
        <v/>
      </c>
      <c r="R5902" s="0" t="str">
        <f aca="false">IF(M5902=1,IF(COUNTIFS(C$2:C5902,C5902,M$2:M5902,1)=1,1,0),"")</f>
        <v/>
      </c>
      <c r="S5902" s="0" t="str">
        <f aca="false">IF(L5902=1,IF(COUNTIFS(C$2:C5902,C5902,L$2:L5902,1)=1,1,0),"")</f>
        <v/>
      </c>
      <c r="T5902" s="38" t="str">
        <f aca="false">IF(N5902="","",N5902+ROW()/10000000)</f>
        <v/>
      </c>
      <c r="U5902" s="0" t="str">
        <f aca="false">IF(G5902=1,IF(B5902="",1,0),"")</f>
        <v/>
      </c>
    </row>
    <row r="5903" customFormat="false" ht="15" hidden="false" customHeight="false" outlineLevel="0" collapsed="false">
      <c r="A5903" s="35"/>
      <c r="B5903" s="35"/>
      <c r="G5903" s="0" t="str">
        <f aca="false">IF(A5903="","",IF(AND(A5903&gt;=Debut,A5903&lt;Fin),1,0))</f>
        <v/>
      </c>
      <c r="H5903" s="0" t="str">
        <f aca="false">IF(G5903=1,INT(ROUND((A5903-Debut)*86400,0)/600),"")</f>
        <v/>
      </c>
      <c r="I5903" s="0" t="str">
        <f aca="false">IF(G5903=1,INT(ROUND((A5903-Debut)*86400,0)/3600),"")</f>
        <v/>
      </c>
      <c r="J5903" s="0" t="str">
        <f aca="false">IF(OR(A5903="",B5903=""),"",ROUND((B5903-A5903)*86400,0))</f>
        <v/>
      </c>
      <c r="K5903" s="37" t="str">
        <f aca="false">IF(G5903=1,IF(COUNTIFS($C:$C,C5903,$G:$G,1,$A:$A,"&gt;="&amp;(A5903-FenetreInterm/86400),$A:$A,"&lt;="&amp;A5903)&gt;=NbInterm,1,0),"")</f>
        <v/>
      </c>
      <c r="L5903" s="37" t="str">
        <f aca="false">IF(G5903=1,IF(B5903="",0,IF(J5903&lt;SeuilFugitive,1,0)),"")</f>
        <v/>
      </c>
      <c r="M5903" s="37" t="str">
        <f aca="false">IF(G5903=1,IF(B5903="",IF((Fin-A5903)*24&gt;SeuilFigee,1,0),IF(J5903&gt;SeuilFigee*3600,1,0)),"")</f>
        <v/>
      </c>
      <c r="N5903" s="0" t="str">
        <f aca="false">IF(G5903=1,IF(COUNTIF(H$2:H5903,H5903)=1,COUNTIF($H:$H,H5903),""),"")</f>
        <v/>
      </c>
      <c r="O5903" s="0" t="str">
        <f aca="false">IF(G5903=1,IF(COUNTIF(I$2:I5903,I5903)=1,COUNTIF($I:$I,I5903),""),"")</f>
        <v/>
      </c>
      <c r="P5903" s="38" t="str">
        <f aca="false">IF(G5903=1,IF(COUNTIFS(C$2:C5903,C5903,G$2:G5903,1)=1,COUNTIFS($C:$C,C5903,$G:$G,1)+ROW()/10000000,""),"")</f>
        <v/>
      </c>
      <c r="Q5903" s="0" t="str">
        <f aca="false">IF(K5903=1,IF(COUNTIFS(C$2:C5903,C5903,K$2:K5903,1)=1,1,0),"")</f>
        <v/>
      </c>
      <c r="R5903" s="0" t="str">
        <f aca="false">IF(M5903=1,IF(COUNTIFS(C$2:C5903,C5903,M$2:M5903,1)=1,1,0),"")</f>
        <v/>
      </c>
      <c r="S5903" s="0" t="str">
        <f aca="false">IF(L5903=1,IF(COUNTIFS(C$2:C5903,C5903,L$2:L5903,1)=1,1,0),"")</f>
        <v/>
      </c>
      <c r="T5903" s="38" t="str">
        <f aca="false">IF(N5903="","",N5903+ROW()/10000000)</f>
        <v/>
      </c>
      <c r="U5903" s="0" t="str">
        <f aca="false">IF(G5903=1,IF(B5903="",1,0),"")</f>
        <v/>
      </c>
    </row>
    <row r="5904" customFormat="false" ht="15" hidden="false" customHeight="false" outlineLevel="0" collapsed="false">
      <c r="A5904" s="35"/>
      <c r="B5904" s="35"/>
      <c r="G5904" s="0" t="str">
        <f aca="false">IF(A5904="","",IF(AND(A5904&gt;=Debut,A5904&lt;Fin),1,0))</f>
        <v/>
      </c>
      <c r="H5904" s="0" t="str">
        <f aca="false">IF(G5904=1,INT(ROUND((A5904-Debut)*86400,0)/600),"")</f>
        <v/>
      </c>
      <c r="I5904" s="0" t="str">
        <f aca="false">IF(G5904=1,INT(ROUND((A5904-Debut)*86400,0)/3600),"")</f>
        <v/>
      </c>
      <c r="J5904" s="0" t="str">
        <f aca="false">IF(OR(A5904="",B5904=""),"",ROUND((B5904-A5904)*86400,0))</f>
        <v/>
      </c>
      <c r="K5904" s="37" t="str">
        <f aca="false">IF(G5904=1,IF(COUNTIFS($C:$C,C5904,$G:$G,1,$A:$A,"&gt;="&amp;(A5904-FenetreInterm/86400),$A:$A,"&lt;="&amp;A5904)&gt;=NbInterm,1,0),"")</f>
        <v/>
      </c>
      <c r="L5904" s="37" t="str">
        <f aca="false">IF(G5904=1,IF(B5904="",0,IF(J5904&lt;SeuilFugitive,1,0)),"")</f>
        <v/>
      </c>
      <c r="M5904" s="37" t="str">
        <f aca="false">IF(G5904=1,IF(B5904="",IF((Fin-A5904)*24&gt;SeuilFigee,1,0),IF(J5904&gt;SeuilFigee*3600,1,0)),"")</f>
        <v/>
      </c>
      <c r="N5904" s="0" t="str">
        <f aca="false">IF(G5904=1,IF(COUNTIF(H$2:H5904,H5904)=1,COUNTIF($H:$H,H5904),""),"")</f>
        <v/>
      </c>
      <c r="O5904" s="0" t="str">
        <f aca="false">IF(G5904=1,IF(COUNTIF(I$2:I5904,I5904)=1,COUNTIF($I:$I,I5904),""),"")</f>
        <v/>
      </c>
      <c r="P5904" s="38" t="str">
        <f aca="false">IF(G5904=1,IF(COUNTIFS(C$2:C5904,C5904,G$2:G5904,1)=1,COUNTIFS($C:$C,C5904,$G:$G,1)+ROW()/10000000,""),"")</f>
        <v/>
      </c>
      <c r="Q5904" s="0" t="str">
        <f aca="false">IF(K5904=1,IF(COUNTIFS(C$2:C5904,C5904,K$2:K5904,1)=1,1,0),"")</f>
        <v/>
      </c>
      <c r="R5904" s="0" t="str">
        <f aca="false">IF(M5904=1,IF(COUNTIFS(C$2:C5904,C5904,M$2:M5904,1)=1,1,0),"")</f>
        <v/>
      </c>
      <c r="S5904" s="0" t="str">
        <f aca="false">IF(L5904=1,IF(COUNTIFS(C$2:C5904,C5904,L$2:L5904,1)=1,1,0),"")</f>
        <v/>
      </c>
      <c r="T5904" s="38" t="str">
        <f aca="false">IF(N5904="","",N5904+ROW()/10000000)</f>
        <v/>
      </c>
      <c r="U5904" s="0" t="str">
        <f aca="false">IF(G5904=1,IF(B5904="",1,0),"")</f>
        <v/>
      </c>
    </row>
    <row r="5905" customFormat="false" ht="15" hidden="false" customHeight="false" outlineLevel="0" collapsed="false">
      <c r="A5905" s="35"/>
      <c r="B5905" s="35"/>
      <c r="G5905" s="0" t="str">
        <f aca="false">IF(A5905="","",IF(AND(A5905&gt;=Debut,A5905&lt;Fin),1,0))</f>
        <v/>
      </c>
      <c r="H5905" s="0" t="str">
        <f aca="false">IF(G5905=1,INT(ROUND((A5905-Debut)*86400,0)/600),"")</f>
        <v/>
      </c>
      <c r="I5905" s="0" t="str">
        <f aca="false">IF(G5905=1,INT(ROUND((A5905-Debut)*86400,0)/3600),"")</f>
        <v/>
      </c>
      <c r="J5905" s="0" t="str">
        <f aca="false">IF(OR(A5905="",B5905=""),"",ROUND((B5905-A5905)*86400,0))</f>
        <v/>
      </c>
      <c r="K5905" s="37" t="str">
        <f aca="false">IF(G5905=1,IF(COUNTIFS($C:$C,C5905,$G:$G,1,$A:$A,"&gt;="&amp;(A5905-FenetreInterm/86400),$A:$A,"&lt;="&amp;A5905)&gt;=NbInterm,1,0),"")</f>
        <v/>
      </c>
      <c r="L5905" s="37" t="str">
        <f aca="false">IF(G5905=1,IF(B5905="",0,IF(J5905&lt;SeuilFugitive,1,0)),"")</f>
        <v/>
      </c>
      <c r="M5905" s="37" t="str">
        <f aca="false">IF(G5905=1,IF(B5905="",IF((Fin-A5905)*24&gt;SeuilFigee,1,0),IF(J5905&gt;SeuilFigee*3600,1,0)),"")</f>
        <v/>
      </c>
      <c r="N5905" s="0" t="str">
        <f aca="false">IF(G5905=1,IF(COUNTIF(H$2:H5905,H5905)=1,COUNTIF($H:$H,H5905),""),"")</f>
        <v/>
      </c>
      <c r="O5905" s="0" t="str">
        <f aca="false">IF(G5905=1,IF(COUNTIF(I$2:I5905,I5905)=1,COUNTIF($I:$I,I5905),""),"")</f>
        <v/>
      </c>
      <c r="P5905" s="38" t="str">
        <f aca="false">IF(G5905=1,IF(COUNTIFS(C$2:C5905,C5905,G$2:G5905,1)=1,COUNTIFS($C:$C,C5905,$G:$G,1)+ROW()/10000000,""),"")</f>
        <v/>
      </c>
      <c r="Q5905" s="0" t="str">
        <f aca="false">IF(K5905=1,IF(COUNTIFS(C$2:C5905,C5905,K$2:K5905,1)=1,1,0),"")</f>
        <v/>
      </c>
      <c r="R5905" s="0" t="str">
        <f aca="false">IF(M5905=1,IF(COUNTIFS(C$2:C5905,C5905,M$2:M5905,1)=1,1,0),"")</f>
        <v/>
      </c>
      <c r="S5905" s="0" t="str">
        <f aca="false">IF(L5905=1,IF(COUNTIFS(C$2:C5905,C5905,L$2:L5905,1)=1,1,0),"")</f>
        <v/>
      </c>
      <c r="T5905" s="38" t="str">
        <f aca="false">IF(N5905="","",N5905+ROW()/10000000)</f>
        <v/>
      </c>
      <c r="U5905" s="0" t="str">
        <f aca="false">IF(G5905=1,IF(B5905="",1,0),"")</f>
        <v/>
      </c>
    </row>
    <row r="5906" customFormat="false" ht="15" hidden="false" customHeight="false" outlineLevel="0" collapsed="false">
      <c r="A5906" s="35"/>
      <c r="B5906" s="35"/>
      <c r="G5906" s="0" t="str">
        <f aca="false">IF(A5906="","",IF(AND(A5906&gt;=Debut,A5906&lt;Fin),1,0))</f>
        <v/>
      </c>
      <c r="H5906" s="0" t="str">
        <f aca="false">IF(G5906=1,INT(ROUND((A5906-Debut)*86400,0)/600),"")</f>
        <v/>
      </c>
      <c r="I5906" s="0" t="str">
        <f aca="false">IF(G5906=1,INT(ROUND((A5906-Debut)*86400,0)/3600),"")</f>
        <v/>
      </c>
      <c r="J5906" s="0" t="str">
        <f aca="false">IF(OR(A5906="",B5906=""),"",ROUND((B5906-A5906)*86400,0))</f>
        <v/>
      </c>
      <c r="K5906" s="37" t="str">
        <f aca="false">IF(G5906=1,IF(COUNTIFS($C:$C,C5906,$G:$G,1,$A:$A,"&gt;="&amp;(A5906-FenetreInterm/86400),$A:$A,"&lt;="&amp;A5906)&gt;=NbInterm,1,0),"")</f>
        <v/>
      </c>
      <c r="L5906" s="37" t="str">
        <f aca="false">IF(G5906=1,IF(B5906="",0,IF(J5906&lt;SeuilFugitive,1,0)),"")</f>
        <v/>
      </c>
      <c r="M5906" s="37" t="str">
        <f aca="false">IF(G5906=1,IF(B5906="",IF((Fin-A5906)*24&gt;SeuilFigee,1,0),IF(J5906&gt;SeuilFigee*3600,1,0)),"")</f>
        <v/>
      </c>
      <c r="N5906" s="0" t="str">
        <f aca="false">IF(G5906=1,IF(COUNTIF(H$2:H5906,H5906)=1,COUNTIF($H:$H,H5906),""),"")</f>
        <v/>
      </c>
      <c r="O5906" s="0" t="str">
        <f aca="false">IF(G5906=1,IF(COUNTIF(I$2:I5906,I5906)=1,COUNTIF($I:$I,I5906),""),"")</f>
        <v/>
      </c>
      <c r="P5906" s="38" t="str">
        <f aca="false">IF(G5906=1,IF(COUNTIFS(C$2:C5906,C5906,G$2:G5906,1)=1,COUNTIFS($C:$C,C5906,$G:$G,1)+ROW()/10000000,""),"")</f>
        <v/>
      </c>
      <c r="Q5906" s="0" t="str">
        <f aca="false">IF(K5906=1,IF(COUNTIFS(C$2:C5906,C5906,K$2:K5906,1)=1,1,0),"")</f>
        <v/>
      </c>
      <c r="R5906" s="0" t="str">
        <f aca="false">IF(M5906=1,IF(COUNTIFS(C$2:C5906,C5906,M$2:M5906,1)=1,1,0),"")</f>
        <v/>
      </c>
      <c r="S5906" s="0" t="str">
        <f aca="false">IF(L5906=1,IF(COUNTIFS(C$2:C5906,C5906,L$2:L5906,1)=1,1,0),"")</f>
        <v/>
      </c>
      <c r="T5906" s="38" t="str">
        <f aca="false">IF(N5906="","",N5906+ROW()/10000000)</f>
        <v/>
      </c>
      <c r="U5906" s="0" t="str">
        <f aca="false">IF(G5906=1,IF(B5906="",1,0),"")</f>
        <v/>
      </c>
    </row>
    <row r="5907" customFormat="false" ht="15" hidden="false" customHeight="false" outlineLevel="0" collapsed="false">
      <c r="A5907" s="35"/>
      <c r="B5907" s="35"/>
      <c r="G5907" s="0" t="str">
        <f aca="false">IF(A5907="","",IF(AND(A5907&gt;=Debut,A5907&lt;Fin),1,0))</f>
        <v/>
      </c>
      <c r="H5907" s="0" t="str">
        <f aca="false">IF(G5907=1,INT(ROUND((A5907-Debut)*86400,0)/600),"")</f>
        <v/>
      </c>
      <c r="I5907" s="0" t="str">
        <f aca="false">IF(G5907=1,INT(ROUND((A5907-Debut)*86400,0)/3600),"")</f>
        <v/>
      </c>
      <c r="J5907" s="0" t="str">
        <f aca="false">IF(OR(A5907="",B5907=""),"",ROUND((B5907-A5907)*86400,0))</f>
        <v/>
      </c>
      <c r="K5907" s="37" t="str">
        <f aca="false">IF(G5907=1,IF(COUNTIFS($C:$C,C5907,$G:$G,1,$A:$A,"&gt;="&amp;(A5907-FenetreInterm/86400),$A:$A,"&lt;="&amp;A5907)&gt;=NbInterm,1,0),"")</f>
        <v/>
      </c>
      <c r="L5907" s="37" t="str">
        <f aca="false">IF(G5907=1,IF(B5907="",0,IF(J5907&lt;SeuilFugitive,1,0)),"")</f>
        <v/>
      </c>
      <c r="M5907" s="37" t="str">
        <f aca="false">IF(G5907=1,IF(B5907="",IF((Fin-A5907)*24&gt;SeuilFigee,1,0),IF(J5907&gt;SeuilFigee*3600,1,0)),"")</f>
        <v/>
      </c>
      <c r="N5907" s="0" t="str">
        <f aca="false">IF(G5907=1,IF(COUNTIF(H$2:H5907,H5907)=1,COUNTIF($H:$H,H5907),""),"")</f>
        <v/>
      </c>
      <c r="O5907" s="0" t="str">
        <f aca="false">IF(G5907=1,IF(COUNTIF(I$2:I5907,I5907)=1,COUNTIF($I:$I,I5907),""),"")</f>
        <v/>
      </c>
      <c r="P5907" s="38" t="str">
        <f aca="false">IF(G5907=1,IF(COUNTIFS(C$2:C5907,C5907,G$2:G5907,1)=1,COUNTIFS($C:$C,C5907,$G:$G,1)+ROW()/10000000,""),"")</f>
        <v/>
      </c>
      <c r="Q5907" s="0" t="str">
        <f aca="false">IF(K5907=1,IF(COUNTIFS(C$2:C5907,C5907,K$2:K5907,1)=1,1,0),"")</f>
        <v/>
      </c>
      <c r="R5907" s="0" t="str">
        <f aca="false">IF(M5907=1,IF(COUNTIFS(C$2:C5907,C5907,M$2:M5907,1)=1,1,0),"")</f>
        <v/>
      </c>
      <c r="S5907" s="0" t="str">
        <f aca="false">IF(L5907=1,IF(COUNTIFS(C$2:C5907,C5907,L$2:L5907,1)=1,1,0),"")</f>
        <v/>
      </c>
      <c r="T5907" s="38" t="str">
        <f aca="false">IF(N5907="","",N5907+ROW()/10000000)</f>
        <v/>
      </c>
      <c r="U5907" s="0" t="str">
        <f aca="false">IF(G5907=1,IF(B5907="",1,0),"")</f>
        <v/>
      </c>
    </row>
    <row r="5908" customFormat="false" ht="15" hidden="false" customHeight="false" outlineLevel="0" collapsed="false">
      <c r="A5908" s="35"/>
      <c r="B5908" s="35"/>
      <c r="G5908" s="0" t="str">
        <f aca="false">IF(A5908="","",IF(AND(A5908&gt;=Debut,A5908&lt;Fin),1,0))</f>
        <v/>
      </c>
      <c r="H5908" s="0" t="str">
        <f aca="false">IF(G5908=1,INT(ROUND((A5908-Debut)*86400,0)/600),"")</f>
        <v/>
      </c>
      <c r="I5908" s="0" t="str">
        <f aca="false">IF(G5908=1,INT(ROUND((A5908-Debut)*86400,0)/3600),"")</f>
        <v/>
      </c>
      <c r="J5908" s="0" t="str">
        <f aca="false">IF(OR(A5908="",B5908=""),"",ROUND((B5908-A5908)*86400,0))</f>
        <v/>
      </c>
      <c r="K5908" s="37" t="str">
        <f aca="false">IF(G5908=1,IF(COUNTIFS($C:$C,C5908,$G:$G,1,$A:$A,"&gt;="&amp;(A5908-FenetreInterm/86400),$A:$A,"&lt;="&amp;A5908)&gt;=NbInterm,1,0),"")</f>
        <v/>
      </c>
      <c r="L5908" s="37" t="str">
        <f aca="false">IF(G5908=1,IF(B5908="",0,IF(J5908&lt;SeuilFugitive,1,0)),"")</f>
        <v/>
      </c>
      <c r="M5908" s="37" t="str">
        <f aca="false">IF(G5908=1,IF(B5908="",IF((Fin-A5908)*24&gt;SeuilFigee,1,0),IF(J5908&gt;SeuilFigee*3600,1,0)),"")</f>
        <v/>
      </c>
      <c r="N5908" s="0" t="str">
        <f aca="false">IF(G5908=1,IF(COUNTIF(H$2:H5908,H5908)=1,COUNTIF($H:$H,H5908),""),"")</f>
        <v/>
      </c>
      <c r="O5908" s="0" t="str">
        <f aca="false">IF(G5908=1,IF(COUNTIF(I$2:I5908,I5908)=1,COUNTIF($I:$I,I5908),""),"")</f>
        <v/>
      </c>
      <c r="P5908" s="38" t="str">
        <f aca="false">IF(G5908=1,IF(COUNTIFS(C$2:C5908,C5908,G$2:G5908,1)=1,COUNTIFS($C:$C,C5908,$G:$G,1)+ROW()/10000000,""),"")</f>
        <v/>
      </c>
      <c r="Q5908" s="0" t="str">
        <f aca="false">IF(K5908=1,IF(COUNTIFS(C$2:C5908,C5908,K$2:K5908,1)=1,1,0),"")</f>
        <v/>
      </c>
      <c r="R5908" s="0" t="str">
        <f aca="false">IF(M5908=1,IF(COUNTIFS(C$2:C5908,C5908,M$2:M5908,1)=1,1,0),"")</f>
        <v/>
      </c>
      <c r="S5908" s="0" t="str">
        <f aca="false">IF(L5908=1,IF(COUNTIFS(C$2:C5908,C5908,L$2:L5908,1)=1,1,0),"")</f>
        <v/>
      </c>
      <c r="T5908" s="38" t="str">
        <f aca="false">IF(N5908="","",N5908+ROW()/10000000)</f>
        <v/>
      </c>
      <c r="U5908" s="0" t="str">
        <f aca="false">IF(G5908=1,IF(B5908="",1,0),"")</f>
        <v/>
      </c>
    </row>
    <row r="5909" customFormat="false" ht="15" hidden="false" customHeight="false" outlineLevel="0" collapsed="false">
      <c r="A5909" s="35"/>
      <c r="B5909" s="35"/>
      <c r="G5909" s="0" t="str">
        <f aca="false">IF(A5909="","",IF(AND(A5909&gt;=Debut,A5909&lt;Fin),1,0))</f>
        <v/>
      </c>
      <c r="H5909" s="0" t="str">
        <f aca="false">IF(G5909=1,INT(ROUND((A5909-Debut)*86400,0)/600),"")</f>
        <v/>
      </c>
      <c r="I5909" s="0" t="str">
        <f aca="false">IF(G5909=1,INT(ROUND((A5909-Debut)*86400,0)/3600),"")</f>
        <v/>
      </c>
      <c r="J5909" s="0" t="str">
        <f aca="false">IF(OR(A5909="",B5909=""),"",ROUND((B5909-A5909)*86400,0))</f>
        <v/>
      </c>
      <c r="K5909" s="37" t="str">
        <f aca="false">IF(G5909=1,IF(COUNTIFS($C:$C,C5909,$G:$G,1,$A:$A,"&gt;="&amp;(A5909-FenetreInterm/86400),$A:$A,"&lt;="&amp;A5909)&gt;=NbInterm,1,0),"")</f>
        <v/>
      </c>
      <c r="L5909" s="37" t="str">
        <f aca="false">IF(G5909=1,IF(B5909="",0,IF(J5909&lt;SeuilFugitive,1,0)),"")</f>
        <v/>
      </c>
      <c r="M5909" s="37" t="str">
        <f aca="false">IF(G5909=1,IF(B5909="",IF((Fin-A5909)*24&gt;SeuilFigee,1,0),IF(J5909&gt;SeuilFigee*3600,1,0)),"")</f>
        <v/>
      </c>
      <c r="N5909" s="0" t="str">
        <f aca="false">IF(G5909=1,IF(COUNTIF(H$2:H5909,H5909)=1,COUNTIF($H:$H,H5909),""),"")</f>
        <v/>
      </c>
      <c r="O5909" s="0" t="str">
        <f aca="false">IF(G5909=1,IF(COUNTIF(I$2:I5909,I5909)=1,COUNTIF($I:$I,I5909),""),"")</f>
        <v/>
      </c>
      <c r="P5909" s="38" t="str">
        <f aca="false">IF(G5909=1,IF(COUNTIFS(C$2:C5909,C5909,G$2:G5909,1)=1,COUNTIFS($C:$C,C5909,$G:$G,1)+ROW()/10000000,""),"")</f>
        <v/>
      </c>
      <c r="Q5909" s="0" t="str">
        <f aca="false">IF(K5909=1,IF(COUNTIFS(C$2:C5909,C5909,K$2:K5909,1)=1,1,0),"")</f>
        <v/>
      </c>
      <c r="R5909" s="0" t="str">
        <f aca="false">IF(M5909=1,IF(COUNTIFS(C$2:C5909,C5909,M$2:M5909,1)=1,1,0),"")</f>
        <v/>
      </c>
      <c r="S5909" s="0" t="str">
        <f aca="false">IF(L5909=1,IF(COUNTIFS(C$2:C5909,C5909,L$2:L5909,1)=1,1,0),"")</f>
        <v/>
      </c>
      <c r="T5909" s="38" t="str">
        <f aca="false">IF(N5909="","",N5909+ROW()/10000000)</f>
        <v/>
      </c>
      <c r="U5909" s="0" t="str">
        <f aca="false">IF(G5909=1,IF(B5909="",1,0),"")</f>
        <v/>
      </c>
    </row>
    <row r="5910" customFormat="false" ht="15" hidden="false" customHeight="false" outlineLevel="0" collapsed="false">
      <c r="A5910" s="35"/>
      <c r="B5910" s="35"/>
      <c r="G5910" s="0" t="str">
        <f aca="false">IF(A5910="","",IF(AND(A5910&gt;=Debut,A5910&lt;Fin),1,0))</f>
        <v/>
      </c>
      <c r="H5910" s="0" t="str">
        <f aca="false">IF(G5910=1,INT(ROUND((A5910-Debut)*86400,0)/600),"")</f>
        <v/>
      </c>
      <c r="I5910" s="0" t="str">
        <f aca="false">IF(G5910=1,INT(ROUND((A5910-Debut)*86400,0)/3600),"")</f>
        <v/>
      </c>
      <c r="J5910" s="0" t="str">
        <f aca="false">IF(OR(A5910="",B5910=""),"",ROUND((B5910-A5910)*86400,0))</f>
        <v/>
      </c>
      <c r="K5910" s="37" t="str">
        <f aca="false">IF(G5910=1,IF(COUNTIFS($C:$C,C5910,$G:$G,1,$A:$A,"&gt;="&amp;(A5910-FenetreInterm/86400),$A:$A,"&lt;="&amp;A5910)&gt;=NbInterm,1,0),"")</f>
        <v/>
      </c>
      <c r="L5910" s="37" t="str">
        <f aca="false">IF(G5910=1,IF(B5910="",0,IF(J5910&lt;SeuilFugitive,1,0)),"")</f>
        <v/>
      </c>
      <c r="M5910" s="37" t="str">
        <f aca="false">IF(G5910=1,IF(B5910="",IF((Fin-A5910)*24&gt;SeuilFigee,1,0),IF(J5910&gt;SeuilFigee*3600,1,0)),"")</f>
        <v/>
      </c>
      <c r="N5910" s="0" t="str">
        <f aca="false">IF(G5910=1,IF(COUNTIF(H$2:H5910,H5910)=1,COUNTIF($H:$H,H5910),""),"")</f>
        <v/>
      </c>
      <c r="O5910" s="0" t="str">
        <f aca="false">IF(G5910=1,IF(COUNTIF(I$2:I5910,I5910)=1,COUNTIF($I:$I,I5910),""),"")</f>
        <v/>
      </c>
      <c r="P5910" s="38" t="str">
        <f aca="false">IF(G5910=1,IF(COUNTIFS(C$2:C5910,C5910,G$2:G5910,1)=1,COUNTIFS($C:$C,C5910,$G:$G,1)+ROW()/10000000,""),"")</f>
        <v/>
      </c>
      <c r="Q5910" s="0" t="str">
        <f aca="false">IF(K5910=1,IF(COUNTIFS(C$2:C5910,C5910,K$2:K5910,1)=1,1,0),"")</f>
        <v/>
      </c>
      <c r="R5910" s="0" t="str">
        <f aca="false">IF(M5910=1,IF(COUNTIFS(C$2:C5910,C5910,M$2:M5910,1)=1,1,0),"")</f>
        <v/>
      </c>
      <c r="S5910" s="0" t="str">
        <f aca="false">IF(L5910=1,IF(COUNTIFS(C$2:C5910,C5910,L$2:L5910,1)=1,1,0),"")</f>
        <v/>
      </c>
      <c r="T5910" s="38" t="str">
        <f aca="false">IF(N5910="","",N5910+ROW()/10000000)</f>
        <v/>
      </c>
      <c r="U5910" s="0" t="str">
        <f aca="false">IF(G5910=1,IF(B5910="",1,0),"")</f>
        <v/>
      </c>
    </row>
    <row r="5911" customFormat="false" ht="15" hidden="false" customHeight="false" outlineLevel="0" collapsed="false">
      <c r="A5911" s="35"/>
      <c r="B5911" s="35"/>
      <c r="G5911" s="0" t="str">
        <f aca="false">IF(A5911="","",IF(AND(A5911&gt;=Debut,A5911&lt;Fin),1,0))</f>
        <v/>
      </c>
      <c r="H5911" s="0" t="str">
        <f aca="false">IF(G5911=1,INT(ROUND((A5911-Debut)*86400,0)/600),"")</f>
        <v/>
      </c>
      <c r="I5911" s="0" t="str">
        <f aca="false">IF(G5911=1,INT(ROUND((A5911-Debut)*86400,0)/3600),"")</f>
        <v/>
      </c>
      <c r="J5911" s="0" t="str">
        <f aca="false">IF(OR(A5911="",B5911=""),"",ROUND((B5911-A5911)*86400,0))</f>
        <v/>
      </c>
      <c r="K5911" s="37" t="str">
        <f aca="false">IF(G5911=1,IF(COUNTIFS($C:$C,C5911,$G:$G,1,$A:$A,"&gt;="&amp;(A5911-FenetreInterm/86400),$A:$A,"&lt;="&amp;A5911)&gt;=NbInterm,1,0),"")</f>
        <v/>
      </c>
      <c r="L5911" s="37" t="str">
        <f aca="false">IF(G5911=1,IF(B5911="",0,IF(J5911&lt;SeuilFugitive,1,0)),"")</f>
        <v/>
      </c>
      <c r="M5911" s="37" t="str">
        <f aca="false">IF(G5911=1,IF(B5911="",IF((Fin-A5911)*24&gt;SeuilFigee,1,0),IF(J5911&gt;SeuilFigee*3600,1,0)),"")</f>
        <v/>
      </c>
      <c r="N5911" s="0" t="str">
        <f aca="false">IF(G5911=1,IF(COUNTIF(H$2:H5911,H5911)=1,COUNTIF($H:$H,H5911),""),"")</f>
        <v/>
      </c>
      <c r="O5911" s="0" t="str">
        <f aca="false">IF(G5911=1,IF(COUNTIF(I$2:I5911,I5911)=1,COUNTIF($I:$I,I5911),""),"")</f>
        <v/>
      </c>
      <c r="P5911" s="38" t="str">
        <f aca="false">IF(G5911=1,IF(COUNTIFS(C$2:C5911,C5911,G$2:G5911,1)=1,COUNTIFS($C:$C,C5911,$G:$G,1)+ROW()/10000000,""),"")</f>
        <v/>
      </c>
      <c r="Q5911" s="0" t="str">
        <f aca="false">IF(K5911=1,IF(COUNTIFS(C$2:C5911,C5911,K$2:K5911,1)=1,1,0),"")</f>
        <v/>
      </c>
      <c r="R5911" s="0" t="str">
        <f aca="false">IF(M5911=1,IF(COUNTIFS(C$2:C5911,C5911,M$2:M5911,1)=1,1,0),"")</f>
        <v/>
      </c>
      <c r="S5911" s="0" t="str">
        <f aca="false">IF(L5911=1,IF(COUNTIFS(C$2:C5911,C5911,L$2:L5911,1)=1,1,0),"")</f>
        <v/>
      </c>
      <c r="T5911" s="38" t="str">
        <f aca="false">IF(N5911="","",N5911+ROW()/10000000)</f>
        <v/>
      </c>
      <c r="U5911" s="0" t="str">
        <f aca="false">IF(G5911=1,IF(B5911="",1,0),"")</f>
        <v/>
      </c>
    </row>
    <row r="5912" customFormat="false" ht="15" hidden="false" customHeight="false" outlineLevel="0" collapsed="false">
      <c r="A5912" s="35"/>
      <c r="B5912" s="35"/>
      <c r="G5912" s="0" t="str">
        <f aca="false">IF(A5912="","",IF(AND(A5912&gt;=Debut,A5912&lt;Fin),1,0))</f>
        <v/>
      </c>
      <c r="H5912" s="0" t="str">
        <f aca="false">IF(G5912=1,INT(ROUND((A5912-Debut)*86400,0)/600),"")</f>
        <v/>
      </c>
      <c r="I5912" s="0" t="str">
        <f aca="false">IF(G5912=1,INT(ROUND((A5912-Debut)*86400,0)/3600),"")</f>
        <v/>
      </c>
      <c r="J5912" s="0" t="str">
        <f aca="false">IF(OR(A5912="",B5912=""),"",ROUND((B5912-A5912)*86400,0))</f>
        <v/>
      </c>
      <c r="K5912" s="37" t="str">
        <f aca="false">IF(G5912=1,IF(COUNTIFS($C:$C,C5912,$G:$G,1,$A:$A,"&gt;="&amp;(A5912-FenetreInterm/86400),$A:$A,"&lt;="&amp;A5912)&gt;=NbInterm,1,0),"")</f>
        <v/>
      </c>
      <c r="L5912" s="37" t="str">
        <f aca="false">IF(G5912=1,IF(B5912="",0,IF(J5912&lt;SeuilFugitive,1,0)),"")</f>
        <v/>
      </c>
      <c r="M5912" s="37" t="str">
        <f aca="false">IF(G5912=1,IF(B5912="",IF((Fin-A5912)*24&gt;SeuilFigee,1,0),IF(J5912&gt;SeuilFigee*3600,1,0)),"")</f>
        <v/>
      </c>
      <c r="N5912" s="0" t="str">
        <f aca="false">IF(G5912=1,IF(COUNTIF(H$2:H5912,H5912)=1,COUNTIF($H:$H,H5912),""),"")</f>
        <v/>
      </c>
      <c r="O5912" s="0" t="str">
        <f aca="false">IF(G5912=1,IF(COUNTIF(I$2:I5912,I5912)=1,COUNTIF($I:$I,I5912),""),"")</f>
        <v/>
      </c>
      <c r="P5912" s="38" t="str">
        <f aca="false">IF(G5912=1,IF(COUNTIFS(C$2:C5912,C5912,G$2:G5912,1)=1,COUNTIFS($C:$C,C5912,$G:$G,1)+ROW()/10000000,""),"")</f>
        <v/>
      </c>
      <c r="Q5912" s="0" t="str">
        <f aca="false">IF(K5912=1,IF(COUNTIFS(C$2:C5912,C5912,K$2:K5912,1)=1,1,0),"")</f>
        <v/>
      </c>
      <c r="R5912" s="0" t="str">
        <f aca="false">IF(M5912=1,IF(COUNTIFS(C$2:C5912,C5912,M$2:M5912,1)=1,1,0),"")</f>
        <v/>
      </c>
      <c r="S5912" s="0" t="str">
        <f aca="false">IF(L5912=1,IF(COUNTIFS(C$2:C5912,C5912,L$2:L5912,1)=1,1,0),"")</f>
        <v/>
      </c>
      <c r="T5912" s="38" t="str">
        <f aca="false">IF(N5912="","",N5912+ROW()/10000000)</f>
        <v/>
      </c>
      <c r="U5912" s="0" t="str">
        <f aca="false">IF(G5912=1,IF(B5912="",1,0),"")</f>
        <v/>
      </c>
    </row>
    <row r="5913" customFormat="false" ht="15" hidden="false" customHeight="false" outlineLevel="0" collapsed="false">
      <c r="A5913" s="35"/>
      <c r="B5913" s="35"/>
      <c r="G5913" s="0" t="str">
        <f aca="false">IF(A5913="","",IF(AND(A5913&gt;=Debut,A5913&lt;Fin),1,0))</f>
        <v/>
      </c>
      <c r="H5913" s="0" t="str">
        <f aca="false">IF(G5913=1,INT(ROUND((A5913-Debut)*86400,0)/600),"")</f>
        <v/>
      </c>
      <c r="I5913" s="0" t="str">
        <f aca="false">IF(G5913=1,INT(ROUND((A5913-Debut)*86400,0)/3600),"")</f>
        <v/>
      </c>
      <c r="J5913" s="0" t="str">
        <f aca="false">IF(OR(A5913="",B5913=""),"",ROUND((B5913-A5913)*86400,0))</f>
        <v/>
      </c>
      <c r="K5913" s="37" t="str">
        <f aca="false">IF(G5913=1,IF(COUNTIFS($C:$C,C5913,$G:$G,1,$A:$A,"&gt;="&amp;(A5913-FenetreInterm/86400),$A:$A,"&lt;="&amp;A5913)&gt;=NbInterm,1,0),"")</f>
        <v/>
      </c>
      <c r="L5913" s="37" t="str">
        <f aca="false">IF(G5913=1,IF(B5913="",0,IF(J5913&lt;SeuilFugitive,1,0)),"")</f>
        <v/>
      </c>
      <c r="M5913" s="37" t="str">
        <f aca="false">IF(G5913=1,IF(B5913="",IF((Fin-A5913)*24&gt;SeuilFigee,1,0),IF(J5913&gt;SeuilFigee*3600,1,0)),"")</f>
        <v/>
      </c>
      <c r="N5913" s="0" t="str">
        <f aca="false">IF(G5913=1,IF(COUNTIF(H$2:H5913,H5913)=1,COUNTIF($H:$H,H5913),""),"")</f>
        <v/>
      </c>
      <c r="O5913" s="0" t="str">
        <f aca="false">IF(G5913=1,IF(COUNTIF(I$2:I5913,I5913)=1,COUNTIF($I:$I,I5913),""),"")</f>
        <v/>
      </c>
      <c r="P5913" s="38" t="str">
        <f aca="false">IF(G5913=1,IF(COUNTIFS(C$2:C5913,C5913,G$2:G5913,1)=1,COUNTIFS($C:$C,C5913,$G:$G,1)+ROW()/10000000,""),"")</f>
        <v/>
      </c>
      <c r="Q5913" s="0" t="str">
        <f aca="false">IF(K5913=1,IF(COUNTIFS(C$2:C5913,C5913,K$2:K5913,1)=1,1,0),"")</f>
        <v/>
      </c>
      <c r="R5913" s="0" t="str">
        <f aca="false">IF(M5913=1,IF(COUNTIFS(C$2:C5913,C5913,M$2:M5913,1)=1,1,0),"")</f>
        <v/>
      </c>
      <c r="S5913" s="0" t="str">
        <f aca="false">IF(L5913=1,IF(COUNTIFS(C$2:C5913,C5913,L$2:L5913,1)=1,1,0),"")</f>
        <v/>
      </c>
      <c r="T5913" s="38" t="str">
        <f aca="false">IF(N5913="","",N5913+ROW()/10000000)</f>
        <v/>
      </c>
      <c r="U5913" s="0" t="str">
        <f aca="false">IF(G5913=1,IF(B5913="",1,0),"")</f>
        <v/>
      </c>
    </row>
    <row r="5914" customFormat="false" ht="15" hidden="false" customHeight="false" outlineLevel="0" collapsed="false">
      <c r="A5914" s="35"/>
      <c r="B5914" s="35"/>
      <c r="G5914" s="0" t="str">
        <f aca="false">IF(A5914="","",IF(AND(A5914&gt;=Debut,A5914&lt;Fin),1,0))</f>
        <v/>
      </c>
      <c r="H5914" s="0" t="str">
        <f aca="false">IF(G5914=1,INT(ROUND((A5914-Debut)*86400,0)/600),"")</f>
        <v/>
      </c>
      <c r="I5914" s="0" t="str">
        <f aca="false">IF(G5914=1,INT(ROUND((A5914-Debut)*86400,0)/3600),"")</f>
        <v/>
      </c>
      <c r="J5914" s="0" t="str">
        <f aca="false">IF(OR(A5914="",B5914=""),"",ROUND((B5914-A5914)*86400,0))</f>
        <v/>
      </c>
      <c r="K5914" s="37" t="str">
        <f aca="false">IF(G5914=1,IF(COUNTIFS($C:$C,C5914,$G:$G,1,$A:$A,"&gt;="&amp;(A5914-FenetreInterm/86400),$A:$A,"&lt;="&amp;A5914)&gt;=NbInterm,1,0),"")</f>
        <v/>
      </c>
      <c r="L5914" s="37" t="str">
        <f aca="false">IF(G5914=1,IF(B5914="",0,IF(J5914&lt;SeuilFugitive,1,0)),"")</f>
        <v/>
      </c>
      <c r="M5914" s="37" t="str">
        <f aca="false">IF(G5914=1,IF(B5914="",IF((Fin-A5914)*24&gt;SeuilFigee,1,0),IF(J5914&gt;SeuilFigee*3600,1,0)),"")</f>
        <v/>
      </c>
      <c r="N5914" s="0" t="str">
        <f aca="false">IF(G5914=1,IF(COUNTIF(H$2:H5914,H5914)=1,COUNTIF($H:$H,H5914),""),"")</f>
        <v/>
      </c>
      <c r="O5914" s="0" t="str">
        <f aca="false">IF(G5914=1,IF(COUNTIF(I$2:I5914,I5914)=1,COUNTIF($I:$I,I5914),""),"")</f>
        <v/>
      </c>
      <c r="P5914" s="38" t="str">
        <f aca="false">IF(G5914=1,IF(COUNTIFS(C$2:C5914,C5914,G$2:G5914,1)=1,COUNTIFS($C:$C,C5914,$G:$G,1)+ROW()/10000000,""),"")</f>
        <v/>
      </c>
      <c r="Q5914" s="0" t="str">
        <f aca="false">IF(K5914=1,IF(COUNTIFS(C$2:C5914,C5914,K$2:K5914,1)=1,1,0),"")</f>
        <v/>
      </c>
      <c r="R5914" s="0" t="str">
        <f aca="false">IF(M5914=1,IF(COUNTIFS(C$2:C5914,C5914,M$2:M5914,1)=1,1,0),"")</f>
        <v/>
      </c>
      <c r="S5914" s="0" t="str">
        <f aca="false">IF(L5914=1,IF(COUNTIFS(C$2:C5914,C5914,L$2:L5914,1)=1,1,0),"")</f>
        <v/>
      </c>
      <c r="T5914" s="38" t="str">
        <f aca="false">IF(N5914="","",N5914+ROW()/10000000)</f>
        <v/>
      </c>
      <c r="U5914" s="0" t="str">
        <f aca="false">IF(G5914=1,IF(B5914="",1,0),"")</f>
        <v/>
      </c>
    </row>
    <row r="5915" customFormat="false" ht="15" hidden="false" customHeight="false" outlineLevel="0" collapsed="false">
      <c r="A5915" s="35"/>
      <c r="B5915" s="35"/>
      <c r="G5915" s="0" t="str">
        <f aca="false">IF(A5915="","",IF(AND(A5915&gt;=Debut,A5915&lt;Fin),1,0))</f>
        <v/>
      </c>
      <c r="H5915" s="0" t="str">
        <f aca="false">IF(G5915=1,INT(ROUND((A5915-Debut)*86400,0)/600),"")</f>
        <v/>
      </c>
      <c r="I5915" s="0" t="str">
        <f aca="false">IF(G5915=1,INT(ROUND((A5915-Debut)*86400,0)/3600),"")</f>
        <v/>
      </c>
      <c r="J5915" s="0" t="str">
        <f aca="false">IF(OR(A5915="",B5915=""),"",ROUND((B5915-A5915)*86400,0))</f>
        <v/>
      </c>
      <c r="K5915" s="37" t="str">
        <f aca="false">IF(G5915=1,IF(COUNTIFS($C:$C,C5915,$G:$G,1,$A:$A,"&gt;="&amp;(A5915-FenetreInterm/86400),$A:$A,"&lt;="&amp;A5915)&gt;=NbInterm,1,0),"")</f>
        <v/>
      </c>
      <c r="L5915" s="37" t="str">
        <f aca="false">IF(G5915=1,IF(B5915="",0,IF(J5915&lt;SeuilFugitive,1,0)),"")</f>
        <v/>
      </c>
      <c r="M5915" s="37" t="str">
        <f aca="false">IF(G5915=1,IF(B5915="",IF((Fin-A5915)*24&gt;SeuilFigee,1,0),IF(J5915&gt;SeuilFigee*3600,1,0)),"")</f>
        <v/>
      </c>
      <c r="N5915" s="0" t="str">
        <f aca="false">IF(G5915=1,IF(COUNTIF(H$2:H5915,H5915)=1,COUNTIF($H:$H,H5915),""),"")</f>
        <v/>
      </c>
      <c r="O5915" s="0" t="str">
        <f aca="false">IF(G5915=1,IF(COUNTIF(I$2:I5915,I5915)=1,COUNTIF($I:$I,I5915),""),"")</f>
        <v/>
      </c>
      <c r="P5915" s="38" t="str">
        <f aca="false">IF(G5915=1,IF(COUNTIFS(C$2:C5915,C5915,G$2:G5915,1)=1,COUNTIFS($C:$C,C5915,$G:$G,1)+ROW()/10000000,""),"")</f>
        <v/>
      </c>
      <c r="Q5915" s="0" t="str">
        <f aca="false">IF(K5915=1,IF(COUNTIFS(C$2:C5915,C5915,K$2:K5915,1)=1,1,0),"")</f>
        <v/>
      </c>
      <c r="R5915" s="0" t="str">
        <f aca="false">IF(M5915=1,IF(COUNTIFS(C$2:C5915,C5915,M$2:M5915,1)=1,1,0),"")</f>
        <v/>
      </c>
      <c r="S5915" s="0" t="str">
        <f aca="false">IF(L5915=1,IF(COUNTIFS(C$2:C5915,C5915,L$2:L5915,1)=1,1,0),"")</f>
        <v/>
      </c>
      <c r="T5915" s="38" t="str">
        <f aca="false">IF(N5915="","",N5915+ROW()/10000000)</f>
        <v/>
      </c>
      <c r="U5915" s="0" t="str">
        <f aca="false">IF(G5915=1,IF(B5915="",1,0),"")</f>
        <v/>
      </c>
    </row>
    <row r="5916" customFormat="false" ht="15" hidden="false" customHeight="false" outlineLevel="0" collapsed="false">
      <c r="A5916" s="35"/>
      <c r="B5916" s="35"/>
      <c r="G5916" s="0" t="str">
        <f aca="false">IF(A5916="","",IF(AND(A5916&gt;=Debut,A5916&lt;Fin),1,0))</f>
        <v/>
      </c>
      <c r="H5916" s="0" t="str">
        <f aca="false">IF(G5916=1,INT(ROUND((A5916-Debut)*86400,0)/600),"")</f>
        <v/>
      </c>
      <c r="I5916" s="0" t="str">
        <f aca="false">IF(G5916=1,INT(ROUND((A5916-Debut)*86400,0)/3600),"")</f>
        <v/>
      </c>
      <c r="J5916" s="0" t="str">
        <f aca="false">IF(OR(A5916="",B5916=""),"",ROUND((B5916-A5916)*86400,0))</f>
        <v/>
      </c>
      <c r="K5916" s="37" t="str">
        <f aca="false">IF(G5916=1,IF(COUNTIFS($C:$C,C5916,$G:$G,1,$A:$A,"&gt;="&amp;(A5916-FenetreInterm/86400),$A:$A,"&lt;="&amp;A5916)&gt;=NbInterm,1,0),"")</f>
        <v/>
      </c>
      <c r="L5916" s="37" t="str">
        <f aca="false">IF(G5916=1,IF(B5916="",0,IF(J5916&lt;SeuilFugitive,1,0)),"")</f>
        <v/>
      </c>
      <c r="M5916" s="37" t="str">
        <f aca="false">IF(G5916=1,IF(B5916="",IF((Fin-A5916)*24&gt;SeuilFigee,1,0),IF(J5916&gt;SeuilFigee*3600,1,0)),"")</f>
        <v/>
      </c>
      <c r="N5916" s="0" t="str">
        <f aca="false">IF(G5916=1,IF(COUNTIF(H$2:H5916,H5916)=1,COUNTIF($H:$H,H5916),""),"")</f>
        <v/>
      </c>
      <c r="O5916" s="0" t="str">
        <f aca="false">IF(G5916=1,IF(COUNTIF(I$2:I5916,I5916)=1,COUNTIF($I:$I,I5916),""),"")</f>
        <v/>
      </c>
      <c r="P5916" s="38" t="str">
        <f aca="false">IF(G5916=1,IF(COUNTIFS(C$2:C5916,C5916,G$2:G5916,1)=1,COUNTIFS($C:$C,C5916,$G:$G,1)+ROW()/10000000,""),"")</f>
        <v/>
      </c>
      <c r="Q5916" s="0" t="str">
        <f aca="false">IF(K5916=1,IF(COUNTIFS(C$2:C5916,C5916,K$2:K5916,1)=1,1,0),"")</f>
        <v/>
      </c>
      <c r="R5916" s="0" t="str">
        <f aca="false">IF(M5916=1,IF(COUNTIFS(C$2:C5916,C5916,M$2:M5916,1)=1,1,0),"")</f>
        <v/>
      </c>
      <c r="S5916" s="0" t="str">
        <f aca="false">IF(L5916=1,IF(COUNTIFS(C$2:C5916,C5916,L$2:L5916,1)=1,1,0),"")</f>
        <v/>
      </c>
      <c r="T5916" s="38" t="str">
        <f aca="false">IF(N5916="","",N5916+ROW()/10000000)</f>
        <v/>
      </c>
      <c r="U5916" s="0" t="str">
        <f aca="false">IF(G5916=1,IF(B5916="",1,0),"")</f>
        <v/>
      </c>
    </row>
    <row r="5917" customFormat="false" ht="15" hidden="false" customHeight="false" outlineLevel="0" collapsed="false">
      <c r="A5917" s="35"/>
      <c r="B5917" s="35"/>
      <c r="G5917" s="0" t="str">
        <f aca="false">IF(A5917="","",IF(AND(A5917&gt;=Debut,A5917&lt;Fin),1,0))</f>
        <v/>
      </c>
      <c r="H5917" s="0" t="str">
        <f aca="false">IF(G5917=1,INT(ROUND((A5917-Debut)*86400,0)/600),"")</f>
        <v/>
      </c>
      <c r="I5917" s="0" t="str">
        <f aca="false">IF(G5917=1,INT(ROUND((A5917-Debut)*86400,0)/3600),"")</f>
        <v/>
      </c>
      <c r="J5917" s="0" t="str">
        <f aca="false">IF(OR(A5917="",B5917=""),"",ROUND((B5917-A5917)*86400,0))</f>
        <v/>
      </c>
      <c r="K5917" s="37" t="str">
        <f aca="false">IF(G5917=1,IF(COUNTIFS($C:$C,C5917,$G:$G,1,$A:$A,"&gt;="&amp;(A5917-FenetreInterm/86400),$A:$A,"&lt;="&amp;A5917)&gt;=NbInterm,1,0),"")</f>
        <v/>
      </c>
      <c r="L5917" s="37" t="str">
        <f aca="false">IF(G5917=1,IF(B5917="",0,IF(J5917&lt;SeuilFugitive,1,0)),"")</f>
        <v/>
      </c>
      <c r="M5917" s="37" t="str">
        <f aca="false">IF(G5917=1,IF(B5917="",IF((Fin-A5917)*24&gt;SeuilFigee,1,0),IF(J5917&gt;SeuilFigee*3600,1,0)),"")</f>
        <v/>
      </c>
      <c r="N5917" s="0" t="str">
        <f aca="false">IF(G5917=1,IF(COUNTIF(H$2:H5917,H5917)=1,COUNTIF($H:$H,H5917),""),"")</f>
        <v/>
      </c>
      <c r="O5917" s="0" t="str">
        <f aca="false">IF(G5917=1,IF(COUNTIF(I$2:I5917,I5917)=1,COUNTIF($I:$I,I5917),""),"")</f>
        <v/>
      </c>
      <c r="P5917" s="38" t="str">
        <f aca="false">IF(G5917=1,IF(COUNTIFS(C$2:C5917,C5917,G$2:G5917,1)=1,COUNTIFS($C:$C,C5917,$G:$G,1)+ROW()/10000000,""),"")</f>
        <v/>
      </c>
      <c r="Q5917" s="0" t="str">
        <f aca="false">IF(K5917=1,IF(COUNTIFS(C$2:C5917,C5917,K$2:K5917,1)=1,1,0),"")</f>
        <v/>
      </c>
      <c r="R5917" s="0" t="str">
        <f aca="false">IF(M5917=1,IF(COUNTIFS(C$2:C5917,C5917,M$2:M5917,1)=1,1,0),"")</f>
        <v/>
      </c>
      <c r="S5917" s="0" t="str">
        <f aca="false">IF(L5917=1,IF(COUNTIFS(C$2:C5917,C5917,L$2:L5917,1)=1,1,0),"")</f>
        <v/>
      </c>
      <c r="T5917" s="38" t="str">
        <f aca="false">IF(N5917="","",N5917+ROW()/10000000)</f>
        <v/>
      </c>
      <c r="U5917" s="0" t="str">
        <f aca="false">IF(G5917=1,IF(B5917="",1,0),"")</f>
        <v/>
      </c>
    </row>
    <row r="5918" customFormat="false" ht="15" hidden="false" customHeight="false" outlineLevel="0" collapsed="false">
      <c r="A5918" s="35"/>
      <c r="B5918" s="35"/>
      <c r="G5918" s="0" t="str">
        <f aca="false">IF(A5918="","",IF(AND(A5918&gt;=Debut,A5918&lt;Fin),1,0))</f>
        <v/>
      </c>
      <c r="H5918" s="0" t="str">
        <f aca="false">IF(G5918=1,INT(ROUND((A5918-Debut)*86400,0)/600),"")</f>
        <v/>
      </c>
      <c r="I5918" s="0" t="str">
        <f aca="false">IF(G5918=1,INT(ROUND((A5918-Debut)*86400,0)/3600),"")</f>
        <v/>
      </c>
      <c r="J5918" s="0" t="str">
        <f aca="false">IF(OR(A5918="",B5918=""),"",ROUND((B5918-A5918)*86400,0))</f>
        <v/>
      </c>
      <c r="K5918" s="37" t="str">
        <f aca="false">IF(G5918=1,IF(COUNTIFS($C:$C,C5918,$G:$G,1,$A:$A,"&gt;="&amp;(A5918-FenetreInterm/86400),$A:$A,"&lt;="&amp;A5918)&gt;=NbInterm,1,0),"")</f>
        <v/>
      </c>
      <c r="L5918" s="37" t="str">
        <f aca="false">IF(G5918=1,IF(B5918="",0,IF(J5918&lt;SeuilFugitive,1,0)),"")</f>
        <v/>
      </c>
      <c r="M5918" s="37" t="str">
        <f aca="false">IF(G5918=1,IF(B5918="",IF((Fin-A5918)*24&gt;SeuilFigee,1,0),IF(J5918&gt;SeuilFigee*3600,1,0)),"")</f>
        <v/>
      </c>
      <c r="N5918" s="0" t="str">
        <f aca="false">IF(G5918=1,IF(COUNTIF(H$2:H5918,H5918)=1,COUNTIF($H:$H,H5918),""),"")</f>
        <v/>
      </c>
      <c r="O5918" s="0" t="str">
        <f aca="false">IF(G5918=1,IF(COUNTIF(I$2:I5918,I5918)=1,COUNTIF($I:$I,I5918),""),"")</f>
        <v/>
      </c>
      <c r="P5918" s="38" t="str">
        <f aca="false">IF(G5918=1,IF(COUNTIFS(C$2:C5918,C5918,G$2:G5918,1)=1,COUNTIFS($C:$C,C5918,$G:$G,1)+ROW()/10000000,""),"")</f>
        <v/>
      </c>
      <c r="Q5918" s="0" t="str">
        <f aca="false">IF(K5918=1,IF(COUNTIFS(C$2:C5918,C5918,K$2:K5918,1)=1,1,0),"")</f>
        <v/>
      </c>
      <c r="R5918" s="0" t="str">
        <f aca="false">IF(M5918=1,IF(COUNTIFS(C$2:C5918,C5918,M$2:M5918,1)=1,1,0),"")</f>
        <v/>
      </c>
      <c r="S5918" s="0" t="str">
        <f aca="false">IF(L5918=1,IF(COUNTIFS(C$2:C5918,C5918,L$2:L5918,1)=1,1,0),"")</f>
        <v/>
      </c>
      <c r="T5918" s="38" t="str">
        <f aca="false">IF(N5918="","",N5918+ROW()/10000000)</f>
        <v/>
      </c>
      <c r="U5918" s="0" t="str">
        <f aca="false">IF(G5918=1,IF(B5918="",1,0),"")</f>
        <v/>
      </c>
    </row>
    <row r="5919" customFormat="false" ht="15" hidden="false" customHeight="false" outlineLevel="0" collapsed="false">
      <c r="A5919" s="35"/>
      <c r="B5919" s="35"/>
      <c r="G5919" s="0" t="str">
        <f aca="false">IF(A5919="","",IF(AND(A5919&gt;=Debut,A5919&lt;Fin),1,0))</f>
        <v/>
      </c>
      <c r="H5919" s="0" t="str">
        <f aca="false">IF(G5919=1,INT(ROUND((A5919-Debut)*86400,0)/600),"")</f>
        <v/>
      </c>
      <c r="I5919" s="0" t="str">
        <f aca="false">IF(G5919=1,INT(ROUND((A5919-Debut)*86400,0)/3600),"")</f>
        <v/>
      </c>
      <c r="J5919" s="0" t="str">
        <f aca="false">IF(OR(A5919="",B5919=""),"",ROUND((B5919-A5919)*86400,0))</f>
        <v/>
      </c>
      <c r="K5919" s="37" t="str">
        <f aca="false">IF(G5919=1,IF(COUNTIFS($C:$C,C5919,$G:$G,1,$A:$A,"&gt;="&amp;(A5919-FenetreInterm/86400),$A:$A,"&lt;="&amp;A5919)&gt;=NbInterm,1,0),"")</f>
        <v/>
      </c>
      <c r="L5919" s="37" t="str">
        <f aca="false">IF(G5919=1,IF(B5919="",0,IF(J5919&lt;SeuilFugitive,1,0)),"")</f>
        <v/>
      </c>
      <c r="M5919" s="37" t="str">
        <f aca="false">IF(G5919=1,IF(B5919="",IF((Fin-A5919)*24&gt;SeuilFigee,1,0),IF(J5919&gt;SeuilFigee*3600,1,0)),"")</f>
        <v/>
      </c>
      <c r="N5919" s="0" t="str">
        <f aca="false">IF(G5919=1,IF(COUNTIF(H$2:H5919,H5919)=1,COUNTIF($H:$H,H5919),""),"")</f>
        <v/>
      </c>
      <c r="O5919" s="0" t="str">
        <f aca="false">IF(G5919=1,IF(COUNTIF(I$2:I5919,I5919)=1,COUNTIF($I:$I,I5919),""),"")</f>
        <v/>
      </c>
      <c r="P5919" s="38" t="str">
        <f aca="false">IF(G5919=1,IF(COUNTIFS(C$2:C5919,C5919,G$2:G5919,1)=1,COUNTIFS($C:$C,C5919,$G:$G,1)+ROW()/10000000,""),"")</f>
        <v/>
      </c>
      <c r="Q5919" s="0" t="str">
        <f aca="false">IF(K5919=1,IF(COUNTIFS(C$2:C5919,C5919,K$2:K5919,1)=1,1,0),"")</f>
        <v/>
      </c>
      <c r="R5919" s="0" t="str">
        <f aca="false">IF(M5919=1,IF(COUNTIFS(C$2:C5919,C5919,M$2:M5919,1)=1,1,0),"")</f>
        <v/>
      </c>
      <c r="S5919" s="0" t="str">
        <f aca="false">IF(L5919=1,IF(COUNTIFS(C$2:C5919,C5919,L$2:L5919,1)=1,1,0),"")</f>
        <v/>
      </c>
      <c r="T5919" s="38" t="str">
        <f aca="false">IF(N5919="","",N5919+ROW()/10000000)</f>
        <v/>
      </c>
      <c r="U5919" s="0" t="str">
        <f aca="false">IF(G5919=1,IF(B5919="",1,0),"")</f>
        <v/>
      </c>
    </row>
    <row r="5920" customFormat="false" ht="15" hidden="false" customHeight="false" outlineLevel="0" collapsed="false">
      <c r="A5920" s="35"/>
      <c r="B5920" s="35"/>
      <c r="G5920" s="0" t="str">
        <f aca="false">IF(A5920="","",IF(AND(A5920&gt;=Debut,A5920&lt;Fin),1,0))</f>
        <v/>
      </c>
      <c r="H5920" s="0" t="str">
        <f aca="false">IF(G5920=1,INT(ROUND((A5920-Debut)*86400,0)/600),"")</f>
        <v/>
      </c>
      <c r="I5920" s="0" t="str">
        <f aca="false">IF(G5920=1,INT(ROUND((A5920-Debut)*86400,0)/3600),"")</f>
        <v/>
      </c>
      <c r="J5920" s="0" t="str">
        <f aca="false">IF(OR(A5920="",B5920=""),"",ROUND((B5920-A5920)*86400,0))</f>
        <v/>
      </c>
      <c r="K5920" s="37" t="str">
        <f aca="false">IF(G5920=1,IF(COUNTIFS($C:$C,C5920,$G:$G,1,$A:$A,"&gt;="&amp;(A5920-FenetreInterm/86400),$A:$A,"&lt;="&amp;A5920)&gt;=NbInterm,1,0),"")</f>
        <v/>
      </c>
      <c r="L5920" s="37" t="str">
        <f aca="false">IF(G5920=1,IF(B5920="",0,IF(J5920&lt;SeuilFugitive,1,0)),"")</f>
        <v/>
      </c>
      <c r="M5920" s="37" t="str">
        <f aca="false">IF(G5920=1,IF(B5920="",IF((Fin-A5920)*24&gt;SeuilFigee,1,0),IF(J5920&gt;SeuilFigee*3600,1,0)),"")</f>
        <v/>
      </c>
      <c r="N5920" s="0" t="str">
        <f aca="false">IF(G5920=1,IF(COUNTIF(H$2:H5920,H5920)=1,COUNTIF($H:$H,H5920),""),"")</f>
        <v/>
      </c>
      <c r="O5920" s="0" t="str">
        <f aca="false">IF(G5920=1,IF(COUNTIF(I$2:I5920,I5920)=1,COUNTIF($I:$I,I5920),""),"")</f>
        <v/>
      </c>
      <c r="P5920" s="38" t="str">
        <f aca="false">IF(G5920=1,IF(COUNTIFS(C$2:C5920,C5920,G$2:G5920,1)=1,COUNTIFS($C:$C,C5920,$G:$G,1)+ROW()/10000000,""),"")</f>
        <v/>
      </c>
      <c r="Q5920" s="0" t="str">
        <f aca="false">IF(K5920=1,IF(COUNTIFS(C$2:C5920,C5920,K$2:K5920,1)=1,1,0),"")</f>
        <v/>
      </c>
      <c r="R5920" s="0" t="str">
        <f aca="false">IF(M5920=1,IF(COUNTIFS(C$2:C5920,C5920,M$2:M5920,1)=1,1,0),"")</f>
        <v/>
      </c>
      <c r="S5920" s="0" t="str">
        <f aca="false">IF(L5920=1,IF(COUNTIFS(C$2:C5920,C5920,L$2:L5920,1)=1,1,0),"")</f>
        <v/>
      </c>
      <c r="T5920" s="38" t="str">
        <f aca="false">IF(N5920="","",N5920+ROW()/10000000)</f>
        <v/>
      </c>
      <c r="U5920" s="0" t="str">
        <f aca="false">IF(G5920=1,IF(B5920="",1,0),"")</f>
        <v/>
      </c>
    </row>
    <row r="5921" customFormat="false" ht="15" hidden="false" customHeight="false" outlineLevel="0" collapsed="false">
      <c r="A5921" s="35"/>
      <c r="B5921" s="35"/>
      <c r="G5921" s="0" t="str">
        <f aca="false">IF(A5921="","",IF(AND(A5921&gt;=Debut,A5921&lt;Fin),1,0))</f>
        <v/>
      </c>
      <c r="H5921" s="0" t="str">
        <f aca="false">IF(G5921=1,INT(ROUND((A5921-Debut)*86400,0)/600),"")</f>
        <v/>
      </c>
      <c r="I5921" s="0" t="str">
        <f aca="false">IF(G5921=1,INT(ROUND((A5921-Debut)*86400,0)/3600),"")</f>
        <v/>
      </c>
      <c r="J5921" s="0" t="str">
        <f aca="false">IF(OR(A5921="",B5921=""),"",ROUND((B5921-A5921)*86400,0))</f>
        <v/>
      </c>
      <c r="K5921" s="37" t="str">
        <f aca="false">IF(G5921=1,IF(COUNTIFS($C:$C,C5921,$G:$G,1,$A:$A,"&gt;="&amp;(A5921-FenetreInterm/86400),$A:$A,"&lt;="&amp;A5921)&gt;=NbInterm,1,0),"")</f>
        <v/>
      </c>
      <c r="L5921" s="37" t="str">
        <f aca="false">IF(G5921=1,IF(B5921="",0,IF(J5921&lt;SeuilFugitive,1,0)),"")</f>
        <v/>
      </c>
      <c r="M5921" s="37" t="str">
        <f aca="false">IF(G5921=1,IF(B5921="",IF((Fin-A5921)*24&gt;SeuilFigee,1,0),IF(J5921&gt;SeuilFigee*3600,1,0)),"")</f>
        <v/>
      </c>
      <c r="N5921" s="0" t="str">
        <f aca="false">IF(G5921=1,IF(COUNTIF(H$2:H5921,H5921)=1,COUNTIF($H:$H,H5921),""),"")</f>
        <v/>
      </c>
      <c r="O5921" s="0" t="str">
        <f aca="false">IF(G5921=1,IF(COUNTIF(I$2:I5921,I5921)=1,COUNTIF($I:$I,I5921),""),"")</f>
        <v/>
      </c>
      <c r="P5921" s="38" t="str">
        <f aca="false">IF(G5921=1,IF(COUNTIFS(C$2:C5921,C5921,G$2:G5921,1)=1,COUNTIFS($C:$C,C5921,$G:$G,1)+ROW()/10000000,""),"")</f>
        <v/>
      </c>
      <c r="Q5921" s="0" t="str">
        <f aca="false">IF(K5921=1,IF(COUNTIFS(C$2:C5921,C5921,K$2:K5921,1)=1,1,0),"")</f>
        <v/>
      </c>
      <c r="R5921" s="0" t="str">
        <f aca="false">IF(M5921=1,IF(COUNTIFS(C$2:C5921,C5921,M$2:M5921,1)=1,1,0),"")</f>
        <v/>
      </c>
      <c r="S5921" s="0" t="str">
        <f aca="false">IF(L5921=1,IF(COUNTIFS(C$2:C5921,C5921,L$2:L5921,1)=1,1,0),"")</f>
        <v/>
      </c>
      <c r="T5921" s="38" t="str">
        <f aca="false">IF(N5921="","",N5921+ROW()/10000000)</f>
        <v/>
      </c>
      <c r="U5921" s="0" t="str">
        <f aca="false">IF(G5921=1,IF(B5921="",1,0),"")</f>
        <v/>
      </c>
    </row>
    <row r="5922" customFormat="false" ht="15" hidden="false" customHeight="false" outlineLevel="0" collapsed="false">
      <c r="A5922" s="35"/>
      <c r="B5922" s="35"/>
      <c r="G5922" s="0" t="str">
        <f aca="false">IF(A5922="","",IF(AND(A5922&gt;=Debut,A5922&lt;Fin),1,0))</f>
        <v/>
      </c>
      <c r="H5922" s="0" t="str">
        <f aca="false">IF(G5922=1,INT(ROUND((A5922-Debut)*86400,0)/600),"")</f>
        <v/>
      </c>
      <c r="I5922" s="0" t="str">
        <f aca="false">IF(G5922=1,INT(ROUND((A5922-Debut)*86400,0)/3600),"")</f>
        <v/>
      </c>
      <c r="J5922" s="0" t="str">
        <f aca="false">IF(OR(A5922="",B5922=""),"",ROUND((B5922-A5922)*86400,0))</f>
        <v/>
      </c>
      <c r="K5922" s="37" t="str">
        <f aca="false">IF(G5922=1,IF(COUNTIFS($C:$C,C5922,$G:$G,1,$A:$A,"&gt;="&amp;(A5922-FenetreInterm/86400),$A:$A,"&lt;="&amp;A5922)&gt;=NbInterm,1,0),"")</f>
        <v/>
      </c>
      <c r="L5922" s="37" t="str">
        <f aca="false">IF(G5922=1,IF(B5922="",0,IF(J5922&lt;SeuilFugitive,1,0)),"")</f>
        <v/>
      </c>
      <c r="M5922" s="37" t="str">
        <f aca="false">IF(G5922=1,IF(B5922="",IF((Fin-A5922)*24&gt;SeuilFigee,1,0),IF(J5922&gt;SeuilFigee*3600,1,0)),"")</f>
        <v/>
      </c>
      <c r="N5922" s="0" t="str">
        <f aca="false">IF(G5922=1,IF(COUNTIF(H$2:H5922,H5922)=1,COUNTIF($H:$H,H5922),""),"")</f>
        <v/>
      </c>
      <c r="O5922" s="0" t="str">
        <f aca="false">IF(G5922=1,IF(COUNTIF(I$2:I5922,I5922)=1,COUNTIF($I:$I,I5922),""),"")</f>
        <v/>
      </c>
      <c r="P5922" s="38" t="str">
        <f aca="false">IF(G5922=1,IF(COUNTIFS(C$2:C5922,C5922,G$2:G5922,1)=1,COUNTIFS($C:$C,C5922,$G:$G,1)+ROW()/10000000,""),"")</f>
        <v/>
      </c>
      <c r="Q5922" s="0" t="str">
        <f aca="false">IF(K5922=1,IF(COUNTIFS(C$2:C5922,C5922,K$2:K5922,1)=1,1,0),"")</f>
        <v/>
      </c>
      <c r="R5922" s="0" t="str">
        <f aca="false">IF(M5922=1,IF(COUNTIFS(C$2:C5922,C5922,M$2:M5922,1)=1,1,0),"")</f>
        <v/>
      </c>
      <c r="S5922" s="0" t="str">
        <f aca="false">IF(L5922=1,IF(COUNTIFS(C$2:C5922,C5922,L$2:L5922,1)=1,1,0),"")</f>
        <v/>
      </c>
      <c r="T5922" s="38" t="str">
        <f aca="false">IF(N5922="","",N5922+ROW()/10000000)</f>
        <v/>
      </c>
      <c r="U5922" s="0" t="str">
        <f aca="false">IF(G5922=1,IF(B5922="",1,0),"")</f>
        <v/>
      </c>
    </row>
    <row r="5923" customFormat="false" ht="15" hidden="false" customHeight="false" outlineLevel="0" collapsed="false">
      <c r="A5923" s="35"/>
      <c r="B5923" s="35"/>
      <c r="G5923" s="0" t="str">
        <f aca="false">IF(A5923="","",IF(AND(A5923&gt;=Debut,A5923&lt;Fin),1,0))</f>
        <v/>
      </c>
      <c r="H5923" s="0" t="str">
        <f aca="false">IF(G5923=1,INT(ROUND((A5923-Debut)*86400,0)/600),"")</f>
        <v/>
      </c>
      <c r="I5923" s="0" t="str">
        <f aca="false">IF(G5923=1,INT(ROUND((A5923-Debut)*86400,0)/3600),"")</f>
        <v/>
      </c>
      <c r="J5923" s="0" t="str">
        <f aca="false">IF(OR(A5923="",B5923=""),"",ROUND((B5923-A5923)*86400,0))</f>
        <v/>
      </c>
      <c r="K5923" s="37" t="str">
        <f aca="false">IF(G5923=1,IF(COUNTIFS($C:$C,C5923,$G:$G,1,$A:$A,"&gt;="&amp;(A5923-FenetreInterm/86400),$A:$A,"&lt;="&amp;A5923)&gt;=NbInterm,1,0),"")</f>
        <v/>
      </c>
      <c r="L5923" s="37" t="str">
        <f aca="false">IF(G5923=1,IF(B5923="",0,IF(J5923&lt;SeuilFugitive,1,0)),"")</f>
        <v/>
      </c>
      <c r="M5923" s="37" t="str">
        <f aca="false">IF(G5923=1,IF(B5923="",IF((Fin-A5923)*24&gt;SeuilFigee,1,0),IF(J5923&gt;SeuilFigee*3600,1,0)),"")</f>
        <v/>
      </c>
      <c r="N5923" s="0" t="str">
        <f aca="false">IF(G5923=1,IF(COUNTIF(H$2:H5923,H5923)=1,COUNTIF($H:$H,H5923),""),"")</f>
        <v/>
      </c>
      <c r="O5923" s="0" t="str">
        <f aca="false">IF(G5923=1,IF(COUNTIF(I$2:I5923,I5923)=1,COUNTIF($I:$I,I5923),""),"")</f>
        <v/>
      </c>
      <c r="P5923" s="38" t="str">
        <f aca="false">IF(G5923=1,IF(COUNTIFS(C$2:C5923,C5923,G$2:G5923,1)=1,COUNTIFS($C:$C,C5923,$G:$G,1)+ROW()/10000000,""),"")</f>
        <v/>
      </c>
      <c r="Q5923" s="0" t="str">
        <f aca="false">IF(K5923=1,IF(COUNTIFS(C$2:C5923,C5923,K$2:K5923,1)=1,1,0),"")</f>
        <v/>
      </c>
      <c r="R5923" s="0" t="str">
        <f aca="false">IF(M5923=1,IF(COUNTIFS(C$2:C5923,C5923,M$2:M5923,1)=1,1,0),"")</f>
        <v/>
      </c>
      <c r="S5923" s="0" t="str">
        <f aca="false">IF(L5923=1,IF(COUNTIFS(C$2:C5923,C5923,L$2:L5923,1)=1,1,0),"")</f>
        <v/>
      </c>
      <c r="T5923" s="38" t="str">
        <f aca="false">IF(N5923="","",N5923+ROW()/10000000)</f>
        <v/>
      </c>
      <c r="U5923" s="0" t="str">
        <f aca="false">IF(G5923=1,IF(B5923="",1,0),"")</f>
        <v/>
      </c>
    </row>
    <row r="5924" customFormat="false" ht="15" hidden="false" customHeight="false" outlineLevel="0" collapsed="false">
      <c r="A5924" s="35"/>
      <c r="B5924" s="35"/>
      <c r="G5924" s="0" t="str">
        <f aca="false">IF(A5924="","",IF(AND(A5924&gt;=Debut,A5924&lt;Fin),1,0))</f>
        <v/>
      </c>
      <c r="H5924" s="0" t="str">
        <f aca="false">IF(G5924=1,INT(ROUND((A5924-Debut)*86400,0)/600),"")</f>
        <v/>
      </c>
      <c r="I5924" s="0" t="str">
        <f aca="false">IF(G5924=1,INT(ROUND((A5924-Debut)*86400,0)/3600),"")</f>
        <v/>
      </c>
      <c r="J5924" s="0" t="str">
        <f aca="false">IF(OR(A5924="",B5924=""),"",ROUND((B5924-A5924)*86400,0))</f>
        <v/>
      </c>
      <c r="K5924" s="37" t="str">
        <f aca="false">IF(G5924=1,IF(COUNTIFS($C:$C,C5924,$G:$G,1,$A:$A,"&gt;="&amp;(A5924-FenetreInterm/86400),$A:$A,"&lt;="&amp;A5924)&gt;=NbInterm,1,0),"")</f>
        <v/>
      </c>
      <c r="L5924" s="37" t="str">
        <f aca="false">IF(G5924=1,IF(B5924="",0,IF(J5924&lt;SeuilFugitive,1,0)),"")</f>
        <v/>
      </c>
      <c r="M5924" s="37" t="str">
        <f aca="false">IF(G5924=1,IF(B5924="",IF((Fin-A5924)*24&gt;SeuilFigee,1,0),IF(J5924&gt;SeuilFigee*3600,1,0)),"")</f>
        <v/>
      </c>
      <c r="N5924" s="0" t="str">
        <f aca="false">IF(G5924=1,IF(COUNTIF(H$2:H5924,H5924)=1,COUNTIF($H:$H,H5924),""),"")</f>
        <v/>
      </c>
      <c r="O5924" s="0" t="str">
        <f aca="false">IF(G5924=1,IF(COUNTIF(I$2:I5924,I5924)=1,COUNTIF($I:$I,I5924),""),"")</f>
        <v/>
      </c>
      <c r="P5924" s="38" t="str">
        <f aca="false">IF(G5924=1,IF(COUNTIFS(C$2:C5924,C5924,G$2:G5924,1)=1,COUNTIFS($C:$C,C5924,$G:$G,1)+ROW()/10000000,""),"")</f>
        <v/>
      </c>
      <c r="Q5924" s="0" t="str">
        <f aca="false">IF(K5924=1,IF(COUNTIFS(C$2:C5924,C5924,K$2:K5924,1)=1,1,0),"")</f>
        <v/>
      </c>
      <c r="R5924" s="0" t="str">
        <f aca="false">IF(M5924=1,IF(COUNTIFS(C$2:C5924,C5924,M$2:M5924,1)=1,1,0),"")</f>
        <v/>
      </c>
      <c r="S5924" s="0" t="str">
        <f aca="false">IF(L5924=1,IF(COUNTIFS(C$2:C5924,C5924,L$2:L5924,1)=1,1,0),"")</f>
        <v/>
      </c>
      <c r="T5924" s="38" t="str">
        <f aca="false">IF(N5924="","",N5924+ROW()/10000000)</f>
        <v/>
      </c>
      <c r="U5924" s="0" t="str">
        <f aca="false">IF(G5924=1,IF(B5924="",1,0),"")</f>
        <v/>
      </c>
    </row>
    <row r="5925" customFormat="false" ht="15" hidden="false" customHeight="false" outlineLevel="0" collapsed="false">
      <c r="A5925" s="35"/>
      <c r="B5925" s="35"/>
      <c r="G5925" s="0" t="str">
        <f aca="false">IF(A5925="","",IF(AND(A5925&gt;=Debut,A5925&lt;Fin),1,0))</f>
        <v/>
      </c>
      <c r="H5925" s="0" t="str">
        <f aca="false">IF(G5925=1,INT(ROUND((A5925-Debut)*86400,0)/600),"")</f>
        <v/>
      </c>
      <c r="I5925" s="0" t="str">
        <f aca="false">IF(G5925=1,INT(ROUND((A5925-Debut)*86400,0)/3600),"")</f>
        <v/>
      </c>
      <c r="J5925" s="0" t="str">
        <f aca="false">IF(OR(A5925="",B5925=""),"",ROUND((B5925-A5925)*86400,0))</f>
        <v/>
      </c>
      <c r="K5925" s="37" t="str">
        <f aca="false">IF(G5925=1,IF(COUNTIFS($C:$C,C5925,$G:$G,1,$A:$A,"&gt;="&amp;(A5925-FenetreInterm/86400),$A:$A,"&lt;="&amp;A5925)&gt;=NbInterm,1,0),"")</f>
        <v/>
      </c>
      <c r="L5925" s="37" t="str">
        <f aca="false">IF(G5925=1,IF(B5925="",0,IF(J5925&lt;SeuilFugitive,1,0)),"")</f>
        <v/>
      </c>
      <c r="M5925" s="37" t="str">
        <f aca="false">IF(G5925=1,IF(B5925="",IF((Fin-A5925)*24&gt;SeuilFigee,1,0),IF(J5925&gt;SeuilFigee*3600,1,0)),"")</f>
        <v/>
      </c>
      <c r="N5925" s="0" t="str">
        <f aca="false">IF(G5925=1,IF(COUNTIF(H$2:H5925,H5925)=1,COUNTIF($H:$H,H5925),""),"")</f>
        <v/>
      </c>
      <c r="O5925" s="0" t="str">
        <f aca="false">IF(G5925=1,IF(COUNTIF(I$2:I5925,I5925)=1,COUNTIF($I:$I,I5925),""),"")</f>
        <v/>
      </c>
      <c r="P5925" s="38" t="str">
        <f aca="false">IF(G5925=1,IF(COUNTIFS(C$2:C5925,C5925,G$2:G5925,1)=1,COUNTIFS($C:$C,C5925,$G:$G,1)+ROW()/10000000,""),"")</f>
        <v/>
      </c>
      <c r="Q5925" s="0" t="str">
        <f aca="false">IF(K5925=1,IF(COUNTIFS(C$2:C5925,C5925,K$2:K5925,1)=1,1,0),"")</f>
        <v/>
      </c>
      <c r="R5925" s="0" t="str">
        <f aca="false">IF(M5925=1,IF(COUNTIFS(C$2:C5925,C5925,M$2:M5925,1)=1,1,0),"")</f>
        <v/>
      </c>
      <c r="S5925" s="0" t="str">
        <f aca="false">IF(L5925=1,IF(COUNTIFS(C$2:C5925,C5925,L$2:L5925,1)=1,1,0),"")</f>
        <v/>
      </c>
      <c r="T5925" s="38" t="str">
        <f aca="false">IF(N5925="","",N5925+ROW()/10000000)</f>
        <v/>
      </c>
      <c r="U5925" s="0" t="str">
        <f aca="false">IF(G5925=1,IF(B5925="",1,0),"")</f>
        <v/>
      </c>
    </row>
    <row r="5926" customFormat="false" ht="15" hidden="false" customHeight="false" outlineLevel="0" collapsed="false">
      <c r="A5926" s="35"/>
      <c r="B5926" s="35"/>
      <c r="G5926" s="0" t="str">
        <f aca="false">IF(A5926="","",IF(AND(A5926&gt;=Debut,A5926&lt;Fin),1,0))</f>
        <v/>
      </c>
      <c r="H5926" s="0" t="str">
        <f aca="false">IF(G5926=1,INT(ROUND((A5926-Debut)*86400,0)/600),"")</f>
        <v/>
      </c>
      <c r="I5926" s="0" t="str">
        <f aca="false">IF(G5926=1,INT(ROUND((A5926-Debut)*86400,0)/3600),"")</f>
        <v/>
      </c>
      <c r="J5926" s="0" t="str">
        <f aca="false">IF(OR(A5926="",B5926=""),"",ROUND((B5926-A5926)*86400,0))</f>
        <v/>
      </c>
      <c r="K5926" s="37" t="str">
        <f aca="false">IF(G5926=1,IF(COUNTIFS($C:$C,C5926,$G:$G,1,$A:$A,"&gt;="&amp;(A5926-FenetreInterm/86400),$A:$A,"&lt;="&amp;A5926)&gt;=NbInterm,1,0),"")</f>
        <v/>
      </c>
      <c r="L5926" s="37" t="str">
        <f aca="false">IF(G5926=1,IF(B5926="",0,IF(J5926&lt;SeuilFugitive,1,0)),"")</f>
        <v/>
      </c>
      <c r="M5926" s="37" t="str">
        <f aca="false">IF(G5926=1,IF(B5926="",IF((Fin-A5926)*24&gt;SeuilFigee,1,0),IF(J5926&gt;SeuilFigee*3600,1,0)),"")</f>
        <v/>
      </c>
      <c r="N5926" s="0" t="str">
        <f aca="false">IF(G5926=1,IF(COUNTIF(H$2:H5926,H5926)=1,COUNTIF($H:$H,H5926),""),"")</f>
        <v/>
      </c>
      <c r="O5926" s="0" t="str">
        <f aca="false">IF(G5926=1,IF(COUNTIF(I$2:I5926,I5926)=1,COUNTIF($I:$I,I5926),""),"")</f>
        <v/>
      </c>
      <c r="P5926" s="38" t="str">
        <f aca="false">IF(G5926=1,IF(COUNTIFS(C$2:C5926,C5926,G$2:G5926,1)=1,COUNTIFS($C:$C,C5926,$G:$G,1)+ROW()/10000000,""),"")</f>
        <v/>
      </c>
      <c r="Q5926" s="0" t="str">
        <f aca="false">IF(K5926=1,IF(COUNTIFS(C$2:C5926,C5926,K$2:K5926,1)=1,1,0),"")</f>
        <v/>
      </c>
      <c r="R5926" s="0" t="str">
        <f aca="false">IF(M5926=1,IF(COUNTIFS(C$2:C5926,C5926,M$2:M5926,1)=1,1,0),"")</f>
        <v/>
      </c>
      <c r="S5926" s="0" t="str">
        <f aca="false">IF(L5926=1,IF(COUNTIFS(C$2:C5926,C5926,L$2:L5926,1)=1,1,0),"")</f>
        <v/>
      </c>
      <c r="T5926" s="38" t="str">
        <f aca="false">IF(N5926="","",N5926+ROW()/10000000)</f>
        <v/>
      </c>
      <c r="U5926" s="0" t="str">
        <f aca="false">IF(G5926=1,IF(B5926="",1,0),"")</f>
        <v/>
      </c>
    </row>
    <row r="5927" customFormat="false" ht="15" hidden="false" customHeight="false" outlineLevel="0" collapsed="false">
      <c r="A5927" s="35"/>
      <c r="B5927" s="35"/>
      <c r="G5927" s="0" t="str">
        <f aca="false">IF(A5927="","",IF(AND(A5927&gt;=Debut,A5927&lt;Fin),1,0))</f>
        <v/>
      </c>
      <c r="H5927" s="0" t="str">
        <f aca="false">IF(G5927=1,INT(ROUND((A5927-Debut)*86400,0)/600),"")</f>
        <v/>
      </c>
      <c r="I5927" s="0" t="str">
        <f aca="false">IF(G5927=1,INT(ROUND((A5927-Debut)*86400,0)/3600),"")</f>
        <v/>
      </c>
      <c r="J5927" s="0" t="str">
        <f aca="false">IF(OR(A5927="",B5927=""),"",ROUND((B5927-A5927)*86400,0))</f>
        <v/>
      </c>
      <c r="K5927" s="37" t="str">
        <f aca="false">IF(G5927=1,IF(COUNTIFS($C:$C,C5927,$G:$G,1,$A:$A,"&gt;="&amp;(A5927-FenetreInterm/86400),$A:$A,"&lt;="&amp;A5927)&gt;=NbInterm,1,0),"")</f>
        <v/>
      </c>
      <c r="L5927" s="37" t="str">
        <f aca="false">IF(G5927=1,IF(B5927="",0,IF(J5927&lt;SeuilFugitive,1,0)),"")</f>
        <v/>
      </c>
      <c r="M5927" s="37" t="str">
        <f aca="false">IF(G5927=1,IF(B5927="",IF((Fin-A5927)*24&gt;SeuilFigee,1,0),IF(J5927&gt;SeuilFigee*3600,1,0)),"")</f>
        <v/>
      </c>
      <c r="N5927" s="0" t="str">
        <f aca="false">IF(G5927=1,IF(COUNTIF(H$2:H5927,H5927)=1,COUNTIF($H:$H,H5927),""),"")</f>
        <v/>
      </c>
      <c r="O5927" s="0" t="str">
        <f aca="false">IF(G5927=1,IF(COUNTIF(I$2:I5927,I5927)=1,COUNTIF($I:$I,I5927),""),"")</f>
        <v/>
      </c>
      <c r="P5927" s="38" t="str">
        <f aca="false">IF(G5927=1,IF(COUNTIFS(C$2:C5927,C5927,G$2:G5927,1)=1,COUNTIFS($C:$C,C5927,$G:$G,1)+ROW()/10000000,""),"")</f>
        <v/>
      </c>
      <c r="Q5927" s="0" t="str">
        <f aca="false">IF(K5927=1,IF(COUNTIFS(C$2:C5927,C5927,K$2:K5927,1)=1,1,0),"")</f>
        <v/>
      </c>
      <c r="R5927" s="0" t="str">
        <f aca="false">IF(M5927=1,IF(COUNTIFS(C$2:C5927,C5927,M$2:M5927,1)=1,1,0),"")</f>
        <v/>
      </c>
      <c r="S5927" s="0" t="str">
        <f aca="false">IF(L5927=1,IF(COUNTIFS(C$2:C5927,C5927,L$2:L5927,1)=1,1,0),"")</f>
        <v/>
      </c>
      <c r="T5927" s="38" t="str">
        <f aca="false">IF(N5927="","",N5927+ROW()/10000000)</f>
        <v/>
      </c>
      <c r="U5927" s="0" t="str">
        <f aca="false">IF(G5927=1,IF(B5927="",1,0),"")</f>
        <v/>
      </c>
    </row>
    <row r="5928" customFormat="false" ht="15" hidden="false" customHeight="false" outlineLevel="0" collapsed="false">
      <c r="A5928" s="35"/>
      <c r="B5928" s="35"/>
      <c r="G5928" s="0" t="str">
        <f aca="false">IF(A5928="","",IF(AND(A5928&gt;=Debut,A5928&lt;Fin),1,0))</f>
        <v/>
      </c>
      <c r="H5928" s="0" t="str">
        <f aca="false">IF(G5928=1,INT(ROUND((A5928-Debut)*86400,0)/600),"")</f>
        <v/>
      </c>
      <c r="I5928" s="0" t="str">
        <f aca="false">IF(G5928=1,INT(ROUND((A5928-Debut)*86400,0)/3600),"")</f>
        <v/>
      </c>
      <c r="J5928" s="0" t="str">
        <f aca="false">IF(OR(A5928="",B5928=""),"",ROUND((B5928-A5928)*86400,0))</f>
        <v/>
      </c>
      <c r="K5928" s="37" t="str">
        <f aca="false">IF(G5928=1,IF(COUNTIFS($C:$C,C5928,$G:$G,1,$A:$A,"&gt;="&amp;(A5928-FenetreInterm/86400),$A:$A,"&lt;="&amp;A5928)&gt;=NbInterm,1,0),"")</f>
        <v/>
      </c>
      <c r="L5928" s="37" t="str">
        <f aca="false">IF(G5928=1,IF(B5928="",0,IF(J5928&lt;SeuilFugitive,1,0)),"")</f>
        <v/>
      </c>
      <c r="M5928" s="37" t="str">
        <f aca="false">IF(G5928=1,IF(B5928="",IF((Fin-A5928)*24&gt;SeuilFigee,1,0),IF(J5928&gt;SeuilFigee*3600,1,0)),"")</f>
        <v/>
      </c>
      <c r="N5928" s="0" t="str">
        <f aca="false">IF(G5928=1,IF(COUNTIF(H$2:H5928,H5928)=1,COUNTIF($H:$H,H5928),""),"")</f>
        <v/>
      </c>
      <c r="O5928" s="0" t="str">
        <f aca="false">IF(G5928=1,IF(COUNTIF(I$2:I5928,I5928)=1,COUNTIF($I:$I,I5928),""),"")</f>
        <v/>
      </c>
      <c r="P5928" s="38" t="str">
        <f aca="false">IF(G5928=1,IF(COUNTIFS(C$2:C5928,C5928,G$2:G5928,1)=1,COUNTIFS($C:$C,C5928,$G:$G,1)+ROW()/10000000,""),"")</f>
        <v/>
      </c>
      <c r="Q5928" s="0" t="str">
        <f aca="false">IF(K5928=1,IF(COUNTIFS(C$2:C5928,C5928,K$2:K5928,1)=1,1,0),"")</f>
        <v/>
      </c>
      <c r="R5928" s="0" t="str">
        <f aca="false">IF(M5928=1,IF(COUNTIFS(C$2:C5928,C5928,M$2:M5928,1)=1,1,0),"")</f>
        <v/>
      </c>
      <c r="S5928" s="0" t="str">
        <f aca="false">IF(L5928=1,IF(COUNTIFS(C$2:C5928,C5928,L$2:L5928,1)=1,1,0),"")</f>
        <v/>
      </c>
      <c r="T5928" s="38" t="str">
        <f aca="false">IF(N5928="","",N5928+ROW()/10000000)</f>
        <v/>
      </c>
      <c r="U5928" s="0" t="str">
        <f aca="false">IF(G5928=1,IF(B5928="",1,0),"")</f>
        <v/>
      </c>
    </row>
    <row r="5929" customFormat="false" ht="15" hidden="false" customHeight="false" outlineLevel="0" collapsed="false">
      <c r="A5929" s="35"/>
      <c r="B5929" s="35"/>
      <c r="G5929" s="0" t="str">
        <f aca="false">IF(A5929="","",IF(AND(A5929&gt;=Debut,A5929&lt;Fin),1,0))</f>
        <v/>
      </c>
      <c r="H5929" s="0" t="str">
        <f aca="false">IF(G5929=1,INT(ROUND((A5929-Debut)*86400,0)/600),"")</f>
        <v/>
      </c>
      <c r="I5929" s="0" t="str">
        <f aca="false">IF(G5929=1,INT(ROUND((A5929-Debut)*86400,0)/3600),"")</f>
        <v/>
      </c>
      <c r="J5929" s="0" t="str">
        <f aca="false">IF(OR(A5929="",B5929=""),"",ROUND((B5929-A5929)*86400,0))</f>
        <v/>
      </c>
      <c r="K5929" s="37" t="str">
        <f aca="false">IF(G5929=1,IF(COUNTIFS($C:$C,C5929,$G:$G,1,$A:$A,"&gt;="&amp;(A5929-FenetreInterm/86400),$A:$A,"&lt;="&amp;A5929)&gt;=NbInterm,1,0),"")</f>
        <v/>
      </c>
      <c r="L5929" s="37" t="str">
        <f aca="false">IF(G5929=1,IF(B5929="",0,IF(J5929&lt;SeuilFugitive,1,0)),"")</f>
        <v/>
      </c>
      <c r="M5929" s="37" t="str">
        <f aca="false">IF(G5929=1,IF(B5929="",IF((Fin-A5929)*24&gt;SeuilFigee,1,0),IF(J5929&gt;SeuilFigee*3600,1,0)),"")</f>
        <v/>
      </c>
      <c r="N5929" s="0" t="str">
        <f aca="false">IF(G5929=1,IF(COUNTIF(H$2:H5929,H5929)=1,COUNTIF($H:$H,H5929),""),"")</f>
        <v/>
      </c>
      <c r="O5929" s="0" t="str">
        <f aca="false">IF(G5929=1,IF(COUNTIF(I$2:I5929,I5929)=1,COUNTIF($I:$I,I5929),""),"")</f>
        <v/>
      </c>
      <c r="P5929" s="38" t="str">
        <f aca="false">IF(G5929=1,IF(COUNTIFS(C$2:C5929,C5929,G$2:G5929,1)=1,COUNTIFS($C:$C,C5929,$G:$G,1)+ROW()/10000000,""),"")</f>
        <v/>
      </c>
      <c r="Q5929" s="0" t="str">
        <f aca="false">IF(K5929=1,IF(COUNTIFS(C$2:C5929,C5929,K$2:K5929,1)=1,1,0),"")</f>
        <v/>
      </c>
      <c r="R5929" s="0" t="str">
        <f aca="false">IF(M5929=1,IF(COUNTIFS(C$2:C5929,C5929,M$2:M5929,1)=1,1,0),"")</f>
        <v/>
      </c>
      <c r="S5929" s="0" t="str">
        <f aca="false">IF(L5929=1,IF(COUNTIFS(C$2:C5929,C5929,L$2:L5929,1)=1,1,0),"")</f>
        <v/>
      </c>
      <c r="T5929" s="38" t="str">
        <f aca="false">IF(N5929="","",N5929+ROW()/10000000)</f>
        <v/>
      </c>
      <c r="U5929" s="0" t="str">
        <f aca="false">IF(G5929=1,IF(B5929="",1,0),"")</f>
        <v/>
      </c>
    </row>
    <row r="5930" customFormat="false" ht="15" hidden="false" customHeight="false" outlineLevel="0" collapsed="false">
      <c r="A5930" s="35"/>
      <c r="B5930" s="35"/>
      <c r="G5930" s="0" t="str">
        <f aca="false">IF(A5930="","",IF(AND(A5930&gt;=Debut,A5930&lt;Fin),1,0))</f>
        <v/>
      </c>
      <c r="H5930" s="0" t="str">
        <f aca="false">IF(G5930=1,INT(ROUND((A5930-Debut)*86400,0)/600),"")</f>
        <v/>
      </c>
      <c r="I5930" s="0" t="str">
        <f aca="false">IF(G5930=1,INT(ROUND((A5930-Debut)*86400,0)/3600),"")</f>
        <v/>
      </c>
      <c r="J5930" s="0" t="str">
        <f aca="false">IF(OR(A5930="",B5930=""),"",ROUND((B5930-A5930)*86400,0))</f>
        <v/>
      </c>
      <c r="K5930" s="37" t="str">
        <f aca="false">IF(G5930=1,IF(COUNTIFS($C:$C,C5930,$G:$G,1,$A:$A,"&gt;="&amp;(A5930-FenetreInterm/86400),$A:$A,"&lt;="&amp;A5930)&gt;=NbInterm,1,0),"")</f>
        <v/>
      </c>
      <c r="L5930" s="37" t="str">
        <f aca="false">IF(G5930=1,IF(B5930="",0,IF(J5930&lt;SeuilFugitive,1,0)),"")</f>
        <v/>
      </c>
      <c r="M5930" s="37" t="str">
        <f aca="false">IF(G5930=1,IF(B5930="",IF((Fin-A5930)*24&gt;SeuilFigee,1,0),IF(J5930&gt;SeuilFigee*3600,1,0)),"")</f>
        <v/>
      </c>
      <c r="N5930" s="0" t="str">
        <f aca="false">IF(G5930=1,IF(COUNTIF(H$2:H5930,H5930)=1,COUNTIF($H:$H,H5930),""),"")</f>
        <v/>
      </c>
      <c r="O5930" s="0" t="str">
        <f aca="false">IF(G5930=1,IF(COUNTIF(I$2:I5930,I5930)=1,COUNTIF($I:$I,I5930),""),"")</f>
        <v/>
      </c>
      <c r="P5930" s="38" t="str">
        <f aca="false">IF(G5930=1,IF(COUNTIFS(C$2:C5930,C5930,G$2:G5930,1)=1,COUNTIFS($C:$C,C5930,$G:$G,1)+ROW()/10000000,""),"")</f>
        <v/>
      </c>
      <c r="Q5930" s="0" t="str">
        <f aca="false">IF(K5930=1,IF(COUNTIFS(C$2:C5930,C5930,K$2:K5930,1)=1,1,0),"")</f>
        <v/>
      </c>
      <c r="R5930" s="0" t="str">
        <f aca="false">IF(M5930=1,IF(COUNTIFS(C$2:C5930,C5930,M$2:M5930,1)=1,1,0),"")</f>
        <v/>
      </c>
      <c r="S5930" s="0" t="str">
        <f aca="false">IF(L5930=1,IF(COUNTIFS(C$2:C5930,C5930,L$2:L5930,1)=1,1,0),"")</f>
        <v/>
      </c>
      <c r="T5930" s="38" t="str">
        <f aca="false">IF(N5930="","",N5930+ROW()/10000000)</f>
        <v/>
      </c>
      <c r="U5930" s="0" t="str">
        <f aca="false">IF(G5930=1,IF(B5930="",1,0),"")</f>
        <v/>
      </c>
    </row>
    <row r="5931" customFormat="false" ht="15" hidden="false" customHeight="false" outlineLevel="0" collapsed="false">
      <c r="A5931" s="35"/>
      <c r="B5931" s="35"/>
      <c r="G5931" s="0" t="str">
        <f aca="false">IF(A5931="","",IF(AND(A5931&gt;=Debut,A5931&lt;Fin),1,0))</f>
        <v/>
      </c>
      <c r="H5931" s="0" t="str">
        <f aca="false">IF(G5931=1,INT(ROUND((A5931-Debut)*86400,0)/600),"")</f>
        <v/>
      </c>
      <c r="I5931" s="0" t="str">
        <f aca="false">IF(G5931=1,INT(ROUND((A5931-Debut)*86400,0)/3600),"")</f>
        <v/>
      </c>
      <c r="J5931" s="0" t="str">
        <f aca="false">IF(OR(A5931="",B5931=""),"",ROUND((B5931-A5931)*86400,0))</f>
        <v/>
      </c>
      <c r="K5931" s="37" t="str">
        <f aca="false">IF(G5931=1,IF(COUNTIFS($C:$C,C5931,$G:$G,1,$A:$A,"&gt;="&amp;(A5931-FenetreInterm/86400),$A:$A,"&lt;="&amp;A5931)&gt;=NbInterm,1,0),"")</f>
        <v/>
      </c>
      <c r="L5931" s="37" t="str">
        <f aca="false">IF(G5931=1,IF(B5931="",0,IF(J5931&lt;SeuilFugitive,1,0)),"")</f>
        <v/>
      </c>
      <c r="M5931" s="37" t="str">
        <f aca="false">IF(G5931=1,IF(B5931="",IF((Fin-A5931)*24&gt;SeuilFigee,1,0),IF(J5931&gt;SeuilFigee*3600,1,0)),"")</f>
        <v/>
      </c>
      <c r="N5931" s="0" t="str">
        <f aca="false">IF(G5931=1,IF(COUNTIF(H$2:H5931,H5931)=1,COUNTIF($H:$H,H5931),""),"")</f>
        <v/>
      </c>
      <c r="O5931" s="0" t="str">
        <f aca="false">IF(G5931=1,IF(COUNTIF(I$2:I5931,I5931)=1,COUNTIF($I:$I,I5931),""),"")</f>
        <v/>
      </c>
      <c r="P5931" s="38" t="str">
        <f aca="false">IF(G5931=1,IF(COUNTIFS(C$2:C5931,C5931,G$2:G5931,1)=1,COUNTIFS($C:$C,C5931,$G:$G,1)+ROW()/10000000,""),"")</f>
        <v/>
      </c>
      <c r="Q5931" s="0" t="str">
        <f aca="false">IF(K5931=1,IF(COUNTIFS(C$2:C5931,C5931,K$2:K5931,1)=1,1,0),"")</f>
        <v/>
      </c>
      <c r="R5931" s="0" t="str">
        <f aca="false">IF(M5931=1,IF(COUNTIFS(C$2:C5931,C5931,M$2:M5931,1)=1,1,0),"")</f>
        <v/>
      </c>
      <c r="S5931" s="0" t="str">
        <f aca="false">IF(L5931=1,IF(COUNTIFS(C$2:C5931,C5931,L$2:L5931,1)=1,1,0),"")</f>
        <v/>
      </c>
      <c r="T5931" s="38" t="str">
        <f aca="false">IF(N5931="","",N5931+ROW()/10000000)</f>
        <v/>
      </c>
      <c r="U5931" s="0" t="str">
        <f aca="false">IF(G5931=1,IF(B5931="",1,0),"")</f>
        <v/>
      </c>
    </row>
    <row r="5932" customFormat="false" ht="15" hidden="false" customHeight="false" outlineLevel="0" collapsed="false">
      <c r="A5932" s="35"/>
      <c r="B5932" s="35"/>
      <c r="G5932" s="0" t="str">
        <f aca="false">IF(A5932="","",IF(AND(A5932&gt;=Debut,A5932&lt;Fin),1,0))</f>
        <v/>
      </c>
      <c r="H5932" s="0" t="str">
        <f aca="false">IF(G5932=1,INT(ROUND((A5932-Debut)*86400,0)/600),"")</f>
        <v/>
      </c>
      <c r="I5932" s="0" t="str">
        <f aca="false">IF(G5932=1,INT(ROUND((A5932-Debut)*86400,0)/3600),"")</f>
        <v/>
      </c>
      <c r="J5932" s="0" t="str">
        <f aca="false">IF(OR(A5932="",B5932=""),"",ROUND((B5932-A5932)*86400,0))</f>
        <v/>
      </c>
      <c r="K5932" s="37" t="str">
        <f aca="false">IF(G5932=1,IF(COUNTIFS($C:$C,C5932,$G:$G,1,$A:$A,"&gt;="&amp;(A5932-FenetreInterm/86400),$A:$A,"&lt;="&amp;A5932)&gt;=NbInterm,1,0),"")</f>
        <v/>
      </c>
      <c r="L5932" s="37" t="str">
        <f aca="false">IF(G5932=1,IF(B5932="",0,IF(J5932&lt;SeuilFugitive,1,0)),"")</f>
        <v/>
      </c>
      <c r="M5932" s="37" t="str">
        <f aca="false">IF(G5932=1,IF(B5932="",IF((Fin-A5932)*24&gt;SeuilFigee,1,0),IF(J5932&gt;SeuilFigee*3600,1,0)),"")</f>
        <v/>
      </c>
      <c r="N5932" s="0" t="str">
        <f aca="false">IF(G5932=1,IF(COUNTIF(H$2:H5932,H5932)=1,COUNTIF($H:$H,H5932),""),"")</f>
        <v/>
      </c>
      <c r="O5932" s="0" t="str">
        <f aca="false">IF(G5932=1,IF(COUNTIF(I$2:I5932,I5932)=1,COUNTIF($I:$I,I5932),""),"")</f>
        <v/>
      </c>
      <c r="P5932" s="38" t="str">
        <f aca="false">IF(G5932=1,IF(COUNTIFS(C$2:C5932,C5932,G$2:G5932,1)=1,COUNTIFS($C:$C,C5932,$G:$G,1)+ROW()/10000000,""),"")</f>
        <v/>
      </c>
      <c r="Q5932" s="0" t="str">
        <f aca="false">IF(K5932=1,IF(COUNTIFS(C$2:C5932,C5932,K$2:K5932,1)=1,1,0),"")</f>
        <v/>
      </c>
      <c r="R5932" s="0" t="str">
        <f aca="false">IF(M5932=1,IF(COUNTIFS(C$2:C5932,C5932,M$2:M5932,1)=1,1,0),"")</f>
        <v/>
      </c>
      <c r="S5932" s="0" t="str">
        <f aca="false">IF(L5932=1,IF(COUNTIFS(C$2:C5932,C5932,L$2:L5932,1)=1,1,0),"")</f>
        <v/>
      </c>
      <c r="T5932" s="38" t="str">
        <f aca="false">IF(N5932="","",N5932+ROW()/10000000)</f>
        <v/>
      </c>
      <c r="U5932" s="0" t="str">
        <f aca="false">IF(G5932=1,IF(B5932="",1,0),"")</f>
        <v/>
      </c>
    </row>
    <row r="5933" customFormat="false" ht="15" hidden="false" customHeight="false" outlineLevel="0" collapsed="false">
      <c r="A5933" s="35"/>
      <c r="B5933" s="35"/>
      <c r="G5933" s="0" t="str">
        <f aca="false">IF(A5933="","",IF(AND(A5933&gt;=Debut,A5933&lt;Fin),1,0))</f>
        <v/>
      </c>
      <c r="H5933" s="0" t="str">
        <f aca="false">IF(G5933=1,INT(ROUND((A5933-Debut)*86400,0)/600),"")</f>
        <v/>
      </c>
      <c r="I5933" s="0" t="str">
        <f aca="false">IF(G5933=1,INT(ROUND((A5933-Debut)*86400,0)/3600),"")</f>
        <v/>
      </c>
      <c r="J5933" s="0" t="str">
        <f aca="false">IF(OR(A5933="",B5933=""),"",ROUND((B5933-A5933)*86400,0))</f>
        <v/>
      </c>
      <c r="K5933" s="37" t="str">
        <f aca="false">IF(G5933=1,IF(COUNTIFS($C:$C,C5933,$G:$G,1,$A:$A,"&gt;="&amp;(A5933-FenetreInterm/86400),$A:$A,"&lt;="&amp;A5933)&gt;=NbInterm,1,0),"")</f>
        <v/>
      </c>
      <c r="L5933" s="37" t="str">
        <f aca="false">IF(G5933=1,IF(B5933="",0,IF(J5933&lt;SeuilFugitive,1,0)),"")</f>
        <v/>
      </c>
      <c r="M5933" s="37" t="str">
        <f aca="false">IF(G5933=1,IF(B5933="",IF((Fin-A5933)*24&gt;SeuilFigee,1,0),IF(J5933&gt;SeuilFigee*3600,1,0)),"")</f>
        <v/>
      </c>
      <c r="N5933" s="0" t="str">
        <f aca="false">IF(G5933=1,IF(COUNTIF(H$2:H5933,H5933)=1,COUNTIF($H:$H,H5933),""),"")</f>
        <v/>
      </c>
      <c r="O5933" s="0" t="str">
        <f aca="false">IF(G5933=1,IF(COUNTIF(I$2:I5933,I5933)=1,COUNTIF($I:$I,I5933),""),"")</f>
        <v/>
      </c>
      <c r="P5933" s="38" t="str">
        <f aca="false">IF(G5933=1,IF(COUNTIFS(C$2:C5933,C5933,G$2:G5933,1)=1,COUNTIFS($C:$C,C5933,$G:$G,1)+ROW()/10000000,""),"")</f>
        <v/>
      </c>
      <c r="Q5933" s="0" t="str">
        <f aca="false">IF(K5933=1,IF(COUNTIFS(C$2:C5933,C5933,K$2:K5933,1)=1,1,0),"")</f>
        <v/>
      </c>
      <c r="R5933" s="0" t="str">
        <f aca="false">IF(M5933=1,IF(COUNTIFS(C$2:C5933,C5933,M$2:M5933,1)=1,1,0),"")</f>
        <v/>
      </c>
      <c r="S5933" s="0" t="str">
        <f aca="false">IF(L5933=1,IF(COUNTIFS(C$2:C5933,C5933,L$2:L5933,1)=1,1,0),"")</f>
        <v/>
      </c>
      <c r="T5933" s="38" t="str">
        <f aca="false">IF(N5933="","",N5933+ROW()/10000000)</f>
        <v/>
      </c>
      <c r="U5933" s="0" t="str">
        <f aca="false">IF(G5933=1,IF(B5933="",1,0),"")</f>
        <v/>
      </c>
    </row>
    <row r="5934" customFormat="false" ht="15" hidden="false" customHeight="false" outlineLevel="0" collapsed="false">
      <c r="A5934" s="35"/>
      <c r="B5934" s="35"/>
      <c r="G5934" s="0" t="str">
        <f aca="false">IF(A5934="","",IF(AND(A5934&gt;=Debut,A5934&lt;Fin),1,0))</f>
        <v/>
      </c>
      <c r="H5934" s="0" t="str">
        <f aca="false">IF(G5934=1,INT(ROUND((A5934-Debut)*86400,0)/600),"")</f>
        <v/>
      </c>
      <c r="I5934" s="0" t="str">
        <f aca="false">IF(G5934=1,INT(ROUND((A5934-Debut)*86400,0)/3600),"")</f>
        <v/>
      </c>
      <c r="J5934" s="0" t="str">
        <f aca="false">IF(OR(A5934="",B5934=""),"",ROUND((B5934-A5934)*86400,0))</f>
        <v/>
      </c>
      <c r="K5934" s="37" t="str">
        <f aca="false">IF(G5934=1,IF(COUNTIFS($C:$C,C5934,$G:$G,1,$A:$A,"&gt;="&amp;(A5934-FenetreInterm/86400),$A:$A,"&lt;="&amp;A5934)&gt;=NbInterm,1,0),"")</f>
        <v/>
      </c>
      <c r="L5934" s="37" t="str">
        <f aca="false">IF(G5934=1,IF(B5934="",0,IF(J5934&lt;SeuilFugitive,1,0)),"")</f>
        <v/>
      </c>
      <c r="M5934" s="37" t="str">
        <f aca="false">IF(G5934=1,IF(B5934="",IF((Fin-A5934)*24&gt;SeuilFigee,1,0),IF(J5934&gt;SeuilFigee*3600,1,0)),"")</f>
        <v/>
      </c>
      <c r="N5934" s="0" t="str">
        <f aca="false">IF(G5934=1,IF(COUNTIF(H$2:H5934,H5934)=1,COUNTIF($H:$H,H5934),""),"")</f>
        <v/>
      </c>
      <c r="O5934" s="0" t="str">
        <f aca="false">IF(G5934=1,IF(COUNTIF(I$2:I5934,I5934)=1,COUNTIF($I:$I,I5934),""),"")</f>
        <v/>
      </c>
      <c r="P5934" s="38" t="str">
        <f aca="false">IF(G5934=1,IF(COUNTIFS(C$2:C5934,C5934,G$2:G5934,1)=1,COUNTIFS($C:$C,C5934,$G:$G,1)+ROW()/10000000,""),"")</f>
        <v/>
      </c>
      <c r="Q5934" s="0" t="str">
        <f aca="false">IF(K5934=1,IF(COUNTIFS(C$2:C5934,C5934,K$2:K5934,1)=1,1,0),"")</f>
        <v/>
      </c>
      <c r="R5934" s="0" t="str">
        <f aca="false">IF(M5934=1,IF(COUNTIFS(C$2:C5934,C5934,M$2:M5934,1)=1,1,0),"")</f>
        <v/>
      </c>
      <c r="S5934" s="0" t="str">
        <f aca="false">IF(L5934=1,IF(COUNTIFS(C$2:C5934,C5934,L$2:L5934,1)=1,1,0),"")</f>
        <v/>
      </c>
      <c r="T5934" s="38" t="str">
        <f aca="false">IF(N5934="","",N5934+ROW()/10000000)</f>
        <v/>
      </c>
      <c r="U5934" s="0" t="str">
        <f aca="false">IF(G5934=1,IF(B5934="",1,0),"")</f>
        <v/>
      </c>
    </row>
    <row r="5935" customFormat="false" ht="15" hidden="false" customHeight="false" outlineLevel="0" collapsed="false">
      <c r="A5935" s="35"/>
      <c r="B5935" s="35"/>
      <c r="G5935" s="0" t="str">
        <f aca="false">IF(A5935="","",IF(AND(A5935&gt;=Debut,A5935&lt;Fin),1,0))</f>
        <v/>
      </c>
      <c r="H5935" s="0" t="str">
        <f aca="false">IF(G5935=1,INT(ROUND((A5935-Debut)*86400,0)/600),"")</f>
        <v/>
      </c>
      <c r="I5935" s="0" t="str">
        <f aca="false">IF(G5935=1,INT(ROUND((A5935-Debut)*86400,0)/3600),"")</f>
        <v/>
      </c>
      <c r="J5935" s="0" t="str">
        <f aca="false">IF(OR(A5935="",B5935=""),"",ROUND((B5935-A5935)*86400,0))</f>
        <v/>
      </c>
      <c r="K5935" s="37" t="str">
        <f aca="false">IF(G5935=1,IF(COUNTIFS($C:$C,C5935,$G:$G,1,$A:$A,"&gt;="&amp;(A5935-FenetreInterm/86400),$A:$A,"&lt;="&amp;A5935)&gt;=NbInterm,1,0),"")</f>
        <v/>
      </c>
      <c r="L5935" s="37" t="str">
        <f aca="false">IF(G5935=1,IF(B5935="",0,IF(J5935&lt;SeuilFugitive,1,0)),"")</f>
        <v/>
      </c>
      <c r="M5935" s="37" t="str">
        <f aca="false">IF(G5935=1,IF(B5935="",IF((Fin-A5935)*24&gt;SeuilFigee,1,0),IF(J5935&gt;SeuilFigee*3600,1,0)),"")</f>
        <v/>
      </c>
      <c r="N5935" s="0" t="str">
        <f aca="false">IF(G5935=1,IF(COUNTIF(H$2:H5935,H5935)=1,COUNTIF($H:$H,H5935),""),"")</f>
        <v/>
      </c>
      <c r="O5935" s="0" t="str">
        <f aca="false">IF(G5935=1,IF(COUNTIF(I$2:I5935,I5935)=1,COUNTIF($I:$I,I5935),""),"")</f>
        <v/>
      </c>
      <c r="P5935" s="38" t="str">
        <f aca="false">IF(G5935=1,IF(COUNTIFS(C$2:C5935,C5935,G$2:G5935,1)=1,COUNTIFS($C:$C,C5935,$G:$G,1)+ROW()/10000000,""),"")</f>
        <v/>
      </c>
      <c r="Q5935" s="0" t="str">
        <f aca="false">IF(K5935=1,IF(COUNTIFS(C$2:C5935,C5935,K$2:K5935,1)=1,1,0),"")</f>
        <v/>
      </c>
      <c r="R5935" s="0" t="str">
        <f aca="false">IF(M5935=1,IF(COUNTIFS(C$2:C5935,C5935,M$2:M5935,1)=1,1,0),"")</f>
        <v/>
      </c>
      <c r="S5935" s="0" t="str">
        <f aca="false">IF(L5935=1,IF(COUNTIFS(C$2:C5935,C5935,L$2:L5935,1)=1,1,0),"")</f>
        <v/>
      </c>
      <c r="T5935" s="38" t="str">
        <f aca="false">IF(N5935="","",N5935+ROW()/10000000)</f>
        <v/>
      </c>
      <c r="U5935" s="0" t="str">
        <f aca="false">IF(G5935=1,IF(B5935="",1,0),"")</f>
        <v/>
      </c>
    </row>
    <row r="5936" customFormat="false" ht="15" hidden="false" customHeight="false" outlineLevel="0" collapsed="false">
      <c r="A5936" s="35"/>
      <c r="B5936" s="35"/>
      <c r="G5936" s="0" t="str">
        <f aca="false">IF(A5936="","",IF(AND(A5936&gt;=Debut,A5936&lt;Fin),1,0))</f>
        <v/>
      </c>
      <c r="H5936" s="0" t="str">
        <f aca="false">IF(G5936=1,INT(ROUND((A5936-Debut)*86400,0)/600),"")</f>
        <v/>
      </c>
      <c r="I5936" s="0" t="str">
        <f aca="false">IF(G5936=1,INT(ROUND((A5936-Debut)*86400,0)/3600),"")</f>
        <v/>
      </c>
      <c r="J5936" s="0" t="str">
        <f aca="false">IF(OR(A5936="",B5936=""),"",ROUND((B5936-A5936)*86400,0))</f>
        <v/>
      </c>
      <c r="K5936" s="37" t="str">
        <f aca="false">IF(G5936=1,IF(COUNTIFS($C:$C,C5936,$G:$G,1,$A:$A,"&gt;="&amp;(A5936-FenetreInterm/86400),$A:$A,"&lt;="&amp;A5936)&gt;=NbInterm,1,0),"")</f>
        <v/>
      </c>
      <c r="L5936" s="37" t="str">
        <f aca="false">IF(G5936=1,IF(B5936="",0,IF(J5936&lt;SeuilFugitive,1,0)),"")</f>
        <v/>
      </c>
      <c r="M5936" s="37" t="str">
        <f aca="false">IF(G5936=1,IF(B5936="",IF((Fin-A5936)*24&gt;SeuilFigee,1,0),IF(J5936&gt;SeuilFigee*3600,1,0)),"")</f>
        <v/>
      </c>
      <c r="N5936" s="0" t="str">
        <f aca="false">IF(G5936=1,IF(COUNTIF(H$2:H5936,H5936)=1,COUNTIF($H:$H,H5936),""),"")</f>
        <v/>
      </c>
      <c r="O5936" s="0" t="str">
        <f aca="false">IF(G5936=1,IF(COUNTIF(I$2:I5936,I5936)=1,COUNTIF($I:$I,I5936),""),"")</f>
        <v/>
      </c>
      <c r="P5936" s="38" t="str">
        <f aca="false">IF(G5936=1,IF(COUNTIFS(C$2:C5936,C5936,G$2:G5936,1)=1,COUNTIFS($C:$C,C5936,$G:$G,1)+ROW()/10000000,""),"")</f>
        <v/>
      </c>
      <c r="Q5936" s="0" t="str">
        <f aca="false">IF(K5936=1,IF(COUNTIFS(C$2:C5936,C5936,K$2:K5936,1)=1,1,0),"")</f>
        <v/>
      </c>
      <c r="R5936" s="0" t="str">
        <f aca="false">IF(M5936=1,IF(COUNTIFS(C$2:C5936,C5936,M$2:M5936,1)=1,1,0),"")</f>
        <v/>
      </c>
      <c r="S5936" s="0" t="str">
        <f aca="false">IF(L5936=1,IF(COUNTIFS(C$2:C5936,C5936,L$2:L5936,1)=1,1,0),"")</f>
        <v/>
      </c>
      <c r="T5936" s="38" t="str">
        <f aca="false">IF(N5936="","",N5936+ROW()/10000000)</f>
        <v/>
      </c>
      <c r="U5936" s="0" t="str">
        <f aca="false">IF(G5936=1,IF(B5936="",1,0),"")</f>
        <v/>
      </c>
    </row>
    <row r="5937" customFormat="false" ht="15" hidden="false" customHeight="false" outlineLevel="0" collapsed="false">
      <c r="A5937" s="35"/>
      <c r="B5937" s="35"/>
      <c r="G5937" s="0" t="str">
        <f aca="false">IF(A5937="","",IF(AND(A5937&gt;=Debut,A5937&lt;Fin),1,0))</f>
        <v/>
      </c>
      <c r="H5937" s="0" t="str">
        <f aca="false">IF(G5937=1,INT(ROUND((A5937-Debut)*86400,0)/600),"")</f>
        <v/>
      </c>
      <c r="I5937" s="0" t="str">
        <f aca="false">IF(G5937=1,INT(ROUND((A5937-Debut)*86400,0)/3600),"")</f>
        <v/>
      </c>
      <c r="J5937" s="0" t="str">
        <f aca="false">IF(OR(A5937="",B5937=""),"",ROUND((B5937-A5937)*86400,0))</f>
        <v/>
      </c>
      <c r="K5937" s="37" t="str">
        <f aca="false">IF(G5937=1,IF(COUNTIFS($C:$C,C5937,$G:$G,1,$A:$A,"&gt;="&amp;(A5937-FenetreInterm/86400),$A:$A,"&lt;="&amp;A5937)&gt;=NbInterm,1,0),"")</f>
        <v/>
      </c>
      <c r="L5937" s="37" t="str">
        <f aca="false">IF(G5937=1,IF(B5937="",0,IF(J5937&lt;SeuilFugitive,1,0)),"")</f>
        <v/>
      </c>
      <c r="M5937" s="37" t="str">
        <f aca="false">IF(G5937=1,IF(B5937="",IF((Fin-A5937)*24&gt;SeuilFigee,1,0),IF(J5937&gt;SeuilFigee*3600,1,0)),"")</f>
        <v/>
      </c>
      <c r="N5937" s="0" t="str">
        <f aca="false">IF(G5937=1,IF(COUNTIF(H$2:H5937,H5937)=1,COUNTIF($H:$H,H5937),""),"")</f>
        <v/>
      </c>
      <c r="O5937" s="0" t="str">
        <f aca="false">IF(G5937=1,IF(COUNTIF(I$2:I5937,I5937)=1,COUNTIF($I:$I,I5937),""),"")</f>
        <v/>
      </c>
      <c r="P5937" s="38" t="str">
        <f aca="false">IF(G5937=1,IF(COUNTIFS(C$2:C5937,C5937,G$2:G5937,1)=1,COUNTIFS($C:$C,C5937,$G:$G,1)+ROW()/10000000,""),"")</f>
        <v/>
      </c>
      <c r="Q5937" s="0" t="str">
        <f aca="false">IF(K5937=1,IF(COUNTIFS(C$2:C5937,C5937,K$2:K5937,1)=1,1,0),"")</f>
        <v/>
      </c>
      <c r="R5937" s="0" t="str">
        <f aca="false">IF(M5937=1,IF(COUNTIFS(C$2:C5937,C5937,M$2:M5937,1)=1,1,0),"")</f>
        <v/>
      </c>
      <c r="S5937" s="0" t="str">
        <f aca="false">IF(L5937=1,IF(COUNTIFS(C$2:C5937,C5937,L$2:L5937,1)=1,1,0),"")</f>
        <v/>
      </c>
      <c r="T5937" s="38" t="str">
        <f aca="false">IF(N5937="","",N5937+ROW()/10000000)</f>
        <v/>
      </c>
      <c r="U5937" s="0" t="str">
        <f aca="false">IF(G5937=1,IF(B5937="",1,0),"")</f>
        <v/>
      </c>
    </row>
    <row r="5938" customFormat="false" ht="15" hidden="false" customHeight="false" outlineLevel="0" collapsed="false">
      <c r="A5938" s="35"/>
      <c r="B5938" s="35"/>
      <c r="G5938" s="0" t="str">
        <f aca="false">IF(A5938="","",IF(AND(A5938&gt;=Debut,A5938&lt;Fin),1,0))</f>
        <v/>
      </c>
      <c r="H5938" s="0" t="str">
        <f aca="false">IF(G5938=1,INT(ROUND((A5938-Debut)*86400,0)/600),"")</f>
        <v/>
      </c>
      <c r="I5938" s="0" t="str">
        <f aca="false">IF(G5938=1,INT(ROUND((A5938-Debut)*86400,0)/3600),"")</f>
        <v/>
      </c>
      <c r="J5938" s="0" t="str">
        <f aca="false">IF(OR(A5938="",B5938=""),"",ROUND((B5938-A5938)*86400,0))</f>
        <v/>
      </c>
      <c r="K5938" s="37" t="str">
        <f aca="false">IF(G5938=1,IF(COUNTIFS($C:$C,C5938,$G:$G,1,$A:$A,"&gt;="&amp;(A5938-FenetreInterm/86400),$A:$A,"&lt;="&amp;A5938)&gt;=NbInterm,1,0),"")</f>
        <v/>
      </c>
      <c r="L5938" s="37" t="str">
        <f aca="false">IF(G5938=1,IF(B5938="",0,IF(J5938&lt;SeuilFugitive,1,0)),"")</f>
        <v/>
      </c>
      <c r="M5938" s="37" t="str">
        <f aca="false">IF(G5938=1,IF(B5938="",IF((Fin-A5938)*24&gt;SeuilFigee,1,0),IF(J5938&gt;SeuilFigee*3600,1,0)),"")</f>
        <v/>
      </c>
      <c r="N5938" s="0" t="str">
        <f aca="false">IF(G5938=1,IF(COUNTIF(H$2:H5938,H5938)=1,COUNTIF($H:$H,H5938),""),"")</f>
        <v/>
      </c>
      <c r="O5938" s="0" t="str">
        <f aca="false">IF(G5938=1,IF(COUNTIF(I$2:I5938,I5938)=1,COUNTIF($I:$I,I5938),""),"")</f>
        <v/>
      </c>
      <c r="P5938" s="38" t="str">
        <f aca="false">IF(G5938=1,IF(COUNTIFS(C$2:C5938,C5938,G$2:G5938,1)=1,COUNTIFS($C:$C,C5938,$G:$G,1)+ROW()/10000000,""),"")</f>
        <v/>
      </c>
      <c r="Q5938" s="0" t="str">
        <f aca="false">IF(K5938=1,IF(COUNTIFS(C$2:C5938,C5938,K$2:K5938,1)=1,1,0),"")</f>
        <v/>
      </c>
      <c r="R5938" s="0" t="str">
        <f aca="false">IF(M5938=1,IF(COUNTIFS(C$2:C5938,C5938,M$2:M5938,1)=1,1,0),"")</f>
        <v/>
      </c>
      <c r="S5938" s="0" t="str">
        <f aca="false">IF(L5938=1,IF(COUNTIFS(C$2:C5938,C5938,L$2:L5938,1)=1,1,0),"")</f>
        <v/>
      </c>
      <c r="T5938" s="38" t="str">
        <f aca="false">IF(N5938="","",N5938+ROW()/10000000)</f>
        <v/>
      </c>
      <c r="U5938" s="0" t="str">
        <f aca="false">IF(G5938=1,IF(B5938="",1,0),"")</f>
        <v/>
      </c>
    </row>
    <row r="5939" customFormat="false" ht="15" hidden="false" customHeight="false" outlineLevel="0" collapsed="false">
      <c r="A5939" s="35"/>
      <c r="B5939" s="35"/>
      <c r="G5939" s="0" t="str">
        <f aca="false">IF(A5939="","",IF(AND(A5939&gt;=Debut,A5939&lt;Fin),1,0))</f>
        <v/>
      </c>
      <c r="H5939" s="0" t="str">
        <f aca="false">IF(G5939=1,INT(ROUND((A5939-Debut)*86400,0)/600),"")</f>
        <v/>
      </c>
      <c r="I5939" s="0" t="str">
        <f aca="false">IF(G5939=1,INT(ROUND((A5939-Debut)*86400,0)/3600),"")</f>
        <v/>
      </c>
      <c r="J5939" s="0" t="str">
        <f aca="false">IF(OR(A5939="",B5939=""),"",ROUND((B5939-A5939)*86400,0))</f>
        <v/>
      </c>
      <c r="K5939" s="37" t="str">
        <f aca="false">IF(G5939=1,IF(COUNTIFS($C:$C,C5939,$G:$G,1,$A:$A,"&gt;="&amp;(A5939-FenetreInterm/86400),$A:$A,"&lt;="&amp;A5939)&gt;=NbInterm,1,0),"")</f>
        <v/>
      </c>
      <c r="L5939" s="37" t="str">
        <f aca="false">IF(G5939=1,IF(B5939="",0,IF(J5939&lt;SeuilFugitive,1,0)),"")</f>
        <v/>
      </c>
      <c r="M5939" s="37" t="str">
        <f aca="false">IF(G5939=1,IF(B5939="",IF((Fin-A5939)*24&gt;SeuilFigee,1,0),IF(J5939&gt;SeuilFigee*3600,1,0)),"")</f>
        <v/>
      </c>
      <c r="N5939" s="0" t="str">
        <f aca="false">IF(G5939=1,IF(COUNTIF(H$2:H5939,H5939)=1,COUNTIF($H:$H,H5939),""),"")</f>
        <v/>
      </c>
      <c r="O5939" s="0" t="str">
        <f aca="false">IF(G5939=1,IF(COUNTIF(I$2:I5939,I5939)=1,COUNTIF($I:$I,I5939),""),"")</f>
        <v/>
      </c>
      <c r="P5939" s="38" t="str">
        <f aca="false">IF(G5939=1,IF(COUNTIFS(C$2:C5939,C5939,G$2:G5939,1)=1,COUNTIFS($C:$C,C5939,$G:$G,1)+ROW()/10000000,""),"")</f>
        <v/>
      </c>
      <c r="Q5939" s="0" t="str">
        <f aca="false">IF(K5939=1,IF(COUNTIFS(C$2:C5939,C5939,K$2:K5939,1)=1,1,0),"")</f>
        <v/>
      </c>
      <c r="R5939" s="0" t="str">
        <f aca="false">IF(M5939=1,IF(COUNTIFS(C$2:C5939,C5939,M$2:M5939,1)=1,1,0),"")</f>
        <v/>
      </c>
      <c r="S5939" s="0" t="str">
        <f aca="false">IF(L5939=1,IF(COUNTIFS(C$2:C5939,C5939,L$2:L5939,1)=1,1,0),"")</f>
        <v/>
      </c>
      <c r="T5939" s="38" t="str">
        <f aca="false">IF(N5939="","",N5939+ROW()/10000000)</f>
        <v/>
      </c>
      <c r="U5939" s="0" t="str">
        <f aca="false">IF(G5939=1,IF(B5939="",1,0),"")</f>
        <v/>
      </c>
    </row>
    <row r="5940" customFormat="false" ht="15" hidden="false" customHeight="false" outlineLevel="0" collapsed="false">
      <c r="A5940" s="35"/>
      <c r="B5940" s="35"/>
      <c r="G5940" s="0" t="str">
        <f aca="false">IF(A5940="","",IF(AND(A5940&gt;=Debut,A5940&lt;Fin),1,0))</f>
        <v/>
      </c>
      <c r="H5940" s="0" t="str">
        <f aca="false">IF(G5940=1,INT(ROUND((A5940-Debut)*86400,0)/600),"")</f>
        <v/>
      </c>
      <c r="I5940" s="0" t="str">
        <f aca="false">IF(G5940=1,INT(ROUND((A5940-Debut)*86400,0)/3600),"")</f>
        <v/>
      </c>
      <c r="J5940" s="0" t="str">
        <f aca="false">IF(OR(A5940="",B5940=""),"",ROUND((B5940-A5940)*86400,0))</f>
        <v/>
      </c>
      <c r="K5940" s="37" t="str">
        <f aca="false">IF(G5940=1,IF(COUNTIFS($C:$C,C5940,$G:$G,1,$A:$A,"&gt;="&amp;(A5940-FenetreInterm/86400),$A:$A,"&lt;="&amp;A5940)&gt;=NbInterm,1,0),"")</f>
        <v/>
      </c>
      <c r="L5940" s="37" t="str">
        <f aca="false">IF(G5940=1,IF(B5940="",0,IF(J5940&lt;SeuilFugitive,1,0)),"")</f>
        <v/>
      </c>
      <c r="M5940" s="37" t="str">
        <f aca="false">IF(G5940=1,IF(B5940="",IF((Fin-A5940)*24&gt;SeuilFigee,1,0),IF(J5940&gt;SeuilFigee*3600,1,0)),"")</f>
        <v/>
      </c>
      <c r="N5940" s="0" t="str">
        <f aca="false">IF(G5940=1,IF(COUNTIF(H$2:H5940,H5940)=1,COUNTIF($H:$H,H5940),""),"")</f>
        <v/>
      </c>
      <c r="O5940" s="0" t="str">
        <f aca="false">IF(G5940=1,IF(COUNTIF(I$2:I5940,I5940)=1,COUNTIF($I:$I,I5940),""),"")</f>
        <v/>
      </c>
      <c r="P5940" s="38" t="str">
        <f aca="false">IF(G5940=1,IF(COUNTIFS(C$2:C5940,C5940,G$2:G5940,1)=1,COUNTIFS($C:$C,C5940,$G:$G,1)+ROW()/10000000,""),"")</f>
        <v/>
      </c>
      <c r="Q5940" s="0" t="str">
        <f aca="false">IF(K5940=1,IF(COUNTIFS(C$2:C5940,C5940,K$2:K5940,1)=1,1,0),"")</f>
        <v/>
      </c>
      <c r="R5940" s="0" t="str">
        <f aca="false">IF(M5940=1,IF(COUNTIFS(C$2:C5940,C5940,M$2:M5940,1)=1,1,0),"")</f>
        <v/>
      </c>
      <c r="S5940" s="0" t="str">
        <f aca="false">IF(L5940=1,IF(COUNTIFS(C$2:C5940,C5940,L$2:L5940,1)=1,1,0),"")</f>
        <v/>
      </c>
      <c r="T5940" s="38" t="str">
        <f aca="false">IF(N5940="","",N5940+ROW()/10000000)</f>
        <v/>
      </c>
      <c r="U5940" s="0" t="str">
        <f aca="false">IF(G5940=1,IF(B5940="",1,0),"")</f>
        <v/>
      </c>
    </row>
    <row r="5941" customFormat="false" ht="15" hidden="false" customHeight="false" outlineLevel="0" collapsed="false">
      <c r="A5941" s="35"/>
      <c r="B5941" s="35"/>
      <c r="G5941" s="0" t="str">
        <f aca="false">IF(A5941="","",IF(AND(A5941&gt;=Debut,A5941&lt;Fin),1,0))</f>
        <v/>
      </c>
      <c r="H5941" s="0" t="str">
        <f aca="false">IF(G5941=1,INT(ROUND((A5941-Debut)*86400,0)/600),"")</f>
        <v/>
      </c>
      <c r="I5941" s="0" t="str">
        <f aca="false">IF(G5941=1,INT(ROUND((A5941-Debut)*86400,0)/3600),"")</f>
        <v/>
      </c>
      <c r="J5941" s="0" t="str">
        <f aca="false">IF(OR(A5941="",B5941=""),"",ROUND((B5941-A5941)*86400,0))</f>
        <v/>
      </c>
      <c r="K5941" s="37" t="str">
        <f aca="false">IF(G5941=1,IF(COUNTIFS($C:$C,C5941,$G:$G,1,$A:$A,"&gt;="&amp;(A5941-FenetreInterm/86400),$A:$A,"&lt;="&amp;A5941)&gt;=NbInterm,1,0),"")</f>
        <v/>
      </c>
      <c r="L5941" s="37" t="str">
        <f aca="false">IF(G5941=1,IF(B5941="",0,IF(J5941&lt;SeuilFugitive,1,0)),"")</f>
        <v/>
      </c>
      <c r="M5941" s="37" t="str">
        <f aca="false">IF(G5941=1,IF(B5941="",IF((Fin-A5941)*24&gt;SeuilFigee,1,0),IF(J5941&gt;SeuilFigee*3600,1,0)),"")</f>
        <v/>
      </c>
      <c r="N5941" s="0" t="str">
        <f aca="false">IF(G5941=1,IF(COUNTIF(H$2:H5941,H5941)=1,COUNTIF($H:$H,H5941),""),"")</f>
        <v/>
      </c>
      <c r="O5941" s="0" t="str">
        <f aca="false">IF(G5941=1,IF(COUNTIF(I$2:I5941,I5941)=1,COUNTIF($I:$I,I5941),""),"")</f>
        <v/>
      </c>
      <c r="P5941" s="38" t="str">
        <f aca="false">IF(G5941=1,IF(COUNTIFS(C$2:C5941,C5941,G$2:G5941,1)=1,COUNTIFS($C:$C,C5941,$G:$G,1)+ROW()/10000000,""),"")</f>
        <v/>
      </c>
      <c r="Q5941" s="0" t="str">
        <f aca="false">IF(K5941=1,IF(COUNTIFS(C$2:C5941,C5941,K$2:K5941,1)=1,1,0),"")</f>
        <v/>
      </c>
      <c r="R5941" s="0" t="str">
        <f aca="false">IF(M5941=1,IF(COUNTIFS(C$2:C5941,C5941,M$2:M5941,1)=1,1,0),"")</f>
        <v/>
      </c>
      <c r="S5941" s="0" t="str">
        <f aca="false">IF(L5941=1,IF(COUNTIFS(C$2:C5941,C5941,L$2:L5941,1)=1,1,0),"")</f>
        <v/>
      </c>
      <c r="T5941" s="38" t="str">
        <f aca="false">IF(N5941="","",N5941+ROW()/10000000)</f>
        <v/>
      </c>
      <c r="U5941" s="0" t="str">
        <f aca="false">IF(G5941=1,IF(B5941="",1,0),"")</f>
        <v/>
      </c>
    </row>
    <row r="5942" customFormat="false" ht="15" hidden="false" customHeight="false" outlineLevel="0" collapsed="false">
      <c r="A5942" s="35"/>
      <c r="B5942" s="35"/>
      <c r="G5942" s="0" t="str">
        <f aca="false">IF(A5942="","",IF(AND(A5942&gt;=Debut,A5942&lt;Fin),1,0))</f>
        <v/>
      </c>
      <c r="H5942" s="0" t="str">
        <f aca="false">IF(G5942=1,INT(ROUND((A5942-Debut)*86400,0)/600),"")</f>
        <v/>
      </c>
      <c r="I5942" s="0" t="str">
        <f aca="false">IF(G5942=1,INT(ROUND((A5942-Debut)*86400,0)/3600),"")</f>
        <v/>
      </c>
      <c r="J5942" s="0" t="str">
        <f aca="false">IF(OR(A5942="",B5942=""),"",ROUND((B5942-A5942)*86400,0))</f>
        <v/>
      </c>
      <c r="K5942" s="37" t="str">
        <f aca="false">IF(G5942=1,IF(COUNTIFS($C:$C,C5942,$G:$G,1,$A:$A,"&gt;="&amp;(A5942-FenetreInterm/86400),$A:$A,"&lt;="&amp;A5942)&gt;=NbInterm,1,0),"")</f>
        <v/>
      </c>
      <c r="L5942" s="37" t="str">
        <f aca="false">IF(G5942=1,IF(B5942="",0,IF(J5942&lt;SeuilFugitive,1,0)),"")</f>
        <v/>
      </c>
      <c r="M5942" s="37" t="str">
        <f aca="false">IF(G5942=1,IF(B5942="",IF((Fin-A5942)*24&gt;SeuilFigee,1,0),IF(J5942&gt;SeuilFigee*3600,1,0)),"")</f>
        <v/>
      </c>
      <c r="N5942" s="0" t="str">
        <f aca="false">IF(G5942=1,IF(COUNTIF(H$2:H5942,H5942)=1,COUNTIF($H:$H,H5942),""),"")</f>
        <v/>
      </c>
      <c r="O5942" s="0" t="str">
        <f aca="false">IF(G5942=1,IF(COUNTIF(I$2:I5942,I5942)=1,COUNTIF($I:$I,I5942),""),"")</f>
        <v/>
      </c>
      <c r="P5942" s="38" t="str">
        <f aca="false">IF(G5942=1,IF(COUNTIFS(C$2:C5942,C5942,G$2:G5942,1)=1,COUNTIFS($C:$C,C5942,$G:$G,1)+ROW()/10000000,""),"")</f>
        <v/>
      </c>
      <c r="Q5942" s="0" t="str">
        <f aca="false">IF(K5942=1,IF(COUNTIFS(C$2:C5942,C5942,K$2:K5942,1)=1,1,0),"")</f>
        <v/>
      </c>
      <c r="R5942" s="0" t="str">
        <f aca="false">IF(M5942=1,IF(COUNTIFS(C$2:C5942,C5942,M$2:M5942,1)=1,1,0),"")</f>
        <v/>
      </c>
      <c r="S5942" s="0" t="str">
        <f aca="false">IF(L5942=1,IF(COUNTIFS(C$2:C5942,C5942,L$2:L5942,1)=1,1,0),"")</f>
        <v/>
      </c>
      <c r="T5942" s="38" t="str">
        <f aca="false">IF(N5942="","",N5942+ROW()/10000000)</f>
        <v/>
      </c>
      <c r="U5942" s="0" t="str">
        <f aca="false">IF(G5942=1,IF(B5942="",1,0),"")</f>
        <v/>
      </c>
    </row>
    <row r="5943" customFormat="false" ht="15" hidden="false" customHeight="false" outlineLevel="0" collapsed="false">
      <c r="A5943" s="35"/>
      <c r="B5943" s="35"/>
      <c r="G5943" s="0" t="str">
        <f aca="false">IF(A5943="","",IF(AND(A5943&gt;=Debut,A5943&lt;Fin),1,0))</f>
        <v/>
      </c>
      <c r="H5943" s="0" t="str">
        <f aca="false">IF(G5943=1,INT(ROUND((A5943-Debut)*86400,0)/600),"")</f>
        <v/>
      </c>
      <c r="I5943" s="0" t="str">
        <f aca="false">IF(G5943=1,INT(ROUND((A5943-Debut)*86400,0)/3600),"")</f>
        <v/>
      </c>
      <c r="J5943" s="0" t="str">
        <f aca="false">IF(OR(A5943="",B5943=""),"",ROUND((B5943-A5943)*86400,0))</f>
        <v/>
      </c>
      <c r="K5943" s="37" t="str">
        <f aca="false">IF(G5943=1,IF(COUNTIFS($C:$C,C5943,$G:$G,1,$A:$A,"&gt;="&amp;(A5943-FenetreInterm/86400),$A:$A,"&lt;="&amp;A5943)&gt;=NbInterm,1,0),"")</f>
        <v/>
      </c>
      <c r="L5943" s="37" t="str">
        <f aca="false">IF(G5943=1,IF(B5943="",0,IF(J5943&lt;SeuilFugitive,1,0)),"")</f>
        <v/>
      </c>
      <c r="M5943" s="37" t="str">
        <f aca="false">IF(G5943=1,IF(B5943="",IF((Fin-A5943)*24&gt;SeuilFigee,1,0),IF(J5943&gt;SeuilFigee*3600,1,0)),"")</f>
        <v/>
      </c>
      <c r="N5943" s="0" t="str">
        <f aca="false">IF(G5943=1,IF(COUNTIF(H$2:H5943,H5943)=1,COUNTIF($H:$H,H5943),""),"")</f>
        <v/>
      </c>
      <c r="O5943" s="0" t="str">
        <f aca="false">IF(G5943=1,IF(COUNTIF(I$2:I5943,I5943)=1,COUNTIF($I:$I,I5943),""),"")</f>
        <v/>
      </c>
      <c r="P5943" s="38" t="str">
        <f aca="false">IF(G5943=1,IF(COUNTIFS(C$2:C5943,C5943,G$2:G5943,1)=1,COUNTIFS($C:$C,C5943,$G:$G,1)+ROW()/10000000,""),"")</f>
        <v/>
      </c>
      <c r="Q5943" s="0" t="str">
        <f aca="false">IF(K5943=1,IF(COUNTIFS(C$2:C5943,C5943,K$2:K5943,1)=1,1,0),"")</f>
        <v/>
      </c>
      <c r="R5943" s="0" t="str">
        <f aca="false">IF(M5943=1,IF(COUNTIFS(C$2:C5943,C5943,M$2:M5943,1)=1,1,0),"")</f>
        <v/>
      </c>
      <c r="S5943" s="0" t="str">
        <f aca="false">IF(L5943=1,IF(COUNTIFS(C$2:C5943,C5943,L$2:L5943,1)=1,1,0),"")</f>
        <v/>
      </c>
      <c r="T5943" s="38" t="str">
        <f aca="false">IF(N5943="","",N5943+ROW()/10000000)</f>
        <v/>
      </c>
      <c r="U5943" s="0" t="str">
        <f aca="false">IF(G5943=1,IF(B5943="",1,0),"")</f>
        <v/>
      </c>
    </row>
    <row r="5944" customFormat="false" ht="15" hidden="false" customHeight="false" outlineLevel="0" collapsed="false">
      <c r="A5944" s="35"/>
      <c r="B5944" s="35"/>
      <c r="G5944" s="0" t="str">
        <f aca="false">IF(A5944="","",IF(AND(A5944&gt;=Debut,A5944&lt;Fin),1,0))</f>
        <v/>
      </c>
      <c r="H5944" s="0" t="str">
        <f aca="false">IF(G5944=1,INT(ROUND((A5944-Debut)*86400,0)/600),"")</f>
        <v/>
      </c>
      <c r="I5944" s="0" t="str">
        <f aca="false">IF(G5944=1,INT(ROUND((A5944-Debut)*86400,0)/3600),"")</f>
        <v/>
      </c>
      <c r="J5944" s="0" t="str">
        <f aca="false">IF(OR(A5944="",B5944=""),"",ROUND((B5944-A5944)*86400,0))</f>
        <v/>
      </c>
      <c r="K5944" s="37" t="str">
        <f aca="false">IF(G5944=1,IF(COUNTIFS($C:$C,C5944,$G:$G,1,$A:$A,"&gt;="&amp;(A5944-FenetreInterm/86400),$A:$A,"&lt;="&amp;A5944)&gt;=NbInterm,1,0),"")</f>
        <v/>
      </c>
      <c r="L5944" s="37" t="str">
        <f aca="false">IF(G5944=1,IF(B5944="",0,IF(J5944&lt;SeuilFugitive,1,0)),"")</f>
        <v/>
      </c>
      <c r="M5944" s="37" t="str">
        <f aca="false">IF(G5944=1,IF(B5944="",IF((Fin-A5944)*24&gt;SeuilFigee,1,0),IF(J5944&gt;SeuilFigee*3600,1,0)),"")</f>
        <v/>
      </c>
      <c r="N5944" s="0" t="str">
        <f aca="false">IF(G5944=1,IF(COUNTIF(H$2:H5944,H5944)=1,COUNTIF($H:$H,H5944),""),"")</f>
        <v/>
      </c>
      <c r="O5944" s="0" t="str">
        <f aca="false">IF(G5944=1,IF(COUNTIF(I$2:I5944,I5944)=1,COUNTIF($I:$I,I5944),""),"")</f>
        <v/>
      </c>
      <c r="P5944" s="38" t="str">
        <f aca="false">IF(G5944=1,IF(COUNTIFS(C$2:C5944,C5944,G$2:G5944,1)=1,COUNTIFS($C:$C,C5944,$G:$G,1)+ROW()/10000000,""),"")</f>
        <v/>
      </c>
      <c r="Q5944" s="0" t="str">
        <f aca="false">IF(K5944=1,IF(COUNTIFS(C$2:C5944,C5944,K$2:K5944,1)=1,1,0),"")</f>
        <v/>
      </c>
      <c r="R5944" s="0" t="str">
        <f aca="false">IF(M5944=1,IF(COUNTIFS(C$2:C5944,C5944,M$2:M5944,1)=1,1,0),"")</f>
        <v/>
      </c>
      <c r="S5944" s="0" t="str">
        <f aca="false">IF(L5944=1,IF(COUNTIFS(C$2:C5944,C5944,L$2:L5944,1)=1,1,0),"")</f>
        <v/>
      </c>
      <c r="T5944" s="38" t="str">
        <f aca="false">IF(N5944="","",N5944+ROW()/10000000)</f>
        <v/>
      </c>
      <c r="U5944" s="0" t="str">
        <f aca="false">IF(G5944=1,IF(B5944="",1,0),"")</f>
        <v/>
      </c>
    </row>
    <row r="5945" customFormat="false" ht="15" hidden="false" customHeight="false" outlineLevel="0" collapsed="false">
      <c r="A5945" s="35"/>
      <c r="B5945" s="35"/>
      <c r="G5945" s="0" t="str">
        <f aca="false">IF(A5945="","",IF(AND(A5945&gt;=Debut,A5945&lt;Fin),1,0))</f>
        <v/>
      </c>
      <c r="H5945" s="0" t="str">
        <f aca="false">IF(G5945=1,INT(ROUND((A5945-Debut)*86400,0)/600),"")</f>
        <v/>
      </c>
      <c r="I5945" s="0" t="str">
        <f aca="false">IF(G5945=1,INT(ROUND((A5945-Debut)*86400,0)/3600),"")</f>
        <v/>
      </c>
      <c r="J5945" s="0" t="str">
        <f aca="false">IF(OR(A5945="",B5945=""),"",ROUND((B5945-A5945)*86400,0))</f>
        <v/>
      </c>
      <c r="K5945" s="37" t="str">
        <f aca="false">IF(G5945=1,IF(COUNTIFS($C:$C,C5945,$G:$G,1,$A:$A,"&gt;="&amp;(A5945-FenetreInterm/86400),$A:$A,"&lt;="&amp;A5945)&gt;=NbInterm,1,0),"")</f>
        <v/>
      </c>
      <c r="L5945" s="37" t="str">
        <f aca="false">IF(G5945=1,IF(B5945="",0,IF(J5945&lt;SeuilFugitive,1,0)),"")</f>
        <v/>
      </c>
      <c r="M5945" s="37" t="str">
        <f aca="false">IF(G5945=1,IF(B5945="",IF((Fin-A5945)*24&gt;SeuilFigee,1,0),IF(J5945&gt;SeuilFigee*3600,1,0)),"")</f>
        <v/>
      </c>
      <c r="N5945" s="0" t="str">
        <f aca="false">IF(G5945=1,IF(COUNTIF(H$2:H5945,H5945)=1,COUNTIF($H:$H,H5945),""),"")</f>
        <v/>
      </c>
      <c r="O5945" s="0" t="str">
        <f aca="false">IF(G5945=1,IF(COUNTIF(I$2:I5945,I5945)=1,COUNTIF($I:$I,I5945),""),"")</f>
        <v/>
      </c>
      <c r="P5945" s="38" t="str">
        <f aca="false">IF(G5945=1,IF(COUNTIFS(C$2:C5945,C5945,G$2:G5945,1)=1,COUNTIFS($C:$C,C5945,$G:$G,1)+ROW()/10000000,""),"")</f>
        <v/>
      </c>
      <c r="Q5945" s="0" t="str">
        <f aca="false">IF(K5945=1,IF(COUNTIFS(C$2:C5945,C5945,K$2:K5945,1)=1,1,0),"")</f>
        <v/>
      </c>
      <c r="R5945" s="0" t="str">
        <f aca="false">IF(M5945=1,IF(COUNTIFS(C$2:C5945,C5945,M$2:M5945,1)=1,1,0),"")</f>
        <v/>
      </c>
      <c r="S5945" s="0" t="str">
        <f aca="false">IF(L5945=1,IF(COUNTIFS(C$2:C5945,C5945,L$2:L5945,1)=1,1,0),"")</f>
        <v/>
      </c>
      <c r="T5945" s="38" t="str">
        <f aca="false">IF(N5945="","",N5945+ROW()/10000000)</f>
        <v/>
      </c>
      <c r="U5945" s="0" t="str">
        <f aca="false">IF(G5945=1,IF(B5945="",1,0),"")</f>
        <v/>
      </c>
    </row>
    <row r="5946" customFormat="false" ht="15" hidden="false" customHeight="false" outlineLevel="0" collapsed="false">
      <c r="A5946" s="35"/>
      <c r="B5946" s="35"/>
      <c r="G5946" s="0" t="str">
        <f aca="false">IF(A5946="","",IF(AND(A5946&gt;=Debut,A5946&lt;Fin),1,0))</f>
        <v/>
      </c>
      <c r="H5946" s="0" t="str">
        <f aca="false">IF(G5946=1,INT(ROUND((A5946-Debut)*86400,0)/600),"")</f>
        <v/>
      </c>
      <c r="I5946" s="0" t="str">
        <f aca="false">IF(G5946=1,INT(ROUND((A5946-Debut)*86400,0)/3600),"")</f>
        <v/>
      </c>
      <c r="J5946" s="0" t="str">
        <f aca="false">IF(OR(A5946="",B5946=""),"",ROUND((B5946-A5946)*86400,0))</f>
        <v/>
      </c>
      <c r="K5946" s="37" t="str">
        <f aca="false">IF(G5946=1,IF(COUNTIFS($C:$C,C5946,$G:$G,1,$A:$A,"&gt;="&amp;(A5946-FenetreInterm/86400),$A:$A,"&lt;="&amp;A5946)&gt;=NbInterm,1,0),"")</f>
        <v/>
      </c>
      <c r="L5946" s="37" t="str">
        <f aca="false">IF(G5946=1,IF(B5946="",0,IF(J5946&lt;SeuilFugitive,1,0)),"")</f>
        <v/>
      </c>
      <c r="M5946" s="37" t="str">
        <f aca="false">IF(G5946=1,IF(B5946="",IF((Fin-A5946)*24&gt;SeuilFigee,1,0),IF(J5946&gt;SeuilFigee*3600,1,0)),"")</f>
        <v/>
      </c>
      <c r="N5946" s="0" t="str">
        <f aca="false">IF(G5946=1,IF(COUNTIF(H$2:H5946,H5946)=1,COUNTIF($H:$H,H5946),""),"")</f>
        <v/>
      </c>
      <c r="O5946" s="0" t="str">
        <f aca="false">IF(G5946=1,IF(COUNTIF(I$2:I5946,I5946)=1,COUNTIF($I:$I,I5946),""),"")</f>
        <v/>
      </c>
      <c r="P5946" s="38" t="str">
        <f aca="false">IF(G5946=1,IF(COUNTIFS(C$2:C5946,C5946,G$2:G5946,1)=1,COUNTIFS($C:$C,C5946,$G:$G,1)+ROW()/10000000,""),"")</f>
        <v/>
      </c>
      <c r="Q5946" s="0" t="str">
        <f aca="false">IF(K5946=1,IF(COUNTIFS(C$2:C5946,C5946,K$2:K5946,1)=1,1,0),"")</f>
        <v/>
      </c>
      <c r="R5946" s="0" t="str">
        <f aca="false">IF(M5946=1,IF(COUNTIFS(C$2:C5946,C5946,M$2:M5946,1)=1,1,0),"")</f>
        <v/>
      </c>
      <c r="S5946" s="0" t="str">
        <f aca="false">IF(L5946=1,IF(COUNTIFS(C$2:C5946,C5946,L$2:L5946,1)=1,1,0),"")</f>
        <v/>
      </c>
      <c r="T5946" s="38" t="str">
        <f aca="false">IF(N5946="","",N5946+ROW()/10000000)</f>
        <v/>
      </c>
      <c r="U5946" s="0" t="str">
        <f aca="false">IF(G5946=1,IF(B5946="",1,0),"")</f>
        <v/>
      </c>
    </row>
    <row r="5947" customFormat="false" ht="15" hidden="false" customHeight="false" outlineLevel="0" collapsed="false">
      <c r="A5947" s="35"/>
      <c r="B5947" s="35"/>
      <c r="G5947" s="0" t="str">
        <f aca="false">IF(A5947="","",IF(AND(A5947&gt;=Debut,A5947&lt;Fin),1,0))</f>
        <v/>
      </c>
      <c r="H5947" s="0" t="str">
        <f aca="false">IF(G5947=1,INT(ROUND((A5947-Debut)*86400,0)/600),"")</f>
        <v/>
      </c>
      <c r="I5947" s="0" t="str">
        <f aca="false">IF(G5947=1,INT(ROUND((A5947-Debut)*86400,0)/3600),"")</f>
        <v/>
      </c>
      <c r="J5947" s="0" t="str">
        <f aca="false">IF(OR(A5947="",B5947=""),"",ROUND((B5947-A5947)*86400,0))</f>
        <v/>
      </c>
      <c r="K5947" s="37" t="str">
        <f aca="false">IF(G5947=1,IF(COUNTIFS($C:$C,C5947,$G:$G,1,$A:$A,"&gt;="&amp;(A5947-FenetreInterm/86400),$A:$A,"&lt;="&amp;A5947)&gt;=NbInterm,1,0),"")</f>
        <v/>
      </c>
      <c r="L5947" s="37" t="str">
        <f aca="false">IF(G5947=1,IF(B5947="",0,IF(J5947&lt;SeuilFugitive,1,0)),"")</f>
        <v/>
      </c>
      <c r="M5947" s="37" t="str">
        <f aca="false">IF(G5947=1,IF(B5947="",IF((Fin-A5947)*24&gt;SeuilFigee,1,0),IF(J5947&gt;SeuilFigee*3600,1,0)),"")</f>
        <v/>
      </c>
      <c r="N5947" s="0" t="str">
        <f aca="false">IF(G5947=1,IF(COUNTIF(H$2:H5947,H5947)=1,COUNTIF($H:$H,H5947),""),"")</f>
        <v/>
      </c>
      <c r="O5947" s="0" t="str">
        <f aca="false">IF(G5947=1,IF(COUNTIF(I$2:I5947,I5947)=1,COUNTIF($I:$I,I5947),""),"")</f>
        <v/>
      </c>
      <c r="P5947" s="38" t="str">
        <f aca="false">IF(G5947=1,IF(COUNTIFS(C$2:C5947,C5947,G$2:G5947,1)=1,COUNTIFS($C:$C,C5947,$G:$G,1)+ROW()/10000000,""),"")</f>
        <v/>
      </c>
      <c r="Q5947" s="0" t="str">
        <f aca="false">IF(K5947=1,IF(COUNTIFS(C$2:C5947,C5947,K$2:K5947,1)=1,1,0),"")</f>
        <v/>
      </c>
      <c r="R5947" s="0" t="str">
        <f aca="false">IF(M5947=1,IF(COUNTIFS(C$2:C5947,C5947,M$2:M5947,1)=1,1,0),"")</f>
        <v/>
      </c>
      <c r="S5947" s="0" t="str">
        <f aca="false">IF(L5947=1,IF(COUNTIFS(C$2:C5947,C5947,L$2:L5947,1)=1,1,0),"")</f>
        <v/>
      </c>
      <c r="T5947" s="38" t="str">
        <f aca="false">IF(N5947="","",N5947+ROW()/10000000)</f>
        <v/>
      </c>
      <c r="U5947" s="0" t="str">
        <f aca="false">IF(G5947=1,IF(B5947="",1,0),"")</f>
        <v/>
      </c>
    </row>
    <row r="5948" customFormat="false" ht="15" hidden="false" customHeight="false" outlineLevel="0" collapsed="false">
      <c r="A5948" s="35"/>
      <c r="B5948" s="35"/>
      <c r="G5948" s="0" t="str">
        <f aca="false">IF(A5948="","",IF(AND(A5948&gt;=Debut,A5948&lt;Fin),1,0))</f>
        <v/>
      </c>
      <c r="H5948" s="0" t="str">
        <f aca="false">IF(G5948=1,INT(ROUND((A5948-Debut)*86400,0)/600),"")</f>
        <v/>
      </c>
      <c r="I5948" s="0" t="str">
        <f aca="false">IF(G5948=1,INT(ROUND((A5948-Debut)*86400,0)/3600),"")</f>
        <v/>
      </c>
      <c r="J5948" s="0" t="str">
        <f aca="false">IF(OR(A5948="",B5948=""),"",ROUND((B5948-A5948)*86400,0))</f>
        <v/>
      </c>
      <c r="K5948" s="37" t="str">
        <f aca="false">IF(G5948=1,IF(COUNTIFS($C:$C,C5948,$G:$G,1,$A:$A,"&gt;="&amp;(A5948-FenetreInterm/86400),$A:$A,"&lt;="&amp;A5948)&gt;=NbInterm,1,0),"")</f>
        <v/>
      </c>
      <c r="L5948" s="37" t="str">
        <f aca="false">IF(G5948=1,IF(B5948="",0,IF(J5948&lt;SeuilFugitive,1,0)),"")</f>
        <v/>
      </c>
      <c r="M5948" s="37" t="str">
        <f aca="false">IF(G5948=1,IF(B5948="",IF((Fin-A5948)*24&gt;SeuilFigee,1,0),IF(J5948&gt;SeuilFigee*3600,1,0)),"")</f>
        <v/>
      </c>
      <c r="N5948" s="0" t="str">
        <f aca="false">IF(G5948=1,IF(COUNTIF(H$2:H5948,H5948)=1,COUNTIF($H:$H,H5948),""),"")</f>
        <v/>
      </c>
      <c r="O5948" s="0" t="str">
        <f aca="false">IF(G5948=1,IF(COUNTIF(I$2:I5948,I5948)=1,COUNTIF($I:$I,I5948),""),"")</f>
        <v/>
      </c>
      <c r="P5948" s="38" t="str">
        <f aca="false">IF(G5948=1,IF(COUNTIFS(C$2:C5948,C5948,G$2:G5948,1)=1,COUNTIFS($C:$C,C5948,$G:$G,1)+ROW()/10000000,""),"")</f>
        <v/>
      </c>
      <c r="Q5948" s="0" t="str">
        <f aca="false">IF(K5948=1,IF(COUNTIFS(C$2:C5948,C5948,K$2:K5948,1)=1,1,0),"")</f>
        <v/>
      </c>
      <c r="R5948" s="0" t="str">
        <f aca="false">IF(M5948=1,IF(COUNTIFS(C$2:C5948,C5948,M$2:M5948,1)=1,1,0),"")</f>
        <v/>
      </c>
      <c r="S5948" s="0" t="str">
        <f aca="false">IF(L5948=1,IF(COUNTIFS(C$2:C5948,C5948,L$2:L5948,1)=1,1,0),"")</f>
        <v/>
      </c>
      <c r="T5948" s="38" t="str">
        <f aca="false">IF(N5948="","",N5948+ROW()/10000000)</f>
        <v/>
      </c>
      <c r="U5948" s="0" t="str">
        <f aca="false">IF(G5948=1,IF(B5948="",1,0),"")</f>
        <v/>
      </c>
    </row>
    <row r="5949" customFormat="false" ht="15" hidden="false" customHeight="false" outlineLevel="0" collapsed="false">
      <c r="A5949" s="35"/>
      <c r="B5949" s="35"/>
      <c r="G5949" s="0" t="str">
        <f aca="false">IF(A5949="","",IF(AND(A5949&gt;=Debut,A5949&lt;Fin),1,0))</f>
        <v/>
      </c>
      <c r="H5949" s="0" t="str">
        <f aca="false">IF(G5949=1,INT(ROUND((A5949-Debut)*86400,0)/600),"")</f>
        <v/>
      </c>
      <c r="I5949" s="0" t="str">
        <f aca="false">IF(G5949=1,INT(ROUND((A5949-Debut)*86400,0)/3600),"")</f>
        <v/>
      </c>
      <c r="J5949" s="0" t="str">
        <f aca="false">IF(OR(A5949="",B5949=""),"",ROUND((B5949-A5949)*86400,0))</f>
        <v/>
      </c>
      <c r="K5949" s="37" t="str">
        <f aca="false">IF(G5949=1,IF(COUNTIFS($C:$C,C5949,$G:$G,1,$A:$A,"&gt;="&amp;(A5949-FenetreInterm/86400),$A:$A,"&lt;="&amp;A5949)&gt;=NbInterm,1,0),"")</f>
        <v/>
      </c>
      <c r="L5949" s="37" t="str">
        <f aca="false">IF(G5949=1,IF(B5949="",0,IF(J5949&lt;SeuilFugitive,1,0)),"")</f>
        <v/>
      </c>
      <c r="M5949" s="37" t="str">
        <f aca="false">IF(G5949=1,IF(B5949="",IF((Fin-A5949)*24&gt;SeuilFigee,1,0),IF(J5949&gt;SeuilFigee*3600,1,0)),"")</f>
        <v/>
      </c>
      <c r="N5949" s="0" t="str">
        <f aca="false">IF(G5949=1,IF(COUNTIF(H$2:H5949,H5949)=1,COUNTIF($H:$H,H5949),""),"")</f>
        <v/>
      </c>
      <c r="O5949" s="0" t="str">
        <f aca="false">IF(G5949=1,IF(COUNTIF(I$2:I5949,I5949)=1,COUNTIF($I:$I,I5949),""),"")</f>
        <v/>
      </c>
      <c r="P5949" s="38" t="str">
        <f aca="false">IF(G5949=1,IF(COUNTIFS(C$2:C5949,C5949,G$2:G5949,1)=1,COUNTIFS($C:$C,C5949,$G:$G,1)+ROW()/10000000,""),"")</f>
        <v/>
      </c>
      <c r="Q5949" s="0" t="str">
        <f aca="false">IF(K5949=1,IF(COUNTIFS(C$2:C5949,C5949,K$2:K5949,1)=1,1,0),"")</f>
        <v/>
      </c>
      <c r="R5949" s="0" t="str">
        <f aca="false">IF(M5949=1,IF(COUNTIFS(C$2:C5949,C5949,M$2:M5949,1)=1,1,0),"")</f>
        <v/>
      </c>
      <c r="S5949" s="0" t="str">
        <f aca="false">IF(L5949=1,IF(COUNTIFS(C$2:C5949,C5949,L$2:L5949,1)=1,1,0),"")</f>
        <v/>
      </c>
      <c r="T5949" s="38" t="str">
        <f aca="false">IF(N5949="","",N5949+ROW()/10000000)</f>
        <v/>
      </c>
      <c r="U5949" s="0" t="str">
        <f aca="false">IF(G5949=1,IF(B5949="",1,0),"")</f>
        <v/>
      </c>
    </row>
    <row r="5950" customFormat="false" ht="15" hidden="false" customHeight="false" outlineLevel="0" collapsed="false">
      <c r="A5950" s="35"/>
      <c r="B5950" s="35"/>
      <c r="G5950" s="0" t="str">
        <f aca="false">IF(A5950="","",IF(AND(A5950&gt;=Debut,A5950&lt;Fin),1,0))</f>
        <v/>
      </c>
      <c r="H5950" s="0" t="str">
        <f aca="false">IF(G5950=1,INT(ROUND((A5950-Debut)*86400,0)/600),"")</f>
        <v/>
      </c>
      <c r="I5950" s="0" t="str">
        <f aca="false">IF(G5950=1,INT(ROUND((A5950-Debut)*86400,0)/3600),"")</f>
        <v/>
      </c>
      <c r="J5950" s="0" t="str">
        <f aca="false">IF(OR(A5950="",B5950=""),"",ROUND((B5950-A5950)*86400,0))</f>
        <v/>
      </c>
      <c r="K5950" s="37" t="str">
        <f aca="false">IF(G5950=1,IF(COUNTIFS($C:$C,C5950,$G:$G,1,$A:$A,"&gt;="&amp;(A5950-FenetreInterm/86400),$A:$A,"&lt;="&amp;A5950)&gt;=NbInterm,1,0),"")</f>
        <v/>
      </c>
      <c r="L5950" s="37" t="str">
        <f aca="false">IF(G5950=1,IF(B5950="",0,IF(J5950&lt;SeuilFugitive,1,0)),"")</f>
        <v/>
      </c>
      <c r="M5950" s="37" t="str">
        <f aca="false">IF(G5950=1,IF(B5950="",IF((Fin-A5950)*24&gt;SeuilFigee,1,0),IF(J5950&gt;SeuilFigee*3600,1,0)),"")</f>
        <v/>
      </c>
      <c r="N5950" s="0" t="str">
        <f aca="false">IF(G5950=1,IF(COUNTIF(H$2:H5950,H5950)=1,COUNTIF($H:$H,H5950),""),"")</f>
        <v/>
      </c>
      <c r="O5950" s="0" t="str">
        <f aca="false">IF(G5950=1,IF(COUNTIF(I$2:I5950,I5950)=1,COUNTIF($I:$I,I5950),""),"")</f>
        <v/>
      </c>
      <c r="P5950" s="38" t="str">
        <f aca="false">IF(G5950=1,IF(COUNTIFS(C$2:C5950,C5950,G$2:G5950,1)=1,COUNTIFS($C:$C,C5950,$G:$G,1)+ROW()/10000000,""),"")</f>
        <v/>
      </c>
      <c r="Q5950" s="0" t="str">
        <f aca="false">IF(K5950=1,IF(COUNTIFS(C$2:C5950,C5950,K$2:K5950,1)=1,1,0),"")</f>
        <v/>
      </c>
      <c r="R5950" s="0" t="str">
        <f aca="false">IF(M5950=1,IF(COUNTIFS(C$2:C5950,C5950,M$2:M5950,1)=1,1,0),"")</f>
        <v/>
      </c>
      <c r="S5950" s="0" t="str">
        <f aca="false">IF(L5950=1,IF(COUNTIFS(C$2:C5950,C5950,L$2:L5950,1)=1,1,0),"")</f>
        <v/>
      </c>
      <c r="T5950" s="38" t="str">
        <f aca="false">IF(N5950="","",N5950+ROW()/10000000)</f>
        <v/>
      </c>
      <c r="U5950" s="0" t="str">
        <f aca="false">IF(G5950=1,IF(B5950="",1,0),"")</f>
        <v/>
      </c>
    </row>
    <row r="5951" customFormat="false" ht="15" hidden="false" customHeight="false" outlineLevel="0" collapsed="false">
      <c r="A5951" s="35"/>
      <c r="B5951" s="35"/>
      <c r="G5951" s="0" t="str">
        <f aca="false">IF(A5951="","",IF(AND(A5951&gt;=Debut,A5951&lt;Fin),1,0))</f>
        <v/>
      </c>
      <c r="H5951" s="0" t="str">
        <f aca="false">IF(G5951=1,INT(ROUND((A5951-Debut)*86400,0)/600),"")</f>
        <v/>
      </c>
      <c r="I5951" s="0" t="str">
        <f aca="false">IF(G5951=1,INT(ROUND((A5951-Debut)*86400,0)/3600),"")</f>
        <v/>
      </c>
      <c r="J5951" s="0" t="str">
        <f aca="false">IF(OR(A5951="",B5951=""),"",ROUND((B5951-A5951)*86400,0))</f>
        <v/>
      </c>
      <c r="K5951" s="37" t="str">
        <f aca="false">IF(G5951=1,IF(COUNTIFS($C:$C,C5951,$G:$G,1,$A:$A,"&gt;="&amp;(A5951-FenetreInterm/86400),$A:$A,"&lt;="&amp;A5951)&gt;=NbInterm,1,0),"")</f>
        <v/>
      </c>
      <c r="L5951" s="37" t="str">
        <f aca="false">IF(G5951=1,IF(B5951="",0,IF(J5951&lt;SeuilFugitive,1,0)),"")</f>
        <v/>
      </c>
      <c r="M5951" s="37" t="str">
        <f aca="false">IF(G5951=1,IF(B5951="",IF((Fin-A5951)*24&gt;SeuilFigee,1,0),IF(J5951&gt;SeuilFigee*3600,1,0)),"")</f>
        <v/>
      </c>
      <c r="N5951" s="0" t="str">
        <f aca="false">IF(G5951=1,IF(COUNTIF(H$2:H5951,H5951)=1,COUNTIF($H:$H,H5951),""),"")</f>
        <v/>
      </c>
      <c r="O5951" s="0" t="str">
        <f aca="false">IF(G5951=1,IF(COUNTIF(I$2:I5951,I5951)=1,COUNTIF($I:$I,I5951),""),"")</f>
        <v/>
      </c>
      <c r="P5951" s="38" t="str">
        <f aca="false">IF(G5951=1,IF(COUNTIFS(C$2:C5951,C5951,G$2:G5951,1)=1,COUNTIFS($C:$C,C5951,$G:$G,1)+ROW()/10000000,""),"")</f>
        <v/>
      </c>
      <c r="Q5951" s="0" t="str">
        <f aca="false">IF(K5951=1,IF(COUNTIFS(C$2:C5951,C5951,K$2:K5951,1)=1,1,0),"")</f>
        <v/>
      </c>
      <c r="R5951" s="0" t="str">
        <f aca="false">IF(M5951=1,IF(COUNTIFS(C$2:C5951,C5951,M$2:M5951,1)=1,1,0),"")</f>
        <v/>
      </c>
      <c r="S5951" s="0" t="str">
        <f aca="false">IF(L5951=1,IF(COUNTIFS(C$2:C5951,C5951,L$2:L5951,1)=1,1,0),"")</f>
        <v/>
      </c>
      <c r="T5951" s="38" t="str">
        <f aca="false">IF(N5951="","",N5951+ROW()/10000000)</f>
        <v/>
      </c>
      <c r="U5951" s="0" t="str">
        <f aca="false">IF(G5951=1,IF(B5951="",1,0),"")</f>
        <v/>
      </c>
    </row>
    <row r="5952" customFormat="false" ht="15" hidden="false" customHeight="false" outlineLevel="0" collapsed="false">
      <c r="A5952" s="35"/>
      <c r="B5952" s="35"/>
      <c r="G5952" s="0" t="str">
        <f aca="false">IF(A5952="","",IF(AND(A5952&gt;=Debut,A5952&lt;Fin),1,0))</f>
        <v/>
      </c>
      <c r="H5952" s="0" t="str">
        <f aca="false">IF(G5952=1,INT(ROUND((A5952-Debut)*86400,0)/600),"")</f>
        <v/>
      </c>
      <c r="I5952" s="0" t="str">
        <f aca="false">IF(G5952=1,INT(ROUND((A5952-Debut)*86400,0)/3600),"")</f>
        <v/>
      </c>
      <c r="J5952" s="0" t="str">
        <f aca="false">IF(OR(A5952="",B5952=""),"",ROUND((B5952-A5952)*86400,0))</f>
        <v/>
      </c>
      <c r="K5952" s="37" t="str">
        <f aca="false">IF(G5952=1,IF(COUNTIFS($C:$C,C5952,$G:$G,1,$A:$A,"&gt;="&amp;(A5952-FenetreInterm/86400),$A:$A,"&lt;="&amp;A5952)&gt;=NbInterm,1,0),"")</f>
        <v/>
      </c>
      <c r="L5952" s="37" t="str">
        <f aca="false">IF(G5952=1,IF(B5952="",0,IF(J5952&lt;SeuilFugitive,1,0)),"")</f>
        <v/>
      </c>
      <c r="M5952" s="37" t="str">
        <f aca="false">IF(G5952=1,IF(B5952="",IF((Fin-A5952)*24&gt;SeuilFigee,1,0),IF(J5952&gt;SeuilFigee*3600,1,0)),"")</f>
        <v/>
      </c>
      <c r="N5952" s="0" t="str">
        <f aca="false">IF(G5952=1,IF(COUNTIF(H$2:H5952,H5952)=1,COUNTIF($H:$H,H5952),""),"")</f>
        <v/>
      </c>
      <c r="O5952" s="0" t="str">
        <f aca="false">IF(G5952=1,IF(COUNTIF(I$2:I5952,I5952)=1,COUNTIF($I:$I,I5952),""),"")</f>
        <v/>
      </c>
      <c r="P5952" s="38" t="str">
        <f aca="false">IF(G5952=1,IF(COUNTIFS(C$2:C5952,C5952,G$2:G5952,1)=1,COUNTIFS($C:$C,C5952,$G:$G,1)+ROW()/10000000,""),"")</f>
        <v/>
      </c>
      <c r="Q5952" s="0" t="str">
        <f aca="false">IF(K5952=1,IF(COUNTIFS(C$2:C5952,C5952,K$2:K5952,1)=1,1,0),"")</f>
        <v/>
      </c>
      <c r="R5952" s="0" t="str">
        <f aca="false">IF(M5952=1,IF(COUNTIFS(C$2:C5952,C5952,M$2:M5952,1)=1,1,0),"")</f>
        <v/>
      </c>
      <c r="S5952" s="0" t="str">
        <f aca="false">IF(L5952=1,IF(COUNTIFS(C$2:C5952,C5952,L$2:L5952,1)=1,1,0),"")</f>
        <v/>
      </c>
      <c r="T5952" s="38" t="str">
        <f aca="false">IF(N5952="","",N5952+ROW()/10000000)</f>
        <v/>
      </c>
      <c r="U5952" s="0" t="str">
        <f aca="false">IF(G5952=1,IF(B5952="",1,0),"")</f>
        <v/>
      </c>
    </row>
    <row r="5953" customFormat="false" ht="15" hidden="false" customHeight="false" outlineLevel="0" collapsed="false">
      <c r="A5953" s="35"/>
      <c r="B5953" s="35"/>
      <c r="G5953" s="0" t="str">
        <f aca="false">IF(A5953="","",IF(AND(A5953&gt;=Debut,A5953&lt;Fin),1,0))</f>
        <v/>
      </c>
      <c r="H5953" s="0" t="str">
        <f aca="false">IF(G5953=1,INT(ROUND((A5953-Debut)*86400,0)/600),"")</f>
        <v/>
      </c>
      <c r="I5953" s="0" t="str">
        <f aca="false">IF(G5953=1,INT(ROUND((A5953-Debut)*86400,0)/3600),"")</f>
        <v/>
      </c>
      <c r="J5953" s="0" t="str">
        <f aca="false">IF(OR(A5953="",B5953=""),"",ROUND((B5953-A5953)*86400,0))</f>
        <v/>
      </c>
      <c r="K5953" s="37" t="str">
        <f aca="false">IF(G5953=1,IF(COUNTIFS($C:$C,C5953,$G:$G,1,$A:$A,"&gt;="&amp;(A5953-FenetreInterm/86400),$A:$A,"&lt;="&amp;A5953)&gt;=NbInterm,1,0),"")</f>
        <v/>
      </c>
      <c r="L5953" s="37" t="str">
        <f aca="false">IF(G5953=1,IF(B5953="",0,IF(J5953&lt;SeuilFugitive,1,0)),"")</f>
        <v/>
      </c>
      <c r="M5953" s="37" t="str">
        <f aca="false">IF(G5953=1,IF(B5953="",IF((Fin-A5953)*24&gt;SeuilFigee,1,0),IF(J5953&gt;SeuilFigee*3600,1,0)),"")</f>
        <v/>
      </c>
      <c r="N5953" s="0" t="str">
        <f aca="false">IF(G5953=1,IF(COUNTIF(H$2:H5953,H5953)=1,COUNTIF($H:$H,H5953),""),"")</f>
        <v/>
      </c>
      <c r="O5953" s="0" t="str">
        <f aca="false">IF(G5953=1,IF(COUNTIF(I$2:I5953,I5953)=1,COUNTIF($I:$I,I5953),""),"")</f>
        <v/>
      </c>
      <c r="P5953" s="38" t="str">
        <f aca="false">IF(G5953=1,IF(COUNTIFS(C$2:C5953,C5953,G$2:G5953,1)=1,COUNTIFS($C:$C,C5953,$G:$G,1)+ROW()/10000000,""),"")</f>
        <v/>
      </c>
      <c r="Q5953" s="0" t="str">
        <f aca="false">IF(K5953=1,IF(COUNTIFS(C$2:C5953,C5953,K$2:K5953,1)=1,1,0),"")</f>
        <v/>
      </c>
      <c r="R5953" s="0" t="str">
        <f aca="false">IF(M5953=1,IF(COUNTIFS(C$2:C5953,C5953,M$2:M5953,1)=1,1,0),"")</f>
        <v/>
      </c>
      <c r="S5953" s="0" t="str">
        <f aca="false">IF(L5953=1,IF(COUNTIFS(C$2:C5953,C5953,L$2:L5953,1)=1,1,0),"")</f>
        <v/>
      </c>
      <c r="T5953" s="38" t="str">
        <f aca="false">IF(N5953="","",N5953+ROW()/10000000)</f>
        <v/>
      </c>
      <c r="U5953" s="0" t="str">
        <f aca="false">IF(G5953=1,IF(B5953="",1,0),"")</f>
        <v/>
      </c>
    </row>
    <row r="5954" customFormat="false" ht="15" hidden="false" customHeight="false" outlineLevel="0" collapsed="false">
      <c r="A5954" s="35"/>
      <c r="B5954" s="35"/>
      <c r="G5954" s="0" t="str">
        <f aca="false">IF(A5954="","",IF(AND(A5954&gt;=Debut,A5954&lt;Fin),1,0))</f>
        <v/>
      </c>
      <c r="H5954" s="0" t="str">
        <f aca="false">IF(G5954=1,INT(ROUND((A5954-Debut)*86400,0)/600),"")</f>
        <v/>
      </c>
      <c r="I5954" s="0" t="str">
        <f aca="false">IF(G5954=1,INT(ROUND((A5954-Debut)*86400,0)/3600),"")</f>
        <v/>
      </c>
      <c r="J5954" s="0" t="str">
        <f aca="false">IF(OR(A5954="",B5954=""),"",ROUND((B5954-A5954)*86400,0))</f>
        <v/>
      </c>
      <c r="K5954" s="37" t="str">
        <f aca="false">IF(G5954=1,IF(COUNTIFS($C:$C,C5954,$G:$G,1,$A:$A,"&gt;="&amp;(A5954-FenetreInterm/86400),$A:$A,"&lt;="&amp;A5954)&gt;=NbInterm,1,0),"")</f>
        <v/>
      </c>
      <c r="L5954" s="37" t="str">
        <f aca="false">IF(G5954=1,IF(B5954="",0,IF(J5954&lt;SeuilFugitive,1,0)),"")</f>
        <v/>
      </c>
      <c r="M5954" s="37" t="str">
        <f aca="false">IF(G5954=1,IF(B5954="",IF((Fin-A5954)*24&gt;SeuilFigee,1,0),IF(J5954&gt;SeuilFigee*3600,1,0)),"")</f>
        <v/>
      </c>
      <c r="N5954" s="0" t="str">
        <f aca="false">IF(G5954=1,IF(COUNTIF(H$2:H5954,H5954)=1,COUNTIF($H:$H,H5954),""),"")</f>
        <v/>
      </c>
      <c r="O5954" s="0" t="str">
        <f aca="false">IF(G5954=1,IF(COUNTIF(I$2:I5954,I5954)=1,COUNTIF($I:$I,I5954),""),"")</f>
        <v/>
      </c>
      <c r="P5954" s="38" t="str">
        <f aca="false">IF(G5954=1,IF(COUNTIFS(C$2:C5954,C5954,G$2:G5954,1)=1,COUNTIFS($C:$C,C5954,$G:$G,1)+ROW()/10000000,""),"")</f>
        <v/>
      </c>
      <c r="Q5954" s="0" t="str">
        <f aca="false">IF(K5954=1,IF(COUNTIFS(C$2:C5954,C5954,K$2:K5954,1)=1,1,0),"")</f>
        <v/>
      </c>
      <c r="R5954" s="0" t="str">
        <f aca="false">IF(M5954=1,IF(COUNTIFS(C$2:C5954,C5954,M$2:M5954,1)=1,1,0),"")</f>
        <v/>
      </c>
      <c r="S5954" s="0" t="str">
        <f aca="false">IF(L5954=1,IF(COUNTIFS(C$2:C5954,C5954,L$2:L5954,1)=1,1,0),"")</f>
        <v/>
      </c>
      <c r="T5954" s="38" t="str">
        <f aca="false">IF(N5954="","",N5954+ROW()/10000000)</f>
        <v/>
      </c>
      <c r="U5954" s="0" t="str">
        <f aca="false">IF(G5954=1,IF(B5954="",1,0),"")</f>
        <v/>
      </c>
    </row>
    <row r="5955" customFormat="false" ht="15" hidden="false" customHeight="false" outlineLevel="0" collapsed="false">
      <c r="A5955" s="35"/>
      <c r="B5955" s="35"/>
      <c r="G5955" s="0" t="str">
        <f aca="false">IF(A5955="","",IF(AND(A5955&gt;=Debut,A5955&lt;Fin),1,0))</f>
        <v/>
      </c>
      <c r="H5955" s="0" t="str">
        <f aca="false">IF(G5955=1,INT(ROUND((A5955-Debut)*86400,0)/600),"")</f>
        <v/>
      </c>
      <c r="I5955" s="0" t="str">
        <f aca="false">IF(G5955=1,INT(ROUND((A5955-Debut)*86400,0)/3600),"")</f>
        <v/>
      </c>
      <c r="J5955" s="0" t="str">
        <f aca="false">IF(OR(A5955="",B5955=""),"",ROUND((B5955-A5955)*86400,0))</f>
        <v/>
      </c>
      <c r="K5955" s="37" t="str">
        <f aca="false">IF(G5955=1,IF(COUNTIFS($C:$C,C5955,$G:$G,1,$A:$A,"&gt;="&amp;(A5955-FenetreInterm/86400),$A:$A,"&lt;="&amp;A5955)&gt;=NbInterm,1,0),"")</f>
        <v/>
      </c>
      <c r="L5955" s="37" t="str">
        <f aca="false">IF(G5955=1,IF(B5955="",0,IF(J5955&lt;SeuilFugitive,1,0)),"")</f>
        <v/>
      </c>
      <c r="M5955" s="37" t="str">
        <f aca="false">IF(G5955=1,IF(B5955="",IF((Fin-A5955)*24&gt;SeuilFigee,1,0),IF(J5955&gt;SeuilFigee*3600,1,0)),"")</f>
        <v/>
      </c>
      <c r="N5955" s="0" t="str">
        <f aca="false">IF(G5955=1,IF(COUNTIF(H$2:H5955,H5955)=1,COUNTIF($H:$H,H5955),""),"")</f>
        <v/>
      </c>
      <c r="O5955" s="0" t="str">
        <f aca="false">IF(G5955=1,IF(COUNTIF(I$2:I5955,I5955)=1,COUNTIF($I:$I,I5955),""),"")</f>
        <v/>
      </c>
      <c r="P5955" s="38" t="str">
        <f aca="false">IF(G5955=1,IF(COUNTIFS(C$2:C5955,C5955,G$2:G5955,1)=1,COUNTIFS($C:$C,C5955,$G:$G,1)+ROW()/10000000,""),"")</f>
        <v/>
      </c>
      <c r="Q5955" s="0" t="str">
        <f aca="false">IF(K5955=1,IF(COUNTIFS(C$2:C5955,C5955,K$2:K5955,1)=1,1,0),"")</f>
        <v/>
      </c>
      <c r="R5955" s="0" t="str">
        <f aca="false">IF(M5955=1,IF(COUNTIFS(C$2:C5955,C5955,M$2:M5955,1)=1,1,0),"")</f>
        <v/>
      </c>
      <c r="S5955" s="0" t="str">
        <f aca="false">IF(L5955=1,IF(COUNTIFS(C$2:C5955,C5955,L$2:L5955,1)=1,1,0),"")</f>
        <v/>
      </c>
      <c r="T5955" s="38" t="str">
        <f aca="false">IF(N5955="","",N5955+ROW()/10000000)</f>
        <v/>
      </c>
      <c r="U5955" s="0" t="str">
        <f aca="false">IF(G5955=1,IF(B5955="",1,0),"")</f>
        <v/>
      </c>
    </row>
    <row r="5956" customFormat="false" ht="15" hidden="false" customHeight="false" outlineLevel="0" collapsed="false">
      <c r="A5956" s="35"/>
      <c r="B5956" s="35"/>
      <c r="G5956" s="0" t="str">
        <f aca="false">IF(A5956="","",IF(AND(A5956&gt;=Debut,A5956&lt;Fin),1,0))</f>
        <v/>
      </c>
      <c r="H5956" s="0" t="str">
        <f aca="false">IF(G5956=1,INT(ROUND((A5956-Debut)*86400,0)/600),"")</f>
        <v/>
      </c>
      <c r="I5956" s="0" t="str">
        <f aca="false">IF(G5956=1,INT(ROUND((A5956-Debut)*86400,0)/3600),"")</f>
        <v/>
      </c>
      <c r="J5956" s="0" t="str">
        <f aca="false">IF(OR(A5956="",B5956=""),"",ROUND((B5956-A5956)*86400,0))</f>
        <v/>
      </c>
      <c r="K5956" s="37" t="str">
        <f aca="false">IF(G5956=1,IF(COUNTIFS($C:$C,C5956,$G:$G,1,$A:$A,"&gt;="&amp;(A5956-FenetreInterm/86400),$A:$A,"&lt;="&amp;A5956)&gt;=NbInterm,1,0),"")</f>
        <v/>
      </c>
      <c r="L5956" s="37" t="str">
        <f aca="false">IF(G5956=1,IF(B5956="",0,IF(J5956&lt;SeuilFugitive,1,0)),"")</f>
        <v/>
      </c>
      <c r="M5956" s="37" t="str">
        <f aca="false">IF(G5956=1,IF(B5956="",IF((Fin-A5956)*24&gt;SeuilFigee,1,0),IF(J5956&gt;SeuilFigee*3600,1,0)),"")</f>
        <v/>
      </c>
      <c r="N5956" s="0" t="str">
        <f aca="false">IF(G5956=1,IF(COUNTIF(H$2:H5956,H5956)=1,COUNTIF($H:$H,H5956),""),"")</f>
        <v/>
      </c>
      <c r="O5956" s="0" t="str">
        <f aca="false">IF(G5956=1,IF(COUNTIF(I$2:I5956,I5956)=1,COUNTIF($I:$I,I5956),""),"")</f>
        <v/>
      </c>
      <c r="P5956" s="38" t="str">
        <f aca="false">IF(G5956=1,IF(COUNTIFS(C$2:C5956,C5956,G$2:G5956,1)=1,COUNTIFS($C:$C,C5956,$G:$G,1)+ROW()/10000000,""),"")</f>
        <v/>
      </c>
      <c r="Q5956" s="0" t="str">
        <f aca="false">IF(K5956=1,IF(COUNTIFS(C$2:C5956,C5956,K$2:K5956,1)=1,1,0),"")</f>
        <v/>
      </c>
      <c r="R5956" s="0" t="str">
        <f aca="false">IF(M5956=1,IF(COUNTIFS(C$2:C5956,C5956,M$2:M5956,1)=1,1,0),"")</f>
        <v/>
      </c>
      <c r="S5956" s="0" t="str">
        <f aca="false">IF(L5956=1,IF(COUNTIFS(C$2:C5956,C5956,L$2:L5956,1)=1,1,0),"")</f>
        <v/>
      </c>
      <c r="T5956" s="38" t="str">
        <f aca="false">IF(N5956="","",N5956+ROW()/10000000)</f>
        <v/>
      </c>
      <c r="U5956" s="0" t="str">
        <f aca="false">IF(G5956=1,IF(B5956="",1,0),"")</f>
        <v/>
      </c>
    </row>
    <row r="5957" customFormat="false" ht="15" hidden="false" customHeight="false" outlineLevel="0" collapsed="false">
      <c r="A5957" s="35"/>
      <c r="B5957" s="35"/>
      <c r="G5957" s="0" t="str">
        <f aca="false">IF(A5957="","",IF(AND(A5957&gt;=Debut,A5957&lt;Fin),1,0))</f>
        <v/>
      </c>
      <c r="H5957" s="0" t="str">
        <f aca="false">IF(G5957=1,INT(ROUND((A5957-Debut)*86400,0)/600),"")</f>
        <v/>
      </c>
      <c r="I5957" s="0" t="str">
        <f aca="false">IF(G5957=1,INT(ROUND((A5957-Debut)*86400,0)/3600),"")</f>
        <v/>
      </c>
      <c r="J5957" s="0" t="str">
        <f aca="false">IF(OR(A5957="",B5957=""),"",ROUND((B5957-A5957)*86400,0))</f>
        <v/>
      </c>
      <c r="K5957" s="37" t="str">
        <f aca="false">IF(G5957=1,IF(COUNTIFS($C:$C,C5957,$G:$G,1,$A:$A,"&gt;="&amp;(A5957-FenetreInterm/86400),$A:$A,"&lt;="&amp;A5957)&gt;=NbInterm,1,0),"")</f>
        <v/>
      </c>
      <c r="L5957" s="37" t="str">
        <f aca="false">IF(G5957=1,IF(B5957="",0,IF(J5957&lt;SeuilFugitive,1,0)),"")</f>
        <v/>
      </c>
      <c r="M5957" s="37" t="str">
        <f aca="false">IF(G5957=1,IF(B5957="",IF((Fin-A5957)*24&gt;SeuilFigee,1,0),IF(J5957&gt;SeuilFigee*3600,1,0)),"")</f>
        <v/>
      </c>
      <c r="N5957" s="0" t="str">
        <f aca="false">IF(G5957=1,IF(COUNTIF(H$2:H5957,H5957)=1,COUNTIF($H:$H,H5957),""),"")</f>
        <v/>
      </c>
      <c r="O5957" s="0" t="str">
        <f aca="false">IF(G5957=1,IF(COUNTIF(I$2:I5957,I5957)=1,COUNTIF($I:$I,I5957),""),"")</f>
        <v/>
      </c>
      <c r="P5957" s="38" t="str">
        <f aca="false">IF(G5957=1,IF(COUNTIFS(C$2:C5957,C5957,G$2:G5957,1)=1,COUNTIFS($C:$C,C5957,$G:$G,1)+ROW()/10000000,""),"")</f>
        <v/>
      </c>
      <c r="Q5957" s="0" t="str">
        <f aca="false">IF(K5957=1,IF(COUNTIFS(C$2:C5957,C5957,K$2:K5957,1)=1,1,0),"")</f>
        <v/>
      </c>
      <c r="R5957" s="0" t="str">
        <f aca="false">IF(M5957=1,IF(COUNTIFS(C$2:C5957,C5957,M$2:M5957,1)=1,1,0),"")</f>
        <v/>
      </c>
      <c r="S5957" s="0" t="str">
        <f aca="false">IF(L5957=1,IF(COUNTIFS(C$2:C5957,C5957,L$2:L5957,1)=1,1,0),"")</f>
        <v/>
      </c>
      <c r="T5957" s="38" t="str">
        <f aca="false">IF(N5957="","",N5957+ROW()/10000000)</f>
        <v/>
      </c>
      <c r="U5957" s="0" t="str">
        <f aca="false">IF(G5957=1,IF(B5957="",1,0),"")</f>
        <v/>
      </c>
    </row>
    <row r="5958" customFormat="false" ht="15" hidden="false" customHeight="false" outlineLevel="0" collapsed="false">
      <c r="A5958" s="35"/>
      <c r="B5958" s="35"/>
      <c r="G5958" s="0" t="str">
        <f aca="false">IF(A5958="","",IF(AND(A5958&gt;=Debut,A5958&lt;Fin),1,0))</f>
        <v/>
      </c>
      <c r="H5958" s="0" t="str">
        <f aca="false">IF(G5958=1,INT(ROUND((A5958-Debut)*86400,0)/600),"")</f>
        <v/>
      </c>
      <c r="I5958" s="0" t="str">
        <f aca="false">IF(G5958=1,INT(ROUND((A5958-Debut)*86400,0)/3600),"")</f>
        <v/>
      </c>
      <c r="J5958" s="0" t="str">
        <f aca="false">IF(OR(A5958="",B5958=""),"",ROUND((B5958-A5958)*86400,0))</f>
        <v/>
      </c>
      <c r="K5958" s="37" t="str">
        <f aca="false">IF(G5958=1,IF(COUNTIFS($C:$C,C5958,$G:$G,1,$A:$A,"&gt;="&amp;(A5958-FenetreInterm/86400),$A:$A,"&lt;="&amp;A5958)&gt;=NbInterm,1,0),"")</f>
        <v/>
      </c>
      <c r="L5958" s="37" t="str">
        <f aca="false">IF(G5958=1,IF(B5958="",0,IF(J5958&lt;SeuilFugitive,1,0)),"")</f>
        <v/>
      </c>
      <c r="M5958" s="37" t="str">
        <f aca="false">IF(G5958=1,IF(B5958="",IF((Fin-A5958)*24&gt;SeuilFigee,1,0),IF(J5958&gt;SeuilFigee*3600,1,0)),"")</f>
        <v/>
      </c>
      <c r="N5958" s="0" t="str">
        <f aca="false">IF(G5958=1,IF(COUNTIF(H$2:H5958,H5958)=1,COUNTIF($H:$H,H5958),""),"")</f>
        <v/>
      </c>
      <c r="O5958" s="0" t="str">
        <f aca="false">IF(G5958=1,IF(COUNTIF(I$2:I5958,I5958)=1,COUNTIF($I:$I,I5958),""),"")</f>
        <v/>
      </c>
      <c r="P5958" s="38" t="str">
        <f aca="false">IF(G5958=1,IF(COUNTIFS(C$2:C5958,C5958,G$2:G5958,1)=1,COUNTIFS($C:$C,C5958,$G:$G,1)+ROW()/10000000,""),"")</f>
        <v/>
      </c>
      <c r="Q5958" s="0" t="str">
        <f aca="false">IF(K5958=1,IF(COUNTIFS(C$2:C5958,C5958,K$2:K5958,1)=1,1,0),"")</f>
        <v/>
      </c>
      <c r="R5958" s="0" t="str">
        <f aca="false">IF(M5958=1,IF(COUNTIFS(C$2:C5958,C5958,M$2:M5958,1)=1,1,0),"")</f>
        <v/>
      </c>
      <c r="S5958" s="0" t="str">
        <f aca="false">IF(L5958=1,IF(COUNTIFS(C$2:C5958,C5958,L$2:L5958,1)=1,1,0),"")</f>
        <v/>
      </c>
      <c r="T5958" s="38" t="str">
        <f aca="false">IF(N5958="","",N5958+ROW()/10000000)</f>
        <v/>
      </c>
      <c r="U5958" s="0" t="str">
        <f aca="false">IF(G5958=1,IF(B5958="",1,0),"")</f>
        <v/>
      </c>
    </row>
    <row r="5959" customFormat="false" ht="15" hidden="false" customHeight="false" outlineLevel="0" collapsed="false">
      <c r="A5959" s="35"/>
      <c r="B5959" s="35"/>
      <c r="G5959" s="0" t="str">
        <f aca="false">IF(A5959="","",IF(AND(A5959&gt;=Debut,A5959&lt;Fin),1,0))</f>
        <v/>
      </c>
      <c r="H5959" s="0" t="str">
        <f aca="false">IF(G5959=1,INT(ROUND((A5959-Debut)*86400,0)/600),"")</f>
        <v/>
      </c>
      <c r="I5959" s="0" t="str">
        <f aca="false">IF(G5959=1,INT(ROUND((A5959-Debut)*86400,0)/3600),"")</f>
        <v/>
      </c>
      <c r="J5959" s="0" t="str">
        <f aca="false">IF(OR(A5959="",B5959=""),"",ROUND((B5959-A5959)*86400,0))</f>
        <v/>
      </c>
      <c r="K5959" s="37" t="str">
        <f aca="false">IF(G5959=1,IF(COUNTIFS($C:$C,C5959,$G:$G,1,$A:$A,"&gt;="&amp;(A5959-FenetreInterm/86400),$A:$A,"&lt;="&amp;A5959)&gt;=NbInterm,1,0),"")</f>
        <v/>
      </c>
      <c r="L5959" s="37" t="str">
        <f aca="false">IF(G5959=1,IF(B5959="",0,IF(J5959&lt;SeuilFugitive,1,0)),"")</f>
        <v/>
      </c>
      <c r="M5959" s="37" t="str">
        <f aca="false">IF(G5959=1,IF(B5959="",IF((Fin-A5959)*24&gt;SeuilFigee,1,0),IF(J5959&gt;SeuilFigee*3600,1,0)),"")</f>
        <v/>
      </c>
      <c r="N5959" s="0" t="str">
        <f aca="false">IF(G5959=1,IF(COUNTIF(H$2:H5959,H5959)=1,COUNTIF($H:$H,H5959),""),"")</f>
        <v/>
      </c>
      <c r="O5959" s="0" t="str">
        <f aca="false">IF(G5959=1,IF(COUNTIF(I$2:I5959,I5959)=1,COUNTIF($I:$I,I5959),""),"")</f>
        <v/>
      </c>
      <c r="P5959" s="38" t="str">
        <f aca="false">IF(G5959=1,IF(COUNTIFS(C$2:C5959,C5959,G$2:G5959,1)=1,COUNTIFS($C:$C,C5959,$G:$G,1)+ROW()/10000000,""),"")</f>
        <v/>
      </c>
      <c r="Q5959" s="0" t="str">
        <f aca="false">IF(K5959=1,IF(COUNTIFS(C$2:C5959,C5959,K$2:K5959,1)=1,1,0),"")</f>
        <v/>
      </c>
      <c r="R5959" s="0" t="str">
        <f aca="false">IF(M5959=1,IF(COUNTIFS(C$2:C5959,C5959,M$2:M5959,1)=1,1,0),"")</f>
        <v/>
      </c>
      <c r="S5959" s="0" t="str">
        <f aca="false">IF(L5959=1,IF(COUNTIFS(C$2:C5959,C5959,L$2:L5959,1)=1,1,0),"")</f>
        <v/>
      </c>
      <c r="T5959" s="38" t="str">
        <f aca="false">IF(N5959="","",N5959+ROW()/10000000)</f>
        <v/>
      </c>
      <c r="U5959" s="0" t="str">
        <f aca="false">IF(G5959=1,IF(B5959="",1,0),"")</f>
        <v/>
      </c>
    </row>
    <row r="5960" customFormat="false" ht="15" hidden="false" customHeight="false" outlineLevel="0" collapsed="false">
      <c r="A5960" s="35"/>
      <c r="B5960" s="35"/>
      <c r="G5960" s="0" t="str">
        <f aca="false">IF(A5960="","",IF(AND(A5960&gt;=Debut,A5960&lt;Fin),1,0))</f>
        <v/>
      </c>
      <c r="H5960" s="0" t="str">
        <f aca="false">IF(G5960=1,INT(ROUND((A5960-Debut)*86400,0)/600),"")</f>
        <v/>
      </c>
      <c r="I5960" s="0" t="str">
        <f aca="false">IF(G5960=1,INT(ROUND((A5960-Debut)*86400,0)/3600),"")</f>
        <v/>
      </c>
      <c r="J5960" s="0" t="str">
        <f aca="false">IF(OR(A5960="",B5960=""),"",ROUND((B5960-A5960)*86400,0))</f>
        <v/>
      </c>
      <c r="K5960" s="37" t="str">
        <f aca="false">IF(G5960=1,IF(COUNTIFS($C:$C,C5960,$G:$G,1,$A:$A,"&gt;="&amp;(A5960-FenetreInterm/86400),$A:$A,"&lt;="&amp;A5960)&gt;=NbInterm,1,0),"")</f>
        <v/>
      </c>
      <c r="L5960" s="37" t="str">
        <f aca="false">IF(G5960=1,IF(B5960="",0,IF(J5960&lt;SeuilFugitive,1,0)),"")</f>
        <v/>
      </c>
      <c r="M5960" s="37" t="str">
        <f aca="false">IF(G5960=1,IF(B5960="",IF((Fin-A5960)*24&gt;SeuilFigee,1,0),IF(J5960&gt;SeuilFigee*3600,1,0)),"")</f>
        <v/>
      </c>
      <c r="N5960" s="0" t="str">
        <f aca="false">IF(G5960=1,IF(COUNTIF(H$2:H5960,H5960)=1,COUNTIF($H:$H,H5960),""),"")</f>
        <v/>
      </c>
      <c r="O5960" s="0" t="str">
        <f aca="false">IF(G5960=1,IF(COUNTIF(I$2:I5960,I5960)=1,COUNTIF($I:$I,I5960),""),"")</f>
        <v/>
      </c>
      <c r="P5960" s="38" t="str">
        <f aca="false">IF(G5960=1,IF(COUNTIFS(C$2:C5960,C5960,G$2:G5960,1)=1,COUNTIFS($C:$C,C5960,$G:$G,1)+ROW()/10000000,""),"")</f>
        <v/>
      </c>
      <c r="Q5960" s="0" t="str">
        <f aca="false">IF(K5960=1,IF(COUNTIFS(C$2:C5960,C5960,K$2:K5960,1)=1,1,0),"")</f>
        <v/>
      </c>
      <c r="R5960" s="0" t="str">
        <f aca="false">IF(M5960=1,IF(COUNTIFS(C$2:C5960,C5960,M$2:M5960,1)=1,1,0),"")</f>
        <v/>
      </c>
      <c r="S5960" s="0" t="str">
        <f aca="false">IF(L5960=1,IF(COUNTIFS(C$2:C5960,C5960,L$2:L5960,1)=1,1,0),"")</f>
        <v/>
      </c>
      <c r="T5960" s="38" t="str">
        <f aca="false">IF(N5960="","",N5960+ROW()/10000000)</f>
        <v/>
      </c>
      <c r="U5960" s="0" t="str">
        <f aca="false">IF(G5960=1,IF(B5960="",1,0),"")</f>
        <v/>
      </c>
    </row>
    <row r="5961" customFormat="false" ht="15" hidden="false" customHeight="false" outlineLevel="0" collapsed="false">
      <c r="A5961" s="35"/>
      <c r="B5961" s="35"/>
      <c r="G5961" s="0" t="str">
        <f aca="false">IF(A5961="","",IF(AND(A5961&gt;=Debut,A5961&lt;Fin),1,0))</f>
        <v/>
      </c>
      <c r="H5961" s="0" t="str">
        <f aca="false">IF(G5961=1,INT(ROUND((A5961-Debut)*86400,0)/600),"")</f>
        <v/>
      </c>
      <c r="I5961" s="0" t="str">
        <f aca="false">IF(G5961=1,INT(ROUND((A5961-Debut)*86400,0)/3600),"")</f>
        <v/>
      </c>
      <c r="J5961" s="0" t="str">
        <f aca="false">IF(OR(A5961="",B5961=""),"",ROUND((B5961-A5961)*86400,0))</f>
        <v/>
      </c>
      <c r="K5961" s="37" t="str">
        <f aca="false">IF(G5961=1,IF(COUNTIFS($C:$C,C5961,$G:$G,1,$A:$A,"&gt;="&amp;(A5961-FenetreInterm/86400),$A:$A,"&lt;="&amp;A5961)&gt;=NbInterm,1,0),"")</f>
        <v/>
      </c>
      <c r="L5961" s="37" t="str">
        <f aca="false">IF(G5961=1,IF(B5961="",0,IF(J5961&lt;SeuilFugitive,1,0)),"")</f>
        <v/>
      </c>
      <c r="M5961" s="37" t="str">
        <f aca="false">IF(G5961=1,IF(B5961="",IF((Fin-A5961)*24&gt;SeuilFigee,1,0),IF(J5961&gt;SeuilFigee*3600,1,0)),"")</f>
        <v/>
      </c>
      <c r="N5961" s="0" t="str">
        <f aca="false">IF(G5961=1,IF(COUNTIF(H$2:H5961,H5961)=1,COUNTIF($H:$H,H5961),""),"")</f>
        <v/>
      </c>
      <c r="O5961" s="0" t="str">
        <f aca="false">IF(G5961=1,IF(COUNTIF(I$2:I5961,I5961)=1,COUNTIF($I:$I,I5961),""),"")</f>
        <v/>
      </c>
      <c r="P5961" s="38" t="str">
        <f aca="false">IF(G5961=1,IF(COUNTIFS(C$2:C5961,C5961,G$2:G5961,1)=1,COUNTIFS($C:$C,C5961,$G:$G,1)+ROW()/10000000,""),"")</f>
        <v/>
      </c>
      <c r="Q5961" s="0" t="str">
        <f aca="false">IF(K5961=1,IF(COUNTIFS(C$2:C5961,C5961,K$2:K5961,1)=1,1,0),"")</f>
        <v/>
      </c>
      <c r="R5961" s="0" t="str">
        <f aca="false">IF(M5961=1,IF(COUNTIFS(C$2:C5961,C5961,M$2:M5961,1)=1,1,0),"")</f>
        <v/>
      </c>
      <c r="S5961" s="0" t="str">
        <f aca="false">IF(L5961=1,IF(COUNTIFS(C$2:C5961,C5961,L$2:L5961,1)=1,1,0),"")</f>
        <v/>
      </c>
      <c r="T5961" s="38" t="str">
        <f aca="false">IF(N5961="","",N5961+ROW()/10000000)</f>
        <v/>
      </c>
      <c r="U5961" s="0" t="str">
        <f aca="false">IF(G5961=1,IF(B5961="",1,0),"")</f>
        <v/>
      </c>
    </row>
    <row r="5962" customFormat="false" ht="15" hidden="false" customHeight="false" outlineLevel="0" collapsed="false">
      <c r="A5962" s="35"/>
      <c r="B5962" s="35"/>
      <c r="G5962" s="0" t="str">
        <f aca="false">IF(A5962="","",IF(AND(A5962&gt;=Debut,A5962&lt;Fin),1,0))</f>
        <v/>
      </c>
      <c r="H5962" s="0" t="str">
        <f aca="false">IF(G5962=1,INT(ROUND((A5962-Debut)*86400,0)/600),"")</f>
        <v/>
      </c>
      <c r="I5962" s="0" t="str">
        <f aca="false">IF(G5962=1,INT(ROUND((A5962-Debut)*86400,0)/3600),"")</f>
        <v/>
      </c>
      <c r="J5962" s="0" t="str">
        <f aca="false">IF(OR(A5962="",B5962=""),"",ROUND((B5962-A5962)*86400,0))</f>
        <v/>
      </c>
      <c r="K5962" s="37" t="str">
        <f aca="false">IF(G5962=1,IF(COUNTIFS($C:$C,C5962,$G:$G,1,$A:$A,"&gt;="&amp;(A5962-FenetreInterm/86400),$A:$A,"&lt;="&amp;A5962)&gt;=NbInterm,1,0),"")</f>
        <v/>
      </c>
      <c r="L5962" s="37" t="str">
        <f aca="false">IF(G5962=1,IF(B5962="",0,IF(J5962&lt;SeuilFugitive,1,0)),"")</f>
        <v/>
      </c>
      <c r="M5962" s="37" t="str">
        <f aca="false">IF(G5962=1,IF(B5962="",IF((Fin-A5962)*24&gt;SeuilFigee,1,0),IF(J5962&gt;SeuilFigee*3600,1,0)),"")</f>
        <v/>
      </c>
      <c r="N5962" s="0" t="str">
        <f aca="false">IF(G5962=1,IF(COUNTIF(H$2:H5962,H5962)=1,COUNTIF($H:$H,H5962),""),"")</f>
        <v/>
      </c>
      <c r="O5962" s="0" t="str">
        <f aca="false">IF(G5962=1,IF(COUNTIF(I$2:I5962,I5962)=1,COUNTIF($I:$I,I5962),""),"")</f>
        <v/>
      </c>
      <c r="P5962" s="38" t="str">
        <f aca="false">IF(G5962=1,IF(COUNTIFS(C$2:C5962,C5962,G$2:G5962,1)=1,COUNTIFS($C:$C,C5962,$G:$G,1)+ROW()/10000000,""),"")</f>
        <v/>
      </c>
      <c r="Q5962" s="0" t="str">
        <f aca="false">IF(K5962=1,IF(COUNTIFS(C$2:C5962,C5962,K$2:K5962,1)=1,1,0),"")</f>
        <v/>
      </c>
      <c r="R5962" s="0" t="str">
        <f aca="false">IF(M5962=1,IF(COUNTIFS(C$2:C5962,C5962,M$2:M5962,1)=1,1,0),"")</f>
        <v/>
      </c>
      <c r="S5962" s="0" t="str">
        <f aca="false">IF(L5962=1,IF(COUNTIFS(C$2:C5962,C5962,L$2:L5962,1)=1,1,0),"")</f>
        <v/>
      </c>
      <c r="T5962" s="38" t="str">
        <f aca="false">IF(N5962="","",N5962+ROW()/10000000)</f>
        <v/>
      </c>
      <c r="U5962" s="0" t="str">
        <f aca="false">IF(G5962=1,IF(B5962="",1,0),"")</f>
        <v/>
      </c>
    </row>
    <row r="5963" customFormat="false" ht="15" hidden="false" customHeight="false" outlineLevel="0" collapsed="false">
      <c r="A5963" s="35"/>
      <c r="B5963" s="35"/>
      <c r="G5963" s="0" t="str">
        <f aca="false">IF(A5963="","",IF(AND(A5963&gt;=Debut,A5963&lt;Fin),1,0))</f>
        <v/>
      </c>
      <c r="H5963" s="0" t="str">
        <f aca="false">IF(G5963=1,INT(ROUND((A5963-Debut)*86400,0)/600),"")</f>
        <v/>
      </c>
      <c r="I5963" s="0" t="str">
        <f aca="false">IF(G5963=1,INT(ROUND((A5963-Debut)*86400,0)/3600),"")</f>
        <v/>
      </c>
      <c r="J5963" s="0" t="str">
        <f aca="false">IF(OR(A5963="",B5963=""),"",ROUND((B5963-A5963)*86400,0))</f>
        <v/>
      </c>
      <c r="K5963" s="37" t="str">
        <f aca="false">IF(G5963=1,IF(COUNTIFS($C:$C,C5963,$G:$G,1,$A:$A,"&gt;="&amp;(A5963-FenetreInterm/86400),$A:$A,"&lt;="&amp;A5963)&gt;=NbInterm,1,0),"")</f>
        <v/>
      </c>
      <c r="L5963" s="37" t="str">
        <f aca="false">IF(G5963=1,IF(B5963="",0,IF(J5963&lt;SeuilFugitive,1,0)),"")</f>
        <v/>
      </c>
      <c r="M5963" s="37" t="str">
        <f aca="false">IF(G5963=1,IF(B5963="",IF((Fin-A5963)*24&gt;SeuilFigee,1,0),IF(J5963&gt;SeuilFigee*3600,1,0)),"")</f>
        <v/>
      </c>
      <c r="N5963" s="0" t="str">
        <f aca="false">IF(G5963=1,IF(COUNTIF(H$2:H5963,H5963)=1,COUNTIF($H:$H,H5963),""),"")</f>
        <v/>
      </c>
      <c r="O5963" s="0" t="str">
        <f aca="false">IF(G5963=1,IF(COUNTIF(I$2:I5963,I5963)=1,COUNTIF($I:$I,I5963),""),"")</f>
        <v/>
      </c>
      <c r="P5963" s="38" t="str">
        <f aca="false">IF(G5963=1,IF(COUNTIFS(C$2:C5963,C5963,G$2:G5963,1)=1,COUNTIFS($C:$C,C5963,$G:$G,1)+ROW()/10000000,""),"")</f>
        <v/>
      </c>
      <c r="Q5963" s="0" t="str">
        <f aca="false">IF(K5963=1,IF(COUNTIFS(C$2:C5963,C5963,K$2:K5963,1)=1,1,0),"")</f>
        <v/>
      </c>
      <c r="R5963" s="0" t="str">
        <f aca="false">IF(M5963=1,IF(COUNTIFS(C$2:C5963,C5963,M$2:M5963,1)=1,1,0),"")</f>
        <v/>
      </c>
      <c r="S5963" s="0" t="str">
        <f aca="false">IF(L5963=1,IF(COUNTIFS(C$2:C5963,C5963,L$2:L5963,1)=1,1,0),"")</f>
        <v/>
      </c>
      <c r="T5963" s="38" t="str">
        <f aca="false">IF(N5963="","",N5963+ROW()/10000000)</f>
        <v/>
      </c>
      <c r="U5963" s="0" t="str">
        <f aca="false">IF(G5963=1,IF(B5963="",1,0),"")</f>
        <v/>
      </c>
    </row>
    <row r="5964" customFormat="false" ht="15" hidden="false" customHeight="false" outlineLevel="0" collapsed="false">
      <c r="A5964" s="35"/>
      <c r="B5964" s="35"/>
      <c r="G5964" s="0" t="str">
        <f aca="false">IF(A5964="","",IF(AND(A5964&gt;=Debut,A5964&lt;Fin),1,0))</f>
        <v/>
      </c>
      <c r="H5964" s="0" t="str">
        <f aca="false">IF(G5964=1,INT(ROUND((A5964-Debut)*86400,0)/600),"")</f>
        <v/>
      </c>
      <c r="I5964" s="0" t="str">
        <f aca="false">IF(G5964=1,INT(ROUND((A5964-Debut)*86400,0)/3600),"")</f>
        <v/>
      </c>
      <c r="J5964" s="0" t="str">
        <f aca="false">IF(OR(A5964="",B5964=""),"",ROUND((B5964-A5964)*86400,0))</f>
        <v/>
      </c>
      <c r="K5964" s="37" t="str">
        <f aca="false">IF(G5964=1,IF(COUNTIFS($C:$C,C5964,$G:$G,1,$A:$A,"&gt;="&amp;(A5964-FenetreInterm/86400),$A:$A,"&lt;="&amp;A5964)&gt;=NbInterm,1,0),"")</f>
        <v/>
      </c>
      <c r="L5964" s="37" t="str">
        <f aca="false">IF(G5964=1,IF(B5964="",0,IF(J5964&lt;SeuilFugitive,1,0)),"")</f>
        <v/>
      </c>
      <c r="M5964" s="37" t="str">
        <f aca="false">IF(G5964=1,IF(B5964="",IF((Fin-A5964)*24&gt;SeuilFigee,1,0),IF(J5964&gt;SeuilFigee*3600,1,0)),"")</f>
        <v/>
      </c>
      <c r="N5964" s="0" t="str">
        <f aca="false">IF(G5964=1,IF(COUNTIF(H$2:H5964,H5964)=1,COUNTIF($H:$H,H5964),""),"")</f>
        <v/>
      </c>
      <c r="O5964" s="0" t="str">
        <f aca="false">IF(G5964=1,IF(COUNTIF(I$2:I5964,I5964)=1,COUNTIF($I:$I,I5964),""),"")</f>
        <v/>
      </c>
      <c r="P5964" s="38" t="str">
        <f aca="false">IF(G5964=1,IF(COUNTIFS(C$2:C5964,C5964,G$2:G5964,1)=1,COUNTIFS($C:$C,C5964,$G:$G,1)+ROW()/10000000,""),"")</f>
        <v/>
      </c>
      <c r="Q5964" s="0" t="str">
        <f aca="false">IF(K5964=1,IF(COUNTIFS(C$2:C5964,C5964,K$2:K5964,1)=1,1,0),"")</f>
        <v/>
      </c>
      <c r="R5964" s="0" t="str">
        <f aca="false">IF(M5964=1,IF(COUNTIFS(C$2:C5964,C5964,M$2:M5964,1)=1,1,0),"")</f>
        <v/>
      </c>
      <c r="S5964" s="0" t="str">
        <f aca="false">IF(L5964=1,IF(COUNTIFS(C$2:C5964,C5964,L$2:L5964,1)=1,1,0),"")</f>
        <v/>
      </c>
      <c r="T5964" s="38" t="str">
        <f aca="false">IF(N5964="","",N5964+ROW()/10000000)</f>
        <v/>
      </c>
      <c r="U5964" s="0" t="str">
        <f aca="false">IF(G5964=1,IF(B5964="",1,0),"")</f>
        <v/>
      </c>
    </row>
    <row r="5965" customFormat="false" ht="15" hidden="false" customHeight="false" outlineLevel="0" collapsed="false">
      <c r="A5965" s="35"/>
      <c r="B5965" s="35"/>
      <c r="G5965" s="0" t="str">
        <f aca="false">IF(A5965="","",IF(AND(A5965&gt;=Debut,A5965&lt;Fin),1,0))</f>
        <v/>
      </c>
      <c r="H5965" s="0" t="str">
        <f aca="false">IF(G5965=1,INT(ROUND((A5965-Debut)*86400,0)/600),"")</f>
        <v/>
      </c>
      <c r="I5965" s="0" t="str">
        <f aca="false">IF(G5965=1,INT(ROUND((A5965-Debut)*86400,0)/3600),"")</f>
        <v/>
      </c>
      <c r="J5965" s="0" t="str">
        <f aca="false">IF(OR(A5965="",B5965=""),"",ROUND((B5965-A5965)*86400,0))</f>
        <v/>
      </c>
      <c r="K5965" s="37" t="str">
        <f aca="false">IF(G5965=1,IF(COUNTIFS($C:$C,C5965,$G:$G,1,$A:$A,"&gt;="&amp;(A5965-FenetreInterm/86400),$A:$A,"&lt;="&amp;A5965)&gt;=NbInterm,1,0),"")</f>
        <v/>
      </c>
      <c r="L5965" s="37" t="str">
        <f aca="false">IF(G5965=1,IF(B5965="",0,IF(J5965&lt;SeuilFugitive,1,0)),"")</f>
        <v/>
      </c>
      <c r="M5965" s="37" t="str">
        <f aca="false">IF(G5965=1,IF(B5965="",IF((Fin-A5965)*24&gt;SeuilFigee,1,0),IF(J5965&gt;SeuilFigee*3600,1,0)),"")</f>
        <v/>
      </c>
      <c r="N5965" s="0" t="str">
        <f aca="false">IF(G5965=1,IF(COUNTIF(H$2:H5965,H5965)=1,COUNTIF($H:$H,H5965),""),"")</f>
        <v/>
      </c>
      <c r="O5965" s="0" t="str">
        <f aca="false">IF(G5965=1,IF(COUNTIF(I$2:I5965,I5965)=1,COUNTIF($I:$I,I5965),""),"")</f>
        <v/>
      </c>
      <c r="P5965" s="38" t="str">
        <f aca="false">IF(G5965=1,IF(COUNTIFS(C$2:C5965,C5965,G$2:G5965,1)=1,COUNTIFS($C:$C,C5965,$G:$G,1)+ROW()/10000000,""),"")</f>
        <v/>
      </c>
      <c r="Q5965" s="0" t="str">
        <f aca="false">IF(K5965=1,IF(COUNTIFS(C$2:C5965,C5965,K$2:K5965,1)=1,1,0),"")</f>
        <v/>
      </c>
      <c r="R5965" s="0" t="str">
        <f aca="false">IF(M5965=1,IF(COUNTIFS(C$2:C5965,C5965,M$2:M5965,1)=1,1,0),"")</f>
        <v/>
      </c>
      <c r="S5965" s="0" t="str">
        <f aca="false">IF(L5965=1,IF(COUNTIFS(C$2:C5965,C5965,L$2:L5965,1)=1,1,0),"")</f>
        <v/>
      </c>
      <c r="T5965" s="38" t="str">
        <f aca="false">IF(N5965="","",N5965+ROW()/10000000)</f>
        <v/>
      </c>
      <c r="U5965" s="0" t="str">
        <f aca="false">IF(G5965=1,IF(B5965="",1,0),"")</f>
        <v/>
      </c>
    </row>
    <row r="5966" customFormat="false" ht="15" hidden="false" customHeight="false" outlineLevel="0" collapsed="false">
      <c r="A5966" s="35"/>
      <c r="B5966" s="35"/>
      <c r="G5966" s="0" t="str">
        <f aca="false">IF(A5966="","",IF(AND(A5966&gt;=Debut,A5966&lt;Fin),1,0))</f>
        <v/>
      </c>
      <c r="H5966" s="0" t="str">
        <f aca="false">IF(G5966=1,INT(ROUND((A5966-Debut)*86400,0)/600),"")</f>
        <v/>
      </c>
      <c r="I5966" s="0" t="str">
        <f aca="false">IF(G5966=1,INT(ROUND((A5966-Debut)*86400,0)/3600),"")</f>
        <v/>
      </c>
      <c r="J5966" s="0" t="str">
        <f aca="false">IF(OR(A5966="",B5966=""),"",ROUND((B5966-A5966)*86400,0))</f>
        <v/>
      </c>
      <c r="K5966" s="37" t="str">
        <f aca="false">IF(G5966=1,IF(COUNTIFS($C:$C,C5966,$G:$G,1,$A:$A,"&gt;="&amp;(A5966-FenetreInterm/86400),$A:$A,"&lt;="&amp;A5966)&gt;=NbInterm,1,0),"")</f>
        <v/>
      </c>
      <c r="L5966" s="37" t="str">
        <f aca="false">IF(G5966=1,IF(B5966="",0,IF(J5966&lt;SeuilFugitive,1,0)),"")</f>
        <v/>
      </c>
      <c r="M5966" s="37" t="str">
        <f aca="false">IF(G5966=1,IF(B5966="",IF((Fin-A5966)*24&gt;SeuilFigee,1,0),IF(J5966&gt;SeuilFigee*3600,1,0)),"")</f>
        <v/>
      </c>
      <c r="N5966" s="0" t="str">
        <f aca="false">IF(G5966=1,IF(COUNTIF(H$2:H5966,H5966)=1,COUNTIF($H:$H,H5966),""),"")</f>
        <v/>
      </c>
      <c r="O5966" s="0" t="str">
        <f aca="false">IF(G5966=1,IF(COUNTIF(I$2:I5966,I5966)=1,COUNTIF($I:$I,I5966),""),"")</f>
        <v/>
      </c>
      <c r="P5966" s="38" t="str">
        <f aca="false">IF(G5966=1,IF(COUNTIFS(C$2:C5966,C5966,G$2:G5966,1)=1,COUNTIFS($C:$C,C5966,$G:$G,1)+ROW()/10000000,""),"")</f>
        <v/>
      </c>
      <c r="Q5966" s="0" t="str">
        <f aca="false">IF(K5966=1,IF(COUNTIFS(C$2:C5966,C5966,K$2:K5966,1)=1,1,0),"")</f>
        <v/>
      </c>
      <c r="R5966" s="0" t="str">
        <f aca="false">IF(M5966=1,IF(COUNTIFS(C$2:C5966,C5966,M$2:M5966,1)=1,1,0),"")</f>
        <v/>
      </c>
      <c r="S5966" s="0" t="str">
        <f aca="false">IF(L5966=1,IF(COUNTIFS(C$2:C5966,C5966,L$2:L5966,1)=1,1,0),"")</f>
        <v/>
      </c>
      <c r="T5966" s="38" t="str">
        <f aca="false">IF(N5966="","",N5966+ROW()/10000000)</f>
        <v/>
      </c>
      <c r="U5966" s="0" t="str">
        <f aca="false">IF(G5966=1,IF(B5966="",1,0),"")</f>
        <v/>
      </c>
    </row>
    <row r="5967" customFormat="false" ht="15" hidden="false" customHeight="false" outlineLevel="0" collapsed="false">
      <c r="A5967" s="35"/>
      <c r="B5967" s="35"/>
      <c r="G5967" s="0" t="str">
        <f aca="false">IF(A5967="","",IF(AND(A5967&gt;=Debut,A5967&lt;Fin),1,0))</f>
        <v/>
      </c>
      <c r="H5967" s="0" t="str">
        <f aca="false">IF(G5967=1,INT(ROUND((A5967-Debut)*86400,0)/600),"")</f>
        <v/>
      </c>
      <c r="I5967" s="0" t="str">
        <f aca="false">IF(G5967=1,INT(ROUND((A5967-Debut)*86400,0)/3600),"")</f>
        <v/>
      </c>
      <c r="J5967" s="0" t="str">
        <f aca="false">IF(OR(A5967="",B5967=""),"",ROUND((B5967-A5967)*86400,0))</f>
        <v/>
      </c>
      <c r="K5967" s="37" t="str">
        <f aca="false">IF(G5967=1,IF(COUNTIFS($C:$C,C5967,$G:$G,1,$A:$A,"&gt;="&amp;(A5967-FenetreInterm/86400),$A:$A,"&lt;="&amp;A5967)&gt;=NbInterm,1,0),"")</f>
        <v/>
      </c>
      <c r="L5967" s="37" t="str">
        <f aca="false">IF(G5967=1,IF(B5967="",0,IF(J5967&lt;SeuilFugitive,1,0)),"")</f>
        <v/>
      </c>
      <c r="M5967" s="37" t="str">
        <f aca="false">IF(G5967=1,IF(B5967="",IF((Fin-A5967)*24&gt;SeuilFigee,1,0),IF(J5967&gt;SeuilFigee*3600,1,0)),"")</f>
        <v/>
      </c>
      <c r="N5967" s="0" t="str">
        <f aca="false">IF(G5967=1,IF(COUNTIF(H$2:H5967,H5967)=1,COUNTIF($H:$H,H5967),""),"")</f>
        <v/>
      </c>
      <c r="O5967" s="0" t="str">
        <f aca="false">IF(G5967=1,IF(COUNTIF(I$2:I5967,I5967)=1,COUNTIF($I:$I,I5967),""),"")</f>
        <v/>
      </c>
      <c r="P5967" s="38" t="str">
        <f aca="false">IF(G5967=1,IF(COUNTIFS(C$2:C5967,C5967,G$2:G5967,1)=1,COUNTIFS($C:$C,C5967,$G:$G,1)+ROW()/10000000,""),"")</f>
        <v/>
      </c>
      <c r="Q5967" s="0" t="str">
        <f aca="false">IF(K5967=1,IF(COUNTIFS(C$2:C5967,C5967,K$2:K5967,1)=1,1,0),"")</f>
        <v/>
      </c>
      <c r="R5967" s="0" t="str">
        <f aca="false">IF(M5967=1,IF(COUNTIFS(C$2:C5967,C5967,M$2:M5967,1)=1,1,0),"")</f>
        <v/>
      </c>
      <c r="S5967" s="0" t="str">
        <f aca="false">IF(L5967=1,IF(COUNTIFS(C$2:C5967,C5967,L$2:L5967,1)=1,1,0),"")</f>
        <v/>
      </c>
      <c r="T5967" s="38" t="str">
        <f aca="false">IF(N5967="","",N5967+ROW()/10000000)</f>
        <v/>
      </c>
      <c r="U5967" s="0" t="str">
        <f aca="false">IF(G5967=1,IF(B5967="",1,0),"")</f>
        <v/>
      </c>
    </row>
    <row r="5968" customFormat="false" ht="15" hidden="false" customHeight="false" outlineLevel="0" collapsed="false">
      <c r="A5968" s="35"/>
      <c r="B5968" s="35"/>
      <c r="G5968" s="0" t="str">
        <f aca="false">IF(A5968="","",IF(AND(A5968&gt;=Debut,A5968&lt;Fin),1,0))</f>
        <v/>
      </c>
      <c r="H5968" s="0" t="str">
        <f aca="false">IF(G5968=1,INT(ROUND((A5968-Debut)*86400,0)/600),"")</f>
        <v/>
      </c>
      <c r="I5968" s="0" t="str">
        <f aca="false">IF(G5968=1,INT(ROUND((A5968-Debut)*86400,0)/3600),"")</f>
        <v/>
      </c>
      <c r="J5968" s="0" t="str">
        <f aca="false">IF(OR(A5968="",B5968=""),"",ROUND((B5968-A5968)*86400,0))</f>
        <v/>
      </c>
      <c r="K5968" s="37" t="str">
        <f aca="false">IF(G5968=1,IF(COUNTIFS($C:$C,C5968,$G:$G,1,$A:$A,"&gt;="&amp;(A5968-FenetreInterm/86400),$A:$A,"&lt;="&amp;A5968)&gt;=NbInterm,1,0),"")</f>
        <v/>
      </c>
      <c r="L5968" s="37" t="str">
        <f aca="false">IF(G5968=1,IF(B5968="",0,IF(J5968&lt;SeuilFugitive,1,0)),"")</f>
        <v/>
      </c>
      <c r="M5968" s="37" t="str">
        <f aca="false">IF(G5968=1,IF(B5968="",IF((Fin-A5968)*24&gt;SeuilFigee,1,0),IF(J5968&gt;SeuilFigee*3600,1,0)),"")</f>
        <v/>
      </c>
      <c r="N5968" s="0" t="str">
        <f aca="false">IF(G5968=1,IF(COUNTIF(H$2:H5968,H5968)=1,COUNTIF($H:$H,H5968),""),"")</f>
        <v/>
      </c>
      <c r="O5968" s="0" t="str">
        <f aca="false">IF(G5968=1,IF(COUNTIF(I$2:I5968,I5968)=1,COUNTIF($I:$I,I5968),""),"")</f>
        <v/>
      </c>
      <c r="P5968" s="38" t="str">
        <f aca="false">IF(G5968=1,IF(COUNTIFS(C$2:C5968,C5968,G$2:G5968,1)=1,COUNTIFS($C:$C,C5968,$G:$G,1)+ROW()/10000000,""),"")</f>
        <v/>
      </c>
      <c r="Q5968" s="0" t="str">
        <f aca="false">IF(K5968=1,IF(COUNTIFS(C$2:C5968,C5968,K$2:K5968,1)=1,1,0),"")</f>
        <v/>
      </c>
      <c r="R5968" s="0" t="str">
        <f aca="false">IF(M5968=1,IF(COUNTIFS(C$2:C5968,C5968,M$2:M5968,1)=1,1,0),"")</f>
        <v/>
      </c>
      <c r="S5968" s="0" t="str">
        <f aca="false">IF(L5968=1,IF(COUNTIFS(C$2:C5968,C5968,L$2:L5968,1)=1,1,0),"")</f>
        <v/>
      </c>
      <c r="T5968" s="38" t="str">
        <f aca="false">IF(N5968="","",N5968+ROW()/10000000)</f>
        <v/>
      </c>
      <c r="U5968" s="0" t="str">
        <f aca="false">IF(G5968=1,IF(B5968="",1,0),"")</f>
        <v/>
      </c>
    </row>
    <row r="5969" customFormat="false" ht="15" hidden="false" customHeight="false" outlineLevel="0" collapsed="false">
      <c r="A5969" s="35"/>
      <c r="B5969" s="35"/>
      <c r="G5969" s="0" t="str">
        <f aca="false">IF(A5969="","",IF(AND(A5969&gt;=Debut,A5969&lt;Fin),1,0))</f>
        <v/>
      </c>
      <c r="H5969" s="0" t="str">
        <f aca="false">IF(G5969=1,INT(ROUND((A5969-Debut)*86400,0)/600),"")</f>
        <v/>
      </c>
      <c r="I5969" s="0" t="str">
        <f aca="false">IF(G5969=1,INT(ROUND((A5969-Debut)*86400,0)/3600),"")</f>
        <v/>
      </c>
      <c r="J5969" s="0" t="str">
        <f aca="false">IF(OR(A5969="",B5969=""),"",ROUND((B5969-A5969)*86400,0))</f>
        <v/>
      </c>
      <c r="K5969" s="37" t="str">
        <f aca="false">IF(G5969=1,IF(COUNTIFS($C:$C,C5969,$G:$G,1,$A:$A,"&gt;="&amp;(A5969-FenetreInterm/86400),$A:$A,"&lt;="&amp;A5969)&gt;=NbInterm,1,0),"")</f>
        <v/>
      </c>
      <c r="L5969" s="37" t="str">
        <f aca="false">IF(G5969=1,IF(B5969="",0,IF(J5969&lt;SeuilFugitive,1,0)),"")</f>
        <v/>
      </c>
      <c r="M5969" s="37" t="str">
        <f aca="false">IF(G5969=1,IF(B5969="",IF((Fin-A5969)*24&gt;SeuilFigee,1,0),IF(J5969&gt;SeuilFigee*3600,1,0)),"")</f>
        <v/>
      </c>
      <c r="N5969" s="0" t="str">
        <f aca="false">IF(G5969=1,IF(COUNTIF(H$2:H5969,H5969)=1,COUNTIF($H:$H,H5969),""),"")</f>
        <v/>
      </c>
      <c r="O5969" s="0" t="str">
        <f aca="false">IF(G5969=1,IF(COUNTIF(I$2:I5969,I5969)=1,COUNTIF($I:$I,I5969),""),"")</f>
        <v/>
      </c>
      <c r="P5969" s="38" t="str">
        <f aca="false">IF(G5969=1,IF(COUNTIFS(C$2:C5969,C5969,G$2:G5969,1)=1,COUNTIFS($C:$C,C5969,$G:$G,1)+ROW()/10000000,""),"")</f>
        <v/>
      </c>
      <c r="Q5969" s="0" t="str">
        <f aca="false">IF(K5969=1,IF(COUNTIFS(C$2:C5969,C5969,K$2:K5969,1)=1,1,0),"")</f>
        <v/>
      </c>
      <c r="R5969" s="0" t="str">
        <f aca="false">IF(M5969=1,IF(COUNTIFS(C$2:C5969,C5969,M$2:M5969,1)=1,1,0),"")</f>
        <v/>
      </c>
      <c r="S5969" s="0" t="str">
        <f aca="false">IF(L5969=1,IF(COUNTIFS(C$2:C5969,C5969,L$2:L5969,1)=1,1,0),"")</f>
        <v/>
      </c>
      <c r="T5969" s="38" t="str">
        <f aca="false">IF(N5969="","",N5969+ROW()/10000000)</f>
        <v/>
      </c>
      <c r="U5969" s="0" t="str">
        <f aca="false">IF(G5969=1,IF(B5969="",1,0),"")</f>
        <v/>
      </c>
    </row>
    <row r="5970" customFormat="false" ht="15" hidden="false" customHeight="false" outlineLevel="0" collapsed="false">
      <c r="A5970" s="35"/>
      <c r="B5970" s="35"/>
      <c r="G5970" s="0" t="str">
        <f aca="false">IF(A5970="","",IF(AND(A5970&gt;=Debut,A5970&lt;Fin),1,0))</f>
        <v/>
      </c>
      <c r="H5970" s="0" t="str">
        <f aca="false">IF(G5970=1,INT(ROUND((A5970-Debut)*86400,0)/600),"")</f>
        <v/>
      </c>
      <c r="I5970" s="0" t="str">
        <f aca="false">IF(G5970=1,INT(ROUND((A5970-Debut)*86400,0)/3600),"")</f>
        <v/>
      </c>
      <c r="J5970" s="0" t="str">
        <f aca="false">IF(OR(A5970="",B5970=""),"",ROUND((B5970-A5970)*86400,0))</f>
        <v/>
      </c>
      <c r="K5970" s="37" t="str">
        <f aca="false">IF(G5970=1,IF(COUNTIFS($C:$C,C5970,$G:$G,1,$A:$A,"&gt;="&amp;(A5970-FenetreInterm/86400),$A:$A,"&lt;="&amp;A5970)&gt;=NbInterm,1,0),"")</f>
        <v/>
      </c>
      <c r="L5970" s="37" t="str">
        <f aca="false">IF(G5970=1,IF(B5970="",0,IF(J5970&lt;SeuilFugitive,1,0)),"")</f>
        <v/>
      </c>
      <c r="M5970" s="37" t="str">
        <f aca="false">IF(G5970=1,IF(B5970="",IF((Fin-A5970)*24&gt;SeuilFigee,1,0),IF(J5970&gt;SeuilFigee*3600,1,0)),"")</f>
        <v/>
      </c>
      <c r="N5970" s="0" t="str">
        <f aca="false">IF(G5970=1,IF(COUNTIF(H$2:H5970,H5970)=1,COUNTIF($H:$H,H5970),""),"")</f>
        <v/>
      </c>
      <c r="O5970" s="0" t="str">
        <f aca="false">IF(G5970=1,IF(COUNTIF(I$2:I5970,I5970)=1,COUNTIF($I:$I,I5970),""),"")</f>
        <v/>
      </c>
      <c r="P5970" s="38" t="str">
        <f aca="false">IF(G5970=1,IF(COUNTIFS(C$2:C5970,C5970,G$2:G5970,1)=1,COUNTIFS($C:$C,C5970,$G:$G,1)+ROW()/10000000,""),"")</f>
        <v/>
      </c>
      <c r="Q5970" s="0" t="str">
        <f aca="false">IF(K5970=1,IF(COUNTIFS(C$2:C5970,C5970,K$2:K5970,1)=1,1,0),"")</f>
        <v/>
      </c>
      <c r="R5970" s="0" t="str">
        <f aca="false">IF(M5970=1,IF(COUNTIFS(C$2:C5970,C5970,M$2:M5970,1)=1,1,0),"")</f>
        <v/>
      </c>
      <c r="S5970" s="0" t="str">
        <f aca="false">IF(L5970=1,IF(COUNTIFS(C$2:C5970,C5970,L$2:L5970,1)=1,1,0),"")</f>
        <v/>
      </c>
      <c r="T5970" s="38" t="str">
        <f aca="false">IF(N5970="","",N5970+ROW()/10000000)</f>
        <v/>
      </c>
      <c r="U5970" s="0" t="str">
        <f aca="false">IF(G5970=1,IF(B5970="",1,0),"")</f>
        <v/>
      </c>
    </row>
    <row r="5971" customFormat="false" ht="15" hidden="false" customHeight="false" outlineLevel="0" collapsed="false">
      <c r="A5971" s="35"/>
      <c r="B5971" s="35"/>
      <c r="G5971" s="0" t="str">
        <f aca="false">IF(A5971="","",IF(AND(A5971&gt;=Debut,A5971&lt;Fin),1,0))</f>
        <v/>
      </c>
      <c r="H5971" s="0" t="str">
        <f aca="false">IF(G5971=1,INT(ROUND((A5971-Debut)*86400,0)/600),"")</f>
        <v/>
      </c>
      <c r="I5971" s="0" t="str">
        <f aca="false">IF(G5971=1,INT(ROUND((A5971-Debut)*86400,0)/3600),"")</f>
        <v/>
      </c>
      <c r="J5971" s="0" t="str">
        <f aca="false">IF(OR(A5971="",B5971=""),"",ROUND((B5971-A5971)*86400,0))</f>
        <v/>
      </c>
      <c r="K5971" s="37" t="str">
        <f aca="false">IF(G5971=1,IF(COUNTIFS($C:$C,C5971,$G:$G,1,$A:$A,"&gt;="&amp;(A5971-FenetreInterm/86400),$A:$A,"&lt;="&amp;A5971)&gt;=NbInterm,1,0),"")</f>
        <v/>
      </c>
      <c r="L5971" s="37" t="str">
        <f aca="false">IF(G5971=1,IF(B5971="",0,IF(J5971&lt;SeuilFugitive,1,0)),"")</f>
        <v/>
      </c>
      <c r="M5971" s="37" t="str">
        <f aca="false">IF(G5971=1,IF(B5971="",IF((Fin-A5971)*24&gt;SeuilFigee,1,0),IF(J5971&gt;SeuilFigee*3600,1,0)),"")</f>
        <v/>
      </c>
      <c r="N5971" s="0" t="str">
        <f aca="false">IF(G5971=1,IF(COUNTIF(H$2:H5971,H5971)=1,COUNTIF($H:$H,H5971),""),"")</f>
        <v/>
      </c>
      <c r="O5971" s="0" t="str">
        <f aca="false">IF(G5971=1,IF(COUNTIF(I$2:I5971,I5971)=1,COUNTIF($I:$I,I5971),""),"")</f>
        <v/>
      </c>
      <c r="P5971" s="38" t="str">
        <f aca="false">IF(G5971=1,IF(COUNTIFS(C$2:C5971,C5971,G$2:G5971,1)=1,COUNTIFS($C:$C,C5971,$G:$G,1)+ROW()/10000000,""),"")</f>
        <v/>
      </c>
      <c r="Q5971" s="0" t="str">
        <f aca="false">IF(K5971=1,IF(COUNTIFS(C$2:C5971,C5971,K$2:K5971,1)=1,1,0),"")</f>
        <v/>
      </c>
      <c r="R5971" s="0" t="str">
        <f aca="false">IF(M5971=1,IF(COUNTIFS(C$2:C5971,C5971,M$2:M5971,1)=1,1,0),"")</f>
        <v/>
      </c>
      <c r="S5971" s="0" t="str">
        <f aca="false">IF(L5971=1,IF(COUNTIFS(C$2:C5971,C5971,L$2:L5971,1)=1,1,0),"")</f>
        <v/>
      </c>
      <c r="T5971" s="38" t="str">
        <f aca="false">IF(N5971="","",N5971+ROW()/10000000)</f>
        <v/>
      </c>
      <c r="U5971" s="0" t="str">
        <f aca="false">IF(G5971=1,IF(B5971="",1,0),"")</f>
        <v/>
      </c>
    </row>
    <row r="5972" customFormat="false" ht="15" hidden="false" customHeight="false" outlineLevel="0" collapsed="false">
      <c r="A5972" s="35"/>
      <c r="B5972" s="35"/>
      <c r="G5972" s="0" t="str">
        <f aca="false">IF(A5972="","",IF(AND(A5972&gt;=Debut,A5972&lt;Fin),1,0))</f>
        <v/>
      </c>
      <c r="H5972" s="0" t="str">
        <f aca="false">IF(G5972=1,INT(ROUND((A5972-Debut)*86400,0)/600),"")</f>
        <v/>
      </c>
      <c r="I5972" s="0" t="str">
        <f aca="false">IF(G5972=1,INT(ROUND((A5972-Debut)*86400,0)/3600),"")</f>
        <v/>
      </c>
      <c r="J5972" s="0" t="str">
        <f aca="false">IF(OR(A5972="",B5972=""),"",ROUND((B5972-A5972)*86400,0))</f>
        <v/>
      </c>
      <c r="K5972" s="37" t="str">
        <f aca="false">IF(G5972=1,IF(COUNTIFS($C:$C,C5972,$G:$G,1,$A:$A,"&gt;="&amp;(A5972-FenetreInterm/86400),$A:$A,"&lt;="&amp;A5972)&gt;=NbInterm,1,0),"")</f>
        <v/>
      </c>
      <c r="L5972" s="37" t="str">
        <f aca="false">IF(G5972=1,IF(B5972="",0,IF(J5972&lt;SeuilFugitive,1,0)),"")</f>
        <v/>
      </c>
      <c r="M5972" s="37" t="str">
        <f aca="false">IF(G5972=1,IF(B5972="",IF((Fin-A5972)*24&gt;SeuilFigee,1,0),IF(J5972&gt;SeuilFigee*3600,1,0)),"")</f>
        <v/>
      </c>
      <c r="N5972" s="0" t="str">
        <f aca="false">IF(G5972=1,IF(COUNTIF(H$2:H5972,H5972)=1,COUNTIF($H:$H,H5972),""),"")</f>
        <v/>
      </c>
      <c r="O5972" s="0" t="str">
        <f aca="false">IF(G5972=1,IF(COUNTIF(I$2:I5972,I5972)=1,COUNTIF($I:$I,I5972),""),"")</f>
        <v/>
      </c>
      <c r="P5972" s="38" t="str">
        <f aca="false">IF(G5972=1,IF(COUNTIFS(C$2:C5972,C5972,G$2:G5972,1)=1,COUNTIFS($C:$C,C5972,$G:$G,1)+ROW()/10000000,""),"")</f>
        <v/>
      </c>
      <c r="Q5972" s="0" t="str">
        <f aca="false">IF(K5972=1,IF(COUNTIFS(C$2:C5972,C5972,K$2:K5972,1)=1,1,0),"")</f>
        <v/>
      </c>
      <c r="R5972" s="0" t="str">
        <f aca="false">IF(M5972=1,IF(COUNTIFS(C$2:C5972,C5972,M$2:M5972,1)=1,1,0),"")</f>
        <v/>
      </c>
      <c r="S5972" s="0" t="str">
        <f aca="false">IF(L5972=1,IF(COUNTIFS(C$2:C5972,C5972,L$2:L5972,1)=1,1,0),"")</f>
        <v/>
      </c>
      <c r="T5972" s="38" t="str">
        <f aca="false">IF(N5972="","",N5972+ROW()/10000000)</f>
        <v/>
      </c>
      <c r="U5972" s="0" t="str">
        <f aca="false">IF(G5972=1,IF(B5972="",1,0),"")</f>
        <v/>
      </c>
    </row>
    <row r="5973" customFormat="false" ht="15" hidden="false" customHeight="false" outlineLevel="0" collapsed="false">
      <c r="A5973" s="35"/>
      <c r="B5973" s="35"/>
      <c r="G5973" s="0" t="str">
        <f aca="false">IF(A5973="","",IF(AND(A5973&gt;=Debut,A5973&lt;Fin),1,0))</f>
        <v/>
      </c>
      <c r="H5973" s="0" t="str">
        <f aca="false">IF(G5973=1,INT(ROUND((A5973-Debut)*86400,0)/600),"")</f>
        <v/>
      </c>
      <c r="I5973" s="0" t="str">
        <f aca="false">IF(G5973=1,INT(ROUND((A5973-Debut)*86400,0)/3600),"")</f>
        <v/>
      </c>
      <c r="J5973" s="0" t="str">
        <f aca="false">IF(OR(A5973="",B5973=""),"",ROUND((B5973-A5973)*86400,0))</f>
        <v/>
      </c>
      <c r="K5973" s="37" t="str">
        <f aca="false">IF(G5973=1,IF(COUNTIFS($C:$C,C5973,$G:$G,1,$A:$A,"&gt;="&amp;(A5973-FenetreInterm/86400),$A:$A,"&lt;="&amp;A5973)&gt;=NbInterm,1,0),"")</f>
        <v/>
      </c>
      <c r="L5973" s="37" t="str">
        <f aca="false">IF(G5973=1,IF(B5973="",0,IF(J5973&lt;SeuilFugitive,1,0)),"")</f>
        <v/>
      </c>
      <c r="M5973" s="37" t="str">
        <f aca="false">IF(G5973=1,IF(B5973="",IF((Fin-A5973)*24&gt;SeuilFigee,1,0),IF(J5973&gt;SeuilFigee*3600,1,0)),"")</f>
        <v/>
      </c>
      <c r="N5973" s="0" t="str">
        <f aca="false">IF(G5973=1,IF(COUNTIF(H$2:H5973,H5973)=1,COUNTIF($H:$H,H5973),""),"")</f>
        <v/>
      </c>
      <c r="O5973" s="0" t="str">
        <f aca="false">IF(G5973=1,IF(COUNTIF(I$2:I5973,I5973)=1,COUNTIF($I:$I,I5973),""),"")</f>
        <v/>
      </c>
      <c r="P5973" s="38" t="str">
        <f aca="false">IF(G5973=1,IF(COUNTIFS(C$2:C5973,C5973,G$2:G5973,1)=1,COUNTIFS($C:$C,C5973,$G:$G,1)+ROW()/10000000,""),"")</f>
        <v/>
      </c>
      <c r="Q5973" s="0" t="str">
        <f aca="false">IF(K5973=1,IF(COUNTIFS(C$2:C5973,C5973,K$2:K5973,1)=1,1,0),"")</f>
        <v/>
      </c>
      <c r="R5973" s="0" t="str">
        <f aca="false">IF(M5973=1,IF(COUNTIFS(C$2:C5973,C5973,M$2:M5973,1)=1,1,0),"")</f>
        <v/>
      </c>
      <c r="S5973" s="0" t="str">
        <f aca="false">IF(L5973=1,IF(COUNTIFS(C$2:C5973,C5973,L$2:L5973,1)=1,1,0),"")</f>
        <v/>
      </c>
      <c r="T5973" s="38" t="str">
        <f aca="false">IF(N5973="","",N5973+ROW()/10000000)</f>
        <v/>
      </c>
      <c r="U5973" s="0" t="str">
        <f aca="false">IF(G5973=1,IF(B5973="",1,0),"")</f>
        <v/>
      </c>
    </row>
    <row r="5974" customFormat="false" ht="15" hidden="false" customHeight="false" outlineLevel="0" collapsed="false">
      <c r="A5974" s="35"/>
      <c r="B5974" s="35"/>
      <c r="G5974" s="0" t="str">
        <f aca="false">IF(A5974="","",IF(AND(A5974&gt;=Debut,A5974&lt;Fin),1,0))</f>
        <v/>
      </c>
      <c r="H5974" s="0" t="str">
        <f aca="false">IF(G5974=1,INT(ROUND((A5974-Debut)*86400,0)/600),"")</f>
        <v/>
      </c>
      <c r="I5974" s="0" t="str">
        <f aca="false">IF(G5974=1,INT(ROUND((A5974-Debut)*86400,0)/3600),"")</f>
        <v/>
      </c>
      <c r="J5974" s="0" t="str">
        <f aca="false">IF(OR(A5974="",B5974=""),"",ROUND((B5974-A5974)*86400,0))</f>
        <v/>
      </c>
      <c r="K5974" s="37" t="str">
        <f aca="false">IF(G5974=1,IF(COUNTIFS($C:$C,C5974,$G:$G,1,$A:$A,"&gt;="&amp;(A5974-FenetreInterm/86400),$A:$A,"&lt;="&amp;A5974)&gt;=NbInterm,1,0),"")</f>
        <v/>
      </c>
      <c r="L5974" s="37" t="str">
        <f aca="false">IF(G5974=1,IF(B5974="",0,IF(J5974&lt;SeuilFugitive,1,0)),"")</f>
        <v/>
      </c>
      <c r="M5974" s="37" t="str">
        <f aca="false">IF(G5974=1,IF(B5974="",IF((Fin-A5974)*24&gt;SeuilFigee,1,0),IF(J5974&gt;SeuilFigee*3600,1,0)),"")</f>
        <v/>
      </c>
      <c r="N5974" s="0" t="str">
        <f aca="false">IF(G5974=1,IF(COUNTIF(H$2:H5974,H5974)=1,COUNTIF($H:$H,H5974),""),"")</f>
        <v/>
      </c>
      <c r="O5974" s="0" t="str">
        <f aca="false">IF(G5974=1,IF(COUNTIF(I$2:I5974,I5974)=1,COUNTIF($I:$I,I5974),""),"")</f>
        <v/>
      </c>
      <c r="P5974" s="38" t="str">
        <f aca="false">IF(G5974=1,IF(COUNTIFS(C$2:C5974,C5974,G$2:G5974,1)=1,COUNTIFS($C:$C,C5974,$G:$G,1)+ROW()/10000000,""),"")</f>
        <v/>
      </c>
      <c r="Q5974" s="0" t="str">
        <f aca="false">IF(K5974=1,IF(COUNTIFS(C$2:C5974,C5974,K$2:K5974,1)=1,1,0),"")</f>
        <v/>
      </c>
      <c r="R5974" s="0" t="str">
        <f aca="false">IF(M5974=1,IF(COUNTIFS(C$2:C5974,C5974,M$2:M5974,1)=1,1,0),"")</f>
        <v/>
      </c>
      <c r="S5974" s="0" t="str">
        <f aca="false">IF(L5974=1,IF(COUNTIFS(C$2:C5974,C5974,L$2:L5974,1)=1,1,0),"")</f>
        <v/>
      </c>
      <c r="T5974" s="38" t="str">
        <f aca="false">IF(N5974="","",N5974+ROW()/10000000)</f>
        <v/>
      </c>
      <c r="U5974" s="0" t="str">
        <f aca="false">IF(G5974=1,IF(B5974="",1,0),"")</f>
        <v/>
      </c>
    </row>
    <row r="5975" customFormat="false" ht="15" hidden="false" customHeight="false" outlineLevel="0" collapsed="false">
      <c r="A5975" s="35"/>
      <c r="B5975" s="35"/>
      <c r="G5975" s="0" t="str">
        <f aca="false">IF(A5975="","",IF(AND(A5975&gt;=Debut,A5975&lt;Fin),1,0))</f>
        <v/>
      </c>
      <c r="H5975" s="0" t="str">
        <f aca="false">IF(G5975=1,INT(ROUND((A5975-Debut)*86400,0)/600),"")</f>
        <v/>
      </c>
      <c r="I5975" s="0" t="str">
        <f aca="false">IF(G5975=1,INT(ROUND((A5975-Debut)*86400,0)/3600),"")</f>
        <v/>
      </c>
      <c r="J5975" s="0" t="str">
        <f aca="false">IF(OR(A5975="",B5975=""),"",ROUND((B5975-A5975)*86400,0))</f>
        <v/>
      </c>
      <c r="K5975" s="37" t="str">
        <f aca="false">IF(G5975=1,IF(COUNTIFS($C:$C,C5975,$G:$G,1,$A:$A,"&gt;="&amp;(A5975-FenetreInterm/86400),$A:$A,"&lt;="&amp;A5975)&gt;=NbInterm,1,0),"")</f>
        <v/>
      </c>
      <c r="L5975" s="37" t="str">
        <f aca="false">IF(G5975=1,IF(B5975="",0,IF(J5975&lt;SeuilFugitive,1,0)),"")</f>
        <v/>
      </c>
      <c r="M5975" s="37" t="str">
        <f aca="false">IF(G5975=1,IF(B5975="",IF((Fin-A5975)*24&gt;SeuilFigee,1,0),IF(J5975&gt;SeuilFigee*3600,1,0)),"")</f>
        <v/>
      </c>
      <c r="N5975" s="0" t="str">
        <f aca="false">IF(G5975=1,IF(COUNTIF(H$2:H5975,H5975)=1,COUNTIF($H:$H,H5975),""),"")</f>
        <v/>
      </c>
      <c r="O5975" s="0" t="str">
        <f aca="false">IF(G5975=1,IF(COUNTIF(I$2:I5975,I5975)=1,COUNTIF($I:$I,I5975),""),"")</f>
        <v/>
      </c>
      <c r="P5975" s="38" t="str">
        <f aca="false">IF(G5975=1,IF(COUNTIFS(C$2:C5975,C5975,G$2:G5975,1)=1,COUNTIFS($C:$C,C5975,$G:$G,1)+ROW()/10000000,""),"")</f>
        <v/>
      </c>
      <c r="Q5975" s="0" t="str">
        <f aca="false">IF(K5975=1,IF(COUNTIFS(C$2:C5975,C5975,K$2:K5975,1)=1,1,0),"")</f>
        <v/>
      </c>
      <c r="R5975" s="0" t="str">
        <f aca="false">IF(M5975=1,IF(COUNTIFS(C$2:C5975,C5975,M$2:M5975,1)=1,1,0),"")</f>
        <v/>
      </c>
      <c r="S5975" s="0" t="str">
        <f aca="false">IF(L5975=1,IF(COUNTIFS(C$2:C5975,C5975,L$2:L5975,1)=1,1,0),"")</f>
        <v/>
      </c>
      <c r="T5975" s="38" t="str">
        <f aca="false">IF(N5975="","",N5975+ROW()/10000000)</f>
        <v/>
      </c>
      <c r="U5975" s="0" t="str">
        <f aca="false">IF(G5975=1,IF(B5975="",1,0),"")</f>
        <v/>
      </c>
    </row>
    <row r="5976" customFormat="false" ht="15" hidden="false" customHeight="false" outlineLevel="0" collapsed="false">
      <c r="A5976" s="35"/>
      <c r="B5976" s="35"/>
      <c r="G5976" s="0" t="str">
        <f aca="false">IF(A5976="","",IF(AND(A5976&gt;=Debut,A5976&lt;Fin),1,0))</f>
        <v/>
      </c>
      <c r="H5976" s="0" t="str">
        <f aca="false">IF(G5976=1,INT(ROUND((A5976-Debut)*86400,0)/600),"")</f>
        <v/>
      </c>
      <c r="I5976" s="0" t="str">
        <f aca="false">IF(G5976=1,INT(ROUND((A5976-Debut)*86400,0)/3600),"")</f>
        <v/>
      </c>
      <c r="J5976" s="0" t="str">
        <f aca="false">IF(OR(A5976="",B5976=""),"",ROUND((B5976-A5976)*86400,0))</f>
        <v/>
      </c>
      <c r="K5976" s="37" t="str">
        <f aca="false">IF(G5976=1,IF(COUNTIFS($C:$C,C5976,$G:$G,1,$A:$A,"&gt;="&amp;(A5976-FenetreInterm/86400),$A:$A,"&lt;="&amp;A5976)&gt;=NbInterm,1,0),"")</f>
        <v/>
      </c>
      <c r="L5976" s="37" t="str">
        <f aca="false">IF(G5976=1,IF(B5976="",0,IF(J5976&lt;SeuilFugitive,1,0)),"")</f>
        <v/>
      </c>
      <c r="M5976" s="37" t="str">
        <f aca="false">IF(G5976=1,IF(B5976="",IF((Fin-A5976)*24&gt;SeuilFigee,1,0),IF(J5976&gt;SeuilFigee*3600,1,0)),"")</f>
        <v/>
      </c>
      <c r="N5976" s="0" t="str">
        <f aca="false">IF(G5976=1,IF(COUNTIF(H$2:H5976,H5976)=1,COUNTIF($H:$H,H5976),""),"")</f>
        <v/>
      </c>
      <c r="O5976" s="0" t="str">
        <f aca="false">IF(G5976=1,IF(COUNTIF(I$2:I5976,I5976)=1,COUNTIF($I:$I,I5976),""),"")</f>
        <v/>
      </c>
      <c r="P5976" s="38" t="str">
        <f aca="false">IF(G5976=1,IF(COUNTIFS(C$2:C5976,C5976,G$2:G5976,1)=1,COUNTIFS($C:$C,C5976,$G:$G,1)+ROW()/10000000,""),"")</f>
        <v/>
      </c>
      <c r="Q5976" s="0" t="str">
        <f aca="false">IF(K5976=1,IF(COUNTIFS(C$2:C5976,C5976,K$2:K5976,1)=1,1,0),"")</f>
        <v/>
      </c>
      <c r="R5976" s="0" t="str">
        <f aca="false">IF(M5976=1,IF(COUNTIFS(C$2:C5976,C5976,M$2:M5976,1)=1,1,0),"")</f>
        <v/>
      </c>
      <c r="S5976" s="0" t="str">
        <f aca="false">IF(L5976=1,IF(COUNTIFS(C$2:C5976,C5976,L$2:L5976,1)=1,1,0),"")</f>
        <v/>
      </c>
      <c r="T5976" s="38" t="str">
        <f aca="false">IF(N5976="","",N5976+ROW()/10000000)</f>
        <v/>
      </c>
      <c r="U5976" s="0" t="str">
        <f aca="false">IF(G5976=1,IF(B5976="",1,0),"")</f>
        <v/>
      </c>
    </row>
    <row r="5977" customFormat="false" ht="15" hidden="false" customHeight="false" outlineLevel="0" collapsed="false">
      <c r="A5977" s="35"/>
      <c r="B5977" s="35"/>
      <c r="G5977" s="0" t="str">
        <f aca="false">IF(A5977="","",IF(AND(A5977&gt;=Debut,A5977&lt;Fin),1,0))</f>
        <v/>
      </c>
      <c r="H5977" s="0" t="str">
        <f aca="false">IF(G5977=1,INT(ROUND((A5977-Debut)*86400,0)/600),"")</f>
        <v/>
      </c>
      <c r="I5977" s="0" t="str">
        <f aca="false">IF(G5977=1,INT(ROUND((A5977-Debut)*86400,0)/3600),"")</f>
        <v/>
      </c>
      <c r="J5977" s="0" t="str">
        <f aca="false">IF(OR(A5977="",B5977=""),"",ROUND((B5977-A5977)*86400,0))</f>
        <v/>
      </c>
      <c r="K5977" s="37" t="str">
        <f aca="false">IF(G5977=1,IF(COUNTIFS($C:$C,C5977,$G:$G,1,$A:$A,"&gt;="&amp;(A5977-FenetreInterm/86400),$A:$A,"&lt;="&amp;A5977)&gt;=NbInterm,1,0),"")</f>
        <v/>
      </c>
      <c r="L5977" s="37" t="str">
        <f aca="false">IF(G5977=1,IF(B5977="",0,IF(J5977&lt;SeuilFugitive,1,0)),"")</f>
        <v/>
      </c>
      <c r="M5977" s="37" t="str">
        <f aca="false">IF(G5977=1,IF(B5977="",IF((Fin-A5977)*24&gt;SeuilFigee,1,0),IF(J5977&gt;SeuilFigee*3600,1,0)),"")</f>
        <v/>
      </c>
      <c r="N5977" s="0" t="str">
        <f aca="false">IF(G5977=1,IF(COUNTIF(H$2:H5977,H5977)=1,COUNTIF($H:$H,H5977),""),"")</f>
        <v/>
      </c>
      <c r="O5977" s="0" t="str">
        <f aca="false">IF(G5977=1,IF(COUNTIF(I$2:I5977,I5977)=1,COUNTIF($I:$I,I5977),""),"")</f>
        <v/>
      </c>
      <c r="P5977" s="38" t="str">
        <f aca="false">IF(G5977=1,IF(COUNTIFS(C$2:C5977,C5977,G$2:G5977,1)=1,COUNTIFS($C:$C,C5977,$G:$G,1)+ROW()/10000000,""),"")</f>
        <v/>
      </c>
      <c r="Q5977" s="0" t="str">
        <f aca="false">IF(K5977=1,IF(COUNTIFS(C$2:C5977,C5977,K$2:K5977,1)=1,1,0),"")</f>
        <v/>
      </c>
      <c r="R5977" s="0" t="str">
        <f aca="false">IF(M5977=1,IF(COUNTIFS(C$2:C5977,C5977,M$2:M5977,1)=1,1,0),"")</f>
        <v/>
      </c>
      <c r="S5977" s="0" t="str">
        <f aca="false">IF(L5977=1,IF(COUNTIFS(C$2:C5977,C5977,L$2:L5977,1)=1,1,0),"")</f>
        <v/>
      </c>
      <c r="T5977" s="38" t="str">
        <f aca="false">IF(N5977="","",N5977+ROW()/10000000)</f>
        <v/>
      </c>
      <c r="U5977" s="0" t="str">
        <f aca="false">IF(G5977=1,IF(B5977="",1,0),"")</f>
        <v/>
      </c>
    </row>
    <row r="5978" customFormat="false" ht="15" hidden="false" customHeight="false" outlineLevel="0" collapsed="false">
      <c r="A5978" s="35"/>
      <c r="B5978" s="35"/>
      <c r="G5978" s="0" t="str">
        <f aca="false">IF(A5978="","",IF(AND(A5978&gt;=Debut,A5978&lt;Fin),1,0))</f>
        <v/>
      </c>
      <c r="H5978" s="0" t="str">
        <f aca="false">IF(G5978=1,INT(ROUND((A5978-Debut)*86400,0)/600),"")</f>
        <v/>
      </c>
      <c r="I5978" s="0" t="str">
        <f aca="false">IF(G5978=1,INT(ROUND((A5978-Debut)*86400,0)/3600),"")</f>
        <v/>
      </c>
      <c r="J5978" s="0" t="str">
        <f aca="false">IF(OR(A5978="",B5978=""),"",ROUND((B5978-A5978)*86400,0))</f>
        <v/>
      </c>
      <c r="K5978" s="37" t="str">
        <f aca="false">IF(G5978=1,IF(COUNTIFS($C:$C,C5978,$G:$G,1,$A:$A,"&gt;="&amp;(A5978-FenetreInterm/86400),$A:$A,"&lt;="&amp;A5978)&gt;=NbInterm,1,0),"")</f>
        <v/>
      </c>
      <c r="L5978" s="37" t="str">
        <f aca="false">IF(G5978=1,IF(B5978="",0,IF(J5978&lt;SeuilFugitive,1,0)),"")</f>
        <v/>
      </c>
      <c r="M5978" s="37" t="str">
        <f aca="false">IF(G5978=1,IF(B5978="",IF((Fin-A5978)*24&gt;SeuilFigee,1,0),IF(J5978&gt;SeuilFigee*3600,1,0)),"")</f>
        <v/>
      </c>
      <c r="N5978" s="0" t="str">
        <f aca="false">IF(G5978=1,IF(COUNTIF(H$2:H5978,H5978)=1,COUNTIF($H:$H,H5978),""),"")</f>
        <v/>
      </c>
      <c r="O5978" s="0" t="str">
        <f aca="false">IF(G5978=1,IF(COUNTIF(I$2:I5978,I5978)=1,COUNTIF($I:$I,I5978),""),"")</f>
        <v/>
      </c>
      <c r="P5978" s="38" t="str">
        <f aca="false">IF(G5978=1,IF(COUNTIFS(C$2:C5978,C5978,G$2:G5978,1)=1,COUNTIFS($C:$C,C5978,$G:$G,1)+ROW()/10000000,""),"")</f>
        <v/>
      </c>
      <c r="Q5978" s="0" t="str">
        <f aca="false">IF(K5978=1,IF(COUNTIFS(C$2:C5978,C5978,K$2:K5978,1)=1,1,0),"")</f>
        <v/>
      </c>
      <c r="R5978" s="0" t="str">
        <f aca="false">IF(M5978=1,IF(COUNTIFS(C$2:C5978,C5978,M$2:M5978,1)=1,1,0),"")</f>
        <v/>
      </c>
      <c r="S5978" s="0" t="str">
        <f aca="false">IF(L5978=1,IF(COUNTIFS(C$2:C5978,C5978,L$2:L5978,1)=1,1,0),"")</f>
        <v/>
      </c>
      <c r="T5978" s="38" t="str">
        <f aca="false">IF(N5978="","",N5978+ROW()/10000000)</f>
        <v/>
      </c>
      <c r="U5978" s="0" t="str">
        <f aca="false">IF(G5978=1,IF(B5978="",1,0),"")</f>
        <v/>
      </c>
    </row>
    <row r="5979" customFormat="false" ht="15" hidden="false" customHeight="false" outlineLevel="0" collapsed="false">
      <c r="A5979" s="35"/>
      <c r="B5979" s="35"/>
      <c r="G5979" s="0" t="str">
        <f aca="false">IF(A5979="","",IF(AND(A5979&gt;=Debut,A5979&lt;Fin),1,0))</f>
        <v/>
      </c>
      <c r="H5979" s="0" t="str">
        <f aca="false">IF(G5979=1,INT(ROUND((A5979-Debut)*86400,0)/600),"")</f>
        <v/>
      </c>
      <c r="I5979" s="0" t="str">
        <f aca="false">IF(G5979=1,INT(ROUND((A5979-Debut)*86400,0)/3600),"")</f>
        <v/>
      </c>
      <c r="J5979" s="0" t="str">
        <f aca="false">IF(OR(A5979="",B5979=""),"",ROUND((B5979-A5979)*86400,0))</f>
        <v/>
      </c>
      <c r="K5979" s="37" t="str">
        <f aca="false">IF(G5979=1,IF(COUNTIFS($C:$C,C5979,$G:$G,1,$A:$A,"&gt;="&amp;(A5979-FenetreInterm/86400),$A:$A,"&lt;="&amp;A5979)&gt;=NbInterm,1,0),"")</f>
        <v/>
      </c>
      <c r="L5979" s="37" t="str">
        <f aca="false">IF(G5979=1,IF(B5979="",0,IF(J5979&lt;SeuilFugitive,1,0)),"")</f>
        <v/>
      </c>
      <c r="M5979" s="37" t="str">
        <f aca="false">IF(G5979=1,IF(B5979="",IF((Fin-A5979)*24&gt;SeuilFigee,1,0),IF(J5979&gt;SeuilFigee*3600,1,0)),"")</f>
        <v/>
      </c>
      <c r="N5979" s="0" t="str">
        <f aca="false">IF(G5979=1,IF(COUNTIF(H$2:H5979,H5979)=1,COUNTIF($H:$H,H5979),""),"")</f>
        <v/>
      </c>
      <c r="O5979" s="0" t="str">
        <f aca="false">IF(G5979=1,IF(COUNTIF(I$2:I5979,I5979)=1,COUNTIF($I:$I,I5979),""),"")</f>
        <v/>
      </c>
      <c r="P5979" s="38" t="str">
        <f aca="false">IF(G5979=1,IF(COUNTIFS(C$2:C5979,C5979,G$2:G5979,1)=1,COUNTIFS($C:$C,C5979,$G:$G,1)+ROW()/10000000,""),"")</f>
        <v/>
      </c>
      <c r="Q5979" s="0" t="str">
        <f aca="false">IF(K5979=1,IF(COUNTIFS(C$2:C5979,C5979,K$2:K5979,1)=1,1,0),"")</f>
        <v/>
      </c>
      <c r="R5979" s="0" t="str">
        <f aca="false">IF(M5979=1,IF(COUNTIFS(C$2:C5979,C5979,M$2:M5979,1)=1,1,0),"")</f>
        <v/>
      </c>
      <c r="S5979" s="0" t="str">
        <f aca="false">IF(L5979=1,IF(COUNTIFS(C$2:C5979,C5979,L$2:L5979,1)=1,1,0),"")</f>
        <v/>
      </c>
      <c r="T5979" s="38" t="str">
        <f aca="false">IF(N5979="","",N5979+ROW()/10000000)</f>
        <v/>
      </c>
      <c r="U5979" s="0" t="str">
        <f aca="false">IF(G5979=1,IF(B5979="",1,0),"")</f>
        <v/>
      </c>
    </row>
    <row r="5980" customFormat="false" ht="15" hidden="false" customHeight="false" outlineLevel="0" collapsed="false">
      <c r="A5980" s="35"/>
      <c r="B5980" s="35"/>
      <c r="G5980" s="0" t="str">
        <f aca="false">IF(A5980="","",IF(AND(A5980&gt;=Debut,A5980&lt;Fin),1,0))</f>
        <v/>
      </c>
      <c r="H5980" s="0" t="str">
        <f aca="false">IF(G5980=1,INT(ROUND((A5980-Debut)*86400,0)/600),"")</f>
        <v/>
      </c>
      <c r="I5980" s="0" t="str">
        <f aca="false">IF(G5980=1,INT(ROUND((A5980-Debut)*86400,0)/3600),"")</f>
        <v/>
      </c>
      <c r="J5980" s="0" t="str">
        <f aca="false">IF(OR(A5980="",B5980=""),"",ROUND((B5980-A5980)*86400,0))</f>
        <v/>
      </c>
      <c r="K5980" s="37" t="str">
        <f aca="false">IF(G5980=1,IF(COUNTIFS($C:$C,C5980,$G:$G,1,$A:$A,"&gt;="&amp;(A5980-FenetreInterm/86400),$A:$A,"&lt;="&amp;A5980)&gt;=NbInterm,1,0),"")</f>
        <v/>
      </c>
      <c r="L5980" s="37" t="str">
        <f aca="false">IF(G5980=1,IF(B5980="",0,IF(J5980&lt;SeuilFugitive,1,0)),"")</f>
        <v/>
      </c>
      <c r="M5980" s="37" t="str">
        <f aca="false">IF(G5980=1,IF(B5980="",IF((Fin-A5980)*24&gt;SeuilFigee,1,0),IF(J5980&gt;SeuilFigee*3600,1,0)),"")</f>
        <v/>
      </c>
      <c r="N5980" s="0" t="str">
        <f aca="false">IF(G5980=1,IF(COUNTIF(H$2:H5980,H5980)=1,COUNTIF($H:$H,H5980),""),"")</f>
        <v/>
      </c>
      <c r="O5980" s="0" t="str">
        <f aca="false">IF(G5980=1,IF(COUNTIF(I$2:I5980,I5980)=1,COUNTIF($I:$I,I5980),""),"")</f>
        <v/>
      </c>
      <c r="P5980" s="38" t="str">
        <f aca="false">IF(G5980=1,IF(COUNTIFS(C$2:C5980,C5980,G$2:G5980,1)=1,COUNTIFS($C:$C,C5980,$G:$G,1)+ROW()/10000000,""),"")</f>
        <v/>
      </c>
      <c r="Q5980" s="0" t="str">
        <f aca="false">IF(K5980=1,IF(COUNTIFS(C$2:C5980,C5980,K$2:K5980,1)=1,1,0),"")</f>
        <v/>
      </c>
      <c r="R5980" s="0" t="str">
        <f aca="false">IF(M5980=1,IF(COUNTIFS(C$2:C5980,C5980,M$2:M5980,1)=1,1,0),"")</f>
        <v/>
      </c>
      <c r="S5980" s="0" t="str">
        <f aca="false">IF(L5980=1,IF(COUNTIFS(C$2:C5980,C5980,L$2:L5980,1)=1,1,0),"")</f>
        <v/>
      </c>
      <c r="T5980" s="38" t="str">
        <f aca="false">IF(N5980="","",N5980+ROW()/10000000)</f>
        <v/>
      </c>
      <c r="U5980" s="0" t="str">
        <f aca="false">IF(G5980=1,IF(B5980="",1,0),"")</f>
        <v/>
      </c>
    </row>
    <row r="5981" customFormat="false" ht="15" hidden="false" customHeight="false" outlineLevel="0" collapsed="false">
      <c r="A5981" s="35"/>
      <c r="B5981" s="35"/>
      <c r="G5981" s="0" t="str">
        <f aca="false">IF(A5981="","",IF(AND(A5981&gt;=Debut,A5981&lt;Fin),1,0))</f>
        <v/>
      </c>
      <c r="H5981" s="0" t="str">
        <f aca="false">IF(G5981=1,INT(ROUND((A5981-Debut)*86400,0)/600),"")</f>
        <v/>
      </c>
      <c r="I5981" s="0" t="str">
        <f aca="false">IF(G5981=1,INT(ROUND((A5981-Debut)*86400,0)/3600),"")</f>
        <v/>
      </c>
      <c r="J5981" s="0" t="str">
        <f aca="false">IF(OR(A5981="",B5981=""),"",ROUND((B5981-A5981)*86400,0))</f>
        <v/>
      </c>
      <c r="K5981" s="37" t="str">
        <f aca="false">IF(G5981=1,IF(COUNTIFS($C:$C,C5981,$G:$G,1,$A:$A,"&gt;="&amp;(A5981-FenetreInterm/86400),$A:$A,"&lt;="&amp;A5981)&gt;=NbInterm,1,0),"")</f>
        <v/>
      </c>
      <c r="L5981" s="37" t="str">
        <f aca="false">IF(G5981=1,IF(B5981="",0,IF(J5981&lt;SeuilFugitive,1,0)),"")</f>
        <v/>
      </c>
      <c r="M5981" s="37" t="str">
        <f aca="false">IF(G5981=1,IF(B5981="",IF((Fin-A5981)*24&gt;SeuilFigee,1,0),IF(J5981&gt;SeuilFigee*3600,1,0)),"")</f>
        <v/>
      </c>
      <c r="N5981" s="0" t="str">
        <f aca="false">IF(G5981=1,IF(COUNTIF(H$2:H5981,H5981)=1,COUNTIF($H:$H,H5981),""),"")</f>
        <v/>
      </c>
      <c r="O5981" s="0" t="str">
        <f aca="false">IF(G5981=1,IF(COUNTIF(I$2:I5981,I5981)=1,COUNTIF($I:$I,I5981),""),"")</f>
        <v/>
      </c>
      <c r="P5981" s="38" t="str">
        <f aca="false">IF(G5981=1,IF(COUNTIFS(C$2:C5981,C5981,G$2:G5981,1)=1,COUNTIFS($C:$C,C5981,$G:$G,1)+ROW()/10000000,""),"")</f>
        <v/>
      </c>
      <c r="Q5981" s="0" t="str">
        <f aca="false">IF(K5981=1,IF(COUNTIFS(C$2:C5981,C5981,K$2:K5981,1)=1,1,0),"")</f>
        <v/>
      </c>
      <c r="R5981" s="0" t="str">
        <f aca="false">IF(M5981=1,IF(COUNTIFS(C$2:C5981,C5981,M$2:M5981,1)=1,1,0),"")</f>
        <v/>
      </c>
      <c r="S5981" s="0" t="str">
        <f aca="false">IF(L5981=1,IF(COUNTIFS(C$2:C5981,C5981,L$2:L5981,1)=1,1,0),"")</f>
        <v/>
      </c>
      <c r="T5981" s="38" t="str">
        <f aca="false">IF(N5981="","",N5981+ROW()/10000000)</f>
        <v/>
      </c>
      <c r="U5981" s="0" t="str">
        <f aca="false">IF(G5981=1,IF(B5981="",1,0),"")</f>
        <v/>
      </c>
    </row>
    <row r="5982" customFormat="false" ht="15" hidden="false" customHeight="false" outlineLevel="0" collapsed="false">
      <c r="A5982" s="35"/>
      <c r="B5982" s="35"/>
      <c r="G5982" s="0" t="str">
        <f aca="false">IF(A5982="","",IF(AND(A5982&gt;=Debut,A5982&lt;Fin),1,0))</f>
        <v/>
      </c>
      <c r="H5982" s="0" t="str">
        <f aca="false">IF(G5982=1,INT(ROUND((A5982-Debut)*86400,0)/600),"")</f>
        <v/>
      </c>
      <c r="I5982" s="0" t="str">
        <f aca="false">IF(G5982=1,INT(ROUND((A5982-Debut)*86400,0)/3600),"")</f>
        <v/>
      </c>
      <c r="J5982" s="0" t="str">
        <f aca="false">IF(OR(A5982="",B5982=""),"",ROUND((B5982-A5982)*86400,0))</f>
        <v/>
      </c>
      <c r="K5982" s="37" t="str">
        <f aca="false">IF(G5982=1,IF(COUNTIFS($C:$C,C5982,$G:$G,1,$A:$A,"&gt;="&amp;(A5982-FenetreInterm/86400),$A:$A,"&lt;="&amp;A5982)&gt;=NbInterm,1,0),"")</f>
        <v/>
      </c>
      <c r="L5982" s="37" t="str">
        <f aca="false">IF(G5982=1,IF(B5982="",0,IF(J5982&lt;SeuilFugitive,1,0)),"")</f>
        <v/>
      </c>
      <c r="M5982" s="37" t="str">
        <f aca="false">IF(G5982=1,IF(B5982="",IF((Fin-A5982)*24&gt;SeuilFigee,1,0),IF(J5982&gt;SeuilFigee*3600,1,0)),"")</f>
        <v/>
      </c>
      <c r="N5982" s="0" t="str">
        <f aca="false">IF(G5982=1,IF(COUNTIF(H$2:H5982,H5982)=1,COUNTIF($H:$H,H5982),""),"")</f>
        <v/>
      </c>
      <c r="O5982" s="0" t="str">
        <f aca="false">IF(G5982=1,IF(COUNTIF(I$2:I5982,I5982)=1,COUNTIF($I:$I,I5982),""),"")</f>
        <v/>
      </c>
      <c r="P5982" s="38" t="str">
        <f aca="false">IF(G5982=1,IF(COUNTIFS(C$2:C5982,C5982,G$2:G5982,1)=1,COUNTIFS($C:$C,C5982,$G:$G,1)+ROW()/10000000,""),"")</f>
        <v/>
      </c>
      <c r="Q5982" s="0" t="str">
        <f aca="false">IF(K5982=1,IF(COUNTIFS(C$2:C5982,C5982,K$2:K5982,1)=1,1,0),"")</f>
        <v/>
      </c>
      <c r="R5982" s="0" t="str">
        <f aca="false">IF(M5982=1,IF(COUNTIFS(C$2:C5982,C5982,M$2:M5982,1)=1,1,0),"")</f>
        <v/>
      </c>
      <c r="S5982" s="0" t="str">
        <f aca="false">IF(L5982=1,IF(COUNTIFS(C$2:C5982,C5982,L$2:L5982,1)=1,1,0),"")</f>
        <v/>
      </c>
      <c r="T5982" s="38" t="str">
        <f aca="false">IF(N5982="","",N5982+ROW()/10000000)</f>
        <v/>
      </c>
      <c r="U5982" s="0" t="str">
        <f aca="false">IF(G5982=1,IF(B5982="",1,0),"")</f>
        <v/>
      </c>
    </row>
    <row r="5983" customFormat="false" ht="15" hidden="false" customHeight="false" outlineLevel="0" collapsed="false">
      <c r="A5983" s="35"/>
      <c r="B5983" s="35"/>
      <c r="G5983" s="0" t="str">
        <f aca="false">IF(A5983="","",IF(AND(A5983&gt;=Debut,A5983&lt;Fin),1,0))</f>
        <v/>
      </c>
      <c r="H5983" s="0" t="str">
        <f aca="false">IF(G5983=1,INT(ROUND((A5983-Debut)*86400,0)/600),"")</f>
        <v/>
      </c>
      <c r="I5983" s="0" t="str">
        <f aca="false">IF(G5983=1,INT(ROUND((A5983-Debut)*86400,0)/3600),"")</f>
        <v/>
      </c>
      <c r="J5983" s="0" t="str">
        <f aca="false">IF(OR(A5983="",B5983=""),"",ROUND((B5983-A5983)*86400,0))</f>
        <v/>
      </c>
      <c r="K5983" s="37" t="str">
        <f aca="false">IF(G5983=1,IF(COUNTIFS($C:$C,C5983,$G:$G,1,$A:$A,"&gt;="&amp;(A5983-FenetreInterm/86400),$A:$A,"&lt;="&amp;A5983)&gt;=NbInterm,1,0),"")</f>
        <v/>
      </c>
      <c r="L5983" s="37" t="str">
        <f aca="false">IF(G5983=1,IF(B5983="",0,IF(J5983&lt;SeuilFugitive,1,0)),"")</f>
        <v/>
      </c>
      <c r="M5983" s="37" t="str">
        <f aca="false">IF(G5983=1,IF(B5983="",IF((Fin-A5983)*24&gt;SeuilFigee,1,0),IF(J5983&gt;SeuilFigee*3600,1,0)),"")</f>
        <v/>
      </c>
      <c r="N5983" s="0" t="str">
        <f aca="false">IF(G5983=1,IF(COUNTIF(H$2:H5983,H5983)=1,COUNTIF($H:$H,H5983),""),"")</f>
        <v/>
      </c>
      <c r="O5983" s="0" t="str">
        <f aca="false">IF(G5983=1,IF(COUNTIF(I$2:I5983,I5983)=1,COUNTIF($I:$I,I5983),""),"")</f>
        <v/>
      </c>
      <c r="P5983" s="38" t="str">
        <f aca="false">IF(G5983=1,IF(COUNTIFS(C$2:C5983,C5983,G$2:G5983,1)=1,COUNTIFS($C:$C,C5983,$G:$G,1)+ROW()/10000000,""),"")</f>
        <v/>
      </c>
      <c r="Q5983" s="0" t="str">
        <f aca="false">IF(K5983=1,IF(COUNTIFS(C$2:C5983,C5983,K$2:K5983,1)=1,1,0),"")</f>
        <v/>
      </c>
      <c r="R5983" s="0" t="str">
        <f aca="false">IF(M5983=1,IF(COUNTIFS(C$2:C5983,C5983,M$2:M5983,1)=1,1,0),"")</f>
        <v/>
      </c>
      <c r="S5983" s="0" t="str">
        <f aca="false">IF(L5983=1,IF(COUNTIFS(C$2:C5983,C5983,L$2:L5983,1)=1,1,0),"")</f>
        <v/>
      </c>
      <c r="T5983" s="38" t="str">
        <f aca="false">IF(N5983="","",N5983+ROW()/10000000)</f>
        <v/>
      </c>
      <c r="U5983" s="0" t="str">
        <f aca="false">IF(G5983=1,IF(B5983="",1,0),"")</f>
        <v/>
      </c>
    </row>
    <row r="5984" customFormat="false" ht="15" hidden="false" customHeight="false" outlineLevel="0" collapsed="false">
      <c r="A5984" s="35"/>
      <c r="B5984" s="35"/>
      <c r="G5984" s="0" t="str">
        <f aca="false">IF(A5984="","",IF(AND(A5984&gt;=Debut,A5984&lt;Fin),1,0))</f>
        <v/>
      </c>
      <c r="H5984" s="0" t="str">
        <f aca="false">IF(G5984=1,INT(ROUND((A5984-Debut)*86400,0)/600),"")</f>
        <v/>
      </c>
      <c r="I5984" s="0" t="str">
        <f aca="false">IF(G5984=1,INT(ROUND((A5984-Debut)*86400,0)/3600),"")</f>
        <v/>
      </c>
      <c r="J5984" s="0" t="str">
        <f aca="false">IF(OR(A5984="",B5984=""),"",ROUND((B5984-A5984)*86400,0))</f>
        <v/>
      </c>
      <c r="K5984" s="37" t="str">
        <f aca="false">IF(G5984=1,IF(COUNTIFS($C:$C,C5984,$G:$G,1,$A:$A,"&gt;="&amp;(A5984-FenetreInterm/86400),$A:$A,"&lt;="&amp;A5984)&gt;=NbInterm,1,0),"")</f>
        <v/>
      </c>
      <c r="L5984" s="37" t="str">
        <f aca="false">IF(G5984=1,IF(B5984="",0,IF(J5984&lt;SeuilFugitive,1,0)),"")</f>
        <v/>
      </c>
      <c r="M5984" s="37" t="str">
        <f aca="false">IF(G5984=1,IF(B5984="",IF((Fin-A5984)*24&gt;SeuilFigee,1,0),IF(J5984&gt;SeuilFigee*3600,1,0)),"")</f>
        <v/>
      </c>
      <c r="N5984" s="0" t="str">
        <f aca="false">IF(G5984=1,IF(COUNTIF(H$2:H5984,H5984)=1,COUNTIF($H:$H,H5984),""),"")</f>
        <v/>
      </c>
      <c r="O5984" s="0" t="str">
        <f aca="false">IF(G5984=1,IF(COUNTIF(I$2:I5984,I5984)=1,COUNTIF($I:$I,I5984),""),"")</f>
        <v/>
      </c>
      <c r="P5984" s="38" t="str">
        <f aca="false">IF(G5984=1,IF(COUNTIFS(C$2:C5984,C5984,G$2:G5984,1)=1,COUNTIFS($C:$C,C5984,$G:$G,1)+ROW()/10000000,""),"")</f>
        <v/>
      </c>
      <c r="Q5984" s="0" t="str">
        <f aca="false">IF(K5984=1,IF(COUNTIFS(C$2:C5984,C5984,K$2:K5984,1)=1,1,0),"")</f>
        <v/>
      </c>
      <c r="R5984" s="0" t="str">
        <f aca="false">IF(M5984=1,IF(COUNTIFS(C$2:C5984,C5984,M$2:M5984,1)=1,1,0),"")</f>
        <v/>
      </c>
      <c r="S5984" s="0" t="str">
        <f aca="false">IF(L5984=1,IF(COUNTIFS(C$2:C5984,C5984,L$2:L5984,1)=1,1,0),"")</f>
        <v/>
      </c>
      <c r="T5984" s="38" t="str">
        <f aca="false">IF(N5984="","",N5984+ROW()/10000000)</f>
        <v/>
      </c>
      <c r="U5984" s="0" t="str">
        <f aca="false">IF(G5984=1,IF(B5984="",1,0),"")</f>
        <v/>
      </c>
    </row>
    <row r="5985" customFormat="false" ht="15" hidden="false" customHeight="false" outlineLevel="0" collapsed="false">
      <c r="A5985" s="35"/>
      <c r="B5985" s="35"/>
      <c r="G5985" s="0" t="str">
        <f aca="false">IF(A5985="","",IF(AND(A5985&gt;=Debut,A5985&lt;Fin),1,0))</f>
        <v/>
      </c>
      <c r="H5985" s="0" t="str">
        <f aca="false">IF(G5985=1,INT(ROUND((A5985-Debut)*86400,0)/600),"")</f>
        <v/>
      </c>
      <c r="I5985" s="0" t="str">
        <f aca="false">IF(G5985=1,INT(ROUND((A5985-Debut)*86400,0)/3600),"")</f>
        <v/>
      </c>
      <c r="J5985" s="0" t="str">
        <f aca="false">IF(OR(A5985="",B5985=""),"",ROUND((B5985-A5985)*86400,0))</f>
        <v/>
      </c>
      <c r="K5985" s="37" t="str">
        <f aca="false">IF(G5985=1,IF(COUNTIFS($C:$C,C5985,$G:$G,1,$A:$A,"&gt;="&amp;(A5985-FenetreInterm/86400),$A:$A,"&lt;="&amp;A5985)&gt;=NbInterm,1,0),"")</f>
        <v/>
      </c>
      <c r="L5985" s="37" t="str">
        <f aca="false">IF(G5985=1,IF(B5985="",0,IF(J5985&lt;SeuilFugitive,1,0)),"")</f>
        <v/>
      </c>
      <c r="M5985" s="37" t="str">
        <f aca="false">IF(G5985=1,IF(B5985="",IF((Fin-A5985)*24&gt;SeuilFigee,1,0),IF(J5985&gt;SeuilFigee*3600,1,0)),"")</f>
        <v/>
      </c>
      <c r="N5985" s="0" t="str">
        <f aca="false">IF(G5985=1,IF(COUNTIF(H$2:H5985,H5985)=1,COUNTIF($H:$H,H5985),""),"")</f>
        <v/>
      </c>
      <c r="O5985" s="0" t="str">
        <f aca="false">IF(G5985=1,IF(COUNTIF(I$2:I5985,I5985)=1,COUNTIF($I:$I,I5985),""),"")</f>
        <v/>
      </c>
      <c r="P5985" s="38" t="str">
        <f aca="false">IF(G5985=1,IF(COUNTIFS(C$2:C5985,C5985,G$2:G5985,1)=1,COUNTIFS($C:$C,C5985,$G:$G,1)+ROW()/10000000,""),"")</f>
        <v/>
      </c>
      <c r="Q5985" s="0" t="str">
        <f aca="false">IF(K5985=1,IF(COUNTIFS(C$2:C5985,C5985,K$2:K5985,1)=1,1,0),"")</f>
        <v/>
      </c>
      <c r="R5985" s="0" t="str">
        <f aca="false">IF(M5985=1,IF(COUNTIFS(C$2:C5985,C5985,M$2:M5985,1)=1,1,0),"")</f>
        <v/>
      </c>
      <c r="S5985" s="0" t="str">
        <f aca="false">IF(L5985=1,IF(COUNTIFS(C$2:C5985,C5985,L$2:L5985,1)=1,1,0),"")</f>
        <v/>
      </c>
      <c r="T5985" s="38" t="str">
        <f aca="false">IF(N5985="","",N5985+ROW()/10000000)</f>
        <v/>
      </c>
      <c r="U5985" s="0" t="str">
        <f aca="false">IF(G5985=1,IF(B5985="",1,0),"")</f>
        <v/>
      </c>
    </row>
    <row r="5986" customFormat="false" ht="15" hidden="false" customHeight="false" outlineLevel="0" collapsed="false">
      <c r="A5986" s="35"/>
      <c r="B5986" s="35"/>
      <c r="G5986" s="0" t="str">
        <f aca="false">IF(A5986="","",IF(AND(A5986&gt;=Debut,A5986&lt;Fin),1,0))</f>
        <v/>
      </c>
      <c r="H5986" s="0" t="str">
        <f aca="false">IF(G5986=1,INT(ROUND((A5986-Debut)*86400,0)/600),"")</f>
        <v/>
      </c>
      <c r="I5986" s="0" t="str">
        <f aca="false">IF(G5986=1,INT(ROUND((A5986-Debut)*86400,0)/3600),"")</f>
        <v/>
      </c>
      <c r="J5986" s="0" t="str">
        <f aca="false">IF(OR(A5986="",B5986=""),"",ROUND((B5986-A5986)*86400,0))</f>
        <v/>
      </c>
      <c r="K5986" s="37" t="str">
        <f aca="false">IF(G5986=1,IF(COUNTIFS($C:$C,C5986,$G:$G,1,$A:$A,"&gt;="&amp;(A5986-FenetreInterm/86400),$A:$A,"&lt;="&amp;A5986)&gt;=NbInterm,1,0),"")</f>
        <v/>
      </c>
      <c r="L5986" s="37" t="str">
        <f aca="false">IF(G5986=1,IF(B5986="",0,IF(J5986&lt;SeuilFugitive,1,0)),"")</f>
        <v/>
      </c>
      <c r="M5986" s="37" t="str">
        <f aca="false">IF(G5986=1,IF(B5986="",IF((Fin-A5986)*24&gt;SeuilFigee,1,0),IF(J5986&gt;SeuilFigee*3600,1,0)),"")</f>
        <v/>
      </c>
      <c r="N5986" s="0" t="str">
        <f aca="false">IF(G5986=1,IF(COUNTIF(H$2:H5986,H5986)=1,COUNTIF($H:$H,H5986),""),"")</f>
        <v/>
      </c>
      <c r="O5986" s="0" t="str">
        <f aca="false">IF(G5986=1,IF(COUNTIF(I$2:I5986,I5986)=1,COUNTIF($I:$I,I5986),""),"")</f>
        <v/>
      </c>
      <c r="P5986" s="38" t="str">
        <f aca="false">IF(G5986=1,IF(COUNTIFS(C$2:C5986,C5986,G$2:G5986,1)=1,COUNTIFS($C:$C,C5986,$G:$G,1)+ROW()/10000000,""),"")</f>
        <v/>
      </c>
      <c r="Q5986" s="0" t="str">
        <f aca="false">IF(K5986=1,IF(COUNTIFS(C$2:C5986,C5986,K$2:K5986,1)=1,1,0),"")</f>
        <v/>
      </c>
      <c r="R5986" s="0" t="str">
        <f aca="false">IF(M5986=1,IF(COUNTIFS(C$2:C5986,C5986,M$2:M5986,1)=1,1,0),"")</f>
        <v/>
      </c>
      <c r="S5986" s="0" t="str">
        <f aca="false">IF(L5986=1,IF(COUNTIFS(C$2:C5986,C5986,L$2:L5986,1)=1,1,0),"")</f>
        <v/>
      </c>
      <c r="T5986" s="38" t="str">
        <f aca="false">IF(N5986="","",N5986+ROW()/10000000)</f>
        <v/>
      </c>
      <c r="U5986" s="0" t="str">
        <f aca="false">IF(G5986=1,IF(B5986="",1,0),"")</f>
        <v/>
      </c>
    </row>
    <row r="5987" customFormat="false" ht="15" hidden="false" customHeight="false" outlineLevel="0" collapsed="false">
      <c r="A5987" s="35"/>
      <c r="B5987" s="35"/>
      <c r="G5987" s="0" t="str">
        <f aca="false">IF(A5987="","",IF(AND(A5987&gt;=Debut,A5987&lt;Fin),1,0))</f>
        <v/>
      </c>
      <c r="H5987" s="0" t="str">
        <f aca="false">IF(G5987=1,INT(ROUND((A5987-Debut)*86400,0)/600),"")</f>
        <v/>
      </c>
      <c r="I5987" s="0" t="str">
        <f aca="false">IF(G5987=1,INT(ROUND((A5987-Debut)*86400,0)/3600),"")</f>
        <v/>
      </c>
      <c r="J5987" s="0" t="str">
        <f aca="false">IF(OR(A5987="",B5987=""),"",ROUND((B5987-A5987)*86400,0))</f>
        <v/>
      </c>
      <c r="K5987" s="37" t="str">
        <f aca="false">IF(G5987=1,IF(COUNTIFS($C:$C,C5987,$G:$G,1,$A:$A,"&gt;="&amp;(A5987-FenetreInterm/86400),$A:$A,"&lt;="&amp;A5987)&gt;=NbInterm,1,0),"")</f>
        <v/>
      </c>
      <c r="L5987" s="37" t="str">
        <f aca="false">IF(G5987=1,IF(B5987="",0,IF(J5987&lt;SeuilFugitive,1,0)),"")</f>
        <v/>
      </c>
      <c r="M5987" s="37" t="str">
        <f aca="false">IF(G5987=1,IF(B5987="",IF((Fin-A5987)*24&gt;SeuilFigee,1,0),IF(J5987&gt;SeuilFigee*3600,1,0)),"")</f>
        <v/>
      </c>
      <c r="N5987" s="0" t="str">
        <f aca="false">IF(G5987=1,IF(COUNTIF(H$2:H5987,H5987)=1,COUNTIF($H:$H,H5987),""),"")</f>
        <v/>
      </c>
      <c r="O5987" s="0" t="str">
        <f aca="false">IF(G5987=1,IF(COUNTIF(I$2:I5987,I5987)=1,COUNTIF($I:$I,I5987),""),"")</f>
        <v/>
      </c>
      <c r="P5987" s="38" t="str">
        <f aca="false">IF(G5987=1,IF(COUNTIFS(C$2:C5987,C5987,G$2:G5987,1)=1,COUNTIFS($C:$C,C5987,$G:$G,1)+ROW()/10000000,""),"")</f>
        <v/>
      </c>
      <c r="Q5987" s="0" t="str">
        <f aca="false">IF(K5987=1,IF(COUNTIFS(C$2:C5987,C5987,K$2:K5987,1)=1,1,0),"")</f>
        <v/>
      </c>
      <c r="R5987" s="0" t="str">
        <f aca="false">IF(M5987=1,IF(COUNTIFS(C$2:C5987,C5987,M$2:M5987,1)=1,1,0),"")</f>
        <v/>
      </c>
      <c r="S5987" s="0" t="str">
        <f aca="false">IF(L5987=1,IF(COUNTIFS(C$2:C5987,C5987,L$2:L5987,1)=1,1,0),"")</f>
        <v/>
      </c>
      <c r="T5987" s="38" t="str">
        <f aca="false">IF(N5987="","",N5987+ROW()/10000000)</f>
        <v/>
      </c>
      <c r="U5987" s="0" t="str">
        <f aca="false">IF(G5987=1,IF(B5987="",1,0),"")</f>
        <v/>
      </c>
    </row>
    <row r="5988" customFormat="false" ht="15" hidden="false" customHeight="false" outlineLevel="0" collapsed="false">
      <c r="A5988" s="35"/>
      <c r="B5988" s="35"/>
      <c r="G5988" s="0" t="str">
        <f aca="false">IF(A5988="","",IF(AND(A5988&gt;=Debut,A5988&lt;Fin),1,0))</f>
        <v/>
      </c>
      <c r="H5988" s="0" t="str">
        <f aca="false">IF(G5988=1,INT(ROUND((A5988-Debut)*86400,0)/600),"")</f>
        <v/>
      </c>
      <c r="I5988" s="0" t="str">
        <f aca="false">IF(G5988=1,INT(ROUND((A5988-Debut)*86400,0)/3600),"")</f>
        <v/>
      </c>
      <c r="J5988" s="0" t="str">
        <f aca="false">IF(OR(A5988="",B5988=""),"",ROUND((B5988-A5988)*86400,0))</f>
        <v/>
      </c>
      <c r="K5988" s="37" t="str">
        <f aca="false">IF(G5988=1,IF(COUNTIFS($C:$C,C5988,$G:$G,1,$A:$A,"&gt;="&amp;(A5988-FenetreInterm/86400),$A:$A,"&lt;="&amp;A5988)&gt;=NbInterm,1,0),"")</f>
        <v/>
      </c>
      <c r="L5988" s="37" t="str">
        <f aca="false">IF(G5988=1,IF(B5988="",0,IF(J5988&lt;SeuilFugitive,1,0)),"")</f>
        <v/>
      </c>
      <c r="M5988" s="37" t="str">
        <f aca="false">IF(G5988=1,IF(B5988="",IF((Fin-A5988)*24&gt;SeuilFigee,1,0),IF(J5988&gt;SeuilFigee*3600,1,0)),"")</f>
        <v/>
      </c>
      <c r="N5988" s="0" t="str">
        <f aca="false">IF(G5988=1,IF(COUNTIF(H$2:H5988,H5988)=1,COUNTIF($H:$H,H5988),""),"")</f>
        <v/>
      </c>
      <c r="O5988" s="0" t="str">
        <f aca="false">IF(G5988=1,IF(COUNTIF(I$2:I5988,I5988)=1,COUNTIF($I:$I,I5988),""),"")</f>
        <v/>
      </c>
      <c r="P5988" s="38" t="str">
        <f aca="false">IF(G5988=1,IF(COUNTIFS(C$2:C5988,C5988,G$2:G5988,1)=1,COUNTIFS($C:$C,C5988,$G:$G,1)+ROW()/10000000,""),"")</f>
        <v/>
      </c>
      <c r="Q5988" s="0" t="str">
        <f aca="false">IF(K5988=1,IF(COUNTIFS(C$2:C5988,C5988,K$2:K5988,1)=1,1,0),"")</f>
        <v/>
      </c>
      <c r="R5988" s="0" t="str">
        <f aca="false">IF(M5988=1,IF(COUNTIFS(C$2:C5988,C5988,M$2:M5988,1)=1,1,0),"")</f>
        <v/>
      </c>
      <c r="S5988" s="0" t="str">
        <f aca="false">IF(L5988=1,IF(COUNTIFS(C$2:C5988,C5988,L$2:L5988,1)=1,1,0),"")</f>
        <v/>
      </c>
      <c r="T5988" s="38" t="str">
        <f aca="false">IF(N5988="","",N5988+ROW()/10000000)</f>
        <v/>
      </c>
      <c r="U5988" s="0" t="str">
        <f aca="false">IF(G5988=1,IF(B5988="",1,0),"")</f>
        <v/>
      </c>
    </row>
    <row r="5989" customFormat="false" ht="15" hidden="false" customHeight="false" outlineLevel="0" collapsed="false">
      <c r="A5989" s="35"/>
      <c r="B5989" s="35"/>
      <c r="G5989" s="0" t="str">
        <f aca="false">IF(A5989="","",IF(AND(A5989&gt;=Debut,A5989&lt;Fin),1,0))</f>
        <v/>
      </c>
      <c r="H5989" s="0" t="str">
        <f aca="false">IF(G5989=1,INT(ROUND((A5989-Debut)*86400,0)/600),"")</f>
        <v/>
      </c>
      <c r="I5989" s="0" t="str">
        <f aca="false">IF(G5989=1,INT(ROUND((A5989-Debut)*86400,0)/3600),"")</f>
        <v/>
      </c>
      <c r="J5989" s="0" t="str">
        <f aca="false">IF(OR(A5989="",B5989=""),"",ROUND((B5989-A5989)*86400,0))</f>
        <v/>
      </c>
      <c r="K5989" s="37" t="str">
        <f aca="false">IF(G5989=1,IF(COUNTIFS($C:$C,C5989,$G:$G,1,$A:$A,"&gt;="&amp;(A5989-FenetreInterm/86400),$A:$A,"&lt;="&amp;A5989)&gt;=NbInterm,1,0),"")</f>
        <v/>
      </c>
      <c r="L5989" s="37" t="str">
        <f aca="false">IF(G5989=1,IF(B5989="",0,IF(J5989&lt;SeuilFugitive,1,0)),"")</f>
        <v/>
      </c>
      <c r="M5989" s="37" t="str">
        <f aca="false">IF(G5989=1,IF(B5989="",IF((Fin-A5989)*24&gt;SeuilFigee,1,0),IF(J5989&gt;SeuilFigee*3600,1,0)),"")</f>
        <v/>
      </c>
      <c r="N5989" s="0" t="str">
        <f aca="false">IF(G5989=1,IF(COUNTIF(H$2:H5989,H5989)=1,COUNTIF($H:$H,H5989),""),"")</f>
        <v/>
      </c>
      <c r="O5989" s="0" t="str">
        <f aca="false">IF(G5989=1,IF(COUNTIF(I$2:I5989,I5989)=1,COUNTIF($I:$I,I5989),""),"")</f>
        <v/>
      </c>
      <c r="P5989" s="38" t="str">
        <f aca="false">IF(G5989=1,IF(COUNTIFS(C$2:C5989,C5989,G$2:G5989,1)=1,COUNTIFS($C:$C,C5989,$G:$G,1)+ROW()/10000000,""),"")</f>
        <v/>
      </c>
      <c r="Q5989" s="0" t="str">
        <f aca="false">IF(K5989=1,IF(COUNTIFS(C$2:C5989,C5989,K$2:K5989,1)=1,1,0),"")</f>
        <v/>
      </c>
      <c r="R5989" s="0" t="str">
        <f aca="false">IF(M5989=1,IF(COUNTIFS(C$2:C5989,C5989,M$2:M5989,1)=1,1,0),"")</f>
        <v/>
      </c>
      <c r="S5989" s="0" t="str">
        <f aca="false">IF(L5989=1,IF(COUNTIFS(C$2:C5989,C5989,L$2:L5989,1)=1,1,0),"")</f>
        <v/>
      </c>
      <c r="T5989" s="38" t="str">
        <f aca="false">IF(N5989="","",N5989+ROW()/10000000)</f>
        <v/>
      </c>
      <c r="U5989" s="0" t="str">
        <f aca="false">IF(G5989=1,IF(B5989="",1,0),"")</f>
        <v/>
      </c>
    </row>
    <row r="5990" customFormat="false" ht="15" hidden="false" customHeight="false" outlineLevel="0" collapsed="false">
      <c r="A5990" s="35"/>
      <c r="B5990" s="35"/>
      <c r="G5990" s="0" t="str">
        <f aca="false">IF(A5990="","",IF(AND(A5990&gt;=Debut,A5990&lt;Fin),1,0))</f>
        <v/>
      </c>
      <c r="H5990" s="0" t="str">
        <f aca="false">IF(G5990=1,INT(ROUND((A5990-Debut)*86400,0)/600),"")</f>
        <v/>
      </c>
      <c r="I5990" s="0" t="str">
        <f aca="false">IF(G5990=1,INT(ROUND((A5990-Debut)*86400,0)/3600),"")</f>
        <v/>
      </c>
      <c r="J5990" s="0" t="str">
        <f aca="false">IF(OR(A5990="",B5990=""),"",ROUND((B5990-A5990)*86400,0))</f>
        <v/>
      </c>
      <c r="K5990" s="37" t="str">
        <f aca="false">IF(G5990=1,IF(COUNTIFS($C:$C,C5990,$G:$G,1,$A:$A,"&gt;="&amp;(A5990-FenetreInterm/86400),$A:$A,"&lt;="&amp;A5990)&gt;=NbInterm,1,0),"")</f>
        <v/>
      </c>
      <c r="L5990" s="37" t="str">
        <f aca="false">IF(G5990=1,IF(B5990="",0,IF(J5990&lt;SeuilFugitive,1,0)),"")</f>
        <v/>
      </c>
      <c r="M5990" s="37" t="str">
        <f aca="false">IF(G5990=1,IF(B5990="",IF((Fin-A5990)*24&gt;SeuilFigee,1,0),IF(J5990&gt;SeuilFigee*3600,1,0)),"")</f>
        <v/>
      </c>
      <c r="N5990" s="0" t="str">
        <f aca="false">IF(G5990=1,IF(COUNTIF(H$2:H5990,H5990)=1,COUNTIF($H:$H,H5990),""),"")</f>
        <v/>
      </c>
      <c r="O5990" s="0" t="str">
        <f aca="false">IF(G5990=1,IF(COUNTIF(I$2:I5990,I5990)=1,COUNTIF($I:$I,I5990),""),"")</f>
        <v/>
      </c>
      <c r="P5990" s="38" t="str">
        <f aca="false">IF(G5990=1,IF(COUNTIFS(C$2:C5990,C5990,G$2:G5990,1)=1,COUNTIFS($C:$C,C5990,$G:$G,1)+ROW()/10000000,""),"")</f>
        <v/>
      </c>
      <c r="Q5990" s="0" t="str">
        <f aca="false">IF(K5990=1,IF(COUNTIFS(C$2:C5990,C5990,K$2:K5990,1)=1,1,0),"")</f>
        <v/>
      </c>
      <c r="R5990" s="0" t="str">
        <f aca="false">IF(M5990=1,IF(COUNTIFS(C$2:C5990,C5990,M$2:M5990,1)=1,1,0),"")</f>
        <v/>
      </c>
      <c r="S5990" s="0" t="str">
        <f aca="false">IF(L5990=1,IF(COUNTIFS(C$2:C5990,C5990,L$2:L5990,1)=1,1,0),"")</f>
        <v/>
      </c>
      <c r="T5990" s="38" t="str">
        <f aca="false">IF(N5990="","",N5990+ROW()/10000000)</f>
        <v/>
      </c>
      <c r="U5990" s="0" t="str">
        <f aca="false">IF(G5990=1,IF(B5990="",1,0),"")</f>
        <v/>
      </c>
    </row>
    <row r="5991" customFormat="false" ht="15" hidden="false" customHeight="false" outlineLevel="0" collapsed="false">
      <c r="A5991" s="35"/>
      <c r="B5991" s="35"/>
      <c r="G5991" s="0" t="str">
        <f aca="false">IF(A5991="","",IF(AND(A5991&gt;=Debut,A5991&lt;Fin),1,0))</f>
        <v/>
      </c>
      <c r="H5991" s="0" t="str">
        <f aca="false">IF(G5991=1,INT(ROUND((A5991-Debut)*86400,0)/600),"")</f>
        <v/>
      </c>
      <c r="I5991" s="0" t="str">
        <f aca="false">IF(G5991=1,INT(ROUND((A5991-Debut)*86400,0)/3600),"")</f>
        <v/>
      </c>
      <c r="J5991" s="0" t="str">
        <f aca="false">IF(OR(A5991="",B5991=""),"",ROUND((B5991-A5991)*86400,0))</f>
        <v/>
      </c>
      <c r="K5991" s="37" t="str">
        <f aca="false">IF(G5991=1,IF(COUNTIFS($C:$C,C5991,$G:$G,1,$A:$A,"&gt;="&amp;(A5991-FenetreInterm/86400),$A:$A,"&lt;="&amp;A5991)&gt;=NbInterm,1,0),"")</f>
        <v/>
      </c>
      <c r="L5991" s="37" t="str">
        <f aca="false">IF(G5991=1,IF(B5991="",0,IF(J5991&lt;SeuilFugitive,1,0)),"")</f>
        <v/>
      </c>
      <c r="M5991" s="37" t="str">
        <f aca="false">IF(G5991=1,IF(B5991="",IF((Fin-A5991)*24&gt;SeuilFigee,1,0),IF(J5991&gt;SeuilFigee*3600,1,0)),"")</f>
        <v/>
      </c>
      <c r="N5991" s="0" t="str">
        <f aca="false">IF(G5991=1,IF(COUNTIF(H$2:H5991,H5991)=1,COUNTIF($H:$H,H5991),""),"")</f>
        <v/>
      </c>
      <c r="O5991" s="0" t="str">
        <f aca="false">IF(G5991=1,IF(COUNTIF(I$2:I5991,I5991)=1,COUNTIF($I:$I,I5991),""),"")</f>
        <v/>
      </c>
      <c r="P5991" s="38" t="str">
        <f aca="false">IF(G5991=1,IF(COUNTIFS(C$2:C5991,C5991,G$2:G5991,1)=1,COUNTIFS($C:$C,C5991,$G:$G,1)+ROW()/10000000,""),"")</f>
        <v/>
      </c>
      <c r="Q5991" s="0" t="str">
        <f aca="false">IF(K5991=1,IF(COUNTIFS(C$2:C5991,C5991,K$2:K5991,1)=1,1,0),"")</f>
        <v/>
      </c>
      <c r="R5991" s="0" t="str">
        <f aca="false">IF(M5991=1,IF(COUNTIFS(C$2:C5991,C5991,M$2:M5991,1)=1,1,0),"")</f>
        <v/>
      </c>
      <c r="S5991" s="0" t="str">
        <f aca="false">IF(L5991=1,IF(COUNTIFS(C$2:C5991,C5991,L$2:L5991,1)=1,1,0),"")</f>
        <v/>
      </c>
      <c r="T5991" s="38" t="str">
        <f aca="false">IF(N5991="","",N5991+ROW()/10000000)</f>
        <v/>
      </c>
      <c r="U5991" s="0" t="str">
        <f aca="false">IF(G5991=1,IF(B5991="",1,0),"")</f>
        <v/>
      </c>
    </row>
    <row r="5992" customFormat="false" ht="15" hidden="false" customHeight="false" outlineLevel="0" collapsed="false">
      <c r="A5992" s="35"/>
      <c r="B5992" s="35"/>
      <c r="G5992" s="0" t="str">
        <f aca="false">IF(A5992="","",IF(AND(A5992&gt;=Debut,A5992&lt;Fin),1,0))</f>
        <v/>
      </c>
      <c r="H5992" s="0" t="str">
        <f aca="false">IF(G5992=1,INT(ROUND((A5992-Debut)*86400,0)/600),"")</f>
        <v/>
      </c>
      <c r="I5992" s="0" t="str">
        <f aca="false">IF(G5992=1,INT(ROUND((A5992-Debut)*86400,0)/3600),"")</f>
        <v/>
      </c>
      <c r="J5992" s="0" t="str">
        <f aca="false">IF(OR(A5992="",B5992=""),"",ROUND((B5992-A5992)*86400,0))</f>
        <v/>
      </c>
      <c r="K5992" s="37" t="str">
        <f aca="false">IF(G5992=1,IF(COUNTIFS($C:$C,C5992,$G:$G,1,$A:$A,"&gt;="&amp;(A5992-FenetreInterm/86400),$A:$A,"&lt;="&amp;A5992)&gt;=NbInterm,1,0),"")</f>
        <v/>
      </c>
      <c r="L5992" s="37" t="str">
        <f aca="false">IF(G5992=1,IF(B5992="",0,IF(J5992&lt;SeuilFugitive,1,0)),"")</f>
        <v/>
      </c>
      <c r="M5992" s="37" t="str">
        <f aca="false">IF(G5992=1,IF(B5992="",IF((Fin-A5992)*24&gt;SeuilFigee,1,0),IF(J5992&gt;SeuilFigee*3600,1,0)),"")</f>
        <v/>
      </c>
      <c r="N5992" s="0" t="str">
        <f aca="false">IF(G5992=1,IF(COUNTIF(H$2:H5992,H5992)=1,COUNTIF($H:$H,H5992),""),"")</f>
        <v/>
      </c>
      <c r="O5992" s="0" t="str">
        <f aca="false">IF(G5992=1,IF(COUNTIF(I$2:I5992,I5992)=1,COUNTIF($I:$I,I5992),""),"")</f>
        <v/>
      </c>
      <c r="P5992" s="38" t="str">
        <f aca="false">IF(G5992=1,IF(COUNTIFS(C$2:C5992,C5992,G$2:G5992,1)=1,COUNTIFS($C:$C,C5992,$G:$G,1)+ROW()/10000000,""),"")</f>
        <v/>
      </c>
      <c r="Q5992" s="0" t="str">
        <f aca="false">IF(K5992=1,IF(COUNTIFS(C$2:C5992,C5992,K$2:K5992,1)=1,1,0),"")</f>
        <v/>
      </c>
      <c r="R5992" s="0" t="str">
        <f aca="false">IF(M5992=1,IF(COUNTIFS(C$2:C5992,C5992,M$2:M5992,1)=1,1,0),"")</f>
        <v/>
      </c>
      <c r="S5992" s="0" t="str">
        <f aca="false">IF(L5992=1,IF(COUNTIFS(C$2:C5992,C5992,L$2:L5992,1)=1,1,0),"")</f>
        <v/>
      </c>
      <c r="T5992" s="38" t="str">
        <f aca="false">IF(N5992="","",N5992+ROW()/10000000)</f>
        <v/>
      </c>
      <c r="U5992" s="0" t="str">
        <f aca="false">IF(G5992=1,IF(B5992="",1,0),"")</f>
        <v/>
      </c>
    </row>
    <row r="5993" customFormat="false" ht="15" hidden="false" customHeight="false" outlineLevel="0" collapsed="false">
      <c r="A5993" s="35"/>
      <c r="B5993" s="35"/>
      <c r="G5993" s="0" t="str">
        <f aca="false">IF(A5993="","",IF(AND(A5993&gt;=Debut,A5993&lt;Fin),1,0))</f>
        <v/>
      </c>
      <c r="H5993" s="0" t="str">
        <f aca="false">IF(G5993=1,INT(ROUND((A5993-Debut)*86400,0)/600),"")</f>
        <v/>
      </c>
      <c r="I5993" s="0" t="str">
        <f aca="false">IF(G5993=1,INT(ROUND((A5993-Debut)*86400,0)/3600),"")</f>
        <v/>
      </c>
      <c r="J5993" s="0" t="str">
        <f aca="false">IF(OR(A5993="",B5993=""),"",ROUND((B5993-A5993)*86400,0))</f>
        <v/>
      </c>
      <c r="K5993" s="37" t="str">
        <f aca="false">IF(G5993=1,IF(COUNTIFS($C:$C,C5993,$G:$G,1,$A:$A,"&gt;="&amp;(A5993-FenetreInterm/86400),$A:$A,"&lt;="&amp;A5993)&gt;=NbInterm,1,0),"")</f>
        <v/>
      </c>
      <c r="L5993" s="37" t="str">
        <f aca="false">IF(G5993=1,IF(B5993="",0,IF(J5993&lt;SeuilFugitive,1,0)),"")</f>
        <v/>
      </c>
      <c r="M5993" s="37" t="str">
        <f aca="false">IF(G5993=1,IF(B5993="",IF((Fin-A5993)*24&gt;SeuilFigee,1,0),IF(J5993&gt;SeuilFigee*3600,1,0)),"")</f>
        <v/>
      </c>
      <c r="N5993" s="0" t="str">
        <f aca="false">IF(G5993=1,IF(COUNTIF(H$2:H5993,H5993)=1,COUNTIF($H:$H,H5993),""),"")</f>
        <v/>
      </c>
      <c r="O5993" s="0" t="str">
        <f aca="false">IF(G5993=1,IF(COUNTIF(I$2:I5993,I5993)=1,COUNTIF($I:$I,I5993),""),"")</f>
        <v/>
      </c>
      <c r="P5993" s="38" t="str">
        <f aca="false">IF(G5993=1,IF(COUNTIFS(C$2:C5993,C5993,G$2:G5993,1)=1,COUNTIFS($C:$C,C5993,$G:$G,1)+ROW()/10000000,""),"")</f>
        <v/>
      </c>
      <c r="Q5993" s="0" t="str">
        <f aca="false">IF(K5993=1,IF(COUNTIFS(C$2:C5993,C5993,K$2:K5993,1)=1,1,0),"")</f>
        <v/>
      </c>
      <c r="R5993" s="0" t="str">
        <f aca="false">IF(M5993=1,IF(COUNTIFS(C$2:C5993,C5993,M$2:M5993,1)=1,1,0),"")</f>
        <v/>
      </c>
      <c r="S5993" s="0" t="str">
        <f aca="false">IF(L5993=1,IF(COUNTIFS(C$2:C5993,C5993,L$2:L5993,1)=1,1,0),"")</f>
        <v/>
      </c>
      <c r="T5993" s="38" t="str">
        <f aca="false">IF(N5993="","",N5993+ROW()/10000000)</f>
        <v/>
      </c>
      <c r="U5993" s="0" t="str">
        <f aca="false">IF(G5993=1,IF(B5993="",1,0),"")</f>
        <v/>
      </c>
    </row>
    <row r="5994" customFormat="false" ht="15" hidden="false" customHeight="false" outlineLevel="0" collapsed="false">
      <c r="A5994" s="35"/>
      <c r="B5994" s="35"/>
      <c r="G5994" s="0" t="str">
        <f aca="false">IF(A5994="","",IF(AND(A5994&gt;=Debut,A5994&lt;Fin),1,0))</f>
        <v/>
      </c>
      <c r="H5994" s="0" t="str">
        <f aca="false">IF(G5994=1,INT(ROUND((A5994-Debut)*86400,0)/600),"")</f>
        <v/>
      </c>
      <c r="I5994" s="0" t="str">
        <f aca="false">IF(G5994=1,INT(ROUND((A5994-Debut)*86400,0)/3600),"")</f>
        <v/>
      </c>
      <c r="J5994" s="0" t="str">
        <f aca="false">IF(OR(A5994="",B5994=""),"",ROUND((B5994-A5994)*86400,0))</f>
        <v/>
      </c>
      <c r="K5994" s="37" t="str">
        <f aca="false">IF(G5994=1,IF(COUNTIFS($C:$C,C5994,$G:$G,1,$A:$A,"&gt;="&amp;(A5994-FenetreInterm/86400),$A:$A,"&lt;="&amp;A5994)&gt;=NbInterm,1,0),"")</f>
        <v/>
      </c>
      <c r="L5994" s="37" t="str">
        <f aca="false">IF(G5994=1,IF(B5994="",0,IF(J5994&lt;SeuilFugitive,1,0)),"")</f>
        <v/>
      </c>
      <c r="M5994" s="37" t="str">
        <f aca="false">IF(G5994=1,IF(B5994="",IF((Fin-A5994)*24&gt;SeuilFigee,1,0),IF(J5994&gt;SeuilFigee*3600,1,0)),"")</f>
        <v/>
      </c>
      <c r="N5994" s="0" t="str">
        <f aca="false">IF(G5994=1,IF(COUNTIF(H$2:H5994,H5994)=1,COUNTIF($H:$H,H5994),""),"")</f>
        <v/>
      </c>
      <c r="O5994" s="0" t="str">
        <f aca="false">IF(G5994=1,IF(COUNTIF(I$2:I5994,I5994)=1,COUNTIF($I:$I,I5994),""),"")</f>
        <v/>
      </c>
      <c r="P5994" s="38" t="str">
        <f aca="false">IF(G5994=1,IF(COUNTIFS(C$2:C5994,C5994,G$2:G5994,1)=1,COUNTIFS($C:$C,C5994,$G:$G,1)+ROW()/10000000,""),"")</f>
        <v/>
      </c>
      <c r="Q5994" s="0" t="str">
        <f aca="false">IF(K5994=1,IF(COUNTIFS(C$2:C5994,C5994,K$2:K5994,1)=1,1,0),"")</f>
        <v/>
      </c>
      <c r="R5994" s="0" t="str">
        <f aca="false">IF(M5994=1,IF(COUNTIFS(C$2:C5994,C5994,M$2:M5994,1)=1,1,0),"")</f>
        <v/>
      </c>
      <c r="S5994" s="0" t="str">
        <f aca="false">IF(L5994=1,IF(COUNTIFS(C$2:C5994,C5994,L$2:L5994,1)=1,1,0),"")</f>
        <v/>
      </c>
      <c r="T5994" s="38" t="str">
        <f aca="false">IF(N5994="","",N5994+ROW()/10000000)</f>
        <v/>
      </c>
      <c r="U5994" s="0" t="str">
        <f aca="false">IF(G5994=1,IF(B5994="",1,0),"")</f>
        <v/>
      </c>
    </row>
    <row r="5995" customFormat="false" ht="15" hidden="false" customHeight="false" outlineLevel="0" collapsed="false">
      <c r="A5995" s="35"/>
      <c r="B5995" s="35"/>
      <c r="G5995" s="0" t="str">
        <f aca="false">IF(A5995="","",IF(AND(A5995&gt;=Debut,A5995&lt;Fin),1,0))</f>
        <v/>
      </c>
      <c r="H5995" s="0" t="str">
        <f aca="false">IF(G5995=1,INT(ROUND((A5995-Debut)*86400,0)/600),"")</f>
        <v/>
      </c>
      <c r="I5995" s="0" t="str">
        <f aca="false">IF(G5995=1,INT(ROUND((A5995-Debut)*86400,0)/3600),"")</f>
        <v/>
      </c>
      <c r="J5995" s="0" t="str">
        <f aca="false">IF(OR(A5995="",B5995=""),"",ROUND((B5995-A5995)*86400,0))</f>
        <v/>
      </c>
      <c r="K5995" s="37" t="str">
        <f aca="false">IF(G5995=1,IF(COUNTIFS($C:$C,C5995,$G:$G,1,$A:$A,"&gt;="&amp;(A5995-FenetreInterm/86400),$A:$A,"&lt;="&amp;A5995)&gt;=NbInterm,1,0),"")</f>
        <v/>
      </c>
      <c r="L5995" s="37" t="str">
        <f aca="false">IF(G5995=1,IF(B5995="",0,IF(J5995&lt;SeuilFugitive,1,0)),"")</f>
        <v/>
      </c>
      <c r="M5995" s="37" t="str">
        <f aca="false">IF(G5995=1,IF(B5995="",IF((Fin-A5995)*24&gt;SeuilFigee,1,0),IF(J5995&gt;SeuilFigee*3600,1,0)),"")</f>
        <v/>
      </c>
      <c r="N5995" s="0" t="str">
        <f aca="false">IF(G5995=1,IF(COUNTIF(H$2:H5995,H5995)=1,COUNTIF($H:$H,H5995),""),"")</f>
        <v/>
      </c>
      <c r="O5995" s="0" t="str">
        <f aca="false">IF(G5995=1,IF(COUNTIF(I$2:I5995,I5995)=1,COUNTIF($I:$I,I5995),""),"")</f>
        <v/>
      </c>
      <c r="P5995" s="38" t="str">
        <f aca="false">IF(G5995=1,IF(COUNTIFS(C$2:C5995,C5995,G$2:G5995,1)=1,COUNTIFS($C:$C,C5995,$G:$G,1)+ROW()/10000000,""),"")</f>
        <v/>
      </c>
      <c r="Q5995" s="0" t="str">
        <f aca="false">IF(K5995=1,IF(COUNTIFS(C$2:C5995,C5995,K$2:K5995,1)=1,1,0),"")</f>
        <v/>
      </c>
      <c r="R5995" s="0" t="str">
        <f aca="false">IF(M5995=1,IF(COUNTIFS(C$2:C5995,C5995,M$2:M5995,1)=1,1,0),"")</f>
        <v/>
      </c>
      <c r="S5995" s="0" t="str">
        <f aca="false">IF(L5995=1,IF(COUNTIFS(C$2:C5995,C5995,L$2:L5995,1)=1,1,0),"")</f>
        <v/>
      </c>
      <c r="T5995" s="38" t="str">
        <f aca="false">IF(N5995="","",N5995+ROW()/10000000)</f>
        <v/>
      </c>
      <c r="U5995" s="0" t="str">
        <f aca="false">IF(G5995=1,IF(B5995="",1,0),"")</f>
        <v/>
      </c>
    </row>
    <row r="5996" customFormat="false" ht="15" hidden="false" customHeight="false" outlineLevel="0" collapsed="false">
      <c r="A5996" s="35"/>
      <c r="B5996" s="35"/>
      <c r="G5996" s="0" t="str">
        <f aca="false">IF(A5996="","",IF(AND(A5996&gt;=Debut,A5996&lt;Fin),1,0))</f>
        <v/>
      </c>
      <c r="H5996" s="0" t="str">
        <f aca="false">IF(G5996=1,INT(ROUND((A5996-Debut)*86400,0)/600),"")</f>
        <v/>
      </c>
      <c r="I5996" s="0" t="str">
        <f aca="false">IF(G5996=1,INT(ROUND((A5996-Debut)*86400,0)/3600),"")</f>
        <v/>
      </c>
      <c r="J5996" s="0" t="str">
        <f aca="false">IF(OR(A5996="",B5996=""),"",ROUND((B5996-A5996)*86400,0))</f>
        <v/>
      </c>
      <c r="K5996" s="37" t="str">
        <f aca="false">IF(G5996=1,IF(COUNTIFS($C:$C,C5996,$G:$G,1,$A:$A,"&gt;="&amp;(A5996-FenetreInterm/86400),$A:$A,"&lt;="&amp;A5996)&gt;=NbInterm,1,0),"")</f>
        <v/>
      </c>
      <c r="L5996" s="37" t="str">
        <f aca="false">IF(G5996=1,IF(B5996="",0,IF(J5996&lt;SeuilFugitive,1,0)),"")</f>
        <v/>
      </c>
      <c r="M5996" s="37" t="str">
        <f aca="false">IF(G5996=1,IF(B5996="",IF((Fin-A5996)*24&gt;SeuilFigee,1,0),IF(J5996&gt;SeuilFigee*3600,1,0)),"")</f>
        <v/>
      </c>
      <c r="N5996" s="0" t="str">
        <f aca="false">IF(G5996=1,IF(COUNTIF(H$2:H5996,H5996)=1,COUNTIF($H:$H,H5996),""),"")</f>
        <v/>
      </c>
      <c r="O5996" s="0" t="str">
        <f aca="false">IF(G5996=1,IF(COUNTIF(I$2:I5996,I5996)=1,COUNTIF($I:$I,I5996),""),"")</f>
        <v/>
      </c>
      <c r="P5996" s="38" t="str">
        <f aca="false">IF(G5996=1,IF(COUNTIFS(C$2:C5996,C5996,G$2:G5996,1)=1,COUNTIFS($C:$C,C5996,$G:$G,1)+ROW()/10000000,""),"")</f>
        <v/>
      </c>
      <c r="Q5996" s="0" t="str">
        <f aca="false">IF(K5996=1,IF(COUNTIFS(C$2:C5996,C5996,K$2:K5996,1)=1,1,0),"")</f>
        <v/>
      </c>
      <c r="R5996" s="0" t="str">
        <f aca="false">IF(M5996=1,IF(COUNTIFS(C$2:C5996,C5996,M$2:M5996,1)=1,1,0),"")</f>
        <v/>
      </c>
      <c r="S5996" s="0" t="str">
        <f aca="false">IF(L5996=1,IF(COUNTIFS(C$2:C5996,C5996,L$2:L5996,1)=1,1,0),"")</f>
        <v/>
      </c>
      <c r="T5996" s="38" t="str">
        <f aca="false">IF(N5996="","",N5996+ROW()/10000000)</f>
        <v/>
      </c>
      <c r="U5996" s="0" t="str">
        <f aca="false">IF(G5996=1,IF(B5996="",1,0),"")</f>
        <v/>
      </c>
    </row>
    <row r="5997" customFormat="false" ht="15" hidden="false" customHeight="false" outlineLevel="0" collapsed="false">
      <c r="A5997" s="35"/>
      <c r="B5997" s="35"/>
      <c r="G5997" s="0" t="str">
        <f aca="false">IF(A5997="","",IF(AND(A5997&gt;=Debut,A5997&lt;Fin),1,0))</f>
        <v/>
      </c>
      <c r="H5997" s="0" t="str">
        <f aca="false">IF(G5997=1,INT(ROUND((A5997-Debut)*86400,0)/600),"")</f>
        <v/>
      </c>
      <c r="I5997" s="0" t="str">
        <f aca="false">IF(G5997=1,INT(ROUND((A5997-Debut)*86400,0)/3600),"")</f>
        <v/>
      </c>
      <c r="J5997" s="0" t="str">
        <f aca="false">IF(OR(A5997="",B5997=""),"",ROUND((B5997-A5997)*86400,0))</f>
        <v/>
      </c>
      <c r="K5997" s="37" t="str">
        <f aca="false">IF(G5997=1,IF(COUNTIFS($C:$C,C5997,$G:$G,1,$A:$A,"&gt;="&amp;(A5997-FenetreInterm/86400),$A:$A,"&lt;="&amp;A5997)&gt;=NbInterm,1,0),"")</f>
        <v/>
      </c>
      <c r="L5997" s="37" t="str">
        <f aca="false">IF(G5997=1,IF(B5997="",0,IF(J5997&lt;SeuilFugitive,1,0)),"")</f>
        <v/>
      </c>
      <c r="M5997" s="37" t="str">
        <f aca="false">IF(G5997=1,IF(B5997="",IF((Fin-A5997)*24&gt;SeuilFigee,1,0),IF(J5997&gt;SeuilFigee*3600,1,0)),"")</f>
        <v/>
      </c>
      <c r="N5997" s="0" t="str">
        <f aca="false">IF(G5997=1,IF(COUNTIF(H$2:H5997,H5997)=1,COUNTIF($H:$H,H5997),""),"")</f>
        <v/>
      </c>
      <c r="O5997" s="0" t="str">
        <f aca="false">IF(G5997=1,IF(COUNTIF(I$2:I5997,I5997)=1,COUNTIF($I:$I,I5997),""),"")</f>
        <v/>
      </c>
      <c r="P5997" s="38" t="str">
        <f aca="false">IF(G5997=1,IF(COUNTIFS(C$2:C5997,C5997,G$2:G5997,1)=1,COUNTIFS($C:$C,C5997,$G:$G,1)+ROW()/10000000,""),"")</f>
        <v/>
      </c>
      <c r="Q5997" s="0" t="str">
        <f aca="false">IF(K5997=1,IF(COUNTIFS(C$2:C5997,C5997,K$2:K5997,1)=1,1,0),"")</f>
        <v/>
      </c>
      <c r="R5997" s="0" t="str">
        <f aca="false">IF(M5997=1,IF(COUNTIFS(C$2:C5997,C5997,M$2:M5997,1)=1,1,0),"")</f>
        <v/>
      </c>
      <c r="S5997" s="0" t="str">
        <f aca="false">IF(L5997=1,IF(COUNTIFS(C$2:C5997,C5997,L$2:L5997,1)=1,1,0),"")</f>
        <v/>
      </c>
      <c r="T5997" s="38" t="str">
        <f aca="false">IF(N5997="","",N5997+ROW()/10000000)</f>
        <v/>
      </c>
      <c r="U5997" s="0" t="str">
        <f aca="false">IF(G5997=1,IF(B5997="",1,0),"")</f>
        <v/>
      </c>
    </row>
    <row r="5998" customFormat="false" ht="15" hidden="false" customHeight="false" outlineLevel="0" collapsed="false">
      <c r="A5998" s="35"/>
      <c r="B5998" s="35"/>
      <c r="G5998" s="0" t="str">
        <f aca="false">IF(A5998="","",IF(AND(A5998&gt;=Debut,A5998&lt;Fin),1,0))</f>
        <v/>
      </c>
      <c r="H5998" s="0" t="str">
        <f aca="false">IF(G5998=1,INT(ROUND((A5998-Debut)*86400,0)/600),"")</f>
        <v/>
      </c>
      <c r="I5998" s="0" t="str">
        <f aca="false">IF(G5998=1,INT(ROUND((A5998-Debut)*86400,0)/3600),"")</f>
        <v/>
      </c>
      <c r="J5998" s="0" t="str">
        <f aca="false">IF(OR(A5998="",B5998=""),"",ROUND((B5998-A5998)*86400,0))</f>
        <v/>
      </c>
      <c r="K5998" s="37" t="str">
        <f aca="false">IF(G5998=1,IF(COUNTIFS($C:$C,C5998,$G:$G,1,$A:$A,"&gt;="&amp;(A5998-FenetreInterm/86400),$A:$A,"&lt;="&amp;A5998)&gt;=NbInterm,1,0),"")</f>
        <v/>
      </c>
      <c r="L5998" s="37" t="str">
        <f aca="false">IF(G5998=1,IF(B5998="",0,IF(J5998&lt;SeuilFugitive,1,0)),"")</f>
        <v/>
      </c>
      <c r="M5998" s="37" t="str">
        <f aca="false">IF(G5998=1,IF(B5998="",IF((Fin-A5998)*24&gt;SeuilFigee,1,0),IF(J5998&gt;SeuilFigee*3600,1,0)),"")</f>
        <v/>
      </c>
      <c r="N5998" s="0" t="str">
        <f aca="false">IF(G5998=1,IF(COUNTIF(H$2:H5998,H5998)=1,COUNTIF($H:$H,H5998),""),"")</f>
        <v/>
      </c>
      <c r="O5998" s="0" t="str">
        <f aca="false">IF(G5998=1,IF(COUNTIF(I$2:I5998,I5998)=1,COUNTIF($I:$I,I5998),""),"")</f>
        <v/>
      </c>
      <c r="P5998" s="38" t="str">
        <f aca="false">IF(G5998=1,IF(COUNTIFS(C$2:C5998,C5998,G$2:G5998,1)=1,COUNTIFS($C:$C,C5998,$G:$G,1)+ROW()/10000000,""),"")</f>
        <v/>
      </c>
      <c r="Q5998" s="0" t="str">
        <f aca="false">IF(K5998=1,IF(COUNTIFS(C$2:C5998,C5998,K$2:K5998,1)=1,1,0),"")</f>
        <v/>
      </c>
      <c r="R5998" s="0" t="str">
        <f aca="false">IF(M5998=1,IF(COUNTIFS(C$2:C5998,C5998,M$2:M5998,1)=1,1,0),"")</f>
        <v/>
      </c>
      <c r="S5998" s="0" t="str">
        <f aca="false">IF(L5998=1,IF(COUNTIFS(C$2:C5998,C5998,L$2:L5998,1)=1,1,0),"")</f>
        <v/>
      </c>
      <c r="T5998" s="38" t="str">
        <f aca="false">IF(N5998="","",N5998+ROW()/10000000)</f>
        <v/>
      </c>
      <c r="U5998" s="0" t="str">
        <f aca="false">IF(G5998=1,IF(B5998="",1,0),"")</f>
        <v/>
      </c>
    </row>
    <row r="5999" customFormat="false" ht="15" hidden="false" customHeight="false" outlineLevel="0" collapsed="false">
      <c r="A5999" s="35"/>
      <c r="B5999" s="35"/>
      <c r="G5999" s="0" t="str">
        <f aca="false">IF(A5999="","",IF(AND(A5999&gt;=Debut,A5999&lt;Fin),1,0))</f>
        <v/>
      </c>
      <c r="H5999" s="0" t="str">
        <f aca="false">IF(G5999=1,INT(ROUND((A5999-Debut)*86400,0)/600),"")</f>
        <v/>
      </c>
      <c r="I5999" s="0" t="str">
        <f aca="false">IF(G5999=1,INT(ROUND((A5999-Debut)*86400,0)/3600),"")</f>
        <v/>
      </c>
      <c r="J5999" s="0" t="str">
        <f aca="false">IF(OR(A5999="",B5999=""),"",ROUND((B5999-A5999)*86400,0))</f>
        <v/>
      </c>
      <c r="K5999" s="37" t="str">
        <f aca="false">IF(G5999=1,IF(COUNTIFS($C:$C,C5999,$G:$G,1,$A:$A,"&gt;="&amp;(A5999-FenetreInterm/86400),$A:$A,"&lt;="&amp;A5999)&gt;=NbInterm,1,0),"")</f>
        <v/>
      </c>
      <c r="L5999" s="37" t="str">
        <f aca="false">IF(G5999=1,IF(B5999="",0,IF(J5999&lt;SeuilFugitive,1,0)),"")</f>
        <v/>
      </c>
      <c r="M5999" s="37" t="str">
        <f aca="false">IF(G5999=1,IF(B5999="",IF((Fin-A5999)*24&gt;SeuilFigee,1,0),IF(J5999&gt;SeuilFigee*3600,1,0)),"")</f>
        <v/>
      </c>
      <c r="N5999" s="0" t="str">
        <f aca="false">IF(G5999=1,IF(COUNTIF(H$2:H5999,H5999)=1,COUNTIF($H:$H,H5999),""),"")</f>
        <v/>
      </c>
      <c r="O5999" s="0" t="str">
        <f aca="false">IF(G5999=1,IF(COUNTIF(I$2:I5999,I5999)=1,COUNTIF($I:$I,I5999),""),"")</f>
        <v/>
      </c>
      <c r="P5999" s="38" t="str">
        <f aca="false">IF(G5999=1,IF(COUNTIFS(C$2:C5999,C5999,G$2:G5999,1)=1,COUNTIFS($C:$C,C5999,$G:$G,1)+ROW()/10000000,""),"")</f>
        <v/>
      </c>
      <c r="Q5999" s="0" t="str">
        <f aca="false">IF(K5999=1,IF(COUNTIFS(C$2:C5999,C5999,K$2:K5999,1)=1,1,0),"")</f>
        <v/>
      </c>
      <c r="R5999" s="0" t="str">
        <f aca="false">IF(M5999=1,IF(COUNTIFS(C$2:C5999,C5999,M$2:M5999,1)=1,1,0),"")</f>
        <v/>
      </c>
      <c r="S5999" s="0" t="str">
        <f aca="false">IF(L5999=1,IF(COUNTIFS(C$2:C5999,C5999,L$2:L5999,1)=1,1,0),"")</f>
        <v/>
      </c>
      <c r="T5999" s="38" t="str">
        <f aca="false">IF(N5999="","",N5999+ROW()/10000000)</f>
        <v/>
      </c>
      <c r="U5999" s="0" t="str">
        <f aca="false">IF(G5999=1,IF(B5999="",1,0),"")</f>
        <v/>
      </c>
    </row>
    <row r="6000" customFormat="false" ht="15" hidden="false" customHeight="false" outlineLevel="0" collapsed="false">
      <c r="A6000" s="35"/>
      <c r="B6000" s="35"/>
      <c r="G6000" s="0" t="str">
        <f aca="false">IF(A6000="","",IF(AND(A6000&gt;=Debut,A6000&lt;Fin),1,0))</f>
        <v/>
      </c>
      <c r="H6000" s="0" t="str">
        <f aca="false">IF(G6000=1,INT(ROUND((A6000-Debut)*86400,0)/600),"")</f>
        <v/>
      </c>
      <c r="I6000" s="0" t="str">
        <f aca="false">IF(G6000=1,INT(ROUND((A6000-Debut)*86400,0)/3600),"")</f>
        <v/>
      </c>
      <c r="J6000" s="0" t="str">
        <f aca="false">IF(OR(A6000="",B6000=""),"",ROUND((B6000-A6000)*86400,0))</f>
        <v/>
      </c>
      <c r="K6000" s="37" t="str">
        <f aca="false">IF(G6000=1,IF(COUNTIFS($C:$C,C6000,$G:$G,1,$A:$A,"&gt;="&amp;(A6000-FenetreInterm/86400),$A:$A,"&lt;="&amp;A6000)&gt;=NbInterm,1,0),"")</f>
        <v/>
      </c>
      <c r="L6000" s="37" t="str">
        <f aca="false">IF(G6000=1,IF(B6000="",0,IF(J6000&lt;SeuilFugitive,1,0)),"")</f>
        <v/>
      </c>
      <c r="M6000" s="37" t="str">
        <f aca="false">IF(G6000=1,IF(B6000="",IF((Fin-A6000)*24&gt;SeuilFigee,1,0),IF(J6000&gt;SeuilFigee*3600,1,0)),"")</f>
        <v/>
      </c>
      <c r="N6000" s="0" t="str">
        <f aca="false">IF(G6000=1,IF(COUNTIF(H$2:H6000,H6000)=1,COUNTIF($H:$H,H6000),""),"")</f>
        <v/>
      </c>
      <c r="O6000" s="0" t="str">
        <f aca="false">IF(G6000=1,IF(COUNTIF(I$2:I6000,I6000)=1,COUNTIF($I:$I,I6000),""),"")</f>
        <v/>
      </c>
      <c r="P6000" s="38" t="str">
        <f aca="false">IF(G6000=1,IF(COUNTIFS(C$2:C6000,C6000,G$2:G6000,1)=1,COUNTIFS($C:$C,C6000,$G:$G,1)+ROW()/10000000,""),"")</f>
        <v/>
      </c>
      <c r="Q6000" s="0" t="str">
        <f aca="false">IF(K6000=1,IF(COUNTIFS(C$2:C6000,C6000,K$2:K6000,1)=1,1,0),"")</f>
        <v/>
      </c>
      <c r="R6000" s="0" t="str">
        <f aca="false">IF(M6000=1,IF(COUNTIFS(C$2:C6000,C6000,M$2:M6000,1)=1,1,0),"")</f>
        <v/>
      </c>
      <c r="S6000" s="0" t="str">
        <f aca="false">IF(L6000=1,IF(COUNTIFS(C$2:C6000,C6000,L$2:L6000,1)=1,1,0),"")</f>
        <v/>
      </c>
      <c r="T6000" s="38" t="str">
        <f aca="false">IF(N6000="","",N6000+ROW()/10000000)</f>
        <v/>
      </c>
      <c r="U6000" s="0" t="str">
        <f aca="false">IF(G6000=1,IF(B6000="",1,0),"")</f>
        <v/>
      </c>
    </row>
    <row r="6001" customFormat="false" ht="15" hidden="false" customHeight="false" outlineLevel="0" collapsed="false">
      <c r="A6001" s="35"/>
      <c r="B6001" s="35"/>
      <c r="G6001" s="0" t="str">
        <f aca="false">IF(A6001="","",IF(AND(A6001&gt;=Debut,A6001&lt;Fin),1,0))</f>
        <v/>
      </c>
      <c r="H6001" s="0" t="str">
        <f aca="false">IF(G6001=1,INT(ROUND((A6001-Debut)*86400,0)/600),"")</f>
        <v/>
      </c>
      <c r="I6001" s="0" t="str">
        <f aca="false">IF(G6001=1,INT(ROUND((A6001-Debut)*86400,0)/3600),"")</f>
        <v/>
      </c>
      <c r="J6001" s="0" t="str">
        <f aca="false">IF(OR(A6001="",B6001=""),"",ROUND((B6001-A6001)*86400,0))</f>
        <v/>
      </c>
      <c r="K6001" s="37" t="str">
        <f aca="false">IF(G6001=1,IF(COUNTIFS($C:$C,C6001,$G:$G,1,$A:$A,"&gt;="&amp;(A6001-FenetreInterm/86400),$A:$A,"&lt;="&amp;A6001)&gt;=NbInterm,1,0),"")</f>
        <v/>
      </c>
      <c r="L6001" s="37" t="str">
        <f aca="false">IF(G6001=1,IF(B6001="",0,IF(J6001&lt;SeuilFugitive,1,0)),"")</f>
        <v/>
      </c>
      <c r="M6001" s="37" t="str">
        <f aca="false">IF(G6001=1,IF(B6001="",IF((Fin-A6001)*24&gt;SeuilFigee,1,0),IF(J6001&gt;SeuilFigee*3600,1,0)),"")</f>
        <v/>
      </c>
      <c r="N6001" s="0" t="str">
        <f aca="false">IF(G6001=1,IF(COUNTIF(H$2:H6001,H6001)=1,COUNTIF($H:$H,H6001),""),"")</f>
        <v/>
      </c>
      <c r="O6001" s="0" t="str">
        <f aca="false">IF(G6001=1,IF(COUNTIF(I$2:I6001,I6001)=1,COUNTIF($I:$I,I6001),""),"")</f>
        <v/>
      </c>
      <c r="P6001" s="38" t="str">
        <f aca="false">IF(G6001=1,IF(COUNTIFS(C$2:C6001,C6001,G$2:G6001,1)=1,COUNTIFS($C:$C,C6001,$G:$G,1)+ROW()/10000000,""),"")</f>
        <v/>
      </c>
      <c r="Q6001" s="0" t="str">
        <f aca="false">IF(K6001=1,IF(COUNTIFS(C$2:C6001,C6001,K$2:K6001,1)=1,1,0),"")</f>
        <v/>
      </c>
      <c r="R6001" s="0" t="str">
        <f aca="false">IF(M6001=1,IF(COUNTIFS(C$2:C6001,C6001,M$2:M6001,1)=1,1,0),"")</f>
        <v/>
      </c>
      <c r="S6001" s="0" t="str">
        <f aca="false">IF(L6001=1,IF(COUNTIFS(C$2:C6001,C6001,L$2:L6001,1)=1,1,0),"")</f>
        <v/>
      </c>
      <c r="T6001" s="38" t="str">
        <f aca="false">IF(N6001="","",N6001+ROW()/10000000)</f>
        <v/>
      </c>
      <c r="U6001" s="0" t="str">
        <f aca="false">IF(G6001=1,IF(B6001="",1,0),"")</f>
        <v/>
      </c>
    </row>
    <row r="6002" customFormat="false" ht="15" hidden="false" customHeight="false" outlineLevel="0" collapsed="false">
      <c r="A6002" s="35"/>
      <c r="B6002" s="35"/>
      <c r="G6002" s="0" t="str">
        <f aca="false">IF(A6002="","",IF(AND(A6002&gt;=Debut,A6002&lt;Fin),1,0))</f>
        <v/>
      </c>
      <c r="H6002" s="0" t="str">
        <f aca="false">IF(G6002=1,INT(ROUND((A6002-Debut)*86400,0)/600),"")</f>
        <v/>
      </c>
      <c r="I6002" s="0" t="str">
        <f aca="false">IF(G6002=1,INT(ROUND((A6002-Debut)*86400,0)/3600),"")</f>
        <v/>
      </c>
      <c r="J6002" s="0" t="str">
        <f aca="false">IF(OR(A6002="",B6002=""),"",ROUND((B6002-A6002)*86400,0))</f>
        <v/>
      </c>
      <c r="K6002" s="37" t="str">
        <f aca="false">IF(G6002=1,IF(COUNTIFS($C:$C,C6002,$G:$G,1,$A:$A,"&gt;="&amp;(A6002-FenetreInterm/86400),$A:$A,"&lt;="&amp;A6002)&gt;=NbInterm,1,0),"")</f>
        <v/>
      </c>
      <c r="L6002" s="37" t="str">
        <f aca="false">IF(G6002=1,IF(B6002="",0,IF(J6002&lt;SeuilFugitive,1,0)),"")</f>
        <v/>
      </c>
      <c r="M6002" s="37" t="str">
        <f aca="false">IF(G6002=1,IF(B6002="",IF((Fin-A6002)*24&gt;SeuilFigee,1,0),IF(J6002&gt;SeuilFigee*3600,1,0)),"")</f>
        <v/>
      </c>
      <c r="N6002" s="0" t="str">
        <f aca="false">IF(G6002=1,IF(COUNTIF(H$2:H6002,H6002)=1,COUNTIF($H:$H,H6002),""),"")</f>
        <v/>
      </c>
      <c r="O6002" s="0" t="str">
        <f aca="false">IF(G6002=1,IF(COUNTIF(I$2:I6002,I6002)=1,COUNTIF($I:$I,I6002),""),"")</f>
        <v/>
      </c>
      <c r="P6002" s="38" t="str">
        <f aca="false">IF(G6002=1,IF(COUNTIFS(C$2:C6002,C6002,G$2:G6002,1)=1,COUNTIFS($C:$C,C6002,$G:$G,1)+ROW()/10000000,""),"")</f>
        <v/>
      </c>
      <c r="Q6002" s="0" t="str">
        <f aca="false">IF(K6002=1,IF(COUNTIFS(C$2:C6002,C6002,K$2:K6002,1)=1,1,0),"")</f>
        <v/>
      </c>
      <c r="R6002" s="0" t="str">
        <f aca="false">IF(M6002=1,IF(COUNTIFS(C$2:C6002,C6002,M$2:M6002,1)=1,1,0),"")</f>
        <v/>
      </c>
      <c r="S6002" s="0" t="str">
        <f aca="false">IF(L6002=1,IF(COUNTIFS(C$2:C6002,C6002,L$2:L6002,1)=1,1,0),"")</f>
        <v/>
      </c>
      <c r="T6002" s="38" t="str">
        <f aca="false">IF(N6002="","",N6002+ROW()/10000000)</f>
        <v/>
      </c>
      <c r="U6002" s="0" t="str">
        <f aca="false">IF(G6002=1,IF(B6002="",1,0),"")</f>
        <v/>
      </c>
    </row>
    <row r="6003" customFormat="false" ht="15" hidden="false" customHeight="false" outlineLevel="0" collapsed="false">
      <c r="A6003" s="35"/>
      <c r="B6003" s="35"/>
      <c r="G6003" s="0" t="str">
        <f aca="false">IF(A6003="","",IF(AND(A6003&gt;=Debut,A6003&lt;Fin),1,0))</f>
        <v/>
      </c>
      <c r="H6003" s="0" t="str">
        <f aca="false">IF(G6003=1,INT(ROUND((A6003-Debut)*86400,0)/600),"")</f>
        <v/>
      </c>
      <c r="I6003" s="0" t="str">
        <f aca="false">IF(G6003=1,INT(ROUND((A6003-Debut)*86400,0)/3600),"")</f>
        <v/>
      </c>
      <c r="J6003" s="0" t="str">
        <f aca="false">IF(OR(A6003="",B6003=""),"",ROUND((B6003-A6003)*86400,0))</f>
        <v/>
      </c>
      <c r="K6003" s="37" t="str">
        <f aca="false">IF(G6003=1,IF(COUNTIFS($C:$C,C6003,$G:$G,1,$A:$A,"&gt;="&amp;(A6003-FenetreInterm/86400),$A:$A,"&lt;="&amp;A6003)&gt;=NbInterm,1,0),"")</f>
        <v/>
      </c>
      <c r="L6003" s="37" t="str">
        <f aca="false">IF(G6003=1,IF(B6003="",0,IF(J6003&lt;SeuilFugitive,1,0)),"")</f>
        <v/>
      </c>
      <c r="M6003" s="37" t="str">
        <f aca="false">IF(G6003=1,IF(B6003="",IF((Fin-A6003)*24&gt;SeuilFigee,1,0),IF(J6003&gt;SeuilFigee*3600,1,0)),"")</f>
        <v/>
      </c>
      <c r="N6003" s="0" t="str">
        <f aca="false">IF(G6003=1,IF(COUNTIF(H$2:H6003,H6003)=1,COUNTIF($H:$H,H6003),""),"")</f>
        <v/>
      </c>
      <c r="O6003" s="0" t="str">
        <f aca="false">IF(G6003=1,IF(COUNTIF(I$2:I6003,I6003)=1,COUNTIF($I:$I,I6003),""),"")</f>
        <v/>
      </c>
      <c r="P6003" s="38" t="str">
        <f aca="false">IF(G6003=1,IF(COUNTIFS(C$2:C6003,C6003,G$2:G6003,1)=1,COUNTIFS($C:$C,C6003,$G:$G,1)+ROW()/10000000,""),"")</f>
        <v/>
      </c>
      <c r="Q6003" s="0" t="str">
        <f aca="false">IF(K6003=1,IF(COUNTIFS(C$2:C6003,C6003,K$2:K6003,1)=1,1,0),"")</f>
        <v/>
      </c>
      <c r="R6003" s="0" t="str">
        <f aca="false">IF(M6003=1,IF(COUNTIFS(C$2:C6003,C6003,M$2:M6003,1)=1,1,0),"")</f>
        <v/>
      </c>
      <c r="S6003" s="0" t="str">
        <f aca="false">IF(L6003=1,IF(COUNTIFS(C$2:C6003,C6003,L$2:L6003,1)=1,1,0),"")</f>
        <v/>
      </c>
      <c r="T6003" s="38" t="str">
        <f aca="false">IF(N6003="","",N6003+ROW()/10000000)</f>
        <v/>
      </c>
      <c r="U6003" s="0" t="str">
        <f aca="false">IF(G6003=1,IF(B6003="",1,0),"")</f>
        <v/>
      </c>
    </row>
    <row r="6004" customFormat="false" ht="15" hidden="false" customHeight="false" outlineLevel="0" collapsed="false">
      <c r="A6004" s="35"/>
      <c r="B6004" s="35"/>
      <c r="G6004" s="0" t="str">
        <f aca="false">IF(A6004="","",IF(AND(A6004&gt;=Debut,A6004&lt;Fin),1,0))</f>
        <v/>
      </c>
      <c r="H6004" s="0" t="str">
        <f aca="false">IF(G6004=1,INT(ROUND((A6004-Debut)*86400,0)/600),"")</f>
        <v/>
      </c>
      <c r="I6004" s="0" t="str">
        <f aca="false">IF(G6004=1,INT(ROUND((A6004-Debut)*86400,0)/3600),"")</f>
        <v/>
      </c>
      <c r="J6004" s="0" t="str">
        <f aca="false">IF(OR(A6004="",B6004=""),"",ROUND((B6004-A6004)*86400,0))</f>
        <v/>
      </c>
      <c r="K6004" s="37" t="str">
        <f aca="false">IF(G6004=1,IF(COUNTIFS($C:$C,C6004,$G:$G,1,$A:$A,"&gt;="&amp;(A6004-FenetreInterm/86400),$A:$A,"&lt;="&amp;A6004)&gt;=NbInterm,1,0),"")</f>
        <v/>
      </c>
      <c r="L6004" s="37" t="str">
        <f aca="false">IF(G6004=1,IF(B6004="",0,IF(J6004&lt;SeuilFugitive,1,0)),"")</f>
        <v/>
      </c>
      <c r="M6004" s="37" t="str">
        <f aca="false">IF(G6004=1,IF(B6004="",IF((Fin-A6004)*24&gt;SeuilFigee,1,0),IF(J6004&gt;SeuilFigee*3600,1,0)),"")</f>
        <v/>
      </c>
      <c r="N6004" s="0" t="str">
        <f aca="false">IF(G6004=1,IF(COUNTIF(H$2:H6004,H6004)=1,COUNTIF($H:$H,H6004),""),"")</f>
        <v/>
      </c>
      <c r="O6004" s="0" t="str">
        <f aca="false">IF(G6004=1,IF(COUNTIF(I$2:I6004,I6004)=1,COUNTIF($I:$I,I6004),""),"")</f>
        <v/>
      </c>
      <c r="P6004" s="38" t="str">
        <f aca="false">IF(G6004=1,IF(COUNTIFS(C$2:C6004,C6004,G$2:G6004,1)=1,COUNTIFS($C:$C,C6004,$G:$G,1)+ROW()/10000000,""),"")</f>
        <v/>
      </c>
      <c r="Q6004" s="0" t="str">
        <f aca="false">IF(K6004=1,IF(COUNTIFS(C$2:C6004,C6004,K$2:K6004,1)=1,1,0),"")</f>
        <v/>
      </c>
      <c r="R6004" s="0" t="str">
        <f aca="false">IF(M6004=1,IF(COUNTIFS(C$2:C6004,C6004,M$2:M6004,1)=1,1,0),"")</f>
        <v/>
      </c>
      <c r="S6004" s="0" t="str">
        <f aca="false">IF(L6004=1,IF(COUNTIFS(C$2:C6004,C6004,L$2:L6004,1)=1,1,0),"")</f>
        <v/>
      </c>
      <c r="T6004" s="38" t="str">
        <f aca="false">IF(N6004="","",N6004+ROW()/10000000)</f>
        <v/>
      </c>
      <c r="U6004" s="0" t="str">
        <f aca="false">IF(G6004=1,IF(B6004="",1,0),"")</f>
        <v/>
      </c>
    </row>
    <row r="6005" customFormat="false" ht="15" hidden="false" customHeight="false" outlineLevel="0" collapsed="false">
      <c r="A6005" s="35"/>
      <c r="B6005" s="35"/>
      <c r="G6005" s="0" t="str">
        <f aca="false">IF(A6005="","",IF(AND(A6005&gt;=Debut,A6005&lt;Fin),1,0))</f>
        <v/>
      </c>
      <c r="H6005" s="0" t="str">
        <f aca="false">IF(G6005=1,INT(ROUND((A6005-Debut)*86400,0)/600),"")</f>
        <v/>
      </c>
      <c r="I6005" s="0" t="str">
        <f aca="false">IF(G6005=1,INT(ROUND((A6005-Debut)*86400,0)/3600),"")</f>
        <v/>
      </c>
      <c r="J6005" s="0" t="str">
        <f aca="false">IF(OR(A6005="",B6005=""),"",ROUND((B6005-A6005)*86400,0))</f>
        <v/>
      </c>
      <c r="K6005" s="37" t="str">
        <f aca="false">IF(G6005=1,IF(COUNTIFS($C:$C,C6005,$G:$G,1,$A:$A,"&gt;="&amp;(A6005-FenetreInterm/86400),$A:$A,"&lt;="&amp;A6005)&gt;=NbInterm,1,0),"")</f>
        <v/>
      </c>
      <c r="L6005" s="37" t="str">
        <f aca="false">IF(G6005=1,IF(B6005="",0,IF(J6005&lt;SeuilFugitive,1,0)),"")</f>
        <v/>
      </c>
      <c r="M6005" s="37" t="str">
        <f aca="false">IF(G6005=1,IF(B6005="",IF((Fin-A6005)*24&gt;SeuilFigee,1,0),IF(J6005&gt;SeuilFigee*3600,1,0)),"")</f>
        <v/>
      </c>
      <c r="N6005" s="0" t="str">
        <f aca="false">IF(G6005=1,IF(COUNTIF(H$2:H6005,H6005)=1,COUNTIF($H:$H,H6005),""),"")</f>
        <v/>
      </c>
      <c r="O6005" s="0" t="str">
        <f aca="false">IF(G6005=1,IF(COUNTIF(I$2:I6005,I6005)=1,COUNTIF($I:$I,I6005),""),"")</f>
        <v/>
      </c>
      <c r="P6005" s="38" t="str">
        <f aca="false">IF(G6005=1,IF(COUNTIFS(C$2:C6005,C6005,G$2:G6005,1)=1,COUNTIFS($C:$C,C6005,$G:$G,1)+ROW()/10000000,""),"")</f>
        <v/>
      </c>
      <c r="Q6005" s="0" t="str">
        <f aca="false">IF(K6005=1,IF(COUNTIFS(C$2:C6005,C6005,K$2:K6005,1)=1,1,0),"")</f>
        <v/>
      </c>
      <c r="R6005" s="0" t="str">
        <f aca="false">IF(M6005=1,IF(COUNTIFS(C$2:C6005,C6005,M$2:M6005,1)=1,1,0),"")</f>
        <v/>
      </c>
      <c r="S6005" s="0" t="str">
        <f aca="false">IF(L6005=1,IF(COUNTIFS(C$2:C6005,C6005,L$2:L6005,1)=1,1,0),"")</f>
        <v/>
      </c>
      <c r="T6005" s="38" t="str">
        <f aca="false">IF(N6005="","",N6005+ROW()/10000000)</f>
        <v/>
      </c>
      <c r="U6005" s="0" t="str">
        <f aca="false">IF(G6005=1,IF(B6005="",1,0),"")</f>
        <v/>
      </c>
    </row>
    <row r="6006" customFormat="false" ht="15" hidden="false" customHeight="false" outlineLevel="0" collapsed="false">
      <c r="A6006" s="35"/>
      <c r="B6006" s="35"/>
      <c r="G6006" s="0" t="str">
        <f aca="false">IF(A6006="","",IF(AND(A6006&gt;=Debut,A6006&lt;Fin),1,0))</f>
        <v/>
      </c>
      <c r="H6006" s="0" t="str">
        <f aca="false">IF(G6006=1,INT(ROUND((A6006-Debut)*86400,0)/600),"")</f>
        <v/>
      </c>
      <c r="I6006" s="0" t="str">
        <f aca="false">IF(G6006=1,INT(ROUND((A6006-Debut)*86400,0)/3600),"")</f>
        <v/>
      </c>
      <c r="J6006" s="0" t="str">
        <f aca="false">IF(OR(A6006="",B6006=""),"",ROUND((B6006-A6006)*86400,0))</f>
        <v/>
      </c>
      <c r="K6006" s="37" t="str">
        <f aca="false">IF(G6006=1,IF(COUNTIFS($C:$C,C6006,$G:$G,1,$A:$A,"&gt;="&amp;(A6006-FenetreInterm/86400),$A:$A,"&lt;="&amp;A6006)&gt;=NbInterm,1,0),"")</f>
        <v/>
      </c>
      <c r="L6006" s="37" t="str">
        <f aca="false">IF(G6006=1,IF(B6006="",0,IF(J6006&lt;SeuilFugitive,1,0)),"")</f>
        <v/>
      </c>
      <c r="M6006" s="37" t="str">
        <f aca="false">IF(G6006=1,IF(B6006="",IF((Fin-A6006)*24&gt;SeuilFigee,1,0),IF(J6006&gt;SeuilFigee*3600,1,0)),"")</f>
        <v/>
      </c>
      <c r="N6006" s="0" t="str">
        <f aca="false">IF(G6006=1,IF(COUNTIF(H$2:H6006,H6006)=1,COUNTIF($H:$H,H6006),""),"")</f>
        <v/>
      </c>
      <c r="O6006" s="0" t="str">
        <f aca="false">IF(G6006=1,IF(COUNTIF(I$2:I6006,I6006)=1,COUNTIF($I:$I,I6006),""),"")</f>
        <v/>
      </c>
      <c r="P6006" s="38" t="str">
        <f aca="false">IF(G6006=1,IF(COUNTIFS(C$2:C6006,C6006,G$2:G6006,1)=1,COUNTIFS($C:$C,C6006,$G:$G,1)+ROW()/10000000,""),"")</f>
        <v/>
      </c>
      <c r="Q6006" s="0" t="str">
        <f aca="false">IF(K6006=1,IF(COUNTIFS(C$2:C6006,C6006,K$2:K6006,1)=1,1,0),"")</f>
        <v/>
      </c>
      <c r="R6006" s="0" t="str">
        <f aca="false">IF(M6006=1,IF(COUNTIFS(C$2:C6006,C6006,M$2:M6006,1)=1,1,0),"")</f>
        <v/>
      </c>
      <c r="S6006" s="0" t="str">
        <f aca="false">IF(L6006=1,IF(COUNTIFS(C$2:C6006,C6006,L$2:L6006,1)=1,1,0),"")</f>
        <v/>
      </c>
      <c r="T6006" s="38" t="str">
        <f aca="false">IF(N6006="","",N6006+ROW()/10000000)</f>
        <v/>
      </c>
      <c r="U6006" s="0" t="str">
        <f aca="false">IF(G6006=1,IF(B6006="",1,0),"")</f>
        <v/>
      </c>
    </row>
    <row r="6007" customFormat="false" ht="15" hidden="false" customHeight="false" outlineLevel="0" collapsed="false">
      <c r="A6007" s="35"/>
      <c r="B6007" s="35"/>
      <c r="G6007" s="0" t="str">
        <f aca="false">IF(A6007="","",IF(AND(A6007&gt;=Debut,A6007&lt;Fin),1,0))</f>
        <v/>
      </c>
      <c r="H6007" s="0" t="str">
        <f aca="false">IF(G6007=1,INT(ROUND((A6007-Debut)*86400,0)/600),"")</f>
        <v/>
      </c>
      <c r="I6007" s="0" t="str">
        <f aca="false">IF(G6007=1,INT(ROUND((A6007-Debut)*86400,0)/3600),"")</f>
        <v/>
      </c>
      <c r="J6007" s="0" t="str">
        <f aca="false">IF(OR(A6007="",B6007=""),"",ROUND((B6007-A6007)*86400,0))</f>
        <v/>
      </c>
      <c r="K6007" s="37" t="str">
        <f aca="false">IF(G6007=1,IF(COUNTIFS($C:$C,C6007,$G:$G,1,$A:$A,"&gt;="&amp;(A6007-FenetreInterm/86400),$A:$A,"&lt;="&amp;A6007)&gt;=NbInterm,1,0),"")</f>
        <v/>
      </c>
      <c r="L6007" s="37" t="str">
        <f aca="false">IF(G6007=1,IF(B6007="",0,IF(J6007&lt;SeuilFugitive,1,0)),"")</f>
        <v/>
      </c>
      <c r="M6007" s="37" t="str">
        <f aca="false">IF(G6007=1,IF(B6007="",IF((Fin-A6007)*24&gt;SeuilFigee,1,0),IF(J6007&gt;SeuilFigee*3600,1,0)),"")</f>
        <v/>
      </c>
      <c r="N6007" s="0" t="str">
        <f aca="false">IF(G6007=1,IF(COUNTIF(H$2:H6007,H6007)=1,COUNTIF($H:$H,H6007),""),"")</f>
        <v/>
      </c>
      <c r="O6007" s="0" t="str">
        <f aca="false">IF(G6007=1,IF(COUNTIF(I$2:I6007,I6007)=1,COUNTIF($I:$I,I6007),""),"")</f>
        <v/>
      </c>
      <c r="P6007" s="38" t="str">
        <f aca="false">IF(G6007=1,IF(COUNTIFS(C$2:C6007,C6007,G$2:G6007,1)=1,COUNTIFS($C:$C,C6007,$G:$G,1)+ROW()/10000000,""),"")</f>
        <v/>
      </c>
      <c r="Q6007" s="0" t="str">
        <f aca="false">IF(K6007=1,IF(COUNTIFS(C$2:C6007,C6007,K$2:K6007,1)=1,1,0),"")</f>
        <v/>
      </c>
      <c r="R6007" s="0" t="str">
        <f aca="false">IF(M6007=1,IF(COUNTIFS(C$2:C6007,C6007,M$2:M6007,1)=1,1,0),"")</f>
        <v/>
      </c>
      <c r="S6007" s="0" t="str">
        <f aca="false">IF(L6007=1,IF(COUNTIFS(C$2:C6007,C6007,L$2:L6007,1)=1,1,0),"")</f>
        <v/>
      </c>
      <c r="T6007" s="38" t="str">
        <f aca="false">IF(N6007="","",N6007+ROW()/10000000)</f>
        <v/>
      </c>
      <c r="U6007" s="0" t="str">
        <f aca="false">IF(G6007=1,IF(B6007="",1,0),"")</f>
        <v/>
      </c>
    </row>
    <row r="6008" customFormat="false" ht="15" hidden="false" customHeight="false" outlineLevel="0" collapsed="false">
      <c r="A6008" s="35"/>
      <c r="B6008" s="35"/>
      <c r="G6008" s="0" t="str">
        <f aca="false">IF(A6008="","",IF(AND(A6008&gt;=Debut,A6008&lt;Fin),1,0))</f>
        <v/>
      </c>
      <c r="H6008" s="0" t="str">
        <f aca="false">IF(G6008=1,INT(ROUND((A6008-Debut)*86400,0)/600),"")</f>
        <v/>
      </c>
      <c r="I6008" s="0" t="str">
        <f aca="false">IF(G6008=1,INT(ROUND((A6008-Debut)*86400,0)/3600),"")</f>
        <v/>
      </c>
      <c r="J6008" s="0" t="str">
        <f aca="false">IF(OR(A6008="",B6008=""),"",ROUND((B6008-A6008)*86400,0))</f>
        <v/>
      </c>
      <c r="K6008" s="37" t="str">
        <f aca="false">IF(G6008=1,IF(COUNTIFS($C:$C,C6008,$G:$G,1,$A:$A,"&gt;="&amp;(A6008-FenetreInterm/86400),$A:$A,"&lt;="&amp;A6008)&gt;=NbInterm,1,0),"")</f>
        <v/>
      </c>
      <c r="L6008" s="37" t="str">
        <f aca="false">IF(G6008=1,IF(B6008="",0,IF(J6008&lt;SeuilFugitive,1,0)),"")</f>
        <v/>
      </c>
      <c r="M6008" s="37" t="str">
        <f aca="false">IF(G6008=1,IF(B6008="",IF((Fin-A6008)*24&gt;SeuilFigee,1,0),IF(J6008&gt;SeuilFigee*3600,1,0)),"")</f>
        <v/>
      </c>
      <c r="N6008" s="0" t="str">
        <f aca="false">IF(G6008=1,IF(COUNTIF(H$2:H6008,H6008)=1,COUNTIF($H:$H,H6008),""),"")</f>
        <v/>
      </c>
      <c r="O6008" s="0" t="str">
        <f aca="false">IF(G6008=1,IF(COUNTIF(I$2:I6008,I6008)=1,COUNTIF($I:$I,I6008),""),"")</f>
        <v/>
      </c>
      <c r="P6008" s="38" t="str">
        <f aca="false">IF(G6008=1,IF(COUNTIFS(C$2:C6008,C6008,G$2:G6008,1)=1,COUNTIFS($C:$C,C6008,$G:$G,1)+ROW()/10000000,""),"")</f>
        <v/>
      </c>
      <c r="Q6008" s="0" t="str">
        <f aca="false">IF(K6008=1,IF(COUNTIFS(C$2:C6008,C6008,K$2:K6008,1)=1,1,0),"")</f>
        <v/>
      </c>
      <c r="R6008" s="0" t="str">
        <f aca="false">IF(M6008=1,IF(COUNTIFS(C$2:C6008,C6008,M$2:M6008,1)=1,1,0),"")</f>
        <v/>
      </c>
      <c r="S6008" s="0" t="str">
        <f aca="false">IF(L6008=1,IF(COUNTIFS(C$2:C6008,C6008,L$2:L6008,1)=1,1,0),"")</f>
        <v/>
      </c>
      <c r="T6008" s="38" t="str">
        <f aca="false">IF(N6008="","",N6008+ROW()/10000000)</f>
        <v/>
      </c>
      <c r="U6008" s="0" t="str">
        <f aca="false">IF(G6008=1,IF(B6008="",1,0),"")</f>
        <v/>
      </c>
    </row>
    <row r="6009" customFormat="false" ht="15" hidden="false" customHeight="false" outlineLevel="0" collapsed="false">
      <c r="A6009" s="35"/>
      <c r="B6009" s="35"/>
      <c r="G6009" s="0" t="str">
        <f aca="false">IF(A6009="","",IF(AND(A6009&gt;=Debut,A6009&lt;Fin),1,0))</f>
        <v/>
      </c>
      <c r="H6009" s="0" t="str">
        <f aca="false">IF(G6009=1,INT(ROUND((A6009-Debut)*86400,0)/600),"")</f>
        <v/>
      </c>
      <c r="I6009" s="0" t="str">
        <f aca="false">IF(G6009=1,INT(ROUND((A6009-Debut)*86400,0)/3600),"")</f>
        <v/>
      </c>
      <c r="J6009" s="0" t="str">
        <f aca="false">IF(OR(A6009="",B6009=""),"",ROUND((B6009-A6009)*86400,0))</f>
        <v/>
      </c>
      <c r="K6009" s="37" t="str">
        <f aca="false">IF(G6009=1,IF(COUNTIFS($C:$C,C6009,$G:$G,1,$A:$A,"&gt;="&amp;(A6009-FenetreInterm/86400),$A:$A,"&lt;="&amp;A6009)&gt;=NbInterm,1,0),"")</f>
        <v/>
      </c>
      <c r="L6009" s="37" t="str">
        <f aca="false">IF(G6009=1,IF(B6009="",0,IF(J6009&lt;SeuilFugitive,1,0)),"")</f>
        <v/>
      </c>
      <c r="M6009" s="37" t="str">
        <f aca="false">IF(G6009=1,IF(B6009="",IF((Fin-A6009)*24&gt;SeuilFigee,1,0),IF(J6009&gt;SeuilFigee*3600,1,0)),"")</f>
        <v/>
      </c>
      <c r="N6009" s="0" t="str">
        <f aca="false">IF(G6009=1,IF(COUNTIF(H$2:H6009,H6009)=1,COUNTIF($H:$H,H6009),""),"")</f>
        <v/>
      </c>
      <c r="O6009" s="0" t="str">
        <f aca="false">IF(G6009=1,IF(COUNTIF(I$2:I6009,I6009)=1,COUNTIF($I:$I,I6009),""),"")</f>
        <v/>
      </c>
      <c r="P6009" s="38" t="str">
        <f aca="false">IF(G6009=1,IF(COUNTIFS(C$2:C6009,C6009,G$2:G6009,1)=1,COUNTIFS($C:$C,C6009,$G:$G,1)+ROW()/10000000,""),"")</f>
        <v/>
      </c>
      <c r="Q6009" s="0" t="str">
        <f aca="false">IF(K6009=1,IF(COUNTIFS(C$2:C6009,C6009,K$2:K6009,1)=1,1,0),"")</f>
        <v/>
      </c>
      <c r="R6009" s="0" t="str">
        <f aca="false">IF(M6009=1,IF(COUNTIFS(C$2:C6009,C6009,M$2:M6009,1)=1,1,0),"")</f>
        <v/>
      </c>
      <c r="S6009" s="0" t="str">
        <f aca="false">IF(L6009=1,IF(COUNTIFS(C$2:C6009,C6009,L$2:L6009,1)=1,1,0),"")</f>
        <v/>
      </c>
      <c r="T6009" s="38" t="str">
        <f aca="false">IF(N6009="","",N6009+ROW()/10000000)</f>
        <v/>
      </c>
      <c r="U6009" s="0" t="str">
        <f aca="false">IF(G6009=1,IF(B6009="",1,0),"")</f>
        <v/>
      </c>
    </row>
    <row r="6010" customFormat="false" ht="15" hidden="false" customHeight="false" outlineLevel="0" collapsed="false">
      <c r="A6010" s="35"/>
      <c r="B6010" s="35"/>
      <c r="G6010" s="0" t="str">
        <f aca="false">IF(A6010="","",IF(AND(A6010&gt;=Debut,A6010&lt;Fin),1,0))</f>
        <v/>
      </c>
      <c r="H6010" s="0" t="str">
        <f aca="false">IF(G6010=1,INT(ROUND((A6010-Debut)*86400,0)/600),"")</f>
        <v/>
      </c>
      <c r="I6010" s="0" t="str">
        <f aca="false">IF(G6010=1,INT(ROUND((A6010-Debut)*86400,0)/3600),"")</f>
        <v/>
      </c>
      <c r="J6010" s="0" t="str">
        <f aca="false">IF(OR(A6010="",B6010=""),"",ROUND((B6010-A6010)*86400,0))</f>
        <v/>
      </c>
      <c r="K6010" s="37" t="str">
        <f aca="false">IF(G6010=1,IF(COUNTIFS($C:$C,C6010,$G:$G,1,$A:$A,"&gt;="&amp;(A6010-FenetreInterm/86400),$A:$A,"&lt;="&amp;A6010)&gt;=NbInterm,1,0),"")</f>
        <v/>
      </c>
      <c r="L6010" s="37" t="str">
        <f aca="false">IF(G6010=1,IF(B6010="",0,IF(J6010&lt;SeuilFugitive,1,0)),"")</f>
        <v/>
      </c>
      <c r="M6010" s="37" t="str">
        <f aca="false">IF(G6010=1,IF(B6010="",IF((Fin-A6010)*24&gt;SeuilFigee,1,0),IF(J6010&gt;SeuilFigee*3600,1,0)),"")</f>
        <v/>
      </c>
      <c r="N6010" s="0" t="str">
        <f aca="false">IF(G6010=1,IF(COUNTIF(H$2:H6010,H6010)=1,COUNTIF($H:$H,H6010),""),"")</f>
        <v/>
      </c>
      <c r="O6010" s="0" t="str">
        <f aca="false">IF(G6010=1,IF(COUNTIF(I$2:I6010,I6010)=1,COUNTIF($I:$I,I6010),""),"")</f>
        <v/>
      </c>
      <c r="P6010" s="38" t="str">
        <f aca="false">IF(G6010=1,IF(COUNTIFS(C$2:C6010,C6010,G$2:G6010,1)=1,COUNTIFS($C:$C,C6010,$G:$G,1)+ROW()/10000000,""),"")</f>
        <v/>
      </c>
      <c r="Q6010" s="0" t="str">
        <f aca="false">IF(K6010=1,IF(COUNTIFS(C$2:C6010,C6010,K$2:K6010,1)=1,1,0),"")</f>
        <v/>
      </c>
      <c r="R6010" s="0" t="str">
        <f aca="false">IF(M6010=1,IF(COUNTIFS(C$2:C6010,C6010,M$2:M6010,1)=1,1,0),"")</f>
        <v/>
      </c>
      <c r="S6010" s="0" t="str">
        <f aca="false">IF(L6010=1,IF(COUNTIFS(C$2:C6010,C6010,L$2:L6010,1)=1,1,0),"")</f>
        <v/>
      </c>
      <c r="T6010" s="38" t="str">
        <f aca="false">IF(N6010="","",N6010+ROW()/10000000)</f>
        <v/>
      </c>
      <c r="U6010" s="0" t="str">
        <f aca="false">IF(G6010=1,IF(B6010="",1,0),"")</f>
        <v/>
      </c>
    </row>
    <row r="6011" customFormat="false" ht="15" hidden="false" customHeight="false" outlineLevel="0" collapsed="false">
      <c r="A6011" s="35"/>
      <c r="B6011" s="35"/>
      <c r="G6011" s="0" t="str">
        <f aca="false">IF(A6011="","",IF(AND(A6011&gt;=Debut,A6011&lt;Fin),1,0))</f>
        <v/>
      </c>
      <c r="H6011" s="0" t="str">
        <f aca="false">IF(G6011=1,INT(ROUND((A6011-Debut)*86400,0)/600),"")</f>
        <v/>
      </c>
      <c r="I6011" s="0" t="str">
        <f aca="false">IF(G6011=1,INT(ROUND((A6011-Debut)*86400,0)/3600),"")</f>
        <v/>
      </c>
      <c r="J6011" s="0" t="str">
        <f aca="false">IF(OR(A6011="",B6011=""),"",ROUND((B6011-A6011)*86400,0))</f>
        <v/>
      </c>
      <c r="K6011" s="37" t="str">
        <f aca="false">IF(G6011=1,IF(COUNTIFS($C:$C,C6011,$G:$G,1,$A:$A,"&gt;="&amp;(A6011-FenetreInterm/86400),$A:$A,"&lt;="&amp;A6011)&gt;=NbInterm,1,0),"")</f>
        <v/>
      </c>
      <c r="L6011" s="37" t="str">
        <f aca="false">IF(G6011=1,IF(B6011="",0,IF(J6011&lt;SeuilFugitive,1,0)),"")</f>
        <v/>
      </c>
      <c r="M6011" s="37" t="str">
        <f aca="false">IF(G6011=1,IF(B6011="",IF((Fin-A6011)*24&gt;SeuilFigee,1,0),IF(J6011&gt;SeuilFigee*3600,1,0)),"")</f>
        <v/>
      </c>
      <c r="N6011" s="0" t="str">
        <f aca="false">IF(G6011=1,IF(COUNTIF(H$2:H6011,H6011)=1,COUNTIF($H:$H,H6011),""),"")</f>
        <v/>
      </c>
      <c r="O6011" s="0" t="str">
        <f aca="false">IF(G6011=1,IF(COUNTIF(I$2:I6011,I6011)=1,COUNTIF($I:$I,I6011),""),"")</f>
        <v/>
      </c>
      <c r="P6011" s="38" t="str">
        <f aca="false">IF(G6011=1,IF(COUNTIFS(C$2:C6011,C6011,G$2:G6011,1)=1,COUNTIFS($C:$C,C6011,$G:$G,1)+ROW()/10000000,""),"")</f>
        <v/>
      </c>
      <c r="Q6011" s="0" t="str">
        <f aca="false">IF(K6011=1,IF(COUNTIFS(C$2:C6011,C6011,K$2:K6011,1)=1,1,0),"")</f>
        <v/>
      </c>
      <c r="R6011" s="0" t="str">
        <f aca="false">IF(M6011=1,IF(COUNTIFS(C$2:C6011,C6011,M$2:M6011,1)=1,1,0),"")</f>
        <v/>
      </c>
      <c r="S6011" s="0" t="str">
        <f aca="false">IF(L6011=1,IF(COUNTIFS(C$2:C6011,C6011,L$2:L6011,1)=1,1,0),"")</f>
        <v/>
      </c>
      <c r="T6011" s="38" t="str">
        <f aca="false">IF(N6011="","",N6011+ROW()/10000000)</f>
        <v/>
      </c>
      <c r="U6011" s="0" t="str">
        <f aca="false">IF(G6011=1,IF(B6011="",1,0),"")</f>
        <v/>
      </c>
    </row>
    <row r="6012" customFormat="false" ht="15" hidden="false" customHeight="false" outlineLevel="0" collapsed="false">
      <c r="A6012" s="35"/>
      <c r="B6012" s="35"/>
      <c r="G6012" s="0" t="str">
        <f aca="false">IF(A6012="","",IF(AND(A6012&gt;=Debut,A6012&lt;Fin),1,0))</f>
        <v/>
      </c>
      <c r="H6012" s="0" t="str">
        <f aca="false">IF(G6012=1,INT(ROUND((A6012-Debut)*86400,0)/600),"")</f>
        <v/>
      </c>
      <c r="I6012" s="0" t="str">
        <f aca="false">IF(G6012=1,INT(ROUND((A6012-Debut)*86400,0)/3600),"")</f>
        <v/>
      </c>
      <c r="J6012" s="0" t="str">
        <f aca="false">IF(OR(A6012="",B6012=""),"",ROUND((B6012-A6012)*86400,0))</f>
        <v/>
      </c>
      <c r="K6012" s="37" t="str">
        <f aca="false">IF(G6012=1,IF(COUNTIFS($C:$C,C6012,$G:$G,1,$A:$A,"&gt;="&amp;(A6012-FenetreInterm/86400),$A:$A,"&lt;="&amp;A6012)&gt;=NbInterm,1,0),"")</f>
        <v/>
      </c>
      <c r="L6012" s="37" t="str">
        <f aca="false">IF(G6012=1,IF(B6012="",0,IF(J6012&lt;SeuilFugitive,1,0)),"")</f>
        <v/>
      </c>
      <c r="M6012" s="37" t="str">
        <f aca="false">IF(G6012=1,IF(B6012="",IF((Fin-A6012)*24&gt;SeuilFigee,1,0),IF(J6012&gt;SeuilFigee*3600,1,0)),"")</f>
        <v/>
      </c>
      <c r="N6012" s="0" t="str">
        <f aca="false">IF(G6012=1,IF(COUNTIF(H$2:H6012,H6012)=1,COUNTIF($H:$H,H6012),""),"")</f>
        <v/>
      </c>
      <c r="O6012" s="0" t="str">
        <f aca="false">IF(G6012=1,IF(COUNTIF(I$2:I6012,I6012)=1,COUNTIF($I:$I,I6012),""),"")</f>
        <v/>
      </c>
      <c r="P6012" s="38" t="str">
        <f aca="false">IF(G6012=1,IF(COUNTIFS(C$2:C6012,C6012,G$2:G6012,1)=1,COUNTIFS($C:$C,C6012,$G:$G,1)+ROW()/10000000,""),"")</f>
        <v/>
      </c>
      <c r="Q6012" s="0" t="str">
        <f aca="false">IF(K6012=1,IF(COUNTIFS(C$2:C6012,C6012,K$2:K6012,1)=1,1,0),"")</f>
        <v/>
      </c>
      <c r="R6012" s="0" t="str">
        <f aca="false">IF(M6012=1,IF(COUNTIFS(C$2:C6012,C6012,M$2:M6012,1)=1,1,0),"")</f>
        <v/>
      </c>
      <c r="S6012" s="0" t="str">
        <f aca="false">IF(L6012=1,IF(COUNTIFS(C$2:C6012,C6012,L$2:L6012,1)=1,1,0),"")</f>
        <v/>
      </c>
      <c r="T6012" s="38" t="str">
        <f aca="false">IF(N6012="","",N6012+ROW()/10000000)</f>
        <v/>
      </c>
      <c r="U6012" s="0" t="str">
        <f aca="false">IF(G6012=1,IF(B6012="",1,0),"")</f>
        <v/>
      </c>
    </row>
    <row r="6013" customFormat="false" ht="15" hidden="false" customHeight="false" outlineLevel="0" collapsed="false">
      <c r="A6013" s="35"/>
      <c r="B6013" s="35"/>
      <c r="G6013" s="0" t="str">
        <f aca="false">IF(A6013="","",IF(AND(A6013&gt;=Debut,A6013&lt;Fin),1,0))</f>
        <v/>
      </c>
      <c r="H6013" s="0" t="str">
        <f aca="false">IF(G6013=1,INT(ROUND((A6013-Debut)*86400,0)/600),"")</f>
        <v/>
      </c>
      <c r="I6013" s="0" t="str">
        <f aca="false">IF(G6013=1,INT(ROUND((A6013-Debut)*86400,0)/3600),"")</f>
        <v/>
      </c>
      <c r="J6013" s="0" t="str">
        <f aca="false">IF(OR(A6013="",B6013=""),"",ROUND((B6013-A6013)*86400,0))</f>
        <v/>
      </c>
      <c r="K6013" s="37" t="str">
        <f aca="false">IF(G6013=1,IF(COUNTIFS($C:$C,C6013,$G:$G,1,$A:$A,"&gt;="&amp;(A6013-FenetreInterm/86400),$A:$A,"&lt;="&amp;A6013)&gt;=NbInterm,1,0),"")</f>
        <v/>
      </c>
      <c r="L6013" s="37" t="str">
        <f aca="false">IF(G6013=1,IF(B6013="",0,IF(J6013&lt;SeuilFugitive,1,0)),"")</f>
        <v/>
      </c>
      <c r="M6013" s="37" t="str">
        <f aca="false">IF(G6013=1,IF(B6013="",IF((Fin-A6013)*24&gt;SeuilFigee,1,0),IF(J6013&gt;SeuilFigee*3600,1,0)),"")</f>
        <v/>
      </c>
      <c r="N6013" s="0" t="str">
        <f aca="false">IF(G6013=1,IF(COUNTIF(H$2:H6013,H6013)=1,COUNTIF($H:$H,H6013),""),"")</f>
        <v/>
      </c>
      <c r="O6013" s="0" t="str">
        <f aca="false">IF(G6013=1,IF(COUNTIF(I$2:I6013,I6013)=1,COUNTIF($I:$I,I6013),""),"")</f>
        <v/>
      </c>
      <c r="P6013" s="38" t="str">
        <f aca="false">IF(G6013=1,IF(COUNTIFS(C$2:C6013,C6013,G$2:G6013,1)=1,COUNTIFS($C:$C,C6013,$G:$G,1)+ROW()/10000000,""),"")</f>
        <v/>
      </c>
      <c r="Q6013" s="0" t="str">
        <f aca="false">IF(K6013=1,IF(COUNTIFS(C$2:C6013,C6013,K$2:K6013,1)=1,1,0),"")</f>
        <v/>
      </c>
      <c r="R6013" s="0" t="str">
        <f aca="false">IF(M6013=1,IF(COUNTIFS(C$2:C6013,C6013,M$2:M6013,1)=1,1,0),"")</f>
        <v/>
      </c>
      <c r="S6013" s="0" t="str">
        <f aca="false">IF(L6013=1,IF(COUNTIFS(C$2:C6013,C6013,L$2:L6013,1)=1,1,0),"")</f>
        <v/>
      </c>
      <c r="T6013" s="38" t="str">
        <f aca="false">IF(N6013="","",N6013+ROW()/10000000)</f>
        <v/>
      </c>
      <c r="U6013" s="0" t="str">
        <f aca="false">IF(G6013=1,IF(B6013="",1,0),"")</f>
        <v/>
      </c>
    </row>
    <row r="6014" customFormat="false" ht="15" hidden="false" customHeight="false" outlineLevel="0" collapsed="false">
      <c r="A6014" s="35"/>
      <c r="B6014" s="35"/>
      <c r="G6014" s="0" t="str">
        <f aca="false">IF(A6014="","",IF(AND(A6014&gt;=Debut,A6014&lt;Fin),1,0))</f>
        <v/>
      </c>
      <c r="H6014" s="0" t="str">
        <f aca="false">IF(G6014=1,INT(ROUND((A6014-Debut)*86400,0)/600),"")</f>
        <v/>
      </c>
      <c r="I6014" s="0" t="str">
        <f aca="false">IF(G6014=1,INT(ROUND((A6014-Debut)*86400,0)/3600),"")</f>
        <v/>
      </c>
      <c r="J6014" s="0" t="str">
        <f aca="false">IF(OR(A6014="",B6014=""),"",ROUND((B6014-A6014)*86400,0))</f>
        <v/>
      </c>
      <c r="K6014" s="37" t="str">
        <f aca="false">IF(G6014=1,IF(COUNTIFS($C:$C,C6014,$G:$G,1,$A:$A,"&gt;="&amp;(A6014-FenetreInterm/86400),$A:$A,"&lt;="&amp;A6014)&gt;=NbInterm,1,0),"")</f>
        <v/>
      </c>
      <c r="L6014" s="37" t="str">
        <f aca="false">IF(G6014=1,IF(B6014="",0,IF(J6014&lt;SeuilFugitive,1,0)),"")</f>
        <v/>
      </c>
      <c r="M6014" s="37" t="str">
        <f aca="false">IF(G6014=1,IF(B6014="",IF((Fin-A6014)*24&gt;SeuilFigee,1,0),IF(J6014&gt;SeuilFigee*3600,1,0)),"")</f>
        <v/>
      </c>
      <c r="N6014" s="0" t="str">
        <f aca="false">IF(G6014=1,IF(COUNTIF(H$2:H6014,H6014)=1,COUNTIF($H:$H,H6014),""),"")</f>
        <v/>
      </c>
      <c r="O6014" s="0" t="str">
        <f aca="false">IF(G6014=1,IF(COUNTIF(I$2:I6014,I6014)=1,COUNTIF($I:$I,I6014),""),"")</f>
        <v/>
      </c>
      <c r="P6014" s="38" t="str">
        <f aca="false">IF(G6014=1,IF(COUNTIFS(C$2:C6014,C6014,G$2:G6014,1)=1,COUNTIFS($C:$C,C6014,$G:$G,1)+ROW()/10000000,""),"")</f>
        <v/>
      </c>
      <c r="Q6014" s="0" t="str">
        <f aca="false">IF(K6014=1,IF(COUNTIFS(C$2:C6014,C6014,K$2:K6014,1)=1,1,0),"")</f>
        <v/>
      </c>
      <c r="R6014" s="0" t="str">
        <f aca="false">IF(M6014=1,IF(COUNTIFS(C$2:C6014,C6014,M$2:M6014,1)=1,1,0),"")</f>
        <v/>
      </c>
      <c r="S6014" s="0" t="str">
        <f aca="false">IF(L6014=1,IF(COUNTIFS(C$2:C6014,C6014,L$2:L6014,1)=1,1,0),"")</f>
        <v/>
      </c>
      <c r="T6014" s="38" t="str">
        <f aca="false">IF(N6014="","",N6014+ROW()/10000000)</f>
        <v/>
      </c>
      <c r="U6014" s="0" t="str">
        <f aca="false">IF(G6014=1,IF(B6014="",1,0),"")</f>
        <v/>
      </c>
    </row>
    <row r="6015" customFormat="false" ht="15" hidden="false" customHeight="false" outlineLevel="0" collapsed="false">
      <c r="A6015" s="35"/>
      <c r="B6015" s="35"/>
      <c r="G6015" s="0" t="str">
        <f aca="false">IF(A6015="","",IF(AND(A6015&gt;=Debut,A6015&lt;Fin),1,0))</f>
        <v/>
      </c>
      <c r="H6015" s="0" t="str">
        <f aca="false">IF(G6015=1,INT(ROUND((A6015-Debut)*86400,0)/600),"")</f>
        <v/>
      </c>
      <c r="I6015" s="0" t="str">
        <f aca="false">IF(G6015=1,INT(ROUND((A6015-Debut)*86400,0)/3600),"")</f>
        <v/>
      </c>
      <c r="J6015" s="0" t="str">
        <f aca="false">IF(OR(A6015="",B6015=""),"",ROUND((B6015-A6015)*86400,0))</f>
        <v/>
      </c>
      <c r="K6015" s="37" t="str">
        <f aca="false">IF(G6015=1,IF(COUNTIFS($C:$C,C6015,$G:$G,1,$A:$A,"&gt;="&amp;(A6015-FenetreInterm/86400),$A:$A,"&lt;="&amp;A6015)&gt;=NbInterm,1,0),"")</f>
        <v/>
      </c>
      <c r="L6015" s="37" t="str">
        <f aca="false">IF(G6015=1,IF(B6015="",0,IF(J6015&lt;SeuilFugitive,1,0)),"")</f>
        <v/>
      </c>
      <c r="M6015" s="37" t="str">
        <f aca="false">IF(G6015=1,IF(B6015="",IF((Fin-A6015)*24&gt;SeuilFigee,1,0),IF(J6015&gt;SeuilFigee*3600,1,0)),"")</f>
        <v/>
      </c>
      <c r="N6015" s="0" t="str">
        <f aca="false">IF(G6015=1,IF(COUNTIF(H$2:H6015,H6015)=1,COUNTIF($H:$H,H6015),""),"")</f>
        <v/>
      </c>
      <c r="O6015" s="0" t="str">
        <f aca="false">IF(G6015=1,IF(COUNTIF(I$2:I6015,I6015)=1,COUNTIF($I:$I,I6015),""),"")</f>
        <v/>
      </c>
      <c r="P6015" s="38" t="str">
        <f aca="false">IF(G6015=1,IF(COUNTIFS(C$2:C6015,C6015,G$2:G6015,1)=1,COUNTIFS($C:$C,C6015,$G:$G,1)+ROW()/10000000,""),"")</f>
        <v/>
      </c>
      <c r="Q6015" s="0" t="str">
        <f aca="false">IF(K6015=1,IF(COUNTIFS(C$2:C6015,C6015,K$2:K6015,1)=1,1,0),"")</f>
        <v/>
      </c>
      <c r="R6015" s="0" t="str">
        <f aca="false">IF(M6015=1,IF(COUNTIFS(C$2:C6015,C6015,M$2:M6015,1)=1,1,0),"")</f>
        <v/>
      </c>
      <c r="S6015" s="0" t="str">
        <f aca="false">IF(L6015=1,IF(COUNTIFS(C$2:C6015,C6015,L$2:L6015,1)=1,1,0),"")</f>
        <v/>
      </c>
      <c r="T6015" s="38" t="str">
        <f aca="false">IF(N6015="","",N6015+ROW()/10000000)</f>
        <v/>
      </c>
      <c r="U6015" s="0" t="str">
        <f aca="false">IF(G6015=1,IF(B6015="",1,0),"")</f>
        <v/>
      </c>
    </row>
    <row r="6016" customFormat="false" ht="15" hidden="false" customHeight="false" outlineLevel="0" collapsed="false">
      <c r="A6016" s="35"/>
      <c r="B6016" s="35"/>
      <c r="G6016" s="0" t="str">
        <f aca="false">IF(A6016="","",IF(AND(A6016&gt;=Debut,A6016&lt;Fin),1,0))</f>
        <v/>
      </c>
      <c r="H6016" s="0" t="str">
        <f aca="false">IF(G6016=1,INT(ROUND((A6016-Debut)*86400,0)/600),"")</f>
        <v/>
      </c>
      <c r="I6016" s="0" t="str">
        <f aca="false">IF(G6016=1,INT(ROUND((A6016-Debut)*86400,0)/3600),"")</f>
        <v/>
      </c>
      <c r="J6016" s="0" t="str">
        <f aca="false">IF(OR(A6016="",B6016=""),"",ROUND((B6016-A6016)*86400,0))</f>
        <v/>
      </c>
      <c r="K6016" s="37" t="str">
        <f aca="false">IF(G6016=1,IF(COUNTIFS($C:$C,C6016,$G:$G,1,$A:$A,"&gt;="&amp;(A6016-FenetreInterm/86400),$A:$A,"&lt;="&amp;A6016)&gt;=NbInterm,1,0),"")</f>
        <v/>
      </c>
      <c r="L6016" s="37" t="str">
        <f aca="false">IF(G6016=1,IF(B6016="",0,IF(J6016&lt;SeuilFugitive,1,0)),"")</f>
        <v/>
      </c>
      <c r="M6016" s="37" t="str">
        <f aca="false">IF(G6016=1,IF(B6016="",IF((Fin-A6016)*24&gt;SeuilFigee,1,0),IF(J6016&gt;SeuilFigee*3600,1,0)),"")</f>
        <v/>
      </c>
      <c r="N6016" s="0" t="str">
        <f aca="false">IF(G6016=1,IF(COUNTIF(H$2:H6016,H6016)=1,COUNTIF($H:$H,H6016),""),"")</f>
        <v/>
      </c>
      <c r="O6016" s="0" t="str">
        <f aca="false">IF(G6016=1,IF(COUNTIF(I$2:I6016,I6016)=1,COUNTIF($I:$I,I6016),""),"")</f>
        <v/>
      </c>
      <c r="P6016" s="38" t="str">
        <f aca="false">IF(G6016=1,IF(COUNTIFS(C$2:C6016,C6016,G$2:G6016,1)=1,COUNTIFS($C:$C,C6016,$G:$G,1)+ROW()/10000000,""),"")</f>
        <v/>
      </c>
      <c r="Q6016" s="0" t="str">
        <f aca="false">IF(K6016=1,IF(COUNTIFS(C$2:C6016,C6016,K$2:K6016,1)=1,1,0),"")</f>
        <v/>
      </c>
      <c r="R6016" s="0" t="str">
        <f aca="false">IF(M6016=1,IF(COUNTIFS(C$2:C6016,C6016,M$2:M6016,1)=1,1,0),"")</f>
        <v/>
      </c>
      <c r="S6016" s="0" t="str">
        <f aca="false">IF(L6016=1,IF(COUNTIFS(C$2:C6016,C6016,L$2:L6016,1)=1,1,0),"")</f>
        <v/>
      </c>
      <c r="T6016" s="38" t="str">
        <f aca="false">IF(N6016="","",N6016+ROW()/10000000)</f>
        <v/>
      </c>
      <c r="U6016" s="0" t="str">
        <f aca="false">IF(G6016=1,IF(B6016="",1,0),"")</f>
        <v/>
      </c>
    </row>
    <row r="6017" customFormat="false" ht="15" hidden="false" customHeight="false" outlineLevel="0" collapsed="false">
      <c r="A6017" s="35"/>
      <c r="B6017" s="35"/>
      <c r="G6017" s="0" t="str">
        <f aca="false">IF(A6017="","",IF(AND(A6017&gt;=Debut,A6017&lt;Fin),1,0))</f>
        <v/>
      </c>
      <c r="H6017" s="0" t="str">
        <f aca="false">IF(G6017=1,INT(ROUND((A6017-Debut)*86400,0)/600),"")</f>
        <v/>
      </c>
      <c r="I6017" s="0" t="str">
        <f aca="false">IF(G6017=1,INT(ROUND((A6017-Debut)*86400,0)/3600),"")</f>
        <v/>
      </c>
      <c r="J6017" s="0" t="str">
        <f aca="false">IF(OR(A6017="",B6017=""),"",ROUND((B6017-A6017)*86400,0))</f>
        <v/>
      </c>
      <c r="K6017" s="37" t="str">
        <f aca="false">IF(G6017=1,IF(COUNTIFS($C:$C,C6017,$G:$G,1,$A:$A,"&gt;="&amp;(A6017-FenetreInterm/86400),$A:$A,"&lt;="&amp;A6017)&gt;=NbInterm,1,0),"")</f>
        <v/>
      </c>
      <c r="L6017" s="37" t="str">
        <f aca="false">IF(G6017=1,IF(B6017="",0,IF(J6017&lt;SeuilFugitive,1,0)),"")</f>
        <v/>
      </c>
      <c r="M6017" s="37" t="str">
        <f aca="false">IF(G6017=1,IF(B6017="",IF((Fin-A6017)*24&gt;SeuilFigee,1,0),IF(J6017&gt;SeuilFigee*3600,1,0)),"")</f>
        <v/>
      </c>
      <c r="N6017" s="0" t="str">
        <f aca="false">IF(G6017=1,IF(COUNTIF(H$2:H6017,H6017)=1,COUNTIF($H:$H,H6017),""),"")</f>
        <v/>
      </c>
      <c r="O6017" s="0" t="str">
        <f aca="false">IF(G6017=1,IF(COUNTIF(I$2:I6017,I6017)=1,COUNTIF($I:$I,I6017),""),"")</f>
        <v/>
      </c>
      <c r="P6017" s="38" t="str">
        <f aca="false">IF(G6017=1,IF(COUNTIFS(C$2:C6017,C6017,G$2:G6017,1)=1,COUNTIFS($C:$C,C6017,$G:$G,1)+ROW()/10000000,""),"")</f>
        <v/>
      </c>
      <c r="Q6017" s="0" t="str">
        <f aca="false">IF(K6017=1,IF(COUNTIFS(C$2:C6017,C6017,K$2:K6017,1)=1,1,0),"")</f>
        <v/>
      </c>
      <c r="R6017" s="0" t="str">
        <f aca="false">IF(M6017=1,IF(COUNTIFS(C$2:C6017,C6017,M$2:M6017,1)=1,1,0),"")</f>
        <v/>
      </c>
      <c r="S6017" s="0" t="str">
        <f aca="false">IF(L6017=1,IF(COUNTIFS(C$2:C6017,C6017,L$2:L6017,1)=1,1,0),"")</f>
        <v/>
      </c>
      <c r="T6017" s="38" t="str">
        <f aca="false">IF(N6017="","",N6017+ROW()/10000000)</f>
        <v/>
      </c>
      <c r="U6017" s="0" t="str">
        <f aca="false">IF(G6017=1,IF(B6017="",1,0),"")</f>
        <v/>
      </c>
    </row>
    <row r="6018" customFormat="false" ht="15" hidden="false" customHeight="false" outlineLevel="0" collapsed="false">
      <c r="A6018" s="35"/>
      <c r="B6018" s="35"/>
      <c r="G6018" s="0" t="str">
        <f aca="false">IF(A6018="","",IF(AND(A6018&gt;=Debut,A6018&lt;Fin),1,0))</f>
        <v/>
      </c>
      <c r="H6018" s="0" t="str">
        <f aca="false">IF(G6018=1,INT(ROUND((A6018-Debut)*86400,0)/600),"")</f>
        <v/>
      </c>
      <c r="I6018" s="0" t="str">
        <f aca="false">IF(G6018=1,INT(ROUND((A6018-Debut)*86400,0)/3600),"")</f>
        <v/>
      </c>
      <c r="J6018" s="0" t="str">
        <f aca="false">IF(OR(A6018="",B6018=""),"",ROUND((B6018-A6018)*86400,0))</f>
        <v/>
      </c>
      <c r="K6018" s="37" t="str">
        <f aca="false">IF(G6018=1,IF(COUNTIFS($C:$C,C6018,$G:$G,1,$A:$A,"&gt;="&amp;(A6018-FenetreInterm/86400),$A:$A,"&lt;="&amp;A6018)&gt;=NbInterm,1,0),"")</f>
        <v/>
      </c>
      <c r="L6018" s="37" t="str">
        <f aca="false">IF(G6018=1,IF(B6018="",0,IF(J6018&lt;SeuilFugitive,1,0)),"")</f>
        <v/>
      </c>
      <c r="M6018" s="37" t="str">
        <f aca="false">IF(G6018=1,IF(B6018="",IF((Fin-A6018)*24&gt;SeuilFigee,1,0),IF(J6018&gt;SeuilFigee*3600,1,0)),"")</f>
        <v/>
      </c>
      <c r="N6018" s="0" t="str">
        <f aca="false">IF(G6018=1,IF(COUNTIF(H$2:H6018,H6018)=1,COUNTIF($H:$H,H6018),""),"")</f>
        <v/>
      </c>
      <c r="O6018" s="0" t="str">
        <f aca="false">IF(G6018=1,IF(COUNTIF(I$2:I6018,I6018)=1,COUNTIF($I:$I,I6018),""),"")</f>
        <v/>
      </c>
      <c r="P6018" s="38" t="str">
        <f aca="false">IF(G6018=1,IF(COUNTIFS(C$2:C6018,C6018,G$2:G6018,1)=1,COUNTIFS($C:$C,C6018,$G:$G,1)+ROW()/10000000,""),"")</f>
        <v/>
      </c>
      <c r="Q6018" s="0" t="str">
        <f aca="false">IF(K6018=1,IF(COUNTIFS(C$2:C6018,C6018,K$2:K6018,1)=1,1,0),"")</f>
        <v/>
      </c>
      <c r="R6018" s="0" t="str">
        <f aca="false">IF(M6018=1,IF(COUNTIFS(C$2:C6018,C6018,M$2:M6018,1)=1,1,0),"")</f>
        <v/>
      </c>
      <c r="S6018" s="0" t="str">
        <f aca="false">IF(L6018=1,IF(COUNTIFS(C$2:C6018,C6018,L$2:L6018,1)=1,1,0),"")</f>
        <v/>
      </c>
      <c r="T6018" s="38" t="str">
        <f aca="false">IF(N6018="","",N6018+ROW()/10000000)</f>
        <v/>
      </c>
      <c r="U6018" s="0" t="str">
        <f aca="false">IF(G6018=1,IF(B6018="",1,0),"")</f>
        <v/>
      </c>
    </row>
    <row r="6019" customFormat="false" ht="15" hidden="false" customHeight="false" outlineLevel="0" collapsed="false">
      <c r="A6019" s="35"/>
      <c r="B6019" s="35"/>
      <c r="G6019" s="0" t="str">
        <f aca="false">IF(A6019="","",IF(AND(A6019&gt;=Debut,A6019&lt;Fin),1,0))</f>
        <v/>
      </c>
      <c r="H6019" s="0" t="str">
        <f aca="false">IF(G6019=1,INT(ROUND((A6019-Debut)*86400,0)/600),"")</f>
        <v/>
      </c>
      <c r="I6019" s="0" t="str">
        <f aca="false">IF(G6019=1,INT(ROUND((A6019-Debut)*86400,0)/3600),"")</f>
        <v/>
      </c>
      <c r="J6019" s="0" t="str">
        <f aca="false">IF(OR(A6019="",B6019=""),"",ROUND((B6019-A6019)*86400,0))</f>
        <v/>
      </c>
      <c r="K6019" s="37" t="str">
        <f aca="false">IF(G6019=1,IF(COUNTIFS($C:$C,C6019,$G:$G,1,$A:$A,"&gt;="&amp;(A6019-FenetreInterm/86400),$A:$A,"&lt;="&amp;A6019)&gt;=NbInterm,1,0),"")</f>
        <v/>
      </c>
      <c r="L6019" s="37" t="str">
        <f aca="false">IF(G6019=1,IF(B6019="",0,IF(J6019&lt;SeuilFugitive,1,0)),"")</f>
        <v/>
      </c>
      <c r="M6019" s="37" t="str">
        <f aca="false">IF(G6019=1,IF(B6019="",IF((Fin-A6019)*24&gt;SeuilFigee,1,0),IF(J6019&gt;SeuilFigee*3600,1,0)),"")</f>
        <v/>
      </c>
      <c r="N6019" s="0" t="str">
        <f aca="false">IF(G6019=1,IF(COUNTIF(H$2:H6019,H6019)=1,COUNTIF($H:$H,H6019),""),"")</f>
        <v/>
      </c>
      <c r="O6019" s="0" t="str">
        <f aca="false">IF(G6019=1,IF(COUNTIF(I$2:I6019,I6019)=1,COUNTIF($I:$I,I6019),""),"")</f>
        <v/>
      </c>
      <c r="P6019" s="38" t="str">
        <f aca="false">IF(G6019=1,IF(COUNTIFS(C$2:C6019,C6019,G$2:G6019,1)=1,COUNTIFS($C:$C,C6019,$G:$G,1)+ROW()/10000000,""),"")</f>
        <v/>
      </c>
      <c r="Q6019" s="0" t="str">
        <f aca="false">IF(K6019=1,IF(COUNTIFS(C$2:C6019,C6019,K$2:K6019,1)=1,1,0),"")</f>
        <v/>
      </c>
      <c r="R6019" s="0" t="str">
        <f aca="false">IF(M6019=1,IF(COUNTIFS(C$2:C6019,C6019,M$2:M6019,1)=1,1,0),"")</f>
        <v/>
      </c>
      <c r="S6019" s="0" t="str">
        <f aca="false">IF(L6019=1,IF(COUNTIFS(C$2:C6019,C6019,L$2:L6019,1)=1,1,0),"")</f>
        <v/>
      </c>
      <c r="T6019" s="38" t="str">
        <f aca="false">IF(N6019="","",N6019+ROW()/10000000)</f>
        <v/>
      </c>
      <c r="U6019" s="0" t="str">
        <f aca="false">IF(G6019=1,IF(B6019="",1,0),"")</f>
        <v/>
      </c>
    </row>
    <row r="6020" customFormat="false" ht="15" hidden="false" customHeight="false" outlineLevel="0" collapsed="false">
      <c r="A6020" s="35"/>
      <c r="B6020" s="35"/>
      <c r="G6020" s="0" t="str">
        <f aca="false">IF(A6020="","",IF(AND(A6020&gt;=Debut,A6020&lt;Fin),1,0))</f>
        <v/>
      </c>
      <c r="H6020" s="0" t="str">
        <f aca="false">IF(G6020=1,INT(ROUND((A6020-Debut)*86400,0)/600),"")</f>
        <v/>
      </c>
      <c r="I6020" s="0" t="str">
        <f aca="false">IF(G6020=1,INT(ROUND((A6020-Debut)*86400,0)/3600),"")</f>
        <v/>
      </c>
      <c r="J6020" s="0" t="str">
        <f aca="false">IF(OR(A6020="",B6020=""),"",ROUND((B6020-A6020)*86400,0))</f>
        <v/>
      </c>
      <c r="K6020" s="37" t="str">
        <f aca="false">IF(G6020=1,IF(COUNTIFS($C:$C,C6020,$G:$G,1,$A:$A,"&gt;="&amp;(A6020-FenetreInterm/86400),$A:$A,"&lt;="&amp;A6020)&gt;=NbInterm,1,0),"")</f>
        <v/>
      </c>
      <c r="L6020" s="37" t="str">
        <f aca="false">IF(G6020=1,IF(B6020="",0,IF(J6020&lt;SeuilFugitive,1,0)),"")</f>
        <v/>
      </c>
      <c r="M6020" s="37" t="str">
        <f aca="false">IF(G6020=1,IF(B6020="",IF((Fin-A6020)*24&gt;SeuilFigee,1,0),IF(J6020&gt;SeuilFigee*3600,1,0)),"")</f>
        <v/>
      </c>
      <c r="N6020" s="0" t="str">
        <f aca="false">IF(G6020=1,IF(COUNTIF(H$2:H6020,H6020)=1,COUNTIF($H:$H,H6020),""),"")</f>
        <v/>
      </c>
      <c r="O6020" s="0" t="str">
        <f aca="false">IF(G6020=1,IF(COUNTIF(I$2:I6020,I6020)=1,COUNTIF($I:$I,I6020),""),"")</f>
        <v/>
      </c>
      <c r="P6020" s="38" t="str">
        <f aca="false">IF(G6020=1,IF(COUNTIFS(C$2:C6020,C6020,G$2:G6020,1)=1,COUNTIFS($C:$C,C6020,$G:$G,1)+ROW()/10000000,""),"")</f>
        <v/>
      </c>
      <c r="Q6020" s="0" t="str">
        <f aca="false">IF(K6020=1,IF(COUNTIFS(C$2:C6020,C6020,K$2:K6020,1)=1,1,0),"")</f>
        <v/>
      </c>
      <c r="R6020" s="0" t="str">
        <f aca="false">IF(M6020=1,IF(COUNTIFS(C$2:C6020,C6020,M$2:M6020,1)=1,1,0),"")</f>
        <v/>
      </c>
      <c r="S6020" s="0" t="str">
        <f aca="false">IF(L6020=1,IF(COUNTIFS(C$2:C6020,C6020,L$2:L6020,1)=1,1,0),"")</f>
        <v/>
      </c>
      <c r="T6020" s="38" t="str">
        <f aca="false">IF(N6020="","",N6020+ROW()/10000000)</f>
        <v/>
      </c>
      <c r="U6020" s="0" t="str">
        <f aca="false">IF(G6020=1,IF(B6020="",1,0),"")</f>
        <v/>
      </c>
    </row>
    <row r="6021" customFormat="false" ht="15" hidden="false" customHeight="false" outlineLevel="0" collapsed="false">
      <c r="A6021" s="35"/>
      <c r="B6021" s="35"/>
      <c r="G6021" s="0" t="str">
        <f aca="false">IF(A6021="","",IF(AND(A6021&gt;=Debut,A6021&lt;Fin),1,0))</f>
        <v/>
      </c>
      <c r="H6021" s="0" t="str">
        <f aca="false">IF(G6021=1,INT(ROUND((A6021-Debut)*86400,0)/600),"")</f>
        <v/>
      </c>
      <c r="I6021" s="0" t="str">
        <f aca="false">IF(G6021=1,INT(ROUND((A6021-Debut)*86400,0)/3600),"")</f>
        <v/>
      </c>
      <c r="J6021" s="0" t="str">
        <f aca="false">IF(OR(A6021="",B6021=""),"",ROUND((B6021-A6021)*86400,0))</f>
        <v/>
      </c>
      <c r="K6021" s="37" t="str">
        <f aca="false">IF(G6021=1,IF(COUNTIFS($C:$C,C6021,$G:$G,1,$A:$A,"&gt;="&amp;(A6021-FenetreInterm/86400),$A:$A,"&lt;="&amp;A6021)&gt;=NbInterm,1,0),"")</f>
        <v/>
      </c>
      <c r="L6021" s="37" t="str">
        <f aca="false">IF(G6021=1,IF(B6021="",0,IF(J6021&lt;SeuilFugitive,1,0)),"")</f>
        <v/>
      </c>
      <c r="M6021" s="37" t="str">
        <f aca="false">IF(G6021=1,IF(B6021="",IF((Fin-A6021)*24&gt;SeuilFigee,1,0),IF(J6021&gt;SeuilFigee*3600,1,0)),"")</f>
        <v/>
      </c>
      <c r="N6021" s="0" t="str">
        <f aca="false">IF(G6021=1,IF(COUNTIF(H$2:H6021,H6021)=1,COUNTIF($H:$H,H6021),""),"")</f>
        <v/>
      </c>
      <c r="O6021" s="0" t="str">
        <f aca="false">IF(G6021=1,IF(COUNTIF(I$2:I6021,I6021)=1,COUNTIF($I:$I,I6021),""),"")</f>
        <v/>
      </c>
      <c r="P6021" s="38" t="str">
        <f aca="false">IF(G6021=1,IF(COUNTIFS(C$2:C6021,C6021,G$2:G6021,1)=1,COUNTIFS($C:$C,C6021,$G:$G,1)+ROW()/10000000,""),"")</f>
        <v/>
      </c>
      <c r="Q6021" s="0" t="str">
        <f aca="false">IF(K6021=1,IF(COUNTIFS(C$2:C6021,C6021,K$2:K6021,1)=1,1,0),"")</f>
        <v/>
      </c>
      <c r="R6021" s="0" t="str">
        <f aca="false">IF(M6021=1,IF(COUNTIFS(C$2:C6021,C6021,M$2:M6021,1)=1,1,0),"")</f>
        <v/>
      </c>
      <c r="S6021" s="0" t="str">
        <f aca="false">IF(L6021=1,IF(COUNTIFS(C$2:C6021,C6021,L$2:L6021,1)=1,1,0),"")</f>
        <v/>
      </c>
      <c r="T6021" s="38" t="str">
        <f aca="false">IF(N6021="","",N6021+ROW()/10000000)</f>
        <v/>
      </c>
      <c r="U6021" s="0" t="str">
        <f aca="false">IF(G6021=1,IF(B6021="",1,0),"")</f>
        <v/>
      </c>
    </row>
    <row r="6022" customFormat="false" ht="15" hidden="false" customHeight="false" outlineLevel="0" collapsed="false">
      <c r="A6022" s="35"/>
      <c r="B6022" s="35"/>
      <c r="G6022" s="0" t="str">
        <f aca="false">IF(A6022="","",IF(AND(A6022&gt;=Debut,A6022&lt;Fin),1,0))</f>
        <v/>
      </c>
      <c r="H6022" s="0" t="str">
        <f aca="false">IF(G6022=1,INT(ROUND((A6022-Debut)*86400,0)/600),"")</f>
        <v/>
      </c>
      <c r="I6022" s="0" t="str">
        <f aca="false">IF(G6022=1,INT(ROUND((A6022-Debut)*86400,0)/3600),"")</f>
        <v/>
      </c>
      <c r="J6022" s="0" t="str">
        <f aca="false">IF(OR(A6022="",B6022=""),"",ROUND((B6022-A6022)*86400,0))</f>
        <v/>
      </c>
      <c r="K6022" s="37" t="str">
        <f aca="false">IF(G6022=1,IF(COUNTIFS($C:$C,C6022,$G:$G,1,$A:$A,"&gt;="&amp;(A6022-FenetreInterm/86400),$A:$A,"&lt;="&amp;A6022)&gt;=NbInterm,1,0),"")</f>
        <v/>
      </c>
      <c r="L6022" s="37" t="str">
        <f aca="false">IF(G6022=1,IF(B6022="",0,IF(J6022&lt;SeuilFugitive,1,0)),"")</f>
        <v/>
      </c>
      <c r="M6022" s="37" t="str">
        <f aca="false">IF(G6022=1,IF(B6022="",IF((Fin-A6022)*24&gt;SeuilFigee,1,0),IF(J6022&gt;SeuilFigee*3600,1,0)),"")</f>
        <v/>
      </c>
      <c r="N6022" s="0" t="str">
        <f aca="false">IF(G6022=1,IF(COUNTIF(H$2:H6022,H6022)=1,COUNTIF($H:$H,H6022),""),"")</f>
        <v/>
      </c>
      <c r="O6022" s="0" t="str">
        <f aca="false">IF(G6022=1,IF(COUNTIF(I$2:I6022,I6022)=1,COUNTIF($I:$I,I6022),""),"")</f>
        <v/>
      </c>
      <c r="P6022" s="38" t="str">
        <f aca="false">IF(G6022=1,IF(COUNTIFS(C$2:C6022,C6022,G$2:G6022,1)=1,COUNTIFS($C:$C,C6022,$G:$G,1)+ROW()/10000000,""),"")</f>
        <v/>
      </c>
      <c r="Q6022" s="0" t="str">
        <f aca="false">IF(K6022=1,IF(COUNTIFS(C$2:C6022,C6022,K$2:K6022,1)=1,1,0),"")</f>
        <v/>
      </c>
      <c r="R6022" s="0" t="str">
        <f aca="false">IF(M6022=1,IF(COUNTIFS(C$2:C6022,C6022,M$2:M6022,1)=1,1,0),"")</f>
        <v/>
      </c>
      <c r="S6022" s="0" t="str">
        <f aca="false">IF(L6022=1,IF(COUNTIFS(C$2:C6022,C6022,L$2:L6022,1)=1,1,0),"")</f>
        <v/>
      </c>
      <c r="T6022" s="38" t="str">
        <f aca="false">IF(N6022="","",N6022+ROW()/10000000)</f>
        <v/>
      </c>
      <c r="U6022" s="0" t="str">
        <f aca="false">IF(G6022=1,IF(B6022="",1,0),"")</f>
        <v/>
      </c>
    </row>
    <row r="6023" customFormat="false" ht="15" hidden="false" customHeight="false" outlineLevel="0" collapsed="false">
      <c r="A6023" s="35"/>
      <c r="B6023" s="35"/>
      <c r="G6023" s="0" t="str">
        <f aca="false">IF(A6023="","",IF(AND(A6023&gt;=Debut,A6023&lt;Fin),1,0))</f>
        <v/>
      </c>
      <c r="H6023" s="0" t="str">
        <f aca="false">IF(G6023=1,INT(ROUND((A6023-Debut)*86400,0)/600),"")</f>
        <v/>
      </c>
      <c r="I6023" s="0" t="str">
        <f aca="false">IF(G6023=1,INT(ROUND((A6023-Debut)*86400,0)/3600),"")</f>
        <v/>
      </c>
      <c r="J6023" s="0" t="str">
        <f aca="false">IF(OR(A6023="",B6023=""),"",ROUND((B6023-A6023)*86400,0))</f>
        <v/>
      </c>
      <c r="K6023" s="37" t="str">
        <f aca="false">IF(G6023=1,IF(COUNTIFS($C:$C,C6023,$G:$G,1,$A:$A,"&gt;="&amp;(A6023-FenetreInterm/86400),$A:$A,"&lt;="&amp;A6023)&gt;=NbInterm,1,0),"")</f>
        <v/>
      </c>
      <c r="L6023" s="37" t="str">
        <f aca="false">IF(G6023=1,IF(B6023="",0,IF(J6023&lt;SeuilFugitive,1,0)),"")</f>
        <v/>
      </c>
      <c r="M6023" s="37" t="str">
        <f aca="false">IF(G6023=1,IF(B6023="",IF((Fin-A6023)*24&gt;SeuilFigee,1,0),IF(J6023&gt;SeuilFigee*3600,1,0)),"")</f>
        <v/>
      </c>
      <c r="N6023" s="0" t="str">
        <f aca="false">IF(G6023=1,IF(COUNTIF(H$2:H6023,H6023)=1,COUNTIF($H:$H,H6023),""),"")</f>
        <v/>
      </c>
      <c r="O6023" s="0" t="str">
        <f aca="false">IF(G6023=1,IF(COUNTIF(I$2:I6023,I6023)=1,COUNTIF($I:$I,I6023),""),"")</f>
        <v/>
      </c>
      <c r="P6023" s="38" t="str">
        <f aca="false">IF(G6023=1,IF(COUNTIFS(C$2:C6023,C6023,G$2:G6023,1)=1,COUNTIFS($C:$C,C6023,$G:$G,1)+ROW()/10000000,""),"")</f>
        <v/>
      </c>
      <c r="Q6023" s="0" t="str">
        <f aca="false">IF(K6023=1,IF(COUNTIFS(C$2:C6023,C6023,K$2:K6023,1)=1,1,0),"")</f>
        <v/>
      </c>
      <c r="R6023" s="0" t="str">
        <f aca="false">IF(M6023=1,IF(COUNTIFS(C$2:C6023,C6023,M$2:M6023,1)=1,1,0),"")</f>
        <v/>
      </c>
      <c r="S6023" s="0" t="str">
        <f aca="false">IF(L6023=1,IF(COUNTIFS(C$2:C6023,C6023,L$2:L6023,1)=1,1,0),"")</f>
        <v/>
      </c>
      <c r="T6023" s="38" t="str">
        <f aca="false">IF(N6023="","",N6023+ROW()/10000000)</f>
        <v/>
      </c>
      <c r="U6023" s="0" t="str">
        <f aca="false">IF(G6023=1,IF(B6023="",1,0),"")</f>
        <v/>
      </c>
    </row>
    <row r="6024" customFormat="false" ht="15" hidden="false" customHeight="false" outlineLevel="0" collapsed="false">
      <c r="A6024" s="35"/>
      <c r="B6024" s="35"/>
      <c r="G6024" s="0" t="str">
        <f aca="false">IF(A6024="","",IF(AND(A6024&gt;=Debut,A6024&lt;Fin),1,0))</f>
        <v/>
      </c>
      <c r="H6024" s="0" t="str">
        <f aca="false">IF(G6024=1,INT(ROUND((A6024-Debut)*86400,0)/600),"")</f>
        <v/>
      </c>
      <c r="I6024" s="0" t="str">
        <f aca="false">IF(G6024=1,INT(ROUND((A6024-Debut)*86400,0)/3600),"")</f>
        <v/>
      </c>
      <c r="J6024" s="0" t="str">
        <f aca="false">IF(OR(A6024="",B6024=""),"",ROUND((B6024-A6024)*86400,0))</f>
        <v/>
      </c>
      <c r="K6024" s="37" t="str">
        <f aca="false">IF(G6024=1,IF(COUNTIFS($C:$C,C6024,$G:$G,1,$A:$A,"&gt;="&amp;(A6024-FenetreInterm/86400),$A:$A,"&lt;="&amp;A6024)&gt;=NbInterm,1,0),"")</f>
        <v/>
      </c>
      <c r="L6024" s="37" t="str">
        <f aca="false">IF(G6024=1,IF(B6024="",0,IF(J6024&lt;SeuilFugitive,1,0)),"")</f>
        <v/>
      </c>
      <c r="M6024" s="37" t="str">
        <f aca="false">IF(G6024=1,IF(B6024="",IF((Fin-A6024)*24&gt;SeuilFigee,1,0),IF(J6024&gt;SeuilFigee*3600,1,0)),"")</f>
        <v/>
      </c>
      <c r="N6024" s="0" t="str">
        <f aca="false">IF(G6024=1,IF(COUNTIF(H$2:H6024,H6024)=1,COUNTIF($H:$H,H6024),""),"")</f>
        <v/>
      </c>
      <c r="O6024" s="0" t="str">
        <f aca="false">IF(G6024=1,IF(COUNTIF(I$2:I6024,I6024)=1,COUNTIF($I:$I,I6024),""),"")</f>
        <v/>
      </c>
      <c r="P6024" s="38" t="str">
        <f aca="false">IF(G6024=1,IF(COUNTIFS(C$2:C6024,C6024,G$2:G6024,1)=1,COUNTIFS($C:$C,C6024,$G:$G,1)+ROW()/10000000,""),"")</f>
        <v/>
      </c>
      <c r="Q6024" s="0" t="str">
        <f aca="false">IF(K6024=1,IF(COUNTIFS(C$2:C6024,C6024,K$2:K6024,1)=1,1,0),"")</f>
        <v/>
      </c>
      <c r="R6024" s="0" t="str">
        <f aca="false">IF(M6024=1,IF(COUNTIFS(C$2:C6024,C6024,M$2:M6024,1)=1,1,0),"")</f>
        <v/>
      </c>
      <c r="S6024" s="0" t="str">
        <f aca="false">IF(L6024=1,IF(COUNTIFS(C$2:C6024,C6024,L$2:L6024,1)=1,1,0),"")</f>
        <v/>
      </c>
      <c r="T6024" s="38" t="str">
        <f aca="false">IF(N6024="","",N6024+ROW()/10000000)</f>
        <v/>
      </c>
      <c r="U6024" s="0" t="str">
        <f aca="false">IF(G6024=1,IF(B6024="",1,0),"")</f>
        <v/>
      </c>
    </row>
    <row r="6025" customFormat="false" ht="15" hidden="false" customHeight="false" outlineLevel="0" collapsed="false">
      <c r="A6025" s="35"/>
      <c r="B6025" s="35"/>
      <c r="G6025" s="0" t="str">
        <f aca="false">IF(A6025="","",IF(AND(A6025&gt;=Debut,A6025&lt;Fin),1,0))</f>
        <v/>
      </c>
      <c r="H6025" s="0" t="str">
        <f aca="false">IF(G6025=1,INT(ROUND((A6025-Debut)*86400,0)/600),"")</f>
        <v/>
      </c>
      <c r="I6025" s="0" t="str">
        <f aca="false">IF(G6025=1,INT(ROUND((A6025-Debut)*86400,0)/3600),"")</f>
        <v/>
      </c>
      <c r="J6025" s="0" t="str">
        <f aca="false">IF(OR(A6025="",B6025=""),"",ROUND((B6025-A6025)*86400,0))</f>
        <v/>
      </c>
      <c r="K6025" s="37" t="str">
        <f aca="false">IF(G6025=1,IF(COUNTIFS($C:$C,C6025,$G:$G,1,$A:$A,"&gt;="&amp;(A6025-FenetreInterm/86400),$A:$A,"&lt;="&amp;A6025)&gt;=NbInterm,1,0),"")</f>
        <v/>
      </c>
      <c r="L6025" s="37" t="str">
        <f aca="false">IF(G6025=1,IF(B6025="",0,IF(J6025&lt;SeuilFugitive,1,0)),"")</f>
        <v/>
      </c>
      <c r="M6025" s="37" t="str">
        <f aca="false">IF(G6025=1,IF(B6025="",IF((Fin-A6025)*24&gt;SeuilFigee,1,0),IF(J6025&gt;SeuilFigee*3600,1,0)),"")</f>
        <v/>
      </c>
      <c r="N6025" s="0" t="str">
        <f aca="false">IF(G6025=1,IF(COUNTIF(H$2:H6025,H6025)=1,COUNTIF($H:$H,H6025),""),"")</f>
        <v/>
      </c>
      <c r="O6025" s="0" t="str">
        <f aca="false">IF(G6025=1,IF(COUNTIF(I$2:I6025,I6025)=1,COUNTIF($I:$I,I6025),""),"")</f>
        <v/>
      </c>
      <c r="P6025" s="38" t="str">
        <f aca="false">IF(G6025=1,IF(COUNTIFS(C$2:C6025,C6025,G$2:G6025,1)=1,COUNTIFS($C:$C,C6025,$G:$G,1)+ROW()/10000000,""),"")</f>
        <v/>
      </c>
      <c r="Q6025" s="0" t="str">
        <f aca="false">IF(K6025=1,IF(COUNTIFS(C$2:C6025,C6025,K$2:K6025,1)=1,1,0),"")</f>
        <v/>
      </c>
      <c r="R6025" s="0" t="str">
        <f aca="false">IF(M6025=1,IF(COUNTIFS(C$2:C6025,C6025,M$2:M6025,1)=1,1,0),"")</f>
        <v/>
      </c>
      <c r="S6025" s="0" t="str">
        <f aca="false">IF(L6025=1,IF(COUNTIFS(C$2:C6025,C6025,L$2:L6025,1)=1,1,0),"")</f>
        <v/>
      </c>
      <c r="T6025" s="38" t="str">
        <f aca="false">IF(N6025="","",N6025+ROW()/10000000)</f>
        <v/>
      </c>
      <c r="U6025" s="0" t="str">
        <f aca="false">IF(G6025=1,IF(B6025="",1,0),"")</f>
        <v/>
      </c>
    </row>
    <row r="6026" customFormat="false" ht="15" hidden="false" customHeight="false" outlineLevel="0" collapsed="false">
      <c r="A6026" s="35"/>
      <c r="B6026" s="35"/>
      <c r="G6026" s="0" t="str">
        <f aca="false">IF(A6026="","",IF(AND(A6026&gt;=Debut,A6026&lt;Fin),1,0))</f>
        <v/>
      </c>
      <c r="H6026" s="0" t="str">
        <f aca="false">IF(G6026=1,INT(ROUND((A6026-Debut)*86400,0)/600),"")</f>
        <v/>
      </c>
      <c r="I6026" s="0" t="str">
        <f aca="false">IF(G6026=1,INT(ROUND((A6026-Debut)*86400,0)/3600),"")</f>
        <v/>
      </c>
      <c r="J6026" s="0" t="str">
        <f aca="false">IF(OR(A6026="",B6026=""),"",ROUND((B6026-A6026)*86400,0))</f>
        <v/>
      </c>
      <c r="K6026" s="37" t="str">
        <f aca="false">IF(G6026=1,IF(COUNTIFS($C:$C,C6026,$G:$G,1,$A:$A,"&gt;="&amp;(A6026-FenetreInterm/86400),$A:$A,"&lt;="&amp;A6026)&gt;=NbInterm,1,0),"")</f>
        <v/>
      </c>
      <c r="L6026" s="37" t="str">
        <f aca="false">IF(G6026=1,IF(B6026="",0,IF(J6026&lt;SeuilFugitive,1,0)),"")</f>
        <v/>
      </c>
      <c r="M6026" s="37" t="str">
        <f aca="false">IF(G6026=1,IF(B6026="",IF((Fin-A6026)*24&gt;SeuilFigee,1,0),IF(J6026&gt;SeuilFigee*3600,1,0)),"")</f>
        <v/>
      </c>
      <c r="N6026" s="0" t="str">
        <f aca="false">IF(G6026=1,IF(COUNTIF(H$2:H6026,H6026)=1,COUNTIF($H:$H,H6026),""),"")</f>
        <v/>
      </c>
      <c r="O6026" s="0" t="str">
        <f aca="false">IF(G6026=1,IF(COUNTIF(I$2:I6026,I6026)=1,COUNTIF($I:$I,I6026),""),"")</f>
        <v/>
      </c>
      <c r="P6026" s="38" t="str">
        <f aca="false">IF(G6026=1,IF(COUNTIFS(C$2:C6026,C6026,G$2:G6026,1)=1,COUNTIFS($C:$C,C6026,$G:$G,1)+ROW()/10000000,""),"")</f>
        <v/>
      </c>
      <c r="Q6026" s="0" t="str">
        <f aca="false">IF(K6026=1,IF(COUNTIFS(C$2:C6026,C6026,K$2:K6026,1)=1,1,0),"")</f>
        <v/>
      </c>
      <c r="R6026" s="0" t="str">
        <f aca="false">IF(M6026=1,IF(COUNTIFS(C$2:C6026,C6026,M$2:M6026,1)=1,1,0),"")</f>
        <v/>
      </c>
      <c r="S6026" s="0" t="str">
        <f aca="false">IF(L6026=1,IF(COUNTIFS(C$2:C6026,C6026,L$2:L6026,1)=1,1,0),"")</f>
        <v/>
      </c>
      <c r="T6026" s="38" t="str">
        <f aca="false">IF(N6026="","",N6026+ROW()/10000000)</f>
        <v/>
      </c>
      <c r="U6026" s="0" t="str">
        <f aca="false">IF(G6026=1,IF(B6026="",1,0),"")</f>
        <v/>
      </c>
    </row>
    <row r="6027" customFormat="false" ht="15" hidden="false" customHeight="false" outlineLevel="0" collapsed="false">
      <c r="A6027" s="35"/>
      <c r="B6027" s="35"/>
      <c r="G6027" s="0" t="str">
        <f aca="false">IF(A6027="","",IF(AND(A6027&gt;=Debut,A6027&lt;Fin),1,0))</f>
        <v/>
      </c>
      <c r="H6027" s="0" t="str">
        <f aca="false">IF(G6027=1,INT(ROUND((A6027-Debut)*86400,0)/600),"")</f>
        <v/>
      </c>
      <c r="I6027" s="0" t="str">
        <f aca="false">IF(G6027=1,INT(ROUND((A6027-Debut)*86400,0)/3600),"")</f>
        <v/>
      </c>
      <c r="J6027" s="0" t="str">
        <f aca="false">IF(OR(A6027="",B6027=""),"",ROUND((B6027-A6027)*86400,0))</f>
        <v/>
      </c>
      <c r="K6027" s="37" t="str">
        <f aca="false">IF(G6027=1,IF(COUNTIFS($C:$C,C6027,$G:$G,1,$A:$A,"&gt;="&amp;(A6027-FenetreInterm/86400),$A:$A,"&lt;="&amp;A6027)&gt;=NbInterm,1,0),"")</f>
        <v/>
      </c>
      <c r="L6027" s="37" t="str">
        <f aca="false">IF(G6027=1,IF(B6027="",0,IF(J6027&lt;SeuilFugitive,1,0)),"")</f>
        <v/>
      </c>
      <c r="M6027" s="37" t="str">
        <f aca="false">IF(G6027=1,IF(B6027="",IF((Fin-A6027)*24&gt;SeuilFigee,1,0),IF(J6027&gt;SeuilFigee*3600,1,0)),"")</f>
        <v/>
      </c>
      <c r="N6027" s="0" t="str">
        <f aca="false">IF(G6027=1,IF(COUNTIF(H$2:H6027,H6027)=1,COUNTIF($H:$H,H6027),""),"")</f>
        <v/>
      </c>
      <c r="O6027" s="0" t="str">
        <f aca="false">IF(G6027=1,IF(COUNTIF(I$2:I6027,I6027)=1,COUNTIF($I:$I,I6027),""),"")</f>
        <v/>
      </c>
      <c r="P6027" s="38" t="str">
        <f aca="false">IF(G6027=1,IF(COUNTIFS(C$2:C6027,C6027,G$2:G6027,1)=1,COUNTIFS($C:$C,C6027,$G:$G,1)+ROW()/10000000,""),"")</f>
        <v/>
      </c>
      <c r="Q6027" s="0" t="str">
        <f aca="false">IF(K6027=1,IF(COUNTIFS(C$2:C6027,C6027,K$2:K6027,1)=1,1,0),"")</f>
        <v/>
      </c>
      <c r="R6027" s="0" t="str">
        <f aca="false">IF(M6027=1,IF(COUNTIFS(C$2:C6027,C6027,M$2:M6027,1)=1,1,0),"")</f>
        <v/>
      </c>
      <c r="S6027" s="0" t="str">
        <f aca="false">IF(L6027=1,IF(COUNTIFS(C$2:C6027,C6027,L$2:L6027,1)=1,1,0),"")</f>
        <v/>
      </c>
      <c r="T6027" s="38" t="str">
        <f aca="false">IF(N6027="","",N6027+ROW()/10000000)</f>
        <v/>
      </c>
      <c r="U6027" s="0" t="str">
        <f aca="false">IF(G6027=1,IF(B6027="",1,0),"")</f>
        <v/>
      </c>
    </row>
    <row r="6028" customFormat="false" ht="15" hidden="false" customHeight="false" outlineLevel="0" collapsed="false">
      <c r="A6028" s="35"/>
      <c r="B6028" s="35"/>
      <c r="G6028" s="0" t="str">
        <f aca="false">IF(A6028="","",IF(AND(A6028&gt;=Debut,A6028&lt;Fin),1,0))</f>
        <v/>
      </c>
      <c r="H6028" s="0" t="str">
        <f aca="false">IF(G6028=1,INT(ROUND((A6028-Debut)*86400,0)/600),"")</f>
        <v/>
      </c>
      <c r="I6028" s="0" t="str">
        <f aca="false">IF(G6028=1,INT(ROUND((A6028-Debut)*86400,0)/3600),"")</f>
        <v/>
      </c>
      <c r="J6028" s="0" t="str">
        <f aca="false">IF(OR(A6028="",B6028=""),"",ROUND((B6028-A6028)*86400,0))</f>
        <v/>
      </c>
      <c r="K6028" s="37" t="str">
        <f aca="false">IF(G6028=1,IF(COUNTIFS($C:$C,C6028,$G:$G,1,$A:$A,"&gt;="&amp;(A6028-FenetreInterm/86400),$A:$A,"&lt;="&amp;A6028)&gt;=NbInterm,1,0),"")</f>
        <v/>
      </c>
      <c r="L6028" s="37" t="str">
        <f aca="false">IF(G6028=1,IF(B6028="",0,IF(J6028&lt;SeuilFugitive,1,0)),"")</f>
        <v/>
      </c>
      <c r="M6028" s="37" t="str">
        <f aca="false">IF(G6028=1,IF(B6028="",IF((Fin-A6028)*24&gt;SeuilFigee,1,0),IF(J6028&gt;SeuilFigee*3600,1,0)),"")</f>
        <v/>
      </c>
      <c r="N6028" s="0" t="str">
        <f aca="false">IF(G6028=1,IF(COUNTIF(H$2:H6028,H6028)=1,COUNTIF($H:$H,H6028),""),"")</f>
        <v/>
      </c>
      <c r="O6028" s="0" t="str">
        <f aca="false">IF(G6028=1,IF(COUNTIF(I$2:I6028,I6028)=1,COUNTIF($I:$I,I6028),""),"")</f>
        <v/>
      </c>
      <c r="P6028" s="38" t="str">
        <f aca="false">IF(G6028=1,IF(COUNTIFS(C$2:C6028,C6028,G$2:G6028,1)=1,COUNTIFS($C:$C,C6028,$G:$G,1)+ROW()/10000000,""),"")</f>
        <v/>
      </c>
      <c r="Q6028" s="0" t="str">
        <f aca="false">IF(K6028=1,IF(COUNTIFS(C$2:C6028,C6028,K$2:K6028,1)=1,1,0),"")</f>
        <v/>
      </c>
      <c r="R6028" s="0" t="str">
        <f aca="false">IF(M6028=1,IF(COUNTIFS(C$2:C6028,C6028,M$2:M6028,1)=1,1,0),"")</f>
        <v/>
      </c>
      <c r="S6028" s="0" t="str">
        <f aca="false">IF(L6028=1,IF(COUNTIFS(C$2:C6028,C6028,L$2:L6028,1)=1,1,0),"")</f>
        <v/>
      </c>
      <c r="T6028" s="38" t="str">
        <f aca="false">IF(N6028="","",N6028+ROW()/10000000)</f>
        <v/>
      </c>
      <c r="U6028" s="0" t="str">
        <f aca="false">IF(G6028=1,IF(B6028="",1,0),"")</f>
        <v/>
      </c>
    </row>
    <row r="6029" customFormat="false" ht="15" hidden="false" customHeight="false" outlineLevel="0" collapsed="false">
      <c r="A6029" s="35"/>
      <c r="B6029" s="35"/>
      <c r="G6029" s="0" t="str">
        <f aca="false">IF(A6029="","",IF(AND(A6029&gt;=Debut,A6029&lt;Fin),1,0))</f>
        <v/>
      </c>
      <c r="H6029" s="0" t="str">
        <f aca="false">IF(G6029=1,INT(ROUND((A6029-Debut)*86400,0)/600),"")</f>
        <v/>
      </c>
      <c r="I6029" s="0" t="str">
        <f aca="false">IF(G6029=1,INT(ROUND((A6029-Debut)*86400,0)/3600),"")</f>
        <v/>
      </c>
      <c r="J6029" s="0" t="str">
        <f aca="false">IF(OR(A6029="",B6029=""),"",ROUND((B6029-A6029)*86400,0))</f>
        <v/>
      </c>
      <c r="K6029" s="37" t="str">
        <f aca="false">IF(G6029=1,IF(COUNTIFS($C:$C,C6029,$G:$G,1,$A:$A,"&gt;="&amp;(A6029-FenetreInterm/86400),$A:$A,"&lt;="&amp;A6029)&gt;=NbInterm,1,0),"")</f>
        <v/>
      </c>
      <c r="L6029" s="37" t="str">
        <f aca="false">IF(G6029=1,IF(B6029="",0,IF(J6029&lt;SeuilFugitive,1,0)),"")</f>
        <v/>
      </c>
      <c r="M6029" s="37" t="str">
        <f aca="false">IF(G6029=1,IF(B6029="",IF((Fin-A6029)*24&gt;SeuilFigee,1,0),IF(J6029&gt;SeuilFigee*3600,1,0)),"")</f>
        <v/>
      </c>
      <c r="N6029" s="0" t="str">
        <f aca="false">IF(G6029=1,IF(COUNTIF(H$2:H6029,H6029)=1,COUNTIF($H:$H,H6029),""),"")</f>
        <v/>
      </c>
      <c r="O6029" s="0" t="str">
        <f aca="false">IF(G6029=1,IF(COUNTIF(I$2:I6029,I6029)=1,COUNTIF($I:$I,I6029),""),"")</f>
        <v/>
      </c>
      <c r="P6029" s="38" t="str">
        <f aca="false">IF(G6029=1,IF(COUNTIFS(C$2:C6029,C6029,G$2:G6029,1)=1,COUNTIFS($C:$C,C6029,$G:$G,1)+ROW()/10000000,""),"")</f>
        <v/>
      </c>
      <c r="Q6029" s="0" t="str">
        <f aca="false">IF(K6029=1,IF(COUNTIFS(C$2:C6029,C6029,K$2:K6029,1)=1,1,0),"")</f>
        <v/>
      </c>
      <c r="R6029" s="0" t="str">
        <f aca="false">IF(M6029=1,IF(COUNTIFS(C$2:C6029,C6029,M$2:M6029,1)=1,1,0),"")</f>
        <v/>
      </c>
      <c r="S6029" s="0" t="str">
        <f aca="false">IF(L6029=1,IF(COUNTIFS(C$2:C6029,C6029,L$2:L6029,1)=1,1,0),"")</f>
        <v/>
      </c>
      <c r="T6029" s="38" t="str">
        <f aca="false">IF(N6029="","",N6029+ROW()/10000000)</f>
        <v/>
      </c>
      <c r="U6029" s="0" t="str">
        <f aca="false">IF(G6029=1,IF(B6029="",1,0),"")</f>
        <v/>
      </c>
    </row>
    <row r="6030" customFormat="false" ht="15" hidden="false" customHeight="false" outlineLevel="0" collapsed="false">
      <c r="A6030" s="35"/>
      <c r="B6030" s="35"/>
      <c r="G6030" s="0" t="str">
        <f aca="false">IF(A6030="","",IF(AND(A6030&gt;=Debut,A6030&lt;Fin),1,0))</f>
        <v/>
      </c>
      <c r="H6030" s="0" t="str">
        <f aca="false">IF(G6030=1,INT(ROUND((A6030-Debut)*86400,0)/600),"")</f>
        <v/>
      </c>
      <c r="I6030" s="0" t="str">
        <f aca="false">IF(G6030=1,INT(ROUND((A6030-Debut)*86400,0)/3600),"")</f>
        <v/>
      </c>
      <c r="J6030" s="0" t="str">
        <f aca="false">IF(OR(A6030="",B6030=""),"",ROUND((B6030-A6030)*86400,0))</f>
        <v/>
      </c>
      <c r="K6030" s="37" t="str">
        <f aca="false">IF(G6030=1,IF(COUNTIFS($C:$C,C6030,$G:$G,1,$A:$A,"&gt;="&amp;(A6030-FenetreInterm/86400),$A:$A,"&lt;="&amp;A6030)&gt;=NbInterm,1,0),"")</f>
        <v/>
      </c>
      <c r="L6030" s="37" t="str">
        <f aca="false">IF(G6030=1,IF(B6030="",0,IF(J6030&lt;SeuilFugitive,1,0)),"")</f>
        <v/>
      </c>
      <c r="M6030" s="37" t="str">
        <f aca="false">IF(G6030=1,IF(B6030="",IF((Fin-A6030)*24&gt;SeuilFigee,1,0),IF(J6030&gt;SeuilFigee*3600,1,0)),"")</f>
        <v/>
      </c>
      <c r="N6030" s="0" t="str">
        <f aca="false">IF(G6030=1,IF(COUNTIF(H$2:H6030,H6030)=1,COUNTIF($H:$H,H6030),""),"")</f>
        <v/>
      </c>
      <c r="O6030" s="0" t="str">
        <f aca="false">IF(G6030=1,IF(COUNTIF(I$2:I6030,I6030)=1,COUNTIF($I:$I,I6030),""),"")</f>
        <v/>
      </c>
      <c r="P6030" s="38" t="str">
        <f aca="false">IF(G6030=1,IF(COUNTIFS(C$2:C6030,C6030,G$2:G6030,1)=1,COUNTIFS($C:$C,C6030,$G:$G,1)+ROW()/10000000,""),"")</f>
        <v/>
      </c>
      <c r="Q6030" s="0" t="str">
        <f aca="false">IF(K6030=1,IF(COUNTIFS(C$2:C6030,C6030,K$2:K6030,1)=1,1,0),"")</f>
        <v/>
      </c>
      <c r="R6030" s="0" t="str">
        <f aca="false">IF(M6030=1,IF(COUNTIFS(C$2:C6030,C6030,M$2:M6030,1)=1,1,0),"")</f>
        <v/>
      </c>
      <c r="S6030" s="0" t="str">
        <f aca="false">IF(L6030=1,IF(COUNTIFS(C$2:C6030,C6030,L$2:L6030,1)=1,1,0),"")</f>
        <v/>
      </c>
      <c r="T6030" s="38" t="str">
        <f aca="false">IF(N6030="","",N6030+ROW()/10000000)</f>
        <v/>
      </c>
      <c r="U6030" s="0" t="str">
        <f aca="false">IF(G6030=1,IF(B6030="",1,0),"")</f>
        <v/>
      </c>
    </row>
    <row r="6031" customFormat="false" ht="15" hidden="false" customHeight="false" outlineLevel="0" collapsed="false">
      <c r="A6031" s="35"/>
      <c r="B6031" s="35"/>
      <c r="G6031" s="0" t="str">
        <f aca="false">IF(A6031="","",IF(AND(A6031&gt;=Debut,A6031&lt;Fin),1,0))</f>
        <v/>
      </c>
      <c r="H6031" s="0" t="str">
        <f aca="false">IF(G6031=1,INT(ROUND((A6031-Debut)*86400,0)/600),"")</f>
        <v/>
      </c>
      <c r="I6031" s="0" t="str">
        <f aca="false">IF(G6031=1,INT(ROUND((A6031-Debut)*86400,0)/3600),"")</f>
        <v/>
      </c>
      <c r="J6031" s="0" t="str">
        <f aca="false">IF(OR(A6031="",B6031=""),"",ROUND((B6031-A6031)*86400,0))</f>
        <v/>
      </c>
      <c r="K6031" s="37" t="str">
        <f aca="false">IF(G6031=1,IF(COUNTIFS($C:$C,C6031,$G:$G,1,$A:$A,"&gt;="&amp;(A6031-FenetreInterm/86400),$A:$A,"&lt;="&amp;A6031)&gt;=NbInterm,1,0),"")</f>
        <v/>
      </c>
      <c r="L6031" s="37" t="str">
        <f aca="false">IF(G6031=1,IF(B6031="",0,IF(J6031&lt;SeuilFugitive,1,0)),"")</f>
        <v/>
      </c>
      <c r="M6031" s="37" t="str">
        <f aca="false">IF(G6031=1,IF(B6031="",IF((Fin-A6031)*24&gt;SeuilFigee,1,0),IF(J6031&gt;SeuilFigee*3600,1,0)),"")</f>
        <v/>
      </c>
      <c r="N6031" s="0" t="str">
        <f aca="false">IF(G6031=1,IF(COUNTIF(H$2:H6031,H6031)=1,COUNTIF($H:$H,H6031),""),"")</f>
        <v/>
      </c>
      <c r="O6031" s="0" t="str">
        <f aca="false">IF(G6031=1,IF(COUNTIF(I$2:I6031,I6031)=1,COUNTIF($I:$I,I6031),""),"")</f>
        <v/>
      </c>
      <c r="P6031" s="38" t="str">
        <f aca="false">IF(G6031=1,IF(COUNTIFS(C$2:C6031,C6031,G$2:G6031,1)=1,COUNTIFS($C:$C,C6031,$G:$G,1)+ROW()/10000000,""),"")</f>
        <v/>
      </c>
      <c r="Q6031" s="0" t="str">
        <f aca="false">IF(K6031=1,IF(COUNTIFS(C$2:C6031,C6031,K$2:K6031,1)=1,1,0),"")</f>
        <v/>
      </c>
      <c r="R6031" s="0" t="str">
        <f aca="false">IF(M6031=1,IF(COUNTIFS(C$2:C6031,C6031,M$2:M6031,1)=1,1,0),"")</f>
        <v/>
      </c>
      <c r="S6031" s="0" t="str">
        <f aca="false">IF(L6031=1,IF(COUNTIFS(C$2:C6031,C6031,L$2:L6031,1)=1,1,0),"")</f>
        <v/>
      </c>
      <c r="T6031" s="38" t="str">
        <f aca="false">IF(N6031="","",N6031+ROW()/10000000)</f>
        <v/>
      </c>
      <c r="U6031" s="0" t="str">
        <f aca="false">IF(G6031=1,IF(B6031="",1,0),"")</f>
        <v/>
      </c>
    </row>
    <row r="6032" customFormat="false" ht="15" hidden="false" customHeight="false" outlineLevel="0" collapsed="false">
      <c r="A6032" s="35"/>
      <c r="B6032" s="35"/>
      <c r="G6032" s="0" t="str">
        <f aca="false">IF(A6032="","",IF(AND(A6032&gt;=Debut,A6032&lt;Fin),1,0))</f>
        <v/>
      </c>
      <c r="H6032" s="0" t="str">
        <f aca="false">IF(G6032=1,INT(ROUND((A6032-Debut)*86400,0)/600),"")</f>
        <v/>
      </c>
      <c r="I6032" s="0" t="str">
        <f aca="false">IF(G6032=1,INT(ROUND((A6032-Debut)*86400,0)/3600),"")</f>
        <v/>
      </c>
      <c r="J6032" s="0" t="str">
        <f aca="false">IF(OR(A6032="",B6032=""),"",ROUND((B6032-A6032)*86400,0))</f>
        <v/>
      </c>
      <c r="K6032" s="37" t="str">
        <f aca="false">IF(G6032=1,IF(COUNTIFS($C:$C,C6032,$G:$G,1,$A:$A,"&gt;="&amp;(A6032-FenetreInterm/86400),$A:$A,"&lt;="&amp;A6032)&gt;=NbInterm,1,0),"")</f>
        <v/>
      </c>
      <c r="L6032" s="37" t="str">
        <f aca="false">IF(G6032=1,IF(B6032="",0,IF(J6032&lt;SeuilFugitive,1,0)),"")</f>
        <v/>
      </c>
      <c r="M6032" s="37" t="str">
        <f aca="false">IF(G6032=1,IF(B6032="",IF((Fin-A6032)*24&gt;SeuilFigee,1,0),IF(J6032&gt;SeuilFigee*3600,1,0)),"")</f>
        <v/>
      </c>
      <c r="N6032" s="0" t="str">
        <f aca="false">IF(G6032=1,IF(COUNTIF(H$2:H6032,H6032)=1,COUNTIF($H:$H,H6032),""),"")</f>
        <v/>
      </c>
      <c r="O6032" s="0" t="str">
        <f aca="false">IF(G6032=1,IF(COUNTIF(I$2:I6032,I6032)=1,COUNTIF($I:$I,I6032),""),"")</f>
        <v/>
      </c>
      <c r="P6032" s="38" t="str">
        <f aca="false">IF(G6032=1,IF(COUNTIFS(C$2:C6032,C6032,G$2:G6032,1)=1,COUNTIFS($C:$C,C6032,$G:$G,1)+ROW()/10000000,""),"")</f>
        <v/>
      </c>
      <c r="Q6032" s="0" t="str">
        <f aca="false">IF(K6032=1,IF(COUNTIFS(C$2:C6032,C6032,K$2:K6032,1)=1,1,0),"")</f>
        <v/>
      </c>
      <c r="R6032" s="0" t="str">
        <f aca="false">IF(M6032=1,IF(COUNTIFS(C$2:C6032,C6032,M$2:M6032,1)=1,1,0),"")</f>
        <v/>
      </c>
      <c r="S6032" s="0" t="str">
        <f aca="false">IF(L6032=1,IF(COUNTIFS(C$2:C6032,C6032,L$2:L6032,1)=1,1,0),"")</f>
        <v/>
      </c>
      <c r="T6032" s="38" t="str">
        <f aca="false">IF(N6032="","",N6032+ROW()/10000000)</f>
        <v/>
      </c>
      <c r="U6032" s="0" t="str">
        <f aca="false">IF(G6032=1,IF(B6032="",1,0),"")</f>
        <v/>
      </c>
    </row>
    <row r="6033" customFormat="false" ht="15" hidden="false" customHeight="false" outlineLevel="0" collapsed="false">
      <c r="A6033" s="35"/>
      <c r="B6033" s="35"/>
      <c r="G6033" s="0" t="str">
        <f aca="false">IF(A6033="","",IF(AND(A6033&gt;=Debut,A6033&lt;Fin),1,0))</f>
        <v/>
      </c>
      <c r="H6033" s="0" t="str">
        <f aca="false">IF(G6033=1,INT(ROUND((A6033-Debut)*86400,0)/600),"")</f>
        <v/>
      </c>
      <c r="I6033" s="0" t="str">
        <f aca="false">IF(G6033=1,INT(ROUND((A6033-Debut)*86400,0)/3600),"")</f>
        <v/>
      </c>
      <c r="J6033" s="0" t="str">
        <f aca="false">IF(OR(A6033="",B6033=""),"",ROUND((B6033-A6033)*86400,0))</f>
        <v/>
      </c>
      <c r="K6033" s="37" t="str">
        <f aca="false">IF(G6033=1,IF(COUNTIFS($C:$C,C6033,$G:$G,1,$A:$A,"&gt;="&amp;(A6033-FenetreInterm/86400),$A:$A,"&lt;="&amp;A6033)&gt;=NbInterm,1,0),"")</f>
        <v/>
      </c>
      <c r="L6033" s="37" t="str">
        <f aca="false">IF(G6033=1,IF(B6033="",0,IF(J6033&lt;SeuilFugitive,1,0)),"")</f>
        <v/>
      </c>
      <c r="M6033" s="37" t="str">
        <f aca="false">IF(G6033=1,IF(B6033="",IF((Fin-A6033)*24&gt;SeuilFigee,1,0),IF(J6033&gt;SeuilFigee*3600,1,0)),"")</f>
        <v/>
      </c>
      <c r="N6033" s="0" t="str">
        <f aca="false">IF(G6033=1,IF(COUNTIF(H$2:H6033,H6033)=1,COUNTIF($H:$H,H6033),""),"")</f>
        <v/>
      </c>
      <c r="O6033" s="0" t="str">
        <f aca="false">IF(G6033=1,IF(COUNTIF(I$2:I6033,I6033)=1,COUNTIF($I:$I,I6033),""),"")</f>
        <v/>
      </c>
      <c r="P6033" s="38" t="str">
        <f aca="false">IF(G6033=1,IF(COUNTIFS(C$2:C6033,C6033,G$2:G6033,1)=1,COUNTIFS($C:$C,C6033,$G:$G,1)+ROW()/10000000,""),"")</f>
        <v/>
      </c>
      <c r="Q6033" s="0" t="str">
        <f aca="false">IF(K6033=1,IF(COUNTIFS(C$2:C6033,C6033,K$2:K6033,1)=1,1,0),"")</f>
        <v/>
      </c>
      <c r="R6033" s="0" t="str">
        <f aca="false">IF(M6033=1,IF(COUNTIFS(C$2:C6033,C6033,M$2:M6033,1)=1,1,0),"")</f>
        <v/>
      </c>
      <c r="S6033" s="0" t="str">
        <f aca="false">IF(L6033=1,IF(COUNTIFS(C$2:C6033,C6033,L$2:L6033,1)=1,1,0),"")</f>
        <v/>
      </c>
      <c r="T6033" s="38" t="str">
        <f aca="false">IF(N6033="","",N6033+ROW()/10000000)</f>
        <v/>
      </c>
      <c r="U6033" s="0" t="str">
        <f aca="false">IF(G6033=1,IF(B6033="",1,0),"")</f>
        <v/>
      </c>
    </row>
    <row r="6034" customFormat="false" ht="15" hidden="false" customHeight="false" outlineLevel="0" collapsed="false">
      <c r="A6034" s="35"/>
      <c r="B6034" s="35"/>
      <c r="G6034" s="0" t="str">
        <f aca="false">IF(A6034="","",IF(AND(A6034&gt;=Debut,A6034&lt;Fin),1,0))</f>
        <v/>
      </c>
      <c r="H6034" s="0" t="str">
        <f aca="false">IF(G6034=1,INT(ROUND((A6034-Debut)*86400,0)/600),"")</f>
        <v/>
      </c>
      <c r="I6034" s="0" t="str">
        <f aca="false">IF(G6034=1,INT(ROUND((A6034-Debut)*86400,0)/3600),"")</f>
        <v/>
      </c>
      <c r="J6034" s="0" t="str">
        <f aca="false">IF(OR(A6034="",B6034=""),"",ROUND((B6034-A6034)*86400,0))</f>
        <v/>
      </c>
      <c r="K6034" s="37" t="str">
        <f aca="false">IF(G6034=1,IF(COUNTIFS($C:$C,C6034,$G:$G,1,$A:$A,"&gt;="&amp;(A6034-FenetreInterm/86400),$A:$A,"&lt;="&amp;A6034)&gt;=NbInterm,1,0),"")</f>
        <v/>
      </c>
      <c r="L6034" s="37" t="str">
        <f aca="false">IF(G6034=1,IF(B6034="",0,IF(J6034&lt;SeuilFugitive,1,0)),"")</f>
        <v/>
      </c>
      <c r="M6034" s="37" t="str">
        <f aca="false">IF(G6034=1,IF(B6034="",IF((Fin-A6034)*24&gt;SeuilFigee,1,0),IF(J6034&gt;SeuilFigee*3600,1,0)),"")</f>
        <v/>
      </c>
      <c r="N6034" s="0" t="str">
        <f aca="false">IF(G6034=1,IF(COUNTIF(H$2:H6034,H6034)=1,COUNTIF($H:$H,H6034),""),"")</f>
        <v/>
      </c>
      <c r="O6034" s="0" t="str">
        <f aca="false">IF(G6034=1,IF(COUNTIF(I$2:I6034,I6034)=1,COUNTIF($I:$I,I6034),""),"")</f>
        <v/>
      </c>
      <c r="P6034" s="38" t="str">
        <f aca="false">IF(G6034=1,IF(COUNTIFS(C$2:C6034,C6034,G$2:G6034,1)=1,COUNTIFS($C:$C,C6034,$G:$G,1)+ROW()/10000000,""),"")</f>
        <v/>
      </c>
      <c r="Q6034" s="0" t="str">
        <f aca="false">IF(K6034=1,IF(COUNTIFS(C$2:C6034,C6034,K$2:K6034,1)=1,1,0),"")</f>
        <v/>
      </c>
      <c r="R6034" s="0" t="str">
        <f aca="false">IF(M6034=1,IF(COUNTIFS(C$2:C6034,C6034,M$2:M6034,1)=1,1,0),"")</f>
        <v/>
      </c>
      <c r="S6034" s="0" t="str">
        <f aca="false">IF(L6034=1,IF(COUNTIFS(C$2:C6034,C6034,L$2:L6034,1)=1,1,0),"")</f>
        <v/>
      </c>
      <c r="T6034" s="38" t="str">
        <f aca="false">IF(N6034="","",N6034+ROW()/10000000)</f>
        <v/>
      </c>
      <c r="U6034" s="0" t="str">
        <f aca="false">IF(G6034=1,IF(B6034="",1,0),"")</f>
        <v/>
      </c>
    </row>
    <row r="6035" customFormat="false" ht="15" hidden="false" customHeight="false" outlineLevel="0" collapsed="false">
      <c r="A6035" s="35"/>
      <c r="B6035" s="35"/>
      <c r="G6035" s="0" t="str">
        <f aca="false">IF(A6035="","",IF(AND(A6035&gt;=Debut,A6035&lt;Fin),1,0))</f>
        <v/>
      </c>
      <c r="H6035" s="0" t="str">
        <f aca="false">IF(G6035=1,INT(ROUND((A6035-Debut)*86400,0)/600),"")</f>
        <v/>
      </c>
      <c r="I6035" s="0" t="str">
        <f aca="false">IF(G6035=1,INT(ROUND((A6035-Debut)*86400,0)/3600),"")</f>
        <v/>
      </c>
      <c r="J6035" s="0" t="str">
        <f aca="false">IF(OR(A6035="",B6035=""),"",ROUND((B6035-A6035)*86400,0))</f>
        <v/>
      </c>
      <c r="K6035" s="37" t="str">
        <f aca="false">IF(G6035=1,IF(COUNTIFS($C:$C,C6035,$G:$G,1,$A:$A,"&gt;="&amp;(A6035-FenetreInterm/86400),$A:$A,"&lt;="&amp;A6035)&gt;=NbInterm,1,0),"")</f>
        <v/>
      </c>
      <c r="L6035" s="37" t="str">
        <f aca="false">IF(G6035=1,IF(B6035="",0,IF(J6035&lt;SeuilFugitive,1,0)),"")</f>
        <v/>
      </c>
      <c r="M6035" s="37" t="str">
        <f aca="false">IF(G6035=1,IF(B6035="",IF((Fin-A6035)*24&gt;SeuilFigee,1,0),IF(J6035&gt;SeuilFigee*3600,1,0)),"")</f>
        <v/>
      </c>
      <c r="N6035" s="0" t="str">
        <f aca="false">IF(G6035=1,IF(COUNTIF(H$2:H6035,H6035)=1,COUNTIF($H:$H,H6035),""),"")</f>
        <v/>
      </c>
      <c r="O6035" s="0" t="str">
        <f aca="false">IF(G6035=1,IF(COUNTIF(I$2:I6035,I6035)=1,COUNTIF($I:$I,I6035),""),"")</f>
        <v/>
      </c>
      <c r="P6035" s="38" t="str">
        <f aca="false">IF(G6035=1,IF(COUNTIFS(C$2:C6035,C6035,G$2:G6035,1)=1,COUNTIFS($C:$C,C6035,$G:$G,1)+ROW()/10000000,""),"")</f>
        <v/>
      </c>
      <c r="Q6035" s="0" t="str">
        <f aca="false">IF(K6035=1,IF(COUNTIFS(C$2:C6035,C6035,K$2:K6035,1)=1,1,0),"")</f>
        <v/>
      </c>
      <c r="R6035" s="0" t="str">
        <f aca="false">IF(M6035=1,IF(COUNTIFS(C$2:C6035,C6035,M$2:M6035,1)=1,1,0),"")</f>
        <v/>
      </c>
      <c r="S6035" s="0" t="str">
        <f aca="false">IF(L6035=1,IF(COUNTIFS(C$2:C6035,C6035,L$2:L6035,1)=1,1,0),"")</f>
        <v/>
      </c>
      <c r="T6035" s="38" t="str">
        <f aca="false">IF(N6035="","",N6035+ROW()/10000000)</f>
        <v/>
      </c>
      <c r="U6035" s="0" t="str">
        <f aca="false">IF(G6035=1,IF(B6035="",1,0),"")</f>
        <v/>
      </c>
    </row>
    <row r="6036" customFormat="false" ht="15" hidden="false" customHeight="false" outlineLevel="0" collapsed="false">
      <c r="A6036" s="35"/>
      <c r="B6036" s="35"/>
      <c r="G6036" s="0" t="str">
        <f aca="false">IF(A6036="","",IF(AND(A6036&gt;=Debut,A6036&lt;Fin),1,0))</f>
        <v/>
      </c>
      <c r="H6036" s="0" t="str">
        <f aca="false">IF(G6036=1,INT(ROUND((A6036-Debut)*86400,0)/600),"")</f>
        <v/>
      </c>
      <c r="I6036" s="0" t="str">
        <f aca="false">IF(G6036=1,INT(ROUND((A6036-Debut)*86400,0)/3600),"")</f>
        <v/>
      </c>
      <c r="J6036" s="0" t="str">
        <f aca="false">IF(OR(A6036="",B6036=""),"",ROUND((B6036-A6036)*86400,0))</f>
        <v/>
      </c>
      <c r="K6036" s="37" t="str">
        <f aca="false">IF(G6036=1,IF(COUNTIFS($C:$C,C6036,$G:$G,1,$A:$A,"&gt;="&amp;(A6036-FenetreInterm/86400),$A:$A,"&lt;="&amp;A6036)&gt;=NbInterm,1,0),"")</f>
        <v/>
      </c>
      <c r="L6036" s="37" t="str">
        <f aca="false">IF(G6036=1,IF(B6036="",0,IF(J6036&lt;SeuilFugitive,1,0)),"")</f>
        <v/>
      </c>
      <c r="M6036" s="37" t="str">
        <f aca="false">IF(G6036=1,IF(B6036="",IF((Fin-A6036)*24&gt;SeuilFigee,1,0),IF(J6036&gt;SeuilFigee*3600,1,0)),"")</f>
        <v/>
      </c>
      <c r="N6036" s="0" t="str">
        <f aca="false">IF(G6036=1,IF(COUNTIF(H$2:H6036,H6036)=1,COUNTIF($H:$H,H6036),""),"")</f>
        <v/>
      </c>
      <c r="O6036" s="0" t="str">
        <f aca="false">IF(G6036=1,IF(COUNTIF(I$2:I6036,I6036)=1,COUNTIF($I:$I,I6036),""),"")</f>
        <v/>
      </c>
      <c r="P6036" s="38" t="str">
        <f aca="false">IF(G6036=1,IF(COUNTIFS(C$2:C6036,C6036,G$2:G6036,1)=1,COUNTIFS($C:$C,C6036,$G:$G,1)+ROW()/10000000,""),"")</f>
        <v/>
      </c>
      <c r="Q6036" s="0" t="str">
        <f aca="false">IF(K6036=1,IF(COUNTIFS(C$2:C6036,C6036,K$2:K6036,1)=1,1,0),"")</f>
        <v/>
      </c>
      <c r="R6036" s="0" t="str">
        <f aca="false">IF(M6036=1,IF(COUNTIFS(C$2:C6036,C6036,M$2:M6036,1)=1,1,0),"")</f>
        <v/>
      </c>
      <c r="S6036" s="0" t="str">
        <f aca="false">IF(L6036=1,IF(COUNTIFS(C$2:C6036,C6036,L$2:L6036,1)=1,1,0),"")</f>
        <v/>
      </c>
      <c r="T6036" s="38" t="str">
        <f aca="false">IF(N6036="","",N6036+ROW()/10000000)</f>
        <v/>
      </c>
      <c r="U6036" s="0" t="str">
        <f aca="false">IF(G6036=1,IF(B6036="",1,0),"")</f>
        <v/>
      </c>
    </row>
    <row r="6037" customFormat="false" ht="15" hidden="false" customHeight="false" outlineLevel="0" collapsed="false">
      <c r="A6037" s="35"/>
      <c r="B6037" s="35"/>
      <c r="G6037" s="0" t="str">
        <f aca="false">IF(A6037="","",IF(AND(A6037&gt;=Debut,A6037&lt;Fin),1,0))</f>
        <v/>
      </c>
      <c r="H6037" s="0" t="str">
        <f aca="false">IF(G6037=1,INT(ROUND((A6037-Debut)*86400,0)/600),"")</f>
        <v/>
      </c>
      <c r="I6037" s="0" t="str">
        <f aca="false">IF(G6037=1,INT(ROUND((A6037-Debut)*86400,0)/3600),"")</f>
        <v/>
      </c>
      <c r="J6037" s="0" t="str">
        <f aca="false">IF(OR(A6037="",B6037=""),"",ROUND((B6037-A6037)*86400,0))</f>
        <v/>
      </c>
      <c r="K6037" s="37" t="str">
        <f aca="false">IF(G6037=1,IF(COUNTIFS($C:$C,C6037,$G:$G,1,$A:$A,"&gt;="&amp;(A6037-FenetreInterm/86400),$A:$A,"&lt;="&amp;A6037)&gt;=NbInterm,1,0),"")</f>
        <v/>
      </c>
      <c r="L6037" s="37" t="str">
        <f aca="false">IF(G6037=1,IF(B6037="",0,IF(J6037&lt;SeuilFugitive,1,0)),"")</f>
        <v/>
      </c>
      <c r="M6037" s="37" t="str">
        <f aca="false">IF(G6037=1,IF(B6037="",IF((Fin-A6037)*24&gt;SeuilFigee,1,0),IF(J6037&gt;SeuilFigee*3600,1,0)),"")</f>
        <v/>
      </c>
      <c r="N6037" s="0" t="str">
        <f aca="false">IF(G6037=1,IF(COUNTIF(H$2:H6037,H6037)=1,COUNTIF($H:$H,H6037),""),"")</f>
        <v/>
      </c>
      <c r="O6037" s="0" t="str">
        <f aca="false">IF(G6037=1,IF(COUNTIF(I$2:I6037,I6037)=1,COUNTIF($I:$I,I6037),""),"")</f>
        <v/>
      </c>
      <c r="P6037" s="38" t="str">
        <f aca="false">IF(G6037=1,IF(COUNTIFS(C$2:C6037,C6037,G$2:G6037,1)=1,COUNTIFS($C:$C,C6037,$G:$G,1)+ROW()/10000000,""),"")</f>
        <v/>
      </c>
      <c r="Q6037" s="0" t="str">
        <f aca="false">IF(K6037=1,IF(COUNTIFS(C$2:C6037,C6037,K$2:K6037,1)=1,1,0),"")</f>
        <v/>
      </c>
      <c r="R6037" s="0" t="str">
        <f aca="false">IF(M6037=1,IF(COUNTIFS(C$2:C6037,C6037,M$2:M6037,1)=1,1,0),"")</f>
        <v/>
      </c>
      <c r="S6037" s="0" t="str">
        <f aca="false">IF(L6037=1,IF(COUNTIFS(C$2:C6037,C6037,L$2:L6037,1)=1,1,0),"")</f>
        <v/>
      </c>
      <c r="T6037" s="38" t="str">
        <f aca="false">IF(N6037="","",N6037+ROW()/10000000)</f>
        <v/>
      </c>
      <c r="U6037" s="0" t="str">
        <f aca="false">IF(G6037=1,IF(B6037="",1,0),"")</f>
        <v/>
      </c>
    </row>
    <row r="6038" customFormat="false" ht="15" hidden="false" customHeight="false" outlineLevel="0" collapsed="false">
      <c r="A6038" s="35"/>
      <c r="B6038" s="35"/>
      <c r="G6038" s="0" t="str">
        <f aca="false">IF(A6038="","",IF(AND(A6038&gt;=Debut,A6038&lt;Fin),1,0))</f>
        <v/>
      </c>
      <c r="H6038" s="0" t="str">
        <f aca="false">IF(G6038=1,INT(ROUND((A6038-Debut)*86400,0)/600),"")</f>
        <v/>
      </c>
      <c r="I6038" s="0" t="str">
        <f aca="false">IF(G6038=1,INT(ROUND((A6038-Debut)*86400,0)/3600),"")</f>
        <v/>
      </c>
      <c r="J6038" s="0" t="str">
        <f aca="false">IF(OR(A6038="",B6038=""),"",ROUND((B6038-A6038)*86400,0))</f>
        <v/>
      </c>
      <c r="K6038" s="37" t="str">
        <f aca="false">IF(G6038=1,IF(COUNTIFS($C:$C,C6038,$G:$G,1,$A:$A,"&gt;="&amp;(A6038-FenetreInterm/86400),$A:$A,"&lt;="&amp;A6038)&gt;=NbInterm,1,0),"")</f>
        <v/>
      </c>
      <c r="L6038" s="37" t="str">
        <f aca="false">IF(G6038=1,IF(B6038="",0,IF(J6038&lt;SeuilFugitive,1,0)),"")</f>
        <v/>
      </c>
      <c r="M6038" s="37" t="str">
        <f aca="false">IF(G6038=1,IF(B6038="",IF((Fin-A6038)*24&gt;SeuilFigee,1,0),IF(J6038&gt;SeuilFigee*3600,1,0)),"")</f>
        <v/>
      </c>
      <c r="N6038" s="0" t="str">
        <f aca="false">IF(G6038=1,IF(COUNTIF(H$2:H6038,H6038)=1,COUNTIF($H:$H,H6038),""),"")</f>
        <v/>
      </c>
      <c r="O6038" s="0" t="str">
        <f aca="false">IF(G6038=1,IF(COUNTIF(I$2:I6038,I6038)=1,COUNTIF($I:$I,I6038),""),"")</f>
        <v/>
      </c>
      <c r="P6038" s="38" t="str">
        <f aca="false">IF(G6038=1,IF(COUNTIFS(C$2:C6038,C6038,G$2:G6038,1)=1,COUNTIFS($C:$C,C6038,$G:$G,1)+ROW()/10000000,""),"")</f>
        <v/>
      </c>
      <c r="Q6038" s="0" t="str">
        <f aca="false">IF(K6038=1,IF(COUNTIFS(C$2:C6038,C6038,K$2:K6038,1)=1,1,0),"")</f>
        <v/>
      </c>
      <c r="R6038" s="0" t="str">
        <f aca="false">IF(M6038=1,IF(COUNTIFS(C$2:C6038,C6038,M$2:M6038,1)=1,1,0),"")</f>
        <v/>
      </c>
      <c r="S6038" s="0" t="str">
        <f aca="false">IF(L6038=1,IF(COUNTIFS(C$2:C6038,C6038,L$2:L6038,1)=1,1,0),"")</f>
        <v/>
      </c>
      <c r="T6038" s="38" t="str">
        <f aca="false">IF(N6038="","",N6038+ROW()/10000000)</f>
        <v/>
      </c>
      <c r="U6038" s="0" t="str">
        <f aca="false">IF(G6038=1,IF(B6038="",1,0),"")</f>
        <v/>
      </c>
    </row>
    <row r="6039" customFormat="false" ht="15" hidden="false" customHeight="false" outlineLevel="0" collapsed="false">
      <c r="A6039" s="35"/>
      <c r="B6039" s="35"/>
      <c r="G6039" s="0" t="str">
        <f aca="false">IF(A6039="","",IF(AND(A6039&gt;=Debut,A6039&lt;Fin),1,0))</f>
        <v/>
      </c>
      <c r="H6039" s="0" t="str">
        <f aca="false">IF(G6039=1,INT(ROUND((A6039-Debut)*86400,0)/600),"")</f>
        <v/>
      </c>
      <c r="I6039" s="0" t="str">
        <f aca="false">IF(G6039=1,INT(ROUND((A6039-Debut)*86400,0)/3600),"")</f>
        <v/>
      </c>
      <c r="J6039" s="0" t="str">
        <f aca="false">IF(OR(A6039="",B6039=""),"",ROUND((B6039-A6039)*86400,0))</f>
        <v/>
      </c>
      <c r="K6039" s="37" t="str">
        <f aca="false">IF(G6039=1,IF(COUNTIFS($C:$C,C6039,$G:$G,1,$A:$A,"&gt;="&amp;(A6039-FenetreInterm/86400),$A:$A,"&lt;="&amp;A6039)&gt;=NbInterm,1,0),"")</f>
        <v/>
      </c>
      <c r="L6039" s="37" t="str">
        <f aca="false">IF(G6039=1,IF(B6039="",0,IF(J6039&lt;SeuilFugitive,1,0)),"")</f>
        <v/>
      </c>
      <c r="M6039" s="37" t="str">
        <f aca="false">IF(G6039=1,IF(B6039="",IF((Fin-A6039)*24&gt;SeuilFigee,1,0),IF(J6039&gt;SeuilFigee*3600,1,0)),"")</f>
        <v/>
      </c>
      <c r="N6039" s="0" t="str">
        <f aca="false">IF(G6039=1,IF(COUNTIF(H$2:H6039,H6039)=1,COUNTIF($H:$H,H6039),""),"")</f>
        <v/>
      </c>
      <c r="O6039" s="0" t="str">
        <f aca="false">IF(G6039=1,IF(COUNTIF(I$2:I6039,I6039)=1,COUNTIF($I:$I,I6039),""),"")</f>
        <v/>
      </c>
      <c r="P6039" s="38" t="str">
        <f aca="false">IF(G6039=1,IF(COUNTIFS(C$2:C6039,C6039,G$2:G6039,1)=1,COUNTIFS($C:$C,C6039,$G:$G,1)+ROW()/10000000,""),"")</f>
        <v/>
      </c>
      <c r="Q6039" s="0" t="str">
        <f aca="false">IF(K6039=1,IF(COUNTIFS(C$2:C6039,C6039,K$2:K6039,1)=1,1,0),"")</f>
        <v/>
      </c>
      <c r="R6039" s="0" t="str">
        <f aca="false">IF(M6039=1,IF(COUNTIFS(C$2:C6039,C6039,M$2:M6039,1)=1,1,0),"")</f>
        <v/>
      </c>
      <c r="S6039" s="0" t="str">
        <f aca="false">IF(L6039=1,IF(COUNTIFS(C$2:C6039,C6039,L$2:L6039,1)=1,1,0),"")</f>
        <v/>
      </c>
      <c r="T6039" s="38" t="str">
        <f aca="false">IF(N6039="","",N6039+ROW()/10000000)</f>
        <v/>
      </c>
      <c r="U6039" s="0" t="str">
        <f aca="false">IF(G6039=1,IF(B6039="",1,0),"")</f>
        <v/>
      </c>
    </row>
    <row r="6040" customFormat="false" ht="15" hidden="false" customHeight="false" outlineLevel="0" collapsed="false">
      <c r="A6040" s="35"/>
      <c r="B6040" s="35"/>
      <c r="G6040" s="0" t="str">
        <f aca="false">IF(A6040="","",IF(AND(A6040&gt;=Debut,A6040&lt;Fin),1,0))</f>
        <v/>
      </c>
      <c r="H6040" s="0" t="str">
        <f aca="false">IF(G6040=1,INT(ROUND((A6040-Debut)*86400,0)/600),"")</f>
        <v/>
      </c>
      <c r="I6040" s="0" t="str">
        <f aca="false">IF(G6040=1,INT(ROUND((A6040-Debut)*86400,0)/3600),"")</f>
        <v/>
      </c>
      <c r="J6040" s="0" t="str">
        <f aca="false">IF(OR(A6040="",B6040=""),"",ROUND((B6040-A6040)*86400,0))</f>
        <v/>
      </c>
      <c r="K6040" s="37" t="str">
        <f aca="false">IF(G6040=1,IF(COUNTIFS($C:$C,C6040,$G:$G,1,$A:$A,"&gt;="&amp;(A6040-FenetreInterm/86400),$A:$A,"&lt;="&amp;A6040)&gt;=NbInterm,1,0),"")</f>
        <v/>
      </c>
      <c r="L6040" s="37" t="str">
        <f aca="false">IF(G6040=1,IF(B6040="",0,IF(J6040&lt;SeuilFugitive,1,0)),"")</f>
        <v/>
      </c>
      <c r="M6040" s="37" t="str">
        <f aca="false">IF(G6040=1,IF(B6040="",IF((Fin-A6040)*24&gt;SeuilFigee,1,0),IF(J6040&gt;SeuilFigee*3600,1,0)),"")</f>
        <v/>
      </c>
      <c r="N6040" s="0" t="str">
        <f aca="false">IF(G6040=1,IF(COUNTIF(H$2:H6040,H6040)=1,COUNTIF($H:$H,H6040),""),"")</f>
        <v/>
      </c>
      <c r="O6040" s="0" t="str">
        <f aca="false">IF(G6040=1,IF(COUNTIF(I$2:I6040,I6040)=1,COUNTIF($I:$I,I6040),""),"")</f>
        <v/>
      </c>
      <c r="P6040" s="38" t="str">
        <f aca="false">IF(G6040=1,IF(COUNTIFS(C$2:C6040,C6040,G$2:G6040,1)=1,COUNTIFS($C:$C,C6040,$G:$G,1)+ROW()/10000000,""),"")</f>
        <v/>
      </c>
      <c r="Q6040" s="0" t="str">
        <f aca="false">IF(K6040=1,IF(COUNTIFS(C$2:C6040,C6040,K$2:K6040,1)=1,1,0),"")</f>
        <v/>
      </c>
      <c r="R6040" s="0" t="str">
        <f aca="false">IF(M6040=1,IF(COUNTIFS(C$2:C6040,C6040,M$2:M6040,1)=1,1,0),"")</f>
        <v/>
      </c>
      <c r="S6040" s="0" t="str">
        <f aca="false">IF(L6040=1,IF(COUNTIFS(C$2:C6040,C6040,L$2:L6040,1)=1,1,0),"")</f>
        <v/>
      </c>
      <c r="T6040" s="38" t="str">
        <f aca="false">IF(N6040="","",N6040+ROW()/10000000)</f>
        <v/>
      </c>
      <c r="U6040" s="0" t="str">
        <f aca="false">IF(G6040=1,IF(B6040="",1,0),"")</f>
        <v/>
      </c>
    </row>
    <row r="6041" customFormat="false" ht="15" hidden="false" customHeight="false" outlineLevel="0" collapsed="false">
      <c r="A6041" s="35"/>
      <c r="B6041" s="35"/>
      <c r="G6041" s="0" t="str">
        <f aca="false">IF(A6041="","",IF(AND(A6041&gt;=Debut,A6041&lt;Fin),1,0))</f>
        <v/>
      </c>
      <c r="H6041" s="0" t="str">
        <f aca="false">IF(G6041=1,INT(ROUND((A6041-Debut)*86400,0)/600),"")</f>
        <v/>
      </c>
      <c r="I6041" s="0" t="str">
        <f aca="false">IF(G6041=1,INT(ROUND((A6041-Debut)*86400,0)/3600),"")</f>
        <v/>
      </c>
      <c r="J6041" s="0" t="str">
        <f aca="false">IF(OR(A6041="",B6041=""),"",ROUND((B6041-A6041)*86400,0))</f>
        <v/>
      </c>
      <c r="K6041" s="37" t="str">
        <f aca="false">IF(G6041=1,IF(COUNTIFS($C:$C,C6041,$G:$G,1,$A:$A,"&gt;="&amp;(A6041-FenetreInterm/86400),$A:$A,"&lt;="&amp;A6041)&gt;=NbInterm,1,0),"")</f>
        <v/>
      </c>
      <c r="L6041" s="37" t="str">
        <f aca="false">IF(G6041=1,IF(B6041="",0,IF(J6041&lt;SeuilFugitive,1,0)),"")</f>
        <v/>
      </c>
      <c r="M6041" s="37" t="str">
        <f aca="false">IF(G6041=1,IF(B6041="",IF((Fin-A6041)*24&gt;SeuilFigee,1,0),IF(J6041&gt;SeuilFigee*3600,1,0)),"")</f>
        <v/>
      </c>
      <c r="N6041" s="0" t="str">
        <f aca="false">IF(G6041=1,IF(COUNTIF(H$2:H6041,H6041)=1,COUNTIF($H:$H,H6041),""),"")</f>
        <v/>
      </c>
      <c r="O6041" s="0" t="str">
        <f aca="false">IF(G6041=1,IF(COUNTIF(I$2:I6041,I6041)=1,COUNTIF($I:$I,I6041),""),"")</f>
        <v/>
      </c>
      <c r="P6041" s="38" t="str">
        <f aca="false">IF(G6041=1,IF(COUNTIFS(C$2:C6041,C6041,G$2:G6041,1)=1,COUNTIFS($C:$C,C6041,$G:$G,1)+ROW()/10000000,""),"")</f>
        <v/>
      </c>
      <c r="Q6041" s="0" t="str">
        <f aca="false">IF(K6041=1,IF(COUNTIFS(C$2:C6041,C6041,K$2:K6041,1)=1,1,0),"")</f>
        <v/>
      </c>
      <c r="R6041" s="0" t="str">
        <f aca="false">IF(M6041=1,IF(COUNTIFS(C$2:C6041,C6041,M$2:M6041,1)=1,1,0),"")</f>
        <v/>
      </c>
      <c r="S6041" s="0" t="str">
        <f aca="false">IF(L6041=1,IF(COUNTIFS(C$2:C6041,C6041,L$2:L6041,1)=1,1,0),"")</f>
        <v/>
      </c>
      <c r="T6041" s="38" t="str">
        <f aca="false">IF(N6041="","",N6041+ROW()/10000000)</f>
        <v/>
      </c>
      <c r="U6041" s="0" t="str">
        <f aca="false">IF(G6041=1,IF(B6041="",1,0),"")</f>
        <v/>
      </c>
    </row>
    <row r="6042" customFormat="false" ht="15" hidden="false" customHeight="false" outlineLevel="0" collapsed="false">
      <c r="A6042" s="35"/>
      <c r="B6042" s="35"/>
      <c r="G6042" s="0" t="str">
        <f aca="false">IF(A6042="","",IF(AND(A6042&gt;=Debut,A6042&lt;Fin),1,0))</f>
        <v/>
      </c>
      <c r="H6042" s="0" t="str">
        <f aca="false">IF(G6042=1,INT(ROUND((A6042-Debut)*86400,0)/600),"")</f>
        <v/>
      </c>
      <c r="I6042" s="0" t="str">
        <f aca="false">IF(G6042=1,INT(ROUND((A6042-Debut)*86400,0)/3600),"")</f>
        <v/>
      </c>
      <c r="J6042" s="0" t="str">
        <f aca="false">IF(OR(A6042="",B6042=""),"",ROUND((B6042-A6042)*86400,0))</f>
        <v/>
      </c>
      <c r="K6042" s="37" t="str">
        <f aca="false">IF(G6042=1,IF(COUNTIFS($C:$C,C6042,$G:$G,1,$A:$A,"&gt;="&amp;(A6042-FenetreInterm/86400),$A:$A,"&lt;="&amp;A6042)&gt;=NbInterm,1,0),"")</f>
        <v/>
      </c>
      <c r="L6042" s="37" t="str">
        <f aca="false">IF(G6042=1,IF(B6042="",0,IF(J6042&lt;SeuilFugitive,1,0)),"")</f>
        <v/>
      </c>
      <c r="M6042" s="37" t="str">
        <f aca="false">IF(G6042=1,IF(B6042="",IF((Fin-A6042)*24&gt;SeuilFigee,1,0),IF(J6042&gt;SeuilFigee*3600,1,0)),"")</f>
        <v/>
      </c>
      <c r="N6042" s="0" t="str">
        <f aca="false">IF(G6042=1,IF(COUNTIF(H$2:H6042,H6042)=1,COUNTIF($H:$H,H6042),""),"")</f>
        <v/>
      </c>
      <c r="O6042" s="0" t="str">
        <f aca="false">IF(G6042=1,IF(COUNTIF(I$2:I6042,I6042)=1,COUNTIF($I:$I,I6042),""),"")</f>
        <v/>
      </c>
      <c r="P6042" s="38" t="str">
        <f aca="false">IF(G6042=1,IF(COUNTIFS(C$2:C6042,C6042,G$2:G6042,1)=1,COUNTIFS($C:$C,C6042,$G:$G,1)+ROW()/10000000,""),"")</f>
        <v/>
      </c>
      <c r="Q6042" s="0" t="str">
        <f aca="false">IF(K6042=1,IF(COUNTIFS(C$2:C6042,C6042,K$2:K6042,1)=1,1,0),"")</f>
        <v/>
      </c>
      <c r="R6042" s="0" t="str">
        <f aca="false">IF(M6042=1,IF(COUNTIFS(C$2:C6042,C6042,M$2:M6042,1)=1,1,0),"")</f>
        <v/>
      </c>
      <c r="S6042" s="0" t="str">
        <f aca="false">IF(L6042=1,IF(COUNTIFS(C$2:C6042,C6042,L$2:L6042,1)=1,1,0),"")</f>
        <v/>
      </c>
      <c r="T6042" s="38" t="str">
        <f aca="false">IF(N6042="","",N6042+ROW()/10000000)</f>
        <v/>
      </c>
      <c r="U6042" s="0" t="str">
        <f aca="false">IF(G6042=1,IF(B6042="",1,0),"")</f>
        <v/>
      </c>
    </row>
    <row r="6043" customFormat="false" ht="15" hidden="false" customHeight="false" outlineLevel="0" collapsed="false">
      <c r="A6043" s="35"/>
      <c r="B6043" s="35"/>
      <c r="G6043" s="0" t="str">
        <f aca="false">IF(A6043="","",IF(AND(A6043&gt;=Debut,A6043&lt;Fin),1,0))</f>
        <v/>
      </c>
      <c r="H6043" s="0" t="str">
        <f aca="false">IF(G6043=1,INT(ROUND((A6043-Debut)*86400,0)/600),"")</f>
        <v/>
      </c>
      <c r="I6043" s="0" t="str">
        <f aca="false">IF(G6043=1,INT(ROUND((A6043-Debut)*86400,0)/3600),"")</f>
        <v/>
      </c>
      <c r="J6043" s="0" t="str">
        <f aca="false">IF(OR(A6043="",B6043=""),"",ROUND((B6043-A6043)*86400,0))</f>
        <v/>
      </c>
      <c r="K6043" s="37" t="str">
        <f aca="false">IF(G6043=1,IF(COUNTIFS($C:$C,C6043,$G:$G,1,$A:$A,"&gt;="&amp;(A6043-FenetreInterm/86400),$A:$A,"&lt;="&amp;A6043)&gt;=NbInterm,1,0),"")</f>
        <v/>
      </c>
      <c r="L6043" s="37" t="str">
        <f aca="false">IF(G6043=1,IF(B6043="",0,IF(J6043&lt;SeuilFugitive,1,0)),"")</f>
        <v/>
      </c>
      <c r="M6043" s="37" t="str">
        <f aca="false">IF(G6043=1,IF(B6043="",IF((Fin-A6043)*24&gt;SeuilFigee,1,0),IF(J6043&gt;SeuilFigee*3600,1,0)),"")</f>
        <v/>
      </c>
      <c r="N6043" s="0" t="str">
        <f aca="false">IF(G6043=1,IF(COUNTIF(H$2:H6043,H6043)=1,COUNTIF($H:$H,H6043),""),"")</f>
        <v/>
      </c>
      <c r="O6043" s="0" t="str">
        <f aca="false">IF(G6043=1,IF(COUNTIF(I$2:I6043,I6043)=1,COUNTIF($I:$I,I6043),""),"")</f>
        <v/>
      </c>
      <c r="P6043" s="38" t="str">
        <f aca="false">IF(G6043=1,IF(COUNTIFS(C$2:C6043,C6043,G$2:G6043,1)=1,COUNTIFS($C:$C,C6043,$G:$G,1)+ROW()/10000000,""),"")</f>
        <v/>
      </c>
      <c r="Q6043" s="0" t="str">
        <f aca="false">IF(K6043=1,IF(COUNTIFS(C$2:C6043,C6043,K$2:K6043,1)=1,1,0),"")</f>
        <v/>
      </c>
      <c r="R6043" s="0" t="str">
        <f aca="false">IF(M6043=1,IF(COUNTIFS(C$2:C6043,C6043,M$2:M6043,1)=1,1,0),"")</f>
        <v/>
      </c>
      <c r="S6043" s="0" t="str">
        <f aca="false">IF(L6043=1,IF(COUNTIFS(C$2:C6043,C6043,L$2:L6043,1)=1,1,0),"")</f>
        <v/>
      </c>
      <c r="T6043" s="38" t="str">
        <f aca="false">IF(N6043="","",N6043+ROW()/10000000)</f>
        <v/>
      </c>
      <c r="U6043" s="0" t="str">
        <f aca="false">IF(G6043=1,IF(B6043="",1,0),"")</f>
        <v/>
      </c>
    </row>
    <row r="6044" customFormat="false" ht="15" hidden="false" customHeight="false" outlineLevel="0" collapsed="false">
      <c r="A6044" s="35"/>
      <c r="B6044" s="35"/>
      <c r="G6044" s="0" t="str">
        <f aca="false">IF(A6044="","",IF(AND(A6044&gt;=Debut,A6044&lt;Fin),1,0))</f>
        <v/>
      </c>
      <c r="H6044" s="0" t="str">
        <f aca="false">IF(G6044=1,INT(ROUND((A6044-Debut)*86400,0)/600),"")</f>
        <v/>
      </c>
      <c r="I6044" s="0" t="str">
        <f aca="false">IF(G6044=1,INT(ROUND((A6044-Debut)*86400,0)/3600),"")</f>
        <v/>
      </c>
      <c r="J6044" s="0" t="str">
        <f aca="false">IF(OR(A6044="",B6044=""),"",ROUND((B6044-A6044)*86400,0))</f>
        <v/>
      </c>
      <c r="K6044" s="37" t="str">
        <f aca="false">IF(G6044=1,IF(COUNTIFS($C:$C,C6044,$G:$G,1,$A:$A,"&gt;="&amp;(A6044-FenetreInterm/86400),$A:$A,"&lt;="&amp;A6044)&gt;=NbInterm,1,0),"")</f>
        <v/>
      </c>
      <c r="L6044" s="37" t="str">
        <f aca="false">IF(G6044=1,IF(B6044="",0,IF(J6044&lt;SeuilFugitive,1,0)),"")</f>
        <v/>
      </c>
      <c r="M6044" s="37" t="str">
        <f aca="false">IF(G6044=1,IF(B6044="",IF((Fin-A6044)*24&gt;SeuilFigee,1,0),IF(J6044&gt;SeuilFigee*3600,1,0)),"")</f>
        <v/>
      </c>
      <c r="N6044" s="0" t="str">
        <f aca="false">IF(G6044=1,IF(COUNTIF(H$2:H6044,H6044)=1,COUNTIF($H:$H,H6044),""),"")</f>
        <v/>
      </c>
      <c r="O6044" s="0" t="str">
        <f aca="false">IF(G6044=1,IF(COUNTIF(I$2:I6044,I6044)=1,COUNTIF($I:$I,I6044),""),"")</f>
        <v/>
      </c>
      <c r="P6044" s="38" t="str">
        <f aca="false">IF(G6044=1,IF(COUNTIFS(C$2:C6044,C6044,G$2:G6044,1)=1,COUNTIFS($C:$C,C6044,$G:$G,1)+ROW()/10000000,""),"")</f>
        <v/>
      </c>
      <c r="Q6044" s="0" t="str">
        <f aca="false">IF(K6044=1,IF(COUNTIFS(C$2:C6044,C6044,K$2:K6044,1)=1,1,0),"")</f>
        <v/>
      </c>
      <c r="R6044" s="0" t="str">
        <f aca="false">IF(M6044=1,IF(COUNTIFS(C$2:C6044,C6044,M$2:M6044,1)=1,1,0),"")</f>
        <v/>
      </c>
      <c r="S6044" s="0" t="str">
        <f aca="false">IF(L6044=1,IF(COUNTIFS(C$2:C6044,C6044,L$2:L6044,1)=1,1,0),"")</f>
        <v/>
      </c>
      <c r="T6044" s="38" t="str">
        <f aca="false">IF(N6044="","",N6044+ROW()/10000000)</f>
        <v/>
      </c>
      <c r="U6044" s="0" t="str">
        <f aca="false">IF(G6044=1,IF(B6044="",1,0),"")</f>
        <v/>
      </c>
    </row>
    <row r="6045" customFormat="false" ht="15" hidden="false" customHeight="false" outlineLevel="0" collapsed="false">
      <c r="A6045" s="35"/>
      <c r="B6045" s="35"/>
      <c r="G6045" s="0" t="str">
        <f aca="false">IF(A6045="","",IF(AND(A6045&gt;=Debut,A6045&lt;Fin),1,0))</f>
        <v/>
      </c>
      <c r="H6045" s="0" t="str">
        <f aca="false">IF(G6045=1,INT(ROUND((A6045-Debut)*86400,0)/600),"")</f>
        <v/>
      </c>
      <c r="I6045" s="0" t="str">
        <f aca="false">IF(G6045=1,INT(ROUND((A6045-Debut)*86400,0)/3600),"")</f>
        <v/>
      </c>
      <c r="J6045" s="0" t="str">
        <f aca="false">IF(OR(A6045="",B6045=""),"",ROUND((B6045-A6045)*86400,0))</f>
        <v/>
      </c>
      <c r="K6045" s="37" t="str">
        <f aca="false">IF(G6045=1,IF(COUNTIFS($C:$C,C6045,$G:$G,1,$A:$A,"&gt;="&amp;(A6045-FenetreInterm/86400),$A:$A,"&lt;="&amp;A6045)&gt;=NbInterm,1,0),"")</f>
        <v/>
      </c>
      <c r="L6045" s="37" t="str">
        <f aca="false">IF(G6045=1,IF(B6045="",0,IF(J6045&lt;SeuilFugitive,1,0)),"")</f>
        <v/>
      </c>
      <c r="M6045" s="37" t="str">
        <f aca="false">IF(G6045=1,IF(B6045="",IF((Fin-A6045)*24&gt;SeuilFigee,1,0),IF(J6045&gt;SeuilFigee*3600,1,0)),"")</f>
        <v/>
      </c>
      <c r="N6045" s="0" t="str">
        <f aca="false">IF(G6045=1,IF(COUNTIF(H$2:H6045,H6045)=1,COUNTIF($H:$H,H6045),""),"")</f>
        <v/>
      </c>
      <c r="O6045" s="0" t="str">
        <f aca="false">IF(G6045=1,IF(COUNTIF(I$2:I6045,I6045)=1,COUNTIF($I:$I,I6045),""),"")</f>
        <v/>
      </c>
      <c r="P6045" s="38" t="str">
        <f aca="false">IF(G6045=1,IF(COUNTIFS(C$2:C6045,C6045,G$2:G6045,1)=1,COUNTIFS($C:$C,C6045,$G:$G,1)+ROW()/10000000,""),"")</f>
        <v/>
      </c>
      <c r="Q6045" s="0" t="str">
        <f aca="false">IF(K6045=1,IF(COUNTIFS(C$2:C6045,C6045,K$2:K6045,1)=1,1,0),"")</f>
        <v/>
      </c>
      <c r="R6045" s="0" t="str">
        <f aca="false">IF(M6045=1,IF(COUNTIFS(C$2:C6045,C6045,M$2:M6045,1)=1,1,0),"")</f>
        <v/>
      </c>
      <c r="S6045" s="0" t="str">
        <f aca="false">IF(L6045=1,IF(COUNTIFS(C$2:C6045,C6045,L$2:L6045,1)=1,1,0),"")</f>
        <v/>
      </c>
      <c r="T6045" s="38" t="str">
        <f aca="false">IF(N6045="","",N6045+ROW()/10000000)</f>
        <v/>
      </c>
      <c r="U6045" s="0" t="str">
        <f aca="false">IF(G6045=1,IF(B6045="",1,0),"")</f>
        <v/>
      </c>
    </row>
    <row r="6046" customFormat="false" ht="15" hidden="false" customHeight="false" outlineLevel="0" collapsed="false">
      <c r="A6046" s="35"/>
      <c r="B6046" s="35"/>
      <c r="G6046" s="0" t="str">
        <f aca="false">IF(A6046="","",IF(AND(A6046&gt;=Debut,A6046&lt;Fin),1,0))</f>
        <v/>
      </c>
      <c r="H6046" s="0" t="str">
        <f aca="false">IF(G6046=1,INT(ROUND((A6046-Debut)*86400,0)/600),"")</f>
        <v/>
      </c>
      <c r="I6046" s="0" t="str">
        <f aca="false">IF(G6046=1,INT(ROUND((A6046-Debut)*86400,0)/3600),"")</f>
        <v/>
      </c>
      <c r="J6046" s="0" t="str">
        <f aca="false">IF(OR(A6046="",B6046=""),"",ROUND((B6046-A6046)*86400,0))</f>
        <v/>
      </c>
      <c r="K6046" s="37" t="str">
        <f aca="false">IF(G6046=1,IF(COUNTIFS($C:$C,C6046,$G:$G,1,$A:$A,"&gt;="&amp;(A6046-FenetreInterm/86400),$A:$A,"&lt;="&amp;A6046)&gt;=NbInterm,1,0),"")</f>
        <v/>
      </c>
      <c r="L6046" s="37" t="str">
        <f aca="false">IF(G6046=1,IF(B6046="",0,IF(J6046&lt;SeuilFugitive,1,0)),"")</f>
        <v/>
      </c>
      <c r="M6046" s="37" t="str">
        <f aca="false">IF(G6046=1,IF(B6046="",IF((Fin-A6046)*24&gt;SeuilFigee,1,0),IF(J6046&gt;SeuilFigee*3600,1,0)),"")</f>
        <v/>
      </c>
      <c r="N6046" s="0" t="str">
        <f aca="false">IF(G6046=1,IF(COUNTIF(H$2:H6046,H6046)=1,COUNTIF($H:$H,H6046),""),"")</f>
        <v/>
      </c>
      <c r="O6046" s="0" t="str">
        <f aca="false">IF(G6046=1,IF(COUNTIF(I$2:I6046,I6046)=1,COUNTIF($I:$I,I6046),""),"")</f>
        <v/>
      </c>
      <c r="P6046" s="38" t="str">
        <f aca="false">IF(G6046=1,IF(COUNTIFS(C$2:C6046,C6046,G$2:G6046,1)=1,COUNTIFS($C:$C,C6046,$G:$G,1)+ROW()/10000000,""),"")</f>
        <v/>
      </c>
      <c r="Q6046" s="0" t="str">
        <f aca="false">IF(K6046=1,IF(COUNTIFS(C$2:C6046,C6046,K$2:K6046,1)=1,1,0),"")</f>
        <v/>
      </c>
      <c r="R6046" s="0" t="str">
        <f aca="false">IF(M6046=1,IF(COUNTIFS(C$2:C6046,C6046,M$2:M6046,1)=1,1,0),"")</f>
        <v/>
      </c>
      <c r="S6046" s="0" t="str">
        <f aca="false">IF(L6046=1,IF(COUNTIFS(C$2:C6046,C6046,L$2:L6046,1)=1,1,0),"")</f>
        <v/>
      </c>
      <c r="T6046" s="38" t="str">
        <f aca="false">IF(N6046="","",N6046+ROW()/10000000)</f>
        <v/>
      </c>
      <c r="U6046" s="0" t="str">
        <f aca="false">IF(G6046=1,IF(B6046="",1,0),"")</f>
        <v/>
      </c>
    </row>
    <row r="6047" customFormat="false" ht="15" hidden="false" customHeight="false" outlineLevel="0" collapsed="false">
      <c r="A6047" s="35"/>
      <c r="B6047" s="35"/>
      <c r="G6047" s="0" t="str">
        <f aca="false">IF(A6047="","",IF(AND(A6047&gt;=Debut,A6047&lt;Fin),1,0))</f>
        <v/>
      </c>
      <c r="H6047" s="0" t="str">
        <f aca="false">IF(G6047=1,INT(ROUND((A6047-Debut)*86400,0)/600),"")</f>
        <v/>
      </c>
      <c r="I6047" s="0" t="str">
        <f aca="false">IF(G6047=1,INT(ROUND((A6047-Debut)*86400,0)/3600),"")</f>
        <v/>
      </c>
      <c r="J6047" s="0" t="str">
        <f aca="false">IF(OR(A6047="",B6047=""),"",ROUND((B6047-A6047)*86400,0))</f>
        <v/>
      </c>
      <c r="K6047" s="37" t="str">
        <f aca="false">IF(G6047=1,IF(COUNTIFS($C:$C,C6047,$G:$G,1,$A:$A,"&gt;="&amp;(A6047-FenetreInterm/86400),$A:$A,"&lt;="&amp;A6047)&gt;=NbInterm,1,0),"")</f>
        <v/>
      </c>
      <c r="L6047" s="37" t="str">
        <f aca="false">IF(G6047=1,IF(B6047="",0,IF(J6047&lt;SeuilFugitive,1,0)),"")</f>
        <v/>
      </c>
      <c r="M6047" s="37" t="str">
        <f aca="false">IF(G6047=1,IF(B6047="",IF((Fin-A6047)*24&gt;SeuilFigee,1,0),IF(J6047&gt;SeuilFigee*3600,1,0)),"")</f>
        <v/>
      </c>
      <c r="N6047" s="0" t="str">
        <f aca="false">IF(G6047=1,IF(COUNTIF(H$2:H6047,H6047)=1,COUNTIF($H:$H,H6047),""),"")</f>
        <v/>
      </c>
      <c r="O6047" s="0" t="str">
        <f aca="false">IF(G6047=1,IF(COUNTIF(I$2:I6047,I6047)=1,COUNTIF($I:$I,I6047),""),"")</f>
        <v/>
      </c>
      <c r="P6047" s="38" t="str">
        <f aca="false">IF(G6047=1,IF(COUNTIFS(C$2:C6047,C6047,G$2:G6047,1)=1,COUNTIFS($C:$C,C6047,$G:$G,1)+ROW()/10000000,""),"")</f>
        <v/>
      </c>
      <c r="Q6047" s="0" t="str">
        <f aca="false">IF(K6047=1,IF(COUNTIFS(C$2:C6047,C6047,K$2:K6047,1)=1,1,0),"")</f>
        <v/>
      </c>
      <c r="R6047" s="0" t="str">
        <f aca="false">IF(M6047=1,IF(COUNTIFS(C$2:C6047,C6047,M$2:M6047,1)=1,1,0),"")</f>
        <v/>
      </c>
      <c r="S6047" s="0" t="str">
        <f aca="false">IF(L6047=1,IF(COUNTIFS(C$2:C6047,C6047,L$2:L6047,1)=1,1,0),"")</f>
        <v/>
      </c>
      <c r="T6047" s="38" t="str">
        <f aca="false">IF(N6047="","",N6047+ROW()/10000000)</f>
        <v/>
      </c>
      <c r="U6047" s="0" t="str">
        <f aca="false">IF(G6047=1,IF(B6047="",1,0),"")</f>
        <v/>
      </c>
    </row>
    <row r="6048" customFormat="false" ht="15" hidden="false" customHeight="false" outlineLevel="0" collapsed="false">
      <c r="A6048" s="35"/>
      <c r="B6048" s="35"/>
      <c r="G6048" s="0" t="str">
        <f aca="false">IF(A6048="","",IF(AND(A6048&gt;=Debut,A6048&lt;Fin),1,0))</f>
        <v/>
      </c>
      <c r="H6048" s="0" t="str">
        <f aca="false">IF(G6048=1,INT(ROUND((A6048-Debut)*86400,0)/600),"")</f>
        <v/>
      </c>
      <c r="I6048" s="0" t="str">
        <f aca="false">IF(G6048=1,INT(ROUND((A6048-Debut)*86400,0)/3600),"")</f>
        <v/>
      </c>
      <c r="J6048" s="0" t="str">
        <f aca="false">IF(OR(A6048="",B6048=""),"",ROUND((B6048-A6048)*86400,0))</f>
        <v/>
      </c>
      <c r="K6048" s="37" t="str">
        <f aca="false">IF(G6048=1,IF(COUNTIFS($C:$C,C6048,$G:$G,1,$A:$A,"&gt;="&amp;(A6048-FenetreInterm/86400),$A:$A,"&lt;="&amp;A6048)&gt;=NbInterm,1,0),"")</f>
        <v/>
      </c>
      <c r="L6048" s="37" t="str">
        <f aca="false">IF(G6048=1,IF(B6048="",0,IF(J6048&lt;SeuilFugitive,1,0)),"")</f>
        <v/>
      </c>
      <c r="M6048" s="37" t="str">
        <f aca="false">IF(G6048=1,IF(B6048="",IF((Fin-A6048)*24&gt;SeuilFigee,1,0),IF(J6048&gt;SeuilFigee*3600,1,0)),"")</f>
        <v/>
      </c>
      <c r="N6048" s="0" t="str">
        <f aca="false">IF(G6048=1,IF(COUNTIF(H$2:H6048,H6048)=1,COUNTIF($H:$H,H6048),""),"")</f>
        <v/>
      </c>
      <c r="O6048" s="0" t="str">
        <f aca="false">IF(G6048=1,IF(COUNTIF(I$2:I6048,I6048)=1,COUNTIF($I:$I,I6048),""),"")</f>
        <v/>
      </c>
      <c r="P6048" s="38" t="str">
        <f aca="false">IF(G6048=1,IF(COUNTIFS(C$2:C6048,C6048,G$2:G6048,1)=1,COUNTIFS($C:$C,C6048,$G:$G,1)+ROW()/10000000,""),"")</f>
        <v/>
      </c>
      <c r="Q6048" s="0" t="str">
        <f aca="false">IF(K6048=1,IF(COUNTIFS(C$2:C6048,C6048,K$2:K6048,1)=1,1,0),"")</f>
        <v/>
      </c>
      <c r="R6048" s="0" t="str">
        <f aca="false">IF(M6048=1,IF(COUNTIFS(C$2:C6048,C6048,M$2:M6048,1)=1,1,0),"")</f>
        <v/>
      </c>
      <c r="S6048" s="0" t="str">
        <f aca="false">IF(L6048=1,IF(COUNTIFS(C$2:C6048,C6048,L$2:L6048,1)=1,1,0),"")</f>
        <v/>
      </c>
      <c r="T6048" s="38" t="str">
        <f aca="false">IF(N6048="","",N6048+ROW()/10000000)</f>
        <v/>
      </c>
      <c r="U6048" s="0" t="str">
        <f aca="false">IF(G6048=1,IF(B6048="",1,0),"")</f>
        <v/>
      </c>
    </row>
    <row r="6049" customFormat="false" ht="15" hidden="false" customHeight="false" outlineLevel="0" collapsed="false">
      <c r="A6049" s="35"/>
      <c r="B6049" s="35"/>
      <c r="G6049" s="0" t="str">
        <f aca="false">IF(A6049="","",IF(AND(A6049&gt;=Debut,A6049&lt;Fin),1,0))</f>
        <v/>
      </c>
      <c r="H6049" s="0" t="str">
        <f aca="false">IF(G6049=1,INT(ROUND((A6049-Debut)*86400,0)/600),"")</f>
        <v/>
      </c>
      <c r="I6049" s="0" t="str">
        <f aca="false">IF(G6049=1,INT(ROUND((A6049-Debut)*86400,0)/3600),"")</f>
        <v/>
      </c>
      <c r="J6049" s="0" t="str">
        <f aca="false">IF(OR(A6049="",B6049=""),"",ROUND((B6049-A6049)*86400,0))</f>
        <v/>
      </c>
      <c r="K6049" s="37" t="str">
        <f aca="false">IF(G6049=1,IF(COUNTIFS($C:$C,C6049,$G:$G,1,$A:$A,"&gt;="&amp;(A6049-FenetreInterm/86400),$A:$A,"&lt;="&amp;A6049)&gt;=NbInterm,1,0),"")</f>
        <v/>
      </c>
      <c r="L6049" s="37" t="str">
        <f aca="false">IF(G6049=1,IF(B6049="",0,IF(J6049&lt;SeuilFugitive,1,0)),"")</f>
        <v/>
      </c>
      <c r="M6049" s="37" t="str">
        <f aca="false">IF(G6049=1,IF(B6049="",IF((Fin-A6049)*24&gt;SeuilFigee,1,0),IF(J6049&gt;SeuilFigee*3600,1,0)),"")</f>
        <v/>
      </c>
      <c r="N6049" s="0" t="str">
        <f aca="false">IF(G6049=1,IF(COUNTIF(H$2:H6049,H6049)=1,COUNTIF($H:$H,H6049),""),"")</f>
        <v/>
      </c>
      <c r="O6049" s="0" t="str">
        <f aca="false">IF(G6049=1,IF(COUNTIF(I$2:I6049,I6049)=1,COUNTIF($I:$I,I6049),""),"")</f>
        <v/>
      </c>
      <c r="P6049" s="38" t="str">
        <f aca="false">IF(G6049=1,IF(COUNTIFS(C$2:C6049,C6049,G$2:G6049,1)=1,COUNTIFS($C:$C,C6049,$G:$G,1)+ROW()/10000000,""),"")</f>
        <v/>
      </c>
      <c r="Q6049" s="0" t="str">
        <f aca="false">IF(K6049=1,IF(COUNTIFS(C$2:C6049,C6049,K$2:K6049,1)=1,1,0),"")</f>
        <v/>
      </c>
      <c r="R6049" s="0" t="str">
        <f aca="false">IF(M6049=1,IF(COUNTIFS(C$2:C6049,C6049,M$2:M6049,1)=1,1,0),"")</f>
        <v/>
      </c>
      <c r="S6049" s="0" t="str">
        <f aca="false">IF(L6049=1,IF(COUNTIFS(C$2:C6049,C6049,L$2:L6049,1)=1,1,0),"")</f>
        <v/>
      </c>
      <c r="T6049" s="38" t="str">
        <f aca="false">IF(N6049="","",N6049+ROW()/10000000)</f>
        <v/>
      </c>
      <c r="U6049" s="0" t="str">
        <f aca="false">IF(G6049=1,IF(B6049="",1,0),"")</f>
        <v/>
      </c>
    </row>
    <row r="6050" customFormat="false" ht="15" hidden="false" customHeight="false" outlineLevel="0" collapsed="false">
      <c r="A6050" s="35"/>
      <c r="B6050" s="35"/>
      <c r="G6050" s="0" t="str">
        <f aca="false">IF(A6050="","",IF(AND(A6050&gt;=Debut,A6050&lt;Fin),1,0))</f>
        <v/>
      </c>
      <c r="H6050" s="0" t="str">
        <f aca="false">IF(G6050=1,INT(ROUND((A6050-Debut)*86400,0)/600),"")</f>
        <v/>
      </c>
      <c r="I6050" s="0" t="str">
        <f aca="false">IF(G6050=1,INT(ROUND((A6050-Debut)*86400,0)/3600),"")</f>
        <v/>
      </c>
      <c r="J6050" s="0" t="str">
        <f aca="false">IF(OR(A6050="",B6050=""),"",ROUND((B6050-A6050)*86400,0))</f>
        <v/>
      </c>
      <c r="K6050" s="37" t="str">
        <f aca="false">IF(G6050=1,IF(COUNTIFS($C:$C,C6050,$G:$G,1,$A:$A,"&gt;="&amp;(A6050-FenetreInterm/86400),$A:$A,"&lt;="&amp;A6050)&gt;=NbInterm,1,0),"")</f>
        <v/>
      </c>
      <c r="L6050" s="37" t="str">
        <f aca="false">IF(G6050=1,IF(B6050="",0,IF(J6050&lt;SeuilFugitive,1,0)),"")</f>
        <v/>
      </c>
      <c r="M6050" s="37" t="str">
        <f aca="false">IF(G6050=1,IF(B6050="",IF((Fin-A6050)*24&gt;SeuilFigee,1,0),IF(J6050&gt;SeuilFigee*3600,1,0)),"")</f>
        <v/>
      </c>
      <c r="N6050" s="0" t="str">
        <f aca="false">IF(G6050=1,IF(COUNTIF(H$2:H6050,H6050)=1,COUNTIF($H:$H,H6050),""),"")</f>
        <v/>
      </c>
      <c r="O6050" s="0" t="str">
        <f aca="false">IF(G6050=1,IF(COUNTIF(I$2:I6050,I6050)=1,COUNTIF($I:$I,I6050),""),"")</f>
        <v/>
      </c>
      <c r="P6050" s="38" t="str">
        <f aca="false">IF(G6050=1,IF(COUNTIFS(C$2:C6050,C6050,G$2:G6050,1)=1,COUNTIFS($C:$C,C6050,$G:$G,1)+ROW()/10000000,""),"")</f>
        <v/>
      </c>
      <c r="Q6050" s="0" t="str">
        <f aca="false">IF(K6050=1,IF(COUNTIFS(C$2:C6050,C6050,K$2:K6050,1)=1,1,0),"")</f>
        <v/>
      </c>
      <c r="R6050" s="0" t="str">
        <f aca="false">IF(M6050=1,IF(COUNTIFS(C$2:C6050,C6050,M$2:M6050,1)=1,1,0),"")</f>
        <v/>
      </c>
      <c r="S6050" s="0" t="str">
        <f aca="false">IF(L6050=1,IF(COUNTIFS(C$2:C6050,C6050,L$2:L6050,1)=1,1,0),"")</f>
        <v/>
      </c>
      <c r="T6050" s="38" t="str">
        <f aca="false">IF(N6050="","",N6050+ROW()/10000000)</f>
        <v/>
      </c>
      <c r="U6050" s="0" t="str">
        <f aca="false">IF(G6050=1,IF(B6050="",1,0),"")</f>
        <v/>
      </c>
    </row>
    <row r="6051" customFormat="false" ht="15" hidden="false" customHeight="false" outlineLevel="0" collapsed="false">
      <c r="A6051" s="35"/>
      <c r="B6051" s="35"/>
      <c r="G6051" s="0" t="str">
        <f aca="false">IF(A6051="","",IF(AND(A6051&gt;=Debut,A6051&lt;Fin),1,0))</f>
        <v/>
      </c>
      <c r="H6051" s="0" t="str">
        <f aca="false">IF(G6051=1,INT(ROUND((A6051-Debut)*86400,0)/600),"")</f>
        <v/>
      </c>
      <c r="I6051" s="0" t="str">
        <f aca="false">IF(G6051=1,INT(ROUND((A6051-Debut)*86400,0)/3600),"")</f>
        <v/>
      </c>
      <c r="J6051" s="0" t="str">
        <f aca="false">IF(OR(A6051="",B6051=""),"",ROUND((B6051-A6051)*86400,0))</f>
        <v/>
      </c>
      <c r="K6051" s="37" t="str">
        <f aca="false">IF(G6051=1,IF(COUNTIFS($C:$C,C6051,$G:$G,1,$A:$A,"&gt;="&amp;(A6051-FenetreInterm/86400),$A:$A,"&lt;="&amp;A6051)&gt;=NbInterm,1,0),"")</f>
        <v/>
      </c>
      <c r="L6051" s="37" t="str">
        <f aca="false">IF(G6051=1,IF(B6051="",0,IF(J6051&lt;SeuilFugitive,1,0)),"")</f>
        <v/>
      </c>
      <c r="M6051" s="37" t="str">
        <f aca="false">IF(G6051=1,IF(B6051="",IF((Fin-A6051)*24&gt;SeuilFigee,1,0),IF(J6051&gt;SeuilFigee*3600,1,0)),"")</f>
        <v/>
      </c>
      <c r="N6051" s="0" t="str">
        <f aca="false">IF(G6051=1,IF(COUNTIF(H$2:H6051,H6051)=1,COUNTIF($H:$H,H6051),""),"")</f>
        <v/>
      </c>
      <c r="O6051" s="0" t="str">
        <f aca="false">IF(G6051=1,IF(COUNTIF(I$2:I6051,I6051)=1,COUNTIF($I:$I,I6051),""),"")</f>
        <v/>
      </c>
      <c r="P6051" s="38" t="str">
        <f aca="false">IF(G6051=1,IF(COUNTIFS(C$2:C6051,C6051,G$2:G6051,1)=1,COUNTIFS($C:$C,C6051,$G:$G,1)+ROW()/10000000,""),"")</f>
        <v/>
      </c>
      <c r="Q6051" s="0" t="str">
        <f aca="false">IF(K6051=1,IF(COUNTIFS(C$2:C6051,C6051,K$2:K6051,1)=1,1,0),"")</f>
        <v/>
      </c>
      <c r="R6051" s="0" t="str">
        <f aca="false">IF(M6051=1,IF(COUNTIFS(C$2:C6051,C6051,M$2:M6051,1)=1,1,0),"")</f>
        <v/>
      </c>
      <c r="S6051" s="0" t="str">
        <f aca="false">IF(L6051=1,IF(COUNTIFS(C$2:C6051,C6051,L$2:L6051,1)=1,1,0),"")</f>
        <v/>
      </c>
      <c r="T6051" s="38" t="str">
        <f aca="false">IF(N6051="","",N6051+ROW()/10000000)</f>
        <v/>
      </c>
      <c r="U6051" s="0" t="str">
        <f aca="false">IF(G6051=1,IF(B6051="",1,0),"")</f>
        <v/>
      </c>
    </row>
    <row r="6052" customFormat="false" ht="15" hidden="false" customHeight="false" outlineLevel="0" collapsed="false">
      <c r="A6052" s="35"/>
      <c r="B6052" s="35"/>
      <c r="G6052" s="0" t="str">
        <f aca="false">IF(A6052="","",IF(AND(A6052&gt;=Debut,A6052&lt;Fin),1,0))</f>
        <v/>
      </c>
      <c r="H6052" s="0" t="str">
        <f aca="false">IF(G6052=1,INT(ROUND((A6052-Debut)*86400,0)/600),"")</f>
        <v/>
      </c>
      <c r="I6052" s="0" t="str">
        <f aca="false">IF(G6052=1,INT(ROUND((A6052-Debut)*86400,0)/3600),"")</f>
        <v/>
      </c>
      <c r="J6052" s="0" t="str">
        <f aca="false">IF(OR(A6052="",B6052=""),"",ROUND((B6052-A6052)*86400,0))</f>
        <v/>
      </c>
      <c r="K6052" s="37" t="str">
        <f aca="false">IF(G6052=1,IF(COUNTIFS($C:$C,C6052,$G:$G,1,$A:$A,"&gt;="&amp;(A6052-FenetreInterm/86400),$A:$A,"&lt;="&amp;A6052)&gt;=NbInterm,1,0),"")</f>
        <v/>
      </c>
      <c r="L6052" s="37" t="str">
        <f aca="false">IF(G6052=1,IF(B6052="",0,IF(J6052&lt;SeuilFugitive,1,0)),"")</f>
        <v/>
      </c>
      <c r="M6052" s="37" t="str">
        <f aca="false">IF(G6052=1,IF(B6052="",IF((Fin-A6052)*24&gt;SeuilFigee,1,0),IF(J6052&gt;SeuilFigee*3600,1,0)),"")</f>
        <v/>
      </c>
      <c r="N6052" s="0" t="str">
        <f aca="false">IF(G6052=1,IF(COUNTIF(H$2:H6052,H6052)=1,COUNTIF($H:$H,H6052),""),"")</f>
        <v/>
      </c>
      <c r="O6052" s="0" t="str">
        <f aca="false">IF(G6052=1,IF(COUNTIF(I$2:I6052,I6052)=1,COUNTIF($I:$I,I6052),""),"")</f>
        <v/>
      </c>
      <c r="P6052" s="38" t="str">
        <f aca="false">IF(G6052=1,IF(COUNTIFS(C$2:C6052,C6052,G$2:G6052,1)=1,COUNTIFS($C:$C,C6052,$G:$G,1)+ROW()/10000000,""),"")</f>
        <v/>
      </c>
      <c r="Q6052" s="0" t="str">
        <f aca="false">IF(K6052=1,IF(COUNTIFS(C$2:C6052,C6052,K$2:K6052,1)=1,1,0),"")</f>
        <v/>
      </c>
      <c r="R6052" s="0" t="str">
        <f aca="false">IF(M6052=1,IF(COUNTIFS(C$2:C6052,C6052,M$2:M6052,1)=1,1,0),"")</f>
        <v/>
      </c>
      <c r="S6052" s="0" t="str">
        <f aca="false">IF(L6052=1,IF(COUNTIFS(C$2:C6052,C6052,L$2:L6052,1)=1,1,0),"")</f>
        <v/>
      </c>
      <c r="T6052" s="38" t="str">
        <f aca="false">IF(N6052="","",N6052+ROW()/10000000)</f>
        <v/>
      </c>
      <c r="U6052" s="0" t="str">
        <f aca="false">IF(G6052=1,IF(B6052="",1,0),"")</f>
        <v/>
      </c>
    </row>
    <row r="6053" customFormat="false" ht="15" hidden="false" customHeight="false" outlineLevel="0" collapsed="false">
      <c r="A6053" s="35"/>
      <c r="B6053" s="35"/>
      <c r="G6053" s="0" t="str">
        <f aca="false">IF(A6053="","",IF(AND(A6053&gt;=Debut,A6053&lt;Fin),1,0))</f>
        <v/>
      </c>
      <c r="H6053" s="0" t="str">
        <f aca="false">IF(G6053=1,INT(ROUND((A6053-Debut)*86400,0)/600),"")</f>
        <v/>
      </c>
      <c r="I6053" s="0" t="str">
        <f aca="false">IF(G6053=1,INT(ROUND((A6053-Debut)*86400,0)/3600),"")</f>
        <v/>
      </c>
      <c r="J6053" s="0" t="str">
        <f aca="false">IF(OR(A6053="",B6053=""),"",ROUND((B6053-A6053)*86400,0))</f>
        <v/>
      </c>
      <c r="K6053" s="37" t="str">
        <f aca="false">IF(G6053=1,IF(COUNTIFS($C:$C,C6053,$G:$G,1,$A:$A,"&gt;="&amp;(A6053-FenetreInterm/86400),$A:$A,"&lt;="&amp;A6053)&gt;=NbInterm,1,0),"")</f>
        <v/>
      </c>
      <c r="L6053" s="37" t="str">
        <f aca="false">IF(G6053=1,IF(B6053="",0,IF(J6053&lt;SeuilFugitive,1,0)),"")</f>
        <v/>
      </c>
      <c r="M6053" s="37" t="str">
        <f aca="false">IF(G6053=1,IF(B6053="",IF((Fin-A6053)*24&gt;SeuilFigee,1,0),IF(J6053&gt;SeuilFigee*3600,1,0)),"")</f>
        <v/>
      </c>
      <c r="N6053" s="0" t="str">
        <f aca="false">IF(G6053=1,IF(COUNTIF(H$2:H6053,H6053)=1,COUNTIF($H:$H,H6053),""),"")</f>
        <v/>
      </c>
      <c r="O6053" s="0" t="str">
        <f aca="false">IF(G6053=1,IF(COUNTIF(I$2:I6053,I6053)=1,COUNTIF($I:$I,I6053),""),"")</f>
        <v/>
      </c>
      <c r="P6053" s="38" t="str">
        <f aca="false">IF(G6053=1,IF(COUNTIFS(C$2:C6053,C6053,G$2:G6053,1)=1,COUNTIFS($C:$C,C6053,$G:$G,1)+ROW()/10000000,""),"")</f>
        <v/>
      </c>
      <c r="Q6053" s="0" t="str">
        <f aca="false">IF(K6053=1,IF(COUNTIFS(C$2:C6053,C6053,K$2:K6053,1)=1,1,0),"")</f>
        <v/>
      </c>
      <c r="R6053" s="0" t="str">
        <f aca="false">IF(M6053=1,IF(COUNTIFS(C$2:C6053,C6053,M$2:M6053,1)=1,1,0),"")</f>
        <v/>
      </c>
      <c r="S6053" s="0" t="str">
        <f aca="false">IF(L6053=1,IF(COUNTIFS(C$2:C6053,C6053,L$2:L6053,1)=1,1,0),"")</f>
        <v/>
      </c>
      <c r="T6053" s="38" t="str">
        <f aca="false">IF(N6053="","",N6053+ROW()/10000000)</f>
        <v/>
      </c>
      <c r="U6053" s="0" t="str">
        <f aca="false">IF(G6053=1,IF(B6053="",1,0),"")</f>
        <v/>
      </c>
    </row>
    <row r="6054" customFormat="false" ht="15" hidden="false" customHeight="false" outlineLevel="0" collapsed="false">
      <c r="A6054" s="35"/>
      <c r="B6054" s="35"/>
      <c r="G6054" s="0" t="str">
        <f aca="false">IF(A6054="","",IF(AND(A6054&gt;=Debut,A6054&lt;Fin),1,0))</f>
        <v/>
      </c>
      <c r="H6054" s="0" t="str">
        <f aca="false">IF(G6054=1,INT(ROUND((A6054-Debut)*86400,0)/600),"")</f>
        <v/>
      </c>
      <c r="I6054" s="0" t="str">
        <f aca="false">IF(G6054=1,INT(ROUND((A6054-Debut)*86400,0)/3600),"")</f>
        <v/>
      </c>
      <c r="J6054" s="0" t="str">
        <f aca="false">IF(OR(A6054="",B6054=""),"",ROUND((B6054-A6054)*86400,0))</f>
        <v/>
      </c>
      <c r="K6054" s="37" t="str">
        <f aca="false">IF(G6054=1,IF(COUNTIFS($C:$C,C6054,$G:$G,1,$A:$A,"&gt;="&amp;(A6054-FenetreInterm/86400),$A:$A,"&lt;="&amp;A6054)&gt;=NbInterm,1,0),"")</f>
        <v/>
      </c>
      <c r="L6054" s="37" t="str">
        <f aca="false">IF(G6054=1,IF(B6054="",0,IF(J6054&lt;SeuilFugitive,1,0)),"")</f>
        <v/>
      </c>
      <c r="M6054" s="37" t="str">
        <f aca="false">IF(G6054=1,IF(B6054="",IF((Fin-A6054)*24&gt;SeuilFigee,1,0),IF(J6054&gt;SeuilFigee*3600,1,0)),"")</f>
        <v/>
      </c>
      <c r="N6054" s="0" t="str">
        <f aca="false">IF(G6054=1,IF(COUNTIF(H$2:H6054,H6054)=1,COUNTIF($H:$H,H6054),""),"")</f>
        <v/>
      </c>
      <c r="O6054" s="0" t="str">
        <f aca="false">IF(G6054=1,IF(COUNTIF(I$2:I6054,I6054)=1,COUNTIF($I:$I,I6054),""),"")</f>
        <v/>
      </c>
      <c r="P6054" s="38" t="str">
        <f aca="false">IF(G6054=1,IF(COUNTIFS(C$2:C6054,C6054,G$2:G6054,1)=1,COUNTIFS($C:$C,C6054,$G:$G,1)+ROW()/10000000,""),"")</f>
        <v/>
      </c>
      <c r="Q6054" s="0" t="str">
        <f aca="false">IF(K6054=1,IF(COUNTIFS(C$2:C6054,C6054,K$2:K6054,1)=1,1,0),"")</f>
        <v/>
      </c>
      <c r="R6054" s="0" t="str">
        <f aca="false">IF(M6054=1,IF(COUNTIFS(C$2:C6054,C6054,M$2:M6054,1)=1,1,0),"")</f>
        <v/>
      </c>
      <c r="S6054" s="0" t="str">
        <f aca="false">IF(L6054=1,IF(COUNTIFS(C$2:C6054,C6054,L$2:L6054,1)=1,1,0),"")</f>
        <v/>
      </c>
      <c r="T6054" s="38" t="str">
        <f aca="false">IF(N6054="","",N6054+ROW()/10000000)</f>
        <v/>
      </c>
      <c r="U6054" s="0" t="str">
        <f aca="false">IF(G6054=1,IF(B6054="",1,0),"")</f>
        <v/>
      </c>
    </row>
    <row r="6055" customFormat="false" ht="15" hidden="false" customHeight="false" outlineLevel="0" collapsed="false">
      <c r="A6055" s="35"/>
      <c r="B6055" s="35"/>
      <c r="G6055" s="0" t="str">
        <f aca="false">IF(A6055="","",IF(AND(A6055&gt;=Debut,A6055&lt;Fin),1,0))</f>
        <v/>
      </c>
      <c r="H6055" s="0" t="str">
        <f aca="false">IF(G6055=1,INT(ROUND((A6055-Debut)*86400,0)/600),"")</f>
        <v/>
      </c>
      <c r="I6055" s="0" t="str">
        <f aca="false">IF(G6055=1,INT(ROUND((A6055-Debut)*86400,0)/3600),"")</f>
        <v/>
      </c>
      <c r="J6055" s="0" t="str">
        <f aca="false">IF(OR(A6055="",B6055=""),"",ROUND((B6055-A6055)*86400,0))</f>
        <v/>
      </c>
      <c r="K6055" s="37" t="str">
        <f aca="false">IF(G6055=1,IF(COUNTIFS($C:$C,C6055,$G:$G,1,$A:$A,"&gt;="&amp;(A6055-FenetreInterm/86400),$A:$A,"&lt;="&amp;A6055)&gt;=NbInterm,1,0),"")</f>
        <v/>
      </c>
      <c r="L6055" s="37" t="str">
        <f aca="false">IF(G6055=1,IF(B6055="",0,IF(J6055&lt;SeuilFugitive,1,0)),"")</f>
        <v/>
      </c>
      <c r="M6055" s="37" t="str">
        <f aca="false">IF(G6055=1,IF(B6055="",IF((Fin-A6055)*24&gt;SeuilFigee,1,0),IF(J6055&gt;SeuilFigee*3600,1,0)),"")</f>
        <v/>
      </c>
      <c r="N6055" s="0" t="str">
        <f aca="false">IF(G6055=1,IF(COUNTIF(H$2:H6055,H6055)=1,COUNTIF($H:$H,H6055),""),"")</f>
        <v/>
      </c>
      <c r="O6055" s="0" t="str">
        <f aca="false">IF(G6055=1,IF(COUNTIF(I$2:I6055,I6055)=1,COUNTIF($I:$I,I6055),""),"")</f>
        <v/>
      </c>
      <c r="P6055" s="38" t="str">
        <f aca="false">IF(G6055=1,IF(COUNTIFS(C$2:C6055,C6055,G$2:G6055,1)=1,COUNTIFS($C:$C,C6055,$G:$G,1)+ROW()/10000000,""),"")</f>
        <v/>
      </c>
      <c r="Q6055" s="0" t="str">
        <f aca="false">IF(K6055=1,IF(COUNTIFS(C$2:C6055,C6055,K$2:K6055,1)=1,1,0),"")</f>
        <v/>
      </c>
      <c r="R6055" s="0" t="str">
        <f aca="false">IF(M6055=1,IF(COUNTIFS(C$2:C6055,C6055,M$2:M6055,1)=1,1,0),"")</f>
        <v/>
      </c>
      <c r="S6055" s="0" t="str">
        <f aca="false">IF(L6055=1,IF(COUNTIFS(C$2:C6055,C6055,L$2:L6055,1)=1,1,0),"")</f>
        <v/>
      </c>
      <c r="T6055" s="38" t="str">
        <f aca="false">IF(N6055="","",N6055+ROW()/10000000)</f>
        <v/>
      </c>
      <c r="U6055" s="0" t="str">
        <f aca="false">IF(G6055=1,IF(B6055="",1,0),"")</f>
        <v/>
      </c>
    </row>
    <row r="6056" customFormat="false" ht="15" hidden="false" customHeight="false" outlineLevel="0" collapsed="false">
      <c r="A6056" s="35"/>
      <c r="B6056" s="35"/>
      <c r="G6056" s="0" t="str">
        <f aca="false">IF(A6056="","",IF(AND(A6056&gt;=Debut,A6056&lt;Fin),1,0))</f>
        <v/>
      </c>
      <c r="H6056" s="0" t="str">
        <f aca="false">IF(G6056=1,INT(ROUND((A6056-Debut)*86400,0)/600),"")</f>
        <v/>
      </c>
      <c r="I6056" s="0" t="str">
        <f aca="false">IF(G6056=1,INT(ROUND((A6056-Debut)*86400,0)/3600),"")</f>
        <v/>
      </c>
      <c r="J6056" s="0" t="str">
        <f aca="false">IF(OR(A6056="",B6056=""),"",ROUND((B6056-A6056)*86400,0))</f>
        <v/>
      </c>
      <c r="K6056" s="37" t="str">
        <f aca="false">IF(G6056=1,IF(COUNTIFS($C:$C,C6056,$G:$G,1,$A:$A,"&gt;="&amp;(A6056-FenetreInterm/86400),$A:$A,"&lt;="&amp;A6056)&gt;=NbInterm,1,0),"")</f>
        <v/>
      </c>
      <c r="L6056" s="37" t="str">
        <f aca="false">IF(G6056=1,IF(B6056="",0,IF(J6056&lt;SeuilFugitive,1,0)),"")</f>
        <v/>
      </c>
      <c r="M6056" s="37" t="str">
        <f aca="false">IF(G6056=1,IF(B6056="",IF((Fin-A6056)*24&gt;SeuilFigee,1,0),IF(J6056&gt;SeuilFigee*3600,1,0)),"")</f>
        <v/>
      </c>
      <c r="N6056" s="0" t="str">
        <f aca="false">IF(G6056=1,IF(COUNTIF(H$2:H6056,H6056)=1,COUNTIF($H:$H,H6056),""),"")</f>
        <v/>
      </c>
      <c r="O6056" s="0" t="str">
        <f aca="false">IF(G6056=1,IF(COUNTIF(I$2:I6056,I6056)=1,COUNTIF($I:$I,I6056),""),"")</f>
        <v/>
      </c>
      <c r="P6056" s="38" t="str">
        <f aca="false">IF(G6056=1,IF(COUNTIFS(C$2:C6056,C6056,G$2:G6056,1)=1,COUNTIFS($C:$C,C6056,$G:$G,1)+ROW()/10000000,""),"")</f>
        <v/>
      </c>
      <c r="Q6056" s="0" t="str">
        <f aca="false">IF(K6056=1,IF(COUNTIFS(C$2:C6056,C6056,K$2:K6056,1)=1,1,0),"")</f>
        <v/>
      </c>
      <c r="R6056" s="0" t="str">
        <f aca="false">IF(M6056=1,IF(COUNTIFS(C$2:C6056,C6056,M$2:M6056,1)=1,1,0),"")</f>
        <v/>
      </c>
      <c r="S6056" s="0" t="str">
        <f aca="false">IF(L6056=1,IF(COUNTIFS(C$2:C6056,C6056,L$2:L6056,1)=1,1,0),"")</f>
        <v/>
      </c>
      <c r="T6056" s="38" t="str">
        <f aca="false">IF(N6056="","",N6056+ROW()/10000000)</f>
        <v/>
      </c>
      <c r="U6056" s="0" t="str">
        <f aca="false">IF(G6056=1,IF(B6056="",1,0),"")</f>
        <v/>
      </c>
    </row>
    <row r="6057" customFormat="false" ht="15" hidden="false" customHeight="false" outlineLevel="0" collapsed="false">
      <c r="A6057" s="35"/>
      <c r="B6057" s="35"/>
      <c r="G6057" s="0" t="str">
        <f aca="false">IF(A6057="","",IF(AND(A6057&gt;=Debut,A6057&lt;Fin),1,0))</f>
        <v/>
      </c>
      <c r="H6057" s="0" t="str">
        <f aca="false">IF(G6057=1,INT(ROUND((A6057-Debut)*86400,0)/600),"")</f>
        <v/>
      </c>
      <c r="I6057" s="0" t="str">
        <f aca="false">IF(G6057=1,INT(ROUND((A6057-Debut)*86400,0)/3600),"")</f>
        <v/>
      </c>
      <c r="J6057" s="0" t="str">
        <f aca="false">IF(OR(A6057="",B6057=""),"",ROUND((B6057-A6057)*86400,0))</f>
        <v/>
      </c>
      <c r="K6057" s="37" t="str">
        <f aca="false">IF(G6057=1,IF(COUNTIFS($C:$C,C6057,$G:$G,1,$A:$A,"&gt;="&amp;(A6057-FenetreInterm/86400),$A:$A,"&lt;="&amp;A6057)&gt;=NbInterm,1,0),"")</f>
        <v/>
      </c>
      <c r="L6057" s="37" t="str">
        <f aca="false">IF(G6057=1,IF(B6057="",0,IF(J6057&lt;SeuilFugitive,1,0)),"")</f>
        <v/>
      </c>
      <c r="M6057" s="37" t="str">
        <f aca="false">IF(G6057=1,IF(B6057="",IF((Fin-A6057)*24&gt;SeuilFigee,1,0),IF(J6057&gt;SeuilFigee*3600,1,0)),"")</f>
        <v/>
      </c>
      <c r="N6057" s="0" t="str">
        <f aca="false">IF(G6057=1,IF(COUNTIF(H$2:H6057,H6057)=1,COUNTIF($H:$H,H6057),""),"")</f>
        <v/>
      </c>
      <c r="O6057" s="0" t="str">
        <f aca="false">IF(G6057=1,IF(COUNTIF(I$2:I6057,I6057)=1,COUNTIF($I:$I,I6057),""),"")</f>
        <v/>
      </c>
      <c r="P6057" s="38" t="str">
        <f aca="false">IF(G6057=1,IF(COUNTIFS(C$2:C6057,C6057,G$2:G6057,1)=1,COUNTIFS($C:$C,C6057,$G:$G,1)+ROW()/10000000,""),"")</f>
        <v/>
      </c>
      <c r="Q6057" s="0" t="str">
        <f aca="false">IF(K6057=1,IF(COUNTIFS(C$2:C6057,C6057,K$2:K6057,1)=1,1,0),"")</f>
        <v/>
      </c>
      <c r="R6057" s="0" t="str">
        <f aca="false">IF(M6057=1,IF(COUNTIFS(C$2:C6057,C6057,M$2:M6057,1)=1,1,0),"")</f>
        <v/>
      </c>
      <c r="S6057" s="0" t="str">
        <f aca="false">IF(L6057=1,IF(COUNTIFS(C$2:C6057,C6057,L$2:L6057,1)=1,1,0),"")</f>
        <v/>
      </c>
      <c r="T6057" s="38" t="str">
        <f aca="false">IF(N6057="","",N6057+ROW()/10000000)</f>
        <v/>
      </c>
      <c r="U6057" s="0" t="str">
        <f aca="false">IF(G6057=1,IF(B6057="",1,0),"")</f>
        <v/>
      </c>
    </row>
    <row r="6058" customFormat="false" ht="15" hidden="false" customHeight="false" outlineLevel="0" collapsed="false">
      <c r="A6058" s="35"/>
      <c r="B6058" s="35"/>
      <c r="G6058" s="0" t="str">
        <f aca="false">IF(A6058="","",IF(AND(A6058&gt;=Debut,A6058&lt;Fin),1,0))</f>
        <v/>
      </c>
      <c r="H6058" s="0" t="str">
        <f aca="false">IF(G6058=1,INT(ROUND((A6058-Debut)*86400,0)/600),"")</f>
        <v/>
      </c>
      <c r="I6058" s="0" t="str">
        <f aca="false">IF(G6058=1,INT(ROUND((A6058-Debut)*86400,0)/3600),"")</f>
        <v/>
      </c>
      <c r="J6058" s="0" t="str">
        <f aca="false">IF(OR(A6058="",B6058=""),"",ROUND((B6058-A6058)*86400,0))</f>
        <v/>
      </c>
      <c r="K6058" s="37" t="str">
        <f aca="false">IF(G6058=1,IF(COUNTIFS($C:$C,C6058,$G:$G,1,$A:$A,"&gt;="&amp;(A6058-FenetreInterm/86400),$A:$A,"&lt;="&amp;A6058)&gt;=NbInterm,1,0),"")</f>
        <v/>
      </c>
      <c r="L6058" s="37" t="str">
        <f aca="false">IF(G6058=1,IF(B6058="",0,IF(J6058&lt;SeuilFugitive,1,0)),"")</f>
        <v/>
      </c>
      <c r="M6058" s="37" t="str">
        <f aca="false">IF(G6058=1,IF(B6058="",IF((Fin-A6058)*24&gt;SeuilFigee,1,0),IF(J6058&gt;SeuilFigee*3600,1,0)),"")</f>
        <v/>
      </c>
      <c r="N6058" s="0" t="str">
        <f aca="false">IF(G6058=1,IF(COUNTIF(H$2:H6058,H6058)=1,COUNTIF($H:$H,H6058),""),"")</f>
        <v/>
      </c>
      <c r="O6058" s="0" t="str">
        <f aca="false">IF(G6058=1,IF(COUNTIF(I$2:I6058,I6058)=1,COUNTIF($I:$I,I6058),""),"")</f>
        <v/>
      </c>
      <c r="P6058" s="38" t="str">
        <f aca="false">IF(G6058=1,IF(COUNTIFS(C$2:C6058,C6058,G$2:G6058,1)=1,COUNTIFS($C:$C,C6058,$G:$G,1)+ROW()/10000000,""),"")</f>
        <v/>
      </c>
      <c r="Q6058" s="0" t="str">
        <f aca="false">IF(K6058=1,IF(COUNTIFS(C$2:C6058,C6058,K$2:K6058,1)=1,1,0),"")</f>
        <v/>
      </c>
      <c r="R6058" s="0" t="str">
        <f aca="false">IF(M6058=1,IF(COUNTIFS(C$2:C6058,C6058,M$2:M6058,1)=1,1,0),"")</f>
        <v/>
      </c>
      <c r="S6058" s="0" t="str">
        <f aca="false">IF(L6058=1,IF(COUNTIFS(C$2:C6058,C6058,L$2:L6058,1)=1,1,0),"")</f>
        <v/>
      </c>
      <c r="T6058" s="38" t="str">
        <f aca="false">IF(N6058="","",N6058+ROW()/10000000)</f>
        <v/>
      </c>
      <c r="U6058" s="0" t="str">
        <f aca="false">IF(G6058=1,IF(B6058="",1,0),"")</f>
        <v/>
      </c>
    </row>
    <row r="6059" customFormat="false" ht="15" hidden="false" customHeight="false" outlineLevel="0" collapsed="false">
      <c r="A6059" s="35"/>
      <c r="B6059" s="35"/>
      <c r="G6059" s="0" t="str">
        <f aca="false">IF(A6059="","",IF(AND(A6059&gt;=Debut,A6059&lt;Fin),1,0))</f>
        <v/>
      </c>
      <c r="H6059" s="0" t="str">
        <f aca="false">IF(G6059=1,INT(ROUND((A6059-Debut)*86400,0)/600),"")</f>
        <v/>
      </c>
      <c r="I6059" s="0" t="str">
        <f aca="false">IF(G6059=1,INT(ROUND((A6059-Debut)*86400,0)/3600),"")</f>
        <v/>
      </c>
      <c r="J6059" s="0" t="str">
        <f aca="false">IF(OR(A6059="",B6059=""),"",ROUND((B6059-A6059)*86400,0))</f>
        <v/>
      </c>
      <c r="K6059" s="37" t="str">
        <f aca="false">IF(G6059=1,IF(COUNTIFS($C:$C,C6059,$G:$G,1,$A:$A,"&gt;="&amp;(A6059-FenetreInterm/86400),$A:$A,"&lt;="&amp;A6059)&gt;=NbInterm,1,0),"")</f>
        <v/>
      </c>
      <c r="L6059" s="37" t="str">
        <f aca="false">IF(G6059=1,IF(B6059="",0,IF(J6059&lt;SeuilFugitive,1,0)),"")</f>
        <v/>
      </c>
      <c r="M6059" s="37" t="str">
        <f aca="false">IF(G6059=1,IF(B6059="",IF((Fin-A6059)*24&gt;SeuilFigee,1,0),IF(J6059&gt;SeuilFigee*3600,1,0)),"")</f>
        <v/>
      </c>
      <c r="N6059" s="0" t="str">
        <f aca="false">IF(G6059=1,IF(COUNTIF(H$2:H6059,H6059)=1,COUNTIF($H:$H,H6059),""),"")</f>
        <v/>
      </c>
      <c r="O6059" s="0" t="str">
        <f aca="false">IF(G6059=1,IF(COUNTIF(I$2:I6059,I6059)=1,COUNTIF($I:$I,I6059),""),"")</f>
        <v/>
      </c>
      <c r="P6059" s="38" t="str">
        <f aca="false">IF(G6059=1,IF(COUNTIFS(C$2:C6059,C6059,G$2:G6059,1)=1,COUNTIFS($C:$C,C6059,$G:$G,1)+ROW()/10000000,""),"")</f>
        <v/>
      </c>
      <c r="Q6059" s="0" t="str">
        <f aca="false">IF(K6059=1,IF(COUNTIFS(C$2:C6059,C6059,K$2:K6059,1)=1,1,0),"")</f>
        <v/>
      </c>
      <c r="R6059" s="0" t="str">
        <f aca="false">IF(M6059=1,IF(COUNTIFS(C$2:C6059,C6059,M$2:M6059,1)=1,1,0),"")</f>
        <v/>
      </c>
      <c r="S6059" s="0" t="str">
        <f aca="false">IF(L6059=1,IF(COUNTIFS(C$2:C6059,C6059,L$2:L6059,1)=1,1,0),"")</f>
        <v/>
      </c>
      <c r="T6059" s="38" t="str">
        <f aca="false">IF(N6059="","",N6059+ROW()/10000000)</f>
        <v/>
      </c>
      <c r="U6059" s="0" t="str">
        <f aca="false">IF(G6059=1,IF(B6059="",1,0),"")</f>
        <v/>
      </c>
    </row>
    <row r="6060" customFormat="false" ht="15" hidden="false" customHeight="false" outlineLevel="0" collapsed="false">
      <c r="A6060" s="35"/>
      <c r="B6060" s="35"/>
      <c r="G6060" s="0" t="str">
        <f aca="false">IF(A6060="","",IF(AND(A6060&gt;=Debut,A6060&lt;Fin),1,0))</f>
        <v/>
      </c>
      <c r="H6060" s="0" t="str">
        <f aca="false">IF(G6060=1,INT(ROUND((A6060-Debut)*86400,0)/600),"")</f>
        <v/>
      </c>
      <c r="I6060" s="0" t="str">
        <f aca="false">IF(G6060=1,INT(ROUND((A6060-Debut)*86400,0)/3600),"")</f>
        <v/>
      </c>
      <c r="J6060" s="0" t="str">
        <f aca="false">IF(OR(A6060="",B6060=""),"",ROUND((B6060-A6060)*86400,0))</f>
        <v/>
      </c>
      <c r="K6060" s="37" t="str">
        <f aca="false">IF(G6060=1,IF(COUNTIFS($C:$C,C6060,$G:$G,1,$A:$A,"&gt;="&amp;(A6060-FenetreInterm/86400),$A:$A,"&lt;="&amp;A6060)&gt;=NbInterm,1,0),"")</f>
        <v/>
      </c>
      <c r="L6060" s="37" t="str">
        <f aca="false">IF(G6060=1,IF(B6060="",0,IF(J6060&lt;SeuilFugitive,1,0)),"")</f>
        <v/>
      </c>
      <c r="M6060" s="37" t="str">
        <f aca="false">IF(G6060=1,IF(B6060="",IF((Fin-A6060)*24&gt;SeuilFigee,1,0),IF(J6060&gt;SeuilFigee*3600,1,0)),"")</f>
        <v/>
      </c>
      <c r="N6060" s="0" t="str">
        <f aca="false">IF(G6060=1,IF(COUNTIF(H$2:H6060,H6060)=1,COUNTIF($H:$H,H6060),""),"")</f>
        <v/>
      </c>
      <c r="O6060" s="0" t="str">
        <f aca="false">IF(G6060=1,IF(COUNTIF(I$2:I6060,I6060)=1,COUNTIF($I:$I,I6060),""),"")</f>
        <v/>
      </c>
      <c r="P6060" s="38" t="str">
        <f aca="false">IF(G6060=1,IF(COUNTIFS(C$2:C6060,C6060,G$2:G6060,1)=1,COUNTIFS($C:$C,C6060,$G:$G,1)+ROW()/10000000,""),"")</f>
        <v/>
      </c>
      <c r="Q6060" s="0" t="str">
        <f aca="false">IF(K6060=1,IF(COUNTIFS(C$2:C6060,C6060,K$2:K6060,1)=1,1,0),"")</f>
        <v/>
      </c>
      <c r="R6060" s="0" t="str">
        <f aca="false">IF(M6060=1,IF(COUNTIFS(C$2:C6060,C6060,M$2:M6060,1)=1,1,0),"")</f>
        <v/>
      </c>
      <c r="S6060" s="0" t="str">
        <f aca="false">IF(L6060=1,IF(COUNTIFS(C$2:C6060,C6060,L$2:L6060,1)=1,1,0),"")</f>
        <v/>
      </c>
      <c r="T6060" s="38" t="str">
        <f aca="false">IF(N6060="","",N6060+ROW()/10000000)</f>
        <v/>
      </c>
      <c r="U6060" s="0" t="str">
        <f aca="false">IF(G6060=1,IF(B6060="",1,0),"")</f>
        <v/>
      </c>
    </row>
    <row r="6061" customFormat="false" ht="15" hidden="false" customHeight="false" outlineLevel="0" collapsed="false">
      <c r="A6061" s="35"/>
      <c r="B6061" s="35"/>
      <c r="G6061" s="0" t="str">
        <f aca="false">IF(A6061="","",IF(AND(A6061&gt;=Debut,A6061&lt;Fin),1,0))</f>
        <v/>
      </c>
      <c r="H6061" s="0" t="str">
        <f aca="false">IF(G6061=1,INT(ROUND((A6061-Debut)*86400,0)/600),"")</f>
        <v/>
      </c>
      <c r="I6061" s="0" t="str">
        <f aca="false">IF(G6061=1,INT(ROUND((A6061-Debut)*86400,0)/3600),"")</f>
        <v/>
      </c>
      <c r="J6061" s="0" t="str">
        <f aca="false">IF(OR(A6061="",B6061=""),"",ROUND((B6061-A6061)*86400,0))</f>
        <v/>
      </c>
      <c r="K6061" s="37" t="str">
        <f aca="false">IF(G6061=1,IF(COUNTIFS($C:$C,C6061,$G:$G,1,$A:$A,"&gt;="&amp;(A6061-FenetreInterm/86400),$A:$A,"&lt;="&amp;A6061)&gt;=NbInterm,1,0),"")</f>
        <v/>
      </c>
      <c r="L6061" s="37" t="str">
        <f aca="false">IF(G6061=1,IF(B6061="",0,IF(J6061&lt;SeuilFugitive,1,0)),"")</f>
        <v/>
      </c>
      <c r="M6061" s="37" t="str">
        <f aca="false">IF(G6061=1,IF(B6061="",IF((Fin-A6061)*24&gt;SeuilFigee,1,0),IF(J6061&gt;SeuilFigee*3600,1,0)),"")</f>
        <v/>
      </c>
      <c r="N6061" s="0" t="str">
        <f aca="false">IF(G6061=1,IF(COUNTIF(H$2:H6061,H6061)=1,COUNTIF($H:$H,H6061),""),"")</f>
        <v/>
      </c>
      <c r="O6061" s="0" t="str">
        <f aca="false">IF(G6061=1,IF(COUNTIF(I$2:I6061,I6061)=1,COUNTIF($I:$I,I6061),""),"")</f>
        <v/>
      </c>
      <c r="P6061" s="38" t="str">
        <f aca="false">IF(G6061=1,IF(COUNTIFS(C$2:C6061,C6061,G$2:G6061,1)=1,COUNTIFS($C:$C,C6061,$G:$G,1)+ROW()/10000000,""),"")</f>
        <v/>
      </c>
      <c r="Q6061" s="0" t="str">
        <f aca="false">IF(K6061=1,IF(COUNTIFS(C$2:C6061,C6061,K$2:K6061,1)=1,1,0),"")</f>
        <v/>
      </c>
      <c r="R6061" s="0" t="str">
        <f aca="false">IF(M6061=1,IF(COUNTIFS(C$2:C6061,C6061,M$2:M6061,1)=1,1,0),"")</f>
        <v/>
      </c>
      <c r="S6061" s="0" t="str">
        <f aca="false">IF(L6061=1,IF(COUNTIFS(C$2:C6061,C6061,L$2:L6061,1)=1,1,0),"")</f>
        <v/>
      </c>
      <c r="T6061" s="38" t="str">
        <f aca="false">IF(N6061="","",N6061+ROW()/10000000)</f>
        <v/>
      </c>
      <c r="U6061" s="0" t="str">
        <f aca="false">IF(G6061=1,IF(B6061="",1,0),"")</f>
        <v/>
      </c>
    </row>
    <row r="6062" customFormat="false" ht="15" hidden="false" customHeight="false" outlineLevel="0" collapsed="false">
      <c r="A6062" s="35"/>
      <c r="B6062" s="35"/>
      <c r="G6062" s="0" t="str">
        <f aca="false">IF(A6062="","",IF(AND(A6062&gt;=Debut,A6062&lt;Fin),1,0))</f>
        <v/>
      </c>
      <c r="H6062" s="0" t="str">
        <f aca="false">IF(G6062=1,INT(ROUND((A6062-Debut)*86400,0)/600),"")</f>
        <v/>
      </c>
      <c r="I6062" s="0" t="str">
        <f aca="false">IF(G6062=1,INT(ROUND((A6062-Debut)*86400,0)/3600),"")</f>
        <v/>
      </c>
      <c r="J6062" s="0" t="str">
        <f aca="false">IF(OR(A6062="",B6062=""),"",ROUND((B6062-A6062)*86400,0))</f>
        <v/>
      </c>
      <c r="K6062" s="37" t="str">
        <f aca="false">IF(G6062=1,IF(COUNTIFS($C:$C,C6062,$G:$G,1,$A:$A,"&gt;="&amp;(A6062-FenetreInterm/86400),$A:$A,"&lt;="&amp;A6062)&gt;=NbInterm,1,0),"")</f>
        <v/>
      </c>
      <c r="L6062" s="37" t="str">
        <f aca="false">IF(G6062=1,IF(B6062="",0,IF(J6062&lt;SeuilFugitive,1,0)),"")</f>
        <v/>
      </c>
      <c r="M6062" s="37" t="str">
        <f aca="false">IF(G6062=1,IF(B6062="",IF((Fin-A6062)*24&gt;SeuilFigee,1,0),IF(J6062&gt;SeuilFigee*3600,1,0)),"")</f>
        <v/>
      </c>
      <c r="N6062" s="0" t="str">
        <f aca="false">IF(G6062=1,IF(COUNTIF(H$2:H6062,H6062)=1,COUNTIF($H:$H,H6062),""),"")</f>
        <v/>
      </c>
      <c r="O6062" s="0" t="str">
        <f aca="false">IF(G6062=1,IF(COUNTIF(I$2:I6062,I6062)=1,COUNTIF($I:$I,I6062),""),"")</f>
        <v/>
      </c>
      <c r="P6062" s="38" t="str">
        <f aca="false">IF(G6062=1,IF(COUNTIFS(C$2:C6062,C6062,G$2:G6062,1)=1,COUNTIFS($C:$C,C6062,$G:$G,1)+ROW()/10000000,""),"")</f>
        <v/>
      </c>
      <c r="Q6062" s="0" t="str">
        <f aca="false">IF(K6062=1,IF(COUNTIFS(C$2:C6062,C6062,K$2:K6062,1)=1,1,0),"")</f>
        <v/>
      </c>
      <c r="R6062" s="0" t="str">
        <f aca="false">IF(M6062=1,IF(COUNTIFS(C$2:C6062,C6062,M$2:M6062,1)=1,1,0),"")</f>
        <v/>
      </c>
      <c r="S6062" s="0" t="str">
        <f aca="false">IF(L6062=1,IF(COUNTIFS(C$2:C6062,C6062,L$2:L6062,1)=1,1,0),"")</f>
        <v/>
      </c>
      <c r="T6062" s="38" t="str">
        <f aca="false">IF(N6062="","",N6062+ROW()/10000000)</f>
        <v/>
      </c>
      <c r="U6062" s="0" t="str">
        <f aca="false">IF(G6062=1,IF(B6062="",1,0),"")</f>
        <v/>
      </c>
    </row>
    <row r="6063" customFormat="false" ht="15" hidden="false" customHeight="false" outlineLevel="0" collapsed="false">
      <c r="A6063" s="35"/>
      <c r="B6063" s="35"/>
      <c r="G6063" s="0" t="str">
        <f aca="false">IF(A6063="","",IF(AND(A6063&gt;=Debut,A6063&lt;Fin),1,0))</f>
        <v/>
      </c>
      <c r="H6063" s="0" t="str">
        <f aca="false">IF(G6063=1,INT(ROUND((A6063-Debut)*86400,0)/600),"")</f>
        <v/>
      </c>
      <c r="I6063" s="0" t="str">
        <f aca="false">IF(G6063=1,INT(ROUND((A6063-Debut)*86400,0)/3600),"")</f>
        <v/>
      </c>
      <c r="J6063" s="0" t="str">
        <f aca="false">IF(OR(A6063="",B6063=""),"",ROUND((B6063-A6063)*86400,0))</f>
        <v/>
      </c>
      <c r="K6063" s="37" t="str">
        <f aca="false">IF(G6063=1,IF(COUNTIFS($C:$C,C6063,$G:$G,1,$A:$A,"&gt;="&amp;(A6063-FenetreInterm/86400),$A:$A,"&lt;="&amp;A6063)&gt;=NbInterm,1,0),"")</f>
        <v/>
      </c>
      <c r="L6063" s="37" t="str">
        <f aca="false">IF(G6063=1,IF(B6063="",0,IF(J6063&lt;SeuilFugitive,1,0)),"")</f>
        <v/>
      </c>
      <c r="M6063" s="37" t="str">
        <f aca="false">IF(G6063=1,IF(B6063="",IF((Fin-A6063)*24&gt;SeuilFigee,1,0),IF(J6063&gt;SeuilFigee*3600,1,0)),"")</f>
        <v/>
      </c>
      <c r="N6063" s="0" t="str">
        <f aca="false">IF(G6063=1,IF(COUNTIF(H$2:H6063,H6063)=1,COUNTIF($H:$H,H6063),""),"")</f>
        <v/>
      </c>
      <c r="O6063" s="0" t="str">
        <f aca="false">IF(G6063=1,IF(COUNTIF(I$2:I6063,I6063)=1,COUNTIF($I:$I,I6063),""),"")</f>
        <v/>
      </c>
      <c r="P6063" s="38" t="str">
        <f aca="false">IF(G6063=1,IF(COUNTIFS(C$2:C6063,C6063,G$2:G6063,1)=1,COUNTIFS($C:$C,C6063,$G:$G,1)+ROW()/10000000,""),"")</f>
        <v/>
      </c>
      <c r="Q6063" s="0" t="str">
        <f aca="false">IF(K6063=1,IF(COUNTIFS(C$2:C6063,C6063,K$2:K6063,1)=1,1,0),"")</f>
        <v/>
      </c>
      <c r="R6063" s="0" t="str">
        <f aca="false">IF(M6063=1,IF(COUNTIFS(C$2:C6063,C6063,M$2:M6063,1)=1,1,0),"")</f>
        <v/>
      </c>
      <c r="S6063" s="0" t="str">
        <f aca="false">IF(L6063=1,IF(COUNTIFS(C$2:C6063,C6063,L$2:L6063,1)=1,1,0),"")</f>
        <v/>
      </c>
      <c r="T6063" s="38" t="str">
        <f aca="false">IF(N6063="","",N6063+ROW()/10000000)</f>
        <v/>
      </c>
      <c r="U6063" s="0" t="str">
        <f aca="false">IF(G6063=1,IF(B6063="",1,0),"")</f>
        <v/>
      </c>
    </row>
    <row r="6064" customFormat="false" ht="15" hidden="false" customHeight="false" outlineLevel="0" collapsed="false">
      <c r="A6064" s="35"/>
      <c r="B6064" s="35"/>
      <c r="G6064" s="0" t="str">
        <f aca="false">IF(A6064="","",IF(AND(A6064&gt;=Debut,A6064&lt;Fin),1,0))</f>
        <v/>
      </c>
      <c r="H6064" s="0" t="str">
        <f aca="false">IF(G6064=1,INT(ROUND((A6064-Debut)*86400,0)/600),"")</f>
        <v/>
      </c>
      <c r="I6064" s="0" t="str">
        <f aca="false">IF(G6064=1,INT(ROUND((A6064-Debut)*86400,0)/3600),"")</f>
        <v/>
      </c>
      <c r="J6064" s="0" t="str">
        <f aca="false">IF(OR(A6064="",B6064=""),"",ROUND((B6064-A6064)*86400,0))</f>
        <v/>
      </c>
      <c r="K6064" s="37" t="str">
        <f aca="false">IF(G6064=1,IF(COUNTIFS($C:$C,C6064,$G:$G,1,$A:$A,"&gt;="&amp;(A6064-FenetreInterm/86400),$A:$A,"&lt;="&amp;A6064)&gt;=NbInterm,1,0),"")</f>
        <v/>
      </c>
      <c r="L6064" s="37" t="str">
        <f aca="false">IF(G6064=1,IF(B6064="",0,IF(J6064&lt;SeuilFugitive,1,0)),"")</f>
        <v/>
      </c>
      <c r="M6064" s="37" t="str">
        <f aca="false">IF(G6064=1,IF(B6064="",IF((Fin-A6064)*24&gt;SeuilFigee,1,0),IF(J6064&gt;SeuilFigee*3600,1,0)),"")</f>
        <v/>
      </c>
      <c r="N6064" s="0" t="str">
        <f aca="false">IF(G6064=1,IF(COUNTIF(H$2:H6064,H6064)=1,COUNTIF($H:$H,H6064),""),"")</f>
        <v/>
      </c>
      <c r="O6064" s="0" t="str">
        <f aca="false">IF(G6064=1,IF(COUNTIF(I$2:I6064,I6064)=1,COUNTIF($I:$I,I6064),""),"")</f>
        <v/>
      </c>
      <c r="P6064" s="38" t="str">
        <f aca="false">IF(G6064=1,IF(COUNTIFS(C$2:C6064,C6064,G$2:G6064,1)=1,COUNTIFS($C:$C,C6064,$G:$G,1)+ROW()/10000000,""),"")</f>
        <v/>
      </c>
      <c r="Q6064" s="0" t="str">
        <f aca="false">IF(K6064=1,IF(COUNTIFS(C$2:C6064,C6064,K$2:K6064,1)=1,1,0),"")</f>
        <v/>
      </c>
      <c r="R6064" s="0" t="str">
        <f aca="false">IF(M6064=1,IF(COUNTIFS(C$2:C6064,C6064,M$2:M6064,1)=1,1,0),"")</f>
        <v/>
      </c>
      <c r="S6064" s="0" t="str">
        <f aca="false">IF(L6064=1,IF(COUNTIFS(C$2:C6064,C6064,L$2:L6064,1)=1,1,0),"")</f>
        <v/>
      </c>
      <c r="T6064" s="38" t="str">
        <f aca="false">IF(N6064="","",N6064+ROW()/10000000)</f>
        <v/>
      </c>
      <c r="U6064" s="0" t="str">
        <f aca="false">IF(G6064=1,IF(B6064="",1,0),"")</f>
        <v/>
      </c>
    </row>
    <row r="6065" customFormat="false" ht="15" hidden="false" customHeight="false" outlineLevel="0" collapsed="false">
      <c r="A6065" s="35"/>
      <c r="B6065" s="35"/>
      <c r="G6065" s="0" t="str">
        <f aca="false">IF(A6065="","",IF(AND(A6065&gt;=Debut,A6065&lt;Fin),1,0))</f>
        <v/>
      </c>
      <c r="H6065" s="0" t="str">
        <f aca="false">IF(G6065=1,INT(ROUND((A6065-Debut)*86400,0)/600),"")</f>
        <v/>
      </c>
      <c r="I6065" s="0" t="str">
        <f aca="false">IF(G6065=1,INT(ROUND((A6065-Debut)*86400,0)/3600),"")</f>
        <v/>
      </c>
      <c r="J6065" s="0" t="str">
        <f aca="false">IF(OR(A6065="",B6065=""),"",ROUND((B6065-A6065)*86400,0))</f>
        <v/>
      </c>
      <c r="K6065" s="37" t="str">
        <f aca="false">IF(G6065=1,IF(COUNTIFS($C:$C,C6065,$G:$G,1,$A:$A,"&gt;="&amp;(A6065-FenetreInterm/86400),$A:$A,"&lt;="&amp;A6065)&gt;=NbInterm,1,0),"")</f>
        <v/>
      </c>
      <c r="L6065" s="37" t="str">
        <f aca="false">IF(G6065=1,IF(B6065="",0,IF(J6065&lt;SeuilFugitive,1,0)),"")</f>
        <v/>
      </c>
      <c r="M6065" s="37" t="str">
        <f aca="false">IF(G6065=1,IF(B6065="",IF((Fin-A6065)*24&gt;SeuilFigee,1,0),IF(J6065&gt;SeuilFigee*3600,1,0)),"")</f>
        <v/>
      </c>
      <c r="N6065" s="0" t="str">
        <f aca="false">IF(G6065=1,IF(COUNTIF(H$2:H6065,H6065)=1,COUNTIF($H:$H,H6065),""),"")</f>
        <v/>
      </c>
      <c r="O6065" s="0" t="str">
        <f aca="false">IF(G6065=1,IF(COUNTIF(I$2:I6065,I6065)=1,COUNTIF($I:$I,I6065),""),"")</f>
        <v/>
      </c>
      <c r="P6065" s="38" t="str">
        <f aca="false">IF(G6065=1,IF(COUNTIFS(C$2:C6065,C6065,G$2:G6065,1)=1,COUNTIFS($C:$C,C6065,$G:$G,1)+ROW()/10000000,""),"")</f>
        <v/>
      </c>
      <c r="Q6065" s="0" t="str">
        <f aca="false">IF(K6065=1,IF(COUNTIFS(C$2:C6065,C6065,K$2:K6065,1)=1,1,0),"")</f>
        <v/>
      </c>
      <c r="R6065" s="0" t="str">
        <f aca="false">IF(M6065=1,IF(COUNTIFS(C$2:C6065,C6065,M$2:M6065,1)=1,1,0),"")</f>
        <v/>
      </c>
      <c r="S6065" s="0" t="str">
        <f aca="false">IF(L6065=1,IF(COUNTIFS(C$2:C6065,C6065,L$2:L6065,1)=1,1,0),"")</f>
        <v/>
      </c>
      <c r="T6065" s="38" t="str">
        <f aca="false">IF(N6065="","",N6065+ROW()/10000000)</f>
        <v/>
      </c>
      <c r="U6065" s="0" t="str">
        <f aca="false">IF(G6065=1,IF(B6065="",1,0),"")</f>
        <v/>
      </c>
    </row>
    <row r="6066" customFormat="false" ht="15" hidden="false" customHeight="false" outlineLevel="0" collapsed="false">
      <c r="A6066" s="35"/>
      <c r="B6066" s="35"/>
      <c r="G6066" s="0" t="str">
        <f aca="false">IF(A6066="","",IF(AND(A6066&gt;=Debut,A6066&lt;Fin),1,0))</f>
        <v/>
      </c>
      <c r="H6066" s="0" t="str">
        <f aca="false">IF(G6066=1,INT(ROUND((A6066-Debut)*86400,0)/600),"")</f>
        <v/>
      </c>
      <c r="I6066" s="0" t="str">
        <f aca="false">IF(G6066=1,INT(ROUND((A6066-Debut)*86400,0)/3600),"")</f>
        <v/>
      </c>
      <c r="J6066" s="0" t="str">
        <f aca="false">IF(OR(A6066="",B6066=""),"",ROUND((B6066-A6066)*86400,0))</f>
        <v/>
      </c>
      <c r="K6066" s="37" t="str">
        <f aca="false">IF(G6066=1,IF(COUNTIFS($C:$C,C6066,$G:$G,1,$A:$A,"&gt;="&amp;(A6066-FenetreInterm/86400),$A:$A,"&lt;="&amp;A6066)&gt;=NbInterm,1,0),"")</f>
        <v/>
      </c>
      <c r="L6066" s="37" t="str">
        <f aca="false">IF(G6066=1,IF(B6066="",0,IF(J6066&lt;SeuilFugitive,1,0)),"")</f>
        <v/>
      </c>
      <c r="M6066" s="37" t="str">
        <f aca="false">IF(G6066=1,IF(B6066="",IF((Fin-A6066)*24&gt;SeuilFigee,1,0),IF(J6066&gt;SeuilFigee*3600,1,0)),"")</f>
        <v/>
      </c>
      <c r="N6066" s="0" t="str">
        <f aca="false">IF(G6066=1,IF(COUNTIF(H$2:H6066,H6066)=1,COUNTIF($H:$H,H6066),""),"")</f>
        <v/>
      </c>
      <c r="O6066" s="0" t="str">
        <f aca="false">IF(G6066=1,IF(COUNTIF(I$2:I6066,I6066)=1,COUNTIF($I:$I,I6066),""),"")</f>
        <v/>
      </c>
      <c r="P6066" s="38" t="str">
        <f aca="false">IF(G6066=1,IF(COUNTIFS(C$2:C6066,C6066,G$2:G6066,1)=1,COUNTIFS($C:$C,C6066,$G:$G,1)+ROW()/10000000,""),"")</f>
        <v/>
      </c>
      <c r="Q6066" s="0" t="str">
        <f aca="false">IF(K6066=1,IF(COUNTIFS(C$2:C6066,C6066,K$2:K6066,1)=1,1,0),"")</f>
        <v/>
      </c>
      <c r="R6066" s="0" t="str">
        <f aca="false">IF(M6066=1,IF(COUNTIFS(C$2:C6066,C6066,M$2:M6066,1)=1,1,0),"")</f>
        <v/>
      </c>
      <c r="S6066" s="0" t="str">
        <f aca="false">IF(L6066=1,IF(COUNTIFS(C$2:C6066,C6066,L$2:L6066,1)=1,1,0),"")</f>
        <v/>
      </c>
      <c r="T6066" s="38" t="str">
        <f aca="false">IF(N6066="","",N6066+ROW()/10000000)</f>
        <v/>
      </c>
      <c r="U6066" s="0" t="str">
        <f aca="false">IF(G6066=1,IF(B6066="",1,0),"")</f>
        <v/>
      </c>
    </row>
    <row r="6067" customFormat="false" ht="15" hidden="false" customHeight="false" outlineLevel="0" collapsed="false">
      <c r="A6067" s="35"/>
      <c r="B6067" s="35"/>
      <c r="G6067" s="0" t="str">
        <f aca="false">IF(A6067="","",IF(AND(A6067&gt;=Debut,A6067&lt;Fin),1,0))</f>
        <v/>
      </c>
      <c r="H6067" s="0" t="str">
        <f aca="false">IF(G6067=1,INT(ROUND((A6067-Debut)*86400,0)/600),"")</f>
        <v/>
      </c>
      <c r="I6067" s="0" t="str">
        <f aca="false">IF(G6067=1,INT(ROUND((A6067-Debut)*86400,0)/3600),"")</f>
        <v/>
      </c>
      <c r="J6067" s="0" t="str">
        <f aca="false">IF(OR(A6067="",B6067=""),"",ROUND((B6067-A6067)*86400,0))</f>
        <v/>
      </c>
      <c r="K6067" s="37" t="str">
        <f aca="false">IF(G6067=1,IF(COUNTIFS($C:$C,C6067,$G:$G,1,$A:$A,"&gt;="&amp;(A6067-FenetreInterm/86400),$A:$A,"&lt;="&amp;A6067)&gt;=NbInterm,1,0),"")</f>
        <v/>
      </c>
      <c r="L6067" s="37" t="str">
        <f aca="false">IF(G6067=1,IF(B6067="",0,IF(J6067&lt;SeuilFugitive,1,0)),"")</f>
        <v/>
      </c>
      <c r="M6067" s="37" t="str">
        <f aca="false">IF(G6067=1,IF(B6067="",IF((Fin-A6067)*24&gt;SeuilFigee,1,0),IF(J6067&gt;SeuilFigee*3600,1,0)),"")</f>
        <v/>
      </c>
      <c r="N6067" s="0" t="str">
        <f aca="false">IF(G6067=1,IF(COUNTIF(H$2:H6067,H6067)=1,COUNTIF($H:$H,H6067),""),"")</f>
        <v/>
      </c>
      <c r="O6067" s="0" t="str">
        <f aca="false">IF(G6067=1,IF(COUNTIF(I$2:I6067,I6067)=1,COUNTIF($I:$I,I6067),""),"")</f>
        <v/>
      </c>
      <c r="P6067" s="38" t="str">
        <f aca="false">IF(G6067=1,IF(COUNTIFS(C$2:C6067,C6067,G$2:G6067,1)=1,COUNTIFS($C:$C,C6067,$G:$G,1)+ROW()/10000000,""),"")</f>
        <v/>
      </c>
      <c r="Q6067" s="0" t="str">
        <f aca="false">IF(K6067=1,IF(COUNTIFS(C$2:C6067,C6067,K$2:K6067,1)=1,1,0),"")</f>
        <v/>
      </c>
      <c r="R6067" s="0" t="str">
        <f aca="false">IF(M6067=1,IF(COUNTIFS(C$2:C6067,C6067,M$2:M6067,1)=1,1,0),"")</f>
        <v/>
      </c>
      <c r="S6067" s="0" t="str">
        <f aca="false">IF(L6067=1,IF(COUNTIFS(C$2:C6067,C6067,L$2:L6067,1)=1,1,0),"")</f>
        <v/>
      </c>
      <c r="T6067" s="38" t="str">
        <f aca="false">IF(N6067="","",N6067+ROW()/10000000)</f>
        <v/>
      </c>
      <c r="U6067" s="0" t="str">
        <f aca="false">IF(G6067=1,IF(B6067="",1,0),"")</f>
        <v/>
      </c>
    </row>
    <row r="6068" customFormat="false" ht="15" hidden="false" customHeight="false" outlineLevel="0" collapsed="false">
      <c r="A6068" s="35"/>
      <c r="B6068" s="35"/>
      <c r="G6068" s="0" t="str">
        <f aca="false">IF(A6068="","",IF(AND(A6068&gt;=Debut,A6068&lt;Fin),1,0))</f>
        <v/>
      </c>
      <c r="H6068" s="0" t="str">
        <f aca="false">IF(G6068=1,INT(ROUND((A6068-Debut)*86400,0)/600),"")</f>
        <v/>
      </c>
      <c r="I6068" s="0" t="str">
        <f aca="false">IF(G6068=1,INT(ROUND((A6068-Debut)*86400,0)/3600),"")</f>
        <v/>
      </c>
      <c r="J6068" s="0" t="str">
        <f aca="false">IF(OR(A6068="",B6068=""),"",ROUND((B6068-A6068)*86400,0))</f>
        <v/>
      </c>
      <c r="K6068" s="37" t="str">
        <f aca="false">IF(G6068=1,IF(COUNTIFS($C:$C,C6068,$G:$G,1,$A:$A,"&gt;="&amp;(A6068-FenetreInterm/86400),$A:$A,"&lt;="&amp;A6068)&gt;=NbInterm,1,0),"")</f>
        <v/>
      </c>
      <c r="L6068" s="37" t="str">
        <f aca="false">IF(G6068=1,IF(B6068="",0,IF(J6068&lt;SeuilFugitive,1,0)),"")</f>
        <v/>
      </c>
      <c r="M6068" s="37" t="str">
        <f aca="false">IF(G6068=1,IF(B6068="",IF((Fin-A6068)*24&gt;SeuilFigee,1,0),IF(J6068&gt;SeuilFigee*3600,1,0)),"")</f>
        <v/>
      </c>
      <c r="N6068" s="0" t="str">
        <f aca="false">IF(G6068=1,IF(COUNTIF(H$2:H6068,H6068)=1,COUNTIF($H:$H,H6068),""),"")</f>
        <v/>
      </c>
      <c r="O6068" s="0" t="str">
        <f aca="false">IF(G6068=1,IF(COUNTIF(I$2:I6068,I6068)=1,COUNTIF($I:$I,I6068),""),"")</f>
        <v/>
      </c>
      <c r="P6068" s="38" t="str">
        <f aca="false">IF(G6068=1,IF(COUNTIFS(C$2:C6068,C6068,G$2:G6068,1)=1,COUNTIFS($C:$C,C6068,$G:$G,1)+ROW()/10000000,""),"")</f>
        <v/>
      </c>
      <c r="Q6068" s="0" t="str">
        <f aca="false">IF(K6068=1,IF(COUNTIFS(C$2:C6068,C6068,K$2:K6068,1)=1,1,0),"")</f>
        <v/>
      </c>
      <c r="R6068" s="0" t="str">
        <f aca="false">IF(M6068=1,IF(COUNTIFS(C$2:C6068,C6068,M$2:M6068,1)=1,1,0),"")</f>
        <v/>
      </c>
      <c r="S6068" s="0" t="str">
        <f aca="false">IF(L6068=1,IF(COUNTIFS(C$2:C6068,C6068,L$2:L6068,1)=1,1,0),"")</f>
        <v/>
      </c>
      <c r="T6068" s="38" t="str">
        <f aca="false">IF(N6068="","",N6068+ROW()/10000000)</f>
        <v/>
      </c>
      <c r="U6068" s="0" t="str">
        <f aca="false">IF(G6068=1,IF(B6068="",1,0),"")</f>
        <v/>
      </c>
    </row>
    <row r="6069" customFormat="false" ht="15" hidden="false" customHeight="false" outlineLevel="0" collapsed="false">
      <c r="A6069" s="35"/>
      <c r="B6069" s="35"/>
      <c r="G6069" s="0" t="str">
        <f aca="false">IF(A6069="","",IF(AND(A6069&gt;=Debut,A6069&lt;Fin),1,0))</f>
        <v/>
      </c>
      <c r="H6069" s="0" t="str">
        <f aca="false">IF(G6069=1,INT(ROUND((A6069-Debut)*86400,0)/600),"")</f>
        <v/>
      </c>
      <c r="I6069" s="0" t="str">
        <f aca="false">IF(G6069=1,INT(ROUND((A6069-Debut)*86400,0)/3600),"")</f>
        <v/>
      </c>
      <c r="J6069" s="0" t="str">
        <f aca="false">IF(OR(A6069="",B6069=""),"",ROUND((B6069-A6069)*86400,0))</f>
        <v/>
      </c>
      <c r="K6069" s="37" t="str">
        <f aca="false">IF(G6069=1,IF(COUNTIFS($C:$C,C6069,$G:$G,1,$A:$A,"&gt;="&amp;(A6069-FenetreInterm/86400),$A:$A,"&lt;="&amp;A6069)&gt;=NbInterm,1,0),"")</f>
        <v/>
      </c>
      <c r="L6069" s="37" t="str">
        <f aca="false">IF(G6069=1,IF(B6069="",0,IF(J6069&lt;SeuilFugitive,1,0)),"")</f>
        <v/>
      </c>
      <c r="M6069" s="37" t="str">
        <f aca="false">IF(G6069=1,IF(B6069="",IF((Fin-A6069)*24&gt;SeuilFigee,1,0),IF(J6069&gt;SeuilFigee*3600,1,0)),"")</f>
        <v/>
      </c>
      <c r="N6069" s="0" t="str">
        <f aca="false">IF(G6069=1,IF(COUNTIF(H$2:H6069,H6069)=1,COUNTIF($H:$H,H6069),""),"")</f>
        <v/>
      </c>
      <c r="O6069" s="0" t="str">
        <f aca="false">IF(G6069=1,IF(COUNTIF(I$2:I6069,I6069)=1,COUNTIF($I:$I,I6069),""),"")</f>
        <v/>
      </c>
      <c r="P6069" s="38" t="str">
        <f aca="false">IF(G6069=1,IF(COUNTIFS(C$2:C6069,C6069,G$2:G6069,1)=1,COUNTIFS($C:$C,C6069,$G:$G,1)+ROW()/10000000,""),"")</f>
        <v/>
      </c>
      <c r="Q6069" s="0" t="str">
        <f aca="false">IF(K6069=1,IF(COUNTIFS(C$2:C6069,C6069,K$2:K6069,1)=1,1,0),"")</f>
        <v/>
      </c>
      <c r="R6069" s="0" t="str">
        <f aca="false">IF(M6069=1,IF(COUNTIFS(C$2:C6069,C6069,M$2:M6069,1)=1,1,0),"")</f>
        <v/>
      </c>
      <c r="S6069" s="0" t="str">
        <f aca="false">IF(L6069=1,IF(COUNTIFS(C$2:C6069,C6069,L$2:L6069,1)=1,1,0),"")</f>
        <v/>
      </c>
      <c r="T6069" s="38" t="str">
        <f aca="false">IF(N6069="","",N6069+ROW()/10000000)</f>
        <v/>
      </c>
      <c r="U6069" s="0" t="str">
        <f aca="false">IF(G6069=1,IF(B6069="",1,0),"")</f>
        <v/>
      </c>
    </row>
    <row r="6070" customFormat="false" ht="15" hidden="false" customHeight="false" outlineLevel="0" collapsed="false">
      <c r="A6070" s="35"/>
      <c r="B6070" s="35"/>
      <c r="G6070" s="0" t="str">
        <f aca="false">IF(A6070="","",IF(AND(A6070&gt;=Debut,A6070&lt;Fin),1,0))</f>
        <v/>
      </c>
      <c r="H6070" s="0" t="str">
        <f aca="false">IF(G6070=1,INT(ROUND((A6070-Debut)*86400,0)/600),"")</f>
        <v/>
      </c>
      <c r="I6070" s="0" t="str">
        <f aca="false">IF(G6070=1,INT(ROUND((A6070-Debut)*86400,0)/3600),"")</f>
        <v/>
      </c>
      <c r="J6070" s="0" t="str">
        <f aca="false">IF(OR(A6070="",B6070=""),"",ROUND((B6070-A6070)*86400,0))</f>
        <v/>
      </c>
      <c r="K6070" s="37" t="str">
        <f aca="false">IF(G6070=1,IF(COUNTIFS($C:$C,C6070,$G:$G,1,$A:$A,"&gt;="&amp;(A6070-FenetreInterm/86400),$A:$A,"&lt;="&amp;A6070)&gt;=NbInterm,1,0),"")</f>
        <v/>
      </c>
      <c r="L6070" s="37" t="str">
        <f aca="false">IF(G6070=1,IF(B6070="",0,IF(J6070&lt;SeuilFugitive,1,0)),"")</f>
        <v/>
      </c>
      <c r="M6070" s="37" t="str">
        <f aca="false">IF(G6070=1,IF(B6070="",IF((Fin-A6070)*24&gt;SeuilFigee,1,0),IF(J6070&gt;SeuilFigee*3600,1,0)),"")</f>
        <v/>
      </c>
      <c r="N6070" s="0" t="str">
        <f aca="false">IF(G6070=1,IF(COUNTIF(H$2:H6070,H6070)=1,COUNTIF($H:$H,H6070),""),"")</f>
        <v/>
      </c>
      <c r="O6070" s="0" t="str">
        <f aca="false">IF(G6070=1,IF(COUNTIF(I$2:I6070,I6070)=1,COUNTIF($I:$I,I6070),""),"")</f>
        <v/>
      </c>
      <c r="P6070" s="38" t="str">
        <f aca="false">IF(G6070=1,IF(COUNTIFS(C$2:C6070,C6070,G$2:G6070,1)=1,COUNTIFS($C:$C,C6070,$G:$G,1)+ROW()/10000000,""),"")</f>
        <v/>
      </c>
      <c r="Q6070" s="0" t="str">
        <f aca="false">IF(K6070=1,IF(COUNTIFS(C$2:C6070,C6070,K$2:K6070,1)=1,1,0),"")</f>
        <v/>
      </c>
      <c r="R6070" s="0" t="str">
        <f aca="false">IF(M6070=1,IF(COUNTIFS(C$2:C6070,C6070,M$2:M6070,1)=1,1,0),"")</f>
        <v/>
      </c>
      <c r="S6070" s="0" t="str">
        <f aca="false">IF(L6070=1,IF(COUNTIFS(C$2:C6070,C6070,L$2:L6070,1)=1,1,0),"")</f>
        <v/>
      </c>
      <c r="T6070" s="38" t="str">
        <f aca="false">IF(N6070="","",N6070+ROW()/10000000)</f>
        <v/>
      </c>
      <c r="U6070" s="0" t="str">
        <f aca="false">IF(G6070=1,IF(B6070="",1,0),"")</f>
        <v/>
      </c>
    </row>
    <row r="6071" customFormat="false" ht="15" hidden="false" customHeight="false" outlineLevel="0" collapsed="false">
      <c r="A6071" s="35"/>
      <c r="B6071" s="35"/>
      <c r="G6071" s="0" t="str">
        <f aca="false">IF(A6071="","",IF(AND(A6071&gt;=Debut,A6071&lt;Fin),1,0))</f>
        <v/>
      </c>
      <c r="H6071" s="0" t="str">
        <f aca="false">IF(G6071=1,INT(ROUND((A6071-Debut)*86400,0)/600),"")</f>
        <v/>
      </c>
      <c r="I6071" s="0" t="str">
        <f aca="false">IF(G6071=1,INT(ROUND((A6071-Debut)*86400,0)/3600),"")</f>
        <v/>
      </c>
      <c r="J6071" s="0" t="str">
        <f aca="false">IF(OR(A6071="",B6071=""),"",ROUND((B6071-A6071)*86400,0))</f>
        <v/>
      </c>
      <c r="K6071" s="37" t="str">
        <f aca="false">IF(G6071=1,IF(COUNTIFS($C:$C,C6071,$G:$G,1,$A:$A,"&gt;="&amp;(A6071-FenetreInterm/86400),$A:$A,"&lt;="&amp;A6071)&gt;=NbInterm,1,0),"")</f>
        <v/>
      </c>
      <c r="L6071" s="37" t="str">
        <f aca="false">IF(G6071=1,IF(B6071="",0,IF(J6071&lt;SeuilFugitive,1,0)),"")</f>
        <v/>
      </c>
      <c r="M6071" s="37" t="str">
        <f aca="false">IF(G6071=1,IF(B6071="",IF((Fin-A6071)*24&gt;SeuilFigee,1,0),IF(J6071&gt;SeuilFigee*3600,1,0)),"")</f>
        <v/>
      </c>
      <c r="N6071" s="0" t="str">
        <f aca="false">IF(G6071=1,IF(COUNTIF(H$2:H6071,H6071)=1,COUNTIF($H:$H,H6071),""),"")</f>
        <v/>
      </c>
      <c r="O6071" s="0" t="str">
        <f aca="false">IF(G6071=1,IF(COUNTIF(I$2:I6071,I6071)=1,COUNTIF($I:$I,I6071),""),"")</f>
        <v/>
      </c>
      <c r="P6071" s="38" t="str">
        <f aca="false">IF(G6071=1,IF(COUNTIFS(C$2:C6071,C6071,G$2:G6071,1)=1,COUNTIFS($C:$C,C6071,$G:$G,1)+ROW()/10000000,""),"")</f>
        <v/>
      </c>
      <c r="Q6071" s="0" t="str">
        <f aca="false">IF(K6071=1,IF(COUNTIFS(C$2:C6071,C6071,K$2:K6071,1)=1,1,0),"")</f>
        <v/>
      </c>
      <c r="R6071" s="0" t="str">
        <f aca="false">IF(M6071=1,IF(COUNTIFS(C$2:C6071,C6071,M$2:M6071,1)=1,1,0),"")</f>
        <v/>
      </c>
      <c r="S6071" s="0" t="str">
        <f aca="false">IF(L6071=1,IF(COUNTIFS(C$2:C6071,C6071,L$2:L6071,1)=1,1,0),"")</f>
        <v/>
      </c>
      <c r="T6071" s="38" t="str">
        <f aca="false">IF(N6071="","",N6071+ROW()/10000000)</f>
        <v/>
      </c>
      <c r="U6071" s="0" t="str">
        <f aca="false">IF(G6071=1,IF(B6071="",1,0),"")</f>
        <v/>
      </c>
    </row>
    <row r="6072" customFormat="false" ht="15" hidden="false" customHeight="false" outlineLevel="0" collapsed="false">
      <c r="A6072" s="35"/>
      <c r="B6072" s="35"/>
      <c r="G6072" s="0" t="str">
        <f aca="false">IF(A6072="","",IF(AND(A6072&gt;=Debut,A6072&lt;Fin),1,0))</f>
        <v/>
      </c>
      <c r="H6072" s="0" t="str">
        <f aca="false">IF(G6072=1,INT(ROUND((A6072-Debut)*86400,0)/600),"")</f>
        <v/>
      </c>
      <c r="I6072" s="0" t="str">
        <f aca="false">IF(G6072=1,INT(ROUND((A6072-Debut)*86400,0)/3600),"")</f>
        <v/>
      </c>
      <c r="J6072" s="0" t="str">
        <f aca="false">IF(OR(A6072="",B6072=""),"",ROUND((B6072-A6072)*86400,0))</f>
        <v/>
      </c>
      <c r="K6072" s="37" t="str">
        <f aca="false">IF(G6072=1,IF(COUNTIFS($C:$C,C6072,$G:$G,1,$A:$A,"&gt;="&amp;(A6072-FenetreInterm/86400),$A:$A,"&lt;="&amp;A6072)&gt;=NbInterm,1,0),"")</f>
        <v/>
      </c>
      <c r="L6072" s="37" t="str">
        <f aca="false">IF(G6072=1,IF(B6072="",0,IF(J6072&lt;SeuilFugitive,1,0)),"")</f>
        <v/>
      </c>
      <c r="M6072" s="37" t="str">
        <f aca="false">IF(G6072=1,IF(B6072="",IF((Fin-A6072)*24&gt;SeuilFigee,1,0),IF(J6072&gt;SeuilFigee*3600,1,0)),"")</f>
        <v/>
      </c>
      <c r="N6072" s="0" t="str">
        <f aca="false">IF(G6072=1,IF(COUNTIF(H$2:H6072,H6072)=1,COUNTIF($H:$H,H6072),""),"")</f>
        <v/>
      </c>
      <c r="O6072" s="0" t="str">
        <f aca="false">IF(G6072=1,IF(COUNTIF(I$2:I6072,I6072)=1,COUNTIF($I:$I,I6072),""),"")</f>
        <v/>
      </c>
      <c r="P6072" s="38" t="str">
        <f aca="false">IF(G6072=1,IF(COUNTIFS(C$2:C6072,C6072,G$2:G6072,1)=1,COUNTIFS($C:$C,C6072,$G:$G,1)+ROW()/10000000,""),"")</f>
        <v/>
      </c>
      <c r="Q6072" s="0" t="str">
        <f aca="false">IF(K6072=1,IF(COUNTIFS(C$2:C6072,C6072,K$2:K6072,1)=1,1,0),"")</f>
        <v/>
      </c>
      <c r="R6072" s="0" t="str">
        <f aca="false">IF(M6072=1,IF(COUNTIFS(C$2:C6072,C6072,M$2:M6072,1)=1,1,0),"")</f>
        <v/>
      </c>
      <c r="S6072" s="0" t="str">
        <f aca="false">IF(L6072=1,IF(COUNTIFS(C$2:C6072,C6072,L$2:L6072,1)=1,1,0),"")</f>
        <v/>
      </c>
      <c r="T6072" s="38" t="str">
        <f aca="false">IF(N6072="","",N6072+ROW()/10000000)</f>
        <v/>
      </c>
      <c r="U6072" s="0" t="str">
        <f aca="false">IF(G6072=1,IF(B6072="",1,0),"")</f>
        <v/>
      </c>
    </row>
    <row r="6073" customFormat="false" ht="15" hidden="false" customHeight="false" outlineLevel="0" collapsed="false">
      <c r="A6073" s="35"/>
      <c r="B6073" s="35"/>
      <c r="G6073" s="0" t="str">
        <f aca="false">IF(A6073="","",IF(AND(A6073&gt;=Debut,A6073&lt;Fin),1,0))</f>
        <v/>
      </c>
      <c r="H6073" s="0" t="str">
        <f aca="false">IF(G6073=1,INT(ROUND((A6073-Debut)*86400,0)/600),"")</f>
        <v/>
      </c>
      <c r="I6073" s="0" t="str">
        <f aca="false">IF(G6073=1,INT(ROUND((A6073-Debut)*86400,0)/3600),"")</f>
        <v/>
      </c>
      <c r="J6073" s="0" t="str">
        <f aca="false">IF(OR(A6073="",B6073=""),"",ROUND((B6073-A6073)*86400,0))</f>
        <v/>
      </c>
      <c r="K6073" s="37" t="str">
        <f aca="false">IF(G6073=1,IF(COUNTIFS($C:$C,C6073,$G:$G,1,$A:$A,"&gt;="&amp;(A6073-FenetreInterm/86400),$A:$A,"&lt;="&amp;A6073)&gt;=NbInterm,1,0),"")</f>
        <v/>
      </c>
      <c r="L6073" s="37" t="str">
        <f aca="false">IF(G6073=1,IF(B6073="",0,IF(J6073&lt;SeuilFugitive,1,0)),"")</f>
        <v/>
      </c>
      <c r="M6073" s="37" t="str">
        <f aca="false">IF(G6073=1,IF(B6073="",IF((Fin-A6073)*24&gt;SeuilFigee,1,0),IF(J6073&gt;SeuilFigee*3600,1,0)),"")</f>
        <v/>
      </c>
      <c r="N6073" s="0" t="str">
        <f aca="false">IF(G6073=1,IF(COUNTIF(H$2:H6073,H6073)=1,COUNTIF($H:$H,H6073),""),"")</f>
        <v/>
      </c>
      <c r="O6073" s="0" t="str">
        <f aca="false">IF(G6073=1,IF(COUNTIF(I$2:I6073,I6073)=1,COUNTIF($I:$I,I6073),""),"")</f>
        <v/>
      </c>
      <c r="P6073" s="38" t="str">
        <f aca="false">IF(G6073=1,IF(COUNTIFS(C$2:C6073,C6073,G$2:G6073,1)=1,COUNTIFS($C:$C,C6073,$G:$G,1)+ROW()/10000000,""),"")</f>
        <v/>
      </c>
      <c r="Q6073" s="0" t="str">
        <f aca="false">IF(K6073=1,IF(COUNTIFS(C$2:C6073,C6073,K$2:K6073,1)=1,1,0),"")</f>
        <v/>
      </c>
      <c r="R6073" s="0" t="str">
        <f aca="false">IF(M6073=1,IF(COUNTIFS(C$2:C6073,C6073,M$2:M6073,1)=1,1,0),"")</f>
        <v/>
      </c>
      <c r="S6073" s="0" t="str">
        <f aca="false">IF(L6073=1,IF(COUNTIFS(C$2:C6073,C6073,L$2:L6073,1)=1,1,0),"")</f>
        <v/>
      </c>
      <c r="T6073" s="38" t="str">
        <f aca="false">IF(N6073="","",N6073+ROW()/10000000)</f>
        <v/>
      </c>
      <c r="U6073" s="0" t="str">
        <f aca="false">IF(G6073=1,IF(B6073="",1,0),"")</f>
        <v/>
      </c>
    </row>
    <row r="6074" customFormat="false" ht="15" hidden="false" customHeight="false" outlineLevel="0" collapsed="false">
      <c r="A6074" s="35"/>
      <c r="B6074" s="35"/>
      <c r="G6074" s="0" t="str">
        <f aca="false">IF(A6074="","",IF(AND(A6074&gt;=Debut,A6074&lt;Fin),1,0))</f>
        <v/>
      </c>
      <c r="H6074" s="0" t="str">
        <f aca="false">IF(G6074=1,INT(ROUND((A6074-Debut)*86400,0)/600),"")</f>
        <v/>
      </c>
      <c r="I6074" s="0" t="str">
        <f aca="false">IF(G6074=1,INT(ROUND((A6074-Debut)*86400,0)/3600),"")</f>
        <v/>
      </c>
      <c r="J6074" s="0" t="str">
        <f aca="false">IF(OR(A6074="",B6074=""),"",ROUND((B6074-A6074)*86400,0))</f>
        <v/>
      </c>
      <c r="K6074" s="37" t="str">
        <f aca="false">IF(G6074=1,IF(COUNTIFS($C:$C,C6074,$G:$G,1,$A:$A,"&gt;="&amp;(A6074-FenetreInterm/86400),$A:$A,"&lt;="&amp;A6074)&gt;=NbInterm,1,0),"")</f>
        <v/>
      </c>
      <c r="L6074" s="37" t="str">
        <f aca="false">IF(G6074=1,IF(B6074="",0,IF(J6074&lt;SeuilFugitive,1,0)),"")</f>
        <v/>
      </c>
      <c r="M6074" s="37" t="str">
        <f aca="false">IF(G6074=1,IF(B6074="",IF((Fin-A6074)*24&gt;SeuilFigee,1,0),IF(J6074&gt;SeuilFigee*3600,1,0)),"")</f>
        <v/>
      </c>
      <c r="N6074" s="0" t="str">
        <f aca="false">IF(G6074=1,IF(COUNTIF(H$2:H6074,H6074)=1,COUNTIF($H:$H,H6074),""),"")</f>
        <v/>
      </c>
      <c r="O6074" s="0" t="str">
        <f aca="false">IF(G6074=1,IF(COUNTIF(I$2:I6074,I6074)=1,COUNTIF($I:$I,I6074),""),"")</f>
        <v/>
      </c>
      <c r="P6074" s="38" t="str">
        <f aca="false">IF(G6074=1,IF(COUNTIFS(C$2:C6074,C6074,G$2:G6074,1)=1,COUNTIFS($C:$C,C6074,$G:$G,1)+ROW()/10000000,""),"")</f>
        <v/>
      </c>
      <c r="Q6074" s="0" t="str">
        <f aca="false">IF(K6074=1,IF(COUNTIFS(C$2:C6074,C6074,K$2:K6074,1)=1,1,0),"")</f>
        <v/>
      </c>
      <c r="R6074" s="0" t="str">
        <f aca="false">IF(M6074=1,IF(COUNTIFS(C$2:C6074,C6074,M$2:M6074,1)=1,1,0),"")</f>
        <v/>
      </c>
      <c r="S6074" s="0" t="str">
        <f aca="false">IF(L6074=1,IF(COUNTIFS(C$2:C6074,C6074,L$2:L6074,1)=1,1,0),"")</f>
        <v/>
      </c>
      <c r="T6074" s="38" t="str">
        <f aca="false">IF(N6074="","",N6074+ROW()/10000000)</f>
        <v/>
      </c>
      <c r="U6074" s="0" t="str">
        <f aca="false">IF(G6074=1,IF(B6074="",1,0),"")</f>
        <v/>
      </c>
    </row>
    <row r="6075" customFormat="false" ht="15" hidden="false" customHeight="false" outlineLevel="0" collapsed="false">
      <c r="A6075" s="35"/>
      <c r="B6075" s="35"/>
      <c r="G6075" s="0" t="str">
        <f aca="false">IF(A6075="","",IF(AND(A6075&gt;=Debut,A6075&lt;Fin),1,0))</f>
        <v/>
      </c>
      <c r="H6075" s="0" t="str">
        <f aca="false">IF(G6075=1,INT(ROUND((A6075-Debut)*86400,0)/600),"")</f>
        <v/>
      </c>
      <c r="I6075" s="0" t="str">
        <f aca="false">IF(G6075=1,INT(ROUND((A6075-Debut)*86400,0)/3600),"")</f>
        <v/>
      </c>
      <c r="J6075" s="0" t="str">
        <f aca="false">IF(OR(A6075="",B6075=""),"",ROUND((B6075-A6075)*86400,0))</f>
        <v/>
      </c>
      <c r="K6075" s="37" t="str">
        <f aca="false">IF(G6075=1,IF(COUNTIFS($C:$C,C6075,$G:$G,1,$A:$A,"&gt;="&amp;(A6075-FenetreInterm/86400),$A:$A,"&lt;="&amp;A6075)&gt;=NbInterm,1,0),"")</f>
        <v/>
      </c>
      <c r="L6075" s="37" t="str">
        <f aca="false">IF(G6075=1,IF(B6075="",0,IF(J6075&lt;SeuilFugitive,1,0)),"")</f>
        <v/>
      </c>
      <c r="M6075" s="37" t="str">
        <f aca="false">IF(G6075=1,IF(B6075="",IF((Fin-A6075)*24&gt;SeuilFigee,1,0),IF(J6075&gt;SeuilFigee*3600,1,0)),"")</f>
        <v/>
      </c>
      <c r="N6075" s="0" t="str">
        <f aca="false">IF(G6075=1,IF(COUNTIF(H$2:H6075,H6075)=1,COUNTIF($H:$H,H6075),""),"")</f>
        <v/>
      </c>
      <c r="O6075" s="0" t="str">
        <f aca="false">IF(G6075=1,IF(COUNTIF(I$2:I6075,I6075)=1,COUNTIF($I:$I,I6075),""),"")</f>
        <v/>
      </c>
      <c r="P6075" s="38" t="str">
        <f aca="false">IF(G6075=1,IF(COUNTIFS(C$2:C6075,C6075,G$2:G6075,1)=1,COUNTIFS($C:$C,C6075,$G:$G,1)+ROW()/10000000,""),"")</f>
        <v/>
      </c>
      <c r="Q6075" s="0" t="str">
        <f aca="false">IF(K6075=1,IF(COUNTIFS(C$2:C6075,C6075,K$2:K6075,1)=1,1,0),"")</f>
        <v/>
      </c>
      <c r="R6075" s="0" t="str">
        <f aca="false">IF(M6075=1,IF(COUNTIFS(C$2:C6075,C6075,M$2:M6075,1)=1,1,0),"")</f>
        <v/>
      </c>
      <c r="S6075" s="0" t="str">
        <f aca="false">IF(L6075=1,IF(COUNTIFS(C$2:C6075,C6075,L$2:L6075,1)=1,1,0),"")</f>
        <v/>
      </c>
      <c r="T6075" s="38" t="str">
        <f aca="false">IF(N6075="","",N6075+ROW()/10000000)</f>
        <v/>
      </c>
      <c r="U6075" s="0" t="str">
        <f aca="false">IF(G6075=1,IF(B6075="",1,0),"")</f>
        <v/>
      </c>
    </row>
    <row r="6076" customFormat="false" ht="15" hidden="false" customHeight="false" outlineLevel="0" collapsed="false">
      <c r="A6076" s="35"/>
      <c r="B6076" s="35"/>
      <c r="G6076" s="0" t="str">
        <f aca="false">IF(A6076="","",IF(AND(A6076&gt;=Debut,A6076&lt;Fin),1,0))</f>
        <v/>
      </c>
      <c r="H6076" s="0" t="str">
        <f aca="false">IF(G6076=1,INT(ROUND((A6076-Debut)*86400,0)/600),"")</f>
        <v/>
      </c>
      <c r="I6076" s="0" t="str">
        <f aca="false">IF(G6076=1,INT(ROUND((A6076-Debut)*86400,0)/3600),"")</f>
        <v/>
      </c>
      <c r="J6076" s="0" t="str">
        <f aca="false">IF(OR(A6076="",B6076=""),"",ROUND((B6076-A6076)*86400,0))</f>
        <v/>
      </c>
      <c r="K6076" s="37" t="str">
        <f aca="false">IF(G6076=1,IF(COUNTIFS($C:$C,C6076,$G:$G,1,$A:$A,"&gt;="&amp;(A6076-FenetreInterm/86400),$A:$A,"&lt;="&amp;A6076)&gt;=NbInterm,1,0),"")</f>
        <v/>
      </c>
      <c r="L6076" s="37" t="str">
        <f aca="false">IF(G6076=1,IF(B6076="",0,IF(J6076&lt;SeuilFugitive,1,0)),"")</f>
        <v/>
      </c>
      <c r="M6076" s="37" t="str">
        <f aca="false">IF(G6076=1,IF(B6076="",IF((Fin-A6076)*24&gt;SeuilFigee,1,0),IF(J6076&gt;SeuilFigee*3600,1,0)),"")</f>
        <v/>
      </c>
      <c r="N6076" s="0" t="str">
        <f aca="false">IF(G6076=1,IF(COUNTIF(H$2:H6076,H6076)=1,COUNTIF($H:$H,H6076),""),"")</f>
        <v/>
      </c>
      <c r="O6076" s="0" t="str">
        <f aca="false">IF(G6076=1,IF(COUNTIF(I$2:I6076,I6076)=1,COUNTIF($I:$I,I6076),""),"")</f>
        <v/>
      </c>
      <c r="P6076" s="38" t="str">
        <f aca="false">IF(G6076=1,IF(COUNTIFS(C$2:C6076,C6076,G$2:G6076,1)=1,COUNTIFS($C:$C,C6076,$G:$G,1)+ROW()/10000000,""),"")</f>
        <v/>
      </c>
      <c r="Q6076" s="0" t="str">
        <f aca="false">IF(K6076=1,IF(COUNTIFS(C$2:C6076,C6076,K$2:K6076,1)=1,1,0),"")</f>
        <v/>
      </c>
      <c r="R6076" s="0" t="str">
        <f aca="false">IF(M6076=1,IF(COUNTIFS(C$2:C6076,C6076,M$2:M6076,1)=1,1,0),"")</f>
        <v/>
      </c>
      <c r="S6076" s="0" t="str">
        <f aca="false">IF(L6076=1,IF(COUNTIFS(C$2:C6076,C6076,L$2:L6076,1)=1,1,0),"")</f>
        <v/>
      </c>
      <c r="T6076" s="38" t="str">
        <f aca="false">IF(N6076="","",N6076+ROW()/10000000)</f>
        <v/>
      </c>
      <c r="U6076" s="0" t="str">
        <f aca="false">IF(G6076=1,IF(B6076="",1,0),"")</f>
        <v/>
      </c>
    </row>
    <row r="6077" customFormat="false" ht="15" hidden="false" customHeight="false" outlineLevel="0" collapsed="false">
      <c r="A6077" s="35"/>
      <c r="B6077" s="35"/>
      <c r="G6077" s="0" t="str">
        <f aca="false">IF(A6077="","",IF(AND(A6077&gt;=Debut,A6077&lt;Fin),1,0))</f>
        <v/>
      </c>
      <c r="H6077" s="0" t="str">
        <f aca="false">IF(G6077=1,INT(ROUND((A6077-Debut)*86400,0)/600),"")</f>
        <v/>
      </c>
      <c r="I6077" s="0" t="str">
        <f aca="false">IF(G6077=1,INT(ROUND((A6077-Debut)*86400,0)/3600),"")</f>
        <v/>
      </c>
      <c r="J6077" s="0" t="str">
        <f aca="false">IF(OR(A6077="",B6077=""),"",ROUND((B6077-A6077)*86400,0))</f>
        <v/>
      </c>
      <c r="K6077" s="37" t="str">
        <f aca="false">IF(G6077=1,IF(COUNTIFS($C:$C,C6077,$G:$G,1,$A:$A,"&gt;="&amp;(A6077-FenetreInterm/86400),$A:$A,"&lt;="&amp;A6077)&gt;=NbInterm,1,0),"")</f>
        <v/>
      </c>
      <c r="L6077" s="37" t="str">
        <f aca="false">IF(G6077=1,IF(B6077="",0,IF(J6077&lt;SeuilFugitive,1,0)),"")</f>
        <v/>
      </c>
      <c r="M6077" s="37" t="str">
        <f aca="false">IF(G6077=1,IF(B6077="",IF((Fin-A6077)*24&gt;SeuilFigee,1,0),IF(J6077&gt;SeuilFigee*3600,1,0)),"")</f>
        <v/>
      </c>
      <c r="N6077" s="0" t="str">
        <f aca="false">IF(G6077=1,IF(COUNTIF(H$2:H6077,H6077)=1,COUNTIF($H:$H,H6077),""),"")</f>
        <v/>
      </c>
      <c r="O6077" s="0" t="str">
        <f aca="false">IF(G6077=1,IF(COUNTIF(I$2:I6077,I6077)=1,COUNTIF($I:$I,I6077),""),"")</f>
        <v/>
      </c>
      <c r="P6077" s="38" t="str">
        <f aca="false">IF(G6077=1,IF(COUNTIFS(C$2:C6077,C6077,G$2:G6077,1)=1,COUNTIFS($C:$C,C6077,$G:$G,1)+ROW()/10000000,""),"")</f>
        <v/>
      </c>
      <c r="Q6077" s="0" t="str">
        <f aca="false">IF(K6077=1,IF(COUNTIFS(C$2:C6077,C6077,K$2:K6077,1)=1,1,0),"")</f>
        <v/>
      </c>
      <c r="R6077" s="0" t="str">
        <f aca="false">IF(M6077=1,IF(COUNTIFS(C$2:C6077,C6077,M$2:M6077,1)=1,1,0),"")</f>
        <v/>
      </c>
      <c r="S6077" s="0" t="str">
        <f aca="false">IF(L6077=1,IF(COUNTIFS(C$2:C6077,C6077,L$2:L6077,1)=1,1,0),"")</f>
        <v/>
      </c>
      <c r="T6077" s="38" t="str">
        <f aca="false">IF(N6077="","",N6077+ROW()/10000000)</f>
        <v/>
      </c>
      <c r="U6077" s="0" t="str">
        <f aca="false">IF(G6077=1,IF(B6077="",1,0),"")</f>
        <v/>
      </c>
    </row>
    <row r="6078" customFormat="false" ht="15" hidden="false" customHeight="false" outlineLevel="0" collapsed="false">
      <c r="A6078" s="35"/>
      <c r="B6078" s="35"/>
      <c r="G6078" s="0" t="str">
        <f aca="false">IF(A6078="","",IF(AND(A6078&gt;=Debut,A6078&lt;Fin),1,0))</f>
        <v/>
      </c>
      <c r="H6078" s="0" t="str">
        <f aca="false">IF(G6078=1,INT(ROUND((A6078-Debut)*86400,0)/600),"")</f>
        <v/>
      </c>
      <c r="I6078" s="0" t="str">
        <f aca="false">IF(G6078=1,INT(ROUND((A6078-Debut)*86400,0)/3600),"")</f>
        <v/>
      </c>
      <c r="J6078" s="0" t="str">
        <f aca="false">IF(OR(A6078="",B6078=""),"",ROUND((B6078-A6078)*86400,0))</f>
        <v/>
      </c>
      <c r="K6078" s="37" t="str">
        <f aca="false">IF(G6078=1,IF(COUNTIFS($C:$C,C6078,$G:$G,1,$A:$A,"&gt;="&amp;(A6078-FenetreInterm/86400),$A:$A,"&lt;="&amp;A6078)&gt;=NbInterm,1,0),"")</f>
        <v/>
      </c>
      <c r="L6078" s="37" t="str">
        <f aca="false">IF(G6078=1,IF(B6078="",0,IF(J6078&lt;SeuilFugitive,1,0)),"")</f>
        <v/>
      </c>
      <c r="M6078" s="37" t="str">
        <f aca="false">IF(G6078=1,IF(B6078="",IF((Fin-A6078)*24&gt;SeuilFigee,1,0),IF(J6078&gt;SeuilFigee*3600,1,0)),"")</f>
        <v/>
      </c>
      <c r="N6078" s="0" t="str">
        <f aca="false">IF(G6078=1,IF(COUNTIF(H$2:H6078,H6078)=1,COUNTIF($H:$H,H6078),""),"")</f>
        <v/>
      </c>
      <c r="O6078" s="0" t="str">
        <f aca="false">IF(G6078=1,IF(COUNTIF(I$2:I6078,I6078)=1,COUNTIF($I:$I,I6078),""),"")</f>
        <v/>
      </c>
      <c r="P6078" s="38" t="str">
        <f aca="false">IF(G6078=1,IF(COUNTIFS(C$2:C6078,C6078,G$2:G6078,1)=1,COUNTIFS($C:$C,C6078,$G:$G,1)+ROW()/10000000,""),"")</f>
        <v/>
      </c>
      <c r="Q6078" s="0" t="str">
        <f aca="false">IF(K6078=1,IF(COUNTIFS(C$2:C6078,C6078,K$2:K6078,1)=1,1,0),"")</f>
        <v/>
      </c>
      <c r="R6078" s="0" t="str">
        <f aca="false">IF(M6078=1,IF(COUNTIFS(C$2:C6078,C6078,M$2:M6078,1)=1,1,0),"")</f>
        <v/>
      </c>
      <c r="S6078" s="0" t="str">
        <f aca="false">IF(L6078=1,IF(COUNTIFS(C$2:C6078,C6078,L$2:L6078,1)=1,1,0),"")</f>
        <v/>
      </c>
      <c r="T6078" s="38" t="str">
        <f aca="false">IF(N6078="","",N6078+ROW()/10000000)</f>
        <v/>
      </c>
      <c r="U6078" s="0" t="str">
        <f aca="false">IF(G6078=1,IF(B6078="",1,0),"")</f>
        <v/>
      </c>
    </row>
    <row r="6079" customFormat="false" ht="15" hidden="false" customHeight="false" outlineLevel="0" collapsed="false">
      <c r="A6079" s="35"/>
      <c r="B6079" s="35"/>
      <c r="G6079" s="0" t="str">
        <f aca="false">IF(A6079="","",IF(AND(A6079&gt;=Debut,A6079&lt;Fin),1,0))</f>
        <v/>
      </c>
      <c r="H6079" s="0" t="str">
        <f aca="false">IF(G6079=1,INT(ROUND((A6079-Debut)*86400,0)/600),"")</f>
        <v/>
      </c>
      <c r="I6079" s="0" t="str">
        <f aca="false">IF(G6079=1,INT(ROUND((A6079-Debut)*86400,0)/3600),"")</f>
        <v/>
      </c>
      <c r="J6079" s="0" t="str">
        <f aca="false">IF(OR(A6079="",B6079=""),"",ROUND((B6079-A6079)*86400,0))</f>
        <v/>
      </c>
      <c r="K6079" s="37" t="str">
        <f aca="false">IF(G6079=1,IF(COUNTIFS($C:$C,C6079,$G:$G,1,$A:$A,"&gt;="&amp;(A6079-FenetreInterm/86400),$A:$A,"&lt;="&amp;A6079)&gt;=NbInterm,1,0),"")</f>
        <v/>
      </c>
      <c r="L6079" s="37" t="str">
        <f aca="false">IF(G6079=1,IF(B6079="",0,IF(J6079&lt;SeuilFugitive,1,0)),"")</f>
        <v/>
      </c>
      <c r="M6079" s="37" t="str">
        <f aca="false">IF(G6079=1,IF(B6079="",IF((Fin-A6079)*24&gt;SeuilFigee,1,0),IF(J6079&gt;SeuilFigee*3600,1,0)),"")</f>
        <v/>
      </c>
      <c r="N6079" s="0" t="str">
        <f aca="false">IF(G6079=1,IF(COUNTIF(H$2:H6079,H6079)=1,COUNTIF($H:$H,H6079),""),"")</f>
        <v/>
      </c>
      <c r="O6079" s="0" t="str">
        <f aca="false">IF(G6079=1,IF(COUNTIF(I$2:I6079,I6079)=1,COUNTIF($I:$I,I6079),""),"")</f>
        <v/>
      </c>
      <c r="P6079" s="38" t="str">
        <f aca="false">IF(G6079=1,IF(COUNTIFS(C$2:C6079,C6079,G$2:G6079,1)=1,COUNTIFS($C:$C,C6079,$G:$G,1)+ROW()/10000000,""),"")</f>
        <v/>
      </c>
      <c r="Q6079" s="0" t="str">
        <f aca="false">IF(K6079=1,IF(COUNTIFS(C$2:C6079,C6079,K$2:K6079,1)=1,1,0),"")</f>
        <v/>
      </c>
      <c r="R6079" s="0" t="str">
        <f aca="false">IF(M6079=1,IF(COUNTIFS(C$2:C6079,C6079,M$2:M6079,1)=1,1,0),"")</f>
        <v/>
      </c>
      <c r="S6079" s="0" t="str">
        <f aca="false">IF(L6079=1,IF(COUNTIFS(C$2:C6079,C6079,L$2:L6079,1)=1,1,0),"")</f>
        <v/>
      </c>
      <c r="T6079" s="38" t="str">
        <f aca="false">IF(N6079="","",N6079+ROW()/10000000)</f>
        <v/>
      </c>
      <c r="U6079" s="0" t="str">
        <f aca="false">IF(G6079=1,IF(B6079="",1,0),"")</f>
        <v/>
      </c>
    </row>
    <row r="6080" customFormat="false" ht="15" hidden="false" customHeight="false" outlineLevel="0" collapsed="false">
      <c r="A6080" s="35"/>
      <c r="B6080" s="35"/>
      <c r="G6080" s="0" t="str">
        <f aca="false">IF(A6080="","",IF(AND(A6080&gt;=Debut,A6080&lt;Fin),1,0))</f>
        <v/>
      </c>
      <c r="H6080" s="0" t="str">
        <f aca="false">IF(G6080=1,INT(ROUND((A6080-Debut)*86400,0)/600),"")</f>
        <v/>
      </c>
      <c r="I6080" s="0" t="str">
        <f aca="false">IF(G6080=1,INT(ROUND((A6080-Debut)*86400,0)/3600),"")</f>
        <v/>
      </c>
      <c r="J6080" s="0" t="str">
        <f aca="false">IF(OR(A6080="",B6080=""),"",ROUND((B6080-A6080)*86400,0))</f>
        <v/>
      </c>
      <c r="K6080" s="37" t="str">
        <f aca="false">IF(G6080=1,IF(COUNTIFS($C:$C,C6080,$G:$G,1,$A:$A,"&gt;="&amp;(A6080-FenetreInterm/86400),$A:$A,"&lt;="&amp;A6080)&gt;=NbInterm,1,0),"")</f>
        <v/>
      </c>
      <c r="L6080" s="37" t="str">
        <f aca="false">IF(G6080=1,IF(B6080="",0,IF(J6080&lt;SeuilFugitive,1,0)),"")</f>
        <v/>
      </c>
      <c r="M6080" s="37" t="str">
        <f aca="false">IF(G6080=1,IF(B6080="",IF((Fin-A6080)*24&gt;SeuilFigee,1,0),IF(J6080&gt;SeuilFigee*3600,1,0)),"")</f>
        <v/>
      </c>
      <c r="N6080" s="0" t="str">
        <f aca="false">IF(G6080=1,IF(COUNTIF(H$2:H6080,H6080)=1,COUNTIF($H:$H,H6080),""),"")</f>
        <v/>
      </c>
      <c r="O6080" s="0" t="str">
        <f aca="false">IF(G6080=1,IF(COUNTIF(I$2:I6080,I6080)=1,COUNTIF($I:$I,I6080),""),"")</f>
        <v/>
      </c>
      <c r="P6080" s="38" t="str">
        <f aca="false">IF(G6080=1,IF(COUNTIFS(C$2:C6080,C6080,G$2:G6080,1)=1,COUNTIFS($C:$C,C6080,$G:$G,1)+ROW()/10000000,""),"")</f>
        <v/>
      </c>
      <c r="Q6080" s="0" t="str">
        <f aca="false">IF(K6080=1,IF(COUNTIFS(C$2:C6080,C6080,K$2:K6080,1)=1,1,0),"")</f>
        <v/>
      </c>
      <c r="R6080" s="0" t="str">
        <f aca="false">IF(M6080=1,IF(COUNTIFS(C$2:C6080,C6080,M$2:M6080,1)=1,1,0),"")</f>
        <v/>
      </c>
      <c r="S6080" s="0" t="str">
        <f aca="false">IF(L6080=1,IF(COUNTIFS(C$2:C6080,C6080,L$2:L6080,1)=1,1,0),"")</f>
        <v/>
      </c>
      <c r="T6080" s="38" t="str">
        <f aca="false">IF(N6080="","",N6080+ROW()/10000000)</f>
        <v/>
      </c>
      <c r="U6080" s="0" t="str">
        <f aca="false">IF(G6080=1,IF(B6080="",1,0),"")</f>
        <v/>
      </c>
    </row>
    <row r="6081" customFormat="false" ht="15" hidden="false" customHeight="false" outlineLevel="0" collapsed="false">
      <c r="A6081" s="35"/>
      <c r="B6081" s="35"/>
      <c r="G6081" s="0" t="str">
        <f aca="false">IF(A6081="","",IF(AND(A6081&gt;=Debut,A6081&lt;Fin),1,0))</f>
        <v/>
      </c>
      <c r="H6081" s="0" t="str">
        <f aca="false">IF(G6081=1,INT(ROUND((A6081-Debut)*86400,0)/600),"")</f>
        <v/>
      </c>
      <c r="I6081" s="0" t="str">
        <f aca="false">IF(G6081=1,INT(ROUND((A6081-Debut)*86400,0)/3600),"")</f>
        <v/>
      </c>
      <c r="J6081" s="0" t="str">
        <f aca="false">IF(OR(A6081="",B6081=""),"",ROUND((B6081-A6081)*86400,0))</f>
        <v/>
      </c>
      <c r="K6081" s="37" t="str">
        <f aca="false">IF(G6081=1,IF(COUNTIFS($C:$C,C6081,$G:$G,1,$A:$A,"&gt;="&amp;(A6081-FenetreInterm/86400),$A:$A,"&lt;="&amp;A6081)&gt;=NbInterm,1,0),"")</f>
        <v/>
      </c>
      <c r="L6081" s="37" t="str">
        <f aca="false">IF(G6081=1,IF(B6081="",0,IF(J6081&lt;SeuilFugitive,1,0)),"")</f>
        <v/>
      </c>
      <c r="M6081" s="37" t="str">
        <f aca="false">IF(G6081=1,IF(B6081="",IF((Fin-A6081)*24&gt;SeuilFigee,1,0),IF(J6081&gt;SeuilFigee*3600,1,0)),"")</f>
        <v/>
      </c>
      <c r="N6081" s="0" t="str">
        <f aca="false">IF(G6081=1,IF(COUNTIF(H$2:H6081,H6081)=1,COUNTIF($H:$H,H6081),""),"")</f>
        <v/>
      </c>
      <c r="O6081" s="0" t="str">
        <f aca="false">IF(G6081=1,IF(COUNTIF(I$2:I6081,I6081)=1,COUNTIF($I:$I,I6081),""),"")</f>
        <v/>
      </c>
      <c r="P6081" s="38" t="str">
        <f aca="false">IF(G6081=1,IF(COUNTIFS(C$2:C6081,C6081,G$2:G6081,1)=1,COUNTIFS($C:$C,C6081,$G:$G,1)+ROW()/10000000,""),"")</f>
        <v/>
      </c>
      <c r="Q6081" s="0" t="str">
        <f aca="false">IF(K6081=1,IF(COUNTIFS(C$2:C6081,C6081,K$2:K6081,1)=1,1,0),"")</f>
        <v/>
      </c>
      <c r="R6081" s="0" t="str">
        <f aca="false">IF(M6081=1,IF(COUNTIFS(C$2:C6081,C6081,M$2:M6081,1)=1,1,0),"")</f>
        <v/>
      </c>
      <c r="S6081" s="0" t="str">
        <f aca="false">IF(L6081=1,IF(COUNTIFS(C$2:C6081,C6081,L$2:L6081,1)=1,1,0),"")</f>
        <v/>
      </c>
      <c r="T6081" s="38" t="str">
        <f aca="false">IF(N6081="","",N6081+ROW()/10000000)</f>
        <v/>
      </c>
      <c r="U6081" s="0" t="str">
        <f aca="false">IF(G6081=1,IF(B6081="",1,0),"")</f>
        <v/>
      </c>
    </row>
    <row r="6082" customFormat="false" ht="15" hidden="false" customHeight="false" outlineLevel="0" collapsed="false">
      <c r="A6082" s="35"/>
      <c r="B6082" s="35"/>
      <c r="G6082" s="0" t="str">
        <f aca="false">IF(A6082="","",IF(AND(A6082&gt;=Debut,A6082&lt;Fin),1,0))</f>
        <v/>
      </c>
      <c r="H6082" s="0" t="str">
        <f aca="false">IF(G6082=1,INT(ROUND((A6082-Debut)*86400,0)/600),"")</f>
        <v/>
      </c>
      <c r="I6082" s="0" t="str">
        <f aca="false">IF(G6082=1,INT(ROUND((A6082-Debut)*86400,0)/3600),"")</f>
        <v/>
      </c>
      <c r="J6082" s="0" t="str">
        <f aca="false">IF(OR(A6082="",B6082=""),"",ROUND((B6082-A6082)*86400,0))</f>
        <v/>
      </c>
      <c r="K6082" s="37" t="str">
        <f aca="false">IF(G6082=1,IF(COUNTIFS($C:$C,C6082,$G:$G,1,$A:$A,"&gt;="&amp;(A6082-FenetreInterm/86400),$A:$A,"&lt;="&amp;A6082)&gt;=NbInterm,1,0),"")</f>
        <v/>
      </c>
      <c r="L6082" s="37" t="str">
        <f aca="false">IF(G6082=1,IF(B6082="",0,IF(J6082&lt;SeuilFugitive,1,0)),"")</f>
        <v/>
      </c>
      <c r="M6082" s="37" t="str">
        <f aca="false">IF(G6082=1,IF(B6082="",IF((Fin-A6082)*24&gt;SeuilFigee,1,0),IF(J6082&gt;SeuilFigee*3600,1,0)),"")</f>
        <v/>
      </c>
      <c r="N6082" s="0" t="str">
        <f aca="false">IF(G6082=1,IF(COUNTIF(H$2:H6082,H6082)=1,COUNTIF($H:$H,H6082),""),"")</f>
        <v/>
      </c>
      <c r="O6082" s="0" t="str">
        <f aca="false">IF(G6082=1,IF(COUNTIF(I$2:I6082,I6082)=1,COUNTIF($I:$I,I6082),""),"")</f>
        <v/>
      </c>
      <c r="P6082" s="38" t="str">
        <f aca="false">IF(G6082=1,IF(COUNTIFS(C$2:C6082,C6082,G$2:G6082,1)=1,COUNTIFS($C:$C,C6082,$G:$G,1)+ROW()/10000000,""),"")</f>
        <v/>
      </c>
      <c r="Q6082" s="0" t="str">
        <f aca="false">IF(K6082=1,IF(COUNTIFS(C$2:C6082,C6082,K$2:K6082,1)=1,1,0),"")</f>
        <v/>
      </c>
      <c r="R6082" s="0" t="str">
        <f aca="false">IF(M6082=1,IF(COUNTIFS(C$2:C6082,C6082,M$2:M6082,1)=1,1,0),"")</f>
        <v/>
      </c>
      <c r="S6082" s="0" t="str">
        <f aca="false">IF(L6082=1,IF(COUNTIFS(C$2:C6082,C6082,L$2:L6082,1)=1,1,0),"")</f>
        <v/>
      </c>
      <c r="T6082" s="38" t="str">
        <f aca="false">IF(N6082="","",N6082+ROW()/10000000)</f>
        <v/>
      </c>
      <c r="U6082" s="0" t="str">
        <f aca="false">IF(G6082=1,IF(B6082="",1,0),"")</f>
        <v/>
      </c>
    </row>
    <row r="6083" customFormat="false" ht="15" hidden="false" customHeight="false" outlineLevel="0" collapsed="false">
      <c r="A6083" s="35"/>
      <c r="B6083" s="35"/>
      <c r="G6083" s="0" t="str">
        <f aca="false">IF(A6083="","",IF(AND(A6083&gt;=Debut,A6083&lt;Fin),1,0))</f>
        <v/>
      </c>
      <c r="H6083" s="0" t="str">
        <f aca="false">IF(G6083=1,INT(ROUND((A6083-Debut)*86400,0)/600),"")</f>
        <v/>
      </c>
      <c r="I6083" s="0" t="str">
        <f aca="false">IF(G6083=1,INT(ROUND((A6083-Debut)*86400,0)/3600),"")</f>
        <v/>
      </c>
      <c r="J6083" s="0" t="str">
        <f aca="false">IF(OR(A6083="",B6083=""),"",ROUND((B6083-A6083)*86400,0))</f>
        <v/>
      </c>
      <c r="K6083" s="37" t="str">
        <f aca="false">IF(G6083=1,IF(COUNTIFS($C:$C,C6083,$G:$G,1,$A:$A,"&gt;="&amp;(A6083-FenetreInterm/86400),$A:$A,"&lt;="&amp;A6083)&gt;=NbInterm,1,0),"")</f>
        <v/>
      </c>
      <c r="L6083" s="37" t="str">
        <f aca="false">IF(G6083=1,IF(B6083="",0,IF(J6083&lt;SeuilFugitive,1,0)),"")</f>
        <v/>
      </c>
      <c r="M6083" s="37" t="str">
        <f aca="false">IF(G6083=1,IF(B6083="",IF((Fin-A6083)*24&gt;SeuilFigee,1,0),IF(J6083&gt;SeuilFigee*3600,1,0)),"")</f>
        <v/>
      </c>
      <c r="N6083" s="0" t="str">
        <f aca="false">IF(G6083=1,IF(COUNTIF(H$2:H6083,H6083)=1,COUNTIF($H:$H,H6083),""),"")</f>
        <v/>
      </c>
      <c r="O6083" s="0" t="str">
        <f aca="false">IF(G6083=1,IF(COUNTIF(I$2:I6083,I6083)=1,COUNTIF($I:$I,I6083),""),"")</f>
        <v/>
      </c>
      <c r="P6083" s="38" t="str">
        <f aca="false">IF(G6083=1,IF(COUNTIFS(C$2:C6083,C6083,G$2:G6083,1)=1,COUNTIFS($C:$C,C6083,$G:$G,1)+ROW()/10000000,""),"")</f>
        <v/>
      </c>
      <c r="Q6083" s="0" t="str">
        <f aca="false">IF(K6083=1,IF(COUNTIFS(C$2:C6083,C6083,K$2:K6083,1)=1,1,0),"")</f>
        <v/>
      </c>
      <c r="R6083" s="0" t="str">
        <f aca="false">IF(M6083=1,IF(COUNTIFS(C$2:C6083,C6083,M$2:M6083,1)=1,1,0),"")</f>
        <v/>
      </c>
      <c r="S6083" s="0" t="str">
        <f aca="false">IF(L6083=1,IF(COUNTIFS(C$2:C6083,C6083,L$2:L6083,1)=1,1,0),"")</f>
        <v/>
      </c>
      <c r="T6083" s="38" t="str">
        <f aca="false">IF(N6083="","",N6083+ROW()/10000000)</f>
        <v/>
      </c>
      <c r="U6083" s="0" t="str">
        <f aca="false">IF(G6083=1,IF(B6083="",1,0),"")</f>
        <v/>
      </c>
    </row>
    <row r="6084" customFormat="false" ht="15" hidden="false" customHeight="false" outlineLevel="0" collapsed="false">
      <c r="A6084" s="35"/>
      <c r="B6084" s="35"/>
      <c r="G6084" s="0" t="str">
        <f aca="false">IF(A6084="","",IF(AND(A6084&gt;=Debut,A6084&lt;Fin),1,0))</f>
        <v/>
      </c>
      <c r="H6084" s="0" t="str">
        <f aca="false">IF(G6084=1,INT(ROUND((A6084-Debut)*86400,0)/600),"")</f>
        <v/>
      </c>
      <c r="I6084" s="0" t="str">
        <f aca="false">IF(G6084=1,INT(ROUND((A6084-Debut)*86400,0)/3600),"")</f>
        <v/>
      </c>
      <c r="J6084" s="0" t="str">
        <f aca="false">IF(OR(A6084="",B6084=""),"",ROUND((B6084-A6084)*86400,0))</f>
        <v/>
      </c>
      <c r="K6084" s="37" t="str">
        <f aca="false">IF(G6084=1,IF(COUNTIFS($C:$C,C6084,$G:$G,1,$A:$A,"&gt;="&amp;(A6084-FenetreInterm/86400),$A:$A,"&lt;="&amp;A6084)&gt;=NbInterm,1,0),"")</f>
        <v/>
      </c>
      <c r="L6084" s="37" t="str">
        <f aca="false">IF(G6084=1,IF(B6084="",0,IF(J6084&lt;SeuilFugitive,1,0)),"")</f>
        <v/>
      </c>
      <c r="M6084" s="37" t="str">
        <f aca="false">IF(G6084=1,IF(B6084="",IF((Fin-A6084)*24&gt;SeuilFigee,1,0),IF(J6084&gt;SeuilFigee*3600,1,0)),"")</f>
        <v/>
      </c>
      <c r="N6084" s="0" t="str">
        <f aca="false">IF(G6084=1,IF(COUNTIF(H$2:H6084,H6084)=1,COUNTIF($H:$H,H6084),""),"")</f>
        <v/>
      </c>
      <c r="O6084" s="0" t="str">
        <f aca="false">IF(G6084=1,IF(COUNTIF(I$2:I6084,I6084)=1,COUNTIF($I:$I,I6084),""),"")</f>
        <v/>
      </c>
      <c r="P6084" s="38" t="str">
        <f aca="false">IF(G6084=1,IF(COUNTIFS(C$2:C6084,C6084,G$2:G6084,1)=1,COUNTIFS($C:$C,C6084,$G:$G,1)+ROW()/10000000,""),"")</f>
        <v/>
      </c>
      <c r="Q6084" s="0" t="str">
        <f aca="false">IF(K6084=1,IF(COUNTIFS(C$2:C6084,C6084,K$2:K6084,1)=1,1,0),"")</f>
        <v/>
      </c>
      <c r="R6084" s="0" t="str">
        <f aca="false">IF(M6084=1,IF(COUNTIFS(C$2:C6084,C6084,M$2:M6084,1)=1,1,0),"")</f>
        <v/>
      </c>
      <c r="S6084" s="0" t="str">
        <f aca="false">IF(L6084=1,IF(COUNTIFS(C$2:C6084,C6084,L$2:L6084,1)=1,1,0),"")</f>
        <v/>
      </c>
      <c r="T6084" s="38" t="str">
        <f aca="false">IF(N6084="","",N6084+ROW()/10000000)</f>
        <v/>
      </c>
      <c r="U6084" s="0" t="str">
        <f aca="false">IF(G6084=1,IF(B6084="",1,0),"")</f>
        <v/>
      </c>
    </row>
    <row r="6085" customFormat="false" ht="15" hidden="false" customHeight="false" outlineLevel="0" collapsed="false">
      <c r="A6085" s="35"/>
      <c r="B6085" s="35"/>
      <c r="G6085" s="0" t="str">
        <f aca="false">IF(A6085="","",IF(AND(A6085&gt;=Debut,A6085&lt;Fin),1,0))</f>
        <v/>
      </c>
      <c r="H6085" s="0" t="str">
        <f aca="false">IF(G6085=1,INT(ROUND((A6085-Debut)*86400,0)/600),"")</f>
        <v/>
      </c>
      <c r="I6085" s="0" t="str">
        <f aca="false">IF(G6085=1,INT(ROUND((A6085-Debut)*86400,0)/3600),"")</f>
        <v/>
      </c>
      <c r="J6085" s="0" t="str">
        <f aca="false">IF(OR(A6085="",B6085=""),"",ROUND((B6085-A6085)*86400,0))</f>
        <v/>
      </c>
      <c r="K6085" s="37" t="str">
        <f aca="false">IF(G6085=1,IF(COUNTIFS($C:$C,C6085,$G:$G,1,$A:$A,"&gt;="&amp;(A6085-FenetreInterm/86400),$A:$A,"&lt;="&amp;A6085)&gt;=NbInterm,1,0),"")</f>
        <v/>
      </c>
      <c r="L6085" s="37" t="str">
        <f aca="false">IF(G6085=1,IF(B6085="",0,IF(J6085&lt;SeuilFugitive,1,0)),"")</f>
        <v/>
      </c>
      <c r="M6085" s="37" t="str">
        <f aca="false">IF(G6085=1,IF(B6085="",IF((Fin-A6085)*24&gt;SeuilFigee,1,0),IF(J6085&gt;SeuilFigee*3600,1,0)),"")</f>
        <v/>
      </c>
      <c r="N6085" s="0" t="str">
        <f aca="false">IF(G6085=1,IF(COUNTIF(H$2:H6085,H6085)=1,COUNTIF($H:$H,H6085),""),"")</f>
        <v/>
      </c>
      <c r="O6085" s="0" t="str">
        <f aca="false">IF(G6085=1,IF(COUNTIF(I$2:I6085,I6085)=1,COUNTIF($I:$I,I6085),""),"")</f>
        <v/>
      </c>
      <c r="P6085" s="38" t="str">
        <f aca="false">IF(G6085=1,IF(COUNTIFS(C$2:C6085,C6085,G$2:G6085,1)=1,COUNTIFS($C:$C,C6085,$G:$G,1)+ROW()/10000000,""),"")</f>
        <v/>
      </c>
      <c r="Q6085" s="0" t="str">
        <f aca="false">IF(K6085=1,IF(COUNTIFS(C$2:C6085,C6085,K$2:K6085,1)=1,1,0),"")</f>
        <v/>
      </c>
      <c r="R6085" s="0" t="str">
        <f aca="false">IF(M6085=1,IF(COUNTIFS(C$2:C6085,C6085,M$2:M6085,1)=1,1,0),"")</f>
        <v/>
      </c>
      <c r="S6085" s="0" t="str">
        <f aca="false">IF(L6085=1,IF(COUNTIFS(C$2:C6085,C6085,L$2:L6085,1)=1,1,0),"")</f>
        <v/>
      </c>
      <c r="T6085" s="38" t="str">
        <f aca="false">IF(N6085="","",N6085+ROW()/10000000)</f>
        <v/>
      </c>
      <c r="U6085" s="0" t="str">
        <f aca="false">IF(G6085=1,IF(B6085="",1,0),"")</f>
        <v/>
      </c>
    </row>
    <row r="6086" customFormat="false" ht="15" hidden="false" customHeight="false" outlineLevel="0" collapsed="false">
      <c r="A6086" s="35"/>
      <c r="B6086" s="35"/>
      <c r="G6086" s="0" t="str">
        <f aca="false">IF(A6086="","",IF(AND(A6086&gt;=Debut,A6086&lt;Fin),1,0))</f>
        <v/>
      </c>
      <c r="H6086" s="0" t="str">
        <f aca="false">IF(G6086=1,INT(ROUND((A6086-Debut)*86400,0)/600),"")</f>
        <v/>
      </c>
      <c r="I6086" s="0" t="str">
        <f aca="false">IF(G6086=1,INT(ROUND((A6086-Debut)*86400,0)/3600),"")</f>
        <v/>
      </c>
      <c r="J6086" s="0" t="str">
        <f aca="false">IF(OR(A6086="",B6086=""),"",ROUND((B6086-A6086)*86400,0))</f>
        <v/>
      </c>
      <c r="K6086" s="37" t="str">
        <f aca="false">IF(G6086=1,IF(COUNTIFS($C:$C,C6086,$G:$G,1,$A:$A,"&gt;="&amp;(A6086-FenetreInterm/86400),$A:$A,"&lt;="&amp;A6086)&gt;=NbInterm,1,0),"")</f>
        <v/>
      </c>
      <c r="L6086" s="37" t="str">
        <f aca="false">IF(G6086=1,IF(B6086="",0,IF(J6086&lt;SeuilFugitive,1,0)),"")</f>
        <v/>
      </c>
      <c r="M6086" s="37" t="str">
        <f aca="false">IF(G6086=1,IF(B6086="",IF((Fin-A6086)*24&gt;SeuilFigee,1,0),IF(J6086&gt;SeuilFigee*3600,1,0)),"")</f>
        <v/>
      </c>
      <c r="N6086" s="0" t="str">
        <f aca="false">IF(G6086=1,IF(COUNTIF(H$2:H6086,H6086)=1,COUNTIF($H:$H,H6086),""),"")</f>
        <v/>
      </c>
      <c r="O6086" s="0" t="str">
        <f aca="false">IF(G6086=1,IF(COUNTIF(I$2:I6086,I6086)=1,COUNTIF($I:$I,I6086),""),"")</f>
        <v/>
      </c>
      <c r="P6086" s="38" t="str">
        <f aca="false">IF(G6086=1,IF(COUNTIFS(C$2:C6086,C6086,G$2:G6086,1)=1,COUNTIFS($C:$C,C6086,$G:$G,1)+ROW()/10000000,""),"")</f>
        <v/>
      </c>
      <c r="Q6086" s="0" t="str">
        <f aca="false">IF(K6086=1,IF(COUNTIFS(C$2:C6086,C6086,K$2:K6086,1)=1,1,0),"")</f>
        <v/>
      </c>
      <c r="R6086" s="0" t="str">
        <f aca="false">IF(M6086=1,IF(COUNTIFS(C$2:C6086,C6086,M$2:M6086,1)=1,1,0),"")</f>
        <v/>
      </c>
      <c r="S6086" s="0" t="str">
        <f aca="false">IF(L6086=1,IF(COUNTIFS(C$2:C6086,C6086,L$2:L6086,1)=1,1,0),"")</f>
        <v/>
      </c>
      <c r="T6086" s="38" t="str">
        <f aca="false">IF(N6086="","",N6086+ROW()/10000000)</f>
        <v/>
      </c>
      <c r="U6086" s="0" t="str">
        <f aca="false">IF(G6086=1,IF(B6086="",1,0),"")</f>
        <v/>
      </c>
    </row>
    <row r="6087" customFormat="false" ht="15" hidden="false" customHeight="false" outlineLevel="0" collapsed="false">
      <c r="A6087" s="35"/>
      <c r="B6087" s="35"/>
      <c r="G6087" s="0" t="str">
        <f aca="false">IF(A6087="","",IF(AND(A6087&gt;=Debut,A6087&lt;Fin),1,0))</f>
        <v/>
      </c>
      <c r="H6087" s="0" t="str">
        <f aca="false">IF(G6087=1,INT(ROUND((A6087-Debut)*86400,0)/600),"")</f>
        <v/>
      </c>
      <c r="I6087" s="0" t="str">
        <f aca="false">IF(G6087=1,INT(ROUND((A6087-Debut)*86400,0)/3600),"")</f>
        <v/>
      </c>
      <c r="J6087" s="0" t="str">
        <f aca="false">IF(OR(A6087="",B6087=""),"",ROUND((B6087-A6087)*86400,0))</f>
        <v/>
      </c>
      <c r="K6087" s="37" t="str">
        <f aca="false">IF(G6087=1,IF(COUNTIFS($C:$C,C6087,$G:$G,1,$A:$A,"&gt;="&amp;(A6087-FenetreInterm/86400),$A:$A,"&lt;="&amp;A6087)&gt;=NbInterm,1,0),"")</f>
        <v/>
      </c>
      <c r="L6087" s="37" t="str">
        <f aca="false">IF(G6087=1,IF(B6087="",0,IF(J6087&lt;SeuilFugitive,1,0)),"")</f>
        <v/>
      </c>
      <c r="M6087" s="37" t="str">
        <f aca="false">IF(G6087=1,IF(B6087="",IF((Fin-A6087)*24&gt;SeuilFigee,1,0),IF(J6087&gt;SeuilFigee*3600,1,0)),"")</f>
        <v/>
      </c>
      <c r="N6087" s="0" t="str">
        <f aca="false">IF(G6087=1,IF(COUNTIF(H$2:H6087,H6087)=1,COUNTIF($H:$H,H6087),""),"")</f>
        <v/>
      </c>
      <c r="O6087" s="0" t="str">
        <f aca="false">IF(G6087=1,IF(COUNTIF(I$2:I6087,I6087)=1,COUNTIF($I:$I,I6087),""),"")</f>
        <v/>
      </c>
      <c r="P6087" s="38" t="str">
        <f aca="false">IF(G6087=1,IF(COUNTIFS(C$2:C6087,C6087,G$2:G6087,1)=1,COUNTIFS($C:$C,C6087,$G:$G,1)+ROW()/10000000,""),"")</f>
        <v/>
      </c>
      <c r="Q6087" s="0" t="str">
        <f aca="false">IF(K6087=1,IF(COUNTIFS(C$2:C6087,C6087,K$2:K6087,1)=1,1,0),"")</f>
        <v/>
      </c>
      <c r="R6087" s="0" t="str">
        <f aca="false">IF(M6087=1,IF(COUNTIFS(C$2:C6087,C6087,M$2:M6087,1)=1,1,0),"")</f>
        <v/>
      </c>
      <c r="S6087" s="0" t="str">
        <f aca="false">IF(L6087=1,IF(COUNTIFS(C$2:C6087,C6087,L$2:L6087,1)=1,1,0),"")</f>
        <v/>
      </c>
      <c r="T6087" s="38" t="str">
        <f aca="false">IF(N6087="","",N6087+ROW()/10000000)</f>
        <v/>
      </c>
      <c r="U6087" s="0" t="str">
        <f aca="false">IF(G6087=1,IF(B6087="",1,0),"")</f>
        <v/>
      </c>
    </row>
    <row r="6088" customFormat="false" ht="15" hidden="false" customHeight="false" outlineLevel="0" collapsed="false">
      <c r="A6088" s="35"/>
      <c r="B6088" s="35"/>
      <c r="G6088" s="0" t="str">
        <f aca="false">IF(A6088="","",IF(AND(A6088&gt;=Debut,A6088&lt;Fin),1,0))</f>
        <v/>
      </c>
      <c r="H6088" s="0" t="str">
        <f aca="false">IF(G6088=1,INT(ROUND((A6088-Debut)*86400,0)/600),"")</f>
        <v/>
      </c>
      <c r="I6088" s="0" t="str">
        <f aca="false">IF(G6088=1,INT(ROUND((A6088-Debut)*86400,0)/3600),"")</f>
        <v/>
      </c>
      <c r="J6088" s="0" t="str">
        <f aca="false">IF(OR(A6088="",B6088=""),"",ROUND((B6088-A6088)*86400,0))</f>
        <v/>
      </c>
      <c r="K6088" s="37" t="str">
        <f aca="false">IF(G6088=1,IF(COUNTIFS($C:$C,C6088,$G:$G,1,$A:$A,"&gt;="&amp;(A6088-FenetreInterm/86400),$A:$A,"&lt;="&amp;A6088)&gt;=NbInterm,1,0),"")</f>
        <v/>
      </c>
      <c r="L6088" s="37" t="str">
        <f aca="false">IF(G6088=1,IF(B6088="",0,IF(J6088&lt;SeuilFugitive,1,0)),"")</f>
        <v/>
      </c>
      <c r="M6088" s="37" t="str">
        <f aca="false">IF(G6088=1,IF(B6088="",IF((Fin-A6088)*24&gt;SeuilFigee,1,0),IF(J6088&gt;SeuilFigee*3600,1,0)),"")</f>
        <v/>
      </c>
      <c r="N6088" s="0" t="str">
        <f aca="false">IF(G6088=1,IF(COUNTIF(H$2:H6088,H6088)=1,COUNTIF($H:$H,H6088),""),"")</f>
        <v/>
      </c>
      <c r="O6088" s="0" t="str">
        <f aca="false">IF(G6088=1,IF(COUNTIF(I$2:I6088,I6088)=1,COUNTIF($I:$I,I6088),""),"")</f>
        <v/>
      </c>
      <c r="P6088" s="38" t="str">
        <f aca="false">IF(G6088=1,IF(COUNTIFS(C$2:C6088,C6088,G$2:G6088,1)=1,COUNTIFS($C:$C,C6088,$G:$G,1)+ROW()/10000000,""),"")</f>
        <v/>
      </c>
      <c r="Q6088" s="0" t="str">
        <f aca="false">IF(K6088=1,IF(COUNTIFS(C$2:C6088,C6088,K$2:K6088,1)=1,1,0),"")</f>
        <v/>
      </c>
      <c r="R6088" s="0" t="str">
        <f aca="false">IF(M6088=1,IF(COUNTIFS(C$2:C6088,C6088,M$2:M6088,1)=1,1,0),"")</f>
        <v/>
      </c>
      <c r="S6088" s="0" t="str">
        <f aca="false">IF(L6088=1,IF(COUNTIFS(C$2:C6088,C6088,L$2:L6088,1)=1,1,0),"")</f>
        <v/>
      </c>
      <c r="T6088" s="38" t="str">
        <f aca="false">IF(N6088="","",N6088+ROW()/10000000)</f>
        <v/>
      </c>
      <c r="U6088" s="0" t="str">
        <f aca="false">IF(G6088=1,IF(B6088="",1,0),"")</f>
        <v/>
      </c>
    </row>
    <row r="6089" customFormat="false" ht="15" hidden="false" customHeight="false" outlineLevel="0" collapsed="false">
      <c r="A6089" s="35"/>
      <c r="B6089" s="35"/>
      <c r="G6089" s="0" t="str">
        <f aca="false">IF(A6089="","",IF(AND(A6089&gt;=Debut,A6089&lt;Fin),1,0))</f>
        <v/>
      </c>
      <c r="H6089" s="0" t="str">
        <f aca="false">IF(G6089=1,INT(ROUND((A6089-Debut)*86400,0)/600),"")</f>
        <v/>
      </c>
      <c r="I6089" s="0" t="str">
        <f aca="false">IF(G6089=1,INT(ROUND((A6089-Debut)*86400,0)/3600),"")</f>
        <v/>
      </c>
      <c r="J6089" s="0" t="str">
        <f aca="false">IF(OR(A6089="",B6089=""),"",ROUND((B6089-A6089)*86400,0))</f>
        <v/>
      </c>
      <c r="K6089" s="37" t="str">
        <f aca="false">IF(G6089=1,IF(COUNTIFS($C:$C,C6089,$G:$G,1,$A:$A,"&gt;="&amp;(A6089-FenetreInterm/86400),$A:$A,"&lt;="&amp;A6089)&gt;=NbInterm,1,0),"")</f>
        <v/>
      </c>
      <c r="L6089" s="37" t="str">
        <f aca="false">IF(G6089=1,IF(B6089="",0,IF(J6089&lt;SeuilFugitive,1,0)),"")</f>
        <v/>
      </c>
      <c r="M6089" s="37" t="str">
        <f aca="false">IF(G6089=1,IF(B6089="",IF((Fin-A6089)*24&gt;SeuilFigee,1,0),IF(J6089&gt;SeuilFigee*3600,1,0)),"")</f>
        <v/>
      </c>
      <c r="N6089" s="0" t="str">
        <f aca="false">IF(G6089=1,IF(COUNTIF(H$2:H6089,H6089)=1,COUNTIF($H:$H,H6089),""),"")</f>
        <v/>
      </c>
      <c r="O6089" s="0" t="str">
        <f aca="false">IF(G6089=1,IF(COUNTIF(I$2:I6089,I6089)=1,COUNTIF($I:$I,I6089),""),"")</f>
        <v/>
      </c>
      <c r="P6089" s="38" t="str">
        <f aca="false">IF(G6089=1,IF(COUNTIFS(C$2:C6089,C6089,G$2:G6089,1)=1,COUNTIFS($C:$C,C6089,$G:$G,1)+ROW()/10000000,""),"")</f>
        <v/>
      </c>
      <c r="Q6089" s="0" t="str">
        <f aca="false">IF(K6089=1,IF(COUNTIFS(C$2:C6089,C6089,K$2:K6089,1)=1,1,0),"")</f>
        <v/>
      </c>
      <c r="R6089" s="0" t="str">
        <f aca="false">IF(M6089=1,IF(COUNTIFS(C$2:C6089,C6089,M$2:M6089,1)=1,1,0),"")</f>
        <v/>
      </c>
      <c r="S6089" s="0" t="str">
        <f aca="false">IF(L6089=1,IF(COUNTIFS(C$2:C6089,C6089,L$2:L6089,1)=1,1,0),"")</f>
        <v/>
      </c>
      <c r="T6089" s="38" t="str">
        <f aca="false">IF(N6089="","",N6089+ROW()/10000000)</f>
        <v/>
      </c>
      <c r="U6089" s="0" t="str">
        <f aca="false">IF(G6089=1,IF(B6089="",1,0),"")</f>
        <v/>
      </c>
    </row>
    <row r="6090" customFormat="false" ht="15" hidden="false" customHeight="false" outlineLevel="0" collapsed="false">
      <c r="A6090" s="35"/>
      <c r="B6090" s="35"/>
      <c r="G6090" s="0" t="str">
        <f aca="false">IF(A6090="","",IF(AND(A6090&gt;=Debut,A6090&lt;Fin),1,0))</f>
        <v/>
      </c>
      <c r="H6090" s="0" t="str">
        <f aca="false">IF(G6090=1,INT(ROUND((A6090-Debut)*86400,0)/600),"")</f>
        <v/>
      </c>
      <c r="I6090" s="0" t="str">
        <f aca="false">IF(G6090=1,INT(ROUND((A6090-Debut)*86400,0)/3600),"")</f>
        <v/>
      </c>
      <c r="J6090" s="0" t="str">
        <f aca="false">IF(OR(A6090="",B6090=""),"",ROUND((B6090-A6090)*86400,0))</f>
        <v/>
      </c>
      <c r="K6090" s="37" t="str">
        <f aca="false">IF(G6090=1,IF(COUNTIFS($C:$C,C6090,$G:$G,1,$A:$A,"&gt;="&amp;(A6090-FenetreInterm/86400),$A:$A,"&lt;="&amp;A6090)&gt;=NbInterm,1,0),"")</f>
        <v/>
      </c>
      <c r="L6090" s="37" t="str">
        <f aca="false">IF(G6090=1,IF(B6090="",0,IF(J6090&lt;SeuilFugitive,1,0)),"")</f>
        <v/>
      </c>
      <c r="M6090" s="37" t="str">
        <f aca="false">IF(G6090=1,IF(B6090="",IF((Fin-A6090)*24&gt;SeuilFigee,1,0),IF(J6090&gt;SeuilFigee*3600,1,0)),"")</f>
        <v/>
      </c>
      <c r="N6090" s="0" t="str">
        <f aca="false">IF(G6090=1,IF(COUNTIF(H$2:H6090,H6090)=1,COUNTIF($H:$H,H6090),""),"")</f>
        <v/>
      </c>
      <c r="O6090" s="0" t="str">
        <f aca="false">IF(G6090=1,IF(COUNTIF(I$2:I6090,I6090)=1,COUNTIF($I:$I,I6090),""),"")</f>
        <v/>
      </c>
      <c r="P6090" s="38" t="str">
        <f aca="false">IF(G6090=1,IF(COUNTIFS(C$2:C6090,C6090,G$2:G6090,1)=1,COUNTIFS($C:$C,C6090,$G:$G,1)+ROW()/10000000,""),"")</f>
        <v/>
      </c>
      <c r="Q6090" s="0" t="str">
        <f aca="false">IF(K6090=1,IF(COUNTIFS(C$2:C6090,C6090,K$2:K6090,1)=1,1,0),"")</f>
        <v/>
      </c>
      <c r="R6090" s="0" t="str">
        <f aca="false">IF(M6090=1,IF(COUNTIFS(C$2:C6090,C6090,M$2:M6090,1)=1,1,0),"")</f>
        <v/>
      </c>
      <c r="S6090" s="0" t="str">
        <f aca="false">IF(L6090=1,IF(COUNTIFS(C$2:C6090,C6090,L$2:L6090,1)=1,1,0),"")</f>
        <v/>
      </c>
      <c r="T6090" s="38" t="str">
        <f aca="false">IF(N6090="","",N6090+ROW()/10000000)</f>
        <v/>
      </c>
      <c r="U6090" s="0" t="str">
        <f aca="false">IF(G6090=1,IF(B6090="",1,0),"")</f>
        <v/>
      </c>
    </row>
    <row r="6091" customFormat="false" ht="15" hidden="false" customHeight="false" outlineLevel="0" collapsed="false">
      <c r="A6091" s="35"/>
      <c r="B6091" s="35"/>
      <c r="G6091" s="0" t="str">
        <f aca="false">IF(A6091="","",IF(AND(A6091&gt;=Debut,A6091&lt;Fin),1,0))</f>
        <v/>
      </c>
      <c r="H6091" s="0" t="str">
        <f aca="false">IF(G6091=1,INT(ROUND((A6091-Debut)*86400,0)/600),"")</f>
        <v/>
      </c>
      <c r="I6091" s="0" t="str">
        <f aca="false">IF(G6091=1,INT(ROUND((A6091-Debut)*86400,0)/3600),"")</f>
        <v/>
      </c>
      <c r="J6091" s="0" t="str">
        <f aca="false">IF(OR(A6091="",B6091=""),"",ROUND((B6091-A6091)*86400,0))</f>
        <v/>
      </c>
      <c r="K6091" s="37" t="str">
        <f aca="false">IF(G6091=1,IF(COUNTIFS($C:$C,C6091,$G:$G,1,$A:$A,"&gt;="&amp;(A6091-FenetreInterm/86400),$A:$A,"&lt;="&amp;A6091)&gt;=NbInterm,1,0),"")</f>
        <v/>
      </c>
      <c r="L6091" s="37" t="str">
        <f aca="false">IF(G6091=1,IF(B6091="",0,IF(J6091&lt;SeuilFugitive,1,0)),"")</f>
        <v/>
      </c>
      <c r="M6091" s="37" t="str">
        <f aca="false">IF(G6091=1,IF(B6091="",IF((Fin-A6091)*24&gt;SeuilFigee,1,0),IF(J6091&gt;SeuilFigee*3600,1,0)),"")</f>
        <v/>
      </c>
      <c r="N6091" s="0" t="str">
        <f aca="false">IF(G6091=1,IF(COUNTIF(H$2:H6091,H6091)=1,COUNTIF($H:$H,H6091),""),"")</f>
        <v/>
      </c>
      <c r="O6091" s="0" t="str">
        <f aca="false">IF(G6091=1,IF(COUNTIF(I$2:I6091,I6091)=1,COUNTIF($I:$I,I6091),""),"")</f>
        <v/>
      </c>
      <c r="P6091" s="38" t="str">
        <f aca="false">IF(G6091=1,IF(COUNTIFS(C$2:C6091,C6091,G$2:G6091,1)=1,COUNTIFS($C:$C,C6091,$G:$G,1)+ROW()/10000000,""),"")</f>
        <v/>
      </c>
      <c r="Q6091" s="0" t="str">
        <f aca="false">IF(K6091=1,IF(COUNTIFS(C$2:C6091,C6091,K$2:K6091,1)=1,1,0),"")</f>
        <v/>
      </c>
      <c r="R6091" s="0" t="str">
        <f aca="false">IF(M6091=1,IF(COUNTIFS(C$2:C6091,C6091,M$2:M6091,1)=1,1,0),"")</f>
        <v/>
      </c>
      <c r="S6091" s="0" t="str">
        <f aca="false">IF(L6091=1,IF(COUNTIFS(C$2:C6091,C6091,L$2:L6091,1)=1,1,0),"")</f>
        <v/>
      </c>
      <c r="T6091" s="38" t="str">
        <f aca="false">IF(N6091="","",N6091+ROW()/10000000)</f>
        <v/>
      </c>
      <c r="U6091" s="0" t="str">
        <f aca="false">IF(G6091=1,IF(B6091="",1,0),"")</f>
        <v/>
      </c>
    </row>
    <row r="6092" customFormat="false" ht="15" hidden="false" customHeight="false" outlineLevel="0" collapsed="false">
      <c r="A6092" s="35"/>
      <c r="B6092" s="35"/>
      <c r="G6092" s="0" t="str">
        <f aca="false">IF(A6092="","",IF(AND(A6092&gt;=Debut,A6092&lt;Fin),1,0))</f>
        <v/>
      </c>
      <c r="H6092" s="0" t="str">
        <f aca="false">IF(G6092=1,INT(ROUND((A6092-Debut)*86400,0)/600),"")</f>
        <v/>
      </c>
      <c r="I6092" s="0" t="str">
        <f aca="false">IF(G6092=1,INT(ROUND((A6092-Debut)*86400,0)/3600),"")</f>
        <v/>
      </c>
      <c r="J6092" s="0" t="str">
        <f aca="false">IF(OR(A6092="",B6092=""),"",ROUND((B6092-A6092)*86400,0))</f>
        <v/>
      </c>
      <c r="K6092" s="37" t="str">
        <f aca="false">IF(G6092=1,IF(COUNTIFS($C:$C,C6092,$G:$G,1,$A:$A,"&gt;="&amp;(A6092-FenetreInterm/86400),$A:$A,"&lt;="&amp;A6092)&gt;=NbInterm,1,0),"")</f>
        <v/>
      </c>
      <c r="L6092" s="37" t="str">
        <f aca="false">IF(G6092=1,IF(B6092="",0,IF(J6092&lt;SeuilFugitive,1,0)),"")</f>
        <v/>
      </c>
      <c r="M6092" s="37" t="str">
        <f aca="false">IF(G6092=1,IF(B6092="",IF((Fin-A6092)*24&gt;SeuilFigee,1,0),IF(J6092&gt;SeuilFigee*3600,1,0)),"")</f>
        <v/>
      </c>
      <c r="N6092" s="0" t="str">
        <f aca="false">IF(G6092=1,IF(COUNTIF(H$2:H6092,H6092)=1,COUNTIF($H:$H,H6092),""),"")</f>
        <v/>
      </c>
      <c r="O6092" s="0" t="str">
        <f aca="false">IF(G6092=1,IF(COUNTIF(I$2:I6092,I6092)=1,COUNTIF($I:$I,I6092),""),"")</f>
        <v/>
      </c>
      <c r="P6092" s="38" t="str">
        <f aca="false">IF(G6092=1,IF(COUNTIFS(C$2:C6092,C6092,G$2:G6092,1)=1,COUNTIFS($C:$C,C6092,$G:$G,1)+ROW()/10000000,""),"")</f>
        <v/>
      </c>
      <c r="Q6092" s="0" t="str">
        <f aca="false">IF(K6092=1,IF(COUNTIFS(C$2:C6092,C6092,K$2:K6092,1)=1,1,0),"")</f>
        <v/>
      </c>
      <c r="R6092" s="0" t="str">
        <f aca="false">IF(M6092=1,IF(COUNTIFS(C$2:C6092,C6092,M$2:M6092,1)=1,1,0),"")</f>
        <v/>
      </c>
      <c r="S6092" s="0" t="str">
        <f aca="false">IF(L6092=1,IF(COUNTIFS(C$2:C6092,C6092,L$2:L6092,1)=1,1,0),"")</f>
        <v/>
      </c>
      <c r="T6092" s="38" t="str">
        <f aca="false">IF(N6092="","",N6092+ROW()/10000000)</f>
        <v/>
      </c>
      <c r="U6092" s="0" t="str">
        <f aca="false">IF(G6092=1,IF(B6092="",1,0),"")</f>
        <v/>
      </c>
    </row>
    <row r="6093" customFormat="false" ht="15" hidden="false" customHeight="false" outlineLevel="0" collapsed="false">
      <c r="A6093" s="35"/>
      <c r="B6093" s="35"/>
      <c r="G6093" s="0" t="str">
        <f aca="false">IF(A6093="","",IF(AND(A6093&gt;=Debut,A6093&lt;Fin),1,0))</f>
        <v/>
      </c>
      <c r="H6093" s="0" t="str">
        <f aca="false">IF(G6093=1,INT(ROUND((A6093-Debut)*86400,0)/600),"")</f>
        <v/>
      </c>
      <c r="I6093" s="0" t="str">
        <f aca="false">IF(G6093=1,INT(ROUND((A6093-Debut)*86400,0)/3600),"")</f>
        <v/>
      </c>
      <c r="J6093" s="0" t="str">
        <f aca="false">IF(OR(A6093="",B6093=""),"",ROUND((B6093-A6093)*86400,0))</f>
        <v/>
      </c>
      <c r="K6093" s="37" t="str">
        <f aca="false">IF(G6093=1,IF(COUNTIFS($C:$C,C6093,$G:$G,1,$A:$A,"&gt;="&amp;(A6093-FenetreInterm/86400),$A:$A,"&lt;="&amp;A6093)&gt;=NbInterm,1,0),"")</f>
        <v/>
      </c>
      <c r="L6093" s="37" t="str">
        <f aca="false">IF(G6093=1,IF(B6093="",0,IF(J6093&lt;SeuilFugitive,1,0)),"")</f>
        <v/>
      </c>
      <c r="M6093" s="37" t="str">
        <f aca="false">IF(G6093=1,IF(B6093="",IF((Fin-A6093)*24&gt;SeuilFigee,1,0),IF(J6093&gt;SeuilFigee*3600,1,0)),"")</f>
        <v/>
      </c>
      <c r="N6093" s="0" t="str">
        <f aca="false">IF(G6093=1,IF(COUNTIF(H$2:H6093,H6093)=1,COUNTIF($H:$H,H6093),""),"")</f>
        <v/>
      </c>
      <c r="O6093" s="0" t="str">
        <f aca="false">IF(G6093=1,IF(COUNTIF(I$2:I6093,I6093)=1,COUNTIF($I:$I,I6093),""),"")</f>
        <v/>
      </c>
      <c r="P6093" s="38" t="str">
        <f aca="false">IF(G6093=1,IF(COUNTIFS(C$2:C6093,C6093,G$2:G6093,1)=1,COUNTIFS($C:$C,C6093,$G:$G,1)+ROW()/10000000,""),"")</f>
        <v/>
      </c>
      <c r="Q6093" s="0" t="str">
        <f aca="false">IF(K6093=1,IF(COUNTIFS(C$2:C6093,C6093,K$2:K6093,1)=1,1,0),"")</f>
        <v/>
      </c>
      <c r="R6093" s="0" t="str">
        <f aca="false">IF(M6093=1,IF(COUNTIFS(C$2:C6093,C6093,M$2:M6093,1)=1,1,0),"")</f>
        <v/>
      </c>
      <c r="S6093" s="0" t="str">
        <f aca="false">IF(L6093=1,IF(COUNTIFS(C$2:C6093,C6093,L$2:L6093,1)=1,1,0),"")</f>
        <v/>
      </c>
      <c r="T6093" s="38" t="str">
        <f aca="false">IF(N6093="","",N6093+ROW()/10000000)</f>
        <v/>
      </c>
      <c r="U6093" s="0" t="str">
        <f aca="false">IF(G6093=1,IF(B6093="",1,0),"")</f>
        <v/>
      </c>
    </row>
    <row r="6094" customFormat="false" ht="15" hidden="false" customHeight="false" outlineLevel="0" collapsed="false">
      <c r="A6094" s="35"/>
      <c r="B6094" s="35"/>
      <c r="G6094" s="0" t="str">
        <f aca="false">IF(A6094="","",IF(AND(A6094&gt;=Debut,A6094&lt;Fin),1,0))</f>
        <v/>
      </c>
      <c r="H6094" s="0" t="str">
        <f aca="false">IF(G6094=1,INT(ROUND((A6094-Debut)*86400,0)/600),"")</f>
        <v/>
      </c>
      <c r="I6094" s="0" t="str">
        <f aca="false">IF(G6094=1,INT(ROUND((A6094-Debut)*86400,0)/3600),"")</f>
        <v/>
      </c>
      <c r="J6094" s="0" t="str">
        <f aca="false">IF(OR(A6094="",B6094=""),"",ROUND((B6094-A6094)*86400,0))</f>
        <v/>
      </c>
      <c r="K6094" s="37" t="str">
        <f aca="false">IF(G6094=1,IF(COUNTIFS($C:$C,C6094,$G:$G,1,$A:$A,"&gt;="&amp;(A6094-FenetreInterm/86400),$A:$A,"&lt;="&amp;A6094)&gt;=NbInterm,1,0),"")</f>
        <v/>
      </c>
      <c r="L6094" s="37" t="str">
        <f aca="false">IF(G6094=1,IF(B6094="",0,IF(J6094&lt;SeuilFugitive,1,0)),"")</f>
        <v/>
      </c>
      <c r="M6094" s="37" t="str">
        <f aca="false">IF(G6094=1,IF(B6094="",IF((Fin-A6094)*24&gt;SeuilFigee,1,0),IF(J6094&gt;SeuilFigee*3600,1,0)),"")</f>
        <v/>
      </c>
      <c r="N6094" s="0" t="str">
        <f aca="false">IF(G6094=1,IF(COUNTIF(H$2:H6094,H6094)=1,COUNTIF($H:$H,H6094),""),"")</f>
        <v/>
      </c>
      <c r="O6094" s="0" t="str">
        <f aca="false">IF(G6094=1,IF(COUNTIF(I$2:I6094,I6094)=1,COUNTIF($I:$I,I6094),""),"")</f>
        <v/>
      </c>
      <c r="P6094" s="38" t="str">
        <f aca="false">IF(G6094=1,IF(COUNTIFS(C$2:C6094,C6094,G$2:G6094,1)=1,COUNTIFS($C:$C,C6094,$G:$G,1)+ROW()/10000000,""),"")</f>
        <v/>
      </c>
      <c r="Q6094" s="0" t="str">
        <f aca="false">IF(K6094=1,IF(COUNTIFS(C$2:C6094,C6094,K$2:K6094,1)=1,1,0),"")</f>
        <v/>
      </c>
      <c r="R6094" s="0" t="str">
        <f aca="false">IF(M6094=1,IF(COUNTIFS(C$2:C6094,C6094,M$2:M6094,1)=1,1,0),"")</f>
        <v/>
      </c>
      <c r="S6094" s="0" t="str">
        <f aca="false">IF(L6094=1,IF(COUNTIFS(C$2:C6094,C6094,L$2:L6094,1)=1,1,0),"")</f>
        <v/>
      </c>
      <c r="T6094" s="38" t="str">
        <f aca="false">IF(N6094="","",N6094+ROW()/10000000)</f>
        <v/>
      </c>
      <c r="U6094" s="0" t="str">
        <f aca="false">IF(G6094=1,IF(B6094="",1,0),"")</f>
        <v/>
      </c>
    </row>
    <row r="6095" customFormat="false" ht="15" hidden="false" customHeight="false" outlineLevel="0" collapsed="false">
      <c r="A6095" s="35"/>
      <c r="B6095" s="35"/>
      <c r="G6095" s="0" t="str">
        <f aca="false">IF(A6095="","",IF(AND(A6095&gt;=Debut,A6095&lt;Fin),1,0))</f>
        <v/>
      </c>
      <c r="H6095" s="0" t="str">
        <f aca="false">IF(G6095=1,INT(ROUND((A6095-Debut)*86400,0)/600),"")</f>
        <v/>
      </c>
      <c r="I6095" s="0" t="str">
        <f aca="false">IF(G6095=1,INT(ROUND((A6095-Debut)*86400,0)/3600),"")</f>
        <v/>
      </c>
      <c r="J6095" s="0" t="str">
        <f aca="false">IF(OR(A6095="",B6095=""),"",ROUND((B6095-A6095)*86400,0))</f>
        <v/>
      </c>
      <c r="K6095" s="37" t="str">
        <f aca="false">IF(G6095=1,IF(COUNTIFS($C:$C,C6095,$G:$G,1,$A:$A,"&gt;="&amp;(A6095-FenetreInterm/86400),$A:$A,"&lt;="&amp;A6095)&gt;=NbInterm,1,0),"")</f>
        <v/>
      </c>
      <c r="L6095" s="37" t="str">
        <f aca="false">IF(G6095=1,IF(B6095="",0,IF(J6095&lt;SeuilFugitive,1,0)),"")</f>
        <v/>
      </c>
      <c r="M6095" s="37" t="str">
        <f aca="false">IF(G6095=1,IF(B6095="",IF((Fin-A6095)*24&gt;SeuilFigee,1,0),IF(J6095&gt;SeuilFigee*3600,1,0)),"")</f>
        <v/>
      </c>
      <c r="N6095" s="0" t="str">
        <f aca="false">IF(G6095=1,IF(COUNTIF(H$2:H6095,H6095)=1,COUNTIF($H:$H,H6095),""),"")</f>
        <v/>
      </c>
      <c r="O6095" s="0" t="str">
        <f aca="false">IF(G6095=1,IF(COUNTIF(I$2:I6095,I6095)=1,COUNTIF($I:$I,I6095),""),"")</f>
        <v/>
      </c>
      <c r="P6095" s="38" t="str">
        <f aca="false">IF(G6095=1,IF(COUNTIFS(C$2:C6095,C6095,G$2:G6095,1)=1,COUNTIFS($C:$C,C6095,$G:$G,1)+ROW()/10000000,""),"")</f>
        <v/>
      </c>
      <c r="Q6095" s="0" t="str">
        <f aca="false">IF(K6095=1,IF(COUNTIFS(C$2:C6095,C6095,K$2:K6095,1)=1,1,0),"")</f>
        <v/>
      </c>
      <c r="R6095" s="0" t="str">
        <f aca="false">IF(M6095=1,IF(COUNTIFS(C$2:C6095,C6095,M$2:M6095,1)=1,1,0),"")</f>
        <v/>
      </c>
      <c r="S6095" s="0" t="str">
        <f aca="false">IF(L6095=1,IF(COUNTIFS(C$2:C6095,C6095,L$2:L6095,1)=1,1,0),"")</f>
        <v/>
      </c>
      <c r="T6095" s="38" t="str">
        <f aca="false">IF(N6095="","",N6095+ROW()/10000000)</f>
        <v/>
      </c>
      <c r="U6095" s="0" t="str">
        <f aca="false">IF(G6095=1,IF(B6095="",1,0),"")</f>
        <v/>
      </c>
    </row>
    <row r="6096" customFormat="false" ht="15" hidden="false" customHeight="false" outlineLevel="0" collapsed="false">
      <c r="A6096" s="35"/>
      <c r="B6096" s="35"/>
      <c r="G6096" s="0" t="str">
        <f aca="false">IF(A6096="","",IF(AND(A6096&gt;=Debut,A6096&lt;Fin),1,0))</f>
        <v/>
      </c>
      <c r="H6096" s="0" t="str">
        <f aca="false">IF(G6096=1,INT(ROUND((A6096-Debut)*86400,0)/600),"")</f>
        <v/>
      </c>
      <c r="I6096" s="0" t="str">
        <f aca="false">IF(G6096=1,INT(ROUND((A6096-Debut)*86400,0)/3600),"")</f>
        <v/>
      </c>
      <c r="J6096" s="0" t="str">
        <f aca="false">IF(OR(A6096="",B6096=""),"",ROUND((B6096-A6096)*86400,0))</f>
        <v/>
      </c>
      <c r="K6096" s="37" t="str">
        <f aca="false">IF(G6096=1,IF(COUNTIFS($C:$C,C6096,$G:$G,1,$A:$A,"&gt;="&amp;(A6096-FenetreInterm/86400),$A:$A,"&lt;="&amp;A6096)&gt;=NbInterm,1,0),"")</f>
        <v/>
      </c>
      <c r="L6096" s="37" t="str">
        <f aca="false">IF(G6096=1,IF(B6096="",0,IF(J6096&lt;SeuilFugitive,1,0)),"")</f>
        <v/>
      </c>
      <c r="M6096" s="37" t="str">
        <f aca="false">IF(G6096=1,IF(B6096="",IF((Fin-A6096)*24&gt;SeuilFigee,1,0),IF(J6096&gt;SeuilFigee*3600,1,0)),"")</f>
        <v/>
      </c>
      <c r="N6096" s="0" t="str">
        <f aca="false">IF(G6096=1,IF(COUNTIF(H$2:H6096,H6096)=1,COUNTIF($H:$H,H6096),""),"")</f>
        <v/>
      </c>
      <c r="O6096" s="0" t="str">
        <f aca="false">IF(G6096=1,IF(COUNTIF(I$2:I6096,I6096)=1,COUNTIF($I:$I,I6096),""),"")</f>
        <v/>
      </c>
      <c r="P6096" s="38" t="str">
        <f aca="false">IF(G6096=1,IF(COUNTIFS(C$2:C6096,C6096,G$2:G6096,1)=1,COUNTIFS($C:$C,C6096,$G:$G,1)+ROW()/10000000,""),"")</f>
        <v/>
      </c>
      <c r="Q6096" s="0" t="str">
        <f aca="false">IF(K6096=1,IF(COUNTIFS(C$2:C6096,C6096,K$2:K6096,1)=1,1,0),"")</f>
        <v/>
      </c>
      <c r="R6096" s="0" t="str">
        <f aca="false">IF(M6096=1,IF(COUNTIFS(C$2:C6096,C6096,M$2:M6096,1)=1,1,0),"")</f>
        <v/>
      </c>
      <c r="S6096" s="0" t="str">
        <f aca="false">IF(L6096=1,IF(COUNTIFS(C$2:C6096,C6096,L$2:L6096,1)=1,1,0),"")</f>
        <v/>
      </c>
      <c r="T6096" s="38" t="str">
        <f aca="false">IF(N6096="","",N6096+ROW()/10000000)</f>
        <v/>
      </c>
      <c r="U6096" s="0" t="str">
        <f aca="false">IF(G6096=1,IF(B6096="",1,0),"")</f>
        <v/>
      </c>
    </row>
    <row r="6097" customFormat="false" ht="15" hidden="false" customHeight="false" outlineLevel="0" collapsed="false">
      <c r="A6097" s="35"/>
      <c r="B6097" s="35"/>
      <c r="G6097" s="0" t="str">
        <f aca="false">IF(A6097="","",IF(AND(A6097&gt;=Debut,A6097&lt;Fin),1,0))</f>
        <v/>
      </c>
      <c r="H6097" s="0" t="str">
        <f aca="false">IF(G6097=1,INT(ROUND((A6097-Debut)*86400,0)/600),"")</f>
        <v/>
      </c>
      <c r="I6097" s="0" t="str">
        <f aca="false">IF(G6097=1,INT(ROUND((A6097-Debut)*86400,0)/3600),"")</f>
        <v/>
      </c>
      <c r="J6097" s="0" t="str">
        <f aca="false">IF(OR(A6097="",B6097=""),"",ROUND((B6097-A6097)*86400,0))</f>
        <v/>
      </c>
      <c r="K6097" s="37" t="str">
        <f aca="false">IF(G6097=1,IF(COUNTIFS($C:$C,C6097,$G:$G,1,$A:$A,"&gt;="&amp;(A6097-FenetreInterm/86400),$A:$A,"&lt;="&amp;A6097)&gt;=NbInterm,1,0),"")</f>
        <v/>
      </c>
      <c r="L6097" s="37" t="str">
        <f aca="false">IF(G6097=1,IF(B6097="",0,IF(J6097&lt;SeuilFugitive,1,0)),"")</f>
        <v/>
      </c>
      <c r="M6097" s="37" t="str">
        <f aca="false">IF(G6097=1,IF(B6097="",IF((Fin-A6097)*24&gt;SeuilFigee,1,0),IF(J6097&gt;SeuilFigee*3600,1,0)),"")</f>
        <v/>
      </c>
      <c r="N6097" s="0" t="str">
        <f aca="false">IF(G6097=1,IF(COUNTIF(H$2:H6097,H6097)=1,COUNTIF($H:$H,H6097),""),"")</f>
        <v/>
      </c>
      <c r="O6097" s="0" t="str">
        <f aca="false">IF(G6097=1,IF(COUNTIF(I$2:I6097,I6097)=1,COUNTIF($I:$I,I6097),""),"")</f>
        <v/>
      </c>
      <c r="P6097" s="38" t="str">
        <f aca="false">IF(G6097=1,IF(COUNTIFS(C$2:C6097,C6097,G$2:G6097,1)=1,COUNTIFS($C:$C,C6097,$G:$G,1)+ROW()/10000000,""),"")</f>
        <v/>
      </c>
      <c r="Q6097" s="0" t="str">
        <f aca="false">IF(K6097=1,IF(COUNTIFS(C$2:C6097,C6097,K$2:K6097,1)=1,1,0),"")</f>
        <v/>
      </c>
      <c r="R6097" s="0" t="str">
        <f aca="false">IF(M6097=1,IF(COUNTIFS(C$2:C6097,C6097,M$2:M6097,1)=1,1,0),"")</f>
        <v/>
      </c>
      <c r="S6097" s="0" t="str">
        <f aca="false">IF(L6097=1,IF(COUNTIFS(C$2:C6097,C6097,L$2:L6097,1)=1,1,0),"")</f>
        <v/>
      </c>
      <c r="T6097" s="38" t="str">
        <f aca="false">IF(N6097="","",N6097+ROW()/10000000)</f>
        <v/>
      </c>
      <c r="U6097" s="0" t="str">
        <f aca="false">IF(G6097=1,IF(B6097="",1,0),"")</f>
        <v/>
      </c>
    </row>
    <row r="6098" customFormat="false" ht="15" hidden="false" customHeight="false" outlineLevel="0" collapsed="false">
      <c r="A6098" s="35"/>
      <c r="B6098" s="35"/>
      <c r="G6098" s="0" t="str">
        <f aca="false">IF(A6098="","",IF(AND(A6098&gt;=Debut,A6098&lt;Fin),1,0))</f>
        <v/>
      </c>
      <c r="H6098" s="0" t="str">
        <f aca="false">IF(G6098=1,INT(ROUND((A6098-Debut)*86400,0)/600),"")</f>
        <v/>
      </c>
      <c r="I6098" s="0" t="str">
        <f aca="false">IF(G6098=1,INT(ROUND((A6098-Debut)*86400,0)/3600),"")</f>
        <v/>
      </c>
      <c r="J6098" s="0" t="str">
        <f aca="false">IF(OR(A6098="",B6098=""),"",ROUND((B6098-A6098)*86400,0))</f>
        <v/>
      </c>
      <c r="K6098" s="37" t="str">
        <f aca="false">IF(G6098=1,IF(COUNTIFS($C:$C,C6098,$G:$G,1,$A:$A,"&gt;="&amp;(A6098-FenetreInterm/86400),$A:$A,"&lt;="&amp;A6098)&gt;=NbInterm,1,0),"")</f>
        <v/>
      </c>
      <c r="L6098" s="37" t="str">
        <f aca="false">IF(G6098=1,IF(B6098="",0,IF(J6098&lt;SeuilFugitive,1,0)),"")</f>
        <v/>
      </c>
      <c r="M6098" s="37" t="str">
        <f aca="false">IF(G6098=1,IF(B6098="",IF((Fin-A6098)*24&gt;SeuilFigee,1,0),IF(J6098&gt;SeuilFigee*3600,1,0)),"")</f>
        <v/>
      </c>
      <c r="N6098" s="0" t="str">
        <f aca="false">IF(G6098=1,IF(COUNTIF(H$2:H6098,H6098)=1,COUNTIF($H:$H,H6098),""),"")</f>
        <v/>
      </c>
      <c r="O6098" s="0" t="str">
        <f aca="false">IF(G6098=1,IF(COUNTIF(I$2:I6098,I6098)=1,COUNTIF($I:$I,I6098),""),"")</f>
        <v/>
      </c>
      <c r="P6098" s="38" t="str">
        <f aca="false">IF(G6098=1,IF(COUNTIFS(C$2:C6098,C6098,G$2:G6098,1)=1,COUNTIFS($C:$C,C6098,$G:$G,1)+ROW()/10000000,""),"")</f>
        <v/>
      </c>
      <c r="Q6098" s="0" t="str">
        <f aca="false">IF(K6098=1,IF(COUNTIFS(C$2:C6098,C6098,K$2:K6098,1)=1,1,0),"")</f>
        <v/>
      </c>
      <c r="R6098" s="0" t="str">
        <f aca="false">IF(M6098=1,IF(COUNTIFS(C$2:C6098,C6098,M$2:M6098,1)=1,1,0),"")</f>
        <v/>
      </c>
      <c r="S6098" s="0" t="str">
        <f aca="false">IF(L6098=1,IF(COUNTIFS(C$2:C6098,C6098,L$2:L6098,1)=1,1,0),"")</f>
        <v/>
      </c>
      <c r="T6098" s="38" t="str">
        <f aca="false">IF(N6098="","",N6098+ROW()/10000000)</f>
        <v/>
      </c>
      <c r="U6098" s="0" t="str">
        <f aca="false">IF(G6098=1,IF(B6098="",1,0),"")</f>
        <v/>
      </c>
    </row>
    <row r="6099" customFormat="false" ht="15" hidden="false" customHeight="false" outlineLevel="0" collapsed="false">
      <c r="A6099" s="35"/>
      <c r="B6099" s="35"/>
      <c r="G6099" s="0" t="str">
        <f aca="false">IF(A6099="","",IF(AND(A6099&gt;=Debut,A6099&lt;Fin),1,0))</f>
        <v/>
      </c>
      <c r="H6099" s="0" t="str">
        <f aca="false">IF(G6099=1,INT(ROUND((A6099-Debut)*86400,0)/600),"")</f>
        <v/>
      </c>
      <c r="I6099" s="0" t="str">
        <f aca="false">IF(G6099=1,INT(ROUND((A6099-Debut)*86400,0)/3600),"")</f>
        <v/>
      </c>
      <c r="J6099" s="0" t="str">
        <f aca="false">IF(OR(A6099="",B6099=""),"",ROUND((B6099-A6099)*86400,0))</f>
        <v/>
      </c>
      <c r="K6099" s="37" t="str">
        <f aca="false">IF(G6099=1,IF(COUNTIFS($C:$C,C6099,$G:$G,1,$A:$A,"&gt;="&amp;(A6099-FenetreInterm/86400),$A:$A,"&lt;="&amp;A6099)&gt;=NbInterm,1,0),"")</f>
        <v/>
      </c>
      <c r="L6099" s="37" t="str">
        <f aca="false">IF(G6099=1,IF(B6099="",0,IF(J6099&lt;SeuilFugitive,1,0)),"")</f>
        <v/>
      </c>
      <c r="M6099" s="37" t="str">
        <f aca="false">IF(G6099=1,IF(B6099="",IF((Fin-A6099)*24&gt;SeuilFigee,1,0),IF(J6099&gt;SeuilFigee*3600,1,0)),"")</f>
        <v/>
      </c>
      <c r="N6099" s="0" t="str">
        <f aca="false">IF(G6099=1,IF(COUNTIF(H$2:H6099,H6099)=1,COUNTIF($H:$H,H6099),""),"")</f>
        <v/>
      </c>
      <c r="O6099" s="0" t="str">
        <f aca="false">IF(G6099=1,IF(COUNTIF(I$2:I6099,I6099)=1,COUNTIF($I:$I,I6099),""),"")</f>
        <v/>
      </c>
      <c r="P6099" s="38" t="str">
        <f aca="false">IF(G6099=1,IF(COUNTIFS(C$2:C6099,C6099,G$2:G6099,1)=1,COUNTIFS($C:$C,C6099,$G:$G,1)+ROW()/10000000,""),"")</f>
        <v/>
      </c>
      <c r="Q6099" s="0" t="str">
        <f aca="false">IF(K6099=1,IF(COUNTIFS(C$2:C6099,C6099,K$2:K6099,1)=1,1,0),"")</f>
        <v/>
      </c>
      <c r="R6099" s="0" t="str">
        <f aca="false">IF(M6099=1,IF(COUNTIFS(C$2:C6099,C6099,M$2:M6099,1)=1,1,0),"")</f>
        <v/>
      </c>
      <c r="S6099" s="0" t="str">
        <f aca="false">IF(L6099=1,IF(COUNTIFS(C$2:C6099,C6099,L$2:L6099,1)=1,1,0),"")</f>
        <v/>
      </c>
      <c r="T6099" s="38" t="str">
        <f aca="false">IF(N6099="","",N6099+ROW()/10000000)</f>
        <v/>
      </c>
      <c r="U6099" s="0" t="str">
        <f aca="false">IF(G6099=1,IF(B6099="",1,0),"")</f>
        <v/>
      </c>
    </row>
    <row r="6100" customFormat="false" ht="15" hidden="false" customHeight="false" outlineLevel="0" collapsed="false">
      <c r="A6100" s="35"/>
      <c r="B6100" s="35"/>
      <c r="G6100" s="0" t="str">
        <f aca="false">IF(A6100="","",IF(AND(A6100&gt;=Debut,A6100&lt;Fin),1,0))</f>
        <v/>
      </c>
      <c r="H6100" s="0" t="str">
        <f aca="false">IF(G6100=1,INT(ROUND((A6100-Debut)*86400,0)/600),"")</f>
        <v/>
      </c>
      <c r="I6100" s="0" t="str">
        <f aca="false">IF(G6100=1,INT(ROUND((A6100-Debut)*86400,0)/3600),"")</f>
        <v/>
      </c>
      <c r="J6100" s="0" t="str">
        <f aca="false">IF(OR(A6100="",B6100=""),"",ROUND((B6100-A6100)*86400,0))</f>
        <v/>
      </c>
      <c r="K6100" s="37" t="str">
        <f aca="false">IF(G6100=1,IF(COUNTIFS($C:$C,C6100,$G:$G,1,$A:$A,"&gt;="&amp;(A6100-FenetreInterm/86400),$A:$A,"&lt;="&amp;A6100)&gt;=NbInterm,1,0),"")</f>
        <v/>
      </c>
      <c r="L6100" s="37" t="str">
        <f aca="false">IF(G6100=1,IF(B6100="",0,IF(J6100&lt;SeuilFugitive,1,0)),"")</f>
        <v/>
      </c>
      <c r="M6100" s="37" t="str">
        <f aca="false">IF(G6100=1,IF(B6100="",IF((Fin-A6100)*24&gt;SeuilFigee,1,0),IF(J6100&gt;SeuilFigee*3600,1,0)),"")</f>
        <v/>
      </c>
      <c r="N6100" s="0" t="str">
        <f aca="false">IF(G6100=1,IF(COUNTIF(H$2:H6100,H6100)=1,COUNTIF($H:$H,H6100),""),"")</f>
        <v/>
      </c>
      <c r="O6100" s="0" t="str">
        <f aca="false">IF(G6100=1,IF(COUNTIF(I$2:I6100,I6100)=1,COUNTIF($I:$I,I6100),""),"")</f>
        <v/>
      </c>
      <c r="P6100" s="38" t="str">
        <f aca="false">IF(G6100=1,IF(COUNTIFS(C$2:C6100,C6100,G$2:G6100,1)=1,COUNTIFS($C:$C,C6100,$G:$G,1)+ROW()/10000000,""),"")</f>
        <v/>
      </c>
      <c r="Q6100" s="0" t="str">
        <f aca="false">IF(K6100=1,IF(COUNTIFS(C$2:C6100,C6100,K$2:K6100,1)=1,1,0),"")</f>
        <v/>
      </c>
      <c r="R6100" s="0" t="str">
        <f aca="false">IF(M6100=1,IF(COUNTIFS(C$2:C6100,C6100,M$2:M6100,1)=1,1,0),"")</f>
        <v/>
      </c>
      <c r="S6100" s="0" t="str">
        <f aca="false">IF(L6100=1,IF(COUNTIFS(C$2:C6100,C6100,L$2:L6100,1)=1,1,0),"")</f>
        <v/>
      </c>
      <c r="T6100" s="38" t="str">
        <f aca="false">IF(N6100="","",N6100+ROW()/10000000)</f>
        <v/>
      </c>
      <c r="U6100" s="0" t="str">
        <f aca="false">IF(G6100=1,IF(B6100="",1,0),"")</f>
        <v/>
      </c>
    </row>
    <row r="6101" customFormat="false" ht="15" hidden="false" customHeight="false" outlineLevel="0" collapsed="false">
      <c r="A6101" s="35"/>
      <c r="B6101" s="35"/>
      <c r="G6101" s="0" t="str">
        <f aca="false">IF(A6101="","",IF(AND(A6101&gt;=Debut,A6101&lt;Fin),1,0))</f>
        <v/>
      </c>
      <c r="H6101" s="0" t="str">
        <f aca="false">IF(G6101=1,INT(ROUND((A6101-Debut)*86400,0)/600),"")</f>
        <v/>
      </c>
      <c r="I6101" s="0" t="str">
        <f aca="false">IF(G6101=1,INT(ROUND((A6101-Debut)*86400,0)/3600),"")</f>
        <v/>
      </c>
      <c r="J6101" s="0" t="str">
        <f aca="false">IF(OR(A6101="",B6101=""),"",ROUND((B6101-A6101)*86400,0))</f>
        <v/>
      </c>
      <c r="K6101" s="37" t="str">
        <f aca="false">IF(G6101=1,IF(COUNTIFS($C:$C,C6101,$G:$G,1,$A:$A,"&gt;="&amp;(A6101-FenetreInterm/86400),$A:$A,"&lt;="&amp;A6101)&gt;=NbInterm,1,0),"")</f>
        <v/>
      </c>
      <c r="L6101" s="37" t="str">
        <f aca="false">IF(G6101=1,IF(B6101="",0,IF(J6101&lt;SeuilFugitive,1,0)),"")</f>
        <v/>
      </c>
      <c r="M6101" s="37" t="str">
        <f aca="false">IF(G6101=1,IF(B6101="",IF((Fin-A6101)*24&gt;SeuilFigee,1,0),IF(J6101&gt;SeuilFigee*3600,1,0)),"")</f>
        <v/>
      </c>
      <c r="N6101" s="0" t="str">
        <f aca="false">IF(G6101=1,IF(COUNTIF(H$2:H6101,H6101)=1,COUNTIF($H:$H,H6101),""),"")</f>
        <v/>
      </c>
      <c r="O6101" s="0" t="str">
        <f aca="false">IF(G6101=1,IF(COUNTIF(I$2:I6101,I6101)=1,COUNTIF($I:$I,I6101),""),"")</f>
        <v/>
      </c>
      <c r="P6101" s="38" t="str">
        <f aca="false">IF(G6101=1,IF(COUNTIFS(C$2:C6101,C6101,G$2:G6101,1)=1,COUNTIFS($C:$C,C6101,$G:$G,1)+ROW()/10000000,""),"")</f>
        <v/>
      </c>
      <c r="Q6101" s="0" t="str">
        <f aca="false">IF(K6101=1,IF(COUNTIFS(C$2:C6101,C6101,K$2:K6101,1)=1,1,0),"")</f>
        <v/>
      </c>
      <c r="R6101" s="0" t="str">
        <f aca="false">IF(M6101=1,IF(COUNTIFS(C$2:C6101,C6101,M$2:M6101,1)=1,1,0),"")</f>
        <v/>
      </c>
      <c r="S6101" s="0" t="str">
        <f aca="false">IF(L6101=1,IF(COUNTIFS(C$2:C6101,C6101,L$2:L6101,1)=1,1,0),"")</f>
        <v/>
      </c>
      <c r="T6101" s="38" t="str">
        <f aca="false">IF(N6101="","",N6101+ROW()/10000000)</f>
        <v/>
      </c>
      <c r="U6101" s="0" t="str">
        <f aca="false">IF(G6101=1,IF(B6101="",1,0),"")</f>
        <v/>
      </c>
    </row>
    <row r="6102" customFormat="false" ht="15" hidden="false" customHeight="false" outlineLevel="0" collapsed="false">
      <c r="A6102" s="35"/>
      <c r="B6102" s="35"/>
      <c r="G6102" s="0" t="str">
        <f aca="false">IF(A6102="","",IF(AND(A6102&gt;=Debut,A6102&lt;Fin),1,0))</f>
        <v/>
      </c>
      <c r="H6102" s="0" t="str">
        <f aca="false">IF(G6102=1,INT(ROUND((A6102-Debut)*86400,0)/600),"")</f>
        <v/>
      </c>
      <c r="I6102" s="0" t="str">
        <f aca="false">IF(G6102=1,INT(ROUND((A6102-Debut)*86400,0)/3600),"")</f>
        <v/>
      </c>
      <c r="J6102" s="0" t="str">
        <f aca="false">IF(OR(A6102="",B6102=""),"",ROUND((B6102-A6102)*86400,0))</f>
        <v/>
      </c>
      <c r="K6102" s="37" t="str">
        <f aca="false">IF(G6102=1,IF(COUNTIFS($C:$C,C6102,$G:$G,1,$A:$A,"&gt;="&amp;(A6102-FenetreInterm/86400),$A:$A,"&lt;="&amp;A6102)&gt;=NbInterm,1,0),"")</f>
        <v/>
      </c>
      <c r="L6102" s="37" t="str">
        <f aca="false">IF(G6102=1,IF(B6102="",0,IF(J6102&lt;SeuilFugitive,1,0)),"")</f>
        <v/>
      </c>
      <c r="M6102" s="37" t="str">
        <f aca="false">IF(G6102=1,IF(B6102="",IF((Fin-A6102)*24&gt;SeuilFigee,1,0),IF(J6102&gt;SeuilFigee*3600,1,0)),"")</f>
        <v/>
      </c>
      <c r="N6102" s="0" t="str">
        <f aca="false">IF(G6102=1,IF(COUNTIF(H$2:H6102,H6102)=1,COUNTIF($H:$H,H6102),""),"")</f>
        <v/>
      </c>
      <c r="O6102" s="0" t="str">
        <f aca="false">IF(G6102=1,IF(COUNTIF(I$2:I6102,I6102)=1,COUNTIF($I:$I,I6102),""),"")</f>
        <v/>
      </c>
      <c r="P6102" s="38" t="str">
        <f aca="false">IF(G6102=1,IF(COUNTIFS(C$2:C6102,C6102,G$2:G6102,1)=1,COUNTIFS($C:$C,C6102,$G:$G,1)+ROW()/10000000,""),"")</f>
        <v/>
      </c>
      <c r="Q6102" s="0" t="str">
        <f aca="false">IF(K6102=1,IF(COUNTIFS(C$2:C6102,C6102,K$2:K6102,1)=1,1,0),"")</f>
        <v/>
      </c>
      <c r="R6102" s="0" t="str">
        <f aca="false">IF(M6102=1,IF(COUNTIFS(C$2:C6102,C6102,M$2:M6102,1)=1,1,0),"")</f>
        <v/>
      </c>
      <c r="S6102" s="0" t="str">
        <f aca="false">IF(L6102=1,IF(COUNTIFS(C$2:C6102,C6102,L$2:L6102,1)=1,1,0),"")</f>
        <v/>
      </c>
      <c r="T6102" s="38" t="str">
        <f aca="false">IF(N6102="","",N6102+ROW()/10000000)</f>
        <v/>
      </c>
      <c r="U6102" s="0" t="str">
        <f aca="false">IF(G6102=1,IF(B6102="",1,0),"")</f>
        <v/>
      </c>
    </row>
    <row r="6103" customFormat="false" ht="15" hidden="false" customHeight="false" outlineLevel="0" collapsed="false">
      <c r="A6103" s="35"/>
      <c r="B6103" s="35"/>
      <c r="G6103" s="0" t="str">
        <f aca="false">IF(A6103="","",IF(AND(A6103&gt;=Debut,A6103&lt;Fin),1,0))</f>
        <v/>
      </c>
      <c r="H6103" s="0" t="str">
        <f aca="false">IF(G6103=1,INT(ROUND((A6103-Debut)*86400,0)/600),"")</f>
        <v/>
      </c>
      <c r="I6103" s="0" t="str">
        <f aca="false">IF(G6103=1,INT(ROUND((A6103-Debut)*86400,0)/3600),"")</f>
        <v/>
      </c>
      <c r="J6103" s="0" t="str">
        <f aca="false">IF(OR(A6103="",B6103=""),"",ROUND((B6103-A6103)*86400,0))</f>
        <v/>
      </c>
      <c r="K6103" s="37" t="str">
        <f aca="false">IF(G6103=1,IF(COUNTIFS($C:$C,C6103,$G:$G,1,$A:$A,"&gt;="&amp;(A6103-FenetreInterm/86400),$A:$A,"&lt;="&amp;A6103)&gt;=NbInterm,1,0),"")</f>
        <v/>
      </c>
      <c r="L6103" s="37" t="str">
        <f aca="false">IF(G6103=1,IF(B6103="",0,IF(J6103&lt;SeuilFugitive,1,0)),"")</f>
        <v/>
      </c>
      <c r="M6103" s="37" t="str">
        <f aca="false">IF(G6103=1,IF(B6103="",IF((Fin-A6103)*24&gt;SeuilFigee,1,0),IF(J6103&gt;SeuilFigee*3600,1,0)),"")</f>
        <v/>
      </c>
      <c r="N6103" s="0" t="str">
        <f aca="false">IF(G6103=1,IF(COUNTIF(H$2:H6103,H6103)=1,COUNTIF($H:$H,H6103),""),"")</f>
        <v/>
      </c>
      <c r="O6103" s="0" t="str">
        <f aca="false">IF(G6103=1,IF(COUNTIF(I$2:I6103,I6103)=1,COUNTIF($I:$I,I6103),""),"")</f>
        <v/>
      </c>
      <c r="P6103" s="38" t="str">
        <f aca="false">IF(G6103=1,IF(COUNTIFS(C$2:C6103,C6103,G$2:G6103,1)=1,COUNTIFS($C:$C,C6103,$G:$G,1)+ROW()/10000000,""),"")</f>
        <v/>
      </c>
      <c r="Q6103" s="0" t="str">
        <f aca="false">IF(K6103=1,IF(COUNTIFS(C$2:C6103,C6103,K$2:K6103,1)=1,1,0),"")</f>
        <v/>
      </c>
      <c r="R6103" s="0" t="str">
        <f aca="false">IF(M6103=1,IF(COUNTIFS(C$2:C6103,C6103,M$2:M6103,1)=1,1,0),"")</f>
        <v/>
      </c>
      <c r="S6103" s="0" t="str">
        <f aca="false">IF(L6103=1,IF(COUNTIFS(C$2:C6103,C6103,L$2:L6103,1)=1,1,0),"")</f>
        <v/>
      </c>
      <c r="T6103" s="38" t="str">
        <f aca="false">IF(N6103="","",N6103+ROW()/10000000)</f>
        <v/>
      </c>
      <c r="U6103" s="0" t="str">
        <f aca="false">IF(G6103=1,IF(B6103="",1,0),"")</f>
        <v/>
      </c>
    </row>
    <row r="6104" customFormat="false" ht="15" hidden="false" customHeight="false" outlineLevel="0" collapsed="false">
      <c r="A6104" s="35"/>
      <c r="B6104" s="35"/>
      <c r="G6104" s="0" t="str">
        <f aca="false">IF(A6104="","",IF(AND(A6104&gt;=Debut,A6104&lt;Fin),1,0))</f>
        <v/>
      </c>
      <c r="H6104" s="0" t="str">
        <f aca="false">IF(G6104=1,INT(ROUND((A6104-Debut)*86400,0)/600),"")</f>
        <v/>
      </c>
      <c r="I6104" s="0" t="str">
        <f aca="false">IF(G6104=1,INT(ROUND((A6104-Debut)*86400,0)/3600),"")</f>
        <v/>
      </c>
      <c r="J6104" s="0" t="str">
        <f aca="false">IF(OR(A6104="",B6104=""),"",ROUND((B6104-A6104)*86400,0))</f>
        <v/>
      </c>
      <c r="K6104" s="37" t="str">
        <f aca="false">IF(G6104=1,IF(COUNTIFS($C:$C,C6104,$G:$G,1,$A:$A,"&gt;="&amp;(A6104-FenetreInterm/86400),$A:$A,"&lt;="&amp;A6104)&gt;=NbInterm,1,0),"")</f>
        <v/>
      </c>
      <c r="L6104" s="37" t="str">
        <f aca="false">IF(G6104=1,IF(B6104="",0,IF(J6104&lt;SeuilFugitive,1,0)),"")</f>
        <v/>
      </c>
      <c r="M6104" s="37" t="str">
        <f aca="false">IF(G6104=1,IF(B6104="",IF((Fin-A6104)*24&gt;SeuilFigee,1,0),IF(J6104&gt;SeuilFigee*3600,1,0)),"")</f>
        <v/>
      </c>
      <c r="N6104" s="0" t="str">
        <f aca="false">IF(G6104=1,IF(COUNTIF(H$2:H6104,H6104)=1,COUNTIF($H:$H,H6104),""),"")</f>
        <v/>
      </c>
      <c r="O6104" s="0" t="str">
        <f aca="false">IF(G6104=1,IF(COUNTIF(I$2:I6104,I6104)=1,COUNTIF($I:$I,I6104),""),"")</f>
        <v/>
      </c>
      <c r="P6104" s="38" t="str">
        <f aca="false">IF(G6104=1,IF(COUNTIFS(C$2:C6104,C6104,G$2:G6104,1)=1,COUNTIFS($C:$C,C6104,$G:$G,1)+ROW()/10000000,""),"")</f>
        <v/>
      </c>
      <c r="Q6104" s="0" t="str">
        <f aca="false">IF(K6104=1,IF(COUNTIFS(C$2:C6104,C6104,K$2:K6104,1)=1,1,0),"")</f>
        <v/>
      </c>
      <c r="R6104" s="0" t="str">
        <f aca="false">IF(M6104=1,IF(COUNTIFS(C$2:C6104,C6104,M$2:M6104,1)=1,1,0),"")</f>
        <v/>
      </c>
      <c r="S6104" s="0" t="str">
        <f aca="false">IF(L6104=1,IF(COUNTIFS(C$2:C6104,C6104,L$2:L6104,1)=1,1,0),"")</f>
        <v/>
      </c>
      <c r="T6104" s="38" t="str">
        <f aca="false">IF(N6104="","",N6104+ROW()/10000000)</f>
        <v/>
      </c>
      <c r="U6104" s="0" t="str">
        <f aca="false">IF(G6104=1,IF(B6104="",1,0),"")</f>
        <v/>
      </c>
    </row>
    <row r="6105" customFormat="false" ht="15" hidden="false" customHeight="false" outlineLevel="0" collapsed="false">
      <c r="A6105" s="35"/>
      <c r="B6105" s="35"/>
      <c r="G6105" s="0" t="str">
        <f aca="false">IF(A6105="","",IF(AND(A6105&gt;=Debut,A6105&lt;Fin),1,0))</f>
        <v/>
      </c>
      <c r="H6105" s="0" t="str">
        <f aca="false">IF(G6105=1,INT(ROUND((A6105-Debut)*86400,0)/600),"")</f>
        <v/>
      </c>
      <c r="I6105" s="0" t="str">
        <f aca="false">IF(G6105=1,INT(ROUND((A6105-Debut)*86400,0)/3600),"")</f>
        <v/>
      </c>
      <c r="J6105" s="0" t="str">
        <f aca="false">IF(OR(A6105="",B6105=""),"",ROUND((B6105-A6105)*86400,0))</f>
        <v/>
      </c>
      <c r="K6105" s="37" t="str">
        <f aca="false">IF(G6105=1,IF(COUNTIFS($C:$C,C6105,$G:$G,1,$A:$A,"&gt;="&amp;(A6105-FenetreInterm/86400),$A:$A,"&lt;="&amp;A6105)&gt;=NbInterm,1,0),"")</f>
        <v/>
      </c>
      <c r="L6105" s="37" t="str">
        <f aca="false">IF(G6105=1,IF(B6105="",0,IF(J6105&lt;SeuilFugitive,1,0)),"")</f>
        <v/>
      </c>
      <c r="M6105" s="37" t="str">
        <f aca="false">IF(G6105=1,IF(B6105="",IF((Fin-A6105)*24&gt;SeuilFigee,1,0),IF(J6105&gt;SeuilFigee*3600,1,0)),"")</f>
        <v/>
      </c>
      <c r="N6105" s="0" t="str">
        <f aca="false">IF(G6105=1,IF(COUNTIF(H$2:H6105,H6105)=1,COUNTIF($H:$H,H6105),""),"")</f>
        <v/>
      </c>
      <c r="O6105" s="0" t="str">
        <f aca="false">IF(G6105=1,IF(COUNTIF(I$2:I6105,I6105)=1,COUNTIF($I:$I,I6105),""),"")</f>
        <v/>
      </c>
      <c r="P6105" s="38" t="str">
        <f aca="false">IF(G6105=1,IF(COUNTIFS(C$2:C6105,C6105,G$2:G6105,1)=1,COUNTIFS($C:$C,C6105,$G:$G,1)+ROW()/10000000,""),"")</f>
        <v/>
      </c>
      <c r="Q6105" s="0" t="str">
        <f aca="false">IF(K6105=1,IF(COUNTIFS(C$2:C6105,C6105,K$2:K6105,1)=1,1,0),"")</f>
        <v/>
      </c>
      <c r="R6105" s="0" t="str">
        <f aca="false">IF(M6105=1,IF(COUNTIFS(C$2:C6105,C6105,M$2:M6105,1)=1,1,0),"")</f>
        <v/>
      </c>
      <c r="S6105" s="0" t="str">
        <f aca="false">IF(L6105=1,IF(COUNTIFS(C$2:C6105,C6105,L$2:L6105,1)=1,1,0),"")</f>
        <v/>
      </c>
      <c r="T6105" s="38" t="str">
        <f aca="false">IF(N6105="","",N6105+ROW()/10000000)</f>
        <v/>
      </c>
      <c r="U6105" s="0" t="str">
        <f aca="false">IF(G6105=1,IF(B6105="",1,0),"")</f>
        <v/>
      </c>
    </row>
    <row r="6106" customFormat="false" ht="15" hidden="false" customHeight="false" outlineLevel="0" collapsed="false">
      <c r="A6106" s="35"/>
      <c r="B6106" s="35"/>
      <c r="G6106" s="0" t="str">
        <f aca="false">IF(A6106="","",IF(AND(A6106&gt;=Debut,A6106&lt;Fin),1,0))</f>
        <v/>
      </c>
      <c r="H6106" s="0" t="str">
        <f aca="false">IF(G6106=1,INT(ROUND((A6106-Debut)*86400,0)/600),"")</f>
        <v/>
      </c>
      <c r="I6106" s="0" t="str">
        <f aca="false">IF(G6106=1,INT(ROUND((A6106-Debut)*86400,0)/3600),"")</f>
        <v/>
      </c>
      <c r="J6106" s="0" t="str">
        <f aca="false">IF(OR(A6106="",B6106=""),"",ROUND((B6106-A6106)*86400,0))</f>
        <v/>
      </c>
      <c r="K6106" s="37" t="str">
        <f aca="false">IF(G6106=1,IF(COUNTIFS($C:$C,C6106,$G:$G,1,$A:$A,"&gt;="&amp;(A6106-FenetreInterm/86400),$A:$A,"&lt;="&amp;A6106)&gt;=NbInterm,1,0),"")</f>
        <v/>
      </c>
      <c r="L6106" s="37" t="str">
        <f aca="false">IF(G6106=1,IF(B6106="",0,IF(J6106&lt;SeuilFugitive,1,0)),"")</f>
        <v/>
      </c>
      <c r="M6106" s="37" t="str">
        <f aca="false">IF(G6106=1,IF(B6106="",IF((Fin-A6106)*24&gt;SeuilFigee,1,0),IF(J6106&gt;SeuilFigee*3600,1,0)),"")</f>
        <v/>
      </c>
      <c r="N6106" s="0" t="str">
        <f aca="false">IF(G6106=1,IF(COUNTIF(H$2:H6106,H6106)=1,COUNTIF($H:$H,H6106),""),"")</f>
        <v/>
      </c>
      <c r="O6106" s="0" t="str">
        <f aca="false">IF(G6106=1,IF(COUNTIF(I$2:I6106,I6106)=1,COUNTIF($I:$I,I6106),""),"")</f>
        <v/>
      </c>
      <c r="P6106" s="38" t="str">
        <f aca="false">IF(G6106=1,IF(COUNTIFS(C$2:C6106,C6106,G$2:G6106,1)=1,COUNTIFS($C:$C,C6106,$G:$G,1)+ROW()/10000000,""),"")</f>
        <v/>
      </c>
      <c r="Q6106" s="0" t="str">
        <f aca="false">IF(K6106=1,IF(COUNTIFS(C$2:C6106,C6106,K$2:K6106,1)=1,1,0),"")</f>
        <v/>
      </c>
      <c r="R6106" s="0" t="str">
        <f aca="false">IF(M6106=1,IF(COUNTIFS(C$2:C6106,C6106,M$2:M6106,1)=1,1,0),"")</f>
        <v/>
      </c>
      <c r="S6106" s="0" t="str">
        <f aca="false">IF(L6106=1,IF(COUNTIFS(C$2:C6106,C6106,L$2:L6106,1)=1,1,0),"")</f>
        <v/>
      </c>
      <c r="T6106" s="38" t="str">
        <f aca="false">IF(N6106="","",N6106+ROW()/10000000)</f>
        <v/>
      </c>
      <c r="U6106" s="0" t="str">
        <f aca="false">IF(G6106=1,IF(B6106="",1,0),"")</f>
        <v/>
      </c>
    </row>
    <row r="6107" customFormat="false" ht="15" hidden="false" customHeight="false" outlineLevel="0" collapsed="false">
      <c r="A6107" s="35"/>
      <c r="B6107" s="35"/>
      <c r="G6107" s="0" t="str">
        <f aca="false">IF(A6107="","",IF(AND(A6107&gt;=Debut,A6107&lt;Fin),1,0))</f>
        <v/>
      </c>
      <c r="H6107" s="0" t="str">
        <f aca="false">IF(G6107=1,INT(ROUND((A6107-Debut)*86400,0)/600),"")</f>
        <v/>
      </c>
      <c r="I6107" s="0" t="str">
        <f aca="false">IF(G6107=1,INT(ROUND((A6107-Debut)*86400,0)/3600),"")</f>
        <v/>
      </c>
      <c r="J6107" s="0" t="str">
        <f aca="false">IF(OR(A6107="",B6107=""),"",ROUND((B6107-A6107)*86400,0))</f>
        <v/>
      </c>
      <c r="K6107" s="37" t="str">
        <f aca="false">IF(G6107=1,IF(COUNTIFS($C:$C,C6107,$G:$G,1,$A:$A,"&gt;="&amp;(A6107-FenetreInterm/86400),$A:$A,"&lt;="&amp;A6107)&gt;=NbInterm,1,0),"")</f>
        <v/>
      </c>
      <c r="L6107" s="37" t="str">
        <f aca="false">IF(G6107=1,IF(B6107="",0,IF(J6107&lt;SeuilFugitive,1,0)),"")</f>
        <v/>
      </c>
      <c r="M6107" s="37" t="str">
        <f aca="false">IF(G6107=1,IF(B6107="",IF((Fin-A6107)*24&gt;SeuilFigee,1,0),IF(J6107&gt;SeuilFigee*3600,1,0)),"")</f>
        <v/>
      </c>
      <c r="N6107" s="0" t="str">
        <f aca="false">IF(G6107=1,IF(COUNTIF(H$2:H6107,H6107)=1,COUNTIF($H:$H,H6107),""),"")</f>
        <v/>
      </c>
      <c r="O6107" s="0" t="str">
        <f aca="false">IF(G6107=1,IF(COUNTIF(I$2:I6107,I6107)=1,COUNTIF($I:$I,I6107),""),"")</f>
        <v/>
      </c>
      <c r="P6107" s="38" t="str">
        <f aca="false">IF(G6107=1,IF(COUNTIFS(C$2:C6107,C6107,G$2:G6107,1)=1,COUNTIFS($C:$C,C6107,$G:$G,1)+ROW()/10000000,""),"")</f>
        <v/>
      </c>
      <c r="Q6107" s="0" t="str">
        <f aca="false">IF(K6107=1,IF(COUNTIFS(C$2:C6107,C6107,K$2:K6107,1)=1,1,0),"")</f>
        <v/>
      </c>
      <c r="R6107" s="0" t="str">
        <f aca="false">IF(M6107=1,IF(COUNTIFS(C$2:C6107,C6107,M$2:M6107,1)=1,1,0),"")</f>
        <v/>
      </c>
      <c r="S6107" s="0" t="str">
        <f aca="false">IF(L6107=1,IF(COUNTIFS(C$2:C6107,C6107,L$2:L6107,1)=1,1,0),"")</f>
        <v/>
      </c>
      <c r="T6107" s="38" t="str">
        <f aca="false">IF(N6107="","",N6107+ROW()/10000000)</f>
        <v/>
      </c>
      <c r="U6107" s="0" t="str">
        <f aca="false">IF(G6107=1,IF(B6107="",1,0),"")</f>
        <v/>
      </c>
    </row>
    <row r="6108" customFormat="false" ht="15" hidden="false" customHeight="false" outlineLevel="0" collapsed="false">
      <c r="A6108" s="35"/>
      <c r="B6108" s="35"/>
      <c r="G6108" s="0" t="str">
        <f aca="false">IF(A6108="","",IF(AND(A6108&gt;=Debut,A6108&lt;Fin),1,0))</f>
        <v/>
      </c>
      <c r="H6108" s="0" t="str">
        <f aca="false">IF(G6108=1,INT(ROUND((A6108-Debut)*86400,0)/600),"")</f>
        <v/>
      </c>
      <c r="I6108" s="0" t="str">
        <f aca="false">IF(G6108=1,INT(ROUND((A6108-Debut)*86400,0)/3600),"")</f>
        <v/>
      </c>
      <c r="J6108" s="0" t="str">
        <f aca="false">IF(OR(A6108="",B6108=""),"",ROUND((B6108-A6108)*86400,0))</f>
        <v/>
      </c>
      <c r="K6108" s="37" t="str">
        <f aca="false">IF(G6108=1,IF(COUNTIFS($C:$C,C6108,$G:$G,1,$A:$A,"&gt;="&amp;(A6108-FenetreInterm/86400),$A:$A,"&lt;="&amp;A6108)&gt;=NbInterm,1,0),"")</f>
        <v/>
      </c>
      <c r="L6108" s="37" t="str">
        <f aca="false">IF(G6108=1,IF(B6108="",0,IF(J6108&lt;SeuilFugitive,1,0)),"")</f>
        <v/>
      </c>
      <c r="M6108" s="37" t="str">
        <f aca="false">IF(G6108=1,IF(B6108="",IF((Fin-A6108)*24&gt;SeuilFigee,1,0),IF(J6108&gt;SeuilFigee*3600,1,0)),"")</f>
        <v/>
      </c>
      <c r="N6108" s="0" t="str">
        <f aca="false">IF(G6108=1,IF(COUNTIF(H$2:H6108,H6108)=1,COUNTIF($H:$H,H6108),""),"")</f>
        <v/>
      </c>
      <c r="O6108" s="0" t="str">
        <f aca="false">IF(G6108=1,IF(COUNTIF(I$2:I6108,I6108)=1,COUNTIF($I:$I,I6108),""),"")</f>
        <v/>
      </c>
      <c r="P6108" s="38" t="str">
        <f aca="false">IF(G6108=1,IF(COUNTIFS(C$2:C6108,C6108,G$2:G6108,1)=1,COUNTIFS($C:$C,C6108,$G:$G,1)+ROW()/10000000,""),"")</f>
        <v/>
      </c>
      <c r="Q6108" s="0" t="str">
        <f aca="false">IF(K6108=1,IF(COUNTIFS(C$2:C6108,C6108,K$2:K6108,1)=1,1,0),"")</f>
        <v/>
      </c>
      <c r="R6108" s="0" t="str">
        <f aca="false">IF(M6108=1,IF(COUNTIFS(C$2:C6108,C6108,M$2:M6108,1)=1,1,0),"")</f>
        <v/>
      </c>
      <c r="S6108" s="0" t="str">
        <f aca="false">IF(L6108=1,IF(COUNTIFS(C$2:C6108,C6108,L$2:L6108,1)=1,1,0),"")</f>
        <v/>
      </c>
      <c r="T6108" s="38" t="str">
        <f aca="false">IF(N6108="","",N6108+ROW()/10000000)</f>
        <v/>
      </c>
      <c r="U6108" s="0" t="str">
        <f aca="false">IF(G6108=1,IF(B6108="",1,0),"")</f>
        <v/>
      </c>
    </row>
    <row r="6109" customFormat="false" ht="15" hidden="false" customHeight="false" outlineLevel="0" collapsed="false">
      <c r="A6109" s="35"/>
      <c r="B6109" s="35"/>
      <c r="G6109" s="0" t="str">
        <f aca="false">IF(A6109="","",IF(AND(A6109&gt;=Debut,A6109&lt;Fin),1,0))</f>
        <v/>
      </c>
      <c r="H6109" s="0" t="str">
        <f aca="false">IF(G6109=1,INT(ROUND((A6109-Debut)*86400,0)/600),"")</f>
        <v/>
      </c>
      <c r="I6109" s="0" t="str">
        <f aca="false">IF(G6109=1,INT(ROUND((A6109-Debut)*86400,0)/3600),"")</f>
        <v/>
      </c>
      <c r="J6109" s="0" t="str">
        <f aca="false">IF(OR(A6109="",B6109=""),"",ROUND((B6109-A6109)*86400,0))</f>
        <v/>
      </c>
      <c r="K6109" s="37" t="str">
        <f aca="false">IF(G6109=1,IF(COUNTIFS($C:$C,C6109,$G:$G,1,$A:$A,"&gt;="&amp;(A6109-FenetreInterm/86400),$A:$A,"&lt;="&amp;A6109)&gt;=NbInterm,1,0),"")</f>
        <v/>
      </c>
      <c r="L6109" s="37" t="str">
        <f aca="false">IF(G6109=1,IF(B6109="",0,IF(J6109&lt;SeuilFugitive,1,0)),"")</f>
        <v/>
      </c>
      <c r="M6109" s="37" t="str">
        <f aca="false">IF(G6109=1,IF(B6109="",IF((Fin-A6109)*24&gt;SeuilFigee,1,0),IF(J6109&gt;SeuilFigee*3600,1,0)),"")</f>
        <v/>
      </c>
      <c r="N6109" s="0" t="str">
        <f aca="false">IF(G6109=1,IF(COUNTIF(H$2:H6109,H6109)=1,COUNTIF($H:$H,H6109),""),"")</f>
        <v/>
      </c>
      <c r="O6109" s="0" t="str">
        <f aca="false">IF(G6109=1,IF(COUNTIF(I$2:I6109,I6109)=1,COUNTIF($I:$I,I6109),""),"")</f>
        <v/>
      </c>
      <c r="P6109" s="38" t="str">
        <f aca="false">IF(G6109=1,IF(COUNTIFS(C$2:C6109,C6109,G$2:G6109,1)=1,COUNTIFS($C:$C,C6109,$G:$G,1)+ROW()/10000000,""),"")</f>
        <v/>
      </c>
      <c r="Q6109" s="0" t="str">
        <f aca="false">IF(K6109=1,IF(COUNTIFS(C$2:C6109,C6109,K$2:K6109,1)=1,1,0),"")</f>
        <v/>
      </c>
      <c r="R6109" s="0" t="str">
        <f aca="false">IF(M6109=1,IF(COUNTIFS(C$2:C6109,C6109,M$2:M6109,1)=1,1,0),"")</f>
        <v/>
      </c>
      <c r="S6109" s="0" t="str">
        <f aca="false">IF(L6109=1,IF(COUNTIFS(C$2:C6109,C6109,L$2:L6109,1)=1,1,0),"")</f>
        <v/>
      </c>
      <c r="T6109" s="38" t="str">
        <f aca="false">IF(N6109="","",N6109+ROW()/10000000)</f>
        <v/>
      </c>
      <c r="U6109" s="0" t="str">
        <f aca="false">IF(G6109=1,IF(B6109="",1,0),"")</f>
        <v/>
      </c>
    </row>
    <row r="6110" customFormat="false" ht="15" hidden="false" customHeight="false" outlineLevel="0" collapsed="false">
      <c r="A6110" s="35"/>
      <c r="B6110" s="35"/>
      <c r="G6110" s="0" t="str">
        <f aca="false">IF(A6110="","",IF(AND(A6110&gt;=Debut,A6110&lt;Fin),1,0))</f>
        <v/>
      </c>
      <c r="H6110" s="0" t="str">
        <f aca="false">IF(G6110=1,INT(ROUND((A6110-Debut)*86400,0)/600),"")</f>
        <v/>
      </c>
      <c r="I6110" s="0" t="str">
        <f aca="false">IF(G6110=1,INT(ROUND((A6110-Debut)*86400,0)/3600),"")</f>
        <v/>
      </c>
      <c r="J6110" s="0" t="str">
        <f aca="false">IF(OR(A6110="",B6110=""),"",ROUND((B6110-A6110)*86400,0))</f>
        <v/>
      </c>
      <c r="K6110" s="37" t="str">
        <f aca="false">IF(G6110=1,IF(COUNTIFS($C:$C,C6110,$G:$G,1,$A:$A,"&gt;="&amp;(A6110-FenetreInterm/86400),$A:$A,"&lt;="&amp;A6110)&gt;=NbInterm,1,0),"")</f>
        <v/>
      </c>
      <c r="L6110" s="37" t="str">
        <f aca="false">IF(G6110=1,IF(B6110="",0,IF(J6110&lt;SeuilFugitive,1,0)),"")</f>
        <v/>
      </c>
      <c r="M6110" s="37" t="str">
        <f aca="false">IF(G6110=1,IF(B6110="",IF((Fin-A6110)*24&gt;SeuilFigee,1,0),IF(J6110&gt;SeuilFigee*3600,1,0)),"")</f>
        <v/>
      </c>
      <c r="N6110" s="0" t="str">
        <f aca="false">IF(G6110=1,IF(COUNTIF(H$2:H6110,H6110)=1,COUNTIF($H:$H,H6110),""),"")</f>
        <v/>
      </c>
      <c r="O6110" s="0" t="str">
        <f aca="false">IF(G6110=1,IF(COUNTIF(I$2:I6110,I6110)=1,COUNTIF($I:$I,I6110),""),"")</f>
        <v/>
      </c>
      <c r="P6110" s="38" t="str">
        <f aca="false">IF(G6110=1,IF(COUNTIFS(C$2:C6110,C6110,G$2:G6110,1)=1,COUNTIFS($C:$C,C6110,$G:$G,1)+ROW()/10000000,""),"")</f>
        <v/>
      </c>
      <c r="Q6110" s="0" t="str">
        <f aca="false">IF(K6110=1,IF(COUNTIFS(C$2:C6110,C6110,K$2:K6110,1)=1,1,0),"")</f>
        <v/>
      </c>
      <c r="R6110" s="0" t="str">
        <f aca="false">IF(M6110=1,IF(COUNTIFS(C$2:C6110,C6110,M$2:M6110,1)=1,1,0),"")</f>
        <v/>
      </c>
      <c r="S6110" s="0" t="str">
        <f aca="false">IF(L6110=1,IF(COUNTIFS(C$2:C6110,C6110,L$2:L6110,1)=1,1,0),"")</f>
        <v/>
      </c>
      <c r="T6110" s="38" t="str">
        <f aca="false">IF(N6110="","",N6110+ROW()/10000000)</f>
        <v/>
      </c>
      <c r="U6110" s="0" t="str">
        <f aca="false">IF(G6110=1,IF(B6110="",1,0),"")</f>
        <v/>
      </c>
    </row>
    <row r="6111" customFormat="false" ht="15" hidden="false" customHeight="false" outlineLevel="0" collapsed="false">
      <c r="A6111" s="35"/>
      <c r="B6111" s="35"/>
      <c r="G6111" s="0" t="str">
        <f aca="false">IF(A6111="","",IF(AND(A6111&gt;=Debut,A6111&lt;Fin),1,0))</f>
        <v/>
      </c>
      <c r="H6111" s="0" t="str">
        <f aca="false">IF(G6111=1,INT(ROUND((A6111-Debut)*86400,0)/600),"")</f>
        <v/>
      </c>
      <c r="I6111" s="0" t="str">
        <f aca="false">IF(G6111=1,INT(ROUND((A6111-Debut)*86400,0)/3600),"")</f>
        <v/>
      </c>
      <c r="J6111" s="0" t="str">
        <f aca="false">IF(OR(A6111="",B6111=""),"",ROUND((B6111-A6111)*86400,0))</f>
        <v/>
      </c>
      <c r="K6111" s="37" t="str">
        <f aca="false">IF(G6111=1,IF(COUNTIFS($C:$C,C6111,$G:$G,1,$A:$A,"&gt;="&amp;(A6111-FenetreInterm/86400),$A:$A,"&lt;="&amp;A6111)&gt;=NbInterm,1,0),"")</f>
        <v/>
      </c>
      <c r="L6111" s="37" t="str">
        <f aca="false">IF(G6111=1,IF(B6111="",0,IF(J6111&lt;SeuilFugitive,1,0)),"")</f>
        <v/>
      </c>
      <c r="M6111" s="37" t="str">
        <f aca="false">IF(G6111=1,IF(B6111="",IF((Fin-A6111)*24&gt;SeuilFigee,1,0),IF(J6111&gt;SeuilFigee*3600,1,0)),"")</f>
        <v/>
      </c>
      <c r="N6111" s="0" t="str">
        <f aca="false">IF(G6111=1,IF(COUNTIF(H$2:H6111,H6111)=1,COUNTIF($H:$H,H6111),""),"")</f>
        <v/>
      </c>
      <c r="O6111" s="0" t="str">
        <f aca="false">IF(G6111=1,IF(COUNTIF(I$2:I6111,I6111)=1,COUNTIF($I:$I,I6111),""),"")</f>
        <v/>
      </c>
      <c r="P6111" s="38" t="str">
        <f aca="false">IF(G6111=1,IF(COUNTIFS(C$2:C6111,C6111,G$2:G6111,1)=1,COUNTIFS($C:$C,C6111,$G:$G,1)+ROW()/10000000,""),"")</f>
        <v/>
      </c>
      <c r="Q6111" s="0" t="str">
        <f aca="false">IF(K6111=1,IF(COUNTIFS(C$2:C6111,C6111,K$2:K6111,1)=1,1,0),"")</f>
        <v/>
      </c>
      <c r="R6111" s="0" t="str">
        <f aca="false">IF(M6111=1,IF(COUNTIFS(C$2:C6111,C6111,M$2:M6111,1)=1,1,0),"")</f>
        <v/>
      </c>
      <c r="S6111" s="0" t="str">
        <f aca="false">IF(L6111=1,IF(COUNTIFS(C$2:C6111,C6111,L$2:L6111,1)=1,1,0),"")</f>
        <v/>
      </c>
      <c r="T6111" s="38" t="str">
        <f aca="false">IF(N6111="","",N6111+ROW()/10000000)</f>
        <v/>
      </c>
      <c r="U6111" s="0" t="str">
        <f aca="false">IF(G6111=1,IF(B6111="",1,0),"")</f>
        <v/>
      </c>
    </row>
    <row r="6112" customFormat="false" ht="15" hidden="false" customHeight="false" outlineLevel="0" collapsed="false">
      <c r="A6112" s="35"/>
      <c r="B6112" s="35"/>
      <c r="G6112" s="0" t="str">
        <f aca="false">IF(A6112="","",IF(AND(A6112&gt;=Debut,A6112&lt;Fin),1,0))</f>
        <v/>
      </c>
      <c r="H6112" s="0" t="str">
        <f aca="false">IF(G6112=1,INT(ROUND((A6112-Debut)*86400,0)/600),"")</f>
        <v/>
      </c>
      <c r="I6112" s="0" t="str">
        <f aca="false">IF(G6112=1,INT(ROUND((A6112-Debut)*86400,0)/3600),"")</f>
        <v/>
      </c>
      <c r="J6112" s="0" t="str">
        <f aca="false">IF(OR(A6112="",B6112=""),"",ROUND((B6112-A6112)*86400,0))</f>
        <v/>
      </c>
      <c r="K6112" s="37" t="str">
        <f aca="false">IF(G6112=1,IF(COUNTIFS($C:$C,C6112,$G:$G,1,$A:$A,"&gt;="&amp;(A6112-FenetreInterm/86400),$A:$A,"&lt;="&amp;A6112)&gt;=NbInterm,1,0),"")</f>
        <v/>
      </c>
      <c r="L6112" s="37" t="str">
        <f aca="false">IF(G6112=1,IF(B6112="",0,IF(J6112&lt;SeuilFugitive,1,0)),"")</f>
        <v/>
      </c>
      <c r="M6112" s="37" t="str">
        <f aca="false">IF(G6112=1,IF(B6112="",IF((Fin-A6112)*24&gt;SeuilFigee,1,0),IF(J6112&gt;SeuilFigee*3600,1,0)),"")</f>
        <v/>
      </c>
      <c r="N6112" s="0" t="str">
        <f aca="false">IF(G6112=1,IF(COUNTIF(H$2:H6112,H6112)=1,COUNTIF($H:$H,H6112),""),"")</f>
        <v/>
      </c>
      <c r="O6112" s="0" t="str">
        <f aca="false">IF(G6112=1,IF(COUNTIF(I$2:I6112,I6112)=1,COUNTIF($I:$I,I6112),""),"")</f>
        <v/>
      </c>
      <c r="P6112" s="38" t="str">
        <f aca="false">IF(G6112=1,IF(COUNTIFS(C$2:C6112,C6112,G$2:G6112,1)=1,COUNTIFS($C:$C,C6112,$G:$G,1)+ROW()/10000000,""),"")</f>
        <v/>
      </c>
      <c r="Q6112" s="0" t="str">
        <f aca="false">IF(K6112=1,IF(COUNTIFS(C$2:C6112,C6112,K$2:K6112,1)=1,1,0),"")</f>
        <v/>
      </c>
      <c r="R6112" s="0" t="str">
        <f aca="false">IF(M6112=1,IF(COUNTIFS(C$2:C6112,C6112,M$2:M6112,1)=1,1,0),"")</f>
        <v/>
      </c>
      <c r="S6112" s="0" t="str">
        <f aca="false">IF(L6112=1,IF(COUNTIFS(C$2:C6112,C6112,L$2:L6112,1)=1,1,0),"")</f>
        <v/>
      </c>
      <c r="T6112" s="38" t="str">
        <f aca="false">IF(N6112="","",N6112+ROW()/10000000)</f>
        <v/>
      </c>
      <c r="U6112" s="0" t="str">
        <f aca="false">IF(G6112=1,IF(B6112="",1,0),"")</f>
        <v/>
      </c>
    </row>
    <row r="6113" customFormat="false" ht="15" hidden="false" customHeight="false" outlineLevel="0" collapsed="false">
      <c r="A6113" s="35"/>
      <c r="B6113" s="35"/>
      <c r="G6113" s="0" t="str">
        <f aca="false">IF(A6113="","",IF(AND(A6113&gt;=Debut,A6113&lt;Fin),1,0))</f>
        <v/>
      </c>
      <c r="H6113" s="0" t="str">
        <f aca="false">IF(G6113=1,INT(ROUND((A6113-Debut)*86400,0)/600),"")</f>
        <v/>
      </c>
      <c r="I6113" s="0" t="str">
        <f aca="false">IF(G6113=1,INT(ROUND((A6113-Debut)*86400,0)/3600),"")</f>
        <v/>
      </c>
      <c r="J6113" s="0" t="str">
        <f aca="false">IF(OR(A6113="",B6113=""),"",ROUND((B6113-A6113)*86400,0))</f>
        <v/>
      </c>
      <c r="K6113" s="37" t="str">
        <f aca="false">IF(G6113=1,IF(COUNTIFS($C:$C,C6113,$G:$G,1,$A:$A,"&gt;="&amp;(A6113-FenetreInterm/86400),$A:$A,"&lt;="&amp;A6113)&gt;=NbInterm,1,0),"")</f>
        <v/>
      </c>
      <c r="L6113" s="37" t="str">
        <f aca="false">IF(G6113=1,IF(B6113="",0,IF(J6113&lt;SeuilFugitive,1,0)),"")</f>
        <v/>
      </c>
      <c r="M6113" s="37" t="str">
        <f aca="false">IF(G6113=1,IF(B6113="",IF((Fin-A6113)*24&gt;SeuilFigee,1,0),IF(J6113&gt;SeuilFigee*3600,1,0)),"")</f>
        <v/>
      </c>
      <c r="N6113" s="0" t="str">
        <f aca="false">IF(G6113=1,IF(COUNTIF(H$2:H6113,H6113)=1,COUNTIF($H:$H,H6113),""),"")</f>
        <v/>
      </c>
      <c r="O6113" s="0" t="str">
        <f aca="false">IF(G6113=1,IF(COUNTIF(I$2:I6113,I6113)=1,COUNTIF($I:$I,I6113),""),"")</f>
        <v/>
      </c>
      <c r="P6113" s="38" t="str">
        <f aca="false">IF(G6113=1,IF(COUNTIFS(C$2:C6113,C6113,G$2:G6113,1)=1,COUNTIFS($C:$C,C6113,$G:$G,1)+ROW()/10000000,""),"")</f>
        <v/>
      </c>
      <c r="Q6113" s="0" t="str">
        <f aca="false">IF(K6113=1,IF(COUNTIFS(C$2:C6113,C6113,K$2:K6113,1)=1,1,0),"")</f>
        <v/>
      </c>
      <c r="R6113" s="0" t="str">
        <f aca="false">IF(M6113=1,IF(COUNTIFS(C$2:C6113,C6113,M$2:M6113,1)=1,1,0),"")</f>
        <v/>
      </c>
      <c r="S6113" s="0" t="str">
        <f aca="false">IF(L6113=1,IF(COUNTIFS(C$2:C6113,C6113,L$2:L6113,1)=1,1,0),"")</f>
        <v/>
      </c>
      <c r="T6113" s="38" t="str">
        <f aca="false">IF(N6113="","",N6113+ROW()/10000000)</f>
        <v/>
      </c>
      <c r="U6113" s="0" t="str">
        <f aca="false">IF(G6113=1,IF(B6113="",1,0),"")</f>
        <v/>
      </c>
    </row>
    <row r="6114" customFormat="false" ht="15" hidden="false" customHeight="false" outlineLevel="0" collapsed="false">
      <c r="A6114" s="35"/>
      <c r="B6114" s="35"/>
      <c r="G6114" s="0" t="str">
        <f aca="false">IF(A6114="","",IF(AND(A6114&gt;=Debut,A6114&lt;Fin),1,0))</f>
        <v/>
      </c>
      <c r="H6114" s="0" t="str">
        <f aca="false">IF(G6114=1,INT(ROUND((A6114-Debut)*86400,0)/600),"")</f>
        <v/>
      </c>
      <c r="I6114" s="0" t="str">
        <f aca="false">IF(G6114=1,INT(ROUND((A6114-Debut)*86400,0)/3600),"")</f>
        <v/>
      </c>
      <c r="J6114" s="0" t="str">
        <f aca="false">IF(OR(A6114="",B6114=""),"",ROUND((B6114-A6114)*86400,0))</f>
        <v/>
      </c>
      <c r="K6114" s="37" t="str">
        <f aca="false">IF(G6114=1,IF(COUNTIFS($C:$C,C6114,$G:$G,1,$A:$A,"&gt;="&amp;(A6114-FenetreInterm/86400),$A:$A,"&lt;="&amp;A6114)&gt;=NbInterm,1,0),"")</f>
        <v/>
      </c>
      <c r="L6114" s="37" t="str">
        <f aca="false">IF(G6114=1,IF(B6114="",0,IF(J6114&lt;SeuilFugitive,1,0)),"")</f>
        <v/>
      </c>
      <c r="M6114" s="37" t="str">
        <f aca="false">IF(G6114=1,IF(B6114="",IF((Fin-A6114)*24&gt;SeuilFigee,1,0),IF(J6114&gt;SeuilFigee*3600,1,0)),"")</f>
        <v/>
      </c>
      <c r="N6114" s="0" t="str">
        <f aca="false">IF(G6114=1,IF(COUNTIF(H$2:H6114,H6114)=1,COUNTIF($H:$H,H6114),""),"")</f>
        <v/>
      </c>
      <c r="O6114" s="0" t="str">
        <f aca="false">IF(G6114=1,IF(COUNTIF(I$2:I6114,I6114)=1,COUNTIF($I:$I,I6114),""),"")</f>
        <v/>
      </c>
      <c r="P6114" s="38" t="str">
        <f aca="false">IF(G6114=1,IF(COUNTIFS(C$2:C6114,C6114,G$2:G6114,1)=1,COUNTIFS($C:$C,C6114,$G:$G,1)+ROW()/10000000,""),"")</f>
        <v/>
      </c>
      <c r="Q6114" s="0" t="str">
        <f aca="false">IF(K6114=1,IF(COUNTIFS(C$2:C6114,C6114,K$2:K6114,1)=1,1,0),"")</f>
        <v/>
      </c>
      <c r="R6114" s="0" t="str">
        <f aca="false">IF(M6114=1,IF(COUNTIFS(C$2:C6114,C6114,M$2:M6114,1)=1,1,0),"")</f>
        <v/>
      </c>
      <c r="S6114" s="0" t="str">
        <f aca="false">IF(L6114=1,IF(COUNTIFS(C$2:C6114,C6114,L$2:L6114,1)=1,1,0),"")</f>
        <v/>
      </c>
      <c r="T6114" s="38" t="str">
        <f aca="false">IF(N6114="","",N6114+ROW()/10000000)</f>
        <v/>
      </c>
      <c r="U6114" s="0" t="str">
        <f aca="false">IF(G6114=1,IF(B6114="",1,0),"")</f>
        <v/>
      </c>
    </row>
    <row r="6115" customFormat="false" ht="15" hidden="false" customHeight="false" outlineLevel="0" collapsed="false">
      <c r="A6115" s="35"/>
      <c r="B6115" s="35"/>
      <c r="G6115" s="0" t="str">
        <f aca="false">IF(A6115="","",IF(AND(A6115&gt;=Debut,A6115&lt;Fin),1,0))</f>
        <v/>
      </c>
      <c r="H6115" s="0" t="str">
        <f aca="false">IF(G6115=1,INT(ROUND((A6115-Debut)*86400,0)/600),"")</f>
        <v/>
      </c>
      <c r="I6115" s="0" t="str">
        <f aca="false">IF(G6115=1,INT(ROUND((A6115-Debut)*86400,0)/3600),"")</f>
        <v/>
      </c>
      <c r="J6115" s="0" t="str">
        <f aca="false">IF(OR(A6115="",B6115=""),"",ROUND((B6115-A6115)*86400,0))</f>
        <v/>
      </c>
      <c r="K6115" s="37" t="str">
        <f aca="false">IF(G6115=1,IF(COUNTIFS($C:$C,C6115,$G:$G,1,$A:$A,"&gt;="&amp;(A6115-FenetreInterm/86400),$A:$A,"&lt;="&amp;A6115)&gt;=NbInterm,1,0),"")</f>
        <v/>
      </c>
      <c r="L6115" s="37" t="str">
        <f aca="false">IF(G6115=1,IF(B6115="",0,IF(J6115&lt;SeuilFugitive,1,0)),"")</f>
        <v/>
      </c>
      <c r="M6115" s="37" t="str">
        <f aca="false">IF(G6115=1,IF(B6115="",IF((Fin-A6115)*24&gt;SeuilFigee,1,0),IF(J6115&gt;SeuilFigee*3600,1,0)),"")</f>
        <v/>
      </c>
      <c r="N6115" s="0" t="str">
        <f aca="false">IF(G6115=1,IF(COUNTIF(H$2:H6115,H6115)=1,COUNTIF($H:$H,H6115),""),"")</f>
        <v/>
      </c>
      <c r="O6115" s="0" t="str">
        <f aca="false">IF(G6115=1,IF(COUNTIF(I$2:I6115,I6115)=1,COUNTIF($I:$I,I6115),""),"")</f>
        <v/>
      </c>
      <c r="P6115" s="38" t="str">
        <f aca="false">IF(G6115=1,IF(COUNTIFS(C$2:C6115,C6115,G$2:G6115,1)=1,COUNTIFS($C:$C,C6115,$G:$G,1)+ROW()/10000000,""),"")</f>
        <v/>
      </c>
      <c r="Q6115" s="0" t="str">
        <f aca="false">IF(K6115=1,IF(COUNTIFS(C$2:C6115,C6115,K$2:K6115,1)=1,1,0),"")</f>
        <v/>
      </c>
      <c r="R6115" s="0" t="str">
        <f aca="false">IF(M6115=1,IF(COUNTIFS(C$2:C6115,C6115,M$2:M6115,1)=1,1,0),"")</f>
        <v/>
      </c>
      <c r="S6115" s="0" t="str">
        <f aca="false">IF(L6115=1,IF(COUNTIFS(C$2:C6115,C6115,L$2:L6115,1)=1,1,0),"")</f>
        <v/>
      </c>
      <c r="T6115" s="38" t="str">
        <f aca="false">IF(N6115="","",N6115+ROW()/10000000)</f>
        <v/>
      </c>
      <c r="U6115" s="0" t="str">
        <f aca="false">IF(G6115=1,IF(B6115="",1,0),"")</f>
        <v/>
      </c>
    </row>
    <row r="6116" customFormat="false" ht="15" hidden="false" customHeight="false" outlineLevel="0" collapsed="false">
      <c r="A6116" s="35"/>
      <c r="B6116" s="35"/>
      <c r="G6116" s="0" t="str">
        <f aca="false">IF(A6116="","",IF(AND(A6116&gt;=Debut,A6116&lt;Fin),1,0))</f>
        <v/>
      </c>
      <c r="H6116" s="0" t="str">
        <f aca="false">IF(G6116=1,INT(ROUND((A6116-Debut)*86400,0)/600),"")</f>
        <v/>
      </c>
      <c r="I6116" s="0" t="str">
        <f aca="false">IF(G6116=1,INT(ROUND((A6116-Debut)*86400,0)/3600),"")</f>
        <v/>
      </c>
      <c r="J6116" s="0" t="str">
        <f aca="false">IF(OR(A6116="",B6116=""),"",ROUND((B6116-A6116)*86400,0))</f>
        <v/>
      </c>
      <c r="K6116" s="37" t="str">
        <f aca="false">IF(G6116=1,IF(COUNTIFS($C:$C,C6116,$G:$G,1,$A:$A,"&gt;="&amp;(A6116-FenetreInterm/86400),$A:$A,"&lt;="&amp;A6116)&gt;=NbInterm,1,0),"")</f>
        <v/>
      </c>
      <c r="L6116" s="37" t="str">
        <f aca="false">IF(G6116=1,IF(B6116="",0,IF(J6116&lt;SeuilFugitive,1,0)),"")</f>
        <v/>
      </c>
      <c r="M6116" s="37" t="str">
        <f aca="false">IF(G6116=1,IF(B6116="",IF((Fin-A6116)*24&gt;SeuilFigee,1,0),IF(J6116&gt;SeuilFigee*3600,1,0)),"")</f>
        <v/>
      </c>
      <c r="N6116" s="0" t="str">
        <f aca="false">IF(G6116=1,IF(COUNTIF(H$2:H6116,H6116)=1,COUNTIF($H:$H,H6116),""),"")</f>
        <v/>
      </c>
      <c r="O6116" s="0" t="str">
        <f aca="false">IF(G6116=1,IF(COUNTIF(I$2:I6116,I6116)=1,COUNTIF($I:$I,I6116),""),"")</f>
        <v/>
      </c>
      <c r="P6116" s="38" t="str">
        <f aca="false">IF(G6116=1,IF(COUNTIFS(C$2:C6116,C6116,G$2:G6116,1)=1,COUNTIFS($C:$C,C6116,$G:$G,1)+ROW()/10000000,""),"")</f>
        <v/>
      </c>
      <c r="Q6116" s="0" t="str">
        <f aca="false">IF(K6116=1,IF(COUNTIFS(C$2:C6116,C6116,K$2:K6116,1)=1,1,0),"")</f>
        <v/>
      </c>
      <c r="R6116" s="0" t="str">
        <f aca="false">IF(M6116=1,IF(COUNTIFS(C$2:C6116,C6116,M$2:M6116,1)=1,1,0),"")</f>
        <v/>
      </c>
      <c r="S6116" s="0" t="str">
        <f aca="false">IF(L6116=1,IF(COUNTIFS(C$2:C6116,C6116,L$2:L6116,1)=1,1,0),"")</f>
        <v/>
      </c>
      <c r="T6116" s="38" t="str">
        <f aca="false">IF(N6116="","",N6116+ROW()/10000000)</f>
        <v/>
      </c>
      <c r="U6116" s="0" t="str">
        <f aca="false">IF(G6116=1,IF(B6116="",1,0),"")</f>
        <v/>
      </c>
    </row>
    <row r="6117" customFormat="false" ht="15" hidden="false" customHeight="false" outlineLevel="0" collapsed="false">
      <c r="A6117" s="35"/>
      <c r="B6117" s="35"/>
      <c r="G6117" s="0" t="str">
        <f aca="false">IF(A6117="","",IF(AND(A6117&gt;=Debut,A6117&lt;Fin),1,0))</f>
        <v/>
      </c>
      <c r="H6117" s="0" t="str">
        <f aca="false">IF(G6117=1,INT(ROUND((A6117-Debut)*86400,0)/600),"")</f>
        <v/>
      </c>
      <c r="I6117" s="0" t="str">
        <f aca="false">IF(G6117=1,INT(ROUND((A6117-Debut)*86400,0)/3600),"")</f>
        <v/>
      </c>
      <c r="J6117" s="0" t="str">
        <f aca="false">IF(OR(A6117="",B6117=""),"",ROUND((B6117-A6117)*86400,0))</f>
        <v/>
      </c>
      <c r="K6117" s="37" t="str">
        <f aca="false">IF(G6117=1,IF(COUNTIFS($C:$C,C6117,$G:$G,1,$A:$A,"&gt;="&amp;(A6117-FenetreInterm/86400),$A:$A,"&lt;="&amp;A6117)&gt;=NbInterm,1,0),"")</f>
        <v/>
      </c>
      <c r="L6117" s="37" t="str">
        <f aca="false">IF(G6117=1,IF(B6117="",0,IF(J6117&lt;SeuilFugitive,1,0)),"")</f>
        <v/>
      </c>
      <c r="M6117" s="37" t="str">
        <f aca="false">IF(G6117=1,IF(B6117="",IF((Fin-A6117)*24&gt;SeuilFigee,1,0),IF(J6117&gt;SeuilFigee*3600,1,0)),"")</f>
        <v/>
      </c>
      <c r="N6117" s="0" t="str">
        <f aca="false">IF(G6117=1,IF(COUNTIF(H$2:H6117,H6117)=1,COUNTIF($H:$H,H6117),""),"")</f>
        <v/>
      </c>
      <c r="O6117" s="0" t="str">
        <f aca="false">IF(G6117=1,IF(COUNTIF(I$2:I6117,I6117)=1,COUNTIF($I:$I,I6117),""),"")</f>
        <v/>
      </c>
      <c r="P6117" s="38" t="str">
        <f aca="false">IF(G6117=1,IF(COUNTIFS(C$2:C6117,C6117,G$2:G6117,1)=1,COUNTIFS($C:$C,C6117,$G:$G,1)+ROW()/10000000,""),"")</f>
        <v/>
      </c>
      <c r="Q6117" s="0" t="str">
        <f aca="false">IF(K6117=1,IF(COUNTIFS(C$2:C6117,C6117,K$2:K6117,1)=1,1,0),"")</f>
        <v/>
      </c>
      <c r="R6117" s="0" t="str">
        <f aca="false">IF(M6117=1,IF(COUNTIFS(C$2:C6117,C6117,M$2:M6117,1)=1,1,0),"")</f>
        <v/>
      </c>
      <c r="S6117" s="0" t="str">
        <f aca="false">IF(L6117=1,IF(COUNTIFS(C$2:C6117,C6117,L$2:L6117,1)=1,1,0),"")</f>
        <v/>
      </c>
      <c r="T6117" s="38" t="str">
        <f aca="false">IF(N6117="","",N6117+ROW()/10000000)</f>
        <v/>
      </c>
      <c r="U6117" s="0" t="str">
        <f aca="false">IF(G6117=1,IF(B6117="",1,0),"")</f>
        <v/>
      </c>
    </row>
    <row r="6118" customFormat="false" ht="15" hidden="false" customHeight="false" outlineLevel="0" collapsed="false">
      <c r="A6118" s="35"/>
      <c r="B6118" s="35"/>
      <c r="G6118" s="0" t="str">
        <f aca="false">IF(A6118="","",IF(AND(A6118&gt;=Debut,A6118&lt;Fin),1,0))</f>
        <v/>
      </c>
      <c r="H6118" s="0" t="str">
        <f aca="false">IF(G6118=1,INT(ROUND((A6118-Debut)*86400,0)/600),"")</f>
        <v/>
      </c>
      <c r="I6118" s="0" t="str">
        <f aca="false">IF(G6118=1,INT(ROUND((A6118-Debut)*86400,0)/3600),"")</f>
        <v/>
      </c>
      <c r="J6118" s="0" t="str">
        <f aca="false">IF(OR(A6118="",B6118=""),"",ROUND((B6118-A6118)*86400,0))</f>
        <v/>
      </c>
      <c r="K6118" s="37" t="str">
        <f aca="false">IF(G6118=1,IF(COUNTIFS($C:$C,C6118,$G:$G,1,$A:$A,"&gt;="&amp;(A6118-FenetreInterm/86400),$A:$A,"&lt;="&amp;A6118)&gt;=NbInterm,1,0),"")</f>
        <v/>
      </c>
      <c r="L6118" s="37" t="str">
        <f aca="false">IF(G6118=1,IF(B6118="",0,IF(J6118&lt;SeuilFugitive,1,0)),"")</f>
        <v/>
      </c>
      <c r="M6118" s="37" t="str">
        <f aca="false">IF(G6118=1,IF(B6118="",IF((Fin-A6118)*24&gt;SeuilFigee,1,0),IF(J6118&gt;SeuilFigee*3600,1,0)),"")</f>
        <v/>
      </c>
      <c r="N6118" s="0" t="str">
        <f aca="false">IF(G6118=1,IF(COUNTIF(H$2:H6118,H6118)=1,COUNTIF($H:$H,H6118),""),"")</f>
        <v/>
      </c>
      <c r="O6118" s="0" t="str">
        <f aca="false">IF(G6118=1,IF(COUNTIF(I$2:I6118,I6118)=1,COUNTIF($I:$I,I6118),""),"")</f>
        <v/>
      </c>
      <c r="P6118" s="38" t="str">
        <f aca="false">IF(G6118=1,IF(COUNTIFS(C$2:C6118,C6118,G$2:G6118,1)=1,COUNTIFS($C:$C,C6118,$G:$G,1)+ROW()/10000000,""),"")</f>
        <v/>
      </c>
      <c r="Q6118" s="0" t="str">
        <f aca="false">IF(K6118=1,IF(COUNTIFS(C$2:C6118,C6118,K$2:K6118,1)=1,1,0),"")</f>
        <v/>
      </c>
      <c r="R6118" s="0" t="str">
        <f aca="false">IF(M6118=1,IF(COUNTIFS(C$2:C6118,C6118,M$2:M6118,1)=1,1,0),"")</f>
        <v/>
      </c>
      <c r="S6118" s="0" t="str">
        <f aca="false">IF(L6118=1,IF(COUNTIFS(C$2:C6118,C6118,L$2:L6118,1)=1,1,0),"")</f>
        <v/>
      </c>
      <c r="T6118" s="38" t="str">
        <f aca="false">IF(N6118="","",N6118+ROW()/10000000)</f>
        <v/>
      </c>
      <c r="U6118" s="0" t="str">
        <f aca="false">IF(G6118=1,IF(B6118="",1,0),"")</f>
        <v/>
      </c>
    </row>
    <row r="6119" customFormat="false" ht="15" hidden="false" customHeight="false" outlineLevel="0" collapsed="false">
      <c r="A6119" s="35"/>
      <c r="B6119" s="35"/>
      <c r="G6119" s="0" t="str">
        <f aca="false">IF(A6119="","",IF(AND(A6119&gt;=Debut,A6119&lt;Fin),1,0))</f>
        <v/>
      </c>
      <c r="H6119" s="0" t="str">
        <f aca="false">IF(G6119=1,INT(ROUND((A6119-Debut)*86400,0)/600),"")</f>
        <v/>
      </c>
      <c r="I6119" s="0" t="str">
        <f aca="false">IF(G6119=1,INT(ROUND((A6119-Debut)*86400,0)/3600),"")</f>
        <v/>
      </c>
      <c r="J6119" s="0" t="str">
        <f aca="false">IF(OR(A6119="",B6119=""),"",ROUND((B6119-A6119)*86400,0))</f>
        <v/>
      </c>
      <c r="K6119" s="37" t="str">
        <f aca="false">IF(G6119=1,IF(COUNTIFS($C:$C,C6119,$G:$G,1,$A:$A,"&gt;="&amp;(A6119-FenetreInterm/86400),$A:$A,"&lt;="&amp;A6119)&gt;=NbInterm,1,0),"")</f>
        <v/>
      </c>
      <c r="L6119" s="37" t="str">
        <f aca="false">IF(G6119=1,IF(B6119="",0,IF(J6119&lt;SeuilFugitive,1,0)),"")</f>
        <v/>
      </c>
      <c r="M6119" s="37" t="str">
        <f aca="false">IF(G6119=1,IF(B6119="",IF((Fin-A6119)*24&gt;SeuilFigee,1,0),IF(J6119&gt;SeuilFigee*3600,1,0)),"")</f>
        <v/>
      </c>
      <c r="N6119" s="0" t="str">
        <f aca="false">IF(G6119=1,IF(COUNTIF(H$2:H6119,H6119)=1,COUNTIF($H:$H,H6119),""),"")</f>
        <v/>
      </c>
      <c r="O6119" s="0" t="str">
        <f aca="false">IF(G6119=1,IF(COUNTIF(I$2:I6119,I6119)=1,COUNTIF($I:$I,I6119),""),"")</f>
        <v/>
      </c>
      <c r="P6119" s="38" t="str">
        <f aca="false">IF(G6119=1,IF(COUNTIFS(C$2:C6119,C6119,G$2:G6119,1)=1,COUNTIFS($C:$C,C6119,$G:$G,1)+ROW()/10000000,""),"")</f>
        <v/>
      </c>
      <c r="Q6119" s="0" t="str">
        <f aca="false">IF(K6119=1,IF(COUNTIFS(C$2:C6119,C6119,K$2:K6119,1)=1,1,0),"")</f>
        <v/>
      </c>
      <c r="R6119" s="0" t="str">
        <f aca="false">IF(M6119=1,IF(COUNTIFS(C$2:C6119,C6119,M$2:M6119,1)=1,1,0),"")</f>
        <v/>
      </c>
      <c r="S6119" s="0" t="str">
        <f aca="false">IF(L6119=1,IF(COUNTIFS(C$2:C6119,C6119,L$2:L6119,1)=1,1,0),"")</f>
        <v/>
      </c>
      <c r="T6119" s="38" t="str">
        <f aca="false">IF(N6119="","",N6119+ROW()/10000000)</f>
        <v/>
      </c>
      <c r="U6119" s="0" t="str">
        <f aca="false">IF(G6119=1,IF(B6119="",1,0),"")</f>
        <v/>
      </c>
    </row>
    <row r="6120" customFormat="false" ht="15" hidden="false" customHeight="false" outlineLevel="0" collapsed="false">
      <c r="A6120" s="35"/>
      <c r="B6120" s="35"/>
      <c r="G6120" s="0" t="str">
        <f aca="false">IF(A6120="","",IF(AND(A6120&gt;=Debut,A6120&lt;Fin),1,0))</f>
        <v/>
      </c>
      <c r="H6120" s="0" t="str">
        <f aca="false">IF(G6120=1,INT(ROUND((A6120-Debut)*86400,0)/600),"")</f>
        <v/>
      </c>
      <c r="I6120" s="0" t="str">
        <f aca="false">IF(G6120=1,INT(ROUND((A6120-Debut)*86400,0)/3600),"")</f>
        <v/>
      </c>
      <c r="J6120" s="0" t="str">
        <f aca="false">IF(OR(A6120="",B6120=""),"",ROUND((B6120-A6120)*86400,0))</f>
        <v/>
      </c>
      <c r="K6120" s="37" t="str">
        <f aca="false">IF(G6120=1,IF(COUNTIFS($C:$C,C6120,$G:$G,1,$A:$A,"&gt;="&amp;(A6120-FenetreInterm/86400),$A:$A,"&lt;="&amp;A6120)&gt;=NbInterm,1,0),"")</f>
        <v/>
      </c>
      <c r="L6120" s="37" t="str">
        <f aca="false">IF(G6120=1,IF(B6120="",0,IF(J6120&lt;SeuilFugitive,1,0)),"")</f>
        <v/>
      </c>
      <c r="M6120" s="37" t="str">
        <f aca="false">IF(G6120=1,IF(B6120="",IF((Fin-A6120)*24&gt;SeuilFigee,1,0),IF(J6120&gt;SeuilFigee*3600,1,0)),"")</f>
        <v/>
      </c>
      <c r="N6120" s="0" t="str">
        <f aca="false">IF(G6120=1,IF(COUNTIF(H$2:H6120,H6120)=1,COUNTIF($H:$H,H6120),""),"")</f>
        <v/>
      </c>
      <c r="O6120" s="0" t="str">
        <f aca="false">IF(G6120=1,IF(COUNTIF(I$2:I6120,I6120)=1,COUNTIF($I:$I,I6120),""),"")</f>
        <v/>
      </c>
      <c r="P6120" s="38" t="str">
        <f aca="false">IF(G6120=1,IF(COUNTIFS(C$2:C6120,C6120,G$2:G6120,1)=1,COUNTIFS($C:$C,C6120,$G:$G,1)+ROW()/10000000,""),"")</f>
        <v/>
      </c>
      <c r="Q6120" s="0" t="str">
        <f aca="false">IF(K6120=1,IF(COUNTIFS(C$2:C6120,C6120,K$2:K6120,1)=1,1,0),"")</f>
        <v/>
      </c>
      <c r="R6120" s="0" t="str">
        <f aca="false">IF(M6120=1,IF(COUNTIFS(C$2:C6120,C6120,M$2:M6120,1)=1,1,0),"")</f>
        <v/>
      </c>
      <c r="S6120" s="0" t="str">
        <f aca="false">IF(L6120=1,IF(COUNTIFS(C$2:C6120,C6120,L$2:L6120,1)=1,1,0),"")</f>
        <v/>
      </c>
      <c r="T6120" s="38" t="str">
        <f aca="false">IF(N6120="","",N6120+ROW()/10000000)</f>
        <v/>
      </c>
      <c r="U6120" s="0" t="str">
        <f aca="false">IF(G6120=1,IF(B6120="",1,0),"")</f>
        <v/>
      </c>
    </row>
    <row r="6121" customFormat="false" ht="15" hidden="false" customHeight="false" outlineLevel="0" collapsed="false">
      <c r="A6121" s="35"/>
      <c r="B6121" s="35"/>
      <c r="G6121" s="0" t="str">
        <f aca="false">IF(A6121="","",IF(AND(A6121&gt;=Debut,A6121&lt;Fin),1,0))</f>
        <v/>
      </c>
      <c r="H6121" s="0" t="str">
        <f aca="false">IF(G6121=1,INT(ROUND((A6121-Debut)*86400,0)/600),"")</f>
        <v/>
      </c>
      <c r="I6121" s="0" t="str">
        <f aca="false">IF(G6121=1,INT(ROUND((A6121-Debut)*86400,0)/3600),"")</f>
        <v/>
      </c>
      <c r="J6121" s="0" t="str">
        <f aca="false">IF(OR(A6121="",B6121=""),"",ROUND((B6121-A6121)*86400,0))</f>
        <v/>
      </c>
      <c r="K6121" s="37" t="str">
        <f aca="false">IF(G6121=1,IF(COUNTIFS($C:$C,C6121,$G:$G,1,$A:$A,"&gt;="&amp;(A6121-FenetreInterm/86400),$A:$A,"&lt;="&amp;A6121)&gt;=NbInterm,1,0),"")</f>
        <v/>
      </c>
      <c r="L6121" s="37" t="str">
        <f aca="false">IF(G6121=1,IF(B6121="",0,IF(J6121&lt;SeuilFugitive,1,0)),"")</f>
        <v/>
      </c>
      <c r="M6121" s="37" t="str">
        <f aca="false">IF(G6121=1,IF(B6121="",IF((Fin-A6121)*24&gt;SeuilFigee,1,0),IF(J6121&gt;SeuilFigee*3600,1,0)),"")</f>
        <v/>
      </c>
      <c r="N6121" s="0" t="str">
        <f aca="false">IF(G6121=1,IF(COUNTIF(H$2:H6121,H6121)=1,COUNTIF($H:$H,H6121),""),"")</f>
        <v/>
      </c>
      <c r="O6121" s="0" t="str">
        <f aca="false">IF(G6121=1,IF(COUNTIF(I$2:I6121,I6121)=1,COUNTIF($I:$I,I6121),""),"")</f>
        <v/>
      </c>
      <c r="P6121" s="38" t="str">
        <f aca="false">IF(G6121=1,IF(COUNTIFS(C$2:C6121,C6121,G$2:G6121,1)=1,COUNTIFS($C:$C,C6121,$G:$G,1)+ROW()/10000000,""),"")</f>
        <v/>
      </c>
      <c r="Q6121" s="0" t="str">
        <f aca="false">IF(K6121=1,IF(COUNTIFS(C$2:C6121,C6121,K$2:K6121,1)=1,1,0),"")</f>
        <v/>
      </c>
      <c r="R6121" s="0" t="str">
        <f aca="false">IF(M6121=1,IF(COUNTIFS(C$2:C6121,C6121,M$2:M6121,1)=1,1,0),"")</f>
        <v/>
      </c>
      <c r="S6121" s="0" t="str">
        <f aca="false">IF(L6121=1,IF(COUNTIFS(C$2:C6121,C6121,L$2:L6121,1)=1,1,0),"")</f>
        <v/>
      </c>
      <c r="T6121" s="38" t="str">
        <f aca="false">IF(N6121="","",N6121+ROW()/10000000)</f>
        <v/>
      </c>
      <c r="U6121" s="0" t="str">
        <f aca="false">IF(G6121=1,IF(B6121="",1,0),"")</f>
        <v/>
      </c>
    </row>
    <row r="6122" customFormat="false" ht="15" hidden="false" customHeight="false" outlineLevel="0" collapsed="false">
      <c r="A6122" s="35"/>
      <c r="B6122" s="35"/>
      <c r="G6122" s="0" t="str">
        <f aca="false">IF(A6122="","",IF(AND(A6122&gt;=Debut,A6122&lt;Fin),1,0))</f>
        <v/>
      </c>
      <c r="H6122" s="0" t="str">
        <f aca="false">IF(G6122=1,INT(ROUND((A6122-Debut)*86400,0)/600),"")</f>
        <v/>
      </c>
      <c r="I6122" s="0" t="str">
        <f aca="false">IF(G6122=1,INT(ROUND((A6122-Debut)*86400,0)/3600),"")</f>
        <v/>
      </c>
      <c r="J6122" s="0" t="str">
        <f aca="false">IF(OR(A6122="",B6122=""),"",ROUND((B6122-A6122)*86400,0))</f>
        <v/>
      </c>
      <c r="K6122" s="37" t="str">
        <f aca="false">IF(G6122=1,IF(COUNTIFS($C:$C,C6122,$G:$G,1,$A:$A,"&gt;="&amp;(A6122-FenetreInterm/86400),$A:$A,"&lt;="&amp;A6122)&gt;=NbInterm,1,0),"")</f>
        <v/>
      </c>
      <c r="L6122" s="37" t="str">
        <f aca="false">IF(G6122=1,IF(B6122="",0,IF(J6122&lt;SeuilFugitive,1,0)),"")</f>
        <v/>
      </c>
      <c r="M6122" s="37" t="str">
        <f aca="false">IF(G6122=1,IF(B6122="",IF((Fin-A6122)*24&gt;SeuilFigee,1,0),IF(J6122&gt;SeuilFigee*3600,1,0)),"")</f>
        <v/>
      </c>
      <c r="N6122" s="0" t="str">
        <f aca="false">IF(G6122=1,IF(COUNTIF(H$2:H6122,H6122)=1,COUNTIF($H:$H,H6122),""),"")</f>
        <v/>
      </c>
      <c r="O6122" s="0" t="str">
        <f aca="false">IF(G6122=1,IF(COUNTIF(I$2:I6122,I6122)=1,COUNTIF($I:$I,I6122),""),"")</f>
        <v/>
      </c>
      <c r="P6122" s="38" t="str">
        <f aca="false">IF(G6122=1,IF(COUNTIFS(C$2:C6122,C6122,G$2:G6122,1)=1,COUNTIFS($C:$C,C6122,$G:$G,1)+ROW()/10000000,""),"")</f>
        <v/>
      </c>
      <c r="Q6122" s="0" t="str">
        <f aca="false">IF(K6122=1,IF(COUNTIFS(C$2:C6122,C6122,K$2:K6122,1)=1,1,0),"")</f>
        <v/>
      </c>
      <c r="R6122" s="0" t="str">
        <f aca="false">IF(M6122=1,IF(COUNTIFS(C$2:C6122,C6122,M$2:M6122,1)=1,1,0),"")</f>
        <v/>
      </c>
      <c r="S6122" s="0" t="str">
        <f aca="false">IF(L6122=1,IF(COUNTIFS(C$2:C6122,C6122,L$2:L6122,1)=1,1,0),"")</f>
        <v/>
      </c>
      <c r="T6122" s="38" t="str">
        <f aca="false">IF(N6122="","",N6122+ROW()/10000000)</f>
        <v/>
      </c>
      <c r="U6122" s="0" t="str">
        <f aca="false">IF(G6122=1,IF(B6122="",1,0),"")</f>
        <v/>
      </c>
    </row>
    <row r="6123" customFormat="false" ht="15" hidden="false" customHeight="false" outlineLevel="0" collapsed="false">
      <c r="A6123" s="35"/>
      <c r="B6123" s="35"/>
      <c r="G6123" s="0" t="str">
        <f aca="false">IF(A6123="","",IF(AND(A6123&gt;=Debut,A6123&lt;Fin),1,0))</f>
        <v/>
      </c>
      <c r="H6123" s="0" t="str">
        <f aca="false">IF(G6123=1,INT(ROUND((A6123-Debut)*86400,0)/600),"")</f>
        <v/>
      </c>
      <c r="I6123" s="0" t="str">
        <f aca="false">IF(G6123=1,INT(ROUND((A6123-Debut)*86400,0)/3600),"")</f>
        <v/>
      </c>
      <c r="J6123" s="0" t="str">
        <f aca="false">IF(OR(A6123="",B6123=""),"",ROUND((B6123-A6123)*86400,0))</f>
        <v/>
      </c>
      <c r="K6123" s="37" t="str">
        <f aca="false">IF(G6123=1,IF(COUNTIFS($C:$C,C6123,$G:$G,1,$A:$A,"&gt;="&amp;(A6123-FenetreInterm/86400),$A:$A,"&lt;="&amp;A6123)&gt;=NbInterm,1,0),"")</f>
        <v/>
      </c>
      <c r="L6123" s="37" t="str">
        <f aca="false">IF(G6123=1,IF(B6123="",0,IF(J6123&lt;SeuilFugitive,1,0)),"")</f>
        <v/>
      </c>
      <c r="M6123" s="37" t="str">
        <f aca="false">IF(G6123=1,IF(B6123="",IF((Fin-A6123)*24&gt;SeuilFigee,1,0),IF(J6123&gt;SeuilFigee*3600,1,0)),"")</f>
        <v/>
      </c>
      <c r="N6123" s="0" t="str">
        <f aca="false">IF(G6123=1,IF(COUNTIF(H$2:H6123,H6123)=1,COUNTIF($H:$H,H6123),""),"")</f>
        <v/>
      </c>
      <c r="O6123" s="0" t="str">
        <f aca="false">IF(G6123=1,IF(COUNTIF(I$2:I6123,I6123)=1,COUNTIF($I:$I,I6123),""),"")</f>
        <v/>
      </c>
      <c r="P6123" s="38" t="str">
        <f aca="false">IF(G6123=1,IF(COUNTIFS(C$2:C6123,C6123,G$2:G6123,1)=1,COUNTIFS($C:$C,C6123,$G:$G,1)+ROW()/10000000,""),"")</f>
        <v/>
      </c>
      <c r="Q6123" s="0" t="str">
        <f aca="false">IF(K6123=1,IF(COUNTIFS(C$2:C6123,C6123,K$2:K6123,1)=1,1,0),"")</f>
        <v/>
      </c>
      <c r="R6123" s="0" t="str">
        <f aca="false">IF(M6123=1,IF(COUNTIFS(C$2:C6123,C6123,M$2:M6123,1)=1,1,0),"")</f>
        <v/>
      </c>
      <c r="S6123" s="0" t="str">
        <f aca="false">IF(L6123=1,IF(COUNTIFS(C$2:C6123,C6123,L$2:L6123,1)=1,1,0),"")</f>
        <v/>
      </c>
      <c r="T6123" s="38" t="str">
        <f aca="false">IF(N6123="","",N6123+ROW()/10000000)</f>
        <v/>
      </c>
      <c r="U6123" s="0" t="str">
        <f aca="false">IF(G6123=1,IF(B6123="",1,0),"")</f>
        <v/>
      </c>
    </row>
    <row r="6124" customFormat="false" ht="15" hidden="false" customHeight="false" outlineLevel="0" collapsed="false">
      <c r="A6124" s="35"/>
      <c r="B6124" s="35"/>
      <c r="G6124" s="0" t="str">
        <f aca="false">IF(A6124="","",IF(AND(A6124&gt;=Debut,A6124&lt;Fin),1,0))</f>
        <v/>
      </c>
      <c r="H6124" s="0" t="str">
        <f aca="false">IF(G6124=1,INT(ROUND((A6124-Debut)*86400,0)/600),"")</f>
        <v/>
      </c>
      <c r="I6124" s="0" t="str">
        <f aca="false">IF(G6124=1,INT(ROUND((A6124-Debut)*86400,0)/3600),"")</f>
        <v/>
      </c>
      <c r="J6124" s="0" t="str">
        <f aca="false">IF(OR(A6124="",B6124=""),"",ROUND((B6124-A6124)*86400,0))</f>
        <v/>
      </c>
      <c r="K6124" s="37" t="str">
        <f aca="false">IF(G6124=1,IF(COUNTIFS($C:$C,C6124,$G:$G,1,$A:$A,"&gt;="&amp;(A6124-FenetreInterm/86400),$A:$A,"&lt;="&amp;A6124)&gt;=NbInterm,1,0),"")</f>
        <v/>
      </c>
      <c r="L6124" s="37" t="str">
        <f aca="false">IF(G6124=1,IF(B6124="",0,IF(J6124&lt;SeuilFugitive,1,0)),"")</f>
        <v/>
      </c>
      <c r="M6124" s="37" t="str">
        <f aca="false">IF(G6124=1,IF(B6124="",IF((Fin-A6124)*24&gt;SeuilFigee,1,0),IF(J6124&gt;SeuilFigee*3600,1,0)),"")</f>
        <v/>
      </c>
      <c r="N6124" s="0" t="str">
        <f aca="false">IF(G6124=1,IF(COUNTIF(H$2:H6124,H6124)=1,COUNTIF($H:$H,H6124),""),"")</f>
        <v/>
      </c>
      <c r="O6124" s="0" t="str">
        <f aca="false">IF(G6124=1,IF(COUNTIF(I$2:I6124,I6124)=1,COUNTIF($I:$I,I6124),""),"")</f>
        <v/>
      </c>
      <c r="P6124" s="38" t="str">
        <f aca="false">IF(G6124=1,IF(COUNTIFS(C$2:C6124,C6124,G$2:G6124,1)=1,COUNTIFS($C:$C,C6124,$G:$G,1)+ROW()/10000000,""),"")</f>
        <v/>
      </c>
      <c r="Q6124" s="0" t="str">
        <f aca="false">IF(K6124=1,IF(COUNTIFS(C$2:C6124,C6124,K$2:K6124,1)=1,1,0),"")</f>
        <v/>
      </c>
      <c r="R6124" s="0" t="str">
        <f aca="false">IF(M6124=1,IF(COUNTIFS(C$2:C6124,C6124,M$2:M6124,1)=1,1,0),"")</f>
        <v/>
      </c>
      <c r="S6124" s="0" t="str">
        <f aca="false">IF(L6124=1,IF(COUNTIFS(C$2:C6124,C6124,L$2:L6124,1)=1,1,0),"")</f>
        <v/>
      </c>
      <c r="T6124" s="38" t="str">
        <f aca="false">IF(N6124="","",N6124+ROW()/10000000)</f>
        <v/>
      </c>
      <c r="U6124" s="0" t="str">
        <f aca="false">IF(G6124=1,IF(B6124="",1,0),"")</f>
        <v/>
      </c>
    </row>
    <row r="6125" customFormat="false" ht="15" hidden="false" customHeight="false" outlineLevel="0" collapsed="false">
      <c r="A6125" s="35"/>
      <c r="B6125" s="35"/>
      <c r="G6125" s="0" t="str">
        <f aca="false">IF(A6125="","",IF(AND(A6125&gt;=Debut,A6125&lt;Fin),1,0))</f>
        <v/>
      </c>
      <c r="H6125" s="0" t="str">
        <f aca="false">IF(G6125=1,INT(ROUND((A6125-Debut)*86400,0)/600),"")</f>
        <v/>
      </c>
      <c r="I6125" s="0" t="str">
        <f aca="false">IF(G6125=1,INT(ROUND((A6125-Debut)*86400,0)/3600),"")</f>
        <v/>
      </c>
      <c r="J6125" s="0" t="str">
        <f aca="false">IF(OR(A6125="",B6125=""),"",ROUND((B6125-A6125)*86400,0))</f>
        <v/>
      </c>
      <c r="K6125" s="37" t="str">
        <f aca="false">IF(G6125=1,IF(COUNTIFS($C:$C,C6125,$G:$G,1,$A:$A,"&gt;="&amp;(A6125-FenetreInterm/86400),$A:$A,"&lt;="&amp;A6125)&gt;=NbInterm,1,0),"")</f>
        <v/>
      </c>
      <c r="L6125" s="37" t="str">
        <f aca="false">IF(G6125=1,IF(B6125="",0,IF(J6125&lt;SeuilFugitive,1,0)),"")</f>
        <v/>
      </c>
      <c r="M6125" s="37" t="str">
        <f aca="false">IF(G6125=1,IF(B6125="",IF((Fin-A6125)*24&gt;SeuilFigee,1,0),IF(J6125&gt;SeuilFigee*3600,1,0)),"")</f>
        <v/>
      </c>
      <c r="N6125" s="0" t="str">
        <f aca="false">IF(G6125=1,IF(COUNTIF(H$2:H6125,H6125)=1,COUNTIF($H:$H,H6125),""),"")</f>
        <v/>
      </c>
      <c r="O6125" s="0" t="str">
        <f aca="false">IF(G6125=1,IF(COUNTIF(I$2:I6125,I6125)=1,COUNTIF($I:$I,I6125),""),"")</f>
        <v/>
      </c>
      <c r="P6125" s="38" t="str">
        <f aca="false">IF(G6125=1,IF(COUNTIFS(C$2:C6125,C6125,G$2:G6125,1)=1,COUNTIFS($C:$C,C6125,$G:$G,1)+ROW()/10000000,""),"")</f>
        <v/>
      </c>
      <c r="Q6125" s="0" t="str">
        <f aca="false">IF(K6125=1,IF(COUNTIFS(C$2:C6125,C6125,K$2:K6125,1)=1,1,0),"")</f>
        <v/>
      </c>
      <c r="R6125" s="0" t="str">
        <f aca="false">IF(M6125=1,IF(COUNTIFS(C$2:C6125,C6125,M$2:M6125,1)=1,1,0),"")</f>
        <v/>
      </c>
      <c r="S6125" s="0" t="str">
        <f aca="false">IF(L6125=1,IF(COUNTIFS(C$2:C6125,C6125,L$2:L6125,1)=1,1,0),"")</f>
        <v/>
      </c>
      <c r="T6125" s="38" t="str">
        <f aca="false">IF(N6125="","",N6125+ROW()/10000000)</f>
        <v/>
      </c>
      <c r="U6125" s="0" t="str">
        <f aca="false">IF(G6125=1,IF(B6125="",1,0),"")</f>
        <v/>
      </c>
    </row>
    <row r="6126" customFormat="false" ht="15" hidden="false" customHeight="false" outlineLevel="0" collapsed="false">
      <c r="A6126" s="35"/>
      <c r="B6126" s="35"/>
      <c r="G6126" s="0" t="str">
        <f aca="false">IF(A6126="","",IF(AND(A6126&gt;=Debut,A6126&lt;Fin),1,0))</f>
        <v/>
      </c>
      <c r="H6126" s="0" t="str">
        <f aca="false">IF(G6126=1,INT(ROUND((A6126-Debut)*86400,0)/600),"")</f>
        <v/>
      </c>
      <c r="I6126" s="0" t="str">
        <f aca="false">IF(G6126=1,INT(ROUND((A6126-Debut)*86400,0)/3600),"")</f>
        <v/>
      </c>
      <c r="J6126" s="0" t="str">
        <f aca="false">IF(OR(A6126="",B6126=""),"",ROUND((B6126-A6126)*86400,0))</f>
        <v/>
      </c>
      <c r="K6126" s="37" t="str">
        <f aca="false">IF(G6126=1,IF(COUNTIFS($C:$C,C6126,$G:$G,1,$A:$A,"&gt;="&amp;(A6126-FenetreInterm/86400),$A:$A,"&lt;="&amp;A6126)&gt;=NbInterm,1,0),"")</f>
        <v/>
      </c>
      <c r="L6126" s="37" t="str">
        <f aca="false">IF(G6126=1,IF(B6126="",0,IF(J6126&lt;SeuilFugitive,1,0)),"")</f>
        <v/>
      </c>
      <c r="M6126" s="37" t="str">
        <f aca="false">IF(G6126=1,IF(B6126="",IF((Fin-A6126)*24&gt;SeuilFigee,1,0),IF(J6126&gt;SeuilFigee*3600,1,0)),"")</f>
        <v/>
      </c>
      <c r="N6126" s="0" t="str">
        <f aca="false">IF(G6126=1,IF(COUNTIF(H$2:H6126,H6126)=1,COUNTIF($H:$H,H6126),""),"")</f>
        <v/>
      </c>
      <c r="O6126" s="0" t="str">
        <f aca="false">IF(G6126=1,IF(COUNTIF(I$2:I6126,I6126)=1,COUNTIF($I:$I,I6126),""),"")</f>
        <v/>
      </c>
      <c r="P6126" s="38" t="str">
        <f aca="false">IF(G6126=1,IF(COUNTIFS(C$2:C6126,C6126,G$2:G6126,1)=1,COUNTIFS($C:$C,C6126,$G:$G,1)+ROW()/10000000,""),"")</f>
        <v/>
      </c>
      <c r="Q6126" s="0" t="str">
        <f aca="false">IF(K6126=1,IF(COUNTIFS(C$2:C6126,C6126,K$2:K6126,1)=1,1,0),"")</f>
        <v/>
      </c>
      <c r="R6126" s="0" t="str">
        <f aca="false">IF(M6126=1,IF(COUNTIFS(C$2:C6126,C6126,M$2:M6126,1)=1,1,0),"")</f>
        <v/>
      </c>
      <c r="S6126" s="0" t="str">
        <f aca="false">IF(L6126=1,IF(COUNTIFS(C$2:C6126,C6126,L$2:L6126,1)=1,1,0),"")</f>
        <v/>
      </c>
      <c r="T6126" s="38" t="str">
        <f aca="false">IF(N6126="","",N6126+ROW()/10000000)</f>
        <v/>
      </c>
      <c r="U6126" s="0" t="str">
        <f aca="false">IF(G6126=1,IF(B6126="",1,0),"")</f>
        <v/>
      </c>
    </row>
    <row r="6127" customFormat="false" ht="15" hidden="false" customHeight="false" outlineLevel="0" collapsed="false">
      <c r="A6127" s="35"/>
      <c r="B6127" s="35"/>
      <c r="G6127" s="0" t="str">
        <f aca="false">IF(A6127="","",IF(AND(A6127&gt;=Debut,A6127&lt;Fin),1,0))</f>
        <v/>
      </c>
      <c r="H6127" s="0" t="str">
        <f aca="false">IF(G6127=1,INT(ROUND((A6127-Debut)*86400,0)/600),"")</f>
        <v/>
      </c>
      <c r="I6127" s="0" t="str">
        <f aca="false">IF(G6127=1,INT(ROUND((A6127-Debut)*86400,0)/3600),"")</f>
        <v/>
      </c>
      <c r="J6127" s="0" t="str">
        <f aca="false">IF(OR(A6127="",B6127=""),"",ROUND((B6127-A6127)*86400,0))</f>
        <v/>
      </c>
      <c r="K6127" s="37" t="str">
        <f aca="false">IF(G6127=1,IF(COUNTIFS($C:$C,C6127,$G:$G,1,$A:$A,"&gt;="&amp;(A6127-FenetreInterm/86400),$A:$A,"&lt;="&amp;A6127)&gt;=NbInterm,1,0),"")</f>
        <v/>
      </c>
      <c r="L6127" s="37" t="str">
        <f aca="false">IF(G6127=1,IF(B6127="",0,IF(J6127&lt;SeuilFugitive,1,0)),"")</f>
        <v/>
      </c>
      <c r="M6127" s="37" t="str">
        <f aca="false">IF(G6127=1,IF(B6127="",IF((Fin-A6127)*24&gt;SeuilFigee,1,0),IF(J6127&gt;SeuilFigee*3600,1,0)),"")</f>
        <v/>
      </c>
      <c r="N6127" s="0" t="str">
        <f aca="false">IF(G6127=1,IF(COUNTIF(H$2:H6127,H6127)=1,COUNTIF($H:$H,H6127),""),"")</f>
        <v/>
      </c>
      <c r="O6127" s="0" t="str">
        <f aca="false">IF(G6127=1,IF(COUNTIF(I$2:I6127,I6127)=1,COUNTIF($I:$I,I6127),""),"")</f>
        <v/>
      </c>
      <c r="P6127" s="38" t="str">
        <f aca="false">IF(G6127=1,IF(COUNTIFS(C$2:C6127,C6127,G$2:G6127,1)=1,COUNTIFS($C:$C,C6127,$G:$G,1)+ROW()/10000000,""),"")</f>
        <v/>
      </c>
      <c r="Q6127" s="0" t="str">
        <f aca="false">IF(K6127=1,IF(COUNTIFS(C$2:C6127,C6127,K$2:K6127,1)=1,1,0),"")</f>
        <v/>
      </c>
      <c r="R6127" s="0" t="str">
        <f aca="false">IF(M6127=1,IF(COUNTIFS(C$2:C6127,C6127,M$2:M6127,1)=1,1,0),"")</f>
        <v/>
      </c>
      <c r="S6127" s="0" t="str">
        <f aca="false">IF(L6127=1,IF(COUNTIFS(C$2:C6127,C6127,L$2:L6127,1)=1,1,0),"")</f>
        <v/>
      </c>
      <c r="T6127" s="38" t="str">
        <f aca="false">IF(N6127="","",N6127+ROW()/10000000)</f>
        <v/>
      </c>
      <c r="U6127" s="0" t="str">
        <f aca="false">IF(G6127=1,IF(B6127="",1,0),"")</f>
        <v/>
      </c>
    </row>
    <row r="6128" customFormat="false" ht="15" hidden="false" customHeight="false" outlineLevel="0" collapsed="false">
      <c r="A6128" s="35"/>
      <c r="B6128" s="35"/>
      <c r="G6128" s="0" t="str">
        <f aca="false">IF(A6128="","",IF(AND(A6128&gt;=Debut,A6128&lt;Fin),1,0))</f>
        <v/>
      </c>
      <c r="H6128" s="0" t="str">
        <f aca="false">IF(G6128=1,INT(ROUND((A6128-Debut)*86400,0)/600),"")</f>
        <v/>
      </c>
      <c r="I6128" s="0" t="str">
        <f aca="false">IF(G6128=1,INT(ROUND((A6128-Debut)*86400,0)/3600),"")</f>
        <v/>
      </c>
      <c r="J6128" s="0" t="str">
        <f aca="false">IF(OR(A6128="",B6128=""),"",ROUND((B6128-A6128)*86400,0))</f>
        <v/>
      </c>
      <c r="K6128" s="37" t="str">
        <f aca="false">IF(G6128=1,IF(COUNTIFS($C:$C,C6128,$G:$G,1,$A:$A,"&gt;="&amp;(A6128-FenetreInterm/86400),$A:$A,"&lt;="&amp;A6128)&gt;=NbInterm,1,0),"")</f>
        <v/>
      </c>
      <c r="L6128" s="37" t="str">
        <f aca="false">IF(G6128=1,IF(B6128="",0,IF(J6128&lt;SeuilFugitive,1,0)),"")</f>
        <v/>
      </c>
      <c r="M6128" s="37" t="str">
        <f aca="false">IF(G6128=1,IF(B6128="",IF((Fin-A6128)*24&gt;SeuilFigee,1,0),IF(J6128&gt;SeuilFigee*3600,1,0)),"")</f>
        <v/>
      </c>
      <c r="N6128" s="0" t="str">
        <f aca="false">IF(G6128=1,IF(COUNTIF(H$2:H6128,H6128)=1,COUNTIF($H:$H,H6128),""),"")</f>
        <v/>
      </c>
      <c r="O6128" s="0" t="str">
        <f aca="false">IF(G6128=1,IF(COUNTIF(I$2:I6128,I6128)=1,COUNTIF($I:$I,I6128),""),"")</f>
        <v/>
      </c>
      <c r="P6128" s="38" t="str">
        <f aca="false">IF(G6128=1,IF(COUNTIFS(C$2:C6128,C6128,G$2:G6128,1)=1,COUNTIFS($C:$C,C6128,$G:$G,1)+ROW()/10000000,""),"")</f>
        <v/>
      </c>
      <c r="Q6128" s="0" t="str">
        <f aca="false">IF(K6128=1,IF(COUNTIFS(C$2:C6128,C6128,K$2:K6128,1)=1,1,0),"")</f>
        <v/>
      </c>
      <c r="R6128" s="0" t="str">
        <f aca="false">IF(M6128=1,IF(COUNTIFS(C$2:C6128,C6128,M$2:M6128,1)=1,1,0),"")</f>
        <v/>
      </c>
      <c r="S6128" s="0" t="str">
        <f aca="false">IF(L6128=1,IF(COUNTIFS(C$2:C6128,C6128,L$2:L6128,1)=1,1,0),"")</f>
        <v/>
      </c>
      <c r="T6128" s="38" t="str">
        <f aca="false">IF(N6128="","",N6128+ROW()/10000000)</f>
        <v/>
      </c>
      <c r="U6128" s="0" t="str">
        <f aca="false">IF(G6128=1,IF(B6128="",1,0),"")</f>
        <v/>
      </c>
    </row>
    <row r="6129" customFormat="false" ht="15" hidden="false" customHeight="false" outlineLevel="0" collapsed="false">
      <c r="A6129" s="35"/>
      <c r="B6129" s="35"/>
      <c r="G6129" s="0" t="str">
        <f aca="false">IF(A6129="","",IF(AND(A6129&gt;=Debut,A6129&lt;Fin),1,0))</f>
        <v/>
      </c>
      <c r="H6129" s="0" t="str">
        <f aca="false">IF(G6129=1,INT(ROUND((A6129-Debut)*86400,0)/600),"")</f>
        <v/>
      </c>
      <c r="I6129" s="0" t="str">
        <f aca="false">IF(G6129=1,INT(ROUND((A6129-Debut)*86400,0)/3600),"")</f>
        <v/>
      </c>
      <c r="J6129" s="0" t="str">
        <f aca="false">IF(OR(A6129="",B6129=""),"",ROUND((B6129-A6129)*86400,0))</f>
        <v/>
      </c>
      <c r="K6129" s="37" t="str">
        <f aca="false">IF(G6129=1,IF(COUNTIFS($C:$C,C6129,$G:$G,1,$A:$A,"&gt;="&amp;(A6129-FenetreInterm/86400),$A:$A,"&lt;="&amp;A6129)&gt;=NbInterm,1,0),"")</f>
        <v/>
      </c>
      <c r="L6129" s="37" t="str">
        <f aca="false">IF(G6129=1,IF(B6129="",0,IF(J6129&lt;SeuilFugitive,1,0)),"")</f>
        <v/>
      </c>
      <c r="M6129" s="37" t="str">
        <f aca="false">IF(G6129=1,IF(B6129="",IF((Fin-A6129)*24&gt;SeuilFigee,1,0),IF(J6129&gt;SeuilFigee*3600,1,0)),"")</f>
        <v/>
      </c>
      <c r="N6129" s="0" t="str">
        <f aca="false">IF(G6129=1,IF(COUNTIF(H$2:H6129,H6129)=1,COUNTIF($H:$H,H6129),""),"")</f>
        <v/>
      </c>
      <c r="O6129" s="0" t="str">
        <f aca="false">IF(G6129=1,IF(COUNTIF(I$2:I6129,I6129)=1,COUNTIF($I:$I,I6129),""),"")</f>
        <v/>
      </c>
      <c r="P6129" s="38" t="str">
        <f aca="false">IF(G6129=1,IF(COUNTIFS(C$2:C6129,C6129,G$2:G6129,1)=1,COUNTIFS($C:$C,C6129,$G:$G,1)+ROW()/10000000,""),"")</f>
        <v/>
      </c>
      <c r="Q6129" s="0" t="str">
        <f aca="false">IF(K6129=1,IF(COUNTIFS(C$2:C6129,C6129,K$2:K6129,1)=1,1,0),"")</f>
        <v/>
      </c>
      <c r="R6129" s="0" t="str">
        <f aca="false">IF(M6129=1,IF(COUNTIFS(C$2:C6129,C6129,M$2:M6129,1)=1,1,0),"")</f>
        <v/>
      </c>
      <c r="S6129" s="0" t="str">
        <f aca="false">IF(L6129=1,IF(COUNTIFS(C$2:C6129,C6129,L$2:L6129,1)=1,1,0),"")</f>
        <v/>
      </c>
      <c r="T6129" s="38" t="str">
        <f aca="false">IF(N6129="","",N6129+ROW()/10000000)</f>
        <v/>
      </c>
      <c r="U6129" s="0" t="str">
        <f aca="false">IF(G6129=1,IF(B6129="",1,0),"")</f>
        <v/>
      </c>
    </row>
    <row r="6130" customFormat="false" ht="15" hidden="false" customHeight="false" outlineLevel="0" collapsed="false">
      <c r="A6130" s="35"/>
      <c r="B6130" s="35"/>
      <c r="G6130" s="0" t="str">
        <f aca="false">IF(A6130="","",IF(AND(A6130&gt;=Debut,A6130&lt;Fin),1,0))</f>
        <v/>
      </c>
      <c r="H6130" s="0" t="str">
        <f aca="false">IF(G6130=1,INT(ROUND((A6130-Debut)*86400,0)/600),"")</f>
        <v/>
      </c>
      <c r="I6130" s="0" t="str">
        <f aca="false">IF(G6130=1,INT(ROUND((A6130-Debut)*86400,0)/3600),"")</f>
        <v/>
      </c>
      <c r="J6130" s="0" t="str">
        <f aca="false">IF(OR(A6130="",B6130=""),"",ROUND((B6130-A6130)*86400,0))</f>
        <v/>
      </c>
      <c r="K6130" s="37" t="str">
        <f aca="false">IF(G6130=1,IF(COUNTIFS($C:$C,C6130,$G:$G,1,$A:$A,"&gt;="&amp;(A6130-FenetreInterm/86400),$A:$A,"&lt;="&amp;A6130)&gt;=NbInterm,1,0),"")</f>
        <v/>
      </c>
      <c r="L6130" s="37" t="str">
        <f aca="false">IF(G6130=1,IF(B6130="",0,IF(J6130&lt;SeuilFugitive,1,0)),"")</f>
        <v/>
      </c>
      <c r="M6130" s="37" t="str">
        <f aca="false">IF(G6130=1,IF(B6130="",IF((Fin-A6130)*24&gt;SeuilFigee,1,0),IF(J6130&gt;SeuilFigee*3600,1,0)),"")</f>
        <v/>
      </c>
      <c r="N6130" s="0" t="str">
        <f aca="false">IF(G6130=1,IF(COUNTIF(H$2:H6130,H6130)=1,COUNTIF($H:$H,H6130),""),"")</f>
        <v/>
      </c>
      <c r="O6130" s="0" t="str">
        <f aca="false">IF(G6130=1,IF(COUNTIF(I$2:I6130,I6130)=1,COUNTIF($I:$I,I6130),""),"")</f>
        <v/>
      </c>
      <c r="P6130" s="38" t="str">
        <f aca="false">IF(G6130=1,IF(COUNTIFS(C$2:C6130,C6130,G$2:G6130,1)=1,COUNTIFS($C:$C,C6130,$G:$G,1)+ROW()/10000000,""),"")</f>
        <v/>
      </c>
      <c r="Q6130" s="0" t="str">
        <f aca="false">IF(K6130=1,IF(COUNTIFS(C$2:C6130,C6130,K$2:K6130,1)=1,1,0),"")</f>
        <v/>
      </c>
      <c r="R6130" s="0" t="str">
        <f aca="false">IF(M6130=1,IF(COUNTIFS(C$2:C6130,C6130,M$2:M6130,1)=1,1,0),"")</f>
        <v/>
      </c>
      <c r="S6130" s="0" t="str">
        <f aca="false">IF(L6130=1,IF(COUNTIFS(C$2:C6130,C6130,L$2:L6130,1)=1,1,0),"")</f>
        <v/>
      </c>
      <c r="T6130" s="38" t="str">
        <f aca="false">IF(N6130="","",N6130+ROW()/10000000)</f>
        <v/>
      </c>
      <c r="U6130" s="0" t="str">
        <f aca="false">IF(G6130=1,IF(B6130="",1,0),"")</f>
        <v/>
      </c>
    </row>
    <row r="6131" customFormat="false" ht="15" hidden="false" customHeight="false" outlineLevel="0" collapsed="false">
      <c r="A6131" s="35"/>
      <c r="B6131" s="35"/>
      <c r="G6131" s="0" t="str">
        <f aca="false">IF(A6131="","",IF(AND(A6131&gt;=Debut,A6131&lt;Fin),1,0))</f>
        <v/>
      </c>
      <c r="H6131" s="0" t="str">
        <f aca="false">IF(G6131=1,INT(ROUND((A6131-Debut)*86400,0)/600),"")</f>
        <v/>
      </c>
      <c r="I6131" s="0" t="str">
        <f aca="false">IF(G6131=1,INT(ROUND((A6131-Debut)*86400,0)/3600),"")</f>
        <v/>
      </c>
      <c r="J6131" s="0" t="str">
        <f aca="false">IF(OR(A6131="",B6131=""),"",ROUND((B6131-A6131)*86400,0))</f>
        <v/>
      </c>
      <c r="K6131" s="37" t="str">
        <f aca="false">IF(G6131=1,IF(COUNTIFS($C:$C,C6131,$G:$G,1,$A:$A,"&gt;="&amp;(A6131-FenetreInterm/86400),$A:$A,"&lt;="&amp;A6131)&gt;=NbInterm,1,0),"")</f>
        <v/>
      </c>
      <c r="L6131" s="37" t="str">
        <f aca="false">IF(G6131=1,IF(B6131="",0,IF(J6131&lt;SeuilFugitive,1,0)),"")</f>
        <v/>
      </c>
      <c r="M6131" s="37" t="str">
        <f aca="false">IF(G6131=1,IF(B6131="",IF((Fin-A6131)*24&gt;SeuilFigee,1,0),IF(J6131&gt;SeuilFigee*3600,1,0)),"")</f>
        <v/>
      </c>
      <c r="N6131" s="0" t="str">
        <f aca="false">IF(G6131=1,IF(COUNTIF(H$2:H6131,H6131)=1,COUNTIF($H:$H,H6131),""),"")</f>
        <v/>
      </c>
      <c r="O6131" s="0" t="str">
        <f aca="false">IF(G6131=1,IF(COUNTIF(I$2:I6131,I6131)=1,COUNTIF($I:$I,I6131),""),"")</f>
        <v/>
      </c>
      <c r="P6131" s="38" t="str">
        <f aca="false">IF(G6131=1,IF(COUNTIFS(C$2:C6131,C6131,G$2:G6131,1)=1,COUNTIFS($C:$C,C6131,$G:$G,1)+ROW()/10000000,""),"")</f>
        <v/>
      </c>
      <c r="Q6131" s="0" t="str">
        <f aca="false">IF(K6131=1,IF(COUNTIFS(C$2:C6131,C6131,K$2:K6131,1)=1,1,0),"")</f>
        <v/>
      </c>
      <c r="R6131" s="0" t="str">
        <f aca="false">IF(M6131=1,IF(COUNTIFS(C$2:C6131,C6131,M$2:M6131,1)=1,1,0),"")</f>
        <v/>
      </c>
      <c r="S6131" s="0" t="str">
        <f aca="false">IF(L6131=1,IF(COUNTIFS(C$2:C6131,C6131,L$2:L6131,1)=1,1,0),"")</f>
        <v/>
      </c>
      <c r="T6131" s="38" t="str">
        <f aca="false">IF(N6131="","",N6131+ROW()/10000000)</f>
        <v/>
      </c>
      <c r="U6131" s="0" t="str">
        <f aca="false">IF(G6131=1,IF(B6131="",1,0),"")</f>
        <v/>
      </c>
    </row>
    <row r="6132" customFormat="false" ht="15" hidden="false" customHeight="false" outlineLevel="0" collapsed="false">
      <c r="A6132" s="35"/>
      <c r="B6132" s="35"/>
      <c r="G6132" s="0" t="str">
        <f aca="false">IF(A6132="","",IF(AND(A6132&gt;=Debut,A6132&lt;Fin),1,0))</f>
        <v/>
      </c>
      <c r="H6132" s="0" t="str">
        <f aca="false">IF(G6132=1,INT(ROUND((A6132-Debut)*86400,0)/600),"")</f>
        <v/>
      </c>
      <c r="I6132" s="0" t="str">
        <f aca="false">IF(G6132=1,INT(ROUND((A6132-Debut)*86400,0)/3600),"")</f>
        <v/>
      </c>
      <c r="J6132" s="0" t="str">
        <f aca="false">IF(OR(A6132="",B6132=""),"",ROUND((B6132-A6132)*86400,0))</f>
        <v/>
      </c>
      <c r="K6132" s="37" t="str">
        <f aca="false">IF(G6132=1,IF(COUNTIFS($C:$C,C6132,$G:$G,1,$A:$A,"&gt;="&amp;(A6132-FenetreInterm/86400),$A:$A,"&lt;="&amp;A6132)&gt;=NbInterm,1,0),"")</f>
        <v/>
      </c>
      <c r="L6132" s="37" t="str">
        <f aca="false">IF(G6132=1,IF(B6132="",0,IF(J6132&lt;SeuilFugitive,1,0)),"")</f>
        <v/>
      </c>
      <c r="M6132" s="37" t="str">
        <f aca="false">IF(G6132=1,IF(B6132="",IF((Fin-A6132)*24&gt;SeuilFigee,1,0),IF(J6132&gt;SeuilFigee*3600,1,0)),"")</f>
        <v/>
      </c>
      <c r="N6132" s="0" t="str">
        <f aca="false">IF(G6132=1,IF(COUNTIF(H$2:H6132,H6132)=1,COUNTIF($H:$H,H6132),""),"")</f>
        <v/>
      </c>
      <c r="O6132" s="0" t="str">
        <f aca="false">IF(G6132=1,IF(COUNTIF(I$2:I6132,I6132)=1,COUNTIF($I:$I,I6132),""),"")</f>
        <v/>
      </c>
      <c r="P6132" s="38" t="str">
        <f aca="false">IF(G6132=1,IF(COUNTIFS(C$2:C6132,C6132,G$2:G6132,1)=1,COUNTIFS($C:$C,C6132,$G:$G,1)+ROW()/10000000,""),"")</f>
        <v/>
      </c>
      <c r="Q6132" s="0" t="str">
        <f aca="false">IF(K6132=1,IF(COUNTIFS(C$2:C6132,C6132,K$2:K6132,1)=1,1,0),"")</f>
        <v/>
      </c>
      <c r="R6132" s="0" t="str">
        <f aca="false">IF(M6132=1,IF(COUNTIFS(C$2:C6132,C6132,M$2:M6132,1)=1,1,0),"")</f>
        <v/>
      </c>
      <c r="S6132" s="0" t="str">
        <f aca="false">IF(L6132=1,IF(COUNTIFS(C$2:C6132,C6132,L$2:L6132,1)=1,1,0),"")</f>
        <v/>
      </c>
      <c r="T6132" s="38" t="str">
        <f aca="false">IF(N6132="","",N6132+ROW()/10000000)</f>
        <v/>
      </c>
      <c r="U6132" s="0" t="str">
        <f aca="false">IF(G6132=1,IF(B6132="",1,0),"")</f>
        <v/>
      </c>
    </row>
    <row r="6133" customFormat="false" ht="15" hidden="false" customHeight="false" outlineLevel="0" collapsed="false">
      <c r="A6133" s="35"/>
      <c r="B6133" s="35"/>
      <c r="G6133" s="0" t="str">
        <f aca="false">IF(A6133="","",IF(AND(A6133&gt;=Debut,A6133&lt;Fin),1,0))</f>
        <v/>
      </c>
      <c r="H6133" s="0" t="str">
        <f aca="false">IF(G6133=1,INT(ROUND((A6133-Debut)*86400,0)/600),"")</f>
        <v/>
      </c>
      <c r="I6133" s="0" t="str">
        <f aca="false">IF(G6133=1,INT(ROUND((A6133-Debut)*86400,0)/3600),"")</f>
        <v/>
      </c>
      <c r="J6133" s="0" t="str">
        <f aca="false">IF(OR(A6133="",B6133=""),"",ROUND((B6133-A6133)*86400,0))</f>
        <v/>
      </c>
      <c r="K6133" s="37" t="str">
        <f aca="false">IF(G6133=1,IF(COUNTIFS($C:$C,C6133,$G:$G,1,$A:$A,"&gt;="&amp;(A6133-FenetreInterm/86400),$A:$A,"&lt;="&amp;A6133)&gt;=NbInterm,1,0),"")</f>
        <v/>
      </c>
      <c r="L6133" s="37" t="str">
        <f aca="false">IF(G6133=1,IF(B6133="",0,IF(J6133&lt;SeuilFugitive,1,0)),"")</f>
        <v/>
      </c>
      <c r="M6133" s="37" t="str">
        <f aca="false">IF(G6133=1,IF(B6133="",IF((Fin-A6133)*24&gt;SeuilFigee,1,0),IF(J6133&gt;SeuilFigee*3600,1,0)),"")</f>
        <v/>
      </c>
      <c r="N6133" s="0" t="str">
        <f aca="false">IF(G6133=1,IF(COUNTIF(H$2:H6133,H6133)=1,COUNTIF($H:$H,H6133),""),"")</f>
        <v/>
      </c>
      <c r="O6133" s="0" t="str">
        <f aca="false">IF(G6133=1,IF(COUNTIF(I$2:I6133,I6133)=1,COUNTIF($I:$I,I6133),""),"")</f>
        <v/>
      </c>
      <c r="P6133" s="38" t="str">
        <f aca="false">IF(G6133=1,IF(COUNTIFS(C$2:C6133,C6133,G$2:G6133,1)=1,COUNTIFS($C:$C,C6133,$G:$G,1)+ROW()/10000000,""),"")</f>
        <v/>
      </c>
      <c r="Q6133" s="0" t="str">
        <f aca="false">IF(K6133=1,IF(COUNTIFS(C$2:C6133,C6133,K$2:K6133,1)=1,1,0),"")</f>
        <v/>
      </c>
      <c r="R6133" s="0" t="str">
        <f aca="false">IF(M6133=1,IF(COUNTIFS(C$2:C6133,C6133,M$2:M6133,1)=1,1,0),"")</f>
        <v/>
      </c>
      <c r="S6133" s="0" t="str">
        <f aca="false">IF(L6133=1,IF(COUNTIFS(C$2:C6133,C6133,L$2:L6133,1)=1,1,0),"")</f>
        <v/>
      </c>
      <c r="T6133" s="38" t="str">
        <f aca="false">IF(N6133="","",N6133+ROW()/10000000)</f>
        <v/>
      </c>
      <c r="U6133" s="0" t="str">
        <f aca="false">IF(G6133=1,IF(B6133="",1,0),"")</f>
        <v/>
      </c>
    </row>
    <row r="6134" customFormat="false" ht="15" hidden="false" customHeight="false" outlineLevel="0" collapsed="false">
      <c r="A6134" s="35"/>
      <c r="B6134" s="35"/>
      <c r="G6134" s="0" t="str">
        <f aca="false">IF(A6134="","",IF(AND(A6134&gt;=Debut,A6134&lt;Fin),1,0))</f>
        <v/>
      </c>
      <c r="H6134" s="0" t="str">
        <f aca="false">IF(G6134=1,INT(ROUND((A6134-Debut)*86400,0)/600),"")</f>
        <v/>
      </c>
      <c r="I6134" s="0" t="str">
        <f aca="false">IF(G6134=1,INT(ROUND((A6134-Debut)*86400,0)/3600),"")</f>
        <v/>
      </c>
      <c r="J6134" s="0" t="str">
        <f aca="false">IF(OR(A6134="",B6134=""),"",ROUND((B6134-A6134)*86400,0))</f>
        <v/>
      </c>
      <c r="K6134" s="37" t="str">
        <f aca="false">IF(G6134=1,IF(COUNTIFS($C:$C,C6134,$G:$G,1,$A:$A,"&gt;="&amp;(A6134-FenetreInterm/86400),$A:$A,"&lt;="&amp;A6134)&gt;=NbInterm,1,0),"")</f>
        <v/>
      </c>
      <c r="L6134" s="37" t="str">
        <f aca="false">IF(G6134=1,IF(B6134="",0,IF(J6134&lt;SeuilFugitive,1,0)),"")</f>
        <v/>
      </c>
      <c r="M6134" s="37" t="str">
        <f aca="false">IF(G6134=1,IF(B6134="",IF((Fin-A6134)*24&gt;SeuilFigee,1,0),IF(J6134&gt;SeuilFigee*3600,1,0)),"")</f>
        <v/>
      </c>
      <c r="N6134" s="0" t="str">
        <f aca="false">IF(G6134=1,IF(COUNTIF(H$2:H6134,H6134)=1,COUNTIF($H:$H,H6134),""),"")</f>
        <v/>
      </c>
      <c r="O6134" s="0" t="str">
        <f aca="false">IF(G6134=1,IF(COUNTIF(I$2:I6134,I6134)=1,COUNTIF($I:$I,I6134),""),"")</f>
        <v/>
      </c>
      <c r="P6134" s="38" t="str">
        <f aca="false">IF(G6134=1,IF(COUNTIFS(C$2:C6134,C6134,G$2:G6134,1)=1,COUNTIFS($C:$C,C6134,$G:$G,1)+ROW()/10000000,""),"")</f>
        <v/>
      </c>
      <c r="Q6134" s="0" t="str">
        <f aca="false">IF(K6134=1,IF(COUNTIFS(C$2:C6134,C6134,K$2:K6134,1)=1,1,0),"")</f>
        <v/>
      </c>
      <c r="R6134" s="0" t="str">
        <f aca="false">IF(M6134=1,IF(COUNTIFS(C$2:C6134,C6134,M$2:M6134,1)=1,1,0),"")</f>
        <v/>
      </c>
      <c r="S6134" s="0" t="str">
        <f aca="false">IF(L6134=1,IF(COUNTIFS(C$2:C6134,C6134,L$2:L6134,1)=1,1,0),"")</f>
        <v/>
      </c>
      <c r="T6134" s="38" t="str">
        <f aca="false">IF(N6134="","",N6134+ROW()/10000000)</f>
        <v/>
      </c>
      <c r="U6134" s="0" t="str">
        <f aca="false">IF(G6134=1,IF(B6134="",1,0),"")</f>
        <v/>
      </c>
    </row>
    <row r="6135" customFormat="false" ht="15" hidden="false" customHeight="false" outlineLevel="0" collapsed="false">
      <c r="A6135" s="35"/>
      <c r="B6135" s="35"/>
      <c r="G6135" s="0" t="str">
        <f aca="false">IF(A6135="","",IF(AND(A6135&gt;=Debut,A6135&lt;Fin),1,0))</f>
        <v/>
      </c>
      <c r="H6135" s="0" t="str">
        <f aca="false">IF(G6135=1,INT(ROUND((A6135-Debut)*86400,0)/600),"")</f>
        <v/>
      </c>
      <c r="I6135" s="0" t="str">
        <f aca="false">IF(G6135=1,INT(ROUND((A6135-Debut)*86400,0)/3600),"")</f>
        <v/>
      </c>
      <c r="J6135" s="0" t="str">
        <f aca="false">IF(OR(A6135="",B6135=""),"",ROUND((B6135-A6135)*86400,0))</f>
        <v/>
      </c>
      <c r="K6135" s="37" t="str">
        <f aca="false">IF(G6135=1,IF(COUNTIFS($C:$C,C6135,$G:$G,1,$A:$A,"&gt;="&amp;(A6135-FenetreInterm/86400),$A:$A,"&lt;="&amp;A6135)&gt;=NbInterm,1,0),"")</f>
        <v/>
      </c>
      <c r="L6135" s="37" t="str">
        <f aca="false">IF(G6135=1,IF(B6135="",0,IF(J6135&lt;SeuilFugitive,1,0)),"")</f>
        <v/>
      </c>
      <c r="M6135" s="37" t="str">
        <f aca="false">IF(G6135=1,IF(B6135="",IF((Fin-A6135)*24&gt;SeuilFigee,1,0),IF(J6135&gt;SeuilFigee*3600,1,0)),"")</f>
        <v/>
      </c>
      <c r="N6135" s="0" t="str">
        <f aca="false">IF(G6135=1,IF(COUNTIF(H$2:H6135,H6135)=1,COUNTIF($H:$H,H6135),""),"")</f>
        <v/>
      </c>
      <c r="O6135" s="0" t="str">
        <f aca="false">IF(G6135=1,IF(COUNTIF(I$2:I6135,I6135)=1,COUNTIF($I:$I,I6135),""),"")</f>
        <v/>
      </c>
      <c r="P6135" s="38" t="str">
        <f aca="false">IF(G6135=1,IF(COUNTIFS(C$2:C6135,C6135,G$2:G6135,1)=1,COUNTIFS($C:$C,C6135,$G:$G,1)+ROW()/10000000,""),"")</f>
        <v/>
      </c>
      <c r="Q6135" s="0" t="str">
        <f aca="false">IF(K6135=1,IF(COUNTIFS(C$2:C6135,C6135,K$2:K6135,1)=1,1,0),"")</f>
        <v/>
      </c>
      <c r="R6135" s="0" t="str">
        <f aca="false">IF(M6135=1,IF(COUNTIFS(C$2:C6135,C6135,M$2:M6135,1)=1,1,0),"")</f>
        <v/>
      </c>
      <c r="S6135" s="0" t="str">
        <f aca="false">IF(L6135=1,IF(COUNTIFS(C$2:C6135,C6135,L$2:L6135,1)=1,1,0),"")</f>
        <v/>
      </c>
      <c r="T6135" s="38" t="str">
        <f aca="false">IF(N6135="","",N6135+ROW()/10000000)</f>
        <v/>
      </c>
      <c r="U6135" s="0" t="str">
        <f aca="false">IF(G6135=1,IF(B6135="",1,0),"")</f>
        <v/>
      </c>
    </row>
    <row r="6136" customFormat="false" ht="15" hidden="false" customHeight="false" outlineLevel="0" collapsed="false">
      <c r="A6136" s="35"/>
      <c r="B6136" s="35"/>
      <c r="G6136" s="0" t="str">
        <f aca="false">IF(A6136="","",IF(AND(A6136&gt;=Debut,A6136&lt;Fin),1,0))</f>
        <v/>
      </c>
      <c r="H6136" s="0" t="str">
        <f aca="false">IF(G6136=1,INT(ROUND((A6136-Debut)*86400,0)/600),"")</f>
        <v/>
      </c>
      <c r="I6136" s="0" t="str">
        <f aca="false">IF(G6136=1,INT(ROUND((A6136-Debut)*86400,0)/3600),"")</f>
        <v/>
      </c>
      <c r="J6136" s="0" t="str">
        <f aca="false">IF(OR(A6136="",B6136=""),"",ROUND((B6136-A6136)*86400,0))</f>
        <v/>
      </c>
      <c r="K6136" s="37" t="str">
        <f aca="false">IF(G6136=1,IF(COUNTIFS($C:$C,C6136,$G:$G,1,$A:$A,"&gt;="&amp;(A6136-FenetreInterm/86400),$A:$A,"&lt;="&amp;A6136)&gt;=NbInterm,1,0),"")</f>
        <v/>
      </c>
      <c r="L6136" s="37" t="str">
        <f aca="false">IF(G6136=1,IF(B6136="",0,IF(J6136&lt;SeuilFugitive,1,0)),"")</f>
        <v/>
      </c>
      <c r="M6136" s="37" t="str">
        <f aca="false">IF(G6136=1,IF(B6136="",IF((Fin-A6136)*24&gt;SeuilFigee,1,0),IF(J6136&gt;SeuilFigee*3600,1,0)),"")</f>
        <v/>
      </c>
      <c r="N6136" s="0" t="str">
        <f aca="false">IF(G6136=1,IF(COUNTIF(H$2:H6136,H6136)=1,COUNTIF($H:$H,H6136),""),"")</f>
        <v/>
      </c>
      <c r="O6136" s="0" t="str">
        <f aca="false">IF(G6136=1,IF(COUNTIF(I$2:I6136,I6136)=1,COUNTIF($I:$I,I6136),""),"")</f>
        <v/>
      </c>
      <c r="P6136" s="38" t="str">
        <f aca="false">IF(G6136=1,IF(COUNTIFS(C$2:C6136,C6136,G$2:G6136,1)=1,COUNTIFS($C:$C,C6136,$G:$G,1)+ROW()/10000000,""),"")</f>
        <v/>
      </c>
      <c r="Q6136" s="0" t="str">
        <f aca="false">IF(K6136=1,IF(COUNTIFS(C$2:C6136,C6136,K$2:K6136,1)=1,1,0),"")</f>
        <v/>
      </c>
      <c r="R6136" s="0" t="str">
        <f aca="false">IF(M6136=1,IF(COUNTIFS(C$2:C6136,C6136,M$2:M6136,1)=1,1,0),"")</f>
        <v/>
      </c>
      <c r="S6136" s="0" t="str">
        <f aca="false">IF(L6136=1,IF(COUNTIFS(C$2:C6136,C6136,L$2:L6136,1)=1,1,0),"")</f>
        <v/>
      </c>
      <c r="T6136" s="38" t="str">
        <f aca="false">IF(N6136="","",N6136+ROW()/10000000)</f>
        <v/>
      </c>
      <c r="U6136" s="0" t="str">
        <f aca="false">IF(G6136=1,IF(B6136="",1,0),"")</f>
        <v/>
      </c>
    </row>
    <row r="6137" customFormat="false" ht="15" hidden="false" customHeight="false" outlineLevel="0" collapsed="false">
      <c r="A6137" s="35"/>
      <c r="B6137" s="35"/>
      <c r="G6137" s="0" t="str">
        <f aca="false">IF(A6137="","",IF(AND(A6137&gt;=Debut,A6137&lt;Fin),1,0))</f>
        <v/>
      </c>
      <c r="H6137" s="0" t="str">
        <f aca="false">IF(G6137=1,INT(ROUND((A6137-Debut)*86400,0)/600),"")</f>
        <v/>
      </c>
      <c r="I6137" s="0" t="str">
        <f aca="false">IF(G6137=1,INT(ROUND((A6137-Debut)*86400,0)/3600),"")</f>
        <v/>
      </c>
      <c r="J6137" s="0" t="str">
        <f aca="false">IF(OR(A6137="",B6137=""),"",ROUND((B6137-A6137)*86400,0))</f>
        <v/>
      </c>
      <c r="K6137" s="37" t="str">
        <f aca="false">IF(G6137=1,IF(COUNTIFS($C:$C,C6137,$G:$G,1,$A:$A,"&gt;="&amp;(A6137-FenetreInterm/86400),$A:$A,"&lt;="&amp;A6137)&gt;=NbInterm,1,0),"")</f>
        <v/>
      </c>
      <c r="L6137" s="37" t="str">
        <f aca="false">IF(G6137=1,IF(B6137="",0,IF(J6137&lt;SeuilFugitive,1,0)),"")</f>
        <v/>
      </c>
      <c r="M6137" s="37" t="str">
        <f aca="false">IF(G6137=1,IF(B6137="",IF((Fin-A6137)*24&gt;SeuilFigee,1,0),IF(J6137&gt;SeuilFigee*3600,1,0)),"")</f>
        <v/>
      </c>
      <c r="N6137" s="0" t="str">
        <f aca="false">IF(G6137=1,IF(COUNTIF(H$2:H6137,H6137)=1,COUNTIF($H:$H,H6137),""),"")</f>
        <v/>
      </c>
      <c r="O6137" s="0" t="str">
        <f aca="false">IF(G6137=1,IF(COUNTIF(I$2:I6137,I6137)=1,COUNTIF($I:$I,I6137),""),"")</f>
        <v/>
      </c>
      <c r="P6137" s="38" t="str">
        <f aca="false">IF(G6137=1,IF(COUNTIFS(C$2:C6137,C6137,G$2:G6137,1)=1,COUNTIFS($C:$C,C6137,$G:$G,1)+ROW()/10000000,""),"")</f>
        <v/>
      </c>
      <c r="Q6137" s="0" t="str">
        <f aca="false">IF(K6137=1,IF(COUNTIFS(C$2:C6137,C6137,K$2:K6137,1)=1,1,0),"")</f>
        <v/>
      </c>
      <c r="R6137" s="0" t="str">
        <f aca="false">IF(M6137=1,IF(COUNTIFS(C$2:C6137,C6137,M$2:M6137,1)=1,1,0),"")</f>
        <v/>
      </c>
      <c r="S6137" s="0" t="str">
        <f aca="false">IF(L6137=1,IF(COUNTIFS(C$2:C6137,C6137,L$2:L6137,1)=1,1,0),"")</f>
        <v/>
      </c>
      <c r="T6137" s="38" t="str">
        <f aca="false">IF(N6137="","",N6137+ROW()/10000000)</f>
        <v/>
      </c>
      <c r="U6137" s="0" t="str">
        <f aca="false">IF(G6137=1,IF(B6137="",1,0),"")</f>
        <v/>
      </c>
    </row>
    <row r="6138" customFormat="false" ht="15" hidden="false" customHeight="false" outlineLevel="0" collapsed="false">
      <c r="A6138" s="35"/>
      <c r="B6138" s="35"/>
      <c r="G6138" s="0" t="str">
        <f aca="false">IF(A6138="","",IF(AND(A6138&gt;=Debut,A6138&lt;Fin),1,0))</f>
        <v/>
      </c>
      <c r="H6138" s="0" t="str">
        <f aca="false">IF(G6138=1,INT(ROUND((A6138-Debut)*86400,0)/600),"")</f>
        <v/>
      </c>
      <c r="I6138" s="0" t="str">
        <f aca="false">IF(G6138=1,INT(ROUND((A6138-Debut)*86400,0)/3600),"")</f>
        <v/>
      </c>
      <c r="J6138" s="0" t="str">
        <f aca="false">IF(OR(A6138="",B6138=""),"",ROUND((B6138-A6138)*86400,0))</f>
        <v/>
      </c>
      <c r="K6138" s="37" t="str">
        <f aca="false">IF(G6138=1,IF(COUNTIFS($C:$C,C6138,$G:$G,1,$A:$A,"&gt;="&amp;(A6138-FenetreInterm/86400),$A:$A,"&lt;="&amp;A6138)&gt;=NbInterm,1,0),"")</f>
        <v/>
      </c>
      <c r="L6138" s="37" t="str">
        <f aca="false">IF(G6138=1,IF(B6138="",0,IF(J6138&lt;SeuilFugitive,1,0)),"")</f>
        <v/>
      </c>
      <c r="M6138" s="37" t="str">
        <f aca="false">IF(G6138=1,IF(B6138="",IF((Fin-A6138)*24&gt;SeuilFigee,1,0),IF(J6138&gt;SeuilFigee*3600,1,0)),"")</f>
        <v/>
      </c>
      <c r="N6138" s="0" t="str">
        <f aca="false">IF(G6138=1,IF(COUNTIF(H$2:H6138,H6138)=1,COUNTIF($H:$H,H6138),""),"")</f>
        <v/>
      </c>
      <c r="O6138" s="0" t="str">
        <f aca="false">IF(G6138=1,IF(COUNTIF(I$2:I6138,I6138)=1,COUNTIF($I:$I,I6138),""),"")</f>
        <v/>
      </c>
      <c r="P6138" s="38" t="str">
        <f aca="false">IF(G6138=1,IF(COUNTIFS(C$2:C6138,C6138,G$2:G6138,1)=1,COUNTIFS($C:$C,C6138,$G:$G,1)+ROW()/10000000,""),"")</f>
        <v/>
      </c>
      <c r="Q6138" s="0" t="str">
        <f aca="false">IF(K6138=1,IF(COUNTIFS(C$2:C6138,C6138,K$2:K6138,1)=1,1,0),"")</f>
        <v/>
      </c>
      <c r="R6138" s="0" t="str">
        <f aca="false">IF(M6138=1,IF(COUNTIFS(C$2:C6138,C6138,M$2:M6138,1)=1,1,0),"")</f>
        <v/>
      </c>
      <c r="S6138" s="0" t="str">
        <f aca="false">IF(L6138=1,IF(COUNTIFS(C$2:C6138,C6138,L$2:L6138,1)=1,1,0),"")</f>
        <v/>
      </c>
      <c r="T6138" s="38" t="str">
        <f aca="false">IF(N6138="","",N6138+ROW()/10000000)</f>
        <v/>
      </c>
      <c r="U6138" s="0" t="str">
        <f aca="false">IF(G6138=1,IF(B6138="",1,0),"")</f>
        <v/>
      </c>
    </row>
    <row r="6139" customFormat="false" ht="15" hidden="false" customHeight="false" outlineLevel="0" collapsed="false">
      <c r="A6139" s="35"/>
      <c r="B6139" s="35"/>
      <c r="G6139" s="0" t="str">
        <f aca="false">IF(A6139="","",IF(AND(A6139&gt;=Debut,A6139&lt;Fin),1,0))</f>
        <v/>
      </c>
      <c r="H6139" s="0" t="str">
        <f aca="false">IF(G6139=1,INT(ROUND((A6139-Debut)*86400,0)/600),"")</f>
        <v/>
      </c>
      <c r="I6139" s="0" t="str">
        <f aca="false">IF(G6139=1,INT(ROUND((A6139-Debut)*86400,0)/3600),"")</f>
        <v/>
      </c>
      <c r="J6139" s="0" t="str">
        <f aca="false">IF(OR(A6139="",B6139=""),"",ROUND((B6139-A6139)*86400,0))</f>
        <v/>
      </c>
      <c r="K6139" s="37" t="str">
        <f aca="false">IF(G6139=1,IF(COUNTIFS($C:$C,C6139,$G:$G,1,$A:$A,"&gt;="&amp;(A6139-FenetreInterm/86400),$A:$A,"&lt;="&amp;A6139)&gt;=NbInterm,1,0),"")</f>
        <v/>
      </c>
      <c r="L6139" s="37" t="str">
        <f aca="false">IF(G6139=1,IF(B6139="",0,IF(J6139&lt;SeuilFugitive,1,0)),"")</f>
        <v/>
      </c>
      <c r="M6139" s="37" t="str">
        <f aca="false">IF(G6139=1,IF(B6139="",IF((Fin-A6139)*24&gt;SeuilFigee,1,0),IF(J6139&gt;SeuilFigee*3600,1,0)),"")</f>
        <v/>
      </c>
      <c r="N6139" s="0" t="str">
        <f aca="false">IF(G6139=1,IF(COUNTIF(H$2:H6139,H6139)=1,COUNTIF($H:$H,H6139),""),"")</f>
        <v/>
      </c>
      <c r="O6139" s="0" t="str">
        <f aca="false">IF(G6139=1,IF(COUNTIF(I$2:I6139,I6139)=1,COUNTIF($I:$I,I6139),""),"")</f>
        <v/>
      </c>
      <c r="P6139" s="38" t="str">
        <f aca="false">IF(G6139=1,IF(COUNTIFS(C$2:C6139,C6139,G$2:G6139,1)=1,COUNTIFS($C:$C,C6139,$G:$G,1)+ROW()/10000000,""),"")</f>
        <v/>
      </c>
      <c r="Q6139" s="0" t="str">
        <f aca="false">IF(K6139=1,IF(COUNTIFS(C$2:C6139,C6139,K$2:K6139,1)=1,1,0),"")</f>
        <v/>
      </c>
      <c r="R6139" s="0" t="str">
        <f aca="false">IF(M6139=1,IF(COUNTIFS(C$2:C6139,C6139,M$2:M6139,1)=1,1,0),"")</f>
        <v/>
      </c>
      <c r="S6139" s="0" t="str">
        <f aca="false">IF(L6139=1,IF(COUNTIFS(C$2:C6139,C6139,L$2:L6139,1)=1,1,0),"")</f>
        <v/>
      </c>
      <c r="T6139" s="38" t="str">
        <f aca="false">IF(N6139="","",N6139+ROW()/10000000)</f>
        <v/>
      </c>
      <c r="U6139" s="0" t="str">
        <f aca="false">IF(G6139=1,IF(B6139="",1,0),"")</f>
        <v/>
      </c>
    </row>
    <row r="6140" customFormat="false" ht="15" hidden="false" customHeight="false" outlineLevel="0" collapsed="false">
      <c r="A6140" s="35"/>
      <c r="B6140" s="35"/>
      <c r="G6140" s="0" t="str">
        <f aca="false">IF(A6140="","",IF(AND(A6140&gt;=Debut,A6140&lt;Fin),1,0))</f>
        <v/>
      </c>
      <c r="H6140" s="0" t="str">
        <f aca="false">IF(G6140=1,INT(ROUND((A6140-Debut)*86400,0)/600),"")</f>
        <v/>
      </c>
      <c r="I6140" s="0" t="str">
        <f aca="false">IF(G6140=1,INT(ROUND((A6140-Debut)*86400,0)/3600),"")</f>
        <v/>
      </c>
      <c r="J6140" s="0" t="str">
        <f aca="false">IF(OR(A6140="",B6140=""),"",ROUND((B6140-A6140)*86400,0))</f>
        <v/>
      </c>
      <c r="K6140" s="37" t="str">
        <f aca="false">IF(G6140=1,IF(COUNTIFS($C:$C,C6140,$G:$G,1,$A:$A,"&gt;="&amp;(A6140-FenetreInterm/86400),$A:$A,"&lt;="&amp;A6140)&gt;=NbInterm,1,0),"")</f>
        <v/>
      </c>
      <c r="L6140" s="37" t="str">
        <f aca="false">IF(G6140=1,IF(B6140="",0,IF(J6140&lt;SeuilFugitive,1,0)),"")</f>
        <v/>
      </c>
      <c r="M6140" s="37" t="str">
        <f aca="false">IF(G6140=1,IF(B6140="",IF((Fin-A6140)*24&gt;SeuilFigee,1,0),IF(J6140&gt;SeuilFigee*3600,1,0)),"")</f>
        <v/>
      </c>
      <c r="N6140" s="0" t="str">
        <f aca="false">IF(G6140=1,IF(COUNTIF(H$2:H6140,H6140)=1,COUNTIF($H:$H,H6140),""),"")</f>
        <v/>
      </c>
      <c r="O6140" s="0" t="str">
        <f aca="false">IF(G6140=1,IF(COUNTIF(I$2:I6140,I6140)=1,COUNTIF($I:$I,I6140),""),"")</f>
        <v/>
      </c>
      <c r="P6140" s="38" t="str">
        <f aca="false">IF(G6140=1,IF(COUNTIFS(C$2:C6140,C6140,G$2:G6140,1)=1,COUNTIFS($C:$C,C6140,$G:$G,1)+ROW()/10000000,""),"")</f>
        <v/>
      </c>
      <c r="Q6140" s="0" t="str">
        <f aca="false">IF(K6140=1,IF(COUNTIFS(C$2:C6140,C6140,K$2:K6140,1)=1,1,0),"")</f>
        <v/>
      </c>
      <c r="R6140" s="0" t="str">
        <f aca="false">IF(M6140=1,IF(COUNTIFS(C$2:C6140,C6140,M$2:M6140,1)=1,1,0),"")</f>
        <v/>
      </c>
      <c r="S6140" s="0" t="str">
        <f aca="false">IF(L6140=1,IF(COUNTIFS(C$2:C6140,C6140,L$2:L6140,1)=1,1,0),"")</f>
        <v/>
      </c>
      <c r="T6140" s="38" t="str">
        <f aca="false">IF(N6140="","",N6140+ROW()/10000000)</f>
        <v/>
      </c>
      <c r="U6140" s="0" t="str">
        <f aca="false">IF(G6140=1,IF(B6140="",1,0),"")</f>
        <v/>
      </c>
    </row>
    <row r="6141" customFormat="false" ht="15" hidden="false" customHeight="false" outlineLevel="0" collapsed="false">
      <c r="A6141" s="35"/>
      <c r="B6141" s="35"/>
      <c r="G6141" s="0" t="str">
        <f aca="false">IF(A6141="","",IF(AND(A6141&gt;=Debut,A6141&lt;Fin),1,0))</f>
        <v/>
      </c>
      <c r="H6141" s="0" t="str">
        <f aca="false">IF(G6141=1,INT(ROUND((A6141-Debut)*86400,0)/600),"")</f>
        <v/>
      </c>
      <c r="I6141" s="0" t="str">
        <f aca="false">IF(G6141=1,INT(ROUND((A6141-Debut)*86400,0)/3600),"")</f>
        <v/>
      </c>
      <c r="J6141" s="0" t="str">
        <f aca="false">IF(OR(A6141="",B6141=""),"",ROUND((B6141-A6141)*86400,0))</f>
        <v/>
      </c>
      <c r="K6141" s="37" t="str">
        <f aca="false">IF(G6141=1,IF(COUNTIFS($C:$C,C6141,$G:$G,1,$A:$A,"&gt;="&amp;(A6141-FenetreInterm/86400),$A:$A,"&lt;="&amp;A6141)&gt;=NbInterm,1,0),"")</f>
        <v/>
      </c>
      <c r="L6141" s="37" t="str">
        <f aca="false">IF(G6141=1,IF(B6141="",0,IF(J6141&lt;SeuilFugitive,1,0)),"")</f>
        <v/>
      </c>
      <c r="M6141" s="37" t="str">
        <f aca="false">IF(G6141=1,IF(B6141="",IF((Fin-A6141)*24&gt;SeuilFigee,1,0),IF(J6141&gt;SeuilFigee*3600,1,0)),"")</f>
        <v/>
      </c>
      <c r="N6141" s="0" t="str">
        <f aca="false">IF(G6141=1,IF(COUNTIF(H$2:H6141,H6141)=1,COUNTIF($H:$H,H6141),""),"")</f>
        <v/>
      </c>
      <c r="O6141" s="0" t="str">
        <f aca="false">IF(G6141=1,IF(COUNTIF(I$2:I6141,I6141)=1,COUNTIF($I:$I,I6141),""),"")</f>
        <v/>
      </c>
      <c r="P6141" s="38" t="str">
        <f aca="false">IF(G6141=1,IF(COUNTIFS(C$2:C6141,C6141,G$2:G6141,1)=1,COUNTIFS($C:$C,C6141,$G:$G,1)+ROW()/10000000,""),"")</f>
        <v/>
      </c>
      <c r="Q6141" s="0" t="str">
        <f aca="false">IF(K6141=1,IF(COUNTIFS(C$2:C6141,C6141,K$2:K6141,1)=1,1,0),"")</f>
        <v/>
      </c>
      <c r="R6141" s="0" t="str">
        <f aca="false">IF(M6141=1,IF(COUNTIFS(C$2:C6141,C6141,M$2:M6141,1)=1,1,0),"")</f>
        <v/>
      </c>
      <c r="S6141" s="0" t="str">
        <f aca="false">IF(L6141=1,IF(COUNTIFS(C$2:C6141,C6141,L$2:L6141,1)=1,1,0),"")</f>
        <v/>
      </c>
      <c r="T6141" s="38" t="str">
        <f aca="false">IF(N6141="","",N6141+ROW()/10000000)</f>
        <v/>
      </c>
      <c r="U6141" s="0" t="str">
        <f aca="false">IF(G6141=1,IF(B6141="",1,0),"")</f>
        <v/>
      </c>
    </row>
    <row r="6142" customFormat="false" ht="15" hidden="false" customHeight="false" outlineLevel="0" collapsed="false">
      <c r="A6142" s="35"/>
      <c r="B6142" s="35"/>
      <c r="G6142" s="0" t="str">
        <f aca="false">IF(A6142="","",IF(AND(A6142&gt;=Debut,A6142&lt;Fin),1,0))</f>
        <v/>
      </c>
      <c r="H6142" s="0" t="str">
        <f aca="false">IF(G6142=1,INT(ROUND((A6142-Debut)*86400,0)/600),"")</f>
        <v/>
      </c>
      <c r="I6142" s="0" t="str">
        <f aca="false">IF(G6142=1,INT(ROUND((A6142-Debut)*86400,0)/3600),"")</f>
        <v/>
      </c>
      <c r="J6142" s="0" t="str">
        <f aca="false">IF(OR(A6142="",B6142=""),"",ROUND((B6142-A6142)*86400,0))</f>
        <v/>
      </c>
      <c r="K6142" s="37" t="str">
        <f aca="false">IF(G6142=1,IF(COUNTIFS($C:$C,C6142,$G:$G,1,$A:$A,"&gt;="&amp;(A6142-FenetreInterm/86400),$A:$A,"&lt;="&amp;A6142)&gt;=NbInterm,1,0),"")</f>
        <v/>
      </c>
      <c r="L6142" s="37" t="str">
        <f aca="false">IF(G6142=1,IF(B6142="",0,IF(J6142&lt;SeuilFugitive,1,0)),"")</f>
        <v/>
      </c>
      <c r="M6142" s="37" t="str">
        <f aca="false">IF(G6142=1,IF(B6142="",IF((Fin-A6142)*24&gt;SeuilFigee,1,0),IF(J6142&gt;SeuilFigee*3600,1,0)),"")</f>
        <v/>
      </c>
      <c r="N6142" s="0" t="str">
        <f aca="false">IF(G6142=1,IF(COUNTIF(H$2:H6142,H6142)=1,COUNTIF($H:$H,H6142),""),"")</f>
        <v/>
      </c>
      <c r="O6142" s="0" t="str">
        <f aca="false">IF(G6142=1,IF(COUNTIF(I$2:I6142,I6142)=1,COUNTIF($I:$I,I6142),""),"")</f>
        <v/>
      </c>
      <c r="P6142" s="38" t="str">
        <f aca="false">IF(G6142=1,IF(COUNTIFS(C$2:C6142,C6142,G$2:G6142,1)=1,COUNTIFS($C:$C,C6142,$G:$G,1)+ROW()/10000000,""),"")</f>
        <v/>
      </c>
      <c r="Q6142" s="0" t="str">
        <f aca="false">IF(K6142=1,IF(COUNTIFS(C$2:C6142,C6142,K$2:K6142,1)=1,1,0),"")</f>
        <v/>
      </c>
      <c r="R6142" s="0" t="str">
        <f aca="false">IF(M6142=1,IF(COUNTIFS(C$2:C6142,C6142,M$2:M6142,1)=1,1,0),"")</f>
        <v/>
      </c>
      <c r="S6142" s="0" t="str">
        <f aca="false">IF(L6142=1,IF(COUNTIFS(C$2:C6142,C6142,L$2:L6142,1)=1,1,0),"")</f>
        <v/>
      </c>
      <c r="T6142" s="38" t="str">
        <f aca="false">IF(N6142="","",N6142+ROW()/10000000)</f>
        <v/>
      </c>
      <c r="U6142" s="0" t="str">
        <f aca="false">IF(G6142=1,IF(B6142="",1,0),"")</f>
        <v/>
      </c>
    </row>
    <row r="6143" customFormat="false" ht="15" hidden="false" customHeight="false" outlineLevel="0" collapsed="false">
      <c r="A6143" s="35"/>
      <c r="B6143" s="35"/>
      <c r="G6143" s="0" t="str">
        <f aca="false">IF(A6143="","",IF(AND(A6143&gt;=Debut,A6143&lt;Fin),1,0))</f>
        <v/>
      </c>
      <c r="H6143" s="0" t="str">
        <f aca="false">IF(G6143=1,INT(ROUND((A6143-Debut)*86400,0)/600),"")</f>
        <v/>
      </c>
      <c r="I6143" s="0" t="str">
        <f aca="false">IF(G6143=1,INT(ROUND((A6143-Debut)*86400,0)/3600),"")</f>
        <v/>
      </c>
      <c r="J6143" s="0" t="str">
        <f aca="false">IF(OR(A6143="",B6143=""),"",ROUND((B6143-A6143)*86400,0))</f>
        <v/>
      </c>
      <c r="K6143" s="37" t="str">
        <f aca="false">IF(G6143=1,IF(COUNTIFS($C:$C,C6143,$G:$G,1,$A:$A,"&gt;="&amp;(A6143-FenetreInterm/86400),$A:$A,"&lt;="&amp;A6143)&gt;=NbInterm,1,0),"")</f>
        <v/>
      </c>
      <c r="L6143" s="37" t="str">
        <f aca="false">IF(G6143=1,IF(B6143="",0,IF(J6143&lt;SeuilFugitive,1,0)),"")</f>
        <v/>
      </c>
      <c r="M6143" s="37" t="str">
        <f aca="false">IF(G6143=1,IF(B6143="",IF((Fin-A6143)*24&gt;SeuilFigee,1,0),IF(J6143&gt;SeuilFigee*3600,1,0)),"")</f>
        <v/>
      </c>
      <c r="N6143" s="0" t="str">
        <f aca="false">IF(G6143=1,IF(COUNTIF(H$2:H6143,H6143)=1,COUNTIF($H:$H,H6143),""),"")</f>
        <v/>
      </c>
      <c r="O6143" s="0" t="str">
        <f aca="false">IF(G6143=1,IF(COUNTIF(I$2:I6143,I6143)=1,COUNTIF($I:$I,I6143),""),"")</f>
        <v/>
      </c>
      <c r="P6143" s="38" t="str">
        <f aca="false">IF(G6143=1,IF(COUNTIFS(C$2:C6143,C6143,G$2:G6143,1)=1,COUNTIFS($C:$C,C6143,$G:$G,1)+ROW()/10000000,""),"")</f>
        <v/>
      </c>
      <c r="Q6143" s="0" t="str">
        <f aca="false">IF(K6143=1,IF(COUNTIFS(C$2:C6143,C6143,K$2:K6143,1)=1,1,0),"")</f>
        <v/>
      </c>
      <c r="R6143" s="0" t="str">
        <f aca="false">IF(M6143=1,IF(COUNTIFS(C$2:C6143,C6143,M$2:M6143,1)=1,1,0),"")</f>
        <v/>
      </c>
      <c r="S6143" s="0" t="str">
        <f aca="false">IF(L6143=1,IF(COUNTIFS(C$2:C6143,C6143,L$2:L6143,1)=1,1,0),"")</f>
        <v/>
      </c>
      <c r="T6143" s="38" t="str">
        <f aca="false">IF(N6143="","",N6143+ROW()/10000000)</f>
        <v/>
      </c>
      <c r="U6143" s="0" t="str">
        <f aca="false">IF(G6143=1,IF(B6143="",1,0),"")</f>
        <v/>
      </c>
    </row>
    <row r="6144" customFormat="false" ht="15" hidden="false" customHeight="false" outlineLevel="0" collapsed="false">
      <c r="A6144" s="35"/>
      <c r="B6144" s="35"/>
      <c r="G6144" s="0" t="str">
        <f aca="false">IF(A6144="","",IF(AND(A6144&gt;=Debut,A6144&lt;Fin),1,0))</f>
        <v/>
      </c>
      <c r="H6144" s="0" t="str">
        <f aca="false">IF(G6144=1,INT(ROUND((A6144-Debut)*86400,0)/600),"")</f>
        <v/>
      </c>
      <c r="I6144" s="0" t="str">
        <f aca="false">IF(G6144=1,INT(ROUND((A6144-Debut)*86400,0)/3600),"")</f>
        <v/>
      </c>
      <c r="J6144" s="0" t="str">
        <f aca="false">IF(OR(A6144="",B6144=""),"",ROUND((B6144-A6144)*86400,0))</f>
        <v/>
      </c>
      <c r="K6144" s="37" t="str">
        <f aca="false">IF(G6144=1,IF(COUNTIFS($C:$C,C6144,$G:$G,1,$A:$A,"&gt;="&amp;(A6144-FenetreInterm/86400),$A:$A,"&lt;="&amp;A6144)&gt;=NbInterm,1,0),"")</f>
        <v/>
      </c>
      <c r="L6144" s="37" t="str">
        <f aca="false">IF(G6144=1,IF(B6144="",0,IF(J6144&lt;SeuilFugitive,1,0)),"")</f>
        <v/>
      </c>
      <c r="M6144" s="37" t="str">
        <f aca="false">IF(G6144=1,IF(B6144="",IF((Fin-A6144)*24&gt;SeuilFigee,1,0),IF(J6144&gt;SeuilFigee*3600,1,0)),"")</f>
        <v/>
      </c>
      <c r="N6144" s="0" t="str">
        <f aca="false">IF(G6144=1,IF(COUNTIF(H$2:H6144,H6144)=1,COUNTIF($H:$H,H6144),""),"")</f>
        <v/>
      </c>
      <c r="O6144" s="0" t="str">
        <f aca="false">IF(G6144=1,IF(COUNTIF(I$2:I6144,I6144)=1,COUNTIF($I:$I,I6144),""),"")</f>
        <v/>
      </c>
      <c r="P6144" s="38" t="str">
        <f aca="false">IF(G6144=1,IF(COUNTIFS(C$2:C6144,C6144,G$2:G6144,1)=1,COUNTIFS($C:$C,C6144,$G:$G,1)+ROW()/10000000,""),"")</f>
        <v/>
      </c>
      <c r="Q6144" s="0" t="str">
        <f aca="false">IF(K6144=1,IF(COUNTIFS(C$2:C6144,C6144,K$2:K6144,1)=1,1,0),"")</f>
        <v/>
      </c>
      <c r="R6144" s="0" t="str">
        <f aca="false">IF(M6144=1,IF(COUNTIFS(C$2:C6144,C6144,M$2:M6144,1)=1,1,0),"")</f>
        <v/>
      </c>
      <c r="S6144" s="0" t="str">
        <f aca="false">IF(L6144=1,IF(COUNTIFS(C$2:C6144,C6144,L$2:L6144,1)=1,1,0),"")</f>
        <v/>
      </c>
      <c r="T6144" s="38" t="str">
        <f aca="false">IF(N6144="","",N6144+ROW()/10000000)</f>
        <v/>
      </c>
      <c r="U6144" s="0" t="str">
        <f aca="false">IF(G6144=1,IF(B6144="",1,0),"")</f>
        <v/>
      </c>
    </row>
    <row r="6145" customFormat="false" ht="15" hidden="false" customHeight="false" outlineLevel="0" collapsed="false">
      <c r="A6145" s="35"/>
      <c r="B6145" s="35"/>
      <c r="G6145" s="0" t="str">
        <f aca="false">IF(A6145="","",IF(AND(A6145&gt;=Debut,A6145&lt;Fin),1,0))</f>
        <v/>
      </c>
      <c r="H6145" s="0" t="str">
        <f aca="false">IF(G6145=1,INT(ROUND((A6145-Debut)*86400,0)/600),"")</f>
        <v/>
      </c>
      <c r="I6145" s="0" t="str">
        <f aca="false">IF(G6145=1,INT(ROUND((A6145-Debut)*86400,0)/3600),"")</f>
        <v/>
      </c>
      <c r="J6145" s="0" t="str">
        <f aca="false">IF(OR(A6145="",B6145=""),"",ROUND((B6145-A6145)*86400,0))</f>
        <v/>
      </c>
      <c r="K6145" s="37" t="str">
        <f aca="false">IF(G6145=1,IF(COUNTIFS($C:$C,C6145,$G:$G,1,$A:$A,"&gt;="&amp;(A6145-FenetreInterm/86400),$A:$A,"&lt;="&amp;A6145)&gt;=NbInterm,1,0),"")</f>
        <v/>
      </c>
      <c r="L6145" s="37" t="str">
        <f aca="false">IF(G6145=1,IF(B6145="",0,IF(J6145&lt;SeuilFugitive,1,0)),"")</f>
        <v/>
      </c>
      <c r="M6145" s="37" t="str">
        <f aca="false">IF(G6145=1,IF(B6145="",IF((Fin-A6145)*24&gt;SeuilFigee,1,0),IF(J6145&gt;SeuilFigee*3600,1,0)),"")</f>
        <v/>
      </c>
      <c r="N6145" s="0" t="str">
        <f aca="false">IF(G6145=1,IF(COUNTIF(H$2:H6145,H6145)=1,COUNTIF($H:$H,H6145),""),"")</f>
        <v/>
      </c>
      <c r="O6145" s="0" t="str">
        <f aca="false">IF(G6145=1,IF(COUNTIF(I$2:I6145,I6145)=1,COUNTIF($I:$I,I6145),""),"")</f>
        <v/>
      </c>
      <c r="P6145" s="38" t="str">
        <f aca="false">IF(G6145=1,IF(COUNTIFS(C$2:C6145,C6145,G$2:G6145,1)=1,COUNTIFS($C:$C,C6145,$G:$G,1)+ROW()/10000000,""),"")</f>
        <v/>
      </c>
      <c r="Q6145" s="0" t="str">
        <f aca="false">IF(K6145=1,IF(COUNTIFS(C$2:C6145,C6145,K$2:K6145,1)=1,1,0),"")</f>
        <v/>
      </c>
      <c r="R6145" s="0" t="str">
        <f aca="false">IF(M6145=1,IF(COUNTIFS(C$2:C6145,C6145,M$2:M6145,1)=1,1,0),"")</f>
        <v/>
      </c>
      <c r="S6145" s="0" t="str">
        <f aca="false">IF(L6145=1,IF(COUNTIFS(C$2:C6145,C6145,L$2:L6145,1)=1,1,0),"")</f>
        <v/>
      </c>
      <c r="T6145" s="38" t="str">
        <f aca="false">IF(N6145="","",N6145+ROW()/10000000)</f>
        <v/>
      </c>
      <c r="U6145" s="0" t="str">
        <f aca="false">IF(G6145=1,IF(B6145="",1,0),"")</f>
        <v/>
      </c>
    </row>
    <row r="6146" customFormat="false" ht="15" hidden="false" customHeight="false" outlineLevel="0" collapsed="false">
      <c r="A6146" s="35"/>
      <c r="B6146" s="35"/>
      <c r="G6146" s="0" t="str">
        <f aca="false">IF(A6146="","",IF(AND(A6146&gt;=Debut,A6146&lt;Fin),1,0))</f>
        <v/>
      </c>
      <c r="H6146" s="0" t="str">
        <f aca="false">IF(G6146=1,INT(ROUND((A6146-Debut)*86400,0)/600),"")</f>
        <v/>
      </c>
      <c r="I6146" s="0" t="str">
        <f aca="false">IF(G6146=1,INT(ROUND((A6146-Debut)*86400,0)/3600),"")</f>
        <v/>
      </c>
      <c r="J6146" s="0" t="str">
        <f aca="false">IF(OR(A6146="",B6146=""),"",ROUND((B6146-A6146)*86400,0))</f>
        <v/>
      </c>
      <c r="K6146" s="37" t="str">
        <f aca="false">IF(G6146=1,IF(COUNTIFS($C:$C,C6146,$G:$G,1,$A:$A,"&gt;="&amp;(A6146-FenetreInterm/86400),$A:$A,"&lt;="&amp;A6146)&gt;=NbInterm,1,0),"")</f>
        <v/>
      </c>
      <c r="L6146" s="37" t="str">
        <f aca="false">IF(G6146=1,IF(B6146="",0,IF(J6146&lt;SeuilFugitive,1,0)),"")</f>
        <v/>
      </c>
      <c r="M6146" s="37" t="str">
        <f aca="false">IF(G6146=1,IF(B6146="",IF((Fin-A6146)*24&gt;SeuilFigee,1,0),IF(J6146&gt;SeuilFigee*3600,1,0)),"")</f>
        <v/>
      </c>
      <c r="N6146" s="0" t="str">
        <f aca="false">IF(G6146=1,IF(COUNTIF(H$2:H6146,H6146)=1,COUNTIF($H:$H,H6146),""),"")</f>
        <v/>
      </c>
      <c r="O6146" s="0" t="str">
        <f aca="false">IF(G6146=1,IF(COUNTIF(I$2:I6146,I6146)=1,COUNTIF($I:$I,I6146),""),"")</f>
        <v/>
      </c>
      <c r="P6146" s="38" t="str">
        <f aca="false">IF(G6146=1,IF(COUNTIFS(C$2:C6146,C6146,G$2:G6146,1)=1,COUNTIFS($C:$C,C6146,$G:$G,1)+ROW()/10000000,""),"")</f>
        <v/>
      </c>
      <c r="Q6146" s="0" t="str">
        <f aca="false">IF(K6146=1,IF(COUNTIFS(C$2:C6146,C6146,K$2:K6146,1)=1,1,0),"")</f>
        <v/>
      </c>
      <c r="R6146" s="0" t="str">
        <f aca="false">IF(M6146=1,IF(COUNTIFS(C$2:C6146,C6146,M$2:M6146,1)=1,1,0),"")</f>
        <v/>
      </c>
      <c r="S6146" s="0" t="str">
        <f aca="false">IF(L6146=1,IF(COUNTIFS(C$2:C6146,C6146,L$2:L6146,1)=1,1,0),"")</f>
        <v/>
      </c>
      <c r="T6146" s="38" t="str">
        <f aca="false">IF(N6146="","",N6146+ROW()/10000000)</f>
        <v/>
      </c>
      <c r="U6146" s="0" t="str">
        <f aca="false">IF(G6146=1,IF(B6146="",1,0),"")</f>
        <v/>
      </c>
    </row>
    <row r="6147" customFormat="false" ht="15" hidden="false" customHeight="false" outlineLevel="0" collapsed="false">
      <c r="A6147" s="35"/>
      <c r="B6147" s="35"/>
      <c r="G6147" s="0" t="str">
        <f aca="false">IF(A6147="","",IF(AND(A6147&gt;=Debut,A6147&lt;Fin),1,0))</f>
        <v/>
      </c>
      <c r="H6147" s="0" t="str">
        <f aca="false">IF(G6147=1,INT(ROUND((A6147-Debut)*86400,0)/600),"")</f>
        <v/>
      </c>
      <c r="I6147" s="0" t="str">
        <f aca="false">IF(G6147=1,INT(ROUND((A6147-Debut)*86400,0)/3600),"")</f>
        <v/>
      </c>
      <c r="J6147" s="0" t="str">
        <f aca="false">IF(OR(A6147="",B6147=""),"",ROUND((B6147-A6147)*86400,0))</f>
        <v/>
      </c>
      <c r="K6147" s="37" t="str">
        <f aca="false">IF(G6147=1,IF(COUNTIFS($C:$C,C6147,$G:$G,1,$A:$A,"&gt;="&amp;(A6147-FenetreInterm/86400),$A:$A,"&lt;="&amp;A6147)&gt;=NbInterm,1,0),"")</f>
        <v/>
      </c>
      <c r="L6147" s="37" t="str">
        <f aca="false">IF(G6147=1,IF(B6147="",0,IF(J6147&lt;SeuilFugitive,1,0)),"")</f>
        <v/>
      </c>
      <c r="M6147" s="37" t="str">
        <f aca="false">IF(G6147=1,IF(B6147="",IF((Fin-A6147)*24&gt;SeuilFigee,1,0),IF(J6147&gt;SeuilFigee*3600,1,0)),"")</f>
        <v/>
      </c>
      <c r="N6147" s="0" t="str">
        <f aca="false">IF(G6147=1,IF(COUNTIF(H$2:H6147,H6147)=1,COUNTIF($H:$H,H6147),""),"")</f>
        <v/>
      </c>
      <c r="O6147" s="0" t="str">
        <f aca="false">IF(G6147=1,IF(COUNTIF(I$2:I6147,I6147)=1,COUNTIF($I:$I,I6147),""),"")</f>
        <v/>
      </c>
      <c r="P6147" s="38" t="str">
        <f aca="false">IF(G6147=1,IF(COUNTIFS(C$2:C6147,C6147,G$2:G6147,1)=1,COUNTIFS($C:$C,C6147,$G:$G,1)+ROW()/10000000,""),"")</f>
        <v/>
      </c>
      <c r="Q6147" s="0" t="str">
        <f aca="false">IF(K6147=1,IF(COUNTIFS(C$2:C6147,C6147,K$2:K6147,1)=1,1,0),"")</f>
        <v/>
      </c>
      <c r="R6147" s="0" t="str">
        <f aca="false">IF(M6147=1,IF(COUNTIFS(C$2:C6147,C6147,M$2:M6147,1)=1,1,0),"")</f>
        <v/>
      </c>
      <c r="S6147" s="0" t="str">
        <f aca="false">IF(L6147=1,IF(COUNTIFS(C$2:C6147,C6147,L$2:L6147,1)=1,1,0),"")</f>
        <v/>
      </c>
      <c r="T6147" s="38" t="str">
        <f aca="false">IF(N6147="","",N6147+ROW()/10000000)</f>
        <v/>
      </c>
      <c r="U6147" s="0" t="str">
        <f aca="false">IF(G6147=1,IF(B6147="",1,0),"")</f>
        <v/>
      </c>
    </row>
    <row r="6148" customFormat="false" ht="15" hidden="false" customHeight="false" outlineLevel="0" collapsed="false">
      <c r="A6148" s="35"/>
      <c r="B6148" s="35"/>
      <c r="G6148" s="0" t="str">
        <f aca="false">IF(A6148="","",IF(AND(A6148&gt;=Debut,A6148&lt;Fin),1,0))</f>
        <v/>
      </c>
      <c r="H6148" s="0" t="str">
        <f aca="false">IF(G6148=1,INT(ROUND((A6148-Debut)*86400,0)/600),"")</f>
        <v/>
      </c>
      <c r="I6148" s="0" t="str">
        <f aca="false">IF(G6148=1,INT(ROUND((A6148-Debut)*86400,0)/3600),"")</f>
        <v/>
      </c>
      <c r="J6148" s="0" t="str">
        <f aca="false">IF(OR(A6148="",B6148=""),"",ROUND((B6148-A6148)*86400,0))</f>
        <v/>
      </c>
      <c r="K6148" s="37" t="str">
        <f aca="false">IF(G6148=1,IF(COUNTIFS($C:$C,C6148,$G:$G,1,$A:$A,"&gt;="&amp;(A6148-FenetreInterm/86400),$A:$A,"&lt;="&amp;A6148)&gt;=NbInterm,1,0),"")</f>
        <v/>
      </c>
      <c r="L6148" s="37" t="str">
        <f aca="false">IF(G6148=1,IF(B6148="",0,IF(J6148&lt;SeuilFugitive,1,0)),"")</f>
        <v/>
      </c>
      <c r="M6148" s="37" t="str">
        <f aca="false">IF(G6148=1,IF(B6148="",IF((Fin-A6148)*24&gt;SeuilFigee,1,0),IF(J6148&gt;SeuilFigee*3600,1,0)),"")</f>
        <v/>
      </c>
      <c r="N6148" s="0" t="str">
        <f aca="false">IF(G6148=1,IF(COUNTIF(H$2:H6148,H6148)=1,COUNTIF($H:$H,H6148),""),"")</f>
        <v/>
      </c>
      <c r="O6148" s="0" t="str">
        <f aca="false">IF(G6148=1,IF(COUNTIF(I$2:I6148,I6148)=1,COUNTIF($I:$I,I6148),""),"")</f>
        <v/>
      </c>
      <c r="P6148" s="38" t="str">
        <f aca="false">IF(G6148=1,IF(COUNTIFS(C$2:C6148,C6148,G$2:G6148,1)=1,COUNTIFS($C:$C,C6148,$G:$G,1)+ROW()/10000000,""),"")</f>
        <v/>
      </c>
      <c r="Q6148" s="0" t="str">
        <f aca="false">IF(K6148=1,IF(COUNTIFS(C$2:C6148,C6148,K$2:K6148,1)=1,1,0),"")</f>
        <v/>
      </c>
      <c r="R6148" s="0" t="str">
        <f aca="false">IF(M6148=1,IF(COUNTIFS(C$2:C6148,C6148,M$2:M6148,1)=1,1,0),"")</f>
        <v/>
      </c>
      <c r="S6148" s="0" t="str">
        <f aca="false">IF(L6148=1,IF(COUNTIFS(C$2:C6148,C6148,L$2:L6148,1)=1,1,0),"")</f>
        <v/>
      </c>
      <c r="T6148" s="38" t="str">
        <f aca="false">IF(N6148="","",N6148+ROW()/10000000)</f>
        <v/>
      </c>
      <c r="U6148" s="0" t="str">
        <f aca="false">IF(G6148=1,IF(B6148="",1,0),"")</f>
        <v/>
      </c>
    </row>
    <row r="6149" customFormat="false" ht="15" hidden="false" customHeight="false" outlineLevel="0" collapsed="false">
      <c r="A6149" s="35"/>
      <c r="B6149" s="35"/>
      <c r="G6149" s="0" t="str">
        <f aca="false">IF(A6149="","",IF(AND(A6149&gt;=Debut,A6149&lt;Fin),1,0))</f>
        <v/>
      </c>
      <c r="H6149" s="0" t="str">
        <f aca="false">IF(G6149=1,INT(ROUND((A6149-Debut)*86400,0)/600),"")</f>
        <v/>
      </c>
      <c r="I6149" s="0" t="str">
        <f aca="false">IF(G6149=1,INT(ROUND((A6149-Debut)*86400,0)/3600),"")</f>
        <v/>
      </c>
      <c r="J6149" s="0" t="str">
        <f aca="false">IF(OR(A6149="",B6149=""),"",ROUND((B6149-A6149)*86400,0))</f>
        <v/>
      </c>
      <c r="K6149" s="37" t="str">
        <f aca="false">IF(G6149=1,IF(COUNTIFS($C:$C,C6149,$G:$G,1,$A:$A,"&gt;="&amp;(A6149-FenetreInterm/86400),$A:$A,"&lt;="&amp;A6149)&gt;=NbInterm,1,0),"")</f>
        <v/>
      </c>
      <c r="L6149" s="37" t="str">
        <f aca="false">IF(G6149=1,IF(B6149="",0,IF(J6149&lt;SeuilFugitive,1,0)),"")</f>
        <v/>
      </c>
      <c r="M6149" s="37" t="str">
        <f aca="false">IF(G6149=1,IF(B6149="",IF((Fin-A6149)*24&gt;SeuilFigee,1,0),IF(J6149&gt;SeuilFigee*3600,1,0)),"")</f>
        <v/>
      </c>
      <c r="N6149" s="0" t="str">
        <f aca="false">IF(G6149=1,IF(COUNTIF(H$2:H6149,H6149)=1,COUNTIF($H:$H,H6149),""),"")</f>
        <v/>
      </c>
      <c r="O6149" s="0" t="str">
        <f aca="false">IF(G6149=1,IF(COUNTIF(I$2:I6149,I6149)=1,COUNTIF($I:$I,I6149),""),"")</f>
        <v/>
      </c>
      <c r="P6149" s="38" t="str">
        <f aca="false">IF(G6149=1,IF(COUNTIFS(C$2:C6149,C6149,G$2:G6149,1)=1,COUNTIFS($C:$C,C6149,$G:$G,1)+ROW()/10000000,""),"")</f>
        <v/>
      </c>
      <c r="Q6149" s="0" t="str">
        <f aca="false">IF(K6149=1,IF(COUNTIFS(C$2:C6149,C6149,K$2:K6149,1)=1,1,0),"")</f>
        <v/>
      </c>
      <c r="R6149" s="0" t="str">
        <f aca="false">IF(M6149=1,IF(COUNTIFS(C$2:C6149,C6149,M$2:M6149,1)=1,1,0),"")</f>
        <v/>
      </c>
      <c r="S6149" s="0" t="str">
        <f aca="false">IF(L6149=1,IF(COUNTIFS(C$2:C6149,C6149,L$2:L6149,1)=1,1,0),"")</f>
        <v/>
      </c>
      <c r="T6149" s="38" t="str">
        <f aca="false">IF(N6149="","",N6149+ROW()/10000000)</f>
        <v/>
      </c>
      <c r="U6149" s="0" t="str">
        <f aca="false">IF(G6149=1,IF(B6149="",1,0),"")</f>
        <v/>
      </c>
    </row>
    <row r="6150" customFormat="false" ht="15" hidden="false" customHeight="false" outlineLevel="0" collapsed="false">
      <c r="A6150" s="35"/>
      <c r="B6150" s="35"/>
      <c r="G6150" s="0" t="str">
        <f aca="false">IF(A6150="","",IF(AND(A6150&gt;=Debut,A6150&lt;Fin),1,0))</f>
        <v/>
      </c>
      <c r="H6150" s="0" t="str">
        <f aca="false">IF(G6150=1,INT(ROUND((A6150-Debut)*86400,0)/600),"")</f>
        <v/>
      </c>
      <c r="I6150" s="0" t="str">
        <f aca="false">IF(G6150=1,INT(ROUND((A6150-Debut)*86400,0)/3600),"")</f>
        <v/>
      </c>
      <c r="J6150" s="0" t="str">
        <f aca="false">IF(OR(A6150="",B6150=""),"",ROUND((B6150-A6150)*86400,0))</f>
        <v/>
      </c>
      <c r="K6150" s="37" t="str">
        <f aca="false">IF(G6150=1,IF(COUNTIFS($C:$C,C6150,$G:$G,1,$A:$A,"&gt;="&amp;(A6150-FenetreInterm/86400),$A:$A,"&lt;="&amp;A6150)&gt;=NbInterm,1,0),"")</f>
        <v/>
      </c>
      <c r="L6150" s="37" t="str">
        <f aca="false">IF(G6150=1,IF(B6150="",0,IF(J6150&lt;SeuilFugitive,1,0)),"")</f>
        <v/>
      </c>
      <c r="M6150" s="37" t="str">
        <f aca="false">IF(G6150=1,IF(B6150="",IF((Fin-A6150)*24&gt;SeuilFigee,1,0),IF(J6150&gt;SeuilFigee*3600,1,0)),"")</f>
        <v/>
      </c>
      <c r="N6150" s="0" t="str">
        <f aca="false">IF(G6150=1,IF(COUNTIF(H$2:H6150,H6150)=1,COUNTIF($H:$H,H6150),""),"")</f>
        <v/>
      </c>
      <c r="O6150" s="0" t="str">
        <f aca="false">IF(G6150=1,IF(COUNTIF(I$2:I6150,I6150)=1,COUNTIF($I:$I,I6150),""),"")</f>
        <v/>
      </c>
      <c r="P6150" s="38" t="str">
        <f aca="false">IF(G6150=1,IF(COUNTIFS(C$2:C6150,C6150,G$2:G6150,1)=1,COUNTIFS($C:$C,C6150,$G:$G,1)+ROW()/10000000,""),"")</f>
        <v/>
      </c>
      <c r="Q6150" s="0" t="str">
        <f aca="false">IF(K6150=1,IF(COUNTIFS(C$2:C6150,C6150,K$2:K6150,1)=1,1,0),"")</f>
        <v/>
      </c>
      <c r="R6150" s="0" t="str">
        <f aca="false">IF(M6150=1,IF(COUNTIFS(C$2:C6150,C6150,M$2:M6150,1)=1,1,0),"")</f>
        <v/>
      </c>
      <c r="S6150" s="0" t="str">
        <f aca="false">IF(L6150=1,IF(COUNTIFS(C$2:C6150,C6150,L$2:L6150,1)=1,1,0),"")</f>
        <v/>
      </c>
      <c r="T6150" s="38" t="str">
        <f aca="false">IF(N6150="","",N6150+ROW()/10000000)</f>
        <v/>
      </c>
      <c r="U6150" s="0" t="str">
        <f aca="false">IF(G6150=1,IF(B6150="",1,0),"")</f>
        <v/>
      </c>
    </row>
    <row r="6151" customFormat="false" ht="15" hidden="false" customHeight="false" outlineLevel="0" collapsed="false">
      <c r="A6151" s="35"/>
      <c r="B6151" s="35"/>
      <c r="G6151" s="0" t="str">
        <f aca="false">IF(A6151="","",IF(AND(A6151&gt;=Debut,A6151&lt;Fin),1,0))</f>
        <v/>
      </c>
      <c r="H6151" s="0" t="str">
        <f aca="false">IF(G6151=1,INT(ROUND((A6151-Debut)*86400,0)/600),"")</f>
        <v/>
      </c>
      <c r="I6151" s="0" t="str">
        <f aca="false">IF(G6151=1,INT(ROUND((A6151-Debut)*86400,0)/3600),"")</f>
        <v/>
      </c>
      <c r="J6151" s="0" t="str">
        <f aca="false">IF(OR(A6151="",B6151=""),"",ROUND((B6151-A6151)*86400,0))</f>
        <v/>
      </c>
      <c r="K6151" s="37" t="str">
        <f aca="false">IF(G6151=1,IF(COUNTIFS($C:$C,C6151,$G:$G,1,$A:$A,"&gt;="&amp;(A6151-FenetreInterm/86400),$A:$A,"&lt;="&amp;A6151)&gt;=NbInterm,1,0),"")</f>
        <v/>
      </c>
      <c r="L6151" s="37" t="str">
        <f aca="false">IF(G6151=1,IF(B6151="",0,IF(J6151&lt;SeuilFugitive,1,0)),"")</f>
        <v/>
      </c>
      <c r="M6151" s="37" t="str">
        <f aca="false">IF(G6151=1,IF(B6151="",IF((Fin-A6151)*24&gt;SeuilFigee,1,0),IF(J6151&gt;SeuilFigee*3600,1,0)),"")</f>
        <v/>
      </c>
      <c r="N6151" s="0" t="str">
        <f aca="false">IF(G6151=1,IF(COUNTIF(H$2:H6151,H6151)=1,COUNTIF($H:$H,H6151),""),"")</f>
        <v/>
      </c>
      <c r="O6151" s="0" t="str">
        <f aca="false">IF(G6151=1,IF(COUNTIF(I$2:I6151,I6151)=1,COUNTIF($I:$I,I6151),""),"")</f>
        <v/>
      </c>
      <c r="P6151" s="38" t="str">
        <f aca="false">IF(G6151=1,IF(COUNTIFS(C$2:C6151,C6151,G$2:G6151,1)=1,COUNTIFS($C:$C,C6151,$G:$G,1)+ROW()/10000000,""),"")</f>
        <v/>
      </c>
      <c r="Q6151" s="0" t="str">
        <f aca="false">IF(K6151=1,IF(COUNTIFS(C$2:C6151,C6151,K$2:K6151,1)=1,1,0),"")</f>
        <v/>
      </c>
      <c r="R6151" s="0" t="str">
        <f aca="false">IF(M6151=1,IF(COUNTIFS(C$2:C6151,C6151,M$2:M6151,1)=1,1,0),"")</f>
        <v/>
      </c>
      <c r="S6151" s="0" t="str">
        <f aca="false">IF(L6151=1,IF(COUNTIFS(C$2:C6151,C6151,L$2:L6151,1)=1,1,0),"")</f>
        <v/>
      </c>
      <c r="T6151" s="38" t="str">
        <f aca="false">IF(N6151="","",N6151+ROW()/10000000)</f>
        <v/>
      </c>
      <c r="U6151" s="0" t="str">
        <f aca="false">IF(G6151=1,IF(B6151="",1,0),"")</f>
        <v/>
      </c>
    </row>
    <row r="6152" customFormat="false" ht="15" hidden="false" customHeight="false" outlineLevel="0" collapsed="false">
      <c r="A6152" s="35"/>
      <c r="B6152" s="35"/>
      <c r="G6152" s="0" t="str">
        <f aca="false">IF(A6152="","",IF(AND(A6152&gt;=Debut,A6152&lt;Fin),1,0))</f>
        <v/>
      </c>
      <c r="H6152" s="0" t="str">
        <f aca="false">IF(G6152=1,INT(ROUND((A6152-Debut)*86400,0)/600),"")</f>
        <v/>
      </c>
      <c r="I6152" s="0" t="str">
        <f aca="false">IF(G6152=1,INT(ROUND((A6152-Debut)*86400,0)/3600),"")</f>
        <v/>
      </c>
      <c r="J6152" s="0" t="str">
        <f aca="false">IF(OR(A6152="",B6152=""),"",ROUND((B6152-A6152)*86400,0))</f>
        <v/>
      </c>
      <c r="K6152" s="37" t="str">
        <f aca="false">IF(G6152=1,IF(COUNTIFS($C:$C,C6152,$G:$G,1,$A:$A,"&gt;="&amp;(A6152-FenetreInterm/86400),$A:$A,"&lt;="&amp;A6152)&gt;=NbInterm,1,0),"")</f>
        <v/>
      </c>
      <c r="L6152" s="37" t="str">
        <f aca="false">IF(G6152=1,IF(B6152="",0,IF(J6152&lt;SeuilFugitive,1,0)),"")</f>
        <v/>
      </c>
      <c r="M6152" s="37" t="str">
        <f aca="false">IF(G6152=1,IF(B6152="",IF((Fin-A6152)*24&gt;SeuilFigee,1,0),IF(J6152&gt;SeuilFigee*3600,1,0)),"")</f>
        <v/>
      </c>
      <c r="N6152" s="0" t="str">
        <f aca="false">IF(G6152=1,IF(COUNTIF(H$2:H6152,H6152)=1,COUNTIF($H:$H,H6152),""),"")</f>
        <v/>
      </c>
      <c r="O6152" s="0" t="str">
        <f aca="false">IF(G6152=1,IF(COUNTIF(I$2:I6152,I6152)=1,COUNTIF($I:$I,I6152),""),"")</f>
        <v/>
      </c>
      <c r="P6152" s="38" t="str">
        <f aca="false">IF(G6152=1,IF(COUNTIFS(C$2:C6152,C6152,G$2:G6152,1)=1,COUNTIFS($C:$C,C6152,$G:$G,1)+ROW()/10000000,""),"")</f>
        <v/>
      </c>
      <c r="Q6152" s="0" t="str">
        <f aca="false">IF(K6152=1,IF(COUNTIFS(C$2:C6152,C6152,K$2:K6152,1)=1,1,0),"")</f>
        <v/>
      </c>
      <c r="R6152" s="0" t="str">
        <f aca="false">IF(M6152=1,IF(COUNTIFS(C$2:C6152,C6152,M$2:M6152,1)=1,1,0),"")</f>
        <v/>
      </c>
      <c r="S6152" s="0" t="str">
        <f aca="false">IF(L6152=1,IF(COUNTIFS(C$2:C6152,C6152,L$2:L6152,1)=1,1,0),"")</f>
        <v/>
      </c>
      <c r="T6152" s="38" t="str">
        <f aca="false">IF(N6152="","",N6152+ROW()/10000000)</f>
        <v/>
      </c>
      <c r="U6152" s="0" t="str">
        <f aca="false">IF(G6152=1,IF(B6152="",1,0),"")</f>
        <v/>
      </c>
    </row>
    <row r="6153" customFormat="false" ht="15" hidden="false" customHeight="false" outlineLevel="0" collapsed="false">
      <c r="A6153" s="35"/>
      <c r="B6153" s="35"/>
      <c r="G6153" s="0" t="str">
        <f aca="false">IF(A6153="","",IF(AND(A6153&gt;=Debut,A6153&lt;Fin),1,0))</f>
        <v/>
      </c>
      <c r="H6153" s="0" t="str">
        <f aca="false">IF(G6153=1,INT(ROUND((A6153-Debut)*86400,0)/600),"")</f>
        <v/>
      </c>
      <c r="I6153" s="0" t="str">
        <f aca="false">IF(G6153=1,INT(ROUND((A6153-Debut)*86400,0)/3600),"")</f>
        <v/>
      </c>
      <c r="J6153" s="0" t="str">
        <f aca="false">IF(OR(A6153="",B6153=""),"",ROUND((B6153-A6153)*86400,0))</f>
        <v/>
      </c>
      <c r="K6153" s="37" t="str">
        <f aca="false">IF(G6153=1,IF(COUNTIFS($C:$C,C6153,$G:$G,1,$A:$A,"&gt;="&amp;(A6153-FenetreInterm/86400),$A:$A,"&lt;="&amp;A6153)&gt;=NbInterm,1,0),"")</f>
        <v/>
      </c>
      <c r="L6153" s="37" t="str">
        <f aca="false">IF(G6153=1,IF(B6153="",0,IF(J6153&lt;SeuilFugitive,1,0)),"")</f>
        <v/>
      </c>
      <c r="M6153" s="37" t="str">
        <f aca="false">IF(G6153=1,IF(B6153="",IF((Fin-A6153)*24&gt;SeuilFigee,1,0),IF(J6153&gt;SeuilFigee*3600,1,0)),"")</f>
        <v/>
      </c>
      <c r="N6153" s="0" t="str">
        <f aca="false">IF(G6153=1,IF(COUNTIF(H$2:H6153,H6153)=1,COUNTIF($H:$H,H6153),""),"")</f>
        <v/>
      </c>
      <c r="O6153" s="0" t="str">
        <f aca="false">IF(G6153=1,IF(COUNTIF(I$2:I6153,I6153)=1,COUNTIF($I:$I,I6153),""),"")</f>
        <v/>
      </c>
      <c r="P6153" s="38" t="str">
        <f aca="false">IF(G6153=1,IF(COUNTIFS(C$2:C6153,C6153,G$2:G6153,1)=1,COUNTIFS($C:$C,C6153,$G:$G,1)+ROW()/10000000,""),"")</f>
        <v/>
      </c>
      <c r="Q6153" s="0" t="str">
        <f aca="false">IF(K6153=1,IF(COUNTIFS(C$2:C6153,C6153,K$2:K6153,1)=1,1,0),"")</f>
        <v/>
      </c>
      <c r="R6153" s="0" t="str">
        <f aca="false">IF(M6153=1,IF(COUNTIFS(C$2:C6153,C6153,M$2:M6153,1)=1,1,0),"")</f>
        <v/>
      </c>
      <c r="S6153" s="0" t="str">
        <f aca="false">IF(L6153=1,IF(COUNTIFS(C$2:C6153,C6153,L$2:L6153,1)=1,1,0),"")</f>
        <v/>
      </c>
      <c r="T6153" s="38" t="str">
        <f aca="false">IF(N6153="","",N6153+ROW()/10000000)</f>
        <v/>
      </c>
      <c r="U6153" s="0" t="str">
        <f aca="false">IF(G6153=1,IF(B6153="",1,0),"")</f>
        <v/>
      </c>
    </row>
    <row r="6154" customFormat="false" ht="15" hidden="false" customHeight="false" outlineLevel="0" collapsed="false">
      <c r="A6154" s="35"/>
      <c r="B6154" s="35"/>
      <c r="G6154" s="0" t="str">
        <f aca="false">IF(A6154="","",IF(AND(A6154&gt;=Debut,A6154&lt;Fin),1,0))</f>
        <v/>
      </c>
      <c r="H6154" s="0" t="str">
        <f aca="false">IF(G6154=1,INT(ROUND((A6154-Debut)*86400,0)/600),"")</f>
        <v/>
      </c>
      <c r="I6154" s="0" t="str">
        <f aca="false">IF(G6154=1,INT(ROUND((A6154-Debut)*86400,0)/3600),"")</f>
        <v/>
      </c>
      <c r="J6154" s="0" t="str">
        <f aca="false">IF(OR(A6154="",B6154=""),"",ROUND((B6154-A6154)*86400,0))</f>
        <v/>
      </c>
      <c r="K6154" s="37" t="str">
        <f aca="false">IF(G6154=1,IF(COUNTIFS($C:$C,C6154,$G:$G,1,$A:$A,"&gt;="&amp;(A6154-FenetreInterm/86400),$A:$A,"&lt;="&amp;A6154)&gt;=NbInterm,1,0),"")</f>
        <v/>
      </c>
      <c r="L6154" s="37" t="str">
        <f aca="false">IF(G6154=1,IF(B6154="",0,IF(J6154&lt;SeuilFugitive,1,0)),"")</f>
        <v/>
      </c>
      <c r="M6154" s="37" t="str">
        <f aca="false">IF(G6154=1,IF(B6154="",IF((Fin-A6154)*24&gt;SeuilFigee,1,0),IF(J6154&gt;SeuilFigee*3600,1,0)),"")</f>
        <v/>
      </c>
      <c r="N6154" s="0" t="str">
        <f aca="false">IF(G6154=1,IF(COUNTIF(H$2:H6154,H6154)=1,COUNTIF($H:$H,H6154),""),"")</f>
        <v/>
      </c>
      <c r="O6154" s="0" t="str">
        <f aca="false">IF(G6154=1,IF(COUNTIF(I$2:I6154,I6154)=1,COUNTIF($I:$I,I6154),""),"")</f>
        <v/>
      </c>
      <c r="P6154" s="38" t="str">
        <f aca="false">IF(G6154=1,IF(COUNTIFS(C$2:C6154,C6154,G$2:G6154,1)=1,COUNTIFS($C:$C,C6154,$G:$G,1)+ROW()/10000000,""),"")</f>
        <v/>
      </c>
      <c r="Q6154" s="0" t="str">
        <f aca="false">IF(K6154=1,IF(COUNTIFS(C$2:C6154,C6154,K$2:K6154,1)=1,1,0),"")</f>
        <v/>
      </c>
      <c r="R6154" s="0" t="str">
        <f aca="false">IF(M6154=1,IF(COUNTIFS(C$2:C6154,C6154,M$2:M6154,1)=1,1,0),"")</f>
        <v/>
      </c>
      <c r="S6154" s="0" t="str">
        <f aca="false">IF(L6154=1,IF(COUNTIFS(C$2:C6154,C6154,L$2:L6154,1)=1,1,0),"")</f>
        <v/>
      </c>
      <c r="T6154" s="38" t="str">
        <f aca="false">IF(N6154="","",N6154+ROW()/10000000)</f>
        <v/>
      </c>
      <c r="U6154" s="0" t="str">
        <f aca="false">IF(G6154=1,IF(B6154="",1,0),"")</f>
        <v/>
      </c>
    </row>
    <row r="6155" customFormat="false" ht="15" hidden="false" customHeight="false" outlineLevel="0" collapsed="false">
      <c r="A6155" s="35"/>
      <c r="B6155" s="35"/>
      <c r="G6155" s="0" t="str">
        <f aca="false">IF(A6155="","",IF(AND(A6155&gt;=Debut,A6155&lt;Fin),1,0))</f>
        <v/>
      </c>
      <c r="H6155" s="0" t="str">
        <f aca="false">IF(G6155=1,INT(ROUND((A6155-Debut)*86400,0)/600),"")</f>
        <v/>
      </c>
      <c r="I6155" s="0" t="str">
        <f aca="false">IF(G6155=1,INT(ROUND((A6155-Debut)*86400,0)/3600),"")</f>
        <v/>
      </c>
      <c r="J6155" s="0" t="str">
        <f aca="false">IF(OR(A6155="",B6155=""),"",ROUND((B6155-A6155)*86400,0))</f>
        <v/>
      </c>
      <c r="K6155" s="37" t="str">
        <f aca="false">IF(G6155=1,IF(COUNTIFS($C:$C,C6155,$G:$G,1,$A:$A,"&gt;="&amp;(A6155-FenetreInterm/86400),$A:$A,"&lt;="&amp;A6155)&gt;=NbInterm,1,0),"")</f>
        <v/>
      </c>
      <c r="L6155" s="37" t="str">
        <f aca="false">IF(G6155=1,IF(B6155="",0,IF(J6155&lt;SeuilFugitive,1,0)),"")</f>
        <v/>
      </c>
      <c r="M6155" s="37" t="str">
        <f aca="false">IF(G6155=1,IF(B6155="",IF((Fin-A6155)*24&gt;SeuilFigee,1,0),IF(J6155&gt;SeuilFigee*3600,1,0)),"")</f>
        <v/>
      </c>
      <c r="N6155" s="0" t="str">
        <f aca="false">IF(G6155=1,IF(COUNTIF(H$2:H6155,H6155)=1,COUNTIF($H:$H,H6155),""),"")</f>
        <v/>
      </c>
      <c r="O6155" s="0" t="str">
        <f aca="false">IF(G6155=1,IF(COUNTIF(I$2:I6155,I6155)=1,COUNTIF($I:$I,I6155),""),"")</f>
        <v/>
      </c>
      <c r="P6155" s="38" t="str">
        <f aca="false">IF(G6155=1,IF(COUNTIFS(C$2:C6155,C6155,G$2:G6155,1)=1,COUNTIFS($C:$C,C6155,$G:$G,1)+ROW()/10000000,""),"")</f>
        <v/>
      </c>
      <c r="Q6155" s="0" t="str">
        <f aca="false">IF(K6155=1,IF(COUNTIFS(C$2:C6155,C6155,K$2:K6155,1)=1,1,0),"")</f>
        <v/>
      </c>
      <c r="R6155" s="0" t="str">
        <f aca="false">IF(M6155=1,IF(COUNTIFS(C$2:C6155,C6155,M$2:M6155,1)=1,1,0),"")</f>
        <v/>
      </c>
      <c r="S6155" s="0" t="str">
        <f aca="false">IF(L6155=1,IF(COUNTIFS(C$2:C6155,C6155,L$2:L6155,1)=1,1,0),"")</f>
        <v/>
      </c>
      <c r="T6155" s="38" t="str">
        <f aca="false">IF(N6155="","",N6155+ROW()/10000000)</f>
        <v/>
      </c>
      <c r="U6155" s="0" t="str">
        <f aca="false">IF(G6155=1,IF(B6155="",1,0),"")</f>
        <v/>
      </c>
    </row>
    <row r="6156" customFormat="false" ht="15" hidden="false" customHeight="false" outlineLevel="0" collapsed="false">
      <c r="A6156" s="35"/>
      <c r="B6156" s="35"/>
      <c r="G6156" s="0" t="str">
        <f aca="false">IF(A6156="","",IF(AND(A6156&gt;=Debut,A6156&lt;Fin),1,0))</f>
        <v/>
      </c>
      <c r="H6156" s="0" t="str">
        <f aca="false">IF(G6156=1,INT(ROUND((A6156-Debut)*86400,0)/600),"")</f>
        <v/>
      </c>
      <c r="I6156" s="0" t="str">
        <f aca="false">IF(G6156=1,INT(ROUND((A6156-Debut)*86400,0)/3600),"")</f>
        <v/>
      </c>
      <c r="J6156" s="0" t="str">
        <f aca="false">IF(OR(A6156="",B6156=""),"",ROUND((B6156-A6156)*86400,0))</f>
        <v/>
      </c>
      <c r="K6156" s="37" t="str">
        <f aca="false">IF(G6156=1,IF(COUNTIFS($C:$C,C6156,$G:$G,1,$A:$A,"&gt;="&amp;(A6156-FenetreInterm/86400),$A:$A,"&lt;="&amp;A6156)&gt;=NbInterm,1,0),"")</f>
        <v/>
      </c>
      <c r="L6156" s="37" t="str">
        <f aca="false">IF(G6156=1,IF(B6156="",0,IF(J6156&lt;SeuilFugitive,1,0)),"")</f>
        <v/>
      </c>
      <c r="M6156" s="37" t="str">
        <f aca="false">IF(G6156=1,IF(B6156="",IF((Fin-A6156)*24&gt;SeuilFigee,1,0),IF(J6156&gt;SeuilFigee*3600,1,0)),"")</f>
        <v/>
      </c>
      <c r="N6156" s="0" t="str">
        <f aca="false">IF(G6156=1,IF(COUNTIF(H$2:H6156,H6156)=1,COUNTIF($H:$H,H6156),""),"")</f>
        <v/>
      </c>
      <c r="O6156" s="0" t="str">
        <f aca="false">IF(G6156=1,IF(COUNTIF(I$2:I6156,I6156)=1,COUNTIF($I:$I,I6156),""),"")</f>
        <v/>
      </c>
      <c r="P6156" s="38" t="str">
        <f aca="false">IF(G6156=1,IF(COUNTIFS(C$2:C6156,C6156,G$2:G6156,1)=1,COUNTIFS($C:$C,C6156,$G:$G,1)+ROW()/10000000,""),"")</f>
        <v/>
      </c>
      <c r="Q6156" s="0" t="str">
        <f aca="false">IF(K6156=1,IF(COUNTIFS(C$2:C6156,C6156,K$2:K6156,1)=1,1,0),"")</f>
        <v/>
      </c>
      <c r="R6156" s="0" t="str">
        <f aca="false">IF(M6156=1,IF(COUNTIFS(C$2:C6156,C6156,M$2:M6156,1)=1,1,0),"")</f>
        <v/>
      </c>
      <c r="S6156" s="0" t="str">
        <f aca="false">IF(L6156=1,IF(COUNTIFS(C$2:C6156,C6156,L$2:L6156,1)=1,1,0),"")</f>
        <v/>
      </c>
      <c r="T6156" s="38" t="str">
        <f aca="false">IF(N6156="","",N6156+ROW()/10000000)</f>
        <v/>
      </c>
      <c r="U6156" s="0" t="str">
        <f aca="false">IF(G6156=1,IF(B6156="",1,0),"")</f>
        <v/>
      </c>
    </row>
    <row r="6157" customFormat="false" ht="15" hidden="false" customHeight="false" outlineLevel="0" collapsed="false">
      <c r="A6157" s="35"/>
      <c r="B6157" s="35"/>
      <c r="G6157" s="0" t="str">
        <f aca="false">IF(A6157="","",IF(AND(A6157&gt;=Debut,A6157&lt;Fin),1,0))</f>
        <v/>
      </c>
      <c r="H6157" s="0" t="str">
        <f aca="false">IF(G6157=1,INT(ROUND((A6157-Debut)*86400,0)/600),"")</f>
        <v/>
      </c>
      <c r="I6157" s="0" t="str">
        <f aca="false">IF(G6157=1,INT(ROUND((A6157-Debut)*86400,0)/3600),"")</f>
        <v/>
      </c>
      <c r="J6157" s="0" t="str">
        <f aca="false">IF(OR(A6157="",B6157=""),"",ROUND((B6157-A6157)*86400,0))</f>
        <v/>
      </c>
      <c r="K6157" s="37" t="str">
        <f aca="false">IF(G6157=1,IF(COUNTIFS($C:$C,C6157,$G:$G,1,$A:$A,"&gt;="&amp;(A6157-FenetreInterm/86400),$A:$A,"&lt;="&amp;A6157)&gt;=NbInterm,1,0),"")</f>
        <v/>
      </c>
      <c r="L6157" s="37" t="str">
        <f aca="false">IF(G6157=1,IF(B6157="",0,IF(J6157&lt;SeuilFugitive,1,0)),"")</f>
        <v/>
      </c>
      <c r="M6157" s="37" t="str">
        <f aca="false">IF(G6157=1,IF(B6157="",IF((Fin-A6157)*24&gt;SeuilFigee,1,0),IF(J6157&gt;SeuilFigee*3600,1,0)),"")</f>
        <v/>
      </c>
      <c r="N6157" s="0" t="str">
        <f aca="false">IF(G6157=1,IF(COUNTIF(H$2:H6157,H6157)=1,COUNTIF($H:$H,H6157),""),"")</f>
        <v/>
      </c>
      <c r="O6157" s="0" t="str">
        <f aca="false">IF(G6157=1,IF(COUNTIF(I$2:I6157,I6157)=1,COUNTIF($I:$I,I6157),""),"")</f>
        <v/>
      </c>
      <c r="P6157" s="38" t="str">
        <f aca="false">IF(G6157=1,IF(COUNTIFS(C$2:C6157,C6157,G$2:G6157,1)=1,COUNTIFS($C:$C,C6157,$G:$G,1)+ROW()/10000000,""),"")</f>
        <v/>
      </c>
      <c r="Q6157" s="0" t="str">
        <f aca="false">IF(K6157=1,IF(COUNTIFS(C$2:C6157,C6157,K$2:K6157,1)=1,1,0),"")</f>
        <v/>
      </c>
      <c r="R6157" s="0" t="str">
        <f aca="false">IF(M6157=1,IF(COUNTIFS(C$2:C6157,C6157,M$2:M6157,1)=1,1,0),"")</f>
        <v/>
      </c>
      <c r="S6157" s="0" t="str">
        <f aca="false">IF(L6157=1,IF(COUNTIFS(C$2:C6157,C6157,L$2:L6157,1)=1,1,0),"")</f>
        <v/>
      </c>
      <c r="T6157" s="38" t="str">
        <f aca="false">IF(N6157="","",N6157+ROW()/10000000)</f>
        <v/>
      </c>
      <c r="U6157" s="0" t="str">
        <f aca="false">IF(G6157=1,IF(B6157="",1,0),"")</f>
        <v/>
      </c>
    </row>
    <row r="6158" customFormat="false" ht="15" hidden="false" customHeight="false" outlineLevel="0" collapsed="false">
      <c r="A6158" s="35"/>
      <c r="B6158" s="35"/>
      <c r="G6158" s="0" t="str">
        <f aca="false">IF(A6158="","",IF(AND(A6158&gt;=Debut,A6158&lt;Fin),1,0))</f>
        <v/>
      </c>
      <c r="H6158" s="0" t="str">
        <f aca="false">IF(G6158=1,INT(ROUND((A6158-Debut)*86400,0)/600),"")</f>
        <v/>
      </c>
      <c r="I6158" s="0" t="str">
        <f aca="false">IF(G6158=1,INT(ROUND((A6158-Debut)*86400,0)/3600),"")</f>
        <v/>
      </c>
      <c r="J6158" s="0" t="str">
        <f aca="false">IF(OR(A6158="",B6158=""),"",ROUND((B6158-A6158)*86400,0))</f>
        <v/>
      </c>
      <c r="K6158" s="37" t="str">
        <f aca="false">IF(G6158=1,IF(COUNTIFS($C:$C,C6158,$G:$G,1,$A:$A,"&gt;="&amp;(A6158-FenetreInterm/86400),$A:$A,"&lt;="&amp;A6158)&gt;=NbInterm,1,0),"")</f>
        <v/>
      </c>
      <c r="L6158" s="37" t="str">
        <f aca="false">IF(G6158=1,IF(B6158="",0,IF(J6158&lt;SeuilFugitive,1,0)),"")</f>
        <v/>
      </c>
      <c r="M6158" s="37" t="str">
        <f aca="false">IF(G6158=1,IF(B6158="",IF((Fin-A6158)*24&gt;SeuilFigee,1,0),IF(J6158&gt;SeuilFigee*3600,1,0)),"")</f>
        <v/>
      </c>
      <c r="N6158" s="0" t="str">
        <f aca="false">IF(G6158=1,IF(COUNTIF(H$2:H6158,H6158)=1,COUNTIF($H:$H,H6158),""),"")</f>
        <v/>
      </c>
      <c r="O6158" s="0" t="str">
        <f aca="false">IF(G6158=1,IF(COUNTIF(I$2:I6158,I6158)=1,COUNTIF($I:$I,I6158),""),"")</f>
        <v/>
      </c>
      <c r="P6158" s="38" t="str">
        <f aca="false">IF(G6158=1,IF(COUNTIFS(C$2:C6158,C6158,G$2:G6158,1)=1,COUNTIFS($C:$C,C6158,$G:$G,1)+ROW()/10000000,""),"")</f>
        <v/>
      </c>
      <c r="Q6158" s="0" t="str">
        <f aca="false">IF(K6158=1,IF(COUNTIFS(C$2:C6158,C6158,K$2:K6158,1)=1,1,0),"")</f>
        <v/>
      </c>
      <c r="R6158" s="0" t="str">
        <f aca="false">IF(M6158=1,IF(COUNTIFS(C$2:C6158,C6158,M$2:M6158,1)=1,1,0),"")</f>
        <v/>
      </c>
      <c r="S6158" s="0" t="str">
        <f aca="false">IF(L6158=1,IF(COUNTIFS(C$2:C6158,C6158,L$2:L6158,1)=1,1,0),"")</f>
        <v/>
      </c>
      <c r="T6158" s="38" t="str">
        <f aca="false">IF(N6158="","",N6158+ROW()/10000000)</f>
        <v/>
      </c>
      <c r="U6158" s="0" t="str">
        <f aca="false">IF(G6158=1,IF(B6158="",1,0),"")</f>
        <v/>
      </c>
    </row>
    <row r="6159" customFormat="false" ht="15" hidden="false" customHeight="false" outlineLevel="0" collapsed="false">
      <c r="A6159" s="35"/>
      <c r="B6159" s="35"/>
      <c r="G6159" s="0" t="str">
        <f aca="false">IF(A6159="","",IF(AND(A6159&gt;=Debut,A6159&lt;Fin),1,0))</f>
        <v/>
      </c>
      <c r="H6159" s="0" t="str">
        <f aca="false">IF(G6159=1,INT(ROUND((A6159-Debut)*86400,0)/600),"")</f>
        <v/>
      </c>
      <c r="I6159" s="0" t="str">
        <f aca="false">IF(G6159=1,INT(ROUND((A6159-Debut)*86400,0)/3600),"")</f>
        <v/>
      </c>
      <c r="J6159" s="0" t="str">
        <f aca="false">IF(OR(A6159="",B6159=""),"",ROUND((B6159-A6159)*86400,0))</f>
        <v/>
      </c>
      <c r="K6159" s="37" t="str">
        <f aca="false">IF(G6159=1,IF(COUNTIFS($C:$C,C6159,$G:$G,1,$A:$A,"&gt;="&amp;(A6159-FenetreInterm/86400),$A:$A,"&lt;="&amp;A6159)&gt;=NbInterm,1,0),"")</f>
        <v/>
      </c>
      <c r="L6159" s="37" t="str">
        <f aca="false">IF(G6159=1,IF(B6159="",0,IF(J6159&lt;SeuilFugitive,1,0)),"")</f>
        <v/>
      </c>
      <c r="M6159" s="37" t="str">
        <f aca="false">IF(G6159=1,IF(B6159="",IF((Fin-A6159)*24&gt;SeuilFigee,1,0),IF(J6159&gt;SeuilFigee*3600,1,0)),"")</f>
        <v/>
      </c>
      <c r="N6159" s="0" t="str">
        <f aca="false">IF(G6159=1,IF(COUNTIF(H$2:H6159,H6159)=1,COUNTIF($H:$H,H6159),""),"")</f>
        <v/>
      </c>
      <c r="O6159" s="0" t="str">
        <f aca="false">IF(G6159=1,IF(COUNTIF(I$2:I6159,I6159)=1,COUNTIF($I:$I,I6159),""),"")</f>
        <v/>
      </c>
      <c r="P6159" s="38" t="str">
        <f aca="false">IF(G6159=1,IF(COUNTIFS(C$2:C6159,C6159,G$2:G6159,1)=1,COUNTIFS($C:$C,C6159,$G:$G,1)+ROW()/10000000,""),"")</f>
        <v/>
      </c>
      <c r="Q6159" s="0" t="str">
        <f aca="false">IF(K6159=1,IF(COUNTIFS(C$2:C6159,C6159,K$2:K6159,1)=1,1,0),"")</f>
        <v/>
      </c>
      <c r="R6159" s="0" t="str">
        <f aca="false">IF(M6159=1,IF(COUNTIFS(C$2:C6159,C6159,M$2:M6159,1)=1,1,0),"")</f>
        <v/>
      </c>
      <c r="S6159" s="0" t="str">
        <f aca="false">IF(L6159=1,IF(COUNTIFS(C$2:C6159,C6159,L$2:L6159,1)=1,1,0),"")</f>
        <v/>
      </c>
      <c r="T6159" s="38" t="str">
        <f aca="false">IF(N6159="","",N6159+ROW()/10000000)</f>
        <v/>
      </c>
      <c r="U6159" s="0" t="str">
        <f aca="false">IF(G6159=1,IF(B6159="",1,0),"")</f>
        <v/>
      </c>
    </row>
    <row r="6160" customFormat="false" ht="15" hidden="false" customHeight="false" outlineLevel="0" collapsed="false">
      <c r="A6160" s="35"/>
      <c r="B6160" s="35"/>
      <c r="G6160" s="0" t="str">
        <f aca="false">IF(A6160="","",IF(AND(A6160&gt;=Debut,A6160&lt;Fin),1,0))</f>
        <v/>
      </c>
      <c r="H6160" s="0" t="str">
        <f aca="false">IF(G6160=1,INT(ROUND((A6160-Debut)*86400,0)/600),"")</f>
        <v/>
      </c>
      <c r="I6160" s="0" t="str">
        <f aca="false">IF(G6160=1,INT(ROUND((A6160-Debut)*86400,0)/3600),"")</f>
        <v/>
      </c>
      <c r="J6160" s="0" t="str">
        <f aca="false">IF(OR(A6160="",B6160=""),"",ROUND((B6160-A6160)*86400,0))</f>
        <v/>
      </c>
      <c r="K6160" s="37" t="str">
        <f aca="false">IF(G6160=1,IF(COUNTIFS($C:$C,C6160,$G:$G,1,$A:$A,"&gt;="&amp;(A6160-FenetreInterm/86400),$A:$A,"&lt;="&amp;A6160)&gt;=NbInterm,1,0),"")</f>
        <v/>
      </c>
      <c r="L6160" s="37" t="str">
        <f aca="false">IF(G6160=1,IF(B6160="",0,IF(J6160&lt;SeuilFugitive,1,0)),"")</f>
        <v/>
      </c>
      <c r="M6160" s="37" t="str">
        <f aca="false">IF(G6160=1,IF(B6160="",IF((Fin-A6160)*24&gt;SeuilFigee,1,0),IF(J6160&gt;SeuilFigee*3600,1,0)),"")</f>
        <v/>
      </c>
      <c r="N6160" s="0" t="str">
        <f aca="false">IF(G6160=1,IF(COUNTIF(H$2:H6160,H6160)=1,COUNTIF($H:$H,H6160),""),"")</f>
        <v/>
      </c>
      <c r="O6160" s="0" t="str">
        <f aca="false">IF(G6160=1,IF(COUNTIF(I$2:I6160,I6160)=1,COUNTIF($I:$I,I6160),""),"")</f>
        <v/>
      </c>
      <c r="P6160" s="38" t="str">
        <f aca="false">IF(G6160=1,IF(COUNTIFS(C$2:C6160,C6160,G$2:G6160,1)=1,COUNTIFS($C:$C,C6160,$G:$G,1)+ROW()/10000000,""),"")</f>
        <v/>
      </c>
      <c r="Q6160" s="0" t="str">
        <f aca="false">IF(K6160=1,IF(COUNTIFS(C$2:C6160,C6160,K$2:K6160,1)=1,1,0),"")</f>
        <v/>
      </c>
      <c r="R6160" s="0" t="str">
        <f aca="false">IF(M6160=1,IF(COUNTIFS(C$2:C6160,C6160,M$2:M6160,1)=1,1,0),"")</f>
        <v/>
      </c>
      <c r="S6160" s="0" t="str">
        <f aca="false">IF(L6160=1,IF(COUNTIFS(C$2:C6160,C6160,L$2:L6160,1)=1,1,0),"")</f>
        <v/>
      </c>
      <c r="T6160" s="38" t="str">
        <f aca="false">IF(N6160="","",N6160+ROW()/10000000)</f>
        <v/>
      </c>
      <c r="U6160" s="0" t="str">
        <f aca="false">IF(G6160=1,IF(B6160="",1,0),"")</f>
        <v/>
      </c>
    </row>
    <row r="6161" customFormat="false" ht="15" hidden="false" customHeight="false" outlineLevel="0" collapsed="false">
      <c r="A6161" s="35"/>
      <c r="B6161" s="35"/>
      <c r="G6161" s="0" t="str">
        <f aca="false">IF(A6161="","",IF(AND(A6161&gt;=Debut,A6161&lt;Fin),1,0))</f>
        <v/>
      </c>
      <c r="H6161" s="0" t="str">
        <f aca="false">IF(G6161=1,INT(ROUND((A6161-Debut)*86400,0)/600),"")</f>
        <v/>
      </c>
      <c r="I6161" s="0" t="str">
        <f aca="false">IF(G6161=1,INT(ROUND((A6161-Debut)*86400,0)/3600),"")</f>
        <v/>
      </c>
      <c r="J6161" s="0" t="str">
        <f aca="false">IF(OR(A6161="",B6161=""),"",ROUND((B6161-A6161)*86400,0))</f>
        <v/>
      </c>
      <c r="K6161" s="37" t="str">
        <f aca="false">IF(G6161=1,IF(COUNTIFS($C:$C,C6161,$G:$G,1,$A:$A,"&gt;="&amp;(A6161-FenetreInterm/86400),$A:$A,"&lt;="&amp;A6161)&gt;=NbInterm,1,0),"")</f>
        <v/>
      </c>
      <c r="L6161" s="37" t="str">
        <f aca="false">IF(G6161=1,IF(B6161="",0,IF(J6161&lt;SeuilFugitive,1,0)),"")</f>
        <v/>
      </c>
      <c r="M6161" s="37" t="str">
        <f aca="false">IF(G6161=1,IF(B6161="",IF((Fin-A6161)*24&gt;SeuilFigee,1,0),IF(J6161&gt;SeuilFigee*3600,1,0)),"")</f>
        <v/>
      </c>
      <c r="N6161" s="0" t="str">
        <f aca="false">IF(G6161=1,IF(COUNTIF(H$2:H6161,H6161)=1,COUNTIF($H:$H,H6161),""),"")</f>
        <v/>
      </c>
      <c r="O6161" s="0" t="str">
        <f aca="false">IF(G6161=1,IF(COUNTIF(I$2:I6161,I6161)=1,COUNTIF($I:$I,I6161),""),"")</f>
        <v/>
      </c>
      <c r="P6161" s="38" t="str">
        <f aca="false">IF(G6161=1,IF(COUNTIFS(C$2:C6161,C6161,G$2:G6161,1)=1,COUNTIFS($C:$C,C6161,$G:$G,1)+ROW()/10000000,""),"")</f>
        <v/>
      </c>
      <c r="Q6161" s="0" t="str">
        <f aca="false">IF(K6161=1,IF(COUNTIFS(C$2:C6161,C6161,K$2:K6161,1)=1,1,0),"")</f>
        <v/>
      </c>
      <c r="R6161" s="0" t="str">
        <f aca="false">IF(M6161=1,IF(COUNTIFS(C$2:C6161,C6161,M$2:M6161,1)=1,1,0),"")</f>
        <v/>
      </c>
      <c r="S6161" s="0" t="str">
        <f aca="false">IF(L6161=1,IF(COUNTIFS(C$2:C6161,C6161,L$2:L6161,1)=1,1,0),"")</f>
        <v/>
      </c>
      <c r="T6161" s="38" t="str">
        <f aca="false">IF(N6161="","",N6161+ROW()/10000000)</f>
        <v/>
      </c>
      <c r="U6161" s="0" t="str">
        <f aca="false">IF(G6161=1,IF(B6161="",1,0),"")</f>
        <v/>
      </c>
    </row>
    <row r="6162" customFormat="false" ht="15" hidden="false" customHeight="false" outlineLevel="0" collapsed="false">
      <c r="A6162" s="35"/>
      <c r="B6162" s="35"/>
      <c r="G6162" s="0" t="str">
        <f aca="false">IF(A6162="","",IF(AND(A6162&gt;=Debut,A6162&lt;Fin),1,0))</f>
        <v/>
      </c>
      <c r="H6162" s="0" t="str">
        <f aca="false">IF(G6162=1,INT(ROUND((A6162-Debut)*86400,0)/600),"")</f>
        <v/>
      </c>
      <c r="I6162" s="0" t="str">
        <f aca="false">IF(G6162=1,INT(ROUND((A6162-Debut)*86400,0)/3600),"")</f>
        <v/>
      </c>
      <c r="J6162" s="0" t="str">
        <f aca="false">IF(OR(A6162="",B6162=""),"",ROUND((B6162-A6162)*86400,0))</f>
        <v/>
      </c>
      <c r="K6162" s="37" t="str">
        <f aca="false">IF(G6162=1,IF(COUNTIFS($C:$C,C6162,$G:$G,1,$A:$A,"&gt;="&amp;(A6162-FenetreInterm/86400),$A:$A,"&lt;="&amp;A6162)&gt;=NbInterm,1,0),"")</f>
        <v/>
      </c>
      <c r="L6162" s="37" t="str">
        <f aca="false">IF(G6162=1,IF(B6162="",0,IF(J6162&lt;SeuilFugitive,1,0)),"")</f>
        <v/>
      </c>
      <c r="M6162" s="37" t="str">
        <f aca="false">IF(G6162=1,IF(B6162="",IF((Fin-A6162)*24&gt;SeuilFigee,1,0),IF(J6162&gt;SeuilFigee*3600,1,0)),"")</f>
        <v/>
      </c>
      <c r="N6162" s="0" t="str">
        <f aca="false">IF(G6162=1,IF(COUNTIF(H$2:H6162,H6162)=1,COUNTIF($H:$H,H6162),""),"")</f>
        <v/>
      </c>
      <c r="O6162" s="0" t="str">
        <f aca="false">IF(G6162=1,IF(COUNTIF(I$2:I6162,I6162)=1,COUNTIF($I:$I,I6162),""),"")</f>
        <v/>
      </c>
      <c r="P6162" s="38" t="str">
        <f aca="false">IF(G6162=1,IF(COUNTIFS(C$2:C6162,C6162,G$2:G6162,1)=1,COUNTIFS($C:$C,C6162,$G:$G,1)+ROW()/10000000,""),"")</f>
        <v/>
      </c>
      <c r="Q6162" s="0" t="str">
        <f aca="false">IF(K6162=1,IF(COUNTIFS(C$2:C6162,C6162,K$2:K6162,1)=1,1,0),"")</f>
        <v/>
      </c>
      <c r="R6162" s="0" t="str">
        <f aca="false">IF(M6162=1,IF(COUNTIFS(C$2:C6162,C6162,M$2:M6162,1)=1,1,0),"")</f>
        <v/>
      </c>
      <c r="S6162" s="0" t="str">
        <f aca="false">IF(L6162=1,IF(COUNTIFS(C$2:C6162,C6162,L$2:L6162,1)=1,1,0),"")</f>
        <v/>
      </c>
      <c r="T6162" s="38" t="str">
        <f aca="false">IF(N6162="","",N6162+ROW()/10000000)</f>
        <v/>
      </c>
      <c r="U6162" s="0" t="str">
        <f aca="false">IF(G6162=1,IF(B6162="",1,0),"")</f>
        <v/>
      </c>
    </row>
    <row r="6163" customFormat="false" ht="15" hidden="false" customHeight="false" outlineLevel="0" collapsed="false">
      <c r="A6163" s="35"/>
      <c r="B6163" s="35"/>
      <c r="G6163" s="0" t="str">
        <f aca="false">IF(A6163="","",IF(AND(A6163&gt;=Debut,A6163&lt;Fin),1,0))</f>
        <v/>
      </c>
      <c r="H6163" s="0" t="str">
        <f aca="false">IF(G6163=1,INT(ROUND((A6163-Debut)*86400,0)/600),"")</f>
        <v/>
      </c>
      <c r="I6163" s="0" t="str">
        <f aca="false">IF(G6163=1,INT(ROUND((A6163-Debut)*86400,0)/3600),"")</f>
        <v/>
      </c>
      <c r="J6163" s="0" t="str">
        <f aca="false">IF(OR(A6163="",B6163=""),"",ROUND((B6163-A6163)*86400,0))</f>
        <v/>
      </c>
      <c r="K6163" s="37" t="str">
        <f aca="false">IF(G6163=1,IF(COUNTIFS($C:$C,C6163,$G:$G,1,$A:$A,"&gt;="&amp;(A6163-FenetreInterm/86400),$A:$A,"&lt;="&amp;A6163)&gt;=NbInterm,1,0),"")</f>
        <v/>
      </c>
      <c r="L6163" s="37" t="str">
        <f aca="false">IF(G6163=1,IF(B6163="",0,IF(J6163&lt;SeuilFugitive,1,0)),"")</f>
        <v/>
      </c>
      <c r="M6163" s="37" t="str">
        <f aca="false">IF(G6163=1,IF(B6163="",IF((Fin-A6163)*24&gt;SeuilFigee,1,0),IF(J6163&gt;SeuilFigee*3600,1,0)),"")</f>
        <v/>
      </c>
      <c r="N6163" s="0" t="str">
        <f aca="false">IF(G6163=1,IF(COUNTIF(H$2:H6163,H6163)=1,COUNTIF($H:$H,H6163),""),"")</f>
        <v/>
      </c>
      <c r="O6163" s="0" t="str">
        <f aca="false">IF(G6163=1,IF(COUNTIF(I$2:I6163,I6163)=1,COUNTIF($I:$I,I6163),""),"")</f>
        <v/>
      </c>
      <c r="P6163" s="38" t="str">
        <f aca="false">IF(G6163=1,IF(COUNTIFS(C$2:C6163,C6163,G$2:G6163,1)=1,COUNTIFS($C:$C,C6163,$G:$G,1)+ROW()/10000000,""),"")</f>
        <v/>
      </c>
      <c r="Q6163" s="0" t="str">
        <f aca="false">IF(K6163=1,IF(COUNTIFS(C$2:C6163,C6163,K$2:K6163,1)=1,1,0),"")</f>
        <v/>
      </c>
      <c r="R6163" s="0" t="str">
        <f aca="false">IF(M6163=1,IF(COUNTIFS(C$2:C6163,C6163,M$2:M6163,1)=1,1,0),"")</f>
        <v/>
      </c>
      <c r="S6163" s="0" t="str">
        <f aca="false">IF(L6163=1,IF(COUNTIFS(C$2:C6163,C6163,L$2:L6163,1)=1,1,0),"")</f>
        <v/>
      </c>
      <c r="T6163" s="38" t="str">
        <f aca="false">IF(N6163="","",N6163+ROW()/10000000)</f>
        <v/>
      </c>
      <c r="U6163" s="0" t="str">
        <f aca="false">IF(G6163=1,IF(B6163="",1,0),"")</f>
        <v/>
      </c>
    </row>
    <row r="6164" customFormat="false" ht="15" hidden="false" customHeight="false" outlineLevel="0" collapsed="false">
      <c r="A6164" s="35"/>
      <c r="B6164" s="35"/>
      <c r="G6164" s="0" t="str">
        <f aca="false">IF(A6164="","",IF(AND(A6164&gt;=Debut,A6164&lt;Fin),1,0))</f>
        <v/>
      </c>
      <c r="H6164" s="0" t="str">
        <f aca="false">IF(G6164=1,INT(ROUND((A6164-Debut)*86400,0)/600),"")</f>
        <v/>
      </c>
      <c r="I6164" s="0" t="str">
        <f aca="false">IF(G6164=1,INT(ROUND((A6164-Debut)*86400,0)/3600),"")</f>
        <v/>
      </c>
      <c r="J6164" s="0" t="str">
        <f aca="false">IF(OR(A6164="",B6164=""),"",ROUND((B6164-A6164)*86400,0))</f>
        <v/>
      </c>
      <c r="K6164" s="37" t="str">
        <f aca="false">IF(G6164=1,IF(COUNTIFS($C:$C,C6164,$G:$G,1,$A:$A,"&gt;="&amp;(A6164-FenetreInterm/86400),$A:$A,"&lt;="&amp;A6164)&gt;=NbInterm,1,0),"")</f>
        <v/>
      </c>
      <c r="L6164" s="37" t="str">
        <f aca="false">IF(G6164=1,IF(B6164="",0,IF(J6164&lt;SeuilFugitive,1,0)),"")</f>
        <v/>
      </c>
      <c r="M6164" s="37" t="str">
        <f aca="false">IF(G6164=1,IF(B6164="",IF((Fin-A6164)*24&gt;SeuilFigee,1,0),IF(J6164&gt;SeuilFigee*3600,1,0)),"")</f>
        <v/>
      </c>
      <c r="N6164" s="0" t="str">
        <f aca="false">IF(G6164=1,IF(COUNTIF(H$2:H6164,H6164)=1,COUNTIF($H:$H,H6164),""),"")</f>
        <v/>
      </c>
      <c r="O6164" s="0" t="str">
        <f aca="false">IF(G6164=1,IF(COUNTIF(I$2:I6164,I6164)=1,COUNTIF($I:$I,I6164),""),"")</f>
        <v/>
      </c>
      <c r="P6164" s="38" t="str">
        <f aca="false">IF(G6164=1,IF(COUNTIFS(C$2:C6164,C6164,G$2:G6164,1)=1,COUNTIFS($C:$C,C6164,$G:$G,1)+ROW()/10000000,""),"")</f>
        <v/>
      </c>
      <c r="Q6164" s="0" t="str">
        <f aca="false">IF(K6164=1,IF(COUNTIFS(C$2:C6164,C6164,K$2:K6164,1)=1,1,0),"")</f>
        <v/>
      </c>
      <c r="R6164" s="0" t="str">
        <f aca="false">IF(M6164=1,IF(COUNTIFS(C$2:C6164,C6164,M$2:M6164,1)=1,1,0),"")</f>
        <v/>
      </c>
      <c r="S6164" s="0" t="str">
        <f aca="false">IF(L6164=1,IF(COUNTIFS(C$2:C6164,C6164,L$2:L6164,1)=1,1,0),"")</f>
        <v/>
      </c>
      <c r="T6164" s="38" t="str">
        <f aca="false">IF(N6164="","",N6164+ROW()/10000000)</f>
        <v/>
      </c>
      <c r="U6164" s="0" t="str">
        <f aca="false">IF(G6164=1,IF(B6164="",1,0),"")</f>
        <v/>
      </c>
    </row>
    <row r="6165" customFormat="false" ht="15" hidden="false" customHeight="false" outlineLevel="0" collapsed="false">
      <c r="A6165" s="35"/>
      <c r="B6165" s="35"/>
      <c r="G6165" s="0" t="str">
        <f aca="false">IF(A6165="","",IF(AND(A6165&gt;=Debut,A6165&lt;Fin),1,0))</f>
        <v/>
      </c>
      <c r="H6165" s="0" t="str">
        <f aca="false">IF(G6165=1,INT(ROUND((A6165-Debut)*86400,0)/600),"")</f>
        <v/>
      </c>
      <c r="I6165" s="0" t="str">
        <f aca="false">IF(G6165=1,INT(ROUND((A6165-Debut)*86400,0)/3600),"")</f>
        <v/>
      </c>
      <c r="J6165" s="0" t="str">
        <f aca="false">IF(OR(A6165="",B6165=""),"",ROUND((B6165-A6165)*86400,0))</f>
        <v/>
      </c>
      <c r="K6165" s="37" t="str">
        <f aca="false">IF(G6165=1,IF(COUNTIFS($C:$C,C6165,$G:$G,1,$A:$A,"&gt;="&amp;(A6165-FenetreInterm/86400),$A:$A,"&lt;="&amp;A6165)&gt;=NbInterm,1,0),"")</f>
        <v/>
      </c>
      <c r="L6165" s="37" t="str">
        <f aca="false">IF(G6165=1,IF(B6165="",0,IF(J6165&lt;SeuilFugitive,1,0)),"")</f>
        <v/>
      </c>
      <c r="M6165" s="37" t="str">
        <f aca="false">IF(G6165=1,IF(B6165="",IF((Fin-A6165)*24&gt;SeuilFigee,1,0),IF(J6165&gt;SeuilFigee*3600,1,0)),"")</f>
        <v/>
      </c>
      <c r="N6165" s="0" t="str">
        <f aca="false">IF(G6165=1,IF(COUNTIF(H$2:H6165,H6165)=1,COUNTIF($H:$H,H6165),""),"")</f>
        <v/>
      </c>
      <c r="O6165" s="0" t="str">
        <f aca="false">IF(G6165=1,IF(COUNTIF(I$2:I6165,I6165)=1,COUNTIF($I:$I,I6165),""),"")</f>
        <v/>
      </c>
      <c r="P6165" s="38" t="str">
        <f aca="false">IF(G6165=1,IF(COUNTIFS(C$2:C6165,C6165,G$2:G6165,1)=1,COUNTIFS($C:$C,C6165,$G:$G,1)+ROW()/10000000,""),"")</f>
        <v/>
      </c>
      <c r="Q6165" s="0" t="str">
        <f aca="false">IF(K6165=1,IF(COUNTIFS(C$2:C6165,C6165,K$2:K6165,1)=1,1,0),"")</f>
        <v/>
      </c>
      <c r="R6165" s="0" t="str">
        <f aca="false">IF(M6165=1,IF(COUNTIFS(C$2:C6165,C6165,M$2:M6165,1)=1,1,0),"")</f>
        <v/>
      </c>
      <c r="S6165" s="0" t="str">
        <f aca="false">IF(L6165=1,IF(COUNTIFS(C$2:C6165,C6165,L$2:L6165,1)=1,1,0),"")</f>
        <v/>
      </c>
      <c r="T6165" s="38" t="str">
        <f aca="false">IF(N6165="","",N6165+ROW()/10000000)</f>
        <v/>
      </c>
      <c r="U6165" s="0" t="str">
        <f aca="false">IF(G6165=1,IF(B6165="",1,0),"")</f>
        <v/>
      </c>
    </row>
    <row r="6166" customFormat="false" ht="15" hidden="false" customHeight="false" outlineLevel="0" collapsed="false">
      <c r="A6166" s="35"/>
      <c r="B6166" s="35"/>
      <c r="G6166" s="0" t="str">
        <f aca="false">IF(A6166="","",IF(AND(A6166&gt;=Debut,A6166&lt;Fin),1,0))</f>
        <v/>
      </c>
      <c r="H6166" s="0" t="str">
        <f aca="false">IF(G6166=1,INT(ROUND((A6166-Debut)*86400,0)/600),"")</f>
        <v/>
      </c>
      <c r="I6166" s="0" t="str">
        <f aca="false">IF(G6166=1,INT(ROUND((A6166-Debut)*86400,0)/3600),"")</f>
        <v/>
      </c>
      <c r="J6166" s="0" t="str">
        <f aca="false">IF(OR(A6166="",B6166=""),"",ROUND((B6166-A6166)*86400,0))</f>
        <v/>
      </c>
      <c r="K6166" s="37" t="str">
        <f aca="false">IF(G6166=1,IF(COUNTIFS($C:$C,C6166,$G:$G,1,$A:$A,"&gt;="&amp;(A6166-FenetreInterm/86400),$A:$A,"&lt;="&amp;A6166)&gt;=NbInterm,1,0),"")</f>
        <v/>
      </c>
      <c r="L6166" s="37" t="str">
        <f aca="false">IF(G6166=1,IF(B6166="",0,IF(J6166&lt;SeuilFugitive,1,0)),"")</f>
        <v/>
      </c>
      <c r="M6166" s="37" t="str">
        <f aca="false">IF(G6166=1,IF(B6166="",IF((Fin-A6166)*24&gt;SeuilFigee,1,0),IF(J6166&gt;SeuilFigee*3600,1,0)),"")</f>
        <v/>
      </c>
      <c r="N6166" s="0" t="str">
        <f aca="false">IF(G6166=1,IF(COUNTIF(H$2:H6166,H6166)=1,COUNTIF($H:$H,H6166),""),"")</f>
        <v/>
      </c>
      <c r="O6166" s="0" t="str">
        <f aca="false">IF(G6166=1,IF(COUNTIF(I$2:I6166,I6166)=1,COUNTIF($I:$I,I6166),""),"")</f>
        <v/>
      </c>
      <c r="P6166" s="38" t="str">
        <f aca="false">IF(G6166=1,IF(COUNTIFS(C$2:C6166,C6166,G$2:G6166,1)=1,COUNTIFS($C:$C,C6166,$G:$G,1)+ROW()/10000000,""),"")</f>
        <v/>
      </c>
      <c r="Q6166" s="0" t="str">
        <f aca="false">IF(K6166=1,IF(COUNTIFS(C$2:C6166,C6166,K$2:K6166,1)=1,1,0),"")</f>
        <v/>
      </c>
      <c r="R6166" s="0" t="str">
        <f aca="false">IF(M6166=1,IF(COUNTIFS(C$2:C6166,C6166,M$2:M6166,1)=1,1,0),"")</f>
        <v/>
      </c>
      <c r="S6166" s="0" t="str">
        <f aca="false">IF(L6166=1,IF(COUNTIFS(C$2:C6166,C6166,L$2:L6166,1)=1,1,0),"")</f>
        <v/>
      </c>
      <c r="T6166" s="38" t="str">
        <f aca="false">IF(N6166="","",N6166+ROW()/10000000)</f>
        <v/>
      </c>
      <c r="U6166" s="0" t="str">
        <f aca="false">IF(G6166=1,IF(B6166="",1,0),"")</f>
        <v/>
      </c>
    </row>
    <row r="6167" customFormat="false" ht="15" hidden="false" customHeight="false" outlineLevel="0" collapsed="false">
      <c r="A6167" s="35"/>
      <c r="B6167" s="35"/>
      <c r="G6167" s="0" t="str">
        <f aca="false">IF(A6167="","",IF(AND(A6167&gt;=Debut,A6167&lt;Fin),1,0))</f>
        <v/>
      </c>
      <c r="H6167" s="0" t="str">
        <f aca="false">IF(G6167=1,INT(ROUND((A6167-Debut)*86400,0)/600),"")</f>
        <v/>
      </c>
      <c r="I6167" s="0" t="str">
        <f aca="false">IF(G6167=1,INT(ROUND((A6167-Debut)*86400,0)/3600),"")</f>
        <v/>
      </c>
      <c r="J6167" s="0" t="str">
        <f aca="false">IF(OR(A6167="",B6167=""),"",ROUND((B6167-A6167)*86400,0))</f>
        <v/>
      </c>
      <c r="K6167" s="37" t="str">
        <f aca="false">IF(G6167=1,IF(COUNTIFS($C:$C,C6167,$G:$G,1,$A:$A,"&gt;="&amp;(A6167-FenetreInterm/86400),$A:$A,"&lt;="&amp;A6167)&gt;=NbInterm,1,0),"")</f>
        <v/>
      </c>
      <c r="L6167" s="37" t="str">
        <f aca="false">IF(G6167=1,IF(B6167="",0,IF(J6167&lt;SeuilFugitive,1,0)),"")</f>
        <v/>
      </c>
      <c r="M6167" s="37" t="str">
        <f aca="false">IF(G6167=1,IF(B6167="",IF((Fin-A6167)*24&gt;SeuilFigee,1,0),IF(J6167&gt;SeuilFigee*3600,1,0)),"")</f>
        <v/>
      </c>
      <c r="N6167" s="0" t="str">
        <f aca="false">IF(G6167=1,IF(COUNTIF(H$2:H6167,H6167)=1,COUNTIF($H:$H,H6167),""),"")</f>
        <v/>
      </c>
      <c r="O6167" s="0" t="str">
        <f aca="false">IF(G6167=1,IF(COUNTIF(I$2:I6167,I6167)=1,COUNTIF($I:$I,I6167),""),"")</f>
        <v/>
      </c>
      <c r="P6167" s="38" t="str">
        <f aca="false">IF(G6167=1,IF(COUNTIFS(C$2:C6167,C6167,G$2:G6167,1)=1,COUNTIFS($C:$C,C6167,$G:$G,1)+ROW()/10000000,""),"")</f>
        <v/>
      </c>
      <c r="Q6167" s="0" t="str">
        <f aca="false">IF(K6167=1,IF(COUNTIFS(C$2:C6167,C6167,K$2:K6167,1)=1,1,0),"")</f>
        <v/>
      </c>
      <c r="R6167" s="0" t="str">
        <f aca="false">IF(M6167=1,IF(COUNTIFS(C$2:C6167,C6167,M$2:M6167,1)=1,1,0),"")</f>
        <v/>
      </c>
      <c r="S6167" s="0" t="str">
        <f aca="false">IF(L6167=1,IF(COUNTIFS(C$2:C6167,C6167,L$2:L6167,1)=1,1,0),"")</f>
        <v/>
      </c>
      <c r="T6167" s="38" t="str">
        <f aca="false">IF(N6167="","",N6167+ROW()/10000000)</f>
        <v/>
      </c>
      <c r="U6167" s="0" t="str">
        <f aca="false">IF(G6167=1,IF(B6167="",1,0),"")</f>
        <v/>
      </c>
    </row>
    <row r="6168" customFormat="false" ht="15" hidden="false" customHeight="false" outlineLevel="0" collapsed="false">
      <c r="A6168" s="35"/>
      <c r="B6168" s="35"/>
      <c r="G6168" s="0" t="str">
        <f aca="false">IF(A6168="","",IF(AND(A6168&gt;=Debut,A6168&lt;Fin),1,0))</f>
        <v/>
      </c>
      <c r="H6168" s="0" t="str">
        <f aca="false">IF(G6168=1,INT(ROUND((A6168-Debut)*86400,0)/600),"")</f>
        <v/>
      </c>
      <c r="I6168" s="0" t="str">
        <f aca="false">IF(G6168=1,INT(ROUND((A6168-Debut)*86400,0)/3600),"")</f>
        <v/>
      </c>
      <c r="J6168" s="0" t="str">
        <f aca="false">IF(OR(A6168="",B6168=""),"",ROUND((B6168-A6168)*86400,0))</f>
        <v/>
      </c>
      <c r="K6168" s="37" t="str">
        <f aca="false">IF(G6168=1,IF(COUNTIFS($C:$C,C6168,$G:$G,1,$A:$A,"&gt;="&amp;(A6168-FenetreInterm/86400),$A:$A,"&lt;="&amp;A6168)&gt;=NbInterm,1,0),"")</f>
        <v/>
      </c>
      <c r="L6168" s="37" t="str">
        <f aca="false">IF(G6168=1,IF(B6168="",0,IF(J6168&lt;SeuilFugitive,1,0)),"")</f>
        <v/>
      </c>
      <c r="M6168" s="37" t="str">
        <f aca="false">IF(G6168=1,IF(B6168="",IF((Fin-A6168)*24&gt;SeuilFigee,1,0),IF(J6168&gt;SeuilFigee*3600,1,0)),"")</f>
        <v/>
      </c>
      <c r="N6168" s="0" t="str">
        <f aca="false">IF(G6168=1,IF(COUNTIF(H$2:H6168,H6168)=1,COUNTIF($H:$H,H6168),""),"")</f>
        <v/>
      </c>
      <c r="O6168" s="0" t="str">
        <f aca="false">IF(G6168=1,IF(COUNTIF(I$2:I6168,I6168)=1,COUNTIF($I:$I,I6168),""),"")</f>
        <v/>
      </c>
      <c r="P6168" s="38" t="str">
        <f aca="false">IF(G6168=1,IF(COUNTIFS(C$2:C6168,C6168,G$2:G6168,1)=1,COUNTIFS($C:$C,C6168,$G:$G,1)+ROW()/10000000,""),"")</f>
        <v/>
      </c>
      <c r="Q6168" s="0" t="str">
        <f aca="false">IF(K6168=1,IF(COUNTIFS(C$2:C6168,C6168,K$2:K6168,1)=1,1,0),"")</f>
        <v/>
      </c>
      <c r="R6168" s="0" t="str">
        <f aca="false">IF(M6168=1,IF(COUNTIFS(C$2:C6168,C6168,M$2:M6168,1)=1,1,0),"")</f>
        <v/>
      </c>
      <c r="S6168" s="0" t="str">
        <f aca="false">IF(L6168=1,IF(COUNTIFS(C$2:C6168,C6168,L$2:L6168,1)=1,1,0),"")</f>
        <v/>
      </c>
      <c r="T6168" s="38" t="str">
        <f aca="false">IF(N6168="","",N6168+ROW()/10000000)</f>
        <v/>
      </c>
      <c r="U6168" s="0" t="str">
        <f aca="false">IF(G6168=1,IF(B6168="",1,0),"")</f>
        <v/>
      </c>
    </row>
    <row r="6169" customFormat="false" ht="15" hidden="false" customHeight="false" outlineLevel="0" collapsed="false">
      <c r="A6169" s="35"/>
      <c r="B6169" s="35"/>
      <c r="G6169" s="0" t="str">
        <f aca="false">IF(A6169="","",IF(AND(A6169&gt;=Debut,A6169&lt;Fin),1,0))</f>
        <v/>
      </c>
      <c r="H6169" s="0" t="str">
        <f aca="false">IF(G6169=1,INT(ROUND((A6169-Debut)*86400,0)/600),"")</f>
        <v/>
      </c>
      <c r="I6169" s="0" t="str">
        <f aca="false">IF(G6169=1,INT(ROUND((A6169-Debut)*86400,0)/3600),"")</f>
        <v/>
      </c>
      <c r="J6169" s="0" t="str">
        <f aca="false">IF(OR(A6169="",B6169=""),"",ROUND((B6169-A6169)*86400,0))</f>
        <v/>
      </c>
      <c r="K6169" s="37" t="str">
        <f aca="false">IF(G6169=1,IF(COUNTIFS($C:$C,C6169,$G:$G,1,$A:$A,"&gt;="&amp;(A6169-FenetreInterm/86400),$A:$A,"&lt;="&amp;A6169)&gt;=NbInterm,1,0),"")</f>
        <v/>
      </c>
      <c r="L6169" s="37" t="str">
        <f aca="false">IF(G6169=1,IF(B6169="",0,IF(J6169&lt;SeuilFugitive,1,0)),"")</f>
        <v/>
      </c>
      <c r="M6169" s="37" t="str">
        <f aca="false">IF(G6169=1,IF(B6169="",IF((Fin-A6169)*24&gt;SeuilFigee,1,0),IF(J6169&gt;SeuilFigee*3600,1,0)),"")</f>
        <v/>
      </c>
      <c r="N6169" s="0" t="str">
        <f aca="false">IF(G6169=1,IF(COUNTIF(H$2:H6169,H6169)=1,COUNTIF($H:$H,H6169),""),"")</f>
        <v/>
      </c>
      <c r="O6169" s="0" t="str">
        <f aca="false">IF(G6169=1,IF(COUNTIF(I$2:I6169,I6169)=1,COUNTIF($I:$I,I6169),""),"")</f>
        <v/>
      </c>
      <c r="P6169" s="38" t="str">
        <f aca="false">IF(G6169=1,IF(COUNTIFS(C$2:C6169,C6169,G$2:G6169,1)=1,COUNTIFS($C:$C,C6169,$G:$G,1)+ROW()/10000000,""),"")</f>
        <v/>
      </c>
      <c r="Q6169" s="0" t="str">
        <f aca="false">IF(K6169=1,IF(COUNTIFS(C$2:C6169,C6169,K$2:K6169,1)=1,1,0),"")</f>
        <v/>
      </c>
      <c r="R6169" s="0" t="str">
        <f aca="false">IF(M6169=1,IF(COUNTIFS(C$2:C6169,C6169,M$2:M6169,1)=1,1,0),"")</f>
        <v/>
      </c>
      <c r="S6169" s="0" t="str">
        <f aca="false">IF(L6169=1,IF(COUNTIFS(C$2:C6169,C6169,L$2:L6169,1)=1,1,0),"")</f>
        <v/>
      </c>
      <c r="T6169" s="38" t="str">
        <f aca="false">IF(N6169="","",N6169+ROW()/10000000)</f>
        <v/>
      </c>
      <c r="U6169" s="0" t="str">
        <f aca="false">IF(G6169=1,IF(B6169="",1,0),"")</f>
        <v/>
      </c>
    </row>
    <row r="6170" customFormat="false" ht="15" hidden="false" customHeight="false" outlineLevel="0" collapsed="false">
      <c r="A6170" s="35"/>
      <c r="B6170" s="35"/>
      <c r="G6170" s="0" t="str">
        <f aca="false">IF(A6170="","",IF(AND(A6170&gt;=Debut,A6170&lt;Fin),1,0))</f>
        <v/>
      </c>
      <c r="H6170" s="0" t="str">
        <f aca="false">IF(G6170=1,INT(ROUND((A6170-Debut)*86400,0)/600),"")</f>
        <v/>
      </c>
      <c r="I6170" s="0" t="str">
        <f aca="false">IF(G6170=1,INT(ROUND((A6170-Debut)*86400,0)/3600),"")</f>
        <v/>
      </c>
      <c r="J6170" s="0" t="str">
        <f aca="false">IF(OR(A6170="",B6170=""),"",ROUND((B6170-A6170)*86400,0))</f>
        <v/>
      </c>
      <c r="K6170" s="37" t="str">
        <f aca="false">IF(G6170=1,IF(COUNTIFS($C:$C,C6170,$G:$G,1,$A:$A,"&gt;="&amp;(A6170-FenetreInterm/86400),$A:$A,"&lt;="&amp;A6170)&gt;=NbInterm,1,0),"")</f>
        <v/>
      </c>
      <c r="L6170" s="37" t="str">
        <f aca="false">IF(G6170=1,IF(B6170="",0,IF(J6170&lt;SeuilFugitive,1,0)),"")</f>
        <v/>
      </c>
      <c r="M6170" s="37" t="str">
        <f aca="false">IF(G6170=1,IF(B6170="",IF((Fin-A6170)*24&gt;SeuilFigee,1,0),IF(J6170&gt;SeuilFigee*3600,1,0)),"")</f>
        <v/>
      </c>
      <c r="N6170" s="0" t="str">
        <f aca="false">IF(G6170=1,IF(COUNTIF(H$2:H6170,H6170)=1,COUNTIF($H:$H,H6170),""),"")</f>
        <v/>
      </c>
      <c r="O6170" s="0" t="str">
        <f aca="false">IF(G6170=1,IF(COUNTIF(I$2:I6170,I6170)=1,COUNTIF($I:$I,I6170),""),"")</f>
        <v/>
      </c>
      <c r="P6170" s="38" t="str">
        <f aca="false">IF(G6170=1,IF(COUNTIFS(C$2:C6170,C6170,G$2:G6170,1)=1,COUNTIFS($C:$C,C6170,$G:$G,1)+ROW()/10000000,""),"")</f>
        <v/>
      </c>
      <c r="Q6170" s="0" t="str">
        <f aca="false">IF(K6170=1,IF(COUNTIFS(C$2:C6170,C6170,K$2:K6170,1)=1,1,0),"")</f>
        <v/>
      </c>
      <c r="R6170" s="0" t="str">
        <f aca="false">IF(M6170=1,IF(COUNTIFS(C$2:C6170,C6170,M$2:M6170,1)=1,1,0),"")</f>
        <v/>
      </c>
      <c r="S6170" s="0" t="str">
        <f aca="false">IF(L6170=1,IF(COUNTIFS(C$2:C6170,C6170,L$2:L6170,1)=1,1,0),"")</f>
        <v/>
      </c>
      <c r="T6170" s="38" t="str">
        <f aca="false">IF(N6170="","",N6170+ROW()/10000000)</f>
        <v/>
      </c>
      <c r="U6170" s="0" t="str">
        <f aca="false">IF(G6170=1,IF(B6170="",1,0),"")</f>
        <v/>
      </c>
    </row>
    <row r="6171" customFormat="false" ht="15" hidden="false" customHeight="false" outlineLevel="0" collapsed="false">
      <c r="A6171" s="35"/>
      <c r="B6171" s="35"/>
      <c r="G6171" s="0" t="str">
        <f aca="false">IF(A6171="","",IF(AND(A6171&gt;=Debut,A6171&lt;Fin),1,0))</f>
        <v/>
      </c>
      <c r="H6171" s="0" t="str">
        <f aca="false">IF(G6171=1,INT(ROUND((A6171-Debut)*86400,0)/600),"")</f>
        <v/>
      </c>
      <c r="I6171" s="0" t="str">
        <f aca="false">IF(G6171=1,INT(ROUND((A6171-Debut)*86400,0)/3600),"")</f>
        <v/>
      </c>
      <c r="J6171" s="0" t="str">
        <f aca="false">IF(OR(A6171="",B6171=""),"",ROUND((B6171-A6171)*86400,0))</f>
        <v/>
      </c>
      <c r="K6171" s="37" t="str">
        <f aca="false">IF(G6171=1,IF(COUNTIFS($C:$C,C6171,$G:$G,1,$A:$A,"&gt;="&amp;(A6171-FenetreInterm/86400),$A:$A,"&lt;="&amp;A6171)&gt;=NbInterm,1,0),"")</f>
        <v/>
      </c>
      <c r="L6171" s="37" t="str">
        <f aca="false">IF(G6171=1,IF(B6171="",0,IF(J6171&lt;SeuilFugitive,1,0)),"")</f>
        <v/>
      </c>
      <c r="M6171" s="37" t="str">
        <f aca="false">IF(G6171=1,IF(B6171="",IF((Fin-A6171)*24&gt;SeuilFigee,1,0),IF(J6171&gt;SeuilFigee*3600,1,0)),"")</f>
        <v/>
      </c>
      <c r="N6171" s="0" t="str">
        <f aca="false">IF(G6171=1,IF(COUNTIF(H$2:H6171,H6171)=1,COUNTIF($H:$H,H6171),""),"")</f>
        <v/>
      </c>
      <c r="O6171" s="0" t="str">
        <f aca="false">IF(G6171=1,IF(COUNTIF(I$2:I6171,I6171)=1,COUNTIF($I:$I,I6171),""),"")</f>
        <v/>
      </c>
      <c r="P6171" s="38" t="str">
        <f aca="false">IF(G6171=1,IF(COUNTIFS(C$2:C6171,C6171,G$2:G6171,1)=1,COUNTIFS($C:$C,C6171,$G:$G,1)+ROW()/10000000,""),"")</f>
        <v/>
      </c>
      <c r="Q6171" s="0" t="str">
        <f aca="false">IF(K6171=1,IF(COUNTIFS(C$2:C6171,C6171,K$2:K6171,1)=1,1,0),"")</f>
        <v/>
      </c>
      <c r="R6171" s="0" t="str">
        <f aca="false">IF(M6171=1,IF(COUNTIFS(C$2:C6171,C6171,M$2:M6171,1)=1,1,0),"")</f>
        <v/>
      </c>
      <c r="S6171" s="0" t="str">
        <f aca="false">IF(L6171=1,IF(COUNTIFS(C$2:C6171,C6171,L$2:L6171,1)=1,1,0),"")</f>
        <v/>
      </c>
      <c r="T6171" s="38" t="str">
        <f aca="false">IF(N6171="","",N6171+ROW()/10000000)</f>
        <v/>
      </c>
      <c r="U6171" s="0" t="str">
        <f aca="false">IF(G6171=1,IF(B6171="",1,0),"")</f>
        <v/>
      </c>
    </row>
    <row r="6172" customFormat="false" ht="15" hidden="false" customHeight="false" outlineLevel="0" collapsed="false">
      <c r="A6172" s="35"/>
      <c r="B6172" s="35"/>
      <c r="G6172" s="0" t="str">
        <f aca="false">IF(A6172="","",IF(AND(A6172&gt;=Debut,A6172&lt;Fin),1,0))</f>
        <v/>
      </c>
      <c r="H6172" s="0" t="str">
        <f aca="false">IF(G6172=1,INT(ROUND((A6172-Debut)*86400,0)/600),"")</f>
        <v/>
      </c>
      <c r="I6172" s="0" t="str">
        <f aca="false">IF(G6172=1,INT(ROUND((A6172-Debut)*86400,0)/3600),"")</f>
        <v/>
      </c>
      <c r="J6172" s="0" t="str">
        <f aca="false">IF(OR(A6172="",B6172=""),"",ROUND((B6172-A6172)*86400,0))</f>
        <v/>
      </c>
      <c r="K6172" s="37" t="str">
        <f aca="false">IF(G6172=1,IF(COUNTIFS($C:$C,C6172,$G:$G,1,$A:$A,"&gt;="&amp;(A6172-FenetreInterm/86400),$A:$A,"&lt;="&amp;A6172)&gt;=NbInterm,1,0),"")</f>
        <v/>
      </c>
      <c r="L6172" s="37" t="str">
        <f aca="false">IF(G6172=1,IF(B6172="",0,IF(J6172&lt;SeuilFugitive,1,0)),"")</f>
        <v/>
      </c>
      <c r="M6172" s="37" t="str">
        <f aca="false">IF(G6172=1,IF(B6172="",IF((Fin-A6172)*24&gt;SeuilFigee,1,0),IF(J6172&gt;SeuilFigee*3600,1,0)),"")</f>
        <v/>
      </c>
      <c r="N6172" s="0" t="str">
        <f aca="false">IF(G6172=1,IF(COUNTIF(H$2:H6172,H6172)=1,COUNTIF($H:$H,H6172),""),"")</f>
        <v/>
      </c>
      <c r="O6172" s="0" t="str">
        <f aca="false">IF(G6172=1,IF(COUNTIF(I$2:I6172,I6172)=1,COUNTIF($I:$I,I6172),""),"")</f>
        <v/>
      </c>
      <c r="P6172" s="38" t="str">
        <f aca="false">IF(G6172=1,IF(COUNTIFS(C$2:C6172,C6172,G$2:G6172,1)=1,COUNTIFS($C:$C,C6172,$G:$G,1)+ROW()/10000000,""),"")</f>
        <v/>
      </c>
      <c r="Q6172" s="0" t="str">
        <f aca="false">IF(K6172=1,IF(COUNTIFS(C$2:C6172,C6172,K$2:K6172,1)=1,1,0),"")</f>
        <v/>
      </c>
      <c r="R6172" s="0" t="str">
        <f aca="false">IF(M6172=1,IF(COUNTIFS(C$2:C6172,C6172,M$2:M6172,1)=1,1,0),"")</f>
        <v/>
      </c>
      <c r="S6172" s="0" t="str">
        <f aca="false">IF(L6172=1,IF(COUNTIFS(C$2:C6172,C6172,L$2:L6172,1)=1,1,0),"")</f>
        <v/>
      </c>
      <c r="T6172" s="38" t="str">
        <f aca="false">IF(N6172="","",N6172+ROW()/10000000)</f>
        <v/>
      </c>
      <c r="U6172" s="0" t="str">
        <f aca="false">IF(G6172=1,IF(B6172="",1,0),"")</f>
        <v/>
      </c>
    </row>
    <row r="6173" customFormat="false" ht="15" hidden="false" customHeight="false" outlineLevel="0" collapsed="false">
      <c r="A6173" s="35"/>
      <c r="B6173" s="35"/>
      <c r="G6173" s="0" t="str">
        <f aca="false">IF(A6173="","",IF(AND(A6173&gt;=Debut,A6173&lt;Fin),1,0))</f>
        <v/>
      </c>
      <c r="H6173" s="0" t="str">
        <f aca="false">IF(G6173=1,INT(ROUND((A6173-Debut)*86400,0)/600),"")</f>
        <v/>
      </c>
      <c r="I6173" s="0" t="str">
        <f aca="false">IF(G6173=1,INT(ROUND((A6173-Debut)*86400,0)/3600),"")</f>
        <v/>
      </c>
      <c r="J6173" s="0" t="str">
        <f aca="false">IF(OR(A6173="",B6173=""),"",ROUND((B6173-A6173)*86400,0))</f>
        <v/>
      </c>
      <c r="K6173" s="37" t="str">
        <f aca="false">IF(G6173=1,IF(COUNTIFS($C:$C,C6173,$G:$G,1,$A:$A,"&gt;="&amp;(A6173-FenetreInterm/86400),$A:$A,"&lt;="&amp;A6173)&gt;=NbInterm,1,0),"")</f>
        <v/>
      </c>
      <c r="L6173" s="37" t="str">
        <f aca="false">IF(G6173=1,IF(B6173="",0,IF(J6173&lt;SeuilFugitive,1,0)),"")</f>
        <v/>
      </c>
      <c r="M6173" s="37" t="str">
        <f aca="false">IF(G6173=1,IF(B6173="",IF((Fin-A6173)*24&gt;SeuilFigee,1,0),IF(J6173&gt;SeuilFigee*3600,1,0)),"")</f>
        <v/>
      </c>
      <c r="N6173" s="0" t="str">
        <f aca="false">IF(G6173=1,IF(COUNTIF(H$2:H6173,H6173)=1,COUNTIF($H:$H,H6173),""),"")</f>
        <v/>
      </c>
      <c r="O6173" s="0" t="str">
        <f aca="false">IF(G6173=1,IF(COUNTIF(I$2:I6173,I6173)=1,COUNTIF($I:$I,I6173),""),"")</f>
        <v/>
      </c>
      <c r="P6173" s="38" t="str">
        <f aca="false">IF(G6173=1,IF(COUNTIFS(C$2:C6173,C6173,G$2:G6173,1)=1,COUNTIFS($C:$C,C6173,$G:$G,1)+ROW()/10000000,""),"")</f>
        <v/>
      </c>
      <c r="Q6173" s="0" t="str">
        <f aca="false">IF(K6173=1,IF(COUNTIFS(C$2:C6173,C6173,K$2:K6173,1)=1,1,0),"")</f>
        <v/>
      </c>
      <c r="R6173" s="0" t="str">
        <f aca="false">IF(M6173=1,IF(COUNTIFS(C$2:C6173,C6173,M$2:M6173,1)=1,1,0),"")</f>
        <v/>
      </c>
      <c r="S6173" s="0" t="str">
        <f aca="false">IF(L6173=1,IF(COUNTIFS(C$2:C6173,C6173,L$2:L6173,1)=1,1,0),"")</f>
        <v/>
      </c>
      <c r="T6173" s="38" t="str">
        <f aca="false">IF(N6173="","",N6173+ROW()/10000000)</f>
        <v/>
      </c>
      <c r="U6173" s="0" t="str">
        <f aca="false">IF(G6173=1,IF(B6173="",1,0),"")</f>
        <v/>
      </c>
    </row>
    <row r="6174" customFormat="false" ht="15" hidden="false" customHeight="false" outlineLevel="0" collapsed="false">
      <c r="A6174" s="35"/>
      <c r="B6174" s="35"/>
      <c r="G6174" s="0" t="str">
        <f aca="false">IF(A6174="","",IF(AND(A6174&gt;=Debut,A6174&lt;Fin),1,0))</f>
        <v/>
      </c>
      <c r="H6174" s="0" t="str">
        <f aca="false">IF(G6174=1,INT(ROUND((A6174-Debut)*86400,0)/600),"")</f>
        <v/>
      </c>
      <c r="I6174" s="0" t="str">
        <f aca="false">IF(G6174=1,INT(ROUND((A6174-Debut)*86400,0)/3600),"")</f>
        <v/>
      </c>
      <c r="J6174" s="0" t="str">
        <f aca="false">IF(OR(A6174="",B6174=""),"",ROUND((B6174-A6174)*86400,0))</f>
        <v/>
      </c>
      <c r="K6174" s="37" t="str">
        <f aca="false">IF(G6174=1,IF(COUNTIFS($C:$C,C6174,$G:$G,1,$A:$A,"&gt;="&amp;(A6174-FenetreInterm/86400),$A:$A,"&lt;="&amp;A6174)&gt;=NbInterm,1,0),"")</f>
        <v/>
      </c>
      <c r="L6174" s="37" t="str">
        <f aca="false">IF(G6174=1,IF(B6174="",0,IF(J6174&lt;SeuilFugitive,1,0)),"")</f>
        <v/>
      </c>
      <c r="M6174" s="37" t="str">
        <f aca="false">IF(G6174=1,IF(B6174="",IF((Fin-A6174)*24&gt;SeuilFigee,1,0),IF(J6174&gt;SeuilFigee*3600,1,0)),"")</f>
        <v/>
      </c>
      <c r="N6174" s="0" t="str">
        <f aca="false">IF(G6174=1,IF(COUNTIF(H$2:H6174,H6174)=1,COUNTIF($H:$H,H6174),""),"")</f>
        <v/>
      </c>
      <c r="O6174" s="0" t="str">
        <f aca="false">IF(G6174=1,IF(COUNTIF(I$2:I6174,I6174)=1,COUNTIF($I:$I,I6174),""),"")</f>
        <v/>
      </c>
      <c r="P6174" s="38" t="str">
        <f aca="false">IF(G6174=1,IF(COUNTIFS(C$2:C6174,C6174,G$2:G6174,1)=1,COUNTIFS($C:$C,C6174,$G:$G,1)+ROW()/10000000,""),"")</f>
        <v/>
      </c>
      <c r="Q6174" s="0" t="str">
        <f aca="false">IF(K6174=1,IF(COUNTIFS(C$2:C6174,C6174,K$2:K6174,1)=1,1,0),"")</f>
        <v/>
      </c>
      <c r="R6174" s="0" t="str">
        <f aca="false">IF(M6174=1,IF(COUNTIFS(C$2:C6174,C6174,M$2:M6174,1)=1,1,0),"")</f>
        <v/>
      </c>
      <c r="S6174" s="0" t="str">
        <f aca="false">IF(L6174=1,IF(COUNTIFS(C$2:C6174,C6174,L$2:L6174,1)=1,1,0),"")</f>
        <v/>
      </c>
      <c r="T6174" s="38" t="str">
        <f aca="false">IF(N6174="","",N6174+ROW()/10000000)</f>
        <v/>
      </c>
      <c r="U6174" s="0" t="str">
        <f aca="false">IF(G6174=1,IF(B6174="",1,0),"")</f>
        <v/>
      </c>
    </row>
    <row r="6175" customFormat="false" ht="15" hidden="false" customHeight="false" outlineLevel="0" collapsed="false">
      <c r="A6175" s="35"/>
      <c r="B6175" s="35"/>
      <c r="G6175" s="0" t="str">
        <f aca="false">IF(A6175="","",IF(AND(A6175&gt;=Debut,A6175&lt;Fin),1,0))</f>
        <v/>
      </c>
      <c r="H6175" s="0" t="str">
        <f aca="false">IF(G6175=1,INT(ROUND((A6175-Debut)*86400,0)/600),"")</f>
        <v/>
      </c>
      <c r="I6175" s="0" t="str">
        <f aca="false">IF(G6175=1,INT(ROUND((A6175-Debut)*86400,0)/3600),"")</f>
        <v/>
      </c>
      <c r="J6175" s="0" t="str">
        <f aca="false">IF(OR(A6175="",B6175=""),"",ROUND((B6175-A6175)*86400,0))</f>
        <v/>
      </c>
      <c r="K6175" s="37" t="str">
        <f aca="false">IF(G6175=1,IF(COUNTIFS($C:$C,C6175,$G:$G,1,$A:$A,"&gt;="&amp;(A6175-FenetreInterm/86400),$A:$A,"&lt;="&amp;A6175)&gt;=NbInterm,1,0),"")</f>
        <v/>
      </c>
      <c r="L6175" s="37" t="str">
        <f aca="false">IF(G6175=1,IF(B6175="",0,IF(J6175&lt;SeuilFugitive,1,0)),"")</f>
        <v/>
      </c>
      <c r="M6175" s="37" t="str">
        <f aca="false">IF(G6175=1,IF(B6175="",IF((Fin-A6175)*24&gt;SeuilFigee,1,0),IF(J6175&gt;SeuilFigee*3600,1,0)),"")</f>
        <v/>
      </c>
      <c r="N6175" s="0" t="str">
        <f aca="false">IF(G6175=1,IF(COUNTIF(H$2:H6175,H6175)=1,COUNTIF($H:$H,H6175),""),"")</f>
        <v/>
      </c>
      <c r="O6175" s="0" t="str">
        <f aca="false">IF(G6175=1,IF(COUNTIF(I$2:I6175,I6175)=1,COUNTIF($I:$I,I6175),""),"")</f>
        <v/>
      </c>
      <c r="P6175" s="38" t="str">
        <f aca="false">IF(G6175=1,IF(COUNTIFS(C$2:C6175,C6175,G$2:G6175,1)=1,COUNTIFS($C:$C,C6175,$G:$G,1)+ROW()/10000000,""),"")</f>
        <v/>
      </c>
      <c r="Q6175" s="0" t="str">
        <f aca="false">IF(K6175=1,IF(COUNTIFS(C$2:C6175,C6175,K$2:K6175,1)=1,1,0),"")</f>
        <v/>
      </c>
      <c r="R6175" s="0" t="str">
        <f aca="false">IF(M6175=1,IF(COUNTIFS(C$2:C6175,C6175,M$2:M6175,1)=1,1,0),"")</f>
        <v/>
      </c>
      <c r="S6175" s="0" t="str">
        <f aca="false">IF(L6175=1,IF(COUNTIFS(C$2:C6175,C6175,L$2:L6175,1)=1,1,0),"")</f>
        <v/>
      </c>
      <c r="T6175" s="38" t="str">
        <f aca="false">IF(N6175="","",N6175+ROW()/10000000)</f>
        <v/>
      </c>
      <c r="U6175" s="0" t="str">
        <f aca="false">IF(G6175=1,IF(B6175="",1,0),"")</f>
        <v/>
      </c>
    </row>
    <row r="6176" customFormat="false" ht="15" hidden="false" customHeight="false" outlineLevel="0" collapsed="false">
      <c r="A6176" s="35"/>
      <c r="B6176" s="35"/>
      <c r="G6176" s="0" t="str">
        <f aca="false">IF(A6176="","",IF(AND(A6176&gt;=Debut,A6176&lt;Fin),1,0))</f>
        <v/>
      </c>
      <c r="H6176" s="0" t="str">
        <f aca="false">IF(G6176=1,INT(ROUND((A6176-Debut)*86400,0)/600),"")</f>
        <v/>
      </c>
      <c r="I6176" s="0" t="str">
        <f aca="false">IF(G6176=1,INT(ROUND((A6176-Debut)*86400,0)/3600),"")</f>
        <v/>
      </c>
      <c r="J6176" s="0" t="str">
        <f aca="false">IF(OR(A6176="",B6176=""),"",ROUND((B6176-A6176)*86400,0))</f>
        <v/>
      </c>
      <c r="K6176" s="37" t="str">
        <f aca="false">IF(G6176=1,IF(COUNTIFS($C:$C,C6176,$G:$G,1,$A:$A,"&gt;="&amp;(A6176-FenetreInterm/86400),$A:$A,"&lt;="&amp;A6176)&gt;=NbInterm,1,0),"")</f>
        <v/>
      </c>
      <c r="L6176" s="37" t="str">
        <f aca="false">IF(G6176=1,IF(B6176="",0,IF(J6176&lt;SeuilFugitive,1,0)),"")</f>
        <v/>
      </c>
      <c r="M6176" s="37" t="str">
        <f aca="false">IF(G6176=1,IF(B6176="",IF((Fin-A6176)*24&gt;SeuilFigee,1,0),IF(J6176&gt;SeuilFigee*3600,1,0)),"")</f>
        <v/>
      </c>
      <c r="N6176" s="0" t="str">
        <f aca="false">IF(G6176=1,IF(COUNTIF(H$2:H6176,H6176)=1,COUNTIF($H:$H,H6176),""),"")</f>
        <v/>
      </c>
      <c r="O6176" s="0" t="str">
        <f aca="false">IF(G6176=1,IF(COUNTIF(I$2:I6176,I6176)=1,COUNTIF($I:$I,I6176),""),"")</f>
        <v/>
      </c>
      <c r="P6176" s="38" t="str">
        <f aca="false">IF(G6176=1,IF(COUNTIFS(C$2:C6176,C6176,G$2:G6176,1)=1,COUNTIFS($C:$C,C6176,$G:$G,1)+ROW()/10000000,""),"")</f>
        <v/>
      </c>
      <c r="Q6176" s="0" t="str">
        <f aca="false">IF(K6176=1,IF(COUNTIFS(C$2:C6176,C6176,K$2:K6176,1)=1,1,0),"")</f>
        <v/>
      </c>
      <c r="R6176" s="0" t="str">
        <f aca="false">IF(M6176=1,IF(COUNTIFS(C$2:C6176,C6176,M$2:M6176,1)=1,1,0),"")</f>
        <v/>
      </c>
      <c r="S6176" s="0" t="str">
        <f aca="false">IF(L6176=1,IF(COUNTIFS(C$2:C6176,C6176,L$2:L6176,1)=1,1,0),"")</f>
        <v/>
      </c>
      <c r="T6176" s="38" t="str">
        <f aca="false">IF(N6176="","",N6176+ROW()/10000000)</f>
        <v/>
      </c>
      <c r="U6176" s="0" t="str">
        <f aca="false">IF(G6176=1,IF(B6176="",1,0),"")</f>
        <v/>
      </c>
    </row>
    <row r="6177" customFormat="false" ht="15" hidden="false" customHeight="false" outlineLevel="0" collapsed="false">
      <c r="A6177" s="35"/>
      <c r="B6177" s="35"/>
      <c r="G6177" s="0" t="str">
        <f aca="false">IF(A6177="","",IF(AND(A6177&gt;=Debut,A6177&lt;Fin),1,0))</f>
        <v/>
      </c>
      <c r="H6177" s="0" t="str">
        <f aca="false">IF(G6177=1,INT(ROUND((A6177-Debut)*86400,0)/600),"")</f>
        <v/>
      </c>
      <c r="I6177" s="0" t="str">
        <f aca="false">IF(G6177=1,INT(ROUND((A6177-Debut)*86400,0)/3600),"")</f>
        <v/>
      </c>
      <c r="J6177" s="0" t="str">
        <f aca="false">IF(OR(A6177="",B6177=""),"",ROUND((B6177-A6177)*86400,0))</f>
        <v/>
      </c>
      <c r="K6177" s="37" t="str">
        <f aca="false">IF(G6177=1,IF(COUNTIFS($C:$C,C6177,$G:$G,1,$A:$A,"&gt;="&amp;(A6177-FenetreInterm/86400),$A:$A,"&lt;="&amp;A6177)&gt;=NbInterm,1,0),"")</f>
        <v/>
      </c>
      <c r="L6177" s="37" t="str">
        <f aca="false">IF(G6177=1,IF(B6177="",0,IF(J6177&lt;SeuilFugitive,1,0)),"")</f>
        <v/>
      </c>
      <c r="M6177" s="37" t="str">
        <f aca="false">IF(G6177=1,IF(B6177="",IF((Fin-A6177)*24&gt;SeuilFigee,1,0),IF(J6177&gt;SeuilFigee*3600,1,0)),"")</f>
        <v/>
      </c>
      <c r="N6177" s="0" t="str">
        <f aca="false">IF(G6177=1,IF(COUNTIF(H$2:H6177,H6177)=1,COUNTIF($H:$H,H6177),""),"")</f>
        <v/>
      </c>
      <c r="O6177" s="0" t="str">
        <f aca="false">IF(G6177=1,IF(COUNTIF(I$2:I6177,I6177)=1,COUNTIF($I:$I,I6177),""),"")</f>
        <v/>
      </c>
      <c r="P6177" s="38" t="str">
        <f aca="false">IF(G6177=1,IF(COUNTIFS(C$2:C6177,C6177,G$2:G6177,1)=1,COUNTIFS($C:$C,C6177,$G:$G,1)+ROW()/10000000,""),"")</f>
        <v/>
      </c>
      <c r="Q6177" s="0" t="str">
        <f aca="false">IF(K6177=1,IF(COUNTIFS(C$2:C6177,C6177,K$2:K6177,1)=1,1,0),"")</f>
        <v/>
      </c>
      <c r="R6177" s="0" t="str">
        <f aca="false">IF(M6177=1,IF(COUNTIFS(C$2:C6177,C6177,M$2:M6177,1)=1,1,0),"")</f>
        <v/>
      </c>
      <c r="S6177" s="0" t="str">
        <f aca="false">IF(L6177=1,IF(COUNTIFS(C$2:C6177,C6177,L$2:L6177,1)=1,1,0),"")</f>
        <v/>
      </c>
      <c r="T6177" s="38" t="str">
        <f aca="false">IF(N6177="","",N6177+ROW()/10000000)</f>
        <v/>
      </c>
      <c r="U6177" s="0" t="str">
        <f aca="false">IF(G6177=1,IF(B6177="",1,0),"")</f>
        <v/>
      </c>
    </row>
    <row r="6178" customFormat="false" ht="15" hidden="false" customHeight="false" outlineLevel="0" collapsed="false">
      <c r="A6178" s="35"/>
      <c r="B6178" s="35"/>
      <c r="G6178" s="0" t="str">
        <f aca="false">IF(A6178="","",IF(AND(A6178&gt;=Debut,A6178&lt;Fin),1,0))</f>
        <v/>
      </c>
      <c r="H6178" s="0" t="str">
        <f aca="false">IF(G6178=1,INT(ROUND((A6178-Debut)*86400,0)/600),"")</f>
        <v/>
      </c>
      <c r="I6178" s="0" t="str">
        <f aca="false">IF(G6178=1,INT(ROUND((A6178-Debut)*86400,0)/3600),"")</f>
        <v/>
      </c>
      <c r="J6178" s="0" t="str">
        <f aca="false">IF(OR(A6178="",B6178=""),"",ROUND((B6178-A6178)*86400,0))</f>
        <v/>
      </c>
      <c r="K6178" s="37" t="str">
        <f aca="false">IF(G6178=1,IF(COUNTIFS($C:$C,C6178,$G:$G,1,$A:$A,"&gt;="&amp;(A6178-FenetreInterm/86400),$A:$A,"&lt;="&amp;A6178)&gt;=NbInterm,1,0),"")</f>
        <v/>
      </c>
      <c r="L6178" s="37" t="str">
        <f aca="false">IF(G6178=1,IF(B6178="",0,IF(J6178&lt;SeuilFugitive,1,0)),"")</f>
        <v/>
      </c>
      <c r="M6178" s="37" t="str">
        <f aca="false">IF(G6178=1,IF(B6178="",IF((Fin-A6178)*24&gt;SeuilFigee,1,0),IF(J6178&gt;SeuilFigee*3600,1,0)),"")</f>
        <v/>
      </c>
      <c r="N6178" s="0" t="str">
        <f aca="false">IF(G6178=1,IF(COUNTIF(H$2:H6178,H6178)=1,COUNTIF($H:$H,H6178),""),"")</f>
        <v/>
      </c>
      <c r="O6178" s="0" t="str">
        <f aca="false">IF(G6178=1,IF(COUNTIF(I$2:I6178,I6178)=1,COUNTIF($I:$I,I6178),""),"")</f>
        <v/>
      </c>
      <c r="P6178" s="38" t="str">
        <f aca="false">IF(G6178=1,IF(COUNTIFS(C$2:C6178,C6178,G$2:G6178,1)=1,COUNTIFS($C:$C,C6178,$G:$G,1)+ROW()/10000000,""),"")</f>
        <v/>
      </c>
      <c r="Q6178" s="0" t="str">
        <f aca="false">IF(K6178=1,IF(COUNTIFS(C$2:C6178,C6178,K$2:K6178,1)=1,1,0),"")</f>
        <v/>
      </c>
      <c r="R6178" s="0" t="str">
        <f aca="false">IF(M6178=1,IF(COUNTIFS(C$2:C6178,C6178,M$2:M6178,1)=1,1,0),"")</f>
        <v/>
      </c>
      <c r="S6178" s="0" t="str">
        <f aca="false">IF(L6178=1,IF(COUNTIFS(C$2:C6178,C6178,L$2:L6178,1)=1,1,0),"")</f>
        <v/>
      </c>
      <c r="T6178" s="38" t="str">
        <f aca="false">IF(N6178="","",N6178+ROW()/10000000)</f>
        <v/>
      </c>
      <c r="U6178" s="0" t="str">
        <f aca="false">IF(G6178=1,IF(B6178="",1,0),"")</f>
        <v/>
      </c>
    </row>
    <row r="6179" customFormat="false" ht="15" hidden="false" customHeight="false" outlineLevel="0" collapsed="false">
      <c r="A6179" s="35"/>
      <c r="B6179" s="35"/>
      <c r="G6179" s="0" t="str">
        <f aca="false">IF(A6179="","",IF(AND(A6179&gt;=Debut,A6179&lt;Fin),1,0))</f>
        <v/>
      </c>
      <c r="H6179" s="0" t="str">
        <f aca="false">IF(G6179=1,INT(ROUND((A6179-Debut)*86400,0)/600),"")</f>
        <v/>
      </c>
      <c r="I6179" s="0" t="str">
        <f aca="false">IF(G6179=1,INT(ROUND((A6179-Debut)*86400,0)/3600),"")</f>
        <v/>
      </c>
      <c r="J6179" s="0" t="str">
        <f aca="false">IF(OR(A6179="",B6179=""),"",ROUND((B6179-A6179)*86400,0))</f>
        <v/>
      </c>
      <c r="K6179" s="37" t="str">
        <f aca="false">IF(G6179=1,IF(COUNTIFS($C:$C,C6179,$G:$G,1,$A:$A,"&gt;="&amp;(A6179-FenetreInterm/86400),$A:$A,"&lt;="&amp;A6179)&gt;=NbInterm,1,0),"")</f>
        <v/>
      </c>
      <c r="L6179" s="37" t="str">
        <f aca="false">IF(G6179=1,IF(B6179="",0,IF(J6179&lt;SeuilFugitive,1,0)),"")</f>
        <v/>
      </c>
      <c r="M6179" s="37" t="str">
        <f aca="false">IF(G6179=1,IF(B6179="",IF((Fin-A6179)*24&gt;SeuilFigee,1,0),IF(J6179&gt;SeuilFigee*3600,1,0)),"")</f>
        <v/>
      </c>
      <c r="N6179" s="0" t="str">
        <f aca="false">IF(G6179=1,IF(COUNTIF(H$2:H6179,H6179)=1,COUNTIF($H:$H,H6179),""),"")</f>
        <v/>
      </c>
      <c r="O6179" s="0" t="str">
        <f aca="false">IF(G6179=1,IF(COUNTIF(I$2:I6179,I6179)=1,COUNTIF($I:$I,I6179),""),"")</f>
        <v/>
      </c>
      <c r="P6179" s="38" t="str">
        <f aca="false">IF(G6179=1,IF(COUNTIFS(C$2:C6179,C6179,G$2:G6179,1)=1,COUNTIFS($C:$C,C6179,$G:$G,1)+ROW()/10000000,""),"")</f>
        <v/>
      </c>
      <c r="Q6179" s="0" t="str">
        <f aca="false">IF(K6179=1,IF(COUNTIFS(C$2:C6179,C6179,K$2:K6179,1)=1,1,0),"")</f>
        <v/>
      </c>
      <c r="R6179" s="0" t="str">
        <f aca="false">IF(M6179=1,IF(COUNTIFS(C$2:C6179,C6179,M$2:M6179,1)=1,1,0),"")</f>
        <v/>
      </c>
      <c r="S6179" s="0" t="str">
        <f aca="false">IF(L6179=1,IF(COUNTIFS(C$2:C6179,C6179,L$2:L6179,1)=1,1,0),"")</f>
        <v/>
      </c>
      <c r="T6179" s="38" t="str">
        <f aca="false">IF(N6179="","",N6179+ROW()/10000000)</f>
        <v/>
      </c>
      <c r="U6179" s="0" t="str">
        <f aca="false">IF(G6179=1,IF(B6179="",1,0),"")</f>
        <v/>
      </c>
    </row>
    <row r="6180" customFormat="false" ht="15" hidden="false" customHeight="false" outlineLevel="0" collapsed="false">
      <c r="A6180" s="35"/>
      <c r="B6180" s="35"/>
      <c r="G6180" s="0" t="str">
        <f aca="false">IF(A6180="","",IF(AND(A6180&gt;=Debut,A6180&lt;Fin),1,0))</f>
        <v/>
      </c>
      <c r="H6180" s="0" t="str">
        <f aca="false">IF(G6180=1,INT(ROUND((A6180-Debut)*86400,0)/600),"")</f>
        <v/>
      </c>
      <c r="I6180" s="0" t="str">
        <f aca="false">IF(G6180=1,INT(ROUND((A6180-Debut)*86400,0)/3600),"")</f>
        <v/>
      </c>
      <c r="J6180" s="0" t="str">
        <f aca="false">IF(OR(A6180="",B6180=""),"",ROUND((B6180-A6180)*86400,0))</f>
        <v/>
      </c>
      <c r="K6180" s="37" t="str">
        <f aca="false">IF(G6180=1,IF(COUNTIFS($C:$C,C6180,$G:$G,1,$A:$A,"&gt;="&amp;(A6180-FenetreInterm/86400),$A:$A,"&lt;="&amp;A6180)&gt;=NbInterm,1,0),"")</f>
        <v/>
      </c>
      <c r="L6180" s="37" t="str">
        <f aca="false">IF(G6180=1,IF(B6180="",0,IF(J6180&lt;SeuilFugitive,1,0)),"")</f>
        <v/>
      </c>
      <c r="M6180" s="37" t="str">
        <f aca="false">IF(G6180=1,IF(B6180="",IF((Fin-A6180)*24&gt;SeuilFigee,1,0),IF(J6180&gt;SeuilFigee*3600,1,0)),"")</f>
        <v/>
      </c>
      <c r="N6180" s="0" t="str">
        <f aca="false">IF(G6180=1,IF(COUNTIF(H$2:H6180,H6180)=1,COUNTIF($H:$H,H6180),""),"")</f>
        <v/>
      </c>
      <c r="O6180" s="0" t="str">
        <f aca="false">IF(G6180=1,IF(COUNTIF(I$2:I6180,I6180)=1,COUNTIF($I:$I,I6180),""),"")</f>
        <v/>
      </c>
      <c r="P6180" s="38" t="str">
        <f aca="false">IF(G6180=1,IF(COUNTIFS(C$2:C6180,C6180,G$2:G6180,1)=1,COUNTIFS($C:$C,C6180,$G:$G,1)+ROW()/10000000,""),"")</f>
        <v/>
      </c>
      <c r="Q6180" s="0" t="str">
        <f aca="false">IF(K6180=1,IF(COUNTIFS(C$2:C6180,C6180,K$2:K6180,1)=1,1,0),"")</f>
        <v/>
      </c>
      <c r="R6180" s="0" t="str">
        <f aca="false">IF(M6180=1,IF(COUNTIFS(C$2:C6180,C6180,M$2:M6180,1)=1,1,0),"")</f>
        <v/>
      </c>
      <c r="S6180" s="0" t="str">
        <f aca="false">IF(L6180=1,IF(COUNTIFS(C$2:C6180,C6180,L$2:L6180,1)=1,1,0),"")</f>
        <v/>
      </c>
      <c r="T6180" s="38" t="str">
        <f aca="false">IF(N6180="","",N6180+ROW()/10000000)</f>
        <v/>
      </c>
      <c r="U6180" s="0" t="str">
        <f aca="false">IF(G6180=1,IF(B6180="",1,0),"")</f>
        <v/>
      </c>
    </row>
    <row r="6181" customFormat="false" ht="15" hidden="false" customHeight="false" outlineLevel="0" collapsed="false">
      <c r="A6181" s="35"/>
      <c r="B6181" s="35"/>
      <c r="G6181" s="0" t="str">
        <f aca="false">IF(A6181="","",IF(AND(A6181&gt;=Debut,A6181&lt;Fin),1,0))</f>
        <v/>
      </c>
      <c r="H6181" s="0" t="str">
        <f aca="false">IF(G6181=1,INT(ROUND((A6181-Debut)*86400,0)/600),"")</f>
        <v/>
      </c>
      <c r="I6181" s="0" t="str">
        <f aca="false">IF(G6181=1,INT(ROUND((A6181-Debut)*86400,0)/3600),"")</f>
        <v/>
      </c>
      <c r="J6181" s="0" t="str">
        <f aca="false">IF(OR(A6181="",B6181=""),"",ROUND((B6181-A6181)*86400,0))</f>
        <v/>
      </c>
      <c r="K6181" s="37" t="str">
        <f aca="false">IF(G6181=1,IF(COUNTIFS($C:$C,C6181,$G:$G,1,$A:$A,"&gt;="&amp;(A6181-FenetreInterm/86400),$A:$A,"&lt;="&amp;A6181)&gt;=NbInterm,1,0),"")</f>
        <v/>
      </c>
      <c r="L6181" s="37" t="str">
        <f aca="false">IF(G6181=1,IF(B6181="",0,IF(J6181&lt;SeuilFugitive,1,0)),"")</f>
        <v/>
      </c>
      <c r="M6181" s="37" t="str">
        <f aca="false">IF(G6181=1,IF(B6181="",IF((Fin-A6181)*24&gt;SeuilFigee,1,0),IF(J6181&gt;SeuilFigee*3600,1,0)),"")</f>
        <v/>
      </c>
      <c r="N6181" s="0" t="str">
        <f aca="false">IF(G6181=1,IF(COUNTIF(H$2:H6181,H6181)=1,COUNTIF($H:$H,H6181),""),"")</f>
        <v/>
      </c>
      <c r="O6181" s="0" t="str">
        <f aca="false">IF(G6181=1,IF(COUNTIF(I$2:I6181,I6181)=1,COUNTIF($I:$I,I6181),""),"")</f>
        <v/>
      </c>
      <c r="P6181" s="38" t="str">
        <f aca="false">IF(G6181=1,IF(COUNTIFS(C$2:C6181,C6181,G$2:G6181,1)=1,COUNTIFS($C:$C,C6181,$G:$G,1)+ROW()/10000000,""),"")</f>
        <v/>
      </c>
      <c r="Q6181" s="0" t="str">
        <f aca="false">IF(K6181=1,IF(COUNTIFS(C$2:C6181,C6181,K$2:K6181,1)=1,1,0),"")</f>
        <v/>
      </c>
      <c r="R6181" s="0" t="str">
        <f aca="false">IF(M6181=1,IF(COUNTIFS(C$2:C6181,C6181,M$2:M6181,1)=1,1,0),"")</f>
        <v/>
      </c>
      <c r="S6181" s="0" t="str">
        <f aca="false">IF(L6181=1,IF(COUNTIFS(C$2:C6181,C6181,L$2:L6181,1)=1,1,0),"")</f>
        <v/>
      </c>
      <c r="T6181" s="38" t="str">
        <f aca="false">IF(N6181="","",N6181+ROW()/10000000)</f>
        <v/>
      </c>
      <c r="U6181" s="0" t="str">
        <f aca="false">IF(G6181=1,IF(B6181="",1,0),"")</f>
        <v/>
      </c>
    </row>
    <row r="6182" customFormat="false" ht="15" hidden="false" customHeight="false" outlineLevel="0" collapsed="false">
      <c r="A6182" s="35"/>
      <c r="B6182" s="35"/>
      <c r="G6182" s="0" t="str">
        <f aca="false">IF(A6182="","",IF(AND(A6182&gt;=Debut,A6182&lt;Fin),1,0))</f>
        <v/>
      </c>
      <c r="H6182" s="0" t="str">
        <f aca="false">IF(G6182=1,INT(ROUND((A6182-Debut)*86400,0)/600),"")</f>
        <v/>
      </c>
      <c r="I6182" s="0" t="str">
        <f aca="false">IF(G6182=1,INT(ROUND((A6182-Debut)*86400,0)/3600),"")</f>
        <v/>
      </c>
      <c r="J6182" s="0" t="str">
        <f aca="false">IF(OR(A6182="",B6182=""),"",ROUND((B6182-A6182)*86400,0))</f>
        <v/>
      </c>
      <c r="K6182" s="37" t="str">
        <f aca="false">IF(G6182=1,IF(COUNTIFS($C:$C,C6182,$G:$G,1,$A:$A,"&gt;="&amp;(A6182-FenetreInterm/86400),$A:$A,"&lt;="&amp;A6182)&gt;=NbInterm,1,0),"")</f>
        <v/>
      </c>
      <c r="L6182" s="37" t="str">
        <f aca="false">IF(G6182=1,IF(B6182="",0,IF(J6182&lt;SeuilFugitive,1,0)),"")</f>
        <v/>
      </c>
      <c r="M6182" s="37" t="str">
        <f aca="false">IF(G6182=1,IF(B6182="",IF((Fin-A6182)*24&gt;SeuilFigee,1,0),IF(J6182&gt;SeuilFigee*3600,1,0)),"")</f>
        <v/>
      </c>
      <c r="N6182" s="0" t="str">
        <f aca="false">IF(G6182=1,IF(COUNTIF(H$2:H6182,H6182)=1,COUNTIF($H:$H,H6182),""),"")</f>
        <v/>
      </c>
      <c r="O6182" s="0" t="str">
        <f aca="false">IF(G6182=1,IF(COUNTIF(I$2:I6182,I6182)=1,COUNTIF($I:$I,I6182),""),"")</f>
        <v/>
      </c>
      <c r="P6182" s="38" t="str">
        <f aca="false">IF(G6182=1,IF(COUNTIFS(C$2:C6182,C6182,G$2:G6182,1)=1,COUNTIFS($C:$C,C6182,$G:$G,1)+ROW()/10000000,""),"")</f>
        <v/>
      </c>
      <c r="Q6182" s="0" t="str">
        <f aca="false">IF(K6182=1,IF(COUNTIFS(C$2:C6182,C6182,K$2:K6182,1)=1,1,0),"")</f>
        <v/>
      </c>
      <c r="R6182" s="0" t="str">
        <f aca="false">IF(M6182=1,IF(COUNTIFS(C$2:C6182,C6182,M$2:M6182,1)=1,1,0),"")</f>
        <v/>
      </c>
      <c r="S6182" s="0" t="str">
        <f aca="false">IF(L6182=1,IF(COUNTIFS(C$2:C6182,C6182,L$2:L6182,1)=1,1,0),"")</f>
        <v/>
      </c>
      <c r="T6182" s="38" t="str">
        <f aca="false">IF(N6182="","",N6182+ROW()/10000000)</f>
        <v/>
      </c>
      <c r="U6182" s="0" t="str">
        <f aca="false">IF(G6182=1,IF(B6182="",1,0),"")</f>
        <v/>
      </c>
    </row>
    <row r="6183" customFormat="false" ht="15" hidden="false" customHeight="false" outlineLevel="0" collapsed="false">
      <c r="A6183" s="35"/>
      <c r="B6183" s="35"/>
      <c r="G6183" s="0" t="str">
        <f aca="false">IF(A6183="","",IF(AND(A6183&gt;=Debut,A6183&lt;Fin),1,0))</f>
        <v/>
      </c>
      <c r="H6183" s="0" t="str">
        <f aca="false">IF(G6183=1,INT(ROUND((A6183-Debut)*86400,0)/600),"")</f>
        <v/>
      </c>
      <c r="I6183" s="0" t="str">
        <f aca="false">IF(G6183=1,INT(ROUND((A6183-Debut)*86400,0)/3600),"")</f>
        <v/>
      </c>
      <c r="J6183" s="0" t="str">
        <f aca="false">IF(OR(A6183="",B6183=""),"",ROUND((B6183-A6183)*86400,0))</f>
        <v/>
      </c>
      <c r="K6183" s="37" t="str">
        <f aca="false">IF(G6183=1,IF(COUNTIFS($C:$C,C6183,$G:$G,1,$A:$A,"&gt;="&amp;(A6183-FenetreInterm/86400),$A:$A,"&lt;="&amp;A6183)&gt;=NbInterm,1,0),"")</f>
        <v/>
      </c>
      <c r="L6183" s="37" t="str">
        <f aca="false">IF(G6183=1,IF(B6183="",0,IF(J6183&lt;SeuilFugitive,1,0)),"")</f>
        <v/>
      </c>
      <c r="M6183" s="37" t="str">
        <f aca="false">IF(G6183=1,IF(B6183="",IF((Fin-A6183)*24&gt;SeuilFigee,1,0),IF(J6183&gt;SeuilFigee*3600,1,0)),"")</f>
        <v/>
      </c>
      <c r="N6183" s="0" t="str">
        <f aca="false">IF(G6183=1,IF(COUNTIF(H$2:H6183,H6183)=1,COUNTIF($H:$H,H6183),""),"")</f>
        <v/>
      </c>
      <c r="O6183" s="0" t="str">
        <f aca="false">IF(G6183=1,IF(COUNTIF(I$2:I6183,I6183)=1,COUNTIF($I:$I,I6183),""),"")</f>
        <v/>
      </c>
      <c r="P6183" s="38" t="str">
        <f aca="false">IF(G6183=1,IF(COUNTIFS(C$2:C6183,C6183,G$2:G6183,1)=1,COUNTIFS($C:$C,C6183,$G:$G,1)+ROW()/10000000,""),"")</f>
        <v/>
      </c>
      <c r="Q6183" s="0" t="str">
        <f aca="false">IF(K6183=1,IF(COUNTIFS(C$2:C6183,C6183,K$2:K6183,1)=1,1,0),"")</f>
        <v/>
      </c>
      <c r="R6183" s="0" t="str">
        <f aca="false">IF(M6183=1,IF(COUNTIFS(C$2:C6183,C6183,M$2:M6183,1)=1,1,0),"")</f>
        <v/>
      </c>
      <c r="S6183" s="0" t="str">
        <f aca="false">IF(L6183=1,IF(COUNTIFS(C$2:C6183,C6183,L$2:L6183,1)=1,1,0),"")</f>
        <v/>
      </c>
      <c r="T6183" s="38" t="str">
        <f aca="false">IF(N6183="","",N6183+ROW()/10000000)</f>
        <v/>
      </c>
      <c r="U6183" s="0" t="str">
        <f aca="false">IF(G6183=1,IF(B6183="",1,0),"")</f>
        <v/>
      </c>
    </row>
    <row r="6184" customFormat="false" ht="15" hidden="false" customHeight="false" outlineLevel="0" collapsed="false">
      <c r="A6184" s="35"/>
      <c r="B6184" s="35"/>
      <c r="G6184" s="0" t="str">
        <f aca="false">IF(A6184="","",IF(AND(A6184&gt;=Debut,A6184&lt;Fin),1,0))</f>
        <v/>
      </c>
      <c r="H6184" s="0" t="str">
        <f aca="false">IF(G6184=1,INT(ROUND((A6184-Debut)*86400,0)/600),"")</f>
        <v/>
      </c>
      <c r="I6184" s="0" t="str">
        <f aca="false">IF(G6184=1,INT(ROUND((A6184-Debut)*86400,0)/3600),"")</f>
        <v/>
      </c>
      <c r="J6184" s="0" t="str">
        <f aca="false">IF(OR(A6184="",B6184=""),"",ROUND((B6184-A6184)*86400,0))</f>
        <v/>
      </c>
      <c r="K6184" s="37" t="str">
        <f aca="false">IF(G6184=1,IF(COUNTIFS($C:$C,C6184,$G:$G,1,$A:$A,"&gt;="&amp;(A6184-FenetreInterm/86400),$A:$A,"&lt;="&amp;A6184)&gt;=NbInterm,1,0),"")</f>
        <v/>
      </c>
      <c r="L6184" s="37" t="str">
        <f aca="false">IF(G6184=1,IF(B6184="",0,IF(J6184&lt;SeuilFugitive,1,0)),"")</f>
        <v/>
      </c>
      <c r="M6184" s="37" t="str">
        <f aca="false">IF(G6184=1,IF(B6184="",IF((Fin-A6184)*24&gt;SeuilFigee,1,0),IF(J6184&gt;SeuilFigee*3600,1,0)),"")</f>
        <v/>
      </c>
      <c r="N6184" s="0" t="str">
        <f aca="false">IF(G6184=1,IF(COUNTIF(H$2:H6184,H6184)=1,COUNTIF($H:$H,H6184),""),"")</f>
        <v/>
      </c>
      <c r="O6184" s="0" t="str">
        <f aca="false">IF(G6184=1,IF(COUNTIF(I$2:I6184,I6184)=1,COUNTIF($I:$I,I6184),""),"")</f>
        <v/>
      </c>
      <c r="P6184" s="38" t="str">
        <f aca="false">IF(G6184=1,IF(COUNTIFS(C$2:C6184,C6184,G$2:G6184,1)=1,COUNTIFS($C:$C,C6184,$G:$G,1)+ROW()/10000000,""),"")</f>
        <v/>
      </c>
      <c r="Q6184" s="0" t="str">
        <f aca="false">IF(K6184=1,IF(COUNTIFS(C$2:C6184,C6184,K$2:K6184,1)=1,1,0),"")</f>
        <v/>
      </c>
      <c r="R6184" s="0" t="str">
        <f aca="false">IF(M6184=1,IF(COUNTIFS(C$2:C6184,C6184,M$2:M6184,1)=1,1,0),"")</f>
        <v/>
      </c>
      <c r="S6184" s="0" t="str">
        <f aca="false">IF(L6184=1,IF(COUNTIFS(C$2:C6184,C6184,L$2:L6184,1)=1,1,0),"")</f>
        <v/>
      </c>
      <c r="T6184" s="38" t="str">
        <f aca="false">IF(N6184="","",N6184+ROW()/10000000)</f>
        <v/>
      </c>
      <c r="U6184" s="0" t="str">
        <f aca="false">IF(G6184=1,IF(B6184="",1,0),"")</f>
        <v/>
      </c>
    </row>
    <row r="6185" customFormat="false" ht="15" hidden="false" customHeight="false" outlineLevel="0" collapsed="false">
      <c r="A6185" s="35"/>
      <c r="B6185" s="35"/>
      <c r="G6185" s="0" t="str">
        <f aca="false">IF(A6185="","",IF(AND(A6185&gt;=Debut,A6185&lt;Fin),1,0))</f>
        <v/>
      </c>
      <c r="H6185" s="0" t="str">
        <f aca="false">IF(G6185=1,INT(ROUND((A6185-Debut)*86400,0)/600),"")</f>
        <v/>
      </c>
      <c r="I6185" s="0" t="str">
        <f aca="false">IF(G6185=1,INT(ROUND((A6185-Debut)*86400,0)/3600),"")</f>
        <v/>
      </c>
      <c r="J6185" s="0" t="str">
        <f aca="false">IF(OR(A6185="",B6185=""),"",ROUND((B6185-A6185)*86400,0))</f>
        <v/>
      </c>
      <c r="K6185" s="37" t="str">
        <f aca="false">IF(G6185=1,IF(COUNTIFS($C:$C,C6185,$G:$G,1,$A:$A,"&gt;="&amp;(A6185-FenetreInterm/86400),$A:$A,"&lt;="&amp;A6185)&gt;=NbInterm,1,0),"")</f>
        <v/>
      </c>
      <c r="L6185" s="37" t="str">
        <f aca="false">IF(G6185=1,IF(B6185="",0,IF(J6185&lt;SeuilFugitive,1,0)),"")</f>
        <v/>
      </c>
      <c r="M6185" s="37" t="str">
        <f aca="false">IF(G6185=1,IF(B6185="",IF((Fin-A6185)*24&gt;SeuilFigee,1,0),IF(J6185&gt;SeuilFigee*3600,1,0)),"")</f>
        <v/>
      </c>
      <c r="N6185" s="0" t="str">
        <f aca="false">IF(G6185=1,IF(COUNTIF(H$2:H6185,H6185)=1,COUNTIF($H:$H,H6185),""),"")</f>
        <v/>
      </c>
      <c r="O6185" s="0" t="str">
        <f aca="false">IF(G6185=1,IF(COUNTIF(I$2:I6185,I6185)=1,COUNTIF($I:$I,I6185),""),"")</f>
        <v/>
      </c>
      <c r="P6185" s="38" t="str">
        <f aca="false">IF(G6185=1,IF(COUNTIFS(C$2:C6185,C6185,G$2:G6185,1)=1,COUNTIFS($C:$C,C6185,$G:$G,1)+ROW()/10000000,""),"")</f>
        <v/>
      </c>
      <c r="Q6185" s="0" t="str">
        <f aca="false">IF(K6185=1,IF(COUNTIFS(C$2:C6185,C6185,K$2:K6185,1)=1,1,0),"")</f>
        <v/>
      </c>
      <c r="R6185" s="0" t="str">
        <f aca="false">IF(M6185=1,IF(COUNTIFS(C$2:C6185,C6185,M$2:M6185,1)=1,1,0),"")</f>
        <v/>
      </c>
      <c r="S6185" s="0" t="str">
        <f aca="false">IF(L6185=1,IF(COUNTIFS(C$2:C6185,C6185,L$2:L6185,1)=1,1,0),"")</f>
        <v/>
      </c>
      <c r="T6185" s="38" t="str">
        <f aca="false">IF(N6185="","",N6185+ROW()/10000000)</f>
        <v/>
      </c>
      <c r="U6185" s="0" t="str">
        <f aca="false">IF(G6185=1,IF(B6185="",1,0),"")</f>
        <v/>
      </c>
    </row>
    <row r="6186" customFormat="false" ht="15" hidden="false" customHeight="false" outlineLevel="0" collapsed="false">
      <c r="A6186" s="35"/>
      <c r="B6186" s="35"/>
      <c r="G6186" s="0" t="str">
        <f aca="false">IF(A6186="","",IF(AND(A6186&gt;=Debut,A6186&lt;Fin),1,0))</f>
        <v/>
      </c>
      <c r="H6186" s="0" t="str">
        <f aca="false">IF(G6186=1,INT(ROUND((A6186-Debut)*86400,0)/600),"")</f>
        <v/>
      </c>
      <c r="I6186" s="0" t="str">
        <f aca="false">IF(G6186=1,INT(ROUND((A6186-Debut)*86400,0)/3600),"")</f>
        <v/>
      </c>
      <c r="J6186" s="0" t="str">
        <f aca="false">IF(OR(A6186="",B6186=""),"",ROUND((B6186-A6186)*86400,0))</f>
        <v/>
      </c>
      <c r="K6186" s="37" t="str">
        <f aca="false">IF(G6186=1,IF(COUNTIFS($C:$C,C6186,$G:$G,1,$A:$A,"&gt;="&amp;(A6186-FenetreInterm/86400),$A:$A,"&lt;="&amp;A6186)&gt;=NbInterm,1,0),"")</f>
        <v/>
      </c>
      <c r="L6186" s="37" t="str">
        <f aca="false">IF(G6186=1,IF(B6186="",0,IF(J6186&lt;SeuilFugitive,1,0)),"")</f>
        <v/>
      </c>
      <c r="M6186" s="37" t="str">
        <f aca="false">IF(G6186=1,IF(B6186="",IF((Fin-A6186)*24&gt;SeuilFigee,1,0),IF(J6186&gt;SeuilFigee*3600,1,0)),"")</f>
        <v/>
      </c>
      <c r="N6186" s="0" t="str">
        <f aca="false">IF(G6186=1,IF(COUNTIF(H$2:H6186,H6186)=1,COUNTIF($H:$H,H6186),""),"")</f>
        <v/>
      </c>
      <c r="O6186" s="0" t="str">
        <f aca="false">IF(G6186=1,IF(COUNTIF(I$2:I6186,I6186)=1,COUNTIF($I:$I,I6186),""),"")</f>
        <v/>
      </c>
      <c r="P6186" s="38" t="str">
        <f aca="false">IF(G6186=1,IF(COUNTIFS(C$2:C6186,C6186,G$2:G6186,1)=1,COUNTIFS($C:$C,C6186,$G:$G,1)+ROW()/10000000,""),"")</f>
        <v/>
      </c>
      <c r="Q6186" s="0" t="str">
        <f aca="false">IF(K6186=1,IF(COUNTIFS(C$2:C6186,C6186,K$2:K6186,1)=1,1,0),"")</f>
        <v/>
      </c>
      <c r="R6186" s="0" t="str">
        <f aca="false">IF(M6186=1,IF(COUNTIFS(C$2:C6186,C6186,M$2:M6186,1)=1,1,0),"")</f>
        <v/>
      </c>
      <c r="S6186" s="0" t="str">
        <f aca="false">IF(L6186=1,IF(COUNTIFS(C$2:C6186,C6186,L$2:L6186,1)=1,1,0),"")</f>
        <v/>
      </c>
      <c r="T6186" s="38" t="str">
        <f aca="false">IF(N6186="","",N6186+ROW()/10000000)</f>
        <v/>
      </c>
      <c r="U6186" s="0" t="str">
        <f aca="false">IF(G6186=1,IF(B6186="",1,0),"")</f>
        <v/>
      </c>
    </row>
    <row r="6187" customFormat="false" ht="15" hidden="false" customHeight="false" outlineLevel="0" collapsed="false">
      <c r="A6187" s="35"/>
      <c r="B6187" s="35"/>
      <c r="G6187" s="0" t="str">
        <f aca="false">IF(A6187="","",IF(AND(A6187&gt;=Debut,A6187&lt;Fin),1,0))</f>
        <v/>
      </c>
      <c r="H6187" s="0" t="str">
        <f aca="false">IF(G6187=1,INT(ROUND((A6187-Debut)*86400,0)/600),"")</f>
        <v/>
      </c>
      <c r="I6187" s="0" t="str">
        <f aca="false">IF(G6187=1,INT(ROUND((A6187-Debut)*86400,0)/3600),"")</f>
        <v/>
      </c>
      <c r="J6187" s="0" t="str">
        <f aca="false">IF(OR(A6187="",B6187=""),"",ROUND((B6187-A6187)*86400,0))</f>
        <v/>
      </c>
      <c r="K6187" s="37" t="str">
        <f aca="false">IF(G6187=1,IF(COUNTIFS($C:$C,C6187,$G:$G,1,$A:$A,"&gt;="&amp;(A6187-FenetreInterm/86400),$A:$A,"&lt;="&amp;A6187)&gt;=NbInterm,1,0),"")</f>
        <v/>
      </c>
      <c r="L6187" s="37" t="str">
        <f aca="false">IF(G6187=1,IF(B6187="",0,IF(J6187&lt;SeuilFugitive,1,0)),"")</f>
        <v/>
      </c>
      <c r="M6187" s="37" t="str">
        <f aca="false">IF(G6187=1,IF(B6187="",IF((Fin-A6187)*24&gt;SeuilFigee,1,0),IF(J6187&gt;SeuilFigee*3600,1,0)),"")</f>
        <v/>
      </c>
      <c r="N6187" s="0" t="str">
        <f aca="false">IF(G6187=1,IF(COUNTIF(H$2:H6187,H6187)=1,COUNTIF($H:$H,H6187),""),"")</f>
        <v/>
      </c>
      <c r="O6187" s="0" t="str">
        <f aca="false">IF(G6187=1,IF(COUNTIF(I$2:I6187,I6187)=1,COUNTIF($I:$I,I6187),""),"")</f>
        <v/>
      </c>
      <c r="P6187" s="38" t="str">
        <f aca="false">IF(G6187=1,IF(COUNTIFS(C$2:C6187,C6187,G$2:G6187,1)=1,COUNTIFS($C:$C,C6187,$G:$G,1)+ROW()/10000000,""),"")</f>
        <v/>
      </c>
      <c r="Q6187" s="0" t="str">
        <f aca="false">IF(K6187=1,IF(COUNTIFS(C$2:C6187,C6187,K$2:K6187,1)=1,1,0),"")</f>
        <v/>
      </c>
      <c r="R6187" s="0" t="str">
        <f aca="false">IF(M6187=1,IF(COUNTIFS(C$2:C6187,C6187,M$2:M6187,1)=1,1,0),"")</f>
        <v/>
      </c>
      <c r="S6187" s="0" t="str">
        <f aca="false">IF(L6187=1,IF(COUNTIFS(C$2:C6187,C6187,L$2:L6187,1)=1,1,0),"")</f>
        <v/>
      </c>
      <c r="T6187" s="38" t="str">
        <f aca="false">IF(N6187="","",N6187+ROW()/10000000)</f>
        <v/>
      </c>
      <c r="U6187" s="0" t="str">
        <f aca="false">IF(G6187=1,IF(B6187="",1,0),"")</f>
        <v/>
      </c>
    </row>
    <row r="6188" customFormat="false" ht="15" hidden="false" customHeight="false" outlineLevel="0" collapsed="false">
      <c r="A6188" s="35"/>
      <c r="B6188" s="35"/>
      <c r="G6188" s="0" t="str">
        <f aca="false">IF(A6188="","",IF(AND(A6188&gt;=Debut,A6188&lt;Fin),1,0))</f>
        <v/>
      </c>
      <c r="H6188" s="0" t="str">
        <f aca="false">IF(G6188=1,INT(ROUND((A6188-Debut)*86400,0)/600),"")</f>
        <v/>
      </c>
      <c r="I6188" s="0" t="str">
        <f aca="false">IF(G6188=1,INT(ROUND((A6188-Debut)*86400,0)/3600),"")</f>
        <v/>
      </c>
      <c r="J6188" s="0" t="str">
        <f aca="false">IF(OR(A6188="",B6188=""),"",ROUND((B6188-A6188)*86400,0))</f>
        <v/>
      </c>
      <c r="K6188" s="37" t="str">
        <f aca="false">IF(G6188=1,IF(COUNTIFS($C:$C,C6188,$G:$G,1,$A:$A,"&gt;="&amp;(A6188-FenetreInterm/86400),$A:$A,"&lt;="&amp;A6188)&gt;=NbInterm,1,0),"")</f>
        <v/>
      </c>
      <c r="L6188" s="37" t="str">
        <f aca="false">IF(G6188=1,IF(B6188="",0,IF(J6188&lt;SeuilFugitive,1,0)),"")</f>
        <v/>
      </c>
      <c r="M6188" s="37" t="str">
        <f aca="false">IF(G6188=1,IF(B6188="",IF((Fin-A6188)*24&gt;SeuilFigee,1,0),IF(J6188&gt;SeuilFigee*3600,1,0)),"")</f>
        <v/>
      </c>
      <c r="N6188" s="0" t="str">
        <f aca="false">IF(G6188=1,IF(COUNTIF(H$2:H6188,H6188)=1,COUNTIF($H:$H,H6188),""),"")</f>
        <v/>
      </c>
      <c r="O6188" s="0" t="str">
        <f aca="false">IF(G6188=1,IF(COUNTIF(I$2:I6188,I6188)=1,COUNTIF($I:$I,I6188),""),"")</f>
        <v/>
      </c>
      <c r="P6188" s="38" t="str">
        <f aca="false">IF(G6188=1,IF(COUNTIFS(C$2:C6188,C6188,G$2:G6188,1)=1,COUNTIFS($C:$C,C6188,$G:$G,1)+ROW()/10000000,""),"")</f>
        <v/>
      </c>
      <c r="Q6188" s="0" t="str">
        <f aca="false">IF(K6188=1,IF(COUNTIFS(C$2:C6188,C6188,K$2:K6188,1)=1,1,0),"")</f>
        <v/>
      </c>
      <c r="R6188" s="0" t="str">
        <f aca="false">IF(M6188=1,IF(COUNTIFS(C$2:C6188,C6188,M$2:M6188,1)=1,1,0),"")</f>
        <v/>
      </c>
      <c r="S6188" s="0" t="str">
        <f aca="false">IF(L6188=1,IF(COUNTIFS(C$2:C6188,C6188,L$2:L6188,1)=1,1,0),"")</f>
        <v/>
      </c>
      <c r="T6188" s="38" t="str">
        <f aca="false">IF(N6188="","",N6188+ROW()/10000000)</f>
        <v/>
      </c>
      <c r="U6188" s="0" t="str">
        <f aca="false">IF(G6188=1,IF(B6188="",1,0),"")</f>
        <v/>
      </c>
    </row>
    <row r="6189" customFormat="false" ht="15" hidden="false" customHeight="false" outlineLevel="0" collapsed="false">
      <c r="A6189" s="35"/>
      <c r="B6189" s="35"/>
      <c r="G6189" s="0" t="str">
        <f aca="false">IF(A6189="","",IF(AND(A6189&gt;=Debut,A6189&lt;Fin),1,0))</f>
        <v/>
      </c>
      <c r="H6189" s="0" t="str">
        <f aca="false">IF(G6189=1,INT(ROUND((A6189-Debut)*86400,0)/600),"")</f>
        <v/>
      </c>
      <c r="I6189" s="0" t="str">
        <f aca="false">IF(G6189=1,INT(ROUND((A6189-Debut)*86400,0)/3600),"")</f>
        <v/>
      </c>
      <c r="J6189" s="0" t="str">
        <f aca="false">IF(OR(A6189="",B6189=""),"",ROUND((B6189-A6189)*86400,0))</f>
        <v/>
      </c>
      <c r="K6189" s="37" t="str">
        <f aca="false">IF(G6189=1,IF(COUNTIFS($C:$C,C6189,$G:$G,1,$A:$A,"&gt;="&amp;(A6189-FenetreInterm/86400),$A:$A,"&lt;="&amp;A6189)&gt;=NbInterm,1,0),"")</f>
        <v/>
      </c>
      <c r="L6189" s="37" t="str">
        <f aca="false">IF(G6189=1,IF(B6189="",0,IF(J6189&lt;SeuilFugitive,1,0)),"")</f>
        <v/>
      </c>
      <c r="M6189" s="37" t="str">
        <f aca="false">IF(G6189=1,IF(B6189="",IF((Fin-A6189)*24&gt;SeuilFigee,1,0),IF(J6189&gt;SeuilFigee*3600,1,0)),"")</f>
        <v/>
      </c>
      <c r="N6189" s="0" t="str">
        <f aca="false">IF(G6189=1,IF(COUNTIF(H$2:H6189,H6189)=1,COUNTIF($H:$H,H6189),""),"")</f>
        <v/>
      </c>
      <c r="O6189" s="0" t="str">
        <f aca="false">IF(G6189=1,IF(COUNTIF(I$2:I6189,I6189)=1,COUNTIF($I:$I,I6189),""),"")</f>
        <v/>
      </c>
      <c r="P6189" s="38" t="str">
        <f aca="false">IF(G6189=1,IF(COUNTIFS(C$2:C6189,C6189,G$2:G6189,1)=1,COUNTIFS($C:$C,C6189,$G:$G,1)+ROW()/10000000,""),"")</f>
        <v/>
      </c>
      <c r="Q6189" s="0" t="str">
        <f aca="false">IF(K6189=1,IF(COUNTIFS(C$2:C6189,C6189,K$2:K6189,1)=1,1,0),"")</f>
        <v/>
      </c>
      <c r="R6189" s="0" t="str">
        <f aca="false">IF(M6189=1,IF(COUNTIFS(C$2:C6189,C6189,M$2:M6189,1)=1,1,0),"")</f>
        <v/>
      </c>
      <c r="S6189" s="0" t="str">
        <f aca="false">IF(L6189=1,IF(COUNTIFS(C$2:C6189,C6189,L$2:L6189,1)=1,1,0),"")</f>
        <v/>
      </c>
      <c r="T6189" s="38" t="str">
        <f aca="false">IF(N6189="","",N6189+ROW()/10000000)</f>
        <v/>
      </c>
      <c r="U6189" s="0" t="str">
        <f aca="false">IF(G6189=1,IF(B6189="",1,0),"")</f>
        <v/>
      </c>
    </row>
    <row r="6190" customFormat="false" ht="15" hidden="false" customHeight="false" outlineLevel="0" collapsed="false">
      <c r="A6190" s="35"/>
      <c r="B6190" s="35"/>
      <c r="G6190" s="0" t="str">
        <f aca="false">IF(A6190="","",IF(AND(A6190&gt;=Debut,A6190&lt;Fin),1,0))</f>
        <v/>
      </c>
      <c r="H6190" s="0" t="str">
        <f aca="false">IF(G6190=1,INT(ROUND((A6190-Debut)*86400,0)/600),"")</f>
        <v/>
      </c>
      <c r="I6190" s="0" t="str">
        <f aca="false">IF(G6190=1,INT(ROUND((A6190-Debut)*86400,0)/3600),"")</f>
        <v/>
      </c>
      <c r="J6190" s="0" t="str">
        <f aca="false">IF(OR(A6190="",B6190=""),"",ROUND((B6190-A6190)*86400,0))</f>
        <v/>
      </c>
      <c r="K6190" s="37" t="str">
        <f aca="false">IF(G6190=1,IF(COUNTIFS($C:$C,C6190,$G:$G,1,$A:$A,"&gt;="&amp;(A6190-FenetreInterm/86400),$A:$A,"&lt;="&amp;A6190)&gt;=NbInterm,1,0),"")</f>
        <v/>
      </c>
      <c r="L6190" s="37" t="str">
        <f aca="false">IF(G6190=1,IF(B6190="",0,IF(J6190&lt;SeuilFugitive,1,0)),"")</f>
        <v/>
      </c>
      <c r="M6190" s="37" t="str">
        <f aca="false">IF(G6190=1,IF(B6190="",IF((Fin-A6190)*24&gt;SeuilFigee,1,0),IF(J6190&gt;SeuilFigee*3600,1,0)),"")</f>
        <v/>
      </c>
      <c r="N6190" s="0" t="str">
        <f aca="false">IF(G6190=1,IF(COUNTIF(H$2:H6190,H6190)=1,COUNTIF($H:$H,H6190),""),"")</f>
        <v/>
      </c>
      <c r="O6190" s="0" t="str">
        <f aca="false">IF(G6190=1,IF(COUNTIF(I$2:I6190,I6190)=1,COUNTIF($I:$I,I6190),""),"")</f>
        <v/>
      </c>
      <c r="P6190" s="38" t="str">
        <f aca="false">IF(G6190=1,IF(COUNTIFS(C$2:C6190,C6190,G$2:G6190,1)=1,COUNTIFS($C:$C,C6190,$G:$G,1)+ROW()/10000000,""),"")</f>
        <v/>
      </c>
      <c r="Q6190" s="0" t="str">
        <f aca="false">IF(K6190=1,IF(COUNTIFS(C$2:C6190,C6190,K$2:K6190,1)=1,1,0),"")</f>
        <v/>
      </c>
      <c r="R6190" s="0" t="str">
        <f aca="false">IF(M6190=1,IF(COUNTIFS(C$2:C6190,C6190,M$2:M6190,1)=1,1,0),"")</f>
        <v/>
      </c>
      <c r="S6190" s="0" t="str">
        <f aca="false">IF(L6190=1,IF(COUNTIFS(C$2:C6190,C6190,L$2:L6190,1)=1,1,0),"")</f>
        <v/>
      </c>
      <c r="T6190" s="38" t="str">
        <f aca="false">IF(N6190="","",N6190+ROW()/10000000)</f>
        <v/>
      </c>
      <c r="U6190" s="0" t="str">
        <f aca="false">IF(G6190=1,IF(B6190="",1,0),"")</f>
        <v/>
      </c>
    </row>
    <row r="6191" customFormat="false" ht="15" hidden="false" customHeight="false" outlineLevel="0" collapsed="false">
      <c r="A6191" s="35"/>
      <c r="B6191" s="35"/>
      <c r="G6191" s="0" t="str">
        <f aca="false">IF(A6191="","",IF(AND(A6191&gt;=Debut,A6191&lt;Fin),1,0))</f>
        <v/>
      </c>
      <c r="H6191" s="0" t="str">
        <f aca="false">IF(G6191=1,INT(ROUND((A6191-Debut)*86400,0)/600),"")</f>
        <v/>
      </c>
      <c r="I6191" s="0" t="str">
        <f aca="false">IF(G6191=1,INT(ROUND((A6191-Debut)*86400,0)/3600),"")</f>
        <v/>
      </c>
      <c r="J6191" s="0" t="str">
        <f aca="false">IF(OR(A6191="",B6191=""),"",ROUND((B6191-A6191)*86400,0))</f>
        <v/>
      </c>
      <c r="K6191" s="37" t="str">
        <f aca="false">IF(G6191=1,IF(COUNTIFS($C:$C,C6191,$G:$G,1,$A:$A,"&gt;="&amp;(A6191-FenetreInterm/86400),$A:$A,"&lt;="&amp;A6191)&gt;=NbInterm,1,0),"")</f>
        <v/>
      </c>
      <c r="L6191" s="37" t="str">
        <f aca="false">IF(G6191=1,IF(B6191="",0,IF(J6191&lt;SeuilFugitive,1,0)),"")</f>
        <v/>
      </c>
      <c r="M6191" s="37" t="str">
        <f aca="false">IF(G6191=1,IF(B6191="",IF((Fin-A6191)*24&gt;SeuilFigee,1,0),IF(J6191&gt;SeuilFigee*3600,1,0)),"")</f>
        <v/>
      </c>
      <c r="N6191" s="0" t="str">
        <f aca="false">IF(G6191=1,IF(COUNTIF(H$2:H6191,H6191)=1,COUNTIF($H:$H,H6191),""),"")</f>
        <v/>
      </c>
      <c r="O6191" s="0" t="str">
        <f aca="false">IF(G6191=1,IF(COUNTIF(I$2:I6191,I6191)=1,COUNTIF($I:$I,I6191),""),"")</f>
        <v/>
      </c>
      <c r="P6191" s="38" t="str">
        <f aca="false">IF(G6191=1,IF(COUNTIFS(C$2:C6191,C6191,G$2:G6191,1)=1,COUNTIFS($C:$C,C6191,$G:$G,1)+ROW()/10000000,""),"")</f>
        <v/>
      </c>
      <c r="Q6191" s="0" t="str">
        <f aca="false">IF(K6191=1,IF(COUNTIFS(C$2:C6191,C6191,K$2:K6191,1)=1,1,0),"")</f>
        <v/>
      </c>
      <c r="R6191" s="0" t="str">
        <f aca="false">IF(M6191=1,IF(COUNTIFS(C$2:C6191,C6191,M$2:M6191,1)=1,1,0),"")</f>
        <v/>
      </c>
      <c r="S6191" s="0" t="str">
        <f aca="false">IF(L6191=1,IF(COUNTIFS(C$2:C6191,C6191,L$2:L6191,1)=1,1,0),"")</f>
        <v/>
      </c>
      <c r="T6191" s="38" t="str">
        <f aca="false">IF(N6191="","",N6191+ROW()/10000000)</f>
        <v/>
      </c>
      <c r="U6191" s="0" t="str">
        <f aca="false">IF(G6191=1,IF(B6191="",1,0),"")</f>
        <v/>
      </c>
    </row>
    <row r="6192" customFormat="false" ht="15" hidden="false" customHeight="false" outlineLevel="0" collapsed="false">
      <c r="A6192" s="35"/>
      <c r="B6192" s="35"/>
      <c r="G6192" s="0" t="str">
        <f aca="false">IF(A6192="","",IF(AND(A6192&gt;=Debut,A6192&lt;Fin),1,0))</f>
        <v/>
      </c>
      <c r="H6192" s="0" t="str">
        <f aca="false">IF(G6192=1,INT(ROUND((A6192-Debut)*86400,0)/600),"")</f>
        <v/>
      </c>
      <c r="I6192" s="0" t="str">
        <f aca="false">IF(G6192=1,INT(ROUND((A6192-Debut)*86400,0)/3600),"")</f>
        <v/>
      </c>
      <c r="J6192" s="0" t="str">
        <f aca="false">IF(OR(A6192="",B6192=""),"",ROUND((B6192-A6192)*86400,0))</f>
        <v/>
      </c>
      <c r="K6192" s="37" t="str">
        <f aca="false">IF(G6192=1,IF(COUNTIFS($C:$C,C6192,$G:$G,1,$A:$A,"&gt;="&amp;(A6192-FenetreInterm/86400),$A:$A,"&lt;="&amp;A6192)&gt;=NbInterm,1,0),"")</f>
        <v/>
      </c>
      <c r="L6192" s="37" t="str">
        <f aca="false">IF(G6192=1,IF(B6192="",0,IF(J6192&lt;SeuilFugitive,1,0)),"")</f>
        <v/>
      </c>
      <c r="M6192" s="37" t="str">
        <f aca="false">IF(G6192=1,IF(B6192="",IF((Fin-A6192)*24&gt;SeuilFigee,1,0),IF(J6192&gt;SeuilFigee*3600,1,0)),"")</f>
        <v/>
      </c>
      <c r="N6192" s="0" t="str">
        <f aca="false">IF(G6192=1,IF(COUNTIF(H$2:H6192,H6192)=1,COUNTIF($H:$H,H6192),""),"")</f>
        <v/>
      </c>
      <c r="O6192" s="0" t="str">
        <f aca="false">IF(G6192=1,IF(COUNTIF(I$2:I6192,I6192)=1,COUNTIF($I:$I,I6192),""),"")</f>
        <v/>
      </c>
      <c r="P6192" s="38" t="str">
        <f aca="false">IF(G6192=1,IF(COUNTIFS(C$2:C6192,C6192,G$2:G6192,1)=1,COUNTIFS($C:$C,C6192,$G:$G,1)+ROW()/10000000,""),"")</f>
        <v/>
      </c>
      <c r="Q6192" s="0" t="str">
        <f aca="false">IF(K6192=1,IF(COUNTIFS(C$2:C6192,C6192,K$2:K6192,1)=1,1,0),"")</f>
        <v/>
      </c>
      <c r="R6192" s="0" t="str">
        <f aca="false">IF(M6192=1,IF(COUNTIFS(C$2:C6192,C6192,M$2:M6192,1)=1,1,0),"")</f>
        <v/>
      </c>
      <c r="S6192" s="0" t="str">
        <f aca="false">IF(L6192=1,IF(COUNTIFS(C$2:C6192,C6192,L$2:L6192,1)=1,1,0),"")</f>
        <v/>
      </c>
      <c r="T6192" s="38" t="str">
        <f aca="false">IF(N6192="","",N6192+ROW()/10000000)</f>
        <v/>
      </c>
      <c r="U6192" s="0" t="str">
        <f aca="false">IF(G6192=1,IF(B6192="",1,0),"")</f>
        <v/>
      </c>
    </row>
    <row r="6193" customFormat="false" ht="15" hidden="false" customHeight="false" outlineLevel="0" collapsed="false">
      <c r="A6193" s="35"/>
      <c r="B6193" s="35"/>
      <c r="G6193" s="0" t="str">
        <f aca="false">IF(A6193="","",IF(AND(A6193&gt;=Debut,A6193&lt;Fin),1,0))</f>
        <v/>
      </c>
      <c r="H6193" s="0" t="str">
        <f aca="false">IF(G6193=1,INT(ROUND((A6193-Debut)*86400,0)/600),"")</f>
        <v/>
      </c>
      <c r="I6193" s="0" t="str">
        <f aca="false">IF(G6193=1,INT(ROUND((A6193-Debut)*86400,0)/3600),"")</f>
        <v/>
      </c>
      <c r="J6193" s="0" t="str">
        <f aca="false">IF(OR(A6193="",B6193=""),"",ROUND((B6193-A6193)*86400,0))</f>
        <v/>
      </c>
      <c r="K6193" s="37" t="str">
        <f aca="false">IF(G6193=1,IF(COUNTIFS($C:$C,C6193,$G:$G,1,$A:$A,"&gt;="&amp;(A6193-FenetreInterm/86400),$A:$A,"&lt;="&amp;A6193)&gt;=NbInterm,1,0),"")</f>
        <v/>
      </c>
      <c r="L6193" s="37" t="str">
        <f aca="false">IF(G6193=1,IF(B6193="",0,IF(J6193&lt;SeuilFugitive,1,0)),"")</f>
        <v/>
      </c>
      <c r="M6193" s="37" t="str">
        <f aca="false">IF(G6193=1,IF(B6193="",IF((Fin-A6193)*24&gt;SeuilFigee,1,0),IF(J6193&gt;SeuilFigee*3600,1,0)),"")</f>
        <v/>
      </c>
      <c r="N6193" s="0" t="str">
        <f aca="false">IF(G6193=1,IF(COUNTIF(H$2:H6193,H6193)=1,COUNTIF($H:$H,H6193),""),"")</f>
        <v/>
      </c>
      <c r="O6193" s="0" t="str">
        <f aca="false">IF(G6193=1,IF(COUNTIF(I$2:I6193,I6193)=1,COUNTIF($I:$I,I6193),""),"")</f>
        <v/>
      </c>
      <c r="P6193" s="38" t="str">
        <f aca="false">IF(G6193=1,IF(COUNTIFS(C$2:C6193,C6193,G$2:G6193,1)=1,COUNTIFS($C:$C,C6193,$G:$G,1)+ROW()/10000000,""),"")</f>
        <v/>
      </c>
      <c r="Q6193" s="0" t="str">
        <f aca="false">IF(K6193=1,IF(COUNTIFS(C$2:C6193,C6193,K$2:K6193,1)=1,1,0),"")</f>
        <v/>
      </c>
      <c r="R6193" s="0" t="str">
        <f aca="false">IF(M6193=1,IF(COUNTIFS(C$2:C6193,C6193,M$2:M6193,1)=1,1,0),"")</f>
        <v/>
      </c>
      <c r="S6193" s="0" t="str">
        <f aca="false">IF(L6193=1,IF(COUNTIFS(C$2:C6193,C6193,L$2:L6193,1)=1,1,0),"")</f>
        <v/>
      </c>
      <c r="T6193" s="38" t="str">
        <f aca="false">IF(N6193="","",N6193+ROW()/10000000)</f>
        <v/>
      </c>
      <c r="U6193" s="0" t="str">
        <f aca="false">IF(G6193=1,IF(B6193="",1,0),"")</f>
        <v/>
      </c>
    </row>
    <row r="6194" customFormat="false" ht="15" hidden="false" customHeight="false" outlineLevel="0" collapsed="false">
      <c r="A6194" s="35"/>
      <c r="B6194" s="35"/>
      <c r="G6194" s="0" t="str">
        <f aca="false">IF(A6194="","",IF(AND(A6194&gt;=Debut,A6194&lt;Fin),1,0))</f>
        <v/>
      </c>
      <c r="H6194" s="0" t="str">
        <f aca="false">IF(G6194=1,INT(ROUND((A6194-Debut)*86400,0)/600),"")</f>
        <v/>
      </c>
      <c r="I6194" s="0" t="str">
        <f aca="false">IF(G6194=1,INT(ROUND((A6194-Debut)*86400,0)/3600),"")</f>
        <v/>
      </c>
      <c r="J6194" s="0" t="str">
        <f aca="false">IF(OR(A6194="",B6194=""),"",ROUND((B6194-A6194)*86400,0))</f>
        <v/>
      </c>
      <c r="K6194" s="37" t="str">
        <f aca="false">IF(G6194=1,IF(COUNTIFS($C:$C,C6194,$G:$G,1,$A:$A,"&gt;="&amp;(A6194-FenetreInterm/86400),$A:$A,"&lt;="&amp;A6194)&gt;=NbInterm,1,0),"")</f>
        <v/>
      </c>
      <c r="L6194" s="37" t="str">
        <f aca="false">IF(G6194=1,IF(B6194="",0,IF(J6194&lt;SeuilFugitive,1,0)),"")</f>
        <v/>
      </c>
      <c r="M6194" s="37" t="str">
        <f aca="false">IF(G6194=1,IF(B6194="",IF((Fin-A6194)*24&gt;SeuilFigee,1,0),IF(J6194&gt;SeuilFigee*3600,1,0)),"")</f>
        <v/>
      </c>
      <c r="N6194" s="0" t="str">
        <f aca="false">IF(G6194=1,IF(COUNTIF(H$2:H6194,H6194)=1,COUNTIF($H:$H,H6194),""),"")</f>
        <v/>
      </c>
      <c r="O6194" s="0" t="str">
        <f aca="false">IF(G6194=1,IF(COUNTIF(I$2:I6194,I6194)=1,COUNTIF($I:$I,I6194),""),"")</f>
        <v/>
      </c>
      <c r="P6194" s="38" t="str">
        <f aca="false">IF(G6194=1,IF(COUNTIFS(C$2:C6194,C6194,G$2:G6194,1)=1,COUNTIFS($C:$C,C6194,$G:$G,1)+ROW()/10000000,""),"")</f>
        <v/>
      </c>
      <c r="Q6194" s="0" t="str">
        <f aca="false">IF(K6194=1,IF(COUNTIFS(C$2:C6194,C6194,K$2:K6194,1)=1,1,0),"")</f>
        <v/>
      </c>
      <c r="R6194" s="0" t="str">
        <f aca="false">IF(M6194=1,IF(COUNTIFS(C$2:C6194,C6194,M$2:M6194,1)=1,1,0),"")</f>
        <v/>
      </c>
      <c r="S6194" s="0" t="str">
        <f aca="false">IF(L6194=1,IF(COUNTIFS(C$2:C6194,C6194,L$2:L6194,1)=1,1,0),"")</f>
        <v/>
      </c>
      <c r="T6194" s="38" t="str">
        <f aca="false">IF(N6194="","",N6194+ROW()/10000000)</f>
        <v/>
      </c>
      <c r="U6194" s="0" t="str">
        <f aca="false">IF(G6194=1,IF(B6194="",1,0),"")</f>
        <v/>
      </c>
    </row>
    <row r="6195" customFormat="false" ht="15" hidden="false" customHeight="false" outlineLevel="0" collapsed="false">
      <c r="A6195" s="35"/>
      <c r="B6195" s="35"/>
      <c r="G6195" s="0" t="str">
        <f aca="false">IF(A6195="","",IF(AND(A6195&gt;=Debut,A6195&lt;Fin),1,0))</f>
        <v/>
      </c>
      <c r="H6195" s="0" t="str">
        <f aca="false">IF(G6195=1,INT(ROUND((A6195-Debut)*86400,0)/600),"")</f>
        <v/>
      </c>
      <c r="I6195" s="0" t="str">
        <f aca="false">IF(G6195=1,INT(ROUND((A6195-Debut)*86400,0)/3600),"")</f>
        <v/>
      </c>
      <c r="J6195" s="0" t="str">
        <f aca="false">IF(OR(A6195="",B6195=""),"",ROUND((B6195-A6195)*86400,0))</f>
        <v/>
      </c>
      <c r="K6195" s="37" t="str">
        <f aca="false">IF(G6195=1,IF(COUNTIFS($C:$C,C6195,$G:$G,1,$A:$A,"&gt;="&amp;(A6195-FenetreInterm/86400),$A:$A,"&lt;="&amp;A6195)&gt;=NbInterm,1,0),"")</f>
        <v/>
      </c>
      <c r="L6195" s="37" t="str">
        <f aca="false">IF(G6195=1,IF(B6195="",0,IF(J6195&lt;SeuilFugitive,1,0)),"")</f>
        <v/>
      </c>
      <c r="M6195" s="37" t="str">
        <f aca="false">IF(G6195=1,IF(B6195="",IF((Fin-A6195)*24&gt;SeuilFigee,1,0),IF(J6195&gt;SeuilFigee*3600,1,0)),"")</f>
        <v/>
      </c>
      <c r="N6195" s="0" t="str">
        <f aca="false">IF(G6195=1,IF(COUNTIF(H$2:H6195,H6195)=1,COUNTIF($H:$H,H6195),""),"")</f>
        <v/>
      </c>
      <c r="O6195" s="0" t="str">
        <f aca="false">IF(G6195=1,IF(COUNTIF(I$2:I6195,I6195)=1,COUNTIF($I:$I,I6195),""),"")</f>
        <v/>
      </c>
      <c r="P6195" s="38" t="str">
        <f aca="false">IF(G6195=1,IF(COUNTIFS(C$2:C6195,C6195,G$2:G6195,1)=1,COUNTIFS($C:$C,C6195,$G:$G,1)+ROW()/10000000,""),"")</f>
        <v/>
      </c>
      <c r="Q6195" s="0" t="str">
        <f aca="false">IF(K6195=1,IF(COUNTIFS(C$2:C6195,C6195,K$2:K6195,1)=1,1,0),"")</f>
        <v/>
      </c>
      <c r="R6195" s="0" t="str">
        <f aca="false">IF(M6195=1,IF(COUNTIFS(C$2:C6195,C6195,M$2:M6195,1)=1,1,0),"")</f>
        <v/>
      </c>
      <c r="S6195" s="0" t="str">
        <f aca="false">IF(L6195=1,IF(COUNTIFS(C$2:C6195,C6195,L$2:L6195,1)=1,1,0),"")</f>
        <v/>
      </c>
      <c r="T6195" s="38" t="str">
        <f aca="false">IF(N6195="","",N6195+ROW()/10000000)</f>
        <v/>
      </c>
      <c r="U6195" s="0" t="str">
        <f aca="false">IF(G6195=1,IF(B6195="",1,0),"")</f>
        <v/>
      </c>
    </row>
    <row r="6196" customFormat="false" ht="15" hidden="false" customHeight="false" outlineLevel="0" collapsed="false">
      <c r="A6196" s="35"/>
      <c r="B6196" s="35"/>
      <c r="G6196" s="0" t="str">
        <f aca="false">IF(A6196="","",IF(AND(A6196&gt;=Debut,A6196&lt;Fin),1,0))</f>
        <v/>
      </c>
      <c r="H6196" s="0" t="str">
        <f aca="false">IF(G6196=1,INT(ROUND((A6196-Debut)*86400,0)/600),"")</f>
        <v/>
      </c>
      <c r="I6196" s="0" t="str">
        <f aca="false">IF(G6196=1,INT(ROUND((A6196-Debut)*86400,0)/3600),"")</f>
        <v/>
      </c>
      <c r="J6196" s="0" t="str">
        <f aca="false">IF(OR(A6196="",B6196=""),"",ROUND((B6196-A6196)*86400,0))</f>
        <v/>
      </c>
      <c r="K6196" s="37" t="str">
        <f aca="false">IF(G6196=1,IF(COUNTIFS($C:$C,C6196,$G:$G,1,$A:$A,"&gt;="&amp;(A6196-FenetreInterm/86400),$A:$A,"&lt;="&amp;A6196)&gt;=NbInterm,1,0),"")</f>
        <v/>
      </c>
      <c r="L6196" s="37" t="str">
        <f aca="false">IF(G6196=1,IF(B6196="",0,IF(J6196&lt;SeuilFugitive,1,0)),"")</f>
        <v/>
      </c>
      <c r="M6196" s="37" t="str">
        <f aca="false">IF(G6196=1,IF(B6196="",IF((Fin-A6196)*24&gt;SeuilFigee,1,0),IF(J6196&gt;SeuilFigee*3600,1,0)),"")</f>
        <v/>
      </c>
      <c r="N6196" s="0" t="str">
        <f aca="false">IF(G6196=1,IF(COUNTIF(H$2:H6196,H6196)=1,COUNTIF($H:$H,H6196),""),"")</f>
        <v/>
      </c>
      <c r="O6196" s="0" t="str">
        <f aca="false">IF(G6196=1,IF(COUNTIF(I$2:I6196,I6196)=1,COUNTIF($I:$I,I6196),""),"")</f>
        <v/>
      </c>
      <c r="P6196" s="38" t="str">
        <f aca="false">IF(G6196=1,IF(COUNTIFS(C$2:C6196,C6196,G$2:G6196,1)=1,COUNTIFS($C:$C,C6196,$G:$G,1)+ROW()/10000000,""),"")</f>
        <v/>
      </c>
      <c r="Q6196" s="0" t="str">
        <f aca="false">IF(K6196=1,IF(COUNTIFS(C$2:C6196,C6196,K$2:K6196,1)=1,1,0),"")</f>
        <v/>
      </c>
      <c r="R6196" s="0" t="str">
        <f aca="false">IF(M6196=1,IF(COUNTIFS(C$2:C6196,C6196,M$2:M6196,1)=1,1,0),"")</f>
        <v/>
      </c>
      <c r="S6196" s="0" t="str">
        <f aca="false">IF(L6196=1,IF(COUNTIFS(C$2:C6196,C6196,L$2:L6196,1)=1,1,0),"")</f>
        <v/>
      </c>
      <c r="T6196" s="38" t="str">
        <f aca="false">IF(N6196="","",N6196+ROW()/10000000)</f>
        <v/>
      </c>
      <c r="U6196" s="0" t="str">
        <f aca="false">IF(G6196=1,IF(B6196="",1,0),"")</f>
        <v/>
      </c>
    </row>
    <row r="6197" customFormat="false" ht="15" hidden="false" customHeight="false" outlineLevel="0" collapsed="false">
      <c r="A6197" s="35"/>
      <c r="B6197" s="35"/>
      <c r="G6197" s="0" t="str">
        <f aca="false">IF(A6197="","",IF(AND(A6197&gt;=Debut,A6197&lt;Fin),1,0))</f>
        <v/>
      </c>
      <c r="H6197" s="0" t="str">
        <f aca="false">IF(G6197=1,INT(ROUND((A6197-Debut)*86400,0)/600),"")</f>
        <v/>
      </c>
      <c r="I6197" s="0" t="str">
        <f aca="false">IF(G6197=1,INT(ROUND((A6197-Debut)*86400,0)/3600),"")</f>
        <v/>
      </c>
      <c r="J6197" s="0" t="str">
        <f aca="false">IF(OR(A6197="",B6197=""),"",ROUND((B6197-A6197)*86400,0))</f>
        <v/>
      </c>
      <c r="K6197" s="37" t="str">
        <f aca="false">IF(G6197=1,IF(COUNTIFS($C:$C,C6197,$G:$G,1,$A:$A,"&gt;="&amp;(A6197-FenetreInterm/86400),$A:$A,"&lt;="&amp;A6197)&gt;=NbInterm,1,0),"")</f>
        <v/>
      </c>
      <c r="L6197" s="37" t="str">
        <f aca="false">IF(G6197=1,IF(B6197="",0,IF(J6197&lt;SeuilFugitive,1,0)),"")</f>
        <v/>
      </c>
      <c r="M6197" s="37" t="str">
        <f aca="false">IF(G6197=1,IF(B6197="",IF((Fin-A6197)*24&gt;SeuilFigee,1,0),IF(J6197&gt;SeuilFigee*3600,1,0)),"")</f>
        <v/>
      </c>
      <c r="N6197" s="0" t="str">
        <f aca="false">IF(G6197=1,IF(COUNTIF(H$2:H6197,H6197)=1,COUNTIF($H:$H,H6197),""),"")</f>
        <v/>
      </c>
      <c r="O6197" s="0" t="str">
        <f aca="false">IF(G6197=1,IF(COUNTIF(I$2:I6197,I6197)=1,COUNTIF($I:$I,I6197),""),"")</f>
        <v/>
      </c>
      <c r="P6197" s="38" t="str">
        <f aca="false">IF(G6197=1,IF(COUNTIFS(C$2:C6197,C6197,G$2:G6197,1)=1,COUNTIFS($C:$C,C6197,$G:$G,1)+ROW()/10000000,""),"")</f>
        <v/>
      </c>
      <c r="Q6197" s="0" t="str">
        <f aca="false">IF(K6197=1,IF(COUNTIFS(C$2:C6197,C6197,K$2:K6197,1)=1,1,0),"")</f>
        <v/>
      </c>
      <c r="R6197" s="0" t="str">
        <f aca="false">IF(M6197=1,IF(COUNTIFS(C$2:C6197,C6197,M$2:M6197,1)=1,1,0),"")</f>
        <v/>
      </c>
      <c r="S6197" s="0" t="str">
        <f aca="false">IF(L6197=1,IF(COUNTIFS(C$2:C6197,C6197,L$2:L6197,1)=1,1,0),"")</f>
        <v/>
      </c>
      <c r="T6197" s="38" t="str">
        <f aca="false">IF(N6197="","",N6197+ROW()/10000000)</f>
        <v/>
      </c>
      <c r="U6197" s="0" t="str">
        <f aca="false">IF(G6197=1,IF(B6197="",1,0),"")</f>
        <v/>
      </c>
    </row>
    <row r="6198" customFormat="false" ht="15" hidden="false" customHeight="false" outlineLevel="0" collapsed="false">
      <c r="A6198" s="35"/>
      <c r="B6198" s="35"/>
      <c r="G6198" s="0" t="str">
        <f aca="false">IF(A6198="","",IF(AND(A6198&gt;=Debut,A6198&lt;Fin),1,0))</f>
        <v/>
      </c>
      <c r="H6198" s="0" t="str">
        <f aca="false">IF(G6198=1,INT(ROUND((A6198-Debut)*86400,0)/600),"")</f>
        <v/>
      </c>
      <c r="I6198" s="0" t="str">
        <f aca="false">IF(G6198=1,INT(ROUND((A6198-Debut)*86400,0)/3600),"")</f>
        <v/>
      </c>
      <c r="J6198" s="0" t="str">
        <f aca="false">IF(OR(A6198="",B6198=""),"",ROUND((B6198-A6198)*86400,0))</f>
        <v/>
      </c>
      <c r="K6198" s="37" t="str">
        <f aca="false">IF(G6198=1,IF(COUNTIFS($C:$C,C6198,$G:$G,1,$A:$A,"&gt;="&amp;(A6198-FenetreInterm/86400),$A:$A,"&lt;="&amp;A6198)&gt;=NbInterm,1,0),"")</f>
        <v/>
      </c>
      <c r="L6198" s="37" t="str">
        <f aca="false">IF(G6198=1,IF(B6198="",0,IF(J6198&lt;SeuilFugitive,1,0)),"")</f>
        <v/>
      </c>
      <c r="M6198" s="37" t="str">
        <f aca="false">IF(G6198=1,IF(B6198="",IF((Fin-A6198)*24&gt;SeuilFigee,1,0),IF(J6198&gt;SeuilFigee*3600,1,0)),"")</f>
        <v/>
      </c>
      <c r="N6198" s="0" t="str">
        <f aca="false">IF(G6198=1,IF(COUNTIF(H$2:H6198,H6198)=1,COUNTIF($H:$H,H6198),""),"")</f>
        <v/>
      </c>
      <c r="O6198" s="0" t="str">
        <f aca="false">IF(G6198=1,IF(COUNTIF(I$2:I6198,I6198)=1,COUNTIF($I:$I,I6198),""),"")</f>
        <v/>
      </c>
      <c r="P6198" s="38" t="str">
        <f aca="false">IF(G6198=1,IF(COUNTIFS(C$2:C6198,C6198,G$2:G6198,1)=1,COUNTIFS($C:$C,C6198,$G:$G,1)+ROW()/10000000,""),"")</f>
        <v/>
      </c>
      <c r="Q6198" s="0" t="str">
        <f aca="false">IF(K6198=1,IF(COUNTIFS(C$2:C6198,C6198,K$2:K6198,1)=1,1,0),"")</f>
        <v/>
      </c>
      <c r="R6198" s="0" t="str">
        <f aca="false">IF(M6198=1,IF(COUNTIFS(C$2:C6198,C6198,M$2:M6198,1)=1,1,0),"")</f>
        <v/>
      </c>
      <c r="S6198" s="0" t="str">
        <f aca="false">IF(L6198=1,IF(COUNTIFS(C$2:C6198,C6198,L$2:L6198,1)=1,1,0),"")</f>
        <v/>
      </c>
      <c r="T6198" s="38" t="str">
        <f aca="false">IF(N6198="","",N6198+ROW()/10000000)</f>
        <v/>
      </c>
      <c r="U6198" s="0" t="str">
        <f aca="false">IF(G6198=1,IF(B6198="",1,0),"")</f>
        <v/>
      </c>
    </row>
    <row r="6199" customFormat="false" ht="15" hidden="false" customHeight="false" outlineLevel="0" collapsed="false">
      <c r="A6199" s="35"/>
      <c r="B6199" s="35"/>
      <c r="G6199" s="0" t="str">
        <f aca="false">IF(A6199="","",IF(AND(A6199&gt;=Debut,A6199&lt;Fin),1,0))</f>
        <v/>
      </c>
      <c r="H6199" s="0" t="str">
        <f aca="false">IF(G6199=1,INT(ROUND((A6199-Debut)*86400,0)/600),"")</f>
        <v/>
      </c>
      <c r="I6199" s="0" t="str">
        <f aca="false">IF(G6199=1,INT(ROUND((A6199-Debut)*86400,0)/3600),"")</f>
        <v/>
      </c>
      <c r="J6199" s="0" t="str">
        <f aca="false">IF(OR(A6199="",B6199=""),"",ROUND((B6199-A6199)*86400,0))</f>
        <v/>
      </c>
      <c r="K6199" s="37" t="str">
        <f aca="false">IF(G6199=1,IF(COUNTIFS($C:$C,C6199,$G:$G,1,$A:$A,"&gt;="&amp;(A6199-FenetreInterm/86400),$A:$A,"&lt;="&amp;A6199)&gt;=NbInterm,1,0),"")</f>
        <v/>
      </c>
      <c r="L6199" s="37" t="str">
        <f aca="false">IF(G6199=1,IF(B6199="",0,IF(J6199&lt;SeuilFugitive,1,0)),"")</f>
        <v/>
      </c>
      <c r="M6199" s="37" t="str">
        <f aca="false">IF(G6199=1,IF(B6199="",IF((Fin-A6199)*24&gt;SeuilFigee,1,0),IF(J6199&gt;SeuilFigee*3600,1,0)),"")</f>
        <v/>
      </c>
      <c r="N6199" s="0" t="str">
        <f aca="false">IF(G6199=1,IF(COUNTIF(H$2:H6199,H6199)=1,COUNTIF($H:$H,H6199),""),"")</f>
        <v/>
      </c>
      <c r="O6199" s="0" t="str">
        <f aca="false">IF(G6199=1,IF(COUNTIF(I$2:I6199,I6199)=1,COUNTIF($I:$I,I6199),""),"")</f>
        <v/>
      </c>
      <c r="P6199" s="38" t="str">
        <f aca="false">IF(G6199=1,IF(COUNTIFS(C$2:C6199,C6199,G$2:G6199,1)=1,COUNTIFS($C:$C,C6199,$G:$G,1)+ROW()/10000000,""),"")</f>
        <v/>
      </c>
      <c r="Q6199" s="0" t="str">
        <f aca="false">IF(K6199=1,IF(COUNTIFS(C$2:C6199,C6199,K$2:K6199,1)=1,1,0),"")</f>
        <v/>
      </c>
      <c r="R6199" s="0" t="str">
        <f aca="false">IF(M6199=1,IF(COUNTIFS(C$2:C6199,C6199,M$2:M6199,1)=1,1,0),"")</f>
        <v/>
      </c>
      <c r="S6199" s="0" t="str">
        <f aca="false">IF(L6199=1,IF(COUNTIFS(C$2:C6199,C6199,L$2:L6199,1)=1,1,0),"")</f>
        <v/>
      </c>
      <c r="T6199" s="38" t="str">
        <f aca="false">IF(N6199="","",N6199+ROW()/10000000)</f>
        <v/>
      </c>
      <c r="U6199" s="0" t="str">
        <f aca="false">IF(G6199=1,IF(B6199="",1,0),"")</f>
        <v/>
      </c>
    </row>
    <row r="6200" customFormat="false" ht="15" hidden="false" customHeight="false" outlineLevel="0" collapsed="false">
      <c r="A6200" s="35"/>
      <c r="B6200" s="35"/>
      <c r="G6200" s="0" t="str">
        <f aca="false">IF(A6200="","",IF(AND(A6200&gt;=Debut,A6200&lt;Fin),1,0))</f>
        <v/>
      </c>
      <c r="H6200" s="0" t="str">
        <f aca="false">IF(G6200=1,INT(ROUND((A6200-Debut)*86400,0)/600),"")</f>
        <v/>
      </c>
      <c r="I6200" s="0" t="str">
        <f aca="false">IF(G6200=1,INT(ROUND((A6200-Debut)*86400,0)/3600),"")</f>
        <v/>
      </c>
      <c r="J6200" s="0" t="str">
        <f aca="false">IF(OR(A6200="",B6200=""),"",ROUND((B6200-A6200)*86400,0))</f>
        <v/>
      </c>
      <c r="K6200" s="37" t="str">
        <f aca="false">IF(G6200=1,IF(COUNTIFS($C:$C,C6200,$G:$G,1,$A:$A,"&gt;="&amp;(A6200-FenetreInterm/86400),$A:$A,"&lt;="&amp;A6200)&gt;=NbInterm,1,0),"")</f>
        <v/>
      </c>
      <c r="L6200" s="37" t="str">
        <f aca="false">IF(G6200=1,IF(B6200="",0,IF(J6200&lt;SeuilFugitive,1,0)),"")</f>
        <v/>
      </c>
      <c r="M6200" s="37" t="str">
        <f aca="false">IF(G6200=1,IF(B6200="",IF((Fin-A6200)*24&gt;SeuilFigee,1,0),IF(J6200&gt;SeuilFigee*3600,1,0)),"")</f>
        <v/>
      </c>
      <c r="N6200" s="0" t="str">
        <f aca="false">IF(G6200=1,IF(COUNTIF(H$2:H6200,H6200)=1,COUNTIF($H:$H,H6200),""),"")</f>
        <v/>
      </c>
      <c r="O6200" s="0" t="str">
        <f aca="false">IF(G6200=1,IF(COUNTIF(I$2:I6200,I6200)=1,COUNTIF($I:$I,I6200),""),"")</f>
        <v/>
      </c>
      <c r="P6200" s="38" t="str">
        <f aca="false">IF(G6200=1,IF(COUNTIFS(C$2:C6200,C6200,G$2:G6200,1)=1,COUNTIFS($C:$C,C6200,$G:$G,1)+ROW()/10000000,""),"")</f>
        <v/>
      </c>
      <c r="Q6200" s="0" t="str">
        <f aca="false">IF(K6200=1,IF(COUNTIFS(C$2:C6200,C6200,K$2:K6200,1)=1,1,0),"")</f>
        <v/>
      </c>
      <c r="R6200" s="0" t="str">
        <f aca="false">IF(M6200=1,IF(COUNTIFS(C$2:C6200,C6200,M$2:M6200,1)=1,1,0),"")</f>
        <v/>
      </c>
      <c r="S6200" s="0" t="str">
        <f aca="false">IF(L6200=1,IF(COUNTIFS(C$2:C6200,C6200,L$2:L6200,1)=1,1,0),"")</f>
        <v/>
      </c>
      <c r="T6200" s="38" t="str">
        <f aca="false">IF(N6200="","",N6200+ROW()/10000000)</f>
        <v/>
      </c>
      <c r="U6200" s="0" t="str">
        <f aca="false">IF(G6200=1,IF(B6200="",1,0),"")</f>
        <v/>
      </c>
    </row>
    <row r="6201" customFormat="false" ht="15" hidden="false" customHeight="false" outlineLevel="0" collapsed="false">
      <c r="A6201" s="35"/>
      <c r="B6201" s="35"/>
      <c r="G6201" s="0" t="str">
        <f aca="false">IF(A6201="","",IF(AND(A6201&gt;=Debut,A6201&lt;Fin),1,0))</f>
        <v/>
      </c>
      <c r="H6201" s="0" t="str">
        <f aca="false">IF(G6201=1,INT(ROUND((A6201-Debut)*86400,0)/600),"")</f>
        <v/>
      </c>
      <c r="I6201" s="0" t="str">
        <f aca="false">IF(G6201=1,INT(ROUND((A6201-Debut)*86400,0)/3600),"")</f>
        <v/>
      </c>
      <c r="J6201" s="0" t="str">
        <f aca="false">IF(OR(A6201="",B6201=""),"",ROUND((B6201-A6201)*86400,0))</f>
        <v/>
      </c>
      <c r="K6201" s="37" t="str">
        <f aca="false">IF(G6201=1,IF(COUNTIFS($C:$C,C6201,$G:$G,1,$A:$A,"&gt;="&amp;(A6201-FenetreInterm/86400),$A:$A,"&lt;="&amp;A6201)&gt;=NbInterm,1,0),"")</f>
        <v/>
      </c>
      <c r="L6201" s="37" t="str">
        <f aca="false">IF(G6201=1,IF(B6201="",0,IF(J6201&lt;SeuilFugitive,1,0)),"")</f>
        <v/>
      </c>
      <c r="M6201" s="37" t="str">
        <f aca="false">IF(G6201=1,IF(B6201="",IF((Fin-A6201)*24&gt;SeuilFigee,1,0),IF(J6201&gt;SeuilFigee*3600,1,0)),"")</f>
        <v/>
      </c>
      <c r="N6201" s="0" t="str">
        <f aca="false">IF(G6201=1,IF(COUNTIF(H$2:H6201,H6201)=1,COUNTIF($H:$H,H6201),""),"")</f>
        <v/>
      </c>
      <c r="O6201" s="0" t="str">
        <f aca="false">IF(G6201=1,IF(COUNTIF(I$2:I6201,I6201)=1,COUNTIF($I:$I,I6201),""),"")</f>
        <v/>
      </c>
      <c r="P6201" s="38" t="str">
        <f aca="false">IF(G6201=1,IF(COUNTIFS(C$2:C6201,C6201,G$2:G6201,1)=1,COUNTIFS($C:$C,C6201,$G:$G,1)+ROW()/10000000,""),"")</f>
        <v/>
      </c>
      <c r="Q6201" s="0" t="str">
        <f aca="false">IF(K6201=1,IF(COUNTIFS(C$2:C6201,C6201,K$2:K6201,1)=1,1,0),"")</f>
        <v/>
      </c>
      <c r="R6201" s="0" t="str">
        <f aca="false">IF(M6201=1,IF(COUNTIFS(C$2:C6201,C6201,M$2:M6201,1)=1,1,0),"")</f>
        <v/>
      </c>
      <c r="S6201" s="0" t="str">
        <f aca="false">IF(L6201=1,IF(COUNTIFS(C$2:C6201,C6201,L$2:L6201,1)=1,1,0),"")</f>
        <v/>
      </c>
      <c r="T6201" s="38" t="str">
        <f aca="false">IF(N6201="","",N6201+ROW()/10000000)</f>
        <v/>
      </c>
      <c r="U6201" s="0" t="str">
        <f aca="false">IF(G6201=1,IF(B6201="",1,0),"")</f>
        <v/>
      </c>
    </row>
    <row r="6202" customFormat="false" ht="15" hidden="false" customHeight="false" outlineLevel="0" collapsed="false">
      <c r="A6202" s="35"/>
      <c r="B6202" s="35"/>
      <c r="G6202" s="0" t="str">
        <f aca="false">IF(A6202="","",IF(AND(A6202&gt;=Debut,A6202&lt;Fin),1,0))</f>
        <v/>
      </c>
      <c r="H6202" s="0" t="str">
        <f aca="false">IF(G6202=1,INT(ROUND((A6202-Debut)*86400,0)/600),"")</f>
        <v/>
      </c>
      <c r="I6202" s="0" t="str">
        <f aca="false">IF(G6202=1,INT(ROUND((A6202-Debut)*86400,0)/3600),"")</f>
        <v/>
      </c>
      <c r="J6202" s="0" t="str">
        <f aca="false">IF(OR(A6202="",B6202=""),"",ROUND((B6202-A6202)*86400,0))</f>
        <v/>
      </c>
      <c r="K6202" s="37" t="str">
        <f aca="false">IF(G6202=1,IF(COUNTIFS($C:$C,C6202,$G:$G,1,$A:$A,"&gt;="&amp;(A6202-FenetreInterm/86400),$A:$A,"&lt;="&amp;A6202)&gt;=NbInterm,1,0),"")</f>
        <v/>
      </c>
      <c r="L6202" s="37" t="str">
        <f aca="false">IF(G6202=1,IF(B6202="",0,IF(J6202&lt;SeuilFugitive,1,0)),"")</f>
        <v/>
      </c>
      <c r="M6202" s="37" t="str">
        <f aca="false">IF(G6202=1,IF(B6202="",IF((Fin-A6202)*24&gt;SeuilFigee,1,0),IF(J6202&gt;SeuilFigee*3600,1,0)),"")</f>
        <v/>
      </c>
      <c r="N6202" s="0" t="str">
        <f aca="false">IF(G6202=1,IF(COUNTIF(H$2:H6202,H6202)=1,COUNTIF($H:$H,H6202),""),"")</f>
        <v/>
      </c>
      <c r="O6202" s="0" t="str">
        <f aca="false">IF(G6202=1,IF(COUNTIF(I$2:I6202,I6202)=1,COUNTIF($I:$I,I6202),""),"")</f>
        <v/>
      </c>
      <c r="P6202" s="38" t="str">
        <f aca="false">IF(G6202=1,IF(COUNTIFS(C$2:C6202,C6202,G$2:G6202,1)=1,COUNTIFS($C:$C,C6202,$G:$G,1)+ROW()/10000000,""),"")</f>
        <v/>
      </c>
      <c r="Q6202" s="0" t="str">
        <f aca="false">IF(K6202=1,IF(COUNTIFS(C$2:C6202,C6202,K$2:K6202,1)=1,1,0),"")</f>
        <v/>
      </c>
      <c r="R6202" s="0" t="str">
        <f aca="false">IF(M6202=1,IF(COUNTIFS(C$2:C6202,C6202,M$2:M6202,1)=1,1,0),"")</f>
        <v/>
      </c>
      <c r="S6202" s="0" t="str">
        <f aca="false">IF(L6202=1,IF(COUNTIFS(C$2:C6202,C6202,L$2:L6202,1)=1,1,0),"")</f>
        <v/>
      </c>
      <c r="T6202" s="38" t="str">
        <f aca="false">IF(N6202="","",N6202+ROW()/10000000)</f>
        <v/>
      </c>
      <c r="U6202" s="0" t="str">
        <f aca="false">IF(G6202=1,IF(B6202="",1,0),"")</f>
        <v/>
      </c>
    </row>
    <row r="6203" customFormat="false" ht="15" hidden="false" customHeight="false" outlineLevel="0" collapsed="false">
      <c r="A6203" s="35"/>
      <c r="B6203" s="35"/>
      <c r="G6203" s="0" t="str">
        <f aca="false">IF(A6203="","",IF(AND(A6203&gt;=Debut,A6203&lt;Fin),1,0))</f>
        <v/>
      </c>
      <c r="H6203" s="0" t="str">
        <f aca="false">IF(G6203=1,INT(ROUND((A6203-Debut)*86400,0)/600),"")</f>
        <v/>
      </c>
      <c r="I6203" s="0" t="str">
        <f aca="false">IF(G6203=1,INT(ROUND((A6203-Debut)*86400,0)/3600),"")</f>
        <v/>
      </c>
      <c r="J6203" s="0" t="str">
        <f aca="false">IF(OR(A6203="",B6203=""),"",ROUND((B6203-A6203)*86400,0))</f>
        <v/>
      </c>
      <c r="K6203" s="37" t="str">
        <f aca="false">IF(G6203=1,IF(COUNTIFS($C:$C,C6203,$G:$G,1,$A:$A,"&gt;="&amp;(A6203-FenetreInterm/86400),$A:$A,"&lt;="&amp;A6203)&gt;=NbInterm,1,0),"")</f>
        <v/>
      </c>
      <c r="L6203" s="37" t="str">
        <f aca="false">IF(G6203=1,IF(B6203="",0,IF(J6203&lt;SeuilFugitive,1,0)),"")</f>
        <v/>
      </c>
      <c r="M6203" s="37" t="str">
        <f aca="false">IF(G6203=1,IF(B6203="",IF((Fin-A6203)*24&gt;SeuilFigee,1,0),IF(J6203&gt;SeuilFigee*3600,1,0)),"")</f>
        <v/>
      </c>
      <c r="N6203" s="0" t="str">
        <f aca="false">IF(G6203=1,IF(COUNTIF(H$2:H6203,H6203)=1,COUNTIF($H:$H,H6203),""),"")</f>
        <v/>
      </c>
      <c r="O6203" s="0" t="str">
        <f aca="false">IF(G6203=1,IF(COUNTIF(I$2:I6203,I6203)=1,COUNTIF($I:$I,I6203),""),"")</f>
        <v/>
      </c>
      <c r="P6203" s="38" t="str">
        <f aca="false">IF(G6203=1,IF(COUNTIFS(C$2:C6203,C6203,G$2:G6203,1)=1,COUNTIFS($C:$C,C6203,$G:$G,1)+ROW()/10000000,""),"")</f>
        <v/>
      </c>
      <c r="Q6203" s="0" t="str">
        <f aca="false">IF(K6203=1,IF(COUNTIFS(C$2:C6203,C6203,K$2:K6203,1)=1,1,0),"")</f>
        <v/>
      </c>
      <c r="R6203" s="0" t="str">
        <f aca="false">IF(M6203=1,IF(COUNTIFS(C$2:C6203,C6203,M$2:M6203,1)=1,1,0),"")</f>
        <v/>
      </c>
      <c r="S6203" s="0" t="str">
        <f aca="false">IF(L6203=1,IF(COUNTIFS(C$2:C6203,C6203,L$2:L6203,1)=1,1,0),"")</f>
        <v/>
      </c>
      <c r="T6203" s="38" t="str">
        <f aca="false">IF(N6203="","",N6203+ROW()/10000000)</f>
        <v/>
      </c>
      <c r="U6203" s="0" t="str">
        <f aca="false">IF(G6203=1,IF(B6203="",1,0),"")</f>
        <v/>
      </c>
    </row>
    <row r="6204" customFormat="false" ht="15" hidden="false" customHeight="false" outlineLevel="0" collapsed="false">
      <c r="A6204" s="35"/>
      <c r="B6204" s="35"/>
      <c r="G6204" s="0" t="str">
        <f aca="false">IF(A6204="","",IF(AND(A6204&gt;=Debut,A6204&lt;Fin),1,0))</f>
        <v/>
      </c>
      <c r="H6204" s="0" t="str">
        <f aca="false">IF(G6204=1,INT(ROUND((A6204-Debut)*86400,0)/600),"")</f>
        <v/>
      </c>
      <c r="I6204" s="0" t="str">
        <f aca="false">IF(G6204=1,INT(ROUND((A6204-Debut)*86400,0)/3600),"")</f>
        <v/>
      </c>
      <c r="J6204" s="0" t="str">
        <f aca="false">IF(OR(A6204="",B6204=""),"",ROUND((B6204-A6204)*86400,0))</f>
        <v/>
      </c>
      <c r="K6204" s="37" t="str">
        <f aca="false">IF(G6204=1,IF(COUNTIFS($C:$C,C6204,$G:$G,1,$A:$A,"&gt;="&amp;(A6204-FenetreInterm/86400),$A:$A,"&lt;="&amp;A6204)&gt;=NbInterm,1,0),"")</f>
        <v/>
      </c>
      <c r="L6204" s="37" t="str">
        <f aca="false">IF(G6204=1,IF(B6204="",0,IF(J6204&lt;SeuilFugitive,1,0)),"")</f>
        <v/>
      </c>
      <c r="M6204" s="37" t="str">
        <f aca="false">IF(G6204=1,IF(B6204="",IF((Fin-A6204)*24&gt;SeuilFigee,1,0),IF(J6204&gt;SeuilFigee*3600,1,0)),"")</f>
        <v/>
      </c>
      <c r="N6204" s="0" t="str">
        <f aca="false">IF(G6204=1,IF(COUNTIF(H$2:H6204,H6204)=1,COUNTIF($H:$H,H6204),""),"")</f>
        <v/>
      </c>
      <c r="O6204" s="0" t="str">
        <f aca="false">IF(G6204=1,IF(COUNTIF(I$2:I6204,I6204)=1,COUNTIF($I:$I,I6204),""),"")</f>
        <v/>
      </c>
      <c r="P6204" s="38" t="str">
        <f aca="false">IF(G6204=1,IF(COUNTIFS(C$2:C6204,C6204,G$2:G6204,1)=1,COUNTIFS($C:$C,C6204,$G:$G,1)+ROW()/10000000,""),"")</f>
        <v/>
      </c>
      <c r="Q6204" s="0" t="str">
        <f aca="false">IF(K6204=1,IF(COUNTIFS(C$2:C6204,C6204,K$2:K6204,1)=1,1,0),"")</f>
        <v/>
      </c>
      <c r="R6204" s="0" t="str">
        <f aca="false">IF(M6204=1,IF(COUNTIFS(C$2:C6204,C6204,M$2:M6204,1)=1,1,0),"")</f>
        <v/>
      </c>
      <c r="S6204" s="0" t="str">
        <f aca="false">IF(L6204=1,IF(COUNTIFS(C$2:C6204,C6204,L$2:L6204,1)=1,1,0),"")</f>
        <v/>
      </c>
      <c r="T6204" s="38" t="str">
        <f aca="false">IF(N6204="","",N6204+ROW()/10000000)</f>
        <v/>
      </c>
      <c r="U6204" s="0" t="str">
        <f aca="false">IF(G6204=1,IF(B6204="",1,0),"")</f>
        <v/>
      </c>
    </row>
    <row r="6205" customFormat="false" ht="15" hidden="false" customHeight="false" outlineLevel="0" collapsed="false">
      <c r="A6205" s="35"/>
      <c r="B6205" s="35"/>
      <c r="G6205" s="0" t="str">
        <f aca="false">IF(A6205="","",IF(AND(A6205&gt;=Debut,A6205&lt;Fin),1,0))</f>
        <v/>
      </c>
      <c r="H6205" s="0" t="str">
        <f aca="false">IF(G6205=1,INT(ROUND((A6205-Debut)*86400,0)/600),"")</f>
        <v/>
      </c>
      <c r="I6205" s="0" t="str">
        <f aca="false">IF(G6205=1,INT(ROUND((A6205-Debut)*86400,0)/3600),"")</f>
        <v/>
      </c>
      <c r="J6205" s="0" t="str">
        <f aca="false">IF(OR(A6205="",B6205=""),"",ROUND((B6205-A6205)*86400,0))</f>
        <v/>
      </c>
      <c r="K6205" s="37" t="str">
        <f aca="false">IF(G6205=1,IF(COUNTIFS($C:$C,C6205,$G:$G,1,$A:$A,"&gt;="&amp;(A6205-FenetreInterm/86400),$A:$A,"&lt;="&amp;A6205)&gt;=NbInterm,1,0),"")</f>
        <v/>
      </c>
      <c r="L6205" s="37" t="str">
        <f aca="false">IF(G6205=1,IF(B6205="",0,IF(J6205&lt;SeuilFugitive,1,0)),"")</f>
        <v/>
      </c>
      <c r="M6205" s="37" t="str">
        <f aca="false">IF(G6205=1,IF(B6205="",IF((Fin-A6205)*24&gt;SeuilFigee,1,0),IF(J6205&gt;SeuilFigee*3600,1,0)),"")</f>
        <v/>
      </c>
      <c r="N6205" s="0" t="str">
        <f aca="false">IF(G6205=1,IF(COUNTIF(H$2:H6205,H6205)=1,COUNTIF($H:$H,H6205),""),"")</f>
        <v/>
      </c>
      <c r="O6205" s="0" t="str">
        <f aca="false">IF(G6205=1,IF(COUNTIF(I$2:I6205,I6205)=1,COUNTIF($I:$I,I6205),""),"")</f>
        <v/>
      </c>
      <c r="P6205" s="38" t="str">
        <f aca="false">IF(G6205=1,IF(COUNTIFS(C$2:C6205,C6205,G$2:G6205,1)=1,COUNTIFS($C:$C,C6205,$G:$G,1)+ROW()/10000000,""),"")</f>
        <v/>
      </c>
      <c r="Q6205" s="0" t="str">
        <f aca="false">IF(K6205=1,IF(COUNTIFS(C$2:C6205,C6205,K$2:K6205,1)=1,1,0),"")</f>
        <v/>
      </c>
      <c r="R6205" s="0" t="str">
        <f aca="false">IF(M6205=1,IF(COUNTIFS(C$2:C6205,C6205,M$2:M6205,1)=1,1,0),"")</f>
        <v/>
      </c>
      <c r="S6205" s="0" t="str">
        <f aca="false">IF(L6205=1,IF(COUNTIFS(C$2:C6205,C6205,L$2:L6205,1)=1,1,0),"")</f>
        <v/>
      </c>
      <c r="T6205" s="38" t="str">
        <f aca="false">IF(N6205="","",N6205+ROW()/10000000)</f>
        <v/>
      </c>
      <c r="U6205" s="0" t="str">
        <f aca="false">IF(G6205=1,IF(B6205="",1,0),"")</f>
        <v/>
      </c>
    </row>
    <row r="6206" customFormat="false" ht="15" hidden="false" customHeight="false" outlineLevel="0" collapsed="false">
      <c r="A6206" s="35"/>
      <c r="B6206" s="35"/>
      <c r="G6206" s="0" t="str">
        <f aca="false">IF(A6206="","",IF(AND(A6206&gt;=Debut,A6206&lt;Fin),1,0))</f>
        <v/>
      </c>
      <c r="H6206" s="0" t="str">
        <f aca="false">IF(G6206=1,INT(ROUND((A6206-Debut)*86400,0)/600),"")</f>
        <v/>
      </c>
      <c r="I6206" s="0" t="str">
        <f aca="false">IF(G6206=1,INT(ROUND((A6206-Debut)*86400,0)/3600),"")</f>
        <v/>
      </c>
      <c r="J6206" s="0" t="str">
        <f aca="false">IF(OR(A6206="",B6206=""),"",ROUND((B6206-A6206)*86400,0))</f>
        <v/>
      </c>
      <c r="K6206" s="37" t="str">
        <f aca="false">IF(G6206=1,IF(COUNTIFS($C:$C,C6206,$G:$G,1,$A:$A,"&gt;="&amp;(A6206-FenetreInterm/86400),$A:$A,"&lt;="&amp;A6206)&gt;=NbInterm,1,0),"")</f>
        <v/>
      </c>
      <c r="L6206" s="37" t="str">
        <f aca="false">IF(G6206=1,IF(B6206="",0,IF(J6206&lt;SeuilFugitive,1,0)),"")</f>
        <v/>
      </c>
      <c r="M6206" s="37" t="str">
        <f aca="false">IF(G6206=1,IF(B6206="",IF((Fin-A6206)*24&gt;SeuilFigee,1,0),IF(J6206&gt;SeuilFigee*3600,1,0)),"")</f>
        <v/>
      </c>
      <c r="N6206" s="0" t="str">
        <f aca="false">IF(G6206=1,IF(COUNTIF(H$2:H6206,H6206)=1,COUNTIF($H:$H,H6206),""),"")</f>
        <v/>
      </c>
      <c r="O6206" s="0" t="str">
        <f aca="false">IF(G6206=1,IF(COUNTIF(I$2:I6206,I6206)=1,COUNTIF($I:$I,I6206),""),"")</f>
        <v/>
      </c>
      <c r="P6206" s="38" t="str">
        <f aca="false">IF(G6206=1,IF(COUNTIFS(C$2:C6206,C6206,G$2:G6206,1)=1,COUNTIFS($C:$C,C6206,$G:$G,1)+ROW()/10000000,""),"")</f>
        <v/>
      </c>
      <c r="Q6206" s="0" t="str">
        <f aca="false">IF(K6206=1,IF(COUNTIFS(C$2:C6206,C6206,K$2:K6206,1)=1,1,0),"")</f>
        <v/>
      </c>
      <c r="R6206" s="0" t="str">
        <f aca="false">IF(M6206=1,IF(COUNTIFS(C$2:C6206,C6206,M$2:M6206,1)=1,1,0),"")</f>
        <v/>
      </c>
      <c r="S6206" s="0" t="str">
        <f aca="false">IF(L6206=1,IF(COUNTIFS(C$2:C6206,C6206,L$2:L6206,1)=1,1,0),"")</f>
        <v/>
      </c>
      <c r="T6206" s="38" t="str">
        <f aca="false">IF(N6206="","",N6206+ROW()/10000000)</f>
        <v/>
      </c>
      <c r="U6206" s="0" t="str">
        <f aca="false">IF(G6206=1,IF(B6206="",1,0),"")</f>
        <v/>
      </c>
    </row>
    <row r="6207" customFormat="false" ht="15" hidden="false" customHeight="false" outlineLevel="0" collapsed="false">
      <c r="A6207" s="35"/>
      <c r="B6207" s="35"/>
      <c r="G6207" s="0" t="str">
        <f aca="false">IF(A6207="","",IF(AND(A6207&gt;=Debut,A6207&lt;Fin),1,0))</f>
        <v/>
      </c>
      <c r="H6207" s="0" t="str">
        <f aca="false">IF(G6207=1,INT(ROUND((A6207-Debut)*86400,0)/600),"")</f>
        <v/>
      </c>
      <c r="I6207" s="0" t="str">
        <f aca="false">IF(G6207=1,INT(ROUND((A6207-Debut)*86400,0)/3600),"")</f>
        <v/>
      </c>
      <c r="J6207" s="0" t="str">
        <f aca="false">IF(OR(A6207="",B6207=""),"",ROUND((B6207-A6207)*86400,0))</f>
        <v/>
      </c>
      <c r="K6207" s="37" t="str">
        <f aca="false">IF(G6207=1,IF(COUNTIFS($C:$C,C6207,$G:$G,1,$A:$A,"&gt;="&amp;(A6207-FenetreInterm/86400),$A:$A,"&lt;="&amp;A6207)&gt;=NbInterm,1,0),"")</f>
        <v/>
      </c>
      <c r="L6207" s="37" t="str">
        <f aca="false">IF(G6207=1,IF(B6207="",0,IF(J6207&lt;SeuilFugitive,1,0)),"")</f>
        <v/>
      </c>
      <c r="M6207" s="37" t="str">
        <f aca="false">IF(G6207=1,IF(B6207="",IF((Fin-A6207)*24&gt;SeuilFigee,1,0),IF(J6207&gt;SeuilFigee*3600,1,0)),"")</f>
        <v/>
      </c>
      <c r="N6207" s="0" t="str">
        <f aca="false">IF(G6207=1,IF(COUNTIF(H$2:H6207,H6207)=1,COUNTIF($H:$H,H6207),""),"")</f>
        <v/>
      </c>
      <c r="O6207" s="0" t="str">
        <f aca="false">IF(G6207=1,IF(COUNTIF(I$2:I6207,I6207)=1,COUNTIF($I:$I,I6207),""),"")</f>
        <v/>
      </c>
      <c r="P6207" s="38" t="str">
        <f aca="false">IF(G6207=1,IF(COUNTIFS(C$2:C6207,C6207,G$2:G6207,1)=1,COUNTIFS($C:$C,C6207,$G:$G,1)+ROW()/10000000,""),"")</f>
        <v/>
      </c>
      <c r="Q6207" s="0" t="str">
        <f aca="false">IF(K6207=1,IF(COUNTIFS(C$2:C6207,C6207,K$2:K6207,1)=1,1,0),"")</f>
        <v/>
      </c>
      <c r="R6207" s="0" t="str">
        <f aca="false">IF(M6207=1,IF(COUNTIFS(C$2:C6207,C6207,M$2:M6207,1)=1,1,0),"")</f>
        <v/>
      </c>
      <c r="S6207" s="0" t="str">
        <f aca="false">IF(L6207=1,IF(COUNTIFS(C$2:C6207,C6207,L$2:L6207,1)=1,1,0),"")</f>
        <v/>
      </c>
      <c r="T6207" s="38" t="str">
        <f aca="false">IF(N6207="","",N6207+ROW()/10000000)</f>
        <v/>
      </c>
      <c r="U6207" s="0" t="str">
        <f aca="false">IF(G6207=1,IF(B6207="",1,0),"")</f>
        <v/>
      </c>
    </row>
    <row r="6208" customFormat="false" ht="15" hidden="false" customHeight="false" outlineLevel="0" collapsed="false">
      <c r="A6208" s="35"/>
      <c r="B6208" s="35"/>
      <c r="G6208" s="0" t="str">
        <f aca="false">IF(A6208="","",IF(AND(A6208&gt;=Debut,A6208&lt;Fin),1,0))</f>
        <v/>
      </c>
      <c r="H6208" s="0" t="str">
        <f aca="false">IF(G6208=1,INT(ROUND((A6208-Debut)*86400,0)/600),"")</f>
        <v/>
      </c>
      <c r="I6208" s="0" t="str">
        <f aca="false">IF(G6208=1,INT(ROUND((A6208-Debut)*86400,0)/3600),"")</f>
        <v/>
      </c>
      <c r="J6208" s="0" t="str">
        <f aca="false">IF(OR(A6208="",B6208=""),"",ROUND((B6208-A6208)*86400,0))</f>
        <v/>
      </c>
      <c r="K6208" s="37" t="str">
        <f aca="false">IF(G6208=1,IF(COUNTIFS($C:$C,C6208,$G:$G,1,$A:$A,"&gt;="&amp;(A6208-FenetreInterm/86400),$A:$A,"&lt;="&amp;A6208)&gt;=NbInterm,1,0),"")</f>
        <v/>
      </c>
      <c r="L6208" s="37" t="str">
        <f aca="false">IF(G6208=1,IF(B6208="",0,IF(J6208&lt;SeuilFugitive,1,0)),"")</f>
        <v/>
      </c>
      <c r="M6208" s="37" t="str">
        <f aca="false">IF(G6208=1,IF(B6208="",IF((Fin-A6208)*24&gt;SeuilFigee,1,0),IF(J6208&gt;SeuilFigee*3600,1,0)),"")</f>
        <v/>
      </c>
      <c r="N6208" s="0" t="str">
        <f aca="false">IF(G6208=1,IF(COUNTIF(H$2:H6208,H6208)=1,COUNTIF($H:$H,H6208),""),"")</f>
        <v/>
      </c>
      <c r="O6208" s="0" t="str">
        <f aca="false">IF(G6208=1,IF(COUNTIF(I$2:I6208,I6208)=1,COUNTIF($I:$I,I6208),""),"")</f>
        <v/>
      </c>
      <c r="P6208" s="38" t="str">
        <f aca="false">IF(G6208=1,IF(COUNTIFS(C$2:C6208,C6208,G$2:G6208,1)=1,COUNTIFS($C:$C,C6208,$G:$G,1)+ROW()/10000000,""),"")</f>
        <v/>
      </c>
      <c r="Q6208" s="0" t="str">
        <f aca="false">IF(K6208=1,IF(COUNTIFS(C$2:C6208,C6208,K$2:K6208,1)=1,1,0),"")</f>
        <v/>
      </c>
      <c r="R6208" s="0" t="str">
        <f aca="false">IF(M6208=1,IF(COUNTIFS(C$2:C6208,C6208,M$2:M6208,1)=1,1,0),"")</f>
        <v/>
      </c>
      <c r="S6208" s="0" t="str">
        <f aca="false">IF(L6208=1,IF(COUNTIFS(C$2:C6208,C6208,L$2:L6208,1)=1,1,0),"")</f>
        <v/>
      </c>
      <c r="T6208" s="38" t="str">
        <f aca="false">IF(N6208="","",N6208+ROW()/10000000)</f>
        <v/>
      </c>
      <c r="U6208" s="0" t="str">
        <f aca="false">IF(G6208=1,IF(B6208="",1,0),"")</f>
        <v/>
      </c>
    </row>
    <row r="6209" customFormat="false" ht="15" hidden="false" customHeight="false" outlineLevel="0" collapsed="false">
      <c r="A6209" s="35"/>
      <c r="B6209" s="35"/>
      <c r="G6209" s="0" t="str">
        <f aca="false">IF(A6209="","",IF(AND(A6209&gt;=Debut,A6209&lt;Fin),1,0))</f>
        <v/>
      </c>
      <c r="H6209" s="0" t="str">
        <f aca="false">IF(G6209=1,INT(ROUND((A6209-Debut)*86400,0)/600),"")</f>
        <v/>
      </c>
      <c r="I6209" s="0" t="str">
        <f aca="false">IF(G6209=1,INT(ROUND((A6209-Debut)*86400,0)/3600),"")</f>
        <v/>
      </c>
      <c r="J6209" s="0" t="str">
        <f aca="false">IF(OR(A6209="",B6209=""),"",ROUND((B6209-A6209)*86400,0))</f>
        <v/>
      </c>
      <c r="K6209" s="37" t="str">
        <f aca="false">IF(G6209=1,IF(COUNTIFS($C:$C,C6209,$G:$G,1,$A:$A,"&gt;="&amp;(A6209-FenetreInterm/86400),$A:$A,"&lt;="&amp;A6209)&gt;=NbInterm,1,0),"")</f>
        <v/>
      </c>
      <c r="L6209" s="37" t="str">
        <f aca="false">IF(G6209=1,IF(B6209="",0,IF(J6209&lt;SeuilFugitive,1,0)),"")</f>
        <v/>
      </c>
      <c r="M6209" s="37" t="str">
        <f aca="false">IF(G6209=1,IF(B6209="",IF((Fin-A6209)*24&gt;SeuilFigee,1,0),IF(J6209&gt;SeuilFigee*3600,1,0)),"")</f>
        <v/>
      </c>
      <c r="N6209" s="0" t="str">
        <f aca="false">IF(G6209=1,IF(COUNTIF(H$2:H6209,H6209)=1,COUNTIF($H:$H,H6209),""),"")</f>
        <v/>
      </c>
      <c r="O6209" s="0" t="str">
        <f aca="false">IF(G6209=1,IF(COUNTIF(I$2:I6209,I6209)=1,COUNTIF($I:$I,I6209),""),"")</f>
        <v/>
      </c>
      <c r="P6209" s="38" t="str">
        <f aca="false">IF(G6209=1,IF(COUNTIFS(C$2:C6209,C6209,G$2:G6209,1)=1,COUNTIFS($C:$C,C6209,$G:$G,1)+ROW()/10000000,""),"")</f>
        <v/>
      </c>
      <c r="Q6209" s="0" t="str">
        <f aca="false">IF(K6209=1,IF(COUNTIFS(C$2:C6209,C6209,K$2:K6209,1)=1,1,0),"")</f>
        <v/>
      </c>
      <c r="R6209" s="0" t="str">
        <f aca="false">IF(M6209=1,IF(COUNTIFS(C$2:C6209,C6209,M$2:M6209,1)=1,1,0),"")</f>
        <v/>
      </c>
      <c r="S6209" s="0" t="str">
        <f aca="false">IF(L6209=1,IF(COUNTIFS(C$2:C6209,C6209,L$2:L6209,1)=1,1,0),"")</f>
        <v/>
      </c>
      <c r="T6209" s="38" t="str">
        <f aca="false">IF(N6209="","",N6209+ROW()/10000000)</f>
        <v/>
      </c>
      <c r="U6209" s="0" t="str">
        <f aca="false">IF(G6209=1,IF(B6209="",1,0),"")</f>
        <v/>
      </c>
    </row>
    <row r="6210" customFormat="false" ht="15" hidden="false" customHeight="false" outlineLevel="0" collapsed="false">
      <c r="A6210" s="35"/>
      <c r="B6210" s="35"/>
      <c r="G6210" s="0" t="str">
        <f aca="false">IF(A6210="","",IF(AND(A6210&gt;=Debut,A6210&lt;Fin),1,0))</f>
        <v/>
      </c>
      <c r="H6210" s="0" t="str">
        <f aca="false">IF(G6210=1,INT(ROUND((A6210-Debut)*86400,0)/600),"")</f>
        <v/>
      </c>
      <c r="I6210" s="0" t="str">
        <f aca="false">IF(G6210=1,INT(ROUND((A6210-Debut)*86400,0)/3600),"")</f>
        <v/>
      </c>
      <c r="J6210" s="0" t="str">
        <f aca="false">IF(OR(A6210="",B6210=""),"",ROUND((B6210-A6210)*86400,0))</f>
        <v/>
      </c>
      <c r="K6210" s="37" t="str">
        <f aca="false">IF(G6210=1,IF(COUNTIFS($C:$C,C6210,$G:$G,1,$A:$A,"&gt;="&amp;(A6210-FenetreInterm/86400),$A:$A,"&lt;="&amp;A6210)&gt;=NbInterm,1,0),"")</f>
        <v/>
      </c>
      <c r="L6210" s="37" t="str">
        <f aca="false">IF(G6210=1,IF(B6210="",0,IF(J6210&lt;SeuilFugitive,1,0)),"")</f>
        <v/>
      </c>
      <c r="M6210" s="37" t="str">
        <f aca="false">IF(G6210=1,IF(B6210="",IF((Fin-A6210)*24&gt;SeuilFigee,1,0),IF(J6210&gt;SeuilFigee*3600,1,0)),"")</f>
        <v/>
      </c>
      <c r="N6210" s="0" t="str">
        <f aca="false">IF(G6210=1,IF(COUNTIF(H$2:H6210,H6210)=1,COUNTIF($H:$H,H6210),""),"")</f>
        <v/>
      </c>
      <c r="O6210" s="0" t="str">
        <f aca="false">IF(G6210=1,IF(COUNTIF(I$2:I6210,I6210)=1,COUNTIF($I:$I,I6210),""),"")</f>
        <v/>
      </c>
      <c r="P6210" s="38" t="str">
        <f aca="false">IF(G6210=1,IF(COUNTIFS(C$2:C6210,C6210,G$2:G6210,1)=1,COUNTIFS($C:$C,C6210,$G:$G,1)+ROW()/10000000,""),"")</f>
        <v/>
      </c>
      <c r="Q6210" s="0" t="str">
        <f aca="false">IF(K6210=1,IF(COUNTIFS(C$2:C6210,C6210,K$2:K6210,1)=1,1,0),"")</f>
        <v/>
      </c>
      <c r="R6210" s="0" t="str">
        <f aca="false">IF(M6210=1,IF(COUNTIFS(C$2:C6210,C6210,M$2:M6210,1)=1,1,0),"")</f>
        <v/>
      </c>
      <c r="S6210" s="0" t="str">
        <f aca="false">IF(L6210=1,IF(COUNTIFS(C$2:C6210,C6210,L$2:L6210,1)=1,1,0),"")</f>
        <v/>
      </c>
      <c r="T6210" s="38" t="str">
        <f aca="false">IF(N6210="","",N6210+ROW()/10000000)</f>
        <v/>
      </c>
      <c r="U6210" s="0" t="str">
        <f aca="false">IF(G6210=1,IF(B6210="",1,0),"")</f>
        <v/>
      </c>
    </row>
    <row r="6211" customFormat="false" ht="15" hidden="false" customHeight="false" outlineLevel="0" collapsed="false">
      <c r="A6211" s="35"/>
      <c r="B6211" s="35"/>
      <c r="G6211" s="0" t="str">
        <f aca="false">IF(A6211="","",IF(AND(A6211&gt;=Debut,A6211&lt;Fin),1,0))</f>
        <v/>
      </c>
      <c r="H6211" s="0" t="str">
        <f aca="false">IF(G6211=1,INT(ROUND((A6211-Debut)*86400,0)/600),"")</f>
        <v/>
      </c>
      <c r="I6211" s="0" t="str">
        <f aca="false">IF(G6211=1,INT(ROUND((A6211-Debut)*86400,0)/3600),"")</f>
        <v/>
      </c>
      <c r="J6211" s="0" t="str">
        <f aca="false">IF(OR(A6211="",B6211=""),"",ROUND((B6211-A6211)*86400,0))</f>
        <v/>
      </c>
      <c r="K6211" s="37" t="str">
        <f aca="false">IF(G6211=1,IF(COUNTIFS($C:$C,C6211,$G:$G,1,$A:$A,"&gt;="&amp;(A6211-FenetreInterm/86400),$A:$A,"&lt;="&amp;A6211)&gt;=NbInterm,1,0),"")</f>
        <v/>
      </c>
      <c r="L6211" s="37" t="str">
        <f aca="false">IF(G6211=1,IF(B6211="",0,IF(J6211&lt;SeuilFugitive,1,0)),"")</f>
        <v/>
      </c>
      <c r="M6211" s="37" t="str">
        <f aca="false">IF(G6211=1,IF(B6211="",IF((Fin-A6211)*24&gt;SeuilFigee,1,0),IF(J6211&gt;SeuilFigee*3600,1,0)),"")</f>
        <v/>
      </c>
      <c r="N6211" s="0" t="str">
        <f aca="false">IF(G6211=1,IF(COUNTIF(H$2:H6211,H6211)=1,COUNTIF($H:$H,H6211),""),"")</f>
        <v/>
      </c>
      <c r="O6211" s="0" t="str">
        <f aca="false">IF(G6211=1,IF(COUNTIF(I$2:I6211,I6211)=1,COUNTIF($I:$I,I6211),""),"")</f>
        <v/>
      </c>
      <c r="P6211" s="38" t="str">
        <f aca="false">IF(G6211=1,IF(COUNTIFS(C$2:C6211,C6211,G$2:G6211,1)=1,COUNTIFS($C:$C,C6211,$G:$G,1)+ROW()/10000000,""),"")</f>
        <v/>
      </c>
      <c r="Q6211" s="0" t="str">
        <f aca="false">IF(K6211=1,IF(COUNTIFS(C$2:C6211,C6211,K$2:K6211,1)=1,1,0),"")</f>
        <v/>
      </c>
      <c r="R6211" s="0" t="str">
        <f aca="false">IF(M6211=1,IF(COUNTIFS(C$2:C6211,C6211,M$2:M6211,1)=1,1,0),"")</f>
        <v/>
      </c>
      <c r="S6211" s="0" t="str">
        <f aca="false">IF(L6211=1,IF(COUNTIFS(C$2:C6211,C6211,L$2:L6211,1)=1,1,0),"")</f>
        <v/>
      </c>
      <c r="T6211" s="38" t="str">
        <f aca="false">IF(N6211="","",N6211+ROW()/10000000)</f>
        <v/>
      </c>
      <c r="U6211" s="0" t="str">
        <f aca="false">IF(G6211=1,IF(B6211="",1,0),"")</f>
        <v/>
      </c>
    </row>
    <row r="6212" customFormat="false" ht="15" hidden="false" customHeight="false" outlineLevel="0" collapsed="false">
      <c r="A6212" s="35"/>
      <c r="B6212" s="35"/>
      <c r="G6212" s="0" t="str">
        <f aca="false">IF(A6212="","",IF(AND(A6212&gt;=Debut,A6212&lt;Fin),1,0))</f>
        <v/>
      </c>
      <c r="H6212" s="0" t="str">
        <f aca="false">IF(G6212=1,INT(ROUND((A6212-Debut)*86400,0)/600),"")</f>
        <v/>
      </c>
      <c r="I6212" s="0" t="str">
        <f aca="false">IF(G6212=1,INT(ROUND((A6212-Debut)*86400,0)/3600),"")</f>
        <v/>
      </c>
      <c r="J6212" s="0" t="str">
        <f aca="false">IF(OR(A6212="",B6212=""),"",ROUND((B6212-A6212)*86400,0))</f>
        <v/>
      </c>
      <c r="K6212" s="37" t="str">
        <f aca="false">IF(G6212=1,IF(COUNTIFS($C:$C,C6212,$G:$G,1,$A:$A,"&gt;="&amp;(A6212-FenetreInterm/86400),$A:$A,"&lt;="&amp;A6212)&gt;=NbInterm,1,0),"")</f>
        <v/>
      </c>
      <c r="L6212" s="37" t="str">
        <f aca="false">IF(G6212=1,IF(B6212="",0,IF(J6212&lt;SeuilFugitive,1,0)),"")</f>
        <v/>
      </c>
      <c r="M6212" s="37" t="str">
        <f aca="false">IF(G6212=1,IF(B6212="",IF((Fin-A6212)*24&gt;SeuilFigee,1,0),IF(J6212&gt;SeuilFigee*3600,1,0)),"")</f>
        <v/>
      </c>
      <c r="N6212" s="0" t="str">
        <f aca="false">IF(G6212=1,IF(COUNTIF(H$2:H6212,H6212)=1,COUNTIF($H:$H,H6212),""),"")</f>
        <v/>
      </c>
      <c r="O6212" s="0" t="str">
        <f aca="false">IF(G6212=1,IF(COUNTIF(I$2:I6212,I6212)=1,COUNTIF($I:$I,I6212),""),"")</f>
        <v/>
      </c>
      <c r="P6212" s="38" t="str">
        <f aca="false">IF(G6212=1,IF(COUNTIFS(C$2:C6212,C6212,G$2:G6212,1)=1,COUNTIFS($C:$C,C6212,$G:$G,1)+ROW()/10000000,""),"")</f>
        <v/>
      </c>
      <c r="Q6212" s="0" t="str">
        <f aca="false">IF(K6212=1,IF(COUNTIFS(C$2:C6212,C6212,K$2:K6212,1)=1,1,0),"")</f>
        <v/>
      </c>
      <c r="R6212" s="0" t="str">
        <f aca="false">IF(M6212=1,IF(COUNTIFS(C$2:C6212,C6212,M$2:M6212,1)=1,1,0),"")</f>
        <v/>
      </c>
      <c r="S6212" s="0" t="str">
        <f aca="false">IF(L6212=1,IF(COUNTIFS(C$2:C6212,C6212,L$2:L6212,1)=1,1,0),"")</f>
        <v/>
      </c>
      <c r="T6212" s="38" t="str">
        <f aca="false">IF(N6212="","",N6212+ROW()/10000000)</f>
        <v/>
      </c>
      <c r="U6212" s="0" t="str">
        <f aca="false">IF(G6212=1,IF(B6212="",1,0),"")</f>
        <v/>
      </c>
    </row>
    <row r="6213" customFormat="false" ht="15" hidden="false" customHeight="false" outlineLevel="0" collapsed="false">
      <c r="A6213" s="35"/>
      <c r="B6213" s="35"/>
      <c r="G6213" s="0" t="str">
        <f aca="false">IF(A6213="","",IF(AND(A6213&gt;=Debut,A6213&lt;Fin),1,0))</f>
        <v/>
      </c>
      <c r="H6213" s="0" t="str">
        <f aca="false">IF(G6213=1,INT(ROUND((A6213-Debut)*86400,0)/600),"")</f>
        <v/>
      </c>
      <c r="I6213" s="0" t="str">
        <f aca="false">IF(G6213=1,INT(ROUND((A6213-Debut)*86400,0)/3600),"")</f>
        <v/>
      </c>
      <c r="J6213" s="0" t="str">
        <f aca="false">IF(OR(A6213="",B6213=""),"",ROUND((B6213-A6213)*86400,0))</f>
        <v/>
      </c>
      <c r="K6213" s="37" t="str">
        <f aca="false">IF(G6213=1,IF(COUNTIFS($C:$C,C6213,$G:$G,1,$A:$A,"&gt;="&amp;(A6213-FenetreInterm/86400),$A:$A,"&lt;="&amp;A6213)&gt;=NbInterm,1,0),"")</f>
        <v/>
      </c>
      <c r="L6213" s="37" t="str">
        <f aca="false">IF(G6213=1,IF(B6213="",0,IF(J6213&lt;SeuilFugitive,1,0)),"")</f>
        <v/>
      </c>
      <c r="M6213" s="37" t="str">
        <f aca="false">IF(G6213=1,IF(B6213="",IF((Fin-A6213)*24&gt;SeuilFigee,1,0),IF(J6213&gt;SeuilFigee*3600,1,0)),"")</f>
        <v/>
      </c>
      <c r="N6213" s="0" t="str">
        <f aca="false">IF(G6213=1,IF(COUNTIF(H$2:H6213,H6213)=1,COUNTIF($H:$H,H6213),""),"")</f>
        <v/>
      </c>
      <c r="O6213" s="0" t="str">
        <f aca="false">IF(G6213=1,IF(COUNTIF(I$2:I6213,I6213)=1,COUNTIF($I:$I,I6213),""),"")</f>
        <v/>
      </c>
      <c r="P6213" s="38" t="str">
        <f aca="false">IF(G6213=1,IF(COUNTIFS(C$2:C6213,C6213,G$2:G6213,1)=1,COUNTIFS($C:$C,C6213,$G:$G,1)+ROW()/10000000,""),"")</f>
        <v/>
      </c>
      <c r="Q6213" s="0" t="str">
        <f aca="false">IF(K6213=1,IF(COUNTIFS(C$2:C6213,C6213,K$2:K6213,1)=1,1,0),"")</f>
        <v/>
      </c>
      <c r="R6213" s="0" t="str">
        <f aca="false">IF(M6213=1,IF(COUNTIFS(C$2:C6213,C6213,M$2:M6213,1)=1,1,0),"")</f>
        <v/>
      </c>
      <c r="S6213" s="0" t="str">
        <f aca="false">IF(L6213=1,IF(COUNTIFS(C$2:C6213,C6213,L$2:L6213,1)=1,1,0),"")</f>
        <v/>
      </c>
      <c r="T6213" s="38" t="str">
        <f aca="false">IF(N6213="","",N6213+ROW()/10000000)</f>
        <v/>
      </c>
      <c r="U6213" s="0" t="str">
        <f aca="false">IF(G6213=1,IF(B6213="",1,0),"")</f>
        <v/>
      </c>
    </row>
    <row r="6214" customFormat="false" ht="15" hidden="false" customHeight="false" outlineLevel="0" collapsed="false">
      <c r="A6214" s="35"/>
      <c r="B6214" s="35"/>
      <c r="G6214" s="0" t="str">
        <f aca="false">IF(A6214="","",IF(AND(A6214&gt;=Debut,A6214&lt;Fin),1,0))</f>
        <v/>
      </c>
      <c r="H6214" s="0" t="str">
        <f aca="false">IF(G6214=1,INT(ROUND((A6214-Debut)*86400,0)/600),"")</f>
        <v/>
      </c>
      <c r="I6214" s="0" t="str">
        <f aca="false">IF(G6214=1,INT(ROUND((A6214-Debut)*86400,0)/3600),"")</f>
        <v/>
      </c>
      <c r="J6214" s="0" t="str">
        <f aca="false">IF(OR(A6214="",B6214=""),"",ROUND((B6214-A6214)*86400,0))</f>
        <v/>
      </c>
      <c r="K6214" s="37" t="str">
        <f aca="false">IF(G6214=1,IF(COUNTIFS($C:$C,C6214,$G:$G,1,$A:$A,"&gt;="&amp;(A6214-FenetreInterm/86400),$A:$A,"&lt;="&amp;A6214)&gt;=NbInterm,1,0),"")</f>
        <v/>
      </c>
      <c r="L6214" s="37" t="str">
        <f aca="false">IF(G6214=1,IF(B6214="",0,IF(J6214&lt;SeuilFugitive,1,0)),"")</f>
        <v/>
      </c>
      <c r="M6214" s="37" t="str">
        <f aca="false">IF(G6214=1,IF(B6214="",IF((Fin-A6214)*24&gt;SeuilFigee,1,0),IF(J6214&gt;SeuilFigee*3600,1,0)),"")</f>
        <v/>
      </c>
      <c r="N6214" s="0" t="str">
        <f aca="false">IF(G6214=1,IF(COUNTIF(H$2:H6214,H6214)=1,COUNTIF($H:$H,H6214),""),"")</f>
        <v/>
      </c>
      <c r="O6214" s="0" t="str">
        <f aca="false">IF(G6214=1,IF(COUNTIF(I$2:I6214,I6214)=1,COUNTIF($I:$I,I6214),""),"")</f>
        <v/>
      </c>
      <c r="P6214" s="38" t="str">
        <f aca="false">IF(G6214=1,IF(COUNTIFS(C$2:C6214,C6214,G$2:G6214,1)=1,COUNTIFS($C:$C,C6214,$G:$G,1)+ROW()/10000000,""),"")</f>
        <v/>
      </c>
      <c r="Q6214" s="0" t="str">
        <f aca="false">IF(K6214=1,IF(COUNTIFS(C$2:C6214,C6214,K$2:K6214,1)=1,1,0),"")</f>
        <v/>
      </c>
      <c r="R6214" s="0" t="str">
        <f aca="false">IF(M6214=1,IF(COUNTIFS(C$2:C6214,C6214,M$2:M6214,1)=1,1,0),"")</f>
        <v/>
      </c>
      <c r="S6214" s="0" t="str">
        <f aca="false">IF(L6214=1,IF(COUNTIFS(C$2:C6214,C6214,L$2:L6214,1)=1,1,0),"")</f>
        <v/>
      </c>
      <c r="T6214" s="38" t="str">
        <f aca="false">IF(N6214="","",N6214+ROW()/10000000)</f>
        <v/>
      </c>
      <c r="U6214" s="0" t="str">
        <f aca="false">IF(G6214=1,IF(B6214="",1,0),"")</f>
        <v/>
      </c>
    </row>
    <row r="6215" customFormat="false" ht="15" hidden="false" customHeight="false" outlineLevel="0" collapsed="false">
      <c r="A6215" s="35"/>
      <c r="B6215" s="35"/>
      <c r="G6215" s="0" t="str">
        <f aca="false">IF(A6215="","",IF(AND(A6215&gt;=Debut,A6215&lt;Fin),1,0))</f>
        <v/>
      </c>
      <c r="H6215" s="0" t="str">
        <f aca="false">IF(G6215=1,INT(ROUND((A6215-Debut)*86400,0)/600),"")</f>
        <v/>
      </c>
      <c r="I6215" s="0" t="str">
        <f aca="false">IF(G6215=1,INT(ROUND((A6215-Debut)*86400,0)/3600),"")</f>
        <v/>
      </c>
      <c r="J6215" s="0" t="str">
        <f aca="false">IF(OR(A6215="",B6215=""),"",ROUND((B6215-A6215)*86400,0))</f>
        <v/>
      </c>
      <c r="K6215" s="37" t="str">
        <f aca="false">IF(G6215=1,IF(COUNTIFS($C:$C,C6215,$G:$G,1,$A:$A,"&gt;="&amp;(A6215-FenetreInterm/86400),$A:$A,"&lt;="&amp;A6215)&gt;=NbInterm,1,0),"")</f>
        <v/>
      </c>
      <c r="L6215" s="37" t="str">
        <f aca="false">IF(G6215=1,IF(B6215="",0,IF(J6215&lt;SeuilFugitive,1,0)),"")</f>
        <v/>
      </c>
      <c r="M6215" s="37" t="str">
        <f aca="false">IF(G6215=1,IF(B6215="",IF((Fin-A6215)*24&gt;SeuilFigee,1,0),IF(J6215&gt;SeuilFigee*3600,1,0)),"")</f>
        <v/>
      </c>
      <c r="N6215" s="0" t="str">
        <f aca="false">IF(G6215=1,IF(COUNTIF(H$2:H6215,H6215)=1,COUNTIF($H:$H,H6215),""),"")</f>
        <v/>
      </c>
      <c r="O6215" s="0" t="str">
        <f aca="false">IF(G6215=1,IF(COUNTIF(I$2:I6215,I6215)=1,COUNTIF($I:$I,I6215),""),"")</f>
        <v/>
      </c>
      <c r="P6215" s="38" t="str">
        <f aca="false">IF(G6215=1,IF(COUNTIFS(C$2:C6215,C6215,G$2:G6215,1)=1,COUNTIFS($C:$C,C6215,$G:$G,1)+ROW()/10000000,""),"")</f>
        <v/>
      </c>
      <c r="Q6215" s="0" t="str">
        <f aca="false">IF(K6215=1,IF(COUNTIFS(C$2:C6215,C6215,K$2:K6215,1)=1,1,0),"")</f>
        <v/>
      </c>
      <c r="R6215" s="0" t="str">
        <f aca="false">IF(M6215=1,IF(COUNTIFS(C$2:C6215,C6215,M$2:M6215,1)=1,1,0),"")</f>
        <v/>
      </c>
      <c r="S6215" s="0" t="str">
        <f aca="false">IF(L6215=1,IF(COUNTIFS(C$2:C6215,C6215,L$2:L6215,1)=1,1,0),"")</f>
        <v/>
      </c>
      <c r="T6215" s="38" t="str">
        <f aca="false">IF(N6215="","",N6215+ROW()/10000000)</f>
        <v/>
      </c>
      <c r="U6215" s="0" t="str">
        <f aca="false">IF(G6215=1,IF(B6215="",1,0),"")</f>
        <v/>
      </c>
    </row>
    <row r="6216" customFormat="false" ht="15" hidden="false" customHeight="false" outlineLevel="0" collapsed="false">
      <c r="A6216" s="35"/>
      <c r="B6216" s="35"/>
      <c r="G6216" s="0" t="str">
        <f aca="false">IF(A6216="","",IF(AND(A6216&gt;=Debut,A6216&lt;Fin),1,0))</f>
        <v/>
      </c>
      <c r="H6216" s="0" t="str">
        <f aca="false">IF(G6216=1,INT(ROUND((A6216-Debut)*86400,0)/600),"")</f>
        <v/>
      </c>
      <c r="I6216" s="0" t="str">
        <f aca="false">IF(G6216=1,INT(ROUND((A6216-Debut)*86400,0)/3600),"")</f>
        <v/>
      </c>
      <c r="J6216" s="0" t="str">
        <f aca="false">IF(OR(A6216="",B6216=""),"",ROUND((B6216-A6216)*86400,0))</f>
        <v/>
      </c>
      <c r="K6216" s="37" t="str">
        <f aca="false">IF(G6216=1,IF(COUNTIFS($C:$C,C6216,$G:$G,1,$A:$A,"&gt;="&amp;(A6216-FenetreInterm/86400),$A:$A,"&lt;="&amp;A6216)&gt;=NbInterm,1,0),"")</f>
        <v/>
      </c>
      <c r="L6216" s="37" t="str">
        <f aca="false">IF(G6216=1,IF(B6216="",0,IF(J6216&lt;SeuilFugitive,1,0)),"")</f>
        <v/>
      </c>
      <c r="M6216" s="37" t="str">
        <f aca="false">IF(G6216=1,IF(B6216="",IF((Fin-A6216)*24&gt;SeuilFigee,1,0),IF(J6216&gt;SeuilFigee*3600,1,0)),"")</f>
        <v/>
      </c>
      <c r="N6216" s="0" t="str">
        <f aca="false">IF(G6216=1,IF(COUNTIF(H$2:H6216,H6216)=1,COUNTIF($H:$H,H6216),""),"")</f>
        <v/>
      </c>
      <c r="O6216" s="0" t="str">
        <f aca="false">IF(G6216=1,IF(COUNTIF(I$2:I6216,I6216)=1,COUNTIF($I:$I,I6216),""),"")</f>
        <v/>
      </c>
      <c r="P6216" s="38" t="str">
        <f aca="false">IF(G6216=1,IF(COUNTIFS(C$2:C6216,C6216,G$2:G6216,1)=1,COUNTIFS($C:$C,C6216,$G:$G,1)+ROW()/10000000,""),"")</f>
        <v/>
      </c>
      <c r="Q6216" s="0" t="str">
        <f aca="false">IF(K6216=1,IF(COUNTIFS(C$2:C6216,C6216,K$2:K6216,1)=1,1,0),"")</f>
        <v/>
      </c>
      <c r="R6216" s="0" t="str">
        <f aca="false">IF(M6216=1,IF(COUNTIFS(C$2:C6216,C6216,M$2:M6216,1)=1,1,0),"")</f>
        <v/>
      </c>
      <c r="S6216" s="0" t="str">
        <f aca="false">IF(L6216=1,IF(COUNTIFS(C$2:C6216,C6216,L$2:L6216,1)=1,1,0),"")</f>
        <v/>
      </c>
      <c r="T6216" s="38" t="str">
        <f aca="false">IF(N6216="","",N6216+ROW()/10000000)</f>
        <v/>
      </c>
      <c r="U6216" s="0" t="str">
        <f aca="false">IF(G6216=1,IF(B6216="",1,0),"")</f>
        <v/>
      </c>
    </row>
    <row r="6217" customFormat="false" ht="15" hidden="false" customHeight="false" outlineLevel="0" collapsed="false">
      <c r="A6217" s="35"/>
      <c r="B6217" s="35"/>
      <c r="G6217" s="0" t="str">
        <f aca="false">IF(A6217="","",IF(AND(A6217&gt;=Debut,A6217&lt;Fin),1,0))</f>
        <v/>
      </c>
      <c r="H6217" s="0" t="str">
        <f aca="false">IF(G6217=1,INT(ROUND((A6217-Debut)*86400,0)/600),"")</f>
        <v/>
      </c>
      <c r="I6217" s="0" t="str">
        <f aca="false">IF(G6217=1,INT(ROUND((A6217-Debut)*86400,0)/3600),"")</f>
        <v/>
      </c>
      <c r="J6217" s="0" t="str">
        <f aca="false">IF(OR(A6217="",B6217=""),"",ROUND((B6217-A6217)*86400,0))</f>
        <v/>
      </c>
      <c r="K6217" s="37" t="str">
        <f aca="false">IF(G6217=1,IF(COUNTIFS($C:$C,C6217,$G:$G,1,$A:$A,"&gt;="&amp;(A6217-FenetreInterm/86400),$A:$A,"&lt;="&amp;A6217)&gt;=NbInterm,1,0),"")</f>
        <v/>
      </c>
      <c r="L6217" s="37" t="str">
        <f aca="false">IF(G6217=1,IF(B6217="",0,IF(J6217&lt;SeuilFugitive,1,0)),"")</f>
        <v/>
      </c>
      <c r="M6217" s="37" t="str">
        <f aca="false">IF(G6217=1,IF(B6217="",IF((Fin-A6217)*24&gt;SeuilFigee,1,0),IF(J6217&gt;SeuilFigee*3600,1,0)),"")</f>
        <v/>
      </c>
      <c r="N6217" s="0" t="str">
        <f aca="false">IF(G6217=1,IF(COUNTIF(H$2:H6217,H6217)=1,COUNTIF($H:$H,H6217),""),"")</f>
        <v/>
      </c>
      <c r="O6217" s="0" t="str">
        <f aca="false">IF(G6217=1,IF(COUNTIF(I$2:I6217,I6217)=1,COUNTIF($I:$I,I6217),""),"")</f>
        <v/>
      </c>
      <c r="P6217" s="38" t="str">
        <f aca="false">IF(G6217=1,IF(COUNTIFS(C$2:C6217,C6217,G$2:G6217,1)=1,COUNTIFS($C:$C,C6217,$G:$G,1)+ROW()/10000000,""),"")</f>
        <v/>
      </c>
      <c r="Q6217" s="0" t="str">
        <f aca="false">IF(K6217=1,IF(COUNTIFS(C$2:C6217,C6217,K$2:K6217,1)=1,1,0),"")</f>
        <v/>
      </c>
      <c r="R6217" s="0" t="str">
        <f aca="false">IF(M6217=1,IF(COUNTIFS(C$2:C6217,C6217,M$2:M6217,1)=1,1,0),"")</f>
        <v/>
      </c>
      <c r="S6217" s="0" t="str">
        <f aca="false">IF(L6217=1,IF(COUNTIFS(C$2:C6217,C6217,L$2:L6217,1)=1,1,0),"")</f>
        <v/>
      </c>
      <c r="T6217" s="38" t="str">
        <f aca="false">IF(N6217="","",N6217+ROW()/10000000)</f>
        <v/>
      </c>
      <c r="U6217" s="0" t="str">
        <f aca="false">IF(G6217=1,IF(B6217="",1,0),"")</f>
        <v/>
      </c>
    </row>
    <row r="6218" customFormat="false" ht="15" hidden="false" customHeight="false" outlineLevel="0" collapsed="false">
      <c r="A6218" s="35"/>
      <c r="B6218" s="35"/>
      <c r="G6218" s="0" t="str">
        <f aca="false">IF(A6218="","",IF(AND(A6218&gt;=Debut,A6218&lt;Fin),1,0))</f>
        <v/>
      </c>
      <c r="H6218" s="0" t="str">
        <f aca="false">IF(G6218=1,INT(ROUND((A6218-Debut)*86400,0)/600),"")</f>
        <v/>
      </c>
      <c r="I6218" s="0" t="str">
        <f aca="false">IF(G6218=1,INT(ROUND((A6218-Debut)*86400,0)/3600),"")</f>
        <v/>
      </c>
      <c r="J6218" s="0" t="str">
        <f aca="false">IF(OR(A6218="",B6218=""),"",ROUND((B6218-A6218)*86400,0))</f>
        <v/>
      </c>
      <c r="K6218" s="37" t="str">
        <f aca="false">IF(G6218=1,IF(COUNTIFS($C:$C,C6218,$G:$G,1,$A:$A,"&gt;="&amp;(A6218-FenetreInterm/86400),$A:$A,"&lt;="&amp;A6218)&gt;=NbInterm,1,0),"")</f>
        <v/>
      </c>
      <c r="L6218" s="37" t="str">
        <f aca="false">IF(G6218=1,IF(B6218="",0,IF(J6218&lt;SeuilFugitive,1,0)),"")</f>
        <v/>
      </c>
      <c r="M6218" s="37" t="str">
        <f aca="false">IF(G6218=1,IF(B6218="",IF((Fin-A6218)*24&gt;SeuilFigee,1,0),IF(J6218&gt;SeuilFigee*3600,1,0)),"")</f>
        <v/>
      </c>
      <c r="N6218" s="0" t="str">
        <f aca="false">IF(G6218=1,IF(COUNTIF(H$2:H6218,H6218)=1,COUNTIF($H:$H,H6218),""),"")</f>
        <v/>
      </c>
      <c r="O6218" s="0" t="str">
        <f aca="false">IF(G6218=1,IF(COUNTIF(I$2:I6218,I6218)=1,COUNTIF($I:$I,I6218),""),"")</f>
        <v/>
      </c>
      <c r="P6218" s="38" t="str">
        <f aca="false">IF(G6218=1,IF(COUNTIFS(C$2:C6218,C6218,G$2:G6218,1)=1,COUNTIFS($C:$C,C6218,$G:$G,1)+ROW()/10000000,""),"")</f>
        <v/>
      </c>
      <c r="Q6218" s="0" t="str">
        <f aca="false">IF(K6218=1,IF(COUNTIFS(C$2:C6218,C6218,K$2:K6218,1)=1,1,0),"")</f>
        <v/>
      </c>
      <c r="R6218" s="0" t="str">
        <f aca="false">IF(M6218=1,IF(COUNTIFS(C$2:C6218,C6218,M$2:M6218,1)=1,1,0),"")</f>
        <v/>
      </c>
      <c r="S6218" s="0" t="str">
        <f aca="false">IF(L6218=1,IF(COUNTIFS(C$2:C6218,C6218,L$2:L6218,1)=1,1,0),"")</f>
        <v/>
      </c>
      <c r="T6218" s="38" t="str">
        <f aca="false">IF(N6218="","",N6218+ROW()/10000000)</f>
        <v/>
      </c>
      <c r="U6218" s="0" t="str">
        <f aca="false">IF(G6218=1,IF(B6218="",1,0),"")</f>
        <v/>
      </c>
    </row>
    <row r="6219" customFormat="false" ht="15" hidden="false" customHeight="false" outlineLevel="0" collapsed="false">
      <c r="A6219" s="35"/>
      <c r="B6219" s="35"/>
      <c r="G6219" s="0" t="str">
        <f aca="false">IF(A6219="","",IF(AND(A6219&gt;=Debut,A6219&lt;Fin),1,0))</f>
        <v/>
      </c>
      <c r="H6219" s="0" t="str">
        <f aca="false">IF(G6219=1,INT(ROUND((A6219-Debut)*86400,0)/600),"")</f>
        <v/>
      </c>
      <c r="I6219" s="0" t="str">
        <f aca="false">IF(G6219=1,INT(ROUND((A6219-Debut)*86400,0)/3600),"")</f>
        <v/>
      </c>
      <c r="J6219" s="0" t="str">
        <f aca="false">IF(OR(A6219="",B6219=""),"",ROUND((B6219-A6219)*86400,0))</f>
        <v/>
      </c>
      <c r="K6219" s="37" t="str">
        <f aca="false">IF(G6219=1,IF(COUNTIFS($C:$C,C6219,$G:$G,1,$A:$A,"&gt;="&amp;(A6219-FenetreInterm/86400),$A:$A,"&lt;="&amp;A6219)&gt;=NbInterm,1,0),"")</f>
        <v/>
      </c>
      <c r="L6219" s="37" t="str">
        <f aca="false">IF(G6219=1,IF(B6219="",0,IF(J6219&lt;SeuilFugitive,1,0)),"")</f>
        <v/>
      </c>
      <c r="M6219" s="37" t="str">
        <f aca="false">IF(G6219=1,IF(B6219="",IF((Fin-A6219)*24&gt;SeuilFigee,1,0),IF(J6219&gt;SeuilFigee*3600,1,0)),"")</f>
        <v/>
      </c>
      <c r="N6219" s="0" t="str">
        <f aca="false">IF(G6219=1,IF(COUNTIF(H$2:H6219,H6219)=1,COUNTIF($H:$H,H6219),""),"")</f>
        <v/>
      </c>
      <c r="O6219" s="0" t="str">
        <f aca="false">IF(G6219=1,IF(COUNTIF(I$2:I6219,I6219)=1,COUNTIF($I:$I,I6219),""),"")</f>
        <v/>
      </c>
      <c r="P6219" s="38" t="str">
        <f aca="false">IF(G6219=1,IF(COUNTIFS(C$2:C6219,C6219,G$2:G6219,1)=1,COUNTIFS($C:$C,C6219,$G:$G,1)+ROW()/10000000,""),"")</f>
        <v/>
      </c>
      <c r="Q6219" s="0" t="str">
        <f aca="false">IF(K6219=1,IF(COUNTIFS(C$2:C6219,C6219,K$2:K6219,1)=1,1,0),"")</f>
        <v/>
      </c>
      <c r="R6219" s="0" t="str">
        <f aca="false">IF(M6219=1,IF(COUNTIFS(C$2:C6219,C6219,M$2:M6219,1)=1,1,0),"")</f>
        <v/>
      </c>
      <c r="S6219" s="0" t="str">
        <f aca="false">IF(L6219=1,IF(COUNTIFS(C$2:C6219,C6219,L$2:L6219,1)=1,1,0),"")</f>
        <v/>
      </c>
      <c r="T6219" s="38" t="str">
        <f aca="false">IF(N6219="","",N6219+ROW()/10000000)</f>
        <v/>
      </c>
      <c r="U6219" s="0" t="str">
        <f aca="false">IF(G6219=1,IF(B6219="",1,0),"")</f>
        <v/>
      </c>
    </row>
    <row r="6220" customFormat="false" ht="15" hidden="false" customHeight="false" outlineLevel="0" collapsed="false">
      <c r="A6220" s="35"/>
      <c r="B6220" s="35"/>
      <c r="G6220" s="0" t="str">
        <f aca="false">IF(A6220="","",IF(AND(A6220&gt;=Debut,A6220&lt;Fin),1,0))</f>
        <v/>
      </c>
      <c r="H6220" s="0" t="str">
        <f aca="false">IF(G6220=1,INT(ROUND((A6220-Debut)*86400,0)/600),"")</f>
        <v/>
      </c>
      <c r="I6220" s="0" t="str">
        <f aca="false">IF(G6220=1,INT(ROUND((A6220-Debut)*86400,0)/3600),"")</f>
        <v/>
      </c>
      <c r="J6220" s="0" t="str">
        <f aca="false">IF(OR(A6220="",B6220=""),"",ROUND((B6220-A6220)*86400,0))</f>
        <v/>
      </c>
      <c r="K6220" s="37" t="str">
        <f aca="false">IF(G6220=1,IF(COUNTIFS($C:$C,C6220,$G:$G,1,$A:$A,"&gt;="&amp;(A6220-FenetreInterm/86400),$A:$A,"&lt;="&amp;A6220)&gt;=NbInterm,1,0),"")</f>
        <v/>
      </c>
      <c r="L6220" s="37" t="str">
        <f aca="false">IF(G6220=1,IF(B6220="",0,IF(J6220&lt;SeuilFugitive,1,0)),"")</f>
        <v/>
      </c>
      <c r="M6220" s="37" t="str">
        <f aca="false">IF(G6220=1,IF(B6220="",IF((Fin-A6220)*24&gt;SeuilFigee,1,0),IF(J6220&gt;SeuilFigee*3600,1,0)),"")</f>
        <v/>
      </c>
      <c r="N6220" s="0" t="str">
        <f aca="false">IF(G6220=1,IF(COUNTIF(H$2:H6220,H6220)=1,COUNTIF($H:$H,H6220),""),"")</f>
        <v/>
      </c>
      <c r="O6220" s="0" t="str">
        <f aca="false">IF(G6220=1,IF(COUNTIF(I$2:I6220,I6220)=1,COUNTIF($I:$I,I6220),""),"")</f>
        <v/>
      </c>
      <c r="P6220" s="38" t="str">
        <f aca="false">IF(G6220=1,IF(COUNTIFS(C$2:C6220,C6220,G$2:G6220,1)=1,COUNTIFS($C:$C,C6220,$G:$G,1)+ROW()/10000000,""),"")</f>
        <v/>
      </c>
      <c r="Q6220" s="0" t="str">
        <f aca="false">IF(K6220=1,IF(COUNTIFS(C$2:C6220,C6220,K$2:K6220,1)=1,1,0),"")</f>
        <v/>
      </c>
      <c r="R6220" s="0" t="str">
        <f aca="false">IF(M6220=1,IF(COUNTIFS(C$2:C6220,C6220,M$2:M6220,1)=1,1,0),"")</f>
        <v/>
      </c>
      <c r="S6220" s="0" t="str">
        <f aca="false">IF(L6220=1,IF(COUNTIFS(C$2:C6220,C6220,L$2:L6220,1)=1,1,0),"")</f>
        <v/>
      </c>
      <c r="T6220" s="38" t="str">
        <f aca="false">IF(N6220="","",N6220+ROW()/10000000)</f>
        <v/>
      </c>
      <c r="U6220" s="0" t="str">
        <f aca="false">IF(G6220=1,IF(B6220="",1,0),"")</f>
        <v/>
      </c>
    </row>
    <row r="6221" customFormat="false" ht="15" hidden="false" customHeight="false" outlineLevel="0" collapsed="false">
      <c r="A6221" s="35"/>
      <c r="B6221" s="35"/>
      <c r="G6221" s="0" t="str">
        <f aca="false">IF(A6221="","",IF(AND(A6221&gt;=Debut,A6221&lt;Fin),1,0))</f>
        <v/>
      </c>
      <c r="H6221" s="0" t="str">
        <f aca="false">IF(G6221=1,INT(ROUND((A6221-Debut)*86400,0)/600),"")</f>
        <v/>
      </c>
      <c r="I6221" s="0" t="str">
        <f aca="false">IF(G6221=1,INT(ROUND((A6221-Debut)*86400,0)/3600),"")</f>
        <v/>
      </c>
      <c r="J6221" s="0" t="str">
        <f aca="false">IF(OR(A6221="",B6221=""),"",ROUND((B6221-A6221)*86400,0))</f>
        <v/>
      </c>
      <c r="K6221" s="37" t="str">
        <f aca="false">IF(G6221=1,IF(COUNTIFS($C:$C,C6221,$G:$G,1,$A:$A,"&gt;="&amp;(A6221-FenetreInterm/86400),$A:$A,"&lt;="&amp;A6221)&gt;=NbInterm,1,0),"")</f>
        <v/>
      </c>
      <c r="L6221" s="37" t="str">
        <f aca="false">IF(G6221=1,IF(B6221="",0,IF(J6221&lt;SeuilFugitive,1,0)),"")</f>
        <v/>
      </c>
      <c r="M6221" s="37" t="str">
        <f aca="false">IF(G6221=1,IF(B6221="",IF((Fin-A6221)*24&gt;SeuilFigee,1,0),IF(J6221&gt;SeuilFigee*3600,1,0)),"")</f>
        <v/>
      </c>
      <c r="N6221" s="0" t="str">
        <f aca="false">IF(G6221=1,IF(COUNTIF(H$2:H6221,H6221)=1,COUNTIF($H:$H,H6221),""),"")</f>
        <v/>
      </c>
      <c r="O6221" s="0" t="str">
        <f aca="false">IF(G6221=1,IF(COUNTIF(I$2:I6221,I6221)=1,COUNTIF($I:$I,I6221),""),"")</f>
        <v/>
      </c>
      <c r="P6221" s="38" t="str">
        <f aca="false">IF(G6221=1,IF(COUNTIFS(C$2:C6221,C6221,G$2:G6221,1)=1,COUNTIFS($C:$C,C6221,$G:$G,1)+ROW()/10000000,""),"")</f>
        <v/>
      </c>
      <c r="Q6221" s="0" t="str">
        <f aca="false">IF(K6221=1,IF(COUNTIFS(C$2:C6221,C6221,K$2:K6221,1)=1,1,0),"")</f>
        <v/>
      </c>
      <c r="R6221" s="0" t="str">
        <f aca="false">IF(M6221=1,IF(COUNTIFS(C$2:C6221,C6221,M$2:M6221,1)=1,1,0),"")</f>
        <v/>
      </c>
      <c r="S6221" s="0" t="str">
        <f aca="false">IF(L6221=1,IF(COUNTIFS(C$2:C6221,C6221,L$2:L6221,1)=1,1,0),"")</f>
        <v/>
      </c>
      <c r="T6221" s="38" t="str">
        <f aca="false">IF(N6221="","",N6221+ROW()/10000000)</f>
        <v/>
      </c>
      <c r="U6221" s="0" t="str">
        <f aca="false">IF(G6221=1,IF(B6221="",1,0),"")</f>
        <v/>
      </c>
    </row>
    <row r="6222" customFormat="false" ht="15" hidden="false" customHeight="false" outlineLevel="0" collapsed="false">
      <c r="A6222" s="35"/>
      <c r="B6222" s="35"/>
      <c r="G6222" s="0" t="str">
        <f aca="false">IF(A6222="","",IF(AND(A6222&gt;=Debut,A6222&lt;Fin),1,0))</f>
        <v/>
      </c>
      <c r="H6222" s="0" t="str">
        <f aca="false">IF(G6222=1,INT(ROUND((A6222-Debut)*86400,0)/600),"")</f>
        <v/>
      </c>
      <c r="I6222" s="0" t="str">
        <f aca="false">IF(G6222=1,INT(ROUND((A6222-Debut)*86400,0)/3600),"")</f>
        <v/>
      </c>
      <c r="J6222" s="0" t="str">
        <f aca="false">IF(OR(A6222="",B6222=""),"",ROUND((B6222-A6222)*86400,0))</f>
        <v/>
      </c>
      <c r="K6222" s="37" t="str">
        <f aca="false">IF(G6222=1,IF(COUNTIFS($C:$C,C6222,$G:$G,1,$A:$A,"&gt;="&amp;(A6222-FenetreInterm/86400),$A:$A,"&lt;="&amp;A6222)&gt;=NbInterm,1,0),"")</f>
        <v/>
      </c>
      <c r="L6222" s="37" t="str">
        <f aca="false">IF(G6222=1,IF(B6222="",0,IF(J6222&lt;SeuilFugitive,1,0)),"")</f>
        <v/>
      </c>
      <c r="M6222" s="37" t="str">
        <f aca="false">IF(G6222=1,IF(B6222="",IF((Fin-A6222)*24&gt;SeuilFigee,1,0),IF(J6222&gt;SeuilFigee*3600,1,0)),"")</f>
        <v/>
      </c>
      <c r="N6222" s="0" t="str">
        <f aca="false">IF(G6222=1,IF(COUNTIF(H$2:H6222,H6222)=1,COUNTIF($H:$H,H6222),""),"")</f>
        <v/>
      </c>
      <c r="O6222" s="0" t="str">
        <f aca="false">IF(G6222=1,IF(COUNTIF(I$2:I6222,I6222)=1,COUNTIF($I:$I,I6222),""),"")</f>
        <v/>
      </c>
      <c r="P6222" s="38" t="str">
        <f aca="false">IF(G6222=1,IF(COUNTIFS(C$2:C6222,C6222,G$2:G6222,1)=1,COUNTIFS($C:$C,C6222,$G:$G,1)+ROW()/10000000,""),"")</f>
        <v/>
      </c>
      <c r="Q6222" s="0" t="str">
        <f aca="false">IF(K6222=1,IF(COUNTIFS(C$2:C6222,C6222,K$2:K6222,1)=1,1,0),"")</f>
        <v/>
      </c>
      <c r="R6222" s="0" t="str">
        <f aca="false">IF(M6222=1,IF(COUNTIFS(C$2:C6222,C6222,M$2:M6222,1)=1,1,0),"")</f>
        <v/>
      </c>
      <c r="S6222" s="0" t="str">
        <f aca="false">IF(L6222=1,IF(COUNTIFS(C$2:C6222,C6222,L$2:L6222,1)=1,1,0),"")</f>
        <v/>
      </c>
      <c r="T6222" s="38" t="str">
        <f aca="false">IF(N6222="","",N6222+ROW()/10000000)</f>
        <v/>
      </c>
      <c r="U6222" s="0" t="str">
        <f aca="false">IF(G6222=1,IF(B6222="",1,0),"")</f>
        <v/>
      </c>
    </row>
    <row r="6223" customFormat="false" ht="15" hidden="false" customHeight="false" outlineLevel="0" collapsed="false">
      <c r="A6223" s="35"/>
      <c r="B6223" s="35"/>
      <c r="G6223" s="0" t="str">
        <f aca="false">IF(A6223="","",IF(AND(A6223&gt;=Debut,A6223&lt;Fin),1,0))</f>
        <v/>
      </c>
      <c r="H6223" s="0" t="str">
        <f aca="false">IF(G6223=1,INT(ROUND((A6223-Debut)*86400,0)/600),"")</f>
        <v/>
      </c>
      <c r="I6223" s="0" t="str">
        <f aca="false">IF(G6223=1,INT(ROUND((A6223-Debut)*86400,0)/3600),"")</f>
        <v/>
      </c>
      <c r="J6223" s="0" t="str">
        <f aca="false">IF(OR(A6223="",B6223=""),"",ROUND((B6223-A6223)*86400,0))</f>
        <v/>
      </c>
      <c r="K6223" s="37" t="str">
        <f aca="false">IF(G6223=1,IF(COUNTIFS($C:$C,C6223,$G:$G,1,$A:$A,"&gt;="&amp;(A6223-FenetreInterm/86400),$A:$A,"&lt;="&amp;A6223)&gt;=NbInterm,1,0),"")</f>
        <v/>
      </c>
      <c r="L6223" s="37" t="str">
        <f aca="false">IF(G6223=1,IF(B6223="",0,IF(J6223&lt;SeuilFugitive,1,0)),"")</f>
        <v/>
      </c>
      <c r="M6223" s="37" t="str">
        <f aca="false">IF(G6223=1,IF(B6223="",IF((Fin-A6223)*24&gt;SeuilFigee,1,0),IF(J6223&gt;SeuilFigee*3600,1,0)),"")</f>
        <v/>
      </c>
      <c r="N6223" s="0" t="str">
        <f aca="false">IF(G6223=1,IF(COUNTIF(H$2:H6223,H6223)=1,COUNTIF($H:$H,H6223),""),"")</f>
        <v/>
      </c>
      <c r="O6223" s="0" t="str">
        <f aca="false">IF(G6223=1,IF(COUNTIF(I$2:I6223,I6223)=1,COUNTIF($I:$I,I6223),""),"")</f>
        <v/>
      </c>
      <c r="P6223" s="38" t="str">
        <f aca="false">IF(G6223=1,IF(COUNTIFS(C$2:C6223,C6223,G$2:G6223,1)=1,COUNTIFS($C:$C,C6223,$G:$G,1)+ROW()/10000000,""),"")</f>
        <v/>
      </c>
      <c r="Q6223" s="0" t="str">
        <f aca="false">IF(K6223=1,IF(COUNTIFS(C$2:C6223,C6223,K$2:K6223,1)=1,1,0),"")</f>
        <v/>
      </c>
      <c r="R6223" s="0" t="str">
        <f aca="false">IF(M6223=1,IF(COUNTIFS(C$2:C6223,C6223,M$2:M6223,1)=1,1,0),"")</f>
        <v/>
      </c>
      <c r="S6223" s="0" t="str">
        <f aca="false">IF(L6223=1,IF(COUNTIFS(C$2:C6223,C6223,L$2:L6223,1)=1,1,0),"")</f>
        <v/>
      </c>
      <c r="T6223" s="38" t="str">
        <f aca="false">IF(N6223="","",N6223+ROW()/10000000)</f>
        <v/>
      </c>
      <c r="U6223" s="0" t="str">
        <f aca="false">IF(G6223=1,IF(B6223="",1,0),"")</f>
        <v/>
      </c>
    </row>
    <row r="6224" customFormat="false" ht="15" hidden="false" customHeight="false" outlineLevel="0" collapsed="false">
      <c r="A6224" s="35"/>
      <c r="B6224" s="35"/>
      <c r="G6224" s="0" t="str">
        <f aca="false">IF(A6224="","",IF(AND(A6224&gt;=Debut,A6224&lt;Fin),1,0))</f>
        <v/>
      </c>
      <c r="H6224" s="0" t="str">
        <f aca="false">IF(G6224=1,INT(ROUND((A6224-Debut)*86400,0)/600),"")</f>
        <v/>
      </c>
      <c r="I6224" s="0" t="str">
        <f aca="false">IF(G6224=1,INT(ROUND((A6224-Debut)*86400,0)/3600),"")</f>
        <v/>
      </c>
      <c r="J6224" s="0" t="str">
        <f aca="false">IF(OR(A6224="",B6224=""),"",ROUND((B6224-A6224)*86400,0))</f>
        <v/>
      </c>
      <c r="K6224" s="37" t="str">
        <f aca="false">IF(G6224=1,IF(COUNTIFS($C:$C,C6224,$G:$G,1,$A:$A,"&gt;="&amp;(A6224-FenetreInterm/86400),$A:$A,"&lt;="&amp;A6224)&gt;=NbInterm,1,0),"")</f>
        <v/>
      </c>
      <c r="L6224" s="37" t="str">
        <f aca="false">IF(G6224=1,IF(B6224="",0,IF(J6224&lt;SeuilFugitive,1,0)),"")</f>
        <v/>
      </c>
      <c r="M6224" s="37" t="str">
        <f aca="false">IF(G6224=1,IF(B6224="",IF((Fin-A6224)*24&gt;SeuilFigee,1,0),IF(J6224&gt;SeuilFigee*3600,1,0)),"")</f>
        <v/>
      </c>
      <c r="N6224" s="0" t="str">
        <f aca="false">IF(G6224=1,IF(COUNTIF(H$2:H6224,H6224)=1,COUNTIF($H:$H,H6224),""),"")</f>
        <v/>
      </c>
      <c r="O6224" s="0" t="str">
        <f aca="false">IF(G6224=1,IF(COUNTIF(I$2:I6224,I6224)=1,COUNTIF($I:$I,I6224),""),"")</f>
        <v/>
      </c>
      <c r="P6224" s="38" t="str">
        <f aca="false">IF(G6224=1,IF(COUNTIFS(C$2:C6224,C6224,G$2:G6224,1)=1,COUNTIFS($C:$C,C6224,$G:$G,1)+ROW()/10000000,""),"")</f>
        <v/>
      </c>
      <c r="Q6224" s="0" t="str">
        <f aca="false">IF(K6224=1,IF(COUNTIFS(C$2:C6224,C6224,K$2:K6224,1)=1,1,0),"")</f>
        <v/>
      </c>
      <c r="R6224" s="0" t="str">
        <f aca="false">IF(M6224=1,IF(COUNTIFS(C$2:C6224,C6224,M$2:M6224,1)=1,1,0),"")</f>
        <v/>
      </c>
      <c r="S6224" s="0" t="str">
        <f aca="false">IF(L6224=1,IF(COUNTIFS(C$2:C6224,C6224,L$2:L6224,1)=1,1,0),"")</f>
        <v/>
      </c>
      <c r="T6224" s="38" t="str">
        <f aca="false">IF(N6224="","",N6224+ROW()/10000000)</f>
        <v/>
      </c>
      <c r="U6224" s="0" t="str">
        <f aca="false">IF(G6224=1,IF(B6224="",1,0),"")</f>
        <v/>
      </c>
    </row>
    <row r="6225" customFormat="false" ht="15" hidden="false" customHeight="false" outlineLevel="0" collapsed="false">
      <c r="A6225" s="35"/>
      <c r="B6225" s="35"/>
      <c r="G6225" s="0" t="str">
        <f aca="false">IF(A6225="","",IF(AND(A6225&gt;=Debut,A6225&lt;Fin),1,0))</f>
        <v/>
      </c>
      <c r="H6225" s="0" t="str">
        <f aca="false">IF(G6225=1,INT(ROUND((A6225-Debut)*86400,0)/600),"")</f>
        <v/>
      </c>
      <c r="I6225" s="0" t="str">
        <f aca="false">IF(G6225=1,INT(ROUND((A6225-Debut)*86400,0)/3600),"")</f>
        <v/>
      </c>
      <c r="J6225" s="0" t="str">
        <f aca="false">IF(OR(A6225="",B6225=""),"",ROUND((B6225-A6225)*86400,0))</f>
        <v/>
      </c>
      <c r="K6225" s="37" t="str">
        <f aca="false">IF(G6225=1,IF(COUNTIFS($C:$C,C6225,$G:$G,1,$A:$A,"&gt;="&amp;(A6225-FenetreInterm/86400),$A:$A,"&lt;="&amp;A6225)&gt;=NbInterm,1,0),"")</f>
        <v/>
      </c>
      <c r="L6225" s="37" t="str">
        <f aca="false">IF(G6225=1,IF(B6225="",0,IF(J6225&lt;SeuilFugitive,1,0)),"")</f>
        <v/>
      </c>
      <c r="M6225" s="37" t="str">
        <f aca="false">IF(G6225=1,IF(B6225="",IF((Fin-A6225)*24&gt;SeuilFigee,1,0),IF(J6225&gt;SeuilFigee*3600,1,0)),"")</f>
        <v/>
      </c>
      <c r="N6225" s="0" t="str">
        <f aca="false">IF(G6225=1,IF(COUNTIF(H$2:H6225,H6225)=1,COUNTIF($H:$H,H6225),""),"")</f>
        <v/>
      </c>
      <c r="O6225" s="0" t="str">
        <f aca="false">IF(G6225=1,IF(COUNTIF(I$2:I6225,I6225)=1,COUNTIF($I:$I,I6225),""),"")</f>
        <v/>
      </c>
      <c r="P6225" s="38" t="str">
        <f aca="false">IF(G6225=1,IF(COUNTIFS(C$2:C6225,C6225,G$2:G6225,1)=1,COUNTIFS($C:$C,C6225,$G:$G,1)+ROW()/10000000,""),"")</f>
        <v/>
      </c>
      <c r="Q6225" s="0" t="str">
        <f aca="false">IF(K6225=1,IF(COUNTIFS(C$2:C6225,C6225,K$2:K6225,1)=1,1,0),"")</f>
        <v/>
      </c>
      <c r="R6225" s="0" t="str">
        <f aca="false">IF(M6225=1,IF(COUNTIFS(C$2:C6225,C6225,M$2:M6225,1)=1,1,0),"")</f>
        <v/>
      </c>
      <c r="S6225" s="0" t="str">
        <f aca="false">IF(L6225=1,IF(COUNTIFS(C$2:C6225,C6225,L$2:L6225,1)=1,1,0),"")</f>
        <v/>
      </c>
      <c r="T6225" s="38" t="str">
        <f aca="false">IF(N6225="","",N6225+ROW()/10000000)</f>
        <v/>
      </c>
      <c r="U6225" s="0" t="str">
        <f aca="false">IF(G6225=1,IF(B6225="",1,0),"")</f>
        <v/>
      </c>
    </row>
    <row r="6226" customFormat="false" ht="15" hidden="false" customHeight="false" outlineLevel="0" collapsed="false">
      <c r="A6226" s="35"/>
      <c r="B6226" s="35"/>
      <c r="G6226" s="0" t="str">
        <f aca="false">IF(A6226="","",IF(AND(A6226&gt;=Debut,A6226&lt;Fin),1,0))</f>
        <v/>
      </c>
      <c r="H6226" s="0" t="str">
        <f aca="false">IF(G6226=1,INT(ROUND((A6226-Debut)*86400,0)/600),"")</f>
        <v/>
      </c>
      <c r="I6226" s="0" t="str">
        <f aca="false">IF(G6226=1,INT(ROUND((A6226-Debut)*86400,0)/3600),"")</f>
        <v/>
      </c>
      <c r="J6226" s="0" t="str">
        <f aca="false">IF(OR(A6226="",B6226=""),"",ROUND((B6226-A6226)*86400,0))</f>
        <v/>
      </c>
      <c r="K6226" s="37" t="str">
        <f aca="false">IF(G6226=1,IF(COUNTIFS($C:$C,C6226,$G:$G,1,$A:$A,"&gt;="&amp;(A6226-FenetreInterm/86400),$A:$A,"&lt;="&amp;A6226)&gt;=NbInterm,1,0),"")</f>
        <v/>
      </c>
      <c r="L6226" s="37" t="str">
        <f aca="false">IF(G6226=1,IF(B6226="",0,IF(J6226&lt;SeuilFugitive,1,0)),"")</f>
        <v/>
      </c>
      <c r="M6226" s="37" t="str">
        <f aca="false">IF(G6226=1,IF(B6226="",IF((Fin-A6226)*24&gt;SeuilFigee,1,0),IF(J6226&gt;SeuilFigee*3600,1,0)),"")</f>
        <v/>
      </c>
      <c r="N6226" s="0" t="str">
        <f aca="false">IF(G6226=1,IF(COUNTIF(H$2:H6226,H6226)=1,COUNTIF($H:$H,H6226),""),"")</f>
        <v/>
      </c>
      <c r="O6226" s="0" t="str">
        <f aca="false">IF(G6226=1,IF(COUNTIF(I$2:I6226,I6226)=1,COUNTIF($I:$I,I6226),""),"")</f>
        <v/>
      </c>
      <c r="P6226" s="38" t="str">
        <f aca="false">IF(G6226=1,IF(COUNTIFS(C$2:C6226,C6226,G$2:G6226,1)=1,COUNTIFS($C:$C,C6226,$G:$G,1)+ROW()/10000000,""),"")</f>
        <v/>
      </c>
      <c r="Q6226" s="0" t="str">
        <f aca="false">IF(K6226=1,IF(COUNTIFS(C$2:C6226,C6226,K$2:K6226,1)=1,1,0),"")</f>
        <v/>
      </c>
      <c r="R6226" s="0" t="str">
        <f aca="false">IF(M6226=1,IF(COUNTIFS(C$2:C6226,C6226,M$2:M6226,1)=1,1,0),"")</f>
        <v/>
      </c>
      <c r="S6226" s="0" t="str">
        <f aca="false">IF(L6226=1,IF(COUNTIFS(C$2:C6226,C6226,L$2:L6226,1)=1,1,0),"")</f>
        <v/>
      </c>
      <c r="T6226" s="38" t="str">
        <f aca="false">IF(N6226="","",N6226+ROW()/10000000)</f>
        <v/>
      </c>
      <c r="U6226" s="0" t="str">
        <f aca="false">IF(G6226=1,IF(B6226="",1,0),"")</f>
        <v/>
      </c>
    </row>
    <row r="6227" customFormat="false" ht="15" hidden="false" customHeight="false" outlineLevel="0" collapsed="false">
      <c r="A6227" s="35"/>
      <c r="B6227" s="35"/>
      <c r="G6227" s="0" t="str">
        <f aca="false">IF(A6227="","",IF(AND(A6227&gt;=Debut,A6227&lt;Fin),1,0))</f>
        <v/>
      </c>
      <c r="H6227" s="0" t="str">
        <f aca="false">IF(G6227=1,INT(ROUND((A6227-Debut)*86400,0)/600),"")</f>
        <v/>
      </c>
      <c r="I6227" s="0" t="str">
        <f aca="false">IF(G6227=1,INT(ROUND((A6227-Debut)*86400,0)/3600),"")</f>
        <v/>
      </c>
      <c r="J6227" s="0" t="str">
        <f aca="false">IF(OR(A6227="",B6227=""),"",ROUND((B6227-A6227)*86400,0))</f>
        <v/>
      </c>
      <c r="K6227" s="37" t="str">
        <f aca="false">IF(G6227=1,IF(COUNTIFS($C:$C,C6227,$G:$G,1,$A:$A,"&gt;="&amp;(A6227-FenetreInterm/86400),$A:$A,"&lt;="&amp;A6227)&gt;=NbInterm,1,0),"")</f>
        <v/>
      </c>
      <c r="L6227" s="37" t="str">
        <f aca="false">IF(G6227=1,IF(B6227="",0,IF(J6227&lt;SeuilFugitive,1,0)),"")</f>
        <v/>
      </c>
      <c r="M6227" s="37" t="str">
        <f aca="false">IF(G6227=1,IF(B6227="",IF((Fin-A6227)*24&gt;SeuilFigee,1,0),IF(J6227&gt;SeuilFigee*3600,1,0)),"")</f>
        <v/>
      </c>
      <c r="N6227" s="0" t="str">
        <f aca="false">IF(G6227=1,IF(COUNTIF(H$2:H6227,H6227)=1,COUNTIF($H:$H,H6227),""),"")</f>
        <v/>
      </c>
      <c r="O6227" s="0" t="str">
        <f aca="false">IF(G6227=1,IF(COUNTIF(I$2:I6227,I6227)=1,COUNTIF($I:$I,I6227),""),"")</f>
        <v/>
      </c>
      <c r="P6227" s="38" t="str">
        <f aca="false">IF(G6227=1,IF(COUNTIFS(C$2:C6227,C6227,G$2:G6227,1)=1,COUNTIFS($C:$C,C6227,$G:$G,1)+ROW()/10000000,""),"")</f>
        <v/>
      </c>
      <c r="Q6227" s="0" t="str">
        <f aca="false">IF(K6227=1,IF(COUNTIFS(C$2:C6227,C6227,K$2:K6227,1)=1,1,0),"")</f>
        <v/>
      </c>
      <c r="R6227" s="0" t="str">
        <f aca="false">IF(M6227=1,IF(COUNTIFS(C$2:C6227,C6227,M$2:M6227,1)=1,1,0),"")</f>
        <v/>
      </c>
      <c r="S6227" s="0" t="str">
        <f aca="false">IF(L6227=1,IF(COUNTIFS(C$2:C6227,C6227,L$2:L6227,1)=1,1,0),"")</f>
        <v/>
      </c>
      <c r="T6227" s="38" t="str">
        <f aca="false">IF(N6227="","",N6227+ROW()/10000000)</f>
        <v/>
      </c>
      <c r="U6227" s="0" t="str">
        <f aca="false">IF(G6227=1,IF(B6227="",1,0),"")</f>
        <v/>
      </c>
    </row>
    <row r="6228" customFormat="false" ht="15" hidden="false" customHeight="false" outlineLevel="0" collapsed="false">
      <c r="A6228" s="35"/>
      <c r="B6228" s="35"/>
      <c r="G6228" s="0" t="str">
        <f aca="false">IF(A6228="","",IF(AND(A6228&gt;=Debut,A6228&lt;Fin),1,0))</f>
        <v/>
      </c>
      <c r="H6228" s="0" t="str">
        <f aca="false">IF(G6228=1,INT(ROUND((A6228-Debut)*86400,0)/600),"")</f>
        <v/>
      </c>
      <c r="I6228" s="0" t="str">
        <f aca="false">IF(G6228=1,INT(ROUND((A6228-Debut)*86400,0)/3600),"")</f>
        <v/>
      </c>
      <c r="J6228" s="0" t="str">
        <f aca="false">IF(OR(A6228="",B6228=""),"",ROUND((B6228-A6228)*86400,0))</f>
        <v/>
      </c>
      <c r="K6228" s="37" t="str">
        <f aca="false">IF(G6228=1,IF(COUNTIFS($C:$C,C6228,$G:$G,1,$A:$A,"&gt;="&amp;(A6228-FenetreInterm/86400),$A:$A,"&lt;="&amp;A6228)&gt;=NbInterm,1,0),"")</f>
        <v/>
      </c>
      <c r="L6228" s="37" t="str">
        <f aca="false">IF(G6228=1,IF(B6228="",0,IF(J6228&lt;SeuilFugitive,1,0)),"")</f>
        <v/>
      </c>
      <c r="M6228" s="37" t="str">
        <f aca="false">IF(G6228=1,IF(B6228="",IF((Fin-A6228)*24&gt;SeuilFigee,1,0),IF(J6228&gt;SeuilFigee*3600,1,0)),"")</f>
        <v/>
      </c>
      <c r="N6228" s="0" t="str">
        <f aca="false">IF(G6228=1,IF(COUNTIF(H$2:H6228,H6228)=1,COUNTIF($H:$H,H6228),""),"")</f>
        <v/>
      </c>
      <c r="O6228" s="0" t="str">
        <f aca="false">IF(G6228=1,IF(COUNTIF(I$2:I6228,I6228)=1,COUNTIF($I:$I,I6228),""),"")</f>
        <v/>
      </c>
      <c r="P6228" s="38" t="str">
        <f aca="false">IF(G6228=1,IF(COUNTIFS(C$2:C6228,C6228,G$2:G6228,1)=1,COUNTIFS($C:$C,C6228,$G:$G,1)+ROW()/10000000,""),"")</f>
        <v/>
      </c>
      <c r="Q6228" s="0" t="str">
        <f aca="false">IF(K6228=1,IF(COUNTIFS(C$2:C6228,C6228,K$2:K6228,1)=1,1,0),"")</f>
        <v/>
      </c>
      <c r="R6228" s="0" t="str">
        <f aca="false">IF(M6228=1,IF(COUNTIFS(C$2:C6228,C6228,M$2:M6228,1)=1,1,0),"")</f>
        <v/>
      </c>
      <c r="S6228" s="0" t="str">
        <f aca="false">IF(L6228=1,IF(COUNTIFS(C$2:C6228,C6228,L$2:L6228,1)=1,1,0),"")</f>
        <v/>
      </c>
      <c r="T6228" s="38" t="str">
        <f aca="false">IF(N6228="","",N6228+ROW()/10000000)</f>
        <v/>
      </c>
      <c r="U6228" s="0" t="str">
        <f aca="false">IF(G6228=1,IF(B6228="",1,0),"")</f>
        <v/>
      </c>
    </row>
    <row r="6229" customFormat="false" ht="15" hidden="false" customHeight="false" outlineLevel="0" collapsed="false">
      <c r="A6229" s="35"/>
      <c r="B6229" s="35"/>
      <c r="G6229" s="0" t="str">
        <f aca="false">IF(A6229="","",IF(AND(A6229&gt;=Debut,A6229&lt;Fin),1,0))</f>
        <v/>
      </c>
      <c r="H6229" s="0" t="str">
        <f aca="false">IF(G6229=1,INT(ROUND((A6229-Debut)*86400,0)/600),"")</f>
        <v/>
      </c>
      <c r="I6229" s="0" t="str">
        <f aca="false">IF(G6229=1,INT(ROUND((A6229-Debut)*86400,0)/3600),"")</f>
        <v/>
      </c>
      <c r="J6229" s="0" t="str">
        <f aca="false">IF(OR(A6229="",B6229=""),"",ROUND((B6229-A6229)*86400,0))</f>
        <v/>
      </c>
      <c r="K6229" s="37" t="str">
        <f aca="false">IF(G6229=1,IF(COUNTIFS($C:$C,C6229,$G:$G,1,$A:$A,"&gt;="&amp;(A6229-FenetreInterm/86400),$A:$A,"&lt;="&amp;A6229)&gt;=NbInterm,1,0),"")</f>
        <v/>
      </c>
      <c r="L6229" s="37" t="str">
        <f aca="false">IF(G6229=1,IF(B6229="",0,IF(J6229&lt;SeuilFugitive,1,0)),"")</f>
        <v/>
      </c>
      <c r="M6229" s="37" t="str">
        <f aca="false">IF(G6229=1,IF(B6229="",IF((Fin-A6229)*24&gt;SeuilFigee,1,0),IF(J6229&gt;SeuilFigee*3600,1,0)),"")</f>
        <v/>
      </c>
      <c r="N6229" s="0" t="str">
        <f aca="false">IF(G6229=1,IF(COUNTIF(H$2:H6229,H6229)=1,COUNTIF($H:$H,H6229),""),"")</f>
        <v/>
      </c>
      <c r="O6229" s="0" t="str">
        <f aca="false">IF(G6229=1,IF(COUNTIF(I$2:I6229,I6229)=1,COUNTIF($I:$I,I6229),""),"")</f>
        <v/>
      </c>
      <c r="P6229" s="38" t="str">
        <f aca="false">IF(G6229=1,IF(COUNTIFS(C$2:C6229,C6229,G$2:G6229,1)=1,COUNTIFS($C:$C,C6229,$G:$G,1)+ROW()/10000000,""),"")</f>
        <v/>
      </c>
      <c r="Q6229" s="0" t="str">
        <f aca="false">IF(K6229=1,IF(COUNTIFS(C$2:C6229,C6229,K$2:K6229,1)=1,1,0),"")</f>
        <v/>
      </c>
      <c r="R6229" s="0" t="str">
        <f aca="false">IF(M6229=1,IF(COUNTIFS(C$2:C6229,C6229,M$2:M6229,1)=1,1,0),"")</f>
        <v/>
      </c>
      <c r="S6229" s="0" t="str">
        <f aca="false">IF(L6229=1,IF(COUNTIFS(C$2:C6229,C6229,L$2:L6229,1)=1,1,0),"")</f>
        <v/>
      </c>
      <c r="T6229" s="38" t="str">
        <f aca="false">IF(N6229="","",N6229+ROW()/10000000)</f>
        <v/>
      </c>
      <c r="U6229" s="0" t="str">
        <f aca="false">IF(G6229=1,IF(B6229="",1,0),"")</f>
        <v/>
      </c>
    </row>
    <row r="6230" customFormat="false" ht="15" hidden="false" customHeight="false" outlineLevel="0" collapsed="false">
      <c r="A6230" s="35"/>
      <c r="B6230" s="35"/>
      <c r="G6230" s="0" t="str">
        <f aca="false">IF(A6230="","",IF(AND(A6230&gt;=Debut,A6230&lt;Fin),1,0))</f>
        <v/>
      </c>
      <c r="H6230" s="0" t="str">
        <f aca="false">IF(G6230=1,INT(ROUND((A6230-Debut)*86400,0)/600),"")</f>
        <v/>
      </c>
      <c r="I6230" s="0" t="str">
        <f aca="false">IF(G6230=1,INT(ROUND((A6230-Debut)*86400,0)/3600),"")</f>
        <v/>
      </c>
      <c r="J6230" s="0" t="str">
        <f aca="false">IF(OR(A6230="",B6230=""),"",ROUND((B6230-A6230)*86400,0))</f>
        <v/>
      </c>
      <c r="K6230" s="37" t="str">
        <f aca="false">IF(G6230=1,IF(COUNTIFS($C:$C,C6230,$G:$G,1,$A:$A,"&gt;="&amp;(A6230-FenetreInterm/86400),$A:$A,"&lt;="&amp;A6230)&gt;=NbInterm,1,0),"")</f>
        <v/>
      </c>
      <c r="L6230" s="37" t="str">
        <f aca="false">IF(G6230=1,IF(B6230="",0,IF(J6230&lt;SeuilFugitive,1,0)),"")</f>
        <v/>
      </c>
      <c r="M6230" s="37" t="str">
        <f aca="false">IF(G6230=1,IF(B6230="",IF((Fin-A6230)*24&gt;SeuilFigee,1,0),IF(J6230&gt;SeuilFigee*3600,1,0)),"")</f>
        <v/>
      </c>
      <c r="N6230" s="0" t="str">
        <f aca="false">IF(G6230=1,IF(COUNTIF(H$2:H6230,H6230)=1,COUNTIF($H:$H,H6230),""),"")</f>
        <v/>
      </c>
      <c r="O6230" s="0" t="str">
        <f aca="false">IF(G6230=1,IF(COUNTIF(I$2:I6230,I6230)=1,COUNTIF($I:$I,I6230),""),"")</f>
        <v/>
      </c>
      <c r="P6230" s="38" t="str">
        <f aca="false">IF(G6230=1,IF(COUNTIFS(C$2:C6230,C6230,G$2:G6230,1)=1,COUNTIFS($C:$C,C6230,$G:$G,1)+ROW()/10000000,""),"")</f>
        <v/>
      </c>
      <c r="Q6230" s="0" t="str">
        <f aca="false">IF(K6230=1,IF(COUNTIFS(C$2:C6230,C6230,K$2:K6230,1)=1,1,0),"")</f>
        <v/>
      </c>
      <c r="R6230" s="0" t="str">
        <f aca="false">IF(M6230=1,IF(COUNTIFS(C$2:C6230,C6230,M$2:M6230,1)=1,1,0),"")</f>
        <v/>
      </c>
      <c r="S6230" s="0" t="str">
        <f aca="false">IF(L6230=1,IF(COUNTIFS(C$2:C6230,C6230,L$2:L6230,1)=1,1,0),"")</f>
        <v/>
      </c>
      <c r="T6230" s="38" t="str">
        <f aca="false">IF(N6230="","",N6230+ROW()/10000000)</f>
        <v/>
      </c>
      <c r="U6230" s="0" t="str">
        <f aca="false">IF(G6230=1,IF(B6230="",1,0),"")</f>
        <v/>
      </c>
    </row>
    <row r="6231" customFormat="false" ht="15" hidden="false" customHeight="false" outlineLevel="0" collapsed="false">
      <c r="A6231" s="35"/>
      <c r="B6231" s="35"/>
      <c r="G6231" s="0" t="str">
        <f aca="false">IF(A6231="","",IF(AND(A6231&gt;=Debut,A6231&lt;Fin),1,0))</f>
        <v/>
      </c>
      <c r="H6231" s="0" t="str">
        <f aca="false">IF(G6231=1,INT(ROUND((A6231-Debut)*86400,0)/600),"")</f>
        <v/>
      </c>
      <c r="I6231" s="0" t="str">
        <f aca="false">IF(G6231=1,INT(ROUND((A6231-Debut)*86400,0)/3600),"")</f>
        <v/>
      </c>
      <c r="J6231" s="0" t="str">
        <f aca="false">IF(OR(A6231="",B6231=""),"",ROUND((B6231-A6231)*86400,0))</f>
        <v/>
      </c>
      <c r="K6231" s="37" t="str">
        <f aca="false">IF(G6231=1,IF(COUNTIFS($C:$C,C6231,$G:$G,1,$A:$A,"&gt;="&amp;(A6231-FenetreInterm/86400),$A:$A,"&lt;="&amp;A6231)&gt;=NbInterm,1,0),"")</f>
        <v/>
      </c>
      <c r="L6231" s="37" t="str">
        <f aca="false">IF(G6231=1,IF(B6231="",0,IF(J6231&lt;SeuilFugitive,1,0)),"")</f>
        <v/>
      </c>
      <c r="M6231" s="37" t="str">
        <f aca="false">IF(G6231=1,IF(B6231="",IF((Fin-A6231)*24&gt;SeuilFigee,1,0),IF(J6231&gt;SeuilFigee*3600,1,0)),"")</f>
        <v/>
      </c>
      <c r="N6231" s="0" t="str">
        <f aca="false">IF(G6231=1,IF(COUNTIF(H$2:H6231,H6231)=1,COUNTIF($H:$H,H6231),""),"")</f>
        <v/>
      </c>
      <c r="O6231" s="0" t="str">
        <f aca="false">IF(G6231=1,IF(COUNTIF(I$2:I6231,I6231)=1,COUNTIF($I:$I,I6231),""),"")</f>
        <v/>
      </c>
      <c r="P6231" s="38" t="str">
        <f aca="false">IF(G6231=1,IF(COUNTIFS(C$2:C6231,C6231,G$2:G6231,1)=1,COUNTIFS($C:$C,C6231,$G:$G,1)+ROW()/10000000,""),"")</f>
        <v/>
      </c>
      <c r="Q6231" s="0" t="str">
        <f aca="false">IF(K6231=1,IF(COUNTIFS(C$2:C6231,C6231,K$2:K6231,1)=1,1,0),"")</f>
        <v/>
      </c>
      <c r="R6231" s="0" t="str">
        <f aca="false">IF(M6231=1,IF(COUNTIFS(C$2:C6231,C6231,M$2:M6231,1)=1,1,0),"")</f>
        <v/>
      </c>
      <c r="S6231" s="0" t="str">
        <f aca="false">IF(L6231=1,IF(COUNTIFS(C$2:C6231,C6231,L$2:L6231,1)=1,1,0),"")</f>
        <v/>
      </c>
      <c r="T6231" s="38" t="str">
        <f aca="false">IF(N6231="","",N6231+ROW()/10000000)</f>
        <v/>
      </c>
      <c r="U6231" s="0" t="str">
        <f aca="false">IF(G6231=1,IF(B6231="",1,0),"")</f>
        <v/>
      </c>
    </row>
    <row r="6232" customFormat="false" ht="15" hidden="false" customHeight="false" outlineLevel="0" collapsed="false">
      <c r="A6232" s="35"/>
      <c r="B6232" s="35"/>
      <c r="G6232" s="0" t="str">
        <f aca="false">IF(A6232="","",IF(AND(A6232&gt;=Debut,A6232&lt;Fin),1,0))</f>
        <v/>
      </c>
      <c r="H6232" s="0" t="str">
        <f aca="false">IF(G6232=1,INT(ROUND((A6232-Debut)*86400,0)/600),"")</f>
        <v/>
      </c>
      <c r="I6232" s="0" t="str">
        <f aca="false">IF(G6232=1,INT(ROUND((A6232-Debut)*86400,0)/3600),"")</f>
        <v/>
      </c>
      <c r="J6232" s="0" t="str">
        <f aca="false">IF(OR(A6232="",B6232=""),"",ROUND((B6232-A6232)*86400,0))</f>
        <v/>
      </c>
      <c r="K6232" s="37" t="str">
        <f aca="false">IF(G6232=1,IF(COUNTIFS($C:$C,C6232,$G:$G,1,$A:$A,"&gt;="&amp;(A6232-FenetreInterm/86400),$A:$A,"&lt;="&amp;A6232)&gt;=NbInterm,1,0),"")</f>
        <v/>
      </c>
      <c r="L6232" s="37" t="str">
        <f aca="false">IF(G6232=1,IF(B6232="",0,IF(J6232&lt;SeuilFugitive,1,0)),"")</f>
        <v/>
      </c>
      <c r="M6232" s="37" t="str">
        <f aca="false">IF(G6232=1,IF(B6232="",IF((Fin-A6232)*24&gt;SeuilFigee,1,0),IF(J6232&gt;SeuilFigee*3600,1,0)),"")</f>
        <v/>
      </c>
      <c r="N6232" s="0" t="str">
        <f aca="false">IF(G6232=1,IF(COUNTIF(H$2:H6232,H6232)=1,COUNTIF($H:$H,H6232),""),"")</f>
        <v/>
      </c>
      <c r="O6232" s="0" t="str">
        <f aca="false">IF(G6232=1,IF(COUNTIF(I$2:I6232,I6232)=1,COUNTIF($I:$I,I6232),""),"")</f>
        <v/>
      </c>
      <c r="P6232" s="38" t="str">
        <f aca="false">IF(G6232=1,IF(COUNTIFS(C$2:C6232,C6232,G$2:G6232,1)=1,COUNTIFS($C:$C,C6232,$G:$G,1)+ROW()/10000000,""),"")</f>
        <v/>
      </c>
      <c r="Q6232" s="0" t="str">
        <f aca="false">IF(K6232=1,IF(COUNTIFS(C$2:C6232,C6232,K$2:K6232,1)=1,1,0),"")</f>
        <v/>
      </c>
      <c r="R6232" s="0" t="str">
        <f aca="false">IF(M6232=1,IF(COUNTIFS(C$2:C6232,C6232,M$2:M6232,1)=1,1,0),"")</f>
        <v/>
      </c>
      <c r="S6232" s="0" t="str">
        <f aca="false">IF(L6232=1,IF(COUNTIFS(C$2:C6232,C6232,L$2:L6232,1)=1,1,0),"")</f>
        <v/>
      </c>
      <c r="T6232" s="38" t="str">
        <f aca="false">IF(N6232="","",N6232+ROW()/10000000)</f>
        <v/>
      </c>
      <c r="U6232" s="0" t="str">
        <f aca="false">IF(G6232=1,IF(B6232="",1,0),"")</f>
        <v/>
      </c>
    </row>
    <row r="6233" customFormat="false" ht="15" hidden="false" customHeight="false" outlineLevel="0" collapsed="false">
      <c r="A6233" s="35"/>
      <c r="B6233" s="35"/>
      <c r="G6233" s="0" t="str">
        <f aca="false">IF(A6233="","",IF(AND(A6233&gt;=Debut,A6233&lt;Fin),1,0))</f>
        <v/>
      </c>
      <c r="H6233" s="0" t="str">
        <f aca="false">IF(G6233=1,INT(ROUND((A6233-Debut)*86400,0)/600),"")</f>
        <v/>
      </c>
      <c r="I6233" s="0" t="str">
        <f aca="false">IF(G6233=1,INT(ROUND((A6233-Debut)*86400,0)/3600),"")</f>
        <v/>
      </c>
      <c r="J6233" s="0" t="str">
        <f aca="false">IF(OR(A6233="",B6233=""),"",ROUND((B6233-A6233)*86400,0))</f>
        <v/>
      </c>
      <c r="K6233" s="37" t="str">
        <f aca="false">IF(G6233=1,IF(COUNTIFS($C:$C,C6233,$G:$G,1,$A:$A,"&gt;="&amp;(A6233-FenetreInterm/86400),$A:$A,"&lt;="&amp;A6233)&gt;=NbInterm,1,0),"")</f>
        <v/>
      </c>
      <c r="L6233" s="37" t="str">
        <f aca="false">IF(G6233=1,IF(B6233="",0,IF(J6233&lt;SeuilFugitive,1,0)),"")</f>
        <v/>
      </c>
      <c r="M6233" s="37" t="str">
        <f aca="false">IF(G6233=1,IF(B6233="",IF((Fin-A6233)*24&gt;SeuilFigee,1,0),IF(J6233&gt;SeuilFigee*3600,1,0)),"")</f>
        <v/>
      </c>
      <c r="N6233" s="0" t="str">
        <f aca="false">IF(G6233=1,IF(COUNTIF(H$2:H6233,H6233)=1,COUNTIF($H:$H,H6233),""),"")</f>
        <v/>
      </c>
      <c r="O6233" s="0" t="str">
        <f aca="false">IF(G6233=1,IF(COUNTIF(I$2:I6233,I6233)=1,COUNTIF($I:$I,I6233),""),"")</f>
        <v/>
      </c>
      <c r="P6233" s="38" t="str">
        <f aca="false">IF(G6233=1,IF(COUNTIFS(C$2:C6233,C6233,G$2:G6233,1)=1,COUNTIFS($C:$C,C6233,$G:$G,1)+ROW()/10000000,""),"")</f>
        <v/>
      </c>
      <c r="Q6233" s="0" t="str">
        <f aca="false">IF(K6233=1,IF(COUNTIFS(C$2:C6233,C6233,K$2:K6233,1)=1,1,0),"")</f>
        <v/>
      </c>
      <c r="R6233" s="0" t="str">
        <f aca="false">IF(M6233=1,IF(COUNTIFS(C$2:C6233,C6233,M$2:M6233,1)=1,1,0),"")</f>
        <v/>
      </c>
      <c r="S6233" s="0" t="str">
        <f aca="false">IF(L6233=1,IF(COUNTIFS(C$2:C6233,C6233,L$2:L6233,1)=1,1,0),"")</f>
        <v/>
      </c>
      <c r="T6233" s="38" t="str">
        <f aca="false">IF(N6233="","",N6233+ROW()/10000000)</f>
        <v/>
      </c>
      <c r="U6233" s="0" t="str">
        <f aca="false">IF(G6233=1,IF(B6233="",1,0),"")</f>
        <v/>
      </c>
    </row>
    <row r="6234" customFormat="false" ht="15" hidden="false" customHeight="false" outlineLevel="0" collapsed="false">
      <c r="A6234" s="35"/>
      <c r="B6234" s="35"/>
      <c r="G6234" s="0" t="str">
        <f aca="false">IF(A6234="","",IF(AND(A6234&gt;=Debut,A6234&lt;Fin),1,0))</f>
        <v/>
      </c>
      <c r="H6234" s="0" t="str">
        <f aca="false">IF(G6234=1,INT(ROUND((A6234-Debut)*86400,0)/600),"")</f>
        <v/>
      </c>
      <c r="I6234" s="0" t="str">
        <f aca="false">IF(G6234=1,INT(ROUND((A6234-Debut)*86400,0)/3600),"")</f>
        <v/>
      </c>
      <c r="J6234" s="0" t="str">
        <f aca="false">IF(OR(A6234="",B6234=""),"",ROUND((B6234-A6234)*86400,0))</f>
        <v/>
      </c>
      <c r="K6234" s="37" t="str">
        <f aca="false">IF(G6234=1,IF(COUNTIFS($C:$C,C6234,$G:$G,1,$A:$A,"&gt;="&amp;(A6234-FenetreInterm/86400),$A:$A,"&lt;="&amp;A6234)&gt;=NbInterm,1,0),"")</f>
        <v/>
      </c>
      <c r="L6234" s="37" t="str">
        <f aca="false">IF(G6234=1,IF(B6234="",0,IF(J6234&lt;SeuilFugitive,1,0)),"")</f>
        <v/>
      </c>
      <c r="M6234" s="37" t="str">
        <f aca="false">IF(G6234=1,IF(B6234="",IF((Fin-A6234)*24&gt;SeuilFigee,1,0),IF(J6234&gt;SeuilFigee*3600,1,0)),"")</f>
        <v/>
      </c>
      <c r="N6234" s="0" t="str">
        <f aca="false">IF(G6234=1,IF(COUNTIF(H$2:H6234,H6234)=1,COUNTIF($H:$H,H6234),""),"")</f>
        <v/>
      </c>
      <c r="O6234" s="0" t="str">
        <f aca="false">IF(G6234=1,IF(COUNTIF(I$2:I6234,I6234)=1,COUNTIF($I:$I,I6234),""),"")</f>
        <v/>
      </c>
      <c r="P6234" s="38" t="str">
        <f aca="false">IF(G6234=1,IF(COUNTIFS(C$2:C6234,C6234,G$2:G6234,1)=1,COUNTIFS($C:$C,C6234,$G:$G,1)+ROW()/10000000,""),"")</f>
        <v/>
      </c>
      <c r="Q6234" s="0" t="str">
        <f aca="false">IF(K6234=1,IF(COUNTIFS(C$2:C6234,C6234,K$2:K6234,1)=1,1,0),"")</f>
        <v/>
      </c>
      <c r="R6234" s="0" t="str">
        <f aca="false">IF(M6234=1,IF(COUNTIFS(C$2:C6234,C6234,M$2:M6234,1)=1,1,0),"")</f>
        <v/>
      </c>
      <c r="S6234" s="0" t="str">
        <f aca="false">IF(L6234=1,IF(COUNTIFS(C$2:C6234,C6234,L$2:L6234,1)=1,1,0),"")</f>
        <v/>
      </c>
      <c r="T6234" s="38" t="str">
        <f aca="false">IF(N6234="","",N6234+ROW()/10000000)</f>
        <v/>
      </c>
      <c r="U6234" s="0" t="str">
        <f aca="false">IF(G6234=1,IF(B6234="",1,0),"")</f>
        <v/>
      </c>
    </row>
    <row r="6235" customFormat="false" ht="15" hidden="false" customHeight="false" outlineLevel="0" collapsed="false">
      <c r="A6235" s="35"/>
      <c r="B6235" s="35"/>
      <c r="G6235" s="0" t="str">
        <f aca="false">IF(A6235="","",IF(AND(A6235&gt;=Debut,A6235&lt;Fin),1,0))</f>
        <v/>
      </c>
      <c r="H6235" s="0" t="str">
        <f aca="false">IF(G6235=1,INT(ROUND((A6235-Debut)*86400,0)/600),"")</f>
        <v/>
      </c>
      <c r="I6235" s="0" t="str">
        <f aca="false">IF(G6235=1,INT(ROUND((A6235-Debut)*86400,0)/3600),"")</f>
        <v/>
      </c>
      <c r="J6235" s="0" t="str">
        <f aca="false">IF(OR(A6235="",B6235=""),"",ROUND((B6235-A6235)*86400,0))</f>
        <v/>
      </c>
      <c r="K6235" s="37" t="str">
        <f aca="false">IF(G6235=1,IF(COUNTIFS($C:$C,C6235,$G:$G,1,$A:$A,"&gt;="&amp;(A6235-FenetreInterm/86400),$A:$A,"&lt;="&amp;A6235)&gt;=NbInterm,1,0),"")</f>
        <v/>
      </c>
      <c r="L6235" s="37" t="str">
        <f aca="false">IF(G6235=1,IF(B6235="",0,IF(J6235&lt;SeuilFugitive,1,0)),"")</f>
        <v/>
      </c>
      <c r="M6235" s="37" t="str">
        <f aca="false">IF(G6235=1,IF(B6235="",IF((Fin-A6235)*24&gt;SeuilFigee,1,0),IF(J6235&gt;SeuilFigee*3600,1,0)),"")</f>
        <v/>
      </c>
      <c r="N6235" s="0" t="str">
        <f aca="false">IF(G6235=1,IF(COUNTIF(H$2:H6235,H6235)=1,COUNTIF($H:$H,H6235),""),"")</f>
        <v/>
      </c>
      <c r="O6235" s="0" t="str">
        <f aca="false">IF(G6235=1,IF(COUNTIF(I$2:I6235,I6235)=1,COUNTIF($I:$I,I6235),""),"")</f>
        <v/>
      </c>
      <c r="P6235" s="38" t="str">
        <f aca="false">IF(G6235=1,IF(COUNTIFS(C$2:C6235,C6235,G$2:G6235,1)=1,COUNTIFS($C:$C,C6235,$G:$G,1)+ROW()/10000000,""),"")</f>
        <v/>
      </c>
      <c r="Q6235" s="0" t="str">
        <f aca="false">IF(K6235=1,IF(COUNTIFS(C$2:C6235,C6235,K$2:K6235,1)=1,1,0),"")</f>
        <v/>
      </c>
      <c r="R6235" s="0" t="str">
        <f aca="false">IF(M6235=1,IF(COUNTIFS(C$2:C6235,C6235,M$2:M6235,1)=1,1,0),"")</f>
        <v/>
      </c>
      <c r="S6235" s="0" t="str">
        <f aca="false">IF(L6235=1,IF(COUNTIFS(C$2:C6235,C6235,L$2:L6235,1)=1,1,0),"")</f>
        <v/>
      </c>
      <c r="T6235" s="38" t="str">
        <f aca="false">IF(N6235="","",N6235+ROW()/10000000)</f>
        <v/>
      </c>
      <c r="U6235" s="0" t="str">
        <f aca="false">IF(G6235=1,IF(B6235="",1,0),"")</f>
        <v/>
      </c>
    </row>
    <row r="6236" customFormat="false" ht="15" hidden="false" customHeight="false" outlineLevel="0" collapsed="false">
      <c r="A6236" s="35"/>
      <c r="B6236" s="35"/>
      <c r="G6236" s="0" t="str">
        <f aca="false">IF(A6236="","",IF(AND(A6236&gt;=Debut,A6236&lt;Fin),1,0))</f>
        <v/>
      </c>
      <c r="H6236" s="0" t="str">
        <f aca="false">IF(G6236=1,INT(ROUND((A6236-Debut)*86400,0)/600),"")</f>
        <v/>
      </c>
      <c r="I6236" s="0" t="str">
        <f aca="false">IF(G6236=1,INT(ROUND((A6236-Debut)*86400,0)/3600),"")</f>
        <v/>
      </c>
      <c r="J6236" s="0" t="str">
        <f aca="false">IF(OR(A6236="",B6236=""),"",ROUND((B6236-A6236)*86400,0))</f>
        <v/>
      </c>
      <c r="K6236" s="37" t="str">
        <f aca="false">IF(G6236=1,IF(COUNTIFS($C:$C,C6236,$G:$G,1,$A:$A,"&gt;="&amp;(A6236-FenetreInterm/86400),$A:$A,"&lt;="&amp;A6236)&gt;=NbInterm,1,0),"")</f>
        <v/>
      </c>
      <c r="L6236" s="37" t="str">
        <f aca="false">IF(G6236=1,IF(B6236="",0,IF(J6236&lt;SeuilFugitive,1,0)),"")</f>
        <v/>
      </c>
      <c r="M6236" s="37" t="str">
        <f aca="false">IF(G6236=1,IF(B6236="",IF((Fin-A6236)*24&gt;SeuilFigee,1,0),IF(J6236&gt;SeuilFigee*3600,1,0)),"")</f>
        <v/>
      </c>
      <c r="N6236" s="0" t="str">
        <f aca="false">IF(G6236=1,IF(COUNTIF(H$2:H6236,H6236)=1,COUNTIF($H:$H,H6236),""),"")</f>
        <v/>
      </c>
      <c r="O6236" s="0" t="str">
        <f aca="false">IF(G6236=1,IF(COUNTIF(I$2:I6236,I6236)=1,COUNTIF($I:$I,I6236),""),"")</f>
        <v/>
      </c>
      <c r="P6236" s="38" t="str">
        <f aca="false">IF(G6236=1,IF(COUNTIFS(C$2:C6236,C6236,G$2:G6236,1)=1,COUNTIFS($C:$C,C6236,$G:$G,1)+ROW()/10000000,""),"")</f>
        <v/>
      </c>
      <c r="Q6236" s="0" t="str">
        <f aca="false">IF(K6236=1,IF(COUNTIFS(C$2:C6236,C6236,K$2:K6236,1)=1,1,0),"")</f>
        <v/>
      </c>
      <c r="R6236" s="0" t="str">
        <f aca="false">IF(M6236=1,IF(COUNTIFS(C$2:C6236,C6236,M$2:M6236,1)=1,1,0),"")</f>
        <v/>
      </c>
      <c r="S6236" s="0" t="str">
        <f aca="false">IF(L6236=1,IF(COUNTIFS(C$2:C6236,C6236,L$2:L6236,1)=1,1,0),"")</f>
        <v/>
      </c>
      <c r="T6236" s="38" t="str">
        <f aca="false">IF(N6236="","",N6236+ROW()/10000000)</f>
        <v/>
      </c>
      <c r="U6236" s="0" t="str">
        <f aca="false">IF(G6236=1,IF(B6236="",1,0),"")</f>
        <v/>
      </c>
    </row>
    <row r="6237" customFormat="false" ht="15" hidden="false" customHeight="false" outlineLevel="0" collapsed="false">
      <c r="A6237" s="35"/>
      <c r="B6237" s="35"/>
      <c r="G6237" s="0" t="str">
        <f aca="false">IF(A6237="","",IF(AND(A6237&gt;=Debut,A6237&lt;Fin),1,0))</f>
        <v/>
      </c>
      <c r="H6237" s="0" t="str">
        <f aca="false">IF(G6237=1,INT(ROUND((A6237-Debut)*86400,0)/600),"")</f>
        <v/>
      </c>
      <c r="I6237" s="0" t="str">
        <f aca="false">IF(G6237=1,INT(ROUND((A6237-Debut)*86400,0)/3600),"")</f>
        <v/>
      </c>
      <c r="J6237" s="0" t="str">
        <f aca="false">IF(OR(A6237="",B6237=""),"",ROUND((B6237-A6237)*86400,0))</f>
        <v/>
      </c>
      <c r="K6237" s="37" t="str">
        <f aca="false">IF(G6237=1,IF(COUNTIFS($C:$C,C6237,$G:$G,1,$A:$A,"&gt;="&amp;(A6237-FenetreInterm/86400),$A:$A,"&lt;="&amp;A6237)&gt;=NbInterm,1,0),"")</f>
        <v/>
      </c>
      <c r="L6237" s="37" t="str">
        <f aca="false">IF(G6237=1,IF(B6237="",0,IF(J6237&lt;SeuilFugitive,1,0)),"")</f>
        <v/>
      </c>
      <c r="M6237" s="37" t="str">
        <f aca="false">IF(G6237=1,IF(B6237="",IF((Fin-A6237)*24&gt;SeuilFigee,1,0),IF(J6237&gt;SeuilFigee*3600,1,0)),"")</f>
        <v/>
      </c>
      <c r="N6237" s="0" t="str">
        <f aca="false">IF(G6237=1,IF(COUNTIF(H$2:H6237,H6237)=1,COUNTIF($H:$H,H6237),""),"")</f>
        <v/>
      </c>
      <c r="O6237" s="0" t="str">
        <f aca="false">IF(G6237=1,IF(COUNTIF(I$2:I6237,I6237)=1,COUNTIF($I:$I,I6237),""),"")</f>
        <v/>
      </c>
      <c r="P6237" s="38" t="str">
        <f aca="false">IF(G6237=1,IF(COUNTIFS(C$2:C6237,C6237,G$2:G6237,1)=1,COUNTIFS($C:$C,C6237,$G:$G,1)+ROW()/10000000,""),"")</f>
        <v/>
      </c>
      <c r="Q6237" s="0" t="str">
        <f aca="false">IF(K6237=1,IF(COUNTIFS(C$2:C6237,C6237,K$2:K6237,1)=1,1,0),"")</f>
        <v/>
      </c>
      <c r="R6237" s="0" t="str">
        <f aca="false">IF(M6237=1,IF(COUNTIFS(C$2:C6237,C6237,M$2:M6237,1)=1,1,0),"")</f>
        <v/>
      </c>
      <c r="S6237" s="0" t="str">
        <f aca="false">IF(L6237=1,IF(COUNTIFS(C$2:C6237,C6237,L$2:L6237,1)=1,1,0),"")</f>
        <v/>
      </c>
      <c r="T6237" s="38" t="str">
        <f aca="false">IF(N6237="","",N6237+ROW()/10000000)</f>
        <v/>
      </c>
      <c r="U6237" s="0" t="str">
        <f aca="false">IF(G6237=1,IF(B6237="",1,0),"")</f>
        <v/>
      </c>
    </row>
    <row r="6238" customFormat="false" ht="15" hidden="false" customHeight="false" outlineLevel="0" collapsed="false">
      <c r="A6238" s="35"/>
      <c r="B6238" s="35"/>
      <c r="G6238" s="0" t="str">
        <f aca="false">IF(A6238="","",IF(AND(A6238&gt;=Debut,A6238&lt;Fin),1,0))</f>
        <v/>
      </c>
      <c r="H6238" s="0" t="str">
        <f aca="false">IF(G6238=1,INT(ROUND((A6238-Debut)*86400,0)/600),"")</f>
        <v/>
      </c>
      <c r="I6238" s="0" t="str">
        <f aca="false">IF(G6238=1,INT(ROUND((A6238-Debut)*86400,0)/3600),"")</f>
        <v/>
      </c>
      <c r="J6238" s="0" t="str">
        <f aca="false">IF(OR(A6238="",B6238=""),"",ROUND((B6238-A6238)*86400,0))</f>
        <v/>
      </c>
      <c r="K6238" s="37" t="str">
        <f aca="false">IF(G6238=1,IF(COUNTIFS($C:$C,C6238,$G:$G,1,$A:$A,"&gt;="&amp;(A6238-FenetreInterm/86400),$A:$A,"&lt;="&amp;A6238)&gt;=NbInterm,1,0),"")</f>
        <v/>
      </c>
      <c r="L6238" s="37" t="str">
        <f aca="false">IF(G6238=1,IF(B6238="",0,IF(J6238&lt;SeuilFugitive,1,0)),"")</f>
        <v/>
      </c>
      <c r="M6238" s="37" t="str">
        <f aca="false">IF(G6238=1,IF(B6238="",IF((Fin-A6238)*24&gt;SeuilFigee,1,0),IF(J6238&gt;SeuilFigee*3600,1,0)),"")</f>
        <v/>
      </c>
      <c r="N6238" s="0" t="str">
        <f aca="false">IF(G6238=1,IF(COUNTIF(H$2:H6238,H6238)=1,COUNTIF($H:$H,H6238),""),"")</f>
        <v/>
      </c>
      <c r="O6238" s="0" t="str">
        <f aca="false">IF(G6238=1,IF(COUNTIF(I$2:I6238,I6238)=1,COUNTIF($I:$I,I6238),""),"")</f>
        <v/>
      </c>
      <c r="P6238" s="38" t="str">
        <f aca="false">IF(G6238=1,IF(COUNTIFS(C$2:C6238,C6238,G$2:G6238,1)=1,COUNTIFS($C:$C,C6238,$G:$G,1)+ROW()/10000000,""),"")</f>
        <v/>
      </c>
      <c r="Q6238" s="0" t="str">
        <f aca="false">IF(K6238=1,IF(COUNTIFS(C$2:C6238,C6238,K$2:K6238,1)=1,1,0),"")</f>
        <v/>
      </c>
      <c r="R6238" s="0" t="str">
        <f aca="false">IF(M6238=1,IF(COUNTIFS(C$2:C6238,C6238,M$2:M6238,1)=1,1,0),"")</f>
        <v/>
      </c>
      <c r="S6238" s="0" t="str">
        <f aca="false">IF(L6238=1,IF(COUNTIFS(C$2:C6238,C6238,L$2:L6238,1)=1,1,0),"")</f>
        <v/>
      </c>
      <c r="T6238" s="38" t="str">
        <f aca="false">IF(N6238="","",N6238+ROW()/10000000)</f>
        <v/>
      </c>
      <c r="U6238" s="0" t="str">
        <f aca="false">IF(G6238=1,IF(B6238="",1,0),"")</f>
        <v/>
      </c>
    </row>
    <row r="6239" customFormat="false" ht="15" hidden="false" customHeight="false" outlineLevel="0" collapsed="false">
      <c r="A6239" s="35"/>
      <c r="B6239" s="35"/>
      <c r="G6239" s="0" t="str">
        <f aca="false">IF(A6239="","",IF(AND(A6239&gt;=Debut,A6239&lt;Fin),1,0))</f>
        <v/>
      </c>
      <c r="H6239" s="0" t="str">
        <f aca="false">IF(G6239=1,INT(ROUND((A6239-Debut)*86400,0)/600),"")</f>
        <v/>
      </c>
      <c r="I6239" s="0" t="str">
        <f aca="false">IF(G6239=1,INT(ROUND((A6239-Debut)*86400,0)/3600),"")</f>
        <v/>
      </c>
      <c r="J6239" s="0" t="str">
        <f aca="false">IF(OR(A6239="",B6239=""),"",ROUND((B6239-A6239)*86400,0))</f>
        <v/>
      </c>
      <c r="K6239" s="37" t="str">
        <f aca="false">IF(G6239=1,IF(COUNTIFS($C:$C,C6239,$G:$G,1,$A:$A,"&gt;="&amp;(A6239-FenetreInterm/86400),$A:$A,"&lt;="&amp;A6239)&gt;=NbInterm,1,0),"")</f>
        <v/>
      </c>
      <c r="L6239" s="37" t="str">
        <f aca="false">IF(G6239=1,IF(B6239="",0,IF(J6239&lt;SeuilFugitive,1,0)),"")</f>
        <v/>
      </c>
      <c r="M6239" s="37" t="str">
        <f aca="false">IF(G6239=1,IF(B6239="",IF((Fin-A6239)*24&gt;SeuilFigee,1,0),IF(J6239&gt;SeuilFigee*3600,1,0)),"")</f>
        <v/>
      </c>
      <c r="N6239" s="0" t="str">
        <f aca="false">IF(G6239=1,IF(COUNTIF(H$2:H6239,H6239)=1,COUNTIF($H:$H,H6239),""),"")</f>
        <v/>
      </c>
      <c r="O6239" s="0" t="str">
        <f aca="false">IF(G6239=1,IF(COUNTIF(I$2:I6239,I6239)=1,COUNTIF($I:$I,I6239),""),"")</f>
        <v/>
      </c>
      <c r="P6239" s="38" t="str">
        <f aca="false">IF(G6239=1,IF(COUNTIFS(C$2:C6239,C6239,G$2:G6239,1)=1,COUNTIFS($C:$C,C6239,$G:$G,1)+ROW()/10000000,""),"")</f>
        <v/>
      </c>
      <c r="Q6239" s="0" t="str">
        <f aca="false">IF(K6239=1,IF(COUNTIFS(C$2:C6239,C6239,K$2:K6239,1)=1,1,0),"")</f>
        <v/>
      </c>
      <c r="R6239" s="0" t="str">
        <f aca="false">IF(M6239=1,IF(COUNTIFS(C$2:C6239,C6239,M$2:M6239,1)=1,1,0),"")</f>
        <v/>
      </c>
      <c r="S6239" s="0" t="str">
        <f aca="false">IF(L6239=1,IF(COUNTIFS(C$2:C6239,C6239,L$2:L6239,1)=1,1,0),"")</f>
        <v/>
      </c>
      <c r="T6239" s="38" t="str">
        <f aca="false">IF(N6239="","",N6239+ROW()/10000000)</f>
        <v/>
      </c>
      <c r="U6239" s="0" t="str">
        <f aca="false">IF(G6239=1,IF(B6239="",1,0),"")</f>
        <v/>
      </c>
    </row>
    <row r="6240" customFormat="false" ht="15" hidden="false" customHeight="false" outlineLevel="0" collapsed="false">
      <c r="A6240" s="35"/>
      <c r="B6240" s="35"/>
      <c r="G6240" s="0" t="str">
        <f aca="false">IF(A6240="","",IF(AND(A6240&gt;=Debut,A6240&lt;Fin),1,0))</f>
        <v/>
      </c>
      <c r="H6240" s="0" t="str">
        <f aca="false">IF(G6240=1,INT(ROUND((A6240-Debut)*86400,0)/600),"")</f>
        <v/>
      </c>
      <c r="I6240" s="0" t="str">
        <f aca="false">IF(G6240=1,INT(ROUND((A6240-Debut)*86400,0)/3600),"")</f>
        <v/>
      </c>
      <c r="J6240" s="0" t="str">
        <f aca="false">IF(OR(A6240="",B6240=""),"",ROUND((B6240-A6240)*86400,0))</f>
        <v/>
      </c>
      <c r="K6240" s="37" t="str">
        <f aca="false">IF(G6240=1,IF(COUNTIFS($C:$C,C6240,$G:$G,1,$A:$A,"&gt;="&amp;(A6240-FenetreInterm/86400),$A:$A,"&lt;="&amp;A6240)&gt;=NbInterm,1,0),"")</f>
        <v/>
      </c>
      <c r="L6240" s="37" t="str">
        <f aca="false">IF(G6240=1,IF(B6240="",0,IF(J6240&lt;SeuilFugitive,1,0)),"")</f>
        <v/>
      </c>
      <c r="M6240" s="37" t="str">
        <f aca="false">IF(G6240=1,IF(B6240="",IF((Fin-A6240)*24&gt;SeuilFigee,1,0),IF(J6240&gt;SeuilFigee*3600,1,0)),"")</f>
        <v/>
      </c>
      <c r="N6240" s="0" t="str">
        <f aca="false">IF(G6240=1,IF(COUNTIF(H$2:H6240,H6240)=1,COUNTIF($H:$H,H6240),""),"")</f>
        <v/>
      </c>
      <c r="O6240" s="0" t="str">
        <f aca="false">IF(G6240=1,IF(COUNTIF(I$2:I6240,I6240)=1,COUNTIF($I:$I,I6240),""),"")</f>
        <v/>
      </c>
      <c r="P6240" s="38" t="str">
        <f aca="false">IF(G6240=1,IF(COUNTIFS(C$2:C6240,C6240,G$2:G6240,1)=1,COUNTIFS($C:$C,C6240,$G:$G,1)+ROW()/10000000,""),"")</f>
        <v/>
      </c>
      <c r="Q6240" s="0" t="str">
        <f aca="false">IF(K6240=1,IF(COUNTIFS(C$2:C6240,C6240,K$2:K6240,1)=1,1,0),"")</f>
        <v/>
      </c>
      <c r="R6240" s="0" t="str">
        <f aca="false">IF(M6240=1,IF(COUNTIFS(C$2:C6240,C6240,M$2:M6240,1)=1,1,0),"")</f>
        <v/>
      </c>
      <c r="S6240" s="0" t="str">
        <f aca="false">IF(L6240=1,IF(COUNTIFS(C$2:C6240,C6240,L$2:L6240,1)=1,1,0),"")</f>
        <v/>
      </c>
      <c r="T6240" s="38" t="str">
        <f aca="false">IF(N6240="","",N6240+ROW()/10000000)</f>
        <v/>
      </c>
      <c r="U6240" s="0" t="str">
        <f aca="false">IF(G6240=1,IF(B6240="",1,0),"")</f>
        <v/>
      </c>
    </row>
    <row r="6241" customFormat="false" ht="15" hidden="false" customHeight="false" outlineLevel="0" collapsed="false">
      <c r="A6241" s="35"/>
      <c r="B6241" s="35"/>
      <c r="G6241" s="0" t="str">
        <f aca="false">IF(A6241="","",IF(AND(A6241&gt;=Debut,A6241&lt;Fin),1,0))</f>
        <v/>
      </c>
      <c r="H6241" s="0" t="str">
        <f aca="false">IF(G6241=1,INT(ROUND((A6241-Debut)*86400,0)/600),"")</f>
        <v/>
      </c>
      <c r="I6241" s="0" t="str">
        <f aca="false">IF(G6241=1,INT(ROUND((A6241-Debut)*86400,0)/3600),"")</f>
        <v/>
      </c>
      <c r="J6241" s="0" t="str">
        <f aca="false">IF(OR(A6241="",B6241=""),"",ROUND((B6241-A6241)*86400,0))</f>
        <v/>
      </c>
      <c r="K6241" s="37" t="str">
        <f aca="false">IF(G6241=1,IF(COUNTIFS($C:$C,C6241,$G:$G,1,$A:$A,"&gt;="&amp;(A6241-FenetreInterm/86400),$A:$A,"&lt;="&amp;A6241)&gt;=NbInterm,1,0),"")</f>
        <v/>
      </c>
      <c r="L6241" s="37" t="str">
        <f aca="false">IF(G6241=1,IF(B6241="",0,IF(J6241&lt;SeuilFugitive,1,0)),"")</f>
        <v/>
      </c>
      <c r="M6241" s="37" t="str">
        <f aca="false">IF(G6241=1,IF(B6241="",IF((Fin-A6241)*24&gt;SeuilFigee,1,0),IF(J6241&gt;SeuilFigee*3600,1,0)),"")</f>
        <v/>
      </c>
      <c r="N6241" s="0" t="str">
        <f aca="false">IF(G6241=1,IF(COUNTIF(H$2:H6241,H6241)=1,COUNTIF($H:$H,H6241),""),"")</f>
        <v/>
      </c>
      <c r="O6241" s="0" t="str">
        <f aca="false">IF(G6241=1,IF(COUNTIF(I$2:I6241,I6241)=1,COUNTIF($I:$I,I6241),""),"")</f>
        <v/>
      </c>
      <c r="P6241" s="38" t="str">
        <f aca="false">IF(G6241=1,IF(COUNTIFS(C$2:C6241,C6241,G$2:G6241,1)=1,COUNTIFS($C:$C,C6241,$G:$G,1)+ROW()/10000000,""),"")</f>
        <v/>
      </c>
      <c r="Q6241" s="0" t="str">
        <f aca="false">IF(K6241=1,IF(COUNTIFS(C$2:C6241,C6241,K$2:K6241,1)=1,1,0),"")</f>
        <v/>
      </c>
      <c r="R6241" s="0" t="str">
        <f aca="false">IF(M6241=1,IF(COUNTIFS(C$2:C6241,C6241,M$2:M6241,1)=1,1,0),"")</f>
        <v/>
      </c>
      <c r="S6241" s="0" t="str">
        <f aca="false">IF(L6241=1,IF(COUNTIFS(C$2:C6241,C6241,L$2:L6241,1)=1,1,0),"")</f>
        <v/>
      </c>
      <c r="T6241" s="38" t="str">
        <f aca="false">IF(N6241="","",N6241+ROW()/10000000)</f>
        <v/>
      </c>
      <c r="U6241" s="0" t="str">
        <f aca="false">IF(G6241=1,IF(B6241="",1,0),"")</f>
        <v/>
      </c>
    </row>
    <row r="6242" customFormat="false" ht="15" hidden="false" customHeight="false" outlineLevel="0" collapsed="false">
      <c r="A6242" s="35"/>
      <c r="B6242" s="35"/>
      <c r="G6242" s="0" t="str">
        <f aca="false">IF(A6242="","",IF(AND(A6242&gt;=Debut,A6242&lt;Fin),1,0))</f>
        <v/>
      </c>
      <c r="H6242" s="0" t="str">
        <f aca="false">IF(G6242=1,INT(ROUND((A6242-Debut)*86400,0)/600),"")</f>
        <v/>
      </c>
      <c r="I6242" s="0" t="str">
        <f aca="false">IF(G6242=1,INT(ROUND((A6242-Debut)*86400,0)/3600),"")</f>
        <v/>
      </c>
      <c r="J6242" s="0" t="str">
        <f aca="false">IF(OR(A6242="",B6242=""),"",ROUND((B6242-A6242)*86400,0))</f>
        <v/>
      </c>
      <c r="K6242" s="37" t="str">
        <f aca="false">IF(G6242=1,IF(COUNTIFS($C:$C,C6242,$G:$G,1,$A:$A,"&gt;="&amp;(A6242-FenetreInterm/86400),$A:$A,"&lt;="&amp;A6242)&gt;=NbInterm,1,0),"")</f>
        <v/>
      </c>
      <c r="L6242" s="37" t="str">
        <f aca="false">IF(G6242=1,IF(B6242="",0,IF(J6242&lt;SeuilFugitive,1,0)),"")</f>
        <v/>
      </c>
      <c r="M6242" s="37" t="str">
        <f aca="false">IF(G6242=1,IF(B6242="",IF((Fin-A6242)*24&gt;SeuilFigee,1,0),IF(J6242&gt;SeuilFigee*3600,1,0)),"")</f>
        <v/>
      </c>
      <c r="N6242" s="0" t="str">
        <f aca="false">IF(G6242=1,IF(COUNTIF(H$2:H6242,H6242)=1,COUNTIF($H:$H,H6242),""),"")</f>
        <v/>
      </c>
      <c r="O6242" s="0" t="str">
        <f aca="false">IF(G6242=1,IF(COUNTIF(I$2:I6242,I6242)=1,COUNTIF($I:$I,I6242),""),"")</f>
        <v/>
      </c>
      <c r="P6242" s="38" t="str">
        <f aca="false">IF(G6242=1,IF(COUNTIFS(C$2:C6242,C6242,G$2:G6242,1)=1,COUNTIFS($C:$C,C6242,$G:$G,1)+ROW()/10000000,""),"")</f>
        <v/>
      </c>
      <c r="Q6242" s="0" t="str">
        <f aca="false">IF(K6242=1,IF(COUNTIFS(C$2:C6242,C6242,K$2:K6242,1)=1,1,0),"")</f>
        <v/>
      </c>
      <c r="R6242" s="0" t="str">
        <f aca="false">IF(M6242=1,IF(COUNTIFS(C$2:C6242,C6242,M$2:M6242,1)=1,1,0),"")</f>
        <v/>
      </c>
      <c r="S6242" s="0" t="str">
        <f aca="false">IF(L6242=1,IF(COUNTIFS(C$2:C6242,C6242,L$2:L6242,1)=1,1,0),"")</f>
        <v/>
      </c>
      <c r="T6242" s="38" t="str">
        <f aca="false">IF(N6242="","",N6242+ROW()/10000000)</f>
        <v/>
      </c>
      <c r="U6242" s="0" t="str">
        <f aca="false">IF(G6242=1,IF(B6242="",1,0),"")</f>
        <v/>
      </c>
    </row>
    <row r="6243" customFormat="false" ht="15" hidden="false" customHeight="false" outlineLevel="0" collapsed="false">
      <c r="A6243" s="35"/>
      <c r="B6243" s="35"/>
      <c r="G6243" s="0" t="str">
        <f aca="false">IF(A6243="","",IF(AND(A6243&gt;=Debut,A6243&lt;Fin),1,0))</f>
        <v/>
      </c>
      <c r="H6243" s="0" t="str">
        <f aca="false">IF(G6243=1,INT(ROUND((A6243-Debut)*86400,0)/600),"")</f>
        <v/>
      </c>
      <c r="I6243" s="0" t="str">
        <f aca="false">IF(G6243=1,INT(ROUND((A6243-Debut)*86400,0)/3600),"")</f>
        <v/>
      </c>
      <c r="J6243" s="0" t="str">
        <f aca="false">IF(OR(A6243="",B6243=""),"",ROUND((B6243-A6243)*86400,0))</f>
        <v/>
      </c>
      <c r="K6243" s="37" t="str">
        <f aca="false">IF(G6243=1,IF(COUNTIFS($C:$C,C6243,$G:$G,1,$A:$A,"&gt;="&amp;(A6243-FenetreInterm/86400),$A:$A,"&lt;="&amp;A6243)&gt;=NbInterm,1,0),"")</f>
        <v/>
      </c>
      <c r="L6243" s="37" t="str">
        <f aca="false">IF(G6243=1,IF(B6243="",0,IF(J6243&lt;SeuilFugitive,1,0)),"")</f>
        <v/>
      </c>
      <c r="M6243" s="37" t="str">
        <f aca="false">IF(G6243=1,IF(B6243="",IF((Fin-A6243)*24&gt;SeuilFigee,1,0),IF(J6243&gt;SeuilFigee*3600,1,0)),"")</f>
        <v/>
      </c>
      <c r="N6243" s="0" t="str">
        <f aca="false">IF(G6243=1,IF(COUNTIF(H$2:H6243,H6243)=1,COUNTIF($H:$H,H6243),""),"")</f>
        <v/>
      </c>
      <c r="O6243" s="0" t="str">
        <f aca="false">IF(G6243=1,IF(COUNTIF(I$2:I6243,I6243)=1,COUNTIF($I:$I,I6243),""),"")</f>
        <v/>
      </c>
      <c r="P6243" s="38" t="str">
        <f aca="false">IF(G6243=1,IF(COUNTIFS(C$2:C6243,C6243,G$2:G6243,1)=1,COUNTIFS($C:$C,C6243,$G:$G,1)+ROW()/10000000,""),"")</f>
        <v/>
      </c>
      <c r="Q6243" s="0" t="str">
        <f aca="false">IF(K6243=1,IF(COUNTIFS(C$2:C6243,C6243,K$2:K6243,1)=1,1,0),"")</f>
        <v/>
      </c>
      <c r="R6243" s="0" t="str">
        <f aca="false">IF(M6243=1,IF(COUNTIFS(C$2:C6243,C6243,M$2:M6243,1)=1,1,0),"")</f>
        <v/>
      </c>
      <c r="S6243" s="0" t="str">
        <f aca="false">IF(L6243=1,IF(COUNTIFS(C$2:C6243,C6243,L$2:L6243,1)=1,1,0),"")</f>
        <v/>
      </c>
      <c r="T6243" s="38" t="str">
        <f aca="false">IF(N6243="","",N6243+ROW()/10000000)</f>
        <v/>
      </c>
      <c r="U6243" s="0" t="str">
        <f aca="false">IF(G6243=1,IF(B6243="",1,0),"")</f>
        <v/>
      </c>
    </row>
    <row r="6244" customFormat="false" ht="15" hidden="false" customHeight="false" outlineLevel="0" collapsed="false">
      <c r="A6244" s="35"/>
      <c r="B6244" s="35"/>
      <c r="G6244" s="0" t="str">
        <f aca="false">IF(A6244="","",IF(AND(A6244&gt;=Debut,A6244&lt;Fin),1,0))</f>
        <v/>
      </c>
      <c r="H6244" s="0" t="str">
        <f aca="false">IF(G6244=1,INT(ROUND((A6244-Debut)*86400,0)/600),"")</f>
        <v/>
      </c>
      <c r="I6244" s="0" t="str">
        <f aca="false">IF(G6244=1,INT(ROUND((A6244-Debut)*86400,0)/3600),"")</f>
        <v/>
      </c>
      <c r="J6244" s="0" t="str">
        <f aca="false">IF(OR(A6244="",B6244=""),"",ROUND((B6244-A6244)*86400,0))</f>
        <v/>
      </c>
      <c r="K6244" s="37" t="str">
        <f aca="false">IF(G6244=1,IF(COUNTIFS($C:$C,C6244,$G:$G,1,$A:$A,"&gt;="&amp;(A6244-FenetreInterm/86400),$A:$A,"&lt;="&amp;A6244)&gt;=NbInterm,1,0),"")</f>
        <v/>
      </c>
      <c r="L6244" s="37" t="str">
        <f aca="false">IF(G6244=1,IF(B6244="",0,IF(J6244&lt;SeuilFugitive,1,0)),"")</f>
        <v/>
      </c>
      <c r="M6244" s="37" t="str">
        <f aca="false">IF(G6244=1,IF(B6244="",IF((Fin-A6244)*24&gt;SeuilFigee,1,0),IF(J6244&gt;SeuilFigee*3600,1,0)),"")</f>
        <v/>
      </c>
      <c r="N6244" s="0" t="str">
        <f aca="false">IF(G6244=1,IF(COUNTIF(H$2:H6244,H6244)=1,COUNTIF($H:$H,H6244),""),"")</f>
        <v/>
      </c>
      <c r="O6244" s="0" t="str">
        <f aca="false">IF(G6244=1,IF(COUNTIF(I$2:I6244,I6244)=1,COUNTIF($I:$I,I6244),""),"")</f>
        <v/>
      </c>
      <c r="P6244" s="38" t="str">
        <f aca="false">IF(G6244=1,IF(COUNTIFS(C$2:C6244,C6244,G$2:G6244,1)=1,COUNTIFS($C:$C,C6244,$G:$G,1)+ROW()/10000000,""),"")</f>
        <v/>
      </c>
      <c r="Q6244" s="0" t="str">
        <f aca="false">IF(K6244=1,IF(COUNTIFS(C$2:C6244,C6244,K$2:K6244,1)=1,1,0),"")</f>
        <v/>
      </c>
      <c r="R6244" s="0" t="str">
        <f aca="false">IF(M6244=1,IF(COUNTIFS(C$2:C6244,C6244,M$2:M6244,1)=1,1,0),"")</f>
        <v/>
      </c>
      <c r="S6244" s="0" t="str">
        <f aca="false">IF(L6244=1,IF(COUNTIFS(C$2:C6244,C6244,L$2:L6244,1)=1,1,0),"")</f>
        <v/>
      </c>
      <c r="T6244" s="38" t="str">
        <f aca="false">IF(N6244="","",N6244+ROW()/10000000)</f>
        <v/>
      </c>
      <c r="U6244" s="0" t="str">
        <f aca="false">IF(G6244=1,IF(B6244="",1,0),"")</f>
        <v/>
      </c>
    </row>
    <row r="6245" customFormat="false" ht="15" hidden="false" customHeight="false" outlineLevel="0" collapsed="false">
      <c r="A6245" s="35"/>
      <c r="B6245" s="35"/>
      <c r="G6245" s="0" t="str">
        <f aca="false">IF(A6245="","",IF(AND(A6245&gt;=Debut,A6245&lt;Fin),1,0))</f>
        <v/>
      </c>
      <c r="H6245" s="0" t="str">
        <f aca="false">IF(G6245=1,INT(ROUND((A6245-Debut)*86400,0)/600),"")</f>
        <v/>
      </c>
      <c r="I6245" s="0" t="str">
        <f aca="false">IF(G6245=1,INT(ROUND((A6245-Debut)*86400,0)/3600),"")</f>
        <v/>
      </c>
      <c r="J6245" s="0" t="str">
        <f aca="false">IF(OR(A6245="",B6245=""),"",ROUND((B6245-A6245)*86400,0))</f>
        <v/>
      </c>
      <c r="K6245" s="37" t="str">
        <f aca="false">IF(G6245=1,IF(COUNTIFS($C:$C,C6245,$G:$G,1,$A:$A,"&gt;="&amp;(A6245-FenetreInterm/86400),$A:$A,"&lt;="&amp;A6245)&gt;=NbInterm,1,0),"")</f>
        <v/>
      </c>
      <c r="L6245" s="37" t="str">
        <f aca="false">IF(G6245=1,IF(B6245="",0,IF(J6245&lt;SeuilFugitive,1,0)),"")</f>
        <v/>
      </c>
      <c r="M6245" s="37" t="str">
        <f aca="false">IF(G6245=1,IF(B6245="",IF((Fin-A6245)*24&gt;SeuilFigee,1,0),IF(J6245&gt;SeuilFigee*3600,1,0)),"")</f>
        <v/>
      </c>
      <c r="N6245" s="0" t="str">
        <f aca="false">IF(G6245=1,IF(COUNTIF(H$2:H6245,H6245)=1,COUNTIF($H:$H,H6245),""),"")</f>
        <v/>
      </c>
      <c r="O6245" s="0" t="str">
        <f aca="false">IF(G6245=1,IF(COUNTIF(I$2:I6245,I6245)=1,COUNTIF($I:$I,I6245),""),"")</f>
        <v/>
      </c>
      <c r="P6245" s="38" t="str">
        <f aca="false">IF(G6245=1,IF(COUNTIFS(C$2:C6245,C6245,G$2:G6245,1)=1,COUNTIFS($C:$C,C6245,$G:$G,1)+ROW()/10000000,""),"")</f>
        <v/>
      </c>
      <c r="Q6245" s="0" t="str">
        <f aca="false">IF(K6245=1,IF(COUNTIFS(C$2:C6245,C6245,K$2:K6245,1)=1,1,0),"")</f>
        <v/>
      </c>
      <c r="R6245" s="0" t="str">
        <f aca="false">IF(M6245=1,IF(COUNTIFS(C$2:C6245,C6245,M$2:M6245,1)=1,1,0),"")</f>
        <v/>
      </c>
      <c r="S6245" s="0" t="str">
        <f aca="false">IF(L6245=1,IF(COUNTIFS(C$2:C6245,C6245,L$2:L6245,1)=1,1,0),"")</f>
        <v/>
      </c>
      <c r="T6245" s="38" t="str">
        <f aca="false">IF(N6245="","",N6245+ROW()/10000000)</f>
        <v/>
      </c>
      <c r="U6245" s="0" t="str">
        <f aca="false">IF(G6245=1,IF(B6245="",1,0),"")</f>
        <v/>
      </c>
    </row>
    <row r="6246" customFormat="false" ht="15" hidden="false" customHeight="false" outlineLevel="0" collapsed="false">
      <c r="A6246" s="35"/>
      <c r="B6246" s="35"/>
      <c r="G6246" s="0" t="str">
        <f aca="false">IF(A6246="","",IF(AND(A6246&gt;=Debut,A6246&lt;Fin),1,0))</f>
        <v/>
      </c>
      <c r="H6246" s="0" t="str">
        <f aca="false">IF(G6246=1,INT(ROUND((A6246-Debut)*86400,0)/600),"")</f>
        <v/>
      </c>
      <c r="I6246" s="0" t="str">
        <f aca="false">IF(G6246=1,INT(ROUND((A6246-Debut)*86400,0)/3600),"")</f>
        <v/>
      </c>
      <c r="J6246" s="0" t="str">
        <f aca="false">IF(OR(A6246="",B6246=""),"",ROUND((B6246-A6246)*86400,0))</f>
        <v/>
      </c>
      <c r="K6246" s="37" t="str">
        <f aca="false">IF(G6246=1,IF(COUNTIFS($C:$C,C6246,$G:$G,1,$A:$A,"&gt;="&amp;(A6246-FenetreInterm/86400),$A:$A,"&lt;="&amp;A6246)&gt;=NbInterm,1,0),"")</f>
        <v/>
      </c>
      <c r="L6246" s="37" t="str">
        <f aca="false">IF(G6246=1,IF(B6246="",0,IF(J6246&lt;SeuilFugitive,1,0)),"")</f>
        <v/>
      </c>
      <c r="M6246" s="37" t="str">
        <f aca="false">IF(G6246=1,IF(B6246="",IF((Fin-A6246)*24&gt;SeuilFigee,1,0),IF(J6246&gt;SeuilFigee*3600,1,0)),"")</f>
        <v/>
      </c>
      <c r="N6246" s="0" t="str">
        <f aca="false">IF(G6246=1,IF(COUNTIF(H$2:H6246,H6246)=1,COUNTIF($H:$H,H6246),""),"")</f>
        <v/>
      </c>
      <c r="O6246" s="0" t="str">
        <f aca="false">IF(G6246=1,IF(COUNTIF(I$2:I6246,I6246)=1,COUNTIF($I:$I,I6246),""),"")</f>
        <v/>
      </c>
      <c r="P6246" s="38" t="str">
        <f aca="false">IF(G6246=1,IF(COUNTIFS(C$2:C6246,C6246,G$2:G6246,1)=1,COUNTIFS($C:$C,C6246,$G:$G,1)+ROW()/10000000,""),"")</f>
        <v/>
      </c>
      <c r="Q6246" s="0" t="str">
        <f aca="false">IF(K6246=1,IF(COUNTIFS(C$2:C6246,C6246,K$2:K6246,1)=1,1,0),"")</f>
        <v/>
      </c>
      <c r="R6246" s="0" t="str">
        <f aca="false">IF(M6246=1,IF(COUNTIFS(C$2:C6246,C6246,M$2:M6246,1)=1,1,0),"")</f>
        <v/>
      </c>
      <c r="S6246" s="0" t="str">
        <f aca="false">IF(L6246=1,IF(COUNTIFS(C$2:C6246,C6246,L$2:L6246,1)=1,1,0),"")</f>
        <v/>
      </c>
      <c r="T6246" s="38" t="str">
        <f aca="false">IF(N6246="","",N6246+ROW()/10000000)</f>
        <v/>
      </c>
      <c r="U6246" s="0" t="str">
        <f aca="false">IF(G6246=1,IF(B6246="",1,0),"")</f>
        <v/>
      </c>
    </row>
    <row r="6247" customFormat="false" ht="15" hidden="false" customHeight="false" outlineLevel="0" collapsed="false">
      <c r="A6247" s="35"/>
      <c r="B6247" s="35"/>
      <c r="G6247" s="0" t="str">
        <f aca="false">IF(A6247="","",IF(AND(A6247&gt;=Debut,A6247&lt;Fin),1,0))</f>
        <v/>
      </c>
      <c r="H6247" s="0" t="str">
        <f aca="false">IF(G6247=1,INT(ROUND((A6247-Debut)*86400,0)/600),"")</f>
        <v/>
      </c>
      <c r="I6247" s="0" t="str">
        <f aca="false">IF(G6247=1,INT(ROUND((A6247-Debut)*86400,0)/3600),"")</f>
        <v/>
      </c>
      <c r="J6247" s="0" t="str">
        <f aca="false">IF(OR(A6247="",B6247=""),"",ROUND((B6247-A6247)*86400,0))</f>
        <v/>
      </c>
      <c r="K6247" s="37" t="str">
        <f aca="false">IF(G6247=1,IF(COUNTIFS($C:$C,C6247,$G:$G,1,$A:$A,"&gt;="&amp;(A6247-FenetreInterm/86400),$A:$A,"&lt;="&amp;A6247)&gt;=NbInterm,1,0),"")</f>
        <v/>
      </c>
      <c r="L6247" s="37" t="str">
        <f aca="false">IF(G6247=1,IF(B6247="",0,IF(J6247&lt;SeuilFugitive,1,0)),"")</f>
        <v/>
      </c>
      <c r="M6247" s="37" t="str">
        <f aca="false">IF(G6247=1,IF(B6247="",IF((Fin-A6247)*24&gt;SeuilFigee,1,0),IF(J6247&gt;SeuilFigee*3600,1,0)),"")</f>
        <v/>
      </c>
      <c r="N6247" s="0" t="str">
        <f aca="false">IF(G6247=1,IF(COUNTIF(H$2:H6247,H6247)=1,COUNTIF($H:$H,H6247),""),"")</f>
        <v/>
      </c>
      <c r="O6247" s="0" t="str">
        <f aca="false">IF(G6247=1,IF(COUNTIF(I$2:I6247,I6247)=1,COUNTIF($I:$I,I6247),""),"")</f>
        <v/>
      </c>
      <c r="P6247" s="38" t="str">
        <f aca="false">IF(G6247=1,IF(COUNTIFS(C$2:C6247,C6247,G$2:G6247,1)=1,COUNTIFS($C:$C,C6247,$G:$G,1)+ROW()/10000000,""),"")</f>
        <v/>
      </c>
      <c r="Q6247" s="0" t="str">
        <f aca="false">IF(K6247=1,IF(COUNTIFS(C$2:C6247,C6247,K$2:K6247,1)=1,1,0),"")</f>
        <v/>
      </c>
      <c r="R6247" s="0" t="str">
        <f aca="false">IF(M6247=1,IF(COUNTIFS(C$2:C6247,C6247,M$2:M6247,1)=1,1,0),"")</f>
        <v/>
      </c>
      <c r="S6247" s="0" t="str">
        <f aca="false">IF(L6247=1,IF(COUNTIFS(C$2:C6247,C6247,L$2:L6247,1)=1,1,0),"")</f>
        <v/>
      </c>
      <c r="T6247" s="38" t="str">
        <f aca="false">IF(N6247="","",N6247+ROW()/10000000)</f>
        <v/>
      </c>
      <c r="U6247" s="0" t="str">
        <f aca="false">IF(G6247=1,IF(B6247="",1,0),"")</f>
        <v/>
      </c>
    </row>
    <row r="6248" customFormat="false" ht="15" hidden="false" customHeight="false" outlineLevel="0" collapsed="false">
      <c r="A6248" s="35"/>
      <c r="B6248" s="35"/>
      <c r="G6248" s="0" t="str">
        <f aca="false">IF(A6248="","",IF(AND(A6248&gt;=Debut,A6248&lt;Fin),1,0))</f>
        <v/>
      </c>
      <c r="H6248" s="0" t="str">
        <f aca="false">IF(G6248=1,INT(ROUND((A6248-Debut)*86400,0)/600),"")</f>
        <v/>
      </c>
      <c r="I6248" s="0" t="str">
        <f aca="false">IF(G6248=1,INT(ROUND((A6248-Debut)*86400,0)/3600),"")</f>
        <v/>
      </c>
      <c r="J6248" s="0" t="str">
        <f aca="false">IF(OR(A6248="",B6248=""),"",ROUND((B6248-A6248)*86400,0))</f>
        <v/>
      </c>
      <c r="K6248" s="37" t="str">
        <f aca="false">IF(G6248=1,IF(COUNTIFS($C:$C,C6248,$G:$G,1,$A:$A,"&gt;="&amp;(A6248-FenetreInterm/86400),$A:$A,"&lt;="&amp;A6248)&gt;=NbInterm,1,0),"")</f>
        <v/>
      </c>
      <c r="L6248" s="37" t="str">
        <f aca="false">IF(G6248=1,IF(B6248="",0,IF(J6248&lt;SeuilFugitive,1,0)),"")</f>
        <v/>
      </c>
      <c r="M6248" s="37" t="str">
        <f aca="false">IF(G6248=1,IF(B6248="",IF((Fin-A6248)*24&gt;SeuilFigee,1,0),IF(J6248&gt;SeuilFigee*3600,1,0)),"")</f>
        <v/>
      </c>
      <c r="N6248" s="0" t="str">
        <f aca="false">IF(G6248=1,IF(COUNTIF(H$2:H6248,H6248)=1,COUNTIF($H:$H,H6248),""),"")</f>
        <v/>
      </c>
      <c r="O6248" s="0" t="str">
        <f aca="false">IF(G6248=1,IF(COUNTIF(I$2:I6248,I6248)=1,COUNTIF($I:$I,I6248),""),"")</f>
        <v/>
      </c>
      <c r="P6248" s="38" t="str">
        <f aca="false">IF(G6248=1,IF(COUNTIFS(C$2:C6248,C6248,G$2:G6248,1)=1,COUNTIFS($C:$C,C6248,$G:$G,1)+ROW()/10000000,""),"")</f>
        <v/>
      </c>
      <c r="Q6248" s="0" t="str">
        <f aca="false">IF(K6248=1,IF(COUNTIFS(C$2:C6248,C6248,K$2:K6248,1)=1,1,0),"")</f>
        <v/>
      </c>
      <c r="R6248" s="0" t="str">
        <f aca="false">IF(M6248=1,IF(COUNTIFS(C$2:C6248,C6248,M$2:M6248,1)=1,1,0),"")</f>
        <v/>
      </c>
      <c r="S6248" s="0" t="str">
        <f aca="false">IF(L6248=1,IF(COUNTIFS(C$2:C6248,C6248,L$2:L6248,1)=1,1,0),"")</f>
        <v/>
      </c>
      <c r="T6248" s="38" t="str">
        <f aca="false">IF(N6248="","",N6248+ROW()/10000000)</f>
        <v/>
      </c>
      <c r="U6248" s="0" t="str">
        <f aca="false">IF(G6248=1,IF(B6248="",1,0),"")</f>
        <v/>
      </c>
    </row>
    <row r="6249" customFormat="false" ht="15" hidden="false" customHeight="false" outlineLevel="0" collapsed="false">
      <c r="A6249" s="35"/>
      <c r="B6249" s="35"/>
      <c r="G6249" s="0" t="str">
        <f aca="false">IF(A6249="","",IF(AND(A6249&gt;=Debut,A6249&lt;Fin),1,0))</f>
        <v/>
      </c>
      <c r="H6249" s="0" t="str">
        <f aca="false">IF(G6249=1,INT(ROUND((A6249-Debut)*86400,0)/600),"")</f>
        <v/>
      </c>
      <c r="I6249" s="0" t="str">
        <f aca="false">IF(G6249=1,INT(ROUND((A6249-Debut)*86400,0)/3600),"")</f>
        <v/>
      </c>
      <c r="J6249" s="0" t="str">
        <f aca="false">IF(OR(A6249="",B6249=""),"",ROUND((B6249-A6249)*86400,0))</f>
        <v/>
      </c>
      <c r="K6249" s="37" t="str">
        <f aca="false">IF(G6249=1,IF(COUNTIFS($C:$C,C6249,$G:$G,1,$A:$A,"&gt;="&amp;(A6249-FenetreInterm/86400),$A:$A,"&lt;="&amp;A6249)&gt;=NbInterm,1,0),"")</f>
        <v/>
      </c>
      <c r="L6249" s="37" t="str">
        <f aca="false">IF(G6249=1,IF(B6249="",0,IF(J6249&lt;SeuilFugitive,1,0)),"")</f>
        <v/>
      </c>
      <c r="M6249" s="37" t="str">
        <f aca="false">IF(G6249=1,IF(B6249="",IF((Fin-A6249)*24&gt;SeuilFigee,1,0),IF(J6249&gt;SeuilFigee*3600,1,0)),"")</f>
        <v/>
      </c>
      <c r="N6249" s="0" t="str">
        <f aca="false">IF(G6249=1,IF(COUNTIF(H$2:H6249,H6249)=1,COUNTIF($H:$H,H6249),""),"")</f>
        <v/>
      </c>
      <c r="O6249" s="0" t="str">
        <f aca="false">IF(G6249=1,IF(COUNTIF(I$2:I6249,I6249)=1,COUNTIF($I:$I,I6249),""),"")</f>
        <v/>
      </c>
      <c r="P6249" s="38" t="str">
        <f aca="false">IF(G6249=1,IF(COUNTIFS(C$2:C6249,C6249,G$2:G6249,1)=1,COUNTIFS($C:$C,C6249,$G:$G,1)+ROW()/10000000,""),"")</f>
        <v/>
      </c>
      <c r="Q6249" s="0" t="str">
        <f aca="false">IF(K6249=1,IF(COUNTIFS(C$2:C6249,C6249,K$2:K6249,1)=1,1,0),"")</f>
        <v/>
      </c>
      <c r="R6249" s="0" t="str">
        <f aca="false">IF(M6249=1,IF(COUNTIFS(C$2:C6249,C6249,M$2:M6249,1)=1,1,0),"")</f>
        <v/>
      </c>
      <c r="S6249" s="0" t="str">
        <f aca="false">IF(L6249=1,IF(COUNTIFS(C$2:C6249,C6249,L$2:L6249,1)=1,1,0),"")</f>
        <v/>
      </c>
      <c r="T6249" s="38" t="str">
        <f aca="false">IF(N6249="","",N6249+ROW()/10000000)</f>
        <v/>
      </c>
      <c r="U6249" s="0" t="str">
        <f aca="false">IF(G6249=1,IF(B6249="",1,0),"")</f>
        <v/>
      </c>
    </row>
    <row r="6250" customFormat="false" ht="15" hidden="false" customHeight="false" outlineLevel="0" collapsed="false">
      <c r="A6250" s="35"/>
      <c r="B6250" s="35"/>
      <c r="G6250" s="0" t="str">
        <f aca="false">IF(A6250="","",IF(AND(A6250&gt;=Debut,A6250&lt;Fin),1,0))</f>
        <v/>
      </c>
      <c r="H6250" s="0" t="str">
        <f aca="false">IF(G6250=1,INT(ROUND((A6250-Debut)*86400,0)/600),"")</f>
        <v/>
      </c>
      <c r="I6250" s="0" t="str">
        <f aca="false">IF(G6250=1,INT(ROUND((A6250-Debut)*86400,0)/3600),"")</f>
        <v/>
      </c>
      <c r="J6250" s="0" t="str">
        <f aca="false">IF(OR(A6250="",B6250=""),"",ROUND((B6250-A6250)*86400,0))</f>
        <v/>
      </c>
      <c r="K6250" s="37" t="str">
        <f aca="false">IF(G6250=1,IF(COUNTIFS($C:$C,C6250,$G:$G,1,$A:$A,"&gt;="&amp;(A6250-FenetreInterm/86400),$A:$A,"&lt;="&amp;A6250)&gt;=NbInterm,1,0),"")</f>
        <v/>
      </c>
      <c r="L6250" s="37" t="str">
        <f aca="false">IF(G6250=1,IF(B6250="",0,IF(J6250&lt;SeuilFugitive,1,0)),"")</f>
        <v/>
      </c>
      <c r="M6250" s="37" t="str">
        <f aca="false">IF(G6250=1,IF(B6250="",IF((Fin-A6250)*24&gt;SeuilFigee,1,0),IF(J6250&gt;SeuilFigee*3600,1,0)),"")</f>
        <v/>
      </c>
      <c r="N6250" s="0" t="str">
        <f aca="false">IF(G6250=1,IF(COUNTIF(H$2:H6250,H6250)=1,COUNTIF($H:$H,H6250),""),"")</f>
        <v/>
      </c>
      <c r="O6250" s="0" t="str">
        <f aca="false">IF(G6250=1,IF(COUNTIF(I$2:I6250,I6250)=1,COUNTIF($I:$I,I6250),""),"")</f>
        <v/>
      </c>
      <c r="P6250" s="38" t="str">
        <f aca="false">IF(G6250=1,IF(COUNTIFS(C$2:C6250,C6250,G$2:G6250,1)=1,COUNTIFS($C:$C,C6250,$G:$G,1)+ROW()/10000000,""),"")</f>
        <v/>
      </c>
      <c r="Q6250" s="0" t="str">
        <f aca="false">IF(K6250=1,IF(COUNTIFS(C$2:C6250,C6250,K$2:K6250,1)=1,1,0),"")</f>
        <v/>
      </c>
      <c r="R6250" s="0" t="str">
        <f aca="false">IF(M6250=1,IF(COUNTIFS(C$2:C6250,C6250,M$2:M6250,1)=1,1,0),"")</f>
        <v/>
      </c>
      <c r="S6250" s="0" t="str">
        <f aca="false">IF(L6250=1,IF(COUNTIFS(C$2:C6250,C6250,L$2:L6250,1)=1,1,0),"")</f>
        <v/>
      </c>
      <c r="T6250" s="38" t="str">
        <f aca="false">IF(N6250="","",N6250+ROW()/10000000)</f>
        <v/>
      </c>
      <c r="U6250" s="0" t="str">
        <f aca="false">IF(G6250=1,IF(B6250="",1,0),"")</f>
        <v/>
      </c>
    </row>
    <row r="6251" customFormat="false" ht="15" hidden="false" customHeight="false" outlineLevel="0" collapsed="false">
      <c r="A6251" s="35"/>
      <c r="B6251" s="35"/>
      <c r="G6251" s="0" t="str">
        <f aca="false">IF(A6251="","",IF(AND(A6251&gt;=Debut,A6251&lt;Fin),1,0))</f>
        <v/>
      </c>
      <c r="H6251" s="0" t="str">
        <f aca="false">IF(G6251=1,INT(ROUND((A6251-Debut)*86400,0)/600),"")</f>
        <v/>
      </c>
      <c r="I6251" s="0" t="str">
        <f aca="false">IF(G6251=1,INT(ROUND((A6251-Debut)*86400,0)/3600),"")</f>
        <v/>
      </c>
      <c r="J6251" s="0" t="str">
        <f aca="false">IF(OR(A6251="",B6251=""),"",ROUND((B6251-A6251)*86400,0))</f>
        <v/>
      </c>
      <c r="K6251" s="37" t="str">
        <f aca="false">IF(G6251=1,IF(COUNTIFS($C:$C,C6251,$G:$G,1,$A:$A,"&gt;="&amp;(A6251-FenetreInterm/86400),$A:$A,"&lt;="&amp;A6251)&gt;=NbInterm,1,0),"")</f>
        <v/>
      </c>
      <c r="L6251" s="37" t="str">
        <f aca="false">IF(G6251=1,IF(B6251="",0,IF(J6251&lt;SeuilFugitive,1,0)),"")</f>
        <v/>
      </c>
      <c r="M6251" s="37" t="str">
        <f aca="false">IF(G6251=1,IF(B6251="",IF((Fin-A6251)*24&gt;SeuilFigee,1,0),IF(J6251&gt;SeuilFigee*3600,1,0)),"")</f>
        <v/>
      </c>
      <c r="N6251" s="0" t="str">
        <f aca="false">IF(G6251=1,IF(COUNTIF(H$2:H6251,H6251)=1,COUNTIF($H:$H,H6251),""),"")</f>
        <v/>
      </c>
      <c r="O6251" s="0" t="str">
        <f aca="false">IF(G6251=1,IF(COUNTIF(I$2:I6251,I6251)=1,COUNTIF($I:$I,I6251),""),"")</f>
        <v/>
      </c>
      <c r="P6251" s="38" t="str">
        <f aca="false">IF(G6251=1,IF(COUNTIFS(C$2:C6251,C6251,G$2:G6251,1)=1,COUNTIFS($C:$C,C6251,$G:$G,1)+ROW()/10000000,""),"")</f>
        <v/>
      </c>
      <c r="Q6251" s="0" t="str">
        <f aca="false">IF(K6251=1,IF(COUNTIFS(C$2:C6251,C6251,K$2:K6251,1)=1,1,0),"")</f>
        <v/>
      </c>
      <c r="R6251" s="0" t="str">
        <f aca="false">IF(M6251=1,IF(COUNTIFS(C$2:C6251,C6251,M$2:M6251,1)=1,1,0),"")</f>
        <v/>
      </c>
      <c r="S6251" s="0" t="str">
        <f aca="false">IF(L6251=1,IF(COUNTIFS(C$2:C6251,C6251,L$2:L6251,1)=1,1,0),"")</f>
        <v/>
      </c>
      <c r="T6251" s="38" t="str">
        <f aca="false">IF(N6251="","",N6251+ROW()/10000000)</f>
        <v/>
      </c>
      <c r="U6251" s="0" t="str">
        <f aca="false">IF(G6251=1,IF(B6251="",1,0),"")</f>
        <v/>
      </c>
    </row>
    <row r="6252" customFormat="false" ht="15" hidden="false" customHeight="false" outlineLevel="0" collapsed="false">
      <c r="A6252" s="35"/>
      <c r="B6252" s="35"/>
      <c r="G6252" s="0" t="str">
        <f aca="false">IF(A6252="","",IF(AND(A6252&gt;=Debut,A6252&lt;Fin),1,0))</f>
        <v/>
      </c>
      <c r="H6252" s="0" t="str">
        <f aca="false">IF(G6252=1,INT(ROUND((A6252-Debut)*86400,0)/600),"")</f>
        <v/>
      </c>
      <c r="I6252" s="0" t="str">
        <f aca="false">IF(G6252=1,INT(ROUND((A6252-Debut)*86400,0)/3600),"")</f>
        <v/>
      </c>
      <c r="J6252" s="0" t="str">
        <f aca="false">IF(OR(A6252="",B6252=""),"",ROUND((B6252-A6252)*86400,0))</f>
        <v/>
      </c>
      <c r="K6252" s="37" t="str">
        <f aca="false">IF(G6252=1,IF(COUNTIFS($C:$C,C6252,$G:$G,1,$A:$A,"&gt;="&amp;(A6252-FenetreInterm/86400),$A:$A,"&lt;="&amp;A6252)&gt;=NbInterm,1,0),"")</f>
        <v/>
      </c>
      <c r="L6252" s="37" t="str">
        <f aca="false">IF(G6252=1,IF(B6252="",0,IF(J6252&lt;SeuilFugitive,1,0)),"")</f>
        <v/>
      </c>
      <c r="M6252" s="37" t="str">
        <f aca="false">IF(G6252=1,IF(B6252="",IF((Fin-A6252)*24&gt;SeuilFigee,1,0),IF(J6252&gt;SeuilFigee*3600,1,0)),"")</f>
        <v/>
      </c>
      <c r="N6252" s="0" t="str">
        <f aca="false">IF(G6252=1,IF(COUNTIF(H$2:H6252,H6252)=1,COUNTIF($H:$H,H6252),""),"")</f>
        <v/>
      </c>
      <c r="O6252" s="0" t="str">
        <f aca="false">IF(G6252=1,IF(COUNTIF(I$2:I6252,I6252)=1,COUNTIF($I:$I,I6252),""),"")</f>
        <v/>
      </c>
      <c r="P6252" s="38" t="str">
        <f aca="false">IF(G6252=1,IF(COUNTIFS(C$2:C6252,C6252,G$2:G6252,1)=1,COUNTIFS($C:$C,C6252,$G:$G,1)+ROW()/10000000,""),"")</f>
        <v/>
      </c>
      <c r="Q6252" s="0" t="str">
        <f aca="false">IF(K6252=1,IF(COUNTIFS(C$2:C6252,C6252,K$2:K6252,1)=1,1,0),"")</f>
        <v/>
      </c>
      <c r="R6252" s="0" t="str">
        <f aca="false">IF(M6252=1,IF(COUNTIFS(C$2:C6252,C6252,M$2:M6252,1)=1,1,0),"")</f>
        <v/>
      </c>
      <c r="S6252" s="0" t="str">
        <f aca="false">IF(L6252=1,IF(COUNTIFS(C$2:C6252,C6252,L$2:L6252,1)=1,1,0),"")</f>
        <v/>
      </c>
      <c r="T6252" s="38" t="str">
        <f aca="false">IF(N6252="","",N6252+ROW()/10000000)</f>
        <v/>
      </c>
      <c r="U6252" s="0" t="str">
        <f aca="false">IF(G6252=1,IF(B6252="",1,0),"")</f>
        <v/>
      </c>
    </row>
    <row r="6253" customFormat="false" ht="15" hidden="false" customHeight="false" outlineLevel="0" collapsed="false">
      <c r="A6253" s="35"/>
      <c r="B6253" s="35"/>
      <c r="G6253" s="0" t="str">
        <f aca="false">IF(A6253="","",IF(AND(A6253&gt;=Debut,A6253&lt;Fin),1,0))</f>
        <v/>
      </c>
      <c r="H6253" s="0" t="str">
        <f aca="false">IF(G6253=1,INT(ROUND((A6253-Debut)*86400,0)/600),"")</f>
        <v/>
      </c>
      <c r="I6253" s="0" t="str">
        <f aca="false">IF(G6253=1,INT(ROUND((A6253-Debut)*86400,0)/3600),"")</f>
        <v/>
      </c>
      <c r="J6253" s="0" t="str">
        <f aca="false">IF(OR(A6253="",B6253=""),"",ROUND((B6253-A6253)*86400,0))</f>
        <v/>
      </c>
      <c r="K6253" s="37" t="str">
        <f aca="false">IF(G6253=1,IF(COUNTIFS($C:$C,C6253,$G:$G,1,$A:$A,"&gt;="&amp;(A6253-FenetreInterm/86400),$A:$A,"&lt;="&amp;A6253)&gt;=NbInterm,1,0),"")</f>
        <v/>
      </c>
      <c r="L6253" s="37" t="str">
        <f aca="false">IF(G6253=1,IF(B6253="",0,IF(J6253&lt;SeuilFugitive,1,0)),"")</f>
        <v/>
      </c>
      <c r="M6253" s="37" t="str">
        <f aca="false">IF(G6253=1,IF(B6253="",IF((Fin-A6253)*24&gt;SeuilFigee,1,0),IF(J6253&gt;SeuilFigee*3600,1,0)),"")</f>
        <v/>
      </c>
      <c r="N6253" s="0" t="str">
        <f aca="false">IF(G6253=1,IF(COUNTIF(H$2:H6253,H6253)=1,COUNTIF($H:$H,H6253),""),"")</f>
        <v/>
      </c>
      <c r="O6253" s="0" t="str">
        <f aca="false">IF(G6253=1,IF(COUNTIF(I$2:I6253,I6253)=1,COUNTIF($I:$I,I6253),""),"")</f>
        <v/>
      </c>
      <c r="P6253" s="38" t="str">
        <f aca="false">IF(G6253=1,IF(COUNTIFS(C$2:C6253,C6253,G$2:G6253,1)=1,COUNTIFS($C:$C,C6253,$G:$G,1)+ROW()/10000000,""),"")</f>
        <v/>
      </c>
      <c r="Q6253" s="0" t="str">
        <f aca="false">IF(K6253=1,IF(COUNTIFS(C$2:C6253,C6253,K$2:K6253,1)=1,1,0),"")</f>
        <v/>
      </c>
      <c r="R6253" s="0" t="str">
        <f aca="false">IF(M6253=1,IF(COUNTIFS(C$2:C6253,C6253,M$2:M6253,1)=1,1,0),"")</f>
        <v/>
      </c>
      <c r="S6253" s="0" t="str">
        <f aca="false">IF(L6253=1,IF(COUNTIFS(C$2:C6253,C6253,L$2:L6253,1)=1,1,0),"")</f>
        <v/>
      </c>
      <c r="T6253" s="38" t="str">
        <f aca="false">IF(N6253="","",N6253+ROW()/10000000)</f>
        <v/>
      </c>
      <c r="U6253" s="0" t="str">
        <f aca="false">IF(G6253=1,IF(B6253="",1,0),"")</f>
        <v/>
      </c>
    </row>
    <row r="6254" customFormat="false" ht="15" hidden="false" customHeight="false" outlineLevel="0" collapsed="false">
      <c r="A6254" s="35"/>
      <c r="B6254" s="35"/>
      <c r="G6254" s="0" t="str">
        <f aca="false">IF(A6254="","",IF(AND(A6254&gt;=Debut,A6254&lt;Fin),1,0))</f>
        <v/>
      </c>
      <c r="H6254" s="0" t="str">
        <f aca="false">IF(G6254=1,INT(ROUND((A6254-Debut)*86400,0)/600),"")</f>
        <v/>
      </c>
      <c r="I6254" s="0" t="str">
        <f aca="false">IF(G6254=1,INT(ROUND((A6254-Debut)*86400,0)/3600),"")</f>
        <v/>
      </c>
      <c r="J6254" s="0" t="str">
        <f aca="false">IF(OR(A6254="",B6254=""),"",ROUND((B6254-A6254)*86400,0))</f>
        <v/>
      </c>
      <c r="K6254" s="37" t="str">
        <f aca="false">IF(G6254=1,IF(COUNTIFS($C:$C,C6254,$G:$G,1,$A:$A,"&gt;="&amp;(A6254-FenetreInterm/86400),$A:$A,"&lt;="&amp;A6254)&gt;=NbInterm,1,0),"")</f>
        <v/>
      </c>
      <c r="L6254" s="37" t="str">
        <f aca="false">IF(G6254=1,IF(B6254="",0,IF(J6254&lt;SeuilFugitive,1,0)),"")</f>
        <v/>
      </c>
      <c r="M6254" s="37" t="str">
        <f aca="false">IF(G6254=1,IF(B6254="",IF((Fin-A6254)*24&gt;SeuilFigee,1,0),IF(J6254&gt;SeuilFigee*3600,1,0)),"")</f>
        <v/>
      </c>
      <c r="N6254" s="0" t="str">
        <f aca="false">IF(G6254=1,IF(COUNTIF(H$2:H6254,H6254)=1,COUNTIF($H:$H,H6254),""),"")</f>
        <v/>
      </c>
      <c r="O6254" s="0" t="str">
        <f aca="false">IF(G6254=1,IF(COUNTIF(I$2:I6254,I6254)=1,COUNTIF($I:$I,I6254),""),"")</f>
        <v/>
      </c>
      <c r="P6254" s="38" t="str">
        <f aca="false">IF(G6254=1,IF(COUNTIFS(C$2:C6254,C6254,G$2:G6254,1)=1,COUNTIFS($C:$C,C6254,$G:$G,1)+ROW()/10000000,""),"")</f>
        <v/>
      </c>
      <c r="Q6254" s="0" t="str">
        <f aca="false">IF(K6254=1,IF(COUNTIFS(C$2:C6254,C6254,K$2:K6254,1)=1,1,0),"")</f>
        <v/>
      </c>
      <c r="R6254" s="0" t="str">
        <f aca="false">IF(M6254=1,IF(COUNTIFS(C$2:C6254,C6254,M$2:M6254,1)=1,1,0),"")</f>
        <v/>
      </c>
      <c r="S6254" s="0" t="str">
        <f aca="false">IF(L6254=1,IF(COUNTIFS(C$2:C6254,C6254,L$2:L6254,1)=1,1,0),"")</f>
        <v/>
      </c>
      <c r="T6254" s="38" t="str">
        <f aca="false">IF(N6254="","",N6254+ROW()/10000000)</f>
        <v/>
      </c>
      <c r="U6254" s="0" t="str">
        <f aca="false">IF(G6254=1,IF(B6254="",1,0),"")</f>
        <v/>
      </c>
    </row>
    <row r="6255" customFormat="false" ht="15" hidden="false" customHeight="false" outlineLevel="0" collapsed="false">
      <c r="A6255" s="35"/>
      <c r="B6255" s="35"/>
      <c r="G6255" s="0" t="str">
        <f aca="false">IF(A6255="","",IF(AND(A6255&gt;=Debut,A6255&lt;Fin),1,0))</f>
        <v/>
      </c>
      <c r="H6255" s="0" t="str">
        <f aca="false">IF(G6255=1,INT(ROUND((A6255-Debut)*86400,0)/600),"")</f>
        <v/>
      </c>
      <c r="I6255" s="0" t="str">
        <f aca="false">IF(G6255=1,INT(ROUND((A6255-Debut)*86400,0)/3600),"")</f>
        <v/>
      </c>
      <c r="J6255" s="0" t="str">
        <f aca="false">IF(OR(A6255="",B6255=""),"",ROUND((B6255-A6255)*86400,0))</f>
        <v/>
      </c>
      <c r="K6255" s="37" t="str">
        <f aca="false">IF(G6255=1,IF(COUNTIFS($C:$C,C6255,$G:$G,1,$A:$A,"&gt;="&amp;(A6255-FenetreInterm/86400),$A:$A,"&lt;="&amp;A6255)&gt;=NbInterm,1,0),"")</f>
        <v/>
      </c>
      <c r="L6255" s="37" t="str">
        <f aca="false">IF(G6255=1,IF(B6255="",0,IF(J6255&lt;SeuilFugitive,1,0)),"")</f>
        <v/>
      </c>
      <c r="M6255" s="37" t="str">
        <f aca="false">IF(G6255=1,IF(B6255="",IF((Fin-A6255)*24&gt;SeuilFigee,1,0),IF(J6255&gt;SeuilFigee*3600,1,0)),"")</f>
        <v/>
      </c>
      <c r="N6255" s="0" t="str">
        <f aca="false">IF(G6255=1,IF(COUNTIF(H$2:H6255,H6255)=1,COUNTIF($H:$H,H6255),""),"")</f>
        <v/>
      </c>
      <c r="O6255" s="0" t="str">
        <f aca="false">IF(G6255=1,IF(COUNTIF(I$2:I6255,I6255)=1,COUNTIF($I:$I,I6255),""),"")</f>
        <v/>
      </c>
      <c r="P6255" s="38" t="str">
        <f aca="false">IF(G6255=1,IF(COUNTIFS(C$2:C6255,C6255,G$2:G6255,1)=1,COUNTIFS($C:$C,C6255,$G:$G,1)+ROW()/10000000,""),"")</f>
        <v/>
      </c>
      <c r="Q6255" s="0" t="str">
        <f aca="false">IF(K6255=1,IF(COUNTIFS(C$2:C6255,C6255,K$2:K6255,1)=1,1,0),"")</f>
        <v/>
      </c>
      <c r="R6255" s="0" t="str">
        <f aca="false">IF(M6255=1,IF(COUNTIFS(C$2:C6255,C6255,M$2:M6255,1)=1,1,0),"")</f>
        <v/>
      </c>
      <c r="S6255" s="0" t="str">
        <f aca="false">IF(L6255=1,IF(COUNTIFS(C$2:C6255,C6255,L$2:L6255,1)=1,1,0),"")</f>
        <v/>
      </c>
      <c r="T6255" s="38" t="str">
        <f aca="false">IF(N6255="","",N6255+ROW()/10000000)</f>
        <v/>
      </c>
      <c r="U6255" s="0" t="str">
        <f aca="false">IF(G6255=1,IF(B6255="",1,0),"")</f>
        <v/>
      </c>
    </row>
    <row r="6256" customFormat="false" ht="15" hidden="false" customHeight="false" outlineLevel="0" collapsed="false">
      <c r="A6256" s="35"/>
      <c r="B6256" s="35"/>
      <c r="G6256" s="0" t="str">
        <f aca="false">IF(A6256="","",IF(AND(A6256&gt;=Debut,A6256&lt;Fin),1,0))</f>
        <v/>
      </c>
      <c r="H6256" s="0" t="str">
        <f aca="false">IF(G6256=1,INT(ROUND((A6256-Debut)*86400,0)/600),"")</f>
        <v/>
      </c>
      <c r="I6256" s="0" t="str">
        <f aca="false">IF(G6256=1,INT(ROUND((A6256-Debut)*86400,0)/3600),"")</f>
        <v/>
      </c>
      <c r="J6256" s="0" t="str">
        <f aca="false">IF(OR(A6256="",B6256=""),"",ROUND((B6256-A6256)*86400,0))</f>
        <v/>
      </c>
      <c r="K6256" s="37" t="str">
        <f aca="false">IF(G6256=1,IF(COUNTIFS($C:$C,C6256,$G:$G,1,$A:$A,"&gt;="&amp;(A6256-FenetreInterm/86400),$A:$A,"&lt;="&amp;A6256)&gt;=NbInterm,1,0),"")</f>
        <v/>
      </c>
      <c r="L6256" s="37" t="str">
        <f aca="false">IF(G6256=1,IF(B6256="",0,IF(J6256&lt;SeuilFugitive,1,0)),"")</f>
        <v/>
      </c>
      <c r="M6256" s="37" t="str">
        <f aca="false">IF(G6256=1,IF(B6256="",IF((Fin-A6256)*24&gt;SeuilFigee,1,0),IF(J6256&gt;SeuilFigee*3600,1,0)),"")</f>
        <v/>
      </c>
      <c r="N6256" s="0" t="str">
        <f aca="false">IF(G6256=1,IF(COUNTIF(H$2:H6256,H6256)=1,COUNTIF($H:$H,H6256),""),"")</f>
        <v/>
      </c>
      <c r="O6256" s="0" t="str">
        <f aca="false">IF(G6256=1,IF(COUNTIF(I$2:I6256,I6256)=1,COUNTIF($I:$I,I6256),""),"")</f>
        <v/>
      </c>
      <c r="P6256" s="38" t="str">
        <f aca="false">IF(G6256=1,IF(COUNTIFS(C$2:C6256,C6256,G$2:G6256,1)=1,COUNTIFS($C:$C,C6256,$G:$G,1)+ROW()/10000000,""),"")</f>
        <v/>
      </c>
      <c r="Q6256" s="0" t="str">
        <f aca="false">IF(K6256=1,IF(COUNTIFS(C$2:C6256,C6256,K$2:K6256,1)=1,1,0),"")</f>
        <v/>
      </c>
      <c r="R6256" s="0" t="str">
        <f aca="false">IF(M6256=1,IF(COUNTIFS(C$2:C6256,C6256,M$2:M6256,1)=1,1,0),"")</f>
        <v/>
      </c>
      <c r="S6256" s="0" t="str">
        <f aca="false">IF(L6256=1,IF(COUNTIFS(C$2:C6256,C6256,L$2:L6256,1)=1,1,0),"")</f>
        <v/>
      </c>
      <c r="T6256" s="38" t="str">
        <f aca="false">IF(N6256="","",N6256+ROW()/10000000)</f>
        <v/>
      </c>
      <c r="U6256" s="0" t="str">
        <f aca="false">IF(G6256=1,IF(B6256="",1,0),"")</f>
        <v/>
      </c>
    </row>
    <row r="6257" customFormat="false" ht="15" hidden="false" customHeight="false" outlineLevel="0" collapsed="false">
      <c r="A6257" s="35"/>
      <c r="B6257" s="35"/>
      <c r="G6257" s="0" t="str">
        <f aca="false">IF(A6257="","",IF(AND(A6257&gt;=Debut,A6257&lt;Fin),1,0))</f>
        <v/>
      </c>
      <c r="H6257" s="0" t="str">
        <f aca="false">IF(G6257=1,INT(ROUND((A6257-Debut)*86400,0)/600),"")</f>
        <v/>
      </c>
      <c r="I6257" s="0" t="str">
        <f aca="false">IF(G6257=1,INT(ROUND((A6257-Debut)*86400,0)/3600),"")</f>
        <v/>
      </c>
      <c r="J6257" s="0" t="str">
        <f aca="false">IF(OR(A6257="",B6257=""),"",ROUND((B6257-A6257)*86400,0))</f>
        <v/>
      </c>
      <c r="K6257" s="37" t="str">
        <f aca="false">IF(G6257=1,IF(COUNTIFS($C:$C,C6257,$G:$G,1,$A:$A,"&gt;="&amp;(A6257-FenetreInterm/86400),$A:$A,"&lt;="&amp;A6257)&gt;=NbInterm,1,0),"")</f>
        <v/>
      </c>
      <c r="L6257" s="37" t="str">
        <f aca="false">IF(G6257=1,IF(B6257="",0,IF(J6257&lt;SeuilFugitive,1,0)),"")</f>
        <v/>
      </c>
      <c r="M6257" s="37" t="str">
        <f aca="false">IF(G6257=1,IF(B6257="",IF((Fin-A6257)*24&gt;SeuilFigee,1,0),IF(J6257&gt;SeuilFigee*3600,1,0)),"")</f>
        <v/>
      </c>
      <c r="N6257" s="0" t="str">
        <f aca="false">IF(G6257=1,IF(COUNTIF(H$2:H6257,H6257)=1,COUNTIF($H:$H,H6257),""),"")</f>
        <v/>
      </c>
      <c r="O6257" s="0" t="str">
        <f aca="false">IF(G6257=1,IF(COUNTIF(I$2:I6257,I6257)=1,COUNTIF($I:$I,I6257),""),"")</f>
        <v/>
      </c>
      <c r="P6257" s="38" t="str">
        <f aca="false">IF(G6257=1,IF(COUNTIFS(C$2:C6257,C6257,G$2:G6257,1)=1,COUNTIFS($C:$C,C6257,$G:$G,1)+ROW()/10000000,""),"")</f>
        <v/>
      </c>
      <c r="Q6257" s="0" t="str">
        <f aca="false">IF(K6257=1,IF(COUNTIFS(C$2:C6257,C6257,K$2:K6257,1)=1,1,0),"")</f>
        <v/>
      </c>
      <c r="R6257" s="0" t="str">
        <f aca="false">IF(M6257=1,IF(COUNTIFS(C$2:C6257,C6257,M$2:M6257,1)=1,1,0),"")</f>
        <v/>
      </c>
      <c r="S6257" s="0" t="str">
        <f aca="false">IF(L6257=1,IF(COUNTIFS(C$2:C6257,C6257,L$2:L6257,1)=1,1,0),"")</f>
        <v/>
      </c>
      <c r="T6257" s="38" t="str">
        <f aca="false">IF(N6257="","",N6257+ROW()/10000000)</f>
        <v/>
      </c>
      <c r="U6257" s="0" t="str">
        <f aca="false">IF(G6257=1,IF(B6257="",1,0),"")</f>
        <v/>
      </c>
    </row>
    <row r="6258" customFormat="false" ht="15" hidden="false" customHeight="false" outlineLevel="0" collapsed="false">
      <c r="A6258" s="35"/>
      <c r="B6258" s="35"/>
      <c r="G6258" s="0" t="str">
        <f aca="false">IF(A6258="","",IF(AND(A6258&gt;=Debut,A6258&lt;Fin),1,0))</f>
        <v/>
      </c>
      <c r="H6258" s="0" t="str">
        <f aca="false">IF(G6258=1,INT(ROUND((A6258-Debut)*86400,0)/600),"")</f>
        <v/>
      </c>
      <c r="I6258" s="0" t="str">
        <f aca="false">IF(G6258=1,INT(ROUND((A6258-Debut)*86400,0)/3600),"")</f>
        <v/>
      </c>
      <c r="J6258" s="0" t="str">
        <f aca="false">IF(OR(A6258="",B6258=""),"",ROUND((B6258-A6258)*86400,0))</f>
        <v/>
      </c>
      <c r="K6258" s="37" t="str">
        <f aca="false">IF(G6258=1,IF(COUNTIFS($C:$C,C6258,$G:$G,1,$A:$A,"&gt;="&amp;(A6258-FenetreInterm/86400),$A:$A,"&lt;="&amp;A6258)&gt;=NbInterm,1,0),"")</f>
        <v/>
      </c>
      <c r="L6258" s="37" t="str">
        <f aca="false">IF(G6258=1,IF(B6258="",0,IF(J6258&lt;SeuilFugitive,1,0)),"")</f>
        <v/>
      </c>
      <c r="M6258" s="37" t="str">
        <f aca="false">IF(G6258=1,IF(B6258="",IF((Fin-A6258)*24&gt;SeuilFigee,1,0),IF(J6258&gt;SeuilFigee*3600,1,0)),"")</f>
        <v/>
      </c>
      <c r="N6258" s="0" t="str">
        <f aca="false">IF(G6258=1,IF(COUNTIF(H$2:H6258,H6258)=1,COUNTIF($H:$H,H6258),""),"")</f>
        <v/>
      </c>
      <c r="O6258" s="0" t="str">
        <f aca="false">IF(G6258=1,IF(COUNTIF(I$2:I6258,I6258)=1,COUNTIF($I:$I,I6258),""),"")</f>
        <v/>
      </c>
      <c r="P6258" s="38" t="str">
        <f aca="false">IF(G6258=1,IF(COUNTIFS(C$2:C6258,C6258,G$2:G6258,1)=1,COUNTIFS($C:$C,C6258,$G:$G,1)+ROW()/10000000,""),"")</f>
        <v/>
      </c>
      <c r="Q6258" s="0" t="str">
        <f aca="false">IF(K6258=1,IF(COUNTIFS(C$2:C6258,C6258,K$2:K6258,1)=1,1,0),"")</f>
        <v/>
      </c>
      <c r="R6258" s="0" t="str">
        <f aca="false">IF(M6258=1,IF(COUNTIFS(C$2:C6258,C6258,M$2:M6258,1)=1,1,0),"")</f>
        <v/>
      </c>
      <c r="S6258" s="0" t="str">
        <f aca="false">IF(L6258=1,IF(COUNTIFS(C$2:C6258,C6258,L$2:L6258,1)=1,1,0),"")</f>
        <v/>
      </c>
      <c r="T6258" s="38" t="str">
        <f aca="false">IF(N6258="","",N6258+ROW()/10000000)</f>
        <v/>
      </c>
      <c r="U6258" s="0" t="str">
        <f aca="false">IF(G6258=1,IF(B6258="",1,0),"")</f>
        <v/>
      </c>
    </row>
    <row r="6259" customFormat="false" ht="15" hidden="false" customHeight="false" outlineLevel="0" collapsed="false">
      <c r="A6259" s="35"/>
      <c r="B6259" s="35"/>
      <c r="G6259" s="0" t="str">
        <f aca="false">IF(A6259="","",IF(AND(A6259&gt;=Debut,A6259&lt;Fin),1,0))</f>
        <v/>
      </c>
      <c r="H6259" s="0" t="str">
        <f aca="false">IF(G6259=1,INT(ROUND((A6259-Debut)*86400,0)/600),"")</f>
        <v/>
      </c>
      <c r="I6259" s="0" t="str">
        <f aca="false">IF(G6259=1,INT(ROUND((A6259-Debut)*86400,0)/3600),"")</f>
        <v/>
      </c>
      <c r="J6259" s="0" t="str">
        <f aca="false">IF(OR(A6259="",B6259=""),"",ROUND((B6259-A6259)*86400,0))</f>
        <v/>
      </c>
      <c r="K6259" s="37" t="str">
        <f aca="false">IF(G6259=1,IF(COUNTIFS($C:$C,C6259,$G:$G,1,$A:$A,"&gt;="&amp;(A6259-FenetreInterm/86400),$A:$A,"&lt;="&amp;A6259)&gt;=NbInterm,1,0),"")</f>
        <v/>
      </c>
      <c r="L6259" s="37" t="str">
        <f aca="false">IF(G6259=1,IF(B6259="",0,IF(J6259&lt;SeuilFugitive,1,0)),"")</f>
        <v/>
      </c>
      <c r="M6259" s="37" t="str">
        <f aca="false">IF(G6259=1,IF(B6259="",IF((Fin-A6259)*24&gt;SeuilFigee,1,0),IF(J6259&gt;SeuilFigee*3600,1,0)),"")</f>
        <v/>
      </c>
      <c r="N6259" s="0" t="str">
        <f aca="false">IF(G6259=1,IF(COUNTIF(H$2:H6259,H6259)=1,COUNTIF($H:$H,H6259),""),"")</f>
        <v/>
      </c>
      <c r="O6259" s="0" t="str">
        <f aca="false">IF(G6259=1,IF(COUNTIF(I$2:I6259,I6259)=1,COUNTIF($I:$I,I6259),""),"")</f>
        <v/>
      </c>
      <c r="P6259" s="38" t="str">
        <f aca="false">IF(G6259=1,IF(COUNTIFS(C$2:C6259,C6259,G$2:G6259,1)=1,COUNTIFS($C:$C,C6259,$G:$G,1)+ROW()/10000000,""),"")</f>
        <v/>
      </c>
      <c r="Q6259" s="0" t="str">
        <f aca="false">IF(K6259=1,IF(COUNTIFS(C$2:C6259,C6259,K$2:K6259,1)=1,1,0),"")</f>
        <v/>
      </c>
      <c r="R6259" s="0" t="str">
        <f aca="false">IF(M6259=1,IF(COUNTIFS(C$2:C6259,C6259,M$2:M6259,1)=1,1,0),"")</f>
        <v/>
      </c>
      <c r="S6259" s="0" t="str">
        <f aca="false">IF(L6259=1,IF(COUNTIFS(C$2:C6259,C6259,L$2:L6259,1)=1,1,0),"")</f>
        <v/>
      </c>
      <c r="T6259" s="38" t="str">
        <f aca="false">IF(N6259="","",N6259+ROW()/10000000)</f>
        <v/>
      </c>
      <c r="U6259" s="0" t="str">
        <f aca="false">IF(G6259=1,IF(B6259="",1,0),"")</f>
        <v/>
      </c>
    </row>
    <row r="6260" customFormat="false" ht="15" hidden="false" customHeight="false" outlineLevel="0" collapsed="false">
      <c r="A6260" s="35"/>
      <c r="B6260" s="35"/>
      <c r="G6260" s="0" t="str">
        <f aca="false">IF(A6260="","",IF(AND(A6260&gt;=Debut,A6260&lt;Fin),1,0))</f>
        <v/>
      </c>
      <c r="H6260" s="0" t="str">
        <f aca="false">IF(G6260=1,INT(ROUND((A6260-Debut)*86400,0)/600),"")</f>
        <v/>
      </c>
      <c r="I6260" s="0" t="str">
        <f aca="false">IF(G6260=1,INT(ROUND((A6260-Debut)*86400,0)/3600),"")</f>
        <v/>
      </c>
      <c r="J6260" s="0" t="str">
        <f aca="false">IF(OR(A6260="",B6260=""),"",ROUND((B6260-A6260)*86400,0))</f>
        <v/>
      </c>
      <c r="K6260" s="37" t="str">
        <f aca="false">IF(G6260=1,IF(COUNTIFS($C:$C,C6260,$G:$G,1,$A:$A,"&gt;="&amp;(A6260-FenetreInterm/86400),$A:$A,"&lt;="&amp;A6260)&gt;=NbInterm,1,0),"")</f>
        <v/>
      </c>
      <c r="L6260" s="37" t="str">
        <f aca="false">IF(G6260=1,IF(B6260="",0,IF(J6260&lt;SeuilFugitive,1,0)),"")</f>
        <v/>
      </c>
      <c r="M6260" s="37" t="str">
        <f aca="false">IF(G6260=1,IF(B6260="",IF((Fin-A6260)*24&gt;SeuilFigee,1,0),IF(J6260&gt;SeuilFigee*3600,1,0)),"")</f>
        <v/>
      </c>
      <c r="N6260" s="0" t="str">
        <f aca="false">IF(G6260=1,IF(COUNTIF(H$2:H6260,H6260)=1,COUNTIF($H:$H,H6260),""),"")</f>
        <v/>
      </c>
      <c r="O6260" s="0" t="str">
        <f aca="false">IF(G6260=1,IF(COUNTIF(I$2:I6260,I6260)=1,COUNTIF($I:$I,I6260),""),"")</f>
        <v/>
      </c>
      <c r="P6260" s="38" t="str">
        <f aca="false">IF(G6260=1,IF(COUNTIFS(C$2:C6260,C6260,G$2:G6260,1)=1,COUNTIFS($C:$C,C6260,$G:$G,1)+ROW()/10000000,""),"")</f>
        <v/>
      </c>
      <c r="Q6260" s="0" t="str">
        <f aca="false">IF(K6260=1,IF(COUNTIFS(C$2:C6260,C6260,K$2:K6260,1)=1,1,0),"")</f>
        <v/>
      </c>
      <c r="R6260" s="0" t="str">
        <f aca="false">IF(M6260=1,IF(COUNTIFS(C$2:C6260,C6260,M$2:M6260,1)=1,1,0),"")</f>
        <v/>
      </c>
      <c r="S6260" s="0" t="str">
        <f aca="false">IF(L6260=1,IF(COUNTIFS(C$2:C6260,C6260,L$2:L6260,1)=1,1,0),"")</f>
        <v/>
      </c>
      <c r="T6260" s="38" t="str">
        <f aca="false">IF(N6260="","",N6260+ROW()/10000000)</f>
        <v/>
      </c>
      <c r="U6260" s="0" t="str">
        <f aca="false">IF(G6260=1,IF(B6260="",1,0),"")</f>
        <v/>
      </c>
    </row>
    <row r="6261" customFormat="false" ht="15" hidden="false" customHeight="false" outlineLevel="0" collapsed="false">
      <c r="A6261" s="35"/>
      <c r="B6261" s="35"/>
      <c r="G6261" s="0" t="str">
        <f aca="false">IF(A6261="","",IF(AND(A6261&gt;=Debut,A6261&lt;Fin),1,0))</f>
        <v/>
      </c>
      <c r="H6261" s="0" t="str">
        <f aca="false">IF(G6261=1,INT(ROUND((A6261-Debut)*86400,0)/600),"")</f>
        <v/>
      </c>
      <c r="I6261" s="0" t="str">
        <f aca="false">IF(G6261=1,INT(ROUND((A6261-Debut)*86400,0)/3600),"")</f>
        <v/>
      </c>
      <c r="J6261" s="0" t="str">
        <f aca="false">IF(OR(A6261="",B6261=""),"",ROUND((B6261-A6261)*86400,0))</f>
        <v/>
      </c>
      <c r="K6261" s="37" t="str">
        <f aca="false">IF(G6261=1,IF(COUNTIFS($C:$C,C6261,$G:$G,1,$A:$A,"&gt;="&amp;(A6261-FenetreInterm/86400),$A:$A,"&lt;="&amp;A6261)&gt;=NbInterm,1,0),"")</f>
        <v/>
      </c>
      <c r="L6261" s="37" t="str">
        <f aca="false">IF(G6261=1,IF(B6261="",0,IF(J6261&lt;SeuilFugitive,1,0)),"")</f>
        <v/>
      </c>
      <c r="M6261" s="37" t="str">
        <f aca="false">IF(G6261=1,IF(B6261="",IF((Fin-A6261)*24&gt;SeuilFigee,1,0),IF(J6261&gt;SeuilFigee*3600,1,0)),"")</f>
        <v/>
      </c>
      <c r="N6261" s="0" t="str">
        <f aca="false">IF(G6261=1,IF(COUNTIF(H$2:H6261,H6261)=1,COUNTIF($H:$H,H6261),""),"")</f>
        <v/>
      </c>
      <c r="O6261" s="0" t="str">
        <f aca="false">IF(G6261=1,IF(COUNTIF(I$2:I6261,I6261)=1,COUNTIF($I:$I,I6261),""),"")</f>
        <v/>
      </c>
      <c r="P6261" s="38" t="str">
        <f aca="false">IF(G6261=1,IF(COUNTIFS(C$2:C6261,C6261,G$2:G6261,1)=1,COUNTIFS($C:$C,C6261,$G:$G,1)+ROW()/10000000,""),"")</f>
        <v/>
      </c>
      <c r="Q6261" s="0" t="str">
        <f aca="false">IF(K6261=1,IF(COUNTIFS(C$2:C6261,C6261,K$2:K6261,1)=1,1,0),"")</f>
        <v/>
      </c>
      <c r="R6261" s="0" t="str">
        <f aca="false">IF(M6261=1,IF(COUNTIFS(C$2:C6261,C6261,M$2:M6261,1)=1,1,0),"")</f>
        <v/>
      </c>
      <c r="S6261" s="0" t="str">
        <f aca="false">IF(L6261=1,IF(COUNTIFS(C$2:C6261,C6261,L$2:L6261,1)=1,1,0),"")</f>
        <v/>
      </c>
      <c r="T6261" s="38" t="str">
        <f aca="false">IF(N6261="","",N6261+ROW()/10000000)</f>
        <v/>
      </c>
      <c r="U6261" s="0" t="str">
        <f aca="false">IF(G6261=1,IF(B6261="",1,0),"")</f>
        <v/>
      </c>
    </row>
    <row r="6262" customFormat="false" ht="15" hidden="false" customHeight="false" outlineLevel="0" collapsed="false">
      <c r="A6262" s="35"/>
      <c r="B6262" s="35"/>
      <c r="G6262" s="0" t="str">
        <f aca="false">IF(A6262="","",IF(AND(A6262&gt;=Debut,A6262&lt;Fin),1,0))</f>
        <v/>
      </c>
      <c r="H6262" s="0" t="str">
        <f aca="false">IF(G6262=1,INT(ROUND((A6262-Debut)*86400,0)/600),"")</f>
        <v/>
      </c>
      <c r="I6262" s="0" t="str">
        <f aca="false">IF(G6262=1,INT(ROUND((A6262-Debut)*86400,0)/3600),"")</f>
        <v/>
      </c>
      <c r="J6262" s="0" t="str">
        <f aca="false">IF(OR(A6262="",B6262=""),"",ROUND((B6262-A6262)*86400,0))</f>
        <v/>
      </c>
      <c r="K6262" s="37" t="str">
        <f aca="false">IF(G6262=1,IF(COUNTIFS($C:$C,C6262,$G:$G,1,$A:$A,"&gt;="&amp;(A6262-FenetreInterm/86400),$A:$A,"&lt;="&amp;A6262)&gt;=NbInterm,1,0),"")</f>
        <v/>
      </c>
      <c r="L6262" s="37" t="str">
        <f aca="false">IF(G6262=1,IF(B6262="",0,IF(J6262&lt;SeuilFugitive,1,0)),"")</f>
        <v/>
      </c>
      <c r="M6262" s="37" t="str">
        <f aca="false">IF(G6262=1,IF(B6262="",IF((Fin-A6262)*24&gt;SeuilFigee,1,0),IF(J6262&gt;SeuilFigee*3600,1,0)),"")</f>
        <v/>
      </c>
      <c r="N6262" s="0" t="str">
        <f aca="false">IF(G6262=1,IF(COUNTIF(H$2:H6262,H6262)=1,COUNTIF($H:$H,H6262),""),"")</f>
        <v/>
      </c>
      <c r="O6262" s="0" t="str">
        <f aca="false">IF(G6262=1,IF(COUNTIF(I$2:I6262,I6262)=1,COUNTIF($I:$I,I6262),""),"")</f>
        <v/>
      </c>
      <c r="P6262" s="38" t="str">
        <f aca="false">IF(G6262=1,IF(COUNTIFS(C$2:C6262,C6262,G$2:G6262,1)=1,COUNTIFS($C:$C,C6262,$G:$G,1)+ROW()/10000000,""),"")</f>
        <v/>
      </c>
      <c r="Q6262" s="0" t="str">
        <f aca="false">IF(K6262=1,IF(COUNTIFS(C$2:C6262,C6262,K$2:K6262,1)=1,1,0),"")</f>
        <v/>
      </c>
      <c r="R6262" s="0" t="str">
        <f aca="false">IF(M6262=1,IF(COUNTIFS(C$2:C6262,C6262,M$2:M6262,1)=1,1,0),"")</f>
        <v/>
      </c>
      <c r="S6262" s="0" t="str">
        <f aca="false">IF(L6262=1,IF(COUNTIFS(C$2:C6262,C6262,L$2:L6262,1)=1,1,0),"")</f>
        <v/>
      </c>
      <c r="T6262" s="38" t="str">
        <f aca="false">IF(N6262="","",N6262+ROW()/10000000)</f>
        <v/>
      </c>
      <c r="U6262" s="0" t="str">
        <f aca="false">IF(G6262=1,IF(B6262="",1,0),"")</f>
        <v/>
      </c>
    </row>
    <row r="6263" customFormat="false" ht="15" hidden="false" customHeight="false" outlineLevel="0" collapsed="false">
      <c r="A6263" s="35"/>
      <c r="B6263" s="35"/>
      <c r="G6263" s="0" t="str">
        <f aca="false">IF(A6263="","",IF(AND(A6263&gt;=Debut,A6263&lt;Fin),1,0))</f>
        <v/>
      </c>
      <c r="H6263" s="0" t="str">
        <f aca="false">IF(G6263=1,INT(ROUND((A6263-Debut)*86400,0)/600),"")</f>
        <v/>
      </c>
      <c r="I6263" s="0" t="str">
        <f aca="false">IF(G6263=1,INT(ROUND((A6263-Debut)*86400,0)/3600),"")</f>
        <v/>
      </c>
      <c r="J6263" s="0" t="str">
        <f aca="false">IF(OR(A6263="",B6263=""),"",ROUND((B6263-A6263)*86400,0))</f>
        <v/>
      </c>
      <c r="K6263" s="37" t="str">
        <f aca="false">IF(G6263=1,IF(COUNTIFS($C:$C,C6263,$G:$G,1,$A:$A,"&gt;="&amp;(A6263-FenetreInterm/86400),$A:$A,"&lt;="&amp;A6263)&gt;=NbInterm,1,0),"")</f>
        <v/>
      </c>
      <c r="L6263" s="37" t="str">
        <f aca="false">IF(G6263=1,IF(B6263="",0,IF(J6263&lt;SeuilFugitive,1,0)),"")</f>
        <v/>
      </c>
      <c r="M6263" s="37" t="str">
        <f aca="false">IF(G6263=1,IF(B6263="",IF((Fin-A6263)*24&gt;SeuilFigee,1,0),IF(J6263&gt;SeuilFigee*3600,1,0)),"")</f>
        <v/>
      </c>
      <c r="N6263" s="0" t="str">
        <f aca="false">IF(G6263=1,IF(COUNTIF(H$2:H6263,H6263)=1,COUNTIF($H:$H,H6263),""),"")</f>
        <v/>
      </c>
      <c r="O6263" s="0" t="str">
        <f aca="false">IF(G6263=1,IF(COUNTIF(I$2:I6263,I6263)=1,COUNTIF($I:$I,I6263),""),"")</f>
        <v/>
      </c>
      <c r="P6263" s="38" t="str">
        <f aca="false">IF(G6263=1,IF(COUNTIFS(C$2:C6263,C6263,G$2:G6263,1)=1,COUNTIFS($C:$C,C6263,$G:$G,1)+ROW()/10000000,""),"")</f>
        <v/>
      </c>
      <c r="Q6263" s="0" t="str">
        <f aca="false">IF(K6263=1,IF(COUNTIFS(C$2:C6263,C6263,K$2:K6263,1)=1,1,0),"")</f>
        <v/>
      </c>
      <c r="R6263" s="0" t="str">
        <f aca="false">IF(M6263=1,IF(COUNTIFS(C$2:C6263,C6263,M$2:M6263,1)=1,1,0),"")</f>
        <v/>
      </c>
      <c r="S6263" s="0" t="str">
        <f aca="false">IF(L6263=1,IF(COUNTIFS(C$2:C6263,C6263,L$2:L6263,1)=1,1,0),"")</f>
        <v/>
      </c>
      <c r="T6263" s="38" t="str">
        <f aca="false">IF(N6263="","",N6263+ROW()/10000000)</f>
        <v/>
      </c>
      <c r="U6263" s="0" t="str">
        <f aca="false">IF(G6263=1,IF(B6263="",1,0),"")</f>
        <v/>
      </c>
    </row>
    <row r="6264" customFormat="false" ht="15" hidden="false" customHeight="false" outlineLevel="0" collapsed="false">
      <c r="A6264" s="35"/>
      <c r="B6264" s="35"/>
      <c r="G6264" s="0" t="str">
        <f aca="false">IF(A6264="","",IF(AND(A6264&gt;=Debut,A6264&lt;Fin),1,0))</f>
        <v/>
      </c>
      <c r="H6264" s="0" t="str">
        <f aca="false">IF(G6264=1,INT(ROUND((A6264-Debut)*86400,0)/600),"")</f>
        <v/>
      </c>
      <c r="I6264" s="0" t="str">
        <f aca="false">IF(G6264=1,INT(ROUND((A6264-Debut)*86400,0)/3600),"")</f>
        <v/>
      </c>
      <c r="J6264" s="0" t="str">
        <f aca="false">IF(OR(A6264="",B6264=""),"",ROUND((B6264-A6264)*86400,0))</f>
        <v/>
      </c>
      <c r="K6264" s="37" t="str">
        <f aca="false">IF(G6264=1,IF(COUNTIFS($C:$C,C6264,$G:$G,1,$A:$A,"&gt;="&amp;(A6264-FenetreInterm/86400),$A:$A,"&lt;="&amp;A6264)&gt;=NbInterm,1,0),"")</f>
        <v/>
      </c>
      <c r="L6264" s="37" t="str">
        <f aca="false">IF(G6264=1,IF(B6264="",0,IF(J6264&lt;SeuilFugitive,1,0)),"")</f>
        <v/>
      </c>
      <c r="M6264" s="37" t="str">
        <f aca="false">IF(G6264=1,IF(B6264="",IF((Fin-A6264)*24&gt;SeuilFigee,1,0),IF(J6264&gt;SeuilFigee*3600,1,0)),"")</f>
        <v/>
      </c>
      <c r="N6264" s="0" t="str">
        <f aca="false">IF(G6264=1,IF(COUNTIF(H$2:H6264,H6264)=1,COUNTIF($H:$H,H6264),""),"")</f>
        <v/>
      </c>
      <c r="O6264" s="0" t="str">
        <f aca="false">IF(G6264=1,IF(COUNTIF(I$2:I6264,I6264)=1,COUNTIF($I:$I,I6264),""),"")</f>
        <v/>
      </c>
      <c r="P6264" s="38" t="str">
        <f aca="false">IF(G6264=1,IF(COUNTIFS(C$2:C6264,C6264,G$2:G6264,1)=1,COUNTIFS($C:$C,C6264,$G:$G,1)+ROW()/10000000,""),"")</f>
        <v/>
      </c>
      <c r="Q6264" s="0" t="str">
        <f aca="false">IF(K6264=1,IF(COUNTIFS(C$2:C6264,C6264,K$2:K6264,1)=1,1,0),"")</f>
        <v/>
      </c>
      <c r="R6264" s="0" t="str">
        <f aca="false">IF(M6264=1,IF(COUNTIFS(C$2:C6264,C6264,M$2:M6264,1)=1,1,0),"")</f>
        <v/>
      </c>
      <c r="S6264" s="0" t="str">
        <f aca="false">IF(L6264=1,IF(COUNTIFS(C$2:C6264,C6264,L$2:L6264,1)=1,1,0),"")</f>
        <v/>
      </c>
      <c r="T6264" s="38" t="str">
        <f aca="false">IF(N6264="","",N6264+ROW()/10000000)</f>
        <v/>
      </c>
      <c r="U6264" s="0" t="str">
        <f aca="false">IF(G6264=1,IF(B6264="",1,0),"")</f>
        <v/>
      </c>
    </row>
    <row r="6265" customFormat="false" ht="15" hidden="false" customHeight="false" outlineLevel="0" collapsed="false">
      <c r="A6265" s="35"/>
      <c r="B6265" s="35"/>
      <c r="G6265" s="0" t="str">
        <f aca="false">IF(A6265="","",IF(AND(A6265&gt;=Debut,A6265&lt;Fin),1,0))</f>
        <v/>
      </c>
      <c r="H6265" s="0" t="str">
        <f aca="false">IF(G6265=1,INT(ROUND((A6265-Debut)*86400,0)/600),"")</f>
        <v/>
      </c>
      <c r="I6265" s="0" t="str">
        <f aca="false">IF(G6265=1,INT(ROUND((A6265-Debut)*86400,0)/3600),"")</f>
        <v/>
      </c>
      <c r="J6265" s="0" t="str">
        <f aca="false">IF(OR(A6265="",B6265=""),"",ROUND((B6265-A6265)*86400,0))</f>
        <v/>
      </c>
      <c r="K6265" s="37" t="str">
        <f aca="false">IF(G6265=1,IF(COUNTIFS($C:$C,C6265,$G:$G,1,$A:$A,"&gt;="&amp;(A6265-FenetreInterm/86400),$A:$A,"&lt;="&amp;A6265)&gt;=NbInterm,1,0),"")</f>
        <v/>
      </c>
      <c r="L6265" s="37" t="str">
        <f aca="false">IF(G6265=1,IF(B6265="",0,IF(J6265&lt;SeuilFugitive,1,0)),"")</f>
        <v/>
      </c>
      <c r="M6265" s="37" t="str">
        <f aca="false">IF(G6265=1,IF(B6265="",IF((Fin-A6265)*24&gt;SeuilFigee,1,0),IF(J6265&gt;SeuilFigee*3600,1,0)),"")</f>
        <v/>
      </c>
      <c r="N6265" s="0" t="str">
        <f aca="false">IF(G6265=1,IF(COUNTIF(H$2:H6265,H6265)=1,COUNTIF($H:$H,H6265),""),"")</f>
        <v/>
      </c>
      <c r="O6265" s="0" t="str">
        <f aca="false">IF(G6265=1,IF(COUNTIF(I$2:I6265,I6265)=1,COUNTIF($I:$I,I6265),""),"")</f>
        <v/>
      </c>
      <c r="P6265" s="38" t="str">
        <f aca="false">IF(G6265=1,IF(COUNTIFS(C$2:C6265,C6265,G$2:G6265,1)=1,COUNTIFS($C:$C,C6265,$G:$G,1)+ROW()/10000000,""),"")</f>
        <v/>
      </c>
      <c r="Q6265" s="0" t="str">
        <f aca="false">IF(K6265=1,IF(COUNTIFS(C$2:C6265,C6265,K$2:K6265,1)=1,1,0),"")</f>
        <v/>
      </c>
      <c r="R6265" s="0" t="str">
        <f aca="false">IF(M6265=1,IF(COUNTIFS(C$2:C6265,C6265,M$2:M6265,1)=1,1,0),"")</f>
        <v/>
      </c>
      <c r="S6265" s="0" t="str">
        <f aca="false">IF(L6265=1,IF(COUNTIFS(C$2:C6265,C6265,L$2:L6265,1)=1,1,0),"")</f>
        <v/>
      </c>
      <c r="T6265" s="38" t="str">
        <f aca="false">IF(N6265="","",N6265+ROW()/10000000)</f>
        <v/>
      </c>
      <c r="U6265" s="0" t="str">
        <f aca="false">IF(G6265=1,IF(B6265="",1,0),"")</f>
        <v/>
      </c>
    </row>
    <row r="6266" customFormat="false" ht="15" hidden="false" customHeight="false" outlineLevel="0" collapsed="false">
      <c r="A6266" s="35"/>
      <c r="B6266" s="35"/>
      <c r="G6266" s="0" t="str">
        <f aca="false">IF(A6266="","",IF(AND(A6266&gt;=Debut,A6266&lt;Fin),1,0))</f>
        <v/>
      </c>
      <c r="H6266" s="0" t="str">
        <f aca="false">IF(G6266=1,INT(ROUND((A6266-Debut)*86400,0)/600),"")</f>
        <v/>
      </c>
      <c r="I6266" s="0" t="str">
        <f aca="false">IF(G6266=1,INT(ROUND((A6266-Debut)*86400,0)/3600),"")</f>
        <v/>
      </c>
      <c r="J6266" s="0" t="str">
        <f aca="false">IF(OR(A6266="",B6266=""),"",ROUND((B6266-A6266)*86400,0))</f>
        <v/>
      </c>
      <c r="K6266" s="37" t="str">
        <f aca="false">IF(G6266=1,IF(COUNTIFS($C:$C,C6266,$G:$G,1,$A:$A,"&gt;="&amp;(A6266-FenetreInterm/86400),$A:$A,"&lt;="&amp;A6266)&gt;=NbInterm,1,0),"")</f>
        <v/>
      </c>
      <c r="L6266" s="37" t="str">
        <f aca="false">IF(G6266=1,IF(B6266="",0,IF(J6266&lt;SeuilFugitive,1,0)),"")</f>
        <v/>
      </c>
      <c r="M6266" s="37" t="str">
        <f aca="false">IF(G6266=1,IF(B6266="",IF((Fin-A6266)*24&gt;SeuilFigee,1,0),IF(J6266&gt;SeuilFigee*3600,1,0)),"")</f>
        <v/>
      </c>
      <c r="N6266" s="0" t="str">
        <f aca="false">IF(G6266=1,IF(COUNTIF(H$2:H6266,H6266)=1,COUNTIF($H:$H,H6266),""),"")</f>
        <v/>
      </c>
      <c r="O6266" s="0" t="str">
        <f aca="false">IF(G6266=1,IF(COUNTIF(I$2:I6266,I6266)=1,COUNTIF($I:$I,I6266),""),"")</f>
        <v/>
      </c>
      <c r="P6266" s="38" t="str">
        <f aca="false">IF(G6266=1,IF(COUNTIFS(C$2:C6266,C6266,G$2:G6266,1)=1,COUNTIFS($C:$C,C6266,$G:$G,1)+ROW()/10000000,""),"")</f>
        <v/>
      </c>
      <c r="Q6266" s="0" t="str">
        <f aca="false">IF(K6266=1,IF(COUNTIFS(C$2:C6266,C6266,K$2:K6266,1)=1,1,0),"")</f>
        <v/>
      </c>
      <c r="R6266" s="0" t="str">
        <f aca="false">IF(M6266=1,IF(COUNTIFS(C$2:C6266,C6266,M$2:M6266,1)=1,1,0),"")</f>
        <v/>
      </c>
      <c r="S6266" s="0" t="str">
        <f aca="false">IF(L6266=1,IF(COUNTIFS(C$2:C6266,C6266,L$2:L6266,1)=1,1,0),"")</f>
        <v/>
      </c>
      <c r="T6266" s="38" t="str">
        <f aca="false">IF(N6266="","",N6266+ROW()/10000000)</f>
        <v/>
      </c>
      <c r="U6266" s="0" t="str">
        <f aca="false">IF(G6266=1,IF(B6266="",1,0),"")</f>
        <v/>
      </c>
    </row>
    <row r="6267" customFormat="false" ht="15" hidden="false" customHeight="false" outlineLevel="0" collapsed="false">
      <c r="A6267" s="35"/>
      <c r="B6267" s="35"/>
      <c r="G6267" s="0" t="str">
        <f aca="false">IF(A6267="","",IF(AND(A6267&gt;=Debut,A6267&lt;Fin),1,0))</f>
        <v/>
      </c>
      <c r="H6267" s="0" t="str">
        <f aca="false">IF(G6267=1,INT(ROUND((A6267-Debut)*86400,0)/600),"")</f>
        <v/>
      </c>
      <c r="I6267" s="0" t="str">
        <f aca="false">IF(G6267=1,INT(ROUND((A6267-Debut)*86400,0)/3600),"")</f>
        <v/>
      </c>
      <c r="J6267" s="0" t="str">
        <f aca="false">IF(OR(A6267="",B6267=""),"",ROUND((B6267-A6267)*86400,0))</f>
        <v/>
      </c>
      <c r="K6267" s="37" t="str">
        <f aca="false">IF(G6267=1,IF(COUNTIFS($C:$C,C6267,$G:$G,1,$A:$A,"&gt;="&amp;(A6267-FenetreInterm/86400),$A:$A,"&lt;="&amp;A6267)&gt;=NbInterm,1,0),"")</f>
        <v/>
      </c>
      <c r="L6267" s="37" t="str">
        <f aca="false">IF(G6267=1,IF(B6267="",0,IF(J6267&lt;SeuilFugitive,1,0)),"")</f>
        <v/>
      </c>
      <c r="M6267" s="37" t="str">
        <f aca="false">IF(G6267=1,IF(B6267="",IF((Fin-A6267)*24&gt;SeuilFigee,1,0),IF(J6267&gt;SeuilFigee*3600,1,0)),"")</f>
        <v/>
      </c>
      <c r="N6267" s="0" t="str">
        <f aca="false">IF(G6267=1,IF(COUNTIF(H$2:H6267,H6267)=1,COUNTIF($H:$H,H6267),""),"")</f>
        <v/>
      </c>
      <c r="O6267" s="0" t="str">
        <f aca="false">IF(G6267=1,IF(COUNTIF(I$2:I6267,I6267)=1,COUNTIF($I:$I,I6267),""),"")</f>
        <v/>
      </c>
      <c r="P6267" s="38" t="str">
        <f aca="false">IF(G6267=1,IF(COUNTIFS(C$2:C6267,C6267,G$2:G6267,1)=1,COUNTIFS($C:$C,C6267,$G:$G,1)+ROW()/10000000,""),"")</f>
        <v/>
      </c>
      <c r="Q6267" s="0" t="str">
        <f aca="false">IF(K6267=1,IF(COUNTIFS(C$2:C6267,C6267,K$2:K6267,1)=1,1,0),"")</f>
        <v/>
      </c>
      <c r="R6267" s="0" t="str">
        <f aca="false">IF(M6267=1,IF(COUNTIFS(C$2:C6267,C6267,M$2:M6267,1)=1,1,0),"")</f>
        <v/>
      </c>
      <c r="S6267" s="0" t="str">
        <f aca="false">IF(L6267=1,IF(COUNTIFS(C$2:C6267,C6267,L$2:L6267,1)=1,1,0),"")</f>
        <v/>
      </c>
      <c r="T6267" s="38" t="str">
        <f aca="false">IF(N6267="","",N6267+ROW()/10000000)</f>
        <v/>
      </c>
      <c r="U6267" s="0" t="str">
        <f aca="false">IF(G6267=1,IF(B6267="",1,0),"")</f>
        <v/>
      </c>
    </row>
    <row r="6268" customFormat="false" ht="15" hidden="false" customHeight="false" outlineLevel="0" collapsed="false">
      <c r="A6268" s="35"/>
      <c r="B6268" s="35"/>
      <c r="G6268" s="0" t="str">
        <f aca="false">IF(A6268="","",IF(AND(A6268&gt;=Debut,A6268&lt;Fin),1,0))</f>
        <v/>
      </c>
      <c r="H6268" s="0" t="str">
        <f aca="false">IF(G6268=1,INT(ROUND((A6268-Debut)*86400,0)/600),"")</f>
        <v/>
      </c>
      <c r="I6268" s="0" t="str">
        <f aca="false">IF(G6268=1,INT(ROUND((A6268-Debut)*86400,0)/3600),"")</f>
        <v/>
      </c>
      <c r="J6268" s="0" t="str">
        <f aca="false">IF(OR(A6268="",B6268=""),"",ROUND((B6268-A6268)*86400,0))</f>
        <v/>
      </c>
      <c r="K6268" s="37" t="str">
        <f aca="false">IF(G6268=1,IF(COUNTIFS($C:$C,C6268,$G:$G,1,$A:$A,"&gt;="&amp;(A6268-FenetreInterm/86400),$A:$A,"&lt;="&amp;A6268)&gt;=NbInterm,1,0),"")</f>
        <v/>
      </c>
      <c r="L6268" s="37" t="str">
        <f aca="false">IF(G6268=1,IF(B6268="",0,IF(J6268&lt;SeuilFugitive,1,0)),"")</f>
        <v/>
      </c>
      <c r="M6268" s="37" t="str">
        <f aca="false">IF(G6268=1,IF(B6268="",IF((Fin-A6268)*24&gt;SeuilFigee,1,0),IF(J6268&gt;SeuilFigee*3600,1,0)),"")</f>
        <v/>
      </c>
      <c r="N6268" s="0" t="str">
        <f aca="false">IF(G6268=1,IF(COUNTIF(H$2:H6268,H6268)=1,COUNTIF($H:$H,H6268),""),"")</f>
        <v/>
      </c>
      <c r="O6268" s="0" t="str">
        <f aca="false">IF(G6268=1,IF(COUNTIF(I$2:I6268,I6268)=1,COUNTIF($I:$I,I6268),""),"")</f>
        <v/>
      </c>
      <c r="P6268" s="38" t="str">
        <f aca="false">IF(G6268=1,IF(COUNTIFS(C$2:C6268,C6268,G$2:G6268,1)=1,COUNTIFS($C:$C,C6268,$G:$G,1)+ROW()/10000000,""),"")</f>
        <v/>
      </c>
      <c r="Q6268" s="0" t="str">
        <f aca="false">IF(K6268=1,IF(COUNTIFS(C$2:C6268,C6268,K$2:K6268,1)=1,1,0),"")</f>
        <v/>
      </c>
      <c r="R6268" s="0" t="str">
        <f aca="false">IF(M6268=1,IF(COUNTIFS(C$2:C6268,C6268,M$2:M6268,1)=1,1,0),"")</f>
        <v/>
      </c>
      <c r="S6268" s="0" t="str">
        <f aca="false">IF(L6268=1,IF(COUNTIFS(C$2:C6268,C6268,L$2:L6268,1)=1,1,0),"")</f>
        <v/>
      </c>
      <c r="T6268" s="38" t="str">
        <f aca="false">IF(N6268="","",N6268+ROW()/10000000)</f>
        <v/>
      </c>
      <c r="U6268" s="0" t="str">
        <f aca="false">IF(G6268=1,IF(B6268="",1,0),"")</f>
        <v/>
      </c>
    </row>
    <row r="6269" customFormat="false" ht="15" hidden="false" customHeight="false" outlineLevel="0" collapsed="false">
      <c r="A6269" s="35"/>
      <c r="B6269" s="35"/>
      <c r="G6269" s="0" t="str">
        <f aca="false">IF(A6269="","",IF(AND(A6269&gt;=Debut,A6269&lt;Fin),1,0))</f>
        <v/>
      </c>
      <c r="H6269" s="0" t="str">
        <f aca="false">IF(G6269=1,INT(ROUND((A6269-Debut)*86400,0)/600),"")</f>
        <v/>
      </c>
      <c r="I6269" s="0" t="str">
        <f aca="false">IF(G6269=1,INT(ROUND((A6269-Debut)*86400,0)/3600),"")</f>
        <v/>
      </c>
      <c r="J6269" s="0" t="str">
        <f aca="false">IF(OR(A6269="",B6269=""),"",ROUND((B6269-A6269)*86400,0))</f>
        <v/>
      </c>
      <c r="K6269" s="37" t="str">
        <f aca="false">IF(G6269=1,IF(COUNTIFS($C:$C,C6269,$G:$G,1,$A:$A,"&gt;="&amp;(A6269-FenetreInterm/86400),$A:$A,"&lt;="&amp;A6269)&gt;=NbInterm,1,0),"")</f>
        <v/>
      </c>
      <c r="L6269" s="37" t="str">
        <f aca="false">IF(G6269=1,IF(B6269="",0,IF(J6269&lt;SeuilFugitive,1,0)),"")</f>
        <v/>
      </c>
      <c r="M6269" s="37" t="str">
        <f aca="false">IF(G6269=1,IF(B6269="",IF((Fin-A6269)*24&gt;SeuilFigee,1,0),IF(J6269&gt;SeuilFigee*3600,1,0)),"")</f>
        <v/>
      </c>
      <c r="N6269" s="0" t="str">
        <f aca="false">IF(G6269=1,IF(COUNTIF(H$2:H6269,H6269)=1,COUNTIF($H:$H,H6269),""),"")</f>
        <v/>
      </c>
      <c r="O6269" s="0" t="str">
        <f aca="false">IF(G6269=1,IF(COUNTIF(I$2:I6269,I6269)=1,COUNTIF($I:$I,I6269),""),"")</f>
        <v/>
      </c>
      <c r="P6269" s="38" t="str">
        <f aca="false">IF(G6269=1,IF(COUNTIFS(C$2:C6269,C6269,G$2:G6269,1)=1,COUNTIFS($C:$C,C6269,$G:$G,1)+ROW()/10000000,""),"")</f>
        <v/>
      </c>
      <c r="Q6269" s="0" t="str">
        <f aca="false">IF(K6269=1,IF(COUNTIFS(C$2:C6269,C6269,K$2:K6269,1)=1,1,0),"")</f>
        <v/>
      </c>
      <c r="R6269" s="0" t="str">
        <f aca="false">IF(M6269=1,IF(COUNTIFS(C$2:C6269,C6269,M$2:M6269,1)=1,1,0),"")</f>
        <v/>
      </c>
      <c r="S6269" s="0" t="str">
        <f aca="false">IF(L6269=1,IF(COUNTIFS(C$2:C6269,C6269,L$2:L6269,1)=1,1,0),"")</f>
        <v/>
      </c>
      <c r="T6269" s="38" t="str">
        <f aca="false">IF(N6269="","",N6269+ROW()/10000000)</f>
        <v/>
      </c>
      <c r="U6269" s="0" t="str">
        <f aca="false">IF(G6269=1,IF(B6269="",1,0),"")</f>
        <v/>
      </c>
    </row>
    <row r="6270" customFormat="false" ht="15" hidden="false" customHeight="false" outlineLevel="0" collapsed="false">
      <c r="A6270" s="35"/>
      <c r="B6270" s="35"/>
      <c r="G6270" s="0" t="str">
        <f aca="false">IF(A6270="","",IF(AND(A6270&gt;=Debut,A6270&lt;Fin),1,0))</f>
        <v/>
      </c>
      <c r="H6270" s="0" t="str">
        <f aca="false">IF(G6270=1,INT(ROUND((A6270-Debut)*86400,0)/600),"")</f>
        <v/>
      </c>
      <c r="I6270" s="0" t="str">
        <f aca="false">IF(G6270=1,INT(ROUND((A6270-Debut)*86400,0)/3600),"")</f>
        <v/>
      </c>
      <c r="J6270" s="0" t="str">
        <f aca="false">IF(OR(A6270="",B6270=""),"",ROUND((B6270-A6270)*86400,0))</f>
        <v/>
      </c>
      <c r="K6270" s="37" t="str">
        <f aca="false">IF(G6270=1,IF(COUNTIFS($C:$C,C6270,$G:$G,1,$A:$A,"&gt;="&amp;(A6270-FenetreInterm/86400),$A:$A,"&lt;="&amp;A6270)&gt;=NbInterm,1,0),"")</f>
        <v/>
      </c>
      <c r="L6270" s="37" t="str">
        <f aca="false">IF(G6270=1,IF(B6270="",0,IF(J6270&lt;SeuilFugitive,1,0)),"")</f>
        <v/>
      </c>
      <c r="M6270" s="37" t="str">
        <f aca="false">IF(G6270=1,IF(B6270="",IF((Fin-A6270)*24&gt;SeuilFigee,1,0),IF(J6270&gt;SeuilFigee*3600,1,0)),"")</f>
        <v/>
      </c>
      <c r="N6270" s="0" t="str">
        <f aca="false">IF(G6270=1,IF(COUNTIF(H$2:H6270,H6270)=1,COUNTIF($H:$H,H6270),""),"")</f>
        <v/>
      </c>
      <c r="O6270" s="0" t="str">
        <f aca="false">IF(G6270=1,IF(COUNTIF(I$2:I6270,I6270)=1,COUNTIF($I:$I,I6270),""),"")</f>
        <v/>
      </c>
      <c r="P6270" s="38" t="str">
        <f aca="false">IF(G6270=1,IF(COUNTIFS(C$2:C6270,C6270,G$2:G6270,1)=1,COUNTIFS($C:$C,C6270,$G:$G,1)+ROW()/10000000,""),"")</f>
        <v/>
      </c>
      <c r="Q6270" s="0" t="str">
        <f aca="false">IF(K6270=1,IF(COUNTIFS(C$2:C6270,C6270,K$2:K6270,1)=1,1,0),"")</f>
        <v/>
      </c>
      <c r="R6270" s="0" t="str">
        <f aca="false">IF(M6270=1,IF(COUNTIFS(C$2:C6270,C6270,M$2:M6270,1)=1,1,0),"")</f>
        <v/>
      </c>
      <c r="S6270" s="0" t="str">
        <f aca="false">IF(L6270=1,IF(COUNTIFS(C$2:C6270,C6270,L$2:L6270,1)=1,1,0),"")</f>
        <v/>
      </c>
      <c r="T6270" s="38" t="str">
        <f aca="false">IF(N6270="","",N6270+ROW()/10000000)</f>
        <v/>
      </c>
      <c r="U6270" s="0" t="str">
        <f aca="false">IF(G6270=1,IF(B6270="",1,0),"")</f>
        <v/>
      </c>
    </row>
    <row r="6271" customFormat="false" ht="15" hidden="false" customHeight="false" outlineLevel="0" collapsed="false">
      <c r="A6271" s="35"/>
      <c r="B6271" s="35"/>
      <c r="G6271" s="0" t="str">
        <f aca="false">IF(A6271="","",IF(AND(A6271&gt;=Debut,A6271&lt;Fin),1,0))</f>
        <v/>
      </c>
      <c r="H6271" s="0" t="str">
        <f aca="false">IF(G6271=1,INT(ROUND((A6271-Debut)*86400,0)/600),"")</f>
        <v/>
      </c>
      <c r="I6271" s="0" t="str">
        <f aca="false">IF(G6271=1,INT(ROUND((A6271-Debut)*86400,0)/3600),"")</f>
        <v/>
      </c>
      <c r="J6271" s="0" t="str">
        <f aca="false">IF(OR(A6271="",B6271=""),"",ROUND((B6271-A6271)*86400,0))</f>
        <v/>
      </c>
      <c r="K6271" s="37" t="str">
        <f aca="false">IF(G6271=1,IF(COUNTIFS($C:$C,C6271,$G:$G,1,$A:$A,"&gt;="&amp;(A6271-FenetreInterm/86400),$A:$A,"&lt;="&amp;A6271)&gt;=NbInterm,1,0),"")</f>
        <v/>
      </c>
      <c r="L6271" s="37" t="str">
        <f aca="false">IF(G6271=1,IF(B6271="",0,IF(J6271&lt;SeuilFugitive,1,0)),"")</f>
        <v/>
      </c>
      <c r="M6271" s="37" t="str">
        <f aca="false">IF(G6271=1,IF(B6271="",IF((Fin-A6271)*24&gt;SeuilFigee,1,0),IF(J6271&gt;SeuilFigee*3600,1,0)),"")</f>
        <v/>
      </c>
      <c r="N6271" s="0" t="str">
        <f aca="false">IF(G6271=1,IF(COUNTIF(H$2:H6271,H6271)=1,COUNTIF($H:$H,H6271),""),"")</f>
        <v/>
      </c>
      <c r="O6271" s="0" t="str">
        <f aca="false">IF(G6271=1,IF(COUNTIF(I$2:I6271,I6271)=1,COUNTIF($I:$I,I6271),""),"")</f>
        <v/>
      </c>
      <c r="P6271" s="38" t="str">
        <f aca="false">IF(G6271=1,IF(COUNTIFS(C$2:C6271,C6271,G$2:G6271,1)=1,COUNTIFS($C:$C,C6271,$G:$G,1)+ROW()/10000000,""),"")</f>
        <v/>
      </c>
      <c r="Q6271" s="0" t="str">
        <f aca="false">IF(K6271=1,IF(COUNTIFS(C$2:C6271,C6271,K$2:K6271,1)=1,1,0),"")</f>
        <v/>
      </c>
      <c r="R6271" s="0" t="str">
        <f aca="false">IF(M6271=1,IF(COUNTIFS(C$2:C6271,C6271,M$2:M6271,1)=1,1,0),"")</f>
        <v/>
      </c>
      <c r="S6271" s="0" t="str">
        <f aca="false">IF(L6271=1,IF(COUNTIFS(C$2:C6271,C6271,L$2:L6271,1)=1,1,0),"")</f>
        <v/>
      </c>
      <c r="T6271" s="38" t="str">
        <f aca="false">IF(N6271="","",N6271+ROW()/10000000)</f>
        <v/>
      </c>
      <c r="U6271" s="0" t="str">
        <f aca="false">IF(G6271=1,IF(B6271="",1,0),"")</f>
        <v/>
      </c>
    </row>
    <row r="6272" customFormat="false" ht="15" hidden="false" customHeight="false" outlineLevel="0" collapsed="false">
      <c r="A6272" s="35"/>
      <c r="B6272" s="35"/>
      <c r="G6272" s="0" t="str">
        <f aca="false">IF(A6272="","",IF(AND(A6272&gt;=Debut,A6272&lt;Fin),1,0))</f>
        <v/>
      </c>
      <c r="H6272" s="0" t="str">
        <f aca="false">IF(G6272=1,INT(ROUND((A6272-Debut)*86400,0)/600),"")</f>
        <v/>
      </c>
      <c r="I6272" s="0" t="str">
        <f aca="false">IF(G6272=1,INT(ROUND((A6272-Debut)*86400,0)/3600),"")</f>
        <v/>
      </c>
      <c r="J6272" s="0" t="str">
        <f aca="false">IF(OR(A6272="",B6272=""),"",ROUND((B6272-A6272)*86400,0))</f>
        <v/>
      </c>
      <c r="K6272" s="37" t="str">
        <f aca="false">IF(G6272=1,IF(COUNTIFS($C:$C,C6272,$G:$G,1,$A:$A,"&gt;="&amp;(A6272-FenetreInterm/86400),$A:$A,"&lt;="&amp;A6272)&gt;=NbInterm,1,0),"")</f>
        <v/>
      </c>
      <c r="L6272" s="37" t="str">
        <f aca="false">IF(G6272=1,IF(B6272="",0,IF(J6272&lt;SeuilFugitive,1,0)),"")</f>
        <v/>
      </c>
      <c r="M6272" s="37" t="str">
        <f aca="false">IF(G6272=1,IF(B6272="",IF((Fin-A6272)*24&gt;SeuilFigee,1,0),IF(J6272&gt;SeuilFigee*3600,1,0)),"")</f>
        <v/>
      </c>
      <c r="N6272" s="0" t="str">
        <f aca="false">IF(G6272=1,IF(COUNTIF(H$2:H6272,H6272)=1,COUNTIF($H:$H,H6272),""),"")</f>
        <v/>
      </c>
      <c r="O6272" s="0" t="str">
        <f aca="false">IF(G6272=1,IF(COUNTIF(I$2:I6272,I6272)=1,COUNTIF($I:$I,I6272),""),"")</f>
        <v/>
      </c>
      <c r="P6272" s="38" t="str">
        <f aca="false">IF(G6272=1,IF(COUNTIFS(C$2:C6272,C6272,G$2:G6272,1)=1,COUNTIFS($C:$C,C6272,$G:$G,1)+ROW()/10000000,""),"")</f>
        <v/>
      </c>
      <c r="Q6272" s="0" t="str">
        <f aca="false">IF(K6272=1,IF(COUNTIFS(C$2:C6272,C6272,K$2:K6272,1)=1,1,0),"")</f>
        <v/>
      </c>
      <c r="R6272" s="0" t="str">
        <f aca="false">IF(M6272=1,IF(COUNTIFS(C$2:C6272,C6272,M$2:M6272,1)=1,1,0),"")</f>
        <v/>
      </c>
      <c r="S6272" s="0" t="str">
        <f aca="false">IF(L6272=1,IF(COUNTIFS(C$2:C6272,C6272,L$2:L6272,1)=1,1,0),"")</f>
        <v/>
      </c>
      <c r="T6272" s="38" t="str">
        <f aca="false">IF(N6272="","",N6272+ROW()/10000000)</f>
        <v/>
      </c>
      <c r="U6272" s="0" t="str">
        <f aca="false">IF(G6272=1,IF(B6272="",1,0),"")</f>
        <v/>
      </c>
    </row>
    <row r="6273" customFormat="false" ht="15" hidden="false" customHeight="false" outlineLevel="0" collapsed="false">
      <c r="A6273" s="35"/>
      <c r="B6273" s="35"/>
      <c r="G6273" s="0" t="str">
        <f aca="false">IF(A6273="","",IF(AND(A6273&gt;=Debut,A6273&lt;Fin),1,0))</f>
        <v/>
      </c>
      <c r="H6273" s="0" t="str">
        <f aca="false">IF(G6273=1,INT(ROUND((A6273-Debut)*86400,0)/600),"")</f>
        <v/>
      </c>
      <c r="I6273" s="0" t="str">
        <f aca="false">IF(G6273=1,INT(ROUND((A6273-Debut)*86400,0)/3600),"")</f>
        <v/>
      </c>
      <c r="J6273" s="0" t="str">
        <f aca="false">IF(OR(A6273="",B6273=""),"",ROUND((B6273-A6273)*86400,0))</f>
        <v/>
      </c>
      <c r="K6273" s="37" t="str">
        <f aca="false">IF(G6273=1,IF(COUNTIFS($C:$C,C6273,$G:$G,1,$A:$A,"&gt;="&amp;(A6273-FenetreInterm/86400),$A:$A,"&lt;="&amp;A6273)&gt;=NbInterm,1,0),"")</f>
        <v/>
      </c>
      <c r="L6273" s="37" t="str">
        <f aca="false">IF(G6273=1,IF(B6273="",0,IF(J6273&lt;SeuilFugitive,1,0)),"")</f>
        <v/>
      </c>
      <c r="M6273" s="37" t="str">
        <f aca="false">IF(G6273=1,IF(B6273="",IF((Fin-A6273)*24&gt;SeuilFigee,1,0),IF(J6273&gt;SeuilFigee*3600,1,0)),"")</f>
        <v/>
      </c>
      <c r="N6273" s="0" t="str">
        <f aca="false">IF(G6273=1,IF(COUNTIF(H$2:H6273,H6273)=1,COUNTIF($H:$H,H6273),""),"")</f>
        <v/>
      </c>
      <c r="O6273" s="0" t="str">
        <f aca="false">IF(G6273=1,IF(COUNTIF(I$2:I6273,I6273)=1,COUNTIF($I:$I,I6273),""),"")</f>
        <v/>
      </c>
      <c r="P6273" s="38" t="str">
        <f aca="false">IF(G6273=1,IF(COUNTIFS(C$2:C6273,C6273,G$2:G6273,1)=1,COUNTIFS($C:$C,C6273,$G:$G,1)+ROW()/10000000,""),"")</f>
        <v/>
      </c>
      <c r="Q6273" s="0" t="str">
        <f aca="false">IF(K6273=1,IF(COUNTIFS(C$2:C6273,C6273,K$2:K6273,1)=1,1,0),"")</f>
        <v/>
      </c>
      <c r="R6273" s="0" t="str">
        <f aca="false">IF(M6273=1,IF(COUNTIFS(C$2:C6273,C6273,M$2:M6273,1)=1,1,0),"")</f>
        <v/>
      </c>
      <c r="S6273" s="0" t="str">
        <f aca="false">IF(L6273=1,IF(COUNTIFS(C$2:C6273,C6273,L$2:L6273,1)=1,1,0),"")</f>
        <v/>
      </c>
      <c r="T6273" s="38" t="str">
        <f aca="false">IF(N6273="","",N6273+ROW()/10000000)</f>
        <v/>
      </c>
      <c r="U6273" s="0" t="str">
        <f aca="false">IF(G6273=1,IF(B6273="",1,0),"")</f>
        <v/>
      </c>
    </row>
    <row r="6274" customFormat="false" ht="15" hidden="false" customHeight="false" outlineLevel="0" collapsed="false">
      <c r="A6274" s="35"/>
      <c r="B6274" s="35"/>
      <c r="G6274" s="0" t="str">
        <f aca="false">IF(A6274="","",IF(AND(A6274&gt;=Debut,A6274&lt;Fin),1,0))</f>
        <v/>
      </c>
      <c r="H6274" s="0" t="str">
        <f aca="false">IF(G6274=1,INT(ROUND((A6274-Debut)*86400,0)/600),"")</f>
        <v/>
      </c>
      <c r="I6274" s="0" t="str">
        <f aca="false">IF(G6274=1,INT(ROUND((A6274-Debut)*86400,0)/3600),"")</f>
        <v/>
      </c>
      <c r="J6274" s="0" t="str">
        <f aca="false">IF(OR(A6274="",B6274=""),"",ROUND((B6274-A6274)*86400,0))</f>
        <v/>
      </c>
      <c r="K6274" s="37" t="str">
        <f aca="false">IF(G6274=1,IF(COUNTIFS($C:$C,C6274,$G:$G,1,$A:$A,"&gt;="&amp;(A6274-FenetreInterm/86400),$A:$A,"&lt;="&amp;A6274)&gt;=NbInterm,1,0),"")</f>
        <v/>
      </c>
      <c r="L6274" s="37" t="str">
        <f aca="false">IF(G6274=1,IF(B6274="",0,IF(J6274&lt;SeuilFugitive,1,0)),"")</f>
        <v/>
      </c>
      <c r="M6274" s="37" t="str">
        <f aca="false">IF(G6274=1,IF(B6274="",IF((Fin-A6274)*24&gt;SeuilFigee,1,0),IF(J6274&gt;SeuilFigee*3600,1,0)),"")</f>
        <v/>
      </c>
      <c r="N6274" s="0" t="str">
        <f aca="false">IF(G6274=1,IF(COUNTIF(H$2:H6274,H6274)=1,COUNTIF($H:$H,H6274),""),"")</f>
        <v/>
      </c>
      <c r="O6274" s="0" t="str">
        <f aca="false">IF(G6274=1,IF(COUNTIF(I$2:I6274,I6274)=1,COUNTIF($I:$I,I6274),""),"")</f>
        <v/>
      </c>
      <c r="P6274" s="38" t="str">
        <f aca="false">IF(G6274=1,IF(COUNTIFS(C$2:C6274,C6274,G$2:G6274,1)=1,COUNTIFS($C:$C,C6274,$G:$G,1)+ROW()/10000000,""),"")</f>
        <v/>
      </c>
      <c r="Q6274" s="0" t="str">
        <f aca="false">IF(K6274=1,IF(COUNTIFS(C$2:C6274,C6274,K$2:K6274,1)=1,1,0),"")</f>
        <v/>
      </c>
      <c r="R6274" s="0" t="str">
        <f aca="false">IF(M6274=1,IF(COUNTIFS(C$2:C6274,C6274,M$2:M6274,1)=1,1,0),"")</f>
        <v/>
      </c>
      <c r="S6274" s="0" t="str">
        <f aca="false">IF(L6274=1,IF(COUNTIFS(C$2:C6274,C6274,L$2:L6274,1)=1,1,0),"")</f>
        <v/>
      </c>
      <c r="T6274" s="38" t="str">
        <f aca="false">IF(N6274="","",N6274+ROW()/10000000)</f>
        <v/>
      </c>
      <c r="U6274" s="0" t="str">
        <f aca="false">IF(G6274=1,IF(B6274="",1,0),"")</f>
        <v/>
      </c>
    </row>
    <row r="6275" customFormat="false" ht="15" hidden="false" customHeight="false" outlineLevel="0" collapsed="false">
      <c r="A6275" s="35"/>
      <c r="B6275" s="35"/>
      <c r="G6275" s="0" t="str">
        <f aca="false">IF(A6275="","",IF(AND(A6275&gt;=Debut,A6275&lt;Fin),1,0))</f>
        <v/>
      </c>
      <c r="H6275" s="0" t="str">
        <f aca="false">IF(G6275=1,INT(ROUND((A6275-Debut)*86400,0)/600),"")</f>
        <v/>
      </c>
      <c r="I6275" s="0" t="str">
        <f aca="false">IF(G6275=1,INT(ROUND((A6275-Debut)*86400,0)/3600),"")</f>
        <v/>
      </c>
      <c r="J6275" s="0" t="str">
        <f aca="false">IF(OR(A6275="",B6275=""),"",ROUND((B6275-A6275)*86400,0))</f>
        <v/>
      </c>
      <c r="K6275" s="37" t="str">
        <f aca="false">IF(G6275=1,IF(COUNTIFS($C:$C,C6275,$G:$G,1,$A:$A,"&gt;="&amp;(A6275-FenetreInterm/86400),$A:$A,"&lt;="&amp;A6275)&gt;=NbInterm,1,0),"")</f>
        <v/>
      </c>
      <c r="L6275" s="37" t="str">
        <f aca="false">IF(G6275=1,IF(B6275="",0,IF(J6275&lt;SeuilFugitive,1,0)),"")</f>
        <v/>
      </c>
      <c r="M6275" s="37" t="str">
        <f aca="false">IF(G6275=1,IF(B6275="",IF((Fin-A6275)*24&gt;SeuilFigee,1,0),IF(J6275&gt;SeuilFigee*3600,1,0)),"")</f>
        <v/>
      </c>
      <c r="N6275" s="0" t="str">
        <f aca="false">IF(G6275=1,IF(COUNTIF(H$2:H6275,H6275)=1,COUNTIF($H:$H,H6275),""),"")</f>
        <v/>
      </c>
      <c r="O6275" s="0" t="str">
        <f aca="false">IF(G6275=1,IF(COUNTIF(I$2:I6275,I6275)=1,COUNTIF($I:$I,I6275),""),"")</f>
        <v/>
      </c>
      <c r="P6275" s="38" t="str">
        <f aca="false">IF(G6275=1,IF(COUNTIFS(C$2:C6275,C6275,G$2:G6275,1)=1,COUNTIFS($C:$C,C6275,$G:$G,1)+ROW()/10000000,""),"")</f>
        <v/>
      </c>
      <c r="Q6275" s="0" t="str">
        <f aca="false">IF(K6275=1,IF(COUNTIFS(C$2:C6275,C6275,K$2:K6275,1)=1,1,0),"")</f>
        <v/>
      </c>
      <c r="R6275" s="0" t="str">
        <f aca="false">IF(M6275=1,IF(COUNTIFS(C$2:C6275,C6275,M$2:M6275,1)=1,1,0),"")</f>
        <v/>
      </c>
      <c r="S6275" s="0" t="str">
        <f aca="false">IF(L6275=1,IF(COUNTIFS(C$2:C6275,C6275,L$2:L6275,1)=1,1,0),"")</f>
        <v/>
      </c>
      <c r="T6275" s="38" t="str">
        <f aca="false">IF(N6275="","",N6275+ROW()/10000000)</f>
        <v/>
      </c>
      <c r="U6275" s="0" t="str">
        <f aca="false">IF(G6275=1,IF(B6275="",1,0),"")</f>
        <v/>
      </c>
    </row>
    <row r="6276" customFormat="false" ht="15" hidden="false" customHeight="false" outlineLevel="0" collapsed="false">
      <c r="A6276" s="35"/>
      <c r="B6276" s="35"/>
      <c r="G6276" s="0" t="str">
        <f aca="false">IF(A6276="","",IF(AND(A6276&gt;=Debut,A6276&lt;Fin),1,0))</f>
        <v/>
      </c>
      <c r="H6276" s="0" t="str">
        <f aca="false">IF(G6276=1,INT(ROUND((A6276-Debut)*86400,0)/600),"")</f>
        <v/>
      </c>
      <c r="I6276" s="0" t="str">
        <f aca="false">IF(G6276=1,INT(ROUND((A6276-Debut)*86400,0)/3600),"")</f>
        <v/>
      </c>
      <c r="J6276" s="0" t="str">
        <f aca="false">IF(OR(A6276="",B6276=""),"",ROUND((B6276-A6276)*86400,0))</f>
        <v/>
      </c>
      <c r="K6276" s="37" t="str">
        <f aca="false">IF(G6276=1,IF(COUNTIFS($C:$C,C6276,$G:$G,1,$A:$A,"&gt;="&amp;(A6276-FenetreInterm/86400),$A:$A,"&lt;="&amp;A6276)&gt;=NbInterm,1,0),"")</f>
        <v/>
      </c>
      <c r="L6276" s="37" t="str">
        <f aca="false">IF(G6276=1,IF(B6276="",0,IF(J6276&lt;SeuilFugitive,1,0)),"")</f>
        <v/>
      </c>
      <c r="M6276" s="37" t="str">
        <f aca="false">IF(G6276=1,IF(B6276="",IF((Fin-A6276)*24&gt;SeuilFigee,1,0),IF(J6276&gt;SeuilFigee*3600,1,0)),"")</f>
        <v/>
      </c>
      <c r="N6276" s="0" t="str">
        <f aca="false">IF(G6276=1,IF(COUNTIF(H$2:H6276,H6276)=1,COUNTIF($H:$H,H6276),""),"")</f>
        <v/>
      </c>
      <c r="O6276" s="0" t="str">
        <f aca="false">IF(G6276=1,IF(COUNTIF(I$2:I6276,I6276)=1,COUNTIF($I:$I,I6276),""),"")</f>
        <v/>
      </c>
      <c r="P6276" s="38" t="str">
        <f aca="false">IF(G6276=1,IF(COUNTIFS(C$2:C6276,C6276,G$2:G6276,1)=1,COUNTIFS($C:$C,C6276,$G:$G,1)+ROW()/10000000,""),"")</f>
        <v/>
      </c>
      <c r="Q6276" s="0" t="str">
        <f aca="false">IF(K6276=1,IF(COUNTIFS(C$2:C6276,C6276,K$2:K6276,1)=1,1,0),"")</f>
        <v/>
      </c>
      <c r="R6276" s="0" t="str">
        <f aca="false">IF(M6276=1,IF(COUNTIFS(C$2:C6276,C6276,M$2:M6276,1)=1,1,0),"")</f>
        <v/>
      </c>
      <c r="S6276" s="0" t="str">
        <f aca="false">IF(L6276=1,IF(COUNTIFS(C$2:C6276,C6276,L$2:L6276,1)=1,1,0),"")</f>
        <v/>
      </c>
      <c r="T6276" s="38" t="str">
        <f aca="false">IF(N6276="","",N6276+ROW()/10000000)</f>
        <v/>
      </c>
      <c r="U6276" s="0" t="str">
        <f aca="false">IF(G6276=1,IF(B6276="",1,0),"")</f>
        <v/>
      </c>
    </row>
    <row r="6277" customFormat="false" ht="15" hidden="false" customHeight="false" outlineLevel="0" collapsed="false">
      <c r="A6277" s="35"/>
      <c r="B6277" s="35"/>
      <c r="G6277" s="0" t="str">
        <f aca="false">IF(A6277="","",IF(AND(A6277&gt;=Debut,A6277&lt;Fin),1,0))</f>
        <v/>
      </c>
      <c r="H6277" s="0" t="str">
        <f aca="false">IF(G6277=1,INT(ROUND((A6277-Debut)*86400,0)/600),"")</f>
        <v/>
      </c>
      <c r="I6277" s="0" t="str">
        <f aca="false">IF(G6277=1,INT(ROUND((A6277-Debut)*86400,0)/3600),"")</f>
        <v/>
      </c>
      <c r="J6277" s="0" t="str">
        <f aca="false">IF(OR(A6277="",B6277=""),"",ROUND((B6277-A6277)*86400,0))</f>
        <v/>
      </c>
      <c r="K6277" s="37" t="str">
        <f aca="false">IF(G6277=1,IF(COUNTIFS($C:$C,C6277,$G:$G,1,$A:$A,"&gt;="&amp;(A6277-FenetreInterm/86400),$A:$A,"&lt;="&amp;A6277)&gt;=NbInterm,1,0),"")</f>
        <v/>
      </c>
      <c r="L6277" s="37" t="str">
        <f aca="false">IF(G6277=1,IF(B6277="",0,IF(J6277&lt;SeuilFugitive,1,0)),"")</f>
        <v/>
      </c>
      <c r="M6277" s="37" t="str">
        <f aca="false">IF(G6277=1,IF(B6277="",IF((Fin-A6277)*24&gt;SeuilFigee,1,0),IF(J6277&gt;SeuilFigee*3600,1,0)),"")</f>
        <v/>
      </c>
      <c r="N6277" s="0" t="str">
        <f aca="false">IF(G6277=1,IF(COUNTIF(H$2:H6277,H6277)=1,COUNTIF($H:$H,H6277),""),"")</f>
        <v/>
      </c>
      <c r="O6277" s="0" t="str">
        <f aca="false">IF(G6277=1,IF(COUNTIF(I$2:I6277,I6277)=1,COUNTIF($I:$I,I6277),""),"")</f>
        <v/>
      </c>
      <c r="P6277" s="38" t="str">
        <f aca="false">IF(G6277=1,IF(COUNTIFS(C$2:C6277,C6277,G$2:G6277,1)=1,COUNTIFS($C:$C,C6277,$G:$G,1)+ROW()/10000000,""),"")</f>
        <v/>
      </c>
      <c r="Q6277" s="0" t="str">
        <f aca="false">IF(K6277=1,IF(COUNTIFS(C$2:C6277,C6277,K$2:K6277,1)=1,1,0),"")</f>
        <v/>
      </c>
      <c r="R6277" s="0" t="str">
        <f aca="false">IF(M6277=1,IF(COUNTIFS(C$2:C6277,C6277,M$2:M6277,1)=1,1,0),"")</f>
        <v/>
      </c>
      <c r="S6277" s="0" t="str">
        <f aca="false">IF(L6277=1,IF(COUNTIFS(C$2:C6277,C6277,L$2:L6277,1)=1,1,0),"")</f>
        <v/>
      </c>
      <c r="T6277" s="38" t="str">
        <f aca="false">IF(N6277="","",N6277+ROW()/10000000)</f>
        <v/>
      </c>
      <c r="U6277" s="0" t="str">
        <f aca="false">IF(G6277=1,IF(B6277="",1,0),"")</f>
        <v/>
      </c>
    </row>
    <row r="6278" customFormat="false" ht="15" hidden="false" customHeight="false" outlineLevel="0" collapsed="false">
      <c r="A6278" s="35"/>
      <c r="B6278" s="35"/>
      <c r="G6278" s="0" t="str">
        <f aca="false">IF(A6278="","",IF(AND(A6278&gt;=Debut,A6278&lt;Fin),1,0))</f>
        <v/>
      </c>
      <c r="H6278" s="0" t="str">
        <f aca="false">IF(G6278=1,INT(ROUND((A6278-Debut)*86400,0)/600),"")</f>
        <v/>
      </c>
      <c r="I6278" s="0" t="str">
        <f aca="false">IF(G6278=1,INT(ROUND((A6278-Debut)*86400,0)/3600),"")</f>
        <v/>
      </c>
      <c r="J6278" s="0" t="str">
        <f aca="false">IF(OR(A6278="",B6278=""),"",ROUND((B6278-A6278)*86400,0))</f>
        <v/>
      </c>
      <c r="K6278" s="37" t="str">
        <f aca="false">IF(G6278=1,IF(COUNTIFS($C:$C,C6278,$G:$G,1,$A:$A,"&gt;="&amp;(A6278-FenetreInterm/86400),$A:$A,"&lt;="&amp;A6278)&gt;=NbInterm,1,0),"")</f>
        <v/>
      </c>
      <c r="L6278" s="37" t="str">
        <f aca="false">IF(G6278=1,IF(B6278="",0,IF(J6278&lt;SeuilFugitive,1,0)),"")</f>
        <v/>
      </c>
      <c r="M6278" s="37" t="str">
        <f aca="false">IF(G6278=1,IF(B6278="",IF((Fin-A6278)*24&gt;SeuilFigee,1,0),IF(J6278&gt;SeuilFigee*3600,1,0)),"")</f>
        <v/>
      </c>
      <c r="N6278" s="0" t="str">
        <f aca="false">IF(G6278=1,IF(COUNTIF(H$2:H6278,H6278)=1,COUNTIF($H:$H,H6278),""),"")</f>
        <v/>
      </c>
      <c r="O6278" s="0" t="str">
        <f aca="false">IF(G6278=1,IF(COUNTIF(I$2:I6278,I6278)=1,COUNTIF($I:$I,I6278),""),"")</f>
        <v/>
      </c>
      <c r="P6278" s="38" t="str">
        <f aca="false">IF(G6278=1,IF(COUNTIFS(C$2:C6278,C6278,G$2:G6278,1)=1,COUNTIFS($C:$C,C6278,$G:$G,1)+ROW()/10000000,""),"")</f>
        <v/>
      </c>
      <c r="Q6278" s="0" t="str">
        <f aca="false">IF(K6278=1,IF(COUNTIFS(C$2:C6278,C6278,K$2:K6278,1)=1,1,0),"")</f>
        <v/>
      </c>
      <c r="R6278" s="0" t="str">
        <f aca="false">IF(M6278=1,IF(COUNTIFS(C$2:C6278,C6278,M$2:M6278,1)=1,1,0),"")</f>
        <v/>
      </c>
      <c r="S6278" s="0" t="str">
        <f aca="false">IF(L6278=1,IF(COUNTIFS(C$2:C6278,C6278,L$2:L6278,1)=1,1,0),"")</f>
        <v/>
      </c>
      <c r="T6278" s="38" t="str">
        <f aca="false">IF(N6278="","",N6278+ROW()/10000000)</f>
        <v/>
      </c>
      <c r="U6278" s="0" t="str">
        <f aca="false">IF(G6278=1,IF(B6278="",1,0),"")</f>
        <v/>
      </c>
    </row>
    <row r="6279" customFormat="false" ht="15" hidden="false" customHeight="false" outlineLevel="0" collapsed="false">
      <c r="A6279" s="35"/>
      <c r="B6279" s="35"/>
      <c r="G6279" s="0" t="str">
        <f aca="false">IF(A6279="","",IF(AND(A6279&gt;=Debut,A6279&lt;Fin),1,0))</f>
        <v/>
      </c>
      <c r="H6279" s="0" t="str">
        <f aca="false">IF(G6279=1,INT(ROUND((A6279-Debut)*86400,0)/600),"")</f>
        <v/>
      </c>
      <c r="I6279" s="0" t="str">
        <f aca="false">IF(G6279=1,INT(ROUND((A6279-Debut)*86400,0)/3600),"")</f>
        <v/>
      </c>
      <c r="J6279" s="0" t="str">
        <f aca="false">IF(OR(A6279="",B6279=""),"",ROUND((B6279-A6279)*86400,0))</f>
        <v/>
      </c>
      <c r="K6279" s="37" t="str">
        <f aca="false">IF(G6279=1,IF(COUNTIFS($C:$C,C6279,$G:$G,1,$A:$A,"&gt;="&amp;(A6279-FenetreInterm/86400),$A:$A,"&lt;="&amp;A6279)&gt;=NbInterm,1,0),"")</f>
        <v/>
      </c>
      <c r="L6279" s="37" t="str">
        <f aca="false">IF(G6279=1,IF(B6279="",0,IF(J6279&lt;SeuilFugitive,1,0)),"")</f>
        <v/>
      </c>
      <c r="M6279" s="37" t="str">
        <f aca="false">IF(G6279=1,IF(B6279="",IF((Fin-A6279)*24&gt;SeuilFigee,1,0),IF(J6279&gt;SeuilFigee*3600,1,0)),"")</f>
        <v/>
      </c>
      <c r="N6279" s="0" t="str">
        <f aca="false">IF(G6279=1,IF(COUNTIF(H$2:H6279,H6279)=1,COUNTIF($H:$H,H6279),""),"")</f>
        <v/>
      </c>
      <c r="O6279" s="0" t="str">
        <f aca="false">IF(G6279=1,IF(COUNTIF(I$2:I6279,I6279)=1,COUNTIF($I:$I,I6279),""),"")</f>
        <v/>
      </c>
      <c r="P6279" s="38" t="str">
        <f aca="false">IF(G6279=1,IF(COUNTIFS(C$2:C6279,C6279,G$2:G6279,1)=1,COUNTIFS($C:$C,C6279,$G:$G,1)+ROW()/10000000,""),"")</f>
        <v/>
      </c>
      <c r="Q6279" s="0" t="str">
        <f aca="false">IF(K6279=1,IF(COUNTIFS(C$2:C6279,C6279,K$2:K6279,1)=1,1,0),"")</f>
        <v/>
      </c>
      <c r="R6279" s="0" t="str">
        <f aca="false">IF(M6279=1,IF(COUNTIFS(C$2:C6279,C6279,M$2:M6279,1)=1,1,0),"")</f>
        <v/>
      </c>
      <c r="S6279" s="0" t="str">
        <f aca="false">IF(L6279=1,IF(COUNTIFS(C$2:C6279,C6279,L$2:L6279,1)=1,1,0),"")</f>
        <v/>
      </c>
      <c r="T6279" s="38" t="str">
        <f aca="false">IF(N6279="","",N6279+ROW()/10000000)</f>
        <v/>
      </c>
      <c r="U6279" s="0" t="str">
        <f aca="false">IF(G6279=1,IF(B6279="",1,0),"")</f>
        <v/>
      </c>
    </row>
    <row r="6280" customFormat="false" ht="15" hidden="false" customHeight="false" outlineLevel="0" collapsed="false">
      <c r="A6280" s="35"/>
      <c r="B6280" s="35"/>
      <c r="G6280" s="0" t="str">
        <f aca="false">IF(A6280="","",IF(AND(A6280&gt;=Debut,A6280&lt;Fin),1,0))</f>
        <v/>
      </c>
      <c r="H6280" s="0" t="str">
        <f aca="false">IF(G6280=1,INT(ROUND((A6280-Debut)*86400,0)/600),"")</f>
        <v/>
      </c>
      <c r="I6280" s="0" t="str">
        <f aca="false">IF(G6280=1,INT(ROUND((A6280-Debut)*86400,0)/3600),"")</f>
        <v/>
      </c>
      <c r="J6280" s="0" t="str">
        <f aca="false">IF(OR(A6280="",B6280=""),"",ROUND((B6280-A6280)*86400,0))</f>
        <v/>
      </c>
      <c r="K6280" s="37" t="str">
        <f aca="false">IF(G6280=1,IF(COUNTIFS($C:$C,C6280,$G:$G,1,$A:$A,"&gt;="&amp;(A6280-FenetreInterm/86400),$A:$A,"&lt;="&amp;A6280)&gt;=NbInterm,1,0),"")</f>
        <v/>
      </c>
      <c r="L6280" s="37" t="str">
        <f aca="false">IF(G6280=1,IF(B6280="",0,IF(J6280&lt;SeuilFugitive,1,0)),"")</f>
        <v/>
      </c>
      <c r="M6280" s="37" t="str">
        <f aca="false">IF(G6280=1,IF(B6280="",IF((Fin-A6280)*24&gt;SeuilFigee,1,0),IF(J6280&gt;SeuilFigee*3600,1,0)),"")</f>
        <v/>
      </c>
      <c r="N6280" s="0" t="str">
        <f aca="false">IF(G6280=1,IF(COUNTIF(H$2:H6280,H6280)=1,COUNTIF($H:$H,H6280),""),"")</f>
        <v/>
      </c>
      <c r="O6280" s="0" t="str">
        <f aca="false">IF(G6280=1,IF(COUNTIF(I$2:I6280,I6280)=1,COUNTIF($I:$I,I6280),""),"")</f>
        <v/>
      </c>
      <c r="P6280" s="38" t="str">
        <f aca="false">IF(G6280=1,IF(COUNTIFS(C$2:C6280,C6280,G$2:G6280,1)=1,COUNTIFS($C:$C,C6280,$G:$G,1)+ROW()/10000000,""),"")</f>
        <v/>
      </c>
      <c r="Q6280" s="0" t="str">
        <f aca="false">IF(K6280=1,IF(COUNTIFS(C$2:C6280,C6280,K$2:K6280,1)=1,1,0),"")</f>
        <v/>
      </c>
      <c r="R6280" s="0" t="str">
        <f aca="false">IF(M6280=1,IF(COUNTIFS(C$2:C6280,C6280,M$2:M6280,1)=1,1,0),"")</f>
        <v/>
      </c>
      <c r="S6280" s="0" t="str">
        <f aca="false">IF(L6280=1,IF(COUNTIFS(C$2:C6280,C6280,L$2:L6280,1)=1,1,0),"")</f>
        <v/>
      </c>
      <c r="T6280" s="38" t="str">
        <f aca="false">IF(N6280="","",N6280+ROW()/10000000)</f>
        <v/>
      </c>
      <c r="U6280" s="0" t="str">
        <f aca="false">IF(G6280=1,IF(B6280="",1,0),"")</f>
        <v/>
      </c>
    </row>
    <row r="6281" customFormat="false" ht="15" hidden="false" customHeight="false" outlineLevel="0" collapsed="false">
      <c r="A6281" s="35"/>
      <c r="B6281" s="35"/>
      <c r="G6281" s="0" t="str">
        <f aca="false">IF(A6281="","",IF(AND(A6281&gt;=Debut,A6281&lt;Fin),1,0))</f>
        <v/>
      </c>
      <c r="H6281" s="0" t="str">
        <f aca="false">IF(G6281=1,INT(ROUND((A6281-Debut)*86400,0)/600),"")</f>
        <v/>
      </c>
      <c r="I6281" s="0" t="str">
        <f aca="false">IF(G6281=1,INT(ROUND((A6281-Debut)*86400,0)/3600),"")</f>
        <v/>
      </c>
      <c r="J6281" s="0" t="str">
        <f aca="false">IF(OR(A6281="",B6281=""),"",ROUND((B6281-A6281)*86400,0))</f>
        <v/>
      </c>
      <c r="K6281" s="37" t="str">
        <f aca="false">IF(G6281=1,IF(COUNTIFS($C:$C,C6281,$G:$G,1,$A:$A,"&gt;="&amp;(A6281-FenetreInterm/86400),$A:$A,"&lt;="&amp;A6281)&gt;=NbInterm,1,0),"")</f>
        <v/>
      </c>
      <c r="L6281" s="37" t="str">
        <f aca="false">IF(G6281=1,IF(B6281="",0,IF(J6281&lt;SeuilFugitive,1,0)),"")</f>
        <v/>
      </c>
      <c r="M6281" s="37" t="str">
        <f aca="false">IF(G6281=1,IF(B6281="",IF((Fin-A6281)*24&gt;SeuilFigee,1,0),IF(J6281&gt;SeuilFigee*3600,1,0)),"")</f>
        <v/>
      </c>
      <c r="N6281" s="0" t="str">
        <f aca="false">IF(G6281=1,IF(COUNTIF(H$2:H6281,H6281)=1,COUNTIF($H:$H,H6281),""),"")</f>
        <v/>
      </c>
      <c r="O6281" s="0" t="str">
        <f aca="false">IF(G6281=1,IF(COUNTIF(I$2:I6281,I6281)=1,COUNTIF($I:$I,I6281),""),"")</f>
        <v/>
      </c>
      <c r="P6281" s="38" t="str">
        <f aca="false">IF(G6281=1,IF(COUNTIFS(C$2:C6281,C6281,G$2:G6281,1)=1,COUNTIFS($C:$C,C6281,$G:$G,1)+ROW()/10000000,""),"")</f>
        <v/>
      </c>
      <c r="Q6281" s="0" t="str">
        <f aca="false">IF(K6281=1,IF(COUNTIFS(C$2:C6281,C6281,K$2:K6281,1)=1,1,0),"")</f>
        <v/>
      </c>
      <c r="R6281" s="0" t="str">
        <f aca="false">IF(M6281=1,IF(COUNTIFS(C$2:C6281,C6281,M$2:M6281,1)=1,1,0),"")</f>
        <v/>
      </c>
      <c r="S6281" s="0" t="str">
        <f aca="false">IF(L6281=1,IF(COUNTIFS(C$2:C6281,C6281,L$2:L6281,1)=1,1,0),"")</f>
        <v/>
      </c>
      <c r="T6281" s="38" t="str">
        <f aca="false">IF(N6281="","",N6281+ROW()/10000000)</f>
        <v/>
      </c>
      <c r="U6281" s="0" t="str">
        <f aca="false">IF(G6281=1,IF(B6281="",1,0),"")</f>
        <v/>
      </c>
    </row>
    <row r="6282" customFormat="false" ht="15" hidden="false" customHeight="false" outlineLevel="0" collapsed="false">
      <c r="A6282" s="35"/>
      <c r="B6282" s="35"/>
      <c r="G6282" s="0" t="str">
        <f aca="false">IF(A6282="","",IF(AND(A6282&gt;=Debut,A6282&lt;Fin),1,0))</f>
        <v/>
      </c>
      <c r="H6282" s="0" t="str">
        <f aca="false">IF(G6282=1,INT(ROUND((A6282-Debut)*86400,0)/600),"")</f>
        <v/>
      </c>
      <c r="I6282" s="0" t="str">
        <f aca="false">IF(G6282=1,INT(ROUND((A6282-Debut)*86400,0)/3600),"")</f>
        <v/>
      </c>
      <c r="J6282" s="0" t="str">
        <f aca="false">IF(OR(A6282="",B6282=""),"",ROUND((B6282-A6282)*86400,0))</f>
        <v/>
      </c>
      <c r="K6282" s="37" t="str">
        <f aca="false">IF(G6282=1,IF(COUNTIFS($C:$C,C6282,$G:$G,1,$A:$A,"&gt;="&amp;(A6282-FenetreInterm/86400),$A:$A,"&lt;="&amp;A6282)&gt;=NbInterm,1,0),"")</f>
        <v/>
      </c>
      <c r="L6282" s="37" t="str">
        <f aca="false">IF(G6282=1,IF(B6282="",0,IF(J6282&lt;SeuilFugitive,1,0)),"")</f>
        <v/>
      </c>
      <c r="M6282" s="37" t="str">
        <f aca="false">IF(G6282=1,IF(B6282="",IF((Fin-A6282)*24&gt;SeuilFigee,1,0),IF(J6282&gt;SeuilFigee*3600,1,0)),"")</f>
        <v/>
      </c>
      <c r="N6282" s="0" t="str">
        <f aca="false">IF(G6282=1,IF(COUNTIF(H$2:H6282,H6282)=1,COUNTIF($H:$H,H6282),""),"")</f>
        <v/>
      </c>
      <c r="O6282" s="0" t="str">
        <f aca="false">IF(G6282=1,IF(COUNTIF(I$2:I6282,I6282)=1,COUNTIF($I:$I,I6282),""),"")</f>
        <v/>
      </c>
      <c r="P6282" s="38" t="str">
        <f aca="false">IF(G6282=1,IF(COUNTIFS(C$2:C6282,C6282,G$2:G6282,1)=1,COUNTIFS($C:$C,C6282,$G:$G,1)+ROW()/10000000,""),"")</f>
        <v/>
      </c>
      <c r="Q6282" s="0" t="str">
        <f aca="false">IF(K6282=1,IF(COUNTIFS(C$2:C6282,C6282,K$2:K6282,1)=1,1,0),"")</f>
        <v/>
      </c>
      <c r="R6282" s="0" t="str">
        <f aca="false">IF(M6282=1,IF(COUNTIFS(C$2:C6282,C6282,M$2:M6282,1)=1,1,0),"")</f>
        <v/>
      </c>
      <c r="S6282" s="0" t="str">
        <f aca="false">IF(L6282=1,IF(COUNTIFS(C$2:C6282,C6282,L$2:L6282,1)=1,1,0),"")</f>
        <v/>
      </c>
      <c r="T6282" s="38" t="str">
        <f aca="false">IF(N6282="","",N6282+ROW()/10000000)</f>
        <v/>
      </c>
      <c r="U6282" s="0" t="str">
        <f aca="false">IF(G6282=1,IF(B6282="",1,0),"")</f>
        <v/>
      </c>
    </row>
    <row r="6283" customFormat="false" ht="15" hidden="false" customHeight="false" outlineLevel="0" collapsed="false">
      <c r="A6283" s="35"/>
      <c r="B6283" s="35"/>
      <c r="G6283" s="0" t="str">
        <f aca="false">IF(A6283="","",IF(AND(A6283&gt;=Debut,A6283&lt;Fin),1,0))</f>
        <v/>
      </c>
      <c r="H6283" s="0" t="str">
        <f aca="false">IF(G6283=1,INT(ROUND((A6283-Debut)*86400,0)/600),"")</f>
        <v/>
      </c>
      <c r="I6283" s="0" t="str">
        <f aca="false">IF(G6283=1,INT(ROUND((A6283-Debut)*86400,0)/3600),"")</f>
        <v/>
      </c>
      <c r="J6283" s="0" t="str">
        <f aca="false">IF(OR(A6283="",B6283=""),"",ROUND((B6283-A6283)*86400,0))</f>
        <v/>
      </c>
      <c r="K6283" s="37" t="str">
        <f aca="false">IF(G6283=1,IF(COUNTIFS($C:$C,C6283,$G:$G,1,$A:$A,"&gt;="&amp;(A6283-FenetreInterm/86400),$A:$A,"&lt;="&amp;A6283)&gt;=NbInterm,1,0),"")</f>
        <v/>
      </c>
      <c r="L6283" s="37" t="str">
        <f aca="false">IF(G6283=1,IF(B6283="",0,IF(J6283&lt;SeuilFugitive,1,0)),"")</f>
        <v/>
      </c>
      <c r="M6283" s="37" t="str">
        <f aca="false">IF(G6283=1,IF(B6283="",IF((Fin-A6283)*24&gt;SeuilFigee,1,0),IF(J6283&gt;SeuilFigee*3600,1,0)),"")</f>
        <v/>
      </c>
      <c r="N6283" s="0" t="str">
        <f aca="false">IF(G6283=1,IF(COUNTIF(H$2:H6283,H6283)=1,COUNTIF($H:$H,H6283),""),"")</f>
        <v/>
      </c>
      <c r="O6283" s="0" t="str">
        <f aca="false">IF(G6283=1,IF(COUNTIF(I$2:I6283,I6283)=1,COUNTIF($I:$I,I6283),""),"")</f>
        <v/>
      </c>
      <c r="P6283" s="38" t="str">
        <f aca="false">IF(G6283=1,IF(COUNTIFS(C$2:C6283,C6283,G$2:G6283,1)=1,COUNTIFS($C:$C,C6283,$G:$G,1)+ROW()/10000000,""),"")</f>
        <v/>
      </c>
      <c r="Q6283" s="0" t="str">
        <f aca="false">IF(K6283=1,IF(COUNTIFS(C$2:C6283,C6283,K$2:K6283,1)=1,1,0),"")</f>
        <v/>
      </c>
      <c r="R6283" s="0" t="str">
        <f aca="false">IF(M6283=1,IF(COUNTIFS(C$2:C6283,C6283,M$2:M6283,1)=1,1,0),"")</f>
        <v/>
      </c>
      <c r="S6283" s="0" t="str">
        <f aca="false">IF(L6283=1,IF(COUNTIFS(C$2:C6283,C6283,L$2:L6283,1)=1,1,0),"")</f>
        <v/>
      </c>
      <c r="T6283" s="38" t="str">
        <f aca="false">IF(N6283="","",N6283+ROW()/10000000)</f>
        <v/>
      </c>
      <c r="U6283" s="0" t="str">
        <f aca="false">IF(G6283=1,IF(B6283="",1,0),"")</f>
        <v/>
      </c>
    </row>
    <row r="6284" customFormat="false" ht="15" hidden="false" customHeight="false" outlineLevel="0" collapsed="false">
      <c r="A6284" s="35"/>
      <c r="B6284" s="35"/>
      <c r="G6284" s="0" t="str">
        <f aca="false">IF(A6284="","",IF(AND(A6284&gt;=Debut,A6284&lt;Fin),1,0))</f>
        <v/>
      </c>
      <c r="H6284" s="0" t="str">
        <f aca="false">IF(G6284=1,INT(ROUND((A6284-Debut)*86400,0)/600),"")</f>
        <v/>
      </c>
      <c r="I6284" s="0" t="str">
        <f aca="false">IF(G6284=1,INT(ROUND((A6284-Debut)*86400,0)/3600),"")</f>
        <v/>
      </c>
      <c r="J6284" s="0" t="str">
        <f aca="false">IF(OR(A6284="",B6284=""),"",ROUND((B6284-A6284)*86400,0))</f>
        <v/>
      </c>
      <c r="K6284" s="37" t="str">
        <f aca="false">IF(G6284=1,IF(COUNTIFS($C:$C,C6284,$G:$G,1,$A:$A,"&gt;="&amp;(A6284-FenetreInterm/86400),$A:$A,"&lt;="&amp;A6284)&gt;=NbInterm,1,0),"")</f>
        <v/>
      </c>
      <c r="L6284" s="37" t="str">
        <f aca="false">IF(G6284=1,IF(B6284="",0,IF(J6284&lt;SeuilFugitive,1,0)),"")</f>
        <v/>
      </c>
      <c r="M6284" s="37" t="str">
        <f aca="false">IF(G6284=1,IF(B6284="",IF((Fin-A6284)*24&gt;SeuilFigee,1,0),IF(J6284&gt;SeuilFigee*3600,1,0)),"")</f>
        <v/>
      </c>
      <c r="N6284" s="0" t="str">
        <f aca="false">IF(G6284=1,IF(COUNTIF(H$2:H6284,H6284)=1,COUNTIF($H:$H,H6284),""),"")</f>
        <v/>
      </c>
      <c r="O6284" s="0" t="str">
        <f aca="false">IF(G6284=1,IF(COUNTIF(I$2:I6284,I6284)=1,COUNTIF($I:$I,I6284),""),"")</f>
        <v/>
      </c>
      <c r="P6284" s="38" t="str">
        <f aca="false">IF(G6284=1,IF(COUNTIFS(C$2:C6284,C6284,G$2:G6284,1)=1,COUNTIFS($C:$C,C6284,$G:$G,1)+ROW()/10000000,""),"")</f>
        <v/>
      </c>
      <c r="Q6284" s="0" t="str">
        <f aca="false">IF(K6284=1,IF(COUNTIFS(C$2:C6284,C6284,K$2:K6284,1)=1,1,0),"")</f>
        <v/>
      </c>
      <c r="R6284" s="0" t="str">
        <f aca="false">IF(M6284=1,IF(COUNTIFS(C$2:C6284,C6284,M$2:M6284,1)=1,1,0),"")</f>
        <v/>
      </c>
      <c r="S6284" s="0" t="str">
        <f aca="false">IF(L6284=1,IF(COUNTIFS(C$2:C6284,C6284,L$2:L6284,1)=1,1,0),"")</f>
        <v/>
      </c>
      <c r="T6284" s="38" t="str">
        <f aca="false">IF(N6284="","",N6284+ROW()/10000000)</f>
        <v/>
      </c>
      <c r="U6284" s="0" t="str">
        <f aca="false">IF(G6284=1,IF(B6284="",1,0),"")</f>
        <v/>
      </c>
    </row>
    <row r="6285" customFormat="false" ht="15" hidden="false" customHeight="false" outlineLevel="0" collapsed="false">
      <c r="A6285" s="35"/>
      <c r="B6285" s="35"/>
      <c r="G6285" s="0" t="str">
        <f aca="false">IF(A6285="","",IF(AND(A6285&gt;=Debut,A6285&lt;Fin),1,0))</f>
        <v/>
      </c>
      <c r="H6285" s="0" t="str">
        <f aca="false">IF(G6285=1,INT(ROUND((A6285-Debut)*86400,0)/600),"")</f>
        <v/>
      </c>
      <c r="I6285" s="0" t="str">
        <f aca="false">IF(G6285=1,INT(ROUND((A6285-Debut)*86400,0)/3600),"")</f>
        <v/>
      </c>
      <c r="J6285" s="0" t="str">
        <f aca="false">IF(OR(A6285="",B6285=""),"",ROUND((B6285-A6285)*86400,0))</f>
        <v/>
      </c>
      <c r="K6285" s="37" t="str">
        <f aca="false">IF(G6285=1,IF(COUNTIFS($C:$C,C6285,$G:$G,1,$A:$A,"&gt;="&amp;(A6285-FenetreInterm/86400),$A:$A,"&lt;="&amp;A6285)&gt;=NbInterm,1,0),"")</f>
        <v/>
      </c>
      <c r="L6285" s="37" t="str">
        <f aca="false">IF(G6285=1,IF(B6285="",0,IF(J6285&lt;SeuilFugitive,1,0)),"")</f>
        <v/>
      </c>
      <c r="M6285" s="37" t="str">
        <f aca="false">IF(G6285=1,IF(B6285="",IF((Fin-A6285)*24&gt;SeuilFigee,1,0),IF(J6285&gt;SeuilFigee*3600,1,0)),"")</f>
        <v/>
      </c>
      <c r="N6285" s="0" t="str">
        <f aca="false">IF(G6285=1,IF(COUNTIF(H$2:H6285,H6285)=1,COUNTIF($H:$H,H6285),""),"")</f>
        <v/>
      </c>
      <c r="O6285" s="0" t="str">
        <f aca="false">IF(G6285=1,IF(COUNTIF(I$2:I6285,I6285)=1,COUNTIF($I:$I,I6285),""),"")</f>
        <v/>
      </c>
      <c r="P6285" s="38" t="str">
        <f aca="false">IF(G6285=1,IF(COUNTIFS(C$2:C6285,C6285,G$2:G6285,1)=1,COUNTIFS($C:$C,C6285,$G:$G,1)+ROW()/10000000,""),"")</f>
        <v/>
      </c>
      <c r="Q6285" s="0" t="str">
        <f aca="false">IF(K6285=1,IF(COUNTIFS(C$2:C6285,C6285,K$2:K6285,1)=1,1,0),"")</f>
        <v/>
      </c>
      <c r="R6285" s="0" t="str">
        <f aca="false">IF(M6285=1,IF(COUNTIFS(C$2:C6285,C6285,M$2:M6285,1)=1,1,0),"")</f>
        <v/>
      </c>
      <c r="S6285" s="0" t="str">
        <f aca="false">IF(L6285=1,IF(COUNTIFS(C$2:C6285,C6285,L$2:L6285,1)=1,1,0),"")</f>
        <v/>
      </c>
      <c r="T6285" s="38" t="str">
        <f aca="false">IF(N6285="","",N6285+ROW()/10000000)</f>
        <v/>
      </c>
      <c r="U6285" s="0" t="str">
        <f aca="false">IF(G6285=1,IF(B6285="",1,0),"")</f>
        <v/>
      </c>
    </row>
    <row r="6286" customFormat="false" ht="15" hidden="false" customHeight="false" outlineLevel="0" collapsed="false">
      <c r="A6286" s="35"/>
      <c r="B6286" s="35"/>
      <c r="G6286" s="0" t="str">
        <f aca="false">IF(A6286="","",IF(AND(A6286&gt;=Debut,A6286&lt;Fin),1,0))</f>
        <v/>
      </c>
      <c r="H6286" s="0" t="str">
        <f aca="false">IF(G6286=1,INT(ROUND((A6286-Debut)*86400,0)/600),"")</f>
        <v/>
      </c>
      <c r="I6286" s="0" t="str">
        <f aca="false">IF(G6286=1,INT(ROUND((A6286-Debut)*86400,0)/3600),"")</f>
        <v/>
      </c>
      <c r="J6286" s="0" t="str">
        <f aca="false">IF(OR(A6286="",B6286=""),"",ROUND((B6286-A6286)*86400,0))</f>
        <v/>
      </c>
      <c r="K6286" s="37" t="str">
        <f aca="false">IF(G6286=1,IF(COUNTIFS($C:$C,C6286,$G:$G,1,$A:$A,"&gt;="&amp;(A6286-FenetreInterm/86400),$A:$A,"&lt;="&amp;A6286)&gt;=NbInterm,1,0),"")</f>
        <v/>
      </c>
      <c r="L6286" s="37" t="str">
        <f aca="false">IF(G6286=1,IF(B6286="",0,IF(J6286&lt;SeuilFugitive,1,0)),"")</f>
        <v/>
      </c>
      <c r="M6286" s="37" t="str">
        <f aca="false">IF(G6286=1,IF(B6286="",IF((Fin-A6286)*24&gt;SeuilFigee,1,0),IF(J6286&gt;SeuilFigee*3600,1,0)),"")</f>
        <v/>
      </c>
      <c r="N6286" s="0" t="str">
        <f aca="false">IF(G6286=1,IF(COUNTIF(H$2:H6286,H6286)=1,COUNTIF($H:$H,H6286),""),"")</f>
        <v/>
      </c>
      <c r="O6286" s="0" t="str">
        <f aca="false">IF(G6286=1,IF(COUNTIF(I$2:I6286,I6286)=1,COUNTIF($I:$I,I6286),""),"")</f>
        <v/>
      </c>
      <c r="P6286" s="38" t="str">
        <f aca="false">IF(G6286=1,IF(COUNTIFS(C$2:C6286,C6286,G$2:G6286,1)=1,COUNTIFS($C:$C,C6286,$G:$G,1)+ROW()/10000000,""),"")</f>
        <v/>
      </c>
      <c r="Q6286" s="0" t="str">
        <f aca="false">IF(K6286=1,IF(COUNTIFS(C$2:C6286,C6286,K$2:K6286,1)=1,1,0),"")</f>
        <v/>
      </c>
      <c r="R6286" s="0" t="str">
        <f aca="false">IF(M6286=1,IF(COUNTIFS(C$2:C6286,C6286,M$2:M6286,1)=1,1,0),"")</f>
        <v/>
      </c>
      <c r="S6286" s="0" t="str">
        <f aca="false">IF(L6286=1,IF(COUNTIFS(C$2:C6286,C6286,L$2:L6286,1)=1,1,0),"")</f>
        <v/>
      </c>
      <c r="T6286" s="38" t="str">
        <f aca="false">IF(N6286="","",N6286+ROW()/10000000)</f>
        <v/>
      </c>
      <c r="U6286" s="0" t="str">
        <f aca="false">IF(G6286=1,IF(B6286="",1,0),"")</f>
        <v/>
      </c>
    </row>
    <row r="6287" customFormat="false" ht="15" hidden="false" customHeight="false" outlineLevel="0" collapsed="false">
      <c r="A6287" s="35"/>
      <c r="B6287" s="35"/>
      <c r="G6287" s="0" t="str">
        <f aca="false">IF(A6287="","",IF(AND(A6287&gt;=Debut,A6287&lt;Fin),1,0))</f>
        <v/>
      </c>
      <c r="H6287" s="0" t="str">
        <f aca="false">IF(G6287=1,INT(ROUND((A6287-Debut)*86400,0)/600),"")</f>
        <v/>
      </c>
      <c r="I6287" s="0" t="str">
        <f aca="false">IF(G6287=1,INT(ROUND((A6287-Debut)*86400,0)/3600),"")</f>
        <v/>
      </c>
      <c r="J6287" s="0" t="str">
        <f aca="false">IF(OR(A6287="",B6287=""),"",ROUND((B6287-A6287)*86400,0))</f>
        <v/>
      </c>
      <c r="K6287" s="37" t="str">
        <f aca="false">IF(G6287=1,IF(COUNTIFS($C:$C,C6287,$G:$G,1,$A:$A,"&gt;="&amp;(A6287-FenetreInterm/86400),$A:$A,"&lt;="&amp;A6287)&gt;=NbInterm,1,0),"")</f>
        <v/>
      </c>
      <c r="L6287" s="37" t="str">
        <f aca="false">IF(G6287=1,IF(B6287="",0,IF(J6287&lt;SeuilFugitive,1,0)),"")</f>
        <v/>
      </c>
      <c r="M6287" s="37" t="str">
        <f aca="false">IF(G6287=1,IF(B6287="",IF((Fin-A6287)*24&gt;SeuilFigee,1,0),IF(J6287&gt;SeuilFigee*3600,1,0)),"")</f>
        <v/>
      </c>
      <c r="N6287" s="0" t="str">
        <f aca="false">IF(G6287=1,IF(COUNTIF(H$2:H6287,H6287)=1,COUNTIF($H:$H,H6287),""),"")</f>
        <v/>
      </c>
      <c r="O6287" s="0" t="str">
        <f aca="false">IF(G6287=1,IF(COUNTIF(I$2:I6287,I6287)=1,COUNTIF($I:$I,I6287),""),"")</f>
        <v/>
      </c>
      <c r="P6287" s="38" t="str">
        <f aca="false">IF(G6287=1,IF(COUNTIFS(C$2:C6287,C6287,G$2:G6287,1)=1,COUNTIFS($C:$C,C6287,$G:$G,1)+ROW()/10000000,""),"")</f>
        <v/>
      </c>
      <c r="Q6287" s="0" t="str">
        <f aca="false">IF(K6287=1,IF(COUNTIFS(C$2:C6287,C6287,K$2:K6287,1)=1,1,0),"")</f>
        <v/>
      </c>
      <c r="R6287" s="0" t="str">
        <f aca="false">IF(M6287=1,IF(COUNTIFS(C$2:C6287,C6287,M$2:M6287,1)=1,1,0),"")</f>
        <v/>
      </c>
      <c r="S6287" s="0" t="str">
        <f aca="false">IF(L6287=1,IF(COUNTIFS(C$2:C6287,C6287,L$2:L6287,1)=1,1,0),"")</f>
        <v/>
      </c>
      <c r="T6287" s="38" t="str">
        <f aca="false">IF(N6287="","",N6287+ROW()/10000000)</f>
        <v/>
      </c>
      <c r="U6287" s="0" t="str">
        <f aca="false">IF(G6287=1,IF(B6287="",1,0),"")</f>
        <v/>
      </c>
    </row>
    <row r="6288" customFormat="false" ht="15" hidden="false" customHeight="false" outlineLevel="0" collapsed="false">
      <c r="A6288" s="35"/>
      <c r="B6288" s="35"/>
      <c r="G6288" s="0" t="str">
        <f aca="false">IF(A6288="","",IF(AND(A6288&gt;=Debut,A6288&lt;Fin),1,0))</f>
        <v/>
      </c>
      <c r="H6288" s="0" t="str">
        <f aca="false">IF(G6288=1,INT(ROUND((A6288-Debut)*86400,0)/600),"")</f>
        <v/>
      </c>
      <c r="I6288" s="0" t="str">
        <f aca="false">IF(G6288=1,INT(ROUND((A6288-Debut)*86400,0)/3600),"")</f>
        <v/>
      </c>
      <c r="J6288" s="0" t="str">
        <f aca="false">IF(OR(A6288="",B6288=""),"",ROUND((B6288-A6288)*86400,0))</f>
        <v/>
      </c>
      <c r="K6288" s="37" t="str">
        <f aca="false">IF(G6288=1,IF(COUNTIFS($C:$C,C6288,$G:$G,1,$A:$A,"&gt;="&amp;(A6288-FenetreInterm/86400),$A:$A,"&lt;="&amp;A6288)&gt;=NbInterm,1,0),"")</f>
        <v/>
      </c>
      <c r="L6288" s="37" t="str">
        <f aca="false">IF(G6288=1,IF(B6288="",0,IF(J6288&lt;SeuilFugitive,1,0)),"")</f>
        <v/>
      </c>
      <c r="M6288" s="37" t="str">
        <f aca="false">IF(G6288=1,IF(B6288="",IF((Fin-A6288)*24&gt;SeuilFigee,1,0),IF(J6288&gt;SeuilFigee*3600,1,0)),"")</f>
        <v/>
      </c>
      <c r="N6288" s="0" t="str">
        <f aca="false">IF(G6288=1,IF(COUNTIF(H$2:H6288,H6288)=1,COUNTIF($H:$H,H6288),""),"")</f>
        <v/>
      </c>
      <c r="O6288" s="0" t="str">
        <f aca="false">IF(G6288=1,IF(COUNTIF(I$2:I6288,I6288)=1,COUNTIF($I:$I,I6288),""),"")</f>
        <v/>
      </c>
      <c r="P6288" s="38" t="str">
        <f aca="false">IF(G6288=1,IF(COUNTIFS(C$2:C6288,C6288,G$2:G6288,1)=1,COUNTIFS($C:$C,C6288,$G:$G,1)+ROW()/10000000,""),"")</f>
        <v/>
      </c>
      <c r="Q6288" s="0" t="str">
        <f aca="false">IF(K6288=1,IF(COUNTIFS(C$2:C6288,C6288,K$2:K6288,1)=1,1,0),"")</f>
        <v/>
      </c>
      <c r="R6288" s="0" t="str">
        <f aca="false">IF(M6288=1,IF(COUNTIFS(C$2:C6288,C6288,M$2:M6288,1)=1,1,0),"")</f>
        <v/>
      </c>
      <c r="S6288" s="0" t="str">
        <f aca="false">IF(L6288=1,IF(COUNTIFS(C$2:C6288,C6288,L$2:L6288,1)=1,1,0),"")</f>
        <v/>
      </c>
      <c r="T6288" s="38" t="str">
        <f aca="false">IF(N6288="","",N6288+ROW()/10000000)</f>
        <v/>
      </c>
      <c r="U6288" s="0" t="str">
        <f aca="false">IF(G6288=1,IF(B6288="",1,0),"")</f>
        <v/>
      </c>
    </row>
    <row r="6289" customFormat="false" ht="15" hidden="false" customHeight="false" outlineLevel="0" collapsed="false">
      <c r="A6289" s="35"/>
      <c r="B6289" s="35"/>
      <c r="G6289" s="0" t="str">
        <f aca="false">IF(A6289="","",IF(AND(A6289&gt;=Debut,A6289&lt;Fin),1,0))</f>
        <v/>
      </c>
      <c r="H6289" s="0" t="str">
        <f aca="false">IF(G6289=1,INT(ROUND((A6289-Debut)*86400,0)/600),"")</f>
        <v/>
      </c>
      <c r="I6289" s="0" t="str">
        <f aca="false">IF(G6289=1,INT(ROUND((A6289-Debut)*86400,0)/3600),"")</f>
        <v/>
      </c>
      <c r="J6289" s="0" t="str">
        <f aca="false">IF(OR(A6289="",B6289=""),"",ROUND((B6289-A6289)*86400,0))</f>
        <v/>
      </c>
      <c r="K6289" s="37" t="str">
        <f aca="false">IF(G6289=1,IF(COUNTIFS($C:$C,C6289,$G:$G,1,$A:$A,"&gt;="&amp;(A6289-FenetreInterm/86400),$A:$A,"&lt;="&amp;A6289)&gt;=NbInterm,1,0),"")</f>
        <v/>
      </c>
      <c r="L6289" s="37" t="str">
        <f aca="false">IF(G6289=1,IF(B6289="",0,IF(J6289&lt;SeuilFugitive,1,0)),"")</f>
        <v/>
      </c>
      <c r="M6289" s="37" t="str">
        <f aca="false">IF(G6289=1,IF(B6289="",IF((Fin-A6289)*24&gt;SeuilFigee,1,0),IF(J6289&gt;SeuilFigee*3600,1,0)),"")</f>
        <v/>
      </c>
      <c r="N6289" s="0" t="str">
        <f aca="false">IF(G6289=1,IF(COUNTIF(H$2:H6289,H6289)=1,COUNTIF($H:$H,H6289),""),"")</f>
        <v/>
      </c>
      <c r="O6289" s="0" t="str">
        <f aca="false">IF(G6289=1,IF(COUNTIF(I$2:I6289,I6289)=1,COUNTIF($I:$I,I6289),""),"")</f>
        <v/>
      </c>
      <c r="P6289" s="38" t="str">
        <f aca="false">IF(G6289=1,IF(COUNTIFS(C$2:C6289,C6289,G$2:G6289,1)=1,COUNTIFS($C:$C,C6289,$G:$G,1)+ROW()/10000000,""),"")</f>
        <v/>
      </c>
      <c r="Q6289" s="0" t="str">
        <f aca="false">IF(K6289=1,IF(COUNTIFS(C$2:C6289,C6289,K$2:K6289,1)=1,1,0),"")</f>
        <v/>
      </c>
      <c r="R6289" s="0" t="str">
        <f aca="false">IF(M6289=1,IF(COUNTIFS(C$2:C6289,C6289,M$2:M6289,1)=1,1,0),"")</f>
        <v/>
      </c>
      <c r="S6289" s="0" t="str">
        <f aca="false">IF(L6289=1,IF(COUNTIFS(C$2:C6289,C6289,L$2:L6289,1)=1,1,0),"")</f>
        <v/>
      </c>
      <c r="T6289" s="38" t="str">
        <f aca="false">IF(N6289="","",N6289+ROW()/10000000)</f>
        <v/>
      </c>
      <c r="U6289" s="0" t="str">
        <f aca="false">IF(G6289=1,IF(B6289="",1,0),"")</f>
        <v/>
      </c>
    </row>
    <row r="6290" customFormat="false" ht="15" hidden="false" customHeight="false" outlineLevel="0" collapsed="false">
      <c r="A6290" s="35"/>
      <c r="B6290" s="35"/>
      <c r="G6290" s="0" t="str">
        <f aca="false">IF(A6290="","",IF(AND(A6290&gt;=Debut,A6290&lt;Fin),1,0))</f>
        <v/>
      </c>
      <c r="H6290" s="0" t="str">
        <f aca="false">IF(G6290=1,INT(ROUND((A6290-Debut)*86400,0)/600),"")</f>
        <v/>
      </c>
      <c r="I6290" s="0" t="str">
        <f aca="false">IF(G6290=1,INT(ROUND((A6290-Debut)*86400,0)/3600),"")</f>
        <v/>
      </c>
      <c r="J6290" s="0" t="str">
        <f aca="false">IF(OR(A6290="",B6290=""),"",ROUND((B6290-A6290)*86400,0))</f>
        <v/>
      </c>
      <c r="K6290" s="37" t="str">
        <f aca="false">IF(G6290=1,IF(COUNTIFS($C:$C,C6290,$G:$G,1,$A:$A,"&gt;="&amp;(A6290-FenetreInterm/86400),$A:$A,"&lt;="&amp;A6290)&gt;=NbInterm,1,0),"")</f>
        <v/>
      </c>
      <c r="L6290" s="37" t="str">
        <f aca="false">IF(G6290=1,IF(B6290="",0,IF(J6290&lt;SeuilFugitive,1,0)),"")</f>
        <v/>
      </c>
      <c r="M6290" s="37" t="str">
        <f aca="false">IF(G6290=1,IF(B6290="",IF((Fin-A6290)*24&gt;SeuilFigee,1,0),IF(J6290&gt;SeuilFigee*3600,1,0)),"")</f>
        <v/>
      </c>
      <c r="N6290" s="0" t="str">
        <f aca="false">IF(G6290=1,IF(COUNTIF(H$2:H6290,H6290)=1,COUNTIF($H:$H,H6290),""),"")</f>
        <v/>
      </c>
      <c r="O6290" s="0" t="str">
        <f aca="false">IF(G6290=1,IF(COUNTIF(I$2:I6290,I6290)=1,COUNTIF($I:$I,I6290),""),"")</f>
        <v/>
      </c>
      <c r="P6290" s="38" t="str">
        <f aca="false">IF(G6290=1,IF(COUNTIFS(C$2:C6290,C6290,G$2:G6290,1)=1,COUNTIFS($C:$C,C6290,$G:$G,1)+ROW()/10000000,""),"")</f>
        <v/>
      </c>
      <c r="Q6290" s="0" t="str">
        <f aca="false">IF(K6290=1,IF(COUNTIFS(C$2:C6290,C6290,K$2:K6290,1)=1,1,0),"")</f>
        <v/>
      </c>
      <c r="R6290" s="0" t="str">
        <f aca="false">IF(M6290=1,IF(COUNTIFS(C$2:C6290,C6290,M$2:M6290,1)=1,1,0),"")</f>
        <v/>
      </c>
      <c r="S6290" s="0" t="str">
        <f aca="false">IF(L6290=1,IF(COUNTIFS(C$2:C6290,C6290,L$2:L6290,1)=1,1,0),"")</f>
        <v/>
      </c>
      <c r="T6290" s="38" t="str">
        <f aca="false">IF(N6290="","",N6290+ROW()/10000000)</f>
        <v/>
      </c>
      <c r="U6290" s="0" t="str">
        <f aca="false">IF(G6290=1,IF(B6290="",1,0),"")</f>
        <v/>
      </c>
    </row>
    <row r="6291" customFormat="false" ht="15" hidden="false" customHeight="false" outlineLevel="0" collapsed="false">
      <c r="A6291" s="35"/>
      <c r="B6291" s="35"/>
      <c r="G6291" s="0" t="str">
        <f aca="false">IF(A6291="","",IF(AND(A6291&gt;=Debut,A6291&lt;Fin),1,0))</f>
        <v/>
      </c>
      <c r="H6291" s="0" t="str">
        <f aca="false">IF(G6291=1,INT(ROUND((A6291-Debut)*86400,0)/600),"")</f>
        <v/>
      </c>
      <c r="I6291" s="0" t="str">
        <f aca="false">IF(G6291=1,INT(ROUND((A6291-Debut)*86400,0)/3600),"")</f>
        <v/>
      </c>
      <c r="J6291" s="0" t="str">
        <f aca="false">IF(OR(A6291="",B6291=""),"",ROUND((B6291-A6291)*86400,0))</f>
        <v/>
      </c>
      <c r="K6291" s="37" t="str">
        <f aca="false">IF(G6291=1,IF(COUNTIFS($C:$C,C6291,$G:$G,1,$A:$A,"&gt;="&amp;(A6291-FenetreInterm/86400),$A:$A,"&lt;="&amp;A6291)&gt;=NbInterm,1,0),"")</f>
        <v/>
      </c>
      <c r="L6291" s="37" t="str">
        <f aca="false">IF(G6291=1,IF(B6291="",0,IF(J6291&lt;SeuilFugitive,1,0)),"")</f>
        <v/>
      </c>
      <c r="M6291" s="37" t="str">
        <f aca="false">IF(G6291=1,IF(B6291="",IF((Fin-A6291)*24&gt;SeuilFigee,1,0),IF(J6291&gt;SeuilFigee*3600,1,0)),"")</f>
        <v/>
      </c>
      <c r="N6291" s="0" t="str">
        <f aca="false">IF(G6291=1,IF(COUNTIF(H$2:H6291,H6291)=1,COUNTIF($H:$H,H6291),""),"")</f>
        <v/>
      </c>
      <c r="O6291" s="0" t="str">
        <f aca="false">IF(G6291=1,IF(COUNTIF(I$2:I6291,I6291)=1,COUNTIF($I:$I,I6291),""),"")</f>
        <v/>
      </c>
      <c r="P6291" s="38" t="str">
        <f aca="false">IF(G6291=1,IF(COUNTIFS(C$2:C6291,C6291,G$2:G6291,1)=1,COUNTIFS($C:$C,C6291,$G:$G,1)+ROW()/10000000,""),"")</f>
        <v/>
      </c>
      <c r="Q6291" s="0" t="str">
        <f aca="false">IF(K6291=1,IF(COUNTIFS(C$2:C6291,C6291,K$2:K6291,1)=1,1,0),"")</f>
        <v/>
      </c>
      <c r="R6291" s="0" t="str">
        <f aca="false">IF(M6291=1,IF(COUNTIFS(C$2:C6291,C6291,M$2:M6291,1)=1,1,0),"")</f>
        <v/>
      </c>
      <c r="S6291" s="0" t="str">
        <f aca="false">IF(L6291=1,IF(COUNTIFS(C$2:C6291,C6291,L$2:L6291,1)=1,1,0),"")</f>
        <v/>
      </c>
      <c r="T6291" s="38" t="str">
        <f aca="false">IF(N6291="","",N6291+ROW()/10000000)</f>
        <v/>
      </c>
      <c r="U6291" s="0" t="str">
        <f aca="false">IF(G6291=1,IF(B6291="",1,0),"")</f>
        <v/>
      </c>
    </row>
    <row r="6292" customFormat="false" ht="15" hidden="false" customHeight="false" outlineLevel="0" collapsed="false">
      <c r="A6292" s="35"/>
      <c r="B6292" s="35"/>
      <c r="G6292" s="0" t="str">
        <f aca="false">IF(A6292="","",IF(AND(A6292&gt;=Debut,A6292&lt;Fin),1,0))</f>
        <v/>
      </c>
      <c r="H6292" s="0" t="str">
        <f aca="false">IF(G6292=1,INT(ROUND((A6292-Debut)*86400,0)/600),"")</f>
        <v/>
      </c>
      <c r="I6292" s="0" t="str">
        <f aca="false">IF(G6292=1,INT(ROUND((A6292-Debut)*86400,0)/3600),"")</f>
        <v/>
      </c>
      <c r="J6292" s="0" t="str">
        <f aca="false">IF(OR(A6292="",B6292=""),"",ROUND((B6292-A6292)*86400,0))</f>
        <v/>
      </c>
      <c r="K6292" s="37" t="str">
        <f aca="false">IF(G6292=1,IF(COUNTIFS($C:$C,C6292,$G:$G,1,$A:$A,"&gt;="&amp;(A6292-FenetreInterm/86400),$A:$A,"&lt;="&amp;A6292)&gt;=NbInterm,1,0),"")</f>
        <v/>
      </c>
      <c r="L6292" s="37" t="str">
        <f aca="false">IF(G6292=1,IF(B6292="",0,IF(J6292&lt;SeuilFugitive,1,0)),"")</f>
        <v/>
      </c>
      <c r="M6292" s="37" t="str">
        <f aca="false">IF(G6292=1,IF(B6292="",IF((Fin-A6292)*24&gt;SeuilFigee,1,0),IF(J6292&gt;SeuilFigee*3600,1,0)),"")</f>
        <v/>
      </c>
      <c r="N6292" s="0" t="str">
        <f aca="false">IF(G6292=1,IF(COUNTIF(H$2:H6292,H6292)=1,COUNTIF($H:$H,H6292),""),"")</f>
        <v/>
      </c>
      <c r="O6292" s="0" t="str">
        <f aca="false">IF(G6292=1,IF(COUNTIF(I$2:I6292,I6292)=1,COUNTIF($I:$I,I6292),""),"")</f>
        <v/>
      </c>
      <c r="P6292" s="38" t="str">
        <f aca="false">IF(G6292=1,IF(COUNTIFS(C$2:C6292,C6292,G$2:G6292,1)=1,COUNTIFS($C:$C,C6292,$G:$G,1)+ROW()/10000000,""),"")</f>
        <v/>
      </c>
      <c r="Q6292" s="0" t="str">
        <f aca="false">IF(K6292=1,IF(COUNTIFS(C$2:C6292,C6292,K$2:K6292,1)=1,1,0),"")</f>
        <v/>
      </c>
      <c r="R6292" s="0" t="str">
        <f aca="false">IF(M6292=1,IF(COUNTIFS(C$2:C6292,C6292,M$2:M6292,1)=1,1,0),"")</f>
        <v/>
      </c>
      <c r="S6292" s="0" t="str">
        <f aca="false">IF(L6292=1,IF(COUNTIFS(C$2:C6292,C6292,L$2:L6292,1)=1,1,0),"")</f>
        <v/>
      </c>
      <c r="T6292" s="38" t="str">
        <f aca="false">IF(N6292="","",N6292+ROW()/10000000)</f>
        <v/>
      </c>
      <c r="U6292" s="0" t="str">
        <f aca="false">IF(G6292=1,IF(B6292="",1,0),"")</f>
        <v/>
      </c>
    </row>
    <row r="6293" customFormat="false" ht="15" hidden="false" customHeight="false" outlineLevel="0" collapsed="false">
      <c r="A6293" s="35"/>
      <c r="B6293" s="35"/>
      <c r="G6293" s="0" t="str">
        <f aca="false">IF(A6293="","",IF(AND(A6293&gt;=Debut,A6293&lt;Fin),1,0))</f>
        <v/>
      </c>
      <c r="H6293" s="0" t="str">
        <f aca="false">IF(G6293=1,INT(ROUND((A6293-Debut)*86400,0)/600),"")</f>
        <v/>
      </c>
      <c r="I6293" s="0" t="str">
        <f aca="false">IF(G6293=1,INT(ROUND((A6293-Debut)*86400,0)/3600),"")</f>
        <v/>
      </c>
      <c r="J6293" s="0" t="str">
        <f aca="false">IF(OR(A6293="",B6293=""),"",ROUND((B6293-A6293)*86400,0))</f>
        <v/>
      </c>
      <c r="K6293" s="37" t="str">
        <f aca="false">IF(G6293=1,IF(COUNTIFS($C:$C,C6293,$G:$G,1,$A:$A,"&gt;="&amp;(A6293-FenetreInterm/86400),$A:$A,"&lt;="&amp;A6293)&gt;=NbInterm,1,0),"")</f>
        <v/>
      </c>
      <c r="L6293" s="37" t="str">
        <f aca="false">IF(G6293=1,IF(B6293="",0,IF(J6293&lt;SeuilFugitive,1,0)),"")</f>
        <v/>
      </c>
      <c r="M6293" s="37" t="str">
        <f aca="false">IF(G6293=1,IF(B6293="",IF((Fin-A6293)*24&gt;SeuilFigee,1,0),IF(J6293&gt;SeuilFigee*3600,1,0)),"")</f>
        <v/>
      </c>
      <c r="N6293" s="0" t="str">
        <f aca="false">IF(G6293=1,IF(COUNTIF(H$2:H6293,H6293)=1,COUNTIF($H:$H,H6293),""),"")</f>
        <v/>
      </c>
      <c r="O6293" s="0" t="str">
        <f aca="false">IF(G6293=1,IF(COUNTIF(I$2:I6293,I6293)=1,COUNTIF($I:$I,I6293),""),"")</f>
        <v/>
      </c>
      <c r="P6293" s="38" t="str">
        <f aca="false">IF(G6293=1,IF(COUNTIFS(C$2:C6293,C6293,G$2:G6293,1)=1,COUNTIFS($C:$C,C6293,$G:$G,1)+ROW()/10000000,""),"")</f>
        <v/>
      </c>
      <c r="Q6293" s="0" t="str">
        <f aca="false">IF(K6293=1,IF(COUNTIFS(C$2:C6293,C6293,K$2:K6293,1)=1,1,0),"")</f>
        <v/>
      </c>
      <c r="R6293" s="0" t="str">
        <f aca="false">IF(M6293=1,IF(COUNTIFS(C$2:C6293,C6293,M$2:M6293,1)=1,1,0),"")</f>
        <v/>
      </c>
      <c r="S6293" s="0" t="str">
        <f aca="false">IF(L6293=1,IF(COUNTIFS(C$2:C6293,C6293,L$2:L6293,1)=1,1,0),"")</f>
        <v/>
      </c>
      <c r="T6293" s="38" t="str">
        <f aca="false">IF(N6293="","",N6293+ROW()/10000000)</f>
        <v/>
      </c>
      <c r="U6293" s="0" t="str">
        <f aca="false">IF(G6293=1,IF(B6293="",1,0),"")</f>
        <v/>
      </c>
    </row>
    <row r="6294" customFormat="false" ht="15" hidden="false" customHeight="false" outlineLevel="0" collapsed="false">
      <c r="A6294" s="35"/>
      <c r="B6294" s="35"/>
      <c r="G6294" s="0" t="str">
        <f aca="false">IF(A6294="","",IF(AND(A6294&gt;=Debut,A6294&lt;Fin),1,0))</f>
        <v/>
      </c>
      <c r="H6294" s="0" t="str">
        <f aca="false">IF(G6294=1,INT(ROUND((A6294-Debut)*86400,0)/600),"")</f>
        <v/>
      </c>
      <c r="I6294" s="0" t="str">
        <f aca="false">IF(G6294=1,INT(ROUND((A6294-Debut)*86400,0)/3600),"")</f>
        <v/>
      </c>
      <c r="J6294" s="0" t="str">
        <f aca="false">IF(OR(A6294="",B6294=""),"",ROUND((B6294-A6294)*86400,0))</f>
        <v/>
      </c>
      <c r="K6294" s="37" t="str">
        <f aca="false">IF(G6294=1,IF(COUNTIFS($C:$C,C6294,$G:$G,1,$A:$A,"&gt;="&amp;(A6294-FenetreInterm/86400),$A:$A,"&lt;="&amp;A6294)&gt;=NbInterm,1,0),"")</f>
        <v/>
      </c>
      <c r="L6294" s="37" t="str">
        <f aca="false">IF(G6294=1,IF(B6294="",0,IF(J6294&lt;SeuilFugitive,1,0)),"")</f>
        <v/>
      </c>
      <c r="M6294" s="37" t="str">
        <f aca="false">IF(G6294=1,IF(B6294="",IF((Fin-A6294)*24&gt;SeuilFigee,1,0),IF(J6294&gt;SeuilFigee*3600,1,0)),"")</f>
        <v/>
      </c>
      <c r="N6294" s="0" t="str">
        <f aca="false">IF(G6294=1,IF(COUNTIF(H$2:H6294,H6294)=1,COUNTIF($H:$H,H6294),""),"")</f>
        <v/>
      </c>
      <c r="O6294" s="0" t="str">
        <f aca="false">IF(G6294=1,IF(COUNTIF(I$2:I6294,I6294)=1,COUNTIF($I:$I,I6294),""),"")</f>
        <v/>
      </c>
      <c r="P6294" s="38" t="str">
        <f aca="false">IF(G6294=1,IF(COUNTIFS(C$2:C6294,C6294,G$2:G6294,1)=1,COUNTIFS($C:$C,C6294,$G:$G,1)+ROW()/10000000,""),"")</f>
        <v/>
      </c>
      <c r="Q6294" s="0" t="str">
        <f aca="false">IF(K6294=1,IF(COUNTIFS(C$2:C6294,C6294,K$2:K6294,1)=1,1,0),"")</f>
        <v/>
      </c>
      <c r="R6294" s="0" t="str">
        <f aca="false">IF(M6294=1,IF(COUNTIFS(C$2:C6294,C6294,M$2:M6294,1)=1,1,0),"")</f>
        <v/>
      </c>
      <c r="S6294" s="0" t="str">
        <f aca="false">IF(L6294=1,IF(COUNTIFS(C$2:C6294,C6294,L$2:L6294,1)=1,1,0),"")</f>
        <v/>
      </c>
      <c r="T6294" s="38" t="str">
        <f aca="false">IF(N6294="","",N6294+ROW()/10000000)</f>
        <v/>
      </c>
      <c r="U6294" s="0" t="str">
        <f aca="false">IF(G6294=1,IF(B6294="",1,0),"")</f>
        <v/>
      </c>
    </row>
    <row r="6295" customFormat="false" ht="15" hidden="false" customHeight="false" outlineLevel="0" collapsed="false">
      <c r="A6295" s="35"/>
      <c r="B6295" s="35"/>
      <c r="G6295" s="0" t="str">
        <f aca="false">IF(A6295="","",IF(AND(A6295&gt;=Debut,A6295&lt;Fin),1,0))</f>
        <v/>
      </c>
      <c r="H6295" s="0" t="str">
        <f aca="false">IF(G6295=1,INT(ROUND((A6295-Debut)*86400,0)/600),"")</f>
        <v/>
      </c>
      <c r="I6295" s="0" t="str">
        <f aca="false">IF(G6295=1,INT(ROUND((A6295-Debut)*86400,0)/3600),"")</f>
        <v/>
      </c>
      <c r="J6295" s="0" t="str">
        <f aca="false">IF(OR(A6295="",B6295=""),"",ROUND((B6295-A6295)*86400,0))</f>
        <v/>
      </c>
      <c r="K6295" s="37" t="str">
        <f aca="false">IF(G6295=1,IF(COUNTIFS($C:$C,C6295,$G:$G,1,$A:$A,"&gt;="&amp;(A6295-FenetreInterm/86400),$A:$A,"&lt;="&amp;A6295)&gt;=NbInterm,1,0),"")</f>
        <v/>
      </c>
      <c r="L6295" s="37" t="str">
        <f aca="false">IF(G6295=1,IF(B6295="",0,IF(J6295&lt;SeuilFugitive,1,0)),"")</f>
        <v/>
      </c>
      <c r="M6295" s="37" t="str">
        <f aca="false">IF(G6295=1,IF(B6295="",IF((Fin-A6295)*24&gt;SeuilFigee,1,0),IF(J6295&gt;SeuilFigee*3600,1,0)),"")</f>
        <v/>
      </c>
      <c r="N6295" s="0" t="str">
        <f aca="false">IF(G6295=1,IF(COUNTIF(H$2:H6295,H6295)=1,COUNTIF($H:$H,H6295),""),"")</f>
        <v/>
      </c>
      <c r="O6295" s="0" t="str">
        <f aca="false">IF(G6295=1,IF(COUNTIF(I$2:I6295,I6295)=1,COUNTIF($I:$I,I6295),""),"")</f>
        <v/>
      </c>
      <c r="P6295" s="38" t="str">
        <f aca="false">IF(G6295=1,IF(COUNTIFS(C$2:C6295,C6295,G$2:G6295,1)=1,COUNTIFS($C:$C,C6295,$G:$G,1)+ROW()/10000000,""),"")</f>
        <v/>
      </c>
      <c r="Q6295" s="0" t="str">
        <f aca="false">IF(K6295=1,IF(COUNTIFS(C$2:C6295,C6295,K$2:K6295,1)=1,1,0),"")</f>
        <v/>
      </c>
      <c r="R6295" s="0" t="str">
        <f aca="false">IF(M6295=1,IF(COUNTIFS(C$2:C6295,C6295,M$2:M6295,1)=1,1,0),"")</f>
        <v/>
      </c>
      <c r="S6295" s="0" t="str">
        <f aca="false">IF(L6295=1,IF(COUNTIFS(C$2:C6295,C6295,L$2:L6295,1)=1,1,0),"")</f>
        <v/>
      </c>
      <c r="T6295" s="38" t="str">
        <f aca="false">IF(N6295="","",N6295+ROW()/10000000)</f>
        <v/>
      </c>
      <c r="U6295" s="0" t="str">
        <f aca="false">IF(G6295=1,IF(B6295="",1,0),"")</f>
        <v/>
      </c>
    </row>
    <row r="6296" customFormat="false" ht="15" hidden="false" customHeight="false" outlineLevel="0" collapsed="false">
      <c r="A6296" s="35"/>
      <c r="B6296" s="35"/>
      <c r="G6296" s="0" t="str">
        <f aca="false">IF(A6296="","",IF(AND(A6296&gt;=Debut,A6296&lt;Fin),1,0))</f>
        <v/>
      </c>
      <c r="H6296" s="0" t="str">
        <f aca="false">IF(G6296=1,INT(ROUND((A6296-Debut)*86400,0)/600),"")</f>
        <v/>
      </c>
      <c r="I6296" s="0" t="str">
        <f aca="false">IF(G6296=1,INT(ROUND((A6296-Debut)*86400,0)/3600),"")</f>
        <v/>
      </c>
      <c r="J6296" s="0" t="str">
        <f aca="false">IF(OR(A6296="",B6296=""),"",ROUND((B6296-A6296)*86400,0))</f>
        <v/>
      </c>
      <c r="K6296" s="37" t="str">
        <f aca="false">IF(G6296=1,IF(COUNTIFS($C:$C,C6296,$G:$G,1,$A:$A,"&gt;="&amp;(A6296-FenetreInterm/86400),$A:$A,"&lt;="&amp;A6296)&gt;=NbInterm,1,0),"")</f>
        <v/>
      </c>
      <c r="L6296" s="37" t="str">
        <f aca="false">IF(G6296=1,IF(B6296="",0,IF(J6296&lt;SeuilFugitive,1,0)),"")</f>
        <v/>
      </c>
      <c r="M6296" s="37" t="str">
        <f aca="false">IF(G6296=1,IF(B6296="",IF((Fin-A6296)*24&gt;SeuilFigee,1,0),IF(J6296&gt;SeuilFigee*3600,1,0)),"")</f>
        <v/>
      </c>
      <c r="N6296" s="0" t="str">
        <f aca="false">IF(G6296=1,IF(COUNTIF(H$2:H6296,H6296)=1,COUNTIF($H:$H,H6296),""),"")</f>
        <v/>
      </c>
      <c r="O6296" s="0" t="str">
        <f aca="false">IF(G6296=1,IF(COUNTIF(I$2:I6296,I6296)=1,COUNTIF($I:$I,I6296),""),"")</f>
        <v/>
      </c>
      <c r="P6296" s="38" t="str">
        <f aca="false">IF(G6296=1,IF(COUNTIFS(C$2:C6296,C6296,G$2:G6296,1)=1,COUNTIFS($C:$C,C6296,$G:$G,1)+ROW()/10000000,""),"")</f>
        <v/>
      </c>
      <c r="Q6296" s="0" t="str">
        <f aca="false">IF(K6296=1,IF(COUNTIFS(C$2:C6296,C6296,K$2:K6296,1)=1,1,0),"")</f>
        <v/>
      </c>
      <c r="R6296" s="0" t="str">
        <f aca="false">IF(M6296=1,IF(COUNTIFS(C$2:C6296,C6296,M$2:M6296,1)=1,1,0),"")</f>
        <v/>
      </c>
      <c r="S6296" s="0" t="str">
        <f aca="false">IF(L6296=1,IF(COUNTIFS(C$2:C6296,C6296,L$2:L6296,1)=1,1,0),"")</f>
        <v/>
      </c>
      <c r="T6296" s="38" t="str">
        <f aca="false">IF(N6296="","",N6296+ROW()/10000000)</f>
        <v/>
      </c>
      <c r="U6296" s="0" t="str">
        <f aca="false">IF(G6296=1,IF(B6296="",1,0),"")</f>
        <v/>
      </c>
    </row>
    <row r="6297" customFormat="false" ht="15" hidden="false" customHeight="false" outlineLevel="0" collapsed="false">
      <c r="A6297" s="35"/>
      <c r="B6297" s="35"/>
      <c r="G6297" s="0" t="str">
        <f aca="false">IF(A6297="","",IF(AND(A6297&gt;=Debut,A6297&lt;Fin),1,0))</f>
        <v/>
      </c>
      <c r="H6297" s="0" t="str">
        <f aca="false">IF(G6297=1,INT(ROUND((A6297-Debut)*86400,0)/600),"")</f>
        <v/>
      </c>
      <c r="I6297" s="0" t="str">
        <f aca="false">IF(G6297=1,INT(ROUND((A6297-Debut)*86400,0)/3600),"")</f>
        <v/>
      </c>
      <c r="J6297" s="0" t="str">
        <f aca="false">IF(OR(A6297="",B6297=""),"",ROUND((B6297-A6297)*86400,0))</f>
        <v/>
      </c>
      <c r="K6297" s="37" t="str">
        <f aca="false">IF(G6297=1,IF(COUNTIFS($C:$C,C6297,$G:$G,1,$A:$A,"&gt;="&amp;(A6297-FenetreInterm/86400),$A:$A,"&lt;="&amp;A6297)&gt;=NbInterm,1,0),"")</f>
        <v/>
      </c>
      <c r="L6297" s="37" t="str">
        <f aca="false">IF(G6297=1,IF(B6297="",0,IF(J6297&lt;SeuilFugitive,1,0)),"")</f>
        <v/>
      </c>
      <c r="M6297" s="37" t="str">
        <f aca="false">IF(G6297=1,IF(B6297="",IF((Fin-A6297)*24&gt;SeuilFigee,1,0),IF(J6297&gt;SeuilFigee*3600,1,0)),"")</f>
        <v/>
      </c>
      <c r="N6297" s="0" t="str">
        <f aca="false">IF(G6297=1,IF(COUNTIF(H$2:H6297,H6297)=1,COUNTIF($H:$H,H6297),""),"")</f>
        <v/>
      </c>
      <c r="O6297" s="0" t="str">
        <f aca="false">IF(G6297=1,IF(COUNTIF(I$2:I6297,I6297)=1,COUNTIF($I:$I,I6297),""),"")</f>
        <v/>
      </c>
      <c r="P6297" s="38" t="str">
        <f aca="false">IF(G6297=1,IF(COUNTIFS(C$2:C6297,C6297,G$2:G6297,1)=1,COUNTIFS($C:$C,C6297,$G:$G,1)+ROW()/10000000,""),"")</f>
        <v/>
      </c>
      <c r="Q6297" s="0" t="str">
        <f aca="false">IF(K6297=1,IF(COUNTIFS(C$2:C6297,C6297,K$2:K6297,1)=1,1,0),"")</f>
        <v/>
      </c>
      <c r="R6297" s="0" t="str">
        <f aca="false">IF(M6297=1,IF(COUNTIFS(C$2:C6297,C6297,M$2:M6297,1)=1,1,0),"")</f>
        <v/>
      </c>
      <c r="S6297" s="0" t="str">
        <f aca="false">IF(L6297=1,IF(COUNTIFS(C$2:C6297,C6297,L$2:L6297,1)=1,1,0),"")</f>
        <v/>
      </c>
      <c r="T6297" s="38" t="str">
        <f aca="false">IF(N6297="","",N6297+ROW()/10000000)</f>
        <v/>
      </c>
      <c r="U6297" s="0" t="str">
        <f aca="false">IF(G6297=1,IF(B6297="",1,0),"")</f>
        <v/>
      </c>
    </row>
    <row r="6298" customFormat="false" ht="15" hidden="false" customHeight="false" outlineLevel="0" collapsed="false">
      <c r="A6298" s="35"/>
      <c r="B6298" s="35"/>
      <c r="G6298" s="0" t="str">
        <f aca="false">IF(A6298="","",IF(AND(A6298&gt;=Debut,A6298&lt;Fin),1,0))</f>
        <v/>
      </c>
      <c r="H6298" s="0" t="str">
        <f aca="false">IF(G6298=1,INT(ROUND((A6298-Debut)*86400,0)/600),"")</f>
        <v/>
      </c>
      <c r="I6298" s="0" t="str">
        <f aca="false">IF(G6298=1,INT(ROUND((A6298-Debut)*86400,0)/3600),"")</f>
        <v/>
      </c>
      <c r="J6298" s="0" t="str">
        <f aca="false">IF(OR(A6298="",B6298=""),"",ROUND((B6298-A6298)*86400,0))</f>
        <v/>
      </c>
      <c r="K6298" s="37" t="str">
        <f aca="false">IF(G6298=1,IF(COUNTIFS($C:$C,C6298,$G:$G,1,$A:$A,"&gt;="&amp;(A6298-FenetreInterm/86400),$A:$A,"&lt;="&amp;A6298)&gt;=NbInterm,1,0),"")</f>
        <v/>
      </c>
      <c r="L6298" s="37" t="str">
        <f aca="false">IF(G6298=1,IF(B6298="",0,IF(J6298&lt;SeuilFugitive,1,0)),"")</f>
        <v/>
      </c>
      <c r="M6298" s="37" t="str">
        <f aca="false">IF(G6298=1,IF(B6298="",IF((Fin-A6298)*24&gt;SeuilFigee,1,0),IF(J6298&gt;SeuilFigee*3600,1,0)),"")</f>
        <v/>
      </c>
      <c r="N6298" s="0" t="str">
        <f aca="false">IF(G6298=1,IF(COUNTIF(H$2:H6298,H6298)=1,COUNTIF($H:$H,H6298),""),"")</f>
        <v/>
      </c>
      <c r="O6298" s="0" t="str">
        <f aca="false">IF(G6298=1,IF(COUNTIF(I$2:I6298,I6298)=1,COUNTIF($I:$I,I6298),""),"")</f>
        <v/>
      </c>
      <c r="P6298" s="38" t="str">
        <f aca="false">IF(G6298=1,IF(COUNTIFS(C$2:C6298,C6298,G$2:G6298,1)=1,COUNTIFS($C:$C,C6298,$G:$G,1)+ROW()/10000000,""),"")</f>
        <v/>
      </c>
      <c r="Q6298" s="0" t="str">
        <f aca="false">IF(K6298=1,IF(COUNTIFS(C$2:C6298,C6298,K$2:K6298,1)=1,1,0),"")</f>
        <v/>
      </c>
      <c r="R6298" s="0" t="str">
        <f aca="false">IF(M6298=1,IF(COUNTIFS(C$2:C6298,C6298,M$2:M6298,1)=1,1,0),"")</f>
        <v/>
      </c>
      <c r="S6298" s="0" t="str">
        <f aca="false">IF(L6298=1,IF(COUNTIFS(C$2:C6298,C6298,L$2:L6298,1)=1,1,0),"")</f>
        <v/>
      </c>
      <c r="T6298" s="38" t="str">
        <f aca="false">IF(N6298="","",N6298+ROW()/10000000)</f>
        <v/>
      </c>
      <c r="U6298" s="0" t="str">
        <f aca="false">IF(G6298=1,IF(B6298="",1,0),"")</f>
        <v/>
      </c>
    </row>
    <row r="6299" customFormat="false" ht="15" hidden="false" customHeight="false" outlineLevel="0" collapsed="false">
      <c r="A6299" s="35"/>
      <c r="B6299" s="35"/>
      <c r="G6299" s="0" t="str">
        <f aca="false">IF(A6299="","",IF(AND(A6299&gt;=Debut,A6299&lt;Fin),1,0))</f>
        <v/>
      </c>
      <c r="H6299" s="0" t="str">
        <f aca="false">IF(G6299=1,INT(ROUND((A6299-Debut)*86400,0)/600),"")</f>
        <v/>
      </c>
      <c r="I6299" s="0" t="str">
        <f aca="false">IF(G6299=1,INT(ROUND((A6299-Debut)*86400,0)/3600),"")</f>
        <v/>
      </c>
      <c r="J6299" s="0" t="str">
        <f aca="false">IF(OR(A6299="",B6299=""),"",ROUND((B6299-A6299)*86400,0))</f>
        <v/>
      </c>
      <c r="K6299" s="37" t="str">
        <f aca="false">IF(G6299=1,IF(COUNTIFS($C:$C,C6299,$G:$G,1,$A:$A,"&gt;="&amp;(A6299-FenetreInterm/86400),$A:$A,"&lt;="&amp;A6299)&gt;=NbInterm,1,0),"")</f>
        <v/>
      </c>
      <c r="L6299" s="37" t="str">
        <f aca="false">IF(G6299=1,IF(B6299="",0,IF(J6299&lt;SeuilFugitive,1,0)),"")</f>
        <v/>
      </c>
      <c r="M6299" s="37" t="str">
        <f aca="false">IF(G6299=1,IF(B6299="",IF((Fin-A6299)*24&gt;SeuilFigee,1,0),IF(J6299&gt;SeuilFigee*3600,1,0)),"")</f>
        <v/>
      </c>
      <c r="N6299" s="0" t="str">
        <f aca="false">IF(G6299=1,IF(COUNTIF(H$2:H6299,H6299)=1,COUNTIF($H:$H,H6299),""),"")</f>
        <v/>
      </c>
      <c r="O6299" s="0" t="str">
        <f aca="false">IF(G6299=1,IF(COUNTIF(I$2:I6299,I6299)=1,COUNTIF($I:$I,I6299),""),"")</f>
        <v/>
      </c>
      <c r="P6299" s="38" t="str">
        <f aca="false">IF(G6299=1,IF(COUNTIFS(C$2:C6299,C6299,G$2:G6299,1)=1,COUNTIFS($C:$C,C6299,$G:$G,1)+ROW()/10000000,""),"")</f>
        <v/>
      </c>
      <c r="Q6299" s="0" t="str">
        <f aca="false">IF(K6299=1,IF(COUNTIFS(C$2:C6299,C6299,K$2:K6299,1)=1,1,0),"")</f>
        <v/>
      </c>
      <c r="R6299" s="0" t="str">
        <f aca="false">IF(M6299=1,IF(COUNTIFS(C$2:C6299,C6299,M$2:M6299,1)=1,1,0),"")</f>
        <v/>
      </c>
      <c r="S6299" s="0" t="str">
        <f aca="false">IF(L6299=1,IF(COUNTIFS(C$2:C6299,C6299,L$2:L6299,1)=1,1,0),"")</f>
        <v/>
      </c>
      <c r="T6299" s="38" t="str">
        <f aca="false">IF(N6299="","",N6299+ROW()/10000000)</f>
        <v/>
      </c>
      <c r="U6299" s="0" t="str">
        <f aca="false">IF(G6299=1,IF(B6299="",1,0),"")</f>
        <v/>
      </c>
    </row>
    <row r="6300" customFormat="false" ht="15" hidden="false" customHeight="false" outlineLevel="0" collapsed="false">
      <c r="A6300" s="35"/>
      <c r="B6300" s="35"/>
      <c r="G6300" s="0" t="str">
        <f aca="false">IF(A6300="","",IF(AND(A6300&gt;=Debut,A6300&lt;Fin),1,0))</f>
        <v/>
      </c>
      <c r="H6300" s="0" t="str">
        <f aca="false">IF(G6300=1,INT(ROUND((A6300-Debut)*86400,0)/600),"")</f>
        <v/>
      </c>
      <c r="I6300" s="0" t="str">
        <f aca="false">IF(G6300=1,INT(ROUND((A6300-Debut)*86400,0)/3600),"")</f>
        <v/>
      </c>
      <c r="J6300" s="0" t="str">
        <f aca="false">IF(OR(A6300="",B6300=""),"",ROUND((B6300-A6300)*86400,0))</f>
        <v/>
      </c>
      <c r="K6300" s="37" t="str">
        <f aca="false">IF(G6300=1,IF(COUNTIFS($C:$C,C6300,$G:$G,1,$A:$A,"&gt;="&amp;(A6300-FenetreInterm/86400),$A:$A,"&lt;="&amp;A6300)&gt;=NbInterm,1,0),"")</f>
        <v/>
      </c>
      <c r="L6300" s="37" t="str">
        <f aca="false">IF(G6300=1,IF(B6300="",0,IF(J6300&lt;SeuilFugitive,1,0)),"")</f>
        <v/>
      </c>
      <c r="M6300" s="37" t="str">
        <f aca="false">IF(G6300=1,IF(B6300="",IF((Fin-A6300)*24&gt;SeuilFigee,1,0),IF(J6300&gt;SeuilFigee*3600,1,0)),"")</f>
        <v/>
      </c>
      <c r="N6300" s="0" t="str">
        <f aca="false">IF(G6300=1,IF(COUNTIF(H$2:H6300,H6300)=1,COUNTIF($H:$H,H6300),""),"")</f>
        <v/>
      </c>
      <c r="O6300" s="0" t="str">
        <f aca="false">IF(G6300=1,IF(COUNTIF(I$2:I6300,I6300)=1,COUNTIF($I:$I,I6300),""),"")</f>
        <v/>
      </c>
      <c r="P6300" s="38" t="str">
        <f aca="false">IF(G6300=1,IF(COUNTIFS(C$2:C6300,C6300,G$2:G6300,1)=1,COUNTIFS($C:$C,C6300,$G:$G,1)+ROW()/10000000,""),"")</f>
        <v/>
      </c>
      <c r="Q6300" s="0" t="str">
        <f aca="false">IF(K6300=1,IF(COUNTIFS(C$2:C6300,C6300,K$2:K6300,1)=1,1,0),"")</f>
        <v/>
      </c>
      <c r="R6300" s="0" t="str">
        <f aca="false">IF(M6300=1,IF(COUNTIFS(C$2:C6300,C6300,M$2:M6300,1)=1,1,0),"")</f>
        <v/>
      </c>
      <c r="S6300" s="0" t="str">
        <f aca="false">IF(L6300=1,IF(COUNTIFS(C$2:C6300,C6300,L$2:L6300,1)=1,1,0),"")</f>
        <v/>
      </c>
      <c r="T6300" s="38" t="str">
        <f aca="false">IF(N6300="","",N6300+ROW()/10000000)</f>
        <v/>
      </c>
      <c r="U6300" s="0" t="str">
        <f aca="false">IF(G6300=1,IF(B6300="",1,0),"")</f>
        <v/>
      </c>
    </row>
    <row r="6301" customFormat="false" ht="15" hidden="false" customHeight="false" outlineLevel="0" collapsed="false">
      <c r="A6301" s="35"/>
      <c r="B6301" s="35"/>
      <c r="G6301" s="0" t="str">
        <f aca="false">IF(A6301="","",IF(AND(A6301&gt;=Debut,A6301&lt;Fin),1,0))</f>
        <v/>
      </c>
      <c r="H6301" s="0" t="str">
        <f aca="false">IF(G6301=1,INT(ROUND((A6301-Debut)*86400,0)/600),"")</f>
        <v/>
      </c>
      <c r="I6301" s="0" t="str">
        <f aca="false">IF(G6301=1,INT(ROUND((A6301-Debut)*86400,0)/3600),"")</f>
        <v/>
      </c>
      <c r="J6301" s="0" t="str">
        <f aca="false">IF(OR(A6301="",B6301=""),"",ROUND((B6301-A6301)*86400,0))</f>
        <v/>
      </c>
      <c r="K6301" s="37" t="str">
        <f aca="false">IF(G6301=1,IF(COUNTIFS($C:$C,C6301,$G:$G,1,$A:$A,"&gt;="&amp;(A6301-FenetreInterm/86400),$A:$A,"&lt;="&amp;A6301)&gt;=NbInterm,1,0),"")</f>
        <v/>
      </c>
      <c r="L6301" s="37" t="str">
        <f aca="false">IF(G6301=1,IF(B6301="",0,IF(J6301&lt;SeuilFugitive,1,0)),"")</f>
        <v/>
      </c>
      <c r="M6301" s="37" t="str">
        <f aca="false">IF(G6301=1,IF(B6301="",IF((Fin-A6301)*24&gt;SeuilFigee,1,0),IF(J6301&gt;SeuilFigee*3600,1,0)),"")</f>
        <v/>
      </c>
      <c r="N6301" s="0" t="str">
        <f aca="false">IF(G6301=1,IF(COUNTIF(H$2:H6301,H6301)=1,COUNTIF($H:$H,H6301),""),"")</f>
        <v/>
      </c>
      <c r="O6301" s="0" t="str">
        <f aca="false">IF(G6301=1,IF(COUNTIF(I$2:I6301,I6301)=1,COUNTIF($I:$I,I6301),""),"")</f>
        <v/>
      </c>
      <c r="P6301" s="38" t="str">
        <f aca="false">IF(G6301=1,IF(COUNTIFS(C$2:C6301,C6301,G$2:G6301,1)=1,COUNTIFS($C:$C,C6301,$G:$G,1)+ROW()/10000000,""),"")</f>
        <v/>
      </c>
      <c r="Q6301" s="0" t="str">
        <f aca="false">IF(K6301=1,IF(COUNTIFS(C$2:C6301,C6301,K$2:K6301,1)=1,1,0),"")</f>
        <v/>
      </c>
      <c r="R6301" s="0" t="str">
        <f aca="false">IF(M6301=1,IF(COUNTIFS(C$2:C6301,C6301,M$2:M6301,1)=1,1,0),"")</f>
        <v/>
      </c>
      <c r="S6301" s="0" t="str">
        <f aca="false">IF(L6301=1,IF(COUNTIFS(C$2:C6301,C6301,L$2:L6301,1)=1,1,0),"")</f>
        <v/>
      </c>
      <c r="T6301" s="38" t="str">
        <f aca="false">IF(N6301="","",N6301+ROW()/10000000)</f>
        <v/>
      </c>
      <c r="U6301" s="0" t="str">
        <f aca="false">IF(G6301=1,IF(B6301="",1,0),"")</f>
        <v/>
      </c>
    </row>
    <row r="6302" customFormat="false" ht="15" hidden="false" customHeight="false" outlineLevel="0" collapsed="false">
      <c r="A6302" s="35"/>
      <c r="B6302" s="35"/>
      <c r="G6302" s="0" t="str">
        <f aca="false">IF(A6302="","",IF(AND(A6302&gt;=Debut,A6302&lt;Fin),1,0))</f>
        <v/>
      </c>
      <c r="H6302" s="0" t="str">
        <f aca="false">IF(G6302=1,INT(ROUND((A6302-Debut)*86400,0)/600),"")</f>
        <v/>
      </c>
      <c r="I6302" s="0" t="str">
        <f aca="false">IF(G6302=1,INT(ROUND((A6302-Debut)*86400,0)/3600),"")</f>
        <v/>
      </c>
      <c r="J6302" s="0" t="str">
        <f aca="false">IF(OR(A6302="",B6302=""),"",ROUND((B6302-A6302)*86400,0))</f>
        <v/>
      </c>
      <c r="K6302" s="37" t="str">
        <f aca="false">IF(G6302=1,IF(COUNTIFS($C:$C,C6302,$G:$G,1,$A:$A,"&gt;="&amp;(A6302-FenetreInterm/86400),$A:$A,"&lt;="&amp;A6302)&gt;=NbInterm,1,0),"")</f>
        <v/>
      </c>
      <c r="L6302" s="37" t="str">
        <f aca="false">IF(G6302=1,IF(B6302="",0,IF(J6302&lt;SeuilFugitive,1,0)),"")</f>
        <v/>
      </c>
      <c r="M6302" s="37" t="str">
        <f aca="false">IF(G6302=1,IF(B6302="",IF((Fin-A6302)*24&gt;SeuilFigee,1,0),IF(J6302&gt;SeuilFigee*3600,1,0)),"")</f>
        <v/>
      </c>
      <c r="N6302" s="0" t="str">
        <f aca="false">IF(G6302=1,IF(COUNTIF(H$2:H6302,H6302)=1,COUNTIF($H:$H,H6302),""),"")</f>
        <v/>
      </c>
      <c r="O6302" s="0" t="str">
        <f aca="false">IF(G6302=1,IF(COUNTIF(I$2:I6302,I6302)=1,COUNTIF($I:$I,I6302),""),"")</f>
        <v/>
      </c>
      <c r="P6302" s="38" t="str">
        <f aca="false">IF(G6302=1,IF(COUNTIFS(C$2:C6302,C6302,G$2:G6302,1)=1,COUNTIFS($C:$C,C6302,$G:$G,1)+ROW()/10000000,""),"")</f>
        <v/>
      </c>
      <c r="Q6302" s="0" t="str">
        <f aca="false">IF(K6302=1,IF(COUNTIFS(C$2:C6302,C6302,K$2:K6302,1)=1,1,0),"")</f>
        <v/>
      </c>
      <c r="R6302" s="0" t="str">
        <f aca="false">IF(M6302=1,IF(COUNTIFS(C$2:C6302,C6302,M$2:M6302,1)=1,1,0),"")</f>
        <v/>
      </c>
      <c r="S6302" s="0" t="str">
        <f aca="false">IF(L6302=1,IF(COUNTIFS(C$2:C6302,C6302,L$2:L6302,1)=1,1,0),"")</f>
        <v/>
      </c>
      <c r="T6302" s="38" t="str">
        <f aca="false">IF(N6302="","",N6302+ROW()/10000000)</f>
        <v/>
      </c>
      <c r="U6302" s="0" t="str">
        <f aca="false">IF(G6302=1,IF(B6302="",1,0),"")</f>
        <v/>
      </c>
    </row>
    <row r="6303" customFormat="false" ht="15" hidden="false" customHeight="false" outlineLevel="0" collapsed="false">
      <c r="A6303" s="35"/>
      <c r="B6303" s="35"/>
      <c r="G6303" s="0" t="str">
        <f aca="false">IF(A6303="","",IF(AND(A6303&gt;=Debut,A6303&lt;Fin),1,0))</f>
        <v/>
      </c>
      <c r="H6303" s="0" t="str">
        <f aca="false">IF(G6303=1,INT(ROUND((A6303-Debut)*86400,0)/600),"")</f>
        <v/>
      </c>
      <c r="I6303" s="0" t="str">
        <f aca="false">IF(G6303=1,INT(ROUND((A6303-Debut)*86400,0)/3600),"")</f>
        <v/>
      </c>
      <c r="J6303" s="0" t="str">
        <f aca="false">IF(OR(A6303="",B6303=""),"",ROUND((B6303-A6303)*86400,0))</f>
        <v/>
      </c>
      <c r="K6303" s="37" t="str">
        <f aca="false">IF(G6303=1,IF(COUNTIFS($C:$C,C6303,$G:$G,1,$A:$A,"&gt;="&amp;(A6303-FenetreInterm/86400),$A:$A,"&lt;="&amp;A6303)&gt;=NbInterm,1,0),"")</f>
        <v/>
      </c>
      <c r="L6303" s="37" t="str">
        <f aca="false">IF(G6303=1,IF(B6303="",0,IF(J6303&lt;SeuilFugitive,1,0)),"")</f>
        <v/>
      </c>
      <c r="M6303" s="37" t="str">
        <f aca="false">IF(G6303=1,IF(B6303="",IF((Fin-A6303)*24&gt;SeuilFigee,1,0),IF(J6303&gt;SeuilFigee*3600,1,0)),"")</f>
        <v/>
      </c>
      <c r="N6303" s="0" t="str">
        <f aca="false">IF(G6303=1,IF(COUNTIF(H$2:H6303,H6303)=1,COUNTIF($H:$H,H6303),""),"")</f>
        <v/>
      </c>
      <c r="O6303" s="0" t="str">
        <f aca="false">IF(G6303=1,IF(COUNTIF(I$2:I6303,I6303)=1,COUNTIF($I:$I,I6303),""),"")</f>
        <v/>
      </c>
      <c r="P6303" s="38" t="str">
        <f aca="false">IF(G6303=1,IF(COUNTIFS(C$2:C6303,C6303,G$2:G6303,1)=1,COUNTIFS($C:$C,C6303,$G:$G,1)+ROW()/10000000,""),"")</f>
        <v/>
      </c>
      <c r="Q6303" s="0" t="str">
        <f aca="false">IF(K6303=1,IF(COUNTIFS(C$2:C6303,C6303,K$2:K6303,1)=1,1,0),"")</f>
        <v/>
      </c>
      <c r="R6303" s="0" t="str">
        <f aca="false">IF(M6303=1,IF(COUNTIFS(C$2:C6303,C6303,M$2:M6303,1)=1,1,0),"")</f>
        <v/>
      </c>
      <c r="S6303" s="0" t="str">
        <f aca="false">IF(L6303=1,IF(COUNTIFS(C$2:C6303,C6303,L$2:L6303,1)=1,1,0),"")</f>
        <v/>
      </c>
      <c r="T6303" s="38" t="str">
        <f aca="false">IF(N6303="","",N6303+ROW()/10000000)</f>
        <v/>
      </c>
      <c r="U6303" s="0" t="str">
        <f aca="false">IF(G6303=1,IF(B6303="",1,0),"")</f>
        <v/>
      </c>
    </row>
    <row r="6304" customFormat="false" ht="15" hidden="false" customHeight="false" outlineLevel="0" collapsed="false">
      <c r="A6304" s="35"/>
      <c r="B6304" s="35"/>
      <c r="G6304" s="0" t="str">
        <f aca="false">IF(A6304="","",IF(AND(A6304&gt;=Debut,A6304&lt;Fin),1,0))</f>
        <v/>
      </c>
      <c r="H6304" s="0" t="str">
        <f aca="false">IF(G6304=1,INT(ROUND((A6304-Debut)*86400,0)/600),"")</f>
        <v/>
      </c>
      <c r="I6304" s="0" t="str">
        <f aca="false">IF(G6304=1,INT(ROUND((A6304-Debut)*86400,0)/3600),"")</f>
        <v/>
      </c>
      <c r="J6304" s="0" t="str">
        <f aca="false">IF(OR(A6304="",B6304=""),"",ROUND((B6304-A6304)*86400,0))</f>
        <v/>
      </c>
      <c r="K6304" s="37" t="str">
        <f aca="false">IF(G6304=1,IF(COUNTIFS($C:$C,C6304,$G:$G,1,$A:$A,"&gt;="&amp;(A6304-FenetreInterm/86400),$A:$A,"&lt;="&amp;A6304)&gt;=NbInterm,1,0),"")</f>
        <v/>
      </c>
      <c r="L6304" s="37" t="str">
        <f aca="false">IF(G6304=1,IF(B6304="",0,IF(J6304&lt;SeuilFugitive,1,0)),"")</f>
        <v/>
      </c>
      <c r="M6304" s="37" t="str">
        <f aca="false">IF(G6304=1,IF(B6304="",IF((Fin-A6304)*24&gt;SeuilFigee,1,0),IF(J6304&gt;SeuilFigee*3600,1,0)),"")</f>
        <v/>
      </c>
      <c r="N6304" s="0" t="str">
        <f aca="false">IF(G6304=1,IF(COUNTIF(H$2:H6304,H6304)=1,COUNTIF($H:$H,H6304),""),"")</f>
        <v/>
      </c>
      <c r="O6304" s="0" t="str">
        <f aca="false">IF(G6304=1,IF(COUNTIF(I$2:I6304,I6304)=1,COUNTIF($I:$I,I6304),""),"")</f>
        <v/>
      </c>
      <c r="P6304" s="38" t="str">
        <f aca="false">IF(G6304=1,IF(COUNTIFS(C$2:C6304,C6304,G$2:G6304,1)=1,COUNTIFS($C:$C,C6304,$G:$G,1)+ROW()/10000000,""),"")</f>
        <v/>
      </c>
      <c r="Q6304" s="0" t="str">
        <f aca="false">IF(K6304=1,IF(COUNTIFS(C$2:C6304,C6304,K$2:K6304,1)=1,1,0),"")</f>
        <v/>
      </c>
      <c r="R6304" s="0" t="str">
        <f aca="false">IF(M6304=1,IF(COUNTIFS(C$2:C6304,C6304,M$2:M6304,1)=1,1,0),"")</f>
        <v/>
      </c>
      <c r="S6304" s="0" t="str">
        <f aca="false">IF(L6304=1,IF(COUNTIFS(C$2:C6304,C6304,L$2:L6304,1)=1,1,0),"")</f>
        <v/>
      </c>
      <c r="T6304" s="38" t="str">
        <f aca="false">IF(N6304="","",N6304+ROW()/10000000)</f>
        <v/>
      </c>
      <c r="U6304" s="0" t="str">
        <f aca="false">IF(G6304=1,IF(B6304="",1,0),"")</f>
        <v/>
      </c>
    </row>
    <row r="6305" customFormat="false" ht="15" hidden="false" customHeight="false" outlineLevel="0" collapsed="false">
      <c r="A6305" s="35"/>
      <c r="B6305" s="35"/>
      <c r="G6305" s="0" t="str">
        <f aca="false">IF(A6305="","",IF(AND(A6305&gt;=Debut,A6305&lt;Fin),1,0))</f>
        <v/>
      </c>
      <c r="H6305" s="0" t="str">
        <f aca="false">IF(G6305=1,INT(ROUND((A6305-Debut)*86400,0)/600),"")</f>
        <v/>
      </c>
      <c r="I6305" s="0" t="str">
        <f aca="false">IF(G6305=1,INT(ROUND((A6305-Debut)*86400,0)/3600),"")</f>
        <v/>
      </c>
      <c r="J6305" s="0" t="str">
        <f aca="false">IF(OR(A6305="",B6305=""),"",ROUND((B6305-A6305)*86400,0))</f>
        <v/>
      </c>
      <c r="K6305" s="37" t="str">
        <f aca="false">IF(G6305=1,IF(COUNTIFS($C:$C,C6305,$G:$G,1,$A:$A,"&gt;="&amp;(A6305-FenetreInterm/86400),$A:$A,"&lt;="&amp;A6305)&gt;=NbInterm,1,0),"")</f>
        <v/>
      </c>
      <c r="L6305" s="37" t="str">
        <f aca="false">IF(G6305=1,IF(B6305="",0,IF(J6305&lt;SeuilFugitive,1,0)),"")</f>
        <v/>
      </c>
      <c r="M6305" s="37" t="str">
        <f aca="false">IF(G6305=1,IF(B6305="",IF((Fin-A6305)*24&gt;SeuilFigee,1,0),IF(J6305&gt;SeuilFigee*3600,1,0)),"")</f>
        <v/>
      </c>
      <c r="N6305" s="0" t="str">
        <f aca="false">IF(G6305=1,IF(COUNTIF(H$2:H6305,H6305)=1,COUNTIF($H:$H,H6305),""),"")</f>
        <v/>
      </c>
      <c r="O6305" s="0" t="str">
        <f aca="false">IF(G6305=1,IF(COUNTIF(I$2:I6305,I6305)=1,COUNTIF($I:$I,I6305),""),"")</f>
        <v/>
      </c>
      <c r="P6305" s="38" t="str">
        <f aca="false">IF(G6305=1,IF(COUNTIFS(C$2:C6305,C6305,G$2:G6305,1)=1,COUNTIFS($C:$C,C6305,$G:$G,1)+ROW()/10000000,""),"")</f>
        <v/>
      </c>
      <c r="Q6305" s="0" t="str">
        <f aca="false">IF(K6305=1,IF(COUNTIFS(C$2:C6305,C6305,K$2:K6305,1)=1,1,0),"")</f>
        <v/>
      </c>
      <c r="R6305" s="0" t="str">
        <f aca="false">IF(M6305=1,IF(COUNTIFS(C$2:C6305,C6305,M$2:M6305,1)=1,1,0),"")</f>
        <v/>
      </c>
      <c r="S6305" s="0" t="str">
        <f aca="false">IF(L6305=1,IF(COUNTIFS(C$2:C6305,C6305,L$2:L6305,1)=1,1,0),"")</f>
        <v/>
      </c>
      <c r="T6305" s="38" t="str">
        <f aca="false">IF(N6305="","",N6305+ROW()/10000000)</f>
        <v/>
      </c>
      <c r="U6305" s="0" t="str">
        <f aca="false">IF(G6305=1,IF(B6305="",1,0),"")</f>
        <v/>
      </c>
    </row>
    <row r="6306" customFormat="false" ht="15" hidden="false" customHeight="false" outlineLevel="0" collapsed="false">
      <c r="A6306" s="35"/>
      <c r="B6306" s="35"/>
      <c r="G6306" s="0" t="str">
        <f aca="false">IF(A6306="","",IF(AND(A6306&gt;=Debut,A6306&lt;Fin),1,0))</f>
        <v/>
      </c>
      <c r="H6306" s="0" t="str">
        <f aca="false">IF(G6306=1,INT(ROUND((A6306-Debut)*86400,0)/600),"")</f>
        <v/>
      </c>
      <c r="I6306" s="0" t="str">
        <f aca="false">IF(G6306=1,INT(ROUND((A6306-Debut)*86400,0)/3600),"")</f>
        <v/>
      </c>
      <c r="J6306" s="0" t="str">
        <f aca="false">IF(OR(A6306="",B6306=""),"",ROUND((B6306-A6306)*86400,0))</f>
        <v/>
      </c>
      <c r="K6306" s="37" t="str">
        <f aca="false">IF(G6306=1,IF(COUNTIFS($C:$C,C6306,$G:$G,1,$A:$A,"&gt;="&amp;(A6306-FenetreInterm/86400),$A:$A,"&lt;="&amp;A6306)&gt;=NbInterm,1,0),"")</f>
        <v/>
      </c>
      <c r="L6306" s="37" t="str">
        <f aca="false">IF(G6306=1,IF(B6306="",0,IF(J6306&lt;SeuilFugitive,1,0)),"")</f>
        <v/>
      </c>
      <c r="M6306" s="37" t="str">
        <f aca="false">IF(G6306=1,IF(B6306="",IF((Fin-A6306)*24&gt;SeuilFigee,1,0),IF(J6306&gt;SeuilFigee*3600,1,0)),"")</f>
        <v/>
      </c>
      <c r="N6306" s="0" t="str">
        <f aca="false">IF(G6306=1,IF(COUNTIF(H$2:H6306,H6306)=1,COUNTIF($H:$H,H6306),""),"")</f>
        <v/>
      </c>
      <c r="O6306" s="0" t="str">
        <f aca="false">IF(G6306=1,IF(COUNTIF(I$2:I6306,I6306)=1,COUNTIF($I:$I,I6306),""),"")</f>
        <v/>
      </c>
      <c r="P6306" s="38" t="str">
        <f aca="false">IF(G6306=1,IF(COUNTIFS(C$2:C6306,C6306,G$2:G6306,1)=1,COUNTIFS($C:$C,C6306,$G:$G,1)+ROW()/10000000,""),"")</f>
        <v/>
      </c>
      <c r="Q6306" s="0" t="str">
        <f aca="false">IF(K6306=1,IF(COUNTIFS(C$2:C6306,C6306,K$2:K6306,1)=1,1,0),"")</f>
        <v/>
      </c>
      <c r="R6306" s="0" t="str">
        <f aca="false">IF(M6306=1,IF(COUNTIFS(C$2:C6306,C6306,M$2:M6306,1)=1,1,0),"")</f>
        <v/>
      </c>
      <c r="S6306" s="0" t="str">
        <f aca="false">IF(L6306=1,IF(COUNTIFS(C$2:C6306,C6306,L$2:L6306,1)=1,1,0),"")</f>
        <v/>
      </c>
      <c r="T6306" s="38" t="str">
        <f aca="false">IF(N6306="","",N6306+ROW()/10000000)</f>
        <v/>
      </c>
      <c r="U6306" s="0" t="str">
        <f aca="false">IF(G6306=1,IF(B6306="",1,0),"")</f>
        <v/>
      </c>
    </row>
    <row r="6307" customFormat="false" ht="15" hidden="false" customHeight="false" outlineLevel="0" collapsed="false">
      <c r="A6307" s="35"/>
      <c r="B6307" s="35"/>
      <c r="G6307" s="0" t="str">
        <f aca="false">IF(A6307="","",IF(AND(A6307&gt;=Debut,A6307&lt;Fin),1,0))</f>
        <v/>
      </c>
      <c r="H6307" s="0" t="str">
        <f aca="false">IF(G6307=1,INT(ROUND((A6307-Debut)*86400,0)/600),"")</f>
        <v/>
      </c>
      <c r="I6307" s="0" t="str">
        <f aca="false">IF(G6307=1,INT(ROUND((A6307-Debut)*86400,0)/3600),"")</f>
        <v/>
      </c>
      <c r="J6307" s="0" t="str">
        <f aca="false">IF(OR(A6307="",B6307=""),"",ROUND((B6307-A6307)*86400,0))</f>
        <v/>
      </c>
      <c r="K6307" s="37" t="str">
        <f aca="false">IF(G6307=1,IF(COUNTIFS($C:$C,C6307,$G:$G,1,$A:$A,"&gt;="&amp;(A6307-FenetreInterm/86400),$A:$A,"&lt;="&amp;A6307)&gt;=NbInterm,1,0),"")</f>
        <v/>
      </c>
      <c r="L6307" s="37" t="str">
        <f aca="false">IF(G6307=1,IF(B6307="",0,IF(J6307&lt;SeuilFugitive,1,0)),"")</f>
        <v/>
      </c>
      <c r="M6307" s="37" t="str">
        <f aca="false">IF(G6307=1,IF(B6307="",IF((Fin-A6307)*24&gt;SeuilFigee,1,0),IF(J6307&gt;SeuilFigee*3600,1,0)),"")</f>
        <v/>
      </c>
      <c r="N6307" s="0" t="str">
        <f aca="false">IF(G6307=1,IF(COUNTIF(H$2:H6307,H6307)=1,COUNTIF($H:$H,H6307),""),"")</f>
        <v/>
      </c>
      <c r="O6307" s="0" t="str">
        <f aca="false">IF(G6307=1,IF(COUNTIF(I$2:I6307,I6307)=1,COUNTIF($I:$I,I6307),""),"")</f>
        <v/>
      </c>
      <c r="P6307" s="38" t="str">
        <f aca="false">IF(G6307=1,IF(COUNTIFS(C$2:C6307,C6307,G$2:G6307,1)=1,COUNTIFS($C:$C,C6307,$G:$G,1)+ROW()/10000000,""),"")</f>
        <v/>
      </c>
      <c r="Q6307" s="0" t="str">
        <f aca="false">IF(K6307=1,IF(COUNTIFS(C$2:C6307,C6307,K$2:K6307,1)=1,1,0),"")</f>
        <v/>
      </c>
      <c r="R6307" s="0" t="str">
        <f aca="false">IF(M6307=1,IF(COUNTIFS(C$2:C6307,C6307,M$2:M6307,1)=1,1,0),"")</f>
        <v/>
      </c>
      <c r="S6307" s="0" t="str">
        <f aca="false">IF(L6307=1,IF(COUNTIFS(C$2:C6307,C6307,L$2:L6307,1)=1,1,0),"")</f>
        <v/>
      </c>
      <c r="T6307" s="38" t="str">
        <f aca="false">IF(N6307="","",N6307+ROW()/10000000)</f>
        <v/>
      </c>
      <c r="U6307" s="0" t="str">
        <f aca="false">IF(G6307=1,IF(B6307="",1,0),"")</f>
        <v/>
      </c>
    </row>
    <row r="6308" customFormat="false" ht="15" hidden="false" customHeight="false" outlineLevel="0" collapsed="false">
      <c r="A6308" s="35"/>
      <c r="B6308" s="35"/>
      <c r="G6308" s="0" t="str">
        <f aca="false">IF(A6308="","",IF(AND(A6308&gt;=Debut,A6308&lt;Fin),1,0))</f>
        <v/>
      </c>
      <c r="H6308" s="0" t="str">
        <f aca="false">IF(G6308=1,INT(ROUND((A6308-Debut)*86400,0)/600),"")</f>
        <v/>
      </c>
      <c r="I6308" s="0" t="str">
        <f aca="false">IF(G6308=1,INT(ROUND((A6308-Debut)*86400,0)/3600),"")</f>
        <v/>
      </c>
      <c r="J6308" s="0" t="str">
        <f aca="false">IF(OR(A6308="",B6308=""),"",ROUND((B6308-A6308)*86400,0))</f>
        <v/>
      </c>
      <c r="K6308" s="37" t="str">
        <f aca="false">IF(G6308=1,IF(COUNTIFS($C:$C,C6308,$G:$G,1,$A:$A,"&gt;="&amp;(A6308-FenetreInterm/86400),$A:$A,"&lt;="&amp;A6308)&gt;=NbInterm,1,0),"")</f>
        <v/>
      </c>
      <c r="L6308" s="37" t="str">
        <f aca="false">IF(G6308=1,IF(B6308="",0,IF(J6308&lt;SeuilFugitive,1,0)),"")</f>
        <v/>
      </c>
      <c r="M6308" s="37" t="str">
        <f aca="false">IF(G6308=1,IF(B6308="",IF((Fin-A6308)*24&gt;SeuilFigee,1,0),IF(J6308&gt;SeuilFigee*3600,1,0)),"")</f>
        <v/>
      </c>
      <c r="N6308" s="0" t="str">
        <f aca="false">IF(G6308=1,IF(COUNTIF(H$2:H6308,H6308)=1,COUNTIF($H:$H,H6308),""),"")</f>
        <v/>
      </c>
      <c r="O6308" s="0" t="str">
        <f aca="false">IF(G6308=1,IF(COUNTIF(I$2:I6308,I6308)=1,COUNTIF($I:$I,I6308),""),"")</f>
        <v/>
      </c>
      <c r="P6308" s="38" t="str">
        <f aca="false">IF(G6308=1,IF(COUNTIFS(C$2:C6308,C6308,G$2:G6308,1)=1,COUNTIFS($C:$C,C6308,$G:$G,1)+ROW()/10000000,""),"")</f>
        <v/>
      </c>
      <c r="Q6308" s="0" t="str">
        <f aca="false">IF(K6308=1,IF(COUNTIFS(C$2:C6308,C6308,K$2:K6308,1)=1,1,0),"")</f>
        <v/>
      </c>
      <c r="R6308" s="0" t="str">
        <f aca="false">IF(M6308=1,IF(COUNTIFS(C$2:C6308,C6308,M$2:M6308,1)=1,1,0),"")</f>
        <v/>
      </c>
      <c r="S6308" s="0" t="str">
        <f aca="false">IF(L6308=1,IF(COUNTIFS(C$2:C6308,C6308,L$2:L6308,1)=1,1,0),"")</f>
        <v/>
      </c>
      <c r="T6308" s="38" t="str">
        <f aca="false">IF(N6308="","",N6308+ROW()/10000000)</f>
        <v/>
      </c>
      <c r="U6308" s="0" t="str">
        <f aca="false">IF(G6308=1,IF(B6308="",1,0),"")</f>
        <v/>
      </c>
    </row>
    <row r="6309" customFormat="false" ht="15" hidden="false" customHeight="false" outlineLevel="0" collapsed="false">
      <c r="A6309" s="35"/>
      <c r="B6309" s="35"/>
      <c r="G6309" s="0" t="str">
        <f aca="false">IF(A6309="","",IF(AND(A6309&gt;=Debut,A6309&lt;Fin),1,0))</f>
        <v/>
      </c>
      <c r="H6309" s="0" t="str">
        <f aca="false">IF(G6309=1,INT(ROUND((A6309-Debut)*86400,0)/600),"")</f>
        <v/>
      </c>
      <c r="I6309" s="0" t="str">
        <f aca="false">IF(G6309=1,INT(ROUND((A6309-Debut)*86400,0)/3600),"")</f>
        <v/>
      </c>
      <c r="J6309" s="0" t="str">
        <f aca="false">IF(OR(A6309="",B6309=""),"",ROUND((B6309-A6309)*86400,0))</f>
        <v/>
      </c>
      <c r="K6309" s="37" t="str">
        <f aca="false">IF(G6309=1,IF(COUNTIFS($C:$C,C6309,$G:$G,1,$A:$A,"&gt;="&amp;(A6309-FenetreInterm/86400),$A:$A,"&lt;="&amp;A6309)&gt;=NbInterm,1,0),"")</f>
        <v/>
      </c>
      <c r="L6309" s="37" t="str">
        <f aca="false">IF(G6309=1,IF(B6309="",0,IF(J6309&lt;SeuilFugitive,1,0)),"")</f>
        <v/>
      </c>
      <c r="M6309" s="37" t="str">
        <f aca="false">IF(G6309=1,IF(B6309="",IF((Fin-A6309)*24&gt;SeuilFigee,1,0),IF(J6309&gt;SeuilFigee*3600,1,0)),"")</f>
        <v/>
      </c>
      <c r="N6309" s="0" t="str">
        <f aca="false">IF(G6309=1,IF(COUNTIF(H$2:H6309,H6309)=1,COUNTIF($H:$H,H6309),""),"")</f>
        <v/>
      </c>
      <c r="O6309" s="0" t="str">
        <f aca="false">IF(G6309=1,IF(COUNTIF(I$2:I6309,I6309)=1,COUNTIF($I:$I,I6309),""),"")</f>
        <v/>
      </c>
      <c r="P6309" s="38" t="str">
        <f aca="false">IF(G6309=1,IF(COUNTIFS(C$2:C6309,C6309,G$2:G6309,1)=1,COUNTIFS($C:$C,C6309,$G:$G,1)+ROW()/10000000,""),"")</f>
        <v/>
      </c>
      <c r="Q6309" s="0" t="str">
        <f aca="false">IF(K6309=1,IF(COUNTIFS(C$2:C6309,C6309,K$2:K6309,1)=1,1,0),"")</f>
        <v/>
      </c>
      <c r="R6309" s="0" t="str">
        <f aca="false">IF(M6309=1,IF(COUNTIFS(C$2:C6309,C6309,M$2:M6309,1)=1,1,0),"")</f>
        <v/>
      </c>
      <c r="S6309" s="0" t="str">
        <f aca="false">IF(L6309=1,IF(COUNTIFS(C$2:C6309,C6309,L$2:L6309,1)=1,1,0),"")</f>
        <v/>
      </c>
      <c r="T6309" s="38" t="str">
        <f aca="false">IF(N6309="","",N6309+ROW()/10000000)</f>
        <v/>
      </c>
      <c r="U6309" s="0" t="str">
        <f aca="false">IF(G6309=1,IF(B6309="",1,0),"")</f>
        <v/>
      </c>
    </row>
    <row r="6310" customFormat="false" ht="15" hidden="false" customHeight="false" outlineLevel="0" collapsed="false">
      <c r="A6310" s="35"/>
      <c r="B6310" s="35"/>
      <c r="G6310" s="0" t="str">
        <f aca="false">IF(A6310="","",IF(AND(A6310&gt;=Debut,A6310&lt;Fin),1,0))</f>
        <v/>
      </c>
      <c r="H6310" s="0" t="str">
        <f aca="false">IF(G6310=1,INT(ROUND((A6310-Debut)*86400,0)/600),"")</f>
        <v/>
      </c>
      <c r="I6310" s="0" t="str">
        <f aca="false">IF(G6310=1,INT(ROUND((A6310-Debut)*86400,0)/3600),"")</f>
        <v/>
      </c>
      <c r="J6310" s="0" t="str">
        <f aca="false">IF(OR(A6310="",B6310=""),"",ROUND((B6310-A6310)*86400,0))</f>
        <v/>
      </c>
      <c r="K6310" s="37" t="str">
        <f aca="false">IF(G6310=1,IF(COUNTIFS($C:$C,C6310,$G:$G,1,$A:$A,"&gt;="&amp;(A6310-FenetreInterm/86400),$A:$A,"&lt;="&amp;A6310)&gt;=NbInterm,1,0),"")</f>
        <v/>
      </c>
      <c r="L6310" s="37" t="str">
        <f aca="false">IF(G6310=1,IF(B6310="",0,IF(J6310&lt;SeuilFugitive,1,0)),"")</f>
        <v/>
      </c>
      <c r="M6310" s="37" t="str">
        <f aca="false">IF(G6310=1,IF(B6310="",IF((Fin-A6310)*24&gt;SeuilFigee,1,0),IF(J6310&gt;SeuilFigee*3600,1,0)),"")</f>
        <v/>
      </c>
      <c r="N6310" s="0" t="str">
        <f aca="false">IF(G6310=1,IF(COUNTIF(H$2:H6310,H6310)=1,COUNTIF($H:$H,H6310),""),"")</f>
        <v/>
      </c>
      <c r="O6310" s="0" t="str">
        <f aca="false">IF(G6310=1,IF(COUNTIF(I$2:I6310,I6310)=1,COUNTIF($I:$I,I6310),""),"")</f>
        <v/>
      </c>
      <c r="P6310" s="38" t="str">
        <f aca="false">IF(G6310=1,IF(COUNTIFS(C$2:C6310,C6310,G$2:G6310,1)=1,COUNTIFS($C:$C,C6310,$G:$G,1)+ROW()/10000000,""),"")</f>
        <v/>
      </c>
      <c r="Q6310" s="0" t="str">
        <f aca="false">IF(K6310=1,IF(COUNTIFS(C$2:C6310,C6310,K$2:K6310,1)=1,1,0),"")</f>
        <v/>
      </c>
      <c r="R6310" s="0" t="str">
        <f aca="false">IF(M6310=1,IF(COUNTIFS(C$2:C6310,C6310,M$2:M6310,1)=1,1,0),"")</f>
        <v/>
      </c>
      <c r="S6310" s="0" t="str">
        <f aca="false">IF(L6310=1,IF(COUNTIFS(C$2:C6310,C6310,L$2:L6310,1)=1,1,0),"")</f>
        <v/>
      </c>
      <c r="T6310" s="38" t="str">
        <f aca="false">IF(N6310="","",N6310+ROW()/10000000)</f>
        <v/>
      </c>
      <c r="U6310" s="0" t="str">
        <f aca="false">IF(G6310=1,IF(B6310="",1,0),"")</f>
        <v/>
      </c>
    </row>
    <row r="6311" customFormat="false" ht="15" hidden="false" customHeight="false" outlineLevel="0" collapsed="false">
      <c r="A6311" s="35"/>
      <c r="B6311" s="35"/>
      <c r="G6311" s="0" t="str">
        <f aca="false">IF(A6311="","",IF(AND(A6311&gt;=Debut,A6311&lt;Fin),1,0))</f>
        <v/>
      </c>
      <c r="H6311" s="0" t="str">
        <f aca="false">IF(G6311=1,INT(ROUND((A6311-Debut)*86400,0)/600),"")</f>
        <v/>
      </c>
      <c r="I6311" s="0" t="str">
        <f aca="false">IF(G6311=1,INT(ROUND((A6311-Debut)*86400,0)/3600),"")</f>
        <v/>
      </c>
      <c r="J6311" s="0" t="str">
        <f aca="false">IF(OR(A6311="",B6311=""),"",ROUND((B6311-A6311)*86400,0))</f>
        <v/>
      </c>
      <c r="K6311" s="37" t="str">
        <f aca="false">IF(G6311=1,IF(COUNTIFS($C:$C,C6311,$G:$G,1,$A:$A,"&gt;="&amp;(A6311-FenetreInterm/86400),$A:$A,"&lt;="&amp;A6311)&gt;=NbInterm,1,0),"")</f>
        <v/>
      </c>
      <c r="L6311" s="37" t="str">
        <f aca="false">IF(G6311=1,IF(B6311="",0,IF(J6311&lt;SeuilFugitive,1,0)),"")</f>
        <v/>
      </c>
      <c r="M6311" s="37" t="str">
        <f aca="false">IF(G6311=1,IF(B6311="",IF((Fin-A6311)*24&gt;SeuilFigee,1,0),IF(J6311&gt;SeuilFigee*3600,1,0)),"")</f>
        <v/>
      </c>
      <c r="N6311" s="0" t="str">
        <f aca="false">IF(G6311=1,IF(COUNTIF(H$2:H6311,H6311)=1,COUNTIF($H:$H,H6311),""),"")</f>
        <v/>
      </c>
      <c r="O6311" s="0" t="str">
        <f aca="false">IF(G6311=1,IF(COUNTIF(I$2:I6311,I6311)=1,COUNTIF($I:$I,I6311),""),"")</f>
        <v/>
      </c>
      <c r="P6311" s="38" t="str">
        <f aca="false">IF(G6311=1,IF(COUNTIFS(C$2:C6311,C6311,G$2:G6311,1)=1,COUNTIFS($C:$C,C6311,$G:$G,1)+ROW()/10000000,""),"")</f>
        <v/>
      </c>
      <c r="Q6311" s="0" t="str">
        <f aca="false">IF(K6311=1,IF(COUNTIFS(C$2:C6311,C6311,K$2:K6311,1)=1,1,0),"")</f>
        <v/>
      </c>
      <c r="R6311" s="0" t="str">
        <f aca="false">IF(M6311=1,IF(COUNTIFS(C$2:C6311,C6311,M$2:M6311,1)=1,1,0),"")</f>
        <v/>
      </c>
      <c r="S6311" s="0" t="str">
        <f aca="false">IF(L6311=1,IF(COUNTIFS(C$2:C6311,C6311,L$2:L6311,1)=1,1,0),"")</f>
        <v/>
      </c>
      <c r="T6311" s="38" t="str">
        <f aca="false">IF(N6311="","",N6311+ROW()/10000000)</f>
        <v/>
      </c>
      <c r="U6311" s="0" t="str">
        <f aca="false">IF(G6311=1,IF(B6311="",1,0),"")</f>
        <v/>
      </c>
    </row>
    <row r="6312" customFormat="false" ht="15" hidden="false" customHeight="false" outlineLevel="0" collapsed="false">
      <c r="A6312" s="35"/>
      <c r="B6312" s="35"/>
      <c r="G6312" s="0" t="str">
        <f aca="false">IF(A6312="","",IF(AND(A6312&gt;=Debut,A6312&lt;Fin),1,0))</f>
        <v/>
      </c>
      <c r="H6312" s="0" t="str">
        <f aca="false">IF(G6312=1,INT(ROUND((A6312-Debut)*86400,0)/600),"")</f>
        <v/>
      </c>
      <c r="I6312" s="0" t="str">
        <f aca="false">IF(G6312=1,INT(ROUND((A6312-Debut)*86400,0)/3600),"")</f>
        <v/>
      </c>
      <c r="J6312" s="0" t="str">
        <f aca="false">IF(OR(A6312="",B6312=""),"",ROUND((B6312-A6312)*86400,0))</f>
        <v/>
      </c>
      <c r="K6312" s="37" t="str">
        <f aca="false">IF(G6312=1,IF(COUNTIFS($C:$C,C6312,$G:$G,1,$A:$A,"&gt;="&amp;(A6312-FenetreInterm/86400),$A:$A,"&lt;="&amp;A6312)&gt;=NbInterm,1,0),"")</f>
        <v/>
      </c>
      <c r="L6312" s="37" t="str">
        <f aca="false">IF(G6312=1,IF(B6312="",0,IF(J6312&lt;SeuilFugitive,1,0)),"")</f>
        <v/>
      </c>
      <c r="M6312" s="37" t="str">
        <f aca="false">IF(G6312=1,IF(B6312="",IF((Fin-A6312)*24&gt;SeuilFigee,1,0),IF(J6312&gt;SeuilFigee*3600,1,0)),"")</f>
        <v/>
      </c>
      <c r="N6312" s="0" t="str">
        <f aca="false">IF(G6312=1,IF(COUNTIF(H$2:H6312,H6312)=1,COUNTIF($H:$H,H6312),""),"")</f>
        <v/>
      </c>
      <c r="O6312" s="0" t="str">
        <f aca="false">IF(G6312=1,IF(COUNTIF(I$2:I6312,I6312)=1,COUNTIF($I:$I,I6312),""),"")</f>
        <v/>
      </c>
      <c r="P6312" s="38" t="str">
        <f aca="false">IF(G6312=1,IF(COUNTIFS(C$2:C6312,C6312,G$2:G6312,1)=1,COUNTIFS($C:$C,C6312,$G:$G,1)+ROW()/10000000,""),"")</f>
        <v/>
      </c>
      <c r="Q6312" s="0" t="str">
        <f aca="false">IF(K6312=1,IF(COUNTIFS(C$2:C6312,C6312,K$2:K6312,1)=1,1,0),"")</f>
        <v/>
      </c>
      <c r="R6312" s="0" t="str">
        <f aca="false">IF(M6312=1,IF(COUNTIFS(C$2:C6312,C6312,M$2:M6312,1)=1,1,0),"")</f>
        <v/>
      </c>
      <c r="S6312" s="0" t="str">
        <f aca="false">IF(L6312=1,IF(COUNTIFS(C$2:C6312,C6312,L$2:L6312,1)=1,1,0),"")</f>
        <v/>
      </c>
      <c r="T6312" s="38" t="str">
        <f aca="false">IF(N6312="","",N6312+ROW()/10000000)</f>
        <v/>
      </c>
      <c r="U6312" s="0" t="str">
        <f aca="false">IF(G6312=1,IF(B6312="",1,0),"")</f>
        <v/>
      </c>
    </row>
    <row r="6313" customFormat="false" ht="15" hidden="false" customHeight="false" outlineLevel="0" collapsed="false">
      <c r="A6313" s="35"/>
      <c r="B6313" s="35"/>
      <c r="G6313" s="0" t="str">
        <f aca="false">IF(A6313="","",IF(AND(A6313&gt;=Debut,A6313&lt;Fin),1,0))</f>
        <v/>
      </c>
      <c r="H6313" s="0" t="str">
        <f aca="false">IF(G6313=1,INT(ROUND((A6313-Debut)*86400,0)/600),"")</f>
        <v/>
      </c>
      <c r="I6313" s="0" t="str">
        <f aca="false">IF(G6313=1,INT(ROUND((A6313-Debut)*86400,0)/3600),"")</f>
        <v/>
      </c>
      <c r="J6313" s="0" t="str">
        <f aca="false">IF(OR(A6313="",B6313=""),"",ROUND((B6313-A6313)*86400,0))</f>
        <v/>
      </c>
      <c r="K6313" s="37" t="str">
        <f aca="false">IF(G6313=1,IF(COUNTIFS($C:$C,C6313,$G:$G,1,$A:$A,"&gt;="&amp;(A6313-FenetreInterm/86400),$A:$A,"&lt;="&amp;A6313)&gt;=NbInterm,1,0),"")</f>
        <v/>
      </c>
      <c r="L6313" s="37" t="str">
        <f aca="false">IF(G6313=1,IF(B6313="",0,IF(J6313&lt;SeuilFugitive,1,0)),"")</f>
        <v/>
      </c>
      <c r="M6313" s="37" t="str">
        <f aca="false">IF(G6313=1,IF(B6313="",IF((Fin-A6313)*24&gt;SeuilFigee,1,0),IF(J6313&gt;SeuilFigee*3600,1,0)),"")</f>
        <v/>
      </c>
      <c r="N6313" s="0" t="str">
        <f aca="false">IF(G6313=1,IF(COUNTIF(H$2:H6313,H6313)=1,COUNTIF($H:$H,H6313),""),"")</f>
        <v/>
      </c>
      <c r="O6313" s="0" t="str">
        <f aca="false">IF(G6313=1,IF(COUNTIF(I$2:I6313,I6313)=1,COUNTIF($I:$I,I6313),""),"")</f>
        <v/>
      </c>
      <c r="P6313" s="38" t="str">
        <f aca="false">IF(G6313=1,IF(COUNTIFS(C$2:C6313,C6313,G$2:G6313,1)=1,COUNTIFS($C:$C,C6313,$G:$G,1)+ROW()/10000000,""),"")</f>
        <v/>
      </c>
      <c r="Q6313" s="0" t="str">
        <f aca="false">IF(K6313=1,IF(COUNTIFS(C$2:C6313,C6313,K$2:K6313,1)=1,1,0),"")</f>
        <v/>
      </c>
      <c r="R6313" s="0" t="str">
        <f aca="false">IF(M6313=1,IF(COUNTIFS(C$2:C6313,C6313,M$2:M6313,1)=1,1,0),"")</f>
        <v/>
      </c>
      <c r="S6313" s="0" t="str">
        <f aca="false">IF(L6313=1,IF(COUNTIFS(C$2:C6313,C6313,L$2:L6313,1)=1,1,0),"")</f>
        <v/>
      </c>
      <c r="T6313" s="38" t="str">
        <f aca="false">IF(N6313="","",N6313+ROW()/10000000)</f>
        <v/>
      </c>
      <c r="U6313" s="0" t="str">
        <f aca="false">IF(G6313=1,IF(B6313="",1,0),"")</f>
        <v/>
      </c>
    </row>
    <row r="6314" customFormat="false" ht="15" hidden="false" customHeight="false" outlineLevel="0" collapsed="false">
      <c r="A6314" s="35"/>
      <c r="B6314" s="35"/>
      <c r="G6314" s="0" t="str">
        <f aca="false">IF(A6314="","",IF(AND(A6314&gt;=Debut,A6314&lt;Fin),1,0))</f>
        <v/>
      </c>
      <c r="H6314" s="0" t="str">
        <f aca="false">IF(G6314=1,INT(ROUND((A6314-Debut)*86400,0)/600),"")</f>
        <v/>
      </c>
      <c r="I6314" s="0" t="str">
        <f aca="false">IF(G6314=1,INT(ROUND((A6314-Debut)*86400,0)/3600),"")</f>
        <v/>
      </c>
      <c r="J6314" s="0" t="str">
        <f aca="false">IF(OR(A6314="",B6314=""),"",ROUND((B6314-A6314)*86400,0))</f>
        <v/>
      </c>
      <c r="K6314" s="37" t="str">
        <f aca="false">IF(G6314=1,IF(COUNTIFS($C:$C,C6314,$G:$G,1,$A:$A,"&gt;="&amp;(A6314-FenetreInterm/86400),$A:$A,"&lt;="&amp;A6314)&gt;=NbInterm,1,0),"")</f>
        <v/>
      </c>
      <c r="L6314" s="37" t="str">
        <f aca="false">IF(G6314=1,IF(B6314="",0,IF(J6314&lt;SeuilFugitive,1,0)),"")</f>
        <v/>
      </c>
      <c r="M6314" s="37" t="str">
        <f aca="false">IF(G6314=1,IF(B6314="",IF((Fin-A6314)*24&gt;SeuilFigee,1,0),IF(J6314&gt;SeuilFigee*3600,1,0)),"")</f>
        <v/>
      </c>
      <c r="N6314" s="0" t="str">
        <f aca="false">IF(G6314=1,IF(COUNTIF(H$2:H6314,H6314)=1,COUNTIF($H:$H,H6314),""),"")</f>
        <v/>
      </c>
      <c r="O6314" s="0" t="str">
        <f aca="false">IF(G6314=1,IF(COUNTIF(I$2:I6314,I6314)=1,COUNTIF($I:$I,I6314),""),"")</f>
        <v/>
      </c>
      <c r="P6314" s="38" t="str">
        <f aca="false">IF(G6314=1,IF(COUNTIFS(C$2:C6314,C6314,G$2:G6314,1)=1,COUNTIFS($C:$C,C6314,$G:$G,1)+ROW()/10000000,""),"")</f>
        <v/>
      </c>
      <c r="Q6314" s="0" t="str">
        <f aca="false">IF(K6314=1,IF(COUNTIFS(C$2:C6314,C6314,K$2:K6314,1)=1,1,0),"")</f>
        <v/>
      </c>
      <c r="R6314" s="0" t="str">
        <f aca="false">IF(M6314=1,IF(COUNTIFS(C$2:C6314,C6314,M$2:M6314,1)=1,1,0),"")</f>
        <v/>
      </c>
      <c r="S6314" s="0" t="str">
        <f aca="false">IF(L6314=1,IF(COUNTIFS(C$2:C6314,C6314,L$2:L6314,1)=1,1,0),"")</f>
        <v/>
      </c>
      <c r="T6314" s="38" t="str">
        <f aca="false">IF(N6314="","",N6314+ROW()/10000000)</f>
        <v/>
      </c>
      <c r="U6314" s="0" t="str">
        <f aca="false">IF(G6314=1,IF(B6314="",1,0),"")</f>
        <v/>
      </c>
    </row>
    <row r="6315" customFormat="false" ht="15" hidden="false" customHeight="false" outlineLevel="0" collapsed="false">
      <c r="A6315" s="35"/>
      <c r="B6315" s="35"/>
      <c r="G6315" s="0" t="str">
        <f aca="false">IF(A6315="","",IF(AND(A6315&gt;=Debut,A6315&lt;Fin),1,0))</f>
        <v/>
      </c>
      <c r="H6315" s="0" t="str">
        <f aca="false">IF(G6315=1,INT(ROUND((A6315-Debut)*86400,0)/600),"")</f>
        <v/>
      </c>
      <c r="I6315" s="0" t="str">
        <f aca="false">IF(G6315=1,INT(ROUND((A6315-Debut)*86400,0)/3600),"")</f>
        <v/>
      </c>
      <c r="J6315" s="0" t="str">
        <f aca="false">IF(OR(A6315="",B6315=""),"",ROUND((B6315-A6315)*86400,0))</f>
        <v/>
      </c>
      <c r="K6315" s="37" t="str">
        <f aca="false">IF(G6315=1,IF(COUNTIFS($C:$C,C6315,$G:$G,1,$A:$A,"&gt;="&amp;(A6315-FenetreInterm/86400),$A:$A,"&lt;="&amp;A6315)&gt;=NbInterm,1,0),"")</f>
        <v/>
      </c>
      <c r="L6315" s="37" t="str">
        <f aca="false">IF(G6315=1,IF(B6315="",0,IF(J6315&lt;SeuilFugitive,1,0)),"")</f>
        <v/>
      </c>
      <c r="M6315" s="37" t="str">
        <f aca="false">IF(G6315=1,IF(B6315="",IF((Fin-A6315)*24&gt;SeuilFigee,1,0),IF(J6315&gt;SeuilFigee*3600,1,0)),"")</f>
        <v/>
      </c>
      <c r="N6315" s="0" t="str">
        <f aca="false">IF(G6315=1,IF(COUNTIF(H$2:H6315,H6315)=1,COUNTIF($H:$H,H6315),""),"")</f>
        <v/>
      </c>
      <c r="O6315" s="0" t="str">
        <f aca="false">IF(G6315=1,IF(COUNTIF(I$2:I6315,I6315)=1,COUNTIF($I:$I,I6315),""),"")</f>
        <v/>
      </c>
      <c r="P6315" s="38" t="str">
        <f aca="false">IF(G6315=1,IF(COUNTIFS(C$2:C6315,C6315,G$2:G6315,1)=1,COUNTIFS($C:$C,C6315,$G:$G,1)+ROW()/10000000,""),"")</f>
        <v/>
      </c>
      <c r="Q6315" s="0" t="str">
        <f aca="false">IF(K6315=1,IF(COUNTIFS(C$2:C6315,C6315,K$2:K6315,1)=1,1,0),"")</f>
        <v/>
      </c>
      <c r="R6315" s="0" t="str">
        <f aca="false">IF(M6315=1,IF(COUNTIFS(C$2:C6315,C6315,M$2:M6315,1)=1,1,0),"")</f>
        <v/>
      </c>
      <c r="S6315" s="0" t="str">
        <f aca="false">IF(L6315=1,IF(COUNTIFS(C$2:C6315,C6315,L$2:L6315,1)=1,1,0),"")</f>
        <v/>
      </c>
      <c r="T6315" s="38" t="str">
        <f aca="false">IF(N6315="","",N6315+ROW()/10000000)</f>
        <v/>
      </c>
      <c r="U6315" s="0" t="str">
        <f aca="false">IF(G6315=1,IF(B6315="",1,0),"")</f>
        <v/>
      </c>
    </row>
    <row r="6316" customFormat="false" ht="15" hidden="false" customHeight="false" outlineLevel="0" collapsed="false">
      <c r="A6316" s="35"/>
      <c r="B6316" s="35"/>
      <c r="G6316" s="0" t="str">
        <f aca="false">IF(A6316="","",IF(AND(A6316&gt;=Debut,A6316&lt;Fin),1,0))</f>
        <v/>
      </c>
      <c r="H6316" s="0" t="str">
        <f aca="false">IF(G6316=1,INT(ROUND((A6316-Debut)*86400,0)/600),"")</f>
        <v/>
      </c>
      <c r="I6316" s="0" t="str">
        <f aca="false">IF(G6316=1,INT(ROUND((A6316-Debut)*86400,0)/3600),"")</f>
        <v/>
      </c>
      <c r="J6316" s="0" t="str">
        <f aca="false">IF(OR(A6316="",B6316=""),"",ROUND((B6316-A6316)*86400,0))</f>
        <v/>
      </c>
      <c r="K6316" s="37" t="str">
        <f aca="false">IF(G6316=1,IF(COUNTIFS($C:$C,C6316,$G:$G,1,$A:$A,"&gt;="&amp;(A6316-FenetreInterm/86400),$A:$A,"&lt;="&amp;A6316)&gt;=NbInterm,1,0),"")</f>
        <v/>
      </c>
      <c r="L6316" s="37" t="str">
        <f aca="false">IF(G6316=1,IF(B6316="",0,IF(J6316&lt;SeuilFugitive,1,0)),"")</f>
        <v/>
      </c>
      <c r="M6316" s="37" t="str">
        <f aca="false">IF(G6316=1,IF(B6316="",IF((Fin-A6316)*24&gt;SeuilFigee,1,0),IF(J6316&gt;SeuilFigee*3600,1,0)),"")</f>
        <v/>
      </c>
      <c r="N6316" s="0" t="str">
        <f aca="false">IF(G6316=1,IF(COUNTIF(H$2:H6316,H6316)=1,COUNTIF($H:$H,H6316),""),"")</f>
        <v/>
      </c>
      <c r="O6316" s="0" t="str">
        <f aca="false">IF(G6316=1,IF(COUNTIF(I$2:I6316,I6316)=1,COUNTIF($I:$I,I6316),""),"")</f>
        <v/>
      </c>
      <c r="P6316" s="38" t="str">
        <f aca="false">IF(G6316=1,IF(COUNTIFS(C$2:C6316,C6316,G$2:G6316,1)=1,COUNTIFS($C:$C,C6316,$G:$G,1)+ROW()/10000000,""),"")</f>
        <v/>
      </c>
      <c r="Q6316" s="0" t="str">
        <f aca="false">IF(K6316=1,IF(COUNTIFS(C$2:C6316,C6316,K$2:K6316,1)=1,1,0),"")</f>
        <v/>
      </c>
      <c r="R6316" s="0" t="str">
        <f aca="false">IF(M6316=1,IF(COUNTIFS(C$2:C6316,C6316,M$2:M6316,1)=1,1,0),"")</f>
        <v/>
      </c>
      <c r="S6316" s="0" t="str">
        <f aca="false">IF(L6316=1,IF(COUNTIFS(C$2:C6316,C6316,L$2:L6316,1)=1,1,0),"")</f>
        <v/>
      </c>
      <c r="T6316" s="38" t="str">
        <f aca="false">IF(N6316="","",N6316+ROW()/10000000)</f>
        <v/>
      </c>
      <c r="U6316" s="0" t="str">
        <f aca="false">IF(G6316=1,IF(B6316="",1,0),"")</f>
        <v/>
      </c>
    </row>
    <row r="6317" customFormat="false" ht="15" hidden="false" customHeight="false" outlineLevel="0" collapsed="false">
      <c r="A6317" s="35"/>
      <c r="B6317" s="35"/>
      <c r="G6317" s="0" t="str">
        <f aca="false">IF(A6317="","",IF(AND(A6317&gt;=Debut,A6317&lt;Fin),1,0))</f>
        <v/>
      </c>
      <c r="H6317" s="0" t="str">
        <f aca="false">IF(G6317=1,INT(ROUND((A6317-Debut)*86400,0)/600),"")</f>
        <v/>
      </c>
      <c r="I6317" s="0" t="str">
        <f aca="false">IF(G6317=1,INT(ROUND((A6317-Debut)*86400,0)/3600),"")</f>
        <v/>
      </c>
      <c r="J6317" s="0" t="str">
        <f aca="false">IF(OR(A6317="",B6317=""),"",ROUND((B6317-A6317)*86400,0))</f>
        <v/>
      </c>
      <c r="K6317" s="37" t="str">
        <f aca="false">IF(G6317=1,IF(COUNTIFS($C:$C,C6317,$G:$G,1,$A:$A,"&gt;="&amp;(A6317-FenetreInterm/86400),$A:$A,"&lt;="&amp;A6317)&gt;=NbInterm,1,0),"")</f>
        <v/>
      </c>
      <c r="L6317" s="37" t="str">
        <f aca="false">IF(G6317=1,IF(B6317="",0,IF(J6317&lt;SeuilFugitive,1,0)),"")</f>
        <v/>
      </c>
      <c r="M6317" s="37" t="str">
        <f aca="false">IF(G6317=1,IF(B6317="",IF((Fin-A6317)*24&gt;SeuilFigee,1,0),IF(J6317&gt;SeuilFigee*3600,1,0)),"")</f>
        <v/>
      </c>
      <c r="N6317" s="0" t="str">
        <f aca="false">IF(G6317=1,IF(COUNTIF(H$2:H6317,H6317)=1,COUNTIF($H:$H,H6317),""),"")</f>
        <v/>
      </c>
      <c r="O6317" s="0" t="str">
        <f aca="false">IF(G6317=1,IF(COUNTIF(I$2:I6317,I6317)=1,COUNTIF($I:$I,I6317),""),"")</f>
        <v/>
      </c>
      <c r="P6317" s="38" t="str">
        <f aca="false">IF(G6317=1,IF(COUNTIFS(C$2:C6317,C6317,G$2:G6317,1)=1,COUNTIFS($C:$C,C6317,$G:$G,1)+ROW()/10000000,""),"")</f>
        <v/>
      </c>
      <c r="Q6317" s="0" t="str">
        <f aca="false">IF(K6317=1,IF(COUNTIFS(C$2:C6317,C6317,K$2:K6317,1)=1,1,0),"")</f>
        <v/>
      </c>
      <c r="R6317" s="0" t="str">
        <f aca="false">IF(M6317=1,IF(COUNTIFS(C$2:C6317,C6317,M$2:M6317,1)=1,1,0),"")</f>
        <v/>
      </c>
      <c r="S6317" s="0" t="str">
        <f aca="false">IF(L6317=1,IF(COUNTIFS(C$2:C6317,C6317,L$2:L6317,1)=1,1,0),"")</f>
        <v/>
      </c>
      <c r="T6317" s="38" t="str">
        <f aca="false">IF(N6317="","",N6317+ROW()/10000000)</f>
        <v/>
      </c>
      <c r="U6317" s="0" t="str">
        <f aca="false">IF(G6317=1,IF(B6317="",1,0),"")</f>
        <v/>
      </c>
    </row>
    <row r="6318" customFormat="false" ht="15" hidden="false" customHeight="false" outlineLevel="0" collapsed="false">
      <c r="A6318" s="35"/>
      <c r="B6318" s="35"/>
      <c r="G6318" s="0" t="str">
        <f aca="false">IF(A6318="","",IF(AND(A6318&gt;=Debut,A6318&lt;Fin),1,0))</f>
        <v/>
      </c>
      <c r="H6318" s="0" t="str">
        <f aca="false">IF(G6318=1,INT(ROUND((A6318-Debut)*86400,0)/600),"")</f>
        <v/>
      </c>
      <c r="I6318" s="0" t="str">
        <f aca="false">IF(G6318=1,INT(ROUND((A6318-Debut)*86400,0)/3600),"")</f>
        <v/>
      </c>
      <c r="J6318" s="0" t="str">
        <f aca="false">IF(OR(A6318="",B6318=""),"",ROUND((B6318-A6318)*86400,0))</f>
        <v/>
      </c>
      <c r="K6318" s="37" t="str">
        <f aca="false">IF(G6318=1,IF(COUNTIFS($C:$C,C6318,$G:$G,1,$A:$A,"&gt;="&amp;(A6318-FenetreInterm/86400),$A:$A,"&lt;="&amp;A6318)&gt;=NbInterm,1,0),"")</f>
        <v/>
      </c>
      <c r="L6318" s="37" t="str">
        <f aca="false">IF(G6318=1,IF(B6318="",0,IF(J6318&lt;SeuilFugitive,1,0)),"")</f>
        <v/>
      </c>
      <c r="M6318" s="37" t="str">
        <f aca="false">IF(G6318=1,IF(B6318="",IF((Fin-A6318)*24&gt;SeuilFigee,1,0),IF(J6318&gt;SeuilFigee*3600,1,0)),"")</f>
        <v/>
      </c>
      <c r="N6318" s="0" t="str">
        <f aca="false">IF(G6318=1,IF(COUNTIF(H$2:H6318,H6318)=1,COUNTIF($H:$H,H6318),""),"")</f>
        <v/>
      </c>
      <c r="O6318" s="0" t="str">
        <f aca="false">IF(G6318=1,IF(COUNTIF(I$2:I6318,I6318)=1,COUNTIF($I:$I,I6318),""),"")</f>
        <v/>
      </c>
      <c r="P6318" s="38" t="str">
        <f aca="false">IF(G6318=1,IF(COUNTIFS(C$2:C6318,C6318,G$2:G6318,1)=1,COUNTIFS($C:$C,C6318,$G:$G,1)+ROW()/10000000,""),"")</f>
        <v/>
      </c>
      <c r="Q6318" s="0" t="str">
        <f aca="false">IF(K6318=1,IF(COUNTIFS(C$2:C6318,C6318,K$2:K6318,1)=1,1,0),"")</f>
        <v/>
      </c>
      <c r="R6318" s="0" t="str">
        <f aca="false">IF(M6318=1,IF(COUNTIFS(C$2:C6318,C6318,M$2:M6318,1)=1,1,0),"")</f>
        <v/>
      </c>
      <c r="S6318" s="0" t="str">
        <f aca="false">IF(L6318=1,IF(COUNTIFS(C$2:C6318,C6318,L$2:L6318,1)=1,1,0),"")</f>
        <v/>
      </c>
      <c r="T6318" s="38" t="str">
        <f aca="false">IF(N6318="","",N6318+ROW()/10000000)</f>
        <v/>
      </c>
      <c r="U6318" s="0" t="str">
        <f aca="false">IF(G6318=1,IF(B6318="",1,0),"")</f>
        <v/>
      </c>
    </row>
    <row r="6319" customFormat="false" ht="15" hidden="false" customHeight="false" outlineLevel="0" collapsed="false">
      <c r="A6319" s="35"/>
      <c r="B6319" s="35"/>
      <c r="G6319" s="0" t="str">
        <f aca="false">IF(A6319="","",IF(AND(A6319&gt;=Debut,A6319&lt;Fin),1,0))</f>
        <v/>
      </c>
      <c r="H6319" s="0" t="str">
        <f aca="false">IF(G6319=1,INT(ROUND((A6319-Debut)*86400,0)/600),"")</f>
        <v/>
      </c>
      <c r="I6319" s="0" t="str">
        <f aca="false">IF(G6319=1,INT(ROUND((A6319-Debut)*86400,0)/3600),"")</f>
        <v/>
      </c>
      <c r="J6319" s="0" t="str">
        <f aca="false">IF(OR(A6319="",B6319=""),"",ROUND((B6319-A6319)*86400,0))</f>
        <v/>
      </c>
      <c r="K6319" s="37" t="str">
        <f aca="false">IF(G6319=1,IF(COUNTIFS($C:$C,C6319,$G:$G,1,$A:$A,"&gt;="&amp;(A6319-FenetreInterm/86400),$A:$A,"&lt;="&amp;A6319)&gt;=NbInterm,1,0),"")</f>
        <v/>
      </c>
      <c r="L6319" s="37" t="str">
        <f aca="false">IF(G6319=1,IF(B6319="",0,IF(J6319&lt;SeuilFugitive,1,0)),"")</f>
        <v/>
      </c>
      <c r="M6319" s="37" t="str">
        <f aca="false">IF(G6319=1,IF(B6319="",IF((Fin-A6319)*24&gt;SeuilFigee,1,0),IF(J6319&gt;SeuilFigee*3600,1,0)),"")</f>
        <v/>
      </c>
      <c r="N6319" s="0" t="str">
        <f aca="false">IF(G6319=1,IF(COUNTIF(H$2:H6319,H6319)=1,COUNTIF($H:$H,H6319),""),"")</f>
        <v/>
      </c>
      <c r="O6319" s="0" t="str">
        <f aca="false">IF(G6319=1,IF(COUNTIF(I$2:I6319,I6319)=1,COUNTIF($I:$I,I6319),""),"")</f>
        <v/>
      </c>
      <c r="P6319" s="38" t="str">
        <f aca="false">IF(G6319=1,IF(COUNTIFS(C$2:C6319,C6319,G$2:G6319,1)=1,COUNTIFS($C:$C,C6319,$G:$G,1)+ROW()/10000000,""),"")</f>
        <v/>
      </c>
      <c r="Q6319" s="0" t="str">
        <f aca="false">IF(K6319=1,IF(COUNTIFS(C$2:C6319,C6319,K$2:K6319,1)=1,1,0),"")</f>
        <v/>
      </c>
      <c r="R6319" s="0" t="str">
        <f aca="false">IF(M6319=1,IF(COUNTIFS(C$2:C6319,C6319,M$2:M6319,1)=1,1,0),"")</f>
        <v/>
      </c>
      <c r="S6319" s="0" t="str">
        <f aca="false">IF(L6319=1,IF(COUNTIFS(C$2:C6319,C6319,L$2:L6319,1)=1,1,0),"")</f>
        <v/>
      </c>
      <c r="T6319" s="38" t="str">
        <f aca="false">IF(N6319="","",N6319+ROW()/10000000)</f>
        <v/>
      </c>
      <c r="U6319" s="0" t="str">
        <f aca="false">IF(G6319=1,IF(B6319="",1,0),"")</f>
        <v/>
      </c>
    </row>
    <row r="6320" customFormat="false" ht="15" hidden="false" customHeight="false" outlineLevel="0" collapsed="false">
      <c r="A6320" s="35"/>
      <c r="B6320" s="35"/>
      <c r="G6320" s="0" t="str">
        <f aca="false">IF(A6320="","",IF(AND(A6320&gt;=Debut,A6320&lt;Fin),1,0))</f>
        <v/>
      </c>
      <c r="H6320" s="0" t="str">
        <f aca="false">IF(G6320=1,INT(ROUND((A6320-Debut)*86400,0)/600),"")</f>
        <v/>
      </c>
      <c r="I6320" s="0" t="str">
        <f aca="false">IF(G6320=1,INT(ROUND((A6320-Debut)*86400,0)/3600),"")</f>
        <v/>
      </c>
      <c r="J6320" s="0" t="str">
        <f aca="false">IF(OR(A6320="",B6320=""),"",ROUND((B6320-A6320)*86400,0))</f>
        <v/>
      </c>
      <c r="K6320" s="37" t="str">
        <f aca="false">IF(G6320=1,IF(COUNTIFS($C:$C,C6320,$G:$G,1,$A:$A,"&gt;="&amp;(A6320-FenetreInterm/86400),$A:$A,"&lt;="&amp;A6320)&gt;=NbInterm,1,0),"")</f>
        <v/>
      </c>
      <c r="L6320" s="37" t="str">
        <f aca="false">IF(G6320=1,IF(B6320="",0,IF(J6320&lt;SeuilFugitive,1,0)),"")</f>
        <v/>
      </c>
      <c r="M6320" s="37" t="str">
        <f aca="false">IF(G6320=1,IF(B6320="",IF((Fin-A6320)*24&gt;SeuilFigee,1,0),IF(J6320&gt;SeuilFigee*3600,1,0)),"")</f>
        <v/>
      </c>
      <c r="N6320" s="0" t="str">
        <f aca="false">IF(G6320=1,IF(COUNTIF(H$2:H6320,H6320)=1,COUNTIF($H:$H,H6320),""),"")</f>
        <v/>
      </c>
      <c r="O6320" s="0" t="str">
        <f aca="false">IF(G6320=1,IF(COUNTIF(I$2:I6320,I6320)=1,COUNTIF($I:$I,I6320),""),"")</f>
        <v/>
      </c>
      <c r="P6320" s="38" t="str">
        <f aca="false">IF(G6320=1,IF(COUNTIFS(C$2:C6320,C6320,G$2:G6320,1)=1,COUNTIFS($C:$C,C6320,$G:$G,1)+ROW()/10000000,""),"")</f>
        <v/>
      </c>
      <c r="Q6320" s="0" t="str">
        <f aca="false">IF(K6320=1,IF(COUNTIFS(C$2:C6320,C6320,K$2:K6320,1)=1,1,0),"")</f>
        <v/>
      </c>
      <c r="R6320" s="0" t="str">
        <f aca="false">IF(M6320=1,IF(COUNTIFS(C$2:C6320,C6320,M$2:M6320,1)=1,1,0),"")</f>
        <v/>
      </c>
      <c r="S6320" s="0" t="str">
        <f aca="false">IF(L6320=1,IF(COUNTIFS(C$2:C6320,C6320,L$2:L6320,1)=1,1,0),"")</f>
        <v/>
      </c>
      <c r="T6320" s="38" t="str">
        <f aca="false">IF(N6320="","",N6320+ROW()/10000000)</f>
        <v/>
      </c>
      <c r="U6320" s="0" t="str">
        <f aca="false">IF(G6320=1,IF(B6320="",1,0),"")</f>
        <v/>
      </c>
    </row>
    <row r="6321" customFormat="false" ht="15" hidden="false" customHeight="false" outlineLevel="0" collapsed="false">
      <c r="A6321" s="35"/>
      <c r="B6321" s="35"/>
      <c r="G6321" s="0" t="str">
        <f aca="false">IF(A6321="","",IF(AND(A6321&gt;=Debut,A6321&lt;Fin),1,0))</f>
        <v/>
      </c>
      <c r="H6321" s="0" t="str">
        <f aca="false">IF(G6321=1,INT(ROUND((A6321-Debut)*86400,0)/600),"")</f>
        <v/>
      </c>
      <c r="I6321" s="0" t="str">
        <f aca="false">IF(G6321=1,INT(ROUND((A6321-Debut)*86400,0)/3600),"")</f>
        <v/>
      </c>
      <c r="J6321" s="0" t="str">
        <f aca="false">IF(OR(A6321="",B6321=""),"",ROUND((B6321-A6321)*86400,0))</f>
        <v/>
      </c>
      <c r="K6321" s="37" t="str">
        <f aca="false">IF(G6321=1,IF(COUNTIFS($C:$C,C6321,$G:$G,1,$A:$A,"&gt;="&amp;(A6321-FenetreInterm/86400),$A:$A,"&lt;="&amp;A6321)&gt;=NbInterm,1,0),"")</f>
        <v/>
      </c>
      <c r="L6321" s="37" t="str">
        <f aca="false">IF(G6321=1,IF(B6321="",0,IF(J6321&lt;SeuilFugitive,1,0)),"")</f>
        <v/>
      </c>
      <c r="M6321" s="37" t="str">
        <f aca="false">IF(G6321=1,IF(B6321="",IF((Fin-A6321)*24&gt;SeuilFigee,1,0),IF(J6321&gt;SeuilFigee*3600,1,0)),"")</f>
        <v/>
      </c>
      <c r="N6321" s="0" t="str">
        <f aca="false">IF(G6321=1,IF(COUNTIF(H$2:H6321,H6321)=1,COUNTIF($H:$H,H6321),""),"")</f>
        <v/>
      </c>
      <c r="O6321" s="0" t="str">
        <f aca="false">IF(G6321=1,IF(COUNTIF(I$2:I6321,I6321)=1,COUNTIF($I:$I,I6321),""),"")</f>
        <v/>
      </c>
      <c r="P6321" s="38" t="str">
        <f aca="false">IF(G6321=1,IF(COUNTIFS(C$2:C6321,C6321,G$2:G6321,1)=1,COUNTIFS($C:$C,C6321,$G:$G,1)+ROW()/10000000,""),"")</f>
        <v/>
      </c>
      <c r="Q6321" s="0" t="str">
        <f aca="false">IF(K6321=1,IF(COUNTIFS(C$2:C6321,C6321,K$2:K6321,1)=1,1,0),"")</f>
        <v/>
      </c>
      <c r="R6321" s="0" t="str">
        <f aca="false">IF(M6321=1,IF(COUNTIFS(C$2:C6321,C6321,M$2:M6321,1)=1,1,0),"")</f>
        <v/>
      </c>
      <c r="S6321" s="0" t="str">
        <f aca="false">IF(L6321=1,IF(COUNTIFS(C$2:C6321,C6321,L$2:L6321,1)=1,1,0),"")</f>
        <v/>
      </c>
      <c r="T6321" s="38" t="str">
        <f aca="false">IF(N6321="","",N6321+ROW()/10000000)</f>
        <v/>
      </c>
      <c r="U6321" s="0" t="str">
        <f aca="false">IF(G6321=1,IF(B6321="",1,0),"")</f>
        <v/>
      </c>
    </row>
    <row r="6322" customFormat="false" ht="15" hidden="false" customHeight="false" outlineLevel="0" collapsed="false">
      <c r="A6322" s="35"/>
      <c r="B6322" s="35"/>
      <c r="G6322" s="0" t="str">
        <f aca="false">IF(A6322="","",IF(AND(A6322&gt;=Debut,A6322&lt;Fin),1,0))</f>
        <v/>
      </c>
      <c r="H6322" s="0" t="str">
        <f aca="false">IF(G6322=1,INT(ROUND((A6322-Debut)*86400,0)/600),"")</f>
        <v/>
      </c>
      <c r="I6322" s="0" t="str">
        <f aca="false">IF(G6322=1,INT(ROUND((A6322-Debut)*86400,0)/3600),"")</f>
        <v/>
      </c>
      <c r="J6322" s="0" t="str">
        <f aca="false">IF(OR(A6322="",B6322=""),"",ROUND((B6322-A6322)*86400,0))</f>
        <v/>
      </c>
      <c r="K6322" s="37" t="str">
        <f aca="false">IF(G6322=1,IF(COUNTIFS($C:$C,C6322,$G:$G,1,$A:$A,"&gt;="&amp;(A6322-FenetreInterm/86400),$A:$A,"&lt;="&amp;A6322)&gt;=NbInterm,1,0),"")</f>
        <v/>
      </c>
      <c r="L6322" s="37" t="str">
        <f aca="false">IF(G6322=1,IF(B6322="",0,IF(J6322&lt;SeuilFugitive,1,0)),"")</f>
        <v/>
      </c>
      <c r="M6322" s="37" t="str">
        <f aca="false">IF(G6322=1,IF(B6322="",IF((Fin-A6322)*24&gt;SeuilFigee,1,0),IF(J6322&gt;SeuilFigee*3600,1,0)),"")</f>
        <v/>
      </c>
      <c r="N6322" s="0" t="str">
        <f aca="false">IF(G6322=1,IF(COUNTIF(H$2:H6322,H6322)=1,COUNTIF($H:$H,H6322),""),"")</f>
        <v/>
      </c>
      <c r="O6322" s="0" t="str">
        <f aca="false">IF(G6322=1,IF(COUNTIF(I$2:I6322,I6322)=1,COUNTIF($I:$I,I6322),""),"")</f>
        <v/>
      </c>
      <c r="P6322" s="38" t="str">
        <f aca="false">IF(G6322=1,IF(COUNTIFS(C$2:C6322,C6322,G$2:G6322,1)=1,COUNTIFS($C:$C,C6322,$G:$G,1)+ROW()/10000000,""),"")</f>
        <v/>
      </c>
      <c r="Q6322" s="0" t="str">
        <f aca="false">IF(K6322=1,IF(COUNTIFS(C$2:C6322,C6322,K$2:K6322,1)=1,1,0),"")</f>
        <v/>
      </c>
      <c r="R6322" s="0" t="str">
        <f aca="false">IF(M6322=1,IF(COUNTIFS(C$2:C6322,C6322,M$2:M6322,1)=1,1,0),"")</f>
        <v/>
      </c>
      <c r="S6322" s="0" t="str">
        <f aca="false">IF(L6322=1,IF(COUNTIFS(C$2:C6322,C6322,L$2:L6322,1)=1,1,0),"")</f>
        <v/>
      </c>
      <c r="T6322" s="38" t="str">
        <f aca="false">IF(N6322="","",N6322+ROW()/10000000)</f>
        <v/>
      </c>
      <c r="U6322" s="0" t="str">
        <f aca="false">IF(G6322=1,IF(B6322="",1,0),"")</f>
        <v/>
      </c>
    </row>
    <row r="6323" customFormat="false" ht="15" hidden="false" customHeight="false" outlineLevel="0" collapsed="false">
      <c r="A6323" s="35"/>
      <c r="B6323" s="35"/>
      <c r="G6323" s="0" t="str">
        <f aca="false">IF(A6323="","",IF(AND(A6323&gt;=Debut,A6323&lt;Fin),1,0))</f>
        <v/>
      </c>
      <c r="H6323" s="0" t="str">
        <f aca="false">IF(G6323=1,INT(ROUND((A6323-Debut)*86400,0)/600),"")</f>
        <v/>
      </c>
      <c r="I6323" s="0" t="str">
        <f aca="false">IF(G6323=1,INT(ROUND((A6323-Debut)*86400,0)/3600),"")</f>
        <v/>
      </c>
      <c r="J6323" s="0" t="str">
        <f aca="false">IF(OR(A6323="",B6323=""),"",ROUND((B6323-A6323)*86400,0))</f>
        <v/>
      </c>
      <c r="K6323" s="37" t="str">
        <f aca="false">IF(G6323=1,IF(COUNTIFS($C:$C,C6323,$G:$G,1,$A:$A,"&gt;="&amp;(A6323-FenetreInterm/86400),$A:$A,"&lt;="&amp;A6323)&gt;=NbInterm,1,0),"")</f>
        <v/>
      </c>
      <c r="L6323" s="37" t="str">
        <f aca="false">IF(G6323=1,IF(B6323="",0,IF(J6323&lt;SeuilFugitive,1,0)),"")</f>
        <v/>
      </c>
      <c r="M6323" s="37" t="str">
        <f aca="false">IF(G6323=1,IF(B6323="",IF((Fin-A6323)*24&gt;SeuilFigee,1,0),IF(J6323&gt;SeuilFigee*3600,1,0)),"")</f>
        <v/>
      </c>
      <c r="N6323" s="0" t="str">
        <f aca="false">IF(G6323=1,IF(COUNTIF(H$2:H6323,H6323)=1,COUNTIF($H:$H,H6323),""),"")</f>
        <v/>
      </c>
      <c r="O6323" s="0" t="str">
        <f aca="false">IF(G6323=1,IF(COUNTIF(I$2:I6323,I6323)=1,COUNTIF($I:$I,I6323),""),"")</f>
        <v/>
      </c>
      <c r="P6323" s="38" t="str">
        <f aca="false">IF(G6323=1,IF(COUNTIFS(C$2:C6323,C6323,G$2:G6323,1)=1,COUNTIFS($C:$C,C6323,$G:$G,1)+ROW()/10000000,""),"")</f>
        <v/>
      </c>
      <c r="Q6323" s="0" t="str">
        <f aca="false">IF(K6323=1,IF(COUNTIFS(C$2:C6323,C6323,K$2:K6323,1)=1,1,0),"")</f>
        <v/>
      </c>
      <c r="R6323" s="0" t="str">
        <f aca="false">IF(M6323=1,IF(COUNTIFS(C$2:C6323,C6323,M$2:M6323,1)=1,1,0),"")</f>
        <v/>
      </c>
      <c r="S6323" s="0" t="str">
        <f aca="false">IF(L6323=1,IF(COUNTIFS(C$2:C6323,C6323,L$2:L6323,1)=1,1,0),"")</f>
        <v/>
      </c>
      <c r="T6323" s="38" t="str">
        <f aca="false">IF(N6323="","",N6323+ROW()/10000000)</f>
        <v/>
      </c>
      <c r="U6323" s="0" t="str">
        <f aca="false">IF(G6323=1,IF(B6323="",1,0),"")</f>
        <v/>
      </c>
    </row>
    <row r="6324" customFormat="false" ht="15" hidden="false" customHeight="false" outlineLevel="0" collapsed="false">
      <c r="A6324" s="35"/>
      <c r="B6324" s="35"/>
      <c r="G6324" s="0" t="str">
        <f aca="false">IF(A6324="","",IF(AND(A6324&gt;=Debut,A6324&lt;Fin),1,0))</f>
        <v/>
      </c>
      <c r="H6324" s="0" t="str">
        <f aca="false">IF(G6324=1,INT(ROUND((A6324-Debut)*86400,0)/600),"")</f>
        <v/>
      </c>
      <c r="I6324" s="0" t="str">
        <f aca="false">IF(G6324=1,INT(ROUND((A6324-Debut)*86400,0)/3600),"")</f>
        <v/>
      </c>
      <c r="J6324" s="0" t="str">
        <f aca="false">IF(OR(A6324="",B6324=""),"",ROUND((B6324-A6324)*86400,0))</f>
        <v/>
      </c>
      <c r="K6324" s="37" t="str">
        <f aca="false">IF(G6324=1,IF(COUNTIFS($C:$C,C6324,$G:$G,1,$A:$A,"&gt;="&amp;(A6324-FenetreInterm/86400),$A:$A,"&lt;="&amp;A6324)&gt;=NbInterm,1,0),"")</f>
        <v/>
      </c>
      <c r="L6324" s="37" t="str">
        <f aca="false">IF(G6324=1,IF(B6324="",0,IF(J6324&lt;SeuilFugitive,1,0)),"")</f>
        <v/>
      </c>
      <c r="M6324" s="37" t="str">
        <f aca="false">IF(G6324=1,IF(B6324="",IF((Fin-A6324)*24&gt;SeuilFigee,1,0),IF(J6324&gt;SeuilFigee*3600,1,0)),"")</f>
        <v/>
      </c>
      <c r="N6324" s="0" t="str">
        <f aca="false">IF(G6324=1,IF(COUNTIF(H$2:H6324,H6324)=1,COUNTIF($H:$H,H6324),""),"")</f>
        <v/>
      </c>
      <c r="O6324" s="0" t="str">
        <f aca="false">IF(G6324=1,IF(COUNTIF(I$2:I6324,I6324)=1,COUNTIF($I:$I,I6324),""),"")</f>
        <v/>
      </c>
      <c r="P6324" s="38" t="str">
        <f aca="false">IF(G6324=1,IF(COUNTIFS(C$2:C6324,C6324,G$2:G6324,1)=1,COUNTIFS($C:$C,C6324,$G:$G,1)+ROW()/10000000,""),"")</f>
        <v/>
      </c>
      <c r="Q6324" s="0" t="str">
        <f aca="false">IF(K6324=1,IF(COUNTIFS(C$2:C6324,C6324,K$2:K6324,1)=1,1,0),"")</f>
        <v/>
      </c>
      <c r="R6324" s="0" t="str">
        <f aca="false">IF(M6324=1,IF(COUNTIFS(C$2:C6324,C6324,M$2:M6324,1)=1,1,0),"")</f>
        <v/>
      </c>
      <c r="S6324" s="0" t="str">
        <f aca="false">IF(L6324=1,IF(COUNTIFS(C$2:C6324,C6324,L$2:L6324,1)=1,1,0),"")</f>
        <v/>
      </c>
      <c r="T6324" s="38" t="str">
        <f aca="false">IF(N6324="","",N6324+ROW()/10000000)</f>
        <v/>
      </c>
      <c r="U6324" s="0" t="str">
        <f aca="false">IF(G6324=1,IF(B6324="",1,0),"")</f>
        <v/>
      </c>
    </row>
    <row r="6325" customFormat="false" ht="15" hidden="false" customHeight="false" outlineLevel="0" collapsed="false">
      <c r="A6325" s="35"/>
      <c r="B6325" s="35"/>
      <c r="G6325" s="0" t="str">
        <f aca="false">IF(A6325="","",IF(AND(A6325&gt;=Debut,A6325&lt;Fin),1,0))</f>
        <v/>
      </c>
      <c r="H6325" s="0" t="str">
        <f aca="false">IF(G6325=1,INT(ROUND((A6325-Debut)*86400,0)/600),"")</f>
        <v/>
      </c>
      <c r="I6325" s="0" t="str">
        <f aca="false">IF(G6325=1,INT(ROUND((A6325-Debut)*86400,0)/3600),"")</f>
        <v/>
      </c>
      <c r="J6325" s="0" t="str">
        <f aca="false">IF(OR(A6325="",B6325=""),"",ROUND((B6325-A6325)*86400,0))</f>
        <v/>
      </c>
      <c r="K6325" s="37" t="str">
        <f aca="false">IF(G6325=1,IF(COUNTIFS($C:$C,C6325,$G:$G,1,$A:$A,"&gt;="&amp;(A6325-FenetreInterm/86400),$A:$A,"&lt;="&amp;A6325)&gt;=NbInterm,1,0),"")</f>
        <v/>
      </c>
      <c r="L6325" s="37" t="str">
        <f aca="false">IF(G6325=1,IF(B6325="",0,IF(J6325&lt;SeuilFugitive,1,0)),"")</f>
        <v/>
      </c>
      <c r="M6325" s="37" t="str">
        <f aca="false">IF(G6325=1,IF(B6325="",IF((Fin-A6325)*24&gt;SeuilFigee,1,0),IF(J6325&gt;SeuilFigee*3600,1,0)),"")</f>
        <v/>
      </c>
      <c r="N6325" s="0" t="str">
        <f aca="false">IF(G6325=1,IF(COUNTIF(H$2:H6325,H6325)=1,COUNTIF($H:$H,H6325),""),"")</f>
        <v/>
      </c>
      <c r="O6325" s="0" t="str">
        <f aca="false">IF(G6325=1,IF(COUNTIF(I$2:I6325,I6325)=1,COUNTIF($I:$I,I6325),""),"")</f>
        <v/>
      </c>
      <c r="P6325" s="38" t="str">
        <f aca="false">IF(G6325=1,IF(COUNTIFS(C$2:C6325,C6325,G$2:G6325,1)=1,COUNTIFS($C:$C,C6325,$G:$G,1)+ROW()/10000000,""),"")</f>
        <v/>
      </c>
      <c r="Q6325" s="0" t="str">
        <f aca="false">IF(K6325=1,IF(COUNTIFS(C$2:C6325,C6325,K$2:K6325,1)=1,1,0),"")</f>
        <v/>
      </c>
      <c r="R6325" s="0" t="str">
        <f aca="false">IF(M6325=1,IF(COUNTIFS(C$2:C6325,C6325,M$2:M6325,1)=1,1,0),"")</f>
        <v/>
      </c>
      <c r="S6325" s="0" t="str">
        <f aca="false">IF(L6325=1,IF(COUNTIFS(C$2:C6325,C6325,L$2:L6325,1)=1,1,0),"")</f>
        <v/>
      </c>
      <c r="T6325" s="38" t="str">
        <f aca="false">IF(N6325="","",N6325+ROW()/10000000)</f>
        <v/>
      </c>
      <c r="U6325" s="0" t="str">
        <f aca="false">IF(G6325=1,IF(B6325="",1,0),"")</f>
        <v/>
      </c>
    </row>
    <row r="6326" customFormat="false" ht="15" hidden="false" customHeight="false" outlineLevel="0" collapsed="false">
      <c r="A6326" s="35"/>
      <c r="B6326" s="35"/>
      <c r="G6326" s="0" t="str">
        <f aca="false">IF(A6326="","",IF(AND(A6326&gt;=Debut,A6326&lt;Fin),1,0))</f>
        <v/>
      </c>
      <c r="H6326" s="0" t="str">
        <f aca="false">IF(G6326=1,INT(ROUND((A6326-Debut)*86400,0)/600),"")</f>
        <v/>
      </c>
      <c r="I6326" s="0" t="str">
        <f aca="false">IF(G6326=1,INT(ROUND((A6326-Debut)*86400,0)/3600),"")</f>
        <v/>
      </c>
      <c r="J6326" s="0" t="str">
        <f aca="false">IF(OR(A6326="",B6326=""),"",ROUND((B6326-A6326)*86400,0))</f>
        <v/>
      </c>
      <c r="K6326" s="37" t="str">
        <f aca="false">IF(G6326=1,IF(COUNTIFS($C:$C,C6326,$G:$G,1,$A:$A,"&gt;="&amp;(A6326-FenetreInterm/86400),$A:$A,"&lt;="&amp;A6326)&gt;=NbInterm,1,0),"")</f>
        <v/>
      </c>
      <c r="L6326" s="37" t="str">
        <f aca="false">IF(G6326=1,IF(B6326="",0,IF(J6326&lt;SeuilFugitive,1,0)),"")</f>
        <v/>
      </c>
      <c r="M6326" s="37" t="str">
        <f aca="false">IF(G6326=1,IF(B6326="",IF((Fin-A6326)*24&gt;SeuilFigee,1,0),IF(J6326&gt;SeuilFigee*3600,1,0)),"")</f>
        <v/>
      </c>
      <c r="N6326" s="0" t="str">
        <f aca="false">IF(G6326=1,IF(COUNTIF(H$2:H6326,H6326)=1,COUNTIF($H:$H,H6326),""),"")</f>
        <v/>
      </c>
      <c r="O6326" s="0" t="str">
        <f aca="false">IF(G6326=1,IF(COUNTIF(I$2:I6326,I6326)=1,COUNTIF($I:$I,I6326),""),"")</f>
        <v/>
      </c>
      <c r="P6326" s="38" t="str">
        <f aca="false">IF(G6326=1,IF(COUNTIFS(C$2:C6326,C6326,G$2:G6326,1)=1,COUNTIFS($C:$C,C6326,$G:$G,1)+ROW()/10000000,""),"")</f>
        <v/>
      </c>
      <c r="Q6326" s="0" t="str">
        <f aca="false">IF(K6326=1,IF(COUNTIFS(C$2:C6326,C6326,K$2:K6326,1)=1,1,0),"")</f>
        <v/>
      </c>
      <c r="R6326" s="0" t="str">
        <f aca="false">IF(M6326=1,IF(COUNTIFS(C$2:C6326,C6326,M$2:M6326,1)=1,1,0),"")</f>
        <v/>
      </c>
      <c r="S6326" s="0" t="str">
        <f aca="false">IF(L6326=1,IF(COUNTIFS(C$2:C6326,C6326,L$2:L6326,1)=1,1,0),"")</f>
        <v/>
      </c>
      <c r="T6326" s="38" t="str">
        <f aca="false">IF(N6326="","",N6326+ROW()/10000000)</f>
        <v/>
      </c>
      <c r="U6326" s="0" t="str">
        <f aca="false">IF(G6326=1,IF(B6326="",1,0),"")</f>
        <v/>
      </c>
    </row>
    <row r="6327" customFormat="false" ht="15" hidden="false" customHeight="false" outlineLevel="0" collapsed="false">
      <c r="A6327" s="35"/>
      <c r="B6327" s="35"/>
      <c r="G6327" s="0" t="str">
        <f aca="false">IF(A6327="","",IF(AND(A6327&gt;=Debut,A6327&lt;Fin),1,0))</f>
        <v/>
      </c>
      <c r="H6327" s="0" t="str">
        <f aca="false">IF(G6327=1,INT(ROUND((A6327-Debut)*86400,0)/600),"")</f>
        <v/>
      </c>
      <c r="I6327" s="0" t="str">
        <f aca="false">IF(G6327=1,INT(ROUND((A6327-Debut)*86400,0)/3600),"")</f>
        <v/>
      </c>
      <c r="J6327" s="0" t="str">
        <f aca="false">IF(OR(A6327="",B6327=""),"",ROUND((B6327-A6327)*86400,0))</f>
        <v/>
      </c>
      <c r="K6327" s="37" t="str">
        <f aca="false">IF(G6327=1,IF(COUNTIFS($C:$C,C6327,$G:$G,1,$A:$A,"&gt;="&amp;(A6327-FenetreInterm/86400),$A:$A,"&lt;="&amp;A6327)&gt;=NbInterm,1,0),"")</f>
        <v/>
      </c>
      <c r="L6327" s="37" t="str">
        <f aca="false">IF(G6327=1,IF(B6327="",0,IF(J6327&lt;SeuilFugitive,1,0)),"")</f>
        <v/>
      </c>
      <c r="M6327" s="37" t="str">
        <f aca="false">IF(G6327=1,IF(B6327="",IF((Fin-A6327)*24&gt;SeuilFigee,1,0),IF(J6327&gt;SeuilFigee*3600,1,0)),"")</f>
        <v/>
      </c>
      <c r="N6327" s="0" t="str">
        <f aca="false">IF(G6327=1,IF(COUNTIF(H$2:H6327,H6327)=1,COUNTIF($H:$H,H6327),""),"")</f>
        <v/>
      </c>
      <c r="O6327" s="0" t="str">
        <f aca="false">IF(G6327=1,IF(COUNTIF(I$2:I6327,I6327)=1,COUNTIF($I:$I,I6327),""),"")</f>
        <v/>
      </c>
      <c r="P6327" s="38" t="str">
        <f aca="false">IF(G6327=1,IF(COUNTIFS(C$2:C6327,C6327,G$2:G6327,1)=1,COUNTIFS($C:$C,C6327,$G:$G,1)+ROW()/10000000,""),"")</f>
        <v/>
      </c>
      <c r="Q6327" s="0" t="str">
        <f aca="false">IF(K6327=1,IF(COUNTIFS(C$2:C6327,C6327,K$2:K6327,1)=1,1,0),"")</f>
        <v/>
      </c>
      <c r="R6327" s="0" t="str">
        <f aca="false">IF(M6327=1,IF(COUNTIFS(C$2:C6327,C6327,M$2:M6327,1)=1,1,0),"")</f>
        <v/>
      </c>
      <c r="S6327" s="0" t="str">
        <f aca="false">IF(L6327=1,IF(COUNTIFS(C$2:C6327,C6327,L$2:L6327,1)=1,1,0),"")</f>
        <v/>
      </c>
      <c r="T6327" s="38" t="str">
        <f aca="false">IF(N6327="","",N6327+ROW()/10000000)</f>
        <v/>
      </c>
      <c r="U6327" s="0" t="str">
        <f aca="false">IF(G6327=1,IF(B6327="",1,0),"")</f>
        <v/>
      </c>
    </row>
    <row r="6328" customFormat="false" ht="15" hidden="false" customHeight="false" outlineLevel="0" collapsed="false">
      <c r="A6328" s="35"/>
      <c r="B6328" s="35"/>
      <c r="G6328" s="0" t="str">
        <f aca="false">IF(A6328="","",IF(AND(A6328&gt;=Debut,A6328&lt;Fin),1,0))</f>
        <v/>
      </c>
      <c r="H6328" s="0" t="str">
        <f aca="false">IF(G6328=1,INT(ROUND((A6328-Debut)*86400,0)/600),"")</f>
        <v/>
      </c>
      <c r="I6328" s="0" t="str">
        <f aca="false">IF(G6328=1,INT(ROUND((A6328-Debut)*86400,0)/3600),"")</f>
        <v/>
      </c>
      <c r="J6328" s="0" t="str">
        <f aca="false">IF(OR(A6328="",B6328=""),"",ROUND((B6328-A6328)*86400,0))</f>
        <v/>
      </c>
      <c r="K6328" s="37" t="str">
        <f aca="false">IF(G6328=1,IF(COUNTIFS($C:$C,C6328,$G:$G,1,$A:$A,"&gt;="&amp;(A6328-FenetreInterm/86400),$A:$A,"&lt;="&amp;A6328)&gt;=NbInterm,1,0),"")</f>
        <v/>
      </c>
      <c r="L6328" s="37" t="str">
        <f aca="false">IF(G6328=1,IF(B6328="",0,IF(J6328&lt;SeuilFugitive,1,0)),"")</f>
        <v/>
      </c>
      <c r="M6328" s="37" t="str">
        <f aca="false">IF(G6328=1,IF(B6328="",IF((Fin-A6328)*24&gt;SeuilFigee,1,0),IF(J6328&gt;SeuilFigee*3600,1,0)),"")</f>
        <v/>
      </c>
      <c r="N6328" s="0" t="str">
        <f aca="false">IF(G6328=1,IF(COUNTIF(H$2:H6328,H6328)=1,COUNTIF($H:$H,H6328),""),"")</f>
        <v/>
      </c>
      <c r="O6328" s="0" t="str">
        <f aca="false">IF(G6328=1,IF(COUNTIF(I$2:I6328,I6328)=1,COUNTIF($I:$I,I6328),""),"")</f>
        <v/>
      </c>
      <c r="P6328" s="38" t="str">
        <f aca="false">IF(G6328=1,IF(COUNTIFS(C$2:C6328,C6328,G$2:G6328,1)=1,COUNTIFS($C:$C,C6328,$G:$G,1)+ROW()/10000000,""),"")</f>
        <v/>
      </c>
      <c r="Q6328" s="0" t="str">
        <f aca="false">IF(K6328=1,IF(COUNTIFS(C$2:C6328,C6328,K$2:K6328,1)=1,1,0),"")</f>
        <v/>
      </c>
      <c r="R6328" s="0" t="str">
        <f aca="false">IF(M6328=1,IF(COUNTIFS(C$2:C6328,C6328,M$2:M6328,1)=1,1,0),"")</f>
        <v/>
      </c>
      <c r="S6328" s="0" t="str">
        <f aca="false">IF(L6328=1,IF(COUNTIFS(C$2:C6328,C6328,L$2:L6328,1)=1,1,0),"")</f>
        <v/>
      </c>
      <c r="T6328" s="38" t="str">
        <f aca="false">IF(N6328="","",N6328+ROW()/10000000)</f>
        <v/>
      </c>
      <c r="U6328" s="0" t="str">
        <f aca="false">IF(G6328=1,IF(B6328="",1,0),"")</f>
        <v/>
      </c>
    </row>
    <row r="6329" customFormat="false" ht="15" hidden="false" customHeight="false" outlineLevel="0" collapsed="false">
      <c r="A6329" s="35"/>
      <c r="B6329" s="35"/>
      <c r="G6329" s="0" t="str">
        <f aca="false">IF(A6329="","",IF(AND(A6329&gt;=Debut,A6329&lt;Fin),1,0))</f>
        <v/>
      </c>
      <c r="H6329" s="0" t="str">
        <f aca="false">IF(G6329=1,INT(ROUND((A6329-Debut)*86400,0)/600),"")</f>
        <v/>
      </c>
      <c r="I6329" s="0" t="str">
        <f aca="false">IF(G6329=1,INT(ROUND((A6329-Debut)*86400,0)/3600),"")</f>
        <v/>
      </c>
      <c r="J6329" s="0" t="str">
        <f aca="false">IF(OR(A6329="",B6329=""),"",ROUND((B6329-A6329)*86400,0))</f>
        <v/>
      </c>
      <c r="K6329" s="37" t="str">
        <f aca="false">IF(G6329=1,IF(COUNTIFS($C:$C,C6329,$G:$G,1,$A:$A,"&gt;="&amp;(A6329-FenetreInterm/86400),$A:$A,"&lt;="&amp;A6329)&gt;=NbInterm,1,0),"")</f>
        <v/>
      </c>
      <c r="L6329" s="37" t="str">
        <f aca="false">IF(G6329=1,IF(B6329="",0,IF(J6329&lt;SeuilFugitive,1,0)),"")</f>
        <v/>
      </c>
      <c r="M6329" s="37" t="str">
        <f aca="false">IF(G6329=1,IF(B6329="",IF((Fin-A6329)*24&gt;SeuilFigee,1,0),IF(J6329&gt;SeuilFigee*3600,1,0)),"")</f>
        <v/>
      </c>
      <c r="N6329" s="0" t="str">
        <f aca="false">IF(G6329=1,IF(COUNTIF(H$2:H6329,H6329)=1,COUNTIF($H:$H,H6329),""),"")</f>
        <v/>
      </c>
      <c r="O6329" s="0" t="str">
        <f aca="false">IF(G6329=1,IF(COUNTIF(I$2:I6329,I6329)=1,COUNTIF($I:$I,I6329),""),"")</f>
        <v/>
      </c>
      <c r="P6329" s="38" t="str">
        <f aca="false">IF(G6329=1,IF(COUNTIFS(C$2:C6329,C6329,G$2:G6329,1)=1,COUNTIFS($C:$C,C6329,$G:$G,1)+ROW()/10000000,""),"")</f>
        <v/>
      </c>
      <c r="Q6329" s="0" t="str">
        <f aca="false">IF(K6329=1,IF(COUNTIFS(C$2:C6329,C6329,K$2:K6329,1)=1,1,0),"")</f>
        <v/>
      </c>
      <c r="R6329" s="0" t="str">
        <f aca="false">IF(M6329=1,IF(COUNTIFS(C$2:C6329,C6329,M$2:M6329,1)=1,1,0),"")</f>
        <v/>
      </c>
      <c r="S6329" s="0" t="str">
        <f aca="false">IF(L6329=1,IF(COUNTIFS(C$2:C6329,C6329,L$2:L6329,1)=1,1,0),"")</f>
        <v/>
      </c>
      <c r="T6329" s="38" t="str">
        <f aca="false">IF(N6329="","",N6329+ROW()/10000000)</f>
        <v/>
      </c>
      <c r="U6329" s="0" t="str">
        <f aca="false">IF(G6329=1,IF(B6329="",1,0),"")</f>
        <v/>
      </c>
    </row>
    <row r="6330" customFormat="false" ht="15" hidden="false" customHeight="false" outlineLevel="0" collapsed="false">
      <c r="A6330" s="35"/>
      <c r="B6330" s="35"/>
      <c r="G6330" s="0" t="str">
        <f aca="false">IF(A6330="","",IF(AND(A6330&gt;=Debut,A6330&lt;Fin),1,0))</f>
        <v/>
      </c>
      <c r="H6330" s="0" t="str">
        <f aca="false">IF(G6330=1,INT(ROUND((A6330-Debut)*86400,0)/600),"")</f>
        <v/>
      </c>
      <c r="I6330" s="0" t="str">
        <f aca="false">IF(G6330=1,INT(ROUND((A6330-Debut)*86400,0)/3600),"")</f>
        <v/>
      </c>
      <c r="J6330" s="0" t="str">
        <f aca="false">IF(OR(A6330="",B6330=""),"",ROUND((B6330-A6330)*86400,0))</f>
        <v/>
      </c>
      <c r="K6330" s="37" t="str">
        <f aca="false">IF(G6330=1,IF(COUNTIFS($C:$C,C6330,$G:$G,1,$A:$A,"&gt;="&amp;(A6330-FenetreInterm/86400),$A:$A,"&lt;="&amp;A6330)&gt;=NbInterm,1,0),"")</f>
        <v/>
      </c>
      <c r="L6330" s="37" t="str">
        <f aca="false">IF(G6330=1,IF(B6330="",0,IF(J6330&lt;SeuilFugitive,1,0)),"")</f>
        <v/>
      </c>
      <c r="M6330" s="37" t="str">
        <f aca="false">IF(G6330=1,IF(B6330="",IF((Fin-A6330)*24&gt;SeuilFigee,1,0),IF(J6330&gt;SeuilFigee*3600,1,0)),"")</f>
        <v/>
      </c>
      <c r="N6330" s="0" t="str">
        <f aca="false">IF(G6330=1,IF(COUNTIF(H$2:H6330,H6330)=1,COUNTIF($H:$H,H6330),""),"")</f>
        <v/>
      </c>
      <c r="O6330" s="0" t="str">
        <f aca="false">IF(G6330=1,IF(COUNTIF(I$2:I6330,I6330)=1,COUNTIF($I:$I,I6330),""),"")</f>
        <v/>
      </c>
      <c r="P6330" s="38" t="str">
        <f aca="false">IF(G6330=1,IF(COUNTIFS(C$2:C6330,C6330,G$2:G6330,1)=1,COUNTIFS($C:$C,C6330,$G:$G,1)+ROW()/10000000,""),"")</f>
        <v/>
      </c>
      <c r="Q6330" s="0" t="str">
        <f aca="false">IF(K6330=1,IF(COUNTIFS(C$2:C6330,C6330,K$2:K6330,1)=1,1,0),"")</f>
        <v/>
      </c>
      <c r="R6330" s="0" t="str">
        <f aca="false">IF(M6330=1,IF(COUNTIFS(C$2:C6330,C6330,M$2:M6330,1)=1,1,0),"")</f>
        <v/>
      </c>
      <c r="S6330" s="0" t="str">
        <f aca="false">IF(L6330=1,IF(COUNTIFS(C$2:C6330,C6330,L$2:L6330,1)=1,1,0),"")</f>
        <v/>
      </c>
      <c r="T6330" s="38" t="str">
        <f aca="false">IF(N6330="","",N6330+ROW()/10000000)</f>
        <v/>
      </c>
      <c r="U6330" s="0" t="str">
        <f aca="false">IF(G6330=1,IF(B6330="",1,0),"")</f>
        <v/>
      </c>
    </row>
    <row r="6331" customFormat="false" ht="15" hidden="false" customHeight="false" outlineLevel="0" collapsed="false">
      <c r="A6331" s="35"/>
      <c r="B6331" s="35"/>
      <c r="G6331" s="0" t="str">
        <f aca="false">IF(A6331="","",IF(AND(A6331&gt;=Debut,A6331&lt;Fin),1,0))</f>
        <v/>
      </c>
      <c r="H6331" s="0" t="str">
        <f aca="false">IF(G6331=1,INT(ROUND((A6331-Debut)*86400,0)/600),"")</f>
        <v/>
      </c>
      <c r="I6331" s="0" t="str">
        <f aca="false">IF(G6331=1,INT(ROUND((A6331-Debut)*86400,0)/3600),"")</f>
        <v/>
      </c>
      <c r="J6331" s="0" t="str">
        <f aca="false">IF(OR(A6331="",B6331=""),"",ROUND((B6331-A6331)*86400,0))</f>
        <v/>
      </c>
      <c r="K6331" s="37" t="str">
        <f aca="false">IF(G6331=1,IF(COUNTIFS($C:$C,C6331,$G:$G,1,$A:$A,"&gt;="&amp;(A6331-FenetreInterm/86400),$A:$A,"&lt;="&amp;A6331)&gt;=NbInterm,1,0),"")</f>
        <v/>
      </c>
      <c r="L6331" s="37" t="str">
        <f aca="false">IF(G6331=1,IF(B6331="",0,IF(J6331&lt;SeuilFugitive,1,0)),"")</f>
        <v/>
      </c>
      <c r="M6331" s="37" t="str">
        <f aca="false">IF(G6331=1,IF(B6331="",IF((Fin-A6331)*24&gt;SeuilFigee,1,0),IF(J6331&gt;SeuilFigee*3600,1,0)),"")</f>
        <v/>
      </c>
      <c r="N6331" s="0" t="str">
        <f aca="false">IF(G6331=1,IF(COUNTIF(H$2:H6331,H6331)=1,COUNTIF($H:$H,H6331),""),"")</f>
        <v/>
      </c>
      <c r="O6331" s="0" t="str">
        <f aca="false">IF(G6331=1,IF(COUNTIF(I$2:I6331,I6331)=1,COUNTIF($I:$I,I6331),""),"")</f>
        <v/>
      </c>
      <c r="P6331" s="38" t="str">
        <f aca="false">IF(G6331=1,IF(COUNTIFS(C$2:C6331,C6331,G$2:G6331,1)=1,COUNTIFS($C:$C,C6331,$G:$G,1)+ROW()/10000000,""),"")</f>
        <v/>
      </c>
      <c r="Q6331" s="0" t="str">
        <f aca="false">IF(K6331=1,IF(COUNTIFS(C$2:C6331,C6331,K$2:K6331,1)=1,1,0),"")</f>
        <v/>
      </c>
      <c r="R6331" s="0" t="str">
        <f aca="false">IF(M6331=1,IF(COUNTIFS(C$2:C6331,C6331,M$2:M6331,1)=1,1,0),"")</f>
        <v/>
      </c>
      <c r="S6331" s="0" t="str">
        <f aca="false">IF(L6331=1,IF(COUNTIFS(C$2:C6331,C6331,L$2:L6331,1)=1,1,0),"")</f>
        <v/>
      </c>
      <c r="T6331" s="38" t="str">
        <f aca="false">IF(N6331="","",N6331+ROW()/10000000)</f>
        <v/>
      </c>
      <c r="U6331" s="0" t="str">
        <f aca="false">IF(G6331=1,IF(B6331="",1,0),"")</f>
        <v/>
      </c>
    </row>
    <row r="6332" customFormat="false" ht="15" hidden="false" customHeight="false" outlineLevel="0" collapsed="false">
      <c r="A6332" s="35"/>
      <c r="B6332" s="35"/>
      <c r="G6332" s="0" t="str">
        <f aca="false">IF(A6332="","",IF(AND(A6332&gt;=Debut,A6332&lt;Fin),1,0))</f>
        <v/>
      </c>
      <c r="H6332" s="0" t="str">
        <f aca="false">IF(G6332=1,INT(ROUND((A6332-Debut)*86400,0)/600),"")</f>
        <v/>
      </c>
      <c r="I6332" s="0" t="str">
        <f aca="false">IF(G6332=1,INT(ROUND((A6332-Debut)*86400,0)/3600),"")</f>
        <v/>
      </c>
      <c r="J6332" s="0" t="str">
        <f aca="false">IF(OR(A6332="",B6332=""),"",ROUND((B6332-A6332)*86400,0))</f>
        <v/>
      </c>
      <c r="K6332" s="37" t="str">
        <f aca="false">IF(G6332=1,IF(COUNTIFS($C:$C,C6332,$G:$G,1,$A:$A,"&gt;="&amp;(A6332-FenetreInterm/86400),$A:$A,"&lt;="&amp;A6332)&gt;=NbInterm,1,0),"")</f>
        <v/>
      </c>
      <c r="L6332" s="37" t="str">
        <f aca="false">IF(G6332=1,IF(B6332="",0,IF(J6332&lt;SeuilFugitive,1,0)),"")</f>
        <v/>
      </c>
      <c r="M6332" s="37" t="str">
        <f aca="false">IF(G6332=1,IF(B6332="",IF((Fin-A6332)*24&gt;SeuilFigee,1,0),IF(J6332&gt;SeuilFigee*3600,1,0)),"")</f>
        <v/>
      </c>
      <c r="N6332" s="0" t="str">
        <f aca="false">IF(G6332=1,IF(COUNTIF(H$2:H6332,H6332)=1,COUNTIF($H:$H,H6332),""),"")</f>
        <v/>
      </c>
      <c r="O6332" s="0" t="str">
        <f aca="false">IF(G6332=1,IF(COUNTIF(I$2:I6332,I6332)=1,COUNTIF($I:$I,I6332),""),"")</f>
        <v/>
      </c>
      <c r="P6332" s="38" t="str">
        <f aca="false">IF(G6332=1,IF(COUNTIFS(C$2:C6332,C6332,G$2:G6332,1)=1,COUNTIFS($C:$C,C6332,$G:$G,1)+ROW()/10000000,""),"")</f>
        <v/>
      </c>
      <c r="Q6332" s="0" t="str">
        <f aca="false">IF(K6332=1,IF(COUNTIFS(C$2:C6332,C6332,K$2:K6332,1)=1,1,0),"")</f>
        <v/>
      </c>
      <c r="R6332" s="0" t="str">
        <f aca="false">IF(M6332=1,IF(COUNTIFS(C$2:C6332,C6332,M$2:M6332,1)=1,1,0),"")</f>
        <v/>
      </c>
      <c r="S6332" s="0" t="str">
        <f aca="false">IF(L6332=1,IF(COUNTIFS(C$2:C6332,C6332,L$2:L6332,1)=1,1,0),"")</f>
        <v/>
      </c>
      <c r="T6332" s="38" t="str">
        <f aca="false">IF(N6332="","",N6332+ROW()/10000000)</f>
        <v/>
      </c>
      <c r="U6332" s="0" t="str">
        <f aca="false">IF(G6332=1,IF(B6332="",1,0),"")</f>
        <v/>
      </c>
    </row>
    <row r="6333" customFormat="false" ht="15" hidden="false" customHeight="false" outlineLevel="0" collapsed="false">
      <c r="A6333" s="35"/>
      <c r="B6333" s="35"/>
      <c r="G6333" s="0" t="str">
        <f aca="false">IF(A6333="","",IF(AND(A6333&gt;=Debut,A6333&lt;Fin),1,0))</f>
        <v/>
      </c>
      <c r="H6333" s="0" t="str">
        <f aca="false">IF(G6333=1,INT(ROUND((A6333-Debut)*86400,0)/600),"")</f>
        <v/>
      </c>
      <c r="I6333" s="0" t="str">
        <f aca="false">IF(G6333=1,INT(ROUND((A6333-Debut)*86400,0)/3600),"")</f>
        <v/>
      </c>
      <c r="J6333" s="0" t="str">
        <f aca="false">IF(OR(A6333="",B6333=""),"",ROUND((B6333-A6333)*86400,0))</f>
        <v/>
      </c>
      <c r="K6333" s="37" t="str">
        <f aca="false">IF(G6333=1,IF(COUNTIFS($C:$C,C6333,$G:$G,1,$A:$A,"&gt;="&amp;(A6333-FenetreInterm/86400),$A:$A,"&lt;="&amp;A6333)&gt;=NbInterm,1,0),"")</f>
        <v/>
      </c>
      <c r="L6333" s="37" t="str">
        <f aca="false">IF(G6333=1,IF(B6333="",0,IF(J6333&lt;SeuilFugitive,1,0)),"")</f>
        <v/>
      </c>
      <c r="M6333" s="37" t="str">
        <f aca="false">IF(G6333=1,IF(B6333="",IF((Fin-A6333)*24&gt;SeuilFigee,1,0),IF(J6333&gt;SeuilFigee*3600,1,0)),"")</f>
        <v/>
      </c>
      <c r="N6333" s="0" t="str">
        <f aca="false">IF(G6333=1,IF(COUNTIF(H$2:H6333,H6333)=1,COUNTIF($H:$H,H6333),""),"")</f>
        <v/>
      </c>
      <c r="O6333" s="0" t="str">
        <f aca="false">IF(G6333=1,IF(COUNTIF(I$2:I6333,I6333)=1,COUNTIF($I:$I,I6333),""),"")</f>
        <v/>
      </c>
      <c r="P6333" s="38" t="str">
        <f aca="false">IF(G6333=1,IF(COUNTIFS(C$2:C6333,C6333,G$2:G6333,1)=1,COUNTIFS($C:$C,C6333,$G:$G,1)+ROW()/10000000,""),"")</f>
        <v/>
      </c>
      <c r="Q6333" s="0" t="str">
        <f aca="false">IF(K6333=1,IF(COUNTIFS(C$2:C6333,C6333,K$2:K6333,1)=1,1,0),"")</f>
        <v/>
      </c>
      <c r="R6333" s="0" t="str">
        <f aca="false">IF(M6333=1,IF(COUNTIFS(C$2:C6333,C6333,M$2:M6333,1)=1,1,0),"")</f>
        <v/>
      </c>
      <c r="S6333" s="0" t="str">
        <f aca="false">IF(L6333=1,IF(COUNTIFS(C$2:C6333,C6333,L$2:L6333,1)=1,1,0),"")</f>
        <v/>
      </c>
      <c r="T6333" s="38" t="str">
        <f aca="false">IF(N6333="","",N6333+ROW()/10000000)</f>
        <v/>
      </c>
      <c r="U6333" s="0" t="str">
        <f aca="false">IF(G6333=1,IF(B6333="",1,0),"")</f>
        <v/>
      </c>
    </row>
    <row r="6334" customFormat="false" ht="15" hidden="false" customHeight="false" outlineLevel="0" collapsed="false">
      <c r="A6334" s="35"/>
      <c r="B6334" s="35"/>
      <c r="G6334" s="0" t="str">
        <f aca="false">IF(A6334="","",IF(AND(A6334&gt;=Debut,A6334&lt;Fin),1,0))</f>
        <v/>
      </c>
      <c r="H6334" s="0" t="str">
        <f aca="false">IF(G6334=1,INT(ROUND((A6334-Debut)*86400,0)/600),"")</f>
        <v/>
      </c>
      <c r="I6334" s="0" t="str">
        <f aca="false">IF(G6334=1,INT(ROUND((A6334-Debut)*86400,0)/3600),"")</f>
        <v/>
      </c>
      <c r="J6334" s="0" t="str">
        <f aca="false">IF(OR(A6334="",B6334=""),"",ROUND((B6334-A6334)*86400,0))</f>
        <v/>
      </c>
      <c r="K6334" s="37" t="str">
        <f aca="false">IF(G6334=1,IF(COUNTIFS($C:$C,C6334,$G:$G,1,$A:$A,"&gt;="&amp;(A6334-FenetreInterm/86400),$A:$A,"&lt;="&amp;A6334)&gt;=NbInterm,1,0),"")</f>
        <v/>
      </c>
      <c r="L6334" s="37" t="str">
        <f aca="false">IF(G6334=1,IF(B6334="",0,IF(J6334&lt;SeuilFugitive,1,0)),"")</f>
        <v/>
      </c>
      <c r="M6334" s="37" t="str">
        <f aca="false">IF(G6334=1,IF(B6334="",IF((Fin-A6334)*24&gt;SeuilFigee,1,0),IF(J6334&gt;SeuilFigee*3600,1,0)),"")</f>
        <v/>
      </c>
      <c r="N6334" s="0" t="str">
        <f aca="false">IF(G6334=1,IF(COUNTIF(H$2:H6334,H6334)=1,COUNTIF($H:$H,H6334),""),"")</f>
        <v/>
      </c>
      <c r="O6334" s="0" t="str">
        <f aca="false">IF(G6334=1,IF(COUNTIF(I$2:I6334,I6334)=1,COUNTIF($I:$I,I6334),""),"")</f>
        <v/>
      </c>
      <c r="P6334" s="38" t="str">
        <f aca="false">IF(G6334=1,IF(COUNTIFS(C$2:C6334,C6334,G$2:G6334,1)=1,COUNTIFS($C:$C,C6334,$G:$G,1)+ROW()/10000000,""),"")</f>
        <v/>
      </c>
      <c r="Q6334" s="0" t="str">
        <f aca="false">IF(K6334=1,IF(COUNTIFS(C$2:C6334,C6334,K$2:K6334,1)=1,1,0),"")</f>
        <v/>
      </c>
      <c r="R6334" s="0" t="str">
        <f aca="false">IF(M6334=1,IF(COUNTIFS(C$2:C6334,C6334,M$2:M6334,1)=1,1,0),"")</f>
        <v/>
      </c>
      <c r="S6334" s="0" t="str">
        <f aca="false">IF(L6334=1,IF(COUNTIFS(C$2:C6334,C6334,L$2:L6334,1)=1,1,0),"")</f>
        <v/>
      </c>
      <c r="T6334" s="38" t="str">
        <f aca="false">IF(N6334="","",N6334+ROW()/10000000)</f>
        <v/>
      </c>
      <c r="U6334" s="0" t="str">
        <f aca="false">IF(G6334=1,IF(B6334="",1,0),"")</f>
        <v/>
      </c>
    </row>
    <row r="6335" customFormat="false" ht="15" hidden="false" customHeight="false" outlineLevel="0" collapsed="false">
      <c r="A6335" s="35"/>
      <c r="B6335" s="35"/>
      <c r="G6335" s="0" t="str">
        <f aca="false">IF(A6335="","",IF(AND(A6335&gt;=Debut,A6335&lt;Fin),1,0))</f>
        <v/>
      </c>
      <c r="H6335" s="0" t="str">
        <f aca="false">IF(G6335=1,INT(ROUND((A6335-Debut)*86400,0)/600),"")</f>
        <v/>
      </c>
      <c r="I6335" s="0" t="str">
        <f aca="false">IF(G6335=1,INT(ROUND((A6335-Debut)*86400,0)/3600),"")</f>
        <v/>
      </c>
      <c r="J6335" s="0" t="str">
        <f aca="false">IF(OR(A6335="",B6335=""),"",ROUND((B6335-A6335)*86400,0))</f>
        <v/>
      </c>
      <c r="K6335" s="37" t="str">
        <f aca="false">IF(G6335=1,IF(COUNTIFS($C:$C,C6335,$G:$G,1,$A:$A,"&gt;="&amp;(A6335-FenetreInterm/86400),$A:$A,"&lt;="&amp;A6335)&gt;=NbInterm,1,0),"")</f>
        <v/>
      </c>
      <c r="L6335" s="37" t="str">
        <f aca="false">IF(G6335=1,IF(B6335="",0,IF(J6335&lt;SeuilFugitive,1,0)),"")</f>
        <v/>
      </c>
      <c r="M6335" s="37" t="str">
        <f aca="false">IF(G6335=1,IF(B6335="",IF((Fin-A6335)*24&gt;SeuilFigee,1,0),IF(J6335&gt;SeuilFigee*3600,1,0)),"")</f>
        <v/>
      </c>
      <c r="N6335" s="0" t="str">
        <f aca="false">IF(G6335=1,IF(COUNTIF(H$2:H6335,H6335)=1,COUNTIF($H:$H,H6335),""),"")</f>
        <v/>
      </c>
      <c r="O6335" s="0" t="str">
        <f aca="false">IF(G6335=1,IF(COUNTIF(I$2:I6335,I6335)=1,COUNTIF($I:$I,I6335),""),"")</f>
        <v/>
      </c>
      <c r="P6335" s="38" t="str">
        <f aca="false">IF(G6335=1,IF(COUNTIFS(C$2:C6335,C6335,G$2:G6335,1)=1,COUNTIFS($C:$C,C6335,$G:$G,1)+ROW()/10000000,""),"")</f>
        <v/>
      </c>
      <c r="Q6335" s="0" t="str">
        <f aca="false">IF(K6335=1,IF(COUNTIFS(C$2:C6335,C6335,K$2:K6335,1)=1,1,0),"")</f>
        <v/>
      </c>
      <c r="R6335" s="0" t="str">
        <f aca="false">IF(M6335=1,IF(COUNTIFS(C$2:C6335,C6335,M$2:M6335,1)=1,1,0),"")</f>
        <v/>
      </c>
      <c r="S6335" s="0" t="str">
        <f aca="false">IF(L6335=1,IF(COUNTIFS(C$2:C6335,C6335,L$2:L6335,1)=1,1,0),"")</f>
        <v/>
      </c>
      <c r="T6335" s="38" t="str">
        <f aca="false">IF(N6335="","",N6335+ROW()/10000000)</f>
        <v/>
      </c>
      <c r="U6335" s="0" t="str">
        <f aca="false">IF(G6335=1,IF(B6335="",1,0),"")</f>
        <v/>
      </c>
    </row>
    <row r="6336" customFormat="false" ht="15" hidden="false" customHeight="false" outlineLevel="0" collapsed="false">
      <c r="A6336" s="35"/>
      <c r="B6336" s="35"/>
      <c r="G6336" s="0" t="str">
        <f aca="false">IF(A6336="","",IF(AND(A6336&gt;=Debut,A6336&lt;Fin),1,0))</f>
        <v/>
      </c>
      <c r="H6336" s="0" t="str">
        <f aca="false">IF(G6336=1,INT(ROUND((A6336-Debut)*86400,0)/600),"")</f>
        <v/>
      </c>
      <c r="I6336" s="0" t="str">
        <f aca="false">IF(G6336=1,INT(ROUND((A6336-Debut)*86400,0)/3600),"")</f>
        <v/>
      </c>
      <c r="J6336" s="0" t="str">
        <f aca="false">IF(OR(A6336="",B6336=""),"",ROUND((B6336-A6336)*86400,0))</f>
        <v/>
      </c>
      <c r="K6336" s="37" t="str">
        <f aca="false">IF(G6336=1,IF(COUNTIFS($C:$C,C6336,$G:$G,1,$A:$A,"&gt;="&amp;(A6336-FenetreInterm/86400),$A:$A,"&lt;="&amp;A6336)&gt;=NbInterm,1,0),"")</f>
        <v/>
      </c>
      <c r="L6336" s="37" t="str">
        <f aca="false">IF(G6336=1,IF(B6336="",0,IF(J6336&lt;SeuilFugitive,1,0)),"")</f>
        <v/>
      </c>
      <c r="M6336" s="37" t="str">
        <f aca="false">IF(G6336=1,IF(B6336="",IF((Fin-A6336)*24&gt;SeuilFigee,1,0),IF(J6336&gt;SeuilFigee*3600,1,0)),"")</f>
        <v/>
      </c>
      <c r="N6336" s="0" t="str">
        <f aca="false">IF(G6336=1,IF(COUNTIF(H$2:H6336,H6336)=1,COUNTIF($H:$H,H6336),""),"")</f>
        <v/>
      </c>
      <c r="O6336" s="0" t="str">
        <f aca="false">IF(G6336=1,IF(COUNTIF(I$2:I6336,I6336)=1,COUNTIF($I:$I,I6336),""),"")</f>
        <v/>
      </c>
      <c r="P6336" s="38" t="str">
        <f aca="false">IF(G6336=1,IF(COUNTIFS(C$2:C6336,C6336,G$2:G6336,1)=1,COUNTIFS($C:$C,C6336,$G:$G,1)+ROW()/10000000,""),"")</f>
        <v/>
      </c>
      <c r="Q6336" s="0" t="str">
        <f aca="false">IF(K6336=1,IF(COUNTIFS(C$2:C6336,C6336,K$2:K6336,1)=1,1,0),"")</f>
        <v/>
      </c>
      <c r="R6336" s="0" t="str">
        <f aca="false">IF(M6336=1,IF(COUNTIFS(C$2:C6336,C6336,M$2:M6336,1)=1,1,0),"")</f>
        <v/>
      </c>
      <c r="S6336" s="0" t="str">
        <f aca="false">IF(L6336=1,IF(COUNTIFS(C$2:C6336,C6336,L$2:L6336,1)=1,1,0),"")</f>
        <v/>
      </c>
      <c r="T6336" s="38" t="str">
        <f aca="false">IF(N6336="","",N6336+ROW()/10000000)</f>
        <v/>
      </c>
      <c r="U6336" s="0" t="str">
        <f aca="false">IF(G6336=1,IF(B6336="",1,0),"")</f>
        <v/>
      </c>
    </row>
    <row r="6337" customFormat="false" ht="15" hidden="false" customHeight="false" outlineLevel="0" collapsed="false">
      <c r="A6337" s="35"/>
      <c r="B6337" s="35"/>
      <c r="G6337" s="0" t="str">
        <f aca="false">IF(A6337="","",IF(AND(A6337&gt;=Debut,A6337&lt;Fin),1,0))</f>
        <v/>
      </c>
      <c r="H6337" s="0" t="str">
        <f aca="false">IF(G6337=1,INT(ROUND((A6337-Debut)*86400,0)/600),"")</f>
        <v/>
      </c>
      <c r="I6337" s="0" t="str">
        <f aca="false">IF(G6337=1,INT(ROUND((A6337-Debut)*86400,0)/3600),"")</f>
        <v/>
      </c>
      <c r="J6337" s="0" t="str">
        <f aca="false">IF(OR(A6337="",B6337=""),"",ROUND((B6337-A6337)*86400,0))</f>
        <v/>
      </c>
      <c r="K6337" s="37" t="str">
        <f aca="false">IF(G6337=1,IF(COUNTIFS($C:$C,C6337,$G:$G,1,$A:$A,"&gt;="&amp;(A6337-FenetreInterm/86400),$A:$A,"&lt;="&amp;A6337)&gt;=NbInterm,1,0),"")</f>
        <v/>
      </c>
      <c r="L6337" s="37" t="str">
        <f aca="false">IF(G6337=1,IF(B6337="",0,IF(J6337&lt;SeuilFugitive,1,0)),"")</f>
        <v/>
      </c>
      <c r="M6337" s="37" t="str">
        <f aca="false">IF(G6337=1,IF(B6337="",IF((Fin-A6337)*24&gt;SeuilFigee,1,0),IF(J6337&gt;SeuilFigee*3600,1,0)),"")</f>
        <v/>
      </c>
      <c r="N6337" s="0" t="str">
        <f aca="false">IF(G6337=1,IF(COUNTIF(H$2:H6337,H6337)=1,COUNTIF($H:$H,H6337),""),"")</f>
        <v/>
      </c>
      <c r="O6337" s="0" t="str">
        <f aca="false">IF(G6337=1,IF(COUNTIF(I$2:I6337,I6337)=1,COUNTIF($I:$I,I6337),""),"")</f>
        <v/>
      </c>
      <c r="P6337" s="38" t="str">
        <f aca="false">IF(G6337=1,IF(COUNTIFS(C$2:C6337,C6337,G$2:G6337,1)=1,COUNTIFS($C:$C,C6337,$G:$G,1)+ROW()/10000000,""),"")</f>
        <v/>
      </c>
      <c r="Q6337" s="0" t="str">
        <f aca="false">IF(K6337=1,IF(COUNTIFS(C$2:C6337,C6337,K$2:K6337,1)=1,1,0),"")</f>
        <v/>
      </c>
      <c r="R6337" s="0" t="str">
        <f aca="false">IF(M6337=1,IF(COUNTIFS(C$2:C6337,C6337,M$2:M6337,1)=1,1,0),"")</f>
        <v/>
      </c>
      <c r="S6337" s="0" t="str">
        <f aca="false">IF(L6337=1,IF(COUNTIFS(C$2:C6337,C6337,L$2:L6337,1)=1,1,0),"")</f>
        <v/>
      </c>
      <c r="T6337" s="38" t="str">
        <f aca="false">IF(N6337="","",N6337+ROW()/10000000)</f>
        <v/>
      </c>
      <c r="U6337" s="0" t="str">
        <f aca="false">IF(G6337=1,IF(B6337="",1,0),"")</f>
        <v/>
      </c>
    </row>
    <row r="6338" customFormat="false" ht="15" hidden="false" customHeight="false" outlineLevel="0" collapsed="false">
      <c r="A6338" s="35"/>
      <c r="B6338" s="35"/>
      <c r="G6338" s="0" t="str">
        <f aca="false">IF(A6338="","",IF(AND(A6338&gt;=Debut,A6338&lt;Fin),1,0))</f>
        <v/>
      </c>
      <c r="H6338" s="0" t="str">
        <f aca="false">IF(G6338=1,INT(ROUND((A6338-Debut)*86400,0)/600),"")</f>
        <v/>
      </c>
      <c r="I6338" s="0" t="str">
        <f aca="false">IF(G6338=1,INT(ROUND((A6338-Debut)*86400,0)/3600),"")</f>
        <v/>
      </c>
      <c r="J6338" s="0" t="str">
        <f aca="false">IF(OR(A6338="",B6338=""),"",ROUND((B6338-A6338)*86400,0))</f>
        <v/>
      </c>
      <c r="K6338" s="37" t="str">
        <f aca="false">IF(G6338=1,IF(COUNTIFS($C:$C,C6338,$G:$G,1,$A:$A,"&gt;="&amp;(A6338-FenetreInterm/86400),$A:$A,"&lt;="&amp;A6338)&gt;=NbInterm,1,0),"")</f>
        <v/>
      </c>
      <c r="L6338" s="37" t="str">
        <f aca="false">IF(G6338=1,IF(B6338="",0,IF(J6338&lt;SeuilFugitive,1,0)),"")</f>
        <v/>
      </c>
      <c r="M6338" s="37" t="str">
        <f aca="false">IF(G6338=1,IF(B6338="",IF((Fin-A6338)*24&gt;SeuilFigee,1,0),IF(J6338&gt;SeuilFigee*3600,1,0)),"")</f>
        <v/>
      </c>
      <c r="N6338" s="0" t="str">
        <f aca="false">IF(G6338=1,IF(COUNTIF(H$2:H6338,H6338)=1,COUNTIF($H:$H,H6338),""),"")</f>
        <v/>
      </c>
      <c r="O6338" s="0" t="str">
        <f aca="false">IF(G6338=1,IF(COUNTIF(I$2:I6338,I6338)=1,COUNTIF($I:$I,I6338),""),"")</f>
        <v/>
      </c>
      <c r="P6338" s="38" t="str">
        <f aca="false">IF(G6338=1,IF(COUNTIFS(C$2:C6338,C6338,G$2:G6338,1)=1,COUNTIFS($C:$C,C6338,$G:$G,1)+ROW()/10000000,""),"")</f>
        <v/>
      </c>
      <c r="Q6338" s="0" t="str">
        <f aca="false">IF(K6338=1,IF(COUNTIFS(C$2:C6338,C6338,K$2:K6338,1)=1,1,0),"")</f>
        <v/>
      </c>
      <c r="R6338" s="0" t="str">
        <f aca="false">IF(M6338=1,IF(COUNTIFS(C$2:C6338,C6338,M$2:M6338,1)=1,1,0),"")</f>
        <v/>
      </c>
      <c r="S6338" s="0" t="str">
        <f aca="false">IF(L6338=1,IF(COUNTIFS(C$2:C6338,C6338,L$2:L6338,1)=1,1,0),"")</f>
        <v/>
      </c>
      <c r="T6338" s="38" t="str">
        <f aca="false">IF(N6338="","",N6338+ROW()/10000000)</f>
        <v/>
      </c>
      <c r="U6338" s="0" t="str">
        <f aca="false">IF(G6338=1,IF(B6338="",1,0),"")</f>
        <v/>
      </c>
    </row>
    <row r="6339" customFormat="false" ht="15" hidden="false" customHeight="false" outlineLevel="0" collapsed="false">
      <c r="A6339" s="35"/>
      <c r="B6339" s="35"/>
      <c r="G6339" s="0" t="str">
        <f aca="false">IF(A6339="","",IF(AND(A6339&gt;=Debut,A6339&lt;Fin),1,0))</f>
        <v/>
      </c>
      <c r="H6339" s="0" t="str">
        <f aca="false">IF(G6339=1,INT(ROUND((A6339-Debut)*86400,0)/600),"")</f>
        <v/>
      </c>
      <c r="I6339" s="0" t="str">
        <f aca="false">IF(G6339=1,INT(ROUND((A6339-Debut)*86400,0)/3600),"")</f>
        <v/>
      </c>
      <c r="J6339" s="0" t="str">
        <f aca="false">IF(OR(A6339="",B6339=""),"",ROUND((B6339-A6339)*86400,0))</f>
        <v/>
      </c>
      <c r="K6339" s="37" t="str">
        <f aca="false">IF(G6339=1,IF(COUNTIFS($C:$C,C6339,$G:$G,1,$A:$A,"&gt;="&amp;(A6339-FenetreInterm/86400),$A:$A,"&lt;="&amp;A6339)&gt;=NbInterm,1,0),"")</f>
        <v/>
      </c>
      <c r="L6339" s="37" t="str">
        <f aca="false">IF(G6339=1,IF(B6339="",0,IF(J6339&lt;SeuilFugitive,1,0)),"")</f>
        <v/>
      </c>
      <c r="M6339" s="37" t="str">
        <f aca="false">IF(G6339=1,IF(B6339="",IF((Fin-A6339)*24&gt;SeuilFigee,1,0),IF(J6339&gt;SeuilFigee*3600,1,0)),"")</f>
        <v/>
      </c>
      <c r="N6339" s="0" t="str">
        <f aca="false">IF(G6339=1,IF(COUNTIF(H$2:H6339,H6339)=1,COUNTIF($H:$H,H6339),""),"")</f>
        <v/>
      </c>
      <c r="O6339" s="0" t="str">
        <f aca="false">IF(G6339=1,IF(COUNTIF(I$2:I6339,I6339)=1,COUNTIF($I:$I,I6339),""),"")</f>
        <v/>
      </c>
      <c r="P6339" s="38" t="str">
        <f aca="false">IF(G6339=1,IF(COUNTIFS(C$2:C6339,C6339,G$2:G6339,1)=1,COUNTIFS($C:$C,C6339,$G:$G,1)+ROW()/10000000,""),"")</f>
        <v/>
      </c>
      <c r="Q6339" s="0" t="str">
        <f aca="false">IF(K6339=1,IF(COUNTIFS(C$2:C6339,C6339,K$2:K6339,1)=1,1,0),"")</f>
        <v/>
      </c>
      <c r="R6339" s="0" t="str">
        <f aca="false">IF(M6339=1,IF(COUNTIFS(C$2:C6339,C6339,M$2:M6339,1)=1,1,0),"")</f>
        <v/>
      </c>
      <c r="S6339" s="0" t="str">
        <f aca="false">IF(L6339=1,IF(COUNTIFS(C$2:C6339,C6339,L$2:L6339,1)=1,1,0),"")</f>
        <v/>
      </c>
      <c r="T6339" s="38" t="str">
        <f aca="false">IF(N6339="","",N6339+ROW()/10000000)</f>
        <v/>
      </c>
      <c r="U6339" s="0" t="str">
        <f aca="false">IF(G6339=1,IF(B6339="",1,0),"")</f>
        <v/>
      </c>
    </row>
    <row r="6340" customFormat="false" ht="15" hidden="false" customHeight="false" outlineLevel="0" collapsed="false">
      <c r="A6340" s="35"/>
      <c r="B6340" s="35"/>
      <c r="G6340" s="0" t="str">
        <f aca="false">IF(A6340="","",IF(AND(A6340&gt;=Debut,A6340&lt;Fin),1,0))</f>
        <v/>
      </c>
      <c r="H6340" s="0" t="str">
        <f aca="false">IF(G6340=1,INT(ROUND((A6340-Debut)*86400,0)/600),"")</f>
        <v/>
      </c>
      <c r="I6340" s="0" t="str">
        <f aca="false">IF(G6340=1,INT(ROUND((A6340-Debut)*86400,0)/3600),"")</f>
        <v/>
      </c>
      <c r="J6340" s="0" t="str">
        <f aca="false">IF(OR(A6340="",B6340=""),"",ROUND((B6340-A6340)*86400,0))</f>
        <v/>
      </c>
      <c r="K6340" s="37" t="str">
        <f aca="false">IF(G6340=1,IF(COUNTIFS($C:$C,C6340,$G:$G,1,$A:$A,"&gt;="&amp;(A6340-FenetreInterm/86400),$A:$A,"&lt;="&amp;A6340)&gt;=NbInterm,1,0),"")</f>
        <v/>
      </c>
      <c r="L6340" s="37" t="str">
        <f aca="false">IF(G6340=1,IF(B6340="",0,IF(J6340&lt;SeuilFugitive,1,0)),"")</f>
        <v/>
      </c>
      <c r="M6340" s="37" t="str">
        <f aca="false">IF(G6340=1,IF(B6340="",IF((Fin-A6340)*24&gt;SeuilFigee,1,0),IF(J6340&gt;SeuilFigee*3600,1,0)),"")</f>
        <v/>
      </c>
      <c r="N6340" s="0" t="str">
        <f aca="false">IF(G6340=1,IF(COUNTIF(H$2:H6340,H6340)=1,COUNTIF($H:$H,H6340),""),"")</f>
        <v/>
      </c>
      <c r="O6340" s="0" t="str">
        <f aca="false">IF(G6340=1,IF(COUNTIF(I$2:I6340,I6340)=1,COUNTIF($I:$I,I6340),""),"")</f>
        <v/>
      </c>
      <c r="P6340" s="38" t="str">
        <f aca="false">IF(G6340=1,IF(COUNTIFS(C$2:C6340,C6340,G$2:G6340,1)=1,COUNTIFS($C:$C,C6340,$G:$G,1)+ROW()/10000000,""),"")</f>
        <v/>
      </c>
      <c r="Q6340" s="0" t="str">
        <f aca="false">IF(K6340=1,IF(COUNTIFS(C$2:C6340,C6340,K$2:K6340,1)=1,1,0),"")</f>
        <v/>
      </c>
      <c r="R6340" s="0" t="str">
        <f aca="false">IF(M6340=1,IF(COUNTIFS(C$2:C6340,C6340,M$2:M6340,1)=1,1,0),"")</f>
        <v/>
      </c>
      <c r="S6340" s="0" t="str">
        <f aca="false">IF(L6340=1,IF(COUNTIFS(C$2:C6340,C6340,L$2:L6340,1)=1,1,0),"")</f>
        <v/>
      </c>
      <c r="T6340" s="38" t="str">
        <f aca="false">IF(N6340="","",N6340+ROW()/10000000)</f>
        <v/>
      </c>
      <c r="U6340" s="0" t="str">
        <f aca="false">IF(G6340=1,IF(B6340="",1,0),"")</f>
        <v/>
      </c>
    </row>
    <row r="6341" customFormat="false" ht="15" hidden="false" customHeight="false" outlineLevel="0" collapsed="false">
      <c r="A6341" s="35"/>
      <c r="B6341" s="35"/>
      <c r="G6341" s="0" t="str">
        <f aca="false">IF(A6341="","",IF(AND(A6341&gt;=Debut,A6341&lt;Fin),1,0))</f>
        <v/>
      </c>
      <c r="H6341" s="0" t="str">
        <f aca="false">IF(G6341=1,INT(ROUND((A6341-Debut)*86400,0)/600),"")</f>
        <v/>
      </c>
      <c r="I6341" s="0" t="str">
        <f aca="false">IF(G6341=1,INT(ROUND((A6341-Debut)*86400,0)/3600),"")</f>
        <v/>
      </c>
      <c r="J6341" s="0" t="str">
        <f aca="false">IF(OR(A6341="",B6341=""),"",ROUND((B6341-A6341)*86400,0))</f>
        <v/>
      </c>
      <c r="K6341" s="37" t="str">
        <f aca="false">IF(G6341=1,IF(COUNTIFS($C:$C,C6341,$G:$G,1,$A:$A,"&gt;="&amp;(A6341-FenetreInterm/86400),$A:$A,"&lt;="&amp;A6341)&gt;=NbInterm,1,0),"")</f>
        <v/>
      </c>
      <c r="L6341" s="37" t="str">
        <f aca="false">IF(G6341=1,IF(B6341="",0,IF(J6341&lt;SeuilFugitive,1,0)),"")</f>
        <v/>
      </c>
      <c r="M6341" s="37" t="str">
        <f aca="false">IF(G6341=1,IF(B6341="",IF((Fin-A6341)*24&gt;SeuilFigee,1,0),IF(J6341&gt;SeuilFigee*3600,1,0)),"")</f>
        <v/>
      </c>
      <c r="N6341" s="0" t="str">
        <f aca="false">IF(G6341=1,IF(COUNTIF(H$2:H6341,H6341)=1,COUNTIF($H:$H,H6341),""),"")</f>
        <v/>
      </c>
      <c r="O6341" s="0" t="str">
        <f aca="false">IF(G6341=1,IF(COUNTIF(I$2:I6341,I6341)=1,COUNTIF($I:$I,I6341),""),"")</f>
        <v/>
      </c>
      <c r="P6341" s="38" t="str">
        <f aca="false">IF(G6341=1,IF(COUNTIFS(C$2:C6341,C6341,G$2:G6341,1)=1,COUNTIFS($C:$C,C6341,$G:$G,1)+ROW()/10000000,""),"")</f>
        <v/>
      </c>
      <c r="Q6341" s="0" t="str">
        <f aca="false">IF(K6341=1,IF(COUNTIFS(C$2:C6341,C6341,K$2:K6341,1)=1,1,0),"")</f>
        <v/>
      </c>
      <c r="R6341" s="0" t="str">
        <f aca="false">IF(M6341=1,IF(COUNTIFS(C$2:C6341,C6341,M$2:M6341,1)=1,1,0),"")</f>
        <v/>
      </c>
      <c r="S6341" s="0" t="str">
        <f aca="false">IF(L6341=1,IF(COUNTIFS(C$2:C6341,C6341,L$2:L6341,1)=1,1,0),"")</f>
        <v/>
      </c>
      <c r="T6341" s="38" t="str">
        <f aca="false">IF(N6341="","",N6341+ROW()/10000000)</f>
        <v/>
      </c>
      <c r="U6341" s="0" t="str">
        <f aca="false">IF(G6341=1,IF(B6341="",1,0),"")</f>
        <v/>
      </c>
    </row>
    <row r="6342" customFormat="false" ht="15" hidden="false" customHeight="false" outlineLevel="0" collapsed="false">
      <c r="A6342" s="35"/>
      <c r="B6342" s="35"/>
      <c r="G6342" s="0" t="str">
        <f aca="false">IF(A6342="","",IF(AND(A6342&gt;=Debut,A6342&lt;Fin),1,0))</f>
        <v/>
      </c>
      <c r="H6342" s="0" t="str">
        <f aca="false">IF(G6342=1,INT(ROUND((A6342-Debut)*86400,0)/600),"")</f>
        <v/>
      </c>
      <c r="I6342" s="0" t="str">
        <f aca="false">IF(G6342=1,INT(ROUND((A6342-Debut)*86400,0)/3600),"")</f>
        <v/>
      </c>
      <c r="J6342" s="0" t="str">
        <f aca="false">IF(OR(A6342="",B6342=""),"",ROUND((B6342-A6342)*86400,0))</f>
        <v/>
      </c>
      <c r="K6342" s="37" t="str">
        <f aca="false">IF(G6342=1,IF(COUNTIFS($C:$C,C6342,$G:$G,1,$A:$A,"&gt;="&amp;(A6342-FenetreInterm/86400),$A:$A,"&lt;="&amp;A6342)&gt;=NbInterm,1,0),"")</f>
        <v/>
      </c>
      <c r="L6342" s="37" t="str">
        <f aca="false">IF(G6342=1,IF(B6342="",0,IF(J6342&lt;SeuilFugitive,1,0)),"")</f>
        <v/>
      </c>
      <c r="M6342" s="37" t="str">
        <f aca="false">IF(G6342=1,IF(B6342="",IF((Fin-A6342)*24&gt;SeuilFigee,1,0),IF(J6342&gt;SeuilFigee*3600,1,0)),"")</f>
        <v/>
      </c>
      <c r="N6342" s="0" t="str">
        <f aca="false">IF(G6342=1,IF(COUNTIF(H$2:H6342,H6342)=1,COUNTIF($H:$H,H6342),""),"")</f>
        <v/>
      </c>
      <c r="O6342" s="0" t="str">
        <f aca="false">IF(G6342=1,IF(COUNTIF(I$2:I6342,I6342)=1,COUNTIF($I:$I,I6342),""),"")</f>
        <v/>
      </c>
      <c r="P6342" s="38" t="str">
        <f aca="false">IF(G6342=1,IF(COUNTIFS(C$2:C6342,C6342,G$2:G6342,1)=1,COUNTIFS($C:$C,C6342,$G:$G,1)+ROW()/10000000,""),"")</f>
        <v/>
      </c>
      <c r="Q6342" s="0" t="str">
        <f aca="false">IF(K6342=1,IF(COUNTIFS(C$2:C6342,C6342,K$2:K6342,1)=1,1,0),"")</f>
        <v/>
      </c>
      <c r="R6342" s="0" t="str">
        <f aca="false">IF(M6342=1,IF(COUNTIFS(C$2:C6342,C6342,M$2:M6342,1)=1,1,0),"")</f>
        <v/>
      </c>
      <c r="S6342" s="0" t="str">
        <f aca="false">IF(L6342=1,IF(COUNTIFS(C$2:C6342,C6342,L$2:L6342,1)=1,1,0),"")</f>
        <v/>
      </c>
      <c r="T6342" s="38" t="str">
        <f aca="false">IF(N6342="","",N6342+ROW()/10000000)</f>
        <v/>
      </c>
      <c r="U6342" s="0" t="str">
        <f aca="false">IF(G6342=1,IF(B6342="",1,0),"")</f>
        <v/>
      </c>
    </row>
    <row r="6343" customFormat="false" ht="15" hidden="false" customHeight="false" outlineLevel="0" collapsed="false">
      <c r="A6343" s="35"/>
      <c r="B6343" s="35"/>
      <c r="G6343" s="0" t="str">
        <f aca="false">IF(A6343="","",IF(AND(A6343&gt;=Debut,A6343&lt;Fin),1,0))</f>
        <v/>
      </c>
      <c r="H6343" s="0" t="str">
        <f aca="false">IF(G6343=1,INT(ROUND((A6343-Debut)*86400,0)/600),"")</f>
        <v/>
      </c>
      <c r="I6343" s="0" t="str">
        <f aca="false">IF(G6343=1,INT(ROUND((A6343-Debut)*86400,0)/3600),"")</f>
        <v/>
      </c>
      <c r="J6343" s="0" t="str">
        <f aca="false">IF(OR(A6343="",B6343=""),"",ROUND((B6343-A6343)*86400,0))</f>
        <v/>
      </c>
      <c r="K6343" s="37" t="str">
        <f aca="false">IF(G6343=1,IF(COUNTIFS($C:$C,C6343,$G:$G,1,$A:$A,"&gt;="&amp;(A6343-FenetreInterm/86400),$A:$A,"&lt;="&amp;A6343)&gt;=NbInterm,1,0),"")</f>
        <v/>
      </c>
      <c r="L6343" s="37" t="str">
        <f aca="false">IF(G6343=1,IF(B6343="",0,IF(J6343&lt;SeuilFugitive,1,0)),"")</f>
        <v/>
      </c>
      <c r="M6343" s="37" t="str">
        <f aca="false">IF(G6343=1,IF(B6343="",IF((Fin-A6343)*24&gt;SeuilFigee,1,0),IF(J6343&gt;SeuilFigee*3600,1,0)),"")</f>
        <v/>
      </c>
      <c r="N6343" s="0" t="str">
        <f aca="false">IF(G6343=1,IF(COUNTIF(H$2:H6343,H6343)=1,COUNTIF($H:$H,H6343),""),"")</f>
        <v/>
      </c>
      <c r="O6343" s="0" t="str">
        <f aca="false">IF(G6343=1,IF(COUNTIF(I$2:I6343,I6343)=1,COUNTIF($I:$I,I6343),""),"")</f>
        <v/>
      </c>
      <c r="P6343" s="38" t="str">
        <f aca="false">IF(G6343=1,IF(COUNTIFS(C$2:C6343,C6343,G$2:G6343,1)=1,COUNTIFS($C:$C,C6343,$G:$G,1)+ROW()/10000000,""),"")</f>
        <v/>
      </c>
      <c r="Q6343" s="0" t="str">
        <f aca="false">IF(K6343=1,IF(COUNTIFS(C$2:C6343,C6343,K$2:K6343,1)=1,1,0),"")</f>
        <v/>
      </c>
      <c r="R6343" s="0" t="str">
        <f aca="false">IF(M6343=1,IF(COUNTIFS(C$2:C6343,C6343,M$2:M6343,1)=1,1,0),"")</f>
        <v/>
      </c>
      <c r="S6343" s="0" t="str">
        <f aca="false">IF(L6343=1,IF(COUNTIFS(C$2:C6343,C6343,L$2:L6343,1)=1,1,0),"")</f>
        <v/>
      </c>
      <c r="T6343" s="38" t="str">
        <f aca="false">IF(N6343="","",N6343+ROW()/10000000)</f>
        <v/>
      </c>
      <c r="U6343" s="0" t="str">
        <f aca="false">IF(G6343=1,IF(B6343="",1,0),"")</f>
        <v/>
      </c>
    </row>
    <row r="6344" customFormat="false" ht="15" hidden="false" customHeight="false" outlineLevel="0" collapsed="false">
      <c r="A6344" s="35"/>
      <c r="B6344" s="35"/>
      <c r="G6344" s="0" t="str">
        <f aca="false">IF(A6344="","",IF(AND(A6344&gt;=Debut,A6344&lt;Fin),1,0))</f>
        <v/>
      </c>
      <c r="H6344" s="0" t="str">
        <f aca="false">IF(G6344=1,INT(ROUND((A6344-Debut)*86400,0)/600),"")</f>
        <v/>
      </c>
      <c r="I6344" s="0" t="str">
        <f aca="false">IF(G6344=1,INT(ROUND((A6344-Debut)*86400,0)/3600),"")</f>
        <v/>
      </c>
      <c r="J6344" s="0" t="str">
        <f aca="false">IF(OR(A6344="",B6344=""),"",ROUND((B6344-A6344)*86400,0))</f>
        <v/>
      </c>
      <c r="K6344" s="37" t="str">
        <f aca="false">IF(G6344=1,IF(COUNTIFS($C:$C,C6344,$G:$G,1,$A:$A,"&gt;="&amp;(A6344-FenetreInterm/86400),$A:$A,"&lt;="&amp;A6344)&gt;=NbInterm,1,0),"")</f>
        <v/>
      </c>
      <c r="L6344" s="37" t="str">
        <f aca="false">IF(G6344=1,IF(B6344="",0,IF(J6344&lt;SeuilFugitive,1,0)),"")</f>
        <v/>
      </c>
      <c r="M6344" s="37" t="str">
        <f aca="false">IF(G6344=1,IF(B6344="",IF((Fin-A6344)*24&gt;SeuilFigee,1,0),IF(J6344&gt;SeuilFigee*3600,1,0)),"")</f>
        <v/>
      </c>
      <c r="N6344" s="0" t="str">
        <f aca="false">IF(G6344=1,IF(COUNTIF(H$2:H6344,H6344)=1,COUNTIF($H:$H,H6344),""),"")</f>
        <v/>
      </c>
      <c r="O6344" s="0" t="str">
        <f aca="false">IF(G6344=1,IF(COUNTIF(I$2:I6344,I6344)=1,COUNTIF($I:$I,I6344),""),"")</f>
        <v/>
      </c>
      <c r="P6344" s="38" t="str">
        <f aca="false">IF(G6344=1,IF(COUNTIFS(C$2:C6344,C6344,G$2:G6344,1)=1,COUNTIFS($C:$C,C6344,$G:$G,1)+ROW()/10000000,""),"")</f>
        <v/>
      </c>
      <c r="Q6344" s="0" t="str">
        <f aca="false">IF(K6344=1,IF(COUNTIFS(C$2:C6344,C6344,K$2:K6344,1)=1,1,0),"")</f>
        <v/>
      </c>
      <c r="R6344" s="0" t="str">
        <f aca="false">IF(M6344=1,IF(COUNTIFS(C$2:C6344,C6344,M$2:M6344,1)=1,1,0),"")</f>
        <v/>
      </c>
      <c r="S6344" s="0" t="str">
        <f aca="false">IF(L6344=1,IF(COUNTIFS(C$2:C6344,C6344,L$2:L6344,1)=1,1,0),"")</f>
        <v/>
      </c>
      <c r="T6344" s="38" t="str">
        <f aca="false">IF(N6344="","",N6344+ROW()/10000000)</f>
        <v/>
      </c>
      <c r="U6344" s="0" t="str">
        <f aca="false">IF(G6344=1,IF(B6344="",1,0),"")</f>
        <v/>
      </c>
    </row>
    <row r="6345" customFormat="false" ht="15" hidden="false" customHeight="false" outlineLevel="0" collapsed="false">
      <c r="A6345" s="35"/>
      <c r="B6345" s="35"/>
      <c r="G6345" s="0" t="str">
        <f aca="false">IF(A6345="","",IF(AND(A6345&gt;=Debut,A6345&lt;Fin),1,0))</f>
        <v/>
      </c>
      <c r="H6345" s="0" t="str">
        <f aca="false">IF(G6345=1,INT(ROUND((A6345-Debut)*86400,0)/600),"")</f>
        <v/>
      </c>
      <c r="I6345" s="0" t="str">
        <f aca="false">IF(G6345=1,INT(ROUND((A6345-Debut)*86400,0)/3600),"")</f>
        <v/>
      </c>
      <c r="J6345" s="0" t="str">
        <f aca="false">IF(OR(A6345="",B6345=""),"",ROUND((B6345-A6345)*86400,0))</f>
        <v/>
      </c>
      <c r="K6345" s="37" t="str">
        <f aca="false">IF(G6345=1,IF(COUNTIFS($C:$C,C6345,$G:$G,1,$A:$A,"&gt;="&amp;(A6345-FenetreInterm/86400),$A:$A,"&lt;="&amp;A6345)&gt;=NbInterm,1,0),"")</f>
        <v/>
      </c>
      <c r="L6345" s="37" t="str">
        <f aca="false">IF(G6345=1,IF(B6345="",0,IF(J6345&lt;SeuilFugitive,1,0)),"")</f>
        <v/>
      </c>
      <c r="M6345" s="37" t="str">
        <f aca="false">IF(G6345=1,IF(B6345="",IF((Fin-A6345)*24&gt;SeuilFigee,1,0),IF(J6345&gt;SeuilFigee*3600,1,0)),"")</f>
        <v/>
      </c>
      <c r="N6345" s="0" t="str">
        <f aca="false">IF(G6345=1,IF(COUNTIF(H$2:H6345,H6345)=1,COUNTIF($H:$H,H6345),""),"")</f>
        <v/>
      </c>
      <c r="O6345" s="0" t="str">
        <f aca="false">IF(G6345=1,IF(COUNTIF(I$2:I6345,I6345)=1,COUNTIF($I:$I,I6345),""),"")</f>
        <v/>
      </c>
      <c r="P6345" s="38" t="str">
        <f aca="false">IF(G6345=1,IF(COUNTIFS(C$2:C6345,C6345,G$2:G6345,1)=1,COUNTIFS($C:$C,C6345,$G:$G,1)+ROW()/10000000,""),"")</f>
        <v/>
      </c>
      <c r="Q6345" s="0" t="str">
        <f aca="false">IF(K6345=1,IF(COUNTIFS(C$2:C6345,C6345,K$2:K6345,1)=1,1,0),"")</f>
        <v/>
      </c>
      <c r="R6345" s="0" t="str">
        <f aca="false">IF(M6345=1,IF(COUNTIFS(C$2:C6345,C6345,M$2:M6345,1)=1,1,0),"")</f>
        <v/>
      </c>
      <c r="S6345" s="0" t="str">
        <f aca="false">IF(L6345=1,IF(COUNTIFS(C$2:C6345,C6345,L$2:L6345,1)=1,1,0),"")</f>
        <v/>
      </c>
      <c r="T6345" s="38" t="str">
        <f aca="false">IF(N6345="","",N6345+ROW()/10000000)</f>
        <v/>
      </c>
      <c r="U6345" s="0" t="str">
        <f aca="false">IF(G6345=1,IF(B6345="",1,0),"")</f>
        <v/>
      </c>
    </row>
    <row r="6346" customFormat="false" ht="15" hidden="false" customHeight="false" outlineLevel="0" collapsed="false">
      <c r="A6346" s="35"/>
      <c r="B6346" s="35"/>
      <c r="G6346" s="0" t="str">
        <f aca="false">IF(A6346="","",IF(AND(A6346&gt;=Debut,A6346&lt;Fin),1,0))</f>
        <v/>
      </c>
      <c r="H6346" s="0" t="str">
        <f aca="false">IF(G6346=1,INT(ROUND((A6346-Debut)*86400,0)/600),"")</f>
        <v/>
      </c>
      <c r="I6346" s="0" t="str">
        <f aca="false">IF(G6346=1,INT(ROUND((A6346-Debut)*86400,0)/3600),"")</f>
        <v/>
      </c>
      <c r="J6346" s="0" t="str">
        <f aca="false">IF(OR(A6346="",B6346=""),"",ROUND((B6346-A6346)*86400,0))</f>
        <v/>
      </c>
      <c r="K6346" s="37" t="str">
        <f aca="false">IF(G6346=1,IF(COUNTIFS($C:$C,C6346,$G:$G,1,$A:$A,"&gt;="&amp;(A6346-FenetreInterm/86400),$A:$A,"&lt;="&amp;A6346)&gt;=NbInterm,1,0),"")</f>
        <v/>
      </c>
      <c r="L6346" s="37" t="str">
        <f aca="false">IF(G6346=1,IF(B6346="",0,IF(J6346&lt;SeuilFugitive,1,0)),"")</f>
        <v/>
      </c>
      <c r="M6346" s="37" t="str">
        <f aca="false">IF(G6346=1,IF(B6346="",IF((Fin-A6346)*24&gt;SeuilFigee,1,0),IF(J6346&gt;SeuilFigee*3600,1,0)),"")</f>
        <v/>
      </c>
      <c r="N6346" s="0" t="str">
        <f aca="false">IF(G6346=1,IF(COUNTIF(H$2:H6346,H6346)=1,COUNTIF($H:$H,H6346),""),"")</f>
        <v/>
      </c>
      <c r="O6346" s="0" t="str">
        <f aca="false">IF(G6346=1,IF(COUNTIF(I$2:I6346,I6346)=1,COUNTIF($I:$I,I6346),""),"")</f>
        <v/>
      </c>
      <c r="P6346" s="38" t="str">
        <f aca="false">IF(G6346=1,IF(COUNTIFS(C$2:C6346,C6346,G$2:G6346,1)=1,COUNTIFS($C:$C,C6346,$G:$G,1)+ROW()/10000000,""),"")</f>
        <v/>
      </c>
      <c r="Q6346" s="0" t="str">
        <f aca="false">IF(K6346=1,IF(COUNTIFS(C$2:C6346,C6346,K$2:K6346,1)=1,1,0),"")</f>
        <v/>
      </c>
      <c r="R6346" s="0" t="str">
        <f aca="false">IF(M6346=1,IF(COUNTIFS(C$2:C6346,C6346,M$2:M6346,1)=1,1,0),"")</f>
        <v/>
      </c>
      <c r="S6346" s="0" t="str">
        <f aca="false">IF(L6346=1,IF(COUNTIFS(C$2:C6346,C6346,L$2:L6346,1)=1,1,0),"")</f>
        <v/>
      </c>
      <c r="T6346" s="38" t="str">
        <f aca="false">IF(N6346="","",N6346+ROW()/10000000)</f>
        <v/>
      </c>
      <c r="U6346" s="0" t="str">
        <f aca="false">IF(G6346=1,IF(B6346="",1,0),"")</f>
        <v/>
      </c>
    </row>
    <row r="6347" customFormat="false" ht="15" hidden="false" customHeight="false" outlineLevel="0" collapsed="false">
      <c r="A6347" s="35"/>
      <c r="B6347" s="35"/>
      <c r="G6347" s="0" t="str">
        <f aca="false">IF(A6347="","",IF(AND(A6347&gt;=Debut,A6347&lt;Fin),1,0))</f>
        <v/>
      </c>
      <c r="H6347" s="0" t="str">
        <f aca="false">IF(G6347=1,INT(ROUND((A6347-Debut)*86400,0)/600),"")</f>
        <v/>
      </c>
      <c r="I6347" s="0" t="str">
        <f aca="false">IF(G6347=1,INT(ROUND((A6347-Debut)*86400,0)/3600),"")</f>
        <v/>
      </c>
      <c r="J6347" s="0" t="str">
        <f aca="false">IF(OR(A6347="",B6347=""),"",ROUND((B6347-A6347)*86400,0))</f>
        <v/>
      </c>
      <c r="K6347" s="37" t="str">
        <f aca="false">IF(G6347=1,IF(COUNTIFS($C:$C,C6347,$G:$G,1,$A:$A,"&gt;="&amp;(A6347-FenetreInterm/86400),$A:$A,"&lt;="&amp;A6347)&gt;=NbInterm,1,0),"")</f>
        <v/>
      </c>
      <c r="L6347" s="37" t="str">
        <f aca="false">IF(G6347=1,IF(B6347="",0,IF(J6347&lt;SeuilFugitive,1,0)),"")</f>
        <v/>
      </c>
      <c r="M6347" s="37" t="str">
        <f aca="false">IF(G6347=1,IF(B6347="",IF((Fin-A6347)*24&gt;SeuilFigee,1,0),IF(J6347&gt;SeuilFigee*3600,1,0)),"")</f>
        <v/>
      </c>
      <c r="N6347" s="0" t="str">
        <f aca="false">IF(G6347=1,IF(COUNTIF(H$2:H6347,H6347)=1,COUNTIF($H:$H,H6347),""),"")</f>
        <v/>
      </c>
      <c r="O6347" s="0" t="str">
        <f aca="false">IF(G6347=1,IF(COUNTIF(I$2:I6347,I6347)=1,COUNTIF($I:$I,I6347),""),"")</f>
        <v/>
      </c>
      <c r="P6347" s="38" t="str">
        <f aca="false">IF(G6347=1,IF(COUNTIFS(C$2:C6347,C6347,G$2:G6347,1)=1,COUNTIFS($C:$C,C6347,$G:$G,1)+ROW()/10000000,""),"")</f>
        <v/>
      </c>
      <c r="Q6347" s="0" t="str">
        <f aca="false">IF(K6347=1,IF(COUNTIFS(C$2:C6347,C6347,K$2:K6347,1)=1,1,0),"")</f>
        <v/>
      </c>
      <c r="R6347" s="0" t="str">
        <f aca="false">IF(M6347=1,IF(COUNTIFS(C$2:C6347,C6347,M$2:M6347,1)=1,1,0),"")</f>
        <v/>
      </c>
      <c r="S6347" s="0" t="str">
        <f aca="false">IF(L6347=1,IF(COUNTIFS(C$2:C6347,C6347,L$2:L6347,1)=1,1,0),"")</f>
        <v/>
      </c>
      <c r="T6347" s="38" t="str">
        <f aca="false">IF(N6347="","",N6347+ROW()/10000000)</f>
        <v/>
      </c>
      <c r="U6347" s="0" t="str">
        <f aca="false">IF(G6347=1,IF(B6347="",1,0),"")</f>
        <v/>
      </c>
    </row>
    <row r="6348" customFormat="false" ht="15" hidden="false" customHeight="false" outlineLevel="0" collapsed="false">
      <c r="A6348" s="35"/>
      <c r="B6348" s="35"/>
      <c r="G6348" s="0" t="str">
        <f aca="false">IF(A6348="","",IF(AND(A6348&gt;=Debut,A6348&lt;Fin),1,0))</f>
        <v/>
      </c>
      <c r="H6348" s="0" t="str">
        <f aca="false">IF(G6348=1,INT(ROUND((A6348-Debut)*86400,0)/600),"")</f>
        <v/>
      </c>
      <c r="I6348" s="0" t="str">
        <f aca="false">IF(G6348=1,INT(ROUND((A6348-Debut)*86400,0)/3600),"")</f>
        <v/>
      </c>
      <c r="J6348" s="0" t="str">
        <f aca="false">IF(OR(A6348="",B6348=""),"",ROUND((B6348-A6348)*86400,0))</f>
        <v/>
      </c>
      <c r="K6348" s="37" t="str">
        <f aca="false">IF(G6348=1,IF(COUNTIFS($C:$C,C6348,$G:$G,1,$A:$A,"&gt;="&amp;(A6348-FenetreInterm/86400),$A:$A,"&lt;="&amp;A6348)&gt;=NbInterm,1,0),"")</f>
        <v/>
      </c>
      <c r="L6348" s="37" t="str">
        <f aca="false">IF(G6348=1,IF(B6348="",0,IF(J6348&lt;SeuilFugitive,1,0)),"")</f>
        <v/>
      </c>
      <c r="M6348" s="37" t="str">
        <f aca="false">IF(G6348=1,IF(B6348="",IF((Fin-A6348)*24&gt;SeuilFigee,1,0),IF(J6348&gt;SeuilFigee*3600,1,0)),"")</f>
        <v/>
      </c>
      <c r="N6348" s="0" t="str">
        <f aca="false">IF(G6348=1,IF(COUNTIF(H$2:H6348,H6348)=1,COUNTIF($H:$H,H6348),""),"")</f>
        <v/>
      </c>
      <c r="O6348" s="0" t="str">
        <f aca="false">IF(G6348=1,IF(COUNTIF(I$2:I6348,I6348)=1,COUNTIF($I:$I,I6348),""),"")</f>
        <v/>
      </c>
      <c r="P6348" s="38" t="str">
        <f aca="false">IF(G6348=1,IF(COUNTIFS(C$2:C6348,C6348,G$2:G6348,1)=1,COUNTIFS($C:$C,C6348,$G:$G,1)+ROW()/10000000,""),"")</f>
        <v/>
      </c>
      <c r="Q6348" s="0" t="str">
        <f aca="false">IF(K6348=1,IF(COUNTIFS(C$2:C6348,C6348,K$2:K6348,1)=1,1,0),"")</f>
        <v/>
      </c>
      <c r="R6348" s="0" t="str">
        <f aca="false">IF(M6348=1,IF(COUNTIFS(C$2:C6348,C6348,M$2:M6348,1)=1,1,0),"")</f>
        <v/>
      </c>
      <c r="S6348" s="0" t="str">
        <f aca="false">IF(L6348=1,IF(COUNTIFS(C$2:C6348,C6348,L$2:L6348,1)=1,1,0),"")</f>
        <v/>
      </c>
      <c r="T6348" s="38" t="str">
        <f aca="false">IF(N6348="","",N6348+ROW()/10000000)</f>
        <v/>
      </c>
      <c r="U6348" s="0" t="str">
        <f aca="false">IF(G6348=1,IF(B6348="",1,0),"")</f>
        <v/>
      </c>
    </row>
    <row r="6349" customFormat="false" ht="15" hidden="false" customHeight="false" outlineLevel="0" collapsed="false">
      <c r="A6349" s="35"/>
      <c r="B6349" s="35"/>
      <c r="G6349" s="0" t="str">
        <f aca="false">IF(A6349="","",IF(AND(A6349&gt;=Debut,A6349&lt;Fin),1,0))</f>
        <v/>
      </c>
      <c r="H6349" s="0" t="str">
        <f aca="false">IF(G6349=1,INT(ROUND((A6349-Debut)*86400,0)/600),"")</f>
        <v/>
      </c>
      <c r="I6349" s="0" t="str">
        <f aca="false">IF(G6349=1,INT(ROUND((A6349-Debut)*86400,0)/3600),"")</f>
        <v/>
      </c>
      <c r="J6349" s="0" t="str">
        <f aca="false">IF(OR(A6349="",B6349=""),"",ROUND((B6349-A6349)*86400,0))</f>
        <v/>
      </c>
      <c r="K6349" s="37" t="str">
        <f aca="false">IF(G6349=1,IF(COUNTIFS($C:$C,C6349,$G:$G,1,$A:$A,"&gt;="&amp;(A6349-FenetreInterm/86400),$A:$A,"&lt;="&amp;A6349)&gt;=NbInterm,1,0),"")</f>
        <v/>
      </c>
      <c r="L6349" s="37" t="str">
        <f aca="false">IF(G6349=1,IF(B6349="",0,IF(J6349&lt;SeuilFugitive,1,0)),"")</f>
        <v/>
      </c>
      <c r="M6349" s="37" t="str">
        <f aca="false">IF(G6349=1,IF(B6349="",IF((Fin-A6349)*24&gt;SeuilFigee,1,0),IF(J6349&gt;SeuilFigee*3600,1,0)),"")</f>
        <v/>
      </c>
      <c r="N6349" s="0" t="str">
        <f aca="false">IF(G6349=1,IF(COUNTIF(H$2:H6349,H6349)=1,COUNTIF($H:$H,H6349),""),"")</f>
        <v/>
      </c>
      <c r="O6349" s="0" t="str">
        <f aca="false">IF(G6349=1,IF(COUNTIF(I$2:I6349,I6349)=1,COUNTIF($I:$I,I6349),""),"")</f>
        <v/>
      </c>
      <c r="P6349" s="38" t="str">
        <f aca="false">IF(G6349=1,IF(COUNTIFS(C$2:C6349,C6349,G$2:G6349,1)=1,COUNTIFS($C:$C,C6349,$G:$G,1)+ROW()/10000000,""),"")</f>
        <v/>
      </c>
      <c r="Q6349" s="0" t="str">
        <f aca="false">IF(K6349=1,IF(COUNTIFS(C$2:C6349,C6349,K$2:K6349,1)=1,1,0),"")</f>
        <v/>
      </c>
      <c r="R6349" s="0" t="str">
        <f aca="false">IF(M6349=1,IF(COUNTIFS(C$2:C6349,C6349,M$2:M6349,1)=1,1,0),"")</f>
        <v/>
      </c>
      <c r="S6349" s="0" t="str">
        <f aca="false">IF(L6349=1,IF(COUNTIFS(C$2:C6349,C6349,L$2:L6349,1)=1,1,0),"")</f>
        <v/>
      </c>
      <c r="T6349" s="38" t="str">
        <f aca="false">IF(N6349="","",N6349+ROW()/10000000)</f>
        <v/>
      </c>
      <c r="U6349" s="0" t="str">
        <f aca="false">IF(G6349=1,IF(B6349="",1,0),"")</f>
        <v/>
      </c>
    </row>
    <row r="6350" customFormat="false" ht="15" hidden="false" customHeight="false" outlineLevel="0" collapsed="false">
      <c r="A6350" s="35"/>
      <c r="B6350" s="35"/>
      <c r="G6350" s="0" t="str">
        <f aca="false">IF(A6350="","",IF(AND(A6350&gt;=Debut,A6350&lt;Fin),1,0))</f>
        <v/>
      </c>
      <c r="H6350" s="0" t="str">
        <f aca="false">IF(G6350=1,INT(ROUND((A6350-Debut)*86400,0)/600),"")</f>
        <v/>
      </c>
      <c r="I6350" s="0" t="str">
        <f aca="false">IF(G6350=1,INT(ROUND((A6350-Debut)*86400,0)/3600),"")</f>
        <v/>
      </c>
      <c r="J6350" s="0" t="str">
        <f aca="false">IF(OR(A6350="",B6350=""),"",ROUND((B6350-A6350)*86400,0))</f>
        <v/>
      </c>
      <c r="K6350" s="37" t="str">
        <f aca="false">IF(G6350=1,IF(COUNTIFS($C:$C,C6350,$G:$G,1,$A:$A,"&gt;="&amp;(A6350-FenetreInterm/86400),$A:$A,"&lt;="&amp;A6350)&gt;=NbInterm,1,0),"")</f>
        <v/>
      </c>
      <c r="L6350" s="37" t="str">
        <f aca="false">IF(G6350=1,IF(B6350="",0,IF(J6350&lt;SeuilFugitive,1,0)),"")</f>
        <v/>
      </c>
      <c r="M6350" s="37" t="str">
        <f aca="false">IF(G6350=1,IF(B6350="",IF((Fin-A6350)*24&gt;SeuilFigee,1,0),IF(J6350&gt;SeuilFigee*3600,1,0)),"")</f>
        <v/>
      </c>
      <c r="N6350" s="0" t="str">
        <f aca="false">IF(G6350=1,IF(COUNTIF(H$2:H6350,H6350)=1,COUNTIF($H:$H,H6350),""),"")</f>
        <v/>
      </c>
      <c r="O6350" s="0" t="str">
        <f aca="false">IF(G6350=1,IF(COUNTIF(I$2:I6350,I6350)=1,COUNTIF($I:$I,I6350),""),"")</f>
        <v/>
      </c>
      <c r="P6350" s="38" t="str">
        <f aca="false">IF(G6350=1,IF(COUNTIFS(C$2:C6350,C6350,G$2:G6350,1)=1,COUNTIFS($C:$C,C6350,$G:$G,1)+ROW()/10000000,""),"")</f>
        <v/>
      </c>
      <c r="Q6350" s="0" t="str">
        <f aca="false">IF(K6350=1,IF(COUNTIFS(C$2:C6350,C6350,K$2:K6350,1)=1,1,0),"")</f>
        <v/>
      </c>
      <c r="R6350" s="0" t="str">
        <f aca="false">IF(M6350=1,IF(COUNTIFS(C$2:C6350,C6350,M$2:M6350,1)=1,1,0),"")</f>
        <v/>
      </c>
      <c r="S6350" s="0" t="str">
        <f aca="false">IF(L6350=1,IF(COUNTIFS(C$2:C6350,C6350,L$2:L6350,1)=1,1,0),"")</f>
        <v/>
      </c>
      <c r="T6350" s="38" t="str">
        <f aca="false">IF(N6350="","",N6350+ROW()/10000000)</f>
        <v/>
      </c>
      <c r="U6350" s="0" t="str">
        <f aca="false">IF(G6350=1,IF(B6350="",1,0),"")</f>
        <v/>
      </c>
    </row>
    <row r="6351" customFormat="false" ht="15" hidden="false" customHeight="false" outlineLevel="0" collapsed="false">
      <c r="A6351" s="35"/>
      <c r="B6351" s="35"/>
      <c r="G6351" s="0" t="str">
        <f aca="false">IF(A6351="","",IF(AND(A6351&gt;=Debut,A6351&lt;Fin),1,0))</f>
        <v/>
      </c>
      <c r="H6351" s="0" t="str">
        <f aca="false">IF(G6351=1,INT(ROUND((A6351-Debut)*86400,0)/600),"")</f>
        <v/>
      </c>
      <c r="I6351" s="0" t="str">
        <f aca="false">IF(G6351=1,INT(ROUND((A6351-Debut)*86400,0)/3600),"")</f>
        <v/>
      </c>
      <c r="J6351" s="0" t="str">
        <f aca="false">IF(OR(A6351="",B6351=""),"",ROUND((B6351-A6351)*86400,0))</f>
        <v/>
      </c>
      <c r="K6351" s="37" t="str">
        <f aca="false">IF(G6351=1,IF(COUNTIFS($C:$C,C6351,$G:$G,1,$A:$A,"&gt;="&amp;(A6351-FenetreInterm/86400),$A:$A,"&lt;="&amp;A6351)&gt;=NbInterm,1,0),"")</f>
        <v/>
      </c>
      <c r="L6351" s="37" t="str">
        <f aca="false">IF(G6351=1,IF(B6351="",0,IF(J6351&lt;SeuilFugitive,1,0)),"")</f>
        <v/>
      </c>
      <c r="M6351" s="37" t="str">
        <f aca="false">IF(G6351=1,IF(B6351="",IF((Fin-A6351)*24&gt;SeuilFigee,1,0),IF(J6351&gt;SeuilFigee*3600,1,0)),"")</f>
        <v/>
      </c>
      <c r="N6351" s="0" t="str">
        <f aca="false">IF(G6351=1,IF(COUNTIF(H$2:H6351,H6351)=1,COUNTIF($H:$H,H6351),""),"")</f>
        <v/>
      </c>
      <c r="O6351" s="0" t="str">
        <f aca="false">IF(G6351=1,IF(COUNTIF(I$2:I6351,I6351)=1,COUNTIF($I:$I,I6351),""),"")</f>
        <v/>
      </c>
      <c r="P6351" s="38" t="str">
        <f aca="false">IF(G6351=1,IF(COUNTIFS(C$2:C6351,C6351,G$2:G6351,1)=1,COUNTIFS($C:$C,C6351,$G:$G,1)+ROW()/10000000,""),"")</f>
        <v/>
      </c>
      <c r="Q6351" s="0" t="str">
        <f aca="false">IF(K6351=1,IF(COUNTIFS(C$2:C6351,C6351,K$2:K6351,1)=1,1,0),"")</f>
        <v/>
      </c>
      <c r="R6351" s="0" t="str">
        <f aca="false">IF(M6351=1,IF(COUNTIFS(C$2:C6351,C6351,M$2:M6351,1)=1,1,0),"")</f>
        <v/>
      </c>
      <c r="S6351" s="0" t="str">
        <f aca="false">IF(L6351=1,IF(COUNTIFS(C$2:C6351,C6351,L$2:L6351,1)=1,1,0),"")</f>
        <v/>
      </c>
      <c r="T6351" s="38" t="str">
        <f aca="false">IF(N6351="","",N6351+ROW()/10000000)</f>
        <v/>
      </c>
      <c r="U6351" s="0" t="str">
        <f aca="false">IF(G6351=1,IF(B6351="",1,0),"")</f>
        <v/>
      </c>
    </row>
    <row r="6352" customFormat="false" ht="15" hidden="false" customHeight="false" outlineLevel="0" collapsed="false">
      <c r="A6352" s="35"/>
      <c r="B6352" s="35"/>
      <c r="G6352" s="0" t="str">
        <f aca="false">IF(A6352="","",IF(AND(A6352&gt;=Debut,A6352&lt;Fin),1,0))</f>
        <v/>
      </c>
      <c r="H6352" s="0" t="str">
        <f aca="false">IF(G6352=1,INT(ROUND((A6352-Debut)*86400,0)/600),"")</f>
        <v/>
      </c>
      <c r="I6352" s="0" t="str">
        <f aca="false">IF(G6352=1,INT(ROUND((A6352-Debut)*86400,0)/3600),"")</f>
        <v/>
      </c>
      <c r="J6352" s="0" t="str">
        <f aca="false">IF(OR(A6352="",B6352=""),"",ROUND((B6352-A6352)*86400,0))</f>
        <v/>
      </c>
      <c r="K6352" s="37" t="str">
        <f aca="false">IF(G6352=1,IF(COUNTIFS($C:$C,C6352,$G:$G,1,$A:$A,"&gt;="&amp;(A6352-FenetreInterm/86400),$A:$A,"&lt;="&amp;A6352)&gt;=NbInterm,1,0),"")</f>
        <v/>
      </c>
      <c r="L6352" s="37" t="str">
        <f aca="false">IF(G6352=1,IF(B6352="",0,IF(J6352&lt;SeuilFugitive,1,0)),"")</f>
        <v/>
      </c>
      <c r="M6352" s="37" t="str">
        <f aca="false">IF(G6352=1,IF(B6352="",IF((Fin-A6352)*24&gt;SeuilFigee,1,0),IF(J6352&gt;SeuilFigee*3600,1,0)),"")</f>
        <v/>
      </c>
      <c r="N6352" s="0" t="str">
        <f aca="false">IF(G6352=1,IF(COUNTIF(H$2:H6352,H6352)=1,COUNTIF($H:$H,H6352),""),"")</f>
        <v/>
      </c>
      <c r="O6352" s="0" t="str">
        <f aca="false">IF(G6352=1,IF(COUNTIF(I$2:I6352,I6352)=1,COUNTIF($I:$I,I6352),""),"")</f>
        <v/>
      </c>
      <c r="P6352" s="38" t="str">
        <f aca="false">IF(G6352=1,IF(COUNTIFS(C$2:C6352,C6352,G$2:G6352,1)=1,COUNTIFS($C:$C,C6352,$G:$G,1)+ROW()/10000000,""),"")</f>
        <v/>
      </c>
      <c r="Q6352" s="0" t="str">
        <f aca="false">IF(K6352=1,IF(COUNTIFS(C$2:C6352,C6352,K$2:K6352,1)=1,1,0),"")</f>
        <v/>
      </c>
      <c r="R6352" s="0" t="str">
        <f aca="false">IF(M6352=1,IF(COUNTIFS(C$2:C6352,C6352,M$2:M6352,1)=1,1,0),"")</f>
        <v/>
      </c>
      <c r="S6352" s="0" t="str">
        <f aca="false">IF(L6352=1,IF(COUNTIFS(C$2:C6352,C6352,L$2:L6352,1)=1,1,0),"")</f>
        <v/>
      </c>
      <c r="T6352" s="38" t="str">
        <f aca="false">IF(N6352="","",N6352+ROW()/10000000)</f>
        <v/>
      </c>
      <c r="U6352" s="0" t="str">
        <f aca="false">IF(G6352=1,IF(B6352="",1,0),"")</f>
        <v/>
      </c>
    </row>
    <row r="6353" customFormat="false" ht="15" hidden="false" customHeight="false" outlineLevel="0" collapsed="false">
      <c r="A6353" s="35"/>
      <c r="B6353" s="35"/>
      <c r="G6353" s="0" t="str">
        <f aca="false">IF(A6353="","",IF(AND(A6353&gt;=Debut,A6353&lt;Fin),1,0))</f>
        <v/>
      </c>
      <c r="H6353" s="0" t="str">
        <f aca="false">IF(G6353=1,INT(ROUND((A6353-Debut)*86400,0)/600),"")</f>
        <v/>
      </c>
      <c r="I6353" s="0" t="str">
        <f aca="false">IF(G6353=1,INT(ROUND((A6353-Debut)*86400,0)/3600),"")</f>
        <v/>
      </c>
      <c r="J6353" s="0" t="str">
        <f aca="false">IF(OR(A6353="",B6353=""),"",ROUND((B6353-A6353)*86400,0))</f>
        <v/>
      </c>
      <c r="K6353" s="37" t="str">
        <f aca="false">IF(G6353=1,IF(COUNTIFS($C:$C,C6353,$G:$G,1,$A:$A,"&gt;="&amp;(A6353-FenetreInterm/86400),$A:$A,"&lt;="&amp;A6353)&gt;=NbInterm,1,0),"")</f>
        <v/>
      </c>
      <c r="L6353" s="37" t="str">
        <f aca="false">IF(G6353=1,IF(B6353="",0,IF(J6353&lt;SeuilFugitive,1,0)),"")</f>
        <v/>
      </c>
      <c r="M6353" s="37" t="str">
        <f aca="false">IF(G6353=1,IF(B6353="",IF((Fin-A6353)*24&gt;SeuilFigee,1,0),IF(J6353&gt;SeuilFigee*3600,1,0)),"")</f>
        <v/>
      </c>
      <c r="N6353" s="0" t="str">
        <f aca="false">IF(G6353=1,IF(COUNTIF(H$2:H6353,H6353)=1,COUNTIF($H:$H,H6353),""),"")</f>
        <v/>
      </c>
      <c r="O6353" s="0" t="str">
        <f aca="false">IF(G6353=1,IF(COUNTIF(I$2:I6353,I6353)=1,COUNTIF($I:$I,I6353),""),"")</f>
        <v/>
      </c>
      <c r="P6353" s="38" t="str">
        <f aca="false">IF(G6353=1,IF(COUNTIFS(C$2:C6353,C6353,G$2:G6353,1)=1,COUNTIFS($C:$C,C6353,$G:$G,1)+ROW()/10000000,""),"")</f>
        <v/>
      </c>
      <c r="Q6353" s="0" t="str">
        <f aca="false">IF(K6353=1,IF(COUNTIFS(C$2:C6353,C6353,K$2:K6353,1)=1,1,0),"")</f>
        <v/>
      </c>
      <c r="R6353" s="0" t="str">
        <f aca="false">IF(M6353=1,IF(COUNTIFS(C$2:C6353,C6353,M$2:M6353,1)=1,1,0),"")</f>
        <v/>
      </c>
      <c r="S6353" s="0" t="str">
        <f aca="false">IF(L6353=1,IF(COUNTIFS(C$2:C6353,C6353,L$2:L6353,1)=1,1,0),"")</f>
        <v/>
      </c>
      <c r="T6353" s="38" t="str">
        <f aca="false">IF(N6353="","",N6353+ROW()/10000000)</f>
        <v/>
      </c>
      <c r="U6353" s="0" t="str">
        <f aca="false">IF(G6353=1,IF(B6353="",1,0),"")</f>
        <v/>
      </c>
    </row>
    <row r="6354" customFormat="false" ht="15" hidden="false" customHeight="false" outlineLevel="0" collapsed="false">
      <c r="A6354" s="35"/>
      <c r="B6354" s="35"/>
      <c r="G6354" s="0" t="str">
        <f aca="false">IF(A6354="","",IF(AND(A6354&gt;=Debut,A6354&lt;Fin),1,0))</f>
        <v/>
      </c>
      <c r="H6354" s="0" t="str">
        <f aca="false">IF(G6354=1,INT(ROUND((A6354-Debut)*86400,0)/600),"")</f>
        <v/>
      </c>
      <c r="I6354" s="0" t="str">
        <f aca="false">IF(G6354=1,INT(ROUND((A6354-Debut)*86400,0)/3600),"")</f>
        <v/>
      </c>
      <c r="J6354" s="0" t="str">
        <f aca="false">IF(OR(A6354="",B6354=""),"",ROUND((B6354-A6354)*86400,0))</f>
        <v/>
      </c>
      <c r="K6354" s="37" t="str">
        <f aca="false">IF(G6354=1,IF(COUNTIFS($C:$C,C6354,$G:$G,1,$A:$A,"&gt;="&amp;(A6354-FenetreInterm/86400),$A:$A,"&lt;="&amp;A6354)&gt;=NbInterm,1,0),"")</f>
        <v/>
      </c>
      <c r="L6354" s="37" t="str">
        <f aca="false">IF(G6354=1,IF(B6354="",0,IF(J6354&lt;SeuilFugitive,1,0)),"")</f>
        <v/>
      </c>
      <c r="M6354" s="37" t="str">
        <f aca="false">IF(G6354=1,IF(B6354="",IF((Fin-A6354)*24&gt;SeuilFigee,1,0),IF(J6354&gt;SeuilFigee*3600,1,0)),"")</f>
        <v/>
      </c>
      <c r="N6354" s="0" t="str">
        <f aca="false">IF(G6354=1,IF(COUNTIF(H$2:H6354,H6354)=1,COUNTIF($H:$H,H6354),""),"")</f>
        <v/>
      </c>
      <c r="O6354" s="0" t="str">
        <f aca="false">IF(G6354=1,IF(COUNTIF(I$2:I6354,I6354)=1,COUNTIF($I:$I,I6354),""),"")</f>
        <v/>
      </c>
      <c r="P6354" s="38" t="str">
        <f aca="false">IF(G6354=1,IF(COUNTIFS(C$2:C6354,C6354,G$2:G6354,1)=1,COUNTIFS($C:$C,C6354,$G:$G,1)+ROW()/10000000,""),"")</f>
        <v/>
      </c>
      <c r="Q6354" s="0" t="str">
        <f aca="false">IF(K6354=1,IF(COUNTIFS(C$2:C6354,C6354,K$2:K6354,1)=1,1,0),"")</f>
        <v/>
      </c>
      <c r="R6354" s="0" t="str">
        <f aca="false">IF(M6354=1,IF(COUNTIFS(C$2:C6354,C6354,M$2:M6354,1)=1,1,0),"")</f>
        <v/>
      </c>
      <c r="S6354" s="0" t="str">
        <f aca="false">IF(L6354=1,IF(COUNTIFS(C$2:C6354,C6354,L$2:L6354,1)=1,1,0),"")</f>
        <v/>
      </c>
      <c r="T6354" s="38" t="str">
        <f aca="false">IF(N6354="","",N6354+ROW()/10000000)</f>
        <v/>
      </c>
      <c r="U6354" s="0" t="str">
        <f aca="false">IF(G6354=1,IF(B6354="",1,0),"")</f>
        <v/>
      </c>
    </row>
    <row r="6355" customFormat="false" ht="15" hidden="false" customHeight="false" outlineLevel="0" collapsed="false">
      <c r="A6355" s="35"/>
      <c r="B6355" s="35"/>
      <c r="G6355" s="0" t="str">
        <f aca="false">IF(A6355="","",IF(AND(A6355&gt;=Debut,A6355&lt;Fin),1,0))</f>
        <v/>
      </c>
      <c r="H6355" s="0" t="str">
        <f aca="false">IF(G6355=1,INT(ROUND((A6355-Debut)*86400,0)/600),"")</f>
        <v/>
      </c>
      <c r="I6355" s="0" t="str">
        <f aca="false">IF(G6355=1,INT(ROUND((A6355-Debut)*86400,0)/3600),"")</f>
        <v/>
      </c>
      <c r="J6355" s="0" t="str">
        <f aca="false">IF(OR(A6355="",B6355=""),"",ROUND((B6355-A6355)*86400,0))</f>
        <v/>
      </c>
      <c r="K6355" s="37" t="str">
        <f aca="false">IF(G6355=1,IF(COUNTIFS($C:$C,C6355,$G:$G,1,$A:$A,"&gt;="&amp;(A6355-FenetreInterm/86400),$A:$A,"&lt;="&amp;A6355)&gt;=NbInterm,1,0),"")</f>
        <v/>
      </c>
      <c r="L6355" s="37" t="str">
        <f aca="false">IF(G6355=1,IF(B6355="",0,IF(J6355&lt;SeuilFugitive,1,0)),"")</f>
        <v/>
      </c>
      <c r="M6355" s="37" t="str">
        <f aca="false">IF(G6355=1,IF(B6355="",IF((Fin-A6355)*24&gt;SeuilFigee,1,0),IF(J6355&gt;SeuilFigee*3600,1,0)),"")</f>
        <v/>
      </c>
      <c r="N6355" s="0" t="str">
        <f aca="false">IF(G6355=1,IF(COUNTIF(H$2:H6355,H6355)=1,COUNTIF($H:$H,H6355),""),"")</f>
        <v/>
      </c>
      <c r="O6355" s="0" t="str">
        <f aca="false">IF(G6355=1,IF(COUNTIF(I$2:I6355,I6355)=1,COUNTIF($I:$I,I6355),""),"")</f>
        <v/>
      </c>
      <c r="P6355" s="38" t="str">
        <f aca="false">IF(G6355=1,IF(COUNTIFS(C$2:C6355,C6355,G$2:G6355,1)=1,COUNTIFS($C:$C,C6355,$G:$G,1)+ROW()/10000000,""),"")</f>
        <v/>
      </c>
      <c r="Q6355" s="0" t="str">
        <f aca="false">IF(K6355=1,IF(COUNTIFS(C$2:C6355,C6355,K$2:K6355,1)=1,1,0),"")</f>
        <v/>
      </c>
      <c r="R6355" s="0" t="str">
        <f aca="false">IF(M6355=1,IF(COUNTIFS(C$2:C6355,C6355,M$2:M6355,1)=1,1,0),"")</f>
        <v/>
      </c>
      <c r="S6355" s="0" t="str">
        <f aca="false">IF(L6355=1,IF(COUNTIFS(C$2:C6355,C6355,L$2:L6355,1)=1,1,0),"")</f>
        <v/>
      </c>
      <c r="T6355" s="38" t="str">
        <f aca="false">IF(N6355="","",N6355+ROW()/10000000)</f>
        <v/>
      </c>
      <c r="U6355" s="0" t="str">
        <f aca="false">IF(G6355=1,IF(B6355="",1,0),"")</f>
        <v/>
      </c>
    </row>
    <row r="6356" customFormat="false" ht="15" hidden="false" customHeight="false" outlineLevel="0" collapsed="false">
      <c r="A6356" s="35"/>
      <c r="B6356" s="35"/>
      <c r="G6356" s="0" t="str">
        <f aca="false">IF(A6356="","",IF(AND(A6356&gt;=Debut,A6356&lt;Fin),1,0))</f>
        <v/>
      </c>
      <c r="H6356" s="0" t="str">
        <f aca="false">IF(G6356=1,INT(ROUND((A6356-Debut)*86400,0)/600),"")</f>
        <v/>
      </c>
      <c r="I6356" s="0" t="str">
        <f aca="false">IF(G6356=1,INT(ROUND((A6356-Debut)*86400,0)/3600),"")</f>
        <v/>
      </c>
      <c r="J6356" s="0" t="str">
        <f aca="false">IF(OR(A6356="",B6356=""),"",ROUND((B6356-A6356)*86400,0))</f>
        <v/>
      </c>
      <c r="K6356" s="37" t="str">
        <f aca="false">IF(G6356=1,IF(COUNTIFS($C:$C,C6356,$G:$G,1,$A:$A,"&gt;="&amp;(A6356-FenetreInterm/86400),$A:$A,"&lt;="&amp;A6356)&gt;=NbInterm,1,0),"")</f>
        <v/>
      </c>
      <c r="L6356" s="37" t="str">
        <f aca="false">IF(G6356=1,IF(B6356="",0,IF(J6356&lt;SeuilFugitive,1,0)),"")</f>
        <v/>
      </c>
      <c r="M6356" s="37" t="str">
        <f aca="false">IF(G6356=1,IF(B6356="",IF((Fin-A6356)*24&gt;SeuilFigee,1,0),IF(J6356&gt;SeuilFigee*3600,1,0)),"")</f>
        <v/>
      </c>
      <c r="N6356" s="0" t="str">
        <f aca="false">IF(G6356=1,IF(COUNTIF(H$2:H6356,H6356)=1,COUNTIF($H:$H,H6356),""),"")</f>
        <v/>
      </c>
      <c r="O6356" s="0" t="str">
        <f aca="false">IF(G6356=1,IF(COUNTIF(I$2:I6356,I6356)=1,COUNTIF($I:$I,I6356),""),"")</f>
        <v/>
      </c>
      <c r="P6356" s="38" t="str">
        <f aca="false">IF(G6356=1,IF(COUNTIFS(C$2:C6356,C6356,G$2:G6356,1)=1,COUNTIFS($C:$C,C6356,$G:$G,1)+ROW()/10000000,""),"")</f>
        <v/>
      </c>
      <c r="Q6356" s="0" t="str">
        <f aca="false">IF(K6356=1,IF(COUNTIFS(C$2:C6356,C6356,K$2:K6356,1)=1,1,0),"")</f>
        <v/>
      </c>
      <c r="R6356" s="0" t="str">
        <f aca="false">IF(M6356=1,IF(COUNTIFS(C$2:C6356,C6356,M$2:M6356,1)=1,1,0),"")</f>
        <v/>
      </c>
      <c r="S6356" s="0" t="str">
        <f aca="false">IF(L6356=1,IF(COUNTIFS(C$2:C6356,C6356,L$2:L6356,1)=1,1,0),"")</f>
        <v/>
      </c>
      <c r="T6356" s="38" t="str">
        <f aca="false">IF(N6356="","",N6356+ROW()/10000000)</f>
        <v/>
      </c>
      <c r="U6356" s="0" t="str">
        <f aca="false">IF(G6356=1,IF(B6356="",1,0),"")</f>
        <v/>
      </c>
    </row>
    <row r="6357" customFormat="false" ht="15" hidden="false" customHeight="false" outlineLevel="0" collapsed="false">
      <c r="A6357" s="35"/>
      <c r="B6357" s="35"/>
      <c r="G6357" s="0" t="str">
        <f aca="false">IF(A6357="","",IF(AND(A6357&gt;=Debut,A6357&lt;Fin),1,0))</f>
        <v/>
      </c>
      <c r="H6357" s="0" t="str">
        <f aca="false">IF(G6357=1,INT(ROUND((A6357-Debut)*86400,0)/600),"")</f>
        <v/>
      </c>
      <c r="I6357" s="0" t="str">
        <f aca="false">IF(G6357=1,INT(ROUND((A6357-Debut)*86400,0)/3600),"")</f>
        <v/>
      </c>
      <c r="J6357" s="0" t="str">
        <f aca="false">IF(OR(A6357="",B6357=""),"",ROUND((B6357-A6357)*86400,0))</f>
        <v/>
      </c>
      <c r="K6357" s="37" t="str">
        <f aca="false">IF(G6357=1,IF(COUNTIFS($C:$C,C6357,$G:$G,1,$A:$A,"&gt;="&amp;(A6357-FenetreInterm/86400),$A:$A,"&lt;="&amp;A6357)&gt;=NbInterm,1,0),"")</f>
        <v/>
      </c>
      <c r="L6357" s="37" t="str">
        <f aca="false">IF(G6357=1,IF(B6357="",0,IF(J6357&lt;SeuilFugitive,1,0)),"")</f>
        <v/>
      </c>
      <c r="M6357" s="37" t="str">
        <f aca="false">IF(G6357=1,IF(B6357="",IF((Fin-A6357)*24&gt;SeuilFigee,1,0),IF(J6357&gt;SeuilFigee*3600,1,0)),"")</f>
        <v/>
      </c>
      <c r="N6357" s="0" t="str">
        <f aca="false">IF(G6357=1,IF(COUNTIF(H$2:H6357,H6357)=1,COUNTIF($H:$H,H6357),""),"")</f>
        <v/>
      </c>
      <c r="O6357" s="0" t="str">
        <f aca="false">IF(G6357=1,IF(COUNTIF(I$2:I6357,I6357)=1,COUNTIF($I:$I,I6357),""),"")</f>
        <v/>
      </c>
      <c r="P6357" s="38" t="str">
        <f aca="false">IF(G6357=1,IF(COUNTIFS(C$2:C6357,C6357,G$2:G6357,1)=1,COUNTIFS($C:$C,C6357,$G:$G,1)+ROW()/10000000,""),"")</f>
        <v/>
      </c>
      <c r="Q6357" s="0" t="str">
        <f aca="false">IF(K6357=1,IF(COUNTIFS(C$2:C6357,C6357,K$2:K6357,1)=1,1,0),"")</f>
        <v/>
      </c>
      <c r="R6357" s="0" t="str">
        <f aca="false">IF(M6357=1,IF(COUNTIFS(C$2:C6357,C6357,M$2:M6357,1)=1,1,0),"")</f>
        <v/>
      </c>
      <c r="S6357" s="0" t="str">
        <f aca="false">IF(L6357=1,IF(COUNTIFS(C$2:C6357,C6357,L$2:L6357,1)=1,1,0),"")</f>
        <v/>
      </c>
      <c r="T6357" s="38" t="str">
        <f aca="false">IF(N6357="","",N6357+ROW()/10000000)</f>
        <v/>
      </c>
      <c r="U6357" s="0" t="str">
        <f aca="false">IF(G6357=1,IF(B6357="",1,0),"")</f>
        <v/>
      </c>
    </row>
    <row r="6358" customFormat="false" ht="15" hidden="false" customHeight="false" outlineLevel="0" collapsed="false">
      <c r="A6358" s="35"/>
      <c r="B6358" s="35"/>
      <c r="G6358" s="0" t="str">
        <f aca="false">IF(A6358="","",IF(AND(A6358&gt;=Debut,A6358&lt;Fin),1,0))</f>
        <v/>
      </c>
      <c r="H6358" s="0" t="str">
        <f aca="false">IF(G6358=1,INT(ROUND((A6358-Debut)*86400,0)/600),"")</f>
        <v/>
      </c>
      <c r="I6358" s="0" t="str">
        <f aca="false">IF(G6358=1,INT(ROUND((A6358-Debut)*86400,0)/3600),"")</f>
        <v/>
      </c>
      <c r="J6358" s="0" t="str">
        <f aca="false">IF(OR(A6358="",B6358=""),"",ROUND((B6358-A6358)*86400,0))</f>
        <v/>
      </c>
      <c r="K6358" s="37" t="str">
        <f aca="false">IF(G6358=1,IF(COUNTIFS($C:$C,C6358,$G:$G,1,$A:$A,"&gt;="&amp;(A6358-FenetreInterm/86400),$A:$A,"&lt;="&amp;A6358)&gt;=NbInterm,1,0),"")</f>
        <v/>
      </c>
      <c r="L6358" s="37" t="str">
        <f aca="false">IF(G6358=1,IF(B6358="",0,IF(J6358&lt;SeuilFugitive,1,0)),"")</f>
        <v/>
      </c>
      <c r="M6358" s="37" t="str">
        <f aca="false">IF(G6358=1,IF(B6358="",IF((Fin-A6358)*24&gt;SeuilFigee,1,0),IF(J6358&gt;SeuilFigee*3600,1,0)),"")</f>
        <v/>
      </c>
      <c r="N6358" s="0" t="str">
        <f aca="false">IF(G6358=1,IF(COUNTIF(H$2:H6358,H6358)=1,COUNTIF($H:$H,H6358),""),"")</f>
        <v/>
      </c>
      <c r="O6358" s="0" t="str">
        <f aca="false">IF(G6358=1,IF(COUNTIF(I$2:I6358,I6358)=1,COUNTIF($I:$I,I6358),""),"")</f>
        <v/>
      </c>
      <c r="P6358" s="38" t="str">
        <f aca="false">IF(G6358=1,IF(COUNTIFS(C$2:C6358,C6358,G$2:G6358,1)=1,COUNTIFS($C:$C,C6358,$G:$G,1)+ROW()/10000000,""),"")</f>
        <v/>
      </c>
      <c r="Q6358" s="0" t="str">
        <f aca="false">IF(K6358=1,IF(COUNTIFS(C$2:C6358,C6358,K$2:K6358,1)=1,1,0),"")</f>
        <v/>
      </c>
      <c r="R6358" s="0" t="str">
        <f aca="false">IF(M6358=1,IF(COUNTIFS(C$2:C6358,C6358,M$2:M6358,1)=1,1,0),"")</f>
        <v/>
      </c>
      <c r="S6358" s="0" t="str">
        <f aca="false">IF(L6358=1,IF(COUNTIFS(C$2:C6358,C6358,L$2:L6358,1)=1,1,0),"")</f>
        <v/>
      </c>
      <c r="T6358" s="38" t="str">
        <f aca="false">IF(N6358="","",N6358+ROW()/10000000)</f>
        <v/>
      </c>
      <c r="U6358" s="0" t="str">
        <f aca="false">IF(G6358=1,IF(B6358="",1,0),"")</f>
        <v/>
      </c>
    </row>
    <row r="6359" customFormat="false" ht="15" hidden="false" customHeight="false" outlineLevel="0" collapsed="false">
      <c r="A6359" s="35"/>
      <c r="B6359" s="35"/>
      <c r="G6359" s="0" t="str">
        <f aca="false">IF(A6359="","",IF(AND(A6359&gt;=Debut,A6359&lt;Fin),1,0))</f>
        <v/>
      </c>
      <c r="H6359" s="0" t="str">
        <f aca="false">IF(G6359=1,INT(ROUND((A6359-Debut)*86400,0)/600),"")</f>
        <v/>
      </c>
      <c r="I6359" s="0" t="str">
        <f aca="false">IF(G6359=1,INT(ROUND((A6359-Debut)*86400,0)/3600),"")</f>
        <v/>
      </c>
      <c r="J6359" s="0" t="str">
        <f aca="false">IF(OR(A6359="",B6359=""),"",ROUND((B6359-A6359)*86400,0))</f>
        <v/>
      </c>
      <c r="K6359" s="37" t="str">
        <f aca="false">IF(G6359=1,IF(COUNTIFS($C:$C,C6359,$G:$G,1,$A:$A,"&gt;="&amp;(A6359-FenetreInterm/86400),$A:$A,"&lt;="&amp;A6359)&gt;=NbInterm,1,0),"")</f>
        <v/>
      </c>
      <c r="L6359" s="37" t="str">
        <f aca="false">IF(G6359=1,IF(B6359="",0,IF(J6359&lt;SeuilFugitive,1,0)),"")</f>
        <v/>
      </c>
      <c r="M6359" s="37" t="str">
        <f aca="false">IF(G6359=1,IF(B6359="",IF((Fin-A6359)*24&gt;SeuilFigee,1,0),IF(J6359&gt;SeuilFigee*3600,1,0)),"")</f>
        <v/>
      </c>
      <c r="N6359" s="0" t="str">
        <f aca="false">IF(G6359=1,IF(COUNTIF(H$2:H6359,H6359)=1,COUNTIF($H:$H,H6359),""),"")</f>
        <v/>
      </c>
      <c r="O6359" s="0" t="str">
        <f aca="false">IF(G6359=1,IF(COUNTIF(I$2:I6359,I6359)=1,COUNTIF($I:$I,I6359),""),"")</f>
        <v/>
      </c>
      <c r="P6359" s="38" t="str">
        <f aca="false">IF(G6359=1,IF(COUNTIFS(C$2:C6359,C6359,G$2:G6359,1)=1,COUNTIFS($C:$C,C6359,$G:$G,1)+ROW()/10000000,""),"")</f>
        <v/>
      </c>
      <c r="Q6359" s="0" t="str">
        <f aca="false">IF(K6359=1,IF(COUNTIFS(C$2:C6359,C6359,K$2:K6359,1)=1,1,0),"")</f>
        <v/>
      </c>
      <c r="R6359" s="0" t="str">
        <f aca="false">IF(M6359=1,IF(COUNTIFS(C$2:C6359,C6359,M$2:M6359,1)=1,1,0),"")</f>
        <v/>
      </c>
      <c r="S6359" s="0" t="str">
        <f aca="false">IF(L6359=1,IF(COUNTIFS(C$2:C6359,C6359,L$2:L6359,1)=1,1,0),"")</f>
        <v/>
      </c>
      <c r="T6359" s="38" t="str">
        <f aca="false">IF(N6359="","",N6359+ROW()/10000000)</f>
        <v/>
      </c>
      <c r="U6359" s="0" t="str">
        <f aca="false">IF(G6359=1,IF(B6359="",1,0),"")</f>
        <v/>
      </c>
    </row>
    <row r="6360" customFormat="false" ht="15" hidden="false" customHeight="false" outlineLevel="0" collapsed="false">
      <c r="A6360" s="35"/>
      <c r="B6360" s="35"/>
      <c r="G6360" s="0" t="str">
        <f aca="false">IF(A6360="","",IF(AND(A6360&gt;=Debut,A6360&lt;Fin),1,0))</f>
        <v/>
      </c>
      <c r="H6360" s="0" t="str">
        <f aca="false">IF(G6360=1,INT(ROUND((A6360-Debut)*86400,0)/600),"")</f>
        <v/>
      </c>
      <c r="I6360" s="0" t="str">
        <f aca="false">IF(G6360=1,INT(ROUND((A6360-Debut)*86400,0)/3600),"")</f>
        <v/>
      </c>
      <c r="J6360" s="0" t="str">
        <f aca="false">IF(OR(A6360="",B6360=""),"",ROUND((B6360-A6360)*86400,0))</f>
        <v/>
      </c>
      <c r="K6360" s="37" t="str">
        <f aca="false">IF(G6360=1,IF(COUNTIFS($C:$C,C6360,$G:$G,1,$A:$A,"&gt;="&amp;(A6360-FenetreInterm/86400),$A:$A,"&lt;="&amp;A6360)&gt;=NbInterm,1,0),"")</f>
        <v/>
      </c>
      <c r="L6360" s="37" t="str">
        <f aca="false">IF(G6360=1,IF(B6360="",0,IF(J6360&lt;SeuilFugitive,1,0)),"")</f>
        <v/>
      </c>
      <c r="M6360" s="37" t="str">
        <f aca="false">IF(G6360=1,IF(B6360="",IF((Fin-A6360)*24&gt;SeuilFigee,1,0),IF(J6360&gt;SeuilFigee*3600,1,0)),"")</f>
        <v/>
      </c>
      <c r="N6360" s="0" t="str">
        <f aca="false">IF(G6360=1,IF(COUNTIF(H$2:H6360,H6360)=1,COUNTIF($H:$H,H6360),""),"")</f>
        <v/>
      </c>
      <c r="O6360" s="0" t="str">
        <f aca="false">IF(G6360=1,IF(COUNTIF(I$2:I6360,I6360)=1,COUNTIF($I:$I,I6360),""),"")</f>
        <v/>
      </c>
      <c r="P6360" s="38" t="str">
        <f aca="false">IF(G6360=1,IF(COUNTIFS(C$2:C6360,C6360,G$2:G6360,1)=1,COUNTIFS($C:$C,C6360,$G:$G,1)+ROW()/10000000,""),"")</f>
        <v/>
      </c>
      <c r="Q6360" s="0" t="str">
        <f aca="false">IF(K6360=1,IF(COUNTIFS(C$2:C6360,C6360,K$2:K6360,1)=1,1,0),"")</f>
        <v/>
      </c>
      <c r="R6360" s="0" t="str">
        <f aca="false">IF(M6360=1,IF(COUNTIFS(C$2:C6360,C6360,M$2:M6360,1)=1,1,0),"")</f>
        <v/>
      </c>
      <c r="S6360" s="0" t="str">
        <f aca="false">IF(L6360=1,IF(COUNTIFS(C$2:C6360,C6360,L$2:L6360,1)=1,1,0),"")</f>
        <v/>
      </c>
      <c r="T6360" s="38" t="str">
        <f aca="false">IF(N6360="","",N6360+ROW()/10000000)</f>
        <v/>
      </c>
      <c r="U6360" s="0" t="str">
        <f aca="false">IF(G6360=1,IF(B6360="",1,0),"")</f>
        <v/>
      </c>
    </row>
    <row r="6361" customFormat="false" ht="15" hidden="false" customHeight="false" outlineLevel="0" collapsed="false">
      <c r="A6361" s="35"/>
      <c r="B6361" s="35"/>
      <c r="G6361" s="0" t="str">
        <f aca="false">IF(A6361="","",IF(AND(A6361&gt;=Debut,A6361&lt;Fin),1,0))</f>
        <v/>
      </c>
      <c r="H6361" s="0" t="str">
        <f aca="false">IF(G6361=1,INT(ROUND((A6361-Debut)*86400,0)/600),"")</f>
        <v/>
      </c>
      <c r="I6361" s="0" t="str">
        <f aca="false">IF(G6361=1,INT(ROUND((A6361-Debut)*86400,0)/3600),"")</f>
        <v/>
      </c>
      <c r="J6361" s="0" t="str">
        <f aca="false">IF(OR(A6361="",B6361=""),"",ROUND((B6361-A6361)*86400,0))</f>
        <v/>
      </c>
      <c r="K6361" s="37" t="str">
        <f aca="false">IF(G6361=1,IF(COUNTIFS($C:$C,C6361,$G:$G,1,$A:$A,"&gt;="&amp;(A6361-FenetreInterm/86400),$A:$A,"&lt;="&amp;A6361)&gt;=NbInterm,1,0),"")</f>
        <v/>
      </c>
      <c r="L6361" s="37" t="str">
        <f aca="false">IF(G6361=1,IF(B6361="",0,IF(J6361&lt;SeuilFugitive,1,0)),"")</f>
        <v/>
      </c>
      <c r="M6361" s="37" t="str">
        <f aca="false">IF(G6361=1,IF(B6361="",IF((Fin-A6361)*24&gt;SeuilFigee,1,0),IF(J6361&gt;SeuilFigee*3600,1,0)),"")</f>
        <v/>
      </c>
      <c r="N6361" s="0" t="str">
        <f aca="false">IF(G6361=1,IF(COUNTIF(H$2:H6361,H6361)=1,COUNTIF($H:$H,H6361),""),"")</f>
        <v/>
      </c>
      <c r="O6361" s="0" t="str">
        <f aca="false">IF(G6361=1,IF(COUNTIF(I$2:I6361,I6361)=1,COUNTIF($I:$I,I6361),""),"")</f>
        <v/>
      </c>
      <c r="P6361" s="38" t="str">
        <f aca="false">IF(G6361=1,IF(COUNTIFS(C$2:C6361,C6361,G$2:G6361,1)=1,COUNTIFS($C:$C,C6361,$G:$G,1)+ROW()/10000000,""),"")</f>
        <v/>
      </c>
      <c r="Q6361" s="0" t="str">
        <f aca="false">IF(K6361=1,IF(COUNTIFS(C$2:C6361,C6361,K$2:K6361,1)=1,1,0),"")</f>
        <v/>
      </c>
      <c r="R6361" s="0" t="str">
        <f aca="false">IF(M6361=1,IF(COUNTIFS(C$2:C6361,C6361,M$2:M6361,1)=1,1,0),"")</f>
        <v/>
      </c>
      <c r="S6361" s="0" t="str">
        <f aca="false">IF(L6361=1,IF(COUNTIFS(C$2:C6361,C6361,L$2:L6361,1)=1,1,0),"")</f>
        <v/>
      </c>
      <c r="T6361" s="38" t="str">
        <f aca="false">IF(N6361="","",N6361+ROW()/10000000)</f>
        <v/>
      </c>
      <c r="U6361" s="0" t="str">
        <f aca="false">IF(G6361=1,IF(B6361="",1,0),"")</f>
        <v/>
      </c>
    </row>
    <row r="6362" customFormat="false" ht="15" hidden="false" customHeight="false" outlineLevel="0" collapsed="false">
      <c r="A6362" s="35"/>
      <c r="B6362" s="35"/>
      <c r="G6362" s="0" t="str">
        <f aca="false">IF(A6362="","",IF(AND(A6362&gt;=Debut,A6362&lt;Fin),1,0))</f>
        <v/>
      </c>
      <c r="H6362" s="0" t="str">
        <f aca="false">IF(G6362=1,INT(ROUND((A6362-Debut)*86400,0)/600),"")</f>
        <v/>
      </c>
      <c r="I6362" s="0" t="str">
        <f aca="false">IF(G6362=1,INT(ROUND((A6362-Debut)*86400,0)/3600),"")</f>
        <v/>
      </c>
      <c r="J6362" s="0" t="str">
        <f aca="false">IF(OR(A6362="",B6362=""),"",ROUND((B6362-A6362)*86400,0))</f>
        <v/>
      </c>
      <c r="K6362" s="37" t="str">
        <f aca="false">IF(G6362=1,IF(COUNTIFS($C:$C,C6362,$G:$G,1,$A:$A,"&gt;="&amp;(A6362-FenetreInterm/86400),$A:$A,"&lt;="&amp;A6362)&gt;=NbInterm,1,0),"")</f>
        <v/>
      </c>
      <c r="L6362" s="37" t="str">
        <f aca="false">IF(G6362=1,IF(B6362="",0,IF(J6362&lt;SeuilFugitive,1,0)),"")</f>
        <v/>
      </c>
      <c r="M6362" s="37" t="str">
        <f aca="false">IF(G6362=1,IF(B6362="",IF((Fin-A6362)*24&gt;SeuilFigee,1,0),IF(J6362&gt;SeuilFigee*3600,1,0)),"")</f>
        <v/>
      </c>
      <c r="N6362" s="0" t="str">
        <f aca="false">IF(G6362=1,IF(COUNTIF(H$2:H6362,H6362)=1,COUNTIF($H:$H,H6362),""),"")</f>
        <v/>
      </c>
      <c r="O6362" s="0" t="str">
        <f aca="false">IF(G6362=1,IF(COUNTIF(I$2:I6362,I6362)=1,COUNTIF($I:$I,I6362),""),"")</f>
        <v/>
      </c>
      <c r="P6362" s="38" t="str">
        <f aca="false">IF(G6362=1,IF(COUNTIFS(C$2:C6362,C6362,G$2:G6362,1)=1,COUNTIFS($C:$C,C6362,$G:$G,1)+ROW()/10000000,""),"")</f>
        <v/>
      </c>
      <c r="Q6362" s="0" t="str">
        <f aca="false">IF(K6362=1,IF(COUNTIFS(C$2:C6362,C6362,K$2:K6362,1)=1,1,0),"")</f>
        <v/>
      </c>
      <c r="R6362" s="0" t="str">
        <f aca="false">IF(M6362=1,IF(COUNTIFS(C$2:C6362,C6362,M$2:M6362,1)=1,1,0),"")</f>
        <v/>
      </c>
      <c r="S6362" s="0" t="str">
        <f aca="false">IF(L6362=1,IF(COUNTIFS(C$2:C6362,C6362,L$2:L6362,1)=1,1,0),"")</f>
        <v/>
      </c>
      <c r="T6362" s="38" t="str">
        <f aca="false">IF(N6362="","",N6362+ROW()/10000000)</f>
        <v/>
      </c>
      <c r="U6362" s="0" t="str">
        <f aca="false">IF(G6362=1,IF(B6362="",1,0),"")</f>
        <v/>
      </c>
    </row>
    <row r="6363" customFormat="false" ht="15" hidden="false" customHeight="false" outlineLevel="0" collapsed="false">
      <c r="A6363" s="35"/>
      <c r="B6363" s="35"/>
      <c r="G6363" s="0" t="str">
        <f aca="false">IF(A6363="","",IF(AND(A6363&gt;=Debut,A6363&lt;Fin),1,0))</f>
        <v/>
      </c>
      <c r="H6363" s="0" t="str">
        <f aca="false">IF(G6363=1,INT(ROUND((A6363-Debut)*86400,0)/600),"")</f>
        <v/>
      </c>
      <c r="I6363" s="0" t="str">
        <f aca="false">IF(G6363=1,INT(ROUND((A6363-Debut)*86400,0)/3600),"")</f>
        <v/>
      </c>
      <c r="J6363" s="0" t="str">
        <f aca="false">IF(OR(A6363="",B6363=""),"",ROUND((B6363-A6363)*86400,0))</f>
        <v/>
      </c>
      <c r="K6363" s="37" t="str">
        <f aca="false">IF(G6363=1,IF(COUNTIFS($C:$C,C6363,$G:$G,1,$A:$A,"&gt;="&amp;(A6363-FenetreInterm/86400),$A:$A,"&lt;="&amp;A6363)&gt;=NbInterm,1,0),"")</f>
        <v/>
      </c>
      <c r="L6363" s="37" t="str">
        <f aca="false">IF(G6363=1,IF(B6363="",0,IF(J6363&lt;SeuilFugitive,1,0)),"")</f>
        <v/>
      </c>
      <c r="M6363" s="37" t="str">
        <f aca="false">IF(G6363=1,IF(B6363="",IF((Fin-A6363)*24&gt;SeuilFigee,1,0),IF(J6363&gt;SeuilFigee*3600,1,0)),"")</f>
        <v/>
      </c>
      <c r="N6363" s="0" t="str">
        <f aca="false">IF(G6363=1,IF(COUNTIF(H$2:H6363,H6363)=1,COUNTIF($H:$H,H6363),""),"")</f>
        <v/>
      </c>
      <c r="O6363" s="0" t="str">
        <f aca="false">IF(G6363=1,IF(COUNTIF(I$2:I6363,I6363)=1,COUNTIF($I:$I,I6363),""),"")</f>
        <v/>
      </c>
      <c r="P6363" s="38" t="str">
        <f aca="false">IF(G6363=1,IF(COUNTIFS(C$2:C6363,C6363,G$2:G6363,1)=1,COUNTIFS($C:$C,C6363,$G:$G,1)+ROW()/10000000,""),"")</f>
        <v/>
      </c>
      <c r="Q6363" s="0" t="str">
        <f aca="false">IF(K6363=1,IF(COUNTIFS(C$2:C6363,C6363,K$2:K6363,1)=1,1,0),"")</f>
        <v/>
      </c>
      <c r="R6363" s="0" t="str">
        <f aca="false">IF(M6363=1,IF(COUNTIFS(C$2:C6363,C6363,M$2:M6363,1)=1,1,0),"")</f>
        <v/>
      </c>
      <c r="S6363" s="0" t="str">
        <f aca="false">IF(L6363=1,IF(COUNTIFS(C$2:C6363,C6363,L$2:L6363,1)=1,1,0),"")</f>
        <v/>
      </c>
      <c r="T6363" s="38" t="str">
        <f aca="false">IF(N6363="","",N6363+ROW()/10000000)</f>
        <v/>
      </c>
      <c r="U6363" s="0" t="str">
        <f aca="false">IF(G6363=1,IF(B6363="",1,0),"")</f>
        <v/>
      </c>
    </row>
    <row r="6364" customFormat="false" ht="15" hidden="false" customHeight="false" outlineLevel="0" collapsed="false">
      <c r="A6364" s="35"/>
      <c r="B6364" s="35"/>
      <c r="G6364" s="0" t="str">
        <f aca="false">IF(A6364="","",IF(AND(A6364&gt;=Debut,A6364&lt;Fin),1,0))</f>
        <v/>
      </c>
      <c r="H6364" s="0" t="str">
        <f aca="false">IF(G6364=1,INT(ROUND((A6364-Debut)*86400,0)/600),"")</f>
        <v/>
      </c>
      <c r="I6364" s="0" t="str">
        <f aca="false">IF(G6364=1,INT(ROUND((A6364-Debut)*86400,0)/3600),"")</f>
        <v/>
      </c>
      <c r="J6364" s="0" t="str">
        <f aca="false">IF(OR(A6364="",B6364=""),"",ROUND((B6364-A6364)*86400,0))</f>
        <v/>
      </c>
      <c r="K6364" s="37" t="str">
        <f aca="false">IF(G6364=1,IF(COUNTIFS($C:$C,C6364,$G:$G,1,$A:$A,"&gt;="&amp;(A6364-FenetreInterm/86400),$A:$A,"&lt;="&amp;A6364)&gt;=NbInterm,1,0),"")</f>
        <v/>
      </c>
      <c r="L6364" s="37" t="str">
        <f aca="false">IF(G6364=1,IF(B6364="",0,IF(J6364&lt;SeuilFugitive,1,0)),"")</f>
        <v/>
      </c>
      <c r="M6364" s="37" t="str">
        <f aca="false">IF(G6364=1,IF(B6364="",IF((Fin-A6364)*24&gt;SeuilFigee,1,0),IF(J6364&gt;SeuilFigee*3600,1,0)),"")</f>
        <v/>
      </c>
      <c r="N6364" s="0" t="str">
        <f aca="false">IF(G6364=1,IF(COUNTIF(H$2:H6364,H6364)=1,COUNTIF($H:$H,H6364),""),"")</f>
        <v/>
      </c>
      <c r="O6364" s="0" t="str">
        <f aca="false">IF(G6364=1,IF(COUNTIF(I$2:I6364,I6364)=1,COUNTIF($I:$I,I6364),""),"")</f>
        <v/>
      </c>
      <c r="P6364" s="38" t="str">
        <f aca="false">IF(G6364=1,IF(COUNTIFS(C$2:C6364,C6364,G$2:G6364,1)=1,COUNTIFS($C:$C,C6364,$G:$G,1)+ROW()/10000000,""),"")</f>
        <v/>
      </c>
      <c r="Q6364" s="0" t="str">
        <f aca="false">IF(K6364=1,IF(COUNTIFS(C$2:C6364,C6364,K$2:K6364,1)=1,1,0),"")</f>
        <v/>
      </c>
      <c r="R6364" s="0" t="str">
        <f aca="false">IF(M6364=1,IF(COUNTIFS(C$2:C6364,C6364,M$2:M6364,1)=1,1,0),"")</f>
        <v/>
      </c>
      <c r="S6364" s="0" t="str">
        <f aca="false">IF(L6364=1,IF(COUNTIFS(C$2:C6364,C6364,L$2:L6364,1)=1,1,0),"")</f>
        <v/>
      </c>
      <c r="T6364" s="38" t="str">
        <f aca="false">IF(N6364="","",N6364+ROW()/10000000)</f>
        <v/>
      </c>
      <c r="U6364" s="0" t="str">
        <f aca="false">IF(G6364=1,IF(B6364="",1,0),"")</f>
        <v/>
      </c>
    </row>
    <row r="6365" customFormat="false" ht="15" hidden="false" customHeight="false" outlineLevel="0" collapsed="false">
      <c r="A6365" s="35"/>
      <c r="B6365" s="35"/>
      <c r="G6365" s="0" t="str">
        <f aca="false">IF(A6365="","",IF(AND(A6365&gt;=Debut,A6365&lt;Fin),1,0))</f>
        <v/>
      </c>
      <c r="H6365" s="0" t="str">
        <f aca="false">IF(G6365=1,INT(ROUND((A6365-Debut)*86400,0)/600),"")</f>
        <v/>
      </c>
      <c r="I6365" s="0" t="str">
        <f aca="false">IF(G6365=1,INT(ROUND((A6365-Debut)*86400,0)/3600),"")</f>
        <v/>
      </c>
      <c r="J6365" s="0" t="str">
        <f aca="false">IF(OR(A6365="",B6365=""),"",ROUND((B6365-A6365)*86400,0))</f>
        <v/>
      </c>
      <c r="K6365" s="37" t="str">
        <f aca="false">IF(G6365=1,IF(COUNTIFS($C:$C,C6365,$G:$G,1,$A:$A,"&gt;="&amp;(A6365-FenetreInterm/86400),$A:$A,"&lt;="&amp;A6365)&gt;=NbInterm,1,0),"")</f>
        <v/>
      </c>
      <c r="L6365" s="37" t="str">
        <f aca="false">IF(G6365=1,IF(B6365="",0,IF(J6365&lt;SeuilFugitive,1,0)),"")</f>
        <v/>
      </c>
      <c r="M6365" s="37" t="str">
        <f aca="false">IF(G6365=1,IF(B6365="",IF((Fin-A6365)*24&gt;SeuilFigee,1,0),IF(J6365&gt;SeuilFigee*3600,1,0)),"")</f>
        <v/>
      </c>
      <c r="N6365" s="0" t="str">
        <f aca="false">IF(G6365=1,IF(COUNTIF(H$2:H6365,H6365)=1,COUNTIF($H:$H,H6365),""),"")</f>
        <v/>
      </c>
      <c r="O6365" s="0" t="str">
        <f aca="false">IF(G6365=1,IF(COUNTIF(I$2:I6365,I6365)=1,COUNTIF($I:$I,I6365),""),"")</f>
        <v/>
      </c>
      <c r="P6365" s="38" t="str">
        <f aca="false">IF(G6365=1,IF(COUNTIFS(C$2:C6365,C6365,G$2:G6365,1)=1,COUNTIFS($C:$C,C6365,$G:$G,1)+ROW()/10000000,""),"")</f>
        <v/>
      </c>
      <c r="Q6365" s="0" t="str">
        <f aca="false">IF(K6365=1,IF(COUNTIFS(C$2:C6365,C6365,K$2:K6365,1)=1,1,0),"")</f>
        <v/>
      </c>
      <c r="R6365" s="0" t="str">
        <f aca="false">IF(M6365=1,IF(COUNTIFS(C$2:C6365,C6365,M$2:M6365,1)=1,1,0),"")</f>
        <v/>
      </c>
      <c r="S6365" s="0" t="str">
        <f aca="false">IF(L6365=1,IF(COUNTIFS(C$2:C6365,C6365,L$2:L6365,1)=1,1,0),"")</f>
        <v/>
      </c>
      <c r="T6365" s="38" t="str">
        <f aca="false">IF(N6365="","",N6365+ROW()/10000000)</f>
        <v/>
      </c>
      <c r="U6365" s="0" t="str">
        <f aca="false">IF(G6365=1,IF(B6365="",1,0),"")</f>
        <v/>
      </c>
    </row>
    <row r="6366" customFormat="false" ht="15" hidden="false" customHeight="false" outlineLevel="0" collapsed="false">
      <c r="A6366" s="35"/>
      <c r="B6366" s="35"/>
      <c r="G6366" s="0" t="str">
        <f aca="false">IF(A6366="","",IF(AND(A6366&gt;=Debut,A6366&lt;Fin),1,0))</f>
        <v/>
      </c>
      <c r="H6366" s="0" t="str">
        <f aca="false">IF(G6366=1,INT(ROUND((A6366-Debut)*86400,0)/600),"")</f>
        <v/>
      </c>
      <c r="I6366" s="0" t="str">
        <f aca="false">IF(G6366=1,INT(ROUND((A6366-Debut)*86400,0)/3600),"")</f>
        <v/>
      </c>
      <c r="J6366" s="0" t="str">
        <f aca="false">IF(OR(A6366="",B6366=""),"",ROUND((B6366-A6366)*86400,0))</f>
        <v/>
      </c>
      <c r="K6366" s="37" t="str">
        <f aca="false">IF(G6366=1,IF(COUNTIFS($C:$C,C6366,$G:$G,1,$A:$A,"&gt;="&amp;(A6366-FenetreInterm/86400),$A:$A,"&lt;="&amp;A6366)&gt;=NbInterm,1,0),"")</f>
        <v/>
      </c>
      <c r="L6366" s="37" t="str">
        <f aca="false">IF(G6366=1,IF(B6366="",0,IF(J6366&lt;SeuilFugitive,1,0)),"")</f>
        <v/>
      </c>
      <c r="M6366" s="37" t="str">
        <f aca="false">IF(G6366=1,IF(B6366="",IF((Fin-A6366)*24&gt;SeuilFigee,1,0),IF(J6366&gt;SeuilFigee*3600,1,0)),"")</f>
        <v/>
      </c>
      <c r="N6366" s="0" t="str">
        <f aca="false">IF(G6366=1,IF(COUNTIF(H$2:H6366,H6366)=1,COUNTIF($H:$H,H6366),""),"")</f>
        <v/>
      </c>
      <c r="O6366" s="0" t="str">
        <f aca="false">IF(G6366=1,IF(COUNTIF(I$2:I6366,I6366)=1,COUNTIF($I:$I,I6366),""),"")</f>
        <v/>
      </c>
      <c r="P6366" s="38" t="str">
        <f aca="false">IF(G6366=1,IF(COUNTIFS(C$2:C6366,C6366,G$2:G6366,1)=1,COUNTIFS($C:$C,C6366,$G:$G,1)+ROW()/10000000,""),"")</f>
        <v/>
      </c>
      <c r="Q6366" s="0" t="str">
        <f aca="false">IF(K6366=1,IF(COUNTIFS(C$2:C6366,C6366,K$2:K6366,1)=1,1,0),"")</f>
        <v/>
      </c>
      <c r="R6366" s="0" t="str">
        <f aca="false">IF(M6366=1,IF(COUNTIFS(C$2:C6366,C6366,M$2:M6366,1)=1,1,0),"")</f>
        <v/>
      </c>
      <c r="S6366" s="0" t="str">
        <f aca="false">IF(L6366=1,IF(COUNTIFS(C$2:C6366,C6366,L$2:L6366,1)=1,1,0),"")</f>
        <v/>
      </c>
      <c r="T6366" s="38" t="str">
        <f aca="false">IF(N6366="","",N6366+ROW()/10000000)</f>
        <v/>
      </c>
      <c r="U6366" s="0" t="str">
        <f aca="false">IF(G6366=1,IF(B6366="",1,0),"")</f>
        <v/>
      </c>
    </row>
    <row r="6367" customFormat="false" ht="15" hidden="false" customHeight="false" outlineLevel="0" collapsed="false">
      <c r="A6367" s="35"/>
      <c r="B6367" s="35"/>
      <c r="G6367" s="0" t="str">
        <f aca="false">IF(A6367="","",IF(AND(A6367&gt;=Debut,A6367&lt;Fin),1,0))</f>
        <v/>
      </c>
      <c r="H6367" s="0" t="str">
        <f aca="false">IF(G6367=1,INT(ROUND((A6367-Debut)*86400,0)/600),"")</f>
        <v/>
      </c>
      <c r="I6367" s="0" t="str">
        <f aca="false">IF(G6367=1,INT(ROUND((A6367-Debut)*86400,0)/3600),"")</f>
        <v/>
      </c>
      <c r="J6367" s="0" t="str">
        <f aca="false">IF(OR(A6367="",B6367=""),"",ROUND((B6367-A6367)*86400,0))</f>
        <v/>
      </c>
      <c r="K6367" s="37" t="str">
        <f aca="false">IF(G6367=1,IF(COUNTIFS($C:$C,C6367,$G:$G,1,$A:$A,"&gt;="&amp;(A6367-FenetreInterm/86400),$A:$A,"&lt;="&amp;A6367)&gt;=NbInterm,1,0),"")</f>
        <v/>
      </c>
      <c r="L6367" s="37" t="str">
        <f aca="false">IF(G6367=1,IF(B6367="",0,IF(J6367&lt;SeuilFugitive,1,0)),"")</f>
        <v/>
      </c>
      <c r="M6367" s="37" t="str">
        <f aca="false">IF(G6367=1,IF(B6367="",IF((Fin-A6367)*24&gt;SeuilFigee,1,0),IF(J6367&gt;SeuilFigee*3600,1,0)),"")</f>
        <v/>
      </c>
      <c r="N6367" s="0" t="str">
        <f aca="false">IF(G6367=1,IF(COUNTIF(H$2:H6367,H6367)=1,COUNTIF($H:$H,H6367),""),"")</f>
        <v/>
      </c>
      <c r="O6367" s="0" t="str">
        <f aca="false">IF(G6367=1,IF(COUNTIF(I$2:I6367,I6367)=1,COUNTIF($I:$I,I6367),""),"")</f>
        <v/>
      </c>
      <c r="P6367" s="38" t="str">
        <f aca="false">IF(G6367=1,IF(COUNTIFS(C$2:C6367,C6367,G$2:G6367,1)=1,COUNTIFS($C:$C,C6367,$G:$G,1)+ROW()/10000000,""),"")</f>
        <v/>
      </c>
      <c r="Q6367" s="0" t="str">
        <f aca="false">IF(K6367=1,IF(COUNTIFS(C$2:C6367,C6367,K$2:K6367,1)=1,1,0),"")</f>
        <v/>
      </c>
      <c r="R6367" s="0" t="str">
        <f aca="false">IF(M6367=1,IF(COUNTIFS(C$2:C6367,C6367,M$2:M6367,1)=1,1,0),"")</f>
        <v/>
      </c>
      <c r="S6367" s="0" t="str">
        <f aca="false">IF(L6367=1,IF(COUNTIFS(C$2:C6367,C6367,L$2:L6367,1)=1,1,0),"")</f>
        <v/>
      </c>
      <c r="T6367" s="38" t="str">
        <f aca="false">IF(N6367="","",N6367+ROW()/10000000)</f>
        <v/>
      </c>
      <c r="U6367" s="0" t="str">
        <f aca="false">IF(G6367=1,IF(B6367="",1,0),"")</f>
        <v/>
      </c>
    </row>
    <row r="6368" customFormat="false" ht="15" hidden="false" customHeight="false" outlineLevel="0" collapsed="false">
      <c r="A6368" s="35"/>
      <c r="B6368" s="35"/>
      <c r="G6368" s="0" t="str">
        <f aca="false">IF(A6368="","",IF(AND(A6368&gt;=Debut,A6368&lt;Fin),1,0))</f>
        <v/>
      </c>
      <c r="H6368" s="0" t="str">
        <f aca="false">IF(G6368=1,INT(ROUND((A6368-Debut)*86400,0)/600),"")</f>
        <v/>
      </c>
      <c r="I6368" s="0" t="str">
        <f aca="false">IF(G6368=1,INT(ROUND((A6368-Debut)*86400,0)/3600),"")</f>
        <v/>
      </c>
      <c r="J6368" s="0" t="str">
        <f aca="false">IF(OR(A6368="",B6368=""),"",ROUND((B6368-A6368)*86400,0))</f>
        <v/>
      </c>
      <c r="K6368" s="37" t="str">
        <f aca="false">IF(G6368=1,IF(COUNTIFS($C:$C,C6368,$G:$G,1,$A:$A,"&gt;="&amp;(A6368-FenetreInterm/86400),$A:$A,"&lt;="&amp;A6368)&gt;=NbInterm,1,0),"")</f>
        <v/>
      </c>
      <c r="L6368" s="37" t="str">
        <f aca="false">IF(G6368=1,IF(B6368="",0,IF(J6368&lt;SeuilFugitive,1,0)),"")</f>
        <v/>
      </c>
      <c r="M6368" s="37" t="str">
        <f aca="false">IF(G6368=1,IF(B6368="",IF((Fin-A6368)*24&gt;SeuilFigee,1,0),IF(J6368&gt;SeuilFigee*3600,1,0)),"")</f>
        <v/>
      </c>
      <c r="N6368" s="0" t="str">
        <f aca="false">IF(G6368=1,IF(COUNTIF(H$2:H6368,H6368)=1,COUNTIF($H:$H,H6368),""),"")</f>
        <v/>
      </c>
      <c r="O6368" s="0" t="str">
        <f aca="false">IF(G6368=1,IF(COUNTIF(I$2:I6368,I6368)=1,COUNTIF($I:$I,I6368),""),"")</f>
        <v/>
      </c>
      <c r="P6368" s="38" t="str">
        <f aca="false">IF(G6368=1,IF(COUNTIFS(C$2:C6368,C6368,G$2:G6368,1)=1,COUNTIFS($C:$C,C6368,$G:$G,1)+ROW()/10000000,""),"")</f>
        <v/>
      </c>
      <c r="Q6368" s="0" t="str">
        <f aca="false">IF(K6368=1,IF(COUNTIFS(C$2:C6368,C6368,K$2:K6368,1)=1,1,0),"")</f>
        <v/>
      </c>
      <c r="R6368" s="0" t="str">
        <f aca="false">IF(M6368=1,IF(COUNTIFS(C$2:C6368,C6368,M$2:M6368,1)=1,1,0),"")</f>
        <v/>
      </c>
      <c r="S6368" s="0" t="str">
        <f aca="false">IF(L6368=1,IF(COUNTIFS(C$2:C6368,C6368,L$2:L6368,1)=1,1,0),"")</f>
        <v/>
      </c>
      <c r="T6368" s="38" t="str">
        <f aca="false">IF(N6368="","",N6368+ROW()/10000000)</f>
        <v/>
      </c>
      <c r="U6368" s="0" t="str">
        <f aca="false">IF(G6368=1,IF(B6368="",1,0),"")</f>
        <v/>
      </c>
    </row>
    <row r="6369" customFormat="false" ht="15" hidden="false" customHeight="false" outlineLevel="0" collapsed="false">
      <c r="A6369" s="35"/>
      <c r="B6369" s="35"/>
      <c r="G6369" s="0" t="str">
        <f aca="false">IF(A6369="","",IF(AND(A6369&gt;=Debut,A6369&lt;Fin),1,0))</f>
        <v/>
      </c>
      <c r="H6369" s="0" t="str">
        <f aca="false">IF(G6369=1,INT(ROUND((A6369-Debut)*86400,0)/600),"")</f>
        <v/>
      </c>
      <c r="I6369" s="0" t="str">
        <f aca="false">IF(G6369=1,INT(ROUND((A6369-Debut)*86400,0)/3600),"")</f>
        <v/>
      </c>
      <c r="J6369" s="0" t="str">
        <f aca="false">IF(OR(A6369="",B6369=""),"",ROUND((B6369-A6369)*86400,0))</f>
        <v/>
      </c>
      <c r="K6369" s="37" t="str">
        <f aca="false">IF(G6369=1,IF(COUNTIFS($C:$C,C6369,$G:$G,1,$A:$A,"&gt;="&amp;(A6369-FenetreInterm/86400),$A:$A,"&lt;="&amp;A6369)&gt;=NbInterm,1,0),"")</f>
        <v/>
      </c>
      <c r="L6369" s="37" t="str">
        <f aca="false">IF(G6369=1,IF(B6369="",0,IF(J6369&lt;SeuilFugitive,1,0)),"")</f>
        <v/>
      </c>
      <c r="M6369" s="37" t="str">
        <f aca="false">IF(G6369=1,IF(B6369="",IF((Fin-A6369)*24&gt;SeuilFigee,1,0),IF(J6369&gt;SeuilFigee*3600,1,0)),"")</f>
        <v/>
      </c>
      <c r="N6369" s="0" t="str">
        <f aca="false">IF(G6369=1,IF(COUNTIF(H$2:H6369,H6369)=1,COUNTIF($H:$H,H6369),""),"")</f>
        <v/>
      </c>
      <c r="O6369" s="0" t="str">
        <f aca="false">IF(G6369=1,IF(COUNTIF(I$2:I6369,I6369)=1,COUNTIF($I:$I,I6369),""),"")</f>
        <v/>
      </c>
      <c r="P6369" s="38" t="str">
        <f aca="false">IF(G6369=1,IF(COUNTIFS(C$2:C6369,C6369,G$2:G6369,1)=1,COUNTIFS($C:$C,C6369,$G:$G,1)+ROW()/10000000,""),"")</f>
        <v/>
      </c>
      <c r="Q6369" s="0" t="str">
        <f aca="false">IF(K6369=1,IF(COUNTIFS(C$2:C6369,C6369,K$2:K6369,1)=1,1,0),"")</f>
        <v/>
      </c>
      <c r="R6369" s="0" t="str">
        <f aca="false">IF(M6369=1,IF(COUNTIFS(C$2:C6369,C6369,M$2:M6369,1)=1,1,0),"")</f>
        <v/>
      </c>
      <c r="S6369" s="0" t="str">
        <f aca="false">IF(L6369=1,IF(COUNTIFS(C$2:C6369,C6369,L$2:L6369,1)=1,1,0),"")</f>
        <v/>
      </c>
      <c r="T6369" s="38" t="str">
        <f aca="false">IF(N6369="","",N6369+ROW()/10000000)</f>
        <v/>
      </c>
      <c r="U6369" s="0" t="str">
        <f aca="false">IF(G6369=1,IF(B6369="",1,0),"")</f>
        <v/>
      </c>
    </row>
    <row r="6370" customFormat="false" ht="15" hidden="false" customHeight="false" outlineLevel="0" collapsed="false">
      <c r="A6370" s="35"/>
      <c r="B6370" s="35"/>
      <c r="G6370" s="0" t="str">
        <f aca="false">IF(A6370="","",IF(AND(A6370&gt;=Debut,A6370&lt;Fin),1,0))</f>
        <v/>
      </c>
      <c r="H6370" s="0" t="str">
        <f aca="false">IF(G6370=1,INT(ROUND((A6370-Debut)*86400,0)/600),"")</f>
        <v/>
      </c>
      <c r="I6370" s="0" t="str">
        <f aca="false">IF(G6370=1,INT(ROUND((A6370-Debut)*86400,0)/3600),"")</f>
        <v/>
      </c>
      <c r="J6370" s="0" t="str">
        <f aca="false">IF(OR(A6370="",B6370=""),"",ROUND((B6370-A6370)*86400,0))</f>
        <v/>
      </c>
      <c r="K6370" s="37" t="str">
        <f aca="false">IF(G6370=1,IF(COUNTIFS($C:$C,C6370,$G:$G,1,$A:$A,"&gt;="&amp;(A6370-FenetreInterm/86400),$A:$A,"&lt;="&amp;A6370)&gt;=NbInterm,1,0),"")</f>
        <v/>
      </c>
      <c r="L6370" s="37" t="str">
        <f aca="false">IF(G6370=1,IF(B6370="",0,IF(J6370&lt;SeuilFugitive,1,0)),"")</f>
        <v/>
      </c>
      <c r="M6370" s="37" t="str">
        <f aca="false">IF(G6370=1,IF(B6370="",IF((Fin-A6370)*24&gt;SeuilFigee,1,0),IF(J6370&gt;SeuilFigee*3600,1,0)),"")</f>
        <v/>
      </c>
      <c r="N6370" s="0" t="str">
        <f aca="false">IF(G6370=1,IF(COUNTIF(H$2:H6370,H6370)=1,COUNTIF($H:$H,H6370),""),"")</f>
        <v/>
      </c>
      <c r="O6370" s="0" t="str">
        <f aca="false">IF(G6370=1,IF(COUNTIF(I$2:I6370,I6370)=1,COUNTIF($I:$I,I6370),""),"")</f>
        <v/>
      </c>
      <c r="P6370" s="38" t="str">
        <f aca="false">IF(G6370=1,IF(COUNTIFS(C$2:C6370,C6370,G$2:G6370,1)=1,COUNTIFS($C:$C,C6370,$G:$G,1)+ROW()/10000000,""),"")</f>
        <v/>
      </c>
      <c r="Q6370" s="0" t="str">
        <f aca="false">IF(K6370=1,IF(COUNTIFS(C$2:C6370,C6370,K$2:K6370,1)=1,1,0),"")</f>
        <v/>
      </c>
      <c r="R6370" s="0" t="str">
        <f aca="false">IF(M6370=1,IF(COUNTIFS(C$2:C6370,C6370,M$2:M6370,1)=1,1,0),"")</f>
        <v/>
      </c>
      <c r="S6370" s="0" t="str">
        <f aca="false">IF(L6370=1,IF(COUNTIFS(C$2:C6370,C6370,L$2:L6370,1)=1,1,0),"")</f>
        <v/>
      </c>
      <c r="T6370" s="38" t="str">
        <f aca="false">IF(N6370="","",N6370+ROW()/10000000)</f>
        <v/>
      </c>
      <c r="U6370" s="0" t="str">
        <f aca="false">IF(G6370=1,IF(B6370="",1,0),"")</f>
        <v/>
      </c>
    </row>
    <row r="6371" customFormat="false" ht="15" hidden="false" customHeight="false" outlineLevel="0" collapsed="false">
      <c r="A6371" s="35"/>
      <c r="B6371" s="35"/>
      <c r="G6371" s="0" t="str">
        <f aca="false">IF(A6371="","",IF(AND(A6371&gt;=Debut,A6371&lt;Fin),1,0))</f>
        <v/>
      </c>
      <c r="H6371" s="0" t="str">
        <f aca="false">IF(G6371=1,INT(ROUND((A6371-Debut)*86400,0)/600),"")</f>
        <v/>
      </c>
      <c r="I6371" s="0" t="str">
        <f aca="false">IF(G6371=1,INT(ROUND((A6371-Debut)*86400,0)/3600),"")</f>
        <v/>
      </c>
      <c r="J6371" s="0" t="str">
        <f aca="false">IF(OR(A6371="",B6371=""),"",ROUND((B6371-A6371)*86400,0))</f>
        <v/>
      </c>
      <c r="K6371" s="37" t="str">
        <f aca="false">IF(G6371=1,IF(COUNTIFS($C:$C,C6371,$G:$G,1,$A:$A,"&gt;="&amp;(A6371-FenetreInterm/86400),$A:$A,"&lt;="&amp;A6371)&gt;=NbInterm,1,0),"")</f>
        <v/>
      </c>
      <c r="L6371" s="37" t="str">
        <f aca="false">IF(G6371=1,IF(B6371="",0,IF(J6371&lt;SeuilFugitive,1,0)),"")</f>
        <v/>
      </c>
      <c r="M6371" s="37" t="str">
        <f aca="false">IF(G6371=1,IF(B6371="",IF((Fin-A6371)*24&gt;SeuilFigee,1,0),IF(J6371&gt;SeuilFigee*3600,1,0)),"")</f>
        <v/>
      </c>
      <c r="N6371" s="0" t="str">
        <f aca="false">IF(G6371=1,IF(COUNTIF(H$2:H6371,H6371)=1,COUNTIF($H:$H,H6371),""),"")</f>
        <v/>
      </c>
      <c r="O6371" s="0" t="str">
        <f aca="false">IF(G6371=1,IF(COUNTIF(I$2:I6371,I6371)=1,COUNTIF($I:$I,I6371),""),"")</f>
        <v/>
      </c>
      <c r="P6371" s="38" t="str">
        <f aca="false">IF(G6371=1,IF(COUNTIFS(C$2:C6371,C6371,G$2:G6371,1)=1,COUNTIFS($C:$C,C6371,$G:$G,1)+ROW()/10000000,""),"")</f>
        <v/>
      </c>
      <c r="Q6371" s="0" t="str">
        <f aca="false">IF(K6371=1,IF(COUNTIFS(C$2:C6371,C6371,K$2:K6371,1)=1,1,0),"")</f>
        <v/>
      </c>
      <c r="R6371" s="0" t="str">
        <f aca="false">IF(M6371=1,IF(COUNTIFS(C$2:C6371,C6371,M$2:M6371,1)=1,1,0),"")</f>
        <v/>
      </c>
      <c r="S6371" s="0" t="str">
        <f aca="false">IF(L6371=1,IF(COUNTIFS(C$2:C6371,C6371,L$2:L6371,1)=1,1,0),"")</f>
        <v/>
      </c>
      <c r="T6371" s="38" t="str">
        <f aca="false">IF(N6371="","",N6371+ROW()/10000000)</f>
        <v/>
      </c>
      <c r="U6371" s="0" t="str">
        <f aca="false">IF(G6371=1,IF(B6371="",1,0),"")</f>
        <v/>
      </c>
    </row>
    <row r="6372" customFormat="false" ht="15" hidden="false" customHeight="false" outlineLevel="0" collapsed="false">
      <c r="A6372" s="35"/>
      <c r="B6372" s="35"/>
      <c r="G6372" s="0" t="str">
        <f aca="false">IF(A6372="","",IF(AND(A6372&gt;=Debut,A6372&lt;Fin),1,0))</f>
        <v/>
      </c>
      <c r="H6372" s="0" t="str">
        <f aca="false">IF(G6372=1,INT(ROUND((A6372-Debut)*86400,0)/600),"")</f>
        <v/>
      </c>
      <c r="I6372" s="0" t="str">
        <f aca="false">IF(G6372=1,INT(ROUND((A6372-Debut)*86400,0)/3600),"")</f>
        <v/>
      </c>
      <c r="J6372" s="0" t="str">
        <f aca="false">IF(OR(A6372="",B6372=""),"",ROUND((B6372-A6372)*86400,0))</f>
        <v/>
      </c>
      <c r="K6372" s="37" t="str">
        <f aca="false">IF(G6372=1,IF(COUNTIFS($C:$C,C6372,$G:$G,1,$A:$A,"&gt;="&amp;(A6372-FenetreInterm/86400),$A:$A,"&lt;="&amp;A6372)&gt;=NbInterm,1,0),"")</f>
        <v/>
      </c>
      <c r="L6372" s="37" t="str">
        <f aca="false">IF(G6372=1,IF(B6372="",0,IF(J6372&lt;SeuilFugitive,1,0)),"")</f>
        <v/>
      </c>
      <c r="M6372" s="37" t="str">
        <f aca="false">IF(G6372=1,IF(B6372="",IF((Fin-A6372)*24&gt;SeuilFigee,1,0),IF(J6372&gt;SeuilFigee*3600,1,0)),"")</f>
        <v/>
      </c>
      <c r="N6372" s="0" t="str">
        <f aca="false">IF(G6372=1,IF(COUNTIF(H$2:H6372,H6372)=1,COUNTIF($H:$H,H6372),""),"")</f>
        <v/>
      </c>
      <c r="O6372" s="0" t="str">
        <f aca="false">IF(G6372=1,IF(COUNTIF(I$2:I6372,I6372)=1,COUNTIF($I:$I,I6372),""),"")</f>
        <v/>
      </c>
      <c r="P6372" s="38" t="str">
        <f aca="false">IF(G6372=1,IF(COUNTIFS(C$2:C6372,C6372,G$2:G6372,1)=1,COUNTIFS($C:$C,C6372,$G:$G,1)+ROW()/10000000,""),"")</f>
        <v/>
      </c>
      <c r="Q6372" s="0" t="str">
        <f aca="false">IF(K6372=1,IF(COUNTIFS(C$2:C6372,C6372,K$2:K6372,1)=1,1,0),"")</f>
        <v/>
      </c>
      <c r="R6372" s="0" t="str">
        <f aca="false">IF(M6372=1,IF(COUNTIFS(C$2:C6372,C6372,M$2:M6372,1)=1,1,0),"")</f>
        <v/>
      </c>
      <c r="S6372" s="0" t="str">
        <f aca="false">IF(L6372=1,IF(COUNTIFS(C$2:C6372,C6372,L$2:L6372,1)=1,1,0),"")</f>
        <v/>
      </c>
      <c r="T6372" s="38" t="str">
        <f aca="false">IF(N6372="","",N6372+ROW()/10000000)</f>
        <v/>
      </c>
      <c r="U6372" s="0" t="str">
        <f aca="false">IF(G6372=1,IF(B6372="",1,0),"")</f>
        <v/>
      </c>
    </row>
    <row r="6373" customFormat="false" ht="15" hidden="false" customHeight="false" outlineLevel="0" collapsed="false">
      <c r="A6373" s="35"/>
      <c r="B6373" s="35"/>
      <c r="G6373" s="0" t="str">
        <f aca="false">IF(A6373="","",IF(AND(A6373&gt;=Debut,A6373&lt;Fin),1,0))</f>
        <v/>
      </c>
      <c r="H6373" s="0" t="str">
        <f aca="false">IF(G6373=1,INT(ROUND((A6373-Debut)*86400,0)/600),"")</f>
        <v/>
      </c>
      <c r="I6373" s="0" t="str">
        <f aca="false">IF(G6373=1,INT(ROUND((A6373-Debut)*86400,0)/3600),"")</f>
        <v/>
      </c>
      <c r="J6373" s="0" t="str">
        <f aca="false">IF(OR(A6373="",B6373=""),"",ROUND((B6373-A6373)*86400,0))</f>
        <v/>
      </c>
      <c r="K6373" s="37" t="str">
        <f aca="false">IF(G6373=1,IF(COUNTIFS($C:$C,C6373,$G:$G,1,$A:$A,"&gt;="&amp;(A6373-FenetreInterm/86400),$A:$A,"&lt;="&amp;A6373)&gt;=NbInterm,1,0),"")</f>
        <v/>
      </c>
      <c r="L6373" s="37" t="str">
        <f aca="false">IF(G6373=1,IF(B6373="",0,IF(J6373&lt;SeuilFugitive,1,0)),"")</f>
        <v/>
      </c>
      <c r="M6373" s="37" t="str">
        <f aca="false">IF(G6373=1,IF(B6373="",IF((Fin-A6373)*24&gt;SeuilFigee,1,0),IF(J6373&gt;SeuilFigee*3600,1,0)),"")</f>
        <v/>
      </c>
      <c r="N6373" s="0" t="str">
        <f aca="false">IF(G6373=1,IF(COUNTIF(H$2:H6373,H6373)=1,COUNTIF($H:$H,H6373),""),"")</f>
        <v/>
      </c>
      <c r="O6373" s="0" t="str">
        <f aca="false">IF(G6373=1,IF(COUNTIF(I$2:I6373,I6373)=1,COUNTIF($I:$I,I6373),""),"")</f>
        <v/>
      </c>
      <c r="P6373" s="38" t="str">
        <f aca="false">IF(G6373=1,IF(COUNTIFS(C$2:C6373,C6373,G$2:G6373,1)=1,COUNTIFS($C:$C,C6373,$G:$G,1)+ROW()/10000000,""),"")</f>
        <v/>
      </c>
      <c r="Q6373" s="0" t="str">
        <f aca="false">IF(K6373=1,IF(COUNTIFS(C$2:C6373,C6373,K$2:K6373,1)=1,1,0),"")</f>
        <v/>
      </c>
      <c r="R6373" s="0" t="str">
        <f aca="false">IF(M6373=1,IF(COUNTIFS(C$2:C6373,C6373,M$2:M6373,1)=1,1,0),"")</f>
        <v/>
      </c>
      <c r="S6373" s="0" t="str">
        <f aca="false">IF(L6373=1,IF(COUNTIFS(C$2:C6373,C6373,L$2:L6373,1)=1,1,0),"")</f>
        <v/>
      </c>
      <c r="T6373" s="38" t="str">
        <f aca="false">IF(N6373="","",N6373+ROW()/10000000)</f>
        <v/>
      </c>
      <c r="U6373" s="0" t="str">
        <f aca="false">IF(G6373=1,IF(B6373="",1,0),"")</f>
        <v/>
      </c>
    </row>
    <row r="6374" customFormat="false" ht="15" hidden="false" customHeight="false" outlineLevel="0" collapsed="false">
      <c r="A6374" s="35"/>
      <c r="B6374" s="35"/>
      <c r="G6374" s="0" t="str">
        <f aca="false">IF(A6374="","",IF(AND(A6374&gt;=Debut,A6374&lt;Fin),1,0))</f>
        <v/>
      </c>
      <c r="H6374" s="0" t="str">
        <f aca="false">IF(G6374=1,INT(ROUND((A6374-Debut)*86400,0)/600),"")</f>
        <v/>
      </c>
      <c r="I6374" s="0" t="str">
        <f aca="false">IF(G6374=1,INT(ROUND((A6374-Debut)*86400,0)/3600),"")</f>
        <v/>
      </c>
      <c r="J6374" s="0" t="str">
        <f aca="false">IF(OR(A6374="",B6374=""),"",ROUND((B6374-A6374)*86400,0))</f>
        <v/>
      </c>
      <c r="K6374" s="37" t="str">
        <f aca="false">IF(G6374=1,IF(COUNTIFS($C:$C,C6374,$G:$G,1,$A:$A,"&gt;="&amp;(A6374-FenetreInterm/86400),$A:$A,"&lt;="&amp;A6374)&gt;=NbInterm,1,0),"")</f>
        <v/>
      </c>
      <c r="L6374" s="37" t="str">
        <f aca="false">IF(G6374=1,IF(B6374="",0,IF(J6374&lt;SeuilFugitive,1,0)),"")</f>
        <v/>
      </c>
      <c r="M6374" s="37" t="str">
        <f aca="false">IF(G6374=1,IF(B6374="",IF((Fin-A6374)*24&gt;SeuilFigee,1,0),IF(J6374&gt;SeuilFigee*3600,1,0)),"")</f>
        <v/>
      </c>
      <c r="N6374" s="0" t="str">
        <f aca="false">IF(G6374=1,IF(COUNTIF(H$2:H6374,H6374)=1,COUNTIF($H:$H,H6374),""),"")</f>
        <v/>
      </c>
      <c r="O6374" s="0" t="str">
        <f aca="false">IF(G6374=1,IF(COUNTIF(I$2:I6374,I6374)=1,COUNTIF($I:$I,I6374),""),"")</f>
        <v/>
      </c>
      <c r="P6374" s="38" t="str">
        <f aca="false">IF(G6374=1,IF(COUNTIFS(C$2:C6374,C6374,G$2:G6374,1)=1,COUNTIFS($C:$C,C6374,$G:$G,1)+ROW()/10000000,""),"")</f>
        <v/>
      </c>
      <c r="Q6374" s="0" t="str">
        <f aca="false">IF(K6374=1,IF(COUNTIFS(C$2:C6374,C6374,K$2:K6374,1)=1,1,0),"")</f>
        <v/>
      </c>
      <c r="R6374" s="0" t="str">
        <f aca="false">IF(M6374=1,IF(COUNTIFS(C$2:C6374,C6374,M$2:M6374,1)=1,1,0),"")</f>
        <v/>
      </c>
      <c r="S6374" s="0" t="str">
        <f aca="false">IF(L6374=1,IF(COUNTIFS(C$2:C6374,C6374,L$2:L6374,1)=1,1,0),"")</f>
        <v/>
      </c>
      <c r="T6374" s="38" t="str">
        <f aca="false">IF(N6374="","",N6374+ROW()/10000000)</f>
        <v/>
      </c>
      <c r="U6374" s="0" t="str">
        <f aca="false">IF(G6374=1,IF(B6374="",1,0),"")</f>
        <v/>
      </c>
    </row>
    <row r="6375" customFormat="false" ht="15" hidden="false" customHeight="false" outlineLevel="0" collapsed="false">
      <c r="A6375" s="35"/>
      <c r="B6375" s="35"/>
      <c r="G6375" s="0" t="str">
        <f aca="false">IF(A6375="","",IF(AND(A6375&gt;=Debut,A6375&lt;Fin),1,0))</f>
        <v/>
      </c>
      <c r="H6375" s="0" t="str">
        <f aca="false">IF(G6375=1,INT(ROUND((A6375-Debut)*86400,0)/600),"")</f>
        <v/>
      </c>
      <c r="I6375" s="0" t="str">
        <f aca="false">IF(G6375=1,INT(ROUND((A6375-Debut)*86400,0)/3600),"")</f>
        <v/>
      </c>
      <c r="J6375" s="0" t="str">
        <f aca="false">IF(OR(A6375="",B6375=""),"",ROUND((B6375-A6375)*86400,0))</f>
        <v/>
      </c>
      <c r="K6375" s="37" t="str">
        <f aca="false">IF(G6375=1,IF(COUNTIFS($C:$C,C6375,$G:$G,1,$A:$A,"&gt;="&amp;(A6375-FenetreInterm/86400),$A:$A,"&lt;="&amp;A6375)&gt;=NbInterm,1,0),"")</f>
        <v/>
      </c>
      <c r="L6375" s="37" t="str">
        <f aca="false">IF(G6375=1,IF(B6375="",0,IF(J6375&lt;SeuilFugitive,1,0)),"")</f>
        <v/>
      </c>
      <c r="M6375" s="37" t="str">
        <f aca="false">IF(G6375=1,IF(B6375="",IF((Fin-A6375)*24&gt;SeuilFigee,1,0),IF(J6375&gt;SeuilFigee*3600,1,0)),"")</f>
        <v/>
      </c>
      <c r="N6375" s="0" t="str">
        <f aca="false">IF(G6375=1,IF(COUNTIF(H$2:H6375,H6375)=1,COUNTIF($H:$H,H6375),""),"")</f>
        <v/>
      </c>
      <c r="O6375" s="0" t="str">
        <f aca="false">IF(G6375=1,IF(COUNTIF(I$2:I6375,I6375)=1,COUNTIF($I:$I,I6375),""),"")</f>
        <v/>
      </c>
      <c r="P6375" s="38" t="str">
        <f aca="false">IF(G6375=1,IF(COUNTIFS(C$2:C6375,C6375,G$2:G6375,1)=1,COUNTIFS($C:$C,C6375,$G:$G,1)+ROW()/10000000,""),"")</f>
        <v/>
      </c>
      <c r="Q6375" s="0" t="str">
        <f aca="false">IF(K6375=1,IF(COUNTIFS(C$2:C6375,C6375,K$2:K6375,1)=1,1,0),"")</f>
        <v/>
      </c>
      <c r="R6375" s="0" t="str">
        <f aca="false">IF(M6375=1,IF(COUNTIFS(C$2:C6375,C6375,M$2:M6375,1)=1,1,0),"")</f>
        <v/>
      </c>
      <c r="S6375" s="0" t="str">
        <f aca="false">IF(L6375=1,IF(COUNTIFS(C$2:C6375,C6375,L$2:L6375,1)=1,1,0),"")</f>
        <v/>
      </c>
      <c r="T6375" s="38" t="str">
        <f aca="false">IF(N6375="","",N6375+ROW()/10000000)</f>
        <v/>
      </c>
      <c r="U6375" s="0" t="str">
        <f aca="false">IF(G6375=1,IF(B6375="",1,0),"")</f>
        <v/>
      </c>
    </row>
    <row r="6376" customFormat="false" ht="15" hidden="false" customHeight="false" outlineLevel="0" collapsed="false">
      <c r="A6376" s="35"/>
      <c r="B6376" s="35"/>
      <c r="G6376" s="0" t="str">
        <f aca="false">IF(A6376="","",IF(AND(A6376&gt;=Debut,A6376&lt;Fin),1,0))</f>
        <v/>
      </c>
      <c r="H6376" s="0" t="str">
        <f aca="false">IF(G6376=1,INT(ROUND((A6376-Debut)*86400,0)/600),"")</f>
        <v/>
      </c>
      <c r="I6376" s="0" t="str">
        <f aca="false">IF(G6376=1,INT(ROUND((A6376-Debut)*86400,0)/3600),"")</f>
        <v/>
      </c>
      <c r="J6376" s="0" t="str">
        <f aca="false">IF(OR(A6376="",B6376=""),"",ROUND((B6376-A6376)*86400,0))</f>
        <v/>
      </c>
      <c r="K6376" s="37" t="str">
        <f aca="false">IF(G6376=1,IF(COUNTIFS($C:$C,C6376,$G:$G,1,$A:$A,"&gt;="&amp;(A6376-FenetreInterm/86400),$A:$A,"&lt;="&amp;A6376)&gt;=NbInterm,1,0),"")</f>
        <v/>
      </c>
      <c r="L6376" s="37" t="str">
        <f aca="false">IF(G6376=1,IF(B6376="",0,IF(J6376&lt;SeuilFugitive,1,0)),"")</f>
        <v/>
      </c>
      <c r="M6376" s="37" t="str">
        <f aca="false">IF(G6376=1,IF(B6376="",IF((Fin-A6376)*24&gt;SeuilFigee,1,0),IF(J6376&gt;SeuilFigee*3600,1,0)),"")</f>
        <v/>
      </c>
      <c r="N6376" s="0" t="str">
        <f aca="false">IF(G6376=1,IF(COUNTIF(H$2:H6376,H6376)=1,COUNTIF($H:$H,H6376),""),"")</f>
        <v/>
      </c>
      <c r="O6376" s="0" t="str">
        <f aca="false">IF(G6376=1,IF(COUNTIF(I$2:I6376,I6376)=1,COUNTIF($I:$I,I6376),""),"")</f>
        <v/>
      </c>
      <c r="P6376" s="38" t="str">
        <f aca="false">IF(G6376=1,IF(COUNTIFS(C$2:C6376,C6376,G$2:G6376,1)=1,COUNTIFS($C:$C,C6376,$G:$G,1)+ROW()/10000000,""),"")</f>
        <v/>
      </c>
      <c r="Q6376" s="0" t="str">
        <f aca="false">IF(K6376=1,IF(COUNTIFS(C$2:C6376,C6376,K$2:K6376,1)=1,1,0),"")</f>
        <v/>
      </c>
      <c r="R6376" s="0" t="str">
        <f aca="false">IF(M6376=1,IF(COUNTIFS(C$2:C6376,C6376,M$2:M6376,1)=1,1,0),"")</f>
        <v/>
      </c>
      <c r="S6376" s="0" t="str">
        <f aca="false">IF(L6376=1,IF(COUNTIFS(C$2:C6376,C6376,L$2:L6376,1)=1,1,0),"")</f>
        <v/>
      </c>
      <c r="T6376" s="38" t="str">
        <f aca="false">IF(N6376="","",N6376+ROW()/10000000)</f>
        <v/>
      </c>
      <c r="U6376" s="0" t="str">
        <f aca="false">IF(G6376=1,IF(B6376="",1,0),"")</f>
        <v/>
      </c>
    </row>
    <row r="6377" customFormat="false" ht="15" hidden="false" customHeight="false" outlineLevel="0" collapsed="false">
      <c r="A6377" s="35"/>
      <c r="B6377" s="35"/>
      <c r="G6377" s="0" t="str">
        <f aca="false">IF(A6377="","",IF(AND(A6377&gt;=Debut,A6377&lt;Fin),1,0))</f>
        <v/>
      </c>
      <c r="H6377" s="0" t="str">
        <f aca="false">IF(G6377=1,INT(ROUND((A6377-Debut)*86400,0)/600),"")</f>
        <v/>
      </c>
      <c r="I6377" s="0" t="str">
        <f aca="false">IF(G6377=1,INT(ROUND((A6377-Debut)*86400,0)/3600),"")</f>
        <v/>
      </c>
      <c r="J6377" s="0" t="str">
        <f aca="false">IF(OR(A6377="",B6377=""),"",ROUND((B6377-A6377)*86400,0))</f>
        <v/>
      </c>
      <c r="K6377" s="37" t="str">
        <f aca="false">IF(G6377=1,IF(COUNTIFS($C:$C,C6377,$G:$G,1,$A:$A,"&gt;="&amp;(A6377-FenetreInterm/86400),$A:$A,"&lt;="&amp;A6377)&gt;=NbInterm,1,0),"")</f>
        <v/>
      </c>
      <c r="L6377" s="37" t="str">
        <f aca="false">IF(G6377=1,IF(B6377="",0,IF(J6377&lt;SeuilFugitive,1,0)),"")</f>
        <v/>
      </c>
      <c r="M6377" s="37" t="str">
        <f aca="false">IF(G6377=1,IF(B6377="",IF((Fin-A6377)*24&gt;SeuilFigee,1,0),IF(J6377&gt;SeuilFigee*3600,1,0)),"")</f>
        <v/>
      </c>
      <c r="N6377" s="0" t="str">
        <f aca="false">IF(G6377=1,IF(COUNTIF(H$2:H6377,H6377)=1,COUNTIF($H:$H,H6377),""),"")</f>
        <v/>
      </c>
      <c r="O6377" s="0" t="str">
        <f aca="false">IF(G6377=1,IF(COUNTIF(I$2:I6377,I6377)=1,COUNTIF($I:$I,I6377),""),"")</f>
        <v/>
      </c>
      <c r="P6377" s="38" t="str">
        <f aca="false">IF(G6377=1,IF(COUNTIFS(C$2:C6377,C6377,G$2:G6377,1)=1,COUNTIFS($C:$C,C6377,$G:$G,1)+ROW()/10000000,""),"")</f>
        <v/>
      </c>
      <c r="Q6377" s="0" t="str">
        <f aca="false">IF(K6377=1,IF(COUNTIFS(C$2:C6377,C6377,K$2:K6377,1)=1,1,0),"")</f>
        <v/>
      </c>
      <c r="R6377" s="0" t="str">
        <f aca="false">IF(M6377=1,IF(COUNTIFS(C$2:C6377,C6377,M$2:M6377,1)=1,1,0),"")</f>
        <v/>
      </c>
      <c r="S6377" s="0" t="str">
        <f aca="false">IF(L6377=1,IF(COUNTIFS(C$2:C6377,C6377,L$2:L6377,1)=1,1,0),"")</f>
        <v/>
      </c>
      <c r="T6377" s="38" t="str">
        <f aca="false">IF(N6377="","",N6377+ROW()/10000000)</f>
        <v/>
      </c>
      <c r="U6377" s="0" t="str">
        <f aca="false">IF(G6377=1,IF(B6377="",1,0),"")</f>
        <v/>
      </c>
    </row>
    <row r="6378" customFormat="false" ht="15" hidden="false" customHeight="false" outlineLevel="0" collapsed="false">
      <c r="A6378" s="35"/>
      <c r="B6378" s="35"/>
      <c r="G6378" s="0" t="str">
        <f aca="false">IF(A6378="","",IF(AND(A6378&gt;=Debut,A6378&lt;Fin),1,0))</f>
        <v/>
      </c>
      <c r="H6378" s="0" t="str">
        <f aca="false">IF(G6378=1,INT(ROUND((A6378-Debut)*86400,0)/600),"")</f>
        <v/>
      </c>
      <c r="I6378" s="0" t="str">
        <f aca="false">IF(G6378=1,INT(ROUND((A6378-Debut)*86400,0)/3600),"")</f>
        <v/>
      </c>
      <c r="J6378" s="0" t="str">
        <f aca="false">IF(OR(A6378="",B6378=""),"",ROUND((B6378-A6378)*86400,0))</f>
        <v/>
      </c>
      <c r="K6378" s="37" t="str">
        <f aca="false">IF(G6378=1,IF(COUNTIFS($C:$C,C6378,$G:$G,1,$A:$A,"&gt;="&amp;(A6378-FenetreInterm/86400),$A:$A,"&lt;="&amp;A6378)&gt;=NbInterm,1,0),"")</f>
        <v/>
      </c>
      <c r="L6378" s="37" t="str">
        <f aca="false">IF(G6378=1,IF(B6378="",0,IF(J6378&lt;SeuilFugitive,1,0)),"")</f>
        <v/>
      </c>
      <c r="M6378" s="37" t="str">
        <f aca="false">IF(G6378=1,IF(B6378="",IF((Fin-A6378)*24&gt;SeuilFigee,1,0),IF(J6378&gt;SeuilFigee*3600,1,0)),"")</f>
        <v/>
      </c>
      <c r="N6378" s="0" t="str">
        <f aca="false">IF(G6378=1,IF(COUNTIF(H$2:H6378,H6378)=1,COUNTIF($H:$H,H6378),""),"")</f>
        <v/>
      </c>
      <c r="O6378" s="0" t="str">
        <f aca="false">IF(G6378=1,IF(COUNTIF(I$2:I6378,I6378)=1,COUNTIF($I:$I,I6378),""),"")</f>
        <v/>
      </c>
      <c r="P6378" s="38" t="str">
        <f aca="false">IF(G6378=1,IF(COUNTIFS(C$2:C6378,C6378,G$2:G6378,1)=1,COUNTIFS($C:$C,C6378,$G:$G,1)+ROW()/10000000,""),"")</f>
        <v/>
      </c>
      <c r="Q6378" s="0" t="str">
        <f aca="false">IF(K6378=1,IF(COUNTIFS(C$2:C6378,C6378,K$2:K6378,1)=1,1,0),"")</f>
        <v/>
      </c>
      <c r="R6378" s="0" t="str">
        <f aca="false">IF(M6378=1,IF(COUNTIFS(C$2:C6378,C6378,M$2:M6378,1)=1,1,0),"")</f>
        <v/>
      </c>
      <c r="S6378" s="0" t="str">
        <f aca="false">IF(L6378=1,IF(COUNTIFS(C$2:C6378,C6378,L$2:L6378,1)=1,1,0),"")</f>
        <v/>
      </c>
      <c r="T6378" s="38" t="str">
        <f aca="false">IF(N6378="","",N6378+ROW()/10000000)</f>
        <v/>
      </c>
      <c r="U6378" s="0" t="str">
        <f aca="false">IF(G6378=1,IF(B6378="",1,0),"")</f>
        <v/>
      </c>
    </row>
    <row r="6379" customFormat="false" ht="15" hidden="false" customHeight="false" outlineLevel="0" collapsed="false">
      <c r="A6379" s="35"/>
      <c r="B6379" s="35"/>
      <c r="G6379" s="0" t="str">
        <f aca="false">IF(A6379="","",IF(AND(A6379&gt;=Debut,A6379&lt;Fin),1,0))</f>
        <v/>
      </c>
      <c r="H6379" s="0" t="str">
        <f aca="false">IF(G6379=1,INT(ROUND((A6379-Debut)*86400,0)/600),"")</f>
        <v/>
      </c>
      <c r="I6379" s="0" t="str">
        <f aca="false">IF(G6379=1,INT(ROUND((A6379-Debut)*86400,0)/3600),"")</f>
        <v/>
      </c>
      <c r="J6379" s="0" t="str">
        <f aca="false">IF(OR(A6379="",B6379=""),"",ROUND((B6379-A6379)*86400,0))</f>
        <v/>
      </c>
      <c r="K6379" s="37" t="str">
        <f aca="false">IF(G6379=1,IF(COUNTIFS($C:$C,C6379,$G:$G,1,$A:$A,"&gt;="&amp;(A6379-FenetreInterm/86400),$A:$A,"&lt;="&amp;A6379)&gt;=NbInterm,1,0),"")</f>
        <v/>
      </c>
      <c r="L6379" s="37" t="str">
        <f aca="false">IF(G6379=1,IF(B6379="",0,IF(J6379&lt;SeuilFugitive,1,0)),"")</f>
        <v/>
      </c>
      <c r="M6379" s="37" t="str">
        <f aca="false">IF(G6379=1,IF(B6379="",IF((Fin-A6379)*24&gt;SeuilFigee,1,0),IF(J6379&gt;SeuilFigee*3600,1,0)),"")</f>
        <v/>
      </c>
      <c r="N6379" s="0" t="str">
        <f aca="false">IF(G6379=1,IF(COUNTIF(H$2:H6379,H6379)=1,COUNTIF($H:$H,H6379),""),"")</f>
        <v/>
      </c>
      <c r="O6379" s="0" t="str">
        <f aca="false">IF(G6379=1,IF(COUNTIF(I$2:I6379,I6379)=1,COUNTIF($I:$I,I6379),""),"")</f>
        <v/>
      </c>
      <c r="P6379" s="38" t="str">
        <f aca="false">IF(G6379=1,IF(COUNTIFS(C$2:C6379,C6379,G$2:G6379,1)=1,COUNTIFS($C:$C,C6379,$G:$G,1)+ROW()/10000000,""),"")</f>
        <v/>
      </c>
      <c r="Q6379" s="0" t="str">
        <f aca="false">IF(K6379=1,IF(COUNTIFS(C$2:C6379,C6379,K$2:K6379,1)=1,1,0),"")</f>
        <v/>
      </c>
      <c r="R6379" s="0" t="str">
        <f aca="false">IF(M6379=1,IF(COUNTIFS(C$2:C6379,C6379,M$2:M6379,1)=1,1,0),"")</f>
        <v/>
      </c>
      <c r="S6379" s="0" t="str">
        <f aca="false">IF(L6379=1,IF(COUNTIFS(C$2:C6379,C6379,L$2:L6379,1)=1,1,0),"")</f>
        <v/>
      </c>
      <c r="T6379" s="38" t="str">
        <f aca="false">IF(N6379="","",N6379+ROW()/10000000)</f>
        <v/>
      </c>
      <c r="U6379" s="0" t="str">
        <f aca="false">IF(G6379=1,IF(B6379="",1,0),"")</f>
        <v/>
      </c>
    </row>
    <row r="6380" customFormat="false" ht="15" hidden="false" customHeight="false" outlineLevel="0" collapsed="false">
      <c r="A6380" s="35"/>
      <c r="B6380" s="35"/>
      <c r="G6380" s="0" t="str">
        <f aca="false">IF(A6380="","",IF(AND(A6380&gt;=Debut,A6380&lt;Fin),1,0))</f>
        <v/>
      </c>
      <c r="H6380" s="0" t="str">
        <f aca="false">IF(G6380=1,INT(ROUND((A6380-Debut)*86400,0)/600),"")</f>
        <v/>
      </c>
      <c r="I6380" s="0" t="str">
        <f aca="false">IF(G6380=1,INT(ROUND((A6380-Debut)*86400,0)/3600),"")</f>
        <v/>
      </c>
      <c r="J6380" s="0" t="str">
        <f aca="false">IF(OR(A6380="",B6380=""),"",ROUND((B6380-A6380)*86400,0))</f>
        <v/>
      </c>
      <c r="K6380" s="37" t="str">
        <f aca="false">IF(G6380=1,IF(COUNTIFS($C:$C,C6380,$G:$G,1,$A:$A,"&gt;="&amp;(A6380-FenetreInterm/86400),$A:$A,"&lt;="&amp;A6380)&gt;=NbInterm,1,0),"")</f>
        <v/>
      </c>
      <c r="L6380" s="37" t="str">
        <f aca="false">IF(G6380=1,IF(B6380="",0,IF(J6380&lt;SeuilFugitive,1,0)),"")</f>
        <v/>
      </c>
      <c r="M6380" s="37" t="str">
        <f aca="false">IF(G6380=1,IF(B6380="",IF((Fin-A6380)*24&gt;SeuilFigee,1,0),IF(J6380&gt;SeuilFigee*3600,1,0)),"")</f>
        <v/>
      </c>
      <c r="N6380" s="0" t="str">
        <f aca="false">IF(G6380=1,IF(COUNTIF(H$2:H6380,H6380)=1,COUNTIF($H:$H,H6380),""),"")</f>
        <v/>
      </c>
      <c r="O6380" s="0" t="str">
        <f aca="false">IF(G6380=1,IF(COUNTIF(I$2:I6380,I6380)=1,COUNTIF($I:$I,I6380),""),"")</f>
        <v/>
      </c>
      <c r="P6380" s="38" t="str">
        <f aca="false">IF(G6380=1,IF(COUNTIFS(C$2:C6380,C6380,G$2:G6380,1)=1,COUNTIFS($C:$C,C6380,$G:$G,1)+ROW()/10000000,""),"")</f>
        <v/>
      </c>
      <c r="Q6380" s="0" t="str">
        <f aca="false">IF(K6380=1,IF(COUNTIFS(C$2:C6380,C6380,K$2:K6380,1)=1,1,0),"")</f>
        <v/>
      </c>
      <c r="R6380" s="0" t="str">
        <f aca="false">IF(M6380=1,IF(COUNTIFS(C$2:C6380,C6380,M$2:M6380,1)=1,1,0),"")</f>
        <v/>
      </c>
      <c r="S6380" s="0" t="str">
        <f aca="false">IF(L6380=1,IF(COUNTIFS(C$2:C6380,C6380,L$2:L6380,1)=1,1,0),"")</f>
        <v/>
      </c>
      <c r="T6380" s="38" t="str">
        <f aca="false">IF(N6380="","",N6380+ROW()/10000000)</f>
        <v/>
      </c>
      <c r="U6380" s="0" t="str">
        <f aca="false">IF(G6380=1,IF(B6380="",1,0),"")</f>
        <v/>
      </c>
    </row>
    <row r="6381" customFormat="false" ht="15" hidden="false" customHeight="false" outlineLevel="0" collapsed="false">
      <c r="A6381" s="35"/>
      <c r="B6381" s="35"/>
      <c r="G6381" s="0" t="str">
        <f aca="false">IF(A6381="","",IF(AND(A6381&gt;=Debut,A6381&lt;Fin),1,0))</f>
        <v/>
      </c>
      <c r="H6381" s="0" t="str">
        <f aca="false">IF(G6381=1,INT(ROUND((A6381-Debut)*86400,0)/600),"")</f>
        <v/>
      </c>
      <c r="I6381" s="0" t="str">
        <f aca="false">IF(G6381=1,INT(ROUND((A6381-Debut)*86400,0)/3600),"")</f>
        <v/>
      </c>
      <c r="J6381" s="0" t="str">
        <f aca="false">IF(OR(A6381="",B6381=""),"",ROUND((B6381-A6381)*86400,0))</f>
        <v/>
      </c>
      <c r="K6381" s="37" t="str">
        <f aca="false">IF(G6381=1,IF(COUNTIFS($C:$C,C6381,$G:$G,1,$A:$A,"&gt;="&amp;(A6381-FenetreInterm/86400),$A:$A,"&lt;="&amp;A6381)&gt;=NbInterm,1,0),"")</f>
        <v/>
      </c>
      <c r="L6381" s="37" t="str">
        <f aca="false">IF(G6381=1,IF(B6381="",0,IF(J6381&lt;SeuilFugitive,1,0)),"")</f>
        <v/>
      </c>
      <c r="M6381" s="37" t="str">
        <f aca="false">IF(G6381=1,IF(B6381="",IF((Fin-A6381)*24&gt;SeuilFigee,1,0),IF(J6381&gt;SeuilFigee*3600,1,0)),"")</f>
        <v/>
      </c>
      <c r="N6381" s="0" t="str">
        <f aca="false">IF(G6381=1,IF(COUNTIF(H$2:H6381,H6381)=1,COUNTIF($H:$H,H6381),""),"")</f>
        <v/>
      </c>
      <c r="O6381" s="0" t="str">
        <f aca="false">IF(G6381=1,IF(COUNTIF(I$2:I6381,I6381)=1,COUNTIF($I:$I,I6381),""),"")</f>
        <v/>
      </c>
      <c r="P6381" s="38" t="str">
        <f aca="false">IF(G6381=1,IF(COUNTIFS(C$2:C6381,C6381,G$2:G6381,1)=1,COUNTIFS($C:$C,C6381,$G:$G,1)+ROW()/10000000,""),"")</f>
        <v/>
      </c>
      <c r="Q6381" s="0" t="str">
        <f aca="false">IF(K6381=1,IF(COUNTIFS(C$2:C6381,C6381,K$2:K6381,1)=1,1,0),"")</f>
        <v/>
      </c>
      <c r="R6381" s="0" t="str">
        <f aca="false">IF(M6381=1,IF(COUNTIFS(C$2:C6381,C6381,M$2:M6381,1)=1,1,0),"")</f>
        <v/>
      </c>
      <c r="S6381" s="0" t="str">
        <f aca="false">IF(L6381=1,IF(COUNTIFS(C$2:C6381,C6381,L$2:L6381,1)=1,1,0),"")</f>
        <v/>
      </c>
      <c r="T6381" s="38" t="str">
        <f aca="false">IF(N6381="","",N6381+ROW()/10000000)</f>
        <v/>
      </c>
      <c r="U6381" s="0" t="str">
        <f aca="false">IF(G6381=1,IF(B6381="",1,0),"")</f>
        <v/>
      </c>
    </row>
    <row r="6382" customFormat="false" ht="15" hidden="false" customHeight="false" outlineLevel="0" collapsed="false">
      <c r="A6382" s="35"/>
      <c r="B6382" s="35"/>
      <c r="G6382" s="0" t="str">
        <f aca="false">IF(A6382="","",IF(AND(A6382&gt;=Debut,A6382&lt;Fin),1,0))</f>
        <v/>
      </c>
      <c r="H6382" s="0" t="str">
        <f aca="false">IF(G6382=1,INT(ROUND((A6382-Debut)*86400,0)/600),"")</f>
        <v/>
      </c>
      <c r="I6382" s="0" t="str">
        <f aca="false">IF(G6382=1,INT(ROUND((A6382-Debut)*86400,0)/3600),"")</f>
        <v/>
      </c>
      <c r="J6382" s="0" t="str">
        <f aca="false">IF(OR(A6382="",B6382=""),"",ROUND((B6382-A6382)*86400,0))</f>
        <v/>
      </c>
      <c r="K6382" s="37" t="str">
        <f aca="false">IF(G6382=1,IF(COUNTIFS($C:$C,C6382,$G:$G,1,$A:$A,"&gt;="&amp;(A6382-FenetreInterm/86400),$A:$A,"&lt;="&amp;A6382)&gt;=NbInterm,1,0),"")</f>
        <v/>
      </c>
      <c r="L6382" s="37" t="str">
        <f aca="false">IF(G6382=1,IF(B6382="",0,IF(J6382&lt;SeuilFugitive,1,0)),"")</f>
        <v/>
      </c>
      <c r="M6382" s="37" t="str">
        <f aca="false">IF(G6382=1,IF(B6382="",IF((Fin-A6382)*24&gt;SeuilFigee,1,0),IF(J6382&gt;SeuilFigee*3600,1,0)),"")</f>
        <v/>
      </c>
      <c r="N6382" s="0" t="str">
        <f aca="false">IF(G6382=1,IF(COUNTIF(H$2:H6382,H6382)=1,COUNTIF($H:$H,H6382),""),"")</f>
        <v/>
      </c>
      <c r="O6382" s="0" t="str">
        <f aca="false">IF(G6382=1,IF(COUNTIF(I$2:I6382,I6382)=1,COUNTIF($I:$I,I6382),""),"")</f>
        <v/>
      </c>
      <c r="P6382" s="38" t="str">
        <f aca="false">IF(G6382=1,IF(COUNTIFS(C$2:C6382,C6382,G$2:G6382,1)=1,COUNTIFS($C:$C,C6382,$G:$G,1)+ROW()/10000000,""),"")</f>
        <v/>
      </c>
      <c r="Q6382" s="0" t="str">
        <f aca="false">IF(K6382=1,IF(COUNTIFS(C$2:C6382,C6382,K$2:K6382,1)=1,1,0),"")</f>
        <v/>
      </c>
      <c r="R6382" s="0" t="str">
        <f aca="false">IF(M6382=1,IF(COUNTIFS(C$2:C6382,C6382,M$2:M6382,1)=1,1,0),"")</f>
        <v/>
      </c>
      <c r="S6382" s="0" t="str">
        <f aca="false">IF(L6382=1,IF(COUNTIFS(C$2:C6382,C6382,L$2:L6382,1)=1,1,0),"")</f>
        <v/>
      </c>
      <c r="T6382" s="38" t="str">
        <f aca="false">IF(N6382="","",N6382+ROW()/10000000)</f>
        <v/>
      </c>
      <c r="U6382" s="0" t="str">
        <f aca="false">IF(G6382=1,IF(B6382="",1,0),"")</f>
        <v/>
      </c>
    </row>
    <row r="6383" customFormat="false" ht="15" hidden="false" customHeight="false" outlineLevel="0" collapsed="false">
      <c r="A6383" s="35"/>
      <c r="B6383" s="35"/>
      <c r="G6383" s="0" t="str">
        <f aca="false">IF(A6383="","",IF(AND(A6383&gt;=Debut,A6383&lt;Fin),1,0))</f>
        <v/>
      </c>
      <c r="H6383" s="0" t="str">
        <f aca="false">IF(G6383=1,INT(ROUND((A6383-Debut)*86400,0)/600),"")</f>
        <v/>
      </c>
      <c r="I6383" s="0" t="str">
        <f aca="false">IF(G6383=1,INT(ROUND((A6383-Debut)*86400,0)/3600),"")</f>
        <v/>
      </c>
      <c r="J6383" s="0" t="str">
        <f aca="false">IF(OR(A6383="",B6383=""),"",ROUND((B6383-A6383)*86400,0))</f>
        <v/>
      </c>
      <c r="K6383" s="37" t="str">
        <f aca="false">IF(G6383=1,IF(COUNTIFS($C:$C,C6383,$G:$G,1,$A:$A,"&gt;="&amp;(A6383-FenetreInterm/86400),$A:$A,"&lt;="&amp;A6383)&gt;=NbInterm,1,0),"")</f>
        <v/>
      </c>
      <c r="L6383" s="37" t="str">
        <f aca="false">IF(G6383=1,IF(B6383="",0,IF(J6383&lt;SeuilFugitive,1,0)),"")</f>
        <v/>
      </c>
      <c r="M6383" s="37" t="str">
        <f aca="false">IF(G6383=1,IF(B6383="",IF((Fin-A6383)*24&gt;SeuilFigee,1,0),IF(J6383&gt;SeuilFigee*3600,1,0)),"")</f>
        <v/>
      </c>
      <c r="N6383" s="0" t="str">
        <f aca="false">IF(G6383=1,IF(COUNTIF(H$2:H6383,H6383)=1,COUNTIF($H:$H,H6383),""),"")</f>
        <v/>
      </c>
      <c r="O6383" s="0" t="str">
        <f aca="false">IF(G6383=1,IF(COUNTIF(I$2:I6383,I6383)=1,COUNTIF($I:$I,I6383),""),"")</f>
        <v/>
      </c>
      <c r="P6383" s="38" t="str">
        <f aca="false">IF(G6383=1,IF(COUNTIFS(C$2:C6383,C6383,G$2:G6383,1)=1,COUNTIFS($C:$C,C6383,$G:$G,1)+ROW()/10000000,""),"")</f>
        <v/>
      </c>
      <c r="Q6383" s="0" t="str">
        <f aca="false">IF(K6383=1,IF(COUNTIFS(C$2:C6383,C6383,K$2:K6383,1)=1,1,0),"")</f>
        <v/>
      </c>
      <c r="R6383" s="0" t="str">
        <f aca="false">IF(M6383=1,IF(COUNTIFS(C$2:C6383,C6383,M$2:M6383,1)=1,1,0),"")</f>
        <v/>
      </c>
      <c r="S6383" s="0" t="str">
        <f aca="false">IF(L6383=1,IF(COUNTIFS(C$2:C6383,C6383,L$2:L6383,1)=1,1,0),"")</f>
        <v/>
      </c>
      <c r="T6383" s="38" t="str">
        <f aca="false">IF(N6383="","",N6383+ROW()/10000000)</f>
        <v/>
      </c>
      <c r="U6383" s="0" t="str">
        <f aca="false">IF(G6383=1,IF(B6383="",1,0),"")</f>
        <v/>
      </c>
    </row>
    <row r="6384" customFormat="false" ht="15" hidden="false" customHeight="false" outlineLevel="0" collapsed="false">
      <c r="A6384" s="35"/>
      <c r="B6384" s="35"/>
      <c r="G6384" s="0" t="str">
        <f aca="false">IF(A6384="","",IF(AND(A6384&gt;=Debut,A6384&lt;Fin),1,0))</f>
        <v/>
      </c>
      <c r="H6384" s="0" t="str">
        <f aca="false">IF(G6384=1,INT(ROUND((A6384-Debut)*86400,0)/600),"")</f>
        <v/>
      </c>
      <c r="I6384" s="0" t="str">
        <f aca="false">IF(G6384=1,INT(ROUND((A6384-Debut)*86400,0)/3600),"")</f>
        <v/>
      </c>
      <c r="J6384" s="0" t="str">
        <f aca="false">IF(OR(A6384="",B6384=""),"",ROUND((B6384-A6384)*86400,0))</f>
        <v/>
      </c>
      <c r="K6384" s="37" t="str">
        <f aca="false">IF(G6384=1,IF(COUNTIFS($C:$C,C6384,$G:$G,1,$A:$A,"&gt;="&amp;(A6384-FenetreInterm/86400),$A:$A,"&lt;="&amp;A6384)&gt;=NbInterm,1,0),"")</f>
        <v/>
      </c>
      <c r="L6384" s="37" t="str">
        <f aca="false">IF(G6384=1,IF(B6384="",0,IF(J6384&lt;SeuilFugitive,1,0)),"")</f>
        <v/>
      </c>
      <c r="M6384" s="37" t="str">
        <f aca="false">IF(G6384=1,IF(B6384="",IF((Fin-A6384)*24&gt;SeuilFigee,1,0),IF(J6384&gt;SeuilFigee*3600,1,0)),"")</f>
        <v/>
      </c>
      <c r="N6384" s="0" t="str">
        <f aca="false">IF(G6384=1,IF(COUNTIF(H$2:H6384,H6384)=1,COUNTIF($H:$H,H6384),""),"")</f>
        <v/>
      </c>
      <c r="O6384" s="0" t="str">
        <f aca="false">IF(G6384=1,IF(COUNTIF(I$2:I6384,I6384)=1,COUNTIF($I:$I,I6384),""),"")</f>
        <v/>
      </c>
      <c r="P6384" s="38" t="str">
        <f aca="false">IF(G6384=1,IF(COUNTIFS(C$2:C6384,C6384,G$2:G6384,1)=1,COUNTIFS($C:$C,C6384,$G:$G,1)+ROW()/10000000,""),"")</f>
        <v/>
      </c>
      <c r="Q6384" s="0" t="str">
        <f aca="false">IF(K6384=1,IF(COUNTIFS(C$2:C6384,C6384,K$2:K6384,1)=1,1,0),"")</f>
        <v/>
      </c>
      <c r="R6384" s="0" t="str">
        <f aca="false">IF(M6384=1,IF(COUNTIFS(C$2:C6384,C6384,M$2:M6384,1)=1,1,0),"")</f>
        <v/>
      </c>
      <c r="S6384" s="0" t="str">
        <f aca="false">IF(L6384=1,IF(COUNTIFS(C$2:C6384,C6384,L$2:L6384,1)=1,1,0),"")</f>
        <v/>
      </c>
      <c r="T6384" s="38" t="str">
        <f aca="false">IF(N6384="","",N6384+ROW()/10000000)</f>
        <v/>
      </c>
      <c r="U6384" s="0" t="str">
        <f aca="false">IF(G6384=1,IF(B6384="",1,0),"")</f>
        <v/>
      </c>
    </row>
    <row r="6385" customFormat="false" ht="15" hidden="false" customHeight="false" outlineLevel="0" collapsed="false">
      <c r="A6385" s="35"/>
      <c r="B6385" s="35"/>
      <c r="G6385" s="0" t="str">
        <f aca="false">IF(A6385="","",IF(AND(A6385&gt;=Debut,A6385&lt;Fin),1,0))</f>
        <v/>
      </c>
      <c r="H6385" s="0" t="str">
        <f aca="false">IF(G6385=1,INT(ROUND((A6385-Debut)*86400,0)/600),"")</f>
        <v/>
      </c>
      <c r="I6385" s="0" t="str">
        <f aca="false">IF(G6385=1,INT(ROUND((A6385-Debut)*86400,0)/3600),"")</f>
        <v/>
      </c>
      <c r="J6385" s="0" t="str">
        <f aca="false">IF(OR(A6385="",B6385=""),"",ROUND((B6385-A6385)*86400,0))</f>
        <v/>
      </c>
      <c r="K6385" s="37" t="str">
        <f aca="false">IF(G6385=1,IF(COUNTIFS($C:$C,C6385,$G:$G,1,$A:$A,"&gt;="&amp;(A6385-FenetreInterm/86400),$A:$A,"&lt;="&amp;A6385)&gt;=NbInterm,1,0),"")</f>
        <v/>
      </c>
      <c r="L6385" s="37" t="str">
        <f aca="false">IF(G6385=1,IF(B6385="",0,IF(J6385&lt;SeuilFugitive,1,0)),"")</f>
        <v/>
      </c>
      <c r="M6385" s="37" t="str">
        <f aca="false">IF(G6385=1,IF(B6385="",IF((Fin-A6385)*24&gt;SeuilFigee,1,0),IF(J6385&gt;SeuilFigee*3600,1,0)),"")</f>
        <v/>
      </c>
      <c r="N6385" s="0" t="str">
        <f aca="false">IF(G6385=1,IF(COUNTIF(H$2:H6385,H6385)=1,COUNTIF($H:$H,H6385),""),"")</f>
        <v/>
      </c>
      <c r="O6385" s="0" t="str">
        <f aca="false">IF(G6385=1,IF(COUNTIF(I$2:I6385,I6385)=1,COUNTIF($I:$I,I6385),""),"")</f>
        <v/>
      </c>
      <c r="P6385" s="38" t="str">
        <f aca="false">IF(G6385=1,IF(COUNTIFS(C$2:C6385,C6385,G$2:G6385,1)=1,COUNTIFS($C:$C,C6385,$G:$G,1)+ROW()/10000000,""),"")</f>
        <v/>
      </c>
      <c r="Q6385" s="0" t="str">
        <f aca="false">IF(K6385=1,IF(COUNTIFS(C$2:C6385,C6385,K$2:K6385,1)=1,1,0),"")</f>
        <v/>
      </c>
      <c r="R6385" s="0" t="str">
        <f aca="false">IF(M6385=1,IF(COUNTIFS(C$2:C6385,C6385,M$2:M6385,1)=1,1,0),"")</f>
        <v/>
      </c>
      <c r="S6385" s="0" t="str">
        <f aca="false">IF(L6385=1,IF(COUNTIFS(C$2:C6385,C6385,L$2:L6385,1)=1,1,0),"")</f>
        <v/>
      </c>
      <c r="T6385" s="38" t="str">
        <f aca="false">IF(N6385="","",N6385+ROW()/10000000)</f>
        <v/>
      </c>
      <c r="U6385" s="0" t="str">
        <f aca="false">IF(G6385=1,IF(B6385="",1,0),"")</f>
        <v/>
      </c>
    </row>
    <row r="6386" customFormat="false" ht="15" hidden="false" customHeight="false" outlineLevel="0" collapsed="false">
      <c r="A6386" s="35"/>
      <c r="B6386" s="35"/>
      <c r="G6386" s="0" t="str">
        <f aca="false">IF(A6386="","",IF(AND(A6386&gt;=Debut,A6386&lt;Fin),1,0))</f>
        <v/>
      </c>
      <c r="H6386" s="0" t="str">
        <f aca="false">IF(G6386=1,INT(ROUND((A6386-Debut)*86400,0)/600),"")</f>
        <v/>
      </c>
      <c r="I6386" s="0" t="str">
        <f aca="false">IF(G6386=1,INT(ROUND((A6386-Debut)*86400,0)/3600),"")</f>
        <v/>
      </c>
      <c r="J6386" s="0" t="str">
        <f aca="false">IF(OR(A6386="",B6386=""),"",ROUND((B6386-A6386)*86400,0))</f>
        <v/>
      </c>
      <c r="K6386" s="37" t="str">
        <f aca="false">IF(G6386=1,IF(COUNTIFS($C:$C,C6386,$G:$G,1,$A:$A,"&gt;="&amp;(A6386-FenetreInterm/86400),$A:$A,"&lt;="&amp;A6386)&gt;=NbInterm,1,0),"")</f>
        <v/>
      </c>
      <c r="L6386" s="37" t="str">
        <f aca="false">IF(G6386=1,IF(B6386="",0,IF(J6386&lt;SeuilFugitive,1,0)),"")</f>
        <v/>
      </c>
      <c r="M6386" s="37" t="str">
        <f aca="false">IF(G6386=1,IF(B6386="",IF((Fin-A6386)*24&gt;SeuilFigee,1,0),IF(J6386&gt;SeuilFigee*3600,1,0)),"")</f>
        <v/>
      </c>
      <c r="N6386" s="0" t="str">
        <f aca="false">IF(G6386=1,IF(COUNTIF(H$2:H6386,H6386)=1,COUNTIF($H:$H,H6386),""),"")</f>
        <v/>
      </c>
      <c r="O6386" s="0" t="str">
        <f aca="false">IF(G6386=1,IF(COUNTIF(I$2:I6386,I6386)=1,COUNTIF($I:$I,I6386),""),"")</f>
        <v/>
      </c>
      <c r="P6386" s="38" t="str">
        <f aca="false">IF(G6386=1,IF(COUNTIFS(C$2:C6386,C6386,G$2:G6386,1)=1,COUNTIFS($C:$C,C6386,$G:$G,1)+ROW()/10000000,""),"")</f>
        <v/>
      </c>
      <c r="Q6386" s="0" t="str">
        <f aca="false">IF(K6386=1,IF(COUNTIFS(C$2:C6386,C6386,K$2:K6386,1)=1,1,0),"")</f>
        <v/>
      </c>
      <c r="R6386" s="0" t="str">
        <f aca="false">IF(M6386=1,IF(COUNTIFS(C$2:C6386,C6386,M$2:M6386,1)=1,1,0),"")</f>
        <v/>
      </c>
      <c r="S6386" s="0" t="str">
        <f aca="false">IF(L6386=1,IF(COUNTIFS(C$2:C6386,C6386,L$2:L6386,1)=1,1,0),"")</f>
        <v/>
      </c>
      <c r="T6386" s="38" t="str">
        <f aca="false">IF(N6386="","",N6386+ROW()/10000000)</f>
        <v/>
      </c>
      <c r="U6386" s="0" t="str">
        <f aca="false">IF(G6386=1,IF(B6386="",1,0),"")</f>
        <v/>
      </c>
    </row>
    <row r="6387" customFormat="false" ht="15" hidden="false" customHeight="false" outlineLevel="0" collapsed="false">
      <c r="A6387" s="35"/>
      <c r="B6387" s="35"/>
      <c r="G6387" s="0" t="str">
        <f aca="false">IF(A6387="","",IF(AND(A6387&gt;=Debut,A6387&lt;Fin),1,0))</f>
        <v/>
      </c>
      <c r="H6387" s="0" t="str">
        <f aca="false">IF(G6387=1,INT(ROUND((A6387-Debut)*86400,0)/600),"")</f>
        <v/>
      </c>
      <c r="I6387" s="0" t="str">
        <f aca="false">IF(G6387=1,INT(ROUND((A6387-Debut)*86400,0)/3600),"")</f>
        <v/>
      </c>
      <c r="J6387" s="0" t="str">
        <f aca="false">IF(OR(A6387="",B6387=""),"",ROUND((B6387-A6387)*86400,0))</f>
        <v/>
      </c>
      <c r="K6387" s="37" t="str">
        <f aca="false">IF(G6387=1,IF(COUNTIFS($C:$C,C6387,$G:$G,1,$A:$A,"&gt;="&amp;(A6387-FenetreInterm/86400),$A:$A,"&lt;="&amp;A6387)&gt;=NbInterm,1,0),"")</f>
        <v/>
      </c>
      <c r="L6387" s="37" t="str">
        <f aca="false">IF(G6387=1,IF(B6387="",0,IF(J6387&lt;SeuilFugitive,1,0)),"")</f>
        <v/>
      </c>
      <c r="M6387" s="37" t="str">
        <f aca="false">IF(G6387=1,IF(B6387="",IF((Fin-A6387)*24&gt;SeuilFigee,1,0),IF(J6387&gt;SeuilFigee*3600,1,0)),"")</f>
        <v/>
      </c>
      <c r="N6387" s="0" t="str">
        <f aca="false">IF(G6387=1,IF(COUNTIF(H$2:H6387,H6387)=1,COUNTIF($H:$H,H6387),""),"")</f>
        <v/>
      </c>
      <c r="O6387" s="0" t="str">
        <f aca="false">IF(G6387=1,IF(COUNTIF(I$2:I6387,I6387)=1,COUNTIF($I:$I,I6387),""),"")</f>
        <v/>
      </c>
      <c r="P6387" s="38" t="str">
        <f aca="false">IF(G6387=1,IF(COUNTIFS(C$2:C6387,C6387,G$2:G6387,1)=1,COUNTIFS($C:$C,C6387,$G:$G,1)+ROW()/10000000,""),"")</f>
        <v/>
      </c>
      <c r="Q6387" s="0" t="str">
        <f aca="false">IF(K6387=1,IF(COUNTIFS(C$2:C6387,C6387,K$2:K6387,1)=1,1,0),"")</f>
        <v/>
      </c>
      <c r="R6387" s="0" t="str">
        <f aca="false">IF(M6387=1,IF(COUNTIFS(C$2:C6387,C6387,M$2:M6387,1)=1,1,0),"")</f>
        <v/>
      </c>
      <c r="S6387" s="0" t="str">
        <f aca="false">IF(L6387=1,IF(COUNTIFS(C$2:C6387,C6387,L$2:L6387,1)=1,1,0),"")</f>
        <v/>
      </c>
      <c r="T6387" s="38" t="str">
        <f aca="false">IF(N6387="","",N6387+ROW()/10000000)</f>
        <v/>
      </c>
      <c r="U6387" s="0" t="str">
        <f aca="false">IF(G6387=1,IF(B6387="",1,0),"")</f>
        <v/>
      </c>
    </row>
    <row r="6388" customFormat="false" ht="15" hidden="false" customHeight="false" outlineLevel="0" collapsed="false">
      <c r="A6388" s="35"/>
      <c r="B6388" s="35"/>
      <c r="G6388" s="0" t="str">
        <f aca="false">IF(A6388="","",IF(AND(A6388&gt;=Debut,A6388&lt;Fin),1,0))</f>
        <v/>
      </c>
      <c r="H6388" s="0" t="str">
        <f aca="false">IF(G6388=1,INT(ROUND((A6388-Debut)*86400,0)/600),"")</f>
        <v/>
      </c>
      <c r="I6388" s="0" t="str">
        <f aca="false">IF(G6388=1,INT(ROUND((A6388-Debut)*86400,0)/3600),"")</f>
        <v/>
      </c>
      <c r="J6388" s="0" t="str">
        <f aca="false">IF(OR(A6388="",B6388=""),"",ROUND((B6388-A6388)*86400,0))</f>
        <v/>
      </c>
      <c r="K6388" s="37" t="str">
        <f aca="false">IF(G6388=1,IF(COUNTIFS($C:$C,C6388,$G:$G,1,$A:$A,"&gt;="&amp;(A6388-FenetreInterm/86400),$A:$A,"&lt;="&amp;A6388)&gt;=NbInterm,1,0),"")</f>
        <v/>
      </c>
      <c r="L6388" s="37" t="str">
        <f aca="false">IF(G6388=1,IF(B6388="",0,IF(J6388&lt;SeuilFugitive,1,0)),"")</f>
        <v/>
      </c>
      <c r="M6388" s="37" t="str">
        <f aca="false">IF(G6388=1,IF(B6388="",IF((Fin-A6388)*24&gt;SeuilFigee,1,0),IF(J6388&gt;SeuilFigee*3600,1,0)),"")</f>
        <v/>
      </c>
      <c r="N6388" s="0" t="str">
        <f aca="false">IF(G6388=1,IF(COUNTIF(H$2:H6388,H6388)=1,COUNTIF($H:$H,H6388),""),"")</f>
        <v/>
      </c>
      <c r="O6388" s="0" t="str">
        <f aca="false">IF(G6388=1,IF(COUNTIF(I$2:I6388,I6388)=1,COUNTIF($I:$I,I6388),""),"")</f>
        <v/>
      </c>
      <c r="P6388" s="38" t="str">
        <f aca="false">IF(G6388=1,IF(COUNTIFS(C$2:C6388,C6388,G$2:G6388,1)=1,COUNTIFS($C:$C,C6388,$G:$G,1)+ROW()/10000000,""),"")</f>
        <v/>
      </c>
      <c r="Q6388" s="0" t="str">
        <f aca="false">IF(K6388=1,IF(COUNTIFS(C$2:C6388,C6388,K$2:K6388,1)=1,1,0),"")</f>
        <v/>
      </c>
      <c r="R6388" s="0" t="str">
        <f aca="false">IF(M6388=1,IF(COUNTIFS(C$2:C6388,C6388,M$2:M6388,1)=1,1,0),"")</f>
        <v/>
      </c>
      <c r="S6388" s="0" t="str">
        <f aca="false">IF(L6388=1,IF(COUNTIFS(C$2:C6388,C6388,L$2:L6388,1)=1,1,0),"")</f>
        <v/>
      </c>
      <c r="T6388" s="38" t="str">
        <f aca="false">IF(N6388="","",N6388+ROW()/10000000)</f>
        <v/>
      </c>
      <c r="U6388" s="0" t="str">
        <f aca="false">IF(G6388=1,IF(B6388="",1,0),"")</f>
        <v/>
      </c>
    </row>
    <row r="6389" customFormat="false" ht="15" hidden="false" customHeight="false" outlineLevel="0" collapsed="false">
      <c r="A6389" s="35"/>
      <c r="B6389" s="35"/>
      <c r="G6389" s="0" t="str">
        <f aca="false">IF(A6389="","",IF(AND(A6389&gt;=Debut,A6389&lt;Fin),1,0))</f>
        <v/>
      </c>
      <c r="H6389" s="0" t="str">
        <f aca="false">IF(G6389=1,INT(ROUND((A6389-Debut)*86400,0)/600),"")</f>
        <v/>
      </c>
      <c r="I6389" s="0" t="str">
        <f aca="false">IF(G6389=1,INT(ROUND((A6389-Debut)*86400,0)/3600),"")</f>
        <v/>
      </c>
      <c r="J6389" s="0" t="str">
        <f aca="false">IF(OR(A6389="",B6389=""),"",ROUND((B6389-A6389)*86400,0))</f>
        <v/>
      </c>
      <c r="K6389" s="37" t="str">
        <f aca="false">IF(G6389=1,IF(COUNTIFS($C:$C,C6389,$G:$G,1,$A:$A,"&gt;="&amp;(A6389-FenetreInterm/86400),$A:$A,"&lt;="&amp;A6389)&gt;=NbInterm,1,0),"")</f>
        <v/>
      </c>
      <c r="L6389" s="37" t="str">
        <f aca="false">IF(G6389=1,IF(B6389="",0,IF(J6389&lt;SeuilFugitive,1,0)),"")</f>
        <v/>
      </c>
      <c r="M6389" s="37" t="str">
        <f aca="false">IF(G6389=1,IF(B6389="",IF((Fin-A6389)*24&gt;SeuilFigee,1,0),IF(J6389&gt;SeuilFigee*3600,1,0)),"")</f>
        <v/>
      </c>
      <c r="N6389" s="0" t="str">
        <f aca="false">IF(G6389=1,IF(COUNTIF(H$2:H6389,H6389)=1,COUNTIF($H:$H,H6389),""),"")</f>
        <v/>
      </c>
      <c r="O6389" s="0" t="str">
        <f aca="false">IF(G6389=1,IF(COUNTIF(I$2:I6389,I6389)=1,COUNTIF($I:$I,I6389),""),"")</f>
        <v/>
      </c>
      <c r="P6389" s="38" t="str">
        <f aca="false">IF(G6389=1,IF(COUNTIFS(C$2:C6389,C6389,G$2:G6389,1)=1,COUNTIFS($C:$C,C6389,$G:$G,1)+ROW()/10000000,""),"")</f>
        <v/>
      </c>
      <c r="Q6389" s="0" t="str">
        <f aca="false">IF(K6389=1,IF(COUNTIFS(C$2:C6389,C6389,K$2:K6389,1)=1,1,0),"")</f>
        <v/>
      </c>
      <c r="R6389" s="0" t="str">
        <f aca="false">IF(M6389=1,IF(COUNTIFS(C$2:C6389,C6389,M$2:M6389,1)=1,1,0),"")</f>
        <v/>
      </c>
      <c r="S6389" s="0" t="str">
        <f aca="false">IF(L6389=1,IF(COUNTIFS(C$2:C6389,C6389,L$2:L6389,1)=1,1,0),"")</f>
        <v/>
      </c>
      <c r="T6389" s="38" t="str">
        <f aca="false">IF(N6389="","",N6389+ROW()/10000000)</f>
        <v/>
      </c>
      <c r="U6389" s="0" t="str">
        <f aca="false">IF(G6389=1,IF(B6389="",1,0),"")</f>
        <v/>
      </c>
    </row>
    <row r="6390" customFormat="false" ht="15" hidden="false" customHeight="false" outlineLevel="0" collapsed="false">
      <c r="A6390" s="35"/>
      <c r="B6390" s="35"/>
      <c r="G6390" s="0" t="str">
        <f aca="false">IF(A6390="","",IF(AND(A6390&gt;=Debut,A6390&lt;Fin),1,0))</f>
        <v/>
      </c>
      <c r="H6390" s="0" t="str">
        <f aca="false">IF(G6390=1,INT(ROUND((A6390-Debut)*86400,0)/600),"")</f>
        <v/>
      </c>
      <c r="I6390" s="0" t="str">
        <f aca="false">IF(G6390=1,INT(ROUND((A6390-Debut)*86400,0)/3600),"")</f>
        <v/>
      </c>
      <c r="J6390" s="0" t="str">
        <f aca="false">IF(OR(A6390="",B6390=""),"",ROUND((B6390-A6390)*86400,0))</f>
        <v/>
      </c>
      <c r="K6390" s="37" t="str">
        <f aca="false">IF(G6390=1,IF(COUNTIFS($C:$C,C6390,$G:$G,1,$A:$A,"&gt;="&amp;(A6390-FenetreInterm/86400),$A:$A,"&lt;="&amp;A6390)&gt;=NbInterm,1,0),"")</f>
        <v/>
      </c>
      <c r="L6390" s="37" t="str">
        <f aca="false">IF(G6390=1,IF(B6390="",0,IF(J6390&lt;SeuilFugitive,1,0)),"")</f>
        <v/>
      </c>
      <c r="M6390" s="37" t="str">
        <f aca="false">IF(G6390=1,IF(B6390="",IF((Fin-A6390)*24&gt;SeuilFigee,1,0),IF(J6390&gt;SeuilFigee*3600,1,0)),"")</f>
        <v/>
      </c>
      <c r="N6390" s="0" t="str">
        <f aca="false">IF(G6390=1,IF(COUNTIF(H$2:H6390,H6390)=1,COUNTIF($H:$H,H6390),""),"")</f>
        <v/>
      </c>
      <c r="O6390" s="0" t="str">
        <f aca="false">IF(G6390=1,IF(COUNTIF(I$2:I6390,I6390)=1,COUNTIF($I:$I,I6390),""),"")</f>
        <v/>
      </c>
      <c r="P6390" s="38" t="str">
        <f aca="false">IF(G6390=1,IF(COUNTIFS(C$2:C6390,C6390,G$2:G6390,1)=1,COUNTIFS($C:$C,C6390,$G:$G,1)+ROW()/10000000,""),"")</f>
        <v/>
      </c>
      <c r="Q6390" s="0" t="str">
        <f aca="false">IF(K6390=1,IF(COUNTIFS(C$2:C6390,C6390,K$2:K6390,1)=1,1,0),"")</f>
        <v/>
      </c>
      <c r="R6390" s="0" t="str">
        <f aca="false">IF(M6390=1,IF(COUNTIFS(C$2:C6390,C6390,M$2:M6390,1)=1,1,0),"")</f>
        <v/>
      </c>
      <c r="S6390" s="0" t="str">
        <f aca="false">IF(L6390=1,IF(COUNTIFS(C$2:C6390,C6390,L$2:L6390,1)=1,1,0),"")</f>
        <v/>
      </c>
      <c r="T6390" s="38" t="str">
        <f aca="false">IF(N6390="","",N6390+ROW()/10000000)</f>
        <v/>
      </c>
      <c r="U6390" s="0" t="str">
        <f aca="false">IF(G6390=1,IF(B6390="",1,0),"")</f>
        <v/>
      </c>
    </row>
    <row r="6391" customFormat="false" ht="15" hidden="false" customHeight="false" outlineLevel="0" collapsed="false">
      <c r="A6391" s="35"/>
      <c r="B6391" s="35"/>
      <c r="G6391" s="0" t="str">
        <f aca="false">IF(A6391="","",IF(AND(A6391&gt;=Debut,A6391&lt;Fin),1,0))</f>
        <v/>
      </c>
      <c r="H6391" s="0" t="str">
        <f aca="false">IF(G6391=1,INT(ROUND((A6391-Debut)*86400,0)/600),"")</f>
        <v/>
      </c>
      <c r="I6391" s="0" t="str">
        <f aca="false">IF(G6391=1,INT(ROUND((A6391-Debut)*86400,0)/3600),"")</f>
        <v/>
      </c>
      <c r="J6391" s="0" t="str">
        <f aca="false">IF(OR(A6391="",B6391=""),"",ROUND((B6391-A6391)*86400,0))</f>
        <v/>
      </c>
      <c r="K6391" s="37" t="str">
        <f aca="false">IF(G6391=1,IF(COUNTIFS($C:$C,C6391,$G:$G,1,$A:$A,"&gt;="&amp;(A6391-FenetreInterm/86400),$A:$A,"&lt;="&amp;A6391)&gt;=NbInterm,1,0),"")</f>
        <v/>
      </c>
      <c r="L6391" s="37" t="str">
        <f aca="false">IF(G6391=1,IF(B6391="",0,IF(J6391&lt;SeuilFugitive,1,0)),"")</f>
        <v/>
      </c>
      <c r="M6391" s="37" t="str">
        <f aca="false">IF(G6391=1,IF(B6391="",IF((Fin-A6391)*24&gt;SeuilFigee,1,0),IF(J6391&gt;SeuilFigee*3600,1,0)),"")</f>
        <v/>
      </c>
      <c r="N6391" s="0" t="str">
        <f aca="false">IF(G6391=1,IF(COUNTIF(H$2:H6391,H6391)=1,COUNTIF($H:$H,H6391),""),"")</f>
        <v/>
      </c>
      <c r="O6391" s="0" t="str">
        <f aca="false">IF(G6391=1,IF(COUNTIF(I$2:I6391,I6391)=1,COUNTIF($I:$I,I6391),""),"")</f>
        <v/>
      </c>
      <c r="P6391" s="38" t="str">
        <f aca="false">IF(G6391=1,IF(COUNTIFS(C$2:C6391,C6391,G$2:G6391,1)=1,COUNTIFS($C:$C,C6391,$G:$G,1)+ROW()/10000000,""),"")</f>
        <v/>
      </c>
      <c r="Q6391" s="0" t="str">
        <f aca="false">IF(K6391=1,IF(COUNTIFS(C$2:C6391,C6391,K$2:K6391,1)=1,1,0),"")</f>
        <v/>
      </c>
      <c r="R6391" s="0" t="str">
        <f aca="false">IF(M6391=1,IF(COUNTIFS(C$2:C6391,C6391,M$2:M6391,1)=1,1,0),"")</f>
        <v/>
      </c>
      <c r="S6391" s="0" t="str">
        <f aca="false">IF(L6391=1,IF(COUNTIFS(C$2:C6391,C6391,L$2:L6391,1)=1,1,0),"")</f>
        <v/>
      </c>
      <c r="T6391" s="38" t="str">
        <f aca="false">IF(N6391="","",N6391+ROW()/10000000)</f>
        <v/>
      </c>
      <c r="U6391" s="0" t="str">
        <f aca="false">IF(G6391=1,IF(B6391="",1,0),"")</f>
        <v/>
      </c>
    </row>
    <row r="6392" customFormat="false" ht="15" hidden="false" customHeight="false" outlineLevel="0" collapsed="false">
      <c r="A6392" s="35"/>
      <c r="B6392" s="35"/>
      <c r="G6392" s="0" t="str">
        <f aca="false">IF(A6392="","",IF(AND(A6392&gt;=Debut,A6392&lt;Fin),1,0))</f>
        <v/>
      </c>
      <c r="H6392" s="0" t="str">
        <f aca="false">IF(G6392=1,INT(ROUND((A6392-Debut)*86400,0)/600),"")</f>
        <v/>
      </c>
      <c r="I6392" s="0" t="str">
        <f aca="false">IF(G6392=1,INT(ROUND((A6392-Debut)*86400,0)/3600),"")</f>
        <v/>
      </c>
      <c r="J6392" s="0" t="str">
        <f aca="false">IF(OR(A6392="",B6392=""),"",ROUND((B6392-A6392)*86400,0))</f>
        <v/>
      </c>
      <c r="K6392" s="37" t="str">
        <f aca="false">IF(G6392=1,IF(COUNTIFS($C:$C,C6392,$G:$G,1,$A:$A,"&gt;="&amp;(A6392-FenetreInterm/86400),$A:$A,"&lt;="&amp;A6392)&gt;=NbInterm,1,0),"")</f>
        <v/>
      </c>
      <c r="L6392" s="37" t="str">
        <f aca="false">IF(G6392=1,IF(B6392="",0,IF(J6392&lt;SeuilFugitive,1,0)),"")</f>
        <v/>
      </c>
      <c r="M6392" s="37" t="str">
        <f aca="false">IF(G6392=1,IF(B6392="",IF((Fin-A6392)*24&gt;SeuilFigee,1,0),IF(J6392&gt;SeuilFigee*3600,1,0)),"")</f>
        <v/>
      </c>
      <c r="N6392" s="0" t="str">
        <f aca="false">IF(G6392=1,IF(COUNTIF(H$2:H6392,H6392)=1,COUNTIF($H:$H,H6392),""),"")</f>
        <v/>
      </c>
      <c r="O6392" s="0" t="str">
        <f aca="false">IF(G6392=1,IF(COUNTIF(I$2:I6392,I6392)=1,COUNTIF($I:$I,I6392),""),"")</f>
        <v/>
      </c>
      <c r="P6392" s="38" t="str">
        <f aca="false">IF(G6392=1,IF(COUNTIFS(C$2:C6392,C6392,G$2:G6392,1)=1,COUNTIFS($C:$C,C6392,$G:$G,1)+ROW()/10000000,""),"")</f>
        <v/>
      </c>
      <c r="Q6392" s="0" t="str">
        <f aca="false">IF(K6392=1,IF(COUNTIFS(C$2:C6392,C6392,K$2:K6392,1)=1,1,0),"")</f>
        <v/>
      </c>
      <c r="R6392" s="0" t="str">
        <f aca="false">IF(M6392=1,IF(COUNTIFS(C$2:C6392,C6392,M$2:M6392,1)=1,1,0),"")</f>
        <v/>
      </c>
      <c r="S6392" s="0" t="str">
        <f aca="false">IF(L6392=1,IF(COUNTIFS(C$2:C6392,C6392,L$2:L6392,1)=1,1,0),"")</f>
        <v/>
      </c>
      <c r="T6392" s="38" t="str">
        <f aca="false">IF(N6392="","",N6392+ROW()/10000000)</f>
        <v/>
      </c>
      <c r="U6392" s="0" t="str">
        <f aca="false">IF(G6392=1,IF(B6392="",1,0),"")</f>
        <v/>
      </c>
    </row>
    <row r="6393" customFormat="false" ht="15" hidden="false" customHeight="false" outlineLevel="0" collapsed="false">
      <c r="A6393" s="35"/>
      <c r="B6393" s="35"/>
      <c r="G6393" s="0" t="str">
        <f aca="false">IF(A6393="","",IF(AND(A6393&gt;=Debut,A6393&lt;Fin),1,0))</f>
        <v/>
      </c>
      <c r="H6393" s="0" t="str">
        <f aca="false">IF(G6393=1,INT(ROUND((A6393-Debut)*86400,0)/600),"")</f>
        <v/>
      </c>
      <c r="I6393" s="0" t="str">
        <f aca="false">IF(G6393=1,INT(ROUND((A6393-Debut)*86400,0)/3600),"")</f>
        <v/>
      </c>
      <c r="J6393" s="0" t="str">
        <f aca="false">IF(OR(A6393="",B6393=""),"",ROUND((B6393-A6393)*86400,0))</f>
        <v/>
      </c>
      <c r="K6393" s="37" t="str">
        <f aca="false">IF(G6393=1,IF(COUNTIFS($C:$C,C6393,$G:$G,1,$A:$A,"&gt;="&amp;(A6393-FenetreInterm/86400),$A:$A,"&lt;="&amp;A6393)&gt;=NbInterm,1,0),"")</f>
        <v/>
      </c>
      <c r="L6393" s="37" t="str">
        <f aca="false">IF(G6393=1,IF(B6393="",0,IF(J6393&lt;SeuilFugitive,1,0)),"")</f>
        <v/>
      </c>
      <c r="M6393" s="37" t="str">
        <f aca="false">IF(G6393=1,IF(B6393="",IF((Fin-A6393)*24&gt;SeuilFigee,1,0),IF(J6393&gt;SeuilFigee*3600,1,0)),"")</f>
        <v/>
      </c>
      <c r="N6393" s="0" t="str">
        <f aca="false">IF(G6393=1,IF(COUNTIF(H$2:H6393,H6393)=1,COUNTIF($H:$H,H6393),""),"")</f>
        <v/>
      </c>
      <c r="O6393" s="0" t="str">
        <f aca="false">IF(G6393=1,IF(COUNTIF(I$2:I6393,I6393)=1,COUNTIF($I:$I,I6393),""),"")</f>
        <v/>
      </c>
      <c r="P6393" s="38" t="str">
        <f aca="false">IF(G6393=1,IF(COUNTIFS(C$2:C6393,C6393,G$2:G6393,1)=1,COUNTIFS($C:$C,C6393,$G:$G,1)+ROW()/10000000,""),"")</f>
        <v/>
      </c>
      <c r="Q6393" s="0" t="str">
        <f aca="false">IF(K6393=1,IF(COUNTIFS(C$2:C6393,C6393,K$2:K6393,1)=1,1,0),"")</f>
        <v/>
      </c>
      <c r="R6393" s="0" t="str">
        <f aca="false">IF(M6393=1,IF(COUNTIFS(C$2:C6393,C6393,M$2:M6393,1)=1,1,0),"")</f>
        <v/>
      </c>
      <c r="S6393" s="0" t="str">
        <f aca="false">IF(L6393=1,IF(COUNTIFS(C$2:C6393,C6393,L$2:L6393,1)=1,1,0),"")</f>
        <v/>
      </c>
      <c r="T6393" s="38" t="str">
        <f aca="false">IF(N6393="","",N6393+ROW()/10000000)</f>
        <v/>
      </c>
      <c r="U6393" s="0" t="str">
        <f aca="false">IF(G6393=1,IF(B6393="",1,0),"")</f>
        <v/>
      </c>
    </row>
    <row r="6394" customFormat="false" ht="15" hidden="false" customHeight="false" outlineLevel="0" collapsed="false">
      <c r="A6394" s="35"/>
      <c r="B6394" s="35"/>
      <c r="G6394" s="0" t="str">
        <f aca="false">IF(A6394="","",IF(AND(A6394&gt;=Debut,A6394&lt;Fin),1,0))</f>
        <v/>
      </c>
      <c r="H6394" s="0" t="str">
        <f aca="false">IF(G6394=1,INT(ROUND((A6394-Debut)*86400,0)/600),"")</f>
        <v/>
      </c>
      <c r="I6394" s="0" t="str">
        <f aca="false">IF(G6394=1,INT(ROUND((A6394-Debut)*86400,0)/3600),"")</f>
        <v/>
      </c>
      <c r="J6394" s="0" t="str">
        <f aca="false">IF(OR(A6394="",B6394=""),"",ROUND((B6394-A6394)*86400,0))</f>
        <v/>
      </c>
      <c r="K6394" s="37" t="str">
        <f aca="false">IF(G6394=1,IF(COUNTIFS($C:$C,C6394,$G:$G,1,$A:$A,"&gt;="&amp;(A6394-FenetreInterm/86400),$A:$A,"&lt;="&amp;A6394)&gt;=NbInterm,1,0),"")</f>
        <v/>
      </c>
      <c r="L6394" s="37" t="str">
        <f aca="false">IF(G6394=1,IF(B6394="",0,IF(J6394&lt;SeuilFugitive,1,0)),"")</f>
        <v/>
      </c>
      <c r="M6394" s="37" t="str">
        <f aca="false">IF(G6394=1,IF(B6394="",IF((Fin-A6394)*24&gt;SeuilFigee,1,0),IF(J6394&gt;SeuilFigee*3600,1,0)),"")</f>
        <v/>
      </c>
      <c r="N6394" s="0" t="str">
        <f aca="false">IF(G6394=1,IF(COUNTIF(H$2:H6394,H6394)=1,COUNTIF($H:$H,H6394),""),"")</f>
        <v/>
      </c>
      <c r="O6394" s="0" t="str">
        <f aca="false">IF(G6394=1,IF(COUNTIF(I$2:I6394,I6394)=1,COUNTIF($I:$I,I6394),""),"")</f>
        <v/>
      </c>
      <c r="P6394" s="38" t="str">
        <f aca="false">IF(G6394=1,IF(COUNTIFS(C$2:C6394,C6394,G$2:G6394,1)=1,COUNTIFS($C:$C,C6394,$G:$G,1)+ROW()/10000000,""),"")</f>
        <v/>
      </c>
      <c r="Q6394" s="0" t="str">
        <f aca="false">IF(K6394=1,IF(COUNTIFS(C$2:C6394,C6394,K$2:K6394,1)=1,1,0),"")</f>
        <v/>
      </c>
      <c r="R6394" s="0" t="str">
        <f aca="false">IF(M6394=1,IF(COUNTIFS(C$2:C6394,C6394,M$2:M6394,1)=1,1,0),"")</f>
        <v/>
      </c>
      <c r="S6394" s="0" t="str">
        <f aca="false">IF(L6394=1,IF(COUNTIFS(C$2:C6394,C6394,L$2:L6394,1)=1,1,0),"")</f>
        <v/>
      </c>
      <c r="T6394" s="38" t="str">
        <f aca="false">IF(N6394="","",N6394+ROW()/10000000)</f>
        <v/>
      </c>
      <c r="U6394" s="0" t="str">
        <f aca="false">IF(G6394=1,IF(B6394="",1,0),"")</f>
        <v/>
      </c>
    </row>
    <row r="6395" customFormat="false" ht="15" hidden="false" customHeight="false" outlineLevel="0" collapsed="false">
      <c r="A6395" s="35"/>
      <c r="B6395" s="35"/>
      <c r="G6395" s="0" t="str">
        <f aca="false">IF(A6395="","",IF(AND(A6395&gt;=Debut,A6395&lt;Fin),1,0))</f>
        <v/>
      </c>
      <c r="H6395" s="0" t="str">
        <f aca="false">IF(G6395=1,INT(ROUND((A6395-Debut)*86400,0)/600),"")</f>
        <v/>
      </c>
      <c r="I6395" s="0" t="str">
        <f aca="false">IF(G6395=1,INT(ROUND((A6395-Debut)*86400,0)/3600),"")</f>
        <v/>
      </c>
      <c r="J6395" s="0" t="str">
        <f aca="false">IF(OR(A6395="",B6395=""),"",ROUND((B6395-A6395)*86400,0))</f>
        <v/>
      </c>
      <c r="K6395" s="37" t="str">
        <f aca="false">IF(G6395=1,IF(COUNTIFS($C:$C,C6395,$G:$G,1,$A:$A,"&gt;="&amp;(A6395-FenetreInterm/86400),$A:$A,"&lt;="&amp;A6395)&gt;=NbInterm,1,0),"")</f>
        <v/>
      </c>
      <c r="L6395" s="37" t="str">
        <f aca="false">IF(G6395=1,IF(B6395="",0,IF(J6395&lt;SeuilFugitive,1,0)),"")</f>
        <v/>
      </c>
      <c r="M6395" s="37" t="str">
        <f aca="false">IF(G6395=1,IF(B6395="",IF((Fin-A6395)*24&gt;SeuilFigee,1,0),IF(J6395&gt;SeuilFigee*3600,1,0)),"")</f>
        <v/>
      </c>
      <c r="N6395" s="0" t="str">
        <f aca="false">IF(G6395=1,IF(COUNTIF(H$2:H6395,H6395)=1,COUNTIF($H:$H,H6395),""),"")</f>
        <v/>
      </c>
      <c r="O6395" s="0" t="str">
        <f aca="false">IF(G6395=1,IF(COUNTIF(I$2:I6395,I6395)=1,COUNTIF($I:$I,I6395),""),"")</f>
        <v/>
      </c>
      <c r="P6395" s="38" t="str">
        <f aca="false">IF(G6395=1,IF(COUNTIFS(C$2:C6395,C6395,G$2:G6395,1)=1,COUNTIFS($C:$C,C6395,$G:$G,1)+ROW()/10000000,""),"")</f>
        <v/>
      </c>
      <c r="Q6395" s="0" t="str">
        <f aca="false">IF(K6395=1,IF(COUNTIFS(C$2:C6395,C6395,K$2:K6395,1)=1,1,0),"")</f>
        <v/>
      </c>
      <c r="R6395" s="0" t="str">
        <f aca="false">IF(M6395=1,IF(COUNTIFS(C$2:C6395,C6395,M$2:M6395,1)=1,1,0),"")</f>
        <v/>
      </c>
      <c r="S6395" s="0" t="str">
        <f aca="false">IF(L6395=1,IF(COUNTIFS(C$2:C6395,C6395,L$2:L6395,1)=1,1,0),"")</f>
        <v/>
      </c>
      <c r="T6395" s="38" t="str">
        <f aca="false">IF(N6395="","",N6395+ROW()/10000000)</f>
        <v/>
      </c>
      <c r="U6395" s="0" t="str">
        <f aca="false">IF(G6395=1,IF(B6395="",1,0),"")</f>
        <v/>
      </c>
    </row>
    <row r="6396" customFormat="false" ht="15" hidden="false" customHeight="false" outlineLevel="0" collapsed="false">
      <c r="A6396" s="35"/>
      <c r="B6396" s="35"/>
      <c r="G6396" s="0" t="str">
        <f aca="false">IF(A6396="","",IF(AND(A6396&gt;=Debut,A6396&lt;Fin),1,0))</f>
        <v/>
      </c>
      <c r="H6396" s="0" t="str">
        <f aca="false">IF(G6396=1,INT(ROUND((A6396-Debut)*86400,0)/600),"")</f>
        <v/>
      </c>
      <c r="I6396" s="0" t="str">
        <f aca="false">IF(G6396=1,INT(ROUND((A6396-Debut)*86400,0)/3600),"")</f>
        <v/>
      </c>
      <c r="J6396" s="0" t="str">
        <f aca="false">IF(OR(A6396="",B6396=""),"",ROUND((B6396-A6396)*86400,0))</f>
        <v/>
      </c>
      <c r="K6396" s="37" t="str">
        <f aca="false">IF(G6396=1,IF(COUNTIFS($C:$C,C6396,$G:$G,1,$A:$A,"&gt;="&amp;(A6396-FenetreInterm/86400),$A:$A,"&lt;="&amp;A6396)&gt;=NbInterm,1,0),"")</f>
        <v/>
      </c>
      <c r="L6396" s="37" t="str">
        <f aca="false">IF(G6396=1,IF(B6396="",0,IF(J6396&lt;SeuilFugitive,1,0)),"")</f>
        <v/>
      </c>
      <c r="M6396" s="37" t="str">
        <f aca="false">IF(G6396=1,IF(B6396="",IF((Fin-A6396)*24&gt;SeuilFigee,1,0),IF(J6396&gt;SeuilFigee*3600,1,0)),"")</f>
        <v/>
      </c>
      <c r="N6396" s="0" t="str">
        <f aca="false">IF(G6396=1,IF(COUNTIF(H$2:H6396,H6396)=1,COUNTIF($H:$H,H6396),""),"")</f>
        <v/>
      </c>
      <c r="O6396" s="0" t="str">
        <f aca="false">IF(G6396=1,IF(COUNTIF(I$2:I6396,I6396)=1,COUNTIF($I:$I,I6396),""),"")</f>
        <v/>
      </c>
      <c r="P6396" s="38" t="str">
        <f aca="false">IF(G6396=1,IF(COUNTIFS(C$2:C6396,C6396,G$2:G6396,1)=1,COUNTIFS($C:$C,C6396,$G:$G,1)+ROW()/10000000,""),"")</f>
        <v/>
      </c>
      <c r="Q6396" s="0" t="str">
        <f aca="false">IF(K6396=1,IF(COUNTIFS(C$2:C6396,C6396,K$2:K6396,1)=1,1,0),"")</f>
        <v/>
      </c>
      <c r="R6396" s="0" t="str">
        <f aca="false">IF(M6396=1,IF(COUNTIFS(C$2:C6396,C6396,M$2:M6396,1)=1,1,0),"")</f>
        <v/>
      </c>
      <c r="S6396" s="0" t="str">
        <f aca="false">IF(L6396=1,IF(COUNTIFS(C$2:C6396,C6396,L$2:L6396,1)=1,1,0),"")</f>
        <v/>
      </c>
      <c r="T6396" s="38" t="str">
        <f aca="false">IF(N6396="","",N6396+ROW()/10000000)</f>
        <v/>
      </c>
      <c r="U6396" s="0" t="str">
        <f aca="false">IF(G6396=1,IF(B6396="",1,0),"")</f>
        <v/>
      </c>
    </row>
    <row r="6397" customFormat="false" ht="15" hidden="false" customHeight="false" outlineLevel="0" collapsed="false">
      <c r="A6397" s="35"/>
      <c r="B6397" s="35"/>
      <c r="G6397" s="0" t="str">
        <f aca="false">IF(A6397="","",IF(AND(A6397&gt;=Debut,A6397&lt;Fin),1,0))</f>
        <v/>
      </c>
      <c r="H6397" s="0" t="str">
        <f aca="false">IF(G6397=1,INT(ROUND((A6397-Debut)*86400,0)/600),"")</f>
        <v/>
      </c>
      <c r="I6397" s="0" t="str">
        <f aca="false">IF(G6397=1,INT(ROUND((A6397-Debut)*86400,0)/3600),"")</f>
        <v/>
      </c>
      <c r="J6397" s="0" t="str">
        <f aca="false">IF(OR(A6397="",B6397=""),"",ROUND((B6397-A6397)*86400,0))</f>
        <v/>
      </c>
      <c r="K6397" s="37" t="str">
        <f aca="false">IF(G6397=1,IF(COUNTIFS($C:$C,C6397,$G:$G,1,$A:$A,"&gt;="&amp;(A6397-FenetreInterm/86400),$A:$A,"&lt;="&amp;A6397)&gt;=NbInterm,1,0),"")</f>
        <v/>
      </c>
      <c r="L6397" s="37" t="str">
        <f aca="false">IF(G6397=1,IF(B6397="",0,IF(J6397&lt;SeuilFugitive,1,0)),"")</f>
        <v/>
      </c>
      <c r="M6397" s="37" t="str">
        <f aca="false">IF(G6397=1,IF(B6397="",IF((Fin-A6397)*24&gt;SeuilFigee,1,0),IF(J6397&gt;SeuilFigee*3600,1,0)),"")</f>
        <v/>
      </c>
      <c r="N6397" s="0" t="str">
        <f aca="false">IF(G6397=1,IF(COUNTIF(H$2:H6397,H6397)=1,COUNTIF($H:$H,H6397),""),"")</f>
        <v/>
      </c>
      <c r="O6397" s="0" t="str">
        <f aca="false">IF(G6397=1,IF(COUNTIF(I$2:I6397,I6397)=1,COUNTIF($I:$I,I6397),""),"")</f>
        <v/>
      </c>
      <c r="P6397" s="38" t="str">
        <f aca="false">IF(G6397=1,IF(COUNTIFS(C$2:C6397,C6397,G$2:G6397,1)=1,COUNTIFS($C:$C,C6397,$G:$G,1)+ROW()/10000000,""),"")</f>
        <v/>
      </c>
      <c r="Q6397" s="0" t="str">
        <f aca="false">IF(K6397=1,IF(COUNTIFS(C$2:C6397,C6397,K$2:K6397,1)=1,1,0),"")</f>
        <v/>
      </c>
      <c r="R6397" s="0" t="str">
        <f aca="false">IF(M6397=1,IF(COUNTIFS(C$2:C6397,C6397,M$2:M6397,1)=1,1,0),"")</f>
        <v/>
      </c>
      <c r="S6397" s="0" t="str">
        <f aca="false">IF(L6397=1,IF(COUNTIFS(C$2:C6397,C6397,L$2:L6397,1)=1,1,0),"")</f>
        <v/>
      </c>
      <c r="T6397" s="38" t="str">
        <f aca="false">IF(N6397="","",N6397+ROW()/10000000)</f>
        <v/>
      </c>
      <c r="U6397" s="0" t="str">
        <f aca="false">IF(G6397=1,IF(B6397="",1,0),"")</f>
        <v/>
      </c>
    </row>
    <row r="6398" customFormat="false" ht="15" hidden="false" customHeight="false" outlineLevel="0" collapsed="false">
      <c r="A6398" s="35"/>
      <c r="B6398" s="35"/>
      <c r="G6398" s="0" t="str">
        <f aca="false">IF(A6398="","",IF(AND(A6398&gt;=Debut,A6398&lt;Fin),1,0))</f>
        <v/>
      </c>
      <c r="H6398" s="0" t="str">
        <f aca="false">IF(G6398=1,INT(ROUND((A6398-Debut)*86400,0)/600),"")</f>
        <v/>
      </c>
      <c r="I6398" s="0" t="str">
        <f aca="false">IF(G6398=1,INT(ROUND((A6398-Debut)*86400,0)/3600),"")</f>
        <v/>
      </c>
      <c r="J6398" s="0" t="str">
        <f aca="false">IF(OR(A6398="",B6398=""),"",ROUND((B6398-A6398)*86400,0))</f>
        <v/>
      </c>
      <c r="K6398" s="37" t="str">
        <f aca="false">IF(G6398=1,IF(COUNTIFS($C:$C,C6398,$G:$G,1,$A:$A,"&gt;="&amp;(A6398-FenetreInterm/86400),$A:$A,"&lt;="&amp;A6398)&gt;=NbInterm,1,0),"")</f>
        <v/>
      </c>
      <c r="L6398" s="37" t="str">
        <f aca="false">IF(G6398=1,IF(B6398="",0,IF(J6398&lt;SeuilFugitive,1,0)),"")</f>
        <v/>
      </c>
      <c r="M6398" s="37" t="str">
        <f aca="false">IF(G6398=1,IF(B6398="",IF((Fin-A6398)*24&gt;SeuilFigee,1,0),IF(J6398&gt;SeuilFigee*3600,1,0)),"")</f>
        <v/>
      </c>
      <c r="N6398" s="0" t="str">
        <f aca="false">IF(G6398=1,IF(COUNTIF(H$2:H6398,H6398)=1,COUNTIF($H:$H,H6398),""),"")</f>
        <v/>
      </c>
      <c r="O6398" s="0" t="str">
        <f aca="false">IF(G6398=1,IF(COUNTIF(I$2:I6398,I6398)=1,COUNTIF($I:$I,I6398),""),"")</f>
        <v/>
      </c>
      <c r="P6398" s="38" t="str">
        <f aca="false">IF(G6398=1,IF(COUNTIFS(C$2:C6398,C6398,G$2:G6398,1)=1,COUNTIFS($C:$C,C6398,$G:$G,1)+ROW()/10000000,""),"")</f>
        <v/>
      </c>
      <c r="Q6398" s="0" t="str">
        <f aca="false">IF(K6398=1,IF(COUNTIFS(C$2:C6398,C6398,K$2:K6398,1)=1,1,0),"")</f>
        <v/>
      </c>
      <c r="R6398" s="0" t="str">
        <f aca="false">IF(M6398=1,IF(COUNTIFS(C$2:C6398,C6398,M$2:M6398,1)=1,1,0),"")</f>
        <v/>
      </c>
      <c r="S6398" s="0" t="str">
        <f aca="false">IF(L6398=1,IF(COUNTIFS(C$2:C6398,C6398,L$2:L6398,1)=1,1,0),"")</f>
        <v/>
      </c>
      <c r="T6398" s="38" t="str">
        <f aca="false">IF(N6398="","",N6398+ROW()/10000000)</f>
        <v/>
      </c>
      <c r="U6398" s="0" t="str">
        <f aca="false">IF(G6398=1,IF(B6398="",1,0),"")</f>
        <v/>
      </c>
    </row>
    <row r="6399" customFormat="false" ht="15" hidden="false" customHeight="false" outlineLevel="0" collapsed="false">
      <c r="A6399" s="35"/>
      <c r="B6399" s="35"/>
      <c r="G6399" s="0" t="str">
        <f aca="false">IF(A6399="","",IF(AND(A6399&gt;=Debut,A6399&lt;Fin),1,0))</f>
        <v/>
      </c>
      <c r="H6399" s="0" t="str">
        <f aca="false">IF(G6399=1,INT(ROUND((A6399-Debut)*86400,0)/600),"")</f>
        <v/>
      </c>
      <c r="I6399" s="0" t="str">
        <f aca="false">IF(G6399=1,INT(ROUND((A6399-Debut)*86400,0)/3600),"")</f>
        <v/>
      </c>
      <c r="J6399" s="0" t="str">
        <f aca="false">IF(OR(A6399="",B6399=""),"",ROUND((B6399-A6399)*86400,0))</f>
        <v/>
      </c>
      <c r="K6399" s="37" t="str">
        <f aca="false">IF(G6399=1,IF(COUNTIFS($C:$C,C6399,$G:$G,1,$A:$A,"&gt;="&amp;(A6399-FenetreInterm/86400),$A:$A,"&lt;="&amp;A6399)&gt;=NbInterm,1,0),"")</f>
        <v/>
      </c>
      <c r="L6399" s="37" t="str">
        <f aca="false">IF(G6399=1,IF(B6399="",0,IF(J6399&lt;SeuilFugitive,1,0)),"")</f>
        <v/>
      </c>
      <c r="M6399" s="37" t="str">
        <f aca="false">IF(G6399=1,IF(B6399="",IF((Fin-A6399)*24&gt;SeuilFigee,1,0),IF(J6399&gt;SeuilFigee*3600,1,0)),"")</f>
        <v/>
      </c>
      <c r="N6399" s="0" t="str">
        <f aca="false">IF(G6399=1,IF(COUNTIF(H$2:H6399,H6399)=1,COUNTIF($H:$H,H6399),""),"")</f>
        <v/>
      </c>
      <c r="O6399" s="0" t="str">
        <f aca="false">IF(G6399=1,IF(COUNTIF(I$2:I6399,I6399)=1,COUNTIF($I:$I,I6399),""),"")</f>
        <v/>
      </c>
      <c r="P6399" s="38" t="str">
        <f aca="false">IF(G6399=1,IF(COUNTIFS(C$2:C6399,C6399,G$2:G6399,1)=1,COUNTIFS($C:$C,C6399,$G:$G,1)+ROW()/10000000,""),"")</f>
        <v/>
      </c>
      <c r="Q6399" s="0" t="str">
        <f aca="false">IF(K6399=1,IF(COUNTIFS(C$2:C6399,C6399,K$2:K6399,1)=1,1,0),"")</f>
        <v/>
      </c>
      <c r="R6399" s="0" t="str">
        <f aca="false">IF(M6399=1,IF(COUNTIFS(C$2:C6399,C6399,M$2:M6399,1)=1,1,0),"")</f>
        <v/>
      </c>
      <c r="S6399" s="0" t="str">
        <f aca="false">IF(L6399=1,IF(COUNTIFS(C$2:C6399,C6399,L$2:L6399,1)=1,1,0),"")</f>
        <v/>
      </c>
      <c r="T6399" s="38" t="str">
        <f aca="false">IF(N6399="","",N6399+ROW()/10000000)</f>
        <v/>
      </c>
      <c r="U6399" s="0" t="str">
        <f aca="false">IF(G6399=1,IF(B6399="",1,0),"")</f>
        <v/>
      </c>
    </row>
    <row r="6400" customFormat="false" ht="15" hidden="false" customHeight="false" outlineLevel="0" collapsed="false">
      <c r="A6400" s="35"/>
      <c r="B6400" s="35"/>
      <c r="G6400" s="0" t="str">
        <f aca="false">IF(A6400="","",IF(AND(A6400&gt;=Debut,A6400&lt;Fin),1,0))</f>
        <v/>
      </c>
      <c r="H6400" s="0" t="str">
        <f aca="false">IF(G6400=1,INT(ROUND((A6400-Debut)*86400,0)/600),"")</f>
        <v/>
      </c>
      <c r="I6400" s="0" t="str">
        <f aca="false">IF(G6400=1,INT(ROUND((A6400-Debut)*86400,0)/3600),"")</f>
        <v/>
      </c>
      <c r="J6400" s="0" t="str">
        <f aca="false">IF(OR(A6400="",B6400=""),"",ROUND((B6400-A6400)*86400,0))</f>
        <v/>
      </c>
      <c r="K6400" s="37" t="str">
        <f aca="false">IF(G6400=1,IF(COUNTIFS($C:$C,C6400,$G:$G,1,$A:$A,"&gt;="&amp;(A6400-FenetreInterm/86400),$A:$A,"&lt;="&amp;A6400)&gt;=NbInterm,1,0),"")</f>
        <v/>
      </c>
      <c r="L6400" s="37" t="str">
        <f aca="false">IF(G6400=1,IF(B6400="",0,IF(J6400&lt;SeuilFugitive,1,0)),"")</f>
        <v/>
      </c>
      <c r="M6400" s="37" t="str">
        <f aca="false">IF(G6400=1,IF(B6400="",IF((Fin-A6400)*24&gt;SeuilFigee,1,0),IF(J6400&gt;SeuilFigee*3600,1,0)),"")</f>
        <v/>
      </c>
      <c r="N6400" s="0" t="str">
        <f aca="false">IF(G6400=1,IF(COUNTIF(H$2:H6400,H6400)=1,COUNTIF($H:$H,H6400),""),"")</f>
        <v/>
      </c>
      <c r="O6400" s="0" t="str">
        <f aca="false">IF(G6400=1,IF(COUNTIF(I$2:I6400,I6400)=1,COUNTIF($I:$I,I6400),""),"")</f>
        <v/>
      </c>
      <c r="P6400" s="38" t="str">
        <f aca="false">IF(G6400=1,IF(COUNTIFS(C$2:C6400,C6400,G$2:G6400,1)=1,COUNTIFS($C:$C,C6400,$G:$G,1)+ROW()/10000000,""),"")</f>
        <v/>
      </c>
      <c r="Q6400" s="0" t="str">
        <f aca="false">IF(K6400=1,IF(COUNTIFS(C$2:C6400,C6400,K$2:K6400,1)=1,1,0),"")</f>
        <v/>
      </c>
      <c r="R6400" s="0" t="str">
        <f aca="false">IF(M6400=1,IF(COUNTIFS(C$2:C6400,C6400,M$2:M6400,1)=1,1,0),"")</f>
        <v/>
      </c>
      <c r="S6400" s="0" t="str">
        <f aca="false">IF(L6400=1,IF(COUNTIFS(C$2:C6400,C6400,L$2:L6400,1)=1,1,0),"")</f>
        <v/>
      </c>
      <c r="T6400" s="38" t="str">
        <f aca="false">IF(N6400="","",N6400+ROW()/10000000)</f>
        <v/>
      </c>
      <c r="U6400" s="0" t="str">
        <f aca="false">IF(G6400=1,IF(B6400="",1,0),"")</f>
        <v/>
      </c>
    </row>
    <row r="6401" customFormat="false" ht="15" hidden="false" customHeight="false" outlineLevel="0" collapsed="false">
      <c r="A6401" s="35"/>
      <c r="B6401" s="35"/>
      <c r="G6401" s="0" t="str">
        <f aca="false">IF(A6401="","",IF(AND(A6401&gt;=Debut,A6401&lt;Fin),1,0))</f>
        <v/>
      </c>
      <c r="H6401" s="0" t="str">
        <f aca="false">IF(G6401=1,INT(ROUND((A6401-Debut)*86400,0)/600),"")</f>
        <v/>
      </c>
      <c r="I6401" s="0" t="str">
        <f aca="false">IF(G6401=1,INT(ROUND((A6401-Debut)*86400,0)/3600),"")</f>
        <v/>
      </c>
      <c r="J6401" s="0" t="str">
        <f aca="false">IF(OR(A6401="",B6401=""),"",ROUND((B6401-A6401)*86400,0))</f>
        <v/>
      </c>
      <c r="K6401" s="37" t="str">
        <f aca="false">IF(G6401=1,IF(COUNTIFS($C:$C,C6401,$G:$G,1,$A:$A,"&gt;="&amp;(A6401-FenetreInterm/86400),$A:$A,"&lt;="&amp;A6401)&gt;=NbInterm,1,0),"")</f>
        <v/>
      </c>
      <c r="L6401" s="37" t="str">
        <f aca="false">IF(G6401=1,IF(B6401="",0,IF(J6401&lt;SeuilFugitive,1,0)),"")</f>
        <v/>
      </c>
      <c r="M6401" s="37" t="str">
        <f aca="false">IF(G6401=1,IF(B6401="",IF((Fin-A6401)*24&gt;SeuilFigee,1,0),IF(J6401&gt;SeuilFigee*3600,1,0)),"")</f>
        <v/>
      </c>
      <c r="N6401" s="0" t="str">
        <f aca="false">IF(G6401=1,IF(COUNTIF(H$2:H6401,H6401)=1,COUNTIF($H:$H,H6401),""),"")</f>
        <v/>
      </c>
      <c r="O6401" s="0" t="str">
        <f aca="false">IF(G6401=1,IF(COUNTIF(I$2:I6401,I6401)=1,COUNTIF($I:$I,I6401),""),"")</f>
        <v/>
      </c>
      <c r="P6401" s="38" t="str">
        <f aca="false">IF(G6401=1,IF(COUNTIFS(C$2:C6401,C6401,G$2:G6401,1)=1,COUNTIFS($C:$C,C6401,$G:$G,1)+ROW()/10000000,""),"")</f>
        <v/>
      </c>
      <c r="Q6401" s="0" t="str">
        <f aca="false">IF(K6401=1,IF(COUNTIFS(C$2:C6401,C6401,K$2:K6401,1)=1,1,0),"")</f>
        <v/>
      </c>
      <c r="R6401" s="0" t="str">
        <f aca="false">IF(M6401=1,IF(COUNTIFS(C$2:C6401,C6401,M$2:M6401,1)=1,1,0),"")</f>
        <v/>
      </c>
      <c r="S6401" s="0" t="str">
        <f aca="false">IF(L6401=1,IF(COUNTIFS(C$2:C6401,C6401,L$2:L6401,1)=1,1,0),"")</f>
        <v/>
      </c>
      <c r="T6401" s="38" t="str">
        <f aca="false">IF(N6401="","",N6401+ROW()/10000000)</f>
        <v/>
      </c>
      <c r="U6401" s="0" t="str">
        <f aca="false">IF(G6401=1,IF(B6401="",1,0),"")</f>
        <v/>
      </c>
    </row>
    <row r="6402" customFormat="false" ht="15" hidden="false" customHeight="false" outlineLevel="0" collapsed="false">
      <c r="A6402" s="35"/>
      <c r="B6402" s="35"/>
      <c r="G6402" s="0" t="str">
        <f aca="false">IF(A6402="","",IF(AND(A6402&gt;=Debut,A6402&lt;Fin),1,0))</f>
        <v/>
      </c>
      <c r="H6402" s="0" t="str">
        <f aca="false">IF(G6402=1,INT(ROUND((A6402-Debut)*86400,0)/600),"")</f>
        <v/>
      </c>
      <c r="I6402" s="0" t="str">
        <f aca="false">IF(G6402=1,INT(ROUND((A6402-Debut)*86400,0)/3600),"")</f>
        <v/>
      </c>
      <c r="J6402" s="0" t="str">
        <f aca="false">IF(OR(A6402="",B6402=""),"",ROUND((B6402-A6402)*86400,0))</f>
        <v/>
      </c>
      <c r="K6402" s="37" t="str">
        <f aca="false">IF(G6402=1,IF(COUNTIFS($C:$C,C6402,$G:$G,1,$A:$A,"&gt;="&amp;(A6402-FenetreInterm/86400),$A:$A,"&lt;="&amp;A6402)&gt;=NbInterm,1,0),"")</f>
        <v/>
      </c>
      <c r="L6402" s="37" t="str">
        <f aca="false">IF(G6402=1,IF(B6402="",0,IF(J6402&lt;SeuilFugitive,1,0)),"")</f>
        <v/>
      </c>
      <c r="M6402" s="37" t="str">
        <f aca="false">IF(G6402=1,IF(B6402="",IF((Fin-A6402)*24&gt;SeuilFigee,1,0),IF(J6402&gt;SeuilFigee*3600,1,0)),"")</f>
        <v/>
      </c>
      <c r="N6402" s="0" t="str">
        <f aca="false">IF(G6402=1,IF(COUNTIF(H$2:H6402,H6402)=1,COUNTIF($H:$H,H6402),""),"")</f>
        <v/>
      </c>
      <c r="O6402" s="0" t="str">
        <f aca="false">IF(G6402=1,IF(COUNTIF(I$2:I6402,I6402)=1,COUNTIF($I:$I,I6402),""),"")</f>
        <v/>
      </c>
      <c r="P6402" s="38" t="str">
        <f aca="false">IF(G6402=1,IF(COUNTIFS(C$2:C6402,C6402,G$2:G6402,1)=1,COUNTIFS($C:$C,C6402,$G:$G,1)+ROW()/10000000,""),"")</f>
        <v/>
      </c>
      <c r="Q6402" s="0" t="str">
        <f aca="false">IF(K6402=1,IF(COUNTIFS(C$2:C6402,C6402,K$2:K6402,1)=1,1,0),"")</f>
        <v/>
      </c>
      <c r="R6402" s="0" t="str">
        <f aca="false">IF(M6402=1,IF(COUNTIFS(C$2:C6402,C6402,M$2:M6402,1)=1,1,0),"")</f>
        <v/>
      </c>
      <c r="S6402" s="0" t="str">
        <f aca="false">IF(L6402=1,IF(COUNTIFS(C$2:C6402,C6402,L$2:L6402,1)=1,1,0),"")</f>
        <v/>
      </c>
      <c r="T6402" s="38" t="str">
        <f aca="false">IF(N6402="","",N6402+ROW()/10000000)</f>
        <v/>
      </c>
      <c r="U6402" s="0" t="str">
        <f aca="false">IF(G6402=1,IF(B6402="",1,0),"")</f>
        <v/>
      </c>
    </row>
    <row r="6403" customFormat="false" ht="15" hidden="false" customHeight="false" outlineLevel="0" collapsed="false">
      <c r="A6403" s="35"/>
      <c r="B6403" s="35"/>
      <c r="G6403" s="0" t="str">
        <f aca="false">IF(A6403="","",IF(AND(A6403&gt;=Debut,A6403&lt;Fin),1,0))</f>
        <v/>
      </c>
      <c r="H6403" s="0" t="str">
        <f aca="false">IF(G6403=1,INT(ROUND((A6403-Debut)*86400,0)/600),"")</f>
        <v/>
      </c>
      <c r="I6403" s="0" t="str">
        <f aca="false">IF(G6403=1,INT(ROUND((A6403-Debut)*86400,0)/3600),"")</f>
        <v/>
      </c>
      <c r="J6403" s="0" t="str">
        <f aca="false">IF(OR(A6403="",B6403=""),"",ROUND((B6403-A6403)*86400,0))</f>
        <v/>
      </c>
      <c r="K6403" s="37" t="str">
        <f aca="false">IF(G6403=1,IF(COUNTIFS($C:$C,C6403,$G:$G,1,$A:$A,"&gt;="&amp;(A6403-FenetreInterm/86400),$A:$A,"&lt;="&amp;A6403)&gt;=NbInterm,1,0),"")</f>
        <v/>
      </c>
      <c r="L6403" s="37" t="str">
        <f aca="false">IF(G6403=1,IF(B6403="",0,IF(J6403&lt;SeuilFugitive,1,0)),"")</f>
        <v/>
      </c>
      <c r="M6403" s="37" t="str">
        <f aca="false">IF(G6403=1,IF(B6403="",IF((Fin-A6403)*24&gt;SeuilFigee,1,0),IF(J6403&gt;SeuilFigee*3600,1,0)),"")</f>
        <v/>
      </c>
      <c r="N6403" s="0" t="str">
        <f aca="false">IF(G6403=1,IF(COUNTIF(H$2:H6403,H6403)=1,COUNTIF($H:$H,H6403),""),"")</f>
        <v/>
      </c>
      <c r="O6403" s="0" t="str">
        <f aca="false">IF(G6403=1,IF(COUNTIF(I$2:I6403,I6403)=1,COUNTIF($I:$I,I6403),""),"")</f>
        <v/>
      </c>
      <c r="P6403" s="38" t="str">
        <f aca="false">IF(G6403=1,IF(COUNTIFS(C$2:C6403,C6403,G$2:G6403,1)=1,COUNTIFS($C:$C,C6403,$G:$G,1)+ROW()/10000000,""),"")</f>
        <v/>
      </c>
      <c r="Q6403" s="0" t="str">
        <f aca="false">IF(K6403=1,IF(COUNTIFS(C$2:C6403,C6403,K$2:K6403,1)=1,1,0),"")</f>
        <v/>
      </c>
      <c r="R6403" s="0" t="str">
        <f aca="false">IF(M6403=1,IF(COUNTIFS(C$2:C6403,C6403,M$2:M6403,1)=1,1,0),"")</f>
        <v/>
      </c>
      <c r="S6403" s="0" t="str">
        <f aca="false">IF(L6403=1,IF(COUNTIFS(C$2:C6403,C6403,L$2:L6403,1)=1,1,0),"")</f>
        <v/>
      </c>
      <c r="T6403" s="38" t="str">
        <f aca="false">IF(N6403="","",N6403+ROW()/10000000)</f>
        <v/>
      </c>
      <c r="U6403" s="0" t="str">
        <f aca="false">IF(G6403=1,IF(B6403="",1,0),"")</f>
        <v/>
      </c>
    </row>
    <row r="6404" customFormat="false" ht="15" hidden="false" customHeight="false" outlineLevel="0" collapsed="false">
      <c r="A6404" s="35"/>
      <c r="B6404" s="35"/>
      <c r="G6404" s="0" t="str">
        <f aca="false">IF(A6404="","",IF(AND(A6404&gt;=Debut,A6404&lt;Fin),1,0))</f>
        <v/>
      </c>
      <c r="H6404" s="0" t="str">
        <f aca="false">IF(G6404=1,INT(ROUND((A6404-Debut)*86400,0)/600),"")</f>
        <v/>
      </c>
      <c r="I6404" s="0" t="str">
        <f aca="false">IF(G6404=1,INT(ROUND((A6404-Debut)*86400,0)/3600),"")</f>
        <v/>
      </c>
      <c r="J6404" s="0" t="str">
        <f aca="false">IF(OR(A6404="",B6404=""),"",ROUND((B6404-A6404)*86400,0))</f>
        <v/>
      </c>
      <c r="K6404" s="37" t="str">
        <f aca="false">IF(G6404=1,IF(COUNTIFS($C:$C,C6404,$G:$G,1,$A:$A,"&gt;="&amp;(A6404-FenetreInterm/86400),$A:$A,"&lt;="&amp;A6404)&gt;=NbInterm,1,0),"")</f>
        <v/>
      </c>
      <c r="L6404" s="37" t="str">
        <f aca="false">IF(G6404=1,IF(B6404="",0,IF(J6404&lt;SeuilFugitive,1,0)),"")</f>
        <v/>
      </c>
      <c r="M6404" s="37" t="str">
        <f aca="false">IF(G6404=1,IF(B6404="",IF((Fin-A6404)*24&gt;SeuilFigee,1,0),IF(J6404&gt;SeuilFigee*3600,1,0)),"")</f>
        <v/>
      </c>
      <c r="N6404" s="0" t="str">
        <f aca="false">IF(G6404=1,IF(COUNTIF(H$2:H6404,H6404)=1,COUNTIF($H:$H,H6404),""),"")</f>
        <v/>
      </c>
      <c r="O6404" s="0" t="str">
        <f aca="false">IF(G6404=1,IF(COUNTIF(I$2:I6404,I6404)=1,COUNTIF($I:$I,I6404),""),"")</f>
        <v/>
      </c>
      <c r="P6404" s="38" t="str">
        <f aca="false">IF(G6404=1,IF(COUNTIFS(C$2:C6404,C6404,G$2:G6404,1)=1,COUNTIFS($C:$C,C6404,$G:$G,1)+ROW()/10000000,""),"")</f>
        <v/>
      </c>
      <c r="Q6404" s="0" t="str">
        <f aca="false">IF(K6404=1,IF(COUNTIFS(C$2:C6404,C6404,K$2:K6404,1)=1,1,0),"")</f>
        <v/>
      </c>
      <c r="R6404" s="0" t="str">
        <f aca="false">IF(M6404=1,IF(COUNTIFS(C$2:C6404,C6404,M$2:M6404,1)=1,1,0),"")</f>
        <v/>
      </c>
      <c r="S6404" s="0" t="str">
        <f aca="false">IF(L6404=1,IF(COUNTIFS(C$2:C6404,C6404,L$2:L6404,1)=1,1,0),"")</f>
        <v/>
      </c>
      <c r="T6404" s="38" t="str">
        <f aca="false">IF(N6404="","",N6404+ROW()/10000000)</f>
        <v/>
      </c>
      <c r="U6404" s="0" t="str">
        <f aca="false">IF(G6404=1,IF(B6404="",1,0),"")</f>
        <v/>
      </c>
    </row>
    <row r="6405" customFormat="false" ht="15" hidden="false" customHeight="false" outlineLevel="0" collapsed="false">
      <c r="A6405" s="35"/>
      <c r="B6405" s="35"/>
      <c r="G6405" s="0" t="str">
        <f aca="false">IF(A6405="","",IF(AND(A6405&gt;=Debut,A6405&lt;Fin),1,0))</f>
        <v/>
      </c>
      <c r="H6405" s="0" t="str">
        <f aca="false">IF(G6405=1,INT(ROUND((A6405-Debut)*86400,0)/600),"")</f>
        <v/>
      </c>
      <c r="I6405" s="0" t="str">
        <f aca="false">IF(G6405=1,INT(ROUND((A6405-Debut)*86400,0)/3600),"")</f>
        <v/>
      </c>
      <c r="J6405" s="0" t="str">
        <f aca="false">IF(OR(A6405="",B6405=""),"",ROUND((B6405-A6405)*86400,0))</f>
        <v/>
      </c>
      <c r="K6405" s="37" t="str">
        <f aca="false">IF(G6405=1,IF(COUNTIFS($C:$C,C6405,$G:$G,1,$A:$A,"&gt;="&amp;(A6405-FenetreInterm/86400),$A:$A,"&lt;="&amp;A6405)&gt;=NbInterm,1,0),"")</f>
        <v/>
      </c>
      <c r="L6405" s="37" t="str">
        <f aca="false">IF(G6405=1,IF(B6405="",0,IF(J6405&lt;SeuilFugitive,1,0)),"")</f>
        <v/>
      </c>
      <c r="M6405" s="37" t="str">
        <f aca="false">IF(G6405=1,IF(B6405="",IF((Fin-A6405)*24&gt;SeuilFigee,1,0),IF(J6405&gt;SeuilFigee*3600,1,0)),"")</f>
        <v/>
      </c>
      <c r="N6405" s="0" t="str">
        <f aca="false">IF(G6405=1,IF(COUNTIF(H$2:H6405,H6405)=1,COUNTIF($H:$H,H6405),""),"")</f>
        <v/>
      </c>
      <c r="O6405" s="0" t="str">
        <f aca="false">IF(G6405=1,IF(COUNTIF(I$2:I6405,I6405)=1,COUNTIF($I:$I,I6405),""),"")</f>
        <v/>
      </c>
      <c r="P6405" s="38" t="str">
        <f aca="false">IF(G6405=1,IF(COUNTIFS(C$2:C6405,C6405,G$2:G6405,1)=1,COUNTIFS($C:$C,C6405,$G:$G,1)+ROW()/10000000,""),"")</f>
        <v/>
      </c>
      <c r="Q6405" s="0" t="str">
        <f aca="false">IF(K6405=1,IF(COUNTIFS(C$2:C6405,C6405,K$2:K6405,1)=1,1,0),"")</f>
        <v/>
      </c>
      <c r="R6405" s="0" t="str">
        <f aca="false">IF(M6405=1,IF(COUNTIFS(C$2:C6405,C6405,M$2:M6405,1)=1,1,0),"")</f>
        <v/>
      </c>
      <c r="S6405" s="0" t="str">
        <f aca="false">IF(L6405=1,IF(COUNTIFS(C$2:C6405,C6405,L$2:L6405,1)=1,1,0),"")</f>
        <v/>
      </c>
      <c r="T6405" s="38" t="str">
        <f aca="false">IF(N6405="","",N6405+ROW()/10000000)</f>
        <v/>
      </c>
      <c r="U6405" s="0" t="str">
        <f aca="false">IF(G6405=1,IF(B6405="",1,0),"")</f>
        <v/>
      </c>
    </row>
    <row r="6406" customFormat="false" ht="15" hidden="false" customHeight="false" outlineLevel="0" collapsed="false">
      <c r="A6406" s="35"/>
      <c r="B6406" s="35"/>
      <c r="G6406" s="0" t="str">
        <f aca="false">IF(A6406="","",IF(AND(A6406&gt;=Debut,A6406&lt;Fin),1,0))</f>
        <v/>
      </c>
      <c r="H6406" s="0" t="str">
        <f aca="false">IF(G6406=1,INT(ROUND((A6406-Debut)*86400,0)/600),"")</f>
        <v/>
      </c>
      <c r="I6406" s="0" t="str">
        <f aca="false">IF(G6406=1,INT(ROUND((A6406-Debut)*86400,0)/3600),"")</f>
        <v/>
      </c>
      <c r="J6406" s="0" t="str">
        <f aca="false">IF(OR(A6406="",B6406=""),"",ROUND((B6406-A6406)*86400,0))</f>
        <v/>
      </c>
      <c r="K6406" s="37" t="str">
        <f aca="false">IF(G6406=1,IF(COUNTIFS($C:$C,C6406,$G:$G,1,$A:$A,"&gt;="&amp;(A6406-FenetreInterm/86400),$A:$A,"&lt;="&amp;A6406)&gt;=NbInterm,1,0),"")</f>
        <v/>
      </c>
      <c r="L6406" s="37" t="str">
        <f aca="false">IF(G6406=1,IF(B6406="",0,IF(J6406&lt;SeuilFugitive,1,0)),"")</f>
        <v/>
      </c>
      <c r="M6406" s="37" t="str">
        <f aca="false">IF(G6406=1,IF(B6406="",IF((Fin-A6406)*24&gt;SeuilFigee,1,0),IF(J6406&gt;SeuilFigee*3600,1,0)),"")</f>
        <v/>
      </c>
      <c r="N6406" s="0" t="str">
        <f aca="false">IF(G6406=1,IF(COUNTIF(H$2:H6406,H6406)=1,COUNTIF($H:$H,H6406),""),"")</f>
        <v/>
      </c>
      <c r="O6406" s="0" t="str">
        <f aca="false">IF(G6406=1,IF(COUNTIF(I$2:I6406,I6406)=1,COUNTIF($I:$I,I6406),""),"")</f>
        <v/>
      </c>
      <c r="P6406" s="38" t="str">
        <f aca="false">IF(G6406=1,IF(COUNTIFS(C$2:C6406,C6406,G$2:G6406,1)=1,COUNTIFS($C:$C,C6406,$G:$G,1)+ROW()/10000000,""),"")</f>
        <v/>
      </c>
      <c r="Q6406" s="0" t="str">
        <f aca="false">IF(K6406=1,IF(COUNTIFS(C$2:C6406,C6406,K$2:K6406,1)=1,1,0),"")</f>
        <v/>
      </c>
      <c r="R6406" s="0" t="str">
        <f aca="false">IF(M6406=1,IF(COUNTIFS(C$2:C6406,C6406,M$2:M6406,1)=1,1,0),"")</f>
        <v/>
      </c>
      <c r="S6406" s="0" t="str">
        <f aca="false">IF(L6406=1,IF(COUNTIFS(C$2:C6406,C6406,L$2:L6406,1)=1,1,0),"")</f>
        <v/>
      </c>
      <c r="T6406" s="38" t="str">
        <f aca="false">IF(N6406="","",N6406+ROW()/10000000)</f>
        <v/>
      </c>
      <c r="U6406" s="0" t="str">
        <f aca="false">IF(G6406=1,IF(B6406="",1,0),"")</f>
        <v/>
      </c>
    </row>
    <row r="6407" customFormat="false" ht="15" hidden="false" customHeight="false" outlineLevel="0" collapsed="false">
      <c r="A6407" s="35"/>
      <c r="B6407" s="35"/>
      <c r="G6407" s="0" t="str">
        <f aca="false">IF(A6407="","",IF(AND(A6407&gt;=Debut,A6407&lt;Fin),1,0))</f>
        <v/>
      </c>
      <c r="H6407" s="0" t="str">
        <f aca="false">IF(G6407=1,INT(ROUND((A6407-Debut)*86400,0)/600),"")</f>
        <v/>
      </c>
      <c r="I6407" s="0" t="str">
        <f aca="false">IF(G6407=1,INT(ROUND((A6407-Debut)*86400,0)/3600),"")</f>
        <v/>
      </c>
      <c r="J6407" s="0" t="str">
        <f aca="false">IF(OR(A6407="",B6407=""),"",ROUND((B6407-A6407)*86400,0))</f>
        <v/>
      </c>
      <c r="K6407" s="37" t="str">
        <f aca="false">IF(G6407=1,IF(COUNTIFS($C:$C,C6407,$G:$G,1,$A:$A,"&gt;="&amp;(A6407-FenetreInterm/86400),$A:$A,"&lt;="&amp;A6407)&gt;=NbInterm,1,0),"")</f>
        <v/>
      </c>
      <c r="L6407" s="37" t="str">
        <f aca="false">IF(G6407=1,IF(B6407="",0,IF(J6407&lt;SeuilFugitive,1,0)),"")</f>
        <v/>
      </c>
      <c r="M6407" s="37" t="str">
        <f aca="false">IF(G6407=1,IF(B6407="",IF((Fin-A6407)*24&gt;SeuilFigee,1,0),IF(J6407&gt;SeuilFigee*3600,1,0)),"")</f>
        <v/>
      </c>
      <c r="N6407" s="0" t="str">
        <f aca="false">IF(G6407=1,IF(COUNTIF(H$2:H6407,H6407)=1,COUNTIF($H:$H,H6407),""),"")</f>
        <v/>
      </c>
      <c r="O6407" s="0" t="str">
        <f aca="false">IF(G6407=1,IF(COUNTIF(I$2:I6407,I6407)=1,COUNTIF($I:$I,I6407),""),"")</f>
        <v/>
      </c>
      <c r="P6407" s="38" t="str">
        <f aca="false">IF(G6407=1,IF(COUNTIFS(C$2:C6407,C6407,G$2:G6407,1)=1,COUNTIFS($C:$C,C6407,$G:$G,1)+ROW()/10000000,""),"")</f>
        <v/>
      </c>
      <c r="Q6407" s="0" t="str">
        <f aca="false">IF(K6407=1,IF(COUNTIFS(C$2:C6407,C6407,K$2:K6407,1)=1,1,0),"")</f>
        <v/>
      </c>
      <c r="R6407" s="0" t="str">
        <f aca="false">IF(M6407=1,IF(COUNTIFS(C$2:C6407,C6407,M$2:M6407,1)=1,1,0),"")</f>
        <v/>
      </c>
      <c r="S6407" s="0" t="str">
        <f aca="false">IF(L6407=1,IF(COUNTIFS(C$2:C6407,C6407,L$2:L6407,1)=1,1,0),"")</f>
        <v/>
      </c>
      <c r="T6407" s="38" t="str">
        <f aca="false">IF(N6407="","",N6407+ROW()/10000000)</f>
        <v/>
      </c>
      <c r="U6407" s="0" t="str">
        <f aca="false">IF(G6407=1,IF(B6407="",1,0),"")</f>
        <v/>
      </c>
    </row>
    <row r="6408" customFormat="false" ht="15" hidden="false" customHeight="false" outlineLevel="0" collapsed="false">
      <c r="A6408" s="35"/>
      <c r="B6408" s="35"/>
      <c r="G6408" s="0" t="str">
        <f aca="false">IF(A6408="","",IF(AND(A6408&gt;=Debut,A6408&lt;Fin),1,0))</f>
        <v/>
      </c>
      <c r="H6408" s="0" t="str">
        <f aca="false">IF(G6408=1,INT(ROUND((A6408-Debut)*86400,0)/600),"")</f>
        <v/>
      </c>
      <c r="I6408" s="0" t="str">
        <f aca="false">IF(G6408=1,INT(ROUND((A6408-Debut)*86400,0)/3600),"")</f>
        <v/>
      </c>
      <c r="J6408" s="0" t="str">
        <f aca="false">IF(OR(A6408="",B6408=""),"",ROUND((B6408-A6408)*86400,0))</f>
        <v/>
      </c>
      <c r="K6408" s="37" t="str">
        <f aca="false">IF(G6408=1,IF(COUNTIFS($C:$C,C6408,$G:$G,1,$A:$A,"&gt;="&amp;(A6408-FenetreInterm/86400),$A:$A,"&lt;="&amp;A6408)&gt;=NbInterm,1,0),"")</f>
        <v/>
      </c>
      <c r="L6408" s="37" t="str">
        <f aca="false">IF(G6408=1,IF(B6408="",0,IF(J6408&lt;SeuilFugitive,1,0)),"")</f>
        <v/>
      </c>
      <c r="M6408" s="37" t="str">
        <f aca="false">IF(G6408=1,IF(B6408="",IF((Fin-A6408)*24&gt;SeuilFigee,1,0),IF(J6408&gt;SeuilFigee*3600,1,0)),"")</f>
        <v/>
      </c>
      <c r="N6408" s="0" t="str">
        <f aca="false">IF(G6408=1,IF(COUNTIF(H$2:H6408,H6408)=1,COUNTIF($H:$H,H6408),""),"")</f>
        <v/>
      </c>
      <c r="O6408" s="0" t="str">
        <f aca="false">IF(G6408=1,IF(COUNTIF(I$2:I6408,I6408)=1,COUNTIF($I:$I,I6408),""),"")</f>
        <v/>
      </c>
      <c r="P6408" s="38" t="str">
        <f aca="false">IF(G6408=1,IF(COUNTIFS(C$2:C6408,C6408,G$2:G6408,1)=1,COUNTIFS($C:$C,C6408,$G:$G,1)+ROW()/10000000,""),"")</f>
        <v/>
      </c>
      <c r="Q6408" s="0" t="str">
        <f aca="false">IF(K6408=1,IF(COUNTIFS(C$2:C6408,C6408,K$2:K6408,1)=1,1,0),"")</f>
        <v/>
      </c>
      <c r="R6408" s="0" t="str">
        <f aca="false">IF(M6408=1,IF(COUNTIFS(C$2:C6408,C6408,M$2:M6408,1)=1,1,0),"")</f>
        <v/>
      </c>
      <c r="S6408" s="0" t="str">
        <f aca="false">IF(L6408=1,IF(COUNTIFS(C$2:C6408,C6408,L$2:L6408,1)=1,1,0),"")</f>
        <v/>
      </c>
      <c r="T6408" s="38" t="str">
        <f aca="false">IF(N6408="","",N6408+ROW()/10000000)</f>
        <v/>
      </c>
      <c r="U6408" s="0" t="str">
        <f aca="false">IF(G6408=1,IF(B6408="",1,0),"")</f>
        <v/>
      </c>
    </row>
    <row r="6409" customFormat="false" ht="15" hidden="false" customHeight="false" outlineLevel="0" collapsed="false">
      <c r="A6409" s="35"/>
      <c r="B6409" s="35"/>
      <c r="G6409" s="0" t="str">
        <f aca="false">IF(A6409="","",IF(AND(A6409&gt;=Debut,A6409&lt;Fin),1,0))</f>
        <v/>
      </c>
      <c r="H6409" s="0" t="str">
        <f aca="false">IF(G6409=1,INT(ROUND((A6409-Debut)*86400,0)/600),"")</f>
        <v/>
      </c>
      <c r="I6409" s="0" t="str">
        <f aca="false">IF(G6409=1,INT(ROUND((A6409-Debut)*86400,0)/3600),"")</f>
        <v/>
      </c>
      <c r="J6409" s="0" t="str">
        <f aca="false">IF(OR(A6409="",B6409=""),"",ROUND((B6409-A6409)*86400,0))</f>
        <v/>
      </c>
      <c r="K6409" s="37" t="str">
        <f aca="false">IF(G6409=1,IF(COUNTIFS($C:$C,C6409,$G:$G,1,$A:$A,"&gt;="&amp;(A6409-FenetreInterm/86400),$A:$A,"&lt;="&amp;A6409)&gt;=NbInterm,1,0),"")</f>
        <v/>
      </c>
      <c r="L6409" s="37" t="str">
        <f aca="false">IF(G6409=1,IF(B6409="",0,IF(J6409&lt;SeuilFugitive,1,0)),"")</f>
        <v/>
      </c>
      <c r="M6409" s="37" t="str">
        <f aca="false">IF(G6409=1,IF(B6409="",IF((Fin-A6409)*24&gt;SeuilFigee,1,0),IF(J6409&gt;SeuilFigee*3600,1,0)),"")</f>
        <v/>
      </c>
      <c r="N6409" s="0" t="str">
        <f aca="false">IF(G6409=1,IF(COUNTIF(H$2:H6409,H6409)=1,COUNTIF($H:$H,H6409),""),"")</f>
        <v/>
      </c>
      <c r="O6409" s="0" t="str">
        <f aca="false">IF(G6409=1,IF(COUNTIF(I$2:I6409,I6409)=1,COUNTIF($I:$I,I6409),""),"")</f>
        <v/>
      </c>
      <c r="P6409" s="38" t="str">
        <f aca="false">IF(G6409=1,IF(COUNTIFS(C$2:C6409,C6409,G$2:G6409,1)=1,COUNTIFS($C:$C,C6409,$G:$G,1)+ROW()/10000000,""),"")</f>
        <v/>
      </c>
      <c r="Q6409" s="0" t="str">
        <f aca="false">IF(K6409=1,IF(COUNTIFS(C$2:C6409,C6409,K$2:K6409,1)=1,1,0),"")</f>
        <v/>
      </c>
      <c r="R6409" s="0" t="str">
        <f aca="false">IF(M6409=1,IF(COUNTIFS(C$2:C6409,C6409,M$2:M6409,1)=1,1,0),"")</f>
        <v/>
      </c>
      <c r="S6409" s="0" t="str">
        <f aca="false">IF(L6409=1,IF(COUNTIFS(C$2:C6409,C6409,L$2:L6409,1)=1,1,0),"")</f>
        <v/>
      </c>
      <c r="T6409" s="38" t="str">
        <f aca="false">IF(N6409="","",N6409+ROW()/10000000)</f>
        <v/>
      </c>
      <c r="U6409" s="0" t="str">
        <f aca="false">IF(G6409=1,IF(B6409="",1,0),"")</f>
        <v/>
      </c>
    </row>
    <row r="6410" customFormat="false" ht="15" hidden="false" customHeight="false" outlineLevel="0" collapsed="false">
      <c r="A6410" s="35"/>
      <c r="B6410" s="35"/>
      <c r="G6410" s="0" t="str">
        <f aca="false">IF(A6410="","",IF(AND(A6410&gt;=Debut,A6410&lt;Fin),1,0))</f>
        <v/>
      </c>
      <c r="H6410" s="0" t="str">
        <f aca="false">IF(G6410=1,INT(ROUND((A6410-Debut)*86400,0)/600),"")</f>
        <v/>
      </c>
      <c r="I6410" s="0" t="str">
        <f aca="false">IF(G6410=1,INT(ROUND((A6410-Debut)*86400,0)/3600),"")</f>
        <v/>
      </c>
      <c r="J6410" s="0" t="str">
        <f aca="false">IF(OR(A6410="",B6410=""),"",ROUND((B6410-A6410)*86400,0))</f>
        <v/>
      </c>
      <c r="K6410" s="37" t="str">
        <f aca="false">IF(G6410=1,IF(COUNTIFS($C:$C,C6410,$G:$G,1,$A:$A,"&gt;="&amp;(A6410-FenetreInterm/86400),$A:$A,"&lt;="&amp;A6410)&gt;=NbInterm,1,0),"")</f>
        <v/>
      </c>
      <c r="L6410" s="37" t="str">
        <f aca="false">IF(G6410=1,IF(B6410="",0,IF(J6410&lt;SeuilFugitive,1,0)),"")</f>
        <v/>
      </c>
      <c r="M6410" s="37" t="str">
        <f aca="false">IF(G6410=1,IF(B6410="",IF((Fin-A6410)*24&gt;SeuilFigee,1,0),IF(J6410&gt;SeuilFigee*3600,1,0)),"")</f>
        <v/>
      </c>
      <c r="N6410" s="0" t="str">
        <f aca="false">IF(G6410=1,IF(COUNTIF(H$2:H6410,H6410)=1,COUNTIF($H:$H,H6410),""),"")</f>
        <v/>
      </c>
      <c r="O6410" s="0" t="str">
        <f aca="false">IF(G6410=1,IF(COUNTIF(I$2:I6410,I6410)=1,COUNTIF($I:$I,I6410),""),"")</f>
        <v/>
      </c>
      <c r="P6410" s="38" t="str">
        <f aca="false">IF(G6410=1,IF(COUNTIFS(C$2:C6410,C6410,G$2:G6410,1)=1,COUNTIFS($C:$C,C6410,$G:$G,1)+ROW()/10000000,""),"")</f>
        <v/>
      </c>
      <c r="Q6410" s="0" t="str">
        <f aca="false">IF(K6410=1,IF(COUNTIFS(C$2:C6410,C6410,K$2:K6410,1)=1,1,0),"")</f>
        <v/>
      </c>
      <c r="R6410" s="0" t="str">
        <f aca="false">IF(M6410=1,IF(COUNTIFS(C$2:C6410,C6410,M$2:M6410,1)=1,1,0),"")</f>
        <v/>
      </c>
      <c r="S6410" s="0" t="str">
        <f aca="false">IF(L6410=1,IF(COUNTIFS(C$2:C6410,C6410,L$2:L6410,1)=1,1,0),"")</f>
        <v/>
      </c>
      <c r="T6410" s="38" t="str">
        <f aca="false">IF(N6410="","",N6410+ROW()/10000000)</f>
        <v/>
      </c>
      <c r="U6410" s="0" t="str">
        <f aca="false">IF(G6410=1,IF(B6410="",1,0),"")</f>
        <v/>
      </c>
    </row>
    <row r="6411" customFormat="false" ht="15" hidden="false" customHeight="false" outlineLevel="0" collapsed="false">
      <c r="A6411" s="35"/>
      <c r="B6411" s="35"/>
      <c r="G6411" s="0" t="str">
        <f aca="false">IF(A6411="","",IF(AND(A6411&gt;=Debut,A6411&lt;Fin),1,0))</f>
        <v/>
      </c>
      <c r="H6411" s="0" t="str">
        <f aca="false">IF(G6411=1,INT(ROUND((A6411-Debut)*86400,0)/600),"")</f>
        <v/>
      </c>
      <c r="I6411" s="0" t="str">
        <f aca="false">IF(G6411=1,INT(ROUND((A6411-Debut)*86400,0)/3600),"")</f>
        <v/>
      </c>
      <c r="J6411" s="0" t="str">
        <f aca="false">IF(OR(A6411="",B6411=""),"",ROUND((B6411-A6411)*86400,0))</f>
        <v/>
      </c>
      <c r="K6411" s="37" t="str">
        <f aca="false">IF(G6411=1,IF(COUNTIFS($C:$C,C6411,$G:$G,1,$A:$A,"&gt;="&amp;(A6411-FenetreInterm/86400),$A:$A,"&lt;="&amp;A6411)&gt;=NbInterm,1,0),"")</f>
        <v/>
      </c>
      <c r="L6411" s="37" t="str">
        <f aca="false">IF(G6411=1,IF(B6411="",0,IF(J6411&lt;SeuilFugitive,1,0)),"")</f>
        <v/>
      </c>
      <c r="M6411" s="37" t="str">
        <f aca="false">IF(G6411=1,IF(B6411="",IF((Fin-A6411)*24&gt;SeuilFigee,1,0),IF(J6411&gt;SeuilFigee*3600,1,0)),"")</f>
        <v/>
      </c>
      <c r="N6411" s="0" t="str">
        <f aca="false">IF(G6411=1,IF(COUNTIF(H$2:H6411,H6411)=1,COUNTIF($H:$H,H6411),""),"")</f>
        <v/>
      </c>
      <c r="O6411" s="0" t="str">
        <f aca="false">IF(G6411=1,IF(COUNTIF(I$2:I6411,I6411)=1,COUNTIF($I:$I,I6411),""),"")</f>
        <v/>
      </c>
      <c r="P6411" s="38" t="str">
        <f aca="false">IF(G6411=1,IF(COUNTIFS(C$2:C6411,C6411,G$2:G6411,1)=1,COUNTIFS($C:$C,C6411,$G:$G,1)+ROW()/10000000,""),"")</f>
        <v/>
      </c>
      <c r="Q6411" s="0" t="str">
        <f aca="false">IF(K6411=1,IF(COUNTIFS(C$2:C6411,C6411,K$2:K6411,1)=1,1,0),"")</f>
        <v/>
      </c>
      <c r="R6411" s="0" t="str">
        <f aca="false">IF(M6411=1,IF(COUNTIFS(C$2:C6411,C6411,M$2:M6411,1)=1,1,0),"")</f>
        <v/>
      </c>
      <c r="S6411" s="0" t="str">
        <f aca="false">IF(L6411=1,IF(COUNTIFS(C$2:C6411,C6411,L$2:L6411,1)=1,1,0),"")</f>
        <v/>
      </c>
      <c r="T6411" s="38" t="str">
        <f aca="false">IF(N6411="","",N6411+ROW()/10000000)</f>
        <v/>
      </c>
      <c r="U6411" s="0" t="str">
        <f aca="false">IF(G6411=1,IF(B6411="",1,0),"")</f>
        <v/>
      </c>
    </row>
    <row r="6412" customFormat="false" ht="15" hidden="false" customHeight="false" outlineLevel="0" collapsed="false">
      <c r="A6412" s="35"/>
      <c r="B6412" s="35"/>
      <c r="G6412" s="0" t="str">
        <f aca="false">IF(A6412="","",IF(AND(A6412&gt;=Debut,A6412&lt;Fin),1,0))</f>
        <v/>
      </c>
      <c r="H6412" s="0" t="str">
        <f aca="false">IF(G6412=1,INT(ROUND((A6412-Debut)*86400,0)/600),"")</f>
        <v/>
      </c>
      <c r="I6412" s="0" t="str">
        <f aca="false">IF(G6412=1,INT(ROUND((A6412-Debut)*86400,0)/3600),"")</f>
        <v/>
      </c>
      <c r="J6412" s="0" t="str">
        <f aca="false">IF(OR(A6412="",B6412=""),"",ROUND((B6412-A6412)*86400,0))</f>
        <v/>
      </c>
      <c r="K6412" s="37" t="str">
        <f aca="false">IF(G6412=1,IF(COUNTIFS($C:$C,C6412,$G:$G,1,$A:$A,"&gt;="&amp;(A6412-FenetreInterm/86400),$A:$A,"&lt;="&amp;A6412)&gt;=NbInterm,1,0),"")</f>
        <v/>
      </c>
      <c r="L6412" s="37" t="str">
        <f aca="false">IF(G6412=1,IF(B6412="",0,IF(J6412&lt;SeuilFugitive,1,0)),"")</f>
        <v/>
      </c>
      <c r="M6412" s="37" t="str">
        <f aca="false">IF(G6412=1,IF(B6412="",IF((Fin-A6412)*24&gt;SeuilFigee,1,0),IF(J6412&gt;SeuilFigee*3600,1,0)),"")</f>
        <v/>
      </c>
      <c r="N6412" s="0" t="str">
        <f aca="false">IF(G6412=1,IF(COUNTIF(H$2:H6412,H6412)=1,COUNTIF($H:$H,H6412),""),"")</f>
        <v/>
      </c>
      <c r="O6412" s="0" t="str">
        <f aca="false">IF(G6412=1,IF(COUNTIF(I$2:I6412,I6412)=1,COUNTIF($I:$I,I6412),""),"")</f>
        <v/>
      </c>
      <c r="P6412" s="38" t="str">
        <f aca="false">IF(G6412=1,IF(COUNTIFS(C$2:C6412,C6412,G$2:G6412,1)=1,COUNTIFS($C:$C,C6412,$G:$G,1)+ROW()/10000000,""),"")</f>
        <v/>
      </c>
      <c r="Q6412" s="0" t="str">
        <f aca="false">IF(K6412=1,IF(COUNTIFS(C$2:C6412,C6412,K$2:K6412,1)=1,1,0),"")</f>
        <v/>
      </c>
      <c r="R6412" s="0" t="str">
        <f aca="false">IF(M6412=1,IF(COUNTIFS(C$2:C6412,C6412,M$2:M6412,1)=1,1,0),"")</f>
        <v/>
      </c>
      <c r="S6412" s="0" t="str">
        <f aca="false">IF(L6412=1,IF(COUNTIFS(C$2:C6412,C6412,L$2:L6412,1)=1,1,0),"")</f>
        <v/>
      </c>
      <c r="T6412" s="38" t="str">
        <f aca="false">IF(N6412="","",N6412+ROW()/10000000)</f>
        <v/>
      </c>
      <c r="U6412" s="0" t="str">
        <f aca="false">IF(G6412=1,IF(B6412="",1,0),"")</f>
        <v/>
      </c>
    </row>
    <row r="6413" customFormat="false" ht="15" hidden="false" customHeight="false" outlineLevel="0" collapsed="false">
      <c r="A6413" s="35"/>
      <c r="B6413" s="35"/>
      <c r="G6413" s="0" t="str">
        <f aca="false">IF(A6413="","",IF(AND(A6413&gt;=Debut,A6413&lt;Fin),1,0))</f>
        <v/>
      </c>
      <c r="H6413" s="0" t="str">
        <f aca="false">IF(G6413=1,INT(ROUND((A6413-Debut)*86400,0)/600),"")</f>
        <v/>
      </c>
      <c r="I6413" s="0" t="str">
        <f aca="false">IF(G6413=1,INT(ROUND((A6413-Debut)*86400,0)/3600),"")</f>
        <v/>
      </c>
      <c r="J6413" s="0" t="str">
        <f aca="false">IF(OR(A6413="",B6413=""),"",ROUND((B6413-A6413)*86400,0))</f>
        <v/>
      </c>
      <c r="K6413" s="37" t="str">
        <f aca="false">IF(G6413=1,IF(COUNTIFS($C:$C,C6413,$G:$G,1,$A:$A,"&gt;="&amp;(A6413-FenetreInterm/86400),$A:$A,"&lt;="&amp;A6413)&gt;=NbInterm,1,0),"")</f>
        <v/>
      </c>
      <c r="L6413" s="37" t="str">
        <f aca="false">IF(G6413=1,IF(B6413="",0,IF(J6413&lt;SeuilFugitive,1,0)),"")</f>
        <v/>
      </c>
      <c r="M6413" s="37" t="str">
        <f aca="false">IF(G6413=1,IF(B6413="",IF((Fin-A6413)*24&gt;SeuilFigee,1,0),IF(J6413&gt;SeuilFigee*3600,1,0)),"")</f>
        <v/>
      </c>
      <c r="N6413" s="0" t="str">
        <f aca="false">IF(G6413=1,IF(COUNTIF(H$2:H6413,H6413)=1,COUNTIF($H:$H,H6413),""),"")</f>
        <v/>
      </c>
      <c r="O6413" s="0" t="str">
        <f aca="false">IF(G6413=1,IF(COUNTIF(I$2:I6413,I6413)=1,COUNTIF($I:$I,I6413),""),"")</f>
        <v/>
      </c>
      <c r="P6413" s="38" t="str">
        <f aca="false">IF(G6413=1,IF(COUNTIFS(C$2:C6413,C6413,G$2:G6413,1)=1,COUNTIFS($C:$C,C6413,$G:$G,1)+ROW()/10000000,""),"")</f>
        <v/>
      </c>
      <c r="Q6413" s="0" t="str">
        <f aca="false">IF(K6413=1,IF(COUNTIFS(C$2:C6413,C6413,K$2:K6413,1)=1,1,0),"")</f>
        <v/>
      </c>
      <c r="R6413" s="0" t="str">
        <f aca="false">IF(M6413=1,IF(COUNTIFS(C$2:C6413,C6413,M$2:M6413,1)=1,1,0),"")</f>
        <v/>
      </c>
      <c r="S6413" s="0" t="str">
        <f aca="false">IF(L6413=1,IF(COUNTIFS(C$2:C6413,C6413,L$2:L6413,1)=1,1,0),"")</f>
        <v/>
      </c>
      <c r="T6413" s="38" t="str">
        <f aca="false">IF(N6413="","",N6413+ROW()/10000000)</f>
        <v/>
      </c>
      <c r="U6413" s="0" t="str">
        <f aca="false">IF(G6413=1,IF(B6413="",1,0),"")</f>
        <v/>
      </c>
    </row>
    <row r="6414" customFormat="false" ht="15" hidden="false" customHeight="false" outlineLevel="0" collapsed="false">
      <c r="A6414" s="35"/>
      <c r="B6414" s="35"/>
      <c r="G6414" s="0" t="str">
        <f aca="false">IF(A6414="","",IF(AND(A6414&gt;=Debut,A6414&lt;Fin),1,0))</f>
        <v/>
      </c>
      <c r="H6414" s="0" t="str">
        <f aca="false">IF(G6414=1,INT(ROUND((A6414-Debut)*86400,0)/600),"")</f>
        <v/>
      </c>
      <c r="I6414" s="0" t="str">
        <f aca="false">IF(G6414=1,INT(ROUND((A6414-Debut)*86400,0)/3600),"")</f>
        <v/>
      </c>
      <c r="J6414" s="0" t="str">
        <f aca="false">IF(OR(A6414="",B6414=""),"",ROUND((B6414-A6414)*86400,0))</f>
        <v/>
      </c>
      <c r="K6414" s="37" t="str">
        <f aca="false">IF(G6414=1,IF(COUNTIFS($C:$C,C6414,$G:$G,1,$A:$A,"&gt;="&amp;(A6414-FenetreInterm/86400),$A:$A,"&lt;="&amp;A6414)&gt;=NbInterm,1,0),"")</f>
        <v/>
      </c>
      <c r="L6414" s="37" t="str">
        <f aca="false">IF(G6414=1,IF(B6414="",0,IF(J6414&lt;SeuilFugitive,1,0)),"")</f>
        <v/>
      </c>
      <c r="M6414" s="37" t="str">
        <f aca="false">IF(G6414=1,IF(B6414="",IF((Fin-A6414)*24&gt;SeuilFigee,1,0),IF(J6414&gt;SeuilFigee*3600,1,0)),"")</f>
        <v/>
      </c>
      <c r="N6414" s="0" t="str">
        <f aca="false">IF(G6414=1,IF(COUNTIF(H$2:H6414,H6414)=1,COUNTIF($H:$H,H6414),""),"")</f>
        <v/>
      </c>
      <c r="O6414" s="0" t="str">
        <f aca="false">IF(G6414=1,IF(COUNTIF(I$2:I6414,I6414)=1,COUNTIF($I:$I,I6414),""),"")</f>
        <v/>
      </c>
      <c r="P6414" s="38" t="str">
        <f aca="false">IF(G6414=1,IF(COUNTIFS(C$2:C6414,C6414,G$2:G6414,1)=1,COUNTIFS($C:$C,C6414,$G:$G,1)+ROW()/10000000,""),"")</f>
        <v/>
      </c>
      <c r="Q6414" s="0" t="str">
        <f aca="false">IF(K6414=1,IF(COUNTIFS(C$2:C6414,C6414,K$2:K6414,1)=1,1,0),"")</f>
        <v/>
      </c>
      <c r="R6414" s="0" t="str">
        <f aca="false">IF(M6414=1,IF(COUNTIFS(C$2:C6414,C6414,M$2:M6414,1)=1,1,0),"")</f>
        <v/>
      </c>
      <c r="S6414" s="0" t="str">
        <f aca="false">IF(L6414=1,IF(COUNTIFS(C$2:C6414,C6414,L$2:L6414,1)=1,1,0),"")</f>
        <v/>
      </c>
      <c r="T6414" s="38" t="str">
        <f aca="false">IF(N6414="","",N6414+ROW()/10000000)</f>
        <v/>
      </c>
      <c r="U6414" s="0" t="str">
        <f aca="false">IF(G6414=1,IF(B6414="",1,0),"")</f>
        <v/>
      </c>
    </row>
    <row r="6415" customFormat="false" ht="15" hidden="false" customHeight="false" outlineLevel="0" collapsed="false">
      <c r="A6415" s="35"/>
      <c r="B6415" s="35"/>
      <c r="G6415" s="0" t="str">
        <f aca="false">IF(A6415="","",IF(AND(A6415&gt;=Debut,A6415&lt;Fin),1,0))</f>
        <v/>
      </c>
      <c r="H6415" s="0" t="str">
        <f aca="false">IF(G6415=1,INT(ROUND((A6415-Debut)*86400,0)/600),"")</f>
        <v/>
      </c>
      <c r="I6415" s="0" t="str">
        <f aca="false">IF(G6415=1,INT(ROUND((A6415-Debut)*86400,0)/3600),"")</f>
        <v/>
      </c>
      <c r="J6415" s="0" t="str">
        <f aca="false">IF(OR(A6415="",B6415=""),"",ROUND((B6415-A6415)*86400,0))</f>
        <v/>
      </c>
      <c r="K6415" s="37" t="str">
        <f aca="false">IF(G6415=1,IF(COUNTIFS($C:$C,C6415,$G:$G,1,$A:$A,"&gt;="&amp;(A6415-FenetreInterm/86400),$A:$A,"&lt;="&amp;A6415)&gt;=NbInterm,1,0),"")</f>
        <v/>
      </c>
      <c r="L6415" s="37" t="str">
        <f aca="false">IF(G6415=1,IF(B6415="",0,IF(J6415&lt;SeuilFugitive,1,0)),"")</f>
        <v/>
      </c>
      <c r="M6415" s="37" t="str">
        <f aca="false">IF(G6415=1,IF(B6415="",IF((Fin-A6415)*24&gt;SeuilFigee,1,0),IF(J6415&gt;SeuilFigee*3600,1,0)),"")</f>
        <v/>
      </c>
      <c r="N6415" s="0" t="str">
        <f aca="false">IF(G6415=1,IF(COUNTIF(H$2:H6415,H6415)=1,COUNTIF($H:$H,H6415),""),"")</f>
        <v/>
      </c>
      <c r="O6415" s="0" t="str">
        <f aca="false">IF(G6415=1,IF(COUNTIF(I$2:I6415,I6415)=1,COUNTIF($I:$I,I6415),""),"")</f>
        <v/>
      </c>
      <c r="P6415" s="38" t="str">
        <f aca="false">IF(G6415=1,IF(COUNTIFS(C$2:C6415,C6415,G$2:G6415,1)=1,COUNTIFS($C:$C,C6415,$G:$G,1)+ROW()/10000000,""),"")</f>
        <v/>
      </c>
      <c r="Q6415" s="0" t="str">
        <f aca="false">IF(K6415=1,IF(COUNTIFS(C$2:C6415,C6415,K$2:K6415,1)=1,1,0),"")</f>
        <v/>
      </c>
      <c r="R6415" s="0" t="str">
        <f aca="false">IF(M6415=1,IF(COUNTIFS(C$2:C6415,C6415,M$2:M6415,1)=1,1,0),"")</f>
        <v/>
      </c>
      <c r="S6415" s="0" t="str">
        <f aca="false">IF(L6415=1,IF(COUNTIFS(C$2:C6415,C6415,L$2:L6415,1)=1,1,0),"")</f>
        <v/>
      </c>
      <c r="T6415" s="38" t="str">
        <f aca="false">IF(N6415="","",N6415+ROW()/10000000)</f>
        <v/>
      </c>
      <c r="U6415" s="0" t="str">
        <f aca="false">IF(G6415=1,IF(B6415="",1,0),"")</f>
        <v/>
      </c>
    </row>
    <row r="6416" customFormat="false" ht="15" hidden="false" customHeight="false" outlineLevel="0" collapsed="false">
      <c r="A6416" s="35"/>
      <c r="B6416" s="35"/>
      <c r="G6416" s="0" t="str">
        <f aca="false">IF(A6416="","",IF(AND(A6416&gt;=Debut,A6416&lt;Fin),1,0))</f>
        <v/>
      </c>
      <c r="H6416" s="0" t="str">
        <f aca="false">IF(G6416=1,INT(ROUND((A6416-Debut)*86400,0)/600),"")</f>
        <v/>
      </c>
      <c r="I6416" s="0" t="str">
        <f aca="false">IF(G6416=1,INT(ROUND((A6416-Debut)*86400,0)/3600),"")</f>
        <v/>
      </c>
      <c r="J6416" s="0" t="str">
        <f aca="false">IF(OR(A6416="",B6416=""),"",ROUND((B6416-A6416)*86400,0))</f>
        <v/>
      </c>
      <c r="K6416" s="37" t="str">
        <f aca="false">IF(G6416=1,IF(COUNTIFS($C:$C,C6416,$G:$G,1,$A:$A,"&gt;="&amp;(A6416-FenetreInterm/86400),$A:$A,"&lt;="&amp;A6416)&gt;=NbInterm,1,0),"")</f>
        <v/>
      </c>
      <c r="L6416" s="37" t="str">
        <f aca="false">IF(G6416=1,IF(B6416="",0,IF(J6416&lt;SeuilFugitive,1,0)),"")</f>
        <v/>
      </c>
      <c r="M6416" s="37" t="str">
        <f aca="false">IF(G6416=1,IF(B6416="",IF((Fin-A6416)*24&gt;SeuilFigee,1,0),IF(J6416&gt;SeuilFigee*3600,1,0)),"")</f>
        <v/>
      </c>
      <c r="N6416" s="0" t="str">
        <f aca="false">IF(G6416=1,IF(COUNTIF(H$2:H6416,H6416)=1,COUNTIF($H:$H,H6416),""),"")</f>
        <v/>
      </c>
      <c r="O6416" s="0" t="str">
        <f aca="false">IF(G6416=1,IF(COUNTIF(I$2:I6416,I6416)=1,COUNTIF($I:$I,I6416),""),"")</f>
        <v/>
      </c>
      <c r="P6416" s="38" t="str">
        <f aca="false">IF(G6416=1,IF(COUNTIFS(C$2:C6416,C6416,G$2:G6416,1)=1,COUNTIFS($C:$C,C6416,$G:$G,1)+ROW()/10000000,""),"")</f>
        <v/>
      </c>
      <c r="Q6416" s="0" t="str">
        <f aca="false">IF(K6416=1,IF(COUNTIFS(C$2:C6416,C6416,K$2:K6416,1)=1,1,0),"")</f>
        <v/>
      </c>
      <c r="R6416" s="0" t="str">
        <f aca="false">IF(M6416=1,IF(COUNTIFS(C$2:C6416,C6416,M$2:M6416,1)=1,1,0),"")</f>
        <v/>
      </c>
      <c r="S6416" s="0" t="str">
        <f aca="false">IF(L6416=1,IF(COUNTIFS(C$2:C6416,C6416,L$2:L6416,1)=1,1,0),"")</f>
        <v/>
      </c>
      <c r="T6416" s="38" t="str">
        <f aca="false">IF(N6416="","",N6416+ROW()/10000000)</f>
        <v/>
      </c>
      <c r="U6416" s="0" t="str">
        <f aca="false">IF(G6416=1,IF(B6416="",1,0),"")</f>
        <v/>
      </c>
    </row>
    <row r="6417" customFormat="false" ht="15" hidden="false" customHeight="false" outlineLevel="0" collapsed="false">
      <c r="A6417" s="35"/>
      <c r="B6417" s="35"/>
      <c r="G6417" s="0" t="str">
        <f aca="false">IF(A6417="","",IF(AND(A6417&gt;=Debut,A6417&lt;Fin),1,0))</f>
        <v/>
      </c>
      <c r="H6417" s="0" t="str">
        <f aca="false">IF(G6417=1,INT(ROUND((A6417-Debut)*86400,0)/600),"")</f>
        <v/>
      </c>
      <c r="I6417" s="0" t="str">
        <f aca="false">IF(G6417=1,INT(ROUND((A6417-Debut)*86400,0)/3600),"")</f>
        <v/>
      </c>
      <c r="J6417" s="0" t="str">
        <f aca="false">IF(OR(A6417="",B6417=""),"",ROUND((B6417-A6417)*86400,0))</f>
        <v/>
      </c>
      <c r="K6417" s="37" t="str">
        <f aca="false">IF(G6417=1,IF(COUNTIFS($C:$C,C6417,$G:$G,1,$A:$A,"&gt;="&amp;(A6417-FenetreInterm/86400),$A:$A,"&lt;="&amp;A6417)&gt;=NbInterm,1,0),"")</f>
        <v/>
      </c>
      <c r="L6417" s="37" t="str">
        <f aca="false">IF(G6417=1,IF(B6417="",0,IF(J6417&lt;SeuilFugitive,1,0)),"")</f>
        <v/>
      </c>
      <c r="M6417" s="37" t="str">
        <f aca="false">IF(G6417=1,IF(B6417="",IF((Fin-A6417)*24&gt;SeuilFigee,1,0),IF(J6417&gt;SeuilFigee*3600,1,0)),"")</f>
        <v/>
      </c>
      <c r="N6417" s="0" t="str">
        <f aca="false">IF(G6417=1,IF(COUNTIF(H$2:H6417,H6417)=1,COUNTIF($H:$H,H6417),""),"")</f>
        <v/>
      </c>
      <c r="O6417" s="0" t="str">
        <f aca="false">IF(G6417=1,IF(COUNTIF(I$2:I6417,I6417)=1,COUNTIF($I:$I,I6417),""),"")</f>
        <v/>
      </c>
      <c r="P6417" s="38" t="str">
        <f aca="false">IF(G6417=1,IF(COUNTIFS(C$2:C6417,C6417,G$2:G6417,1)=1,COUNTIFS($C:$C,C6417,$G:$G,1)+ROW()/10000000,""),"")</f>
        <v/>
      </c>
      <c r="Q6417" s="0" t="str">
        <f aca="false">IF(K6417=1,IF(COUNTIFS(C$2:C6417,C6417,K$2:K6417,1)=1,1,0),"")</f>
        <v/>
      </c>
      <c r="R6417" s="0" t="str">
        <f aca="false">IF(M6417=1,IF(COUNTIFS(C$2:C6417,C6417,M$2:M6417,1)=1,1,0),"")</f>
        <v/>
      </c>
      <c r="S6417" s="0" t="str">
        <f aca="false">IF(L6417=1,IF(COUNTIFS(C$2:C6417,C6417,L$2:L6417,1)=1,1,0),"")</f>
        <v/>
      </c>
      <c r="T6417" s="38" t="str">
        <f aca="false">IF(N6417="","",N6417+ROW()/10000000)</f>
        <v/>
      </c>
      <c r="U6417" s="0" t="str">
        <f aca="false">IF(G6417=1,IF(B6417="",1,0),"")</f>
        <v/>
      </c>
    </row>
    <row r="6418" customFormat="false" ht="15" hidden="false" customHeight="false" outlineLevel="0" collapsed="false">
      <c r="A6418" s="35"/>
      <c r="B6418" s="35"/>
      <c r="G6418" s="0" t="str">
        <f aca="false">IF(A6418="","",IF(AND(A6418&gt;=Debut,A6418&lt;Fin),1,0))</f>
        <v/>
      </c>
      <c r="H6418" s="0" t="str">
        <f aca="false">IF(G6418=1,INT(ROUND((A6418-Debut)*86400,0)/600),"")</f>
        <v/>
      </c>
      <c r="I6418" s="0" t="str">
        <f aca="false">IF(G6418=1,INT(ROUND((A6418-Debut)*86400,0)/3600),"")</f>
        <v/>
      </c>
      <c r="J6418" s="0" t="str">
        <f aca="false">IF(OR(A6418="",B6418=""),"",ROUND((B6418-A6418)*86400,0))</f>
        <v/>
      </c>
      <c r="K6418" s="37" t="str">
        <f aca="false">IF(G6418=1,IF(COUNTIFS($C:$C,C6418,$G:$G,1,$A:$A,"&gt;="&amp;(A6418-FenetreInterm/86400),$A:$A,"&lt;="&amp;A6418)&gt;=NbInterm,1,0),"")</f>
        <v/>
      </c>
      <c r="L6418" s="37" t="str">
        <f aca="false">IF(G6418=1,IF(B6418="",0,IF(J6418&lt;SeuilFugitive,1,0)),"")</f>
        <v/>
      </c>
      <c r="M6418" s="37" t="str">
        <f aca="false">IF(G6418=1,IF(B6418="",IF((Fin-A6418)*24&gt;SeuilFigee,1,0),IF(J6418&gt;SeuilFigee*3600,1,0)),"")</f>
        <v/>
      </c>
      <c r="N6418" s="0" t="str">
        <f aca="false">IF(G6418=1,IF(COUNTIF(H$2:H6418,H6418)=1,COUNTIF($H:$H,H6418),""),"")</f>
        <v/>
      </c>
      <c r="O6418" s="0" t="str">
        <f aca="false">IF(G6418=1,IF(COUNTIF(I$2:I6418,I6418)=1,COUNTIF($I:$I,I6418),""),"")</f>
        <v/>
      </c>
      <c r="P6418" s="38" t="str">
        <f aca="false">IF(G6418=1,IF(COUNTIFS(C$2:C6418,C6418,G$2:G6418,1)=1,COUNTIFS($C:$C,C6418,$G:$G,1)+ROW()/10000000,""),"")</f>
        <v/>
      </c>
      <c r="Q6418" s="0" t="str">
        <f aca="false">IF(K6418=1,IF(COUNTIFS(C$2:C6418,C6418,K$2:K6418,1)=1,1,0),"")</f>
        <v/>
      </c>
      <c r="R6418" s="0" t="str">
        <f aca="false">IF(M6418=1,IF(COUNTIFS(C$2:C6418,C6418,M$2:M6418,1)=1,1,0),"")</f>
        <v/>
      </c>
      <c r="S6418" s="0" t="str">
        <f aca="false">IF(L6418=1,IF(COUNTIFS(C$2:C6418,C6418,L$2:L6418,1)=1,1,0),"")</f>
        <v/>
      </c>
      <c r="T6418" s="38" t="str">
        <f aca="false">IF(N6418="","",N6418+ROW()/10000000)</f>
        <v/>
      </c>
      <c r="U6418" s="0" t="str">
        <f aca="false">IF(G6418=1,IF(B6418="",1,0),"")</f>
        <v/>
      </c>
    </row>
    <row r="6419" customFormat="false" ht="15" hidden="false" customHeight="false" outlineLevel="0" collapsed="false">
      <c r="A6419" s="35"/>
      <c r="B6419" s="35"/>
      <c r="G6419" s="0" t="str">
        <f aca="false">IF(A6419="","",IF(AND(A6419&gt;=Debut,A6419&lt;Fin),1,0))</f>
        <v/>
      </c>
      <c r="H6419" s="0" t="str">
        <f aca="false">IF(G6419=1,INT(ROUND((A6419-Debut)*86400,0)/600),"")</f>
        <v/>
      </c>
      <c r="I6419" s="0" t="str">
        <f aca="false">IF(G6419=1,INT(ROUND((A6419-Debut)*86400,0)/3600),"")</f>
        <v/>
      </c>
      <c r="J6419" s="0" t="str">
        <f aca="false">IF(OR(A6419="",B6419=""),"",ROUND((B6419-A6419)*86400,0))</f>
        <v/>
      </c>
      <c r="K6419" s="37" t="str">
        <f aca="false">IF(G6419=1,IF(COUNTIFS($C:$C,C6419,$G:$G,1,$A:$A,"&gt;="&amp;(A6419-FenetreInterm/86400),$A:$A,"&lt;="&amp;A6419)&gt;=NbInterm,1,0),"")</f>
        <v/>
      </c>
      <c r="L6419" s="37" t="str">
        <f aca="false">IF(G6419=1,IF(B6419="",0,IF(J6419&lt;SeuilFugitive,1,0)),"")</f>
        <v/>
      </c>
      <c r="M6419" s="37" t="str">
        <f aca="false">IF(G6419=1,IF(B6419="",IF((Fin-A6419)*24&gt;SeuilFigee,1,0),IF(J6419&gt;SeuilFigee*3600,1,0)),"")</f>
        <v/>
      </c>
      <c r="N6419" s="0" t="str">
        <f aca="false">IF(G6419=1,IF(COUNTIF(H$2:H6419,H6419)=1,COUNTIF($H:$H,H6419),""),"")</f>
        <v/>
      </c>
      <c r="O6419" s="0" t="str">
        <f aca="false">IF(G6419=1,IF(COUNTIF(I$2:I6419,I6419)=1,COUNTIF($I:$I,I6419),""),"")</f>
        <v/>
      </c>
      <c r="P6419" s="38" t="str">
        <f aca="false">IF(G6419=1,IF(COUNTIFS(C$2:C6419,C6419,G$2:G6419,1)=1,COUNTIFS($C:$C,C6419,$G:$G,1)+ROW()/10000000,""),"")</f>
        <v/>
      </c>
      <c r="Q6419" s="0" t="str">
        <f aca="false">IF(K6419=1,IF(COUNTIFS(C$2:C6419,C6419,K$2:K6419,1)=1,1,0),"")</f>
        <v/>
      </c>
      <c r="R6419" s="0" t="str">
        <f aca="false">IF(M6419=1,IF(COUNTIFS(C$2:C6419,C6419,M$2:M6419,1)=1,1,0),"")</f>
        <v/>
      </c>
      <c r="S6419" s="0" t="str">
        <f aca="false">IF(L6419=1,IF(COUNTIFS(C$2:C6419,C6419,L$2:L6419,1)=1,1,0),"")</f>
        <v/>
      </c>
      <c r="T6419" s="38" t="str">
        <f aca="false">IF(N6419="","",N6419+ROW()/10000000)</f>
        <v/>
      </c>
      <c r="U6419" s="0" t="str">
        <f aca="false">IF(G6419=1,IF(B6419="",1,0),"")</f>
        <v/>
      </c>
    </row>
    <row r="6420" customFormat="false" ht="15" hidden="false" customHeight="false" outlineLevel="0" collapsed="false">
      <c r="A6420" s="35"/>
      <c r="B6420" s="35"/>
      <c r="G6420" s="0" t="str">
        <f aca="false">IF(A6420="","",IF(AND(A6420&gt;=Debut,A6420&lt;Fin),1,0))</f>
        <v/>
      </c>
      <c r="H6420" s="0" t="str">
        <f aca="false">IF(G6420=1,INT(ROUND((A6420-Debut)*86400,0)/600),"")</f>
        <v/>
      </c>
      <c r="I6420" s="0" t="str">
        <f aca="false">IF(G6420=1,INT(ROUND((A6420-Debut)*86400,0)/3600),"")</f>
        <v/>
      </c>
      <c r="J6420" s="0" t="str">
        <f aca="false">IF(OR(A6420="",B6420=""),"",ROUND((B6420-A6420)*86400,0))</f>
        <v/>
      </c>
      <c r="K6420" s="37" t="str">
        <f aca="false">IF(G6420=1,IF(COUNTIFS($C:$C,C6420,$G:$G,1,$A:$A,"&gt;="&amp;(A6420-FenetreInterm/86400),$A:$A,"&lt;="&amp;A6420)&gt;=NbInterm,1,0),"")</f>
        <v/>
      </c>
      <c r="L6420" s="37" t="str">
        <f aca="false">IF(G6420=1,IF(B6420="",0,IF(J6420&lt;SeuilFugitive,1,0)),"")</f>
        <v/>
      </c>
      <c r="M6420" s="37" t="str">
        <f aca="false">IF(G6420=1,IF(B6420="",IF((Fin-A6420)*24&gt;SeuilFigee,1,0),IF(J6420&gt;SeuilFigee*3600,1,0)),"")</f>
        <v/>
      </c>
      <c r="N6420" s="0" t="str">
        <f aca="false">IF(G6420=1,IF(COUNTIF(H$2:H6420,H6420)=1,COUNTIF($H:$H,H6420),""),"")</f>
        <v/>
      </c>
      <c r="O6420" s="0" t="str">
        <f aca="false">IF(G6420=1,IF(COUNTIF(I$2:I6420,I6420)=1,COUNTIF($I:$I,I6420),""),"")</f>
        <v/>
      </c>
      <c r="P6420" s="38" t="str">
        <f aca="false">IF(G6420=1,IF(COUNTIFS(C$2:C6420,C6420,G$2:G6420,1)=1,COUNTIFS($C:$C,C6420,$G:$G,1)+ROW()/10000000,""),"")</f>
        <v/>
      </c>
      <c r="Q6420" s="0" t="str">
        <f aca="false">IF(K6420=1,IF(COUNTIFS(C$2:C6420,C6420,K$2:K6420,1)=1,1,0),"")</f>
        <v/>
      </c>
      <c r="R6420" s="0" t="str">
        <f aca="false">IF(M6420=1,IF(COUNTIFS(C$2:C6420,C6420,M$2:M6420,1)=1,1,0),"")</f>
        <v/>
      </c>
      <c r="S6420" s="0" t="str">
        <f aca="false">IF(L6420=1,IF(COUNTIFS(C$2:C6420,C6420,L$2:L6420,1)=1,1,0),"")</f>
        <v/>
      </c>
      <c r="T6420" s="38" t="str">
        <f aca="false">IF(N6420="","",N6420+ROW()/10000000)</f>
        <v/>
      </c>
      <c r="U6420" s="0" t="str">
        <f aca="false">IF(G6420=1,IF(B6420="",1,0),"")</f>
        <v/>
      </c>
    </row>
    <row r="6421" customFormat="false" ht="15" hidden="false" customHeight="false" outlineLevel="0" collapsed="false">
      <c r="A6421" s="35"/>
      <c r="B6421" s="35"/>
      <c r="G6421" s="0" t="str">
        <f aca="false">IF(A6421="","",IF(AND(A6421&gt;=Debut,A6421&lt;Fin),1,0))</f>
        <v/>
      </c>
      <c r="H6421" s="0" t="str">
        <f aca="false">IF(G6421=1,INT(ROUND((A6421-Debut)*86400,0)/600),"")</f>
        <v/>
      </c>
      <c r="I6421" s="0" t="str">
        <f aca="false">IF(G6421=1,INT(ROUND((A6421-Debut)*86400,0)/3600),"")</f>
        <v/>
      </c>
      <c r="J6421" s="0" t="str">
        <f aca="false">IF(OR(A6421="",B6421=""),"",ROUND((B6421-A6421)*86400,0))</f>
        <v/>
      </c>
      <c r="K6421" s="37" t="str">
        <f aca="false">IF(G6421=1,IF(COUNTIFS($C:$C,C6421,$G:$G,1,$A:$A,"&gt;="&amp;(A6421-FenetreInterm/86400),$A:$A,"&lt;="&amp;A6421)&gt;=NbInterm,1,0),"")</f>
        <v/>
      </c>
      <c r="L6421" s="37" t="str">
        <f aca="false">IF(G6421=1,IF(B6421="",0,IF(J6421&lt;SeuilFugitive,1,0)),"")</f>
        <v/>
      </c>
      <c r="M6421" s="37" t="str">
        <f aca="false">IF(G6421=1,IF(B6421="",IF((Fin-A6421)*24&gt;SeuilFigee,1,0),IF(J6421&gt;SeuilFigee*3600,1,0)),"")</f>
        <v/>
      </c>
      <c r="N6421" s="0" t="str">
        <f aca="false">IF(G6421=1,IF(COUNTIF(H$2:H6421,H6421)=1,COUNTIF($H:$H,H6421),""),"")</f>
        <v/>
      </c>
      <c r="O6421" s="0" t="str">
        <f aca="false">IF(G6421=1,IF(COUNTIF(I$2:I6421,I6421)=1,COUNTIF($I:$I,I6421),""),"")</f>
        <v/>
      </c>
      <c r="P6421" s="38" t="str">
        <f aca="false">IF(G6421=1,IF(COUNTIFS(C$2:C6421,C6421,G$2:G6421,1)=1,COUNTIFS($C:$C,C6421,$G:$G,1)+ROW()/10000000,""),"")</f>
        <v/>
      </c>
      <c r="Q6421" s="0" t="str">
        <f aca="false">IF(K6421=1,IF(COUNTIFS(C$2:C6421,C6421,K$2:K6421,1)=1,1,0),"")</f>
        <v/>
      </c>
      <c r="R6421" s="0" t="str">
        <f aca="false">IF(M6421=1,IF(COUNTIFS(C$2:C6421,C6421,M$2:M6421,1)=1,1,0),"")</f>
        <v/>
      </c>
      <c r="S6421" s="0" t="str">
        <f aca="false">IF(L6421=1,IF(COUNTIFS(C$2:C6421,C6421,L$2:L6421,1)=1,1,0),"")</f>
        <v/>
      </c>
      <c r="T6421" s="38" t="str">
        <f aca="false">IF(N6421="","",N6421+ROW()/10000000)</f>
        <v/>
      </c>
      <c r="U6421" s="0" t="str">
        <f aca="false">IF(G6421=1,IF(B6421="",1,0),"")</f>
        <v/>
      </c>
    </row>
    <row r="6422" customFormat="false" ht="15" hidden="false" customHeight="false" outlineLevel="0" collapsed="false">
      <c r="A6422" s="35"/>
      <c r="B6422" s="35"/>
      <c r="G6422" s="0" t="str">
        <f aca="false">IF(A6422="","",IF(AND(A6422&gt;=Debut,A6422&lt;Fin),1,0))</f>
        <v/>
      </c>
      <c r="H6422" s="0" t="str">
        <f aca="false">IF(G6422=1,INT(ROUND((A6422-Debut)*86400,0)/600),"")</f>
        <v/>
      </c>
      <c r="I6422" s="0" t="str">
        <f aca="false">IF(G6422=1,INT(ROUND((A6422-Debut)*86400,0)/3600),"")</f>
        <v/>
      </c>
      <c r="J6422" s="0" t="str">
        <f aca="false">IF(OR(A6422="",B6422=""),"",ROUND((B6422-A6422)*86400,0))</f>
        <v/>
      </c>
      <c r="K6422" s="37" t="str">
        <f aca="false">IF(G6422=1,IF(COUNTIFS($C:$C,C6422,$G:$G,1,$A:$A,"&gt;="&amp;(A6422-FenetreInterm/86400),$A:$A,"&lt;="&amp;A6422)&gt;=NbInterm,1,0),"")</f>
        <v/>
      </c>
      <c r="L6422" s="37" t="str">
        <f aca="false">IF(G6422=1,IF(B6422="",0,IF(J6422&lt;SeuilFugitive,1,0)),"")</f>
        <v/>
      </c>
      <c r="M6422" s="37" t="str">
        <f aca="false">IF(G6422=1,IF(B6422="",IF((Fin-A6422)*24&gt;SeuilFigee,1,0),IF(J6422&gt;SeuilFigee*3600,1,0)),"")</f>
        <v/>
      </c>
      <c r="N6422" s="0" t="str">
        <f aca="false">IF(G6422=1,IF(COUNTIF(H$2:H6422,H6422)=1,COUNTIF($H:$H,H6422),""),"")</f>
        <v/>
      </c>
      <c r="O6422" s="0" t="str">
        <f aca="false">IF(G6422=1,IF(COUNTIF(I$2:I6422,I6422)=1,COUNTIF($I:$I,I6422),""),"")</f>
        <v/>
      </c>
      <c r="P6422" s="38" t="str">
        <f aca="false">IF(G6422=1,IF(COUNTIFS(C$2:C6422,C6422,G$2:G6422,1)=1,COUNTIFS($C:$C,C6422,$G:$G,1)+ROW()/10000000,""),"")</f>
        <v/>
      </c>
      <c r="Q6422" s="0" t="str">
        <f aca="false">IF(K6422=1,IF(COUNTIFS(C$2:C6422,C6422,K$2:K6422,1)=1,1,0),"")</f>
        <v/>
      </c>
      <c r="R6422" s="0" t="str">
        <f aca="false">IF(M6422=1,IF(COUNTIFS(C$2:C6422,C6422,M$2:M6422,1)=1,1,0),"")</f>
        <v/>
      </c>
      <c r="S6422" s="0" t="str">
        <f aca="false">IF(L6422=1,IF(COUNTIFS(C$2:C6422,C6422,L$2:L6422,1)=1,1,0),"")</f>
        <v/>
      </c>
      <c r="T6422" s="38" t="str">
        <f aca="false">IF(N6422="","",N6422+ROW()/10000000)</f>
        <v/>
      </c>
      <c r="U6422" s="0" t="str">
        <f aca="false">IF(G6422=1,IF(B6422="",1,0),"")</f>
        <v/>
      </c>
    </row>
    <row r="6423" customFormat="false" ht="15" hidden="false" customHeight="false" outlineLevel="0" collapsed="false">
      <c r="A6423" s="35"/>
      <c r="B6423" s="35"/>
      <c r="G6423" s="0" t="str">
        <f aca="false">IF(A6423="","",IF(AND(A6423&gt;=Debut,A6423&lt;Fin),1,0))</f>
        <v/>
      </c>
      <c r="H6423" s="0" t="str">
        <f aca="false">IF(G6423=1,INT(ROUND((A6423-Debut)*86400,0)/600),"")</f>
        <v/>
      </c>
      <c r="I6423" s="0" t="str">
        <f aca="false">IF(G6423=1,INT(ROUND((A6423-Debut)*86400,0)/3600),"")</f>
        <v/>
      </c>
      <c r="J6423" s="0" t="str">
        <f aca="false">IF(OR(A6423="",B6423=""),"",ROUND((B6423-A6423)*86400,0))</f>
        <v/>
      </c>
      <c r="K6423" s="37" t="str">
        <f aca="false">IF(G6423=1,IF(COUNTIFS($C:$C,C6423,$G:$G,1,$A:$A,"&gt;="&amp;(A6423-FenetreInterm/86400),$A:$A,"&lt;="&amp;A6423)&gt;=NbInterm,1,0),"")</f>
        <v/>
      </c>
      <c r="L6423" s="37" t="str">
        <f aca="false">IF(G6423=1,IF(B6423="",0,IF(J6423&lt;SeuilFugitive,1,0)),"")</f>
        <v/>
      </c>
      <c r="M6423" s="37" t="str">
        <f aca="false">IF(G6423=1,IF(B6423="",IF((Fin-A6423)*24&gt;SeuilFigee,1,0),IF(J6423&gt;SeuilFigee*3600,1,0)),"")</f>
        <v/>
      </c>
      <c r="N6423" s="0" t="str">
        <f aca="false">IF(G6423=1,IF(COUNTIF(H$2:H6423,H6423)=1,COUNTIF($H:$H,H6423),""),"")</f>
        <v/>
      </c>
      <c r="O6423" s="0" t="str">
        <f aca="false">IF(G6423=1,IF(COUNTIF(I$2:I6423,I6423)=1,COUNTIF($I:$I,I6423),""),"")</f>
        <v/>
      </c>
      <c r="P6423" s="38" t="str">
        <f aca="false">IF(G6423=1,IF(COUNTIFS(C$2:C6423,C6423,G$2:G6423,1)=1,COUNTIFS($C:$C,C6423,$G:$G,1)+ROW()/10000000,""),"")</f>
        <v/>
      </c>
      <c r="Q6423" s="0" t="str">
        <f aca="false">IF(K6423=1,IF(COUNTIFS(C$2:C6423,C6423,K$2:K6423,1)=1,1,0),"")</f>
        <v/>
      </c>
      <c r="R6423" s="0" t="str">
        <f aca="false">IF(M6423=1,IF(COUNTIFS(C$2:C6423,C6423,M$2:M6423,1)=1,1,0),"")</f>
        <v/>
      </c>
      <c r="S6423" s="0" t="str">
        <f aca="false">IF(L6423=1,IF(COUNTIFS(C$2:C6423,C6423,L$2:L6423,1)=1,1,0),"")</f>
        <v/>
      </c>
      <c r="T6423" s="38" t="str">
        <f aca="false">IF(N6423="","",N6423+ROW()/10000000)</f>
        <v/>
      </c>
      <c r="U6423" s="0" t="str">
        <f aca="false">IF(G6423=1,IF(B6423="",1,0),"")</f>
        <v/>
      </c>
    </row>
    <row r="6424" customFormat="false" ht="15" hidden="false" customHeight="false" outlineLevel="0" collapsed="false">
      <c r="A6424" s="35"/>
      <c r="B6424" s="35"/>
      <c r="G6424" s="0" t="str">
        <f aca="false">IF(A6424="","",IF(AND(A6424&gt;=Debut,A6424&lt;Fin),1,0))</f>
        <v/>
      </c>
      <c r="H6424" s="0" t="str">
        <f aca="false">IF(G6424=1,INT(ROUND((A6424-Debut)*86400,0)/600),"")</f>
        <v/>
      </c>
      <c r="I6424" s="0" t="str">
        <f aca="false">IF(G6424=1,INT(ROUND((A6424-Debut)*86400,0)/3600),"")</f>
        <v/>
      </c>
      <c r="J6424" s="0" t="str">
        <f aca="false">IF(OR(A6424="",B6424=""),"",ROUND((B6424-A6424)*86400,0))</f>
        <v/>
      </c>
      <c r="K6424" s="37" t="str">
        <f aca="false">IF(G6424=1,IF(COUNTIFS($C:$C,C6424,$G:$G,1,$A:$A,"&gt;="&amp;(A6424-FenetreInterm/86400),$A:$A,"&lt;="&amp;A6424)&gt;=NbInterm,1,0),"")</f>
        <v/>
      </c>
      <c r="L6424" s="37" t="str">
        <f aca="false">IF(G6424=1,IF(B6424="",0,IF(J6424&lt;SeuilFugitive,1,0)),"")</f>
        <v/>
      </c>
      <c r="M6424" s="37" t="str">
        <f aca="false">IF(G6424=1,IF(B6424="",IF((Fin-A6424)*24&gt;SeuilFigee,1,0),IF(J6424&gt;SeuilFigee*3600,1,0)),"")</f>
        <v/>
      </c>
      <c r="N6424" s="0" t="str">
        <f aca="false">IF(G6424=1,IF(COUNTIF(H$2:H6424,H6424)=1,COUNTIF($H:$H,H6424),""),"")</f>
        <v/>
      </c>
      <c r="O6424" s="0" t="str">
        <f aca="false">IF(G6424=1,IF(COUNTIF(I$2:I6424,I6424)=1,COUNTIF($I:$I,I6424),""),"")</f>
        <v/>
      </c>
      <c r="P6424" s="38" t="str">
        <f aca="false">IF(G6424=1,IF(COUNTIFS(C$2:C6424,C6424,G$2:G6424,1)=1,COUNTIFS($C:$C,C6424,$G:$G,1)+ROW()/10000000,""),"")</f>
        <v/>
      </c>
      <c r="Q6424" s="0" t="str">
        <f aca="false">IF(K6424=1,IF(COUNTIFS(C$2:C6424,C6424,K$2:K6424,1)=1,1,0),"")</f>
        <v/>
      </c>
      <c r="R6424" s="0" t="str">
        <f aca="false">IF(M6424=1,IF(COUNTIFS(C$2:C6424,C6424,M$2:M6424,1)=1,1,0),"")</f>
        <v/>
      </c>
      <c r="S6424" s="0" t="str">
        <f aca="false">IF(L6424=1,IF(COUNTIFS(C$2:C6424,C6424,L$2:L6424,1)=1,1,0),"")</f>
        <v/>
      </c>
      <c r="T6424" s="38" t="str">
        <f aca="false">IF(N6424="","",N6424+ROW()/10000000)</f>
        <v/>
      </c>
      <c r="U6424" s="0" t="str">
        <f aca="false">IF(G6424=1,IF(B6424="",1,0),"")</f>
        <v/>
      </c>
    </row>
    <row r="6425" customFormat="false" ht="15" hidden="false" customHeight="false" outlineLevel="0" collapsed="false">
      <c r="A6425" s="35"/>
      <c r="B6425" s="35"/>
      <c r="G6425" s="0" t="str">
        <f aca="false">IF(A6425="","",IF(AND(A6425&gt;=Debut,A6425&lt;Fin),1,0))</f>
        <v/>
      </c>
      <c r="H6425" s="0" t="str">
        <f aca="false">IF(G6425=1,INT(ROUND((A6425-Debut)*86400,0)/600),"")</f>
        <v/>
      </c>
      <c r="I6425" s="0" t="str">
        <f aca="false">IF(G6425=1,INT(ROUND((A6425-Debut)*86400,0)/3600),"")</f>
        <v/>
      </c>
      <c r="J6425" s="0" t="str">
        <f aca="false">IF(OR(A6425="",B6425=""),"",ROUND((B6425-A6425)*86400,0))</f>
        <v/>
      </c>
      <c r="K6425" s="37" t="str">
        <f aca="false">IF(G6425=1,IF(COUNTIFS($C:$C,C6425,$G:$G,1,$A:$A,"&gt;="&amp;(A6425-FenetreInterm/86400),$A:$A,"&lt;="&amp;A6425)&gt;=NbInterm,1,0),"")</f>
        <v/>
      </c>
      <c r="L6425" s="37" t="str">
        <f aca="false">IF(G6425=1,IF(B6425="",0,IF(J6425&lt;SeuilFugitive,1,0)),"")</f>
        <v/>
      </c>
      <c r="M6425" s="37" t="str">
        <f aca="false">IF(G6425=1,IF(B6425="",IF((Fin-A6425)*24&gt;SeuilFigee,1,0),IF(J6425&gt;SeuilFigee*3600,1,0)),"")</f>
        <v/>
      </c>
      <c r="N6425" s="0" t="str">
        <f aca="false">IF(G6425=1,IF(COUNTIF(H$2:H6425,H6425)=1,COUNTIF($H:$H,H6425),""),"")</f>
        <v/>
      </c>
      <c r="O6425" s="0" t="str">
        <f aca="false">IF(G6425=1,IF(COUNTIF(I$2:I6425,I6425)=1,COUNTIF($I:$I,I6425),""),"")</f>
        <v/>
      </c>
      <c r="P6425" s="38" t="str">
        <f aca="false">IF(G6425=1,IF(COUNTIFS(C$2:C6425,C6425,G$2:G6425,1)=1,COUNTIFS($C:$C,C6425,$G:$G,1)+ROW()/10000000,""),"")</f>
        <v/>
      </c>
      <c r="Q6425" s="0" t="str">
        <f aca="false">IF(K6425=1,IF(COUNTIFS(C$2:C6425,C6425,K$2:K6425,1)=1,1,0),"")</f>
        <v/>
      </c>
      <c r="R6425" s="0" t="str">
        <f aca="false">IF(M6425=1,IF(COUNTIFS(C$2:C6425,C6425,M$2:M6425,1)=1,1,0),"")</f>
        <v/>
      </c>
      <c r="S6425" s="0" t="str">
        <f aca="false">IF(L6425=1,IF(COUNTIFS(C$2:C6425,C6425,L$2:L6425,1)=1,1,0),"")</f>
        <v/>
      </c>
      <c r="T6425" s="38" t="str">
        <f aca="false">IF(N6425="","",N6425+ROW()/10000000)</f>
        <v/>
      </c>
      <c r="U6425" s="0" t="str">
        <f aca="false">IF(G6425=1,IF(B6425="",1,0),"")</f>
        <v/>
      </c>
    </row>
    <row r="6426" customFormat="false" ht="15" hidden="false" customHeight="false" outlineLevel="0" collapsed="false">
      <c r="A6426" s="35"/>
      <c r="B6426" s="35"/>
      <c r="G6426" s="0" t="str">
        <f aca="false">IF(A6426="","",IF(AND(A6426&gt;=Debut,A6426&lt;Fin),1,0))</f>
        <v/>
      </c>
      <c r="H6426" s="0" t="str">
        <f aca="false">IF(G6426=1,INT(ROUND((A6426-Debut)*86400,0)/600),"")</f>
        <v/>
      </c>
      <c r="I6426" s="0" t="str">
        <f aca="false">IF(G6426=1,INT(ROUND((A6426-Debut)*86400,0)/3600),"")</f>
        <v/>
      </c>
      <c r="J6426" s="0" t="str">
        <f aca="false">IF(OR(A6426="",B6426=""),"",ROUND((B6426-A6426)*86400,0))</f>
        <v/>
      </c>
      <c r="K6426" s="37" t="str">
        <f aca="false">IF(G6426=1,IF(COUNTIFS($C:$C,C6426,$G:$G,1,$A:$A,"&gt;="&amp;(A6426-FenetreInterm/86400),$A:$A,"&lt;="&amp;A6426)&gt;=NbInterm,1,0),"")</f>
        <v/>
      </c>
      <c r="L6426" s="37" t="str">
        <f aca="false">IF(G6426=1,IF(B6426="",0,IF(J6426&lt;SeuilFugitive,1,0)),"")</f>
        <v/>
      </c>
      <c r="M6426" s="37" t="str">
        <f aca="false">IF(G6426=1,IF(B6426="",IF((Fin-A6426)*24&gt;SeuilFigee,1,0),IF(J6426&gt;SeuilFigee*3600,1,0)),"")</f>
        <v/>
      </c>
      <c r="N6426" s="0" t="str">
        <f aca="false">IF(G6426=1,IF(COUNTIF(H$2:H6426,H6426)=1,COUNTIF($H:$H,H6426),""),"")</f>
        <v/>
      </c>
      <c r="O6426" s="0" t="str">
        <f aca="false">IF(G6426=1,IF(COUNTIF(I$2:I6426,I6426)=1,COUNTIF($I:$I,I6426),""),"")</f>
        <v/>
      </c>
      <c r="P6426" s="38" t="str">
        <f aca="false">IF(G6426=1,IF(COUNTIFS(C$2:C6426,C6426,G$2:G6426,1)=1,COUNTIFS($C:$C,C6426,$G:$G,1)+ROW()/10000000,""),"")</f>
        <v/>
      </c>
      <c r="Q6426" s="0" t="str">
        <f aca="false">IF(K6426=1,IF(COUNTIFS(C$2:C6426,C6426,K$2:K6426,1)=1,1,0),"")</f>
        <v/>
      </c>
      <c r="R6426" s="0" t="str">
        <f aca="false">IF(M6426=1,IF(COUNTIFS(C$2:C6426,C6426,M$2:M6426,1)=1,1,0),"")</f>
        <v/>
      </c>
      <c r="S6426" s="0" t="str">
        <f aca="false">IF(L6426=1,IF(COUNTIFS(C$2:C6426,C6426,L$2:L6426,1)=1,1,0),"")</f>
        <v/>
      </c>
      <c r="T6426" s="38" t="str">
        <f aca="false">IF(N6426="","",N6426+ROW()/10000000)</f>
        <v/>
      </c>
      <c r="U6426" s="0" t="str">
        <f aca="false">IF(G6426=1,IF(B6426="",1,0),"")</f>
        <v/>
      </c>
    </row>
    <row r="6427" customFormat="false" ht="15" hidden="false" customHeight="false" outlineLevel="0" collapsed="false">
      <c r="A6427" s="35"/>
      <c r="B6427" s="35"/>
      <c r="G6427" s="0" t="str">
        <f aca="false">IF(A6427="","",IF(AND(A6427&gt;=Debut,A6427&lt;Fin),1,0))</f>
        <v/>
      </c>
      <c r="H6427" s="0" t="str">
        <f aca="false">IF(G6427=1,INT(ROUND((A6427-Debut)*86400,0)/600),"")</f>
        <v/>
      </c>
      <c r="I6427" s="0" t="str">
        <f aca="false">IF(G6427=1,INT(ROUND((A6427-Debut)*86400,0)/3600),"")</f>
        <v/>
      </c>
      <c r="J6427" s="0" t="str">
        <f aca="false">IF(OR(A6427="",B6427=""),"",ROUND((B6427-A6427)*86400,0))</f>
        <v/>
      </c>
      <c r="K6427" s="37" t="str">
        <f aca="false">IF(G6427=1,IF(COUNTIFS($C:$C,C6427,$G:$G,1,$A:$A,"&gt;="&amp;(A6427-FenetreInterm/86400),$A:$A,"&lt;="&amp;A6427)&gt;=NbInterm,1,0),"")</f>
        <v/>
      </c>
      <c r="L6427" s="37" t="str">
        <f aca="false">IF(G6427=1,IF(B6427="",0,IF(J6427&lt;SeuilFugitive,1,0)),"")</f>
        <v/>
      </c>
      <c r="M6427" s="37" t="str">
        <f aca="false">IF(G6427=1,IF(B6427="",IF((Fin-A6427)*24&gt;SeuilFigee,1,0),IF(J6427&gt;SeuilFigee*3600,1,0)),"")</f>
        <v/>
      </c>
      <c r="N6427" s="0" t="str">
        <f aca="false">IF(G6427=1,IF(COUNTIF(H$2:H6427,H6427)=1,COUNTIF($H:$H,H6427),""),"")</f>
        <v/>
      </c>
      <c r="O6427" s="0" t="str">
        <f aca="false">IF(G6427=1,IF(COUNTIF(I$2:I6427,I6427)=1,COUNTIF($I:$I,I6427),""),"")</f>
        <v/>
      </c>
      <c r="P6427" s="38" t="str">
        <f aca="false">IF(G6427=1,IF(COUNTIFS(C$2:C6427,C6427,G$2:G6427,1)=1,COUNTIFS($C:$C,C6427,$G:$G,1)+ROW()/10000000,""),"")</f>
        <v/>
      </c>
      <c r="Q6427" s="0" t="str">
        <f aca="false">IF(K6427=1,IF(COUNTIFS(C$2:C6427,C6427,K$2:K6427,1)=1,1,0),"")</f>
        <v/>
      </c>
      <c r="R6427" s="0" t="str">
        <f aca="false">IF(M6427=1,IF(COUNTIFS(C$2:C6427,C6427,M$2:M6427,1)=1,1,0),"")</f>
        <v/>
      </c>
      <c r="S6427" s="0" t="str">
        <f aca="false">IF(L6427=1,IF(COUNTIFS(C$2:C6427,C6427,L$2:L6427,1)=1,1,0),"")</f>
        <v/>
      </c>
      <c r="T6427" s="38" t="str">
        <f aca="false">IF(N6427="","",N6427+ROW()/10000000)</f>
        <v/>
      </c>
      <c r="U6427" s="0" t="str">
        <f aca="false">IF(G6427=1,IF(B6427="",1,0),"")</f>
        <v/>
      </c>
    </row>
    <row r="6428" customFormat="false" ht="15" hidden="false" customHeight="false" outlineLevel="0" collapsed="false">
      <c r="A6428" s="35"/>
      <c r="B6428" s="35"/>
      <c r="G6428" s="0" t="str">
        <f aca="false">IF(A6428="","",IF(AND(A6428&gt;=Debut,A6428&lt;Fin),1,0))</f>
        <v/>
      </c>
      <c r="H6428" s="0" t="str">
        <f aca="false">IF(G6428=1,INT(ROUND((A6428-Debut)*86400,0)/600),"")</f>
        <v/>
      </c>
      <c r="I6428" s="0" t="str">
        <f aca="false">IF(G6428=1,INT(ROUND((A6428-Debut)*86400,0)/3600),"")</f>
        <v/>
      </c>
      <c r="J6428" s="0" t="str">
        <f aca="false">IF(OR(A6428="",B6428=""),"",ROUND((B6428-A6428)*86400,0))</f>
        <v/>
      </c>
      <c r="K6428" s="37" t="str">
        <f aca="false">IF(G6428=1,IF(COUNTIFS($C:$C,C6428,$G:$G,1,$A:$A,"&gt;="&amp;(A6428-FenetreInterm/86400),$A:$A,"&lt;="&amp;A6428)&gt;=NbInterm,1,0),"")</f>
        <v/>
      </c>
      <c r="L6428" s="37" t="str">
        <f aca="false">IF(G6428=1,IF(B6428="",0,IF(J6428&lt;SeuilFugitive,1,0)),"")</f>
        <v/>
      </c>
      <c r="M6428" s="37" t="str">
        <f aca="false">IF(G6428=1,IF(B6428="",IF((Fin-A6428)*24&gt;SeuilFigee,1,0),IF(J6428&gt;SeuilFigee*3600,1,0)),"")</f>
        <v/>
      </c>
      <c r="N6428" s="0" t="str">
        <f aca="false">IF(G6428=1,IF(COUNTIF(H$2:H6428,H6428)=1,COUNTIF($H:$H,H6428),""),"")</f>
        <v/>
      </c>
      <c r="O6428" s="0" t="str">
        <f aca="false">IF(G6428=1,IF(COUNTIF(I$2:I6428,I6428)=1,COUNTIF($I:$I,I6428),""),"")</f>
        <v/>
      </c>
      <c r="P6428" s="38" t="str">
        <f aca="false">IF(G6428=1,IF(COUNTIFS(C$2:C6428,C6428,G$2:G6428,1)=1,COUNTIFS($C:$C,C6428,$G:$G,1)+ROW()/10000000,""),"")</f>
        <v/>
      </c>
      <c r="Q6428" s="0" t="str">
        <f aca="false">IF(K6428=1,IF(COUNTIFS(C$2:C6428,C6428,K$2:K6428,1)=1,1,0),"")</f>
        <v/>
      </c>
      <c r="R6428" s="0" t="str">
        <f aca="false">IF(M6428=1,IF(COUNTIFS(C$2:C6428,C6428,M$2:M6428,1)=1,1,0),"")</f>
        <v/>
      </c>
      <c r="S6428" s="0" t="str">
        <f aca="false">IF(L6428=1,IF(COUNTIFS(C$2:C6428,C6428,L$2:L6428,1)=1,1,0),"")</f>
        <v/>
      </c>
      <c r="T6428" s="38" t="str">
        <f aca="false">IF(N6428="","",N6428+ROW()/10000000)</f>
        <v/>
      </c>
      <c r="U6428" s="0" t="str">
        <f aca="false">IF(G6428=1,IF(B6428="",1,0),"")</f>
        <v/>
      </c>
    </row>
    <row r="6429" customFormat="false" ht="15" hidden="false" customHeight="false" outlineLevel="0" collapsed="false">
      <c r="A6429" s="35"/>
      <c r="B6429" s="35"/>
      <c r="G6429" s="0" t="str">
        <f aca="false">IF(A6429="","",IF(AND(A6429&gt;=Debut,A6429&lt;Fin),1,0))</f>
        <v/>
      </c>
      <c r="H6429" s="0" t="str">
        <f aca="false">IF(G6429=1,INT(ROUND((A6429-Debut)*86400,0)/600),"")</f>
        <v/>
      </c>
      <c r="I6429" s="0" t="str">
        <f aca="false">IF(G6429=1,INT(ROUND((A6429-Debut)*86400,0)/3600),"")</f>
        <v/>
      </c>
      <c r="J6429" s="0" t="str">
        <f aca="false">IF(OR(A6429="",B6429=""),"",ROUND((B6429-A6429)*86400,0))</f>
        <v/>
      </c>
      <c r="K6429" s="37" t="str">
        <f aca="false">IF(G6429=1,IF(COUNTIFS($C:$C,C6429,$G:$G,1,$A:$A,"&gt;="&amp;(A6429-FenetreInterm/86400),$A:$A,"&lt;="&amp;A6429)&gt;=NbInterm,1,0),"")</f>
        <v/>
      </c>
      <c r="L6429" s="37" t="str">
        <f aca="false">IF(G6429=1,IF(B6429="",0,IF(J6429&lt;SeuilFugitive,1,0)),"")</f>
        <v/>
      </c>
      <c r="M6429" s="37" t="str">
        <f aca="false">IF(G6429=1,IF(B6429="",IF((Fin-A6429)*24&gt;SeuilFigee,1,0),IF(J6429&gt;SeuilFigee*3600,1,0)),"")</f>
        <v/>
      </c>
      <c r="N6429" s="0" t="str">
        <f aca="false">IF(G6429=1,IF(COUNTIF(H$2:H6429,H6429)=1,COUNTIF($H:$H,H6429),""),"")</f>
        <v/>
      </c>
      <c r="O6429" s="0" t="str">
        <f aca="false">IF(G6429=1,IF(COUNTIF(I$2:I6429,I6429)=1,COUNTIF($I:$I,I6429),""),"")</f>
        <v/>
      </c>
      <c r="P6429" s="38" t="str">
        <f aca="false">IF(G6429=1,IF(COUNTIFS(C$2:C6429,C6429,G$2:G6429,1)=1,COUNTIFS($C:$C,C6429,$G:$G,1)+ROW()/10000000,""),"")</f>
        <v/>
      </c>
      <c r="Q6429" s="0" t="str">
        <f aca="false">IF(K6429=1,IF(COUNTIFS(C$2:C6429,C6429,K$2:K6429,1)=1,1,0),"")</f>
        <v/>
      </c>
      <c r="R6429" s="0" t="str">
        <f aca="false">IF(M6429=1,IF(COUNTIFS(C$2:C6429,C6429,M$2:M6429,1)=1,1,0),"")</f>
        <v/>
      </c>
      <c r="S6429" s="0" t="str">
        <f aca="false">IF(L6429=1,IF(COUNTIFS(C$2:C6429,C6429,L$2:L6429,1)=1,1,0),"")</f>
        <v/>
      </c>
      <c r="T6429" s="38" t="str">
        <f aca="false">IF(N6429="","",N6429+ROW()/10000000)</f>
        <v/>
      </c>
      <c r="U6429" s="0" t="str">
        <f aca="false">IF(G6429=1,IF(B6429="",1,0),"")</f>
        <v/>
      </c>
    </row>
    <row r="6430" customFormat="false" ht="15" hidden="false" customHeight="false" outlineLevel="0" collapsed="false">
      <c r="A6430" s="35"/>
      <c r="B6430" s="35"/>
      <c r="G6430" s="0" t="str">
        <f aca="false">IF(A6430="","",IF(AND(A6430&gt;=Debut,A6430&lt;Fin),1,0))</f>
        <v/>
      </c>
      <c r="H6430" s="0" t="str">
        <f aca="false">IF(G6430=1,INT(ROUND((A6430-Debut)*86400,0)/600),"")</f>
        <v/>
      </c>
      <c r="I6430" s="0" t="str">
        <f aca="false">IF(G6430=1,INT(ROUND((A6430-Debut)*86400,0)/3600),"")</f>
        <v/>
      </c>
      <c r="J6430" s="0" t="str">
        <f aca="false">IF(OR(A6430="",B6430=""),"",ROUND((B6430-A6430)*86400,0))</f>
        <v/>
      </c>
      <c r="K6430" s="37" t="str">
        <f aca="false">IF(G6430=1,IF(COUNTIFS($C:$C,C6430,$G:$G,1,$A:$A,"&gt;="&amp;(A6430-FenetreInterm/86400),$A:$A,"&lt;="&amp;A6430)&gt;=NbInterm,1,0),"")</f>
        <v/>
      </c>
      <c r="L6430" s="37" t="str">
        <f aca="false">IF(G6430=1,IF(B6430="",0,IF(J6430&lt;SeuilFugitive,1,0)),"")</f>
        <v/>
      </c>
      <c r="M6430" s="37" t="str">
        <f aca="false">IF(G6430=1,IF(B6430="",IF((Fin-A6430)*24&gt;SeuilFigee,1,0),IF(J6430&gt;SeuilFigee*3600,1,0)),"")</f>
        <v/>
      </c>
      <c r="N6430" s="0" t="str">
        <f aca="false">IF(G6430=1,IF(COUNTIF(H$2:H6430,H6430)=1,COUNTIF($H:$H,H6430),""),"")</f>
        <v/>
      </c>
      <c r="O6430" s="0" t="str">
        <f aca="false">IF(G6430=1,IF(COUNTIF(I$2:I6430,I6430)=1,COUNTIF($I:$I,I6430),""),"")</f>
        <v/>
      </c>
      <c r="P6430" s="38" t="str">
        <f aca="false">IF(G6430=1,IF(COUNTIFS(C$2:C6430,C6430,G$2:G6430,1)=1,COUNTIFS($C:$C,C6430,$G:$G,1)+ROW()/10000000,""),"")</f>
        <v/>
      </c>
      <c r="Q6430" s="0" t="str">
        <f aca="false">IF(K6430=1,IF(COUNTIFS(C$2:C6430,C6430,K$2:K6430,1)=1,1,0),"")</f>
        <v/>
      </c>
      <c r="R6430" s="0" t="str">
        <f aca="false">IF(M6430=1,IF(COUNTIFS(C$2:C6430,C6430,M$2:M6430,1)=1,1,0),"")</f>
        <v/>
      </c>
      <c r="S6430" s="0" t="str">
        <f aca="false">IF(L6430=1,IF(COUNTIFS(C$2:C6430,C6430,L$2:L6430,1)=1,1,0),"")</f>
        <v/>
      </c>
      <c r="T6430" s="38" t="str">
        <f aca="false">IF(N6430="","",N6430+ROW()/10000000)</f>
        <v/>
      </c>
      <c r="U6430" s="0" t="str">
        <f aca="false">IF(G6430=1,IF(B6430="",1,0),"")</f>
        <v/>
      </c>
    </row>
    <row r="6431" customFormat="false" ht="15" hidden="false" customHeight="false" outlineLevel="0" collapsed="false">
      <c r="A6431" s="35"/>
      <c r="B6431" s="35"/>
      <c r="G6431" s="0" t="str">
        <f aca="false">IF(A6431="","",IF(AND(A6431&gt;=Debut,A6431&lt;Fin),1,0))</f>
        <v/>
      </c>
      <c r="H6431" s="0" t="str">
        <f aca="false">IF(G6431=1,INT(ROUND((A6431-Debut)*86400,0)/600),"")</f>
        <v/>
      </c>
      <c r="I6431" s="0" t="str">
        <f aca="false">IF(G6431=1,INT(ROUND((A6431-Debut)*86400,0)/3600),"")</f>
        <v/>
      </c>
      <c r="J6431" s="0" t="str">
        <f aca="false">IF(OR(A6431="",B6431=""),"",ROUND((B6431-A6431)*86400,0))</f>
        <v/>
      </c>
      <c r="K6431" s="37" t="str">
        <f aca="false">IF(G6431=1,IF(COUNTIFS($C:$C,C6431,$G:$G,1,$A:$A,"&gt;="&amp;(A6431-FenetreInterm/86400),$A:$A,"&lt;="&amp;A6431)&gt;=NbInterm,1,0),"")</f>
        <v/>
      </c>
      <c r="L6431" s="37" t="str">
        <f aca="false">IF(G6431=1,IF(B6431="",0,IF(J6431&lt;SeuilFugitive,1,0)),"")</f>
        <v/>
      </c>
      <c r="M6431" s="37" t="str">
        <f aca="false">IF(G6431=1,IF(B6431="",IF((Fin-A6431)*24&gt;SeuilFigee,1,0),IF(J6431&gt;SeuilFigee*3600,1,0)),"")</f>
        <v/>
      </c>
      <c r="N6431" s="0" t="str">
        <f aca="false">IF(G6431=1,IF(COUNTIF(H$2:H6431,H6431)=1,COUNTIF($H:$H,H6431),""),"")</f>
        <v/>
      </c>
      <c r="O6431" s="0" t="str">
        <f aca="false">IF(G6431=1,IF(COUNTIF(I$2:I6431,I6431)=1,COUNTIF($I:$I,I6431),""),"")</f>
        <v/>
      </c>
      <c r="P6431" s="38" t="str">
        <f aca="false">IF(G6431=1,IF(COUNTIFS(C$2:C6431,C6431,G$2:G6431,1)=1,COUNTIFS($C:$C,C6431,$G:$G,1)+ROW()/10000000,""),"")</f>
        <v/>
      </c>
      <c r="Q6431" s="0" t="str">
        <f aca="false">IF(K6431=1,IF(COUNTIFS(C$2:C6431,C6431,K$2:K6431,1)=1,1,0),"")</f>
        <v/>
      </c>
      <c r="R6431" s="0" t="str">
        <f aca="false">IF(M6431=1,IF(COUNTIFS(C$2:C6431,C6431,M$2:M6431,1)=1,1,0),"")</f>
        <v/>
      </c>
      <c r="S6431" s="0" t="str">
        <f aca="false">IF(L6431=1,IF(COUNTIFS(C$2:C6431,C6431,L$2:L6431,1)=1,1,0),"")</f>
        <v/>
      </c>
      <c r="T6431" s="38" t="str">
        <f aca="false">IF(N6431="","",N6431+ROW()/10000000)</f>
        <v/>
      </c>
      <c r="U6431" s="0" t="str">
        <f aca="false">IF(G6431=1,IF(B6431="",1,0),"")</f>
        <v/>
      </c>
    </row>
    <row r="6432" customFormat="false" ht="15" hidden="false" customHeight="false" outlineLevel="0" collapsed="false">
      <c r="A6432" s="35"/>
      <c r="B6432" s="35"/>
      <c r="G6432" s="0" t="str">
        <f aca="false">IF(A6432="","",IF(AND(A6432&gt;=Debut,A6432&lt;Fin),1,0))</f>
        <v/>
      </c>
      <c r="H6432" s="0" t="str">
        <f aca="false">IF(G6432=1,INT(ROUND((A6432-Debut)*86400,0)/600),"")</f>
        <v/>
      </c>
      <c r="I6432" s="0" t="str">
        <f aca="false">IF(G6432=1,INT(ROUND((A6432-Debut)*86400,0)/3600),"")</f>
        <v/>
      </c>
      <c r="J6432" s="0" t="str">
        <f aca="false">IF(OR(A6432="",B6432=""),"",ROUND((B6432-A6432)*86400,0))</f>
        <v/>
      </c>
      <c r="K6432" s="37" t="str">
        <f aca="false">IF(G6432=1,IF(COUNTIFS($C:$C,C6432,$G:$G,1,$A:$A,"&gt;="&amp;(A6432-FenetreInterm/86400),$A:$A,"&lt;="&amp;A6432)&gt;=NbInterm,1,0),"")</f>
        <v/>
      </c>
      <c r="L6432" s="37" t="str">
        <f aca="false">IF(G6432=1,IF(B6432="",0,IF(J6432&lt;SeuilFugitive,1,0)),"")</f>
        <v/>
      </c>
      <c r="M6432" s="37" t="str">
        <f aca="false">IF(G6432=1,IF(B6432="",IF((Fin-A6432)*24&gt;SeuilFigee,1,0),IF(J6432&gt;SeuilFigee*3600,1,0)),"")</f>
        <v/>
      </c>
      <c r="N6432" s="0" t="str">
        <f aca="false">IF(G6432=1,IF(COUNTIF(H$2:H6432,H6432)=1,COUNTIF($H:$H,H6432),""),"")</f>
        <v/>
      </c>
      <c r="O6432" s="0" t="str">
        <f aca="false">IF(G6432=1,IF(COUNTIF(I$2:I6432,I6432)=1,COUNTIF($I:$I,I6432),""),"")</f>
        <v/>
      </c>
      <c r="P6432" s="38" t="str">
        <f aca="false">IF(G6432=1,IF(COUNTIFS(C$2:C6432,C6432,G$2:G6432,1)=1,COUNTIFS($C:$C,C6432,$G:$G,1)+ROW()/10000000,""),"")</f>
        <v/>
      </c>
      <c r="Q6432" s="0" t="str">
        <f aca="false">IF(K6432=1,IF(COUNTIFS(C$2:C6432,C6432,K$2:K6432,1)=1,1,0),"")</f>
        <v/>
      </c>
      <c r="R6432" s="0" t="str">
        <f aca="false">IF(M6432=1,IF(COUNTIFS(C$2:C6432,C6432,M$2:M6432,1)=1,1,0),"")</f>
        <v/>
      </c>
      <c r="S6432" s="0" t="str">
        <f aca="false">IF(L6432=1,IF(COUNTIFS(C$2:C6432,C6432,L$2:L6432,1)=1,1,0),"")</f>
        <v/>
      </c>
      <c r="T6432" s="38" t="str">
        <f aca="false">IF(N6432="","",N6432+ROW()/10000000)</f>
        <v/>
      </c>
      <c r="U6432" s="0" t="str">
        <f aca="false">IF(G6432=1,IF(B6432="",1,0),"")</f>
        <v/>
      </c>
    </row>
    <row r="6433" customFormat="false" ht="15" hidden="false" customHeight="false" outlineLevel="0" collapsed="false">
      <c r="A6433" s="35"/>
      <c r="B6433" s="35"/>
      <c r="G6433" s="0" t="str">
        <f aca="false">IF(A6433="","",IF(AND(A6433&gt;=Debut,A6433&lt;Fin),1,0))</f>
        <v/>
      </c>
      <c r="H6433" s="0" t="str">
        <f aca="false">IF(G6433=1,INT(ROUND((A6433-Debut)*86400,0)/600),"")</f>
        <v/>
      </c>
      <c r="I6433" s="0" t="str">
        <f aca="false">IF(G6433=1,INT(ROUND((A6433-Debut)*86400,0)/3600),"")</f>
        <v/>
      </c>
      <c r="J6433" s="0" t="str">
        <f aca="false">IF(OR(A6433="",B6433=""),"",ROUND((B6433-A6433)*86400,0))</f>
        <v/>
      </c>
      <c r="K6433" s="37" t="str">
        <f aca="false">IF(G6433=1,IF(COUNTIFS($C:$C,C6433,$G:$G,1,$A:$A,"&gt;="&amp;(A6433-FenetreInterm/86400),$A:$A,"&lt;="&amp;A6433)&gt;=NbInterm,1,0),"")</f>
        <v/>
      </c>
      <c r="L6433" s="37" t="str">
        <f aca="false">IF(G6433=1,IF(B6433="",0,IF(J6433&lt;SeuilFugitive,1,0)),"")</f>
        <v/>
      </c>
      <c r="M6433" s="37" t="str">
        <f aca="false">IF(G6433=1,IF(B6433="",IF((Fin-A6433)*24&gt;SeuilFigee,1,0),IF(J6433&gt;SeuilFigee*3600,1,0)),"")</f>
        <v/>
      </c>
      <c r="N6433" s="0" t="str">
        <f aca="false">IF(G6433=1,IF(COUNTIF(H$2:H6433,H6433)=1,COUNTIF($H:$H,H6433),""),"")</f>
        <v/>
      </c>
      <c r="O6433" s="0" t="str">
        <f aca="false">IF(G6433=1,IF(COUNTIF(I$2:I6433,I6433)=1,COUNTIF($I:$I,I6433),""),"")</f>
        <v/>
      </c>
      <c r="P6433" s="38" t="str">
        <f aca="false">IF(G6433=1,IF(COUNTIFS(C$2:C6433,C6433,G$2:G6433,1)=1,COUNTIFS($C:$C,C6433,$G:$G,1)+ROW()/10000000,""),"")</f>
        <v/>
      </c>
      <c r="Q6433" s="0" t="str">
        <f aca="false">IF(K6433=1,IF(COUNTIFS(C$2:C6433,C6433,K$2:K6433,1)=1,1,0),"")</f>
        <v/>
      </c>
      <c r="R6433" s="0" t="str">
        <f aca="false">IF(M6433=1,IF(COUNTIFS(C$2:C6433,C6433,M$2:M6433,1)=1,1,0),"")</f>
        <v/>
      </c>
      <c r="S6433" s="0" t="str">
        <f aca="false">IF(L6433=1,IF(COUNTIFS(C$2:C6433,C6433,L$2:L6433,1)=1,1,0),"")</f>
        <v/>
      </c>
      <c r="T6433" s="38" t="str">
        <f aca="false">IF(N6433="","",N6433+ROW()/10000000)</f>
        <v/>
      </c>
      <c r="U6433" s="0" t="str">
        <f aca="false">IF(G6433=1,IF(B6433="",1,0),"")</f>
        <v/>
      </c>
    </row>
    <row r="6434" customFormat="false" ht="15" hidden="false" customHeight="false" outlineLevel="0" collapsed="false">
      <c r="A6434" s="35"/>
      <c r="B6434" s="35"/>
      <c r="G6434" s="0" t="str">
        <f aca="false">IF(A6434="","",IF(AND(A6434&gt;=Debut,A6434&lt;Fin),1,0))</f>
        <v/>
      </c>
      <c r="H6434" s="0" t="str">
        <f aca="false">IF(G6434=1,INT(ROUND((A6434-Debut)*86400,0)/600),"")</f>
        <v/>
      </c>
      <c r="I6434" s="0" t="str">
        <f aca="false">IF(G6434=1,INT(ROUND((A6434-Debut)*86400,0)/3600),"")</f>
        <v/>
      </c>
      <c r="J6434" s="0" t="str">
        <f aca="false">IF(OR(A6434="",B6434=""),"",ROUND((B6434-A6434)*86400,0))</f>
        <v/>
      </c>
      <c r="K6434" s="37" t="str">
        <f aca="false">IF(G6434=1,IF(COUNTIFS($C:$C,C6434,$G:$G,1,$A:$A,"&gt;="&amp;(A6434-FenetreInterm/86400),$A:$A,"&lt;="&amp;A6434)&gt;=NbInterm,1,0),"")</f>
        <v/>
      </c>
      <c r="L6434" s="37" t="str">
        <f aca="false">IF(G6434=1,IF(B6434="",0,IF(J6434&lt;SeuilFugitive,1,0)),"")</f>
        <v/>
      </c>
      <c r="M6434" s="37" t="str">
        <f aca="false">IF(G6434=1,IF(B6434="",IF((Fin-A6434)*24&gt;SeuilFigee,1,0),IF(J6434&gt;SeuilFigee*3600,1,0)),"")</f>
        <v/>
      </c>
      <c r="N6434" s="0" t="str">
        <f aca="false">IF(G6434=1,IF(COUNTIF(H$2:H6434,H6434)=1,COUNTIF($H:$H,H6434),""),"")</f>
        <v/>
      </c>
      <c r="O6434" s="0" t="str">
        <f aca="false">IF(G6434=1,IF(COUNTIF(I$2:I6434,I6434)=1,COUNTIF($I:$I,I6434),""),"")</f>
        <v/>
      </c>
      <c r="P6434" s="38" t="str">
        <f aca="false">IF(G6434=1,IF(COUNTIFS(C$2:C6434,C6434,G$2:G6434,1)=1,COUNTIFS($C:$C,C6434,$G:$G,1)+ROW()/10000000,""),"")</f>
        <v/>
      </c>
      <c r="Q6434" s="0" t="str">
        <f aca="false">IF(K6434=1,IF(COUNTIFS(C$2:C6434,C6434,K$2:K6434,1)=1,1,0),"")</f>
        <v/>
      </c>
      <c r="R6434" s="0" t="str">
        <f aca="false">IF(M6434=1,IF(COUNTIFS(C$2:C6434,C6434,M$2:M6434,1)=1,1,0),"")</f>
        <v/>
      </c>
      <c r="S6434" s="0" t="str">
        <f aca="false">IF(L6434=1,IF(COUNTIFS(C$2:C6434,C6434,L$2:L6434,1)=1,1,0),"")</f>
        <v/>
      </c>
      <c r="T6434" s="38" t="str">
        <f aca="false">IF(N6434="","",N6434+ROW()/10000000)</f>
        <v/>
      </c>
      <c r="U6434" s="0" t="str">
        <f aca="false">IF(G6434=1,IF(B6434="",1,0),"")</f>
        <v/>
      </c>
    </row>
    <row r="6435" customFormat="false" ht="15" hidden="false" customHeight="false" outlineLevel="0" collapsed="false">
      <c r="A6435" s="35"/>
      <c r="B6435" s="35"/>
      <c r="G6435" s="0" t="str">
        <f aca="false">IF(A6435="","",IF(AND(A6435&gt;=Debut,A6435&lt;Fin),1,0))</f>
        <v/>
      </c>
      <c r="H6435" s="0" t="str">
        <f aca="false">IF(G6435=1,INT(ROUND((A6435-Debut)*86400,0)/600),"")</f>
        <v/>
      </c>
      <c r="I6435" s="0" t="str">
        <f aca="false">IF(G6435=1,INT(ROUND((A6435-Debut)*86400,0)/3600),"")</f>
        <v/>
      </c>
      <c r="J6435" s="0" t="str">
        <f aca="false">IF(OR(A6435="",B6435=""),"",ROUND((B6435-A6435)*86400,0))</f>
        <v/>
      </c>
      <c r="K6435" s="37" t="str">
        <f aca="false">IF(G6435=1,IF(COUNTIFS($C:$C,C6435,$G:$G,1,$A:$A,"&gt;="&amp;(A6435-FenetreInterm/86400),$A:$A,"&lt;="&amp;A6435)&gt;=NbInterm,1,0),"")</f>
        <v/>
      </c>
      <c r="L6435" s="37" t="str">
        <f aca="false">IF(G6435=1,IF(B6435="",0,IF(J6435&lt;SeuilFugitive,1,0)),"")</f>
        <v/>
      </c>
      <c r="M6435" s="37" t="str">
        <f aca="false">IF(G6435=1,IF(B6435="",IF((Fin-A6435)*24&gt;SeuilFigee,1,0),IF(J6435&gt;SeuilFigee*3600,1,0)),"")</f>
        <v/>
      </c>
      <c r="N6435" s="0" t="str">
        <f aca="false">IF(G6435=1,IF(COUNTIF(H$2:H6435,H6435)=1,COUNTIF($H:$H,H6435),""),"")</f>
        <v/>
      </c>
      <c r="O6435" s="0" t="str">
        <f aca="false">IF(G6435=1,IF(COUNTIF(I$2:I6435,I6435)=1,COUNTIF($I:$I,I6435),""),"")</f>
        <v/>
      </c>
      <c r="P6435" s="38" t="str">
        <f aca="false">IF(G6435=1,IF(COUNTIFS(C$2:C6435,C6435,G$2:G6435,1)=1,COUNTIFS($C:$C,C6435,$G:$G,1)+ROW()/10000000,""),"")</f>
        <v/>
      </c>
      <c r="Q6435" s="0" t="str">
        <f aca="false">IF(K6435=1,IF(COUNTIFS(C$2:C6435,C6435,K$2:K6435,1)=1,1,0),"")</f>
        <v/>
      </c>
      <c r="R6435" s="0" t="str">
        <f aca="false">IF(M6435=1,IF(COUNTIFS(C$2:C6435,C6435,M$2:M6435,1)=1,1,0),"")</f>
        <v/>
      </c>
      <c r="S6435" s="0" t="str">
        <f aca="false">IF(L6435=1,IF(COUNTIFS(C$2:C6435,C6435,L$2:L6435,1)=1,1,0),"")</f>
        <v/>
      </c>
      <c r="T6435" s="38" t="str">
        <f aca="false">IF(N6435="","",N6435+ROW()/10000000)</f>
        <v/>
      </c>
      <c r="U6435" s="0" t="str">
        <f aca="false">IF(G6435=1,IF(B6435="",1,0),"")</f>
        <v/>
      </c>
    </row>
    <row r="6436" customFormat="false" ht="15" hidden="false" customHeight="false" outlineLevel="0" collapsed="false">
      <c r="A6436" s="35"/>
      <c r="B6436" s="35"/>
      <c r="G6436" s="0" t="str">
        <f aca="false">IF(A6436="","",IF(AND(A6436&gt;=Debut,A6436&lt;Fin),1,0))</f>
        <v/>
      </c>
      <c r="H6436" s="0" t="str">
        <f aca="false">IF(G6436=1,INT(ROUND((A6436-Debut)*86400,0)/600),"")</f>
        <v/>
      </c>
      <c r="I6436" s="0" t="str">
        <f aca="false">IF(G6436=1,INT(ROUND((A6436-Debut)*86400,0)/3600),"")</f>
        <v/>
      </c>
      <c r="J6436" s="0" t="str">
        <f aca="false">IF(OR(A6436="",B6436=""),"",ROUND((B6436-A6436)*86400,0))</f>
        <v/>
      </c>
      <c r="K6436" s="37" t="str">
        <f aca="false">IF(G6436=1,IF(COUNTIFS($C:$C,C6436,$G:$G,1,$A:$A,"&gt;="&amp;(A6436-FenetreInterm/86400),$A:$A,"&lt;="&amp;A6436)&gt;=NbInterm,1,0),"")</f>
        <v/>
      </c>
      <c r="L6436" s="37" t="str">
        <f aca="false">IF(G6436=1,IF(B6436="",0,IF(J6436&lt;SeuilFugitive,1,0)),"")</f>
        <v/>
      </c>
      <c r="M6436" s="37" t="str">
        <f aca="false">IF(G6436=1,IF(B6436="",IF((Fin-A6436)*24&gt;SeuilFigee,1,0),IF(J6436&gt;SeuilFigee*3600,1,0)),"")</f>
        <v/>
      </c>
      <c r="N6436" s="0" t="str">
        <f aca="false">IF(G6436=1,IF(COUNTIF(H$2:H6436,H6436)=1,COUNTIF($H:$H,H6436),""),"")</f>
        <v/>
      </c>
      <c r="O6436" s="0" t="str">
        <f aca="false">IF(G6436=1,IF(COUNTIF(I$2:I6436,I6436)=1,COUNTIF($I:$I,I6436),""),"")</f>
        <v/>
      </c>
      <c r="P6436" s="38" t="str">
        <f aca="false">IF(G6436=1,IF(COUNTIFS(C$2:C6436,C6436,G$2:G6436,1)=1,COUNTIFS($C:$C,C6436,$G:$G,1)+ROW()/10000000,""),"")</f>
        <v/>
      </c>
      <c r="Q6436" s="0" t="str">
        <f aca="false">IF(K6436=1,IF(COUNTIFS(C$2:C6436,C6436,K$2:K6436,1)=1,1,0),"")</f>
        <v/>
      </c>
      <c r="R6436" s="0" t="str">
        <f aca="false">IF(M6436=1,IF(COUNTIFS(C$2:C6436,C6436,M$2:M6436,1)=1,1,0),"")</f>
        <v/>
      </c>
      <c r="S6436" s="0" t="str">
        <f aca="false">IF(L6436=1,IF(COUNTIFS(C$2:C6436,C6436,L$2:L6436,1)=1,1,0),"")</f>
        <v/>
      </c>
      <c r="T6436" s="38" t="str">
        <f aca="false">IF(N6436="","",N6436+ROW()/10000000)</f>
        <v/>
      </c>
      <c r="U6436" s="0" t="str">
        <f aca="false">IF(G6436=1,IF(B6436="",1,0),"")</f>
        <v/>
      </c>
    </row>
    <row r="6437" customFormat="false" ht="15" hidden="false" customHeight="false" outlineLevel="0" collapsed="false">
      <c r="A6437" s="35"/>
      <c r="B6437" s="35"/>
      <c r="G6437" s="0" t="str">
        <f aca="false">IF(A6437="","",IF(AND(A6437&gt;=Debut,A6437&lt;Fin),1,0))</f>
        <v/>
      </c>
      <c r="H6437" s="0" t="str">
        <f aca="false">IF(G6437=1,INT(ROUND((A6437-Debut)*86400,0)/600),"")</f>
        <v/>
      </c>
      <c r="I6437" s="0" t="str">
        <f aca="false">IF(G6437=1,INT(ROUND((A6437-Debut)*86400,0)/3600),"")</f>
        <v/>
      </c>
      <c r="J6437" s="0" t="str">
        <f aca="false">IF(OR(A6437="",B6437=""),"",ROUND((B6437-A6437)*86400,0))</f>
        <v/>
      </c>
      <c r="K6437" s="37" t="str">
        <f aca="false">IF(G6437=1,IF(COUNTIFS($C:$C,C6437,$G:$G,1,$A:$A,"&gt;="&amp;(A6437-FenetreInterm/86400),$A:$A,"&lt;="&amp;A6437)&gt;=NbInterm,1,0),"")</f>
        <v/>
      </c>
      <c r="L6437" s="37" t="str">
        <f aca="false">IF(G6437=1,IF(B6437="",0,IF(J6437&lt;SeuilFugitive,1,0)),"")</f>
        <v/>
      </c>
      <c r="M6437" s="37" t="str">
        <f aca="false">IF(G6437=1,IF(B6437="",IF((Fin-A6437)*24&gt;SeuilFigee,1,0),IF(J6437&gt;SeuilFigee*3600,1,0)),"")</f>
        <v/>
      </c>
      <c r="N6437" s="0" t="str">
        <f aca="false">IF(G6437=1,IF(COUNTIF(H$2:H6437,H6437)=1,COUNTIF($H:$H,H6437),""),"")</f>
        <v/>
      </c>
      <c r="O6437" s="0" t="str">
        <f aca="false">IF(G6437=1,IF(COUNTIF(I$2:I6437,I6437)=1,COUNTIF($I:$I,I6437),""),"")</f>
        <v/>
      </c>
      <c r="P6437" s="38" t="str">
        <f aca="false">IF(G6437=1,IF(COUNTIFS(C$2:C6437,C6437,G$2:G6437,1)=1,COUNTIFS($C:$C,C6437,$G:$G,1)+ROW()/10000000,""),"")</f>
        <v/>
      </c>
      <c r="Q6437" s="0" t="str">
        <f aca="false">IF(K6437=1,IF(COUNTIFS(C$2:C6437,C6437,K$2:K6437,1)=1,1,0),"")</f>
        <v/>
      </c>
      <c r="R6437" s="0" t="str">
        <f aca="false">IF(M6437=1,IF(COUNTIFS(C$2:C6437,C6437,M$2:M6437,1)=1,1,0),"")</f>
        <v/>
      </c>
      <c r="S6437" s="0" t="str">
        <f aca="false">IF(L6437=1,IF(COUNTIFS(C$2:C6437,C6437,L$2:L6437,1)=1,1,0),"")</f>
        <v/>
      </c>
      <c r="T6437" s="38" t="str">
        <f aca="false">IF(N6437="","",N6437+ROW()/10000000)</f>
        <v/>
      </c>
      <c r="U6437" s="0" t="str">
        <f aca="false">IF(G6437=1,IF(B6437="",1,0),"")</f>
        <v/>
      </c>
    </row>
    <row r="6438" customFormat="false" ht="15" hidden="false" customHeight="false" outlineLevel="0" collapsed="false">
      <c r="A6438" s="35"/>
      <c r="B6438" s="35"/>
      <c r="G6438" s="0" t="str">
        <f aca="false">IF(A6438="","",IF(AND(A6438&gt;=Debut,A6438&lt;Fin),1,0))</f>
        <v/>
      </c>
      <c r="H6438" s="0" t="str">
        <f aca="false">IF(G6438=1,INT(ROUND((A6438-Debut)*86400,0)/600),"")</f>
        <v/>
      </c>
      <c r="I6438" s="0" t="str">
        <f aca="false">IF(G6438=1,INT(ROUND((A6438-Debut)*86400,0)/3600),"")</f>
        <v/>
      </c>
      <c r="J6438" s="0" t="str">
        <f aca="false">IF(OR(A6438="",B6438=""),"",ROUND((B6438-A6438)*86400,0))</f>
        <v/>
      </c>
      <c r="K6438" s="37" t="str">
        <f aca="false">IF(G6438=1,IF(COUNTIFS($C:$C,C6438,$G:$G,1,$A:$A,"&gt;="&amp;(A6438-FenetreInterm/86400),$A:$A,"&lt;="&amp;A6438)&gt;=NbInterm,1,0),"")</f>
        <v/>
      </c>
      <c r="L6438" s="37" t="str">
        <f aca="false">IF(G6438=1,IF(B6438="",0,IF(J6438&lt;SeuilFugitive,1,0)),"")</f>
        <v/>
      </c>
      <c r="M6438" s="37" t="str">
        <f aca="false">IF(G6438=1,IF(B6438="",IF((Fin-A6438)*24&gt;SeuilFigee,1,0),IF(J6438&gt;SeuilFigee*3600,1,0)),"")</f>
        <v/>
      </c>
      <c r="N6438" s="0" t="str">
        <f aca="false">IF(G6438=1,IF(COUNTIF(H$2:H6438,H6438)=1,COUNTIF($H:$H,H6438),""),"")</f>
        <v/>
      </c>
      <c r="O6438" s="0" t="str">
        <f aca="false">IF(G6438=1,IF(COUNTIF(I$2:I6438,I6438)=1,COUNTIF($I:$I,I6438),""),"")</f>
        <v/>
      </c>
      <c r="P6438" s="38" t="str">
        <f aca="false">IF(G6438=1,IF(COUNTIFS(C$2:C6438,C6438,G$2:G6438,1)=1,COUNTIFS($C:$C,C6438,$G:$G,1)+ROW()/10000000,""),"")</f>
        <v/>
      </c>
      <c r="Q6438" s="0" t="str">
        <f aca="false">IF(K6438=1,IF(COUNTIFS(C$2:C6438,C6438,K$2:K6438,1)=1,1,0),"")</f>
        <v/>
      </c>
      <c r="R6438" s="0" t="str">
        <f aca="false">IF(M6438=1,IF(COUNTIFS(C$2:C6438,C6438,M$2:M6438,1)=1,1,0),"")</f>
        <v/>
      </c>
      <c r="S6438" s="0" t="str">
        <f aca="false">IF(L6438=1,IF(COUNTIFS(C$2:C6438,C6438,L$2:L6438,1)=1,1,0),"")</f>
        <v/>
      </c>
      <c r="T6438" s="38" t="str">
        <f aca="false">IF(N6438="","",N6438+ROW()/10000000)</f>
        <v/>
      </c>
      <c r="U6438" s="0" t="str">
        <f aca="false">IF(G6438=1,IF(B6438="",1,0),"")</f>
        <v/>
      </c>
    </row>
    <row r="6439" customFormat="false" ht="15" hidden="false" customHeight="false" outlineLevel="0" collapsed="false">
      <c r="A6439" s="35"/>
      <c r="B6439" s="35"/>
      <c r="G6439" s="0" t="str">
        <f aca="false">IF(A6439="","",IF(AND(A6439&gt;=Debut,A6439&lt;Fin),1,0))</f>
        <v/>
      </c>
      <c r="H6439" s="0" t="str">
        <f aca="false">IF(G6439=1,INT(ROUND((A6439-Debut)*86400,0)/600),"")</f>
        <v/>
      </c>
      <c r="I6439" s="0" t="str">
        <f aca="false">IF(G6439=1,INT(ROUND((A6439-Debut)*86400,0)/3600),"")</f>
        <v/>
      </c>
      <c r="J6439" s="0" t="str">
        <f aca="false">IF(OR(A6439="",B6439=""),"",ROUND((B6439-A6439)*86400,0))</f>
        <v/>
      </c>
      <c r="K6439" s="37" t="str">
        <f aca="false">IF(G6439=1,IF(COUNTIFS($C:$C,C6439,$G:$G,1,$A:$A,"&gt;="&amp;(A6439-FenetreInterm/86400),$A:$A,"&lt;="&amp;A6439)&gt;=NbInterm,1,0),"")</f>
        <v/>
      </c>
      <c r="L6439" s="37" t="str">
        <f aca="false">IF(G6439=1,IF(B6439="",0,IF(J6439&lt;SeuilFugitive,1,0)),"")</f>
        <v/>
      </c>
      <c r="M6439" s="37" t="str">
        <f aca="false">IF(G6439=1,IF(B6439="",IF((Fin-A6439)*24&gt;SeuilFigee,1,0),IF(J6439&gt;SeuilFigee*3600,1,0)),"")</f>
        <v/>
      </c>
      <c r="N6439" s="0" t="str">
        <f aca="false">IF(G6439=1,IF(COUNTIF(H$2:H6439,H6439)=1,COUNTIF($H:$H,H6439),""),"")</f>
        <v/>
      </c>
      <c r="O6439" s="0" t="str">
        <f aca="false">IF(G6439=1,IF(COUNTIF(I$2:I6439,I6439)=1,COUNTIF($I:$I,I6439),""),"")</f>
        <v/>
      </c>
      <c r="P6439" s="38" t="str">
        <f aca="false">IF(G6439=1,IF(COUNTIFS(C$2:C6439,C6439,G$2:G6439,1)=1,COUNTIFS($C:$C,C6439,$G:$G,1)+ROW()/10000000,""),"")</f>
        <v/>
      </c>
      <c r="Q6439" s="0" t="str">
        <f aca="false">IF(K6439=1,IF(COUNTIFS(C$2:C6439,C6439,K$2:K6439,1)=1,1,0),"")</f>
        <v/>
      </c>
      <c r="R6439" s="0" t="str">
        <f aca="false">IF(M6439=1,IF(COUNTIFS(C$2:C6439,C6439,M$2:M6439,1)=1,1,0),"")</f>
        <v/>
      </c>
      <c r="S6439" s="0" t="str">
        <f aca="false">IF(L6439=1,IF(COUNTIFS(C$2:C6439,C6439,L$2:L6439,1)=1,1,0),"")</f>
        <v/>
      </c>
      <c r="T6439" s="38" t="str">
        <f aca="false">IF(N6439="","",N6439+ROW()/10000000)</f>
        <v/>
      </c>
      <c r="U6439" s="0" t="str">
        <f aca="false">IF(G6439=1,IF(B6439="",1,0),"")</f>
        <v/>
      </c>
    </row>
    <row r="6440" customFormat="false" ht="15" hidden="false" customHeight="false" outlineLevel="0" collapsed="false">
      <c r="A6440" s="35"/>
      <c r="B6440" s="35"/>
      <c r="G6440" s="0" t="str">
        <f aca="false">IF(A6440="","",IF(AND(A6440&gt;=Debut,A6440&lt;Fin),1,0))</f>
        <v/>
      </c>
      <c r="H6440" s="0" t="str">
        <f aca="false">IF(G6440=1,INT(ROUND((A6440-Debut)*86400,0)/600),"")</f>
        <v/>
      </c>
      <c r="I6440" s="0" t="str">
        <f aca="false">IF(G6440=1,INT(ROUND((A6440-Debut)*86400,0)/3600),"")</f>
        <v/>
      </c>
      <c r="J6440" s="0" t="str">
        <f aca="false">IF(OR(A6440="",B6440=""),"",ROUND((B6440-A6440)*86400,0))</f>
        <v/>
      </c>
      <c r="K6440" s="37" t="str">
        <f aca="false">IF(G6440=1,IF(COUNTIFS($C:$C,C6440,$G:$G,1,$A:$A,"&gt;="&amp;(A6440-FenetreInterm/86400),$A:$A,"&lt;="&amp;A6440)&gt;=NbInterm,1,0),"")</f>
        <v/>
      </c>
      <c r="L6440" s="37" t="str">
        <f aca="false">IF(G6440=1,IF(B6440="",0,IF(J6440&lt;SeuilFugitive,1,0)),"")</f>
        <v/>
      </c>
      <c r="M6440" s="37" t="str">
        <f aca="false">IF(G6440=1,IF(B6440="",IF((Fin-A6440)*24&gt;SeuilFigee,1,0),IF(J6440&gt;SeuilFigee*3600,1,0)),"")</f>
        <v/>
      </c>
      <c r="N6440" s="0" t="str">
        <f aca="false">IF(G6440=1,IF(COUNTIF(H$2:H6440,H6440)=1,COUNTIF($H:$H,H6440),""),"")</f>
        <v/>
      </c>
      <c r="O6440" s="0" t="str">
        <f aca="false">IF(G6440=1,IF(COUNTIF(I$2:I6440,I6440)=1,COUNTIF($I:$I,I6440),""),"")</f>
        <v/>
      </c>
      <c r="P6440" s="38" t="str">
        <f aca="false">IF(G6440=1,IF(COUNTIFS(C$2:C6440,C6440,G$2:G6440,1)=1,COUNTIFS($C:$C,C6440,$G:$G,1)+ROW()/10000000,""),"")</f>
        <v/>
      </c>
      <c r="Q6440" s="0" t="str">
        <f aca="false">IF(K6440=1,IF(COUNTIFS(C$2:C6440,C6440,K$2:K6440,1)=1,1,0),"")</f>
        <v/>
      </c>
      <c r="R6440" s="0" t="str">
        <f aca="false">IF(M6440=1,IF(COUNTIFS(C$2:C6440,C6440,M$2:M6440,1)=1,1,0),"")</f>
        <v/>
      </c>
      <c r="S6440" s="0" t="str">
        <f aca="false">IF(L6440=1,IF(COUNTIFS(C$2:C6440,C6440,L$2:L6440,1)=1,1,0),"")</f>
        <v/>
      </c>
      <c r="T6440" s="38" t="str">
        <f aca="false">IF(N6440="","",N6440+ROW()/10000000)</f>
        <v/>
      </c>
      <c r="U6440" s="0" t="str">
        <f aca="false">IF(G6440=1,IF(B6440="",1,0),"")</f>
        <v/>
      </c>
    </row>
    <row r="6441" customFormat="false" ht="15" hidden="false" customHeight="false" outlineLevel="0" collapsed="false">
      <c r="A6441" s="35"/>
      <c r="B6441" s="35"/>
      <c r="G6441" s="0" t="str">
        <f aca="false">IF(A6441="","",IF(AND(A6441&gt;=Debut,A6441&lt;Fin),1,0))</f>
        <v/>
      </c>
      <c r="H6441" s="0" t="str">
        <f aca="false">IF(G6441=1,INT(ROUND((A6441-Debut)*86400,0)/600),"")</f>
        <v/>
      </c>
      <c r="I6441" s="0" t="str">
        <f aca="false">IF(G6441=1,INT(ROUND((A6441-Debut)*86400,0)/3600),"")</f>
        <v/>
      </c>
      <c r="J6441" s="0" t="str">
        <f aca="false">IF(OR(A6441="",B6441=""),"",ROUND((B6441-A6441)*86400,0))</f>
        <v/>
      </c>
      <c r="K6441" s="37" t="str">
        <f aca="false">IF(G6441=1,IF(COUNTIFS($C:$C,C6441,$G:$G,1,$A:$A,"&gt;="&amp;(A6441-FenetreInterm/86400),$A:$A,"&lt;="&amp;A6441)&gt;=NbInterm,1,0),"")</f>
        <v/>
      </c>
      <c r="L6441" s="37" t="str">
        <f aca="false">IF(G6441=1,IF(B6441="",0,IF(J6441&lt;SeuilFugitive,1,0)),"")</f>
        <v/>
      </c>
      <c r="M6441" s="37" t="str">
        <f aca="false">IF(G6441=1,IF(B6441="",IF((Fin-A6441)*24&gt;SeuilFigee,1,0),IF(J6441&gt;SeuilFigee*3600,1,0)),"")</f>
        <v/>
      </c>
      <c r="N6441" s="0" t="str">
        <f aca="false">IF(G6441=1,IF(COUNTIF(H$2:H6441,H6441)=1,COUNTIF($H:$H,H6441),""),"")</f>
        <v/>
      </c>
      <c r="O6441" s="0" t="str">
        <f aca="false">IF(G6441=1,IF(COUNTIF(I$2:I6441,I6441)=1,COUNTIF($I:$I,I6441),""),"")</f>
        <v/>
      </c>
      <c r="P6441" s="38" t="str">
        <f aca="false">IF(G6441=1,IF(COUNTIFS(C$2:C6441,C6441,G$2:G6441,1)=1,COUNTIFS($C:$C,C6441,$G:$G,1)+ROW()/10000000,""),"")</f>
        <v/>
      </c>
      <c r="Q6441" s="0" t="str">
        <f aca="false">IF(K6441=1,IF(COUNTIFS(C$2:C6441,C6441,K$2:K6441,1)=1,1,0),"")</f>
        <v/>
      </c>
      <c r="R6441" s="0" t="str">
        <f aca="false">IF(M6441=1,IF(COUNTIFS(C$2:C6441,C6441,M$2:M6441,1)=1,1,0),"")</f>
        <v/>
      </c>
      <c r="S6441" s="0" t="str">
        <f aca="false">IF(L6441=1,IF(COUNTIFS(C$2:C6441,C6441,L$2:L6441,1)=1,1,0),"")</f>
        <v/>
      </c>
      <c r="T6441" s="38" t="str">
        <f aca="false">IF(N6441="","",N6441+ROW()/10000000)</f>
        <v/>
      </c>
      <c r="U6441" s="0" t="str">
        <f aca="false">IF(G6441=1,IF(B6441="",1,0),"")</f>
        <v/>
      </c>
    </row>
    <row r="6442" customFormat="false" ht="15" hidden="false" customHeight="false" outlineLevel="0" collapsed="false">
      <c r="A6442" s="35"/>
      <c r="B6442" s="35"/>
      <c r="G6442" s="0" t="str">
        <f aca="false">IF(A6442="","",IF(AND(A6442&gt;=Debut,A6442&lt;Fin),1,0))</f>
        <v/>
      </c>
      <c r="H6442" s="0" t="str">
        <f aca="false">IF(G6442=1,INT(ROUND((A6442-Debut)*86400,0)/600),"")</f>
        <v/>
      </c>
      <c r="I6442" s="0" t="str">
        <f aca="false">IF(G6442=1,INT(ROUND((A6442-Debut)*86400,0)/3600),"")</f>
        <v/>
      </c>
      <c r="J6442" s="0" t="str">
        <f aca="false">IF(OR(A6442="",B6442=""),"",ROUND((B6442-A6442)*86400,0))</f>
        <v/>
      </c>
      <c r="K6442" s="37" t="str">
        <f aca="false">IF(G6442=1,IF(COUNTIFS($C:$C,C6442,$G:$G,1,$A:$A,"&gt;="&amp;(A6442-FenetreInterm/86400),$A:$A,"&lt;="&amp;A6442)&gt;=NbInterm,1,0),"")</f>
        <v/>
      </c>
      <c r="L6442" s="37" t="str">
        <f aca="false">IF(G6442=1,IF(B6442="",0,IF(J6442&lt;SeuilFugitive,1,0)),"")</f>
        <v/>
      </c>
      <c r="M6442" s="37" t="str">
        <f aca="false">IF(G6442=1,IF(B6442="",IF((Fin-A6442)*24&gt;SeuilFigee,1,0),IF(J6442&gt;SeuilFigee*3600,1,0)),"")</f>
        <v/>
      </c>
      <c r="N6442" s="0" t="str">
        <f aca="false">IF(G6442=1,IF(COUNTIF(H$2:H6442,H6442)=1,COUNTIF($H:$H,H6442),""),"")</f>
        <v/>
      </c>
      <c r="O6442" s="0" t="str">
        <f aca="false">IF(G6442=1,IF(COUNTIF(I$2:I6442,I6442)=1,COUNTIF($I:$I,I6442),""),"")</f>
        <v/>
      </c>
      <c r="P6442" s="38" t="str">
        <f aca="false">IF(G6442=1,IF(COUNTIFS(C$2:C6442,C6442,G$2:G6442,1)=1,COUNTIFS($C:$C,C6442,$G:$G,1)+ROW()/10000000,""),"")</f>
        <v/>
      </c>
      <c r="Q6442" s="0" t="str">
        <f aca="false">IF(K6442=1,IF(COUNTIFS(C$2:C6442,C6442,K$2:K6442,1)=1,1,0),"")</f>
        <v/>
      </c>
      <c r="R6442" s="0" t="str">
        <f aca="false">IF(M6442=1,IF(COUNTIFS(C$2:C6442,C6442,M$2:M6442,1)=1,1,0),"")</f>
        <v/>
      </c>
      <c r="S6442" s="0" t="str">
        <f aca="false">IF(L6442=1,IF(COUNTIFS(C$2:C6442,C6442,L$2:L6442,1)=1,1,0),"")</f>
        <v/>
      </c>
      <c r="T6442" s="38" t="str">
        <f aca="false">IF(N6442="","",N6442+ROW()/10000000)</f>
        <v/>
      </c>
      <c r="U6442" s="0" t="str">
        <f aca="false">IF(G6442=1,IF(B6442="",1,0),"")</f>
        <v/>
      </c>
    </row>
    <row r="6443" customFormat="false" ht="15" hidden="false" customHeight="false" outlineLevel="0" collapsed="false">
      <c r="A6443" s="35"/>
      <c r="B6443" s="35"/>
      <c r="G6443" s="0" t="str">
        <f aca="false">IF(A6443="","",IF(AND(A6443&gt;=Debut,A6443&lt;Fin),1,0))</f>
        <v/>
      </c>
      <c r="H6443" s="0" t="str">
        <f aca="false">IF(G6443=1,INT(ROUND((A6443-Debut)*86400,0)/600),"")</f>
        <v/>
      </c>
      <c r="I6443" s="0" t="str">
        <f aca="false">IF(G6443=1,INT(ROUND((A6443-Debut)*86400,0)/3600),"")</f>
        <v/>
      </c>
      <c r="J6443" s="0" t="str">
        <f aca="false">IF(OR(A6443="",B6443=""),"",ROUND((B6443-A6443)*86400,0))</f>
        <v/>
      </c>
      <c r="K6443" s="37" t="str">
        <f aca="false">IF(G6443=1,IF(COUNTIFS($C:$C,C6443,$G:$G,1,$A:$A,"&gt;="&amp;(A6443-FenetreInterm/86400),$A:$A,"&lt;="&amp;A6443)&gt;=NbInterm,1,0),"")</f>
        <v/>
      </c>
      <c r="L6443" s="37" t="str">
        <f aca="false">IF(G6443=1,IF(B6443="",0,IF(J6443&lt;SeuilFugitive,1,0)),"")</f>
        <v/>
      </c>
      <c r="M6443" s="37" t="str">
        <f aca="false">IF(G6443=1,IF(B6443="",IF((Fin-A6443)*24&gt;SeuilFigee,1,0),IF(J6443&gt;SeuilFigee*3600,1,0)),"")</f>
        <v/>
      </c>
      <c r="N6443" s="0" t="str">
        <f aca="false">IF(G6443=1,IF(COUNTIF(H$2:H6443,H6443)=1,COUNTIF($H:$H,H6443),""),"")</f>
        <v/>
      </c>
      <c r="O6443" s="0" t="str">
        <f aca="false">IF(G6443=1,IF(COUNTIF(I$2:I6443,I6443)=1,COUNTIF($I:$I,I6443),""),"")</f>
        <v/>
      </c>
      <c r="P6443" s="38" t="str">
        <f aca="false">IF(G6443=1,IF(COUNTIFS(C$2:C6443,C6443,G$2:G6443,1)=1,COUNTIFS($C:$C,C6443,$G:$G,1)+ROW()/10000000,""),"")</f>
        <v/>
      </c>
      <c r="Q6443" s="0" t="str">
        <f aca="false">IF(K6443=1,IF(COUNTIFS(C$2:C6443,C6443,K$2:K6443,1)=1,1,0),"")</f>
        <v/>
      </c>
      <c r="R6443" s="0" t="str">
        <f aca="false">IF(M6443=1,IF(COUNTIFS(C$2:C6443,C6443,M$2:M6443,1)=1,1,0),"")</f>
        <v/>
      </c>
      <c r="S6443" s="0" t="str">
        <f aca="false">IF(L6443=1,IF(COUNTIFS(C$2:C6443,C6443,L$2:L6443,1)=1,1,0),"")</f>
        <v/>
      </c>
      <c r="T6443" s="38" t="str">
        <f aca="false">IF(N6443="","",N6443+ROW()/10000000)</f>
        <v/>
      </c>
      <c r="U6443" s="0" t="str">
        <f aca="false">IF(G6443=1,IF(B6443="",1,0),"")</f>
        <v/>
      </c>
    </row>
    <row r="6444" customFormat="false" ht="15" hidden="false" customHeight="false" outlineLevel="0" collapsed="false">
      <c r="A6444" s="35"/>
      <c r="B6444" s="35"/>
      <c r="G6444" s="0" t="str">
        <f aca="false">IF(A6444="","",IF(AND(A6444&gt;=Debut,A6444&lt;Fin),1,0))</f>
        <v/>
      </c>
      <c r="H6444" s="0" t="str">
        <f aca="false">IF(G6444=1,INT(ROUND((A6444-Debut)*86400,0)/600),"")</f>
        <v/>
      </c>
      <c r="I6444" s="0" t="str">
        <f aca="false">IF(G6444=1,INT(ROUND((A6444-Debut)*86400,0)/3600),"")</f>
        <v/>
      </c>
      <c r="J6444" s="0" t="str">
        <f aca="false">IF(OR(A6444="",B6444=""),"",ROUND((B6444-A6444)*86400,0))</f>
        <v/>
      </c>
      <c r="K6444" s="37" t="str">
        <f aca="false">IF(G6444=1,IF(COUNTIFS($C:$C,C6444,$G:$G,1,$A:$A,"&gt;="&amp;(A6444-FenetreInterm/86400),$A:$A,"&lt;="&amp;A6444)&gt;=NbInterm,1,0),"")</f>
        <v/>
      </c>
      <c r="L6444" s="37" t="str">
        <f aca="false">IF(G6444=1,IF(B6444="",0,IF(J6444&lt;SeuilFugitive,1,0)),"")</f>
        <v/>
      </c>
      <c r="M6444" s="37" t="str">
        <f aca="false">IF(G6444=1,IF(B6444="",IF((Fin-A6444)*24&gt;SeuilFigee,1,0),IF(J6444&gt;SeuilFigee*3600,1,0)),"")</f>
        <v/>
      </c>
      <c r="N6444" s="0" t="str">
        <f aca="false">IF(G6444=1,IF(COUNTIF(H$2:H6444,H6444)=1,COUNTIF($H:$H,H6444),""),"")</f>
        <v/>
      </c>
      <c r="O6444" s="0" t="str">
        <f aca="false">IF(G6444=1,IF(COUNTIF(I$2:I6444,I6444)=1,COUNTIF($I:$I,I6444),""),"")</f>
        <v/>
      </c>
      <c r="P6444" s="38" t="str">
        <f aca="false">IF(G6444=1,IF(COUNTIFS(C$2:C6444,C6444,G$2:G6444,1)=1,COUNTIFS($C:$C,C6444,$G:$G,1)+ROW()/10000000,""),"")</f>
        <v/>
      </c>
      <c r="Q6444" s="0" t="str">
        <f aca="false">IF(K6444=1,IF(COUNTIFS(C$2:C6444,C6444,K$2:K6444,1)=1,1,0),"")</f>
        <v/>
      </c>
      <c r="R6444" s="0" t="str">
        <f aca="false">IF(M6444=1,IF(COUNTIFS(C$2:C6444,C6444,M$2:M6444,1)=1,1,0),"")</f>
        <v/>
      </c>
      <c r="S6444" s="0" t="str">
        <f aca="false">IF(L6444=1,IF(COUNTIFS(C$2:C6444,C6444,L$2:L6444,1)=1,1,0),"")</f>
        <v/>
      </c>
      <c r="T6444" s="38" t="str">
        <f aca="false">IF(N6444="","",N6444+ROW()/10000000)</f>
        <v/>
      </c>
      <c r="U6444" s="0" t="str">
        <f aca="false">IF(G6444=1,IF(B6444="",1,0),"")</f>
        <v/>
      </c>
    </row>
    <row r="6445" customFormat="false" ht="15" hidden="false" customHeight="false" outlineLevel="0" collapsed="false">
      <c r="A6445" s="35"/>
      <c r="B6445" s="35"/>
      <c r="G6445" s="0" t="str">
        <f aca="false">IF(A6445="","",IF(AND(A6445&gt;=Debut,A6445&lt;Fin),1,0))</f>
        <v/>
      </c>
      <c r="H6445" s="0" t="str">
        <f aca="false">IF(G6445=1,INT(ROUND((A6445-Debut)*86400,0)/600),"")</f>
        <v/>
      </c>
      <c r="I6445" s="0" t="str">
        <f aca="false">IF(G6445=1,INT(ROUND((A6445-Debut)*86400,0)/3600),"")</f>
        <v/>
      </c>
      <c r="J6445" s="0" t="str">
        <f aca="false">IF(OR(A6445="",B6445=""),"",ROUND((B6445-A6445)*86400,0))</f>
        <v/>
      </c>
      <c r="K6445" s="37" t="str">
        <f aca="false">IF(G6445=1,IF(COUNTIFS($C:$C,C6445,$G:$G,1,$A:$A,"&gt;="&amp;(A6445-FenetreInterm/86400),$A:$A,"&lt;="&amp;A6445)&gt;=NbInterm,1,0),"")</f>
        <v/>
      </c>
      <c r="L6445" s="37" t="str">
        <f aca="false">IF(G6445=1,IF(B6445="",0,IF(J6445&lt;SeuilFugitive,1,0)),"")</f>
        <v/>
      </c>
      <c r="M6445" s="37" t="str">
        <f aca="false">IF(G6445=1,IF(B6445="",IF((Fin-A6445)*24&gt;SeuilFigee,1,0),IF(J6445&gt;SeuilFigee*3600,1,0)),"")</f>
        <v/>
      </c>
      <c r="N6445" s="0" t="str">
        <f aca="false">IF(G6445=1,IF(COUNTIF(H$2:H6445,H6445)=1,COUNTIF($H:$H,H6445),""),"")</f>
        <v/>
      </c>
      <c r="O6445" s="0" t="str">
        <f aca="false">IF(G6445=1,IF(COUNTIF(I$2:I6445,I6445)=1,COUNTIF($I:$I,I6445),""),"")</f>
        <v/>
      </c>
      <c r="P6445" s="38" t="str">
        <f aca="false">IF(G6445=1,IF(COUNTIFS(C$2:C6445,C6445,G$2:G6445,1)=1,COUNTIFS($C:$C,C6445,$G:$G,1)+ROW()/10000000,""),"")</f>
        <v/>
      </c>
      <c r="Q6445" s="0" t="str">
        <f aca="false">IF(K6445=1,IF(COUNTIFS(C$2:C6445,C6445,K$2:K6445,1)=1,1,0),"")</f>
        <v/>
      </c>
      <c r="R6445" s="0" t="str">
        <f aca="false">IF(M6445=1,IF(COUNTIFS(C$2:C6445,C6445,M$2:M6445,1)=1,1,0),"")</f>
        <v/>
      </c>
      <c r="S6445" s="0" t="str">
        <f aca="false">IF(L6445=1,IF(COUNTIFS(C$2:C6445,C6445,L$2:L6445,1)=1,1,0),"")</f>
        <v/>
      </c>
      <c r="T6445" s="38" t="str">
        <f aca="false">IF(N6445="","",N6445+ROW()/10000000)</f>
        <v/>
      </c>
      <c r="U6445" s="0" t="str">
        <f aca="false">IF(G6445=1,IF(B6445="",1,0),"")</f>
        <v/>
      </c>
    </row>
    <row r="6446" customFormat="false" ht="15" hidden="false" customHeight="false" outlineLevel="0" collapsed="false">
      <c r="A6446" s="35"/>
      <c r="B6446" s="35"/>
      <c r="G6446" s="0" t="str">
        <f aca="false">IF(A6446="","",IF(AND(A6446&gt;=Debut,A6446&lt;Fin),1,0))</f>
        <v/>
      </c>
      <c r="H6446" s="0" t="str">
        <f aca="false">IF(G6446=1,INT(ROUND((A6446-Debut)*86400,0)/600),"")</f>
        <v/>
      </c>
      <c r="I6446" s="0" t="str">
        <f aca="false">IF(G6446=1,INT(ROUND((A6446-Debut)*86400,0)/3600),"")</f>
        <v/>
      </c>
      <c r="J6446" s="0" t="str">
        <f aca="false">IF(OR(A6446="",B6446=""),"",ROUND((B6446-A6446)*86400,0))</f>
        <v/>
      </c>
      <c r="K6446" s="37" t="str">
        <f aca="false">IF(G6446=1,IF(COUNTIFS($C:$C,C6446,$G:$G,1,$A:$A,"&gt;="&amp;(A6446-FenetreInterm/86400),$A:$A,"&lt;="&amp;A6446)&gt;=NbInterm,1,0),"")</f>
        <v/>
      </c>
      <c r="L6446" s="37" t="str">
        <f aca="false">IF(G6446=1,IF(B6446="",0,IF(J6446&lt;SeuilFugitive,1,0)),"")</f>
        <v/>
      </c>
      <c r="M6446" s="37" t="str">
        <f aca="false">IF(G6446=1,IF(B6446="",IF((Fin-A6446)*24&gt;SeuilFigee,1,0),IF(J6446&gt;SeuilFigee*3600,1,0)),"")</f>
        <v/>
      </c>
      <c r="N6446" s="0" t="str">
        <f aca="false">IF(G6446=1,IF(COUNTIF(H$2:H6446,H6446)=1,COUNTIF($H:$H,H6446),""),"")</f>
        <v/>
      </c>
      <c r="O6446" s="0" t="str">
        <f aca="false">IF(G6446=1,IF(COUNTIF(I$2:I6446,I6446)=1,COUNTIF($I:$I,I6446),""),"")</f>
        <v/>
      </c>
      <c r="P6446" s="38" t="str">
        <f aca="false">IF(G6446=1,IF(COUNTIFS(C$2:C6446,C6446,G$2:G6446,1)=1,COUNTIFS($C:$C,C6446,$G:$G,1)+ROW()/10000000,""),"")</f>
        <v/>
      </c>
      <c r="Q6446" s="0" t="str">
        <f aca="false">IF(K6446=1,IF(COUNTIFS(C$2:C6446,C6446,K$2:K6446,1)=1,1,0),"")</f>
        <v/>
      </c>
      <c r="R6446" s="0" t="str">
        <f aca="false">IF(M6446=1,IF(COUNTIFS(C$2:C6446,C6446,M$2:M6446,1)=1,1,0),"")</f>
        <v/>
      </c>
      <c r="S6446" s="0" t="str">
        <f aca="false">IF(L6446=1,IF(COUNTIFS(C$2:C6446,C6446,L$2:L6446,1)=1,1,0),"")</f>
        <v/>
      </c>
      <c r="T6446" s="38" t="str">
        <f aca="false">IF(N6446="","",N6446+ROW()/10000000)</f>
        <v/>
      </c>
      <c r="U6446" s="0" t="str">
        <f aca="false">IF(G6446=1,IF(B6446="",1,0),"")</f>
        <v/>
      </c>
    </row>
    <row r="6447" customFormat="false" ht="15" hidden="false" customHeight="false" outlineLevel="0" collapsed="false">
      <c r="A6447" s="35"/>
      <c r="B6447" s="35"/>
      <c r="G6447" s="0" t="str">
        <f aca="false">IF(A6447="","",IF(AND(A6447&gt;=Debut,A6447&lt;Fin),1,0))</f>
        <v/>
      </c>
      <c r="H6447" s="0" t="str">
        <f aca="false">IF(G6447=1,INT(ROUND((A6447-Debut)*86400,0)/600),"")</f>
        <v/>
      </c>
      <c r="I6447" s="0" t="str">
        <f aca="false">IF(G6447=1,INT(ROUND((A6447-Debut)*86400,0)/3600),"")</f>
        <v/>
      </c>
      <c r="J6447" s="0" t="str">
        <f aca="false">IF(OR(A6447="",B6447=""),"",ROUND((B6447-A6447)*86400,0))</f>
        <v/>
      </c>
      <c r="K6447" s="37" t="str">
        <f aca="false">IF(G6447=1,IF(COUNTIFS($C:$C,C6447,$G:$G,1,$A:$A,"&gt;="&amp;(A6447-FenetreInterm/86400),$A:$A,"&lt;="&amp;A6447)&gt;=NbInterm,1,0),"")</f>
        <v/>
      </c>
      <c r="L6447" s="37" t="str">
        <f aca="false">IF(G6447=1,IF(B6447="",0,IF(J6447&lt;SeuilFugitive,1,0)),"")</f>
        <v/>
      </c>
      <c r="M6447" s="37" t="str">
        <f aca="false">IF(G6447=1,IF(B6447="",IF((Fin-A6447)*24&gt;SeuilFigee,1,0),IF(J6447&gt;SeuilFigee*3600,1,0)),"")</f>
        <v/>
      </c>
      <c r="N6447" s="0" t="str">
        <f aca="false">IF(G6447=1,IF(COUNTIF(H$2:H6447,H6447)=1,COUNTIF($H:$H,H6447),""),"")</f>
        <v/>
      </c>
      <c r="O6447" s="0" t="str">
        <f aca="false">IF(G6447=1,IF(COUNTIF(I$2:I6447,I6447)=1,COUNTIF($I:$I,I6447),""),"")</f>
        <v/>
      </c>
      <c r="P6447" s="38" t="str">
        <f aca="false">IF(G6447=1,IF(COUNTIFS(C$2:C6447,C6447,G$2:G6447,1)=1,COUNTIFS($C:$C,C6447,$G:$G,1)+ROW()/10000000,""),"")</f>
        <v/>
      </c>
      <c r="Q6447" s="0" t="str">
        <f aca="false">IF(K6447=1,IF(COUNTIFS(C$2:C6447,C6447,K$2:K6447,1)=1,1,0),"")</f>
        <v/>
      </c>
      <c r="R6447" s="0" t="str">
        <f aca="false">IF(M6447=1,IF(COUNTIFS(C$2:C6447,C6447,M$2:M6447,1)=1,1,0),"")</f>
        <v/>
      </c>
      <c r="S6447" s="0" t="str">
        <f aca="false">IF(L6447=1,IF(COUNTIFS(C$2:C6447,C6447,L$2:L6447,1)=1,1,0),"")</f>
        <v/>
      </c>
      <c r="T6447" s="38" t="str">
        <f aca="false">IF(N6447="","",N6447+ROW()/10000000)</f>
        <v/>
      </c>
      <c r="U6447" s="0" t="str">
        <f aca="false">IF(G6447=1,IF(B6447="",1,0),"")</f>
        <v/>
      </c>
    </row>
    <row r="6448" customFormat="false" ht="15" hidden="false" customHeight="false" outlineLevel="0" collapsed="false">
      <c r="A6448" s="35"/>
      <c r="B6448" s="35"/>
      <c r="G6448" s="0" t="str">
        <f aca="false">IF(A6448="","",IF(AND(A6448&gt;=Debut,A6448&lt;Fin),1,0))</f>
        <v/>
      </c>
      <c r="H6448" s="0" t="str">
        <f aca="false">IF(G6448=1,INT(ROUND((A6448-Debut)*86400,0)/600),"")</f>
        <v/>
      </c>
      <c r="I6448" s="0" t="str">
        <f aca="false">IF(G6448=1,INT(ROUND((A6448-Debut)*86400,0)/3600),"")</f>
        <v/>
      </c>
      <c r="J6448" s="0" t="str">
        <f aca="false">IF(OR(A6448="",B6448=""),"",ROUND((B6448-A6448)*86400,0))</f>
        <v/>
      </c>
      <c r="K6448" s="37" t="str">
        <f aca="false">IF(G6448=1,IF(COUNTIFS($C:$C,C6448,$G:$G,1,$A:$A,"&gt;="&amp;(A6448-FenetreInterm/86400),$A:$A,"&lt;="&amp;A6448)&gt;=NbInterm,1,0),"")</f>
        <v/>
      </c>
      <c r="L6448" s="37" t="str">
        <f aca="false">IF(G6448=1,IF(B6448="",0,IF(J6448&lt;SeuilFugitive,1,0)),"")</f>
        <v/>
      </c>
      <c r="M6448" s="37" t="str">
        <f aca="false">IF(G6448=1,IF(B6448="",IF((Fin-A6448)*24&gt;SeuilFigee,1,0),IF(J6448&gt;SeuilFigee*3600,1,0)),"")</f>
        <v/>
      </c>
      <c r="N6448" s="0" t="str">
        <f aca="false">IF(G6448=1,IF(COUNTIF(H$2:H6448,H6448)=1,COUNTIF($H:$H,H6448),""),"")</f>
        <v/>
      </c>
      <c r="O6448" s="0" t="str">
        <f aca="false">IF(G6448=1,IF(COUNTIF(I$2:I6448,I6448)=1,COUNTIF($I:$I,I6448),""),"")</f>
        <v/>
      </c>
      <c r="P6448" s="38" t="str">
        <f aca="false">IF(G6448=1,IF(COUNTIFS(C$2:C6448,C6448,G$2:G6448,1)=1,COUNTIFS($C:$C,C6448,$G:$G,1)+ROW()/10000000,""),"")</f>
        <v/>
      </c>
      <c r="Q6448" s="0" t="str">
        <f aca="false">IF(K6448=1,IF(COUNTIFS(C$2:C6448,C6448,K$2:K6448,1)=1,1,0),"")</f>
        <v/>
      </c>
      <c r="R6448" s="0" t="str">
        <f aca="false">IF(M6448=1,IF(COUNTIFS(C$2:C6448,C6448,M$2:M6448,1)=1,1,0),"")</f>
        <v/>
      </c>
      <c r="S6448" s="0" t="str">
        <f aca="false">IF(L6448=1,IF(COUNTIFS(C$2:C6448,C6448,L$2:L6448,1)=1,1,0),"")</f>
        <v/>
      </c>
      <c r="T6448" s="38" t="str">
        <f aca="false">IF(N6448="","",N6448+ROW()/10000000)</f>
        <v/>
      </c>
      <c r="U6448" s="0" t="str">
        <f aca="false">IF(G6448=1,IF(B6448="",1,0),"")</f>
        <v/>
      </c>
    </row>
    <row r="6449" customFormat="false" ht="15" hidden="false" customHeight="false" outlineLevel="0" collapsed="false">
      <c r="A6449" s="35"/>
      <c r="B6449" s="35"/>
      <c r="G6449" s="0" t="str">
        <f aca="false">IF(A6449="","",IF(AND(A6449&gt;=Debut,A6449&lt;Fin),1,0))</f>
        <v/>
      </c>
      <c r="H6449" s="0" t="str">
        <f aca="false">IF(G6449=1,INT(ROUND((A6449-Debut)*86400,0)/600),"")</f>
        <v/>
      </c>
      <c r="I6449" s="0" t="str">
        <f aca="false">IF(G6449=1,INT(ROUND((A6449-Debut)*86400,0)/3600),"")</f>
        <v/>
      </c>
      <c r="J6449" s="0" t="str">
        <f aca="false">IF(OR(A6449="",B6449=""),"",ROUND((B6449-A6449)*86400,0))</f>
        <v/>
      </c>
      <c r="K6449" s="37" t="str">
        <f aca="false">IF(G6449=1,IF(COUNTIFS($C:$C,C6449,$G:$G,1,$A:$A,"&gt;="&amp;(A6449-FenetreInterm/86400),$A:$A,"&lt;="&amp;A6449)&gt;=NbInterm,1,0),"")</f>
        <v/>
      </c>
      <c r="L6449" s="37" t="str">
        <f aca="false">IF(G6449=1,IF(B6449="",0,IF(J6449&lt;SeuilFugitive,1,0)),"")</f>
        <v/>
      </c>
      <c r="M6449" s="37" t="str">
        <f aca="false">IF(G6449=1,IF(B6449="",IF((Fin-A6449)*24&gt;SeuilFigee,1,0),IF(J6449&gt;SeuilFigee*3600,1,0)),"")</f>
        <v/>
      </c>
      <c r="N6449" s="0" t="str">
        <f aca="false">IF(G6449=1,IF(COUNTIF(H$2:H6449,H6449)=1,COUNTIF($H:$H,H6449),""),"")</f>
        <v/>
      </c>
      <c r="O6449" s="0" t="str">
        <f aca="false">IF(G6449=1,IF(COUNTIF(I$2:I6449,I6449)=1,COUNTIF($I:$I,I6449),""),"")</f>
        <v/>
      </c>
      <c r="P6449" s="38" t="str">
        <f aca="false">IF(G6449=1,IF(COUNTIFS(C$2:C6449,C6449,G$2:G6449,1)=1,COUNTIFS($C:$C,C6449,$G:$G,1)+ROW()/10000000,""),"")</f>
        <v/>
      </c>
      <c r="Q6449" s="0" t="str">
        <f aca="false">IF(K6449=1,IF(COUNTIFS(C$2:C6449,C6449,K$2:K6449,1)=1,1,0),"")</f>
        <v/>
      </c>
      <c r="R6449" s="0" t="str">
        <f aca="false">IF(M6449=1,IF(COUNTIFS(C$2:C6449,C6449,M$2:M6449,1)=1,1,0),"")</f>
        <v/>
      </c>
      <c r="S6449" s="0" t="str">
        <f aca="false">IF(L6449=1,IF(COUNTIFS(C$2:C6449,C6449,L$2:L6449,1)=1,1,0),"")</f>
        <v/>
      </c>
      <c r="T6449" s="38" t="str">
        <f aca="false">IF(N6449="","",N6449+ROW()/10000000)</f>
        <v/>
      </c>
      <c r="U6449" s="0" t="str">
        <f aca="false">IF(G6449=1,IF(B6449="",1,0),"")</f>
        <v/>
      </c>
    </row>
    <row r="6450" customFormat="false" ht="15" hidden="false" customHeight="false" outlineLevel="0" collapsed="false">
      <c r="A6450" s="35"/>
      <c r="B6450" s="35"/>
      <c r="G6450" s="0" t="str">
        <f aca="false">IF(A6450="","",IF(AND(A6450&gt;=Debut,A6450&lt;Fin),1,0))</f>
        <v/>
      </c>
      <c r="H6450" s="0" t="str">
        <f aca="false">IF(G6450=1,INT(ROUND((A6450-Debut)*86400,0)/600),"")</f>
        <v/>
      </c>
      <c r="I6450" s="0" t="str">
        <f aca="false">IF(G6450=1,INT(ROUND((A6450-Debut)*86400,0)/3600),"")</f>
        <v/>
      </c>
      <c r="J6450" s="0" t="str">
        <f aca="false">IF(OR(A6450="",B6450=""),"",ROUND((B6450-A6450)*86400,0))</f>
        <v/>
      </c>
      <c r="K6450" s="37" t="str">
        <f aca="false">IF(G6450=1,IF(COUNTIFS($C:$C,C6450,$G:$G,1,$A:$A,"&gt;="&amp;(A6450-FenetreInterm/86400),$A:$A,"&lt;="&amp;A6450)&gt;=NbInterm,1,0),"")</f>
        <v/>
      </c>
      <c r="L6450" s="37" t="str">
        <f aca="false">IF(G6450=1,IF(B6450="",0,IF(J6450&lt;SeuilFugitive,1,0)),"")</f>
        <v/>
      </c>
      <c r="M6450" s="37" t="str">
        <f aca="false">IF(G6450=1,IF(B6450="",IF((Fin-A6450)*24&gt;SeuilFigee,1,0),IF(J6450&gt;SeuilFigee*3600,1,0)),"")</f>
        <v/>
      </c>
      <c r="N6450" s="0" t="str">
        <f aca="false">IF(G6450=1,IF(COUNTIF(H$2:H6450,H6450)=1,COUNTIF($H:$H,H6450),""),"")</f>
        <v/>
      </c>
      <c r="O6450" s="0" t="str">
        <f aca="false">IF(G6450=1,IF(COUNTIF(I$2:I6450,I6450)=1,COUNTIF($I:$I,I6450),""),"")</f>
        <v/>
      </c>
      <c r="P6450" s="38" t="str">
        <f aca="false">IF(G6450=1,IF(COUNTIFS(C$2:C6450,C6450,G$2:G6450,1)=1,COUNTIFS($C:$C,C6450,$G:$G,1)+ROW()/10000000,""),"")</f>
        <v/>
      </c>
      <c r="Q6450" s="0" t="str">
        <f aca="false">IF(K6450=1,IF(COUNTIFS(C$2:C6450,C6450,K$2:K6450,1)=1,1,0),"")</f>
        <v/>
      </c>
      <c r="R6450" s="0" t="str">
        <f aca="false">IF(M6450=1,IF(COUNTIFS(C$2:C6450,C6450,M$2:M6450,1)=1,1,0),"")</f>
        <v/>
      </c>
      <c r="S6450" s="0" t="str">
        <f aca="false">IF(L6450=1,IF(COUNTIFS(C$2:C6450,C6450,L$2:L6450,1)=1,1,0),"")</f>
        <v/>
      </c>
      <c r="T6450" s="38" t="str">
        <f aca="false">IF(N6450="","",N6450+ROW()/10000000)</f>
        <v/>
      </c>
      <c r="U6450" s="0" t="str">
        <f aca="false">IF(G6450=1,IF(B6450="",1,0),"")</f>
        <v/>
      </c>
    </row>
    <row r="6451" customFormat="false" ht="15" hidden="false" customHeight="false" outlineLevel="0" collapsed="false">
      <c r="A6451" s="35"/>
      <c r="B6451" s="35"/>
      <c r="G6451" s="0" t="str">
        <f aca="false">IF(A6451="","",IF(AND(A6451&gt;=Debut,A6451&lt;Fin),1,0))</f>
        <v/>
      </c>
      <c r="H6451" s="0" t="str">
        <f aca="false">IF(G6451=1,INT(ROUND((A6451-Debut)*86400,0)/600),"")</f>
        <v/>
      </c>
      <c r="I6451" s="0" t="str">
        <f aca="false">IF(G6451=1,INT(ROUND((A6451-Debut)*86400,0)/3600),"")</f>
        <v/>
      </c>
      <c r="J6451" s="0" t="str">
        <f aca="false">IF(OR(A6451="",B6451=""),"",ROUND((B6451-A6451)*86400,0))</f>
        <v/>
      </c>
      <c r="K6451" s="37" t="str">
        <f aca="false">IF(G6451=1,IF(COUNTIFS($C:$C,C6451,$G:$G,1,$A:$A,"&gt;="&amp;(A6451-FenetreInterm/86400),$A:$A,"&lt;="&amp;A6451)&gt;=NbInterm,1,0),"")</f>
        <v/>
      </c>
      <c r="L6451" s="37" t="str">
        <f aca="false">IF(G6451=1,IF(B6451="",0,IF(J6451&lt;SeuilFugitive,1,0)),"")</f>
        <v/>
      </c>
      <c r="M6451" s="37" t="str">
        <f aca="false">IF(G6451=1,IF(B6451="",IF((Fin-A6451)*24&gt;SeuilFigee,1,0),IF(J6451&gt;SeuilFigee*3600,1,0)),"")</f>
        <v/>
      </c>
      <c r="N6451" s="0" t="str">
        <f aca="false">IF(G6451=1,IF(COUNTIF(H$2:H6451,H6451)=1,COUNTIF($H:$H,H6451),""),"")</f>
        <v/>
      </c>
      <c r="O6451" s="0" t="str">
        <f aca="false">IF(G6451=1,IF(COUNTIF(I$2:I6451,I6451)=1,COUNTIF($I:$I,I6451),""),"")</f>
        <v/>
      </c>
      <c r="P6451" s="38" t="str">
        <f aca="false">IF(G6451=1,IF(COUNTIFS(C$2:C6451,C6451,G$2:G6451,1)=1,COUNTIFS($C:$C,C6451,$G:$G,1)+ROW()/10000000,""),"")</f>
        <v/>
      </c>
      <c r="Q6451" s="0" t="str">
        <f aca="false">IF(K6451=1,IF(COUNTIFS(C$2:C6451,C6451,K$2:K6451,1)=1,1,0),"")</f>
        <v/>
      </c>
      <c r="R6451" s="0" t="str">
        <f aca="false">IF(M6451=1,IF(COUNTIFS(C$2:C6451,C6451,M$2:M6451,1)=1,1,0),"")</f>
        <v/>
      </c>
      <c r="S6451" s="0" t="str">
        <f aca="false">IF(L6451=1,IF(COUNTIFS(C$2:C6451,C6451,L$2:L6451,1)=1,1,0),"")</f>
        <v/>
      </c>
      <c r="T6451" s="38" t="str">
        <f aca="false">IF(N6451="","",N6451+ROW()/10000000)</f>
        <v/>
      </c>
      <c r="U6451" s="0" t="str">
        <f aca="false">IF(G6451=1,IF(B6451="",1,0),"")</f>
        <v/>
      </c>
    </row>
    <row r="6452" customFormat="false" ht="15" hidden="false" customHeight="false" outlineLevel="0" collapsed="false">
      <c r="A6452" s="35"/>
      <c r="B6452" s="35"/>
      <c r="G6452" s="0" t="str">
        <f aca="false">IF(A6452="","",IF(AND(A6452&gt;=Debut,A6452&lt;Fin),1,0))</f>
        <v/>
      </c>
      <c r="H6452" s="0" t="str">
        <f aca="false">IF(G6452=1,INT(ROUND((A6452-Debut)*86400,0)/600),"")</f>
        <v/>
      </c>
      <c r="I6452" s="0" t="str">
        <f aca="false">IF(G6452=1,INT(ROUND((A6452-Debut)*86400,0)/3600),"")</f>
        <v/>
      </c>
      <c r="J6452" s="0" t="str">
        <f aca="false">IF(OR(A6452="",B6452=""),"",ROUND((B6452-A6452)*86400,0))</f>
        <v/>
      </c>
      <c r="K6452" s="37" t="str">
        <f aca="false">IF(G6452=1,IF(COUNTIFS($C:$C,C6452,$G:$G,1,$A:$A,"&gt;="&amp;(A6452-FenetreInterm/86400),$A:$A,"&lt;="&amp;A6452)&gt;=NbInterm,1,0),"")</f>
        <v/>
      </c>
      <c r="L6452" s="37" t="str">
        <f aca="false">IF(G6452=1,IF(B6452="",0,IF(J6452&lt;SeuilFugitive,1,0)),"")</f>
        <v/>
      </c>
      <c r="M6452" s="37" t="str">
        <f aca="false">IF(G6452=1,IF(B6452="",IF((Fin-A6452)*24&gt;SeuilFigee,1,0),IF(J6452&gt;SeuilFigee*3600,1,0)),"")</f>
        <v/>
      </c>
      <c r="N6452" s="0" t="str">
        <f aca="false">IF(G6452=1,IF(COUNTIF(H$2:H6452,H6452)=1,COUNTIF($H:$H,H6452),""),"")</f>
        <v/>
      </c>
      <c r="O6452" s="0" t="str">
        <f aca="false">IF(G6452=1,IF(COUNTIF(I$2:I6452,I6452)=1,COUNTIF($I:$I,I6452),""),"")</f>
        <v/>
      </c>
      <c r="P6452" s="38" t="str">
        <f aca="false">IF(G6452=1,IF(COUNTIFS(C$2:C6452,C6452,G$2:G6452,1)=1,COUNTIFS($C:$C,C6452,$G:$G,1)+ROW()/10000000,""),"")</f>
        <v/>
      </c>
      <c r="Q6452" s="0" t="str">
        <f aca="false">IF(K6452=1,IF(COUNTIFS(C$2:C6452,C6452,K$2:K6452,1)=1,1,0),"")</f>
        <v/>
      </c>
      <c r="R6452" s="0" t="str">
        <f aca="false">IF(M6452=1,IF(COUNTIFS(C$2:C6452,C6452,M$2:M6452,1)=1,1,0),"")</f>
        <v/>
      </c>
      <c r="S6452" s="0" t="str">
        <f aca="false">IF(L6452=1,IF(COUNTIFS(C$2:C6452,C6452,L$2:L6452,1)=1,1,0),"")</f>
        <v/>
      </c>
      <c r="T6452" s="38" t="str">
        <f aca="false">IF(N6452="","",N6452+ROW()/10000000)</f>
        <v/>
      </c>
      <c r="U6452" s="0" t="str">
        <f aca="false">IF(G6452=1,IF(B6452="",1,0),"")</f>
        <v/>
      </c>
    </row>
    <row r="6453" customFormat="false" ht="15" hidden="false" customHeight="false" outlineLevel="0" collapsed="false">
      <c r="A6453" s="35"/>
      <c r="B6453" s="35"/>
      <c r="G6453" s="0" t="str">
        <f aca="false">IF(A6453="","",IF(AND(A6453&gt;=Debut,A6453&lt;Fin),1,0))</f>
        <v/>
      </c>
      <c r="H6453" s="0" t="str">
        <f aca="false">IF(G6453=1,INT(ROUND((A6453-Debut)*86400,0)/600),"")</f>
        <v/>
      </c>
      <c r="I6453" s="0" t="str">
        <f aca="false">IF(G6453=1,INT(ROUND((A6453-Debut)*86400,0)/3600),"")</f>
        <v/>
      </c>
      <c r="J6453" s="0" t="str">
        <f aca="false">IF(OR(A6453="",B6453=""),"",ROUND((B6453-A6453)*86400,0))</f>
        <v/>
      </c>
      <c r="K6453" s="37" t="str">
        <f aca="false">IF(G6453=1,IF(COUNTIFS($C:$C,C6453,$G:$G,1,$A:$A,"&gt;="&amp;(A6453-FenetreInterm/86400),$A:$A,"&lt;="&amp;A6453)&gt;=NbInterm,1,0),"")</f>
        <v/>
      </c>
      <c r="L6453" s="37" t="str">
        <f aca="false">IF(G6453=1,IF(B6453="",0,IF(J6453&lt;SeuilFugitive,1,0)),"")</f>
        <v/>
      </c>
      <c r="M6453" s="37" t="str">
        <f aca="false">IF(G6453=1,IF(B6453="",IF((Fin-A6453)*24&gt;SeuilFigee,1,0),IF(J6453&gt;SeuilFigee*3600,1,0)),"")</f>
        <v/>
      </c>
      <c r="N6453" s="0" t="str">
        <f aca="false">IF(G6453=1,IF(COUNTIF(H$2:H6453,H6453)=1,COUNTIF($H:$H,H6453),""),"")</f>
        <v/>
      </c>
      <c r="O6453" s="0" t="str">
        <f aca="false">IF(G6453=1,IF(COUNTIF(I$2:I6453,I6453)=1,COUNTIF($I:$I,I6453),""),"")</f>
        <v/>
      </c>
      <c r="P6453" s="38" t="str">
        <f aca="false">IF(G6453=1,IF(COUNTIFS(C$2:C6453,C6453,G$2:G6453,1)=1,COUNTIFS($C:$C,C6453,$G:$G,1)+ROW()/10000000,""),"")</f>
        <v/>
      </c>
      <c r="Q6453" s="0" t="str">
        <f aca="false">IF(K6453=1,IF(COUNTIFS(C$2:C6453,C6453,K$2:K6453,1)=1,1,0),"")</f>
        <v/>
      </c>
      <c r="R6453" s="0" t="str">
        <f aca="false">IF(M6453=1,IF(COUNTIFS(C$2:C6453,C6453,M$2:M6453,1)=1,1,0),"")</f>
        <v/>
      </c>
      <c r="S6453" s="0" t="str">
        <f aca="false">IF(L6453=1,IF(COUNTIFS(C$2:C6453,C6453,L$2:L6453,1)=1,1,0),"")</f>
        <v/>
      </c>
      <c r="T6453" s="38" t="str">
        <f aca="false">IF(N6453="","",N6453+ROW()/10000000)</f>
        <v/>
      </c>
      <c r="U6453" s="0" t="str">
        <f aca="false">IF(G6453=1,IF(B6453="",1,0),"")</f>
        <v/>
      </c>
    </row>
    <row r="6454" customFormat="false" ht="15" hidden="false" customHeight="false" outlineLevel="0" collapsed="false">
      <c r="A6454" s="35"/>
      <c r="B6454" s="35"/>
      <c r="G6454" s="0" t="str">
        <f aca="false">IF(A6454="","",IF(AND(A6454&gt;=Debut,A6454&lt;Fin),1,0))</f>
        <v/>
      </c>
      <c r="H6454" s="0" t="str">
        <f aca="false">IF(G6454=1,INT(ROUND((A6454-Debut)*86400,0)/600),"")</f>
        <v/>
      </c>
      <c r="I6454" s="0" t="str">
        <f aca="false">IF(G6454=1,INT(ROUND((A6454-Debut)*86400,0)/3600),"")</f>
        <v/>
      </c>
      <c r="J6454" s="0" t="str">
        <f aca="false">IF(OR(A6454="",B6454=""),"",ROUND((B6454-A6454)*86400,0))</f>
        <v/>
      </c>
      <c r="K6454" s="37" t="str">
        <f aca="false">IF(G6454=1,IF(COUNTIFS($C:$C,C6454,$G:$G,1,$A:$A,"&gt;="&amp;(A6454-FenetreInterm/86400),$A:$A,"&lt;="&amp;A6454)&gt;=NbInterm,1,0),"")</f>
        <v/>
      </c>
      <c r="L6454" s="37" t="str">
        <f aca="false">IF(G6454=1,IF(B6454="",0,IF(J6454&lt;SeuilFugitive,1,0)),"")</f>
        <v/>
      </c>
      <c r="M6454" s="37" t="str">
        <f aca="false">IF(G6454=1,IF(B6454="",IF((Fin-A6454)*24&gt;SeuilFigee,1,0),IF(J6454&gt;SeuilFigee*3600,1,0)),"")</f>
        <v/>
      </c>
      <c r="N6454" s="0" t="str">
        <f aca="false">IF(G6454=1,IF(COUNTIF(H$2:H6454,H6454)=1,COUNTIF($H:$H,H6454),""),"")</f>
        <v/>
      </c>
      <c r="O6454" s="0" t="str">
        <f aca="false">IF(G6454=1,IF(COUNTIF(I$2:I6454,I6454)=1,COUNTIF($I:$I,I6454),""),"")</f>
        <v/>
      </c>
      <c r="P6454" s="38" t="str">
        <f aca="false">IF(G6454=1,IF(COUNTIFS(C$2:C6454,C6454,G$2:G6454,1)=1,COUNTIFS($C:$C,C6454,$G:$G,1)+ROW()/10000000,""),"")</f>
        <v/>
      </c>
      <c r="Q6454" s="0" t="str">
        <f aca="false">IF(K6454=1,IF(COUNTIFS(C$2:C6454,C6454,K$2:K6454,1)=1,1,0),"")</f>
        <v/>
      </c>
      <c r="R6454" s="0" t="str">
        <f aca="false">IF(M6454=1,IF(COUNTIFS(C$2:C6454,C6454,M$2:M6454,1)=1,1,0),"")</f>
        <v/>
      </c>
      <c r="S6454" s="0" t="str">
        <f aca="false">IF(L6454=1,IF(COUNTIFS(C$2:C6454,C6454,L$2:L6454,1)=1,1,0),"")</f>
        <v/>
      </c>
      <c r="T6454" s="38" t="str">
        <f aca="false">IF(N6454="","",N6454+ROW()/10000000)</f>
        <v/>
      </c>
      <c r="U6454" s="0" t="str">
        <f aca="false">IF(G6454=1,IF(B6454="",1,0),"")</f>
        <v/>
      </c>
    </row>
    <row r="6455" customFormat="false" ht="15" hidden="false" customHeight="false" outlineLevel="0" collapsed="false">
      <c r="A6455" s="35"/>
      <c r="B6455" s="35"/>
      <c r="G6455" s="0" t="str">
        <f aca="false">IF(A6455="","",IF(AND(A6455&gt;=Debut,A6455&lt;Fin),1,0))</f>
        <v/>
      </c>
      <c r="H6455" s="0" t="str">
        <f aca="false">IF(G6455=1,INT(ROUND((A6455-Debut)*86400,0)/600),"")</f>
        <v/>
      </c>
      <c r="I6455" s="0" t="str">
        <f aca="false">IF(G6455=1,INT(ROUND((A6455-Debut)*86400,0)/3600),"")</f>
        <v/>
      </c>
      <c r="J6455" s="0" t="str">
        <f aca="false">IF(OR(A6455="",B6455=""),"",ROUND((B6455-A6455)*86400,0))</f>
        <v/>
      </c>
      <c r="K6455" s="37" t="str">
        <f aca="false">IF(G6455=1,IF(COUNTIFS($C:$C,C6455,$G:$G,1,$A:$A,"&gt;="&amp;(A6455-FenetreInterm/86400),$A:$A,"&lt;="&amp;A6455)&gt;=NbInterm,1,0),"")</f>
        <v/>
      </c>
      <c r="L6455" s="37" t="str">
        <f aca="false">IF(G6455=1,IF(B6455="",0,IF(J6455&lt;SeuilFugitive,1,0)),"")</f>
        <v/>
      </c>
      <c r="M6455" s="37" t="str">
        <f aca="false">IF(G6455=1,IF(B6455="",IF((Fin-A6455)*24&gt;SeuilFigee,1,0),IF(J6455&gt;SeuilFigee*3600,1,0)),"")</f>
        <v/>
      </c>
      <c r="N6455" s="0" t="str">
        <f aca="false">IF(G6455=1,IF(COUNTIF(H$2:H6455,H6455)=1,COUNTIF($H:$H,H6455),""),"")</f>
        <v/>
      </c>
      <c r="O6455" s="0" t="str">
        <f aca="false">IF(G6455=1,IF(COUNTIF(I$2:I6455,I6455)=1,COUNTIF($I:$I,I6455),""),"")</f>
        <v/>
      </c>
      <c r="P6455" s="38" t="str">
        <f aca="false">IF(G6455=1,IF(COUNTIFS(C$2:C6455,C6455,G$2:G6455,1)=1,COUNTIFS($C:$C,C6455,$G:$G,1)+ROW()/10000000,""),"")</f>
        <v/>
      </c>
      <c r="Q6455" s="0" t="str">
        <f aca="false">IF(K6455=1,IF(COUNTIFS(C$2:C6455,C6455,K$2:K6455,1)=1,1,0),"")</f>
        <v/>
      </c>
      <c r="R6455" s="0" t="str">
        <f aca="false">IF(M6455=1,IF(COUNTIFS(C$2:C6455,C6455,M$2:M6455,1)=1,1,0),"")</f>
        <v/>
      </c>
      <c r="S6455" s="0" t="str">
        <f aca="false">IF(L6455=1,IF(COUNTIFS(C$2:C6455,C6455,L$2:L6455,1)=1,1,0),"")</f>
        <v/>
      </c>
      <c r="T6455" s="38" t="str">
        <f aca="false">IF(N6455="","",N6455+ROW()/10000000)</f>
        <v/>
      </c>
      <c r="U6455" s="0" t="str">
        <f aca="false">IF(G6455=1,IF(B6455="",1,0),"")</f>
        <v/>
      </c>
    </row>
    <row r="6456" customFormat="false" ht="15" hidden="false" customHeight="false" outlineLevel="0" collapsed="false">
      <c r="A6456" s="35"/>
      <c r="B6456" s="35"/>
      <c r="G6456" s="0" t="str">
        <f aca="false">IF(A6456="","",IF(AND(A6456&gt;=Debut,A6456&lt;Fin),1,0))</f>
        <v/>
      </c>
      <c r="H6456" s="0" t="str">
        <f aca="false">IF(G6456=1,INT(ROUND((A6456-Debut)*86400,0)/600),"")</f>
        <v/>
      </c>
      <c r="I6456" s="0" t="str">
        <f aca="false">IF(G6456=1,INT(ROUND((A6456-Debut)*86400,0)/3600),"")</f>
        <v/>
      </c>
      <c r="J6456" s="0" t="str">
        <f aca="false">IF(OR(A6456="",B6456=""),"",ROUND((B6456-A6456)*86400,0))</f>
        <v/>
      </c>
      <c r="K6456" s="37" t="str">
        <f aca="false">IF(G6456=1,IF(COUNTIFS($C:$C,C6456,$G:$G,1,$A:$A,"&gt;="&amp;(A6456-FenetreInterm/86400),$A:$A,"&lt;="&amp;A6456)&gt;=NbInterm,1,0),"")</f>
        <v/>
      </c>
      <c r="L6456" s="37" t="str">
        <f aca="false">IF(G6456=1,IF(B6456="",0,IF(J6456&lt;SeuilFugitive,1,0)),"")</f>
        <v/>
      </c>
      <c r="M6456" s="37" t="str">
        <f aca="false">IF(G6456=1,IF(B6456="",IF((Fin-A6456)*24&gt;SeuilFigee,1,0),IF(J6456&gt;SeuilFigee*3600,1,0)),"")</f>
        <v/>
      </c>
      <c r="N6456" s="0" t="str">
        <f aca="false">IF(G6456=1,IF(COUNTIF(H$2:H6456,H6456)=1,COUNTIF($H:$H,H6456),""),"")</f>
        <v/>
      </c>
      <c r="O6456" s="0" t="str">
        <f aca="false">IF(G6456=1,IF(COUNTIF(I$2:I6456,I6456)=1,COUNTIF($I:$I,I6456),""),"")</f>
        <v/>
      </c>
      <c r="P6456" s="38" t="str">
        <f aca="false">IF(G6456=1,IF(COUNTIFS(C$2:C6456,C6456,G$2:G6456,1)=1,COUNTIFS($C:$C,C6456,$G:$G,1)+ROW()/10000000,""),"")</f>
        <v/>
      </c>
      <c r="Q6456" s="0" t="str">
        <f aca="false">IF(K6456=1,IF(COUNTIFS(C$2:C6456,C6456,K$2:K6456,1)=1,1,0),"")</f>
        <v/>
      </c>
      <c r="R6456" s="0" t="str">
        <f aca="false">IF(M6456=1,IF(COUNTIFS(C$2:C6456,C6456,M$2:M6456,1)=1,1,0),"")</f>
        <v/>
      </c>
      <c r="S6456" s="0" t="str">
        <f aca="false">IF(L6456=1,IF(COUNTIFS(C$2:C6456,C6456,L$2:L6456,1)=1,1,0),"")</f>
        <v/>
      </c>
      <c r="T6456" s="38" t="str">
        <f aca="false">IF(N6456="","",N6456+ROW()/10000000)</f>
        <v/>
      </c>
      <c r="U6456" s="0" t="str">
        <f aca="false">IF(G6456=1,IF(B6456="",1,0),"")</f>
        <v/>
      </c>
    </row>
    <row r="6457" customFormat="false" ht="15" hidden="false" customHeight="false" outlineLevel="0" collapsed="false">
      <c r="A6457" s="35"/>
      <c r="B6457" s="35"/>
      <c r="G6457" s="0" t="str">
        <f aca="false">IF(A6457="","",IF(AND(A6457&gt;=Debut,A6457&lt;Fin),1,0))</f>
        <v/>
      </c>
      <c r="H6457" s="0" t="str">
        <f aca="false">IF(G6457=1,INT(ROUND((A6457-Debut)*86400,0)/600),"")</f>
        <v/>
      </c>
      <c r="I6457" s="0" t="str">
        <f aca="false">IF(G6457=1,INT(ROUND((A6457-Debut)*86400,0)/3600),"")</f>
        <v/>
      </c>
      <c r="J6457" s="0" t="str">
        <f aca="false">IF(OR(A6457="",B6457=""),"",ROUND((B6457-A6457)*86400,0))</f>
        <v/>
      </c>
      <c r="K6457" s="37" t="str">
        <f aca="false">IF(G6457=1,IF(COUNTIFS($C:$C,C6457,$G:$G,1,$A:$A,"&gt;="&amp;(A6457-FenetreInterm/86400),$A:$A,"&lt;="&amp;A6457)&gt;=NbInterm,1,0),"")</f>
        <v/>
      </c>
      <c r="L6457" s="37" t="str">
        <f aca="false">IF(G6457=1,IF(B6457="",0,IF(J6457&lt;SeuilFugitive,1,0)),"")</f>
        <v/>
      </c>
      <c r="M6457" s="37" t="str">
        <f aca="false">IF(G6457=1,IF(B6457="",IF((Fin-A6457)*24&gt;SeuilFigee,1,0),IF(J6457&gt;SeuilFigee*3600,1,0)),"")</f>
        <v/>
      </c>
      <c r="N6457" s="0" t="str">
        <f aca="false">IF(G6457=1,IF(COUNTIF(H$2:H6457,H6457)=1,COUNTIF($H:$H,H6457),""),"")</f>
        <v/>
      </c>
      <c r="O6457" s="0" t="str">
        <f aca="false">IF(G6457=1,IF(COUNTIF(I$2:I6457,I6457)=1,COUNTIF($I:$I,I6457),""),"")</f>
        <v/>
      </c>
      <c r="P6457" s="38" t="str">
        <f aca="false">IF(G6457=1,IF(COUNTIFS(C$2:C6457,C6457,G$2:G6457,1)=1,COUNTIFS($C:$C,C6457,$G:$G,1)+ROW()/10000000,""),"")</f>
        <v/>
      </c>
      <c r="Q6457" s="0" t="str">
        <f aca="false">IF(K6457=1,IF(COUNTIFS(C$2:C6457,C6457,K$2:K6457,1)=1,1,0),"")</f>
        <v/>
      </c>
      <c r="R6457" s="0" t="str">
        <f aca="false">IF(M6457=1,IF(COUNTIFS(C$2:C6457,C6457,M$2:M6457,1)=1,1,0),"")</f>
        <v/>
      </c>
      <c r="S6457" s="0" t="str">
        <f aca="false">IF(L6457=1,IF(COUNTIFS(C$2:C6457,C6457,L$2:L6457,1)=1,1,0),"")</f>
        <v/>
      </c>
      <c r="T6457" s="38" t="str">
        <f aca="false">IF(N6457="","",N6457+ROW()/10000000)</f>
        <v/>
      </c>
      <c r="U6457" s="0" t="str">
        <f aca="false">IF(G6457=1,IF(B6457="",1,0),"")</f>
        <v/>
      </c>
    </row>
    <row r="6458" customFormat="false" ht="15" hidden="false" customHeight="false" outlineLevel="0" collapsed="false">
      <c r="A6458" s="35"/>
      <c r="B6458" s="35"/>
      <c r="G6458" s="0" t="str">
        <f aca="false">IF(A6458="","",IF(AND(A6458&gt;=Debut,A6458&lt;Fin),1,0))</f>
        <v/>
      </c>
      <c r="H6458" s="0" t="str">
        <f aca="false">IF(G6458=1,INT(ROUND((A6458-Debut)*86400,0)/600),"")</f>
        <v/>
      </c>
      <c r="I6458" s="0" t="str">
        <f aca="false">IF(G6458=1,INT(ROUND((A6458-Debut)*86400,0)/3600),"")</f>
        <v/>
      </c>
      <c r="J6458" s="0" t="str">
        <f aca="false">IF(OR(A6458="",B6458=""),"",ROUND((B6458-A6458)*86400,0))</f>
        <v/>
      </c>
      <c r="K6458" s="37" t="str">
        <f aca="false">IF(G6458=1,IF(COUNTIFS($C:$C,C6458,$G:$G,1,$A:$A,"&gt;="&amp;(A6458-FenetreInterm/86400),$A:$A,"&lt;="&amp;A6458)&gt;=NbInterm,1,0),"")</f>
        <v/>
      </c>
      <c r="L6458" s="37" t="str">
        <f aca="false">IF(G6458=1,IF(B6458="",0,IF(J6458&lt;SeuilFugitive,1,0)),"")</f>
        <v/>
      </c>
      <c r="M6458" s="37" t="str">
        <f aca="false">IF(G6458=1,IF(B6458="",IF((Fin-A6458)*24&gt;SeuilFigee,1,0),IF(J6458&gt;SeuilFigee*3600,1,0)),"")</f>
        <v/>
      </c>
      <c r="N6458" s="0" t="str">
        <f aca="false">IF(G6458=1,IF(COUNTIF(H$2:H6458,H6458)=1,COUNTIF($H:$H,H6458),""),"")</f>
        <v/>
      </c>
      <c r="O6458" s="0" t="str">
        <f aca="false">IF(G6458=1,IF(COUNTIF(I$2:I6458,I6458)=1,COUNTIF($I:$I,I6458),""),"")</f>
        <v/>
      </c>
      <c r="P6458" s="38" t="str">
        <f aca="false">IF(G6458=1,IF(COUNTIFS(C$2:C6458,C6458,G$2:G6458,1)=1,COUNTIFS($C:$C,C6458,$G:$G,1)+ROW()/10000000,""),"")</f>
        <v/>
      </c>
      <c r="Q6458" s="0" t="str">
        <f aca="false">IF(K6458=1,IF(COUNTIFS(C$2:C6458,C6458,K$2:K6458,1)=1,1,0),"")</f>
        <v/>
      </c>
      <c r="R6458" s="0" t="str">
        <f aca="false">IF(M6458=1,IF(COUNTIFS(C$2:C6458,C6458,M$2:M6458,1)=1,1,0),"")</f>
        <v/>
      </c>
      <c r="S6458" s="0" t="str">
        <f aca="false">IF(L6458=1,IF(COUNTIFS(C$2:C6458,C6458,L$2:L6458,1)=1,1,0),"")</f>
        <v/>
      </c>
      <c r="T6458" s="38" t="str">
        <f aca="false">IF(N6458="","",N6458+ROW()/10000000)</f>
        <v/>
      </c>
      <c r="U6458" s="0" t="str">
        <f aca="false">IF(G6458=1,IF(B6458="",1,0),"")</f>
        <v/>
      </c>
    </row>
    <row r="6459" customFormat="false" ht="15" hidden="false" customHeight="false" outlineLevel="0" collapsed="false">
      <c r="A6459" s="35"/>
      <c r="B6459" s="35"/>
      <c r="G6459" s="0" t="str">
        <f aca="false">IF(A6459="","",IF(AND(A6459&gt;=Debut,A6459&lt;Fin),1,0))</f>
        <v/>
      </c>
      <c r="H6459" s="0" t="str">
        <f aca="false">IF(G6459=1,INT(ROUND((A6459-Debut)*86400,0)/600),"")</f>
        <v/>
      </c>
      <c r="I6459" s="0" t="str">
        <f aca="false">IF(G6459=1,INT(ROUND((A6459-Debut)*86400,0)/3600),"")</f>
        <v/>
      </c>
      <c r="J6459" s="0" t="str">
        <f aca="false">IF(OR(A6459="",B6459=""),"",ROUND((B6459-A6459)*86400,0))</f>
        <v/>
      </c>
      <c r="K6459" s="37" t="str">
        <f aca="false">IF(G6459=1,IF(COUNTIFS($C:$C,C6459,$G:$G,1,$A:$A,"&gt;="&amp;(A6459-FenetreInterm/86400),$A:$A,"&lt;="&amp;A6459)&gt;=NbInterm,1,0),"")</f>
        <v/>
      </c>
      <c r="L6459" s="37" t="str">
        <f aca="false">IF(G6459=1,IF(B6459="",0,IF(J6459&lt;SeuilFugitive,1,0)),"")</f>
        <v/>
      </c>
      <c r="M6459" s="37" t="str">
        <f aca="false">IF(G6459=1,IF(B6459="",IF((Fin-A6459)*24&gt;SeuilFigee,1,0),IF(J6459&gt;SeuilFigee*3600,1,0)),"")</f>
        <v/>
      </c>
      <c r="N6459" s="0" t="str">
        <f aca="false">IF(G6459=1,IF(COUNTIF(H$2:H6459,H6459)=1,COUNTIF($H:$H,H6459),""),"")</f>
        <v/>
      </c>
      <c r="O6459" s="0" t="str">
        <f aca="false">IF(G6459=1,IF(COUNTIF(I$2:I6459,I6459)=1,COUNTIF($I:$I,I6459),""),"")</f>
        <v/>
      </c>
      <c r="P6459" s="38" t="str">
        <f aca="false">IF(G6459=1,IF(COUNTIFS(C$2:C6459,C6459,G$2:G6459,1)=1,COUNTIFS($C:$C,C6459,$G:$G,1)+ROW()/10000000,""),"")</f>
        <v/>
      </c>
      <c r="Q6459" s="0" t="str">
        <f aca="false">IF(K6459=1,IF(COUNTIFS(C$2:C6459,C6459,K$2:K6459,1)=1,1,0),"")</f>
        <v/>
      </c>
      <c r="R6459" s="0" t="str">
        <f aca="false">IF(M6459=1,IF(COUNTIFS(C$2:C6459,C6459,M$2:M6459,1)=1,1,0),"")</f>
        <v/>
      </c>
      <c r="S6459" s="0" t="str">
        <f aca="false">IF(L6459=1,IF(COUNTIFS(C$2:C6459,C6459,L$2:L6459,1)=1,1,0),"")</f>
        <v/>
      </c>
      <c r="T6459" s="38" t="str">
        <f aca="false">IF(N6459="","",N6459+ROW()/10000000)</f>
        <v/>
      </c>
      <c r="U6459" s="0" t="str">
        <f aca="false">IF(G6459=1,IF(B6459="",1,0),"")</f>
        <v/>
      </c>
    </row>
    <row r="6460" customFormat="false" ht="15" hidden="false" customHeight="false" outlineLevel="0" collapsed="false">
      <c r="A6460" s="35"/>
      <c r="B6460" s="35"/>
      <c r="G6460" s="0" t="str">
        <f aca="false">IF(A6460="","",IF(AND(A6460&gt;=Debut,A6460&lt;Fin),1,0))</f>
        <v/>
      </c>
      <c r="H6460" s="0" t="str">
        <f aca="false">IF(G6460=1,INT(ROUND((A6460-Debut)*86400,0)/600),"")</f>
        <v/>
      </c>
      <c r="I6460" s="0" t="str">
        <f aca="false">IF(G6460=1,INT(ROUND((A6460-Debut)*86400,0)/3600),"")</f>
        <v/>
      </c>
      <c r="J6460" s="0" t="str">
        <f aca="false">IF(OR(A6460="",B6460=""),"",ROUND((B6460-A6460)*86400,0))</f>
        <v/>
      </c>
      <c r="K6460" s="37" t="str">
        <f aca="false">IF(G6460=1,IF(COUNTIFS($C:$C,C6460,$G:$G,1,$A:$A,"&gt;="&amp;(A6460-FenetreInterm/86400),$A:$A,"&lt;="&amp;A6460)&gt;=NbInterm,1,0),"")</f>
        <v/>
      </c>
      <c r="L6460" s="37" t="str">
        <f aca="false">IF(G6460=1,IF(B6460="",0,IF(J6460&lt;SeuilFugitive,1,0)),"")</f>
        <v/>
      </c>
      <c r="M6460" s="37" t="str">
        <f aca="false">IF(G6460=1,IF(B6460="",IF((Fin-A6460)*24&gt;SeuilFigee,1,0),IF(J6460&gt;SeuilFigee*3600,1,0)),"")</f>
        <v/>
      </c>
      <c r="N6460" s="0" t="str">
        <f aca="false">IF(G6460=1,IF(COUNTIF(H$2:H6460,H6460)=1,COUNTIF($H:$H,H6460),""),"")</f>
        <v/>
      </c>
      <c r="O6460" s="0" t="str">
        <f aca="false">IF(G6460=1,IF(COUNTIF(I$2:I6460,I6460)=1,COUNTIF($I:$I,I6460),""),"")</f>
        <v/>
      </c>
      <c r="P6460" s="38" t="str">
        <f aca="false">IF(G6460=1,IF(COUNTIFS(C$2:C6460,C6460,G$2:G6460,1)=1,COUNTIFS($C:$C,C6460,$G:$G,1)+ROW()/10000000,""),"")</f>
        <v/>
      </c>
      <c r="Q6460" s="0" t="str">
        <f aca="false">IF(K6460=1,IF(COUNTIFS(C$2:C6460,C6460,K$2:K6460,1)=1,1,0),"")</f>
        <v/>
      </c>
      <c r="R6460" s="0" t="str">
        <f aca="false">IF(M6460=1,IF(COUNTIFS(C$2:C6460,C6460,M$2:M6460,1)=1,1,0),"")</f>
        <v/>
      </c>
      <c r="S6460" s="0" t="str">
        <f aca="false">IF(L6460=1,IF(COUNTIFS(C$2:C6460,C6460,L$2:L6460,1)=1,1,0),"")</f>
        <v/>
      </c>
      <c r="T6460" s="38" t="str">
        <f aca="false">IF(N6460="","",N6460+ROW()/10000000)</f>
        <v/>
      </c>
      <c r="U6460" s="0" t="str">
        <f aca="false">IF(G6460=1,IF(B6460="",1,0),"")</f>
        <v/>
      </c>
    </row>
    <row r="6461" customFormat="false" ht="15" hidden="false" customHeight="false" outlineLevel="0" collapsed="false">
      <c r="A6461" s="35"/>
      <c r="B6461" s="35"/>
      <c r="G6461" s="0" t="str">
        <f aca="false">IF(A6461="","",IF(AND(A6461&gt;=Debut,A6461&lt;Fin),1,0))</f>
        <v/>
      </c>
      <c r="H6461" s="0" t="str">
        <f aca="false">IF(G6461=1,INT(ROUND((A6461-Debut)*86400,0)/600),"")</f>
        <v/>
      </c>
      <c r="I6461" s="0" t="str">
        <f aca="false">IF(G6461=1,INT(ROUND((A6461-Debut)*86400,0)/3600),"")</f>
        <v/>
      </c>
      <c r="J6461" s="0" t="str">
        <f aca="false">IF(OR(A6461="",B6461=""),"",ROUND((B6461-A6461)*86400,0))</f>
        <v/>
      </c>
      <c r="K6461" s="37" t="str">
        <f aca="false">IF(G6461=1,IF(COUNTIFS($C:$C,C6461,$G:$G,1,$A:$A,"&gt;="&amp;(A6461-FenetreInterm/86400),$A:$A,"&lt;="&amp;A6461)&gt;=NbInterm,1,0),"")</f>
        <v/>
      </c>
      <c r="L6461" s="37" t="str">
        <f aca="false">IF(G6461=1,IF(B6461="",0,IF(J6461&lt;SeuilFugitive,1,0)),"")</f>
        <v/>
      </c>
      <c r="M6461" s="37" t="str">
        <f aca="false">IF(G6461=1,IF(B6461="",IF((Fin-A6461)*24&gt;SeuilFigee,1,0),IF(J6461&gt;SeuilFigee*3600,1,0)),"")</f>
        <v/>
      </c>
      <c r="N6461" s="0" t="str">
        <f aca="false">IF(G6461=1,IF(COUNTIF(H$2:H6461,H6461)=1,COUNTIF($H:$H,H6461),""),"")</f>
        <v/>
      </c>
      <c r="O6461" s="0" t="str">
        <f aca="false">IF(G6461=1,IF(COUNTIF(I$2:I6461,I6461)=1,COUNTIF($I:$I,I6461),""),"")</f>
        <v/>
      </c>
      <c r="P6461" s="38" t="str">
        <f aca="false">IF(G6461=1,IF(COUNTIFS(C$2:C6461,C6461,G$2:G6461,1)=1,COUNTIFS($C:$C,C6461,$G:$G,1)+ROW()/10000000,""),"")</f>
        <v/>
      </c>
      <c r="Q6461" s="0" t="str">
        <f aca="false">IF(K6461=1,IF(COUNTIFS(C$2:C6461,C6461,K$2:K6461,1)=1,1,0),"")</f>
        <v/>
      </c>
      <c r="R6461" s="0" t="str">
        <f aca="false">IF(M6461=1,IF(COUNTIFS(C$2:C6461,C6461,M$2:M6461,1)=1,1,0),"")</f>
        <v/>
      </c>
      <c r="S6461" s="0" t="str">
        <f aca="false">IF(L6461=1,IF(COUNTIFS(C$2:C6461,C6461,L$2:L6461,1)=1,1,0),"")</f>
        <v/>
      </c>
      <c r="T6461" s="38" t="str">
        <f aca="false">IF(N6461="","",N6461+ROW()/10000000)</f>
        <v/>
      </c>
      <c r="U6461" s="0" t="str">
        <f aca="false">IF(G6461=1,IF(B6461="",1,0),"")</f>
        <v/>
      </c>
    </row>
    <row r="6462" customFormat="false" ht="15" hidden="false" customHeight="false" outlineLevel="0" collapsed="false">
      <c r="A6462" s="35"/>
      <c r="B6462" s="35"/>
      <c r="G6462" s="0" t="str">
        <f aca="false">IF(A6462="","",IF(AND(A6462&gt;=Debut,A6462&lt;Fin),1,0))</f>
        <v/>
      </c>
      <c r="H6462" s="0" t="str">
        <f aca="false">IF(G6462=1,INT(ROUND((A6462-Debut)*86400,0)/600),"")</f>
        <v/>
      </c>
      <c r="I6462" s="0" t="str">
        <f aca="false">IF(G6462=1,INT(ROUND((A6462-Debut)*86400,0)/3600),"")</f>
        <v/>
      </c>
      <c r="J6462" s="0" t="str">
        <f aca="false">IF(OR(A6462="",B6462=""),"",ROUND((B6462-A6462)*86400,0))</f>
        <v/>
      </c>
      <c r="K6462" s="37" t="str">
        <f aca="false">IF(G6462=1,IF(COUNTIFS($C:$C,C6462,$G:$G,1,$A:$A,"&gt;="&amp;(A6462-FenetreInterm/86400),$A:$A,"&lt;="&amp;A6462)&gt;=NbInterm,1,0),"")</f>
        <v/>
      </c>
      <c r="L6462" s="37" t="str">
        <f aca="false">IF(G6462=1,IF(B6462="",0,IF(J6462&lt;SeuilFugitive,1,0)),"")</f>
        <v/>
      </c>
      <c r="M6462" s="37" t="str">
        <f aca="false">IF(G6462=1,IF(B6462="",IF((Fin-A6462)*24&gt;SeuilFigee,1,0),IF(J6462&gt;SeuilFigee*3600,1,0)),"")</f>
        <v/>
      </c>
      <c r="N6462" s="0" t="str">
        <f aca="false">IF(G6462=1,IF(COUNTIF(H$2:H6462,H6462)=1,COUNTIF($H:$H,H6462),""),"")</f>
        <v/>
      </c>
      <c r="O6462" s="0" t="str">
        <f aca="false">IF(G6462=1,IF(COUNTIF(I$2:I6462,I6462)=1,COUNTIF($I:$I,I6462),""),"")</f>
        <v/>
      </c>
      <c r="P6462" s="38" t="str">
        <f aca="false">IF(G6462=1,IF(COUNTIFS(C$2:C6462,C6462,G$2:G6462,1)=1,COUNTIFS($C:$C,C6462,$G:$G,1)+ROW()/10000000,""),"")</f>
        <v/>
      </c>
      <c r="Q6462" s="0" t="str">
        <f aca="false">IF(K6462=1,IF(COUNTIFS(C$2:C6462,C6462,K$2:K6462,1)=1,1,0),"")</f>
        <v/>
      </c>
      <c r="R6462" s="0" t="str">
        <f aca="false">IF(M6462=1,IF(COUNTIFS(C$2:C6462,C6462,M$2:M6462,1)=1,1,0),"")</f>
        <v/>
      </c>
      <c r="S6462" s="0" t="str">
        <f aca="false">IF(L6462=1,IF(COUNTIFS(C$2:C6462,C6462,L$2:L6462,1)=1,1,0),"")</f>
        <v/>
      </c>
      <c r="T6462" s="38" t="str">
        <f aca="false">IF(N6462="","",N6462+ROW()/10000000)</f>
        <v/>
      </c>
      <c r="U6462" s="0" t="str">
        <f aca="false">IF(G6462=1,IF(B6462="",1,0),"")</f>
        <v/>
      </c>
    </row>
    <row r="6463" customFormat="false" ht="15" hidden="false" customHeight="false" outlineLevel="0" collapsed="false">
      <c r="A6463" s="35"/>
      <c r="B6463" s="35"/>
      <c r="G6463" s="0" t="str">
        <f aca="false">IF(A6463="","",IF(AND(A6463&gt;=Debut,A6463&lt;Fin),1,0))</f>
        <v/>
      </c>
      <c r="H6463" s="0" t="str">
        <f aca="false">IF(G6463=1,INT(ROUND((A6463-Debut)*86400,0)/600),"")</f>
        <v/>
      </c>
      <c r="I6463" s="0" t="str">
        <f aca="false">IF(G6463=1,INT(ROUND((A6463-Debut)*86400,0)/3600),"")</f>
        <v/>
      </c>
      <c r="J6463" s="0" t="str">
        <f aca="false">IF(OR(A6463="",B6463=""),"",ROUND((B6463-A6463)*86400,0))</f>
        <v/>
      </c>
      <c r="K6463" s="37" t="str">
        <f aca="false">IF(G6463=1,IF(COUNTIFS($C:$C,C6463,$G:$G,1,$A:$A,"&gt;="&amp;(A6463-FenetreInterm/86400),$A:$A,"&lt;="&amp;A6463)&gt;=NbInterm,1,0),"")</f>
        <v/>
      </c>
      <c r="L6463" s="37" t="str">
        <f aca="false">IF(G6463=1,IF(B6463="",0,IF(J6463&lt;SeuilFugitive,1,0)),"")</f>
        <v/>
      </c>
      <c r="M6463" s="37" t="str">
        <f aca="false">IF(G6463=1,IF(B6463="",IF((Fin-A6463)*24&gt;SeuilFigee,1,0),IF(J6463&gt;SeuilFigee*3600,1,0)),"")</f>
        <v/>
      </c>
      <c r="N6463" s="0" t="str">
        <f aca="false">IF(G6463=1,IF(COUNTIF(H$2:H6463,H6463)=1,COUNTIF($H:$H,H6463),""),"")</f>
        <v/>
      </c>
      <c r="O6463" s="0" t="str">
        <f aca="false">IF(G6463=1,IF(COUNTIF(I$2:I6463,I6463)=1,COUNTIF($I:$I,I6463),""),"")</f>
        <v/>
      </c>
      <c r="P6463" s="38" t="str">
        <f aca="false">IF(G6463=1,IF(COUNTIFS(C$2:C6463,C6463,G$2:G6463,1)=1,COUNTIFS($C:$C,C6463,$G:$G,1)+ROW()/10000000,""),"")</f>
        <v/>
      </c>
      <c r="Q6463" s="0" t="str">
        <f aca="false">IF(K6463=1,IF(COUNTIFS(C$2:C6463,C6463,K$2:K6463,1)=1,1,0),"")</f>
        <v/>
      </c>
      <c r="R6463" s="0" t="str">
        <f aca="false">IF(M6463=1,IF(COUNTIFS(C$2:C6463,C6463,M$2:M6463,1)=1,1,0),"")</f>
        <v/>
      </c>
      <c r="S6463" s="0" t="str">
        <f aca="false">IF(L6463=1,IF(COUNTIFS(C$2:C6463,C6463,L$2:L6463,1)=1,1,0),"")</f>
        <v/>
      </c>
      <c r="T6463" s="38" t="str">
        <f aca="false">IF(N6463="","",N6463+ROW()/10000000)</f>
        <v/>
      </c>
      <c r="U6463" s="0" t="str">
        <f aca="false">IF(G6463=1,IF(B6463="",1,0),"")</f>
        <v/>
      </c>
    </row>
    <row r="6464" customFormat="false" ht="15" hidden="false" customHeight="false" outlineLevel="0" collapsed="false">
      <c r="A6464" s="35"/>
      <c r="B6464" s="35"/>
      <c r="G6464" s="0" t="str">
        <f aca="false">IF(A6464="","",IF(AND(A6464&gt;=Debut,A6464&lt;Fin),1,0))</f>
        <v/>
      </c>
      <c r="H6464" s="0" t="str">
        <f aca="false">IF(G6464=1,INT(ROUND((A6464-Debut)*86400,0)/600),"")</f>
        <v/>
      </c>
      <c r="I6464" s="0" t="str">
        <f aca="false">IF(G6464=1,INT(ROUND((A6464-Debut)*86400,0)/3600),"")</f>
        <v/>
      </c>
      <c r="J6464" s="0" t="str">
        <f aca="false">IF(OR(A6464="",B6464=""),"",ROUND((B6464-A6464)*86400,0))</f>
        <v/>
      </c>
      <c r="K6464" s="37" t="str">
        <f aca="false">IF(G6464=1,IF(COUNTIFS($C:$C,C6464,$G:$G,1,$A:$A,"&gt;="&amp;(A6464-FenetreInterm/86400),$A:$A,"&lt;="&amp;A6464)&gt;=NbInterm,1,0),"")</f>
        <v/>
      </c>
      <c r="L6464" s="37" t="str">
        <f aca="false">IF(G6464=1,IF(B6464="",0,IF(J6464&lt;SeuilFugitive,1,0)),"")</f>
        <v/>
      </c>
      <c r="M6464" s="37" t="str">
        <f aca="false">IF(G6464=1,IF(B6464="",IF((Fin-A6464)*24&gt;SeuilFigee,1,0),IF(J6464&gt;SeuilFigee*3600,1,0)),"")</f>
        <v/>
      </c>
      <c r="N6464" s="0" t="str">
        <f aca="false">IF(G6464=1,IF(COUNTIF(H$2:H6464,H6464)=1,COUNTIF($H:$H,H6464),""),"")</f>
        <v/>
      </c>
      <c r="O6464" s="0" t="str">
        <f aca="false">IF(G6464=1,IF(COUNTIF(I$2:I6464,I6464)=1,COUNTIF($I:$I,I6464),""),"")</f>
        <v/>
      </c>
      <c r="P6464" s="38" t="str">
        <f aca="false">IF(G6464=1,IF(COUNTIFS(C$2:C6464,C6464,G$2:G6464,1)=1,COUNTIFS($C:$C,C6464,$G:$G,1)+ROW()/10000000,""),"")</f>
        <v/>
      </c>
      <c r="Q6464" s="0" t="str">
        <f aca="false">IF(K6464=1,IF(COUNTIFS(C$2:C6464,C6464,K$2:K6464,1)=1,1,0),"")</f>
        <v/>
      </c>
      <c r="R6464" s="0" t="str">
        <f aca="false">IF(M6464=1,IF(COUNTIFS(C$2:C6464,C6464,M$2:M6464,1)=1,1,0),"")</f>
        <v/>
      </c>
      <c r="S6464" s="0" t="str">
        <f aca="false">IF(L6464=1,IF(COUNTIFS(C$2:C6464,C6464,L$2:L6464,1)=1,1,0),"")</f>
        <v/>
      </c>
      <c r="T6464" s="38" t="str">
        <f aca="false">IF(N6464="","",N6464+ROW()/10000000)</f>
        <v/>
      </c>
      <c r="U6464" s="0" t="str">
        <f aca="false">IF(G6464=1,IF(B6464="",1,0),"")</f>
        <v/>
      </c>
    </row>
    <row r="6465" customFormat="false" ht="15" hidden="false" customHeight="false" outlineLevel="0" collapsed="false">
      <c r="A6465" s="35"/>
      <c r="B6465" s="35"/>
      <c r="G6465" s="0" t="str">
        <f aca="false">IF(A6465="","",IF(AND(A6465&gt;=Debut,A6465&lt;Fin),1,0))</f>
        <v/>
      </c>
      <c r="H6465" s="0" t="str">
        <f aca="false">IF(G6465=1,INT(ROUND((A6465-Debut)*86400,0)/600),"")</f>
        <v/>
      </c>
      <c r="I6465" s="0" t="str">
        <f aca="false">IF(G6465=1,INT(ROUND((A6465-Debut)*86400,0)/3600),"")</f>
        <v/>
      </c>
      <c r="J6465" s="0" t="str">
        <f aca="false">IF(OR(A6465="",B6465=""),"",ROUND((B6465-A6465)*86400,0))</f>
        <v/>
      </c>
      <c r="K6465" s="37" t="str">
        <f aca="false">IF(G6465=1,IF(COUNTIFS($C:$C,C6465,$G:$G,1,$A:$A,"&gt;="&amp;(A6465-FenetreInterm/86400),$A:$A,"&lt;="&amp;A6465)&gt;=NbInterm,1,0),"")</f>
        <v/>
      </c>
      <c r="L6465" s="37" t="str">
        <f aca="false">IF(G6465=1,IF(B6465="",0,IF(J6465&lt;SeuilFugitive,1,0)),"")</f>
        <v/>
      </c>
      <c r="M6465" s="37" t="str">
        <f aca="false">IF(G6465=1,IF(B6465="",IF((Fin-A6465)*24&gt;SeuilFigee,1,0),IF(J6465&gt;SeuilFigee*3600,1,0)),"")</f>
        <v/>
      </c>
      <c r="N6465" s="0" t="str">
        <f aca="false">IF(G6465=1,IF(COUNTIF(H$2:H6465,H6465)=1,COUNTIF($H:$H,H6465),""),"")</f>
        <v/>
      </c>
      <c r="O6465" s="0" t="str">
        <f aca="false">IF(G6465=1,IF(COUNTIF(I$2:I6465,I6465)=1,COUNTIF($I:$I,I6465),""),"")</f>
        <v/>
      </c>
      <c r="P6465" s="38" t="str">
        <f aca="false">IF(G6465=1,IF(COUNTIFS(C$2:C6465,C6465,G$2:G6465,1)=1,COUNTIFS($C:$C,C6465,$G:$G,1)+ROW()/10000000,""),"")</f>
        <v/>
      </c>
      <c r="Q6465" s="0" t="str">
        <f aca="false">IF(K6465=1,IF(COUNTIFS(C$2:C6465,C6465,K$2:K6465,1)=1,1,0),"")</f>
        <v/>
      </c>
      <c r="R6465" s="0" t="str">
        <f aca="false">IF(M6465=1,IF(COUNTIFS(C$2:C6465,C6465,M$2:M6465,1)=1,1,0),"")</f>
        <v/>
      </c>
      <c r="S6465" s="0" t="str">
        <f aca="false">IF(L6465=1,IF(COUNTIFS(C$2:C6465,C6465,L$2:L6465,1)=1,1,0),"")</f>
        <v/>
      </c>
      <c r="T6465" s="38" t="str">
        <f aca="false">IF(N6465="","",N6465+ROW()/10000000)</f>
        <v/>
      </c>
      <c r="U6465" s="0" t="str">
        <f aca="false">IF(G6465=1,IF(B6465="",1,0),"")</f>
        <v/>
      </c>
    </row>
    <row r="6466" customFormat="false" ht="15" hidden="false" customHeight="false" outlineLevel="0" collapsed="false">
      <c r="A6466" s="35"/>
      <c r="B6466" s="35"/>
      <c r="G6466" s="0" t="str">
        <f aca="false">IF(A6466="","",IF(AND(A6466&gt;=Debut,A6466&lt;Fin),1,0))</f>
        <v/>
      </c>
      <c r="H6466" s="0" t="str">
        <f aca="false">IF(G6466=1,INT(ROUND((A6466-Debut)*86400,0)/600),"")</f>
        <v/>
      </c>
      <c r="I6466" s="0" t="str">
        <f aca="false">IF(G6466=1,INT(ROUND((A6466-Debut)*86400,0)/3600),"")</f>
        <v/>
      </c>
      <c r="J6466" s="0" t="str">
        <f aca="false">IF(OR(A6466="",B6466=""),"",ROUND((B6466-A6466)*86400,0))</f>
        <v/>
      </c>
      <c r="K6466" s="37" t="str">
        <f aca="false">IF(G6466=1,IF(COUNTIFS($C:$C,C6466,$G:$G,1,$A:$A,"&gt;="&amp;(A6466-FenetreInterm/86400),$A:$A,"&lt;="&amp;A6466)&gt;=NbInterm,1,0),"")</f>
        <v/>
      </c>
      <c r="L6466" s="37" t="str">
        <f aca="false">IF(G6466=1,IF(B6466="",0,IF(J6466&lt;SeuilFugitive,1,0)),"")</f>
        <v/>
      </c>
      <c r="M6466" s="37" t="str">
        <f aca="false">IF(G6466=1,IF(B6466="",IF((Fin-A6466)*24&gt;SeuilFigee,1,0),IF(J6466&gt;SeuilFigee*3600,1,0)),"")</f>
        <v/>
      </c>
      <c r="N6466" s="0" t="str">
        <f aca="false">IF(G6466=1,IF(COUNTIF(H$2:H6466,H6466)=1,COUNTIF($H:$H,H6466),""),"")</f>
        <v/>
      </c>
      <c r="O6466" s="0" t="str">
        <f aca="false">IF(G6466=1,IF(COUNTIF(I$2:I6466,I6466)=1,COUNTIF($I:$I,I6466),""),"")</f>
        <v/>
      </c>
      <c r="P6466" s="38" t="str">
        <f aca="false">IF(G6466=1,IF(COUNTIFS(C$2:C6466,C6466,G$2:G6466,1)=1,COUNTIFS($C:$C,C6466,$G:$G,1)+ROW()/10000000,""),"")</f>
        <v/>
      </c>
      <c r="Q6466" s="0" t="str">
        <f aca="false">IF(K6466=1,IF(COUNTIFS(C$2:C6466,C6466,K$2:K6466,1)=1,1,0),"")</f>
        <v/>
      </c>
      <c r="R6466" s="0" t="str">
        <f aca="false">IF(M6466=1,IF(COUNTIFS(C$2:C6466,C6466,M$2:M6466,1)=1,1,0),"")</f>
        <v/>
      </c>
      <c r="S6466" s="0" t="str">
        <f aca="false">IF(L6466=1,IF(COUNTIFS(C$2:C6466,C6466,L$2:L6466,1)=1,1,0),"")</f>
        <v/>
      </c>
      <c r="T6466" s="38" t="str">
        <f aca="false">IF(N6466="","",N6466+ROW()/10000000)</f>
        <v/>
      </c>
      <c r="U6466" s="0" t="str">
        <f aca="false">IF(G6466=1,IF(B6466="",1,0),"")</f>
        <v/>
      </c>
    </row>
    <row r="6467" customFormat="false" ht="15" hidden="false" customHeight="false" outlineLevel="0" collapsed="false">
      <c r="A6467" s="35"/>
      <c r="B6467" s="35"/>
      <c r="G6467" s="0" t="str">
        <f aca="false">IF(A6467="","",IF(AND(A6467&gt;=Debut,A6467&lt;Fin),1,0))</f>
        <v/>
      </c>
      <c r="H6467" s="0" t="str">
        <f aca="false">IF(G6467=1,INT(ROUND((A6467-Debut)*86400,0)/600),"")</f>
        <v/>
      </c>
      <c r="I6467" s="0" t="str">
        <f aca="false">IF(G6467=1,INT(ROUND((A6467-Debut)*86400,0)/3600),"")</f>
        <v/>
      </c>
      <c r="J6467" s="0" t="str">
        <f aca="false">IF(OR(A6467="",B6467=""),"",ROUND((B6467-A6467)*86400,0))</f>
        <v/>
      </c>
      <c r="K6467" s="37" t="str">
        <f aca="false">IF(G6467=1,IF(COUNTIFS($C:$C,C6467,$G:$G,1,$A:$A,"&gt;="&amp;(A6467-FenetreInterm/86400),$A:$A,"&lt;="&amp;A6467)&gt;=NbInterm,1,0),"")</f>
        <v/>
      </c>
      <c r="L6467" s="37" t="str">
        <f aca="false">IF(G6467=1,IF(B6467="",0,IF(J6467&lt;SeuilFugitive,1,0)),"")</f>
        <v/>
      </c>
      <c r="M6467" s="37" t="str">
        <f aca="false">IF(G6467=1,IF(B6467="",IF((Fin-A6467)*24&gt;SeuilFigee,1,0),IF(J6467&gt;SeuilFigee*3600,1,0)),"")</f>
        <v/>
      </c>
      <c r="N6467" s="0" t="str">
        <f aca="false">IF(G6467=1,IF(COUNTIF(H$2:H6467,H6467)=1,COUNTIF($H:$H,H6467),""),"")</f>
        <v/>
      </c>
      <c r="O6467" s="0" t="str">
        <f aca="false">IF(G6467=1,IF(COUNTIF(I$2:I6467,I6467)=1,COUNTIF($I:$I,I6467),""),"")</f>
        <v/>
      </c>
      <c r="P6467" s="38" t="str">
        <f aca="false">IF(G6467=1,IF(COUNTIFS(C$2:C6467,C6467,G$2:G6467,1)=1,COUNTIFS($C:$C,C6467,$G:$G,1)+ROW()/10000000,""),"")</f>
        <v/>
      </c>
      <c r="Q6467" s="0" t="str">
        <f aca="false">IF(K6467=1,IF(COUNTIFS(C$2:C6467,C6467,K$2:K6467,1)=1,1,0),"")</f>
        <v/>
      </c>
      <c r="R6467" s="0" t="str">
        <f aca="false">IF(M6467=1,IF(COUNTIFS(C$2:C6467,C6467,M$2:M6467,1)=1,1,0),"")</f>
        <v/>
      </c>
      <c r="S6467" s="0" t="str">
        <f aca="false">IF(L6467=1,IF(COUNTIFS(C$2:C6467,C6467,L$2:L6467,1)=1,1,0),"")</f>
        <v/>
      </c>
      <c r="T6467" s="38" t="str">
        <f aca="false">IF(N6467="","",N6467+ROW()/10000000)</f>
        <v/>
      </c>
      <c r="U6467" s="0" t="str">
        <f aca="false">IF(G6467=1,IF(B6467="",1,0),"")</f>
        <v/>
      </c>
    </row>
    <row r="6468" customFormat="false" ht="15" hidden="false" customHeight="false" outlineLevel="0" collapsed="false">
      <c r="A6468" s="35"/>
      <c r="B6468" s="35"/>
      <c r="G6468" s="0" t="str">
        <f aca="false">IF(A6468="","",IF(AND(A6468&gt;=Debut,A6468&lt;Fin),1,0))</f>
        <v/>
      </c>
      <c r="H6468" s="0" t="str">
        <f aca="false">IF(G6468=1,INT(ROUND((A6468-Debut)*86400,0)/600),"")</f>
        <v/>
      </c>
      <c r="I6468" s="0" t="str">
        <f aca="false">IF(G6468=1,INT(ROUND((A6468-Debut)*86400,0)/3600),"")</f>
        <v/>
      </c>
      <c r="J6468" s="0" t="str">
        <f aca="false">IF(OR(A6468="",B6468=""),"",ROUND((B6468-A6468)*86400,0))</f>
        <v/>
      </c>
      <c r="K6468" s="37" t="str">
        <f aca="false">IF(G6468=1,IF(COUNTIFS($C:$C,C6468,$G:$G,1,$A:$A,"&gt;="&amp;(A6468-FenetreInterm/86400),$A:$A,"&lt;="&amp;A6468)&gt;=NbInterm,1,0),"")</f>
        <v/>
      </c>
      <c r="L6468" s="37" t="str">
        <f aca="false">IF(G6468=1,IF(B6468="",0,IF(J6468&lt;SeuilFugitive,1,0)),"")</f>
        <v/>
      </c>
      <c r="M6468" s="37" t="str">
        <f aca="false">IF(G6468=1,IF(B6468="",IF((Fin-A6468)*24&gt;SeuilFigee,1,0),IF(J6468&gt;SeuilFigee*3600,1,0)),"")</f>
        <v/>
      </c>
      <c r="N6468" s="0" t="str">
        <f aca="false">IF(G6468=1,IF(COUNTIF(H$2:H6468,H6468)=1,COUNTIF($H:$H,H6468),""),"")</f>
        <v/>
      </c>
      <c r="O6468" s="0" t="str">
        <f aca="false">IF(G6468=1,IF(COUNTIF(I$2:I6468,I6468)=1,COUNTIF($I:$I,I6468),""),"")</f>
        <v/>
      </c>
      <c r="P6468" s="38" t="str">
        <f aca="false">IF(G6468=1,IF(COUNTIFS(C$2:C6468,C6468,G$2:G6468,1)=1,COUNTIFS($C:$C,C6468,$G:$G,1)+ROW()/10000000,""),"")</f>
        <v/>
      </c>
      <c r="Q6468" s="0" t="str">
        <f aca="false">IF(K6468=1,IF(COUNTIFS(C$2:C6468,C6468,K$2:K6468,1)=1,1,0),"")</f>
        <v/>
      </c>
      <c r="R6468" s="0" t="str">
        <f aca="false">IF(M6468=1,IF(COUNTIFS(C$2:C6468,C6468,M$2:M6468,1)=1,1,0),"")</f>
        <v/>
      </c>
      <c r="S6468" s="0" t="str">
        <f aca="false">IF(L6468=1,IF(COUNTIFS(C$2:C6468,C6468,L$2:L6468,1)=1,1,0),"")</f>
        <v/>
      </c>
      <c r="T6468" s="38" t="str">
        <f aca="false">IF(N6468="","",N6468+ROW()/10000000)</f>
        <v/>
      </c>
      <c r="U6468" s="0" t="str">
        <f aca="false">IF(G6468=1,IF(B6468="",1,0),"")</f>
        <v/>
      </c>
    </row>
    <row r="6469" customFormat="false" ht="15" hidden="false" customHeight="false" outlineLevel="0" collapsed="false">
      <c r="A6469" s="35"/>
      <c r="B6469" s="35"/>
      <c r="G6469" s="0" t="str">
        <f aca="false">IF(A6469="","",IF(AND(A6469&gt;=Debut,A6469&lt;Fin),1,0))</f>
        <v/>
      </c>
      <c r="H6469" s="0" t="str">
        <f aca="false">IF(G6469=1,INT(ROUND((A6469-Debut)*86400,0)/600),"")</f>
        <v/>
      </c>
      <c r="I6469" s="0" t="str">
        <f aca="false">IF(G6469=1,INT(ROUND((A6469-Debut)*86400,0)/3600),"")</f>
        <v/>
      </c>
      <c r="J6469" s="0" t="str">
        <f aca="false">IF(OR(A6469="",B6469=""),"",ROUND((B6469-A6469)*86400,0))</f>
        <v/>
      </c>
      <c r="K6469" s="37" t="str">
        <f aca="false">IF(G6469=1,IF(COUNTIFS($C:$C,C6469,$G:$G,1,$A:$A,"&gt;="&amp;(A6469-FenetreInterm/86400),$A:$A,"&lt;="&amp;A6469)&gt;=NbInterm,1,0),"")</f>
        <v/>
      </c>
      <c r="L6469" s="37" t="str">
        <f aca="false">IF(G6469=1,IF(B6469="",0,IF(J6469&lt;SeuilFugitive,1,0)),"")</f>
        <v/>
      </c>
      <c r="M6469" s="37" t="str">
        <f aca="false">IF(G6469=1,IF(B6469="",IF((Fin-A6469)*24&gt;SeuilFigee,1,0),IF(J6469&gt;SeuilFigee*3600,1,0)),"")</f>
        <v/>
      </c>
      <c r="N6469" s="0" t="str">
        <f aca="false">IF(G6469=1,IF(COUNTIF(H$2:H6469,H6469)=1,COUNTIF($H:$H,H6469),""),"")</f>
        <v/>
      </c>
      <c r="O6469" s="0" t="str">
        <f aca="false">IF(G6469=1,IF(COUNTIF(I$2:I6469,I6469)=1,COUNTIF($I:$I,I6469),""),"")</f>
        <v/>
      </c>
      <c r="P6469" s="38" t="str">
        <f aca="false">IF(G6469=1,IF(COUNTIFS(C$2:C6469,C6469,G$2:G6469,1)=1,COUNTIFS($C:$C,C6469,$G:$G,1)+ROW()/10000000,""),"")</f>
        <v/>
      </c>
      <c r="Q6469" s="0" t="str">
        <f aca="false">IF(K6469=1,IF(COUNTIFS(C$2:C6469,C6469,K$2:K6469,1)=1,1,0),"")</f>
        <v/>
      </c>
      <c r="R6469" s="0" t="str">
        <f aca="false">IF(M6469=1,IF(COUNTIFS(C$2:C6469,C6469,M$2:M6469,1)=1,1,0),"")</f>
        <v/>
      </c>
      <c r="S6469" s="0" t="str">
        <f aca="false">IF(L6469=1,IF(COUNTIFS(C$2:C6469,C6469,L$2:L6469,1)=1,1,0),"")</f>
        <v/>
      </c>
      <c r="T6469" s="38" t="str">
        <f aca="false">IF(N6469="","",N6469+ROW()/10000000)</f>
        <v/>
      </c>
      <c r="U6469" s="0" t="str">
        <f aca="false">IF(G6469=1,IF(B6469="",1,0),"")</f>
        <v/>
      </c>
    </row>
    <row r="6470" customFormat="false" ht="15" hidden="false" customHeight="false" outlineLevel="0" collapsed="false">
      <c r="A6470" s="35"/>
      <c r="B6470" s="35"/>
      <c r="G6470" s="0" t="str">
        <f aca="false">IF(A6470="","",IF(AND(A6470&gt;=Debut,A6470&lt;Fin),1,0))</f>
        <v/>
      </c>
      <c r="H6470" s="0" t="str">
        <f aca="false">IF(G6470=1,INT(ROUND((A6470-Debut)*86400,0)/600),"")</f>
        <v/>
      </c>
      <c r="I6470" s="0" t="str">
        <f aca="false">IF(G6470=1,INT(ROUND((A6470-Debut)*86400,0)/3600),"")</f>
        <v/>
      </c>
      <c r="J6470" s="0" t="str">
        <f aca="false">IF(OR(A6470="",B6470=""),"",ROUND((B6470-A6470)*86400,0))</f>
        <v/>
      </c>
      <c r="K6470" s="37" t="str">
        <f aca="false">IF(G6470=1,IF(COUNTIFS($C:$C,C6470,$G:$G,1,$A:$A,"&gt;="&amp;(A6470-FenetreInterm/86400),$A:$A,"&lt;="&amp;A6470)&gt;=NbInterm,1,0),"")</f>
        <v/>
      </c>
      <c r="L6470" s="37" t="str">
        <f aca="false">IF(G6470=1,IF(B6470="",0,IF(J6470&lt;SeuilFugitive,1,0)),"")</f>
        <v/>
      </c>
      <c r="M6470" s="37" t="str">
        <f aca="false">IF(G6470=1,IF(B6470="",IF((Fin-A6470)*24&gt;SeuilFigee,1,0),IF(J6470&gt;SeuilFigee*3600,1,0)),"")</f>
        <v/>
      </c>
      <c r="N6470" s="0" t="str">
        <f aca="false">IF(G6470=1,IF(COUNTIF(H$2:H6470,H6470)=1,COUNTIF($H:$H,H6470),""),"")</f>
        <v/>
      </c>
      <c r="O6470" s="0" t="str">
        <f aca="false">IF(G6470=1,IF(COUNTIF(I$2:I6470,I6470)=1,COUNTIF($I:$I,I6470),""),"")</f>
        <v/>
      </c>
      <c r="P6470" s="38" t="str">
        <f aca="false">IF(G6470=1,IF(COUNTIFS(C$2:C6470,C6470,G$2:G6470,1)=1,COUNTIFS($C:$C,C6470,$G:$G,1)+ROW()/10000000,""),"")</f>
        <v/>
      </c>
      <c r="Q6470" s="0" t="str">
        <f aca="false">IF(K6470=1,IF(COUNTIFS(C$2:C6470,C6470,K$2:K6470,1)=1,1,0),"")</f>
        <v/>
      </c>
      <c r="R6470" s="0" t="str">
        <f aca="false">IF(M6470=1,IF(COUNTIFS(C$2:C6470,C6470,M$2:M6470,1)=1,1,0),"")</f>
        <v/>
      </c>
      <c r="S6470" s="0" t="str">
        <f aca="false">IF(L6470=1,IF(COUNTIFS(C$2:C6470,C6470,L$2:L6470,1)=1,1,0),"")</f>
        <v/>
      </c>
      <c r="T6470" s="38" t="str">
        <f aca="false">IF(N6470="","",N6470+ROW()/10000000)</f>
        <v/>
      </c>
      <c r="U6470" s="0" t="str">
        <f aca="false">IF(G6470=1,IF(B6470="",1,0),"")</f>
        <v/>
      </c>
    </row>
    <row r="6471" customFormat="false" ht="15" hidden="false" customHeight="false" outlineLevel="0" collapsed="false">
      <c r="A6471" s="35"/>
      <c r="B6471" s="35"/>
      <c r="G6471" s="0" t="str">
        <f aca="false">IF(A6471="","",IF(AND(A6471&gt;=Debut,A6471&lt;Fin),1,0))</f>
        <v/>
      </c>
      <c r="H6471" s="0" t="str">
        <f aca="false">IF(G6471=1,INT(ROUND((A6471-Debut)*86400,0)/600),"")</f>
        <v/>
      </c>
      <c r="I6471" s="0" t="str">
        <f aca="false">IF(G6471=1,INT(ROUND((A6471-Debut)*86400,0)/3600),"")</f>
        <v/>
      </c>
      <c r="J6471" s="0" t="str">
        <f aca="false">IF(OR(A6471="",B6471=""),"",ROUND((B6471-A6471)*86400,0))</f>
        <v/>
      </c>
      <c r="K6471" s="37" t="str">
        <f aca="false">IF(G6471=1,IF(COUNTIFS($C:$C,C6471,$G:$G,1,$A:$A,"&gt;="&amp;(A6471-FenetreInterm/86400),$A:$A,"&lt;="&amp;A6471)&gt;=NbInterm,1,0),"")</f>
        <v/>
      </c>
      <c r="L6471" s="37" t="str">
        <f aca="false">IF(G6471=1,IF(B6471="",0,IF(J6471&lt;SeuilFugitive,1,0)),"")</f>
        <v/>
      </c>
      <c r="M6471" s="37" t="str">
        <f aca="false">IF(G6471=1,IF(B6471="",IF((Fin-A6471)*24&gt;SeuilFigee,1,0),IF(J6471&gt;SeuilFigee*3600,1,0)),"")</f>
        <v/>
      </c>
      <c r="N6471" s="0" t="str">
        <f aca="false">IF(G6471=1,IF(COUNTIF(H$2:H6471,H6471)=1,COUNTIF($H:$H,H6471),""),"")</f>
        <v/>
      </c>
      <c r="O6471" s="0" t="str">
        <f aca="false">IF(G6471=1,IF(COUNTIF(I$2:I6471,I6471)=1,COUNTIF($I:$I,I6471),""),"")</f>
        <v/>
      </c>
      <c r="P6471" s="38" t="str">
        <f aca="false">IF(G6471=1,IF(COUNTIFS(C$2:C6471,C6471,G$2:G6471,1)=1,COUNTIFS($C:$C,C6471,$G:$G,1)+ROW()/10000000,""),"")</f>
        <v/>
      </c>
      <c r="Q6471" s="0" t="str">
        <f aca="false">IF(K6471=1,IF(COUNTIFS(C$2:C6471,C6471,K$2:K6471,1)=1,1,0),"")</f>
        <v/>
      </c>
      <c r="R6471" s="0" t="str">
        <f aca="false">IF(M6471=1,IF(COUNTIFS(C$2:C6471,C6471,M$2:M6471,1)=1,1,0),"")</f>
        <v/>
      </c>
      <c r="S6471" s="0" t="str">
        <f aca="false">IF(L6471=1,IF(COUNTIFS(C$2:C6471,C6471,L$2:L6471,1)=1,1,0),"")</f>
        <v/>
      </c>
      <c r="T6471" s="38" t="str">
        <f aca="false">IF(N6471="","",N6471+ROW()/10000000)</f>
        <v/>
      </c>
      <c r="U6471" s="0" t="str">
        <f aca="false">IF(G6471=1,IF(B6471="",1,0),"")</f>
        <v/>
      </c>
    </row>
    <row r="6472" customFormat="false" ht="15" hidden="false" customHeight="false" outlineLevel="0" collapsed="false">
      <c r="A6472" s="35"/>
      <c r="B6472" s="35"/>
      <c r="G6472" s="0" t="str">
        <f aca="false">IF(A6472="","",IF(AND(A6472&gt;=Debut,A6472&lt;Fin),1,0))</f>
        <v/>
      </c>
      <c r="H6472" s="0" t="str">
        <f aca="false">IF(G6472=1,INT(ROUND((A6472-Debut)*86400,0)/600),"")</f>
        <v/>
      </c>
      <c r="I6472" s="0" t="str">
        <f aca="false">IF(G6472=1,INT(ROUND((A6472-Debut)*86400,0)/3600),"")</f>
        <v/>
      </c>
      <c r="J6472" s="0" t="str">
        <f aca="false">IF(OR(A6472="",B6472=""),"",ROUND((B6472-A6472)*86400,0))</f>
        <v/>
      </c>
      <c r="K6472" s="37" t="str">
        <f aca="false">IF(G6472=1,IF(COUNTIFS($C:$C,C6472,$G:$G,1,$A:$A,"&gt;="&amp;(A6472-FenetreInterm/86400),$A:$A,"&lt;="&amp;A6472)&gt;=NbInterm,1,0),"")</f>
        <v/>
      </c>
      <c r="L6472" s="37" t="str">
        <f aca="false">IF(G6472=1,IF(B6472="",0,IF(J6472&lt;SeuilFugitive,1,0)),"")</f>
        <v/>
      </c>
      <c r="M6472" s="37" t="str">
        <f aca="false">IF(G6472=1,IF(B6472="",IF((Fin-A6472)*24&gt;SeuilFigee,1,0),IF(J6472&gt;SeuilFigee*3600,1,0)),"")</f>
        <v/>
      </c>
      <c r="N6472" s="0" t="str">
        <f aca="false">IF(G6472=1,IF(COUNTIF(H$2:H6472,H6472)=1,COUNTIF($H:$H,H6472),""),"")</f>
        <v/>
      </c>
      <c r="O6472" s="0" t="str">
        <f aca="false">IF(G6472=1,IF(COUNTIF(I$2:I6472,I6472)=1,COUNTIF($I:$I,I6472),""),"")</f>
        <v/>
      </c>
      <c r="P6472" s="38" t="str">
        <f aca="false">IF(G6472=1,IF(COUNTIFS(C$2:C6472,C6472,G$2:G6472,1)=1,COUNTIFS($C:$C,C6472,$G:$G,1)+ROW()/10000000,""),"")</f>
        <v/>
      </c>
      <c r="Q6472" s="0" t="str">
        <f aca="false">IF(K6472=1,IF(COUNTIFS(C$2:C6472,C6472,K$2:K6472,1)=1,1,0),"")</f>
        <v/>
      </c>
      <c r="R6472" s="0" t="str">
        <f aca="false">IF(M6472=1,IF(COUNTIFS(C$2:C6472,C6472,M$2:M6472,1)=1,1,0),"")</f>
        <v/>
      </c>
      <c r="S6472" s="0" t="str">
        <f aca="false">IF(L6472=1,IF(COUNTIFS(C$2:C6472,C6472,L$2:L6472,1)=1,1,0),"")</f>
        <v/>
      </c>
      <c r="T6472" s="38" t="str">
        <f aca="false">IF(N6472="","",N6472+ROW()/10000000)</f>
        <v/>
      </c>
      <c r="U6472" s="0" t="str">
        <f aca="false">IF(G6472=1,IF(B6472="",1,0),"")</f>
        <v/>
      </c>
    </row>
    <row r="6473" customFormat="false" ht="15" hidden="false" customHeight="false" outlineLevel="0" collapsed="false">
      <c r="A6473" s="35"/>
      <c r="B6473" s="35"/>
      <c r="G6473" s="0" t="str">
        <f aca="false">IF(A6473="","",IF(AND(A6473&gt;=Debut,A6473&lt;Fin),1,0))</f>
        <v/>
      </c>
      <c r="H6473" s="0" t="str">
        <f aca="false">IF(G6473=1,INT(ROUND((A6473-Debut)*86400,0)/600),"")</f>
        <v/>
      </c>
      <c r="I6473" s="0" t="str">
        <f aca="false">IF(G6473=1,INT(ROUND((A6473-Debut)*86400,0)/3600),"")</f>
        <v/>
      </c>
      <c r="J6473" s="0" t="str">
        <f aca="false">IF(OR(A6473="",B6473=""),"",ROUND((B6473-A6473)*86400,0))</f>
        <v/>
      </c>
      <c r="K6473" s="37" t="str">
        <f aca="false">IF(G6473=1,IF(COUNTIFS($C:$C,C6473,$G:$G,1,$A:$A,"&gt;="&amp;(A6473-FenetreInterm/86400),$A:$A,"&lt;="&amp;A6473)&gt;=NbInterm,1,0),"")</f>
        <v/>
      </c>
      <c r="L6473" s="37" t="str">
        <f aca="false">IF(G6473=1,IF(B6473="",0,IF(J6473&lt;SeuilFugitive,1,0)),"")</f>
        <v/>
      </c>
      <c r="M6473" s="37" t="str">
        <f aca="false">IF(G6473=1,IF(B6473="",IF((Fin-A6473)*24&gt;SeuilFigee,1,0),IF(J6473&gt;SeuilFigee*3600,1,0)),"")</f>
        <v/>
      </c>
      <c r="N6473" s="0" t="str">
        <f aca="false">IF(G6473=1,IF(COUNTIF(H$2:H6473,H6473)=1,COUNTIF($H:$H,H6473),""),"")</f>
        <v/>
      </c>
      <c r="O6473" s="0" t="str">
        <f aca="false">IF(G6473=1,IF(COUNTIF(I$2:I6473,I6473)=1,COUNTIF($I:$I,I6473),""),"")</f>
        <v/>
      </c>
      <c r="P6473" s="38" t="str">
        <f aca="false">IF(G6473=1,IF(COUNTIFS(C$2:C6473,C6473,G$2:G6473,1)=1,COUNTIFS($C:$C,C6473,$G:$G,1)+ROW()/10000000,""),"")</f>
        <v/>
      </c>
      <c r="Q6473" s="0" t="str">
        <f aca="false">IF(K6473=1,IF(COUNTIFS(C$2:C6473,C6473,K$2:K6473,1)=1,1,0),"")</f>
        <v/>
      </c>
      <c r="R6473" s="0" t="str">
        <f aca="false">IF(M6473=1,IF(COUNTIFS(C$2:C6473,C6473,M$2:M6473,1)=1,1,0),"")</f>
        <v/>
      </c>
      <c r="S6473" s="0" t="str">
        <f aca="false">IF(L6473=1,IF(COUNTIFS(C$2:C6473,C6473,L$2:L6473,1)=1,1,0),"")</f>
        <v/>
      </c>
      <c r="T6473" s="38" t="str">
        <f aca="false">IF(N6473="","",N6473+ROW()/10000000)</f>
        <v/>
      </c>
      <c r="U6473" s="0" t="str">
        <f aca="false">IF(G6473=1,IF(B6473="",1,0),"")</f>
        <v/>
      </c>
    </row>
    <row r="6474" customFormat="false" ht="15" hidden="false" customHeight="false" outlineLevel="0" collapsed="false">
      <c r="A6474" s="35"/>
      <c r="B6474" s="35"/>
      <c r="G6474" s="0" t="str">
        <f aca="false">IF(A6474="","",IF(AND(A6474&gt;=Debut,A6474&lt;Fin),1,0))</f>
        <v/>
      </c>
      <c r="H6474" s="0" t="str">
        <f aca="false">IF(G6474=1,INT(ROUND((A6474-Debut)*86400,0)/600),"")</f>
        <v/>
      </c>
      <c r="I6474" s="0" t="str">
        <f aca="false">IF(G6474=1,INT(ROUND((A6474-Debut)*86400,0)/3600),"")</f>
        <v/>
      </c>
      <c r="J6474" s="0" t="str">
        <f aca="false">IF(OR(A6474="",B6474=""),"",ROUND((B6474-A6474)*86400,0))</f>
        <v/>
      </c>
      <c r="K6474" s="37" t="str">
        <f aca="false">IF(G6474=1,IF(COUNTIFS($C:$C,C6474,$G:$G,1,$A:$A,"&gt;="&amp;(A6474-FenetreInterm/86400),$A:$A,"&lt;="&amp;A6474)&gt;=NbInterm,1,0),"")</f>
        <v/>
      </c>
      <c r="L6474" s="37" t="str">
        <f aca="false">IF(G6474=1,IF(B6474="",0,IF(J6474&lt;SeuilFugitive,1,0)),"")</f>
        <v/>
      </c>
      <c r="M6474" s="37" t="str">
        <f aca="false">IF(G6474=1,IF(B6474="",IF((Fin-A6474)*24&gt;SeuilFigee,1,0),IF(J6474&gt;SeuilFigee*3600,1,0)),"")</f>
        <v/>
      </c>
      <c r="N6474" s="0" t="str">
        <f aca="false">IF(G6474=1,IF(COUNTIF(H$2:H6474,H6474)=1,COUNTIF($H:$H,H6474),""),"")</f>
        <v/>
      </c>
      <c r="O6474" s="0" t="str">
        <f aca="false">IF(G6474=1,IF(COUNTIF(I$2:I6474,I6474)=1,COUNTIF($I:$I,I6474),""),"")</f>
        <v/>
      </c>
      <c r="P6474" s="38" t="str">
        <f aca="false">IF(G6474=1,IF(COUNTIFS(C$2:C6474,C6474,G$2:G6474,1)=1,COUNTIFS($C:$C,C6474,$G:$G,1)+ROW()/10000000,""),"")</f>
        <v/>
      </c>
      <c r="Q6474" s="0" t="str">
        <f aca="false">IF(K6474=1,IF(COUNTIFS(C$2:C6474,C6474,K$2:K6474,1)=1,1,0),"")</f>
        <v/>
      </c>
      <c r="R6474" s="0" t="str">
        <f aca="false">IF(M6474=1,IF(COUNTIFS(C$2:C6474,C6474,M$2:M6474,1)=1,1,0),"")</f>
        <v/>
      </c>
      <c r="S6474" s="0" t="str">
        <f aca="false">IF(L6474=1,IF(COUNTIFS(C$2:C6474,C6474,L$2:L6474,1)=1,1,0),"")</f>
        <v/>
      </c>
      <c r="T6474" s="38" t="str">
        <f aca="false">IF(N6474="","",N6474+ROW()/10000000)</f>
        <v/>
      </c>
      <c r="U6474" s="0" t="str">
        <f aca="false">IF(G6474=1,IF(B6474="",1,0),"")</f>
        <v/>
      </c>
    </row>
    <row r="6475" customFormat="false" ht="15" hidden="false" customHeight="false" outlineLevel="0" collapsed="false">
      <c r="A6475" s="35"/>
      <c r="B6475" s="35"/>
      <c r="G6475" s="0" t="str">
        <f aca="false">IF(A6475="","",IF(AND(A6475&gt;=Debut,A6475&lt;Fin),1,0))</f>
        <v/>
      </c>
      <c r="H6475" s="0" t="str">
        <f aca="false">IF(G6475=1,INT(ROUND((A6475-Debut)*86400,0)/600),"")</f>
        <v/>
      </c>
      <c r="I6475" s="0" t="str">
        <f aca="false">IF(G6475=1,INT(ROUND((A6475-Debut)*86400,0)/3600),"")</f>
        <v/>
      </c>
      <c r="J6475" s="0" t="str">
        <f aca="false">IF(OR(A6475="",B6475=""),"",ROUND((B6475-A6475)*86400,0))</f>
        <v/>
      </c>
      <c r="K6475" s="37" t="str">
        <f aca="false">IF(G6475=1,IF(COUNTIFS($C:$C,C6475,$G:$G,1,$A:$A,"&gt;="&amp;(A6475-FenetreInterm/86400),$A:$A,"&lt;="&amp;A6475)&gt;=NbInterm,1,0),"")</f>
        <v/>
      </c>
      <c r="L6475" s="37" t="str">
        <f aca="false">IF(G6475=1,IF(B6475="",0,IF(J6475&lt;SeuilFugitive,1,0)),"")</f>
        <v/>
      </c>
      <c r="M6475" s="37" t="str">
        <f aca="false">IF(G6475=1,IF(B6475="",IF((Fin-A6475)*24&gt;SeuilFigee,1,0),IF(J6475&gt;SeuilFigee*3600,1,0)),"")</f>
        <v/>
      </c>
      <c r="N6475" s="0" t="str">
        <f aca="false">IF(G6475=1,IF(COUNTIF(H$2:H6475,H6475)=1,COUNTIF($H:$H,H6475),""),"")</f>
        <v/>
      </c>
      <c r="O6475" s="0" t="str">
        <f aca="false">IF(G6475=1,IF(COUNTIF(I$2:I6475,I6475)=1,COUNTIF($I:$I,I6475),""),"")</f>
        <v/>
      </c>
      <c r="P6475" s="38" t="str">
        <f aca="false">IF(G6475=1,IF(COUNTIFS(C$2:C6475,C6475,G$2:G6475,1)=1,COUNTIFS($C:$C,C6475,$G:$G,1)+ROW()/10000000,""),"")</f>
        <v/>
      </c>
      <c r="Q6475" s="0" t="str">
        <f aca="false">IF(K6475=1,IF(COUNTIFS(C$2:C6475,C6475,K$2:K6475,1)=1,1,0),"")</f>
        <v/>
      </c>
      <c r="R6475" s="0" t="str">
        <f aca="false">IF(M6475=1,IF(COUNTIFS(C$2:C6475,C6475,M$2:M6475,1)=1,1,0),"")</f>
        <v/>
      </c>
      <c r="S6475" s="0" t="str">
        <f aca="false">IF(L6475=1,IF(COUNTIFS(C$2:C6475,C6475,L$2:L6475,1)=1,1,0),"")</f>
        <v/>
      </c>
      <c r="T6475" s="38" t="str">
        <f aca="false">IF(N6475="","",N6475+ROW()/10000000)</f>
        <v/>
      </c>
      <c r="U6475" s="0" t="str">
        <f aca="false">IF(G6475=1,IF(B6475="",1,0),"")</f>
        <v/>
      </c>
    </row>
    <row r="6476" customFormat="false" ht="15" hidden="false" customHeight="false" outlineLevel="0" collapsed="false">
      <c r="A6476" s="35"/>
      <c r="B6476" s="35"/>
      <c r="G6476" s="0" t="str">
        <f aca="false">IF(A6476="","",IF(AND(A6476&gt;=Debut,A6476&lt;Fin),1,0))</f>
        <v/>
      </c>
      <c r="H6476" s="0" t="str">
        <f aca="false">IF(G6476=1,INT(ROUND((A6476-Debut)*86400,0)/600),"")</f>
        <v/>
      </c>
      <c r="I6476" s="0" t="str">
        <f aca="false">IF(G6476=1,INT(ROUND((A6476-Debut)*86400,0)/3600),"")</f>
        <v/>
      </c>
      <c r="J6476" s="0" t="str">
        <f aca="false">IF(OR(A6476="",B6476=""),"",ROUND((B6476-A6476)*86400,0))</f>
        <v/>
      </c>
      <c r="K6476" s="37" t="str">
        <f aca="false">IF(G6476=1,IF(COUNTIFS($C:$C,C6476,$G:$G,1,$A:$A,"&gt;="&amp;(A6476-FenetreInterm/86400),$A:$A,"&lt;="&amp;A6476)&gt;=NbInterm,1,0),"")</f>
        <v/>
      </c>
      <c r="L6476" s="37" t="str">
        <f aca="false">IF(G6476=1,IF(B6476="",0,IF(J6476&lt;SeuilFugitive,1,0)),"")</f>
        <v/>
      </c>
      <c r="M6476" s="37" t="str">
        <f aca="false">IF(G6476=1,IF(B6476="",IF((Fin-A6476)*24&gt;SeuilFigee,1,0),IF(J6476&gt;SeuilFigee*3600,1,0)),"")</f>
        <v/>
      </c>
      <c r="N6476" s="0" t="str">
        <f aca="false">IF(G6476=1,IF(COUNTIF(H$2:H6476,H6476)=1,COUNTIF($H:$H,H6476),""),"")</f>
        <v/>
      </c>
      <c r="O6476" s="0" t="str">
        <f aca="false">IF(G6476=1,IF(COUNTIF(I$2:I6476,I6476)=1,COUNTIF($I:$I,I6476),""),"")</f>
        <v/>
      </c>
      <c r="P6476" s="38" t="str">
        <f aca="false">IF(G6476=1,IF(COUNTIFS(C$2:C6476,C6476,G$2:G6476,1)=1,COUNTIFS($C:$C,C6476,$G:$G,1)+ROW()/10000000,""),"")</f>
        <v/>
      </c>
      <c r="Q6476" s="0" t="str">
        <f aca="false">IF(K6476=1,IF(COUNTIFS(C$2:C6476,C6476,K$2:K6476,1)=1,1,0),"")</f>
        <v/>
      </c>
      <c r="R6476" s="0" t="str">
        <f aca="false">IF(M6476=1,IF(COUNTIFS(C$2:C6476,C6476,M$2:M6476,1)=1,1,0),"")</f>
        <v/>
      </c>
      <c r="S6476" s="0" t="str">
        <f aca="false">IF(L6476=1,IF(COUNTIFS(C$2:C6476,C6476,L$2:L6476,1)=1,1,0),"")</f>
        <v/>
      </c>
      <c r="T6476" s="38" t="str">
        <f aca="false">IF(N6476="","",N6476+ROW()/10000000)</f>
        <v/>
      </c>
      <c r="U6476" s="0" t="str">
        <f aca="false">IF(G6476=1,IF(B6476="",1,0),"")</f>
        <v/>
      </c>
    </row>
    <row r="6477" customFormat="false" ht="15" hidden="false" customHeight="false" outlineLevel="0" collapsed="false">
      <c r="A6477" s="35"/>
      <c r="B6477" s="35"/>
      <c r="G6477" s="0" t="str">
        <f aca="false">IF(A6477="","",IF(AND(A6477&gt;=Debut,A6477&lt;Fin),1,0))</f>
        <v/>
      </c>
      <c r="H6477" s="0" t="str">
        <f aca="false">IF(G6477=1,INT(ROUND((A6477-Debut)*86400,0)/600),"")</f>
        <v/>
      </c>
      <c r="I6477" s="0" t="str">
        <f aca="false">IF(G6477=1,INT(ROUND((A6477-Debut)*86400,0)/3600),"")</f>
        <v/>
      </c>
      <c r="J6477" s="0" t="str">
        <f aca="false">IF(OR(A6477="",B6477=""),"",ROUND((B6477-A6477)*86400,0))</f>
        <v/>
      </c>
      <c r="K6477" s="37" t="str">
        <f aca="false">IF(G6477=1,IF(COUNTIFS($C:$C,C6477,$G:$G,1,$A:$A,"&gt;="&amp;(A6477-FenetreInterm/86400),$A:$A,"&lt;="&amp;A6477)&gt;=NbInterm,1,0),"")</f>
        <v/>
      </c>
      <c r="L6477" s="37" t="str">
        <f aca="false">IF(G6477=1,IF(B6477="",0,IF(J6477&lt;SeuilFugitive,1,0)),"")</f>
        <v/>
      </c>
      <c r="M6477" s="37" t="str">
        <f aca="false">IF(G6477=1,IF(B6477="",IF((Fin-A6477)*24&gt;SeuilFigee,1,0),IF(J6477&gt;SeuilFigee*3600,1,0)),"")</f>
        <v/>
      </c>
      <c r="N6477" s="0" t="str">
        <f aca="false">IF(G6477=1,IF(COUNTIF(H$2:H6477,H6477)=1,COUNTIF($H:$H,H6477),""),"")</f>
        <v/>
      </c>
      <c r="O6477" s="0" t="str">
        <f aca="false">IF(G6477=1,IF(COUNTIF(I$2:I6477,I6477)=1,COUNTIF($I:$I,I6477),""),"")</f>
        <v/>
      </c>
      <c r="P6477" s="38" t="str">
        <f aca="false">IF(G6477=1,IF(COUNTIFS(C$2:C6477,C6477,G$2:G6477,1)=1,COUNTIFS($C:$C,C6477,$G:$G,1)+ROW()/10000000,""),"")</f>
        <v/>
      </c>
      <c r="Q6477" s="0" t="str">
        <f aca="false">IF(K6477=1,IF(COUNTIFS(C$2:C6477,C6477,K$2:K6477,1)=1,1,0),"")</f>
        <v/>
      </c>
      <c r="R6477" s="0" t="str">
        <f aca="false">IF(M6477=1,IF(COUNTIFS(C$2:C6477,C6477,M$2:M6477,1)=1,1,0),"")</f>
        <v/>
      </c>
      <c r="S6477" s="0" t="str">
        <f aca="false">IF(L6477=1,IF(COUNTIFS(C$2:C6477,C6477,L$2:L6477,1)=1,1,0),"")</f>
        <v/>
      </c>
      <c r="T6477" s="38" t="str">
        <f aca="false">IF(N6477="","",N6477+ROW()/10000000)</f>
        <v/>
      </c>
      <c r="U6477" s="0" t="str">
        <f aca="false">IF(G6477=1,IF(B6477="",1,0),"")</f>
        <v/>
      </c>
    </row>
    <row r="6478" customFormat="false" ht="15" hidden="false" customHeight="false" outlineLevel="0" collapsed="false">
      <c r="A6478" s="35"/>
      <c r="B6478" s="35"/>
      <c r="G6478" s="0" t="str">
        <f aca="false">IF(A6478="","",IF(AND(A6478&gt;=Debut,A6478&lt;Fin),1,0))</f>
        <v/>
      </c>
      <c r="H6478" s="0" t="str">
        <f aca="false">IF(G6478=1,INT(ROUND((A6478-Debut)*86400,0)/600),"")</f>
        <v/>
      </c>
      <c r="I6478" s="0" t="str">
        <f aca="false">IF(G6478=1,INT(ROUND((A6478-Debut)*86400,0)/3600),"")</f>
        <v/>
      </c>
      <c r="J6478" s="0" t="str">
        <f aca="false">IF(OR(A6478="",B6478=""),"",ROUND((B6478-A6478)*86400,0))</f>
        <v/>
      </c>
      <c r="K6478" s="37" t="str">
        <f aca="false">IF(G6478=1,IF(COUNTIFS($C:$C,C6478,$G:$G,1,$A:$A,"&gt;="&amp;(A6478-FenetreInterm/86400),$A:$A,"&lt;="&amp;A6478)&gt;=NbInterm,1,0),"")</f>
        <v/>
      </c>
      <c r="L6478" s="37" t="str">
        <f aca="false">IF(G6478=1,IF(B6478="",0,IF(J6478&lt;SeuilFugitive,1,0)),"")</f>
        <v/>
      </c>
      <c r="M6478" s="37" t="str">
        <f aca="false">IF(G6478=1,IF(B6478="",IF((Fin-A6478)*24&gt;SeuilFigee,1,0),IF(J6478&gt;SeuilFigee*3600,1,0)),"")</f>
        <v/>
      </c>
      <c r="N6478" s="0" t="str">
        <f aca="false">IF(G6478=1,IF(COUNTIF(H$2:H6478,H6478)=1,COUNTIF($H:$H,H6478),""),"")</f>
        <v/>
      </c>
      <c r="O6478" s="0" t="str">
        <f aca="false">IF(G6478=1,IF(COUNTIF(I$2:I6478,I6478)=1,COUNTIF($I:$I,I6478),""),"")</f>
        <v/>
      </c>
      <c r="P6478" s="38" t="str">
        <f aca="false">IF(G6478=1,IF(COUNTIFS(C$2:C6478,C6478,G$2:G6478,1)=1,COUNTIFS($C:$C,C6478,$G:$G,1)+ROW()/10000000,""),"")</f>
        <v/>
      </c>
      <c r="Q6478" s="0" t="str">
        <f aca="false">IF(K6478=1,IF(COUNTIFS(C$2:C6478,C6478,K$2:K6478,1)=1,1,0),"")</f>
        <v/>
      </c>
      <c r="R6478" s="0" t="str">
        <f aca="false">IF(M6478=1,IF(COUNTIFS(C$2:C6478,C6478,M$2:M6478,1)=1,1,0),"")</f>
        <v/>
      </c>
      <c r="S6478" s="0" t="str">
        <f aca="false">IF(L6478=1,IF(COUNTIFS(C$2:C6478,C6478,L$2:L6478,1)=1,1,0),"")</f>
        <v/>
      </c>
      <c r="T6478" s="38" t="str">
        <f aca="false">IF(N6478="","",N6478+ROW()/10000000)</f>
        <v/>
      </c>
      <c r="U6478" s="0" t="str">
        <f aca="false">IF(G6478=1,IF(B6478="",1,0),"")</f>
        <v/>
      </c>
    </row>
    <row r="6479" customFormat="false" ht="15" hidden="false" customHeight="false" outlineLevel="0" collapsed="false">
      <c r="A6479" s="35"/>
      <c r="B6479" s="35"/>
      <c r="G6479" s="0" t="str">
        <f aca="false">IF(A6479="","",IF(AND(A6479&gt;=Debut,A6479&lt;Fin),1,0))</f>
        <v/>
      </c>
      <c r="H6479" s="0" t="str">
        <f aca="false">IF(G6479=1,INT(ROUND((A6479-Debut)*86400,0)/600),"")</f>
        <v/>
      </c>
      <c r="I6479" s="0" t="str">
        <f aca="false">IF(G6479=1,INT(ROUND((A6479-Debut)*86400,0)/3600),"")</f>
        <v/>
      </c>
      <c r="J6479" s="0" t="str">
        <f aca="false">IF(OR(A6479="",B6479=""),"",ROUND((B6479-A6479)*86400,0))</f>
        <v/>
      </c>
      <c r="K6479" s="37" t="str">
        <f aca="false">IF(G6479=1,IF(COUNTIFS($C:$C,C6479,$G:$G,1,$A:$A,"&gt;="&amp;(A6479-FenetreInterm/86400),$A:$A,"&lt;="&amp;A6479)&gt;=NbInterm,1,0),"")</f>
        <v/>
      </c>
      <c r="L6479" s="37" t="str">
        <f aca="false">IF(G6479=1,IF(B6479="",0,IF(J6479&lt;SeuilFugitive,1,0)),"")</f>
        <v/>
      </c>
      <c r="M6479" s="37" t="str">
        <f aca="false">IF(G6479=1,IF(B6479="",IF((Fin-A6479)*24&gt;SeuilFigee,1,0),IF(J6479&gt;SeuilFigee*3600,1,0)),"")</f>
        <v/>
      </c>
      <c r="N6479" s="0" t="str">
        <f aca="false">IF(G6479=1,IF(COUNTIF(H$2:H6479,H6479)=1,COUNTIF($H:$H,H6479),""),"")</f>
        <v/>
      </c>
      <c r="O6479" s="0" t="str">
        <f aca="false">IF(G6479=1,IF(COUNTIF(I$2:I6479,I6479)=1,COUNTIF($I:$I,I6479),""),"")</f>
        <v/>
      </c>
      <c r="P6479" s="38" t="str">
        <f aca="false">IF(G6479=1,IF(COUNTIFS(C$2:C6479,C6479,G$2:G6479,1)=1,COUNTIFS($C:$C,C6479,$G:$G,1)+ROW()/10000000,""),"")</f>
        <v/>
      </c>
      <c r="Q6479" s="0" t="str">
        <f aca="false">IF(K6479=1,IF(COUNTIFS(C$2:C6479,C6479,K$2:K6479,1)=1,1,0),"")</f>
        <v/>
      </c>
      <c r="R6479" s="0" t="str">
        <f aca="false">IF(M6479=1,IF(COUNTIFS(C$2:C6479,C6479,M$2:M6479,1)=1,1,0),"")</f>
        <v/>
      </c>
      <c r="S6479" s="0" t="str">
        <f aca="false">IF(L6479=1,IF(COUNTIFS(C$2:C6479,C6479,L$2:L6479,1)=1,1,0),"")</f>
        <v/>
      </c>
      <c r="T6479" s="38" t="str">
        <f aca="false">IF(N6479="","",N6479+ROW()/10000000)</f>
        <v/>
      </c>
      <c r="U6479" s="0" t="str">
        <f aca="false">IF(G6479=1,IF(B6479="",1,0),"")</f>
        <v/>
      </c>
    </row>
    <row r="6480" customFormat="false" ht="15" hidden="false" customHeight="false" outlineLevel="0" collapsed="false">
      <c r="A6480" s="35"/>
      <c r="B6480" s="35"/>
      <c r="G6480" s="0" t="str">
        <f aca="false">IF(A6480="","",IF(AND(A6480&gt;=Debut,A6480&lt;Fin),1,0))</f>
        <v/>
      </c>
      <c r="H6480" s="0" t="str">
        <f aca="false">IF(G6480=1,INT(ROUND((A6480-Debut)*86400,0)/600),"")</f>
        <v/>
      </c>
      <c r="I6480" s="0" t="str">
        <f aca="false">IF(G6480=1,INT(ROUND((A6480-Debut)*86400,0)/3600),"")</f>
        <v/>
      </c>
      <c r="J6480" s="0" t="str">
        <f aca="false">IF(OR(A6480="",B6480=""),"",ROUND((B6480-A6480)*86400,0))</f>
        <v/>
      </c>
      <c r="K6480" s="37" t="str">
        <f aca="false">IF(G6480=1,IF(COUNTIFS($C:$C,C6480,$G:$G,1,$A:$A,"&gt;="&amp;(A6480-FenetreInterm/86400),$A:$A,"&lt;="&amp;A6480)&gt;=NbInterm,1,0),"")</f>
        <v/>
      </c>
      <c r="L6480" s="37" t="str">
        <f aca="false">IF(G6480=1,IF(B6480="",0,IF(J6480&lt;SeuilFugitive,1,0)),"")</f>
        <v/>
      </c>
      <c r="M6480" s="37" t="str">
        <f aca="false">IF(G6480=1,IF(B6480="",IF((Fin-A6480)*24&gt;SeuilFigee,1,0),IF(J6480&gt;SeuilFigee*3600,1,0)),"")</f>
        <v/>
      </c>
      <c r="N6480" s="0" t="str">
        <f aca="false">IF(G6480=1,IF(COUNTIF(H$2:H6480,H6480)=1,COUNTIF($H:$H,H6480),""),"")</f>
        <v/>
      </c>
      <c r="O6480" s="0" t="str">
        <f aca="false">IF(G6480=1,IF(COUNTIF(I$2:I6480,I6480)=1,COUNTIF($I:$I,I6480),""),"")</f>
        <v/>
      </c>
      <c r="P6480" s="38" t="str">
        <f aca="false">IF(G6480=1,IF(COUNTIFS(C$2:C6480,C6480,G$2:G6480,1)=1,COUNTIFS($C:$C,C6480,$G:$G,1)+ROW()/10000000,""),"")</f>
        <v/>
      </c>
      <c r="Q6480" s="0" t="str">
        <f aca="false">IF(K6480=1,IF(COUNTIFS(C$2:C6480,C6480,K$2:K6480,1)=1,1,0),"")</f>
        <v/>
      </c>
      <c r="R6480" s="0" t="str">
        <f aca="false">IF(M6480=1,IF(COUNTIFS(C$2:C6480,C6480,M$2:M6480,1)=1,1,0),"")</f>
        <v/>
      </c>
      <c r="S6480" s="0" t="str">
        <f aca="false">IF(L6480=1,IF(COUNTIFS(C$2:C6480,C6480,L$2:L6480,1)=1,1,0),"")</f>
        <v/>
      </c>
      <c r="T6480" s="38" t="str">
        <f aca="false">IF(N6480="","",N6480+ROW()/10000000)</f>
        <v/>
      </c>
      <c r="U6480" s="0" t="str">
        <f aca="false">IF(G6480=1,IF(B6480="",1,0),"")</f>
        <v/>
      </c>
    </row>
    <row r="6481" customFormat="false" ht="15" hidden="false" customHeight="false" outlineLevel="0" collapsed="false">
      <c r="A6481" s="35"/>
      <c r="B6481" s="35"/>
      <c r="G6481" s="0" t="str">
        <f aca="false">IF(A6481="","",IF(AND(A6481&gt;=Debut,A6481&lt;Fin),1,0))</f>
        <v/>
      </c>
      <c r="H6481" s="0" t="str">
        <f aca="false">IF(G6481=1,INT(ROUND((A6481-Debut)*86400,0)/600),"")</f>
        <v/>
      </c>
      <c r="I6481" s="0" t="str">
        <f aca="false">IF(G6481=1,INT(ROUND((A6481-Debut)*86400,0)/3600),"")</f>
        <v/>
      </c>
      <c r="J6481" s="0" t="str">
        <f aca="false">IF(OR(A6481="",B6481=""),"",ROUND((B6481-A6481)*86400,0))</f>
        <v/>
      </c>
      <c r="K6481" s="37" t="str">
        <f aca="false">IF(G6481=1,IF(COUNTIFS($C:$C,C6481,$G:$G,1,$A:$A,"&gt;="&amp;(A6481-FenetreInterm/86400),$A:$A,"&lt;="&amp;A6481)&gt;=NbInterm,1,0),"")</f>
        <v/>
      </c>
      <c r="L6481" s="37" t="str">
        <f aca="false">IF(G6481=1,IF(B6481="",0,IF(J6481&lt;SeuilFugitive,1,0)),"")</f>
        <v/>
      </c>
      <c r="M6481" s="37" t="str">
        <f aca="false">IF(G6481=1,IF(B6481="",IF((Fin-A6481)*24&gt;SeuilFigee,1,0),IF(J6481&gt;SeuilFigee*3600,1,0)),"")</f>
        <v/>
      </c>
      <c r="N6481" s="0" t="str">
        <f aca="false">IF(G6481=1,IF(COUNTIF(H$2:H6481,H6481)=1,COUNTIF($H:$H,H6481),""),"")</f>
        <v/>
      </c>
      <c r="O6481" s="0" t="str">
        <f aca="false">IF(G6481=1,IF(COUNTIF(I$2:I6481,I6481)=1,COUNTIF($I:$I,I6481),""),"")</f>
        <v/>
      </c>
      <c r="P6481" s="38" t="str">
        <f aca="false">IF(G6481=1,IF(COUNTIFS(C$2:C6481,C6481,G$2:G6481,1)=1,COUNTIFS($C:$C,C6481,$G:$G,1)+ROW()/10000000,""),"")</f>
        <v/>
      </c>
      <c r="Q6481" s="0" t="str">
        <f aca="false">IF(K6481=1,IF(COUNTIFS(C$2:C6481,C6481,K$2:K6481,1)=1,1,0),"")</f>
        <v/>
      </c>
      <c r="R6481" s="0" t="str">
        <f aca="false">IF(M6481=1,IF(COUNTIFS(C$2:C6481,C6481,M$2:M6481,1)=1,1,0),"")</f>
        <v/>
      </c>
      <c r="S6481" s="0" t="str">
        <f aca="false">IF(L6481=1,IF(COUNTIFS(C$2:C6481,C6481,L$2:L6481,1)=1,1,0),"")</f>
        <v/>
      </c>
      <c r="T6481" s="38" t="str">
        <f aca="false">IF(N6481="","",N6481+ROW()/10000000)</f>
        <v/>
      </c>
      <c r="U6481" s="0" t="str">
        <f aca="false">IF(G6481=1,IF(B6481="",1,0),"")</f>
        <v/>
      </c>
    </row>
    <row r="6482" customFormat="false" ht="15" hidden="false" customHeight="false" outlineLevel="0" collapsed="false">
      <c r="A6482" s="35"/>
      <c r="B6482" s="35"/>
      <c r="G6482" s="0" t="str">
        <f aca="false">IF(A6482="","",IF(AND(A6482&gt;=Debut,A6482&lt;Fin),1,0))</f>
        <v/>
      </c>
      <c r="H6482" s="0" t="str">
        <f aca="false">IF(G6482=1,INT(ROUND((A6482-Debut)*86400,0)/600),"")</f>
        <v/>
      </c>
      <c r="I6482" s="0" t="str">
        <f aca="false">IF(G6482=1,INT(ROUND((A6482-Debut)*86400,0)/3600),"")</f>
        <v/>
      </c>
      <c r="J6482" s="0" t="str">
        <f aca="false">IF(OR(A6482="",B6482=""),"",ROUND((B6482-A6482)*86400,0))</f>
        <v/>
      </c>
      <c r="K6482" s="37" t="str">
        <f aca="false">IF(G6482=1,IF(COUNTIFS($C:$C,C6482,$G:$G,1,$A:$A,"&gt;="&amp;(A6482-FenetreInterm/86400),$A:$A,"&lt;="&amp;A6482)&gt;=NbInterm,1,0),"")</f>
        <v/>
      </c>
      <c r="L6482" s="37" t="str">
        <f aca="false">IF(G6482=1,IF(B6482="",0,IF(J6482&lt;SeuilFugitive,1,0)),"")</f>
        <v/>
      </c>
      <c r="M6482" s="37" t="str">
        <f aca="false">IF(G6482=1,IF(B6482="",IF((Fin-A6482)*24&gt;SeuilFigee,1,0),IF(J6482&gt;SeuilFigee*3600,1,0)),"")</f>
        <v/>
      </c>
      <c r="N6482" s="0" t="str">
        <f aca="false">IF(G6482=1,IF(COUNTIF(H$2:H6482,H6482)=1,COUNTIF($H:$H,H6482),""),"")</f>
        <v/>
      </c>
      <c r="O6482" s="0" t="str">
        <f aca="false">IF(G6482=1,IF(COUNTIF(I$2:I6482,I6482)=1,COUNTIF($I:$I,I6482),""),"")</f>
        <v/>
      </c>
      <c r="P6482" s="38" t="str">
        <f aca="false">IF(G6482=1,IF(COUNTIFS(C$2:C6482,C6482,G$2:G6482,1)=1,COUNTIFS($C:$C,C6482,$G:$G,1)+ROW()/10000000,""),"")</f>
        <v/>
      </c>
      <c r="Q6482" s="0" t="str">
        <f aca="false">IF(K6482=1,IF(COUNTIFS(C$2:C6482,C6482,K$2:K6482,1)=1,1,0),"")</f>
        <v/>
      </c>
      <c r="R6482" s="0" t="str">
        <f aca="false">IF(M6482=1,IF(COUNTIFS(C$2:C6482,C6482,M$2:M6482,1)=1,1,0),"")</f>
        <v/>
      </c>
      <c r="S6482" s="0" t="str">
        <f aca="false">IF(L6482=1,IF(COUNTIFS(C$2:C6482,C6482,L$2:L6482,1)=1,1,0),"")</f>
        <v/>
      </c>
      <c r="T6482" s="38" t="str">
        <f aca="false">IF(N6482="","",N6482+ROW()/10000000)</f>
        <v/>
      </c>
      <c r="U6482" s="0" t="str">
        <f aca="false">IF(G6482=1,IF(B6482="",1,0),"")</f>
        <v/>
      </c>
    </row>
    <row r="6483" customFormat="false" ht="15" hidden="false" customHeight="false" outlineLevel="0" collapsed="false">
      <c r="A6483" s="35"/>
      <c r="B6483" s="35"/>
      <c r="G6483" s="0" t="str">
        <f aca="false">IF(A6483="","",IF(AND(A6483&gt;=Debut,A6483&lt;Fin),1,0))</f>
        <v/>
      </c>
      <c r="H6483" s="0" t="str">
        <f aca="false">IF(G6483=1,INT(ROUND((A6483-Debut)*86400,0)/600),"")</f>
        <v/>
      </c>
      <c r="I6483" s="0" t="str">
        <f aca="false">IF(G6483=1,INT(ROUND((A6483-Debut)*86400,0)/3600),"")</f>
        <v/>
      </c>
      <c r="J6483" s="0" t="str">
        <f aca="false">IF(OR(A6483="",B6483=""),"",ROUND((B6483-A6483)*86400,0))</f>
        <v/>
      </c>
      <c r="K6483" s="37" t="str">
        <f aca="false">IF(G6483=1,IF(COUNTIFS($C:$C,C6483,$G:$G,1,$A:$A,"&gt;="&amp;(A6483-FenetreInterm/86400),$A:$A,"&lt;="&amp;A6483)&gt;=NbInterm,1,0),"")</f>
        <v/>
      </c>
      <c r="L6483" s="37" t="str">
        <f aca="false">IF(G6483=1,IF(B6483="",0,IF(J6483&lt;SeuilFugitive,1,0)),"")</f>
        <v/>
      </c>
      <c r="M6483" s="37" t="str">
        <f aca="false">IF(G6483=1,IF(B6483="",IF((Fin-A6483)*24&gt;SeuilFigee,1,0),IF(J6483&gt;SeuilFigee*3600,1,0)),"")</f>
        <v/>
      </c>
      <c r="N6483" s="0" t="str">
        <f aca="false">IF(G6483=1,IF(COUNTIF(H$2:H6483,H6483)=1,COUNTIF($H:$H,H6483),""),"")</f>
        <v/>
      </c>
      <c r="O6483" s="0" t="str">
        <f aca="false">IF(G6483=1,IF(COUNTIF(I$2:I6483,I6483)=1,COUNTIF($I:$I,I6483),""),"")</f>
        <v/>
      </c>
      <c r="P6483" s="38" t="str">
        <f aca="false">IF(G6483=1,IF(COUNTIFS(C$2:C6483,C6483,G$2:G6483,1)=1,COUNTIFS($C:$C,C6483,$G:$G,1)+ROW()/10000000,""),"")</f>
        <v/>
      </c>
      <c r="Q6483" s="0" t="str">
        <f aca="false">IF(K6483=1,IF(COUNTIFS(C$2:C6483,C6483,K$2:K6483,1)=1,1,0),"")</f>
        <v/>
      </c>
      <c r="R6483" s="0" t="str">
        <f aca="false">IF(M6483=1,IF(COUNTIFS(C$2:C6483,C6483,M$2:M6483,1)=1,1,0),"")</f>
        <v/>
      </c>
      <c r="S6483" s="0" t="str">
        <f aca="false">IF(L6483=1,IF(COUNTIFS(C$2:C6483,C6483,L$2:L6483,1)=1,1,0),"")</f>
        <v/>
      </c>
      <c r="T6483" s="38" t="str">
        <f aca="false">IF(N6483="","",N6483+ROW()/10000000)</f>
        <v/>
      </c>
      <c r="U6483" s="0" t="str">
        <f aca="false">IF(G6483=1,IF(B6483="",1,0),"")</f>
        <v/>
      </c>
    </row>
    <row r="6484" customFormat="false" ht="15" hidden="false" customHeight="false" outlineLevel="0" collapsed="false">
      <c r="A6484" s="35"/>
      <c r="B6484" s="35"/>
      <c r="G6484" s="0" t="str">
        <f aca="false">IF(A6484="","",IF(AND(A6484&gt;=Debut,A6484&lt;Fin),1,0))</f>
        <v/>
      </c>
      <c r="H6484" s="0" t="str">
        <f aca="false">IF(G6484=1,INT(ROUND((A6484-Debut)*86400,0)/600),"")</f>
        <v/>
      </c>
      <c r="I6484" s="0" t="str">
        <f aca="false">IF(G6484=1,INT(ROUND((A6484-Debut)*86400,0)/3600),"")</f>
        <v/>
      </c>
      <c r="J6484" s="0" t="str">
        <f aca="false">IF(OR(A6484="",B6484=""),"",ROUND((B6484-A6484)*86400,0))</f>
        <v/>
      </c>
      <c r="K6484" s="37" t="str">
        <f aca="false">IF(G6484=1,IF(COUNTIFS($C:$C,C6484,$G:$G,1,$A:$A,"&gt;="&amp;(A6484-FenetreInterm/86400),$A:$A,"&lt;="&amp;A6484)&gt;=NbInterm,1,0),"")</f>
        <v/>
      </c>
      <c r="L6484" s="37" t="str">
        <f aca="false">IF(G6484=1,IF(B6484="",0,IF(J6484&lt;SeuilFugitive,1,0)),"")</f>
        <v/>
      </c>
      <c r="M6484" s="37" t="str">
        <f aca="false">IF(G6484=1,IF(B6484="",IF((Fin-A6484)*24&gt;SeuilFigee,1,0),IF(J6484&gt;SeuilFigee*3600,1,0)),"")</f>
        <v/>
      </c>
      <c r="N6484" s="0" t="str">
        <f aca="false">IF(G6484=1,IF(COUNTIF(H$2:H6484,H6484)=1,COUNTIF($H:$H,H6484),""),"")</f>
        <v/>
      </c>
      <c r="O6484" s="0" t="str">
        <f aca="false">IF(G6484=1,IF(COUNTIF(I$2:I6484,I6484)=1,COUNTIF($I:$I,I6484),""),"")</f>
        <v/>
      </c>
      <c r="P6484" s="38" t="str">
        <f aca="false">IF(G6484=1,IF(COUNTIFS(C$2:C6484,C6484,G$2:G6484,1)=1,COUNTIFS($C:$C,C6484,$G:$G,1)+ROW()/10000000,""),"")</f>
        <v/>
      </c>
      <c r="Q6484" s="0" t="str">
        <f aca="false">IF(K6484=1,IF(COUNTIFS(C$2:C6484,C6484,K$2:K6484,1)=1,1,0),"")</f>
        <v/>
      </c>
      <c r="R6484" s="0" t="str">
        <f aca="false">IF(M6484=1,IF(COUNTIFS(C$2:C6484,C6484,M$2:M6484,1)=1,1,0),"")</f>
        <v/>
      </c>
      <c r="S6484" s="0" t="str">
        <f aca="false">IF(L6484=1,IF(COUNTIFS(C$2:C6484,C6484,L$2:L6484,1)=1,1,0),"")</f>
        <v/>
      </c>
      <c r="T6484" s="38" t="str">
        <f aca="false">IF(N6484="","",N6484+ROW()/10000000)</f>
        <v/>
      </c>
      <c r="U6484" s="0" t="str">
        <f aca="false">IF(G6484=1,IF(B6484="",1,0),"")</f>
        <v/>
      </c>
    </row>
    <row r="6485" customFormat="false" ht="15" hidden="false" customHeight="false" outlineLevel="0" collapsed="false">
      <c r="A6485" s="35"/>
      <c r="B6485" s="35"/>
      <c r="G6485" s="0" t="str">
        <f aca="false">IF(A6485="","",IF(AND(A6485&gt;=Debut,A6485&lt;Fin),1,0))</f>
        <v/>
      </c>
      <c r="H6485" s="0" t="str">
        <f aca="false">IF(G6485=1,INT(ROUND((A6485-Debut)*86400,0)/600),"")</f>
        <v/>
      </c>
      <c r="I6485" s="0" t="str">
        <f aca="false">IF(G6485=1,INT(ROUND((A6485-Debut)*86400,0)/3600),"")</f>
        <v/>
      </c>
      <c r="J6485" s="0" t="str">
        <f aca="false">IF(OR(A6485="",B6485=""),"",ROUND((B6485-A6485)*86400,0))</f>
        <v/>
      </c>
      <c r="K6485" s="37" t="str">
        <f aca="false">IF(G6485=1,IF(COUNTIFS($C:$C,C6485,$G:$G,1,$A:$A,"&gt;="&amp;(A6485-FenetreInterm/86400),$A:$A,"&lt;="&amp;A6485)&gt;=NbInterm,1,0),"")</f>
        <v/>
      </c>
      <c r="L6485" s="37" t="str">
        <f aca="false">IF(G6485=1,IF(B6485="",0,IF(J6485&lt;SeuilFugitive,1,0)),"")</f>
        <v/>
      </c>
      <c r="M6485" s="37" t="str">
        <f aca="false">IF(G6485=1,IF(B6485="",IF((Fin-A6485)*24&gt;SeuilFigee,1,0),IF(J6485&gt;SeuilFigee*3600,1,0)),"")</f>
        <v/>
      </c>
      <c r="N6485" s="0" t="str">
        <f aca="false">IF(G6485=1,IF(COUNTIF(H$2:H6485,H6485)=1,COUNTIF($H:$H,H6485),""),"")</f>
        <v/>
      </c>
      <c r="O6485" s="0" t="str">
        <f aca="false">IF(G6485=1,IF(COUNTIF(I$2:I6485,I6485)=1,COUNTIF($I:$I,I6485),""),"")</f>
        <v/>
      </c>
      <c r="P6485" s="38" t="str">
        <f aca="false">IF(G6485=1,IF(COUNTIFS(C$2:C6485,C6485,G$2:G6485,1)=1,COUNTIFS($C:$C,C6485,$G:$G,1)+ROW()/10000000,""),"")</f>
        <v/>
      </c>
      <c r="Q6485" s="0" t="str">
        <f aca="false">IF(K6485=1,IF(COUNTIFS(C$2:C6485,C6485,K$2:K6485,1)=1,1,0),"")</f>
        <v/>
      </c>
      <c r="R6485" s="0" t="str">
        <f aca="false">IF(M6485=1,IF(COUNTIFS(C$2:C6485,C6485,M$2:M6485,1)=1,1,0),"")</f>
        <v/>
      </c>
      <c r="S6485" s="0" t="str">
        <f aca="false">IF(L6485=1,IF(COUNTIFS(C$2:C6485,C6485,L$2:L6485,1)=1,1,0),"")</f>
        <v/>
      </c>
      <c r="T6485" s="38" t="str">
        <f aca="false">IF(N6485="","",N6485+ROW()/10000000)</f>
        <v/>
      </c>
      <c r="U6485" s="0" t="str">
        <f aca="false">IF(G6485=1,IF(B6485="",1,0),"")</f>
        <v/>
      </c>
    </row>
    <row r="6486" customFormat="false" ht="15" hidden="false" customHeight="false" outlineLevel="0" collapsed="false">
      <c r="A6486" s="35"/>
      <c r="B6486" s="35"/>
      <c r="G6486" s="0" t="str">
        <f aca="false">IF(A6486="","",IF(AND(A6486&gt;=Debut,A6486&lt;Fin),1,0))</f>
        <v/>
      </c>
      <c r="H6486" s="0" t="str">
        <f aca="false">IF(G6486=1,INT(ROUND((A6486-Debut)*86400,0)/600),"")</f>
        <v/>
      </c>
      <c r="I6486" s="0" t="str">
        <f aca="false">IF(G6486=1,INT(ROUND((A6486-Debut)*86400,0)/3600),"")</f>
        <v/>
      </c>
      <c r="J6486" s="0" t="str">
        <f aca="false">IF(OR(A6486="",B6486=""),"",ROUND((B6486-A6486)*86400,0))</f>
        <v/>
      </c>
      <c r="K6486" s="37" t="str">
        <f aca="false">IF(G6486=1,IF(COUNTIFS($C:$C,C6486,$G:$G,1,$A:$A,"&gt;="&amp;(A6486-FenetreInterm/86400),$A:$A,"&lt;="&amp;A6486)&gt;=NbInterm,1,0),"")</f>
        <v/>
      </c>
      <c r="L6486" s="37" t="str">
        <f aca="false">IF(G6486=1,IF(B6486="",0,IF(J6486&lt;SeuilFugitive,1,0)),"")</f>
        <v/>
      </c>
      <c r="M6486" s="37" t="str">
        <f aca="false">IF(G6486=1,IF(B6486="",IF((Fin-A6486)*24&gt;SeuilFigee,1,0),IF(J6486&gt;SeuilFigee*3600,1,0)),"")</f>
        <v/>
      </c>
      <c r="N6486" s="0" t="str">
        <f aca="false">IF(G6486=1,IF(COUNTIF(H$2:H6486,H6486)=1,COUNTIF($H:$H,H6486),""),"")</f>
        <v/>
      </c>
      <c r="O6486" s="0" t="str">
        <f aca="false">IF(G6486=1,IF(COUNTIF(I$2:I6486,I6486)=1,COUNTIF($I:$I,I6486),""),"")</f>
        <v/>
      </c>
      <c r="P6486" s="38" t="str">
        <f aca="false">IF(G6486=1,IF(COUNTIFS(C$2:C6486,C6486,G$2:G6486,1)=1,COUNTIFS($C:$C,C6486,$G:$G,1)+ROW()/10000000,""),"")</f>
        <v/>
      </c>
      <c r="Q6486" s="0" t="str">
        <f aca="false">IF(K6486=1,IF(COUNTIFS(C$2:C6486,C6486,K$2:K6486,1)=1,1,0),"")</f>
        <v/>
      </c>
      <c r="R6486" s="0" t="str">
        <f aca="false">IF(M6486=1,IF(COUNTIFS(C$2:C6486,C6486,M$2:M6486,1)=1,1,0),"")</f>
        <v/>
      </c>
      <c r="S6486" s="0" t="str">
        <f aca="false">IF(L6486=1,IF(COUNTIFS(C$2:C6486,C6486,L$2:L6486,1)=1,1,0),"")</f>
        <v/>
      </c>
      <c r="T6486" s="38" t="str">
        <f aca="false">IF(N6486="","",N6486+ROW()/10000000)</f>
        <v/>
      </c>
      <c r="U6486" s="0" t="str">
        <f aca="false">IF(G6486=1,IF(B6486="",1,0),"")</f>
        <v/>
      </c>
    </row>
    <row r="6487" customFormat="false" ht="15" hidden="false" customHeight="false" outlineLevel="0" collapsed="false">
      <c r="A6487" s="35"/>
      <c r="B6487" s="35"/>
      <c r="G6487" s="0" t="str">
        <f aca="false">IF(A6487="","",IF(AND(A6487&gt;=Debut,A6487&lt;Fin),1,0))</f>
        <v/>
      </c>
      <c r="H6487" s="0" t="str">
        <f aca="false">IF(G6487=1,INT(ROUND((A6487-Debut)*86400,0)/600),"")</f>
        <v/>
      </c>
      <c r="I6487" s="0" t="str">
        <f aca="false">IF(G6487=1,INT(ROUND((A6487-Debut)*86400,0)/3600),"")</f>
        <v/>
      </c>
      <c r="J6487" s="0" t="str">
        <f aca="false">IF(OR(A6487="",B6487=""),"",ROUND((B6487-A6487)*86400,0))</f>
        <v/>
      </c>
      <c r="K6487" s="37" t="str">
        <f aca="false">IF(G6487=1,IF(COUNTIFS($C:$C,C6487,$G:$G,1,$A:$A,"&gt;="&amp;(A6487-FenetreInterm/86400),$A:$A,"&lt;="&amp;A6487)&gt;=NbInterm,1,0),"")</f>
        <v/>
      </c>
      <c r="L6487" s="37" t="str">
        <f aca="false">IF(G6487=1,IF(B6487="",0,IF(J6487&lt;SeuilFugitive,1,0)),"")</f>
        <v/>
      </c>
      <c r="M6487" s="37" t="str">
        <f aca="false">IF(G6487=1,IF(B6487="",IF((Fin-A6487)*24&gt;SeuilFigee,1,0),IF(J6487&gt;SeuilFigee*3600,1,0)),"")</f>
        <v/>
      </c>
      <c r="N6487" s="0" t="str">
        <f aca="false">IF(G6487=1,IF(COUNTIF(H$2:H6487,H6487)=1,COUNTIF($H:$H,H6487),""),"")</f>
        <v/>
      </c>
      <c r="O6487" s="0" t="str">
        <f aca="false">IF(G6487=1,IF(COUNTIF(I$2:I6487,I6487)=1,COUNTIF($I:$I,I6487),""),"")</f>
        <v/>
      </c>
      <c r="P6487" s="38" t="str">
        <f aca="false">IF(G6487=1,IF(COUNTIFS(C$2:C6487,C6487,G$2:G6487,1)=1,COUNTIFS($C:$C,C6487,$G:$G,1)+ROW()/10000000,""),"")</f>
        <v/>
      </c>
      <c r="Q6487" s="0" t="str">
        <f aca="false">IF(K6487=1,IF(COUNTIFS(C$2:C6487,C6487,K$2:K6487,1)=1,1,0),"")</f>
        <v/>
      </c>
      <c r="R6487" s="0" t="str">
        <f aca="false">IF(M6487=1,IF(COUNTIFS(C$2:C6487,C6487,M$2:M6487,1)=1,1,0),"")</f>
        <v/>
      </c>
      <c r="S6487" s="0" t="str">
        <f aca="false">IF(L6487=1,IF(COUNTIFS(C$2:C6487,C6487,L$2:L6487,1)=1,1,0),"")</f>
        <v/>
      </c>
      <c r="T6487" s="38" t="str">
        <f aca="false">IF(N6487="","",N6487+ROW()/10000000)</f>
        <v/>
      </c>
      <c r="U6487" s="0" t="str">
        <f aca="false">IF(G6487=1,IF(B6487="",1,0),"")</f>
        <v/>
      </c>
    </row>
    <row r="6488" customFormat="false" ht="15" hidden="false" customHeight="false" outlineLevel="0" collapsed="false">
      <c r="A6488" s="35"/>
      <c r="B6488" s="35"/>
      <c r="G6488" s="0" t="str">
        <f aca="false">IF(A6488="","",IF(AND(A6488&gt;=Debut,A6488&lt;Fin),1,0))</f>
        <v/>
      </c>
      <c r="H6488" s="0" t="str">
        <f aca="false">IF(G6488=1,INT(ROUND((A6488-Debut)*86400,0)/600),"")</f>
        <v/>
      </c>
      <c r="I6488" s="0" t="str">
        <f aca="false">IF(G6488=1,INT(ROUND((A6488-Debut)*86400,0)/3600),"")</f>
        <v/>
      </c>
      <c r="J6488" s="0" t="str">
        <f aca="false">IF(OR(A6488="",B6488=""),"",ROUND((B6488-A6488)*86400,0))</f>
        <v/>
      </c>
      <c r="K6488" s="37" t="str">
        <f aca="false">IF(G6488=1,IF(COUNTIFS($C:$C,C6488,$G:$G,1,$A:$A,"&gt;="&amp;(A6488-FenetreInterm/86400),$A:$A,"&lt;="&amp;A6488)&gt;=NbInterm,1,0),"")</f>
        <v/>
      </c>
      <c r="L6488" s="37" t="str">
        <f aca="false">IF(G6488=1,IF(B6488="",0,IF(J6488&lt;SeuilFugitive,1,0)),"")</f>
        <v/>
      </c>
      <c r="M6488" s="37" t="str">
        <f aca="false">IF(G6488=1,IF(B6488="",IF((Fin-A6488)*24&gt;SeuilFigee,1,0),IF(J6488&gt;SeuilFigee*3600,1,0)),"")</f>
        <v/>
      </c>
      <c r="N6488" s="0" t="str">
        <f aca="false">IF(G6488=1,IF(COUNTIF(H$2:H6488,H6488)=1,COUNTIF($H:$H,H6488),""),"")</f>
        <v/>
      </c>
      <c r="O6488" s="0" t="str">
        <f aca="false">IF(G6488=1,IF(COUNTIF(I$2:I6488,I6488)=1,COUNTIF($I:$I,I6488),""),"")</f>
        <v/>
      </c>
      <c r="P6488" s="38" t="str">
        <f aca="false">IF(G6488=1,IF(COUNTIFS(C$2:C6488,C6488,G$2:G6488,1)=1,COUNTIFS($C:$C,C6488,$G:$G,1)+ROW()/10000000,""),"")</f>
        <v/>
      </c>
      <c r="Q6488" s="0" t="str">
        <f aca="false">IF(K6488=1,IF(COUNTIFS(C$2:C6488,C6488,K$2:K6488,1)=1,1,0),"")</f>
        <v/>
      </c>
      <c r="R6488" s="0" t="str">
        <f aca="false">IF(M6488=1,IF(COUNTIFS(C$2:C6488,C6488,M$2:M6488,1)=1,1,0),"")</f>
        <v/>
      </c>
      <c r="S6488" s="0" t="str">
        <f aca="false">IF(L6488=1,IF(COUNTIFS(C$2:C6488,C6488,L$2:L6488,1)=1,1,0),"")</f>
        <v/>
      </c>
      <c r="T6488" s="38" t="str">
        <f aca="false">IF(N6488="","",N6488+ROW()/10000000)</f>
        <v/>
      </c>
      <c r="U6488" s="0" t="str">
        <f aca="false">IF(G6488=1,IF(B6488="",1,0),"")</f>
        <v/>
      </c>
    </row>
    <row r="6489" customFormat="false" ht="15" hidden="false" customHeight="false" outlineLevel="0" collapsed="false">
      <c r="A6489" s="35"/>
      <c r="B6489" s="35"/>
      <c r="G6489" s="0" t="str">
        <f aca="false">IF(A6489="","",IF(AND(A6489&gt;=Debut,A6489&lt;Fin),1,0))</f>
        <v/>
      </c>
      <c r="H6489" s="0" t="str">
        <f aca="false">IF(G6489=1,INT(ROUND((A6489-Debut)*86400,0)/600),"")</f>
        <v/>
      </c>
      <c r="I6489" s="0" t="str">
        <f aca="false">IF(G6489=1,INT(ROUND((A6489-Debut)*86400,0)/3600),"")</f>
        <v/>
      </c>
      <c r="J6489" s="0" t="str">
        <f aca="false">IF(OR(A6489="",B6489=""),"",ROUND((B6489-A6489)*86400,0))</f>
        <v/>
      </c>
      <c r="K6489" s="37" t="str">
        <f aca="false">IF(G6489=1,IF(COUNTIFS($C:$C,C6489,$G:$G,1,$A:$A,"&gt;="&amp;(A6489-FenetreInterm/86400),$A:$A,"&lt;="&amp;A6489)&gt;=NbInterm,1,0),"")</f>
        <v/>
      </c>
      <c r="L6489" s="37" t="str">
        <f aca="false">IF(G6489=1,IF(B6489="",0,IF(J6489&lt;SeuilFugitive,1,0)),"")</f>
        <v/>
      </c>
      <c r="M6489" s="37" t="str">
        <f aca="false">IF(G6489=1,IF(B6489="",IF((Fin-A6489)*24&gt;SeuilFigee,1,0),IF(J6489&gt;SeuilFigee*3600,1,0)),"")</f>
        <v/>
      </c>
      <c r="N6489" s="0" t="str">
        <f aca="false">IF(G6489=1,IF(COUNTIF(H$2:H6489,H6489)=1,COUNTIF($H:$H,H6489),""),"")</f>
        <v/>
      </c>
      <c r="O6489" s="0" t="str">
        <f aca="false">IF(G6489=1,IF(COUNTIF(I$2:I6489,I6489)=1,COUNTIF($I:$I,I6489),""),"")</f>
        <v/>
      </c>
      <c r="P6489" s="38" t="str">
        <f aca="false">IF(G6489=1,IF(COUNTIFS(C$2:C6489,C6489,G$2:G6489,1)=1,COUNTIFS($C:$C,C6489,$G:$G,1)+ROW()/10000000,""),"")</f>
        <v/>
      </c>
      <c r="Q6489" s="0" t="str">
        <f aca="false">IF(K6489=1,IF(COUNTIFS(C$2:C6489,C6489,K$2:K6489,1)=1,1,0),"")</f>
        <v/>
      </c>
      <c r="R6489" s="0" t="str">
        <f aca="false">IF(M6489=1,IF(COUNTIFS(C$2:C6489,C6489,M$2:M6489,1)=1,1,0),"")</f>
        <v/>
      </c>
      <c r="S6489" s="0" t="str">
        <f aca="false">IF(L6489=1,IF(COUNTIFS(C$2:C6489,C6489,L$2:L6489,1)=1,1,0),"")</f>
        <v/>
      </c>
      <c r="T6489" s="38" t="str">
        <f aca="false">IF(N6489="","",N6489+ROW()/10000000)</f>
        <v/>
      </c>
      <c r="U6489" s="0" t="str">
        <f aca="false">IF(G6489=1,IF(B6489="",1,0),"")</f>
        <v/>
      </c>
    </row>
    <row r="6490" customFormat="false" ht="15" hidden="false" customHeight="false" outlineLevel="0" collapsed="false">
      <c r="A6490" s="35"/>
      <c r="B6490" s="35"/>
      <c r="G6490" s="0" t="str">
        <f aca="false">IF(A6490="","",IF(AND(A6490&gt;=Debut,A6490&lt;Fin),1,0))</f>
        <v/>
      </c>
      <c r="H6490" s="0" t="str">
        <f aca="false">IF(G6490=1,INT(ROUND((A6490-Debut)*86400,0)/600),"")</f>
        <v/>
      </c>
      <c r="I6490" s="0" t="str">
        <f aca="false">IF(G6490=1,INT(ROUND((A6490-Debut)*86400,0)/3600),"")</f>
        <v/>
      </c>
      <c r="J6490" s="0" t="str">
        <f aca="false">IF(OR(A6490="",B6490=""),"",ROUND((B6490-A6490)*86400,0))</f>
        <v/>
      </c>
      <c r="K6490" s="37" t="str">
        <f aca="false">IF(G6490=1,IF(COUNTIFS($C:$C,C6490,$G:$G,1,$A:$A,"&gt;="&amp;(A6490-FenetreInterm/86400),$A:$A,"&lt;="&amp;A6490)&gt;=NbInterm,1,0),"")</f>
        <v/>
      </c>
      <c r="L6490" s="37" t="str">
        <f aca="false">IF(G6490=1,IF(B6490="",0,IF(J6490&lt;SeuilFugitive,1,0)),"")</f>
        <v/>
      </c>
      <c r="M6490" s="37" t="str">
        <f aca="false">IF(G6490=1,IF(B6490="",IF((Fin-A6490)*24&gt;SeuilFigee,1,0),IF(J6490&gt;SeuilFigee*3600,1,0)),"")</f>
        <v/>
      </c>
      <c r="N6490" s="0" t="str">
        <f aca="false">IF(G6490=1,IF(COUNTIF(H$2:H6490,H6490)=1,COUNTIF($H:$H,H6490),""),"")</f>
        <v/>
      </c>
      <c r="O6490" s="0" t="str">
        <f aca="false">IF(G6490=1,IF(COUNTIF(I$2:I6490,I6490)=1,COUNTIF($I:$I,I6490),""),"")</f>
        <v/>
      </c>
      <c r="P6490" s="38" t="str">
        <f aca="false">IF(G6490=1,IF(COUNTIFS(C$2:C6490,C6490,G$2:G6490,1)=1,COUNTIFS($C:$C,C6490,$G:$G,1)+ROW()/10000000,""),"")</f>
        <v/>
      </c>
      <c r="Q6490" s="0" t="str">
        <f aca="false">IF(K6490=1,IF(COUNTIFS(C$2:C6490,C6490,K$2:K6490,1)=1,1,0),"")</f>
        <v/>
      </c>
      <c r="R6490" s="0" t="str">
        <f aca="false">IF(M6490=1,IF(COUNTIFS(C$2:C6490,C6490,M$2:M6490,1)=1,1,0),"")</f>
        <v/>
      </c>
      <c r="S6490" s="0" t="str">
        <f aca="false">IF(L6490=1,IF(COUNTIFS(C$2:C6490,C6490,L$2:L6490,1)=1,1,0),"")</f>
        <v/>
      </c>
      <c r="T6490" s="38" t="str">
        <f aca="false">IF(N6490="","",N6490+ROW()/10000000)</f>
        <v/>
      </c>
      <c r="U6490" s="0" t="str">
        <f aca="false">IF(G6490=1,IF(B6490="",1,0),"")</f>
        <v/>
      </c>
    </row>
    <row r="6491" customFormat="false" ht="15" hidden="false" customHeight="false" outlineLevel="0" collapsed="false">
      <c r="A6491" s="35"/>
      <c r="B6491" s="35"/>
      <c r="G6491" s="0" t="str">
        <f aca="false">IF(A6491="","",IF(AND(A6491&gt;=Debut,A6491&lt;Fin),1,0))</f>
        <v/>
      </c>
      <c r="H6491" s="0" t="str">
        <f aca="false">IF(G6491=1,INT(ROUND((A6491-Debut)*86400,0)/600),"")</f>
        <v/>
      </c>
      <c r="I6491" s="0" t="str">
        <f aca="false">IF(G6491=1,INT(ROUND((A6491-Debut)*86400,0)/3600),"")</f>
        <v/>
      </c>
      <c r="J6491" s="0" t="str">
        <f aca="false">IF(OR(A6491="",B6491=""),"",ROUND((B6491-A6491)*86400,0))</f>
        <v/>
      </c>
      <c r="K6491" s="37" t="str">
        <f aca="false">IF(G6491=1,IF(COUNTIFS($C:$C,C6491,$G:$G,1,$A:$A,"&gt;="&amp;(A6491-FenetreInterm/86400),$A:$A,"&lt;="&amp;A6491)&gt;=NbInterm,1,0),"")</f>
        <v/>
      </c>
      <c r="L6491" s="37" t="str">
        <f aca="false">IF(G6491=1,IF(B6491="",0,IF(J6491&lt;SeuilFugitive,1,0)),"")</f>
        <v/>
      </c>
      <c r="M6491" s="37" t="str">
        <f aca="false">IF(G6491=1,IF(B6491="",IF((Fin-A6491)*24&gt;SeuilFigee,1,0),IF(J6491&gt;SeuilFigee*3600,1,0)),"")</f>
        <v/>
      </c>
      <c r="N6491" s="0" t="str">
        <f aca="false">IF(G6491=1,IF(COUNTIF(H$2:H6491,H6491)=1,COUNTIF($H:$H,H6491),""),"")</f>
        <v/>
      </c>
      <c r="O6491" s="0" t="str">
        <f aca="false">IF(G6491=1,IF(COUNTIF(I$2:I6491,I6491)=1,COUNTIF($I:$I,I6491),""),"")</f>
        <v/>
      </c>
      <c r="P6491" s="38" t="str">
        <f aca="false">IF(G6491=1,IF(COUNTIFS(C$2:C6491,C6491,G$2:G6491,1)=1,COUNTIFS($C:$C,C6491,$G:$G,1)+ROW()/10000000,""),"")</f>
        <v/>
      </c>
      <c r="Q6491" s="0" t="str">
        <f aca="false">IF(K6491=1,IF(COUNTIFS(C$2:C6491,C6491,K$2:K6491,1)=1,1,0),"")</f>
        <v/>
      </c>
      <c r="R6491" s="0" t="str">
        <f aca="false">IF(M6491=1,IF(COUNTIFS(C$2:C6491,C6491,M$2:M6491,1)=1,1,0),"")</f>
        <v/>
      </c>
      <c r="S6491" s="0" t="str">
        <f aca="false">IF(L6491=1,IF(COUNTIFS(C$2:C6491,C6491,L$2:L6491,1)=1,1,0),"")</f>
        <v/>
      </c>
      <c r="T6491" s="38" t="str">
        <f aca="false">IF(N6491="","",N6491+ROW()/10000000)</f>
        <v/>
      </c>
      <c r="U6491" s="0" t="str">
        <f aca="false">IF(G6491=1,IF(B6491="",1,0),"")</f>
        <v/>
      </c>
    </row>
    <row r="6492" customFormat="false" ht="15" hidden="false" customHeight="false" outlineLevel="0" collapsed="false">
      <c r="A6492" s="35"/>
      <c r="B6492" s="35"/>
      <c r="G6492" s="0" t="str">
        <f aca="false">IF(A6492="","",IF(AND(A6492&gt;=Debut,A6492&lt;Fin),1,0))</f>
        <v/>
      </c>
      <c r="H6492" s="0" t="str">
        <f aca="false">IF(G6492=1,INT(ROUND((A6492-Debut)*86400,0)/600),"")</f>
        <v/>
      </c>
      <c r="I6492" s="0" t="str">
        <f aca="false">IF(G6492=1,INT(ROUND((A6492-Debut)*86400,0)/3600),"")</f>
        <v/>
      </c>
      <c r="J6492" s="0" t="str">
        <f aca="false">IF(OR(A6492="",B6492=""),"",ROUND((B6492-A6492)*86400,0))</f>
        <v/>
      </c>
      <c r="K6492" s="37" t="str">
        <f aca="false">IF(G6492=1,IF(COUNTIFS($C:$C,C6492,$G:$G,1,$A:$A,"&gt;="&amp;(A6492-FenetreInterm/86400),$A:$A,"&lt;="&amp;A6492)&gt;=NbInterm,1,0),"")</f>
        <v/>
      </c>
      <c r="L6492" s="37" t="str">
        <f aca="false">IF(G6492=1,IF(B6492="",0,IF(J6492&lt;SeuilFugitive,1,0)),"")</f>
        <v/>
      </c>
      <c r="M6492" s="37" t="str">
        <f aca="false">IF(G6492=1,IF(B6492="",IF((Fin-A6492)*24&gt;SeuilFigee,1,0),IF(J6492&gt;SeuilFigee*3600,1,0)),"")</f>
        <v/>
      </c>
      <c r="N6492" s="0" t="str">
        <f aca="false">IF(G6492=1,IF(COUNTIF(H$2:H6492,H6492)=1,COUNTIF($H:$H,H6492),""),"")</f>
        <v/>
      </c>
      <c r="O6492" s="0" t="str">
        <f aca="false">IF(G6492=1,IF(COUNTIF(I$2:I6492,I6492)=1,COUNTIF($I:$I,I6492),""),"")</f>
        <v/>
      </c>
      <c r="P6492" s="38" t="str">
        <f aca="false">IF(G6492=1,IF(COUNTIFS(C$2:C6492,C6492,G$2:G6492,1)=1,COUNTIFS($C:$C,C6492,$G:$G,1)+ROW()/10000000,""),"")</f>
        <v/>
      </c>
      <c r="Q6492" s="0" t="str">
        <f aca="false">IF(K6492=1,IF(COUNTIFS(C$2:C6492,C6492,K$2:K6492,1)=1,1,0),"")</f>
        <v/>
      </c>
      <c r="R6492" s="0" t="str">
        <f aca="false">IF(M6492=1,IF(COUNTIFS(C$2:C6492,C6492,M$2:M6492,1)=1,1,0),"")</f>
        <v/>
      </c>
      <c r="S6492" s="0" t="str">
        <f aca="false">IF(L6492=1,IF(COUNTIFS(C$2:C6492,C6492,L$2:L6492,1)=1,1,0),"")</f>
        <v/>
      </c>
      <c r="T6492" s="38" t="str">
        <f aca="false">IF(N6492="","",N6492+ROW()/10000000)</f>
        <v/>
      </c>
      <c r="U6492" s="0" t="str">
        <f aca="false">IF(G6492=1,IF(B6492="",1,0),"")</f>
        <v/>
      </c>
    </row>
    <row r="6493" customFormat="false" ht="15" hidden="false" customHeight="false" outlineLevel="0" collapsed="false">
      <c r="A6493" s="35"/>
      <c r="B6493" s="35"/>
      <c r="G6493" s="0" t="str">
        <f aca="false">IF(A6493="","",IF(AND(A6493&gt;=Debut,A6493&lt;Fin),1,0))</f>
        <v/>
      </c>
      <c r="H6493" s="0" t="str">
        <f aca="false">IF(G6493=1,INT(ROUND((A6493-Debut)*86400,0)/600),"")</f>
        <v/>
      </c>
      <c r="I6493" s="0" t="str">
        <f aca="false">IF(G6493=1,INT(ROUND((A6493-Debut)*86400,0)/3600),"")</f>
        <v/>
      </c>
      <c r="J6493" s="0" t="str">
        <f aca="false">IF(OR(A6493="",B6493=""),"",ROUND((B6493-A6493)*86400,0))</f>
        <v/>
      </c>
      <c r="K6493" s="37" t="str">
        <f aca="false">IF(G6493=1,IF(COUNTIFS($C:$C,C6493,$G:$G,1,$A:$A,"&gt;="&amp;(A6493-FenetreInterm/86400),$A:$A,"&lt;="&amp;A6493)&gt;=NbInterm,1,0),"")</f>
        <v/>
      </c>
      <c r="L6493" s="37" t="str">
        <f aca="false">IF(G6493=1,IF(B6493="",0,IF(J6493&lt;SeuilFugitive,1,0)),"")</f>
        <v/>
      </c>
      <c r="M6493" s="37" t="str">
        <f aca="false">IF(G6493=1,IF(B6493="",IF((Fin-A6493)*24&gt;SeuilFigee,1,0),IF(J6493&gt;SeuilFigee*3600,1,0)),"")</f>
        <v/>
      </c>
      <c r="N6493" s="0" t="str">
        <f aca="false">IF(G6493=1,IF(COUNTIF(H$2:H6493,H6493)=1,COUNTIF($H:$H,H6493),""),"")</f>
        <v/>
      </c>
      <c r="O6493" s="0" t="str">
        <f aca="false">IF(G6493=1,IF(COUNTIF(I$2:I6493,I6493)=1,COUNTIF($I:$I,I6493),""),"")</f>
        <v/>
      </c>
      <c r="P6493" s="38" t="str">
        <f aca="false">IF(G6493=1,IF(COUNTIFS(C$2:C6493,C6493,G$2:G6493,1)=1,COUNTIFS($C:$C,C6493,$G:$G,1)+ROW()/10000000,""),"")</f>
        <v/>
      </c>
      <c r="Q6493" s="0" t="str">
        <f aca="false">IF(K6493=1,IF(COUNTIFS(C$2:C6493,C6493,K$2:K6493,1)=1,1,0),"")</f>
        <v/>
      </c>
      <c r="R6493" s="0" t="str">
        <f aca="false">IF(M6493=1,IF(COUNTIFS(C$2:C6493,C6493,M$2:M6493,1)=1,1,0),"")</f>
        <v/>
      </c>
      <c r="S6493" s="0" t="str">
        <f aca="false">IF(L6493=1,IF(COUNTIFS(C$2:C6493,C6493,L$2:L6493,1)=1,1,0),"")</f>
        <v/>
      </c>
      <c r="T6493" s="38" t="str">
        <f aca="false">IF(N6493="","",N6493+ROW()/10000000)</f>
        <v/>
      </c>
      <c r="U6493" s="0" t="str">
        <f aca="false">IF(G6493=1,IF(B6493="",1,0),"")</f>
        <v/>
      </c>
    </row>
    <row r="6494" customFormat="false" ht="15" hidden="false" customHeight="false" outlineLevel="0" collapsed="false">
      <c r="A6494" s="35"/>
      <c r="B6494" s="35"/>
      <c r="G6494" s="0" t="str">
        <f aca="false">IF(A6494="","",IF(AND(A6494&gt;=Debut,A6494&lt;Fin),1,0))</f>
        <v/>
      </c>
      <c r="H6494" s="0" t="str">
        <f aca="false">IF(G6494=1,INT(ROUND((A6494-Debut)*86400,0)/600),"")</f>
        <v/>
      </c>
      <c r="I6494" s="0" t="str">
        <f aca="false">IF(G6494=1,INT(ROUND((A6494-Debut)*86400,0)/3600),"")</f>
        <v/>
      </c>
      <c r="J6494" s="0" t="str">
        <f aca="false">IF(OR(A6494="",B6494=""),"",ROUND((B6494-A6494)*86400,0))</f>
        <v/>
      </c>
      <c r="K6494" s="37" t="str">
        <f aca="false">IF(G6494=1,IF(COUNTIFS($C:$C,C6494,$G:$G,1,$A:$A,"&gt;="&amp;(A6494-FenetreInterm/86400),$A:$A,"&lt;="&amp;A6494)&gt;=NbInterm,1,0),"")</f>
        <v/>
      </c>
      <c r="L6494" s="37" t="str">
        <f aca="false">IF(G6494=1,IF(B6494="",0,IF(J6494&lt;SeuilFugitive,1,0)),"")</f>
        <v/>
      </c>
      <c r="M6494" s="37" t="str">
        <f aca="false">IF(G6494=1,IF(B6494="",IF((Fin-A6494)*24&gt;SeuilFigee,1,0),IF(J6494&gt;SeuilFigee*3600,1,0)),"")</f>
        <v/>
      </c>
      <c r="N6494" s="0" t="str">
        <f aca="false">IF(G6494=1,IF(COUNTIF(H$2:H6494,H6494)=1,COUNTIF($H:$H,H6494),""),"")</f>
        <v/>
      </c>
      <c r="O6494" s="0" t="str">
        <f aca="false">IF(G6494=1,IF(COUNTIF(I$2:I6494,I6494)=1,COUNTIF($I:$I,I6494),""),"")</f>
        <v/>
      </c>
      <c r="P6494" s="38" t="str">
        <f aca="false">IF(G6494=1,IF(COUNTIFS(C$2:C6494,C6494,G$2:G6494,1)=1,COUNTIFS($C:$C,C6494,$G:$G,1)+ROW()/10000000,""),"")</f>
        <v/>
      </c>
      <c r="Q6494" s="0" t="str">
        <f aca="false">IF(K6494=1,IF(COUNTIFS(C$2:C6494,C6494,K$2:K6494,1)=1,1,0),"")</f>
        <v/>
      </c>
      <c r="R6494" s="0" t="str">
        <f aca="false">IF(M6494=1,IF(COUNTIFS(C$2:C6494,C6494,M$2:M6494,1)=1,1,0),"")</f>
        <v/>
      </c>
      <c r="S6494" s="0" t="str">
        <f aca="false">IF(L6494=1,IF(COUNTIFS(C$2:C6494,C6494,L$2:L6494,1)=1,1,0),"")</f>
        <v/>
      </c>
      <c r="T6494" s="38" t="str">
        <f aca="false">IF(N6494="","",N6494+ROW()/10000000)</f>
        <v/>
      </c>
      <c r="U6494" s="0" t="str">
        <f aca="false">IF(G6494=1,IF(B6494="",1,0),"")</f>
        <v/>
      </c>
    </row>
    <row r="6495" customFormat="false" ht="15" hidden="false" customHeight="false" outlineLevel="0" collapsed="false">
      <c r="A6495" s="35"/>
      <c r="B6495" s="35"/>
      <c r="G6495" s="0" t="str">
        <f aca="false">IF(A6495="","",IF(AND(A6495&gt;=Debut,A6495&lt;Fin),1,0))</f>
        <v/>
      </c>
      <c r="H6495" s="0" t="str">
        <f aca="false">IF(G6495=1,INT(ROUND((A6495-Debut)*86400,0)/600),"")</f>
        <v/>
      </c>
      <c r="I6495" s="0" t="str">
        <f aca="false">IF(G6495=1,INT(ROUND((A6495-Debut)*86400,0)/3600),"")</f>
        <v/>
      </c>
      <c r="J6495" s="0" t="str">
        <f aca="false">IF(OR(A6495="",B6495=""),"",ROUND((B6495-A6495)*86400,0))</f>
        <v/>
      </c>
      <c r="K6495" s="37" t="str">
        <f aca="false">IF(G6495=1,IF(COUNTIFS($C:$C,C6495,$G:$G,1,$A:$A,"&gt;="&amp;(A6495-FenetreInterm/86400),$A:$A,"&lt;="&amp;A6495)&gt;=NbInterm,1,0),"")</f>
        <v/>
      </c>
      <c r="L6495" s="37" t="str">
        <f aca="false">IF(G6495=1,IF(B6495="",0,IF(J6495&lt;SeuilFugitive,1,0)),"")</f>
        <v/>
      </c>
      <c r="M6495" s="37" t="str">
        <f aca="false">IF(G6495=1,IF(B6495="",IF((Fin-A6495)*24&gt;SeuilFigee,1,0),IF(J6495&gt;SeuilFigee*3600,1,0)),"")</f>
        <v/>
      </c>
      <c r="N6495" s="0" t="str">
        <f aca="false">IF(G6495=1,IF(COUNTIF(H$2:H6495,H6495)=1,COUNTIF($H:$H,H6495),""),"")</f>
        <v/>
      </c>
      <c r="O6495" s="0" t="str">
        <f aca="false">IF(G6495=1,IF(COUNTIF(I$2:I6495,I6495)=1,COUNTIF($I:$I,I6495),""),"")</f>
        <v/>
      </c>
      <c r="P6495" s="38" t="str">
        <f aca="false">IF(G6495=1,IF(COUNTIFS(C$2:C6495,C6495,G$2:G6495,1)=1,COUNTIFS($C:$C,C6495,$G:$G,1)+ROW()/10000000,""),"")</f>
        <v/>
      </c>
      <c r="Q6495" s="0" t="str">
        <f aca="false">IF(K6495=1,IF(COUNTIFS(C$2:C6495,C6495,K$2:K6495,1)=1,1,0),"")</f>
        <v/>
      </c>
      <c r="R6495" s="0" t="str">
        <f aca="false">IF(M6495=1,IF(COUNTIFS(C$2:C6495,C6495,M$2:M6495,1)=1,1,0),"")</f>
        <v/>
      </c>
      <c r="S6495" s="0" t="str">
        <f aca="false">IF(L6495=1,IF(COUNTIFS(C$2:C6495,C6495,L$2:L6495,1)=1,1,0),"")</f>
        <v/>
      </c>
      <c r="T6495" s="38" t="str">
        <f aca="false">IF(N6495="","",N6495+ROW()/10000000)</f>
        <v/>
      </c>
      <c r="U6495" s="0" t="str">
        <f aca="false">IF(G6495=1,IF(B6495="",1,0),"")</f>
        <v/>
      </c>
    </row>
    <row r="6496" customFormat="false" ht="15" hidden="false" customHeight="false" outlineLevel="0" collapsed="false">
      <c r="A6496" s="35"/>
      <c r="B6496" s="35"/>
      <c r="G6496" s="0" t="str">
        <f aca="false">IF(A6496="","",IF(AND(A6496&gt;=Debut,A6496&lt;Fin),1,0))</f>
        <v/>
      </c>
      <c r="H6496" s="0" t="str">
        <f aca="false">IF(G6496=1,INT(ROUND((A6496-Debut)*86400,0)/600),"")</f>
        <v/>
      </c>
      <c r="I6496" s="0" t="str">
        <f aca="false">IF(G6496=1,INT(ROUND((A6496-Debut)*86400,0)/3600),"")</f>
        <v/>
      </c>
      <c r="J6496" s="0" t="str">
        <f aca="false">IF(OR(A6496="",B6496=""),"",ROUND((B6496-A6496)*86400,0))</f>
        <v/>
      </c>
      <c r="K6496" s="37" t="str">
        <f aca="false">IF(G6496=1,IF(COUNTIFS($C:$C,C6496,$G:$G,1,$A:$A,"&gt;="&amp;(A6496-FenetreInterm/86400),$A:$A,"&lt;="&amp;A6496)&gt;=NbInterm,1,0),"")</f>
        <v/>
      </c>
      <c r="L6496" s="37" t="str">
        <f aca="false">IF(G6496=1,IF(B6496="",0,IF(J6496&lt;SeuilFugitive,1,0)),"")</f>
        <v/>
      </c>
      <c r="M6496" s="37" t="str">
        <f aca="false">IF(G6496=1,IF(B6496="",IF((Fin-A6496)*24&gt;SeuilFigee,1,0),IF(J6496&gt;SeuilFigee*3600,1,0)),"")</f>
        <v/>
      </c>
      <c r="N6496" s="0" t="str">
        <f aca="false">IF(G6496=1,IF(COUNTIF(H$2:H6496,H6496)=1,COUNTIF($H:$H,H6496),""),"")</f>
        <v/>
      </c>
      <c r="O6496" s="0" t="str">
        <f aca="false">IF(G6496=1,IF(COUNTIF(I$2:I6496,I6496)=1,COUNTIF($I:$I,I6496),""),"")</f>
        <v/>
      </c>
      <c r="P6496" s="38" t="str">
        <f aca="false">IF(G6496=1,IF(COUNTIFS(C$2:C6496,C6496,G$2:G6496,1)=1,COUNTIFS($C:$C,C6496,$G:$G,1)+ROW()/10000000,""),"")</f>
        <v/>
      </c>
      <c r="Q6496" s="0" t="str">
        <f aca="false">IF(K6496=1,IF(COUNTIFS(C$2:C6496,C6496,K$2:K6496,1)=1,1,0),"")</f>
        <v/>
      </c>
      <c r="R6496" s="0" t="str">
        <f aca="false">IF(M6496=1,IF(COUNTIFS(C$2:C6496,C6496,M$2:M6496,1)=1,1,0),"")</f>
        <v/>
      </c>
      <c r="S6496" s="0" t="str">
        <f aca="false">IF(L6496=1,IF(COUNTIFS(C$2:C6496,C6496,L$2:L6496,1)=1,1,0),"")</f>
        <v/>
      </c>
      <c r="T6496" s="38" t="str">
        <f aca="false">IF(N6496="","",N6496+ROW()/10000000)</f>
        <v/>
      </c>
      <c r="U6496" s="0" t="str">
        <f aca="false">IF(G6496=1,IF(B6496="",1,0),"")</f>
        <v/>
      </c>
    </row>
    <row r="6497" customFormat="false" ht="15" hidden="false" customHeight="false" outlineLevel="0" collapsed="false">
      <c r="A6497" s="35"/>
      <c r="B6497" s="35"/>
      <c r="G6497" s="0" t="str">
        <f aca="false">IF(A6497="","",IF(AND(A6497&gt;=Debut,A6497&lt;Fin),1,0))</f>
        <v/>
      </c>
      <c r="H6497" s="0" t="str">
        <f aca="false">IF(G6497=1,INT(ROUND((A6497-Debut)*86400,0)/600),"")</f>
        <v/>
      </c>
      <c r="I6497" s="0" t="str">
        <f aca="false">IF(G6497=1,INT(ROUND((A6497-Debut)*86400,0)/3600),"")</f>
        <v/>
      </c>
      <c r="J6497" s="0" t="str">
        <f aca="false">IF(OR(A6497="",B6497=""),"",ROUND((B6497-A6497)*86400,0))</f>
        <v/>
      </c>
      <c r="K6497" s="37" t="str">
        <f aca="false">IF(G6497=1,IF(COUNTIFS($C:$C,C6497,$G:$G,1,$A:$A,"&gt;="&amp;(A6497-FenetreInterm/86400),$A:$A,"&lt;="&amp;A6497)&gt;=NbInterm,1,0),"")</f>
        <v/>
      </c>
      <c r="L6497" s="37" t="str">
        <f aca="false">IF(G6497=1,IF(B6497="",0,IF(J6497&lt;SeuilFugitive,1,0)),"")</f>
        <v/>
      </c>
      <c r="M6497" s="37" t="str">
        <f aca="false">IF(G6497=1,IF(B6497="",IF((Fin-A6497)*24&gt;SeuilFigee,1,0),IF(J6497&gt;SeuilFigee*3600,1,0)),"")</f>
        <v/>
      </c>
      <c r="N6497" s="0" t="str">
        <f aca="false">IF(G6497=1,IF(COUNTIF(H$2:H6497,H6497)=1,COUNTIF($H:$H,H6497),""),"")</f>
        <v/>
      </c>
      <c r="O6497" s="0" t="str">
        <f aca="false">IF(G6497=1,IF(COUNTIF(I$2:I6497,I6497)=1,COUNTIF($I:$I,I6497),""),"")</f>
        <v/>
      </c>
      <c r="P6497" s="38" t="str">
        <f aca="false">IF(G6497=1,IF(COUNTIFS(C$2:C6497,C6497,G$2:G6497,1)=1,COUNTIFS($C:$C,C6497,$G:$G,1)+ROW()/10000000,""),"")</f>
        <v/>
      </c>
      <c r="Q6497" s="0" t="str">
        <f aca="false">IF(K6497=1,IF(COUNTIFS(C$2:C6497,C6497,K$2:K6497,1)=1,1,0),"")</f>
        <v/>
      </c>
      <c r="R6497" s="0" t="str">
        <f aca="false">IF(M6497=1,IF(COUNTIFS(C$2:C6497,C6497,M$2:M6497,1)=1,1,0),"")</f>
        <v/>
      </c>
      <c r="S6497" s="0" t="str">
        <f aca="false">IF(L6497=1,IF(COUNTIFS(C$2:C6497,C6497,L$2:L6497,1)=1,1,0),"")</f>
        <v/>
      </c>
      <c r="T6497" s="38" t="str">
        <f aca="false">IF(N6497="","",N6497+ROW()/10000000)</f>
        <v/>
      </c>
      <c r="U6497" s="0" t="str">
        <f aca="false">IF(G6497=1,IF(B6497="",1,0),"")</f>
        <v/>
      </c>
    </row>
    <row r="6498" customFormat="false" ht="15" hidden="false" customHeight="false" outlineLevel="0" collapsed="false">
      <c r="A6498" s="35"/>
      <c r="B6498" s="35"/>
      <c r="G6498" s="0" t="str">
        <f aca="false">IF(A6498="","",IF(AND(A6498&gt;=Debut,A6498&lt;Fin),1,0))</f>
        <v/>
      </c>
      <c r="H6498" s="0" t="str">
        <f aca="false">IF(G6498=1,INT(ROUND((A6498-Debut)*86400,0)/600),"")</f>
        <v/>
      </c>
      <c r="I6498" s="0" t="str">
        <f aca="false">IF(G6498=1,INT(ROUND((A6498-Debut)*86400,0)/3600),"")</f>
        <v/>
      </c>
      <c r="J6498" s="0" t="str">
        <f aca="false">IF(OR(A6498="",B6498=""),"",ROUND((B6498-A6498)*86400,0))</f>
        <v/>
      </c>
      <c r="K6498" s="37" t="str">
        <f aca="false">IF(G6498=1,IF(COUNTIFS($C:$C,C6498,$G:$G,1,$A:$A,"&gt;="&amp;(A6498-FenetreInterm/86400),$A:$A,"&lt;="&amp;A6498)&gt;=NbInterm,1,0),"")</f>
        <v/>
      </c>
      <c r="L6498" s="37" t="str">
        <f aca="false">IF(G6498=1,IF(B6498="",0,IF(J6498&lt;SeuilFugitive,1,0)),"")</f>
        <v/>
      </c>
      <c r="M6498" s="37" t="str">
        <f aca="false">IF(G6498=1,IF(B6498="",IF((Fin-A6498)*24&gt;SeuilFigee,1,0),IF(J6498&gt;SeuilFigee*3600,1,0)),"")</f>
        <v/>
      </c>
      <c r="N6498" s="0" t="str">
        <f aca="false">IF(G6498=1,IF(COUNTIF(H$2:H6498,H6498)=1,COUNTIF($H:$H,H6498),""),"")</f>
        <v/>
      </c>
      <c r="O6498" s="0" t="str">
        <f aca="false">IF(G6498=1,IF(COUNTIF(I$2:I6498,I6498)=1,COUNTIF($I:$I,I6498),""),"")</f>
        <v/>
      </c>
      <c r="P6498" s="38" t="str">
        <f aca="false">IF(G6498=1,IF(COUNTIFS(C$2:C6498,C6498,G$2:G6498,1)=1,COUNTIFS($C:$C,C6498,$G:$G,1)+ROW()/10000000,""),"")</f>
        <v/>
      </c>
      <c r="Q6498" s="0" t="str">
        <f aca="false">IF(K6498=1,IF(COUNTIFS(C$2:C6498,C6498,K$2:K6498,1)=1,1,0),"")</f>
        <v/>
      </c>
      <c r="R6498" s="0" t="str">
        <f aca="false">IF(M6498=1,IF(COUNTIFS(C$2:C6498,C6498,M$2:M6498,1)=1,1,0),"")</f>
        <v/>
      </c>
      <c r="S6498" s="0" t="str">
        <f aca="false">IF(L6498=1,IF(COUNTIFS(C$2:C6498,C6498,L$2:L6498,1)=1,1,0),"")</f>
        <v/>
      </c>
      <c r="T6498" s="38" t="str">
        <f aca="false">IF(N6498="","",N6498+ROW()/10000000)</f>
        <v/>
      </c>
      <c r="U6498" s="0" t="str">
        <f aca="false">IF(G6498=1,IF(B6498="",1,0),"")</f>
        <v/>
      </c>
    </row>
    <row r="6499" customFormat="false" ht="15" hidden="false" customHeight="false" outlineLevel="0" collapsed="false">
      <c r="A6499" s="35"/>
      <c r="B6499" s="35"/>
      <c r="G6499" s="0" t="str">
        <f aca="false">IF(A6499="","",IF(AND(A6499&gt;=Debut,A6499&lt;Fin),1,0))</f>
        <v/>
      </c>
      <c r="H6499" s="0" t="str">
        <f aca="false">IF(G6499=1,INT(ROUND((A6499-Debut)*86400,0)/600),"")</f>
        <v/>
      </c>
      <c r="I6499" s="0" t="str">
        <f aca="false">IF(G6499=1,INT(ROUND((A6499-Debut)*86400,0)/3600),"")</f>
        <v/>
      </c>
      <c r="J6499" s="0" t="str">
        <f aca="false">IF(OR(A6499="",B6499=""),"",ROUND((B6499-A6499)*86400,0))</f>
        <v/>
      </c>
      <c r="K6499" s="37" t="str">
        <f aca="false">IF(G6499=1,IF(COUNTIFS($C:$C,C6499,$G:$G,1,$A:$A,"&gt;="&amp;(A6499-FenetreInterm/86400),$A:$A,"&lt;="&amp;A6499)&gt;=NbInterm,1,0),"")</f>
        <v/>
      </c>
      <c r="L6499" s="37" t="str">
        <f aca="false">IF(G6499=1,IF(B6499="",0,IF(J6499&lt;SeuilFugitive,1,0)),"")</f>
        <v/>
      </c>
      <c r="M6499" s="37" t="str">
        <f aca="false">IF(G6499=1,IF(B6499="",IF((Fin-A6499)*24&gt;SeuilFigee,1,0),IF(J6499&gt;SeuilFigee*3600,1,0)),"")</f>
        <v/>
      </c>
      <c r="N6499" s="0" t="str">
        <f aca="false">IF(G6499=1,IF(COUNTIF(H$2:H6499,H6499)=1,COUNTIF($H:$H,H6499),""),"")</f>
        <v/>
      </c>
      <c r="O6499" s="0" t="str">
        <f aca="false">IF(G6499=1,IF(COUNTIF(I$2:I6499,I6499)=1,COUNTIF($I:$I,I6499),""),"")</f>
        <v/>
      </c>
      <c r="P6499" s="38" t="str">
        <f aca="false">IF(G6499=1,IF(COUNTIFS(C$2:C6499,C6499,G$2:G6499,1)=1,COUNTIFS($C:$C,C6499,$G:$G,1)+ROW()/10000000,""),"")</f>
        <v/>
      </c>
      <c r="Q6499" s="0" t="str">
        <f aca="false">IF(K6499=1,IF(COUNTIFS(C$2:C6499,C6499,K$2:K6499,1)=1,1,0),"")</f>
        <v/>
      </c>
      <c r="R6499" s="0" t="str">
        <f aca="false">IF(M6499=1,IF(COUNTIFS(C$2:C6499,C6499,M$2:M6499,1)=1,1,0),"")</f>
        <v/>
      </c>
      <c r="S6499" s="0" t="str">
        <f aca="false">IF(L6499=1,IF(COUNTIFS(C$2:C6499,C6499,L$2:L6499,1)=1,1,0),"")</f>
        <v/>
      </c>
      <c r="T6499" s="38" t="str">
        <f aca="false">IF(N6499="","",N6499+ROW()/10000000)</f>
        <v/>
      </c>
      <c r="U6499" s="0" t="str">
        <f aca="false">IF(G6499=1,IF(B6499="",1,0),"")</f>
        <v/>
      </c>
    </row>
    <row r="6500" customFormat="false" ht="15" hidden="false" customHeight="false" outlineLevel="0" collapsed="false">
      <c r="A6500" s="35"/>
      <c r="B6500" s="35"/>
      <c r="G6500" s="0" t="str">
        <f aca="false">IF(A6500="","",IF(AND(A6500&gt;=Debut,A6500&lt;Fin),1,0))</f>
        <v/>
      </c>
      <c r="H6500" s="0" t="str">
        <f aca="false">IF(G6500=1,INT(ROUND((A6500-Debut)*86400,0)/600),"")</f>
        <v/>
      </c>
      <c r="I6500" s="0" t="str">
        <f aca="false">IF(G6500=1,INT(ROUND((A6500-Debut)*86400,0)/3600),"")</f>
        <v/>
      </c>
      <c r="J6500" s="0" t="str">
        <f aca="false">IF(OR(A6500="",B6500=""),"",ROUND((B6500-A6500)*86400,0))</f>
        <v/>
      </c>
      <c r="K6500" s="37" t="str">
        <f aca="false">IF(G6500=1,IF(COUNTIFS($C:$C,C6500,$G:$G,1,$A:$A,"&gt;="&amp;(A6500-FenetreInterm/86400),$A:$A,"&lt;="&amp;A6500)&gt;=NbInterm,1,0),"")</f>
        <v/>
      </c>
      <c r="L6500" s="37" t="str">
        <f aca="false">IF(G6500=1,IF(B6500="",0,IF(J6500&lt;SeuilFugitive,1,0)),"")</f>
        <v/>
      </c>
      <c r="M6500" s="37" t="str">
        <f aca="false">IF(G6500=1,IF(B6500="",IF((Fin-A6500)*24&gt;SeuilFigee,1,0),IF(J6500&gt;SeuilFigee*3600,1,0)),"")</f>
        <v/>
      </c>
      <c r="N6500" s="0" t="str">
        <f aca="false">IF(G6500=1,IF(COUNTIF(H$2:H6500,H6500)=1,COUNTIF($H:$H,H6500),""),"")</f>
        <v/>
      </c>
      <c r="O6500" s="0" t="str">
        <f aca="false">IF(G6500=1,IF(COUNTIF(I$2:I6500,I6500)=1,COUNTIF($I:$I,I6500),""),"")</f>
        <v/>
      </c>
      <c r="P6500" s="38" t="str">
        <f aca="false">IF(G6500=1,IF(COUNTIFS(C$2:C6500,C6500,G$2:G6500,1)=1,COUNTIFS($C:$C,C6500,$G:$G,1)+ROW()/10000000,""),"")</f>
        <v/>
      </c>
      <c r="Q6500" s="0" t="str">
        <f aca="false">IF(K6500=1,IF(COUNTIFS(C$2:C6500,C6500,K$2:K6500,1)=1,1,0),"")</f>
        <v/>
      </c>
      <c r="R6500" s="0" t="str">
        <f aca="false">IF(M6500=1,IF(COUNTIFS(C$2:C6500,C6500,M$2:M6500,1)=1,1,0),"")</f>
        <v/>
      </c>
      <c r="S6500" s="0" t="str">
        <f aca="false">IF(L6500=1,IF(COUNTIFS(C$2:C6500,C6500,L$2:L6500,1)=1,1,0),"")</f>
        <v/>
      </c>
      <c r="T6500" s="38" t="str">
        <f aca="false">IF(N6500="","",N6500+ROW()/10000000)</f>
        <v/>
      </c>
      <c r="U6500" s="0" t="str">
        <f aca="false">IF(G6500=1,IF(B6500="",1,0),"")</f>
        <v/>
      </c>
    </row>
    <row r="6501" customFormat="false" ht="15" hidden="false" customHeight="false" outlineLevel="0" collapsed="false">
      <c r="A6501" s="35"/>
      <c r="B6501" s="35"/>
      <c r="G6501" s="0" t="str">
        <f aca="false">IF(A6501="","",IF(AND(A6501&gt;=Debut,A6501&lt;Fin),1,0))</f>
        <v/>
      </c>
      <c r="H6501" s="0" t="str">
        <f aca="false">IF(G6501=1,INT(ROUND((A6501-Debut)*86400,0)/600),"")</f>
        <v/>
      </c>
      <c r="I6501" s="0" t="str">
        <f aca="false">IF(G6501=1,INT(ROUND((A6501-Debut)*86400,0)/3600),"")</f>
        <v/>
      </c>
      <c r="J6501" s="0" t="str">
        <f aca="false">IF(OR(A6501="",B6501=""),"",ROUND((B6501-A6501)*86400,0))</f>
        <v/>
      </c>
      <c r="K6501" s="37" t="str">
        <f aca="false">IF(G6501=1,IF(COUNTIFS($C:$C,C6501,$G:$G,1,$A:$A,"&gt;="&amp;(A6501-FenetreInterm/86400),$A:$A,"&lt;="&amp;A6501)&gt;=NbInterm,1,0),"")</f>
        <v/>
      </c>
      <c r="L6501" s="37" t="str">
        <f aca="false">IF(G6501=1,IF(B6501="",0,IF(J6501&lt;SeuilFugitive,1,0)),"")</f>
        <v/>
      </c>
      <c r="M6501" s="37" t="str">
        <f aca="false">IF(G6501=1,IF(B6501="",IF((Fin-A6501)*24&gt;SeuilFigee,1,0),IF(J6501&gt;SeuilFigee*3600,1,0)),"")</f>
        <v/>
      </c>
      <c r="N6501" s="0" t="str">
        <f aca="false">IF(G6501=1,IF(COUNTIF(H$2:H6501,H6501)=1,COUNTIF($H:$H,H6501),""),"")</f>
        <v/>
      </c>
      <c r="O6501" s="0" t="str">
        <f aca="false">IF(G6501=1,IF(COUNTIF(I$2:I6501,I6501)=1,COUNTIF($I:$I,I6501),""),"")</f>
        <v/>
      </c>
      <c r="P6501" s="38" t="str">
        <f aca="false">IF(G6501=1,IF(COUNTIFS(C$2:C6501,C6501,G$2:G6501,1)=1,COUNTIFS($C:$C,C6501,$G:$G,1)+ROW()/10000000,""),"")</f>
        <v/>
      </c>
      <c r="Q6501" s="0" t="str">
        <f aca="false">IF(K6501=1,IF(COUNTIFS(C$2:C6501,C6501,K$2:K6501,1)=1,1,0),"")</f>
        <v/>
      </c>
      <c r="R6501" s="0" t="str">
        <f aca="false">IF(M6501=1,IF(COUNTIFS(C$2:C6501,C6501,M$2:M6501,1)=1,1,0),"")</f>
        <v/>
      </c>
      <c r="S6501" s="0" t="str">
        <f aca="false">IF(L6501=1,IF(COUNTIFS(C$2:C6501,C6501,L$2:L6501,1)=1,1,0),"")</f>
        <v/>
      </c>
      <c r="T6501" s="38" t="str">
        <f aca="false">IF(N6501="","",N6501+ROW()/10000000)</f>
        <v/>
      </c>
      <c r="U6501" s="0" t="str">
        <f aca="false">IF(G6501=1,IF(B6501="",1,0),"")</f>
        <v/>
      </c>
    </row>
    <row r="6502" customFormat="false" ht="15" hidden="false" customHeight="false" outlineLevel="0" collapsed="false">
      <c r="A6502" s="35"/>
      <c r="B6502" s="35"/>
      <c r="G6502" s="0" t="str">
        <f aca="false">IF(A6502="","",IF(AND(A6502&gt;=Debut,A6502&lt;Fin),1,0))</f>
        <v/>
      </c>
      <c r="H6502" s="0" t="str">
        <f aca="false">IF(G6502=1,INT(ROUND((A6502-Debut)*86400,0)/600),"")</f>
        <v/>
      </c>
      <c r="I6502" s="0" t="str">
        <f aca="false">IF(G6502=1,INT(ROUND((A6502-Debut)*86400,0)/3600),"")</f>
        <v/>
      </c>
      <c r="J6502" s="0" t="str">
        <f aca="false">IF(OR(A6502="",B6502=""),"",ROUND((B6502-A6502)*86400,0))</f>
        <v/>
      </c>
      <c r="K6502" s="37" t="str">
        <f aca="false">IF(G6502=1,IF(COUNTIFS($C:$C,C6502,$G:$G,1,$A:$A,"&gt;="&amp;(A6502-FenetreInterm/86400),$A:$A,"&lt;="&amp;A6502)&gt;=NbInterm,1,0),"")</f>
        <v/>
      </c>
      <c r="L6502" s="37" t="str">
        <f aca="false">IF(G6502=1,IF(B6502="",0,IF(J6502&lt;SeuilFugitive,1,0)),"")</f>
        <v/>
      </c>
      <c r="M6502" s="37" t="str">
        <f aca="false">IF(G6502=1,IF(B6502="",IF((Fin-A6502)*24&gt;SeuilFigee,1,0),IF(J6502&gt;SeuilFigee*3600,1,0)),"")</f>
        <v/>
      </c>
      <c r="N6502" s="0" t="str">
        <f aca="false">IF(G6502=1,IF(COUNTIF(H$2:H6502,H6502)=1,COUNTIF($H:$H,H6502),""),"")</f>
        <v/>
      </c>
      <c r="O6502" s="0" t="str">
        <f aca="false">IF(G6502=1,IF(COUNTIF(I$2:I6502,I6502)=1,COUNTIF($I:$I,I6502),""),"")</f>
        <v/>
      </c>
      <c r="P6502" s="38" t="str">
        <f aca="false">IF(G6502=1,IF(COUNTIFS(C$2:C6502,C6502,G$2:G6502,1)=1,COUNTIFS($C:$C,C6502,$G:$G,1)+ROW()/10000000,""),"")</f>
        <v/>
      </c>
      <c r="Q6502" s="0" t="str">
        <f aca="false">IF(K6502=1,IF(COUNTIFS(C$2:C6502,C6502,K$2:K6502,1)=1,1,0),"")</f>
        <v/>
      </c>
      <c r="R6502" s="0" t="str">
        <f aca="false">IF(M6502=1,IF(COUNTIFS(C$2:C6502,C6502,M$2:M6502,1)=1,1,0),"")</f>
        <v/>
      </c>
      <c r="S6502" s="0" t="str">
        <f aca="false">IF(L6502=1,IF(COUNTIFS(C$2:C6502,C6502,L$2:L6502,1)=1,1,0),"")</f>
        <v/>
      </c>
      <c r="T6502" s="38" t="str">
        <f aca="false">IF(N6502="","",N6502+ROW()/10000000)</f>
        <v/>
      </c>
      <c r="U6502" s="0" t="str">
        <f aca="false">IF(G6502=1,IF(B6502="",1,0),"")</f>
        <v/>
      </c>
    </row>
    <row r="6503" customFormat="false" ht="15" hidden="false" customHeight="false" outlineLevel="0" collapsed="false">
      <c r="A6503" s="35"/>
      <c r="B6503" s="35"/>
      <c r="G6503" s="0" t="str">
        <f aca="false">IF(A6503="","",IF(AND(A6503&gt;=Debut,A6503&lt;Fin),1,0))</f>
        <v/>
      </c>
      <c r="H6503" s="0" t="str">
        <f aca="false">IF(G6503=1,INT(ROUND((A6503-Debut)*86400,0)/600),"")</f>
        <v/>
      </c>
      <c r="I6503" s="0" t="str">
        <f aca="false">IF(G6503=1,INT(ROUND((A6503-Debut)*86400,0)/3600),"")</f>
        <v/>
      </c>
      <c r="J6503" s="0" t="str">
        <f aca="false">IF(OR(A6503="",B6503=""),"",ROUND((B6503-A6503)*86400,0))</f>
        <v/>
      </c>
      <c r="K6503" s="37" t="str">
        <f aca="false">IF(G6503=1,IF(COUNTIFS($C:$C,C6503,$G:$G,1,$A:$A,"&gt;="&amp;(A6503-FenetreInterm/86400),$A:$A,"&lt;="&amp;A6503)&gt;=NbInterm,1,0),"")</f>
        <v/>
      </c>
      <c r="L6503" s="37" t="str">
        <f aca="false">IF(G6503=1,IF(B6503="",0,IF(J6503&lt;SeuilFugitive,1,0)),"")</f>
        <v/>
      </c>
      <c r="M6503" s="37" t="str">
        <f aca="false">IF(G6503=1,IF(B6503="",IF((Fin-A6503)*24&gt;SeuilFigee,1,0),IF(J6503&gt;SeuilFigee*3600,1,0)),"")</f>
        <v/>
      </c>
      <c r="N6503" s="0" t="str">
        <f aca="false">IF(G6503=1,IF(COUNTIF(H$2:H6503,H6503)=1,COUNTIF($H:$H,H6503),""),"")</f>
        <v/>
      </c>
      <c r="O6503" s="0" t="str">
        <f aca="false">IF(G6503=1,IF(COUNTIF(I$2:I6503,I6503)=1,COUNTIF($I:$I,I6503),""),"")</f>
        <v/>
      </c>
      <c r="P6503" s="38" t="str">
        <f aca="false">IF(G6503=1,IF(COUNTIFS(C$2:C6503,C6503,G$2:G6503,1)=1,COUNTIFS($C:$C,C6503,$G:$G,1)+ROW()/10000000,""),"")</f>
        <v/>
      </c>
      <c r="Q6503" s="0" t="str">
        <f aca="false">IF(K6503=1,IF(COUNTIFS(C$2:C6503,C6503,K$2:K6503,1)=1,1,0),"")</f>
        <v/>
      </c>
      <c r="R6503" s="0" t="str">
        <f aca="false">IF(M6503=1,IF(COUNTIFS(C$2:C6503,C6503,M$2:M6503,1)=1,1,0),"")</f>
        <v/>
      </c>
      <c r="S6503" s="0" t="str">
        <f aca="false">IF(L6503=1,IF(COUNTIFS(C$2:C6503,C6503,L$2:L6503,1)=1,1,0),"")</f>
        <v/>
      </c>
      <c r="T6503" s="38" t="str">
        <f aca="false">IF(N6503="","",N6503+ROW()/10000000)</f>
        <v/>
      </c>
      <c r="U6503" s="0" t="str">
        <f aca="false">IF(G6503=1,IF(B6503="",1,0),"")</f>
        <v/>
      </c>
    </row>
    <row r="6504" customFormat="false" ht="15" hidden="false" customHeight="false" outlineLevel="0" collapsed="false">
      <c r="A6504" s="35"/>
      <c r="B6504" s="35"/>
      <c r="G6504" s="0" t="str">
        <f aca="false">IF(A6504="","",IF(AND(A6504&gt;=Debut,A6504&lt;Fin),1,0))</f>
        <v/>
      </c>
      <c r="H6504" s="0" t="str">
        <f aca="false">IF(G6504=1,INT(ROUND((A6504-Debut)*86400,0)/600),"")</f>
        <v/>
      </c>
      <c r="I6504" s="0" t="str">
        <f aca="false">IF(G6504=1,INT(ROUND((A6504-Debut)*86400,0)/3600),"")</f>
        <v/>
      </c>
      <c r="J6504" s="0" t="str">
        <f aca="false">IF(OR(A6504="",B6504=""),"",ROUND((B6504-A6504)*86400,0))</f>
        <v/>
      </c>
      <c r="K6504" s="37" t="str">
        <f aca="false">IF(G6504=1,IF(COUNTIFS($C:$C,C6504,$G:$G,1,$A:$A,"&gt;="&amp;(A6504-FenetreInterm/86400),$A:$A,"&lt;="&amp;A6504)&gt;=NbInterm,1,0),"")</f>
        <v/>
      </c>
      <c r="L6504" s="37" t="str">
        <f aca="false">IF(G6504=1,IF(B6504="",0,IF(J6504&lt;SeuilFugitive,1,0)),"")</f>
        <v/>
      </c>
      <c r="M6504" s="37" t="str">
        <f aca="false">IF(G6504=1,IF(B6504="",IF((Fin-A6504)*24&gt;SeuilFigee,1,0),IF(J6504&gt;SeuilFigee*3600,1,0)),"")</f>
        <v/>
      </c>
      <c r="N6504" s="0" t="str">
        <f aca="false">IF(G6504=1,IF(COUNTIF(H$2:H6504,H6504)=1,COUNTIF($H:$H,H6504),""),"")</f>
        <v/>
      </c>
      <c r="O6504" s="0" t="str">
        <f aca="false">IF(G6504=1,IF(COUNTIF(I$2:I6504,I6504)=1,COUNTIF($I:$I,I6504),""),"")</f>
        <v/>
      </c>
      <c r="P6504" s="38" t="str">
        <f aca="false">IF(G6504=1,IF(COUNTIFS(C$2:C6504,C6504,G$2:G6504,1)=1,COUNTIFS($C:$C,C6504,$G:$G,1)+ROW()/10000000,""),"")</f>
        <v/>
      </c>
      <c r="Q6504" s="0" t="str">
        <f aca="false">IF(K6504=1,IF(COUNTIFS(C$2:C6504,C6504,K$2:K6504,1)=1,1,0),"")</f>
        <v/>
      </c>
      <c r="R6504" s="0" t="str">
        <f aca="false">IF(M6504=1,IF(COUNTIFS(C$2:C6504,C6504,M$2:M6504,1)=1,1,0),"")</f>
        <v/>
      </c>
      <c r="S6504" s="0" t="str">
        <f aca="false">IF(L6504=1,IF(COUNTIFS(C$2:C6504,C6504,L$2:L6504,1)=1,1,0),"")</f>
        <v/>
      </c>
      <c r="T6504" s="38" t="str">
        <f aca="false">IF(N6504="","",N6504+ROW()/10000000)</f>
        <v/>
      </c>
      <c r="U6504" s="0" t="str">
        <f aca="false">IF(G6504=1,IF(B6504="",1,0),"")</f>
        <v/>
      </c>
    </row>
    <row r="6505" customFormat="false" ht="15" hidden="false" customHeight="false" outlineLevel="0" collapsed="false">
      <c r="A6505" s="35"/>
      <c r="B6505" s="35"/>
      <c r="G6505" s="0" t="str">
        <f aca="false">IF(A6505="","",IF(AND(A6505&gt;=Debut,A6505&lt;Fin),1,0))</f>
        <v/>
      </c>
      <c r="H6505" s="0" t="str">
        <f aca="false">IF(G6505=1,INT(ROUND((A6505-Debut)*86400,0)/600),"")</f>
        <v/>
      </c>
      <c r="I6505" s="0" t="str">
        <f aca="false">IF(G6505=1,INT(ROUND((A6505-Debut)*86400,0)/3600),"")</f>
        <v/>
      </c>
      <c r="J6505" s="0" t="str">
        <f aca="false">IF(OR(A6505="",B6505=""),"",ROUND((B6505-A6505)*86400,0))</f>
        <v/>
      </c>
      <c r="K6505" s="37" t="str">
        <f aca="false">IF(G6505=1,IF(COUNTIFS($C:$C,C6505,$G:$G,1,$A:$A,"&gt;="&amp;(A6505-FenetreInterm/86400),$A:$A,"&lt;="&amp;A6505)&gt;=NbInterm,1,0),"")</f>
        <v/>
      </c>
      <c r="L6505" s="37" t="str">
        <f aca="false">IF(G6505=1,IF(B6505="",0,IF(J6505&lt;SeuilFugitive,1,0)),"")</f>
        <v/>
      </c>
      <c r="M6505" s="37" t="str">
        <f aca="false">IF(G6505=1,IF(B6505="",IF((Fin-A6505)*24&gt;SeuilFigee,1,0),IF(J6505&gt;SeuilFigee*3600,1,0)),"")</f>
        <v/>
      </c>
      <c r="N6505" s="0" t="str">
        <f aca="false">IF(G6505=1,IF(COUNTIF(H$2:H6505,H6505)=1,COUNTIF($H:$H,H6505),""),"")</f>
        <v/>
      </c>
      <c r="O6505" s="0" t="str">
        <f aca="false">IF(G6505=1,IF(COUNTIF(I$2:I6505,I6505)=1,COUNTIF($I:$I,I6505),""),"")</f>
        <v/>
      </c>
      <c r="P6505" s="38" t="str">
        <f aca="false">IF(G6505=1,IF(COUNTIFS(C$2:C6505,C6505,G$2:G6505,1)=1,COUNTIFS($C:$C,C6505,$G:$G,1)+ROW()/10000000,""),"")</f>
        <v/>
      </c>
      <c r="Q6505" s="0" t="str">
        <f aca="false">IF(K6505=1,IF(COUNTIFS(C$2:C6505,C6505,K$2:K6505,1)=1,1,0),"")</f>
        <v/>
      </c>
      <c r="R6505" s="0" t="str">
        <f aca="false">IF(M6505=1,IF(COUNTIFS(C$2:C6505,C6505,M$2:M6505,1)=1,1,0),"")</f>
        <v/>
      </c>
      <c r="S6505" s="0" t="str">
        <f aca="false">IF(L6505=1,IF(COUNTIFS(C$2:C6505,C6505,L$2:L6505,1)=1,1,0),"")</f>
        <v/>
      </c>
      <c r="T6505" s="38" t="str">
        <f aca="false">IF(N6505="","",N6505+ROW()/10000000)</f>
        <v/>
      </c>
      <c r="U6505" s="0" t="str">
        <f aca="false">IF(G6505=1,IF(B6505="",1,0),"")</f>
        <v/>
      </c>
    </row>
    <row r="6506" customFormat="false" ht="15" hidden="false" customHeight="false" outlineLevel="0" collapsed="false">
      <c r="A6506" s="35"/>
      <c r="B6506" s="35"/>
      <c r="G6506" s="0" t="str">
        <f aca="false">IF(A6506="","",IF(AND(A6506&gt;=Debut,A6506&lt;Fin),1,0))</f>
        <v/>
      </c>
      <c r="H6506" s="0" t="str">
        <f aca="false">IF(G6506=1,INT(ROUND((A6506-Debut)*86400,0)/600),"")</f>
        <v/>
      </c>
      <c r="I6506" s="0" t="str">
        <f aca="false">IF(G6506=1,INT(ROUND((A6506-Debut)*86400,0)/3600),"")</f>
        <v/>
      </c>
      <c r="J6506" s="0" t="str">
        <f aca="false">IF(OR(A6506="",B6506=""),"",ROUND((B6506-A6506)*86400,0))</f>
        <v/>
      </c>
      <c r="K6506" s="37" t="str">
        <f aca="false">IF(G6506=1,IF(COUNTIFS($C:$C,C6506,$G:$G,1,$A:$A,"&gt;="&amp;(A6506-FenetreInterm/86400),$A:$A,"&lt;="&amp;A6506)&gt;=NbInterm,1,0),"")</f>
        <v/>
      </c>
      <c r="L6506" s="37" t="str">
        <f aca="false">IF(G6506=1,IF(B6506="",0,IF(J6506&lt;SeuilFugitive,1,0)),"")</f>
        <v/>
      </c>
      <c r="M6506" s="37" t="str">
        <f aca="false">IF(G6506=1,IF(B6506="",IF((Fin-A6506)*24&gt;SeuilFigee,1,0),IF(J6506&gt;SeuilFigee*3600,1,0)),"")</f>
        <v/>
      </c>
      <c r="N6506" s="0" t="str">
        <f aca="false">IF(G6506=1,IF(COUNTIF(H$2:H6506,H6506)=1,COUNTIF($H:$H,H6506),""),"")</f>
        <v/>
      </c>
      <c r="O6506" s="0" t="str">
        <f aca="false">IF(G6506=1,IF(COUNTIF(I$2:I6506,I6506)=1,COUNTIF($I:$I,I6506),""),"")</f>
        <v/>
      </c>
      <c r="P6506" s="38" t="str">
        <f aca="false">IF(G6506=1,IF(COUNTIFS(C$2:C6506,C6506,G$2:G6506,1)=1,COUNTIFS($C:$C,C6506,$G:$G,1)+ROW()/10000000,""),"")</f>
        <v/>
      </c>
      <c r="Q6506" s="0" t="str">
        <f aca="false">IF(K6506=1,IF(COUNTIFS(C$2:C6506,C6506,K$2:K6506,1)=1,1,0),"")</f>
        <v/>
      </c>
      <c r="R6506" s="0" t="str">
        <f aca="false">IF(M6506=1,IF(COUNTIFS(C$2:C6506,C6506,M$2:M6506,1)=1,1,0),"")</f>
        <v/>
      </c>
      <c r="S6506" s="0" t="str">
        <f aca="false">IF(L6506=1,IF(COUNTIFS(C$2:C6506,C6506,L$2:L6506,1)=1,1,0),"")</f>
        <v/>
      </c>
      <c r="T6506" s="38" t="str">
        <f aca="false">IF(N6506="","",N6506+ROW()/10000000)</f>
        <v/>
      </c>
      <c r="U6506" s="0" t="str">
        <f aca="false">IF(G6506=1,IF(B6506="",1,0),"")</f>
        <v/>
      </c>
    </row>
    <row r="6507" customFormat="false" ht="15" hidden="false" customHeight="false" outlineLevel="0" collapsed="false">
      <c r="A6507" s="35"/>
      <c r="B6507" s="35"/>
      <c r="G6507" s="0" t="str">
        <f aca="false">IF(A6507="","",IF(AND(A6507&gt;=Debut,A6507&lt;Fin),1,0))</f>
        <v/>
      </c>
      <c r="H6507" s="0" t="str">
        <f aca="false">IF(G6507=1,INT(ROUND((A6507-Debut)*86400,0)/600),"")</f>
        <v/>
      </c>
      <c r="I6507" s="0" t="str">
        <f aca="false">IF(G6507=1,INT(ROUND((A6507-Debut)*86400,0)/3600),"")</f>
        <v/>
      </c>
      <c r="J6507" s="0" t="str">
        <f aca="false">IF(OR(A6507="",B6507=""),"",ROUND((B6507-A6507)*86400,0))</f>
        <v/>
      </c>
      <c r="K6507" s="37" t="str">
        <f aca="false">IF(G6507=1,IF(COUNTIFS($C:$C,C6507,$G:$G,1,$A:$A,"&gt;="&amp;(A6507-FenetreInterm/86400),$A:$A,"&lt;="&amp;A6507)&gt;=NbInterm,1,0),"")</f>
        <v/>
      </c>
      <c r="L6507" s="37" t="str">
        <f aca="false">IF(G6507=1,IF(B6507="",0,IF(J6507&lt;SeuilFugitive,1,0)),"")</f>
        <v/>
      </c>
      <c r="M6507" s="37" t="str">
        <f aca="false">IF(G6507=1,IF(B6507="",IF((Fin-A6507)*24&gt;SeuilFigee,1,0),IF(J6507&gt;SeuilFigee*3600,1,0)),"")</f>
        <v/>
      </c>
      <c r="N6507" s="0" t="str">
        <f aca="false">IF(G6507=1,IF(COUNTIF(H$2:H6507,H6507)=1,COUNTIF($H:$H,H6507),""),"")</f>
        <v/>
      </c>
      <c r="O6507" s="0" t="str">
        <f aca="false">IF(G6507=1,IF(COUNTIF(I$2:I6507,I6507)=1,COUNTIF($I:$I,I6507),""),"")</f>
        <v/>
      </c>
      <c r="P6507" s="38" t="str">
        <f aca="false">IF(G6507=1,IF(COUNTIFS(C$2:C6507,C6507,G$2:G6507,1)=1,COUNTIFS($C:$C,C6507,$G:$G,1)+ROW()/10000000,""),"")</f>
        <v/>
      </c>
      <c r="Q6507" s="0" t="str">
        <f aca="false">IF(K6507=1,IF(COUNTIFS(C$2:C6507,C6507,K$2:K6507,1)=1,1,0),"")</f>
        <v/>
      </c>
      <c r="R6507" s="0" t="str">
        <f aca="false">IF(M6507=1,IF(COUNTIFS(C$2:C6507,C6507,M$2:M6507,1)=1,1,0),"")</f>
        <v/>
      </c>
      <c r="S6507" s="0" t="str">
        <f aca="false">IF(L6507=1,IF(COUNTIFS(C$2:C6507,C6507,L$2:L6507,1)=1,1,0),"")</f>
        <v/>
      </c>
      <c r="T6507" s="38" t="str">
        <f aca="false">IF(N6507="","",N6507+ROW()/10000000)</f>
        <v/>
      </c>
      <c r="U6507" s="0" t="str">
        <f aca="false">IF(G6507=1,IF(B6507="",1,0),"")</f>
        <v/>
      </c>
    </row>
    <row r="6508" customFormat="false" ht="15" hidden="false" customHeight="false" outlineLevel="0" collapsed="false">
      <c r="A6508" s="35"/>
      <c r="B6508" s="35"/>
      <c r="G6508" s="0" t="str">
        <f aca="false">IF(A6508="","",IF(AND(A6508&gt;=Debut,A6508&lt;Fin),1,0))</f>
        <v/>
      </c>
      <c r="H6508" s="0" t="str">
        <f aca="false">IF(G6508=1,INT(ROUND((A6508-Debut)*86400,0)/600),"")</f>
        <v/>
      </c>
      <c r="I6508" s="0" t="str">
        <f aca="false">IF(G6508=1,INT(ROUND((A6508-Debut)*86400,0)/3600),"")</f>
        <v/>
      </c>
      <c r="J6508" s="0" t="str">
        <f aca="false">IF(OR(A6508="",B6508=""),"",ROUND((B6508-A6508)*86400,0))</f>
        <v/>
      </c>
      <c r="K6508" s="37" t="str">
        <f aca="false">IF(G6508=1,IF(COUNTIFS($C:$C,C6508,$G:$G,1,$A:$A,"&gt;="&amp;(A6508-FenetreInterm/86400),$A:$A,"&lt;="&amp;A6508)&gt;=NbInterm,1,0),"")</f>
        <v/>
      </c>
      <c r="L6508" s="37" t="str">
        <f aca="false">IF(G6508=1,IF(B6508="",0,IF(J6508&lt;SeuilFugitive,1,0)),"")</f>
        <v/>
      </c>
      <c r="M6508" s="37" t="str">
        <f aca="false">IF(G6508=1,IF(B6508="",IF((Fin-A6508)*24&gt;SeuilFigee,1,0),IF(J6508&gt;SeuilFigee*3600,1,0)),"")</f>
        <v/>
      </c>
      <c r="N6508" s="0" t="str">
        <f aca="false">IF(G6508=1,IF(COUNTIF(H$2:H6508,H6508)=1,COUNTIF($H:$H,H6508),""),"")</f>
        <v/>
      </c>
      <c r="O6508" s="0" t="str">
        <f aca="false">IF(G6508=1,IF(COUNTIF(I$2:I6508,I6508)=1,COUNTIF($I:$I,I6508),""),"")</f>
        <v/>
      </c>
      <c r="P6508" s="38" t="str">
        <f aca="false">IF(G6508=1,IF(COUNTIFS(C$2:C6508,C6508,G$2:G6508,1)=1,COUNTIFS($C:$C,C6508,$G:$G,1)+ROW()/10000000,""),"")</f>
        <v/>
      </c>
      <c r="Q6508" s="0" t="str">
        <f aca="false">IF(K6508=1,IF(COUNTIFS(C$2:C6508,C6508,K$2:K6508,1)=1,1,0),"")</f>
        <v/>
      </c>
      <c r="R6508" s="0" t="str">
        <f aca="false">IF(M6508=1,IF(COUNTIFS(C$2:C6508,C6508,M$2:M6508,1)=1,1,0),"")</f>
        <v/>
      </c>
      <c r="S6508" s="0" t="str">
        <f aca="false">IF(L6508=1,IF(COUNTIFS(C$2:C6508,C6508,L$2:L6508,1)=1,1,0),"")</f>
        <v/>
      </c>
      <c r="T6508" s="38" t="str">
        <f aca="false">IF(N6508="","",N6508+ROW()/10000000)</f>
        <v/>
      </c>
      <c r="U6508" s="0" t="str">
        <f aca="false">IF(G6508=1,IF(B6508="",1,0),"")</f>
        <v/>
      </c>
    </row>
    <row r="6509" customFormat="false" ht="15" hidden="false" customHeight="false" outlineLevel="0" collapsed="false">
      <c r="A6509" s="35"/>
      <c r="B6509" s="35"/>
      <c r="G6509" s="0" t="str">
        <f aca="false">IF(A6509="","",IF(AND(A6509&gt;=Debut,A6509&lt;Fin),1,0))</f>
        <v/>
      </c>
      <c r="H6509" s="0" t="str">
        <f aca="false">IF(G6509=1,INT(ROUND((A6509-Debut)*86400,0)/600),"")</f>
        <v/>
      </c>
      <c r="I6509" s="0" t="str">
        <f aca="false">IF(G6509=1,INT(ROUND((A6509-Debut)*86400,0)/3600),"")</f>
        <v/>
      </c>
      <c r="J6509" s="0" t="str">
        <f aca="false">IF(OR(A6509="",B6509=""),"",ROUND((B6509-A6509)*86400,0))</f>
        <v/>
      </c>
      <c r="K6509" s="37" t="str">
        <f aca="false">IF(G6509=1,IF(COUNTIFS($C:$C,C6509,$G:$G,1,$A:$A,"&gt;="&amp;(A6509-FenetreInterm/86400),$A:$A,"&lt;="&amp;A6509)&gt;=NbInterm,1,0),"")</f>
        <v/>
      </c>
      <c r="L6509" s="37" t="str">
        <f aca="false">IF(G6509=1,IF(B6509="",0,IF(J6509&lt;SeuilFugitive,1,0)),"")</f>
        <v/>
      </c>
      <c r="M6509" s="37" t="str">
        <f aca="false">IF(G6509=1,IF(B6509="",IF((Fin-A6509)*24&gt;SeuilFigee,1,0),IF(J6509&gt;SeuilFigee*3600,1,0)),"")</f>
        <v/>
      </c>
      <c r="N6509" s="0" t="str">
        <f aca="false">IF(G6509=1,IF(COUNTIF(H$2:H6509,H6509)=1,COUNTIF($H:$H,H6509),""),"")</f>
        <v/>
      </c>
      <c r="O6509" s="0" t="str">
        <f aca="false">IF(G6509=1,IF(COUNTIF(I$2:I6509,I6509)=1,COUNTIF($I:$I,I6509),""),"")</f>
        <v/>
      </c>
      <c r="P6509" s="38" t="str">
        <f aca="false">IF(G6509=1,IF(COUNTIFS(C$2:C6509,C6509,G$2:G6509,1)=1,COUNTIFS($C:$C,C6509,$G:$G,1)+ROW()/10000000,""),"")</f>
        <v/>
      </c>
      <c r="Q6509" s="0" t="str">
        <f aca="false">IF(K6509=1,IF(COUNTIFS(C$2:C6509,C6509,K$2:K6509,1)=1,1,0),"")</f>
        <v/>
      </c>
      <c r="R6509" s="0" t="str">
        <f aca="false">IF(M6509=1,IF(COUNTIFS(C$2:C6509,C6509,M$2:M6509,1)=1,1,0),"")</f>
        <v/>
      </c>
      <c r="S6509" s="0" t="str">
        <f aca="false">IF(L6509=1,IF(COUNTIFS(C$2:C6509,C6509,L$2:L6509,1)=1,1,0),"")</f>
        <v/>
      </c>
      <c r="T6509" s="38" t="str">
        <f aca="false">IF(N6509="","",N6509+ROW()/10000000)</f>
        <v/>
      </c>
      <c r="U6509" s="0" t="str">
        <f aca="false">IF(G6509=1,IF(B6509="",1,0),"")</f>
        <v/>
      </c>
    </row>
    <row r="6510" customFormat="false" ht="15" hidden="false" customHeight="false" outlineLevel="0" collapsed="false">
      <c r="A6510" s="35"/>
      <c r="B6510" s="35"/>
      <c r="G6510" s="0" t="str">
        <f aca="false">IF(A6510="","",IF(AND(A6510&gt;=Debut,A6510&lt;Fin),1,0))</f>
        <v/>
      </c>
      <c r="H6510" s="0" t="str">
        <f aca="false">IF(G6510=1,INT(ROUND((A6510-Debut)*86400,0)/600),"")</f>
        <v/>
      </c>
      <c r="I6510" s="0" t="str">
        <f aca="false">IF(G6510=1,INT(ROUND((A6510-Debut)*86400,0)/3600),"")</f>
        <v/>
      </c>
      <c r="J6510" s="0" t="str">
        <f aca="false">IF(OR(A6510="",B6510=""),"",ROUND((B6510-A6510)*86400,0))</f>
        <v/>
      </c>
      <c r="K6510" s="37" t="str">
        <f aca="false">IF(G6510=1,IF(COUNTIFS($C:$C,C6510,$G:$G,1,$A:$A,"&gt;="&amp;(A6510-FenetreInterm/86400),$A:$A,"&lt;="&amp;A6510)&gt;=NbInterm,1,0),"")</f>
        <v/>
      </c>
      <c r="L6510" s="37" t="str">
        <f aca="false">IF(G6510=1,IF(B6510="",0,IF(J6510&lt;SeuilFugitive,1,0)),"")</f>
        <v/>
      </c>
      <c r="M6510" s="37" t="str">
        <f aca="false">IF(G6510=1,IF(B6510="",IF((Fin-A6510)*24&gt;SeuilFigee,1,0),IF(J6510&gt;SeuilFigee*3600,1,0)),"")</f>
        <v/>
      </c>
      <c r="N6510" s="0" t="str">
        <f aca="false">IF(G6510=1,IF(COUNTIF(H$2:H6510,H6510)=1,COUNTIF($H:$H,H6510),""),"")</f>
        <v/>
      </c>
      <c r="O6510" s="0" t="str">
        <f aca="false">IF(G6510=1,IF(COUNTIF(I$2:I6510,I6510)=1,COUNTIF($I:$I,I6510),""),"")</f>
        <v/>
      </c>
      <c r="P6510" s="38" t="str">
        <f aca="false">IF(G6510=1,IF(COUNTIFS(C$2:C6510,C6510,G$2:G6510,1)=1,COUNTIFS($C:$C,C6510,$G:$G,1)+ROW()/10000000,""),"")</f>
        <v/>
      </c>
      <c r="Q6510" s="0" t="str">
        <f aca="false">IF(K6510=1,IF(COUNTIFS(C$2:C6510,C6510,K$2:K6510,1)=1,1,0),"")</f>
        <v/>
      </c>
      <c r="R6510" s="0" t="str">
        <f aca="false">IF(M6510=1,IF(COUNTIFS(C$2:C6510,C6510,M$2:M6510,1)=1,1,0),"")</f>
        <v/>
      </c>
      <c r="S6510" s="0" t="str">
        <f aca="false">IF(L6510=1,IF(COUNTIFS(C$2:C6510,C6510,L$2:L6510,1)=1,1,0),"")</f>
        <v/>
      </c>
      <c r="T6510" s="38" t="str">
        <f aca="false">IF(N6510="","",N6510+ROW()/10000000)</f>
        <v/>
      </c>
      <c r="U6510" s="0" t="str">
        <f aca="false">IF(G6510=1,IF(B6510="",1,0),"")</f>
        <v/>
      </c>
    </row>
    <row r="6511" customFormat="false" ht="15" hidden="false" customHeight="false" outlineLevel="0" collapsed="false">
      <c r="A6511" s="35"/>
      <c r="B6511" s="35"/>
      <c r="G6511" s="0" t="str">
        <f aca="false">IF(A6511="","",IF(AND(A6511&gt;=Debut,A6511&lt;Fin),1,0))</f>
        <v/>
      </c>
      <c r="H6511" s="0" t="str">
        <f aca="false">IF(G6511=1,INT(ROUND((A6511-Debut)*86400,0)/600),"")</f>
        <v/>
      </c>
      <c r="I6511" s="0" t="str">
        <f aca="false">IF(G6511=1,INT(ROUND((A6511-Debut)*86400,0)/3600),"")</f>
        <v/>
      </c>
      <c r="J6511" s="0" t="str">
        <f aca="false">IF(OR(A6511="",B6511=""),"",ROUND((B6511-A6511)*86400,0))</f>
        <v/>
      </c>
      <c r="K6511" s="37" t="str">
        <f aca="false">IF(G6511=1,IF(COUNTIFS($C:$C,C6511,$G:$G,1,$A:$A,"&gt;="&amp;(A6511-FenetreInterm/86400),$A:$A,"&lt;="&amp;A6511)&gt;=NbInterm,1,0),"")</f>
        <v/>
      </c>
      <c r="L6511" s="37" t="str">
        <f aca="false">IF(G6511=1,IF(B6511="",0,IF(J6511&lt;SeuilFugitive,1,0)),"")</f>
        <v/>
      </c>
      <c r="M6511" s="37" t="str">
        <f aca="false">IF(G6511=1,IF(B6511="",IF((Fin-A6511)*24&gt;SeuilFigee,1,0),IF(J6511&gt;SeuilFigee*3600,1,0)),"")</f>
        <v/>
      </c>
      <c r="N6511" s="0" t="str">
        <f aca="false">IF(G6511=1,IF(COUNTIF(H$2:H6511,H6511)=1,COUNTIF($H:$H,H6511),""),"")</f>
        <v/>
      </c>
      <c r="O6511" s="0" t="str">
        <f aca="false">IF(G6511=1,IF(COUNTIF(I$2:I6511,I6511)=1,COUNTIF($I:$I,I6511),""),"")</f>
        <v/>
      </c>
      <c r="P6511" s="38" t="str">
        <f aca="false">IF(G6511=1,IF(COUNTIFS(C$2:C6511,C6511,G$2:G6511,1)=1,COUNTIFS($C:$C,C6511,$G:$G,1)+ROW()/10000000,""),"")</f>
        <v/>
      </c>
      <c r="Q6511" s="0" t="str">
        <f aca="false">IF(K6511=1,IF(COUNTIFS(C$2:C6511,C6511,K$2:K6511,1)=1,1,0),"")</f>
        <v/>
      </c>
      <c r="R6511" s="0" t="str">
        <f aca="false">IF(M6511=1,IF(COUNTIFS(C$2:C6511,C6511,M$2:M6511,1)=1,1,0),"")</f>
        <v/>
      </c>
      <c r="S6511" s="0" t="str">
        <f aca="false">IF(L6511=1,IF(COUNTIFS(C$2:C6511,C6511,L$2:L6511,1)=1,1,0),"")</f>
        <v/>
      </c>
      <c r="T6511" s="38" t="str">
        <f aca="false">IF(N6511="","",N6511+ROW()/10000000)</f>
        <v/>
      </c>
      <c r="U6511" s="0" t="str">
        <f aca="false">IF(G6511=1,IF(B6511="",1,0),"")</f>
        <v/>
      </c>
    </row>
    <row r="6512" customFormat="false" ht="15" hidden="false" customHeight="false" outlineLevel="0" collapsed="false">
      <c r="A6512" s="35"/>
      <c r="B6512" s="35"/>
      <c r="G6512" s="0" t="str">
        <f aca="false">IF(A6512="","",IF(AND(A6512&gt;=Debut,A6512&lt;Fin),1,0))</f>
        <v/>
      </c>
      <c r="H6512" s="0" t="str">
        <f aca="false">IF(G6512=1,INT(ROUND((A6512-Debut)*86400,0)/600),"")</f>
        <v/>
      </c>
      <c r="I6512" s="0" t="str">
        <f aca="false">IF(G6512=1,INT(ROUND((A6512-Debut)*86400,0)/3600),"")</f>
        <v/>
      </c>
      <c r="J6512" s="0" t="str">
        <f aca="false">IF(OR(A6512="",B6512=""),"",ROUND((B6512-A6512)*86400,0))</f>
        <v/>
      </c>
      <c r="K6512" s="37" t="str">
        <f aca="false">IF(G6512=1,IF(COUNTIFS($C:$C,C6512,$G:$G,1,$A:$A,"&gt;="&amp;(A6512-FenetreInterm/86400),$A:$A,"&lt;="&amp;A6512)&gt;=NbInterm,1,0),"")</f>
        <v/>
      </c>
      <c r="L6512" s="37" t="str">
        <f aca="false">IF(G6512=1,IF(B6512="",0,IF(J6512&lt;SeuilFugitive,1,0)),"")</f>
        <v/>
      </c>
      <c r="M6512" s="37" t="str">
        <f aca="false">IF(G6512=1,IF(B6512="",IF((Fin-A6512)*24&gt;SeuilFigee,1,0),IF(J6512&gt;SeuilFigee*3600,1,0)),"")</f>
        <v/>
      </c>
      <c r="N6512" s="0" t="str">
        <f aca="false">IF(G6512=1,IF(COUNTIF(H$2:H6512,H6512)=1,COUNTIF($H:$H,H6512),""),"")</f>
        <v/>
      </c>
      <c r="O6512" s="0" t="str">
        <f aca="false">IF(G6512=1,IF(COUNTIF(I$2:I6512,I6512)=1,COUNTIF($I:$I,I6512),""),"")</f>
        <v/>
      </c>
      <c r="P6512" s="38" t="str">
        <f aca="false">IF(G6512=1,IF(COUNTIFS(C$2:C6512,C6512,G$2:G6512,1)=1,COUNTIFS($C:$C,C6512,$G:$G,1)+ROW()/10000000,""),"")</f>
        <v/>
      </c>
      <c r="Q6512" s="0" t="str">
        <f aca="false">IF(K6512=1,IF(COUNTIFS(C$2:C6512,C6512,K$2:K6512,1)=1,1,0),"")</f>
        <v/>
      </c>
      <c r="R6512" s="0" t="str">
        <f aca="false">IF(M6512=1,IF(COUNTIFS(C$2:C6512,C6512,M$2:M6512,1)=1,1,0),"")</f>
        <v/>
      </c>
      <c r="S6512" s="0" t="str">
        <f aca="false">IF(L6512=1,IF(COUNTIFS(C$2:C6512,C6512,L$2:L6512,1)=1,1,0),"")</f>
        <v/>
      </c>
      <c r="T6512" s="38" t="str">
        <f aca="false">IF(N6512="","",N6512+ROW()/10000000)</f>
        <v/>
      </c>
      <c r="U6512" s="0" t="str">
        <f aca="false">IF(G6512=1,IF(B6512="",1,0),"")</f>
        <v/>
      </c>
    </row>
    <row r="6513" customFormat="false" ht="15" hidden="false" customHeight="false" outlineLevel="0" collapsed="false">
      <c r="A6513" s="35"/>
      <c r="B6513" s="35"/>
      <c r="G6513" s="0" t="str">
        <f aca="false">IF(A6513="","",IF(AND(A6513&gt;=Debut,A6513&lt;Fin),1,0))</f>
        <v/>
      </c>
      <c r="H6513" s="0" t="str">
        <f aca="false">IF(G6513=1,INT(ROUND((A6513-Debut)*86400,0)/600),"")</f>
        <v/>
      </c>
      <c r="I6513" s="0" t="str">
        <f aca="false">IF(G6513=1,INT(ROUND((A6513-Debut)*86400,0)/3600),"")</f>
        <v/>
      </c>
      <c r="J6513" s="0" t="str">
        <f aca="false">IF(OR(A6513="",B6513=""),"",ROUND((B6513-A6513)*86400,0))</f>
        <v/>
      </c>
      <c r="K6513" s="37" t="str">
        <f aca="false">IF(G6513=1,IF(COUNTIFS($C:$C,C6513,$G:$G,1,$A:$A,"&gt;="&amp;(A6513-FenetreInterm/86400),$A:$A,"&lt;="&amp;A6513)&gt;=NbInterm,1,0),"")</f>
        <v/>
      </c>
      <c r="L6513" s="37" t="str">
        <f aca="false">IF(G6513=1,IF(B6513="",0,IF(J6513&lt;SeuilFugitive,1,0)),"")</f>
        <v/>
      </c>
      <c r="M6513" s="37" t="str">
        <f aca="false">IF(G6513=1,IF(B6513="",IF((Fin-A6513)*24&gt;SeuilFigee,1,0),IF(J6513&gt;SeuilFigee*3600,1,0)),"")</f>
        <v/>
      </c>
      <c r="N6513" s="0" t="str">
        <f aca="false">IF(G6513=1,IF(COUNTIF(H$2:H6513,H6513)=1,COUNTIF($H:$H,H6513),""),"")</f>
        <v/>
      </c>
      <c r="O6513" s="0" t="str">
        <f aca="false">IF(G6513=1,IF(COUNTIF(I$2:I6513,I6513)=1,COUNTIF($I:$I,I6513),""),"")</f>
        <v/>
      </c>
      <c r="P6513" s="38" t="str">
        <f aca="false">IF(G6513=1,IF(COUNTIFS(C$2:C6513,C6513,G$2:G6513,1)=1,COUNTIFS($C:$C,C6513,$G:$G,1)+ROW()/10000000,""),"")</f>
        <v/>
      </c>
      <c r="Q6513" s="0" t="str">
        <f aca="false">IF(K6513=1,IF(COUNTIFS(C$2:C6513,C6513,K$2:K6513,1)=1,1,0),"")</f>
        <v/>
      </c>
      <c r="R6513" s="0" t="str">
        <f aca="false">IF(M6513=1,IF(COUNTIFS(C$2:C6513,C6513,M$2:M6513,1)=1,1,0),"")</f>
        <v/>
      </c>
      <c r="S6513" s="0" t="str">
        <f aca="false">IF(L6513=1,IF(COUNTIFS(C$2:C6513,C6513,L$2:L6513,1)=1,1,0),"")</f>
        <v/>
      </c>
      <c r="T6513" s="38" t="str">
        <f aca="false">IF(N6513="","",N6513+ROW()/10000000)</f>
        <v/>
      </c>
      <c r="U6513" s="0" t="str">
        <f aca="false">IF(G6513=1,IF(B6513="",1,0),"")</f>
        <v/>
      </c>
    </row>
    <row r="6514" customFormat="false" ht="15" hidden="false" customHeight="false" outlineLevel="0" collapsed="false">
      <c r="A6514" s="35"/>
      <c r="B6514" s="35"/>
      <c r="G6514" s="0" t="str">
        <f aca="false">IF(A6514="","",IF(AND(A6514&gt;=Debut,A6514&lt;Fin),1,0))</f>
        <v/>
      </c>
      <c r="H6514" s="0" t="str">
        <f aca="false">IF(G6514=1,INT(ROUND((A6514-Debut)*86400,0)/600),"")</f>
        <v/>
      </c>
      <c r="I6514" s="0" t="str">
        <f aca="false">IF(G6514=1,INT(ROUND((A6514-Debut)*86400,0)/3600),"")</f>
        <v/>
      </c>
      <c r="J6514" s="0" t="str">
        <f aca="false">IF(OR(A6514="",B6514=""),"",ROUND((B6514-A6514)*86400,0))</f>
        <v/>
      </c>
      <c r="K6514" s="37" t="str">
        <f aca="false">IF(G6514=1,IF(COUNTIFS($C:$C,C6514,$G:$G,1,$A:$A,"&gt;="&amp;(A6514-FenetreInterm/86400),$A:$A,"&lt;="&amp;A6514)&gt;=NbInterm,1,0),"")</f>
        <v/>
      </c>
      <c r="L6514" s="37" t="str">
        <f aca="false">IF(G6514=1,IF(B6514="",0,IF(J6514&lt;SeuilFugitive,1,0)),"")</f>
        <v/>
      </c>
      <c r="M6514" s="37" t="str">
        <f aca="false">IF(G6514=1,IF(B6514="",IF((Fin-A6514)*24&gt;SeuilFigee,1,0),IF(J6514&gt;SeuilFigee*3600,1,0)),"")</f>
        <v/>
      </c>
      <c r="N6514" s="0" t="str">
        <f aca="false">IF(G6514=1,IF(COUNTIF(H$2:H6514,H6514)=1,COUNTIF($H:$H,H6514),""),"")</f>
        <v/>
      </c>
      <c r="O6514" s="0" t="str">
        <f aca="false">IF(G6514=1,IF(COUNTIF(I$2:I6514,I6514)=1,COUNTIF($I:$I,I6514),""),"")</f>
        <v/>
      </c>
      <c r="P6514" s="38" t="str">
        <f aca="false">IF(G6514=1,IF(COUNTIFS(C$2:C6514,C6514,G$2:G6514,1)=1,COUNTIFS($C:$C,C6514,$G:$G,1)+ROW()/10000000,""),"")</f>
        <v/>
      </c>
      <c r="Q6514" s="0" t="str">
        <f aca="false">IF(K6514=1,IF(COUNTIFS(C$2:C6514,C6514,K$2:K6514,1)=1,1,0),"")</f>
        <v/>
      </c>
      <c r="R6514" s="0" t="str">
        <f aca="false">IF(M6514=1,IF(COUNTIFS(C$2:C6514,C6514,M$2:M6514,1)=1,1,0),"")</f>
        <v/>
      </c>
      <c r="S6514" s="0" t="str">
        <f aca="false">IF(L6514=1,IF(COUNTIFS(C$2:C6514,C6514,L$2:L6514,1)=1,1,0),"")</f>
        <v/>
      </c>
      <c r="T6514" s="38" t="str">
        <f aca="false">IF(N6514="","",N6514+ROW()/10000000)</f>
        <v/>
      </c>
      <c r="U6514" s="0" t="str">
        <f aca="false">IF(G6514=1,IF(B6514="",1,0),"")</f>
        <v/>
      </c>
    </row>
    <row r="6515" customFormat="false" ht="15" hidden="false" customHeight="false" outlineLevel="0" collapsed="false">
      <c r="A6515" s="35"/>
      <c r="B6515" s="35"/>
      <c r="G6515" s="0" t="str">
        <f aca="false">IF(A6515="","",IF(AND(A6515&gt;=Debut,A6515&lt;Fin),1,0))</f>
        <v/>
      </c>
      <c r="H6515" s="0" t="str">
        <f aca="false">IF(G6515=1,INT(ROUND((A6515-Debut)*86400,0)/600),"")</f>
        <v/>
      </c>
      <c r="I6515" s="0" t="str">
        <f aca="false">IF(G6515=1,INT(ROUND((A6515-Debut)*86400,0)/3600),"")</f>
        <v/>
      </c>
      <c r="J6515" s="0" t="str">
        <f aca="false">IF(OR(A6515="",B6515=""),"",ROUND((B6515-A6515)*86400,0))</f>
        <v/>
      </c>
      <c r="K6515" s="37" t="str">
        <f aca="false">IF(G6515=1,IF(COUNTIFS($C:$C,C6515,$G:$G,1,$A:$A,"&gt;="&amp;(A6515-FenetreInterm/86400),$A:$A,"&lt;="&amp;A6515)&gt;=NbInterm,1,0),"")</f>
        <v/>
      </c>
      <c r="L6515" s="37" t="str">
        <f aca="false">IF(G6515=1,IF(B6515="",0,IF(J6515&lt;SeuilFugitive,1,0)),"")</f>
        <v/>
      </c>
      <c r="M6515" s="37" t="str">
        <f aca="false">IF(G6515=1,IF(B6515="",IF((Fin-A6515)*24&gt;SeuilFigee,1,0),IF(J6515&gt;SeuilFigee*3600,1,0)),"")</f>
        <v/>
      </c>
      <c r="N6515" s="0" t="str">
        <f aca="false">IF(G6515=1,IF(COUNTIF(H$2:H6515,H6515)=1,COUNTIF($H:$H,H6515),""),"")</f>
        <v/>
      </c>
      <c r="O6515" s="0" t="str">
        <f aca="false">IF(G6515=1,IF(COUNTIF(I$2:I6515,I6515)=1,COUNTIF($I:$I,I6515),""),"")</f>
        <v/>
      </c>
      <c r="P6515" s="38" t="str">
        <f aca="false">IF(G6515=1,IF(COUNTIFS(C$2:C6515,C6515,G$2:G6515,1)=1,COUNTIFS($C:$C,C6515,$G:$G,1)+ROW()/10000000,""),"")</f>
        <v/>
      </c>
      <c r="Q6515" s="0" t="str">
        <f aca="false">IF(K6515=1,IF(COUNTIFS(C$2:C6515,C6515,K$2:K6515,1)=1,1,0),"")</f>
        <v/>
      </c>
      <c r="R6515" s="0" t="str">
        <f aca="false">IF(M6515=1,IF(COUNTIFS(C$2:C6515,C6515,M$2:M6515,1)=1,1,0),"")</f>
        <v/>
      </c>
      <c r="S6515" s="0" t="str">
        <f aca="false">IF(L6515=1,IF(COUNTIFS(C$2:C6515,C6515,L$2:L6515,1)=1,1,0),"")</f>
        <v/>
      </c>
      <c r="T6515" s="38" t="str">
        <f aca="false">IF(N6515="","",N6515+ROW()/10000000)</f>
        <v/>
      </c>
      <c r="U6515" s="0" t="str">
        <f aca="false">IF(G6515=1,IF(B6515="",1,0),"")</f>
        <v/>
      </c>
    </row>
    <row r="6516" customFormat="false" ht="15" hidden="false" customHeight="false" outlineLevel="0" collapsed="false">
      <c r="A6516" s="35"/>
      <c r="B6516" s="35"/>
      <c r="G6516" s="0" t="str">
        <f aca="false">IF(A6516="","",IF(AND(A6516&gt;=Debut,A6516&lt;Fin),1,0))</f>
        <v/>
      </c>
      <c r="H6516" s="0" t="str">
        <f aca="false">IF(G6516=1,INT(ROUND((A6516-Debut)*86400,0)/600),"")</f>
        <v/>
      </c>
      <c r="I6516" s="0" t="str">
        <f aca="false">IF(G6516=1,INT(ROUND((A6516-Debut)*86400,0)/3600),"")</f>
        <v/>
      </c>
      <c r="J6516" s="0" t="str">
        <f aca="false">IF(OR(A6516="",B6516=""),"",ROUND((B6516-A6516)*86400,0))</f>
        <v/>
      </c>
      <c r="K6516" s="37" t="str">
        <f aca="false">IF(G6516=1,IF(COUNTIFS($C:$C,C6516,$G:$G,1,$A:$A,"&gt;="&amp;(A6516-FenetreInterm/86400),$A:$A,"&lt;="&amp;A6516)&gt;=NbInterm,1,0),"")</f>
        <v/>
      </c>
      <c r="L6516" s="37" t="str">
        <f aca="false">IF(G6516=1,IF(B6516="",0,IF(J6516&lt;SeuilFugitive,1,0)),"")</f>
        <v/>
      </c>
      <c r="M6516" s="37" t="str">
        <f aca="false">IF(G6516=1,IF(B6516="",IF((Fin-A6516)*24&gt;SeuilFigee,1,0),IF(J6516&gt;SeuilFigee*3600,1,0)),"")</f>
        <v/>
      </c>
      <c r="N6516" s="0" t="str">
        <f aca="false">IF(G6516=1,IF(COUNTIF(H$2:H6516,H6516)=1,COUNTIF($H:$H,H6516),""),"")</f>
        <v/>
      </c>
      <c r="O6516" s="0" t="str">
        <f aca="false">IF(G6516=1,IF(COUNTIF(I$2:I6516,I6516)=1,COUNTIF($I:$I,I6516),""),"")</f>
        <v/>
      </c>
      <c r="P6516" s="38" t="str">
        <f aca="false">IF(G6516=1,IF(COUNTIFS(C$2:C6516,C6516,G$2:G6516,1)=1,COUNTIFS($C:$C,C6516,$G:$G,1)+ROW()/10000000,""),"")</f>
        <v/>
      </c>
      <c r="Q6516" s="0" t="str">
        <f aca="false">IF(K6516=1,IF(COUNTIFS(C$2:C6516,C6516,K$2:K6516,1)=1,1,0),"")</f>
        <v/>
      </c>
      <c r="R6516" s="0" t="str">
        <f aca="false">IF(M6516=1,IF(COUNTIFS(C$2:C6516,C6516,M$2:M6516,1)=1,1,0),"")</f>
        <v/>
      </c>
      <c r="S6516" s="0" t="str">
        <f aca="false">IF(L6516=1,IF(COUNTIFS(C$2:C6516,C6516,L$2:L6516,1)=1,1,0),"")</f>
        <v/>
      </c>
      <c r="T6516" s="38" t="str">
        <f aca="false">IF(N6516="","",N6516+ROW()/10000000)</f>
        <v/>
      </c>
      <c r="U6516" s="0" t="str">
        <f aca="false">IF(G6516=1,IF(B6516="",1,0),"")</f>
        <v/>
      </c>
    </row>
    <row r="6517" customFormat="false" ht="15" hidden="false" customHeight="false" outlineLevel="0" collapsed="false">
      <c r="A6517" s="35"/>
      <c r="B6517" s="35"/>
      <c r="G6517" s="0" t="str">
        <f aca="false">IF(A6517="","",IF(AND(A6517&gt;=Debut,A6517&lt;Fin),1,0))</f>
        <v/>
      </c>
      <c r="H6517" s="0" t="str">
        <f aca="false">IF(G6517=1,INT(ROUND((A6517-Debut)*86400,0)/600),"")</f>
        <v/>
      </c>
      <c r="I6517" s="0" t="str">
        <f aca="false">IF(G6517=1,INT(ROUND((A6517-Debut)*86400,0)/3600),"")</f>
        <v/>
      </c>
      <c r="J6517" s="0" t="str">
        <f aca="false">IF(OR(A6517="",B6517=""),"",ROUND((B6517-A6517)*86400,0))</f>
        <v/>
      </c>
      <c r="K6517" s="37" t="str">
        <f aca="false">IF(G6517=1,IF(COUNTIFS($C:$C,C6517,$G:$G,1,$A:$A,"&gt;="&amp;(A6517-FenetreInterm/86400),$A:$A,"&lt;="&amp;A6517)&gt;=NbInterm,1,0),"")</f>
        <v/>
      </c>
      <c r="L6517" s="37" t="str">
        <f aca="false">IF(G6517=1,IF(B6517="",0,IF(J6517&lt;SeuilFugitive,1,0)),"")</f>
        <v/>
      </c>
      <c r="M6517" s="37" t="str">
        <f aca="false">IF(G6517=1,IF(B6517="",IF((Fin-A6517)*24&gt;SeuilFigee,1,0),IF(J6517&gt;SeuilFigee*3600,1,0)),"")</f>
        <v/>
      </c>
      <c r="N6517" s="0" t="str">
        <f aca="false">IF(G6517=1,IF(COUNTIF(H$2:H6517,H6517)=1,COUNTIF($H:$H,H6517),""),"")</f>
        <v/>
      </c>
      <c r="O6517" s="0" t="str">
        <f aca="false">IF(G6517=1,IF(COUNTIF(I$2:I6517,I6517)=1,COUNTIF($I:$I,I6517),""),"")</f>
        <v/>
      </c>
      <c r="P6517" s="38" t="str">
        <f aca="false">IF(G6517=1,IF(COUNTIFS(C$2:C6517,C6517,G$2:G6517,1)=1,COUNTIFS($C:$C,C6517,$G:$G,1)+ROW()/10000000,""),"")</f>
        <v/>
      </c>
      <c r="Q6517" s="0" t="str">
        <f aca="false">IF(K6517=1,IF(COUNTIFS(C$2:C6517,C6517,K$2:K6517,1)=1,1,0),"")</f>
        <v/>
      </c>
      <c r="R6517" s="0" t="str">
        <f aca="false">IF(M6517=1,IF(COUNTIFS(C$2:C6517,C6517,M$2:M6517,1)=1,1,0),"")</f>
        <v/>
      </c>
      <c r="S6517" s="0" t="str">
        <f aca="false">IF(L6517=1,IF(COUNTIFS(C$2:C6517,C6517,L$2:L6517,1)=1,1,0),"")</f>
        <v/>
      </c>
      <c r="T6517" s="38" t="str">
        <f aca="false">IF(N6517="","",N6517+ROW()/10000000)</f>
        <v/>
      </c>
      <c r="U6517" s="0" t="str">
        <f aca="false">IF(G6517=1,IF(B6517="",1,0),"")</f>
        <v/>
      </c>
    </row>
    <row r="6518" customFormat="false" ht="15" hidden="false" customHeight="false" outlineLevel="0" collapsed="false">
      <c r="A6518" s="35"/>
      <c r="B6518" s="35"/>
      <c r="G6518" s="0" t="str">
        <f aca="false">IF(A6518="","",IF(AND(A6518&gt;=Debut,A6518&lt;Fin),1,0))</f>
        <v/>
      </c>
      <c r="H6518" s="0" t="str">
        <f aca="false">IF(G6518=1,INT(ROUND((A6518-Debut)*86400,0)/600),"")</f>
        <v/>
      </c>
      <c r="I6518" s="0" t="str">
        <f aca="false">IF(G6518=1,INT(ROUND((A6518-Debut)*86400,0)/3600),"")</f>
        <v/>
      </c>
      <c r="J6518" s="0" t="str">
        <f aca="false">IF(OR(A6518="",B6518=""),"",ROUND((B6518-A6518)*86400,0))</f>
        <v/>
      </c>
      <c r="K6518" s="37" t="str">
        <f aca="false">IF(G6518=1,IF(COUNTIFS($C:$C,C6518,$G:$G,1,$A:$A,"&gt;="&amp;(A6518-FenetreInterm/86400),$A:$A,"&lt;="&amp;A6518)&gt;=NbInterm,1,0),"")</f>
        <v/>
      </c>
      <c r="L6518" s="37" t="str">
        <f aca="false">IF(G6518=1,IF(B6518="",0,IF(J6518&lt;SeuilFugitive,1,0)),"")</f>
        <v/>
      </c>
      <c r="M6518" s="37" t="str">
        <f aca="false">IF(G6518=1,IF(B6518="",IF((Fin-A6518)*24&gt;SeuilFigee,1,0),IF(J6518&gt;SeuilFigee*3600,1,0)),"")</f>
        <v/>
      </c>
      <c r="N6518" s="0" t="str">
        <f aca="false">IF(G6518=1,IF(COUNTIF(H$2:H6518,H6518)=1,COUNTIF($H:$H,H6518),""),"")</f>
        <v/>
      </c>
      <c r="O6518" s="0" t="str">
        <f aca="false">IF(G6518=1,IF(COUNTIF(I$2:I6518,I6518)=1,COUNTIF($I:$I,I6518),""),"")</f>
        <v/>
      </c>
      <c r="P6518" s="38" t="str">
        <f aca="false">IF(G6518=1,IF(COUNTIFS(C$2:C6518,C6518,G$2:G6518,1)=1,COUNTIFS($C:$C,C6518,$G:$G,1)+ROW()/10000000,""),"")</f>
        <v/>
      </c>
      <c r="Q6518" s="0" t="str">
        <f aca="false">IF(K6518=1,IF(COUNTIFS(C$2:C6518,C6518,K$2:K6518,1)=1,1,0),"")</f>
        <v/>
      </c>
      <c r="R6518" s="0" t="str">
        <f aca="false">IF(M6518=1,IF(COUNTIFS(C$2:C6518,C6518,M$2:M6518,1)=1,1,0),"")</f>
        <v/>
      </c>
      <c r="S6518" s="0" t="str">
        <f aca="false">IF(L6518=1,IF(COUNTIFS(C$2:C6518,C6518,L$2:L6518,1)=1,1,0),"")</f>
        <v/>
      </c>
      <c r="T6518" s="38" t="str">
        <f aca="false">IF(N6518="","",N6518+ROW()/10000000)</f>
        <v/>
      </c>
      <c r="U6518" s="0" t="str">
        <f aca="false">IF(G6518=1,IF(B6518="",1,0),"")</f>
        <v/>
      </c>
    </row>
    <row r="6519" customFormat="false" ht="15" hidden="false" customHeight="false" outlineLevel="0" collapsed="false">
      <c r="A6519" s="35"/>
      <c r="B6519" s="35"/>
      <c r="G6519" s="0" t="str">
        <f aca="false">IF(A6519="","",IF(AND(A6519&gt;=Debut,A6519&lt;Fin),1,0))</f>
        <v/>
      </c>
      <c r="H6519" s="0" t="str">
        <f aca="false">IF(G6519=1,INT(ROUND((A6519-Debut)*86400,0)/600),"")</f>
        <v/>
      </c>
      <c r="I6519" s="0" t="str">
        <f aca="false">IF(G6519=1,INT(ROUND((A6519-Debut)*86400,0)/3600),"")</f>
        <v/>
      </c>
      <c r="J6519" s="0" t="str">
        <f aca="false">IF(OR(A6519="",B6519=""),"",ROUND((B6519-A6519)*86400,0))</f>
        <v/>
      </c>
      <c r="K6519" s="37" t="str">
        <f aca="false">IF(G6519=1,IF(COUNTIFS($C:$C,C6519,$G:$G,1,$A:$A,"&gt;="&amp;(A6519-FenetreInterm/86400),$A:$A,"&lt;="&amp;A6519)&gt;=NbInterm,1,0),"")</f>
        <v/>
      </c>
      <c r="L6519" s="37" t="str">
        <f aca="false">IF(G6519=1,IF(B6519="",0,IF(J6519&lt;SeuilFugitive,1,0)),"")</f>
        <v/>
      </c>
      <c r="M6519" s="37" t="str">
        <f aca="false">IF(G6519=1,IF(B6519="",IF((Fin-A6519)*24&gt;SeuilFigee,1,0),IF(J6519&gt;SeuilFigee*3600,1,0)),"")</f>
        <v/>
      </c>
      <c r="N6519" s="0" t="str">
        <f aca="false">IF(G6519=1,IF(COUNTIF(H$2:H6519,H6519)=1,COUNTIF($H:$H,H6519),""),"")</f>
        <v/>
      </c>
      <c r="O6519" s="0" t="str">
        <f aca="false">IF(G6519=1,IF(COUNTIF(I$2:I6519,I6519)=1,COUNTIF($I:$I,I6519),""),"")</f>
        <v/>
      </c>
      <c r="P6519" s="38" t="str">
        <f aca="false">IF(G6519=1,IF(COUNTIFS(C$2:C6519,C6519,G$2:G6519,1)=1,COUNTIFS($C:$C,C6519,$G:$G,1)+ROW()/10000000,""),"")</f>
        <v/>
      </c>
      <c r="Q6519" s="0" t="str">
        <f aca="false">IF(K6519=1,IF(COUNTIFS(C$2:C6519,C6519,K$2:K6519,1)=1,1,0),"")</f>
        <v/>
      </c>
      <c r="R6519" s="0" t="str">
        <f aca="false">IF(M6519=1,IF(COUNTIFS(C$2:C6519,C6519,M$2:M6519,1)=1,1,0),"")</f>
        <v/>
      </c>
      <c r="S6519" s="0" t="str">
        <f aca="false">IF(L6519=1,IF(COUNTIFS(C$2:C6519,C6519,L$2:L6519,1)=1,1,0),"")</f>
        <v/>
      </c>
      <c r="T6519" s="38" t="str">
        <f aca="false">IF(N6519="","",N6519+ROW()/10000000)</f>
        <v/>
      </c>
      <c r="U6519" s="0" t="str">
        <f aca="false">IF(G6519=1,IF(B6519="",1,0),"")</f>
        <v/>
      </c>
    </row>
    <row r="6520" customFormat="false" ht="15" hidden="false" customHeight="false" outlineLevel="0" collapsed="false">
      <c r="A6520" s="35"/>
      <c r="B6520" s="35"/>
      <c r="G6520" s="0" t="str">
        <f aca="false">IF(A6520="","",IF(AND(A6520&gt;=Debut,A6520&lt;Fin),1,0))</f>
        <v/>
      </c>
      <c r="H6520" s="0" t="str">
        <f aca="false">IF(G6520=1,INT(ROUND((A6520-Debut)*86400,0)/600),"")</f>
        <v/>
      </c>
      <c r="I6520" s="0" t="str">
        <f aca="false">IF(G6520=1,INT(ROUND((A6520-Debut)*86400,0)/3600),"")</f>
        <v/>
      </c>
      <c r="J6520" s="0" t="str">
        <f aca="false">IF(OR(A6520="",B6520=""),"",ROUND((B6520-A6520)*86400,0))</f>
        <v/>
      </c>
      <c r="K6520" s="37" t="str">
        <f aca="false">IF(G6520=1,IF(COUNTIFS($C:$C,C6520,$G:$G,1,$A:$A,"&gt;="&amp;(A6520-FenetreInterm/86400),$A:$A,"&lt;="&amp;A6520)&gt;=NbInterm,1,0),"")</f>
        <v/>
      </c>
      <c r="L6520" s="37" t="str">
        <f aca="false">IF(G6520=1,IF(B6520="",0,IF(J6520&lt;SeuilFugitive,1,0)),"")</f>
        <v/>
      </c>
      <c r="M6520" s="37" t="str">
        <f aca="false">IF(G6520=1,IF(B6520="",IF((Fin-A6520)*24&gt;SeuilFigee,1,0),IF(J6520&gt;SeuilFigee*3600,1,0)),"")</f>
        <v/>
      </c>
      <c r="N6520" s="0" t="str">
        <f aca="false">IF(G6520=1,IF(COUNTIF(H$2:H6520,H6520)=1,COUNTIF($H:$H,H6520),""),"")</f>
        <v/>
      </c>
      <c r="O6520" s="0" t="str">
        <f aca="false">IF(G6520=1,IF(COUNTIF(I$2:I6520,I6520)=1,COUNTIF($I:$I,I6520),""),"")</f>
        <v/>
      </c>
      <c r="P6520" s="38" t="str">
        <f aca="false">IF(G6520=1,IF(COUNTIFS(C$2:C6520,C6520,G$2:G6520,1)=1,COUNTIFS($C:$C,C6520,$G:$G,1)+ROW()/10000000,""),"")</f>
        <v/>
      </c>
      <c r="Q6520" s="0" t="str">
        <f aca="false">IF(K6520=1,IF(COUNTIFS(C$2:C6520,C6520,K$2:K6520,1)=1,1,0),"")</f>
        <v/>
      </c>
      <c r="R6520" s="0" t="str">
        <f aca="false">IF(M6520=1,IF(COUNTIFS(C$2:C6520,C6520,M$2:M6520,1)=1,1,0),"")</f>
        <v/>
      </c>
      <c r="S6520" s="0" t="str">
        <f aca="false">IF(L6520=1,IF(COUNTIFS(C$2:C6520,C6520,L$2:L6520,1)=1,1,0),"")</f>
        <v/>
      </c>
      <c r="T6520" s="38" t="str">
        <f aca="false">IF(N6520="","",N6520+ROW()/10000000)</f>
        <v/>
      </c>
      <c r="U6520" s="0" t="str">
        <f aca="false">IF(G6520=1,IF(B6520="",1,0),"")</f>
        <v/>
      </c>
    </row>
    <row r="6521" customFormat="false" ht="15" hidden="false" customHeight="false" outlineLevel="0" collapsed="false">
      <c r="A6521" s="35"/>
      <c r="B6521" s="35"/>
      <c r="G6521" s="0" t="str">
        <f aca="false">IF(A6521="","",IF(AND(A6521&gt;=Debut,A6521&lt;Fin),1,0))</f>
        <v/>
      </c>
      <c r="H6521" s="0" t="str">
        <f aca="false">IF(G6521=1,INT(ROUND((A6521-Debut)*86400,0)/600),"")</f>
        <v/>
      </c>
      <c r="I6521" s="0" t="str">
        <f aca="false">IF(G6521=1,INT(ROUND((A6521-Debut)*86400,0)/3600),"")</f>
        <v/>
      </c>
      <c r="J6521" s="0" t="str">
        <f aca="false">IF(OR(A6521="",B6521=""),"",ROUND((B6521-A6521)*86400,0))</f>
        <v/>
      </c>
      <c r="K6521" s="37" t="str">
        <f aca="false">IF(G6521=1,IF(COUNTIFS($C:$C,C6521,$G:$G,1,$A:$A,"&gt;="&amp;(A6521-FenetreInterm/86400),$A:$A,"&lt;="&amp;A6521)&gt;=NbInterm,1,0),"")</f>
        <v/>
      </c>
      <c r="L6521" s="37" t="str">
        <f aca="false">IF(G6521=1,IF(B6521="",0,IF(J6521&lt;SeuilFugitive,1,0)),"")</f>
        <v/>
      </c>
      <c r="M6521" s="37" t="str">
        <f aca="false">IF(G6521=1,IF(B6521="",IF((Fin-A6521)*24&gt;SeuilFigee,1,0),IF(J6521&gt;SeuilFigee*3600,1,0)),"")</f>
        <v/>
      </c>
      <c r="N6521" s="0" t="str">
        <f aca="false">IF(G6521=1,IF(COUNTIF(H$2:H6521,H6521)=1,COUNTIF($H:$H,H6521),""),"")</f>
        <v/>
      </c>
      <c r="O6521" s="0" t="str">
        <f aca="false">IF(G6521=1,IF(COUNTIF(I$2:I6521,I6521)=1,COUNTIF($I:$I,I6521),""),"")</f>
        <v/>
      </c>
      <c r="P6521" s="38" t="str">
        <f aca="false">IF(G6521=1,IF(COUNTIFS(C$2:C6521,C6521,G$2:G6521,1)=1,COUNTIFS($C:$C,C6521,$G:$G,1)+ROW()/10000000,""),"")</f>
        <v/>
      </c>
      <c r="Q6521" s="0" t="str">
        <f aca="false">IF(K6521=1,IF(COUNTIFS(C$2:C6521,C6521,K$2:K6521,1)=1,1,0),"")</f>
        <v/>
      </c>
      <c r="R6521" s="0" t="str">
        <f aca="false">IF(M6521=1,IF(COUNTIFS(C$2:C6521,C6521,M$2:M6521,1)=1,1,0),"")</f>
        <v/>
      </c>
      <c r="S6521" s="0" t="str">
        <f aca="false">IF(L6521=1,IF(COUNTIFS(C$2:C6521,C6521,L$2:L6521,1)=1,1,0),"")</f>
        <v/>
      </c>
      <c r="T6521" s="38" t="str">
        <f aca="false">IF(N6521="","",N6521+ROW()/10000000)</f>
        <v/>
      </c>
      <c r="U6521" s="0" t="str">
        <f aca="false">IF(G6521=1,IF(B6521="",1,0),"")</f>
        <v/>
      </c>
    </row>
    <row r="6522" customFormat="false" ht="15" hidden="false" customHeight="false" outlineLevel="0" collapsed="false">
      <c r="A6522" s="35"/>
      <c r="B6522" s="35"/>
      <c r="G6522" s="0" t="str">
        <f aca="false">IF(A6522="","",IF(AND(A6522&gt;=Debut,A6522&lt;Fin),1,0))</f>
        <v/>
      </c>
      <c r="H6522" s="0" t="str">
        <f aca="false">IF(G6522=1,INT(ROUND((A6522-Debut)*86400,0)/600),"")</f>
        <v/>
      </c>
      <c r="I6522" s="0" t="str">
        <f aca="false">IF(G6522=1,INT(ROUND((A6522-Debut)*86400,0)/3600),"")</f>
        <v/>
      </c>
      <c r="J6522" s="0" t="str">
        <f aca="false">IF(OR(A6522="",B6522=""),"",ROUND((B6522-A6522)*86400,0))</f>
        <v/>
      </c>
      <c r="K6522" s="37" t="str">
        <f aca="false">IF(G6522=1,IF(COUNTIFS($C:$C,C6522,$G:$G,1,$A:$A,"&gt;="&amp;(A6522-FenetreInterm/86400),$A:$A,"&lt;="&amp;A6522)&gt;=NbInterm,1,0),"")</f>
        <v/>
      </c>
      <c r="L6522" s="37" t="str">
        <f aca="false">IF(G6522=1,IF(B6522="",0,IF(J6522&lt;SeuilFugitive,1,0)),"")</f>
        <v/>
      </c>
      <c r="M6522" s="37" t="str">
        <f aca="false">IF(G6522=1,IF(B6522="",IF((Fin-A6522)*24&gt;SeuilFigee,1,0),IF(J6522&gt;SeuilFigee*3600,1,0)),"")</f>
        <v/>
      </c>
      <c r="N6522" s="0" t="str">
        <f aca="false">IF(G6522=1,IF(COUNTIF(H$2:H6522,H6522)=1,COUNTIF($H:$H,H6522),""),"")</f>
        <v/>
      </c>
      <c r="O6522" s="0" t="str">
        <f aca="false">IF(G6522=1,IF(COUNTIF(I$2:I6522,I6522)=1,COUNTIF($I:$I,I6522),""),"")</f>
        <v/>
      </c>
      <c r="P6522" s="38" t="str">
        <f aca="false">IF(G6522=1,IF(COUNTIFS(C$2:C6522,C6522,G$2:G6522,1)=1,COUNTIFS($C:$C,C6522,$G:$G,1)+ROW()/10000000,""),"")</f>
        <v/>
      </c>
      <c r="Q6522" s="0" t="str">
        <f aca="false">IF(K6522=1,IF(COUNTIFS(C$2:C6522,C6522,K$2:K6522,1)=1,1,0),"")</f>
        <v/>
      </c>
      <c r="R6522" s="0" t="str">
        <f aca="false">IF(M6522=1,IF(COUNTIFS(C$2:C6522,C6522,M$2:M6522,1)=1,1,0),"")</f>
        <v/>
      </c>
      <c r="S6522" s="0" t="str">
        <f aca="false">IF(L6522=1,IF(COUNTIFS(C$2:C6522,C6522,L$2:L6522,1)=1,1,0),"")</f>
        <v/>
      </c>
      <c r="T6522" s="38" t="str">
        <f aca="false">IF(N6522="","",N6522+ROW()/10000000)</f>
        <v/>
      </c>
      <c r="U6522" s="0" t="str">
        <f aca="false">IF(G6522=1,IF(B6522="",1,0),"")</f>
        <v/>
      </c>
    </row>
    <row r="6523" customFormat="false" ht="15" hidden="false" customHeight="false" outlineLevel="0" collapsed="false">
      <c r="A6523" s="35"/>
      <c r="B6523" s="35"/>
      <c r="G6523" s="0" t="str">
        <f aca="false">IF(A6523="","",IF(AND(A6523&gt;=Debut,A6523&lt;Fin),1,0))</f>
        <v/>
      </c>
      <c r="H6523" s="0" t="str">
        <f aca="false">IF(G6523=1,INT(ROUND((A6523-Debut)*86400,0)/600),"")</f>
        <v/>
      </c>
      <c r="I6523" s="0" t="str">
        <f aca="false">IF(G6523=1,INT(ROUND((A6523-Debut)*86400,0)/3600),"")</f>
        <v/>
      </c>
      <c r="J6523" s="0" t="str">
        <f aca="false">IF(OR(A6523="",B6523=""),"",ROUND((B6523-A6523)*86400,0))</f>
        <v/>
      </c>
      <c r="K6523" s="37" t="str">
        <f aca="false">IF(G6523=1,IF(COUNTIFS($C:$C,C6523,$G:$G,1,$A:$A,"&gt;="&amp;(A6523-FenetreInterm/86400),$A:$A,"&lt;="&amp;A6523)&gt;=NbInterm,1,0),"")</f>
        <v/>
      </c>
      <c r="L6523" s="37" t="str">
        <f aca="false">IF(G6523=1,IF(B6523="",0,IF(J6523&lt;SeuilFugitive,1,0)),"")</f>
        <v/>
      </c>
      <c r="M6523" s="37" t="str">
        <f aca="false">IF(G6523=1,IF(B6523="",IF((Fin-A6523)*24&gt;SeuilFigee,1,0),IF(J6523&gt;SeuilFigee*3600,1,0)),"")</f>
        <v/>
      </c>
      <c r="N6523" s="0" t="str">
        <f aca="false">IF(G6523=1,IF(COUNTIF(H$2:H6523,H6523)=1,COUNTIF($H:$H,H6523),""),"")</f>
        <v/>
      </c>
      <c r="O6523" s="0" t="str">
        <f aca="false">IF(G6523=1,IF(COUNTIF(I$2:I6523,I6523)=1,COUNTIF($I:$I,I6523),""),"")</f>
        <v/>
      </c>
      <c r="P6523" s="38" t="str">
        <f aca="false">IF(G6523=1,IF(COUNTIFS(C$2:C6523,C6523,G$2:G6523,1)=1,COUNTIFS($C:$C,C6523,$G:$G,1)+ROW()/10000000,""),"")</f>
        <v/>
      </c>
      <c r="Q6523" s="0" t="str">
        <f aca="false">IF(K6523=1,IF(COUNTIFS(C$2:C6523,C6523,K$2:K6523,1)=1,1,0),"")</f>
        <v/>
      </c>
      <c r="R6523" s="0" t="str">
        <f aca="false">IF(M6523=1,IF(COUNTIFS(C$2:C6523,C6523,M$2:M6523,1)=1,1,0),"")</f>
        <v/>
      </c>
      <c r="S6523" s="0" t="str">
        <f aca="false">IF(L6523=1,IF(COUNTIFS(C$2:C6523,C6523,L$2:L6523,1)=1,1,0),"")</f>
        <v/>
      </c>
      <c r="T6523" s="38" t="str">
        <f aca="false">IF(N6523="","",N6523+ROW()/10000000)</f>
        <v/>
      </c>
      <c r="U6523" s="0" t="str">
        <f aca="false">IF(G6523=1,IF(B6523="",1,0),"")</f>
        <v/>
      </c>
    </row>
    <row r="6524" customFormat="false" ht="15" hidden="false" customHeight="false" outlineLevel="0" collapsed="false">
      <c r="A6524" s="35"/>
      <c r="B6524" s="35"/>
      <c r="G6524" s="0" t="str">
        <f aca="false">IF(A6524="","",IF(AND(A6524&gt;=Debut,A6524&lt;Fin),1,0))</f>
        <v/>
      </c>
      <c r="H6524" s="0" t="str">
        <f aca="false">IF(G6524=1,INT(ROUND((A6524-Debut)*86400,0)/600),"")</f>
        <v/>
      </c>
      <c r="I6524" s="0" t="str">
        <f aca="false">IF(G6524=1,INT(ROUND((A6524-Debut)*86400,0)/3600),"")</f>
        <v/>
      </c>
      <c r="J6524" s="0" t="str">
        <f aca="false">IF(OR(A6524="",B6524=""),"",ROUND((B6524-A6524)*86400,0))</f>
        <v/>
      </c>
      <c r="K6524" s="37" t="str">
        <f aca="false">IF(G6524=1,IF(COUNTIFS($C:$C,C6524,$G:$G,1,$A:$A,"&gt;="&amp;(A6524-FenetreInterm/86400),$A:$A,"&lt;="&amp;A6524)&gt;=NbInterm,1,0),"")</f>
        <v/>
      </c>
      <c r="L6524" s="37" t="str">
        <f aca="false">IF(G6524=1,IF(B6524="",0,IF(J6524&lt;SeuilFugitive,1,0)),"")</f>
        <v/>
      </c>
      <c r="M6524" s="37" t="str">
        <f aca="false">IF(G6524=1,IF(B6524="",IF((Fin-A6524)*24&gt;SeuilFigee,1,0),IF(J6524&gt;SeuilFigee*3600,1,0)),"")</f>
        <v/>
      </c>
      <c r="N6524" s="0" t="str">
        <f aca="false">IF(G6524=1,IF(COUNTIF(H$2:H6524,H6524)=1,COUNTIF($H:$H,H6524),""),"")</f>
        <v/>
      </c>
      <c r="O6524" s="0" t="str">
        <f aca="false">IF(G6524=1,IF(COUNTIF(I$2:I6524,I6524)=1,COUNTIF($I:$I,I6524),""),"")</f>
        <v/>
      </c>
      <c r="P6524" s="38" t="str">
        <f aca="false">IF(G6524=1,IF(COUNTIFS(C$2:C6524,C6524,G$2:G6524,1)=1,COUNTIFS($C:$C,C6524,$G:$G,1)+ROW()/10000000,""),"")</f>
        <v/>
      </c>
      <c r="Q6524" s="0" t="str">
        <f aca="false">IF(K6524=1,IF(COUNTIFS(C$2:C6524,C6524,K$2:K6524,1)=1,1,0),"")</f>
        <v/>
      </c>
      <c r="R6524" s="0" t="str">
        <f aca="false">IF(M6524=1,IF(COUNTIFS(C$2:C6524,C6524,M$2:M6524,1)=1,1,0),"")</f>
        <v/>
      </c>
      <c r="S6524" s="0" t="str">
        <f aca="false">IF(L6524=1,IF(COUNTIFS(C$2:C6524,C6524,L$2:L6524,1)=1,1,0),"")</f>
        <v/>
      </c>
      <c r="T6524" s="38" t="str">
        <f aca="false">IF(N6524="","",N6524+ROW()/10000000)</f>
        <v/>
      </c>
      <c r="U6524" s="0" t="str">
        <f aca="false">IF(G6524=1,IF(B6524="",1,0),"")</f>
        <v/>
      </c>
    </row>
    <row r="6525" customFormat="false" ht="15" hidden="false" customHeight="false" outlineLevel="0" collapsed="false">
      <c r="A6525" s="35"/>
      <c r="B6525" s="35"/>
      <c r="G6525" s="0" t="str">
        <f aca="false">IF(A6525="","",IF(AND(A6525&gt;=Debut,A6525&lt;Fin),1,0))</f>
        <v/>
      </c>
      <c r="H6525" s="0" t="str">
        <f aca="false">IF(G6525=1,INT(ROUND((A6525-Debut)*86400,0)/600),"")</f>
        <v/>
      </c>
      <c r="I6525" s="0" t="str">
        <f aca="false">IF(G6525=1,INT(ROUND((A6525-Debut)*86400,0)/3600),"")</f>
        <v/>
      </c>
      <c r="J6525" s="0" t="str">
        <f aca="false">IF(OR(A6525="",B6525=""),"",ROUND((B6525-A6525)*86400,0))</f>
        <v/>
      </c>
      <c r="K6525" s="37" t="str">
        <f aca="false">IF(G6525=1,IF(COUNTIFS($C:$C,C6525,$G:$G,1,$A:$A,"&gt;="&amp;(A6525-FenetreInterm/86400),$A:$A,"&lt;="&amp;A6525)&gt;=NbInterm,1,0),"")</f>
        <v/>
      </c>
      <c r="L6525" s="37" t="str">
        <f aca="false">IF(G6525=1,IF(B6525="",0,IF(J6525&lt;SeuilFugitive,1,0)),"")</f>
        <v/>
      </c>
      <c r="M6525" s="37" t="str">
        <f aca="false">IF(G6525=1,IF(B6525="",IF((Fin-A6525)*24&gt;SeuilFigee,1,0),IF(J6525&gt;SeuilFigee*3600,1,0)),"")</f>
        <v/>
      </c>
      <c r="N6525" s="0" t="str">
        <f aca="false">IF(G6525=1,IF(COUNTIF(H$2:H6525,H6525)=1,COUNTIF($H:$H,H6525),""),"")</f>
        <v/>
      </c>
      <c r="O6525" s="0" t="str">
        <f aca="false">IF(G6525=1,IF(COUNTIF(I$2:I6525,I6525)=1,COUNTIF($I:$I,I6525),""),"")</f>
        <v/>
      </c>
      <c r="P6525" s="38" t="str">
        <f aca="false">IF(G6525=1,IF(COUNTIFS(C$2:C6525,C6525,G$2:G6525,1)=1,COUNTIFS($C:$C,C6525,$G:$G,1)+ROW()/10000000,""),"")</f>
        <v/>
      </c>
      <c r="Q6525" s="0" t="str">
        <f aca="false">IF(K6525=1,IF(COUNTIFS(C$2:C6525,C6525,K$2:K6525,1)=1,1,0),"")</f>
        <v/>
      </c>
      <c r="R6525" s="0" t="str">
        <f aca="false">IF(M6525=1,IF(COUNTIFS(C$2:C6525,C6525,M$2:M6525,1)=1,1,0),"")</f>
        <v/>
      </c>
      <c r="S6525" s="0" t="str">
        <f aca="false">IF(L6525=1,IF(COUNTIFS(C$2:C6525,C6525,L$2:L6525,1)=1,1,0),"")</f>
        <v/>
      </c>
      <c r="T6525" s="38" t="str">
        <f aca="false">IF(N6525="","",N6525+ROW()/10000000)</f>
        <v/>
      </c>
      <c r="U6525" s="0" t="str">
        <f aca="false">IF(G6525=1,IF(B6525="",1,0),"")</f>
        <v/>
      </c>
    </row>
    <row r="6526" customFormat="false" ht="15" hidden="false" customHeight="false" outlineLevel="0" collapsed="false">
      <c r="A6526" s="35"/>
      <c r="B6526" s="35"/>
      <c r="G6526" s="0" t="str">
        <f aca="false">IF(A6526="","",IF(AND(A6526&gt;=Debut,A6526&lt;Fin),1,0))</f>
        <v/>
      </c>
      <c r="H6526" s="0" t="str">
        <f aca="false">IF(G6526=1,INT(ROUND((A6526-Debut)*86400,0)/600),"")</f>
        <v/>
      </c>
      <c r="I6526" s="0" t="str">
        <f aca="false">IF(G6526=1,INT(ROUND((A6526-Debut)*86400,0)/3600),"")</f>
        <v/>
      </c>
      <c r="J6526" s="0" t="str">
        <f aca="false">IF(OR(A6526="",B6526=""),"",ROUND((B6526-A6526)*86400,0))</f>
        <v/>
      </c>
      <c r="K6526" s="37" t="str">
        <f aca="false">IF(G6526=1,IF(COUNTIFS($C:$C,C6526,$G:$G,1,$A:$A,"&gt;="&amp;(A6526-FenetreInterm/86400),$A:$A,"&lt;="&amp;A6526)&gt;=NbInterm,1,0),"")</f>
        <v/>
      </c>
      <c r="L6526" s="37" t="str">
        <f aca="false">IF(G6526=1,IF(B6526="",0,IF(J6526&lt;SeuilFugitive,1,0)),"")</f>
        <v/>
      </c>
      <c r="M6526" s="37" t="str">
        <f aca="false">IF(G6526=1,IF(B6526="",IF((Fin-A6526)*24&gt;SeuilFigee,1,0),IF(J6526&gt;SeuilFigee*3600,1,0)),"")</f>
        <v/>
      </c>
      <c r="N6526" s="0" t="str">
        <f aca="false">IF(G6526=1,IF(COUNTIF(H$2:H6526,H6526)=1,COUNTIF($H:$H,H6526),""),"")</f>
        <v/>
      </c>
      <c r="O6526" s="0" t="str">
        <f aca="false">IF(G6526=1,IF(COUNTIF(I$2:I6526,I6526)=1,COUNTIF($I:$I,I6526),""),"")</f>
        <v/>
      </c>
      <c r="P6526" s="38" t="str">
        <f aca="false">IF(G6526=1,IF(COUNTIFS(C$2:C6526,C6526,G$2:G6526,1)=1,COUNTIFS($C:$C,C6526,$G:$G,1)+ROW()/10000000,""),"")</f>
        <v/>
      </c>
      <c r="Q6526" s="0" t="str">
        <f aca="false">IF(K6526=1,IF(COUNTIFS(C$2:C6526,C6526,K$2:K6526,1)=1,1,0),"")</f>
        <v/>
      </c>
      <c r="R6526" s="0" t="str">
        <f aca="false">IF(M6526=1,IF(COUNTIFS(C$2:C6526,C6526,M$2:M6526,1)=1,1,0),"")</f>
        <v/>
      </c>
      <c r="S6526" s="0" t="str">
        <f aca="false">IF(L6526=1,IF(COUNTIFS(C$2:C6526,C6526,L$2:L6526,1)=1,1,0),"")</f>
        <v/>
      </c>
      <c r="T6526" s="38" t="str">
        <f aca="false">IF(N6526="","",N6526+ROW()/10000000)</f>
        <v/>
      </c>
      <c r="U6526" s="0" t="str">
        <f aca="false">IF(G6526=1,IF(B6526="",1,0),"")</f>
        <v/>
      </c>
    </row>
    <row r="6527" customFormat="false" ht="15" hidden="false" customHeight="false" outlineLevel="0" collapsed="false">
      <c r="A6527" s="35"/>
      <c r="B6527" s="35"/>
      <c r="G6527" s="0" t="str">
        <f aca="false">IF(A6527="","",IF(AND(A6527&gt;=Debut,A6527&lt;Fin),1,0))</f>
        <v/>
      </c>
      <c r="H6527" s="0" t="str">
        <f aca="false">IF(G6527=1,INT(ROUND((A6527-Debut)*86400,0)/600),"")</f>
        <v/>
      </c>
      <c r="I6527" s="0" t="str">
        <f aca="false">IF(G6527=1,INT(ROUND((A6527-Debut)*86400,0)/3600),"")</f>
        <v/>
      </c>
      <c r="J6527" s="0" t="str">
        <f aca="false">IF(OR(A6527="",B6527=""),"",ROUND((B6527-A6527)*86400,0))</f>
        <v/>
      </c>
      <c r="K6527" s="37" t="str">
        <f aca="false">IF(G6527=1,IF(COUNTIFS($C:$C,C6527,$G:$G,1,$A:$A,"&gt;="&amp;(A6527-FenetreInterm/86400),$A:$A,"&lt;="&amp;A6527)&gt;=NbInterm,1,0),"")</f>
        <v/>
      </c>
      <c r="L6527" s="37" t="str">
        <f aca="false">IF(G6527=1,IF(B6527="",0,IF(J6527&lt;SeuilFugitive,1,0)),"")</f>
        <v/>
      </c>
      <c r="M6527" s="37" t="str">
        <f aca="false">IF(G6527=1,IF(B6527="",IF((Fin-A6527)*24&gt;SeuilFigee,1,0),IF(J6527&gt;SeuilFigee*3600,1,0)),"")</f>
        <v/>
      </c>
      <c r="N6527" s="0" t="str">
        <f aca="false">IF(G6527=1,IF(COUNTIF(H$2:H6527,H6527)=1,COUNTIF($H:$H,H6527),""),"")</f>
        <v/>
      </c>
      <c r="O6527" s="0" t="str">
        <f aca="false">IF(G6527=1,IF(COUNTIF(I$2:I6527,I6527)=1,COUNTIF($I:$I,I6527),""),"")</f>
        <v/>
      </c>
      <c r="P6527" s="38" t="str">
        <f aca="false">IF(G6527=1,IF(COUNTIFS(C$2:C6527,C6527,G$2:G6527,1)=1,COUNTIFS($C:$C,C6527,$G:$G,1)+ROW()/10000000,""),"")</f>
        <v/>
      </c>
      <c r="Q6527" s="0" t="str">
        <f aca="false">IF(K6527=1,IF(COUNTIFS(C$2:C6527,C6527,K$2:K6527,1)=1,1,0),"")</f>
        <v/>
      </c>
      <c r="R6527" s="0" t="str">
        <f aca="false">IF(M6527=1,IF(COUNTIFS(C$2:C6527,C6527,M$2:M6527,1)=1,1,0),"")</f>
        <v/>
      </c>
      <c r="S6527" s="0" t="str">
        <f aca="false">IF(L6527=1,IF(COUNTIFS(C$2:C6527,C6527,L$2:L6527,1)=1,1,0),"")</f>
        <v/>
      </c>
      <c r="T6527" s="38" t="str">
        <f aca="false">IF(N6527="","",N6527+ROW()/10000000)</f>
        <v/>
      </c>
      <c r="U6527" s="0" t="str">
        <f aca="false">IF(G6527=1,IF(B6527="",1,0),"")</f>
        <v/>
      </c>
    </row>
    <row r="6528" customFormat="false" ht="15" hidden="false" customHeight="false" outlineLevel="0" collapsed="false">
      <c r="A6528" s="35"/>
      <c r="B6528" s="35"/>
      <c r="G6528" s="0" t="str">
        <f aca="false">IF(A6528="","",IF(AND(A6528&gt;=Debut,A6528&lt;Fin),1,0))</f>
        <v/>
      </c>
      <c r="H6528" s="0" t="str">
        <f aca="false">IF(G6528=1,INT(ROUND((A6528-Debut)*86400,0)/600),"")</f>
        <v/>
      </c>
      <c r="I6528" s="0" t="str">
        <f aca="false">IF(G6528=1,INT(ROUND((A6528-Debut)*86400,0)/3600),"")</f>
        <v/>
      </c>
      <c r="J6528" s="0" t="str">
        <f aca="false">IF(OR(A6528="",B6528=""),"",ROUND((B6528-A6528)*86400,0))</f>
        <v/>
      </c>
      <c r="K6528" s="37" t="str">
        <f aca="false">IF(G6528=1,IF(COUNTIFS($C:$C,C6528,$G:$G,1,$A:$A,"&gt;="&amp;(A6528-FenetreInterm/86400),$A:$A,"&lt;="&amp;A6528)&gt;=NbInterm,1,0),"")</f>
        <v/>
      </c>
      <c r="L6528" s="37" t="str">
        <f aca="false">IF(G6528=1,IF(B6528="",0,IF(J6528&lt;SeuilFugitive,1,0)),"")</f>
        <v/>
      </c>
      <c r="M6528" s="37" t="str">
        <f aca="false">IF(G6528=1,IF(B6528="",IF((Fin-A6528)*24&gt;SeuilFigee,1,0),IF(J6528&gt;SeuilFigee*3600,1,0)),"")</f>
        <v/>
      </c>
      <c r="N6528" s="0" t="str">
        <f aca="false">IF(G6528=1,IF(COUNTIF(H$2:H6528,H6528)=1,COUNTIF($H:$H,H6528),""),"")</f>
        <v/>
      </c>
      <c r="O6528" s="0" t="str">
        <f aca="false">IF(G6528=1,IF(COUNTIF(I$2:I6528,I6528)=1,COUNTIF($I:$I,I6528),""),"")</f>
        <v/>
      </c>
      <c r="P6528" s="38" t="str">
        <f aca="false">IF(G6528=1,IF(COUNTIFS(C$2:C6528,C6528,G$2:G6528,1)=1,COUNTIFS($C:$C,C6528,$G:$G,1)+ROW()/10000000,""),"")</f>
        <v/>
      </c>
      <c r="Q6528" s="0" t="str">
        <f aca="false">IF(K6528=1,IF(COUNTIFS(C$2:C6528,C6528,K$2:K6528,1)=1,1,0),"")</f>
        <v/>
      </c>
      <c r="R6528" s="0" t="str">
        <f aca="false">IF(M6528=1,IF(COUNTIFS(C$2:C6528,C6528,M$2:M6528,1)=1,1,0),"")</f>
        <v/>
      </c>
      <c r="S6528" s="0" t="str">
        <f aca="false">IF(L6528=1,IF(COUNTIFS(C$2:C6528,C6528,L$2:L6528,1)=1,1,0),"")</f>
        <v/>
      </c>
      <c r="T6528" s="38" t="str">
        <f aca="false">IF(N6528="","",N6528+ROW()/10000000)</f>
        <v/>
      </c>
      <c r="U6528" s="0" t="str">
        <f aca="false">IF(G6528=1,IF(B6528="",1,0),"")</f>
        <v/>
      </c>
    </row>
    <row r="6529" customFormat="false" ht="15" hidden="false" customHeight="false" outlineLevel="0" collapsed="false">
      <c r="A6529" s="35"/>
      <c r="B6529" s="35"/>
      <c r="G6529" s="0" t="str">
        <f aca="false">IF(A6529="","",IF(AND(A6529&gt;=Debut,A6529&lt;Fin),1,0))</f>
        <v/>
      </c>
      <c r="H6529" s="0" t="str">
        <f aca="false">IF(G6529=1,INT(ROUND((A6529-Debut)*86400,0)/600),"")</f>
        <v/>
      </c>
      <c r="I6529" s="0" t="str">
        <f aca="false">IF(G6529=1,INT(ROUND((A6529-Debut)*86400,0)/3600),"")</f>
        <v/>
      </c>
      <c r="J6529" s="0" t="str">
        <f aca="false">IF(OR(A6529="",B6529=""),"",ROUND((B6529-A6529)*86400,0))</f>
        <v/>
      </c>
      <c r="K6529" s="37" t="str">
        <f aca="false">IF(G6529=1,IF(COUNTIFS($C:$C,C6529,$G:$G,1,$A:$A,"&gt;="&amp;(A6529-FenetreInterm/86400),$A:$A,"&lt;="&amp;A6529)&gt;=NbInterm,1,0),"")</f>
        <v/>
      </c>
      <c r="L6529" s="37" t="str">
        <f aca="false">IF(G6529=1,IF(B6529="",0,IF(J6529&lt;SeuilFugitive,1,0)),"")</f>
        <v/>
      </c>
      <c r="M6529" s="37" t="str">
        <f aca="false">IF(G6529=1,IF(B6529="",IF((Fin-A6529)*24&gt;SeuilFigee,1,0),IF(J6529&gt;SeuilFigee*3600,1,0)),"")</f>
        <v/>
      </c>
      <c r="N6529" s="0" t="str">
        <f aca="false">IF(G6529=1,IF(COUNTIF(H$2:H6529,H6529)=1,COUNTIF($H:$H,H6529),""),"")</f>
        <v/>
      </c>
      <c r="O6529" s="0" t="str">
        <f aca="false">IF(G6529=1,IF(COUNTIF(I$2:I6529,I6529)=1,COUNTIF($I:$I,I6529),""),"")</f>
        <v/>
      </c>
      <c r="P6529" s="38" t="str">
        <f aca="false">IF(G6529=1,IF(COUNTIFS(C$2:C6529,C6529,G$2:G6529,1)=1,COUNTIFS($C:$C,C6529,$G:$G,1)+ROW()/10000000,""),"")</f>
        <v/>
      </c>
      <c r="Q6529" s="0" t="str">
        <f aca="false">IF(K6529=1,IF(COUNTIFS(C$2:C6529,C6529,K$2:K6529,1)=1,1,0),"")</f>
        <v/>
      </c>
      <c r="R6529" s="0" t="str">
        <f aca="false">IF(M6529=1,IF(COUNTIFS(C$2:C6529,C6529,M$2:M6529,1)=1,1,0),"")</f>
        <v/>
      </c>
      <c r="S6529" s="0" t="str">
        <f aca="false">IF(L6529=1,IF(COUNTIFS(C$2:C6529,C6529,L$2:L6529,1)=1,1,0),"")</f>
        <v/>
      </c>
      <c r="T6529" s="38" t="str">
        <f aca="false">IF(N6529="","",N6529+ROW()/10000000)</f>
        <v/>
      </c>
      <c r="U6529" s="0" t="str">
        <f aca="false">IF(G6529=1,IF(B6529="",1,0),"")</f>
        <v/>
      </c>
    </row>
    <row r="6530" customFormat="false" ht="15" hidden="false" customHeight="false" outlineLevel="0" collapsed="false">
      <c r="A6530" s="35"/>
      <c r="B6530" s="35"/>
      <c r="G6530" s="0" t="str">
        <f aca="false">IF(A6530="","",IF(AND(A6530&gt;=Debut,A6530&lt;Fin),1,0))</f>
        <v/>
      </c>
      <c r="H6530" s="0" t="str">
        <f aca="false">IF(G6530=1,INT(ROUND((A6530-Debut)*86400,0)/600),"")</f>
        <v/>
      </c>
      <c r="I6530" s="0" t="str">
        <f aca="false">IF(G6530=1,INT(ROUND((A6530-Debut)*86400,0)/3600),"")</f>
        <v/>
      </c>
      <c r="J6530" s="0" t="str">
        <f aca="false">IF(OR(A6530="",B6530=""),"",ROUND((B6530-A6530)*86400,0))</f>
        <v/>
      </c>
      <c r="K6530" s="37" t="str">
        <f aca="false">IF(G6530=1,IF(COUNTIFS($C:$C,C6530,$G:$G,1,$A:$A,"&gt;="&amp;(A6530-FenetreInterm/86400),$A:$A,"&lt;="&amp;A6530)&gt;=NbInterm,1,0),"")</f>
        <v/>
      </c>
      <c r="L6530" s="37" t="str">
        <f aca="false">IF(G6530=1,IF(B6530="",0,IF(J6530&lt;SeuilFugitive,1,0)),"")</f>
        <v/>
      </c>
      <c r="M6530" s="37" t="str">
        <f aca="false">IF(G6530=1,IF(B6530="",IF((Fin-A6530)*24&gt;SeuilFigee,1,0),IF(J6530&gt;SeuilFigee*3600,1,0)),"")</f>
        <v/>
      </c>
      <c r="N6530" s="0" t="str">
        <f aca="false">IF(G6530=1,IF(COUNTIF(H$2:H6530,H6530)=1,COUNTIF($H:$H,H6530),""),"")</f>
        <v/>
      </c>
      <c r="O6530" s="0" t="str">
        <f aca="false">IF(G6530=1,IF(COUNTIF(I$2:I6530,I6530)=1,COUNTIF($I:$I,I6530),""),"")</f>
        <v/>
      </c>
      <c r="P6530" s="38" t="str">
        <f aca="false">IF(G6530=1,IF(COUNTIFS(C$2:C6530,C6530,G$2:G6530,1)=1,COUNTIFS($C:$C,C6530,$G:$G,1)+ROW()/10000000,""),"")</f>
        <v/>
      </c>
      <c r="Q6530" s="0" t="str">
        <f aca="false">IF(K6530=1,IF(COUNTIFS(C$2:C6530,C6530,K$2:K6530,1)=1,1,0),"")</f>
        <v/>
      </c>
      <c r="R6530" s="0" t="str">
        <f aca="false">IF(M6530=1,IF(COUNTIFS(C$2:C6530,C6530,M$2:M6530,1)=1,1,0),"")</f>
        <v/>
      </c>
      <c r="S6530" s="0" t="str">
        <f aca="false">IF(L6530=1,IF(COUNTIFS(C$2:C6530,C6530,L$2:L6530,1)=1,1,0),"")</f>
        <v/>
      </c>
      <c r="T6530" s="38" t="str">
        <f aca="false">IF(N6530="","",N6530+ROW()/10000000)</f>
        <v/>
      </c>
      <c r="U6530" s="0" t="str">
        <f aca="false">IF(G6530=1,IF(B6530="",1,0),"")</f>
        <v/>
      </c>
    </row>
    <row r="6531" customFormat="false" ht="15" hidden="false" customHeight="false" outlineLevel="0" collapsed="false">
      <c r="A6531" s="35"/>
      <c r="B6531" s="35"/>
      <c r="G6531" s="0" t="str">
        <f aca="false">IF(A6531="","",IF(AND(A6531&gt;=Debut,A6531&lt;Fin),1,0))</f>
        <v/>
      </c>
      <c r="H6531" s="0" t="str">
        <f aca="false">IF(G6531=1,INT(ROUND((A6531-Debut)*86400,0)/600),"")</f>
        <v/>
      </c>
      <c r="I6531" s="0" t="str">
        <f aca="false">IF(G6531=1,INT(ROUND((A6531-Debut)*86400,0)/3600),"")</f>
        <v/>
      </c>
      <c r="J6531" s="0" t="str">
        <f aca="false">IF(OR(A6531="",B6531=""),"",ROUND((B6531-A6531)*86400,0))</f>
        <v/>
      </c>
      <c r="K6531" s="37" t="str">
        <f aca="false">IF(G6531=1,IF(COUNTIFS($C:$C,C6531,$G:$G,1,$A:$A,"&gt;="&amp;(A6531-FenetreInterm/86400),$A:$A,"&lt;="&amp;A6531)&gt;=NbInterm,1,0),"")</f>
        <v/>
      </c>
      <c r="L6531" s="37" t="str">
        <f aca="false">IF(G6531=1,IF(B6531="",0,IF(J6531&lt;SeuilFugitive,1,0)),"")</f>
        <v/>
      </c>
      <c r="M6531" s="37" t="str">
        <f aca="false">IF(G6531=1,IF(B6531="",IF((Fin-A6531)*24&gt;SeuilFigee,1,0),IF(J6531&gt;SeuilFigee*3600,1,0)),"")</f>
        <v/>
      </c>
      <c r="N6531" s="0" t="str">
        <f aca="false">IF(G6531=1,IF(COUNTIF(H$2:H6531,H6531)=1,COUNTIF($H:$H,H6531),""),"")</f>
        <v/>
      </c>
      <c r="O6531" s="0" t="str">
        <f aca="false">IF(G6531=1,IF(COUNTIF(I$2:I6531,I6531)=1,COUNTIF($I:$I,I6531),""),"")</f>
        <v/>
      </c>
      <c r="P6531" s="38" t="str">
        <f aca="false">IF(G6531=1,IF(COUNTIFS(C$2:C6531,C6531,G$2:G6531,1)=1,COUNTIFS($C:$C,C6531,$G:$G,1)+ROW()/10000000,""),"")</f>
        <v/>
      </c>
      <c r="Q6531" s="0" t="str">
        <f aca="false">IF(K6531=1,IF(COUNTIFS(C$2:C6531,C6531,K$2:K6531,1)=1,1,0),"")</f>
        <v/>
      </c>
      <c r="R6531" s="0" t="str">
        <f aca="false">IF(M6531=1,IF(COUNTIFS(C$2:C6531,C6531,M$2:M6531,1)=1,1,0),"")</f>
        <v/>
      </c>
      <c r="S6531" s="0" t="str">
        <f aca="false">IF(L6531=1,IF(COUNTIFS(C$2:C6531,C6531,L$2:L6531,1)=1,1,0),"")</f>
        <v/>
      </c>
      <c r="T6531" s="38" t="str">
        <f aca="false">IF(N6531="","",N6531+ROW()/10000000)</f>
        <v/>
      </c>
      <c r="U6531" s="0" t="str">
        <f aca="false">IF(G6531=1,IF(B6531="",1,0),"")</f>
        <v/>
      </c>
    </row>
    <row r="6532" customFormat="false" ht="15" hidden="false" customHeight="false" outlineLevel="0" collapsed="false">
      <c r="A6532" s="35"/>
      <c r="B6532" s="35"/>
      <c r="G6532" s="0" t="str">
        <f aca="false">IF(A6532="","",IF(AND(A6532&gt;=Debut,A6532&lt;Fin),1,0))</f>
        <v/>
      </c>
      <c r="H6532" s="0" t="str">
        <f aca="false">IF(G6532=1,INT(ROUND((A6532-Debut)*86400,0)/600),"")</f>
        <v/>
      </c>
      <c r="I6532" s="0" t="str">
        <f aca="false">IF(G6532=1,INT(ROUND((A6532-Debut)*86400,0)/3600),"")</f>
        <v/>
      </c>
      <c r="J6532" s="0" t="str">
        <f aca="false">IF(OR(A6532="",B6532=""),"",ROUND((B6532-A6532)*86400,0))</f>
        <v/>
      </c>
      <c r="K6532" s="37" t="str">
        <f aca="false">IF(G6532=1,IF(COUNTIFS($C:$C,C6532,$G:$G,1,$A:$A,"&gt;="&amp;(A6532-FenetreInterm/86400),$A:$A,"&lt;="&amp;A6532)&gt;=NbInterm,1,0),"")</f>
        <v/>
      </c>
      <c r="L6532" s="37" t="str">
        <f aca="false">IF(G6532=1,IF(B6532="",0,IF(J6532&lt;SeuilFugitive,1,0)),"")</f>
        <v/>
      </c>
      <c r="M6532" s="37" t="str">
        <f aca="false">IF(G6532=1,IF(B6532="",IF((Fin-A6532)*24&gt;SeuilFigee,1,0),IF(J6532&gt;SeuilFigee*3600,1,0)),"")</f>
        <v/>
      </c>
      <c r="N6532" s="0" t="str">
        <f aca="false">IF(G6532=1,IF(COUNTIF(H$2:H6532,H6532)=1,COUNTIF($H:$H,H6532),""),"")</f>
        <v/>
      </c>
      <c r="O6532" s="0" t="str">
        <f aca="false">IF(G6532=1,IF(COUNTIF(I$2:I6532,I6532)=1,COUNTIF($I:$I,I6532),""),"")</f>
        <v/>
      </c>
      <c r="P6532" s="38" t="str">
        <f aca="false">IF(G6532=1,IF(COUNTIFS(C$2:C6532,C6532,G$2:G6532,1)=1,COUNTIFS($C:$C,C6532,$G:$G,1)+ROW()/10000000,""),"")</f>
        <v/>
      </c>
      <c r="Q6532" s="0" t="str">
        <f aca="false">IF(K6532=1,IF(COUNTIFS(C$2:C6532,C6532,K$2:K6532,1)=1,1,0),"")</f>
        <v/>
      </c>
      <c r="R6532" s="0" t="str">
        <f aca="false">IF(M6532=1,IF(COUNTIFS(C$2:C6532,C6532,M$2:M6532,1)=1,1,0),"")</f>
        <v/>
      </c>
      <c r="S6532" s="0" t="str">
        <f aca="false">IF(L6532=1,IF(COUNTIFS(C$2:C6532,C6532,L$2:L6532,1)=1,1,0),"")</f>
        <v/>
      </c>
      <c r="T6532" s="38" t="str">
        <f aca="false">IF(N6532="","",N6532+ROW()/10000000)</f>
        <v/>
      </c>
      <c r="U6532" s="0" t="str">
        <f aca="false">IF(G6532=1,IF(B6532="",1,0),"")</f>
        <v/>
      </c>
    </row>
    <row r="6533" customFormat="false" ht="15" hidden="false" customHeight="false" outlineLevel="0" collapsed="false">
      <c r="A6533" s="35"/>
      <c r="B6533" s="35"/>
      <c r="G6533" s="0" t="str">
        <f aca="false">IF(A6533="","",IF(AND(A6533&gt;=Debut,A6533&lt;Fin),1,0))</f>
        <v/>
      </c>
      <c r="H6533" s="0" t="str">
        <f aca="false">IF(G6533=1,INT(ROUND((A6533-Debut)*86400,0)/600),"")</f>
        <v/>
      </c>
      <c r="I6533" s="0" t="str">
        <f aca="false">IF(G6533=1,INT(ROUND((A6533-Debut)*86400,0)/3600),"")</f>
        <v/>
      </c>
      <c r="J6533" s="0" t="str">
        <f aca="false">IF(OR(A6533="",B6533=""),"",ROUND((B6533-A6533)*86400,0))</f>
        <v/>
      </c>
      <c r="K6533" s="37" t="str">
        <f aca="false">IF(G6533=1,IF(COUNTIFS($C:$C,C6533,$G:$G,1,$A:$A,"&gt;="&amp;(A6533-FenetreInterm/86400),$A:$A,"&lt;="&amp;A6533)&gt;=NbInterm,1,0),"")</f>
        <v/>
      </c>
      <c r="L6533" s="37" t="str">
        <f aca="false">IF(G6533=1,IF(B6533="",0,IF(J6533&lt;SeuilFugitive,1,0)),"")</f>
        <v/>
      </c>
      <c r="M6533" s="37" t="str">
        <f aca="false">IF(G6533=1,IF(B6533="",IF((Fin-A6533)*24&gt;SeuilFigee,1,0),IF(J6533&gt;SeuilFigee*3600,1,0)),"")</f>
        <v/>
      </c>
      <c r="N6533" s="0" t="str">
        <f aca="false">IF(G6533=1,IF(COUNTIF(H$2:H6533,H6533)=1,COUNTIF($H:$H,H6533),""),"")</f>
        <v/>
      </c>
      <c r="O6533" s="0" t="str">
        <f aca="false">IF(G6533=1,IF(COUNTIF(I$2:I6533,I6533)=1,COUNTIF($I:$I,I6533),""),"")</f>
        <v/>
      </c>
      <c r="P6533" s="38" t="str">
        <f aca="false">IF(G6533=1,IF(COUNTIFS(C$2:C6533,C6533,G$2:G6533,1)=1,COUNTIFS($C:$C,C6533,$G:$G,1)+ROW()/10000000,""),"")</f>
        <v/>
      </c>
      <c r="Q6533" s="0" t="str">
        <f aca="false">IF(K6533=1,IF(COUNTIFS(C$2:C6533,C6533,K$2:K6533,1)=1,1,0),"")</f>
        <v/>
      </c>
      <c r="R6533" s="0" t="str">
        <f aca="false">IF(M6533=1,IF(COUNTIFS(C$2:C6533,C6533,M$2:M6533,1)=1,1,0),"")</f>
        <v/>
      </c>
      <c r="S6533" s="0" t="str">
        <f aca="false">IF(L6533=1,IF(COUNTIFS(C$2:C6533,C6533,L$2:L6533,1)=1,1,0),"")</f>
        <v/>
      </c>
      <c r="T6533" s="38" t="str">
        <f aca="false">IF(N6533="","",N6533+ROW()/10000000)</f>
        <v/>
      </c>
      <c r="U6533" s="0" t="str">
        <f aca="false">IF(G6533=1,IF(B6533="",1,0),"")</f>
        <v/>
      </c>
    </row>
    <row r="6534" customFormat="false" ht="15" hidden="false" customHeight="false" outlineLevel="0" collapsed="false">
      <c r="A6534" s="35"/>
      <c r="B6534" s="35"/>
      <c r="G6534" s="0" t="str">
        <f aca="false">IF(A6534="","",IF(AND(A6534&gt;=Debut,A6534&lt;Fin),1,0))</f>
        <v/>
      </c>
      <c r="H6534" s="0" t="str">
        <f aca="false">IF(G6534=1,INT(ROUND((A6534-Debut)*86400,0)/600),"")</f>
        <v/>
      </c>
      <c r="I6534" s="0" t="str">
        <f aca="false">IF(G6534=1,INT(ROUND((A6534-Debut)*86400,0)/3600),"")</f>
        <v/>
      </c>
      <c r="J6534" s="0" t="str">
        <f aca="false">IF(OR(A6534="",B6534=""),"",ROUND((B6534-A6534)*86400,0))</f>
        <v/>
      </c>
      <c r="K6534" s="37" t="str">
        <f aca="false">IF(G6534=1,IF(COUNTIFS($C:$C,C6534,$G:$G,1,$A:$A,"&gt;="&amp;(A6534-FenetreInterm/86400),$A:$A,"&lt;="&amp;A6534)&gt;=NbInterm,1,0),"")</f>
        <v/>
      </c>
      <c r="L6534" s="37" t="str">
        <f aca="false">IF(G6534=1,IF(B6534="",0,IF(J6534&lt;SeuilFugitive,1,0)),"")</f>
        <v/>
      </c>
      <c r="M6534" s="37" t="str">
        <f aca="false">IF(G6534=1,IF(B6534="",IF((Fin-A6534)*24&gt;SeuilFigee,1,0),IF(J6534&gt;SeuilFigee*3600,1,0)),"")</f>
        <v/>
      </c>
      <c r="N6534" s="0" t="str">
        <f aca="false">IF(G6534=1,IF(COUNTIF(H$2:H6534,H6534)=1,COUNTIF($H:$H,H6534),""),"")</f>
        <v/>
      </c>
      <c r="O6534" s="0" t="str">
        <f aca="false">IF(G6534=1,IF(COUNTIF(I$2:I6534,I6534)=1,COUNTIF($I:$I,I6534),""),"")</f>
        <v/>
      </c>
      <c r="P6534" s="38" t="str">
        <f aca="false">IF(G6534=1,IF(COUNTIFS(C$2:C6534,C6534,G$2:G6534,1)=1,COUNTIFS($C:$C,C6534,$G:$G,1)+ROW()/10000000,""),"")</f>
        <v/>
      </c>
      <c r="Q6534" s="0" t="str">
        <f aca="false">IF(K6534=1,IF(COUNTIFS(C$2:C6534,C6534,K$2:K6534,1)=1,1,0),"")</f>
        <v/>
      </c>
      <c r="R6534" s="0" t="str">
        <f aca="false">IF(M6534=1,IF(COUNTIFS(C$2:C6534,C6534,M$2:M6534,1)=1,1,0),"")</f>
        <v/>
      </c>
      <c r="S6534" s="0" t="str">
        <f aca="false">IF(L6534=1,IF(COUNTIFS(C$2:C6534,C6534,L$2:L6534,1)=1,1,0),"")</f>
        <v/>
      </c>
      <c r="T6534" s="38" t="str">
        <f aca="false">IF(N6534="","",N6534+ROW()/10000000)</f>
        <v/>
      </c>
      <c r="U6534" s="0" t="str">
        <f aca="false">IF(G6534=1,IF(B6534="",1,0),"")</f>
        <v/>
      </c>
    </row>
    <row r="6535" customFormat="false" ht="15" hidden="false" customHeight="false" outlineLevel="0" collapsed="false">
      <c r="A6535" s="35"/>
      <c r="B6535" s="35"/>
      <c r="G6535" s="0" t="str">
        <f aca="false">IF(A6535="","",IF(AND(A6535&gt;=Debut,A6535&lt;Fin),1,0))</f>
        <v/>
      </c>
      <c r="H6535" s="0" t="str">
        <f aca="false">IF(G6535=1,INT(ROUND((A6535-Debut)*86400,0)/600),"")</f>
        <v/>
      </c>
      <c r="I6535" s="0" t="str">
        <f aca="false">IF(G6535=1,INT(ROUND((A6535-Debut)*86400,0)/3600),"")</f>
        <v/>
      </c>
      <c r="J6535" s="0" t="str">
        <f aca="false">IF(OR(A6535="",B6535=""),"",ROUND((B6535-A6535)*86400,0))</f>
        <v/>
      </c>
      <c r="K6535" s="37" t="str">
        <f aca="false">IF(G6535=1,IF(COUNTIFS($C:$C,C6535,$G:$G,1,$A:$A,"&gt;="&amp;(A6535-FenetreInterm/86400),$A:$A,"&lt;="&amp;A6535)&gt;=NbInterm,1,0),"")</f>
        <v/>
      </c>
      <c r="L6535" s="37" t="str">
        <f aca="false">IF(G6535=1,IF(B6535="",0,IF(J6535&lt;SeuilFugitive,1,0)),"")</f>
        <v/>
      </c>
      <c r="M6535" s="37" t="str">
        <f aca="false">IF(G6535=1,IF(B6535="",IF((Fin-A6535)*24&gt;SeuilFigee,1,0),IF(J6535&gt;SeuilFigee*3600,1,0)),"")</f>
        <v/>
      </c>
      <c r="N6535" s="0" t="str">
        <f aca="false">IF(G6535=1,IF(COUNTIF(H$2:H6535,H6535)=1,COUNTIF($H:$H,H6535),""),"")</f>
        <v/>
      </c>
      <c r="O6535" s="0" t="str">
        <f aca="false">IF(G6535=1,IF(COUNTIF(I$2:I6535,I6535)=1,COUNTIF($I:$I,I6535),""),"")</f>
        <v/>
      </c>
      <c r="P6535" s="38" t="str">
        <f aca="false">IF(G6535=1,IF(COUNTIFS(C$2:C6535,C6535,G$2:G6535,1)=1,COUNTIFS($C:$C,C6535,$G:$G,1)+ROW()/10000000,""),"")</f>
        <v/>
      </c>
      <c r="Q6535" s="0" t="str">
        <f aca="false">IF(K6535=1,IF(COUNTIFS(C$2:C6535,C6535,K$2:K6535,1)=1,1,0),"")</f>
        <v/>
      </c>
      <c r="R6535" s="0" t="str">
        <f aca="false">IF(M6535=1,IF(COUNTIFS(C$2:C6535,C6535,M$2:M6535,1)=1,1,0),"")</f>
        <v/>
      </c>
      <c r="S6535" s="0" t="str">
        <f aca="false">IF(L6535=1,IF(COUNTIFS(C$2:C6535,C6535,L$2:L6535,1)=1,1,0),"")</f>
        <v/>
      </c>
      <c r="T6535" s="38" t="str">
        <f aca="false">IF(N6535="","",N6535+ROW()/10000000)</f>
        <v/>
      </c>
      <c r="U6535" s="0" t="str">
        <f aca="false">IF(G6535=1,IF(B6535="",1,0),"")</f>
        <v/>
      </c>
    </row>
    <row r="6536" customFormat="false" ht="15" hidden="false" customHeight="false" outlineLevel="0" collapsed="false">
      <c r="A6536" s="35"/>
      <c r="B6536" s="35"/>
      <c r="G6536" s="0" t="str">
        <f aca="false">IF(A6536="","",IF(AND(A6536&gt;=Debut,A6536&lt;Fin),1,0))</f>
        <v/>
      </c>
      <c r="H6536" s="0" t="str">
        <f aca="false">IF(G6536=1,INT(ROUND((A6536-Debut)*86400,0)/600),"")</f>
        <v/>
      </c>
      <c r="I6536" s="0" t="str">
        <f aca="false">IF(G6536=1,INT(ROUND((A6536-Debut)*86400,0)/3600),"")</f>
        <v/>
      </c>
      <c r="J6536" s="0" t="str">
        <f aca="false">IF(OR(A6536="",B6536=""),"",ROUND((B6536-A6536)*86400,0))</f>
        <v/>
      </c>
      <c r="K6536" s="37" t="str">
        <f aca="false">IF(G6536=1,IF(COUNTIFS($C:$C,C6536,$G:$G,1,$A:$A,"&gt;="&amp;(A6536-FenetreInterm/86400),$A:$A,"&lt;="&amp;A6536)&gt;=NbInterm,1,0),"")</f>
        <v/>
      </c>
      <c r="L6536" s="37" t="str">
        <f aca="false">IF(G6536=1,IF(B6536="",0,IF(J6536&lt;SeuilFugitive,1,0)),"")</f>
        <v/>
      </c>
      <c r="M6536" s="37" t="str">
        <f aca="false">IF(G6536=1,IF(B6536="",IF((Fin-A6536)*24&gt;SeuilFigee,1,0),IF(J6536&gt;SeuilFigee*3600,1,0)),"")</f>
        <v/>
      </c>
      <c r="N6536" s="0" t="str">
        <f aca="false">IF(G6536=1,IF(COUNTIF(H$2:H6536,H6536)=1,COUNTIF($H:$H,H6536),""),"")</f>
        <v/>
      </c>
      <c r="O6536" s="0" t="str">
        <f aca="false">IF(G6536=1,IF(COUNTIF(I$2:I6536,I6536)=1,COUNTIF($I:$I,I6536),""),"")</f>
        <v/>
      </c>
      <c r="P6536" s="38" t="str">
        <f aca="false">IF(G6536=1,IF(COUNTIFS(C$2:C6536,C6536,G$2:G6536,1)=1,COUNTIFS($C:$C,C6536,$G:$G,1)+ROW()/10000000,""),"")</f>
        <v/>
      </c>
      <c r="Q6536" s="0" t="str">
        <f aca="false">IF(K6536=1,IF(COUNTIFS(C$2:C6536,C6536,K$2:K6536,1)=1,1,0),"")</f>
        <v/>
      </c>
      <c r="R6536" s="0" t="str">
        <f aca="false">IF(M6536=1,IF(COUNTIFS(C$2:C6536,C6536,M$2:M6536,1)=1,1,0),"")</f>
        <v/>
      </c>
      <c r="S6536" s="0" t="str">
        <f aca="false">IF(L6536=1,IF(COUNTIFS(C$2:C6536,C6536,L$2:L6536,1)=1,1,0),"")</f>
        <v/>
      </c>
      <c r="T6536" s="38" t="str">
        <f aca="false">IF(N6536="","",N6536+ROW()/10000000)</f>
        <v/>
      </c>
      <c r="U6536" s="0" t="str">
        <f aca="false">IF(G6536=1,IF(B6536="",1,0),"")</f>
        <v/>
      </c>
    </row>
    <row r="6537" customFormat="false" ht="15" hidden="false" customHeight="false" outlineLevel="0" collapsed="false">
      <c r="A6537" s="35"/>
      <c r="B6537" s="35"/>
      <c r="G6537" s="0" t="str">
        <f aca="false">IF(A6537="","",IF(AND(A6537&gt;=Debut,A6537&lt;Fin),1,0))</f>
        <v/>
      </c>
      <c r="H6537" s="0" t="str">
        <f aca="false">IF(G6537=1,INT(ROUND((A6537-Debut)*86400,0)/600),"")</f>
        <v/>
      </c>
      <c r="I6537" s="0" t="str">
        <f aca="false">IF(G6537=1,INT(ROUND((A6537-Debut)*86400,0)/3600),"")</f>
        <v/>
      </c>
      <c r="J6537" s="0" t="str">
        <f aca="false">IF(OR(A6537="",B6537=""),"",ROUND((B6537-A6537)*86400,0))</f>
        <v/>
      </c>
      <c r="K6537" s="37" t="str">
        <f aca="false">IF(G6537=1,IF(COUNTIFS($C:$C,C6537,$G:$G,1,$A:$A,"&gt;="&amp;(A6537-FenetreInterm/86400),$A:$A,"&lt;="&amp;A6537)&gt;=NbInterm,1,0),"")</f>
        <v/>
      </c>
      <c r="L6537" s="37" t="str">
        <f aca="false">IF(G6537=1,IF(B6537="",0,IF(J6537&lt;SeuilFugitive,1,0)),"")</f>
        <v/>
      </c>
      <c r="M6537" s="37" t="str">
        <f aca="false">IF(G6537=1,IF(B6537="",IF((Fin-A6537)*24&gt;SeuilFigee,1,0),IF(J6537&gt;SeuilFigee*3600,1,0)),"")</f>
        <v/>
      </c>
      <c r="N6537" s="0" t="str">
        <f aca="false">IF(G6537=1,IF(COUNTIF(H$2:H6537,H6537)=1,COUNTIF($H:$H,H6537),""),"")</f>
        <v/>
      </c>
      <c r="O6537" s="0" t="str">
        <f aca="false">IF(G6537=1,IF(COUNTIF(I$2:I6537,I6537)=1,COUNTIF($I:$I,I6537),""),"")</f>
        <v/>
      </c>
      <c r="P6537" s="38" t="str">
        <f aca="false">IF(G6537=1,IF(COUNTIFS(C$2:C6537,C6537,G$2:G6537,1)=1,COUNTIFS($C:$C,C6537,$G:$G,1)+ROW()/10000000,""),"")</f>
        <v/>
      </c>
      <c r="Q6537" s="0" t="str">
        <f aca="false">IF(K6537=1,IF(COUNTIFS(C$2:C6537,C6537,K$2:K6537,1)=1,1,0),"")</f>
        <v/>
      </c>
      <c r="R6537" s="0" t="str">
        <f aca="false">IF(M6537=1,IF(COUNTIFS(C$2:C6537,C6537,M$2:M6537,1)=1,1,0),"")</f>
        <v/>
      </c>
      <c r="S6537" s="0" t="str">
        <f aca="false">IF(L6537=1,IF(COUNTIFS(C$2:C6537,C6537,L$2:L6537,1)=1,1,0),"")</f>
        <v/>
      </c>
      <c r="T6537" s="38" t="str">
        <f aca="false">IF(N6537="","",N6537+ROW()/10000000)</f>
        <v/>
      </c>
      <c r="U6537" s="0" t="str">
        <f aca="false">IF(G6537=1,IF(B6537="",1,0),"")</f>
        <v/>
      </c>
    </row>
    <row r="6538" customFormat="false" ht="15" hidden="false" customHeight="false" outlineLevel="0" collapsed="false">
      <c r="A6538" s="35"/>
      <c r="B6538" s="35"/>
      <c r="G6538" s="0" t="str">
        <f aca="false">IF(A6538="","",IF(AND(A6538&gt;=Debut,A6538&lt;Fin),1,0))</f>
        <v/>
      </c>
      <c r="H6538" s="0" t="str">
        <f aca="false">IF(G6538=1,INT(ROUND((A6538-Debut)*86400,0)/600),"")</f>
        <v/>
      </c>
      <c r="I6538" s="0" t="str">
        <f aca="false">IF(G6538=1,INT(ROUND((A6538-Debut)*86400,0)/3600),"")</f>
        <v/>
      </c>
      <c r="J6538" s="0" t="str">
        <f aca="false">IF(OR(A6538="",B6538=""),"",ROUND((B6538-A6538)*86400,0))</f>
        <v/>
      </c>
      <c r="K6538" s="37" t="str">
        <f aca="false">IF(G6538=1,IF(COUNTIFS($C:$C,C6538,$G:$G,1,$A:$A,"&gt;="&amp;(A6538-FenetreInterm/86400),$A:$A,"&lt;="&amp;A6538)&gt;=NbInterm,1,0),"")</f>
        <v/>
      </c>
      <c r="L6538" s="37" t="str">
        <f aca="false">IF(G6538=1,IF(B6538="",0,IF(J6538&lt;SeuilFugitive,1,0)),"")</f>
        <v/>
      </c>
      <c r="M6538" s="37" t="str">
        <f aca="false">IF(G6538=1,IF(B6538="",IF((Fin-A6538)*24&gt;SeuilFigee,1,0),IF(J6538&gt;SeuilFigee*3600,1,0)),"")</f>
        <v/>
      </c>
      <c r="N6538" s="0" t="str">
        <f aca="false">IF(G6538=1,IF(COUNTIF(H$2:H6538,H6538)=1,COUNTIF($H:$H,H6538),""),"")</f>
        <v/>
      </c>
      <c r="O6538" s="0" t="str">
        <f aca="false">IF(G6538=1,IF(COUNTIF(I$2:I6538,I6538)=1,COUNTIF($I:$I,I6538),""),"")</f>
        <v/>
      </c>
      <c r="P6538" s="38" t="str">
        <f aca="false">IF(G6538=1,IF(COUNTIFS(C$2:C6538,C6538,G$2:G6538,1)=1,COUNTIFS($C:$C,C6538,$G:$G,1)+ROW()/10000000,""),"")</f>
        <v/>
      </c>
      <c r="Q6538" s="0" t="str">
        <f aca="false">IF(K6538=1,IF(COUNTIFS(C$2:C6538,C6538,K$2:K6538,1)=1,1,0),"")</f>
        <v/>
      </c>
      <c r="R6538" s="0" t="str">
        <f aca="false">IF(M6538=1,IF(COUNTIFS(C$2:C6538,C6538,M$2:M6538,1)=1,1,0),"")</f>
        <v/>
      </c>
      <c r="S6538" s="0" t="str">
        <f aca="false">IF(L6538=1,IF(COUNTIFS(C$2:C6538,C6538,L$2:L6538,1)=1,1,0),"")</f>
        <v/>
      </c>
      <c r="T6538" s="38" t="str">
        <f aca="false">IF(N6538="","",N6538+ROW()/10000000)</f>
        <v/>
      </c>
      <c r="U6538" s="0" t="str">
        <f aca="false">IF(G6538=1,IF(B6538="",1,0),"")</f>
        <v/>
      </c>
    </row>
    <row r="6539" customFormat="false" ht="15" hidden="false" customHeight="false" outlineLevel="0" collapsed="false">
      <c r="A6539" s="35"/>
      <c r="B6539" s="35"/>
      <c r="G6539" s="0" t="str">
        <f aca="false">IF(A6539="","",IF(AND(A6539&gt;=Debut,A6539&lt;Fin),1,0))</f>
        <v/>
      </c>
      <c r="H6539" s="0" t="str">
        <f aca="false">IF(G6539=1,INT(ROUND((A6539-Debut)*86400,0)/600),"")</f>
        <v/>
      </c>
      <c r="I6539" s="0" t="str">
        <f aca="false">IF(G6539=1,INT(ROUND((A6539-Debut)*86400,0)/3600),"")</f>
        <v/>
      </c>
      <c r="J6539" s="0" t="str">
        <f aca="false">IF(OR(A6539="",B6539=""),"",ROUND((B6539-A6539)*86400,0))</f>
        <v/>
      </c>
      <c r="K6539" s="37" t="str">
        <f aca="false">IF(G6539=1,IF(COUNTIFS($C:$C,C6539,$G:$G,1,$A:$A,"&gt;="&amp;(A6539-FenetreInterm/86400),$A:$A,"&lt;="&amp;A6539)&gt;=NbInterm,1,0),"")</f>
        <v/>
      </c>
      <c r="L6539" s="37" t="str">
        <f aca="false">IF(G6539=1,IF(B6539="",0,IF(J6539&lt;SeuilFugitive,1,0)),"")</f>
        <v/>
      </c>
      <c r="M6539" s="37" t="str">
        <f aca="false">IF(G6539=1,IF(B6539="",IF((Fin-A6539)*24&gt;SeuilFigee,1,0),IF(J6539&gt;SeuilFigee*3600,1,0)),"")</f>
        <v/>
      </c>
      <c r="N6539" s="0" t="str">
        <f aca="false">IF(G6539=1,IF(COUNTIF(H$2:H6539,H6539)=1,COUNTIF($H:$H,H6539),""),"")</f>
        <v/>
      </c>
      <c r="O6539" s="0" t="str">
        <f aca="false">IF(G6539=1,IF(COUNTIF(I$2:I6539,I6539)=1,COUNTIF($I:$I,I6539),""),"")</f>
        <v/>
      </c>
      <c r="P6539" s="38" t="str">
        <f aca="false">IF(G6539=1,IF(COUNTIFS(C$2:C6539,C6539,G$2:G6539,1)=1,COUNTIFS($C:$C,C6539,$G:$G,1)+ROW()/10000000,""),"")</f>
        <v/>
      </c>
      <c r="Q6539" s="0" t="str">
        <f aca="false">IF(K6539=1,IF(COUNTIFS(C$2:C6539,C6539,K$2:K6539,1)=1,1,0),"")</f>
        <v/>
      </c>
      <c r="R6539" s="0" t="str">
        <f aca="false">IF(M6539=1,IF(COUNTIFS(C$2:C6539,C6539,M$2:M6539,1)=1,1,0),"")</f>
        <v/>
      </c>
      <c r="S6539" s="0" t="str">
        <f aca="false">IF(L6539=1,IF(COUNTIFS(C$2:C6539,C6539,L$2:L6539,1)=1,1,0),"")</f>
        <v/>
      </c>
      <c r="T6539" s="38" t="str">
        <f aca="false">IF(N6539="","",N6539+ROW()/10000000)</f>
        <v/>
      </c>
      <c r="U6539" s="0" t="str">
        <f aca="false">IF(G6539=1,IF(B6539="",1,0),"")</f>
        <v/>
      </c>
    </row>
    <row r="6540" customFormat="false" ht="15" hidden="false" customHeight="false" outlineLevel="0" collapsed="false">
      <c r="A6540" s="35"/>
      <c r="B6540" s="35"/>
      <c r="G6540" s="0" t="str">
        <f aca="false">IF(A6540="","",IF(AND(A6540&gt;=Debut,A6540&lt;Fin),1,0))</f>
        <v/>
      </c>
      <c r="H6540" s="0" t="str">
        <f aca="false">IF(G6540=1,INT(ROUND((A6540-Debut)*86400,0)/600),"")</f>
        <v/>
      </c>
      <c r="I6540" s="0" t="str">
        <f aca="false">IF(G6540=1,INT(ROUND((A6540-Debut)*86400,0)/3600),"")</f>
        <v/>
      </c>
      <c r="J6540" s="0" t="str">
        <f aca="false">IF(OR(A6540="",B6540=""),"",ROUND((B6540-A6540)*86400,0))</f>
        <v/>
      </c>
      <c r="K6540" s="37" t="str">
        <f aca="false">IF(G6540=1,IF(COUNTIFS($C:$C,C6540,$G:$G,1,$A:$A,"&gt;="&amp;(A6540-FenetreInterm/86400),$A:$A,"&lt;="&amp;A6540)&gt;=NbInterm,1,0),"")</f>
        <v/>
      </c>
      <c r="L6540" s="37" t="str">
        <f aca="false">IF(G6540=1,IF(B6540="",0,IF(J6540&lt;SeuilFugitive,1,0)),"")</f>
        <v/>
      </c>
      <c r="M6540" s="37" t="str">
        <f aca="false">IF(G6540=1,IF(B6540="",IF((Fin-A6540)*24&gt;SeuilFigee,1,0),IF(J6540&gt;SeuilFigee*3600,1,0)),"")</f>
        <v/>
      </c>
      <c r="N6540" s="0" t="str">
        <f aca="false">IF(G6540=1,IF(COUNTIF(H$2:H6540,H6540)=1,COUNTIF($H:$H,H6540),""),"")</f>
        <v/>
      </c>
      <c r="O6540" s="0" t="str">
        <f aca="false">IF(G6540=1,IF(COUNTIF(I$2:I6540,I6540)=1,COUNTIF($I:$I,I6540),""),"")</f>
        <v/>
      </c>
      <c r="P6540" s="38" t="str">
        <f aca="false">IF(G6540=1,IF(COUNTIFS(C$2:C6540,C6540,G$2:G6540,1)=1,COUNTIFS($C:$C,C6540,$G:$G,1)+ROW()/10000000,""),"")</f>
        <v/>
      </c>
      <c r="Q6540" s="0" t="str">
        <f aca="false">IF(K6540=1,IF(COUNTIFS(C$2:C6540,C6540,K$2:K6540,1)=1,1,0),"")</f>
        <v/>
      </c>
      <c r="R6540" s="0" t="str">
        <f aca="false">IF(M6540=1,IF(COUNTIFS(C$2:C6540,C6540,M$2:M6540,1)=1,1,0),"")</f>
        <v/>
      </c>
      <c r="S6540" s="0" t="str">
        <f aca="false">IF(L6540=1,IF(COUNTIFS(C$2:C6540,C6540,L$2:L6540,1)=1,1,0),"")</f>
        <v/>
      </c>
      <c r="T6540" s="38" t="str">
        <f aca="false">IF(N6540="","",N6540+ROW()/10000000)</f>
        <v/>
      </c>
      <c r="U6540" s="0" t="str">
        <f aca="false">IF(G6540=1,IF(B6540="",1,0),"")</f>
        <v/>
      </c>
    </row>
    <row r="6541" customFormat="false" ht="15" hidden="false" customHeight="false" outlineLevel="0" collapsed="false">
      <c r="A6541" s="35"/>
      <c r="B6541" s="35"/>
      <c r="G6541" s="0" t="str">
        <f aca="false">IF(A6541="","",IF(AND(A6541&gt;=Debut,A6541&lt;Fin),1,0))</f>
        <v/>
      </c>
      <c r="H6541" s="0" t="str">
        <f aca="false">IF(G6541=1,INT(ROUND((A6541-Debut)*86400,0)/600),"")</f>
        <v/>
      </c>
      <c r="I6541" s="0" t="str">
        <f aca="false">IF(G6541=1,INT(ROUND((A6541-Debut)*86400,0)/3600),"")</f>
        <v/>
      </c>
      <c r="J6541" s="0" t="str">
        <f aca="false">IF(OR(A6541="",B6541=""),"",ROUND((B6541-A6541)*86400,0))</f>
        <v/>
      </c>
      <c r="K6541" s="37" t="str">
        <f aca="false">IF(G6541=1,IF(COUNTIFS($C:$C,C6541,$G:$G,1,$A:$A,"&gt;="&amp;(A6541-FenetreInterm/86400),$A:$A,"&lt;="&amp;A6541)&gt;=NbInterm,1,0),"")</f>
        <v/>
      </c>
      <c r="L6541" s="37" t="str">
        <f aca="false">IF(G6541=1,IF(B6541="",0,IF(J6541&lt;SeuilFugitive,1,0)),"")</f>
        <v/>
      </c>
      <c r="M6541" s="37" t="str">
        <f aca="false">IF(G6541=1,IF(B6541="",IF((Fin-A6541)*24&gt;SeuilFigee,1,0),IF(J6541&gt;SeuilFigee*3600,1,0)),"")</f>
        <v/>
      </c>
      <c r="N6541" s="0" t="str">
        <f aca="false">IF(G6541=1,IF(COUNTIF(H$2:H6541,H6541)=1,COUNTIF($H:$H,H6541),""),"")</f>
        <v/>
      </c>
      <c r="O6541" s="0" t="str">
        <f aca="false">IF(G6541=1,IF(COUNTIF(I$2:I6541,I6541)=1,COUNTIF($I:$I,I6541),""),"")</f>
        <v/>
      </c>
      <c r="P6541" s="38" t="str">
        <f aca="false">IF(G6541=1,IF(COUNTIFS(C$2:C6541,C6541,G$2:G6541,1)=1,COUNTIFS($C:$C,C6541,$G:$G,1)+ROW()/10000000,""),"")</f>
        <v/>
      </c>
      <c r="Q6541" s="0" t="str">
        <f aca="false">IF(K6541=1,IF(COUNTIFS(C$2:C6541,C6541,K$2:K6541,1)=1,1,0),"")</f>
        <v/>
      </c>
      <c r="R6541" s="0" t="str">
        <f aca="false">IF(M6541=1,IF(COUNTIFS(C$2:C6541,C6541,M$2:M6541,1)=1,1,0),"")</f>
        <v/>
      </c>
      <c r="S6541" s="0" t="str">
        <f aca="false">IF(L6541=1,IF(COUNTIFS(C$2:C6541,C6541,L$2:L6541,1)=1,1,0),"")</f>
        <v/>
      </c>
      <c r="T6541" s="38" t="str">
        <f aca="false">IF(N6541="","",N6541+ROW()/10000000)</f>
        <v/>
      </c>
      <c r="U6541" s="0" t="str">
        <f aca="false">IF(G6541=1,IF(B6541="",1,0),"")</f>
        <v/>
      </c>
    </row>
    <row r="6542" customFormat="false" ht="15" hidden="false" customHeight="false" outlineLevel="0" collapsed="false">
      <c r="A6542" s="35"/>
      <c r="B6542" s="35"/>
      <c r="G6542" s="0" t="str">
        <f aca="false">IF(A6542="","",IF(AND(A6542&gt;=Debut,A6542&lt;Fin),1,0))</f>
        <v/>
      </c>
      <c r="H6542" s="0" t="str">
        <f aca="false">IF(G6542=1,INT(ROUND((A6542-Debut)*86400,0)/600),"")</f>
        <v/>
      </c>
      <c r="I6542" s="0" t="str">
        <f aca="false">IF(G6542=1,INT(ROUND((A6542-Debut)*86400,0)/3600),"")</f>
        <v/>
      </c>
      <c r="J6542" s="0" t="str">
        <f aca="false">IF(OR(A6542="",B6542=""),"",ROUND((B6542-A6542)*86400,0))</f>
        <v/>
      </c>
      <c r="K6542" s="37" t="str">
        <f aca="false">IF(G6542=1,IF(COUNTIFS($C:$C,C6542,$G:$G,1,$A:$A,"&gt;="&amp;(A6542-FenetreInterm/86400),$A:$A,"&lt;="&amp;A6542)&gt;=NbInterm,1,0),"")</f>
        <v/>
      </c>
      <c r="L6542" s="37" t="str">
        <f aca="false">IF(G6542=1,IF(B6542="",0,IF(J6542&lt;SeuilFugitive,1,0)),"")</f>
        <v/>
      </c>
      <c r="M6542" s="37" t="str">
        <f aca="false">IF(G6542=1,IF(B6542="",IF((Fin-A6542)*24&gt;SeuilFigee,1,0),IF(J6542&gt;SeuilFigee*3600,1,0)),"")</f>
        <v/>
      </c>
      <c r="N6542" s="0" t="str">
        <f aca="false">IF(G6542=1,IF(COUNTIF(H$2:H6542,H6542)=1,COUNTIF($H:$H,H6542),""),"")</f>
        <v/>
      </c>
      <c r="O6542" s="0" t="str">
        <f aca="false">IF(G6542=1,IF(COUNTIF(I$2:I6542,I6542)=1,COUNTIF($I:$I,I6542),""),"")</f>
        <v/>
      </c>
      <c r="P6542" s="38" t="str">
        <f aca="false">IF(G6542=1,IF(COUNTIFS(C$2:C6542,C6542,G$2:G6542,1)=1,COUNTIFS($C:$C,C6542,$G:$G,1)+ROW()/10000000,""),"")</f>
        <v/>
      </c>
      <c r="Q6542" s="0" t="str">
        <f aca="false">IF(K6542=1,IF(COUNTIFS(C$2:C6542,C6542,K$2:K6542,1)=1,1,0),"")</f>
        <v/>
      </c>
      <c r="R6542" s="0" t="str">
        <f aca="false">IF(M6542=1,IF(COUNTIFS(C$2:C6542,C6542,M$2:M6542,1)=1,1,0),"")</f>
        <v/>
      </c>
      <c r="S6542" s="0" t="str">
        <f aca="false">IF(L6542=1,IF(COUNTIFS(C$2:C6542,C6542,L$2:L6542,1)=1,1,0),"")</f>
        <v/>
      </c>
      <c r="T6542" s="38" t="str">
        <f aca="false">IF(N6542="","",N6542+ROW()/10000000)</f>
        <v/>
      </c>
      <c r="U6542" s="0" t="str">
        <f aca="false">IF(G6542=1,IF(B6542="",1,0),"")</f>
        <v/>
      </c>
    </row>
    <row r="6543" customFormat="false" ht="15" hidden="false" customHeight="false" outlineLevel="0" collapsed="false">
      <c r="A6543" s="35"/>
      <c r="B6543" s="35"/>
      <c r="G6543" s="0" t="str">
        <f aca="false">IF(A6543="","",IF(AND(A6543&gt;=Debut,A6543&lt;Fin),1,0))</f>
        <v/>
      </c>
      <c r="H6543" s="0" t="str">
        <f aca="false">IF(G6543=1,INT(ROUND((A6543-Debut)*86400,0)/600),"")</f>
        <v/>
      </c>
      <c r="I6543" s="0" t="str">
        <f aca="false">IF(G6543=1,INT(ROUND((A6543-Debut)*86400,0)/3600),"")</f>
        <v/>
      </c>
      <c r="J6543" s="0" t="str">
        <f aca="false">IF(OR(A6543="",B6543=""),"",ROUND((B6543-A6543)*86400,0))</f>
        <v/>
      </c>
      <c r="K6543" s="37" t="str">
        <f aca="false">IF(G6543=1,IF(COUNTIFS($C:$C,C6543,$G:$G,1,$A:$A,"&gt;="&amp;(A6543-FenetreInterm/86400),$A:$A,"&lt;="&amp;A6543)&gt;=NbInterm,1,0),"")</f>
        <v/>
      </c>
      <c r="L6543" s="37" t="str">
        <f aca="false">IF(G6543=1,IF(B6543="",0,IF(J6543&lt;SeuilFugitive,1,0)),"")</f>
        <v/>
      </c>
      <c r="M6543" s="37" t="str">
        <f aca="false">IF(G6543=1,IF(B6543="",IF((Fin-A6543)*24&gt;SeuilFigee,1,0),IF(J6543&gt;SeuilFigee*3600,1,0)),"")</f>
        <v/>
      </c>
      <c r="N6543" s="0" t="str">
        <f aca="false">IF(G6543=1,IF(COUNTIF(H$2:H6543,H6543)=1,COUNTIF($H:$H,H6543),""),"")</f>
        <v/>
      </c>
      <c r="O6543" s="0" t="str">
        <f aca="false">IF(G6543=1,IF(COUNTIF(I$2:I6543,I6543)=1,COUNTIF($I:$I,I6543),""),"")</f>
        <v/>
      </c>
      <c r="P6543" s="38" t="str">
        <f aca="false">IF(G6543=1,IF(COUNTIFS(C$2:C6543,C6543,G$2:G6543,1)=1,COUNTIFS($C:$C,C6543,$G:$G,1)+ROW()/10000000,""),"")</f>
        <v/>
      </c>
      <c r="Q6543" s="0" t="str">
        <f aca="false">IF(K6543=1,IF(COUNTIFS(C$2:C6543,C6543,K$2:K6543,1)=1,1,0),"")</f>
        <v/>
      </c>
      <c r="R6543" s="0" t="str">
        <f aca="false">IF(M6543=1,IF(COUNTIFS(C$2:C6543,C6543,M$2:M6543,1)=1,1,0),"")</f>
        <v/>
      </c>
      <c r="S6543" s="0" t="str">
        <f aca="false">IF(L6543=1,IF(COUNTIFS(C$2:C6543,C6543,L$2:L6543,1)=1,1,0),"")</f>
        <v/>
      </c>
      <c r="T6543" s="38" t="str">
        <f aca="false">IF(N6543="","",N6543+ROW()/10000000)</f>
        <v/>
      </c>
      <c r="U6543" s="0" t="str">
        <f aca="false">IF(G6543=1,IF(B6543="",1,0),"")</f>
        <v/>
      </c>
    </row>
    <row r="6544" customFormat="false" ht="15" hidden="false" customHeight="false" outlineLevel="0" collapsed="false">
      <c r="A6544" s="35"/>
      <c r="B6544" s="35"/>
      <c r="G6544" s="0" t="str">
        <f aca="false">IF(A6544="","",IF(AND(A6544&gt;=Debut,A6544&lt;Fin),1,0))</f>
        <v/>
      </c>
      <c r="H6544" s="0" t="str">
        <f aca="false">IF(G6544=1,INT(ROUND((A6544-Debut)*86400,0)/600),"")</f>
        <v/>
      </c>
      <c r="I6544" s="0" t="str">
        <f aca="false">IF(G6544=1,INT(ROUND((A6544-Debut)*86400,0)/3600),"")</f>
        <v/>
      </c>
      <c r="J6544" s="0" t="str">
        <f aca="false">IF(OR(A6544="",B6544=""),"",ROUND((B6544-A6544)*86400,0))</f>
        <v/>
      </c>
      <c r="K6544" s="37" t="str">
        <f aca="false">IF(G6544=1,IF(COUNTIFS($C:$C,C6544,$G:$G,1,$A:$A,"&gt;="&amp;(A6544-FenetreInterm/86400),$A:$A,"&lt;="&amp;A6544)&gt;=NbInterm,1,0),"")</f>
        <v/>
      </c>
      <c r="L6544" s="37" t="str">
        <f aca="false">IF(G6544=1,IF(B6544="",0,IF(J6544&lt;SeuilFugitive,1,0)),"")</f>
        <v/>
      </c>
      <c r="M6544" s="37" t="str">
        <f aca="false">IF(G6544=1,IF(B6544="",IF((Fin-A6544)*24&gt;SeuilFigee,1,0),IF(J6544&gt;SeuilFigee*3600,1,0)),"")</f>
        <v/>
      </c>
      <c r="N6544" s="0" t="str">
        <f aca="false">IF(G6544=1,IF(COUNTIF(H$2:H6544,H6544)=1,COUNTIF($H:$H,H6544),""),"")</f>
        <v/>
      </c>
      <c r="O6544" s="0" t="str">
        <f aca="false">IF(G6544=1,IF(COUNTIF(I$2:I6544,I6544)=1,COUNTIF($I:$I,I6544),""),"")</f>
        <v/>
      </c>
      <c r="P6544" s="38" t="str">
        <f aca="false">IF(G6544=1,IF(COUNTIFS(C$2:C6544,C6544,G$2:G6544,1)=1,COUNTIFS($C:$C,C6544,$G:$G,1)+ROW()/10000000,""),"")</f>
        <v/>
      </c>
      <c r="Q6544" s="0" t="str">
        <f aca="false">IF(K6544=1,IF(COUNTIFS(C$2:C6544,C6544,K$2:K6544,1)=1,1,0),"")</f>
        <v/>
      </c>
      <c r="R6544" s="0" t="str">
        <f aca="false">IF(M6544=1,IF(COUNTIFS(C$2:C6544,C6544,M$2:M6544,1)=1,1,0),"")</f>
        <v/>
      </c>
      <c r="S6544" s="0" t="str">
        <f aca="false">IF(L6544=1,IF(COUNTIFS(C$2:C6544,C6544,L$2:L6544,1)=1,1,0),"")</f>
        <v/>
      </c>
      <c r="T6544" s="38" t="str">
        <f aca="false">IF(N6544="","",N6544+ROW()/10000000)</f>
        <v/>
      </c>
      <c r="U6544" s="0" t="str">
        <f aca="false">IF(G6544=1,IF(B6544="",1,0),"")</f>
        <v/>
      </c>
    </row>
    <row r="6545" customFormat="false" ht="15" hidden="false" customHeight="false" outlineLevel="0" collapsed="false">
      <c r="A6545" s="35"/>
      <c r="B6545" s="35"/>
      <c r="G6545" s="0" t="str">
        <f aca="false">IF(A6545="","",IF(AND(A6545&gt;=Debut,A6545&lt;Fin),1,0))</f>
        <v/>
      </c>
      <c r="H6545" s="0" t="str">
        <f aca="false">IF(G6545=1,INT(ROUND((A6545-Debut)*86400,0)/600),"")</f>
        <v/>
      </c>
      <c r="I6545" s="0" t="str">
        <f aca="false">IF(G6545=1,INT(ROUND((A6545-Debut)*86400,0)/3600),"")</f>
        <v/>
      </c>
      <c r="J6545" s="0" t="str">
        <f aca="false">IF(OR(A6545="",B6545=""),"",ROUND((B6545-A6545)*86400,0))</f>
        <v/>
      </c>
      <c r="K6545" s="37" t="str">
        <f aca="false">IF(G6545=1,IF(COUNTIFS($C:$C,C6545,$G:$G,1,$A:$A,"&gt;="&amp;(A6545-FenetreInterm/86400),$A:$A,"&lt;="&amp;A6545)&gt;=NbInterm,1,0),"")</f>
        <v/>
      </c>
      <c r="L6545" s="37" t="str">
        <f aca="false">IF(G6545=1,IF(B6545="",0,IF(J6545&lt;SeuilFugitive,1,0)),"")</f>
        <v/>
      </c>
      <c r="M6545" s="37" t="str">
        <f aca="false">IF(G6545=1,IF(B6545="",IF((Fin-A6545)*24&gt;SeuilFigee,1,0),IF(J6545&gt;SeuilFigee*3600,1,0)),"")</f>
        <v/>
      </c>
      <c r="N6545" s="0" t="str">
        <f aca="false">IF(G6545=1,IF(COUNTIF(H$2:H6545,H6545)=1,COUNTIF($H:$H,H6545),""),"")</f>
        <v/>
      </c>
      <c r="O6545" s="0" t="str">
        <f aca="false">IF(G6545=1,IF(COUNTIF(I$2:I6545,I6545)=1,COUNTIF($I:$I,I6545),""),"")</f>
        <v/>
      </c>
      <c r="P6545" s="38" t="str">
        <f aca="false">IF(G6545=1,IF(COUNTIFS(C$2:C6545,C6545,G$2:G6545,1)=1,COUNTIFS($C:$C,C6545,$G:$G,1)+ROW()/10000000,""),"")</f>
        <v/>
      </c>
      <c r="Q6545" s="0" t="str">
        <f aca="false">IF(K6545=1,IF(COUNTIFS(C$2:C6545,C6545,K$2:K6545,1)=1,1,0),"")</f>
        <v/>
      </c>
      <c r="R6545" s="0" t="str">
        <f aca="false">IF(M6545=1,IF(COUNTIFS(C$2:C6545,C6545,M$2:M6545,1)=1,1,0),"")</f>
        <v/>
      </c>
      <c r="S6545" s="0" t="str">
        <f aca="false">IF(L6545=1,IF(COUNTIFS(C$2:C6545,C6545,L$2:L6545,1)=1,1,0),"")</f>
        <v/>
      </c>
      <c r="T6545" s="38" t="str">
        <f aca="false">IF(N6545="","",N6545+ROW()/10000000)</f>
        <v/>
      </c>
      <c r="U6545" s="0" t="str">
        <f aca="false">IF(G6545=1,IF(B6545="",1,0),"")</f>
        <v/>
      </c>
    </row>
    <row r="6546" customFormat="false" ht="15" hidden="false" customHeight="false" outlineLevel="0" collapsed="false">
      <c r="A6546" s="35"/>
      <c r="B6546" s="35"/>
      <c r="G6546" s="0" t="str">
        <f aca="false">IF(A6546="","",IF(AND(A6546&gt;=Debut,A6546&lt;Fin),1,0))</f>
        <v/>
      </c>
      <c r="H6546" s="0" t="str">
        <f aca="false">IF(G6546=1,INT(ROUND((A6546-Debut)*86400,0)/600),"")</f>
        <v/>
      </c>
      <c r="I6546" s="0" t="str">
        <f aca="false">IF(G6546=1,INT(ROUND((A6546-Debut)*86400,0)/3600),"")</f>
        <v/>
      </c>
      <c r="J6546" s="0" t="str">
        <f aca="false">IF(OR(A6546="",B6546=""),"",ROUND((B6546-A6546)*86400,0))</f>
        <v/>
      </c>
      <c r="K6546" s="37" t="str">
        <f aca="false">IF(G6546=1,IF(COUNTIFS($C:$C,C6546,$G:$G,1,$A:$A,"&gt;="&amp;(A6546-FenetreInterm/86400),$A:$A,"&lt;="&amp;A6546)&gt;=NbInterm,1,0),"")</f>
        <v/>
      </c>
      <c r="L6546" s="37" t="str">
        <f aca="false">IF(G6546=1,IF(B6546="",0,IF(J6546&lt;SeuilFugitive,1,0)),"")</f>
        <v/>
      </c>
      <c r="M6546" s="37" t="str">
        <f aca="false">IF(G6546=1,IF(B6546="",IF((Fin-A6546)*24&gt;SeuilFigee,1,0),IF(J6546&gt;SeuilFigee*3600,1,0)),"")</f>
        <v/>
      </c>
      <c r="N6546" s="0" t="str">
        <f aca="false">IF(G6546=1,IF(COUNTIF(H$2:H6546,H6546)=1,COUNTIF($H:$H,H6546),""),"")</f>
        <v/>
      </c>
      <c r="O6546" s="0" t="str">
        <f aca="false">IF(G6546=1,IF(COUNTIF(I$2:I6546,I6546)=1,COUNTIF($I:$I,I6546),""),"")</f>
        <v/>
      </c>
      <c r="P6546" s="38" t="str">
        <f aca="false">IF(G6546=1,IF(COUNTIFS(C$2:C6546,C6546,G$2:G6546,1)=1,COUNTIFS($C:$C,C6546,$G:$G,1)+ROW()/10000000,""),"")</f>
        <v/>
      </c>
      <c r="Q6546" s="0" t="str">
        <f aca="false">IF(K6546=1,IF(COUNTIFS(C$2:C6546,C6546,K$2:K6546,1)=1,1,0),"")</f>
        <v/>
      </c>
      <c r="R6546" s="0" t="str">
        <f aca="false">IF(M6546=1,IF(COUNTIFS(C$2:C6546,C6546,M$2:M6546,1)=1,1,0),"")</f>
        <v/>
      </c>
      <c r="S6546" s="0" t="str">
        <f aca="false">IF(L6546=1,IF(COUNTIFS(C$2:C6546,C6546,L$2:L6546,1)=1,1,0),"")</f>
        <v/>
      </c>
      <c r="T6546" s="38" t="str">
        <f aca="false">IF(N6546="","",N6546+ROW()/10000000)</f>
        <v/>
      </c>
      <c r="U6546" s="0" t="str">
        <f aca="false">IF(G6546=1,IF(B6546="",1,0),"")</f>
        <v/>
      </c>
    </row>
    <row r="6547" customFormat="false" ht="15" hidden="false" customHeight="false" outlineLevel="0" collapsed="false">
      <c r="A6547" s="35"/>
      <c r="B6547" s="35"/>
      <c r="G6547" s="0" t="str">
        <f aca="false">IF(A6547="","",IF(AND(A6547&gt;=Debut,A6547&lt;Fin),1,0))</f>
        <v/>
      </c>
      <c r="H6547" s="0" t="str">
        <f aca="false">IF(G6547=1,INT(ROUND((A6547-Debut)*86400,0)/600),"")</f>
        <v/>
      </c>
      <c r="I6547" s="0" t="str">
        <f aca="false">IF(G6547=1,INT(ROUND((A6547-Debut)*86400,0)/3600),"")</f>
        <v/>
      </c>
      <c r="J6547" s="0" t="str">
        <f aca="false">IF(OR(A6547="",B6547=""),"",ROUND((B6547-A6547)*86400,0))</f>
        <v/>
      </c>
      <c r="K6547" s="37" t="str">
        <f aca="false">IF(G6547=1,IF(COUNTIFS($C:$C,C6547,$G:$G,1,$A:$A,"&gt;="&amp;(A6547-FenetreInterm/86400),$A:$A,"&lt;="&amp;A6547)&gt;=NbInterm,1,0),"")</f>
        <v/>
      </c>
      <c r="L6547" s="37" t="str">
        <f aca="false">IF(G6547=1,IF(B6547="",0,IF(J6547&lt;SeuilFugitive,1,0)),"")</f>
        <v/>
      </c>
      <c r="M6547" s="37" t="str">
        <f aca="false">IF(G6547=1,IF(B6547="",IF((Fin-A6547)*24&gt;SeuilFigee,1,0),IF(J6547&gt;SeuilFigee*3600,1,0)),"")</f>
        <v/>
      </c>
      <c r="N6547" s="0" t="str">
        <f aca="false">IF(G6547=1,IF(COUNTIF(H$2:H6547,H6547)=1,COUNTIF($H:$H,H6547),""),"")</f>
        <v/>
      </c>
      <c r="O6547" s="0" t="str">
        <f aca="false">IF(G6547=1,IF(COUNTIF(I$2:I6547,I6547)=1,COUNTIF($I:$I,I6547),""),"")</f>
        <v/>
      </c>
      <c r="P6547" s="38" t="str">
        <f aca="false">IF(G6547=1,IF(COUNTIFS(C$2:C6547,C6547,G$2:G6547,1)=1,COUNTIFS($C:$C,C6547,$G:$G,1)+ROW()/10000000,""),"")</f>
        <v/>
      </c>
      <c r="Q6547" s="0" t="str">
        <f aca="false">IF(K6547=1,IF(COUNTIFS(C$2:C6547,C6547,K$2:K6547,1)=1,1,0),"")</f>
        <v/>
      </c>
      <c r="R6547" s="0" t="str">
        <f aca="false">IF(M6547=1,IF(COUNTIFS(C$2:C6547,C6547,M$2:M6547,1)=1,1,0),"")</f>
        <v/>
      </c>
      <c r="S6547" s="0" t="str">
        <f aca="false">IF(L6547=1,IF(COUNTIFS(C$2:C6547,C6547,L$2:L6547,1)=1,1,0),"")</f>
        <v/>
      </c>
      <c r="T6547" s="38" t="str">
        <f aca="false">IF(N6547="","",N6547+ROW()/10000000)</f>
        <v/>
      </c>
      <c r="U6547" s="0" t="str">
        <f aca="false">IF(G6547=1,IF(B6547="",1,0),"")</f>
        <v/>
      </c>
    </row>
    <row r="6548" customFormat="false" ht="15" hidden="false" customHeight="false" outlineLevel="0" collapsed="false">
      <c r="A6548" s="35"/>
      <c r="B6548" s="35"/>
      <c r="G6548" s="0" t="str">
        <f aca="false">IF(A6548="","",IF(AND(A6548&gt;=Debut,A6548&lt;Fin),1,0))</f>
        <v/>
      </c>
      <c r="H6548" s="0" t="str">
        <f aca="false">IF(G6548=1,INT(ROUND((A6548-Debut)*86400,0)/600),"")</f>
        <v/>
      </c>
      <c r="I6548" s="0" t="str">
        <f aca="false">IF(G6548=1,INT(ROUND((A6548-Debut)*86400,0)/3600),"")</f>
        <v/>
      </c>
      <c r="J6548" s="0" t="str">
        <f aca="false">IF(OR(A6548="",B6548=""),"",ROUND((B6548-A6548)*86400,0))</f>
        <v/>
      </c>
      <c r="K6548" s="37" t="str">
        <f aca="false">IF(G6548=1,IF(COUNTIFS($C:$C,C6548,$G:$G,1,$A:$A,"&gt;="&amp;(A6548-FenetreInterm/86400),$A:$A,"&lt;="&amp;A6548)&gt;=NbInterm,1,0),"")</f>
        <v/>
      </c>
      <c r="L6548" s="37" t="str">
        <f aca="false">IF(G6548=1,IF(B6548="",0,IF(J6548&lt;SeuilFugitive,1,0)),"")</f>
        <v/>
      </c>
      <c r="M6548" s="37" t="str">
        <f aca="false">IF(G6548=1,IF(B6548="",IF((Fin-A6548)*24&gt;SeuilFigee,1,0),IF(J6548&gt;SeuilFigee*3600,1,0)),"")</f>
        <v/>
      </c>
      <c r="N6548" s="0" t="str">
        <f aca="false">IF(G6548=1,IF(COUNTIF(H$2:H6548,H6548)=1,COUNTIF($H:$H,H6548),""),"")</f>
        <v/>
      </c>
      <c r="O6548" s="0" t="str">
        <f aca="false">IF(G6548=1,IF(COUNTIF(I$2:I6548,I6548)=1,COUNTIF($I:$I,I6548),""),"")</f>
        <v/>
      </c>
      <c r="P6548" s="38" t="str">
        <f aca="false">IF(G6548=1,IF(COUNTIFS(C$2:C6548,C6548,G$2:G6548,1)=1,COUNTIFS($C:$C,C6548,$G:$G,1)+ROW()/10000000,""),"")</f>
        <v/>
      </c>
      <c r="Q6548" s="0" t="str">
        <f aca="false">IF(K6548=1,IF(COUNTIFS(C$2:C6548,C6548,K$2:K6548,1)=1,1,0),"")</f>
        <v/>
      </c>
      <c r="R6548" s="0" t="str">
        <f aca="false">IF(M6548=1,IF(COUNTIFS(C$2:C6548,C6548,M$2:M6548,1)=1,1,0),"")</f>
        <v/>
      </c>
      <c r="S6548" s="0" t="str">
        <f aca="false">IF(L6548=1,IF(COUNTIFS(C$2:C6548,C6548,L$2:L6548,1)=1,1,0),"")</f>
        <v/>
      </c>
      <c r="T6548" s="38" t="str">
        <f aca="false">IF(N6548="","",N6548+ROW()/10000000)</f>
        <v/>
      </c>
      <c r="U6548" s="0" t="str">
        <f aca="false">IF(G6548=1,IF(B6548="",1,0),"")</f>
        <v/>
      </c>
    </row>
    <row r="6549" customFormat="false" ht="15" hidden="false" customHeight="false" outlineLevel="0" collapsed="false">
      <c r="A6549" s="35"/>
      <c r="B6549" s="35"/>
      <c r="G6549" s="0" t="str">
        <f aca="false">IF(A6549="","",IF(AND(A6549&gt;=Debut,A6549&lt;Fin),1,0))</f>
        <v/>
      </c>
      <c r="H6549" s="0" t="str">
        <f aca="false">IF(G6549=1,INT(ROUND((A6549-Debut)*86400,0)/600),"")</f>
        <v/>
      </c>
      <c r="I6549" s="0" t="str">
        <f aca="false">IF(G6549=1,INT(ROUND((A6549-Debut)*86400,0)/3600),"")</f>
        <v/>
      </c>
      <c r="J6549" s="0" t="str">
        <f aca="false">IF(OR(A6549="",B6549=""),"",ROUND((B6549-A6549)*86400,0))</f>
        <v/>
      </c>
      <c r="K6549" s="37" t="str">
        <f aca="false">IF(G6549=1,IF(COUNTIFS($C:$C,C6549,$G:$G,1,$A:$A,"&gt;="&amp;(A6549-FenetreInterm/86400),$A:$A,"&lt;="&amp;A6549)&gt;=NbInterm,1,0),"")</f>
        <v/>
      </c>
      <c r="L6549" s="37" t="str">
        <f aca="false">IF(G6549=1,IF(B6549="",0,IF(J6549&lt;SeuilFugitive,1,0)),"")</f>
        <v/>
      </c>
      <c r="M6549" s="37" t="str">
        <f aca="false">IF(G6549=1,IF(B6549="",IF((Fin-A6549)*24&gt;SeuilFigee,1,0),IF(J6549&gt;SeuilFigee*3600,1,0)),"")</f>
        <v/>
      </c>
      <c r="N6549" s="0" t="str">
        <f aca="false">IF(G6549=1,IF(COUNTIF(H$2:H6549,H6549)=1,COUNTIF($H:$H,H6549),""),"")</f>
        <v/>
      </c>
      <c r="O6549" s="0" t="str">
        <f aca="false">IF(G6549=1,IF(COUNTIF(I$2:I6549,I6549)=1,COUNTIF($I:$I,I6549),""),"")</f>
        <v/>
      </c>
      <c r="P6549" s="38" t="str">
        <f aca="false">IF(G6549=1,IF(COUNTIFS(C$2:C6549,C6549,G$2:G6549,1)=1,COUNTIFS($C:$C,C6549,$G:$G,1)+ROW()/10000000,""),"")</f>
        <v/>
      </c>
      <c r="Q6549" s="0" t="str">
        <f aca="false">IF(K6549=1,IF(COUNTIFS(C$2:C6549,C6549,K$2:K6549,1)=1,1,0),"")</f>
        <v/>
      </c>
      <c r="R6549" s="0" t="str">
        <f aca="false">IF(M6549=1,IF(COUNTIFS(C$2:C6549,C6549,M$2:M6549,1)=1,1,0),"")</f>
        <v/>
      </c>
      <c r="S6549" s="0" t="str">
        <f aca="false">IF(L6549=1,IF(COUNTIFS(C$2:C6549,C6549,L$2:L6549,1)=1,1,0),"")</f>
        <v/>
      </c>
      <c r="T6549" s="38" t="str">
        <f aca="false">IF(N6549="","",N6549+ROW()/10000000)</f>
        <v/>
      </c>
      <c r="U6549" s="0" t="str">
        <f aca="false">IF(G6549=1,IF(B6549="",1,0),"")</f>
        <v/>
      </c>
    </row>
    <row r="6550" customFormat="false" ht="15" hidden="false" customHeight="false" outlineLevel="0" collapsed="false">
      <c r="A6550" s="35"/>
      <c r="B6550" s="35"/>
      <c r="G6550" s="0" t="str">
        <f aca="false">IF(A6550="","",IF(AND(A6550&gt;=Debut,A6550&lt;Fin),1,0))</f>
        <v/>
      </c>
      <c r="H6550" s="0" t="str">
        <f aca="false">IF(G6550=1,INT(ROUND((A6550-Debut)*86400,0)/600),"")</f>
        <v/>
      </c>
      <c r="I6550" s="0" t="str">
        <f aca="false">IF(G6550=1,INT(ROUND((A6550-Debut)*86400,0)/3600),"")</f>
        <v/>
      </c>
      <c r="J6550" s="0" t="str">
        <f aca="false">IF(OR(A6550="",B6550=""),"",ROUND((B6550-A6550)*86400,0))</f>
        <v/>
      </c>
      <c r="K6550" s="37" t="str">
        <f aca="false">IF(G6550=1,IF(COUNTIFS($C:$C,C6550,$G:$G,1,$A:$A,"&gt;="&amp;(A6550-FenetreInterm/86400),$A:$A,"&lt;="&amp;A6550)&gt;=NbInterm,1,0),"")</f>
        <v/>
      </c>
      <c r="L6550" s="37" t="str">
        <f aca="false">IF(G6550=1,IF(B6550="",0,IF(J6550&lt;SeuilFugitive,1,0)),"")</f>
        <v/>
      </c>
      <c r="M6550" s="37" t="str">
        <f aca="false">IF(G6550=1,IF(B6550="",IF((Fin-A6550)*24&gt;SeuilFigee,1,0),IF(J6550&gt;SeuilFigee*3600,1,0)),"")</f>
        <v/>
      </c>
      <c r="N6550" s="0" t="str">
        <f aca="false">IF(G6550=1,IF(COUNTIF(H$2:H6550,H6550)=1,COUNTIF($H:$H,H6550),""),"")</f>
        <v/>
      </c>
      <c r="O6550" s="0" t="str">
        <f aca="false">IF(G6550=1,IF(COUNTIF(I$2:I6550,I6550)=1,COUNTIF($I:$I,I6550),""),"")</f>
        <v/>
      </c>
      <c r="P6550" s="38" t="str">
        <f aca="false">IF(G6550=1,IF(COUNTIFS(C$2:C6550,C6550,G$2:G6550,1)=1,COUNTIFS($C:$C,C6550,$G:$G,1)+ROW()/10000000,""),"")</f>
        <v/>
      </c>
      <c r="Q6550" s="0" t="str">
        <f aca="false">IF(K6550=1,IF(COUNTIFS(C$2:C6550,C6550,K$2:K6550,1)=1,1,0),"")</f>
        <v/>
      </c>
      <c r="R6550" s="0" t="str">
        <f aca="false">IF(M6550=1,IF(COUNTIFS(C$2:C6550,C6550,M$2:M6550,1)=1,1,0),"")</f>
        <v/>
      </c>
      <c r="S6550" s="0" t="str">
        <f aca="false">IF(L6550=1,IF(COUNTIFS(C$2:C6550,C6550,L$2:L6550,1)=1,1,0),"")</f>
        <v/>
      </c>
      <c r="T6550" s="38" t="str">
        <f aca="false">IF(N6550="","",N6550+ROW()/10000000)</f>
        <v/>
      </c>
      <c r="U6550" s="0" t="str">
        <f aca="false">IF(G6550=1,IF(B6550="",1,0),"")</f>
        <v/>
      </c>
    </row>
    <row r="6551" customFormat="false" ht="15" hidden="false" customHeight="false" outlineLevel="0" collapsed="false">
      <c r="A6551" s="35"/>
      <c r="B6551" s="35"/>
      <c r="G6551" s="0" t="str">
        <f aca="false">IF(A6551="","",IF(AND(A6551&gt;=Debut,A6551&lt;Fin),1,0))</f>
        <v/>
      </c>
      <c r="H6551" s="0" t="str">
        <f aca="false">IF(G6551=1,INT(ROUND((A6551-Debut)*86400,0)/600),"")</f>
        <v/>
      </c>
      <c r="I6551" s="0" t="str">
        <f aca="false">IF(G6551=1,INT(ROUND((A6551-Debut)*86400,0)/3600),"")</f>
        <v/>
      </c>
      <c r="J6551" s="0" t="str">
        <f aca="false">IF(OR(A6551="",B6551=""),"",ROUND((B6551-A6551)*86400,0))</f>
        <v/>
      </c>
      <c r="K6551" s="37" t="str">
        <f aca="false">IF(G6551=1,IF(COUNTIFS($C:$C,C6551,$G:$G,1,$A:$A,"&gt;="&amp;(A6551-FenetreInterm/86400),$A:$A,"&lt;="&amp;A6551)&gt;=NbInterm,1,0),"")</f>
        <v/>
      </c>
      <c r="L6551" s="37" t="str">
        <f aca="false">IF(G6551=1,IF(B6551="",0,IF(J6551&lt;SeuilFugitive,1,0)),"")</f>
        <v/>
      </c>
      <c r="M6551" s="37" t="str">
        <f aca="false">IF(G6551=1,IF(B6551="",IF((Fin-A6551)*24&gt;SeuilFigee,1,0),IF(J6551&gt;SeuilFigee*3600,1,0)),"")</f>
        <v/>
      </c>
      <c r="N6551" s="0" t="str">
        <f aca="false">IF(G6551=1,IF(COUNTIF(H$2:H6551,H6551)=1,COUNTIF($H:$H,H6551),""),"")</f>
        <v/>
      </c>
      <c r="O6551" s="0" t="str">
        <f aca="false">IF(G6551=1,IF(COUNTIF(I$2:I6551,I6551)=1,COUNTIF($I:$I,I6551),""),"")</f>
        <v/>
      </c>
      <c r="P6551" s="38" t="str">
        <f aca="false">IF(G6551=1,IF(COUNTIFS(C$2:C6551,C6551,G$2:G6551,1)=1,COUNTIFS($C:$C,C6551,$G:$G,1)+ROW()/10000000,""),"")</f>
        <v/>
      </c>
      <c r="Q6551" s="0" t="str">
        <f aca="false">IF(K6551=1,IF(COUNTIFS(C$2:C6551,C6551,K$2:K6551,1)=1,1,0),"")</f>
        <v/>
      </c>
      <c r="R6551" s="0" t="str">
        <f aca="false">IF(M6551=1,IF(COUNTIFS(C$2:C6551,C6551,M$2:M6551,1)=1,1,0),"")</f>
        <v/>
      </c>
      <c r="S6551" s="0" t="str">
        <f aca="false">IF(L6551=1,IF(COUNTIFS(C$2:C6551,C6551,L$2:L6551,1)=1,1,0),"")</f>
        <v/>
      </c>
      <c r="T6551" s="38" t="str">
        <f aca="false">IF(N6551="","",N6551+ROW()/10000000)</f>
        <v/>
      </c>
      <c r="U6551" s="0" t="str">
        <f aca="false">IF(G6551=1,IF(B6551="",1,0),"")</f>
        <v/>
      </c>
    </row>
    <row r="6552" customFormat="false" ht="15" hidden="false" customHeight="false" outlineLevel="0" collapsed="false">
      <c r="A6552" s="35"/>
      <c r="B6552" s="35"/>
      <c r="G6552" s="0" t="str">
        <f aca="false">IF(A6552="","",IF(AND(A6552&gt;=Debut,A6552&lt;Fin),1,0))</f>
        <v/>
      </c>
      <c r="H6552" s="0" t="str">
        <f aca="false">IF(G6552=1,INT(ROUND((A6552-Debut)*86400,0)/600),"")</f>
        <v/>
      </c>
      <c r="I6552" s="0" t="str">
        <f aca="false">IF(G6552=1,INT(ROUND((A6552-Debut)*86400,0)/3600),"")</f>
        <v/>
      </c>
      <c r="J6552" s="0" t="str">
        <f aca="false">IF(OR(A6552="",B6552=""),"",ROUND((B6552-A6552)*86400,0))</f>
        <v/>
      </c>
      <c r="K6552" s="37" t="str">
        <f aca="false">IF(G6552=1,IF(COUNTIFS($C:$C,C6552,$G:$G,1,$A:$A,"&gt;="&amp;(A6552-FenetreInterm/86400),$A:$A,"&lt;="&amp;A6552)&gt;=NbInterm,1,0),"")</f>
        <v/>
      </c>
      <c r="L6552" s="37" t="str">
        <f aca="false">IF(G6552=1,IF(B6552="",0,IF(J6552&lt;SeuilFugitive,1,0)),"")</f>
        <v/>
      </c>
      <c r="M6552" s="37" t="str">
        <f aca="false">IF(G6552=1,IF(B6552="",IF((Fin-A6552)*24&gt;SeuilFigee,1,0),IF(J6552&gt;SeuilFigee*3600,1,0)),"")</f>
        <v/>
      </c>
      <c r="N6552" s="0" t="str">
        <f aca="false">IF(G6552=1,IF(COUNTIF(H$2:H6552,H6552)=1,COUNTIF($H:$H,H6552),""),"")</f>
        <v/>
      </c>
      <c r="O6552" s="0" t="str">
        <f aca="false">IF(G6552=1,IF(COUNTIF(I$2:I6552,I6552)=1,COUNTIF($I:$I,I6552),""),"")</f>
        <v/>
      </c>
      <c r="P6552" s="38" t="str">
        <f aca="false">IF(G6552=1,IF(COUNTIFS(C$2:C6552,C6552,G$2:G6552,1)=1,COUNTIFS($C:$C,C6552,$G:$G,1)+ROW()/10000000,""),"")</f>
        <v/>
      </c>
      <c r="Q6552" s="0" t="str">
        <f aca="false">IF(K6552=1,IF(COUNTIFS(C$2:C6552,C6552,K$2:K6552,1)=1,1,0),"")</f>
        <v/>
      </c>
      <c r="R6552" s="0" t="str">
        <f aca="false">IF(M6552=1,IF(COUNTIFS(C$2:C6552,C6552,M$2:M6552,1)=1,1,0),"")</f>
        <v/>
      </c>
      <c r="S6552" s="0" t="str">
        <f aca="false">IF(L6552=1,IF(COUNTIFS(C$2:C6552,C6552,L$2:L6552,1)=1,1,0),"")</f>
        <v/>
      </c>
      <c r="T6552" s="38" t="str">
        <f aca="false">IF(N6552="","",N6552+ROW()/10000000)</f>
        <v/>
      </c>
      <c r="U6552" s="0" t="str">
        <f aca="false">IF(G6552=1,IF(B6552="",1,0),"")</f>
        <v/>
      </c>
    </row>
    <row r="6553" customFormat="false" ht="15" hidden="false" customHeight="false" outlineLevel="0" collapsed="false">
      <c r="A6553" s="35"/>
      <c r="B6553" s="35"/>
      <c r="G6553" s="0" t="str">
        <f aca="false">IF(A6553="","",IF(AND(A6553&gt;=Debut,A6553&lt;Fin),1,0))</f>
        <v/>
      </c>
      <c r="H6553" s="0" t="str">
        <f aca="false">IF(G6553=1,INT(ROUND((A6553-Debut)*86400,0)/600),"")</f>
        <v/>
      </c>
      <c r="I6553" s="0" t="str">
        <f aca="false">IF(G6553=1,INT(ROUND((A6553-Debut)*86400,0)/3600),"")</f>
        <v/>
      </c>
      <c r="J6553" s="0" t="str">
        <f aca="false">IF(OR(A6553="",B6553=""),"",ROUND((B6553-A6553)*86400,0))</f>
        <v/>
      </c>
      <c r="K6553" s="37" t="str">
        <f aca="false">IF(G6553=1,IF(COUNTIFS($C:$C,C6553,$G:$G,1,$A:$A,"&gt;="&amp;(A6553-FenetreInterm/86400),$A:$A,"&lt;="&amp;A6553)&gt;=NbInterm,1,0),"")</f>
        <v/>
      </c>
      <c r="L6553" s="37" t="str">
        <f aca="false">IF(G6553=1,IF(B6553="",0,IF(J6553&lt;SeuilFugitive,1,0)),"")</f>
        <v/>
      </c>
      <c r="M6553" s="37" t="str">
        <f aca="false">IF(G6553=1,IF(B6553="",IF((Fin-A6553)*24&gt;SeuilFigee,1,0),IF(J6553&gt;SeuilFigee*3600,1,0)),"")</f>
        <v/>
      </c>
      <c r="N6553" s="0" t="str">
        <f aca="false">IF(G6553=1,IF(COUNTIF(H$2:H6553,H6553)=1,COUNTIF($H:$H,H6553),""),"")</f>
        <v/>
      </c>
      <c r="O6553" s="0" t="str">
        <f aca="false">IF(G6553=1,IF(COUNTIF(I$2:I6553,I6553)=1,COUNTIF($I:$I,I6553),""),"")</f>
        <v/>
      </c>
      <c r="P6553" s="38" t="str">
        <f aca="false">IF(G6553=1,IF(COUNTIFS(C$2:C6553,C6553,G$2:G6553,1)=1,COUNTIFS($C:$C,C6553,$G:$G,1)+ROW()/10000000,""),"")</f>
        <v/>
      </c>
      <c r="Q6553" s="0" t="str">
        <f aca="false">IF(K6553=1,IF(COUNTIFS(C$2:C6553,C6553,K$2:K6553,1)=1,1,0),"")</f>
        <v/>
      </c>
      <c r="R6553" s="0" t="str">
        <f aca="false">IF(M6553=1,IF(COUNTIFS(C$2:C6553,C6553,M$2:M6553,1)=1,1,0),"")</f>
        <v/>
      </c>
      <c r="S6553" s="0" t="str">
        <f aca="false">IF(L6553=1,IF(COUNTIFS(C$2:C6553,C6553,L$2:L6553,1)=1,1,0),"")</f>
        <v/>
      </c>
      <c r="T6553" s="38" t="str">
        <f aca="false">IF(N6553="","",N6553+ROW()/10000000)</f>
        <v/>
      </c>
      <c r="U6553" s="0" t="str">
        <f aca="false">IF(G6553=1,IF(B6553="",1,0),"")</f>
        <v/>
      </c>
    </row>
    <row r="6554" customFormat="false" ht="15" hidden="false" customHeight="false" outlineLevel="0" collapsed="false">
      <c r="A6554" s="35"/>
      <c r="B6554" s="35"/>
      <c r="G6554" s="0" t="str">
        <f aca="false">IF(A6554="","",IF(AND(A6554&gt;=Debut,A6554&lt;Fin),1,0))</f>
        <v/>
      </c>
      <c r="H6554" s="0" t="str">
        <f aca="false">IF(G6554=1,INT(ROUND((A6554-Debut)*86400,0)/600),"")</f>
        <v/>
      </c>
      <c r="I6554" s="0" t="str">
        <f aca="false">IF(G6554=1,INT(ROUND((A6554-Debut)*86400,0)/3600),"")</f>
        <v/>
      </c>
      <c r="J6554" s="0" t="str">
        <f aca="false">IF(OR(A6554="",B6554=""),"",ROUND((B6554-A6554)*86400,0))</f>
        <v/>
      </c>
      <c r="K6554" s="37" t="str">
        <f aca="false">IF(G6554=1,IF(COUNTIFS($C:$C,C6554,$G:$G,1,$A:$A,"&gt;="&amp;(A6554-FenetreInterm/86400),$A:$A,"&lt;="&amp;A6554)&gt;=NbInterm,1,0),"")</f>
        <v/>
      </c>
      <c r="L6554" s="37" t="str">
        <f aca="false">IF(G6554=1,IF(B6554="",0,IF(J6554&lt;SeuilFugitive,1,0)),"")</f>
        <v/>
      </c>
      <c r="M6554" s="37" t="str">
        <f aca="false">IF(G6554=1,IF(B6554="",IF((Fin-A6554)*24&gt;SeuilFigee,1,0),IF(J6554&gt;SeuilFigee*3600,1,0)),"")</f>
        <v/>
      </c>
      <c r="N6554" s="0" t="str">
        <f aca="false">IF(G6554=1,IF(COUNTIF(H$2:H6554,H6554)=1,COUNTIF($H:$H,H6554),""),"")</f>
        <v/>
      </c>
      <c r="O6554" s="0" t="str">
        <f aca="false">IF(G6554=1,IF(COUNTIF(I$2:I6554,I6554)=1,COUNTIF($I:$I,I6554),""),"")</f>
        <v/>
      </c>
      <c r="P6554" s="38" t="str">
        <f aca="false">IF(G6554=1,IF(COUNTIFS(C$2:C6554,C6554,G$2:G6554,1)=1,COUNTIFS($C:$C,C6554,$G:$G,1)+ROW()/10000000,""),"")</f>
        <v/>
      </c>
      <c r="Q6554" s="0" t="str">
        <f aca="false">IF(K6554=1,IF(COUNTIFS(C$2:C6554,C6554,K$2:K6554,1)=1,1,0),"")</f>
        <v/>
      </c>
      <c r="R6554" s="0" t="str">
        <f aca="false">IF(M6554=1,IF(COUNTIFS(C$2:C6554,C6554,M$2:M6554,1)=1,1,0),"")</f>
        <v/>
      </c>
      <c r="S6554" s="0" t="str">
        <f aca="false">IF(L6554=1,IF(COUNTIFS(C$2:C6554,C6554,L$2:L6554,1)=1,1,0),"")</f>
        <v/>
      </c>
      <c r="T6554" s="38" t="str">
        <f aca="false">IF(N6554="","",N6554+ROW()/10000000)</f>
        <v/>
      </c>
      <c r="U6554" s="0" t="str">
        <f aca="false">IF(G6554=1,IF(B6554="",1,0),"")</f>
        <v/>
      </c>
    </row>
    <row r="6555" customFormat="false" ht="15" hidden="false" customHeight="false" outlineLevel="0" collapsed="false">
      <c r="A6555" s="35"/>
      <c r="B6555" s="35"/>
      <c r="G6555" s="0" t="str">
        <f aca="false">IF(A6555="","",IF(AND(A6555&gt;=Debut,A6555&lt;Fin),1,0))</f>
        <v/>
      </c>
      <c r="H6555" s="0" t="str">
        <f aca="false">IF(G6555=1,INT(ROUND((A6555-Debut)*86400,0)/600),"")</f>
        <v/>
      </c>
      <c r="I6555" s="0" t="str">
        <f aca="false">IF(G6555=1,INT(ROUND((A6555-Debut)*86400,0)/3600),"")</f>
        <v/>
      </c>
      <c r="J6555" s="0" t="str">
        <f aca="false">IF(OR(A6555="",B6555=""),"",ROUND((B6555-A6555)*86400,0))</f>
        <v/>
      </c>
      <c r="K6555" s="37" t="str">
        <f aca="false">IF(G6555=1,IF(COUNTIFS($C:$C,C6555,$G:$G,1,$A:$A,"&gt;="&amp;(A6555-FenetreInterm/86400),$A:$A,"&lt;="&amp;A6555)&gt;=NbInterm,1,0),"")</f>
        <v/>
      </c>
      <c r="L6555" s="37" t="str">
        <f aca="false">IF(G6555=1,IF(B6555="",0,IF(J6555&lt;SeuilFugitive,1,0)),"")</f>
        <v/>
      </c>
      <c r="M6555" s="37" t="str">
        <f aca="false">IF(G6555=1,IF(B6555="",IF((Fin-A6555)*24&gt;SeuilFigee,1,0),IF(J6555&gt;SeuilFigee*3600,1,0)),"")</f>
        <v/>
      </c>
      <c r="N6555" s="0" t="str">
        <f aca="false">IF(G6555=1,IF(COUNTIF(H$2:H6555,H6555)=1,COUNTIF($H:$H,H6555),""),"")</f>
        <v/>
      </c>
      <c r="O6555" s="0" t="str">
        <f aca="false">IF(G6555=1,IF(COUNTIF(I$2:I6555,I6555)=1,COUNTIF($I:$I,I6555),""),"")</f>
        <v/>
      </c>
      <c r="P6555" s="38" t="str">
        <f aca="false">IF(G6555=1,IF(COUNTIFS(C$2:C6555,C6555,G$2:G6555,1)=1,COUNTIFS($C:$C,C6555,$G:$G,1)+ROW()/10000000,""),"")</f>
        <v/>
      </c>
      <c r="Q6555" s="0" t="str">
        <f aca="false">IF(K6555=1,IF(COUNTIFS(C$2:C6555,C6555,K$2:K6555,1)=1,1,0),"")</f>
        <v/>
      </c>
      <c r="R6555" s="0" t="str">
        <f aca="false">IF(M6555=1,IF(COUNTIFS(C$2:C6555,C6555,M$2:M6555,1)=1,1,0),"")</f>
        <v/>
      </c>
      <c r="S6555" s="0" t="str">
        <f aca="false">IF(L6555=1,IF(COUNTIFS(C$2:C6555,C6555,L$2:L6555,1)=1,1,0),"")</f>
        <v/>
      </c>
      <c r="T6555" s="38" t="str">
        <f aca="false">IF(N6555="","",N6555+ROW()/10000000)</f>
        <v/>
      </c>
      <c r="U6555" s="0" t="str">
        <f aca="false">IF(G6555=1,IF(B6555="",1,0),"")</f>
        <v/>
      </c>
    </row>
    <row r="6556" customFormat="false" ht="15" hidden="false" customHeight="false" outlineLevel="0" collapsed="false">
      <c r="A6556" s="35"/>
      <c r="B6556" s="35"/>
      <c r="G6556" s="0" t="str">
        <f aca="false">IF(A6556="","",IF(AND(A6556&gt;=Debut,A6556&lt;Fin),1,0))</f>
        <v/>
      </c>
      <c r="H6556" s="0" t="str">
        <f aca="false">IF(G6556=1,INT(ROUND((A6556-Debut)*86400,0)/600),"")</f>
        <v/>
      </c>
      <c r="I6556" s="0" t="str">
        <f aca="false">IF(G6556=1,INT(ROUND((A6556-Debut)*86400,0)/3600),"")</f>
        <v/>
      </c>
      <c r="J6556" s="0" t="str">
        <f aca="false">IF(OR(A6556="",B6556=""),"",ROUND((B6556-A6556)*86400,0))</f>
        <v/>
      </c>
      <c r="K6556" s="37" t="str">
        <f aca="false">IF(G6556=1,IF(COUNTIFS($C:$C,C6556,$G:$G,1,$A:$A,"&gt;="&amp;(A6556-FenetreInterm/86400),$A:$A,"&lt;="&amp;A6556)&gt;=NbInterm,1,0),"")</f>
        <v/>
      </c>
      <c r="L6556" s="37" t="str">
        <f aca="false">IF(G6556=1,IF(B6556="",0,IF(J6556&lt;SeuilFugitive,1,0)),"")</f>
        <v/>
      </c>
      <c r="M6556" s="37" t="str">
        <f aca="false">IF(G6556=1,IF(B6556="",IF((Fin-A6556)*24&gt;SeuilFigee,1,0),IF(J6556&gt;SeuilFigee*3600,1,0)),"")</f>
        <v/>
      </c>
      <c r="N6556" s="0" t="str">
        <f aca="false">IF(G6556=1,IF(COUNTIF(H$2:H6556,H6556)=1,COUNTIF($H:$H,H6556),""),"")</f>
        <v/>
      </c>
      <c r="O6556" s="0" t="str">
        <f aca="false">IF(G6556=1,IF(COUNTIF(I$2:I6556,I6556)=1,COUNTIF($I:$I,I6556),""),"")</f>
        <v/>
      </c>
      <c r="P6556" s="38" t="str">
        <f aca="false">IF(G6556=1,IF(COUNTIFS(C$2:C6556,C6556,G$2:G6556,1)=1,COUNTIFS($C:$C,C6556,$G:$G,1)+ROW()/10000000,""),"")</f>
        <v/>
      </c>
      <c r="Q6556" s="0" t="str">
        <f aca="false">IF(K6556=1,IF(COUNTIFS(C$2:C6556,C6556,K$2:K6556,1)=1,1,0),"")</f>
        <v/>
      </c>
      <c r="R6556" s="0" t="str">
        <f aca="false">IF(M6556=1,IF(COUNTIFS(C$2:C6556,C6556,M$2:M6556,1)=1,1,0),"")</f>
        <v/>
      </c>
      <c r="S6556" s="0" t="str">
        <f aca="false">IF(L6556=1,IF(COUNTIFS(C$2:C6556,C6556,L$2:L6556,1)=1,1,0),"")</f>
        <v/>
      </c>
      <c r="T6556" s="38" t="str">
        <f aca="false">IF(N6556="","",N6556+ROW()/10000000)</f>
        <v/>
      </c>
      <c r="U6556" s="0" t="str">
        <f aca="false">IF(G6556=1,IF(B6556="",1,0),"")</f>
        <v/>
      </c>
    </row>
    <row r="6557" customFormat="false" ht="15" hidden="false" customHeight="false" outlineLevel="0" collapsed="false">
      <c r="A6557" s="35"/>
      <c r="B6557" s="35"/>
      <c r="G6557" s="0" t="str">
        <f aca="false">IF(A6557="","",IF(AND(A6557&gt;=Debut,A6557&lt;Fin),1,0))</f>
        <v/>
      </c>
      <c r="H6557" s="0" t="str">
        <f aca="false">IF(G6557=1,INT(ROUND((A6557-Debut)*86400,0)/600),"")</f>
        <v/>
      </c>
      <c r="I6557" s="0" t="str">
        <f aca="false">IF(G6557=1,INT(ROUND((A6557-Debut)*86400,0)/3600),"")</f>
        <v/>
      </c>
      <c r="J6557" s="0" t="str">
        <f aca="false">IF(OR(A6557="",B6557=""),"",ROUND((B6557-A6557)*86400,0))</f>
        <v/>
      </c>
      <c r="K6557" s="37" t="str">
        <f aca="false">IF(G6557=1,IF(COUNTIFS($C:$C,C6557,$G:$G,1,$A:$A,"&gt;="&amp;(A6557-FenetreInterm/86400),$A:$A,"&lt;="&amp;A6557)&gt;=NbInterm,1,0),"")</f>
        <v/>
      </c>
      <c r="L6557" s="37" t="str">
        <f aca="false">IF(G6557=1,IF(B6557="",0,IF(J6557&lt;SeuilFugitive,1,0)),"")</f>
        <v/>
      </c>
      <c r="M6557" s="37" t="str">
        <f aca="false">IF(G6557=1,IF(B6557="",IF((Fin-A6557)*24&gt;SeuilFigee,1,0),IF(J6557&gt;SeuilFigee*3600,1,0)),"")</f>
        <v/>
      </c>
      <c r="N6557" s="0" t="str">
        <f aca="false">IF(G6557=1,IF(COUNTIF(H$2:H6557,H6557)=1,COUNTIF($H:$H,H6557),""),"")</f>
        <v/>
      </c>
      <c r="O6557" s="0" t="str">
        <f aca="false">IF(G6557=1,IF(COUNTIF(I$2:I6557,I6557)=1,COUNTIF($I:$I,I6557),""),"")</f>
        <v/>
      </c>
      <c r="P6557" s="38" t="str">
        <f aca="false">IF(G6557=1,IF(COUNTIFS(C$2:C6557,C6557,G$2:G6557,1)=1,COUNTIFS($C:$C,C6557,$G:$G,1)+ROW()/10000000,""),"")</f>
        <v/>
      </c>
      <c r="Q6557" s="0" t="str">
        <f aca="false">IF(K6557=1,IF(COUNTIFS(C$2:C6557,C6557,K$2:K6557,1)=1,1,0),"")</f>
        <v/>
      </c>
      <c r="R6557" s="0" t="str">
        <f aca="false">IF(M6557=1,IF(COUNTIFS(C$2:C6557,C6557,M$2:M6557,1)=1,1,0),"")</f>
        <v/>
      </c>
      <c r="S6557" s="0" t="str">
        <f aca="false">IF(L6557=1,IF(COUNTIFS(C$2:C6557,C6557,L$2:L6557,1)=1,1,0),"")</f>
        <v/>
      </c>
      <c r="T6557" s="38" t="str">
        <f aca="false">IF(N6557="","",N6557+ROW()/10000000)</f>
        <v/>
      </c>
      <c r="U6557" s="0" t="str">
        <f aca="false">IF(G6557=1,IF(B6557="",1,0),"")</f>
        <v/>
      </c>
    </row>
    <row r="6558" customFormat="false" ht="15" hidden="false" customHeight="false" outlineLevel="0" collapsed="false">
      <c r="A6558" s="35"/>
      <c r="B6558" s="35"/>
      <c r="G6558" s="0" t="str">
        <f aca="false">IF(A6558="","",IF(AND(A6558&gt;=Debut,A6558&lt;Fin),1,0))</f>
        <v/>
      </c>
      <c r="H6558" s="0" t="str">
        <f aca="false">IF(G6558=1,INT(ROUND((A6558-Debut)*86400,0)/600),"")</f>
        <v/>
      </c>
      <c r="I6558" s="0" t="str">
        <f aca="false">IF(G6558=1,INT(ROUND((A6558-Debut)*86400,0)/3600),"")</f>
        <v/>
      </c>
      <c r="J6558" s="0" t="str">
        <f aca="false">IF(OR(A6558="",B6558=""),"",ROUND((B6558-A6558)*86400,0))</f>
        <v/>
      </c>
      <c r="K6558" s="37" t="str">
        <f aca="false">IF(G6558=1,IF(COUNTIFS($C:$C,C6558,$G:$G,1,$A:$A,"&gt;="&amp;(A6558-FenetreInterm/86400),$A:$A,"&lt;="&amp;A6558)&gt;=NbInterm,1,0),"")</f>
        <v/>
      </c>
      <c r="L6558" s="37" t="str">
        <f aca="false">IF(G6558=1,IF(B6558="",0,IF(J6558&lt;SeuilFugitive,1,0)),"")</f>
        <v/>
      </c>
      <c r="M6558" s="37" t="str">
        <f aca="false">IF(G6558=1,IF(B6558="",IF((Fin-A6558)*24&gt;SeuilFigee,1,0),IF(J6558&gt;SeuilFigee*3600,1,0)),"")</f>
        <v/>
      </c>
      <c r="N6558" s="0" t="str">
        <f aca="false">IF(G6558=1,IF(COUNTIF(H$2:H6558,H6558)=1,COUNTIF($H:$H,H6558),""),"")</f>
        <v/>
      </c>
      <c r="O6558" s="0" t="str">
        <f aca="false">IF(G6558=1,IF(COUNTIF(I$2:I6558,I6558)=1,COUNTIF($I:$I,I6558),""),"")</f>
        <v/>
      </c>
      <c r="P6558" s="38" t="str">
        <f aca="false">IF(G6558=1,IF(COUNTIFS(C$2:C6558,C6558,G$2:G6558,1)=1,COUNTIFS($C:$C,C6558,$G:$G,1)+ROW()/10000000,""),"")</f>
        <v/>
      </c>
      <c r="Q6558" s="0" t="str">
        <f aca="false">IF(K6558=1,IF(COUNTIFS(C$2:C6558,C6558,K$2:K6558,1)=1,1,0),"")</f>
        <v/>
      </c>
      <c r="R6558" s="0" t="str">
        <f aca="false">IF(M6558=1,IF(COUNTIFS(C$2:C6558,C6558,M$2:M6558,1)=1,1,0),"")</f>
        <v/>
      </c>
      <c r="S6558" s="0" t="str">
        <f aca="false">IF(L6558=1,IF(COUNTIFS(C$2:C6558,C6558,L$2:L6558,1)=1,1,0),"")</f>
        <v/>
      </c>
      <c r="T6558" s="38" t="str">
        <f aca="false">IF(N6558="","",N6558+ROW()/10000000)</f>
        <v/>
      </c>
      <c r="U6558" s="0" t="str">
        <f aca="false">IF(G6558=1,IF(B6558="",1,0),"")</f>
        <v/>
      </c>
    </row>
    <row r="6559" customFormat="false" ht="15" hidden="false" customHeight="false" outlineLevel="0" collapsed="false">
      <c r="A6559" s="35"/>
      <c r="B6559" s="35"/>
      <c r="G6559" s="0" t="str">
        <f aca="false">IF(A6559="","",IF(AND(A6559&gt;=Debut,A6559&lt;Fin),1,0))</f>
        <v/>
      </c>
      <c r="H6559" s="0" t="str">
        <f aca="false">IF(G6559=1,INT(ROUND((A6559-Debut)*86400,0)/600),"")</f>
        <v/>
      </c>
      <c r="I6559" s="0" t="str">
        <f aca="false">IF(G6559=1,INT(ROUND((A6559-Debut)*86400,0)/3600),"")</f>
        <v/>
      </c>
      <c r="J6559" s="0" t="str">
        <f aca="false">IF(OR(A6559="",B6559=""),"",ROUND((B6559-A6559)*86400,0))</f>
        <v/>
      </c>
      <c r="K6559" s="37" t="str">
        <f aca="false">IF(G6559=1,IF(COUNTIFS($C:$C,C6559,$G:$G,1,$A:$A,"&gt;="&amp;(A6559-FenetreInterm/86400),$A:$A,"&lt;="&amp;A6559)&gt;=NbInterm,1,0),"")</f>
        <v/>
      </c>
      <c r="L6559" s="37" t="str">
        <f aca="false">IF(G6559=1,IF(B6559="",0,IF(J6559&lt;SeuilFugitive,1,0)),"")</f>
        <v/>
      </c>
      <c r="M6559" s="37" t="str">
        <f aca="false">IF(G6559=1,IF(B6559="",IF((Fin-A6559)*24&gt;SeuilFigee,1,0),IF(J6559&gt;SeuilFigee*3600,1,0)),"")</f>
        <v/>
      </c>
      <c r="N6559" s="0" t="str">
        <f aca="false">IF(G6559=1,IF(COUNTIF(H$2:H6559,H6559)=1,COUNTIF($H:$H,H6559),""),"")</f>
        <v/>
      </c>
      <c r="O6559" s="0" t="str">
        <f aca="false">IF(G6559=1,IF(COUNTIF(I$2:I6559,I6559)=1,COUNTIF($I:$I,I6559),""),"")</f>
        <v/>
      </c>
      <c r="P6559" s="38" t="str">
        <f aca="false">IF(G6559=1,IF(COUNTIFS(C$2:C6559,C6559,G$2:G6559,1)=1,COUNTIFS($C:$C,C6559,$G:$G,1)+ROW()/10000000,""),"")</f>
        <v/>
      </c>
      <c r="Q6559" s="0" t="str">
        <f aca="false">IF(K6559=1,IF(COUNTIFS(C$2:C6559,C6559,K$2:K6559,1)=1,1,0),"")</f>
        <v/>
      </c>
      <c r="R6559" s="0" t="str">
        <f aca="false">IF(M6559=1,IF(COUNTIFS(C$2:C6559,C6559,M$2:M6559,1)=1,1,0),"")</f>
        <v/>
      </c>
      <c r="S6559" s="0" t="str">
        <f aca="false">IF(L6559=1,IF(COUNTIFS(C$2:C6559,C6559,L$2:L6559,1)=1,1,0),"")</f>
        <v/>
      </c>
      <c r="T6559" s="38" t="str">
        <f aca="false">IF(N6559="","",N6559+ROW()/10000000)</f>
        <v/>
      </c>
      <c r="U6559" s="0" t="str">
        <f aca="false">IF(G6559=1,IF(B6559="",1,0),"")</f>
        <v/>
      </c>
    </row>
    <row r="6560" customFormat="false" ht="15" hidden="false" customHeight="false" outlineLevel="0" collapsed="false">
      <c r="A6560" s="35"/>
      <c r="B6560" s="35"/>
      <c r="G6560" s="0" t="str">
        <f aca="false">IF(A6560="","",IF(AND(A6560&gt;=Debut,A6560&lt;Fin),1,0))</f>
        <v/>
      </c>
      <c r="H6560" s="0" t="str">
        <f aca="false">IF(G6560=1,INT(ROUND((A6560-Debut)*86400,0)/600),"")</f>
        <v/>
      </c>
      <c r="I6560" s="0" t="str">
        <f aca="false">IF(G6560=1,INT(ROUND((A6560-Debut)*86400,0)/3600),"")</f>
        <v/>
      </c>
      <c r="J6560" s="0" t="str">
        <f aca="false">IF(OR(A6560="",B6560=""),"",ROUND((B6560-A6560)*86400,0))</f>
        <v/>
      </c>
      <c r="K6560" s="37" t="str">
        <f aca="false">IF(G6560=1,IF(COUNTIFS($C:$C,C6560,$G:$G,1,$A:$A,"&gt;="&amp;(A6560-FenetreInterm/86400),$A:$A,"&lt;="&amp;A6560)&gt;=NbInterm,1,0),"")</f>
        <v/>
      </c>
      <c r="L6560" s="37" t="str">
        <f aca="false">IF(G6560=1,IF(B6560="",0,IF(J6560&lt;SeuilFugitive,1,0)),"")</f>
        <v/>
      </c>
      <c r="M6560" s="37" t="str">
        <f aca="false">IF(G6560=1,IF(B6560="",IF((Fin-A6560)*24&gt;SeuilFigee,1,0),IF(J6560&gt;SeuilFigee*3600,1,0)),"")</f>
        <v/>
      </c>
      <c r="N6560" s="0" t="str">
        <f aca="false">IF(G6560=1,IF(COUNTIF(H$2:H6560,H6560)=1,COUNTIF($H:$H,H6560),""),"")</f>
        <v/>
      </c>
      <c r="O6560" s="0" t="str">
        <f aca="false">IF(G6560=1,IF(COUNTIF(I$2:I6560,I6560)=1,COUNTIF($I:$I,I6560),""),"")</f>
        <v/>
      </c>
      <c r="P6560" s="38" t="str">
        <f aca="false">IF(G6560=1,IF(COUNTIFS(C$2:C6560,C6560,G$2:G6560,1)=1,COUNTIFS($C:$C,C6560,$G:$G,1)+ROW()/10000000,""),"")</f>
        <v/>
      </c>
      <c r="Q6560" s="0" t="str">
        <f aca="false">IF(K6560=1,IF(COUNTIFS(C$2:C6560,C6560,K$2:K6560,1)=1,1,0),"")</f>
        <v/>
      </c>
      <c r="R6560" s="0" t="str">
        <f aca="false">IF(M6560=1,IF(COUNTIFS(C$2:C6560,C6560,M$2:M6560,1)=1,1,0),"")</f>
        <v/>
      </c>
      <c r="S6560" s="0" t="str">
        <f aca="false">IF(L6560=1,IF(COUNTIFS(C$2:C6560,C6560,L$2:L6560,1)=1,1,0),"")</f>
        <v/>
      </c>
      <c r="T6560" s="38" t="str">
        <f aca="false">IF(N6560="","",N6560+ROW()/10000000)</f>
        <v/>
      </c>
      <c r="U6560" s="0" t="str">
        <f aca="false">IF(G6560=1,IF(B6560="",1,0),"")</f>
        <v/>
      </c>
    </row>
    <row r="6561" customFormat="false" ht="15" hidden="false" customHeight="false" outlineLevel="0" collapsed="false">
      <c r="A6561" s="35"/>
      <c r="B6561" s="35"/>
      <c r="G6561" s="0" t="str">
        <f aca="false">IF(A6561="","",IF(AND(A6561&gt;=Debut,A6561&lt;Fin),1,0))</f>
        <v/>
      </c>
      <c r="H6561" s="0" t="str">
        <f aca="false">IF(G6561=1,INT(ROUND((A6561-Debut)*86400,0)/600),"")</f>
        <v/>
      </c>
      <c r="I6561" s="0" t="str">
        <f aca="false">IF(G6561=1,INT(ROUND((A6561-Debut)*86400,0)/3600),"")</f>
        <v/>
      </c>
      <c r="J6561" s="0" t="str">
        <f aca="false">IF(OR(A6561="",B6561=""),"",ROUND((B6561-A6561)*86400,0))</f>
        <v/>
      </c>
      <c r="K6561" s="37" t="str">
        <f aca="false">IF(G6561=1,IF(COUNTIFS($C:$C,C6561,$G:$G,1,$A:$A,"&gt;="&amp;(A6561-FenetreInterm/86400),$A:$A,"&lt;="&amp;A6561)&gt;=NbInterm,1,0),"")</f>
        <v/>
      </c>
      <c r="L6561" s="37" t="str">
        <f aca="false">IF(G6561=1,IF(B6561="",0,IF(J6561&lt;SeuilFugitive,1,0)),"")</f>
        <v/>
      </c>
      <c r="M6561" s="37" t="str">
        <f aca="false">IF(G6561=1,IF(B6561="",IF((Fin-A6561)*24&gt;SeuilFigee,1,0),IF(J6561&gt;SeuilFigee*3600,1,0)),"")</f>
        <v/>
      </c>
      <c r="N6561" s="0" t="str">
        <f aca="false">IF(G6561=1,IF(COUNTIF(H$2:H6561,H6561)=1,COUNTIF($H:$H,H6561),""),"")</f>
        <v/>
      </c>
      <c r="O6561" s="0" t="str">
        <f aca="false">IF(G6561=1,IF(COUNTIF(I$2:I6561,I6561)=1,COUNTIF($I:$I,I6561),""),"")</f>
        <v/>
      </c>
      <c r="P6561" s="38" t="str">
        <f aca="false">IF(G6561=1,IF(COUNTIFS(C$2:C6561,C6561,G$2:G6561,1)=1,COUNTIFS($C:$C,C6561,$G:$G,1)+ROW()/10000000,""),"")</f>
        <v/>
      </c>
      <c r="Q6561" s="0" t="str">
        <f aca="false">IF(K6561=1,IF(COUNTIFS(C$2:C6561,C6561,K$2:K6561,1)=1,1,0),"")</f>
        <v/>
      </c>
      <c r="R6561" s="0" t="str">
        <f aca="false">IF(M6561=1,IF(COUNTIFS(C$2:C6561,C6561,M$2:M6561,1)=1,1,0),"")</f>
        <v/>
      </c>
      <c r="S6561" s="0" t="str">
        <f aca="false">IF(L6561=1,IF(COUNTIFS(C$2:C6561,C6561,L$2:L6561,1)=1,1,0),"")</f>
        <v/>
      </c>
      <c r="T6561" s="38" t="str">
        <f aca="false">IF(N6561="","",N6561+ROW()/10000000)</f>
        <v/>
      </c>
      <c r="U6561" s="0" t="str">
        <f aca="false">IF(G6561=1,IF(B6561="",1,0),"")</f>
        <v/>
      </c>
    </row>
    <row r="6562" customFormat="false" ht="15" hidden="false" customHeight="false" outlineLevel="0" collapsed="false">
      <c r="A6562" s="35"/>
      <c r="B6562" s="35"/>
      <c r="G6562" s="0" t="str">
        <f aca="false">IF(A6562="","",IF(AND(A6562&gt;=Debut,A6562&lt;Fin),1,0))</f>
        <v/>
      </c>
      <c r="H6562" s="0" t="str">
        <f aca="false">IF(G6562=1,INT(ROUND((A6562-Debut)*86400,0)/600),"")</f>
        <v/>
      </c>
      <c r="I6562" s="0" t="str">
        <f aca="false">IF(G6562=1,INT(ROUND((A6562-Debut)*86400,0)/3600),"")</f>
        <v/>
      </c>
      <c r="J6562" s="0" t="str">
        <f aca="false">IF(OR(A6562="",B6562=""),"",ROUND((B6562-A6562)*86400,0))</f>
        <v/>
      </c>
      <c r="K6562" s="37" t="str">
        <f aca="false">IF(G6562=1,IF(COUNTIFS($C:$C,C6562,$G:$G,1,$A:$A,"&gt;="&amp;(A6562-FenetreInterm/86400),$A:$A,"&lt;="&amp;A6562)&gt;=NbInterm,1,0),"")</f>
        <v/>
      </c>
      <c r="L6562" s="37" t="str">
        <f aca="false">IF(G6562=1,IF(B6562="",0,IF(J6562&lt;SeuilFugitive,1,0)),"")</f>
        <v/>
      </c>
      <c r="M6562" s="37" t="str">
        <f aca="false">IF(G6562=1,IF(B6562="",IF((Fin-A6562)*24&gt;SeuilFigee,1,0),IF(J6562&gt;SeuilFigee*3600,1,0)),"")</f>
        <v/>
      </c>
      <c r="N6562" s="0" t="str">
        <f aca="false">IF(G6562=1,IF(COUNTIF(H$2:H6562,H6562)=1,COUNTIF($H:$H,H6562),""),"")</f>
        <v/>
      </c>
      <c r="O6562" s="0" t="str">
        <f aca="false">IF(G6562=1,IF(COUNTIF(I$2:I6562,I6562)=1,COUNTIF($I:$I,I6562),""),"")</f>
        <v/>
      </c>
      <c r="P6562" s="38" t="str">
        <f aca="false">IF(G6562=1,IF(COUNTIFS(C$2:C6562,C6562,G$2:G6562,1)=1,COUNTIFS($C:$C,C6562,$G:$G,1)+ROW()/10000000,""),"")</f>
        <v/>
      </c>
      <c r="Q6562" s="0" t="str">
        <f aca="false">IF(K6562=1,IF(COUNTIFS(C$2:C6562,C6562,K$2:K6562,1)=1,1,0),"")</f>
        <v/>
      </c>
      <c r="R6562" s="0" t="str">
        <f aca="false">IF(M6562=1,IF(COUNTIFS(C$2:C6562,C6562,M$2:M6562,1)=1,1,0),"")</f>
        <v/>
      </c>
      <c r="S6562" s="0" t="str">
        <f aca="false">IF(L6562=1,IF(COUNTIFS(C$2:C6562,C6562,L$2:L6562,1)=1,1,0),"")</f>
        <v/>
      </c>
      <c r="T6562" s="38" t="str">
        <f aca="false">IF(N6562="","",N6562+ROW()/10000000)</f>
        <v/>
      </c>
      <c r="U6562" s="0" t="str">
        <f aca="false">IF(G6562=1,IF(B6562="",1,0),"")</f>
        <v/>
      </c>
    </row>
    <row r="6563" customFormat="false" ht="15" hidden="false" customHeight="false" outlineLevel="0" collapsed="false">
      <c r="A6563" s="35"/>
      <c r="B6563" s="35"/>
      <c r="G6563" s="0" t="str">
        <f aca="false">IF(A6563="","",IF(AND(A6563&gt;=Debut,A6563&lt;Fin),1,0))</f>
        <v/>
      </c>
      <c r="H6563" s="0" t="str">
        <f aca="false">IF(G6563=1,INT(ROUND((A6563-Debut)*86400,0)/600),"")</f>
        <v/>
      </c>
      <c r="I6563" s="0" t="str">
        <f aca="false">IF(G6563=1,INT(ROUND((A6563-Debut)*86400,0)/3600),"")</f>
        <v/>
      </c>
      <c r="J6563" s="0" t="str">
        <f aca="false">IF(OR(A6563="",B6563=""),"",ROUND((B6563-A6563)*86400,0))</f>
        <v/>
      </c>
      <c r="K6563" s="37" t="str">
        <f aca="false">IF(G6563=1,IF(COUNTIFS($C:$C,C6563,$G:$G,1,$A:$A,"&gt;="&amp;(A6563-FenetreInterm/86400),$A:$A,"&lt;="&amp;A6563)&gt;=NbInterm,1,0),"")</f>
        <v/>
      </c>
      <c r="L6563" s="37" t="str">
        <f aca="false">IF(G6563=1,IF(B6563="",0,IF(J6563&lt;SeuilFugitive,1,0)),"")</f>
        <v/>
      </c>
      <c r="M6563" s="37" t="str">
        <f aca="false">IF(G6563=1,IF(B6563="",IF((Fin-A6563)*24&gt;SeuilFigee,1,0),IF(J6563&gt;SeuilFigee*3600,1,0)),"")</f>
        <v/>
      </c>
      <c r="N6563" s="0" t="str">
        <f aca="false">IF(G6563=1,IF(COUNTIF(H$2:H6563,H6563)=1,COUNTIF($H:$H,H6563),""),"")</f>
        <v/>
      </c>
      <c r="O6563" s="0" t="str">
        <f aca="false">IF(G6563=1,IF(COUNTIF(I$2:I6563,I6563)=1,COUNTIF($I:$I,I6563),""),"")</f>
        <v/>
      </c>
      <c r="P6563" s="38" t="str">
        <f aca="false">IF(G6563=1,IF(COUNTIFS(C$2:C6563,C6563,G$2:G6563,1)=1,COUNTIFS($C:$C,C6563,$G:$G,1)+ROW()/10000000,""),"")</f>
        <v/>
      </c>
      <c r="Q6563" s="0" t="str">
        <f aca="false">IF(K6563=1,IF(COUNTIFS(C$2:C6563,C6563,K$2:K6563,1)=1,1,0),"")</f>
        <v/>
      </c>
      <c r="R6563" s="0" t="str">
        <f aca="false">IF(M6563=1,IF(COUNTIFS(C$2:C6563,C6563,M$2:M6563,1)=1,1,0),"")</f>
        <v/>
      </c>
      <c r="S6563" s="0" t="str">
        <f aca="false">IF(L6563=1,IF(COUNTIFS(C$2:C6563,C6563,L$2:L6563,1)=1,1,0),"")</f>
        <v/>
      </c>
      <c r="T6563" s="38" t="str">
        <f aca="false">IF(N6563="","",N6563+ROW()/10000000)</f>
        <v/>
      </c>
      <c r="U6563" s="0" t="str">
        <f aca="false">IF(G6563=1,IF(B6563="",1,0),"")</f>
        <v/>
      </c>
    </row>
    <row r="6564" customFormat="false" ht="15" hidden="false" customHeight="false" outlineLevel="0" collapsed="false">
      <c r="A6564" s="35"/>
      <c r="B6564" s="35"/>
      <c r="G6564" s="0" t="str">
        <f aca="false">IF(A6564="","",IF(AND(A6564&gt;=Debut,A6564&lt;Fin),1,0))</f>
        <v/>
      </c>
      <c r="H6564" s="0" t="str">
        <f aca="false">IF(G6564=1,INT(ROUND((A6564-Debut)*86400,0)/600),"")</f>
        <v/>
      </c>
      <c r="I6564" s="0" t="str">
        <f aca="false">IF(G6564=1,INT(ROUND((A6564-Debut)*86400,0)/3600),"")</f>
        <v/>
      </c>
      <c r="J6564" s="0" t="str">
        <f aca="false">IF(OR(A6564="",B6564=""),"",ROUND((B6564-A6564)*86400,0))</f>
        <v/>
      </c>
      <c r="K6564" s="37" t="str">
        <f aca="false">IF(G6564=1,IF(COUNTIFS($C:$C,C6564,$G:$G,1,$A:$A,"&gt;="&amp;(A6564-FenetreInterm/86400),$A:$A,"&lt;="&amp;A6564)&gt;=NbInterm,1,0),"")</f>
        <v/>
      </c>
      <c r="L6564" s="37" t="str">
        <f aca="false">IF(G6564=1,IF(B6564="",0,IF(J6564&lt;SeuilFugitive,1,0)),"")</f>
        <v/>
      </c>
      <c r="M6564" s="37" t="str">
        <f aca="false">IF(G6564=1,IF(B6564="",IF((Fin-A6564)*24&gt;SeuilFigee,1,0),IF(J6564&gt;SeuilFigee*3600,1,0)),"")</f>
        <v/>
      </c>
      <c r="N6564" s="0" t="str">
        <f aca="false">IF(G6564=1,IF(COUNTIF(H$2:H6564,H6564)=1,COUNTIF($H:$H,H6564),""),"")</f>
        <v/>
      </c>
      <c r="O6564" s="0" t="str">
        <f aca="false">IF(G6564=1,IF(COUNTIF(I$2:I6564,I6564)=1,COUNTIF($I:$I,I6564),""),"")</f>
        <v/>
      </c>
      <c r="P6564" s="38" t="str">
        <f aca="false">IF(G6564=1,IF(COUNTIFS(C$2:C6564,C6564,G$2:G6564,1)=1,COUNTIFS($C:$C,C6564,$G:$G,1)+ROW()/10000000,""),"")</f>
        <v/>
      </c>
      <c r="Q6564" s="0" t="str">
        <f aca="false">IF(K6564=1,IF(COUNTIFS(C$2:C6564,C6564,K$2:K6564,1)=1,1,0),"")</f>
        <v/>
      </c>
      <c r="R6564" s="0" t="str">
        <f aca="false">IF(M6564=1,IF(COUNTIFS(C$2:C6564,C6564,M$2:M6564,1)=1,1,0),"")</f>
        <v/>
      </c>
      <c r="S6564" s="0" t="str">
        <f aca="false">IF(L6564=1,IF(COUNTIFS(C$2:C6564,C6564,L$2:L6564,1)=1,1,0),"")</f>
        <v/>
      </c>
      <c r="T6564" s="38" t="str">
        <f aca="false">IF(N6564="","",N6564+ROW()/10000000)</f>
        <v/>
      </c>
      <c r="U6564" s="0" t="str">
        <f aca="false">IF(G6564=1,IF(B6564="",1,0),"")</f>
        <v/>
      </c>
    </row>
    <row r="6565" customFormat="false" ht="15" hidden="false" customHeight="false" outlineLevel="0" collapsed="false">
      <c r="A6565" s="35"/>
      <c r="B6565" s="35"/>
      <c r="G6565" s="0" t="str">
        <f aca="false">IF(A6565="","",IF(AND(A6565&gt;=Debut,A6565&lt;Fin),1,0))</f>
        <v/>
      </c>
      <c r="H6565" s="0" t="str">
        <f aca="false">IF(G6565=1,INT(ROUND((A6565-Debut)*86400,0)/600),"")</f>
        <v/>
      </c>
      <c r="I6565" s="0" t="str">
        <f aca="false">IF(G6565=1,INT(ROUND((A6565-Debut)*86400,0)/3600),"")</f>
        <v/>
      </c>
      <c r="J6565" s="0" t="str">
        <f aca="false">IF(OR(A6565="",B6565=""),"",ROUND((B6565-A6565)*86400,0))</f>
        <v/>
      </c>
      <c r="K6565" s="37" t="str">
        <f aca="false">IF(G6565=1,IF(COUNTIFS($C:$C,C6565,$G:$G,1,$A:$A,"&gt;="&amp;(A6565-FenetreInterm/86400),$A:$A,"&lt;="&amp;A6565)&gt;=NbInterm,1,0),"")</f>
        <v/>
      </c>
      <c r="L6565" s="37" t="str">
        <f aca="false">IF(G6565=1,IF(B6565="",0,IF(J6565&lt;SeuilFugitive,1,0)),"")</f>
        <v/>
      </c>
      <c r="M6565" s="37" t="str">
        <f aca="false">IF(G6565=1,IF(B6565="",IF((Fin-A6565)*24&gt;SeuilFigee,1,0),IF(J6565&gt;SeuilFigee*3600,1,0)),"")</f>
        <v/>
      </c>
      <c r="N6565" s="0" t="str">
        <f aca="false">IF(G6565=1,IF(COUNTIF(H$2:H6565,H6565)=1,COUNTIF($H:$H,H6565),""),"")</f>
        <v/>
      </c>
      <c r="O6565" s="0" t="str">
        <f aca="false">IF(G6565=1,IF(COUNTIF(I$2:I6565,I6565)=1,COUNTIF($I:$I,I6565),""),"")</f>
        <v/>
      </c>
      <c r="P6565" s="38" t="str">
        <f aca="false">IF(G6565=1,IF(COUNTIFS(C$2:C6565,C6565,G$2:G6565,1)=1,COUNTIFS($C:$C,C6565,$G:$G,1)+ROW()/10000000,""),"")</f>
        <v/>
      </c>
      <c r="Q6565" s="0" t="str">
        <f aca="false">IF(K6565=1,IF(COUNTIFS(C$2:C6565,C6565,K$2:K6565,1)=1,1,0),"")</f>
        <v/>
      </c>
      <c r="R6565" s="0" t="str">
        <f aca="false">IF(M6565=1,IF(COUNTIFS(C$2:C6565,C6565,M$2:M6565,1)=1,1,0),"")</f>
        <v/>
      </c>
      <c r="S6565" s="0" t="str">
        <f aca="false">IF(L6565=1,IF(COUNTIFS(C$2:C6565,C6565,L$2:L6565,1)=1,1,0),"")</f>
        <v/>
      </c>
      <c r="T6565" s="38" t="str">
        <f aca="false">IF(N6565="","",N6565+ROW()/10000000)</f>
        <v/>
      </c>
      <c r="U6565" s="0" t="str">
        <f aca="false">IF(G6565=1,IF(B6565="",1,0),"")</f>
        <v/>
      </c>
    </row>
    <row r="6566" customFormat="false" ht="15" hidden="false" customHeight="false" outlineLevel="0" collapsed="false">
      <c r="A6566" s="35"/>
      <c r="B6566" s="35"/>
      <c r="G6566" s="0" t="str">
        <f aca="false">IF(A6566="","",IF(AND(A6566&gt;=Debut,A6566&lt;Fin),1,0))</f>
        <v/>
      </c>
      <c r="H6566" s="0" t="str">
        <f aca="false">IF(G6566=1,INT(ROUND((A6566-Debut)*86400,0)/600),"")</f>
        <v/>
      </c>
      <c r="I6566" s="0" t="str">
        <f aca="false">IF(G6566=1,INT(ROUND((A6566-Debut)*86400,0)/3600),"")</f>
        <v/>
      </c>
      <c r="J6566" s="0" t="str">
        <f aca="false">IF(OR(A6566="",B6566=""),"",ROUND((B6566-A6566)*86400,0))</f>
        <v/>
      </c>
      <c r="K6566" s="37" t="str">
        <f aca="false">IF(G6566=1,IF(COUNTIFS($C:$C,C6566,$G:$G,1,$A:$A,"&gt;="&amp;(A6566-FenetreInterm/86400),$A:$A,"&lt;="&amp;A6566)&gt;=NbInterm,1,0),"")</f>
        <v/>
      </c>
      <c r="L6566" s="37" t="str">
        <f aca="false">IF(G6566=1,IF(B6566="",0,IF(J6566&lt;SeuilFugitive,1,0)),"")</f>
        <v/>
      </c>
      <c r="M6566" s="37" t="str">
        <f aca="false">IF(G6566=1,IF(B6566="",IF((Fin-A6566)*24&gt;SeuilFigee,1,0),IF(J6566&gt;SeuilFigee*3600,1,0)),"")</f>
        <v/>
      </c>
      <c r="N6566" s="0" t="str">
        <f aca="false">IF(G6566=1,IF(COUNTIF(H$2:H6566,H6566)=1,COUNTIF($H:$H,H6566),""),"")</f>
        <v/>
      </c>
      <c r="O6566" s="0" t="str">
        <f aca="false">IF(G6566=1,IF(COUNTIF(I$2:I6566,I6566)=1,COUNTIF($I:$I,I6566),""),"")</f>
        <v/>
      </c>
      <c r="P6566" s="38" t="str">
        <f aca="false">IF(G6566=1,IF(COUNTIFS(C$2:C6566,C6566,G$2:G6566,1)=1,COUNTIFS($C:$C,C6566,$G:$G,1)+ROW()/10000000,""),"")</f>
        <v/>
      </c>
      <c r="Q6566" s="0" t="str">
        <f aca="false">IF(K6566=1,IF(COUNTIFS(C$2:C6566,C6566,K$2:K6566,1)=1,1,0),"")</f>
        <v/>
      </c>
      <c r="R6566" s="0" t="str">
        <f aca="false">IF(M6566=1,IF(COUNTIFS(C$2:C6566,C6566,M$2:M6566,1)=1,1,0),"")</f>
        <v/>
      </c>
      <c r="S6566" s="0" t="str">
        <f aca="false">IF(L6566=1,IF(COUNTIFS(C$2:C6566,C6566,L$2:L6566,1)=1,1,0),"")</f>
        <v/>
      </c>
      <c r="T6566" s="38" t="str">
        <f aca="false">IF(N6566="","",N6566+ROW()/10000000)</f>
        <v/>
      </c>
      <c r="U6566" s="0" t="str">
        <f aca="false">IF(G6566=1,IF(B6566="",1,0),"")</f>
        <v/>
      </c>
    </row>
    <row r="6567" customFormat="false" ht="15" hidden="false" customHeight="false" outlineLevel="0" collapsed="false">
      <c r="A6567" s="35"/>
      <c r="B6567" s="35"/>
      <c r="G6567" s="0" t="str">
        <f aca="false">IF(A6567="","",IF(AND(A6567&gt;=Debut,A6567&lt;Fin),1,0))</f>
        <v/>
      </c>
      <c r="H6567" s="0" t="str">
        <f aca="false">IF(G6567=1,INT(ROUND((A6567-Debut)*86400,0)/600),"")</f>
        <v/>
      </c>
      <c r="I6567" s="0" t="str">
        <f aca="false">IF(G6567=1,INT(ROUND((A6567-Debut)*86400,0)/3600),"")</f>
        <v/>
      </c>
      <c r="J6567" s="0" t="str">
        <f aca="false">IF(OR(A6567="",B6567=""),"",ROUND((B6567-A6567)*86400,0))</f>
        <v/>
      </c>
      <c r="K6567" s="37" t="str">
        <f aca="false">IF(G6567=1,IF(COUNTIFS($C:$C,C6567,$G:$G,1,$A:$A,"&gt;="&amp;(A6567-FenetreInterm/86400),$A:$A,"&lt;="&amp;A6567)&gt;=NbInterm,1,0),"")</f>
        <v/>
      </c>
      <c r="L6567" s="37" t="str">
        <f aca="false">IF(G6567=1,IF(B6567="",0,IF(J6567&lt;SeuilFugitive,1,0)),"")</f>
        <v/>
      </c>
      <c r="M6567" s="37" t="str">
        <f aca="false">IF(G6567=1,IF(B6567="",IF((Fin-A6567)*24&gt;SeuilFigee,1,0),IF(J6567&gt;SeuilFigee*3600,1,0)),"")</f>
        <v/>
      </c>
      <c r="N6567" s="0" t="str">
        <f aca="false">IF(G6567=1,IF(COUNTIF(H$2:H6567,H6567)=1,COUNTIF($H:$H,H6567),""),"")</f>
        <v/>
      </c>
      <c r="O6567" s="0" t="str">
        <f aca="false">IF(G6567=1,IF(COUNTIF(I$2:I6567,I6567)=1,COUNTIF($I:$I,I6567),""),"")</f>
        <v/>
      </c>
      <c r="P6567" s="38" t="str">
        <f aca="false">IF(G6567=1,IF(COUNTIFS(C$2:C6567,C6567,G$2:G6567,1)=1,COUNTIFS($C:$C,C6567,$G:$G,1)+ROW()/10000000,""),"")</f>
        <v/>
      </c>
      <c r="Q6567" s="0" t="str">
        <f aca="false">IF(K6567=1,IF(COUNTIFS(C$2:C6567,C6567,K$2:K6567,1)=1,1,0),"")</f>
        <v/>
      </c>
      <c r="R6567" s="0" t="str">
        <f aca="false">IF(M6567=1,IF(COUNTIFS(C$2:C6567,C6567,M$2:M6567,1)=1,1,0),"")</f>
        <v/>
      </c>
      <c r="S6567" s="0" t="str">
        <f aca="false">IF(L6567=1,IF(COUNTIFS(C$2:C6567,C6567,L$2:L6567,1)=1,1,0),"")</f>
        <v/>
      </c>
      <c r="T6567" s="38" t="str">
        <f aca="false">IF(N6567="","",N6567+ROW()/10000000)</f>
        <v/>
      </c>
      <c r="U6567" s="0" t="str">
        <f aca="false">IF(G6567=1,IF(B6567="",1,0),"")</f>
        <v/>
      </c>
    </row>
    <row r="6568" customFormat="false" ht="15" hidden="false" customHeight="false" outlineLevel="0" collapsed="false">
      <c r="A6568" s="35"/>
      <c r="B6568" s="35"/>
      <c r="G6568" s="0" t="str">
        <f aca="false">IF(A6568="","",IF(AND(A6568&gt;=Debut,A6568&lt;Fin),1,0))</f>
        <v/>
      </c>
      <c r="H6568" s="0" t="str">
        <f aca="false">IF(G6568=1,INT(ROUND((A6568-Debut)*86400,0)/600),"")</f>
        <v/>
      </c>
      <c r="I6568" s="0" t="str">
        <f aca="false">IF(G6568=1,INT(ROUND((A6568-Debut)*86400,0)/3600),"")</f>
        <v/>
      </c>
      <c r="J6568" s="0" t="str">
        <f aca="false">IF(OR(A6568="",B6568=""),"",ROUND((B6568-A6568)*86400,0))</f>
        <v/>
      </c>
      <c r="K6568" s="37" t="str">
        <f aca="false">IF(G6568=1,IF(COUNTIFS($C:$C,C6568,$G:$G,1,$A:$A,"&gt;="&amp;(A6568-FenetreInterm/86400),$A:$A,"&lt;="&amp;A6568)&gt;=NbInterm,1,0),"")</f>
        <v/>
      </c>
      <c r="L6568" s="37" t="str">
        <f aca="false">IF(G6568=1,IF(B6568="",0,IF(J6568&lt;SeuilFugitive,1,0)),"")</f>
        <v/>
      </c>
      <c r="M6568" s="37" t="str">
        <f aca="false">IF(G6568=1,IF(B6568="",IF((Fin-A6568)*24&gt;SeuilFigee,1,0),IF(J6568&gt;SeuilFigee*3600,1,0)),"")</f>
        <v/>
      </c>
      <c r="N6568" s="0" t="str">
        <f aca="false">IF(G6568=1,IF(COUNTIF(H$2:H6568,H6568)=1,COUNTIF($H:$H,H6568),""),"")</f>
        <v/>
      </c>
      <c r="O6568" s="0" t="str">
        <f aca="false">IF(G6568=1,IF(COUNTIF(I$2:I6568,I6568)=1,COUNTIF($I:$I,I6568),""),"")</f>
        <v/>
      </c>
      <c r="P6568" s="38" t="str">
        <f aca="false">IF(G6568=1,IF(COUNTIFS(C$2:C6568,C6568,G$2:G6568,1)=1,COUNTIFS($C:$C,C6568,$G:$G,1)+ROW()/10000000,""),"")</f>
        <v/>
      </c>
      <c r="Q6568" s="0" t="str">
        <f aca="false">IF(K6568=1,IF(COUNTIFS(C$2:C6568,C6568,K$2:K6568,1)=1,1,0),"")</f>
        <v/>
      </c>
      <c r="R6568" s="0" t="str">
        <f aca="false">IF(M6568=1,IF(COUNTIFS(C$2:C6568,C6568,M$2:M6568,1)=1,1,0),"")</f>
        <v/>
      </c>
      <c r="S6568" s="0" t="str">
        <f aca="false">IF(L6568=1,IF(COUNTIFS(C$2:C6568,C6568,L$2:L6568,1)=1,1,0),"")</f>
        <v/>
      </c>
      <c r="T6568" s="38" t="str">
        <f aca="false">IF(N6568="","",N6568+ROW()/10000000)</f>
        <v/>
      </c>
      <c r="U6568" s="0" t="str">
        <f aca="false">IF(G6568=1,IF(B6568="",1,0),"")</f>
        <v/>
      </c>
    </row>
    <row r="6569" customFormat="false" ht="15" hidden="false" customHeight="false" outlineLevel="0" collapsed="false">
      <c r="A6569" s="35"/>
      <c r="B6569" s="35"/>
      <c r="G6569" s="0" t="str">
        <f aca="false">IF(A6569="","",IF(AND(A6569&gt;=Debut,A6569&lt;Fin),1,0))</f>
        <v/>
      </c>
      <c r="H6569" s="0" t="str">
        <f aca="false">IF(G6569=1,INT(ROUND((A6569-Debut)*86400,0)/600),"")</f>
        <v/>
      </c>
      <c r="I6569" s="0" t="str">
        <f aca="false">IF(G6569=1,INT(ROUND((A6569-Debut)*86400,0)/3600),"")</f>
        <v/>
      </c>
      <c r="J6569" s="0" t="str">
        <f aca="false">IF(OR(A6569="",B6569=""),"",ROUND((B6569-A6569)*86400,0))</f>
        <v/>
      </c>
      <c r="K6569" s="37" t="str">
        <f aca="false">IF(G6569=1,IF(COUNTIFS($C:$C,C6569,$G:$G,1,$A:$A,"&gt;="&amp;(A6569-FenetreInterm/86400),$A:$A,"&lt;="&amp;A6569)&gt;=NbInterm,1,0),"")</f>
        <v/>
      </c>
      <c r="L6569" s="37" t="str">
        <f aca="false">IF(G6569=1,IF(B6569="",0,IF(J6569&lt;SeuilFugitive,1,0)),"")</f>
        <v/>
      </c>
      <c r="M6569" s="37" t="str">
        <f aca="false">IF(G6569=1,IF(B6569="",IF((Fin-A6569)*24&gt;SeuilFigee,1,0),IF(J6569&gt;SeuilFigee*3600,1,0)),"")</f>
        <v/>
      </c>
      <c r="N6569" s="0" t="str">
        <f aca="false">IF(G6569=1,IF(COUNTIF(H$2:H6569,H6569)=1,COUNTIF($H:$H,H6569),""),"")</f>
        <v/>
      </c>
      <c r="O6569" s="0" t="str">
        <f aca="false">IF(G6569=1,IF(COUNTIF(I$2:I6569,I6569)=1,COUNTIF($I:$I,I6569),""),"")</f>
        <v/>
      </c>
      <c r="P6569" s="38" t="str">
        <f aca="false">IF(G6569=1,IF(COUNTIFS(C$2:C6569,C6569,G$2:G6569,1)=1,COUNTIFS($C:$C,C6569,$G:$G,1)+ROW()/10000000,""),"")</f>
        <v/>
      </c>
      <c r="Q6569" s="0" t="str">
        <f aca="false">IF(K6569=1,IF(COUNTIFS(C$2:C6569,C6569,K$2:K6569,1)=1,1,0),"")</f>
        <v/>
      </c>
      <c r="R6569" s="0" t="str">
        <f aca="false">IF(M6569=1,IF(COUNTIFS(C$2:C6569,C6569,M$2:M6569,1)=1,1,0),"")</f>
        <v/>
      </c>
      <c r="S6569" s="0" t="str">
        <f aca="false">IF(L6569=1,IF(COUNTIFS(C$2:C6569,C6569,L$2:L6569,1)=1,1,0),"")</f>
        <v/>
      </c>
      <c r="T6569" s="38" t="str">
        <f aca="false">IF(N6569="","",N6569+ROW()/10000000)</f>
        <v/>
      </c>
      <c r="U6569" s="0" t="str">
        <f aca="false">IF(G6569=1,IF(B6569="",1,0),"")</f>
        <v/>
      </c>
    </row>
    <row r="6570" customFormat="false" ht="15" hidden="false" customHeight="false" outlineLevel="0" collapsed="false">
      <c r="A6570" s="35"/>
      <c r="B6570" s="35"/>
      <c r="G6570" s="0" t="str">
        <f aca="false">IF(A6570="","",IF(AND(A6570&gt;=Debut,A6570&lt;Fin),1,0))</f>
        <v/>
      </c>
      <c r="H6570" s="0" t="str">
        <f aca="false">IF(G6570=1,INT(ROUND((A6570-Debut)*86400,0)/600),"")</f>
        <v/>
      </c>
      <c r="I6570" s="0" t="str">
        <f aca="false">IF(G6570=1,INT(ROUND((A6570-Debut)*86400,0)/3600),"")</f>
        <v/>
      </c>
      <c r="J6570" s="0" t="str">
        <f aca="false">IF(OR(A6570="",B6570=""),"",ROUND((B6570-A6570)*86400,0))</f>
        <v/>
      </c>
      <c r="K6570" s="37" t="str">
        <f aca="false">IF(G6570=1,IF(COUNTIFS($C:$C,C6570,$G:$G,1,$A:$A,"&gt;="&amp;(A6570-FenetreInterm/86400),$A:$A,"&lt;="&amp;A6570)&gt;=NbInterm,1,0),"")</f>
        <v/>
      </c>
      <c r="L6570" s="37" t="str">
        <f aca="false">IF(G6570=1,IF(B6570="",0,IF(J6570&lt;SeuilFugitive,1,0)),"")</f>
        <v/>
      </c>
      <c r="M6570" s="37" t="str">
        <f aca="false">IF(G6570=1,IF(B6570="",IF((Fin-A6570)*24&gt;SeuilFigee,1,0),IF(J6570&gt;SeuilFigee*3600,1,0)),"")</f>
        <v/>
      </c>
      <c r="N6570" s="0" t="str">
        <f aca="false">IF(G6570=1,IF(COUNTIF(H$2:H6570,H6570)=1,COUNTIF($H:$H,H6570),""),"")</f>
        <v/>
      </c>
      <c r="O6570" s="0" t="str">
        <f aca="false">IF(G6570=1,IF(COUNTIF(I$2:I6570,I6570)=1,COUNTIF($I:$I,I6570),""),"")</f>
        <v/>
      </c>
      <c r="P6570" s="38" t="str">
        <f aca="false">IF(G6570=1,IF(COUNTIFS(C$2:C6570,C6570,G$2:G6570,1)=1,COUNTIFS($C:$C,C6570,$G:$G,1)+ROW()/10000000,""),"")</f>
        <v/>
      </c>
      <c r="Q6570" s="0" t="str">
        <f aca="false">IF(K6570=1,IF(COUNTIFS(C$2:C6570,C6570,K$2:K6570,1)=1,1,0),"")</f>
        <v/>
      </c>
      <c r="R6570" s="0" t="str">
        <f aca="false">IF(M6570=1,IF(COUNTIFS(C$2:C6570,C6570,M$2:M6570,1)=1,1,0),"")</f>
        <v/>
      </c>
      <c r="S6570" s="0" t="str">
        <f aca="false">IF(L6570=1,IF(COUNTIFS(C$2:C6570,C6570,L$2:L6570,1)=1,1,0),"")</f>
        <v/>
      </c>
      <c r="T6570" s="38" t="str">
        <f aca="false">IF(N6570="","",N6570+ROW()/10000000)</f>
        <v/>
      </c>
      <c r="U6570" s="0" t="str">
        <f aca="false">IF(G6570=1,IF(B6570="",1,0),"")</f>
        <v/>
      </c>
    </row>
    <row r="6571" customFormat="false" ht="15" hidden="false" customHeight="false" outlineLevel="0" collapsed="false">
      <c r="A6571" s="35"/>
      <c r="B6571" s="35"/>
      <c r="G6571" s="0" t="str">
        <f aca="false">IF(A6571="","",IF(AND(A6571&gt;=Debut,A6571&lt;Fin),1,0))</f>
        <v/>
      </c>
      <c r="H6571" s="0" t="str">
        <f aca="false">IF(G6571=1,INT(ROUND((A6571-Debut)*86400,0)/600),"")</f>
        <v/>
      </c>
      <c r="I6571" s="0" t="str">
        <f aca="false">IF(G6571=1,INT(ROUND((A6571-Debut)*86400,0)/3600),"")</f>
        <v/>
      </c>
      <c r="J6571" s="0" t="str">
        <f aca="false">IF(OR(A6571="",B6571=""),"",ROUND((B6571-A6571)*86400,0))</f>
        <v/>
      </c>
      <c r="K6571" s="37" t="str">
        <f aca="false">IF(G6571=1,IF(COUNTIFS($C:$C,C6571,$G:$G,1,$A:$A,"&gt;="&amp;(A6571-FenetreInterm/86400),$A:$A,"&lt;="&amp;A6571)&gt;=NbInterm,1,0),"")</f>
        <v/>
      </c>
      <c r="L6571" s="37" t="str">
        <f aca="false">IF(G6571=1,IF(B6571="",0,IF(J6571&lt;SeuilFugitive,1,0)),"")</f>
        <v/>
      </c>
      <c r="M6571" s="37" t="str">
        <f aca="false">IF(G6571=1,IF(B6571="",IF((Fin-A6571)*24&gt;SeuilFigee,1,0),IF(J6571&gt;SeuilFigee*3600,1,0)),"")</f>
        <v/>
      </c>
      <c r="N6571" s="0" t="str">
        <f aca="false">IF(G6571=1,IF(COUNTIF(H$2:H6571,H6571)=1,COUNTIF($H:$H,H6571),""),"")</f>
        <v/>
      </c>
      <c r="O6571" s="0" t="str">
        <f aca="false">IF(G6571=1,IF(COUNTIF(I$2:I6571,I6571)=1,COUNTIF($I:$I,I6571),""),"")</f>
        <v/>
      </c>
      <c r="P6571" s="38" t="str">
        <f aca="false">IF(G6571=1,IF(COUNTIFS(C$2:C6571,C6571,G$2:G6571,1)=1,COUNTIFS($C:$C,C6571,$G:$G,1)+ROW()/10000000,""),"")</f>
        <v/>
      </c>
      <c r="Q6571" s="0" t="str">
        <f aca="false">IF(K6571=1,IF(COUNTIFS(C$2:C6571,C6571,K$2:K6571,1)=1,1,0),"")</f>
        <v/>
      </c>
      <c r="R6571" s="0" t="str">
        <f aca="false">IF(M6571=1,IF(COUNTIFS(C$2:C6571,C6571,M$2:M6571,1)=1,1,0),"")</f>
        <v/>
      </c>
      <c r="S6571" s="0" t="str">
        <f aca="false">IF(L6571=1,IF(COUNTIFS(C$2:C6571,C6571,L$2:L6571,1)=1,1,0),"")</f>
        <v/>
      </c>
      <c r="T6571" s="38" t="str">
        <f aca="false">IF(N6571="","",N6571+ROW()/10000000)</f>
        <v/>
      </c>
      <c r="U6571" s="0" t="str">
        <f aca="false">IF(G6571=1,IF(B6571="",1,0),"")</f>
        <v/>
      </c>
    </row>
    <row r="6572" customFormat="false" ht="15" hidden="false" customHeight="false" outlineLevel="0" collapsed="false">
      <c r="A6572" s="35"/>
      <c r="B6572" s="35"/>
      <c r="G6572" s="0" t="str">
        <f aca="false">IF(A6572="","",IF(AND(A6572&gt;=Debut,A6572&lt;Fin),1,0))</f>
        <v/>
      </c>
      <c r="H6572" s="0" t="str">
        <f aca="false">IF(G6572=1,INT(ROUND((A6572-Debut)*86400,0)/600),"")</f>
        <v/>
      </c>
      <c r="I6572" s="0" t="str">
        <f aca="false">IF(G6572=1,INT(ROUND((A6572-Debut)*86400,0)/3600),"")</f>
        <v/>
      </c>
      <c r="J6572" s="0" t="str">
        <f aca="false">IF(OR(A6572="",B6572=""),"",ROUND((B6572-A6572)*86400,0))</f>
        <v/>
      </c>
      <c r="K6572" s="37" t="str">
        <f aca="false">IF(G6572=1,IF(COUNTIFS($C:$C,C6572,$G:$G,1,$A:$A,"&gt;="&amp;(A6572-FenetreInterm/86400),$A:$A,"&lt;="&amp;A6572)&gt;=NbInterm,1,0),"")</f>
        <v/>
      </c>
      <c r="L6572" s="37" t="str">
        <f aca="false">IF(G6572=1,IF(B6572="",0,IF(J6572&lt;SeuilFugitive,1,0)),"")</f>
        <v/>
      </c>
      <c r="M6572" s="37" t="str">
        <f aca="false">IF(G6572=1,IF(B6572="",IF((Fin-A6572)*24&gt;SeuilFigee,1,0),IF(J6572&gt;SeuilFigee*3600,1,0)),"")</f>
        <v/>
      </c>
      <c r="N6572" s="0" t="str">
        <f aca="false">IF(G6572=1,IF(COUNTIF(H$2:H6572,H6572)=1,COUNTIF($H:$H,H6572),""),"")</f>
        <v/>
      </c>
      <c r="O6572" s="0" t="str">
        <f aca="false">IF(G6572=1,IF(COUNTIF(I$2:I6572,I6572)=1,COUNTIF($I:$I,I6572),""),"")</f>
        <v/>
      </c>
      <c r="P6572" s="38" t="str">
        <f aca="false">IF(G6572=1,IF(COUNTIFS(C$2:C6572,C6572,G$2:G6572,1)=1,COUNTIFS($C:$C,C6572,$G:$G,1)+ROW()/10000000,""),"")</f>
        <v/>
      </c>
      <c r="Q6572" s="0" t="str">
        <f aca="false">IF(K6572=1,IF(COUNTIFS(C$2:C6572,C6572,K$2:K6572,1)=1,1,0),"")</f>
        <v/>
      </c>
      <c r="R6572" s="0" t="str">
        <f aca="false">IF(M6572=1,IF(COUNTIFS(C$2:C6572,C6572,M$2:M6572,1)=1,1,0),"")</f>
        <v/>
      </c>
      <c r="S6572" s="0" t="str">
        <f aca="false">IF(L6572=1,IF(COUNTIFS(C$2:C6572,C6572,L$2:L6572,1)=1,1,0),"")</f>
        <v/>
      </c>
      <c r="T6572" s="38" t="str">
        <f aca="false">IF(N6572="","",N6572+ROW()/10000000)</f>
        <v/>
      </c>
      <c r="U6572" s="0" t="str">
        <f aca="false">IF(G6572=1,IF(B6572="",1,0),"")</f>
        <v/>
      </c>
    </row>
    <row r="6573" customFormat="false" ht="15" hidden="false" customHeight="false" outlineLevel="0" collapsed="false">
      <c r="A6573" s="35"/>
      <c r="B6573" s="35"/>
      <c r="G6573" s="0" t="str">
        <f aca="false">IF(A6573="","",IF(AND(A6573&gt;=Debut,A6573&lt;Fin),1,0))</f>
        <v/>
      </c>
      <c r="H6573" s="0" t="str">
        <f aca="false">IF(G6573=1,INT(ROUND((A6573-Debut)*86400,0)/600),"")</f>
        <v/>
      </c>
      <c r="I6573" s="0" t="str">
        <f aca="false">IF(G6573=1,INT(ROUND((A6573-Debut)*86400,0)/3600),"")</f>
        <v/>
      </c>
      <c r="J6573" s="0" t="str">
        <f aca="false">IF(OR(A6573="",B6573=""),"",ROUND((B6573-A6573)*86400,0))</f>
        <v/>
      </c>
      <c r="K6573" s="37" t="str">
        <f aca="false">IF(G6573=1,IF(COUNTIFS($C:$C,C6573,$G:$G,1,$A:$A,"&gt;="&amp;(A6573-FenetreInterm/86400),$A:$A,"&lt;="&amp;A6573)&gt;=NbInterm,1,0),"")</f>
        <v/>
      </c>
      <c r="L6573" s="37" t="str">
        <f aca="false">IF(G6573=1,IF(B6573="",0,IF(J6573&lt;SeuilFugitive,1,0)),"")</f>
        <v/>
      </c>
      <c r="M6573" s="37" t="str">
        <f aca="false">IF(G6573=1,IF(B6573="",IF((Fin-A6573)*24&gt;SeuilFigee,1,0),IF(J6573&gt;SeuilFigee*3600,1,0)),"")</f>
        <v/>
      </c>
      <c r="N6573" s="0" t="str">
        <f aca="false">IF(G6573=1,IF(COUNTIF(H$2:H6573,H6573)=1,COUNTIF($H:$H,H6573),""),"")</f>
        <v/>
      </c>
      <c r="O6573" s="0" t="str">
        <f aca="false">IF(G6573=1,IF(COUNTIF(I$2:I6573,I6573)=1,COUNTIF($I:$I,I6573),""),"")</f>
        <v/>
      </c>
      <c r="P6573" s="38" t="str">
        <f aca="false">IF(G6573=1,IF(COUNTIFS(C$2:C6573,C6573,G$2:G6573,1)=1,COUNTIFS($C:$C,C6573,$G:$G,1)+ROW()/10000000,""),"")</f>
        <v/>
      </c>
      <c r="Q6573" s="0" t="str">
        <f aca="false">IF(K6573=1,IF(COUNTIFS(C$2:C6573,C6573,K$2:K6573,1)=1,1,0),"")</f>
        <v/>
      </c>
      <c r="R6573" s="0" t="str">
        <f aca="false">IF(M6573=1,IF(COUNTIFS(C$2:C6573,C6573,M$2:M6573,1)=1,1,0),"")</f>
        <v/>
      </c>
      <c r="S6573" s="0" t="str">
        <f aca="false">IF(L6573=1,IF(COUNTIFS(C$2:C6573,C6573,L$2:L6573,1)=1,1,0),"")</f>
        <v/>
      </c>
      <c r="T6573" s="38" t="str">
        <f aca="false">IF(N6573="","",N6573+ROW()/10000000)</f>
        <v/>
      </c>
      <c r="U6573" s="0" t="str">
        <f aca="false">IF(G6573=1,IF(B6573="",1,0),"")</f>
        <v/>
      </c>
    </row>
    <row r="6574" customFormat="false" ht="15" hidden="false" customHeight="false" outlineLevel="0" collapsed="false">
      <c r="A6574" s="35"/>
      <c r="B6574" s="35"/>
      <c r="G6574" s="0" t="str">
        <f aca="false">IF(A6574="","",IF(AND(A6574&gt;=Debut,A6574&lt;Fin),1,0))</f>
        <v/>
      </c>
      <c r="H6574" s="0" t="str">
        <f aca="false">IF(G6574=1,INT(ROUND((A6574-Debut)*86400,0)/600),"")</f>
        <v/>
      </c>
      <c r="I6574" s="0" t="str">
        <f aca="false">IF(G6574=1,INT(ROUND((A6574-Debut)*86400,0)/3600),"")</f>
        <v/>
      </c>
      <c r="J6574" s="0" t="str">
        <f aca="false">IF(OR(A6574="",B6574=""),"",ROUND((B6574-A6574)*86400,0))</f>
        <v/>
      </c>
      <c r="K6574" s="37" t="str">
        <f aca="false">IF(G6574=1,IF(COUNTIFS($C:$C,C6574,$G:$G,1,$A:$A,"&gt;="&amp;(A6574-FenetreInterm/86400),$A:$A,"&lt;="&amp;A6574)&gt;=NbInterm,1,0),"")</f>
        <v/>
      </c>
      <c r="L6574" s="37" t="str">
        <f aca="false">IF(G6574=1,IF(B6574="",0,IF(J6574&lt;SeuilFugitive,1,0)),"")</f>
        <v/>
      </c>
      <c r="M6574" s="37" t="str">
        <f aca="false">IF(G6574=1,IF(B6574="",IF((Fin-A6574)*24&gt;SeuilFigee,1,0),IF(J6574&gt;SeuilFigee*3600,1,0)),"")</f>
        <v/>
      </c>
      <c r="N6574" s="0" t="str">
        <f aca="false">IF(G6574=1,IF(COUNTIF(H$2:H6574,H6574)=1,COUNTIF($H:$H,H6574),""),"")</f>
        <v/>
      </c>
      <c r="O6574" s="0" t="str">
        <f aca="false">IF(G6574=1,IF(COUNTIF(I$2:I6574,I6574)=1,COUNTIF($I:$I,I6574),""),"")</f>
        <v/>
      </c>
      <c r="P6574" s="38" t="str">
        <f aca="false">IF(G6574=1,IF(COUNTIFS(C$2:C6574,C6574,G$2:G6574,1)=1,COUNTIFS($C:$C,C6574,$G:$G,1)+ROW()/10000000,""),"")</f>
        <v/>
      </c>
      <c r="Q6574" s="0" t="str">
        <f aca="false">IF(K6574=1,IF(COUNTIFS(C$2:C6574,C6574,K$2:K6574,1)=1,1,0),"")</f>
        <v/>
      </c>
      <c r="R6574" s="0" t="str">
        <f aca="false">IF(M6574=1,IF(COUNTIFS(C$2:C6574,C6574,M$2:M6574,1)=1,1,0),"")</f>
        <v/>
      </c>
      <c r="S6574" s="0" t="str">
        <f aca="false">IF(L6574=1,IF(COUNTIFS(C$2:C6574,C6574,L$2:L6574,1)=1,1,0),"")</f>
        <v/>
      </c>
      <c r="T6574" s="38" t="str">
        <f aca="false">IF(N6574="","",N6574+ROW()/10000000)</f>
        <v/>
      </c>
      <c r="U6574" s="0" t="str">
        <f aca="false">IF(G6574=1,IF(B6574="",1,0),"")</f>
        <v/>
      </c>
    </row>
    <row r="6575" customFormat="false" ht="15" hidden="false" customHeight="false" outlineLevel="0" collapsed="false">
      <c r="A6575" s="35"/>
      <c r="B6575" s="35"/>
      <c r="G6575" s="0" t="str">
        <f aca="false">IF(A6575="","",IF(AND(A6575&gt;=Debut,A6575&lt;Fin),1,0))</f>
        <v/>
      </c>
      <c r="H6575" s="0" t="str">
        <f aca="false">IF(G6575=1,INT(ROUND((A6575-Debut)*86400,0)/600),"")</f>
        <v/>
      </c>
      <c r="I6575" s="0" t="str">
        <f aca="false">IF(G6575=1,INT(ROUND((A6575-Debut)*86400,0)/3600),"")</f>
        <v/>
      </c>
      <c r="J6575" s="0" t="str">
        <f aca="false">IF(OR(A6575="",B6575=""),"",ROUND((B6575-A6575)*86400,0))</f>
        <v/>
      </c>
      <c r="K6575" s="37" t="str">
        <f aca="false">IF(G6575=1,IF(COUNTIFS($C:$C,C6575,$G:$G,1,$A:$A,"&gt;="&amp;(A6575-FenetreInterm/86400),$A:$A,"&lt;="&amp;A6575)&gt;=NbInterm,1,0),"")</f>
        <v/>
      </c>
      <c r="L6575" s="37" t="str">
        <f aca="false">IF(G6575=1,IF(B6575="",0,IF(J6575&lt;SeuilFugitive,1,0)),"")</f>
        <v/>
      </c>
      <c r="M6575" s="37" t="str">
        <f aca="false">IF(G6575=1,IF(B6575="",IF((Fin-A6575)*24&gt;SeuilFigee,1,0),IF(J6575&gt;SeuilFigee*3600,1,0)),"")</f>
        <v/>
      </c>
      <c r="N6575" s="0" t="str">
        <f aca="false">IF(G6575=1,IF(COUNTIF(H$2:H6575,H6575)=1,COUNTIF($H:$H,H6575),""),"")</f>
        <v/>
      </c>
      <c r="O6575" s="0" t="str">
        <f aca="false">IF(G6575=1,IF(COUNTIF(I$2:I6575,I6575)=1,COUNTIF($I:$I,I6575),""),"")</f>
        <v/>
      </c>
      <c r="P6575" s="38" t="str">
        <f aca="false">IF(G6575=1,IF(COUNTIFS(C$2:C6575,C6575,G$2:G6575,1)=1,COUNTIFS($C:$C,C6575,$G:$G,1)+ROW()/10000000,""),"")</f>
        <v/>
      </c>
      <c r="Q6575" s="0" t="str">
        <f aca="false">IF(K6575=1,IF(COUNTIFS(C$2:C6575,C6575,K$2:K6575,1)=1,1,0),"")</f>
        <v/>
      </c>
      <c r="R6575" s="0" t="str">
        <f aca="false">IF(M6575=1,IF(COUNTIFS(C$2:C6575,C6575,M$2:M6575,1)=1,1,0),"")</f>
        <v/>
      </c>
      <c r="S6575" s="0" t="str">
        <f aca="false">IF(L6575=1,IF(COUNTIFS(C$2:C6575,C6575,L$2:L6575,1)=1,1,0),"")</f>
        <v/>
      </c>
      <c r="T6575" s="38" t="str">
        <f aca="false">IF(N6575="","",N6575+ROW()/10000000)</f>
        <v/>
      </c>
      <c r="U6575" s="0" t="str">
        <f aca="false">IF(G6575=1,IF(B6575="",1,0),"")</f>
        <v/>
      </c>
    </row>
    <row r="6576" customFormat="false" ht="15" hidden="false" customHeight="false" outlineLevel="0" collapsed="false">
      <c r="A6576" s="35"/>
      <c r="B6576" s="35"/>
      <c r="G6576" s="0" t="str">
        <f aca="false">IF(A6576="","",IF(AND(A6576&gt;=Debut,A6576&lt;Fin),1,0))</f>
        <v/>
      </c>
      <c r="H6576" s="0" t="str">
        <f aca="false">IF(G6576=1,INT(ROUND((A6576-Debut)*86400,0)/600),"")</f>
        <v/>
      </c>
      <c r="I6576" s="0" t="str">
        <f aca="false">IF(G6576=1,INT(ROUND((A6576-Debut)*86400,0)/3600),"")</f>
        <v/>
      </c>
      <c r="J6576" s="0" t="str">
        <f aca="false">IF(OR(A6576="",B6576=""),"",ROUND((B6576-A6576)*86400,0))</f>
        <v/>
      </c>
      <c r="K6576" s="37" t="str">
        <f aca="false">IF(G6576=1,IF(COUNTIFS($C:$C,C6576,$G:$G,1,$A:$A,"&gt;="&amp;(A6576-FenetreInterm/86400),$A:$A,"&lt;="&amp;A6576)&gt;=NbInterm,1,0),"")</f>
        <v/>
      </c>
      <c r="L6576" s="37" t="str">
        <f aca="false">IF(G6576=1,IF(B6576="",0,IF(J6576&lt;SeuilFugitive,1,0)),"")</f>
        <v/>
      </c>
      <c r="M6576" s="37" t="str">
        <f aca="false">IF(G6576=1,IF(B6576="",IF((Fin-A6576)*24&gt;SeuilFigee,1,0),IF(J6576&gt;SeuilFigee*3600,1,0)),"")</f>
        <v/>
      </c>
      <c r="N6576" s="0" t="str">
        <f aca="false">IF(G6576=1,IF(COUNTIF(H$2:H6576,H6576)=1,COUNTIF($H:$H,H6576),""),"")</f>
        <v/>
      </c>
      <c r="O6576" s="0" t="str">
        <f aca="false">IF(G6576=1,IF(COUNTIF(I$2:I6576,I6576)=1,COUNTIF($I:$I,I6576),""),"")</f>
        <v/>
      </c>
      <c r="P6576" s="38" t="str">
        <f aca="false">IF(G6576=1,IF(COUNTIFS(C$2:C6576,C6576,G$2:G6576,1)=1,COUNTIFS($C:$C,C6576,$G:$G,1)+ROW()/10000000,""),"")</f>
        <v/>
      </c>
      <c r="Q6576" s="0" t="str">
        <f aca="false">IF(K6576=1,IF(COUNTIFS(C$2:C6576,C6576,K$2:K6576,1)=1,1,0),"")</f>
        <v/>
      </c>
      <c r="R6576" s="0" t="str">
        <f aca="false">IF(M6576=1,IF(COUNTIFS(C$2:C6576,C6576,M$2:M6576,1)=1,1,0),"")</f>
        <v/>
      </c>
      <c r="S6576" s="0" t="str">
        <f aca="false">IF(L6576=1,IF(COUNTIFS(C$2:C6576,C6576,L$2:L6576,1)=1,1,0),"")</f>
        <v/>
      </c>
      <c r="T6576" s="38" t="str">
        <f aca="false">IF(N6576="","",N6576+ROW()/10000000)</f>
        <v/>
      </c>
      <c r="U6576" s="0" t="str">
        <f aca="false">IF(G6576=1,IF(B6576="",1,0),"")</f>
        <v/>
      </c>
    </row>
    <row r="6577" customFormat="false" ht="15" hidden="false" customHeight="false" outlineLevel="0" collapsed="false">
      <c r="A6577" s="35"/>
      <c r="B6577" s="35"/>
      <c r="G6577" s="0" t="str">
        <f aca="false">IF(A6577="","",IF(AND(A6577&gt;=Debut,A6577&lt;Fin),1,0))</f>
        <v/>
      </c>
      <c r="H6577" s="0" t="str">
        <f aca="false">IF(G6577=1,INT(ROUND((A6577-Debut)*86400,0)/600),"")</f>
        <v/>
      </c>
      <c r="I6577" s="0" t="str">
        <f aca="false">IF(G6577=1,INT(ROUND((A6577-Debut)*86400,0)/3600),"")</f>
        <v/>
      </c>
      <c r="J6577" s="0" t="str">
        <f aca="false">IF(OR(A6577="",B6577=""),"",ROUND((B6577-A6577)*86400,0))</f>
        <v/>
      </c>
      <c r="K6577" s="37" t="str">
        <f aca="false">IF(G6577=1,IF(COUNTIFS($C:$C,C6577,$G:$G,1,$A:$A,"&gt;="&amp;(A6577-FenetreInterm/86400),$A:$A,"&lt;="&amp;A6577)&gt;=NbInterm,1,0),"")</f>
        <v/>
      </c>
      <c r="L6577" s="37" t="str">
        <f aca="false">IF(G6577=1,IF(B6577="",0,IF(J6577&lt;SeuilFugitive,1,0)),"")</f>
        <v/>
      </c>
      <c r="M6577" s="37" t="str">
        <f aca="false">IF(G6577=1,IF(B6577="",IF((Fin-A6577)*24&gt;SeuilFigee,1,0),IF(J6577&gt;SeuilFigee*3600,1,0)),"")</f>
        <v/>
      </c>
      <c r="N6577" s="0" t="str">
        <f aca="false">IF(G6577=1,IF(COUNTIF(H$2:H6577,H6577)=1,COUNTIF($H:$H,H6577),""),"")</f>
        <v/>
      </c>
      <c r="O6577" s="0" t="str">
        <f aca="false">IF(G6577=1,IF(COUNTIF(I$2:I6577,I6577)=1,COUNTIF($I:$I,I6577),""),"")</f>
        <v/>
      </c>
      <c r="P6577" s="38" t="str">
        <f aca="false">IF(G6577=1,IF(COUNTIFS(C$2:C6577,C6577,G$2:G6577,1)=1,COUNTIFS($C:$C,C6577,$G:$G,1)+ROW()/10000000,""),"")</f>
        <v/>
      </c>
      <c r="Q6577" s="0" t="str">
        <f aca="false">IF(K6577=1,IF(COUNTIFS(C$2:C6577,C6577,K$2:K6577,1)=1,1,0),"")</f>
        <v/>
      </c>
      <c r="R6577" s="0" t="str">
        <f aca="false">IF(M6577=1,IF(COUNTIFS(C$2:C6577,C6577,M$2:M6577,1)=1,1,0),"")</f>
        <v/>
      </c>
      <c r="S6577" s="0" t="str">
        <f aca="false">IF(L6577=1,IF(COUNTIFS(C$2:C6577,C6577,L$2:L6577,1)=1,1,0),"")</f>
        <v/>
      </c>
      <c r="T6577" s="38" t="str">
        <f aca="false">IF(N6577="","",N6577+ROW()/10000000)</f>
        <v/>
      </c>
      <c r="U6577" s="0" t="str">
        <f aca="false">IF(G6577=1,IF(B6577="",1,0),"")</f>
        <v/>
      </c>
    </row>
    <row r="6578" customFormat="false" ht="15" hidden="false" customHeight="false" outlineLevel="0" collapsed="false">
      <c r="A6578" s="35"/>
      <c r="B6578" s="35"/>
      <c r="G6578" s="0" t="str">
        <f aca="false">IF(A6578="","",IF(AND(A6578&gt;=Debut,A6578&lt;Fin),1,0))</f>
        <v/>
      </c>
      <c r="H6578" s="0" t="str">
        <f aca="false">IF(G6578=1,INT(ROUND((A6578-Debut)*86400,0)/600),"")</f>
        <v/>
      </c>
      <c r="I6578" s="0" t="str">
        <f aca="false">IF(G6578=1,INT(ROUND((A6578-Debut)*86400,0)/3600),"")</f>
        <v/>
      </c>
      <c r="J6578" s="0" t="str">
        <f aca="false">IF(OR(A6578="",B6578=""),"",ROUND((B6578-A6578)*86400,0))</f>
        <v/>
      </c>
      <c r="K6578" s="37" t="str">
        <f aca="false">IF(G6578=1,IF(COUNTIFS($C:$C,C6578,$G:$G,1,$A:$A,"&gt;="&amp;(A6578-FenetreInterm/86400),$A:$A,"&lt;="&amp;A6578)&gt;=NbInterm,1,0),"")</f>
        <v/>
      </c>
      <c r="L6578" s="37" t="str">
        <f aca="false">IF(G6578=1,IF(B6578="",0,IF(J6578&lt;SeuilFugitive,1,0)),"")</f>
        <v/>
      </c>
      <c r="M6578" s="37" t="str">
        <f aca="false">IF(G6578=1,IF(B6578="",IF((Fin-A6578)*24&gt;SeuilFigee,1,0),IF(J6578&gt;SeuilFigee*3600,1,0)),"")</f>
        <v/>
      </c>
      <c r="N6578" s="0" t="str">
        <f aca="false">IF(G6578=1,IF(COUNTIF(H$2:H6578,H6578)=1,COUNTIF($H:$H,H6578),""),"")</f>
        <v/>
      </c>
      <c r="O6578" s="0" t="str">
        <f aca="false">IF(G6578=1,IF(COUNTIF(I$2:I6578,I6578)=1,COUNTIF($I:$I,I6578),""),"")</f>
        <v/>
      </c>
      <c r="P6578" s="38" t="str">
        <f aca="false">IF(G6578=1,IF(COUNTIFS(C$2:C6578,C6578,G$2:G6578,1)=1,COUNTIFS($C:$C,C6578,$G:$G,1)+ROW()/10000000,""),"")</f>
        <v/>
      </c>
      <c r="Q6578" s="0" t="str">
        <f aca="false">IF(K6578=1,IF(COUNTIFS(C$2:C6578,C6578,K$2:K6578,1)=1,1,0),"")</f>
        <v/>
      </c>
      <c r="R6578" s="0" t="str">
        <f aca="false">IF(M6578=1,IF(COUNTIFS(C$2:C6578,C6578,M$2:M6578,1)=1,1,0),"")</f>
        <v/>
      </c>
      <c r="S6578" s="0" t="str">
        <f aca="false">IF(L6578=1,IF(COUNTIFS(C$2:C6578,C6578,L$2:L6578,1)=1,1,0),"")</f>
        <v/>
      </c>
      <c r="T6578" s="38" t="str">
        <f aca="false">IF(N6578="","",N6578+ROW()/10000000)</f>
        <v/>
      </c>
      <c r="U6578" s="0" t="str">
        <f aca="false">IF(G6578=1,IF(B6578="",1,0),"")</f>
        <v/>
      </c>
    </row>
    <row r="6579" customFormat="false" ht="15" hidden="false" customHeight="false" outlineLevel="0" collapsed="false">
      <c r="A6579" s="35"/>
      <c r="B6579" s="35"/>
      <c r="G6579" s="0" t="str">
        <f aca="false">IF(A6579="","",IF(AND(A6579&gt;=Debut,A6579&lt;Fin),1,0))</f>
        <v/>
      </c>
      <c r="H6579" s="0" t="str">
        <f aca="false">IF(G6579=1,INT(ROUND((A6579-Debut)*86400,0)/600),"")</f>
        <v/>
      </c>
      <c r="I6579" s="0" t="str">
        <f aca="false">IF(G6579=1,INT(ROUND((A6579-Debut)*86400,0)/3600),"")</f>
        <v/>
      </c>
      <c r="J6579" s="0" t="str">
        <f aca="false">IF(OR(A6579="",B6579=""),"",ROUND((B6579-A6579)*86400,0))</f>
        <v/>
      </c>
      <c r="K6579" s="37" t="str">
        <f aca="false">IF(G6579=1,IF(COUNTIFS($C:$C,C6579,$G:$G,1,$A:$A,"&gt;="&amp;(A6579-FenetreInterm/86400),$A:$A,"&lt;="&amp;A6579)&gt;=NbInterm,1,0),"")</f>
        <v/>
      </c>
      <c r="L6579" s="37" t="str">
        <f aca="false">IF(G6579=1,IF(B6579="",0,IF(J6579&lt;SeuilFugitive,1,0)),"")</f>
        <v/>
      </c>
      <c r="M6579" s="37" t="str">
        <f aca="false">IF(G6579=1,IF(B6579="",IF((Fin-A6579)*24&gt;SeuilFigee,1,0),IF(J6579&gt;SeuilFigee*3600,1,0)),"")</f>
        <v/>
      </c>
      <c r="N6579" s="0" t="str">
        <f aca="false">IF(G6579=1,IF(COUNTIF(H$2:H6579,H6579)=1,COUNTIF($H:$H,H6579),""),"")</f>
        <v/>
      </c>
      <c r="O6579" s="0" t="str">
        <f aca="false">IF(G6579=1,IF(COUNTIF(I$2:I6579,I6579)=1,COUNTIF($I:$I,I6579),""),"")</f>
        <v/>
      </c>
      <c r="P6579" s="38" t="str">
        <f aca="false">IF(G6579=1,IF(COUNTIFS(C$2:C6579,C6579,G$2:G6579,1)=1,COUNTIFS($C:$C,C6579,$G:$G,1)+ROW()/10000000,""),"")</f>
        <v/>
      </c>
      <c r="Q6579" s="0" t="str">
        <f aca="false">IF(K6579=1,IF(COUNTIFS(C$2:C6579,C6579,K$2:K6579,1)=1,1,0),"")</f>
        <v/>
      </c>
      <c r="R6579" s="0" t="str">
        <f aca="false">IF(M6579=1,IF(COUNTIFS(C$2:C6579,C6579,M$2:M6579,1)=1,1,0),"")</f>
        <v/>
      </c>
      <c r="S6579" s="0" t="str">
        <f aca="false">IF(L6579=1,IF(COUNTIFS(C$2:C6579,C6579,L$2:L6579,1)=1,1,0),"")</f>
        <v/>
      </c>
      <c r="T6579" s="38" t="str">
        <f aca="false">IF(N6579="","",N6579+ROW()/10000000)</f>
        <v/>
      </c>
      <c r="U6579" s="0" t="str">
        <f aca="false">IF(G6579=1,IF(B6579="",1,0),"")</f>
        <v/>
      </c>
    </row>
    <row r="6580" customFormat="false" ht="15" hidden="false" customHeight="false" outlineLevel="0" collapsed="false">
      <c r="A6580" s="35"/>
      <c r="B6580" s="35"/>
      <c r="G6580" s="0" t="str">
        <f aca="false">IF(A6580="","",IF(AND(A6580&gt;=Debut,A6580&lt;Fin),1,0))</f>
        <v/>
      </c>
      <c r="H6580" s="0" t="str">
        <f aca="false">IF(G6580=1,INT(ROUND((A6580-Debut)*86400,0)/600),"")</f>
        <v/>
      </c>
      <c r="I6580" s="0" t="str">
        <f aca="false">IF(G6580=1,INT(ROUND((A6580-Debut)*86400,0)/3600),"")</f>
        <v/>
      </c>
      <c r="J6580" s="0" t="str">
        <f aca="false">IF(OR(A6580="",B6580=""),"",ROUND((B6580-A6580)*86400,0))</f>
        <v/>
      </c>
      <c r="K6580" s="37" t="str">
        <f aca="false">IF(G6580=1,IF(COUNTIFS($C:$C,C6580,$G:$G,1,$A:$A,"&gt;="&amp;(A6580-FenetreInterm/86400),$A:$A,"&lt;="&amp;A6580)&gt;=NbInterm,1,0),"")</f>
        <v/>
      </c>
      <c r="L6580" s="37" t="str">
        <f aca="false">IF(G6580=1,IF(B6580="",0,IF(J6580&lt;SeuilFugitive,1,0)),"")</f>
        <v/>
      </c>
      <c r="M6580" s="37" t="str">
        <f aca="false">IF(G6580=1,IF(B6580="",IF((Fin-A6580)*24&gt;SeuilFigee,1,0),IF(J6580&gt;SeuilFigee*3600,1,0)),"")</f>
        <v/>
      </c>
      <c r="N6580" s="0" t="str">
        <f aca="false">IF(G6580=1,IF(COUNTIF(H$2:H6580,H6580)=1,COUNTIF($H:$H,H6580),""),"")</f>
        <v/>
      </c>
      <c r="O6580" s="0" t="str">
        <f aca="false">IF(G6580=1,IF(COUNTIF(I$2:I6580,I6580)=1,COUNTIF($I:$I,I6580),""),"")</f>
        <v/>
      </c>
      <c r="P6580" s="38" t="str">
        <f aca="false">IF(G6580=1,IF(COUNTIFS(C$2:C6580,C6580,G$2:G6580,1)=1,COUNTIFS($C:$C,C6580,$G:$G,1)+ROW()/10000000,""),"")</f>
        <v/>
      </c>
      <c r="Q6580" s="0" t="str">
        <f aca="false">IF(K6580=1,IF(COUNTIFS(C$2:C6580,C6580,K$2:K6580,1)=1,1,0),"")</f>
        <v/>
      </c>
      <c r="R6580" s="0" t="str">
        <f aca="false">IF(M6580=1,IF(COUNTIFS(C$2:C6580,C6580,M$2:M6580,1)=1,1,0),"")</f>
        <v/>
      </c>
      <c r="S6580" s="0" t="str">
        <f aca="false">IF(L6580=1,IF(COUNTIFS(C$2:C6580,C6580,L$2:L6580,1)=1,1,0),"")</f>
        <v/>
      </c>
      <c r="T6580" s="38" t="str">
        <f aca="false">IF(N6580="","",N6580+ROW()/10000000)</f>
        <v/>
      </c>
      <c r="U6580" s="0" t="str">
        <f aca="false">IF(G6580=1,IF(B6580="",1,0),"")</f>
        <v/>
      </c>
    </row>
    <row r="6581" customFormat="false" ht="15" hidden="false" customHeight="false" outlineLevel="0" collapsed="false">
      <c r="A6581" s="35"/>
      <c r="B6581" s="35"/>
      <c r="G6581" s="0" t="str">
        <f aca="false">IF(A6581="","",IF(AND(A6581&gt;=Debut,A6581&lt;Fin),1,0))</f>
        <v/>
      </c>
      <c r="H6581" s="0" t="str">
        <f aca="false">IF(G6581=1,INT(ROUND((A6581-Debut)*86400,0)/600),"")</f>
        <v/>
      </c>
      <c r="I6581" s="0" t="str">
        <f aca="false">IF(G6581=1,INT(ROUND((A6581-Debut)*86400,0)/3600),"")</f>
        <v/>
      </c>
      <c r="J6581" s="0" t="str">
        <f aca="false">IF(OR(A6581="",B6581=""),"",ROUND((B6581-A6581)*86400,0))</f>
        <v/>
      </c>
      <c r="K6581" s="37" t="str">
        <f aca="false">IF(G6581=1,IF(COUNTIFS($C:$C,C6581,$G:$G,1,$A:$A,"&gt;="&amp;(A6581-FenetreInterm/86400),$A:$A,"&lt;="&amp;A6581)&gt;=NbInterm,1,0),"")</f>
        <v/>
      </c>
      <c r="L6581" s="37" t="str">
        <f aca="false">IF(G6581=1,IF(B6581="",0,IF(J6581&lt;SeuilFugitive,1,0)),"")</f>
        <v/>
      </c>
      <c r="M6581" s="37" t="str">
        <f aca="false">IF(G6581=1,IF(B6581="",IF((Fin-A6581)*24&gt;SeuilFigee,1,0),IF(J6581&gt;SeuilFigee*3600,1,0)),"")</f>
        <v/>
      </c>
      <c r="N6581" s="0" t="str">
        <f aca="false">IF(G6581=1,IF(COUNTIF(H$2:H6581,H6581)=1,COUNTIF($H:$H,H6581),""),"")</f>
        <v/>
      </c>
      <c r="O6581" s="0" t="str">
        <f aca="false">IF(G6581=1,IF(COUNTIF(I$2:I6581,I6581)=1,COUNTIF($I:$I,I6581),""),"")</f>
        <v/>
      </c>
      <c r="P6581" s="38" t="str">
        <f aca="false">IF(G6581=1,IF(COUNTIFS(C$2:C6581,C6581,G$2:G6581,1)=1,COUNTIFS($C:$C,C6581,$G:$G,1)+ROW()/10000000,""),"")</f>
        <v/>
      </c>
      <c r="Q6581" s="0" t="str">
        <f aca="false">IF(K6581=1,IF(COUNTIFS(C$2:C6581,C6581,K$2:K6581,1)=1,1,0),"")</f>
        <v/>
      </c>
      <c r="R6581" s="0" t="str">
        <f aca="false">IF(M6581=1,IF(COUNTIFS(C$2:C6581,C6581,M$2:M6581,1)=1,1,0),"")</f>
        <v/>
      </c>
      <c r="S6581" s="0" t="str">
        <f aca="false">IF(L6581=1,IF(COUNTIFS(C$2:C6581,C6581,L$2:L6581,1)=1,1,0),"")</f>
        <v/>
      </c>
      <c r="T6581" s="38" t="str">
        <f aca="false">IF(N6581="","",N6581+ROW()/10000000)</f>
        <v/>
      </c>
      <c r="U6581" s="0" t="str">
        <f aca="false">IF(G6581=1,IF(B6581="",1,0),"")</f>
        <v/>
      </c>
    </row>
    <row r="6582" customFormat="false" ht="15" hidden="false" customHeight="false" outlineLevel="0" collapsed="false">
      <c r="A6582" s="35"/>
      <c r="B6582" s="35"/>
      <c r="G6582" s="0" t="str">
        <f aca="false">IF(A6582="","",IF(AND(A6582&gt;=Debut,A6582&lt;Fin),1,0))</f>
        <v/>
      </c>
      <c r="H6582" s="0" t="str">
        <f aca="false">IF(G6582=1,INT(ROUND((A6582-Debut)*86400,0)/600),"")</f>
        <v/>
      </c>
      <c r="I6582" s="0" t="str">
        <f aca="false">IF(G6582=1,INT(ROUND((A6582-Debut)*86400,0)/3600),"")</f>
        <v/>
      </c>
      <c r="J6582" s="0" t="str">
        <f aca="false">IF(OR(A6582="",B6582=""),"",ROUND((B6582-A6582)*86400,0))</f>
        <v/>
      </c>
      <c r="K6582" s="37" t="str">
        <f aca="false">IF(G6582=1,IF(COUNTIFS($C:$C,C6582,$G:$G,1,$A:$A,"&gt;="&amp;(A6582-FenetreInterm/86400),$A:$A,"&lt;="&amp;A6582)&gt;=NbInterm,1,0),"")</f>
        <v/>
      </c>
      <c r="L6582" s="37" t="str">
        <f aca="false">IF(G6582=1,IF(B6582="",0,IF(J6582&lt;SeuilFugitive,1,0)),"")</f>
        <v/>
      </c>
      <c r="M6582" s="37" t="str">
        <f aca="false">IF(G6582=1,IF(B6582="",IF((Fin-A6582)*24&gt;SeuilFigee,1,0),IF(J6582&gt;SeuilFigee*3600,1,0)),"")</f>
        <v/>
      </c>
      <c r="N6582" s="0" t="str">
        <f aca="false">IF(G6582=1,IF(COUNTIF(H$2:H6582,H6582)=1,COUNTIF($H:$H,H6582),""),"")</f>
        <v/>
      </c>
      <c r="O6582" s="0" t="str">
        <f aca="false">IF(G6582=1,IF(COUNTIF(I$2:I6582,I6582)=1,COUNTIF($I:$I,I6582),""),"")</f>
        <v/>
      </c>
      <c r="P6582" s="38" t="str">
        <f aca="false">IF(G6582=1,IF(COUNTIFS(C$2:C6582,C6582,G$2:G6582,1)=1,COUNTIFS($C:$C,C6582,$G:$G,1)+ROW()/10000000,""),"")</f>
        <v/>
      </c>
      <c r="Q6582" s="0" t="str">
        <f aca="false">IF(K6582=1,IF(COUNTIFS(C$2:C6582,C6582,K$2:K6582,1)=1,1,0),"")</f>
        <v/>
      </c>
      <c r="R6582" s="0" t="str">
        <f aca="false">IF(M6582=1,IF(COUNTIFS(C$2:C6582,C6582,M$2:M6582,1)=1,1,0),"")</f>
        <v/>
      </c>
      <c r="S6582" s="0" t="str">
        <f aca="false">IF(L6582=1,IF(COUNTIFS(C$2:C6582,C6582,L$2:L6582,1)=1,1,0),"")</f>
        <v/>
      </c>
      <c r="T6582" s="38" t="str">
        <f aca="false">IF(N6582="","",N6582+ROW()/10000000)</f>
        <v/>
      </c>
      <c r="U6582" s="0" t="str">
        <f aca="false">IF(G6582=1,IF(B6582="",1,0),"")</f>
        <v/>
      </c>
    </row>
    <row r="6583" customFormat="false" ht="15" hidden="false" customHeight="false" outlineLevel="0" collapsed="false">
      <c r="A6583" s="35"/>
      <c r="B6583" s="35"/>
      <c r="G6583" s="0" t="str">
        <f aca="false">IF(A6583="","",IF(AND(A6583&gt;=Debut,A6583&lt;Fin),1,0))</f>
        <v/>
      </c>
      <c r="H6583" s="0" t="str">
        <f aca="false">IF(G6583=1,INT(ROUND((A6583-Debut)*86400,0)/600),"")</f>
        <v/>
      </c>
      <c r="I6583" s="0" t="str">
        <f aca="false">IF(G6583=1,INT(ROUND((A6583-Debut)*86400,0)/3600),"")</f>
        <v/>
      </c>
      <c r="J6583" s="0" t="str">
        <f aca="false">IF(OR(A6583="",B6583=""),"",ROUND((B6583-A6583)*86400,0))</f>
        <v/>
      </c>
      <c r="K6583" s="37" t="str">
        <f aca="false">IF(G6583=1,IF(COUNTIFS($C:$C,C6583,$G:$G,1,$A:$A,"&gt;="&amp;(A6583-FenetreInterm/86400),$A:$A,"&lt;="&amp;A6583)&gt;=NbInterm,1,0),"")</f>
        <v/>
      </c>
      <c r="L6583" s="37" t="str">
        <f aca="false">IF(G6583=1,IF(B6583="",0,IF(J6583&lt;SeuilFugitive,1,0)),"")</f>
        <v/>
      </c>
      <c r="M6583" s="37" t="str">
        <f aca="false">IF(G6583=1,IF(B6583="",IF((Fin-A6583)*24&gt;SeuilFigee,1,0),IF(J6583&gt;SeuilFigee*3600,1,0)),"")</f>
        <v/>
      </c>
      <c r="N6583" s="0" t="str">
        <f aca="false">IF(G6583=1,IF(COUNTIF(H$2:H6583,H6583)=1,COUNTIF($H:$H,H6583),""),"")</f>
        <v/>
      </c>
      <c r="O6583" s="0" t="str">
        <f aca="false">IF(G6583=1,IF(COUNTIF(I$2:I6583,I6583)=1,COUNTIF($I:$I,I6583),""),"")</f>
        <v/>
      </c>
      <c r="P6583" s="38" t="str">
        <f aca="false">IF(G6583=1,IF(COUNTIFS(C$2:C6583,C6583,G$2:G6583,1)=1,COUNTIFS($C:$C,C6583,$G:$G,1)+ROW()/10000000,""),"")</f>
        <v/>
      </c>
      <c r="Q6583" s="0" t="str">
        <f aca="false">IF(K6583=1,IF(COUNTIFS(C$2:C6583,C6583,K$2:K6583,1)=1,1,0),"")</f>
        <v/>
      </c>
      <c r="R6583" s="0" t="str">
        <f aca="false">IF(M6583=1,IF(COUNTIFS(C$2:C6583,C6583,M$2:M6583,1)=1,1,0),"")</f>
        <v/>
      </c>
      <c r="S6583" s="0" t="str">
        <f aca="false">IF(L6583=1,IF(COUNTIFS(C$2:C6583,C6583,L$2:L6583,1)=1,1,0),"")</f>
        <v/>
      </c>
      <c r="T6583" s="38" t="str">
        <f aca="false">IF(N6583="","",N6583+ROW()/10000000)</f>
        <v/>
      </c>
      <c r="U6583" s="0" t="str">
        <f aca="false">IF(G6583=1,IF(B6583="",1,0),"")</f>
        <v/>
      </c>
    </row>
    <row r="6584" customFormat="false" ht="15" hidden="false" customHeight="false" outlineLevel="0" collapsed="false">
      <c r="A6584" s="35"/>
      <c r="B6584" s="35"/>
      <c r="G6584" s="0" t="str">
        <f aca="false">IF(A6584="","",IF(AND(A6584&gt;=Debut,A6584&lt;Fin),1,0))</f>
        <v/>
      </c>
      <c r="H6584" s="0" t="str">
        <f aca="false">IF(G6584=1,INT(ROUND((A6584-Debut)*86400,0)/600),"")</f>
        <v/>
      </c>
      <c r="I6584" s="0" t="str">
        <f aca="false">IF(G6584=1,INT(ROUND((A6584-Debut)*86400,0)/3600),"")</f>
        <v/>
      </c>
      <c r="J6584" s="0" t="str">
        <f aca="false">IF(OR(A6584="",B6584=""),"",ROUND((B6584-A6584)*86400,0))</f>
        <v/>
      </c>
      <c r="K6584" s="37" t="str">
        <f aca="false">IF(G6584=1,IF(COUNTIFS($C:$C,C6584,$G:$G,1,$A:$A,"&gt;="&amp;(A6584-FenetreInterm/86400),$A:$A,"&lt;="&amp;A6584)&gt;=NbInterm,1,0),"")</f>
        <v/>
      </c>
      <c r="L6584" s="37" t="str">
        <f aca="false">IF(G6584=1,IF(B6584="",0,IF(J6584&lt;SeuilFugitive,1,0)),"")</f>
        <v/>
      </c>
      <c r="M6584" s="37" t="str">
        <f aca="false">IF(G6584=1,IF(B6584="",IF((Fin-A6584)*24&gt;SeuilFigee,1,0),IF(J6584&gt;SeuilFigee*3600,1,0)),"")</f>
        <v/>
      </c>
      <c r="N6584" s="0" t="str">
        <f aca="false">IF(G6584=1,IF(COUNTIF(H$2:H6584,H6584)=1,COUNTIF($H:$H,H6584),""),"")</f>
        <v/>
      </c>
      <c r="O6584" s="0" t="str">
        <f aca="false">IF(G6584=1,IF(COUNTIF(I$2:I6584,I6584)=1,COUNTIF($I:$I,I6584),""),"")</f>
        <v/>
      </c>
      <c r="P6584" s="38" t="str">
        <f aca="false">IF(G6584=1,IF(COUNTIFS(C$2:C6584,C6584,G$2:G6584,1)=1,COUNTIFS($C:$C,C6584,$G:$G,1)+ROW()/10000000,""),"")</f>
        <v/>
      </c>
      <c r="Q6584" s="0" t="str">
        <f aca="false">IF(K6584=1,IF(COUNTIFS(C$2:C6584,C6584,K$2:K6584,1)=1,1,0),"")</f>
        <v/>
      </c>
      <c r="R6584" s="0" t="str">
        <f aca="false">IF(M6584=1,IF(COUNTIFS(C$2:C6584,C6584,M$2:M6584,1)=1,1,0),"")</f>
        <v/>
      </c>
      <c r="S6584" s="0" t="str">
        <f aca="false">IF(L6584=1,IF(COUNTIFS(C$2:C6584,C6584,L$2:L6584,1)=1,1,0),"")</f>
        <v/>
      </c>
      <c r="T6584" s="38" t="str">
        <f aca="false">IF(N6584="","",N6584+ROW()/10000000)</f>
        <v/>
      </c>
      <c r="U6584" s="0" t="str">
        <f aca="false">IF(G6584=1,IF(B6584="",1,0),"")</f>
        <v/>
      </c>
    </row>
    <row r="6585" customFormat="false" ht="15" hidden="false" customHeight="false" outlineLevel="0" collapsed="false">
      <c r="A6585" s="35"/>
      <c r="B6585" s="35"/>
      <c r="G6585" s="0" t="str">
        <f aca="false">IF(A6585="","",IF(AND(A6585&gt;=Debut,A6585&lt;Fin),1,0))</f>
        <v/>
      </c>
      <c r="H6585" s="0" t="str">
        <f aca="false">IF(G6585=1,INT(ROUND((A6585-Debut)*86400,0)/600),"")</f>
        <v/>
      </c>
      <c r="I6585" s="0" t="str">
        <f aca="false">IF(G6585=1,INT(ROUND((A6585-Debut)*86400,0)/3600),"")</f>
        <v/>
      </c>
      <c r="J6585" s="0" t="str">
        <f aca="false">IF(OR(A6585="",B6585=""),"",ROUND((B6585-A6585)*86400,0))</f>
        <v/>
      </c>
      <c r="K6585" s="37" t="str">
        <f aca="false">IF(G6585=1,IF(COUNTIFS($C:$C,C6585,$G:$G,1,$A:$A,"&gt;="&amp;(A6585-FenetreInterm/86400),$A:$A,"&lt;="&amp;A6585)&gt;=NbInterm,1,0),"")</f>
        <v/>
      </c>
      <c r="L6585" s="37" t="str">
        <f aca="false">IF(G6585=1,IF(B6585="",0,IF(J6585&lt;SeuilFugitive,1,0)),"")</f>
        <v/>
      </c>
      <c r="M6585" s="37" t="str">
        <f aca="false">IF(G6585=1,IF(B6585="",IF((Fin-A6585)*24&gt;SeuilFigee,1,0),IF(J6585&gt;SeuilFigee*3600,1,0)),"")</f>
        <v/>
      </c>
      <c r="N6585" s="0" t="str">
        <f aca="false">IF(G6585=1,IF(COUNTIF(H$2:H6585,H6585)=1,COUNTIF($H:$H,H6585),""),"")</f>
        <v/>
      </c>
      <c r="O6585" s="0" t="str">
        <f aca="false">IF(G6585=1,IF(COUNTIF(I$2:I6585,I6585)=1,COUNTIF($I:$I,I6585),""),"")</f>
        <v/>
      </c>
      <c r="P6585" s="38" t="str">
        <f aca="false">IF(G6585=1,IF(COUNTIFS(C$2:C6585,C6585,G$2:G6585,1)=1,COUNTIFS($C:$C,C6585,$G:$G,1)+ROW()/10000000,""),"")</f>
        <v/>
      </c>
      <c r="Q6585" s="0" t="str">
        <f aca="false">IF(K6585=1,IF(COUNTIFS(C$2:C6585,C6585,K$2:K6585,1)=1,1,0),"")</f>
        <v/>
      </c>
      <c r="R6585" s="0" t="str">
        <f aca="false">IF(M6585=1,IF(COUNTIFS(C$2:C6585,C6585,M$2:M6585,1)=1,1,0),"")</f>
        <v/>
      </c>
      <c r="S6585" s="0" t="str">
        <f aca="false">IF(L6585=1,IF(COUNTIFS(C$2:C6585,C6585,L$2:L6585,1)=1,1,0),"")</f>
        <v/>
      </c>
      <c r="T6585" s="38" t="str">
        <f aca="false">IF(N6585="","",N6585+ROW()/10000000)</f>
        <v/>
      </c>
      <c r="U6585" s="0" t="str">
        <f aca="false">IF(G6585=1,IF(B6585="",1,0),"")</f>
        <v/>
      </c>
    </row>
    <row r="6586" customFormat="false" ht="15" hidden="false" customHeight="false" outlineLevel="0" collapsed="false">
      <c r="A6586" s="35"/>
      <c r="B6586" s="35"/>
      <c r="G6586" s="0" t="str">
        <f aca="false">IF(A6586="","",IF(AND(A6586&gt;=Debut,A6586&lt;Fin),1,0))</f>
        <v/>
      </c>
      <c r="H6586" s="0" t="str">
        <f aca="false">IF(G6586=1,INT(ROUND((A6586-Debut)*86400,0)/600),"")</f>
        <v/>
      </c>
      <c r="I6586" s="0" t="str">
        <f aca="false">IF(G6586=1,INT(ROUND((A6586-Debut)*86400,0)/3600),"")</f>
        <v/>
      </c>
      <c r="J6586" s="0" t="str">
        <f aca="false">IF(OR(A6586="",B6586=""),"",ROUND((B6586-A6586)*86400,0))</f>
        <v/>
      </c>
      <c r="K6586" s="37" t="str">
        <f aca="false">IF(G6586=1,IF(COUNTIFS($C:$C,C6586,$G:$G,1,$A:$A,"&gt;="&amp;(A6586-FenetreInterm/86400),$A:$A,"&lt;="&amp;A6586)&gt;=NbInterm,1,0),"")</f>
        <v/>
      </c>
      <c r="L6586" s="37" t="str">
        <f aca="false">IF(G6586=1,IF(B6586="",0,IF(J6586&lt;SeuilFugitive,1,0)),"")</f>
        <v/>
      </c>
      <c r="M6586" s="37" t="str">
        <f aca="false">IF(G6586=1,IF(B6586="",IF((Fin-A6586)*24&gt;SeuilFigee,1,0),IF(J6586&gt;SeuilFigee*3600,1,0)),"")</f>
        <v/>
      </c>
      <c r="N6586" s="0" t="str">
        <f aca="false">IF(G6586=1,IF(COUNTIF(H$2:H6586,H6586)=1,COUNTIF($H:$H,H6586),""),"")</f>
        <v/>
      </c>
      <c r="O6586" s="0" t="str">
        <f aca="false">IF(G6586=1,IF(COUNTIF(I$2:I6586,I6586)=1,COUNTIF($I:$I,I6586),""),"")</f>
        <v/>
      </c>
      <c r="P6586" s="38" t="str">
        <f aca="false">IF(G6586=1,IF(COUNTIFS(C$2:C6586,C6586,G$2:G6586,1)=1,COUNTIFS($C:$C,C6586,$G:$G,1)+ROW()/10000000,""),"")</f>
        <v/>
      </c>
      <c r="Q6586" s="0" t="str">
        <f aca="false">IF(K6586=1,IF(COUNTIFS(C$2:C6586,C6586,K$2:K6586,1)=1,1,0),"")</f>
        <v/>
      </c>
      <c r="R6586" s="0" t="str">
        <f aca="false">IF(M6586=1,IF(COUNTIFS(C$2:C6586,C6586,M$2:M6586,1)=1,1,0),"")</f>
        <v/>
      </c>
      <c r="S6586" s="0" t="str">
        <f aca="false">IF(L6586=1,IF(COUNTIFS(C$2:C6586,C6586,L$2:L6586,1)=1,1,0),"")</f>
        <v/>
      </c>
      <c r="T6586" s="38" t="str">
        <f aca="false">IF(N6586="","",N6586+ROW()/10000000)</f>
        <v/>
      </c>
      <c r="U6586" s="0" t="str">
        <f aca="false">IF(G6586=1,IF(B6586="",1,0),"")</f>
        <v/>
      </c>
    </row>
    <row r="6587" customFormat="false" ht="15" hidden="false" customHeight="false" outlineLevel="0" collapsed="false">
      <c r="A6587" s="35"/>
      <c r="B6587" s="35"/>
      <c r="G6587" s="0" t="str">
        <f aca="false">IF(A6587="","",IF(AND(A6587&gt;=Debut,A6587&lt;Fin),1,0))</f>
        <v/>
      </c>
      <c r="H6587" s="0" t="str">
        <f aca="false">IF(G6587=1,INT(ROUND((A6587-Debut)*86400,0)/600),"")</f>
        <v/>
      </c>
      <c r="I6587" s="0" t="str">
        <f aca="false">IF(G6587=1,INT(ROUND((A6587-Debut)*86400,0)/3600),"")</f>
        <v/>
      </c>
      <c r="J6587" s="0" t="str">
        <f aca="false">IF(OR(A6587="",B6587=""),"",ROUND((B6587-A6587)*86400,0))</f>
        <v/>
      </c>
      <c r="K6587" s="37" t="str">
        <f aca="false">IF(G6587=1,IF(COUNTIFS($C:$C,C6587,$G:$G,1,$A:$A,"&gt;="&amp;(A6587-FenetreInterm/86400),$A:$A,"&lt;="&amp;A6587)&gt;=NbInterm,1,0),"")</f>
        <v/>
      </c>
      <c r="L6587" s="37" t="str">
        <f aca="false">IF(G6587=1,IF(B6587="",0,IF(J6587&lt;SeuilFugitive,1,0)),"")</f>
        <v/>
      </c>
      <c r="M6587" s="37" t="str">
        <f aca="false">IF(G6587=1,IF(B6587="",IF((Fin-A6587)*24&gt;SeuilFigee,1,0),IF(J6587&gt;SeuilFigee*3600,1,0)),"")</f>
        <v/>
      </c>
      <c r="N6587" s="0" t="str">
        <f aca="false">IF(G6587=1,IF(COUNTIF(H$2:H6587,H6587)=1,COUNTIF($H:$H,H6587),""),"")</f>
        <v/>
      </c>
      <c r="O6587" s="0" t="str">
        <f aca="false">IF(G6587=1,IF(COUNTIF(I$2:I6587,I6587)=1,COUNTIF($I:$I,I6587),""),"")</f>
        <v/>
      </c>
      <c r="P6587" s="38" t="str">
        <f aca="false">IF(G6587=1,IF(COUNTIFS(C$2:C6587,C6587,G$2:G6587,1)=1,COUNTIFS($C:$C,C6587,$G:$G,1)+ROW()/10000000,""),"")</f>
        <v/>
      </c>
      <c r="Q6587" s="0" t="str">
        <f aca="false">IF(K6587=1,IF(COUNTIFS(C$2:C6587,C6587,K$2:K6587,1)=1,1,0),"")</f>
        <v/>
      </c>
      <c r="R6587" s="0" t="str">
        <f aca="false">IF(M6587=1,IF(COUNTIFS(C$2:C6587,C6587,M$2:M6587,1)=1,1,0),"")</f>
        <v/>
      </c>
      <c r="S6587" s="0" t="str">
        <f aca="false">IF(L6587=1,IF(COUNTIFS(C$2:C6587,C6587,L$2:L6587,1)=1,1,0),"")</f>
        <v/>
      </c>
      <c r="T6587" s="38" t="str">
        <f aca="false">IF(N6587="","",N6587+ROW()/10000000)</f>
        <v/>
      </c>
      <c r="U6587" s="0" t="str">
        <f aca="false">IF(G6587=1,IF(B6587="",1,0),"")</f>
        <v/>
      </c>
    </row>
    <row r="6588" customFormat="false" ht="15" hidden="false" customHeight="false" outlineLevel="0" collapsed="false">
      <c r="A6588" s="35"/>
      <c r="B6588" s="35"/>
      <c r="G6588" s="0" t="str">
        <f aca="false">IF(A6588="","",IF(AND(A6588&gt;=Debut,A6588&lt;Fin),1,0))</f>
        <v/>
      </c>
      <c r="H6588" s="0" t="str">
        <f aca="false">IF(G6588=1,INT(ROUND((A6588-Debut)*86400,0)/600),"")</f>
        <v/>
      </c>
      <c r="I6588" s="0" t="str">
        <f aca="false">IF(G6588=1,INT(ROUND((A6588-Debut)*86400,0)/3600),"")</f>
        <v/>
      </c>
      <c r="J6588" s="0" t="str">
        <f aca="false">IF(OR(A6588="",B6588=""),"",ROUND((B6588-A6588)*86400,0))</f>
        <v/>
      </c>
      <c r="K6588" s="37" t="str">
        <f aca="false">IF(G6588=1,IF(COUNTIFS($C:$C,C6588,$G:$G,1,$A:$A,"&gt;="&amp;(A6588-FenetreInterm/86400),$A:$A,"&lt;="&amp;A6588)&gt;=NbInterm,1,0),"")</f>
        <v/>
      </c>
      <c r="L6588" s="37" t="str">
        <f aca="false">IF(G6588=1,IF(B6588="",0,IF(J6588&lt;SeuilFugitive,1,0)),"")</f>
        <v/>
      </c>
      <c r="M6588" s="37" t="str">
        <f aca="false">IF(G6588=1,IF(B6588="",IF((Fin-A6588)*24&gt;SeuilFigee,1,0),IF(J6588&gt;SeuilFigee*3600,1,0)),"")</f>
        <v/>
      </c>
      <c r="N6588" s="0" t="str">
        <f aca="false">IF(G6588=1,IF(COUNTIF(H$2:H6588,H6588)=1,COUNTIF($H:$H,H6588),""),"")</f>
        <v/>
      </c>
      <c r="O6588" s="0" t="str">
        <f aca="false">IF(G6588=1,IF(COUNTIF(I$2:I6588,I6588)=1,COUNTIF($I:$I,I6588),""),"")</f>
        <v/>
      </c>
      <c r="P6588" s="38" t="str">
        <f aca="false">IF(G6588=1,IF(COUNTIFS(C$2:C6588,C6588,G$2:G6588,1)=1,COUNTIFS($C:$C,C6588,$G:$G,1)+ROW()/10000000,""),"")</f>
        <v/>
      </c>
      <c r="Q6588" s="0" t="str">
        <f aca="false">IF(K6588=1,IF(COUNTIFS(C$2:C6588,C6588,K$2:K6588,1)=1,1,0),"")</f>
        <v/>
      </c>
      <c r="R6588" s="0" t="str">
        <f aca="false">IF(M6588=1,IF(COUNTIFS(C$2:C6588,C6588,M$2:M6588,1)=1,1,0),"")</f>
        <v/>
      </c>
      <c r="S6588" s="0" t="str">
        <f aca="false">IF(L6588=1,IF(COUNTIFS(C$2:C6588,C6588,L$2:L6588,1)=1,1,0),"")</f>
        <v/>
      </c>
      <c r="T6588" s="38" t="str">
        <f aca="false">IF(N6588="","",N6588+ROW()/10000000)</f>
        <v/>
      </c>
      <c r="U6588" s="0" t="str">
        <f aca="false">IF(G6588=1,IF(B6588="",1,0),"")</f>
        <v/>
      </c>
    </row>
    <row r="6589" customFormat="false" ht="15" hidden="false" customHeight="false" outlineLevel="0" collapsed="false">
      <c r="A6589" s="35"/>
      <c r="B6589" s="35"/>
      <c r="G6589" s="0" t="str">
        <f aca="false">IF(A6589="","",IF(AND(A6589&gt;=Debut,A6589&lt;Fin),1,0))</f>
        <v/>
      </c>
      <c r="H6589" s="0" t="str">
        <f aca="false">IF(G6589=1,INT(ROUND((A6589-Debut)*86400,0)/600),"")</f>
        <v/>
      </c>
      <c r="I6589" s="0" t="str">
        <f aca="false">IF(G6589=1,INT(ROUND((A6589-Debut)*86400,0)/3600),"")</f>
        <v/>
      </c>
      <c r="J6589" s="0" t="str">
        <f aca="false">IF(OR(A6589="",B6589=""),"",ROUND((B6589-A6589)*86400,0))</f>
        <v/>
      </c>
      <c r="K6589" s="37" t="str">
        <f aca="false">IF(G6589=1,IF(COUNTIFS($C:$C,C6589,$G:$G,1,$A:$A,"&gt;="&amp;(A6589-FenetreInterm/86400),$A:$A,"&lt;="&amp;A6589)&gt;=NbInterm,1,0),"")</f>
        <v/>
      </c>
      <c r="L6589" s="37" t="str">
        <f aca="false">IF(G6589=1,IF(B6589="",0,IF(J6589&lt;SeuilFugitive,1,0)),"")</f>
        <v/>
      </c>
      <c r="M6589" s="37" t="str">
        <f aca="false">IF(G6589=1,IF(B6589="",IF((Fin-A6589)*24&gt;SeuilFigee,1,0),IF(J6589&gt;SeuilFigee*3600,1,0)),"")</f>
        <v/>
      </c>
      <c r="N6589" s="0" t="str">
        <f aca="false">IF(G6589=1,IF(COUNTIF(H$2:H6589,H6589)=1,COUNTIF($H:$H,H6589),""),"")</f>
        <v/>
      </c>
      <c r="O6589" s="0" t="str">
        <f aca="false">IF(G6589=1,IF(COUNTIF(I$2:I6589,I6589)=1,COUNTIF($I:$I,I6589),""),"")</f>
        <v/>
      </c>
      <c r="P6589" s="38" t="str">
        <f aca="false">IF(G6589=1,IF(COUNTIFS(C$2:C6589,C6589,G$2:G6589,1)=1,COUNTIFS($C:$C,C6589,$G:$G,1)+ROW()/10000000,""),"")</f>
        <v/>
      </c>
      <c r="Q6589" s="0" t="str">
        <f aca="false">IF(K6589=1,IF(COUNTIFS(C$2:C6589,C6589,K$2:K6589,1)=1,1,0),"")</f>
        <v/>
      </c>
      <c r="R6589" s="0" t="str">
        <f aca="false">IF(M6589=1,IF(COUNTIFS(C$2:C6589,C6589,M$2:M6589,1)=1,1,0),"")</f>
        <v/>
      </c>
      <c r="S6589" s="0" t="str">
        <f aca="false">IF(L6589=1,IF(COUNTIFS(C$2:C6589,C6589,L$2:L6589,1)=1,1,0),"")</f>
        <v/>
      </c>
      <c r="T6589" s="38" t="str">
        <f aca="false">IF(N6589="","",N6589+ROW()/10000000)</f>
        <v/>
      </c>
      <c r="U6589" s="0" t="str">
        <f aca="false">IF(G6589=1,IF(B6589="",1,0),"")</f>
        <v/>
      </c>
    </row>
    <row r="6590" customFormat="false" ht="15" hidden="false" customHeight="false" outlineLevel="0" collapsed="false">
      <c r="A6590" s="35"/>
      <c r="B6590" s="35"/>
      <c r="G6590" s="0" t="str">
        <f aca="false">IF(A6590="","",IF(AND(A6590&gt;=Debut,A6590&lt;Fin),1,0))</f>
        <v/>
      </c>
      <c r="H6590" s="0" t="str">
        <f aca="false">IF(G6590=1,INT(ROUND((A6590-Debut)*86400,0)/600),"")</f>
        <v/>
      </c>
      <c r="I6590" s="0" t="str">
        <f aca="false">IF(G6590=1,INT(ROUND((A6590-Debut)*86400,0)/3600),"")</f>
        <v/>
      </c>
      <c r="J6590" s="0" t="str">
        <f aca="false">IF(OR(A6590="",B6590=""),"",ROUND((B6590-A6590)*86400,0))</f>
        <v/>
      </c>
      <c r="K6590" s="37" t="str">
        <f aca="false">IF(G6590=1,IF(COUNTIFS($C:$C,C6590,$G:$G,1,$A:$A,"&gt;="&amp;(A6590-FenetreInterm/86400),$A:$A,"&lt;="&amp;A6590)&gt;=NbInterm,1,0),"")</f>
        <v/>
      </c>
      <c r="L6590" s="37" t="str">
        <f aca="false">IF(G6590=1,IF(B6590="",0,IF(J6590&lt;SeuilFugitive,1,0)),"")</f>
        <v/>
      </c>
      <c r="M6590" s="37" t="str">
        <f aca="false">IF(G6590=1,IF(B6590="",IF((Fin-A6590)*24&gt;SeuilFigee,1,0),IF(J6590&gt;SeuilFigee*3600,1,0)),"")</f>
        <v/>
      </c>
      <c r="N6590" s="0" t="str">
        <f aca="false">IF(G6590=1,IF(COUNTIF(H$2:H6590,H6590)=1,COUNTIF($H:$H,H6590),""),"")</f>
        <v/>
      </c>
      <c r="O6590" s="0" t="str">
        <f aca="false">IF(G6590=1,IF(COUNTIF(I$2:I6590,I6590)=1,COUNTIF($I:$I,I6590),""),"")</f>
        <v/>
      </c>
      <c r="P6590" s="38" t="str">
        <f aca="false">IF(G6590=1,IF(COUNTIFS(C$2:C6590,C6590,G$2:G6590,1)=1,COUNTIFS($C:$C,C6590,$G:$G,1)+ROW()/10000000,""),"")</f>
        <v/>
      </c>
      <c r="Q6590" s="0" t="str">
        <f aca="false">IF(K6590=1,IF(COUNTIFS(C$2:C6590,C6590,K$2:K6590,1)=1,1,0),"")</f>
        <v/>
      </c>
      <c r="R6590" s="0" t="str">
        <f aca="false">IF(M6590=1,IF(COUNTIFS(C$2:C6590,C6590,M$2:M6590,1)=1,1,0),"")</f>
        <v/>
      </c>
      <c r="S6590" s="0" t="str">
        <f aca="false">IF(L6590=1,IF(COUNTIFS(C$2:C6590,C6590,L$2:L6590,1)=1,1,0),"")</f>
        <v/>
      </c>
      <c r="T6590" s="38" t="str">
        <f aca="false">IF(N6590="","",N6590+ROW()/10000000)</f>
        <v/>
      </c>
      <c r="U6590" s="0" t="str">
        <f aca="false">IF(G6590=1,IF(B6590="",1,0),"")</f>
        <v/>
      </c>
    </row>
    <row r="6591" customFormat="false" ht="15" hidden="false" customHeight="false" outlineLevel="0" collapsed="false">
      <c r="A6591" s="35"/>
      <c r="B6591" s="35"/>
      <c r="G6591" s="0" t="str">
        <f aca="false">IF(A6591="","",IF(AND(A6591&gt;=Debut,A6591&lt;Fin),1,0))</f>
        <v/>
      </c>
      <c r="H6591" s="0" t="str">
        <f aca="false">IF(G6591=1,INT(ROUND((A6591-Debut)*86400,0)/600),"")</f>
        <v/>
      </c>
      <c r="I6591" s="0" t="str">
        <f aca="false">IF(G6591=1,INT(ROUND((A6591-Debut)*86400,0)/3600),"")</f>
        <v/>
      </c>
      <c r="J6591" s="0" t="str">
        <f aca="false">IF(OR(A6591="",B6591=""),"",ROUND((B6591-A6591)*86400,0))</f>
        <v/>
      </c>
      <c r="K6591" s="37" t="str">
        <f aca="false">IF(G6591=1,IF(COUNTIFS($C:$C,C6591,$G:$G,1,$A:$A,"&gt;="&amp;(A6591-FenetreInterm/86400),$A:$A,"&lt;="&amp;A6591)&gt;=NbInterm,1,0),"")</f>
        <v/>
      </c>
      <c r="L6591" s="37" t="str">
        <f aca="false">IF(G6591=1,IF(B6591="",0,IF(J6591&lt;SeuilFugitive,1,0)),"")</f>
        <v/>
      </c>
      <c r="M6591" s="37" t="str">
        <f aca="false">IF(G6591=1,IF(B6591="",IF((Fin-A6591)*24&gt;SeuilFigee,1,0),IF(J6591&gt;SeuilFigee*3600,1,0)),"")</f>
        <v/>
      </c>
      <c r="N6591" s="0" t="str">
        <f aca="false">IF(G6591=1,IF(COUNTIF(H$2:H6591,H6591)=1,COUNTIF($H:$H,H6591),""),"")</f>
        <v/>
      </c>
      <c r="O6591" s="0" t="str">
        <f aca="false">IF(G6591=1,IF(COUNTIF(I$2:I6591,I6591)=1,COUNTIF($I:$I,I6591),""),"")</f>
        <v/>
      </c>
      <c r="P6591" s="38" t="str">
        <f aca="false">IF(G6591=1,IF(COUNTIFS(C$2:C6591,C6591,G$2:G6591,1)=1,COUNTIFS($C:$C,C6591,$G:$G,1)+ROW()/10000000,""),"")</f>
        <v/>
      </c>
      <c r="Q6591" s="0" t="str">
        <f aca="false">IF(K6591=1,IF(COUNTIFS(C$2:C6591,C6591,K$2:K6591,1)=1,1,0),"")</f>
        <v/>
      </c>
      <c r="R6591" s="0" t="str">
        <f aca="false">IF(M6591=1,IF(COUNTIFS(C$2:C6591,C6591,M$2:M6591,1)=1,1,0),"")</f>
        <v/>
      </c>
      <c r="S6591" s="0" t="str">
        <f aca="false">IF(L6591=1,IF(COUNTIFS(C$2:C6591,C6591,L$2:L6591,1)=1,1,0),"")</f>
        <v/>
      </c>
      <c r="T6591" s="38" t="str">
        <f aca="false">IF(N6591="","",N6591+ROW()/10000000)</f>
        <v/>
      </c>
      <c r="U6591" s="0" t="str">
        <f aca="false">IF(G6591=1,IF(B6591="",1,0),"")</f>
        <v/>
      </c>
    </row>
    <row r="6592" customFormat="false" ht="15" hidden="false" customHeight="false" outlineLevel="0" collapsed="false">
      <c r="A6592" s="35"/>
      <c r="B6592" s="35"/>
      <c r="G6592" s="0" t="str">
        <f aca="false">IF(A6592="","",IF(AND(A6592&gt;=Debut,A6592&lt;Fin),1,0))</f>
        <v/>
      </c>
      <c r="H6592" s="0" t="str">
        <f aca="false">IF(G6592=1,INT(ROUND((A6592-Debut)*86400,0)/600),"")</f>
        <v/>
      </c>
      <c r="I6592" s="0" t="str">
        <f aca="false">IF(G6592=1,INT(ROUND((A6592-Debut)*86400,0)/3600),"")</f>
        <v/>
      </c>
      <c r="J6592" s="0" t="str">
        <f aca="false">IF(OR(A6592="",B6592=""),"",ROUND((B6592-A6592)*86400,0))</f>
        <v/>
      </c>
      <c r="K6592" s="37" t="str">
        <f aca="false">IF(G6592=1,IF(COUNTIFS($C:$C,C6592,$G:$G,1,$A:$A,"&gt;="&amp;(A6592-FenetreInterm/86400),$A:$A,"&lt;="&amp;A6592)&gt;=NbInterm,1,0),"")</f>
        <v/>
      </c>
      <c r="L6592" s="37" t="str">
        <f aca="false">IF(G6592=1,IF(B6592="",0,IF(J6592&lt;SeuilFugitive,1,0)),"")</f>
        <v/>
      </c>
      <c r="M6592" s="37" t="str">
        <f aca="false">IF(G6592=1,IF(B6592="",IF((Fin-A6592)*24&gt;SeuilFigee,1,0),IF(J6592&gt;SeuilFigee*3600,1,0)),"")</f>
        <v/>
      </c>
      <c r="N6592" s="0" t="str">
        <f aca="false">IF(G6592=1,IF(COUNTIF(H$2:H6592,H6592)=1,COUNTIF($H:$H,H6592),""),"")</f>
        <v/>
      </c>
      <c r="O6592" s="0" t="str">
        <f aca="false">IF(G6592=1,IF(COUNTIF(I$2:I6592,I6592)=1,COUNTIF($I:$I,I6592),""),"")</f>
        <v/>
      </c>
      <c r="P6592" s="38" t="str">
        <f aca="false">IF(G6592=1,IF(COUNTIFS(C$2:C6592,C6592,G$2:G6592,1)=1,COUNTIFS($C:$C,C6592,$G:$G,1)+ROW()/10000000,""),"")</f>
        <v/>
      </c>
      <c r="Q6592" s="0" t="str">
        <f aca="false">IF(K6592=1,IF(COUNTIFS(C$2:C6592,C6592,K$2:K6592,1)=1,1,0),"")</f>
        <v/>
      </c>
      <c r="R6592" s="0" t="str">
        <f aca="false">IF(M6592=1,IF(COUNTIFS(C$2:C6592,C6592,M$2:M6592,1)=1,1,0),"")</f>
        <v/>
      </c>
      <c r="S6592" s="0" t="str">
        <f aca="false">IF(L6592=1,IF(COUNTIFS(C$2:C6592,C6592,L$2:L6592,1)=1,1,0),"")</f>
        <v/>
      </c>
      <c r="T6592" s="38" t="str">
        <f aca="false">IF(N6592="","",N6592+ROW()/10000000)</f>
        <v/>
      </c>
      <c r="U6592" s="0" t="str">
        <f aca="false">IF(G6592=1,IF(B6592="",1,0),"")</f>
        <v/>
      </c>
    </row>
    <row r="6593" customFormat="false" ht="15" hidden="false" customHeight="false" outlineLevel="0" collapsed="false">
      <c r="A6593" s="35"/>
      <c r="B6593" s="35"/>
      <c r="G6593" s="0" t="str">
        <f aca="false">IF(A6593="","",IF(AND(A6593&gt;=Debut,A6593&lt;Fin),1,0))</f>
        <v/>
      </c>
      <c r="H6593" s="0" t="str">
        <f aca="false">IF(G6593=1,INT(ROUND((A6593-Debut)*86400,0)/600),"")</f>
        <v/>
      </c>
      <c r="I6593" s="0" t="str">
        <f aca="false">IF(G6593=1,INT(ROUND((A6593-Debut)*86400,0)/3600),"")</f>
        <v/>
      </c>
      <c r="J6593" s="0" t="str">
        <f aca="false">IF(OR(A6593="",B6593=""),"",ROUND((B6593-A6593)*86400,0))</f>
        <v/>
      </c>
      <c r="K6593" s="37" t="str">
        <f aca="false">IF(G6593=1,IF(COUNTIFS($C:$C,C6593,$G:$G,1,$A:$A,"&gt;="&amp;(A6593-FenetreInterm/86400),$A:$A,"&lt;="&amp;A6593)&gt;=NbInterm,1,0),"")</f>
        <v/>
      </c>
      <c r="L6593" s="37" t="str">
        <f aca="false">IF(G6593=1,IF(B6593="",0,IF(J6593&lt;SeuilFugitive,1,0)),"")</f>
        <v/>
      </c>
      <c r="M6593" s="37" t="str">
        <f aca="false">IF(G6593=1,IF(B6593="",IF((Fin-A6593)*24&gt;SeuilFigee,1,0),IF(J6593&gt;SeuilFigee*3600,1,0)),"")</f>
        <v/>
      </c>
      <c r="N6593" s="0" t="str">
        <f aca="false">IF(G6593=1,IF(COUNTIF(H$2:H6593,H6593)=1,COUNTIF($H:$H,H6593),""),"")</f>
        <v/>
      </c>
      <c r="O6593" s="0" t="str">
        <f aca="false">IF(G6593=1,IF(COUNTIF(I$2:I6593,I6593)=1,COUNTIF($I:$I,I6593),""),"")</f>
        <v/>
      </c>
      <c r="P6593" s="38" t="str">
        <f aca="false">IF(G6593=1,IF(COUNTIFS(C$2:C6593,C6593,G$2:G6593,1)=1,COUNTIFS($C:$C,C6593,$G:$G,1)+ROW()/10000000,""),"")</f>
        <v/>
      </c>
      <c r="Q6593" s="0" t="str">
        <f aca="false">IF(K6593=1,IF(COUNTIFS(C$2:C6593,C6593,K$2:K6593,1)=1,1,0),"")</f>
        <v/>
      </c>
      <c r="R6593" s="0" t="str">
        <f aca="false">IF(M6593=1,IF(COUNTIFS(C$2:C6593,C6593,M$2:M6593,1)=1,1,0),"")</f>
        <v/>
      </c>
      <c r="S6593" s="0" t="str">
        <f aca="false">IF(L6593=1,IF(COUNTIFS(C$2:C6593,C6593,L$2:L6593,1)=1,1,0),"")</f>
        <v/>
      </c>
      <c r="T6593" s="38" t="str">
        <f aca="false">IF(N6593="","",N6593+ROW()/10000000)</f>
        <v/>
      </c>
      <c r="U6593" s="0" t="str">
        <f aca="false">IF(G6593=1,IF(B6593="",1,0),"")</f>
        <v/>
      </c>
    </row>
    <row r="6594" customFormat="false" ht="15" hidden="false" customHeight="false" outlineLevel="0" collapsed="false">
      <c r="A6594" s="35"/>
      <c r="B6594" s="35"/>
      <c r="G6594" s="0" t="str">
        <f aca="false">IF(A6594="","",IF(AND(A6594&gt;=Debut,A6594&lt;Fin),1,0))</f>
        <v/>
      </c>
      <c r="H6594" s="0" t="str">
        <f aca="false">IF(G6594=1,INT(ROUND((A6594-Debut)*86400,0)/600),"")</f>
        <v/>
      </c>
      <c r="I6594" s="0" t="str">
        <f aca="false">IF(G6594=1,INT(ROUND((A6594-Debut)*86400,0)/3600),"")</f>
        <v/>
      </c>
      <c r="J6594" s="0" t="str">
        <f aca="false">IF(OR(A6594="",B6594=""),"",ROUND((B6594-A6594)*86400,0))</f>
        <v/>
      </c>
      <c r="K6594" s="37" t="str">
        <f aca="false">IF(G6594=1,IF(COUNTIFS($C:$C,C6594,$G:$G,1,$A:$A,"&gt;="&amp;(A6594-FenetreInterm/86400),$A:$A,"&lt;="&amp;A6594)&gt;=NbInterm,1,0),"")</f>
        <v/>
      </c>
      <c r="L6594" s="37" t="str">
        <f aca="false">IF(G6594=1,IF(B6594="",0,IF(J6594&lt;SeuilFugitive,1,0)),"")</f>
        <v/>
      </c>
      <c r="M6594" s="37" t="str">
        <f aca="false">IF(G6594=1,IF(B6594="",IF((Fin-A6594)*24&gt;SeuilFigee,1,0),IF(J6594&gt;SeuilFigee*3600,1,0)),"")</f>
        <v/>
      </c>
      <c r="N6594" s="0" t="str">
        <f aca="false">IF(G6594=1,IF(COUNTIF(H$2:H6594,H6594)=1,COUNTIF($H:$H,H6594),""),"")</f>
        <v/>
      </c>
      <c r="O6594" s="0" t="str">
        <f aca="false">IF(G6594=1,IF(COUNTIF(I$2:I6594,I6594)=1,COUNTIF($I:$I,I6594),""),"")</f>
        <v/>
      </c>
      <c r="P6594" s="38" t="str">
        <f aca="false">IF(G6594=1,IF(COUNTIFS(C$2:C6594,C6594,G$2:G6594,1)=1,COUNTIFS($C:$C,C6594,$G:$G,1)+ROW()/10000000,""),"")</f>
        <v/>
      </c>
      <c r="Q6594" s="0" t="str">
        <f aca="false">IF(K6594=1,IF(COUNTIFS(C$2:C6594,C6594,K$2:K6594,1)=1,1,0),"")</f>
        <v/>
      </c>
      <c r="R6594" s="0" t="str">
        <f aca="false">IF(M6594=1,IF(COUNTIFS(C$2:C6594,C6594,M$2:M6594,1)=1,1,0),"")</f>
        <v/>
      </c>
      <c r="S6594" s="0" t="str">
        <f aca="false">IF(L6594=1,IF(COUNTIFS(C$2:C6594,C6594,L$2:L6594,1)=1,1,0),"")</f>
        <v/>
      </c>
      <c r="T6594" s="38" t="str">
        <f aca="false">IF(N6594="","",N6594+ROW()/10000000)</f>
        <v/>
      </c>
      <c r="U6594" s="0" t="str">
        <f aca="false">IF(G6594=1,IF(B6594="",1,0),"")</f>
        <v/>
      </c>
    </row>
    <row r="6595" customFormat="false" ht="15" hidden="false" customHeight="false" outlineLevel="0" collapsed="false">
      <c r="A6595" s="35"/>
      <c r="B6595" s="35"/>
      <c r="G6595" s="0" t="str">
        <f aca="false">IF(A6595="","",IF(AND(A6595&gt;=Debut,A6595&lt;Fin),1,0))</f>
        <v/>
      </c>
      <c r="H6595" s="0" t="str">
        <f aca="false">IF(G6595=1,INT(ROUND((A6595-Debut)*86400,0)/600),"")</f>
        <v/>
      </c>
      <c r="I6595" s="0" t="str">
        <f aca="false">IF(G6595=1,INT(ROUND((A6595-Debut)*86400,0)/3600),"")</f>
        <v/>
      </c>
      <c r="J6595" s="0" t="str">
        <f aca="false">IF(OR(A6595="",B6595=""),"",ROUND((B6595-A6595)*86400,0))</f>
        <v/>
      </c>
      <c r="K6595" s="37" t="str">
        <f aca="false">IF(G6595=1,IF(COUNTIFS($C:$C,C6595,$G:$G,1,$A:$A,"&gt;="&amp;(A6595-FenetreInterm/86400),$A:$A,"&lt;="&amp;A6595)&gt;=NbInterm,1,0),"")</f>
        <v/>
      </c>
      <c r="L6595" s="37" t="str">
        <f aca="false">IF(G6595=1,IF(B6595="",0,IF(J6595&lt;SeuilFugitive,1,0)),"")</f>
        <v/>
      </c>
      <c r="M6595" s="37" t="str">
        <f aca="false">IF(G6595=1,IF(B6595="",IF((Fin-A6595)*24&gt;SeuilFigee,1,0),IF(J6595&gt;SeuilFigee*3600,1,0)),"")</f>
        <v/>
      </c>
      <c r="N6595" s="0" t="str">
        <f aca="false">IF(G6595=1,IF(COUNTIF(H$2:H6595,H6595)=1,COUNTIF($H:$H,H6595),""),"")</f>
        <v/>
      </c>
      <c r="O6595" s="0" t="str">
        <f aca="false">IF(G6595=1,IF(COUNTIF(I$2:I6595,I6595)=1,COUNTIF($I:$I,I6595),""),"")</f>
        <v/>
      </c>
      <c r="P6595" s="38" t="str">
        <f aca="false">IF(G6595=1,IF(COUNTIFS(C$2:C6595,C6595,G$2:G6595,1)=1,COUNTIFS($C:$C,C6595,$G:$G,1)+ROW()/10000000,""),"")</f>
        <v/>
      </c>
      <c r="Q6595" s="0" t="str">
        <f aca="false">IF(K6595=1,IF(COUNTIFS(C$2:C6595,C6595,K$2:K6595,1)=1,1,0),"")</f>
        <v/>
      </c>
      <c r="R6595" s="0" t="str">
        <f aca="false">IF(M6595=1,IF(COUNTIFS(C$2:C6595,C6595,M$2:M6595,1)=1,1,0),"")</f>
        <v/>
      </c>
      <c r="S6595" s="0" t="str">
        <f aca="false">IF(L6595=1,IF(COUNTIFS(C$2:C6595,C6595,L$2:L6595,1)=1,1,0),"")</f>
        <v/>
      </c>
      <c r="T6595" s="38" t="str">
        <f aca="false">IF(N6595="","",N6595+ROW()/10000000)</f>
        <v/>
      </c>
      <c r="U6595" s="0" t="str">
        <f aca="false">IF(G6595=1,IF(B6595="",1,0),"")</f>
        <v/>
      </c>
    </row>
    <row r="6596" customFormat="false" ht="15" hidden="false" customHeight="false" outlineLevel="0" collapsed="false">
      <c r="A6596" s="35"/>
      <c r="B6596" s="35"/>
      <c r="G6596" s="0" t="str">
        <f aca="false">IF(A6596="","",IF(AND(A6596&gt;=Debut,A6596&lt;Fin),1,0))</f>
        <v/>
      </c>
      <c r="H6596" s="0" t="str">
        <f aca="false">IF(G6596=1,INT(ROUND((A6596-Debut)*86400,0)/600),"")</f>
        <v/>
      </c>
      <c r="I6596" s="0" t="str">
        <f aca="false">IF(G6596=1,INT(ROUND((A6596-Debut)*86400,0)/3600),"")</f>
        <v/>
      </c>
      <c r="J6596" s="0" t="str">
        <f aca="false">IF(OR(A6596="",B6596=""),"",ROUND((B6596-A6596)*86400,0))</f>
        <v/>
      </c>
      <c r="K6596" s="37" t="str">
        <f aca="false">IF(G6596=1,IF(COUNTIFS($C:$C,C6596,$G:$G,1,$A:$A,"&gt;="&amp;(A6596-FenetreInterm/86400),$A:$A,"&lt;="&amp;A6596)&gt;=NbInterm,1,0),"")</f>
        <v/>
      </c>
      <c r="L6596" s="37" t="str">
        <f aca="false">IF(G6596=1,IF(B6596="",0,IF(J6596&lt;SeuilFugitive,1,0)),"")</f>
        <v/>
      </c>
      <c r="M6596" s="37" t="str">
        <f aca="false">IF(G6596=1,IF(B6596="",IF((Fin-A6596)*24&gt;SeuilFigee,1,0),IF(J6596&gt;SeuilFigee*3600,1,0)),"")</f>
        <v/>
      </c>
      <c r="N6596" s="0" t="str">
        <f aca="false">IF(G6596=1,IF(COUNTIF(H$2:H6596,H6596)=1,COUNTIF($H:$H,H6596),""),"")</f>
        <v/>
      </c>
      <c r="O6596" s="0" t="str">
        <f aca="false">IF(G6596=1,IF(COUNTIF(I$2:I6596,I6596)=1,COUNTIF($I:$I,I6596),""),"")</f>
        <v/>
      </c>
      <c r="P6596" s="38" t="str">
        <f aca="false">IF(G6596=1,IF(COUNTIFS(C$2:C6596,C6596,G$2:G6596,1)=1,COUNTIFS($C:$C,C6596,$G:$G,1)+ROW()/10000000,""),"")</f>
        <v/>
      </c>
      <c r="Q6596" s="0" t="str">
        <f aca="false">IF(K6596=1,IF(COUNTIFS(C$2:C6596,C6596,K$2:K6596,1)=1,1,0),"")</f>
        <v/>
      </c>
      <c r="R6596" s="0" t="str">
        <f aca="false">IF(M6596=1,IF(COUNTIFS(C$2:C6596,C6596,M$2:M6596,1)=1,1,0),"")</f>
        <v/>
      </c>
      <c r="S6596" s="0" t="str">
        <f aca="false">IF(L6596=1,IF(COUNTIFS(C$2:C6596,C6596,L$2:L6596,1)=1,1,0),"")</f>
        <v/>
      </c>
      <c r="T6596" s="38" t="str">
        <f aca="false">IF(N6596="","",N6596+ROW()/10000000)</f>
        <v/>
      </c>
      <c r="U6596" s="0" t="str">
        <f aca="false">IF(G6596=1,IF(B6596="",1,0),"")</f>
        <v/>
      </c>
    </row>
    <row r="6597" customFormat="false" ht="15" hidden="false" customHeight="false" outlineLevel="0" collapsed="false">
      <c r="A6597" s="35"/>
      <c r="B6597" s="35"/>
      <c r="G6597" s="0" t="str">
        <f aca="false">IF(A6597="","",IF(AND(A6597&gt;=Debut,A6597&lt;Fin),1,0))</f>
        <v/>
      </c>
      <c r="H6597" s="0" t="str">
        <f aca="false">IF(G6597=1,INT(ROUND((A6597-Debut)*86400,0)/600),"")</f>
        <v/>
      </c>
      <c r="I6597" s="0" t="str">
        <f aca="false">IF(G6597=1,INT(ROUND((A6597-Debut)*86400,0)/3600),"")</f>
        <v/>
      </c>
      <c r="J6597" s="0" t="str">
        <f aca="false">IF(OR(A6597="",B6597=""),"",ROUND((B6597-A6597)*86400,0))</f>
        <v/>
      </c>
      <c r="K6597" s="37" t="str">
        <f aca="false">IF(G6597=1,IF(COUNTIFS($C:$C,C6597,$G:$G,1,$A:$A,"&gt;="&amp;(A6597-FenetreInterm/86400),$A:$A,"&lt;="&amp;A6597)&gt;=NbInterm,1,0),"")</f>
        <v/>
      </c>
      <c r="L6597" s="37" t="str">
        <f aca="false">IF(G6597=1,IF(B6597="",0,IF(J6597&lt;SeuilFugitive,1,0)),"")</f>
        <v/>
      </c>
      <c r="M6597" s="37" t="str">
        <f aca="false">IF(G6597=1,IF(B6597="",IF((Fin-A6597)*24&gt;SeuilFigee,1,0),IF(J6597&gt;SeuilFigee*3600,1,0)),"")</f>
        <v/>
      </c>
      <c r="N6597" s="0" t="str">
        <f aca="false">IF(G6597=1,IF(COUNTIF(H$2:H6597,H6597)=1,COUNTIF($H:$H,H6597),""),"")</f>
        <v/>
      </c>
      <c r="O6597" s="0" t="str">
        <f aca="false">IF(G6597=1,IF(COUNTIF(I$2:I6597,I6597)=1,COUNTIF($I:$I,I6597),""),"")</f>
        <v/>
      </c>
      <c r="P6597" s="38" t="str">
        <f aca="false">IF(G6597=1,IF(COUNTIFS(C$2:C6597,C6597,G$2:G6597,1)=1,COUNTIFS($C:$C,C6597,$G:$G,1)+ROW()/10000000,""),"")</f>
        <v/>
      </c>
      <c r="Q6597" s="0" t="str">
        <f aca="false">IF(K6597=1,IF(COUNTIFS(C$2:C6597,C6597,K$2:K6597,1)=1,1,0),"")</f>
        <v/>
      </c>
      <c r="R6597" s="0" t="str">
        <f aca="false">IF(M6597=1,IF(COUNTIFS(C$2:C6597,C6597,M$2:M6597,1)=1,1,0),"")</f>
        <v/>
      </c>
      <c r="S6597" s="0" t="str">
        <f aca="false">IF(L6597=1,IF(COUNTIFS(C$2:C6597,C6597,L$2:L6597,1)=1,1,0),"")</f>
        <v/>
      </c>
      <c r="T6597" s="38" t="str">
        <f aca="false">IF(N6597="","",N6597+ROW()/10000000)</f>
        <v/>
      </c>
      <c r="U6597" s="0" t="str">
        <f aca="false">IF(G6597=1,IF(B6597="",1,0),"")</f>
        <v/>
      </c>
    </row>
    <row r="6598" customFormat="false" ht="15" hidden="false" customHeight="false" outlineLevel="0" collapsed="false">
      <c r="A6598" s="35"/>
      <c r="B6598" s="35"/>
      <c r="G6598" s="0" t="str">
        <f aca="false">IF(A6598="","",IF(AND(A6598&gt;=Debut,A6598&lt;Fin),1,0))</f>
        <v/>
      </c>
      <c r="H6598" s="0" t="str">
        <f aca="false">IF(G6598=1,INT(ROUND((A6598-Debut)*86400,0)/600),"")</f>
        <v/>
      </c>
      <c r="I6598" s="0" t="str">
        <f aca="false">IF(G6598=1,INT(ROUND((A6598-Debut)*86400,0)/3600),"")</f>
        <v/>
      </c>
      <c r="J6598" s="0" t="str">
        <f aca="false">IF(OR(A6598="",B6598=""),"",ROUND((B6598-A6598)*86400,0))</f>
        <v/>
      </c>
      <c r="K6598" s="37" t="str">
        <f aca="false">IF(G6598=1,IF(COUNTIFS($C:$C,C6598,$G:$G,1,$A:$A,"&gt;="&amp;(A6598-FenetreInterm/86400),$A:$A,"&lt;="&amp;A6598)&gt;=NbInterm,1,0),"")</f>
        <v/>
      </c>
      <c r="L6598" s="37" t="str">
        <f aca="false">IF(G6598=1,IF(B6598="",0,IF(J6598&lt;SeuilFugitive,1,0)),"")</f>
        <v/>
      </c>
      <c r="M6598" s="37" t="str">
        <f aca="false">IF(G6598=1,IF(B6598="",IF((Fin-A6598)*24&gt;SeuilFigee,1,0),IF(J6598&gt;SeuilFigee*3600,1,0)),"")</f>
        <v/>
      </c>
      <c r="N6598" s="0" t="str">
        <f aca="false">IF(G6598=1,IF(COUNTIF(H$2:H6598,H6598)=1,COUNTIF($H:$H,H6598),""),"")</f>
        <v/>
      </c>
      <c r="O6598" s="0" t="str">
        <f aca="false">IF(G6598=1,IF(COUNTIF(I$2:I6598,I6598)=1,COUNTIF($I:$I,I6598),""),"")</f>
        <v/>
      </c>
      <c r="P6598" s="38" t="str">
        <f aca="false">IF(G6598=1,IF(COUNTIFS(C$2:C6598,C6598,G$2:G6598,1)=1,COUNTIFS($C:$C,C6598,$G:$G,1)+ROW()/10000000,""),"")</f>
        <v/>
      </c>
      <c r="Q6598" s="0" t="str">
        <f aca="false">IF(K6598=1,IF(COUNTIFS(C$2:C6598,C6598,K$2:K6598,1)=1,1,0),"")</f>
        <v/>
      </c>
      <c r="R6598" s="0" t="str">
        <f aca="false">IF(M6598=1,IF(COUNTIFS(C$2:C6598,C6598,M$2:M6598,1)=1,1,0),"")</f>
        <v/>
      </c>
      <c r="S6598" s="0" t="str">
        <f aca="false">IF(L6598=1,IF(COUNTIFS(C$2:C6598,C6598,L$2:L6598,1)=1,1,0),"")</f>
        <v/>
      </c>
      <c r="T6598" s="38" t="str">
        <f aca="false">IF(N6598="","",N6598+ROW()/10000000)</f>
        <v/>
      </c>
      <c r="U6598" s="0" t="str">
        <f aca="false">IF(G6598=1,IF(B6598="",1,0),"")</f>
        <v/>
      </c>
    </row>
    <row r="6599" customFormat="false" ht="15" hidden="false" customHeight="false" outlineLevel="0" collapsed="false">
      <c r="A6599" s="35"/>
      <c r="B6599" s="35"/>
      <c r="G6599" s="0" t="str">
        <f aca="false">IF(A6599="","",IF(AND(A6599&gt;=Debut,A6599&lt;Fin),1,0))</f>
        <v/>
      </c>
      <c r="H6599" s="0" t="str">
        <f aca="false">IF(G6599=1,INT(ROUND((A6599-Debut)*86400,0)/600),"")</f>
        <v/>
      </c>
      <c r="I6599" s="0" t="str">
        <f aca="false">IF(G6599=1,INT(ROUND((A6599-Debut)*86400,0)/3600),"")</f>
        <v/>
      </c>
      <c r="J6599" s="0" t="str">
        <f aca="false">IF(OR(A6599="",B6599=""),"",ROUND((B6599-A6599)*86400,0))</f>
        <v/>
      </c>
      <c r="K6599" s="37" t="str">
        <f aca="false">IF(G6599=1,IF(COUNTIFS($C:$C,C6599,$G:$G,1,$A:$A,"&gt;="&amp;(A6599-FenetreInterm/86400),$A:$A,"&lt;="&amp;A6599)&gt;=NbInterm,1,0),"")</f>
        <v/>
      </c>
      <c r="L6599" s="37" t="str">
        <f aca="false">IF(G6599=1,IF(B6599="",0,IF(J6599&lt;SeuilFugitive,1,0)),"")</f>
        <v/>
      </c>
      <c r="M6599" s="37" t="str">
        <f aca="false">IF(G6599=1,IF(B6599="",IF((Fin-A6599)*24&gt;SeuilFigee,1,0),IF(J6599&gt;SeuilFigee*3600,1,0)),"")</f>
        <v/>
      </c>
      <c r="N6599" s="0" t="str">
        <f aca="false">IF(G6599=1,IF(COUNTIF(H$2:H6599,H6599)=1,COUNTIF($H:$H,H6599),""),"")</f>
        <v/>
      </c>
      <c r="O6599" s="0" t="str">
        <f aca="false">IF(G6599=1,IF(COUNTIF(I$2:I6599,I6599)=1,COUNTIF($I:$I,I6599),""),"")</f>
        <v/>
      </c>
      <c r="P6599" s="38" t="str">
        <f aca="false">IF(G6599=1,IF(COUNTIFS(C$2:C6599,C6599,G$2:G6599,1)=1,COUNTIFS($C:$C,C6599,$G:$G,1)+ROW()/10000000,""),"")</f>
        <v/>
      </c>
      <c r="Q6599" s="0" t="str">
        <f aca="false">IF(K6599=1,IF(COUNTIFS(C$2:C6599,C6599,K$2:K6599,1)=1,1,0),"")</f>
        <v/>
      </c>
      <c r="R6599" s="0" t="str">
        <f aca="false">IF(M6599=1,IF(COUNTIFS(C$2:C6599,C6599,M$2:M6599,1)=1,1,0),"")</f>
        <v/>
      </c>
      <c r="S6599" s="0" t="str">
        <f aca="false">IF(L6599=1,IF(COUNTIFS(C$2:C6599,C6599,L$2:L6599,1)=1,1,0),"")</f>
        <v/>
      </c>
      <c r="T6599" s="38" t="str">
        <f aca="false">IF(N6599="","",N6599+ROW()/10000000)</f>
        <v/>
      </c>
      <c r="U6599" s="0" t="str">
        <f aca="false">IF(G6599=1,IF(B6599="",1,0),"")</f>
        <v/>
      </c>
    </row>
    <row r="6600" customFormat="false" ht="15" hidden="false" customHeight="false" outlineLevel="0" collapsed="false">
      <c r="A6600" s="35"/>
      <c r="B6600" s="35"/>
      <c r="G6600" s="0" t="str">
        <f aca="false">IF(A6600="","",IF(AND(A6600&gt;=Debut,A6600&lt;Fin),1,0))</f>
        <v/>
      </c>
      <c r="H6600" s="0" t="str">
        <f aca="false">IF(G6600=1,INT(ROUND((A6600-Debut)*86400,0)/600),"")</f>
        <v/>
      </c>
      <c r="I6600" s="0" t="str">
        <f aca="false">IF(G6600=1,INT(ROUND((A6600-Debut)*86400,0)/3600),"")</f>
        <v/>
      </c>
      <c r="J6600" s="0" t="str">
        <f aca="false">IF(OR(A6600="",B6600=""),"",ROUND((B6600-A6600)*86400,0))</f>
        <v/>
      </c>
      <c r="K6600" s="37" t="str">
        <f aca="false">IF(G6600=1,IF(COUNTIFS($C:$C,C6600,$G:$G,1,$A:$A,"&gt;="&amp;(A6600-FenetreInterm/86400),$A:$A,"&lt;="&amp;A6600)&gt;=NbInterm,1,0),"")</f>
        <v/>
      </c>
      <c r="L6600" s="37" t="str">
        <f aca="false">IF(G6600=1,IF(B6600="",0,IF(J6600&lt;SeuilFugitive,1,0)),"")</f>
        <v/>
      </c>
      <c r="M6600" s="37" t="str">
        <f aca="false">IF(G6600=1,IF(B6600="",IF((Fin-A6600)*24&gt;SeuilFigee,1,0),IF(J6600&gt;SeuilFigee*3600,1,0)),"")</f>
        <v/>
      </c>
      <c r="N6600" s="0" t="str">
        <f aca="false">IF(G6600=1,IF(COUNTIF(H$2:H6600,H6600)=1,COUNTIF($H:$H,H6600),""),"")</f>
        <v/>
      </c>
      <c r="O6600" s="0" t="str">
        <f aca="false">IF(G6600=1,IF(COUNTIF(I$2:I6600,I6600)=1,COUNTIF($I:$I,I6600),""),"")</f>
        <v/>
      </c>
      <c r="P6600" s="38" t="str">
        <f aca="false">IF(G6600=1,IF(COUNTIFS(C$2:C6600,C6600,G$2:G6600,1)=1,COUNTIFS($C:$C,C6600,$G:$G,1)+ROW()/10000000,""),"")</f>
        <v/>
      </c>
      <c r="Q6600" s="0" t="str">
        <f aca="false">IF(K6600=1,IF(COUNTIFS(C$2:C6600,C6600,K$2:K6600,1)=1,1,0),"")</f>
        <v/>
      </c>
      <c r="R6600" s="0" t="str">
        <f aca="false">IF(M6600=1,IF(COUNTIFS(C$2:C6600,C6600,M$2:M6600,1)=1,1,0),"")</f>
        <v/>
      </c>
      <c r="S6600" s="0" t="str">
        <f aca="false">IF(L6600=1,IF(COUNTIFS(C$2:C6600,C6600,L$2:L6600,1)=1,1,0),"")</f>
        <v/>
      </c>
      <c r="T6600" s="38" t="str">
        <f aca="false">IF(N6600="","",N6600+ROW()/10000000)</f>
        <v/>
      </c>
      <c r="U6600" s="0" t="str">
        <f aca="false">IF(G6600=1,IF(B6600="",1,0),"")</f>
        <v/>
      </c>
    </row>
    <row r="6601" customFormat="false" ht="15" hidden="false" customHeight="false" outlineLevel="0" collapsed="false">
      <c r="A6601" s="35"/>
      <c r="B6601" s="35"/>
      <c r="G6601" s="0" t="str">
        <f aca="false">IF(A6601="","",IF(AND(A6601&gt;=Debut,A6601&lt;Fin),1,0))</f>
        <v/>
      </c>
      <c r="H6601" s="0" t="str">
        <f aca="false">IF(G6601=1,INT(ROUND((A6601-Debut)*86400,0)/600),"")</f>
        <v/>
      </c>
      <c r="I6601" s="0" t="str">
        <f aca="false">IF(G6601=1,INT(ROUND((A6601-Debut)*86400,0)/3600),"")</f>
        <v/>
      </c>
      <c r="J6601" s="0" t="str">
        <f aca="false">IF(OR(A6601="",B6601=""),"",ROUND((B6601-A6601)*86400,0))</f>
        <v/>
      </c>
      <c r="K6601" s="37" t="str">
        <f aca="false">IF(G6601=1,IF(COUNTIFS($C:$C,C6601,$G:$G,1,$A:$A,"&gt;="&amp;(A6601-FenetreInterm/86400),$A:$A,"&lt;="&amp;A6601)&gt;=NbInterm,1,0),"")</f>
        <v/>
      </c>
      <c r="L6601" s="37" t="str">
        <f aca="false">IF(G6601=1,IF(B6601="",0,IF(J6601&lt;SeuilFugitive,1,0)),"")</f>
        <v/>
      </c>
      <c r="M6601" s="37" t="str">
        <f aca="false">IF(G6601=1,IF(B6601="",IF((Fin-A6601)*24&gt;SeuilFigee,1,0),IF(J6601&gt;SeuilFigee*3600,1,0)),"")</f>
        <v/>
      </c>
      <c r="N6601" s="0" t="str">
        <f aca="false">IF(G6601=1,IF(COUNTIF(H$2:H6601,H6601)=1,COUNTIF($H:$H,H6601),""),"")</f>
        <v/>
      </c>
      <c r="O6601" s="0" t="str">
        <f aca="false">IF(G6601=1,IF(COUNTIF(I$2:I6601,I6601)=1,COUNTIF($I:$I,I6601),""),"")</f>
        <v/>
      </c>
      <c r="P6601" s="38" t="str">
        <f aca="false">IF(G6601=1,IF(COUNTIFS(C$2:C6601,C6601,G$2:G6601,1)=1,COUNTIFS($C:$C,C6601,$G:$G,1)+ROW()/10000000,""),"")</f>
        <v/>
      </c>
      <c r="Q6601" s="0" t="str">
        <f aca="false">IF(K6601=1,IF(COUNTIFS(C$2:C6601,C6601,K$2:K6601,1)=1,1,0),"")</f>
        <v/>
      </c>
      <c r="R6601" s="0" t="str">
        <f aca="false">IF(M6601=1,IF(COUNTIFS(C$2:C6601,C6601,M$2:M6601,1)=1,1,0),"")</f>
        <v/>
      </c>
      <c r="S6601" s="0" t="str">
        <f aca="false">IF(L6601=1,IF(COUNTIFS(C$2:C6601,C6601,L$2:L6601,1)=1,1,0),"")</f>
        <v/>
      </c>
      <c r="T6601" s="38" t="str">
        <f aca="false">IF(N6601="","",N6601+ROW()/10000000)</f>
        <v/>
      </c>
      <c r="U6601" s="0" t="str">
        <f aca="false">IF(G6601=1,IF(B6601="",1,0),"")</f>
        <v/>
      </c>
    </row>
    <row r="6602" customFormat="false" ht="15" hidden="false" customHeight="false" outlineLevel="0" collapsed="false">
      <c r="A6602" s="35"/>
      <c r="B6602" s="35"/>
      <c r="G6602" s="0" t="str">
        <f aca="false">IF(A6602="","",IF(AND(A6602&gt;=Debut,A6602&lt;Fin),1,0))</f>
        <v/>
      </c>
      <c r="H6602" s="0" t="str">
        <f aca="false">IF(G6602=1,INT(ROUND((A6602-Debut)*86400,0)/600),"")</f>
        <v/>
      </c>
      <c r="I6602" s="0" t="str">
        <f aca="false">IF(G6602=1,INT(ROUND((A6602-Debut)*86400,0)/3600),"")</f>
        <v/>
      </c>
      <c r="J6602" s="0" t="str">
        <f aca="false">IF(OR(A6602="",B6602=""),"",ROUND((B6602-A6602)*86400,0))</f>
        <v/>
      </c>
      <c r="K6602" s="37" t="str">
        <f aca="false">IF(G6602=1,IF(COUNTIFS($C:$C,C6602,$G:$G,1,$A:$A,"&gt;="&amp;(A6602-FenetreInterm/86400),$A:$A,"&lt;="&amp;A6602)&gt;=NbInterm,1,0),"")</f>
        <v/>
      </c>
      <c r="L6602" s="37" t="str">
        <f aca="false">IF(G6602=1,IF(B6602="",0,IF(J6602&lt;SeuilFugitive,1,0)),"")</f>
        <v/>
      </c>
      <c r="M6602" s="37" t="str">
        <f aca="false">IF(G6602=1,IF(B6602="",IF((Fin-A6602)*24&gt;SeuilFigee,1,0),IF(J6602&gt;SeuilFigee*3600,1,0)),"")</f>
        <v/>
      </c>
      <c r="N6602" s="0" t="str">
        <f aca="false">IF(G6602=1,IF(COUNTIF(H$2:H6602,H6602)=1,COUNTIF($H:$H,H6602),""),"")</f>
        <v/>
      </c>
      <c r="O6602" s="0" t="str">
        <f aca="false">IF(G6602=1,IF(COUNTIF(I$2:I6602,I6602)=1,COUNTIF($I:$I,I6602),""),"")</f>
        <v/>
      </c>
      <c r="P6602" s="38" t="str">
        <f aca="false">IF(G6602=1,IF(COUNTIFS(C$2:C6602,C6602,G$2:G6602,1)=1,COUNTIFS($C:$C,C6602,$G:$G,1)+ROW()/10000000,""),"")</f>
        <v/>
      </c>
      <c r="Q6602" s="0" t="str">
        <f aca="false">IF(K6602=1,IF(COUNTIFS(C$2:C6602,C6602,K$2:K6602,1)=1,1,0),"")</f>
        <v/>
      </c>
      <c r="R6602" s="0" t="str">
        <f aca="false">IF(M6602=1,IF(COUNTIFS(C$2:C6602,C6602,M$2:M6602,1)=1,1,0),"")</f>
        <v/>
      </c>
      <c r="S6602" s="0" t="str">
        <f aca="false">IF(L6602=1,IF(COUNTIFS(C$2:C6602,C6602,L$2:L6602,1)=1,1,0),"")</f>
        <v/>
      </c>
      <c r="T6602" s="38" t="str">
        <f aca="false">IF(N6602="","",N6602+ROW()/10000000)</f>
        <v/>
      </c>
      <c r="U6602" s="0" t="str">
        <f aca="false">IF(G6602=1,IF(B6602="",1,0),"")</f>
        <v/>
      </c>
    </row>
    <row r="6603" customFormat="false" ht="15" hidden="false" customHeight="false" outlineLevel="0" collapsed="false">
      <c r="A6603" s="35"/>
      <c r="B6603" s="35"/>
      <c r="G6603" s="0" t="str">
        <f aca="false">IF(A6603="","",IF(AND(A6603&gt;=Debut,A6603&lt;Fin),1,0))</f>
        <v/>
      </c>
      <c r="H6603" s="0" t="str">
        <f aca="false">IF(G6603=1,INT(ROUND((A6603-Debut)*86400,0)/600),"")</f>
        <v/>
      </c>
      <c r="I6603" s="0" t="str">
        <f aca="false">IF(G6603=1,INT(ROUND((A6603-Debut)*86400,0)/3600),"")</f>
        <v/>
      </c>
      <c r="J6603" s="0" t="str">
        <f aca="false">IF(OR(A6603="",B6603=""),"",ROUND((B6603-A6603)*86400,0))</f>
        <v/>
      </c>
      <c r="K6603" s="37" t="str">
        <f aca="false">IF(G6603=1,IF(COUNTIFS($C:$C,C6603,$G:$G,1,$A:$A,"&gt;="&amp;(A6603-FenetreInterm/86400),$A:$A,"&lt;="&amp;A6603)&gt;=NbInterm,1,0),"")</f>
        <v/>
      </c>
      <c r="L6603" s="37" t="str">
        <f aca="false">IF(G6603=1,IF(B6603="",0,IF(J6603&lt;SeuilFugitive,1,0)),"")</f>
        <v/>
      </c>
      <c r="M6603" s="37" t="str">
        <f aca="false">IF(G6603=1,IF(B6603="",IF((Fin-A6603)*24&gt;SeuilFigee,1,0),IF(J6603&gt;SeuilFigee*3600,1,0)),"")</f>
        <v/>
      </c>
      <c r="N6603" s="0" t="str">
        <f aca="false">IF(G6603=1,IF(COUNTIF(H$2:H6603,H6603)=1,COUNTIF($H:$H,H6603),""),"")</f>
        <v/>
      </c>
      <c r="O6603" s="0" t="str">
        <f aca="false">IF(G6603=1,IF(COUNTIF(I$2:I6603,I6603)=1,COUNTIF($I:$I,I6603),""),"")</f>
        <v/>
      </c>
      <c r="P6603" s="38" t="str">
        <f aca="false">IF(G6603=1,IF(COUNTIFS(C$2:C6603,C6603,G$2:G6603,1)=1,COUNTIFS($C:$C,C6603,$G:$G,1)+ROW()/10000000,""),"")</f>
        <v/>
      </c>
      <c r="Q6603" s="0" t="str">
        <f aca="false">IF(K6603=1,IF(COUNTIFS(C$2:C6603,C6603,K$2:K6603,1)=1,1,0),"")</f>
        <v/>
      </c>
      <c r="R6603" s="0" t="str">
        <f aca="false">IF(M6603=1,IF(COUNTIFS(C$2:C6603,C6603,M$2:M6603,1)=1,1,0),"")</f>
        <v/>
      </c>
      <c r="S6603" s="0" t="str">
        <f aca="false">IF(L6603=1,IF(COUNTIFS(C$2:C6603,C6603,L$2:L6603,1)=1,1,0),"")</f>
        <v/>
      </c>
      <c r="T6603" s="38" t="str">
        <f aca="false">IF(N6603="","",N6603+ROW()/10000000)</f>
        <v/>
      </c>
      <c r="U6603" s="0" t="str">
        <f aca="false">IF(G6603=1,IF(B6603="",1,0),"")</f>
        <v/>
      </c>
    </row>
    <row r="6604" customFormat="false" ht="15" hidden="false" customHeight="false" outlineLevel="0" collapsed="false">
      <c r="A6604" s="35"/>
      <c r="B6604" s="35"/>
      <c r="G6604" s="0" t="str">
        <f aca="false">IF(A6604="","",IF(AND(A6604&gt;=Debut,A6604&lt;Fin),1,0))</f>
        <v/>
      </c>
      <c r="H6604" s="0" t="str">
        <f aca="false">IF(G6604=1,INT(ROUND((A6604-Debut)*86400,0)/600),"")</f>
        <v/>
      </c>
      <c r="I6604" s="0" t="str">
        <f aca="false">IF(G6604=1,INT(ROUND((A6604-Debut)*86400,0)/3600),"")</f>
        <v/>
      </c>
      <c r="J6604" s="0" t="str">
        <f aca="false">IF(OR(A6604="",B6604=""),"",ROUND((B6604-A6604)*86400,0))</f>
        <v/>
      </c>
      <c r="K6604" s="37" t="str">
        <f aca="false">IF(G6604=1,IF(COUNTIFS($C:$C,C6604,$G:$G,1,$A:$A,"&gt;="&amp;(A6604-FenetreInterm/86400),$A:$A,"&lt;="&amp;A6604)&gt;=NbInterm,1,0),"")</f>
        <v/>
      </c>
      <c r="L6604" s="37" t="str">
        <f aca="false">IF(G6604=1,IF(B6604="",0,IF(J6604&lt;SeuilFugitive,1,0)),"")</f>
        <v/>
      </c>
      <c r="M6604" s="37" t="str">
        <f aca="false">IF(G6604=1,IF(B6604="",IF((Fin-A6604)*24&gt;SeuilFigee,1,0),IF(J6604&gt;SeuilFigee*3600,1,0)),"")</f>
        <v/>
      </c>
      <c r="N6604" s="0" t="str">
        <f aca="false">IF(G6604=1,IF(COUNTIF(H$2:H6604,H6604)=1,COUNTIF($H:$H,H6604),""),"")</f>
        <v/>
      </c>
      <c r="O6604" s="0" t="str">
        <f aca="false">IF(G6604=1,IF(COUNTIF(I$2:I6604,I6604)=1,COUNTIF($I:$I,I6604),""),"")</f>
        <v/>
      </c>
      <c r="P6604" s="38" t="str">
        <f aca="false">IF(G6604=1,IF(COUNTIFS(C$2:C6604,C6604,G$2:G6604,1)=1,COUNTIFS($C:$C,C6604,$G:$G,1)+ROW()/10000000,""),"")</f>
        <v/>
      </c>
      <c r="Q6604" s="0" t="str">
        <f aca="false">IF(K6604=1,IF(COUNTIFS(C$2:C6604,C6604,K$2:K6604,1)=1,1,0),"")</f>
        <v/>
      </c>
      <c r="R6604" s="0" t="str">
        <f aca="false">IF(M6604=1,IF(COUNTIFS(C$2:C6604,C6604,M$2:M6604,1)=1,1,0),"")</f>
        <v/>
      </c>
      <c r="S6604" s="0" t="str">
        <f aca="false">IF(L6604=1,IF(COUNTIFS(C$2:C6604,C6604,L$2:L6604,1)=1,1,0),"")</f>
        <v/>
      </c>
      <c r="T6604" s="38" t="str">
        <f aca="false">IF(N6604="","",N6604+ROW()/10000000)</f>
        <v/>
      </c>
      <c r="U6604" s="0" t="str">
        <f aca="false">IF(G6604=1,IF(B6604="",1,0),"")</f>
        <v/>
      </c>
    </row>
    <row r="6605" customFormat="false" ht="15" hidden="false" customHeight="false" outlineLevel="0" collapsed="false">
      <c r="A6605" s="35"/>
      <c r="B6605" s="35"/>
      <c r="G6605" s="0" t="str">
        <f aca="false">IF(A6605="","",IF(AND(A6605&gt;=Debut,A6605&lt;Fin),1,0))</f>
        <v/>
      </c>
      <c r="H6605" s="0" t="str">
        <f aca="false">IF(G6605=1,INT(ROUND((A6605-Debut)*86400,0)/600),"")</f>
        <v/>
      </c>
      <c r="I6605" s="0" t="str">
        <f aca="false">IF(G6605=1,INT(ROUND((A6605-Debut)*86400,0)/3600),"")</f>
        <v/>
      </c>
      <c r="J6605" s="0" t="str">
        <f aca="false">IF(OR(A6605="",B6605=""),"",ROUND((B6605-A6605)*86400,0))</f>
        <v/>
      </c>
      <c r="K6605" s="37" t="str">
        <f aca="false">IF(G6605=1,IF(COUNTIFS($C:$C,C6605,$G:$G,1,$A:$A,"&gt;="&amp;(A6605-FenetreInterm/86400),$A:$A,"&lt;="&amp;A6605)&gt;=NbInterm,1,0),"")</f>
        <v/>
      </c>
      <c r="L6605" s="37" t="str">
        <f aca="false">IF(G6605=1,IF(B6605="",0,IF(J6605&lt;SeuilFugitive,1,0)),"")</f>
        <v/>
      </c>
      <c r="M6605" s="37" t="str">
        <f aca="false">IF(G6605=1,IF(B6605="",IF((Fin-A6605)*24&gt;SeuilFigee,1,0),IF(J6605&gt;SeuilFigee*3600,1,0)),"")</f>
        <v/>
      </c>
      <c r="N6605" s="0" t="str">
        <f aca="false">IF(G6605=1,IF(COUNTIF(H$2:H6605,H6605)=1,COUNTIF($H:$H,H6605),""),"")</f>
        <v/>
      </c>
      <c r="O6605" s="0" t="str">
        <f aca="false">IF(G6605=1,IF(COUNTIF(I$2:I6605,I6605)=1,COUNTIF($I:$I,I6605),""),"")</f>
        <v/>
      </c>
      <c r="P6605" s="38" t="str">
        <f aca="false">IF(G6605=1,IF(COUNTIFS(C$2:C6605,C6605,G$2:G6605,1)=1,COUNTIFS($C:$C,C6605,$G:$G,1)+ROW()/10000000,""),"")</f>
        <v/>
      </c>
      <c r="Q6605" s="0" t="str">
        <f aca="false">IF(K6605=1,IF(COUNTIFS(C$2:C6605,C6605,K$2:K6605,1)=1,1,0),"")</f>
        <v/>
      </c>
      <c r="R6605" s="0" t="str">
        <f aca="false">IF(M6605=1,IF(COUNTIFS(C$2:C6605,C6605,M$2:M6605,1)=1,1,0),"")</f>
        <v/>
      </c>
      <c r="S6605" s="0" t="str">
        <f aca="false">IF(L6605=1,IF(COUNTIFS(C$2:C6605,C6605,L$2:L6605,1)=1,1,0),"")</f>
        <v/>
      </c>
      <c r="T6605" s="38" t="str">
        <f aca="false">IF(N6605="","",N6605+ROW()/10000000)</f>
        <v/>
      </c>
      <c r="U6605" s="0" t="str">
        <f aca="false">IF(G6605=1,IF(B6605="",1,0),"")</f>
        <v/>
      </c>
    </row>
    <row r="6606" customFormat="false" ht="15" hidden="false" customHeight="false" outlineLevel="0" collapsed="false">
      <c r="A6606" s="35"/>
      <c r="B6606" s="35"/>
      <c r="G6606" s="0" t="str">
        <f aca="false">IF(A6606="","",IF(AND(A6606&gt;=Debut,A6606&lt;Fin),1,0))</f>
        <v/>
      </c>
      <c r="H6606" s="0" t="str">
        <f aca="false">IF(G6606=1,INT(ROUND((A6606-Debut)*86400,0)/600),"")</f>
        <v/>
      </c>
      <c r="I6606" s="0" t="str">
        <f aca="false">IF(G6606=1,INT(ROUND((A6606-Debut)*86400,0)/3600),"")</f>
        <v/>
      </c>
      <c r="J6606" s="0" t="str">
        <f aca="false">IF(OR(A6606="",B6606=""),"",ROUND((B6606-A6606)*86400,0))</f>
        <v/>
      </c>
      <c r="K6606" s="37" t="str">
        <f aca="false">IF(G6606=1,IF(COUNTIFS($C:$C,C6606,$G:$G,1,$A:$A,"&gt;="&amp;(A6606-FenetreInterm/86400),$A:$A,"&lt;="&amp;A6606)&gt;=NbInterm,1,0),"")</f>
        <v/>
      </c>
      <c r="L6606" s="37" t="str">
        <f aca="false">IF(G6606=1,IF(B6606="",0,IF(J6606&lt;SeuilFugitive,1,0)),"")</f>
        <v/>
      </c>
      <c r="M6606" s="37" t="str">
        <f aca="false">IF(G6606=1,IF(B6606="",IF((Fin-A6606)*24&gt;SeuilFigee,1,0),IF(J6606&gt;SeuilFigee*3600,1,0)),"")</f>
        <v/>
      </c>
      <c r="N6606" s="0" t="str">
        <f aca="false">IF(G6606=1,IF(COUNTIF(H$2:H6606,H6606)=1,COUNTIF($H:$H,H6606),""),"")</f>
        <v/>
      </c>
      <c r="O6606" s="0" t="str">
        <f aca="false">IF(G6606=1,IF(COUNTIF(I$2:I6606,I6606)=1,COUNTIF($I:$I,I6606),""),"")</f>
        <v/>
      </c>
      <c r="P6606" s="38" t="str">
        <f aca="false">IF(G6606=1,IF(COUNTIFS(C$2:C6606,C6606,G$2:G6606,1)=1,COUNTIFS($C:$C,C6606,$G:$G,1)+ROW()/10000000,""),"")</f>
        <v/>
      </c>
      <c r="Q6606" s="0" t="str">
        <f aca="false">IF(K6606=1,IF(COUNTIFS(C$2:C6606,C6606,K$2:K6606,1)=1,1,0),"")</f>
        <v/>
      </c>
      <c r="R6606" s="0" t="str">
        <f aca="false">IF(M6606=1,IF(COUNTIFS(C$2:C6606,C6606,M$2:M6606,1)=1,1,0),"")</f>
        <v/>
      </c>
      <c r="S6606" s="0" t="str">
        <f aca="false">IF(L6606=1,IF(COUNTIFS(C$2:C6606,C6606,L$2:L6606,1)=1,1,0),"")</f>
        <v/>
      </c>
      <c r="T6606" s="38" t="str">
        <f aca="false">IF(N6606="","",N6606+ROW()/10000000)</f>
        <v/>
      </c>
      <c r="U6606" s="0" t="str">
        <f aca="false">IF(G6606=1,IF(B6606="",1,0),"")</f>
        <v/>
      </c>
    </row>
    <row r="6607" customFormat="false" ht="15" hidden="false" customHeight="false" outlineLevel="0" collapsed="false">
      <c r="A6607" s="35"/>
      <c r="B6607" s="35"/>
      <c r="G6607" s="0" t="str">
        <f aca="false">IF(A6607="","",IF(AND(A6607&gt;=Debut,A6607&lt;Fin),1,0))</f>
        <v/>
      </c>
      <c r="H6607" s="0" t="str">
        <f aca="false">IF(G6607=1,INT(ROUND((A6607-Debut)*86400,0)/600),"")</f>
        <v/>
      </c>
      <c r="I6607" s="0" t="str">
        <f aca="false">IF(G6607=1,INT(ROUND((A6607-Debut)*86400,0)/3600),"")</f>
        <v/>
      </c>
      <c r="J6607" s="0" t="str">
        <f aca="false">IF(OR(A6607="",B6607=""),"",ROUND((B6607-A6607)*86400,0))</f>
        <v/>
      </c>
      <c r="K6607" s="37" t="str">
        <f aca="false">IF(G6607=1,IF(COUNTIFS($C:$C,C6607,$G:$G,1,$A:$A,"&gt;="&amp;(A6607-FenetreInterm/86400),$A:$A,"&lt;="&amp;A6607)&gt;=NbInterm,1,0),"")</f>
        <v/>
      </c>
      <c r="L6607" s="37" t="str">
        <f aca="false">IF(G6607=1,IF(B6607="",0,IF(J6607&lt;SeuilFugitive,1,0)),"")</f>
        <v/>
      </c>
      <c r="M6607" s="37" t="str">
        <f aca="false">IF(G6607=1,IF(B6607="",IF((Fin-A6607)*24&gt;SeuilFigee,1,0),IF(J6607&gt;SeuilFigee*3600,1,0)),"")</f>
        <v/>
      </c>
      <c r="N6607" s="0" t="str">
        <f aca="false">IF(G6607=1,IF(COUNTIF(H$2:H6607,H6607)=1,COUNTIF($H:$H,H6607),""),"")</f>
        <v/>
      </c>
      <c r="O6607" s="0" t="str">
        <f aca="false">IF(G6607=1,IF(COUNTIF(I$2:I6607,I6607)=1,COUNTIF($I:$I,I6607),""),"")</f>
        <v/>
      </c>
      <c r="P6607" s="38" t="str">
        <f aca="false">IF(G6607=1,IF(COUNTIFS(C$2:C6607,C6607,G$2:G6607,1)=1,COUNTIFS($C:$C,C6607,$G:$G,1)+ROW()/10000000,""),"")</f>
        <v/>
      </c>
      <c r="Q6607" s="0" t="str">
        <f aca="false">IF(K6607=1,IF(COUNTIFS(C$2:C6607,C6607,K$2:K6607,1)=1,1,0),"")</f>
        <v/>
      </c>
      <c r="R6607" s="0" t="str">
        <f aca="false">IF(M6607=1,IF(COUNTIFS(C$2:C6607,C6607,M$2:M6607,1)=1,1,0),"")</f>
        <v/>
      </c>
      <c r="S6607" s="0" t="str">
        <f aca="false">IF(L6607=1,IF(COUNTIFS(C$2:C6607,C6607,L$2:L6607,1)=1,1,0),"")</f>
        <v/>
      </c>
      <c r="T6607" s="38" t="str">
        <f aca="false">IF(N6607="","",N6607+ROW()/10000000)</f>
        <v/>
      </c>
      <c r="U6607" s="0" t="str">
        <f aca="false">IF(G6607=1,IF(B6607="",1,0),"")</f>
        <v/>
      </c>
    </row>
    <row r="6608" customFormat="false" ht="15" hidden="false" customHeight="false" outlineLevel="0" collapsed="false">
      <c r="A6608" s="35"/>
      <c r="B6608" s="35"/>
      <c r="G6608" s="0" t="str">
        <f aca="false">IF(A6608="","",IF(AND(A6608&gt;=Debut,A6608&lt;Fin),1,0))</f>
        <v/>
      </c>
      <c r="H6608" s="0" t="str">
        <f aca="false">IF(G6608=1,INT(ROUND((A6608-Debut)*86400,0)/600),"")</f>
        <v/>
      </c>
      <c r="I6608" s="0" t="str">
        <f aca="false">IF(G6608=1,INT(ROUND((A6608-Debut)*86400,0)/3600),"")</f>
        <v/>
      </c>
      <c r="J6608" s="0" t="str">
        <f aca="false">IF(OR(A6608="",B6608=""),"",ROUND((B6608-A6608)*86400,0))</f>
        <v/>
      </c>
      <c r="K6608" s="37" t="str">
        <f aca="false">IF(G6608=1,IF(COUNTIFS($C:$C,C6608,$G:$G,1,$A:$A,"&gt;="&amp;(A6608-FenetreInterm/86400),$A:$A,"&lt;="&amp;A6608)&gt;=NbInterm,1,0),"")</f>
        <v/>
      </c>
      <c r="L6608" s="37" t="str">
        <f aca="false">IF(G6608=1,IF(B6608="",0,IF(J6608&lt;SeuilFugitive,1,0)),"")</f>
        <v/>
      </c>
      <c r="M6608" s="37" t="str">
        <f aca="false">IF(G6608=1,IF(B6608="",IF((Fin-A6608)*24&gt;SeuilFigee,1,0),IF(J6608&gt;SeuilFigee*3600,1,0)),"")</f>
        <v/>
      </c>
      <c r="N6608" s="0" t="str">
        <f aca="false">IF(G6608=1,IF(COUNTIF(H$2:H6608,H6608)=1,COUNTIF($H:$H,H6608),""),"")</f>
        <v/>
      </c>
      <c r="O6608" s="0" t="str">
        <f aca="false">IF(G6608=1,IF(COUNTIF(I$2:I6608,I6608)=1,COUNTIF($I:$I,I6608),""),"")</f>
        <v/>
      </c>
      <c r="P6608" s="38" t="str">
        <f aca="false">IF(G6608=1,IF(COUNTIFS(C$2:C6608,C6608,G$2:G6608,1)=1,COUNTIFS($C:$C,C6608,$G:$G,1)+ROW()/10000000,""),"")</f>
        <v/>
      </c>
      <c r="Q6608" s="0" t="str">
        <f aca="false">IF(K6608=1,IF(COUNTIFS(C$2:C6608,C6608,K$2:K6608,1)=1,1,0),"")</f>
        <v/>
      </c>
      <c r="R6608" s="0" t="str">
        <f aca="false">IF(M6608=1,IF(COUNTIFS(C$2:C6608,C6608,M$2:M6608,1)=1,1,0),"")</f>
        <v/>
      </c>
      <c r="S6608" s="0" t="str">
        <f aca="false">IF(L6608=1,IF(COUNTIFS(C$2:C6608,C6608,L$2:L6608,1)=1,1,0),"")</f>
        <v/>
      </c>
      <c r="T6608" s="38" t="str">
        <f aca="false">IF(N6608="","",N6608+ROW()/10000000)</f>
        <v/>
      </c>
      <c r="U6608" s="0" t="str">
        <f aca="false">IF(G6608=1,IF(B6608="",1,0),"")</f>
        <v/>
      </c>
    </row>
    <row r="6609" customFormat="false" ht="15" hidden="false" customHeight="false" outlineLevel="0" collapsed="false">
      <c r="A6609" s="35"/>
      <c r="B6609" s="35"/>
      <c r="G6609" s="0" t="str">
        <f aca="false">IF(A6609="","",IF(AND(A6609&gt;=Debut,A6609&lt;Fin),1,0))</f>
        <v/>
      </c>
      <c r="H6609" s="0" t="str">
        <f aca="false">IF(G6609=1,INT(ROUND((A6609-Debut)*86400,0)/600),"")</f>
        <v/>
      </c>
      <c r="I6609" s="0" t="str">
        <f aca="false">IF(G6609=1,INT(ROUND((A6609-Debut)*86400,0)/3600),"")</f>
        <v/>
      </c>
      <c r="J6609" s="0" t="str">
        <f aca="false">IF(OR(A6609="",B6609=""),"",ROUND((B6609-A6609)*86400,0))</f>
        <v/>
      </c>
      <c r="K6609" s="37" t="str">
        <f aca="false">IF(G6609=1,IF(COUNTIFS($C:$C,C6609,$G:$G,1,$A:$A,"&gt;="&amp;(A6609-FenetreInterm/86400),$A:$A,"&lt;="&amp;A6609)&gt;=NbInterm,1,0),"")</f>
        <v/>
      </c>
      <c r="L6609" s="37" t="str">
        <f aca="false">IF(G6609=1,IF(B6609="",0,IF(J6609&lt;SeuilFugitive,1,0)),"")</f>
        <v/>
      </c>
      <c r="M6609" s="37" t="str">
        <f aca="false">IF(G6609=1,IF(B6609="",IF((Fin-A6609)*24&gt;SeuilFigee,1,0),IF(J6609&gt;SeuilFigee*3600,1,0)),"")</f>
        <v/>
      </c>
      <c r="N6609" s="0" t="str">
        <f aca="false">IF(G6609=1,IF(COUNTIF(H$2:H6609,H6609)=1,COUNTIF($H:$H,H6609),""),"")</f>
        <v/>
      </c>
      <c r="O6609" s="0" t="str">
        <f aca="false">IF(G6609=1,IF(COUNTIF(I$2:I6609,I6609)=1,COUNTIF($I:$I,I6609),""),"")</f>
        <v/>
      </c>
      <c r="P6609" s="38" t="str">
        <f aca="false">IF(G6609=1,IF(COUNTIFS(C$2:C6609,C6609,G$2:G6609,1)=1,COUNTIFS($C:$C,C6609,$G:$G,1)+ROW()/10000000,""),"")</f>
        <v/>
      </c>
      <c r="Q6609" s="0" t="str">
        <f aca="false">IF(K6609=1,IF(COUNTIFS(C$2:C6609,C6609,K$2:K6609,1)=1,1,0),"")</f>
        <v/>
      </c>
      <c r="R6609" s="0" t="str">
        <f aca="false">IF(M6609=1,IF(COUNTIFS(C$2:C6609,C6609,M$2:M6609,1)=1,1,0),"")</f>
        <v/>
      </c>
      <c r="S6609" s="0" t="str">
        <f aca="false">IF(L6609=1,IF(COUNTIFS(C$2:C6609,C6609,L$2:L6609,1)=1,1,0),"")</f>
        <v/>
      </c>
      <c r="T6609" s="38" t="str">
        <f aca="false">IF(N6609="","",N6609+ROW()/10000000)</f>
        <v/>
      </c>
      <c r="U6609" s="0" t="str">
        <f aca="false">IF(G6609=1,IF(B6609="",1,0),"")</f>
        <v/>
      </c>
    </row>
    <row r="6610" customFormat="false" ht="15" hidden="false" customHeight="false" outlineLevel="0" collapsed="false">
      <c r="A6610" s="35"/>
      <c r="B6610" s="35"/>
      <c r="G6610" s="0" t="str">
        <f aca="false">IF(A6610="","",IF(AND(A6610&gt;=Debut,A6610&lt;Fin),1,0))</f>
        <v/>
      </c>
      <c r="H6610" s="0" t="str">
        <f aca="false">IF(G6610=1,INT(ROUND((A6610-Debut)*86400,0)/600),"")</f>
        <v/>
      </c>
      <c r="I6610" s="0" t="str">
        <f aca="false">IF(G6610=1,INT(ROUND((A6610-Debut)*86400,0)/3600),"")</f>
        <v/>
      </c>
      <c r="J6610" s="0" t="str">
        <f aca="false">IF(OR(A6610="",B6610=""),"",ROUND((B6610-A6610)*86400,0))</f>
        <v/>
      </c>
      <c r="K6610" s="37" t="str">
        <f aca="false">IF(G6610=1,IF(COUNTIFS($C:$C,C6610,$G:$G,1,$A:$A,"&gt;="&amp;(A6610-FenetreInterm/86400),$A:$A,"&lt;="&amp;A6610)&gt;=NbInterm,1,0),"")</f>
        <v/>
      </c>
      <c r="L6610" s="37" t="str">
        <f aca="false">IF(G6610=1,IF(B6610="",0,IF(J6610&lt;SeuilFugitive,1,0)),"")</f>
        <v/>
      </c>
      <c r="M6610" s="37" t="str">
        <f aca="false">IF(G6610=1,IF(B6610="",IF((Fin-A6610)*24&gt;SeuilFigee,1,0),IF(J6610&gt;SeuilFigee*3600,1,0)),"")</f>
        <v/>
      </c>
      <c r="N6610" s="0" t="str">
        <f aca="false">IF(G6610=1,IF(COUNTIF(H$2:H6610,H6610)=1,COUNTIF($H:$H,H6610),""),"")</f>
        <v/>
      </c>
      <c r="O6610" s="0" t="str">
        <f aca="false">IF(G6610=1,IF(COUNTIF(I$2:I6610,I6610)=1,COUNTIF($I:$I,I6610),""),"")</f>
        <v/>
      </c>
      <c r="P6610" s="38" t="str">
        <f aca="false">IF(G6610=1,IF(COUNTIFS(C$2:C6610,C6610,G$2:G6610,1)=1,COUNTIFS($C:$C,C6610,$G:$G,1)+ROW()/10000000,""),"")</f>
        <v/>
      </c>
      <c r="Q6610" s="0" t="str">
        <f aca="false">IF(K6610=1,IF(COUNTIFS(C$2:C6610,C6610,K$2:K6610,1)=1,1,0),"")</f>
        <v/>
      </c>
      <c r="R6610" s="0" t="str">
        <f aca="false">IF(M6610=1,IF(COUNTIFS(C$2:C6610,C6610,M$2:M6610,1)=1,1,0),"")</f>
        <v/>
      </c>
      <c r="S6610" s="0" t="str">
        <f aca="false">IF(L6610=1,IF(COUNTIFS(C$2:C6610,C6610,L$2:L6610,1)=1,1,0),"")</f>
        <v/>
      </c>
      <c r="T6610" s="38" t="str">
        <f aca="false">IF(N6610="","",N6610+ROW()/10000000)</f>
        <v/>
      </c>
      <c r="U6610" s="0" t="str">
        <f aca="false">IF(G6610=1,IF(B6610="",1,0),"")</f>
        <v/>
      </c>
    </row>
    <row r="6611" customFormat="false" ht="15" hidden="false" customHeight="false" outlineLevel="0" collapsed="false">
      <c r="A6611" s="35"/>
      <c r="B6611" s="35"/>
      <c r="G6611" s="0" t="str">
        <f aca="false">IF(A6611="","",IF(AND(A6611&gt;=Debut,A6611&lt;Fin),1,0))</f>
        <v/>
      </c>
      <c r="H6611" s="0" t="str">
        <f aca="false">IF(G6611=1,INT(ROUND((A6611-Debut)*86400,0)/600),"")</f>
        <v/>
      </c>
      <c r="I6611" s="0" t="str">
        <f aca="false">IF(G6611=1,INT(ROUND((A6611-Debut)*86400,0)/3600),"")</f>
        <v/>
      </c>
      <c r="J6611" s="0" t="str">
        <f aca="false">IF(OR(A6611="",B6611=""),"",ROUND((B6611-A6611)*86400,0))</f>
        <v/>
      </c>
      <c r="K6611" s="37" t="str">
        <f aca="false">IF(G6611=1,IF(COUNTIFS($C:$C,C6611,$G:$G,1,$A:$A,"&gt;="&amp;(A6611-FenetreInterm/86400),$A:$A,"&lt;="&amp;A6611)&gt;=NbInterm,1,0),"")</f>
        <v/>
      </c>
      <c r="L6611" s="37" t="str">
        <f aca="false">IF(G6611=1,IF(B6611="",0,IF(J6611&lt;SeuilFugitive,1,0)),"")</f>
        <v/>
      </c>
      <c r="M6611" s="37" t="str">
        <f aca="false">IF(G6611=1,IF(B6611="",IF((Fin-A6611)*24&gt;SeuilFigee,1,0),IF(J6611&gt;SeuilFigee*3600,1,0)),"")</f>
        <v/>
      </c>
      <c r="N6611" s="0" t="str">
        <f aca="false">IF(G6611=1,IF(COUNTIF(H$2:H6611,H6611)=1,COUNTIF($H:$H,H6611),""),"")</f>
        <v/>
      </c>
      <c r="O6611" s="0" t="str">
        <f aca="false">IF(G6611=1,IF(COUNTIF(I$2:I6611,I6611)=1,COUNTIF($I:$I,I6611),""),"")</f>
        <v/>
      </c>
      <c r="P6611" s="38" t="str">
        <f aca="false">IF(G6611=1,IF(COUNTIFS(C$2:C6611,C6611,G$2:G6611,1)=1,COUNTIFS($C:$C,C6611,$G:$G,1)+ROW()/10000000,""),"")</f>
        <v/>
      </c>
      <c r="Q6611" s="0" t="str">
        <f aca="false">IF(K6611=1,IF(COUNTIFS(C$2:C6611,C6611,K$2:K6611,1)=1,1,0),"")</f>
        <v/>
      </c>
      <c r="R6611" s="0" t="str">
        <f aca="false">IF(M6611=1,IF(COUNTIFS(C$2:C6611,C6611,M$2:M6611,1)=1,1,0),"")</f>
        <v/>
      </c>
      <c r="S6611" s="0" t="str">
        <f aca="false">IF(L6611=1,IF(COUNTIFS(C$2:C6611,C6611,L$2:L6611,1)=1,1,0),"")</f>
        <v/>
      </c>
      <c r="T6611" s="38" t="str">
        <f aca="false">IF(N6611="","",N6611+ROW()/10000000)</f>
        <v/>
      </c>
      <c r="U6611" s="0" t="str">
        <f aca="false">IF(G6611=1,IF(B6611="",1,0),"")</f>
        <v/>
      </c>
    </row>
    <row r="6612" customFormat="false" ht="15" hidden="false" customHeight="false" outlineLevel="0" collapsed="false">
      <c r="A6612" s="35"/>
      <c r="B6612" s="35"/>
      <c r="G6612" s="0" t="str">
        <f aca="false">IF(A6612="","",IF(AND(A6612&gt;=Debut,A6612&lt;Fin),1,0))</f>
        <v/>
      </c>
      <c r="H6612" s="0" t="str">
        <f aca="false">IF(G6612=1,INT(ROUND((A6612-Debut)*86400,0)/600),"")</f>
        <v/>
      </c>
      <c r="I6612" s="0" t="str">
        <f aca="false">IF(G6612=1,INT(ROUND((A6612-Debut)*86400,0)/3600),"")</f>
        <v/>
      </c>
      <c r="J6612" s="0" t="str">
        <f aca="false">IF(OR(A6612="",B6612=""),"",ROUND((B6612-A6612)*86400,0))</f>
        <v/>
      </c>
      <c r="K6612" s="37" t="str">
        <f aca="false">IF(G6612=1,IF(COUNTIFS($C:$C,C6612,$G:$G,1,$A:$A,"&gt;="&amp;(A6612-FenetreInterm/86400),$A:$A,"&lt;="&amp;A6612)&gt;=NbInterm,1,0),"")</f>
        <v/>
      </c>
      <c r="L6612" s="37" t="str">
        <f aca="false">IF(G6612=1,IF(B6612="",0,IF(J6612&lt;SeuilFugitive,1,0)),"")</f>
        <v/>
      </c>
      <c r="M6612" s="37" t="str">
        <f aca="false">IF(G6612=1,IF(B6612="",IF((Fin-A6612)*24&gt;SeuilFigee,1,0),IF(J6612&gt;SeuilFigee*3600,1,0)),"")</f>
        <v/>
      </c>
      <c r="N6612" s="0" t="str">
        <f aca="false">IF(G6612=1,IF(COUNTIF(H$2:H6612,H6612)=1,COUNTIF($H:$H,H6612),""),"")</f>
        <v/>
      </c>
      <c r="O6612" s="0" t="str">
        <f aca="false">IF(G6612=1,IF(COUNTIF(I$2:I6612,I6612)=1,COUNTIF($I:$I,I6612),""),"")</f>
        <v/>
      </c>
      <c r="P6612" s="38" t="str">
        <f aca="false">IF(G6612=1,IF(COUNTIFS(C$2:C6612,C6612,G$2:G6612,1)=1,COUNTIFS($C:$C,C6612,$G:$G,1)+ROW()/10000000,""),"")</f>
        <v/>
      </c>
      <c r="Q6612" s="0" t="str">
        <f aca="false">IF(K6612=1,IF(COUNTIFS(C$2:C6612,C6612,K$2:K6612,1)=1,1,0),"")</f>
        <v/>
      </c>
      <c r="R6612" s="0" t="str">
        <f aca="false">IF(M6612=1,IF(COUNTIFS(C$2:C6612,C6612,M$2:M6612,1)=1,1,0),"")</f>
        <v/>
      </c>
      <c r="S6612" s="0" t="str">
        <f aca="false">IF(L6612=1,IF(COUNTIFS(C$2:C6612,C6612,L$2:L6612,1)=1,1,0),"")</f>
        <v/>
      </c>
      <c r="T6612" s="38" t="str">
        <f aca="false">IF(N6612="","",N6612+ROW()/10000000)</f>
        <v/>
      </c>
      <c r="U6612" s="0" t="str">
        <f aca="false">IF(G6612=1,IF(B6612="",1,0),"")</f>
        <v/>
      </c>
    </row>
    <row r="6613" customFormat="false" ht="15" hidden="false" customHeight="false" outlineLevel="0" collapsed="false">
      <c r="A6613" s="35"/>
      <c r="B6613" s="35"/>
      <c r="G6613" s="0" t="str">
        <f aca="false">IF(A6613="","",IF(AND(A6613&gt;=Debut,A6613&lt;Fin),1,0))</f>
        <v/>
      </c>
      <c r="H6613" s="0" t="str">
        <f aca="false">IF(G6613=1,INT(ROUND((A6613-Debut)*86400,0)/600),"")</f>
        <v/>
      </c>
      <c r="I6613" s="0" t="str">
        <f aca="false">IF(G6613=1,INT(ROUND((A6613-Debut)*86400,0)/3600),"")</f>
        <v/>
      </c>
      <c r="J6613" s="0" t="str">
        <f aca="false">IF(OR(A6613="",B6613=""),"",ROUND((B6613-A6613)*86400,0))</f>
        <v/>
      </c>
      <c r="K6613" s="37" t="str">
        <f aca="false">IF(G6613=1,IF(COUNTIFS($C:$C,C6613,$G:$G,1,$A:$A,"&gt;="&amp;(A6613-FenetreInterm/86400),$A:$A,"&lt;="&amp;A6613)&gt;=NbInterm,1,0),"")</f>
        <v/>
      </c>
      <c r="L6613" s="37" t="str">
        <f aca="false">IF(G6613=1,IF(B6613="",0,IF(J6613&lt;SeuilFugitive,1,0)),"")</f>
        <v/>
      </c>
      <c r="M6613" s="37" t="str">
        <f aca="false">IF(G6613=1,IF(B6613="",IF((Fin-A6613)*24&gt;SeuilFigee,1,0),IF(J6613&gt;SeuilFigee*3600,1,0)),"")</f>
        <v/>
      </c>
      <c r="N6613" s="0" t="str">
        <f aca="false">IF(G6613=1,IF(COUNTIF(H$2:H6613,H6613)=1,COUNTIF($H:$H,H6613),""),"")</f>
        <v/>
      </c>
      <c r="O6613" s="0" t="str">
        <f aca="false">IF(G6613=1,IF(COUNTIF(I$2:I6613,I6613)=1,COUNTIF($I:$I,I6613),""),"")</f>
        <v/>
      </c>
      <c r="P6613" s="38" t="str">
        <f aca="false">IF(G6613=1,IF(COUNTIFS(C$2:C6613,C6613,G$2:G6613,1)=1,COUNTIFS($C:$C,C6613,$G:$G,1)+ROW()/10000000,""),"")</f>
        <v/>
      </c>
      <c r="Q6613" s="0" t="str">
        <f aca="false">IF(K6613=1,IF(COUNTIFS(C$2:C6613,C6613,K$2:K6613,1)=1,1,0),"")</f>
        <v/>
      </c>
      <c r="R6613" s="0" t="str">
        <f aca="false">IF(M6613=1,IF(COUNTIFS(C$2:C6613,C6613,M$2:M6613,1)=1,1,0),"")</f>
        <v/>
      </c>
      <c r="S6613" s="0" t="str">
        <f aca="false">IF(L6613=1,IF(COUNTIFS(C$2:C6613,C6613,L$2:L6613,1)=1,1,0),"")</f>
        <v/>
      </c>
      <c r="T6613" s="38" t="str">
        <f aca="false">IF(N6613="","",N6613+ROW()/10000000)</f>
        <v/>
      </c>
      <c r="U6613" s="0" t="str">
        <f aca="false">IF(G6613=1,IF(B6613="",1,0),"")</f>
        <v/>
      </c>
    </row>
    <row r="6614" customFormat="false" ht="15" hidden="false" customHeight="false" outlineLevel="0" collapsed="false">
      <c r="A6614" s="35"/>
      <c r="B6614" s="35"/>
      <c r="G6614" s="0" t="str">
        <f aca="false">IF(A6614="","",IF(AND(A6614&gt;=Debut,A6614&lt;Fin),1,0))</f>
        <v/>
      </c>
      <c r="H6614" s="0" t="str">
        <f aca="false">IF(G6614=1,INT(ROUND((A6614-Debut)*86400,0)/600),"")</f>
        <v/>
      </c>
      <c r="I6614" s="0" t="str">
        <f aca="false">IF(G6614=1,INT(ROUND((A6614-Debut)*86400,0)/3600),"")</f>
        <v/>
      </c>
      <c r="J6614" s="0" t="str">
        <f aca="false">IF(OR(A6614="",B6614=""),"",ROUND((B6614-A6614)*86400,0))</f>
        <v/>
      </c>
      <c r="K6614" s="37" t="str">
        <f aca="false">IF(G6614=1,IF(COUNTIFS($C:$C,C6614,$G:$G,1,$A:$A,"&gt;="&amp;(A6614-FenetreInterm/86400),$A:$A,"&lt;="&amp;A6614)&gt;=NbInterm,1,0),"")</f>
        <v/>
      </c>
      <c r="L6614" s="37" t="str">
        <f aca="false">IF(G6614=1,IF(B6614="",0,IF(J6614&lt;SeuilFugitive,1,0)),"")</f>
        <v/>
      </c>
      <c r="M6614" s="37" t="str">
        <f aca="false">IF(G6614=1,IF(B6614="",IF((Fin-A6614)*24&gt;SeuilFigee,1,0),IF(J6614&gt;SeuilFigee*3600,1,0)),"")</f>
        <v/>
      </c>
      <c r="N6614" s="0" t="str">
        <f aca="false">IF(G6614=1,IF(COUNTIF(H$2:H6614,H6614)=1,COUNTIF($H:$H,H6614),""),"")</f>
        <v/>
      </c>
      <c r="O6614" s="0" t="str">
        <f aca="false">IF(G6614=1,IF(COUNTIF(I$2:I6614,I6614)=1,COUNTIF($I:$I,I6614),""),"")</f>
        <v/>
      </c>
      <c r="P6614" s="38" t="str">
        <f aca="false">IF(G6614=1,IF(COUNTIFS(C$2:C6614,C6614,G$2:G6614,1)=1,COUNTIFS($C:$C,C6614,$G:$G,1)+ROW()/10000000,""),"")</f>
        <v/>
      </c>
      <c r="Q6614" s="0" t="str">
        <f aca="false">IF(K6614=1,IF(COUNTIFS(C$2:C6614,C6614,K$2:K6614,1)=1,1,0),"")</f>
        <v/>
      </c>
      <c r="R6614" s="0" t="str">
        <f aca="false">IF(M6614=1,IF(COUNTIFS(C$2:C6614,C6614,M$2:M6614,1)=1,1,0),"")</f>
        <v/>
      </c>
      <c r="S6614" s="0" t="str">
        <f aca="false">IF(L6614=1,IF(COUNTIFS(C$2:C6614,C6614,L$2:L6614,1)=1,1,0),"")</f>
        <v/>
      </c>
      <c r="T6614" s="38" t="str">
        <f aca="false">IF(N6614="","",N6614+ROW()/10000000)</f>
        <v/>
      </c>
      <c r="U6614" s="0" t="str">
        <f aca="false">IF(G6614=1,IF(B6614="",1,0),"")</f>
        <v/>
      </c>
    </row>
    <row r="6615" customFormat="false" ht="15" hidden="false" customHeight="false" outlineLevel="0" collapsed="false">
      <c r="A6615" s="35"/>
      <c r="B6615" s="35"/>
      <c r="G6615" s="0" t="str">
        <f aca="false">IF(A6615="","",IF(AND(A6615&gt;=Debut,A6615&lt;Fin),1,0))</f>
        <v/>
      </c>
      <c r="H6615" s="0" t="str">
        <f aca="false">IF(G6615=1,INT(ROUND((A6615-Debut)*86400,0)/600),"")</f>
        <v/>
      </c>
      <c r="I6615" s="0" t="str">
        <f aca="false">IF(G6615=1,INT(ROUND((A6615-Debut)*86400,0)/3600),"")</f>
        <v/>
      </c>
      <c r="J6615" s="0" t="str">
        <f aca="false">IF(OR(A6615="",B6615=""),"",ROUND((B6615-A6615)*86400,0))</f>
        <v/>
      </c>
      <c r="K6615" s="37" t="str">
        <f aca="false">IF(G6615=1,IF(COUNTIFS($C:$C,C6615,$G:$G,1,$A:$A,"&gt;="&amp;(A6615-FenetreInterm/86400),$A:$A,"&lt;="&amp;A6615)&gt;=NbInterm,1,0),"")</f>
        <v/>
      </c>
      <c r="L6615" s="37" t="str">
        <f aca="false">IF(G6615=1,IF(B6615="",0,IF(J6615&lt;SeuilFugitive,1,0)),"")</f>
        <v/>
      </c>
      <c r="M6615" s="37" t="str">
        <f aca="false">IF(G6615=1,IF(B6615="",IF((Fin-A6615)*24&gt;SeuilFigee,1,0),IF(J6615&gt;SeuilFigee*3600,1,0)),"")</f>
        <v/>
      </c>
      <c r="N6615" s="0" t="str">
        <f aca="false">IF(G6615=1,IF(COUNTIF(H$2:H6615,H6615)=1,COUNTIF($H:$H,H6615),""),"")</f>
        <v/>
      </c>
      <c r="O6615" s="0" t="str">
        <f aca="false">IF(G6615=1,IF(COUNTIF(I$2:I6615,I6615)=1,COUNTIF($I:$I,I6615),""),"")</f>
        <v/>
      </c>
      <c r="P6615" s="38" t="str">
        <f aca="false">IF(G6615=1,IF(COUNTIFS(C$2:C6615,C6615,G$2:G6615,1)=1,COUNTIFS($C:$C,C6615,$G:$G,1)+ROW()/10000000,""),"")</f>
        <v/>
      </c>
      <c r="Q6615" s="0" t="str">
        <f aca="false">IF(K6615=1,IF(COUNTIFS(C$2:C6615,C6615,K$2:K6615,1)=1,1,0),"")</f>
        <v/>
      </c>
      <c r="R6615" s="0" t="str">
        <f aca="false">IF(M6615=1,IF(COUNTIFS(C$2:C6615,C6615,M$2:M6615,1)=1,1,0),"")</f>
        <v/>
      </c>
      <c r="S6615" s="0" t="str">
        <f aca="false">IF(L6615=1,IF(COUNTIFS(C$2:C6615,C6615,L$2:L6615,1)=1,1,0),"")</f>
        <v/>
      </c>
      <c r="T6615" s="38" t="str">
        <f aca="false">IF(N6615="","",N6615+ROW()/10000000)</f>
        <v/>
      </c>
      <c r="U6615" s="0" t="str">
        <f aca="false">IF(G6615=1,IF(B6615="",1,0),"")</f>
        <v/>
      </c>
    </row>
    <row r="6616" customFormat="false" ht="15" hidden="false" customHeight="false" outlineLevel="0" collapsed="false">
      <c r="A6616" s="35"/>
      <c r="B6616" s="35"/>
      <c r="G6616" s="0" t="str">
        <f aca="false">IF(A6616="","",IF(AND(A6616&gt;=Debut,A6616&lt;Fin),1,0))</f>
        <v/>
      </c>
      <c r="H6616" s="0" t="str">
        <f aca="false">IF(G6616=1,INT(ROUND((A6616-Debut)*86400,0)/600),"")</f>
        <v/>
      </c>
      <c r="I6616" s="0" t="str">
        <f aca="false">IF(G6616=1,INT(ROUND((A6616-Debut)*86400,0)/3600),"")</f>
        <v/>
      </c>
      <c r="J6616" s="0" t="str">
        <f aca="false">IF(OR(A6616="",B6616=""),"",ROUND((B6616-A6616)*86400,0))</f>
        <v/>
      </c>
      <c r="K6616" s="37" t="str">
        <f aca="false">IF(G6616=1,IF(COUNTIFS($C:$C,C6616,$G:$G,1,$A:$A,"&gt;="&amp;(A6616-FenetreInterm/86400),$A:$A,"&lt;="&amp;A6616)&gt;=NbInterm,1,0),"")</f>
        <v/>
      </c>
      <c r="L6616" s="37" t="str">
        <f aca="false">IF(G6616=1,IF(B6616="",0,IF(J6616&lt;SeuilFugitive,1,0)),"")</f>
        <v/>
      </c>
      <c r="M6616" s="37" t="str">
        <f aca="false">IF(G6616=1,IF(B6616="",IF((Fin-A6616)*24&gt;SeuilFigee,1,0),IF(J6616&gt;SeuilFigee*3600,1,0)),"")</f>
        <v/>
      </c>
      <c r="N6616" s="0" t="str">
        <f aca="false">IF(G6616=1,IF(COUNTIF(H$2:H6616,H6616)=1,COUNTIF($H:$H,H6616),""),"")</f>
        <v/>
      </c>
      <c r="O6616" s="0" t="str">
        <f aca="false">IF(G6616=1,IF(COUNTIF(I$2:I6616,I6616)=1,COUNTIF($I:$I,I6616),""),"")</f>
        <v/>
      </c>
      <c r="P6616" s="38" t="str">
        <f aca="false">IF(G6616=1,IF(COUNTIFS(C$2:C6616,C6616,G$2:G6616,1)=1,COUNTIFS($C:$C,C6616,$G:$G,1)+ROW()/10000000,""),"")</f>
        <v/>
      </c>
      <c r="Q6616" s="0" t="str">
        <f aca="false">IF(K6616=1,IF(COUNTIFS(C$2:C6616,C6616,K$2:K6616,1)=1,1,0),"")</f>
        <v/>
      </c>
      <c r="R6616" s="0" t="str">
        <f aca="false">IF(M6616=1,IF(COUNTIFS(C$2:C6616,C6616,M$2:M6616,1)=1,1,0),"")</f>
        <v/>
      </c>
      <c r="S6616" s="0" t="str">
        <f aca="false">IF(L6616=1,IF(COUNTIFS(C$2:C6616,C6616,L$2:L6616,1)=1,1,0),"")</f>
        <v/>
      </c>
      <c r="T6616" s="38" t="str">
        <f aca="false">IF(N6616="","",N6616+ROW()/10000000)</f>
        <v/>
      </c>
      <c r="U6616" s="0" t="str">
        <f aca="false">IF(G6616=1,IF(B6616="",1,0),"")</f>
        <v/>
      </c>
    </row>
    <row r="6617" customFormat="false" ht="15" hidden="false" customHeight="false" outlineLevel="0" collapsed="false">
      <c r="A6617" s="35"/>
      <c r="B6617" s="35"/>
      <c r="G6617" s="0" t="str">
        <f aca="false">IF(A6617="","",IF(AND(A6617&gt;=Debut,A6617&lt;Fin),1,0))</f>
        <v/>
      </c>
      <c r="H6617" s="0" t="str">
        <f aca="false">IF(G6617=1,INT(ROUND((A6617-Debut)*86400,0)/600),"")</f>
        <v/>
      </c>
      <c r="I6617" s="0" t="str">
        <f aca="false">IF(G6617=1,INT(ROUND((A6617-Debut)*86400,0)/3600),"")</f>
        <v/>
      </c>
      <c r="J6617" s="0" t="str">
        <f aca="false">IF(OR(A6617="",B6617=""),"",ROUND((B6617-A6617)*86400,0))</f>
        <v/>
      </c>
      <c r="K6617" s="37" t="str">
        <f aca="false">IF(G6617=1,IF(COUNTIFS($C:$C,C6617,$G:$G,1,$A:$A,"&gt;="&amp;(A6617-FenetreInterm/86400),$A:$A,"&lt;="&amp;A6617)&gt;=NbInterm,1,0),"")</f>
        <v/>
      </c>
      <c r="L6617" s="37" t="str">
        <f aca="false">IF(G6617=1,IF(B6617="",0,IF(J6617&lt;SeuilFugitive,1,0)),"")</f>
        <v/>
      </c>
      <c r="M6617" s="37" t="str">
        <f aca="false">IF(G6617=1,IF(B6617="",IF((Fin-A6617)*24&gt;SeuilFigee,1,0),IF(J6617&gt;SeuilFigee*3600,1,0)),"")</f>
        <v/>
      </c>
      <c r="N6617" s="0" t="str">
        <f aca="false">IF(G6617=1,IF(COUNTIF(H$2:H6617,H6617)=1,COUNTIF($H:$H,H6617),""),"")</f>
        <v/>
      </c>
      <c r="O6617" s="0" t="str">
        <f aca="false">IF(G6617=1,IF(COUNTIF(I$2:I6617,I6617)=1,COUNTIF($I:$I,I6617),""),"")</f>
        <v/>
      </c>
      <c r="P6617" s="38" t="str">
        <f aca="false">IF(G6617=1,IF(COUNTIFS(C$2:C6617,C6617,G$2:G6617,1)=1,COUNTIFS($C:$C,C6617,$G:$G,1)+ROW()/10000000,""),"")</f>
        <v/>
      </c>
      <c r="Q6617" s="0" t="str">
        <f aca="false">IF(K6617=1,IF(COUNTIFS(C$2:C6617,C6617,K$2:K6617,1)=1,1,0),"")</f>
        <v/>
      </c>
      <c r="R6617" s="0" t="str">
        <f aca="false">IF(M6617=1,IF(COUNTIFS(C$2:C6617,C6617,M$2:M6617,1)=1,1,0),"")</f>
        <v/>
      </c>
      <c r="S6617" s="0" t="str">
        <f aca="false">IF(L6617=1,IF(COUNTIFS(C$2:C6617,C6617,L$2:L6617,1)=1,1,0),"")</f>
        <v/>
      </c>
      <c r="T6617" s="38" t="str">
        <f aca="false">IF(N6617="","",N6617+ROW()/10000000)</f>
        <v/>
      </c>
      <c r="U6617" s="0" t="str">
        <f aca="false">IF(G6617=1,IF(B6617="",1,0),"")</f>
        <v/>
      </c>
    </row>
    <row r="6618" customFormat="false" ht="15" hidden="false" customHeight="false" outlineLevel="0" collapsed="false">
      <c r="A6618" s="35"/>
      <c r="B6618" s="35"/>
      <c r="G6618" s="0" t="str">
        <f aca="false">IF(A6618="","",IF(AND(A6618&gt;=Debut,A6618&lt;Fin),1,0))</f>
        <v/>
      </c>
      <c r="H6618" s="0" t="str">
        <f aca="false">IF(G6618=1,INT(ROUND((A6618-Debut)*86400,0)/600),"")</f>
        <v/>
      </c>
      <c r="I6618" s="0" t="str">
        <f aca="false">IF(G6618=1,INT(ROUND((A6618-Debut)*86400,0)/3600),"")</f>
        <v/>
      </c>
      <c r="J6618" s="0" t="str">
        <f aca="false">IF(OR(A6618="",B6618=""),"",ROUND((B6618-A6618)*86400,0))</f>
        <v/>
      </c>
      <c r="K6618" s="37" t="str">
        <f aca="false">IF(G6618=1,IF(COUNTIFS($C:$C,C6618,$G:$G,1,$A:$A,"&gt;="&amp;(A6618-FenetreInterm/86400),$A:$A,"&lt;="&amp;A6618)&gt;=NbInterm,1,0),"")</f>
        <v/>
      </c>
      <c r="L6618" s="37" t="str">
        <f aca="false">IF(G6618=1,IF(B6618="",0,IF(J6618&lt;SeuilFugitive,1,0)),"")</f>
        <v/>
      </c>
      <c r="M6618" s="37" t="str">
        <f aca="false">IF(G6618=1,IF(B6618="",IF((Fin-A6618)*24&gt;SeuilFigee,1,0),IF(J6618&gt;SeuilFigee*3600,1,0)),"")</f>
        <v/>
      </c>
      <c r="N6618" s="0" t="str">
        <f aca="false">IF(G6618=1,IF(COUNTIF(H$2:H6618,H6618)=1,COUNTIF($H:$H,H6618),""),"")</f>
        <v/>
      </c>
      <c r="O6618" s="0" t="str">
        <f aca="false">IF(G6618=1,IF(COUNTIF(I$2:I6618,I6618)=1,COUNTIF($I:$I,I6618),""),"")</f>
        <v/>
      </c>
      <c r="P6618" s="38" t="str">
        <f aca="false">IF(G6618=1,IF(COUNTIFS(C$2:C6618,C6618,G$2:G6618,1)=1,COUNTIFS($C:$C,C6618,$G:$G,1)+ROW()/10000000,""),"")</f>
        <v/>
      </c>
      <c r="Q6618" s="0" t="str">
        <f aca="false">IF(K6618=1,IF(COUNTIFS(C$2:C6618,C6618,K$2:K6618,1)=1,1,0),"")</f>
        <v/>
      </c>
      <c r="R6618" s="0" t="str">
        <f aca="false">IF(M6618=1,IF(COUNTIFS(C$2:C6618,C6618,M$2:M6618,1)=1,1,0),"")</f>
        <v/>
      </c>
      <c r="S6618" s="0" t="str">
        <f aca="false">IF(L6618=1,IF(COUNTIFS(C$2:C6618,C6618,L$2:L6618,1)=1,1,0),"")</f>
        <v/>
      </c>
      <c r="T6618" s="38" t="str">
        <f aca="false">IF(N6618="","",N6618+ROW()/10000000)</f>
        <v/>
      </c>
      <c r="U6618" s="0" t="str">
        <f aca="false">IF(G6618=1,IF(B6618="",1,0),"")</f>
        <v/>
      </c>
    </row>
    <row r="6619" customFormat="false" ht="15" hidden="false" customHeight="false" outlineLevel="0" collapsed="false">
      <c r="A6619" s="35"/>
      <c r="B6619" s="35"/>
      <c r="G6619" s="0" t="str">
        <f aca="false">IF(A6619="","",IF(AND(A6619&gt;=Debut,A6619&lt;Fin),1,0))</f>
        <v/>
      </c>
      <c r="H6619" s="0" t="str">
        <f aca="false">IF(G6619=1,INT(ROUND((A6619-Debut)*86400,0)/600),"")</f>
        <v/>
      </c>
      <c r="I6619" s="0" t="str">
        <f aca="false">IF(G6619=1,INT(ROUND((A6619-Debut)*86400,0)/3600),"")</f>
        <v/>
      </c>
      <c r="J6619" s="0" t="str">
        <f aca="false">IF(OR(A6619="",B6619=""),"",ROUND((B6619-A6619)*86400,0))</f>
        <v/>
      </c>
      <c r="K6619" s="37" t="str">
        <f aca="false">IF(G6619=1,IF(COUNTIFS($C:$C,C6619,$G:$G,1,$A:$A,"&gt;="&amp;(A6619-FenetreInterm/86400),$A:$A,"&lt;="&amp;A6619)&gt;=NbInterm,1,0),"")</f>
        <v/>
      </c>
      <c r="L6619" s="37" t="str">
        <f aca="false">IF(G6619=1,IF(B6619="",0,IF(J6619&lt;SeuilFugitive,1,0)),"")</f>
        <v/>
      </c>
      <c r="M6619" s="37" t="str">
        <f aca="false">IF(G6619=1,IF(B6619="",IF((Fin-A6619)*24&gt;SeuilFigee,1,0),IF(J6619&gt;SeuilFigee*3600,1,0)),"")</f>
        <v/>
      </c>
      <c r="N6619" s="0" t="str">
        <f aca="false">IF(G6619=1,IF(COUNTIF(H$2:H6619,H6619)=1,COUNTIF($H:$H,H6619),""),"")</f>
        <v/>
      </c>
      <c r="O6619" s="0" t="str">
        <f aca="false">IF(G6619=1,IF(COUNTIF(I$2:I6619,I6619)=1,COUNTIF($I:$I,I6619),""),"")</f>
        <v/>
      </c>
      <c r="P6619" s="38" t="str">
        <f aca="false">IF(G6619=1,IF(COUNTIFS(C$2:C6619,C6619,G$2:G6619,1)=1,COUNTIFS($C:$C,C6619,$G:$G,1)+ROW()/10000000,""),"")</f>
        <v/>
      </c>
      <c r="Q6619" s="0" t="str">
        <f aca="false">IF(K6619=1,IF(COUNTIFS(C$2:C6619,C6619,K$2:K6619,1)=1,1,0),"")</f>
        <v/>
      </c>
      <c r="R6619" s="0" t="str">
        <f aca="false">IF(M6619=1,IF(COUNTIFS(C$2:C6619,C6619,M$2:M6619,1)=1,1,0),"")</f>
        <v/>
      </c>
      <c r="S6619" s="0" t="str">
        <f aca="false">IF(L6619=1,IF(COUNTIFS(C$2:C6619,C6619,L$2:L6619,1)=1,1,0),"")</f>
        <v/>
      </c>
      <c r="T6619" s="38" t="str">
        <f aca="false">IF(N6619="","",N6619+ROW()/10000000)</f>
        <v/>
      </c>
      <c r="U6619" s="0" t="str">
        <f aca="false">IF(G6619=1,IF(B6619="",1,0),"")</f>
        <v/>
      </c>
    </row>
    <row r="6620" customFormat="false" ht="15" hidden="false" customHeight="false" outlineLevel="0" collapsed="false">
      <c r="A6620" s="35"/>
      <c r="B6620" s="35"/>
      <c r="G6620" s="0" t="str">
        <f aca="false">IF(A6620="","",IF(AND(A6620&gt;=Debut,A6620&lt;Fin),1,0))</f>
        <v/>
      </c>
      <c r="H6620" s="0" t="str">
        <f aca="false">IF(G6620=1,INT(ROUND((A6620-Debut)*86400,0)/600),"")</f>
        <v/>
      </c>
      <c r="I6620" s="0" t="str">
        <f aca="false">IF(G6620=1,INT(ROUND((A6620-Debut)*86400,0)/3600),"")</f>
        <v/>
      </c>
      <c r="J6620" s="0" t="str">
        <f aca="false">IF(OR(A6620="",B6620=""),"",ROUND((B6620-A6620)*86400,0))</f>
        <v/>
      </c>
      <c r="K6620" s="37" t="str">
        <f aca="false">IF(G6620=1,IF(COUNTIFS($C:$C,C6620,$G:$G,1,$A:$A,"&gt;="&amp;(A6620-FenetreInterm/86400),$A:$A,"&lt;="&amp;A6620)&gt;=NbInterm,1,0),"")</f>
        <v/>
      </c>
      <c r="L6620" s="37" t="str">
        <f aca="false">IF(G6620=1,IF(B6620="",0,IF(J6620&lt;SeuilFugitive,1,0)),"")</f>
        <v/>
      </c>
      <c r="M6620" s="37" t="str">
        <f aca="false">IF(G6620=1,IF(B6620="",IF((Fin-A6620)*24&gt;SeuilFigee,1,0),IF(J6620&gt;SeuilFigee*3600,1,0)),"")</f>
        <v/>
      </c>
      <c r="N6620" s="0" t="str">
        <f aca="false">IF(G6620=1,IF(COUNTIF(H$2:H6620,H6620)=1,COUNTIF($H:$H,H6620),""),"")</f>
        <v/>
      </c>
      <c r="O6620" s="0" t="str">
        <f aca="false">IF(G6620=1,IF(COUNTIF(I$2:I6620,I6620)=1,COUNTIF($I:$I,I6620),""),"")</f>
        <v/>
      </c>
      <c r="P6620" s="38" t="str">
        <f aca="false">IF(G6620=1,IF(COUNTIFS(C$2:C6620,C6620,G$2:G6620,1)=1,COUNTIFS($C:$C,C6620,$G:$G,1)+ROW()/10000000,""),"")</f>
        <v/>
      </c>
      <c r="Q6620" s="0" t="str">
        <f aca="false">IF(K6620=1,IF(COUNTIFS(C$2:C6620,C6620,K$2:K6620,1)=1,1,0),"")</f>
        <v/>
      </c>
      <c r="R6620" s="0" t="str">
        <f aca="false">IF(M6620=1,IF(COUNTIFS(C$2:C6620,C6620,M$2:M6620,1)=1,1,0),"")</f>
        <v/>
      </c>
      <c r="S6620" s="0" t="str">
        <f aca="false">IF(L6620=1,IF(COUNTIFS(C$2:C6620,C6620,L$2:L6620,1)=1,1,0),"")</f>
        <v/>
      </c>
      <c r="T6620" s="38" t="str">
        <f aca="false">IF(N6620="","",N6620+ROW()/10000000)</f>
        <v/>
      </c>
      <c r="U6620" s="0" t="str">
        <f aca="false">IF(G6620=1,IF(B6620="",1,0),"")</f>
        <v/>
      </c>
    </row>
    <row r="6621" customFormat="false" ht="15" hidden="false" customHeight="false" outlineLevel="0" collapsed="false">
      <c r="A6621" s="35"/>
      <c r="B6621" s="35"/>
      <c r="G6621" s="0" t="str">
        <f aca="false">IF(A6621="","",IF(AND(A6621&gt;=Debut,A6621&lt;Fin),1,0))</f>
        <v/>
      </c>
      <c r="H6621" s="0" t="str">
        <f aca="false">IF(G6621=1,INT(ROUND((A6621-Debut)*86400,0)/600),"")</f>
        <v/>
      </c>
      <c r="I6621" s="0" t="str">
        <f aca="false">IF(G6621=1,INT(ROUND((A6621-Debut)*86400,0)/3600),"")</f>
        <v/>
      </c>
      <c r="J6621" s="0" t="str">
        <f aca="false">IF(OR(A6621="",B6621=""),"",ROUND((B6621-A6621)*86400,0))</f>
        <v/>
      </c>
      <c r="K6621" s="37" t="str">
        <f aca="false">IF(G6621=1,IF(COUNTIFS($C:$C,C6621,$G:$G,1,$A:$A,"&gt;="&amp;(A6621-FenetreInterm/86400),$A:$A,"&lt;="&amp;A6621)&gt;=NbInterm,1,0),"")</f>
        <v/>
      </c>
      <c r="L6621" s="37" t="str">
        <f aca="false">IF(G6621=1,IF(B6621="",0,IF(J6621&lt;SeuilFugitive,1,0)),"")</f>
        <v/>
      </c>
      <c r="M6621" s="37" t="str">
        <f aca="false">IF(G6621=1,IF(B6621="",IF((Fin-A6621)*24&gt;SeuilFigee,1,0),IF(J6621&gt;SeuilFigee*3600,1,0)),"")</f>
        <v/>
      </c>
      <c r="N6621" s="0" t="str">
        <f aca="false">IF(G6621=1,IF(COUNTIF(H$2:H6621,H6621)=1,COUNTIF($H:$H,H6621),""),"")</f>
        <v/>
      </c>
      <c r="O6621" s="0" t="str">
        <f aca="false">IF(G6621=1,IF(COUNTIF(I$2:I6621,I6621)=1,COUNTIF($I:$I,I6621),""),"")</f>
        <v/>
      </c>
      <c r="P6621" s="38" t="str">
        <f aca="false">IF(G6621=1,IF(COUNTIFS(C$2:C6621,C6621,G$2:G6621,1)=1,COUNTIFS($C:$C,C6621,$G:$G,1)+ROW()/10000000,""),"")</f>
        <v/>
      </c>
      <c r="Q6621" s="0" t="str">
        <f aca="false">IF(K6621=1,IF(COUNTIFS(C$2:C6621,C6621,K$2:K6621,1)=1,1,0),"")</f>
        <v/>
      </c>
      <c r="R6621" s="0" t="str">
        <f aca="false">IF(M6621=1,IF(COUNTIFS(C$2:C6621,C6621,M$2:M6621,1)=1,1,0),"")</f>
        <v/>
      </c>
      <c r="S6621" s="0" t="str">
        <f aca="false">IF(L6621=1,IF(COUNTIFS(C$2:C6621,C6621,L$2:L6621,1)=1,1,0),"")</f>
        <v/>
      </c>
      <c r="T6621" s="38" t="str">
        <f aca="false">IF(N6621="","",N6621+ROW()/10000000)</f>
        <v/>
      </c>
      <c r="U6621" s="0" t="str">
        <f aca="false">IF(G6621=1,IF(B6621="",1,0),"")</f>
        <v/>
      </c>
    </row>
    <row r="6622" customFormat="false" ht="15" hidden="false" customHeight="false" outlineLevel="0" collapsed="false">
      <c r="A6622" s="35"/>
      <c r="B6622" s="35"/>
      <c r="G6622" s="0" t="str">
        <f aca="false">IF(A6622="","",IF(AND(A6622&gt;=Debut,A6622&lt;Fin),1,0))</f>
        <v/>
      </c>
      <c r="H6622" s="0" t="str">
        <f aca="false">IF(G6622=1,INT(ROUND((A6622-Debut)*86400,0)/600),"")</f>
        <v/>
      </c>
      <c r="I6622" s="0" t="str">
        <f aca="false">IF(G6622=1,INT(ROUND((A6622-Debut)*86400,0)/3600),"")</f>
        <v/>
      </c>
      <c r="J6622" s="0" t="str">
        <f aca="false">IF(OR(A6622="",B6622=""),"",ROUND((B6622-A6622)*86400,0))</f>
        <v/>
      </c>
      <c r="K6622" s="37" t="str">
        <f aca="false">IF(G6622=1,IF(COUNTIFS($C:$C,C6622,$G:$G,1,$A:$A,"&gt;="&amp;(A6622-FenetreInterm/86400),$A:$A,"&lt;="&amp;A6622)&gt;=NbInterm,1,0),"")</f>
        <v/>
      </c>
      <c r="L6622" s="37" t="str">
        <f aca="false">IF(G6622=1,IF(B6622="",0,IF(J6622&lt;SeuilFugitive,1,0)),"")</f>
        <v/>
      </c>
      <c r="M6622" s="37" t="str">
        <f aca="false">IF(G6622=1,IF(B6622="",IF((Fin-A6622)*24&gt;SeuilFigee,1,0),IF(J6622&gt;SeuilFigee*3600,1,0)),"")</f>
        <v/>
      </c>
      <c r="N6622" s="0" t="str">
        <f aca="false">IF(G6622=1,IF(COUNTIF(H$2:H6622,H6622)=1,COUNTIF($H:$H,H6622),""),"")</f>
        <v/>
      </c>
      <c r="O6622" s="0" t="str">
        <f aca="false">IF(G6622=1,IF(COUNTIF(I$2:I6622,I6622)=1,COUNTIF($I:$I,I6622),""),"")</f>
        <v/>
      </c>
      <c r="P6622" s="38" t="str">
        <f aca="false">IF(G6622=1,IF(COUNTIFS(C$2:C6622,C6622,G$2:G6622,1)=1,COUNTIFS($C:$C,C6622,$G:$G,1)+ROW()/10000000,""),"")</f>
        <v/>
      </c>
      <c r="Q6622" s="0" t="str">
        <f aca="false">IF(K6622=1,IF(COUNTIFS(C$2:C6622,C6622,K$2:K6622,1)=1,1,0),"")</f>
        <v/>
      </c>
      <c r="R6622" s="0" t="str">
        <f aca="false">IF(M6622=1,IF(COUNTIFS(C$2:C6622,C6622,M$2:M6622,1)=1,1,0),"")</f>
        <v/>
      </c>
      <c r="S6622" s="0" t="str">
        <f aca="false">IF(L6622=1,IF(COUNTIFS(C$2:C6622,C6622,L$2:L6622,1)=1,1,0),"")</f>
        <v/>
      </c>
      <c r="T6622" s="38" t="str">
        <f aca="false">IF(N6622="","",N6622+ROW()/10000000)</f>
        <v/>
      </c>
      <c r="U6622" s="0" t="str">
        <f aca="false">IF(G6622=1,IF(B6622="",1,0),"")</f>
        <v/>
      </c>
    </row>
    <row r="6623" customFormat="false" ht="15" hidden="false" customHeight="false" outlineLevel="0" collapsed="false">
      <c r="A6623" s="35"/>
      <c r="B6623" s="35"/>
      <c r="G6623" s="0" t="str">
        <f aca="false">IF(A6623="","",IF(AND(A6623&gt;=Debut,A6623&lt;Fin),1,0))</f>
        <v/>
      </c>
      <c r="H6623" s="0" t="str">
        <f aca="false">IF(G6623=1,INT(ROUND((A6623-Debut)*86400,0)/600),"")</f>
        <v/>
      </c>
      <c r="I6623" s="0" t="str">
        <f aca="false">IF(G6623=1,INT(ROUND((A6623-Debut)*86400,0)/3600),"")</f>
        <v/>
      </c>
      <c r="J6623" s="0" t="str">
        <f aca="false">IF(OR(A6623="",B6623=""),"",ROUND((B6623-A6623)*86400,0))</f>
        <v/>
      </c>
      <c r="K6623" s="37" t="str">
        <f aca="false">IF(G6623=1,IF(COUNTIFS($C:$C,C6623,$G:$G,1,$A:$A,"&gt;="&amp;(A6623-FenetreInterm/86400),$A:$A,"&lt;="&amp;A6623)&gt;=NbInterm,1,0),"")</f>
        <v/>
      </c>
      <c r="L6623" s="37" t="str">
        <f aca="false">IF(G6623=1,IF(B6623="",0,IF(J6623&lt;SeuilFugitive,1,0)),"")</f>
        <v/>
      </c>
      <c r="M6623" s="37" t="str">
        <f aca="false">IF(G6623=1,IF(B6623="",IF((Fin-A6623)*24&gt;SeuilFigee,1,0),IF(J6623&gt;SeuilFigee*3600,1,0)),"")</f>
        <v/>
      </c>
      <c r="N6623" s="0" t="str">
        <f aca="false">IF(G6623=1,IF(COUNTIF(H$2:H6623,H6623)=1,COUNTIF($H:$H,H6623),""),"")</f>
        <v/>
      </c>
      <c r="O6623" s="0" t="str">
        <f aca="false">IF(G6623=1,IF(COUNTIF(I$2:I6623,I6623)=1,COUNTIF($I:$I,I6623),""),"")</f>
        <v/>
      </c>
      <c r="P6623" s="38" t="str">
        <f aca="false">IF(G6623=1,IF(COUNTIFS(C$2:C6623,C6623,G$2:G6623,1)=1,COUNTIFS($C:$C,C6623,$G:$G,1)+ROW()/10000000,""),"")</f>
        <v/>
      </c>
      <c r="Q6623" s="0" t="str">
        <f aca="false">IF(K6623=1,IF(COUNTIFS(C$2:C6623,C6623,K$2:K6623,1)=1,1,0),"")</f>
        <v/>
      </c>
      <c r="R6623" s="0" t="str">
        <f aca="false">IF(M6623=1,IF(COUNTIFS(C$2:C6623,C6623,M$2:M6623,1)=1,1,0),"")</f>
        <v/>
      </c>
      <c r="S6623" s="0" t="str">
        <f aca="false">IF(L6623=1,IF(COUNTIFS(C$2:C6623,C6623,L$2:L6623,1)=1,1,0),"")</f>
        <v/>
      </c>
      <c r="T6623" s="38" t="str">
        <f aca="false">IF(N6623="","",N6623+ROW()/10000000)</f>
        <v/>
      </c>
      <c r="U6623" s="0" t="str">
        <f aca="false">IF(G6623=1,IF(B6623="",1,0),"")</f>
        <v/>
      </c>
    </row>
    <row r="6624" customFormat="false" ht="15" hidden="false" customHeight="false" outlineLevel="0" collapsed="false">
      <c r="A6624" s="35"/>
      <c r="B6624" s="35"/>
      <c r="G6624" s="0" t="str">
        <f aca="false">IF(A6624="","",IF(AND(A6624&gt;=Debut,A6624&lt;Fin),1,0))</f>
        <v/>
      </c>
      <c r="H6624" s="0" t="str">
        <f aca="false">IF(G6624=1,INT(ROUND((A6624-Debut)*86400,0)/600),"")</f>
        <v/>
      </c>
      <c r="I6624" s="0" t="str">
        <f aca="false">IF(G6624=1,INT(ROUND((A6624-Debut)*86400,0)/3600),"")</f>
        <v/>
      </c>
      <c r="J6624" s="0" t="str">
        <f aca="false">IF(OR(A6624="",B6624=""),"",ROUND((B6624-A6624)*86400,0))</f>
        <v/>
      </c>
      <c r="K6624" s="37" t="str">
        <f aca="false">IF(G6624=1,IF(COUNTIFS($C:$C,C6624,$G:$G,1,$A:$A,"&gt;="&amp;(A6624-FenetreInterm/86400),$A:$A,"&lt;="&amp;A6624)&gt;=NbInterm,1,0),"")</f>
        <v/>
      </c>
      <c r="L6624" s="37" t="str">
        <f aca="false">IF(G6624=1,IF(B6624="",0,IF(J6624&lt;SeuilFugitive,1,0)),"")</f>
        <v/>
      </c>
      <c r="M6624" s="37" t="str">
        <f aca="false">IF(G6624=1,IF(B6624="",IF((Fin-A6624)*24&gt;SeuilFigee,1,0),IF(J6624&gt;SeuilFigee*3600,1,0)),"")</f>
        <v/>
      </c>
      <c r="N6624" s="0" t="str">
        <f aca="false">IF(G6624=1,IF(COUNTIF(H$2:H6624,H6624)=1,COUNTIF($H:$H,H6624),""),"")</f>
        <v/>
      </c>
      <c r="O6624" s="0" t="str">
        <f aca="false">IF(G6624=1,IF(COUNTIF(I$2:I6624,I6624)=1,COUNTIF($I:$I,I6624),""),"")</f>
        <v/>
      </c>
      <c r="P6624" s="38" t="str">
        <f aca="false">IF(G6624=1,IF(COUNTIFS(C$2:C6624,C6624,G$2:G6624,1)=1,COUNTIFS($C:$C,C6624,$G:$G,1)+ROW()/10000000,""),"")</f>
        <v/>
      </c>
      <c r="Q6624" s="0" t="str">
        <f aca="false">IF(K6624=1,IF(COUNTIFS(C$2:C6624,C6624,K$2:K6624,1)=1,1,0),"")</f>
        <v/>
      </c>
      <c r="R6624" s="0" t="str">
        <f aca="false">IF(M6624=1,IF(COUNTIFS(C$2:C6624,C6624,M$2:M6624,1)=1,1,0),"")</f>
        <v/>
      </c>
      <c r="S6624" s="0" t="str">
        <f aca="false">IF(L6624=1,IF(COUNTIFS(C$2:C6624,C6624,L$2:L6624,1)=1,1,0),"")</f>
        <v/>
      </c>
      <c r="T6624" s="38" t="str">
        <f aca="false">IF(N6624="","",N6624+ROW()/10000000)</f>
        <v/>
      </c>
      <c r="U6624" s="0" t="str">
        <f aca="false">IF(G6624=1,IF(B6624="",1,0),"")</f>
        <v/>
      </c>
    </row>
    <row r="6625" customFormat="false" ht="15" hidden="false" customHeight="false" outlineLevel="0" collapsed="false">
      <c r="A6625" s="35"/>
      <c r="B6625" s="35"/>
      <c r="G6625" s="0" t="str">
        <f aca="false">IF(A6625="","",IF(AND(A6625&gt;=Debut,A6625&lt;Fin),1,0))</f>
        <v/>
      </c>
      <c r="H6625" s="0" t="str">
        <f aca="false">IF(G6625=1,INT(ROUND((A6625-Debut)*86400,0)/600),"")</f>
        <v/>
      </c>
      <c r="I6625" s="0" t="str">
        <f aca="false">IF(G6625=1,INT(ROUND((A6625-Debut)*86400,0)/3600),"")</f>
        <v/>
      </c>
      <c r="J6625" s="0" t="str">
        <f aca="false">IF(OR(A6625="",B6625=""),"",ROUND((B6625-A6625)*86400,0))</f>
        <v/>
      </c>
      <c r="K6625" s="37" t="str">
        <f aca="false">IF(G6625=1,IF(COUNTIFS($C:$C,C6625,$G:$G,1,$A:$A,"&gt;="&amp;(A6625-FenetreInterm/86400),$A:$A,"&lt;="&amp;A6625)&gt;=NbInterm,1,0),"")</f>
        <v/>
      </c>
      <c r="L6625" s="37" t="str">
        <f aca="false">IF(G6625=1,IF(B6625="",0,IF(J6625&lt;SeuilFugitive,1,0)),"")</f>
        <v/>
      </c>
      <c r="M6625" s="37" t="str">
        <f aca="false">IF(G6625=1,IF(B6625="",IF((Fin-A6625)*24&gt;SeuilFigee,1,0),IF(J6625&gt;SeuilFigee*3600,1,0)),"")</f>
        <v/>
      </c>
      <c r="N6625" s="0" t="str">
        <f aca="false">IF(G6625=1,IF(COUNTIF(H$2:H6625,H6625)=1,COUNTIF($H:$H,H6625),""),"")</f>
        <v/>
      </c>
      <c r="O6625" s="0" t="str">
        <f aca="false">IF(G6625=1,IF(COUNTIF(I$2:I6625,I6625)=1,COUNTIF($I:$I,I6625),""),"")</f>
        <v/>
      </c>
      <c r="P6625" s="38" t="str">
        <f aca="false">IF(G6625=1,IF(COUNTIFS(C$2:C6625,C6625,G$2:G6625,1)=1,COUNTIFS($C:$C,C6625,$G:$G,1)+ROW()/10000000,""),"")</f>
        <v/>
      </c>
      <c r="Q6625" s="0" t="str">
        <f aca="false">IF(K6625=1,IF(COUNTIFS(C$2:C6625,C6625,K$2:K6625,1)=1,1,0),"")</f>
        <v/>
      </c>
      <c r="R6625" s="0" t="str">
        <f aca="false">IF(M6625=1,IF(COUNTIFS(C$2:C6625,C6625,M$2:M6625,1)=1,1,0),"")</f>
        <v/>
      </c>
      <c r="S6625" s="0" t="str">
        <f aca="false">IF(L6625=1,IF(COUNTIFS(C$2:C6625,C6625,L$2:L6625,1)=1,1,0),"")</f>
        <v/>
      </c>
      <c r="T6625" s="38" t="str">
        <f aca="false">IF(N6625="","",N6625+ROW()/10000000)</f>
        <v/>
      </c>
      <c r="U6625" s="0" t="str">
        <f aca="false">IF(G6625=1,IF(B6625="",1,0),"")</f>
        <v/>
      </c>
    </row>
    <row r="6626" customFormat="false" ht="15" hidden="false" customHeight="false" outlineLevel="0" collapsed="false">
      <c r="A6626" s="35"/>
      <c r="B6626" s="35"/>
      <c r="G6626" s="0" t="str">
        <f aca="false">IF(A6626="","",IF(AND(A6626&gt;=Debut,A6626&lt;Fin),1,0))</f>
        <v/>
      </c>
      <c r="H6626" s="0" t="str">
        <f aca="false">IF(G6626=1,INT(ROUND((A6626-Debut)*86400,0)/600),"")</f>
        <v/>
      </c>
      <c r="I6626" s="0" t="str">
        <f aca="false">IF(G6626=1,INT(ROUND((A6626-Debut)*86400,0)/3600),"")</f>
        <v/>
      </c>
      <c r="J6626" s="0" t="str">
        <f aca="false">IF(OR(A6626="",B6626=""),"",ROUND((B6626-A6626)*86400,0))</f>
        <v/>
      </c>
      <c r="K6626" s="37" t="str">
        <f aca="false">IF(G6626=1,IF(COUNTIFS($C:$C,C6626,$G:$G,1,$A:$A,"&gt;="&amp;(A6626-FenetreInterm/86400),$A:$A,"&lt;="&amp;A6626)&gt;=NbInterm,1,0),"")</f>
        <v/>
      </c>
      <c r="L6626" s="37" t="str">
        <f aca="false">IF(G6626=1,IF(B6626="",0,IF(J6626&lt;SeuilFugitive,1,0)),"")</f>
        <v/>
      </c>
      <c r="M6626" s="37" t="str">
        <f aca="false">IF(G6626=1,IF(B6626="",IF((Fin-A6626)*24&gt;SeuilFigee,1,0),IF(J6626&gt;SeuilFigee*3600,1,0)),"")</f>
        <v/>
      </c>
      <c r="N6626" s="0" t="str">
        <f aca="false">IF(G6626=1,IF(COUNTIF(H$2:H6626,H6626)=1,COUNTIF($H:$H,H6626),""),"")</f>
        <v/>
      </c>
      <c r="O6626" s="0" t="str">
        <f aca="false">IF(G6626=1,IF(COUNTIF(I$2:I6626,I6626)=1,COUNTIF($I:$I,I6626),""),"")</f>
        <v/>
      </c>
      <c r="P6626" s="38" t="str">
        <f aca="false">IF(G6626=1,IF(COUNTIFS(C$2:C6626,C6626,G$2:G6626,1)=1,COUNTIFS($C:$C,C6626,$G:$G,1)+ROW()/10000000,""),"")</f>
        <v/>
      </c>
      <c r="Q6626" s="0" t="str">
        <f aca="false">IF(K6626=1,IF(COUNTIFS(C$2:C6626,C6626,K$2:K6626,1)=1,1,0),"")</f>
        <v/>
      </c>
      <c r="R6626" s="0" t="str">
        <f aca="false">IF(M6626=1,IF(COUNTIFS(C$2:C6626,C6626,M$2:M6626,1)=1,1,0),"")</f>
        <v/>
      </c>
      <c r="S6626" s="0" t="str">
        <f aca="false">IF(L6626=1,IF(COUNTIFS(C$2:C6626,C6626,L$2:L6626,1)=1,1,0),"")</f>
        <v/>
      </c>
      <c r="T6626" s="38" t="str">
        <f aca="false">IF(N6626="","",N6626+ROW()/10000000)</f>
        <v/>
      </c>
      <c r="U6626" s="0" t="str">
        <f aca="false">IF(G6626=1,IF(B6626="",1,0),"")</f>
        <v/>
      </c>
    </row>
    <row r="6627" customFormat="false" ht="15" hidden="false" customHeight="false" outlineLevel="0" collapsed="false">
      <c r="A6627" s="35"/>
      <c r="B6627" s="35"/>
      <c r="G6627" s="0" t="str">
        <f aca="false">IF(A6627="","",IF(AND(A6627&gt;=Debut,A6627&lt;Fin),1,0))</f>
        <v/>
      </c>
      <c r="H6627" s="0" t="str">
        <f aca="false">IF(G6627=1,INT(ROUND((A6627-Debut)*86400,0)/600),"")</f>
        <v/>
      </c>
      <c r="I6627" s="0" t="str">
        <f aca="false">IF(G6627=1,INT(ROUND((A6627-Debut)*86400,0)/3600),"")</f>
        <v/>
      </c>
      <c r="J6627" s="0" t="str">
        <f aca="false">IF(OR(A6627="",B6627=""),"",ROUND((B6627-A6627)*86400,0))</f>
        <v/>
      </c>
      <c r="K6627" s="37" t="str">
        <f aca="false">IF(G6627=1,IF(COUNTIFS($C:$C,C6627,$G:$G,1,$A:$A,"&gt;="&amp;(A6627-FenetreInterm/86400),$A:$A,"&lt;="&amp;A6627)&gt;=NbInterm,1,0),"")</f>
        <v/>
      </c>
      <c r="L6627" s="37" t="str">
        <f aca="false">IF(G6627=1,IF(B6627="",0,IF(J6627&lt;SeuilFugitive,1,0)),"")</f>
        <v/>
      </c>
      <c r="M6627" s="37" t="str">
        <f aca="false">IF(G6627=1,IF(B6627="",IF((Fin-A6627)*24&gt;SeuilFigee,1,0),IF(J6627&gt;SeuilFigee*3600,1,0)),"")</f>
        <v/>
      </c>
      <c r="N6627" s="0" t="str">
        <f aca="false">IF(G6627=1,IF(COUNTIF(H$2:H6627,H6627)=1,COUNTIF($H:$H,H6627),""),"")</f>
        <v/>
      </c>
      <c r="O6627" s="0" t="str">
        <f aca="false">IF(G6627=1,IF(COUNTIF(I$2:I6627,I6627)=1,COUNTIF($I:$I,I6627),""),"")</f>
        <v/>
      </c>
      <c r="P6627" s="38" t="str">
        <f aca="false">IF(G6627=1,IF(COUNTIFS(C$2:C6627,C6627,G$2:G6627,1)=1,COUNTIFS($C:$C,C6627,$G:$G,1)+ROW()/10000000,""),"")</f>
        <v/>
      </c>
      <c r="Q6627" s="0" t="str">
        <f aca="false">IF(K6627=1,IF(COUNTIFS(C$2:C6627,C6627,K$2:K6627,1)=1,1,0),"")</f>
        <v/>
      </c>
      <c r="R6627" s="0" t="str">
        <f aca="false">IF(M6627=1,IF(COUNTIFS(C$2:C6627,C6627,M$2:M6627,1)=1,1,0),"")</f>
        <v/>
      </c>
      <c r="S6627" s="0" t="str">
        <f aca="false">IF(L6627=1,IF(COUNTIFS(C$2:C6627,C6627,L$2:L6627,1)=1,1,0),"")</f>
        <v/>
      </c>
      <c r="T6627" s="38" t="str">
        <f aca="false">IF(N6627="","",N6627+ROW()/10000000)</f>
        <v/>
      </c>
      <c r="U6627" s="0" t="str">
        <f aca="false">IF(G6627=1,IF(B6627="",1,0),"")</f>
        <v/>
      </c>
    </row>
    <row r="6628" customFormat="false" ht="15" hidden="false" customHeight="false" outlineLevel="0" collapsed="false">
      <c r="A6628" s="35"/>
      <c r="B6628" s="35"/>
      <c r="G6628" s="0" t="str">
        <f aca="false">IF(A6628="","",IF(AND(A6628&gt;=Debut,A6628&lt;Fin),1,0))</f>
        <v/>
      </c>
      <c r="H6628" s="0" t="str">
        <f aca="false">IF(G6628=1,INT(ROUND((A6628-Debut)*86400,0)/600),"")</f>
        <v/>
      </c>
      <c r="I6628" s="0" t="str">
        <f aca="false">IF(G6628=1,INT(ROUND((A6628-Debut)*86400,0)/3600),"")</f>
        <v/>
      </c>
      <c r="J6628" s="0" t="str">
        <f aca="false">IF(OR(A6628="",B6628=""),"",ROUND((B6628-A6628)*86400,0))</f>
        <v/>
      </c>
      <c r="K6628" s="37" t="str">
        <f aca="false">IF(G6628=1,IF(COUNTIFS($C:$C,C6628,$G:$G,1,$A:$A,"&gt;="&amp;(A6628-FenetreInterm/86400),$A:$A,"&lt;="&amp;A6628)&gt;=NbInterm,1,0),"")</f>
        <v/>
      </c>
      <c r="L6628" s="37" t="str">
        <f aca="false">IF(G6628=1,IF(B6628="",0,IF(J6628&lt;SeuilFugitive,1,0)),"")</f>
        <v/>
      </c>
      <c r="M6628" s="37" t="str">
        <f aca="false">IF(G6628=1,IF(B6628="",IF((Fin-A6628)*24&gt;SeuilFigee,1,0),IF(J6628&gt;SeuilFigee*3600,1,0)),"")</f>
        <v/>
      </c>
      <c r="N6628" s="0" t="str">
        <f aca="false">IF(G6628=1,IF(COUNTIF(H$2:H6628,H6628)=1,COUNTIF($H:$H,H6628),""),"")</f>
        <v/>
      </c>
      <c r="O6628" s="0" t="str">
        <f aca="false">IF(G6628=1,IF(COUNTIF(I$2:I6628,I6628)=1,COUNTIF($I:$I,I6628),""),"")</f>
        <v/>
      </c>
      <c r="P6628" s="38" t="str">
        <f aca="false">IF(G6628=1,IF(COUNTIFS(C$2:C6628,C6628,G$2:G6628,1)=1,COUNTIFS($C:$C,C6628,$G:$G,1)+ROW()/10000000,""),"")</f>
        <v/>
      </c>
      <c r="Q6628" s="0" t="str">
        <f aca="false">IF(K6628=1,IF(COUNTIFS(C$2:C6628,C6628,K$2:K6628,1)=1,1,0),"")</f>
        <v/>
      </c>
      <c r="R6628" s="0" t="str">
        <f aca="false">IF(M6628=1,IF(COUNTIFS(C$2:C6628,C6628,M$2:M6628,1)=1,1,0),"")</f>
        <v/>
      </c>
      <c r="S6628" s="0" t="str">
        <f aca="false">IF(L6628=1,IF(COUNTIFS(C$2:C6628,C6628,L$2:L6628,1)=1,1,0),"")</f>
        <v/>
      </c>
      <c r="T6628" s="38" t="str">
        <f aca="false">IF(N6628="","",N6628+ROW()/10000000)</f>
        <v/>
      </c>
      <c r="U6628" s="0" t="str">
        <f aca="false">IF(G6628=1,IF(B6628="",1,0),"")</f>
        <v/>
      </c>
    </row>
    <row r="6629" customFormat="false" ht="15" hidden="false" customHeight="false" outlineLevel="0" collapsed="false">
      <c r="A6629" s="35"/>
      <c r="B6629" s="35"/>
      <c r="G6629" s="0" t="str">
        <f aca="false">IF(A6629="","",IF(AND(A6629&gt;=Debut,A6629&lt;Fin),1,0))</f>
        <v/>
      </c>
      <c r="H6629" s="0" t="str">
        <f aca="false">IF(G6629=1,INT(ROUND((A6629-Debut)*86400,0)/600),"")</f>
        <v/>
      </c>
      <c r="I6629" s="0" t="str">
        <f aca="false">IF(G6629=1,INT(ROUND((A6629-Debut)*86400,0)/3600),"")</f>
        <v/>
      </c>
      <c r="J6629" s="0" t="str">
        <f aca="false">IF(OR(A6629="",B6629=""),"",ROUND((B6629-A6629)*86400,0))</f>
        <v/>
      </c>
      <c r="K6629" s="37" t="str">
        <f aca="false">IF(G6629=1,IF(COUNTIFS($C:$C,C6629,$G:$G,1,$A:$A,"&gt;="&amp;(A6629-FenetreInterm/86400),$A:$A,"&lt;="&amp;A6629)&gt;=NbInterm,1,0),"")</f>
        <v/>
      </c>
      <c r="L6629" s="37" t="str">
        <f aca="false">IF(G6629=1,IF(B6629="",0,IF(J6629&lt;SeuilFugitive,1,0)),"")</f>
        <v/>
      </c>
      <c r="M6629" s="37" t="str">
        <f aca="false">IF(G6629=1,IF(B6629="",IF((Fin-A6629)*24&gt;SeuilFigee,1,0),IF(J6629&gt;SeuilFigee*3600,1,0)),"")</f>
        <v/>
      </c>
      <c r="N6629" s="0" t="str">
        <f aca="false">IF(G6629=1,IF(COUNTIF(H$2:H6629,H6629)=1,COUNTIF($H:$H,H6629),""),"")</f>
        <v/>
      </c>
      <c r="O6629" s="0" t="str">
        <f aca="false">IF(G6629=1,IF(COUNTIF(I$2:I6629,I6629)=1,COUNTIF($I:$I,I6629),""),"")</f>
        <v/>
      </c>
      <c r="P6629" s="38" t="str">
        <f aca="false">IF(G6629=1,IF(COUNTIFS(C$2:C6629,C6629,G$2:G6629,1)=1,COUNTIFS($C:$C,C6629,$G:$G,1)+ROW()/10000000,""),"")</f>
        <v/>
      </c>
      <c r="Q6629" s="0" t="str">
        <f aca="false">IF(K6629=1,IF(COUNTIFS(C$2:C6629,C6629,K$2:K6629,1)=1,1,0),"")</f>
        <v/>
      </c>
      <c r="R6629" s="0" t="str">
        <f aca="false">IF(M6629=1,IF(COUNTIFS(C$2:C6629,C6629,M$2:M6629,1)=1,1,0),"")</f>
        <v/>
      </c>
      <c r="S6629" s="0" t="str">
        <f aca="false">IF(L6629=1,IF(COUNTIFS(C$2:C6629,C6629,L$2:L6629,1)=1,1,0),"")</f>
        <v/>
      </c>
      <c r="T6629" s="38" t="str">
        <f aca="false">IF(N6629="","",N6629+ROW()/10000000)</f>
        <v/>
      </c>
      <c r="U6629" s="0" t="str">
        <f aca="false">IF(G6629=1,IF(B6629="",1,0),"")</f>
        <v/>
      </c>
    </row>
    <row r="6630" customFormat="false" ht="15" hidden="false" customHeight="false" outlineLevel="0" collapsed="false">
      <c r="A6630" s="35"/>
      <c r="B6630" s="35"/>
      <c r="G6630" s="0" t="str">
        <f aca="false">IF(A6630="","",IF(AND(A6630&gt;=Debut,A6630&lt;Fin),1,0))</f>
        <v/>
      </c>
      <c r="H6630" s="0" t="str">
        <f aca="false">IF(G6630=1,INT(ROUND((A6630-Debut)*86400,0)/600),"")</f>
        <v/>
      </c>
      <c r="I6630" s="0" t="str">
        <f aca="false">IF(G6630=1,INT(ROUND((A6630-Debut)*86400,0)/3600),"")</f>
        <v/>
      </c>
      <c r="J6630" s="0" t="str">
        <f aca="false">IF(OR(A6630="",B6630=""),"",ROUND((B6630-A6630)*86400,0))</f>
        <v/>
      </c>
      <c r="K6630" s="37" t="str">
        <f aca="false">IF(G6630=1,IF(COUNTIFS($C:$C,C6630,$G:$G,1,$A:$A,"&gt;="&amp;(A6630-FenetreInterm/86400),$A:$A,"&lt;="&amp;A6630)&gt;=NbInterm,1,0),"")</f>
        <v/>
      </c>
      <c r="L6630" s="37" t="str">
        <f aca="false">IF(G6630=1,IF(B6630="",0,IF(J6630&lt;SeuilFugitive,1,0)),"")</f>
        <v/>
      </c>
      <c r="M6630" s="37" t="str">
        <f aca="false">IF(G6630=1,IF(B6630="",IF((Fin-A6630)*24&gt;SeuilFigee,1,0),IF(J6630&gt;SeuilFigee*3600,1,0)),"")</f>
        <v/>
      </c>
      <c r="N6630" s="0" t="str">
        <f aca="false">IF(G6630=1,IF(COUNTIF(H$2:H6630,H6630)=1,COUNTIF($H:$H,H6630),""),"")</f>
        <v/>
      </c>
      <c r="O6630" s="0" t="str">
        <f aca="false">IF(G6630=1,IF(COUNTIF(I$2:I6630,I6630)=1,COUNTIF($I:$I,I6630),""),"")</f>
        <v/>
      </c>
      <c r="P6630" s="38" t="str">
        <f aca="false">IF(G6630=1,IF(COUNTIFS(C$2:C6630,C6630,G$2:G6630,1)=1,COUNTIFS($C:$C,C6630,$G:$G,1)+ROW()/10000000,""),"")</f>
        <v/>
      </c>
      <c r="Q6630" s="0" t="str">
        <f aca="false">IF(K6630=1,IF(COUNTIFS(C$2:C6630,C6630,K$2:K6630,1)=1,1,0),"")</f>
        <v/>
      </c>
      <c r="R6630" s="0" t="str">
        <f aca="false">IF(M6630=1,IF(COUNTIFS(C$2:C6630,C6630,M$2:M6630,1)=1,1,0),"")</f>
        <v/>
      </c>
      <c r="S6630" s="0" t="str">
        <f aca="false">IF(L6630=1,IF(COUNTIFS(C$2:C6630,C6630,L$2:L6630,1)=1,1,0),"")</f>
        <v/>
      </c>
      <c r="T6630" s="38" t="str">
        <f aca="false">IF(N6630="","",N6630+ROW()/10000000)</f>
        <v/>
      </c>
      <c r="U6630" s="0" t="str">
        <f aca="false">IF(G6630=1,IF(B6630="",1,0),"")</f>
        <v/>
      </c>
    </row>
    <row r="6631" customFormat="false" ht="15" hidden="false" customHeight="false" outlineLevel="0" collapsed="false">
      <c r="A6631" s="35"/>
      <c r="B6631" s="35"/>
      <c r="G6631" s="0" t="str">
        <f aca="false">IF(A6631="","",IF(AND(A6631&gt;=Debut,A6631&lt;Fin),1,0))</f>
        <v/>
      </c>
      <c r="H6631" s="0" t="str">
        <f aca="false">IF(G6631=1,INT(ROUND((A6631-Debut)*86400,0)/600),"")</f>
        <v/>
      </c>
      <c r="I6631" s="0" t="str">
        <f aca="false">IF(G6631=1,INT(ROUND((A6631-Debut)*86400,0)/3600),"")</f>
        <v/>
      </c>
      <c r="J6631" s="0" t="str">
        <f aca="false">IF(OR(A6631="",B6631=""),"",ROUND((B6631-A6631)*86400,0))</f>
        <v/>
      </c>
      <c r="K6631" s="37" t="str">
        <f aca="false">IF(G6631=1,IF(COUNTIFS($C:$C,C6631,$G:$G,1,$A:$A,"&gt;="&amp;(A6631-FenetreInterm/86400),$A:$A,"&lt;="&amp;A6631)&gt;=NbInterm,1,0),"")</f>
        <v/>
      </c>
      <c r="L6631" s="37" t="str">
        <f aca="false">IF(G6631=1,IF(B6631="",0,IF(J6631&lt;SeuilFugitive,1,0)),"")</f>
        <v/>
      </c>
      <c r="M6631" s="37" t="str">
        <f aca="false">IF(G6631=1,IF(B6631="",IF((Fin-A6631)*24&gt;SeuilFigee,1,0),IF(J6631&gt;SeuilFigee*3600,1,0)),"")</f>
        <v/>
      </c>
      <c r="N6631" s="0" t="str">
        <f aca="false">IF(G6631=1,IF(COUNTIF(H$2:H6631,H6631)=1,COUNTIF($H:$H,H6631),""),"")</f>
        <v/>
      </c>
      <c r="O6631" s="0" t="str">
        <f aca="false">IF(G6631=1,IF(COUNTIF(I$2:I6631,I6631)=1,COUNTIF($I:$I,I6631),""),"")</f>
        <v/>
      </c>
      <c r="P6631" s="38" t="str">
        <f aca="false">IF(G6631=1,IF(COUNTIFS(C$2:C6631,C6631,G$2:G6631,1)=1,COUNTIFS($C:$C,C6631,$G:$G,1)+ROW()/10000000,""),"")</f>
        <v/>
      </c>
      <c r="Q6631" s="0" t="str">
        <f aca="false">IF(K6631=1,IF(COUNTIFS(C$2:C6631,C6631,K$2:K6631,1)=1,1,0),"")</f>
        <v/>
      </c>
      <c r="R6631" s="0" t="str">
        <f aca="false">IF(M6631=1,IF(COUNTIFS(C$2:C6631,C6631,M$2:M6631,1)=1,1,0),"")</f>
        <v/>
      </c>
      <c r="S6631" s="0" t="str">
        <f aca="false">IF(L6631=1,IF(COUNTIFS(C$2:C6631,C6631,L$2:L6631,1)=1,1,0),"")</f>
        <v/>
      </c>
      <c r="T6631" s="38" t="str">
        <f aca="false">IF(N6631="","",N6631+ROW()/10000000)</f>
        <v/>
      </c>
      <c r="U6631" s="0" t="str">
        <f aca="false">IF(G6631=1,IF(B6631="",1,0),"")</f>
        <v/>
      </c>
    </row>
    <row r="6632" customFormat="false" ht="15" hidden="false" customHeight="false" outlineLevel="0" collapsed="false">
      <c r="A6632" s="35"/>
      <c r="B6632" s="35"/>
      <c r="G6632" s="0" t="str">
        <f aca="false">IF(A6632="","",IF(AND(A6632&gt;=Debut,A6632&lt;Fin),1,0))</f>
        <v/>
      </c>
      <c r="H6632" s="0" t="str">
        <f aca="false">IF(G6632=1,INT(ROUND((A6632-Debut)*86400,0)/600),"")</f>
        <v/>
      </c>
      <c r="I6632" s="0" t="str">
        <f aca="false">IF(G6632=1,INT(ROUND((A6632-Debut)*86400,0)/3600),"")</f>
        <v/>
      </c>
      <c r="J6632" s="0" t="str">
        <f aca="false">IF(OR(A6632="",B6632=""),"",ROUND((B6632-A6632)*86400,0))</f>
        <v/>
      </c>
      <c r="K6632" s="37" t="str">
        <f aca="false">IF(G6632=1,IF(COUNTIFS($C:$C,C6632,$G:$G,1,$A:$A,"&gt;="&amp;(A6632-FenetreInterm/86400),$A:$A,"&lt;="&amp;A6632)&gt;=NbInterm,1,0),"")</f>
        <v/>
      </c>
      <c r="L6632" s="37" t="str">
        <f aca="false">IF(G6632=1,IF(B6632="",0,IF(J6632&lt;SeuilFugitive,1,0)),"")</f>
        <v/>
      </c>
      <c r="M6632" s="37" t="str">
        <f aca="false">IF(G6632=1,IF(B6632="",IF((Fin-A6632)*24&gt;SeuilFigee,1,0),IF(J6632&gt;SeuilFigee*3600,1,0)),"")</f>
        <v/>
      </c>
      <c r="N6632" s="0" t="str">
        <f aca="false">IF(G6632=1,IF(COUNTIF(H$2:H6632,H6632)=1,COUNTIF($H:$H,H6632),""),"")</f>
        <v/>
      </c>
      <c r="O6632" s="0" t="str">
        <f aca="false">IF(G6632=1,IF(COUNTIF(I$2:I6632,I6632)=1,COUNTIF($I:$I,I6632),""),"")</f>
        <v/>
      </c>
      <c r="P6632" s="38" t="str">
        <f aca="false">IF(G6632=1,IF(COUNTIFS(C$2:C6632,C6632,G$2:G6632,1)=1,COUNTIFS($C:$C,C6632,$G:$G,1)+ROW()/10000000,""),"")</f>
        <v/>
      </c>
      <c r="Q6632" s="0" t="str">
        <f aca="false">IF(K6632=1,IF(COUNTIFS(C$2:C6632,C6632,K$2:K6632,1)=1,1,0),"")</f>
        <v/>
      </c>
      <c r="R6632" s="0" t="str">
        <f aca="false">IF(M6632=1,IF(COUNTIFS(C$2:C6632,C6632,M$2:M6632,1)=1,1,0),"")</f>
        <v/>
      </c>
      <c r="S6632" s="0" t="str">
        <f aca="false">IF(L6632=1,IF(COUNTIFS(C$2:C6632,C6632,L$2:L6632,1)=1,1,0),"")</f>
        <v/>
      </c>
      <c r="T6632" s="38" t="str">
        <f aca="false">IF(N6632="","",N6632+ROW()/10000000)</f>
        <v/>
      </c>
      <c r="U6632" s="0" t="str">
        <f aca="false">IF(G6632=1,IF(B6632="",1,0),"")</f>
        <v/>
      </c>
    </row>
    <row r="6633" customFormat="false" ht="15" hidden="false" customHeight="false" outlineLevel="0" collapsed="false">
      <c r="A6633" s="35"/>
      <c r="B6633" s="35"/>
      <c r="G6633" s="0" t="str">
        <f aca="false">IF(A6633="","",IF(AND(A6633&gt;=Debut,A6633&lt;Fin),1,0))</f>
        <v/>
      </c>
      <c r="H6633" s="0" t="str">
        <f aca="false">IF(G6633=1,INT(ROUND((A6633-Debut)*86400,0)/600),"")</f>
        <v/>
      </c>
      <c r="I6633" s="0" t="str">
        <f aca="false">IF(G6633=1,INT(ROUND((A6633-Debut)*86400,0)/3600),"")</f>
        <v/>
      </c>
      <c r="J6633" s="0" t="str">
        <f aca="false">IF(OR(A6633="",B6633=""),"",ROUND((B6633-A6633)*86400,0))</f>
        <v/>
      </c>
      <c r="K6633" s="37" t="str">
        <f aca="false">IF(G6633=1,IF(COUNTIFS($C:$C,C6633,$G:$G,1,$A:$A,"&gt;="&amp;(A6633-FenetreInterm/86400),$A:$A,"&lt;="&amp;A6633)&gt;=NbInterm,1,0),"")</f>
        <v/>
      </c>
      <c r="L6633" s="37" t="str">
        <f aca="false">IF(G6633=1,IF(B6633="",0,IF(J6633&lt;SeuilFugitive,1,0)),"")</f>
        <v/>
      </c>
      <c r="M6633" s="37" t="str">
        <f aca="false">IF(G6633=1,IF(B6633="",IF((Fin-A6633)*24&gt;SeuilFigee,1,0),IF(J6633&gt;SeuilFigee*3600,1,0)),"")</f>
        <v/>
      </c>
      <c r="N6633" s="0" t="str">
        <f aca="false">IF(G6633=1,IF(COUNTIF(H$2:H6633,H6633)=1,COUNTIF($H:$H,H6633),""),"")</f>
        <v/>
      </c>
      <c r="O6633" s="0" t="str">
        <f aca="false">IF(G6633=1,IF(COUNTIF(I$2:I6633,I6633)=1,COUNTIF($I:$I,I6633),""),"")</f>
        <v/>
      </c>
      <c r="P6633" s="38" t="str">
        <f aca="false">IF(G6633=1,IF(COUNTIFS(C$2:C6633,C6633,G$2:G6633,1)=1,COUNTIFS($C:$C,C6633,$G:$G,1)+ROW()/10000000,""),"")</f>
        <v/>
      </c>
      <c r="Q6633" s="0" t="str">
        <f aca="false">IF(K6633=1,IF(COUNTIFS(C$2:C6633,C6633,K$2:K6633,1)=1,1,0),"")</f>
        <v/>
      </c>
      <c r="R6633" s="0" t="str">
        <f aca="false">IF(M6633=1,IF(COUNTIFS(C$2:C6633,C6633,M$2:M6633,1)=1,1,0),"")</f>
        <v/>
      </c>
      <c r="S6633" s="0" t="str">
        <f aca="false">IF(L6633=1,IF(COUNTIFS(C$2:C6633,C6633,L$2:L6633,1)=1,1,0),"")</f>
        <v/>
      </c>
      <c r="T6633" s="38" t="str">
        <f aca="false">IF(N6633="","",N6633+ROW()/10000000)</f>
        <v/>
      </c>
      <c r="U6633" s="0" t="str">
        <f aca="false">IF(G6633=1,IF(B6633="",1,0),"")</f>
        <v/>
      </c>
    </row>
    <row r="6634" customFormat="false" ht="15" hidden="false" customHeight="false" outlineLevel="0" collapsed="false">
      <c r="A6634" s="35"/>
      <c r="B6634" s="35"/>
      <c r="G6634" s="0" t="str">
        <f aca="false">IF(A6634="","",IF(AND(A6634&gt;=Debut,A6634&lt;Fin),1,0))</f>
        <v/>
      </c>
      <c r="H6634" s="0" t="str">
        <f aca="false">IF(G6634=1,INT(ROUND((A6634-Debut)*86400,0)/600),"")</f>
        <v/>
      </c>
      <c r="I6634" s="0" t="str">
        <f aca="false">IF(G6634=1,INT(ROUND((A6634-Debut)*86400,0)/3600),"")</f>
        <v/>
      </c>
      <c r="J6634" s="0" t="str">
        <f aca="false">IF(OR(A6634="",B6634=""),"",ROUND((B6634-A6634)*86400,0))</f>
        <v/>
      </c>
      <c r="K6634" s="37" t="str">
        <f aca="false">IF(G6634=1,IF(COUNTIFS($C:$C,C6634,$G:$G,1,$A:$A,"&gt;="&amp;(A6634-FenetreInterm/86400),$A:$A,"&lt;="&amp;A6634)&gt;=NbInterm,1,0),"")</f>
        <v/>
      </c>
      <c r="L6634" s="37" t="str">
        <f aca="false">IF(G6634=1,IF(B6634="",0,IF(J6634&lt;SeuilFugitive,1,0)),"")</f>
        <v/>
      </c>
      <c r="M6634" s="37" t="str">
        <f aca="false">IF(G6634=1,IF(B6634="",IF((Fin-A6634)*24&gt;SeuilFigee,1,0),IF(J6634&gt;SeuilFigee*3600,1,0)),"")</f>
        <v/>
      </c>
      <c r="N6634" s="0" t="str">
        <f aca="false">IF(G6634=1,IF(COUNTIF(H$2:H6634,H6634)=1,COUNTIF($H:$H,H6634),""),"")</f>
        <v/>
      </c>
      <c r="O6634" s="0" t="str">
        <f aca="false">IF(G6634=1,IF(COUNTIF(I$2:I6634,I6634)=1,COUNTIF($I:$I,I6634),""),"")</f>
        <v/>
      </c>
      <c r="P6634" s="38" t="str">
        <f aca="false">IF(G6634=1,IF(COUNTIFS(C$2:C6634,C6634,G$2:G6634,1)=1,COUNTIFS($C:$C,C6634,$G:$G,1)+ROW()/10000000,""),"")</f>
        <v/>
      </c>
      <c r="Q6634" s="0" t="str">
        <f aca="false">IF(K6634=1,IF(COUNTIFS(C$2:C6634,C6634,K$2:K6634,1)=1,1,0),"")</f>
        <v/>
      </c>
      <c r="R6634" s="0" t="str">
        <f aca="false">IF(M6634=1,IF(COUNTIFS(C$2:C6634,C6634,M$2:M6634,1)=1,1,0),"")</f>
        <v/>
      </c>
      <c r="S6634" s="0" t="str">
        <f aca="false">IF(L6634=1,IF(COUNTIFS(C$2:C6634,C6634,L$2:L6634,1)=1,1,0),"")</f>
        <v/>
      </c>
      <c r="T6634" s="38" t="str">
        <f aca="false">IF(N6634="","",N6634+ROW()/10000000)</f>
        <v/>
      </c>
      <c r="U6634" s="0" t="str">
        <f aca="false">IF(G6634=1,IF(B6634="",1,0),"")</f>
        <v/>
      </c>
    </row>
    <row r="6635" customFormat="false" ht="15" hidden="false" customHeight="false" outlineLevel="0" collapsed="false">
      <c r="A6635" s="35"/>
      <c r="B6635" s="35"/>
      <c r="G6635" s="0" t="str">
        <f aca="false">IF(A6635="","",IF(AND(A6635&gt;=Debut,A6635&lt;Fin),1,0))</f>
        <v/>
      </c>
      <c r="H6635" s="0" t="str">
        <f aca="false">IF(G6635=1,INT(ROUND((A6635-Debut)*86400,0)/600),"")</f>
        <v/>
      </c>
      <c r="I6635" s="0" t="str">
        <f aca="false">IF(G6635=1,INT(ROUND((A6635-Debut)*86400,0)/3600),"")</f>
        <v/>
      </c>
      <c r="J6635" s="0" t="str">
        <f aca="false">IF(OR(A6635="",B6635=""),"",ROUND((B6635-A6635)*86400,0))</f>
        <v/>
      </c>
      <c r="K6635" s="37" t="str">
        <f aca="false">IF(G6635=1,IF(COUNTIFS($C:$C,C6635,$G:$G,1,$A:$A,"&gt;="&amp;(A6635-FenetreInterm/86400),$A:$A,"&lt;="&amp;A6635)&gt;=NbInterm,1,0),"")</f>
        <v/>
      </c>
      <c r="L6635" s="37" t="str">
        <f aca="false">IF(G6635=1,IF(B6635="",0,IF(J6635&lt;SeuilFugitive,1,0)),"")</f>
        <v/>
      </c>
      <c r="M6635" s="37" t="str">
        <f aca="false">IF(G6635=1,IF(B6635="",IF((Fin-A6635)*24&gt;SeuilFigee,1,0),IF(J6635&gt;SeuilFigee*3600,1,0)),"")</f>
        <v/>
      </c>
      <c r="N6635" s="0" t="str">
        <f aca="false">IF(G6635=1,IF(COUNTIF(H$2:H6635,H6635)=1,COUNTIF($H:$H,H6635),""),"")</f>
        <v/>
      </c>
      <c r="O6635" s="0" t="str">
        <f aca="false">IF(G6635=1,IF(COUNTIF(I$2:I6635,I6635)=1,COUNTIF($I:$I,I6635),""),"")</f>
        <v/>
      </c>
      <c r="P6635" s="38" t="str">
        <f aca="false">IF(G6635=1,IF(COUNTIFS(C$2:C6635,C6635,G$2:G6635,1)=1,COUNTIFS($C:$C,C6635,$G:$G,1)+ROW()/10000000,""),"")</f>
        <v/>
      </c>
      <c r="Q6635" s="0" t="str">
        <f aca="false">IF(K6635=1,IF(COUNTIFS(C$2:C6635,C6635,K$2:K6635,1)=1,1,0),"")</f>
        <v/>
      </c>
      <c r="R6635" s="0" t="str">
        <f aca="false">IF(M6635=1,IF(COUNTIFS(C$2:C6635,C6635,M$2:M6635,1)=1,1,0),"")</f>
        <v/>
      </c>
      <c r="S6635" s="0" t="str">
        <f aca="false">IF(L6635=1,IF(COUNTIFS(C$2:C6635,C6635,L$2:L6635,1)=1,1,0),"")</f>
        <v/>
      </c>
      <c r="T6635" s="38" t="str">
        <f aca="false">IF(N6635="","",N6635+ROW()/10000000)</f>
        <v/>
      </c>
      <c r="U6635" s="0" t="str">
        <f aca="false">IF(G6635=1,IF(B6635="",1,0),"")</f>
        <v/>
      </c>
    </row>
    <row r="6636" customFormat="false" ht="15" hidden="false" customHeight="false" outlineLevel="0" collapsed="false">
      <c r="A6636" s="35"/>
      <c r="B6636" s="35"/>
      <c r="G6636" s="0" t="str">
        <f aca="false">IF(A6636="","",IF(AND(A6636&gt;=Debut,A6636&lt;Fin),1,0))</f>
        <v/>
      </c>
      <c r="H6636" s="0" t="str">
        <f aca="false">IF(G6636=1,INT(ROUND((A6636-Debut)*86400,0)/600),"")</f>
        <v/>
      </c>
      <c r="I6636" s="0" t="str">
        <f aca="false">IF(G6636=1,INT(ROUND((A6636-Debut)*86400,0)/3600),"")</f>
        <v/>
      </c>
      <c r="J6636" s="0" t="str">
        <f aca="false">IF(OR(A6636="",B6636=""),"",ROUND((B6636-A6636)*86400,0))</f>
        <v/>
      </c>
      <c r="K6636" s="37" t="str">
        <f aca="false">IF(G6636=1,IF(COUNTIFS($C:$C,C6636,$G:$G,1,$A:$A,"&gt;="&amp;(A6636-FenetreInterm/86400),$A:$A,"&lt;="&amp;A6636)&gt;=NbInterm,1,0),"")</f>
        <v/>
      </c>
      <c r="L6636" s="37" t="str">
        <f aca="false">IF(G6636=1,IF(B6636="",0,IF(J6636&lt;SeuilFugitive,1,0)),"")</f>
        <v/>
      </c>
      <c r="M6636" s="37" t="str">
        <f aca="false">IF(G6636=1,IF(B6636="",IF((Fin-A6636)*24&gt;SeuilFigee,1,0),IF(J6636&gt;SeuilFigee*3600,1,0)),"")</f>
        <v/>
      </c>
      <c r="N6636" s="0" t="str">
        <f aca="false">IF(G6636=1,IF(COUNTIF(H$2:H6636,H6636)=1,COUNTIF($H:$H,H6636),""),"")</f>
        <v/>
      </c>
      <c r="O6636" s="0" t="str">
        <f aca="false">IF(G6636=1,IF(COUNTIF(I$2:I6636,I6636)=1,COUNTIF($I:$I,I6636),""),"")</f>
        <v/>
      </c>
      <c r="P6636" s="38" t="str">
        <f aca="false">IF(G6636=1,IF(COUNTIFS(C$2:C6636,C6636,G$2:G6636,1)=1,COUNTIFS($C:$C,C6636,$G:$G,1)+ROW()/10000000,""),"")</f>
        <v/>
      </c>
      <c r="Q6636" s="0" t="str">
        <f aca="false">IF(K6636=1,IF(COUNTIFS(C$2:C6636,C6636,K$2:K6636,1)=1,1,0),"")</f>
        <v/>
      </c>
      <c r="R6636" s="0" t="str">
        <f aca="false">IF(M6636=1,IF(COUNTIFS(C$2:C6636,C6636,M$2:M6636,1)=1,1,0),"")</f>
        <v/>
      </c>
      <c r="S6636" s="0" t="str">
        <f aca="false">IF(L6636=1,IF(COUNTIFS(C$2:C6636,C6636,L$2:L6636,1)=1,1,0),"")</f>
        <v/>
      </c>
      <c r="T6636" s="38" t="str">
        <f aca="false">IF(N6636="","",N6636+ROW()/10000000)</f>
        <v/>
      </c>
      <c r="U6636" s="0" t="str">
        <f aca="false">IF(G6636=1,IF(B6636="",1,0),"")</f>
        <v/>
      </c>
    </row>
    <row r="6637" customFormat="false" ht="15" hidden="false" customHeight="false" outlineLevel="0" collapsed="false">
      <c r="A6637" s="35"/>
      <c r="B6637" s="35"/>
      <c r="G6637" s="0" t="str">
        <f aca="false">IF(A6637="","",IF(AND(A6637&gt;=Debut,A6637&lt;Fin),1,0))</f>
        <v/>
      </c>
      <c r="H6637" s="0" t="str">
        <f aca="false">IF(G6637=1,INT(ROUND((A6637-Debut)*86400,0)/600),"")</f>
        <v/>
      </c>
      <c r="I6637" s="0" t="str">
        <f aca="false">IF(G6637=1,INT(ROUND((A6637-Debut)*86400,0)/3600),"")</f>
        <v/>
      </c>
      <c r="J6637" s="0" t="str">
        <f aca="false">IF(OR(A6637="",B6637=""),"",ROUND((B6637-A6637)*86400,0))</f>
        <v/>
      </c>
      <c r="K6637" s="37" t="str">
        <f aca="false">IF(G6637=1,IF(COUNTIFS($C:$C,C6637,$G:$G,1,$A:$A,"&gt;="&amp;(A6637-FenetreInterm/86400),$A:$A,"&lt;="&amp;A6637)&gt;=NbInterm,1,0),"")</f>
        <v/>
      </c>
      <c r="L6637" s="37" t="str">
        <f aca="false">IF(G6637=1,IF(B6637="",0,IF(J6637&lt;SeuilFugitive,1,0)),"")</f>
        <v/>
      </c>
      <c r="M6637" s="37" t="str">
        <f aca="false">IF(G6637=1,IF(B6637="",IF((Fin-A6637)*24&gt;SeuilFigee,1,0),IF(J6637&gt;SeuilFigee*3600,1,0)),"")</f>
        <v/>
      </c>
      <c r="N6637" s="0" t="str">
        <f aca="false">IF(G6637=1,IF(COUNTIF(H$2:H6637,H6637)=1,COUNTIF($H:$H,H6637),""),"")</f>
        <v/>
      </c>
      <c r="O6637" s="0" t="str">
        <f aca="false">IF(G6637=1,IF(COUNTIF(I$2:I6637,I6637)=1,COUNTIF($I:$I,I6637),""),"")</f>
        <v/>
      </c>
      <c r="P6637" s="38" t="str">
        <f aca="false">IF(G6637=1,IF(COUNTIFS(C$2:C6637,C6637,G$2:G6637,1)=1,COUNTIFS($C:$C,C6637,$G:$G,1)+ROW()/10000000,""),"")</f>
        <v/>
      </c>
      <c r="Q6637" s="0" t="str">
        <f aca="false">IF(K6637=1,IF(COUNTIFS(C$2:C6637,C6637,K$2:K6637,1)=1,1,0),"")</f>
        <v/>
      </c>
      <c r="R6637" s="0" t="str">
        <f aca="false">IF(M6637=1,IF(COUNTIFS(C$2:C6637,C6637,M$2:M6637,1)=1,1,0),"")</f>
        <v/>
      </c>
      <c r="S6637" s="0" t="str">
        <f aca="false">IF(L6637=1,IF(COUNTIFS(C$2:C6637,C6637,L$2:L6637,1)=1,1,0),"")</f>
        <v/>
      </c>
      <c r="T6637" s="38" t="str">
        <f aca="false">IF(N6637="","",N6637+ROW()/10000000)</f>
        <v/>
      </c>
      <c r="U6637" s="0" t="str">
        <f aca="false">IF(G6637=1,IF(B6637="",1,0),"")</f>
        <v/>
      </c>
    </row>
    <row r="6638" customFormat="false" ht="15" hidden="false" customHeight="false" outlineLevel="0" collapsed="false">
      <c r="A6638" s="35"/>
      <c r="B6638" s="35"/>
      <c r="G6638" s="0" t="str">
        <f aca="false">IF(A6638="","",IF(AND(A6638&gt;=Debut,A6638&lt;Fin),1,0))</f>
        <v/>
      </c>
      <c r="H6638" s="0" t="str">
        <f aca="false">IF(G6638=1,INT(ROUND((A6638-Debut)*86400,0)/600),"")</f>
        <v/>
      </c>
      <c r="I6638" s="0" t="str">
        <f aca="false">IF(G6638=1,INT(ROUND((A6638-Debut)*86400,0)/3600),"")</f>
        <v/>
      </c>
      <c r="J6638" s="0" t="str">
        <f aca="false">IF(OR(A6638="",B6638=""),"",ROUND((B6638-A6638)*86400,0))</f>
        <v/>
      </c>
      <c r="K6638" s="37" t="str">
        <f aca="false">IF(G6638=1,IF(COUNTIFS($C:$C,C6638,$G:$G,1,$A:$A,"&gt;="&amp;(A6638-FenetreInterm/86400),$A:$A,"&lt;="&amp;A6638)&gt;=NbInterm,1,0),"")</f>
        <v/>
      </c>
      <c r="L6638" s="37" t="str">
        <f aca="false">IF(G6638=1,IF(B6638="",0,IF(J6638&lt;SeuilFugitive,1,0)),"")</f>
        <v/>
      </c>
      <c r="M6638" s="37" t="str">
        <f aca="false">IF(G6638=1,IF(B6638="",IF((Fin-A6638)*24&gt;SeuilFigee,1,0),IF(J6638&gt;SeuilFigee*3600,1,0)),"")</f>
        <v/>
      </c>
      <c r="N6638" s="0" t="str">
        <f aca="false">IF(G6638=1,IF(COUNTIF(H$2:H6638,H6638)=1,COUNTIF($H:$H,H6638),""),"")</f>
        <v/>
      </c>
      <c r="O6638" s="0" t="str">
        <f aca="false">IF(G6638=1,IF(COUNTIF(I$2:I6638,I6638)=1,COUNTIF($I:$I,I6638),""),"")</f>
        <v/>
      </c>
      <c r="P6638" s="38" t="str">
        <f aca="false">IF(G6638=1,IF(COUNTIFS(C$2:C6638,C6638,G$2:G6638,1)=1,COUNTIFS($C:$C,C6638,$G:$G,1)+ROW()/10000000,""),"")</f>
        <v/>
      </c>
      <c r="Q6638" s="0" t="str">
        <f aca="false">IF(K6638=1,IF(COUNTIFS(C$2:C6638,C6638,K$2:K6638,1)=1,1,0),"")</f>
        <v/>
      </c>
      <c r="R6638" s="0" t="str">
        <f aca="false">IF(M6638=1,IF(COUNTIFS(C$2:C6638,C6638,M$2:M6638,1)=1,1,0),"")</f>
        <v/>
      </c>
      <c r="S6638" s="0" t="str">
        <f aca="false">IF(L6638=1,IF(COUNTIFS(C$2:C6638,C6638,L$2:L6638,1)=1,1,0),"")</f>
        <v/>
      </c>
      <c r="T6638" s="38" t="str">
        <f aca="false">IF(N6638="","",N6638+ROW()/10000000)</f>
        <v/>
      </c>
      <c r="U6638" s="0" t="str">
        <f aca="false">IF(G6638=1,IF(B6638="",1,0),"")</f>
        <v/>
      </c>
    </row>
    <row r="6639" customFormat="false" ht="15" hidden="false" customHeight="false" outlineLevel="0" collapsed="false">
      <c r="A6639" s="35"/>
      <c r="B6639" s="35"/>
      <c r="G6639" s="0" t="str">
        <f aca="false">IF(A6639="","",IF(AND(A6639&gt;=Debut,A6639&lt;Fin),1,0))</f>
        <v/>
      </c>
      <c r="H6639" s="0" t="str">
        <f aca="false">IF(G6639=1,INT(ROUND((A6639-Debut)*86400,0)/600),"")</f>
        <v/>
      </c>
      <c r="I6639" s="0" t="str">
        <f aca="false">IF(G6639=1,INT(ROUND((A6639-Debut)*86400,0)/3600),"")</f>
        <v/>
      </c>
      <c r="J6639" s="0" t="str">
        <f aca="false">IF(OR(A6639="",B6639=""),"",ROUND((B6639-A6639)*86400,0))</f>
        <v/>
      </c>
      <c r="K6639" s="37" t="str">
        <f aca="false">IF(G6639=1,IF(COUNTIFS($C:$C,C6639,$G:$G,1,$A:$A,"&gt;="&amp;(A6639-FenetreInterm/86400),$A:$A,"&lt;="&amp;A6639)&gt;=NbInterm,1,0),"")</f>
        <v/>
      </c>
      <c r="L6639" s="37" t="str">
        <f aca="false">IF(G6639=1,IF(B6639="",0,IF(J6639&lt;SeuilFugitive,1,0)),"")</f>
        <v/>
      </c>
      <c r="M6639" s="37" t="str">
        <f aca="false">IF(G6639=1,IF(B6639="",IF((Fin-A6639)*24&gt;SeuilFigee,1,0),IF(J6639&gt;SeuilFigee*3600,1,0)),"")</f>
        <v/>
      </c>
      <c r="N6639" s="0" t="str">
        <f aca="false">IF(G6639=1,IF(COUNTIF(H$2:H6639,H6639)=1,COUNTIF($H:$H,H6639),""),"")</f>
        <v/>
      </c>
      <c r="O6639" s="0" t="str">
        <f aca="false">IF(G6639=1,IF(COUNTIF(I$2:I6639,I6639)=1,COUNTIF($I:$I,I6639),""),"")</f>
        <v/>
      </c>
      <c r="P6639" s="38" t="str">
        <f aca="false">IF(G6639=1,IF(COUNTIFS(C$2:C6639,C6639,G$2:G6639,1)=1,COUNTIFS($C:$C,C6639,$G:$G,1)+ROW()/10000000,""),"")</f>
        <v/>
      </c>
      <c r="Q6639" s="0" t="str">
        <f aca="false">IF(K6639=1,IF(COUNTIFS(C$2:C6639,C6639,K$2:K6639,1)=1,1,0),"")</f>
        <v/>
      </c>
      <c r="R6639" s="0" t="str">
        <f aca="false">IF(M6639=1,IF(COUNTIFS(C$2:C6639,C6639,M$2:M6639,1)=1,1,0),"")</f>
        <v/>
      </c>
      <c r="S6639" s="0" t="str">
        <f aca="false">IF(L6639=1,IF(COUNTIFS(C$2:C6639,C6639,L$2:L6639,1)=1,1,0),"")</f>
        <v/>
      </c>
      <c r="T6639" s="38" t="str">
        <f aca="false">IF(N6639="","",N6639+ROW()/10000000)</f>
        <v/>
      </c>
      <c r="U6639" s="0" t="str">
        <f aca="false">IF(G6639=1,IF(B6639="",1,0),"")</f>
        <v/>
      </c>
    </row>
    <row r="6640" customFormat="false" ht="15" hidden="false" customHeight="false" outlineLevel="0" collapsed="false">
      <c r="A6640" s="35"/>
      <c r="B6640" s="35"/>
      <c r="G6640" s="0" t="str">
        <f aca="false">IF(A6640="","",IF(AND(A6640&gt;=Debut,A6640&lt;Fin),1,0))</f>
        <v/>
      </c>
      <c r="H6640" s="0" t="str">
        <f aca="false">IF(G6640=1,INT(ROUND((A6640-Debut)*86400,0)/600),"")</f>
        <v/>
      </c>
      <c r="I6640" s="0" t="str">
        <f aca="false">IF(G6640=1,INT(ROUND((A6640-Debut)*86400,0)/3600),"")</f>
        <v/>
      </c>
      <c r="J6640" s="0" t="str">
        <f aca="false">IF(OR(A6640="",B6640=""),"",ROUND((B6640-A6640)*86400,0))</f>
        <v/>
      </c>
      <c r="K6640" s="37" t="str">
        <f aca="false">IF(G6640=1,IF(COUNTIFS($C:$C,C6640,$G:$G,1,$A:$A,"&gt;="&amp;(A6640-FenetreInterm/86400),$A:$A,"&lt;="&amp;A6640)&gt;=NbInterm,1,0),"")</f>
        <v/>
      </c>
      <c r="L6640" s="37" t="str">
        <f aca="false">IF(G6640=1,IF(B6640="",0,IF(J6640&lt;SeuilFugitive,1,0)),"")</f>
        <v/>
      </c>
      <c r="M6640" s="37" t="str">
        <f aca="false">IF(G6640=1,IF(B6640="",IF((Fin-A6640)*24&gt;SeuilFigee,1,0),IF(J6640&gt;SeuilFigee*3600,1,0)),"")</f>
        <v/>
      </c>
      <c r="N6640" s="0" t="str">
        <f aca="false">IF(G6640=1,IF(COUNTIF(H$2:H6640,H6640)=1,COUNTIF($H:$H,H6640),""),"")</f>
        <v/>
      </c>
      <c r="O6640" s="0" t="str">
        <f aca="false">IF(G6640=1,IF(COUNTIF(I$2:I6640,I6640)=1,COUNTIF($I:$I,I6640),""),"")</f>
        <v/>
      </c>
      <c r="P6640" s="38" t="str">
        <f aca="false">IF(G6640=1,IF(COUNTIFS(C$2:C6640,C6640,G$2:G6640,1)=1,COUNTIFS($C:$C,C6640,$G:$G,1)+ROW()/10000000,""),"")</f>
        <v/>
      </c>
      <c r="Q6640" s="0" t="str">
        <f aca="false">IF(K6640=1,IF(COUNTIFS(C$2:C6640,C6640,K$2:K6640,1)=1,1,0),"")</f>
        <v/>
      </c>
      <c r="R6640" s="0" t="str">
        <f aca="false">IF(M6640=1,IF(COUNTIFS(C$2:C6640,C6640,M$2:M6640,1)=1,1,0),"")</f>
        <v/>
      </c>
      <c r="S6640" s="0" t="str">
        <f aca="false">IF(L6640=1,IF(COUNTIFS(C$2:C6640,C6640,L$2:L6640,1)=1,1,0),"")</f>
        <v/>
      </c>
      <c r="T6640" s="38" t="str">
        <f aca="false">IF(N6640="","",N6640+ROW()/10000000)</f>
        <v/>
      </c>
      <c r="U6640" s="0" t="str">
        <f aca="false">IF(G6640=1,IF(B6640="",1,0),"")</f>
        <v/>
      </c>
    </row>
    <row r="6641" customFormat="false" ht="15" hidden="false" customHeight="false" outlineLevel="0" collapsed="false">
      <c r="A6641" s="35"/>
      <c r="B6641" s="35"/>
      <c r="G6641" s="0" t="str">
        <f aca="false">IF(A6641="","",IF(AND(A6641&gt;=Debut,A6641&lt;Fin),1,0))</f>
        <v/>
      </c>
      <c r="H6641" s="0" t="str">
        <f aca="false">IF(G6641=1,INT(ROUND((A6641-Debut)*86400,0)/600),"")</f>
        <v/>
      </c>
      <c r="I6641" s="0" t="str">
        <f aca="false">IF(G6641=1,INT(ROUND((A6641-Debut)*86400,0)/3600),"")</f>
        <v/>
      </c>
      <c r="J6641" s="0" t="str">
        <f aca="false">IF(OR(A6641="",B6641=""),"",ROUND((B6641-A6641)*86400,0))</f>
        <v/>
      </c>
      <c r="K6641" s="37" t="str">
        <f aca="false">IF(G6641=1,IF(COUNTIFS($C:$C,C6641,$G:$G,1,$A:$A,"&gt;="&amp;(A6641-FenetreInterm/86400),$A:$A,"&lt;="&amp;A6641)&gt;=NbInterm,1,0),"")</f>
        <v/>
      </c>
      <c r="L6641" s="37" t="str">
        <f aca="false">IF(G6641=1,IF(B6641="",0,IF(J6641&lt;SeuilFugitive,1,0)),"")</f>
        <v/>
      </c>
      <c r="M6641" s="37" t="str">
        <f aca="false">IF(G6641=1,IF(B6641="",IF((Fin-A6641)*24&gt;SeuilFigee,1,0),IF(J6641&gt;SeuilFigee*3600,1,0)),"")</f>
        <v/>
      </c>
      <c r="N6641" s="0" t="str">
        <f aca="false">IF(G6641=1,IF(COUNTIF(H$2:H6641,H6641)=1,COUNTIF($H:$H,H6641),""),"")</f>
        <v/>
      </c>
      <c r="O6641" s="0" t="str">
        <f aca="false">IF(G6641=1,IF(COUNTIF(I$2:I6641,I6641)=1,COUNTIF($I:$I,I6641),""),"")</f>
        <v/>
      </c>
      <c r="P6641" s="38" t="str">
        <f aca="false">IF(G6641=1,IF(COUNTIFS(C$2:C6641,C6641,G$2:G6641,1)=1,COUNTIFS($C:$C,C6641,$G:$G,1)+ROW()/10000000,""),"")</f>
        <v/>
      </c>
      <c r="Q6641" s="0" t="str">
        <f aca="false">IF(K6641=1,IF(COUNTIFS(C$2:C6641,C6641,K$2:K6641,1)=1,1,0),"")</f>
        <v/>
      </c>
      <c r="R6641" s="0" t="str">
        <f aca="false">IF(M6641=1,IF(COUNTIFS(C$2:C6641,C6641,M$2:M6641,1)=1,1,0),"")</f>
        <v/>
      </c>
      <c r="S6641" s="0" t="str">
        <f aca="false">IF(L6641=1,IF(COUNTIFS(C$2:C6641,C6641,L$2:L6641,1)=1,1,0),"")</f>
        <v/>
      </c>
      <c r="T6641" s="38" t="str">
        <f aca="false">IF(N6641="","",N6641+ROW()/10000000)</f>
        <v/>
      </c>
      <c r="U6641" s="0" t="str">
        <f aca="false">IF(G6641=1,IF(B6641="",1,0),"")</f>
        <v/>
      </c>
    </row>
    <row r="6642" customFormat="false" ht="15" hidden="false" customHeight="false" outlineLevel="0" collapsed="false">
      <c r="A6642" s="35"/>
      <c r="B6642" s="35"/>
      <c r="G6642" s="0" t="str">
        <f aca="false">IF(A6642="","",IF(AND(A6642&gt;=Debut,A6642&lt;Fin),1,0))</f>
        <v/>
      </c>
      <c r="H6642" s="0" t="str">
        <f aca="false">IF(G6642=1,INT(ROUND((A6642-Debut)*86400,0)/600),"")</f>
        <v/>
      </c>
      <c r="I6642" s="0" t="str">
        <f aca="false">IF(G6642=1,INT(ROUND((A6642-Debut)*86400,0)/3600),"")</f>
        <v/>
      </c>
      <c r="J6642" s="0" t="str">
        <f aca="false">IF(OR(A6642="",B6642=""),"",ROUND((B6642-A6642)*86400,0))</f>
        <v/>
      </c>
      <c r="K6642" s="37" t="str">
        <f aca="false">IF(G6642=1,IF(COUNTIFS($C:$C,C6642,$G:$G,1,$A:$A,"&gt;="&amp;(A6642-FenetreInterm/86400),$A:$A,"&lt;="&amp;A6642)&gt;=NbInterm,1,0),"")</f>
        <v/>
      </c>
      <c r="L6642" s="37" t="str">
        <f aca="false">IF(G6642=1,IF(B6642="",0,IF(J6642&lt;SeuilFugitive,1,0)),"")</f>
        <v/>
      </c>
      <c r="M6642" s="37" t="str">
        <f aca="false">IF(G6642=1,IF(B6642="",IF((Fin-A6642)*24&gt;SeuilFigee,1,0),IF(J6642&gt;SeuilFigee*3600,1,0)),"")</f>
        <v/>
      </c>
      <c r="N6642" s="0" t="str">
        <f aca="false">IF(G6642=1,IF(COUNTIF(H$2:H6642,H6642)=1,COUNTIF($H:$H,H6642),""),"")</f>
        <v/>
      </c>
      <c r="O6642" s="0" t="str">
        <f aca="false">IF(G6642=1,IF(COUNTIF(I$2:I6642,I6642)=1,COUNTIF($I:$I,I6642),""),"")</f>
        <v/>
      </c>
      <c r="P6642" s="38" t="str">
        <f aca="false">IF(G6642=1,IF(COUNTIFS(C$2:C6642,C6642,G$2:G6642,1)=1,COUNTIFS($C:$C,C6642,$G:$G,1)+ROW()/10000000,""),"")</f>
        <v/>
      </c>
      <c r="Q6642" s="0" t="str">
        <f aca="false">IF(K6642=1,IF(COUNTIFS(C$2:C6642,C6642,K$2:K6642,1)=1,1,0),"")</f>
        <v/>
      </c>
      <c r="R6642" s="0" t="str">
        <f aca="false">IF(M6642=1,IF(COUNTIFS(C$2:C6642,C6642,M$2:M6642,1)=1,1,0),"")</f>
        <v/>
      </c>
      <c r="S6642" s="0" t="str">
        <f aca="false">IF(L6642=1,IF(COUNTIFS(C$2:C6642,C6642,L$2:L6642,1)=1,1,0),"")</f>
        <v/>
      </c>
      <c r="T6642" s="38" t="str">
        <f aca="false">IF(N6642="","",N6642+ROW()/10000000)</f>
        <v/>
      </c>
      <c r="U6642" s="0" t="str">
        <f aca="false">IF(G6642=1,IF(B6642="",1,0),"")</f>
        <v/>
      </c>
    </row>
    <row r="6643" customFormat="false" ht="15" hidden="false" customHeight="false" outlineLevel="0" collapsed="false">
      <c r="A6643" s="35"/>
      <c r="B6643" s="35"/>
      <c r="G6643" s="0" t="str">
        <f aca="false">IF(A6643="","",IF(AND(A6643&gt;=Debut,A6643&lt;Fin),1,0))</f>
        <v/>
      </c>
      <c r="H6643" s="0" t="str">
        <f aca="false">IF(G6643=1,INT(ROUND((A6643-Debut)*86400,0)/600),"")</f>
        <v/>
      </c>
      <c r="I6643" s="0" t="str">
        <f aca="false">IF(G6643=1,INT(ROUND((A6643-Debut)*86400,0)/3600),"")</f>
        <v/>
      </c>
      <c r="J6643" s="0" t="str">
        <f aca="false">IF(OR(A6643="",B6643=""),"",ROUND((B6643-A6643)*86400,0))</f>
        <v/>
      </c>
      <c r="K6643" s="37" t="str">
        <f aca="false">IF(G6643=1,IF(COUNTIFS($C:$C,C6643,$G:$G,1,$A:$A,"&gt;="&amp;(A6643-FenetreInterm/86400),$A:$A,"&lt;="&amp;A6643)&gt;=NbInterm,1,0),"")</f>
        <v/>
      </c>
      <c r="L6643" s="37" t="str">
        <f aca="false">IF(G6643=1,IF(B6643="",0,IF(J6643&lt;SeuilFugitive,1,0)),"")</f>
        <v/>
      </c>
      <c r="M6643" s="37" t="str">
        <f aca="false">IF(G6643=1,IF(B6643="",IF((Fin-A6643)*24&gt;SeuilFigee,1,0),IF(J6643&gt;SeuilFigee*3600,1,0)),"")</f>
        <v/>
      </c>
      <c r="N6643" s="0" t="str">
        <f aca="false">IF(G6643=1,IF(COUNTIF(H$2:H6643,H6643)=1,COUNTIF($H:$H,H6643),""),"")</f>
        <v/>
      </c>
      <c r="O6643" s="0" t="str">
        <f aca="false">IF(G6643=1,IF(COUNTIF(I$2:I6643,I6643)=1,COUNTIF($I:$I,I6643),""),"")</f>
        <v/>
      </c>
      <c r="P6643" s="38" t="str">
        <f aca="false">IF(G6643=1,IF(COUNTIFS(C$2:C6643,C6643,G$2:G6643,1)=1,COUNTIFS($C:$C,C6643,$G:$G,1)+ROW()/10000000,""),"")</f>
        <v/>
      </c>
      <c r="Q6643" s="0" t="str">
        <f aca="false">IF(K6643=1,IF(COUNTIFS(C$2:C6643,C6643,K$2:K6643,1)=1,1,0),"")</f>
        <v/>
      </c>
      <c r="R6643" s="0" t="str">
        <f aca="false">IF(M6643=1,IF(COUNTIFS(C$2:C6643,C6643,M$2:M6643,1)=1,1,0),"")</f>
        <v/>
      </c>
      <c r="S6643" s="0" t="str">
        <f aca="false">IF(L6643=1,IF(COUNTIFS(C$2:C6643,C6643,L$2:L6643,1)=1,1,0),"")</f>
        <v/>
      </c>
      <c r="T6643" s="38" t="str">
        <f aca="false">IF(N6643="","",N6643+ROW()/10000000)</f>
        <v/>
      </c>
      <c r="U6643" s="0" t="str">
        <f aca="false">IF(G6643=1,IF(B6643="",1,0),"")</f>
        <v/>
      </c>
    </row>
    <row r="6644" customFormat="false" ht="15" hidden="false" customHeight="false" outlineLevel="0" collapsed="false">
      <c r="A6644" s="35"/>
      <c r="B6644" s="35"/>
      <c r="G6644" s="0" t="str">
        <f aca="false">IF(A6644="","",IF(AND(A6644&gt;=Debut,A6644&lt;Fin),1,0))</f>
        <v/>
      </c>
      <c r="H6644" s="0" t="str">
        <f aca="false">IF(G6644=1,INT(ROUND((A6644-Debut)*86400,0)/600),"")</f>
        <v/>
      </c>
      <c r="I6644" s="0" t="str">
        <f aca="false">IF(G6644=1,INT(ROUND((A6644-Debut)*86400,0)/3600),"")</f>
        <v/>
      </c>
      <c r="J6644" s="0" t="str">
        <f aca="false">IF(OR(A6644="",B6644=""),"",ROUND((B6644-A6644)*86400,0))</f>
        <v/>
      </c>
      <c r="K6644" s="37" t="str">
        <f aca="false">IF(G6644=1,IF(COUNTIFS($C:$C,C6644,$G:$G,1,$A:$A,"&gt;="&amp;(A6644-FenetreInterm/86400),$A:$A,"&lt;="&amp;A6644)&gt;=NbInterm,1,0),"")</f>
        <v/>
      </c>
      <c r="L6644" s="37" t="str">
        <f aca="false">IF(G6644=1,IF(B6644="",0,IF(J6644&lt;SeuilFugitive,1,0)),"")</f>
        <v/>
      </c>
      <c r="M6644" s="37" t="str">
        <f aca="false">IF(G6644=1,IF(B6644="",IF((Fin-A6644)*24&gt;SeuilFigee,1,0),IF(J6644&gt;SeuilFigee*3600,1,0)),"")</f>
        <v/>
      </c>
      <c r="N6644" s="0" t="str">
        <f aca="false">IF(G6644=1,IF(COUNTIF(H$2:H6644,H6644)=1,COUNTIF($H:$H,H6644),""),"")</f>
        <v/>
      </c>
      <c r="O6644" s="0" t="str">
        <f aca="false">IF(G6644=1,IF(COUNTIF(I$2:I6644,I6644)=1,COUNTIF($I:$I,I6644),""),"")</f>
        <v/>
      </c>
      <c r="P6644" s="38" t="str">
        <f aca="false">IF(G6644=1,IF(COUNTIFS(C$2:C6644,C6644,G$2:G6644,1)=1,COUNTIFS($C:$C,C6644,$G:$G,1)+ROW()/10000000,""),"")</f>
        <v/>
      </c>
      <c r="Q6644" s="0" t="str">
        <f aca="false">IF(K6644=1,IF(COUNTIFS(C$2:C6644,C6644,K$2:K6644,1)=1,1,0),"")</f>
        <v/>
      </c>
      <c r="R6644" s="0" t="str">
        <f aca="false">IF(M6644=1,IF(COUNTIFS(C$2:C6644,C6644,M$2:M6644,1)=1,1,0),"")</f>
        <v/>
      </c>
      <c r="S6644" s="0" t="str">
        <f aca="false">IF(L6644=1,IF(COUNTIFS(C$2:C6644,C6644,L$2:L6644,1)=1,1,0),"")</f>
        <v/>
      </c>
      <c r="T6644" s="38" t="str">
        <f aca="false">IF(N6644="","",N6644+ROW()/10000000)</f>
        <v/>
      </c>
      <c r="U6644" s="0" t="str">
        <f aca="false">IF(G6644=1,IF(B6644="",1,0),"")</f>
        <v/>
      </c>
    </row>
    <row r="6645" customFormat="false" ht="15" hidden="false" customHeight="false" outlineLevel="0" collapsed="false">
      <c r="A6645" s="35"/>
      <c r="B6645" s="35"/>
      <c r="G6645" s="0" t="str">
        <f aca="false">IF(A6645="","",IF(AND(A6645&gt;=Debut,A6645&lt;Fin),1,0))</f>
        <v/>
      </c>
      <c r="H6645" s="0" t="str">
        <f aca="false">IF(G6645=1,INT(ROUND((A6645-Debut)*86400,0)/600),"")</f>
        <v/>
      </c>
      <c r="I6645" s="0" t="str">
        <f aca="false">IF(G6645=1,INT(ROUND((A6645-Debut)*86400,0)/3600),"")</f>
        <v/>
      </c>
      <c r="J6645" s="0" t="str">
        <f aca="false">IF(OR(A6645="",B6645=""),"",ROUND((B6645-A6645)*86400,0))</f>
        <v/>
      </c>
      <c r="K6645" s="37" t="str">
        <f aca="false">IF(G6645=1,IF(COUNTIFS($C:$C,C6645,$G:$G,1,$A:$A,"&gt;="&amp;(A6645-FenetreInterm/86400),$A:$A,"&lt;="&amp;A6645)&gt;=NbInterm,1,0),"")</f>
        <v/>
      </c>
      <c r="L6645" s="37" t="str">
        <f aca="false">IF(G6645=1,IF(B6645="",0,IF(J6645&lt;SeuilFugitive,1,0)),"")</f>
        <v/>
      </c>
      <c r="M6645" s="37" t="str">
        <f aca="false">IF(G6645=1,IF(B6645="",IF((Fin-A6645)*24&gt;SeuilFigee,1,0),IF(J6645&gt;SeuilFigee*3600,1,0)),"")</f>
        <v/>
      </c>
      <c r="N6645" s="0" t="str">
        <f aca="false">IF(G6645=1,IF(COUNTIF(H$2:H6645,H6645)=1,COUNTIF($H:$H,H6645),""),"")</f>
        <v/>
      </c>
      <c r="O6645" s="0" t="str">
        <f aca="false">IF(G6645=1,IF(COUNTIF(I$2:I6645,I6645)=1,COUNTIF($I:$I,I6645),""),"")</f>
        <v/>
      </c>
      <c r="P6645" s="38" t="str">
        <f aca="false">IF(G6645=1,IF(COUNTIFS(C$2:C6645,C6645,G$2:G6645,1)=1,COUNTIFS($C:$C,C6645,$G:$G,1)+ROW()/10000000,""),"")</f>
        <v/>
      </c>
      <c r="Q6645" s="0" t="str">
        <f aca="false">IF(K6645=1,IF(COUNTIFS(C$2:C6645,C6645,K$2:K6645,1)=1,1,0),"")</f>
        <v/>
      </c>
      <c r="R6645" s="0" t="str">
        <f aca="false">IF(M6645=1,IF(COUNTIFS(C$2:C6645,C6645,M$2:M6645,1)=1,1,0),"")</f>
        <v/>
      </c>
      <c r="S6645" s="0" t="str">
        <f aca="false">IF(L6645=1,IF(COUNTIFS(C$2:C6645,C6645,L$2:L6645,1)=1,1,0),"")</f>
        <v/>
      </c>
      <c r="T6645" s="38" t="str">
        <f aca="false">IF(N6645="","",N6645+ROW()/10000000)</f>
        <v/>
      </c>
      <c r="U6645" s="0" t="str">
        <f aca="false">IF(G6645=1,IF(B6645="",1,0),"")</f>
        <v/>
      </c>
    </row>
    <row r="6646" customFormat="false" ht="15" hidden="false" customHeight="false" outlineLevel="0" collapsed="false">
      <c r="A6646" s="35"/>
      <c r="B6646" s="35"/>
      <c r="G6646" s="0" t="str">
        <f aca="false">IF(A6646="","",IF(AND(A6646&gt;=Debut,A6646&lt;Fin),1,0))</f>
        <v/>
      </c>
      <c r="H6646" s="0" t="str">
        <f aca="false">IF(G6646=1,INT(ROUND((A6646-Debut)*86400,0)/600),"")</f>
        <v/>
      </c>
      <c r="I6646" s="0" t="str">
        <f aca="false">IF(G6646=1,INT(ROUND((A6646-Debut)*86400,0)/3600),"")</f>
        <v/>
      </c>
      <c r="J6646" s="0" t="str">
        <f aca="false">IF(OR(A6646="",B6646=""),"",ROUND((B6646-A6646)*86400,0))</f>
        <v/>
      </c>
      <c r="K6646" s="37" t="str">
        <f aca="false">IF(G6646=1,IF(COUNTIFS($C:$C,C6646,$G:$G,1,$A:$A,"&gt;="&amp;(A6646-FenetreInterm/86400),$A:$A,"&lt;="&amp;A6646)&gt;=NbInterm,1,0),"")</f>
        <v/>
      </c>
      <c r="L6646" s="37" t="str">
        <f aca="false">IF(G6646=1,IF(B6646="",0,IF(J6646&lt;SeuilFugitive,1,0)),"")</f>
        <v/>
      </c>
      <c r="M6646" s="37" t="str">
        <f aca="false">IF(G6646=1,IF(B6646="",IF((Fin-A6646)*24&gt;SeuilFigee,1,0),IF(J6646&gt;SeuilFigee*3600,1,0)),"")</f>
        <v/>
      </c>
      <c r="N6646" s="0" t="str">
        <f aca="false">IF(G6646=1,IF(COUNTIF(H$2:H6646,H6646)=1,COUNTIF($H:$H,H6646),""),"")</f>
        <v/>
      </c>
      <c r="O6646" s="0" t="str">
        <f aca="false">IF(G6646=1,IF(COUNTIF(I$2:I6646,I6646)=1,COUNTIF($I:$I,I6646),""),"")</f>
        <v/>
      </c>
      <c r="P6646" s="38" t="str">
        <f aca="false">IF(G6646=1,IF(COUNTIFS(C$2:C6646,C6646,G$2:G6646,1)=1,COUNTIFS($C:$C,C6646,$G:$G,1)+ROW()/10000000,""),"")</f>
        <v/>
      </c>
      <c r="Q6646" s="0" t="str">
        <f aca="false">IF(K6646=1,IF(COUNTIFS(C$2:C6646,C6646,K$2:K6646,1)=1,1,0),"")</f>
        <v/>
      </c>
      <c r="R6646" s="0" t="str">
        <f aca="false">IF(M6646=1,IF(COUNTIFS(C$2:C6646,C6646,M$2:M6646,1)=1,1,0),"")</f>
        <v/>
      </c>
      <c r="S6646" s="0" t="str">
        <f aca="false">IF(L6646=1,IF(COUNTIFS(C$2:C6646,C6646,L$2:L6646,1)=1,1,0),"")</f>
        <v/>
      </c>
      <c r="T6646" s="38" t="str">
        <f aca="false">IF(N6646="","",N6646+ROW()/10000000)</f>
        <v/>
      </c>
      <c r="U6646" s="0" t="str">
        <f aca="false">IF(G6646=1,IF(B6646="",1,0),"")</f>
        <v/>
      </c>
    </row>
    <row r="6647" customFormat="false" ht="15" hidden="false" customHeight="false" outlineLevel="0" collapsed="false">
      <c r="A6647" s="35"/>
      <c r="B6647" s="35"/>
      <c r="G6647" s="0" t="str">
        <f aca="false">IF(A6647="","",IF(AND(A6647&gt;=Debut,A6647&lt;Fin),1,0))</f>
        <v/>
      </c>
      <c r="H6647" s="0" t="str">
        <f aca="false">IF(G6647=1,INT(ROUND((A6647-Debut)*86400,0)/600),"")</f>
        <v/>
      </c>
      <c r="I6647" s="0" t="str">
        <f aca="false">IF(G6647=1,INT(ROUND((A6647-Debut)*86400,0)/3600),"")</f>
        <v/>
      </c>
      <c r="J6647" s="0" t="str">
        <f aca="false">IF(OR(A6647="",B6647=""),"",ROUND((B6647-A6647)*86400,0))</f>
        <v/>
      </c>
      <c r="K6647" s="37" t="str">
        <f aca="false">IF(G6647=1,IF(COUNTIFS($C:$C,C6647,$G:$G,1,$A:$A,"&gt;="&amp;(A6647-FenetreInterm/86400),$A:$A,"&lt;="&amp;A6647)&gt;=NbInterm,1,0),"")</f>
        <v/>
      </c>
      <c r="L6647" s="37" t="str">
        <f aca="false">IF(G6647=1,IF(B6647="",0,IF(J6647&lt;SeuilFugitive,1,0)),"")</f>
        <v/>
      </c>
      <c r="M6647" s="37" t="str">
        <f aca="false">IF(G6647=1,IF(B6647="",IF((Fin-A6647)*24&gt;SeuilFigee,1,0),IF(J6647&gt;SeuilFigee*3600,1,0)),"")</f>
        <v/>
      </c>
      <c r="N6647" s="0" t="str">
        <f aca="false">IF(G6647=1,IF(COUNTIF(H$2:H6647,H6647)=1,COUNTIF($H:$H,H6647),""),"")</f>
        <v/>
      </c>
      <c r="O6647" s="0" t="str">
        <f aca="false">IF(G6647=1,IF(COUNTIF(I$2:I6647,I6647)=1,COUNTIF($I:$I,I6647),""),"")</f>
        <v/>
      </c>
      <c r="P6647" s="38" t="str">
        <f aca="false">IF(G6647=1,IF(COUNTIFS(C$2:C6647,C6647,G$2:G6647,1)=1,COUNTIFS($C:$C,C6647,$G:$G,1)+ROW()/10000000,""),"")</f>
        <v/>
      </c>
      <c r="Q6647" s="0" t="str">
        <f aca="false">IF(K6647=1,IF(COUNTIFS(C$2:C6647,C6647,K$2:K6647,1)=1,1,0),"")</f>
        <v/>
      </c>
      <c r="R6647" s="0" t="str">
        <f aca="false">IF(M6647=1,IF(COUNTIFS(C$2:C6647,C6647,M$2:M6647,1)=1,1,0),"")</f>
        <v/>
      </c>
      <c r="S6647" s="0" t="str">
        <f aca="false">IF(L6647=1,IF(COUNTIFS(C$2:C6647,C6647,L$2:L6647,1)=1,1,0),"")</f>
        <v/>
      </c>
      <c r="T6647" s="38" t="str">
        <f aca="false">IF(N6647="","",N6647+ROW()/10000000)</f>
        <v/>
      </c>
      <c r="U6647" s="0" t="str">
        <f aca="false">IF(G6647=1,IF(B6647="",1,0),"")</f>
        <v/>
      </c>
    </row>
    <row r="6648" customFormat="false" ht="15" hidden="false" customHeight="false" outlineLevel="0" collapsed="false">
      <c r="A6648" s="35"/>
      <c r="B6648" s="35"/>
      <c r="G6648" s="0" t="str">
        <f aca="false">IF(A6648="","",IF(AND(A6648&gt;=Debut,A6648&lt;Fin),1,0))</f>
        <v/>
      </c>
      <c r="H6648" s="0" t="str">
        <f aca="false">IF(G6648=1,INT(ROUND((A6648-Debut)*86400,0)/600),"")</f>
        <v/>
      </c>
      <c r="I6648" s="0" t="str">
        <f aca="false">IF(G6648=1,INT(ROUND((A6648-Debut)*86400,0)/3600),"")</f>
        <v/>
      </c>
      <c r="J6648" s="0" t="str">
        <f aca="false">IF(OR(A6648="",B6648=""),"",ROUND((B6648-A6648)*86400,0))</f>
        <v/>
      </c>
      <c r="K6648" s="37" t="str">
        <f aca="false">IF(G6648=1,IF(COUNTIFS($C:$C,C6648,$G:$G,1,$A:$A,"&gt;="&amp;(A6648-FenetreInterm/86400),$A:$A,"&lt;="&amp;A6648)&gt;=NbInterm,1,0),"")</f>
        <v/>
      </c>
      <c r="L6648" s="37" t="str">
        <f aca="false">IF(G6648=1,IF(B6648="",0,IF(J6648&lt;SeuilFugitive,1,0)),"")</f>
        <v/>
      </c>
      <c r="M6648" s="37" t="str">
        <f aca="false">IF(G6648=1,IF(B6648="",IF((Fin-A6648)*24&gt;SeuilFigee,1,0),IF(J6648&gt;SeuilFigee*3600,1,0)),"")</f>
        <v/>
      </c>
      <c r="N6648" s="0" t="str">
        <f aca="false">IF(G6648=1,IF(COUNTIF(H$2:H6648,H6648)=1,COUNTIF($H:$H,H6648),""),"")</f>
        <v/>
      </c>
      <c r="O6648" s="0" t="str">
        <f aca="false">IF(G6648=1,IF(COUNTIF(I$2:I6648,I6648)=1,COUNTIF($I:$I,I6648),""),"")</f>
        <v/>
      </c>
      <c r="P6648" s="38" t="str">
        <f aca="false">IF(G6648=1,IF(COUNTIFS(C$2:C6648,C6648,G$2:G6648,1)=1,COUNTIFS($C:$C,C6648,$G:$G,1)+ROW()/10000000,""),"")</f>
        <v/>
      </c>
      <c r="Q6648" s="0" t="str">
        <f aca="false">IF(K6648=1,IF(COUNTIFS(C$2:C6648,C6648,K$2:K6648,1)=1,1,0),"")</f>
        <v/>
      </c>
      <c r="R6648" s="0" t="str">
        <f aca="false">IF(M6648=1,IF(COUNTIFS(C$2:C6648,C6648,M$2:M6648,1)=1,1,0),"")</f>
        <v/>
      </c>
      <c r="S6648" s="0" t="str">
        <f aca="false">IF(L6648=1,IF(COUNTIFS(C$2:C6648,C6648,L$2:L6648,1)=1,1,0),"")</f>
        <v/>
      </c>
      <c r="T6648" s="38" t="str">
        <f aca="false">IF(N6648="","",N6648+ROW()/10000000)</f>
        <v/>
      </c>
      <c r="U6648" s="0" t="str">
        <f aca="false">IF(G6648=1,IF(B6648="",1,0),"")</f>
        <v/>
      </c>
    </row>
    <row r="6649" customFormat="false" ht="15" hidden="false" customHeight="false" outlineLevel="0" collapsed="false">
      <c r="A6649" s="35"/>
      <c r="B6649" s="35"/>
      <c r="G6649" s="0" t="str">
        <f aca="false">IF(A6649="","",IF(AND(A6649&gt;=Debut,A6649&lt;Fin),1,0))</f>
        <v/>
      </c>
      <c r="H6649" s="0" t="str">
        <f aca="false">IF(G6649=1,INT(ROUND((A6649-Debut)*86400,0)/600),"")</f>
        <v/>
      </c>
      <c r="I6649" s="0" t="str">
        <f aca="false">IF(G6649=1,INT(ROUND((A6649-Debut)*86400,0)/3600),"")</f>
        <v/>
      </c>
      <c r="J6649" s="0" t="str">
        <f aca="false">IF(OR(A6649="",B6649=""),"",ROUND((B6649-A6649)*86400,0))</f>
        <v/>
      </c>
      <c r="K6649" s="37" t="str">
        <f aca="false">IF(G6649=1,IF(COUNTIFS($C:$C,C6649,$G:$G,1,$A:$A,"&gt;="&amp;(A6649-FenetreInterm/86400),$A:$A,"&lt;="&amp;A6649)&gt;=NbInterm,1,0),"")</f>
        <v/>
      </c>
      <c r="L6649" s="37" t="str">
        <f aca="false">IF(G6649=1,IF(B6649="",0,IF(J6649&lt;SeuilFugitive,1,0)),"")</f>
        <v/>
      </c>
      <c r="M6649" s="37" t="str">
        <f aca="false">IF(G6649=1,IF(B6649="",IF((Fin-A6649)*24&gt;SeuilFigee,1,0),IF(J6649&gt;SeuilFigee*3600,1,0)),"")</f>
        <v/>
      </c>
      <c r="N6649" s="0" t="str">
        <f aca="false">IF(G6649=1,IF(COUNTIF(H$2:H6649,H6649)=1,COUNTIF($H:$H,H6649),""),"")</f>
        <v/>
      </c>
      <c r="O6649" s="0" t="str">
        <f aca="false">IF(G6649=1,IF(COUNTIF(I$2:I6649,I6649)=1,COUNTIF($I:$I,I6649),""),"")</f>
        <v/>
      </c>
      <c r="P6649" s="38" t="str">
        <f aca="false">IF(G6649=1,IF(COUNTIFS(C$2:C6649,C6649,G$2:G6649,1)=1,COUNTIFS($C:$C,C6649,$G:$G,1)+ROW()/10000000,""),"")</f>
        <v/>
      </c>
      <c r="Q6649" s="0" t="str">
        <f aca="false">IF(K6649=1,IF(COUNTIFS(C$2:C6649,C6649,K$2:K6649,1)=1,1,0),"")</f>
        <v/>
      </c>
      <c r="R6649" s="0" t="str">
        <f aca="false">IF(M6649=1,IF(COUNTIFS(C$2:C6649,C6649,M$2:M6649,1)=1,1,0),"")</f>
        <v/>
      </c>
      <c r="S6649" s="0" t="str">
        <f aca="false">IF(L6649=1,IF(COUNTIFS(C$2:C6649,C6649,L$2:L6649,1)=1,1,0),"")</f>
        <v/>
      </c>
      <c r="T6649" s="38" t="str">
        <f aca="false">IF(N6649="","",N6649+ROW()/10000000)</f>
        <v/>
      </c>
      <c r="U6649" s="0" t="str">
        <f aca="false">IF(G6649=1,IF(B6649="",1,0),"")</f>
        <v/>
      </c>
    </row>
    <row r="6650" customFormat="false" ht="15" hidden="false" customHeight="false" outlineLevel="0" collapsed="false">
      <c r="A6650" s="35"/>
      <c r="B6650" s="35"/>
      <c r="G6650" s="0" t="str">
        <f aca="false">IF(A6650="","",IF(AND(A6650&gt;=Debut,A6650&lt;Fin),1,0))</f>
        <v/>
      </c>
      <c r="H6650" s="0" t="str">
        <f aca="false">IF(G6650=1,INT(ROUND((A6650-Debut)*86400,0)/600),"")</f>
        <v/>
      </c>
      <c r="I6650" s="0" t="str">
        <f aca="false">IF(G6650=1,INT(ROUND((A6650-Debut)*86400,0)/3600),"")</f>
        <v/>
      </c>
      <c r="J6650" s="0" t="str">
        <f aca="false">IF(OR(A6650="",B6650=""),"",ROUND((B6650-A6650)*86400,0))</f>
        <v/>
      </c>
      <c r="K6650" s="37" t="str">
        <f aca="false">IF(G6650=1,IF(COUNTIFS($C:$C,C6650,$G:$G,1,$A:$A,"&gt;="&amp;(A6650-FenetreInterm/86400),$A:$A,"&lt;="&amp;A6650)&gt;=NbInterm,1,0),"")</f>
        <v/>
      </c>
      <c r="L6650" s="37" t="str">
        <f aca="false">IF(G6650=1,IF(B6650="",0,IF(J6650&lt;SeuilFugitive,1,0)),"")</f>
        <v/>
      </c>
      <c r="M6650" s="37" t="str">
        <f aca="false">IF(G6650=1,IF(B6650="",IF((Fin-A6650)*24&gt;SeuilFigee,1,0),IF(J6650&gt;SeuilFigee*3600,1,0)),"")</f>
        <v/>
      </c>
      <c r="N6650" s="0" t="str">
        <f aca="false">IF(G6650=1,IF(COUNTIF(H$2:H6650,H6650)=1,COUNTIF($H:$H,H6650),""),"")</f>
        <v/>
      </c>
      <c r="O6650" s="0" t="str">
        <f aca="false">IF(G6650=1,IF(COUNTIF(I$2:I6650,I6650)=1,COUNTIF($I:$I,I6650),""),"")</f>
        <v/>
      </c>
      <c r="P6650" s="38" t="str">
        <f aca="false">IF(G6650=1,IF(COUNTIFS(C$2:C6650,C6650,G$2:G6650,1)=1,COUNTIFS($C:$C,C6650,$G:$G,1)+ROW()/10000000,""),"")</f>
        <v/>
      </c>
      <c r="Q6650" s="0" t="str">
        <f aca="false">IF(K6650=1,IF(COUNTIFS(C$2:C6650,C6650,K$2:K6650,1)=1,1,0),"")</f>
        <v/>
      </c>
      <c r="R6650" s="0" t="str">
        <f aca="false">IF(M6650=1,IF(COUNTIFS(C$2:C6650,C6650,M$2:M6650,1)=1,1,0),"")</f>
        <v/>
      </c>
      <c r="S6650" s="0" t="str">
        <f aca="false">IF(L6650=1,IF(COUNTIFS(C$2:C6650,C6650,L$2:L6650,1)=1,1,0),"")</f>
        <v/>
      </c>
      <c r="T6650" s="38" t="str">
        <f aca="false">IF(N6650="","",N6650+ROW()/10000000)</f>
        <v/>
      </c>
      <c r="U6650" s="0" t="str">
        <f aca="false">IF(G6650=1,IF(B6650="",1,0),"")</f>
        <v/>
      </c>
    </row>
    <row r="6651" customFormat="false" ht="15" hidden="false" customHeight="false" outlineLevel="0" collapsed="false">
      <c r="A6651" s="35"/>
      <c r="B6651" s="35"/>
      <c r="G6651" s="0" t="str">
        <f aca="false">IF(A6651="","",IF(AND(A6651&gt;=Debut,A6651&lt;Fin),1,0))</f>
        <v/>
      </c>
      <c r="H6651" s="0" t="str">
        <f aca="false">IF(G6651=1,INT(ROUND((A6651-Debut)*86400,0)/600),"")</f>
        <v/>
      </c>
      <c r="I6651" s="0" t="str">
        <f aca="false">IF(G6651=1,INT(ROUND((A6651-Debut)*86400,0)/3600),"")</f>
        <v/>
      </c>
      <c r="J6651" s="0" t="str">
        <f aca="false">IF(OR(A6651="",B6651=""),"",ROUND((B6651-A6651)*86400,0))</f>
        <v/>
      </c>
      <c r="K6651" s="37" t="str">
        <f aca="false">IF(G6651=1,IF(COUNTIFS($C:$C,C6651,$G:$G,1,$A:$A,"&gt;="&amp;(A6651-FenetreInterm/86400),$A:$A,"&lt;="&amp;A6651)&gt;=NbInterm,1,0),"")</f>
        <v/>
      </c>
      <c r="L6651" s="37" t="str">
        <f aca="false">IF(G6651=1,IF(B6651="",0,IF(J6651&lt;SeuilFugitive,1,0)),"")</f>
        <v/>
      </c>
      <c r="M6651" s="37" t="str">
        <f aca="false">IF(G6651=1,IF(B6651="",IF((Fin-A6651)*24&gt;SeuilFigee,1,0),IF(J6651&gt;SeuilFigee*3600,1,0)),"")</f>
        <v/>
      </c>
      <c r="N6651" s="0" t="str">
        <f aca="false">IF(G6651=1,IF(COUNTIF(H$2:H6651,H6651)=1,COUNTIF($H:$H,H6651),""),"")</f>
        <v/>
      </c>
      <c r="O6651" s="0" t="str">
        <f aca="false">IF(G6651=1,IF(COUNTIF(I$2:I6651,I6651)=1,COUNTIF($I:$I,I6651),""),"")</f>
        <v/>
      </c>
      <c r="P6651" s="38" t="str">
        <f aca="false">IF(G6651=1,IF(COUNTIFS(C$2:C6651,C6651,G$2:G6651,1)=1,COUNTIFS($C:$C,C6651,$G:$G,1)+ROW()/10000000,""),"")</f>
        <v/>
      </c>
      <c r="Q6651" s="0" t="str">
        <f aca="false">IF(K6651=1,IF(COUNTIFS(C$2:C6651,C6651,K$2:K6651,1)=1,1,0),"")</f>
        <v/>
      </c>
      <c r="R6651" s="0" t="str">
        <f aca="false">IF(M6651=1,IF(COUNTIFS(C$2:C6651,C6651,M$2:M6651,1)=1,1,0),"")</f>
        <v/>
      </c>
      <c r="S6651" s="0" t="str">
        <f aca="false">IF(L6651=1,IF(COUNTIFS(C$2:C6651,C6651,L$2:L6651,1)=1,1,0),"")</f>
        <v/>
      </c>
      <c r="T6651" s="38" t="str">
        <f aca="false">IF(N6651="","",N6651+ROW()/10000000)</f>
        <v/>
      </c>
      <c r="U6651" s="0" t="str">
        <f aca="false">IF(G6651=1,IF(B6651="",1,0),"")</f>
        <v/>
      </c>
    </row>
    <row r="6652" customFormat="false" ht="15" hidden="false" customHeight="false" outlineLevel="0" collapsed="false">
      <c r="A6652" s="35"/>
      <c r="B6652" s="35"/>
      <c r="G6652" s="0" t="str">
        <f aca="false">IF(A6652="","",IF(AND(A6652&gt;=Debut,A6652&lt;Fin),1,0))</f>
        <v/>
      </c>
      <c r="H6652" s="0" t="str">
        <f aca="false">IF(G6652=1,INT(ROUND((A6652-Debut)*86400,0)/600),"")</f>
        <v/>
      </c>
      <c r="I6652" s="0" t="str">
        <f aca="false">IF(G6652=1,INT(ROUND((A6652-Debut)*86400,0)/3600),"")</f>
        <v/>
      </c>
      <c r="J6652" s="0" t="str">
        <f aca="false">IF(OR(A6652="",B6652=""),"",ROUND((B6652-A6652)*86400,0))</f>
        <v/>
      </c>
      <c r="K6652" s="37" t="str">
        <f aca="false">IF(G6652=1,IF(COUNTIFS($C:$C,C6652,$G:$G,1,$A:$A,"&gt;="&amp;(A6652-FenetreInterm/86400),$A:$A,"&lt;="&amp;A6652)&gt;=NbInterm,1,0),"")</f>
        <v/>
      </c>
      <c r="L6652" s="37" t="str">
        <f aca="false">IF(G6652=1,IF(B6652="",0,IF(J6652&lt;SeuilFugitive,1,0)),"")</f>
        <v/>
      </c>
      <c r="M6652" s="37" t="str">
        <f aca="false">IF(G6652=1,IF(B6652="",IF((Fin-A6652)*24&gt;SeuilFigee,1,0),IF(J6652&gt;SeuilFigee*3600,1,0)),"")</f>
        <v/>
      </c>
      <c r="N6652" s="0" t="str">
        <f aca="false">IF(G6652=1,IF(COUNTIF(H$2:H6652,H6652)=1,COUNTIF($H:$H,H6652),""),"")</f>
        <v/>
      </c>
      <c r="O6652" s="0" t="str">
        <f aca="false">IF(G6652=1,IF(COUNTIF(I$2:I6652,I6652)=1,COUNTIF($I:$I,I6652),""),"")</f>
        <v/>
      </c>
      <c r="P6652" s="38" t="str">
        <f aca="false">IF(G6652=1,IF(COUNTIFS(C$2:C6652,C6652,G$2:G6652,1)=1,COUNTIFS($C:$C,C6652,$G:$G,1)+ROW()/10000000,""),"")</f>
        <v/>
      </c>
      <c r="Q6652" s="0" t="str">
        <f aca="false">IF(K6652=1,IF(COUNTIFS(C$2:C6652,C6652,K$2:K6652,1)=1,1,0),"")</f>
        <v/>
      </c>
      <c r="R6652" s="0" t="str">
        <f aca="false">IF(M6652=1,IF(COUNTIFS(C$2:C6652,C6652,M$2:M6652,1)=1,1,0),"")</f>
        <v/>
      </c>
      <c r="S6652" s="0" t="str">
        <f aca="false">IF(L6652=1,IF(COUNTIFS(C$2:C6652,C6652,L$2:L6652,1)=1,1,0),"")</f>
        <v/>
      </c>
      <c r="T6652" s="38" t="str">
        <f aca="false">IF(N6652="","",N6652+ROW()/10000000)</f>
        <v/>
      </c>
      <c r="U6652" s="0" t="str">
        <f aca="false">IF(G6652=1,IF(B6652="",1,0),"")</f>
        <v/>
      </c>
    </row>
    <row r="6653" customFormat="false" ht="15" hidden="false" customHeight="false" outlineLevel="0" collapsed="false">
      <c r="A6653" s="35"/>
      <c r="B6653" s="35"/>
      <c r="G6653" s="0" t="str">
        <f aca="false">IF(A6653="","",IF(AND(A6653&gt;=Debut,A6653&lt;Fin),1,0))</f>
        <v/>
      </c>
      <c r="H6653" s="0" t="str">
        <f aca="false">IF(G6653=1,INT(ROUND((A6653-Debut)*86400,0)/600),"")</f>
        <v/>
      </c>
      <c r="I6653" s="0" t="str">
        <f aca="false">IF(G6653=1,INT(ROUND((A6653-Debut)*86400,0)/3600),"")</f>
        <v/>
      </c>
      <c r="J6653" s="0" t="str">
        <f aca="false">IF(OR(A6653="",B6653=""),"",ROUND((B6653-A6653)*86400,0))</f>
        <v/>
      </c>
      <c r="K6653" s="37" t="str">
        <f aca="false">IF(G6653=1,IF(COUNTIFS($C:$C,C6653,$G:$G,1,$A:$A,"&gt;="&amp;(A6653-FenetreInterm/86400),$A:$A,"&lt;="&amp;A6653)&gt;=NbInterm,1,0),"")</f>
        <v/>
      </c>
      <c r="L6653" s="37" t="str">
        <f aca="false">IF(G6653=1,IF(B6653="",0,IF(J6653&lt;SeuilFugitive,1,0)),"")</f>
        <v/>
      </c>
      <c r="M6653" s="37" t="str">
        <f aca="false">IF(G6653=1,IF(B6653="",IF((Fin-A6653)*24&gt;SeuilFigee,1,0),IF(J6653&gt;SeuilFigee*3600,1,0)),"")</f>
        <v/>
      </c>
      <c r="N6653" s="0" t="str">
        <f aca="false">IF(G6653=1,IF(COUNTIF(H$2:H6653,H6653)=1,COUNTIF($H:$H,H6653),""),"")</f>
        <v/>
      </c>
      <c r="O6653" s="0" t="str">
        <f aca="false">IF(G6653=1,IF(COUNTIF(I$2:I6653,I6653)=1,COUNTIF($I:$I,I6653),""),"")</f>
        <v/>
      </c>
      <c r="P6653" s="38" t="str">
        <f aca="false">IF(G6653=1,IF(COUNTIFS(C$2:C6653,C6653,G$2:G6653,1)=1,COUNTIFS($C:$C,C6653,$G:$G,1)+ROW()/10000000,""),"")</f>
        <v/>
      </c>
      <c r="Q6653" s="0" t="str">
        <f aca="false">IF(K6653=1,IF(COUNTIFS(C$2:C6653,C6653,K$2:K6653,1)=1,1,0),"")</f>
        <v/>
      </c>
      <c r="R6653" s="0" t="str">
        <f aca="false">IF(M6653=1,IF(COUNTIFS(C$2:C6653,C6653,M$2:M6653,1)=1,1,0),"")</f>
        <v/>
      </c>
      <c r="S6653" s="0" t="str">
        <f aca="false">IF(L6653=1,IF(COUNTIFS(C$2:C6653,C6653,L$2:L6653,1)=1,1,0),"")</f>
        <v/>
      </c>
      <c r="T6653" s="38" t="str">
        <f aca="false">IF(N6653="","",N6653+ROW()/10000000)</f>
        <v/>
      </c>
      <c r="U6653" s="0" t="str">
        <f aca="false">IF(G6653=1,IF(B6653="",1,0),"")</f>
        <v/>
      </c>
    </row>
    <row r="6654" customFormat="false" ht="15" hidden="false" customHeight="false" outlineLevel="0" collapsed="false">
      <c r="A6654" s="35"/>
      <c r="B6654" s="35"/>
      <c r="G6654" s="0" t="str">
        <f aca="false">IF(A6654="","",IF(AND(A6654&gt;=Debut,A6654&lt;Fin),1,0))</f>
        <v/>
      </c>
      <c r="H6654" s="0" t="str">
        <f aca="false">IF(G6654=1,INT(ROUND((A6654-Debut)*86400,0)/600),"")</f>
        <v/>
      </c>
      <c r="I6654" s="0" t="str">
        <f aca="false">IF(G6654=1,INT(ROUND((A6654-Debut)*86400,0)/3600),"")</f>
        <v/>
      </c>
      <c r="J6654" s="0" t="str">
        <f aca="false">IF(OR(A6654="",B6654=""),"",ROUND((B6654-A6654)*86400,0))</f>
        <v/>
      </c>
      <c r="K6654" s="37" t="str">
        <f aca="false">IF(G6654=1,IF(COUNTIFS($C:$C,C6654,$G:$G,1,$A:$A,"&gt;="&amp;(A6654-FenetreInterm/86400),$A:$A,"&lt;="&amp;A6654)&gt;=NbInterm,1,0),"")</f>
        <v/>
      </c>
      <c r="L6654" s="37" t="str">
        <f aca="false">IF(G6654=1,IF(B6654="",0,IF(J6654&lt;SeuilFugitive,1,0)),"")</f>
        <v/>
      </c>
      <c r="M6654" s="37" t="str">
        <f aca="false">IF(G6654=1,IF(B6654="",IF((Fin-A6654)*24&gt;SeuilFigee,1,0),IF(J6654&gt;SeuilFigee*3600,1,0)),"")</f>
        <v/>
      </c>
      <c r="N6654" s="0" t="str">
        <f aca="false">IF(G6654=1,IF(COUNTIF(H$2:H6654,H6654)=1,COUNTIF($H:$H,H6654),""),"")</f>
        <v/>
      </c>
      <c r="O6654" s="0" t="str">
        <f aca="false">IF(G6654=1,IF(COUNTIF(I$2:I6654,I6654)=1,COUNTIF($I:$I,I6654),""),"")</f>
        <v/>
      </c>
      <c r="P6654" s="38" t="str">
        <f aca="false">IF(G6654=1,IF(COUNTIFS(C$2:C6654,C6654,G$2:G6654,1)=1,COUNTIFS($C:$C,C6654,$G:$G,1)+ROW()/10000000,""),"")</f>
        <v/>
      </c>
      <c r="Q6654" s="0" t="str">
        <f aca="false">IF(K6654=1,IF(COUNTIFS(C$2:C6654,C6654,K$2:K6654,1)=1,1,0),"")</f>
        <v/>
      </c>
      <c r="R6654" s="0" t="str">
        <f aca="false">IF(M6654=1,IF(COUNTIFS(C$2:C6654,C6654,M$2:M6654,1)=1,1,0),"")</f>
        <v/>
      </c>
      <c r="S6654" s="0" t="str">
        <f aca="false">IF(L6654=1,IF(COUNTIFS(C$2:C6654,C6654,L$2:L6654,1)=1,1,0),"")</f>
        <v/>
      </c>
      <c r="T6654" s="38" t="str">
        <f aca="false">IF(N6654="","",N6654+ROW()/10000000)</f>
        <v/>
      </c>
      <c r="U6654" s="0" t="str">
        <f aca="false">IF(G6654=1,IF(B6654="",1,0),"")</f>
        <v/>
      </c>
    </row>
    <row r="6655" customFormat="false" ht="15" hidden="false" customHeight="false" outlineLevel="0" collapsed="false">
      <c r="A6655" s="35"/>
      <c r="B6655" s="35"/>
      <c r="G6655" s="0" t="str">
        <f aca="false">IF(A6655="","",IF(AND(A6655&gt;=Debut,A6655&lt;Fin),1,0))</f>
        <v/>
      </c>
      <c r="H6655" s="0" t="str">
        <f aca="false">IF(G6655=1,INT(ROUND((A6655-Debut)*86400,0)/600),"")</f>
        <v/>
      </c>
      <c r="I6655" s="0" t="str">
        <f aca="false">IF(G6655=1,INT(ROUND((A6655-Debut)*86400,0)/3600),"")</f>
        <v/>
      </c>
      <c r="J6655" s="0" t="str">
        <f aca="false">IF(OR(A6655="",B6655=""),"",ROUND((B6655-A6655)*86400,0))</f>
        <v/>
      </c>
      <c r="K6655" s="37" t="str">
        <f aca="false">IF(G6655=1,IF(COUNTIFS($C:$C,C6655,$G:$G,1,$A:$A,"&gt;="&amp;(A6655-FenetreInterm/86400),$A:$A,"&lt;="&amp;A6655)&gt;=NbInterm,1,0),"")</f>
        <v/>
      </c>
      <c r="L6655" s="37" t="str">
        <f aca="false">IF(G6655=1,IF(B6655="",0,IF(J6655&lt;SeuilFugitive,1,0)),"")</f>
        <v/>
      </c>
      <c r="M6655" s="37" t="str">
        <f aca="false">IF(G6655=1,IF(B6655="",IF((Fin-A6655)*24&gt;SeuilFigee,1,0),IF(J6655&gt;SeuilFigee*3600,1,0)),"")</f>
        <v/>
      </c>
      <c r="N6655" s="0" t="str">
        <f aca="false">IF(G6655=1,IF(COUNTIF(H$2:H6655,H6655)=1,COUNTIF($H:$H,H6655),""),"")</f>
        <v/>
      </c>
      <c r="O6655" s="0" t="str">
        <f aca="false">IF(G6655=1,IF(COUNTIF(I$2:I6655,I6655)=1,COUNTIF($I:$I,I6655),""),"")</f>
        <v/>
      </c>
      <c r="P6655" s="38" t="str">
        <f aca="false">IF(G6655=1,IF(COUNTIFS(C$2:C6655,C6655,G$2:G6655,1)=1,COUNTIFS($C:$C,C6655,$G:$G,1)+ROW()/10000000,""),"")</f>
        <v/>
      </c>
      <c r="Q6655" s="0" t="str">
        <f aca="false">IF(K6655=1,IF(COUNTIFS(C$2:C6655,C6655,K$2:K6655,1)=1,1,0),"")</f>
        <v/>
      </c>
      <c r="R6655" s="0" t="str">
        <f aca="false">IF(M6655=1,IF(COUNTIFS(C$2:C6655,C6655,M$2:M6655,1)=1,1,0),"")</f>
        <v/>
      </c>
      <c r="S6655" s="0" t="str">
        <f aca="false">IF(L6655=1,IF(COUNTIFS(C$2:C6655,C6655,L$2:L6655,1)=1,1,0),"")</f>
        <v/>
      </c>
      <c r="T6655" s="38" t="str">
        <f aca="false">IF(N6655="","",N6655+ROW()/10000000)</f>
        <v/>
      </c>
      <c r="U6655" s="0" t="str">
        <f aca="false">IF(G6655=1,IF(B6655="",1,0),"")</f>
        <v/>
      </c>
    </row>
    <row r="6656" customFormat="false" ht="15" hidden="false" customHeight="false" outlineLevel="0" collapsed="false">
      <c r="A6656" s="35"/>
      <c r="B6656" s="35"/>
      <c r="G6656" s="0" t="str">
        <f aca="false">IF(A6656="","",IF(AND(A6656&gt;=Debut,A6656&lt;Fin),1,0))</f>
        <v/>
      </c>
      <c r="H6656" s="0" t="str">
        <f aca="false">IF(G6656=1,INT(ROUND((A6656-Debut)*86400,0)/600),"")</f>
        <v/>
      </c>
      <c r="I6656" s="0" t="str">
        <f aca="false">IF(G6656=1,INT(ROUND((A6656-Debut)*86400,0)/3600),"")</f>
        <v/>
      </c>
      <c r="J6656" s="0" t="str">
        <f aca="false">IF(OR(A6656="",B6656=""),"",ROUND((B6656-A6656)*86400,0))</f>
        <v/>
      </c>
      <c r="K6656" s="37" t="str">
        <f aca="false">IF(G6656=1,IF(COUNTIFS($C:$C,C6656,$G:$G,1,$A:$A,"&gt;="&amp;(A6656-FenetreInterm/86400),$A:$A,"&lt;="&amp;A6656)&gt;=NbInterm,1,0),"")</f>
        <v/>
      </c>
      <c r="L6656" s="37" t="str">
        <f aca="false">IF(G6656=1,IF(B6656="",0,IF(J6656&lt;SeuilFugitive,1,0)),"")</f>
        <v/>
      </c>
      <c r="M6656" s="37" t="str">
        <f aca="false">IF(G6656=1,IF(B6656="",IF((Fin-A6656)*24&gt;SeuilFigee,1,0),IF(J6656&gt;SeuilFigee*3600,1,0)),"")</f>
        <v/>
      </c>
      <c r="N6656" s="0" t="str">
        <f aca="false">IF(G6656=1,IF(COUNTIF(H$2:H6656,H6656)=1,COUNTIF($H:$H,H6656),""),"")</f>
        <v/>
      </c>
      <c r="O6656" s="0" t="str">
        <f aca="false">IF(G6656=1,IF(COUNTIF(I$2:I6656,I6656)=1,COUNTIF($I:$I,I6656),""),"")</f>
        <v/>
      </c>
      <c r="P6656" s="38" t="str">
        <f aca="false">IF(G6656=1,IF(COUNTIFS(C$2:C6656,C6656,G$2:G6656,1)=1,COUNTIFS($C:$C,C6656,$G:$G,1)+ROW()/10000000,""),"")</f>
        <v/>
      </c>
      <c r="Q6656" s="0" t="str">
        <f aca="false">IF(K6656=1,IF(COUNTIFS(C$2:C6656,C6656,K$2:K6656,1)=1,1,0),"")</f>
        <v/>
      </c>
      <c r="R6656" s="0" t="str">
        <f aca="false">IF(M6656=1,IF(COUNTIFS(C$2:C6656,C6656,M$2:M6656,1)=1,1,0),"")</f>
        <v/>
      </c>
      <c r="S6656" s="0" t="str">
        <f aca="false">IF(L6656=1,IF(COUNTIFS(C$2:C6656,C6656,L$2:L6656,1)=1,1,0),"")</f>
        <v/>
      </c>
      <c r="T6656" s="38" t="str">
        <f aca="false">IF(N6656="","",N6656+ROW()/10000000)</f>
        <v/>
      </c>
      <c r="U6656" s="0" t="str">
        <f aca="false">IF(G6656=1,IF(B6656="",1,0),"")</f>
        <v/>
      </c>
    </row>
    <row r="6657" customFormat="false" ht="15" hidden="false" customHeight="false" outlineLevel="0" collapsed="false">
      <c r="A6657" s="35"/>
      <c r="B6657" s="35"/>
      <c r="G6657" s="0" t="str">
        <f aca="false">IF(A6657="","",IF(AND(A6657&gt;=Debut,A6657&lt;Fin),1,0))</f>
        <v/>
      </c>
      <c r="H6657" s="0" t="str">
        <f aca="false">IF(G6657=1,INT(ROUND((A6657-Debut)*86400,0)/600),"")</f>
        <v/>
      </c>
      <c r="I6657" s="0" t="str">
        <f aca="false">IF(G6657=1,INT(ROUND((A6657-Debut)*86400,0)/3600),"")</f>
        <v/>
      </c>
      <c r="J6657" s="0" t="str">
        <f aca="false">IF(OR(A6657="",B6657=""),"",ROUND((B6657-A6657)*86400,0))</f>
        <v/>
      </c>
      <c r="K6657" s="37" t="str">
        <f aca="false">IF(G6657=1,IF(COUNTIFS($C:$C,C6657,$G:$G,1,$A:$A,"&gt;="&amp;(A6657-FenetreInterm/86400),$A:$A,"&lt;="&amp;A6657)&gt;=NbInterm,1,0),"")</f>
        <v/>
      </c>
      <c r="L6657" s="37" t="str">
        <f aca="false">IF(G6657=1,IF(B6657="",0,IF(J6657&lt;SeuilFugitive,1,0)),"")</f>
        <v/>
      </c>
      <c r="M6657" s="37" t="str">
        <f aca="false">IF(G6657=1,IF(B6657="",IF((Fin-A6657)*24&gt;SeuilFigee,1,0),IF(J6657&gt;SeuilFigee*3600,1,0)),"")</f>
        <v/>
      </c>
      <c r="N6657" s="0" t="str">
        <f aca="false">IF(G6657=1,IF(COUNTIF(H$2:H6657,H6657)=1,COUNTIF($H:$H,H6657),""),"")</f>
        <v/>
      </c>
      <c r="O6657" s="0" t="str">
        <f aca="false">IF(G6657=1,IF(COUNTIF(I$2:I6657,I6657)=1,COUNTIF($I:$I,I6657),""),"")</f>
        <v/>
      </c>
      <c r="P6657" s="38" t="str">
        <f aca="false">IF(G6657=1,IF(COUNTIFS(C$2:C6657,C6657,G$2:G6657,1)=1,COUNTIFS($C:$C,C6657,$G:$G,1)+ROW()/10000000,""),"")</f>
        <v/>
      </c>
      <c r="Q6657" s="0" t="str">
        <f aca="false">IF(K6657=1,IF(COUNTIFS(C$2:C6657,C6657,K$2:K6657,1)=1,1,0),"")</f>
        <v/>
      </c>
      <c r="R6657" s="0" t="str">
        <f aca="false">IF(M6657=1,IF(COUNTIFS(C$2:C6657,C6657,M$2:M6657,1)=1,1,0),"")</f>
        <v/>
      </c>
      <c r="S6657" s="0" t="str">
        <f aca="false">IF(L6657=1,IF(COUNTIFS(C$2:C6657,C6657,L$2:L6657,1)=1,1,0),"")</f>
        <v/>
      </c>
      <c r="T6657" s="38" t="str">
        <f aca="false">IF(N6657="","",N6657+ROW()/10000000)</f>
        <v/>
      </c>
      <c r="U6657" s="0" t="str">
        <f aca="false">IF(G6657=1,IF(B6657="",1,0),"")</f>
        <v/>
      </c>
    </row>
    <row r="6658" customFormat="false" ht="15" hidden="false" customHeight="false" outlineLevel="0" collapsed="false">
      <c r="A6658" s="35"/>
      <c r="B6658" s="35"/>
      <c r="G6658" s="0" t="str">
        <f aca="false">IF(A6658="","",IF(AND(A6658&gt;=Debut,A6658&lt;Fin),1,0))</f>
        <v/>
      </c>
      <c r="H6658" s="0" t="str">
        <f aca="false">IF(G6658=1,INT(ROUND((A6658-Debut)*86400,0)/600),"")</f>
        <v/>
      </c>
      <c r="I6658" s="0" t="str">
        <f aca="false">IF(G6658=1,INT(ROUND((A6658-Debut)*86400,0)/3600),"")</f>
        <v/>
      </c>
      <c r="J6658" s="0" t="str">
        <f aca="false">IF(OR(A6658="",B6658=""),"",ROUND((B6658-A6658)*86400,0))</f>
        <v/>
      </c>
      <c r="K6658" s="37" t="str">
        <f aca="false">IF(G6658=1,IF(COUNTIFS($C:$C,C6658,$G:$G,1,$A:$A,"&gt;="&amp;(A6658-FenetreInterm/86400),$A:$A,"&lt;="&amp;A6658)&gt;=NbInterm,1,0),"")</f>
        <v/>
      </c>
      <c r="L6658" s="37" t="str">
        <f aca="false">IF(G6658=1,IF(B6658="",0,IF(J6658&lt;SeuilFugitive,1,0)),"")</f>
        <v/>
      </c>
      <c r="M6658" s="37" t="str">
        <f aca="false">IF(G6658=1,IF(B6658="",IF((Fin-A6658)*24&gt;SeuilFigee,1,0),IF(J6658&gt;SeuilFigee*3600,1,0)),"")</f>
        <v/>
      </c>
      <c r="N6658" s="0" t="str">
        <f aca="false">IF(G6658=1,IF(COUNTIF(H$2:H6658,H6658)=1,COUNTIF($H:$H,H6658),""),"")</f>
        <v/>
      </c>
      <c r="O6658" s="0" t="str">
        <f aca="false">IF(G6658=1,IF(COUNTIF(I$2:I6658,I6658)=1,COUNTIF($I:$I,I6658),""),"")</f>
        <v/>
      </c>
      <c r="P6658" s="38" t="str">
        <f aca="false">IF(G6658=1,IF(COUNTIFS(C$2:C6658,C6658,G$2:G6658,1)=1,COUNTIFS($C:$C,C6658,$G:$G,1)+ROW()/10000000,""),"")</f>
        <v/>
      </c>
      <c r="Q6658" s="0" t="str">
        <f aca="false">IF(K6658=1,IF(COUNTIFS(C$2:C6658,C6658,K$2:K6658,1)=1,1,0),"")</f>
        <v/>
      </c>
      <c r="R6658" s="0" t="str">
        <f aca="false">IF(M6658=1,IF(COUNTIFS(C$2:C6658,C6658,M$2:M6658,1)=1,1,0),"")</f>
        <v/>
      </c>
      <c r="S6658" s="0" t="str">
        <f aca="false">IF(L6658=1,IF(COUNTIFS(C$2:C6658,C6658,L$2:L6658,1)=1,1,0),"")</f>
        <v/>
      </c>
      <c r="T6658" s="38" t="str">
        <f aca="false">IF(N6658="","",N6658+ROW()/10000000)</f>
        <v/>
      </c>
      <c r="U6658" s="0" t="str">
        <f aca="false">IF(G6658=1,IF(B6658="",1,0),"")</f>
        <v/>
      </c>
    </row>
    <row r="6659" customFormat="false" ht="15" hidden="false" customHeight="false" outlineLevel="0" collapsed="false">
      <c r="A6659" s="35"/>
      <c r="B6659" s="35"/>
      <c r="G6659" s="0" t="str">
        <f aca="false">IF(A6659="","",IF(AND(A6659&gt;=Debut,A6659&lt;Fin),1,0))</f>
        <v/>
      </c>
      <c r="H6659" s="0" t="str">
        <f aca="false">IF(G6659=1,INT(ROUND((A6659-Debut)*86400,0)/600),"")</f>
        <v/>
      </c>
      <c r="I6659" s="0" t="str">
        <f aca="false">IF(G6659=1,INT(ROUND((A6659-Debut)*86400,0)/3600),"")</f>
        <v/>
      </c>
      <c r="J6659" s="0" t="str">
        <f aca="false">IF(OR(A6659="",B6659=""),"",ROUND((B6659-A6659)*86400,0))</f>
        <v/>
      </c>
      <c r="K6659" s="37" t="str">
        <f aca="false">IF(G6659=1,IF(COUNTIFS($C:$C,C6659,$G:$G,1,$A:$A,"&gt;="&amp;(A6659-FenetreInterm/86400),$A:$A,"&lt;="&amp;A6659)&gt;=NbInterm,1,0),"")</f>
        <v/>
      </c>
      <c r="L6659" s="37" t="str">
        <f aca="false">IF(G6659=1,IF(B6659="",0,IF(J6659&lt;SeuilFugitive,1,0)),"")</f>
        <v/>
      </c>
      <c r="M6659" s="37" t="str">
        <f aca="false">IF(G6659=1,IF(B6659="",IF((Fin-A6659)*24&gt;SeuilFigee,1,0),IF(J6659&gt;SeuilFigee*3600,1,0)),"")</f>
        <v/>
      </c>
      <c r="N6659" s="0" t="str">
        <f aca="false">IF(G6659=1,IF(COUNTIF(H$2:H6659,H6659)=1,COUNTIF($H:$H,H6659),""),"")</f>
        <v/>
      </c>
      <c r="O6659" s="0" t="str">
        <f aca="false">IF(G6659=1,IF(COUNTIF(I$2:I6659,I6659)=1,COUNTIF($I:$I,I6659),""),"")</f>
        <v/>
      </c>
      <c r="P6659" s="38" t="str">
        <f aca="false">IF(G6659=1,IF(COUNTIFS(C$2:C6659,C6659,G$2:G6659,1)=1,COUNTIFS($C:$C,C6659,$G:$G,1)+ROW()/10000000,""),"")</f>
        <v/>
      </c>
      <c r="Q6659" s="0" t="str">
        <f aca="false">IF(K6659=1,IF(COUNTIFS(C$2:C6659,C6659,K$2:K6659,1)=1,1,0),"")</f>
        <v/>
      </c>
      <c r="R6659" s="0" t="str">
        <f aca="false">IF(M6659=1,IF(COUNTIFS(C$2:C6659,C6659,M$2:M6659,1)=1,1,0),"")</f>
        <v/>
      </c>
      <c r="S6659" s="0" t="str">
        <f aca="false">IF(L6659=1,IF(COUNTIFS(C$2:C6659,C6659,L$2:L6659,1)=1,1,0),"")</f>
        <v/>
      </c>
      <c r="T6659" s="38" t="str">
        <f aca="false">IF(N6659="","",N6659+ROW()/10000000)</f>
        <v/>
      </c>
      <c r="U6659" s="0" t="str">
        <f aca="false">IF(G6659=1,IF(B6659="",1,0),"")</f>
        <v/>
      </c>
    </row>
    <row r="6660" customFormat="false" ht="15" hidden="false" customHeight="false" outlineLevel="0" collapsed="false">
      <c r="A6660" s="35"/>
      <c r="B6660" s="35"/>
      <c r="G6660" s="0" t="str">
        <f aca="false">IF(A6660="","",IF(AND(A6660&gt;=Debut,A6660&lt;Fin),1,0))</f>
        <v/>
      </c>
      <c r="H6660" s="0" t="str">
        <f aca="false">IF(G6660=1,INT(ROUND((A6660-Debut)*86400,0)/600),"")</f>
        <v/>
      </c>
      <c r="I6660" s="0" t="str">
        <f aca="false">IF(G6660=1,INT(ROUND((A6660-Debut)*86400,0)/3600),"")</f>
        <v/>
      </c>
      <c r="J6660" s="0" t="str">
        <f aca="false">IF(OR(A6660="",B6660=""),"",ROUND((B6660-A6660)*86400,0))</f>
        <v/>
      </c>
      <c r="K6660" s="37" t="str">
        <f aca="false">IF(G6660=1,IF(COUNTIFS($C:$C,C6660,$G:$G,1,$A:$A,"&gt;="&amp;(A6660-FenetreInterm/86400),$A:$A,"&lt;="&amp;A6660)&gt;=NbInterm,1,0),"")</f>
        <v/>
      </c>
      <c r="L6660" s="37" t="str">
        <f aca="false">IF(G6660=1,IF(B6660="",0,IF(J6660&lt;SeuilFugitive,1,0)),"")</f>
        <v/>
      </c>
      <c r="M6660" s="37" t="str">
        <f aca="false">IF(G6660=1,IF(B6660="",IF((Fin-A6660)*24&gt;SeuilFigee,1,0),IF(J6660&gt;SeuilFigee*3600,1,0)),"")</f>
        <v/>
      </c>
      <c r="N6660" s="0" t="str">
        <f aca="false">IF(G6660=1,IF(COUNTIF(H$2:H6660,H6660)=1,COUNTIF($H:$H,H6660),""),"")</f>
        <v/>
      </c>
      <c r="O6660" s="0" t="str">
        <f aca="false">IF(G6660=1,IF(COUNTIF(I$2:I6660,I6660)=1,COUNTIF($I:$I,I6660),""),"")</f>
        <v/>
      </c>
      <c r="P6660" s="38" t="str">
        <f aca="false">IF(G6660=1,IF(COUNTIFS(C$2:C6660,C6660,G$2:G6660,1)=1,COUNTIFS($C:$C,C6660,$G:$G,1)+ROW()/10000000,""),"")</f>
        <v/>
      </c>
      <c r="Q6660" s="0" t="str">
        <f aca="false">IF(K6660=1,IF(COUNTIFS(C$2:C6660,C6660,K$2:K6660,1)=1,1,0),"")</f>
        <v/>
      </c>
      <c r="R6660" s="0" t="str">
        <f aca="false">IF(M6660=1,IF(COUNTIFS(C$2:C6660,C6660,M$2:M6660,1)=1,1,0),"")</f>
        <v/>
      </c>
      <c r="S6660" s="0" t="str">
        <f aca="false">IF(L6660=1,IF(COUNTIFS(C$2:C6660,C6660,L$2:L6660,1)=1,1,0),"")</f>
        <v/>
      </c>
      <c r="T6660" s="38" t="str">
        <f aca="false">IF(N6660="","",N6660+ROW()/10000000)</f>
        <v/>
      </c>
      <c r="U6660" s="0" t="str">
        <f aca="false">IF(G6660=1,IF(B6660="",1,0),"")</f>
        <v/>
      </c>
    </row>
    <row r="6661" customFormat="false" ht="15" hidden="false" customHeight="false" outlineLevel="0" collapsed="false">
      <c r="A6661" s="35"/>
      <c r="B6661" s="35"/>
      <c r="G6661" s="0" t="str">
        <f aca="false">IF(A6661="","",IF(AND(A6661&gt;=Debut,A6661&lt;Fin),1,0))</f>
        <v/>
      </c>
      <c r="H6661" s="0" t="str">
        <f aca="false">IF(G6661=1,INT(ROUND((A6661-Debut)*86400,0)/600),"")</f>
        <v/>
      </c>
      <c r="I6661" s="0" t="str">
        <f aca="false">IF(G6661=1,INT(ROUND((A6661-Debut)*86400,0)/3600),"")</f>
        <v/>
      </c>
      <c r="J6661" s="0" t="str">
        <f aca="false">IF(OR(A6661="",B6661=""),"",ROUND((B6661-A6661)*86400,0))</f>
        <v/>
      </c>
      <c r="K6661" s="37" t="str">
        <f aca="false">IF(G6661=1,IF(COUNTIFS($C:$C,C6661,$G:$G,1,$A:$A,"&gt;="&amp;(A6661-FenetreInterm/86400),$A:$A,"&lt;="&amp;A6661)&gt;=NbInterm,1,0),"")</f>
        <v/>
      </c>
      <c r="L6661" s="37" t="str">
        <f aca="false">IF(G6661=1,IF(B6661="",0,IF(J6661&lt;SeuilFugitive,1,0)),"")</f>
        <v/>
      </c>
      <c r="M6661" s="37" t="str">
        <f aca="false">IF(G6661=1,IF(B6661="",IF((Fin-A6661)*24&gt;SeuilFigee,1,0),IF(J6661&gt;SeuilFigee*3600,1,0)),"")</f>
        <v/>
      </c>
      <c r="N6661" s="0" t="str">
        <f aca="false">IF(G6661=1,IF(COUNTIF(H$2:H6661,H6661)=1,COUNTIF($H:$H,H6661),""),"")</f>
        <v/>
      </c>
      <c r="O6661" s="0" t="str">
        <f aca="false">IF(G6661=1,IF(COUNTIF(I$2:I6661,I6661)=1,COUNTIF($I:$I,I6661),""),"")</f>
        <v/>
      </c>
      <c r="P6661" s="38" t="str">
        <f aca="false">IF(G6661=1,IF(COUNTIFS(C$2:C6661,C6661,G$2:G6661,1)=1,COUNTIFS($C:$C,C6661,$G:$G,1)+ROW()/10000000,""),"")</f>
        <v/>
      </c>
      <c r="Q6661" s="0" t="str">
        <f aca="false">IF(K6661=1,IF(COUNTIFS(C$2:C6661,C6661,K$2:K6661,1)=1,1,0),"")</f>
        <v/>
      </c>
      <c r="R6661" s="0" t="str">
        <f aca="false">IF(M6661=1,IF(COUNTIFS(C$2:C6661,C6661,M$2:M6661,1)=1,1,0),"")</f>
        <v/>
      </c>
      <c r="S6661" s="0" t="str">
        <f aca="false">IF(L6661=1,IF(COUNTIFS(C$2:C6661,C6661,L$2:L6661,1)=1,1,0),"")</f>
        <v/>
      </c>
      <c r="T6661" s="38" t="str">
        <f aca="false">IF(N6661="","",N6661+ROW()/10000000)</f>
        <v/>
      </c>
      <c r="U6661" s="0" t="str">
        <f aca="false">IF(G6661=1,IF(B6661="",1,0),"")</f>
        <v/>
      </c>
    </row>
    <row r="6662" customFormat="false" ht="15" hidden="false" customHeight="false" outlineLevel="0" collapsed="false">
      <c r="A6662" s="35"/>
      <c r="B6662" s="35"/>
      <c r="G6662" s="0" t="str">
        <f aca="false">IF(A6662="","",IF(AND(A6662&gt;=Debut,A6662&lt;Fin),1,0))</f>
        <v/>
      </c>
      <c r="H6662" s="0" t="str">
        <f aca="false">IF(G6662=1,INT(ROUND((A6662-Debut)*86400,0)/600),"")</f>
        <v/>
      </c>
      <c r="I6662" s="0" t="str">
        <f aca="false">IF(G6662=1,INT(ROUND((A6662-Debut)*86400,0)/3600),"")</f>
        <v/>
      </c>
      <c r="J6662" s="0" t="str">
        <f aca="false">IF(OR(A6662="",B6662=""),"",ROUND((B6662-A6662)*86400,0))</f>
        <v/>
      </c>
      <c r="K6662" s="37" t="str">
        <f aca="false">IF(G6662=1,IF(COUNTIFS($C:$C,C6662,$G:$G,1,$A:$A,"&gt;="&amp;(A6662-FenetreInterm/86400),$A:$A,"&lt;="&amp;A6662)&gt;=NbInterm,1,0),"")</f>
        <v/>
      </c>
      <c r="L6662" s="37" t="str">
        <f aca="false">IF(G6662=1,IF(B6662="",0,IF(J6662&lt;SeuilFugitive,1,0)),"")</f>
        <v/>
      </c>
      <c r="M6662" s="37" t="str">
        <f aca="false">IF(G6662=1,IF(B6662="",IF((Fin-A6662)*24&gt;SeuilFigee,1,0),IF(J6662&gt;SeuilFigee*3600,1,0)),"")</f>
        <v/>
      </c>
      <c r="N6662" s="0" t="str">
        <f aca="false">IF(G6662=1,IF(COUNTIF(H$2:H6662,H6662)=1,COUNTIF($H:$H,H6662),""),"")</f>
        <v/>
      </c>
      <c r="O6662" s="0" t="str">
        <f aca="false">IF(G6662=1,IF(COUNTIF(I$2:I6662,I6662)=1,COUNTIF($I:$I,I6662),""),"")</f>
        <v/>
      </c>
      <c r="P6662" s="38" t="str">
        <f aca="false">IF(G6662=1,IF(COUNTIFS(C$2:C6662,C6662,G$2:G6662,1)=1,COUNTIFS($C:$C,C6662,$G:$G,1)+ROW()/10000000,""),"")</f>
        <v/>
      </c>
      <c r="Q6662" s="0" t="str">
        <f aca="false">IF(K6662=1,IF(COUNTIFS(C$2:C6662,C6662,K$2:K6662,1)=1,1,0),"")</f>
        <v/>
      </c>
      <c r="R6662" s="0" t="str">
        <f aca="false">IF(M6662=1,IF(COUNTIFS(C$2:C6662,C6662,M$2:M6662,1)=1,1,0),"")</f>
        <v/>
      </c>
      <c r="S6662" s="0" t="str">
        <f aca="false">IF(L6662=1,IF(COUNTIFS(C$2:C6662,C6662,L$2:L6662,1)=1,1,0),"")</f>
        <v/>
      </c>
      <c r="T6662" s="38" t="str">
        <f aca="false">IF(N6662="","",N6662+ROW()/10000000)</f>
        <v/>
      </c>
      <c r="U6662" s="0" t="str">
        <f aca="false">IF(G6662=1,IF(B6662="",1,0),"")</f>
        <v/>
      </c>
    </row>
    <row r="6663" customFormat="false" ht="15" hidden="false" customHeight="false" outlineLevel="0" collapsed="false">
      <c r="A6663" s="35"/>
      <c r="B6663" s="35"/>
      <c r="G6663" s="0" t="str">
        <f aca="false">IF(A6663="","",IF(AND(A6663&gt;=Debut,A6663&lt;Fin),1,0))</f>
        <v/>
      </c>
      <c r="H6663" s="0" t="str">
        <f aca="false">IF(G6663=1,INT(ROUND((A6663-Debut)*86400,0)/600),"")</f>
        <v/>
      </c>
      <c r="I6663" s="0" t="str">
        <f aca="false">IF(G6663=1,INT(ROUND((A6663-Debut)*86400,0)/3600),"")</f>
        <v/>
      </c>
      <c r="J6663" s="0" t="str">
        <f aca="false">IF(OR(A6663="",B6663=""),"",ROUND((B6663-A6663)*86400,0))</f>
        <v/>
      </c>
      <c r="K6663" s="37" t="str">
        <f aca="false">IF(G6663=1,IF(COUNTIFS($C:$C,C6663,$G:$G,1,$A:$A,"&gt;="&amp;(A6663-FenetreInterm/86400),$A:$A,"&lt;="&amp;A6663)&gt;=NbInterm,1,0),"")</f>
        <v/>
      </c>
      <c r="L6663" s="37" t="str">
        <f aca="false">IF(G6663=1,IF(B6663="",0,IF(J6663&lt;SeuilFugitive,1,0)),"")</f>
        <v/>
      </c>
      <c r="M6663" s="37" t="str">
        <f aca="false">IF(G6663=1,IF(B6663="",IF((Fin-A6663)*24&gt;SeuilFigee,1,0),IF(J6663&gt;SeuilFigee*3600,1,0)),"")</f>
        <v/>
      </c>
      <c r="N6663" s="0" t="str">
        <f aca="false">IF(G6663=1,IF(COUNTIF(H$2:H6663,H6663)=1,COUNTIF($H:$H,H6663),""),"")</f>
        <v/>
      </c>
      <c r="O6663" s="0" t="str">
        <f aca="false">IF(G6663=1,IF(COUNTIF(I$2:I6663,I6663)=1,COUNTIF($I:$I,I6663),""),"")</f>
        <v/>
      </c>
      <c r="P6663" s="38" t="str">
        <f aca="false">IF(G6663=1,IF(COUNTIFS(C$2:C6663,C6663,G$2:G6663,1)=1,COUNTIFS($C:$C,C6663,$G:$G,1)+ROW()/10000000,""),"")</f>
        <v/>
      </c>
      <c r="Q6663" s="0" t="str">
        <f aca="false">IF(K6663=1,IF(COUNTIFS(C$2:C6663,C6663,K$2:K6663,1)=1,1,0),"")</f>
        <v/>
      </c>
      <c r="R6663" s="0" t="str">
        <f aca="false">IF(M6663=1,IF(COUNTIFS(C$2:C6663,C6663,M$2:M6663,1)=1,1,0),"")</f>
        <v/>
      </c>
      <c r="S6663" s="0" t="str">
        <f aca="false">IF(L6663=1,IF(COUNTIFS(C$2:C6663,C6663,L$2:L6663,1)=1,1,0),"")</f>
        <v/>
      </c>
      <c r="T6663" s="38" t="str">
        <f aca="false">IF(N6663="","",N6663+ROW()/10000000)</f>
        <v/>
      </c>
      <c r="U6663" s="0" t="str">
        <f aca="false">IF(G6663=1,IF(B6663="",1,0),"")</f>
        <v/>
      </c>
    </row>
    <row r="6664" customFormat="false" ht="15" hidden="false" customHeight="false" outlineLevel="0" collapsed="false">
      <c r="A6664" s="35"/>
      <c r="B6664" s="35"/>
      <c r="G6664" s="0" t="str">
        <f aca="false">IF(A6664="","",IF(AND(A6664&gt;=Debut,A6664&lt;Fin),1,0))</f>
        <v/>
      </c>
      <c r="H6664" s="0" t="str">
        <f aca="false">IF(G6664=1,INT(ROUND((A6664-Debut)*86400,0)/600),"")</f>
        <v/>
      </c>
      <c r="I6664" s="0" t="str">
        <f aca="false">IF(G6664=1,INT(ROUND((A6664-Debut)*86400,0)/3600),"")</f>
        <v/>
      </c>
      <c r="J6664" s="0" t="str">
        <f aca="false">IF(OR(A6664="",B6664=""),"",ROUND((B6664-A6664)*86400,0))</f>
        <v/>
      </c>
      <c r="K6664" s="37" t="str">
        <f aca="false">IF(G6664=1,IF(COUNTIFS($C:$C,C6664,$G:$G,1,$A:$A,"&gt;="&amp;(A6664-FenetreInterm/86400),$A:$A,"&lt;="&amp;A6664)&gt;=NbInterm,1,0),"")</f>
        <v/>
      </c>
      <c r="L6664" s="37" t="str">
        <f aca="false">IF(G6664=1,IF(B6664="",0,IF(J6664&lt;SeuilFugitive,1,0)),"")</f>
        <v/>
      </c>
      <c r="M6664" s="37" t="str">
        <f aca="false">IF(G6664=1,IF(B6664="",IF((Fin-A6664)*24&gt;SeuilFigee,1,0),IF(J6664&gt;SeuilFigee*3600,1,0)),"")</f>
        <v/>
      </c>
      <c r="N6664" s="0" t="str">
        <f aca="false">IF(G6664=1,IF(COUNTIF(H$2:H6664,H6664)=1,COUNTIF($H:$H,H6664),""),"")</f>
        <v/>
      </c>
      <c r="O6664" s="0" t="str">
        <f aca="false">IF(G6664=1,IF(COUNTIF(I$2:I6664,I6664)=1,COUNTIF($I:$I,I6664),""),"")</f>
        <v/>
      </c>
      <c r="P6664" s="38" t="str">
        <f aca="false">IF(G6664=1,IF(COUNTIFS(C$2:C6664,C6664,G$2:G6664,1)=1,COUNTIFS($C:$C,C6664,$G:$G,1)+ROW()/10000000,""),"")</f>
        <v/>
      </c>
      <c r="Q6664" s="0" t="str">
        <f aca="false">IF(K6664=1,IF(COUNTIFS(C$2:C6664,C6664,K$2:K6664,1)=1,1,0),"")</f>
        <v/>
      </c>
      <c r="R6664" s="0" t="str">
        <f aca="false">IF(M6664=1,IF(COUNTIFS(C$2:C6664,C6664,M$2:M6664,1)=1,1,0),"")</f>
        <v/>
      </c>
      <c r="S6664" s="0" t="str">
        <f aca="false">IF(L6664=1,IF(COUNTIFS(C$2:C6664,C6664,L$2:L6664,1)=1,1,0),"")</f>
        <v/>
      </c>
      <c r="T6664" s="38" t="str">
        <f aca="false">IF(N6664="","",N6664+ROW()/10000000)</f>
        <v/>
      </c>
      <c r="U6664" s="0" t="str">
        <f aca="false">IF(G6664=1,IF(B6664="",1,0),"")</f>
        <v/>
      </c>
    </row>
    <row r="6665" customFormat="false" ht="15" hidden="false" customHeight="false" outlineLevel="0" collapsed="false">
      <c r="A6665" s="35"/>
      <c r="B6665" s="35"/>
      <c r="G6665" s="0" t="str">
        <f aca="false">IF(A6665="","",IF(AND(A6665&gt;=Debut,A6665&lt;Fin),1,0))</f>
        <v/>
      </c>
      <c r="H6665" s="0" t="str">
        <f aca="false">IF(G6665=1,INT(ROUND((A6665-Debut)*86400,0)/600),"")</f>
        <v/>
      </c>
      <c r="I6665" s="0" t="str">
        <f aca="false">IF(G6665=1,INT(ROUND((A6665-Debut)*86400,0)/3600),"")</f>
        <v/>
      </c>
      <c r="J6665" s="0" t="str">
        <f aca="false">IF(OR(A6665="",B6665=""),"",ROUND((B6665-A6665)*86400,0))</f>
        <v/>
      </c>
      <c r="K6665" s="37" t="str">
        <f aca="false">IF(G6665=1,IF(COUNTIFS($C:$C,C6665,$G:$G,1,$A:$A,"&gt;="&amp;(A6665-FenetreInterm/86400),$A:$A,"&lt;="&amp;A6665)&gt;=NbInterm,1,0),"")</f>
        <v/>
      </c>
      <c r="L6665" s="37" t="str">
        <f aca="false">IF(G6665=1,IF(B6665="",0,IF(J6665&lt;SeuilFugitive,1,0)),"")</f>
        <v/>
      </c>
      <c r="M6665" s="37" t="str">
        <f aca="false">IF(G6665=1,IF(B6665="",IF((Fin-A6665)*24&gt;SeuilFigee,1,0),IF(J6665&gt;SeuilFigee*3600,1,0)),"")</f>
        <v/>
      </c>
      <c r="N6665" s="0" t="str">
        <f aca="false">IF(G6665=1,IF(COUNTIF(H$2:H6665,H6665)=1,COUNTIF($H:$H,H6665),""),"")</f>
        <v/>
      </c>
      <c r="O6665" s="0" t="str">
        <f aca="false">IF(G6665=1,IF(COUNTIF(I$2:I6665,I6665)=1,COUNTIF($I:$I,I6665),""),"")</f>
        <v/>
      </c>
      <c r="P6665" s="38" t="str">
        <f aca="false">IF(G6665=1,IF(COUNTIFS(C$2:C6665,C6665,G$2:G6665,1)=1,COUNTIFS($C:$C,C6665,$G:$G,1)+ROW()/10000000,""),"")</f>
        <v/>
      </c>
      <c r="Q6665" s="0" t="str">
        <f aca="false">IF(K6665=1,IF(COUNTIFS(C$2:C6665,C6665,K$2:K6665,1)=1,1,0),"")</f>
        <v/>
      </c>
      <c r="R6665" s="0" t="str">
        <f aca="false">IF(M6665=1,IF(COUNTIFS(C$2:C6665,C6665,M$2:M6665,1)=1,1,0),"")</f>
        <v/>
      </c>
      <c r="S6665" s="0" t="str">
        <f aca="false">IF(L6665=1,IF(COUNTIFS(C$2:C6665,C6665,L$2:L6665,1)=1,1,0),"")</f>
        <v/>
      </c>
      <c r="T6665" s="38" t="str">
        <f aca="false">IF(N6665="","",N6665+ROW()/10000000)</f>
        <v/>
      </c>
      <c r="U6665" s="0" t="str">
        <f aca="false">IF(G6665=1,IF(B6665="",1,0),"")</f>
        <v/>
      </c>
    </row>
    <row r="6666" customFormat="false" ht="15" hidden="false" customHeight="false" outlineLevel="0" collapsed="false">
      <c r="A6666" s="35"/>
      <c r="B6666" s="35"/>
      <c r="G6666" s="0" t="str">
        <f aca="false">IF(A6666="","",IF(AND(A6666&gt;=Debut,A6666&lt;Fin),1,0))</f>
        <v/>
      </c>
      <c r="H6666" s="0" t="str">
        <f aca="false">IF(G6666=1,INT(ROUND((A6666-Debut)*86400,0)/600),"")</f>
        <v/>
      </c>
      <c r="I6666" s="0" t="str">
        <f aca="false">IF(G6666=1,INT(ROUND((A6666-Debut)*86400,0)/3600),"")</f>
        <v/>
      </c>
      <c r="J6666" s="0" t="str">
        <f aca="false">IF(OR(A6666="",B6666=""),"",ROUND((B6666-A6666)*86400,0))</f>
        <v/>
      </c>
      <c r="K6666" s="37" t="str">
        <f aca="false">IF(G6666=1,IF(COUNTIFS($C:$C,C6666,$G:$G,1,$A:$A,"&gt;="&amp;(A6666-FenetreInterm/86400),$A:$A,"&lt;="&amp;A6666)&gt;=NbInterm,1,0),"")</f>
        <v/>
      </c>
      <c r="L6666" s="37" t="str">
        <f aca="false">IF(G6666=1,IF(B6666="",0,IF(J6666&lt;SeuilFugitive,1,0)),"")</f>
        <v/>
      </c>
      <c r="M6666" s="37" t="str">
        <f aca="false">IF(G6666=1,IF(B6666="",IF((Fin-A6666)*24&gt;SeuilFigee,1,0),IF(J6666&gt;SeuilFigee*3600,1,0)),"")</f>
        <v/>
      </c>
      <c r="N6666" s="0" t="str">
        <f aca="false">IF(G6666=1,IF(COUNTIF(H$2:H6666,H6666)=1,COUNTIF($H:$H,H6666),""),"")</f>
        <v/>
      </c>
      <c r="O6666" s="0" t="str">
        <f aca="false">IF(G6666=1,IF(COUNTIF(I$2:I6666,I6666)=1,COUNTIF($I:$I,I6666),""),"")</f>
        <v/>
      </c>
      <c r="P6666" s="38" t="str">
        <f aca="false">IF(G6666=1,IF(COUNTIFS(C$2:C6666,C6666,G$2:G6666,1)=1,COUNTIFS($C:$C,C6666,$G:$G,1)+ROW()/10000000,""),"")</f>
        <v/>
      </c>
      <c r="Q6666" s="0" t="str">
        <f aca="false">IF(K6666=1,IF(COUNTIFS(C$2:C6666,C6666,K$2:K6666,1)=1,1,0),"")</f>
        <v/>
      </c>
      <c r="R6666" s="0" t="str">
        <f aca="false">IF(M6666=1,IF(COUNTIFS(C$2:C6666,C6666,M$2:M6666,1)=1,1,0),"")</f>
        <v/>
      </c>
      <c r="S6666" s="0" t="str">
        <f aca="false">IF(L6666=1,IF(COUNTIFS(C$2:C6666,C6666,L$2:L6666,1)=1,1,0),"")</f>
        <v/>
      </c>
      <c r="T6666" s="38" t="str">
        <f aca="false">IF(N6666="","",N6666+ROW()/10000000)</f>
        <v/>
      </c>
      <c r="U6666" s="0" t="str">
        <f aca="false">IF(G6666=1,IF(B6666="",1,0),"")</f>
        <v/>
      </c>
    </row>
    <row r="6667" customFormat="false" ht="15" hidden="false" customHeight="false" outlineLevel="0" collapsed="false">
      <c r="A6667" s="35"/>
      <c r="B6667" s="35"/>
      <c r="G6667" s="0" t="str">
        <f aca="false">IF(A6667="","",IF(AND(A6667&gt;=Debut,A6667&lt;Fin),1,0))</f>
        <v/>
      </c>
      <c r="H6667" s="0" t="str">
        <f aca="false">IF(G6667=1,INT(ROUND((A6667-Debut)*86400,0)/600),"")</f>
        <v/>
      </c>
      <c r="I6667" s="0" t="str">
        <f aca="false">IF(G6667=1,INT(ROUND((A6667-Debut)*86400,0)/3600),"")</f>
        <v/>
      </c>
      <c r="J6667" s="0" t="str">
        <f aca="false">IF(OR(A6667="",B6667=""),"",ROUND((B6667-A6667)*86400,0))</f>
        <v/>
      </c>
      <c r="K6667" s="37" t="str">
        <f aca="false">IF(G6667=1,IF(COUNTIFS($C:$C,C6667,$G:$G,1,$A:$A,"&gt;="&amp;(A6667-FenetreInterm/86400),$A:$A,"&lt;="&amp;A6667)&gt;=NbInterm,1,0),"")</f>
        <v/>
      </c>
      <c r="L6667" s="37" t="str">
        <f aca="false">IF(G6667=1,IF(B6667="",0,IF(J6667&lt;SeuilFugitive,1,0)),"")</f>
        <v/>
      </c>
      <c r="M6667" s="37" t="str">
        <f aca="false">IF(G6667=1,IF(B6667="",IF((Fin-A6667)*24&gt;SeuilFigee,1,0),IF(J6667&gt;SeuilFigee*3600,1,0)),"")</f>
        <v/>
      </c>
      <c r="N6667" s="0" t="str">
        <f aca="false">IF(G6667=1,IF(COUNTIF(H$2:H6667,H6667)=1,COUNTIF($H:$H,H6667),""),"")</f>
        <v/>
      </c>
      <c r="O6667" s="0" t="str">
        <f aca="false">IF(G6667=1,IF(COUNTIF(I$2:I6667,I6667)=1,COUNTIF($I:$I,I6667),""),"")</f>
        <v/>
      </c>
      <c r="P6667" s="38" t="str">
        <f aca="false">IF(G6667=1,IF(COUNTIFS(C$2:C6667,C6667,G$2:G6667,1)=1,COUNTIFS($C:$C,C6667,$G:$G,1)+ROW()/10000000,""),"")</f>
        <v/>
      </c>
      <c r="Q6667" s="0" t="str">
        <f aca="false">IF(K6667=1,IF(COUNTIFS(C$2:C6667,C6667,K$2:K6667,1)=1,1,0),"")</f>
        <v/>
      </c>
      <c r="R6667" s="0" t="str">
        <f aca="false">IF(M6667=1,IF(COUNTIFS(C$2:C6667,C6667,M$2:M6667,1)=1,1,0),"")</f>
        <v/>
      </c>
      <c r="S6667" s="0" t="str">
        <f aca="false">IF(L6667=1,IF(COUNTIFS(C$2:C6667,C6667,L$2:L6667,1)=1,1,0),"")</f>
        <v/>
      </c>
      <c r="T6667" s="38" t="str">
        <f aca="false">IF(N6667="","",N6667+ROW()/10000000)</f>
        <v/>
      </c>
      <c r="U6667" s="0" t="str">
        <f aca="false">IF(G6667=1,IF(B6667="",1,0),"")</f>
        <v/>
      </c>
    </row>
    <row r="6668" customFormat="false" ht="15" hidden="false" customHeight="false" outlineLevel="0" collapsed="false">
      <c r="A6668" s="35"/>
      <c r="B6668" s="35"/>
      <c r="G6668" s="0" t="str">
        <f aca="false">IF(A6668="","",IF(AND(A6668&gt;=Debut,A6668&lt;Fin),1,0))</f>
        <v/>
      </c>
      <c r="H6668" s="0" t="str">
        <f aca="false">IF(G6668=1,INT(ROUND((A6668-Debut)*86400,0)/600),"")</f>
        <v/>
      </c>
      <c r="I6668" s="0" t="str">
        <f aca="false">IF(G6668=1,INT(ROUND((A6668-Debut)*86400,0)/3600),"")</f>
        <v/>
      </c>
      <c r="J6668" s="0" t="str">
        <f aca="false">IF(OR(A6668="",B6668=""),"",ROUND((B6668-A6668)*86400,0))</f>
        <v/>
      </c>
      <c r="K6668" s="37" t="str">
        <f aca="false">IF(G6668=1,IF(COUNTIFS($C:$C,C6668,$G:$G,1,$A:$A,"&gt;="&amp;(A6668-FenetreInterm/86400),$A:$A,"&lt;="&amp;A6668)&gt;=NbInterm,1,0),"")</f>
        <v/>
      </c>
      <c r="L6668" s="37" t="str">
        <f aca="false">IF(G6668=1,IF(B6668="",0,IF(J6668&lt;SeuilFugitive,1,0)),"")</f>
        <v/>
      </c>
      <c r="M6668" s="37" t="str">
        <f aca="false">IF(G6668=1,IF(B6668="",IF((Fin-A6668)*24&gt;SeuilFigee,1,0),IF(J6668&gt;SeuilFigee*3600,1,0)),"")</f>
        <v/>
      </c>
      <c r="N6668" s="0" t="str">
        <f aca="false">IF(G6668=1,IF(COUNTIF(H$2:H6668,H6668)=1,COUNTIF($H:$H,H6668),""),"")</f>
        <v/>
      </c>
      <c r="O6668" s="0" t="str">
        <f aca="false">IF(G6668=1,IF(COUNTIF(I$2:I6668,I6668)=1,COUNTIF($I:$I,I6668),""),"")</f>
        <v/>
      </c>
      <c r="P6668" s="38" t="str">
        <f aca="false">IF(G6668=1,IF(COUNTIFS(C$2:C6668,C6668,G$2:G6668,1)=1,COUNTIFS($C:$C,C6668,$G:$G,1)+ROW()/10000000,""),"")</f>
        <v/>
      </c>
      <c r="Q6668" s="0" t="str">
        <f aca="false">IF(K6668=1,IF(COUNTIFS(C$2:C6668,C6668,K$2:K6668,1)=1,1,0),"")</f>
        <v/>
      </c>
      <c r="R6668" s="0" t="str">
        <f aca="false">IF(M6668=1,IF(COUNTIFS(C$2:C6668,C6668,M$2:M6668,1)=1,1,0),"")</f>
        <v/>
      </c>
      <c r="S6668" s="0" t="str">
        <f aca="false">IF(L6668=1,IF(COUNTIFS(C$2:C6668,C6668,L$2:L6668,1)=1,1,0),"")</f>
        <v/>
      </c>
      <c r="T6668" s="38" t="str">
        <f aca="false">IF(N6668="","",N6668+ROW()/10000000)</f>
        <v/>
      </c>
      <c r="U6668" s="0" t="str">
        <f aca="false">IF(G6668=1,IF(B6668="",1,0),"")</f>
        <v/>
      </c>
    </row>
    <row r="6669" customFormat="false" ht="15" hidden="false" customHeight="false" outlineLevel="0" collapsed="false">
      <c r="A6669" s="35"/>
      <c r="B6669" s="35"/>
      <c r="G6669" s="0" t="str">
        <f aca="false">IF(A6669="","",IF(AND(A6669&gt;=Debut,A6669&lt;Fin),1,0))</f>
        <v/>
      </c>
      <c r="H6669" s="0" t="str">
        <f aca="false">IF(G6669=1,INT(ROUND((A6669-Debut)*86400,0)/600),"")</f>
        <v/>
      </c>
      <c r="I6669" s="0" t="str">
        <f aca="false">IF(G6669=1,INT(ROUND((A6669-Debut)*86400,0)/3600),"")</f>
        <v/>
      </c>
      <c r="J6669" s="0" t="str">
        <f aca="false">IF(OR(A6669="",B6669=""),"",ROUND((B6669-A6669)*86400,0))</f>
        <v/>
      </c>
      <c r="K6669" s="37" t="str">
        <f aca="false">IF(G6669=1,IF(COUNTIFS($C:$C,C6669,$G:$G,1,$A:$A,"&gt;="&amp;(A6669-FenetreInterm/86400),$A:$A,"&lt;="&amp;A6669)&gt;=NbInterm,1,0),"")</f>
        <v/>
      </c>
      <c r="L6669" s="37" t="str">
        <f aca="false">IF(G6669=1,IF(B6669="",0,IF(J6669&lt;SeuilFugitive,1,0)),"")</f>
        <v/>
      </c>
      <c r="M6669" s="37" t="str">
        <f aca="false">IF(G6669=1,IF(B6669="",IF((Fin-A6669)*24&gt;SeuilFigee,1,0),IF(J6669&gt;SeuilFigee*3600,1,0)),"")</f>
        <v/>
      </c>
      <c r="N6669" s="0" t="str">
        <f aca="false">IF(G6669=1,IF(COUNTIF(H$2:H6669,H6669)=1,COUNTIF($H:$H,H6669),""),"")</f>
        <v/>
      </c>
      <c r="O6669" s="0" t="str">
        <f aca="false">IF(G6669=1,IF(COUNTIF(I$2:I6669,I6669)=1,COUNTIF($I:$I,I6669),""),"")</f>
        <v/>
      </c>
      <c r="P6669" s="38" t="str">
        <f aca="false">IF(G6669=1,IF(COUNTIFS(C$2:C6669,C6669,G$2:G6669,1)=1,COUNTIFS($C:$C,C6669,$G:$G,1)+ROW()/10000000,""),"")</f>
        <v/>
      </c>
      <c r="Q6669" s="0" t="str">
        <f aca="false">IF(K6669=1,IF(COUNTIFS(C$2:C6669,C6669,K$2:K6669,1)=1,1,0),"")</f>
        <v/>
      </c>
      <c r="R6669" s="0" t="str">
        <f aca="false">IF(M6669=1,IF(COUNTIFS(C$2:C6669,C6669,M$2:M6669,1)=1,1,0),"")</f>
        <v/>
      </c>
      <c r="S6669" s="0" t="str">
        <f aca="false">IF(L6669=1,IF(COUNTIFS(C$2:C6669,C6669,L$2:L6669,1)=1,1,0),"")</f>
        <v/>
      </c>
      <c r="T6669" s="38" t="str">
        <f aca="false">IF(N6669="","",N6669+ROW()/10000000)</f>
        <v/>
      </c>
      <c r="U6669" s="0" t="str">
        <f aca="false">IF(G6669=1,IF(B6669="",1,0),"")</f>
        <v/>
      </c>
    </row>
    <row r="6670" customFormat="false" ht="15" hidden="false" customHeight="false" outlineLevel="0" collapsed="false">
      <c r="A6670" s="35"/>
      <c r="B6670" s="35"/>
      <c r="G6670" s="0" t="str">
        <f aca="false">IF(A6670="","",IF(AND(A6670&gt;=Debut,A6670&lt;Fin),1,0))</f>
        <v/>
      </c>
      <c r="H6670" s="0" t="str">
        <f aca="false">IF(G6670=1,INT(ROUND((A6670-Debut)*86400,0)/600),"")</f>
        <v/>
      </c>
      <c r="I6670" s="0" t="str">
        <f aca="false">IF(G6670=1,INT(ROUND((A6670-Debut)*86400,0)/3600),"")</f>
        <v/>
      </c>
      <c r="J6670" s="0" t="str">
        <f aca="false">IF(OR(A6670="",B6670=""),"",ROUND((B6670-A6670)*86400,0))</f>
        <v/>
      </c>
      <c r="K6670" s="37" t="str">
        <f aca="false">IF(G6670=1,IF(COUNTIFS($C:$C,C6670,$G:$G,1,$A:$A,"&gt;="&amp;(A6670-FenetreInterm/86400),$A:$A,"&lt;="&amp;A6670)&gt;=NbInterm,1,0),"")</f>
        <v/>
      </c>
      <c r="L6670" s="37" t="str">
        <f aca="false">IF(G6670=1,IF(B6670="",0,IF(J6670&lt;SeuilFugitive,1,0)),"")</f>
        <v/>
      </c>
      <c r="M6670" s="37" t="str">
        <f aca="false">IF(G6670=1,IF(B6670="",IF((Fin-A6670)*24&gt;SeuilFigee,1,0),IF(J6670&gt;SeuilFigee*3600,1,0)),"")</f>
        <v/>
      </c>
      <c r="N6670" s="0" t="str">
        <f aca="false">IF(G6670=1,IF(COUNTIF(H$2:H6670,H6670)=1,COUNTIF($H:$H,H6670),""),"")</f>
        <v/>
      </c>
      <c r="O6670" s="0" t="str">
        <f aca="false">IF(G6670=1,IF(COUNTIF(I$2:I6670,I6670)=1,COUNTIF($I:$I,I6670),""),"")</f>
        <v/>
      </c>
      <c r="P6670" s="38" t="str">
        <f aca="false">IF(G6670=1,IF(COUNTIFS(C$2:C6670,C6670,G$2:G6670,1)=1,COUNTIFS($C:$C,C6670,$G:$G,1)+ROW()/10000000,""),"")</f>
        <v/>
      </c>
      <c r="Q6670" s="0" t="str">
        <f aca="false">IF(K6670=1,IF(COUNTIFS(C$2:C6670,C6670,K$2:K6670,1)=1,1,0),"")</f>
        <v/>
      </c>
      <c r="R6670" s="0" t="str">
        <f aca="false">IF(M6670=1,IF(COUNTIFS(C$2:C6670,C6670,M$2:M6670,1)=1,1,0),"")</f>
        <v/>
      </c>
      <c r="S6670" s="0" t="str">
        <f aca="false">IF(L6670=1,IF(COUNTIFS(C$2:C6670,C6670,L$2:L6670,1)=1,1,0),"")</f>
        <v/>
      </c>
      <c r="T6670" s="38" t="str">
        <f aca="false">IF(N6670="","",N6670+ROW()/10000000)</f>
        <v/>
      </c>
      <c r="U6670" s="0" t="str">
        <f aca="false">IF(G6670=1,IF(B6670="",1,0),"")</f>
        <v/>
      </c>
    </row>
    <row r="6671" customFormat="false" ht="15" hidden="false" customHeight="false" outlineLevel="0" collapsed="false">
      <c r="A6671" s="35"/>
      <c r="B6671" s="35"/>
      <c r="G6671" s="0" t="str">
        <f aca="false">IF(A6671="","",IF(AND(A6671&gt;=Debut,A6671&lt;Fin),1,0))</f>
        <v/>
      </c>
      <c r="H6671" s="0" t="str">
        <f aca="false">IF(G6671=1,INT(ROUND((A6671-Debut)*86400,0)/600),"")</f>
        <v/>
      </c>
      <c r="I6671" s="0" t="str">
        <f aca="false">IF(G6671=1,INT(ROUND((A6671-Debut)*86400,0)/3600),"")</f>
        <v/>
      </c>
      <c r="J6671" s="0" t="str">
        <f aca="false">IF(OR(A6671="",B6671=""),"",ROUND((B6671-A6671)*86400,0))</f>
        <v/>
      </c>
      <c r="K6671" s="37" t="str">
        <f aca="false">IF(G6671=1,IF(COUNTIFS($C:$C,C6671,$G:$G,1,$A:$A,"&gt;="&amp;(A6671-FenetreInterm/86400),$A:$A,"&lt;="&amp;A6671)&gt;=NbInterm,1,0),"")</f>
        <v/>
      </c>
      <c r="L6671" s="37" t="str">
        <f aca="false">IF(G6671=1,IF(B6671="",0,IF(J6671&lt;SeuilFugitive,1,0)),"")</f>
        <v/>
      </c>
      <c r="M6671" s="37" t="str">
        <f aca="false">IF(G6671=1,IF(B6671="",IF((Fin-A6671)*24&gt;SeuilFigee,1,0),IF(J6671&gt;SeuilFigee*3600,1,0)),"")</f>
        <v/>
      </c>
      <c r="N6671" s="0" t="str">
        <f aca="false">IF(G6671=1,IF(COUNTIF(H$2:H6671,H6671)=1,COUNTIF($H:$H,H6671),""),"")</f>
        <v/>
      </c>
      <c r="O6671" s="0" t="str">
        <f aca="false">IF(G6671=1,IF(COUNTIF(I$2:I6671,I6671)=1,COUNTIF($I:$I,I6671),""),"")</f>
        <v/>
      </c>
      <c r="P6671" s="38" t="str">
        <f aca="false">IF(G6671=1,IF(COUNTIFS(C$2:C6671,C6671,G$2:G6671,1)=1,COUNTIFS($C:$C,C6671,$G:$G,1)+ROW()/10000000,""),"")</f>
        <v/>
      </c>
      <c r="Q6671" s="0" t="str">
        <f aca="false">IF(K6671=1,IF(COUNTIFS(C$2:C6671,C6671,K$2:K6671,1)=1,1,0),"")</f>
        <v/>
      </c>
      <c r="R6671" s="0" t="str">
        <f aca="false">IF(M6671=1,IF(COUNTIFS(C$2:C6671,C6671,M$2:M6671,1)=1,1,0),"")</f>
        <v/>
      </c>
      <c r="S6671" s="0" t="str">
        <f aca="false">IF(L6671=1,IF(COUNTIFS(C$2:C6671,C6671,L$2:L6671,1)=1,1,0),"")</f>
        <v/>
      </c>
      <c r="T6671" s="38" t="str">
        <f aca="false">IF(N6671="","",N6671+ROW()/10000000)</f>
        <v/>
      </c>
      <c r="U6671" s="0" t="str">
        <f aca="false">IF(G6671=1,IF(B6671="",1,0),"")</f>
        <v/>
      </c>
    </row>
    <row r="6672" customFormat="false" ht="15" hidden="false" customHeight="false" outlineLevel="0" collapsed="false">
      <c r="A6672" s="35"/>
      <c r="B6672" s="35"/>
      <c r="G6672" s="0" t="str">
        <f aca="false">IF(A6672="","",IF(AND(A6672&gt;=Debut,A6672&lt;Fin),1,0))</f>
        <v/>
      </c>
      <c r="H6672" s="0" t="str">
        <f aca="false">IF(G6672=1,INT(ROUND((A6672-Debut)*86400,0)/600),"")</f>
        <v/>
      </c>
      <c r="I6672" s="0" t="str">
        <f aca="false">IF(G6672=1,INT(ROUND((A6672-Debut)*86400,0)/3600),"")</f>
        <v/>
      </c>
      <c r="J6672" s="0" t="str">
        <f aca="false">IF(OR(A6672="",B6672=""),"",ROUND((B6672-A6672)*86400,0))</f>
        <v/>
      </c>
      <c r="K6672" s="37" t="str">
        <f aca="false">IF(G6672=1,IF(COUNTIFS($C:$C,C6672,$G:$G,1,$A:$A,"&gt;="&amp;(A6672-FenetreInterm/86400),$A:$A,"&lt;="&amp;A6672)&gt;=NbInterm,1,0),"")</f>
        <v/>
      </c>
      <c r="L6672" s="37" t="str">
        <f aca="false">IF(G6672=1,IF(B6672="",0,IF(J6672&lt;SeuilFugitive,1,0)),"")</f>
        <v/>
      </c>
      <c r="M6672" s="37" t="str">
        <f aca="false">IF(G6672=1,IF(B6672="",IF((Fin-A6672)*24&gt;SeuilFigee,1,0),IF(J6672&gt;SeuilFigee*3600,1,0)),"")</f>
        <v/>
      </c>
      <c r="N6672" s="0" t="str">
        <f aca="false">IF(G6672=1,IF(COUNTIF(H$2:H6672,H6672)=1,COUNTIF($H:$H,H6672),""),"")</f>
        <v/>
      </c>
      <c r="O6672" s="0" t="str">
        <f aca="false">IF(G6672=1,IF(COUNTIF(I$2:I6672,I6672)=1,COUNTIF($I:$I,I6672),""),"")</f>
        <v/>
      </c>
      <c r="P6672" s="38" t="str">
        <f aca="false">IF(G6672=1,IF(COUNTIFS(C$2:C6672,C6672,G$2:G6672,1)=1,COUNTIFS($C:$C,C6672,$G:$G,1)+ROW()/10000000,""),"")</f>
        <v/>
      </c>
      <c r="Q6672" s="0" t="str">
        <f aca="false">IF(K6672=1,IF(COUNTIFS(C$2:C6672,C6672,K$2:K6672,1)=1,1,0),"")</f>
        <v/>
      </c>
      <c r="R6672" s="0" t="str">
        <f aca="false">IF(M6672=1,IF(COUNTIFS(C$2:C6672,C6672,M$2:M6672,1)=1,1,0),"")</f>
        <v/>
      </c>
      <c r="S6672" s="0" t="str">
        <f aca="false">IF(L6672=1,IF(COUNTIFS(C$2:C6672,C6672,L$2:L6672,1)=1,1,0),"")</f>
        <v/>
      </c>
      <c r="T6672" s="38" t="str">
        <f aca="false">IF(N6672="","",N6672+ROW()/10000000)</f>
        <v/>
      </c>
      <c r="U6672" s="0" t="str">
        <f aca="false">IF(G6672=1,IF(B6672="",1,0),"")</f>
        <v/>
      </c>
    </row>
    <row r="6673" customFormat="false" ht="15" hidden="false" customHeight="false" outlineLevel="0" collapsed="false">
      <c r="A6673" s="35"/>
      <c r="B6673" s="35"/>
      <c r="G6673" s="0" t="str">
        <f aca="false">IF(A6673="","",IF(AND(A6673&gt;=Debut,A6673&lt;Fin),1,0))</f>
        <v/>
      </c>
      <c r="H6673" s="0" t="str">
        <f aca="false">IF(G6673=1,INT(ROUND((A6673-Debut)*86400,0)/600),"")</f>
        <v/>
      </c>
      <c r="I6673" s="0" t="str">
        <f aca="false">IF(G6673=1,INT(ROUND((A6673-Debut)*86400,0)/3600),"")</f>
        <v/>
      </c>
      <c r="J6673" s="0" t="str">
        <f aca="false">IF(OR(A6673="",B6673=""),"",ROUND((B6673-A6673)*86400,0))</f>
        <v/>
      </c>
      <c r="K6673" s="37" t="str">
        <f aca="false">IF(G6673=1,IF(COUNTIFS($C:$C,C6673,$G:$G,1,$A:$A,"&gt;="&amp;(A6673-FenetreInterm/86400),$A:$A,"&lt;="&amp;A6673)&gt;=NbInterm,1,0),"")</f>
        <v/>
      </c>
      <c r="L6673" s="37" t="str">
        <f aca="false">IF(G6673=1,IF(B6673="",0,IF(J6673&lt;SeuilFugitive,1,0)),"")</f>
        <v/>
      </c>
      <c r="M6673" s="37" t="str">
        <f aca="false">IF(G6673=1,IF(B6673="",IF((Fin-A6673)*24&gt;SeuilFigee,1,0),IF(J6673&gt;SeuilFigee*3600,1,0)),"")</f>
        <v/>
      </c>
      <c r="N6673" s="0" t="str">
        <f aca="false">IF(G6673=1,IF(COUNTIF(H$2:H6673,H6673)=1,COUNTIF($H:$H,H6673),""),"")</f>
        <v/>
      </c>
      <c r="O6673" s="0" t="str">
        <f aca="false">IF(G6673=1,IF(COUNTIF(I$2:I6673,I6673)=1,COUNTIF($I:$I,I6673),""),"")</f>
        <v/>
      </c>
      <c r="P6673" s="38" t="str">
        <f aca="false">IF(G6673=1,IF(COUNTIFS(C$2:C6673,C6673,G$2:G6673,1)=1,COUNTIFS($C:$C,C6673,$G:$G,1)+ROW()/10000000,""),"")</f>
        <v/>
      </c>
      <c r="Q6673" s="0" t="str">
        <f aca="false">IF(K6673=1,IF(COUNTIFS(C$2:C6673,C6673,K$2:K6673,1)=1,1,0),"")</f>
        <v/>
      </c>
      <c r="R6673" s="0" t="str">
        <f aca="false">IF(M6673=1,IF(COUNTIFS(C$2:C6673,C6673,M$2:M6673,1)=1,1,0),"")</f>
        <v/>
      </c>
      <c r="S6673" s="0" t="str">
        <f aca="false">IF(L6673=1,IF(COUNTIFS(C$2:C6673,C6673,L$2:L6673,1)=1,1,0),"")</f>
        <v/>
      </c>
      <c r="T6673" s="38" t="str">
        <f aca="false">IF(N6673="","",N6673+ROW()/10000000)</f>
        <v/>
      </c>
      <c r="U6673" s="0" t="str">
        <f aca="false">IF(G6673=1,IF(B6673="",1,0),"")</f>
        <v/>
      </c>
    </row>
    <row r="6674" customFormat="false" ht="15" hidden="false" customHeight="false" outlineLevel="0" collapsed="false">
      <c r="A6674" s="35"/>
      <c r="B6674" s="35"/>
      <c r="G6674" s="0" t="str">
        <f aca="false">IF(A6674="","",IF(AND(A6674&gt;=Debut,A6674&lt;Fin),1,0))</f>
        <v/>
      </c>
      <c r="H6674" s="0" t="str">
        <f aca="false">IF(G6674=1,INT(ROUND((A6674-Debut)*86400,0)/600),"")</f>
        <v/>
      </c>
      <c r="I6674" s="0" t="str">
        <f aca="false">IF(G6674=1,INT(ROUND((A6674-Debut)*86400,0)/3600),"")</f>
        <v/>
      </c>
      <c r="J6674" s="0" t="str">
        <f aca="false">IF(OR(A6674="",B6674=""),"",ROUND((B6674-A6674)*86400,0))</f>
        <v/>
      </c>
      <c r="K6674" s="37" t="str">
        <f aca="false">IF(G6674=1,IF(COUNTIFS($C:$C,C6674,$G:$G,1,$A:$A,"&gt;="&amp;(A6674-FenetreInterm/86400),$A:$A,"&lt;="&amp;A6674)&gt;=NbInterm,1,0),"")</f>
        <v/>
      </c>
      <c r="L6674" s="37" t="str">
        <f aca="false">IF(G6674=1,IF(B6674="",0,IF(J6674&lt;SeuilFugitive,1,0)),"")</f>
        <v/>
      </c>
      <c r="M6674" s="37" t="str">
        <f aca="false">IF(G6674=1,IF(B6674="",IF((Fin-A6674)*24&gt;SeuilFigee,1,0),IF(J6674&gt;SeuilFigee*3600,1,0)),"")</f>
        <v/>
      </c>
      <c r="N6674" s="0" t="str">
        <f aca="false">IF(G6674=1,IF(COUNTIF(H$2:H6674,H6674)=1,COUNTIF($H:$H,H6674),""),"")</f>
        <v/>
      </c>
      <c r="O6674" s="0" t="str">
        <f aca="false">IF(G6674=1,IF(COUNTIF(I$2:I6674,I6674)=1,COUNTIF($I:$I,I6674),""),"")</f>
        <v/>
      </c>
      <c r="P6674" s="38" t="str">
        <f aca="false">IF(G6674=1,IF(COUNTIFS(C$2:C6674,C6674,G$2:G6674,1)=1,COUNTIFS($C:$C,C6674,$G:$G,1)+ROW()/10000000,""),"")</f>
        <v/>
      </c>
      <c r="Q6674" s="0" t="str">
        <f aca="false">IF(K6674=1,IF(COUNTIFS(C$2:C6674,C6674,K$2:K6674,1)=1,1,0),"")</f>
        <v/>
      </c>
      <c r="R6674" s="0" t="str">
        <f aca="false">IF(M6674=1,IF(COUNTIFS(C$2:C6674,C6674,M$2:M6674,1)=1,1,0),"")</f>
        <v/>
      </c>
      <c r="S6674" s="0" t="str">
        <f aca="false">IF(L6674=1,IF(COUNTIFS(C$2:C6674,C6674,L$2:L6674,1)=1,1,0),"")</f>
        <v/>
      </c>
      <c r="T6674" s="38" t="str">
        <f aca="false">IF(N6674="","",N6674+ROW()/10000000)</f>
        <v/>
      </c>
      <c r="U6674" s="0" t="str">
        <f aca="false">IF(G6674=1,IF(B6674="",1,0),"")</f>
        <v/>
      </c>
    </row>
    <row r="6675" customFormat="false" ht="15" hidden="false" customHeight="false" outlineLevel="0" collapsed="false">
      <c r="A6675" s="35"/>
      <c r="B6675" s="35"/>
      <c r="G6675" s="0" t="str">
        <f aca="false">IF(A6675="","",IF(AND(A6675&gt;=Debut,A6675&lt;Fin),1,0))</f>
        <v/>
      </c>
      <c r="H6675" s="0" t="str">
        <f aca="false">IF(G6675=1,INT(ROUND((A6675-Debut)*86400,0)/600),"")</f>
        <v/>
      </c>
      <c r="I6675" s="0" t="str">
        <f aca="false">IF(G6675=1,INT(ROUND((A6675-Debut)*86400,0)/3600),"")</f>
        <v/>
      </c>
      <c r="J6675" s="0" t="str">
        <f aca="false">IF(OR(A6675="",B6675=""),"",ROUND((B6675-A6675)*86400,0))</f>
        <v/>
      </c>
      <c r="K6675" s="37" t="str">
        <f aca="false">IF(G6675=1,IF(COUNTIFS($C:$C,C6675,$G:$G,1,$A:$A,"&gt;="&amp;(A6675-FenetreInterm/86400),$A:$A,"&lt;="&amp;A6675)&gt;=NbInterm,1,0),"")</f>
        <v/>
      </c>
      <c r="L6675" s="37" t="str">
        <f aca="false">IF(G6675=1,IF(B6675="",0,IF(J6675&lt;SeuilFugitive,1,0)),"")</f>
        <v/>
      </c>
      <c r="M6675" s="37" t="str">
        <f aca="false">IF(G6675=1,IF(B6675="",IF((Fin-A6675)*24&gt;SeuilFigee,1,0),IF(J6675&gt;SeuilFigee*3600,1,0)),"")</f>
        <v/>
      </c>
      <c r="N6675" s="0" t="str">
        <f aca="false">IF(G6675=1,IF(COUNTIF(H$2:H6675,H6675)=1,COUNTIF($H:$H,H6675),""),"")</f>
        <v/>
      </c>
      <c r="O6675" s="0" t="str">
        <f aca="false">IF(G6675=1,IF(COUNTIF(I$2:I6675,I6675)=1,COUNTIF($I:$I,I6675),""),"")</f>
        <v/>
      </c>
      <c r="P6675" s="38" t="str">
        <f aca="false">IF(G6675=1,IF(COUNTIFS(C$2:C6675,C6675,G$2:G6675,1)=1,COUNTIFS($C:$C,C6675,$G:$G,1)+ROW()/10000000,""),"")</f>
        <v/>
      </c>
      <c r="Q6675" s="0" t="str">
        <f aca="false">IF(K6675=1,IF(COUNTIFS(C$2:C6675,C6675,K$2:K6675,1)=1,1,0),"")</f>
        <v/>
      </c>
      <c r="R6675" s="0" t="str">
        <f aca="false">IF(M6675=1,IF(COUNTIFS(C$2:C6675,C6675,M$2:M6675,1)=1,1,0),"")</f>
        <v/>
      </c>
      <c r="S6675" s="0" t="str">
        <f aca="false">IF(L6675=1,IF(COUNTIFS(C$2:C6675,C6675,L$2:L6675,1)=1,1,0),"")</f>
        <v/>
      </c>
      <c r="T6675" s="38" t="str">
        <f aca="false">IF(N6675="","",N6675+ROW()/10000000)</f>
        <v/>
      </c>
      <c r="U6675" s="0" t="str">
        <f aca="false">IF(G6675=1,IF(B6675="",1,0),"")</f>
        <v/>
      </c>
    </row>
    <row r="6676" customFormat="false" ht="15" hidden="false" customHeight="false" outlineLevel="0" collapsed="false">
      <c r="A6676" s="35"/>
      <c r="B6676" s="35"/>
      <c r="G6676" s="0" t="str">
        <f aca="false">IF(A6676="","",IF(AND(A6676&gt;=Debut,A6676&lt;Fin),1,0))</f>
        <v/>
      </c>
      <c r="H6676" s="0" t="str">
        <f aca="false">IF(G6676=1,INT(ROUND((A6676-Debut)*86400,0)/600),"")</f>
        <v/>
      </c>
      <c r="I6676" s="0" t="str">
        <f aca="false">IF(G6676=1,INT(ROUND((A6676-Debut)*86400,0)/3600),"")</f>
        <v/>
      </c>
      <c r="J6676" s="0" t="str">
        <f aca="false">IF(OR(A6676="",B6676=""),"",ROUND((B6676-A6676)*86400,0))</f>
        <v/>
      </c>
      <c r="K6676" s="37" t="str">
        <f aca="false">IF(G6676=1,IF(COUNTIFS($C:$C,C6676,$G:$G,1,$A:$A,"&gt;="&amp;(A6676-FenetreInterm/86400),$A:$A,"&lt;="&amp;A6676)&gt;=NbInterm,1,0),"")</f>
        <v/>
      </c>
      <c r="L6676" s="37" t="str">
        <f aca="false">IF(G6676=1,IF(B6676="",0,IF(J6676&lt;SeuilFugitive,1,0)),"")</f>
        <v/>
      </c>
      <c r="M6676" s="37" t="str">
        <f aca="false">IF(G6676=1,IF(B6676="",IF((Fin-A6676)*24&gt;SeuilFigee,1,0),IF(J6676&gt;SeuilFigee*3600,1,0)),"")</f>
        <v/>
      </c>
      <c r="N6676" s="0" t="str">
        <f aca="false">IF(G6676=1,IF(COUNTIF(H$2:H6676,H6676)=1,COUNTIF($H:$H,H6676),""),"")</f>
        <v/>
      </c>
      <c r="O6676" s="0" t="str">
        <f aca="false">IF(G6676=1,IF(COUNTIF(I$2:I6676,I6676)=1,COUNTIF($I:$I,I6676),""),"")</f>
        <v/>
      </c>
      <c r="P6676" s="38" t="str">
        <f aca="false">IF(G6676=1,IF(COUNTIFS(C$2:C6676,C6676,G$2:G6676,1)=1,COUNTIFS($C:$C,C6676,$G:$G,1)+ROW()/10000000,""),"")</f>
        <v/>
      </c>
      <c r="Q6676" s="0" t="str">
        <f aca="false">IF(K6676=1,IF(COUNTIFS(C$2:C6676,C6676,K$2:K6676,1)=1,1,0),"")</f>
        <v/>
      </c>
      <c r="R6676" s="0" t="str">
        <f aca="false">IF(M6676=1,IF(COUNTIFS(C$2:C6676,C6676,M$2:M6676,1)=1,1,0),"")</f>
        <v/>
      </c>
      <c r="S6676" s="0" t="str">
        <f aca="false">IF(L6676=1,IF(COUNTIFS(C$2:C6676,C6676,L$2:L6676,1)=1,1,0),"")</f>
        <v/>
      </c>
      <c r="T6676" s="38" t="str">
        <f aca="false">IF(N6676="","",N6676+ROW()/10000000)</f>
        <v/>
      </c>
      <c r="U6676" s="0" t="str">
        <f aca="false">IF(G6676=1,IF(B6676="",1,0),"")</f>
        <v/>
      </c>
    </row>
    <row r="6677" customFormat="false" ht="15" hidden="false" customHeight="false" outlineLevel="0" collapsed="false">
      <c r="A6677" s="35"/>
      <c r="B6677" s="35"/>
      <c r="G6677" s="0" t="str">
        <f aca="false">IF(A6677="","",IF(AND(A6677&gt;=Debut,A6677&lt;Fin),1,0))</f>
        <v/>
      </c>
      <c r="H6677" s="0" t="str">
        <f aca="false">IF(G6677=1,INT(ROUND((A6677-Debut)*86400,0)/600),"")</f>
        <v/>
      </c>
      <c r="I6677" s="0" t="str">
        <f aca="false">IF(G6677=1,INT(ROUND((A6677-Debut)*86400,0)/3600),"")</f>
        <v/>
      </c>
      <c r="J6677" s="0" t="str">
        <f aca="false">IF(OR(A6677="",B6677=""),"",ROUND((B6677-A6677)*86400,0))</f>
        <v/>
      </c>
      <c r="K6677" s="37" t="str">
        <f aca="false">IF(G6677=1,IF(COUNTIFS($C:$C,C6677,$G:$G,1,$A:$A,"&gt;="&amp;(A6677-FenetreInterm/86400),$A:$A,"&lt;="&amp;A6677)&gt;=NbInterm,1,0),"")</f>
        <v/>
      </c>
      <c r="L6677" s="37" t="str">
        <f aca="false">IF(G6677=1,IF(B6677="",0,IF(J6677&lt;SeuilFugitive,1,0)),"")</f>
        <v/>
      </c>
      <c r="M6677" s="37" t="str">
        <f aca="false">IF(G6677=1,IF(B6677="",IF((Fin-A6677)*24&gt;SeuilFigee,1,0),IF(J6677&gt;SeuilFigee*3600,1,0)),"")</f>
        <v/>
      </c>
      <c r="N6677" s="0" t="str">
        <f aca="false">IF(G6677=1,IF(COUNTIF(H$2:H6677,H6677)=1,COUNTIF($H:$H,H6677),""),"")</f>
        <v/>
      </c>
      <c r="O6677" s="0" t="str">
        <f aca="false">IF(G6677=1,IF(COUNTIF(I$2:I6677,I6677)=1,COUNTIF($I:$I,I6677),""),"")</f>
        <v/>
      </c>
      <c r="P6677" s="38" t="str">
        <f aca="false">IF(G6677=1,IF(COUNTIFS(C$2:C6677,C6677,G$2:G6677,1)=1,COUNTIFS($C:$C,C6677,$G:$G,1)+ROW()/10000000,""),"")</f>
        <v/>
      </c>
      <c r="Q6677" s="0" t="str">
        <f aca="false">IF(K6677=1,IF(COUNTIFS(C$2:C6677,C6677,K$2:K6677,1)=1,1,0),"")</f>
        <v/>
      </c>
      <c r="R6677" s="0" t="str">
        <f aca="false">IF(M6677=1,IF(COUNTIFS(C$2:C6677,C6677,M$2:M6677,1)=1,1,0),"")</f>
        <v/>
      </c>
      <c r="S6677" s="0" t="str">
        <f aca="false">IF(L6677=1,IF(COUNTIFS(C$2:C6677,C6677,L$2:L6677,1)=1,1,0),"")</f>
        <v/>
      </c>
      <c r="T6677" s="38" t="str">
        <f aca="false">IF(N6677="","",N6677+ROW()/10000000)</f>
        <v/>
      </c>
      <c r="U6677" s="0" t="str">
        <f aca="false">IF(G6677=1,IF(B6677="",1,0),"")</f>
        <v/>
      </c>
    </row>
    <row r="6678" customFormat="false" ht="15" hidden="false" customHeight="false" outlineLevel="0" collapsed="false">
      <c r="A6678" s="35"/>
      <c r="B6678" s="35"/>
      <c r="G6678" s="0" t="str">
        <f aca="false">IF(A6678="","",IF(AND(A6678&gt;=Debut,A6678&lt;Fin),1,0))</f>
        <v/>
      </c>
      <c r="H6678" s="0" t="str">
        <f aca="false">IF(G6678=1,INT(ROUND((A6678-Debut)*86400,0)/600),"")</f>
        <v/>
      </c>
      <c r="I6678" s="0" t="str">
        <f aca="false">IF(G6678=1,INT(ROUND((A6678-Debut)*86400,0)/3600),"")</f>
        <v/>
      </c>
      <c r="J6678" s="0" t="str">
        <f aca="false">IF(OR(A6678="",B6678=""),"",ROUND((B6678-A6678)*86400,0))</f>
        <v/>
      </c>
      <c r="K6678" s="37" t="str">
        <f aca="false">IF(G6678=1,IF(COUNTIFS($C:$C,C6678,$G:$G,1,$A:$A,"&gt;="&amp;(A6678-FenetreInterm/86400),$A:$A,"&lt;="&amp;A6678)&gt;=NbInterm,1,0),"")</f>
        <v/>
      </c>
      <c r="L6678" s="37" t="str">
        <f aca="false">IF(G6678=1,IF(B6678="",0,IF(J6678&lt;SeuilFugitive,1,0)),"")</f>
        <v/>
      </c>
      <c r="M6678" s="37" t="str">
        <f aca="false">IF(G6678=1,IF(B6678="",IF((Fin-A6678)*24&gt;SeuilFigee,1,0),IF(J6678&gt;SeuilFigee*3600,1,0)),"")</f>
        <v/>
      </c>
      <c r="N6678" s="0" t="str">
        <f aca="false">IF(G6678=1,IF(COUNTIF(H$2:H6678,H6678)=1,COUNTIF($H:$H,H6678),""),"")</f>
        <v/>
      </c>
      <c r="O6678" s="0" t="str">
        <f aca="false">IF(G6678=1,IF(COUNTIF(I$2:I6678,I6678)=1,COUNTIF($I:$I,I6678),""),"")</f>
        <v/>
      </c>
      <c r="P6678" s="38" t="str">
        <f aca="false">IF(G6678=1,IF(COUNTIFS(C$2:C6678,C6678,G$2:G6678,1)=1,COUNTIFS($C:$C,C6678,$G:$G,1)+ROW()/10000000,""),"")</f>
        <v/>
      </c>
      <c r="Q6678" s="0" t="str">
        <f aca="false">IF(K6678=1,IF(COUNTIFS(C$2:C6678,C6678,K$2:K6678,1)=1,1,0),"")</f>
        <v/>
      </c>
      <c r="R6678" s="0" t="str">
        <f aca="false">IF(M6678=1,IF(COUNTIFS(C$2:C6678,C6678,M$2:M6678,1)=1,1,0),"")</f>
        <v/>
      </c>
      <c r="S6678" s="0" t="str">
        <f aca="false">IF(L6678=1,IF(COUNTIFS(C$2:C6678,C6678,L$2:L6678,1)=1,1,0),"")</f>
        <v/>
      </c>
      <c r="T6678" s="38" t="str">
        <f aca="false">IF(N6678="","",N6678+ROW()/10000000)</f>
        <v/>
      </c>
      <c r="U6678" s="0" t="str">
        <f aca="false">IF(G6678=1,IF(B6678="",1,0),"")</f>
        <v/>
      </c>
    </row>
    <row r="6679" customFormat="false" ht="15" hidden="false" customHeight="false" outlineLevel="0" collapsed="false">
      <c r="A6679" s="35"/>
      <c r="B6679" s="35"/>
      <c r="G6679" s="0" t="str">
        <f aca="false">IF(A6679="","",IF(AND(A6679&gt;=Debut,A6679&lt;Fin),1,0))</f>
        <v/>
      </c>
      <c r="H6679" s="0" t="str">
        <f aca="false">IF(G6679=1,INT(ROUND((A6679-Debut)*86400,0)/600),"")</f>
        <v/>
      </c>
      <c r="I6679" s="0" t="str">
        <f aca="false">IF(G6679=1,INT(ROUND((A6679-Debut)*86400,0)/3600),"")</f>
        <v/>
      </c>
      <c r="J6679" s="0" t="str">
        <f aca="false">IF(OR(A6679="",B6679=""),"",ROUND((B6679-A6679)*86400,0))</f>
        <v/>
      </c>
      <c r="K6679" s="37" t="str">
        <f aca="false">IF(G6679=1,IF(COUNTIFS($C:$C,C6679,$G:$G,1,$A:$A,"&gt;="&amp;(A6679-FenetreInterm/86400),$A:$A,"&lt;="&amp;A6679)&gt;=NbInterm,1,0),"")</f>
        <v/>
      </c>
      <c r="L6679" s="37" t="str">
        <f aca="false">IF(G6679=1,IF(B6679="",0,IF(J6679&lt;SeuilFugitive,1,0)),"")</f>
        <v/>
      </c>
      <c r="M6679" s="37" t="str">
        <f aca="false">IF(G6679=1,IF(B6679="",IF((Fin-A6679)*24&gt;SeuilFigee,1,0),IF(J6679&gt;SeuilFigee*3600,1,0)),"")</f>
        <v/>
      </c>
      <c r="N6679" s="0" t="str">
        <f aca="false">IF(G6679=1,IF(COUNTIF(H$2:H6679,H6679)=1,COUNTIF($H:$H,H6679),""),"")</f>
        <v/>
      </c>
      <c r="O6679" s="0" t="str">
        <f aca="false">IF(G6679=1,IF(COUNTIF(I$2:I6679,I6679)=1,COUNTIF($I:$I,I6679),""),"")</f>
        <v/>
      </c>
      <c r="P6679" s="38" t="str">
        <f aca="false">IF(G6679=1,IF(COUNTIFS(C$2:C6679,C6679,G$2:G6679,1)=1,COUNTIFS($C:$C,C6679,$G:$G,1)+ROW()/10000000,""),"")</f>
        <v/>
      </c>
      <c r="Q6679" s="0" t="str">
        <f aca="false">IF(K6679=1,IF(COUNTIFS(C$2:C6679,C6679,K$2:K6679,1)=1,1,0),"")</f>
        <v/>
      </c>
      <c r="R6679" s="0" t="str">
        <f aca="false">IF(M6679=1,IF(COUNTIFS(C$2:C6679,C6679,M$2:M6679,1)=1,1,0),"")</f>
        <v/>
      </c>
      <c r="S6679" s="0" t="str">
        <f aca="false">IF(L6679=1,IF(COUNTIFS(C$2:C6679,C6679,L$2:L6679,1)=1,1,0),"")</f>
        <v/>
      </c>
      <c r="T6679" s="38" t="str">
        <f aca="false">IF(N6679="","",N6679+ROW()/10000000)</f>
        <v/>
      </c>
      <c r="U6679" s="0" t="str">
        <f aca="false">IF(G6679=1,IF(B6679="",1,0),"")</f>
        <v/>
      </c>
    </row>
    <row r="6680" customFormat="false" ht="15" hidden="false" customHeight="false" outlineLevel="0" collapsed="false">
      <c r="A6680" s="35"/>
      <c r="B6680" s="35"/>
      <c r="G6680" s="0" t="str">
        <f aca="false">IF(A6680="","",IF(AND(A6680&gt;=Debut,A6680&lt;Fin),1,0))</f>
        <v/>
      </c>
      <c r="H6680" s="0" t="str">
        <f aca="false">IF(G6680=1,INT(ROUND((A6680-Debut)*86400,0)/600),"")</f>
        <v/>
      </c>
      <c r="I6680" s="0" t="str">
        <f aca="false">IF(G6680=1,INT(ROUND((A6680-Debut)*86400,0)/3600),"")</f>
        <v/>
      </c>
      <c r="J6680" s="0" t="str">
        <f aca="false">IF(OR(A6680="",B6680=""),"",ROUND((B6680-A6680)*86400,0))</f>
        <v/>
      </c>
      <c r="K6680" s="37" t="str">
        <f aca="false">IF(G6680=1,IF(COUNTIFS($C:$C,C6680,$G:$G,1,$A:$A,"&gt;="&amp;(A6680-FenetreInterm/86400),$A:$A,"&lt;="&amp;A6680)&gt;=NbInterm,1,0),"")</f>
        <v/>
      </c>
      <c r="L6680" s="37" t="str">
        <f aca="false">IF(G6680=1,IF(B6680="",0,IF(J6680&lt;SeuilFugitive,1,0)),"")</f>
        <v/>
      </c>
      <c r="M6680" s="37" t="str">
        <f aca="false">IF(G6680=1,IF(B6680="",IF((Fin-A6680)*24&gt;SeuilFigee,1,0),IF(J6680&gt;SeuilFigee*3600,1,0)),"")</f>
        <v/>
      </c>
      <c r="N6680" s="0" t="str">
        <f aca="false">IF(G6680=1,IF(COUNTIF(H$2:H6680,H6680)=1,COUNTIF($H:$H,H6680),""),"")</f>
        <v/>
      </c>
      <c r="O6680" s="0" t="str">
        <f aca="false">IF(G6680=1,IF(COUNTIF(I$2:I6680,I6680)=1,COUNTIF($I:$I,I6680),""),"")</f>
        <v/>
      </c>
      <c r="P6680" s="38" t="str">
        <f aca="false">IF(G6680=1,IF(COUNTIFS(C$2:C6680,C6680,G$2:G6680,1)=1,COUNTIFS($C:$C,C6680,$G:$G,1)+ROW()/10000000,""),"")</f>
        <v/>
      </c>
      <c r="Q6680" s="0" t="str">
        <f aca="false">IF(K6680=1,IF(COUNTIFS(C$2:C6680,C6680,K$2:K6680,1)=1,1,0),"")</f>
        <v/>
      </c>
      <c r="R6680" s="0" t="str">
        <f aca="false">IF(M6680=1,IF(COUNTIFS(C$2:C6680,C6680,M$2:M6680,1)=1,1,0),"")</f>
        <v/>
      </c>
      <c r="S6680" s="0" t="str">
        <f aca="false">IF(L6680=1,IF(COUNTIFS(C$2:C6680,C6680,L$2:L6680,1)=1,1,0),"")</f>
        <v/>
      </c>
      <c r="T6680" s="38" t="str">
        <f aca="false">IF(N6680="","",N6680+ROW()/10000000)</f>
        <v/>
      </c>
      <c r="U6680" s="0" t="str">
        <f aca="false">IF(G6680=1,IF(B6680="",1,0),"")</f>
        <v/>
      </c>
    </row>
    <row r="6681" customFormat="false" ht="15" hidden="false" customHeight="false" outlineLevel="0" collapsed="false">
      <c r="A6681" s="35"/>
      <c r="B6681" s="35"/>
      <c r="G6681" s="0" t="str">
        <f aca="false">IF(A6681="","",IF(AND(A6681&gt;=Debut,A6681&lt;Fin),1,0))</f>
        <v/>
      </c>
      <c r="H6681" s="0" t="str">
        <f aca="false">IF(G6681=1,INT(ROUND((A6681-Debut)*86400,0)/600),"")</f>
        <v/>
      </c>
      <c r="I6681" s="0" t="str">
        <f aca="false">IF(G6681=1,INT(ROUND((A6681-Debut)*86400,0)/3600),"")</f>
        <v/>
      </c>
      <c r="J6681" s="0" t="str">
        <f aca="false">IF(OR(A6681="",B6681=""),"",ROUND((B6681-A6681)*86400,0))</f>
        <v/>
      </c>
      <c r="K6681" s="37" t="str">
        <f aca="false">IF(G6681=1,IF(COUNTIFS($C:$C,C6681,$G:$G,1,$A:$A,"&gt;="&amp;(A6681-FenetreInterm/86400),$A:$A,"&lt;="&amp;A6681)&gt;=NbInterm,1,0),"")</f>
        <v/>
      </c>
      <c r="L6681" s="37" t="str">
        <f aca="false">IF(G6681=1,IF(B6681="",0,IF(J6681&lt;SeuilFugitive,1,0)),"")</f>
        <v/>
      </c>
      <c r="M6681" s="37" t="str">
        <f aca="false">IF(G6681=1,IF(B6681="",IF((Fin-A6681)*24&gt;SeuilFigee,1,0),IF(J6681&gt;SeuilFigee*3600,1,0)),"")</f>
        <v/>
      </c>
      <c r="N6681" s="0" t="str">
        <f aca="false">IF(G6681=1,IF(COUNTIF(H$2:H6681,H6681)=1,COUNTIF($H:$H,H6681),""),"")</f>
        <v/>
      </c>
      <c r="O6681" s="0" t="str">
        <f aca="false">IF(G6681=1,IF(COUNTIF(I$2:I6681,I6681)=1,COUNTIF($I:$I,I6681),""),"")</f>
        <v/>
      </c>
      <c r="P6681" s="38" t="str">
        <f aca="false">IF(G6681=1,IF(COUNTIFS(C$2:C6681,C6681,G$2:G6681,1)=1,COUNTIFS($C:$C,C6681,$G:$G,1)+ROW()/10000000,""),"")</f>
        <v/>
      </c>
      <c r="Q6681" s="0" t="str">
        <f aca="false">IF(K6681=1,IF(COUNTIFS(C$2:C6681,C6681,K$2:K6681,1)=1,1,0),"")</f>
        <v/>
      </c>
      <c r="R6681" s="0" t="str">
        <f aca="false">IF(M6681=1,IF(COUNTIFS(C$2:C6681,C6681,M$2:M6681,1)=1,1,0),"")</f>
        <v/>
      </c>
      <c r="S6681" s="0" t="str">
        <f aca="false">IF(L6681=1,IF(COUNTIFS(C$2:C6681,C6681,L$2:L6681,1)=1,1,0),"")</f>
        <v/>
      </c>
      <c r="T6681" s="38" t="str">
        <f aca="false">IF(N6681="","",N6681+ROW()/10000000)</f>
        <v/>
      </c>
      <c r="U6681" s="0" t="str">
        <f aca="false">IF(G6681=1,IF(B6681="",1,0),"")</f>
        <v/>
      </c>
    </row>
    <row r="6682" customFormat="false" ht="15" hidden="false" customHeight="false" outlineLevel="0" collapsed="false">
      <c r="A6682" s="35"/>
      <c r="B6682" s="35"/>
      <c r="G6682" s="0" t="str">
        <f aca="false">IF(A6682="","",IF(AND(A6682&gt;=Debut,A6682&lt;Fin),1,0))</f>
        <v/>
      </c>
      <c r="H6682" s="0" t="str">
        <f aca="false">IF(G6682=1,INT(ROUND((A6682-Debut)*86400,0)/600),"")</f>
        <v/>
      </c>
      <c r="I6682" s="0" t="str">
        <f aca="false">IF(G6682=1,INT(ROUND((A6682-Debut)*86400,0)/3600),"")</f>
        <v/>
      </c>
      <c r="J6682" s="0" t="str">
        <f aca="false">IF(OR(A6682="",B6682=""),"",ROUND((B6682-A6682)*86400,0))</f>
        <v/>
      </c>
      <c r="K6682" s="37" t="str">
        <f aca="false">IF(G6682=1,IF(COUNTIFS($C:$C,C6682,$G:$G,1,$A:$A,"&gt;="&amp;(A6682-FenetreInterm/86400),$A:$A,"&lt;="&amp;A6682)&gt;=NbInterm,1,0),"")</f>
        <v/>
      </c>
      <c r="L6682" s="37" t="str">
        <f aca="false">IF(G6682=1,IF(B6682="",0,IF(J6682&lt;SeuilFugitive,1,0)),"")</f>
        <v/>
      </c>
      <c r="M6682" s="37" t="str">
        <f aca="false">IF(G6682=1,IF(B6682="",IF((Fin-A6682)*24&gt;SeuilFigee,1,0),IF(J6682&gt;SeuilFigee*3600,1,0)),"")</f>
        <v/>
      </c>
      <c r="N6682" s="0" t="str">
        <f aca="false">IF(G6682=1,IF(COUNTIF(H$2:H6682,H6682)=1,COUNTIF($H:$H,H6682),""),"")</f>
        <v/>
      </c>
      <c r="O6682" s="0" t="str">
        <f aca="false">IF(G6682=1,IF(COUNTIF(I$2:I6682,I6682)=1,COUNTIF($I:$I,I6682),""),"")</f>
        <v/>
      </c>
      <c r="P6682" s="38" t="str">
        <f aca="false">IF(G6682=1,IF(COUNTIFS(C$2:C6682,C6682,G$2:G6682,1)=1,COUNTIFS($C:$C,C6682,$G:$G,1)+ROW()/10000000,""),"")</f>
        <v/>
      </c>
      <c r="Q6682" s="0" t="str">
        <f aca="false">IF(K6682=1,IF(COUNTIFS(C$2:C6682,C6682,K$2:K6682,1)=1,1,0),"")</f>
        <v/>
      </c>
      <c r="R6682" s="0" t="str">
        <f aca="false">IF(M6682=1,IF(COUNTIFS(C$2:C6682,C6682,M$2:M6682,1)=1,1,0),"")</f>
        <v/>
      </c>
      <c r="S6682" s="0" t="str">
        <f aca="false">IF(L6682=1,IF(COUNTIFS(C$2:C6682,C6682,L$2:L6682,1)=1,1,0),"")</f>
        <v/>
      </c>
      <c r="T6682" s="38" t="str">
        <f aca="false">IF(N6682="","",N6682+ROW()/10000000)</f>
        <v/>
      </c>
      <c r="U6682" s="0" t="str">
        <f aca="false">IF(G6682=1,IF(B6682="",1,0),"")</f>
        <v/>
      </c>
    </row>
    <row r="6683" customFormat="false" ht="15" hidden="false" customHeight="false" outlineLevel="0" collapsed="false">
      <c r="A6683" s="35"/>
      <c r="B6683" s="35"/>
      <c r="G6683" s="0" t="str">
        <f aca="false">IF(A6683="","",IF(AND(A6683&gt;=Debut,A6683&lt;Fin),1,0))</f>
        <v/>
      </c>
      <c r="H6683" s="0" t="str">
        <f aca="false">IF(G6683=1,INT(ROUND((A6683-Debut)*86400,0)/600),"")</f>
        <v/>
      </c>
      <c r="I6683" s="0" t="str">
        <f aca="false">IF(G6683=1,INT(ROUND((A6683-Debut)*86400,0)/3600),"")</f>
        <v/>
      </c>
      <c r="J6683" s="0" t="str">
        <f aca="false">IF(OR(A6683="",B6683=""),"",ROUND((B6683-A6683)*86400,0))</f>
        <v/>
      </c>
      <c r="K6683" s="37" t="str">
        <f aca="false">IF(G6683=1,IF(COUNTIFS($C:$C,C6683,$G:$G,1,$A:$A,"&gt;="&amp;(A6683-FenetreInterm/86400),$A:$A,"&lt;="&amp;A6683)&gt;=NbInterm,1,0),"")</f>
        <v/>
      </c>
      <c r="L6683" s="37" t="str">
        <f aca="false">IF(G6683=1,IF(B6683="",0,IF(J6683&lt;SeuilFugitive,1,0)),"")</f>
        <v/>
      </c>
      <c r="M6683" s="37" t="str">
        <f aca="false">IF(G6683=1,IF(B6683="",IF((Fin-A6683)*24&gt;SeuilFigee,1,0),IF(J6683&gt;SeuilFigee*3600,1,0)),"")</f>
        <v/>
      </c>
      <c r="N6683" s="0" t="str">
        <f aca="false">IF(G6683=1,IF(COUNTIF(H$2:H6683,H6683)=1,COUNTIF($H:$H,H6683),""),"")</f>
        <v/>
      </c>
      <c r="O6683" s="0" t="str">
        <f aca="false">IF(G6683=1,IF(COUNTIF(I$2:I6683,I6683)=1,COUNTIF($I:$I,I6683),""),"")</f>
        <v/>
      </c>
      <c r="P6683" s="38" t="str">
        <f aca="false">IF(G6683=1,IF(COUNTIFS(C$2:C6683,C6683,G$2:G6683,1)=1,COUNTIFS($C:$C,C6683,$G:$G,1)+ROW()/10000000,""),"")</f>
        <v/>
      </c>
      <c r="Q6683" s="0" t="str">
        <f aca="false">IF(K6683=1,IF(COUNTIFS(C$2:C6683,C6683,K$2:K6683,1)=1,1,0),"")</f>
        <v/>
      </c>
      <c r="R6683" s="0" t="str">
        <f aca="false">IF(M6683=1,IF(COUNTIFS(C$2:C6683,C6683,M$2:M6683,1)=1,1,0),"")</f>
        <v/>
      </c>
      <c r="S6683" s="0" t="str">
        <f aca="false">IF(L6683=1,IF(COUNTIFS(C$2:C6683,C6683,L$2:L6683,1)=1,1,0),"")</f>
        <v/>
      </c>
      <c r="T6683" s="38" t="str">
        <f aca="false">IF(N6683="","",N6683+ROW()/10000000)</f>
        <v/>
      </c>
      <c r="U6683" s="0" t="str">
        <f aca="false">IF(G6683=1,IF(B6683="",1,0),"")</f>
        <v/>
      </c>
    </row>
    <row r="6684" customFormat="false" ht="15" hidden="false" customHeight="false" outlineLevel="0" collapsed="false">
      <c r="A6684" s="35"/>
      <c r="B6684" s="35"/>
      <c r="G6684" s="0" t="str">
        <f aca="false">IF(A6684="","",IF(AND(A6684&gt;=Debut,A6684&lt;Fin),1,0))</f>
        <v/>
      </c>
      <c r="H6684" s="0" t="str">
        <f aca="false">IF(G6684=1,INT(ROUND((A6684-Debut)*86400,0)/600),"")</f>
        <v/>
      </c>
      <c r="I6684" s="0" t="str">
        <f aca="false">IF(G6684=1,INT(ROUND((A6684-Debut)*86400,0)/3600),"")</f>
        <v/>
      </c>
      <c r="J6684" s="0" t="str">
        <f aca="false">IF(OR(A6684="",B6684=""),"",ROUND((B6684-A6684)*86400,0))</f>
        <v/>
      </c>
      <c r="K6684" s="37" t="str">
        <f aca="false">IF(G6684=1,IF(COUNTIFS($C:$C,C6684,$G:$G,1,$A:$A,"&gt;="&amp;(A6684-FenetreInterm/86400),$A:$A,"&lt;="&amp;A6684)&gt;=NbInterm,1,0),"")</f>
        <v/>
      </c>
      <c r="L6684" s="37" t="str">
        <f aca="false">IF(G6684=1,IF(B6684="",0,IF(J6684&lt;SeuilFugitive,1,0)),"")</f>
        <v/>
      </c>
      <c r="M6684" s="37" t="str">
        <f aca="false">IF(G6684=1,IF(B6684="",IF((Fin-A6684)*24&gt;SeuilFigee,1,0),IF(J6684&gt;SeuilFigee*3600,1,0)),"")</f>
        <v/>
      </c>
      <c r="N6684" s="0" t="str">
        <f aca="false">IF(G6684=1,IF(COUNTIF(H$2:H6684,H6684)=1,COUNTIF($H:$H,H6684),""),"")</f>
        <v/>
      </c>
      <c r="O6684" s="0" t="str">
        <f aca="false">IF(G6684=1,IF(COUNTIF(I$2:I6684,I6684)=1,COUNTIF($I:$I,I6684),""),"")</f>
        <v/>
      </c>
      <c r="P6684" s="38" t="str">
        <f aca="false">IF(G6684=1,IF(COUNTIFS(C$2:C6684,C6684,G$2:G6684,1)=1,COUNTIFS($C:$C,C6684,$G:$G,1)+ROW()/10000000,""),"")</f>
        <v/>
      </c>
      <c r="Q6684" s="0" t="str">
        <f aca="false">IF(K6684=1,IF(COUNTIFS(C$2:C6684,C6684,K$2:K6684,1)=1,1,0),"")</f>
        <v/>
      </c>
      <c r="R6684" s="0" t="str">
        <f aca="false">IF(M6684=1,IF(COUNTIFS(C$2:C6684,C6684,M$2:M6684,1)=1,1,0),"")</f>
        <v/>
      </c>
      <c r="S6684" s="0" t="str">
        <f aca="false">IF(L6684=1,IF(COUNTIFS(C$2:C6684,C6684,L$2:L6684,1)=1,1,0),"")</f>
        <v/>
      </c>
      <c r="T6684" s="38" t="str">
        <f aca="false">IF(N6684="","",N6684+ROW()/10000000)</f>
        <v/>
      </c>
      <c r="U6684" s="0" t="str">
        <f aca="false">IF(G6684=1,IF(B6684="",1,0),"")</f>
        <v/>
      </c>
    </row>
    <row r="6685" customFormat="false" ht="15" hidden="false" customHeight="false" outlineLevel="0" collapsed="false">
      <c r="A6685" s="35"/>
      <c r="B6685" s="35"/>
      <c r="G6685" s="0" t="str">
        <f aca="false">IF(A6685="","",IF(AND(A6685&gt;=Debut,A6685&lt;Fin),1,0))</f>
        <v/>
      </c>
      <c r="H6685" s="0" t="str">
        <f aca="false">IF(G6685=1,INT(ROUND((A6685-Debut)*86400,0)/600),"")</f>
        <v/>
      </c>
      <c r="I6685" s="0" t="str">
        <f aca="false">IF(G6685=1,INT(ROUND((A6685-Debut)*86400,0)/3600),"")</f>
        <v/>
      </c>
      <c r="J6685" s="0" t="str">
        <f aca="false">IF(OR(A6685="",B6685=""),"",ROUND((B6685-A6685)*86400,0))</f>
        <v/>
      </c>
      <c r="K6685" s="37" t="str">
        <f aca="false">IF(G6685=1,IF(COUNTIFS($C:$C,C6685,$G:$G,1,$A:$A,"&gt;="&amp;(A6685-FenetreInterm/86400),$A:$A,"&lt;="&amp;A6685)&gt;=NbInterm,1,0),"")</f>
        <v/>
      </c>
      <c r="L6685" s="37" t="str">
        <f aca="false">IF(G6685=1,IF(B6685="",0,IF(J6685&lt;SeuilFugitive,1,0)),"")</f>
        <v/>
      </c>
      <c r="M6685" s="37" t="str">
        <f aca="false">IF(G6685=1,IF(B6685="",IF((Fin-A6685)*24&gt;SeuilFigee,1,0),IF(J6685&gt;SeuilFigee*3600,1,0)),"")</f>
        <v/>
      </c>
      <c r="N6685" s="0" t="str">
        <f aca="false">IF(G6685=1,IF(COUNTIF(H$2:H6685,H6685)=1,COUNTIF($H:$H,H6685),""),"")</f>
        <v/>
      </c>
      <c r="O6685" s="0" t="str">
        <f aca="false">IF(G6685=1,IF(COUNTIF(I$2:I6685,I6685)=1,COUNTIF($I:$I,I6685),""),"")</f>
        <v/>
      </c>
      <c r="P6685" s="38" t="str">
        <f aca="false">IF(G6685=1,IF(COUNTIFS(C$2:C6685,C6685,G$2:G6685,1)=1,COUNTIFS($C:$C,C6685,$G:$G,1)+ROW()/10000000,""),"")</f>
        <v/>
      </c>
      <c r="Q6685" s="0" t="str">
        <f aca="false">IF(K6685=1,IF(COUNTIFS(C$2:C6685,C6685,K$2:K6685,1)=1,1,0),"")</f>
        <v/>
      </c>
      <c r="R6685" s="0" t="str">
        <f aca="false">IF(M6685=1,IF(COUNTIFS(C$2:C6685,C6685,M$2:M6685,1)=1,1,0),"")</f>
        <v/>
      </c>
      <c r="S6685" s="0" t="str">
        <f aca="false">IF(L6685=1,IF(COUNTIFS(C$2:C6685,C6685,L$2:L6685,1)=1,1,0),"")</f>
        <v/>
      </c>
      <c r="T6685" s="38" t="str">
        <f aca="false">IF(N6685="","",N6685+ROW()/10000000)</f>
        <v/>
      </c>
      <c r="U6685" s="0" t="str">
        <f aca="false">IF(G6685=1,IF(B6685="",1,0),"")</f>
        <v/>
      </c>
    </row>
    <row r="6686" customFormat="false" ht="15" hidden="false" customHeight="false" outlineLevel="0" collapsed="false">
      <c r="A6686" s="35"/>
      <c r="B6686" s="35"/>
      <c r="G6686" s="0" t="str">
        <f aca="false">IF(A6686="","",IF(AND(A6686&gt;=Debut,A6686&lt;Fin),1,0))</f>
        <v/>
      </c>
      <c r="H6686" s="0" t="str">
        <f aca="false">IF(G6686=1,INT(ROUND((A6686-Debut)*86400,0)/600),"")</f>
        <v/>
      </c>
      <c r="I6686" s="0" t="str">
        <f aca="false">IF(G6686=1,INT(ROUND((A6686-Debut)*86400,0)/3600),"")</f>
        <v/>
      </c>
      <c r="J6686" s="0" t="str">
        <f aca="false">IF(OR(A6686="",B6686=""),"",ROUND((B6686-A6686)*86400,0))</f>
        <v/>
      </c>
      <c r="K6686" s="37" t="str">
        <f aca="false">IF(G6686=1,IF(COUNTIFS($C:$C,C6686,$G:$G,1,$A:$A,"&gt;="&amp;(A6686-FenetreInterm/86400),$A:$A,"&lt;="&amp;A6686)&gt;=NbInterm,1,0),"")</f>
        <v/>
      </c>
      <c r="L6686" s="37" t="str">
        <f aca="false">IF(G6686=1,IF(B6686="",0,IF(J6686&lt;SeuilFugitive,1,0)),"")</f>
        <v/>
      </c>
      <c r="M6686" s="37" t="str">
        <f aca="false">IF(G6686=1,IF(B6686="",IF((Fin-A6686)*24&gt;SeuilFigee,1,0),IF(J6686&gt;SeuilFigee*3600,1,0)),"")</f>
        <v/>
      </c>
      <c r="N6686" s="0" t="str">
        <f aca="false">IF(G6686=1,IF(COUNTIF(H$2:H6686,H6686)=1,COUNTIF($H:$H,H6686),""),"")</f>
        <v/>
      </c>
      <c r="O6686" s="0" t="str">
        <f aca="false">IF(G6686=1,IF(COUNTIF(I$2:I6686,I6686)=1,COUNTIF($I:$I,I6686),""),"")</f>
        <v/>
      </c>
      <c r="P6686" s="38" t="str">
        <f aca="false">IF(G6686=1,IF(COUNTIFS(C$2:C6686,C6686,G$2:G6686,1)=1,COUNTIFS($C:$C,C6686,$G:$G,1)+ROW()/10000000,""),"")</f>
        <v/>
      </c>
      <c r="Q6686" s="0" t="str">
        <f aca="false">IF(K6686=1,IF(COUNTIFS(C$2:C6686,C6686,K$2:K6686,1)=1,1,0),"")</f>
        <v/>
      </c>
      <c r="R6686" s="0" t="str">
        <f aca="false">IF(M6686=1,IF(COUNTIFS(C$2:C6686,C6686,M$2:M6686,1)=1,1,0),"")</f>
        <v/>
      </c>
      <c r="S6686" s="0" t="str">
        <f aca="false">IF(L6686=1,IF(COUNTIFS(C$2:C6686,C6686,L$2:L6686,1)=1,1,0),"")</f>
        <v/>
      </c>
      <c r="T6686" s="38" t="str">
        <f aca="false">IF(N6686="","",N6686+ROW()/10000000)</f>
        <v/>
      </c>
      <c r="U6686" s="0" t="str">
        <f aca="false">IF(G6686=1,IF(B6686="",1,0),"")</f>
        <v/>
      </c>
    </row>
    <row r="6687" customFormat="false" ht="15" hidden="false" customHeight="false" outlineLevel="0" collapsed="false">
      <c r="A6687" s="35"/>
      <c r="B6687" s="35"/>
      <c r="G6687" s="0" t="str">
        <f aca="false">IF(A6687="","",IF(AND(A6687&gt;=Debut,A6687&lt;Fin),1,0))</f>
        <v/>
      </c>
      <c r="H6687" s="0" t="str">
        <f aca="false">IF(G6687=1,INT(ROUND((A6687-Debut)*86400,0)/600),"")</f>
        <v/>
      </c>
      <c r="I6687" s="0" t="str">
        <f aca="false">IF(G6687=1,INT(ROUND((A6687-Debut)*86400,0)/3600),"")</f>
        <v/>
      </c>
      <c r="J6687" s="0" t="str">
        <f aca="false">IF(OR(A6687="",B6687=""),"",ROUND((B6687-A6687)*86400,0))</f>
        <v/>
      </c>
      <c r="K6687" s="37" t="str">
        <f aca="false">IF(G6687=1,IF(COUNTIFS($C:$C,C6687,$G:$G,1,$A:$A,"&gt;="&amp;(A6687-FenetreInterm/86400),$A:$A,"&lt;="&amp;A6687)&gt;=NbInterm,1,0),"")</f>
        <v/>
      </c>
      <c r="L6687" s="37" t="str">
        <f aca="false">IF(G6687=1,IF(B6687="",0,IF(J6687&lt;SeuilFugitive,1,0)),"")</f>
        <v/>
      </c>
      <c r="M6687" s="37" t="str">
        <f aca="false">IF(G6687=1,IF(B6687="",IF((Fin-A6687)*24&gt;SeuilFigee,1,0),IF(J6687&gt;SeuilFigee*3600,1,0)),"")</f>
        <v/>
      </c>
      <c r="N6687" s="0" t="str">
        <f aca="false">IF(G6687=1,IF(COUNTIF(H$2:H6687,H6687)=1,COUNTIF($H:$H,H6687),""),"")</f>
        <v/>
      </c>
      <c r="O6687" s="0" t="str">
        <f aca="false">IF(G6687=1,IF(COUNTIF(I$2:I6687,I6687)=1,COUNTIF($I:$I,I6687),""),"")</f>
        <v/>
      </c>
      <c r="P6687" s="38" t="str">
        <f aca="false">IF(G6687=1,IF(COUNTIFS(C$2:C6687,C6687,G$2:G6687,1)=1,COUNTIFS($C:$C,C6687,$G:$G,1)+ROW()/10000000,""),"")</f>
        <v/>
      </c>
      <c r="Q6687" s="0" t="str">
        <f aca="false">IF(K6687=1,IF(COUNTIFS(C$2:C6687,C6687,K$2:K6687,1)=1,1,0),"")</f>
        <v/>
      </c>
      <c r="R6687" s="0" t="str">
        <f aca="false">IF(M6687=1,IF(COUNTIFS(C$2:C6687,C6687,M$2:M6687,1)=1,1,0),"")</f>
        <v/>
      </c>
      <c r="S6687" s="0" t="str">
        <f aca="false">IF(L6687=1,IF(COUNTIFS(C$2:C6687,C6687,L$2:L6687,1)=1,1,0),"")</f>
        <v/>
      </c>
      <c r="T6687" s="38" t="str">
        <f aca="false">IF(N6687="","",N6687+ROW()/10000000)</f>
        <v/>
      </c>
      <c r="U6687" s="0" t="str">
        <f aca="false">IF(G6687=1,IF(B6687="",1,0),"")</f>
        <v/>
      </c>
    </row>
    <row r="6688" customFormat="false" ht="15" hidden="false" customHeight="false" outlineLevel="0" collapsed="false">
      <c r="A6688" s="35"/>
      <c r="B6688" s="35"/>
      <c r="G6688" s="0" t="str">
        <f aca="false">IF(A6688="","",IF(AND(A6688&gt;=Debut,A6688&lt;Fin),1,0))</f>
        <v/>
      </c>
      <c r="H6688" s="0" t="str">
        <f aca="false">IF(G6688=1,INT(ROUND((A6688-Debut)*86400,0)/600),"")</f>
        <v/>
      </c>
      <c r="I6688" s="0" t="str">
        <f aca="false">IF(G6688=1,INT(ROUND((A6688-Debut)*86400,0)/3600),"")</f>
        <v/>
      </c>
      <c r="J6688" s="0" t="str">
        <f aca="false">IF(OR(A6688="",B6688=""),"",ROUND((B6688-A6688)*86400,0))</f>
        <v/>
      </c>
      <c r="K6688" s="37" t="str">
        <f aca="false">IF(G6688=1,IF(COUNTIFS($C:$C,C6688,$G:$G,1,$A:$A,"&gt;="&amp;(A6688-FenetreInterm/86400),$A:$A,"&lt;="&amp;A6688)&gt;=NbInterm,1,0),"")</f>
        <v/>
      </c>
      <c r="L6688" s="37" t="str">
        <f aca="false">IF(G6688=1,IF(B6688="",0,IF(J6688&lt;SeuilFugitive,1,0)),"")</f>
        <v/>
      </c>
      <c r="M6688" s="37" t="str">
        <f aca="false">IF(G6688=1,IF(B6688="",IF((Fin-A6688)*24&gt;SeuilFigee,1,0),IF(J6688&gt;SeuilFigee*3600,1,0)),"")</f>
        <v/>
      </c>
      <c r="N6688" s="0" t="str">
        <f aca="false">IF(G6688=1,IF(COUNTIF(H$2:H6688,H6688)=1,COUNTIF($H:$H,H6688),""),"")</f>
        <v/>
      </c>
      <c r="O6688" s="0" t="str">
        <f aca="false">IF(G6688=1,IF(COUNTIF(I$2:I6688,I6688)=1,COUNTIF($I:$I,I6688),""),"")</f>
        <v/>
      </c>
      <c r="P6688" s="38" t="str">
        <f aca="false">IF(G6688=1,IF(COUNTIFS(C$2:C6688,C6688,G$2:G6688,1)=1,COUNTIFS($C:$C,C6688,$G:$G,1)+ROW()/10000000,""),"")</f>
        <v/>
      </c>
      <c r="Q6688" s="0" t="str">
        <f aca="false">IF(K6688=1,IF(COUNTIFS(C$2:C6688,C6688,K$2:K6688,1)=1,1,0),"")</f>
        <v/>
      </c>
      <c r="R6688" s="0" t="str">
        <f aca="false">IF(M6688=1,IF(COUNTIFS(C$2:C6688,C6688,M$2:M6688,1)=1,1,0),"")</f>
        <v/>
      </c>
      <c r="S6688" s="0" t="str">
        <f aca="false">IF(L6688=1,IF(COUNTIFS(C$2:C6688,C6688,L$2:L6688,1)=1,1,0),"")</f>
        <v/>
      </c>
      <c r="T6688" s="38" t="str">
        <f aca="false">IF(N6688="","",N6688+ROW()/10000000)</f>
        <v/>
      </c>
      <c r="U6688" s="0" t="str">
        <f aca="false">IF(G6688=1,IF(B6688="",1,0),"")</f>
        <v/>
      </c>
    </row>
    <row r="6689" customFormat="false" ht="15" hidden="false" customHeight="false" outlineLevel="0" collapsed="false">
      <c r="A6689" s="35"/>
      <c r="B6689" s="35"/>
      <c r="G6689" s="0" t="str">
        <f aca="false">IF(A6689="","",IF(AND(A6689&gt;=Debut,A6689&lt;Fin),1,0))</f>
        <v/>
      </c>
      <c r="H6689" s="0" t="str">
        <f aca="false">IF(G6689=1,INT(ROUND((A6689-Debut)*86400,0)/600),"")</f>
        <v/>
      </c>
      <c r="I6689" s="0" t="str">
        <f aca="false">IF(G6689=1,INT(ROUND((A6689-Debut)*86400,0)/3600),"")</f>
        <v/>
      </c>
      <c r="J6689" s="0" t="str">
        <f aca="false">IF(OR(A6689="",B6689=""),"",ROUND((B6689-A6689)*86400,0))</f>
        <v/>
      </c>
      <c r="K6689" s="37" t="str">
        <f aca="false">IF(G6689=1,IF(COUNTIFS($C:$C,C6689,$G:$G,1,$A:$A,"&gt;="&amp;(A6689-FenetreInterm/86400),$A:$A,"&lt;="&amp;A6689)&gt;=NbInterm,1,0),"")</f>
        <v/>
      </c>
      <c r="L6689" s="37" t="str">
        <f aca="false">IF(G6689=1,IF(B6689="",0,IF(J6689&lt;SeuilFugitive,1,0)),"")</f>
        <v/>
      </c>
      <c r="M6689" s="37" t="str">
        <f aca="false">IF(G6689=1,IF(B6689="",IF((Fin-A6689)*24&gt;SeuilFigee,1,0),IF(J6689&gt;SeuilFigee*3600,1,0)),"")</f>
        <v/>
      </c>
      <c r="N6689" s="0" t="str">
        <f aca="false">IF(G6689=1,IF(COUNTIF(H$2:H6689,H6689)=1,COUNTIF($H:$H,H6689),""),"")</f>
        <v/>
      </c>
      <c r="O6689" s="0" t="str">
        <f aca="false">IF(G6689=1,IF(COUNTIF(I$2:I6689,I6689)=1,COUNTIF($I:$I,I6689),""),"")</f>
        <v/>
      </c>
      <c r="P6689" s="38" t="str">
        <f aca="false">IF(G6689=1,IF(COUNTIFS(C$2:C6689,C6689,G$2:G6689,1)=1,COUNTIFS($C:$C,C6689,$G:$G,1)+ROW()/10000000,""),"")</f>
        <v/>
      </c>
      <c r="Q6689" s="0" t="str">
        <f aca="false">IF(K6689=1,IF(COUNTIFS(C$2:C6689,C6689,K$2:K6689,1)=1,1,0),"")</f>
        <v/>
      </c>
      <c r="R6689" s="0" t="str">
        <f aca="false">IF(M6689=1,IF(COUNTIFS(C$2:C6689,C6689,M$2:M6689,1)=1,1,0),"")</f>
        <v/>
      </c>
      <c r="S6689" s="0" t="str">
        <f aca="false">IF(L6689=1,IF(COUNTIFS(C$2:C6689,C6689,L$2:L6689,1)=1,1,0),"")</f>
        <v/>
      </c>
      <c r="T6689" s="38" t="str">
        <f aca="false">IF(N6689="","",N6689+ROW()/10000000)</f>
        <v/>
      </c>
      <c r="U6689" s="0" t="str">
        <f aca="false">IF(G6689=1,IF(B6689="",1,0),"")</f>
        <v/>
      </c>
    </row>
    <row r="6690" customFormat="false" ht="15" hidden="false" customHeight="false" outlineLevel="0" collapsed="false">
      <c r="A6690" s="35"/>
      <c r="B6690" s="35"/>
      <c r="G6690" s="0" t="str">
        <f aca="false">IF(A6690="","",IF(AND(A6690&gt;=Debut,A6690&lt;Fin),1,0))</f>
        <v/>
      </c>
      <c r="H6690" s="0" t="str">
        <f aca="false">IF(G6690=1,INT(ROUND((A6690-Debut)*86400,0)/600),"")</f>
        <v/>
      </c>
      <c r="I6690" s="0" t="str">
        <f aca="false">IF(G6690=1,INT(ROUND((A6690-Debut)*86400,0)/3600),"")</f>
        <v/>
      </c>
      <c r="J6690" s="0" t="str">
        <f aca="false">IF(OR(A6690="",B6690=""),"",ROUND((B6690-A6690)*86400,0))</f>
        <v/>
      </c>
      <c r="K6690" s="37" t="str">
        <f aca="false">IF(G6690=1,IF(COUNTIFS($C:$C,C6690,$G:$G,1,$A:$A,"&gt;="&amp;(A6690-FenetreInterm/86400),$A:$A,"&lt;="&amp;A6690)&gt;=NbInterm,1,0),"")</f>
        <v/>
      </c>
      <c r="L6690" s="37" t="str">
        <f aca="false">IF(G6690=1,IF(B6690="",0,IF(J6690&lt;SeuilFugitive,1,0)),"")</f>
        <v/>
      </c>
      <c r="M6690" s="37" t="str">
        <f aca="false">IF(G6690=1,IF(B6690="",IF((Fin-A6690)*24&gt;SeuilFigee,1,0),IF(J6690&gt;SeuilFigee*3600,1,0)),"")</f>
        <v/>
      </c>
      <c r="N6690" s="0" t="str">
        <f aca="false">IF(G6690=1,IF(COUNTIF(H$2:H6690,H6690)=1,COUNTIF($H:$H,H6690),""),"")</f>
        <v/>
      </c>
      <c r="O6690" s="0" t="str">
        <f aca="false">IF(G6690=1,IF(COUNTIF(I$2:I6690,I6690)=1,COUNTIF($I:$I,I6690),""),"")</f>
        <v/>
      </c>
      <c r="P6690" s="38" t="str">
        <f aca="false">IF(G6690=1,IF(COUNTIFS(C$2:C6690,C6690,G$2:G6690,1)=1,COUNTIFS($C:$C,C6690,$G:$G,1)+ROW()/10000000,""),"")</f>
        <v/>
      </c>
      <c r="Q6690" s="0" t="str">
        <f aca="false">IF(K6690=1,IF(COUNTIFS(C$2:C6690,C6690,K$2:K6690,1)=1,1,0),"")</f>
        <v/>
      </c>
      <c r="R6690" s="0" t="str">
        <f aca="false">IF(M6690=1,IF(COUNTIFS(C$2:C6690,C6690,M$2:M6690,1)=1,1,0),"")</f>
        <v/>
      </c>
      <c r="S6690" s="0" t="str">
        <f aca="false">IF(L6690=1,IF(COUNTIFS(C$2:C6690,C6690,L$2:L6690,1)=1,1,0),"")</f>
        <v/>
      </c>
      <c r="T6690" s="38" t="str">
        <f aca="false">IF(N6690="","",N6690+ROW()/10000000)</f>
        <v/>
      </c>
      <c r="U6690" s="0" t="str">
        <f aca="false">IF(G6690=1,IF(B6690="",1,0),"")</f>
        <v/>
      </c>
    </row>
    <row r="6691" customFormat="false" ht="15" hidden="false" customHeight="false" outlineLevel="0" collapsed="false">
      <c r="A6691" s="35"/>
      <c r="B6691" s="35"/>
      <c r="G6691" s="0" t="str">
        <f aca="false">IF(A6691="","",IF(AND(A6691&gt;=Debut,A6691&lt;Fin),1,0))</f>
        <v/>
      </c>
      <c r="H6691" s="0" t="str">
        <f aca="false">IF(G6691=1,INT(ROUND((A6691-Debut)*86400,0)/600),"")</f>
        <v/>
      </c>
      <c r="I6691" s="0" t="str">
        <f aca="false">IF(G6691=1,INT(ROUND((A6691-Debut)*86400,0)/3600),"")</f>
        <v/>
      </c>
      <c r="J6691" s="0" t="str">
        <f aca="false">IF(OR(A6691="",B6691=""),"",ROUND((B6691-A6691)*86400,0))</f>
        <v/>
      </c>
      <c r="K6691" s="37" t="str">
        <f aca="false">IF(G6691=1,IF(COUNTIFS($C:$C,C6691,$G:$G,1,$A:$A,"&gt;="&amp;(A6691-FenetreInterm/86400),$A:$A,"&lt;="&amp;A6691)&gt;=NbInterm,1,0),"")</f>
        <v/>
      </c>
      <c r="L6691" s="37" t="str">
        <f aca="false">IF(G6691=1,IF(B6691="",0,IF(J6691&lt;SeuilFugitive,1,0)),"")</f>
        <v/>
      </c>
      <c r="M6691" s="37" t="str">
        <f aca="false">IF(G6691=1,IF(B6691="",IF((Fin-A6691)*24&gt;SeuilFigee,1,0),IF(J6691&gt;SeuilFigee*3600,1,0)),"")</f>
        <v/>
      </c>
      <c r="N6691" s="0" t="str">
        <f aca="false">IF(G6691=1,IF(COUNTIF(H$2:H6691,H6691)=1,COUNTIF($H:$H,H6691),""),"")</f>
        <v/>
      </c>
      <c r="O6691" s="0" t="str">
        <f aca="false">IF(G6691=1,IF(COUNTIF(I$2:I6691,I6691)=1,COUNTIF($I:$I,I6691),""),"")</f>
        <v/>
      </c>
      <c r="P6691" s="38" t="str">
        <f aca="false">IF(G6691=1,IF(COUNTIFS(C$2:C6691,C6691,G$2:G6691,1)=1,COUNTIFS($C:$C,C6691,$G:$G,1)+ROW()/10000000,""),"")</f>
        <v/>
      </c>
      <c r="Q6691" s="0" t="str">
        <f aca="false">IF(K6691=1,IF(COUNTIFS(C$2:C6691,C6691,K$2:K6691,1)=1,1,0),"")</f>
        <v/>
      </c>
      <c r="R6691" s="0" t="str">
        <f aca="false">IF(M6691=1,IF(COUNTIFS(C$2:C6691,C6691,M$2:M6691,1)=1,1,0),"")</f>
        <v/>
      </c>
      <c r="S6691" s="0" t="str">
        <f aca="false">IF(L6691=1,IF(COUNTIFS(C$2:C6691,C6691,L$2:L6691,1)=1,1,0),"")</f>
        <v/>
      </c>
      <c r="T6691" s="38" t="str">
        <f aca="false">IF(N6691="","",N6691+ROW()/10000000)</f>
        <v/>
      </c>
      <c r="U6691" s="0" t="str">
        <f aca="false">IF(G6691=1,IF(B6691="",1,0),"")</f>
        <v/>
      </c>
    </row>
    <row r="6692" customFormat="false" ht="15" hidden="false" customHeight="false" outlineLevel="0" collapsed="false">
      <c r="A6692" s="35"/>
      <c r="B6692" s="35"/>
      <c r="G6692" s="0" t="str">
        <f aca="false">IF(A6692="","",IF(AND(A6692&gt;=Debut,A6692&lt;Fin),1,0))</f>
        <v/>
      </c>
      <c r="H6692" s="0" t="str">
        <f aca="false">IF(G6692=1,INT(ROUND((A6692-Debut)*86400,0)/600),"")</f>
        <v/>
      </c>
      <c r="I6692" s="0" t="str">
        <f aca="false">IF(G6692=1,INT(ROUND((A6692-Debut)*86400,0)/3600),"")</f>
        <v/>
      </c>
      <c r="J6692" s="0" t="str">
        <f aca="false">IF(OR(A6692="",B6692=""),"",ROUND((B6692-A6692)*86400,0))</f>
        <v/>
      </c>
      <c r="K6692" s="37" t="str">
        <f aca="false">IF(G6692=1,IF(COUNTIFS($C:$C,C6692,$G:$G,1,$A:$A,"&gt;="&amp;(A6692-FenetreInterm/86400),$A:$A,"&lt;="&amp;A6692)&gt;=NbInterm,1,0),"")</f>
        <v/>
      </c>
      <c r="L6692" s="37" t="str">
        <f aca="false">IF(G6692=1,IF(B6692="",0,IF(J6692&lt;SeuilFugitive,1,0)),"")</f>
        <v/>
      </c>
      <c r="M6692" s="37" t="str">
        <f aca="false">IF(G6692=1,IF(B6692="",IF((Fin-A6692)*24&gt;SeuilFigee,1,0),IF(J6692&gt;SeuilFigee*3600,1,0)),"")</f>
        <v/>
      </c>
      <c r="N6692" s="0" t="str">
        <f aca="false">IF(G6692=1,IF(COUNTIF(H$2:H6692,H6692)=1,COUNTIF($H:$H,H6692),""),"")</f>
        <v/>
      </c>
      <c r="O6692" s="0" t="str">
        <f aca="false">IF(G6692=1,IF(COUNTIF(I$2:I6692,I6692)=1,COUNTIF($I:$I,I6692),""),"")</f>
        <v/>
      </c>
      <c r="P6692" s="38" t="str">
        <f aca="false">IF(G6692=1,IF(COUNTIFS(C$2:C6692,C6692,G$2:G6692,1)=1,COUNTIFS($C:$C,C6692,$G:$G,1)+ROW()/10000000,""),"")</f>
        <v/>
      </c>
      <c r="Q6692" s="0" t="str">
        <f aca="false">IF(K6692=1,IF(COUNTIFS(C$2:C6692,C6692,K$2:K6692,1)=1,1,0),"")</f>
        <v/>
      </c>
      <c r="R6692" s="0" t="str">
        <f aca="false">IF(M6692=1,IF(COUNTIFS(C$2:C6692,C6692,M$2:M6692,1)=1,1,0),"")</f>
        <v/>
      </c>
      <c r="S6692" s="0" t="str">
        <f aca="false">IF(L6692=1,IF(COUNTIFS(C$2:C6692,C6692,L$2:L6692,1)=1,1,0),"")</f>
        <v/>
      </c>
      <c r="T6692" s="38" t="str">
        <f aca="false">IF(N6692="","",N6692+ROW()/10000000)</f>
        <v/>
      </c>
      <c r="U6692" s="0" t="str">
        <f aca="false">IF(G6692=1,IF(B6692="",1,0),"")</f>
        <v/>
      </c>
    </row>
    <row r="6693" customFormat="false" ht="15" hidden="false" customHeight="false" outlineLevel="0" collapsed="false">
      <c r="A6693" s="35"/>
      <c r="B6693" s="35"/>
      <c r="G6693" s="0" t="str">
        <f aca="false">IF(A6693="","",IF(AND(A6693&gt;=Debut,A6693&lt;Fin),1,0))</f>
        <v/>
      </c>
      <c r="H6693" s="0" t="str">
        <f aca="false">IF(G6693=1,INT(ROUND((A6693-Debut)*86400,0)/600),"")</f>
        <v/>
      </c>
      <c r="I6693" s="0" t="str">
        <f aca="false">IF(G6693=1,INT(ROUND((A6693-Debut)*86400,0)/3600),"")</f>
        <v/>
      </c>
      <c r="J6693" s="0" t="str">
        <f aca="false">IF(OR(A6693="",B6693=""),"",ROUND((B6693-A6693)*86400,0))</f>
        <v/>
      </c>
      <c r="K6693" s="37" t="str">
        <f aca="false">IF(G6693=1,IF(COUNTIFS($C:$C,C6693,$G:$G,1,$A:$A,"&gt;="&amp;(A6693-FenetreInterm/86400),$A:$A,"&lt;="&amp;A6693)&gt;=NbInterm,1,0),"")</f>
        <v/>
      </c>
      <c r="L6693" s="37" t="str">
        <f aca="false">IF(G6693=1,IF(B6693="",0,IF(J6693&lt;SeuilFugitive,1,0)),"")</f>
        <v/>
      </c>
      <c r="M6693" s="37" t="str">
        <f aca="false">IF(G6693=1,IF(B6693="",IF((Fin-A6693)*24&gt;SeuilFigee,1,0),IF(J6693&gt;SeuilFigee*3600,1,0)),"")</f>
        <v/>
      </c>
      <c r="N6693" s="0" t="str">
        <f aca="false">IF(G6693=1,IF(COUNTIF(H$2:H6693,H6693)=1,COUNTIF($H:$H,H6693),""),"")</f>
        <v/>
      </c>
      <c r="O6693" s="0" t="str">
        <f aca="false">IF(G6693=1,IF(COUNTIF(I$2:I6693,I6693)=1,COUNTIF($I:$I,I6693),""),"")</f>
        <v/>
      </c>
      <c r="P6693" s="38" t="str">
        <f aca="false">IF(G6693=1,IF(COUNTIFS(C$2:C6693,C6693,G$2:G6693,1)=1,COUNTIFS($C:$C,C6693,$G:$G,1)+ROW()/10000000,""),"")</f>
        <v/>
      </c>
      <c r="Q6693" s="0" t="str">
        <f aca="false">IF(K6693=1,IF(COUNTIFS(C$2:C6693,C6693,K$2:K6693,1)=1,1,0),"")</f>
        <v/>
      </c>
      <c r="R6693" s="0" t="str">
        <f aca="false">IF(M6693=1,IF(COUNTIFS(C$2:C6693,C6693,M$2:M6693,1)=1,1,0),"")</f>
        <v/>
      </c>
      <c r="S6693" s="0" t="str">
        <f aca="false">IF(L6693=1,IF(COUNTIFS(C$2:C6693,C6693,L$2:L6693,1)=1,1,0),"")</f>
        <v/>
      </c>
      <c r="T6693" s="38" t="str">
        <f aca="false">IF(N6693="","",N6693+ROW()/10000000)</f>
        <v/>
      </c>
      <c r="U6693" s="0" t="str">
        <f aca="false">IF(G6693=1,IF(B6693="",1,0),"")</f>
        <v/>
      </c>
    </row>
    <row r="6694" customFormat="false" ht="15" hidden="false" customHeight="false" outlineLevel="0" collapsed="false">
      <c r="A6694" s="35"/>
      <c r="B6694" s="35"/>
      <c r="G6694" s="0" t="str">
        <f aca="false">IF(A6694="","",IF(AND(A6694&gt;=Debut,A6694&lt;Fin),1,0))</f>
        <v/>
      </c>
      <c r="H6694" s="0" t="str">
        <f aca="false">IF(G6694=1,INT(ROUND((A6694-Debut)*86400,0)/600),"")</f>
        <v/>
      </c>
      <c r="I6694" s="0" t="str">
        <f aca="false">IF(G6694=1,INT(ROUND((A6694-Debut)*86400,0)/3600),"")</f>
        <v/>
      </c>
      <c r="J6694" s="0" t="str">
        <f aca="false">IF(OR(A6694="",B6694=""),"",ROUND((B6694-A6694)*86400,0))</f>
        <v/>
      </c>
      <c r="K6694" s="37" t="str">
        <f aca="false">IF(G6694=1,IF(COUNTIFS($C:$C,C6694,$G:$G,1,$A:$A,"&gt;="&amp;(A6694-FenetreInterm/86400),$A:$A,"&lt;="&amp;A6694)&gt;=NbInterm,1,0),"")</f>
        <v/>
      </c>
      <c r="L6694" s="37" t="str">
        <f aca="false">IF(G6694=1,IF(B6694="",0,IF(J6694&lt;SeuilFugitive,1,0)),"")</f>
        <v/>
      </c>
      <c r="M6694" s="37" t="str">
        <f aca="false">IF(G6694=1,IF(B6694="",IF((Fin-A6694)*24&gt;SeuilFigee,1,0),IF(J6694&gt;SeuilFigee*3600,1,0)),"")</f>
        <v/>
      </c>
      <c r="N6694" s="0" t="str">
        <f aca="false">IF(G6694=1,IF(COUNTIF(H$2:H6694,H6694)=1,COUNTIF($H:$H,H6694),""),"")</f>
        <v/>
      </c>
      <c r="O6694" s="0" t="str">
        <f aca="false">IF(G6694=1,IF(COUNTIF(I$2:I6694,I6694)=1,COUNTIF($I:$I,I6694),""),"")</f>
        <v/>
      </c>
      <c r="P6694" s="38" t="str">
        <f aca="false">IF(G6694=1,IF(COUNTIFS(C$2:C6694,C6694,G$2:G6694,1)=1,COUNTIFS($C:$C,C6694,$G:$G,1)+ROW()/10000000,""),"")</f>
        <v/>
      </c>
      <c r="Q6694" s="0" t="str">
        <f aca="false">IF(K6694=1,IF(COUNTIFS(C$2:C6694,C6694,K$2:K6694,1)=1,1,0),"")</f>
        <v/>
      </c>
      <c r="R6694" s="0" t="str">
        <f aca="false">IF(M6694=1,IF(COUNTIFS(C$2:C6694,C6694,M$2:M6694,1)=1,1,0),"")</f>
        <v/>
      </c>
      <c r="S6694" s="0" t="str">
        <f aca="false">IF(L6694=1,IF(COUNTIFS(C$2:C6694,C6694,L$2:L6694,1)=1,1,0),"")</f>
        <v/>
      </c>
      <c r="T6694" s="38" t="str">
        <f aca="false">IF(N6694="","",N6694+ROW()/10000000)</f>
        <v/>
      </c>
      <c r="U6694" s="0" t="str">
        <f aca="false">IF(G6694=1,IF(B6694="",1,0),"")</f>
        <v/>
      </c>
    </row>
    <row r="6695" customFormat="false" ht="15" hidden="false" customHeight="false" outlineLevel="0" collapsed="false">
      <c r="A6695" s="35"/>
      <c r="B6695" s="35"/>
      <c r="G6695" s="0" t="str">
        <f aca="false">IF(A6695="","",IF(AND(A6695&gt;=Debut,A6695&lt;Fin),1,0))</f>
        <v/>
      </c>
      <c r="H6695" s="0" t="str">
        <f aca="false">IF(G6695=1,INT(ROUND((A6695-Debut)*86400,0)/600),"")</f>
        <v/>
      </c>
      <c r="I6695" s="0" t="str">
        <f aca="false">IF(G6695=1,INT(ROUND((A6695-Debut)*86400,0)/3600),"")</f>
        <v/>
      </c>
      <c r="J6695" s="0" t="str">
        <f aca="false">IF(OR(A6695="",B6695=""),"",ROUND((B6695-A6695)*86400,0))</f>
        <v/>
      </c>
      <c r="K6695" s="37" t="str">
        <f aca="false">IF(G6695=1,IF(COUNTIFS($C:$C,C6695,$G:$G,1,$A:$A,"&gt;="&amp;(A6695-FenetreInterm/86400),$A:$A,"&lt;="&amp;A6695)&gt;=NbInterm,1,0),"")</f>
        <v/>
      </c>
      <c r="L6695" s="37" t="str">
        <f aca="false">IF(G6695=1,IF(B6695="",0,IF(J6695&lt;SeuilFugitive,1,0)),"")</f>
        <v/>
      </c>
      <c r="M6695" s="37" t="str">
        <f aca="false">IF(G6695=1,IF(B6695="",IF((Fin-A6695)*24&gt;SeuilFigee,1,0),IF(J6695&gt;SeuilFigee*3600,1,0)),"")</f>
        <v/>
      </c>
      <c r="N6695" s="0" t="str">
        <f aca="false">IF(G6695=1,IF(COUNTIF(H$2:H6695,H6695)=1,COUNTIF($H:$H,H6695),""),"")</f>
        <v/>
      </c>
      <c r="O6695" s="0" t="str">
        <f aca="false">IF(G6695=1,IF(COUNTIF(I$2:I6695,I6695)=1,COUNTIF($I:$I,I6695),""),"")</f>
        <v/>
      </c>
      <c r="P6695" s="38" t="str">
        <f aca="false">IF(G6695=1,IF(COUNTIFS(C$2:C6695,C6695,G$2:G6695,1)=1,COUNTIFS($C:$C,C6695,$G:$G,1)+ROW()/10000000,""),"")</f>
        <v/>
      </c>
      <c r="Q6695" s="0" t="str">
        <f aca="false">IF(K6695=1,IF(COUNTIFS(C$2:C6695,C6695,K$2:K6695,1)=1,1,0),"")</f>
        <v/>
      </c>
      <c r="R6695" s="0" t="str">
        <f aca="false">IF(M6695=1,IF(COUNTIFS(C$2:C6695,C6695,M$2:M6695,1)=1,1,0),"")</f>
        <v/>
      </c>
      <c r="S6695" s="0" t="str">
        <f aca="false">IF(L6695=1,IF(COUNTIFS(C$2:C6695,C6695,L$2:L6695,1)=1,1,0),"")</f>
        <v/>
      </c>
      <c r="T6695" s="38" t="str">
        <f aca="false">IF(N6695="","",N6695+ROW()/10000000)</f>
        <v/>
      </c>
      <c r="U6695" s="0" t="str">
        <f aca="false">IF(G6695=1,IF(B6695="",1,0),"")</f>
        <v/>
      </c>
    </row>
    <row r="6696" customFormat="false" ht="15" hidden="false" customHeight="false" outlineLevel="0" collapsed="false">
      <c r="A6696" s="35"/>
      <c r="B6696" s="35"/>
      <c r="G6696" s="0" t="str">
        <f aca="false">IF(A6696="","",IF(AND(A6696&gt;=Debut,A6696&lt;Fin),1,0))</f>
        <v/>
      </c>
      <c r="H6696" s="0" t="str">
        <f aca="false">IF(G6696=1,INT(ROUND((A6696-Debut)*86400,0)/600),"")</f>
        <v/>
      </c>
      <c r="I6696" s="0" t="str">
        <f aca="false">IF(G6696=1,INT(ROUND((A6696-Debut)*86400,0)/3600),"")</f>
        <v/>
      </c>
      <c r="J6696" s="0" t="str">
        <f aca="false">IF(OR(A6696="",B6696=""),"",ROUND((B6696-A6696)*86400,0))</f>
        <v/>
      </c>
      <c r="K6696" s="37" t="str">
        <f aca="false">IF(G6696=1,IF(COUNTIFS($C:$C,C6696,$G:$G,1,$A:$A,"&gt;="&amp;(A6696-FenetreInterm/86400),$A:$A,"&lt;="&amp;A6696)&gt;=NbInterm,1,0),"")</f>
        <v/>
      </c>
      <c r="L6696" s="37" t="str">
        <f aca="false">IF(G6696=1,IF(B6696="",0,IF(J6696&lt;SeuilFugitive,1,0)),"")</f>
        <v/>
      </c>
      <c r="M6696" s="37" t="str">
        <f aca="false">IF(G6696=1,IF(B6696="",IF((Fin-A6696)*24&gt;SeuilFigee,1,0),IF(J6696&gt;SeuilFigee*3600,1,0)),"")</f>
        <v/>
      </c>
      <c r="N6696" s="0" t="str">
        <f aca="false">IF(G6696=1,IF(COUNTIF(H$2:H6696,H6696)=1,COUNTIF($H:$H,H6696),""),"")</f>
        <v/>
      </c>
      <c r="O6696" s="0" t="str">
        <f aca="false">IF(G6696=1,IF(COUNTIF(I$2:I6696,I6696)=1,COUNTIF($I:$I,I6696),""),"")</f>
        <v/>
      </c>
      <c r="P6696" s="38" t="str">
        <f aca="false">IF(G6696=1,IF(COUNTIFS(C$2:C6696,C6696,G$2:G6696,1)=1,COUNTIFS($C:$C,C6696,$G:$G,1)+ROW()/10000000,""),"")</f>
        <v/>
      </c>
      <c r="Q6696" s="0" t="str">
        <f aca="false">IF(K6696=1,IF(COUNTIFS(C$2:C6696,C6696,K$2:K6696,1)=1,1,0),"")</f>
        <v/>
      </c>
      <c r="R6696" s="0" t="str">
        <f aca="false">IF(M6696=1,IF(COUNTIFS(C$2:C6696,C6696,M$2:M6696,1)=1,1,0),"")</f>
        <v/>
      </c>
      <c r="S6696" s="0" t="str">
        <f aca="false">IF(L6696=1,IF(COUNTIFS(C$2:C6696,C6696,L$2:L6696,1)=1,1,0),"")</f>
        <v/>
      </c>
      <c r="T6696" s="38" t="str">
        <f aca="false">IF(N6696="","",N6696+ROW()/10000000)</f>
        <v/>
      </c>
      <c r="U6696" s="0" t="str">
        <f aca="false">IF(G6696=1,IF(B6696="",1,0),"")</f>
        <v/>
      </c>
    </row>
    <row r="6697" customFormat="false" ht="15" hidden="false" customHeight="false" outlineLevel="0" collapsed="false">
      <c r="A6697" s="35"/>
      <c r="B6697" s="35"/>
      <c r="G6697" s="0" t="str">
        <f aca="false">IF(A6697="","",IF(AND(A6697&gt;=Debut,A6697&lt;Fin),1,0))</f>
        <v/>
      </c>
      <c r="H6697" s="0" t="str">
        <f aca="false">IF(G6697=1,INT(ROUND((A6697-Debut)*86400,0)/600),"")</f>
        <v/>
      </c>
      <c r="I6697" s="0" t="str">
        <f aca="false">IF(G6697=1,INT(ROUND((A6697-Debut)*86400,0)/3600),"")</f>
        <v/>
      </c>
      <c r="J6697" s="0" t="str">
        <f aca="false">IF(OR(A6697="",B6697=""),"",ROUND((B6697-A6697)*86400,0))</f>
        <v/>
      </c>
      <c r="K6697" s="37" t="str">
        <f aca="false">IF(G6697=1,IF(COUNTIFS($C:$C,C6697,$G:$G,1,$A:$A,"&gt;="&amp;(A6697-FenetreInterm/86400),$A:$A,"&lt;="&amp;A6697)&gt;=NbInterm,1,0),"")</f>
        <v/>
      </c>
      <c r="L6697" s="37" t="str">
        <f aca="false">IF(G6697=1,IF(B6697="",0,IF(J6697&lt;SeuilFugitive,1,0)),"")</f>
        <v/>
      </c>
      <c r="M6697" s="37" t="str">
        <f aca="false">IF(G6697=1,IF(B6697="",IF((Fin-A6697)*24&gt;SeuilFigee,1,0),IF(J6697&gt;SeuilFigee*3600,1,0)),"")</f>
        <v/>
      </c>
      <c r="N6697" s="0" t="str">
        <f aca="false">IF(G6697=1,IF(COUNTIF(H$2:H6697,H6697)=1,COUNTIF($H:$H,H6697),""),"")</f>
        <v/>
      </c>
      <c r="O6697" s="0" t="str">
        <f aca="false">IF(G6697=1,IF(COUNTIF(I$2:I6697,I6697)=1,COUNTIF($I:$I,I6697),""),"")</f>
        <v/>
      </c>
      <c r="P6697" s="38" t="str">
        <f aca="false">IF(G6697=1,IF(COUNTIFS(C$2:C6697,C6697,G$2:G6697,1)=1,COUNTIFS($C:$C,C6697,$G:$G,1)+ROW()/10000000,""),"")</f>
        <v/>
      </c>
      <c r="Q6697" s="0" t="str">
        <f aca="false">IF(K6697=1,IF(COUNTIFS(C$2:C6697,C6697,K$2:K6697,1)=1,1,0),"")</f>
        <v/>
      </c>
      <c r="R6697" s="0" t="str">
        <f aca="false">IF(M6697=1,IF(COUNTIFS(C$2:C6697,C6697,M$2:M6697,1)=1,1,0),"")</f>
        <v/>
      </c>
      <c r="S6697" s="0" t="str">
        <f aca="false">IF(L6697=1,IF(COUNTIFS(C$2:C6697,C6697,L$2:L6697,1)=1,1,0),"")</f>
        <v/>
      </c>
      <c r="T6697" s="38" t="str">
        <f aca="false">IF(N6697="","",N6697+ROW()/10000000)</f>
        <v/>
      </c>
      <c r="U6697" s="0" t="str">
        <f aca="false">IF(G6697=1,IF(B6697="",1,0),"")</f>
        <v/>
      </c>
    </row>
    <row r="6698" customFormat="false" ht="15" hidden="false" customHeight="false" outlineLevel="0" collapsed="false">
      <c r="A6698" s="35"/>
      <c r="B6698" s="35"/>
      <c r="G6698" s="0" t="str">
        <f aca="false">IF(A6698="","",IF(AND(A6698&gt;=Debut,A6698&lt;Fin),1,0))</f>
        <v/>
      </c>
      <c r="H6698" s="0" t="str">
        <f aca="false">IF(G6698=1,INT(ROUND((A6698-Debut)*86400,0)/600),"")</f>
        <v/>
      </c>
      <c r="I6698" s="0" t="str">
        <f aca="false">IF(G6698=1,INT(ROUND((A6698-Debut)*86400,0)/3600),"")</f>
        <v/>
      </c>
      <c r="J6698" s="0" t="str">
        <f aca="false">IF(OR(A6698="",B6698=""),"",ROUND((B6698-A6698)*86400,0))</f>
        <v/>
      </c>
      <c r="K6698" s="37" t="str">
        <f aca="false">IF(G6698=1,IF(COUNTIFS($C:$C,C6698,$G:$G,1,$A:$A,"&gt;="&amp;(A6698-FenetreInterm/86400),$A:$A,"&lt;="&amp;A6698)&gt;=NbInterm,1,0),"")</f>
        <v/>
      </c>
      <c r="L6698" s="37" t="str">
        <f aca="false">IF(G6698=1,IF(B6698="",0,IF(J6698&lt;SeuilFugitive,1,0)),"")</f>
        <v/>
      </c>
      <c r="M6698" s="37" t="str">
        <f aca="false">IF(G6698=1,IF(B6698="",IF((Fin-A6698)*24&gt;SeuilFigee,1,0),IF(J6698&gt;SeuilFigee*3600,1,0)),"")</f>
        <v/>
      </c>
      <c r="N6698" s="0" t="str">
        <f aca="false">IF(G6698=1,IF(COUNTIF(H$2:H6698,H6698)=1,COUNTIF($H:$H,H6698),""),"")</f>
        <v/>
      </c>
      <c r="O6698" s="0" t="str">
        <f aca="false">IF(G6698=1,IF(COUNTIF(I$2:I6698,I6698)=1,COUNTIF($I:$I,I6698),""),"")</f>
        <v/>
      </c>
      <c r="P6698" s="38" t="str">
        <f aca="false">IF(G6698=1,IF(COUNTIFS(C$2:C6698,C6698,G$2:G6698,1)=1,COUNTIFS($C:$C,C6698,$G:$G,1)+ROW()/10000000,""),"")</f>
        <v/>
      </c>
      <c r="Q6698" s="0" t="str">
        <f aca="false">IF(K6698=1,IF(COUNTIFS(C$2:C6698,C6698,K$2:K6698,1)=1,1,0),"")</f>
        <v/>
      </c>
      <c r="R6698" s="0" t="str">
        <f aca="false">IF(M6698=1,IF(COUNTIFS(C$2:C6698,C6698,M$2:M6698,1)=1,1,0),"")</f>
        <v/>
      </c>
      <c r="S6698" s="0" t="str">
        <f aca="false">IF(L6698=1,IF(COUNTIFS(C$2:C6698,C6698,L$2:L6698,1)=1,1,0),"")</f>
        <v/>
      </c>
      <c r="T6698" s="38" t="str">
        <f aca="false">IF(N6698="","",N6698+ROW()/10000000)</f>
        <v/>
      </c>
      <c r="U6698" s="0" t="str">
        <f aca="false">IF(G6698=1,IF(B6698="",1,0),"")</f>
        <v/>
      </c>
    </row>
    <row r="6699" customFormat="false" ht="15" hidden="false" customHeight="false" outlineLevel="0" collapsed="false">
      <c r="A6699" s="35"/>
      <c r="B6699" s="35"/>
      <c r="G6699" s="0" t="str">
        <f aca="false">IF(A6699="","",IF(AND(A6699&gt;=Debut,A6699&lt;Fin),1,0))</f>
        <v/>
      </c>
      <c r="H6699" s="0" t="str">
        <f aca="false">IF(G6699=1,INT(ROUND((A6699-Debut)*86400,0)/600),"")</f>
        <v/>
      </c>
      <c r="I6699" s="0" t="str">
        <f aca="false">IF(G6699=1,INT(ROUND((A6699-Debut)*86400,0)/3600),"")</f>
        <v/>
      </c>
      <c r="J6699" s="0" t="str">
        <f aca="false">IF(OR(A6699="",B6699=""),"",ROUND((B6699-A6699)*86400,0))</f>
        <v/>
      </c>
      <c r="K6699" s="37" t="str">
        <f aca="false">IF(G6699=1,IF(COUNTIFS($C:$C,C6699,$G:$G,1,$A:$A,"&gt;="&amp;(A6699-FenetreInterm/86400),$A:$A,"&lt;="&amp;A6699)&gt;=NbInterm,1,0),"")</f>
        <v/>
      </c>
      <c r="L6699" s="37" t="str">
        <f aca="false">IF(G6699=1,IF(B6699="",0,IF(J6699&lt;SeuilFugitive,1,0)),"")</f>
        <v/>
      </c>
      <c r="M6699" s="37" t="str">
        <f aca="false">IF(G6699=1,IF(B6699="",IF((Fin-A6699)*24&gt;SeuilFigee,1,0),IF(J6699&gt;SeuilFigee*3600,1,0)),"")</f>
        <v/>
      </c>
      <c r="N6699" s="0" t="str">
        <f aca="false">IF(G6699=1,IF(COUNTIF(H$2:H6699,H6699)=1,COUNTIF($H:$H,H6699),""),"")</f>
        <v/>
      </c>
      <c r="O6699" s="0" t="str">
        <f aca="false">IF(G6699=1,IF(COUNTIF(I$2:I6699,I6699)=1,COUNTIF($I:$I,I6699),""),"")</f>
        <v/>
      </c>
      <c r="P6699" s="38" t="str">
        <f aca="false">IF(G6699=1,IF(COUNTIFS(C$2:C6699,C6699,G$2:G6699,1)=1,COUNTIFS($C:$C,C6699,$G:$G,1)+ROW()/10000000,""),"")</f>
        <v/>
      </c>
      <c r="Q6699" s="0" t="str">
        <f aca="false">IF(K6699=1,IF(COUNTIFS(C$2:C6699,C6699,K$2:K6699,1)=1,1,0),"")</f>
        <v/>
      </c>
      <c r="R6699" s="0" t="str">
        <f aca="false">IF(M6699=1,IF(COUNTIFS(C$2:C6699,C6699,M$2:M6699,1)=1,1,0),"")</f>
        <v/>
      </c>
      <c r="S6699" s="0" t="str">
        <f aca="false">IF(L6699=1,IF(COUNTIFS(C$2:C6699,C6699,L$2:L6699,1)=1,1,0),"")</f>
        <v/>
      </c>
      <c r="T6699" s="38" t="str">
        <f aca="false">IF(N6699="","",N6699+ROW()/10000000)</f>
        <v/>
      </c>
      <c r="U6699" s="0" t="str">
        <f aca="false">IF(G6699=1,IF(B6699="",1,0),"")</f>
        <v/>
      </c>
    </row>
    <row r="6700" customFormat="false" ht="15" hidden="false" customHeight="false" outlineLevel="0" collapsed="false">
      <c r="A6700" s="35"/>
      <c r="B6700" s="35"/>
      <c r="G6700" s="0" t="str">
        <f aca="false">IF(A6700="","",IF(AND(A6700&gt;=Debut,A6700&lt;Fin),1,0))</f>
        <v/>
      </c>
      <c r="H6700" s="0" t="str">
        <f aca="false">IF(G6700=1,INT(ROUND((A6700-Debut)*86400,0)/600),"")</f>
        <v/>
      </c>
      <c r="I6700" s="0" t="str">
        <f aca="false">IF(G6700=1,INT(ROUND((A6700-Debut)*86400,0)/3600),"")</f>
        <v/>
      </c>
      <c r="J6700" s="0" t="str">
        <f aca="false">IF(OR(A6700="",B6700=""),"",ROUND((B6700-A6700)*86400,0))</f>
        <v/>
      </c>
      <c r="K6700" s="37" t="str">
        <f aca="false">IF(G6700=1,IF(COUNTIFS($C:$C,C6700,$G:$G,1,$A:$A,"&gt;="&amp;(A6700-FenetreInterm/86400),$A:$A,"&lt;="&amp;A6700)&gt;=NbInterm,1,0),"")</f>
        <v/>
      </c>
      <c r="L6700" s="37" t="str">
        <f aca="false">IF(G6700=1,IF(B6700="",0,IF(J6700&lt;SeuilFugitive,1,0)),"")</f>
        <v/>
      </c>
      <c r="M6700" s="37" t="str">
        <f aca="false">IF(G6700=1,IF(B6700="",IF((Fin-A6700)*24&gt;SeuilFigee,1,0),IF(J6700&gt;SeuilFigee*3600,1,0)),"")</f>
        <v/>
      </c>
      <c r="N6700" s="0" t="str">
        <f aca="false">IF(G6700=1,IF(COUNTIF(H$2:H6700,H6700)=1,COUNTIF($H:$H,H6700),""),"")</f>
        <v/>
      </c>
      <c r="O6700" s="0" t="str">
        <f aca="false">IF(G6700=1,IF(COUNTIF(I$2:I6700,I6700)=1,COUNTIF($I:$I,I6700),""),"")</f>
        <v/>
      </c>
      <c r="P6700" s="38" t="str">
        <f aca="false">IF(G6700=1,IF(COUNTIFS(C$2:C6700,C6700,G$2:G6700,1)=1,COUNTIFS($C:$C,C6700,$G:$G,1)+ROW()/10000000,""),"")</f>
        <v/>
      </c>
      <c r="Q6700" s="0" t="str">
        <f aca="false">IF(K6700=1,IF(COUNTIFS(C$2:C6700,C6700,K$2:K6700,1)=1,1,0),"")</f>
        <v/>
      </c>
      <c r="R6700" s="0" t="str">
        <f aca="false">IF(M6700=1,IF(COUNTIFS(C$2:C6700,C6700,M$2:M6700,1)=1,1,0),"")</f>
        <v/>
      </c>
      <c r="S6700" s="0" t="str">
        <f aca="false">IF(L6700=1,IF(COUNTIFS(C$2:C6700,C6700,L$2:L6700,1)=1,1,0),"")</f>
        <v/>
      </c>
      <c r="T6700" s="38" t="str">
        <f aca="false">IF(N6700="","",N6700+ROW()/10000000)</f>
        <v/>
      </c>
      <c r="U6700" s="0" t="str">
        <f aca="false">IF(G6700=1,IF(B6700="",1,0),"")</f>
        <v/>
      </c>
    </row>
    <row r="6701" customFormat="false" ht="15" hidden="false" customHeight="false" outlineLevel="0" collapsed="false">
      <c r="A6701" s="35"/>
      <c r="B6701" s="35"/>
      <c r="G6701" s="0" t="str">
        <f aca="false">IF(A6701="","",IF(AND(A6701&gt;=Debut,A6701&lt;Fin),1,0))</f>
        <v/>
      </c>
      <c r="H6701" s="0" t="str">
        <f aca="false">IF(G6701=1,INT(ROUND((A6701-Debut)*86400,0)/600),"")</f>
        <v/>
      </c>
      <c r="I6701" s="0" t="str">
        <f aca="false">IF(G6701=1,INT(ROUND((A6701-Debut)*86400,0)/3600),"")</f>
        <v/>
      </c>
      <c r="J6701" s="0" t="str">
        <f aca="false">IF(OR(A6701="",B6701=""),"",ROUND((B6701-A6701)*86400,0))</f>
        <v/>
      </c>
      <c r="K6701" s="37" t="str">
        <f aca="false">IF(G6701=1,IF(COUNTIFS($C:$C,C6701,$G:$G,1,$A:$A,"&gt;="&amp;(A6701-FenetreInterm/86400),$A:$A,"&lt;="&amp;A6701)&gt;=NbInterm,1,0),"")</f>
        <v/>
      </c>
      <c r="L6701" s="37" t="str">
        <f aca="false">IF(G6701=1,IF(B6701="",0,IF(J6701&lt;SeuilFugitive,1,0)),"")</f>
        <v/>
      </c>
      <c r="M6701" s="37" t="str">
        <f aca="false">IF(G6701=1,IF(B6701="",IF((Fin-A6701)*24&gt;SeuilFigee,1,0),IF(J6701&gt;SeuilFigee*3600,1,0)),"")</f>
        <v/>
      </c>
      <c r="N6701" s="0" t="str">
        <f aca="false">IF(G6701=1,IF(COUNTIF(H$2:H6701,H6701)=1,COUNTIF($H:$H,H6701),""),"")</f>
        <v/>
      </c>
      <c r="O6701" s="0" t="str">
        <f aca="false">IF(G6701=1,IF(COUNTIF(I$2:I6701,I6701)=1,COUNTIF($I:$I,I6701),""),"")</f>
        <v/>
      </c>
      <c r="P6701" s="38" t="str">
        <f aca="false">IF(G6701=1,IF(COUNTIFS(C$2:C6701,C6701,G$2:G6701,1)=1,COUNTIFS($C:$C,C6701,$G:$G,1)+ROW()/10000000,""),"")</f>
        <v/>
      </c>
      <c r="Q6701" s="0" t="str">
        <f aca="false">IF(K6701=1,IF(COUNTIFS(C$2:C6701,C6701,K$2:K6701,1)=1,1,0),"")</f>
        <v/>
      </c>
      <c r="R6701" s="0" t="str">
        <f aca="false">IF(M6701=1,IF(COUNTIFS(C$2:C6701,C6701,M$2:M6701,1)=1,1,0),"")</f>
        <v/>
      </c>
      <c r="S6701" s="0" t="str">
        <f aca="false">IF(L6701=1,IF(COUNTIFS(C$2:C6701,C6701,L$2:L6701,1)=1,1,0),"")</f>
        <v/>
      </c>
      <c r="T6701" s="38" t="str">
        <f aca="false">IF(N6701="","",N6701+ROW()/10000000)</f>
        <v/>
      </c>
      <c r="U6701" s="0" t="str">
        <f aca="false">IF(G6701=1,IF(B6701="",1,0),"")</f>
        <v/>
      </c>
    </row>
    <row r="6702" customFormat="false" ht="15" hidden="false" customHeight="false" outlineLevel="0" collapsed="false">
      <c r="A6702" s="35"/>
      <c r="B6702" s="35"/>
      <c r="G6702" s="0" t="str">
        <f aca="false">IF(A6702="","",IF(AND(A6702&gt;=Debut,A6702&lt;Fin),1,0))</f>
        <v/>
      </c>
      <c r="H6702" s="0" t="str">
        <f aca="false">IF(G6702=1,INT(ROUND((A6702-Debut)*86400,0)/600),"")</f>
        <v/>
      </c>
      <c r="I6702" s="0" t="str">
        <f aca="false">IF(G6702=1,INT(ROUND((A6702-Debut)*86400,0)/3600),"")</f>
        <v/>
      </c>
      <c r="J6702" s="0" t="str">
        <f aca="false">IF(OR(A6702="",B6702=""),"",ROUND((B6702-A6702)*86400,0))</f>
        <v/>
      </c>
      <c r="K6702" s="37" t="str">
        <f aca="false">IF(G6702=1,IF(COUNTIFS($C:$C,C6702,$G:$G,1,$A:$A,"&gt;="&amp;(A6702-FenetreInterm/86400),$A:$A,"&lt;="&amp;A6702)&gt;=NbInterm,1,0),"")</f>
        <v/>
      </c>
      <c r="L6702" s="37" t="str">
        <f aca="false">IF(G6702=1,IF(B6702="",0,IF(J6702&lt;SeuilFugitive,1,0)),"")</f>
        <v/>
      </c>
      <c r="M6702" s="37" t="str">
        <f aca="false">IF(G6702=1,IF(B6702="",IF((Fin-A6702)*24&gt;SeuilFigee,1,0),IF(J6702&gt;SeuilFigee*3600,1,0)),"")</f>
        <v/>
      </c>
      <c r="N6702" s="0" t="str">
        <f aca="false">IF(G6702=1,IF(COUNTIF(H$2:H6702,H6702)=1,COUNTIF($H:$H,H6702),""),"")</f>
        <v/>
      </c>
      <c r="O6702" s="0" t="str">
        <f aca="false">IF(G6702=1,IF(COUNTIF(I$2:I6702,I6702)=1,COUNTIF($I:$I,I6702),""),"")</f>
        <v/>
      </c>
      <c r="P6702" s="38" t="str">
        <f aca="false">IF(G6702=1,IF(COUNTIFS(C$2:C6702,C6702,G$2:G6702,1)=1,COUNTIFS($C:$C,C6702,$G:$G,1)+ROW()/10000000,""),"")</f>
        <v/>
      </c>
      <c r="Q6702" s="0" t="str">
        <f aca="false">IF(K6702=1,IF(COUNTIFS(C$2:C6702,C6702,K$2:K6702,1)=1,1,0),"")</f>
        <v/>
      </c>
      <c r="R6702" s="0" t="str">
        <f aca="false">IF(M6702=1,IF(COUNTIFS(C$2:C6702,C6702,M$2:M6702,1)=1,1,0),"")</f>
        <v/>
      </c>
      <c r="S6702" s="0" t="str">
        <f aca="false">IF(L6702=1,IF(COUNTIFS(C$2:C6702,C6702,L$2:L6702,1)=1,1,0),"")</f>
        <v/>
      </c>
      <c r="T6702" s="38" t="str">
        <f aca="false">IF(N6702="","",N6702+ROW()/10000000)</f>
        <v/>
      </c>
      <c r="U6702" s="0" t="str">
        <f aca="false">IF(G6702=1,IF(B6702="",1,0),"")</f>
        <v/>
      </c>
    </row>
    <row r="6703" customFormat="false" ht="15" hidden="false" customHeight="false" outlineLevel="0" collapsed="false">
      <c r="A6703" s="35"/>
      <c r="B6703" s="35"/>
      <c r="G6703" s="0" t="str">
        <f aca="false">IF(A6703="","",IF(AND(A6703&gt;=Debut,A6703&lt;Fin),1,0))</f>
        <v/>
      </c>
      <c r="H6703" s="0" t="str">
        <f aca="false">IF(G6703=1,INT(ROUND((A6703-Debut)*86400,0)/600),"")</f>
        <v/>
      </c>
      <c r="I6703" s="0" t="str">
        <f aca="false">IF(G6703=1,INT(ROUND((A6703-Debut)*86400,0)/3600),"")</f>
        <v/>
      </c>
      <c r="J6703" s="0" t="str">
        <f aca="false">IF(OR(A6703="",B6703=""),"",ROUND((B6703-A6703)*86400,0))</f>
        <v/>
      </c>
      <c r="K6703" s="37" t="str">
        <f aca="false">IF(G6703=1,IF(COUNTIFS($C:$C,C6703,$G:$G,1,$A:$A,"&gt;="&amp;(A6703-FenetreInterm/86400),$A:$A,"&lt;="&amp;A6703)&gt;=NbInterm,1,0),"")</f>
        <v/>
      </c>
      <c r="L6703" s="37" t="str">
        <f aca="false">IF(G6703=1,IF(B6703="",0,IF(J6703&lt;SeuilFugitive,1,0)),"")</f>
        <v/>
      </c>
      <c r="M6703" s="37" t="str">
        <f aca="false">IF(G6703=1,IF(B6703="",IF((Fin-A6703)*24&gt;SeuilFigee,1,0),IF(J6703&gt;SeuilFigee*3600,1,0)),"")</f>
        <v/>
      </c>
      <c r="N6703" s="0" t="str">
        <f aca="false">IF(G6703=1,IF(COUNTIF(H$2:H6703,H6703)=1,COUNTIF($H:$H,H6703),""),"")</f>
        <v/>
      </c>
      <c r="O6703" s="0" t="str">
        <f aca="false">IF(G6703=1,IF(COUNTIF(I$2:I6703,I6703)=1,COUNTIF($I:$I,I6703),""),"")</f>
        <v/>
      </c>
      <c r="P6703" s="38" t="str">
        <f aca="false">IF(G6703=1,IF(COUNTIFS(C$2:C6703,C6703,G$2:G6703,1)=1,COUNTIFS($C:$C,C6703,$G:$G,1)+ROW()/10000000,""),"")</f>
        <v/>
      </c>
      <c r="Q6703" s="0" t="str">
        <f aca="false">IF(K6703=1,IF(COUNTIFS(C$2:C6703,C6703,K$2:K6703,1)=1,1,0),"")</f>
        <v/>
      </c>
      <c r="R6703" s="0" t="str">
        <f aca="false">IF(M6703=1,IF(COUNTIFS(C$2:C6703,C6703,M$2:M6703,1)=1,1,0),"")</f>
        <v/>
      </c>
      <c r="S6703" s="0" t="str">
        <f aca="false">IF(L6703=1,IF(COUNTIFS(C$2:C6703,C6703,L$2:L6703,1)=1,1,0),"")</f>
        <v/>
      </c>
      <c r="T6703" s="38" t="str">
        <f aca="false">IF(N6703="","",N6703+ROW()/10000000)</f>
        <v/>
      </c>
      <c r="U6703" s="0" t="str">
        <f aca="false">IF(G6703=1,IF(B6703="",1,0),"")</f>
        <v/>
      </c>
    </row>
    <row r="6704" customFormat="false" ht="15" hidden="false" customHeight="false" outlineLevel="0" collapsed="false">
      <c r="A6704" s="35"/>
      <c r="B6704" s="35"/>
      <c r="G6704" s="0" t="str">
        <f aca="false">IF(A6704="","",IF(AND(A6704&gt;=Debut,A6704&lt;Fin),1,0))</f>
        <v/>
      </c>
      <c r="H6704" s="0" t="str">
        <f aca="false">IF(G6704=1,INT(ROUND((A6704-Debut)*86400,0)/600),"")</f>
        <v/>
      </c>
      <c r="I6704" s="0" t="str">
        <f aca="false">IF(G6704=1,INT(ROUND((A6704-Debut)*86400,0)/3600),"")</f>
        <v/>
      </c>
      <c r="J6704" s="0" t="str">
        <f aca="false">IF(OR(A6704="",B6704=""),"",ROUND((B6704-A6704)*86400,0))</f>
        <v/>
      </c>
      <c r="K6704" s="37" t="str">
        <f aca="false">IF(G6704=1,IF(COUNTIFS($C:$C,C6704,$G:$G,1,$A:$A,"&gt;="&amp;(A6704-FenetreInterm/86400),$A:$A,"&lt;="&amp;A6704)&gt;=NbInterm,1,0),"")</f>
        <v/>
      </c>
      <c r="L6704" s="37" t="str">
        <f aca="false">IF(G6704=1,IF(B6704="",0,IF(J6704&lt;SeuilFugitive,1,0)),"")</f>
        <v/>
      </c>
      <c r="M6704" s="37" t="str">
        <f aca="false">IF(G6704=1,IF(B6704="",IF((Fin-A6704)*24&gt;SeuilFigee,1,0),IF(J6704&gt;SeuilFigee*3600,1,0)),"")</f>
        <v/>
      </c>
      <c r="N6704" s="0" t="str">
        <f aca="false">IF(G6704=1,IF(COUNTIF(H$2:H6704,H6704)=1,COUNTIF($H:$H,H6704),""),"")</f>
        <v/>
      </c>
      <c r="O6704" s="0" t="str">
        <f aca="false">IF(G6704=1,IF(COUNTIF(I$2:I6704,I6704)=1,COUNTIF($I:$I,I6704),""),"")</f>
        <v/>
      </c>
      <c r="P6704" s="38" t="str">
        <f aca="false">IF(G6704=1,IF(COUNTIFS(C$2:C6704,C6704,G$2:G6704,1)=1,COUNTIFS($C:$C,C6704,$G:$G,1)+ROW()/10000000,""),"")</f>
        <v/>
      </c>
      <c r="Q6704" s="0" t="str">
        <f aca="false">IF(K6704=1,IF(COUNTIFS(C$2:C6704,C6704,K$2:K6704,1)=1,1,0),"")</f>
        <v/>
      </c>
      <c r="R6704" s="0" t="str">
        <f aca="false">IF(M6704=1,IF(COUNTIFS(C$2:C6704,C6704,M$2:M6704,1)=1,1,0),"")</f>
        <v/>
      </c>
      <c r="S6704" s="0" t="str">
        <f aca="false">IF(L6704=1,IF(COUNTIFS(C$2:C6704,C6704,L$2:L6704,1)=1,1,0),"")</f>
        <v/>
      </c>
      <c r="T6704" s="38" t="str">
        <f aca="false">IF(N6704="","",N6704+ROW()/10000000)</f>
        <v/>
      </c>
      <c r="U6704" s="0" t="str">
        <f aca="false">IF(G6704=1,IF(B6704="",1,0),"")</f>
        <v/>
      </c>
    </row>
    <row r="6705" customFormat="false" ht="15" hidden="false" customHeight="false" outlineLevel="0" collapsed="false">
      <c r="A6705" s="35"/>
      <c r="B6705" s="35"/>
      <c r="G6705" s="0" t="str">
        <f aca="false">IF(A6705="","",IF(AND(A6705&gt;=Debut,A6705&lt;Fin),1,0))</f>
        <v/>
      </c>
      <c r="H6705" s="0" t="str">
        <f aca="false">IF(G6705=1,INT(ROUND((A6705-Debut)*86400,0)/600),"")</f>
        <v/>
      </c>
      <c r="I6705" s="0" t="str">
        <f aca="false">IF(G6705=1,INT(ROUND((A6705-Debut)*86400,0)/3600),"")</f>
        <v/>
      </c>
      <c r="J6705" s="0" t="str">
        <f aca="false">IF(OR(A6705="",B6705=""),"",ROUND((B6705-A6705)*86400,0))</f>
        <v/>
      </c>
      <c r="K6705" s="37" t="str">
        <f aca="false">IF(G6705=1,IF(COUNTIFS($C:$C,C6705,$G:$G,1,$A:$A,"&gt;="&amp;(A6705-FenetreInterm/86400),$A:$A,"&lt;="&amp;A6705)&gt;=NbInterm,1,0),"")</f>
        <v/>
      </c>
      <c r="L6705" s="37" t="str">
        <f aca="false">IF(G6705=1,IF(B6705="",0,IF(J6705&lt;SeuilFugitive,1,0)),"")</f>
        <v/>
      </c>
      <c r="M6705" s="37" t="str">
        <f aca="false">IF(G6705=1,IF(B6705="",IF((Fin-A6705)*24&gt;SeuilFigee,1,0),IF(J6705&gt;SeuilFigee*3600,1,0)),"")</f>
        <v/>
      </c>
      <c r="N6705" s="0" t="str">
        <f aca="false">IF(G6705=1,IF(COUNTIF(H$2:H6705,H6705)=1,COUNTIF($H:$H,H6705),""),"")</f>
        <v/>
      </c>
      <c r="O6705" s="0" t="str">
        <f aca="false">IF(G6705=1,IF(COUNTIF(I$2:I6705,I6705)=1,COUNTIF($I:$I,I6705),""),"")</f>
        <v/>
      </c>
      <c r="P6705" s="38" t="str">
        <f aca="false">IF(G6705=1,IF(COUNTIFS(C$2:C6705,C6705,G$2:G6705,1)=1,COUNTIFS($C:$C,C6705,$G:$G,1)+ROW()/10000000,""),"")</f>
        <v/>
      </c>
      <c r="Q6705" s="0" t="str">
        <f aca="false">IF(K6705=1,IF(COUNTIFS(C$2:C6705,C6705,K$2:K6705,1)=1,1,0),"")</f>
        <v/>
      </c>
      <c r="R6705" s="0" t="str">
        <f aca="false">IF(M6705=1,IF(COUNTIFS(C$2:C6705,C6705,M$2:M6705,1)=1,1,0),"")</f>
        <v/>
      </c>
      <c r="S6705" s="0" t="str">
        <f aca="false">IF(L6705=1,IF(COUNTIFS(C$2:C6705,C6705,L$2:L6705,1)=1,1,0),"")</f>
        <v/>
      </c>
      <c r="T6705" s="38" t="str">
        <f aca="false">IF(N6705="","",N6705+ROW()/10000000)</f>
        <v/>
      </c>
      <c r="U6705" s="0" t="str">
        <f aca="false">IF(G6705=1,IF(B6705="",1,0),"")</f>
        <v/>
      </c>
    </row>
    <row r="6706" customFormat="false" ht="15" hidden="false" customHeight="false" outlineLevel="0" collapsed="false">
      <c r="A6706" s="35"/>
      <c r="B6706" s="35"/>
      <c r="G6706" s="0" t="str">
        <f aca="false">IF(A6706="","",IF(AND(A6706&gt;=Debut,A6706&lt;Fin),1,0))</f>
        <v/>
      </c>
      <c r="H6706" s="0" t="str">
        <f aca="false">IF(G6706=1,INT(ROUND((A6706-Debut)*86400,0)/600),"")</f>
        <v/>
      </c>
      <c r="I6706" s="0" t="str">
        <f aca="false">IF(G6706=1,INT(ROUND((A6706-Debut)*86400,0)/3600),"")</f>
        <v/>
      </c>
      <c r="J6706" s="0" t="str">
        <f aca="false">IF(OR(A6706="",B6706=""),"",ROUND((B6706-A6706)*86400,0))</f>
        <v/>
      </c>
      <c r="K6706" s="37" t="str">
        <f aca="false">IF(G6706=1,IF(COUNTIFS($C:$C,C6706,$G:$G,1,$A:$A,"&gt;="&amp;(A6706-FenetreInterm/86400),$A:$A,"&lt;="&amp;A6706)&gt;=NbInterm,1,0),"")</f>
        <v/>
      </c>
      <c r="L6706" s="37" t="str">
        <f aca="false">IF(G6706=1,IF(B6706="",0,IF(J6706&lt;SeuilFugitive,1,0)),"")</f>
        <v/>
      </c>
      <c r="M6706" s="37" t="str">
        <f aca="false">IF(G6706=1,IF(B6706="",IF((Fin-A6706)*24&gt;SeuilFigee,1,0),IF(J6706&gt;SeuilFigee*3600,1,0)),"")</f>
        <v/>
      </c>
      <c r="N6706" s="0" t="str">
        <f aca="false">IF(G6706=1,IF(COUNTIF(H$2:H6706,H6706)=1,COUNTIF($H:$H,H6706),""),"")</f>
        <v/>
      </c>
      <c r="O6706" s="0" t="str">
        <f aca="false">IF(G6706=1,IF(COUNTIF(I$2:I6706,I6706)=1,COUNTIF($I:$I,I6706),""),"")</f>
        <v/>
      </c>
      <c r="P6706" s="38" t="str">
        <f aca="false">IF(G6706=1,IF(COUNTIFS(C$2:C6706,C6706,G$2:G6706,1)=1,COUNTIFS($C:$C,C6706,$G:$G,1)+ROW()/10000000,""),"")</f>
        <v/>
      </c>
      <c r="Q6706" s="0" t="str">
        <f aca="false">IF(K6706=1,IF(COUNTIFS(C$2:C6706,C6706,K$2:K6706,1)=1,1,0),"")</f>
        <v/>
      </c>
      <c r="R6706" s="0" t="str">
        <f aca="false">IF(M6706=1,IF(COUNTIFS(C$2:C6706,C6706,M$2:M6706,1)=1,1,0),"")</f>
        <v/>
      </c>
      <c r="S6706" s="0" t="str">
        <f aca="false">IF(L6706=1,IF(COUNTIFS(C$2:C6706,C6706,L$2:L6706,1)=1,1,0),"")</f>
        <v/>
      </c>
      <c r="T6706" s="38" t="str">
        <f aca="false">IF(N6706="","",N6706+ROW()/10000000)</f>
        <v/>
      </c>
      <c r="U6706" s="0" t="str">
        <f aca="false">IF(G6706=1,IF(B6706="",1,0),"")</f>
        <v/>
      </c>
    </row>
    <row r="6707" customFormat="false" ht="15" hidden="false" customHeight="false" outlineLevel="0" collapsed="false">
      <c r="A6707" s="35"/>
      <c r="B6707" s="35"/>
      <c r="G6707" s="0" t="str">
        <f aca="false">IF(A6707="","",IF(AND(A6707&gt;=Debut,A6707&lt;Fin),1,0))</f>
        <v/>
      </c>
      <c r="H6707" s="0" t="str">
        <f aca="false">IF(G6707=1,INT(ROUND((A6707-Debut)*86400,0)/600),"")</f>
        <v/>
      </c>
      <c r="I6707" s="0" t="str">
        <f aca="false">IF(G6707=1,INT(ROUND((A6707-Debut)*86400,0)/3600),"")</f>
        <v/>
      </c>
      <c r="J6707" s="0" t="str">
        <f aca="false">IF(OR(A6707="",B6707=""),"",ROUND((B6707-A6707)*86400,0))</f>
        <v/>
      </c>
      <c r="K6707" s="37" t="str">
        <f aca="false">IF(G6707=1,IF(COUNTIFS($C:$C,C6707,$G:$G,1,$A:$A,"&gt;="&amp;(A6707-FenetreInterm/86400),$A:$A,"&lt;="&amp;A6707)&gt;=NbInterm,1,0),"")</f>
        <v/>
      </c>
      <c r="L6707" s="37" t="str">
        <f aca="false">IF(G6707=1,IF(B6707="",0,IF(J6707&lt;SeuilFugitive,1,0)),"")</f>
        <v/>
      </c>
      <c r="M6707" s="37" t="str">
        <f aca="false">IF(G6707=1,IF(B6707="",IF((Fin-A6707)*24&gt;SeuilFigee,1,0),IF(J6707&gt;SeuilFigee*3600,1,0)),"")</f>
        <v/>
      </c>
      <c r="N6707" s="0" t="str">
        <f aca="false">IF(G6707=1,IF(COUNTIF(H$2:H6707,H6707)=1,COUNTIF($H:$H,H6707),""),"")</f>
        <v/>
      </c>
      <c r="O6707" s="0" t="str">
        <f aca="false">IF(G6707=1,IF(COUNTIF(I$2:I6707,I6707)=1,COUNTIF($I:$I,I6707),""),"")</f>
        <v/>
      </c>
      <c r="P6707" s="38" t="str">
        <f aca="false">IF(G6707=1,IF(COUNTIFS(C$2:C6707,C6707,G$2:G6707,1)=1,COUNTIFS($C:$C,C6707,$G:$G,1)+ROW()/10000000,""),"")</f>
        <v/>
      </c>
      <c r="Q6707" s="0" t="str">
        <f aca="false">IF(K6707=1,IF(COUNTIFS(C$2:C6707,C6707,K$2:K6707,1)=1,1,0),"")</f>
        <v/>
      </c>
      <c r="R6707" s="0" t="str">
        <f aca="false">IF(M6707=1,IF(COUNTIFS(C$2:C6707,C6707,M$2:M6707,1)=1,1,0),"")</f>
        <v/>
      </c>
      <c r="S6707" s="0" t="str">
        <f aca="false">IF(L6707=1,IF(COUNTIFS(C$2:C6707,C6707,L$2:L6707,1)=1,1,0),"")</f>
        <v/>
      </c>
      <c r="T6707" s="38" t="str">
        <f aca="false">IF(N6707="","",N6707+ROW()/10000000)</f>
        <v/>
      </c>
      <c r="U6707" s="0" t="str">
        <f aca="false">IF(G6707=1,IF(B6707="",1,0),"")</f>
        <v/>
      </c>
    </row>
    <row r="6708" customFormat="false" ht="15" hidden="false" customHeight="false" outlineLevel="0" collapsed="false">
      <c r="A6708" s="35"/>
      <c r="B6708" s="35"/>
      <c r="G6708" s="0" t="str">
        <f aca="false">IF(A6708="","",IF(AND(A6708&gt;=Debut,A6708&lt;Fin),1,0))</f>
        <v/>
      </c>
      <c r="H6708" s="0" t="str">
        <f aca="false">IF(G6708=1,INT(ROUND((A6708-Debut)*86400,0)/600),"")</f>
        <v/>
      </c>
      <c r="I6708" s="0" t="str">
        <f aca="false">IF(G6708=1,INT(ROUND((A6708-Debut)*86400,0)/3600),"")</f>
        <v/>
      </c>
      <c r="J6708" s="0" t="str">
        <f aca="false">IF(OR(A6708="",B6708=""),"",ROUND((B6708-A6708)*86400,0))</f>
        <v/>
      </c>
      <c r="K6708" s="37" t="str">
        <f aca="false">IF(G6708=1,IF(COUNTIFS($C:$C,C6708,$G:$G,1,$A:$A,"&gt;="&amp;(A6708-FenetreInterm/86400),$A:$A,"&lt;="&amp;A6708)&gt;=NbInterm,1,0),"")</f>
        <v/>
      </c>
      <c r="L6708" s="37" t="str">
        <f aca="false">IF(G6708=1,IF(B6708="",0,IF(J6708&lt;SeuilFugitive,1,0)),"")</f>
        <v/>
      </c>
      <c r="M6708" s="37" t="str">
        <f aca="false">IF(G6708=1,IF(B6708="",IF((Fin-A6708)*24&gt;SeuilFigee,1,0),IF(J6708&gt;SeuilFigee*3600,1,0)),"")</f>
        <v/>
      </c>
      <c r="N6708" s="0" t="str">
        <f aca="false">IF(G6708=1,IF(COUNTIF(H$2:H6708,H6708)=1,COUNTIF($H:$H,H6708),""),"")</f>
        <v/>
      </c>
      <c r="O6708" s="0" t="str">
        <f aca="false">IF(G6708=1,IF(COUNTIF(I$2:I6708,I6708)=1,COUNTIF($I:$I,I6708),""),"")</f>
        <v/>
      </c>
      <c r="P6708" s="38" t="str">
        <f aca="false">IF(G6708=1,IF(COUNTIFS(C$2:C6708,C6708,G$2:G6708,1)=1,COUNTIFS($C:$C,C6708,$G:$G,1)+ROW()/10000000,""),"")</f>
        <v/>
      </c>
      <c r="Q6708" s="0" t="str">
        <f aca="false">IF(K6708=1,IF(COUNTIFS(C$2:C6708,C6708,K$2:K6708,1)=1,1,0),"")</f>
        <v/>
      </c>
      <c r="R6708" s="0" t="str">
        <f aca="false">IF(M6708=1,IF(COUNTIFS(C$2:C6708,C6708,M$2:M6708,1)=1,1,0),"")</f>
        <v/>
      </c>
      <c r="S6708" s="0" t="str">
        <f aca="false">IF(L6708=1,IF(COUNTIFS(C$2:C6708,C6708,L$2:L6708,1)=1,1,0),"")</f>
        <v/>
      </c>
      <c r="T6708" s="38" t="str">
        <f aca="false">IF(N6708="","",N6708+ROW()/10000000)</f>
        <v/>
      </c>
      <c r="U6708" s="0" t="str">
        <f aca="false">IF(G6708=1,IF(B6708="",1,0),"")</f>
        <v/>
      </c>
    </row>
    <row r="6709" customFormat="false" ht="15" hidden="false" customHeight="false" outlineLevel="0" collapsed="false">
      <c r="A6709" s="35"/>
      <c r="B6709" s="35"/>
      <c r="G6709" s="0" t="str">
        <f aca="false">IF(A6709="","",IF(AND(A6709&gt;=Debut,A6709&lt;Fin),1,0))</f>
        <v/>
      </c>
      <c r="H6709" s="0" t="str">
        <f aca="false">IF(G6709=1,INT(ROUND((A6709-Debut)*86400,0)/600),"")</f>
        <v/>
      </c>
      <c r="I6709" s="0" t="str">
        <f aca="false">IF(G6709=1,INT(ROUND((A6709-Debut)*86400,0)/3600),"")</f>
        <v/>
      </c>
      <c r="J6709" s="0" t="str">
        <f aca="false">IF(OR(A6709="",B6709=""),"",ROUND((B6709-A6709)*86400,0))</f>
        <v/>
      </c>
      <c r="K6709" s="37" t="str">
        <f aca="false">IF(G6709=1,IF(COUNTIFS($C:$C,C6709,$G:$G,1,$A:$A,"&gt;="&amp;(A6709-FenetreInterm/86400),$A:$A,"&lt;="&amp;A6709)&gt;=NbInterm,1,0),"")</f>
        <v/>
      </c>
      <c r="L6709" s="37" t="str">
        <f aca="false">IF(G6709=1,IF(B6709="",0,IF(J6709&lt;SeuilFugitive,1,0)),"")</f>
        <v/>
      </c>
      <c r="M6709" s="37" t="str">
        <f aca="false">IF(G6709=1,IF(B6709="",IF((Fin-A6709)*24&gt;SeuilFigee,1,0),IF(J6709&gt;SeuilFigee*3600,1,0)),"")</f>
        <v/>
      </c>
      <c r="N6709" s="0" t="str">
        <f aca="false">IF(G6709=1,IF(COUNTIF(H$2:H6709,H6709)=1,COUNTIF($H:$H,H6709),""),"")</f>
        <v/>
      </c>
      <c r="O6709" s="0" t="str">
        <f aca="false">IF(G6709=1,IF(COUNTIF(I$2:I6709,I6709)=1,COUNTIF($I:$I,I6709),""),"")</f>
        <v/>
      </c>
      <c r="P6709" s="38" t="str">
        <f aca="false">IF(G6709=1,IF(COUNTIFS(C$2:C6709,C6709,G$2:G6709,1)=1,COUNTIFS($C:$C,C6709,$G:$G,1)+ROW()/10000000,""),"")</f>
        <v/>
      </c>
      <c r="Q6709" s="0" t="str">
        <f aca="false">IF(K6709=1,IF(COUNTIFS(C$2:C6709,C6709,K$2:K6709,1)=1,1,0),"")</f>
        <v/>
      </c>
      <c r="R6709" s="0" t="str">
        <f aca="false">IF(M6709=1,IF(COUNTIFS(C$2:C6709,C6709,M$2:M6709,1)=1,1,0),"")</f>
        <v/>
      </c>
      <c r="S6709" s="0" t="str">
        <f aca="false">IF(L6709=1,IF(COUNTIFS(C$2:C6709,C6709,L$2:L6709,1)=1,1,0),"")</f>
        <v/>
      </c>
      <c r="T6709" s="38" t="str">
        <f aca="false">IF(N6709="","",N6709+ROW()/10000000)</f>
        <v/>
      </c>
      <c r="U6709" s="0" t="str">
        <f aca="false">IF(G6709=1,IF(B6709="",1,0),"")</f>
        <v/>
      </c>
    </row>
    <row r="6710" customFormat="false" ht="15" hidden="false" customHeight="false" outlineLevel="0" collapsed="false">
      <c r="A6710" s="35"/>
      <c r="B6710" s="35"/>
      <c r="G6710" s="0" t="str">
        <f aca="false">IF(A6710="","",IF(AND(A6710&gt;=Debut,A6710&lt;Fin),1,0))</f>
        <v/>
      </c>
      <c r="H6710" s="0" t="str">
        <f aca="false">IF(G6710=1,INT(ROUND((A6710-Debut)*86400,0)/600),"")</f>
        <v/>
      </c>
      <c r="I6710" s="0" t="str">
        <f aca="false">IF(G6710=1,INT(ROUND((A6710-Debut)*86400,0)/3600),"")</f>
        <v/>
      </c>
      <c r="J6710" s="0" t="str">
        <f aca="false">IF(OR(A6710="",B6710=""),"",ROUND((B6710-A6710)*86400,0))</f>
        <v/>
      </c>
      <c r="K6710" s="37" t="str">
        <f aca="false">IF(G6710=1,IF(COUNTIFS($C:$C,C6710,$G:$G,1,$A:$A,"&gt;="&amp;(A6710-FenetreInterm/86400),$A:$A,"&lt;="&amp;A6710)&gt;=NbInterm,1,0),"")</f>
        <v/>
      </c>
      <c r="L6710" s="37" t="str">
        <f aca="false">IF(G6710=1,IF(B6710="",0,IF(J6710&lt;SeuilFugitive,1,0)),"")</f>
        <v/>
      </c>
      <c r="M6710" s="37" t="str">
        <f aca="false">IF(G6710=1,IF(B6710="",IF((Fin-A6710)*24&gt;SeuilFigee,1,0),IF(J6710&gt;SeuilFigee*3600,1,0)),"")</f>
        <v/>
      </c>
      <c r="N6710" s="0" t="str">
        <f aca="false">IF(G6710=1,IF(COUNTIF(H$2:H6710,H6710)=1,COUNTIF($H:$H,H6710),""),"")</f>
        <v/>
      </c>
      <c r="O6710" s="0" t="str">
        <f aca="false">IF(G6710=1,IF(COUNTIF(I$2:I6710,I6710)=1,COUNTIF($I:$I,I6710),""),"")</f>
        <v/>
      </c>
      <c r="P6710" s="38" t="str">
        <f aca="false">IF(G6710=1,IF(COUNTIFS(C$2:C6710,C6710,G$2:G6710,1)=1,COUNTIFS($C:$C,C6710,$G:$G,1)+ROW()/10000000,""),"")</f>
        <v/>
      </c>
      <c r="Q6710" s="0" t="str">
        <f aca="false">IF(K6710=1,IF(COUNTIFS(C$2:C6710,C6710,K$2:K6710,1)=1,1,0),"")</f>
        <v/>
      </c>
      <c r="R6710" s="0" t="str">
        <f aca="false">IF(M6710=1,IF(COUNTIFS(C$2:C6710,C6710,M$2:M6710,1)=1,1,0),"")</f>
        <v/>
      </c>
      <c r="S6710" s="0" t="str">
        <f aca="false">IF(L6710=1,IF(COUNTIFS(C$2:C6710,C6710,L$2:L6710,1)=1,1,0),"")</f>
        <v/>
      </c>
      <c r="T6710" s="38" t="str">
        <f aca="false">IF(N6710="","",N6710+ROW()/10000000)</f>
        <v/>
      </c>
      <c r="U6710" s="0" t="str">
        <f aca="false">IF(G6710=1,IF(B6710="",1,0),"")</f>
        <v/>
      </c>
    </row>
    <row r="6711" customFormat="false" ht="15" hidden="false" customHeight="false" outlineLevel="0" collapsed="false">
      <c r="A6711" s="35"/>
      <c r="B6711" s="35"/>
      <c r="G6711" s="0" t="str">
        <f aca="false">IF(A6711="","",IF(AND(A6711&gt;=Debut,A6711&lt;Fin),1,0))</f>
        <v/>
      </c>
      <c r="H6711" s="0" t="str">
        <f aca="false">IF(G6711=1,INT(ROUND((A6711-Debut)*86400,0)/600),"")</f>
        <v/>
      </c>
      <c r="I6711" s="0" t="str">
        <f aca="false">IF(G6711=1,INT(ROUND((A6711-Debut)*86400,0)/3600),"")</f>
        <v/>
      </c>
      <c r="J6711" s="0" t="str">
        <f aca="false">IF(OR(A6711="",B6711=""),"",ROUND((B6711-A6711)*86400,0))</f>
        <v/>
      </c>
      <c r="K6711" s="37" t="str">
        <f aca="false">IF(G6711=1,IF(COUNTIFS($C:$C,C6711,$G:$G,1,$A:$A,"&gt;="&amp;(A6711-FenetreInterm/86400),$A:$A,"&lt;="&amp;A6711)&gt;=NbInterm,1,0),"")</f>
        <v/>
      </c>
      <c r="L6711" s="37" t="str">
        <f aca="false">IF(G6711=1,IF(B6711="",0,IF(J6711&lt;SeuilFugitive,1,0)),"")</f>
        <v/>
      </c>
      <c r="M6711" s="37" t="str">
        <f aca="false">IF(G6711=1,IF(B6711="",IF((Fin-A6711)*24&gt;SeuilFigee,1,0),IF(J6711&gt;SeuilFigee*3600,1,0)),"")</f>
        <v/>
      </c>
      <c r="N6711" s="0" t="str">
        <f aca="false">IF(G6711=1,IF(COUNTIF(H$2:H6711,H6711)=1,COUNTIF($H:$H,H6711),""),"")</f>
        <v/>
      </c>
      <c r="O6711" s="0" t="str">
        <f aca="false">IF(G6711=1,IF(COUNTIF(I$2:I6711,I6711)=1,COUNTIF($I:$I,I6711),""),"")</f>
        <v/>
      </c>
      <c r="P6711" s="38" t="str">
        <f aca="false">IF(G6711=1,IF(COUNTIFS(C$2:C6711,C6711,G$2:G6711,1)=1,COUNTIFS($C:$C,C6711,$G:$G,1)+ROW()/10000000,""),"")</f>
        <v/>
      </c>
      <c r="Q6711" s="0" t="str">
        <f aca="false">IF(K6711=1,IF(COUNTIFS(C$2:C6711,C6711,K$2:K6711,1)=1,1,0),"")</f>
        <v/>
      </c>
      <c r="R6711" s="0" t="str">
        <f aca="false">IF(M6711=1,IF(COUNTIFS(C$2:C6711,C6711,M$2:M6711,1)=1,1,0),"")</f>
        <v/>
      </c>
      <c r="S6711" s="0" t="str">
        <f aca="false">IF(L6711=1,IF(COUNTIFS(C$2:C6711,C6711,L$2:L6711,1)=1,1,0),"")</f>
        <v/>
      </c>
      <c r="T6711" s="38" t="str">
        <f aca="false">IF(N6711="","",N6711+ROW()/10000000)</f>
        <v/>
      </c>
      <c r="U6711" s="0" t="str">
        <f aca="false">IF(G6711=1,IF(B6711="",1,0),"")</f>
        <v/>
      </c>
    </row>
    <row r="6712" customFormat="false" ht="15" hidden="false" customHeight="false" outlineLevel="0" collapsed="false">
      <c r="A6712" s="35"/>
      <c r="B6712" s="35"/>
      <c r="G6712" s="0" t="str">
        <f aca="false">IF(A6712="","",IF(AND(A6712&gt;=Debut,A6712&lt;Fin),1,0))</f>
        <v/>
      </c>
      <c r="H6712" s="0" t="str">
        <f aca="false">IF(G6712=1,INT(ROUND((A6712-Debut)*86400,0)/600),"")</f>
        <v/>
      </c>
      <c r="I6712" s="0" t="str">
        <f aca="false">IF(G6712=1,INT(ROUND((A6712-Debut)*86400,0)/3600),"")</f>
        <v/>
      </c>
      <c r="J6712" s="0" t="str">
        <f aca="false">IF(OR(A6712="",B6712=""),"",ROUND((B6712-A6712)*86400,0))</f>
        <v/>
      </c>
      <c r="K6712" s="37" t="str">
        <f aca="false">IF(G6712=1,IF(COUNTIFS($C:$C,C6712,$G:$G,1,$A:$A,"&gt;="&amp;(A6712-FenetreInterm/86400),$A:$A,"&lt;="&amp;A6712)&gt;=NbInterm,1,0),"")</f>
        <v/>
      </c>
      <c r="L6712" s="37" t="str">
        <f aca="false">IF(G6712=1,IF(B6712="",0,IF(J6712&lt;SeuilFugitive,1,0)),"")</f>
        <v/>
      </c>
      <c r="M6712" s="37" t="str">
        <f aca="false">IF(G6712=1,IF(B6712="",IF((Fin-A6712)*24&gt;SeuilFigee,1,0),IF(J6712&gt;SeuilFigee*3600,1,0)),"")</f>
        <v/>
      </c>
      <c r="N6712" s="0" t="str">
        <f aca="false">IF(G6712=1,IF(COUNTIF(H$2:H6712,H6712)=1,COUNTIF($H:$H,H6712),""),"")</f>
        <v/>
      </c>
      <c r="O6712" s="0" t="str">
        <f aca="false">IF(G6712=1,IF(COUNTIF(I$2:I6712,I6712)=1,COUNTIF($I:$I,I6712),""),"")</f>
        <v/>
      </c>
      <c r="P6712" s="38" t="str">
        <f aca="false">IF(G6712=1,IF(COUNTIFS(C$2:C6712,C6712,G$2:G6712,1)=1,COUNTIFS($C:$C,C6712,$G:$G,1)+ROW()/10000000,""),"")</f>
        <v/>
      </c>
      <c r="Q6712" s="0" t="str">
        <f aca="false">IF(K6712=1,IF(COUNTIFS(C$2:C6712,C6712,K$2:K6712,1)=1,1,0),"")</f>
        <v/>
      </c>
      <c r="R6712" s="0" t="str">
        <f aca="false">IF(M6712=1,IF(COUNTIFS(C$2:C6712,C6712,M$2:M6712,1)=1,1,0),"")</f>
        <v/>
      </c>
      <c r="S6712" s="0" t="str">
        <f aca="false">IF(L6712=1,IF(COUNTIFS(C$2:C6712,C6712,L$2:L6712,1)=1,1,0),"")</f>
        <v/>
      </c>
      <c r="T6712" s="38" t="str">
        <f aca="false">IF(N6712="","",N6712+ROW()/10000000)</f>
        <v/>
      </c>
      <c r="U6712" s="0" t="str">
        <f aca="false">IF(G6712=1,IF(B6712="",1,0),"")</f>
        <v/>
      </c>
    </row>
    <row r="6713" customFormat="false" ht="15" hidden="false" customHeight="false" outlineLevel="0" collapsed="false">
      <c r="A6713" s="35"/>
      <c r="B6713" s="35"/>
      <c r="G6713" s="0" t="str">
        <f aca="false">IF(A6713="","",IF(AND(A6713&gt;=Debut,A6713&lt;Fin),1,0))</f>
        <v/>
      </c>
      <c r="H6713" s="0" t="str">
        <f aca="false">IF(G6713=1,INT(ROUND((A6713-Debut)*86400,0)/600),"")</f>
        <v/>
      </c>
      <c r="I6713" s="0" t="str">
        <f aca="false">IF(G6713=1,INT(ROUND((A6713-Debut)*86400,0)/3600),"")</f>
        <v/>
      </c>
      <c r="J6713" s="0" t="str">
        <f aca="false">IF(OR(A6713="",B6713=""),"",ROUND((B6713-A6713)*86400,0))</f>
        <v/>
      </c>
      <c r="K6713" s="37" t="str">
        <f aca="false">IF(G6713=1,IF(COUNTIFS($C:$C,C6713,$G:$G,1,$A:$A,"&gt;="&amp;(A6713-FenetreInterm/86400),$A:$A,"&lt;="&amp;A6713)&gt;=NbInterm,1,0),"")</f>
        <v/>
      </c>
      <c r="L6713" s="37" t="str">
        <f aca="false">IF(G6713=1,IF(B6713="",0,IF(J6713&lt;SeuilFugitive,1,0)),"")</f>
        <v/>
      </c>
      <c r="M6713" s="37" t="str">
        <f aca="false">IF(G6713=1,IF(B6713="",IF((Fin-A6713)*24&gt;SeuilFigee,1,0),IF(J6713&gt;SeuilFigee*3600,1,0)),"")</f>
        <v/>
      </c>
      <c r="N6713" s="0" t="str">
        <f aca="false">IF(G6713=1,IF(COUNTIF(H$2:H6713,H6713)=1,COUNTIF($H:$H,H6713),""),"")</f>
        <v/>
      </c>
      <c r="O6713" s="0" t="str">
        <f aca="false">IF(G6713=1,IF(COUNTIF(I$2:I6713,I6713)=1,COUNTIF($I:$I,I6713),""),"")</f>
        <v/>
      </c>
      <c r="P6713" s="38" t="str">
        <f aca="false">IF(G6713=1,IF(COUNTIFS(C$2:C6713,C6713,G$2:G6713,1)=1,COUNTIFS($C:$C,C6713,$G:$G,1)+ROW()/10000000,""),"")</f>
        <v/>
      </c>
      <c r="Q6713" s="0" t="str">
        <f aca="false">IF(K6713=1,IF(COUNTIFS(C$2:C6713,C6713,K$2:K6713,1)=1,1,0),"")</f>
        <v/>
      </c>
      <c r="R6713" s="0" t="str">
        <f aca="false">IF(M6713=1,IF(COUNTIFS(C$2:C6713,C6713,M$2:M6713,1)=1,1,0),"")</f>
        <v/>
      </c>
      <c r="S6713" s="0" t="str">
        <f aca="false">IF(L6713=1,IF(COUNTIFS(C$2:C6713,C6713,L$2:L6713,1)=1,1,0),"")</f>
        <v/>
      </c>
      <c r="T6713" s="38" t="str">
        <f aca="false">IF(N6713="","",N6713+ROW()/10000000)</f>
        <v/>
      </c>
      <c r="U6713" s="0" t="str">
        <f aca="false">IF(G6713=1,IF(B6713="",1,0),"")</f>
        <v/>
      </c>
    </row>
    <row r="6714" customFormat="false" ht="15" hidden="false" customHeight="false" outlineLevel="0" collapsed="false">
      <c r="A6714" s="35"/>
      <c r="B6714" s="35"/>
      <c r="G6714" s="0" t="str">
        <f aca="false">IF(A6714="","",IF(AND(A6714&gt;=Debut,A6714&lt;Fin),1,0))</f>
        <v/>
      </c>
      <c r="H6714" s="0" t="str">
        <f aca="false">IF(G6714=1,INT(ROUND((A6714-Debut)*86400,0)/600),"")</f>
        <v/>
      </c>
      <c r="I6714" s="0" t="str">
        <f aca="false">IF(G6714=1,INT(ROUND((A6714-Debut)*86400,0)/3600),"")</f>
        <v/>
      </c>
      <c r="J6714" s="0" t="str">
        <f aca="false">IF(OR(A6714="",B6714=""),"",ROUND((B6714-A6714)*86400,0))</f>
        <v/>
      </c>
      <c r="K6714" s="37" t="str">
        <f aca="false">IF(G6714=1,IF(COUNTIFS($C:$C,C6714,$G:$G,1,$A:$A,"&gt;="&amp;(A6714-FenetreInterm/86400),$A:$A,"&lt;="&amp;A6714)&gt;=NbInterm,1,0),"")</f>
        <v/>
      </c>
      <c r="L6714" s="37" t="str">
        <f aca="false">IF(G6714=1,IF(B6714="",0,IF(J6714&lt;SeuilFugitive,1,0)),"")</f>
        <v/>
      </c>
      <c r="M6714" s="37" t="str">
        <f aca="false">IF(G6714=1,IF(B6714="",IF((Fin-A6714)*24&gt;SeuilFigee,1,0),IF(J6714&gt;SeuilFigee*3600,1,0)),"")</f>
        <v/>
      </c>
      <c r="N6714" s="0" t="str">
        <f aca="false">IF(G6714=1,IF(COUNTIF(H$2:H6714,H6714)=1,COUNTIF($H:$H,H6714),""),"")</f>
        <v/>
      </c>
      <c r="O6714" s="0" t="str">
        <f aca="false">IF(G6714=1,IF(COUNTIF(I$2:I6714,I6714)=1,COUNTIF($I:$I,I6714),""),"")</f>
        <v/>
      </c>
      <c r="P6714" s="38" t="str">
        <f aca="false">IF(G6714=1,IF(COUNTIFS(C$2:C6714,C6714,G$2:G6714,1)=1,COUNTIFS($C:$C,C6714,$G:$G,1)+ROW()/10000000,""),"")</f>
        <v/>
      </c>
      <c r="Q6714" s="0" t="str">
        <f aca="false">IF(K6714=1,IF(COUNTIFS(C$2:C6714,C6714,K$2:K6714,1)=1,1,0),"")</f>
        <v/>
      </c>
      <c r="R6714" s="0" t="str">
        <f aca="false">IF(M6714=1,IF(COUNTIFS(C$2:C6714,C6714,M$2:M6714,1)=1,1,0),"")</f>
        <v/>
      </c>
      <c r="S6714" s="0" t="str">
        <f aca="false">IF(L6714=1,IF(COUNTIFS(C$2:C6714,C6714,L$2:L6714,1)=1,1,0),"")</f>
        <v/>
      </c>
      <c r="T6714" s="38" t="str">
        <f aca="false">IF(N6714="","",N6714+ROW()/10000000)</f>
        <v/>
      </c>
      <c r="U6714" s="0" t="str">
        <f aca="false">IF(G6714=1,IF(B6714="",1,0),"")</f>
        <v/>
      </c>
    </row>
    <row r="6715" customFormat="false" ht="15" hidden="false" customHeight="false" outlineLevel="0" collapsed="false">
      <c r="A6715" s="35"/>
      <c r="B6715" s="35"/>
      <c r="G6715" s="0" t="str">
        <f aca="false">IF(A6715="","",IF(AND(A6715&gt;=Debut,A6715&lt;Fin),1,0))</f>
        <v/>
      </c>
      <c r="H6715" s="0" t="str">
        <f aca="false">IF(G6715=1,INT(ROUND((A6715-Debut)*86400,0)/600),"")</f>
        <v/>
      </c>
      <c r="I6715" s="0" t="str">
        <f aca="false">IF(G6715=1,INT(ROUND((A6715-Debut)*86400,0)/3600),"")</f>
        <v/>
      </c>
      <c r="J6715" s="0" t="str">
        <f aca="false">IF(OR(A6715="",B6715=""),"",ROUND((B6715-A6715)*86400,0))</f>
        <v/>
      </c>
      <c r="K6715" s="37" t="str">
        <f aca="false">IF(G6715=1,IF(COUNTIFS($C:$C,C6715,$G:$G,1,$A:$A,"&gt;="&amp;(A6715-FenetreInterm/86400),$A:$A,"&lt;="&amp;A6715)&gt;=NbInterm,1,0),"")</f>
        <v/>
      </c>
      <c r="L6715" s="37" t="str">
        <f aca="false">IF(G6715=1,IF(B6715="",0,IF(J6715&lt;SeuilFugitive,1,0)),"")</f>
        <v/>
      </c>
      <c r="M6715" s="37" t="str">
        <f aca="false">IF(G6715=1,IF(B6715="",IF((Fin-A6715)*24&gt;SeuilFigee,1,0),IF(J6715&gt;SeuilFigee*3600,1,0)),"")</f>
        <v/>
      </c>
      <c r="N6715" s="0" t="str">
        <f aca="false">IF(G6715=1,IF(COUNTIF(H$2:H6715,H6715)=1,COUNTIF($H:$H,H6715),""),"")</f>
        <v/>
      </c>
      <c r="O6715" s="0" t="str">
        <f aca="false">IF(G6715=1,IF(COUNTIF(I$2:I6715,I6715)=1,COUNTIF($I:$I,I6715),""),"")</f>
        <v/>
      </c>
      <c r="P6715" s="38" t="str">
        <f aca="false">IF(G6715=1,IF(COUNTIFS(C$2:C6715,C6715,G$2:G6715,1)=1,COUNTIFS($C:$C,C6715,$G:$G,1)+ROW()/10000000,""),"")</f>
        <v/>
      </c>
      <c r="Q6715" s="0" t="str">
        <f aca="false">IF(K6715=1,IF(COUNTIFS(C$2:C6715,C6715,K$2:K6715,1)=1,1,0),"")</f>
        <v/>
      </c>
      <c r="R6715" s="0" t="str">
        <f aca="false">IF(M6715=1,IF(COUNTIFS(C$2:C6715,C6715,M$2:M6715,1)=1,1,0),"")</f>
        <v/>
      </c>
      <c r="S6715" s="0" t="str">
        <f aca="false">IF(L6715=1,IF(COUNTIFS(C$2:C6715,C6715,L$2:L6715,1)=1,1,0),"")</f>
        <v/>
      </c>
      <c r="T6715" s="38" t="str">
        <f aca="false">IF(N6715="","",N6715+ROW()/10000000)</f>
        <v/>
      </c>
      <c r="U6715" s="0" t="str">
        <f aca="false">IF(G6715=1,IF(B6715="",1,0),"")</f>
        <v/>
      </c>
    </row>
    <row r="6716" customFormat="false" ht="15" hidden="false" customHeight="false" outlineLevel="0" collapsed="false">
      <c r="A6716" s="35"/>
      <c r="B6716" s="35"/>
      <c r="G6716" s="0" t="str">
        <f aca="false">IF(A6716="","",IF(AND(A6716&gt;=Debut,A6716&lt;Fin),1,0))</f>
        <v/>
      </c>
      <c r="H6716" s="0" t="str">
        <f aca="false">IF(G6716=1,INT(ROUND((A6716-Debut)*86400,0)/600),"")</f>
        <v/>
      </c>
      <c r="I6716" s="0" t="str">
        <f aca="false">IF(G6716=1,INT(ROUND((A6716-Debut)*86400,0)/3600),"")</f>
        <v/>
      </c>
      <c r="J6716" s="0" t="str">
        <f aca="false">IF(OR(A6716="",B6716=""),"",ROUND((B6716-A6716)*86400,0))</f>
        <v/>
      </c>
      <c r="K6716" s="37" t="str">
        <f aca="false">IF(G6716=1,IF(COUNTIFS($C:$C,C6716,$G:$G,1,$A:$A,"&gt;="&amp;(A6716-FenetreInterm/86400),$A:$A,"&lt;="&amp;A6716)&gt;=NbInterm,1,0),"")</f>
        <v/>
      </c>
      <c r="L6716" s="37" t="str">
        <f aca="false">IF(G6716=1,IF(B6716="",0,IF(J6716&lt;SeuilFugitive,1,0)),"")</f>
        <v/>
      </c>
      <c r="M6716" s="37" t="str">
        <f aca="false">IF(G6716=1,IF(B6716="",IF((Fin-A6716)*24&gt;SeuilFigee,1,0),IF(J6716&gt;SeuilFigee*3600,1,0)),"")</f>
        <v/>
      </c>
      <c r="N6716" s="0" t="str">
        <f aca="false">IF(G6716=1,IF(COUNTIF(H$2:H6716,H6716)=1,COUNTIF($H:$H,H6716),""),"")</f>
        <v/>
      </c>
      <c r="O6716" s="0" t="str">
        <f aca="false">IF(G6716=1,IF(COUNTIF(I$2:I6716,I6716)=1,COUNTIF($I:$I,I6716),""),"")</f>
        <v/>
      </c>
      <c r="P6716" s="38" t="str">
        <f aca="false">IF(G6716=1,IF(COUNTIFS(C$2:C6716,C6716,G$2:G6716,1)=1,COUNTIFS($C:$C,C6716,$G:$G,1)+ROW()/10000000,""),"")</f>
        <v/>
      </c>
      <c r="Q6716" s="0" t="str">
        <f aca="false">IF(K6716=1,IF(COUNTIFS(C$2:C6716,C6716,K$2:K6716,1)=1,1,0),"")</f>
        <v/>
      </c>
      <c r="R6716" s="0" t="str">
        <f aca="false">IF(M6716=1,IF(COUNTIFS(C$2:C6716,C6716,M$2:M6716,1)=1,1,0),"")</f>
        <v/>
      </c>
      <c r="S6716" s="0" t="str">
        <f aca="false">IF(L6716=1,IF(COUNTIFS(C$2:C6716,C6716,L$2:L6716,1)=1,1,0),"")</f>
        <v/>
      </c>
      <c r="T6716" s="38" t="str">
        <f aca="false">IF(N6716="","",N6716+ROW()/10000000)</f>
        <v/>
      </c>
      <c r="U6716" s="0" t="str">
        <f aca="false">IF(G6716=1,IF(B6716="",1,0),"")</f>
        <v/>
      </c>
    </row>
    <row r="6717" customFormat="false" ht="15" hidden="false" customHeight="false" outlineLevel="0" collapsed="false">
      <c r="A6717" s="35"/>
      <c r="B6717" s="35"/>
      <c r="G6717" s="0" t="str">
        <f aca="false">IF(A6717="","",IF(AND(A6717&gt;=Debut,A6717&lt;Fin),1,0))</f>
        <v/>
      </c>
      <c r="H6717" s="0" t="str">
        <f aca="false">IF(G6717=1,INT(ROUND((A6717-Debut)*86400,0)/600),"")</f>
        <v/>
      </c>
      <c r="I6717" s="0" t="str">
        <f aca="false">IF(G6717=1,INT(ROUND((A6717-Debut)*86400,0)/3600),"")</f>
        <v/>
      </c>
      <c r="J6717" s="0" t="str">
        <f aca="false">IF(OR(A6717="",B6717=""),"",ROUND((B6717-A6717)*86400,0))</f>
        <v/>
      </c>
      <c r="K6717" s="37" t="str">
        <f aca="false">IF(G6717=1,IF(COUNTIFS($C:$C,C6717,$G:$G,1,$A:$A,"&gt;="&amp;(A6717-FenetreInterm/86400),$A:$A,"&lt;="&amp;A6717)&gt;=NbInterm,1,0),"")</f>
        <v/>
      </c>
      <c r="L6717" s="37" t="str">
        <f aca="false">IF(G6717=1,IF(B6717="",0,IF(J6717&lt;SeuilFugitive,1,0)),"")</f>
        <v/>
      </c>
      <c r="M6717" s="37" t="str">
        <f aca="false">IF(G6717=1,IF(B6717="",IF((Fin-A6717)*24&gt;SeuilFigee,1,0),IF(J6717&gt;SeuilFigee*3600,1,0)),"")</f>
        <v/>
      </c>
      <c r="N6717" s="0" t="str">
        <f aca="false">IF(G6717=1,IF(COUNTIF(H$2:H6717,H6717)=1,COUNTIF($H:$H,H6717),""),"")</f>
        <v/>
      </c>
      <c r="O6717" s="0" t="str">
        <f aca="false">IF(G6717=1,IF(COUNTIF(I$2:I6717,I6717)=1,COUNTIF($I:$I,I6717),""),"")</f>
        <v/>
      </c>
      <c r="P6717" s="38" t="str">
        <f aca="false">IF(G6717=1,IF(COUNTIFS(C$2:C6717,C6717,G$2:G6717,1)=1,COUNTIFS($C:$C,C6717,$G:$G,1)+ROW()/10000000,""),"")</f>
        <v/>
      </c>
      <c r="Q6717" s="0" t="str">
        <f aca="false">IF(K6717=1,IF(COUNTIFS(C$2:C6717,C6717,K$2:K6717,1)=1,1,0),"")</f>
        <v/>
      </c>
      <c r="R6717" s="0" t="str">
        <f aca="false">IF(M6717=1,IF(COUNTIFS(C$2:C6717,C6717,M$2:M6717,1)=1,1,0),"")</f>
        <v/>
      </c>
      <c r="S6717" s="0" t="str">
        <f aca="false">IF(L6717=1,IF(COUNTIFS(C$2:C6717,C6717,L$2:L6717,1)=1,1,0),"")</f>
        <v/>
      </c>
      <c r="T6717" s="38" t="str">
        <f aca="false">IF(N6717="","",N6717+ROW()/10000000)</f>
        <v/>
      </c>
      <c r="U6717" s="0" t="str">
        <f aca="false">IF(G6717=1,IF(B6717="",1,0),"")</f>
        <v/>
      </c>
    </row>
    <row r="6718" customFormat="false" ht="15" hidden="false" customHeight="false" outlineLevel="0" collapsed="false">
      <c r="A6718" s="35"/>
      <c r="B6718" s="35"/>
      <c r="G6718" s="0" t="str">
        <f aca="false">IF(A6718="","",IF(AND(A6718&gt;=Debut,A6718&lt;Fin),1,0))</f>
        <v/>
      </c>
      <c r="H6718" s="0" t="str">
        <f aca="false">IF(G6718=1,INT(ROUND((A6718-Debut)*86400,0)/600),"")</f>
        <v/>
      </c>
      <c r="I6718" s="0" t="str">
        <f aca="false">IF(G6718=1,INT(ROUND((A6718-Debut)*86400,0)/3600),"")</f>
        <v/>
      </c>
      <c r="J6718" s="0" t="str">
        <f aca="false">IF(OR(A6718="",B6718=""),"",ROUND((B6718-A6718)*86400,0))</f>
        <v/>
      </c>
      <c r="K6718" s="37" t="str">
        <f aca="false">IF(G6718=1,IF(COUNTIFS($C:$C,C6718,$G:$G,1,$A:$A,"&gt;="&amp;(A6718-FenetreInterm/86400),$A:$A,"&lt;="&amp;A6718)&gt;=NbInterm,1,0),"")</f>
        <v/>
      </c>
      <c r="L6718" s="37" t="str">
        <f aca="false">IF(G6718=1,IF(B6718="",0,IF(J6718&lt;SeuilFugitive,1,0)),"")</f>
        <v/>
      </c>
      <c r="M6718" s="37" t="str">
        <f aca="false">IF(G6718=1,IF(B6718="",IF((Fin-A6718)*24&gt;SeuilFigee,1,0),IF(J6718&gt;SeuilFigee*3600,1,0)),"")</f>
        <v/>
      </c>
      <c r="N6718" s="0" t="str">
        <f aca="false">IF(G6718=1,IF(COUNTIF(H$2:H6718,H6718)=1,COUNTIF($H:$H,H6718),""),"")</f>
        <v/>
      </c>
      <c r="O6718" s="0" t="str">
        <f aca="false">IF(G6718=1,IF(COUNTIF(I$2:I6718,I6718)=1,COUNTIF($I:$I,I6718),""),"")</f>
        <v/>
      </c>
      <c r="P6718" s="38" t="str">
        <f aca="false">IF(G6718=1,IF(COUNTIFS(C$2:C6718,C6718,G$2:G6718,1)=1,COUNTIFS($C:$C,C6718,$G:$G,1)+ROW()/10000000,""),"")</f>
        <v/>
      </c>
      <c r="Q6718" s="0" t="str">
        <f aca="false">IF(K6718=1,IF(COUNTIFS(C$2:C6718,C6718,K$2:K6718,1)=1,1,0),"")</f>
        <v/>
      </c>
      <c r="R6718" s="0" t="str">
        <f aca="false">IF(M6718=1,IF(COUNTIFS(C$2:C6718,C6718,M$2:M6718,1)=1,1,0),"")</f>
        <v/>
      </c>
      <c r="S6718" s="0" t="str">
        <f aca="false">IF(L6718=1,IF(COUNTIFS(C$2:C6718,C6718,L$2:L6718,1)=1,1,0),"")</f>
        <v/>
      </c>
      <c r="T6718" s="38" t="str">
        <f aca="false">IF(N6718="","",N6718+ROW()/10000000)</f>
        <v/>
      </c>
      <c r="U6718" s="0" t="str">
        <f aca="false">IF(G6718=1,IF(B6718="",1,0),"")</f>
        <v/>
      </c>
    </row>
    <row r="6719" customFormat="false" ht="15" hidden="false" customHeight="false" outlineLevel="0" collapsed="false">
      <c r="A6719" s="35"/>
      <c r="B6719" s="35"/>
      <c r="G6719" s="0" t="str">
        <f aca="false">IF(A6719="","",IF(AND(A6719&gt;=Debut,A6719&lt;Fin),1,0))</f>
        <v/>
      </c>
      <c r="H6719" s="0" t="str">
        <f aca="false">IF(G6719=1,INT(ROUND((A6719-Debut)*86400,0)/600),"")</f>
        <v/>
      </c>
      <c r="I6719" s="0" t="str">
        <f aca="false">IF(G6719=1,INT(ROUND((A6719-Debut)*86400,0)/3600),"")</f>
        <v/>
      </c>
      <c r="J6719" s="0" t="str">
        <f aca="false">IF(OR(A6719="",B6719=""),"",ROUND((B6719-A6719)*86400,0))</f>
        <v/>
      </c>
      <c r="K6719" s="37" t="str">
        <f aca="false">IF(G6719=1,IF(COUNTIFS($C:$C,C6719,$G:$G,1,$A:$A,"&gt;="&amp;(A6719-FenetreInterm/86400),$A:$A,"&lt;="&amp;A6719)&gt;=NbInterm,1,0),"")</f>
        <v/>
      </c>
      <c r="L6719" s="37" t="str">
        <f aca="false">IF(G6719=1,IF(B6719="",0,IF(J6719&lt;SeuilFugitive,1,0)),"")</f>
        <v/>
      </c>
      <c r="M6719" s="37" t="str">
        <f aca="false">IF(G6719=1,IF(B6719="",IF((Fin-A6719)*24&gt;SeuilFigee,1,0),IF(J6719&gt;SeuilFigee*3600,1,0)),"")</f>
        <v/>
      </c>
      <c r="N6719" s="0" t="str">
        <f aca="false">IF(G6719=1,IF(COUNTIF(H$2:H6719,H6719)=1,COUNTIF($H:$H,H6719),""),"")</f>
        <v/>
      </c>
      <c r="O6719" s="0" t="str">
        <f aca="false">IF(G6719=1,IF(COUNTIF(I$2:I6719,I6719)=1,COUNTIF($I:$I,I6719),""),"")</f>
        <v/>
      </c>
      <c r="P6719" s="38" t="str">
        <f aca="false">IF(G6719=1,IF(COUNTIFS(C$2:C6719,C6719,G$2:G6719,1)=1,COUNTIFS($C:$C,C6719,$G:$G,1)+ROW()/10000000,""),"")</f>
        <v/>
      </c>
      <c r="Q6719" s="0" t="str">
        <f aca="false">IF(K6719=1,IF(COUNTIFS(C$2:C6719,C6719,K$2:K6719,1)=1,1,0),"")</f>
        <v/>
      </c>
      <c r="R6719" s="0" t="str">
        <f aca="false">IF(M6719=1,IF(COUNTIFS(C$2:C6719,C6719,M$2:M6719,1)=1,1,0),"")</f>
        <v/>
      </c>
      <c r="S6719" s="0" t="str">
        <f aca="false">IF(L6719=1,IF(COUNTIFS(C$2:C6719,C6719,L$2:L6719,1)=1,1,0),"")</f>
        <v/>
      </c>
      <c r="T6719" s="38" t="str">
        <f aca="false">IF(N6719="","",N6719+ROW()/10000000)</f>
        <v/>
      </c>
      <c r="U6719" s="0" t="str">
        <f aca="false">IF(G6719=1,IF(B6719="",1,0),"")</f>
        <v/>
      </c>
    </row>
    <row r="6720" customFormat="false" ht="15" hidden="false" customHeight="false" outlineLevel="0" collapsed="false">
      <c r="A6720" s="35"/>
      <c r="B6720" s="35"/>
      <c r="G6720" s="0" t="str">
        <f aca="false">IF(A6720="","",IF(AND(A6720&gt;=Debut,A6720&lt;Fin),1,0))</f>
        <v/>
      </c>
      <c r="H6720" s="0" t="str">
        <f aca="false">IF(G6720=1,INT(ROUND((A6720-Debut)*86400,0)/600),"")</f>
        <v/>
      </c>
      <c r="I6720" s="0" t="str">
        <f aca="false">IF(G6720=1,INT(ROUND((A6720-Debut)*86400,0)/3600),"")</f>
        <v/>
      </c>
      <c r="J6720" s="0" t="str">
        <f aca="false">IF(OR(A6720="",B6720=""),"",ROUND((B6720-A6720)*86400,0))</f>
        <v/>
      </c>
      <c r="K6720" s="37" t="str">
        <f aca="false">IF(G6720=1,IF(COUNTIFS($C:$C,C6720,$G:$G,1,$A:$A,"&gt;="&amp;(A6720-FenetreInterm/86400),$A:$A,"&lt;="&amp;A6720)&gt;=NbInterm,1,0),"")</f>
        <v/>
      </c>
      <c r="L6720" s="37" t="str">
        <f aca="false">IF(G6720=1,IF(B6720="",0,IF(J6720&lt;SeuilFugitive,1,0)),"")</f>
        <v/>
      </c>
      <c r="M6720" s="37" t="str">
        <f aca="false">IF(G6720=1,IF(B6720="",IF((Fin-A6720)*24&gt;SeuilFigee,1,0),IF(J6720&gt;SeuilFigee*3600,1,0)),"")</f>
        <v/>
      </c>
      <c r="N6720" s="0" t="str">
        <f aca="false">IF(G6720=1,IF(COUNTIF(H$2:H6720,H6720)=1,COUNTIF($H:$H,H6720),""),"")</f>
        <v/>
      </c>
      <c r="O6720" s="0" t="str">
        <f aca="false">IF(G6720=1,IF(COUNTIF(I$2:I6720,I6720)=1,COUNTIF($I:$I,I6720),""),"")</f>
        <v/>
      </c>
      <c r="P6720" s="38" t="str">
        <f aca="false">IF(G6720=1,IF(COUNTIFS(C$2:C6720,C6720,G$2:G6720,1)=1,COUNTIFS($C:$C,C6720,$G:$G,1)+ROW()/10000000,""),"")</f>
        <v/>
      </c>
      <c r="Q6720" s="0" t="str">
        <f aca="false">IF(K6720=1,IF(COUNTIFS(C$2:C6720,C6720,K$2:K6720,1)=1,1,0),"")</f>
        <v/>
      </c>
      <c r="R6720" s="0" t="str">
        <f aca="false">IF(M6720=1,IF(COUNTIFS(C$2:C6720,C6720,M$2:M6720,1)=1,1,0),"")</f>
        <v/>
      </c>
      <c r="S6720" s="0" t="str">
        <f aca="false">IF(L6720=1,IF(COUNTIFS(C$2:C6720,C6720,L$2:L6720,1)=1,1,0),"")</f>
        <v/>
      </c>
      <c r="T6720" s="38" t="str">
        <f aca="false">IF(N6720="","",N6720+ROW()/10000000)</f>
        <v/>
      </c>
      <c r="U6720" s="0" t="str">
        <f aca="false">IF(G6720=1,IF(B6720="",1,0),"")</f>
        <v/>
      </c>
    </row>
    <row r="6721" customFormat="false" ht="15" hidden="false" customHeight="false" outlineLevel="0" collapsed="false">
      <c r="A6721" s="35"/>
      <c r="B6721" s="35"/>
      <c r="G6721" s="0" t="str">
        <f aca="false">IF(A6721="","",IF(AND(A6721&gt;=Debut,A6721&lt;Fin),1,0))</f>
        <v/>
      </c>
      <c r="H6721" s="0" t="str">
        <f aca="false">IF(G6721=1,INT(ROUND((A6721-Debut)*86400,0)/600),"")</f>
        <v/>
      </c>
      <c r="I6721" s="0" t="str">
        <f aca="false">IF(G6721=1,INT(ROUND((A6721-Debut)*86400,0)/3600),"")</f>
        <v/>
      </c>
      <c r="J6721" s="0" t="str">
        <f aca="false">IF(OR(A6721="",B6721=""),"",ROUND((B6721-A6721)*86400,0))</f>
        <v/>
      </c>
      <c r="K6721" s="37" t="str">
        <f aca="false">IF(G6721=1,IF(COUNTIFS($C:$C,C6721,$G:$G,1,$A:$A,"&gt;="&amp;(A6721-FenetreInterm/86400),$A:$A,"&lt;="&amp;A6721)&gt;=NbInterm,1,0),"")</f>
        <v/>
      </c>
      <c r="L6721" s="37" t="str">
        <f aca="false">IF(G6721=1,IF(B6721="",0,IF(J6721&lt;SeuilFugitive,1,0)),"")</f>
        <v/>
      </c>
      <c r="M6721" s="37" t="str">
        <f aca="false">IF(G6721=1,IF(B6721="",IF((Fin-A6721)*24&gt;SeuilFigee,1,0),IF(J6721&gt;SeuilFigee*3600,1,0)),"")</f>
        <v/>
      </c>
      <c r="N6721" s="0" t="str">
        <f aca="false">IF(G6721=1,IF(COUNTIF(H$2:H6721,H6721)=1,COUNTIF($H:$H,H6721),""),"")</f>
        <v/>
      </c>
      <c r="O6721" s="0" t="str">
        <f aca="false">IF(G6721=1,IF(COUNTIF(I$2:I6721,I6721)=1,COUNTIF($I:$I,I6721),""),"")</f>
        <v/>
      </c>
      <c r="P6721" s="38" t="str">
        <f aca="false">IF(G6721=1,IF(COUNTIFS(C$2:C6721,C6721,G$2:G6721,1)=1,COUNTIFS($C:$C,C6721,$G:$G,1)+ROW()/10000000,""),"")</f>
        <v/>
      </c>
      <c r="Q6721" s="0" t="str">
        <f aca="false">IF(K6721=1,IF(COUNTIFS(C$2:C6721,C6721,K$2:K6721,1)=1,1,0),"")</f>
        <v/>
      </c>
      <c r="R6721" s="0" t="str">
        <f aca="false">IF(M6721=1,IF(COUNTIFS(C$2:C6721,C6721,M$2:M6721,1)=1,1,0),"")</f>
        <v/>
      </c>
      <c r="S6721" s="0" t="str">
        <f aca="false">IF(L6721=1,IF(COUNTIFS(C$2:C6721,C6721,L$2:L6721,1)=1,1,0),"")</f>
        <v/>
      </c>
      <c r="T6721" s="38" t="str">
        <f aca="false">IF(N6721="","",N6721+ROW()/10000000)</f>
        <v/>
      </c>
      <c r="U6721" s="0" t="str">
        <f aca="false">IF(G6721=1,IF(B6721="",1,0),"")</f>
        <v/>
      </c>
    </row>
    <row r="6722" customFormat="false" ht="15" hidden="false" customHeight="false" outlineLevel="0" collapsed="false">
      <c r="A6722" s="35"/>
      <c r="B6722" s="35"/>
      <c r="G6722" s="0" t="str">
        <f aca="false">IF(A6722="","",IF(AND(A6722&gt;=Debut,A6722&lt;Fin),1,0))</f>
        <v/>
      </c>
      <c r="H6722" s="0" t="str">
        <f aca="false">IF(G6722=1,INT(ROUND((A6722-Debut)*86400,0)/600),"")</f>
        <v/>
      </c>
      <c r="I6722" s="0" t="str">
        <f aca="false">IF(G6722=1,INT(ROUND((A6722-Debut)*86400,0)/3600),"")</f>
        <v/>
      </c>
      <c r="J6722" s="0" t="str">
        <f aca="false">IF(OR(A6722="",B6722=""),"",ROUND((B6722-A6722)*86400,0))</f>
        <v/>
      </c>
      <c r="K6722" s="37" t="str">
        <f aca="false">IF(G6722=1,IF(COUNTIFS($C:$C,C6722,$G:$G,1,$A:$A,"&gt;="&amp;(A6722-FenetreInterm/86400),$A:$A,"&lt;="&amp;A6722)&gt;=NbInterm,1,0),"")</f>
        <v/>
      </c>
      <c r="L6722" s="37" t="str">
        <f aca="false">IF(G6722=1,IF(B6722="",0,IF(J6722&lt;SeuilFugitive,1,0)),"")</f>
        <v/>
      </c>
      <c r="M6722" s="37" t="str">
        <f aca="false">IF(G6722=1,IF(B6722="",IF((Fin-A6722)*24&gt;SeuilFigee,1,0),IF(J6722&gt;SeuilFigee*3600,1,0)),"")</f>
        <v/>
      </c>
      <c r="N6722" s="0" t="str">
        <f aca="false">IF(G6722=1,IF(COUNTIF(H$2:H6722,H6722)=1,COUNTIF($H:$H,H6722),""),"")</f>
        <v/>
      </c>
      <c r="O6722" s="0" t="str">
        <f aca="false">IF(G6722=1,IF(COUNTIF(I$2:I6722,I6722)=1,COUNTIF($I:$I,I6722),""),"")</f>
        <v/>
      </c>
      <c r="P6722" s="38" t="str">
        <f aca="false">IF(G6722=1,IF(COUNTIFS(C$2:C6722,C6722,G$2:G6722,1)=1,COUNTIFS($C:$C,C6722,$G:$G,1)+ROW()/10000000,""),"")</f>
        <v/>
      </c>
      <c r="Q6722" s="0" t="str">
        <f aca="false">IF(K6722=1,IF(COUNTIFS(C$2:C6722,C6722,K$2:K6722,1)=1,1,0),"")</f>
        <v/>
      </c>
      <c r="R6722" s="0" t="str">
        <f aca="false">IF(M6722=1,IF(COUNTIFS(C$2:C6722,C6722,M$2:M6722,1)=1,1,0),"")</f>
        <v/>
      </c>
      <c r="S6722" s="0" t="str">
        <f aca="false">IF(L6722=1,IF(COUNTIFS(C$2:C6722,C6722,L$2:L6722,1)=1,1,0),"")</f>
        <v/>
      </c>
      <c r="T6722" s="38" t="str">
        <f aca="false">IF(N6722="","",N6722+ROW()/10000000)</f>
        <v/>
      </c>
      <c r="U6722" s="0" t="str">
        <f aca="false">IF(G6722=1,IF(B6722="",1,0),"")</f>
        <v/>
      </c>
    </row>
    <row r="6723" customFormat="false" ht="15" hidden="false" customHeight="false" outlineLevel="0" collapsed="false">
      <c r="A6723" s="35"/>
      <c r="B6723" s="35"/>
      <c r="G6723" s="0" t="str">
        <f aca="false">IF(A6723="","",IF(AND(A6723&gt;=Debut,A6723&lt;Fin),1,0))</f>
        <v/>
      </c>
      <c r="H6723" s="0" t="str">
        <f aca="false">IF(G6723=1,INT(ROUND((A6723-Debut)*86400,0)/600),"")</f>
        <v/>
      </c>
      <c r="I6723" s="0" t="str">
        <f aca="false">IF(G6723=1,INT(ROUND((A6723-Debut)*86400,0)/3600),"")</f>
        <v/>
      </c>
      <c r="J6723" s="0" t="str">
        <f aca="false">IF(OR(A6723="",B6723=""),"",ROUND((B6723-A6723)*86400,0))</f>
        <v/>
      </c>
      <c r="K6723" s="37" t="str">
        <f aca="false">IF(G6723=1,IF(COUNTIFS($C:$C,C6723,$G:$G,1,$A:$A,"&gt;="&amp;(A6723-FenetreInterm/86400),$A:$A,"&lt;="&amp;A6723)&gt;=NbInterm,1,0),"")</f>
        <v/>
      </c>
      <c r="L6723" s="37" t="str">
        <f aca="false">IF(G6723=1,IF(B6723="",0,IF(J6723&lt;SeuilFugitive,1,0)),"")</f>
        <v/>
      </c>
      <c r="M6723" s="37" t="str">
        <f aca="false">IF(G6723=1,IF(B6723="",IF((Fin-A6723)*24&gt;SeuilFigee,1,0),IF(J6723&gt;SeuilFigee*3600,1,0)),"")</f>
        <v/>
      </c>
      <c r="N6723" s="0" t="str">
        <f aca="false">IF(G6723=1,IF(COUNTIF(H$2:H6723,H6723)=1,COUNTIF($H:$H,H6723),""),"")</f>
        <v/>
      </c>
      <c r="O6723" s="0" t="str">
        <f aca="false">IF(G6723=1,IF(COUNTIF(I$2:I6723,I6723)=1,COUNTIF($I:$I,I6723),""),"")</f>
        <v/>
      </c>
      <c r="P6723" s="38" t="str">
        <f aca="false">IF(G6723=1,IF(COUNTIFS(C$2:C6723,C6723,G$2:G6723,1)=1,COUNTIFS($C:$C,C6723,$G:$G,1)+ROW()/10000000,""),"")</f>
        <v/>
      </c>
      <c r="Q6723" s="0" t="str">
        <f aca="false">IF(K6723=1,IF(COUNTIFS(C$2:C6723,C6723,K$2:K6723,1)=1,1,0),"")</f>
        <v/>
      </c>
      <c r="R6723" s="0" t="str">
        <f aca="false">IF(M6723=1,IF(COUNTIFS(C$2:C6723,C6723,M$2:M6723,1)=1,1,0),"")</f>
        <v/>
      </c>
      <c r="S6723" s="0" t="str">
        <f aca="false">IF(L6723=1,IF(COUNTIFS(C$2:C6723,C6723,L$2:L6723,1)=1,1,0),"")</f>
        <v/>
      </c>
      <c r="T6723" s="38" t="str">
        <f aca="false">IF(N6723="","",N6723+ROW()/10000000)</f>
        <v/>
      </c>
      <c r="U6723" s="0" t="str">
        <f aca="false">IF(G6723=1,IF(B6723="",1,0),"")</f>
        <v/>
      </c>
    </row>
    <row r="6724" customFormat="false" ht="15" hidden="false" customHeight="false" outlineLevel="0" collapsed="false">
      <c r="A6724" s="35"/>
      <c r="B6724" s="35"/>
      <c r="G6724" s="0" t="str">
        <f aca="false">IF(A6724="","",IF(AND(A6724&gt;=Debut,A6724&lt;Fin),1,0))</f>
        <v/>
      </c>
      <c r="H6724" s="0" t="str">
        <f aca="false">IF(G6724=1,INT(ROUND((A6724-Debut)*86400,0)/600),"")</f>
        <v/>
      </c>
      <c r="I6724" s="0" t="str">
        <f aca="false">IF(G6724=1,INT(ROUND((A6724-Debut)*86400,0)/3600),"")</f>
        <v/>
      </c>
      <c r="J6724" s="0" t="str">
        <f aca="false">IF(OR(A6724="",B6724=""),"",ROUND((B6724-A6724)*86400,0))</f>
        <v/>
      </c>
      <c r="K6724" s="37" t="str">
        <f aca="false">IF(G6724=1,IF(COUNTIFS($C:$C,C6724,$G:$G,1,$A:$A,"&gt;="&amp;(A6724-FenetreInterm/86400),$A:$A,"&lt;="&amp;A6724)&gt;=NbInterm,1,0),"")</f>
        <v/>
      </c>
      <c r="L6724" s="37" t="str">
        <f aca="false">IF(G6724=1,IF(B6724="",0,IF(J6724&lt;SeuilFugitive,1,0)),"")</f>
        <v/>
      </c>
      <c r="M6724" s="37" t="str">
        <f aca="false">IF(G6724=1,IF(B6724="",IF((Fin-A6724)*24&gt;SeuilFigee,1,0),IF(J6724&gt;SeuilFigee*3600,1,0)),"")</f>
        <v/>
      </c>
      <c r="N6724" s="0" t="str">
        <f aca="false">IF(G6724=1,IF(COUNTIF(H$2:H6724,H6724)=1,COUNTIF($H:$H,H6724),""),"")</f>
        <v/>
      </c>
      <c r="O6724" s="0" t="str">
        <f aca="false">IF(G6724=1,IF(COUNTIF(I$2:I6724,I6724)=1,COUNTIF($I:$I,I6724),""),"")</f>
        <v/>
      </c>
      <c r="P6724" s="38" t="str">
        <f aca="false">IF(G6724=1,IF(COUNTIFS(C$2:C6724,C6724,G$2:G6724,1)=1,COUNTIFS($C:$C,C6724,$G:$G,1)+ROW()/10000000,""),"")</f>
        <v/>
      </c>
      <c r="Q6724" s="0" t="str">
        <f aca="false">IF(K6724=1,IF(COUNTIFS(C$2:C6724,C6724,K$2:K6724,1)=1,1,0),"")</f>
        <v/>
      </c>
      <c r="R6724" s="0" t="str">
        <f aca="false">IF(M6724=1,IF(COUNTIFS(C$2:C6724,C6724,M$2:M6724,1)=1,1,0),"")</f>
        <v/>
      </c>
      <c r="S6724" s="0" t="str">
        <f aca="false">IF(L6724=1,IF(COUNTIFS(C$2:C6724,C6724,L$2:L6724,1)=1,1,0),"")</f>
        <v/>
      </c>
      <c r="T6724" s="38" t="str">
        <f aca="false">IF(N6724="","",N6724+ROW()/10000000)</f>
        <v/>
      </c>
      <c r="U6724" s="0" t="str">
        <f aca="false">IF(G6724=1,IF(B6724="",1,0),"")</f>
        <v/>
      </c>
    </row>
    <row r="6725" customFormat="false" ht="15" hidden="false" customHeight="false" outlineLevel="0" collapsed="false">
      <c r="A6725" s="35"/>
      <c r="B6725" s="35"/>
      <c r="G6725" s="0" t="str">
        <f aca="false">IF(A6725="","",IF(AND(A6725&gt;=Debut,A6725&lt;Fin),1,0))</f>
        <v/>
      </c>
      <c r="H6725" s="0" t="str">
        <f aca="false">IF(G6725=1,INT(ROUND((A6725-Debut)*86400,0)/600),"")</f>
        <v/>
      </c>
      <c r="I6725" s="0" t="str">
        <f aca="false">IF(G6725=1,INT(ROUND((A6725-Debut)*86400,0)/3600),"")</f>
        <v/>
      </c>
      <c r="J6725" s="0" t="str">
        <f aca="false">IF(OR(A6725="",B6725=""),"",ROUND((B6725-A6725)*86400,0))</f>
        <v/>
      </c>
      <c r="K6725" s="37" t="str">
        <f aca="false">IF(G6725=1,IF(COUNTIFS($C:$C,C6725,$G:$G,1,$A:$A,"&gt;="&amp;(A6725-FenetreInterm/86400),$A:$A,"&lt;="&amp;A6725)&gt;=NbInterm,1,0),"")</f>
        <v/>
      </c>
      <c r="L6725" s="37" t="str">
        <f aca="false">IF(G6725=1,IF(B6725="",0,IF(J6725&lt;SeuilFugitive,1,0)),"")</f>
        <v/>
      </c>
      <c r="M6725" s="37" t="str">
        <f aca="false">IF(G6725=1,IF(B6725="",IF((Fin-A6725)*24&gt;SeuilFigee,1,0),IF(J6725&gt;SeuilFigee*3600,1,0)),"")</f>
        <v/>
      </c>
      <c r="N6725" s="0" t="str">
        <f aca="false">IF(G6725=1,IF(COUNTIF(H$2:H6725,H6725)=1,COUNTIF($H:$H,H6725),""),"")</f>
        <v/>
      </c>
      <c r="O6725" s="0" t="str">
        <f aca="false">IF(G6725=1,IF(COUNTIF(I$2:I6725,I6725)=1,COUNTIF($I:$I,I6725),""),"")</f>
        <v/>
      </c>
      <c r="P6725" s="38" t="str">
        <f aca="false">IF(G6725=1,IF(COUNTIFS(C$2:C6725,C6725,G$2:G6725,1)=1,COUNTIFS($C:$C,C6725,$G:$G,1)+ROW()/10000000,""),"")</f>
        <v/>
      </c>
      <c r="Q6725" s="0" t="str">
        <f aca="false">IF(K6725=1,IF(COUNTIFS(C$2:C6725,C6725,K$2:K6725,1)=1,1,0),"")</f>
        <v/>
      </c>
      <c r="R6725" s="0" t="str">
        <f aca="false">IF(M6725=1,IF(COUNTIFS(C$2:C6725,C6725,M$2:M6725,1)=1,1,0),"")</f>
        <v/>
      </c>
      <c r="S6725" s="0" t="str">
        <f aca="false">IF(L6725=1,IF(COUNTIFS(C$2:C6725,C6725,L$2:L6725,1)=1,1,0),"")</f>
        <v/>
      </c>
      <c r="T6725" s="38" t="str">
        <f aca="false">IF(N6725="","",N6725+ROW()/10000000)</f>
        <v/>
      </c>
      <c r="U6725" s="0" t="str">
        <f aca="false">IF(G6725=1,IF(B6725="",1,0),"")</f>
        <v/>
      </c>
    </row>
    <row r="6726" customFormat="false" ht="15" hidden="false" customHeight="false" outlineLevel="0" collapsed="false">
      <c r="A6726" s="35"/>
      <c r="B6726" s="35"/>
      <c r="G6726" s="0" t="str">
        <f aca="false">IF(A6726="","",IF(AND(A6726&gt;=Debut,A6726&lt;Fin),1,0))</f>
        <v/>
      </c>
      <c r="H6726" s="0" t="str">
        <f aca="false">IF(G6726=1,INT(ROUND((A6726-Debut)*86400,0)/600),"")</f>
        <v/>
      </c>
      <c r="I6726" s="0" t="str">
        <f aca="false">IF(G6726=1,INT(ROUND((A6726-Debut)*86400,0)/3600),"")</f>
        <v/>
      </c>
      <c r="J6726" s="0" t="str">
        <f aca="false">IF(OR(A6726="",B6726=""),"",ROUND((B6726-A6726)*86400,0))</f>
        <v/>
      </c>
      <c r="K6726" s="37" t="str">
        <f aca="false">IF(G6726=1,IF(COUNTIFS($C:$C,C6726,$G:$G,1,$A:$A,"&gt;="&amp;(A6726-FenetreInterm/86400),$A:$A,"&lt;="&amp;A6726)&gt;=NbInterm,1,0),"")</f>
        <v/>
      </c>
      <c r="L6726" s="37" t="str">
        <f aca="false">IF(G6726=1,IF(B6726="",0,IF(J6726&lt;SeuilFugitive,1,0)),"")</f>
        <v/>
      </c>
      <c r="M6726" s="37" t="str">
        <f aca="false">IF(G6726=1,IF(B6726="",IF((Fin-A6726)*24&gt;SeuilFigee,1,0),IF(J6726&gt;SeuilFigee*3600,1,0)),"")</f>
        <v/>
      </c>
      <c r="N6726" s="0" t="str">
        <f aca="false">IF(G6726=1,IF(COUNTIF(H$2:H6726,H6726)=1,COUNTIF($H:$H,H6726),""),"")</f>
        <v/>
      </c>
      <c r="O6726" s="0" t="str">
        <f aca="false">IF(G6726=1,IF(COUNTIF(I$2:I6726,I6726)=1,COUNTIF($I:$I,I6726),""),"")</f>
        <v/>
      </c>
      <c r="P6726" s="38" t="str">
        <f aca="false">IF(G6726=1,IF(COUNTIFS(C$2:C6726,C6726,G$2:G6726,1)=1,COUNTIFS($C:$C,C6726,$G:$G,1)+ROW()/10000000,""),"")</f>
        <v/>
      </c>
      <c r="Q6726" s="0" t="str">
        <f aca="false">IF(K6726=1,IF(COUNTIFS(C$2:C6726,C6726,K$2:K6726,1)=1,1,0),"")</f>
        <v/>
      </c>
      <c r="R6726" s="0" t="str">
        <f aca="false">IF(M6726=1,IF(COUNTIFS(C$2:C6726,C6726,M$2:M6726,1)=1,1,0),"")</f>
        <v/>
      </c>
      <c r="S6726" s="0" t="str">
        <f aca="false">IF(L6726=1,IF(COUNTIFS(C$2:C6726,C6726,L$2:L6726,1)=1,1,0),"")</f>
        <v/>
      </c>
      <c r="T6726" s="38" t="str">
        <f aca="false">IF(N6726="","",N6726+ROW()/10000000)</f>
        <v/>
      </c>
      <c r="U6726" s="0" t="str">
        <f aca="false">IF(G6726=1,IF(B6726="",1,0),"")</f>
        <v/>
      </c>
    </row>
    <row r="6727" customFormat="false" ht="15" hidden="false" customHeight="false" outlineLevel="0" collapsed="false">
      <c r="A6727" s="35"/>
      <c r="B6727" s="35"/>
      <c r="G6727" s="0" t="str">
        <f aca="false">IF(A6727="","",IF(AND(A6727&gt;=Debut,A6727&lt;Fin),1,0))</f>
        <v/>
      </c>
      <c r="H6727" s="0" t="str">
        <f aca="false">IF(G6727=1,INT(ROUND((A6727-Debut)*86400,0)/600),"")</f>
        <v/>
      </c>
      <c r="I6727" s="0" t="str">
        <f aca="false">IF(G6727=1,INT(ROUND((A6727-Debut)*86400,0)/3600),"")</f>
        <v/>
      </c>
      <c r="J6727" s="0" t="str">
        <f aca="false">IF(OR(A6727="",B6727=""),"",ROUND((B6727-A6727)*86400,0))</f>
        <v/>
      </c>
      <c r="K6727" s="37" t="str">
        <f aca="false">IF(G6727=1,IF(COUNTIFS($C:$C,C6727,$G:$G,1,$A:$A,"&gt;="&amp;(A6727-FenetreInterm/86400),$A:$A,"&lt;="&amp;A6727)&gt;=NbInterm,1,0),"")</f>
        <v/>
      </c>
      <c r="L6727" s="37" t="str">
        <f aca="false">IF(G6727=1,IF(B6727="",0,IF(J6727&lt;SeuilFugitive,1,0)),"")</f>
        <v/>
      </c>
      <c r="M6727" s="37" t="str">
        <f aca="false">IF(G6727=1,IF(B6727="",IF((Fin-A6727)*24&gt;SeuilFigee,1,0),IF(J6727&gt;SeuilFigee*3600,1,0)),"")</f>
        <v/>
      </c>
      <c r="N6727" s="0" t="str">
        <f aca="false">IF(G6727=1,IF(COUNTIF(H$2:H6727,H6727)=1,COUNTIF($H:$H,H6727),""),"")</f>
        <v/>
      </c>
      <c r="O6727" s="0" t="str">
        <f aca="false">IF(G6727=1,IF(COUNTIF(I$2:I6727,I6727)=1,COUNTIF($I:$I,I6727),""),"")</f>
        <v/>
      </c>
      <c r="P6727" s="38" t="str">
        <f aca="false">IF(G6727=1,IF(COUNTIFS(C$2:C6727,C6727,G$2:G6727,1)=1,COUNTIFS($C:$C,C6727,$G:$G,1)+ROW()/10000000,""),"")</f>
        <v/>
      </c>
      <c r="Q6727" s="0" t="str">
        <f aca="false">IF(K6727=1,IF(COUNTIFS(C$2:C6727,C6727,K$2:K6727,1)=1,1,0),"")</f>
        <v/>
      </c>
      <c r="R6727" s="0" t="str">
        <f aca="false">IF(M6727=1,IF(COUNTIFS(C$2:C6727,C6727,M$2:M6727,1)=1,1,0),"")</f>
        <v/>
      </c>
      <c r="S6727" s="0" t="str">
        <f aca="false">IF(L6727=1,IF(COUNTIFS(C$2:C6727,C6727,L$2:L6727,1)=1,1,0),"")</f>
        <v/>
      </c>
      <c r="T6727" s="38" t="str">
        <f aca="false">IF(N6727="","",N6727+ROW()/10000000)</f>
        <v/>
      </c>
      <c r="U6727" s="0" t="str">
        <f aca="false">IF(G6727=1,IF(B6727="",1,0),"")</f>
        <v/>
      </c>
    </row>
    <row r="6728" customFormat="false" ht="15" hidden="false" customHeight="false" outlineLevel="0" collapsed="false">
      <c r="A6728" s="35"/>
      <c r="B6728" s="35"/>
      <c r="G6728" s="0" t="str">
        <f aca="false">IF(A6728="","",IF(AND(A6728&gt;=Debut,A6728&lt;Fin),1,0))</f>
        <v/>
      </c>
      <c r="H6728" s="0" t="str">
        <f aca="false">IF(G6728=1,INT(ROUND((A6728-Debut)*86400,0)/600),"")</f>
        <v/>
      </c>
      <c r="I6728" s="0" t="str">
        <f aca="false">IF(G6728=1,INT(ROUND((A6728-Debut)*86400,0)/3600),"")</f>
        <v/>
      </c>
      <c r="J6728" s="0" t="str">
        <f aca="false">IF(OR(A6728="",B6728=""),"",ROUND((B6728-A6728)*86400,0))</f>
        <v/>
      </c>
      <c r="K6728" s="37" t="str">
        <f aca="false">IF(G6728=1,IF(COUNTIFS($C:$C,C6728,$G:$G,1,$A:$A,"&gt;="&amp;(A6728-FenetreInterm/86400),$A:$A,"&lt;="&amp;A6728)&gt;=NbInterm,1,0),"")</f>
        <v/>
      </c>
      <c r="L6728" s="37" t="str">
        <f aca="false">IF(G6728=1,IF(B6728="",0,IF(J6728&lt;SeuilFugitive,1,0)),"")</f>
        <v/>
      </c>
      <c r="M6728" s="37" t="str">
        <f aca="false">IF(G6728=1,IF(B6728="",IF((Fin-A6728)*24&gt;SeuilFigee,1,0),IF(J6728&gt;SeuilFigee*3600,1,0)),"")</f>
        <v/>
      </c>
      <c r="N6728" s="0" t="str">
        <f aca="false">IF(G6728=1,IF(COUNTIF(H$2:H6728,H6728)=1,COUNTIF($H:$H,H6728),""),"")</f>
        <v/>
      </c>
      <c r="O6728" s="0" t="str">
        <f aca="false">IF(G6728=1,IF(COUNTIF(I$2:I6728,I6728)=1,COUNTIF($I:$I,I6728),""),"")</f>
        <v/>
      </c>
      <c r="P6728" s="38" t="str">
        <f aca="false">IF(G6728=1,IF(COUNTIFS(C$2:C6728,C6728,G$2:G6728,1)=1,COUNTIFS($C:$C,C6728,$G:$G,1)+ROW()/10000000,""),"")</f>
        <v/>
      </c>
      <c r="Q6728" s="0" t="str">
        <f aca="false">IF(K6728=1,IF(COUNTIFS(C$2:C6728,C6728,K$2:K6728,1)=1,1,0),"")</f>
        <v/>
      </c>
      <c r="R6728" s="0" t="str">
        <f aca="false">IF(M6728=1,IF(COUNTIFS(C$2:C6728,C6728,M$2:M6728,1)=1,1,0),"")</f>
        <v/>
      </c>
      <c r="S6728" s="0" t="str">
        <f aca="false">IF(L6728=1,IF(COUNTIFS(C$2:C6728,C6728,L$2:L6728,1)=1,1,0),"")</f>
        <v/>
      </c>
      <c r="T6728" s="38" t="str">
        <f aca="false">IF(N6728="","",N6728+ROW()/10000000)</f>
        <v/>
      </c>
      <c r="U6728" s="0" t="str">
        <f aca="false">IF(G6728=1,IF(B6728="",1,0),"")</f>
        <v/>
      </c>
    </row>
    <row r="6729" customFormat="false" ht="15" hidden="false" customHeight="false" outlineLevel="0" collapsed="false">
      <c r="A6729" s="35"/>
      <c r="B6729" s="35"/>
      <c r="G6729" s="0" t="str">
        <f aca="false">IF(A6729="","",IF(AND(A6729&gt;=Debut,A6729&lt;Fin),1,0))</f>
        <v/>
      </c>
      <c r="H6729" s="0" t="str">
        <f aca="false">IF(G6729=1,INT(ROUND((A6729-Debut)*86400,0)/600),"")</f>
        <v/>
      </c>
      <c r="I6729" s="0" t="str">
        <f aca="false">IF(G6729=1,INT(ROUND((A6729-Debut)*86400,0)/3600),"")</f>
        <v/>
      </c>
      <c r="J6729" s="0" t="str">
        <f aca="false">IF(OR(A6729="",B6729=""),"",ROUND((B6729-A6729)*86400,0))</f>
        <v/>
      </c>
      <c r="K6729" s="37" t="str">
        <f aca="false">IF(G6729=1,IF(COUNTIFS($C:$C,C6729,$G:$G,1,$A:$A,"&gt;="&amp;(A6729-FenetreInterm/86400),$A:$A,"&lt;="&amp;A6729)&gt;=NbInterm,1,0),"")</f>
        <v/>
      </c>
      <c r="L6729" s="37" t="str">
        <f aca="false">IF(G6729=1,IF(B6729="",0,IF(J6729&lt;SeuilFugitive,1,0)),"")</f>
        <v/>
      </c>
      <c r="M6729" s="37" t="str">
        <f aca="false">IF(G6729=1,IF(B6729="",IF((Fin-A6729)*24&gt;SeuilFigee,1,0),IF(J6729&gt;SeuilFigee*3600,1,0)),"")</f>
        <v/>
      </c>
      <c r="N6729" s="0" t="str">
        <f aca="false">IF(G6729=1,IF(COUNTIF(H$2:H6729,H6729)=1,COUNTIF($H:$H,H6729),""),"")</f>
        <v/>
      </c>
      <c r="O6729" s="0" t="str">
        <f aca="false">IF(G6729=1,IF(COUNTIF(I$2:I6729,I6729)=1,COUNTIF($I:$I,I6729),""),"")</f>
        <v/>
      </c>
      <c r="P6729" s="38" t="str">
        <f aca="false">IF(G6729=1,IF(COUNTIFS(C$2:C6729,C6729,G$2:G6729,1)=1,COUNTIFS($C:$C,C6729,$G:$G,1)+ROW()/10000000,""),"")</f>
        <v/>
      </c>
      <c r="Q6729" s="0" t="str">
        <f aca="false">IF(K6729=1,IF(COUNTIFS(C$2:C6729,C6729,K$2:K6729,1)=1,1,0),"")</f>
        <v/>
      </c>
      <c r="R6729" s="0" t="str">
        <f aca="false">IF(M6729=1,IF(COUNTIFS(C$2:C6729,C6729,M$2:M6729,1)=1,1,0),"")</f>
        <v/>
      </c>
      <c r="S6729" s="0" t="str">
        <f aca="false">IF(L6729=1,IF(COUNTIFS(C$2:C6729,C6729,L$2:L6729,1)=1,1,0),"")</f>
        <v/>
      </c>
      <c r="T6729" s="38" t="str">
        <f aca="false">IF(N6729="","",N6729+ROW()/10000000)</f>
        <v/>
      </c>
      <c r="U6729" s="0" t="str">
        <f aca="false">IF(G6729=1,IF(B6729="",1,0),"")</f>
        <v/>
      </c>
    </row>
    <row r="6730" customFormat="false" ht="15" hidden="false" customHeight="false" outlineLevel="0" collapsed="false">
      <c r="A6730" s="35"/>
      <c r="B6730" s="35"/>
      <c r="G6730" s="0" t="str">
        <f aca="false">IF(A6730="","",IF(AND(A6730&gt;=Debut,A6730&lt;Fin),1,0))</f>
        <v/>
      </c>
      <c r="H6730" s="0" t="str">
        <f aca="false">IF(G6730=1,INT(ROUND((A6730-Debut)*86400,0)/600),"")</f>
        <v/>
      </c>
      <c r="I6730" s="0" t="str">
        <f aca="false">IF(G6730=1,INT(ROUND((A6730-Debut)*86400,0)/3600),"")</f>
        <v/>
      </c>
      <c r="J6730" s="0" t="str">
        <f aca="false">IF(OR(A6730="",B6730=""),"",ROUND((B6730-A6730)*86400,0))</f>
        <v/>
      </c>
      <c r="K6730" s="37" t="str">
        <f aca="false">IF(G6730=1,IF(COUNTIFS($C:$C,C6730,$G:$G,1,$A:$A,"&gt;="&amp;(A6730-FenetreInterm/86400),$A:$A,"&lt;="&amp;A6730)&gt;=NbInterm,1,0),"")</f>
        <v/>
      </c>
      <c r="L6730" s="37" t="str">
        <f aca="false">IF(G6730=1,IF(B6730="",0,IF(J6730&lt;SeuilFugitive,1,0)),"")</f>
        <v/>
      </c>
      <c r="M6730" s="37" t="str">
        <f aca="false">IF(G6730=1,IF(B6730="",IF((Fin-A6730)*24&gt;SeuilFigee,1,0),IF(J6730&gt;SeuilFigee*3600,1,0)),"")</f>
        <v/>
      </c>
      <c r="N6730" s="0" t="str">
        <f aca="false">IF(G6730=1,IF(COUNTIF(H$2:H6730,H6730)=1,COUNTIF($H:$H,H6730),""),"")</f>
        <v/>
      </c>
      <c r="O6730" s="0" t="str">
        <f aca="false">IF(G6730=1,IF(COUNTIF(I$2:I6730,I6730)=1,COUNTIF($I:$I,I6730),""),"")</f>
        <v/>
      </c>
      <c r="P6730" s="38" t="str">
        <f aca="false">IF(G6730=1,IF(COUNTIFS(C$2:C6730,C6730,G$2:G6730,1)=1,COUNTIFS($C:$C,C6730,$G:$G,1)+ROW()/10000000,""),"")</f>
        <v/>
      </c>
      <c r="Q6730" s="0" t="str">
        <f aca="false">IF(K6730=1,IF(COUNTIFS(C$2:C6730,C6730,K$2:K6730,1)=1,1,0),"")</f>
        <v/>
      </c>
      <c r="R6730" s="0" t="str">
        <f aca="false">IF(M6730=1,IF(COUNTIFS(C$2:C6730,C6730,M$2:M6730,1)=1,1,0),"")</f>
        <v/>
      </c>
      <c r="S6730" s="0" t="str">
        <f aca="false">IF(L6730=1,IF(COUNTIFS(C$2:C6730,C6730,L$2:L6730,1)=1,1,0),"")</f>
        <v/>
      </c>
      <c r="T6730" s="38" t="str">
        <f aca="false">IF(N6730="","",N6730+ROW()/10000000)</f>
        <v/>
      </c>
      <c r="U6730" s="0" t="str">
        <f aca="false">IF(G6730=1,IF(B6730="",1,0),"")</f>
        <v/>
      </c>
    </row>
    <row r="6731" customFormat="false" ht="15" hidden="false" customHeight="false" outlineLevel="0" collapsed="false">
      <c r="A6731" s="35"/>
      <c r="B6731" s="35"/>
      <c r="G6731" s="0" t="str">
        <f aca="false">IF(A6731="","",IF(AND(A6731&gt;=Debut,A6731&lt;Fin),1,0))</f>
        <v/>
      </c>
      <c r="H6731" s="0" t="str">
        <f aca="false">IF(G6731=1,INT(ROUND((A6731-Debut)*86400,0)/600),"")</f>
        <v/>
      </c>
      <c r="I6731" s="0" t="str">
        <f aca="false">IF(G6731=1,INT(ROUND((A6731-Debut)*86400,0)/3600),"")</f>
        <v/>
      </c>
      <c r="J6731" s="0" t="str">
        <f aca="false">IF(OR(A6731="",B6731=""),"",ROUND((B6731-A6731)*86400,0))</f>
        <v/>
      </c>
      <c r="K6731" s="37" t="str">
        <f aca="false">IF(G6731=1,IF(COUNTIFS($C:$C,C6731,$G:$G,1,$A:$A,"&gt;="&amp;(A6731-FenetreInterm/86400),$A:$A,"&lt;="&amp;A6731)&gt;=NbInterm,1,0),"")</f>
        <v/>
      </c>
      <c r="L6731" s="37" t="str">
        <f aca="false">IF(G6731=1,IF(B6731="",0,IF(J6731&lt;SeuilFugitive,1,0)),"")</f>
        <v/>
      </c>
      <c r="M6731" s="37" t="str">
        <f aca="false">IF(G6731=1,IF(B6731="",IF((Fin-A6731)*24&gt;SeuilFigee,1,0),IF(J6731&gt;SeuilFigee*3600,1,0)),"")</f>
        <v/>
      </c>
      <c r="N6731" s="0" t="str">
        <f aca="false">IF(G6731=1,IF(COUNTIF(H$2:H6731,H6731)=1,COUNTIF($H:$H,H6731),""),"")</f>
        <v/>
      </c>
      <c r="O6731" s="0" t="str">
        <f aca="false">IF(G6731=1,IF(COUNTIF(I$2:I6731,I6731)=1,COUNTIF($I:$I,I6731),""),"")</f>
        <v/>
      </c>
      <c r="P6731" s="38" t="str">
        <f aca="false">IF(G6731=1,IF(COUNTIFS(C$2:C6731,C6731,G$2:G6731,1)=1,COUNTIFS($C:$C,C6731,$G:$G,1)+ROW()/10000000,""),"")</f>
        <v/>
      </c>
      <c r="Q6731" s="0" t="str">
        <f aca="false">IF(K6731=1,IF(COUNTIFS(C$2:C6731,C6731,K$2:K6731,1)=1,1,0),"")</f>
        <v/>
      </c>
      <c r="R6731" s="0" t="str">
        <f aca="false">IF(M6731=1,IF(COUNTIFS(C$2:C6731,C6731,M$2:M6731,1)=1,1,0),"")</f>
        <v/>
      </c>
      <c r="S6731" s="0" t="str">
        <f aca="false">IF(L6731=1,IF(COUNTIFS(C$2:C6731,C6731,L$2:L6731,1)=1,1,0),"")</f>
        <v/>
      </c>
      <c r="T6731" s="38" t="str">
        <f aca="false">IF(N6731="","",N6731+ROW()/10000000)</f>
        <v/>
      </c>
      <c r="U6731" s="0" t="str">
        <f aca="false">IF(G6731=1,IF(B6731="",1,0),"")</f>
        <v/>
      </c>
    </row>
    <row r="6732" customFormat="false" ht="15" hidden="false" customHeight="false" outlineLevel="0" collapsed="false">
      <c r="A6732" s="35"/>
      <c r="B6732" s="35"/>
      <c r="G6732" s="0" t="str">
        <f aca="false">IF(A6732="","",IF(AND(A6732&gt;=Debut,A6732&lt;Fin),1,0))</f>
        <v/>
      </c>
      <c r="H6732" s="0" t="str">
        <f aca="false">IF(G6732=1,INT(ROUND((A6732-Debut)*86400,0)/600),"")</f>
        <v/>
      </c>
      <c r="I6732" s="0" t="str">
        <f aca="false">IF(G6732=1,INT(ROUND((A6732-Debut)*86400,0)/3600),"")</f>
        <v/>
      </c>
      <c r="J6732" s="0" t="str">
        <f aca="false">IF(OR(A6732="",B6732=""),"",ROUND((B6732-A6732)*86400,0))</f>
        <v/>
      </c>
      <c r="K6732" s="37" t="str">
        <f aca="false">IF(G6732=1,IF(COUNTIFS($C:$C,C6732,$G:$G,1,$A:$A,"&gt;="&amp;(A6732-FenetreInterm/86400),$A:$A,"&lt;="&amp;A6732)&gt;=NbInterm,1,0),"")</f>
        <v/>
      </c>
      <c r="L6732" s="37" t="str">
        <f aca="false">IF(G6732=1,IF(B6732="",0,IF(J6732&lt;SeuilFugitive,1,0)),"")</f>
        <v/>
      </c>
      <c r="M6732" s="37" t="str">
        <f aca="false">IF(G6732=1,IF(B6732="",IF((Fin-A6732)*24&gt;SeuilFigee,1,0),IF(J6732&gt;SeuilFigee*3600,1,0)),"")</f>
        <v/>
      </c>
      <c r="N6732" s="0" t="str">
        <f aca="false">IF(G6732=1,IF(COUNTIF(H$2:H6732,H6732)=1,COUNTIF($H:$H,H6732),""),"")</f>
        <v/>
      </c>
      <c r="O6732" s="0" t="str">
        <f aca="false">IF(G6732=1,IF(COUNTIF(I$2:I6732,I6732)=1,COUNTIF($I:$I,I6732),""),"")</f>
        <v/>
      </c>
      <c r="P6732" s="38" t="str">
        <f aca="false">IF(G6732=1,IF(COUNTIFS(C$2:C6732,C6732,G$2:G6732,1)=1,COUNTIFS($C:$C,C6732,$G:$G,1)+ROW()/10000000,""),"")</f>
        <v/>
      </c>
      <c r="Q6732" s="0" t="str">
        <f aca="false">IF(K6732=1,IF(COUNTIFS(C$2:C6732,C6732,K$2:K6732,1)=1,1,0),"")</f>
        <v/>
      </c>
      <c r="R6732" s="0" t="str">
        <f aca="false">IF(M6732=1,IF(COUNTIFS(C$2:C6732,C6732,M$2:M6732,1)=1,1,0),"")</f>
        <v/>
      </c>
      <c r="S6732" s="0" t="str">
        <f aca="false">IF(L6732=1,IF(COUNTIFS(C$2:C6732,C6732,L$2:L6732,1)=1,1,0),"")</f>
        <v/>
      </c>
      <c r="T6732" s="38" t="str">
        <f aca="false">IF(N6732="","",N6732+ROW()/10000000)</f>
        <v/>
      </c>
      <c r="U6732" s="0" t="str">
        <f aca="false">IF(G6732=1,IF(B6732="",1,0),"")</f>
        <v/>
      </c>
    </row>
    <row r="6733" customFormat="false" ht="15" hidden="false" customHeight="false" outlineLevel="0" collapsed="false">
      <c r="A6733" s="35"/>
      <c r="B6733" s="35"/>
      <c r="G6733" s="0" t="str">
        <f aca="false">IF(A6733="","",IF(AND(A6733&gt;=Debut,A6733&lt;Fin),1,0))</f>
        <v/>
      </c>
      <c r="H6733" s="0" t="str">
        <f aca="false">IF(G6733=1,INT(ROUND((A6733-Debut)*86400,0)/600),"")</f>
        <v/>
      </c>
      <c r="I6733" s="0" t="str">
        <f aca="false">IF(G6733=1,INT(ROUND((A6733-Debut)*86400,0)/3600),"")</f>
        <v/>
      </c>
      <c r="J6733" s="0" t="str">
        <f aca="false">IF(OR(A6733="",B6733=""),"",ROUND((B6733-A6733)*86400,0))</f>
        <v/>
      </c>
      <c r="K6733" s="37" t="str">
        <f aca="false">IF(G6733=1,IF(COUNTIFS($C:$C,C6733,$G:$G,1,$A:$A,"&gt;="&amp;(A6733-FenetreInterm/86400),$A:$A,"&lt;="&amp;A6733)&gt;=NbInterm,1,0),"")</f>
        <v/>
      </c>
      <c r="L6733" s="37" t="str">
        <f aca="false">IF(G6733=1,IF(B6733="",0,IF(J6733&lt;SeuilFugitive,1,0)),"")</f>
        <v/>
      </c>
      <c r="M6733" s="37" t="str">
        <f aca="false">IF(G6733=1,IF(B6733="",IF((Fin-A6733)*24&gt;SeuilFigee,1,0),IF(J6733&gt;SeuilFigee*3600,1,0)),"")</f>
        <v/>
      </c>
      <c r="N6733" s="0" t="str">
        <f aca="false">IF(G6733=1,IF(COUNTIF(H$2:H6733,H6733)=1,COUNTIF($H:$H,H6733),""),"")</f>
        <v/>
      </c>
      <c r="O6733" s="0" t="str">
        <f aca="false">IF(G6733=1,IF(COUNTIF(I$2:I6733,I6733)=1,COUNTIF($I:$I,I6733),""),"")</f>
        <v/>
      </c>
      <c r="P6733" s="38" t="str">
        <f aca="false">IF(G6733=1,IF(COUNTIFS(C$2:C6733,C6733,G$2:G6733,1)=1,COUNTIFS($C:$C,C6733,$G:$G,1)+ROW()/10000000,""),"")</f>
        <v/>
      </c>
      <c r="Q6733" s="0" t="str">
        <f aca="false">IF(K6733=1,IF(COUNTIFS(C$2:C6733,C6733,K$2:K6733,1)=1,1,0),"")</f>
        <v/>
      </c>
      <c r="R6733" s="0" t="str">
        <f aca="false">IF(M6733=1,IF(COUNTIFS(C$2:C6733,C6733,M$2:M6733,1)=1,1,0),"")</f>
        <v/>
      </c>
      <c r="S6733" s="0" t="str">
        <f aca="false">IF(L6733=1,IF(COUNTIFS(C$2:C6733,C6733,L$2:L6733,1)=1,1,0),"")</f>
        <v/>
      </c>
      <c r="T6733" s="38" t="str">
        <f aca="false">IF(N6733="","",N6733+ROW()/10000000)</f>
        <v/>
      </c>
      <c r="U6733" s="0" t="str">
        <f aca="false">IF(G6733=1,IF(B6733="",1,0),"")</f>
        <v/>
      </c>
    </row>
    <row r="6734" customFormat="false" ht="15" hidden="false" customHeight="false" outlineLevel="0" collapsed="false">
      <c r="A6734" s="35"/>
      <c r="B6734" s="35"/>
      <c r="G6734" s="0" t="str">
        <f aca="false">IF(A6734="","",IF(AND(A6734&gt;=Debut,A6734&lt;Fin),1,0))</f>
        <v/>
      </c>
      <c r="H6734" s="0" t="str">
        <f aca="false">IF(G6734=1,INT(ROUND((A6734-Debut)*86400,0)/600),"")</f>
        <v/>
      </c>
      <c r="I6734" s="0" t="str">
        <f aca="false">IF(G6734=1,INT(ROUND((A6734-Debut)*86400,0)/3600),"")</f>
        <v/>
      </c>
      <c r="J6734" s="0" t="str">
        <f aca="false">IF(OR(A6734="",B6734=""),"",ROUND((B6734-A6734)*86400,0))</f>
        <v/>
      </c>
      <c r="K6734" s="37" t="str">
        <f aca="false">IF(G6734=1,IF(COUNTIFS($C:$C,C6734,$G:$G,1,$A:$A,"&gt;="&amp;(A6734-FenetreInterm/86400),$A:$A,"&lt;="&amp;A6734)&gt;=NbInterm,1,0),"")</f>
        <v/>
      </c>
      <c r="L6734" s="37" t="str">
        <f aca="false">IF(G6734=1,IF(B6734="",0,IF(J6734&lt;SeuilFugitive,1,0)),"")</f>
        <v/>
      </c>
      <c r="M6734" s="37" t="str">
        <f aca="false">IF(G6734=1,IF(B6734="",IF((Fin-A6734)*24&gt;SeuilFigee,1,0),IF(J6734&gt;SeuilFigee*3600,1,0)),"")</f>
        <v/>
      </c>
      <c r="N6734" s="0" t="str">
        <f aca="false">IF(G6734=1,IF(COUNTIF(H$2:H6734,H6734)=1,COUNTIF($H:$H,H6734),""),"")</f>
        <v/>
      </c>
      <c r="O6734" s="0" t="str">
        <f aca="false">IF(G6734=1,IF(COUNTIF(I$2:I6734,I6734)=1,COUNTIF($I:$I,I6734),""),"")</f>
        <v/>
      </c>
      <c r="P6734" s="38" t="str">
        <f aca="false">IF(G6734=1,IF(COUNTIFS(C$2:C6734,C6734,G$2:G6734,1)=1,COUNTIFS($C:$C,C6734,$G:$G,1)+ROW()/10000000,""),"")</f>
        <v/>
      </c>
      <c r="Q6734" s="0" t="str">
        <f aca="false">IF(K6734=1,IF(COUNTIFS(C$2:C6734,C6734,K$2:K6734,1)=1,1,0),"")</f>
        <v/>
      </c>
      <c r="R6734" s="0" t="str">
        <f aca="false">IF(M6734=1,IF(COUNTIFS(C$2:C6734,C6734,M$2:M6734,1)=1,1,0),"")</f>
        <v/>
      </c>
      <c r="S6734" s="0" t="str">
        <f aca="false">IF(L6734=1,IF(COUNTIFS(C$2:C6734,C6734,L$2:L6734,1)=1,1,0),"")</f>
        <v/>
      </c>
      <c r="T6734" s="38" t="str">
        <f aca="false">IF(N6734="","",N6734+ROW()/10000000)</f>
        <v/>
      </c>
      <c r="U6734" s="0" t="str">
        <f aca="false">IF(G6734=1,IF(B6734="",1,0),"")</f>
        <v/>
      </c>
    </row>
    <row r="6735" customFormat="false" ht="15" hidden="false" customHeight="false" outlineLevel="0" collapsed="false">
      <c r="A6735" s="35"/>
      <c r="B6735" s="35"/>
      <c r="G6735" s="0" t="str">
        <f aca="false">IF(A6735="","",IF(AND(A6735&gt;=Debut,A6735&lt;Fin),1,0))</f>
        <v/>
      </c>
      <c r="H6735" s="0" t="str">
        <f aca="false">IF(G6735=1,INT(ROUND((A6735-Debut)*86400,0)/600),"")</f>
        <v/>
      </c>
      <c r="I6735" s="0" t="str">
        <f aca="false">IF(G6735=1,INT(ROUND((A6735-Debut)*86400,0)/3600),"")</f>
        <v/>
      </c>
      <c r="J6735" s="0" t="str">
        <f aca="false">IF(OR(A6735="",B6735=""),"",ROUND((B6735-A6735)*86400,0))</f>
        <v/>
      </c>
      <c r="K6735" s="37" t="str">
        <f aca="false">IF(G6735=1,IF(COUNTIFS($C:$C,C6735,$G:$G,1,$A:$A,"&gt;="&amp;(A6735-FenetreInterm/86400),$A:$A,"&lt;="&amp;A6735)&gt;=NbInterm,1,0),"")</f>
        <v/>
      </c>
      <c r="L6735" s="37" t="str">
        <f aca="false">IF(G6735=1,IF(B6735="",0,IF(J6735&lt;SeuilFugitive,1,0)),"")</f>
        <v/>
      </c>
      <c r="M6735" s="37" t="str">
        <f aca="false">IF(G6735=1,IF(B6735="",IF((Fin-A6735)*24&gt;SeuilFigee,1,0),IF(J6735&gt;SeuilFigee*3600,1,0)),"")</f>
        <v/>
      </c>
      <c r="N6735" s="0" t="str">
        <f aca="false">IF(G6735=1,IF(COUNTIF(H$2:H6735,H6735)=1,COUNTIF($H:$H,H6735),""),"")</f>
        <v/>
      </c>
      <c r="O6735" s="0" t="str">
        <f aca="false">IF(G6735=1,IF(COUNTIF(I$2:I6735,I6735)=1,COUNTIF($I:$I,I6735),""),"")</f>
        <v/>
      </c>
      <c r="P6735" s="38" t="str">
        <f aca="false">IF(G6735=1,IF(COUNTIFS(C$2:C6735,C6735,G$2:G6735,1)=1,COUNTIFS($C:$C,C6735,$G:$G,1)+ROW()/10000000,""),"")</f>
        <v/>
      </c>
      <c r="Q6735" s="0" t="str">
        <f aca="false">IF(K6735=1,IF(COUNTIFS(C$2:C6735,C6735,K$2:K6735,1)=1,1,0),"")</f>
        <v/>
      </c>
      <c r="R6735" s="0" t="str">
        <f aca="false">IF(M6735=1,IF(COUNTIFS(C$2:C6735,C6735,M$2:M6735,1)=1,1,0),"")</f>
        <v/>
      </c>
      <c r="S6735" s="0" t="str">
        <f aca="false">IF(L6735=1,IF(COUNTIFS(C$2:C6735,C6735,L$2:L6735,1)=1,1,0),"")</f>
        <v/>
      </c>
      <c r="T6735" s="38" t="str">
        <f aca="false">IF(N6735="","",N6735+ROW()/10000000)</f>
        <v/>
      </c>
      <c r="U6735" s="0" t="str">
        <f aca="false">IF(G6735=1,IF(B6735="",1,0),"")</f>
        <v/>
      </c>
    </row>
    <row r="6736" customFormat="false" ht="15" hidden="false" customHeight="false" outlineLevel="0" collapsed="false">
      <c r="A6736" s="35"/>
      <c r="B6736" s="35"/>
      <c r="G6736" s="0" t="str">
        <f aca="false">IF(A6736="","",IF(AND(A6736&gt;=Debut,A6736&lt;Fin),1,0))</f>
        <v/>
      </c>
      <c r="H6736" s="0" t="str">
        <f aca="false">IF(G6736=1,INT(ROUND((A6736-Debut)*86400,0)/600),"")</f>
        <v/>
      </c>
      <c r="I6736" s="0" t="str">
        <f aca="false">IF(G6736=1,INT(ROUND((A6736-Debut)*86400,0)/3600),"")</f>
        <v/>
      </c>
      <c r="J6736" s="0" t="str">
        <f aca="false">IF(OR(A6736="",B6736=""),"",ROUND((B6736-A6736)*86400,0))</f>
        <v/>
      </c>
      <c r="K6736" s="37" t="str">
        <f aca="false">IF(G6736=1,IF(COUNTIFS($C:$C,C6736,$G:$G,1,$A:$A,"&gt;="&amp;(A6736-FenetreInterm/86400),$A:$A,"&lt;="&amp;A6736)&gt;=NbInterm,1,0),"")</f>
        <v/>
      </c>
      <c r="L6736" s="37" t="str">
        <f aca="false">IF(G6736=1,IF(B6736="",0,IF(J6736&lt;SeuilFugitive,1,0)),"")</f>
        <v/>
      </c>
      <c r="M6736" s="37" t="str">
        <f aca="false">IF(G6736=1,IF(B6736="",IF((Fin-A6736)*24&gt;SeuilFigee,1,0),IF(J6736&gt;SeuilFigee*3600,1,0)),"")</f>
        <v/>
      </c>
      <c r="N6736" s="0" t="str">
        <f aca="false">IF(G6736=1,IF(COUNTIF(H$2:H6736,H6736)=1,COUNTIF($H:$H,H6736),""),"")</f>
        <v/>
      </c>
      <c r="O6736" s="0" t="str">
        <f aca="false">IF(G6736=1,IF(COUNTIF(I$2:I6736,I6736)=1,COUNTIF($I:$I,I6736),""),"")</f>
        <v/>
      </c>
      <c r="P6736" s="38" t="str">
        <f aca="false">IF(G6736=1,IF(COUNTIFS(C$2:C6736,C6736,G$2:G6736,1)=1,COUNTIFS($C:$C,C6736,$G:$G,1)+ROW()/10000000,""),"")</f>
        <v/>
      </c>
      <c r="Q6736" s="0" t="str">
        <f aca="false">IF(K6736=1,IF(COUNTIFS(C$2:C6736,C6736,K$2:K6736,1)=1,1,0),"")</f>
        <v/>
      </c>
      <c r="R6736" s="0" t="str">
        <f aca="false">IF(M6736=1,IF(COUNTIFS(C$2:C6736,C6736,M$2:M6736,1)=1,1,0),"")</f>
        <v/>
      </c>
      <c r="S6736" s="0" t="str">
        <f aca="false">IF(L6736=1,IF(COUNTIFS(C$2:C6736,C6736,L$2:L6736,1)=1,1,0),"")</f>
        <v/>
      </c>
      <c r="T6736" s="38" t="str">
        <f aca="false">IF(N6736="","",N6736+ROW()/10000000)</f>
        <v/>
      </c>
      <c r="U6736" s="0" t="str">
        <f aca="false">IF(G6736=1,IF(B6736="",1,0),"")</f>
        <v/>
      </c>
    </row>
    <row r="6737" customFormat="false" ht="15" hidden="false" customHeight="false" outlineLevel="0" collapsed="false">
      <c r="A6737" s="35"/>
      <c r="B6737" s="35"/>
      <c r="G6737" s="0" t="str">
        <f aca="false">IF(A6737="","",IF(AND(A6737&gt;=Debut,A6737&lt;Fin),1,0))</f>
        <v/>
      </c>
      <c r="H6737" s="0" t="str">
        <f aca="false">IF(G6737=1,INT(ROUND((A6737-Debut)*86400,0)/600),"")</f>
        <v/>
      </c>
      <c r="I6737" s="0" t="str">
        <f aca="false">IF(G6737=1,INT(ROUND((A6737-Debut)*86400,0)/3600),"")</f>
        <v/>
      </c>
      <c r="J6737" s="0" t="str">
        <f aca="false">IF(OR(A6737="",B6737=""),"",ROUND((B6737-A6737)*86400,0))</f>
        <v/>
      </c>
      <c r="K6737" s="37" t="str">
        <f aca="false">IF(G6737=1,IF(COUNTIFS($C:$C,C6737,$G:$G,1,$A:$A,"&gt;="&amp;(A6737-FenetreInterm/86400),$A:$A,"&lt;="&amp;A6737)&gt;=NbInterm,1,0),"")</f>
        <v/>
      </c>
      <c r="L6737" s="37" t="str">
        <f aca="false">IF(G6737=1,IF(B6737="",0,IF(J6737&lt;SeuilFugitive,1,0)),"")</f>
        <v/>
      </c>
      <c r="M6737" s="37" t="str">
        <f aca="false">IF(G6737=1,IF(B6737="",IF((Fin-A6737)*24&gt;SeuilFigee,1,0),IF(J6737&gt;SeuilFigee*3600,1,0)),"")</f>
        <v/>
      </c>
      <c r="N6737" s="0" t="str">
        <f aca="false">IF(G6737=1,IF(COUNTIF(H$2:H6737,H6737)=1,COUNTIF($H:$H,H6737),""),"")</f>
        <v/>
      </c>
      <c r="O6737" s="0" t="str">
        <f aca="false">IF(G6737=1,IF(COUNTIF(I$2:I6737,I6737)=1,COUNTIF($I:$I,I6737),""),"")</f>
        <v/>
      </c>
      <c r="P6737" s="38" t="str">
        <f aca="false">IF(G6737=1,IF(COUNTIFS(C$2:C6737,C6737,G$2:G6737,1)=1,COUNTIFS($C:$C,C6737,$G:$G,1)+ROW()/10000000,""),"")</f>
        <v/>
      </c>
      <c r="Q6737" s="0" t="str">
        <f aca="false">IF(K6737=1,IF(COUNTIFS(C$2:C6737,C6737,K$2:K6737,1)=1,1,0),"")</f>
        <v/>
      </c>
      <c r="R6737" s="0" t="str">
        <f aca="false">IF(M6737=1,IF(COUNTIFS(C$2:C6737,C6737,M$2:M6737,1)=1,1,0),"")</f>
        <v/>
      </c>
      <c r="S6737" s="0" t="str">
        <f aca="false">IF(L6737=1,IF(COUNTIFS(C$2:C6737,C6737,L$2:L6737,1)=1,1,0),"")</f>
        <v/>
      </c>
      <c r="T6737" s="38" t="str">
        <f aca="false">IF(N6737="","",N6737+ROW()/10000000)</f>
        <v/>
      </c>
      <c r="U6737" s="0" t="str">
        <f aca="false">IF(G6737=1,IF(B6737="",1,0),"")</f>
        <v/>
      </c>
    </row>
    <row r="6738" customFormat="false" ht="15" hidden="false" customHeight="false" outlineLevel="0" collapsed="false">
      <c r="A6738" s="35"/>
      <c r="B6738" s="35"/>
      <c r="G6738" s="0" t="str">
        <f aca="false">IF(A6738="","",IF(AND(A6738&gt;=Debut,A6738&lt;Fin),1,0))</f>
        <v/>
      </c>
      <c r="H6738" s="0" t="str">
        <f aca="false">IF(G6738=1,INT(ROUND((A6738-Debut)*86400,0)/600),"")</f>
        <v/>
      </c>
      <c r="I6738" s="0" t="str">
        <f aca="false">IF(G6738=1,INT(ROUND((A6738-Debut)*86400,0)/3600),"")</f>
        <v/>
      </c>
      <c r="J6738" s="0" t="str">
        <f aca="false">IF(OR(A6738="",B6738=""),"",ROUND((B6738-A6738)*86400,0))</f>
        <v/>
      </c>
      <c r="K6738" s="37" t="str">
        <f aca="false">IF(G6738=1,IF(COUNTIFS($C:$C,C6738,$G:$G,1,$A:$A,"&gt;="&amp;(A6738-FenetreInterm/86400),$A:$A,"&lt;="&amp;A6738)&gt;=NbInterm,1,0),"")</f>
        <v/>
      </c>
      <c r="L6738" s="37" t="str">
        <f aca="false">IF(G6738=1,IF(B6738="",0,IF(J6738&lt;SeuilFugitive,1,0)),"")</f>
        <v/>
      </c>
      <c r="M6738" s="37" t="str">
        <f aca="false">IF(G6738=1,IF(B6738="",IF((Fin-A6738)*24&gt;SeuilFigee,1,0),IF(J6738&gt;SeuilFigee*3600,1,0)),"")</f>
        <v/>
      </c>
      <c r="N6738" s="0" t="str">
        <f aca="false">IF(G6738=1,IF(COUNTIF(H$2:H6738,H6738)=1,COUNTIF($H:$H,H6738),""),"")</f>
        <v/>
      </c>
      <c r="O6738" s="0" t="str">
        <f aca="false">IF(G6738=1,IF(COUNTIF(I$2:I6738,I6738)=1,COUNTIF($I:$I,I6738),""),"")</f>
        <v/>
      </c>
      <c r="P6738" s="38" t="str">
        <f aca="false">IF(G6738=1,IF(COUNTIFS(C$2:C6738,C6738,G$2:G6738,1)=1,COUNTIFS($C:$C,C6738,$G:$G,1)+ROW()/10000000,""),"")</f>
        <v/>
      </c>
      <c r="Q6738" s="0" t="str">
        <f aca="false">IF(K6738=1,IF(COUNTIFS(C$2:C6738,C6738,K$2:K6738,1)=1,1,0),"")</f>
        <v/>
      </c>
      <c r="R6738" s="0" t="str">
        <f aca="false">IF(M6738=1,IF(COUNTIFS(C$2:C6738,C6738,M$2:M6738,1)=1,1,0),"")</f>
        <v/>
      </c>
      <c r="S6738" s="0" t="str">
        <f aca="false">IF(L6738=1,IF(COUNTIFS(C$2:C6738,C6738,L$2:L6738,1)=1,1,0),"")</f>
        <v/>
      </c>
      <c r="T6738" s="38" t="str">
        <f aca="false">IF(N6738="","",N6738+ROW()/10000000)</f>
        <v/>
      </c>
      <c r="U6738" s="0" t="str">
        <f aca="false">IF(G6738=1,IF(B6738="",1,0),"")</f>
        <v/>
      </c>
    </row>
    <row r="6739" customFormat="false" ht="15" hidden="false" customHeight="false" outlineLevel="0" collapsed="false">
      <c r="A6739" s="35"/>
      <c r="B6739" s="35"/>
      <c r="G6739" s="0" t="str">
        <f aca="false">IF(A6739="","",IF(AND(A6739&gt;=Debut,A6739&lt;Fin),1,0))</f>
        <v/>
      </c>
      <c r="H6739" s="0" t="str">
        <f aca="false">IF(G6739=1,INT(ROUND((A6739-Debut)*86400,0)/600),"")</f>
        <v/>
      </c>
      <c r="I6739" s="0" t="str">
        <f aca="false">IF(G6739=1,INT(ROUND((A6739-Debut)*86400,0)/3600),"")</f>
        <v/>
      </c>
      <c r="J6739" s="0" t="str">
        <f aca="false">IF(OR(A6739="",B6739=""),"",ROUND((B6739-A6739)*86400,0))</f>
        <v/>
      </c>
      <c r="K6739" s="37" t="str">
        <f aca="false">IF(G6739=1,IF(COUNTIFS($C:$C,C6739,$G:$G,1,$A:$A,"&gt;="&amp;(A6739-FenetreInterm/86400),$A:$A,"&lt;="&amp;A6739)&gt;=NbInterm,1,0),"")</f>
        <v/>
      </c>
      <c r="L6739" s="37" t="str">
        <f aca="false">IF(G6739=1,IF(B6739="",0,IF(J6739&lt;SeuilFugitive,1,0)),"")</f>
        <v/>
      </c>
      <c r="M6739" s="37" t="str">
        <f aca="false">IF(G6739=1,IF(B6739="",IF((Fin-A6739)*24&gt;SeuilFigee,1,0),IF(J6739&gt;SeuilFigee*3600,1,0)),"")</f>
        <v/>
      </c>
      <c r="N6739" s="0" t="str">
        <f aca="false">IF(G6739=1,IF(COUNTIF(H$2:H6739,H6739)=1,COUNTIF($H:$H,H6739),""),"")</f>
        <v/>
      </c>
      <c r="O6739" s="0" t="str">
        <f aca="false">IF(G6739=1,IF(COUNTIF(I$2:I6739,I6739)=1,COUNTIF($I:$I,I6739),""),"")</f>
        <v/>
      </c>
      <c r="P6739" s="38" t="str">
        <f aca="false">IF(G6739=1,IF(COUNTIFS(C$2:C6739,C6739,G$2:G6739,1)=1,COUNTIFS($C:$C,C6739,$G:$G,1)+ROW()/10000000,""),"")</f>
        <v/>
      </c>
      <c r="Q6739" s="0" t="str">
        <f aca="false">IF(K6739=1,IF(COUNTIFS(C$2:C6739,C6739,K$2:K6739,1)=1,1,0),"")</f>
        <v/>
      </c>
      <c r="R6739" s="0" t="str">
        <f aca="false">IF(M6739=1,IF(COUNTIFS(C$2:C6739,C6739,M$2:M6739,1)=1,1,0),"")</f>
        <v/>
      </c>
      <c r="S6739" s="0" t="str">
        <f aca="false">IF(L6739=1,IF(COUNTIFS(C$2:C6739,C6739,L$2:L6739,1)=1,1,0),"")</f>
        <v/>
      </c>
      <c r="T6739" s="38" t="str">
        <f aca="false">IF(N6739="","",N6739+ROW()/10000000)</f>
        <v/>
      </c>
      <c r="U6739" s="0" t="str">
        <f aca="false">IF(G6739=1,IF(B6739="",1,0),"")</f>
        <v/>
      </c>
    </row>
    <row r="6740" customFormat="false" ht="15" hidden="false" customHeight="false" outlineLevel="0" collapsed="false">
      <c r="A6740" s="35"/>
      <c r="B6740" s="35"/>
      <c r="G6740" s="0" t="str">
        <f aca="false">IF(A6740="","",IF(AND(A6740&gt;=Debut,A6740&lt;Fin),1,0))</f>
        <v/>
      </c>
      <c r="H6740" s="0" t="str">
        <f aca="false">IF(G6740=1,INT(ROUND((A6740-Debut)*86400,0)/600),"")</f>
        <v/>
      </c>
      <c r="I6740" s="0" t="str">
        <f aca="false">IF(G6740=1,INT(ROUND((A6740-Debut)*86400,0)/3600),"")</f>
        <v/>
      </c>
      <c r="J6740" s="0" t="str">
        <f aca="false">IF(OR(A6740="",B6740=""),"",ROUND((B6740-A6740)*86400,0))</f>
        <v/>
      </c>
      <c r="K6740" s="37" t="str">
        <f aca="false">IF(G6740=1,IF(COUNTIFS($C:$C,C6740,$G:$G,1,$A:$A,"&gt;="&amp;(A6740-FenetreInterm/86400),$A:$A,"&lt;="&amp;A6740)&gt;=NbInterm,1,0),"")</f>
        <v/>
      </c>
      <c r="L6740" s="37" t="str">
        <f aca="false">IF(G6740=1,IF(B6740="",0,IF(J6740&lt;SeuilFugitive,1,0)),"")</f>
        <v/>
      </c>
      <c r="M6740" s="37" t="str">
        <f aca="false">IF(G6740=1,IF(B6740="",IF((Fin-A6740)*24&gt;SeuilFigee,1,0),IF(J6740&gt;SeuilFigee*3600,1,0)),"")</f>
        <v/>
      </c>
      <c r="N6740" s="0" t="str">
        <f aca="false">IF(G6740=1,IF(COUNTIF(H$2:H6740,H6740)=1,COUNTIF($H:$H,H6740),""),"")</f>
        <v/>
      </c>
      <c r="O6740" s="0" t="str">
        <f aca="false">IF(G6740=1,IF(COUNTIF(I$2:I6740,I6740)=1,COUNTIF($I:$I,I6740),""),"")</f>
        <v/>
      </c>
      <c r="P6740" s="38" t="str">
        <f aca="false">IF(G6740=1,IF(COUNTIFS(C$2:C6740,C6740,G$2:G6740,1)=1,COUNTIFS($C:$C,C6740,$G:$G,1)+ROW()/10000000,""),"")</f>
        <v/>
      </c>
      <c r="Q6740" s="0" t="str">
        <f aca="false">IF(K6740=1,IF(COUNTIFS(C$2:C6740,C6740,K$2:K6740,1)=1,1,0),"")</f>
        <v/>
      </c>
      <c r="R6740" s="0" t="str">
        <f aca="false">IF(M6740=1,IF(COUNTIFS(C$2:C6740,C6740,M$2:M6740,1)=1,1,0),"")</f>
        <v/>
      </c>
      <c r="S6740" s="0" t="str">
        <f aca="false">IF(L6740=1,IF(COUNTIFS(C$2:C6740,C6740,L$2:L6740,1)=1,1,0),"")</f>
        <v/>
      </c>
      <c r="T6740" s="38" t="str">
        <f aca="false">IF(N6740="","",N6740+ROW()/10000000)</f>
        <v/>
      </c>
      <c r="U6740" s="0" t="str">
        <f aca="false">IF(G6740=1,IF(B6740="",1,0),"")</f>
        <v/>
      </c>
    </row>
    <row r="6741" customFormat="false" ht="15" hidden="false" customHeight="false" outlineLevel="0" collapsed="false">
      <c r="A6741" s="35"/>
      <c r="B6741" s="35"/>
      <c r="G6741" s="0" t="str">
        <f aca="false">IF(A6741="","",IF(AND(A6741&gt;=Debut,A6741&lt;Fin),1,0))</f>
        <v/>
      </c>
      <c r="H6741" s="0" t="str">
        <f aca="false">IF(G6741=1,INT(ROUND((A6741-Debut)*86400,0)/600),"")</f>
        <v/>
      </c>
      <c r="I6741" s="0" t="str">
        <f aca="false">IF(G6741=1,INT(ROUND((A6741-Debut)*86400,0)/3600),"")</f>
        <v/>
      </c>
      <c r="J6741" s="0" t="str">
        <f aca="false">IF(OR(A6741="",B6741=""),"",ROUND((B6741-A6741)*86400,0))</f>
        <v/>
      </c>
      <c r="K6741" s="37" t="str">
        <f aca="false">IF(G6741=1,IF(COUNTIFS($C:$C,C6741,$G:$G,1,$A:$A,"&gt;="&amp;(A6741-FenetreInterm/86400),$A:$A,"&lt;="&amp;A6741)&gt;=NbInterm,1,0),"")</f>
        <v/>
      </c>
      <c r="L6741" s="37" t="str">
        <f aca="false">IF(G6741=1,IF(B6741="",0,IF(J6741&lt;SeuilFugitive,1,0)),"")</f>
        <v/>
      </c>
      <c r="M6741" s="37" t="str">
        <f aca="false">IF(G6741=1,IF(B6741="",IF((Fin-A6741)*24&gt;SeuilFigee,1,0),IF(J6741&gt;SeuilFigee*3600,1,0)),"")</f>
        <v/>
      </c>
      <c r="N6741" s="0" t="str">
        <f aca="false">IF(G6741=1,IF(COUNTIF(H$2:H6741,H6741)=1,COUNTIF($H:$H,H6741),""),"")</f>
        <v/>
      </c>
      <c r="O6741" s="0" t="str">
        <f aca="false">IF(G6741=1,IF(COUNTIF(I$2:I6741,I6741)=1,COUNTIF($I:$I,I6741),""),"")</f>
        <v/>
      </c>
      <c r="P6741" s="38" t="str">
        <f aca="false">IF(G6741=1,IF(COUNTIFS(C$2:C6741,C6741,G$2:G6741,1)=1,COUNTIFS($C:$C,C6741,$G:$G,1)+ROW()/10000000,""),"")</f>
        <v/>
      </c>
      <c r="Q6741" s="0" t="str">
        <f aca="false">IF(K6741=1,IF(COUNTIFS(C$2:C6741,C6741,K$2:K6741,1)=1,1,0),"")</f>
        <v/>
      </c>
      <c r="R6741" s="0" t="str">
        <f aca="false">IF(M6741=1,IF(COUNTIFS(C$2:C6741,C6741,M$2:M6741,1)=1,1,0),"")</f>
        <v/>
      </c>
      <c r="S6741" s="0" t="str">
        <f aca="false">IF(L6741=1,IF(COUNTIFS(C$2:C6741,C6741,L$2:L6741,1)=1,1,0),"")</f>
        <v/>
      </c>
      <c r="T6741" s="38" t="str">
        <f aca="false">IF(N6741="","",N6741+ROW()/10000000)</f>
        <v/>
      </c>
      <c r="U6741" s="0" t="str">
        <f aca="false">IF(G6741=1,IF(B6741="",1,0),"")</f>
        <v/>
      </c>
    </row>
    <row r="6742" customFormat="false" ht="15" hidden="false" customHeight="false" outlineLevel="0" collapsed="false">
      <c r="A6742" s="35"/>
      <c r="B6742" s="35"/>
      <c r="G6742" s="0" t="str">
        <f aca="false">IF(A6742="","",IF(AND(A6742&gt;=Debut,A6742&lt;Fin),1,0))</f>
        <v/>
      </c>
      <c r="H6742" s="0" t="str">
        <f aca="false">IF(G6742=1,INT(ROUND((A6742-Debut)*86400,0)/600),"")</f>
        <v/>
      </c>
      <c r="I6742" s="0" t="str">
        <f aca="false">IF(G6742=1,INT(ROUND((A6742-Debut)*86400,0)/3600),"")</f>
        <v/>
      </c>
      <c r="J6742" s="0" t="str">
        <f aca="false">IF(OR(A6742="",B6742=""),"",ROUND((B6742-A6742)*86400,0))</f>
        <v/>
      </c>
      <c r="K6742" s="37" t="str">
        <f aca="false">IF(G6742=1,IF(COUNTIFS($C:$C,C6742,$G:$G,1,$A:$A,"&gt;="&amp;(A6742-FenetreInterm/86400),$A:$A,"&lt;="&amp;A6742)&gt;=NbInterm,1,0),"")</f>
        <v/>
      </c>
      <c r="L6742" s="37" t="str">
        <f aca="false">IF(G6742=1,IF(B6742="",0,IF(J6742&lt;SeuilFugitive,1,0)),"")</f>
        <v/>
      </c>
      <c r="M6742" s="37" t="str">
        <f aca="false">IF(G6742=1,IF(B6742="",IF((Fin-A6742)*24&gt;SeuilFigee,1,0),IF(J6742&gt;SeuilFigee*3600,1,0)),"")</f>
        <v/>
      </c>
      <c r="N6742" s="0" t="str">
        <f aca="false">IF(G6742=1,IF(COUNTIF(H$2:H6742,H6742)=1,COUNTIF($H:$H,H6742),""),"")</f>
        <v/>
      </c>
      <c r="O6742" s="0" t="str">
        <f aca="false">IF(G6742=1,IF(COUNTIF(I$2:I6742,I6742)=1,COUNTIF($I:$I,I6742),""),"")</f>
        <v/>
      </c>
      <c r="P6742" s="38" t="str">
        <f aca="false">IF(G6742=1,IF(COUNTIFS(C$2:C6742,C6742,G$2:G6742,1)=1,COUNTIFS($C:$C,C6742,$G:$G,1)+ROW()/10000000,""),"")</f>
        <v/>
      </c>
      <c r="Q6742" s="0" t="str">
        <f aca="false">IF(K6742=1,IF(COUNTIFS(C$2:C6742,C6742,K$2:K6742,1)=1,1,0),"")</f>
        <v/>
      </c>
      <c r="R6742" s="0" t="str">
        <f aca="false">IF(M6742=1,IF(COUNTIFS(C$2:C6742,C6742,M$2:M6742,1)=1,1,0),"")</f>
        <v/>
      </c>
      <c r="S6742" s="0" t="str">
        <f aca="false">IF(L6742=1,IF(COUNTIFS(C$2:C6742,C6742,L$2:L6742,1)=1,1,0),"")</f>
        <v/>
      </c>
      <c r="T6742" s="38" t="str">
        <f aca="false">IF(N6742="","",N6742+ROW()/10000000)</f>
        <v/>
      </c>
      <c r="U6742" s="0" t="str">
        <f aca="false">IF(G6742=1,IF(B6742="",1,0),"")</f>
        <v/>
      </c>
    </row>
    <row r="6743" customFormat="false" ht="15" hidden="false" customHeight="false" outlineLevel="0" collapsed="false">
      <c r="A6743" s="35"/>
      <c r="B6743" s="35"/>
      <c r="G6743" s="0" t="str">
        <f aca="false">IF(A6743="","",IF(AND(A6743&gt;=Debut,A6743&lt;Fin),1,0))</f>
        <v/>
      </c>
      <c r="H6743" s="0" t="str">
        <f aca="false">IF(G6743=1,INT(ROUND((A6743-Debut)*86400,0)/600),"")</f>
        <v/>
      </c>
      <c r="I6743" s="0" t="str">
        <f aca="false">IF(G6743=1,INT(ROUND((A6743-Debut)*86400,0)/3600),"")</f>
        <v/>
      </c>
      <c r="J6743" s="0" t="str">
        <f aca="false">IF(OR(A6743="",B6743=""),"",ROUND((B6743-A6743)*86400,0))</f>
        <v/>
      </c>
      <c r="K6743" s="37" t="str">
        <f aca="false">IF(G6743=1,IF(COUNTIFS($C:$C,C6743,$G:$G,1,$A:$A,"&gt;="&amp;(A6743-FenetreInterm/86400),$A:$A,"&lt;="&amp;A6743)&gt;=NbInterm,1,0),"")</f>
        <v/>
      </c>
      <c r="L6743" s="37" t="str">
        <f aca="false">IF(G6743=1,IF(B6743="",0,IF(J6743&lt;SeuilFugitive,1,0)),"")</f>
        <v/>
      </c>
      <c r="M6743" s="37" t="str">
        <f aca="false">IF(G6743=1,IF(B6743="",IF((Fin-A6743)*24&gt;SeuilFigee,1,0),IF(J6743&gt;SeuilFigee*3600,1,0)),"")</f>
        <v/>
      </c>
      <c r="N6743" s="0" t="str">
        <f aca="false">IF(G6743=1,IF(COUNTIF(H$2:H6743,H6743)=1,COUNTIF($H:$H,H6743),""),"")</f>
        <v/>
      </c>
      <c r="O6743" s="0" t="str">
        <f aca="false">IF(G6743=1,IF(COUNTIF(I$2:I6743,I6743)=1,COUNTIF($I:$I,I6743),""),"")</f>
        <v/>
      </c>
      <c r="P6743" s="38" t="str">
        <f aca="false">IF(G6743=1,IF(COUNTIFS(C$2:C6743,C6743,G$2:G6743,1)=1,COUNTIFS($C:$C,C6743,$G:$G,1)+ROW()/10000000,""),"")</f>
        <v/>
      </c>
      <c r="Q6743" s="0" t="str">
        <f aca="false">IF(K6743=1,IF(COUNTIFS(C$2:C6743,C6743,K$2:K6743,1)=1,1,0),"")</f>
        <v/>
      </c>
      <c r="R6743" s="0" t="str">
        <f aca="false">IF(M6743=1,IF(COUNTIFS(C$2:C6743,C6743,M$2:M6743,1)=1,1,0),"")</f>
        <v/>
      </c>
      <c r="S6743" s="0" t="str">
        <f aca="false">IF(L6743=1,IF(COUNTIFS(C$2:C6743,C6743,L$2:L6743,1)=1,1,0),"")</f>
        <v/>
      </c>
      <c r="T6743" s="38" t="str">
        <f aca="false">IF(N6743="","",N6743+ROW()/10000000)</f>
        <v/>
      </c>
      <c r="U6743" s="0" t="str">
        <f aca="false">IF(G6743=1,IF(B6743="",1,0),"")</f>
        <v/>
      </c>
    </row>
    <row r="6744" customFormat="false" ht="15" hidden="false" customHeight="false" outlineLevel="0" collapsed="false">
      <c r="A6744" s="35"/>
      <c r="B6744" s="35"/>
      <c r="G6744" s="0" t="str">
        <f aca="false">IF(A6744="","",IF(AND(A6744&gt;=Debut,A6744&lt;Fin),1,0))</f>
        <v/>
      </c>
      <c r="H6744" s="0" t="str">
        <f aca="false">IF(G6744=1,INT(ROUND((A6744-Debut)*86400,0)/600),"")</f>
        <v/>
      </c>
      <c r="I6744" s="0" t="str">
        <f aca="false">IF(G6744=1,INT(ROUND((A6744-Debut)*86400,0)/3600),"")</f>
        <v/>
      </c>
      <c r="J6744" s="0" t="str">
        <f aca="false">IF(OR(A6744="",B6744=""),"",ROUND((B6744-A6744)*86400,0))</f>
        <v/>
      </c>
      <c r="K6744" s="37" t="str">
        <f aca="false">IF(G6744=1,IF(COUNTIFS($C:$C,C6744,$G:$G,1,$A:$A,"&gt;="&amp;(A6744-FenetreInterm/86400),$A:$A,"&lt;="&amp;A6744)&gt;=NbInterm,1,0),"")</f>
        <v/>
      </c>
      <c r="L6744" s="37" t="str">
        <f aca="false">IF(G6744=1,IF(B6744="",0,IF(J6744&lt;SeuilFugitive,1,0)),"")</f>
        <v/>
      </c>
      <c r="M6744" s="37" t="str">
        <f aca="false">IF(G6744=1,IF(B6744="",IF((Fin-A6744)*24&gt;SeuilFigee,1,0),IF(J6744&gt;SeuilFigee*3600,1,0)),"")</f>
        <v/>
      </c>
      <c r="N6744" s="0" t="str">
        <f aca="false">IF(G6744=1,IF(COUNTIF(H$2:H6744,H6744)=1,COUNTIF($H:$H,H6744),""),"")</f>
        <v/>
      </c>
      <c r="O6744" s="0" t="str">
        <f aca="false">IF(G6744=1,IF(COUNTIF(I$2:I6744,I6744)=1,COUNTIF($I:$I,I6744),""),"")</f>
        <v/>
      </c>
      <c r="P6744" s="38" t="str">
        <f aca="false">IF(G6744=1,IF(COUNTIFS(C$2:C6744,C6744,G$2:G6744,1)=1,COUNTIFS($C:$C,C6744,$G:$G,1)+ROW()/10000000,""),"")</f>
        <v/>
      </c>
      <c r="Q6744" s="0" t="str">
        <f aca="false">IF(K6744=1,IF(COUNTIFS(C$2:C6744,C6744,K$2:K6744,1)=1,1,0),"")</f>
        <v/>
      </c>
      <c r="R6744" s="0" t="str">
        <f aca="false">IF(M6744=1,IF(COUNTIFS(C$2:C6744,C6744,M$2:M6744,1)=1,1,0),"")</f>
        <v/>
      </c>
      <c r="S6744" s="0" t="str">
        <f aca="false">IF(L6744=1,IF(COUNTIFS(C$2:C6744,C6744,L$2:L6744,1)=1,1,0),"")</f>
        <v/>
      </c>
      <c r="T6744" s="38" t="str">
        <f aca="false">IF(N6744="","",N6744+ROW()/10000000)</f>
        <v/>
      </c>
      <c r="U6744" s="0" t="str">
        <f aca="false">IF(G6744=1,IF(B6744="",1,0),"")</f>
        <v/>
      </c>
    </row>
    <row r="6745" customFormat="false" ht="15" hidden="false" customHeight="false" outlineLevel="0" collapsed="false">
      <c r="A6745" s="35"/>
      <c r="B6745" s="35"/>
      <c r="G6745" s="0" t="str">
        <f aca="false">IF(A6745="","",IF(AND(A6745&gt;=Debut,A6745&lt;Fin),1,0))</f>
        <v/>
      </c>
      <c r="H6745" s="0" t="str">
        <f aca="false">IF(G6745=1,INT(ROUND((A6745-Debut)*86400,0)/600),"")</f>
        <v/>
      </c>
      <c r="I6745" s="0" t="str">
        <f aca="false">IF(G6745=1,INT(ROUND((A6745-Debut)*86400,0)/3600),"")</f>
        <v/>
      </c>
      <c r="J6745" s="0" t="str">
        <f aca="false">IF(OR(A6745="",B6745=""),"",ROUND((B6745-A6745)*86400,0))</f>
        <v/>
      </c>
      <c r="K6745" s="37" t="str">
        <f aca="false">IF(G6745=1,IF(COUNTIFS($C:$C,C6745,$G:$G,1,$A:$A,"&gt;="&amp;(A6745-FenetreInterm/86400),$A:$A,"&lt;="&amp;A6745)&gt;=NbInterm,1,0),"")</f>
        <v/>
      </c>
      <c r="L6745" s="37" t="str">
        <f aca="false">IF(G6745=1,IF(B6745="",0,IF(J6745&lt;SeuilFugitive,1,0)),"")</f>
        <v/>
      </c>
      <c r="M6745" s="37" t="str">
        <f aca="false">IF(G6745=1,IF(B6745="",IF((Fin-A6745)*24&gt;SeuilFigee,1,0),IF(J6745&gt;SeuilFigee*3600,1,0)),"")</f>
        <v/>
      </c>
      <c r="N6745" s="0" t="str">
        <f aca="false">IF(G6745=1,IF(COUNTIF(H$2:H6745,H6745)=1,COUNTIF($H:$H,H6745),""),"")</f>
        <v/>
      </c>
      <c r="O6745" s="0" t="str">
        <f aca="false">IF(G6745=1,IF(COUNTIF(I$2:I6745,I6745)=1,COUNTIF($I:$I,I6745),""),"")</f>
        <v/>
      </c>
      <c r="P6745" s="38" t="str">
        <f aca="false">IF(G6745=1,IF(COUNTIFS(C$2:C6745,C6745,G$2:G6745,1)=1,COUNTIFS($C:$C,C6745,$G:$G,1)+ROW()/10000000,""),"")</f>
        <v/>
      </c>
      <c r="Q6745" s="0" t="str">
        <f aca="false">IF(K6745=1,IF(COUNTIFS(C$2:C6745,C6745,K$2:K6745,1)=1,1,0),"")</f>
        <v/>
      </c>
      <c r="R6745" s="0" t="str">
        <f aca="false">IF(M6745=1,IF(COUNTIFS(C$2:C6745,C6745,M$2:M6745,1)=1,1,0),"")</f>
        <v/>
      </c>
      <c r="S6745" s="0" t="str">
        <f aca="false">IF(L6745=1,IF(COUNTIFS(C$2:C6745,C6745,L$2:L6745,1)=1,1,0),"")</f>
        <v/>
      </c>
      <c r="T6745" s="38" t="str">
        <f aca="false">IF(N6745="","",N6745+ROW()/10000000)</f>
        <v/>
      </c>
      <c r="U6745" s="0" t="str">
        <f aca="false">IF(G6745=1,IF(B6745="",1,0),"")</f>
        <v/>
      </c>
    </row>
    <row r="6746" customFormat="false" ht="15" hidden="false" customHeight="false" outlineLevel="0" collapsed="false">
      <c r="A6746" s="35"/>
      <c r="B6746" s="35"/>
      <c r="G6746" s="0" t="str">
        <f aca="false">IF(A6746="","",IF(AND(A6746&gt;=Debut,A6746&lt;Fin),1,0))</f>
        <v/>
      </c>
      <c r="H6746" s="0" t="str">
        <f aca="false">IF(G6746=1,INT(ROUND((A6746-Debut)*86400,0)/600),"")</f>
        <v/>
      </c>
      <c r="I6746" s="0" t="str">
        <f aca="false">IF(G6746=1,INT(ROUND((A6746-Debut)*86400,0)/3600),"")</f>
        <v/>
      </c>
      <c r="J6746" s="0" t="str">
        <f aca="false">IF(OR(A6746="",B6746=""),"",ROUND((B6746-A6746)*86400,0))</f>
        <v/>
      </c>
      <c r="K6746" s="37" t="str">
        <f aca="false">IF(G6746=1,IF(COUNTIFS($C:$C,C6746,$G:$G,1,$A:$A,"&gt;="&amp;(A6746-FenetreInterm/86400),$A:$A,"&lt;="&amp;A6746)&gt;=NbInterm,1,0),"")</f>
        <v/>
      </c>
      <c r="L6746" s="37" t="str">
        <f aca="false">IF(G6746=1,IF(B6746="",0,IF(J6746&lt;SeuilFugitive,1,0)),"")</f>
        <v/>
      </c>
      <c r="M6746" s="37" t="str">
        <f aca="false">IF(G6746=1,IF(B6746="",IF((Fin-A6746)*24&gt;SeuilFigee,1,0),IF(J6746&gt;SeuilFigee*3600,1,0)),"")</f>
        <v/>
      </c>
      <c r="N6746" s="0" t="str">
        <f aca="false">IF(G6746=1,IF(COUNTIF(H$2:H6746,H6746)=1,COUNTIF($H:$H,H6746),""),"")</f>
        <v/>
      </c>
      <c r="O6746" s="0" t="str">
        <f aca="false">IF(G6746=1,IF(COUNTIF(I$2:I6746,I6746)=1,COUNTIF($I:$I,I6746),""),"")</f>
        <v/>
      </c>
      <c r="P6746" s="38" t="str">
        <f aca="false">IF(G6746=1,IF(COUNTIFS(C$2:C6746,C6746,G$2:G6746,1)=1,COUNTIFS($C:$C,C6746,$G:$G,1)+ROW()/10000000,""),"")</f>
        <v/>
      </c>
      <c r="Q6746" s="0" t="str">
        <f aca="false">IF(K6746=1,IF(COUNTIFS(C$2:C6746,C6746,K$2:K6746,1)=1,1,0),"")</f>
        <v/>
      </c>
      <c r="R6746" s="0" t="str">
        <f aca="false">IF(M6746=1,IF(COUNTIFS(C$2:C6746,C6746,M$2:M6746,1)=1,1,0),"")</f>
        <v/>
      </c>
      <c r="S6746" s="0" t="str">
        <f aca="false">IF(L6746=1,IF(COUNTIFS(C$2:C6746,C6746,L$2:L6746,1)=1,1,0),"")</f>
        <v/>
      </c>
      <c r="T6746" s="38" t="str">
        <f aca="false">IF(N6746="","",N6746+ROW()/10000000)</f>
        <v/>
      </c>
      <c r="U6746" s="0" t="str">
        <f aca="false">IF(G6746=1,IF(B6746="",1,0),"")</f>
        <v/>
      </c>
    </row>
    <row r="6747" customFormat="false" ht="15" hidden="false" customHeight="false" outlineLevel="0" collapsed="false">
      <c r="A6747" s="35"/>
      <c r="B6747" s="35"/>
      <c r="G6747" s="0" t="str">
        <f aca="false">IF(A6747="","",IF(AND(A6747&gt;=Debut,A6747&lt;Fin),1,0))</f>
        <v/>
      </c>
      <c r="H6747" s="0" t="str">
        <f aca="false">IF(G6747=1,INT(ROUND((A6747-Debut)*86400,0)/600),"")</f>
        <v/>
      </c>
      <c r="I6747" s="0" t="str">
        <f aca="false">IF(G6747=1,INT(ROUND((A6747-Debut)*86400,0)/3600),"")</f>
        <v/>
      </c>
      <c r="J6747" s="0" t="str">
        <f aca="false">IF(OR(A6747="",B6747=""),"",ROUND((B6747-A6747)*86400,0))</f>
        <v/>
      </c>
      <c r="K6747" s="37" t="str">
        <f aca="false">IF(G6747=1,IF(COUNTIFS($C:$C,C6747,$G:$G,1,$A:$A,"&gt;="&amp;(A6747-FenetreInterm/86400),$A:$A,"&lt;="&amp;A6747)&gt;=NbInterm,1,0),"")</f>
        <v/>
      </c>
      <c r="L6747" s="37" t="str">
        <f aca="false">IF(G6747=1,IF(B6747="",0,IF(J6747&lt;SeuilFugitive,1,0)),"")</f>
        <v/>
      </c>
      <c r="M6747" s="37" t="str">
        <f aca="false">IF(G6747=1,IF(B6747="",IF((Fin-A6747)*24&gt;SeuilFigee,1,0),IF(J6747&gt;SeuilFigee*3600,1,0)),"")</f>
        <v/>
      </c>
      <c r="N6747" s="0" t="str">
        <f aca="false">IF(G6747=1,IF(COUNTIF(H$2:H6747,H6747)=1,COUNTIF($H:$H,H6747),""),"")</f>
        <v/>
      </c>
      <c r="O6747" s="0" t="str">
        <f aca="false">IF(G6747=1,IF(COUNTIF(I$2:I6747,I6747)=1,COUNTIF($I:$I,I6747),""),"")</f>
        <v/>
      </c>
      <c r="P6747" s="38" t="str">
        <f aca="false">IF(G6747=1,IF(COUNTIFS(C$2:C6747,C6747,G$2:G6747,1)=1,COUNTIFS($C:$C,C6747,$G:$G,1)+ROW()/10000000,""),"")</f>
        <v/>
      </c>
      <c r="Q6747" s="0" t="str">
        <f aca="false">IF(K6747=1,IF(COUNTIFS(C$2:C6747,C6747,K$2:K6747,1)=1,1,0),"")</f>
        <v/>
      </c>
      <c r="R6747" s="0" t="str">
        <f aca="false">IF(M6747=1,IF(COUNTIFS(C$2:C6747,C6747,M$2:M6747,1)=1,1,0),"")</f>
        <v/>
      </c>
      <c r="S6747" s="0" t="str">
        <f aca="false">IF(L6747=1,IF(COUNTIFS(C$2:C6747,C6747,L$2:L6747,1)=1,1,0),"")</f>
        <v/>
      </c>
      <c r="T6747" s="38" t="str">
        <f aca="false">IF(N6747="","",N6747+ROW()/10000000)</f>
        <v/>
      </c>
      <c r="U6747" s="0" t="str">
        <f aca="false">IF(G6747=1,IF(B6747="",1,0),"")</f>
        <v/>
      </c>
    </row>
    <row r="6748" customFormat="false" ht="15" hidden="false" customHeight="false" outlineLevel="0" collapsed="false">
      <c r="A6748" s="35"/>
      <c r="B6748" s="35"/>
      <c r="G6748" s="0" t="str">
        <f aca="false">IF(A6748="","",IF(AND(A6748&gt;=Debut,A6748&lt;Fin),1,0))</f>
        <v/>
      </c>
      <c r="H6748" s="0" t="str">
        <f aca="false">IF(G6748=1,INT(ROUND((A6748-Debut)*86400,0)/600),"")</f>
        <v/>
      </c>
      <c r="I6748" s="0" t="str">
        <f aca="false">IF(G6748=1,INT(ROUND((A6748-Debut)*86400,0)/3600),"")</f>
        <v/>
      </c>
      <c r="J6748" s="0" t="str">
        <f aca="false">IF(OR(A6748="",B6748=""),"",ROUND((B6748-A6748)*86400,0))</f>
        <v/>
      </c>
      <c r="K6748" s="37" t="str">
        <f aca="false">IF(G6748=1,IF(COUNTIFS($C:$C,C6748,$G:$G,1,$A:$A,"&gt;="&amp;(A6748-FenetreInterm/86400),$A:$A,"&lt;="&amp;A6748)&gt;=NbInterm,1,0),"")</f>
        <v/>
      </c>
      <c r="L6748" s="37" t="str">
        <f aca="false">IF(G6748=1,IF(B6748="",0,IF(J6748&lt;SeuilFugitive,1,0)),"")</f>
        <v/>
      </c>
      <c r="M6748" s="37" t="str">
        <f aca="false">IF(G6748=1,IF(B6748="",IF((Fin-A6748)*24&gt;SeuilFigee,1,0),IF(J6748&gt;SeuilFigee*3600,1,0)),"")</f>
        <v/>
      </c>
      <c r="N6748" s="0" t="str">
        <f aca="false">IF(G6748=1,IF(COUNTIF(H$2:H6748,H6748)=1,COUNTIF($H:$H,H6748),""),"")</f>
        <v/>
      </c>
      <c r="O6748" s="0" t="str">
        <f aca="false">IF(G6748=1,IF(COUNTIF(I$2:I6748,I6748)=1,COUNTIF($I:$I,I6748),""),"")</f>
        <v/>
      </c>
      <c r="P6748" s="38" t="str">
        <f aca="false">IF(G6748=1,IF(COUNTIFS(C$2:C6748,C6748,G$2:G6748,1)=1,COUNTIFS($C:$C,C6748,$G:$G,1)+ROW()/10000000,""),"")</f>
        <v/>
      </c>
      <c r="Q6748" s="0" t="str">
        <f aca="false">IF(K6748=1,IF(COUNTIFS(C$2:C6748,C6748,K$2:K6748,1)=1,1,0),"")</f>
        <v/>
      </c>
      <c r="R6748" s="0" t="str">
        <f aca="false">IF(M6748=1,IF(COUNTIFS(C$2:C6748,C6748,M$2:M6748,1)=1,1,0),"")</f>
        <v/>
      </c>
      <c r="S6748" s="0" t="str">
        <f aca="false">IF(L6748=1,IF(COUNTIFS(C$2:C6748,C6748,L$2:L6748,1)=1,1,0),"")</f>
        <v/>
      </c>
      <c r="T6748" s="38" t="str">
        <f aca="false">IF(N6748="","",N6748+ROW()/10000000)</f>
        <v/>
      </c>
      <c r="U6748" s="0" t="str">
        <f aca="false">IF(G6748=1,IF(B6748="",1,0),"")</f>
        <v/>
      </c>
    </row>
    <row r="6749" customFormat="false" ht="15" hidden="false" customHeight="false" outlineLevel="0" collapsed="false">
      <c r="A6749" s="35"/>
      <c r="B6749" s="35"/>
      <c r="G6749" s="0" t="str">
        <f aca="false">IF(A6749="","",IF(AND(A6749&gt;=Debut,A6749&lt;Fin),1,0))</f>
        <v/>
      </c>
      <c r="H6749" s="0" t="str">
        <f aca="false">IF(G6749=1,INT(ROUND((A6749-Debut)*86400,0)/600),"")</f>
        <v/>
      </c>
      <c r="I6749" s="0" t="str">
        <f aca="false">IF(G6749=1,INT(ROUND((A6749-Debut)*86400,0)/3600),"")</f>
        <v/>
      </c>
      <c r="J6749" s="0" t="str">
        <f aca="false">IF(OR(A6749="",B6749=""),"",ROUND((B6749-A6749)*86400,0))</f>
        <v/>
      </c>
      <c r="K6749" s="37" t="str">
        <f aca="false">IF(G6749=1,IF(COUNTIFS($C:$C,C6749,$G:$G,1,$A:$A,"&gt;="&amp;(A6749-FenetreInterm/86400),$A:$A,"&lt;="&amp;A6749)&gt;=NbInterm,1,0),"")</f>
        <v/>
      </c>
      <c r="L6749" s="37" t="str">
        <f aca="false">IF(G6749=1,IF(B6749="",0,IF(J6749&lt;SeuilFugitive,1,0)),"")</f>
        <v/>
      </c>
      <c r="M6749" s="37" t="str">
        <f aca="false">IF(G6749=1,IF(B6749="",IF((Fin-A6749)*24&gt;SeuilFigee,1,0),IF(J6749&gt;SeuilFigee*3600,1,0)),"")</f>
        <v/>
      </c>
      <c r="N6749" s="0" t="str">
        <f aca="false">IF(G6749=1,IF(COUNTIF(H$2:H6749,H6749)=1,COUNTIF($H:$H,H6749),""),"")</f>
        <v/>
      </c>
      <c r="O6749" s="0" t="str">
        <f aca="false">IF(G6749=1,IF(COUNTIF(I$2:I6749,I6749)=1,COUNTIF($I:$I,I6749),""),"")</f>
        <v/>
      </c>
      <c r="P6749" s="38" t="str">
        <f aca="false">IF(G6749=1,IF(COUNTIFS(C$2:C6749,C6749,G$2:G6749,1)=1,COUNTIFS($C:$C,C6749,$G:$G,1)+ROW()/10000000,""),"")</f>
        <v/>
      </c>
      <c r="Q6749" s="0" t="str">
        <f aca="false">IF(K6749=1,IF(COUNTIFS(C$2:C6749,C6749,K$2:K6749,1)=1,1,0),"")</f>
        <v/>
      </c>
      <c r="R6749" s="0" t="str">
        <f aca="false">IF(M6749=1,IF(COUNTIFS(C$2:C6749,C6749,M$2:M6749,1)=1,1,0),"")</f>
        <v/>
      </c>
      <c r="S6749" s="0" t="str">
        <f aca="false">IF(L6749=1,IF(COUNTIFS(C$2:C6749,C6749,L$2:L6749,1)=1,1,0),"")</f>
        <v/>
      </c>
      <c r="T6749" s="38" t="str">
        <f aca="false">IF(N6749="","",N6749+ROW()/10000000)</f>
        <v/>
      </c>
      <c r="U6749" s="0" t="str">
        <f aca="false">IF(G6749=1,IF(B6749="",1,0),"")</f>
        <v/>
      </c>
    </row>
    <row r="6750" customFormat="false" ht="15" hidden="false" customHeight="false" outlineLevel="0" collapsed="false">
      <c r="A6750" s="35"/>
      <c r="B6750" s="35"/>
      <c r="G6750" s="0" t="str">
        <f aca="false">IF(A6750="","",IF(AND(A6750&gt;=Debut,A6750&lt;Fin),1,0))</f>
        <v/>
      </c>
      <c r="H6750" s="0" t="str">
        <f aca="false">IF(G6750=1,INT(ROUND((A6750-Debut)*86400,0)/600),"")</f>
        <v/>
      </c>
      <c r="I6750" s="0" t="str">
        <f aca="false">IF(G6750=1,INT(ROUND((A6750-Debut)*86400,0)/3600),"")</f>
        <v/>
      </c>
      <c r="J6750" s="0" t="str">
        <f aca="false">IF(OR(A6750="",B6750=""),"",ROUND((B6750-A6750)*86400,0))</f>
        <v/>
      </c>
      <c r="K6750" s="37" t="str">
        <f aca="false">IF(G6750=1,IF(COUNTIFS($C:$C,C6750,$G:$G,1,$A:$A,"&gt;="&amp;(A6750-FenetreInterm/86400),$A:$A,"&lt;="&amp;A6750)&gt;=NbInterm,1,0),"")</f>
        <v/>
      </c>
      <c r="L6750" s="37" t="str">
        <f aca="false">IF(G6750=1,IF(B6750="",0,IF(J6750&lt;SeuilFugitive,1,0)),"")</f>
        <v/>
      </c>
      <c r="M6750" s="37" t="str">
        <f aca="false">IF(G6750=1,IF(B6750="",IF((Fin-A6750)*24&gt;SeuilFigee,1,0),IF(J6750&gt;SeuilFigee*3600,1,0)),"")</f>
        <v/>
      </c>
      <c r="N6750" s="0" t="str">
        <f aca="false">IF(G6750=1,IF(COUNTIF(H$2:H6750,H6750)=1,COUNTIF($H:$H,H6750),""),"")</f>
        <v/>
      </c>
      <c r="O6750" s="0" t="str">
        <f aca="false">IF(G6750=1,IF(COUNTIF(I$2:I6750,I6750)=1,COUNTIF($I:$I,I6750),""),"")</f>
        <v/>
      </c>
      <c r="P6750" s="38" t="str">
        <f aca="false">IF(G6750=1,IF(COUNTIFS(C$2:C6750,C6750,G$2:G6750,1)=1,COUNTIFS($C:$C,C6750,$G:$G,1)+ROW()/10000000,""),"")</f>
        <v/>
      </c>
      <c r="Q6750" s="0" t="str">
        <f aca="false">IF(K6750=1,IF(COUNTIFS(C$2:C6750,C6750,K$2:K6750,1)=1,1,0),"")</f>
        <v/>
      </c>
      <c r="R6750" s="0" t="str">
        <f aca="false">IF(M6750=1,IF(COUNTIFS(C$2:C6750,C6750,M$2:M6750,1)=1,1,0),"")</f>
        <v/>
      </c>
      <c r="S6750" s="0" t="str">
        <f aca="false">IF(L6750=1,IF(COUNTIFS(C$2:C6750,C6750,L$2:L6750,1)=1,1,0),"")</f>
        <v/>
      </c>
      <c r="T6750" s="38" t="str">
        <f aca="false">IF(N6750="","",N6750+ROW()/10000000)</f>
        <v/>
      </c>
      <c r="U6750" s="0" t="str">
        <f aca="false">IF(G6750=1,IF(B6750="",1,0),"")</f>
        <v/>
      </c>
    </row>
    <row r="6751" customFormat="false" ht="15" hidden="false" customHeight="false" outlineLevel="0" collapsed="false">
      <c r="A6751" s="35"/>
      <c r="B6751" s="35"/>
      <c r="G6751" s="0" t="str">
        <f aca="false">IF(A6751="","",IF(AND(A6751&gt;=Debut,A6751&lt;Fin),1,0))</f>
        <v/>
      </c>
      <c r="H6751" s="0" t="str">
        <f aca="false">IF(G6751=1,INT(ROUND((A6751-Debut)*86400,0)/600),"")</f>
        <v/>
      </c>
      <c r="I6751" s="0" t="str">
        <f aca="false">IF(G6751=1,INT(ROUND((A6751-Debut)*86400,0)/3600),"")</f>
        <v/>
      </c>
      <c r="J6751" s="0" t="str">
        <f aca="false">IF(OR(A6751="",B6751=""),"",ROUND((B6751-A6751)*86400,0))</f>
        <v/>
      </c>
      <c r="K6751" s="37" t="str">
        <f aca="false">IF(G6751=1,IF(COUNTIFS($C:$C,C6751,$G:$G,1,$A:$A,"&gt;="&amp;(A6751-FenetreInterm/86400),$A:$A,"&lt;="&amp;A6751)&gt;=NbInterm,1,0),"")</f>
        <v/>
      </c>
      <c r="L6751" s="37" t="str">
        <f aca="false">IF(G6751=1,IF(B6751="",0,IF(J6751&lt;SeuilFugitive,1,0)),"")</f>
        <v/>
      </c>
      <c r="M6751" s="37" t="str">
        <f aca="false">IF(G6751=1,IF(B6751="",IF((Fin-A6751)*24&gt;SeuilFigee,1,0),IF(J6751&gt;SeuilFigee*3600,1,0)),"")</f>
        <v/>
      </c>
      <c r="N6751" s="0" t="str">
        <f aca="false">IF(G6751=1,IF(COUNTIF(H$2:H6751,H6751)=1,COUNTIF($H:$H,H6751),""),"")</f>
        <v/>
      </c>
      <c r="O6751" s="0" t="str">
        <f aca="false">IF(G6751=1,IF(COUNTIF(I$2:I6751,I6751)=1,COUNTIF($I:$I,I6751),""),"")</f>
        <v/>
      </c>
      <c r="P6751" s="38" t="str">
        <f aca="false">IF(G6751=1,IF(COUNTIFS(C$2:C6751,C6751,G$2:G6751,1)=1,COUNTIFS($C:$C,C6751,$G:$G,1)+ROW()/10000000,""),"")</f>
        <v/>
      </c>
      <c r="Q6751" s="0" t="str">
        <f aca="false">IF(K6751=1,IF(COUNTIFS(C$2:C6751,C6751,K$2:K6751,1)=1,1,0),"")</f>
        <v/>
      </c>
      <c r="R6751" s="0" t="str">
        <f aca="false">IF(M6751=1,IF(COUNTIFS(C$2:C6751,C6751,M$2:M6751,1)=1,1,0),"")</f>
        <v/>
      </c>
      <c r="S6751" s="0" t="str">
        <f aca="false">IF(L6751=1,IF(COUNTIFS(C$2:C6751,C6751,L$2:L6751,1)=1,1,0),"")</f>
        <v/>
      </c>
      <c r="T6751" s="38" t="str">
        <f aca="false">IF(N6751="","",N6751+ROW()/10000000)</f>
        <v/>
      </c>
      <c r="U6751" s="0" t="str">
        <f aca="false">IF(G6751=1,IF(B6751="",1,0),"")</f>
        <v/>
      </c>
    </row>
    <row r="6752" customFormat="false" ht="15" hidden="false" customHeight="false" outlineLevel="0" collapsed="false">
      <c r="A6752" s="35"/>
      <c r="B6752" s="35"/>
      <c r="G6752" s="0" t="str">
        <f aca="false">IF(A6752="","",IF(AND(A6752&gt;=Debut,A6752&lt;Fin),1,0))</f>
        <v/>
      </c>
      <c r="H6752" s="0" t="str">
        <f aca="false">IF(G6752=1,INT(ROUND((A6752-Debut)*86400,0)/600),"")</f>
        <v/>
      </c>
      <c r="I6752" s="0" t="str">
        <f aca="false">IF(G6752=1,INT(ROUND((A6752-Debut)*86400,0)/3600),"")</f>
        <v/>
      </c>
      <c r="J6752" s="0" t="str">
        <f aca="false">IF(OR(A6752="",B6752=""),"",ROUND((B6752-A6752)*86400,0))</f>
        <v/>
      </c>
      <c r="K6752" s="37" t="str">
        <f aca="false">IF(G6752=1,IF(COUNTIFS($C:$C,C6752,$G:$G,1,$A:$A,"&gt;="&amp;(A6752-FenetreInterm/86400),$A:$A,"&lt;="&amp;A6752)&gt;=NbInterm,1,0),"")</f>
        <v/>
      </c>
      <c r="L6752" s="37" t="str">
        <f aca="false">IF(G6752=1,IF(B6752="",0,IF(J6752&lt;SeuilFugitive,1,0)),"")</f>
        <v/>
      </c>
      <c r="M6752" s="37" t="str">
        <f aca="false">IF(G6752=1,IF(B6752="",IF((Fin-A6752)*24&gt;SeuilFigee,1,0),IF(J6752&gt;SeuilFigee*3600,1,0)),"")</f>
        <v/>
      </c>
      <c r="N6752" s="0" t="str">
        <f aca="false">IF(G6752=1,IF(COUNTIF(H$2:H6752,H6752)=1,COUNTIF($H:$H,H6752),""),"")</f>
        <v/>
      </c>
      <c r="O6752" s="0" t="str">
        <f aca="false">IF(G6752=1,IF(COUNTIF(I$2:I6752,I6752)=1,COUNTIF($I:$I,I6752),""),"")</f>
        <v/>
      </c>
      <c r="P6752" s="38" t="str">
        <f aca="false">IF(G6752=1,IF(COUNTIFS(C$2:C6752,C6752,G$2:G6752,1)=1,COUNTIFS($C:$C,C6752,$G:$G,1)+ROW()/10000000,""),"")</f>
        <v/>
      </c>
      <c r="Q6752" s="0" t="str">
        <f aca="false">IF(K6752=1,IF(COUNTIFS(C$2:C6752,C6752,K$2:K6752,1)=1,1,0),"")</f>
        <v/>
      </c>
      <c r="R6752" s="0" t="str">
        <f aca="false">IF(M6752=1,IF(COUNTIFS(C$2:C6752,C6752,M$2:M6752,1)=1,1,0),"")</f>
        <v/>
      </c>
      <c r="S6752" s="0" t="str">
        <f aca="false">IF(L6752=1,IF(COUNTIFS(C$2:C6752,C6752,L$2:L6752,1)=1,1,0),"")</f>
        <v/>
      </c>
      <c r="T6752" s="38" t="str">
        <f aca="false">IF(N6752="","",N6752+ROW()/10000000)</f>
        <v/>
      </c>
      <c r="U6752" s="0" t="str">
        <f aca="false">IF(G6752=1,IF(B6752="",1,0),"")</f>
        <v/>
      </c>
    </row>
    <row r="6753" customFormat="false" ht="15" hidden="false" customHeight="false" outlineLevel="0" collapsed="false">
      <c r="A6753" s="35"/>
      <c r="B6753" s="35"/>
      <c r="G6753" s="0" t="str">
        <f aca="false">IF(A6753="","",IF(AND(A6753&gt;=Debut,A6753&lt;Fin),1,0))</f>
        <v/>
      </c>
      <c r="H6753" s="0" t="str">
        <f aca="false">IF(G6753=1,INT(ROUND((A6753-Debut)*86400,0)/600),"")</f>
        <v/>
      </c>
      <c r="I6753" s="0" t="str">
        <f aca="false">IF(G6753=1,INT(ROUND((A6753-Debut)*86400,0)/3600),"")</f>
        <v/>
      </c>
      <c r="J6753" s="0" t="str">
        <f aca="false">IF(OR(A6753="",B6753=""),"",ROUND((B6753-A6753)*86400,0))</f>
        <v/>
      </c>
      <c r="K6753" s="37" t="str">
        <f aca="false">IF(G6753=1,IF(COUNTIFS($C:$C,C6753,$G:$G,1,$A:$A,"&gt;="&amp;(A6753-FenetreInterm/86400),$A:$A,"&lt;="&amp;A6753)&gt;=NbInterm,1,0),"")</f>
        <v/>
      </c>
      <c r="L6753" s="37" t="str">
        <f aca="false">IF(G6753=1,IF(B6753="",0,IF(J6753&lt;SeuilFugitive,1,0)),"")</f>
        <v/>
      </c>
      <c r="M6753" s="37" t="str">
        <f aca="false">IF(G6753=1,IF(B6753="",IF((Fin-A6753)*24&gt;SeuilFigee,1,0),IF(J6753&gt;SeuilFigee*3600,1,0)),"")</f>
        <v/>
      </c>
      <c r="N6753" s="0" t="str">
        <f aca="false">IF(G6753=1,IF(COUNTIF(H$2:H6753,H6753)=1,COUNTIF($H:$H,H6753),""),"")</f>
        <v/>
      </c>
      <c r="O6753" s="0" t="str">
        <f aca="false">IF(G6753=1,IF(COUNTIF(I$2:I6753,I6753)=1,COUNTIF($I:$I,I6753),""),"")</f>
        <v/>
      </c>
      <c r="P6753" s="38" t="str">
        <f aca="false">IF(G6753=1,IF(COUNTIFS(C$2:C6753,C6753,G$2:G6753,1)=1,COUNTIFS($C:$C,C6753,$G:$G,1)+ROW()/10000000,""),"")</f>
        <v/>
      </c>
      <c r="Q6753" s="0" t="str">
        <f aca="false">IF(K6753=1,IF(COUNTIFS(C$2:C6753,C6753,K$2:K6753,1)=1,1,0),"")</f>
        <v/>
      </c>
      <c r="R6753" s="0" t="str">
        <f aca="false">IF(M6753=1,IF(COUNTIFS(C$2:C6753,C6753,M$2:M6753,1)=1,1,0),"")</f>
        <v/>
      </c>
      <c r="S6753" s="0" t="str">
        <f aca="false">IF(L6753=1,IF(COUNTIFS(C$2:C6753,C6753,L$2:L6753,1)=1,1,0),"")</f>
        <v/>
      </c>
      <c r="T6753" s="38" t="str">
        <f aca="false">IF(N6753="","",N6753+ROW()/10000000)</f>
        <v/>
      </c>
      <c r="U6753" s="0" t="str">
        <f aca="false">IF(G6753=1,IF(B6753="",1,0),"")</f>
        <v/>
      </c>
    </row>
    <row r="6754" customFormat="false" ht="15" hidden="false" customHeight="false" outlineLevel="0" collapsed="false">
      <c r="A6754" s="35"/>
      <c r="B6754" s="35"/>
      <c r="G6754" s="0" t="str">
        <f aca="false">IF(A6754="","",IF(AND(A6754&gt;=Debut,A6754&lt;Fin),1,0))</f>
        <v/>
      </c>
      <c r="H6754" s="0" t="str">
        <f aca="false">IF(G6754=1,INT(ROUND((A6754-Debut)*86400,0)/600),"")</f>
        <v/>
      </c>
      <c r="I6754" s="0" t="str">
        <f aca="false">IF(G6754=1,INT(ROUND((A6754-Debut)*86400,0)/3600),"")</f>
        <v/>
      </c>
      <c r="J6754" s="0" t="str">
        <f aca="false">IF(OR(A6754="",B6754=""),"",ROUND((B6754-A6754)*86400,0))</f>
        <v/>
      </c>
      <c r="K6754" s="37" t="str">
        <f aca="false">IF(G6754=1,IF(COUNTIFS($C:$C,C6754,$G:$G,1,$A:$A,"&gt;="&amp;(A6754-FenetreInterm/86400),$A:$A,"&lt;="&amp;A6754)&gt;=NbInterm,1,0),"")</f>
        <v/>
      </c>
      <c r="L6754" s="37" t="str">
        <f aca="false">IF(G6754=1,IF(B6754="",0,IF(J6754&lt;SeuilFugitive,1,0)),"")</f>
        <v/>
      </c>
      <c r="M6754" s="37" t="str">
        <f aca="false">IF(G6754=1,IF(B6754="",IF((Fin-A6754)*24&gt;SeuilFigee,1,0),IF(J6754&gt;SeuilFigee*3600,1,0)),"")</f>
        <v/>
      </c>
      <c r="N6754" s="0" t="str">
        <f aca="false">IF(G6754=1,IF(COUNTIF(H$2:H6754,H6754)=1,COUNTIF($H:$H,H6754),""),"")</f>
        <v/>
      </c>
      <c r="O6754" s="0" t="str">
        <f aca="false">IF(G6754=1,IF(COUNTIF(I$2:I6754,I6754)=1,COUNTIF($I:$I,I6754),""),"")</f>
        <v/>
      </c>
      <c r="P6754" s="38" t="str">
        <f aca="false">IF(G6754=1,IF(COUNTIFS(C$2:C6754,C6754,G$2:G6754,1)=1,COUNTIFS($C:$C,C6754,$G:$G,1)+ROW()/10000000,""),"")</f>
        <v/>
      </c>
      <c r="Q6754" s="0" t="str">
        <f aca="false">IF(K6754=1,IF(COUNTIFS(C$2:C6754,C6754,K$2:K6754,1)=1,1,0),"")</f>
        <v/>
      </c>
      <c r="R6754" s="0" t="str">
        <f aca="false">IF(M6754=1,IF(COUNTIFS(C$2:C6754,C6754,M$2:M6754,1)=1,1,0),"")</f>
        <v/>
      </c>
      <c r="S6754" s="0" t="str">
        <f aca="false">IF(L6754=1,IF(COUNTIFS(C$2:C6754,C6754,L$2:L6754,1)=1,1,0),"")</f>
        <v/>
      </c>
      <c r="T6754" s="38" t="str">
        <f aca="false">IF(N6754="","",N6754+ROW()/10000000)</f>
        <v/>
      </c>
      <c r="U6754" s="0" t="str">
        <f aca="false">IF(G6754=1,IF(B6754="",1,0),"")</f>
        <v/>
      </c>
    </row>
    <row r="6755" customFormat="false" ht="15" hidden="false" customHeight="false" outlineLevel="0" collapsed="false">
      <c r="A6755" s="35"/>
      <c r="B6755" s="35"/>
      <c r="G6755" s="0" t="str">
        <f aca="false">IF(A6755="","",IF(AND(A6755&gt;=Debut,A6755&lt;Fin),1,0))</f>
        <v/>
      </c>
      <c r="H6755" s="0" t="str">
        <f aca="false">IF(G6755=1,INT(ROUND((A6755-Debut)*86400,0)/600),"")</f>
        <v/>
      </c>
      <c r="I6755" s="0" t="str">
        <f aca="false">IF(G6755=1,INT(ROUND((A6755-Debut)*86400,0)/3600),"")</f>
        <v/>
      </c>
      <c r="J6755" s="0" t="str">
        <f aca="false">IF(OR(A6755="",B6755=""),"",ROUND((B6755-A6755)*86400,0))</f>
        <v/>
      </c>
      <c r="K6755" s="37" t="str">
        <f aca="false">IF(G6755=1,IF(COUNTIFS($C:$C,C6755,$G:$G,1,$A:$A,"&gt;="&amp;(A6755-FenetreInterm/86400),$A:$A,"&lt;="&amp;A6755)&gt;=NbInterm,1,0),"")</f>
        <v/>
      </c>
      <c r="L6755" s="37" t="str">
        <f aca="false">IF(G6755=1,IF(B6755="",0,IF(J6755&lt;SeuilFugitive,1,0)),"")</f>
        <v/>
      </c>
      <c r="M6755" s="37" t="str">
        <f aca="false">IF(G6755=1,IF(B6755="",IF((Fin-A6755)*24&gt;SeuilFigee,1,0),IF(J6755&gt;SeuilFigee*3600,1,0)),"")</f>
        <v/>
      </c>
      <c r="N6755" s="0" t="str">
        <f aca="false">IF(G6755=1,IF(COUNTIF(H$2:H6755,H6755)=1,COUNTIF($H:$H,H6755),""),"")</f>
        <v/>
      </c>
      <c r="O6755" s="0" t="str">
        <f aca="false">IF(G6755=1,IF(COUNTIF(I$2:I6755,I6755)=1,COUNTIF($I:$I,I6755),""),"")</f>
        <v/>
      </c>
      <c r="P6755" s="38" t="str">
        <f aca="false">IF(G6755=1,IF(COUNTIFS(C$2:C6755,C6755,G$2:G6755,1)=1,COUNTIFS($C:$C,C6755,$G:$G,1)+ROW()/10000000,""),"")</f>
        <v/>
      </c>
      <c r="Q6755" s="0" t="str">
        <f aca="false">IF(K6755=1,IF(COUNTIFS(C$2:C6755,C6755,K$2:K6755,1)=1,1,0),"")</f>
        <v/>
      </c>
      <c r="R6755" s="0" t="str">
        <f aca="false">IF(M6755=1,IF(COUNTIFS(C$2:C6755,C6755,M$2:M6755,1)=1,1,0),"")</f>
        <v/>
      </c>
      <c r="S6755" s="0" t="str">
        <f aca="false">IF(L6755=1,IF(COUNTIFS(C$2:C6755,C6755,L$2:L6755,1)=1,1,0),"")</f>
        <v/>
      </c>
      <c r="T6755" s="38" t="str">
        <f aca="false">IF(N6755="","",N6755+ROW()/10000000)</f>
        <v/>
      </c>
      <c r="U6755" s="0" t="str">
        <f aca="false">IF(G6755=1,IF(B6755="",1,0),"")</f>
        <v/>
      </c>
    </row>
    <row r="6756" customFormat="false" ht="15" hidden="false" customHeight="false" outlineLevel="0" collapsed="false">
      <c r="A6756" s="35"/>
      <c r="B6756" s="35"/>
      <c r="G6756" s="0" t="str">
        <f aca="false">IF(A6756="","",IF(AND(A6756&gt;=Debut,A6756&lt;Fin),1,0))</f>
        <v/>
      </c>
      <c r="H6756" s="0" t="str">
        <f aca="false">IF(G6756=1,INT(ROUND((A6756-Debut)*86400,0)/600),"")</f>
        <v/>
      </c>
      <c r="I6756" s="0" t="str">
        <f aca="false">IF(G6756=1,INT(ROUND((A6756-Debut)*86400,0)/3600),"")</f>
        <v/>
      </c>
      <c r="J6756" s="0" t="str">
        <f aca="false">IF(OR(A6756="",B6756=""),"",ROUND((B6756-A6756)*86400,0))</f>
        <v/>
      </c>
      <c r="K6756" s="37" t="str">
        <f aca="false">IF(G6756=1,IF(COUNTIFS($C:$C,C6756,$G:$G,1,$A:$A,"&gt;="&amp;(A6756-FenetreInterm/86400),$A:$A,"&lt;="&amp;A6756)&gt;=NbInterm,1,0),"")</f>
        <v/>
      </c>
      <c r="L6756" s="37" t="str">
        <f aca="false">IF(G6756=1,IF(B6756="",0,IF(J6756&lt;SeuilFugitive,1,0)),"")</f>
        <v/>
      </c>
      <c r="M6756" s="37" t="str">
        <f aca="false">IF(G6756=1,IF(B6756="",IF((Fin-A6756)*24&gt;SeuilFigee,1,0),IF(J6756&gt;SeuilFigee*3600,1,0)),"")</f>
        <v/>
      </c>
      <c r="N6756" s="0" t="str">
        <f aca="false">IF(G6756=1,IF(COUNTIF(H$2:H6756,H6756)=1,COUNTIF($H:$H,H6756),""),"")</f>
        <v/>
      </c>
      <c r="O6756" s="0" t="str">
        <f aca="false">IF(G6756=1,IF(COUNTIF(I$2:I6756,I6756)=1,COUNTIF($I:$I,I6756),""),"")</f>
        <v/>
      </c>
      <c r="P6756" s="38" t="str">
        <f aca="false">IF(G6756=1,IF(COUNTIFS(C$2:C6756,C6756,G$2:G6756,1)=1,COUNTIFS($C:$C,C6756,$G:$G,1)+ROW()/10000000,""),"")</f>
        <v/>
      </c>
      <c r="Q6756" s="0" t="str">
        <f aca="false">IF(K6756=1,IF(COUNTIFS(C$2:C6756,C6756,K$2:K6756,1)=1,1,0),"")</f>
        <v/>
      </c>
      <c r="R6756" s="0" t="str">
        <f aca="false">IF(M6756=1,IF(COUNTIFS(C$2:C6756,C6756,M$2:M6756,1)=1,1,0),"")</f>
        <v/>
      </c>
      <c r="S6756" s="0" t="str">
        <f aca="false">IF(L6756=1,IF(COUNTIFS(C$2:C6756,C6756,L$2:L6756,1)=1,1,0),"")</f>
        <v/>
      </c>
      <c r="T6756" s="38" t="str">
        <f aca="false">IF(N6756="","",N6756+ROW()/10000000)</f>
        <v/>
      </c>
      <c r="U6756" s="0" t="str">
        <f aca="false">IF(G6756=1,IF(B6756="",1,0),"")</f>
        <v/>
      </c>
    </row>
    <row r="6757" customFormat="false" ht="15" hidden="false" customHeight="false" outlineLevel="0" collapsed="false">
      <c r="A6757" s="35"/>
      <c r="B6757" s="35"/>
      <c r="G6757" s="0" t="str">
        <f aca="false">IF(A6757="","",IF(AND(A6757&gt;=Debut,A6757&lt;Fin),1,0))</f>
        <v/>
      </c>
      <c r="H6757" s="0" t="str">
        <f aca="false">IF(G6757=1,INT(ROUND((A6757-Debut)*86400,0)/600),"")</f>
        <v/>
      </c>
      <c r="I6757" s="0" t="str">
        <f aca="false">IF(G6757=1,INT(ROUND((A6757-Debut)*86400,0)/3600),"")</f>
        <v/>
      </c>
      <c r="J6757" s="0" t="str">
        <f aca="false">IF(OR(A6757="",B6757=""),"",ROUND((B6757-A6757)*86400,0))</f>
        <v/>
      </c>
      <c r="K6757" s="37" t="str">
        <f aca="false">IF(G6757=1,IF(COUNTIFS($C:$C,C6757,$G:$G,1,$A:$A,"&gt;="&amp;(A6757-FenetreInterm/86400),$A:$A,"&lt;="&amp;A6757)&gt;=NbInterm,1,0),"")</f>
        <v/>
      </c>
      <c r="L6757" s="37" t="str">
        <f aca="false">IF(G6757=1,IF(B6757="",0,IF(J6757&lt;SeuilFugitive,1,0)),"")</f>
        <v/>
      </c>
      <c r="M6757" s="37" t="str">
        <f aca="false">IF(G6757=1,IF(B6757="",IF((Fin-A6757)*24&gt;SeuilFigee,1,0),IF(J6757&gt;SeuilFigee*3600,1,0)),"")</f>
        <v/>
      </c>
      <c r="N6757" s="0" t="str">
        <f aca="false">IF(G6757=1,IF(COUNTIF(H$2:H6757,H6757)=1,COUNTIF($H:$H,H6757),""),"")</f>
        <v/>
      </c>
      <c r="O6757" s="0" t="str">
        <f aca="false">IF(G6757=1,IF(COUNTIF(I$2:I6757,I6757)=1,COUNTIF($I:$I,I6757),""),"")</f>
        <v/>
      </c>
      <c r="P6757" s="38" t="str">
        <f aca="false">IF(G6757=1,IF(COUNTIFS(C$2:C6757,C6757,G$2:G6757,1)=1,COUNTIFS($C:$C,C6757,$G:$G,1)+ROW()/10000000,""),"")</f>
        <v/>
      </c>
      <c r="Q6757" s="0" t="str">
        <f aca="false">IF(K6757=1,IF(COUNTIFS(C$2:C6757,C6757,K$2:K6757,1)=1,1,0),"")</f>
        <v/>
      </c>
      <c r="R6757" s="0" t="str">
        <f aca="false">IF(M6757=1,IF(COUNTIFS(C$2:C6757,C6757,M$2:M6757,1)=1,1,0),"")</f>
        <v/>
      </c>
      <c r="S6757" s="0" t="str">
        <f aca="false">IF(L6757=1,IF(COUNTIFS(C$2:C6757,C6757,L$2:L6757,1)=1,1,0),"")</f>
        <v/>
      </c>
      <c r="T6757" s="38" t="str">
        <f aca="false">IF(N6757="","",N6757+ROW()/10000000)</f>
        <v/>
      </c>
      <c r="U6757" s="0" t="str">
        <f aca="false">IF(G6757=1,IF(B6757="",1,0),"")</f>
        <v/>
      </c>
    </row>
    <row r="6758" customFormat="false" ht="15" hidden="false" customHeight="false" outlineLevel="0" collapsed="false">
      <c r="A6758" s="35"/>
      <c r="B6758" s="35"/>
      <c r="G6758" s="0" t="str">
        <f aca="false">IF(A6758="","",IF(AND(A6758&gt;=Debut,A6758&lt;Fin),1,0))</f>
        <v/>
      </c>
      <c r="H6758" s="0" t="str">
        <f aca="false">IF(G6758=1,INT(ROUND((A6758-Debut)*86400,0)/600),"")</f>
        <v/>
      </c>
      <c r="I6758" s="0" t="str">
        <f aca="false">IF(G6758=1,INT(ROUND((A6758-Debut)*86400,0)/3600),"")</f>
        <v/>
      </c>
      <c r="J6758" s="0" t="str">
        <f aca="false">IF(OR(A6758="",B6758=""),"",ROUND((B6758-A6758)*86400,0))</f>
        <v/>
      </c>
      <c r="K6758" s="37" t="str">
        <f aca="false">IF(G6758=1,IF(COUNTIFS($C:$C,C6758,$G:$G,1,$A:$A,"&gt;="&amp;(A6758-FenetreInterm/86400),$A:$A,"&lt;="&amp;A6758)&gt;=NbInterm,1,0),"")</f>
        <v/>
      </c>
      <c r="L6758" s="37" t="str">
        <f aca="false">IF(G6758=1,IF(B6758="",0,IF(J6758&lt;SeuilFugitive,1,0)),"")</f>
        <v/>
      </c>
      <c r="M6758" s="37" t="str">
        <f aca="false">IF(G6758=1,IF(B6758="",IF((Fin-A6758)*24&gt;SeuilFigee,1,0),IF(J6758&gt;SeuilFigee*3600,1,0)),"")</f>
        <v/>
      </c>
      <c r="N6758" s="0" t="str">
        <f aca="false">IF(G6758=1,IF(COUNTIF(H$2:H6758,H6758)=1,COUNTIF($H:$H,H6758),""),"")</f>
        <v/>
      </c>
      <c r="O6758" s="0" t="str">
        <f aca="false">IF(G6758=1,IF(COUNTIF(I$2:I6758,I6758)=1,COUNTIF($I:$I,I6758),""),"")</f>
        <v/>
      </c>
      <c r="P6758" s="38" t="str">
        <f aca="false">IF(G6758=1,IF(COUNTIFS(C$2:C6758,C6758,G$2:G6758,1)=1,COUNTIFS($C:$C,C6758,$G:$G,1)+ROW()/10000000,""),"")</f>
        <v/>
      </c>
      <c r="Q6758" s="0" t="str">
        <f aca="false">IF(K6758=1,IF(COUNTIFS(C$2:C6758,C6758,K$2:K6758,1)=1,1,0),"")</f>
        <v/>
      </c>
      <c r="R6758" s="0" t="str">
        <f aca="false">IF(M6758=1,IF(COUNTIFS(C$2:C6758,C6758,M$2:M6758,1)=1,1,0),"")</f>
        <v/>
      </c>
      <c r="S6758" s="0" t="str">
        <f aca="false">IF(L6758=1,IF(COUNTIFS(C$2:C6758,C6758,L$2:L6758,1)=1,1,0),"")</f>
        <v/>
      </c>
      <c r="T6758" s="38" t="str">
        <f aca="false">IF(N6758="","",N6758+ROW()/10000000)</f>
        <v/>
      </c>
      <c r="U6758" s="0" t="str">
        <f aca="false">IF(G6758=1,IF(B6758="",1,0),"")</f>
        <v/>
      </c>
    </row>
    <row r="6759" customFormat="false" ht="15" hidden="false" customHeight="false" outlineLevel="0" collapsed="false">
      <c r="A6759" s="35"/>
      <c r="B6759" s="35"/>
      <c r="G6759" s="0" t="str">
        <f aca="false">IF(A6759="","",IF(AND(A6759&gt;=Debut,A6759&lt;Fin),1,0))</f>
        <v/>
      </c>
      <c r="H6759" s="0" t="str">
        <f aca="false">IF(G6759=1,INT(ROUND((A6759-Debut)*86400,0)/600),"")</f>
        <v/>
      </c>
      <c r="I6759" s="0" t="str">
        <f aca="false">IF(G6759=1,INT(ROUND((A6759-Debut)*86400,0)/3600),"")</f>
        <v/>
      </c>
      <c r="J6759" s="0" t="str">
        <f aca="false">IF(OR(A6759="",B6759=""),"",ROUND((B6759-A6759)*86400,0))</f>
        <v/>
      </c>
      <c r="K6759" s="37" t="str">
        <f aca="false">IF(G6759=1,IF(COUNTIFS($C:$C,C6759,$G:$G,1,$A:$A,"&gt;="&amp;(A6759-FenetreInterm/86400),$A:$A,"&lt;="&amp;A6759)&gt;=NbInterm,1,0),"")</f>
        <v/>
      </c>
      <c r="L6759" s="37" t="str">
        <f aca="false">IF(G6759=1,IF(B6759="",0,IF(J6759&lt;SeuilFugitive,1,0)),"")</f>
        <v/>
      </c>
      <c r="M6759" s="37" t="str">
        <f aca="false">IF(G6759=1,IF(B6759="",IF((Fin-A6759)*24&gt;SeuilFigee,1,0),IF(J6759&gt;SeuilFigee*3600,1,0)),"")</f>
        <v/>
      </c>
      <c r="N6759" s="0" t="str">
        <f aca="false">IF(G6759=1,IF(COUNTIF(H$2:H6759,H6759)=1,COUNTIF($H:$H,H6759),""),"")</f>
        <v/>
      </c>
      <c r="O6759" s="0" t="str">
        <f aca="false">IF(G6759=1,IF(COUNTIF(I$2:I6759,I6759)=1,COUNTIF($I:$I,I6759),""),"")</f>
        <v/>
      </c>
      <c r="P6759" s="38" t="str">
        <f aca="false">IF(G6759=1,IF(COUNTIFS(C$2:C6759,C6759,G$2:G6759,1)=1,COUNTIFS($C:$C,C6759,$G:$G,1)+ROW()/10000000,""),"")</f>
        <v/>
      </c>
      <c r="Q6759" s="0" t="str">
        <f aca="false">IF(K6759=1,IF(COUNTIFS(C$2:C6759,C6759,K$2:K6759,1)=1,1,0),"")</f>
        <v/>
      </c>
      <c r="R6759" s="0" t="str">
        <f aca="false">IF(M6759=1,IF(COUNTIFS(C$2:C6759,C6759,M$2:M6759,1)=1,1,0),"")</f>
        <v/>
      </c>
      <c r="S6759" s="0" t="str">
        <f aca="false">IF(L6759=1,IF(COUNTIFS(C$2:C6759,C6759,L$2:L6759,1)=1,1,0),"")</f>
        <v/>
      </c>
      <c r="T6759" s="38" t="str">
        <f aca="false">IF(N6759="","",N6759+ROW()/10000000)</f>
        <v/>
      </c>
      <c r="U6759" s="0" t="str">
        <f aca="false">IF(G6759=1,IF(B6759="",1,0),"")</f>
        <v/>
      </c>
    </row>
    <row r="6760" customFormat="false" ht="15" hidden="false" customHeight="false" outlineLevel="0" collapsed="false">
      <c r="A6760" s="35"/>
      <c r="B6760" s="35"/>
      <c r="G6760" s="0" t="str">
        <f aca="false">IF(A6760="","",IF(AND(A6760&gt;=Debut,A6760&lt;Fin),1,0))</f>
        <v/>
      </c>
      <c r="H6760" s="0" t="str">
        <f aca="false">IF(G6760=1,INT(ROUND((A6760-Debut)*86400,0)/600),"")</f>
        <v/>
      </c>
      <c r="I6760" s="0" t="str">
        <f aca="false">IF(G6760=1,INT(ROUND((A6760-Debut)*86400,0)/3600),"")</f>
        <v/>
      </c>
      <c r="J6760" s="0" t="str">
        <f aca="false">IF(OR(A6760="",B6760=""),"",ROUND((B6760-A6760)*86400,0))</f>
        <v/>
      </c>
      <c r="K6760" s="37" t="str">
        <f aca="false">IF(G6760=1,IF(COUNTIFS($C:$C,C6760,$G:$G,1,$A:$A,"&gt;="&amp;(A6760-FenetreInterm/86400),$A:$A,"&lt;="&amp;A6760)&gt;=NbInterm,1,0),"")</f>
        <v/>
      </c>
      <c r="L6760" s="37" t="str">
        <f aca="false">IF(G6760=1,IF(B6760="",0,IF(J6760&lt;SeuilFugitive,1,0)),"")</f>
        <v/>
      </c>
      <c r="M6760" s="37" t="str">
        <f aca="false">IF(G6760=1,IF(B6760="",IF((Fin-A6760)*24&gt;SeuilFigee,1,0),IF(J6760&gt;SeuilFigee*3600,1,0)),"")</f>
        <v/>
      </c>
      <c r="N6760" s="0" t="str">
        <f aca="false">IF(G6760=1,IF(COUNTIF(H$2:H6760,H6760)=1,COUNTIF($H:$H,H6760),""),"")</f>
        <v/>
      </c>
      <c r="O6760" s="0" t="str">
        <f aca="false">IF(G6760=1,IF(COUNTIF(I$2:I6760,I6760)=1,COUNTIF($I:$I,I6760),""),"")</f>
        <v/>
      </c>
      <c r="P6760" s="38" t="str">
        <f aca="false">IF(G6760=1,IF(COUNTIFS(C$2:C6760,C6760,G$2:G6760,1)=1,COUNTIFS($C:$C,C6760,$G:$G,1)+ROW()/10000000,""),"")</f>
        <v/>
      </c>
      <c r="Q6760" s="0" t="str">
        <f aca="false">IF(K6760=1,IF(COUNTIFS(C$2:C6760,C6760,K$2:K6760,1)=1,1,0),"")</f>
        <v/>
      </c>
      <c r="R6760" s="0" t="str">
        <f aca="false">IF(M6760=1,IF(COUNTIFS(C$2:C6760,C6760,M$2:M6760,1)=1,1,0),"")</f>
        <v/>
      </c>
      <c r="S6760" s="0" t="str">
        <f aca="false">IF(L6760=1,IF(COUNTIFS(C$2:C6760,C6760,L$2:L6760,1)=1,1,0),"")</f>
        <v/>
      </c>
      <c r="T6760" s="38" t="str">
        <f aca="false">IF(N6760="","",N6760+ROW()/10000000)</f>
        <v/>
      </c>
      <c r="U6760" s="0" t="str">
        <f aca="false">IF(G6760=1,IF(B6760="",1,0),"")</f>
        <v/>
      </c>
    </row>
    <row r="6761" customFormat="false" ht="15" hidden="false" customHeight="false" outlineLevel="0" collapsed="false">
      <c r="A6761" s="35"/>
      <c r="B6761" s="35"/>
      <c r="G6761" s="0" t="str">
        <f aca="false">IF(A6761="","",IF(AND(A6761&gt;=Debut,A6761&lt;Fin),1,0))</f>
        <v/>
      </c>
      <c r="H6761" s="0" t="str">
        <f aca="false">IF(G6761=1,INT(ROUND((A6761-Debut)*86400,0)/600),"")</f>
        <v/>
      </c>
      <c r="I6761" s="0" t="str">
        <f aca="false">IF(G6761=1,INT(ROUND((A6761-Debut)*86400,0)/3600),"")</f>
        <v/>
      </c>
      <c r="J6761" s="0" t="str">
        <f aca="false">IF(OR(A6761="",B6761=""),"",ROUND((B6761-A6761)*86400,0))</f>
        <v/>
      </c>
      <c r="K6761" s="37" t="str">
        <f aca="false">IF(G6761=1,IF(COUNTIFS($C:$C,C6761,$G:$G,1,$A:$A,"&gt;="&amp;(A6761-FenetreInterm/86400),$A:$A,"&lt;="&amp;A6761)&gt;=NbInterm,1,0),"")</f>
        <v/>
      </c>
      <c r="L6761" s="37" t="str">
        <f aca="false">IF(G6761=1,IF(B6761="",0,IF(J6761&lt;SeuilFugitive,1,0)),"")</f>
        <v/>
      </c>
      <c r="M6761" s="37" t="str">
        <f aca="false">IF(G6761=1,IF(B6761="",IF((Fin-A6761)*24&gt;SeuilFigee,1,0),IF(J6761&gt;SeuilFigee*3600,1,0)),"")</f>
        <v/>
      </c>
      <c r="N6761" s="0" t="str">
        <f aca="false">IF(G6761=1,IF(COUNTIF(H$2:H6761,H6761)=1,COUNTIF($H:$H,H6761),""),"")</f>
        <v/>
      </c>
      <c r="O6761" s="0" t="str">
        <f aca="false">IF(G6761=1,IF(COUNTIF(I$2:I6761,I6761)=1,COUNTIF($I:$I,I6761),""),"")</f>
        <v/>
      </c>
      <c r="P6761" s="38" t="str">
        <f aca="false">IF(G6761=1,IF(COUNTIFS(C$2:C6761,C6761,G$2:G6761,1)=1,COUNTIFS($C:$C,C6761,$G:$G,1)+ROW()/10000000,""),"")</f>
        <v/>
      </c>
      <c r="Q6761" s="0" t="str">
        <f aca="false">IF(K6761=1,IF(COUNTIFS(C$2:C6761,C6761,K$2:K6761,1)=1,1,0),"")</f>
        <v/>
      </c>
      <c r="R6761" s="0" t="str">
        <f aca="false">IF(M6761=1,IF(COUNTIFS(C$2:C6761,C6761,M$2:M6761,1)=1,1,0),"")</f>
        <v/>
      </c>
      <c r="S6761" s="0" t="str">
        <f aca="false">IF(L6761=1,IF(COUNTIFS(C$2:C6761,C6761,L$2:L6761,1)=1,1,0),"")</f>
        <v/>
      </c>
      <c r="T6761" s="38" t="str">
        <f aca="false">IF(N6761="","",N6761+ROW()/10000000)</f>
        <v/>
      </c>
      <c r="U6761" s="0" t="str">
        <f aca="false">IF(G6761=1,IF(B6761="",1,0),"")</f>
        <v/>
      </c>
    </row>
    <row r="6762" customFormat="false" ht="15" hidden="false" customHeight="false" outlineLevel="0" collapsed="false">
      <c r="A6762" s="35"/>
      <c r="B6762" s="35"/>
      <c r="G6762" s="0" t="str">
        <f aca="false">IF(A6762="","",IF(AND(A6762&gt;=Debut,A6762&lt;Fin),1,0))</f>
        <v/>
      </c>
      <c r="H6762" s="0" t="str">
        <f aca="false">IF(G6762=1,INT(ROUND((A6762-Debut)*86400,0)/600),"")</f>
        <v/>
      </c>
      <c r="I6762" s="0" t="str">
        <f aca="false">IF(G6762=1,INT(ROUND((A6762-Debut)*86400,0)/3600),"")</f>
        <v/>
      </c>
      <c r="J6762" s="0" t="str">
        <f aca="false">IF(OR(A6762="",B6762=""),"",ROUND((B6762-A6762)*86400,0))</f>
        <v/>
      </c>
      <c r="K6762" s="37" t="str">
        <f aca="false">IF(G6762=1,IF(COUNTIFS($C:$C,C6762,$G:$G,1,$A:$A,"&gt;="&amp;(A6762-FenetreInterm/86400),$A:$A,"&lt;="&amp;A6762)&gt;=NbInterm,1,0),"")</f>
        <v/>
      </c>
      <c r="L6762" s="37" t="str">
        <f aca="false">IF(G6762=1,IF(B6762="",0,IF(J6762&lt;SeuilFugitive,1,0)),"")</f>
        <v/>
      </c>
      <c r="M6762" s="37" t="str">
        <f aca="false">IF(G6762=1,IF(B6762="",IF((Fin-A6762)*24&gt;SeuilFigee,1,0),IF(J6762&gt;SeuilFigee*3600,1,0)),"")</f>
        <v/>
      </c>
      <c r="N6762" s="0" t="str">
        <f aca="false">IF(G6762=1,IF(COUNTIF(H$2:H6762,H6762)=1,COUNTIF($H:$H,H6762),""),"")</f>
        <v/>
      </c>
      <c r="O6762" s="0" t="str">
        <f aca="false">IF(G6762=1,IF(COUNTIF(I$2:I6762,I6762)=1,COUNTIF($I:$I,I6762),""),"")</f>
        <v/>
      </c>
      <c r="P6762" s="38" t="str">
        <f aca="false">IF(G6762=1,IF(COUNTIFS(C$2:C6762,C6762,G$2:G6762,1)=1,COUNTIFS($C:$C,C6762,$G:$G,1)+ROW()/10000000,""),"")</f>
        <v/>
      </c>
      <c r="Q6762" s="0" t="str">
        <f aca="false">IF(K6762=1,IF(COUNTIFS(C$2:C6762,C6762,K$2:K6762,1)=1,1,0),"")</f>
        <v/>
      </c>
      <c r="R6762" s="0" t="str">
        <f aca="false">IF(M6762=1,IF(COUNTIFS(C$2:C6762,C6762,M$2:M6762,1)=1,1,0),"")</f>
        <v/>
      </c>
      <c r="S6762" s="0" t="str">
        <f aca="false">IF(L6762=1,IF(COUNTIFS(C$2:C6762,C6762,L$2:L6762,1)=1,1,0),"")</f>
        <v/>
      </c>
      <c r="T6762" s="38" t="str">
        <f aca="false">IF(N6762="","",N6762+ROW()/10000000)</f>
        <v/>
      </c>
      <c r="U6762" s="0" t="str">
        <f aca="false">IF(G6762=1,IF(B6762="",1,0),"")</f>
        <v/>
      </c>
    </row>
    <row r="6763" customFormat="false" ht="15" hidden="false" customHeight="false" outlineLevel="0" collapsed="false">
      <c r="A6763" s="35"/>
      <c r="B6763" s="35"/>
      <c r="G6763" s="0" t="str">
        <f aca="false">IF(A6763="","",IF(AND(A6763&gt;=Debut,A6763&lt;Fin),1,0))</f>
        <v/>
      </c>
      <c r="H6763" s="0" t="str">
        <f aca="false">IF(G6763=1,INT(ROUND((A6763-Debut)*86400,0)/600),"")</f>
        <v/>
      </c>
      <c r="I6763" s="0" t="str">
        <f aca="false">IF(G6763=1,INT(ROUND((A6763-Debut)*86400,0)/3600),"")</f>
        <v/>
      </c>
      <c r="J6763" s="0" t="str">
        <f aca="false">IF(OR(A6763="",B6763=""),"",ROUND((B6763-A6763)*86400,0))</f>
        <v/>
      </c>
      <c r="K6763" s="37" t="str">
        <f aca="false">IF(G6763=1,IF(COUNTIFS($C:$C,C6763,$G:$G,1,$A:$A,"&gt;="&amp;(A6763-FenetreInterm/86400),$A:$A,"&lt;="&amp;A6763)&gt;=NbInterm,1,0),"")</f>
        <v/>
      </c>
      <c r="L6763" s="37" t="str">
        <f aca="false">IF(G6763=1,IF(B6763="",0,IF(J6763&lt;SeuilFugitive,1,0)),"")</f>
        <v/>
      </c>
      <c r="M6763" s="37" t="str">
        <f aca="false">IF(G6763=1,IF(B6763="",IF((Fin-A6763)*24&gt;SeuilFigee,1,0),IF(J6763&gt;SeuilFigee*3600,1,0)),"")</f>
        <v/>
      </c>
      <c r="N6763" s="0" t="str">
        <f aca="false">IF(G6763=1,IF(COUNTIF(H$2:H6763,H6763)=1,COUNTIF($H:$H,H6763),""),"")</f>
        <v/>
      </c>
      <c r="O6763" s="0" t="str">
        <f aca="false">IF(G6763=1,IF(COUNTIF(I$2:I6763,I6763)=1,COUNTIF($I:$I,I6763),""),"")</f>
        <v/>
      </c>
      <c r="P6763" s="38" t="str">
        <f aca="false">IF(G6763=1,IF(COUNTIFS(C$2:C6763,C6763,G$2:G6763,1)=1,COUNTIFS($C:$C,C6763,$G:$G,1)+ROW()/10000000,""),"")</f>
        <v/>
      </c>
      <c r="Q6763" s="0" t="str">
        <f aca="false">IF(K6763=1,IF(COUNTIFS(C$2:C6763,C6763,K$2:K6763,1)=1,1,0),"")</f>
        <v/>
      </c>
      <c r="R6763" s="0" t="str">
        <f aca="false">IF(M6763=1,IF(COUNTIFS(C$2:C6763,C6763,M$2:M6763,1)=1,1,0),"")</f>
        <v/>
      </c>
      <c r="S6763" s="0" t="str">
        <f aca="false">IF(L6763=1,IF(COUNTIFS(C$2:C6763,C6763,L$2:L6763,1)=1,1,0),"")</f>
        <v/>
      </c>
      <c r="T6763" s="38" t="str">
        <f aca="false">IF(N6763="","",N6763+ROW()/10000000)</f>
        <v/>
      </c>
      <c r="U6763" s="0" t="str">
        <f aca="false">IF(G6763=1,IF(B6763="",1,0),"")</f>
        <v/>
      </c>
    </row>
    <row r="6764" customFormat="false" ht="15" hidden="false" customHeight="false" outlineLevel="0" collapsed="false">
      <c r="A6764" s="35"/>
      <c r="B6764" s="35"/>
      <c r="G6764" s="0" t="str">
        <f aca="false">IF(A6764="","",IF(AND(A6764&gt;=Debut,A6764&lt;Fin),1,0))</f>
        <v/>
      </c>
      <c r="H6764" s="0" t="str">
        <f aca="false">IF(G6764=1,INT(ROUND((A6764-Debut)*86400,0)/600),"")</f>
        <v/>
      </c>
      <c r="I6764" s="0" t="str">
        <f aca="false">IF(G6764=1,INT(ROUND((A6764-Debut)*86400,0)/3600),"")</f>
        <v/>
      </c>
      <c r="J6764" s="0" t="str">
        <f aca="false">IF(OR(A6764="",B6764=""),"",ROUND((B6764-A6764)*86400,0))</f>
        <v/>
      </c>
      <c r="K6764" s="37" t="str">
        <f aca="false">IF(G6764=1,IF(COUNTIFS($C:$C,C6764,$G:$G,1,$A:$A,"&gt;="&amp;(A6764-FenetreInterm/86400),$A:$A,"&lt;="&amp;A6764)&gt;=NbInterm,1,0),"")</f>
        <v/>
      </c>
      <c r="L6764" s="37" t="str">
        <f aca="false">IF(G6764=1,IF(B6764="",0,IF(J6764&lt;SeuilFugitive,1,0)),"")</f>
        <v/>
      </c>
      <c r="M6764" s="37" t="str">
        <f aca="false">IF(G6764=1,IF(B6764="",IF((Fin-A6764)*24&gt;SeuilFigee,1,0),IF(J6764&gt;SeuilFigee*3600,1,0)),"")</f>
        <v/>
      </c>
      <c r="N6764" s="0" t="str">
        <f aca="false">IF(G6764=1,IF(COUNTIF(H$2:H6764,H6764)=1,COUNTIF($H:$H,H6764),""),"")</f>
        <v/>
      </c>
      <c r="O6764" s="0" t="str">
        <f aca="false">IF(G6764=1,IF(COUNTIF(I$2:I6764,I6764)=1,COUNTIF($I:$I,I6764),""),"")</f>
        <v/>
      </c>
      <c r="P6764" s="38" t="str">
        <f aca="false">IF(G6764=1,IF(COUNTIFS(C$2:C6764,C6764,G$2:G6764,1)=1,COUNTIFS($C:$C,C6764,$G:$G,1)+ROW()/10000000,""),"")</f>
        <v/>
      </c>
      <c r="Q6764" s="0" t="str">
        <f aca="false">IF(K6764=1,IF(COUNTIFS(C$2:C6764,C6764,K$2:K6764,1)=1,1,0),"")</f>
        <v/>
      </c>
      <c r="R6764" s="0" t="str">
        <f aca="false">IF(M6764=1,IF(COUNTIFS(C$2:C6764,C6764,M$2:M6764,1)=1,1,0),"")</f>
        <v/>
      </c>
      <c r="S6764" s="0" t="str">
        <f aca="false">IF(L6764=1,IF(COUNTIFS(C$2:C6764,C6764,L$2:L6764,1)=1,1,0),"")</f>
        <v/>
      </c>
      <c r="T6764" s="38" t="str">
        <f aca="false">IF(N6764="","",N6764+ROW()/10000000)</f>
        <v/>
      </c>
      <c r="U6764" s="0" t="str">
        <f aca="false">IF(G6764=1,IF(B6764="",1,0),"")</f>
        <v/>
      </c>
    </row>
    <row r="6765" customFormat="false" ht="15" hidden="false" customHeight="false" outlineLevel="0" collapsed="false">
      <c r="A6765" s="35"/>
      <c r="B6765" s="35"/>
      <c r="G6765" s="0" t="str">
        <f aca="false">IF(A6765="","",IF(AND(A6765&gt;=Debut,A6765&lt;Fin),1,0))</f>
        <v/>
      </c>
      <c r="H6765" s="0" t="str">
        <f aca="false">IF(G6765=1,INT(ROUND((A6765-Debut)*86400,0)/600),"")</f>
        <v/>
      </c>
      <c r="I6765" s="0" t="str">
        <f aca="false">IF(G6765=1,INT(ROUND((A6765-Debut)*86400,0)/3600),"")</f>
        <v/>
      </c>
      <c r="J6765" s="0" t="str">
        <f aca="false">IF(OR(A6765="",B6765=""),"",ROUND((B6765-A6765)*86400,0))</f>
        <v/>
      </c>
      <c r="K6765" s="37" t="str">
        <f aca="false">IF(G6765=1,IF(COUNTIFS($C:$C,C6765,$G:$G,1,$A:$A,"&gt;="&amp;(A6765-FenetreInterm/86400),$A:$A,"&lt;="&amp;A6765)&gt;=NbInterm,1,0),"")</f>
        <v/>
      </c>
      <c r="L6765" s="37" t="str">
        <f aca="false">IF(G6765=1,IF(B6765="",0,IF(J6765&lt;SeuilFugitive,1,0)),"")</f>
        <v/>
      </c>
      <c r="M6765" s="37" t="str">
        <f aca="false">IF(G6765=1,IF(B6765="",IF((Fin-A6765)*24&gt;SeuilFigee,1,0),IF(J6765&gt;SeuilFigee*3600,1,0)),"")</f>
        <v/>
      </c>
      <c r="N6765" s="0" t="str">
        <f aca="false">IF(G6765=1,IF(COUNTIF(H$2:H6765,H6765)=1,COUNTIF($H:$H,H6765),""),"")</f>
        <v/>
      </c>
      <c r="O6765" s="0" t="str">
        <f aca="false">IF(G6765=1,IF(COUNTIF(I$2:I6765,I6765)=1,COUNTIF($I:$I,I6765),""),"")</f>
        <v/>
      </c>
      <c r="P6765" s="38" t="str">
        <f aca="false">IF(G6765=1,IF(COUNTIFS(C$2:C6765,C6765,G$2:G6765,1)=1,COUNTIFS($C:$C,C6765,$G:$G,1)+ROW()/10000000,""),"")</f>
        <v/>
      </c>
      <c r="Q6765" s="0" t="str">
        <f aca="false">IF(K6765=1,IF(COUNTIFS(C$2:C6765,C6765,K$2:K6765,1)=1,1,0),"")</f>
        <v/>
      </c>
      <c r="R6765" s="0" t="str">
        <f aca="false">IF(M6765=1,IF(COUNTIFS(C$2:C6765,C6765,M$2:M6765,1)=1,1,0),"")</f>
        <v/>
      </c>
      <c r="S6765" s="0" t="str">
        <f aca="false">IF(L6765=1,IF(COUNTIFS(C$2:C6765,C6765,L$2:L6765,1)=1,1,0),"")</f>
        <v/>
      </c>
      <c r="T6765" s="38" t="str">
        <f aca="false">IF(N6765="","",N6765+ROW()/10000000)</f>
        <v/>
      </c>
      <c r="U6765" s="0" t="str">
        <f aca="false">IF(G6765=1,IF(B6765="",1,0),"")</f>
        <v/>
      </c>
    </row>
    <row r="6766" customFormat="false" ht="15" hidden="false" customHeight="false" outlineLevel="0" collapsed="false">
      <c r="A6766" s="35"/>
      <c r="B6766" s="35"/>
      <c r="G6766" s="0" t="str">
        <f aca="false">IF(A6766="","",IF(AND(A6766&gt;=Debut,A6766&lt;Fin),1,0))</f>
        <v/>
      </c>
      <c r="H6766" s="0" t="str">
        <f aca="false">IF(G6766=1,INT(ROUND((A6766-Debut)*86400,0)/600),"")</f>
        <v/>
      </c>
      <c r="I6766" s="0" t="str">
        <f aca="false">IF(G6766=1,INT(ROUND((A6766-Debut)*86400,0)/3600),"")</f>
        <v/>
      </c>
      <c r="J6766" s="0" t="str">
        <f aca="false">IF(OR(A6766="",B6766=""),"",ROUND((B6766-A6766)*86400,0))</f>
        <v/>
      </c>
      <c r="K6766" s="37" t="str">
        <f aca="false">IF(G6766=1,IF(COUNTIFS($C:$C,C6766,$G:$G,1,$A:$A,"&gt;="&amp;(A6766-FenetreInterm/86400),$A:$A,"&lt;="&amp;A6766)&gt;=NbInterm,1,0),"")</f>
        <v/>
      </c>
      <c r="L6766" s="37" t="str">
        <f aca="false">IF(G6766=1,IF(B6766="",0,IF(J6766&lt;SeuilFugitive,1,0)),"")</f>
        <v/>
      </c>
      <c r="M6766" s="37" t="str">
        <f aca="false">IF(G6766=1,IF(B6766="",IF((Fin-A6766)*24&gt;SeuilFigee,1,0),IF(J6766&gt;SeuilFigee*3600,1,0)),"")</f>
        <v/>
      </c>
      <c r="N6766" s="0" t="str">
        <f aca="false">IF(G6766=1,IF(COUNTIF(H$2:H6766,H6766)=1,COUNTIF($H:$H,H6766),""),"")</f>
        <v/>
      </c>
      <c r="O6766" s="0" t="str">
        <f aca="false">IF(G6766=1,IF(COUNTIF(I$2:I6766,I6766)=1,COUNTIF($I:$I,I6766),""),"")</f>
        <v/>
      </c>
      <c r="P6766" s="38" t="str">
        <f aca="false">IF(G6766=1,IF(COUNTIFS(C$2:C6766,C6766,G$2:G6766,1)=1,COUNTIFS($C:$C,C6766,$G:$G,1)+ROW()/10000000,""),"")</f>
        <v/>
      </c>
      <c r="Q6766" s="0" t="str">
        <f aca="false">IF(K6766=1,IF(COUNTIFS(C$2:C6766,C6766,K$2:K6766,1)=1,1,0),"")</f>
        <v/>
      </c>
      <c r="R6766" s="0" t="str">
        <f aca="false">IF(M6766=1,IF(COUNTIFS(C$2:C6766,C6766,M$2:M6766,1)=1,1,0),"")</f>
        <v/>
      </c>
      <c r="S6766" s="0" t="str">
        <f aca="false">IF(L6766=1,IF(COUNTIFS(C$2:C6766,C6766,L$2:L6766,1)=1,1,0),"")</f>
        <v/>
      </c>
      <c r="T6766" s="38" t="str">
        <f aca="false">IF(N6766="","",N6766+ROW()/10000000)</f>
        <v/>
      </c>
      <c r="U6766" s="0" t="str">
        <f aca="false">IF(G6766=1,IF(B6766="",1,0),"")</f>
        <v/>
      </c>
    </row>
    <row r="6767" customFormat="false" ht="15" hidden="false" customHeight="false" outlineLevel="0" collapsed="false">
      <c r="A6767" s="35"/>
      <c r="B6767" s="35"/>
      <c r="G6767" s="0" t="str">
        <f aca="false">IF(A6767="","",IF(AND(A6767&gt;=Debut,A6767&lt;Fin),1,0))</f>
        <v/>
      </c>
      <c r="H6767" s="0" t="str">
        <f aca="false">IF(G6767=1,INT(ROUND((A6767-Debut)*86400,0)/600),"")</f>
        <v/>
      </c>
      <c r="I6767" s="0" t="str">
        <f aca="false">IF(G6767=1,INT(ROUND((A6767-Debut)*86400,0)/3600),"")</f>
        <v/>
      </c>
      <c r="J6767" s="0" t="str">
        <f aca="false">IF(OR(A6767="",B6767=""),"",ROUND((B6767-A6767)*86400,0))</f>
        <v/>
      </c>
      <c r="K6767" s="37" t="str">
        <f aca="false">IF(G6767=1,IF(COUNTIFS($C:$C,C6767,$G:$G,1,$A:$A,"&gt;="&amp;(A6767-FenetreInterm/86400),$A:$A,"&lt;="&amp;A6767)&gt;=NbInterm,1,0),"")</f>
        <v/>
      </c>
      <c r="L6767" s="37" t="str">
        <f aca="false">IF(G6767=1,IF(B6767="",0,IF(J6767&lt;SeuilFugitive,1,0)),"")</f>
        <v/>
      </c>
      <c r="M6767" s="37" t="str">
        <f aca="false">IF(G6767=1,IF(B6767="",IF((Fin-A6767)*24&gt;SeuilFigee,1,0),IF(J6767&gt;SeuilFigee*3600,1,0)),"")</f>
        <v/>
      </c>
      <c r="N6767" s="0" t="str">
        <f aca="false">IF(G6767=1,IF(COUNTIF(H$2:H6767,H6767)=1,COUNTIF($H:$H,H6767),""),"")</f>
        <v/>
      </c>
      <c r="O6767" s="0" t="str">
        <f aca="false">IF(G6767=1,IF(COUNTIF(I$2:I6767,I6767)=1,COUNTIF($I:$I,I6767),""),"")</f>
        <v/>
      </c>
      <c r="P6767" s="38" t="str">
        <f aca="false">IF(G6767=1,IF(COUNTIFS(C$2:C6767,C6767,G$2:G6767,1)=1,COUNTIFS($C:$C,C6767,$G:$G,1)+ROW()/10000000,""),"")</f>
        <v/>
      </c>
      <c r="Q6767" s="0" t="str">
        <f aca="false">IF(K6767=1,IF(COUNTIFS(C$2:C6767,C6767,K$2:K6767,1)=1,1,0),"")</f>
        <v/>
      </c>
      <c r="R6767" s="0" t="str">
        <f aca="false">IF(M6767=1,IF(COUNTIFS(C$2:C6767,C6767,M$2:M6767,1)=1,1,0),"")</f>
        <v/>
      </c>
      <c r="S6767" s="0" t="str">
        <f aca="false">IF(L6767=1,IF(COUNTIFS(C$2:C6767,C6767,L$2:L6767,1)=1,1,0),"")</f>
        <v/>
      </c>
      <c r="T6767" s="38" t="str">
        <f aca="false">IF(N6767="","",N6767+ROW()/10000000)</f>
        <v/>
      </c>
      <c r="U6767" s="0" t="str">
        <f aca="false">IF(G6767=1,IF(B6767="",1,0),"")</f>
        <v/>
      </c>
    </row>
    <row r="6768" customFormat="false" ht="15" hidden="false" customHeight="false" outlineLevel="0" collapsed="false">
      <c r="A6768" s="35"/>
      <c r="B6768" s="35"/>
      <c r="G6768" s="0" t="str">
        <f aca="false">IF(A6768="","",IF(AND(A6768&gt;=Debut,A6768&lt;Fin),1,0))</f>
        <v/>
      </c>
      <c r="H6768" s="0" t="str">
        <f aca="false">IF(G6768=1,INT(ROUND((A6768-Debut)*86400,0)/600),"")</f>
        <v/>
      </c>
      <c r="I6768" s="0" t="str">
        <f aca="false">IF(G6768=1,INT(ROUND((A6768-Debut)*86400,0)/3600),"")</f>
        <v/>
      </c>
      <c r="J6768" s="0" t="str">
        <f aca="false">IF(OR(A6768="",B6768=""),"",ROUND((B6768-A6768)*86400,0))</f>
        <v/>
      </c>
      <c r="K6768" s="37" t="str">
        <f aca="false">IF(G6768=1,IF(COUNTIFS($C:$C,C6768,$G:$G,1,$A:$A,"&gt;="&amp;(A6768-FenetreInterm/86400),$A:$A,"&lt;="&amp;A6768)&gt;=NbInterm,1,0),"")</f>
        <v/>
      </c>
      <c r="L6768" s="37" t="str">
        <f aca="false">IF(G6768=1,IF(B6768="",0,IF(J6768&lt;SeuilFugitive,1,0)),"")</f>
        <v/>
      </c>
      <c r="M6768" s="37" t="str">
        <f aca="false">IF(G6768=1,IF(B6768="",IF((Fin-A6768)*24&gt;SeuilFigee,1,0),IF(J6768&gt;SeuilFigee*3600,1,0)),"")</f>
        <v/>
      </c>
      <c r="N6768" s="0" t="str">
        <f aca="false">IF(G6768=1,IF(COUNTIF(H$2:H6768,H6768)=1,COUNTIF($H:$H,H6768),""),"")</f>
        <v/>
      </c>
      <c r="O6768" s="0" t="str">
        <f aca="false">IF(G6768=1,IF(COUNTIF(I$2:I6768,I6768)=1,COUNTIF($I:$I,I6768),""),"")</f>
        <v/>
      </c>
      <c r="P6768" s="38" t="str">
        <f aca="false">IF(G6768=1,IF(COUNTIFS(C$2:C6768,C6768,G$2:G6768,1)=1,COUNTIFS($C:$C,C6768,$G:$G,1)+ROW()/10000000,""),"")</f>
        <v/>
      </c>
      <c r="Q6768" s="0" t="str">
        <f aca="false">IF(K6768=1,IF(COUNTIFS(C$2:C6768,C6768,K$2:K6768,1)=1,1,0),"")</f>
        <v/>
      </c>
      <c r="R6768" s="0" t="str">
        <f aca="false">IF(M6768=1,IF(COUNTIFS(C$2:C6768,C6768,M$2:M6768,1)=1,1,0),"")</f>
        <v/>
      </c>
      <c r="S6768" s="0" t="str">
        <f aca="false">IF(L6768=1,IF(COUNTIFS(C$2:C6768,C6768,L$2:L6768,1)=1,1,0),"")</f>
        <v/>
      </c>
      <c r="T6768" s="38" t="str">
        <f aca="false">IF(N6768="","",N6768+ROW()/10000000)</f>
        <v/>
      </c>
      <c r="U6768" s="0" t="str">
        <f aca="false">IF(G6768=1,IF(B6768="",1,0),"")</f>
        <v/>
      </c>
    </row>
    <row r="6769" customFormat="false" ht="15" hidden="false" customHeight="false" outlineLevel="0" collapsed="false">
      <c r="A6769" s="35"/>
      <c r="B6769" s="35"/>
      <c r="G6769" s="0" t="str">
        <f aca="false">IF(A6769="","",IF(AND(A6769&gt;=Debut,A6769&lt;Fin),1,0))</f>
        <v/>
      </c>
      <c r="H6769" s="0" t="str">
        <f aca="false">IF(G6769=1,INT(ROUND((A6769-Debut)*86400,0)/600),"")</f>
        <v/>
      </c>
      <c r="I6769" s="0" t="str">
        <f aca="false">IF(G6769=1,INT(ROUND((A6769-Debut)*86400,0)/3600),"")</f>
        <v/>
      </c>
      <c r="J6769" s="0" t="str">
        <f aca="false">IF(OR(A6769="",B6769=""),"",ROUND((B6769-A6769)*86400,0))</f>
        <v/>
      </c>
      <c r="K6769" s="37" t="str">
        <f aca="false">IF(G6769=1,IF(COUNTIFS($C:$C,C6769,$G:$G,1,$A:$A,"&gt;="&amp;(A6769-FenetreInterm/86400),$A:$A,"&lt;="&amp;A6769)&gt;=NbInterm,1,0),"")</f>
        <v/>
      </c>
      <c r="L6769" s="37" t="str">
        <f aca="false">IF(G6769=1,IF(B6769="",0,IF(J6769&lt;SeuilFugitive,1,0)),"")</f>
        <v/>
      </c>
      <c r="M6769" s="37" t="str">
        <f aca="false">IF(G6769=1,IF(B6769="",IF((Fin-A6769)*24&gt;SeuilFigee,1,0),IF(J6769&gt;SeuilFigee*3600,1,0)),"")</f>
        <v/>
      </c>
      <c r="N6769" s="0" t="str">
        <f aca="false">IF(G6769=1,IF(COUNTIF(H$2:H6769,H6769)=1,COUNTIF($H:$H,H6769),""),"")</f>
        <v/>
      </c>
      <c r="O6769" s="0" t="str">
        <f aca="false">IF(G6769=1,IF(COUNTIF(I$2:I6769,I6769)=1,COUNTIF($I:$I,I6769),""),"")</f>
        <v/>
      </c>
      <c r="P6769" s="38" t="str">
        <f aca="false">IF(G6769=1,IF(COUNTIFS(C$2:C6769,C6769,G$2:G6769,1)=1,COUNTIFS($C:$C,C6769,$G:$G,1)+ROW()/10000000,""),"")</f>
        <v/>
      </c>
      <c r="Q6769" s="0" t="str">
        <f aca="false">IF(K6769=1,IF(COUNTIFS(C$2:C6769,C6769,K$2:K6769,1)=1,1,0),"")</f>
        <v/>
      </c>
      <c r="R6769" s="0" t="str">
        <f aca="false">IF(M6769=1,IF(COUNTIFS(C$2:C6769,C6769,M$2:M6769,1)=1,1,0),"")</f>
        <v/>
      </c>
      <c r="S6769" s="0" t="str">
        <f aca="false">IF(L6769=1,IF(COUNTIFS(C$2:C6769,C6769,L$2:L6769,1)=1,1,0),"")</f>
        <v/>
      </c>
      <c r="T6769" s="38" t="str">
        <f aca="false">IF(N6769="","",N6769+ROW()/10000000)</f>
        <v/>
      </c>
      <c r="U6769" s="0" t="str">
        <f aca="false">IF(G6769=1,IF(B6769="",1,0),"")</f>
        <v/>
      </c>
    </row>
    <row r="6770" customFormat="false" ht="15" hidden="false" customHeight="false" outlineLevel="0" collapsed="false">
      <c r="A6770" s="35"/>
      <c r="B6770" s="35"/>
      <c r="G6770" s="0" t="str">
        <f aca="false">IF(A6770="","",IF(AND(A6770&gt;=Debut,A6770&lt;Fin),1,0))</f>
        <v/>
      </c>
      <c r="H6770" s="0" t="str">
        <f aca="false">IF(G6770=1,INT(ROUND((A6770-Debut)*86400,0)/600),"")</f>
        <v/>
      </c>
      <c r="I6770" s="0" t="str">
        <f aca="false">IF(G6770=1,INT(ROUND((A6770-Debut)*86400,0)/3600),"")</f>
        <v/>
      </c>
      <c r="J6770" s="0" t="str">
        <f aca="false">IF(OR(A6770="",B6770=""),"",ROUND((B6770-A6770)*86400,0))</f>
        <v/>
      </c>
      <c r="K6770" s="37" t="str">
        <f aca="false">IF(G6770=1,IF(COUNTIFS($C:$C,C6770,$G:$G,1,$A:$A,"&gt;="&amp;(A6770-FenetreInterm/86400),$A:$A,"&lt;="&amp;A6770)&gt;=NbInterm,1,0),"")</f>
        <v/>
      </c>
      <c r="L6770" s="37" t="str">
        <f aca="false">IF(G6770=1,IF(B6770="",0,IF(J6770&lt;SeuilFugitive,1,0)),"")</f>
        <v/>
      </c>
      <c r="M6770" s="37" t="str">
        <f aca="false">IF(G6770=1,IF(B6770="",IF((Fin-A6770)*24&gt;SeuilFigee,1,0),IF(J6770&gt;SeuilFigee*3600,1,0)),"")</f>
        <v/>
      </c>
      <c r="N6770" s="0" t="str">
        <f aca="false">IF(G6770=1,IF(COUNTIF(H$2:H6770,H6770)=1,COUNTIF($H:$H,H6770),""),"")</f>
        <v/>
      </c>
      <c r="O6770" s="0" t="str">
        <f aca="false">IF(G6770=1,IF(COUNTIF(I$2:I6770,I6770)=1,COUNTIF($I:$I,I6770),""),"")</f>
        <v/>
      </c>
      <c r="P6770" s="38" t="str">
        <f aca="false">IF(G6770=1,IF(COUNTIFS(C$2:C6770,C6770,G$2:G6770,1)=1,COUNTIFS($C:$C,C6770,$G:$G,1)+ROW()/10000000,""),"")</f>
        <v/>
      </c>
      <c r="Q6770" s="0" t="str">
        <f aca="false">IF(K6770=1,IF(COUNTIFS(C$2:C6770,C6770,K$2:K6770,1)=1,1,0),"")</f>
        <v/>
      </c>
      <c r="R6770" s="0" t="str">
        <f aca="false">IF(M6770=1,IF(COUNTIFS(C$2:C6770,C6770,M$2:M6770,1)=1,1,0),"")</f>
        <v/>
      </c>
      <c r="S6770" s="0" t="str">
        <f aca="false">IF(L6770=1,IF(COUNTIFS(C$2:C6770,C6770,L$2:L6770,1)=1,1,0),"")</f>
        <v/>
      </c>
      <c r="T6770" s="38" t="str">
        <f aca="false">IF(N6770="","",N6770+ROW()/10000000)</f>
        <v/>
      </c>
      <c r="U6770" s="0" t="str">
        <f aca="false">IF(G6770=1,IF(B6770="",1,0),"")</f>
        <v/>
      </c>
    </row>
    <row r="6771" customFormat="false" ht="15" hidden="false" customHeight="false" outlineLevel="0" collapsed="false">
      <c r="A6771" s="35"/>
      <c r="B6771" s="35"/>
      <c r="G6771" s="0" t="str">
        <f aca="false">IF(A6771="","",IF(AND(A6771&gt;=Debut,A6771&lt;Fin),1,0))</f>
        <v/>
      </c>
      <c r="H6771" s="0" t="str">
        <f aca="false">IF(G6771=1,INT(ROUND((A6771-Debut)*86400,0)/600),"")</f>
        <v/>
      </c>
      <c r="I6771" s="0" t="str">
        <f aca="false">IF(G6771=1,INT(ROUND((A6771-Debut)*86400,0)/3600),"")</f>
        <v/>
      </c>
      <c r="J6771" s="0" t="str">
        <f aca="false">IF(OR(A6771="",B6771=""),"",ROUND((B6771-A6771)*86400,0))</f>
        <v/>
      </c>
      <c r="K6771" s="37" t="str">
        <f aca="false">IF(G6771=1,IF(COUNTIFS($C:$C,C6771,$G:$G,1,$A:$A,"&gt;="&amp;(A6771-FenetreInterm/86400),$A:$A,"&lt;="&amp;A6771)&gt;=NbInterm,1,0),"")</f>
        <v/>
      </c>
      <c r="L6771" s="37" t="str">
        <f aca="false">IF(G6771=1,IF(B6771="",0,IF(J6771&lt;SeuilFugitive,1,0)),"")</f>
        <v/>
      </c>
      <c r="M6771" s="37" t="str">
        <f aca="false">IF(G6771=1,IF(B6771="",IF((Fin-A6771)*24&gt;SeuilFigee,1,0),IF(J6771&gt;SeuilFigee*3600,1,0)),"")</f>
        <v/>
      </c>
      <c r="N6771" s="0" t="str">
        <f aca="false">IF(G6771=1,IF(COUNTIF(H$2:H6771,H6771)=1,COUNTIF($H:$H,H6771),""),"")</f>
        <v/>
      </c>
      <c r="O6771" s="0" t="str">
        <f aca="false">IF(G6771=1,IF(COUNTIF(I$2:I6771,I6771)=1,COUNTIF($I:$I,I6771),""),"")</f>
        <v/>
      </c>
      <c r="P6771" s="38" t="str">
        <f aca="false">IF(G6771=1,IF(COUNTIFS(C$2:C6771,C6771,G$2:G6771,1)=1,COUNTIFS($C:$C,C6771,$G:$G,1)+ROW()/10000000,""),"")</f>
        <v/>
      </c>
      <c r="Q6771" s="0" t="str">
        <f aca="false">IF(K6771=1,IF(COUNTIFS(C$2:C6771,C6771,K$2:K6771,1)=1,1,0),"")</f>
        <v/>
      </c>
      <c r="R6771" s="0" t="str">
        <f aca="false">IF(M6771=1,IF(COUNTIFS(C$2:C6771,C6771,M$2:M6771,1)=1,1,0),"")</f>
        <v/>
      </c>
      <c r="S6771" s="0" t="str">
        <f aca="false">IF(L6771=1,IF(COUNTIFS(C$2:C6771,C6771,L$2:L6771,1)=1,1,0),"")</f>
        <v/>
      </c>
      <c r="T6771" s="38" t="str">
        <f aca="false">IF(N6771="","",N6771+ROW()/10000000)</f>
        <v/>
      </c>
      <c r="U6771" s="0" t="str">
        <f aca="false">IF(G6771=1,IF(B6771="",1,0),"")</f>
        <v/>
      </c>
    </row>
    <row r="6772" customFormat="false" ht="15" hidden="false" customHeight="false" outlineLevel="0" collapsed="false">
      <c r="A6772" s="35"/>
      <c r="B6772" s="35"/>
      <c r="G6772" s="0" t="str">
        <f aca="false">IF(A6772="","",IF(AND(A6772&gt;=Debut,A6772&lt;Fin),1,0))</f>
        <v/>
      </c>
      <c r="H6772" s="0" t="str">
        <f aca="false">IF(G6772=1,INT(ROUND((A6772-Debut)*86400,0)/600),"")</f>
        <v/>
      </c>
      <c r="I6772" s="0" t="str">
        <f aca="false">IF(G6772=1,INT(ROUND((A6772-Debut)*86400,0)/3600),"")</f>
        <v/>
      </c>
      <c r="J6772" s="0" t="str">
        <f aca="false">IF(OR(A6772="",B6772=""),"",ROUND((B6772-A6772)*86400,0))</f>
        <v/>
      </c>
      <c r="K6772" s="37" t="str">
        <f aca="false">IF(G6772=1,IF(COUNTIFS($C:$C,C6772,$G:$G,1,$A:$A,"&gt;="&amp;(A6772-FenetreInterm/86400),$A:$A,"&lt;="&amp;A6772)&gt;=NbInterm,1,0),"")</f>
        <v/>
      </c>
      <c r="L6772" s="37" t="str">
        <f aca="false">IF(G6772=1,IF(B6772="",0,IF(J6772&lt;SeuilFugitive,1,0)),"")</f>
        <v/>
      </c>
      <c r="M6772" s="37" t="str">
        <f aca="false">IF(G6772=1,IF(B6772="",IF((Fin-A6772)*24&gt;SeuilFigee,1,0),IF(J6772&gt;SeuilFigee*3600,1,0)),"")</f>
        <v/>
      </c>
      <c r="N6772" s="0" t="str">
        <f aca="false">IF(G6772=1,IF(COUNTIF(H$2:H6772,H6772)=1,COUNTIF($H:$H,H6772),""),"")</f>
        <v/>
      </c>
      <c r="O6772" s="0" t="str">
        <f aca="false">IF(G6772=1,IF(COUNTIF(I$2:I6772,I6772)=1,COUNTIF($I:$I,I6772),""),"")</f>
        <v/>
      </c>
      <c r="P6772" s="38" t="str">
        <f aca="false">IF(G6772=1,IF(COUNTIFS(C$2:C6772,C6772,G$2:G6772,1)=1,COUNTIFS($C:$C,C6772,$G:$G,1)+ROW()/10000000,""),"")</f>
        <v/>
      </c>
      <c r="Q6772" s="0" t="str">
        <f aca="false">IF(K6772=1,IF(COUNTIFS(C$2:C6772,C6772,K$2:K6772,1)=1,1,0),"")</f>
        <v/>
      </c>
      <c r="R6772" s="0" t="str">
        <f aca="false">IF(M6772=1,IF(COUNTIFS(C$2:C6772,C6772,M$2:M6772,1)=1,1,0),"")</f>
        <v/>
      </c>
      <c r="S6772" s="0" t="str">
        <f aca="false">IF(L6772=1,IF(COUNTIFS(C$2:C6772,C6772,L$2:L6772,1)=1,1,0),"")</f>
        <v/>
      </c>
      <c r="T6772" s="38" t="str">
        <f aca="false">IF(N6772="","",N6772+ROW()/10000000)</f>
        <v/>
      </c>
      <c r="U6772" s="0" t="str">
        <f aca="false">IF(G6772=1,IF(B6772="",1,0),"")</f>
        <v/>
      </c>
    </row>
    <row r="6773" customFormat="false" ht="15" hidden="false" customHeight="false" outlineLevel="0" collapsed="false">
      <c r="A6773" s="35"/>
      <c r="B6773" s="35"/>
      <c r="G6773" s="0" t="str">
        <f aca="false">IF(A6773="","",IF(AND(A6773&gt;=Debut,A6773&lt;Fin),1,0))</f>
        <v/>
      </c>
      <c r="H6773" s="0" t="str">
        <f aca="false">IF(G6773=1,INT(ROUND((A6773-Debut)*86400,0)/600),"")</f>
        <v/>
      </c>
      <c r="I6773" s="0" t="str">
        <f aca="false">IF(G6773=1,INT(ROUND((A6773-Debut)*86400,0)/3600),"")</f>
        <v/>
      </c>
      <c r="J6773" s="0" t="str">
        <f aca="false">IF(OR(A6773="",B6773=""),"",ROUND((B6773-A6773)*86400,0))</f>
        <v/>
      </c>
      <c r="K6773" s="37" t="str">
        <f aca="false">IF(G6773=1,IF(COUNTIFS($C:$C,C6773,$G:$G,1,$A:$A,"&gt;="&amp;(A6773-FenetreInterm/86400),$A:$A,"&lt;="&amp;A6773)&gt;=NbInterm,1,0),"")</f>
        <v/>
      </c>
      <c r="L6773" s="37" t="str">
        <f aca="false">IF(G6773=1,IF(B6773="",0,IF(J6773&lt;SeuilFugitive,1,0)),"")</f>
        <v/>
      </c>
      <c r="M6773" s="37" t="str">
        <f aca="false">IF(G6773=1,IF(B6773="",IF((Fin-A6773)*24&gt;SeuilFigee,1,0),IF(J6773&gt;SeuilFigee*3600,1,0)),"")</f>
        <v/>
      </c>
      <c r="N6773" s="0" t="str">
        <f aca="false">IF(G6773=1,IF(COUNTIF(H$2:H6773,H6773)=1,COUNTIF($H:$H,H6773),""),"")</f>
        <v/>
      </c>
      <c r="O6773" s="0" t="str">
        <f aca="false">IF(G6773=1,IF(COUNTIF(I$2:I6773,I6773)=1,COUNTIF($I:$I,I6773),""),"")</f>
        <v/>
      </c>
      <c r="P6773" s="38" t="str">
        <f aca="false">IF(G6773=1,IF(COUNTIFS(C$2:C6773,C6773,G$2:G6773,1)=1,COUNTIFS($C:$C,C6773,$G:$G,1)+ROW()/10000000,""),"")</f>
        <v/>
      </c>
      <c r="Q6773" s="0" t="str">
        <f aca="false">IF(K6773=1,IF(COUNTIFS(C$2:C6773,C6773,K$2:K6773,1)=1,1,0),"")</f>
        <v/>
      </c>
      <c r="R6773" s="0" t="str">
        <f aca="false">IF(M6773=1,IF(COUNTIFS(C$2:C6773,C6773,M$2:M6773,1)=1,1,0),"")</f>
        <v/>
      </c>
      <c r="S6773" s="0" t="str">
        <f aca="false">IF(L6773=1,IF(COUNTIFS(C$2:C6773,C6773,L$2:L6773,1)=1,1,0),"")</f>
        <v/>
      </c>
      <c r="T6773" s="38" t="str">
        <f aca="false">IF(N6773="","",N6773+ROW()/10000000)</f>
        <v/>
      </c>
      <c r="U6773" s="0" t="str">
        <f aca="false">IF(G6773=1,IF(B6773="",1,0),"")</f>
        <v/>
      </c>
    </row>
    <row r="6774" customFormat="false" ht="15" hidden="false" customHeight="false" outlineLevel="0" collapsed="false">
      <c r="A6774" s="35"/>
      <c r="B6774" s="35"/>
      <c r="G6774" s="0" t="str">
        <f aca="false">IF(A6774="","",IF(AND(A6774&gt;=Debut,A6774&lt;Fin),1,0))</f>
        <v/>
      </c>
      <c r="H6774" s="0" t="str">
        <f aca="false">IF(G6774=1,INT(ROUND((A6774-Debut)*86400,0)/600),"")</f>
        <v/>
      </c>
      <c r="I6774" s="0" t="str">
        <f aca="false">IF(G6774=1,INT(ROUND((A6774-Debut)*86400,0)/3600),"")</f>
        <v/>
      </c>
      <c r="J6774" s="0" t="str">
        <f aca="false">IF(OR(A6774="",B6774=""),"",ROUND((B6774-A6774)*86400,0))</f>
        <v/>
      </c>
      <c r="K6774" s="37" t="str">
        <f aca="false">IF(G6774=1,IF(COUNTIFS($C:$C,C6774,$G:$G,1,$A:$A,"&gt;="&amp;(A6774-FenetreInterm/86400),$A:$A,"&lt;="&amp;A6774)&gt;=NbInterm,1,0),"")</f>
        <v/>
      </c>
      <c r="L6774" s="37" t="str">
        <f aca="false">IF(G6774=1,IF(B6774="",0,IF(J6774&lt;SeuilFugitive,1,0)),"")</f>
        <v/>
      </c>
      <c r="M6774" s="37" t="str">
        <f aca="false">IF(G6774=1,IF(B6774="",IF((Fin-A6774)*24&gt;SeuilFigee,1,0),IF(J6774&gt;SeuilFigee*3600,1,0)),"")</f>
        <v/>
      </c>
      <c r="N6774" s="0" t="str">
        <f aca="false">IF(G6774=1,IF(COUNTIF(H$2:H6774,H6774)=1,COUNTIF($H:$H,H6774),""),"")</f>
        <v/>
      </c>
      <c r="O6774" s="0" t="str">
        <f aca="false">IF(G6774=1,IF(COUNTIF(I$2:I6774,I6774)=1,COUNTIF($I:$I,I6774),""),"")</f>
        <v/>
      </c>
      <c r="P6774" s="38" t="str">
        <f aca="false">IF(G6774=1,IF(COUNTIFS(C$2:C6774,C6774,G$2:G6774,1)=1,COUNTIFS($C:$C,C6774,$G:$G,1)+ROW()/10000000,""),"")</f>
        <v/>
      </c>
      <c r="Q6774" s="0" t="str">
        <f aca="false">IF(K6774=1,IF(COUNTIFS(C$2:C6774,C6774,K$2:K6774,1)=1,1,0),"")</f>
        <v/>
      </c>
      <c r="R6774" s="0" t="str">
        <f aca="false">IF(M6774=1,IF(COUNTIFS(C$2:C6774,C6774,M$2:M6774,1)=1,1,0),"")</f>
        <v/>
      </c>
      <c r="S6774" s="0" t="str">
        <f aca="false">IF(L6774=1,IF(COUNTIFS(C$2:C6774,C6774,L$2:L6774,1)=1,1,0),"")</f>
        <v/>
      </c>
      <c r="T6774" s="38" t="str">
        <f aca="false">IF(N6774="","",N6774+ROW()/10000000)</f>
        <v/>
      </c>
      <c r="U6774" s="0" t="str">
        <f aca="false">IF(G6774=1,IF(B6774="",1,0),"")</f>
        <v/>
      </c>
    </row>
    <row r="6775" customFormat="false" ht="15" hidden="false" customHeight="false" outlineLevel="0" collapsed="false">
      <c r="A6775" s="35"/>
      <c r="B6775" s="35"/>
      <c r="G6775" s="0" t="str">
        <f aca="false">IF(A6775="","",IF(AND(A6775&gt;=Debut,A6775&lt;Fin),1,0))</f>
        <v/>
      </c>
      <c r="H6775" s="0" t="str">
        <f aca="false">IF(G6775=1,INT(ROUND((A6775-Debut)*86400,0)/600),"")</f>
        <v/>
      </c>
      <c r="I6775" s="0" t="str">
        <f aca="false">IF(G6775=1,INT(ROUND((A6775-Debut)*86400,0)/3600),"")</f>
        <v/>
      </c>
      <c r="J6775" s="0" t="str">
        <f aca="false">IF(OR(A6775="",B6775=""),"",ROUND((B6775-A6775)*86400,0))</f>
        <v/>
      </c>
      <c r="K6775" s="37" t="str">
        <f aca="false">IF(G6775=1,IF(COUNTIFS($C:$C,C6775,$G:$G,1,$A:$A,"&gt;="&amp;(A6775-FenetreInterm/86400),$A:$A,"&lt;="&amp;A6775)&gt;=NbInterm,1,0),"")</f>
        <v/>
      </c>
      <c r="L6775" s="37" t="str">
        <f aca="false">IF(G6775=1,IF(B6775="",0,IF(J6775&lt;SeuilFugitive,1,0)),"")</f>
        <v/>
      </c>
      <c r="M6775" s="37" t="str">
        <f aca="false">IF(G6775=1,IF(B6775="",IF((Fin-A6775)*24&gt;SeuilFigee,1,0),IF(J6775&gt;SeuilFigee*3600,1,0)),"")</f>
        <v/>
      </c>
      <c r="N6775" s="0" t="str">
        <f aca="false">IF(G6775=1,IF(COUNTIF(H$2:H6775,H6775)=1,COUNTIF($H:$H,H6775),""),"")</f>
        <v/>
      </c>
      <c r="O6775" s="0" t="str">
        <f aca="false">IF(G6775=1,IF(COUNTIF(I$2:I6775,I6775)=1,COUNTIF($I:$I,I6775),""),"")</f>
        <v/>
      </c>
      <c r="P6775" s="38" t="str">
        <f aca="false">IF(G6775=1,IF(COUNTIFS(C$2:C6775,C6775,G$2:G6775,1)=1,COUNTIFS($C:$C,C6775,$G:$G,1)+ROW()/10000000,""),"")</f>
        <v/>
      </c>
      <c r="Q6775" s="0" t="str">
        <f aca="false">IF(K6775=1,IF(COUNTIFS(C$2:C6775,C6775,K$2:K6775,1)=1,1,0),"")</f>
        <v/>
      </c>
      <c r="R6775" s="0" t="str">
        <f aca="false">IF(M6775=1,IF(COUNTIFS(C$2:C6775,C6775,M$2:M6775,1)=1,1,0),"")</f>
        <v/>
      </c>
      <c r="S6775" s="0" t="str">
        <f aca="false">IF(L6775=1,IF(COUNTIFS(C$2:C6775,C6775,L$2:L6775,1)=1,1,0),"")</f>
        <v/>
      </c>
      <c r="T6775" s="38" t="str">
        <f aca="false">IF(N6775="","",N6775+ROW()/10000000)</f>
        <v/>
      </c>
      <c r="U6775" s="0" t="str">
        <f aca="false">IF(G6775=1,IF(B6775="",1,0),"")</f>
        <v/>
      </c>
    </row>
    <row r="6776" customFormat="false" ht="15" hidden="false" customHeight="false" outlineLevel="0" collapsed="false">
      <c r="A6776" s="35"/>
      <c r="B6776" s="35"/>
      <c r="G6776" s="0" t="str">
        <f aca="false">IF(A6776="","",IF(AND(A6776&gt;=Debut,A6776&lt;Fin),1,0))</f>
        <v/>
      </c>
      <c r="H6776" s="0" t="str">
        <f aca="false">IF(G6776=1,INT(ROUND((A6776-Debut)*86400,0)/600),"")</f>
        <v/>
      </c>
      <c r="I6776" s="0" t="str">
        <f aca="false">IF(G6776=1,INT(ROUND((A6776-Debut)*86400,0)/3600),"")</f>
        <v/>
      </c>
      <c r="J6776" s="0" t="str">
        <f aca="false">IF(OR(A6776="",B6776=""),"",ROUND((B6776-A6776)*86400,0))</f>
        <v/>
      </c>
      <c r="K6776" s="37" t="str">
        <f aca="false">IF(G6776=1,IF(COUNTIFS($C:$C,C6776,$G:$G,1,$A:$A,"&gt;="&amp;(A6776-FenetreInterm/86400),$A:$A,"&lt;="&amp;A6776)&gt;=NbInterm,1,0),"")</f>
        <v/>
      </c>
      <c r="L6776" s="37" t="str">
        <f aca="false">IF(G6776=1,IF(B6776="",0,IF(J6776&lt;SeuilFugitive,1,0)),"")</f>
        <v/>
      </c>
      <c r="M6776" s="37" t="str">
        <f aca="false">IF(G6776=1,IF(B6776="",IF((Fin-A6776)*24&gt;SeuilFigee,1,0),IF(J6776&gt;SeuilFigee*3600,1,0)),"")</f>
        <v/>
      </c>
      <c r="N6776" s="0" t="str">
        <f aca="false">IF(G6776=1,IF(COUNTIF(H$2:H6776,H6776)=1,COUNTIF($H:$H,H6776),""),"")</f>
        <v/>
      </c>
      <c r="O6776" s="0" t="str">
        <f aca="false">IF(G6776=1,IF(COUNTIF(I$2:I6776,I6776)=1,COUNTIF($I:$I,I6776),""),"")</f>
        <v/>
      </c>
      <c r="P6776" s="38" t="str">
        <f aca="false">IF(G6776=1,IF(COUNTIFS(C$2:C6776,C6776,G$2:G6776,1)=1,COUNTIFS($C:$C,C6776,$G:$G,1)+ROW()/10000000,""),"")</f>
        <v/>
      </c>
      <c r="Q6776" s="0" t="str">
        <f aca="false">IF(K6776=1,IF(COUNTIFS(C$2:C6776,C6776,K$2:K6776,1)=1,1,0),"")</f>
        <v/>
      </c>
      <c r="R6776" s="0" t="str">
        <f aca="false">IF(M6776=1,IF(COUNTIFS(C$2:C6776,C6776,M$2:M6776,1)=1,1,0),"")</f>
        <v/>
      </c>
      <c r="S6776" s="0" t="str">
        <f aca="false">IF(L6776=1,IF(COUNTIFS(C$2:C6776,C6776,L$2:L6776,1)=1,1,0),"")</f>
        <v/>
      </c>
      <c r="T6776" s="38" t="str">
        <f aca="false">IF(N6776="","",N6776+ROW()/10000000)</f>
        <v/>
      </c>
      <c r="U6776" s="0" t="str">
        <f aca="false">IF(G6776=1,IF(B6776="",1,0),"")</f>
        <v/>
      </c>
    </row>
    <row r="6777" customFormat="false" ht="15" hidden="false" customHeight="false" outlineLevel="0" collapsed="false">
      <c r="A6777" s="35"/>
      <c r="B6777" s="35"/>
      <c r="G6777" s="0" t="str">
        <f aca="false">IF(A6777="","",IF(AND(A6777&gt;=Debut,A6777&lt;Fin),1,0))</f>
        <v/>
      </c>
      <c r="H6777" s="0" t="str">
        <f aca="false">IF(G6777=1,INT(ROUND((A6777-Debut)*86400,0)/600),"")</f>
        <v/>
      </c>
      <c r="I6777" s="0" t="str">
        <f aca="false">IF(G6777=1,INT(ROUND((A6777-Debut)*86400,0)/3600),"")</f>
        <v/>
      </c>
      <c r="J6777" s="0" t="str">
        <f aca="false">IF(OR(A6777="",B6777=""),"",ROUND((B6777-A6777)*86400,0))</f>
        <v/>
      </c>
      <c r="K6777" s="37" t="str">
        <f aca="false">IF(G6777=1,IF(COUNTIFS($C:$C,C6777,$G:$G,1,$A:$A,"&gt;="&amp;(A6777-FenetreInterm/86400),$A:$A,"&lt;="&amp;A6777)&gt;=NbInterm,1,0),"")</f>
        <v/>
      </c>
      <c r="L6777" s="37" t="str">
        <f aca="false">IF(G6777=1,IF(B6777="",0,IF(J6777&lt;SeuilFugitive,1,0)),"")</f>
        <v/>
      </c>
      <c r="M6777" s="37" t="str">
        <f aca="false">IF(G6777=1,IF(B6777="",IF((Fin-A6777)*24&gt;SeuilFigee,1,0),IF(J6777&gt;SeuilFigee*3600,1,0)),"")</f>
        <v/>
      </c>
      <c r="N6777" s="0" t="str">
        <f aca="false">IF(G6777=1,IF(COUNTIF(H$2:H6777,H6777)=1,COUNTIF($H:$H,H6777),""),"")</f>
        <v/>
      </c>
      <c r="O6777" s="0" t="str">
        <f aca="false">IF(G6777=1,IF(COUNTIF(I$2:I6777,I6777)=1,COUNTIF($I:$I,I6777),""),"")</f>
        <v/>
      </c>
      <c r="P6777" s="38" t="str">
        <f aca="false">IF(G6777=1,IF(COUNTIFS(C$2:C6777,C6777,G$2:G6777,1)=1,COUNTIFS($C:$C,C6777,$G:$G,1)+ROW()/10000000,""),"")</f>
        <v/>
      </c>
      <c r="Q6777" s="0" t="str">
        <f aca="false">IF(K6777=1,IF(COUNTIFS(C$2:C6777,C6777,K$2:K6777,1)=1,1,0),"")</f>
        <v/>
      </c>
      <c r="R6777" s="0" t="str">
        <f aca="false">IF(M6777=1,IF(COUNTIFS(C$2:C6777,C6777,M$2:M6777,1)=1,1,0),"")</f>
        <v/>
      </c>
      <c r="S6777" s="0" t="str">
        <f aca="false">IF(L6777=1,IF(COUNTIFS(C$2:C6777,C6777,L$2:L6777,1)=1,1,0),"")</f>
        <v/>
      </c>
      <c r="T6777" s="38" t="str">
        <f aca="false">IF(N6777="","",N6777+ROW()/10000000)</f>
        <v/>
      </c>
      <c r="U6777" s="0" t="str">
        <f aca="false">IF(G6777=1,IF(B6777="",1,0),"")</f>
        <v/>
      </c>
    </row>
    <row r="6778" customFormat="false" ht="15" hidden="false" customHeight="false" outlineLevel="0" collapsed="false">
      <c r="A6778" s="35"/>
      <c r="B6778" s="35"/>
      <c r="G6778" s="0" t="str">
        <f aca="false">IF(A6778="","",IF(AND(A6778&gt;=Debut,A6778&lt;Fin),1,0))</f>
        <v/>
      </c>
      <c r="H6778" s="0" t="str">
        <f aca="false">IF(G6778=1,INT(ROUND((A6778-Debut)*86400,0)/600),"")</f>
        <v/>
      </c>
      <c r="I6778" s="0" t="str">
        <f aca="false">IF(G6778=1,INT(ROUND((A6778-Debut)*86400,0)/3600),"")</f>
        <v/>
      </c>
      <c r="J6778" s="0" t="str">
        <f aca="false">IF(OR(A6778="",B6778=""),"",ROUND((B6778-A6778)*86400,0))</f>
        <v/>
      </c>
      <c r="K6778" s="37" t="str">
        <f aca="false">IF(G6778=1,IF(COUNTIFS($C:$C,C6778,$G:$G,1,$A:$A,"&gt;="&amp;(A6778-FenetreInterm/86400),$A:$A,"&lt;="&amp;A6778)&gt;=NbInterm,1,0),"")</f>
        <v/>
      </c>
      <c r="L6778" s="37" t="str">
        <f aca="false">IF(G6778=1,IF(B6778="",0,IF(J6778&lt;SeuilFugitive,1,0)),"")</f>
        <v/>
      </c>
      <c r="M6778" s="37" t="str">
        <f aca="false">IF(G6778=1,IF(B6778="",IF((Fin-A6778)*24&gt;SeuilFigee,1,0),IF(J6778&gt;SeuilFigee*3600,1,0)),"")</f>
        <v/>
      </c>
      <c r="N6778" s="0" t="str">
        <f aca="false">IF(G6778=1,IF(COUNTIF(H$2:H6778,H6778)=1,COUNTIF($H:$H,H6778),""),"")</f>
        <v/>
      </c>
      <c r="O6778" s="0" t="str">
        <f aca="false">IF(G6778=1,IF(COUNTIF(I$2:I6778,I6778)=1,COUNTIF($I:$I,I6778),""),"")</f>
        <v/>
      </c>
      <c r="P6778" s="38" t="str">
        <f aca="false">IF(G6778=1,IF(COUNTIFS(C$2:C6778,C6778,G$2:G6778,1)=1,COUNTIFS($C:$C,C6778,$G:$G,1)+ROW()/10000000,""),"")</f>
        <v/>
      </c>
      <c r="Q6778" s="0" t="str">
        <f aca="false">IF(K6778=1,IF(COUNTIFS(C$2:C6778,C6778,K$2:K6778,1)=1,1,0),"")</f>
        <v/>
      </c>
      <c r="R6778" s="0" t="str">
        <f aca="false">IF(M6778=1,IF(COUNTIFS(C$2:C6778,C6778,M$2:M6778,1)=1,1,0),"")</f>
        <v/>
      </c>
      <c r="S6778" s="0" t="str">
        <f aca="false">IF(L6778=1,IF(COUNTIFS(C$2:C6778,C6778,L$2:L6778,1)=1,1,0),"")</f>
        <v/>
      </c>
      <c r="T6778" s="38" t="str">
        <f aca="false">IF(N6778="","",N6778+ROW()/10000000)</f>
        <v/>
      </c>
      <c r="U6778" s="0" t="str">
        <f aca="false">IF(G6778=1,IF(B6778="",1,0),"")</f>
        <v/>
      </c>
    </row>
    <row r="6779" customFormat="false" ht="15" hidden="false" customHeight="false" outlineLevel="0" collapsed="false">
      <c r="A6779" s="35"/>
      <c r="B6779" s="35"/>
      <c r="G6779" s="0" t="str">
        <f aca="false">IF(A6779="","",IF(AND(A6779&gt;=Debut,A6779&lt;Fin),1,0))</f>
        <v/>
      </c>
      <c r="H6779" s="0" t="str">
        <f aca="false">IF(G6779=1,INT(ROUND((A6779-Debut)*86400,0)/600),"")</f>
        <v/>
      </c>
      <c r="I6779" s="0" t="str">
        <f aca="false">IF(G6779=1,INT(ROUND((A6779-Debut)*86400,0)/3600),"")</f>
        <v/>
      </c>
      <c r="J6779" s="0" t="str">
        <f aca="false">IF(OR(A6779="",B6779=""),"",ROUND((B6779-A6779)*86400,0))</f>
        <v/>
      </c>
      <c r="K6779" s="37" t="str">
        <f aca="false">IF(G6779=1,IF(COUNTIFS($C:$C,C6779,$G:$G,1,$A:$A,"&gt;="&amp;(A6779-FenetreInterm/86400),$A:$A,"&lt;="&amp;A6779)&gt;=NbInterm,1,0),"")</f>
        <v/>
      </c>
      <c r="L6779" s="37" t="str">
        <f aca="false">IF(G6779=1,IF(B6779="",0,IF(J6779&lt;SeuilFugitive,1,0)),"")</f>
        <v/>
      </c>
      <c r="M6779" s="37" t="str">
        <f aca="false">IF(G6779=1,IF(B6779="",IF((Fin-A6779)*24&gt;SeuilFigee,1,0),IF(J6779&gt;SeuilFigee*3600,1,0)),"")</f>
        <v/>
      </c>
      <c r="N6779" s="0" t="str">
        <f aca="false">IF(G6779=1,IF(COUNTIF(H$2:H6779,H6779)=1,COUNTIF($H:$H,H6779),""),"")</f>
        <v/>
      </c>
      <c r="O6779" s="0" t="str">
        <f aca="false">IF(G6779=1,IF(COUNTIF(I$2:I6779,I6779)=1,COUNTIF($I:$I,I6779),""),"")</f>
        <v/>
      </c>
      <c r="P6779" s="38" t="str">
        <f aca="false">IF(G6779=1,IF(COUNTIFS(C$2:C6779,C6779,G$2:G6779,1)=1,COUNTIFS($C:$C,C6779,$G:$G,1)+ROW()/10000000,""),"")</f>
        <v/>
      </c>
      <c r="Q6779" s="0" t="str">
        <f aca="false">IF(K6779=1,IF(COUNTIFS(C$2:C6779,C6779,K$2:K6779,1)=1,1,0),"")</f>
        <v/>
      </c>
      <c r="R6779" s="0" t="str">
        <f aca="false">IF(M6779=1,IF(COUNTIFS(C$2:C6779,C6779,M$2:M6779,1)=1,1,0),"")</f>
        <v/>
      </c>
      <c r="S6779" s="0" t="str">
        <f aca="false">IF(L6779=1,IF(COUNTIFS(C$2:C6779,C6779,L$2:L6779,1)=1,1,0),"")</f>
        <v/>
      </c>
      <c r="T6779" s="38" t="str">
        <f aca="false">IF(N6779="","",N6779+ROW()/10000000)</f>
        <v/>
      </c>
      <c r="U6779" s="0" t="str">
        <f aca="false">IF(G6779=1,IF(B6779="",1,0),"")</f>
        <v/>
      </c>
    </row>
    <row r="6780" customFormat="false" ht="15" hidden="false" customHeight="false" outlineLevel="0" collapsed="false">
      <c r="A6780" s="35"/>
      <c r="B6780" s="35"/>
      <c r="G6780" s="0" t="str">
        <f aca="false">IF(A6780="","",IF(AND(A6780&gt;=Debut,A6780&lt;Fin),1,0))</f>
        <v/>
      </c>
      <c r="H6780" s="0" t="str">
        <f aca="false">IF(G6780=1,INT(ROUND((A6780-Debut)*86400,0)/600),"")</f>
        <v/>
      </c>
      <c r="I6780" s="0" t="str">
        <f aca="false">IF(G6780=1,INT(ROUND((A6780-Debut)*86400,0)/3600),"")</f>
        <v/>
      </c>
      <c r="J6780" s="0" t="str">
        <f aca="false">IF(OR(A6780="",B6780=""),"",ROUND((B6780-A6780)*86400,0))</f>
        <v/>
      </c>
      <c r="K6780" s="37" t="str">
        <f aca="false">IF(G6780=1,IF(COUNTIFS($C:$C,C6780,$G:$G,1,$A:$A,"&gt;="&amp;(A6780-FenetreInterm/86400),$A:$A,"&lt;="&amp;A6780)&gt;=NbInterm,1,0),"")</f>
        <v/>
      </c>
      <c r="L6780" s="37" t="str">
        <f aca="false">IF(G6780=1,IF(B6780="",0,IF(J6780&lt;SeuilFugitive,1,0)),"")</f>
        <v/>
      </c>
      <c r="M6780" s="37" t="str">
        <f aca="false">IF(G6780=1,IF(B6780="",IF((Fin-A6780)*24&gt;SeuilFigee,1,0),IF(J6780&gt;SeuilFigee*3600,1,0)),"")</f>
        <v/>
      </c>
      <c r="N6780" s="0" t="str">
        <f aca="false">IF(G6780=1,IF(COUNTIF(H$2:H6780,H6780)=1,COUNTIF($H:$H,H6780),""),"")</f>
        <v/>
      </c>
      <c r="O6780" s="0" t="str">
        <f aca="false">IF(G6780=1,IF(COUNTIF(I$2:I6780,I6780)=1,COUNTIF($I:$I,I6780),""),"")</f>
        <v/>
      </c>
      <c r="P6780" s="38" t="str">
        <f aca="false">IF(G6780=1,IF(COUNTIFS(C$2:C6780,C6780,G$2:G6780,1)=1,COUNTIFS($C:$C,C6780,$G:$G,1)+ROW()/10000000,""),"")</f>
        <v/>
      </c>
      <c r="Q6780" s="0" t="str">
        <f aca="false">IF(K6780=1,IF(COUNTIFS(C$2:C6780,C6780,K$2:K6780,1)=1,1,0),"")</f>
        <v/>
      </c>
      <c r="R6780" s="0" t="str">
        <f aca="false">IF(M6780=1,IF(COUNTIFS(C$2:C6780,C6780,M$2:M6780,1)=1,1,0),"")</f>
        <v/>
      </c>
      <c r="S6780" s="0" t="str">
        <f aca="false">IF(L6780=1,IF(COUNTIFS(C$2:C6780,C6780,L$2:L6780,1)=1,1,0),"")</f>
        <v/>
      </c>
      <c r="T6780" s="38" t="str">
        <f aca="false">IF(N6780="","",N6780+ROW()/10000000)</f>
        <v/>
      </c>
      <c r="U6780" s="0" t="str">
        <f aca="false">IF(G6780=1,IF(B6780="",1,0),"")</f>
        <v/>
      </c>
    </row>
    <row r="6781" customFormat="false" ht="15" hidden="false" customHeight="false" outlineLevel="0" collapsed="false">
      <c r="A6781" s="35"/>
      <c r="B6781" s="35"/>
      <c r="G6781" s="0" t="str">
        <f aca="false">IF(A6781="","",IF(AND(A6781&gt;=Debut,A6781&lt;Fin),1,0))</f>
        <v/>
      </c>
      <c r="H6781" s="0" t="str">
        <f aca="false">IF(G6781=1,INT(ROUND((A6781-Debut)*86400,0)/600),"")</f>
        <v/>
      </c>
      <c r="I6781" s="0" t="str">
        <f aca="false">IF(G6781=1,INT(ROUND((A6781-Debut)*86400,0)/3600),"")</f>
        <v/>
      </c>
      <c r="J6781" s="0" t="str">
        <f aca="false">IF(OR(A6781="",B6781=""),"",ROUND((B6781-A6781)*86400,0))</f>
        <v/>
      </c>
      <c r="K6781" s="37" t="str">
        <f aca="false">IF(G6781=1,IF(COUNTIFS($C:$C,C6781,$G:$G,1,$A:$A,"&gt;="&amp;(A6781-FenetreInterm/86400),$A:$A,"&lt;="&amp;A6781)&gt;=NbInterm,1,0),"")</f>
        <v/>
      </c>
      <c r="L6781" s="37" t="str">
        <f aca="false">IF(G6781=1,IF(B6781="",0,IF(J6781&lt;SeuilFugitive,1,0)),"")</f>
        <v/>
      </c>
      <c r="M6781" s="37" t="str">
        <f aca="false">IF(G6781=1,IF(B6781="",IF((Fin-A6781)*24&gt;SeuilFigee,1,0),IF(J6781&gt;SeuilFigee*3600,1,0)),"")</f>
        <v/>
      </c>
      <c r="N6781" s="0" t="str">
        <f aca="false">IF(G6781=1,IF(COUNTIF(H$2:H6781,H6781)=1,COUNTIF($H:$H,H6781),""),"")</f>
        <v/>
      </c>
      <c r="O6781" s="0" t="str">
        <f aca="false">IF(G6781=1,IF(COUNTIF(I$2:I6781,I6781)=1,COUNTIF($I:$I,I6781),""),"")</f>
        <v/>
      </c>
      <c r="P6781" s="38" t="str">
        <f aca="false">IF(G6781=1,IF(COUNTIFS(C$2:C6781,C6781,G$2:G6781,1)=1,COUNTIFS($C:$C,C6781,$G:$G,1)+ROW()/10000000,""),"")</f>
        <v/>
      </c>
      <c r="Q6781" s="0" t="str">
        <f aca="false">IF(K6781=1,IF(COUNTIFS(C$2:C6781,C6781,K$2:K6781,1)=1,1,0),"")</f>
        <v/>
      </c>
      <c r="R6781" s="0" t="str">
        <f aca="false">IF(M6781=1,IF(COUNTIFS(C$2:C6781,C6781,M$2:M6781,1)=1,1,0),"")</f>
        <v/>
      </c>
      <c r="S6781" s="0" t="str">
        <f aca="false">IF(L6781=1,IF(COUNTIFS(C$2:C6781,C6781,L$2:L6781,1)=1,1,0),"")</f>
        <v/>
      </c>
      <c r="T6781" s="38" t="str">
        <f aca="false">IF(N6781="","",N6781+ROW()/10000000)</f>
        <v/>
      </c>
      <c r="U6781" s="0" t="str">
        <f aca="false">IF(G6781=1,IF(B6781="",1,0),"")</f>
        <v/>
      </c>
    </row>
    <row r="6782" customFormat="false" ht="15" hidden="false" customHeight="false" outlineLevel="0" collapsed="false">
      <c r="A6782" s="35"/>
      <c r="B6782" s="35"/>
      <c r="G6782" s="0" t="str">
        <f aca="false">IF(A6782="","",IF(AND(A6782&gt;=Debut,A6782&lt;Fin),1,0))</f>
        <v/>
      </c>
      <c r="H6782" s="0" t="str">
        <f aca="false">IF(G6782=1,INT(ROUND((A6782-Debut)*86400,0)/600),"")</f>
        <v/>
      </c>
      <c r="I6782" s="0" t="str">
        <f aca="false">IF(G6782=1,INT(ROUND((A6782-Debut)*86400,0)/3600),"")</f>
        <v/>
      </c>
      <c r="J6782" s="0" t="str">
        <f aca="false">IF(OR(A6782="",B6782=""),"",ROUND((B6782-A6782)*86400,0))</f>
        <v/>
      </c>
      <c r="K6782" s="37" t="str">
        <f aca="false">IF(G6782=1,IF(COUNTIFS($C:$C,C6782,$G:$G,1,$A:$A,"&gt;="&amp;(A6782-FenetreInterm/86400),$A:$A,"&lt;="&amp;A6782)&gt;=NbInterm,1,0),"")</f>
        <v/>
      </c>
      <c r="L6782" s="37" t="str">
        <f aca="false">IF(G6782=1,IF(B6782="",0,IF(J6782&lt;SeuilFugitive,1,0)),"")</f>
        <v/>
      </c>
      <c r="M6782" s="37" t="str">
        <f aca="false">IF(G6782=1,IF(B6782="",IF((Fin-A6782)*24&gt;SeuilFigee,1,0),IF(J6782&gt;SeuilFigee*3600,1,0)),"")</f>
        <v/>
      </c>
      <c r="N6782" s="0" t="str">
        <f aca="false">IF(G6782=1,IF(COUNTIF(H$2:H6782,H6782)=1,COUNTIF($H:$H,H6782),""),"")</f>
        <v/>
      </c>
      <c r="O6782" s="0" t="str">
        <f aca="false">IF(G6782=1,IF(COUNTIF(I$2:I6782,I6782)=1,COUNTIF($I:$I,I6782),""),"")</f>
        <v/>
      </c>
      <c r="P6782" s="38" t="str">
        <f aca="false">IF(G6782=1,IF(COUNTIFS(C$2:C6782,C6782,G$2:G6782,1)=1,COUNTIFS($C:$C,C6782,$G:$G,1)+ROW()/10000000,""),"")</f>
        <v/>
      </c>
      <c r="Q6782" s="0" t="str">
        <f aca="false">IF(K6782=1,IF(COUNTIFS(C$2:C6782,C6782,K$2:K6782,1)=1,1,0),"")</f>
        <v/>
      </c>
      <c r="R6782" s="0" t="str">
        <f aca="false">IF(M6782=1,IF(COUNTIFS(C$2:C6782,C6782,M$2:M6782,1)=1,1,0),"")</f>
        <v/>
      </c>
      <c r="S6782" s="0" t="str">
        <f aca="false">IF(L6782=1,IF(COUNTIFS(C$2:C6782,C6782,L$2:L6782,1)=1,1,0),"")</f>
        <v/>
      </c>
      <c r="T6782" s="38" t="str">
        <f aca="false">IF(N6782="","",N6782+ROW()/10000000)</f>
        <v/>
      </c>
      <c r="U6782" s="0" t="str">
        <f aca="false">IF(G6782=1,IF(B6782="",1,0),"")</f>
        <v/>
      </c>
    </row>
    <row r="6783" customFormat="false" ht="15" hidden="false" customHeight="false" outlineLevel="0" collapsed="false">
      <c r="A6783" s="35"/>
      <c r="B6783" s="35"/>
      <c r="G6783" s="0" t="str">
        <f aca="false">IF(A6783="","",IF(AND(A6783&gt;=Debut,A6783&lt;Fin),1,0))</f>
        <v/>
      </c>
      <c r="H6783" s="0" t="str">
        <f aca="false">IF(G6783=1,INT(ROUND((A6783-Debut)*86400,0)/600),"")</f>
        <v/>
      </c>
      <c r="I6783" s="0" t="str">
        <f aca="false">IF(G6783=1,INT(ROUND((A6783-Debut)*86400,0)/3600),"")</f>
        <v/>
      </c>
      <c r="J6783" s="0" t="str">
        <f aca="false">IF(OR(A6783="",B6783=""),"",ROUND((B6783-A6783)*86400,0))</f>
        <v/>
      </c>
      <c r="K6783" s="37" t="str">
        <f aca="false">IF(G6783=1,IF(COUNTIFS($C:$C,C6783,$G:$G,1,$A:$A,"&gt;="&amp;(A6783-FenetreInterm/86400),$A:$A,"&lt;="&amp;A6783)&gt;=NbInterm,1,0),"")</f>
        <v/>
      </c>
      <c r="L6783" s="37" t="str">
        <f aca="false">IF(G6783=1,IF(B6783="",0,IF(J6783&lt;SeuilFugitive,1,0)),"")</f>
        <v/>
      </c>
      <c r="M6783" s="37" t="str">
        <f aca="false">IF(G6783=1,IF(B6783="",IF((Fin-A6783)*24&gt;SeuilFigee,1,0),IF(J6783&gt;SeuilFigee*3600,1,0)),"")</f>
        <v/>
      </c>
      <c r="N6783" s="0" t="str">
        <f aca="false">IF(G6783=1,IF(COUNTIF(H$2:H6783,H6783)=1,COUNTIF($H:$H,H6783),""),"")</f>
        <v/>
      </c>
      <c r="O6783" s="0" t="str">
        <f aca="false">IF(G6783=1,IF(COUNTIF(I$2:I6783,I6783)=1,COUNTIF($I:$I,I6783),""),"")</f>
        <v/>
      </c>
      <c r="P6783" s="38" t="str">
        <f aca="false">IF(G6783=1,IF(COUNTIFS(C$2:C6783,C6783,G$2:G6783,1)=1,COUNTIFS($C:$C,C6783,$G:$G,1)+ROW()/10000000,""),"")</f>
        <v/>
      </c>
      <c r="Q6783" s="0" t="str">
        <f aca="false">IF(K6783=1,IF(COUNTIFS(C$2:C6783,C6783,K$2:K6783,1)=1,1,0),"")</f>
        <v/>
      </c>
      <c r="R6783" s="0" t="str">
        <f aca="false">IF(M6783=1,IF(COUNTIFS(C$2:C6783,C6783,M$2:M6783,1)=1,1,0),"")</f>
        <v/>
      </c>
      <c r="S6783" s="0" t="str">
        <f aca="false">IF(L6783=1,IF(COUNTIFS(C$2:C6783,C6783,L$2:L6783,1)=1,1,0),"")</f>
        <v/>
      </c>
      <c r="T6783" s="38" t="str">
        <f aca="false">IF(N6783="","",N6783+ROW()/10000000)</f>
        <v/>
      </c>
      <c r="U6783" s="0" t="str">
        <f aca="false">IF(G6783=1,IF(B6783="",1,0),"")</f>
        <v/>
      </c>
    </row>
    <row r="6784" customFormat="false" ht="15" hidden="false" customHeight="false" outlineLevel="0" collapsed="false">
      <c r="A6784" s="35"/>
      <c r="B6784" s="35"/>
      <c r="G6784" s="0" t="str">
        <f aca="false">IF(A6784="","",IF(AND(A6784&gt;=Debut,A6784&lt;Fin),1,0))</f>
        <v/>
      </c>
      <c r="H6784" s="0" t="str">
        <f aca="false">IF(G6784=1,INT(ROUND((A6784-Debut)*86400,0)/600),"")</f>
        <v/>
      </c>
      <c r="I6784" s="0" t="str">
        <f aca="false">IF(G6784=1,INT(ROUND((A6784-Debut)*86400,0)/3600),"")</f>
        <v/>
      </c>
      <c r="J6784" s="0" t="str">
        <f aca="false">IF(OR(A6784="",B6784=""),"",ROUND((B6784-A6784)*86400,0))</f>
        <v/>
      </c>
      <c r="K6784" s="37" t="str">
        <f aca="false">IF(G6784=1,IF(COUNTIFS($C:$C,C6784,$G:$G,1,$A:$A,"&gt;="&amp;(A6784-FenetreInterm/86400),$A:$A,"&lt;="&amp;A6784)&gt;=NbInterm,1,0),"")</f>
        <v/>
      </c>
      <c r="L6784" s="37" t="str">
        <f aca="false">IF(G6784=1,IF(B6784="",0,IF(J6784&lt;SeuilFugitive,1,0)),"")</f>
        <v/>
      </c>
      <c r="M6784" s="37" t="str">
        <f aca="false">IF(G6784=1,IF(B6784="",IF((Fin-A6784)*24&gt;SeuilFigee,1,0),IF(J6784&gt;SeuilFigee*3600,1,0)),"")</f>
        <v/>
      </c>
      <c r="N6784" s="0" t="str">
        <f aca="false">IF(G6784=1,IF(COUNTIF(H$2:H6784,H6784)=1,COUNTIF($H:$H,H6784),""),"")</f>
        <v/>
      </c>
      <c r="O6784" s="0" t="str">
        <f aca="false">IF(G6784=1,IF(COUNTIF(I$2:I6784,I6784)=1,COUNTIF($I:$I,I6784),""),"")</f>
        <v/>
      </c>
      <c r="P6784" s="38" t="str">
        <f aca="false">IF(G6784=1,IF(COUNTIFS(C$2:C6784,C6784,G$2:G6784,1)=1,COUNTIFS($C:$C,C6784,$G:$G,1)+ROW()/10000000,""),"")</f>
        <v/>
      </c>
      <c r="Q6784" s="0" t="str">
        <f aca="false">IF(K6784=1,IF(COUNTIFS(C$2:C6784,C6784,K$2:K6784,1)=1,1,0),"")</f>
        <v/>
      </c>
      <c r="R6784" s="0" t="str">
        <f aca="false">IF(M6784=1,IF(COUNTIFS(C$2:C6784,C6784,M$2:M6784,1)=1,1,0),"")</f>
        <v/>
      </c>
      <c r="S6784" s="0" t="str">
        <f aca="false">IF(L6784=1,IF(COUNTIFS(C$2:C6784,C6784,L$2:L6784,1)=1,1,0),"")</f>
        <v/>
      </c>
      <c r="T6784" s="38" t="str">
        <f aca="false">IF(N6784="","",N6784+ROW()/10000000)</f>
        <v/>
      </c>
      <c r="U6784" s="0" t="str">
        <f aca="false">IF(G6784=1,IF(B6784="",1,0),"")</f>
        <v/>
      </c>
    </row>
    <row r="6785" customFormat="false" ht="15" hidden="false" customHeight="false" outlineLevel="0" collapsed="false">
      <c r="A6785" s="35"/>
      <c r="B6785" s="35"/>
      <c r="G6785" s="0" t="str">
        <f aca="false">IF(A6785="","",IF(AND(A6785&gt;=Debut,A6785&lt;Fin),1,0))</f>
        <v/>
      </c>
      <c r="H6785" s="0" t="str">
        <f aca="false">IF(G6785=1,INT(ROUND((A6785-Debut)*86400,0)/600),"")</f>
        <v/>
      </c>
      <c r="I6785" s="0" t="str">
        <f aca="false">IF(G6785=1,INT(ROUND((A6785-Debut)*86400,0)/3600),"")</f>
        <v/>
      </c>
      <c r="J6785" s="0" t="str">
        <f aca="false">IF(OR(A6785="",B6785=""),"",ROUND((B6785-A6785)*86400,0))</f>
        <v/>
      </c>
      <c r="K6785" s="37" t="str">
        <f aca="false">IF(G6785=1,IF(COUNTIFS($C:$C,C6785,$G:$G,1,$A:$A,"&gt;="&amp;(A6785-FenetreInterm/86400),$A:$A,"&lt;="&amp;A6785)&gt;=NbInterm,1,0),"")</f>
        <v/>
      </c>
      <c r="L6785" s="37" t="str">
        <f aca="false">IF(G6785=1,IF(B6785="",0,IF(J6785&lt;SeuilFugitive,1,0)),"")</f>
        <v/>
      </c>
      <c r="M6785" s="37" t="str">
        <f aca="false">IF(G6785=1,IF(B6785="",IF((Fin-A6785)*24&gt;SeuilFigee,1,0),IF(J6785&gt;SeuilFigee*3600,1,0)),"")</f>
        <v/>
      </c>
      <c r="N6785" s="0" t="str">
        <f aca="false">IF(G6785=1,IF(COUNTIF(H$2:H6785,H6785)=1,COUNTIF($H:$H,H6785),""),"")</f>
        <v/>
      </c>
      <c r="O6785" s="0" t="str">
        <f aca="false">IF(G6785=1,IF(COUNTIF(I$2:I6785,I6785)=1,COUNTIF($I:$I,I6785),""),"")</f>
        <v/>
      </c>
      <c r="P6785" s="38" t="str">
        <f aca="false">IF(G6785=1,IF(COUNTIFS(C$2:C6785,C6785,G$2:G6785,1)=1,COUNTIFS($C:$C,C6785,$G:$G,1)+ROW()/10000000,""),"")</f>
        <v/>
      </c>
      <c r="Q6785" s="0" t="str">
        <f aca="false">IF(K6785=1,IF(COUNTIFS(C$2:C6785,C6785,K$2:K6785,1)=1,1,0),"")</f>
        <v/>
      </c>
      <c r="R6785" s="0" t="str">
        <f aca="false">IF(M6785=1,IF(COUNTIFS(C$2:C6785,C6785,M$2:M6785,1)=1,1,0),"")</f>
        <v/>
      </c>
      <c r="S6785" s="0" t="str">
        <f aca="false">IF(L6785=1,IF(COUNTIFS(C$2:C6785,C6785,L$2:L6785,1)=1,1,0),"")</f>
        <v/>
      </c>
      <c r="T6785" s="38" t="str">
        <f aca="false">IF(N6785="","",N6785+ROW()/10000000)</f>
        <v/>
      </c>
      <c r="U6785" s="0" t="str">
        <f aca="false">IF(G6785=1,IF(B6785="",1,0),"")</f>
        <v/>
      </c>
    </row>
    <row r="6786" customFormat="false" ht="15" hidden="false" customHeight="false" outlineLevel="0" collapsed="false">
      <c r="A6786" s="35"/>
      <c r="B6786" s="35"/>
      <c r="G6786" s="0" t="str">
        <f aca="false">IF(A6786="","",IF(AND(A6786&gt;=Debut,A6786&lt;Fin),1,0))</f>
        <v/>
      </c>
      <c r="H6786" s="0" t="str">
        <f aca="false">IF(G6786=1,INT(ROUND((A6786-Debut)*86400,0)/600),"")</f>
        <v/>
      </c>
      <c r="I6786" s="0" t="str">
        <f aca="false">IF(G6786=1,INT(ROUND((A6786-Debut)*86400,0)/3600),"")</f>
        <v/>
      </c>
      <c r="J6786" s="0" t="str">
        <f aca="false">IF(OR(A6786="",B6786=""),"",ROUND((B6786-A6786)*86400,0))</f>
        <v/>
      </c>
      <c r="K6786" s="37" t="str">
        <f aca="false">IF(G6786=1,IF(COUNTIFS($C:$C,C6786,$G:$G,1,$A:$A,"&gt;="&amp;(A6786-FenetreInterm/86400),$A:$A,"&lt;="&amp;A6786)&gt;=NbInterm,1,0),"")</f>
        <v/>
      </c>
      <c r="L6786" s="37" t="str">
        <f aca="false">IF(G6786=1,IF(B6786="",0,IF(J6786&lt;SeuilFugitive,1,0)),"")</f>
        <v/>
      </c>
      <c r="M6786" s="37" t="str">
        <f aca="false">IF(G6786=1,IF(B6786="",IF((Fin-A6786)*24&gt;SeuilFigee,1,0),IF(J6786&gt;SeuilFigee*3600,1,0)),"")</f>
        <v/>
      </c>
      <c r="N6786" s="0" t="str">
        <f aca="false">IF(G6786=1,IF(COUNTIF(H$2:H6786,H6786)=1,COUNTIF($H:$H,H6786),""),"")</f>
        <v/>
      </c>
      <c r="O6786" s="0" t="str">
        <f aca="false">IF(G6786=1,IF(COUNTIF(I$2:I6786,I6786)=1,COUNTIF($I:$I,I6786),""),"")</f>
        <v/>
      </c>
      <c r="P6786" s="38" t="str">
        <f aca="false">IF(G6786=1,IF(COUNTIFS(C$2:C6786,C6786,G$2:G6786,1)=1,COUNTIFS($C:$C,C6786,$G:$G,1)+ROW()/10000000,""),"")</f>
        <v/>
      </c>
      <c r="Q6786" s="0" t="str">
        <f aca="false">IF(K6786=1,IF(COUNTIFS(C$2:C6786,C6786,K$2:K6786,1)=1,1,0),"")</f>
        <v/>
      </c>
      <c r="R6786" s="0" t="str">
        <f aca="false">IF(M6786=1,IF(COUNTIFS(C$2:C6786,C6786,M$2:M6786,1)=1,1,0),"")</f>
        <v/>
      </c>
      <c r="S6786" s="0" t="str">
        <f aca="false">IF(L6786=1,IF(COUNTIFS(C$2:C6786,C6786,L$2:L6786,1)=1,1,0),"")</f>
        <v/>
      </c>
      <c r="T6786" s="38" t="str">
        <f aca="false">IF(N6786="","",N6786+ROW()/10000000)</f>
        <v/>
      </c>
      <c r="U6786" s="0" t="str">
        <f aca="false">IF(G6786=1,IF(B6786="",1,0),"")</f>
        <v/>
      </c>
    </row>
    <row r="6787" customFormat="false" ht="15" hidden="false" customHeight="false" outlineLevel="0" collapsed="false">
      <c r="A6787" s="35"/>
      <c r="B6787" s="35"/>
      <c r="G6787" s="0" t="str">
        <f aca="false">IF(A6787="","",IF(AND(A6787&gt;=Debut,A6787&lt;Fin),1,0))</f>
        <v/>
      </c>
      <c r="H6787" s="0" t="str">
        <f aca="false">IF(G6787=1,INT(ROUND((A6787-Debut)*86400,0)/600),"")</f>
        <v/>
      </c>
      <c r="I6787" s="0" t="str">
        <f aca="false">IF(G6787=1,INT(ROUND((A6787-Debut)*86400,0)/3600),"")</f>
        <v/>
      </c>
      <c r="J6787" s="0" t="str">
        <f aca="false">IF(OR(A6787="",B6787=""),"",ROUND((B6787-A6787)*86400,0))</f>
        <v/>
      </c>
      <c r="K6787" s="37" t="str">
        <f aca="false">IF(G6787=1,IF(COUNTIFS($C:$C,C6787,$G:$G,1,$A:$A,"&gt;="&amp;(A6787-FenetreInterm/86400),$A:$A,"&lt;="&amp;A6787)&gt;=NbInterm,1,0),"")</f>
        <v/>
      </c>
      <c r="L6787" s="37" t="str">
        <f aca="false">IF(G6787=1,IF(B6787="",0,IF(J6787&lt;SeuilFugitive,1,0)),"")</f>
        <v/>
      </c>
      <c r="M6787" s="37" t="str">
        <f aca="false">IF(G6787=1,IF(B6787="",IF((Fin-A6787)*24&gt;SeuilFigee,1,0),IF(J6787&gt;SeuilFigee*3600,1,0)),"")</f>
        <v/>
      </c>
      <c r="N6787" s="0" t="str">
        <f aca="false">IF(G6787=1,IF(COUNTIF(H$2:H6787,H6787)=1,COUNTIF($H:$H,H6787),""),"")</f>
        <v/>
      </c>
      <c r="O6787" s="0" t="str">
        <f aca="false">IF(G6787=1,IF(COUNTIF(I$2:I6787,I6787)=1,COUNTIF($I:$I,I6787),""),"")</f>
        <v/>
      </c>
      <c r="P6787" s="38" t="str">
        <f aca="false">IF(G6787=1,IF(COUNTIFS(C$2:C6787,C6787,G$2:G6787,1)=1,COUNTIFS($C:$C,C6787,$G:$G,1)+ROW()/10000000,""),"")</f>
        <v/>
      </c>
      <c r="Q6787" s="0" t="str">
        <f aca="false">IF(K6787=1,IF(COUNTIFS(C$2:C6787,C6787,K$2:K6787,1)=1,1,0),"")</f>
        <v/>
      </c>
      <c r="R6787" s="0" t="str">
        <f aca="false">IF(M6787=1,IF(COUNTIFS(C$2:C6787,C6787,M$2:M6787,1)=1,1,0),"")</f>
        <v/>
      </c>
      <c r="S6787" s="0" t="str">
        <f aca="false">IF(L6787=1,IF(COUNTIFS(C$2:C6787,C6787,L$2:L6787,1)=1,1,0),"")</f>
        <v/>
      </c>
      <c r="T6787" s="38" t="str">
        <f aca="false">IF(N6787="","",N6787+ROW()/10000000)</f>
        <v/>
      </c>
      <c r="U6787" s="0" t="str">
        <f aca="false">IF(G6787=1,IF(B6787="",1,0),"")</f>
        <v/>
      </c>
    </row>
    <row r="6788" customFormat="false" ht="15" hidden="false" customHeight="false" outlineLevel="0" collapsed="false">
      <c r="A6788" s="35"/>
      <c r="B6788" s="35"/>
      <c r="G6788" s="0" t="str">
        <f aca="false">IF(A6788="","",IF(AND(A6788&gt;=Debut,A6788&lt;Fin),1,0))</f>
        <v/>
      </c>
      <c r="H6788" s="0" t="str">
        <f aca="false">IF(G6788=1,INT(ROUND((A6788-Debut)*86400,0)/600),"")</f>
        <v/>
      </c>
      <c r="I6788" s="0" t="str">
        <f aca="false">IF(G6788=1,INT(ROUND((A6788-Debut)*86400,0)/3600),"")</f>
        <v/>
      </c>
      <c r="J6788" s="0" t="str">
        <f aca="false">IF(OR(A6788="",B6788=""),"",ROUND((B6788-A6788)*86400,0))</f>
        <v/>
      </c>
      <c r="K6788" s="37" t="str">
        <f aca="false">IF(G6788=1,IF(COUNTIFS($C:$C,C6788,$G:$G,1,$A:$A,"&gt;="&amp;(A6788-FenetreInterm/86400),$A:$A,"&lt;="&amp;A6788)&gt;=NbInterm,1,0),"")</f>
        <v/>
      </c>
      <c r="L6788" s="37" t="str">
        <f aca="false">IF(G6788=1,IF(B6788="",0,IF(J6788&lt;SeuilFugitive,1,0)),"")</f>
        <v/>
      </c>
      <c r="M6788" s="37" t="str">
        <f aca="false">IF(G6788=1,IF(B6788="",IF((Fin-A6788)*24&gt;SeuilFigee,1,0),IF(J6788&gt;SeuilFigee*3600,1,0)),"")</f>
        <v/>
      </c>
      <c r="N6788" s="0" t="str">
        <f aca="false">IF(G6788=1,IF(COUNTIF(H$2:H6788,H6788)=1,COUNTIF($H:$H,H6788),""),"")</f>
        <v/>
      </c>
      <c r="O6788" s="0" t="str">
        <f aca="false">IF(G6788=1,IF(COUNTIF(I$2:I6788,I6788)=1,COUNTIF($I:$I,I6788),""),"")</f>
        <v/>
      </c>
      <c r="P6788" s="38" t="str">
        <f aca="false">IF(G6788=1,IF(COUNTIFS(C$2:C6788,C6788,G$2:G6788,1)=1,COUNTIFS($C:$C,C6788,$G:$G,1)+ROW()/10000000,""),"")</f>
        <v/>
      </c>
      <c r="Q6788" s="0" t="str">
        <f aca="false">IF(K6788=1,IF(COUNTIFS(C$2:C6788,C6788,K$2:K6788,1)=1,1,0),"")</f>
        <v/>
      </c>
      <c r="R6788" s="0" t="str">
        <f aca="false">IF(M6788=1,IF(COUNTIFS(C$2:C6788,C6788,M$2:M6788,1)=1,1,0),"")</f>
        <v/>
      </c>
      <c r="S6788" s="0" t="str">
        <f aca="false">IF(L6788=1,IF(COUNTIFS(C$2:C6788,C6788,L$2:L6788,1)=1,1,0),"")</f>
        <v/>
      </c>
      <c r="T6788" s="38" t="str">
        <f aca="false">IF(N6788="","",N6788+ROW()/10000000)</f>
        <v/>
      </c>
      <c r="U6788" s="0" t="str">
        <f aca="false">IF(G6788=1,IF(B6788="",1,0),"")</f>
        <v/>
      </c>
    </row>
    <row r="6789" customFormat="false" ht="15" hidden="false" customHeight="false" outlineLevel="0" collapsed="false">
      <c r="A6789" s="35"/>
      <c r="B6789" s="35"/>
      <c r="G6789" s="0" t="str">
        <f aca="false">IF(A6789="","",IF(AND(A6789&gt;=Debut,A6789&lt;Fin),1,0))</f>
        <v/>
      </c>
      <c r="H6789" s="0" t="str">
        <f aca="false">IF(G6789=1,INT(ROUND((A6789-Debut)*86400,0)/600),"")</f>
        <v/>
      </c>
      <c r="I6789" s="0" t="str">
        <f aca="false">IF(G6789=1,INT(ROUND((A6789-Debut)*86400,0)/3600),"")</f>
        <v/>
      </c>
      <c r="J6789" s="0" t="str">
        <f aca="false">IF(OR(A6789="",B6789=""),"",ROUND((B6789-A6789)*86400,0))</f>
        <v/>
      </c>
      <c r="K6789" s="37" t="str">
        <f aca="false">IF(G6789=1,IF(COUNTIFS($C:$C,C6789,$G:$G,1,$A:$A,"&gt;="&amp;(A6789-FenetreInterm/86400),$A:$A,"&lt;="&amp;A6789)&gt;=NbInterm,1,0),"")</f>
        <v/>
      </c>
      <c r="L6789" s="37" t="str">
        <f aca="false">IF(G6789=1,IF(B6789="",0,IF(J6789&lt;SeuilFugitive,1,0)),"")</f>
        <v/>
      </c>
      <c r="M6789" s="37" t="str">
        <f aca="false">IF(G6789=1,IF(B6789="",IF((Fin-A6789)*24&gt;SeuilFigee,1,0),IF(J6789&gt;SeuilFigee*3600,1,0)),"")</f>
        <v/>
      </c>
      <c r="N6789" s="0" t="str">
        <f aca="false">IF(G6789=1,IF(COUNTIF(H$2:H6789,H6789)=1,COUNTIF($H:$H,H6789),""),"")</f>
        <v/>
      </c>
      <c r="O6789" s="0" t="str">
        <f aca="false">IF(G6789=1,IF(COUNTIF(I$2:I6789,I6789)=1,COUNTIF($I:$I,I6789),""),"")</f>
        <v/>
      </c>
      <c r="P6789" s="38" t="str">
        <f aca="false">IF(G6789=1,IF(COUNTIFS(C$2:C6789,C6789,G$2:G6789,1)=1,COUNTIFS($C:$C,C6789,$G:$G,1)+ROW()/10000000,""),"")</f>
        <v/>
      </c>
      <c r="Q6789" s="0" t="str">
        <f aca="false">IF(K6789=1,IF(COUNTIFS(C$2:C6789,C6789,K$2:K6789,1)=1,1,0),"")</f>
        <v/>
      </c>
      <c r="R6789" s="0" t="str">
        <f aca="false">IF(M6789=1,IF(COUNTIFS(C$2:C6789,C6789,M$2:M6789,1)=1,1,0),"")</f>
        <v/>
      </c>
      <c r="S6789" s="0" t="str">
        <f aca="false">IF(L6789=1,IF(COUNTIFS(C$2:C6789,C6789,L$2:L6789,1)=1,1,0),"")</f>
        <v/>
      </c>
      <c r="T6789" s="38" t="str">
        <f aca="false">IF(N6789="","",N6789+ROW()/10000000)</f>
        <v/>
      </c>
      <c r="U6789" s="0" t="str">
        <f aca="false">IF(G6789=1,IF(B6789="",1,0),"")</f>
        <v/>
      </c>
    </row>
    <row r="6790" customFormat="false" ht="15" hidden="false" customHeight="false" outlineLevel="0" collapsed="false">
      <c r="A6790" s="35"/>
      <c r="B6790" s="35"/>
      <c r="G6790" s="0" t="str">
        <f aca="false">IF(A6790="","",IF(AND(A6790&gt;=Debut,A6790&lt;Fin),1,0))</f>
        <v/>
      </c>
      <c r="H6790" s="0" t="str">
        <f aca="false">IF(G6790=1,INT(ROUND((A6790-Debut)*86400,0)/600),"")</f>
        <v/>
      </c>
      <c r="I6790" s="0" t="str">
        <f aca="false">IF(G6790=1,INT(ROUND((A6790-Debut)*86400,0)/3600),"")</f>
        <v/>
      </c>
      <c r="J6790" s="0" t="str">
        <f aca="false">IF(OR(A6790="",B6790=""),"",ROUND((B6790-A6790)*86400,0))</f>
        <v/>
      </c>
      <c r="K6790" s="37" t="str">
        <f aca="false">IF(G6790=1,IF(COUNTIFS($C:$C,C6790,$G:$G,1,$A:$A,"&gt;="&amp;(A6790-FenetreInterm/86400),$A:$A,"&lt;="&amp;A6790)&gt;=NbInterm,1,0),"")</f>
        <v/>
      </c>
      <c r="L6790" s="37" t="str">
        <f aca="false">IF(G6790=1,IF(B6790="",0,IF(J6790&lt;SeuilFugitive,1,0)),"")</f>
        <v/>
      </c>
      <c r="M6790" s="37" t="str">
        <f aca="false">IF(G6790=1,IF(B6790="",IF((Fin-A6790)*24&gt;SeuilFigee,1,0),IF(J6790&gt;SeuilFigee*3600,1,0)),"")</f>
        <v/>
      </c>
      <c r="N6790" s="0" t="str">
        <f aca="false">IF(G6790=1,IF(COUNTIF(H$2:H6790,H6790)=1,COUNTIF($H:$H,H6790),""),"")</f>
        <v/>
      </c>
      <c r="O6790" s="0" t="str">
        <f aca="false">IF(G6790=1,IF(COUNTIF(I$2:I6790,I6790)=1,COUNTIF($I:$I,I6790),""),"")</f>
        <v/>
      </c>
      <c r="P6790" s="38" t="str">
        <f aca="false">IF(G6790=1,IF(COUNTIFS(C$2:C6790,C6790,G$2:G6790,1)=1,COUNTIFS($C:$C,C6790,$G:$G,1)+ROW()/10000000,""),"")</f>
        <v/>
      </c>
      <c r="Q6790" s="0" t="str">
        <f aca="false">IF(K6790=1,IF(COUNTIFS(C$2:C6790,C6790,K$2:K6790,1)=1,1,0),"")</f>
        <v/>
      </c>
      <c r="R6790" s="0" t="str">
        <f aca="false">IF(M6790=1,IF(COUNTIFS(C$2:C6790,C6790,M$2:M6790,1)=1,1,0),"")</f>
        <v/>
      </c>
      <c r="S6790" s="0" t="str">
        <f aca="false">IF(L6790=1,IF(COUNTIFS(C$2:C6790,C6790,L$2:L6790,1)=1,1,0),"")</f>
        <v/>
      </c>
      <c r="T6790" s="38" t="str">
        <f aca="false">IF(N6790="","",N6790+ROW()/10000000)</f>
        <v/>
      </c>
      <c r="U6790" s="0" t="str">
        <f aca="false">IF(G6790=1,IF(B6790="",1,0),"")</f>
        <v/>
      </c>
    </row>
    <row r="6791" customFormat="false" ht="15" hidden="false" customHeight="false" outlineLevel="0" collapsed="false">
      <c r="A6791" s="35"/>
      <c r="B6791" s="35"/>
      <c r="G6791" s="0" t="str">
        <f aca="false">IF(A6791="","",IF(AND(A6791&gt;=Debut,A6791&lt;Fin),1,0))</f>
        <v/>
      </c>
      <c r="H6791" s="0" t="str">
        <f aca="false">IF(G6791=1,INT(ROUND((A6791-Debut)*86400,0)/600),"")</f>
        <v/>
      </c>
      <c r="I6791" s="0" t="str">
        <f aca="false">IF(G6791=1,INT(ROUND((A6791-Debut)*86400,0)/3600),"")</f>
        <v/>
      </c>
      <c r="J6791" s="0" t="str">
        <f aca="false">IF(OR(A6791="",B6791=""),"",ROUND((B6791-A6791)*86400,0))</f>
        <v/>
      </c>
      <c r="K6791" s="37" t="str">
        <f aca="false">IF(G6791=1,IF(COUNTIFS($C:$C,C6791,$G:$G,1,$A:$A,"&gt;="&amp;(A6791-FenetreInterm/86400),$A:$A,"&lt;="&amp;A6791)&gt;=NbInterm,1,0),"")</f>
        <v/>
      </c>
      <c r="L6791" s="37" t="str">
        <f aca="false">IF(G6791=1,IF(B6791="",0,IF(J6791&lt;SeuilFugitive,1,0)),"")</f>
        <v/>
      </c>
      <c r="M6791" s="37" t="str">
        <f aca="false">IF(G6791=1,IF(B6791="",IF((Fin-A6791)*24&gt;SeuilFigee,1,0),IF(J6791&gt;SeuilFigee*3600,1,0)),"")</f>
        <v/>
      </c>
      <c r="N6791" s="0" t="str">
        <f aca="false">IF(G6791=1,IF(COUNTIF(H$2:H6791,H6791)=1,COUNTIF($H:$H,H6791),""),"")</f>
        <v/>
      </c>
      <c r="O6791" s="0" t="str">
        <f aca="false">IF(G6791=1,IF(COUNTIF(I$2:I6791,I6791)=1,COUNTIF($I:$I,I6791),""),"")</f>
        <v/>
      </c>
      <c r="P6791" s="38" t="str">
        <f aca="false">IF(G6791=1,IF(COUNTIFS(C$2:C6791,C6791,G$2:G6791,1)=1,COUNTIFS($C:$C,C6791,$G:$G,1)+ROW()/10000000,""),"")</f>
        <v/>
      </c>
      <c r="Q6791" s="0" t="str">
        <f aca="false">IF(K6791=1,IF(COUNTIFS(C$2:C6791,C6791,K$2:K6791,1)=1,1,0),"")</f>
        <v/>
      </c>
      <c r="R6791" s="0" t="str">
        <f aca="false">IF(M6791=1,IF(COUNTIFS(C$2:C6791,C6791,M$2:M6791,1)=1,1,0),"")</f>
        <v/>
      </c>
      <c r="S6791" s="0" t="str">
        <f aca="false">IF(L6791=1,IF(COUNTIFS(C$2:C6791,C6791,L$2:L6791,1)=1,1,0),"")</f>
        <v/>
      </c>
      <c r="T6791" s="38" t="str">
        <f aca="false">IF(N6791="","",N6791+ROW()/10000000)</f>
        <v/>
      </c>
      <c r="U6791" s="0" t="str">
        <f aca="false">IF(G6791=1,IF(B6791="",1,0),"")</f>
        <v/>
      </c>
    </row>
    <row r="6792" customFormat="false" ht="15" hidden="false" customHeight="false" outlineLevel="0" collapsed="false">
      <c r="A6792" s="35"/>
      <c r="B6792" s="35"/>
      <c r="G6792" s="0" t="str">
        <f aca="false">IF(A6792="","",IF(AND(A6792&gt;=Debut,A6792&lt;Fin),1,0))</f>
        <v/>
      </c>
      <c r="H6792" s="0" t="str">
        <f aca="false">IF(G6792=1,INT(ROUND((A6792-Debut)*86400,0)/600),"")</f>
        <v/>
      </c>
      <c r="I6792" s="0" t="str">
        <f aca="false">IF(G6792=1,INT(ROUND((A6792-Debut)*86400,0)/3600),"")</f>
        <v/>
      </c>
      <c r="J6792" s="0" t="str">
        <f aca="false">IF(OR(A6792="",B6792=""),"",ROUND((B6792-A6792)*86400,0))</f>
        <v/>
      </c>
      <c r="K6792" s="37" t="str">
        <f aca="false">IF(G6792=1,IF(COUNTIFS($C:$C,C6792,$G:$G,1,$A:$A,"&gt;="&amp;(A6792-FenetreInterm/86400),$A:$A,"&lt;="&amp;A6792)&gt;=NbInterm,1,0),"")</f>
        <v/>
      </c>
      <c r="L6792" s="37" t="str">
        <f aca="false">IF(G6792=1,IF(B6792="",0,IF(J6792&lt;SeuilFugitive,1,0)),"")</f>
        <v/>
      </c>
      <c r="M6792" s="37" t="str">
        <f aca="false">IF(G6792=1,IF(B6792="",IF((Fin-A6792)*24&gt;SeuilFigee,1,0),IF(J6792&gt;SeuilFigee*3600,1,0)),"")</f>
        <v/>
      </c>
      <c r="N6792" s="0" t="str">
        <f aca="false">IF(G6792=1,IF(COUNTIF(H$2:H6792,H6792)=1,COUNTIF($H:$H,H6792),""),"")</f>
        <v/>
      </c>
      <c r="O6792" s="0" t="str">
        <f aca="false">IF(G6792=1,IF(COUNTIF(I$2:I6792,I6792)=1,COUNTIF($I:$I,I6792),""),"")</f>
        <v/>
      </c>
      <c r="P6792" s="38" t="str">
        <f aca="false">IF(G6792=1,IF(COUNTIFS(C$2:C6792,C6792,G$2:G6792,1)=1,COUNTIFS($C:$C,C6792,$G:$G,1)+ROW()/10000000,""),"")</f>
        <v/>
      </c>
      <c r="Q6792" s="0" t="str">
        <f aca="false">IF(K6792=1,IF(COUNTIFS(C$2:C6792,C6792,K$2:K6792,1)=1,1,0),"")</f>
        <v/>
      </c>
      <c r="R6792" s="0" t="str">
        <f aca="false">IF(M6792=1,IF(COUNTIFS(C$2:C6792,C6792,M$2:M6792,1)=1,1,0),"")</f>
        <v/>
      </c>
      <c r="S6792" s="0" t="str">
        <f aca="false">IF(L6792=1,IF(COUNTIFS(C$2:C6792,C6792,L$2:L6792,1)=1,1,0),"")</f>
        <v/>
      </c>
      <c r="T6792" s="38" t="str">
        <f aca="false">IF(N6792="","",N6792+ROW()/10000000)</f>
        <v/>
      </c>
      <c r="U6792" s="0" t="str">
        <f aca="false">IF(G6792=1,IF(B6792="",1,0),"")</f>
        <v/>
      </c>
    </row>
    <row r="6793" customFormat="false" ht="15" hidden="false" customHeight="false" outlineLevel="0" collapsed="false">
      <c r="A6793" s="35"/>
      <c r="B6793" s="35"/>
      <c r="G6793" s="0" t="str">
        <f aca="false">IF(A6793="","",IF(AND(A6793&gt;=Debut,A6793&lt;Fin),1,0))</f>
        <v/>
      </c>
      <c r="H6793" s="0" t="str">
        <f aca="false">IF(G6793=1,INT(ROUND((A6793-Debut)*86400,0)/600),"")</f>
        <v/>
      </c>
      <c r="I6793" s="0" t="str">
        <f aca="false">IF(G6793=1,INT(ROUND((A6793-Debut)*86400,0)/3600),"")</f>
        <v/>
      </c>
      <c r="J6793" s="0" t="str">
        <f aca="false">IF(OR(A6793="",B6793=""),"",ROUND((B6793-A6793)*86400,0))</f>
        <v/>
      </c>
      <c r="K6793" s="37" t="str">
        <f aca="false">IF(G6793=1,IF(COUNTIFS($C:$C,C6793,$G:$G,1,$A:$A,"&gt;="&amp;(A6793-FenetreInterm/86400),$A:$A,"&lt;="&amp;A6793)&gt;=NbInterm,1,0),"")</f>
        <v/>
      </c>
      <c r="L6793" s="37" t="str">
        <f aca="false">IF(G6793=1,IF(B6793="",0,IF(J6793&lt;SeuilFugitive,1,0)),"")</f>
        <v/>
      </c>
      <c r="M6793" s="37" t="str">
        <f aca="false">IF(G6793=1,IF(B6793="",IF((Fin-A6793)*24&gt;SeuilFigee,1,0),IF(J6793&gt;SeuilFigee*3600,1,0)),"")</f>
        <v/>
      </c>
      <c r="N6793" s="0" t="str">
        <f aca="false">IF(G6793=1,IF(COUNTIF(H$2:H6793,H6793)=1,COUNTIF($H:$H,H6793),""),"")</f>
        <v/>
      </c>
      <c r="O6793" s="0" t="str">
        <f aca="false">IF(G6793=1,IF(COUNTIF(I$2:I6793,I6793)=1,COUNTIF($I:$I,I6793),""),"")</f>
        <v/>
      </c>
      <c r="P6793" s="38" t="str">
        <f aca="false">IF(G6793=1,IF(COUNTIFS(C$2:C6793,C6793,G$2:G6793,1)=1,COUNTIFS($C:$C,C6793,$G:$G,1)+ROW()/10000000,""),"")</f>
        <v/>
      </c>
      <c r="Q6793" s="0" t="str">
        <f aca="false">IF(K6793=1,IF(COUNTIFS(C$2:C6793,C6793,K$2:K6793,1)=1,1,0),"")</f>
        <v/>
      </c>
      <c r="R6793" s="0" t="str">
        <f aca="false">IF(M6793=1,IF(COUNTIFS(C$2:C6793,C6793,M$2:M6793,1)=1,1,0),"")</f>
        <v/>
      </c>
      <c r="S6793" s="0" t="str">
        <f aca="false">IF(L6793=1,IF(COUNTIFS(C$2:C6793,C6793,L$2:L6793,1)=1,1,0),"")</f>
        <v/>
      </c>
      <c r="T6793" s="38" t="str">
        <f aca="false">IF(N6793="","",N6793+ROW()/10000000)</f>
        <v/>
      </c>
      <c r="U6793" s="0" t="str">
        <f aca="false">IF(G6793=1,IF(B6793="",1,0),"")</f>
        <v/>
      </c>
    </row>
    <row r="6794" customFormat="false" ht="15" hidden="false" customHeight="false" outlineLevel="0" collapsed="false">
      <c r="A6794" s="35"/>
      <c r="B6794" s="35"/>
      <c r="G6794" s="0" t="str">
        <f aca="false">IF(A6794="","",IF(AND(A6794&gt;=Debut,A6794&lt;Fin),1,0))</f>
        <v/>
      </c>
      <c r="H6794" s="0" t="str">
        <f aca="false">IF(G6794=1,INT(ROUND((A6794-Debut)*86400,0)/600),"")</f>
        <v/>
      </c>
      <c r="I6794" s="0" t="str">
        <f aca="false">IF(G6794=1,INT(ROUND((A6794-Debut)*86400,0)/3600),"")</f>
        <v/>
      </c>
      <c r="J6794" s="0" t="str">
        <f aca="false">IF(OR(A6794="",B6794=""),"",ROUND((B6794-A6794)*86400,0))</f>
        <v/>
      </c>
      <c r="K6794" s="37" t="str">
        <f aca="false">IF(G6794=1,IF(COUNTIFS($C:$C,C6794,$G:$G,1,$A:$A,"&gt;="&amp;(A6794-FenetreInterm/86400),$A:$A,"&lt;="&amp;A6794)&gt;=NbInterm,1,0),"")</f>
        <v/>
      </c>
      <c r="L6794" s="37" t="str">
        <f aca="false">IF(G6794=1,IF(B6794="",0,IF(J6794&lt;SeuilFugitive,1,0)),"")</f>
        <v/>
      </c>
      <c r="M6794" s="37" t="str">
        <f aca="false">IF(G6794=1,IF(B6794="",IF((Fin-A6794)*24&gt;SeuilFigee,1,0),IF(J6794&gt;SeuilFigee*3600,1,0)),"")</f>
        <v/>
      </c>
      <c r="N6794" s="0" t="str">
        <f aca="false">IF(G6794=1,IF(COUNTIF(H$2:H6794,H6794)=1,COUNTIF($H:$H,H6794),""),"")</f>
        <v/>
      </c>
      <c r="O6794" s="0" t="str">
        <f aca="false">IF(G6794=1,IF(COUNTIF(I$2:I6794,I6794)=1,COUNTIF($I:$I,I6794),""),"")</f>
        <v/>
      </c>
      <c r="P6794" s="38" t="str">
        <f aca="false">IF(G6794=1,IF(COUNTIFS(C$2:C6794,C6794,G$2:G6794,1)=1,COUNTIFS($C:$C,C6794,$G:$G,1)+ROW()/10000000,""),"")</f>
        <v/>
      </c>
      <c r="Q6794" s="0" t="str">
        <f aca="false">IF(K6794=1,IF(COUNTIFS(C$2:C6794,C6794,K$2:K6794,1)=1,1,0),"")</f>
        <v/>
      </c>
      <c r="R6794" s="0" t="str">
        <f aca="false">IF(M6794=1,IF(COUNTIFS(C$2:C6794,C6794,M$2:M6794,1)=1,1,0),"")</f>
        <v/>
      </c>
      <c r="S6794" s="0" t="str">
        <f aca="false">IF(L6794=1,IF(COUNTIFS(C$2:C6794,C6794,L$2:L6794,1)=1,1,0),"")</f>
        <v/>
      </c>
      <c r="T6794" s="38" t="str">
        <f aca="false">IF(N6794="","",N6794+ROW()/10000000)</f>
        <v/>
      </c>
      <c r="U6794" s="0" t="str">
        <f aca="false">IF(G6794=1,IF(B6794="",1,0),"")</f>
        <v/>
      </c>
    </row>
    <row r="6795" customFormat="false" ht="15" hidden="false" customHeight="false" outlineLevel="0" collapsed="false">
      <c r="A6795" s="35"/>
      <c r="B6795" s="35"/>
      <c r="G6795" s="0" t="str">
        <f aca="false">IF(A6795="","",IF(AND(A6795&gt;=Debut,A6795&lt;Fin),1,0))</f>
        <v/>
      </c>
      <c r="H6795" s="0" t="str">
        <f aca="false">IF(G6795=1,INT(ROUND((A6795-Debut)*86400,0)/600),"")</f>
        <v/>
      </c>
      <c r="I6795" s="0" t="str">
        <f aca="false">IF(G6795=1,INT(ROUND((A6795-Debut)*86400,0)/3600),"")</f>
        <v/>
      </c>
      <c r="J6795" s="0" t="str">
        <f aca="false">IF(OR(A6795="",B6795=""),"",ROUND((B6795-A6795)*86400,0))</f>
        <v/>
      </c>
      <c r="K6795" s="37" t="str">
        <f aca="false">IF(G6795=1,IF(COUNTIFS($C:$C,C6795,$G:$G,1,$A:$A,"&gt;="&amp;(A6795-FenetreInterm/86400),$A:$A,"&lt;="&amp;A6795)&gt;=NbInterm,1,0),"")</f>
        <v/>
      </c>
      <c r="L6795" s="37" t="str">
        <f aca="false">IF(G6795=1,IF(B6795="",0,IF(J6795&lt;SeuilFugitive,1,0)),"")</f>
        <v/>
      </c>
      <c r="M6795" s="37" t="str">
        <f aca="false">IF(G6795=1,IF(B6795="",IF((Fin-A6795)*24&gt;SeuilFigee,1,0),IF(J6795&gt;SeuilFigee*3600,1,0)),"")</f>
        <v/>
      </c>
      <c r="N6795" s="0" t="str">
        <f aca="false">IF(G6795=1,IF(COUNTIF(H$2:H6795,H6795)=1,COUNTIF($H:$H,H6795),""),"")</f>
        <v/>
      </c>
      <c r="O6795" s="0" t="str">
        <f aca="false">IF(G6795=1,IF(COUNTIF(I$2:I6795,I6795)=1,COUNTIF($I:$I,I6795),""),"")</f>
        <v/>
      </c>
      <c r="P6795" s="38" t="str">
        <f aca="false">IF(G6795=1,IF(COUNTIFS(C$2:C6795,C6795,G$2:G6795,1)=1,COUNTIFS($C:$C,C6795,$G:$G,1)+ROW()/10000000,""),"")</f>
        <v/>
      </c>
      <c r="Q6795" s="0" t="str">
        <f aca="false">IF(K6795=1,IF(COUNTIFS(C$2:C6795,C6795,K$2:K6795,1)=1,1,0),"")</f>
        <v/>
      </c>
      <c r="R6795" s="0" t="str">
        <f aca="false">IF(M6795=1,IF(COUNTIFS(C$2:C6795,C6795,M$2:M6795,1)=1,1,0),"")</f>
        <v/>
      </c>
      <c r="S6795" s="0" t="str">
        <f aca="false">IF(L6795=1,IF(COUNTIFS(C$2:C6795,C6795,L$2:L6795,1)=1,1,0),"")</f>
        <v/>
      </c>
      <c r="T6795" s="38" t="str">
        <f aca="false">IF(N6795="","",N6795+ROW()/10000000)</f>
        <v/>
      </c>
      <c r="U6795" s="0" t="str">
        <f aca="false">IF(G6795=1,IF(B6795="",1,0),"")</f>
        <v/>
      </c>
    </row>
    <row r="6796" customFormat="false" ht="15" hidden="false" customHeight="false" outlineLevel="0" collapsed="false">
      <c r="A6796" s="35"/>
      <c r="B6796" s="35"/>
      <c r="G6796" s="0" t="str">
        <f aca="false">IF(A6796="","",IF(AND(A6796&gt;=Debut,A6796&lt;Fin),1,0))</f>
        <v/>
      </c>
      <c r="H6796" s="0" t="str">
        <f aca="false">IF(G6796=1,INT(ROUND((A6796-Debut)*86400,0)/600),"")</f>
        <v/>
      </c>
      <c r="I6796" s="0" t="str">
        <f aca="false">IF(G6796=1,INT(ROUND((A6796-Debut)*86400,0)/3600),"")</f>
        <v/>
      </c>
      <c r="J6796" s="0" t="str">
        <f aca="false">IF(OR(A6796="",B6796=""),"",ROUND((B6796-A6796)*86400,0))</f>
        <v/>
      </c>
      <c r="K6796" s="37" t="str">
        <f aca="false">IF(G6796=1,IF(COUNTIFS($C:$C,C6796,$G:$G,1,$A:$A,"&gt;="&amp;(A6796-FenetreInterm/86400),$A:$A,"&lt;="&amp;A6796)&gt;=NbInterm,1,0),"")</f>
        <v/>
      </c>
      <c r="L6796" s="37" t="str">
        <f aca="false">IF(G6796=1,IF(B6796="",0,IF(J6796&lt;SeuilFugitive,1,0)),"")</f>
        <v/>
      </c>
      <c r="M6796" s="37" t="str">
        <f aca="false">IF(G6796=1,IF(B6796="",IF((Fin-A6796)*24&gt;SeuilFigee,1,0),IF(J6796&gt;SeuilFigee*3600,1,0)),"")</f>
        <v/>
      </c>
      <c r="N6796" s="0" t="str">
        <f aca="false">IF(G6796=1,IF(COUNTIF(H$2:H6796,H6796)=1,COUNTIF($H:$H,H6796),""),"")</f>
        <v/>
      </c>
      <c r="O6796" s="0" t="str">
        <f aca="false">IF(G6796=1,IF(COUNTIF(I$2:I6796,I6796)=1,COUNTIF($I:$I,I6796),""),"")</f>
        <v/>
      </c>
      <c r="P6796" s="38" t="str">
        <f aca="false">IF(G6796=1,IF(COUNTIFS(C$2:C6796,C6796,G$2:G6796,1)=1,COUNTIFS($C:$C,C6796,$G:$G,1)+ROW()/10000000,""),"")</f>
        <v/>
      </c>
      <c r="Q6796" s="0" t="str">
        <f aca="false">IF(K6796=1,IF(COUNTIFS(C$2:C6796,C6796,K$2:K6796,1)=1,1,0),"")</f>
        <v/>
      </c>
      <c r="R6796" s="0" t="str">
        <f aca="false">IF(M6796=1,IF(COUNTIFS(C$2:C6796,C6796,M$2:M6796,1)=1,1,0),"")</f>
        <v/>
      </c>
      <c r="S6796" s="0" t="str">
        <f aca="false">IF(L6796=1,IF(COUNTIFS(C$2:C6796,C6796,L$2:L6796,1)=1,1,0),"")</f>
        <v/>
      </c>
      <c r="T6796" s="38" t="str">
        <f aca="false">IF(N6796="","",N6796+ROW()/10000000)</f>
        <v/>
      </c>
      <c r="U6796" s="0" t="str">
        <f aca="false">IF(G6796=1,IF(B6796="",1,0),"")</f>
        <v/>
      </c>
    </row>
    <row r="6797" customFormat="false" ht="15" hidden="false" customHeight="false" outlineLevel="0" collapsed="false">
      <c r="A6797" s="35"/>
      <c r="B6797" s="35"/>
      <c r="G6797" s="0" t="str">
        <f aca="false">IF(A6797="","",IF(AND(A6797&gt;=Debut,A6797&lt;Fin),1,0))</f>
        <v/>
      </c>
      <c r="H6797" s="0" t="str">
        <f aca="false">IF(G6797=1,INT(ROUND((A6797-Debut)*86400,0)/600),"")</f>
        <v/>
      </c>
      <c r="I6797" s="0" t="str">
        <f aca="false">IF(G6797=1,INT(ROUND((A6797-Debut)*86400,0)/3600),"")</f>
        <v/>
      </c>
      <c r="J6797" s="0" t="str">
        <f aca="false">IF(OR(A6797="",B6797=""),"",ROUND((B6797-A6797)*86400,0))</f>
        <v/>
      </c>
      <c r="K6797" s="37" t="str">
        <f aca="false">IF(G6797=1,IF(COUNTIFS($C:$C,C6797,$G:$G,1,$A:$A,"&gt;="&amp;(A6797-FenetreInterm/86400),$A:$A,"&lt;="&amp;A6797)&gt;=NbInterm,1,0),"")</f>
        <v/>
      </c>
      <c r="L6797" s="37" t="str">
        <f aca="false">IF(G6797=1,IF(B6797="",0,IF(J6797&lt;SeuilFugitive,1,0)),"")</f>
        <v/>
      </c>
      <c r="M6797" s="37" t="str">
        <f aca="false">IF(G6797=1,IF(B6797="",IF((Fin-A6797)*24&gt;SeuilFigee,1,0),IF(J6797&gt;SeuilFigee*3600,1,0)),"")</f>
        <v/>
      </c>
      <c r="N6797" s="0" t="str">
        <f aca="false">IF(G6797=1,IF(COUNTIF(H$2:H6797,H6797)=1,COUNTIF($H:$H,H6797),""),"")</f>
        <v/>
      </c>
      <c r="O6797" s="0" t="str">
        <f aca="false">IF(G6797=1,IF(COUNTIF(I$2:I6797,I6797)=1,COUNTIF($I:$I,I6797),""),"")</f>
        <v/>
      </c>
      <c r="P6797" s="38" t="str">
        <f aca="false">IF(G6797=1,IF(COUNTIFS(C$2:C6797,C6797,G$2:G6797,1)=1,COUNTIFS($C:$C,C6797,$G:$G,1)+ROW()/10000000,""),"")</f>
        <v/>
      </c>
      <c r="Q6797" s="0" t="str">
        <f aca="false">IF(K6797=1,IF(COUNTIFS(C$2:C6797,C6797,K$2:K6797,1)=1,1,0),"")</f>
        <v/>
      </c>
      <c r="R6797" s="0" t="str">
        <f aca="false">IF(M6797=1,IF(COUNTIFS(C$2:C6797,C6797,M$2:M6797,1)=1,1,0),"")</f>
        <v/>
      </c>
      <c r="S6797" s="0" t="str">
        <f aca="false">IF(L6797=1,IF(COUNTIFS(C$2:C6797,C6797,L$2:L6797,1)=1,1,0),"")</f>
        <v/>
      </c>
      <c r="T6797" s="38" t="str">
        <f aca="false">IF(N6797="","",N6797+ROW()/10000000)</f>
        <v/>
      </c>
      <c r="U6797" s="0" t="str">
        <f aca="false">IF(G6797=1,IF(B6797="",1,0),"")</f>
        <v/>
      </c>
    </row>
    <row r="6798" customFormat="false" ht="15" hidden="false" customHeight="false" outlineLevel="0" collapsed="false">
      <c r="A6798" s="35"/>
      <c r="B6798" s="35"/>
      <c r="G6798" s="0" t="str">
        <f aca="false">IF(A6798="","",IF(AND(A6798&gt;=Debut,A6798&lt;Fin),1,0))</f>
        <v/>
      </c>
      <c r="H6798" s="0" t="str">
        <f aca="false">IF(G6798=1,INT(ROUND((A6798-Debut)*86400,0)/600),"")</f>
        <v/>
      </c>
      <c r="I6798" s="0" t="str">
        <f aca="false">IF(G6798=1,INT(ROUND((A6798-Debut)*86400,0)/3600),"")</f>
        <v/>
      </c>
      <c r="J6798" s="0" t="str">
        <f aca="false">IF(OR(A6798="",B6798=""),"",ROUND((B6798-A6798)*86400,0))</f>
        <v/>
      </c>
      <c r="K6798" s="37" t="str">
        <f aca="false">IF(G6798=1,IF(COUNTIFS($C:$C,C6798,$G:$G,1,$A:$A,"&gt;="&amp;(A6798-FenetreInterm/86400),$A:$A,"&lt;="&amp;A6798)&gt;=NbInterm,1,0),"")</f>
        <v/>
      </c>
      <c r="L6798" s="37" t="str">
        <f aca="false">IF(G6798=1,IF(B6798="",0,IF(J6798&lt;SeuilFugitive,1,0)),"")</f>
        <v/>
      </c>
      <c r="M6798" s="37" t="str">
        <f aca="false">IF(G6798=1,IF(B6798="",IF((Fin-A6798)*24&gt;SeuilFigee,1,0),IF(J6798&gt;SeuilFigee*3600,1,0)),"")</f>
        <v/>
      </c>
      <c r="N6798" s="0" t="str">
        <f aca="false">IF(G6798=1,IF(COUNTIF(H$2:H6798,H6798)=1,COUNTIF($H:$H,H6798),""),"")</f>
        <v/>
      </c>
      <c r="O6798" s="0" t="str">
        <f aca="false">IF(G6798=1,IF(COUNTIF(I$2:I6798,I6798)=1,COUNTIF($I:$I,I6798),""),"")</f>
        <v/>
      </c>
      <c r="P6798" s="38" t="str">
        <f aca="false">IF(G6798=1,IF(COUNTIFS(C$2:C6798,C6798,G$2:G6798,1)=1,COUNTIFS($C:$C,C6798,$G:$G,1)+ROW()/10000000,""),"")</f>
        <v/>
      </c>
      <c r="Q6798" s="0" t="str">
        <f aca="false">IF(K6798=1,IF(COUNTIFS(C$2:C6798,C6798,K$2:K6798,1)=1,1,0),"")</f>
        <v/>
      </c>
      <c r="R6798" s="0" t="str">
        <f aca="false">IF(M6798=1,IF(COUNTIFS(C$2:C6798,C6798,M$2:M6798,1)=1,1,0),"")</f>
        <v/>
      </c>
      <c r="S6798" s="0" t="str">
        <f aca="false">IF(L6798=1,IF(COUNTIFS(C$2:C6798,C6798,L$2:L6798,1)=1,1,0),"")</f>
        <v/>
      </c>
      <c r="T6798" s="38" t="str">
        <f aca="false">IF(N6798="","",N6798+ROW()/10000000)</f>
        <v/>
      </c>
      <c r="U6798" s="0" t="str">
        <f aca="false">IF(G6798=1,IF(B6798="",1,0),"")</f>
        <v/>
      </c>
    </row>
    <row r="6799" customFormat="false" ht="15" hidden="false" customHeight="false" outlineLevel="0" collapsed="false">
      <c r="A6799" s="35"/>
      <c r="B6799" s="35"/>
      <c r="G6799" s="0" t="str">
        <f aca="false">IF(A6799="","",IF(AND(A6799&gt;=Debut,A6799&lt;Fin),1,0))</f>
        <v/>
      </c>
      <c r="H6799" s="0" t="str">
        <f aca="false">IF(G6799=1,INT(ROUND((A6799-Debut)*86400,0)/600),"")</f>
        <v/>
      </c>
      <c r="I6799" s="0" t="str">
        <f aca="false">IF(G6799=1,INT(ROUND((A6799-Debut)*86400,0)/3600),"")</f>
        <v/>
      </c>
      <c r="J6799" s="0" t="str">
        <f aca="false">IF(OR(A6799="",B6799=""),"",ROUND((B6799-A6799)*86400,0))</f>
        <v/>
      </c>
      <c r="K6799" s="37" t="str">
        <f aca="false">IF(G6799=1,IF(COUNTIFS($C:$C,C6799,$G:$G,1,$A:$A,"&gt;="&amp;(A6799-FenetreInterm/86400),$A:$A,"&lt;="&amp;A6799)&gt;=NbInterm,1,0),"")</f>
        <v/>
      </c>
      <c r="L6799" s="37" t="str">
        <f aca="false">IF(G6799=1,IF(B6799="",0,IF(J6799&lt;SeuilFugitive,1,0)),"")</f>
        <v/>
      </c>
      <c r="M6799" s="37" t="str">
        <f aca="false">IF(G6799=1,IF(B6799="",IF((Fin-A6799)*24&gt;SeuilFigee,1,0),IF(J6799&gt;SeuilFigee*3600,1,0)),"")</f>
        <v/>
      </c>
      <c r="N6799" s="0" t="str">
        <f aca="false">IF(G6799=1,IF(COUNTIF(H$2:H6799,H6799)=1,COUNTIF($H:$H,H6799),""),"")</f>
        <v/>
      </c>
      <c r="O6799" s="0" t="str">
        <f aca="false">IF(G6799=1,IF(COUNTIF(I$2:I6799,I6799)=1,COUNTIF($I:$I,I6799),""),"")</f>
        <v/>
      </c>
      <c r="P6799" s="38" t="str">
        <f aca="false">IF(G6799=1,IF(COUNTIFS(C$2:C6799,C6799,G$2:G6799,1)=1,COUNTIFS($C:$C,C6799,$G:$G,1)+ROW()/10000000,""),"")</f>
        <v/>
      </c>
      <c r="Q6799" s="0" t="str">
        <f aca="false">IF(K6799=1,IF(COUNTIFS(C$2:C6799,C6799,K$2:K6799,1)=1,1,0),"")</f>
        <v/>
      </c>
      <c r="R6799" s="0" t="str">
        <f aca="false">IF(M6799=1,IF(COUNTIFS(C$2:C6799,C6799,M$2:M6799,1)=1,1,0),"")</f>
        <v/>
      </c>
      <c r="S6799" s="0" t="str">
        <f aca="false">IF(L6799=1,IF(COUNTIFS(C$2:C6799,C6799,L$2:L6799,1)=1,1,0),"")</f>
        <v/>
      </c>
      <c r="T6799" s="38" t="str">
        <f aca="false">IF(N6799="","",N6799+ROW()/10000000)</f>
        <v/>
      </c>
      <c r="U6799" s="0" t="str">
        <f aca="false">IF(G6799=1,IF(B6799="",1,0),"")</f>
        <v/>
      </c>
    </row>
    <row r="6800" customFormat="false" ht="15" hidden="false" customHeight="false" outlineLevel="0" collapsed="false">
      <c r="A6800" s="35"/>
      <c r="B6800" s="35"/>
      <c r="G6800" s="0" t="str">
        <f aca="false">IF(A6800="","",IF(AND(A6800&gt;=Debut,A6800&lt;Fin),1,0))</f>
        <v/>
      </c>
      <c r="H6800" s="0" t="str">
        <f aca="false">IF(G6800=1,INT(ROUND((A6800-Debut)*86400,0)/600),"")</f>
        <v/>
      </c>
      <c r="I6800" s="0" t="str">
        <f aca="false">IF(G6800=1,INT(ROUND((A6800-Debut)*86400,0)/3600),"")</f>
        <v/>
      </c>
      <c r="J6800" s="0" t="str">
        <f aca="false">IF(OR(A6800="",B6800=""),"",ROUND((B6800-A6800)*86400,0))</f>
        <v/>
      </c>
      <c r="K6800" s="37" t="str">
        <f aca="false">IF(G6800=1,IF(COUNTIFS($C:$C,C6800,$G:$G,1,$A:$A,"&gt;="&amp;(A6800-FenetreInterm/86400),$A:$A,"&lt;="&amp;A6800)&gt;=NbInterm,1,0),"")</f>
        <v/>
      </c>
      <c r="L6800" s="37" t="str">
        <f aca="false">IF(G6800=1,IF(B6800="",0,IF(J6800&lt;SeuilFugitive,1,0)),"")</f>
        <v/>
      </c>
      <c r="M6800" s="37" t="str">
        <f aca="false">IF(G6800=1,IF(B6800="",IF((Fin-A6800)*24&gt;SeuilFigee,1,0),IF(J6800&gt;SeuilFigee*3600,1,0)),"")</f>
        <v/>
      </c>
      <c r="N6800" s="0" t="str">
        <f aca="false">IF(G6800=1,IF(COUNTIF(H$2:H6800,H6800)=1,COUNTIF($H:$H,H6800),""),"")</f>
        <v/>
      </c>
      <c r="O6800" s="0" t="str">
        <f aca="false">IF(G6800=1,IF(COUNTIF(I$2:I6800,I6800)=1,COUNTIF($I:$I,I6800),""),"")</f>
        <v/>
      </c>
      <c r="P6800" s="38" t="str">
        <f aca="false">IF(G6800=1,IF(COUNTIFS(C$2:C6800,C6800,G$2:G6800,1)=1,COUNTIFS($C:$C,C6800,$G:$G,1)+ROW()/10000000,""),"")</f>
        <v/>
      </c>
      <c r="Q6800" s="0" t="str">
        <f aca="false">IF(K6800=1,IF(COUNTIFS(C$2:C6800,C6800,K$2:K6800,1)=1,1,0),"")</f>
        <v/>
      </c>
      <c r="R6800" s="0" t="str">
        <f aca="false">IF(M6800=1,IF(COUNTIFS(C$2:C6800,C6800,M$2:M6800,1)=1,1,0),"")</f>
        <v/>
      </c>
      <c r="S6800" s="0" t="str">
        <f aca="false">IF(L6800=1,IF(COUNTIFS(C$2:C6800,C6800,L$2:L6800,1)=1,1,0),"")</f>
        <v/>
      </c>
      <c r="T6800" s="38" t="str">
        <f aca="false">IF(N6800="","",N6800+ROW()/10000000)</f>
        <v/>
      </c>
      <c r="U6800" s="0" t="str">
        <f aca="false">IF(G6800=1,IF(B6800="",1,0),"")</f>
        <v/>
      </c>
    </row>
    <row r="6801" customFormat="false" ht="15" hidden="false" customHeight="false" outlineLevel="0" collapsed="false">
      <c r="A6801" s="35"/>
      <c r="B6801" s="35"/>
      <c r="G6801" s="0" t="str">
        <f aca="false">IF(A6801="","",IF(AND(A6801&gt;=Debut,A6801&lt;Fin),1,0))</f>
        <v/>
      </c>
      <c r="H6801" s="0" t="str">
        <f aca="false">IF(G6801=1,INT(ROUND((A6801-Debut)*86400,0)/600),"")</f>
        <v/>
      </c>
      <c r="I6801" s="0" t="str">
        <f aca="false">IF(G6801=1,INT(ROUND((A6801-Debut)*86400,0)/3600),"")</f>
        <v/>
      </c>
      <c r="J6801" s="0" t="str">
        <f aca="false">IF(OR(A6801="",B6801=""),"",ROUND((B6801-A6801)*86400,0))</f>
        <v/>
      </c>
      <c r="K6801" s="37" t="str">
        <f aca="false">IF(G6801=1,IF(COUNTIFS($C:$C,C6801,$G:$G,1,$A:$A,"&gt;="&amp;(A6801-FenetreInterm/86400),$A:$A,"&lt;="&amp;A6801)&gt;=NbInterm,1,0),"")</f>
        <v/>
      </c>
      <c r="L6801" s="37" t="str">
        <f aca="false">IF(G6801=1,IF(B6801="",0,IF(J6801&lt;SeuilFugitive,1,0)),"")</f>
        <v/>
      </c>
      <c r="M6801" s="37" t="str">
        <f aca="false">IF(G6801=1,IF(B6801="",IF((Fin-A6801)*24&gt;SeuilFigee,1,0),IF(J6801&gt;SeuilFigee*3600,1,0)),"")</f>
        <v/>
      </c>
      <c r="N6801" s="0" t="str">
        <f aca="false">IF(G6801=1,IF(COUNTIF(H$2:H6801,H6801)=1,COUNTIF($H:$H,H6801),""),"")</f>
        <v/>
      </c>
      <c r="O6801" s="0" t="str">
        <f aca="false">IF(G6801=1,IF(COUNTIF(I$2:I6801,I6801)=1,COUNTIF($I:$I,I6801),""),"")</f>
        <v/>
      </c>
      <c r="P6801" s="38" t="str">
        <f aca="false">IF(G6801=1,IF(COUNTIFS(C$2:C6801,C6801,G$2:G6801,1)=1,COUNTIFS($C:$C,C6801,$G:$G,1)+ROW()/10000000,""),"")</f>
        <v/>
      </c>
      <c r="Q6801" s="0" t="str">
        <f aca="false">IF(K6801=1,IF(COUNTIFS(C$2:C6801,C6801,K$2:K6801,1)=1,1,0),"")</f>
        <v/>
      </c>
      <c r="R6801" s="0" t="str">
        <f aca="false">IF(M6801=1,IF(COUNTIFS(C$2:C6801,C6801,M$2:M6801,1)=1,1,0),"")</f>
        <v/>
      </c>
      <c r="S6801" s="0" t="str">
        <f aca="false">IF(L6801=1,IF(COUNTIFS(C$2:C6801,C6801,L$2:L6801,1)=1,1,0),"")</f>
        <v/>
      </c>
      <c r="T6801" s="38" t="str">
        <f aca="false">IF(N6801="","",N6801+ROW()/10000000)</f>
        <v/>
      </c>
      <c r="U6801" s="0" t="str">
        <f aca="false">IF(G6801=1,IF(B6801="",1,0),"")</f>
        <v/>
      </c>
    </row>
    <row r="6802" customFormat="false" ht="15" hidden="false" customHeight="false" outlineLevel="0" collapsed="false">
      <c r="A6802" s="35"/>
      <c r="B6802" s="35"/>
      <c r="G6802" s="0" t="str">
        <f aca="false">IF(A6802="","",IF(AND(A6802&gt;=Debut,A6802&lt;Fin),1,0))</f>
        <v/>
      </c>
      <c r="H6802" s="0" t="str">
        <f aca="false">IF(G6802=1,INT(ROUND((A6802-Debut)*86400,0)/600),"")</f>
        <v/>
      </c>
      <c r="I6802" s="0" t="str">
        <f aca="false">IF(G6802=1,INT(ROUND((A6802-Debut)*86400,0)/3600),"")</f>
        <v/>
      </c>
      <c r="J6802" s="0" t="str">
        <f aca="false">IF(OR(A6802="",B6802=""),"",ROUND((B6802-A6802)*86400,0))</f>
        <v/>
      </c>
      <c r="K6802" s="37" t="str">
        <f aca="false">IF(G6802=1,IF(COUNTIFS($C:$C,C6802,$G:$G,1,$A:$A,"&gt;="&amp;(A6802-FenetreInterm/86400),$A:$A,"&lt;="&amp;A6802)&gt;=NbInterm,1,0),"")</f>
        <v/>
      </c>
      <c r="L6802" s="37" t="str">
        <f aca="false">IF(G6802=1,IF(B6802="",0,IF(J6802&lt;SeuilFugitive,1,0)),"")</f>
        <v/>
      </c>
      <c r="M6802" s="37" t="str">
        <f aca="false">IF(G6802=1,IF(B6802="",IF((Fin-A6802)*24&gt;SeuilFigee,1,0),IF(J6802&gt;SeuilFigee*3600,1,0)),"")</f>
        <v/>
      </c>
      <c r="N6802" s="0" t="str">
        <f aca="false">IF(G6802=1,IF(COUNTIF(H$2:H6802,H6802)=1,COUNTIF($H:$H,H6802),""),"")</f>
        <v/>
      </c>
      <c r="O6802" s="0" t="str">
        <f aca="false">IF(G6802=1,IF(COUNTIF(I$2:I6802,I6802)=1,COUNTIF($I:$I,I6802),""),"")</f>
        <v/>
      </c>
      <c r="P6802" s="38" t="str">
        <f aca="false">IF(G6802=1,IF(COUNTIFS(C$2:C6802,C6802,G$2:G6802,1)=1,COUNTIFS($C:$C,C6802,$G:$G,1)+ROW()/10000000,""),"")</f>
        <v/>
      </c>
      <c r="Q6802" s="0" t="str">
        <f aca="false">IF(K6802=1,IF(COUNTIFS(C$2:C6802,C6802,K$2:K6802,1)=1,1,0),"")</f>
        <v/>
      </c>
      <c r="R6802" s="0" t="str">
        <f aca="false">IF(M6802=1,IF(COUNTIFS(C$2:C6802,C6802,M$2:M6802,1)=1,1,0),"")</f>
        <v/>
      </c>
      <c r="S6802" s="0" t="str">
        <f aca="false">IF(L6802=1,IF(COUNTIFS(C$2:C6802,C6802,L$2:L6802,1)=1,1,0),"")</f>
        <v/>
      </c>
      <c r="T6802" s="38" t="str">
        <f aca="false">IF(N6802="","",N6802+ROW()/10000000)</f>
        <v/>
      </c>
      <c r="U6802" s="0" t="str">
        <f aca="false">IF(G6802=1,IF(B6802="",1,0),"")</f>
        <v/>
      </c>
    </row>
    <row r="6803" customFormat="false" ht="15" hidden="false" customHeight="false" outlineLevel="0" collapsed="false">
      <c r="A6803" s="35"/>
      <c r="B6803" s="35"/>
      <c r="G6803" s="0" t="str">
        <f aca="false">IF(A6803="","",IF(AND(A6803&gt;=Debut,A6803&lt;Fin),1,0))</f>
        <v/>
      </c>
      <c r="H6803" s="0" t="str">
        <f aca="false">IF(G6803=1,INT(ROUND((A6803-Debut)*86400,0)/600),"")</f>
        <v/>
      </c>
      <c r="I6803" s="0" t="str">
        <f aca="false">IF(G6803=1,INT(ROUND((A6803-Debut)*86400,0)/3600),"")</f>
        <v/>
      </c>
      <c r="J6803" s="0" t="str">
        <f aca="false">IF(OR(A6803="",B6803=""),"",ROUND((B6803-A6803)*86400,0))</f>
        <v/>
      </c>
      <c r="K6803" s="37" t="str">
        <f aca="false">IF(G6803=1,IF(COUNTIFS($C:$C,C6803,$G:$G,1,$A:$A,"&gt;="&amp;(A6803-FenetreInterm/86400),$A:$A,"&lt;="&amp;A6803)&gt;=NbInterm,1,0),"")</f>
        <v/>
      </c>
      <c r="L6803" s="37" t="str">
        <f aca="false">IF(G6803=1,IF(B6803="",0,IF(J6803&lt;SeuilFugitive,1,0)),"")</f>
        <v/>
      </c>
      <c r="M6803" s="37" t="str">
        <f aca="false">IF(G6803=1,IF(B6803="",IF((Fin-A6803)*24&gt;SeuilFigee,1,0),IF(J6803&gt;SeuilFigee*3600,1,0)),"")</f>
        <v/>
      </c>
      <c r="N6803" s="0" t="str">
        <f aca="false">IF(G6803=1,IF(COUNTIF(H$2:H6803,H6803)=1,COUNTIF($H:$H,H6803),""),"")</f>
        <v/>
      </c>
      <c r="O6803" s="0" t="str">
        <f aca="false">IF(G6803=1,IF(COUNTIF(I$2:I6803,I6803)=1,COUNTIF($I:$I,I6803),""),"")</f>
        <v/>
      </c>
      <c r="P6803" s="38" t="str">
        <f aca="false">IF(G6803=1,IF(COUNTIFS(C$2:C6803,C6803,G$2:G6803,1)=1,COUNTIFS($C:$C,C6803,$G:$G,1)+ROW()/10000000,""),"")</f>
        <v/>
      </c>
      <c r="Q6803" s="0" t="str">
        <f aca="false">IF(K6803=1,IF(COUNTIFS(C$2:C6803,C6803,K$2:K6803,1)=1,1,0),"")</f>
        <v/>
      </c>
      <c r="R6803" s="0" t="str">
        <f aca="false">IF(M6803=1,IF(COUNTIFS(C$2:C6803,C6803,M$2:M6803,1)=1,1,0),"")</f>
        <v/>
      </c>
      <c r="S6803" s="0" t="str">
        <f aca="false">IF(L6803=1,IF(COUNTIFS(C$2:C6803,C6803,L$2:L6803,1)=1,1,0),"")</f>
        <v/>
      </c>
      <c r="T6803" s="38" t="str">
        <f aca="false">IF(N6803="","",N6803+ROW()/10000000)</f>
        <v/>
      </c>
      <c r="U6803" s="0" t="str">
        <f aca="false">IF(G6803=1,IF(B6803="",1,0),"")</f>
        <v/>
      </c>
    </row>
    <row r="6804" customFormat="false" ht="15" hidden="false" customHeight="false" outlineLevel="0" collapsed="false">
      <c r="A6804" s="35"/>
      <c r="B6804" s="35"/>
      <c r="G6804" s="0" t="str">
        <f aca="false">IF(A6804="","",IF(AND(A6804&gt;=Debut,A6804&lt;Fin),1,0))</f>
        <v/>
      </c>
      <c r="H6804" s="0" t="str">
        <f aca="false">IF(G6804=1,INT(ROUND((A6804-Debut)*86400,0)/600),"")</f>
        <v/>
      </c>
      <c r="I6804" s="0" t="str">
        <f aca="false">IF(G6804=1,INT(ROUND((A6804-Debut)*86400,0)/3600),"")</f>
        <v/>
      </c>
      <c r="J6804" s="0" t="str">
        <f aca="false">IF(OR(A6804="",B6804=""),"",ROUND((B6804-A6804)*86400,0))</f>
        <v/>
      </c>
      <c r="K6804" s="37" t="str">
        <f aca="false">IF(G6804=1,IF(COUNTIFS($C:$C,C6804,$G:$G,1,$A:$A,"&gt;="&amp;(A6804-FenetreInterm/86400),$A:$A,"&lt;="&amp;A6804)&gt;=NbInterm,1,0),"")</f>
        <v/>
      </c>
      <c r="L6804" s="37" t="str">
        <f aca="false">IF(G6804=1,IF(B6804="",0,IF(J6804&lt;SeuilFugitive,1,0)),"")</f>
        <v/>
      </c>
      <c r="M6804" s="37" t="str">
        <f aca="false">IF(G6804=1,IF(B6804="",IF((Fin-A6804)*24&gt;SeuilFigee,1,0),IF(J6804&gt;SeuilFigee*3600,1,0)),"")</f>
        <v/>
      </c>
      <c r="N6804" s="0" t="str">
        <f aca="false">IF(G6804=1,IF(COUNTIF(H$2:H6804,H6804)=1,COUNTIF($H:$H,H6804),""),"")</f>
        <v/>
      </c>
      <c r="O6804" s="0" t="str">
        <f aca="false">IF(G6804=1,IF(COUNTIF(I$2:I6804,I6804)=1,COUNTIF($I:$I,I6804),""),"")</f>
        <v/>
      </c>
      <c r="P6804" s="38" t="str">
        <f aca="false">IF(G6804=1,IF(COUNTIFS(C$2:C6804,C6804,G$2:G6804,1)=1,COUNTIFS($C:$C,C6804,$G:$G,1)+ROW()/10000000,""),"")</f>
        <v/>
      </c>
      <c r="Q6804" s="0" t="str">
        <f aca="false">IF(K6804=1,IF(COUNTIFS(C$2:C6804,C6804,K$2:K6804,1)=1,1,0),"")</f>
        <v/>
      </c>
      <c r="R6804" s="0" t="str">
        <f aca="false">IF(M6804=1,IF(COUNTIFS(C$2:C6804,C6804,M$2:M6804,1)=1,1,0),"")</f>
        <v/>
      </c>
      <c r="S6804" s="0" t="str">
        <f aca="false">IF(L6804=1,IF(COUNTIFS(C$2:C6804,C6804,L$2:L6804,1)=1,1,0),"")</f>
        <v/>
      </c>
      <c r="T6804" s="38" t="str">
        <f aca="false">IF(N6804="","",N6804+ROW()/10000000)</f>
        <v/>
      </c>
      <c r="U6804" s="0" t="str">
        <f aca="false">IF(G6804=1,IF(B6804="",1,0),"")</f>
        <v/>
      </c>
    </row>
    <row r="6805" customFormat="false" ht="15" hidden="false" customHeight="false" outlineLevel="0" collapsed="false">
      <c r="A6805" s="35"/>
      <c r="B6805" s="35"/>
      <c r="G6805" s="0" t="str">
        <f aca="false">IF(A6805="","",IF(AND(A6805&gt;=Debut,A6805&lt;Fin),1,0))</f>
        <v/>
      </c>
      <c r="H6805" s="0" t="str">
        <f aca="false">IF(G6805=1,INT(ROUND((A6805-Debut)*86400,0)/600),"")</f>
        <v/>
      </c>
      <c r="I6805" s="0" t="str">
        <f aca="false">IF(G6805=1,INT(ROUND((A6805-Debut)*86400,0)/3600),"")</f>
        <v/>
      </c>
      <c r="J6805" s="0" t="str">
        <f aca="false">IF(OR(A6805="",B6805=""),"",ROUND((B6805-A6805)*86400,0))</f>
        <v/>
      </c>
      <c r="K6805" s="37" t="str">
        <f aca="false">IF(G6805=1,IF(COUNTIFS($C:$C,C6805,$G:$G,1,$A:$A,"&gt;="&amp;(A6805-FenetreInterm/86400),$A:$A,"&lt;="&amp;A6805)&gt;=NbInterm,1,0),"")</f>
        <v/>
      </c>
      <c r="L6805" s="37" t="str">
        <f aca="false">IF(G6805=1,IF(B6805="",0,IF(J6805&lt;SeuilFugitive,1,0)),"")</f>
        <v/>
      </c>
      <c r="M6805" s="37" t="str">
        <f aca="false">IF(G6805=1,IF(B6805="",IF((Fin-A6805)*24&gt;SeuilFigee,1,0),IF(J6805&gt;SeuilFigee*3600,1,0)),"")</f>
        <v/>
      </c>
      <c r="N6805" s="0" t="str">
        <f aca="false">IF(G6805=1,IF(COUNTIF(H$2:H6805,H6805)=1,COUNTIF($H:$H,H6805),""),"")</f>
        <v/>
      </c>
      <c r="O6805" s="0" t="str">
        <f aca="false">IF(G6805=1,IF(COUNTIF(I$2:I6805,I6805)=1,COUNTIF($I:$I,I6805),""),"")</f>
        <v/>
      </c>
      <c r="P6805" s="38" t="str">
        <f aca="false">IF(G6805=1,IF(COUNTIFS(C$2:C6805,C6805,G$2:G6805,1)=1,COUNTIFS($C:$C,C6805,$G:$G,1)+ROW()/10000000,""),"")</f>
        <v/>
      </c>
      <c r="Q6805" s="0" t="str">
        <f aca="false">IF(K6805=1,IF(COUNTIFS(C$2:C6805,C6805,K$2:K6805,1)=1,1,0),"")</f>
        <v/>
      </c>
      <c r="R6805" s="0" t="str">
        <f aca="false">IF(M6805=1,IF(COUNTIFS(C$2:C6805,C6805,M$2:M6805,1)=1,1,0),"")</f>
        <v/>
      </c>
      <c r="S6805" s="0" t="str">
        <f aca="false">IF(L6805=1,IF(COUNTIFS(C$2:C6805,C6805,L$2:L6805,1)=1,1,0),"")</f>
        <v/>
      </c>
      <c r="T6805" s="38" t="str">
        <f aca="false">IF(N6805="","",N6805+ROW()/10000000)</f>
        <v/>
      </c>
      <c r="U6805" s="0" t="str">
        <f aca="false">IF(G6805=1,IF(B6805="",1,0),"")</f>
        <v/>
      </c>
    </row>
    <row r="6806" customFormat="false" ht="15" hidden="false" customHeight="false" outlineLevel="0" collapsed="false">
      <c r="A6806" s="35"/>
      <c r="B6806" s="35"/>
      <c r="G6806" s="0" t="str">
        <f aca="false">IF(A6806="","",IF(AND(A6806&gt;=Debut,A6806&lt;Fin),1,0))</f>
        <v/>
      </c>
      <c r="H6806" s="0" t="str">
        <f aca="false">IF(G6806=1,INT(ROUND((A6806-Debut)*86400,0)/600),"")</f>
        <v/>
      </c>
      <c r="I6806" s="0" t="str">
        <f aca="false">IF(G6806=1,INT(ROUND((A6806-Debut)*86400,0)/3600),"")</f>
        <v/>
      </c>
      <c r="J6806" s="0" t="str">
        <f aca="false">IF(OR(A6806="",B6806=""),"",ROUND((B6806-A6806)*86400,0))</f>
        <v/>
      </c>
      <c r="K6806" s="37" t="str">
        <f aca="false">IF(G6806=1,IF(COUNTIFS($C:$C,C6806,$G:$G,1,$A:$A,"&gt;="&amp;(A6806-FenetreInterm/86400),$A:$A,"&lt;="&amp;A6806)&gt;=NbInterm,1,0),"")</f>
        <v/>
      </c>
      <c r="L6806" s="37" t="str">
        <f aca="false">IF(G6806=1,IF(B6806="",0,IF(J6806&lt;SeuilFugitive,1,0)),"")</f>
        <v/>
      </c>
      <c r="M6806" s="37" t="str">
        <f aca="false">IF(G6806=1,IF(B6806="",IF((Fin-A6806)*24&gt;SeuilFigee,1,0),IF(J6806&gt;SeuilFigee*3600,1,0)),"")</f>
        <v/>
      </c>
      <c r="N6806" s="0" t="str">
        <f aca="false">IF(G6806=1,IF(COUNTIF(H$2:H6806,H6806)=1,COUNTIF($H:$H,H6806),""),"")</f>
        <v/>
      </c>
      <c r="O6806" s="0" t="str">
        <f aca="false">IF(G6806=1,IF(COUNTIF(I$2:I6806,I6806)=1,COUNTIF($I:$I,I6806),""),"")</f>
        <v/>
      </c>
      <c r="P6806" s="38" t="str">
        <f aca="false">IF(G6806=1,IF(COUNTIFS(C$2:C6806,C6806,G$2:G6806,1)=1,COUNTIFS($C:$C,C6806,$G:$G,1)+ROW()/10000000,""),"")</f>
        <v/>
      </c>
      <c r="Q6806" s="0" t="str">
        <f aca="false">IF(K6806=1,IF(COUNTIFS(C$2:C6806,C6806,K$2:K6806,1)=1,1,0),"")</f>
        <v/>
      </c>
      <c r="R6806" s="0" t="str">
        <f aca="false">IF(M6806=1,IF(COUNTIFS(C$2:C6806,C6806,M$2:M6806,1)=1,1,0),"")</f>
        <v/>
      </c>
      <c r="S6806" s="0" t="str">
        <f aca="false">IF(L6806=1,IF(COUNTIFS(C$2:C6806,C6806,L$2:L6806,1)=1,1,0),"")</f>
        <v/>
      </c>
      <c r="T6806" s="38" t="str">
        <f aca="false">IF(N6806="","",N6806+ROW()/10000000)</f>
        <v/>
      </c>
      <c r="U6806" s="0" t="str">
        <f aca="false">IF(G6806=1,IF(B6806="",1,0),"")</f>
        <v/>
      </c>
    </row>
    <row r="6807" customFormat="false" ht="15" hidden="false" customHeight="false" outlineLevel="0" collapsed="false">
      <c r="A6807" s="35"/>
      <c r="B6807" s="35"/>
      <c r="G6807" s="0" t="str">
        <f aca="false">IF(A6807="","",IF(AND(A6807&gt;=Debut,A6807&lt;Fin),1,0))</f>
        <v/>
      </c>
      <c r="H6807" s="0" t="str">
        <f aca="false">IF(G6807=1,INT(ROUND((A6807-Debut)*86400,0)/600),"")</f>
        <v/>
      </c>
      <c r="I6807" s="0" t="str">
        <f aca="false">IF(G6807=1,INT(ROUND((A6807-Debut)*86400,0)/3600),"")</f>
        <v/>
      </c>
      <c r="J6807" s="0" t="str">
        <f aca="false">IF(OR(A6807="",B6807=""),"",ROUND((B6807-A6807)*86400,0))</f>
        <v/>
      </c>
      <c r="K6807" s="37" t="str">
        <f aca="false">IF(G6807=1,IF(COUNTIFS($C:$C,C6807,$G:$G,1,$A:$A,"&gt;="&amp;(A6807-FenetreInterm/86400),$A:$A,"&lt;="&amp;A6807)&gt;=NbInterm,1,0),"")</f>
        <v/>
      </c>
      <c r="L6807" s="37" t="str">
        <f aca="false">IF(G6807=1,IF(B6807="",0,IF(J6807&lt;SeuilFugitive,1,0)),"")</f>
        <v/>
      </c>
      <c r="M6807" s="37" t="str">
        <f aca="false">IF(G6807=1,IF(B6807="",IF((Fin-A6807)*24&gt;SeuilFigee,1,0),IF(J6807&gt;SeuilFigee*3600,1,0)),"")</f>
        <v/>
      </c>
      <c r="N6807" s="0" t="str">
        <f aca="false">IF(G6807=1,IF(COUNTIF(H$2:H6807,H6807)=1,COUNTIF($H:$H,H6807),""),"")</f>
        <v/>
      </c>
      <c r="O6807" s="0" t="str">
        <f aca="false">IF(G6807=1,IF(COUNTIF(I$2:I6807,I6807)=1,COUNTIF($I:$I,I6807),""),"")</f>
        <v/>
      </c>
      <c r="P6807" s="38" t="str">
        <f aca="false">IF(G6807=1,IF(COUNTIFS(C$2:C6807,C6807,G$2:G6807,1)=1,COUNTIFS($C:$C,C6807,$G:$G,1)+ROW()/10000000,""),"")</f>
        <v/>
      </c>
      <c r="Q6807" s="0" t="str">
        <f aca="false">IF(K6807=1,IF(COUNTIFS(C$2:C6807,C6807,K$2:K6807,1)=1,1,0),"")</f>
        <v/>
      </c>
      <c r="R6807" s="0" t="str">
        <f aca="false">IF(M6807=1,IF(COUNTIFS(C$2:C6807,C6807,M$2:M6807,1)=1,1,0),"")</f>
        <v/>
      </c>
      <c r="S6807" s="0" t="str">
        <f aca="false">IF(L6807=1,IF(COUNTIFS(C$2:C6807,C6807,L$2:L6807,1)=1,1,0),"")</f>
        <v/>
      </c>
      <c r="T6807" s="38" t="str">
        <f aca="false">IF(N6807="","",N6807+ROW()/10000000)</f>
        <v/>
      </c>
      <c r="U6807" s="0" t="str">
        <f aca="false">IF(G6807=1,IF(B6807="",1,0),"")</f>
        <v/>
      </c>
    </row>
    <row r="6808" customFormat="false" ht="15" hidden="false" customHeight="false" outlineLevel="0" collapsed="false">
      <c r="A6808" s="35"/>
      <c r="B6808" s="35"/>
      <c r="G6808" s="0" t="str">
        <f aca="false">IF(A6808="","",IF(AND(A6808&gt;=Debut,A6808&lt;Fin),1,0))</f>
        <v/>
      </c>
      <c r="H6808" s="0" t="str">
        <f aca="false">IF(G6808=1,INT(ROUND((A6808-Debut)*86400,0)/600),"")</f>
        <v/>
      </c>
      <c r="I6808" s="0" t="str">
        <f aca="false">IF(G6808=1,INT(ROUND((A6808-Debut)*86400,0)/3600),"")</f>
        <v/>
      </c>
      <c r="J6808" s="0" t="str">
        <f aca="false">IF(OR(A6808="",B6808=""),"",ROUND((B6808-A6808)*86400,0))</f>
        <v/>
      </c>
      <c r="K6808" s="37" t="str">
        <f aca="false">IF(G6808=1,IF(COUNTIFS($C:$C,C6808,$G:$G,1,$A:$A,"&gt;="&amp;(A6808-FenetreInterm/86400),$A:$A,"&lt;="&amp;A6808)&gt;=NbInterm,1,0),"")</f>
        <v/>
      </c>
      <c r="L6808" s="37" t="str">
        <f aca="false">IF(G6808=1,IF(B6808="",0,IF(J6808&lt;SeuilFugitive,1,0)),"")</f>
        <v/>
      </c>
      <c r="M6808" s="37" t="str">
        <f aca="false">IF(G6808=1,IF(B6808="",IF((Fin-A6808)*24&gt;SeuilFigee,1,0),IF(J6808&gt;SeuilFigee*3600,1,0)),"")</f>
        <v/>
      </c>
      <c r="N6808" s="0" t="str">
        <f aca="false">IF(G6808=1,IF(COUNTIF(H$2:H6808,H6808)=1,COUNTIF($H:$H,H6808),""),"")</f>
        <v/>
      </c>
      <c r="O6808" s="0" t="str">
        <f aca="false">IF(G6808=1,IF(COUNTIF(I$2:I6808,I6808)=1,COUNTIF($I:$I,I6808),""),"")</f>
        <v/>
      </c>
      <c r="P6808" s="38" t="str">
        <f aca="false">IF(G6808=1,IF(COUNTIFS(C$2:C6808,C6808,G$2:G6808,1)=1,COUNTIFS($C:$C,C6808,$G:$G,1)+ROW()/10000000,""),"")</f>
        <v/>
      </c>
      <c r="Q6808" s="0" t="str">
        <f aca="false">IF(K6808=1,IF(COUNTIFS(C$2:C6808,C6808,K$2:K6808,1)=1,1,0),"")</f>
        <v/>
      </c>
      <c r="R6808" s="0" t="str">
        <f aca="false">IF(M6808=1,IF(COUNTIFS(C$2:C6808,C6808,M$2:M6808,1)=1,1,0),"")</f>
        <v/>
      </c>
      <c r="S6808" s="0" t="str">
        <f aca="false">IF(L6808=1,IF(COUNTIFS(C$2:C6808,C6808,L$2:L6808,1)=1,1,0),"")</f>
        <v/>
      </c>
      <c r="T6808" s="38" t="str">
        <f aca="false">IF(N6808="","",N6808+ROW()/10000000)</f>
        <v/>
      </c>
      <c r="U6808" s="0" t="str">
        <f aca="false">IF(G6808=1,IF(B6808="",1,0),"")</f>
        <v/>
      </c>
    </row>
    <row r="6809" customFormat="false" ht="15" hidden="false" customHeight="false" outlineLevel="0" collapsed="false">
      <c r="A6809" s="35"/>
      <c r="B6809" s="35"/>
      <c r="G6809" s="0" t="str">
        <f aca="false">IF(A6809="","",IF(AND(A6809&gt;=Debut,A6809&lt;Fin),1,0))</f>
        <v/>
      </c>
      <c r="H6809" s="0" t="str">
        <f aca="false">IF(G6809=1,INT(ROUND((A6809-Debut)*86400,0)/600),"")</f>
        <v/>
      </c>
      <c r="I6809" s="0" t="str">
        <f aca="false">IF(G6809=1,INT(ROUND((A6809-Debut)*86400,0)/3600),"")</f>
        <v/>
      </c>
      <c r="J6809" s="0" t="str">
        <f aca="false">IF(OR(A6809="",B6809=""),"",ROUND((B6809-A6809)*86400,0))</f>
        <v/>
      </c>
      <c r="K6809" s="37" t="str">
        <f aca="false">IF(G6809=1,IF(COUNTIFS($C:$C,C6809,$G:$G,1,$A:$A,"&gt;="&amp;(A6809-FenetreInterm/86400),$A:$A,"&lt;="&amp;A6809)&gt;=NbInterm,1,0),"")</f>
        <v/>
      </c>
      <c r="L6809" s="37" t="str">
        <f aca="false">IF(G6809=1,IF(B6809="",0,IF(J6809&lt;SeuilFugitive,1,0)),"")</f>
        <v/>
      </c>
      <c r="M6809" s="37" t="str">
        <f aca="false">IF(G6809=1,IF(B6809="",IF((Fin-A6809)*24&gt;SeuilFigee,1,0),IF(J6809&gt;SeuilFigee*3600,1,0)),"")</f>
        <v/>
      </c>
      <c r="N6809" s="0" t="str">
        <f aca="false">IF(G6809=1,IF(COUNTIF(H$2:H6809,H6809)=1,COUNTIF($H:$H,H6809),""),"")</f>
        <v/>
      </c>
      <c r="O6809" s="0" t="str">
        <f aca="false">IF(G6809=1,IF(COUNTIF(I$2:I6809,I6809)=1,COUNTIF($I:$I,I6809),""),"")</f>
        <v/>
      </c>
      <c r="P6809" s="38" t="str">
        <f aca="false">IF(G6809=1,IF(COUNTIFS(C$2:C6809,C6809,G$2:G6809,1)=1,COUNTIFS($C:$C,C6809,$G:$G,1)+ROW()/10000000,""),"")</f>
        <v/>
      </c>
      <c r="Q6809" s="0" t="str">
        <f aca="false">IF(K6809=1,IF(COUNTIFS(C$2:C6809,C6809,K$2:K6809,1)=1,1,0),"")</f>
        <v/>
      </c>
      <c r="R6809" s="0" t="str">
        <f aca="false">IF(M6809=1,IF(COUNTIFS(C$2:C6809,C6809,M$2:M6809,1)=1,1,0),"")</f>
        <v/>
      </c>
      <c r="S6809" s="0" t="str">
        <f aca="false">IF(L6809=1,IF(COUNTIFS(C$2:C6809,C6809,L$2:L6809,1)=1,1,0),"")</f>
        <v/>
      </c>
      <c r="T6809" s="38" t="str">
        <f aca="false">IF(N6809="","",N6809+ROW()/10000000)</f>
        <v/>
      </c>
      <c r="U6809" s="0" t="str">
        <f aca="false">IF(G6809=1,IF(B6809="",1,0),"")</f>
        <v/>
      </c>
    </row>
    <row r="6810" customFormat="false" ht="15" hidden="false" customHeight="false" outlineLevel="0" collapsed="false">
      <c r="A6810" s="35"/>
      <c r="B6810" s="35"/>
      <c r="G6810" s="0" t="str">
        <f aca="false">IF(A6810="","",IF(AND(A6810&gt;=Debut,A6810&lt;Fin),1,0))</f>
        <v/>
      </c>
      <c r="H6810" s="0" t="str">
        <f aca="false">IF(G6810=1,INT(ROUND((A6810-Debut)*86400,0)/600),"")</f>
        <v/>
      </c>
      <c r="I6810" s="0" t="str">
        <f aca="false">IF(G6810=1,INT(ROUND((A6810-Debut)*86400,0)/3600),"")</f>
        <v/>
      </c>
      <c r="J6810" s="0" t="str">
        <f aca="false">IF(OR(A6810="",B6810=""),"",ROUND((B6810-A6810)*86400,0))</f>
        <v/>
      </c>
      <c r="K6810" s="37" t="str">
        <f aca="false">IF(G6810=1,IF(COUNTIFS($C:$C,C6810,$G:$G,1,$A:$A,"&gt;="&amp;(A6810-FenetreInterm/86400),$A:$A,"&lt;="&amp;A6810)&gt;=NbInterm,1,0),"")</f>
        <v/>
      </c>
      <c r="L6810" s="37" t="str">
        <f aca="false">IF(G6810=1,IF(B6810="",0,IF(J6810&lt;SeuilFugitive,1,0)),"")</f>
        <v/>
      </c>
      <c r="M6810" s="37" t="str">
        <f aca="false">IF(G6810=1,IF(B6810="",IF((Fin-A6810)*24&gt;SeuilFigee,1,0),IF(J6810&gt;SeuilFigee*3600,1,0)),"")</f>
        <v/>
      </c>
      <c r="N6810" s="0" t="str">
        <f aca="false">IF(G6810=1,IF(COUNTIF(H$2:H6810,H6810)=1,COUNTIF($H:$H,H6810),""),"")</f>
        <v/>
      </c>
      <c r="O6810" s="0" t="str">
        <f aca="false">IF(G6810=1,IF(COUNTIF(I$2:I6810,I6810)=1,COUNTIF($I:$I,I6810),""),"")</f>
        <v/>
      </c>
      <c r="P6810" s="38" t="str">
        <f aca="false">IF(G6810=1,IF(COUNTIFS(C$2:C6810,C6810,G$2:G6810,1)=1,COUNTIFS($C:$C,C6810,$G:$G,1)+ROW()/10000000,""),"")</f>
        <v/>
      </c>
      <c r="Q6810" s="0" t="str">
        <f aca="false">IF(K6810=1,IF(COUNTIFS(C$2:C6810,C6810,K$2:K6810,1)=1,1,0),"")</f>
        <v/>
      </c>
      <c r="R6810" s="0" t="str">
        <f aca="false">IF(M6810=1,IF(COUNTIFS(C$2:C6810,C6810,M$2:M6810,1)=1,1,0),"")</f>
        <v/>
      </c>
      <c r="S6810" s="0" t="str">
        <f aca="false">IF(L6810=1,IF(COUNTIFS(C$2:C6810,C6810,L$2:L6810,1)=1,1,0),"")</f>
        <v/>
      </c>
      <c r="T6810" s="38" t="str">
        <f aca="false">IF(N6810="","",N6810+ROW()/10000000)</f>
        <v/>
      </c>
      <c r="U6810" s="0" t="str">
        <f aca="false">IF(G6810=1,IF(B6810="",1,0),"")</f>
        <v/>
      </c>
    </row>
    <row r="6811" customFormat="false" ht="15" hidden="false" customHeight="false" outlineLevel="0" collapsed="false">
      <c r="A6811" s="35"/>
      <c r="B6811" s="35"/>
      <c r="G6811" s="0" t="str">
        <f aca="false">IF(A6811="","",IF(AND(A6811&gt;=Debut,A6811&lt;Fin),1,0))</f>
        <v/>
      </c>
      <c r="H6811" s="0" t="str">
        <f aca="false">IF(G6811=1,INT(ROUND((A6811-Debut)*86400,0)/600),"")</f>
        <v/>
      </c>
      <c r="I6811" s="0" t="str">
        <f aca="false">IF(G6811=1,INT(ROUND((A6811-Debut)*86400,0)/3600),"")</f>
        <v/>
      </c>
      <c r="J6811" s="0" t="str">
        <f aca="false">IF(OR(A6811="",B6811=""),"",ROUND((B6811-A6811)*86400,0))</f>
        <v/>
      </c>
      <c r="K6811" s="37" t="str">
        <f aca="false">IF(G6811=1,IF(COUNTIFS($C:$C,C6811,$G:$G,1,$A:$A,"&gt;="&amp;(A6811-FenetreInterm/86400),$A:$A,"&lt;="&amp;A6811)&gt;=NbInterm,1,0),"")</f>
        <v/>
      </c>
      <c r="L6811" s="37" t="str">
        <f aca="false">IF(G6811=1,IF(B6811="",0,IF(J6811&lt;SeuilFugitive,1,0)),"")</f>
        <v/>
      </c>
      <c r="M6811" s="37" t="str">
        <f aca="false">IF(G6811=1,IF(B6811="",IF((Fin-A6811)*24&gt;SeuilFigee,1,0),IF(J6811&gt;SeuilFigee*3600,1,0)),"")</f>
        <v/>
      </c>
      <c r="N6811" s="0" t="str">
        <f aca="false">IF(G6811=1,IF(COUNTIF(H$2:H6811,H6811)=1,COUNTIF($H:$H,H6811),""),"")</f>
        <v/>
      </c>
      <c r="O6811" s="0" t="str">
        <f aca="false">IF(G6811=1,IF(COUNTIF(I$2:I6811,I6811)=1,COUNTIF($I:$I,I6811),""),"")</f>
        <v/>
      </c>
      <c r="P6811" s="38" t="str">
        <f aca="false">IF(G6811=1,IF(COUNTIFS(C$2:C6811,C6811,G$2:G6811,1)=1,COUNTIFS($C:$C,C6811,$G:$G,1)+ROW()/10000000,""),"")</f>
        <v/>
      </c>
      <c r="Q6811" s="0" t="str">
        <f aca="false">IF(K6811=1,IF(COUNTIFS(C$2:C6811,C6811,K$2:K6811,1)=1,1,0),"")</f>
        <v/>
      </c>
      <c r="R6811" s="0" t="str">
        <f aca="false">IF(M6811=1,IF(COUNTIFS(C$2:C6811,C6811,M$2:M6811,1)=1,1,0),"")</f>
        <v/>
      </c>
      <c r="S6811" s="0" t="str">
        <f aca="false">IF(L6811=1,IF(COUNTIFS(C$2:C6811,C6811,L$2:L6811,1)=1,1,0),"")</f>
        <v/>
      </c>
      <c r="T6811" s="38" t="str">
        <f aca="false">IF(N6811="","",N6811+ROW()/10000000)</f>
        <v/>
      </c>
      <c r="U6811" s="0" t="str">
        <f aca="false">IF(G6811=1,IF(B6811="",1,0),"")</f>
        <v/>
      </c>
    </row>
    <row r="6812" customFormat="false" ht="15" hidden="false" customHeight="false" outlineLevel="0" collapsed="false">
      <c r="A6812" s="35"/>
      <c r="B6812" s="35"/>
      <c r="G6812" s="0" t="str">
        <f aca="false">IF(A6812="","",IF(AND(A6812&gt;=Debut,A6812&lt;Fin),1,0))</f>
        <v/>
      </c>
      <c r="H6812" s="0" t="str">
        <f aca="false">IF(G6812=1,INT(ROUND((A6812-Debut)*86400,0)/600),"")</f>
        <v/>
      </c>
      <c r="I6812" s="0" t="str">
        <f aca="false">IF(G6812=1,INT(ROUND((A6812-Debut)*86400,0)/3600),"")</f>
        <v/>
      </c>
      <c r="J6812" s="0" t="str">
        <f aca="false">IF(OR(A6812="",B6812=""),"",ROUND((B6812-A6812)*86400,0))</f>
        <v/>
      </c>
      <c r="K6812" s="37" t="str">
        <f aca="false">IF(G6812=1,IF(COUNTIFS($C:$C,C6812,$G:$G,1,$A:$A,"&gt;="&amp;(A6812-FenetreInterm/86400),$A:$A,"&lt;="&amp;A6812)&gt;=NbInterm,1,0),"")</f>
        <v/>
      </c>
      <c r="L6812" s="37" t="str">
        <f aca="false">IF(G6812=1,IF(B6812="",0,IF(J6812&lt;SeuilFugitive,1,0)),"")</f>
        <v/>
      </c>
      <c r="M6812" s="37" t="str">
        <f aca="false">IF(G6812=1,IF(B6812="",IF((Fin-A6812)*24&gt;SeuilFigee,1,0),IF(J6812&gt;SeuilFigee*3600,1,0)),"")</f>
        <v/>
      </c>
      <c r="N6812" s="0" t="str">
        <f aca="false">IF(G6812=1,IF(COUNTIF(H$2:H6812,H6812)=1,COUNTIF($H:$H,H6812),""),"")</f>
        <v/>
      </c>
      <c r="O6812" s="0" t="str">
        <f aca="false">IF(G6812=1,IF(COUNTIF(I$2:I6812,I6812)=1,COUNTIF($I:$I,I6812),""),"")</f>
        <v/>
      </c>
      <c r="P6812" s="38" t="str">
        <f aca="false">IF(G6812=1,IF(COUNTIFS(C$2:C6812,C6812,G$2:G6812,1)=1,COUNTIFS($C:$C,C6812,$G:$G,1)+ROW()/10000000,""),"")</f>
        <v/>
      </c>
      <c r="Q6812" s="0" t="str">
        <f aca="false">IF(K6812=1,IF(COUNTIFS(C$2:C6812,C6812,K$2:K6812,1)=1,1,0),"")</f>
        <v/>
      </c>
      <c r="R6812" s="0" t="str">
        <f aca="false">IF(M6812=1,IF(COUNTIFS(C$2:C6812,C6812,M$2:M6812,1)=1,1,0),"")</f>
        <v/>
      </c>
      <c r="S6812" s="0" t="str">
        <f aca="false">IF(L6812=1,IF(COUNTIFS(C$2:C6812,C6812,L$2:L6812,1)=1,1,0),"")</f>
        <v/>
      </c>
      <c r="T6812" s="38" t="str">
        <f aca="false">IF(N6812="","",N6812+ROW()/10000000)</f>
        <v/>
      </c>
      <c r="U6812" s="0" t="str">
        <f aca="false">IF(G6812=1,IF(B6812="",1,0),"")</f>
        <v/>
      </c>
    </row>
    <row r="6813" customFormat="false" ht="15" hidden="false" customHeight="false" outlineLevel="0" collapsed="false">
      <c r="A6813" s="35"/>
      <c r="B6813" s="35"/>
      <c r="G6813" s="0" t="str">
        <f aca="false">IF(A6813="","",IF(AND(A6813&gt;=Debut,A6813&lt;Fin),1,0))</f>
        <v/>
      </c>
      <c r="H6813" s="0" t="str">
        <f aca="false">IF(G6813=1,INT(ROUND((A6813-Debut)*86400,0)/600),"")</f>
        <v/>
      </c>
      <c r="I6813" s="0" t="str">
        <f aca="false">IF(G6813=1,INT(ROUND((A6813-Debut)*86400,0)/3600),"")</f>
        <v/>
      </c>
      <c r="J6813" s="0" t="str">
        <f aca="false">IF(OR(A6813="",B6813=""),"",ROUND((B6813-A6813)*86400,0))</f>
        <v/>
      </c>
      <c r="K6813" s="37" t="str">
        <f aca="false">IF(G6813=1,IF(COUNTIFS($C:$C,C6813,$G:$G,1,$A:$A,"&gt;="&amp;(A6813-FenetreInterm/86400),$A:$A,"&lt;="&amp;A6813)&gt;=NbInterm,1,0),"")</f>
        <v/>
      </c>
      <c r="L6813" s="37" t="str">
        <f aca="false">IF(G6813=1,IF(B6813="",0,IF(J6813&lt;SeuilFugitive,1,0)),"")</f>
        <v/>
      </c>
      <c r="M6813" s="37" t="str">
        <f aca="false">IF(G6813=1,IF(B6813="",IF((Fin-A6813)*24&gt;SeuilFigee,1,0),IF(J6813&gt;SeuilFigee*3600,1,0)),"")</f>
        <v/>
      </c>
      <c r="N6813" s="0" t="str">
        <f aca="false">IF(G6813=1,IF(COUNTIF(H$2:H6813,H6813)=1,COUNTIF($H:$H,H6813),""),"")</f>
        <v/>
      </c>
      <c r="O6813" s="0" t="str">
        <f aca="false">IF(G6813=1,IF(COUNTIF(I$2:I6813,I6813)=1,COUNTIF($I:$I,I6813),""),"")</f>
        <v/>
      </c>
      <c r="P6813" s="38" t="str">
        <f aca="false">IF(G6813=1,IF(COUNTIFS(C$2:C6813,C6813,G$2:G6813,1)=1,COUNTIFS($C:$C,C6813,$G:$G,1)+ROW()/10000000,""),"")</f>
        <v/>
      </c>
      <c r="Q6813" s="0" t="str">
        <f aca="false">IF(K6813=1,IF(COUNTIFS(C$2:C6813,C6813,K$2:K6813,1)=1,1,0),"")</f>
        <v/>
      </c>
      <c r="R6813" s="0" t="str">
        <f aca="false">IF(M6813=1,IF(COUNTIFS(C$2:C6813,C6813,M$2:M6813,1)=1,1,0),"")</f>
        <v/>
      </c>
      <c r="S6813" s="0" t="str">
        <f aca="false">IF(L6813=1,IF(COUNTIFS(C$2:C6813,C6813,L$2:L6813,1)=1,1,0),"")</f>
        <v/>
      </c>
      <c r="T6813" s="38" t="str">
        <f aca="false">IF(N6813="","",N6813+ROW()/10000000)</f>
        <v/>
      </c>
      <c r="U6813" s="0" t="str">
        <f aca="false">IF(G6813=1,IF(B6813="",1,0),"")</f>
        <v/>
      </c>
    </row>
    <row r="6814" customFormat="false" ht="15" hidden="false" customHeight="false" outlineLevel="0" collapsed="false">
      <c r="A6814" s="35"/>
      <c r="B6814" s="35"/>
      <c r="G6814" s="0" t="str">
        <f aca="false">IF(A6814="","",IF(AND(A6814&gt;=Debut,A6814&lt;Fin),1,0))</f>
        <v/>
      </c>
      <c r="H6814" s="0" t="str">
        <f aca="false">IF(G6814=1,INT(ROUND((A6814-Debut)*86400,0)/600),"")</f>
        <v/>
      </c>
      <c r="I6814" s="0" t="str">
        <f aca="false">IF(G6814=1,INT(ROUND((A6814-Debut)*86400,0)/3600),"")</f>
        <v/>
      </c>
      <c r="J6814" s="0" t="str">
        <f aca="false">IF(OR(A6814="",B6814=""),"",ROUND((B6814-A6814)*86400,0))</f>
        <v/>
      </c>
      <c r="K6814" s="37" t="str">
        <f aca="false">IF(G6814=1,IF(COUNTIFS($C:$C,C6814,$G:$G,1,$A:$A,"&gt;="&amp;(A6814-FenetreInterm/86400),$A:$A,"&lt;="&amp;A6814)&gt;=NbInterm,1,0),"")</f>
        <v/>
      </c>
      <c r="L6814" s="37" t="str">
        <f aca="false">IF(G6814=1,IF(B6814="",0,IF(J6814&lt;SeuilFugitive,1,0)),"")</f>
        <v/>
      </c>
      <c r="M6814" s="37" t="str">
        <f aca="false">IF(G6814=1,IF(B6814="",IF((Fin-A6814)*24&gt;SeuilFigee,1,0),IF(J6814&gt;SeuilFigee*3600,1,0)),"")</f>
        <v/>
      </c>
      <c r="N6814" s="0" t="str">
        <f aca="false">IF(G6814=1,IF(COUNTIF(H$2:H6814,H6814)=1,COUNTIF($H:$H,H6814),""),"")</f>
        <v/>
      </c>
      <c r="O6814" s="0" t="str">
        <f aca="false">IF(G6814=1,IF(COUNTIF(I$2:I6814,I6814)=1,COUNTIF($I:$I,I6814),""),"")</f>
        <v/>
      </c>
      <c r="P6814" s="38" t="str">
        <f aca="false">IF(G6814=1,IF(COUNTIFS(C$2:C6814,C6814,G$2:G6814,1)=1,COUNTIFS($C:$C,C6814,$G:$G,1)+ROW()/10000000,""),"")</f>
        <v/>
      </c>
      <c r="Q6814" s="0" t="str">
        <f aca="false">IF(K6814=1,IF(COUNTIFS(C$2:C6814,C6814,K$2:K6814,1)=1,1,0),"")</f>
        <v/>
      </c>
      <c r="R6814" s="0" t="str">
        <f aca="false">IF(M6814=1,IF(COUNTIFS(C$2:C6814,C6814,M$2:M6814,1)=1,1,0),"")</f>
        <v/>
      </c>
      <c r="S6814" s="0" t="str">
        <f aca="false">IF(L6814=1,IF(COUNTIFS(C$2:C6814,C6814,L$2:L6814,1)=1,1,0),"")</f>
        <v/>
      </c>
      <c r="T6814" s="38" t="str">
        <f aca="false">IF(N6814="","",N6814+ROW()/10000000)</f>
        <v/>
      </c>
      <c r="U6814" s="0" t="str">
        <f aca="false">IF(G6814=1,IF(B6814="",1,0),"")</f>
        <v/>
      </c>
    </row>
    <row r="6815" customFormat="false" ht="15" hidden="false" customHeight="false" outlineLevel="0" collapsed="false">
      <c r="A6815" s="35"/>
      <c r="B6815" s="35"/>
      <c r="G6815" s="0" t="str">
        <f aca="false">IF(A6815="","",IF(AND(A6815&gt;=Debut,A6815&lt;Fin),1,0))</f>
        <v/>
      </c>
      <c r="H6815" s="0" t="str">
        <f aca="false">IF(G6815=1,INT(ROUND((A6815-Debut)*86400,0)/600),"")</f>
        <v/>
      </c>
      <c r="I6815" s="0" t="str">
        <f aca="false">IF(G6815=1,INT(ROUND((A6815-Debut)*86400,0)/3600),"")</f>
        <v/>
      </c>
      <c r="J6815" s="0" t="str">
        <f aca="false">IF(OR(A6815="",B6815=""),"",ROUND((B6815-A6815)*86400,0))</f>
        <v/>
      </c>
      <c r="K6815" s="37" t="str">
        <f aca="false">IF(G6815=1,IF(COUNTIFS($C:$C,C6815,$G:$G,1,$A:$A,"&gt;="&amp;(A6815-FenetreInterm/86400),$A:$A,"&lt;="&amp;A6815)&gt;=NbInterm,1,0),"")</f>
        <v/>
      </c>
      <c r="L6815" s="37" t="str">
        <f aca="false">IF(G6815=1,IF(B6815="",0,IF(J6815&lt;SeuilFugitive,1,0)),"")</f>
        <v/>
      </c>
      <c r="M6815" s="37" t="str">
        <f aca="false">IF(G6815=1,IF(B6815="",IF((Fin-A6815)*24&gt;SeuilFigee,1,0),IF(J6815&gt;SeuilFigee*3600,1,0)),"")</f>
        <v/>
      </c>
      <c r="N6815" s="0" t="str">
        <f aca="false">IF(G6815=1,IF(COUNTIF(H$2:H6815,H6815)=1,COUNTIF($H:$H,H6815),""),"")</f>
        <v/>
      </c>
      <c r="O6815" s="0" t="str">
        <f aca="false">IF(G6815=1,IF(COUNTIF(I$2:I6815,I6815)=1,COUNTIF($I:$I,I6815),""),"")</f>
        <v/>
      </c>
      <c r="P6815" s="38" t="str">
        <f aca="false">IF(G6815=1,IF(COUNTIFS(C$2:C6815,C6815,G$2:G6815,1)=1,COUNTIFS($C:$C,C6815,$G:$G,1)+ROW()/10000000,""),"")</f>
        <v/>
      </c>
      <c r="Q6815" s="0" t="str">
        <f aca="false">IF(K6815=1,IF(COUNTIFS(C$2:C6815,C6815,K$2:K6815,1)=1,1,0),"")</f>
        <v/>
      </c>
      <c r="R6815" s="0" t="str">
        <f aca="false">IF(M6815=1,IF(COUNTIFS(C$2:C6815,C6815,M$2:M6815,1)=1,1,0),"")</f>
        <v/>
      </c>
      <c r="S6815" s="0" t="str">
        <f aca="false">IF(L6815=1,IF(COUNTIFS(C$2:C6815,C6815,L$2:L6815,1)=1,1,0),"")</f>
        <v/>
      </c>
      <c r="T6815" s="38" t="str">
        <f aca="false">IF(N6815="","",N6815+ROW()/10000000)</f>
        <v/>
      </c>
      <c r="U6815" s="0" t="str">
        <f aca="false">IF(G6815=1,IF(B6815="",1,0),"")</f>
        <v/>
      </c>
    </row>
    <row r="6816" customFormat="false" ht="15" hidden="false" customHeight="false" outlineLevel="0" collapsed="false">
      <c r="A6816" s="35"/>
      <c r="B6816" s="35"/>
      <c r="G6816" s="0" t="str">
        <f aca="false">IF(A6816="","",IF(AND(A6816&gt;=Debut,A6816&lt;Fin),1,0))</f>
        <v/>
      </c>
      <c r="H6816" s="0" t="str">
        <f aca="false">IF(G6816=1,INT(ROUND((A6816-Debut)*86400,0)/600),"")</f>
        <v/>
      </c>
      <c r="I6816" s="0" t="str">
        <f aca="false">IF(G6816=1,INT(ROUND((A6816-Debut)*86400,0)/3600),"")</f>
        <v/>
      </c>
      <c r="J6816" s="0" t="str">
        <f aca="false">IF(OR(A6816="",B6816=""),"",ROUND((B6816-A6816)*86400,0))</f>
        <v/>
      </c>
      <c r="K6816" s="37" t="str">
        <f aca="false">IF(G6816=1,IF(COUNTIFS($C:$C,C6816,$G:$G,1,$A:$A,"&gt;="&amp;(A6816-FenetreInterm/86400),$A:$A,"&lt;="&amp;A6816)&gt;=NbInterm,1,0),"")</f>
        <v/>
      </c>
      <c r="L6816" s="37" t="str">
        <f aca="false">IF(G6816=1,IF(B6816="",0,IF(J6816&lt;SeuilFugitive,1,0)),"")</f>
        <v/>
      </c>
      <c r="M6816" s="37" t="str">
        <f aca="false">IF(G6816=1,IF(B6816="",IF((Fin-A6816)*24&gt;SeuilFigee,1,0),IF(J6816&gt;SeuilFigee*3600,1,0)),"")</f>
        <v/>
      </c>
      <c r="N6816" s="0" t="str">
        <f aca="false">IF(G6816=1,IF(COUNTIF(H$2:H6816,H6816)=1,COUNTIF($H:$H,H6816),""),"")</f>
        <v/>
      </c>
      <c r="O6816" s="0" t="str">
        <f aca="false">IF(G6816=1,IF(COUNTIF(I$2:I6816,I6816)=1,COUNTIF($I:$I,I6816),""),"")</f>
        <v/>
      </c>
      <c r="P6816" s="38" t="str">
        <f aca="false">IF(G6816=1,IF(COUNTIFS(C$2:C6816,C6816,G$2:G6816,1)=1,COUNTIFS($C:$C,C6816,$G:$G,1)+ROW()/10000000,""),"")</f>
        <v/>
      </c>
      <c r="Q6816" s="0" t="str">
        <f aca="false">IF(K6816=1,IF(COUNTIFS(C$2:C6816,C6816,K$2:K6816,1)=1,1,0),"")</f>
        <v/>
      </c>
      <c r="R6816" s="0" t="str">
        <f aca="false">IF(M6816=1,IF(COUNTIFS(C$2:C6816,C6816,M$2:M6816,1)=1,1,0),"")</f>
        <v/>
      </c>
      <c r="S6816" s="0" t="str">
        <f aca="false">IF(L6816=1,IF(COUNTIFS(C$2:C6816,C6816,L$2:L6816,1)=1,1,0),"")</f>
        <v/>
      </c>
      <c r="T6816" s="38" t="str">
        <f aca="false">IF(N6816="","",N6816+ROW()/10000000)</f>
        <v/>
      </c>
      <c r="U6816" s="0" t="str">
        <f aca="false">IF(G6816=1,IF(B6816="",1,0),"")</f>
        <v/>
      </c>
    </row>
    <row r="6817" customFormat="false" ht="15" hidden="false" customHeight="false" outlineLevel="0" collapsed="false">
      <c r="A6817" s="35"/>
      <c r="B6817" s="35"/>
      <c r="G6817" s="0" t="str">
        <f aca="false">IF(A6817="","",IF(AND(A6817&gt;=Debut,A6817&lt;Fin),1,0))</f>
        <v/>
      </c>
      <c r="H6817" s="0" t="str">
        <f aca="false">IF(G6817=1,INT(ROUND((A6817-Debut)*86400,0)/600),"")</f>
        <v/>
      </c>
      <c r="I6817" s="0" t="str">
        <f aca="false">IF(G6817=1,INT(ROUND((A6817-Debut)*86400,0)/3600),"")</f>
        <v/>
      </c>
      <c r="J6817" s="0" t="str">
        <f aca="false">IF(OR(A6817="",B6817=""),"",ROUND((B6817-A6817)*86400,0))</f>
        <v/>
      </c>
      <c r="K6817" s="37" t="str">
        <f aca="false">IF(G6817=1,IF(COUNTIFS($C:$C,C6817,$G:$G,1,$A:$A,"&gt;="&amp;(A6817-FenetreInterm/86400),$A:$A,"&lt;="&amp;A6817)&gt;=NbInterm,1,0),"")</f>
        <v/>
      </c>
      <c r="L6817" s="37" t="str">
        <f aca="false">IF(G6817=1,IF(B6817="",0,IF(J6817&lt;SeuilFugitive,1,0)),"")</f>
        <v/>
      </c>
      <c r="M6817" s="37" t="str">
        <f aca="false">IF(G6817=1,IF(B6817="",IF((Fin-A6817)*24&gt;SeuilFigee,1,0),IF(J6817&gt;SeuilFigee*3600,1,0)),"")</f>
        <v/>
      </c>
      <c r="N6817" s="0" t="str">
        <f aca="false">IF(G6817=1,IF(COUNTIF(H$2:H6817,H6817)=1,COUNTIF($H:$H,H6817),""),"")</f>
        <v/>
      </c>
      <c r="O6817" s="0" t="str">
        <f aca="false">IF(G6817=1,IF(COUNTIF(I$2:I6817,I6817)=1,COUNTIF($I:$I,I6817),""),"")</f>
        <v/>
      </c>
      <c r="P6817" s="38" t="str">
        <f aca="false">IF(G6817=1,IF(COUNTIFS(C$2:C6817,C6817,G$2:G6817,1)=1,COUNTIFS($C:$C,C6817,$G:$G,1)+ROW()/10000000,""),"")</f>
        <v/>
      </c>
      <c r="Q6817" s="0" t="str">
        <f aca="false">IF(K6817=1,IF(COUNTIFS(C$2:C6817,C6817,K$2:K6817,1)=1,1,0),"")</f>
        <v/>
      </c>
      <c r="R6817" s="0" t="str">
        <f aca="false">IF(M6817=1,IF(COUNTIFS(C$2:C6817,C6817,M$2:M6817,1)=1,1,0),"")</f>
        <v/>
      </c>
      <c r="S6817" s="0" t="str">
        <f aca="false">IF(L6817=1,IF(COUNTIFS(C$2:C6817,C6817,L$2:L6817,1)=1,1,0),"")</f>
        <v/>
      </c>
      <c r="T6817" s="38" t="str">
        <f aca="false">IF(N6817="","",N6817+ROW()/10000000)</f>
        <v/>
      </c>
      <c r="U6817" s="0" t="str">
        <f aca="false">IF(G6817=1,IF(B6817="",1,0),"")</f>
        <v/>
      </c>
    </row>
    <row r="6818" customFormat="false" ht="15" hidden="false" customHeight="false" outlineLevel="0" collapsed="false">
      <c r="A6818" s="35"/>
      <c r="B6818" s="35"/>
      <c r="G6818" s="0" t="str">
        <f aca="false">IF(A6818="","",IF(AND(A6818&gt;=Debut,A6818&lt;Fin),1,0))</f>
        <v/>
      </c>
      <c r="H6818" s="0" t="str">
        <f aca="false">IF(G6818=1,INT(ROUND((A6818-Debut)*86400,0)/600),"")</f>
        <v/>
      </c>
      <c r="I6818" s="0" t="str">
        <f aca="false">IF(G6818=1,INT(ROUND((A6818-Debut)*86400,0)/3600),"")</f>
        <v/>
      </c>
      <c r="J6818" s="0" t="str">
        <f aca="false">IF(OR(A6818="",B6818=""),"",ROUND((B6818-A6818)*86400,0))</f>
        <v/>
      </c>
      <c r="K6818" s="37" t="str">
        <f aca="false">IF(G6818=1,IF(COUNTIFS($C:$C,C6818,$G:$G,1,$A:$A,"&gt;="&amp;(A6818-FenetreInterm/86400),$A:$A,"&lt;="&amp;A6818)&gt;=NbInterm,1,0),"")</f>
        <v/>
      </c>
      <c r="L6818" s="37" t="str">
        <f aca="false">IF(G6818=1,IF(B6818="",0,IF(J6818&lt;SeuilFugitive,1,0)),"")</f>
        <v/>
      </c>
      <c r="M6818" s="37" t="str">
        <f aca="false">IF(G6818=1,IF(B6818="",IF((Fin-A6818)*24&gt;SeuilFigee,1,0),IF(J6818&gt;SeuilFigee*3600,1,0)),"")</f>
        <v/>
      </c>
      <c r="N6818" s="0" t="str">
        <f aca="false">IF(G6818=1,IF(COUNTIF(H$2:H6818,H6818)=1,COUNTIF($H:$H,H6818),""),"")</f>
        <v/>
      </c>
      <c r="O6818" s="0" t="str">
        <f aca="false">IF(G6818=1,IF(COUNTIF(I$2:I6818,I6818)=1,COUNTIF($I:$I,I6818),""),"")</f>
        <v/>
      </c>
      <c r="P6818" s="38" t="str">
        <f aca="false">IF(G6818=1,IF(COUNTIFS(C$2:C6818,C6818,G$2:G6818,1)=1,COUNTIFS($C:$C,C6818,$G:$G,1)+ROW()/10000000,""),"")</f>
        <v/>
      </c>
      <c r="Q6818" s="0" t="str">
        <f aca="false">IF(K6818=1,IF(COUNTIFS(C$2:C6818,C6818,K$2:K6818,1)=1,1,0),"")</f>
        <v/>
      </c>
      <c r="R6818" s="0" t="str">
        <f aca="false">IF(M6818=1,IF(COUNTIFS(C$2:C6818,C6818,M$2:M6818,1)=1,1,0),"")</f>
        <v/>
      </c>
      <c r="S6818" s="0" t="str">
        <f aca="false">IF(L6818=1,IF(COUNTIFS(C$2:C6818,C6818,L$2:L6818,1)=1,1,0),"")</f>
        <v/>
      </c>
      <c r="T6818" s="38" t="str">
        <f aca="false">IF(N6818="","",N6818+ROW()/10000000)</f>
        <v/>
      </c>
      <c r="U6818" s="0" t="str">
        <f aca="false">IF(G6818=1,IF(B6818="",1,0),"")</f>
        <v/>
      </c>
    </row>
    <row r="6819" customFormat="false" ht="15" hidden="false" customHeight="false" outlineLevel="0" collapsed="false">
      <c r="A6819" s="35"/>
      <c r="B6819" s="35"/>
      <c r="G6819" s="0" t="str">
        <f aca="false">IF(A6819="","",IF(AND(A6819&gt;=Debut,A6819&lt;Fin),1,0))</f>
        <v/>
      </c>
      <c r="H6819" s="0" t="str">
        <f aca="false">IF(G6819=1,INT(ROUND((A6819-Debut)*86400,0)/600),"")</f>
        <v/>
      </c>
      <c r="I6819" s="0" t="str">
        <f aca="false">IF(G6819=1,INT(ROUND((A6819-Debut)*86400,0)/3600),"")</f>
        <v/>
      </c>
      <c r="J6819" s="0" t="str">
        <f aca="false">IF(OR(A6819="",B6819=""),"",ROUND((B6819-A6819)*86400,0))</f>
        <v/>
      </c>
      <c r="K6819" s="37" t="str">
        <f aca="false">IF(G6819=1,IF(COUNTIFS($C:$C,C6819,$G:$G,1,$A:$A,"&gt;="&amp;(A6819-FenetreInterm/86400),$A:$A,"&lt;="&amp;A6819)&gt;=NbInterm,1,0),"")</f>
        <v/>
      </c>
      <c r="L6819" s="37" t="str">
        <f aca="false">IF(G6819=1,IF(B6819="",0,IF(J6819&lt;SeuilFugitive,1,0)),"")</f>
        <v/>
      </c>
      <c r="M6819" s="37" t="str">
        <f aca="false">IF(G6819=1,IF(B6819="",IF((Fin-A6819)*24&gt;SeuilFigee,1,0),IF(J6819&gt;SeuilFigee*3600,1,0)),"")</f>
        <v/>
      </c>
      <c r="N6819" s="0" t="str">
        <f aca="false">IF(G6819=1,IF(COUNTIF(H$2:H6819,H6819)=1,COUNTIF($H:$H,H6819),""),"")</f>
        <v/>
      </c>
      <c r="O6819" s="0" t="str">
        <f aca="false">IF(G6819=1,IF(COUNTIF(I$2:I6819,I6819)=1,COUNTIF($I:$I,I6819),""),"")</f>
        <v/>
      </c>
      <c r="P6819" s="38" t="str">
        <f aca="false">IF(G6819=1,IF(COUNTIFS(C$2:C6819,C6819,G$2:G6819,1)=1,COUNTIFS($C:$C,C6819,$G:$G,1)+ROW()/10000000,""),"")</f>
        <v/>
      </c>
      <c r="Q6819" s="0" t="str">
        <f aca="false">IF(K6819=1,IF(COUNTIFS(C$2:C6819,C6819,K$2:K6819,1)=1,1,0),"")</f>
        <v/>
      </c>
      <c r="R6819" s="0" t="str">
        <f aca="false">IF(M6819=1,IF(COUNTIFS(C$2:C6819,C6819,M$2:M6819,1)=1,1,0),"")</f>
        <v/>
      </c>
      <c r="S6819" s="0" t="str">
        <f aca="false">IF(L6819=1,IF(COUNTIFS(C$2:C6819,C6819,L$2:L6819,1)=1,1,0),"")</f>
        <v/>
      </c>
      <c r="T6819" s="38" t="str">
        <f aca="false">IF(N6819="","",N6819+ROW()/10000000)</f>
        <v/>
      </c>
      <c r="U6819" s="0" t="str">
        <f aca="false">IF(G6819=1,IF(B6819="",1,0),"")</f>
        <v/>
      </c>
    </row>
    <row r="6820" customFormat="false" ht="15" hidden="false" customHeight="false" outlineLevel="0" collapsed="false">
      <c r="A6820" s="35"/>
      <c r="B6820" s="35"/>
      <c r="G6820" s="0" t="str">
        <f aca="false">IF(A6820="","",IF(AND(A6820&gt;=Debut,A6820&lt;Fin),1,0))</f>
        <v/>
      </c>
      <c r="H6820" s="0" t="str">
        <f aca="false">IF(G6820=1,INT(ROUND((A6820-Debut)*86400,0)/600),"")</f>
        <v/>
      </c>
      <c r="I6820" s="0" t="str">
        <f aca="false">IF(G6820=1,INT(ROUND((A6820-Debut)*86400,0)/3600),"")</f>
        <v/>
      </c>
      <c r="J6820" s="0" t="str">
        <f aca="false">IF(OR(A6820="",B6820=""),"",ROUND((B6820-A6820)*86400,0))</f>
        <v/>
      </c>
      <c r="K6820" s="37" t="str">
        <f aca="false">IF(G6820=1,IF(COUNTIFS($C:$C,C6820,$G:$G,1,$A:$A,"&gt;="&amp;(A6820-FenetreInterm/86400),$A:$A,"&lt;="&amp;A6820)&gt;=NbInterm,1,0),"")</f>
        <v/>
      </c>
      <c r="L6820" s="37" t="str">
        <f aca="false">IF(G6820=1,IF(B6820="",0,IF(J6820&lt;SeuilFugitive,1,0)),"")</f>
        <v/>
      </c>
      <c r="M6820" s="37" t="str">
        <f aca="false">IF(G6820=1,IF(B6820="",IF((Fin-A6820)*24&gt;SeuilFigee,1,0),IF(J6820&gt;SeuilFigee*3600,1,0)),"")</f>
        <v/>
      </c>
      <c r="N6820" s="0" t="str">
        <f aca="false">IF(G6820=1,IF(COUNTIF(H$2:H6820,H6820)=1,COUNTIF($H:$H,H6820),""),"")</f>
        <v/>
      </c>
      <c r="O6820" s="0" t="str">
        <f aca="false">IF(G6820=1,IF(COUNTIF(I$2:I6820,I6820)=1,COUNTIF($I:$I,I6820),""),"")</f>
        <v/>
      </c>
      <c r="P6820" s="38" t="str">
        <f aca="false">IF(G6820=1,IF(COUNTIFS(C$2:C6820,C6820,G$2:G6820,1)=1,COUNTIFS($C:$C,C6820,$G:$G,1)+ROW()/10000000,""),"")</f>
        <v/>
      </c>
      <c r="Q6820" s="0" t="str">
        <f aca="false">IF(K6820=1,IF(COUNTIFS(C$2:C6820,C6820,K$2:K6820,1)=1,1,0),"")</f>
        <v/>
      </c>
      <c r="R6820" s="0" t="str">
        <f aca="false">IF(M6820=1,IF(COUNTIFS(C$2:C6820,C6820,M$2:M6820,1)=1,1,0),"")</f>
        <v/>
      </c>
      <c r="S6820" s="0" t="str">
        <f aca="false">IF(L6820=1,IF(COUNTIFS(C$2:C6820,C6820,L$2:L6820,1)=1,1,0),"")</f>
        <v/>
      </c>
      <c r="T6820" s="38" t="str">
        <f aca="false">IF(N6820="","",N6820+ROW()/10000000)</f>
        <v/>
      </c>
      <c r="U6820" s="0" t="str">
        <f aca="false">IF(G6820=1,IF(B6820="",1,0),"")</f>
        <v/>
      </c>
    </row>
    <row r="6821" customFormat="false" ht="15" hidden="false" customHeight="false" outlineLevel="0" collapsed="false">
      <c r="A6821" s="35"/>
      <c r="B6821" s="35"/>
      <c r="G6821" s="0" t="str">
        <f aca="false">IF(A6821="","",IF(AND(A6821&gt;=Debut,A6821&lt;Fin),1,0))</f>
        <v/>
      </c>
      <c r="H6821" s="0" t="str">
        <f aca="false">IF(G6821=1,INT(ROUND((A6821-Debut)*86400,0)/600),"")</f>
        <v/>
      </c>
      <c r="I6821" s="0" t="str">
        <f aca="false">IF(G6821=1,INT(ROUND((A6821-Debut)*86400,0)/3600),"")</f>
        <v/>
      </c>
      <c r="J6821" s="0" t="str">
        <f aca="false">IF(OR(A6821="",B6821=""),"",ROUND((B6821-A6821)*86400,0))</f>
        <v/>
      </c>
      <c r="K6821" s="37" t="str">
        <f aca="false">IF(G6821=1,IF(COUNTIFS($C:$C,C6821,$G:$G,1,$A:$A,"&gt;="&amp;(A6821-FenetreInterm/86400),$A:$A,"&lt;="&amp;A6821)&gt;=NbInterm,1,0),"")</f>
        <v/>
      </c>
      <c r="L6821" s="37" t="str">
        <f aca="false">IF(G6821=1,IF(B6821="",0,IF(J6821&lt;SeuilFugitive,1,0)),"")</f>
        <v/>
      </c>
      <c r="M6821" s="37" t="str">
        <f aca="false">IF(G6821=1,IF(B6821="",IF((Fin-A6821)*24&gt;SeuilFigee,1,0),IF(J6821&gt;SeuilFigee*3600,1,0)),"")</f>
        <v/>
      </c>
      <c r="N6821" s="0" t="str">
        <f aca="false">IF(G6821=1,IF(COUNTIF(H$2:H6821,H6821)=1,COUNTIF($H:$H,H6821),""),"")</f>
        <v/>
      </c>
      <c r="O6821" s="0" t="str">
        <f aca="false">IF(G6821=1,IF(COUNTIF(I$2:I6821,I6821)=1,COUNTIF($I:$I,I6821),""),"")</f>
        <v/>
      </c>
      <c r="P6821" s="38" t="str">
        <f aca="false">IF(G6821=1,IF(COUNTIFS(C$2:C6821,C6821,G$2:G6821,1)=1,COUNTIFS($C:$C,C6821,$G:$G,1)+ROW()/10000000,""),"")</f>
        <v/>
      </c>
      <c r="Q6821" s="0" t="str">
        <f aca="false">IF(K6821=1,IF(COUNTIFS(C$2:C6821,C6821,K$2:K6821,1)=1,1,0),"")</f>
        <v/>
      </c>
      <c r="R6821" s="0" t="str">
        <f aca="false">IF(M6821=1,IF(COUNTIFS(C$2:C6821,C6821,M$2:M6821,1)=1,1,0),"")</f>
        <v/>
      </c>
      <c r="S6821" s="0" t="str">
        <f aca="false">IF(L6821=1,IF(COUNTIFS(C$2:C6821,C6821,L$2:L6821,1)=1,1,0),"")</f>
        <v/>
      </c>
      <c r="T6821" s="38" t="str">
        <f aca="false">IF(N6821="","",N6821+ROW()/10000000)</f>
        <v/>
      </c>
      <c r="U6821" s="0" t="str">
        <f aca="false">IF(G6821=1,IF(B6821="",1,0),"")</f>
        <v/>
      </c>
    </row>
    <row r="6822" customFormat="false" ht="15" hidden="false" customHeight="false" outlineLevel="0" collapsed="false">
      <c r="A6822" s="35"/>
      <c r="B6822" s="35"/>
      <c r="G6822" s="0" t="str">
        <f aca="false">IF(A6822="","",IF(AND(A6822&gt;=Debut,A6822&lt;Fin),1,0))</f>
        <v/>
      </c>
      <c r="H6822" s="0" t="str">
        <f aca="false">IF(G6822=1,INT(ROUND((A6822-Debut)*86400,0)/600),"")</f>
        <v/>
      </c>
      <c r="I6822" s="0" t="str">
        <f aca="false">IF(G6822=1,INT(ROUND((A6822-Debut)*86400,0)/3600),"")</f>
        <v/>
      </c>
      <c r="J6822" s="0" t="str">
        <f aca="false">IF(OR(A6822="",B6822=""),"",ROUND((B6822-A6822)*86400,0))</f>
        <v/>
      </c>
      <c r="K6822" s="37" t="str">
        <f aca="false">IF(G6822=1,IF(COUNTIFS($C:$C,C6822,$G:$G,1,$A:$A,"&gt;="&amp;(A6822-FenetreInterm/86400),$A:$A,"&lt;="&amp;A6822)&gt;=NbInterm,1,0),"")</f>
        <v/>
      </c>
      <c r="L6822" s="37" t="str">
        <f aca="false">IF(G6822=1,IF(B6822="",0,IF(J6822&lt;SeuilFugitive,1,0)),"")</f>
        <v/>
      </c>
      <c r="M6822" s="37" t="str">
        <f aca="false">IF(G6822=1,IF(B6822="",IF((Fin-A6822)*24&gt;SeuilFigee,1,0),IF(J6822&gt;SeuilFigee*3600,1,0)),"")</f>
        <v/>
      </c>
      <c r="N6822" s="0" t="str">
        <f aca="false">IF(G6822=1,IF(COUNTIF(H$2:H6822,H6822)=1,COUNTIF($H:$H,H6822),""),"")</f>
        <v/>
      </c>
      <c r="O6822" s="0" t="str">
        <f aca="false">IF(G6822=1,IF(COUNTIF(I$2:I6822,I6822)=1,COUNTIF($I:$I,I6822),""),"")</f>
        <v/>
      </c>
      <c r="P6822" s="38" t="str">
        <f aca="false">IF(G6822=1,IF(COUNTIFS(C$2:C6822,C6822,G$2:G6822,1)=1,COUNTIFS($C:$C,C6822,$G:$G,1)+ROW()/10000000,""),"")</f>
        <v/>
      </c>
      <c r="Q6822" s="0" t="str">
        <f aca="false">IF(K6822=1,IF(COUNTIFS(C$2:C6822,C6822,K$2:K6822,1)=1,1,0),"")</f>
        <v/>
      </c>
      <c r="R6822" s="0" t="str">
        <f aca="false">IF(M6822=1,IF(COUNTIFS(C$2:C6822,C6822,M$2:M6822,1)=1,1,0),"")</f>
        <v/>
      </c>
      <c r="S6822" s="0" t="str">
        <f aca="false">IF(L6822=1,IF(COUNTIFS(C$2:C6822,C6822,L$2:L6822,1)=1,1,0),"")</f>
        <v/>
      </c>
      <c r="T6822" s="38" t="str">
        <f aca="false">IF(N6822="","",N6822+ROW()/10000000)</f>
        <v/>
      </c>
      <c r="U6822" s="0" t="str">
        <f aca="false">IF(G6822=1,IF(B6822="",1,0),"")</f>
        <v/>
      </c>
    </row>
    <row r="6823" customFormat="false" ht="15" hidden="false" customHeight="false" outlineLevel="0" collapsed="false">
      <c r="A6823" s="35"/>
      <c r="B6823" s="35"/>
      <c r="G6823" s="0" t="str">
        <f aca="false">IF(A6823="","",IF(AND(A6823&gt;=Debut,A6823&lt;Fin),1,0))</f>
        <v/>
      </c>
      <c r="H6823" s="0" t="str">
        <f aca="false">IF(G6823=1,INT(ROUND((A6823-Debut)*86400,0)/600),"")</f>
        <v/>
      </c>
      <c r="I6823" s="0" t="str">
        <f aca="false">IF(G6823=1,INT(ROUND((A6823-Debut)*86400,0)/3600),"")</f>
        <v/>
      </c>
      <c r="J6823" s="0" t="str">
        <f aca="false">IF(OR(A6823="",B6823=""),"",ROUND((B6823-A6823)*86400,0))</f>
        <v/>
      </c>
      <c r="K6823" s="37" t="str">
        <f aca="false">IF(G6823=1,IF(COUNTIFS($C:$C,C6823,$G:$G,1,$A:$A,"&gt;="&amp;(A6823-FenetreInterm/86400),$A:$A,"&lt;="&amp;A6823)&gt;=NbInterm,1,0),"")</f>
        <v/>
      </c>
      <c r="L6823" s="37" t="str">
        <f aca="false">IF(G6823=1,IF(B6823="",0,IF(J6823&lt;SeuilFugitive,1,0)),"")</f>
        <v/>
      </c>
      <c r="M6823" s="37" t="str">
        <f aca="false">IF(G6823=1,IF(B6823="",IF((Fin-A6823)*24&gt;SeuilFigee,1,0),IF(J6823&gt;SeuilFigee*3600,1,0)),"")</f>
        <v/>
      </c>
      <c r="N6823" s="0" t="str">
        <f aca="false">IF(G6823=1,IF(COUNTIF(H$2:H6823,H6823)=1,COUNTIF($H:$H,H6823),""),"")</f>
        <v/>
      </c>
      <c r="O6823" s="0" t="str">
        <f aca="false">IF(G6823=1,IF(COUNTIF(I$2:I6823,I6823)=1,COUNTIF($I:$I,I6823),""),"")</f>
        <v/>
      </c>
      <c r="P6823" s="38" t="str">
        <f aca="false">IF(G6823=1,IF(COUNTIFS(C$2:C6823,C6823,G$2:G6823,1)=1,COUNTIFS($C:$C,C6823,$G:$G,1)+ROW()/10000000,""),"")</f>
        <v/>
      </c>
      <c r="Q6823" s="0" t="str">
        <f aca="false">IF(K6823=1,IF(COUNTIFS(C$2:C6823,C6823,K$2:K6823,1)=1,1,0),"")</f>
        <v/>
      </c>
      <c r="R6823" s="0" t="str">
        <f aca="false">IF(M6823=1,IF(COUNTIFS(C$2:C6823,C6823,M$2:M6823,1)=1,1,0),"")</f>
        <v/>
      </c>
      <c r="S6823" s="0" t="str">
        <f aca="false">IF(L6823=1,IF(COUNTIFS(C$2:C6823,C6823,L$2:L6823,1)=1,1,0),"")</f>
        <v/>
      </c>
      <c r="T6823" s="38" t="str">
        <f aca="false">IF(N6823="","",N6823+ROW()/10000000)</f>
        <v/>
      </c>
      <c r="U6823" s="0" t="str">
        <f aca="false">IF(G6823=1,IF(B6823="",1,0),"")</f>
        <v/>
      </c>
    </row>
    <row r="6824" customFormat="false" ht="15" hidden="false" customHeight="false" outlineLevel="0" collapsed="false">
      <c r="A6824" s="35"/>
      <c r="B6824" s="35"/>
      <c r="G6824" s="0" t="str">
        <f aca="false">IF(A6824="","",IF(AND(A6824&gt;=Debut,A6824&lt;Fin),1,0))</f>
        <v/>
      </c>
      <c r="H6824" s="0" t="str">
        <f aca="false">IF(G6824=1,INT(ROUND((A6824-Debut)*86400,0)/600),"")</f>
        <v/>
      </c>
      <c r="I6824" s="0" t="str">
        <f aca="false">IF(G6824=1,INT(ROUND((A6824-Debut)*86400,0)/3600),"")</f>
        <v/>
      </c>
      <c r="J6824" s="0" t="str">
        <f aca="false">IF(OR(A6824="",B6824=""),"",ROUND((B6824-A6824)*86400,0))</f>
        <v/>
      </c>
      <c r="K6824" s="37" t="str">
        <f aca="false">IF(G6824=1,IF(COUNTIFS($C:$C,C6824,$G:$G,1,$A:$A,"&gt;="&amp;(A6824-FenetreInterm/86400),$A:$A,"&lt;="&amp;A6824)&gt;=NbInterm,1,0),"")</f>
        <v/>
      </c>
      <c r="L6824" s="37" t="str">
        <f aca="false">IF(G6824=1,IF(B6824="",0,IF(J6824&lt;SeuilFugitive,1,0)),"")</f>
        <v/>
      </c>
      <c r="M6824" s="37" t="str">
        <f aca="false">IF(G6824=1,IF(B6824="",IF((Fin-A6824)*24&gt;SeuilFigee,1,0),IF(J6824&gt;SeuilFigee*3600,1,0)),"")</f>
        <v/>
      </c>
      <c r="N6824" s="0" t="str">
        <f aca="false">IF(G6824=1,IF(COUNTIF(H$2:H6824,H6824)=1,COUNTIF($H:$H,H6824),""),"")</f>
        <v/>
      </c>
      <c r="O6824" s="0" t="str">
        <f aca="false">IF(G6824=1,IF(COUNTIF(I$2:I6824,I6824)=1,COUNTIF($I:$I,I6824),""),"")</f>
        <v/>
      </c>
      <c r="P6824" s="38" t="str">
        <f aca="false">IF(G6824=1,IF(COUNTIFS(C$2:C6824,C6824,G$2:G6824,1)=1,COUNTIFS($C:$C,C6824,$G:$G,1)+ROW()/10000000,""),"")</f>
        <v/>
      </c>
      <c r="Q6824" s="0" t="str">
        <f aca="false">IF(K6824=1,IF(COUNTIFS(C$2:C6824,C6824,K$2:K6824,1)=1,1,0),"")</f>
        <v/>
      </c>
      <c r="R6824" s="0" t="str">
        <f aca="false">IF(M6824=1,IF(COUNTIFS(C$2:C6824,C6824,M$2:M6824,1)=1,1,0),"")</f>
        <v/>
      </c>
      <c r="S6824" s="0" t="str">
        <f aca="false">IF(L6824=1,IF(COUNTIFS(C$2:C6824,C6824,L$2:L6824,1)=1,1,0),"")</f>
        <v/>
      </c>
      <c r="T6824" s="38" t="str">
        <f aca="false">IF(N6824="","",N6824+ROW()/10000000)</f>
        <v/>
      </c>
      <c r="U6824" s="0" t="str">
        <f aca="false">IF(G6824=1,IF(B6824="",1,0),"")</f>
        <v/>
      </c>
    </row>
    <row r="6825" customFormat="false" ht="15" hidden="false" customHeight="false" outlineLevel="0" collapsed="false">
      <c r="A6825" s="35"/>
      <c r="B6825" s="35"/>
      <c r="G6825" s="0" t="str">
        <f aca="false">IF(A6825="","",IF(AND(A6825&gt;=Debut,A6825&lt;Fin),1,0))</f>
        <v/>
      </c>
      <c r="H6825" s="0" t="str">
        <f aca="false">IF(G6825=1,INT(ROUND((A6825-Debut)*86400,0)/600),"")</f>
        <v/>
      </c>
      <c r="I6825" s="0" t="str">
        <f aca="false">IF(G6825=1,INT(ROUND((A6825-Debut)*86400,0)/3600),"")</f>
        <v/>
      </c>
      <c r="J6825" s="0" t="str">
        <f aca="false">IF(OR(A6825="",B6825=""),"",ROUND((B6825-A6825)*86400,0))</f>
        <v/>
      </c>
      <c r="K6825" s="37" t="str">
        <f aca="false">IF(G6825=1,IF(COUNTIFS($C:$C,C6825,$G:$G,1,$A:$A,"&gt;="&amp;(A6825-FenetreInterm/86400),$A:$A,"&lt;="&amp;A6825)&gt;=NbInterm,1,0),"")</f>
        <v/>
      </c>
      <c r="L6825" s="37" t="str">
        <f aca="false">IF(G6825=1,IF(B6825="",0,IF(J6825&lt;SeuilFugitive,1,0)),"")</f>
        <v/>
      </c>
      <c r="M6825" s="37" t="str">
        <f aca="false">IF(G6825=1,IF(B6825="",IF((Fin-A6825)*24&gt;SeuilFigee,1,0),IF(J6825&gt;SeuilFigee*3600,1,0)),"")</f>
        <v/>
      </c>
      <c r="N6825" s="0" t="str">
        <f aca="false">IF(G6825=1,IF(COUNTIF(H$2:H6825,H6825)=1,COUNTIF($H:$H,H6825),""),"")</f>
        <v/>
      </c>
      <c r="O6825" s="0" t="str">
        <f aca="false">IF(G6825=1,IF(COUNTIF(I$2:I6825,I6825)=1,COUNTIF($I:$I,I6825),""),"")</f>
        <v/>
      </c>
      <c r="P6825" s="38" t="str">
        <f aca="false">IF(G6825=1,IF(COUNTIFS(C$2:C6825,C6825,G$2:G6825,1)=1,COUNTIFS($C:$C,C6825,$G:$G,1)+ROW()/10000000,""),"")</f>
        <v/>
      </c>
      <c r="Q6825" s="0" t="str">
        <f aca="false">IF(K6825=1,IF(COUNTIFS(C$2:C6825,C6825,K$2:K6825,1)=1,1,0),"")</f>
        <v/>
      </c>
      <c r="R6825" s="0" t="str">
        <f aca="false">IF(M6825=1,IF(COUNTIFS(C$2:C6825,C6825,M$2:M6825,1)=1,1,0),"")</f>
        <v/>
      </c>
      <c r="S6825" s="0" t="str">
        <f aca="false">IF(L6825=1,IF(COUNTIFS(C$2:C6825,C6825,L$2:L6825,1)=1,1,0),"")</f>
        <v/>
      </c>
      <c r="T6825" s="38" t="str">
        <f aca="false">IF(N6825="","",N6825+ROW()/10000000)</f>
        <v/>
      </c>
      <c r="U6825" s="0" t="str">
        <f aca="false">IF(G6825=1,IF(B6825="",1,0),"")</f>
        <v/>
      </c>
    </row>
    <row r="6826" customFormat="false" ht="15" hidden="false" customHeight="false" outlineLevel="0" collapsed="false">
      <c r="A6826" s="35"/>
      <c r="B6826" s="35"/>
      <c r="G6826" s="0" t="str">
        <f aca="false">IF(A6826="","",IF(AND(A6826&gt;=Debut,A6826&lt;Fin),1,0))</f>
        <v/>
      </c>
      <c r="H6826" s="0" t="str">
        <f aca="false">IF(G6826=1,INT(ROUND((A6826-Debut)*86400,0)/600),"")</f>
        <v/>
      </c>
      <c r="I6826" s="0" t="str">
        <f aca="false">IF(G6826=1,INT(ROUND((A6826-Debut)*86400,0)/3600),"")</f>
        <v/>
      </c>
      <c r="J6826" s="0" t="str">
        <f aca="false">IF(OR(A6826="",B6826=""),"",ROUND((B6826-A6826)*86400,0))</f>
        <v/>
      </c>
      <c r="K6826" s="37" t="str">
        <f aca="false">IF(G6826=1,IF(COUNTIFS($C:$C,C6826,$G:$G,1,$A:$A,"&gt;="&amp;(A6826-FenetreInterm/86400),$A:$A,"&lt;="&amp;A6826)&gt;=NbInterm,1,0),"")</f>
        <v/>
      </c>
      <c r="L6826" s="37" t="str">
        <f aca="false">IF(G6826=1,IF(B6826="",0,IF(J6826&lt;SeuilFugitive,1,0)),"")</f>
        <v/>
      </c>
      <c r="M6826" s="37" t="str">
        <f aca="false">IF(G6826=1,IF(B6826="",IF((Fin-A6826)*24&gt;SeuilFigee,1,0),IF(J6826&gt;SeuilFigee*3600,1,0)),"")</f>
        <v/>
      </c>
      <c r="N6826" s="0" t="str">
        <f aca="false">IF(G6826=1,IF(COUNTIF(H$2:H6826,H6826)=1,COUNTIF($H:$H,H6826),""),"")</f>
        <v/>
      </c>
      <c r="O6826" s="0" t="str">
        <f aca="false">IF(G6826=1,IF(COUNTIF(I$2:I6826,I6826)=1,COUNTIF($I:$I,I6826),""),"")</f>
        <v/>
      </c>
      <c r="P6826" s="38" t="str">
        <f aca="false">IF(G6826=1,IF(COUNTIFS(C$2:C6826,C6826,G$2:G6826,1)=1,COUNTIFS($C:$C,C6826,$G:$G,1)+ROW()/10000000,""),"")</f>
        <v/>
      </c>
      <c r="Q6826" s="0" t="str">
        <f aca="false">IF(K6826=1,IF(COUNTIFS(C$2:C6826,C6826,K$2:K6826,1)=1,1,0),"")</f>
        <v/>
      </c>
      <c r="R6826" s="0" t="str">
        <f aca="false">IF(M6826=1,IF(COUNTIFS(C$2:C6826,C6826,M$2:M6826,1)=1,1,0),"")</f>
        <v/>
      </c>
      <c r="S6826" s="0" t="str">
        <f aca="false">IF(L6826=1,IF(COUNTIFS(C$2:C6826,C6826,L$2:L6826,1)=1,1,0),"")</f>
        <v/>
      </c>
      <c r="T6826" s="38" t="str">
        <f aca="false">IF(N6826="","",N6826+ROW()/10000000)</f>
        <v/>
      </c>
      <c r="U6826" s="0" t="str">
        <f aca="false">IF(G6826=1,IF(B6826="",1,0),"")</f>
        <v/>
      </c>
    </row>
    <row r="6827" customFormat="false" ht="15" hidden="false" customHeight="false" outlineLevel="0" collapsed="false">
      <c r="A6827" s="35"/>
      <c r="B6827" s="35"/>
      <c r="G6827" s="0" t="str">
        <f aca="false">IF(A6827="","",IF(AND(A6827&gt;=Debut,A6827&lt;Fin),1,0))</f>
        <v/>
      </c>
      <c r="H6827" s="0" t="str">
        <f aca="false">IF(G6827=1,INT(ROUND((A6827-Debut)*86400,0)/600),"")</f>
        <v/>
      </c>
      <c r="I6827" s="0" t="str">
        <f aca="false">IF(G6827=1,INT(ROUND((A6827-Debut)*86400,0)/3600),"")</f>
        <v/>
      </c>
      <c r="J6827" s="0" t="str">
        <f aca="false">IF(OR(A6827="",B6827=""),"",ROUND((B6827-A6827)*86400,0))</f>
        <v/>
      </c>
      <c r="K6827" s="37" t="str">
        <f aca="false">IF(G6827=1,IF(COUNTIFS($C:$C,C6827,$G:$G,1,$A:$A,"&gt;="&amp;(A6827-FenetreInterm/86400),$A:$A,"&lt;="&amp;A6827)&gt;=NbInterm,1,0),"")</f>
        <v/>
      </c>
      <c r="L6827" s="37" t="str">
        <f aca="false">IF(G6827=1,IF(B6827="",0,IF(J6827&lt;SeuilFugitive,1,0)),"")</f>
        <v/>
      </c>
      <c r="M6827" s="37" t="str">
        <f aca="false">IF(G6827=1,IF(B6827="",IF((Fin-A6827)*24&gt;SeuilFigee,1,0),IF(J6827&gt;SeuilFigee*3600,1,0)),"")</f>
        <v/>
      </c>
      <c r="N6827" s="0" t="str">
        <f aca="false">IF(G6827=1,IF(COUNTIF(H$2:H6827,H6827)=1,COUNTIF($H:$H,H6827),""),"")</f>
        <v/>
      </c>
      <c r="O6827" s="0" t="str">
        <f aca="false">IF(G6827=1,IF(COUNTIF(I$2:I6827,I6827)=1,COUNTIF($I:$I,I6827),""),"")</f>
        <v/>
      </c>
      <c r="P6827" s="38" t="str">
        <f aca="false">IF(G6827=1,IF(COUNTIFS(C$2:C6827,C6827,G$2:G6827,1)=1,COUNTIFS($C:$C,C6827,$G:$G,1)+ROW()/10000000,""),"")</f>
        <v/>
      </c>
      <c r="Q6827" s="0" t="str">
        <f aca="false">IF(K6827=1,IF(COUNTIFS(C$2:C6827,C6827,K$2:K6827,1)=1,1,0),"")</f>
        <v/>
      </c>
      <c r="R6827" s="0" t="str">
        <f aca="false">IF(M6827=1,IF(COUNTIFS(C$2:C6827,C6827,M$2:M6827,1)=1,1,0),"")</f>
        <v/>
      </c>
      <c r="S6827" s="0" t="str">
        <f aca="false">IF(L6827=1,IF(COUNTIFS(C$2:C6827,C6827,L$2:L6827,1)=1,1,0),"")</f>
        <v/>
      </c>
      <c r="T6827" s="38" t="str">
        <f aca="false">IF(N6827="","",N6827+ROW()/10000000)</f>
        <v/>
      </c>
      <c r="U6827" s="0" t="str">
        <f aca="false">IF(G6827=1,IF(B6827="",1,0),"")</f>
        <v/>
      </c>
    </row>
    <row r="6828" customFormat="false" ht="15" hidden="false" customHeight="false" outlineLevel="0" collapsed="false">
      <c r="A6828" s="35"/>
      <c r="B6828" s="35"/>
      <c r="G6828" s="0" t="str">
        <f aca="false">IF(A6828="","",IF(AND(A6828&gt;=Debut,A6828&lt;Fin),1,0))</f>
        <v/>
      </c>
      <c r="H6828" s="0" t="str">
        <f aca="false">IF(G6828=1,INT(ROUND((A6828-Debut)*86400,0)/600),"")</f>
        <v/>
      </c>
      <c r="I6828" s="0" t="str">
        <f aca="false">IF(G6828=1,INT(ROUND((A6828-Debut)*86400,0)/3600),"")</f>
        <v/>
      </c>
      <c r="J6828" s="0" t="str">
        <f aca="false">IF(OR(A6828="",B6828=""),"",ROUND((B6828-A6828)*86400,0))</f>
        <v/>
      </c>
      <c r="K6828" s="37" t="str">
        <f aca="false">IF(G6828=1,IF(COUNTIFS($C:$C,C6828,$G:$G,1,$A:$A,"&gt;="&amp;(A6828-FenetreInterm/86400),$A:$A,"&lt;="&amp;A6828)&gt;=NbInterm,1,0),"")</f>
        <v/>
      </c>
      <c r="L6828" s="37" t="str">
        <f aca="false">IF(G6828=1,IF(B6828="",0,IF(J6828&lt;SeuilFugitive,1,0)),"")</f>
        <v/>
      </c>
      <c r="M6828" s="37" t="str">
        <f aca="false">IF(G6828=1,IF(B6828="",IF((Fin-A6828)*24&gt;SeuilFigee,1,0),IF(J6828&gt;SeuilFigee*3600,1,0)),"")</f>
        <v/>
      </c>
      <c r="N6828" s="0" t="str">
        <f aca="false">IF(G6828=1,IF(COUNTIF(H$2:H6828,H6828)=1,COUNTIF($H:$H,H6828),""),"")</f>
        <v/>
      </c>
      <c r="O6828" s="0" t="str">
        <f aca="false">IF(G6828=1,IF(COUNTIF(I$2:I6828,I6828)=1,COUNTIF($I:$I,I6828),""),"")</f>
        <v/>
      </c>
      <c r="P6828" s="38" t="str">
        <f aca="false">IF(G6828=1,IF(COUNTIFS(C$2:C6828,C6828,G$2:G6828,1)=1,COUNTIFS($C:$C,C6828,$G:$G,1)+ROW()/10000000,""),"")</f>
        <v/>
      </c>
      <c r="Q6828" s="0" t="str">
        <f aca="false">IF(K6828=1,IF(COUNTIFS(C$2:C6828,C6828,K$2:K6828,1)=1,1,0),"")</f>
        <v/>
      </c>
      <c r="R6828" s="0" t="str">
        <f aca="false">IF(M6828=1,IF(COUNTIFS(C$2:C6828,C6828,M$2:M6828,1)=1,1,0),"")</f>
        <v/>
      </c>
      <c r="S6828" s="0" t="str">
        <f aca="false">IF(L6828=1,IF(COUNTIFS(C$2:C6828,C6828,L$2:L6828,1)=1,1,0),"")</f>
        <v/>
      </c>
      <c r="T6828" s="38" t="str">
        <f aca="false">IF(N6828="","",N6828+ROW()/10000000)</f>
        <v/>
      </c>
      <c r="U6828" s="0" t="str">
        <f aca="false">IF(G6828=1,IF(B6828="",1,0),"")</f>
        <v/>
      </c>
    </row>
    <row r="6829" customFormat="false" ht="15" hidden="false" customHeight="false" outlineLevel="0" collapsed="false">
      <c r="A6829" s="35"/>
      <c r="B6829" s="35"/>
      <c r="G6829" s="0" t="str">
        <f aca="false">IF(A6829="","",IF(AND(A6829&gt;=Debut,A6829&lt;Fin),1,0))</f>
        <v/>
      </c>
      <c r="H6829" s="0" t="str">
        <f aca="false">IF(G6829=1,INT(ROUND((A6829-Debut)*86400,0)/600),"")</f>
        <v/>
      </c>
      <c r="I6829" s="0" t="str">
        <f aca="false">IF(G6829=1,INT(ROUND((A6829-Debut)*86400,0)/3600),"")</f>
        <v/>
      </c>
      <c r="J6829" s="0" t="str">
        <f aca="false">IF(OR(A6829="",B6829=""),"",ROUND((B6829-A6829)*86400,0))</f>
        <v/>
      </c>
      <c r="K6829" s="37" t="str">
        <f aca="false">IF(G6829=1,IF(COUNTIFS($C:$C,C6829,$G:$G,1,$A:$A,"&gt;="&amp;(A6829-FenetreInterm/86400),$A:$A,"&lt;="&amp;A6829)&gt;=NbInterm,1,0),"")</f>
        <v/>
      </c>
      <c r="L6829" s="37" t="str">
        <f aca="false">IF(G6829=1,IF(B6829="",0,IF(J6829&lt;SeuilFugitive,1,0)),"")</f>
        <v/>
      </c>
      <c r="M6829" s="37" t="str">
        <f aca="false">IF(G6829=1,IF(B6829="",IF((Fin-A6829)*24&gt;SeuilFigee,1,0),IF(J6829&gt;SeuilFigee*3600,1,0)),"")</f>
        <v/>
      </c>
      <c r="N6829" s="0" t="str">
        <f aca="false">IF(G6829=1,IF(COUNTIF(H$2:H6829,H6829)=1,COUNTIF($H:$H,H6829),""),"")</f>
        <v/>
      </c>
      <c r="O6829" s="0" t="str">
        <f aca="false">IF(G6829=1,IF(COUNTIF(I$2:I6829,I6829)=1,COUNTIF($I:$I,I6829),""),"")</f>
        <v/>
      </c>
      <c r="P6829" s="38" t="str">
        <f aca="false">IF(G6829=1,IF(COUNTIFS(C$2:C6829,C6829,G$2:G6829,1)=1,COUNTIFS($C:$C,C6829,$G:$G,1)+ROW()/10000000,""),"")</f>
        <v/>
      </c>
      <c r="Q6829" s="0" t="str">
        <f aca="false">IF(K6829=1,IF(COUNTIFS(C$2:C6829,C6829,K$2:K6829,1)=1,1,0),"")</f>
        <v/>
      </c>
      <c r="R6829" s="0" t="str">
        <f aca="false">IF(M6829=1,IF(COUNTIFS(C$2:C6829,C6829,M$2:M6829,1)=1,1,0),"")</f>
        <v/>
      </c>
      <c r="S6829" s="0" t="str">
        <f aca="false">IF(L6829=1,IF(COUNTIFS(C$2:C6829,C6829,L$2:L6829,1)=1,1,0),"")</f>
        <v/>
      </c>
      <c r="T6829" s="38" t="str">
        <f aca="false">IF(N6829="","",N6829+ROW()/10000000)</f>
        <v/>
      </c>
      <c r="U6829" s="0" t="str">
        <f aca="false">IF(G6829=1,IF(B6829="",1,0),"")</f>
        <v/>
      </c>
    </row>
    <row r="6830" customFormat="false" ht="15" hidden="false" customHeight="false" outlineLevel="0" collapsed="false">
      <c r="A6830" s="35"/>
      <c r="B6830" s="35"/>
      <c r="G6830" s="0" t="str">
        <f aca="false">IF(A6830="","",IF(AND(A6830&gt;=Debut,A6830&lt;Fin),1,0))</f>
        <v/>
      </c>
      <c r="H6830" s="0" t="str">
        <f aca="false">IF(G6830=1,INT(ROUND((A6830-Debut)*86400,0)/600),"")</f>
        <v/>
      </c>
      <c r="I6830" s="0" t="str">
        <f aca="false">IF(G6830=1,INT(ROUND((A6830-Debut)*86400,0)/3600),"")</f>
        <v/>
      </c>
      <c r="J6830" s="0" t="str">
        <f aca="false">IF(OR(A6830="",B6830=""),"",ROUND((B6830-A6830)*86400,0))</f>
        <v/>
      </c>
      <c r="K6830" s="37" t="str">
        <f aca="false">IF(G6830=1,IF(COUNTIFS($C:$C,C6830,$G:$G,1,$A:$A,"&gt;="&amp;(A6830-FenetreInterm/86400),$A:$A,"&lt;="&amp;A6830)&gt;=NbInterm,1,0),"")</f>
        <v/>
      </c>
      <c r="L6830" s="37" t="str">
        <f aca="false">IF(G6830=1,IF(B6830="",0,IF(J6830&lt;SeuilFugitive,1,0)),"")</f>
        <v/>
      </c>
      <c r="M6830" s="37" t="str">
        <f aca="false">IF(G6830=1,IF(B6830="",IF((Fin-A6830)*24&gt;SeuilFigee,1,0),IF(J6830&gt;SeuilFigee*3600,1,0)),"")</f>
        <v/>
      </c>
      <c r="N6830" s="0" t="str">
        <f aca="false">IF(G6830=1,IF(COUNTIF(H$2:H6830,H6830)=1,COUNTIF($H:$H,H6830),""),"")</f>
        <v/>
      </c>
      <c r="O6830" s="0" t="str">
        <f aca="false">IF(G6830=1,IF(COUNTIF(I$2:I6830,I6830)=1,COUNTIF($I:$I,I6830),""),"")</f>
        <v/>
      </c>
      <c r="P6830" s="38" t="str">
        <f aca="false">IF(G6830=1,IF(COUNTIFS(C$2:C6830,C6830,G$2:G6830,1)=1,COUNTIFS($C:$C,C6830,$G:$G,1)+ROW()/10000000,""),"")</f>
        <v/>
      </c>
      <c r="Q6830" s="0" t="str">
        <f aca="false">IF(K6830=1,IF(COUNTIFS(C$2:C6830,C6830,K$2:K6830,1)=1,1,0),"")</f>
        <v/>
      </c>
      <c r="R6830" s="0" t="str">
        <f aca="false">IF(M6830=1,IF(COUNTIFS(C$2:C6830,C6830,M$2:M6830,1)=1,1,0),"")</f>
        <v/>
      </c>
      <c r="S6830" s="0" t="str">
        <f aca="false">IF(L6830=1,IF(COUNTIFS(C$2:C6830,C6830,L$2:L6830,1)=1,1,0),"")</f>
        <v/>
      </c>
      <c r="T6830" s="38" t="str">
        <f aca="false">IF(N6830="","",N6830+ROW()/10000000)</f>
        <v/>
      </c>
      <c r="U6830" s="0" t="str">
        <f aca="false">IF(G6830=1,IF(B6830="",1,0),"")</f>
        <v/>
      </c>
    </row>
    <row r="6831" customFormat="false" ht="15" hidden="false" customHeight="false" outlineLevel="0" collapsed="false">
      <c r="A6831" s="35"/>
      <c r="B6831" s="35"/>
      <c r="G6831" s="0" t="str">
        <f aca="false">IF(A6831="","",IF(AND(A6831&gt;=Debut,A6831&lt;Fin),1,0))</f>
        <v/>
      </c>
      <c r="H6831" s="0" t="str">
        <f aca="false">IF(G6831=1,INT(ROUND((A6831-Debut)*86400,0)/600),"")</f>
        <v/>
      </c>
      <c r="I6831" s="0" t="str">
        <f aca="false">IF(G6831=1,INT(ROUND((A6831-Debut)*86400,0)/3600),"")</f>
        <v/>
      </c>
      <c r="J6831" s="0" t="str">
        <f aca="false">IF(OR(A6831="",B6831=""),"",ROUND((B6831-A6831)*86400,0))</f>
        <v/>
      </c>
      <c r="K6831" s="37" t="str">
        <f aca="false">IF(G6831=1,IF(COUNTIFS($C:$C,C6831,$G:$G,1,$A:$A,"&gt;="&amp;(A6831-FenetreInterm/86400),$A:$A,"&lt;="&amp;A6831)&gt;=NbInterm,1,0),"")</f>
        <v/>
      </c>
      <c r="L6831" s="37" t="str">
        <f aca="false">IF(G6831=1,IF(B6831="",0,IF(J6831&lt;SeuilFugitive,1,0)),"")</f>
        <v/>
      </c>
      <c r="M6831" s="37" t="str">
        <f aca="false">IF(G6831=1,IF(B6831="",IF((Fin-A6831)*24&gt;SeuilFigee,1,0),IF(J6831&gt;SeuilFigee*3600,1,0)),"")</f>
        <v/>
      </c>
      <c r="N6831" s="0" t="str">
        <f aca="false">IF(G6831=1,IF(COUNTIF(H$2:H6831,H6831)=1,COUNTIF($H:$H,H6831),""),"")</f>
        <v/>
      </c>
      <c r="O6831" s="0" t="str">
        <f aca="false">IF(G6831=1,IF(COUNTIF(I$2:I6831,I6831)=1,COUNTIF($I:$I,I6831),""),"")</f>
        <v/>
      </c>
      <c r="P6831" s="38" t="str">
        <f aca="false">IF(G6831=1,IF(COUNTIFS(C$2:C6831,C6831,G$2:G6831,1)=1,COUNTIFS($C:$C,C6831,$G:$G,1)+ROW()/10000000,""),"")</f>
        <v/>
      </c>
      <c r="Q6831" s="0" t="str">
        <f aca="false">IF(K6831=1,IF(COUNTIFS(C$2:C6831,C6831,K$2:K6831,1)=1,1,0),"")</f>
        <v/>
      </c>
      <c r="R6831" s="0" t="str">
        <f aca="false">IF(M6831=1,IF(COUNTIFS(C$2:C6831,C6831,M$2:M6831,1)=1,1,0),"")</f>
        <v/>
      </c>
      <c r="S6831" s="0" t="str">
        <f aca="false">IF(L6831=1,IF(COUNTIFS(C$2:C6831,C6831,L$2:L6831,1)=1,1,0),"")</f>
        <v/>
      </c>
      <c r="T6831" s="38" t="str">
        <f aca="false">IF(N6831="","",N6831+ROW()/10000000)</f>
        <v/>
      </c>
      <c r="U6831" s="0" t="str">
        <f aca="false">IF(G6831=1,IF(B6831="",1,0),"")</f>
        <v/>
      </c>
    </row>
    <row r="6832" customFormat="false" ht="15" hidden="false" customHeight="false" outlineLevel="0" collapsed="false">
      <c r="A6832" s="35"/>
      <c r="B6832" s="35"/>
      <c r="G6832" s="0" t="str">
        <f aca="false">IF(A6832="","",IF(AND(A6832&gt;=Debut,A6832&lt;Fin),1,0))</f>
        <v/>
      </c>
      <c r="H6832" s="0" t="str">
        <f aca="false">IF(G6832=1,INT(ROUND((A6832-Debut)*86400,0)/600),"")</f>
        <v/>
      </c>
      <c r="I6832" s="0" t="str">
        <f aca="false">IF(G6832=1,INT(ROUND((A6832-Debut)*86400,0)/3600),"")</f>
        <v/>
      </c>
      <c r="J6832" s="0" t="str">
        <f aca="false">IF(OR(A6832="",B6832=""),"",ROUND((B6832-A6832)*86400,0))</f>
        <v/>
      </c>
      <c r="K6832" s="37" t="str">
        <f aca="false">IF(G6832=1,IF(COUNTIFS($C:$C,C6832,$G:$G,1,$A:$A,"&gt;="&amp;(A6832-FenetreInterm/86400),$A:$A,"&lt;="&amp;A6832)&gt;=NbInterm,1,0),"")</f>
        <v/>
      </c>
      <c r="L6832" s="37" t="str">
        <f aca="false">IF(G6832=1,IF(B6832="",0,IF(J6832&lt;SeuilFugitive,1,0)),"")</f>
        <v/>
      </c>
      <c r="M6832" s="37" t="str">
        <f aca="false">IF(G6832=1,IF(B6832="",IF((Fin-A6832)*24&gt;SeuilFigee,1,0),IF(J6832&gt;SeuilFigee*3600,1,0)),"")</f>
        <v/>
      </c>
      <c r="N6832" s="0" t="str">
        <f aca="false">IF(G6832=1,IF(COUNTIF(H$2:H6832,H6832)=1,COUNTIF($H:$H,H6832),""),"")</f>
        <v/>
      </c>
      <c r="O6832" s="0" t="str">
        <f aca="false">IF(G6832=1,IF(COUNTIF(I$2:I6832,I6832)=1,COUNTIF($I:$I,I6832),""),"")</f>
        <v/>
      </c>
      <c r="P6832" s="38" t="str">
        <f aca="false">IF(G6832=1,IF(COUNTIFS(C$2:C6832,C6832,G$2:G6832,1)=1,COUNTIFS($C:$C,C6832,$G:$G,1)+ROW()/10000000,""),"")</f>
        <v/>
      </c>
      <c r="Q6832" s="0" t="str">
        <f aca="false">IF(K6832=1,IF(COUNTIFS(C$2:C6832,C6832,K$2:K6832,1)=1,1,0),"")</f>
        <v/>
      </c>
      <c r="R6832" s="0" t="str">
        <f aca="false">IF(M6832=1,IF(COUNTIFS(C$2:C6832,C6832,M$2:M6832,1)=1,1,0),"")</f>
        <v/>
      </c>
      <c r="S6832" s="0" t="str">
        <f aca="false">IF(L6832=1,IF(COUNTIFS(C$2:C6832,C6832,L$2:L6832,1)=1,1,0),"")</f>
        <v/>
      </c>
      <c r="T6832" s="38" t="str">
        <f aca="false">IF(N6832="","",N6832+ROW()/10000000)</f>
        <v/>
      </c>
      <c r="U6832" s="0" t="str">
        <f aca="false">IF(G6832=1,IF(B6832="",1,0),"")</f>
        <v/>
      </c>
    </row>
    <row r="6833" customFormat="false" ht="15" hidden="false" customHeight="false" outlineLevel="0" collapsed="false">
      <c r="A6833" s="35"/>
      <c r="B6833" s="35"/>
      <c r="G6833" s="0" t="str">
        <f aca="false">IF(A6833="","",IF(AND(A6833&gt;=Debut,A6833&lt;Fin),1,0))</f>
        <v/>
      </c>
      <c r="H6833" s="0" t="str">
        <f aca="false">IF(G6833=1,INT(ROUND((A6833-Debut)*86400,0)/600),"")</f>
        <v/>
      </c>
      <c r="I6833" s="0" t="str">
        <f aca="false">IF(G6833=1,INT(ROUND((A6833-Debut)*86400,0)/3600),"")</f>
        <v/>
      </c>
      <c r="J6833" s="0" t="str">
        <f aca="false">IF(OR(A6833="",B6833=""),"",ROUND((B6833-A6833)*86400,0))</f>
        <v/>
      </c>
      <c r="K6833" s="37" t="str">
        <f aca="false">IF(G6833=1,IF(COUNTIFS($C:$C,C6833,$G:$G,1,$A:$A,"&gt;="&amp;(A6833-FenetreInterm/86400),$A:$A,"&lt;="&amp;A6833)&gt;=NbInterm,1,0),"")</f>
        <v/>
      </c>
      <c r="L6833" s="37" t="str">
        <f aca="false">IF(G6833=1,IF(B6833="",0,IF(J6833&lt;SeuilFugitive,1,0)),"")</f>
        <v/>
      </c>
      <c r="M6833" s="37" t="str">
        <f aca="false">IF(G6833=1,IF(B6833="",IF((Fin-A6833)*24&gt;SeuilFigee,1,0),IF(J6833&gt;SeuilFigee*3600,1,0)),"")</f>
        <v/>
      </c>
      <c r="N6833" s="0" t="str">
        <f aca="false">IF(G6833=1,IF(COUNTIF(H$2:H6833,H6833)=1,COUNTIF($H:$H,H6833),""),"")</f>
        <v/>
      </c>
      <c r="O6833" s="0" t="str">
        <f aca="false">IF(G6833=1,IF(COUNTIF(I$2:I6833,I6833)=1,COUNTIF($I:$I,I6833),""),"")</f>
        <v/>
      </c>
      <c r="P6833" s="38" t="str">
        <f aca="false">IF(G6833=1,IF(COUNTIFS(C$2:C6833,C6833,G$2:G6833,1)=1,COUNTIFS($C:$C,C6833,$G:$G,1)+ROW()/10000000,""),"")</f>
        <v/>
      </c>
      <c r="Q6833" s="0" t="str">
        <f aca="false">IF(K6833=1,IF(COUNTIFS(C$2:C6833,C6833,K$2:K6833,1)=1,1,0),"")</f>
        <v/>
      </c>
      <c r="R6833" s="0" t="str">
        <f aca="false">IF(M6833=1,IF(COUNTIFS(C$2:C6833,C6833,M$2:M6833,1)=1,1,0),"")</f>
        <v/>
      </c>
      <c r="S6833" s="0" t="str">
        <f aca="false">IF(L6833=1,IF(COUNTIFS(C$2:C6833,C6833,L$2:L6833,1)=1,1,0),"")</f>
        <v/>
      </c>
      <c r="T6833" s="38" t="str">
        <f aca="false">IF(N6833="","",N6833+ROW()/10000000)</f>
        <v/>
      </c>
      <c r="U6833" s="0" t="str">
        <f aca="false">IF(G6833=1,IF(B6833="",1,0),"")</f>
        <v/>
      </c>
    </row>
    <row r="6834" customFormat="false" ht="15" hidden="false" customHeight="false" outlineLevel="0" collapsed="false">
      <c r="A6834" s="35"/>
      <c r="B6834" s="35"/>
      <c r="G6834" s="0" t="str">
        <f aca="false">IF(A6834="","",IF(AND(A6834&gt;=Debut,A6834&lt;Fin),1,0))</f>
        <v/>
      </c>
      <c r="H6834" s="0" t="str">
        <f aca="false">IF(G6834=1,INT(ROUND((A6834-Debut)*86400,0)/600),"")</f>
        <v/>
      </c>
      <c r="I6834" s="0" t="str">
        <f aca="false">IF(G6834=1,INT(ROUND((A6834-Debut)*86400,0)/3600),"")</f>
        <v/>
      </c>
      <c r="J6834" s="0" t="str">
        <f aca="false">IF(OR(A6834="",B6834=""),"",ROUND((B6834-A6834)*86400,0))</f>
        <v/>
      </c>
      <c r="K6834" s="37" t="str">
        <f aca="false">IF(G6834=1,IF(COUNTIFS($C:$C,C6834,$G:$G,1,$A:$A,"&gt;="&amp;(A6834-FenetreInterm/86400),$A:$A,"&lt;="&amp;A6834)&gt;=NbInterm,1,0),"")</f>
        <v/>
      </c>
      <c r="L6834" s="37" t="str">
        <f aca="false">IF(G6834=1,IF(B6834="",0,IF(J6834&lt;SeuilFugitive,1,0)),"")</f>
        <v/>
      </c>
      <c r="M6834" s="37" t="str">
        <f aca="false">IF(G6834=1,IF(B6834="",IF((Fin-A6834)*24&gt;SeuilFigee,1,0),IF(J6834&gt;SeuilFigee*3600,1,0)),"")</f>
        <v/>
      </c>
      <c r="N6834" s="0" t="str">
        <f aca="false">IF(G6834=1,IF(COUNTIF(H$2:H6834,H6834)=1,COUNTIF($H:$H,H6834),""),"")</f>
        <v/>
      </c>
      <c r="O6834" s="0" t="str">
        <f aca="false">IF(G6834=1,IF(COUNTIF(I$2:I6834,I6834)=1,COUNTIF($I:$I,I6834),""),"")</f>
        <v/>
      </c>
      <c r="P6834" s="38" t="str">
        <f aca="false">IF(G6834=1,IF(COUNTIFS(C$2:C6834,C6834,G$2:G6834,1)=1,COUNTIFS($C:$C,C6834,$G:$G,1)+ROW()/10000000,""),"")</f>
        <v/>
      </c>
      <c r="Q6834" s="0" t="str">
        <f aca="false">IF(K6834=1,IF(COUNTIFS(C$2:C6834,C6834,K$2:K6834,1)=1,1,0),"")</f>
        <v/>
      </c>
      <c r="R6834" s="0" t="str">
        <f aca="false">IF(M6834=1,IF(COUNTIFS(C$2:C6834,C6834,M$2:M6834,1)=1,1,0),"")</f>
        <v/>
      </c>
      <c r="S6834" s="0" t="str">
        <f aca="false">IF(L6834=1,IF(COUNTIFS(C$2:C6834,C6834,L$2:L6834,1)=1,1,0),"")</f>
        <v/>
      </c>
      <c r="T6834" s="38" t="str">
        <f aca="false">IF(N6834="","",N6834+ROW()/10000000)</f>
        <v/>
      </c>
      <c r="U6834" s="0" t="str">
        <f aca="false">IF(G6834=1,IF(B6834="",1,0),"")</f>
        <v/>
      </c>
    </row>
    <row r="6835" customFormat="false" ht="15" hidden="false" customHeight="false" outlineLevel="0" collapsed="false">
      <c r="A6835" s="35"/>
      <c r="B6835" s="35"/>
      <c r="G6835" s="0" t="str">
        <f aca="false">IF(A6835="","",IF(AND(A6835&gt;=Debut,A6835&lt;Fin),1,0))</f>
        <v/>
      </c>
      <c r="H6835" s="0" t="str">
        <f aca="false">IF(G6835=1,INT(ROUND((A6835-Debut)*86400,0)/600),"")</f>
        <v/>
      </c>
      <c r="I6835" s="0" t="str">
        <f aca="false">IF(G6835=1,INT(ROUND((A6835-Debut)*86400,0)/3600),"")</f>
        <v/>
      </c>
      <c r="J6835" s="0" t="str">
        <f aca="false">IF(OR(A6835="",B6835=""),"",ROUND((B6835-A6835)*86400,0))</f>
        <v/>
      </c>
      <c r="K6835" s="37" t="str">
        <f aca="false">IF(G6835=1,IF(COUNTIFS($C:$C,C6835,$G:$G,1,$A:$A,"&gt;="&amp;(A6835-FenetreInterm/86400),$A:$A,"&lt;="&amp;A6835)&gt;=NbInterm,1,0),"")</f>
        <v/>
      </c>
      <c r="L6835" s="37" t="str">
        <f aca="false">IF(G6835=1,IF(B6835="",0,IF(J6835&lt;SeuilFugitive,1,0)),"")</f>
        <v/>
      </c>
      <c r="M6835" s="37" t="str">
        <f aca="false">IF(G6835=1,IF(B6835="",IF((Fin-A6835)*24&gt;SeuilFigee,1,0),IF(J6835&gt;SeuilFigee*3600,1,0)),"")</f>
        <v/>
      </c>
      <c r="N6835" s="0" t="str">
        <f aca="false">IF(G6835=1,IF(COUNTIF(H$2:H6835,H6835)=1,COUNTIF($H:$H,H6835),""),"")</f>
        <v/>
      </c>
      <c r="O6835" s="0" t="str">
        <f aca="false">IF(G6835=1,IF(COUNTIF(I$2:I6835,I6835)=1,COUNTIF($I:$I,I6835),""),"")</f>
        <v/>
      </c>
      <c r="P6835" s="38" t="str">
        <f aca="false">IF(G6835=1,IF(COUNTIFS(C$2:C6835,C6835,G$2:G6835,1)=1,COUNTIFS($C:$C,C6835,$G:$G,1)+ROW()/10000000,""),"")</f>
        <v/>
      </c>
      <c r="Q6835" s="0" t="str">
        <f aca="false">IF(K6835=1,IF(COUNTIFS(C$2:C6835,C6835,K$2:K6835,1)=1,1,0),"")</f>
        <v/>
      </c>
      <c r="R6835" s="0" t="str">
        <f aca="false">IF(M6835=1,IF(COUNTIFS(C$2:C6835,C6835,M$2:M6835,1)=1,1,0),"")</f>
        <v/>
      </c>
      <c r="S6835" s="0" t="str">
        <f aca="false">IF(L6835=1,IF(COUNTIFS(C$2:C6835,C6835,L$2:L6835,1)=1,1,0),"")</f>
        <v/>
      </c>
      <c r="T6835" s="38" t="str">
        <f aca="false">IF(N6835="","",N6835+ROW()/10000000)</f>
        <v/>
      </c>
      <c r="U6835" s="0" t="str">
        <f aca="false">IF(G6835=1,IF(B6835="",1,0),"")</f>
        <v/>
      </c>
    </row>
    <row r="6836" customFormat="false" ht="15" hidden="false" customHeight="false" outlineLevel="0" collapsed="false">
      <c r="A6836" s="35"/>
      <c r="B6836" s="35"/>
      <c r="G6836" s="0" t="str">
        <f aca="false">IF(A6836="","",IF(AND(A6836&gt;=Debut,A6836&lt;Fin),1,0))</f>
        <v/>
      </c>
      <c r="H6836" s="0" t="str">
        <f aca="false">IF(G6836=1,INT(ROUND((A6836-Debut)*86400,0)/600),"")</f>
        <v/>
      </c>
      <c r="I6836" s="0" t="str">
        <f aca="false">IF(G6836=1,INT(ROUND((A6836-Debut)*86400,0)/3600),"")</f>
        <v/>
      </c>
      <c r="J6836" s="0" t="str">
        <f aca="false">IF(OR(A6836="",B6836=""),"",ROUND((B6836-A6836)*86400,0))</f>
        <v/>
      </c>
      <c r="K6836" s="37" t="str">
        <f aca="false">IF(G6836=1,IF(COUNTIFS($C:$C,C6836,$G:$G,1,$A:$A,"&gt;="&amp;(A6836-FenetreInterm/86400),$A:$A,"&lt;="&amp;A6836)&gt;=NbInterm,1,0),"")</f>
        <v/>
      </c>
      <c r="L6836" s="37" t="str">
        <f aca="false">IF(G6836=1,IF(B6836="",0,IF(J6836&lt;SeuilFugitive,1,0)),"")</f>
        <v/>
      </c>
      <c r="M6836" s="37" t="str">
        <f aca="false">IF(G6836=1,IF(B6836="",IF((Fin-A6836)*24&gt;SeuilFigee,1,0),IF(J6836&gt;SeuilFigee*3600,1,0)),"")</f>
        <v/>
      </c>
      <c r="N6836" s="0" t="str">
        <f aca="false">IF(G6836=1,IF(COUNTIF(H$2:H6836,H6836)=1,COUNTIF($H:$H,H6836),""),"")</f>
        <v/>
      </c>
      <c r="O6836" s="0" t="str">
        <f aca="false">IF(G6836=1,IF(COUNTIF(I$2:I6836,I6836)=1,COUNTIF($I:$I,I6836),""),"")</f>
        <v/>
      </c>
      <c r="P6836" s="38" t="str">
        <f aca="false">IF(G6836=1,IF(COUNTIFS(C$2:C6836,C6836,G$2:G6836,1)=1,COUNTIFS($C:$C,C6836,$G:$G,1)+ROW()/10000000,""),"")</f>
        <v/>
      </c>
      <c r="Q6836" s="0" t="str">
        <f aca="false">IF(K6836=1,IF(COUNTIFS(C$2:C6836,C6836,K$2:K6836,1)=1,1,0),"")</f>
        <v/>
      </c>
      <c r="R6836" s="0" t="str">
        <f aca="false">IF(M6836=1,IF(COUNTIFS(C$2:C6836,C6836,M$2:M6836,1)=1,1,0),"")</f>
        <v/>
      </c>
      <c r="S6836" s="0" t="str">
        <f aca="false">IF(L6836=1,IF(COUNTIFS(C$2:C6836,C6836,L$2:L6836,1)=1,1,0),"")</f>
        <v/>
      </c>
      <c r="T6836" s="38" t="str">
        <f aca="false">IF(N6836="","",N6836+ROW()/10000000)</f>
        <v/>
      </c>
      <c r="U6836" s="0" t="str">
        <f aca="false">IF(G6836=1,IF(B6836="",1,0),"")</f>
        <v/>
      </c>
    </row>
    <row r="6837" customFormat="false" ht="15" hidden="false" customHeight="false" outlineLevel="0" collapsed="false">
      <c r="A6837" s="35"/>
      <c r="B6837" s="35"/>
      <c r="G6837" s="0" t="str">
        <f aca="false">IF(A6837="","",IF(AND(A6837&gt;=Debut,A6837&lt;Fin),1,0))</f>
        <v/>
      </c>
      <c r="H6837" s="0" t="str">
        <f aca="false">IF(G6837=1,INT(ROUND((A6837-Debut)*86400,0)/600),"")</f>
        <v/>
      </c>
      <c r="I6837" s="0" t="str">
        <f aca="false">IF(G6837=1,INT(ROUND((A6837-Debut)*86400,0)/3600),"")</f>
        <v/>
      </c>
      <c r="J6837" s="0" t="str">
        <f aca="false">IF(OR(A6837="",B6837=""),"",ROUND((B6837-A6837)*86400,0))</f>
        <v/>
      </c>
      <c r="K6837" s="37" t="str">
        <f aca="false">IF(G6837=1,IF(COUNTIFS($C:$C,C6837,$G:$G,1,$A:$A,"&gt;="&amp;(A6837-FenetreInterm/86400),$A:$A,"&lt;="&amp;A6837)&gt;=NbInterm,1,0),"")</f>
        <v/>
      </c>
      <c r="L6837" s="37" t="str">
        <f aca="false">IF(G6837=1,IF(B6837="",0,IF(J6837&lt;SeuilFugitive,1,0)),"")</f>
        <v/>
      </c>
      <c r="M6837" s="37" t="str">
        <f aca="false">IF(G6837=1,IF(B6837="",IF((Fin-A6837)*24&gt;SeuilFigee,1,0),IF(J6837&gt;SeuilFigee*3600,1,0)),"")</f>
        <v/>
      </c>
      <c r="N6837" s="0" t="str">
        <f aca="false">IF(G6837=1,IF(COUNTIF(H$2:H6837,H6837)=1,COUNTIF($H:$H,H6837),""),"")</f>
        <v/>
      </c>
      <c r="O6837" s="0" t="str">
        <f aca="false">IF(G6837=1,IF(COUNTIF(I$2:I6837,I6837)=1,COUNTIF($I:$I,I6837),""),"")</f>
        <v/>
      </c>
      <c r="P6837" s="38" t="str">
        <f aca="false">IF(G6837=1,IF(COUNTIFS(C$2:C6837,C6837,G$2:G6837,1)=1,COUNTIFS($C:$C,C6837,$G:$G,1)+ROW()/10000000,""),"")</f>
        <v/>
      </c>
      <c r="Q6837" s="0" t="str">
        <f aca="false">IF(K6837=1,IF(COUNTIFS(C$2:C6837,C6837,K$2:K6837,1)=1,1,0),"")</f>
        <v/>
      </c>
      <c r="R6837" s="0" t="str">
        <f aca="false">IF(M6837=1,IF(COUNTIFS(C$2:C6837,C6837,M$2:M6837,1)=1,1,0),"")</f>
        <v/>
      </c>
      <c r="S6837" s="0" t="str">
        <f aca="false">IF(L6837=1,IF(COUNTIFS(C$2:C6837,C6837,L$2:L6837,1)=1,1,0),"")</f>
        <v/>
      </c>
      <c r="T6837" s="38" t="str">
        <f aca="false">IF(N6837="","",N6837+ROW()/10000000)</f>
        <v/>
      </c>
      <c r="U6837" s="0" t="str">
        <f aca="false">IF(G6837=1,IF(B6837="",1,0),"")</f>
        <v/>
      </c>
    </row>
    <row r="6838" customFormat="false" ht="15" hidden="false" customHeight="false" outlineLevel="0" collapsed="false">
      <c r="A6838" s="35"/>
      <c r="B6838" s="35"/>
      <c r="G6838" s="0" t="str">
        <f aca="false">IF(A6838="","",IF(AND(A6838&gt;=Debut,A6838&lt;Fin),1,0))</f>
        <v/>
      </c>
      <c r="H6838" s="0" t="str">
        <f aca="false">IF(G6838=1,INT(ROUND((A6838-Debut)*86400,0)/600),"")</f>
        <v/>
      </c>
      <c r="I6838" s="0" t="str">
        <f aca="false">IF(G6838=1,INT(ROUND((A6838-Debut)*86400,0)/3600),"")</f>
        <v/>
      </c>
      <c r="J6838" s="0" t="str">
        <f aca="false">IF(OR(A6838="",B6838=""),"",ROUND((B6838-A6838)*86400,0))</f>
        <v/>
      </c>
      <c r="K6838" s="37" t="str">
        <f aca="false">IF(G6838=1,IF(COUNTIFS($C:$C,C6838,$G:$G,1,$A:$A,"&gt;="&amp;(A6838-FenetreInterm/86400),$A:$A,"&lt;="&amp;A6838)&gt;=NbInterm,1,0),"")</f>
        <v/>
      </c>
      <c r="L6838" s="37" t="str">
        <f aca="false">IF(G6838=1,IF(B6838="",0,IF(J6838&lt;SeuilFugitive,1,0)),"")</f>
        <v/>
      </c>
      <c r="M6838" s="37" t="str">
        <f aca="false">IF(G6838=1,IF(B6838="",IF((Fin-A6838)*24&gt;SeuilFigee,1,0),IF(J6838&gt;SeuilFigee*3600,1,0)),"")</f>
        <v/>
      </c>
      <c r="N6838" s="0" t="str">
        <f aca="false">IF(G6838=1,IF(COUNTIF(H$2:H6838,H6838)=1,COUNTIF($H:$H,H6838),""),"")</f>
        <v/>
      </c>
      <c r="O6838" s="0" t="str">
        <f aca="false">IF(G6838=1,IF(COUNTIF(I$2:I6838,I6838)=1,COUNTIF($I:$I,I6838),""),"")</f>
        <v/>
      </c>
      <c r="P6838" s="38" t="str">
        <f aca="false">IF(G6838=1,IF(COUNTIFS(C$2:C6838,C6838,G$2:G6838,1)=1,COUNTIFS($C:$C,C6838,$G:$G,1)+ROW()/10000000,""),"")</f>
        <v/>
      </c>
      <c r="Q6838" s="0" t="str">
        <f aca="false">IF(K6838=1,IF(COUNTIFS(C$2:C6838,C6838,K$2:K6838,1)=1,1,0),"")</f>
        <v/>
      </c>
      <c r="R6838" s="0" t="str">
        <f aca="false">IF(M6838=1,IF(COUNTIFS(C$2:C6838,C6838,M$2:M6838,1)=1,1,0),"")</f>
        <v/>
      </c>
      <c r="S6838" s="0" t="str">
        <f aca="false">IF(L6838=1,IF(COUNTIFS(C$2:C6838,C6838,L$2:L6838,1)=1,1,0),"")</f>
        <v/>
      </c>
      <c r="T6838" s="38" t="str">
        <f aca="false">IF(N6838="","",N6838+ROW()/10000000)</f>
        <v/>
      </c>
      <c r="U6838" s="0" t="str">
        <f aca="false">IF(G6838=1,IF(B6838="",1,0),"")</f>
        <v/>
      </c>
    </row>
    <row r="6839" customFormat="false" ht="15" hidden="false" customHeight="false" outlineLevel="0" collapsed="false">
      <c r="A6839" s="35"/>
      <c r="B6839" s="35"/>
      <c r="G6839" s="0" t="str">
        <f aca="false">IF(A6839="","",IF(AND(A6839&gt;=Debut,A6839&lt;Fin),1,0))</f>
        <v/>
      </c>
      <c r="H6839" s="0" t="str">
        <f aca="false">IF(G6839=1,INT(ROUND((A6839-Debut)*86400,0)/600),"")</f>
        <v/>
      </c>
      <c r="I6839" s="0" t="str">
        <f aca="false">IF(G6839=1,INT(ROUND((A6839-Debut)*86400,0)/3600),"")</f>
        <v/>
      </c>
      <c r="J6839" s="0" t="str">
        <f aca="false">IF(OR(A6839="",B6839=""),"",ROUND((B6839-A6839)*86400,0))</f>
        <v/>
      </c>
      <c r="K6839" s="37" t="str">
        <f aca="false">IF(G6839=1,IF(COUNTIFS($C:$C,C6839,$G:$G,1,$A:$A,"&gt;="&amp;(A6839-FenetreInterm/86400),$A:$A,"&lt;="&amp;A6839)&gt;=NbInterm,1,0),"")</f>
        <v/>
      </c>
      <c r="L6839" s="37" t="str">
        <f aca="false">IF(G6839=1,IF(B6839="",0,IF(J6839&lt;SeuilFugitive,1,0)),"")</f>
        <v/>
      </c>
      <c r="M6839" s="37" t="str">
        <f aca="false">IF(G6839=1,IF(B6839="",IF((Fin-A6839)*24&gt;SeuilFigee,1,0),IF(J6839&gt;SeuilFigee*3600,1,0)),"")</f>
        <v/>
      </c>
      <c r="N6839" s="0" t="str">
        <f aca="false">IF(G6839=1,IF(COUNTIF(H$2:H6839,H6839)=1,COUNTIF($H:$H,H6839),""),"")</f>
        <v/>
      </c>
      <c r="O6839" s="0" t="str">
        <f aca="false">IF(G6839=1,IF(COUNTIF(I$2:I6839,I6839)=1,COUNTIF($I:$I,I6839),""),"")</f>
        <v/>
      </c>
      <c r="P6839" s="38" t="str">
        <f aca="false">IF(G6839=1,IF(COUNTIFS(C$2:C6839,C6839,G$2:G6839,1)=1,COUNTIFS($C:$C,C6839,$G:$G,1)+ROW()/10000000,""),"")</f>
        <v/>
      </c>
      <c r="Q6839" s="0" t="str">
        <f aca="false">IF(K6839=1,IF(COUNTIFS(C$2:C6839,C6839,K$2:K6839,1)=1,1,0),"")</f>
        <v/>
      </c>
      <c r="R6839" s="0" t="str">
        <f aca="false">IF(M6839=1,IF(COUNTIFS(C$2:C6839,C6839,M$2:M6839,1)=1,1,0),"")</f>
        <v/>
      </c>
      <c r="S6839" s="0" t="str">
        <f aca="false">IF(L6839=1,IF(COUNTIFS(C$2:C6839,C6839,L$2:L6839,1)=1,1,0),"")</f>
        <v/>
      </c>
      <c r="T6839" s="38" t="str">
        <f aca="false">IF(N6839="","",N6839+ROW()/10000000)</f>
        <v/>
      </c>
      <c r="U6839" s="0" t="str">
        <f aca="false">IF(G6839=1,IF(B6839="",1,0),"")</f>
        <v/>
      </c>
    </row>
    <row r="6840" customFormat="false" ht="15" hidden="false" customHeight="false" outlineLevel="0" collapsed="false">
      <c r="A6840" s="35"/>
      <c r="B6840" s="35"/>
      <c r="G6840" s="0" t="str">
        <f aca="false">IF(A6840="","",IF(AND(A6840&gt;=Debut,A6840&lt;Fin),1,0))</f>
        <v/>
      </c>
      <c r="H6840" s="0" t="str">
        <f aca="false">IF(G6840=1,INT(ROUND((A6840-Debut)*86400,0)/600),"")</f>
        <v/>
      </c>
      <c r="I6840" s="0" t="str">
        <f aca="false">IF(G6840=1,INT(ROUND((A6840-Debut)*86400,0)/3600),"")</f>
        <v/>
      </c>
      <c r="J6840" s="0" t="str">
        <f aca="false">IF(OR(A6840="",B6840=""),"",ROUND((B6840-A6840)*86400,0))</f>
        <v/>
      </c>
      <c r="K6840" s="37" t="str">
        <f aca="false">IF(G6840=1,IF(COUNTIFS($C:$C,C6840,$G:$G,1,$A:$A,"&gt;="&amp;(A6840-FenetreInterm/86400),$A:$A,"&lt;="&amp;A6840)&gt;=NbInterm,1,0),"")</f>
        <v/>
      </c>
      <c r="L6840" s="37" t="str">
        <f aca="false">IF(G6840=1,IF(B6840="",0,IF(J6840&lt;SeuilFugitive,1,0)),"")</f>
        <v/>
      </c>
      <c r="M6840" s="37" t="str">
        <f aca="false">IF(G6840=1,IF(B6840="",IF((Fin-A6840)*24&gt;SeuilFigee,1,0),IF(J6840&gt;SeuilFigee*3600,1,0)),"")</f>
        <v/>
      </c>
      <c r="N6840" s="0" t="str">
        <f aca="false">IF(G6840=1,IF(COUNTIF(H$2:H6840,H6840)=1,COUNTIF($H:$H,H6840),""),"")</f>
        <v/>
      </c>
      <c r="O6840" s="0" t="str">
        <f aca="false">IF(G6840=1,IF(COUNTIF(I$2:I6840,I6840)=1,COUNTIF($I:$I,I6840),""),"")</f>
        <v/>
      </c>
      <c r="P6840" s="38" t="str">
        <f aca="false">IF(G6840=1,IF(COUNTIFS(C$2:C6840,C6840,G$2:G6840,1)=1,COUNTIFS($C:$C,C6840,$G:$G,1)+ROW()/10000000,""),"")</f>
        <v/>
      </c>
      <c r="Q6840" s="0" t="str">
        <f aca="false">IF(K6840=1,IF(COUNTIFS(C$2:C6840,C6840,K$2:K6840,1)=1,1,0),"")</f>
        <v/>
      </c>
      <c r="R6840" s="0" t="str">
        <f aca="false">IF(M6840=1,IF(COUNTIFS(C$2:C6840,C6840,M$2:M6840,1)=1,1,0),"")</f>
        <v/>
      </c>
      <c r="S6840" s="0" t="str">
        <f aca="false">IF(L6840=1,IF(COUNTIFS(C$2:C6840,C6840,L$2:L6840,1)=1,1,0),"")</f>
        <v/>
      </c>
      <c r="T6840" s="38" t="str">
        <f aca="false">IF(N6840="","",N6840+ROW()/10000000)</f>
        <v/>
      </c>
      <c r="U6840" s="0" t="str">
        <f aca="false">IF(G6840=1,IF(B6840="",1,0),"")</f>
        <v/>
      </c>
    </row>
    <row r="6841" customFormat="false" ht="15" hidden="false" customHeight="false" outlineLevel="0" collapsed="false">
      <c r="A6841" s="35"/>
      <c r="B6841" s="35"/>
      <c r="G6841" s="0" t="str">
        <f aca="false">IF(A6841="","",IF(AND(A6841&gt;=Debut,A6841&lt;Fin),1,0))</f>
        <v/>
      </c>
      <c r="H6841" s="0" t="str">
        <f aca="false">IF(G6841=1,INT(ROUND((A6841-Debut)*86400,0)/600),"")</f>
        <v/>
      </c>
      <c r="I6841" s="0" t="str">
        <f aca="false">IF(G6841=1,INT(ROUND((A6841-Debut)*86400,0)/3600),"")</f>
        <v/>
      </c>
      <c r="J6841" s="0" t="str">
        <f aca="false">IF(OR(A6841="",B6841=""),"",ROUND((B6841-A6841)*86400,0))</f>
        <v/>
      </c>
      <c r="K6841" s="37" t="str">
        <f aca="false">IF(G6841=1,IF(COUNTIFS($C:$C,C6841,$G:$G,1,$A:$A,"&gt;="&amp;(A6841-FenetreInterm/86400),$A:$A,"&lt;="&amp;A6841)&gt;=NbInterm,1,0),"")</f>
        <v/>
      </c>
      <c r="L6841" s="37" t="str">
        <f aca="false">IF(G6841=1,IF(B6841="",0,IF(J6841&lt;SeuilFugitive,1,0)),"")</f>
        <v/>
      </c>
      <c r="M6841" s="37" t="str">
        <f aca="false">IF(G6841=1,IF(B6841="",IF((Fin-A6841)*24&gt;SeuilFigee,1,0),IF(J6841&gt;SeuilFigee*3600,1,0)),"")</f>
        <v/>
      </c>
      <c r="N6841" s="0" t="str">
        <f aca="false">IF(G6841=1,IF(COUNTIF(H$2:H6841,H6841)=1,COUNTIF($H:$H,H6841),""),"")</f>
        <v/>
      </c>
      <c r="O6841" s="0" t="str">
        <f aca="false">IF(G6841=1,IF(COUNTIF(I$2:I6841,I6841)=1,COUNTIF($I:$I,I6841),""),"")</f>
        <v/>
      </c>
      <c r="P6841" s="38" t="str">
        <f aca="false">IF(G6841=1,IF(COUNTIFS(C$2:C6841,C6841,G$2:G6841,1)=1,COUNTIFS($C:$C,C6841,$G:$G,1)+ROW()/10000000,""),"")</f>
        <v/>
      </c>
      <c r="Q6841" s="0" t="str">
        <f aca="false">IF(K6841=1,IF(COUNTIFS(C$2:C6841,C6841,K$2:K6841,1)=1,1,0),"")</f>
        <v/>
      </c>
      <c r="R6841" s="0" t="str">
        <f aca="false">IF(M6841=1,IF(COUNTIFS(C$2:C6841,C6841,M$2:M6841,1)=1,1,0),"")</f>
        <v/>
      </c>
      <c r="S6841" s="0" t="str">
        <f aca="false">IF(L6841=1,IF(COUNTIFS(C$2:C6841,C6841,L$2:L6841,1)=1,1,0),"")</f>
        <v/>
      </c>
      <c r="T6841" s="38" t="str">
        <f aca="false">IF(N6841="","",N6841+ROW()/10000000)</f>
        <v/>
      </c>
      <c r="U6841" s="0" t="str">
        <f aca="false">IF(G6841=1,IF(B6841="",1,0),"")</f>
        <v/>
      </c>
    </row>
    <row r="6842" customFormat="false" ht="15" hidden="false" customHeight="false" outlineLevel="0" collapsed="false">
      <c r="A6842" s="35"/>
      <c r="B6842" s="35"/>
      <c r="G6842" s="0" t="str">
        <f aca="false">IF(A6842="","",IF(AND(A6842&gt;=Debut,A6842&lt;Fin),1,0))</f>
        <v/>
      </c>
      <c r="H6842" s="0" t="str">
        <f aca="false">IF(G6842=1,INT(ROUND((A6842-Debut)*86400,0)/600),"")</f>
        <v/>
      </c>
      <c r="I6842" s="0" t="str">
        <f aca="false">IF(G6842=1,INT(ROUND((A6842-Debut)*86400,0)/3600),"")</f>
        <v/>
      </c>
      <c r="J6842" s="0" t="str">
        <f aca="false">IF(OR(A6842="",B6842=""),"",ROUND((B6842-A6842)*86400,0))</f>
        <v/>
      </c>
      <c r="K6842" s="37" t="str">
        <f aca="false">IF(G6842=1,IF(COUNTIFS($C:$C,C6842,$G:$G,1,$A:$A,"&gt;="&amp;(A6842-FenetreInterm/86400),$A:$A,"&lt;="&amp;A6842)&gt;=NbInterm,1,0),"")</f>
        <v/>
      </c>
      <c r="L6842" s="37" t="str">
        <f aca="false">IF(G6842=1,IF(B6842="",0,IF(J6842&lt;SeuilFugitive,1,0)),"")</f>
        <v/>
      </c>
      <c r="M6842" s="37" t="str">
        <f aca="false">IF(G6842=1,IF(B6842="",IF((Fin-A6842)*24&gt;SeuilFigee,1,0),IF(J6842&gt;SeuilFigee*3600,1,0)),"")</f>
        <v/>
      </c>
      <c r="N6842" s="0" t="str">
        <f aca="false">IF(G6842=1,IF(COUNTIF(H$2:H6842,H6842)=1,COUNTIF($H:$H,H6842),""),"")</f>
        <v/>
      </c>
      <c r="O6842" s="0" t="str">
        <f aca="false">IF(G6842=1,IF(COUNTIF(I$2:I6842,I6842)=1,COUNTIF($I:$I,I6842),""),"")</f>
        <v/>
      </c>
      <c r="P6842" s="38" t="str">
        <f aca="false">IF(G6842=1,IF(COUNTIFS(C$2:C6842,C6842,G$2:G6842,1)=1,COUNTIFS($C:$C,C6842,$G:$G,1)+ROW()/10000000,""),"")</f>
        <v/>
      </c>
      <c r="Q6842" s="0" t="str">
        <f aca="false">IF(K6842=1,IF(COUNTIFS(C$2:C6842,C6842,K$2:K6842,1)=1,1,0),"")</f>
        <v/>
      </c>
      <c r="R6842" s="0" t="str">
        <f aca="false">IF(M6842=1,IF(COUNTIFS(C$2:C6842,C6842,M$2:M6842,1)=1,1,0),"")</f>
        <v/>
      </c>
      <c r="S6842" s="0" t="str">
        <f aca="false">IF(L6842=1,IF(COUNTIFS(C$2:C6842,C6842,L$2:L6842,1)=1,1,0),"")</f>
        <v/>
      </c>
      <c r="T6842" s="38" t="str">
        <f aca="false">IF(N6842="","",N6842+ROW()/10000000)</f>
        <v/>
      </c>
      <c r="U6842" s="0" t="str">
        <f aca="false">IF(G6842=1,IF(B6842="",1,0),"")</f>
        <v/>
      </c>
    </row>
    <row r="6843" customFormat="false" ht="15" hidden="false" customHeight="false" outlineLevel="0" collapsed="false">
      <c r="A6843" s="35"/>
      <c r="B6843" s="35"/>
      <c r="G6843" s="0" t="str">
        <f aca="false">IF(A6843="","",IF(AND(A6843&gt;=Debut,A6843&lt;Fin),1,0))</f>
        <v/>
      </c>
      <c r="H6843" s="0" t="str">
        <f aca="false">IF(G6843=1,INT(ROUND((A6843-Debut)*86400,0)/600),"")</f>
        <v/>
      </c>
      <c r="I6843" s="0" t="str">
        <f aca="false">IF(G6843=1,INT(ROUND((A6843-Debut)*86400,0)/3600),"")</f>
        <v/>
      </c>
      <c r="J6843" s="0" t="str">
        <f aca="false">IF(OR(A6843="",B6843=""),"",ROUND((B6843-A6843)*86400,0))</f>
        <v/>
      </c>
      <c r="K6843" s="37" t="str">
        <f aca="false">IF(G6843=1,IF(COUNTIFS($C:$C,C6843,$G:$G,1,$A:$A,"&gt;="&amp;(A6843-FenetreInterm/86400),$A:$A,"&lt;="&amp;A6843)&gt;=NbInterm,1,0),"")</f>
        <v/>
      </c>
      <c r="L6843" s="37" t="str">
        <f aca="false">IF(G6843=1,IF(B6843="",0,IF(J6843&lt;SeuilFugitive,1,0)),"")</f>
        <v/>
      </c>
      <c r="M6843" s="37" t="str">
        <f aca="false">IF(G6843=1,IF(B6843="",IF((Fin-A6843)*24&gt;SeuilFigee,1,0),IF(J6843&gt;SeuilFigee*3600,1,0)),"")</f>
        <v/>
      </c>
      <c r="N6843" s="0" t="str">
        <f aca="false">IF(G6843=1,IF(COUNTIF(H$2:H6843,H6843)=1,COUNTIF($H:$H,H6843),""),"")</f>
        <v/>
      </c>
      <c r="O6843" s="0" t="str">
        <f aca="false">IF(G6843=1,IF(COUNTIF(I$2:I6843,I6843)=1,COUNTIF($I:$I,I6843),""),"")</f>
        <v/>
      </c>
      <c r="P6843" s="38" t="str">
        <f aca="false">IF(G6843=1,IF(COUNTIFS(C$2:C6843,C6843,G$2:G6843,1)=1,COUNTIFS($C:$C,C6843,$G:$G,1)+ROW()/10000000,""),"")</f>
        <v/>
      </c>
      <c r="Q6843" s="0" t="str">
        <f aca="false">IF(K6843=1,IF(COUNTIFS(C$2:C6843,C6843,K$2:K6843,1)=1,1,0),"")</f>
        <v/>
      </c>
      <c r="R6843" s="0" t="str">
        <f aca="false">IF(M6843=1,IF(COUNTIFS(C$2:C6843,C6843,M$2:M6843,1)=1,1,0),"")</f>
        <v/>
      </c>
      <c r="S6843" s="0" t="str">
        <f aca="false">IF(L6843=1,IF(COUNTIFS(C$2:C6843,C6843,L$2:L6843,1)=1,1,0),"")</f>
        <v/>
      </c>
      <c r="T6843" s="38" t="str">
        <f aca="false">IF(N6843="","",N6843+ROW()/10000000)</f>
        <v/>
      </c>
      <c r="U6843" s="0" t="str">
        <f aca="false">IF(G6843=1,IF(B6843="",1,0),"")</f>
        <v/>
      </c>
    </row>
    <row r="6844" customFormat="false" ht="15" hidden="false" customHeight="false" outlineLevel="0" collapsed="false">
      <c r="A6844" s="35"/>
      <c r="B6844" s="35"/>
      <c r="G6844" s="0" t="str">
        <f aca="false">IF(A6844="","",IF(AND(A6844&gt;=Debut,A6844&lt;Fin),1,0))</f>
        <v/>
      </c>
      <c r="H6844" s="0" t="str">
        <f aca="false">IF(G6844=1,INT(ROUND((A6844-Debut)*86400,0)/600),"")</f>
        <v/>
      </c>
      <c r="I6844" s="0" t="str">
        <f aca="false">IF(G6844=1,INT(ROUND((A6844-Debut)*86400,0)/3600),"")</f>
        <v/>
      </c>
      <c r="J6844" s="0" t="str">
        <f aca="false">IF(OR(A6844="",B6844=""),"",ROUND((B6844-A6844)*86400,0))</f>
        <v/>
      </c>
      <c r="K6844" s="37" t="str">
        <f aca="false">IF(G6844=1,IF(COUNTIFS($C:$C,C6844,$G:$G,1,$A:$A,"&gt;="&amp;(A6844-FenetreInterm/86400),$A:$A,"&lt;="&amp;A6844)&gt;=NbInterm,1,0),"")</f>
        <v/>
      </c>
      <c r="L6844" s="37" t="str">
        <f aca="false">IF(G6844=1,IF(B6844="",0,IF(J6844&lt;SeuilFugitive,1,0)),"")</f>
        <v/>
      </c>
      <c r="M6844" s="37" t="str">
        <f aca="false">IF(G6844=1,IF(B6844="",IF((Fin-A6844)*24&gt;SeuilFigee,1,0),IF(J6844&gt;SeuilFigee*3600,1,0)),"")</f>
        <v/>
      </c>
      <c r="N6844" s="0" t="str">
        <f aca="false">IF(G6844=1,IF(COUNTIF(H$2:H6844,H6844)=1,COUNTIF($H:$H,H6844),""),"")</f>
        <v/>
      </c>
      <c r="O6844" s="0" t="str">
        <f aca="false">IF(G6844=1,IF(COUNTIF(I$2:I6844,I6844)=1,COUNTIF($I:$I,I6844),""),"")</f>
        <v/>
      </c>
      <c r="P6844" s="38" t="str">
        <f aca="false">IF(G6844=1,IF(COUNTIFS(C$2:C6844,C6844,G$2:G6844,1)=1,COUNTIFS($C:$C,C6844,$G:$G,1)+ROW()/10000000,""),"")</f>
        <v/>
      </c>
      <c r="Q6844" s="0" t="str">
        <f aca="false">IF(K6844=1,IF(COUNTIFS(C$2:C6844,C6844,K$2:K6844,1)=1,1,0),"")</f>
        <v/>
      </c>
      <c r="R6844" s="0" t="str">
        <f aca="false">IF(M6844=1,IF(COUNTIFS(C$2:C6844,C6844,M$2:M6844,1)=1,1,0),"")</f>
        <v/>
      </c>
      <c r="S6844" s="0" t="str">
        <f aca="false">IF(L6844=1,IF(COUNTIFS(C$2:C6844,C6844,L$2:L6844,1)=1,1,0),"")</f>
        <v/>
      </c>
      <c r="T6844" s="38" t="str">
        <f aca="false">IF(N6844="","",N6844+ROW()/10000000)</f>
        <v/>
      </c>
      <c r="U6844" s="0" t="str">
        <f aca="false">IF(G6844=1,IF(B6844="",1,0),"")</f>
        <v/>
      </c>
    </row>
    <row r="6845" customFormat="false" ht="15" hidden="false" customHeight="false" outlineLevel="0" collapsed="false">
      <c r="A6845" s="35"/>
      <c r="B6845" s="35"/>
      <c r="G6845" s="0" t="str">
        <f aca="false">IF(A6845="","",IF(AND(A6845&gt;=Debut,A6845&lt;Fin),1,0))</f>
        <v/>
      </c>
      <c r="H6845" s="0" t="str">
        <f aca="false">IF(G6845=1,INT(ROUND((A6845-Debut)*86400,0)/600),"")</f>
        <v/>
      </c>
      <c r="I6845" s="0" t="str">
        <f aca="false">IF(G6845=1,INT(ROUND((A6845-Debut)*86400,0)/3600),"")</f>
        <v/>
      </c>
      <c r="J6845" s="0" t="str">
        <f aca="false">IF(OR(A6845="",B6845=""),"",ROUND((B6845-A6845)*86400,0))</f>
        <v/>
      </c>
      <c r="K6845" s="37" t="str">
        <f aca="false">IF(G6845=1,IF(COUNTIFS($C:$C,C6845,$G:$G,1,$A:$A,"&gt;="&amp;(A6845-FenetreInterm/86400),$A:$A,"&lt;="&amp;A6845)&gt;=NbInterm,1,0),"")</f>
        <v/>
      </c>
      <c r="L6845" s="37" t="str">
        <f aca="false">IF(G6845=1,IF(B6845="",0,IF(J6845&lt;SeuilFugitive,1,0)),"")</f>
        <v/>
      </c>
      <c r="M6845" s="37" t="str">
        <f aca="false">IF(G6845=1,IF(B6845="",IF((Fin-A6845)*24&gt;SeuilFigee,1,0),IF(J6845&gt;SeuilFigee*3600,1,0)),"")</f>
        <v/>
      </c>
      <c r="N6845" s="0" t="str">
        <f aca="false">IF(G6845=1,IF(COUNTIF(H$2:H6845,H6845)=1,COUNTIF($H:$H,H6845),""),"")</f>
        <v/>
      </c>
      <c r="O6845" s="0" t="str">
        <f aca="false">IF(G6845=1,IF(COUNTIF(I$2:I6845,I6845)=1,COUNTIF($I:$I,I6845),""),"")</f>
        <v/>
      </c>
      <c r="P6845" s="38" t="str">
        <f aca="false">IF(G6845=1,IF(COUNTIFS(C$2:C6845,C6845,G$2:G6845,1)=1,COUNTIFS($C:$C,C6845,$G:$G,1)+ROW()/10000000,""),"")</f>
        <v/>
      </c>
      <c r="Q6845" s="0" t="str">
        <f aca="false">IF(K6845=1,IF(COUNTIFS(C$2:C6845,C6845,K$2:K6845,1)=1,1,0),"")</f>
        <v/>
      </c>
      <c r="R6845" s="0" t="str">
        <f aca="false">IF(M6845=1,IF(COUNTIFS(C$2:C6845,C6845,M$2:M6845,1)=1,1,0),"")</f>
        <v/>
      </c>
      <c r="S6845" s="0" t="str">
        <f aca="false">IF(L6845=1,IF(COUNTIFS(C$2:C6845,C6845,L$2:L6845,1)=1,1,0),"")</f>
        <v/>
      </c>
      <c r="T6845" s="38" t="str">
        <f aca="false">IF(N6845="","",N6845+ROW()/10000000)</f>
        <v/>
      </c>
      <c r="U6845" s="0" t="str">
        <f aca="false">IF(G6845=1,IF(B6845="",1,0),"")</f>
        <v/>
      </c>
    </row>
    <row r="6846" customFormat="false" ht="15" hidden="false" customHeight="false" outlineLevel="0" collapsed="false">
      <c r="A6846" s="35"/>
      <c r="B6846" s="35"/>
      <c r="G6846" s="0" t="str">
        <f aca="false">IF(A6846="","",IF(AND(A6846&gt;=Debut,A6846&lt;Fin),1,0))</f>
        <v/>
      </c>
      <c r="H6846" s="0" t="str">
        <f aca="false">IF(G6846=1,INT(ROUND((A6846-Debut)*86400,0)/600),"")</f>
        <v/>
      </c>
      <c r="I6846" s="0" t="str">
        <f aca="false">IF(G6846=1,INT(ROUND((A6846-Debut)*86400,0)/3600),"")</f>
        <v/>
      </c>
      <c r="J6846" s="0" t="str">
        <f aca="false">IF(OR(A6846="",B6846=""),"",ROUND((B6846-A6846)*86400,0))</f>
        <v/>
      </c>
      <c r="K6846" s="37" t="str">
        <f aca="false">IF(G6846=1,IF(COUNTIFS($C:$C,C6846,$G:$G,1,$A:$A,"&gt;="&amp;(A6846-FenetreInterm/86400),$A:$A,"&lt;="&amp;A6846)&gt;=NbInterm,1,0),"")</f>
        <v/>
      </c>
      <c r="L6846" s="37" t="str">
        <f aca="false">IF(G6846=1,IF(B6846="",0,IF(J6846&lt;SeuilFugitive,1,0)),"")</f>
        <v/>
      </c>
      <c r="M6846" s="37" t="str">
        <f aca="false">IF(G6846=1,IF(B6846="",IF((Fin-A6846)*24&gt;SeuilFigee,1,0),IF(J6846&gt;SeuilFigee*3600,1,0)),"")</f>
        <v/>
      </c>
      <c r="N6846" s="0" t="str">
        <f aca="false">IF(G6846=1,IF(COUNTIF(H$2:H6846,H6846)=1,COUNTIF($H:$H,H6846),""),"")</f>
        <v/>
      </c>
      <c r="O6846" s="0" t="str">
        <f aca="false">IF(G6846=1,IF(COUNTIF(I$2:I6846,I6846)=1,COUNTIF($I:$I,I6846),""),"")</f>
        <v/>
      </c>
      <c r="P6846" s="38" t="str">
        <f aca="false">IF(G6846=1,IF(COUNTIFS(C$2:C6846,C6846,G$2:G6846,1)=1,COUNTIFS($C:$C,C6846,$G:$G,1)+ROW()/10000000,""),"")</f>
        <v/>
      </c>
      <c r="Q6846" s="0" t="str">
        <f aca="false">IF(K6846=1,IF(COUNTIFS(C$2:C6846,C6846,K$2:K6846,1)=1,1,0),"")</f>
        <v/>
      </c>
      <c r="R6846" s="0" t="str">
        <f aca="false">IF(M6846=1,IF(COUNTIFS(C$2:C6846,C6846,M$2:M6846,1)=1,1,0),"")</f>
        <v/>
      </c>
      <c r="S6846" s="0" t="str">
        <f aca="false">IF(L6846=1,IF(COUNTIFS(C$2:C6846,C6846,L$2:L6846,1)=1,1,0),"")</f>
        <v/>
      </c>
      <c r="T6846" s="38" t="str">
        <f aca="false">IF(N6846="","",N6846+ROW()/10000000)</f>
        <v/>
      </c>
      <c r="U6846" s="0" t="str">
        <f aca="false">IF(G6846=1,IF(B6846="",1,0),"")</f>
        <v/>
      </c>
    </row>
    <row r="6847" customFormat="false" ht="15" hidden="false" customHeight="false" outlineLevel="0" collapsed="false">
      <c r="A6847" s="35"/>
      <c r="B6847" s="35"/>
      <c r="G6847" s="0" t="str">
        <f aca="false">IF(A6847="","",IF(AND(A6847&gt;=Debut,A6847&lt;Fin),1,0))</f>
        <v/>
      </c>
      <c r="H6847" s="0" t="str">
        <f aca="false">IF(G6847=1,INT(ROUND((A6847-Debut)*86400,0)/600),"")</f>
        <v/>
      </c>
      <c r="I6847" s="0" t="str">
        <f aca="false">IF(G6847=1,INT(ROUND((A6847-Debut)*86400,0)/3600),"")</f>
        <v/>
      </c>
      <c r="J6847" s="0" t="str">
        <f aca="false">IF(OR(A6847="",B6847=""),"",ROUND((B6847-A6847)*86400,0))</f>
        <v/>
      </c>
      <c r="K6847" s="37" t="str">
        <f aca="false">IF(G6847=1,IF(COUNTIFS($C:$C,C6847,$G:$G,1,$A:$A,"&gt;="&amp;(A6847-FenetreInterm/86400),$A:$A,"&lt;="&amp;A6847)&gt;=NbInterm,1,0),"")</f>
        <v/>
      </c>
      <c r="L6847" s="37" t="str">
        <f aca="false">IF(G6847=1,IF(B6847="",0,IF(J6847&lt;SeuilFugitive,1,0)),"")</f>
        <v/>
      </c>
      <c r="M6847" s="37" t="str">
        <f aca="false">IF(G6847=1,IF(B6847="",IF((Fin-A6847)*24&gt;SeuilFigee,1,0),IF(J6847&gt;SeuilFigee*3600,1,0)),"")</f>
        <v/>
      </c>
      <c r="N6847" s="0" t="str">
        <f aca="false">IF(G6847=1,IF(COUNTIF(H$2:H6847,H6847)=1,COUNTIF($H:$H,H6847),""),"")</f>
        <v/>
      </c>
      <c r="O6847" s="0" t="str">
        <f aca="false">IF(G6847=1,IF(COUNTIF(I$2:I6847,I6847)=1,COUNTIF($I:$I,I6847),""),"")</f>
        <v/>
      </c>
      <c r="P6847" s="38" t="str">
        <f aca="false">IF(G6847=1,IF(COUNTIFS(C$2:C6847,C6847,G$2:G6847,1)=1,COUNTIFS($C:$C,C6847,$G:$G,1)+ROW()/10000000,""),"")</f>
        <v/>
      </c>
      <c r="Q6847" s="0" t="str">
        <f aca="false">IF(K6847=1,IF(COUNTIFS(C$2:C6847,C6847,K$2:K6847,1)=1,1,0),"")</f>
        <v/>
      </c>
      <c r="R6847" s="0" t="str">
        <f aca="false">IF(M6847=1,IF(COUNTIFS(C$2:C6847,C6847,M$2:M6847,1)=1,1,0),"")</f>
        <v/>
      </c>
      <c r="S6847" s="0" t="str">
        <f aca="false">IF(L6847=1,IF(COUNTIFS(C$2:C6847,C6847,L$2:L6847,1)=1,1,0),"")</f>
        <v/>
      </c>
      <c r="T6847" s="38" t="str">
        <f aca="false">IF(N6847="","",N6847+ROW()/10000000)</f>
        <v/>
      </c>
      <c r="U6847" s="0" t="str">
        <f aca="false">IF(G6847=1,IF(B6847="",1,0),"")</f>
        <v/>
      </c>
    </row>
    <row r="6848" customFormat="false" ht="15" hidden="false" customHeight="false" outlineLevel="0" collapsed="false">
      <c r="A6848" s="35"/>
      <c r="B6848" s="35"/>
      <c r="G6848" s="0" t="str">
        <f aca="false">IF(A6848="","",IF(AND(A6848&gt;=Debut,A6848&lt;Fin),1,0))</f>
        <v/>
      </c>
      <c r="H6848" s="0" t="str">
        <f aca="false">IF(G6848=1,INT(ROUND((A6848-Debut)*86400,0)/600),"")</f>
        <v/>
      </c>
      <c r="I6848" s="0" t="str">
        <f aca="false">IF(G6848=1,INT(ROUND((A6848-Debut)*86400,0)/3600),"")</f>
        <v/>
      </c>
      <c r="J6848" s="0" t="str">
        <f aca="false">IF(OR(A6848="",B6848=""),"",ROUND((B6848-A6848)*86400,0))</f>
        <v/>
      </c>
      <c r="K6848" s="37" t="str">
        <f aca="false">IF(G6848=1,IF(COUNTIFS($C:$C,C6848,$G:$G,1,$A:$A,"&gt;="&amp;(A6848-FenetreInterm/86400),$A:$A,"&lt;="&amp;A6848)&gt;=NbInterm,1,0),"")</f>
        <v/>
      </c>
      <c r="L6848" s="37" t="str">
        <f aca="false">IF(G6848=1,IF(B6848="",0,IF(J6848&lt;SeuilFugitive,1,0)),"")</f>
        <v/>
      </c>
      <c r="M6848" s="37" t="str">
        <f aca="false">IF(G6848=1,IF(B6848="",IF((Fin-A6848)*24&gt;SeuilFigee,1,0),IF(J6848&gt;SeuilFigee*3600,1,0)),"")</f>
        <v/>
      </c>
      <c r="N6848" s="0" t="str">
        <f aca="false">IF(G6848=1,IF(COUNTIF(H$2:H6848,H6848)=1,COUNTIF($H:$H,H6848),""),"")</f>
        <v/>
      </c>
      <c r="O6848" s="0" t="str">
        <f aca="false">IF(G6848=1,IF(COUNTIF(I$2:I6848,I6848)=1,COUNTIF($I:$I,I6848),""),"")</f>
        <v/>
      </c>
      <c r="P6848" s="38" t="str">
        <f aca="false">IF(G6848=1,IF(COUNTIFS(C$2:C6848,C6848,G$2:G6848,1)=1,COUNTIFS($C:$C,C6848,$G:$G,1)+ROW()/10000000,""),"")</f>
        <v/>
      </c>
      <c r="Q6848" s="0" t="str">
        <f aca="false">IF(K6848=1,IF(COUNTIFS(C$2:C6848,C6848,K$2:K6848,1)=1,1,0),"")</f>
        <v/>
      </c>
      <c r="R6848" s="0" t="str">
        <f aca="false">IF(M6848=1,IF(COUNTIFS(C$2:C6848,C6848,M$2:M6848,1)=1,1,0),"")</f>
        <v/>
      </c>
      <c r="S6848" s="0" t="str">
        <f aca="false">IF(L6848=1,IF(COUNTIFS(C$2:C6848,C6848,L$2:L6848,1)=1,1,0),"")</f>
        <v/>
      </c>
      <c r="T6848" s="38" t="str">
        <f aca="false">IF(N6848="","",N6848+ROW()/10000000)</f>
        <v/>
      </c>
      <c r="U6848" s="0" t="str">
        <f aca="false">IF(G6848=1,IF(B6848="",1,0),"")</f>
        <v/>
      </c>
    </row>
    <row r="6849" customFormat="false" ht="15" hidden="false" customHeight="false" outlineLevel="0" collapsed="false">
      <c r="A6849" s="35"/>
      <c r="B6849" s="35"/>
      <c r="G6849" s="0" t="str">
        <f aca="false">IF(A6849="","",IF(AND(A6849&gt;=Debut,A6849&lt;Fin),1,0))</f>
        <v/>
      </c>
      <c r="H6849" s="0" t="str">
        <f aca="false">IF(G6849=1,INT(ROUND((A6849-Debut)*86400,0)/600),"")</f>
        <v/>
      </c>
      <c r="I6849" s="0" t="str">
        <f aca="false">IF(G6849=1,INT(ROUND((A6849-Debut)*86400,0)/3600),"")</f>
        <v/>
      </c>
      <c r="J6849" s="0" t="str">
        <f aca="false">IF(OR(A6849="",B6849=""),"",ROUND((B6849-A6849)*86400,0))</f>
        <v/>
      </c>
      <c r="K6849" s="37" t="str">
        <f aca="false">IF(G6849=1,IF(COUNTIFS($C:$C,C6849,$G:$G,1,$A:$A,"&gt;="&amp;(A6849-FenetreInterm/86400),$A:$A,"&lt;="&amp;A6849)&gt;=NbInterm,1,0),"")</f>
        <v/>
      </c>
      <c r="L6849" s="37" t="str">
        <f aca="false">IF(G6849=1,IF(B6849="",0,IF(J6849&lt;SeuilFugitive,1,0)),"")</f>
        <v/>
      </c>
      <c r="M6849" s="37" t="str">
        <f aca="false">IF(G6849=1,IF(B6849="",IF((Fin-A6849)*24&gt;SeuilFigee,1,0),IF(J6849&gt;SeuilFigee*3600,1,0)),"")</f>
        <v/>
      </c>
      <c r="N6849" s="0" t="str">
        <f aca="false">IF(G6849=1,IF(COUNTIF(H$2:H6849,H6849)=1,COUNTIF($H:$H,H6849),""),"")</f>
        <v/>
      </c>
      <c r="O6849" s="0" t="str">
        <f aca="false">IF(G6849=1,IF(COUNTIF(I$2:I6849,I6849)=1,COUNTIF($I:$I,I6849),""),"")</f>
        <v/>
      </c>
      <c r="P6849" s="38" t="str">
        <f aca="false">IF(G6849=1,IF(COUNTIFS(C$2:C6849,C6849,G$2:G6849,1)=1,COUNTIFS($C:$C,C6849,$G:$G,1)+ROW()/10000000,""),"")</f>
        <v/>
      </c>
      <c r="Q6849" s="0" t="str">
        <f aca="false">IF(K6849=1,IF(COUNTIFS(C$2:C6849,C6849,K$2:K6849,1)=1,1,0),"")</f>
        <v/>
      </c>
      <c r="R6849" s="0" t="str">
        <f aca="false">IF(M6849=1,IF(COUNTIFS(C$2:C6849,C6849,M$2:M6849,1)=1,1,0),"")</f>
        <v/>
      </c>
      <c r="S6849" s="0" t="str">
        <f aca="false">IF(L6849=1,IF(COUNTIFS(C$2:C6849,C6849,L$2:L6849,1)=1,1,0),"")</f>
        <v/>
      </c>
      <c r="T6849" s="38" t="str">
        <f aca="false">IF(N6849="","",N6849+ROW()/10000000)</f>
        <v/>
      </c>
      <c r="U6849" s="0" t="str">
        <f aca="false">IF(G6849=1,IF(B6849="",1,0),"")</f>
        <v/>
      </c>
    </row>
    <row r="6850" customFormat="false" ht="15" hidden="false" customHeight="false" outlineLevel="0" collapsed="false">
      <c r="A6850" s="35"/>
      <c r="B6850" s="35"/>
      <c r="G6850" s="0" t="str">
        <f aca="false">IF(A6850="","",IF(AND(A6850&gt;=Debut,A6850&lt;Fin),1,0))</f>
        <v/>
      </c>
      <c r="H6850" s="0" t="str">
        <f aca="false">IF(G6850=1,INT(ROUND((A6850-Debut)*86400,0)/600),"")</f>
        <v/>
      </c>
      <c r="I6850" s="0" t="str">
        <f aca="false">IF(G6850=1,INT(ROUND((A6850-Debut)*86400,0)/3600),"")</f>
        <v/>
      </c>
      <c r="J6850" s="0" t="str">
        <f aca="false">IF(OR(A6850="",B6850=""),"",ROUND((B6850-A6850)*86400,0))</f>
        <v/>
      </c>
      <c r="K6850" s="37" t="str">
        <f aca="false">IF(G6850=1,IF(COUNTIFS($C:$C,C6850,$G:$G,1,$A:$A,"&gt;="&amp;(A6850-FenetreInterm/86400),$A:$A,"&lt;="&amp;A6850)&gt;=NbInterm,1,0),"")</f>
        <v/>
      </c>
      <c r="L6850" s="37" t="str">
        <f aca="false">IF(G6850=1,IF(B6850="",0,IF(J6850&lt;SeuilFugitive,1,0)),"")</f>
        <v/>
      </c>
      <c r="M6850" s="37" t="str">
        <f aca="false">IF(G6850=1,IF(B6850="",IF((Fin-A6850)*24&gt;SeuilFigee,1,0),IF(J6850&gt;SeuilFigee*3600,1,0)),"")</f>
        <v/>
      </c>
      <c r="N6850" s="0" t="str">
        <f aca="false">IF(G6850=1,IF(COUNTIF(H$2:H6850,H6850)=1,COUNTIF($H:$H,H6850),""),"")</f>
        <v/>
      </c>
      <c r="O6850" s="0" t="str">
        <f aca="false">IF(G6850=1,IF(COUNTIF(I$2:I6850,I6850)=1,COUNTIF($I:$I,I6850),""),"")</f>
        <v/>
      </c>
      <c r="P6850" s="38" t="str">
        <f aca="false">IF(G6850=1,IF(COUNTIFS(C$2:C6850,C6850,G$2:G6850,1)=1,COUNTIFS($C:$C,C6850,$G:$G,1)+ROW()/10000000,""),"")</f>
        <v/>
      </c>
      <c r="Q6850" s="0" t="str">
        <f aca="false">IF(K6850=1,IF(COUNTIFS(C$2:C6850,C6850,K$2:K6850,1)=1,1,0),"")</f>
        <v/>
      </c>
      <c r="R6850" s="0" t="str">
        <f aca="false">IF(M6850=1,IF(COUNTIFS(C$2:C6850,C6850,M$2:M6850,1)=1,1,0),"")</f>
        <v/>
      </c>
      <c r="S6850" s="0" t="str">
        <f aca="false">IF(L6850=1,IF(COUNTIFS(C$2:C6850,C6850,L$2:L6850,1)=1,1,0),"")</f>
        <v/>
      </c>
      <c r="T6850" s="38" t="str">
        <f aca="false">IF(N6850="","",N6850+ROW()/10000000)</f>
        <v/>
      </c>
      <c r="U6850" s="0" t="str">
        <f aca="false">IF(G6850=1,IF(B6850="",1,0),"")</f>
        <v/>
      </c>
    </row>
    <row r="6851" customFormat="false" ht="15" hidden="false" customHeight="false" outlineLevel="0" collapsed="false">
      <c r="A6851" s="35"/>
      <c r="B6851" s="35"/>
      <c r="G6851" s="0" t="str">
        <f aca="false">IF(A6851="","",IF(AND(A6851&gt;=Debut,A6851&lt;Fin),1,0))</f>
        <v/>
      </c>
      <c r="H6851" s="0" t="str">
        <f aca="false">IF(G6851=1,INT(ROUND((A6851-Debut)*86400,0)/600),"")</f>
        <v/>
      </c>
      <c r="I6851" s="0" t="str">
        <f aca="false">IF(G6851=1,INT(ROUND((A6851-Debut)*86400,0)/3600),"")</f>
        <v/>
      </c>
      <c r="J6851" s="0" t="str">
        <f aca="false">IF(OR(A6851="",B6851=""),"",ROUND((B6851-A6851)*86400,0))</f>
        <v/>
      </c>
      <c r="K6851" s="37" t="str">
        <f aca="false">IF(G6851=1,IF(COUNTIFS($C:$C,C6851,$G:$G,1,$A:$A,"&gt;="&amp;(A6851-FenetreInterm/86400),$A:$A,"&lt;="&amp;A6851)&gt;=NbInterm,1,0),"")</f>
        <v/>
      </c>
      <c r="L6851" s="37" t="str">
        <f aca="false">IF(G6851=1,IF(B6851="",0,IF(J6851&lt;SeuilFugitive,1,0)),"")</f>
        <v/>
      </c>
      <c r="M6851" s="37" t="str">
        <f aca="false">IF(G6851=1,IF(B6851="",IF((Fin-A6851)*24&gt;SeuilFigee,1,0),IF(J6851&gt;SeuilFigee*3600,1,0)),"")</f>
        <v/>
      </c>
      <c r="N6851" s="0" t="str">
        <f aca="false">IF(G6851=1,IF(COUNTIF(H$2:H6851,H6851)=1,COUNTIF($H:$H,H6851),""),"")</f>
        <v/>
      </c>
      <c r="O6851" s="0" t="str">
        <f aca="false">IF(G6851=1,IF(COUNTIF(I$2:I6851,I6851)=1,COUNTIF($I:$I,I6851),""),"")</f>
        <v/>
      </c>
      <c r="P6851" s="38" t="str">
        <f aca="false">IF(G6851=1,IF(COUNTIFS(C$2:C6851,C6851,G$2:G6851,1)=1,COUNTIFS($C:$C,C6851,$G:$G,1)+ROW()/10000000,""),"")</f>
        <v/>
      </c>
      <c r="Q6851" s="0" t="str">
        <f aca="false">IF(K6851=1,IF(COUNTIFS(C$2:C6851,C6851,K$2:K6851,1)=1,1,0),"")</f>
        <v/>
      </c>
      <c r="R6851" s="0" t="str">
        <f aca="false">IF(M6851=1,IF(COUNTIFS(C$2:C6851,C6851,M$2:M6851,1)=1,1,0),"")</f>
        <v/>
      </c>
      <c r="S6851" s="0" t="str">
        <f aca="false">IF(L6851=1,IF(COUNTIFS(C$2:C6851,C6851,L$2:L6851,1)=1,1,0),"")</f>
        <v/>
      </c>
      <c r="T6851" s="38" t="str">
        <f aca="false">IF(N6851="","",N6851+ROW()/10000000)</f>
        <v/>
      </c>
      <c r="U6851" s="0" t="str">
        <f aca="false">IF(G6851=1,IF(B6851="",1,0),"")</f>
        <v/>
      </c>
    </row>
    <row r="6852" customFormat="false" ht="15" hidden="false" customHeight="false" outlineLevel="0" collapsed="false">
      <c r="A6852" s="35"/>
      <c r="B6852" s="35"/>
      <c r="G6852" s="0" t="str">
        <f aca="false">IF(A6852="","",IF(AND(A6852&gt;=Debut,A6852&lt;Fin),1,0))</f>
        <v/>
      </c>
      <c r="H6852" s="0" t="str">
        <f aca="false">IF(G6852=1,INT(ROUND((A6852-Debut)*86400,0)/600),"")</f>
        <v/>
      </c>
      <c r="I6852" s="0" t="str">
        <f aca="false">IF(G6852=1,INT(ROUND((A6852-Debut)*86400,0)/3600),"")</f>
        <v/>
      </c>
      <c r="J6852" s="0" t="str">
        <f aca="false">IF(OR(A6852="",B6852=""),"",ROUND((B6852-A6852)*86400,0))</f>
        <v/>
      </c>
      <c r="K6852" s="37" t="str">
        <f aca="false">IF(G6852=1,IF(COUNTIFS($C:$C,C6852,$G:$G,1,$A:$A,"&gt;="&amp;(A6852-FenetreInterm/86400),$A:$A,"&lt;="&amp;A6852)&gt;=NbInterm,1,0),"")</f>
        <v/>
      </c>
      <c r="L6852" s="37" t="str">
        <f aca="false">IF(G6852=1,IF(B6852="",0,IF(J6852&lt;SeuilFugitive,1,0)),"")</f>
        <v/>
      </c>
      <c r="M6852" s="37" t="str">
        <f aca="false">IF(G6852=1,IF(B6852="",IF((Fin-A6852)*24&gt;SeuilFigee,1,0),IF(J6852&gt;SeuilFigee*3600,1,0)),"")</f>
        <v/>
      </c>
      <c r="N6852" s="0" t="str">
        <f aca="false">IF(G6852=1,IF(COUNTIF(H$2:H6852,H6852)=1,COUNTIF($H:$H,H6852),""),"")</f>
        <v/>
      </c>
      <c r="O6852" s="0" t="str">
        <f aca="false">IF(G6852=1,IF(COUNTIF(I$2:I6852,I6852)=1,COUNTIF($I:$I,I6852),""),"")</f>
        <v/>
      </c>
      <c r="P6852" s="38" t="str">
        <f aca="false">IF(G6852=1,IF(COUNTIFS(C$2:C6852,C6852,G$2:G6852,1)=1,COUNTIFS($C:$C,C6852,$G:$G,1)+ROW()/10000000,""),"")</f>
        <v/>
      </c>
      <c r="Q6852" s="0" t="str">
        <f aca="false">IF(K6852=1,IF(COUNTIFS(C$2:C6852,C6852,K$2:K6852,1)=1,1,0),"")</f>
        <v/>
      </c>
      <c r="R6852" s="0" t="str">
        <f aca="false">IF(M6852=1,IF(COUNTIFS(C$2:C6852,C6852,M$2:M6852,1)=1,1,0),"")</f>
        <v/>
      </c>
      <c r="S6852" s="0" t="str">
        <f aca="false">IF(L6852=1,IF(COUNTIFS(C$2:C6852,C6852,L$2:L6852,1)=1,1,0),"")</f>
        <v/>
      </c>
      <c r="T6852" s="38" t="str">
        <f aca="false">IF(N6852="","",N6852+ROW()/10000000)</f>
        <v/>
      </c>
      <c r="U6852" s="0" t="str">
        <f aca="false">IF(G6852=1,IF(B6852="",1,0),"")</f>
        <v/>
      </c>
    </row>
    <row r="6853" customFormat="false" ht="15" hidden="false" customHeight="false" outlineLevel="0" collapsed="false">
      <c r="A6853" s="35"/>
      <c r="B6853" s="35"/>
      <c r="G6853" s="0" t="str">
        <f aca="false">IF(A6853="","",IF(AND(A6853&gt;=Debut,A6853&lt;Fin),1,0))</f>
        <v/>
      </c>
      <c r="H6853" s="0" t="str">
        <f aca="false">IF(G6853=1,INT(ROUND((A6853-Debut)*86400,0)/600),"")</f>
        <v/>
      </c>
      <c r="I6853" s="0" t="str">
        <f aca="false">IF(G6853=1,INT(ROUND((A6853-Debut)*86400,0)/3600),"")</f>
        <v/>
      </c>
      <c r="J6853" s="0" t="str">
        <f aca="false">IF(OR(A6853="",B6853=""),"",ROUND((B6853-A6853)*86400,0))</f>
        <v/>
      </c>
      <c r="K6853" s="37" t="str">
        <f aca="false">IF(G6853=1,IF(COUNTIFS($C:$C,C6853,$G:$G,1,$A:$A,"&gt;="&amp;(A6853-FenetreInterm/86400),$A:$A,"&lt;="&amp;A6853)&gt;=NbInterm,1,0),"")</f>
        <v/>
      </c>
      <c r="L6853" s="37" t="str">
        <f aca="false">IF(G6853=1,IF(B6853="",0,IF(J6853&lt;SeuilFugitive,1,0)),"")</f>
        <v/>
      </c>
      <c r="M6853" s="37" t="str">
        <f aca="false">IF(G6853=1,IF(B6853="",IF((Fin-A6853)*24&gt;SeuilFigee,1,0),IF(J6853&gt;SeuilFigee*3600,1,0)),"")</f>
        <v/>
      </c>
      <c r="N6853" s="0" t="str">
        <f aca="false">IF(G6853=1,IF(COUNTIF(H$2:H6853,H6853)=1,COUNTIF($H:$H,H6853),""),"")</f>
        <v/>
      </c>
      <c r="O6853" s="0" t="str">
        <f aca="false">IF(G6853=1,IF(COUNTIF(I$2:I6853,I6853)=1,COUNTIF($I:$I,I6853),""),"")</f>
        <v/>
      </c>
      <c r="P6853" s="38" t="str">
        <f aca="false">IF(G6853=1,IF(COUNTIFS(C$2:C6853,C6853,G$2:G6853,1)=1,COUNTIFS($C:$C,C6853,$G:$G,1)+ROW()/10000000,""),"")</f>
        <v/>
      </c>
      <c r="Q6853" s="0" t="str">
        <f aca="false">IF(K6853=1,IF(COUNTIFS(C$2:C6853,C6853,K$2:K6853,1)=1,1,0),"")</f>
        <v/>
      </c>
      <c r="R6853" s="0" t="str">
        <f aca="false">IF(M6853=1,IF(COUNTIFS(C$2:C6853,C6853,M$2:M6853,1)=1,1,0),"")</f>
        <v/>
      </c>
      <c r="S6853" s="0" t="str">
        <f aca="false">IF(L6853=1,IF(COUNTIFS(C$2:C6853,C6853,L$2:L6853,1)=1,1,0),"")</f>
        <v/>
      </c>
      <c r="T6853" s="38" t="str">
        <f aca="false">IF(N6853="","",N6853+ROW()/10000000)</f>
        <v/>
      </c>
      <c r="U6853" s="0" t="str">
        <f aca="false">IF(G6853=1,IF(B6853="",1,0),"")</f>
        <v/>
      </c>
    </row>
    <row r="6854" customFormat="false" ht="15" hidden="false" customHeight="false" outlineLevel="0" collapsed="false">
      <c r="A6854" s="35"/>
      <c r="B6854" s="35"/>
      <c r="G6854" s="0" t="str">
        <f aca="false">IF(A6854="","",IF(AND(A6854&gt;=Debut,A6854&lt;Fin),1,0))</f>
        <v/>
      </c>
      <c r="H6854" s="0" t="str">
        <f aca="false">IF(G6854=1,INT(ROUND((A6854-Debut)*86400,0)/600),"")</f>
        <v/>
      </c>
      <c r="I6854" s="0" t="str">
        <f aca="false">IF(G6854=1,INT(ROUND((A6854-Debut)*86400,0)/3600),"")</f>
        <v/>
      </c>
      <c r="J6854" s="0" t="str">
        <f aca="false">IF(OR(A6854="",B6854=""),"",ROUND((B6854-A6854)*86400,0))</f>
        <v/>
      </c>
      <c r="K6854" s="37" t="str">
        <f aca="false">IF(G6854=1,IF(COUNTIFS($C:$C,C6854,$G:$G,1,$A:$A,"&gt;="&amp;(A6854-FenetreInterm/86400),$A:$A,"&lt;="&amp;A6854)&gt;=NbInterm,1,0),"")</f>
        <v/>
      </c>
      <c r="L6854" s="37" t="str">
        <f aca="false">IF(G6854=1,IF(B6854="",0,IF(J6854&lt;SeuilFugitive,1,0)),"")</f>
        <v/>
      </c>
      <c r="M6854" s="37" t="str">
        <f aca="false">IF(G6854=1,IF(B6854="",IF((Fin-A6854)*24&gt;SeuilFigee,1,0),IF(J6854&gt;SeuilFigee*3600,1,0)),"")</f>
        <v/>
      </c>
      <c r="N6854" s="0" t="str">
        <f aca="false">IF(G6854=1,IF(COUNTIF(H$2:H6854,H6854)=1,COUNTIF($H:$H,H6854),""),"")</f>
        <v/>
      </c>
      <c r="O6854" s="0" t="str">
        <f aca="false">IF(G6854=1,IF(COUNTIF(I$2:I6854,I6854)=1,COUNTIF($I:$I,I6854),""),"")</f>
        <v/>
      </c>
      <c r="P6854" s="38" t="str">
        <f aca="false">IF(G6854=1,IF(COUNTIFS(C$2:C6854,C6854,G$2:G6854,1)=1,COUNTIFS($C:$C,C6854,$G:$G,1)+ROW()/10000000,""),"")</f>
        <v/>
      </c>
      <c r="Q6854" s="0" t="str">
        <f aca="false">IF(K6854=1,IF(COUNTIFS(C$2:C6854,C6854,K$2:K6854,1)=1,1,0),"")</f>
        <v/>
      </c>
      <c r="R6854" s="0" t="str">
        <f aca="false">IF(M6854=1,IF(COUNTIFS(C$2:C6854,C6854,M$2:M6854,1)=1,1,0),"")</f>
        <v/>
      </c>
      <c r="S6854" s="0" t="str">
        <f aca="false">IF(L6854=1,IF(COUNTIFS(C$2:C6854,C6854,L$2:L6854,1)=1,1,0),"")</f>
        <v/>
      </c>
      <c r="T6854" s="38" t="str">
        <f aca="false">IF(N6854="","",N6854+ROW()/10000000)</f>
        <v/>
      </c>
      <c r="U6854" s="0" t="str">
        <f aca="false">IF(G6854=1,IF(B6854="",1,0),"")</f>
        <v/>
      </c>
    </row>
    <row r="6855" customFormat="false" ht="15" hidden="false" customHeight="false" outlineLevel="0" collapsed="false">
      <c r="A6855" s="35"/>
      <c r="B6855" s="35"/>
      <c r="G6855" s="0" t="str">
        <f aca="false">IF(A6855="","",IF(AND(A6855&gt;=Debut,A6855&lt;Fin),1,0))</f>
        <v/>
      </c>
      <c r="H6855" s="0" t="str">
        <f aca="false">IF(G6855=1,INT(ROUND((A6855-Debut)*86400,0)/600),"")</f>
        <v/>
      </c>
      <c r="I6855" s="0" t="str">
        <f aca="false">IF(G6855=1,INT(ROUND((A6855-Debut)*86400,0)/3600),"")</f>
        <v/>
      </c>
      <c r="J6855" s="0" t="str">
        <f aca="false">IF(OR(A6855="",B6855=""),"",ROUND((B6855-A6855)*86400,0))</f>
        <v/>
      </c>
      <c r="K6855" s="37" t="str">
        <f aca="false">IF(G6855=1,IF(COUNTIFS($C:$C,C6855,$G:$G,1,$A:$A,"&gt;="&amp;(A6855-FenetreInterm/86400),$A:$A,"&lt;="&amp;A6855)&gt;=NbInterm,1,0),"")</f>
        <v/>
      </c>
      <c r="L6855" s="37" t="str">
        <f aca="false">IF(G6855=1,IF(B6855="",0,IF(J6855&lt;SeuilFugitive,1,0)),"")</f>
        <v/>
      </c>
      <c r="M6855" s="37" t="str">
        <f aca="false">IF(G6855=1,IF(B6855="",IF((Fin-A6855)*24&gt;SeuilFigee,1,0),IF(J6855&gt;SeuilFigee*3600,1,0)),"")</f>
        <v/>
      </c>
      <c r="N6855" s="0" t="str">
        <f aca="false">IF(G6855=1,IF(COUNTIF(H$2:H6855,H6855)=1,COUNTIF($H:$H,H6855),""),"")</f>
        <v/>
      </c>
      <c r="O6855" s="0" t="str">
        <f aca="false">IF(G6855=1,IF(COUNTIF(I$2:I6855,I6855)=1,COUNTIF($I:$I,I6855),""),"")</f>
        <v/>
      </c>
      <c r="P6855" s="38" t="str">
        <f aca="false">IF(G6855=1,IF(COUNTIFS(C$2:C6855,C6855,G$2:G6855,1)=1,COUNTIFS($C:$C,C6855,$G:$G,1)+ROW()/10000000,""),"")</f>
        <v/>
      </c>
      <c r="Q6855" s="0" t="str">
        <f aca="false">IF(K6855=1,IF(COUNTIFS(C$2:C6855,C6855,K$2:K6855,1)=1,1,0),"")</f>
        <v/>
      </c>
      <c r="R6855" s="0" t="str">
        <f aca="false">IF(M6855=1,IF(COUNTIFS(C$2:C6855,C6855,M$2:M6855,1)=1,1,0),"")</f>
        <v/>
      </c>
      <c r="S6855" s="0" t="str">
        <f aca="false">IF(L6855=1,IF(COUNTIFS(C$2:C6855,C6855,L$2:L6855,1)=1,1,0),"")</f>
        <v/>
      </c>
      <c r="T6855" s="38" t="str">
        <f aca="false">IF(N6855="","",N6855+ROW()/10000000)</f>
        <v/>
      </c>
      <c r="U6855" s="0" t="str">
        <f aca="false">IF(G6855=1,IF(B6855="",1,0),"")</f>
        <v/>
      </c>
    </row>
    <row r="6856" customFormat="false" ht="15" hidden="false" customHeight="false" outlineLevel="0" collapsed="false">
      <c r="A6856" s="35"/>
      <c r="B6856" s="35"/>
      <c r="G6856" s="0" t="str">
        <f aca="false">IF(A6856="","",IF(AND(A6856&gt;=Debut,A6856&lt;Fin),1,0))</f>
        <v/>
      </c>
      <c r="H6856" s="0" t="str">
        <f aca="false">IF(G6856=1,INT(ROUND((A6856-Debut)*86400,0)/600),"")</f>
        <v/>
      </c>
      <c r="I6856" s="0" t="str">
        <f aca="false">IF(G6856=1,INT(ROUND((A6856-Debut)*86400,0)/3600),"")</f>
        <v/>
      </c>
      <c r="J6856" s="0" t="str">
        <f aca="false">IF(OR(A6856="",B6856=""),"",ROUND((B6856-A6856)*86400,0))</f>
        <v/>
      </c>
      <c r="K6856" s="37" t="str">
        <f aca="false">IF(G6856=1,IF(COUNTIFS($C:$C,C6856,$G:$G,1,$A:$A,"&gt;="&amp;(A6856-FenetreInterm/86400),$A:$A,"&lt;="&amp;A6856)&gt;=NbInterm,1,0),"")</f>
        <v/>
      </c>
      <c r="L6856" s="37" t="str">
        <f aca="false">IF(G6856=1,IF(B6856="",0,IF(J6856&lt;SeuilFugitive,1,0)),"")</f>
        <v/>
      </c>
      <c r="M6856" s="37" t="str">
        <f aca="false">IF(G6856=1,IF(B6856="",IF((Fin-A6856)*24&gt;SeuilFigee,1,0),IF(J6856&gt;SeuilFigee*3600,1,0)),"")</f>
        <v/>
      </c>
      <c r="N6856" s="0" t="str">
        <f aca="false">IF(G6856=1,IF(COUNTIF(H$2:H6856,H6856)=1,COUNTIF($H:$H,H6856),""),"")</f>
        <v/>
      </c>
      <c r="O6856" s="0" t="str">
        <f aca="false">IF(G6856=1,IF(COUNTIF(I$2:I6856,I6856)=1,COUNTIF($I:$I,I6856),""),"")</f>
        <v/>
      </c>
      <c r="P6856" s="38" t="str">
        <f aca="false">IF(G6856=1,IF(COUNTIFS(C$2:C6856,C6856,G$2:G6856,1)=1,COUNTIFS($C:$C,C6856,$G:$G,1)+ROW()/10000000,""),"")</f>
        <v/>
      </c>
      <c r="Q6856" s="0" t="str">
        <f aca="false">IF(K6856=1,IF(COUNTIFS(C$2:C6856,C6856,K$2:K6856,1)=1,1,0),"")</f>
        <v/>
      </c>
      <c r="R6856" s="0" t="str">
        <f aca="false">IF(M6856=1,IF(COUNTIFS(C$2:C6856,C6856,M$2:M6856,1)=1,1,0),"")</f>
        <v/>
      </c>
      <c r="S6856" s="0" t="str">
        <f aca="false">IF(L6856=1,IF(COUNTIFS(C$2:C6856,C6856,L$2:L6856,1)=1,1,0),"")</f>
        <v/>
      </c>
      <c r="T6856" s="38" t="str">
        <f aca="false">IF(N6856="","",N6856+ROW()/10000000)</f>
        <v/>
      </c>
      <c r="U6856" s="0" t="str">
        <f aca="false">IF(G6856=1,IF(B6856="",1,0),"")</f>
        <v/>
      </c>
    </row>
    <row r="6857" customFormat="false" ht="15" hidden="false" customHeight="false" outlineLevel="0" collapsed="false">
      <c r="A6857" s="35"/>
      <c r="B6857" s="35"/>
      <c r="G6857" s="0" t="str">
        <f aca="false">IF(A6857="","",IF(AND(A6857&gt;=Debut,A6857&lt;Fin),1,0))</f>
        <v/>
      </c>
      <c r="H6857" s="0" t="str">
        <f aca="false">IF(G6857=1,INT(ROUND((A6857-Debut)*86400,0)/600),"")</f>
        <v/>
      </c>
      <c r="I6857" s="0" t="str">
        <f aca="false">IF(G6857=1,INT(ROUND((A6857-Debut)*86400,0)/3600),"")</f>
        <v/>
      </c>
      <c r="J6857" s="0" t="str">
        <f aca="false">IF(OR(A6857="",B6857=""),"",ROUND((B6857-A6857)*86400,0))</f>
        <v/>
      </c>
      <c r="K6857" s="37" t="str">
        <f aca="false">IF(G6857=1,IF(COUNTIFS($C:$C,C6857,$G:$G,1,$A:$A,"&gt;="&amp;(A6857-FenetreInterm/86400),$A:$A,"&lt;="&amp;A6857)&gt;=NbInterm,1,0),"")</f>
        <v/>
      </c>
      <c r="L6857" s="37" t="str">
        <f aca="false">IF(G6857=1,IF(B6857="",0,IF(J6857&lt;SeuilFugitive,1,0)),"")</f>
        <v/>
      </c>
      <c r="M6857" s="37" t="str">
        <f aca="false">IF(G6857=1,IF(B6857="",IF((Fin-A6857)*24&gt;SeuilFigee,1,0),IF(J6857&gt;SeuilFigee*3600,1,0)),"")</f>
        <v/>
      </c>
      <c r="N6857" s="0" t="str">
        <f aca="false">IF(G6857=1,IF(COUNTIF(H$2:H6857,H6857)=1,COUNTIF($H:$H,H6857),""),"")</f>
        <v/>
      </c>
      <c r="O6857" s="0" t="str">
        <f aca="false">IF(G6857=1,IF(COUNTIF(I$2:I6857,I6857)=1,COUNTIF($I:$I,I6857),""),"")</f>
        <v/>
      </c>
      <c r="P6857" s="38" t="str">
        <f aca="false">IF(G6857=1,IF(COUNTIFS(C$2:C6857,C6857,G$2:G6857,1)=1,COUNTIFS($C:$C,C6857,$G:$G,1)+ROW()/10000000,""),"")</f>
        <v/>
      </c>
      <c r="Q6857" s="0" t="str">
        <f aca="false">IF(K6857=1,IF(COUNTIFS(C$2:C6857,C6857,K$2:K6857,1)=1,1,0),"")</f>
        <v/>
      </c>
      <c r="R6857" s="0" t="str">
        <f aca="false">IF(M6857=1,IF(COUNTIFS(C$2:C6857,C6857,M$2:M6857,1)=1,1,0),"")</f>
        <v/>
      </c>
      <c r="S6857" s="0" t="str">
        <f aca="false">IF(L6857=1,IF(COUNTIFS(C$2:C6857,C6857,L$2:L6857,1)=1,1,0),"")</f>
        <v/>
      </c>
      <c r="T6857" s="38" t="str">
        <f aca="false">IF(N6857="","",N6857+ROW()/10000000)</f>
        <v/>
      </c>
      <c r="U6857" s="0" t="str">
        <f aca="false">IF(G6857=1,IF(B6857="",1,0),"")</f>
        <v/>
      </c>
    </row>
    <row r="6858" customFormat="false" ht="15" hidden="false" customHeight="false" outlineLevel="0" collapsed="false">
      <c r="A6858" s="35"/>
      <c r="B6858" s="35"/>
      <c r="G6858" s="0" t="str">
        <f aca="false">IF(A6858="","",IF(AND(A6858&gt;=Debut,A6858&lt;Fin),1,0))</f>
        <v/>
      </c>
      <c r="H6858" s="0" t="str">
        <f aca="false">IF(G6858=1,INT(ROUND((A6858-Debut)*86400,0)/600),"")</f>
        <v/>
      </c>
      <c r="I6858" s="0" t="str">
        <f aca="false">IF(G6858=1,INT(ROUND((A6858-Debut)*86400,0)/3600),"")</f>
        <v/>
      </c>
      <c r="J6858" s="0" t="str">
        <f aca="false">IF(OR(A6858="",B6858=""),"",ROUND((B6858-A6858)*86400,0))</f>
        <v/>
      </c>
      <c r="K6858" s="37" t="str">
        <f aca="false">IF(G6858=1,IF(COUNTIFS($C:$C,C6858,$G:$G,1,$A:$A,"&gt;="&amp;(A6858-FenetreInterm/86400),$A:$A,"&lt;="&amp;A6858)&gt;=NbInterm,1,0),"")</f>
        <v/>
      </c>
      <c r="L6858" s="37" t="str">
        <f aca="false">IF(G6858=1,IF(B6858="",0,IF(J6858&lt;SeuilFugitive,1,0)),"")</f>
        <v/>
      </c>
      <c r="M6858" s="37" t="str">
        <f aca="false">IF(G6858=1,IF(B6858="",IF((Fin-A6858)*24&gt;SeuilFigee,1,0),IF(J6858&gt;SeuilFigee*3600,1,0)),"")</f>
        <v/>
      </c>
      <c r="N6858" s="0" t="str">
        <f aca="false">IF(G6858=1,IF(COUNTIF(H$2:H6858,H6858)=1,COUNTIF($H:$H,H6858),""),"")</f>
        <v/>
      </c>
      <c r="O6858" s="0" t="str">
        <f aca="false">IF(G6858=1,IF(COUNTIF(I$2:I6858,I6858)=1,COUNTIF($I:$I,I6858),""),"")</f>
        <v/>
      </c>
      <c r="P6858" s="38" t="str">
        <f aca="false">IF(G6858=1,IF(COUNTIFS(C$2:C6858,C6858,G$2:G6858,1)=1,COUNTIFS($C:$C,C6858,$G:$G,1)+ROW()/10000000,""),"")</f>
        <v/>
      </c>
      <c r="Q6858" s="0" t="str">
        <f aca="false">IF(K6858=1,IF(COUNTIFS(C$2:C6858,C6858,K$2:K6858,1)=1,1,0),"")</f>
        <v/>
      </c>
      <c r="R6858" s="0" t="str">
        <f aca="false">IF(M6858=1,IF(COUNTIFS(C$2:C6858,C6858,M$2:M6858,1)=1,1,0),"")</f>
        <v/>
      </c>
      <c r="S6858" s="0" t="str">
        <f aca="false">IF(L6858=1,IF(COUNTIFS(C$2:C6858,C6858,L$2:L6858,1)=1,1,0),"")</f>
        <v/>
      </c>
      <c r="T6858" s="38" t="str">
        <f aca="false">IF(N6858="","",N6858+ROW()/10000000)</f>
        <v/>
      </c>
      <c r="U6858" s="0" t="str">
        <f aca="false">IF(G6858=1,IF(B6858="",1,0),"")</f>
        <v/>
      </c>
    </row>
    <row r="6859" customFormat="false" ht="15" hidden="false" customHeight="false" outlineLevel="0" collapsed="false">
      <c r="A6859" s="35"/>
      <c r="B6859" s="35"/>
      <c r="G6859" s="0" t="str">
        <f aca="false">IF(A6859="","",IF(AND(A6859&gt;=Debut,A6859&lt;Fin),1,0))</f>
        <v/>
      </c>
      <c r="H6859" s="0" t="str">
        <f aca="false">IF(G6859=1,INT(ROUND((A6859-Debut)*86400,0)/600),"")</f>
        <v/>
      </c>
      <c r="I6859" s="0" t="str">
        <f aca="false">IF(G6859=1,INT(ROUND((A6859-Debut)*86400,0)/3600),"")</f>
        <v/>
      </c>
      <c r="J6859" s="0" t="str">
        <f aca="false">IF(OR(A6859="",B6859=""),"",ROUND((B6859-A6859)*86400,0))</f>
        <v/>
      </c>
      <c r="K6859" s="37" t="str">
        <f aca="false">IF(G6859=1,IF(COUNTIFS($C:$C,C6859,$G:$G,1,$A:$A,"&gt;="&amp;(A6859-FenetreInterm/86400),$A:$A,"&lt;="&amp;A6859)&gt;=NbInterm,1,0),"")</f>
        <v/>
      </c>
      <c r="L6859" s="37" t="str">
        <f aca="false">IF(G6859=1,IF(B6859="",0,IF(J6859&lt;SeuilFugitive,1,0)),"")</f>
        <v/>
      </c>
      <c r="M6859" s="37" t="str">
        <f aca="false">IF(G6859=1,IF(B6859="",IF((Fin-A6859)*24&gt;SeuilFigee,1,0),IF(J6859&gt;SeuilFigee*3600,1,0)),"")</f>
        <v/>
      </c>
      <c r="N6859" s="0" t="str">
        <f aca="false">IF(G6859=1,IF(COUNTIF(H$2:H6859,H6859)=1,COUNTIF($H:$H,H6859),""),"")</f>
        <v/>
      </c>
      <c r="O6859" s="0" t="str">
        <f aca="false">IF(G6859=1,IF(COUNTIF(I$2:I6859,I6859)=1,COUNTIF($I:$I,I6859),""),"")</f>
        <v/>
      </c>
      <c r="P6859" s="38" t="str">
        <f aca="false">IF(G6859=1,IF(COUNTIFS(C$2:C6859,C6859,G$2:G6859,1)=1,COUNTIFS($C:$C,C6859,$G:$G,1)+ROW()/10000000,""),"")</f>
        <v/>
      </c>
      <c r="Q6859" s="0" t="str">
        <f aca="false">IF(K6859=1,IF(COUNTIFS(C$2:C6859,C6859,K$2:K6859,1)=1,1,0),"")</f>
        <v/>
      </c>
      <c r="R6859" s="0" t="str">
        <f aca="false">IF(M6859=1,IF(COUNTIFS(C$2:C6859,C6859,M$2:M6859,1)=1,1,0),"")</f>
        <v/>
      </c>
      <c r="S6859" s="0" t="str">
        <f aca="false">IF(L6859=1,IF(COUNTIFS(C$2:C6859,C6859,L$2:L6859,1)=1,1,0),"")</f>
        <v/>
      </c>
      <c r="T6859" s="38" t="str">
        <f aca="false">IF(N6859="","",N6859+ROW()/10000000)</f>
        <v/>
      </c>
      <c r="U6859" s="0" t="str">
        <f aca="false">IF(G6859=1,IF(B6859="",1,0),"")</f>
        <v/>
      </c>
    </row>
    <row r="6860" customFormat="false" ht="15" hidden="false" customHeight="false" outlineLevel="0" collapsed="false">
      <c r="A6860" s="35"/>
      <c r="B6860" s="35"/>
      <c r="G6860" s="0" t="str">
        <f aca="false">IF(A6860="","",IF(AND(A6860&gt;=Debut,A6860&lt;Fin),1,0))</f>
        <v/>
      </c>
      <c r="H6860" s="0" t="str">
        <f aca="false">IF(G6860=1,INT(ROUND((A6860-Debut)*86400,0)/600),"")</f>
        <v/>
      </c>
      <c r="I6860" s="0" t="str">
        <f aca="false">IF(G6860=1,INT(ROUND((A6860-Debut)*86400,0)/3600),"")</f>
        <v/>
      </c>
      <c r="J6860" s="0" t="str">
        <f aca="false">IF(OR(A6860="",B6860=""),"",ROUND((B6860-A6860)*86400,0))</f>
        <v/>
      </c>
      <c r="K6860" s="37" t="str">
        <f aca="false">IF(G6860=1,IF(COUNTIFS($C:$C,C6860,$G:$G,1,$A:$A,"&gt;="&amp;(A6860-FenetreInterm/86400),$A:$A,"&lt;="&amp;A6860)&gt;=NbInterm,1,0),"")</f>
        <v/>
      </c>
      <c r="L6860" s="37" t="str">
        <f aca="false">IF(G6860=1,IF(B6860="",0,IF(J6860&lt;SeuilFugitive,1,0)),"")</f>
        <v/>
      </c>
      <c r="M6860" s="37" t="str">
        <f aca="false">IF(G6860=1,IF(B6860="",IF((Fin-A6860)*24&gt;SeuilFigee,1,0),IF(J6860&gt;SeuilFigee*3600,1,0)),"")</f>
        <v/>
      </c>
      <c r="N6860" s="0" t="str">
        <f aca="false">IF(G6860=1,IF(COUNTIF(H$2:H6860,H6860)=1,COUNTIF($H:$H,H6860),""),"")</f>
        <v/>
      </c>
      <c r="O6860" s="0" t="str">
        <f aca="false">IF(G6860=1,IF(COUNTIF(I$2:I6860,I6860)=1,COUNTIF($I:$I,I6860),""),"")</f>
        <v/>
      </c>
      <c r="P6860" s="38" t="str">
        <f aca="false">IF(G6860=1,IF(COUNTIFS(C$2:C6860,C6860,G$2:G6860,1)=1,COUNTIFS($C:$C,C6860,$G:$G,1)+ROW()/10000000,""),"")</f>
        <v/>
      </c>
      <c r="Q6860" s="0" t="str">
        <f aca="false">IF(K6860=1,IF(COUNTIFS(C$2:C6860,C6860,K$2:K6860,1)=1,1,0),"")</f>
        <v/>
      </c>
      <c r="R6860" s="0" t="str">
        <f aca="false">IF(M6860=1,IF(COUNTIFS(C$2:C6860,C6860,M$2:M6860,1)=1,1,0),"")</f>
        <v/>
      </c>
      <c r="S6860" s="0" t="str">
        <f aca="false">IF(L6860=1,IF(COUNTIFS(C$2:C6860,C6860,L$2:L6860,1)=1,1,0),"")</f>
        <v/>
      </c>
      <c r="T6860" s="38" t="str">
        <f aca="false">IF(N6860="","",N6860+ROW()/10000000)</f>
        <v/>
      </c>
      <c r="U6860" s="0" t="str">
        <f aca="false">IF(G6860=1,IF(B6860="",1,0),"")</f>
        <v/>
      </c>
    </row>
    <row r="6861" customFormat="false" ht="15" hidden="false" customHeight="false" outlineLevel="0" collapsed="false">
      <c r="A6861" s="35"/>
      <c r="B6861" s="35"/>
      <c r="G6861" s="0" t="str">
        <f aca="false">IF(A6861="","",IF(AND(A6861&gt;=Debut,A6861&lt;Fin),1,0))</f>
        <v/>
      </c>
      <c r="H6861" s="0" t="str">
        <f aca="false">IF(G6861=1,INT(ROUND((A6861-Debut)*86400,0)/600),"")</f>
        <v/>
      </c>
      <c r="I6861" s="0" t="str">
        <f aca="false">IF(G6861=1,INT(ROUND((A6861-Debut)*86400,0)/3600),"")</f>
        <v/>
      </c>
      <c r="J6861" s="0" t="str">
        <f aca="false">IF(OR(A6861="",B6861=""),"",ROUND((B6861-A6861)*86400,0))</f>
        <v/>
      </c>
      <c r="K6861" s="37" t="str">
        <f aca="false">IF(G6861=1,IF(COUNTIFS($C:$C,C6861,$G:$G,1,$A:$A,"&gt;="&amp;(A6861-FenetreInterm/86400),$A:$A,"&lt;="&amp;A6861)&gt;=NbInterm,1,0),"")</f>
        <v/>
      </c>
      <c r="L6861" s="37" t="str">
        <f aca="false">IF(G6861=1,IF(B6861="",0,IF(J6861&lt;SeuilFugitive,1,0)),"")</f>
        <v/>
      </c>
      <c r="M6861" s="37" t="str">
        <f aca="false">IF(G6861=1,IF(B6861="",IF((Fin-A6861)*24&gt;SeuilFigee,1,0),IF(J6861&gt;SeuilFigee*3600,1,0)),"")</f>
        <v/>
      </c>
      <c r="N6861" s="0" t="str">
        <f aca="false">IF(G6861=1,IF(COUNTIF(H$2:H6861,H6861)=1,COUNTIF($H:$H,H6861),""),"")</f>
        <v/>
      </c>
      <c r="O6861" s="0" t="str">
        <f aca="false">IF(G6861=1,IF(COUNTIF(I$2:I6861,I6861)=1,COUNTIF($I:$I,I6861),""),"")</f>
        <v/>
      </c>
      <c r="P6861" s="38" t="str">
        <f aca="false">IF(G6861=1,IF(COUNTIFS(C$2:C6861,C6861,G$2:G6861,1)=1,COUNTIFS($C:$C,C6861,$G:$G,1)+ROW()/10000000,""),"")</f>
        <v/>
      </c>
      <c r="Q6861" s="0" t="str">
        <f aca="false">IF(K6861=1,IF(COUNTIFS(C$2:C6861,C6861,K$2:K6861,1)=1,1,0),"")</f>
        <v/>
      </c>
      <c r="R6861" s="0" t="str">
        <f aca="false">IF(M6861=1,IF(COUNTIFS(C$2:C6861,C6861,M$2:M6861,1)=1,1,0),"")</f>
        <v/>
      </c>
      <c r="S6861" s="0" t="str">
        <f aca="false">IF(L6861=1,IF(COUNTIFS(C$2:C6861,C6861,L$2:L6861,1)=1,1,0),"")</f>
        <v/>
      </c>
      <c r="T6861" s="38" t="str">
        <f aca="false">IF(N6861="","",N6861+ROW()/10000000)</f>
        <v/>
      </c>
      <c r="U6861" s="0" t="str">
        <f aca="false">IF(G6861=1,IF(B6861="",1,0),"")</f>
        <v/>
      </c>
    </row>
    <row r="6862" customFormat="false" ht="15" hidden="false" customHeight="false" outlineLevel="0" collapsed="false">
      <c r="A6862" s="35"/>
      <c r="B6862" s="35"/>
      <c r="G6862" s="0" t="str">
        <f aca="false">IF(A6862="","",IF(AND(A6862&gt;=Debut,A6862&lt;Fin),1,0))</f>
        <v/>
      </c>
      <c r="H6862" s="0" t="str">
        <f aca="false">IF(G6862=1,INT(ROUND((A6862-Debut)*86400,0)/600),"")</f>
        <v/>
      </c>
      <c r="I6862" s="0" t="str">
        <f aca="false">IF(G6862=1,INT(ROUND((A6862-Debut)*86400,0)/3600),"")</f>
        <v/>
      </c>
      <c r="J6862" s="0" t="str">
        <f aca="false">IF(OR(A6862="",B6862=""),"",ROUND((B6862-A6862)*86400,0))</f>
        <v/>
      </c>
      <c r="K6862" s="37" t="str">
        <f aca="false">IF(G6862=1,IF(COUNTIFS($C:$C,C6862,$G:$G,1,$A:$A,"&gt;="&amp;(A6862-FenetreInterm/86400),$A:$A,"&lt;="&amp;A6862)&gt;=NbInterm,1,0),"")</f>
        <v/>
      </c>
      <c r="L6862" s="37" t="str">
        <f aca="false">IF(G6862=1,IF(B6862="",0,IF(J6862&lt;SeuilFugitive,1,0)),"")</f>
        <v/>
      </c>
      <c r="M6862" s="37" t="str">
        <f aca="false">IF(G6862=1,IF(B6862="",IF((Fin-A6862)*24&gt;SeuilFigee,1,0),IF(J6862&gt;SeuilFigee*3600,1,0)),"")</f>
        <v/>
      </c>
      <c r="N6862" s="0" t="str">
        <f aca="false">IF(G6862=1,IF(COUNTIF(H$2:H6862,H6862)=1,COUNTIF($H:$H,H6862),""),"")</f>
        <v/>
      </c>
      <c r="O6862" s="0" t="str">
        <f aca="false">IF(G6862=1,IF(COUNTIF(I$2:I6862,I6862)=1,COUNTIF($I:$I,I6862),""),"")</f>
        <v/>
      </c>
      <c r="P6862" s="38" t="str">
        <f aca="false">IF(G6862=1,IF(COUNTIFS(C$2:C6862,C6862,G$2:G6862,1)=1,COUNTIFS($C:$C,C6862,$G:$G,1)+ROW()/10000000,""),"")</f>
        <v/>
      </c>
      <c r="Q6862" s="0" t="str">
        <f aca="false">IF(K6862=1,IF(COUNTIFS(C$2:C6862,C6862,K$2:K6862,1)=1,1,0),"")</f>
        <v/>
      </c>
      <c r="R6862" s="0" t="str">
        <f aca="false">IF(M6862=1,IF(COUNTIFS(C$2:C6862,C6862,M$2:M6862,1)=1,1,0),"")</f>
        <v/>
      </c>
      <c r="S6862" s="0" t="str">
        <f aca="false">IF(L6862=1,IF(COUNTIFS(C$2:C6862,C6862,L$2:L6862,1)=1,1,0),"")</f>
        <v/>
      </c>
      <c r="T6862" s="38" t="str">
        <f aca="false">IF(N6862="","",N6862+ROW()/10000000)</f>
        <v/>
      </c>
      <c r="U6862" s="0" t="str">
        <f aca="false">IF(G6862=1,IF(B6862="",1,0),"")</f>
        <v/>
      </c>
    </row>
    <row r="6863" customFormat="false" ht="15" hidden="false" customHeight="false" outlineLevel="0" collapsed="false">
      <c r="A6863" s="35"/>
      <c r="B6863" s="35"/>
      <c r="G6863" s="0" t="str">
        <f aca="false">IF(A6863="","",IF(AND(A6863&gt;=Debut,A6863&lt;Fin),1,0))</f>
        <v/>
      </c>
      <c r="H6863" s="0" t="str">
        <f aca="false">IF(G6863=1,INT(ROUND((A6863-Debut)*86400,0)/600),"")</f>
        <v/>
      </c>
      <c r="I6863" s="0" t="str">
        <f aca="false">IF(G6863=1,INT(ROUND((A6863-Debut)*86400,0)/3600),"")</f>
        <v/>
      </c>
      <c r="J6863" s="0" t="str">
        <f aca="false">IF(OR(A6863="",B6863=""),"",ROUND((B6863-A6863)*86400,0))</f>
        <v/>
      </c>
      <c r="K6863" s="37" t="str">
        <f aca="false">IF(G6863=1,IF(COUNTIFS($C:$C,C6863,$G:$G,1,$A:$A,"&gt;="&amp;(A6863-FenetreInterm/86400),$A:$A,"&lt;="&amp;A6863)&gt;=NbInterm,1,0),"")</f>
        <v/>
      </c>
      <c r="L6863" s="37" t="str">
        <f aca="false">IF(G6863=1,IF(B6863="",0,IF(J6863&lt;SeuilFugitive,1,0)),"")</f>
        <v/>
      </c>
      <c r="M6863" s="37" t="str">
        <f aca="false">IF(G6863=1,IF(B6863="",IF((Fin-A6863)*24&gt;SeuilFigee,1,0),IF(J6863&gt;SeuilFigee*3600,1,0)),"")</f>
        <v/>
      </c>
      <c r="N6863" s="0" t="str">
        <f aca="false">IF(G6863=1,IF(COUNTIF(H$2:H6863,H6863)=1,COUNTIF($H:$H,H6863),""),"")</f>
        <v/>
      </c>
      <c r="O6863" s="0" t="str">
        <f aca="false">IF(G6863=1,IF(COUNTIF(I$2:I6863,I6863)=1,COUNTIF($I:$I,I6863),""),"")</f>
        <v/>
      </c>
      <c r="P6863" s="38" t="str">
        <f aca="false">IF(G6863=1,IF(COUNTIFS(C$2:C6863,C6863,G$2:G6863,1)=1,COUNTIFS($C:$C,C6863,$G:$G,1)+ROW()/10000000,""),"")</f>
        <v/>
      </c>
      <c r="Q6863" s="0" t="str">
        <f aca="false">IF(K6863=1,IF(COUNTIFS(C$2:C6863,C6863,K$2:K6863,1)=1,1,0),"")</f>
        <v/>
      </c>
      <c r="R6863" s="0" t="str">
        <f aca="false">IF(M6863=1,IF(COUNTIFS(C$2:C6863,C6863,M$2:M6863,1)=1,1,0),"")</f>
        <v/>
      </c>
      <c r="S6863" s="0" t="str">
        <f aca="false">IF(L6863=1,IF(COUNTIFS(C$2:C6863,C6863,L$2:L6863,1)=1,1,0),"")</f>
        <v/>
      </c>
      <c r="T6863" s="38" t="str">
        <f aca="false">IF(N6863="","",N6863+ROW()/10000000)</f>
        <v/>
      </c>
      <c r="U6863" s="0" t="str">
        <f aca="false">IF(G6863=1,IF(B6863="",1,0),"")</f>
        <v/>
      </c>
    </row>
    <row r="6864" customFormat="false" ht="15" hidden="false" customHeight="false" outlineLevel="0" collapsed="false">
      <c r="A6864" s="35"/>
      <c r="B6864" s="35"/>
      <c r="G6864" s="0" t="str">
        <f aca="false">IF(A6864="","",IF(AND(A6864&gt;=Debut,A6864&lt;Fin),1,0))</f>
        <v/>
      </c>
      <c r="H6864" s="0" t="str">
        <f aca="false">IF(G6864=1,INT(ROUND((A6864-Debut)*86400,0)/600),"")</f>
        <v/>
      </c>
      <c r="I6864" s="0" t="str">
        <f aca="false">IF(G6864=1,INT(ROUND((A6864-Debut)*86400,0)/3600),"")</f>
        <v/>
      </c>
      <c r="J6864" s="0" t="str">
        <f aca="false">IF(OR(A6864="",B6864=""),"",ROUND((B6864-A6864)*86400,0))</f>
        <v/>
      </c>
      <c r="K6864" s="37" t="str">
        <f aca="false">IF(G6864=1,IF(COUNTIFS($C:$C,C6864,$G:$G,1,$A:$A,"&gt;="&amp;(A6864-FenetreInterm/86400),$A:$A,"&lt;="&amp;A6864)&gt;=NbInterm,1,0),"")</f>
        <v/>
      </c>
      <c r="L6864" s="37" t="str">
        <f aca="false">IF(G6864=1,IF(B6864="",0,IF(J6864&lt;SeuilFugitive,1,0)),"")</f>
        <v/>
      </c>
      <c r="M6864" s="37" t="str">
        <f aca="false">IF(G6864=1,IF(B6864="",IF((Fin-A6864)*24&gt;SeuilFigee,1,0),IF(J6864&gt;SeuilFigee*3600,1,0)),"")</f>
        <v/>
      </c>
      <c r="N6864" s="0" t="str">
        <f aca="false">IF(G6864=1,IF(COUNTIF(H$2:H6864,H6864)=1,COUNTIF($H:$H,H6864),""),"")</f>
        <v/>
      </c>
      <c r="O6864" s="0" t="str">
        <f aca="false">IF(G6864=1,IF(COUNTIF(I$2:I6864,I6864)=1,COUNTIF($I:$I,I6864),""),"")</f>
        <v/>
      </c>
      <c r="P6864" s="38" t="str">
        <f aca="false">IF(G6864=1,IF(COUNTIFS(C$2:C6864,C6864,G$2:G6864,1)=1,COUNTIFS($C:$C,C6864,$G:$G,1)+ROW()/10000000,""),"")</f>
        <v/>
      </c>
      <c r="Q6864" s="0" t="str">
        <f aca="false">IF(K6864=1,IF(COUNTIFS(C$2:C6864,C6864,K$2:K6864,1)=1,1,0),"")</f>
        <v/>
      </c>
      <c r="R6864" s="0" t="str">
        <f aca="false">IF(M6864=1,IF(COUNTIFS(C$2:C6864,C6864,M$2:M6864,1)=1,1,0),"")</f>
        <v/>
      </c>
      <c r="S6864" s="0" t="str">
        <f aca="false">IF(L6864=1,IF(COUNTIFS(C$2:C6864,C6864,L$2:L6864,1)=1,1,0),"")</f>
        <v/>
      </c>
      <c r="T6864" s="38" t="str">
        <f aca="false">IF(N6864="","",N6864+ROW()/10000000)</f>
        <v/>
      </c>
      <c r="U6864" s="0" t="str">
        <f aca="false">IF(G6864=1,IF(B6864="",1,0),"")</f>
        <v/>
      </c>
    </row>
    <row r="6865" customFormat="false" ht="15" hidden="false" customHeight="false" outlineLevel="0" collapsed="false">
      <c r="A6865" s="35"/>
      <c r="B6865" s="35"/>
      <c r="G6865" s="0" t="str">
        <f aca="false">IF(A6865="","",IF(AND(A6865&gt;=Debut,A6865&lt;Fin),1,0))</f>
        <v/>
      </c>
      <c r="H6865" s="0" t="str">
        <f aca="false">IF(G6865=1,INT(ROUND((A6865-Debut)*86400,0)/600),"")</f>
        <v/>
      </c>
      <c r="I6865" s="0" t="str">
        <f aca="false">IF(G6865=1,INT(ROUND((A6865-Debut)*86400,0)/3600),"")</f>
        <v/>
      </c>
      <c r="J6865" s="0" t="str">
        <f aca="false">IF(OR(A6865="",B6865=""),"",ROUND((B6865-A6865)*86400,0))</f>
        <v/>
      </c>
      <c r="K6865" s="37" t="str">
        <f aca="false">IF(G6865=1,IF(COUNTIFS($C:$C,C6865,$G:$G,1,$A:$A,"&gt;="&amp;(A6865-FenetreInterm/86400),$A:$A,"&lt;="&amp;A6865)&gt;=NbInterm,1,0),"")</f>
        <v/>
      </c>
      <c r="L6865" s="37" t="str">
        <f aca="false">IF(G6865=1,IF(B6865="",0,IF(J6865&lt;SeuilFugitive,1,0)),"")</f>
        <v/>
      </c>
      <c r="M6865" s="37" t="str">
        <f aca="false">IF(G6865=1,IF(B6865="",IF((Fin-A6865)*24&gt;SeuilFigee,1,0),IF(J6865&gt;SeuilFigee*3600,1,0)),"")</f>
        <v/>
      </c>
      <c r="N6865" s="0" t="str">
        <f aca="false">IF(G6865=1,IF(COUNTIF(H$2:H6865,H6865)=1,COUNTIF($H:$H,H6865),""),"")</f>
        <v/>
      </c>
      <c r="O6865" s="0" t="str">
        <f aca="false">IF(G6865=1,IF(COUNTIF(I$2:I6865,I6865)=1,COUNTIF($I:$I,I6865),""),"")</f>
        <v/>
      </c>
      <c r="P6865" s="38" t="str">
        <f aca="false">IF(G6865=1,IF(COUNTIFS(C$2:C6865,C6865,G$2:G6865,1)=1,COUNTIFS($C:$C,C6865,$G:$G,1)+ROW()/10000000,""),"")</f>
        <v/>
      </c>
      <c r="Q6865" s="0" t="str">
        <f aca="false">IF(K6865=1,IF(COUNTIFS(C$2:C6865,C6865,K$2:K6865,1)=1,1,0),"")</f>
        <v/>
      </c>
      <c r="R6865" s="0" t="str">
        <f aca="false">IF(M6865=1,IF(COUNTIFS(C$2:C6865,C6865,M$2:M6865,1)=1,1,0),"")</f>
        <v/>
      </c>
      <c r="S6865" s="0" t="str">
        <f aca="false">IF(L6865=1,IF(COUNTIFS(C$2:C6865,C6865,L$2:L6865,1)=1,1,0),"")</f>
        <v/>
      </c>
      <c r="T6865" s="38" t="str">
        <f aca="false">IF(N6865="","",N6865+ROW()/10000000)</f>
        <v/>
      </c>
      <c r="U6865" s="0" t="str">
        <f aca="false">IF(G6865=1,IF(B6865="",1,0),"")</f>
        <v/>
      </c>
    </row>
    <row r="6866" customFormat="false" ht="15" hidden="false" customHeight="false" outlineLevel="0" collapsed="false">
      <c r="A6866" s="35"/>
      <c r="B6866" s="35"/>
      <c r="G6866" s="0" t="str">
        <f aca="false">IF(A6866="","",IF(AND(A6866&gt;=Debut,A6866&lt;Fin),1,0))</f>
        <v/>
      </c>
      <c r="H6866" s="0" t="str">
        <f aca="false">IF(G6866=1,INT(ROUND((A6866-Debut)*86400,0)/600),"")</f>
        <v/>
      </c>
      <c r="I6866" s="0" t="str">
        <f aca="false">IF(G6866=1,INT(ROUND((A6866-Debut)*86400,0)/3600),"")</f>
        <v/>
      </c>
      <c r="J6866" s="0" t="str">
        <f aca="false">IF(OR(A6866="",B6866=""),"",ROUND((B6866-A6866)*86400,0))</f>
        <v/>
      </c>
      <c r="K6866" s="37" t="str">
        <f aca="false">IF(G6866=1,IF(COUNTIFS($C:$C,C6866,$G:$G,1,$A:$A,"&gt;="&amp;(A6866-FenetreInterm/86400),$A:$A,"&lt;="&amp;A6866)&gt;=NbInterm,1,0),"")</f>
        <v/>
      </c>
      <c r="L6866" s="37" t="str">
        <f aca="false">IF(G6866=1,IF(B6866="",0,IF(J6866&lt;SeuilFugitive,1,0)),"")</f>
        <v/>
      </c>
      <c r="M6866" s="37" t="str">
        <f aca="false">IF(G6866=1,IF(B6866="",IF((Fin-A6866)*24&gt;SeuilFigee,1,0),IF(J6866&gt;SeuilFigee*3600,1,0)),"")</f>
        <v/>
      </c>
      <c r="N6866" s="0" t="str">
        <f aca="false">IF(G6866=1,IF(COUNTIF(H$2:H6866,H6866)=1,COUNTIF($H:$H,H6866),""),"")</f>
        <v/>
      </c>
      <c r="O6866" s="0" t="str">
        <f aca="false">IF(G6866=1,IF(COUNTIF(I$2:I6866,I6866)=1,COUNTIF($I:$I,I6866),""),"")</f>
        <v/>
      </c>
      <c r="P6866" s="38" t="str">
        <f aca="false">IF(G6866=1,IF(COUNTIFS(C$2:C6866,C6866,G$2:G6866,1)=1,COUNTIFS($C:$C,C6866,$G:$G,1)+ROW()/10000000,""),"")</f>
        <v/>
      </c>
      <c r="Q6866" s="0" t="str">
        <f aca="false">IF(K6866=1,IF(COUNTIFS(C$2:C6866,C6866,K$2:K6866,1)=1,1,0),"")</f>
        <v/>
      </c>
      <c r="R6866" s="0" t="str">
        <f aca="false">IF(M6866=1,IF(COUNTIFS(C$2:C6866,C6866,M$2:M6866,1)=1,1,0),"")</f>
        <v/>
      </c>
      <c r="S6866" s="0" t="str">
        <f aca="false">IF(L6866=1,IF(COUNTIFS(C$2:C6866,C6866,L$2:L6866,1)=1,1,0),"")</f>
        <v/>
      </c>
      <c r="T6866" s="38" t="str">
        <f aca="false">IF(N6866="","",N6866+ROW()/10000000)</f>
        <v/>
      </c>
      <c r="U6866" s="0" t="str">
        <f aca="false">IF(G6866=1,IF(B6866="",1,0),"")</f>
        <v/>
      </c>
    </row>
    <row r="6867" customFormat="false" ht="15" hidden="false" customHeight="false" outlineLevel="0" collapsed="false">
      <c r="A6867" s="35"/>
      <c r="B6867" s="35"/>
      <c r="G6867" s="0" t="str">
        <f aca="false">IF(A6867="","",IF(AND(A6867&gt;=Debut,A6867&lt;Fin),1,0))</f>
        <v/>
      </c>
      <c r="H6867" s="0" t="str">
        <f aca="false">IF(G6867=1,INT(ROUND((A6867-Debut)*86400,0)/600),"")</f>
        <v/>
      </c>
      <c r="I6867" s="0" t="str">
        <f aca="false">IF(G6867=1,INT(ROUND((A6867-Debut)*86400,0)/3600),"")</f>
        <v/>
      </c>
      <c r="J6867" s="0" t="str">
        <f aca="false">IF(OR(A6867="",B6867=""),"",ROUND((B6867-A6867)*86400,0))</f>
        <v/>
      </c>
      <c r="K6867" s="37" t="str">
        <f aca="false">IF(G6867=1,IF(COUNTIFS($C:$C,C6867,$G:$G,1,$A:$A,"&gt;="&amp;(A6867-FenetreInterm/86400),$A:$A,"&lt;="&amp;A6867)&gt;=NbInterm,1,0),"")</f>
        <v/>
      </c>
      <c r="L6867" s="37" t="str">
        <f aca="false">IF(G6867=1,IF(B6867="",0,IF(J6867&lt;SeuilFugitive,1,0)),"")</f>
        <v/>
      </c>
      <c r="M6867" s="37" t="str">
        <f aca="false">IF(G6867=1,IF(B6867="",IF((Fin-A6867)*24&gt;SeuilFigee,1,0),IF(J6867&gt;SeuilFigee*3600,1,0)),"")</f>
        <v/>
      </c>
      <c r="N6867" s="0" t="str">
        <f aca="false">IF(G6867=1,IF(COUNTIF(H$2:H6867,H6867)=1,COUNTIF($H:$H,H6867),""),"")</f>
        <v/>
      </c>
      <c r="O6867" s="0" t="str">
        <f aca="false">IF(G6867=1,IF(COUNTIF(I$2:I6867,I6867)=1,COUNTIF($I:$I,I6867),""),"")</f>
        <v/>
      </c>
      <c r="P6867" s="38" t="str">
        <f aca="false">IF(G6867=1,IF(COUNTIFS(C$2:C6867,C6867,G$2:G6867,1)=1,COUNTIFS($C:$C,C6867,$G:$G,1)+ROW()/10000000,""),"")</f>
        <v/>
      </c>
      <c r="Q6867" s="0" t="str">
        <f aca="false">IF(K6867=1,IF(COUNTIFS(C$2:C6867,C6867,K$2:K6867,1)=1,1,0),"")</f>
        <v/>
      </c>
      <c r="R6867" s="0" t="str">
        <f aca="false">IF(M6867=1,IF(COUNTIFS(C$2:C6867,C6867,M$2:M6867,1)=1,1,0),"")</f>
        <v/>
      </c>
      <c r="S6867" s="0" t="str">
        <f aca="false">IF(L6867=1,IF(COUNTIFS(C$2:C6867,C6867,L$2:L6867,1)=1,1,0),"")</f>
        <v/>
      </c>
      <c r="T6867" s="38" t="str">
        <f aca="false">IF(N6867="","",N6867+ROW()/10000000)</f>
        <v/>
      </c>
      <c r="U6867" s="0" t="str">
        <f aca="false">IF(G6867=1,IF(B6867="",1,0),"")</f>
        <v/>
      </c>
    </row>
    <row r="6868" customFormat="false" ht="15" hidden="false" customHeight="false" outlineLevel="0" collapsed="false">
      <c r="A6868" s="35"/>
      <c r="B6868" s="35"/>
      <c r="G6868" s="0" t="str">
        <f aca="false">IF(A6868="","",IF(AND(A6868&gt;=Debut,A6868&lt;Fin),1,0))</f>
        <v/>
      </c>
      <c r="H6868" s="0" t="str">
        <f aca="false">IF(G6868=1,INT(ROUND((A6868-Debut)*86400,0)/600),"")</f>
        <v/>
      </c>
      <c r="I6868" s="0" t="str">
        <f aca="false">IF(G6868=1,INT(ROUND((A6868-Debut)*86400,0)/3600),"")</f>
        <v/>
      </c>
      <c r="J6868" s="0" t="str">
        <f aca="false">IF(OR(A6868="",B6868=""),"",ROUND((B6868-A6868)*86400,0))</f>
        <v/>
      </c>
      <c r="K6868" s="37" t="str">
        <f aca="false">IF(G6868=1,IF(COUNTIFS($C:$C,C6868,$G:$G,1,$A:$A,"&gt;="&amp;(A6868-FenetreInterm/86400),$A:$A,"&lt;="&amp;A6868)&gt;=NbInterm,1,0),"")</f>
        <v/>
      </c>
      <c r="L6868" s="37" t="str">
        <f aca="false">IF(G6868=1,IF(B6868="",0,IF(J6868&lt;SeuilFugitive,1,0)),"")</f>
        <v/>
      </c>
      <c r="M6868" s="37" t="str">
        <f aca="false">IF(G6868=1,IF(B6868="",IF((Fin-A6868)*24&gt;SeuilFigee,1,0),IF(J6868&gt;SeuilFigee*3600,1,0)),"")</f>
        <v/>
      </c>
      <c r="N6868" s="0" t="str">
        <f aca="false">IF(G6868=1,IF(COUNTIF(H$2:H6868,H6868)=1,COUNTIF($H:$H,H6868),""),"")</f>
        <v/>
      </c>
      <c r="O6868" s="0" t="str">
        <f aca="false">IF(G6868=1,IF(COUNTIF(I$2:I6868,I6868)=1,COUNTIF($I:$I,I6868),""),"")</f>
        <v/>
      </c>
      <c r="P6868" s="38" t="str">
        <f aca="false">IF(G6868=1,IF(COUNTIFS(C$2:C6868,C6868,G$2:G6868,1)=1,COUNTIFS($C:$C,C6868,$G:$G,1)+ROW()/10000000,""),"")</f>
        <v/>
      </c>
      <c r="Q6868" s="0" t="str">
        <f aca="false">IF(K6868=1,IF(COUNTIFS(C$2:C6868,C6868,K$2:K6868,1)=1,1,0),"")</f>
        <v/>
      </c>
      <c r="R6868" s="0" t="str">
        <f aca="false">IF(M6868=1,IF(COUNTIFS(C$2:C6868,C6868,M$2:M6868,1)=1,1,0),"")</f>
        <v/>
      </c>
      <c r="S6868" s="0" t="str">
        <f aca="false">IF(L6868=1,IF(COUNTIFS(C$2:C6868,C6868,L$2:L6868,1)=1,1,0),"")</f>
        <v/>
      </c>
      <c r="T6868" s="38" t="str">
        <f aca="false">IF(N6868="","",N6868+ROW()/10000000)</f>
        <v/>
      </c>
      <c r="U6868" s="0" t="str">
        <f aca="false">IF(G6868=1,IF(B6868="",1,0),"")</f>
        <v/>
      </c>
    </row>
    <row r="6869" customFormat="false" ht="15" hidden="false" customHeight="false" outlineLevel="0" collapsed="false">
      <c r="A6869" s="35"/>
      <c r="B6869" s="35"/>
      <c r="G6869" s="0" t="str">
        <f aca="false">IF(A6869="","",IF(AND(A6869&gt;=Debut,A6869&lt;Fin),1,0))</f>
        <v/>
      </c>
      <c r="H6869" s="0" t="str">
        <f aca="false">IF(G6869=1,INT(ROUND((A6869-Debut)*86400,0)/600),"")</f>
        <v/>
      </c>
      <c r="I6869" s="0" t="str">
        <f aca="false">IF(G6869=1,INT(ROUND((A6869-Debut)*86400,0)/3600),"")</f>
        <v/>
      </c>
      <c r="J6869" s="0" t="str">
        <f aca="false">IF(OR(A6869="",B6869=""),"",ROUND((B6869-A6869)*86400,0))</f>
        <v/>
      </c>
      <c r="K6869" s="37" t="str">
        <f aca="false">IF(G6869=1,IF(COUNTIFS($C:$C,C6869,$G:$G,1,$A:$A,"&gt;="&amp;(A6869-FenetreInterm/86400),$A:$A,"&lt;="&amp;A6869)&gt;=NbInterm,1,0),"")</f>
        <v/>
      </c>
      <c r="L6869" s="37" t="str">
        <f aca="false">IF(G6869=1,IF(B6869="",0,IF(J6869&lt;SeuilFugitive,1,0)),"")</f>
        <v/>
      </c>
      <c r="M6869" s="37" t="str">
        <f aca="false">IF(G6869=1,IF(B6869="",IF((Fin-A6869)*24&gt;SeuilFigee,1,0),IF(J6869&gt;SeuilFigee*3600,1,0)),"")</f>
        <v/>
      </c>
      <c r="N6869" s="0" t="str">
        <f aca="false">IF(G6869=1,IF(COUNTIF(H$2:H6869,H6869)=1,COUNTIF($H:$H,H6869),""),"")</f>
        <v/>
      </c>
      <c r="O6869" s="0" t="str">
        <f aca="false">IF(G6869=1,IF(COUNTIF(I$2:I6869,I6869)=1,COUNTIF($I:$I,I6869),""),"")</f>
        <v/>
      </c>
      <c r="P6869" s="38" t="str">
        <f aca="false">IF(G6869=1,IF(COUNTIFS(C$2:C6869,C6869,G$2:G6869,1)=1,COUNTIFS($C:$C,C6869,$G:$G,1)+ROW()/10000000,""),"")</f>
        <v/>
      </c>
      <c r="Q6869" s="0" t="str">
        <f aca="false">IF(K6869=1,IF(COUNTIFS(C$2:C6869,C6869,K$2:K6869,1)=1,1,0),"")</f>
        <v/>
      </c>
      <c r="R6869" s="0" t="str">
        <f aca="false">IF(M6869=1,IF(COUNTIFS(C$2:C6869,C6869,M$2:M6869,1)=1,1,0),"")</f>
        <v/>
      </c>
      <c r="S6869" s="0" t="str">
        <f aca="false">IF(L6869=1,IF(COUNTIFS(C$2:C6869,C6869,L$2:L6869,1)=1,1,0),"")</f>
        <v/>
      </c>
      <c r="T6869" s="38" t="str">
        <f aca="false">IF(N6869="","",N6869+ROW()/10000000)</f>
        <v/>
      </c>
      <c r="U6869" s="0" t="str">
        <f aca="false">IF(G6869=1,IF(B6869="",1,0),"")</f>
        <v/>
      </c>
    </row>
    <row r="6870" customFormat="false" ht="15" hidden="false" customHeight="false" outlineLevel="0" collapsed="false">
      <c r="A6870" s="35"/>
      <c r="B6870" s="35"/>
      <c r="G6870" s="0" t="str">
        <f aca="false">IF(A6870="","",IF(AND(A6870&gt;=Debut,A6870&lt;Fin),1,0))</f>
        <v/>
      </c>
      <c r="H6870" s="0" t="str">
        <f aca="false">IF(G6870=1,INT(ROUND((A6870-Debut)*86400,0)/600),"")</f>
        <v/>
      </c>
      <c r="I6870" s="0" t="str">
        <f aca="false">IF(G6870=1,INT(ROUND((A6870-Debut)*86400,0)/3600),"")</f>
        <v/>
      </c>
      <c r="J6870" s="0" t="str">
        <f aca="false">IF(OR(A6870="",B6870=""),"",ROUND((B6870-A6870)*86400,0))</f>
        <v/>
      </c>
      <c r="K6870" s="37" t="str">
        <f aca="false">IF(G6870=1,IF(COUNTIFS($C:$C,C6870,$G:$G,1,$A:$A,"&gt;="&amp;(A6870-FenetreInterm/86400),$A:$A,"&lt;="&amp;A6870)&gt;=NbInterm,1,0),"")</f>
        <v/>
      </c>
      <c r="L6870" s="37" t="str">
        <f aca="false">IF(G6870=1,IF(B6870="",0,IF(J6870&lt;SeuilFugitive,1,0)),"")</f>
        <v/>
      </c>
      <c r="M6870" s="37" t="str">
        <f aca="false">IF(G6870=1,IF(B6870="",IF((Fin-A6870)*24&gt;SeuilFigee,1,0),IF(J6870&gt;SeuilFigee*3600,1,0)),"")</f>
        <v/>
      </c>
      <c r="N6870" s="0" t="str">
        <f aca="false">IF(G6870=1,IF(COUNTIF(H$2:H6870,H6870)=1,COUNTIF($H:$H,H6870),""),"")</f>
        <v/>
      </c>
      <c r="O6870" s="0" t="str">
        <f aca="false">IF(G6870=1,IF(COUNTIF(I$2:I6870,I6870)=1,COUNTIF($I:$I,I6870),""),"")</f>
        <v/>
      </c>
      <c r="P6870" s="38" t="str">
        <f aca="false">IF(G6870=1,IF(COUNTIFS(C$2:C6870,C6870,G$2:G6870,1)=1,COUNTIFS($C:$C,C6870,$G:$G,1)+ROW()/10000000,""),"")</f>
        <v/>
      </c>
      <c r="Q6870" s="0" t="str">
        <f aca="false">IF(K6870=1,IF(COUNTIFS(C$2:C6870,C6870,K$2:K6870,1)=1,1,0),"")</f>
        <v/>
      </c>
      <c r="R6870" s="0" t="str">
        <f aca="false">IF(M6870=1,IF(COUNTIFS(C$2:C6870,C6870,M$2:M6870,1)=1,1,0),"")</f>
        <v/>
      </c>
      <c r="S6870" s="0" t="str">
        <f aca="false">IF(L6870=1,IF(COUNTIFS(C$2:C6870,C6870,L$2:L6870,1)=1,1,0),"")</f>
        <v/>
      </c>
      <c r="T6870" s="38" t="str">
        <f aca="false">IF(N6870="","",N6870+ROW()/10000000)</f>
        <v/>
      </c>
      <c r="U6870" s="0" t="str">
        <f aca="false">IF(G6870=1,IF(B6870="",1,0),"")</f>
        <v/>
      </c>
    </row>
    <row r="6871" customFormat="false" ht="15" hidden="false" customHeight="false" outlineLevel="0" collapsed="false">
      <c r="A6871" s="35"/>
      <c r="B6871" s="35"/>
      <c r="G6871" s="0" t="str">
        <f aca="false">IF(A6871="","",IF(AND(A6871&gt;=Debut,A6871&lt;Fin),1,0))</f>
        <v/>
      </c>
      <c r="H6871" s="0" t="str">
        <f aca="false">IF(G6871=1,INT(ROUND((A6871-Debut)*86400,0)/600),"")</f>
        <v/>
      </c>
      <c r="I6871" s="0" t="str">
        <f aca="false">IF(G6871=1,INT(ROUND((A6871-Debut)*86400,0)/3600),"")</f>
        <v/>
      </c>
      <c r="J6871" s="0" t="str">
        <f aca="false">IF(OR(A6871="",B6871=""),"",ROUND((B6871-A6871)*86400,0))</f>
        <v/>
      </c>
      <c r="K6871" s="37" t="str">
        <f aca="false">IF(G6871=1,IF(COUNTIFS($C:$C,C6871,$G:$G,1,$A:$A,"&gt;="&amp;(A6871-FenetreInterm/86400),$A:$A,"&lt;="&amp;A6871)&gt;=NbInterm,1,0),"")</f>
        <v/>
      </c>
      <c r="L6871" s="37" t="str">
        <f aca="false">IF(G6871=1,IF(B6871="",0,IF(J6871&lt;SeuilFugitive,1,0)),"")</f>
        <v/>
      </c>
      <c r="M6871" s="37" t="str">
        <f aca="false">IF(G6871=1,IF(B6871="",IF((Fin-A6871)*24&gt;SeuilFigee,1,0),IF(J6871&gt;SeuilFigee*3600,1,0)),"")</f>
        <v/>
      </c>
      <c r="N6871" s="0" t="str">
        <f aca="false">IF(G6871=1,IF(COUNTIF(H$2:H6871,H6871)=1,COUNTIF($H:$H,H6871),""),"")</f>
        <v/>
      </c>
      <c r="O6871" s="0" t="str">
        <f aca="false">IF(G6871=1,IF(COUNTIF(I$2:I6871,I6871)=1,COUNTIF($I:$I,I6871),""),"")</f>
        <v/>
      </c>
      <c r="P6871" s="38" t="str">
        <f aca="false">IF(G6871=1,IF(COUNTIFS(C$2:C6871,C6871,G$2:G6871,1)=1,COUNTIFS($C:$C,C6871,$G:$G,1)+ROW()/10000000,""),"")</f>
        <v/>
      </c>
      <c r="Q6871" s="0" t="str">
        <f aca="false">IF(K6871=1,IF(COUNTIFS(C$2:C6871,C6871,K$2:K6871,1)=1,1,0),"")</f>
        <v/>
      </c>
      <c r="R6871" s="0" t="str">
        <f aca="false">IF(M6871=1,IF(COUNTIFS(C$2:C6871,C6871,M$2:M6871,1)=1,1,0),"")</f>
        <v/>
      </c>
      <c r="S6871" s="0" t="str">
        <f aca="false">IF(L6871=1,IF(COUNTIFS(C$2:C6871,C6871,L$2:L6871,1)=1,1,0),"")</f>
        <v/>
      </c>
      <c r="T6871" s="38" t="str">
        <f aca="false">IF(N6871="","",N6871+ROW()/10000000)</f>
        <v/>
      </c>
      <c r="U6871" s="0" t="str">
        <f aca="false">IF(G6871=1,IF(B6871="",1,0),"")</f>
        <v/>
      </c>
    </row>
    <row r="6872" customFormat="false" ht="15" hidden="false" customHeight="false" outlineLevel="0" collapsed="false">
      <c r="A6872" s="35"/>
      <c r="B6872" s="35"/>
      <c r="G6872" s="0" t="str">
        <f aca="false">IF(A6872="","",IF(AND(A6872&gt;=Debut,A6872&lt;Fin),1,0))</f>
        <v/>
      </c>
      <c r="H6872" s="0" t="str">
        <f aca="false">IF(G6872=1,INT(ROUND((A6872-Debut)*86400,0)/600),"")</f>
        <v/>
      </c>
      <c r="I6872" s="0" t="str">
        <f aca="false">IF(G6872=1,INT(ROUND((A6872-Debut)*86400,0)/3600),"")</f>
        <v/>
      </c>
      <c r="J6872" s="0" t="str">
        <f aca="false">IF(OR(A6872="",B6872=""),"",ROUND((B6872-A6872)*86400,0))</f>
        <v/>
      </c>
      <c r="K6872" s="37" t="str">
        <f aca="false">IF(G6872=1,IF(COUNTIFS($C:$C,C6872,$G:$G,1,$A:$A,"&gt;="&amp;(A6872-FenetreInterm/86400),$A:$A,"&lt;="&amp;A6872)&gt;=NbInterm,1,0),"")</f>
        <v/>
      </c>
      <c r="L6872" s="37" t="str">
        <f aca="false">IF(G6872=1,IF(B6872="",0,IF(J6872&lt;SeuilFugitive,1,0)),"")</f>
        <v/>
      </c>
      <c r="M6872" s="37" t="str">
        <f aca="false">IF(G6872=1,IF(B6872="",IF((Fin-A6872)*24&gt;SeuilFigee,1,0),IF(J6872&gt;SeuilFigee*3600,1,0)),"")</f>
        <v/>
      </c>
      <c r="N6872" s="0" t="str">
        <f aca="false">IF(G6872=1,IF(COUNTIF(H$2:H6872,H6872)=1,COUNTIF($H:$H,H6872),""),"")</f>
        <v/>
      </c>
      <c r="O6872" s="0" t="str">
        <f aca="false">IF(G6872=1,IF(COUNTIF(I$2:I6872,I6872)=1,COUNTIF($I:$I,I6872),""),"")</f>
        <v/>
      </c>
      <c r="P6872" s="38" t="str">
        <f aca="false">IF(G6872=1,IF(COUNTIFS(C$2:C6872,C6872,G$2:G6872,1)=1,COUNTIFS($C:$C,C6872,$G:$G,1)+ROW()/10000000,""),"")</f>
        <v/>
      </c>
      <c r="Q6872" s="0" t="str">
        <f aca="false">IF(K6872=1,IF(COUNTIFS(C$2:C6872,C6872,K$2:K6872,1)=1,1,0),"")</f>
        <v/>
      </c>
      <c r="R6872" s="0" t="str">
        <f aca="false">IF(M6872=1,IF(COUNTIFS(C$2:C6872,C6872,M$2:M6872,1)=1,1,0),"")</f>
        <v/>
      </c>
      <c r="S6872" s="0" t="str">
        <f aca="false">IF(L6872=1,IF(COUNTIFS(C$2:C6872,C6872,L$2:L6872,1)=1,1,0),"")</f>
        <v/>
      </c>
      <c r="T6872" s="38" t="str">
        <f aca="false">IF(N6872="","",N6872+ROW()/10000000)</f>
        <v/>
      </c>
      <c r="U6872" s="0" t="str">
        <f aca="false">IF(G6872=1,IF(B6872="",1,0),"")</f>
        <v/>
      </c>
    </row>
    <row r="6873" customFormat="false" ht="15" hidden="false" customHeight="false" outlineLevel="0" collapsed="false">
      <c r="A6873" s="35"/>
      <c r="B6873" s="35"/>
      <c r="G6873" s="0" t="str">
        <f aca="false">IF(A6873="","",IF(AND(A6873&gt;=Debut,A6873&lt;Fin),1,0))</f>
        <v/>
      </c>
      <c r="H6873" s="0" t="str">
        <f aca="false">IF(G6873=1,INT(ROUND((A6873-Debut)*86400,0)/600),"")</f>
        <v/>
      </c>
      <c r="I6873" s="0" t="str">
        <f aca="false">IF(G6873=1,INT(ROUND((A6873-Debut)*86400,0)/3600),"")</f>
        <v/>
      </c>
      <c r="J6873" s="0" t="str">
        <f aca="false">IF(OR(A6873="",B6873=""),"",ROUND((B6873-A6873)*86400,0))</f>
        <v/>
      </c>
      <c r="K6873" s="37" t="str">
        <f aca="false">IF(G6873=1,IF(COUNTIFS($C:$C,C6873,$G:$G,1,$A:$A,"&gt;="&amp;(A6873-FenetreInterm/86400),$A:$A,"&lt;="&amp;A6873)&gt;=NbInterm,1,0),"")</f>
        <v/>
      </c>
      <c r="L6873" s="37" t="str">
        <f aca="false">IF(G6873=1,IF(B6873="",0,IF(J6873&lt;SeuilFugitive,1,0)),"")</f>
        <v/>
      </c>
      <c r="M6873" s="37" t="str">
        <f aca="false">IF(G6873=1,IF(B6873="",IF((Fin-A6873)*24&gt;SeuilFigee,1,0),IF(J6873&gt;SeuilFigee*3600,1,0)),"")</f>
        <v/>
      </c>
      <c r="N6873" s="0" t="str">
        <f aca="false">IF(G6873=1,IF(COUNTIF(H$2:H6873,H6873)=1,COUNTIF($H:$H,H6873),""),"")</f>
        <v/>
      </c>
      <c r="O6873" s="0" t="str">
        <f aca="false">IF(G6873=1,IF(COUNTIF(I$2:I6873,I6873)=1,COUNTIF($I:$I,I6873),""),"")</f>
        <v/>
      </c>
      <c r="P6873" s="38" t="str">
        <f aca="false">IF(G6873=1,IF(COUNTIFS(C$2:C6873,C6873,G$2:G6873,1)=1,COUNTIFS($C:$C,C6873,$G:$G,1)+ROW()/10000000,""),"")</f>
        <v/>
      </c>
      <c r="Q6873" s="0" t="str">
        <f aca="false">IF(K6873=1,IF(COUNTIFS(C$2:C6873,C6873,K$2:K6873,1)=1,1,0),"")</f>
        <v/>
      </c>
      <c r="R6873" s="0" t="str">
        <f aca="false">IF(M6873=1,IF(COUNTIFS(C$2:C6873,C6873,M$2:M6873,1)=1,1,0),"")</f>
        <v/>
      </c>
      <c r="S6873" s="0" t="str">
        <f aca="false">IF(L6873=1,IF(COUNTIFS(C$2:C6873,C6873,L$2:L6873,1)=1,1,0),"")</f>
        <v/>
      </c>
      <c r="T6873" s="38" t="str">
        <f aca="false">IF(N6873="","",N6873+ROW()/10000000)</f>
        <v/>
      </c>
      <c r="U6873" s="0" t="str">
        <f aca="false">IF(G6873=1,IF(B6873="",1,0),"")</f>
        <v/>
      </c>
    </row>
    <row r="6874" customFormat="false" ht="15" hidden="false" customHeight="false" outlineLevel="0" collapsed="false">
      <c r="A6874" s="35"/>
      <c r="B6874" s="35"/>
      <c r="G6874" s="0" t="str">
        <f aca="false">IF(A6874="","",IF(AND(A6874&gt;=Debut,A6874&lt;Fin),1,0))</f>
        <v/>
      </c>
      <c r="H6874" s="0" t="str">
        <f aca="false">IF(G6874=1,INT(ROUND((A6874-Debut)*86400,0)/600),"")</f>
        <v/>
      </c>
      <c r="I6874" s="0" t="str">
        <f aca="false">IF(G6874=1,INT(ROUND((A6874-Debut)*86400,0)/3600),"")</f>
        <v/>
      </c>
      <c r="J6874" s="0" t="str">
        <f aca="false">IF(OR(A6874="",B6874=""),"",ROUND((B6874-A6874)*86400,0))</f>
        <v/>
      </c>
      <c r="K6874" s="37" t="str">
        <f aca="false">IF(G6874=1,IF(COUNTIFS($C:$C,C6874,$G:$G,1,$A:$A,"&gt;="&amp;(A6874-FenetreInterm/86400),$A:$A,"&lt;="&amp;A6874)&gt;=NbInterm,1,0),"")</f>
        <v/>
      </c>
      <c r="L6874" s="37" t="str">
        <f aca="false">IF(G6874=1,IF(B6874="",0,IF(J6874&lt;SeuilFugitive,1,0)),"")</f>
        <v/>
      </c>
      <c r="M6874" s="37" t="str">
        <f aca="false">IF(G6874=1,IF(B6874="",IF((Fin-A6874)*24&gt;SeuilFigee,1,0),IF(J6874&gt;SeuilFigee*3600,1,0)),"")</f>
        <v/>
      </c>
      <c r="N6874" s="0" t="str">
        <f aca="false">IF(G6874=1,IF(COUNTIF(H$2:H6874,H6874)=1,COUNTIF($H:$H,H6874),""),"")</f>
        <v/>
      </c>
      <c r="O6874" s="0" t="str">
        <f aca="false">IF(G6874=1,IF(COUNTIF(I$2:I6874,I6874)=1,COUNTIF($I:$I,I6874),""),"")</f>
        <v/>
      </c>
      <c r="P6874" s="38" t="str">
        <f aca="false">IF(G6874=1,IF(COUNTIFS(C$2:C6874,C6874,G$2:G6874,1)=1,COUNTIFS($C:$C,C6874,$G:$G,1)+ROW()/10000000,""),"")</f>
        <v/>
      </c>
      <c r="Q6874" s="0" t="str">
        <f aca="false">IF(K6874=1,IF(COUNTIFS(C$2:C6874,C6874,K$2:K6874,1)=1,1,0),"")</f>
        <v/>
      </c>
      <c r="R6874" s="0" t="str">
        <f aca="false">IF(M6874=1,IF(COUNTIFS(C$2:C6874,C6874,M$2:M6874,1)=1,1,0),"")</f>
        <v/>
      </c>
      <c r="S6874" s="0" t="str">
        <f aca="false">IF(L6874=1,IF(COUNTIFS(C$2:C6874,C6874,L$2:L6874,1)=1,1,0),"")</f>
        <v/>
      </c>
      <c r="T6874" s="38" t="str">
        <f aca="false">IF(N6874="","",N6874+ROW()/10000000)</f>
        <v/>
      </c>
      <c r="U6874" s="0" t="str">
        <f aca="false">IF(G6874=1,IF(B6874="",1,0),"")</f>
        <v/>
      </c>
    </row>
    <row r="6875" customFormat="false" ht="15" hidden="false" customHeight="false" outlineLevel="0" collapsed="false">
      <c r="A6875" s="35"/>
      <c r="B6875" s="35"/>
      <c r="G6875" s="0" t="str">
        <f aca="false">IF(A6875="","",IF(AND(A6875&gt;=Debut,A6875&lt;Fin),1,0))</f>
        <v/>
      </c>
      <c r="H6875" s="0" t="str">
        <f aca="false">IF(G6875=1,INT(ROUND((A6875-Debut)*86400,0)/600),"")</f>
        <v/>
      </c>
      <c r="I6875" s="0" t="str">
        <f aca="false">IF(G6875=1,INT(ROUND((A6875-Debut)*86400,0)/3600),"")</f>
        <v/>
      </c>
      <c r="J6875" s="0" t="str">
        <f aca="false">IF(OR(A6875="",B6875=""),"",ROUND((B6875-A6875)*86400,0))</f>
        <v/>
      </c>
      <c r="K6875" s="37" t="str">
        <f aca="false">IF(G6875=1,IF(COUNTIFS($C:$C,C6875,$G:$G,1,$A:$A,"&gt;="&amp;(A6875-FenetreInterm/86400),$A:$A,"&lt;="&amp;A6875)&gt;=NbInterm,1,0),"")</f>
        <v/>
      </c>
      <c r="L6875" s="37" t="str">
        <f aca="false">IF(G6875=1,IF(B6875="",0,IF(J6875&lt;SeuilFugitive,1,0)),"")</f>
        <v/>
      </c>
      <c r="M6875" s="37" t="str">
        <f aca="false">IF(G6875=1,IF(B6875="",IF((Fin-A6875)*24&gt;SeuilFigee,1,0),IF(J6875&gt;SeuilFigee*3600,1,0)),"")</f>
        <v/>
      </c>
      <c r="N6875" s="0" t="str">
        <f aca="false">IF(G6875=1,IF(COUNTIF(H$2:H6875,H6875)=1,COUNTIF($H:$H,H6875),""),"")</f>
        <v/>
      </c>
      <c r="O6875" s="0" t="str">
        <f aca="false">IF(G6875=1,IF(COUNTIF(I$2:I6875,I6875)=1,COUNTIF($I:$I,I6875),""),"")</f>
        <v/>
      </c>
      <c r="P6875" s="38" t="str">
        <f aca="false">IF(G6875=1,IF(COUNTIFS(C$2:C6875,C6875,G$2:G6875,1)=1,COUNTIFS($C:$C,C6875,$G:$G,1)+ROW()/10000000,""),"")</f>
        <v/>
      </c>
      <c r="Q6875" s="0" t="str">
        <f aca="false">IF(K6875=1,IF(COUNTIFS(C$2:C6875,C6875,K$2:K6875,1)=1,1,0),"")</f>
        <v/>
      </c>
      <c r="R6875" s="0" t="str">
        <f aca="false">IF(M6875=1,IF(COUNTIFS(C$2:C6875,C6875,M$2:M6875,1)=1,1,0),"")</f>
        <v/>
      </c>
      <c r="S6875" s="0" t="str">
        <f aca="false">IF(L6875=1,IF(COUNTIFS(C$2:C6875,C6875,L$2:L6875,1)=1,1,0),"")</f>
        <v/>
      </c>
      <c r="T6875" s="38" t="str">
        <f aca="false">IF(N6875="","",N6875+ROW()/10000000)</f>
        <v/>
      </c>
      <c r="U6875" s="0" t="str">
        <f aca="false">IF(G6875=1,IF(B6875="",1,0),"")</f>
        <v/>
      </c>
    </row>
    <row r="6876" customFormat="false" ht="15" hidden="false" customHeight="false" outlineLevel="0" collapsed="false">
      <c r="A6876" s="35"/>
      <c r="B6876" s="35"/>
      <c r="G6876" s="0" t="str">
        <f aca="false">IF(A6876="","",IF(AND(A6876&gt;=Debut,A6876&lt;Fin),1,0))</f>
        <v/>
      </c>
      <c r="H6876" s="0" t="str">
        <f aca="false">IF(G6876=1,INT(ROUND((A6876-Debut)*86400,0)/600),"")</f>
        <v/>
      </c>
      <c r="I6876" s="0" t="str">
        <f aca="false">IF(G6876=1,INT(ROUND((A6876-Debut)*86400,0)/3600),"")</f>
        <v/>
      </c>
      <c r="J6876" s="0" t="str">
        <f aca="false">IF(OR(A6876="",B6876=""),"",ROUND((B6876-A6876)*86400,0))</f>
        <v/>
      </c>
      <c r="K6876" s="37" t="str">
        <f aca="false">IF(G6876=1,IF(COUNTIFS($C:$C,C6876,$G:$G,1,$A:$A,"&gt;="&amp;(A6876-FenetreInterm/86400),$A:$A,"&lt;="&amp;A6876)&gt;=NbInterm,1,0),"")</f>
        <v/>
      </c>
      <c r="L6876" s="37" t="str">
        <f aca="false">IF(G6876=1,IF(B6876="",0,IF(J6876&lt;SeuilFugitive,1,0)),"")</f>
        <v/>
      </c>
      <c r="M6876" s="37" t="str">
        <f aca="false">IF(G6876=1,IF(B6876="",IF((Fin-A6876)*24&gt;SeuilFigee,1,0),IF(J6876&gt;SeuilFigee*3600,1,0)),"")</f>
        <v/>
      </c>
      <c r="N6876" s="0" t="str">
        <f aca="false">IF(G6876=1,IF(COUNTIF(H$2:H6876,H6876)=1,COUNTIF($H:$H,H6876),""),"")</f>
        <v/>
      </c>
      <c r="O6876" s="0" t="str">
        <f aca="false">IF(G6876=1,IF(COUNTIF(I$2:I6876,I6876)=1,COUNTIF($I:$I,I6876),""),"")</f>
        <v/>
      </c>
      <c r="P6876" s="38" t="str">
        <f aca="false">IF(G6876=1,IF(COUNTIFS(C$2:C6876,C6876,G$2:G6876,1)=1,COUNTIFS($C:$C,C6876,$G:$G,1)+ROW()/10000000,""),"")</f>
        <v/>
      </c>
      <c r="Q6876" s="0" t="str">
        <f aca="false">IF(K6876=1,IF(COUNTIFS(C$2:C6876,C6876,K$2:K6876,1)=1,1,0),"")</f>
        <v/>
      </c>
      <c r="R6876" s="0" t="str">
        <f aca="false">IF(M6876=1,IF(COUNTIFS(C$2:C6876,C6876,M$2:M6876,1)=1,1,0),"")</f>
        <v/>
      </c>
      <c r="S6876" s="0" t="str">
        <f aca="false">IF(L6876=1,IF(COUNTIFS(C$2:C6876,C6876,L$2:L6876,1)=1,1,0),"")</f>
        <v/>
      </c>
      <c r="T6876" s="38" t="str">
        <f aca="false">IF(N6876="","",N6876+ROW()/10000000)</f>
        <v/>
      </c>
      <c r="U6876" s="0" t="str">
        <f aca="false">IF(G6876=1,IF(B6876="",1,0),"")</f>
        <v/>
      </c>
    </row>
    <row r="6877" customFormat="false" ht="15" hidden="false" customHeight="false" outlineLevel="0" collapsed="false">
      <c r="A6877" s="35"/>
      <c r="B6877" s="35"/>
      <c r="G6877" s="0" t="str">
        <f aca="false">IF(A6877="","",IF(AND(A6877&gt;=Debut,A6877&lt;Fin),1,0))</f>
        <v/>
      </c>
      <c r="H6877" s="0" t="str">
        <f aca="false">IF(G6877=1,INT(ROUND((A6877-Debut)*86400,0)/600),"")</f>
        <v/>
      </c>
      <c r="I6877" s="0" t="str">
        <f aca="false">IF(G6877=1,INT(ROUND((A6877-Debut)*86400,0)/3600),"")</f>
        <v/>
      </c>
      <c r="J6877" s="0" t="str">
        <f aca="false">IF(OR(A6877="",B6877=""),"",ROUND((B6877-A6877)*86400,0))</f>
        <v/>
      </c>
      <c r="K6877" s="37" t="str">
        <f aca="false">IF(G6877=1,IF(COUNTIFS($C:$C,C6877,$G:$G,1,$A:$A,"&gt;="&amp;(A6877-FenetreInterm/86400),$A:$A,"&lt;="&amp;A6877)&gt;=NbInterm,1,0),"")</f>
        <v/>
      </c>
      <c r="L6877" s="37" t="str">
        <f aca="false">IF(G6877=1,IF(B6877="",0,IF(J6877&lt;SeuilFugitive,1,0)),"")</f>
        <v/>
      </c>
      <c r="M6877" s="37" t="str">
        <f aca="false">IF(G6877=1,IF(B6877="",IF((Fin-A6877)*24&gt;SeuilFigee,1,0),IF(J6877&gt;SeuilFigee*3600,1,0)),"")</f>
        <v/>
      </c>
      <c r="N6877" s="0" t="str">
        <f aca="false">IF(G6877=1,IF(COUNTIF(H$2:H6877,H6877)=1,COUNTIF($H:$H,H6877),""),"")</f>
        <v/>
      </c>
      <c r="O6877" s="0" t="str">
        <f aca="false">IF(G6877=1,IF(COUNTIF(I$2:I6877,I6877)=1,COUNTIF($I:$I,I6877),""),"")</f>
        <v/>
      </c>
      <c r="P6877" s="38" t="str">
        <f aca="false">IF(G6877=1,IF(COUNTIFS(C$2:C6877,C6877,G$2:G6877,1)=1,COUNTIFS($C:$C,C6877,$G:$G,1)+ROW()/10000000,""),"")</f>
        <v/>
      </c>
      <c r="Q6877" s="0" t="str">
        <f aca="false">IF(K6877=1,IF(COUNTIFS(C$2:C6877,C6877,K$2:K6877,1)=1,1,0),"")</f>
        <v/>
      </c>
      <c r="R6877" s="0" t="str">
        <f aca="false">IF(M6877=1,IF(COUNTIFS(C$2:C6877,C6877,M$2:M6877,1)=1,1,0),"")</f>
        <v/>
      </c>
      <c r="S6877" s="0" t="str">
        <f aca="false">IF(L6877=1,IF(COUNTIFS(C$2:C6877,C6877,L$2:L6877,1)=1,1,0),"")</f>
        <v/>
      </c>
      <c r="T6877" s="38" t="str">
        <f aca="false">IF(N6877="","",N6877+ROW()/10000000)</f>
        <v/>
      </c>
      <c r="U6877" s="0" t="str">
        <f aca="false">IF(G6877=1,IF(B6877="",1,0),"")</f>
        <v/>
      </c>
    </row>
    <row r="6878" customFormat="false" ht="15" hidden="false" customHeight="false" outlineLevel="0" collapsed="false">
      <c r="A6878" s="35"/>
      <c r="B6878" s="35"/>
      <c r="G6878" s="0" t="str">
        <f aca="false">IF(A6878="","",IF(AND(A6878&gt;=Debut,A6878&lt;Fin),1,0))</f>
        <v/>
      </c>
      <c r="H6878" s="0" t="str">
        <f aca="false">IF(G6878=1,INT(ROUND((A6878-Debut)*86400,0)/600),"")</f>
        <v/>
      </c>
      <c r="I6878" s="0" t="str">
        <f aca="false">IF(G6878=1,INT(ROUND((A6878-Debut)*86400,0)/3600),"")</f>
        <v/>
      </c>
      <c r="J6878" s="0" t="str">
        <f aca="false">IF(OR(A6878="",B6878=""),"",ROUND((B6878-A6878)*86400,0))</f>
        <v/>
      </c>
      <c r="K6878" s="37" t="str">
        <f aca="false">IF(G6878=1,IF(COUNTIFS($C:$C,C6878,$G:$G,1,$A:$A,"&gt;="&amp;(A6878-FenetreInterm/86400),$A:$A,"&lt;="&amp;A6878)&gt;=NbInterm,1,0),"")</f>
        <v/>
      </c>
      <c r="L6878" s="37" t="str">
        <f aca="false">IF(G6878=1,IF(B6878="",0,IF(J6878&lt;SeuilFugitive,1,0)),"")</f>
        <v/>
      </c>
      <c r="M6878" s="37" t="str">
        <f aca="false">IF(G6878=1,IF(B6878="",IF((Fin-A6878)*24&gt;SeuilFigee,1,0),IF(J6878&gt;SeuilFigee*3600,1,0)),"")</f>
        <v/>
      </c>
      <c r="N6878" s="0" t="str">
        <f aca="false">IF(G6878=1,IF(COUNTIF(H$2:H6878,H6878)=1,COUNTIF($H:$H,H6878),""),"")</f>
        <v/>
      </c>
      <c r="O6878" s="0" t="str">
        <f aca="false">IF(G6878=1,IF(COUNTIF(I$2:I6878,I6878)=1,COUNTIF($I:$I,I6878),""),"")</f>
        <v/>
      </c>
      <c r="P6878" s="38" t="str">
        <f aca="false">IF(G6878=1,IF(COUNTIFS(C$2:C6878,C6878,G$2:G6878,1)=1,COUNTIFS($C:$C,C6878,$G:$G,1)+ROW()/10000000,""),"")</f>
        <v/>
      </c>
      <c r="Q6878" s="0" t="str">
        <f aca="false">IF(K6878=1,IF(COUNTIFS(C$2:C6878,C6878,K$2:K6878,1)=1,1,0),"")</f>
        <v/>
      </c>
      <c r="R6878" s="0" t="str">
        <f aca="false">IF(M6878=1,IF(COUNTIFS(C$2:C6878,C6878,M$2:M6878,1)=1,1,0),"")</f>
        <v/>
      </c>
      <c r="S6878" s="0" t="str">
        <f aca="false">IF(L6878=1,IF(COUNTIFS(C$2:C6878,C6878,L$2:L6878,1)=1,1,0),"")</f>
        <v/>
      </c>
      <c r="T6878" s="38" t="str">
        <f aca="false">IF(N6878="","",N6878+ROW()/10000000)</f>
        <v/>
      </c>
      <c r="U6878" s="0" t="str">
        <f aca="false">IF(G6878=1,IF(B6878="",1,0),"")</f>
        <v/>
      </c>
    </row>
    <row r="6879" customFormat="false" ht="15" hidden="false" customHeight="false" outlineLevel="0" collapsed="false">
      <c r="A6879" s="35"/>
      <c r="B6879" s="35"/>
      <c r="G6879" s="0" t="str">
        <f aca="false">IF(A6879="","",IF(AND(A6879&gt;=Debut,A6879&lt;Fin),1,0))</f>
        <v/>
      </c>
      <c r="H6879" s="0" t="str">
        <f aca="false">IF(G6879=1,INT(ROUND((A6879-Debut)*86400,0)/600),"")</f>
        <v/>
      </c>
      <c r="I6879" s="0" t="str">
        <f aca="false">IF(G6879=1,INT(ROUND((A6879-Debut)*86400,0)/3600),"")</f>
        <v/>
      </c>
      <c r="J6879" s="0" t="str">
        <f aca="false">IF(OR(A6879="",B6879=""),"",ROUND((B6879-A6879)*86400,0))</f>
        <v/>
      </c>
      <c r="K6879" s="37" t="str">
        <f aca="false">IF(G6879=1,IF(COUNTIFS($C:$C,C6879,$G:$G,1,$A:$A,"&gt;="&amp;(A6879-FenetreInterm/86400),$A:$A,"&lt;="&amp;A6879)&gt;=NbInterm,1,0),"")</f>
        <v/>
      </c>
      <c r="L6879" s="37" t="str">
        <f aca="false">IF(G6879=1,IF(B6879="",0,IF(J6879&lt;SeuilFugitive,1,0)),"")</f>
        <v/>
      </c>
      <c r="M6879" s="37" t="str">
        <f aca="false">IF(G6879=1,IF(B6879="",IF((Fin-A6879)*24&gt;SeuilFigee,1,0),IF(J6879&gt;SeuilFigee*3600,1,0)),"")</f>
        <v/>
      </c>
      <c r="N6879" s="0" t="str">
        <f aca="false">IF(G6879=1,IF(COUNTIF(H$2:H6879,H6879)=1,COUNTIF($H:$H,H6879),""),"")</f>
        <v/>
      </c>
      <c r="O6879" s="0" t="str">
        <f aca="false">IF(G6879=1,IF(COUNTIF(I$2:I6879,I6879)=1,COUNTIF($I:$I,I6879),""),"")</f>
        <v/>
      </c>
      <c r="P6879" s="38" t="str">
        <f aca="false">IF(G6879=1,IF(COUNTIFS(C$2:C6879,C6879,G$2:G6879,1)=1,COUNTIFS($C:$C,C6879,$G:$G,1)+ROW()/10000000,""),"")</f>
        <v/>
      </c>
      <c r="Q6879" s="0" t="str">
        <f aca="false">IF(K6879=1,IF(COUNTIFS(C$2:C6879,C6879,K$2:K6879,1)=1,1,0),"")</f>
        <v/>
      </c>
      <c r="R6879" s="0" t="str">
        <f aca="false">IF(M6879=1,IF(COUNTIFS(C$2:C6879,C6879,M$2:M6879,1)=1,1,0),"")</f>
        <v/>
      </c>
      <c r="S6879" s="0" t="str">
        <f aca="false">IF(L6879=1,IF(COUNTIFS(C$2:C6879,C6879,L$2:L6879,1)=1,1,0),"")</f>
        <v/>
      </c>
      <c r="T6879" s="38" t="str">
        <f aca="false">IF(N6879="","",N6879+ROW()/10000000)</f>
        <v/>
      </c>
      <c r="U6879" s="0" t="str">
        <f aca="false">IF(G6879=1,IF(B6879="",1,0),"")</f>
        <v/>
      </c>
    </row>
    <row r="6880" customFormat="false" ht="15" hidden="false" customHeight="false" outlineLevel="0" collapsed="false">
      <c r="A6880" s="35"/>
      <c r="B6880" s="35"/>
      <c r="G6880" s="0" t="str">
        <f aca="false">IF(A6880="","",IF(AND(A6880&gt;=Debut,A6880&lt;Fin),1,0))</f>
        <v/>
      </c>
      <c r="H6880" s="0" t="str">
        <f aca="false">IF(G6880=1,INT(ROUND((A6880-Debut)*86400,0)/600),"")</f>
        <v/>
      </c>
      <c r="I6880" s="0" t="str">
        <f aca="false">IF(G6880=1,INT(ROUND((A6880-Debut)*86400,0)/3600),"")</f>
        <v/>
      </c>
      <c r="J6880" s="0" t="str">
        <f aca="false">IF(OR(A6880="",B6880=""),"",ROUND((B6880-A6880)*86400,0))</f>
        <v/>
      </c>
      <c r="K6880" s="37" t="str">
        <f aca="false">IF(G6880=1,IF(COUNTIFS($C:$C,C6880,$G:$G,1,$A:$A,"&gt;="&amp;(A6880-FenetreInterm/86400),$A:$A,"&lt;="&amp;A6880)&gt;=NbInterm,1,0),"")</f>
        <v/>
      </c>
      <c r="L6880" s="37" t="str">
        <f aca="false">IF(G6880=1,IF(B6880="",0,IF(J6880&lt;SeuilFugitive,1,0)),"")</f>
        <v/>
      </c>
      <c r="M6880" s="37" t="str">
        <f aca="false">IF(G6880=1,IF(B6880="",IF((Fin-A6880)*24&gt;SeuilFigee,1,0),IF(J6880&gt;SeuilFigee*3600,1,0)),"")</f>
        <v/>
      </c>
      <c r="N6880" s="0" t="str">
        <f aca="false">IF(G6880=1,IF(COUNTIF(H$2:H6880,H6880)=1,COUNTIF($H:$H,H6880),""),"")</f>
        <v/>
      </c>
      <c r="O6880" s="0" t="str">
        <f aca="false">IF(G6880=1,IF(COUNTIF(I$2:I6880,I6880)=1,COUNTIF($I:$I,I6880),""),"")</f>
        <v/>
      </c>
      <c r="P6880" s="38" t="str">
        <f aca="false">IF(G6880=1,IF(COUNTIFS(C$2:C6880,C6880,G$2:G6880,1)=1,COUNTIFS($C:$C,C6880,$G:$G,1)+ROW()/10000000,""),"")</f>
        <v/>
      </c>
      <c r="Q6880" s="0" t="str">
        <f aca="false">IF(K6880=1,IF(COUNTIFS(C$2:C6880,C6880,K$2:K6880,1)=1,1,0),"")</f>
        <v/>
      </c>
      <c r="R6880" s="0" t="str">
        <f aca="false">IF(M6880=1,IF(COUNTIFS(C$2:C6880,C6880,M$2:M6880,1)=1,1,0),"")</f>
        <v/>
      </c>
      <c r="S6880" s="0" t="str">
        <f aca="false">IF(L6880=1,IF(COUNTIFS(C$2:C6880,C6880,L$2:L6880,1)=1,1,0),"")</f>
        <v/>
      </c>
      <c r="T6880" s="38" t="str">
        <f aca="false">IF(N6880="","",N6880+ROW()/10000000)</f>
        <v/>
      </c>
      <c r="U6880" s="0" t="str">
        <f aca="false">IF(G6880=1,IF(B6880="",1,0),"")</f>
        <v/>
      </c>
    </row>
    <row r="6881" customFormat="false" ht="15" hidden="false" customHeight="false" outlineLevel="0" collapsed="false">
      <c r="A6881" s="35"/>
      <c r="B6881" s="35"/>
      <c r="G6881" s="0" t="str">
        <f aca="false">IF(A6881="","",IF(AND(A6881&gt;=Debut,A6881&lt;Fin),1,0))</f>
        <v/>
      </c>
      <c r="H6881" s="0" t="str">
        <f aca="false">IF(G6881=1,INT(ROUND((A6881-Debut)*86400,0)/600),"")</f>
        <v/>
      </c>
      <c r="I6881" s="0" t="str">
        <f aca="false">IF(G6881=1,INT(ROUND((A6881-Debut)*86400,0)/3600),"")</f>
        <v/>
      </c>
      <c r="J6881" s="0" t="str">
        <f aca="false">IF(OR(A6881="",B6881=""),"",ROUND((B6881-A6881)*86400,0))</f>
        <v/>
      </c>
      <c r="K6881" s="37" t="str">
        <f aca="false">IF(G6881=1,IF(COUNTIFS($C:$C,C6881,$G:$G,1,$A:$A,"&gt;="&amp;(A6881-FenetreInterm/86400),$A:$A,"&lt;="&amp;A6881)&gt;=NbInterm,1,0),"")</f>
        <v/>
      </c>
      <c r="L6881" s="37" t="str">
        <f aca="false">IF(G6881=1,IF(B6881="",0,IF(J6881&lt;SeuilFugitive,1,0)),"")</f>
        <v/>
      </c>
      <c r="M6881" s="37" t="str">
        <f aca="false">IF(G6881=1,IF(B6881="",IF((Fin-A6881)*24&gt;SeuilFigee,1,0),IF(J6881&gt;SeuilFigee*3600,1,0)),"")</f>
        <v/>
      </c>
      <c r="N6881" s="0" t="str">
        <f aca="false">IF(G6881=1,IF(COUNTIF(H$2:H6881,H6881)=1,COUNTIF($H:$H,H6881),""),"")</f>
        <v/>
      </c>
      <c r="O6881" s="0" t="str">
        <f aca="false">IF(G6881=1,IF(COUNTIF(I$2:I6881,I6881)=1,COUNTIF($I:$I,I6881),""),"")</f>
        <v/>
      </c>
      <c r="P6881" s="38" t="str">
        <f aca="false">IF(G6881=1,IF(COUNTIFS(C$2:C6881,C6881,G$2:G6881,1)=1,COUNTIFS($C:$C,C6881,$G:$G,1)+ROW()/10000000,""),"")</f>
        <v/>
      </c>
      <c r="Q6881" s="0" t="str">
        <f aca="false">IF(K6881=1,IF(COUNTIFS(C$2:C6881,C6881,K$2:K6881,1)=1,1,0),"")</f>
        <v/>
      </c>
      <c r="R6881" s="0" t="str">
        <f aca="false">IF(M6881=1,IF(COUNTIFS(C$2:C6881,C6881,M$2:M6881,1)=1,1,0),"")</f>
        <v/>
      </c>
      <c r="S6881" s="0" t="str">
        <f aca="false">IF(L6881=1,IF(COUNTIFS(C$2:C6881,C6881,L$2:L6881,1)=1,1,0),"")</f>
        <v/>
      </c>
      <c r="T6881" s="38" t="str">
        <f aca="false">IF(N6881="","",N6881+ROW()/10000000)</f>
        <v/>
      </c>
      <c r="U6881" s="0" t="str">
        <f aca="false">IF(G6881=1,IF(B6881="",1,0),"")</f>
        <v/>
      </c>
    </row>
    <row r="6882" customFormat="false" ht="15" hidden="false" customHeight="false" outlineLevel="0" collapsed="false">
      <c r="A6882" s="35"/>
      <c r="B6882" s="35"/>
      <c r="G6882" s="0" t="str">
        <f aca="false">IF(A6882="","",IF(AND(A6882&gt;=Debut,A6882&lt;Fin),1,0))</f>
        <v/>
      </c>
      <c r="H6882" s="0" t="str">
        <f aca="false">IF(G6882=1,INT(ROUND((A6882-Debut)*86400,0)/600),"")</f>
        <v/>
      </c>
      <c r="I6882" s="0" t="str">
        <f aca="false">IF(G6882=1,INT(ROUND((A6882-Debut)*86400,0)/3600),"")</f>
        <v/>
      </c>
      <c r="J6882" s="0" t="str">
        <f aca="false">IF(OR(A6882="",B6882=""),"",ROUND((B6882-A6882)*86400,0))</f>
        <v/>
      </c>
      <c r="K6882" s="37" t="str">
        <f aca="false">IF(G6882=1,IF(COUNTIFS($C:$C,C6882,$G:$G,1,$A:$A,"&gt;="&amp;(A6882-FenetreInterm/86400),$A:$A,"&lt;="&amp;A6882)&gt;=NbInterm,1,0),"")</f>
        <v/>
      </c>
      <c r="L6882" s="37" t="str">
        <f aca="false">IF(G6882=1,IF(B6882="",0,IF(J6882&lt;SeuilFugitive,1,0)),"")</f>
        <v/>
      </c>
      <c r="M6882" s="37" t="str">
        <f aca="false">IF(G6882=1,IF(B6882="",IF((Fin-A6882)*24&gt;SeuilFigee,1,0),IF(J6882&gt;SeuilFigee*3600,1,0)),"")</f>
        <v/>
      </c>
      <c r="N6882" s="0" t="str">
        <f aca="false">IF(G6882=1,IF(COUNTIF(H$2:H6882,H6882)=1,COUNTIF($H:$H,H6882),""),"")</f>
        <v/>
      </c>
      <c r="O6882" s="0" t="str">
        <f aca="false">IF(G6882=1,IF(COUNTIF(I$2:I6882,I6882)=1,COUNTIF($I:$I,I6882),""),"")</f>
        <v/>
      </c>
      <c r="P6882" s="38" t="str">
        <f aca="false">IF(G6882=1,IF(COUNTIFS(C$2:C6882,C6882,G$2:G6882,1)=1,COUNTIFS($C:$C,C6882,$G:$G,1)+ROW()/10000000,""),"")</f>
        <v/>
      </c>
      <c r="Q6882" s="0" t="str">
        <f aca="false">IF(K6882=1,IF(COUNTIFS(C$2:C6882,C6882,K$2:K6882,1)=1,1,0),"")</f>
        <v/>
      </c>
      <c r="R6882" s="0" t="str">
        <f aca="false">IF(M6882=1,IF(COUNTIFS(C$2:C6882,C6882,M$2:M6882,1)=1,1,0),"")</f>
        <v/>
      </c>
      <c r="S6882" s="0" t="str">
        <f aca="false">IF(L6882=1,IF(COUNTIFS(C$2:C6882,C6882,L$2:L6882,1)=1,1,0),"")</f>
        <v/>
      </c>
      <c r="T6882" s="38" t="str">
        <f aca="false">IF(N6882="","",N6882+ROW()/10000000)</f>
        <v/>
      </c>
      <c r="U6882" s="0" t="str">
        <f aca="false">IF(G6882=1,IF(B6882="",1,0),"")</f>
        <v/>
      </c>
    </row>
    <row r="6883" customFormat="false" ht="15" hidden="false" customHeight="false" outlineLevel="0" collapsed="false">
      <c r="A6883" s="35"/>
      <c r="B6883" s="35"/>
      <c r="G6883" s="0" t="str">
        <f aca="false">IF(A6883="","",IF(AND(A6883&gt;=Debut,A6883&lt;Fin),1,0))</f>
        <v/>
      </c>
      <c r="H6883" s="0" t="str">
        <f aca="false">IF(G6883=1,INT(ROUND((A6883-Debut)*86400,0)/600),"")</f>
        <v/>
      </c>
      <c r="I6883" s="0" t="str">
        <f aca="false">IF(G6883=1,INT(ROUND((A6883-Debut)*86400,0)/3600),"")</f>
        <v/>
      </c>
      <c r="J6883" s="0" t="str">
        <f aca="false">IF(OR(A6883="",B6883=""),"",ROUND((B6883-A6883)*86400,0))</f>
        <v/>
      </c>
      <c r="K6883" s="37" t="str">
        <f aca="false">IF(G6883=1,IF(COUNTIFS($C:$C,C6883,$G:$G,1,$A:$A,"&gt;="&amp;(A6883-FenetreInterm/86400),$A:$A,"&lt;="&amp;A6883)&gt;=NbInterm,1,0),"")</f>
        <v/>
      </c>
      <c r="L6883" s="37" t="str">
        <f aca="false">IF(G6883=1,IF(B6883="",0,IF(J6883&lt;SeuilFugitive,1,0)),"")</f>
        <v/>
      </c>
      <c r="M6883" s="37" t="str">
        <f aca="false">IF(G6883=1,IF(B6883="",IF((Fin-A6883)*24&gt;SeuilFigee,1,0),IF(J6883&gt;SeuilFigee*3600,1,0)),"")</f>
        <v/>
      </c>
      <c r="N6883" s="0" t="str">
        <f aca="false">IF(G6883=1,IF(COUNTIF(H$2:H6883,H6883)=1,COUNTIF($H:$H,H6883),""),"")</f>
        <v/>
      </c>
      <c r="O6883" s="0" t="str">
        <f aca="false">IF(G6883=1,IF(COUNTIF(I$2:I6883,I6883)=1,COUNTIF($I:$I,I6883),""),"")</f>
        <v/>
      </c>
      <c r="P6883" s="38" t="str">
        <f aca="false">IF(G6883=1,IF(COUNTIFS(C$2:C6883,C6883,G$2:G6883,1)=1,COUNTIFS($C:$C,C6883,$G:$G,1)+ROW()/10000000,""),"")</f>
        <v/>
      </c>
      <c r="Q6883" s="0" t="str">
        <f aca="false">IF(K6883=1,IF(COUNTIFS(C$2:C6883,C6883,K$2:K6883,1)=1,1,0),"")</f>
        <v/>
      </c>
      <c r="R6883" s="0" t="str">
        <f aca="false">IF(M6883=1,IF(COUNTIFS(C$2:C6883,C6883,M$2:M6883,1)=1,1,0),"")</f>
        <v/>
      </c>
      <c r="S6883" s="0" t="str">
        <f aca="false">IF(L6883=1,IF(COUNTIFS(C$2:C6883,C6883,L$2:L6883,1)=1,1,0),"")</f>
        <v/>
      </c>
      <c r="T6883" s="38" t="str">
        <f aca="false">IF(N6883="","",N6883+ROW()/10000000)</f>
        <v/>
      </c>
      <c r="U6883" s="0" t="str">
        <f aca="false">IF(G6883=1,IF(B6883="",1,0),"")</f>
        <v/>
      </c>
    </row>
    <row r="6884" customFormat="false" ht="15" hidden="false" customHeight="false" outlineLevel="0" collapsed="false">
      <c r="A6884" s="35"/>
      <c r="B6884" s="35"/>
      <c r="G6884" s="0" t="str">
        <f aca="false">IF(A6884="","",IF(AND(A6884&gt;=Debut,A6884&lt;Fin),1,0))</f>
        <v/>
      </c>
      <c r="H6884" s="0" t="str">
        <f aca="false">IF(G6884=1,INT(ROUND((A6884-Debut)*86400,0)/600),"")</f>
        <v/>
      </c>
      <c r="I6884" s="0" t="str">
        <f aca="false">IF(G6884=1,INT(ROUND((A6884-Debut)*86400,0)/3600),"")</f>
        <v/>
      </c>
      <c r="J6884" s="0" t="str">
        <f aca="false">IF(OR(A6884="",B6884=""),"",ROUND((B6884-A6884)*86400,0))</f>
        <v/>
      </c>
      <c r="K6884" s="37" t="str">
        <f aca="false">IF(G6884=1,IF(COUNTIFS($C:$C,C6884,$G:$G,1,$A:$A,"&gt;="&amp;(A6884-FenetreInterm/86400),$A:$A,"&lt;="&amp;A6884)&gt;=NbInterm,1,0),"")</f>
        <v/>
      </c>
      <c r="L6884" s="37" t="str">
        <f aca="false">IF(G6884=1,IF(B6884="",0,IF(J6884&lt;SeuilFugitive,1,0)),"")</f>
        <v/>
      </c>
      <c r="M6884" s="37" t="str">
        <f aca="false">IF(G6884=1,IF(B6884="",IF((Fin-A6884)*24&gt;SeuilFigee,1,0),IF(J6884&gt;SeuilFigee*3600,1,0)),"")</f>
        <v/>
      </c>
      <c r="N6884" s="0" t="str">
        <f aca="false">IF(G6884=1,IF(COUNTIF(H$2:H6884,H6884)=1,COUNTIF($H:$H,H6884),""),"")</f>
        <v/>
      </c>
      <c r="O6884" s="0" t="str">
        <f aca="false">IF(G6884=1,IF(COUNTIF(I$2:I6884,I6884)=1,COUNTIF($I:$I,I6884),""),"")</f>
        <v/>
      </c>
      <c r="P6884" s="38" t="str">
        <f aca="false">IF(G6884=1,IF(COUNTIFS(C$2:C6884,C6884,G$2:G6884,1)=1,COUNTIFS($C:$C,C6884,$G:$G,1)+ROW()/10000000,""),"")</f>
        <v/>
      </c>
      <c r="Q6884" s="0" t="str">
        <f aca="false">IF(K6884=1,IF(COUNTIFS(C$2:C6884,C6884,K$2:K6884,1)=1,1,0),"")</f>
        <v/>
      </c>
      <c r="R6884" s="0" t="str">
        <f aca="false">IF(M6884=1,IF(COUNTIFS(C$2:C6884,C6884,M$2:M6884,1)=1,1,0),"")</f>
        <v/>
      </c>
      <c r="S6884" s="0" t="str">
        <f aca="false">IF(L6884=1,IF(COUNTIFS(C$2:C6884,C6884,L$2:L6884,1)=1,1,0),"")</f>
        <v/>
      </c>
      <c r="T6884" s="38" t="str">
        <f aca="false">IF(N6884="","",N6884+ROW()/10000000)</f>
        <v/>
      </c>
      <c r="U6884" s="0" t="str">
        <f aca="false">IF(G6884=1,IF(B6884="",1,0),"")</f>
        <v/>
      </c>
    </row>
    <row r="6885" customFormat="false" ht="15" hidden="false" customHeight="false" outlineLevel="0" collapsed="false">
      <c r="A6885" s="35"/>
      <c r="B6885" s="35"/>
      <c r="G6885" s="0" t="str">
        <f aca="false">IF(A6885="","",IF(AND(A6885&gt;=Debut,A6885&lt;Fin),1,0))</f>
        <v/>
      </c>
      <c r="H6885" s="0" t="str">
        <f aca="false">IF(G6885=1,INT(ROUND((A6885-Debut)*86400,0)/600),"")</f>
        <v/>
      </c>
      <c r="I6885" s="0" t="str">
        <f aca="false">IF(G6885=1,INT(ROUND((A6885-Debut)*86400,0)/3600),"")</f>
        <v/>
      </c>
      <c r="J6885" s="0" t="str">
        <f aca="false">IF(OR(A6885="",B6885=""),"",ROUND((B6885-A6885)*86400,0))</f>
        <v/>
      </c>
      <c r="K6885" s="37" t="str">
        <f aca="false">IF(G6885=1,IF(COUNTIFS($C:$C,C6885,$G:$G,1,$A:$A,"&gt;="&amp;(A6885-FenetreInterm/86400),$A:$A,"&lt;="&amp;A6885)&gt;=NbInterm,1,0),"")</f>
        <v/>
      </c>
      <c r="L6885" s="37" t="str">
        <f aca="false">IF(G6885=1,IF(B6885="",0,IF(J6885&lt;SeuilFugitive,1,0)),"")</f>
        <v/>
      </c>
      <c r="M6885" s="37" t="str">
        <f aca="false">IF(G6885=1,IF(B6885="",IF((Fin-A6885)*24&gt;SeuilFigee,1,0),IF(J6885&gt;SeuilFigee*3600,1,0)),"")</f>
        <v/>
      </c>
      <c r="N6885" s="0" t="str">
        <f aca="false">IF(G6885=1,IF(COUNTIF(H$2:H6885,H6885)=1,COUNTIF($H:$H,H6885),""),"")</f>
        <v/>
      </c>
      <c r="O6885" s="0" t="str">
        <f aca="false">IF(G6885=1,IF(COUNTIF(I$2:I6885,I6885)=1,COUNTIF($I:$I,I6885),""),"")</f>
        <v/>
      </c>
      <c r="P6885" s="38" t="str">
        <f aca="false">IF(G6885=1,IF(COUNTIFS(C$2:C6885,C6885,G$2:G6885,1)=1,COUNTIFS($C:$C,C6885,$G:$G,1)+ROW()/10000000,""),"")</f>
        <v/>
      </c>
      <c r="Q6885" s="0" t="str">
        <f aca="false">IF(K6885=1,IF(COUNTIFS(C$2:C6885,C6885,K$2:K6885,1)=1,1,0),"")</f>
        <v/>
      </c>
      <c r="R6885" s="0" t="str">
        <f aca="false">IF(M6885=1,IF(COUNTIFS(C$2:C6885,C6885,M$2:M6885,1)=1,1,0),"")</f>
        <v/>
      </c>
      <c r="S6885" s="0" t="str">
        <f aca="false">IF(L6885=1,IF(COUNTIFS(C$2:C6885,C6885,L$2:L6885,1)=1,1,0),"")</f>
        <v/>
      </c>
      <c r="T6885" s="38" t="str">
        <f aca="false">IF(N6885="","",N6885+ROW()/10000000)</f>
        <v/>
      </c>
      <c r="U6885" s="0" t="str">
        <f aca="false">IF(G6885=1,IF(B6885="",1,0),"")</f>
        <v/>
      </c>
    </row>
    <row r="6886" customFormat="false" ht="15" hidden="false" customHeight="false" outlineLevel="0" collapsed="false">
      <c r="A6886" s="35"/>
      <c r="B6886" s="35"/>
      <c r="G6886" s="0" t="str">
        <f aca="false">IF(A6886="","",IF(AND(A6886&gt;=Debut,A6886&lt;Fin),1,0))</f>
        <v/>
      </c>
      <c r="H6886" s="0" t="str">
        <f aca="false">IF(G6886=1,INT(ROUND((A6886-Debut)*86400,0)/600),"")</f>
        <v/>
      </c>
      <c r="I6886" s="0" t="str">
        <f aca="false">IF(G6886=1,INT(ROUND((A6886-Debut)*86400,0)/3600),"")</f>
        <v/>
      </c>
      <c r="J6886" s="0" t="str">
        <f aca="false">IF(OR(A6886="",B6886=""),"",ROUND((B6886-A6886)*86400,0))</f>
        <v/>
      </c>
      <c r="K6886" s="37" t="str">
        <f aca="false">IF(G6886=1,IF(COUNTIFS($C:$C,C6886,$G:$G,1,$A:$A,"&gt;="&amp;(A6886-FenetreInterm/86400),$A:$A,"&lt;="&amp;A6886)&gt;=NbInterm,1,0),"")</f>
        <v/>
      </c>
      <c r="L6886" s="37" t="str">
        <f aca="false">IF(G6886=1,IF(B6886="",0,IF(J6886&lt;SeuilFugitive,1,0)),"")</f>
        <v/>
      </c>
      <c r="M6886" s="37" t="str">
        <f aca="false">IF(G6886=1,IF(B6886="",IF((Fin-A6886)*24&gt;SeuilFigee,1,0),IF(J6886&gt;SeuilFigee*3600,1,0)),"")</f>
        <v/>
      </c>
      <c r="N6886" s="0" t="str">
        <f aca="false">IF(G6886=1,IF(COUNTIF(H$2:H6886,H6886)=1,COUNTIF($H:$H,H6886),""),"")</f>
        <v/>
      </c>
      <c r="O6886" s="0" t="str">
        <f aca="false">IF(G6886=1,IF(COUNTIF(I$2:I6886,I6886)=1,COUNTIF($I:$I,I6886),""),"")</f>
        <v/>
      </c>
      <c r="P6886" s="38" t="str">
        <f aca="false">IF(G6886=1,IF(COUNTIFS(C$2:C6886,C6886,G$2:G6886,1)=1,COUNTIFS($C:$C,C6886,$G:$G,1)+ROW()/10000000,""),"")</f>
        <v/>
      </c>
      <c r="Q6886" s="0" t="str">
        <f aca="false">IF(K6886=1,IF(COUNTIFS(C$2:C6886,C6886,K$2:K6886,1)=1,1,0),"")</f>
        <v/>
      </c>
      <c r="R6886" s="0" t="str">
        <f aca="false">IF(M6886=1,IF(COUNTIFS(C$2:C6886,C6886,M$2:M6886,1)=1,1,0),"")</f>
        <v/>
      </c>
      <c r="S6886" s="0" t="str">
        <f aca="false">IF(L6886=1,IF(COUNTIFS(C$2:C6886,C6886,L$2:L6886,1)=1,1,0),"")</f>
        <v/>
      </c>
      <c r="T6886" s="38" t="str">
        <f aca="false">IF(N6886="","",N6886+ROW()/10000000)</f>
        <v/>
      </c>
      <c r="U6886" s="0" t="str">
        <f aca="false">IF(G6886=1,IF(B6886="",1,0),"")</f>
        <v/>
      </c>
    </row>
    <row r="6887" customFormat="false" ht="15" hidden="false" customHeight="false" outlineLevel="0" collapsed="false">
      <c r="A6887" s="35"/>
      <c r="B6887" s="35"/>
      <c r="G6887" s="0" t="str">
        <f aca="false">IF(A6887="","",IF(AND(A6887&gt;=Debut,A6887&lt;Fin),1,0))</f>
        <v/>
      </c>
      <c r="H6887" s="0" t="str">
        <f aca="false">IF(G6887=1,INT(ROUND((A6887-Debut)*86400,0)/600),"")</f>
        <v/>
      </c>
      <c r="I6887" s="0" t="str">
        <f aca="false">IF(G6887=1,INT(ROUND((A6887-Debut)*86400,0)/3600),"")</f>
        <v/>
      </c>
      <c r="J6887" s="0" t="str">
        <f aca="false">IF(OR(A6887="",B6887=""),"",ROUND((B6887-A6887)*86400,0))</f>
        <v/>
      </c>
      <c r="K6887" s="37" t="str">
        <f aca="false">IF(G6887=1,IF(COUNTIFS($C:$C,C6887,$G:$G,1,$A:$A,"&gt;="&amp;(A6887-FenetreInterm/86400),$A:$A,"&lt;="&amp;A6887)&gt;=NbInterm,1,0),"")</f>
        <v/>
      </c>
      <c r="L6887" s="37" t="str">
        <f aca="false">IF(G6887=1,IF(B6887="",0,IF(J6887&lt;SeuilFugitive,1,0)),"")</f>
        <v/>
      </c>
      <c r="M6887" s="37" t="str">
        <f aca="false">IF(G6887=1,IF(B6887="",IF((Fin-A6887)*24&gt;SeuilFigee,1,0),IF(J6887&gt;SeuilFigee*3600,1,0)),"")</f>
        <v/>
      </c>
      <c r="N6887" s="0" t="str">
        <f aca="false">IF(G6887=1,IF(COUNTIF(H$2:H6887,H6887)=1,COUNTIF($H:$H,H6887),""),"")</f>
        <v/>
      </c>
      <c r="O6887" s="0" t="str">
        <f aca="false">IF(G6887=1,IF(COUNTIF(I$2:I6887,I6887)=1,COUNTIF($I:$I,I6887),""),"")</f>
        <v/>
      </c>
      <c r="P6887" s="38" t="str">
        <f aca="false">IF(G6887=1,IF(COUNTIFS(C$2:C6887,C6887,G$2:G6887,1)=1,COUNTIFS($C:$C,C6887,$G:$G,1)+ROW()/10000000,""),"")</f>
        <v/>
      </c>
      <c r="Q6887" s="0" t="str">
        <f aca="false">IF(K6887=1,IF(COUNTIFS(C$2:C6887,C6887,K$2:K6887,1)=1,1,0),"")</f>
        <v/>
      </c>
      <c r="R6887" s="0" t="str">
        <f aca="false">IF(M6887=1,IF(COUNTIFS(C$2:C6887,C6887,M$2:M6887,1)=1,1,0),"")</f>
        <v/>
      </c>
      <c r="S6887" s="0" t="str">
        <f aca="false">IF(L6887=1,IF(COUNTIFS(C$2:C6887,C6887,L$2:L6887,1)=1,1,0),"")</f>
        <v/>
      </c>
      <c r="T6887" s="38" t="str">
        <f aca="false">IF(N6887="","",N6887+ROW()/10000000)</f>
        <v/>
      </c>
      <c r="U6887" s="0" t="str">
        <f aca="false">IF(G6887=1,IF(B6887="",1,0),"")</f>
        <v/>
      </c>
    </row>
    <row r="6888" customFormat="false" ht="15" hidden="false" customHeight="false" outlineLevel="0" collapsed="false">
      <c r="A6888" s="35"/>
      <c r="B6888" s="35"/>
      <c r="G6888" s="0" t="str">
        <f aca="false">IF(A6888="","",IF(AND(A6888&gt;=Debut,A6888&lt;Fin),1,0))</f>
        <v/>
      </c>
      <c r="H6888" s="0" t="str">
        <f aca="false">IF(G6888=1,INT(ROUND((A6888-Debut)*86400,0)/600),"")</f>
        <v/>
      </c>
      <c r="I6888" s="0" t="str">
        <f aca="false">IF(G6888=1,INT(ROUND((A6888-Debut)*86400,0)/3600),"")</f>
        <v/>
      </c>
      <c r="J6888" s="0" t="str">
        <f aca="false">IF(OR(A6888="",B6888=""),"",ROUND((B6888-A6888)*86400,0))</f>
        <v/>
      </c>
      <c r="K6888" s="37" t="str">
        <f aca="false">IF(G6888=1,IF(COUNTIFS($C:$C,C6888,$G:$G,1,$A:$A,"&gt;="&amp;(A6888-FenetreInterm/86400),$A:$A,"&lt;="&amp;A6888)&gt;=NbInterm,1,0),"")</f>
        <v/>
      </c>
      <c r="L6888" s="37" t="str">
        <f aca="false">IF(G6888=1,IF(B6888="",0,IF(J6888&lt;SeuilFugitive,1,0)),"")</f>
        <v/>
      </c>
      <c r="M6888" s="37" t="str">
        <f aca="false">IF(G6888=1,IF(B6888="",IF((Fin-A6888)*24&gt;SeuilFigee,1,0),IF(J6888&gt;SeuilFigee*3600,1,0)),"")</f>
        <v/>
      </c>
      <c r="N6888" s="0" t="str">
        <f aca="false">IF(G6888=1,IF(COUNTIF(H$2:H6888,H6888)=1,COUNTIF($H:$H,H6888),""),"")</f>
        <v/>
      </c>
      <c r="O6888" s="0" t="str">
        <f aca="false">IF(G6888=1,IF(COUNTIF(I$2:I6888,I6888)=1,COUNTIF($I:$I,I6888),""),"")</f>
        <v/>
      </c>
      <c r="P6888" s="38" t="str">
        <f aca="false">IF(G6888=1,IF(COUNTIFS(C$2:C6888,C6888,G$2:G6888,1)=1,COUNTIFS($C:$C,C6888,$G:$G,1)+ROW()/10000000,""),"")</f>
        <v/>
      </c>
      <c r="Q6888" s="0" t="str">
        <f aca="false">IF(K6888=1,IF(COUNTIFS(C$2:C6888,C6888,K$2:K6888,1)=1,1,0),"")</f>
        <v/>
      </c>
      <c r="R6888" s="0" t="str">
        <f aca="false">IF(M6888=1,IF(COUNTIFS(C$2:C6888,C6888,M$2:M6888,1)=1,1,0),"")</f>
        <v/>
      </c>
      <c r="S6888" s="0" t="str">
        <f aca="false">IF(L6888=1,IF(COUNTIFS(C$2:C6888,C6888,L$2:L6888,1)=1,1,0),"")</f>
        <v/>
      </c>
      <c r="T6888" s="38" t="str">
        <f aca="false">IF(N6888="","",N6888+ROW()/10000000)</f>
        <v/>
      </c>
      <c r="U6888" s="0" t="str">
        <f aca="false">IF(G6888=1,IF(B6888="",1,0),"")</f>
        <v/>
      </c>
    </row>
    <row r="6889" customFormat="false" ht="15" hidden="false" customHeight="false" outlineLevel="0" collapsed="false">
      <c r="A6889" s="35"/>
      <c r="B6889" s="35"/>
      <c r="G6889" s="0" t="str">
        <f aca="false">IF(A6889="","",IF(AND(A6889&gt;=Debut,A6889&lt;Fin),1,0))</f>
        <v/>
      </c>
      <c r="H6889" s="0" t="str">
        <f aca="false">IF(G6889=1,INT(ROUND((A6889-Debut)*86400,0)/600),"")</f>
        <v/>
      </c>
      <c r="I6889" s="0" t="str">
        <f aca="false">IF(G6889=1,INT(ROUND((A6889-Debut)*86400,0)/3600),"")</f>
        <v/>
      </c>
      <c r="J6889" s="0" t="str">
        <f aca="false">IF(OR(A6889="",B6889=""),"",ROUND((B6889-A6889)*86400,0))</f>
        <v/>
      </c>
      <c r="K6889" s="37" t="str">
        <f aca="false">IF(G6889=1,IF(COUNTIFS($C:$C,C6889,$G:$G,1,$A:$A,"&gt;="&amp;(A6889-FenetreInterm/86400),$A:$A,"&lt;="&amp;A6889)&gt;=NbInterm,1,0),"")</f>
        <v/>
      </c>
      <c r="L6889" s="37" t="str">
        <f aca="false">IF(G6889=1,IF(B6889="",0,IF(J6889&lt;SeuilFugitive,1,0)),"")</f>
        <v/>
      </c>
      <c r="M6889" s="37" t="str">
        <f aca="false">IF(G6889=1,IF(B6889="",IF((Fin-A6889)*24&gt;SeuilFigee,1,0),IF(J6889&gt;SeuilFigee*3600,1,0)),"")</f>
        <v/>
      </c>
      <c r="N6889" s="0" t="str">
        <f aca="false">IF(G6889=1,IF(COUNTIF(H$2:H6889,H6889)=1,COUNTIF($H:$H,H6889),""),"")</f>
        <v/>
      </c>
      <c r="O6889" s="0" t="str">
        <f aca="false">IF(G6889=1,IF(COUNTIF(I$2:I6889,I6889)=1,COUNTIF($I:$I,I6889),""),"")</f>
        <v/>
      </c>
      <c r="P6889" s="38" t="str">
        <f aca="false">IF(G6889=1,IF(COUNTIFS(C$2:C6889,C6889,G$2:G6889,1)=1,COUNTIFS($C:$C,C6889,$G:$G,1)+ROW()/10000000,""),"")</f>
        <v/>
      </c>
      <c r="Q6889" s="0" t="str">
        <f aca="false">IF(K6889=1,IF(COUNTIFS(C$2:C6889,C6889,K$2:K6889,1)=1,1,0),"")</f>
        <v/>
      </c>
      <c r="R6889" s="0" t="str">
        <f aca="false">IF(M6889=1,IF(COUNTIFS(C$2:C6889,C6889,M$2:M6889,1)=1,1,0),"")</f>
        <v/>
      </c>
      <c r="S6889" s="0" t="str">
        <f aca="false">IF(L6889=1,IF(COUNTIFS(C$2:C6889,C6889,L$2:L6889,1)=1,1,0),"")</f>
        <v/>
      </c>
      <c r="T6889" s="38" t="str">
        <f aca="false">IF(N6889="","",N6889+ROW()/10000000)</f>
        <v/>
      </c>
      <c r="U6889" s="0" t="str">
        <f aca="false">IF(G6889=1,IF(B6889="",1,0),"")</f>
        <v/>
      </c>
    </row>
    <row r="6890" customFormat="false" ht="15" hidden="false" customHeight="false" outlineLevel="0" collapsed="false">
      <c r="A6890" s="35"/>
      <c r="B6890" s="35"/>
      <c r="G6890" s="0" t="str">
        <f aca="false">IF(A6890="","",IF(AND(A6890&gt;=Debut,A6890&lt;Fin),1,0))</f>
        <v/>
      </c>
      <c r="H6890" s="0" t="str">
        <f aca="false">IF(G6890=1,INT(ROUND((A6890-Debut)*86400,0)/600),"")</f>
        <v/>
      </c>
      <c r="I6890" s="0" t="str">
        <f aca="false">IF(G6890=1,INT(ROUND((A6890-Debut)*86400,0)/3600),"")</f>
        <v/>
      </c>
      <c r="J6890" s="0" t="str">
        <f aca="false">IF(OR(A6890="",B6890=""),"",ROUND((B6890-A6890)*86400,0))</f>
        <v/>
      </c>
      <c r="K6890" s="37" t="str">
        <f aca="false">IF(G6890=1,IF(COUNTIFS($C:$C,C6890,$G:$G,1,$A:$A,"&gt;="&amp;(A6890-FenetreInterm/86400),$A:$A,"&lt;="&amp;A6890)&gt;=NbInterm,1,0),"")</f>
        <v/>
      </c>
      <c r="L6890" s="37" t="str">
        <f aca="false">IF(G6890=1,IF(B6890="",0,IF(J6890&lt;SeuilFugitive,1,0)),"")</f>
        <v/>
      </c>
      <c r="M6890" s="37" t="str">
        <f aca="false">IF(G6890=1,IF(B6890="",IF((Fin-A6890)*24&gt;SeuilFigee,1,0),IF(J6890&gt;SeuilFigee*3600,1,0)),"")</f>
        <v/>
      </c>
      <c r="N6890" s="0" t="str">
        <f aca="false">IF(G6890=1,IF(COUNTIF(H$2:H6890,H6890)=1,COUNTIF($H:$H,H6890),""),"")</f>
        <v/>
      </c>
      <c r="O6890" s="0" t="str">
        <f aca="false">IF(G6890=1,IF(COUNTIF(I$2:I6890,I6890)=1,COUNTIF($I:$I,I6890),""),"")</f>
        <v/>
      </c>
      <c r="P6890" s="38" t="str">
        <f aca="false">IF(G6890=1,IF(COUNTIFS(C$2:C6890,C6890,G$2:G6890,1)=1,COUNTIFS($C:$C,C6890,$G:$G,1)+ROW()/10000000,""),"")</f>
        <v/>
      </c>
      <c r="Q6890" s="0" t="str">
        <f aca="false">IF(K6890=1,IF(COUNTIFS(C$2:C6890,C6890,K$2:K6890,1)=1,1,0),"")</f>
        <v/>
      </c>
      <c r="R6890" s="0" t="str">
        <f aca="false">IF(M6890=1,IF(COUNTIFS(C$2:C6890,C6890,M$2:M6890,1)=1,1,0),"")</f>
        <v/>
      </c>
      <c r="S6890" s="0" t="str">
        <f aca="false">IF(L6890=1,IF(COUNTIFS(C$2:C6890,C6890,L$2:L6890,1)=1,1,0),"")</f>
        <v/>
      </c>
      <c r="T6890" s="38" t="str">
        <f aca="false">IF(N6890="","",N6890+ROW()/10000000)</f>
        <v/>
      </c>
      <c r="U6890" s="0" t="str">
        <f aca="false">IF(G6890=1,IF(B6890="",1,0),"")</f>
        <v/>
      </c>
    </row>
    <row r="6891" customFormat="false" ht="15" hidden="false" customHeight="false" outlineLevel="0" collapsed="false">
      <c r="A6891" s="35"/>
      <c r="B6891" s="35"/>
      <c r="G6891" s="0" t="str">
        <f aca="false">IF(A6891="","",IF(AND(A6891&gt;=Debut,A6891&lt;Fin),1,0))</f>
        <v/>
      </c>
      <c r="H6891" s="0" t="str">
        <f aca="false">IF(G6891=1,INT(ROUND((A6891-Debut)*86400,0)/600),"")</f>
        <v/>
      </c>
      <c r="I6891" s="0" t="str">
        <f aca="false">IF(G6891=1,INT(ROUND((A6891-Debut)*86400,0)/3600),"")</f>
        <v/>
      </c>
      <c r="J6891" s="0" t="str">
        <f aca="false">IF(OR(A6891="",B6891=""),"",ROUND((B6891-A6891)*86400,0))</f>
        <v/>
      </c>
      <c r="K6891" s="37" t="str">
        <f aca="false">IF(G6891=1,IF(COUNTIFS($C:$C,C6891,$G:$G,1,$A:$A,"&gt;="&amp;(A6891-FenetreInterm/86400),$A:$A,"&lt;="&amp;A6891)&gt;=NbInterm,1,0),"")</f>
        <v/>
      </c>
      <c r="L6891" s="37" t="str">
        <f aca="false">IF(G6891=1,IF(B6891="",0,IF(J6891&lt;SeuilFugitive,1,0)),"")</f>
        <v/>
      </c>
      <c r="M6891" s="37" t="str">
        <f aca="false">IF(G6891=1,IF(B6891="",IF((Fin-A6891)*24&gt;SeuilFigee,1,0),IF(J6891&gt;SeuilFigee*3600,1,0)),"")</f>
        <v/>
      </c>
      <c r="N6891" s="0" t="str">
        <f aca="false">IF(G6891=1,IF(COUNTIF(H$2:H6891,H6891)=1,COUNTIF($H:$H,H6891),""),"")</f>
        <v/>
      </c>
      <c r="O6891" s="0" t="str">
        <f aca="false">IF(G6891=1,IF(COUNTIF(I$2:I6891,I6891)=1,COUNTIF($I:$I,I6891),""),"")</f>
        <v/>
      </c>
      <c r="P6891" s="38" t="str">
        <f aca="false">IF(G6891=1,IF(COUNTIFS(C$2:C6891,C6891,G$2:G6891,1)=1,COUNTIFS($C:$C,C6891,$G:$G,1)+ROW()/10000000,""),"")</f>
        <v/>
      </c>
      <c r="Q6891" s="0" t="str">
        <f aca="false">IF(K6891=1,IF(COUNTIFS(C$2:C6891,C6891,K$2:K6891,1)=1,1,0),"")</f>
        <v/>
      </c>
      <c r="R6891" s="0" t="str">
        <f aca="false">IF(M6891=1,IF(COUNTIFS(C$2:C6891,C6891,M$2:M6891,1)=1,1,0),"")</f>
        <v/>
      </c>
      <c r="S6891" s="0" t="str">
        <f aca="false">IF(L6891=1,IF(COUNTIFS(C$2:C6891,C6891,L$2:L6891,1)=1,1,0),"")</f>
        <v/>
      </c>
      <c r="T6891" s="38" t="str">
        <f aca="false">IF(N6891="","",N6891+ROW()/10000000)</f>
        <v/>
      </c>
      <c r="U6891" s="0" t="str">
        <f aca="false">IF(G6891=1,IF(B6891="",1,0),"")</f>
        <v/>
      </c>
    </row>
    <row r="6892" customFormat="false" ht="15" hidden="false" customHeight="false" outlineLevel="0" collapsed="false">
      <c r="A6892" s="35"/>
      <c r="B6892" s="35"/>
      <c r="G6892" s="0" t="str">
        <f aca="false">IF(A6892="","",IF(AND(A6892&gt;=Debut,A6892&lt;Fin),1,0))</f>
        <v/>
      </c>
      <c r="H6892" s="0" t="str">
        <f aca="false">IF(G6892=1,INT(ROUND((A6892-Debut)*86400,0)/600),"")</f>
        <v/>
      </c>
      <c r="I6892" s="0" t="str">
        <f aca="false">IF(G6892=1,INT(ROUND((A6892-Debut)*86400,0)/3600),"")</f>
        <v/>
      </c>
      <c r="J6892" s="0" t="str">
        <f aca="false">IF(OR(A6892="",B6892=""),"",ROUND((B6892-A6892)*86400,0))</f>
        <v/>
      </c>
      <c r="K6892" s="37" t="str">
        <f aca="false">IF(G6892=1,IF(COUNTIFS($C:$C,C6892,$G:$G,1,$A:$A,"&gt;="&amp;(A6892-FenetreInterm/86400),$A:$A,"&lt;="&amp;A6892)&gt;=NbInterm,1,0),"")</f>
        <v/>
      </c>
      <c r="L6892" s="37" t="str">
        <f aca="false">IF(G6892=1,IF(B6892="",0,IF(J6892&lt;SeuilFugitive,1,0)),"")</f>
        <v/>
      </c>
      <c r="M6892" s="37" t="str">
        <f aca="false">IF(G6892=1,IF(B6892="",IF((Fin-A6892)*24&gt;SeuilFigee,1,0),IF(J6892&gt;SeuilFigee*3600,1,0)),"")</f>
        <v/>
      </c>
      <c r="N6892" s="0" t="str">
        <f aca="false">IF(G6892=1,IF(COUNTIF(H$2:H6892,H6892)=1,COUNTIF($H:$H,H6892),""),"")</f>
        <v/>
      </c>
      <c r="O6892" s="0" t="str">
        <f aca="false">IF(G6892=1,IF(COUNTIF(I$2:I6892,I6892)=1,COUNTIF($I:$I,I6892),""),"")</f>
        <v/>
      </c>
      <c r="P6892" s="38" t="str">
        <f aca="false">IF(G6892=1,IF(COUNTIFS(C$2:C6892,C6892,G$2:G6892,1)=1,COUNTIFS($C:$C,C6892,$G:$G,1)+ROW()/10000000,""),"")</f>
        <v/>
      </c>
      <c r="Q6892" s="0" t="str">
        <f aca="false">IF(K6892=1,IF(COUNTIFS(C$2:C6892,C6892,K$2:K6892,1)=1,1,0),"")</f>
        <v/>
      </c>
      <c r="R6892" s="0" t="str">
        <f aca="false">IF(M6892=1,IF(COUNTIFS(C$2:C6892,C6892,M$2:M6892,1)=1,1,0),"")</f>
        <v/>
      </c>
      <c r="S6892" s="0" t="str">
        <f aca="false">IF(L6892=1,IF(COUNTIFS(C$2:C6892,C6892,L$2:L6892,1)=1,1,0),"")</f>
        <v/>
      </c>
      <c r="T6892" s="38" t="str">
        <f aca="false">IF(N6892="","",N6892+ROW()/10000000)</f>
        <v/>
      </c>
      <c r="U6892" s="0" t="str">
        <f aca="false">IF(G6892=1,IF(B6892="",1,0),"")</f>
        <v/>
      </c>
    </row>
    <row r="6893" customFormat="false" ht="15" hidden="false" customHeight="false" outlineLevel="0" collapsed="false">
      <c r="A6893" s="35"/>
      <c r="B6893" s="35"/>
      <c r="G6893" s="0" t="str">
        <f aca="false">IF(A6893="","",IF(AND(A6893&gt;=Debut,A6893&lt;Fin),1,0))</f>
        <v/>
      </c>
      <c r="H6893" s="0" t="str">
        <f aca="false">IF(G6893=1,INT(ROUND((A6893-Debut)*86400,0)/600),"")</f>
        <v/>
      </c>
      <c r="I6893" s="0" t="str">
        <f aca="false">IF(G6893=1,INT(ROUND((A6893-Debut)*86400,0)/3600),"")</f>
        <v/>
      </c>
      <c r="J6893" s="0" t="str">
        <f aca="false">IF(OR(A6893="",B6893=""),"",ROUND((B6893-A6893)*86400,0))</f>
        <v/>
      </c>
      <c r="K6893" s="37" t="str">
        <f aca="false">IF(G6893=1,IF(COUNTIFS($C:$C,C6893,$G:$G,1,$A:$A,"&gt;="&amp;(A6893-FenetreInterm/86400),$A:$A,"&lt;="&amp;A6893)&gt;=NbInterm,1,0),"")</f>
        <v/>
      </c>
      <c r="L6893" s="37" t="str">
        <f aca="false">IF(G6893=1,IF(B6893="",0,IF(J6893&lt;SeuilFugitive,1,0)),"")</f>
        <v/>
      </c>
      <c r="M6893" s="37" t="str">
        <f aca="false">IF(G6893=1,IF(B6893="",IF((Fin-A6893)*24&gt;SeuilFigee,1,0),IF(J6893&gt;SeuilFigee*3600,1,0)),"")</f>
        <v/>
      </c>
      <c r="N6893" s="0" t="str">
        <f aca="false">IF(G6893=1,IF(COUNTIF(H$2:H6893,H6893)=1,COUNTIF($H:$H,H6893),""),"")</f>
        <v/>
      </c>
      <c r="O6893" s="0" t="str">
        <f aca="false">IF(G6893=1,IF(COUNTIF(I$2:I6893,I6893)=1,COUNTIF($I:$I,I6893),""),"")</f>
        <v/>
      </c>
      <c r="P6893" s="38" t="str">
        <f aca="false">IF(G6893=1,IF(COUNTIFS(C$2:C6893,C6893,G$2:G6893,1)=1,COUNTIFS($C:$C,C6893,$G:$G,1)+ROW()/10000000,""),"")</f>
        <v/>
      </c>
      <c r="Q6893" s="0" t="str">
        <f aca="false">IF(K6893=1,IF(COUNTIFS(C$2:C6893,C6893,K$2:K6893,1)=1,1,0),"")</f>
        <v/>
      </c>
      <c r="R6893" s="0" t="str">
        <f aca="false">IF(M6893=1,IF(COUNTIFS(C$2:C6893,C6893,M$2:M6893,1)=1,1,0),"")</f>
        <v/>
      </c>
      <c r="S6893" s="0" t="str">
        <f aca="false">IF(L6893=1,IF(COUNTIFS(C$2:C6893,C6893,L$2:L6893,1)=1,1,0),"")</f>
        <v/>
      </c>
      <c r="T6893" s="38" t="str">
        <f aca="false">IF(N6893="","",N6893+ROW()/10000000)</f>
        <v/>
      </c>
      <c r="U6893" s="0" t="str">
        <f aca="false">IF(G6893=1,IF(B6893="",1,0),"")</f>
        <v/>
      </c>
    </row>
    <row r="6894" customFormat="false" ht="15" hidden="false" customHeight="false" outlineLevel="0" collapsed="false">
      <c r="A6894" s="35"/>
      <c r="B6894" s="35"/>
      <c r="G6894" s="0" t="str">
        <f aca="false">IF(A6894="","",IF(AND(A6894&gt;=Debut,A6894&lt;Fin),1,0))</f>
        <v/>
      </c>
      <c r="H6894" s="0" t="str">
        <f aca="false">IF(G6894=1,INT(ROUND((A6894-Debut)*86400,0)/600),"")</f>
        <v/>
      </c>
      <c r="I6894" s="0" t="str">
        <f aca="false">IF(G6894=1,INT(ROUND((A6894-Debut)*86400,0)/3600),"")</f>
        <v/>
      </c>
      <c r="J6894" s="0" t="str">
        <f aca="false">IF(OR(A6894="",B6894=""),"",ROUND((B6894-A6894)*86400,0))</f>
        <v/>
      </c>
      <c r="K6894" s="37" t="str">
        <f aca="false">IF(G6894=1,IF(COUNTIFS($C:$C,C6894,$G:$G,1,$A:$A,"&gt;="&amp;(A6894-FenetreInterm/86400),$A:$A,"&lt;="&amp;A6894)&gt;=NbInterm,1,0),"")</f>
        <v/>
      </c>
      <c r="L6894" s="37" t="str">
        <f aca="false">IF(G6894=1,IF(B6894="",0,IF(J6894&lt;SeuilFugitive,1,0)),"")</f>
        <v/>
      </c>
      <c r="M6894" s="37" t="str">
        <f aca="false">IF(G6894=1,IF(B6894="",IF((Fin-A6894)*24&gt;SeuilFigee,1,0),IF(J6894&gt;SeuilFigee*3600,1,0)),"")</f>
        <v/>
      </c>
      <c r="N6894" s="0" t="str">
        <f aca="false">IF(G6894=1,IF(COUNTIF(H$2:H6894,H6894)=1,COUNTIF($H:$H,H6894),""),"")</f>
        <v/>
      </c>
      <c r="O6894" s="0" t="str">
        <f aca="false">IF(G6894=1,IF(COUNTIF(I$2:I6894,I6894)=1,COUNTIF($I:$I,I6894),""),"")</f>
        <v/>
      </c>
      <c r="P6894" s="38" t="str">
        <f aca="false">IF(G6894=1,IF(COUNTIFS(C$2:C6894,C6894,G$2:G6894,1)=1,COUNTIFS($C:$C,C6894,$G:$G,1)+ROW()/10000000,""),"")</f>
        <v/>
      </c>
      <c r="Q6894" s="0" t="str">
        <f aca="false">IF(K6894=1,IF(COUNTIFS(C$2:C6894,C6894,K$2:K6894,1)=1,1,0),"")</f>
        <v/>
      </c>
      <c r="R6894" s="0" t="str">
        <f aca="false">IF(M6894=1,IF(COUNTIFS(C$2:C6894,C6894,M$2:M6894,1)=1,1,0),"")</f>
        <v/>
      </c>
      <c r="S6894" s="0" t="str">
        <f aca="false">IF(L6894=1,IF(COUNTIFS(C$2:C6894,C6894,L$2:L6894,1)=1,1,0),"")</f>
        <v/>
      </c>
      <c r="T6894" s="38" t="str">
        <f aca="false">IF(N6894="","",N6894+ROW()/10000000)</f>
        <v/>
      </c>
      <c r="U6894" s="0" t="str">
        <f aca="false">IF(G6894=1,IF(B6894="",1,0),"")</f>
        <v/>
      </c>
    </row>
    <row r="6895" customFormat="false" ht="15" hidden="false" customHeight="false" outlineLevel="0" collapsed="false">
      <c r="A6895" s="35"/>
      <c r="B6895" s="35"/>
      <c r="G6895" s="0" t="str">
        <f aca="false">IF(A6895="","",IF(AND(A6895&gt;=Debut,A6895&lt;Fin),1,0))</f>
        <v/>
      </c>
      <c r="H6895" s="0" t="str">
        <f aca="false">IF(G6895=1,INT(ROUND((A6895-Debut)*86400,0)/600),"")</f>
        <v/>
      </c>
      <c r="I6895" s="0" t="str">
        <f aca="false">IF(G6895=1,INT(ROUND((A6895-Debut)*86400,0)/3600),"")</f>
        <v/>
      </c>
      <c r="J6895" s="0" t="str">
        <f aca="false">IF(OR(A6895="",B6895=""),"",ROUND((B6895-A6895)*86400,0))</f>
        <v/>
      </c>
      <c r="K6895" s="37" t="str">
        <f aca="false">IF(G6895=1,IF(COUNTIFS($C:$C,C6895,$G:$G,1,$A:$A,"&gt;="&amp;(A6895-FenetreInterm/86400),$A:$A,"&lt;="&amp;A6895)&gt;=NbInterm,1,0),"")</f>
        <v/>
      </c>
      <c r="L6895" s="37" t="str">
        <f aca="false">IF(G6895=1,IF(B6895="",0,IF(J6895&lt;SeuilFugitive,1,0)),"")</f>
        <v/>
      </c>
      <c r="M6895" s="37" t="str">
        <f aca="false">IF(G6895=1,IF(B6895="",IF((Fin-A6895)*24&gt;SeuilFigee,1,0),IF(J6895&gt;SeuilFigee*3600,1,0)),"")</f>
        <v/>
      </c>
      <c r="N6895" s="0" t="str">
        <f aca="false">IF(G6895=1,IF(COUNTIF(H$2:H6895,H6895)=1,COUNTIF($H:$H,H6895),""),"")</f>
        <v/>
      </c>
      <c r="O6895" s="0" t="str">
        <f aca="false">IF(G6895=1,IF(COUNTIF(I$2:I6895,I6895)=1,COUNTIF($I:$I,I6895),""),"")</f>
        <v/>
      </c>
      <c r="P6895" s="38" t="str">
        <f aca="false">IF(G6895=1,IF(COUNTIFS(C$2:C6895,C6895,G$2:G6895,1)=1,COUNTIFS($C:$C,C6895,$G:$G,1)+ROW()/10000000,""),"")</f>
        <v/>
      </c>
      <c r="Q6895" s="0" t="str">
        <f aca="false">IF(K6895=1,IF(COUNTIFS(C$2:C6895,C6895,K$2:K6895,1)=1,1,0),"")</f>
        <v/>
      </c>
      <c r="R6895" s="0" t="str">
        <f aca="false">IF(M6895=1,IF(COUNTIFS(C$2:C6895,C6895,M$2:M6895,1)=1,1,0),"")</f>
        <v/>
      </c>
      <c r="S6895" s="0" t="str">
        <f aca="false">IF(L6895=1,IF(COUNTIFS(C$2:C6895,C6895,L$2:L6895,1)=1,1,0),"")</f>
        <v/>
      </c>
      <c r="T6895" s="38" t="str">
        <f aca="false">IF(N6895="","",N6895+ROW()/10000000)</f>
        <v/>
      </c>
      <c r="U6895" s="0" t="str">
        <f aca="false">IF(G6895=1,IF(B6895="",1,0),"")</f>
        <v/>
      </c>
    </row>
    <row r="6896" customFormat="false" ht="15" hidden="false" customHeight="false" outlineLevel="0" collapsed="false">
      <c r="A6896" s="35"/>
      <c r="B6896" s="35"/>
      <c r="G6896" s="0" t="str">
        <f aca="false">IF(A6896="","",IF(AND(A6896&gt;=Debut,A6896&lt;Fin),1,0))</f>
        <v/>
      </c>
      <c r="H6896" s="0" t="str">
        <f aca="false">IF(G6896=1,INT(ROUND((A6896-Debut)*86400,0)/600),"")</f>
        <v/>
      </c>
      <c r="I6896" s="0" t="str">
        <f aca="false">IF(G6896=1,INT(ROUND((A6896-Debut)*86400,0)/3600),"")</f>
        <v/>
      </c>
      <c r="J6896" s="0" t="str">
        <f aca="false">IF(OR(A6896="",B6896=""),"",ROUND((B6896-A6896)*86400,0))</f>
        <v/>
      </c>
      <c r="K6896" s="37" t="str">
        <f aca="false">IF(G6896=1,IF(COUNTIFS($C:$C,C6896,$G:$G,1,$A:$A,"&gt;="&amp;(A6896-FenetreInterm/86400),$A:$A,"&lt;="&amp;A6896)&gt;=NbInterm,1,0),"")</f>
        <v/>
      </c>
      <c r="L6896" s="37" t="str">
        <f aca="false">IF(G6896=1,IF(B6896="",0,IF(J6896&lt;SeuilFugitive,1,0)),"")</f>
        <v/>
      </c>
      <c r="M6896" s="37" t="str">
        <f aca="false">IF(G6896=1,IF(B6896="",IF((Fin-A6896)*24&gt;SeuilFigee,1,0),IF(J6896&gt;SeuilFigee*3600,1,0)),"")</f>
        <v/>
      </c>
      <c r="N6896" s="0" t="str">
        <f aca="false">IF(G6896=1,IF(COUNTIF(H$2:H6896,H6896)=1,COUNTIF($H:$H,H6896),""),"")</f>
        <v/>
      </c>
      <c r="O6896" s="0" t="str">
        <f aca="false">IF(G6896=1,IF(COUNTIF(I$2:I6896,I6896)=1,COUNTIF($I:$I,I6896),""),"")</f>
        <v/>
      </c>
      <c r="P6896" s="38" t="str">
        <f aca="false">IF(G6896=1,IF(COUNTIFS(C$2:C6896,C6896,G$2:G6896,1)=1,COUNTIFS($C:$C,C6896,$G:$G,1)+ROW()/10000000,""),"")</f>
        <v/>
      </c>
      <c r="Q6896" s="0" t="str">
        <f aca="false">IF(K6896=1,IF(COUNTIFS(C$2:C6896,C6896,K$2:K6896,1)=1,1,0),"")</f>
        <v/>
      </c>
      <c r="R6896" s="0" t="str">
        <f aca="false">IF(M6896=1,IF(COUNTIFS(C$2:C6896,C6896,M$2:M6896,1)=1,1,0),"")</f>
        <v/>
      </c>
      <c r="S6896" s="0" t="str">
        <f aca="false">IF(L6896=1,IF(COUNTIFS(C$2:C6896,C6896,L$2:L6896,1)=1,1,0),"")</f>
        <v/>
      </c>
      <c r="T6896" s="38" t="str">
        <f aca="false">IF(N6896="","",N6896+ROW()/10000000)</f>
        <v/>
      </c>
      <c r="U6896" s="0" t="str">
        <f aca="false">IF(G6896=1,IF(B6896="",1,0),"")</f>
        <v/>
      </c>
    </row>
    <row r="6897" customFormat="false" ht="15" hidden="false" customHeight="false" outlineLevel="0" collapsed="false">
      <c r="A6897" s="35"/>
      <c r="B6897" s="35"/>
      <c r="G6897" s="0" t="str">
        <f aca="false">IF(A6897="","",IF(AND(A6897&gt;=Debut,A6897&lt;Fin),1,0))</f>
        <v/>
      </c>
      <c r="H6897" s="0" t="str">
        <f aca="false">IF(G6897=1,INT(ROUND((A6897-Debut)*86400,0)/600),"")</f>
        <v/>
      </c>
      <c r="I6897" s="0" t="str">
        <f aca="false">IF(G6897=1,INT(ROUND((A6897-Debut)*86400,0)/3600),"")</f>
        <v/>
      </c>
      <c r="J6897" s="0" t="str">
        <f aca="false">IF(OR(A6897="",B6897=""),"",ROUND((B6897-A6897)*86400,0))</f>
        <v/>
      </c>
      <c r="K6897" s="37" t="str">
        <f aca="false">IF(G6897=1,IF(COUNTIFS($C:$C,C6897,$G:$G,1,$A:$A,"&gt;="&amp;(A6897-FenetreInterm/86400),$A:$A,"&lt;="&amp;A6897)&gt;=NbInterm,1,0),"")</f>
        <v/>
      </c>
      <c r="L6897" s="37" t="str">
        <f aca="false">IF(G6897=1,IF(B6897="",0,IF(J6897&lt;SeuilFugitive,1,0)),"")</f>
        <v/>
      </c>
      <c r="M6897" s="37" t="str">
        <f aca="false">IF(G6897=1,IF(B6897="",IF((Fin-A6897)*24&gt;SeuilFigee,1,0),IF(J6897&gt;SeuilFigee*3600,1,0)),"")</f>
        <v/>
      </c>
      <c r="N6897" s="0" t="str">
        <f aca="false">IF(G6897=1,IF(COUNTIF(H$2:H6897,H6897)=1,COUNTIF($H:$H,H6897),""),"")</f>
        <v/>
      </c>
      <c r="O6897" s="0" t="str">
        <f aca="false">IF(G6897=1,IF(COUNTIF(I$2:I6897,I6897)=1,COUNTIF($I:$I,I6897),""),"")</f>
        <v/>
      </c>
      <c r="P6897" s="38" t="str">
        <f aca="false">IF(G6897=1,IF(COUNTIFS(C$2:C6897,C6897,G$2:G6897,1)=1,COUNTIFS($C:$C,C6897,$G:$G,1)+ROW()/10000000,""),"")</f>
        <v/>
      </c>
      <c r="Q6897" s="0" t="str">
        <f aca="false">IF(K6897=1,IF(COUNTIFS(C$2:C6897,C6897,K$2:K6897,1)=1,1,0),"")</f>
        <v/>
      </c>
      <c r="R6897" s="0" t="str">
        <f aca="false">IF(M6897=1,IF(COUNTIFS(C$2:C6897,C6897,M$2:M6897,1)=1,1,0),"")</f>
        <v/>
      </c>
      <c r="S6897" s="0" t="str">
        <f aca="false">IF(L6897=1,IF(COUNTIFS(C$2:C6897,C6897,L$2:L6897,1)=1,1,0),"")</f>
        <v/>
      </c>
      <c r="T6897" s="38" t="str">
        <f aca="false">IF(N6897="","",N6897+ROW()/10000000)</f>
        <v/>
      </c>
      <c r="U6897" s="0" t="str">
        <f aca="false">IF(G6897=1,IF(B6897="",1,0),"")</f>
        <v/>
      </c>
    </row>
    <row r="6898" customFormat="false" ht="15" hidden="false" customHeight="false" outlineLevel="0" collapsed="false">
      <c r="A6898" s="35"/>
      <c r="B6898" s="35"/>
      <c r="G6898" s="0" t="str">
        <f aca="false">IF(A6898="","",IF(AND(A6898&gt;=Debut,A6898&lt;Fin),1,0))</f>
        <v/>
      </c>
      <c r="H6898" s="0" t="str">
        <f aca="false">IF(G6898=1,INT(ROUND((A6898-Debut)*86400,0)/600),"")</f>
        <v/>
      </c>
      <c r="I6898" s="0" t="str">
        <f aca="false">IF(G6898=1,INT(ROUND((A6898-Debut)*86400,0)/3600),"")</f>
        <v/>
      </c>
      <c r="J6898" s="0" t="str">
        <f aca="false">IF(OR(A6898="",B6898=""),"",ROUND((B6898-A6898)*86400,0))</f>
        <v/>
      </c>
      <c r="K6898" s="37" t="str">
        <f aca="false">IF(G6898=1,IF(COUNTIFS($C:$C,C6898,$G:$G,1,$A:$A,"&gt;="&amp;(A6898-FenetreInterm/86400),$A:$A,"&lt;="&amp;A6898)&gt;=NbInterm,1,0),"")</f>
        <v/>
      </c>
      <c r="L6898" s="37" t="str">
        <f aca="false">IF(G6898=1,IF(B6898="",0,IF(J6898&lt;SeuilFugitive,1,0)),"")</f>
        <v/>
      </c>
      <c r="M6898" s="37" t="str">
        <f aca="false">IF(G6898=1,IF(B6898="",IF((Fin-A6898)*24&gt;SeuilFigee,1,0),IF(J6898&gt;SeuilFigee*3600,1,0)),"")</f>
        <v/>
      </c>
      <c r="N6898" s="0" t="str">
        <f aca="false">IF(G6898=1,IF(COUNTIF(H$2:H6898,H6898)=1,COUNTIF($H:$H,H6898),""),"")</f>
        <v/>
      </c>
      <c r="O6898" s="0" t="str">
        <f aca="false">IF(G6898=1,IF(COUNTIF(I$2:I6898,I6898)=1,COUNTIF($I:$I,I6898),""),"")</f>
        <v/>
      </c>
      <c r="P6898" s="38" t="str">
        <f aca="false">IF(G6898=1,IF(COUNTIFS(C$2:C6898,C6898,G$2:G6898,1)=1,COUNTIFS($C:$C,C6898,$G:$G,1)+ROW()/10000000,""),"")</f>
        <v/>
      </c>
      <c r="Q6898" s="0" t="str">
        <f aca="false">IF(K6898=1,IF(COUNTIFS(C$2:C6898,C6898,K$2:K6898,1)=1,1,0),"")</f>
        <v/>
      </c>
      <c r="R6898" s="0" t="str">
        <f aca="false">IF(M6898=1,IF(COUNTIFS(C$2:C6898,C6898,M$2:M6898,1)=1,1,0),"")</f>
        <v/>
      </c>
      <c r="S6898" s="0" t="str">
        <f aca="false">IF(L6898=1,IF(COUNTIFS(C$2:C6898,C6898,L$2:L6898,1)=1,1,0),"")</f>
        <v/>
      </c>
      <c r="T6898" s="38" t="str">
        <f aca="false">IF(N6898="","",N6898+ROW()/10000000)</f>
        <v/>
      </c>
      <c r="U6898" s="0" t="str">
        <f aca="false">IF(G6898=1,IF(B6898="",1,0),"")</f>
        <v/>
      </c>
    </row>
    <row r="6899" customFormat="false" ht="15" hidden="false" customHeight="false" outlineLevel="0" collapsed="false">
      <c r="A6899" s="35"/>
      <c r="B6899" s="35"/>
      <c r="G6899" s="0" t="str">
        <f aca="false">IF(A6899="","",IF(AND(A6899&gt;=Debut,A6899&lt;Fin),1,0))</f>
        <v/>
      </c>
      <c r="H6899" s="0" t="str">
        <f aca="false">IF(G6899=1,INT(ROUND((A6899-Debut)*86400,0)/600),"")</f>
        <v/>
      </c>
      <c r="I6899" s="0" t="str">
        <f aca="false">IF(G6899=1,INT(ROUND((A6899-Debut)*86400,0)/3600),"")</f>
        <v/>
      </c>
      <c r="J6899" s="0" t="str">
        <f aca="false">IF(OR(A6899="",B6899=""),"",ROUND((B6899-A6899)*86400,0))</f>
        <v/>
      </c>
      <c r="K6899" s="37" t="str">
        <f aca="false">IF(G6899=1,IF(COUNTIFS($C:$C,C6899,$G:$G,1,$A:$A,"&gt;="&amp;(A6899-FenetreInterm/86400),$A:$A,"&lt;="&amp;A6899)&gt;=NbInterm,1,0),"")</f>
        <v/>
      </c>
      <c r="L6899" s="37" t="str">
        <f aca="false">IF(G6899=1,IF(B6899="",0,IF(J6899&lt;SeuilFugitive,1,0)),"")</f>
        <v/>
      </c>
      <c r="M6899" s="37" t="str">
        <f aca="false">IF(G6899=1,IF(B6899="",IF((Fin-A6899)*24&gt;SeuilFigee,1,0),IF(J6899&gt;SeuilFigee*3600,1,0)),"")</f>
        <v/>
      </c>
      <c r="N6899" s="0" t="str">
        <f aca="false">IF(G6899=1,IF(COUNTIF(H$2:H6899,H6899)=1,COUNTIF($H:$H,H6899),""),"")</f>
        <v/>
      </c>
      <c r="O6899" s="0" t="str">
        <f aca="false">IF(G6899=1,IF(COUNTIF(I$2:I6899,I6899)=1,COUNTIF($I:$I,I6899),""),"")</f>
        <v/>
      </c>
      <c r="P6899" s="38" t="str">
        <f aca="false">IF(G6899=1,IF(COUNTIFS(C$2:C6899,C6899,G$2:G6899,1)=1,COUNTIFS($C:$C,C6899,$G:$G,1)+ROW()/10000000,""),"")</f>
        <v/>
      </c>
      <c r="Q6899" s="0" t="str">
        <f aca="false">IF(K6899=1,IF(COUNTIFS(C$2:C6899,C6899,K$2:K6899,1)=1,1,0),"")</f>
        <v/>
      </c>
      <c r="R6899" s="0" t="str">
        <f aca="false">IF(M6899=1,IF(COUNTIFS(C$2:C6899,C6899,M$2:M6899,1)=1,1,0),"")</f>
        <v/>
      </c>
      <c r="S6899" s="0" t="str">
        <f aca="false">IF(L6899=1,IF(COUNTIFS(C$2:C6899,C6899,L$2:L6899,1)=1,1,0),"")</f>
        <v/>
      </c>
      <c r="T6899" s="38" t="str">
        <f aca="false">IF(N6899="","",N6899+ROW()/10000000)</f>
        <v/>
      </c>
      <c r="U6899" s="0" t="str">
        <f aca="false">IF(G6899=1,IF(B6899="",1,0),"")</f>
        <v/>
      </c>
    </row>
    <row r="6900" customFormat="false" ht="15" hidden="false" customHeight="false" outlineLevel="0" collapsed="false">
      <c r="A6900" s="35"/>
      <c r="B6900" s="35"/>
      <c r="G6900" s="0" t="str">
        <f aca="false">IF(A6900="","",IF(AND(A6900&gt;=Debut,A6900&lt;Fin),1,0))</f>
        <v/>
      </c>
      <c r="H6900" s="0" t="str">
        <f aca="false">IF(G6900=1,INT(ROUND((A6900-Debut)*86400,0)/600),"")</f>
        <v/>
      </c>
      <c r="I6900" s="0" t="str">
        <f aca="false">IF(G6900=1,INT(ROUND((A6900-Debut)*86400,0)/3600),"")</f>
        <v/>
      </c>
      <c r="J6900" s="0" t="str">
        <f aca="false">IF(OR(A6900="",B6900=""),"",ROUND((B6900-A6900)*86400,0))</f>
        <v/>
      </c>
      <c r="K6900" s="37" t="str">
        <f aca="false">IF(G6900=1,IF(COUNTIFS($C:$C,C6900,$G:$G,1,$A:$A,"&gt;="&amp;(A6900-FenetreInterm/86400),$A:$A,"&lt;="&amp;A6900)&gt;=NbInterm,1,0),"")</f>
        <v/>
      </c>
      <c r="L6900" s="37" t="str">
        <f aca="false">IF(G6900=1,IF(B6900="",0,IF(J6900&lt;SeuilFugitive,1,0)),"")</f>
        <v/>
      </c>
      <c r="M6900" s="37" t="str">
        <f aca="false">IF(G6900=1,IF(B6900="",IF((Fin-A6900)*24&gt;SeuilFigee,1,0),IF(J6900&gt;SeuilFigee*3600,1,0)),"")</f>
        <v/>
      </c>
      <c r="N6900" s="0" t="str">
        <f aca="false">IF(G6900=1,IF(COUNTIF(H$2:H6900,H6900)=1,COUNTIF($H:$H,H6900),""),"")</f>
        <v/>
      </c>
      <c r="O6900" s="0" t="str">
        <f aca="false">IF(G6900=1,IF(COUNTIF(I$2:I6900,I6900)=1,COUNTIF($I:$I,I6900),""),"")</f>
        <v/>
      </c>
      <c r="P6900" s="38" t="str">
        <f aca="false">IF(G6900=1,IF(COUNTIFS(C$2:C6900,C6900,G$2:G6900,1)=1,COUNTIFS($C:$C,C6900,$G:$G,1)+ROW()/10000000,""),"")</f>
        <v/>
      </c>
      <c r="Q6900" s="0" t="str">
        <f aca="false">IF(K6900=1,IF(COUNTIFS(C$2:C6900,C6900,K$2:K6900,1)=1,1,0),"")</f>
        <v/>
      </c>
      <c r="R6900" s="0" t="str">
        <f aca="false">IF(M6900=1,IF(COUNTIFS(C$2:C6900,C6900,M$2:M6900,1)=1,1,0),"")</f>
        <v/>
      </c>
      <c r="S6900" s="0" t="str">
        <f aca="false">IF(L6900=1,IF(COUNTIFS(C$2:C6900,C6900,L$2:L6900,1)=1,1,0),"")</f>
        <v/>
      </c>
      <c r="T6900" s="38" t="str">
        <f aca="false">IF(N6900="","",N6900+ROW()/10000000)</f>
        <v/>
      </c>
      <c r="U6900" s="0" t="str">
        <f aca="false">IF(G6900=1,IF(B6900="",1,0),"")</f>
        <v/>
      </c>
    </row>
    <row r="6901" customFormat="false" ht="15" hidden="false" customHeight="false" outlineLevel="0" collapsed="false">
      <c r="A6901" s="35"/>
      <c r="B6901" s="35"/>
      <c r="G6901" s="0" t="str">
        <f aca="false">IF(A6901="","",IF(AND(A6901&gt;=Debut,A6901&lt;Fin),1,0))</f>
        <v/>
      </c>
      <c r="H6901" s="0" t="str">
        <f aca="false">IF(G6901=1,INT(ROUND((A6901-Debut)*86400,0)/600),"")</f>
        <v/>
      </c>
      <c r="I6901" s="0" t="str">
        <f aca="false">IF(G6901=1,INT(ROUND((A6901-Debut)*86400,0)/3600),"")</f>
        <v/>
      </c>
      <c r="J6901" s="0" t="str">
        <f aca="false">IF(OR(A6901="",B6901=""),"",ROUND((B6901-A6901)*86400,0))</f>
        <v/>
      </c>
      <c r="K6901" s="37" t="str">
        <f aca="false">IF(G6901=1,IF(COUNTIFS($C:$C,C6901,$G:$G,1,$A:$A,"&gt;="&amp;(A6901-FenetreInterm/86400),$A:$A,"&lt;="&amp;A6901)&gt;=NbInterm,1,0),"")</f>
        <v/>
      </c>
      <c r="L6901" s="37" t="str">
        <f aca="false">IF(G6901=1,IF(B6901="",0,IF(J6901&lt;SeuilFugitive,1,0)),"")</f>
        <v/>
      </c>
      <c r="M6901" s="37" t="str">
        <f aca="false">IF(G6901=1,IF(B6901="",IF((Fin-A6901)*24&gt;SeuilFigee,1,0),IF(J6901&gt;SeuilFigee*3600,1,0)),"")</f>
        <v/>
      </c>
      <c r="N6901" s="0" t="str">
        <f aca="false">IF(G6901=1,IF(COUNTIF(H$2:H6901,H6901)=1,COUNTIF($H:$H,H6901),""),"")</f>
        <v/>
      </c>
      <c r="O6901" s="0" t="str">
        <f aca="false">IF(G6901=1,IF(COUNTIF(I$2:I6901,I6901)=1,COUNTIF($I:$I,I6901),""),"")</f>
        <v/>
      </c>
      <c r="P6901" s="38" t="str">
        <f aca="false">IF(G6901=1,IF(COUNTIFS(C$2:C6901,C6901,G$2:G6901,1)=1,COUNTIFS($C:$C,C6901,$G:$G,1)+ROW()/10000000,""),"")</f>
        <v/>
      </c>
      <c r="Q6901" s="0" t="str">
        <f aca="false">IF(K6901=1,IF(COUNTIFS(C$2:C6901,C6901,K$2:K6901,1)=1,1,0),"")</f>
        <v/>
      </c>
      <c r="R6901" s="0" t="str">
        <f aca="false">IF(M6901=1,IF(COUNTIFS(C$2:C6901,C6901,M$2:M6901,1)=1,1,0),"")</f>
        <v/>
      </c>
      <c r="S6901" s="0" t="str">
        <f aca="false">IF(L6901=1,IF(COUNTIFS(C$2:C6901,C6901,L$2:L6901,1)=1,1,0),"")</f>
        <v/>
      </c>
      <c r="T6901" s="38" t="str">
        <f aca="false">IF(N6901="","",N6901+ROW()/10000000)</f>
        <v/>
      </c>
      <c r="U6901" s="0" t="str">
        <f aca="false">IF(G6901=1,IF(B6901="",1,0),"")</f>
        <v/>
      </c>
    </row>
    <row r="6902" customFormat="false" ht="15" hidden="false" customHeight="false" outlineLevel="0" collapsed="false">
      <c r="A6902" s="35"/>
      <c r="B6902" s="35"/>
      <c r="G6902" s="0" t="str">
        <f aca="false">IF(A6902="","",IF(AND(A6902&gt;=Debut,A6902&lt;Fin),1,0))</f>
        <v/>
      </c>
      <c r="H6902" s="0" t="str">
        <f aca="false">IF(G6902=1,INT(ROUND((A6902-Debut)*86400,0)/600),"")</f>
        <v/>
      </c>
      <c r="I6902" s="0" t="str">
        <f aca="false">IF(G6902=1,INT(ROUND((A6902-Debut)*86400,0)/3600),"")</f>
        <v/>
      </c>
      <c r="J6902" s="0" t="str">
        <f aca="false">IF(OR(A6902="",B6902=""),"",ROUND((B6902-A6902)*86400,0))</f>
        <v/>
      </c>
      <c r="K6902" s="37" t="str">
        <f aca="false">IF(G6902=1,IF(COUNTIFS($C:$C,C6902,$G:$G,1,$A:$A,"&gt;="&amp;(A6902-FenetreInterm/86400),$A:$A,"&lt;="&amp;A6902)&gt;=NbInterm,1,0),"")</f>
        <v/>
      </c>
      <c r="L6902" s="37" t="str">
        <f aca="false">IF(G6902=1,IF(B6902="",0,IF(J6902&lt;SeuilFugitive,1,0)),"")</f>
        <v/>
      </c>
      <c r="M6902" s="37" t="str">
        <f aca="false">IF(G6902=1,IF(B6902="",IF((Fin-A6902)*24&gt;SeuilFigee,1,0),IF(J6902&gt;SeuilFigee*3600,1,0)),"")</f>
        <v/>
      </c>
      <c r="N6902" s="0" t="str">
        <f aca="false">IF(G6902=1,IF(COUNTIF(H$2:H6902,H6902)=1,COUNTIF($H:$H,H6902),""),"")</f>
        <v/>
      </c>
      <c r="O6902" s="0" t="str">
        <f aca="false">IF(G6902=1,IF(COUNTIF(I$2:I6902,I6902)=1,COUNTIF($I:$I,I6902),""),"")</f>
        <v/>
      </c>
      <c r="P6902" s="38" t="str">
        <f aca="false">IF(G6902=1,IF(COUNTIFS(C$2:C6902,C6902,G$2:G6902,1)=1,COUNTIFS($C:$C,C6902,$G:$G,1)+ROW()/10000000,""),"")</f>
        <v/>
      </c>
      <c r="Q6902" s="0" t="str">
        <f aca="false">IF(K6902=1,IF(COUNTIFS(C$2:C6902,C6902,K$2:K6902,1)=1,1,0),"")</f>
        <v/>
      </c>
      <c r="R6902" s="0" t="str">
        <f aca="false">IF(M6902=1,IF(COUNTIFS(C$2:C6902,C6902,M$2:M6902,1)=1,1,0),"")</f>
        <v/>
      </c>
      <c r="S6902" s="0" t="str">
        <f aca="false">IF(L6902=1,IF(COUNTIFS(C$2:C6902,C6902,L$2:L6902,1)=1,1,0),"")</f>
        <v/>
      </c>
      <c r="T6902" s="38" t="str">
        <f aca="false">IF(N6902="","",N6902+ROW()/10000000)</f>
        <v/>
      </c>
      <c r="U6902" s="0" t="str">
        <f aca="false">IF(G6902=1,IF(B6902="",1,0),"")</f>
        <v/>
      </c>
    </row>
    <row r="6903" customFormat="false" ht="15" hidden="false" customHeight="false" outlineLevel="0" collapsed="false">
      <c r="A6903" s="35"/>
      <c r="B6903" s="35"/>
      <c r="G6903" s="0" t="str">
        <f aca="false">IF(A6903="","",IF(AND(A6903&gt;=Debut,A6903&lt;Fin),1,0))</f>
        <v/>
      </c>
      <c r="H6903" s="0" t="str">
        <f aca="false">IF(G6903=1,INT(ROUND((A6903-Debut)*86400,0)/600),"")</f>
        <v/>
      </c>
      <c r="I6903" s="0" t="str">
        <f aca="false">IF(G6903=1,INT(ROUND((A6903-Debut)*86400,0)/3600),"")</f>
        <v/>
      </c>
      <c r="J6903" s="0" t="str">
        <f aca="false">IF(OR(A6903="",B6903=""),"",ROUND((B6903-A6903)*86400,0))</f>
        <v/>
      </c>
      <c r="K6903" s="37" t="str">
        <f aca="false">IF(G6903=1,IF(COUNTIFS($C:$C,C6903,$G:$G,1,$A:$A,"&gt;="&amp;(A6903-FenetreInterm/86400),$A:$A,"&lt;="&amp;A6903)&gt;=NbInterm,1,0),"")</f>
        <v/>
      </c>
      <c r="L6903" s="37" t="str">
        <f aca="false">IF(G6903=1,IF(B6903="",0,IF(J6903&lt;SeuilFugitive,1,0)),"")</f>
        <v/>
      </c>
      <c r="M6903" s="37" t="str">
        <f aca="false">IF(G6903=1,IF(B6903="",IF((Fin-A6903)*24&gt;SeuilFigee,1,0),IF(J6903&gt;SeuilFigee*3600,1,0)),"")</f>
        <v/>
      </c>
      <c r="N6903" s="0" t="str">
        <f aca="false">IF(G6903=1,IF(COUNTIF(H$2:H6903,H6903)=1,COUNTIF($H:$H,H6903),""),"")</f>
        <v/>
      </c>
      <c r="O6903" s="0" t="str">
        <f aca="false">IF(G6903=1,IF(COUNTIF(I$2:I6903,I6903)=1,COUNTIF($I:$I,I6903),""),"")</f>
        <v/>
      </c>
      <c r="P6903" s="38" t="str">
        <f aca="false">IF(G6903=1,IF(COUNTIFS(C$2:C6903,C6903,G$2:G6903,1)=1,COUNTIFS($C:$C,C6903,$G:$G,1)+ROW()/10000000,""),"")</f>
        <v/>
      </c>
      <c r="Q6903" s="0" t="str">
        <f aca="false">IF(K6903=1,IF(COUNTIFS(C$2:C6903,C6903,K$2:K6903,1)=1,1,0),"")</f>
        <v/>
      </c>
      <c r="R6903" s="0" t="str">
        <f aca="false">IF(M6903=1,IF(COUNTIFS(C$2:C6903,C6903,M$2:M6903,1)=1,1,0),"")</f>
        <v/>
      </c>
      <c r="S6903" s="0" t="str">
        <f aca="false">IF(L6903=1,IF(COUNTIFS(C$2:C6903,C6903,L$2:L6903,1)=1,1,0),"")</f>
        <v/>
      </c>
      <c r="T6903" s="38" t="str">
        <f aca="false">IF(N6903="","",N6903+ROW()/10000000)</f>
        <v/>
      </c>
      <c r="U6903" s="0" t="str">
        <f aca="false">IF(G6903=1,IF(B6903="",1,0),"")</f>
        <v/>
      </c>
    </row>
    <row r="6904" customFormat="false" ht="15" hidden="false" customHeight="false" outlineLevel="0" collapsed="false">
      <c r="A6904" s="35"/>
      <c r="B6904" s="35"/>
      <c r="G6904" s="0" t="str">
        <f aca="false">IF(A6904="","",IF(AND(A6904&gt;=Debut,A6904&lt;Fin),1,0))</f>
        <v/>
      </c>
      <c r="H6904" s="0" t="str">
        <f aca="false">IF(G6904=1,INT(ROUND((A6904-Debut)*86400,0)/600),"")</f>
        <v/>
      </c>
      <c r="I6904" s="0" t="str">
        <f aca="false">IF(G6904=1,INT(ROUND((A6904-Debut)*86400,0)/3600),"")</f>
        <v/>
      </c>
      <c r="J6904" s="0" t="str">
        <f aca="false">IF(OR(A6904="",B6904=""),"",ROUND((B6904-A6904)*86400,0))</f>
        <v/>
      </c>
      <c r="K6904" s="37" t="str">
        <f aca="false">IF(G6904=1,IF(COUNTIFS($C:$C,C6904,$G:$G,1,$A:$A,"&gt;="&amp;(A6904-FenetreInterm/86400),$A:$A,"&lt;="&amp;A6904)&gt;=NbInterm,1,0),"")</f>
        <v/>
      </c>
      <c r="L6904" s="37" t="str">
        <f aca="false">IF(G6904=1,IF(B6904="",0,IF(J6904&lt;SeuilFugitive,1,0)),"")</f>
        <v/>
      </c>
      <c r="M6904" s="37" t="str">
        <f aca="false">IF(G6904=1,IF(B6904="",IF((Fin-A6904)*24&gt;SeuilFigee,1,0),IF(J6904&gt;SeuilFigee*3600,1,0)),"")</f>
        <v/>
      </c>
      <c r="N6904" s="0" t="str">
        <f aca="false">IF(G6904=1,IF(COUNTIF(H$2:H6904,H6904)=1,COUNTIF($H:$H,H6904),""),"")</f>
        <v/>
      </c>
      <c r="O6904" s="0" t="str">
        <f aca="false">IF(G6904=1,IF(COUNTIF(I$2:I6904,I6904)=1,COUNTIF($I:$I,I6904),""),"")</f>
        <v/>
      </c>
      <c r="P6904" s="38" t="str">
        <f aca="false">IF(G6904=1,IF(COUNTIFS(C$2:C6904,C6904,G$2:G6904,1)=1,COUNTIFS($C:$C,C6904,$G:$G,1)+ROW()/10000000,""),"")</f>
        <v/>
      </c>
      <c r="Q6904" s="0" t="str">
        <f aca="false">IF(K6904=1,IF(COUNTIFS(C$2:C6904,C6904,K$2:K6904,1)=1,1,0),"")</f>
        <v/>
      </c>
      <c r="R6904" s="0" t="str">
        <f aca="false">IF(M6904=1,IF(COUNTIFS(C$2:C6904,C6904,M$2:M6904,1)=1,1,0),"")</f>
        <v/>
      </c>
      <c r="S6904" s="0" t="str">
        <f aca="false">IF(L6904=1,IF(COUNTIFS(C$2:C6904,C6904,L$2:L6904,1)=1,1,0),"")</f>
        <v/>
      </c>
      <c r="T6904" s="38" t="str">
        <f aca="false">IF(N6904="","",N6904+ROW()/10000000)</f>
        <v/>
      </c>
      <c r="U6904" s="0" t="str">
        <f aca="false">IF(G6904=1,IF(B6904="",1,0),"")</f>
        <v/>
      </c>
    </row>
    <row r="6905" customFormat="false" ht="15" hidden="false" customHeight="false" outlineLevel="0" collapsed="false">
      <c r="A6905" s="35"/>
      <c r="B6905" s="35"/>
      <c r="G6905" s="0" t="str">
        <f aca="false">IF(A6905="","",IF(AND(A6905&gt;=Debut,A6905&lt;Fin),1,0))</f>
        <v/>
      </c>
      <c r="H6905" s="0" t="str">
        <f aca="false">IF(G6905=1,INT(ROUND((A6905-Debut)*86400,0)/600),"")</f>
        <v/>
      </c>
      <c r="I6905" s="0" t="str">
        <f aca="false">IF(G6905=1,INT(ROUND((A6905-Debut)*86400,0)/3600),"")</f>
        <v/>
      </c>
      <c r="J6905" s="0" t="str">
        <f aca="false">IF(OR(A6905="",B6905=""),"",ROUND((B6905-A6905)*86400,0))</f>
        <v/>
      </c>
      <c r="K6905" s="37" t="str">
        <f aca="false">IF(G6905=1,IF(COUNTIFS($C:$C,C6905,$G:$G,1,$A:$A,"&gt;="&amp;(A6905-FenetreInterm/86400),$A:$A,"&lt;="&amp;A6905)&gt;=NbInterm,1,0),"")</f>
        <v/>
      </c>
      <c r="L6905" s="37" t="str">
        <f aca="false">IF(G6905=1,IF(B6905="",0,IF(J6905&lt;SeuilFugitive,1,0)),"")</f>
        <v/>
      </c>
      <c r="M6905" s="37" t="str">
        <f aca="false">IF(G6905=1,IF(B6905="",IF((Fin-A6905)*24&gt;SeuilFigee,1,0),IF(J6905&gt;SeuilFigee*3600,1,0)),"")</f>
        <v/>
      </c>
      <c r="N6905" s="0" t="str">
        <f aca="false">IF(G6905=1,IF(COUNTIF(H$2:H6905,H6905)=1,COUNTIF($H:$H,H6905),""),"")</f>
        <v/>
      </c>
      <c r="O6905" s="0" t="str">
        <f aca="false">IF(G6905=1,IF(COUNTIF(I$2:I6905,I6905)=1,COUNTIF($I:$I,I6905),""),"")</f>
        <v/>
      </c>
      <c r="P6905" s="38" t="str">
        <f aca="false">IF(G6905=1,IF(COUNTIFS(C$2:C6905,C6905,G$2:G6905,1)=1,COUNTIFS($C:$C,C6905,$G:$G,1)+ROW()/10000000,""),"")</f>
        <v/>
      </c>
      <c r="Q6905" s="0" t="str">
        <f aca="false">IF(K6905=1,IF(COUNTIFS(C$2:C6905,C6905,K$2:K6905,1)=1,1,0),"")</f>
        <v/>
      </c>
      <c r="R6905" s="0" t="str">
        <f aca="false">IF(M6905=1,IF(COUNTIFS(C$2:C6905,C6905,M$2:M6905,1)=1,1,0),"")</f>
        <v/>
      </c>
      <c r="S6905" s="0" t="str">
        <f aca="false">IF(L6905=1,IF(COUNTIFS(C$2:C6905,C6905,L$2:L6905,1)=1,1,0),"")</f>
        <v/>
      </c>
      <c r="T6905" s="38" t="str">
        <f aca="false">IF(N6905="","",N6905+ROW()/10000000)</f>
        <v/>
      </c>
      <c r="U6905" s="0" t="str">
        <f aca="false">IF(G6905=1,IF(B6905="",1,0),"")</f>
        <v/>
      </c>
    </row>
    <row r="6906" customFormat="false" ht="15" hidden="false" customHeight="false" outlineLevel="0" collapsed="false">
      <c r="A6906" s="35"/>
      <c r="B6906" s="35"/>
      <c r="G6906" s="0" t="str">
        <f aca="false">IF(A6906="","",IF(AND(A6906&gt;=Debut,A6906&lt;Fin),1,0))</f>
        <v/>
      </c>
      <c r="H6906" s="0" t="str">
        <f aca="false">IF(G6906=1,INT(ROUND((A6906-Debut)*86400,0)/600),"")</f>
        <v/>
      </c>
      <c r="I6906" s="0" t="str">
        <f aca="false">IF(G6906=1,INT(ROUND((A6906-Debut)*86400,0)/3600),"")</f>
        <v/>
      </c>
      <c r="J6906" s="0" t="str">
        <f aca="false">IF(OR(A6906="",B6906=""),"",ROUND((B6906-A6906)*86400,0))</f>
        <v/>
      </c>
      <c r="K6906" s="37" t="str">
        <f aca="false">IF(G6906=1,IF(COUNTIFS($C:$C,C6906,$G:$G,1,$A:$A,"&gt;="&amp;(A6906-FenetreInterm/86400),$A:$A,"&lt;="&amp;A6906)&gt;=NbInterm,1,0),"")</f>
        <v/>
      </c>
      <c r="L6906" s="37" t="str">
        <f aca="false">IF(G6906=1,IF(B6906="",0,IF(J6906&lt;SeuilFugitive,1,0)),"")</f>
        <v/>
      </c>
      <c r="M6906" s="37" t="str">
        <f aca="false">IF(G6906=1,IF(B6906="",IF((Fin-A6906)*24&gt;SeuilFigee,1,0),IF(J6906&gt;SeuilFigee*3600,1,0)),"")</f>
        <v/>
      </c>
      <c r="N6906" s="0" t="str">
        <f aca="false">IF(G6906=1,IF(COUNTIF(H$2:H6906,H6906)=1,COUNTIF($H:$H,H6906),""),"")</f>
        <v/>
      </c>
      <c r="O6906" s="0" t="str">
        <f aca="false">IF(G6906=1,IF(COUNTIF(I$2:I6906,I6906)=1,COUNTIF($I:$I,I6906),""),"")</f>
        <v/>
      </c>
      <c r="P6906" s="38" t="str">
        <f aca="false">IF(G6906=1,IF(COUNTIFS(C$2:C6906,C6906,G$2:G6906,1)=1,COUNTIFS($C:$C,C6906,$G:$G,1)+ROW()/10000000,""),"")</f>
        <v/>
      </c>
      <c r="Q6906" s="0" t="str">
        <f aca="false">IF(K6906=1,IF(COUNTIFS(C$2:C6906,C6906,K$2:K6906,1)=1,1,0),"")</f>
        <v/>
      </c>
      <c r="R6906" s="0" t="str">
        <f aca="false">IF(M6906=1,IF(COUNTIFS(C$2:C6906,C6906,M$2:M6906,1)=1,1,0),"")</f>
        <v/>
      </c>
      <c r="S6906" s="0" t="str">
        <f aca="false">IF(L6906=1,IF(COUNTIFS(C$2:C6906,C6906,L$2:L6906,1)=1,1,0),"")</f>
        <v/>
      </c>
      <c r="T6906" s="38" t="str">
        <f aca="false">IF(N6906="","",N6906+ROW()/10000000)</f>
        <v/>
      </c>
      <c r="U6906" s="0" t="str">
        <f aca="false">IF(G6906=1,IF(B6906="",1,0),"")</f>
        <v/>
      </c>
    </row>
    <row r="6907" customFormat="false" ht="15" hidden="false" customHeight="false" outlineLevel="0" collapsed="false">
      <c r="A6907" s="35"/>
      <c r="B6907" s="35"/>
      <c r="G6907" s="0" t="str">
        <f aca="false">IF(A6907="","",IF(AND(A6907&gt;=Debut,A6907&lt;Fin),1,0))</f>
        <v/>
      </c>
      <c r="H6907" s="0" t="str">
        <f aca="false">IF(G6907=1,INT(ROUND((A6907-Debut)*86400,0)/600),"")</f>
        <v/>
      </c>
      <c r="I6907" s="0" t="str">
        <f aca="false">IF(G6907=1,INT(ROUND((A6907-Debut)*86400,0)/3600),"")</f>
        <v/>
      </c>
      <c r="J6907" s="0" t="str">
        <f aca="false">IF(OR(A6907="",B6907=""),"",ROUND((B6907-A6907)*86400,0))</f>
        <v/>
      </c>
      <c r="K6907" s="37" t="str">
        <f aca="false">IF(G6907=1,IF(COUNTIFS($C:$C,C6907,$G:$G,1,$A:$A,"&gt;="&amp;(A6907-FenetreInterm/86400),$A:$A,"&lt;="&amp;A6907)&gt;=NbInterm,1,0),"")</f>
        <v/>
      </c>
      <c r="L6907" s="37" t="str">
        <f aca="false">IF(G6907=1,IF(B6907="",0,IF(J6907&lt;SeuilFugitive,1,0)),"")</f>
        <v/>
      </c>
      <c r="M6907" s="37" t="str">
        <f aca="false">IF(G6907=1,IF(B6907="",IF((Fin-A6907)*24&gt;SeuilFigee,1,0),IF(J6907&gt;SeuilFigee*3600,1,0)),"")</f>
        <v/>
      </c>
      <c r="N6907" s="0" t="str">
        <f aca="false">IF(G6907=1,IF(COUNTIF(H$2:H6907,H6907)=1,COUNTIF($H:$H,H6907),""),"")</f>
        <v/>
      </c>
      <c r="O6907" s="0" t="str">
        <f aca="false">IF(G6907=1,IF(COUNTIF(I$2:I6907,I6907)=1,COUNTIF($I:$I,I6907),""),"")</f>
        <v/>
      </c>
      <c r="P6907" s="38" t="str">
        <f aca="false">IF(G6907=1,IF(COUNTIFS(C$2:C6907,C6907,G$2:G6907,1)=1,COUNTIFS($C:$C,C6907,$G:$G,1)+ROW()/10000000,""),"")</f>
        <v/>
      </c>
      <c r="Q6907" s="0" t="str">
        <f aca="false">IF(K6907=1,IF(COUNTIFS(C$2:C6907,C6907,K$2:K6907,1)=1,1,0),"")</f>
        <v/>
      </c>
      <c r="R6907" s="0" t="str">
        <f aca="false">IF(M6907=1,IF(COUNTIFS(C$2:C6907,C6907,M$2:M6907,1)=1,1,0),"")</f>
        <v/>
      </c>
      <c r="S6907" s="0" t="str">
        <f aca="false">IF(L6907=1,IF(COUNTIFS(C$2:C6907,C6907,L$2:L6907,1)=1,1,0),"")</f>
        <v/>
      </c>
      <c r="T6907" s="38" t="str">
        <f aca="false">IF(N6907="","",N6907+ROW()/10000000)</f>
        <v/>
      </c>
      <c r="U6907" s="0" t="str">
        <f aca="false">IF(G6907=1,IF(B6907="",1,0),"")</f>
        <v/>
      </c>
    </row>
    <row r="6908" customFormat="false" ht="15" hidden="false" customHeight="false" outlineLevel="0" collapsed="false">
      <c r="A6908" s="35"/>
      <c r="B6908" s="35"/>
      <c r="G6908" s="0" t="str">
        <f aca="false">IF(A6908="","",IF(AND(A6908&gt;=Debut,A6908&lt;Fin),1,0))</f>
        <v/>
      </c>
      <c r="H6908" s="0" t="str">
        <f aca="false">IF(G6908=1,INT(ROUND((A6908-Debut)*86400,0)/600),"")</f>
        <v/>
      </c>
      <c r="I6908" s="0" t="str">
        <f aca="false">IF(G6908=1,INT(ROUND((A6908-Debut)*86400,0)/3600),"")</f>
        <v/>
      </c>
      <c r="J6908" s="0" t="str">
        <f aca="false">IF(OR(A6908="",B6908=""),"",ROUND((B6908-A6908)*86400,0))</f>
        <v/>
      </c>
      <c r="K6908" s="37" t="str">
        <f aca="false">IF(G6908=1,IF(COUNTIFS($C:$C,C6908,$G:$G,1,$A:$A,"&gt;="&amp;(A6908-FenetreInterm/86400),$A:$A,"&lt;="&amp;A6908)&gt;=NbInterm,1,0),"")</f>
        <v/>
      </c>
      <c r="L6908" s="37" t="str">
        <f aca="false">IF(G6908=1,IF(B6908="",0,IF(J6908&lt;SeuilFugitive,1,0)),"")</f>
        <v/>
      </c>
      <c r="M6908" s="37" t="str">
        <f aca="false">IF(G6908=1,IF(B6908="",IF((Fin-A6908)*24&gt;SeuilFigee,1,0),IF(J6908&gt;SeuilFigee*3600,1,0)),"")</f>
        <v/>
      </c>
      <c r="N6908" s="0" t="str">
        <f aca="false">IF(G6908=1,IF(COUNTIF(H$2:H6908,H6908)=1,COUNTIF($H:$H,H6908),""),"")</f>
        <v/>
      </c>
      <c r="O6908" s="0" t="str">
        <f aca="false">IF(G6908=1,IF(COUNTIF(I$2:I6908,I6908)=1,COUNTIF($I:$I,I6908),""),"")</f>
        <v/>
      </c>
      <c r="P6908" s="38" t="str">
        <f aca="false">IF(G6908=1,IF(COUNTIFS(C$2:C6908,C6908,G$2:G6908,1)=1,COUNTIFS($C:$C,C6908,$G:$G,1)+ROW()/10000000,""),"")</f>
        <v/>
      </c>
      <c r="Q6908" s="0" t="str">
        <f aca="false">IF(K6908=1,IF(COUNTIFS(C$2:C6908,C6908,K$2:K6908,1)=1,1,0),"")</f>
        <v/>
      </c>
      <c r="R6908" s="0" t="str">
        <f aca="false">IF(M6908=1,IF(COUNTIFS(C$2:C6908,C6908,M$2:M6908,1)=1,1,0),"")</f>
        <v/>
      </c>
      <c r="S6908" s="0" t="str">
        <f aca="false">IF(L6908=1,IF(COUNTIFS(C$2:C6908,C6908,L$2:L6908,1)=1,1,0),"")</f>
        <v/>
      </c>
      <c r="T6908" s="38" t="str">
        <f aca="false">IF(N6908="","",N6908+ROW()/10000000)</f>
        <v/>
      </c>
      <c r="U6908" s="0" t="str">
        <f aca="false">IF(G6908=1,IF(B6908="",1,0),"")</f>
        <v/>
      </c>
    </row>
    <row r="6909" customFormat="false" ht="15" hidden="false" customHeight="false" outlineLevel="0" collapsed="false">
      <c r="A6909" s="35"/>
      <c r="B6909" s="35"/>
      <c r="G6909" s="0" t="str">
        <f aca="false">IF(A6909="","",IF(AND(A6909&gt;=Debut,A6909&lt;Fin),1,0))</f>
        <v/>
      </c>
      <c r="H6909" s="0" t="str">
        <f aca="false">IF(G6909=1,INT(ROUND((A6909-Debut)*86400,0)/600),"")</f>
        <v/>
      </c>
      <c r="I6909" s="0" t="str">
        <f aca="false">IF(G6909=1,INT(ROUND((A6909-Debut)*86400,0)/3600),"")</f>
        <v/>
      </c>
      <c r="J6909" s="0" t="str">
        <f aca="false">IF(OR(A6909="",B6909=""),"",ROUND((B6909-A6909)*86400,0))</f>
        <v/>
      </c>
      <c r="K6909" s="37" t="str">
        <f aca="false">IF(G6909=1,IF(COUNTIFS($C:$C,C6909,$G:$G,1,$A:$A,"&gt;="&amp;(A6909-FenetreInterm/86400),$A:$A,"&lt;="&amp;A6909)&gt;=NbInterm,1,0),"")</f>
        <v/>
      </c>
      <c r="L6909" s="37" t="str">
        <f aca="false">IF(G6909=1,IF(B6909="",0,IF(J6909&lt;SeuilFugitive,1,0)),"")</f>
        <v/>
      </c>
      <c r="M6909" s="37" t="str">
        <f aca="false">IF(G6909=1,IF(B6909="",IF((Fin-A6909)*24&gt;SeuilFigee,1,0),IF(J6909&gt;SeuilFigee*3600,1,0)),"")</f>
        <v/>
      </c>
      <c r="N6909" s="0" t="str">
        <f aca="false">IF(G6909=1,IF(COUNTIF(H$2:H6909,H6909)=1,COUNTIF($H:$H,H6909),""),"")</f>
        <v/>
      </c>
      <c r="O6909" s="0" t="str">
        <f aca="false">IF(G6909=1,IF(COUNTIF(I$2:I6909,I6909)=1,COUNTIF($I:$I,I6909),""),"")</f>
        <v/>
      </c>
      <c r="P6909" s="38" t="str">
        <f aca="false">IF(G6909=1,IF(COUNTIFS(C$2:C6909,C6909,G$2:G6909,1)=1,COUNTIFS($C:$C,C6909,$G:$G,1)+ROW()/10000000,""),"")</f>
        <v/>
      </c>
      <c r="Q6909" s="0" t="str">
        <f aca="false">IF(K6909=1,IF(COUNTIFS(C$2:C6909,C6909,K$2:K6909,1)=1,1,0),"")</f>
        <v/>
      </c>
      <c r="R6909" s="0" t="str">
        <f aca="false">IF(M6909=1,IF(COUNTIFS(C$2:C6909,C6909,M$2:M6909,1)=1,1,0),"")</f>
        <v/>
      </c>
      <c r="S6909" s="0" t="str">
        <f aca="false">IF(L6909=1,IF(COUNTIFS(C$2:C6909,C6909,L$2:L6909,1)=1,1,0),"")</f>
        <v/>
      </c>
      <c r="T6909" s="38" t="str">
        <f aca="false">IF(N6909="","",N6909+ROW()/10000000)</f>
        <v/>
      </c>
      <c r="U6909" s="0" t="str">
        <f aca="false">IF(G6909=1,IF(B6909="",1,0),"")</f>
        <v/>
      </c>
    </row>
    <row r="6910" customFormat="false" ht="15" hidden="false" customHeight="false" outlineLevel="0" collapsed="false">
      <c r="A6910" s="35"/>
      <c r="B6910" s="35"/>
      <c r="G6910" s="0" t="str">
        <f aca="false">IF(A6910="","",IF(AND(A6910&gt;=Debut,A6910&lt;Fin),1,0))</f>
        <v/>
      </c>
      <c r="H6910" s="0" t="str">
        <f aca="false">IF(G6910=1,INT(ROUND((A6910-Debut)*86400,0)/600),"")</f>
        <v/>
      </c>
      <c r="I6910" s="0" t="str">
        <f aca="false">IF(G6910=1,INT(ROUND((A6910-Debut)*86400,0)/3600),"")</f>
        <v/>
      </c>
      <c r="J6910" s="0" t="str">
        <f aca="false">IF(OR(A6910="",B6910=""),"",ROUND((B6910-A6910)*86400,0))</f>
        <v/>
      </c>
      <c r="K6910" s="37" t="str">
        <f aca="false">IF(G6910=1,IF(COUNTIFS($C:$C,C6910,$G:$G,1,$A:$A,"&gt;="&amp;(A6910-FenetreInterm/86400),$A:$A,"&lt;="&amp;A6910)&gt;=NbInterm,1,0),"")</f>
        <v/>
      </c>
      <c r="L6910" s="37" t="str">
        <f aca="false">IF(G6910=1,IF(B6910="",0,IF(J6910&lt;SeuilFugitive,1,0)),"")</f>
        <v/>
      </c>
      <c r="M6910" s="37" t="str">
        <f aca="false">IF(G6910=1,IF(B6910="",IF((Fin-A6910)*24&gt;SeuilFigee,1,0),IF(J6910&gt;SeuilFigee*3600,1,0)),"")</f>
        <v/>
      </c>
      <c r="N6910" s="0" t="str">
        <f aca="false">IF(G6910=1,IF(COUNTIF(H$2:H6910,H6910)=1,COUNTIF($H:$H,H6910),""),"")</f>
        <v/>
      </c>
      <c r="O6910" s="0" t="str">
        <f aca="false">IF(G6910=1,IF(COUNTIF(I$2:I6910,I6910)=1,COUNTIF($I:$I,I6910),""),"")</f>
        <v/>
      </c>
      <c r="P6910" s="38" t="str">
        <f aca="false">IF(G6910=1,IF(COUNTIFS(C$2:C6910,C6910,G$2:G6910,1)=1,COUNTIFS($C:$C,C6910,$G:$G,1)+ROW()/10000000,""),"")</f>
        <v/>
      </c>
      <c r="Q6910" s="0" t="str">
        <f aca="false">IF(K6910=1,IF(COUNTIFS(C$2:C6910,C6910,K$2:K6910,1)=1,1,0),"")</f>
        <v/>
      </c>
      <c r="R6910" s="0" t="str">
        <f aca="false">IF(M6910=1,IF(COUNTIFS(C$2:C6910,C6910,M$2:M6910,1)=1,1,0),"")</f>
        <v/>
      </c>
      <c r="S6910" s="0" t="str">
        <f aca="false">IF(L6910=1,IF(COUNTIFS(C$2:C6910,C6910,L$2:L6910,1)=1,1,0),"")</f>
        <v/>
      </c>
      <c r="T6910" s="38" t="str">
        <f aca="false">IF(N6910="","",N6910+ROW()/10000000)</f>
        <v/>
      </c>
      <c r="U6910" s="0" t="str">
        <f aca="false">IF(G6910=1,IF(B6910="",1,0),"")</f>
        <v/>
      </c>
    </row>
    <row r="6911" customFormat="false" ht="15" hidden="false" customHeight="false" outlineLevel="0" collapsed="false">
      <c r="A6911" s="35"/>
      <c r="B6911" s="35"/>
      <c r="G6911" s="0" t="str">
        <f aca="false">IF(A6911="","",IF(AND(A6911&gt;=Debut,A6911&lt;Fin),1,0))</f>
        <v/>
      </c>
      <c r="H6911" s="0" t="str">
        <f aca="false">IF(G6911=1,INT(ROUND((A6911-Debut)*86400,0)/600),"")</f>
        <v/>
      </c>
      <c r="I6911" s="0" t="str">
        <f aca="false">IF(G6911=1,INT(ROUND((A6911-Debut)*86400,0)/3600),"")</f>
        <v/>
      </c>
      <c r="J6911" s="0" t="str">
        <f aca="false">IF(OR(A6911="",B6911=""),"",ROUND((B6911-A6911)*86400,0))</f>
        <v/>
      </c>
      <c r="K6911" s="37" t="str">
        <f aca="false">IF(G6911=1,IF(COUNTIFS($C:$C,C6911,$G:$G,1,$A:$A,"&gt;="&amp;(A6911-FenetreInterm/86400),$A:$A,"&lt;="&amp;A6911)&gt;=NbInterm,1,0),"")</f>
        <v/>
      </c>
      <c r="L6911" s="37" t="str">
        <f aca="false">IF(G6911=1,IF(B6911="",0,IF(J6911&lt;SeuilFugitive,1,0)),"")</f>
        <v/>
      </c>
      <c r="M6911" s="37" t="str">
        <f aca="false">IF(G6911=1,IF(B6911="",IF((Fin-A6911)*24&gt;SeuilFigee,1,0),IF(J6911&gt;SeuilFigee*3600,1,0)),"")</f>
        <v/>
      </c>
      <c r="N6911" s="0" t="str">
        <f aca="false">IF(G6911=1,IF(COUNTIF(H$2:H6911,H6911)=1,COUNTIF($H:$H,H6911),""),"")</f>
        <v/>
      </c>
      <c r="O6911" s="0" t="str">
        <f aca="false">IF(G6911=1,IF(COUNTIF(I$2:I6911,I6911)=1,COUNTIF($I:$I,I6911),""),"")</f>
        <v/>
      </c>
      <c r="P6911" s="38" t="str">
        <f aca="false">IF(G6911=1,IF(COUNTIFS(C$2:C6911,C6911,G$2:G6911,1)=1,COUNTIFS($C:$C,C6911,$G:$G,1)+ROW()/10000000,""),"")</f>
        <v/>
      </c>
      <c r="Q6911" s="0" t="str">
        <f aca="false">IF(K6911=1,IF(COUNTIFS(C$2:C6911,C6911,K$2:K6911,1)=1,1,0),"")</f>
        <v/>
      </c>
      <c r="R6911" s="0" t="str">
        <f aca="false">IF(M6911=1,IF(COUNTIFS(C$2:C6911,C6911,M$2:M6911,1)=1,1,0),"")</f>
        <v/>
      </c>
      <c r="S6911" s="0" t="str">
        <f aca="false">IF(L6911=1,IF(COUNTIFS(C$2:C6911,C6911,L$2:L6911,1)=1,1,0),"")</f>
        <v/>
      </c>
      <c r="T6911" s="38" t="str">
        <f aca="false">IF(N6911="","",N6911+ROW()/10000000)</f>
        <v/>
      </c>
      <c r="U6911" s="0" t="str">
        <f aca="false">IF(G6911=1,IF(B6911="",1,0),"")</f>
        <v/>
      </c>
    </row>
    <row r="6912" customFormat="false" ht="15" hidden="false" customHeight="false" outlineLevel="0" collapsed="false">
      <c r="A6912" s="35"/>
      <c r="B6912" s="35"/>
      <c r="G6912" s="0" t="str">
        <f aca="false">IF(A6912="","",IF(AND(A6912&gt;=Debut,A6912&lt;Fin),1,0))</f>
        <v/>
      </c>
      <c r="H6912" s="0" t="str">
        <f aca="false">IF(G6912=1,INT(ROUND((A6912-Debut)*86400,0)/600),"")</f>
        <v/>
      </c>
      <c r="I6912" s="0" t="str">
        <f aca="false">IF(G6912=1,INT(ROUND((A6912-Debut)*86400,0)/3600),"")</f>
        <v/>
      </c>
      <c r="J6912" s="0" t="str">
        <f aca="false">IF(OR(A6912="",B6912=""),"",ROUND((B6912-A6912)*86400,0))</f>
        <v/>
      </c>
      <c r="K6912" s="37" t="str">
        <f aca="false">IF(G6912=1,IF(COUNTIFS($C:$C,C6912,$G:$G,1,$A:$A,"&gt;="&amp;(A6912-FenetreInterm/86400),$A:$A,"&lt;="&amp;A6912)&gt;=NbInterm,1,0),"")</f>
        <v/>
      </c>
      <c r="L6912" s="37" t="str">
        <f aca="false">IF(G6912=1,IF(B6912="",0,IF(J6912&lt;SeuilFugitive,1,0)),"")</f>
        <v/>
      </c>
      <c r="M6912" s="37" t="str">
        <f aca="false">IF(G6912=1,IF(B6912="",IF((Fin-A6912)*24&gt;SeuilFigee,1,0),IF(J6912&gt;SeuilFigee*3600,1,0)),"")</f>
        <v/>
      </c>
      <c r="N6912" s="0" t="str">
        <f aca="false">IF(G6912=1,IF(COUNTIF(H$2:H6912,H6912)=1,COUNTIF($H:$H,H6912),""),"")</f>
        <v/>
      </c>
      <c r="O6912" s="0" t="str">
        <f aca="false">IF(G6912=1,IF(COUNTIF(I$2:I6912,I6912)=1,COUNTIF($I:$I,I6912),""),"")</f>
        <v/>
      </c>
      <c r="P6912" s="38" t="str">
        <f aca="false">IF(G6912=1,IF(COUNTIFS(C$2:C6912,C6912,G$2:G6912,1)=1,COUNTIFS($C:$C,C6912,$G:$G,1)+ROW()/10000000,""),"")</f>
        <v/>
      </c>
      <c r="Q6912" s="0" t="str">
        <f aca="false">IF(K6912=1,IF(COUNTIFS(C$2:C6912,C6912,K$2:K6912,1)=1,1,0),"")</f>
        <v/>
      </c>
      <c r="R6912" s="0" t="str">
        <f aca="false">IF(M6912=1,IF(COUNTIFS(C$2:C6912,C6912,M$2:M6912,1)=1,1,0),"")</f>
        <v/>
      </c>
      <c r="S6912" s="0" t="str">
        <f aca="false">IF(L6912=1,IF(COUNTIFS(C$2:C6912,C6912,L$2:L6912,1)=1,1,0),"")</f>
        <v/>
      </c>
      <c r="T6912" s="38" t="str">
        <f aca="false">IF(N6912="","",N6912+ROW()/10000000)</f>
        <v/>
      </c>
      <c r="U6912" s="0" t="str">
        <f aca="false">IF(G6912=1,IF(B6912="",1,0),"")</f>
        <v/>
      </c>
    </row>
    <row r="6913" customFormat="false" ht="15" hidden="false" customHeight="false" outlineLevel="0" collapsed="false">
      <c r="A6913" s="35"/>
      <c r="B6913" s="35"/>
      <c r="G6913" s="0" t="str">
        <f aca="false">IF(A6913="","",IF(AND(A6913&gt;=Debut,A6913&lt;Fin),1,0))</f>
        <v/>
      </c>
      <c r="H6913" s="0" t="str">
        <f aca="false">IF(G6913=1,INT(ROUND((A6913-Debut)*86400,0)/600),"")</f>
        <v/>
      </c>
      <c r="I6913" s="0" t="str">
        <f aca="false">IF(G6913=1,INT(ROUND((A6913-Debut)*86400,0)/3600),"")</f>
        <v/>
      </c>
      <c r="J6913" s="0" t="str">
        <f aca="false">IF(OR(A6913="",B6913=""),"",ROUND((B6913-A6913)*86400,0))</f>
        <v/>
      </c>
      <c r="K6913" s="37" t="str">
        <f aca="false">IF(G6913=1,IF(COUNTIFS($C:$C,C6913,$G:$G,1,$A:$A,"&gt;="&amp;(A6913-FenetreInterm/86400),$A:$A,"&lt;="&amp;A6913)&gt;=NbInterm,1,0),"")</f>
        <v/>
      </c>
      <c r="L6913" s="37" t="str">
        <f aca="false">IF(G6913=1,IF(B6913="",0,IF(J6913&lt;SeuilFugitive,1,0)),"")</f>
        <v/>
      </c>
      <c r="M6913" s="37" t="str">
        <f aca="false">IF(G6913=1,IF(B6913="",IF((Fin-A6913)*24&gt;SeuilFigee,1,0),IF(J6913&gt;SeuilFigee*3600,1,0)),"")</f>
        <v/>
      </c>
      <c r="N6913" s="0" t="str">
        <f aca="false">IF(G6913=1,IF(COUNTIF(H$2:H6913,H6913)=1,COUNTIF($H:$H,H6913),""),"")</f>
        <v/>
      </c>
      <c r="O6913" s="0" t="str">
        <f aca="false">IF(G6913=1,IF(COUNTIF(I$2:I6913,I6913)=1,COUNTIF($I:$I,I6913),""),"")</f>
        <v/>
      </c>
      <c r="P6913" s="38" t="str">
        <f aca="false">IF(G6913=1,IF(COUNTIFS(C$2:C6913,C6913,G$2:G6913,1)=1,COUNTIFS($C:$C,C6913,$G:$G,1)+ROW()/10000000,""),"")</f>
        <v/>
      </c>
      <c r="Q6913" s="0" t="str">
        <f aca="false">IF(K6913=1,IF(COUNTIFS(C$2:C6913,C6913,K$2:K6913,1)=1,1,0),"")</f>
        <v/>
      </c>
      <c r="R6913" s="0" t="str">
        <f aca="false">IF(M6913=1,IF(COUNTIFS(C$2:C6913,C6913,M$2:M6913,1)=1,1,0),"")</f>
        <v/>
      </c>
      <c r="S6913" s="0" t="str">
        <f aca="false">IF(L6913=1,IF(COUNTIFS(C$2:C6913,C6913,L$2:L6913,1)=1,1,0),"")</f>
        <v/>
      </c>
      <c r="T6913" s="38" t="str">
        <f aca="false">IF(N6913="","",N6913+ROW()/10000000)</f>
        <v/>
      </c>
      <c r="U6913" s="0" t="str">
        <f aca="false">IF(G6913=1,IF(B6913="",1,0),"")</f>
        <v/>
      </c>
    </row>
    <row r="6914" customFormat="false" ht="15" hidden="false" customHeight="false" outlineLevel="0" collapsed="false">
      <c r="A6914" s="35"/>
      <c r="B6914" s="35"/>
      <c r="G6914" s="0" t="str">
        <f aca="false">IF(A6914="","",IF(AND(A6914&gt;=Debut,A6914&lt;Fin),1,0))</f>
        <v/>
      </c>
      <c r="H6914" s="0" t="str">
        <f aca="false">IF(G6914=1,INT(ROUND((A6914-Debut)*86400,0)/600),"")</f>
        <v/>
      </c>
      <c r="I6914" s="0" t="str">
        <f aca="false">IF(G6914=1,INT(ROUND((A6914-Debut)*86400,0)/3600),"")</f>
        <v/>
      </c>
      <c r="J6914" s="0" t="str">
        <f aca="false">IF(OR(A6914="",B6914=""),"",ROUND((B6914-A6914)*86400,0))</f>
        <v/>
      </c>
      <c r="K6914" s="37" t="str">
        <f aca="false">IF(G6914=1,IF(COUNTIFS($C:$C,C6914,$G:$G,1,$A:$A,"&gt;="&amp;(A6914-FenetreInterm/86400),$A:$A,"&lt;="&amp;A6914)&gt;=NbInterm,1,0),"")</f>
        <v/>
      </c>
      <c r="L6914" s="37" t="str">
        <f aca="false">IF(G6914=1,IF(B6914="",0,IF(J6914&lt;SeuilFugitive,1,0)),"")</f>
        <v/>
      </c>
      <c r="M6914" s="37" t="str">
        <f aca="false">IF(G6914=1,IF(B6914="",IF((Fin-A6914)*24&gt;SeuilFigee,1,0),IF(J6914&gt;SeuilFigee*3600,1,0)),"")</f>
        <v/>
      </c>
      <c r="N6914" s="0" t="str">
        <f aca="false">IF(G6914=1,IF(COUNTIF(H$2:H6914,H6914)=1,COUNTIF($H:$H,H6914),""),"")</f>
        <v/>
      </c>
      <c r="O6914" s="0" t="str">
        <f aca="false">IF(G6914=1,IF(COUNTIF(I$2:I6914,I6914)=1,COUNTIF($I:$I,I6914),""),"")</f>
        <v/>
      </c>
      <c r="P6914" s="38" t="str">
        <f aca="false">IF(G6914=1,IF(COUNTIFS(C$2:C6914,C6914,G$2:G6914,1)=1,COUNTIFS($C:$C,C6914,$G:$G,1)+ROW()/10000000,""),"")</f>
        <v/>
      </c>
      <c r="Q6914" s="0" t="str">
        <f aca="false">IF(K6914=1,IF(COUNTIFS(C$2:C6914,C6914,K$2:K6914,1)=1,1,0),"")</f>
        <v/>
      </c>
      <c r="R6914" s="0" t="str">
        <f aca="false">IF(M6914=1,IF(COUNTIFS(C$2:C6914,C6914,M$2:M6914,1)=1,1,0),"")</f>
        <v/>
      </c>
      <c r="S6914" s="0" t="str">
        <f aca="false">IF(L6914=1,IF(COUNTIFS(C$2:C6914,C6914,L$2:L6914,1)=1,1,0),"")</f>
        <v/>
      </c>
      <c r="T6914" s="38" t="str">
        <f aca="false">IF(N6914="","",N6914+ROW()/10000000)</f>
        <v/>
      </c>
      <c r="U6914" s="0" t="str">
        <f aca="false">IF(G6914=1,IF(B6914="",1,0),"")</f>
        <v/>
      </c>
    </row>
    <row r="6915" customFormat="false" ht="15" hidden="false" customHeight="false" outlineLevel="0" collapsed="false">
      <c r="A6915" s="35"/>
      <c r="B6915" s="35"/>
      <c r="G6915" s="0" t="str">
        <f aca="false">IF(A6915="","",IF(AND(A6915&gt;=Debut,A6915&lt;Fin),1,0))</f>
        <v/>
      </c>
      <c r="H6915" s="0" t="str">
        <f aca="false">IF(G6915=1,INT(ROUND((A6915-Debut)*86400,0)/600),"")</f>
        <v/>
      </c>
      <c r="I6915" s="0" t="str">
        <f aca="false">IF(G6915=1,INT(ROUND((A6915-Debut)*86400,0)/3600),"")</f>
        <v/>
      </c>
      <c r="J6915" s="0" t="str">
        <f aca="false">IF(OR(A6915="",B6915=""),"",ROUND((B6915-A6915)*86400,0))</f>
        <v/>
      </c>
      <c r="K6915" s="37" t="str">
        <f aca="false">IF(G6915=1,IF(COUNTIFS($C:$C,C6915,$G:$G,1,$A:$A,"&gt;="&amp;(A6915-FenetreInterm/86400),$A:$A,"&lt;="&amp;A6915)&gt;=NbInterm,1,0),"")</f>
        <v/>
      </c>
      <c r="L6915" s="37" t="str">
        <f aca="false">IF(G6915=1,IF(B6915="",0,IF(J6915&lt;SeuilFugitive,1,0)),"")</f>
        <v/>
      </c>
      <c r="M6915" s="37" t="str">
        <f aca="false">IF(G6915=1,IF(B6915="",IF((Fin-A6915)*24&gt;SeuilFigee,1,0),IF(J6915&gt;SeuilFigee*3600,1,0)),"")</f>
        <v/>
      </c>
      <c r="N6915" s="0" t="str">
        <f aca="false">IF(G6915=1,IF(COUNTIF(H$2:H6915,H6915)=1,COUNTIF($H:$H,H6915),""),"")</f>
        <v/>
      </c>
      <c r="O6915" s="0" t="str">
        <f aca="false">IF(G6915=1,IF(COUNTIF(I$2:I6915,I6915)=1,COUNTIF($I:$I,I6915),""),"")</f>
        <v/>
      </c>
      <c r="P6915" s="38" t="str">
        <f aca="false">IF(G6915=1,IF(COUNTIFS(C$2:C6915,C6915,G$2:G6915,1)=1,COUNTIFS($C:$C,C6915,$G:$G,1)+ROW()/10000000,""),"")</f>
        <v/>
      </c>
      <c r="Q6915" s="0" t="str">
        <f aca="false">IF(K6915=1,IF(COUNTIFS(C$2:C6915,C6915,K$2:K6915,1)=1,1,0),"")</f>
        <v/>
      </c>
      <c r="R6915" s="0" t="str">
        <f aca="false">IF(M6915=1,IF(COUNTIFS(C$2:C6915,C6915,M$2:M6915,1)=1,1,0),"")</f>
        <v/>
      </c>
      <c r="S6915" s="0" t="str">
        <f aca="false">IF(L6915=1,IF(COUNTIFS(C$2:C6915,C6915,L$2:L6915,1)=1,1,0),"")</f>
        <v/>
      </c>
      <c r="T6915" s="38" t="str">
        <f aca="false">IF(N6915="","",N6915+ROW()/10000000)</f>
        <v/>
      </c>
      <c r="U6915" s="0" t="str">
        <f aca="false">IF(G6915=1,IF(B6915="",1,0),"")</f>
        <v/>
      </c>
    </row>
    <row r="6916" customFormat="false" ht="15" hidden="false" customHeight="false" outlineLevel="0" collapsed="false">
      <c r="A6916" s="35"/>
      <c r="B6916" s="35"/>
      <c r="G6916" s="0" t="str">
        <f aca="false">IF(A6916="","",IF(AND(A6916&gt;=Debut,A6916&lt;Fin),1,0))</f>
        <v/>
      </c>
      <c r="H6916" s="0" t="str">
        <f aca="false">IF(G6916=1,INT(ROUND((A6916-Debut)*86400,0)/600),"")</f>
        <v/>
      </c>
      <c r="I6916" s="0" t="str">
        <f aca="false">IF(G6916=1,INT(ROUND((A6916-Debut)*86400,0)/3600),"")</f>
        <v/>
      </c>
      <c r="J6916" s="0" t="str">
        <f aca="false">IF(OR(A6916="",B6916=""),"",ROUND((B6916-A6916)*86400,0))</f>
        <v/>
      </c>
      <c r="K6916" s="37" t="str">
        <f aca="false">IF(G6916=1,IF(COUNTIFS($C:$C,C6916,$G:$G,1,$A:$A,"&gt;="&amp;(A6916-FenetreInterm/86400),$A:$A,"&lt;="&amp;A6916)&gt;=NbInterm,1,0),"")</f>
        <v/>
      </c>
      <c r="L6916" s="37" t="str">
        <f aca="false">IF(G6916=1,IF(B6916="",0,IF(J6916&lt;SeuilFugitive,1,0)),"")</f>
        <v/>
      </c>
      <c r="M6916" s="37" t="str">
        <f aca="false">IF(G6916=1,IF(B6916="",IF((Fin-A6916)*24&gt;SeuilFigee,1,0),IF(J6916&gt;SeuilFigee*3600,1,0)),"")</f>
        <v/>
      </c>
      <c r="N6916" s="0" t="str">
        <f aca="false">IF(G6916=1,IF(COUNTIF(H$2:H6916,H6916)=1,COUNTIF($H:$H,H6916),""),"")</f>
        <v/>
      </c>
      <c r="O6916" s="0" t="str">
        <f aca="false">IF(G6916=1,IF(COUNTIF(I$2:I6916,I6916)=1,COUNTIF($I:$I,I6916),""),"")</f>
        <v/>
      </c>
      <c r="P6916" s="38" t="str">
        <f aca="false">IF(G6916=1,IF(COUNTIFS(C$2:C6916,C6916,G$2:G6916,1)=1,COUNTIFS($C:$C,C6916,$G:$G,1)+ROW()/10000000,""),"")</f>
        <v/>
      </c>
      <c r="Q6916" s="0" t="str">
        <f aca="false">IF(K6916=1,IF(COUNTIFS(C$2:C6916,C6916,K$2:K6916,1)=1,1,0),"")</f>
        <v/>
      </c>
      <c r="R6916" s="0" t="str">
        <f aca="false">IF(M6916=1,IF(COUNTIFS(C$2:C6916,C6916,M$2:M6916,1)=1,1,0),"")</f>
        <v/>
      </c>
      <c r="S6916" s="0" t="str">
        <f aca="false">IF(L6916=1,IF(COUNTIFS(C$2:C6916,C6916,L$2:L6916,1)=1,1,0),"")</f>
        <v/>
      </c>
      <c r="T6916" s="38" t="str">
        <f aca="false">IF(N6916="","",N6916+ROW()/10000000)</f>
        <v/>
      </c>
      <c r="U6916" s="0" t="str">
        <f aca="false">IF(G6916=1,IF(B6916="",1,0),"")</f>
        <v/>
      </c>
    </row>
    <row r="6917" customFormat="false" ht="15" hidden="false" customHeight="false" outlineLevel="0" collapsed="false">
      <c r="A6917" s="35"/>
      <c r="B6917" s="35"/>
      <c r="G6917" s="0" t="str">
        <f aca="false">IF(A6917="","",IF(AND(A6917&gt;=Debut,A6917&lt;Fin),1,0))</f>
        <v/>
      </c>
      <c r="H6917" s="0" t="str">
        <f aca="false">IF(G6917=1,INT(ROUND((A6917-Debut)*86400,0)/600),"")</f>
        <v/>
      </c>
      <c r="I6917" s="0" t="str">
        <f aca="false">IF(G6917=1,INT(ROUND((A6917-Debut)*86400,0)/3600),"")</f>
        <v/>
      </c>
      <c r="J6917" s="0" t="str">
        <f aca="false">IF(OR(A6917="",B6917=""),"",ROUND((B6917-A6917)*86400,0))</f>
        <v/>
      </c>
      <c r="K6917" s="37" t="str">
        <f aca="false">IF(G6917=1,IF(COUNTIFS($C:$C,C6917,$G:$G,1,$A:$A,"&gt;="&amp;(A6917-FenetreInterm/86400),$A:$A,"&lt;="&amp;A6917)&gt;=NbInterm,1,0),"")</f>
        <v/>
      </c>
      <c r="L6917" s="37" t="str">
        <f aca="false">IF(G6917=1,IF(B6917="",0,IF(J6917&lt;SeuilFugitive,1,0)),"")</f>
        <v/>
      </c>
      <c r="M6917" s="37" t="str">
        <f aca="false">IF(G6917=1,IF(B6917="",IF((Fin-A6917)*24&gt;SeuilFigee,1,0),IF(J6917&gt;SeuilFigee*3600,1,0)),"")</f>
        <v/>
      </c>
      <c r="N6917" s="0" t="str">
        <f aca="false">IF(G6917=1,IF(COUNTIF(H$2:H6917,H6917)=1,COUNTIF($H:$H,H6917),""),"")</f>
        <v/>
      </c>
      <c r="O6917" s="0" t="str">
        <f aca="false">IF(G6917=1,IF(COUNTIF(I$2:I6917,I6917)=1,COUNTIF($I:$I,I6917),""),"")</f>
        <v/>
      </c>
      <c r="P6917" s="38" t="str">
        <f aca="false">IF(G6917=1,IF(COUNTIFS(C$2:C6917,C6917,G$2:G6917,1)=1,COUNTIFS($C:$C,C6917,$G:$G,1)+ROW()/10000000,""),"")</f>
        <v/>
      </c>
      <c r="Q6917" s="0" t="str">
        <f aca="false">IF(K6917=1,IF(COUNTIFS(C$2:C6917,C6917,K$2:K6917,1)=1,1,0),"")</f>
        <v/>
      </c>
      <c r="R6917" s="0" t="str">
        <f aca="false">IF(M6917=1,IF(COUNTIFS(C$2:C6917,C6917,M$2:M6917,1)=1,1,0),"")</f>
        <v/>
      </c>
      <c r="S6917" s="0" t="str">
        <f aca="false">IF(L6917=1,IF(COUNTIFS(C$2:C6917,C6917,L$2:L6917,1)=1,1,0),"")</f>
        <v/>
      </c>
      <c r="T6917" s="38" t="str">
        <f aca="false">IF(N6917="","",N6917+ROW()/10000000)</f>
        <v/>
      </c>
      <c r="U6917" s="0" t="str">
        <f aca="false">IF(G6917=1,IF(B6917="",1,0),"")</f>
        <v/>
      </c>
    </row>
    <row r="6918" customFormat="false" ht="15" hidden="false" customHeight="false" outlineLevel="0" collapsed="false">
      <c r="A6918" s="35"/>
      <c r="B6918" s="35"/>
      <c r="G6918" s="0" t="str">
        <f aca="false">IF(A6918="","",IF(AND(A6918&gt;=Debut,A6918&lt;Fin),1,0))</f>
        <v/>
      </c>
      <c r="H6918" s="0" t="str">
        <f aca="false">IF(G6918=1,INT(ROUND((A6918-Debut)*86400,0)/600),"")</f>
        <v/>
      </c>
      <c r="I6918" s="0" t="str">
        <f aca="false">IF(G6918=1,INT(ROUND((A6918-Debut)*86400,0)/3600),"")</f>
        <v/>
      </c>
      <c r="J6918" s="0" t="str">
        <f aca="false">IF(OR(A6918="",B6918=""),"",ROUND((B6918-A6918)*86400,0))</f>
        <v/>
      </c>
      <c r="K6918" s="37" t="str">
        <f aca="false">IF(G6918=1,IF(COUNTIFS($C:$C,C6918,$G:$G,1,$A:$A,"&gt;="&amp;(A6918-FenetreInterm/86400),$A:$A,"&lt;="&amp;A6918)&gt;=NbInterm,1,0),"")</f>
        <v/>
      </c>
      <c r="L6918" s="37" t="str">
        <f aca="false">IF(G6918=1,IF(B6918="",0,IF(J6918&lt;SeuilFugitive,1,0)),"")</f>
        <v/>
      </c>
      <c r="M6918" s="37" t="str">
        <f aca="false">IF(G6918=1,IF(B6918="",IF((Fin-A6918)*24&gt;SeuilFigee,1,0),IF(J6918&gt;SeuilFigee*3600,1,0)),"")</f>
        <v/>
      </c>
      <c r="N6918" s="0" t="str">
        <f aca="false">IF(G6918=1,IF(COUNTIF(H$2:H6918,H6918)=1,COUNTIF($H:$H,H6918),""),"")</f>
        <v/>
      </c>
      <c r="O6918" s="0" t="str">
        <f aca="false">IF(G6918=1,IF(COUNTIF(I$2:I6918,I6918)=1,COUNTIF($I:$I,I6918),""),"")</f>
        <v/>
      </c>
      <c r="P6918" s="38" t="str">
        <f aca="false">IF(G6918=1,IF(COUNTIFS(C$2:C6918,C6918,G$2:G6918,1)=1,COUNTIFS($C:$C,C6918,$G:$G,1)+ROW()/10000000,""),"")</f>
        <v/>
      </c>
      <c r="Q6918" s="0" t="str">
        <f aca="false">IF(K6918=1,IF(COUNTIFS(C$2:C6918,C6918,K$2:K6918,1)=1,1,0),"")</f>
        <v/>
      </c>
      <c r="R6918" s="0" t="str">
        <f aca="false">IF(M6918=1,IF(COUNTIFS(C$2:C6918,C6918,M$2:M6918,1)=1,1,0),"")</f>
        <v/>
      </c>
      <c r="S6918" s="0" t="str">
        <f aca="false">IF(L6918=1,IF(COUNTIFS(C$2:C6918,C6918,L$2:L6918,1)=1,1,0),"")</f>
        <v/>
      </c>
      <c r="T6918" s="38" t="str">
        <f aca="false">IF(N6918="","",N6918+ROW()/10000000)</f>
        <v/>
      </c>
      <c r="U6918" s="0" t="str">
        <f aca="false">IF(G6918=1,IF(B6918="",1,0),"")</f>
        <v/>
      </c>
    </row>
    <row r="6919" customFormat="false" ht="15" hidden="false" customHeight="false" outlineLevel="0" collapsed="false">
      <c r="A6919" s="35"/>
      <c r="B6919" s="35"/>
      <c r="G6919" s="0" t="str">
        <f aca="false">IF(A6919="","",IF(AND(A6919&gt;=Debut,A6919&lt;Fin),1,0))</f>
        <v/>
      </c>
      <c r="H6919" s="0" t="str">
        <f aca="false">IF(G6919=1,INT(ROUND((A6919-Debut)*86400,0)/600),"")</f>
        <v/>
      </c>
      <c r="I6919" s="0" t="str">
        <f aca="false">IF(G6919=1,INT(ROUND((A6919-Debut)*86400,0)/3600),"")</f>
        <v/>
      </c>
      <c r="J6919" s="0" t="str">
        <f aca="false">IF(OR(A6919="",B6919=""),"",ROUND((B6919-A6919)*86400,0))</f>
        <v/>
      </c>
      <c r="K6919" s="37" t="str">
        <f aca="false">IF(G6919=1,IF(COUNTIFS($C:$C,C6919,$G:$G,1,$A:$A,"&gt;="&amp;(A6919-FenetreInterm/86400),$A:$A,"&lt;="&amp;A6919)&gt;=NbInterm,1,0),"")</f>
        <v/>
      </c>
      <c r="L6919" s="37" t="str">
        <f aca="false">IF(G6919=1,IF(B6919="",0,IF(J6919&lt;SeuilFugitive,1,0)),"")</f>
        <v/>
      </c>
      <c r="M6919" s="37" t="str">
        <f aca="false">IF(G6919=1,IF(B6919="",IF((Fin-A6919)*24&gt;SeuilFigee,1,0),IF(J6919&gt;SeuilFigee*3600,1,0)),"")</f>
        <v/>
      </c>
      <c r="N6919" s="0" t="str">
        <f aca="false">IF(G6919=1,IF(COUNTIF(H$2:H6919,H6919)=1,COUNTIF($H:$H,H6919),""),"")</f>
        <v/>
      </c>
      <c r="O6919" s="0" t="str">
        <f aca="false">IF(G6919=1,IF(COUNTIF(I$2:I6919,I6919)=1,COUNTIF($I:$I,I6919),""),"")</f>
        <v/>
      </c>
      <c r="P6919" s="38" t="str">
        <f aca="false">IF(G6919=1,IF(COUNTIFS(C$2:C6919,C6919,G$2:G6919,1)=1,COUNTIFS($C:$C,C6919,$G:$G,1)+ROW()/10000000,""),"")</f>
        <v/>
      </c>
      <c r="Q6919" s="0" t="str">
        <f aca="false">IF(K6919=1,IF(COUNTIFS(C$2:C6919,C6919,K$2:K6919,1)=1,1,0),"")</f>
        <v/>
      </c>
      <c r="R6919" s="0" t="str">
        <f aca="false">IF(M6919=1,IF(COUNTIFS(C$2:C6919,C6919,M$2:M6919,1)=1,1,0),"")</f>
        <v/>
      </c>
      <c r="S6919" s="0" t="str">
        <f aca="false">IF(L6919=1,IF(COUNTIFS(C$2:C6919,C6919,L$2:L6919,1)=1,1,0),"")</f>
        <v/>
      </c>
      <c r="T6919" s="38" t="str">
        <f aca="false">IF(N6919="","",N6919+ROW()/10000000)</f>
        <v/>
      </c>
      <c r="U6919" s="0" t="str">
        <f aca="false">IF(G6919=1,IF(B6919="",1,0),"")</f>
        <v/>
      </c>
    </row>
    <row r="6920" customFormat="false" ht="15" hidden="false" customHeight="false" outlineLevel="0" collapsed="false">
      <c r="A6920" s="35"/>
      <c r="B6920" s="35"/>
      <c r="G6920" s="0" t="str">
        <f aca="false">IF(A6920="","",IF(AND(A6920&gt;=Debut,A6920&lt;Fin),1,0))</f>
        <v/>
      </c>
      <c r="H6920" s="0" t="str">
        <f aca="false">IF(G6920=1,INT(ROUND((A6920-Debut)*86400,0)/600),"")</f>
        <v/>
      </c>
      <c r="I6920" s="0" t="str">
        <f aca="false">IF(G6920=1,INT(ROUND((A6920-Debut)*86400,0)/3600),"")</f>
        <v/>
      </c>
      <c r="J6920" s="0" t="str">
        <f aca="false">IF(OR(A6920="",B6920=""),"",ROUND((B6920-A6920)*86400,0))</f>
        <v/>
      </c>
      <c r="K6920" s="37" t="str">
        <f aca="false">IF(G6920=1,IF(COUNTIFS($C:$C,C6920,$G:$G,1,$A:$A,"&gt;="&amp;(A6920-FenetreInterm/86400),$A:$A,"&lt;="&amp;A6920)&gt;=NbInterm,1,0),"")</f>
        <v/>
      </c>
      <c r="L6920" s="37" t="str">
        <f aca="false">IF(G6920=1,IF(B6920="",0,IF(J6920&lt;SeuilFugitive,1,0)),"")</f>
        <v/>
      </c>
      <c r="M6920" s="37" t="str">
        <f aca="false">IF(G6920=1,IF(B6920="",IF((Fin-A6920)*24&gt;SeuilFigee,1,0),IF(J6920&gt;SeuilFigee*3600,1,0)),"")</f>
        <v/>
      </c>
      <c r="N6920" s="0" t="str">
        <f aca="false">IF(G6920=1,IF(COUNTIF(H$2:H6920,H6920)=1,COUNTIF($H:$H,H6920),""),"")</f>
        <v/>
      </c>
      <c r="O6920" s="0" t="str">
        <f aca="false">IF(G6920=1,IF(COUNTIF(I$2:I6920,I6920)=1,COUNTIF($I:$I,I6920),""),"")</f>
        <v/>
      </c>
      <c r="P6920" s="38" t="str">
        <f aca="false">IF(G6920=1,IF(COUNTIFS(C$2:C6920,C6920,G$2:G6920,1)=1,COUNTIFS($C:$C,C6920,$G:$G,1)+ROW()/10000000,""),"")</f>
        <v/>
      </c>
      <c r="Q6920" s="0" t="str">
        <f aca="false">IF(K6920=1,IF(COUNTIFS(C$2:C6920,C6920,K$2:K6920,1)=1,1,0),"")</f>
        <v/>
      </c>
      <c r="R6920" s="0" t="str">
        <f aca="false">IF(M6920=1,IF(COUNTIFS(C$2:C6920,C6920,M$2:M6920,1)=1,1,0),"")</f>
        <v/>
      </c>
      <c r="S6920" s="0" t="str">
        <f aca="false">IF(L6920=1,IF(COUNTIFS(C$2:C6920,C6920,L$2:L6920,1)=1,1,0),"")</f>
        <v/>
      </c>
      <c r="T6920" s="38" t="str">
        <f aca="false">IF(N6920="","",N6920+ROW()/10000000)</f>
        <v/>
      </c>
      <c r="U6920" s="0" t="str">
        <f aca="false">IF(G6920=1,IF(B6920="",1,0),"")</f>
        <v/>
      </c>
    </row>
    <row r="6921" customFormat="false" ht="15" hidden="false" customHeight="false" outlineLevel="0" collapsed="false">
      <c r="A6921" s="35"/>
      <c r="B6921" s="35"/>
      <c r="G6921" s="0" t="str">
        <f aca="false">IF(A6921="","",IF(AND(A6921&gt;=Debut,A6921&lt;Fin),1,0))</f>
        <v/>
      </c>
      <c r="H6921" s="0" t="str">
        <f aca="false">IF(G6921=1,INT(ROUND((A6921-Debut)*86400,0)/600),"")</f>
        <v/>
      </c>
      <c r="I6921" s="0" t="str">
        <f aca="false">IF(G6921=1,INT(ROUND((A6921-Debut)*86400,0)/3600),"")</f>
        <v/>
      </c>
      <c r="J6921" s="0" t="str">
        <f aca="false">IF(OR(A6921="",B6921=""),"",ROUND((B6921-A6921)*86400,0))</f>
        <v/>
      </c>
      <c r="K6921" s="37" t="str">
        <f aca="false">IF(G6921=1,IF(COUNTIFS($C:$C,C6921,$G:$G,1,$A:$A,"&gt;="&amp;(A6921-FenetreInterm/86400),$A:$A,"&lt;="&amp;A6921)&gt;=NbInterm,1,0),"")</f>
        <v/>
      </c>
      <c r="L6921" s="37" t="str">
        <f aca="false">IF(G6921=1,IF(B6921="",0,IF(J6921&lt;SeuilFugitive,1,0)),"")</f>
        <v/>
      </c>
      <c r="M6921" s="37" t="str">
        <f aca="false">IF(G6921=1,IF(B6921="",IF((Fin-A6921)*24&gt;SeuilFigee,1,0),IF(J6921&gt;SeuilFigee*3600,1,0)),"")</f>
        <v/>
      </c>
      <c r="N6921" s="0" t="str">
        <f aca="false">IF(G6921=1,IF(COUNTIF(H$2:H6921,H6921)=1,COUNTIF($H:$H,H6921),""),"")</f>
        <v/>
      </c>
      <c r="O6921" s="0" t="str">
        <f aca="false">IF(G6921=1,IF(COUNTIF(I$2:I6921,I6921)=1,COUNTIF($I:$I,I6921),""),"")</f>
        <v/>
      </c>
      <c r="P6921" s="38" t="str">
        <f aca="false">IF(G6921=1,IF(COUNTIFS(C$2:C6921,C6921,G$2:G6921,1)=1,COUNTIFS($C:$C,C6921,$G:$G,1)+ROW()/10000000,""),"")</f>
        <v/>
      </c>
      <c r="Q6921" s="0" t="str">
        <f aca="false">IF(K6921=1,IF(COUNTIFS(C$2:C6921,C6921,K$2:K6921,1)=1,1,0),"")</f>
        <v/>
      </c>
      <c r="R6921" s="0" t="str">
        <f aca="false">IF(M6921=1,IF(COUNTIFS(C$2:C6921,C6921,M$2:M6921,1)=1,1,0),"")</f>
        <v/>
      </c>
      <c r="S6921" s="0" t="str">
        <f aca="false">IF(L6921=1,IF(COUNTIFS(C$2:C6921,C6921,L$2:L6921,1)=1,1,0),"")</f>
        <v/>
      </c>
      <c r="T6921" s="38" t="str">
        <f aca="false">IF(N6921="","",N6921+ROW()/10000000)</f>
        <v/>
      </c>
      <c r="U6921" s="0" t="str">
        <f aca="false">IF(G6921=1,IF(B6921="",1,0),"")</f>
        <v/>
      </c>
    </row>
    <row r="6922" customFormat="false" ht="15" hidden="false" customHeight="false" outlineLevel="0" collapsed="false">
      <c r="A6922" s="35"/>
      <c r="B6922" s="35"/>
      <c r="G6922" s="0" t="str">
        <f aca="false">IF(A6922="","",IF(AND(A6922&gt;=Debut,A6922&lt;Fin),1,0))</f>
        <v/>
      </c>
      <c r="H6922" s="0" t="str">
        <f aca="false">IF(G6922=1,INT(ROUND((A6922-Debut)*86400,0)/600),"")</f>
        <v/>
      </c>
      <c r="I6922" s="0" t="str">
        <f aca="false">IF(G6922=1,INT(ROUND((A6922-Debut)*86400,0)/3600),"")</f>
        <v/>
      </c>
      <c r="J6922" s="0" t="str">
        <f aca="false">IF(OR(A6922="",B6922=""),"",ROUND((B6922-A6922)*86400,0))</f>
        <v/>
      </c>
      <c r="K6922" s="37" t="str">
        <f aca="false">IF(G6922=1,IF(COUNTIFS($C:$C,C6922,$G:$G,1,$A:$A,"&gt;="&amp;(A6922-FenetreInterm/86400),$A:$A,"&lt;="&amp;A6922)&gt;=NbInterm,1,0),"")</f>
        <v/>
      </c>
      <c r="L6922" s="37" t="str">
        <f aca="false">IF(G6922=1,IF(B6922="",0,IF(J6922&lt;SeuilFugitive,1,0)),"")</f>
        <v/>
      </c>
      <c r="M6922" s="37" t="str">
        <f aca="false">IF(G6922=1,IF(B6922="",IF((Fin-A6922)*24&gt;SeuilFigee,1,0),IF(J6922&gt;SeuilFigee*3600,1,0)),"")</f>
        <v/>
      </c>
      <c r="N6922" s="0" t="str">
        <f aca="false">IF(G6922=1,IF(COUNTIF(H$2:H6922,H6922)=1,COUNTIF($H:$H,H6922),""),"")</f>
        <v/>
      </c>
      <c r="O6922" s="0" t="str">
        <f aca="false">IF(G6922=1,IF(COUNTIF(I$2:I6922,I6922)=1,COUNTIF($I:$I,I6922),""),"")</f>
        <v/>
      </c>
      <c r="P6922" s="38" t="str">
        <f aca="false">IF(G6922=1,IF(COUNTIFS(C$2:C6922,C6922,G$2:G6922,1)=1,COUNTIFS($C:$C,C6922,$G:$G,1)+ROW()/10000000,""),"")</f>
        <v/>
      </c>
      <c r="Q6922" s="0" t="str">
        <f aca="false">IF(K6922=1,IF(COUNTIFS(C$2:C6922,C6922,K$2:K6922,1)=1,1,0),"")</f>
        <v/>
      </c>
      <c r="R6922" s="0" t="str">
        <f aca="false">IF(M6922=1,IF(COUNTIFS(C$2:C6922,C6922,M$2:M6922,1)=1,1,0),"")</f>
        <v/>
      </c>
      <c r="S6922" s="0" t="str">
        <f aca="false">IF(L6922=1,IF(COUNTIFS(C$2:C6922,C6922,L$2:L6922,1)=1,1,0),"")</f>
        <v/>
      </c>
      <c r="T6922" s="38" t="str">
        <f aca="false">IF(N6922="","",N6922+ROW()/10000000)</f>
        <v/>
      </c>
      <c r="U6922" s="0" t="str">
        <f aca="false">IF(G6922=1,IF(B6922="",1,0),"")</f>
        <v/>
      </c>
    </row>
    <row r="6923" customFormat="false" ht="15" hidden="false" customHeight="false" outlineLevel="0" collapsed="false">
      <c r="A6923" s="35"/>
      <c r="B6923" s="35"/>
      <c r="G6923" s="0" t="str">
        <f aca="false">IF(A6923="","",IF(AND(A6923&gt;=Debut,A6923&lt;Fin),1,0))</f>
        <v/>
      </c>
      <c r="H6923" s="0" t="str">
        <f aca="false">IF(G6923=1,INT(ROUND((A6923-Debut)*86400,0)/600),"")</f>
        <v/>
      </c>
      <c r="I6923" s="0" t="str">
        <f aca="false">IF(G6923=1,INT(ROUND((A6923-Debut)*86400,0)/3600),"")</f>
        <v/>
      </c>
      <c r="J6923" s="0" t="str">
        <f aca="false">IF(OR(A6923="",B6923=""),"",ROUND((B6923-A6923)*86400,0))</f>
        <v/>
      </c>
      <c r="K6923" s="37" t="str">
        <f aca="false">IF(G6923=1,IF(COUNTIFS($C:$C,C6923,$G:$G,1,$A:$A,"&gt;="&amp;(A6923-FenetreInterm/86400),$A:$A,"&lt;="&amp;A6923)&gt;=NbInterm,1,0),"")</f>
        <v/>
      </c>
      <c r="L6923" s="37" t="str">
        <f aca="false">IF(G6923=1,IF(B6923="",0,IF(J6923&lt;SeuilFugitive,1,0)),"")</f>
        <v/>
      </c>
      <c r="M6923" s="37" t="str">
        <f aca="false">IF(G6923=1,IF(B6923="",IF((Fin-A6923)*24&gt;SeuilFigee,1,0),IF(J6923&gt;SeuilFigee*3600,1,0)),"")</f>
        <v/>
      </c>
      <c r="N6923" s="0" t="str">
        <f aca="false">IF(G6923=1,IF(COUNTIF(H$2:H6923,H6923)=1,COUNTIF($H:$H,H6923),""),"")</f>
        <v/>
      </c>
      <c r="O6923" s="0" t="str">
        <f aca="false">IF(G6923=1,IF(COUNTIF(I$2:I6923,I6923)=1,COUNTIF($I:$I,I6923),""),"")</f>
        <v/>
      </c>
      <c r="P6923" s="38" t="str">
        <f aca="false">IF(G6923=1,IF(COUNTIFS(C$2:C6923,C6923,G$2:G6923,1)=1,COUNTIFS($C:$C,C6923,$G:$G,1)+ROW()/10000000,""),"")</f>
        <v/>
      </c>
      <c r="Q6923" s="0" t="str">
        <f aca="false">IF(K6923=1,IF(COUNTIFS(C$2:C6923,C6923,K$2:K6923,1)=1,1,0),"")</f>
        <v/>
      </c>
      <c r="R6923" s="0" t="str">
        <f aca="false">IF(M6923=1,IF(COUNTIFS(C$2:C6923,C6923,M$2:M6923,1)=1,1,0),"")</f>
        <v/>
      </c>
      <c r="S6923" s="0" t="str">
        <f aca="false">IF(L6923=1,IF(COUNTIFS(C$2:C6923,C6923,L$2:L6923,1)=1,1,0),"")</f>
        <v/>
      </c>
      <c r="T6923" s="38" t="str">
        <f aca="false">IF(N6923="","",N6923+ROW()/10000000)</f>
        <v/>
      </c>
      <c r="U6923" s="0" t="str">
        <f aca="false">IF(G6923=1,IF(B6923="",1,0),"")</f>
        <v/>
      </c>
    </row>
    <row r="6924" customFormat="false" ht="15" hidden="false" customHeight="false" outlineLevel="0" collapsed="false">
      <c r="A6924" s="35"/>
      <c r="B6924" s="35"/>
      <c r="G6924" s="0" t="str">
        <f aca="false">IF(A6924="","",IF(AND(A6924&gt;=Debut,A6924&lt;Fin),1,0))</f>
        <v/>
      </c>
      <c r="H6924" s="0" t="str">
        <f aca="false">IF(G6924=1,INT(ROUND((A6924-Debut)*86400,0)/600),"")</f>
        <v/>
      </c>
      <c r="I6924" s="0" t="str">
        <f aca="false">IF(G6924=1,INT(ROUND((A6924-Debut)*86400,0)/3600),"")</f>
        <v/>
      </c>
      <c r="J6924" s="0" t="str">
        <f aca="false">IF(OR(A6924="",B6924=""),"",ROUND((B6924-A6924)*86400,0))</f>
        <v/>
      </c>
      <c r="K6924" s="37" t="str">
        <f aca="false">IF(G6924=1,IF(COUNTIFS($C:$C,C6924,$G:$G,1,$A:$A,"&gt;="&amp;(A6924-FenetreInterm/86400),$A:$A,"&lt;="&amp;A6924)&gt;=NbInterm,1,0),"")</f>
        <v/>
      </c>
      <c r="L6924" s="37" t="str">
        <f aca="false">IF(G6924=1,IF(B6924="",0,IF(J6924&lt;SeuilFugitive,1,0)),"")</f>
        <v/>
      </c>
      <c r="M6924" s="37" t="str">
        <f aca="false">IF(G6924=1,IF(B6924="",IF((Fin-A6924)*24&gt;SeuilFigee,1,0),IF(J6924&gt;SeuilFigee*3600,1,0)),"")</f>
        <v/>
      </c>
      <c r="N6924" s="0" t="str">
        <f aca="false">IF(G6924=1,IF(COUNTIF(H$2:H6924,H6924)=1,COUNTIF($H:$H,H6924),""),"")</f>
        <v/>
      </c>
      <c r="O6924" s="0" t="str">
        <f aca="false">IF(G6924=1,IF(COUNTIF(I$2:I6924,I6924)=1,COUNTIF($I:$I,I6924),""),"")</f>
        <v/>
      </c>
      <c r="P6924" s="38" t="str">
        <f aca="false">IF(G6924=1,IF(COUNTIFS(C$2:C6924,C6924,G$2:G6924,1)=1,COUNTIFS($C:$C,C6924,$G:$G,1)+ROW()/10000000,""),"")</f>
        <v/>
      </c>
      <c r="Q6924" s="0" t="str">
        <f aca="false">IF(K6924=1,IF(COUNTIFS(C$2:C6924,C6924,K$2:K6924,1)=1,1,0),"")</f>
        <v/>
      </c>
      <c r="R6924" s="0" t="str">
        <f aca="false">IF(M6924=1,IF(COUNTIFS(C$2:C6924,C6924,M$2:M6924,1)=1,1,0),"")</f>
        <v/>
      </c>
      <c r="S6924" s="0" t="str">
        <f aca="false">IF(L6924=1,IF(COUNTIFS(C$2:C6924,C6924,L$2:L6924,1)=1,1,0),"")</f>
        <v/>
      </c>
      <c r="T6924" s="38" t="str">
        <f aca="false">IF(N6924="","",N6924+ROW()/10000000)</f>
        <v/>
      </c>
      <c r="U6924" s="0" t="str">
        <f aca="false">IF(G6924=1,IF(B6924="",1,0),"")</f>
        <v/>
      </c>
    </row>
    <row r="6925" customFormat="false" ht="15" hidden="false" customHeight="false" outlineLevel="0" collapsed="false">
      <c r="A6925" s="35"/>
      <c r="B6925" s="35"/>
      <c r="G6925" s="0" t="str">
        <f aca="false">IF(A6925="","",IF(AND(A6925&gt;=Debut,A6925&lt;Fin),1,0))</f>
        <v/>
      </c>
      <c r="H6925" s="0" t="str">
        <f aca="false">IF(G6925=1,INT(ROUND((A6925-Debut)*86400,0)/600),"")</f>
        <v/>
      </c>
      <c r="I6925" s="0" t="str">
        <f aca="false">IF(G6925=1,INT(ROUND((A6925-Debut)*86400,0)/3600),"")</f>
        <v/>
      </c>
      <c r="J6925" s="0" t="str">
        <f aca="false">IF(OR(A6925="",B6925=""),"",ROUND((B6925-A6925)*86400,0))</f>
        <v/>
      </c>
      <c r="K6925" s="37" t="str">
        <f aca="false">IF(G6925=1,IF(COUNTIFS($C:$C,C6925,$G:$G,1,$A:$A,"&gt;="&amp;(A6925-FenetreInterm/86400),$A:$A,"&lt;="&amp;A6925)&gt;=NbInterm,1,0),"")</f>
        <v/>
      </c>
      <c r="L6925" s="37" t="str">
        <f aca="false">IF(G6925=1,IF(B6925="",0,IF(J6925&lt;SeuilFugitive,1,0)),"")</f>
        <v/>
      </c>
      <c r="M6925" s="37" t="str">
        <f aca="false">IF(G6925=1,IF(B6925="",IF((Fin-A6925)*24&gt;SeuilFigee,1,0),IF(J6925&gt;SeuilFigee*3600,1,0)),"")</f>
        <v/>
      </c>
      <c r="N6925" s="0" t="str">
        <f aca="false">IF(G6925=1,IF(COUNTIF(H$2:H6925,H6925)=1,COUNTIF($H:$H,H6925),""),"")</f>
        <v/>
      </c>
      <c r="O6925" s="0" t="str">
        <f aca="false">IF(G6925=1,IF(COUNTIF(I$2:I6925,I6925)=1,COUNTIF($I:$I,I6925),""),"")</f>
        <v/>
      </c>
      <c r="P6925" s="38" t="str">
        <f aca="false">IF(G6925=1,IF(COUNTIFS(C$2:C6925,C6925,G$2:G6925,1)=1,COUNTIFS($C:$C,C6925,$G:$G,1)+ROW()/10000000,""),"")</f>
        <v/>
      </c>
      <c r="Q6925" s="0" t="str">
        <f aca="false">IF(K6925=1,IF(COUNTIFS(C$2:C6925,C6925,K$2:K6925,1)=1,1,0),"")</f>
        <v/>
      </c>
      <c r="R6925" s="0" t="str">
        <f aca="false">IF(M6925=1,IF(COUNTIFS(C$2:C6925,C6925,M$2:M6925,1)=1,1,0),"")</f>
        <v/>
      </c>
      <c r="S6925" s="0" t="str">
        <f aca="false">IF(L6925=1,IF(COUNTIFS(C$2:C6925,C6925,L$2:L6925,1)=1,1,0),"")</f>
        <v/>
      </c>
      <c r="T6925" s="38" t="str">
        <f aca="false">IF(N6925="","",N6925+ROW()/10000000)</f>
        <v/>
      </c>
      <c r="U6925" s="0" t="str">
        <f aca="false">IF(G6925=1,IF(B6925="",1,0),"")</f>
        <v/>
      </c>
    </row>
    <row r="6926" customFormat="false" ht="15" hidden="false" customHeight="false" outlineLevel="0" collapsed="false">
      <c r="A6926" s="35"/>
      <c r="B6926" s="35"/>
      <c r="G6926" s="0" t="str">
        <f aca="false">IF(A6926="","",IF(AND(A6926&gt;=Debut,A6926&lt;Fin),1,0))</f>
        <v/>
      </c>
      <c r="H6926" s="0" t="str">
        <f aca="false">IF(G6926=1,INT(ROUND((A6926-Debut)*86400,0)/600),"")</f>
        <v/>
      </c>
      <c r="I6926" s="0" t="str">
        <f aca="false">IF(G6926=1,INT(ROUND((A6926-Debut)*86400,0)/3600),"")</f>
        <v/>
      </c>
      <c r="J6926" s="0" t="str">
        <f aca="false">IF(OR(A6926="",B6926=""),"",ROUND((B6926-A6926)*86400,0))</f>
        <v/>
      </c>
      <c r="K6926" s="37" t="str">
        <f aca="false">IF(G6926=1,IF(COUNTIFS($C:$C,C6926,$G:$G,1,$A:$A,"&gt;="&amp;(A6926-FenetreInterm/86400),$A:$A,"&lt;="&amp;A6926)&gt;=NbInterm,1,0),"")</f>
        <v/>
      </c>
      <c r="L6926" s="37" t="str">
        <f aca="false">IF(G6926=1,IF(B6926="",0,IF(J6926&lt;SeuilFugitive,1,0)),"")</f>
        <v/>
      </c>
      <c r="M6926" s="37" t="str">
        <f aca="false">IF(G6926=1,IF(B6926="",IF((Fin-A6926)*24&gt;SeuilFigee,1,0),IF(J6926&gt;SeuilFigee*3600,1,0)),"")</f>
        <v/>
      </c>
      <c r="N6926" s="0" t="str">
        <f aca="false">IF(G6926=1,IF(COUNTIF(H$2:H6926,H6926)=1,COUNTIF($H:$H,H6926),""),"")</f>
        <v/>
      </c>
      <c r="O6926" s="0" t="str">
        <f aca="false">IF(G6926=1,IF(COUNTIF(I$2:I6926,I6926)=1,COUNTIF($I:$I,I6926),""),"")</f>
        <v/>
      </c>
      <c r="P6926" s="38" t="str">
        <f aca="false">IF(G6926=1,IF(COUNTIFS(C$2:C6926,C6926,G$2:G6926,1)=1,COUNTIFS($C:$C,C6926,$G:$G,1)+ROW()/10000000,""),"")</f>
        <v/>
      </c>
      <c r="Q6926" s="0" t="str">
        <f aca="false">IF(K6926=1,IF(COUNTIFS(C$2:C6926,C6926,K$2:K6926,1)=1,1,0),"")</f>
        <v/>
      </c>
      <c r="R6926" s="0" t="str">
        <f aca="false">IF(M6926=1,IF(COUNTIFS(C$2:C6926,C6926,M$2:M6926,1)=1,1,0),"")</f>
        <v/>
      </c>
      <c r="S6926" s="0" t="str">
        <f aca="false">IF(L6926=1,IF(COUNTIFS(C$2:C6926,C6926,L$2:L6926,1)=1,1,0),"")</f>
        <v/>
      </c>
      <c r="T6926" s="38" t="str">
        <f aca="false">IF(N6926="","",N6926+ROW()/10000000)</f>
        <v/>
      </c>
      <c r="U6926" s="0" t="str">
        <f aca="false">IF(G6926=1,IF(B6926="",1,0),"")</f>
        <v/>
      </c>
    </row>
    <row r="6927" customFormat="false" ht="15" hidden="false" customHeight="false" outlineLevel="0" collapsed="false">
      <c r="A6927" s="35"/>
      <c r="B6927" s="35"/>
      <c r="G6927" s="0" t="str">
        <f aca="false">IF(A6927="","",IF(AND(A6927&gt;=Debut,A6927&lt;Fin),1,0))</f>
        <v/>
      </c>
      <c r="H6927" s="0" t="str">
        <f aca="false">IF(G6927=1,INT(ROUND((A6927-Debut)*86400,0)/600),"")</f>
        <v/>
      </c>
      <c r="I6927" s="0" t="str">
        <f aca="false">IF(G6927=1,INT(ROUND((A6927-Debut)*86400,0)/3600),"")</f>
        <v/>
      </c>
      <c r="J6927" s="0" t="str">
        <f aca="false">IF(OR(A6927="",B6927=""),"",ROUND((B6927-A6927)*86400,0))</f>
        <v/>
      </c>
      <c r="K6927" s="37" t="str">
        <f aca="false">IF(G6927=1,IF(COUNTIFS($C:$C,C6927,$G:$G,1,$A:$A,"&gt;="&amp;(A6927-FenetreInterm/86400),$A:$A,"&lt;="&amp;A6927)&gt;=NbInterm,1,0),"")</f>
        <v/>
      </c>
      <c r="L6927" s="37" t="str">
        <f aca="false">IF(G6927=1,IF(B6927="",0,IF(J6927&lt;SeuilFugitive,1,0)),"")</f>
        <v/>
      </c>
      <c r="M6927" s="37" t="str">
        <f aca="false">IF(G6927=1,IF(B6927="",IF((Fin-A6927)*24&gt;SeuilFigee,1,0),IF(J6927&gt;SeuilFigee*3600,1,0)),"")</f>
        <v/>
      </c>
      <c r="N6927" s="0" t="str">
        <f aca="false">IF(G6927=1,IF(COUNTIF(H$2:H6927,H6927)=1,COUNTIF($H:$H,H6927),""),"")</f>
        <v/>
      </c>
      <c r="O6927" s="0" t="str">
        <f aca="false">IF(G6927=1,IF(COUNTIF(I$2:I6927,I6927)=1,COUNTIF($I:$I,I6927),""),"")</f>
        <v/>
      </c>
      <c r="P6927" s="38" t="str">
        <f aca="false">IF(G6927=1,IF(COUNTIFS(C$2:C6927,C6927,G$2:G6927,1)=1,COUNTIFS($C:$C,C6927,$G:$G,1)+ROW()/10000000,""),"")</f>
        <v/>
      </c>
      <c r="Q6927" s="0" t="str">
        <f aca="false">IF(K6927=1,IF(COUNTIFS(C$2:C6927,C6927,K$2:K6927,1)=1,1,0),"")</f>
        <v/>
      </c>
      <c r="R6927" s="0" t="str">
        <f aca="false">IF(M6927=1,IF(COUNTIFS(C$2:C6927,C6927,M$2:M6927,1)=1,1,0),"")</f>
        <v/>
      </c>
      <c r="S6927" s="0" t="str">
        <f aca="false">IF(L6927=1,IF(COUNTIFS(C$2:C6927,C6927,L$2:L6927,1)=1,1,0),"")</f>
        <v/>
      </c>
      <c r="T6927" s="38" t="str">
        <f aca="false">IF(N6927="","",N6927+ROW()/10000000)</f>
        <v/>
      </c>
      <c r="U6927" s="0" t="str">
        <f aca="false">IF(G6927=1,IF(B6927="",1,0),"")</f>
        <v/>
      </c>
    </row>
    <row r="6928" customFormat="false" ht="15" hidden="false" customHeight="false" outlineLevel="0" collapsed="false">
      <c r="A6928" s="35"/>
      <c r="B6928" s="35"/>
      <c r="G6928" s="0" t="str">
        <f aca="false">IF(A6928="","",IF(AND(A6928&gt;=Debut,A6928&lt;Fin),1,0))</f>
        <v/>
      </c>
      <c r="H6928" s="0" t="str">
        <f aca="false">IF(G6928=1,INT(ROUND((A6928-Debut)*86400,0)/600),"")</f>
        <v/>
      </c>
      <c r="I6928" s="0" t="str">
        <f aca="false">IF(G6928=1,INT(ROUND((A6928-Debut)*86400,0)/3600),"")</f>
        <v/>
      </c>
      <c r="J6928" s="0" t="str">
        <f aca="false">IF(OR(A6928="",B6928=""),"",ROUND((B6928-A6928)*86400,0))</f>
        <v/>
      </c>
      <c r="K6928" s="37" t="str">
        <f aca="false">IF(G6928=1,IF(COUNTIFS($C:$C,C6928,$G:$G,1,$A:$A,"&gt;="&amp;(A6928-FenetreInterm/86400),$A:$A,"&lt;="&amp;A6928)&gt;=NbInterm,1,0),"")</f>
        <v/>
      </c>
      <c r="L6928" s="37" t="str">
        <f aca="false">IF(G6928=1,IF(B6928="",0,IF(J6928&lt;SeuilFugitive,1,0)),"")</f>
        <v/>
      </c>
      <c r="M6928" s="37" t="str">
        <f aca="false">IF(G6928=1,IF(B6928="",IF((Fin-A6928)*24&gt;SeuilFigee,1,0),IF(J6928&gt;SeuilFigee*3600,1,0)),"")</f>
        <v/>
      </c>
      <c r="N6928" s="0" t="str">
        <f aca="false">IF(G6928=1,IF(COUNTIF(H$2:H6928,H6928)=1,COUNTIF($H:$H,H6928),""),"")</f>
        <v/>
      </c>
      <c r="O6928" s="0" t="str">
        <f aca="false">IF(G6928=1,IF(COUNTIF(I$2:I6928,I6928)=1,COUNTIF($I:$I,I6928),""),"")</f>
        <v/>
      </c>
      <c r="P6928" s="38" t="str">
        <f aca="false">IF(G6928=1,IF(COUNTIFS(C$2:C6928,C6928,G$2:G6928,1)=1,COUNTIFS($C:$C,C6928,$G:$G,1)+ROW()/10000000,""),"")</f>
        <v/>
      </c>
      <c r="Q6928" s="0" t="str">
        <f aca="false">IF(K6928=1,IF(COUNTIFS(C$2:C6928,C6928,K$2:K6928,1)=1,1,0),"")</f>
        <v/>
      </c>
      <c r="R6928" s="0" t="str">
        <f aca="false">IF(M6928=1,IF(COUNTIFS(C$2:C6928,C6928,M$2:M6928,1)=1,1,0),"")</f>
        <v/>
      </c>
      <c r="S6928" s="0" t="str">
        <f aca="false">IF(L6928=1,IF(COUNTIFS(C$2:C6928,C6928,L$2:L6928,1)=1,1,0),"")</f>
        <v/>
      </c>
      <c r="T6928" s="38" t="str">
        <f aca="false">IF(N6928="","",N6928+ROW()/10000000)</f>
        <v/>
      </c>
      <c r="U6928" s="0" t="str">
        <f aca="false">IF(G6928=1,IF(B6928="",1,0),"")</f>
        <v/>
      </c>
    </row>
    <row r="6929" customFormat="false" ht="15" hidden="false" customHeight="false" outlineLevel="0" collapsed="false">
      <c r="A6929" s="35"/>
      <c r="B6929" s="35"/>
      <c r="G6929" s="0" t="str">
        <f aca="false">IF(A6929="","",IF(AND(A6929&gt;=Debut,A6929&lt;Fin),1,0))</f>
        <v/>
      </c>
      <c r="H6929" s="0" t="str">
        <f aca="false">IF(G6929=1,INT(ROUND((A6929-Debut)*86400,0)/600),"")</f>
        <v/>
      </c>
      <c r="I6929" s="0" t="str">
        <f aca="false">IF(G6929=1,INT(ROUND((A6929-Debut)*86400,0)/3600),"")</f>
        <v/>
      </c>
      <c r="J6929" s="0" t="str">
        <f aca="false">IF(OR(A6929="",B6929=""),"",ROUND((B6929-A6929)*86400,0))</f>
        <v/>
      </c>
      <c r="K6929" s="37" t="str">
        <f aca="false">IF(G6929=1,IF(COUNTIFS($C:$C,C6929,$G:$G,1,$A:$A,"&gt;="&amp;(A6929-FenetreInterm/86400),$A:$A,"&lt;="&amp;A6929)&gt;=NbInterm,1,0),"")</f>
        <v/>
      </c>
      <c r="L6929" s="37" t="str">
        <f aca="false">IF(G6929=1,IF(B6929="",0,IF(J6929&lt;SeuilFugitive,1,0)),"")</f>
        <v/>
      </c>
      <c r="M6929" s="37" t="str">
        <f aca="false">IF(G6929=1,IF(B6929="",IF((Fin-A6929)*24&gt;SeuilFigee,1,0),IF(J6929&gt;SeuilFigee*3600,1,0)),"")</f>
        <v/>
      </c>
      <c r="N6929" s="0" t="str">
        <f aca="false">IF(G6929=1,IF(COUNTIF(H$2:H6929,H6929)=1,COUNTIF($H:$H,H6929),""),"")</f>
        <v/>
      </c>
      <c r="O6929" s="0" t="str">
        <f aca="false">IF(G6929=1,IF(COUNTIF(I$2:I6929,I6929)=1,COUNTIF($I:$I,I6929),""),"")</f>
        <v/>
      </c>
      <c r="P6929" s="38" t="str">
        <f aca="false">IF(G6929=1,IF(COUNTIFS(C$2:C6929,C6929,G$2:G6929,1)=1,COUNTIFS($C:$C,C6929,$G:$G,1)+ROW()/10000000,""),"")</f>
        <v/>
      </c>
      <c r="Q6929" s="0" t="str">
        <f aca="false">IF(K6929=1,IF(COUNTIFS(C$2:C6929,C6929,K$2:K6929,1)=1,1,0),"")</f>
        <v/>
      </c>
      <c r="R6929" s="0" t="str">
        <f aca="false">IF(M6929=1,IF(COUNTIFS(C$2:C6929,C6929,M$2:M6929,1)=1,1,0),"")</f>
        <v/>
      </c>
      <c r="S6929" s="0" t="str">
        <f aca="false">IF(L6929=1,IF(COUNTIFS(C$2:C6929,C6929,L$2:L6929,1)=1,1,0),"")</f>
        <v/>
      </c>
      <c r="T6929" s="38" t="str">
        <f aca="false">IF(N6929="","",N6929+ROW()/10000000)</f>
        <v/>
      </c>
      <c r="U6929" s="0" t="str">
        <f aca="false">IF(G6929=1,IF(B6929="",1,0),"")</f>
        <v/>
      </c>
    </row>
    <row r="6930" customFormat="false" ht="15" hidden="false" customHeight="false" outlineLevel="0" collapsed="false">
      <c r="A6930" s="35"/>
      <c r="B6930" s="35"/>
      <c r="G6930" s="0" t="str">
        <f aca="false">IF(A6930="","",IF(AND(A6930&gt;=Debut,A6930&lt;Fin),1,0))</f>
        <v/>
      </c>
      <c r="H6930" s="0" t="str">
        <f aca="false">IF(G6930=1,INT(ROUND((A6930-Debut)*86400,0)/600),"")</f>
        <v/>
      </c>
      <c r="I6930" s="0" t="str">
        <f aca="false">IF(G6930=1,INT(ROUND((A6930-Debut)*86400,0)/3600),"")</f>
        <v/>
      </c>
      <c r="J6930" s="0" t="str">
        <f aca="false">IF(OR(A6930="",B6930=""),"",ROUND((B6930-A6930)*86400,0))</f>
        <v/>
      </c>
      <c r="K6930" s="37" t="str">
        <f aca="false">IF(G6930=1,IF(COUNTIFS($C:$C,C6930,$G:$G,1,$A:$A,"&gt;="&amp;(A6930-FenetreInterm/86400),$A:$A,"&lt;="&amp;A6930)&gt;=NbInterm,1,0),"")</f>
        <v/>
      </c>
      <c r="L6930" s="37" t="str">
        <f aca="false">IF(G6930=1,IF(B6930="",0,IF(J6930&lt;SeuilFugitive,1,0)),"")</f>
        <v/>
      </c>
      <c r="M6930" s="37" t="str">
        <f aca="false">IF(G6930=1,IF(B6930="",IF((Fin-A6930)*24&gt;SeuilFigee,1,0),IF(J6930&gt;SeuilFigee*3600,1,0)),"")</f>
        <v/>
      </c>
      <c r="N6930" s="0" t="str">
        <f aca="false">IF(G6930=1,IF(COUNTIF(H$2:H6930,H6930)=1,COUNTIF($H:$H,H6930),""),"")</f>
        <v/>
      </c>
      <c r="O6930" s="0" t="str">
        <f aca="false">IF(G6930=1,IF(COUNTIF(I$2:I6930,I6930)=1,COUNTIF($I:$I,I6930),""),"")</f>
        <v/>
      </c>
      <c r="P6930" s="38" t="str">
        <f aca="false">IF(G6930=1,IF(COUNTIFS(C$2:C6930,C6930,G$2:G6930,1)=1,COUNTIFS($C:$C,C6930,$G:$G,1)+ROW()/10000000,""),"")</f>
        <v/>
      </c>
      <c r="Q6930" s="0" t="str">
        <f aca="false">IF(K6930=1,IF(COUNTIFS(C$2:C6930,C6930,K$2:K6930,1)=1,1,0),"")</f>
        <v/>
      </c>
      <c r="R6930" s="0" t="str">
        <f aca="false">IF(M6930=1,IF(COUNTIFS(C$2:C6930,C6930,M$2:M6930,1)=1,1,0),"")</f>
        <v/>
      </c>
      <c r="S6930" s="0" t="str">
        <f aca="false">IF(L6930=1,IF(COUNTIFS(C$2:C6930,C6930,L$2:L6930,1)=1,1,0),"")</f>
        <v/>
      </c>
      <c r="T6930" s="38" t="str">
        <f aca="false">IF(N6930="","",N6930+ROW()/10000000)</f>
        <v/>
      </c>
      <c r="U6930" s="0" t="str">
        <f aca="false">IF(G6930=1,IF(B6930="",1,0),"")</f>
        <v/>
      </c>
    </row>
    <row r="6931" customFormat="false" ht="15" hidden="false" customHeight="false" outlineLevel="0" collapsed="false">
      <c r="A6931" s="35"/>
      <c r="B6931" s="35"/>
      <c r="G6931" s="0" t="str">
        <f aca="false">IF(A6931="","",IF(AND(A6931&gt;=Debut,A6931&lt;Fin),1,0))</f>
        <v/>
      </c>
      <c r="H6931" s="0" t="str">
        <f aca="false">IF(G6931=1,INT(ROUND((A6931-Debut)*86400,0)/600),"")</f>
        <v/>
      </c>
      <c r="I6931" s="0" t="str">
        <f aca="false">IF(G6931=1,INT(ROUND((A6931-Debut)*86400,0)/3600),"")</f>
        <v/>
      </c>
      <c r="J6931" s="0" t="str">
        <f aca="false">IF(OR(A6931="",B6931=""),"",ROUND((B6931-A6931)*86400,0))</f>
        <v/>
      </c>
      <c r="K6931" s="37" t="str">
        <f aca="false">IF(G6931=1,IF(COUNTIFS($C:$C,C6931,$G:$G,1,$A:$A,"&gt;="&amp;(A6931-FenetreInterm/86400),$A:$A,"&lt;="&amp;A6931)&gt;=NbInterm,1,0),"")</f>
        <v/>
      </c>
      <c r="L6931" s="37" t="str">
        <f aca="false">IF(G6931=1,IF(B6931="",0,IF(J6931&lt;SeuilFugitive,1,0)),"")</f>
        <v/>
      </c>
      <c r="M6931" s="37" t="str">
        <f aca="false">IF(G6931=1,IF(B6931="",IF((Fin-A6931)*24&gt;SeuilFigee,1,0),IF(J6931&gt;SeuilFigee*3600,1,0)),"")</f>
        <v/>
      </c>
      <c r="N6931" s="0" t="str">
        <f aca="false">IF(G6931=1,IF(COUNTIF(H$2:H6931,H6931)=1,COUNTIF($H:$H,H6931),""),"")</f>
        <v/>
      </c>
      <c r="O6931" s="0" t="str">
        <f aca="false">IF(G6931=1,IF(COUNTIF(I$2:I6931,I6931)=1,COUNTIF($I:$I,I6931),""),"")</f>
        <v/>
      </c>
      <c r="P6931" s="38" t="str">
        <f aca="false">IF(G6931=1,IF(COUNTIFS(C$2:C6931,C6931,G$2:G6931,1)=1,COUNTIFS($C:$C,C6931,$G:$G,1)+ROW()/10000000,""),"")</f>
        <v/>
      </c>
      <c r="Q6931" s="0" t="str">
        <f aca="false">IF(K6931=1,IF(COUNTIFS(C$2:C6931,C6931,K$2:K6931,1)=1,1,0),"")</f>
        <v/>
      </c>
      <c r="R6931" s="0" t="str">
        <f aca="false">IF(M6931=1,IF(COUNTIFS(C$2:C6931,C6931,M$2:M6931,1)=1,1,0),"")</f>
        <v/>
      </c>
      <c r="S6931" s="0" t="str">
        <f aca="false">IF(L6931=1,IF(COUNTIFS(C$2:C6931,C6931,L$2:L6931,1)=1,1,0),"")</f>
        <v/>
      </c>
      <c r="T6931" s="38" t="str">
        <f aca="false">IF(N6931="","",N6931+ROW()/10000000)</f>
        <v/>
      </c>
      <c r="U6931" s="0" t="str">
        <f aca="false">IF(G6931=1,IF(B6931="",1,0),"")</f>
        <v/>
      </c>
    </row>
    <row r="6932" customFormat="false" ht="15" hidden="false" customHeight="false" outlineLevel="0" collapsed="false">
      <c r="A6932" s="35"/>
      <c r="B6932" s="35"/>
      <c r="G6932" s="0" t="str">
        <f aca="false">IF(A6932="","",IF(AND(A6932&gt;=Debut,A6932&lt;Fin),1,0))</f>
        <v/>
      </c>
      <c r="H6932" s="0" t="str">
        <f aca="false">IF(G6932=1,INT(ROUND((A6932-Debut)*86400,0)/600),"")</f>
        <v/>
      </c>
      <c r="I6932" s="0" t="str">
        <f aca="false">IF(G6932=1,INT(ROUND((A6932-Debut)*86400,0)/3600),"")</f>
        <v/>
      </c>
      <c r="J6932" s="0" t="str">
        <f aca="false">IF(OR(A6932="",B6932=""),"",ROUND((B6932-A6932)*86400,0))</f>
        <v/>
      </c>
      <c r="K6932" s="37" t="str">
        <f aca="false">IF(G6932=1,IF(COUNTIFS($C:$C,C6932,$G:$G,1,$A:$A,"&gt;="&amp;(A6932-FenetreInterm/86400),$A:$A,"&lt;="&amp;A6932)&gt;=NbInterm,1,0),"")</f>
        <v/>
      </c>
      <c r="L6932" s="37" t="str">
        <f aca="false">IF(G6932=1,IF(B6932="",0,IF(J6932&lt;SeuilFugitive,1,0)),"")</f>
        <v/>
      </c>
      <c r="M6932" s="37" t="str">
        <f aca="false">IF(G6932=1,IF(B6932="",IF((Fin-A6932)*24&gt;SeuilFigee,1,0),IF(J6932&gt;SeuilFigee*3600,1,0)),"")</f>
        <v/>
      </c>
      <c r="N6932" s="0" t="str">
        <f aca="false">IF(G6932=1,IF(COUNTIF(H$2:H6932,H6932)=1,COUNTIF($H:$H,H6932),""),"")</f>
        <v/>
      </c>
      <c r="O6932" s="0" t="str">
        <f aca="false">IF(G6932=1,IF(COUNTIF(I$2:I6932,I6932)=1,COUNTIF($I:$I,I6932),""),"")</f>
        <v/>
      </c>
      <c r="P6932" s="38" t="str">
        <f aca="false">IF(G6932=1,IF(COUNTIFS(C$2:C6932,C6932,G$2:G6932,1)=1,COUNTIFS($C:$C,C6932,$G:$G,1)+ROW()/10000000,""),"")</f>
        <v/>
      </c>
      <c r="Q6932" s="0" t="str">
        <f aca="false">IF(K6932=1,IF(COUNTIFS(C$2:C6932,C6932,K$2:K6932,1)=1,1,0),"")</f>
        <v/>
      </c>
      <c r="R6932" s="0" t="str">
        <f aca="false">IF(M6932=1,IF(COUNTIFS(C$2:C6932,C6932,M$2:M6932,1)=1,1,0),"")</f>
        <v/>
      </c>
      <c r="S6932" s="0" t="str">
        <f aca="false">IF(L6932=1,IF(COUNTIFS(C$2:C6932,C6932,L$2:L6932,1)=1,1,0),"")</f>
        <v/>
      </c>
      <c r="T6932" s="38" t="str">
        <f aca="false">IF(N6932="","",N6932+ROW()/10000000)</f>
        <v/>
      </c>
      <c r="U6932" s="0" t="str">
        <f aca="false">IF(G6932=1,IF(B6932="",1,0),"")</f>
        <v/>
      </c>
    </row>
    <row r="6933" customFormat="false" ht="15" hidden="false" customHeight="false" outlineLevel="0" collapsed="false">
      <c r="A6933" s="35"/>
      <c r="B6933" s="35"/>
      <c r="G6933" s="0" t="str">
        <f aca="false">IF(A6933="","",IF(AND(A6933&gt;=Debut,A6933&lt;Fin),1,0))</f>
        <v/>
      </c>
      <c r="H6933" s="0" t="str">
        <f aca="false">IF(G6933=1,INT(ROUND((A6933-Debut)*86400,0)/600),"")</f>
        <v/>
      </c>
      <c r="I6933" s="0" t="str">
        <f aca="false">IF(G6933=1,INT(ROUND((A6933-Debut)*86400,0)/3600),"")</f>
        <v/>
      </c>
      <c r="J6933" s="0" t="str">
        <f aca="false">IF(OR(A6933="",B6933=""),"",ROUND((B6933-A6933)*86400,0))</f>
        <v/>
      </c>
      <c r="K6933" s="37" t="str">
        <f aca="false">IF(G6933=1,IF(COUNTIFS($C:$C,C6933,$G:$G,1,$A:$A,"&gt;="&amp;(A6933-FenetreInterm/86400),$A:$A,"&lt;="&amp;A6933)&gt;=NbInterm,1,0),"")</f>
        <v/>
      </c>
      <c r="L6933" s="37" t="str">
        <f aca="false">IF(G6933=1,IF(B6933="",0,IF(J6933&lt;SeuilFugitive,1,0)),"")</f>
        <v/>
      </c>
      <c r="M6933" s="37" t="str">
        <f aca="false">IF(G6933=1,IF(B6933="",IF((Fin-A6933)*24&gt;SeuilFigee,1,0),IF(J6933&gt;SeuilFigee*3600,1,0)),"")</f>
        <v/>
      </c>
      <c r="N6933" s="0" t="str">
        <f aca="false">IF(G6933=1,IF(COUNTIF(H$2:H6933,H6933)=1,COUNTIF($H:$H,H6933),""),"")</f>
        <v/>
      </c>
      <c r="O6933" s="0" t="str">
        <f aca="false">IF(G6933=1,IF(COUNTIF(I$2:I6933,I6933)=1,COUNTIF($I:$I,I6933),""),"")</f>
        <v/>
      </c>
      <c r="P6933" s="38" t="str">
        <f aca="false">IF(G6933=1,IF(COUNTIFS(C$2:C6933,C6933,G$2:G6933,1)=1,COUNTIFS($C:$C,C6933,$G:$G,1)+ROW()/10000000,""),"")</f>
        <v/>
      </c>
      <c r="Q6933" s="0" t="str">
        <f aca="false">IF(K6933=1,IF(COUNTIFS(C$2:C6933,C6933,K$2:K6933,1)=1,1,0),"")</f>
        <v/>
      </c>
      <c r="R6933" s="0" t="str">
        <f aca="false">IF(M6933=1,IF(COUNTIFS(C$2:C6933,C6933,M$2:M6933,1)=1,1,0),"")</f>
        <v/>
      </c>
      <c r="S6933" s="0" t="str">
        <f aca="false">IF(L6933=1,IF(COUNTIFS(C$2:C6933,C6933,L$2:L6933,1)=1,1,0),"")</f>
        <v/>
      </c>
      <c r="T6933" s="38" t="str">
        <f aca="false">IF(N6933="","",N6933+ROW()/10000000)</f>
        <v/>
      </c>
      <c r="U6933" s="0" t="str">
        <f aca="false">IF(G6933=1,IF(B6933="",1,0),"")</f>
        <v/>
      </c>
    </row>
    <row r="6934" customFormat="false" ht="15" hidden="false" customHeight="false" outlineLevel="0" collapsed="false">
      <c r="A6934" s="35"/>
      <c r="B6934" s="35"/>
      <c r="G6934" s="0" t="str">
        <f aca="false">IF(A6934="","",IF(AND(A6934&gt;=Debut,A6934&lt;Fin),1,0))</f>
        <v/>
      </c>
      <c r="H6934" s="0" t="str">
        <f aca="false">IF(G6934=1,INT(ROUND((A6934-Debut)*86400,0)/600),"")</f>
        <v/>
      </c>
      <c r="I6934" s="0" t="str">
        <f aca="false">IF(G6934=1,INT(ROUND((A6934-Debut)*86400,0)/3600),"")</f>
        <v/>
      </c>
      <c r="J6934" s="0" t="str">
        <f aca="false">IF(OR(A6934="",B6934=""),"",ROUND((B6934-A6934)*86400,0))</f>
        <v/>
      </c>
      <c r="K6934" s="37" t="str">
        <f aca="false">IF(G6934=1,IF(COUNTIFS($C:$C,C6934,$G:$G,1,$A:$A,"&gt;="&amp;(A6934-FenetreInterm/86400),$A:$A,"&lt;="&amp;A6934)&gt;=NbInterm,1,0),"")</f>
        <v/>
      </c>
      <c r="L6934" s="37" t="str">
        <f aca="false">IF(G6934=1,IF(B6934="",0,IF(J6934&lt;SeuilFugitive,1,0)),"")</f>
        <v/>
      </c>
      <c r="M6934" s="37" t="str">
        <f aca="false">IF(G6934=1,IF(B6934="",IF((Fin-A6934)*24&gt;SeuilFigee,1,0),IF(J6934&gt;SeuilFigee*3600,1,0)),"")</f>
        <v/>
      </c>
      <c r="N6934" s="0" t="str">
        <f aca="false">IF(G6934=1,IF(COUNTIF(H$2:H6934,H6934)=1,COUNTIF($H:$H,H6934),""),"")</f>
        <v/>
      </c>
      <c r="O6934" s="0" t="str">
        <f aca="false">IF(G6934=1,IF(COUNTIF(I$2:I6934,I6934)=1,COUNTIF($I:$I,I6934),""),"")</f>
        <v/>
      </c>
      <c r="P6934" s="38" t="str">
        <f aca="false">IF(G6934=1,IF(COUNTIFS(C$2:C6934,C6934,G$2:G6934,1)=1,COUNTIFS($C:$C,C6934,$G:$G,1)+ROW()/10000000,""),"")</f>
        <v/>
      </c>
      <c r="Q6934" s="0" t="str">
        <f aca="false">IF(K6934=1,IF(COUNTIFS(C$2:C6934,C6934,K$2:K6934,1)=1,1,0),"")</f>
        <v/>
      </c>
      <c r="R6934" s="0" t="str">
        <f aca="false">IF(M6934=1,IF(COUNTIFS(C$2:C6934,C6934,M$2:M6934,1)=1,1,0),"")</f>
        <v/>
      </c>
      <c r="S6934" s="0" t="str">
        <f aca="false">IF(L6934=1,IF(COUNTIFS(C$2:C6934,C6934,L$2:L6934,1)=1,1,0),"")</f>
        <v/>
      </c>
      <c r="T6934" s="38" t="str">
        <f aca="false">IF(N6934="","",N6934+ROW()/10000000)</f>
        <v/>
      </c>
      <c r="U6934" s="0" t="str">
        <f aca="false">IF(G6934=1,IF(B6934="",1,0),"")</f>
        <v/>
      </c>
    </row>
    <row r="6935" customFormat="false" ht="15" hidden="false" customHeight="false" outlineLevel="0" collapsed="false">
      <c r="A6935" s="35"/>
      <c r="B6935" s="35"/>
      <c r="G6935" s="0" t="str">
        <f aca="false">IF(A6935="","",IF(AND(A6935&gt;=Debut,A6935&lt;Fin),1,0))</f>
        <v/>
      </c>
      <c r="H6935" s="0" t="str">
        <f aca="false">IF(G6935=1,INT(ROUND((A6935-Debut)*86400,0)/600),"")</f>
        <v/>
      </c>
      <c r="I6935" s="0" t="str">
        <f aca="false">IF(G6935=1,INT(ROUND((A6935-Debut)*86400,0)/3600),"")</f>
        <v/>
      </c>
      <c r="J6935" s="0" t="str">
        <f aca="false">IF(OR(A6935="",B6935=""),"",ROUND((B6935-A6935)*86400,0))</f>
        <v/>
      </c>
      <c r="K6935" s="37" t="str">
        <f aca="false">IF(G6935=1,IF(COUNTIFS($C:$C,C6935,$G:$G,1,$A:$A,"&gt;="&amp;(A6935-FenetreInterm/86400),$A:$A,"&lt;="&amp;A6935)&gt;=NbInterm,1,0),"")</f>
        <v/>
      </c>
      <c r="L6935" s="37" t="str">
        <f aca="false">IF(G6935=1,IF(B6935="",0,IF(J6935&lt;SeuilFugitive,1,0)),"")</f>
        <v/>
      </c>
      <c r="M6935" s="37" t="str">
        <f aca="false">IF(G6935=1,IF(B6935="",IF((Fin-A6935)*24&gt;SeuilFigee,1,0),IF(J6935&gt;SeuilFigee*3600,1,0)),"")</f>
        <v/>
      </c>
      <c r="N6935" s="0" t="str">
        <f aca="false">IF(G6935=1,IF(COUNTIF(H$2:H6935,H6935)=1,COUNTIF($H:$H,H6935),""),"")</f>
        <v/>
      </c>
      <c r="O6935" s="0" t="str">
        <f aca="false">IF(G6935=1,IF(COUNTIF(I$2:I6935,I6935)=1,COUNTIF($I:$I,I6935),""),"")</f>
        <v/>
      </c>
      <c r="P6935" s="38" t="str">
        <f aca="false">IF(G6935=1,IF(COUNTIFS(C$2:C6935,C6935,G$2:G6935,1)=1,COUNTIFS($C:$C,C6935,$G:$G,1)+ROW()/10000000,""),"")</f>
        <v/>
      </c>
      <c r="Q6935" s="0" t="str">
        <f aca="false">IF(K6935=1,IF(COUNTIFS(C$2:C6935,C6935,K$2:K6935,1)=1,1,0),"")</f>
        <v/>
      </c>
      <c r="R6935" s="0" t="str">
        <f aca="false">IF(M6935=1,IF(COUNTIFS(C$2:C6935,C6935,M$2:M6935,1)=1,1,0),"")</f>
        <v/>
      </c>
      <c r="S6935" s="0" t="str">
        <f aca="false">IF(L6935=1,IF(COUNTIFS(C$2:C6935,C6935,L$2:L6935,1)=1,1,0),"")</f>
        <v/>
      </c>
      <c r="T6935" s="38" t="str">
        <f aca="false">IF(N6935="","",N6935+ROW()/10000000)</f>
        <v/>
      </c>
      <c r="U6935" s="0" t="str">
        <f aca="false">IF(G6935=1,IF(B6935="",1,0),"")</f>
        <v/>
      </c>
    </row>
    <row r="6936" customFormat="false" ht="15" hidden="false" customHeight="false" outlineLevel="0" collapsed="false">
      <c r="A6936" s="35"/>
      <c r="B6936" s="35"/>
      <c r="G6936" s="0" t="str">
        <f aca="false">IF(A6936="","",IF(AND(A6936&gt;=Debut,A6936&lt;Fin),1,0))</f>
        <v/>
      </c>
      <c r="H6936" s="0" t="str">
        <f aca="false">IF(G6936=1,INT(ROUND((A6936-Debut)*86400,0)/600),"")</f>
        <v/>
      </c>
      <c r="I6936" s="0" t="str">
        <f aca="false">IF(G6936=1,INT(ROUND((A6936-Debut)*86400,0)/3600),"")</f>
        <v/>
      </c>
      <c r="J6936" s="0" t="str">
        <f aca="false">IF(OR(A6936="",B6936=""),"",ROUND((B6936-A6936)*86400,0))</f>
        <v/>
      </c>
      <c r="K6936" s="37" t="str">
        <f aca="false">IF(G6936=1,IF(COUNTIFS($C:$C,C6936,$G:$G,1,$A:$A,"&gt;="&amp;(A6936-FenetreInterm/86400),$A:$A,"&lt;="&amp;A6936)&gt;=NbInterm,1,0),"")</f>
        <v/>
      </c>
      <c r="L6936" s="37" t="str">
        <f aca="false">IF(G6936=1,IF(B6936="",0,IF(J6936&lt;SeuilFugitive,1,0)),"")</f>
        <v/>
      </c>
      <c r="M6936" s="37" t="str">
        <f aca="false">IF(G6936=1,IF(B6936="",IF((Fin-A6936)*24&gt;SeuilFigee,1,0),IF(J6936&gt;SeuilFigee*3600,1,0)),"")</f>
        <v/>
      </c>
      <c r="N6936" s="0" t="str">
        <f aca="false">IF(G6936=1,IF(COUNTIF(H$2:H6936,H6936)=1,COUNTIF($H:$H,H6936),""),"")</f>
        <v/>
      </c>
      <c r="O6936" s="0" t="str">
        <f aca="false">IF(G6936=1,IF(COUNTIF(I$2:I6936,I6936)=1,COUNTIF($I:$I,I6936),""),"")</f>
        <v/>
      </c>
      <c r="P6936" s="38" t="str">
        <f aca="false">IF(G6936=1,IF(COUNTIFS(C$2:C6936,C6936,G$2:G6936,1)=1,COUNTIFS($C:$C,C6936,$G:$G,1)+ROW()/10000000,""),"")</f>
        <v/>
      </c>
      <c r="Q6936" s="0" t="str">
        <f aca="false">IF(K6936=1,IF(COUNTIFS(C$2:C6936,C6936,K$2:K6936,1)=1,1,0),"")</f>
        <v/>
      </c>
      <c r="R6936" s="0" t="str">
        <f aca="false">IF(M6936=1,IF(COUNTIFS(C$2:C6936,C6936,M$2:M6936,1)=1,1,0),"")</f>
        <v/>
      </c>
      <c r="S6936" s="0" t="str">
        <f aca="false">IF(L6936=1,IF(COUNTIFS(C$2:C6936,C6936,L$2:L6936,1)=1,1,0),"")</f>
        <v/>
      </c>
      <c r="T6936" s="38" t="str">
        <f aca="false">IF(N6936="","",N6936+ROW()/10000000)</f>
        <v/>
      </c>
      <c r="U6936" s="0" t="str">
        <f aca="false">IF(G6936=1,IF(B6936="",1,0),"")</f>
        <v/>
      </c>
    </row>
    <row r="6937" customFormat="false" ht="15" hidden="false" customHeight="false" outlineLevel="0" collapsed="false">
      <c r="A6937" s="35"/>
      <c r="B6937" s="35"/>
      <c r="G6937" s="0" t="str">
        <f aca="false">IF(A6937="","",IF(AND(A6937&gt;=Debut,A6937&lt;Fin),1,0))</f>
        <v/>
      </c>
      <c r="H6937" s="0" t="str">
        <f aca="false">IF(G6937=1,INT(ROUND((A6937-Debut)*86400,0)/600),"")</f>
        <v/>
      </c>
      <c r="I6937" s="0" t="str">
        <f aca="false">IF(G6937=1,INT(ROUND((A6937-Debut)*86400,0)/3600),"")</f>
        <v/>
      </c>
      <c r="J6937" s="0" t="str">
        <f aca="false">IF(OR(A6937="",B6937=""),"",ROUND((B6937-A6937)*86400,0))</f>
        <v/>
      </c>
      <c r="K6937" s="37" t="str">
        <f aca="false">IF(G6937=1,IF(COUNTIFS($C:$C,C6937,$G:$G,1,$A:$A,"&gt;="&amp;(A6937-FenetreInterm/86400),$A:$A,"&lt;="&amp;A6937)&gt;=NbInterm,1,0),"")</f>
        <v/>
      </c>
      <c r="L6937" s="37" t="str">
        <f aca="false">IF(G6937=1,IF(B6937="",0,IF(J6937&lt;SeuilFugitive,1,0)),"")</f>
        <v/>
      </c>
      <c r="M6937" s="37" t="str">
        <f aca="false">IF(G6937=1,IF(B6937="",IF((Fin-A6937)*24&gt;SeuilFigee,1,0),IF(J6937&gt;SeuilFigee*3600,1,0)),"")</f>
        <v/>
      </c>
      <c r="N6937" s="0" t="str">
        <f aca="false">IF(G6937=1,IF(COUNTIF(H$2:H6937,H6937)=1,COUNTIF($H:$H,H6937),""),"")</f>
        <v/>
      </c>
      <c r="O6937" s="0" t="str">
        <f aca="false">IF(G6937=1,IF(COUNTIF(I$2:I6937,I6937)=1,COUNTIF($I:$I,I6937),""),"")</f>
        <v/>
      </c>
      <c r="P6937" s="38" t="str">
        <f aca="false">IF(G6937=1,IF(COUNTIFS(C$2:C6937,C6937,G$2:G6937,1)=1,COUNTIFS($C:$C,C6937,$G:$G,1)+ROW()/10000000,""),"")</f>
        <v/>
      </c>
      <c r="Q6937" s="0" t="str">
        <f aca="false">IF(K6937=1,IF(COUNTIFS(C$2:C6937,C6937,K$2:K6937,1)=1,1,0),"")</f>
        <v/>
      </c>
      <c r="R6937" s="0" t="str">
        <f aca="false">IF(M6937=1,IF(COUNTIFS(C$2:C6937,C6937,M$2:M6937,1)=1,1,0),"")</f>
        <v/>
      </c>
      <c r="S6937" s="0" t="str">
        <f aca="false">IF(L6937=1,IF(COUNTIFS(C$2:C6937,C6937,L$2:L6937,1)=1,1,0),"")</f>
        <v/>
      </c>
      <c r="T6937" s="38" t="str">
        <f aca="false">IF(N6937="","",N6937+ROW()/10000000)</f>
        <v/>
      </c>
      <c r="U6937" s="0" t="str">
        <f aca="false">IF(G6937=1,IF(B6937="",1,0),"")</f>
        <v/>
      </c>
    </row>
    <row r="6938" customFormat="false" ht="15" hidden="false" customHeight="false" outlineLevel="0" collapsed="false">
      <c r="A6938" s="35"/>
      <c r="B6938" s="35"/>
      <c r="G6938" s="0" t="str">
        <f aca="false">IF(A6938="","",IF(AND(A6938&gt;=Debut,A6938&lt;Fin),1,0))</f>
        <v/>
      </c>
      <c r="H6938" s="0" t="str">
        <f aca="false">IF(G6938=1,INT(ROUND((A6938-Debut)*86400,0)/600),"")</f>
        <v/>
      </c>
      <c r="I6938" s="0" t="str">
        <f aca="false">IF(G6938=1,INT(ROUND((A6938-Debut)*86400,0)/3600),"")</f>
        <v/>
      </c>
      <c r="J6938" s="0" t="str">
        <f aca="false">IF(OR(A6938="",B6938=""),"",ROUND((B6938-A6938)*86400,0))</f>
        <v/>
      </c>
      <c r="K6938" s="37" t="str">
        <f aca="false">IF(G6938=1,IF(COUNTIFS($C:$C,C6938,$G:$G,1,$A:$A,"&gt;="&amp;(A6938-FenetreInterm/86400),$A:$A,"&lt;="&amp;A6938)&gt;=NbInterm,1,0),"")</f>
        <v/>
      </c>
      <c r="L6938" s="37" t="str">
        <f aca="false">IF(G6938=1,IF(B6938="",0,IF(J6938&lt;SeuilFugitive,1,0)),"")</f>
        <v/>
      </c>
      <c r="M6938" s="37" t="str">
        <f aca="false">IF(G6938=1,IF(B6938="",IF((Fin-A6938)*24&gt;SeuilFigee,1,0),IF(J6938&gt;SeuilFigee*3600,1,0)),"")</f>
        <v/>
      </c>
      <c r="N6938" s="0" t="str">
        <f aca="false">IF(G6938=1,IF(COUNTIF(H$2:H6938,H6938)=1,COUNTIF($H:$H,H6938),""),"")</f>
        <v/>
      </c>
      <c r="O6938" s="0" t="str">
        <f aca="false">IF(G6938=1,IF(COUNTIF(I$2:I6938,I6938)=1,COUNTIF($I:$I,I6938),""),"")</f>
        <v/>
      </c>
      <c r="P6938" s="38" t="str">
        <f aca="false">IF(G6938=1,IF(COUNTIFS(C$2:C6938,C6938,G$2:G6938,1)=1,COUNTIFS($C:$C,C6938,$G:$G,1)+ROW()/10000000,""),"")</f>
        <v/>
      </c>
      <c r="Q6938" s="0" t="str">
        <f aca="false">IF(K6938=1,IF(COUNTIFS(C$2:C6938,C6938,K$2:K6938,1)=1,1,0),"")</f>
        <v/>
      </c>
      <c r="R6938" s="0" t="str">
        <f aca="false">IF(M6938=1,IF(COUNTIFS(C$2:C6938,C6938,M$2:M6938,1)=1,1,0),"")</f>
        <v/>
      </c>
      <c r="S6938" s="0" t="str">
        <f aca="false">IF(L6938=1,IF(COUNTIFS(C$2:C6938,C6938,L$2:L6938,1)=1,1,0),"")</f>
        <v/>
      </c>
      <c r="T6938" s="38" t="str">
        <f aca="false">IF(N6938="","",N6938+ROW()/10000000)</f>
        <v/>
      </c>
      <c r="U6938" s="0" t="str">
        <f aca="false">IF(G6938=1,IF(B6938="",1,0),"")</f>
        <v/>
      </c>
    </row>
    <row r="6939" customFormat="false" ht="15" hidden="false" customHeight="false" outlineLevel="0" collapsed="false">
      <c r="A6939" s="35"/>
      <c r="B6939" s="35"/>
      <c r="G6939" s="0" t="str">
        <f aca="false">IF(A6939="","",IF(AND(A6939&gt;=Debut,A6939&lt;Fin),1,0))</f>
        <v/>
      </c>
      <c r="H6939" s="0" t="str">
        <f aca="false">IF(G6939=1,INT(ROUND((A6939-Debut)*86400,0)/600),"")</f>
        <v/>
      </c>
      <c r="I6939" s="0" t="str">
        <f aca="false">IF(G6939=1,INT(ROUND((A6939-Debut)*86400,0)/3600),"")</f>
        <v/>
      </c>
      <c r="J6939" s="0" t="str">
        <f aca="false">IF(OR(A6939="",B6939=""),"",ROUND((B6939-A6939)*86400,0))</f>
        <v/>
      </c>
      <c r="K6939" s="37" t="str">
        <f aca="false">IF(G6939=1,IF(COUNTIFS($C:$C,C6939,$G:$G,1,$A:$A,"&gt;="&amp;(A6939-FenetreInterm/86400),$A:$A,"&lt;="&amp;A6939)&gt;=NbInterm,1,0),"")</f>
        <v/>
      </c>
      <c r="L6939" s="37" t="str">
        <f aca="false">IF(G6939=1,IF(B6939="",0,IF(J6939&lt;SeuilFugitive,1,0)),"")</f>
        <v/>
      </c>
      <c r="M6939" s="37" t="str">
        <f aca="false">IF(G6939=1,IF(B6939="",IF((Fin-A6939)*24&gt;SeuilFigee,1,0),IF(J6939&gt;SeuilFigee*3600,1,0)),"")</f>
        <v/>
      </c>
      <c r="N6939" s="0" t="str">
        <f aca="false">IF(G6939=1,IF(COUNTIF(H$2:H6939,H6939)=1,COUNTIF($H:$H,H6939),""),"")</f>
        <v/>
      </c>
      <c r="O6939" s="0" t="str">
        <f aca="false">IF(G6939=1,IF(COUNTIF(I$2:I6939,I6939)=1,COUNTIF($I:$I,I6939),""),"")</f>
        <v/>
      </c>
      <c r="P6939" s="38" t="str">
        <f aca="false">IF(G6939=1,IF(COUNTIFS(C$2:C6939,C6939,G$2:G6939,1)=1,COUNTIFS($C:$C,C6939,$G:$G,1)+ROW()/10000000,""),"")</f>
        <v/>
      </c>
      <c r="Q6939" s="0" t="str">
        <f aca="false">IF(K6939=1,IF(COUNTIFS(C$2:C6939,C6939,K$2:K6939,1)=1,1,0),"")</f>
        <v/>
      </c>
      <c r="R6939" s="0" t="str">
        <f aca="false">IF(M6939=1,IF(COUNTIFS(C$2:C6939,C6939,M$2:M6939,1)=1,1,0),"")</f>
        <v/>
      </c>
      <c r="S6939" s="0" t="str">
        <f aca="false">IF(L6939=1,IF(COUNTIFS(C$2:C6939,C6939,L$2:L6939,1)=1,1,0),"")</f>
        <v/>
      </c>
      <c r="T6939" s="38" t="str">
        <f aca="false">IF(N6939="","",N6939+ROW()/10000000)</f>
        <v/>
      </c>
      <c r="U6939" s="0" t="str">
        <f aca="false">IF(G6939=1,IF(B6939="",1,0),"")</f>
        <v/>
      </c>
    </row>
    <row r="6940" customFormat="false" ht="15" hidden="false" customHeight="false" outlineLevel="0" collapsed="false">
      <c r="A6940" s="35"/>
      <c r="B6940" s="35"/>
      <c r="G6940" s="0" t="str">
        <f aca="false">IF(A6940="","",IF(AND(A6940&gt;=Debut,A6940&lt;Fin),1,0))</f>
        <v/>
      </c>
      <c r="H6940" s="0" t="str">
        <f aca="false">IF(G6940=1,INT(ROUND((A6940-Debut)*86400,0)/600),"")</f>
        <v/>
      </c>
      <c r="I6940" s="0" t="str">
        <f aca="false">IF(G6940=1,INT(ROUND((A6940-Debut)*86400,0)/3600),"")</f>
        <v/>
      </c>
      <c r="J6940" s="0" t="str">
        <f aca="false">IF(OR(A6940="",B6940=""),"",ROUND((B6940-A6940)*86400,0))</f>
        <v/>
      </c>
      <c r="K6940" s="37" t="str">
        <f aca="false">IF(G6940=1,IF(COUNTIFS($C:$C,C6940,$G:$G,1,$A:$A,"&gt;="&amp;(A6940-FenetreInterm/86400),$A:$A,"&lt;="&amp;A6940)&gt;=NbInterm,1,0),"")</f>
        <v/>
      </c>
      <c r="L6940" s="37" t="str">
        <f aca="false">IF(G6940=1,IF(B6940="",0,IF(J6940&lt;SeuilFugitive,1,0)),"")</f>
        <v/>
      </c>
      <c r="M6940" s="37" t="str">
        <f aca="false">IF(G6940=1,IF(B6940="",IF((Fin-A6940)*24&gt;SeuilFigee,1,0),IF(J6940&gt;SeuilFigee*3600,1,0)),"")</f>
        <v/>
      </c>
      <c r="N6940" s="0" t="str">
        <f aca="false">IF(G6940=1,IF(COUNTIF(H$2:H6940,H6940)=1,COUNTIF($H:$H,H6940),""),"")</f>
        <v/>
      </c>
      <c r="O6940" s="0" t="str">
        <f aca="false">IF(G6940=1,IF(COUNTIF(I$2:I6940,I6940)=1,COUNTIF($I:$I,I6940),""),"")</f>
        <v/>
      </c>
      <c r="P6940" s="38" t="str">
        <f aca="false">IF(G6940=1,IF(COUNTIFS(C$2:C6940,C6940,G$2:G6940,1)=1,COUNTIFS($C:$C,C6940,$G:$G,1)+ROW()/10000000,""),"")</f>
        <v/>
      </c>
      <c r="Q6940" s="0" t="str">
        <f aca="false">IF(K6940=1,IF(COUNTIFS(C$2:C6940,C6940,K$2:K6940,1)=1,1,0),"")</f>
        <v/>
      </c>
      <c r="R6940" s="0" t="str">
        <f aca="false">IF(M6940=1,IF(COUNTIFS(C$2:C6940,C6940,M$2:M6940,1)=1,1,0),"")</f>
        <v/>
      </c>
      <c r="S6940" s="0" t="str">
        <f aca="false">IF(L6940=1,IF(COUNTIFS(C$2:C6940,C6940,L$2:L6940,1)=1,1,0),"")</f>
        <v/>
      </c>
      <c r="T6940" s="38" t="str">
        <f aca="false">IF(N6940="","",N6940+ROW()/10000000)</f>
        <v/>
      </c>
      <c r="U6940" s="0" t="str">
        <f aca="false">IF(G6940=1,IF(B6940="",1,0),"")</f>
        <v/>
      </c>
    </row>
    <row r="6941" customFormat="false" ht="15" hidden="false" customHeight="false" outlineLevel="0" collapsed="false">
      <c r="A6941" s="35"/>
      <c r="B6941" s="35"/>
      <c r="G6941" s="0" t="str">
        <f aca="false">IF(A6941="","",IF(AND(A6941&gt;=Debut,A6941&lt;Fin),1,0))</f>
        <v/>
      </c>
      <c r="H6941" s="0" t="str">
        <f aca="false">IF(G6941=1,INT(ROUND((A6941-Debut)*86400,0)/600),"")</f>
        <v/>
      </c>
      <c r="I6941" s="0" t="str">
        <f aca="false">IF(G6941=1,INT(ROUND((A6941-Debut)*86400,0)/3600),"")</f>
        <v/>
      </c>
      <c r="J6941" s="0" t="str">
        <f aca="false">IF(OR(A6941="",B6941=""),"",ROUND((B6941-A6941)*86400,0))</f>
        <v/>
      </c>
      <c r="K6941" s="37" t="str">
        <f aca="false">IF(G6941=1,IF(COUNTIFS($C:$C,C6941,$G:$G,1,$A:$A,"&gt;="&amp;(A6941-FenetreInterm/86400),$A:$A,"&lt;="&amp;A6941)&gt;=NbInterm,1,0),"")</f>
        <v/>
      </c>
      <c r="L6941" s="37" t="str">
        <f aca="false">IF(G6941=1,IF(B6941="",0,IF(J6941&lt;SeuilFugitive,1,0)),"")</f>
        <v/>
      </c>
      <c r="M6941" s="37" t="str">
        <f aca="false">IF(G6941=1,IF(B6941="",IF((Fin-A6941)*24&gt;SeuilFigee,1,0),IF(J6941&gt;SeuilFigee*3600,1,0)),"")</f>
        <v/>
      </c>
      <c r="N6941" s="0" t="str">
        <f aca="false">IF(G6941=1,IF(COUNTIF(H$2:H6941,H6941)=1,COUNTIF($H:$H,H6941),""),"")</f>
        <v/>
      </c>
      <c r="O6941" s="0" t="str">
        <f aca="false">IF(G6941=1,IF(COUNTIF(I$2:I6941,I6941)=1,COUNTIF($I:$I,I6941),""),"")</f>
        <v/>
      </c>
      <c r="P6941" s="38" t="str">
        <f aca="false">IF(G6941=1,IF(COUNTIFS(C$2:C6941,C6941,G$2:G6941,1)=1,COUNTIFS($C:$C,C6941,$G:$G,1)+ROW()/10000000,""),"")</f>
        <v/>
      </c>
      <c r="Q6941" s="0" t="str">
        <f aca="false">IF(K6941=1,IF(COUNTIFS(C$2:C6941,C6941,K$2:K6941,1)=1,1,0),"")</f>
        <v/>
      </c>
      <c r="R6941" s="0" t="str">
        <f aca="false">IF(M6941=1,IF(COUNTIFS(C$2:C6941,C6941,M$2:M6941,1)=1,1,0),"")</f>
        <v/>
      </c>
      <c r="S6941" s="0" t="str">
        <f aca="false">IF(L6941=1,IF(COUNTIFS(C$2:C6941,C6941,L$2:L6941,1)=1,1,0),"")</f>
        <v/>
      </c>
      <c r="T6941" s="38" t="str">
        <f aca="false">IF(N6941="","",N6941+ROW()/10000000)</f>
        <v/>
      </c>
      <c r="U6941" s="0" t="str">
        <f aca="false">IF(G6941=1,IF(B6941="",1,0),"")</f>
        <v/>
      </c>
    </row>
    <row r="6942" customFormat="false" ht="15" hidden="false" customHeight="false" outlineLevel="0" collapsed="false">
      <c r="A6942" s="35"/>
      <c r="B6942" s="35"/>
      <c r="G6942" s="0" t="str">
        <f aca="false">IF(A6942="","",IF(AND(A6942&gt;=Debut,A6942&lt;Fin),1,0))</f>
        <v/>
      </c>
      <c r="H6942" s="0" t="str">
        <f aca="false">IF(G6942=1,INT(ROUND((A6942-Debut)*86400,0)/600),"")</f>
        <v/>
      </c>
      <c r="I6942" s="0" t="str">
        <f aca="false">IF(G6942=1,INT(ROUND((A6942-Debut)*86400,0)/3600),"")</f>
        <v/>
      </c>
      <c r="J6942" s="0" t="str">
        <f aca="false">IF(OR(A6942="",B6942=""),"",ROUND((B6942-A6942)*86400,0))</f>
        <v/>
      </c>
      <c r="K6942" s="37" t="str">
        <f aca="false">IF(G6942=1,IF(COUNTIFS($C:$C,C6942,$G:$G,1,$A:$A,"&gt;="&amp;(A6942-FenetreInterm/86400),$A:$A,"&lt;="&amp;A6942)&gt;=NbInterm,1,0),"")</f>
        <v/>
      </c>
      <c r="L6942" s="37" t="str">
        <f aca="false">IF(G6942=1,IF(B6942="",0,IF(J6942&lt;SeuilFugitive,1,0)),"")</f>
        <v/>
      </c>
      <c r="M6942" s="37" t="str">
        <f aca="false">IF(G6942=1,IF(B6942="",IF((Fin-A6942)*24&gt;SeuilFigee,1,0),IF(J6942&gt;SeuilFigee*3600,1,0)),"")</f>
        <v/>
      </c>
      <c r="N6942" s="0" t="str">
        <f aca="false">IF(G6942=1,IF(COUNTIF(H$2:H6942,H6942)=1,COUNTIF($H:$H,H6942),""),"")</f>
        <v/>
      </c>
      <c r="O6942" s="0" t="str">
        <f aca="false">IF(G6942=1,IF(COUNTIF(I$2:I6942,I6942)=1,COUNTIF($I:$I,I6942),""),"")</f>
        <v/>
      </c>
      <c r="P6942" s="38" t="str">
        <f aca="false">IF(G6942=1,IF(COUNTIFS(C$2:C6942,C6942,G$2:G6942,1)=1,COUNTIFS($C:$C,C6942,$G:$G,1)+ROW()/10000000,""),"")</f>
        <v/>
      </c>
      <c r="Q6942" s="0" t="str">
        <f aca="false">IF(K6942=1,IF(COUNTIFS(C$2:C6942,C6942,K$2:K6942,1)=1,1,0),"")</f>
        <v/>
      </c>
      <c r="R6942" s="0" t="str">
        <f aca="false">IF(M6942=1,IF(COUNTIFS(C$2:C6942,C6942,M$2:M6942,1)=1,1,0),"")</f>
        <v/>
      </c>
      <c r="S6942" s="0" t="str">
        <f aca="false">IF(L6942=1,IF(COUNTIFS(C$2:C6942,C6942,L$2:L6942,1)=1,1,0),"")</f>
        <v/>
      </c>
      <c r="T6942" s="38" t="str">
        <f aca="false">IF(N6942="","",N6942+ROW()/10000000)</f>
        <v/>
      </c>
      <c r="U6942" s="0" t="str">
        <f aca="false">IF(G6942=1,IF(B6942="",1,0),"")</f>
        <v/>
      </c>
    </row>
    <row r="6943" customFormat="false" ht="15" hidden="false" customHeight="false" outlineLevel="0" collapsed="false">
      <c r="A6943" s="35"/>
      <c r="B6943" s="35"/>
      <c r="G6943" s="0" t="str">
        <f aca="false">IF(A6943="","",IF(AND(A6943&gt;=Debut,A6943&lt;Fin),1,0))</f>
        <v/>
      </c>
      <c r="H6943" s="0" t="str">
        <f aca="false">IF(G6943=1,INT(ROUND((A6943-Debut)*86400,0)/600),"")</f>
        <v/>
      </c>
      <c r="I6943" s="0" t="str">
        <f aca="false">IF(G6943=1,INT(ROUND((A6943-Debut)*86400,0)/3600),"")</f>
        <v/>
      </c>
      <c r="J6943" s="0" t="str">
        <f aca="false">IF(OR(A6943="",B6943=""),"",ROUND((B6943-A6943)*86400,0))</f>
        <v/>
      </c>
      <c r="K6943" s="37" t="str">
        <f aca="false">IF(G6943=1,IF(COUNTIFS($C:$C,C6943,$G:$G,1,$A:$A,"&gt;="&amp;(A6943-FenetreInterm/86400),$A:$A,"&lt;="&amp;A6943)&gt;=NbInterm,1,0),"")</f>
        <v/>
      </c>
      <c r="L6943" s="37" t="str">
        <f aca="false">IF(G6943=1,IF(B6943="",0,IF(J6943&lt;SeuilFugitive,1,0)),"")</f>
        <v/>
      </c>
      <c r="M6943" s="37" t="str">
        <f aca="false">IF(G6943=1,IF(B6943="",IF((Fin-A6943)*24&gt;SeuilFigee,1,0),IF(J6943&gt;SeuilFigee*3600,1,0)),"")</f>
        <v/>
      </c>
      <c r="N6943" s="0" t="str">
        <f aca="false">IF(G6943=1,IF(COUNTIF(H$2:H6943,H6943)=1,COUNTIF($H:$H,H6943),""),"")</f>
        <v/>
      </c>
      <c r="O6943" s="0" t="str">
        <f aca="false">IF(G6943=1,IF(COUNTIF(I$2:I6943,I6943)=1,COUNTIF($I:$I,I6943),""),"")</f>
        <v/>
      </c>
      <c r="P6943" s="38" t="str">
        <f aca="false">IF(G6943=1,IF(COUNTIFS(C$2:C6943,C6943,G$2:G6943,1)=1,COUNTIFS($C:$C,C6943,$G:$G,1)+ROW()/10000000,""),"")</f>
        <v/>
      </c>
      <c r="Q6943" s="0" t="str">
        <f aca="false">IF(K6943=1,IF(COUNTIFS(C$2:C6943,C6943,K$2:K6943,1)=1,1,0),"")</f>
        <v/>
      </c>
      <c r="R6943" s="0" t="str">
        <f aca="false">IF(M6943=1,IF(COUNTIFS(C$2:C6943,C6943,M$2:M6943,1)=1,1,0),"")</f>
        <v/>
      </c>
      <c r="S6943" s="0" t="str">
        <f aca="false">IF(L6943=1,IF(COUNTIFS(C$2:C6943,C6943,L$2:L6943,1)=1,1,0),"")</f>
        <v/>
      </c>
      <c r="T6943" s="38" t="str">
        <f aca="false">IF(N6943="","",N6943+ROW()/10000000)</f>
        <v/>
      </c>
      <c r="U6943" s="0" t="str">
        <f aca="false">IF(G6943=1,IF(B6943="",1,0),"")</f>
        <v/>
      </c>
    </row>
    <row r="6944" customFormat="false" ht="15" hidden="false" customHeight="false" outlineLevel="0" collapsed="false">
      <c r="A6944" s="35"/>
      <c r="B6944" s="35"/>
      <c r="G6944" s="0" t="str">
        <f aca="false">IF(A6944="","",IF(AND(A6944&gt;=Debut,A6944&lt;Fin),1,0))</f>
        <v/>
      </c>
      <c r="H6944" s="0" t="str">
        <f aca="false">IF(G6944=1,INT(ROUND((A6944-Debut)*86400,0)/600),"")</f>
        <v/>
      </c>
      <c r="I6944" s="0" t="str">
        <f aca="false">IF(G6944=1,INT(ROUND((A6944-Debut)*86400,0)/3600),"")</f>
        <v/>
      </c>
      <c r="J6944" s="0" t="str">
        <f aca="false">IF(OR(A6944="",B6944=""),"",ROUND((B6944-A6944)*86400,0))</f>
        <v/>
      </c>
      <c r="K6944" s="37" t="str">
        <f aca="false">IF(G6944=1,IF(COUNTIFS($C:$C,C6944,$G:$G,1,$A:$A,"&gt;="&amp;(A6944-FenetreInterm/86400),$A:$A,"&lt;="&amp;A6944)&gt;=NbInterm,1,0),"")</f>
        <v/>
      </c>
      <c r="L6944" s="37" t="str">
        <f aca="false">IF(G6944=1,IF(B6944="",0,IF(J6944&lt;SeuilFugitive,1,0)),"")</f>
        <v/>
      </c>
      <c r="M6944" s="37" t="str">
        <f aca="false">IF(G6944=1,IF(B6944="",IF((Fin-A6944)*24&gt;SeuilFigee,1,0),IF(J6944&gt;SeuilFigee*3600,1,0)),"")</f>
        <v/>
      </c>
      <c r="N6944" s="0" t="str">
        <f aca="false">IF(G6944=1,IF(COUNTIF(H$2:H6944,H6944)=1,COUNTIF($H:$H,H6944),""),"")</f>
        <v/>
      </c>
      <c r="O6944" s="0" t="str">
        <f aca="false">IF(G6944=1,IF(COUNTIF(I$2:I6944,I6944)=1,COUNTIF($I:$I,I6944),""),"")</f>
        <v/>
      </c>
      <c r="P6944" s="38" t="str">
        <f aca="false">IF(G6944=1,IF(COUNTIFS(C$2:C6944,C6944,G$2:G6944,1)=1,COUNTIFS($C:$C,C6944,$G:$G,1)+ROW()/10000000,""),"")</f>
        <v/>
      </c>
      <c r="Q6944" s="0" t="str">
        <f aca="false">IF(K6944=1,IF(COUNTIFS(C$2:C6944,C6944,K$2:K6944,1)=1,1,0),"")</f>
        <v/>
      </c>
      <c r="R6944" s="0" t="str">
        <f aca="false">IF(M6944=1,IF(COUNTIFS(C$2:C6944,C6944,M$2:M6944,1)=1,1,0),"")</f>
        <v/>
      </c>
      <c r="S6944" s="0" t="str">
        <f aca="false">IF(L6944=1,IF(COUNTIFS(C$2:C6944,C6944,L$2:L6944,1)=1,1,0),"")</f>
        <v/>
      </c>
      <c r="T6944" s="38" t="str">
        <f aca="false">IF(N6944="","",N6944+ROW()/10000000)</f>
        <v/>
      </c>
      <c r="U6944" s="0" t="str">
        <f aca="false">IF(G6944=1,IF(B6944="",1,0),"")</f>
        <v/>
      </c>
    </row>
    <row r="6945" customFormat="false" ht="15" hidden="false" customHeight="false" outlineLevel="0" collapsed="false">
      <c r="A6945" s="35"/>
      <c r="B6945" s="35"/>
      <c r="G6945" s="0" t="str">
        <f aca="false">IF(A6945="","",IF(AND(A6945&gt;=Debut,A6945&lt;Fin),1,0))</f>
        <v/>
      </c>
      <c r="H6945" s="0" t="str">
        <f aca="false">IF(G6945=1,INT(ROUND((A6945-Debut)*86400,0)/600),"")</f>
        <v/>
      </c>
      <c r="I6945" s="0" t="str">
        <f aca="false">IF(G6945=1,INT(ROUND((A6945-Debut)*86400,0)/3600),"")</f>
        <v/>
      </c>
      <c r="J6945" s="0" t="str">
        <f aca="false">IF(OR(A6945="",B6945=""),"",ROUND((B6945-A6945)*86400,0))</f>
        <v/>
      </c>
      <c r="K6945" s="37" t="str">
        <f aca="false">IF(G6945=1,IF(COUNTIFS($C:$C,C6945,$G:$G,1,$A:$A,"&gt;="&amp;(A6945-FenetreInterm/86400),$A:$A,"&lt;="&amp;A6945)&gt;=NbInterm,1,0),"")</f>
        <v/>
      </c>
      <c r="L6945" s="37" t="str">
        <f aca="false">IF(G6945=1,IF(B6945="",0,IF(J6945&lt;SeuilFugitive,1,0)),"")</f>
        <v/>
      </c>
      <c r="M6945" s="37" t="str">
        <f aca="false">IF(G6945=1,IF(B6945="",IF((Fin-A6945)*24&gt;SeuilFigee,1,0),IF(J6945&gt;SeuilFigee*3600,1,0)),"")</f>
        <v/>
      </c>
      <c r="N6945" s="0" t="str">
        <f aca="false">IF(G6945=1,IF(COUNTIF(H$2:H6945,H6945)=1,COUNTIF($H:$H,H6945),""),"")</f>
        <v/>
      </c>
      <c r="O6945" s="0" t="str">
        <f aca="false">IF(G6945=1,IF(COUNTIF(I$2:I6945,I6945)=1,COUNTIF($I:$I,I6945),""),"")</f>
        <v/>
      </c>
      <c r="P6945" s="38" t="str">
        <f aca="false">IF(G6945=1,IF(COUNTIFS(C$2:C6945,C6945,G$2:G6945,1)=1,COUNTIFS($C:$C,C6945,$G:$G,1)+ROW()/10000000,""),"")</f>
        <v/>
      </c>
      <c r="Q6945" s="0" t="str">
        <f aca="false">IF(K6945=1,IF(COUNTIFS(C$2:C6945,C6945,K$2:K6945,1)=1,1,0),"")</f>
        <v/>
      </c>
      <c r="R6945" s="0" t="str">
        <f aca="false">IF(M6945=1,IF(COUNTIFS(C$2:C6945,C6945,M$2:M6945,1)=1,1,0),"")</f>
        <v/>
      </c>
      <c r="S6945" s="0" t="str">
        <f aca="false">IF(L6945=1,IF(COUNTIFS(C$2:C6945,C6945,L$2:L6945,1)=1,1,0),"")</f>
        <v/>
      </c>
      <c r="T6945" s="38" t="str">
        <f aca="false">IF(N6945="","",N6945+ROW()/10000000)</f>
        <v/>
      </c>
      <c r="U6945" s="0" t="str">
        <f aca="false">IF(G6945=1,IF(B6945="",1,0),"")</f>
        <v/>
      </c>
    </row>
    <row r="6946" customFormat="false" ht="15" hidden="false" customHeight="false" outlineLevel="0" collapsed="false">
      <c r="A6946" s="35"/>
      <c r="B6946" s="35"/>
      <c r="G6946" s="0" t="str">
        <f aca="false">IF(A6946="","",IF(AND(A6946&gt;=Debut,A6946&lt;Fin),1,0))</f>
        <v/>
      </c>
      <c r="H6946" s="0" t="str">
        <f aca="false">IF(G6946=1,INT(ROUND((A6946-Debut)*86400,0)/600),"")</f>
        <v/>
      </c>
      <c r="I6946" s="0" t="str">
        <f aca="false">IF(G6946=1,INT(ROUND((A6946-Debut)*86400,0)/3600),"")</f>
        <v/>
      </c>
      <c r="J6946" s="0" t="str">
        <f aca="false">IF(OR(A6946="",B6946=""),"",ROUND((B6946-A6946)*86400,0))</f>
        <v/>
      </c>
      <c r="K6946" s="37" t="str">
        <f aca="false">IF(G6946=1,IF(COUNTIFS($C:$C,C6946,$G:$G,1,$A:$A,"&gt;="&amp;(A6946-FenetreInterm/86400),$A:$A,"&lt;="&amp;A6946)&gt;=NbInterm,1,0),"")</f>
        <v/>
      </c>
      <c r="L6946" s="37" t="str">
        <f aca="false">IF(G6946=1,IF(B6946="",0,IF(J6946&lt;SeuilFugitive,1,0)),"")</f>
        <v/>
      </c>
      <c r="M6946" s="37" t="str">
        <f aca="false">IF(G6946=1,IF(B6946="",IF((Fin-A6946)*24&gt;SeuilFigee,1,0),IF(J6946&gt;SeuilFigee*3600,1,0)),"")</f>
        <v/>
      </c>
      <c r="N6946" s="0" t="str">
        <f aca="false">IF(G6946=1,IF(COUNTIF(H$2:H6946,H6946)=1,COUNTIF($H:$H,H6946),""),"")</f>
        <v/>
      </c>
      <c r="O6946" s="0" t="str">
        <f aca="false">IF(G6946=1,IF(COUNTIF(I$2:I6946,I6946)=1,COUNTIF($I:$I,I6946),""),"")</f>
        <v/>
      </c>
      <c r="P6946" s="38" t="str">
        <f aca="false">IF(G6946=1,IF(COUNTIFS(C$2:C6946,C6946,G$2:G6946,1)=1,COUNTIFS($C:$C,C6946,$G:$G,1)+ROW()/10000000,""),"")</f>
        <v/>
      </c>
      <c r="Q6946" s="0" t="str">
        <f aca="false">IF(K6946=1,IF(COUNTIFS(C$2:C6946,C6946,K$2:K6946,1)=1,1,0),"")</f>
        <v/>
      </c>
      <c r="R6946" s="0" t="str">
        <f aca="false">IF(M6946=1,IF(COUNTIFS(C$2:C6946,C6946,M$2:M6946,1)=1,1,0),"")</f>
        <v/>
      </c>
      <c r="S6946" s="0" t="str">
        <f aca="false">IF(L6946=1,IF(COUNTIFS(C$2:C6946,C6946,L$2:L6946,1)=1,1,0),"")</f>
        <v/>
      </c>
      <c r="T6946" s="38" t="str">
        <f aca="false">IF(N6946="","",N6946+ROW()/10000000)</f>
        <v/>
      </c>
      <c r="U6946" s="0" t="str">
        <f aca="false">IF(G6946=1,IF(B6946="",1,0),"")</f>
        <v/>
      </c>
    </row>
    <row r="6947" customFormat="false" ht="15" hidden="false" customHeight="false" outlineLevel="0" collapsed="false">
      <c r="A6947" s="35"/>
      <c r="B6947" s="35"/>
      <c r="G6947" s="0" t="str">
        <f aca="false">IF(A6947="","",IF(AND(A6947&gt;=Debut,A6947&lt;Fin),1,0))</f>
        <v/>
      </c>
      <c r="H6947" s="0" t="str">
        <f aca="false">IF(G6947=1,INT(ROUND((A6947-Debut)*86400,0)/600),"")</f>
        <v/>
      </c>
      <c r="I6947" s="0" t="str">
        <f aca="false">IF(G6947=1,INT(ROUND((A6947-Debut)*86400,0)/3600),"")</f>
        <v/>
      </c>
      <c r="J6947" s="0" t="str">
        <f aca="false">IF(OR(A6947="",B6947=""),"",ROUND((B6947-A6947)*86400,0))</f>
        <v/>
      </c>
      <c r="K6947" s="37" t="str">
        <f aca="false">IF(G6947=1,IF(COUNTIFS($C:$C,C6947,$G:$G,1,$A:$A,"&gt;="&amp;(A6947-FenetreInterm/86400),$A:$A,"&lt;="&amp;A6947)&gt;=NbInterm,1,0),"")</f>
        <v/>
      </c>
      <c r="L6947" s="37" t="str">
        <f aca="false">IF(G6947=1,IF(B6947="",0,IF(J6947&lt;SeuilFugitive,1,0)),"")</f>
        <v/>
      </c>
      <c r="M6947" s="37" t="str">
        <f aca="false">IF(G6947=1,IF(B6947="",IF((Fin-A6947)*24&gt;SeuilFigee,1,0),IF(J6947&gt;SeuilFigee*3600,1,0)),"")</f>
        <v/>
      </c>
      <c r="N6947" s="0" t="str">
        <f aca="false">IF(G6947=1,IF(COUNTIF(H$2:H6947,H6947)=1,COUNTIF($H:$H,H6947),""),"")</f>
        <v/>
      </c>
      <c r="O6947" s="0" t="str">
        <f aca="false">IF(G6947=1,IF(COUNTIF(I$2:I6947,I6947)=1,COUNTIF($I:$I,I6947),""),"")</f>
        <v/>
      </c>
      <c r="P6947" s="38" t="str">
        <f aca="false">IF(G6947=1,IF(COUNTIFS(C$2:C6947,C6947,G$2:G6947,1)=1,COUNTIFS($C:$C,C6947,$G:$G,1)+ROW()/10000000,""),"")</f>
        <v/>
      </c>
      <c r="Q6947" s="0" t="str">
        <f aca="false">IF(K6947=1,IF(COUNTIFS(C$2:C6947,C6947,K$2:K6947,1)=1,1,0),"")</f>
        <v/>
      </c>
      <c r="R6947" s="0" t="str">
        <f aca="false">IF(M6947=1,IF(COUNTIFS(C$2:C6947,C6947,M$2:M6947,1)=1,1,0),"")</f>
        <v/>
      </c>
      <c r="S6947" s="0" t="str">
        <f aca="false">IF(L6947=1,IF(COUNTIFS(C$2:C6947,C6947,L$2:L6947,1)=1,1,0),"")</f>
        <v/>
      </c>
      <c r="T6947" s="38" t="str">
        <f aca="false">IF(N6947="","",N6947+ROW()/10000000)</f>
        <v/>
      </c>
      <c r="U6947" s="0" t="str">
        <f aca="false">IF(G6947=1,IF(B6947="",1,0),"")</f>
        <v/>
      </c>
    </row>
    <row r="6948" customFormat="false" ht="15" hidden="false" customHeight="false" outlineLevel="0" collapsed="false">
      <c r="A6948" s="35"/>
      <c r="B6948" s="35"/>
      <c r="G6948" s="0" t="str">
        <f aca="false">IF(A6948="","",IF(AND(A6948&gt;=Debut,A6948&lt;Fin),1,0))</f>
        <v/>
      </c>
      <c r="H6948" s="0" t="str">
        <f aca="false">IF(G6948=1,INT(ROUND((A6948-Debut)*86400,0)/600),"")</f>
        <v/>
      </c>
      <c r="I6948" s="0" t="str">
        <f aca="false">IF(G6948=1,INT(ROUND((A6948-Debut)*86400,0)/3600),"")</f>
        <v/>
      </c>
      <c r="J6948" s="0" t="str">
        <f aca="false">IF(OR(A6948="",B6948=""),"",ROUND((B6948-A6948)*86400,0))</f>
        <v/>
      </c>
      <c r="K6948" s="37" t="str">
        <f aca="false">IF(G6948=1,IF(COUNTIFS($C:$C,C6948,$G:$G,1,$A:$A,"&gt;="&amp;(A6948-FenetreInterm/86400),$A:$A,"&lt;="&amp;A6948)&gt;=NbInterm,1,0),"")</f>
        <v/>
      </c>
      <c r="L6948" s="37" t="str">
        <f aca="false">IF(G6948=1,IF(B6948="",0,IF(J6948&lt;SeuilFugitive,1,0)),"")</f>
        <v/>
      </c>
      <c r="M6948" s="37" t="str">
        <f aca="false">IF(G6948=1,IF(B6948="",IF((Fin-A6948)*24&gt;SeuilFigee,1,0),IF(J6948&gt;SeuilFigee*3600,1,0)),"")</f>
        <v/>
      </c>
      <c r="N6948" s="0" t="str">
        <f aca="false">IF(G6948=1,IF(COUNTIF(H$2:H6948,H6948)=1,COUNTIF($H:$H,H6948),""),"")</f>
        <v/>
      </c>
      <c r="O6948" s="0" t="str">
        <f aca="false">IF(G6948=1,IF(COUNTIF(I$2:I6948,I6948)=1,COUNTIF($I:$I,I6948),""),"")</f>
        <v/>
      </c>
      <c r="P6948" s="38" t="str">
        <f aca="false">IF(G6948=1,IF(COUNTIFS(C$2:C6948,C6948,G$2:G6948,1)=1,COUNTIFS($C:$C,C6948,$G:$G,1)+ROW()/10000000,""),"")</f>
        <v/>
      </c>
      <c r="Q6948" s="0" t="str">
        <f aca="false">IF(K6948=1,IF(COUNTIFS(C$2:C6948,C6948,K$2:K6948,1)=1,1,0),"")</f>
        <v/>
      </c>
      <c r="R6948" s="0" t="str">
        <f aca="false">IF(M6948=1,IF(COUNTIFS(C$2:C6948,C6948,M$2:M6948,1)=1,1,0),"")</f>
        <v/>
      </c>
      <c r="S6948" s="0" t="str">
        <f aca="false">IF(L6948=1,IF(COUNTIFS(C$2:C6948,C6948,L$2:L6948,1)=1,1,0),"")</f>
        <v/>
      </c>
      <c r="T6948" s="38" t="str">
        <f aca="false">IF(N6948="","",N6948+ROW()/10000000)</f>
        <v/>
      </c>
      <c r="U6948" s="0" t="str">
        <f aca="false">IF(G6948=1,IF(B6948="",1,0),"")</f>
        <v/>
      </c>
    </row>
    <row r="6949" customFormat="false" ht="15" hidden="false" customHeight="false" outlineLevel="0" collapsed="false">
      <c r="A6949" s="35"/>
      <c r="B6949" s="35"/>
      <c r="G6949" s="0" t="str">
        <f aca="false">IF(A6949="","",IF(AND(A6949&gt;=Debut,A6949&lt;Fin),1,0))</f>
        <v/>
      </c>
      <c r="H6949" s="0" t="str">
        <f aca="false">IF(G6949=1,INT(ROUND((A6949-Debut)*86400,0)/600),"")</f>
        <v/>
      </c>
      <c r="I6949" s="0" t="str">
        <f aca="false">IF(G6949=1,INT(ROUND((A6949-Debut)*86400,0)/3600),"")</f>
        <v/>
      </c>
      <c r="J6949" s="0" t="str">
        <f aca="false">IF(OR(A6949="",B6949=""),"",ROUND((B6949-A6949)*86400,0))</f>
        <v/>
      </c>
      <c r="K6949" s="37" t="str">
        <f aca="false">IF(G6949=1,IF(COUNTIFS($C:$C,C6949,$G:$G,1,$A:$A,"&gt;="&amp;(A6949-FenetreInterm/86400),$A:$A,"&lt;="&amp;A6949)&gt;=NbInterm,1,0),"")</f>
        <v/>
      </c>
      <c r="L6949" s="37" t="str">
        <f aca="false">IF(G6949=1,IF(B6949="",0,IF(J6949&lt;SeuilFugitive,1,0)),"")</f>
        <v/>
      </c>
      <c r="M6949" s="37" t="str">
        <f aca="false">IF(G6949=1,IF(B6949="",IF((Fin-A6949)*24&gt;SeuilFigee,1,0),IF(J6949&gt;SeuilFigee*3600,1,0)),"")</f>
        <v/>
      </c>
      <c r="N6949" s="0" t="str">
        <f aca="false">IF(G6949=1,IF(COUNTIF(H$2:H6949,H6949)=1,COUNTIF($H:$H,H6949),""),"")</f>
        <v/>
      </c>
      <c r="O6949" s="0" t="str">
        <f aca="false">IF(G6949=1,IF(COUNTIF(I$2:I6949,I6949)=1,COUNTIF($I:$I,I6949),""),"")</f>
        <v/>
      </c>
      <c r="P6949" s="38" t="str">
        <f aca="false">IF(G6949=1,IF(COUNTIFS(C$2:C6949,C6949,G$2:G6949,1)=1,COUNTIFS($C:$C,C6949,$G:$G,1)+ROW()/10000000,""),"")</f>
        <v/>
      </c>
      <c r="Q6949" s="0" t="str">
        <f aca="false">IF(K6949=1,IF(COUNTIFS(C$2:C6949,C6949,K$2:K6949,1)=1,1,0),"")</f>
        <v/>
      </c>
      <c r="R6949" s="0" t="str">
        <f aca="false">IF(M6949=1,IF(COUNTIFS(C$2:C6949,C6949,M$2:M6949,1)=1,1,0),"")</f>
        <v/>
      </c>
      <c r="S6949" s="0" t="str">
        <f aca="false">IF(L6949=1,IF(COUNTIFS(C$2:C6949,C6949,L$2:L6949,1)=1,1,0),"")</f>
        <v/>
      </c>
      <c r="T6949" s="38" t="str">
        <f aca="false">IF(N6949="","",N6949+ROW()/10000000)</f>
        <v/>
      </c>
      <c r="U6949" s="0" t="str">
        <f aca="false">IF(G6949=1,IF(B6949="",1,0),"")</f>
        <v/>
      </c>
    </row>
    <row r="6950" customFormat="false" ht="15" hidden="false" customHeight="false" outlineLevel="0" collapsed="false">
      <c r="A6950" s="35"/>
      <c r="B6950" s="35"/>
      <c r="G6950" s="0" t="str">
        <f aca="false">IF(A6950="","",IF(AND(A6950&gt;=Debut,A6950&lt;Fin),1,0))</f>
        <v/>
      </c>
      <c r="H6950" s="0" t="str">
        <f aca="false">IF(G6950=1,INT(ROUND((A6950-Debut)*86400,0)/600),"")</f>
        <v/>
      </c>
      <c r="I6950" s="0" t="str">
        <f aca="false">IF(G6950=1,INT(ROUND((A6950-Debut)*86400,0)/3600),"")</f>
        <v/>
      </c>
      <c r="J6950" s="0" t="str">
        <f aca="false">IF(OR(A6950="",B6950=""),"",ROUND((B6950-A6950)*86400,0))</f>
        <v/>
      </c>
      <c r="K6950" s="37" t="str">
        <f aca="false">IF(G6950=1,IF(COUNTIFS($C:$C,C6950,$G:$G,1,$A:$A,"&gt;="&amp;(A6950-FenetreInterm/86400),$A:$A,"&lt;="&amp;A6950)&gt;=NbInterm,1,0),"")</f>
        <v/>
      </c>
      <c r="L6950" s="37" t="str">
        <f aca="false">IF(G6950=1,IF(B6950="",0,IF(J6950&lt;SeuilFugitive,1,0)),"")</f>
        <v/>
      </c>
      <c r="M6950" s="37" t="str">
        <f aca="false">IF(G6950=1,IF(B6950="",IF((Fin-A6950)*24&gt;SeuilFigee,1,0),IF(J6950&gt;SeuilFigee*3600,1,0)),"")</f>
        <v/>
      </c>
      <c r="N6950" s="0" t="str">
        <f aca="false">IF(G6950=1,IF(COUNTIF(H$2:H6950,H6950)=1,COUNTIF($H:$H,H6950),""),"")</f>
        <v/>
      </c>
      <c r="O6950" s="0" t="str">
        <f aca="false">IF(G6950=1,IF(COUNTIF(I$2:I6950,I6950)=1,COUNTIF($I:$I,I6950),""),"")</f>
        <v/>
      </c>
      <c r="P6950" s="38" t="str">
        <f aca="false">IF(G6950=1,IF(COUNTIFS(C$2:C6950,C6950,G$2:G6950,1)=1,COUNTIFS($C:$C,C6950,$G:$G,1)+ROW()/10000000,""),"")</f>
        <v/>
      </c>
      <c r="Q6950" s="0" t="str">
        <f aca="false">IF(K6950=1,IF(COUNTIFS(C$2:C6950,C6950,K$2:K6950,1)=1,1,0),"")</f>
        <v/>
      </c>
      <c r="R6950" s="0" t="str">
        <f aca="false">IF(M6950=1,IF(COUNTIFS(C$2:C6950,C6950,M$2:M6950,1)=1,1,0),"")</f>
        <v/>
      </c>
      <c r="S6950" s="0" t="str">
        <f aca="false">IF(L6950=1,IF(COUNTIFS(C$2:C6950,C6950,L$2:L6950,1)=1,1,0),"")</f>
        <v/>
      </c>
      <c r="T6950" s="38" t="str">
        <f aca="false">IF(N6950="","",N6950+ROW()/10000000)</f>
        <v/>
      </c>
      <c r="U6950" s="0" t="str">
        <f aca="false">IF(G6950=1,IF(B6950="",1,0),"")</f>
        <v/>
      </c>
    </row>
    <row r="6951" customFormat="false" ht="15" hidden="false" customHeight="false" outlineLevel="0" collapsed="false">
      <c r="A6951" s="35"/>
      <c r="B6951" s="35"/>
      <c r="G6951" s="0" t="str">
        <f aca="false">IF(A6951="","",IF(AND(A6951&gt;=Debut,A6951&lt;Fin),1,0))</f>
        <v/>
      </c>
      <c r="H6951" s="0" t="str">
        <f aca="false">IF(G6951=1,INT(ROUND((A6951-Debut)*86400,0)/600),"")</f>
        <v/>
      </c>
      <c r="I6951" s="0" t="str">
        <f aca="false">IF(G6951=1,INT(ROUND((A6951-Debut)*86400,0)/3600),"")</f>
        <v/>
      </c>
      <c r="J6951" s="0" t="str">
        <f aca="false">IF(OR(A6951="",B6951=""),"",ROUND((B6951-A6951)*86400,0))</f>
        <v/>
      </c>
      <c r="K6951" s="37" t="str">
        <f aca="false">IF(G6951=1,IF(COUNTIFS($C:$C,C6951,$G:$G,1,$A:$A,"&gt;="&amp;(A6951-FenetreInterm/86400),$A:$A,"&lt;="&amp;A6951)&gt;=NbInterm,1,0),"")</f>
        <v/>
      </c>
      <c r="L6951" s="37" t="str">
        <f aca="false">IF(G6951=1,IF(B6951="",0,IF(J6951&lt;SeuilFugitive,1,0)),"")</f>
        <v/>
      </c>
      <c r="M6951" s="37" t="str">
        <f aca="false">IF(G6951=1,IF(B6951="",IF((Fin-A6951)*24&gt;SeuilFigee,1,0),IF(J6951&gt;SeuilFigee*3600,1,0)),"")</f>
        <v/>
      </c>
      <c r="N6951" s="0" t="str">
        <f aca="false">IF(G6951=1,IF(COUNTIF(H$2:H6951,H6951)=1,COUNTIF($H:$H,H6951),""),"")</f>
        <v/>
      </c>
      <c r="O6951" s="0" t="str">
        <f aca="false">IF(G6951=1,IF(COUNTIF(I$2:I6951,I6951)=1,COUNTIF($I:$I,I6951),""),"")</f>
        <v/>
      </c>
      <c r="P6951" s="38" t="str">
        <f aca="false">IF(G6951=1,IF(COUNTIFS(C$2:C6951,C6951,G$2:G6951,1)=1,COUNTIFS($C:$C,C6951,$G:$G,1)+ROW()/10000000,""),"")</f>
        <v/>
      </c>
      <c r="Q6951" s="0" t="str">
        <f aca="false">IF(K6951=1,IF(COUNTIFS(C$2:C6951,C6951,K$2:K6951,1)=1,1,0),"")</f>
        <v/>
      </c>
      <c r="R6951" s="0" t="str">
        <f aca="false">IF(M6951=1,IF(COUNTIFS(C$2:C6951,C6951,M$2:M6951,1)=1,1,0),"")</f>
        <v/>
      </c>
      <c r="S6951" s="0" t="str">
        <f aca="false">IF(L6951=1,IF(COUNTIFS(C$2:C6951,C6951,L$2:L6951,1)=1,1,0),"")</f>
        <v/>
      </c>
      <c r="T6951" s="38" t="str">
        <f aca="false">IF(N6951="","",N6951+ROW()/10000000)</f>
        <v/>
      </c>
      <c r="U6951" s="0" t="str">
        <f aca="false">IF(G6951=1,IF(B6951="",1,0),"")</f>
        <v/>
      </c>
    </row>
    <row r="6952" customFormat="false" ht="15" hidden="false" customHeight="false" outlineLevel="0" collapsed="false">
      <c r="A6952" s="35"/>
      <c r="B6952" s="35"/>
      <c r="G6952" s="0" t="str">
        <f aca="false">IF(A6952="","",IF(AND(A6952&gt;=Debut,A6952&lt;Fin),1,0))</f>
        <v/>
      </c>
      <c r="H6952" s="0" t="str">
        <f aca="false">IF(G6952=1,INT(ROUND((A6952-Debut)*86400,0)/600),"")</f>
        <v/>
      </c>
      <c r="I6952" s="0" t="str">
        <f aca="false">IF(G6952=1,INT(ROUND((A6952-Debut)*86400,0)/3600),"")</f>
        <v/>
      </c>
      <c r="J6952" s="0" t="str">
        <f aca="false">IF(OR(A6952="",B6952=""),"",ROUND((B6952-A6952)*86400,0))</f>
        <v/>
      </c>
      <c r="K6952" s="37" t="str">
        <f aca="false">IF(G6952=1,IF(COUNTIFS($C:$C,C6952,$G:$G,1,$A:$A,"&gt;="&amp;(A6952-FenetreInterm/86400),$A:$A,"&lt;="&amp;A6952)&gt;=NbInterm,1,0),"")</f>
        <v/>
      </c>
      <c r="L6952" s="37" t="str">
        <f aca="false">IF(G6952=1,IF(B6952="",0,IF(J6952&lt;SeuilFugitive,1,0)),"")</f>
        <v/>
      </c>
      <c r="M6952" s="37" t="str">
        <f aca="false">IF(G6952=1,IF(B6952="",IF((Fin-A6952)*24&gt;SeuilFigee,1,0),IF(J6952&gt;SeuilFigee*3600,1,0)),"")</f>
        <v/>
      </c>
      <c r="N6952" s="0" t="str">
        <f aca="false">IF(G6952=1,IF(COUNTIF(H$2:H6952,H6952)=1,COUNTIF($H:$H,H6952),""),"")</f>
        <v/>
      </c>
      <c r="O6952" s="0" t="str">
        <f aca="false">IF(G6952=1,IF(COUNTIF(I$2:I6952,I6952)=1,COUNTIF($I:$I,I6952),""),"")</f>
        <v/>
      </c>
      <c r="P6952" s="38" t="str">
        <f aca="false">IF(G6952=1,IF(COUNTIFS(C$2:C6952,C6952,G$2:G6952,1)=1,COUNTIFS($C:$C,C6952,$G:$G,1)+ROW()/10000000,""),"")</f>
        <v/>
      </c>
      <c r="Q6952" s="0" t="str">
        <f aca="false">IF(K6952=1,IF(COUNTIFS(C$2:C6952,C6952,K$2:K6952,1)=1,1,0),"")</f>
        <v/>
      </c>
      <c r="R6952" s="0" t="str">
        <f aca="false">IF(M6952=1,IF(COUNTIFS(C$2:C6952,C6952,M$2:M6952,1)=1,1,0),"")</f>
        <v/>
      </c>
      <c r="S6952" s="0" t="str">
        <f aca="false">IF(L6952=1,IF(COUNTIFS(C$2:C6952,C6952,L$2:L6952,1)=1,1,0),"")</f>
        <v/>
      </c>
      <c r="T6952" s="38" t="str">
        <f aca="false">IF(N6952="","",N6952+ROW()/10000000)</f>
        <v/>
      </c>
      <c r="U6952" s="0" t="str">
        <f aca="false">IF(G6952=1,IF(B6952="",1,0),"")</f>
        <v/>
      </c>
    </row>
    <row r="6953" customFormat="false" ht="15" hidden="false" customHeight="false" outlineLevel="0" collapsed="false">
      <c r="A6953" s="35"/>
      <c r="B6953" s="35"/>
      <c r="G6953" s="0" t="str">
        <f aca="false">IF(A6953="","",IF(AND(A6953&gt;=Debut,A6953&lt;Fin),1,0))</f>
        <v/>
      </c>
      <c r="H6953" s="0" t="str">
        <f aca="false">IF(G6953=1,INT(ROUND((A6953-Debut)*86400,0)/600),"")</f>
        <v/>
      </c>
      <c r="I6953" s="0" t="str">
        <f aca="false">IF(G6953=1,INT(ROUND((A6953-Debut)*86400,0)/3600),"")</f>
        <v/>
      </c>
      <c r="J6953" s="0" t="str">
        <f aca="false">IF(OR(A6953="",B6953=""),"",ROUND((B6953-A6953)*86400,0))</f>
        <v/>
      </c>
      <c r="K6953" s="37" t="str">
        <f aca="false">IF(G6953=1,IF(COUNTIFS($C:$C,C6953,$G:$G,1,$A:$A,"&gt;="&amp;(A6953-FenetreInterm/86400),$A:$A,"&lt;="&amp;A6953)&gt;=NbInterm,1,0),"")</f>
        <v/>
      </c>
      <c r="L6953" s="37" t="str">
        <f aca="false">IF(G6953=1,IF(B6953="",0,IF(J6953&lt;SeuilFugitive,1,0)),"")</f>
        <v/>
      </c>
      <c r="M6953" s="37" t="str">
        <f aca="false">IF(G6953=1,IF(B6953="",IF((Fin-A6953)*24&gt;SeuilFigee,1,0),IF(J6953&gt;SeuilFigee*3600,1,0)),"")</f>
        <v/>
      </c>
      <c r="N6953" s="0" t="str">
        <f aca="false">IF(G6953=1,IF(COUNTIF(H$2:H6953,H6953)=1,COUNTIF($H:$H,H6953),""),"")</f>
        <v/>
      </c>
      <c r="O6953" s="0" t="str">
        <f aca="false">IF(G6953=1,IF(COUNTIF(I$2:I6953,I6953)=1,COUNTIF($I:$I,I6953),""),"")</f>
        <v/>
      </c>
      <c r="P6953" s="38" t="str">
        <f aca="false">IF(G6953=1,IF(COUNTIFS(C$2:C6953,C6953,G$2:G6953,1)=1,COUNTIFS($C:$C,C6953,$G:$G,1)+ROW()/10000000,""),"")</f>
        <v/>
      </c>
      <c r="Q6953" s="0" t="str">
        <f aca="false">IF(K6953=1,IF(COUNTIFS(C$2:C6953,C6953,K$2:K6953,1)=1,1,0),"")</f>
        <v/>
      </c>
      <c r="R6953" s="0" t="str">
        <f aca="false">IF(M6953=1,IF(COUNTIFS(C$2:C6953,C6953,M$2:M6953,1)=1,1,0),"")</f>
        <v/>
      </c>
      <c r="S6953" s="0" t="str">
        <f aca="false">IF(L6953=1,IF(COUNTIFS(C$2:C6953,C6953,L$2:L6953,1)=1,1,0),"")</f>
        <v/>
      </c>
      <c r="T6953" s="38" t="str">
        <f aca="false">IF(N6953="","",N6953+ROW()/10000000)</f>
        <v/>
      </c>
      <c r="U6953" s="0" t="str">
        <f aca="false">IF(G6953=1,IF(B6953="",1,0),"")</f>
        <v/>
      </c>
    </row>
    <row r="6954" customFormat="false" ht="15" hidden="false" customHeight="false" outlineLevel="0" collapsed="false">
      <c r="A6954" s="35"/>
      <c r="B6954" s="35"/>
      <c r="G6954" s="0" t="str">
        <f aca="false">IF(A6954="","",IF(AND(A6954&gt;=Debut,A6954&lt;Fin),1,0))</f>
        <v/>
      </c>
      <c r="H6954" s="0" t="str">
        <f aca="false">IF(G6954=1,INT(ROUND((A6954-Debut)*86400,0)/600),"")</f>
        <v/>
      </c>
      <c r="I6954" s="0" t="str">
        <f aca="false">IF(G6954=1,INT(ROUND((A6954-Debut)*86400,0)/3600),"")</f>
        <v/>
      </c>
      <c r="J6954" s="0" t="str">
        <f aca="false">IF(OR(A6954="",B6954=""),"",ROUND((B6954-A6954)*86400,0))</f>
        <v/>
      </c>
      <c r="K6954" s="37" t="str">
        <f aca="false">IF(G6954=1,IF(COUNTIFS($C:$C,C6954,$G:$G,1,$A:$A,"&gt;="&amp;(A6954-FenetreInterm/86400),$A:$A,"&lt;="&amp;A6954)&gt;=NbInterm,1,0),"")</f>
        <v/>
      </c>
      <c r="L6954" s="37" t="str">
        <f aca="false">IF(G6954=1,IF(B6954="",0,IF(J6954&lt;SeuilFugitive,1,0)),"")</f>
        <v/>
      </c>
      <c r="M6954" s="37" t="str">
        <f aca="false">IF(G6954=1,IF(B6954="",IF((Fin-A6954)*24&gt;SeuilFigee,1,0),IF(J6954&gt;SeuilFigee*3600,1,0)),"")</f>
        <v/>
      </c>
      <c r="N6954" s="0" t="str">
        <f aca="false">IF(G6954=1,IF(COUNTIF(H$2:H6954,H6954)=1,COUNTIF($H:$H,H6954),""),"")</f>
        <v/>
      </c>
      <c r="O6954" s="0" t="str">
        <f aca="false">IF(G6954=1,IF(COUNTIF(I$2:I6954,I6954)=1,COUNTIF($I:$I,I6954),""),"")</f>
        <v/>
      </c>
      <c r="P6954" s="38" t="str">
        <f aca="false">IF(G6954=1,IF(COUNTIFS(C$2:C6954,C6954,G$2:G6954,1)=1,COUNTIFS($C:$C,C6954,$G:$G,1)+ROW()/10000000,""),"")</f>
        <v/>
      </c>
      <c r="Q6954" s="0" t="str">
        <f aca="false">IF(K6954=1,IF(COUNTIFS(C$2:C6954,C6954,K$2:K6954,1)=1,1,0),"")</f>
        <v/>
      </c>
      <c r="R6954" s="0" t="str">
        <f aca="false">IF(M6954=1,IF(COUNTIFS(C$2:C6954,C6954,M$2:M6954,1)=1,1,0),"")</f>
        <v/>
      </c>
      <c r="S6954" s="0" t="str">
        <f aca="false">IF(L6954=1,IF(COUNTIFS(C$2:C6954,C6954,L$2:L6954,1)=1,1,0),"")</f>
        <v/>
      </c>
      <c r="T6954" s="38" t="str">
        <f aca="false">IF(N6954="","",N6954+ROW()/10000000)</f>
        <v/>
      </c>
      <c r="U6954" s="0" t="str">
        <f aca="false">IF(G6954=1,IF(B6954="",1,0),"")</f>
        <v/>
      </c>
    </row>
    <row r="6955" customFormat="false" ht="15" hidden="false" customHeight="false" outlineLevel="0" collapsed="false">
      <c r="A6955" s="35"/>
      <c r="B6955" s="35"/>
      <c r="G6955" s="0" t="str">
        <f aca="false">IF(A6955="","",IF(AND(A6955&gt;=Debut,A6955&lt;Fin),1,0))</f>
        <v/>
      </c>
      <c r="H6955" s="0" t="str">
        <f aca="false">IF(G6955=1,INT(ROUND((A6955-Debut)*86400,0)/600),"")</f>
        <v/>
      </c>
      <c r="I6955" s="0" t="str">
        <f aca="false">IF(G6955=1,INT(ROUND((A6955-Debut)*86400,0)/3600),"")</f>
        <v/>
      </c>
      <c r="J6955" s="0" t="str">
        <f aca="false">IF(OR(A6955="",B6955=""),"",ROUND((B6955-A6955)*86400,0))</f>
        <v/>
      </c>
      <c r="K6955" s="37" t="str">
        <f aca="false">IF(G6955=1,IF(COUNTIFS($C:$C,C6955,$G:$G,1,$A:$A,"&gt;="&amp;(A6955-FenetreInterm/86400),$A:$A,"&lt;="&amp;A6955)&gt;=NbInterm,1,0),"")</f>
        <v/>
      </c>
      <c r="L6955" s="37" t="str">
        <f aca="false">IF(G6955=1,IF(B6955="",0,IF(J6955&lt;SeuilFugitive,1,0)),"")</f>
        <v/>
      </c>
      <c r="M6955" s="37" t="str">
        <f aca="false">IF(G6955=1,IF(B6955="",IF((Fin-A6955)*24&gt;SeuilFigee,1,0),IF(J6955&gt;SeuilFigee*3600,1,0)),"")</f>
        <v/>
      </c>
      <c r="N6955" s="0" t="str">
        <f aca="false">IF(G6955=1,IF(COUNTIF(H$2:H6955,H6955)=1,COUNTIF($H:$H,H6955),""),"")</f>
        <v/>
      </c>
      <c r="O6955" s="0" t="str">
        <f aca="false">IF(G6955=1,IF(COUNTIF(I$2:I6955,I6955)=1,COUNTIF($I:$I,I6955),""),"")</f>
        <v/>
      </c>
      <c r="P6955" s="38" t="str">
        <f aca="false">IF(G6955=1,IF(COUNTIFS(C$2:C6955,C6955,G$2:G6955,1)=1,COUNTIFS($C:$C,C6955,$G:$G,1)+ROW()/10000000,""),"")</f>
        <v/>
      </c>
      <c r="Q6955" s="0" t="str">
        <f aca="false">IF(K6955=1,IF(COUNTIFS(C$2:C6955,C6955,K$2:K6955,1)=1,1,0),"")</f>
        <v/>
      </c>
      <c r="R6955" s="0" t="str">
        <f aca="false">IF(M6955=1,IF(COUNTIFS(C$2:C6955,C6955,M$2:M6955,1)=1,1,0),"")</f>
        <v/>
      </c>
      <c r="S6955" s="0" t="str">
        <f aca="false">IF(L6955=1,IF(COUNTIFS(C$2:C6955,C6955,L$2:L6955,1)=1,1,0),"")</f>
        <v/>
      </c>
      <c r="T6955" s="38" t="str">
        <f aca="false">IF(N6955="","",N6955+ROW()/10000000)</f>
        <v/>
      </c>
      <c r="U6955" s="0" t="str">
        <f aca="false">IF(G6955=1,IF(B6955="",1,0),"")</f>
        <v/>
      </c>
    </row>
    <row r="6956" customFormat="false" ht="15" hidden="false" customHeight="false" outlineLevel="0" collapsed="false">
      <c r="A6956" s="35"/>
      <c r="B6956" s="35"/>
      <c r="G6956" s="0" t="str">
        <f aca="false">IF(A6956="","",IF(AND(A6956&gt;=Debut,A6956&lt;Fin),1,0))</f>
        <v/>
      </c>
      <c r="H6956" s="0" t="str">
        <f aca="false">IF(G6956=1,INT(ROUND((A6956-Debut)*86400,0)/600),"")</f>
        <v/>
      </c>
      <c r="I6956" s="0" t="str">
        <f aca="false">IF(G6956=1,INT(ROUND((A6956-Debut)*86400,0)/3600),"")</f>
        <v/>
      </c>
      <c r="J6956" s="0" t="str">
        <f aca="false">IF(OR(A6956="",B6956=""),"",ROUND((B6956-A6956)*86400,0))</f>
        <v/>
      </c>
      <c r="K6956" s="37" t="str">
        <f aca="false">IF(G6956=1,IF(COUNTIFS($C:$C,C6956,$G:$G,1,$A:$A,"&gt;="&amp;(A6956-FenetreInterm/86400),$A:$A,"&lt;="&amp;A6956)&gt;=NbInterm,1,0),"")</f>
        <v/>
      </c>
      <c r="L6956" s="37" t="str">
        <f aca="false">IF(G6956=1,IF(B6956="",0,IF(J6956&lt;SeuilFugitive,1,0)),"")</f>
        <v/>
      </c>
      <c r="M6956" s="37" t="str">
        <f aca="false">IF(G6956=1,IF(B6956="",IF((Fin-A6956)*24&gt;SeuilFigee,1,0),IF(J6956&gt;SeuilFigee*3600,1,0)),"")</f>
        <v/>
      </c>
      <c r="N6956" s="0" t="str">
        <f aca="false">IF(G6956=1,IF(COUNTIF(H$2:H6956,H6956)=1,COUNTIF($H:$H,H6956),""),"")</f>
        <v/>
      </c>
      <c r="O6956" s="0" t="str">
        <f aca="false">IF(G6956=1,IF(COUNTIF(I$2:I6956,I6956)=1,COUNTIF($I:$I,I6956),""),"")</f>
        <v/>
      </c>
      <c r="P6956" s="38" t="str">
        <f aca="false">IF(G6956=1,IF(COUNTIFS(C$2:C6956,C6956,G$2:G6956,1)=1,COUNTIFS($C:$C,C6956,$G:$G,1)+ROW()/10000000,""),"")</f>
        <v/>
      </c>
      <c r="Q6956" s="0" t="str">
        <f aca="false">IF(K6956=1,IF(COUNTIFS(C$2:C6956,C6956,K$2:K6956,1)=1,1,0),"")</f>
        <v/>
      </c>
      <c r="R6956" s="0" t="str">
        <f aca="false">IF(M6956=1,IF(COUNTIFS(C$2:C6956,C6956,M$2:M6956,1)=1,1,0),"")</f>
        <v/>
      </c>
      <c r="S6956" s="0" t="str">
        <f aca="false">IF(L6956=1,IF(COUNTIFS(C$2:C6956,C6956,L$2:L6956,1)=1,1,0),"")</f>
        <v/>
      </c>
      <c r="T6956" s="38" t="str">
        <f aca="false">IF(N6956="","",N6956+ROW()/10000000)</f>
        <v/>
      </c>
      <c r="U6956" s="0" t="str">
        <f aca="false">IF(G6956=1,IF(B6956="",1,0),"")</f>
        <v/>
      </c>
    </row>
    <row r="6957" customFormat="false" ht="15" hidden="false" customHeight="false" outlineLevel="0" collapsed="false">
      <c r="A6957" s="35"/>
      <c r="B6957" s="35"/>
      <c r="G6957" s="0" t="str">
        <f aca="false">IF(A6957="","",IF(AND(A6957&gt;=Debut,A6957&lt;Fin),1,0))</f>
        <v/>
      </c>
      <c r="H6957" s="0" t="str">
        <f aca="false">IF(G6957=1,INT(ROUND((A6957-Debut)*86400,0)/600),"")</f>
        <v/>
      </c>
      <c r="I6957" s="0" t="str">
        <f aca="false">IF(G6957=1,INT(ROUND((A6957-Debut)*86400,0)/3600),"")</f>
        <v/>
      </c>
      <c r="J6957" s="0" t="str">
        <f aca="false">IF(OR(A6957="",B6957=""),"",ROUND((B6957-A6957)*86400,0))</f>
        <v/>
      </c>
      <c r="K6957" s="37" t="str">
        <f aca="false">IF(G6957=1,IF(COUNTIFS($C:$C,C6957,$G:$G,1,$A:$A,"&gt;="&amp;(A6957-FenetreInterm/86400),$A:$A,"&lt;="&amp;A6957)&gt;=NbInterm,1,0),"")</f>
        <v/>
      </c>
      <c r="L6957" s="37" t="str">
        <f aca="false">IF(G6957=1,IF(B6957="",0,IF(J6957&lt;SeuilFugitive,1,0)),"")</f>
        <v/>
      </c>
      <c r="M6957" s="37" t="str">
        <f aca="false">IF(G6957=1,IF(B6957="",IF((Fin-A6957)*24&gt;SeuilFigee,1,0),IF(J6957&gt;SeuilFigee*3600,1,0)),"")</f>
        <v/>
      </c>
      <c r="N6957" s="0" t="str">
        <f aca="false">IF(G6957=1,IF(COUNTIF(H$2:H6957,H6957)=1,COUNTIF($H:$H,H6957),""),"")</f>
        <v/>
      </c>
      <c r="O6957" s="0" t="str">
        <f aca="false">IF(G6957=1,IF(COUNTIF(I$2:I6957,I6957)=1,COUNTIF($I:$I,I6957),""),"")</f>
        <v/>
      </c>
      <c r="P6957" s="38" t="str">
        <f aca="false">IF(G6957=1,IF(COUNTIFS(C$2:C6957,C6957,G$2:G6957,1)=1,COUNTIFS($C:$C,C6957,$G:$G,1)+ROW()/10000000,""),"")</f>
        <v/>
      </c>
      <c r="Q6957" s="0" t="str">
        <f aca="false">IF(K6957=1,IF(COUNTIFS(C$2:C6957,C6957,K$2:K6957,1)=1,1,0),"")</f>
        <v/>
      </c>
      <c r="R6957" s="0" t="str">
        <f aca="false">IF(M6957=1,IF(COUNTIFS(C$2:C6957,C6957,M$2:M6957,1)=1,1,0),"")</f>
        <v/>
      </c>
      <c r="S6957" s="0" t="str">
        <f aca="false">IF(L6957=1,IF(COUNTIFS(C$2:C6957,C6957,L$2:L6957,1)=1,1,0),"")</f>
        <v/>
      </c>
      <c r="T6957" s="38" t="str">
        <f aca="false">IF(N6957="","",N6957+ROW()/10000000)</f>
        <v/>
      </c>
      <c r="U6957" s="0" t="str">
        <f aca="false">IF(G6957=1,IF(B6957="",1,0),"")</f>
        <v/>
      </c>
    </row>
    <row r="6958" customFormat="false" ht="15" hidden="false" customHeight="false" outlineLevel="0" collapsed="false">
      <c r="A6958" s="35"/>
      <c r="B6958" s="35"/>
      <c r="G6958" s="0" t="str">
        <f aca="false">IF(A6958="","",IF(AND(A6958&gt;=Debut,A6958&lt;Fin),1,0))</f>
        <v/>
      </c>
      <c r="H6958" s="0" t="str">
        <f aca="false">IF(G6958=1,INT(ROUND((A6958-Debut)*86400,0)/600),"")</f>
        <v/>
      </c>
      <c r="I6958" s="0" t="str">
        <f aca="false">IF(G6958=1,INT(ROUND((A6958-Debut)*86400,0)/3600),"")</f>
        <v/>
      </c>
      <c r="J6958" s="0" t="str">
        <f aca="false">IF(OR(A6958="",B6958=""),"",ROUND((B6958-A6958)*86400,0))</f>
        <v/>
      </c>
      <c r="K6958" s="37" t="str">
        <f aca="false">IF(G6958=1,IF(COUNTIFS($C:$C,C6958,$G:$G,1,$A:$A,"&gt;="&amp;(A6958-FenetreInterm/86400),$A:$A,"&lt;="&amp;A6958)&gt;=NbInterm,1,0),"")</f>
        <v/>
      </c>
      <c r="L6958" s="37" t="str">
        <f aca="false">IF(G6958=1,IF(B6958="",0,IF(J6958&lt;SeuilFugitive,1,0)),"")</f>
        <v/>
      </c>
      <c r="M6958" s="37" t="str">
        <f aca="false">IF(G6958=1,IF(B6958="",IF((Fin-A6958)*24&gt;SeuilFigee,1,0),IF(J6958&gt;SeuilFigee*3600,1,0)),"")</f>
        <v/>
      </c>
      <c r="N6958" s="0" t="str">
        <f aca="false">IF(G6958=1,IF(COUNTIF(H$2:H6958,H6958)=1,COUNTIF($H:$H,H6958),""),"")</f>
        <v/>
      </c>
      <c r="O6958" s="0" t="str">
        <f aca="false">IF(G6958=1,IF(COUNTIF(I$2:I6958,I6958)=1,COUNTIF($I:$I,I6958),""),"")</f>
        <v/>
      </c>
      <c r="P6958" s="38" t="str">
        <f aca="false">IF(G6958=1,IF(COUNTIFS(C$2:C6958,C6958,G$2:G6958,1)=1,COUNTIFS($C:$C,C6958,$G:$G,1)+ROW()/10000000,""),"")</f>
        <v/>
      </c>
      <c r="Q6958" s="0" t="str">
        <f aca="false">IF(K6958=1,IF(COUNTIFS(C$2:C6958,C6958,K$2:K6958,1)=1,1,0),"")</f>
        <v/>
      </c>
      <c r="R6958" s="0" t="str">
        <f aca="false">IF(M6958=1,IF(COUNTIFS(C$2:C6958,C6958,M$2:M6958,1)=1,1,0),"")</f>
        <v/>
      </c>
      <c r="S6958" s="0" t="str">
        <f aca="false">IF(L6958=1,IF(COUNTIFS(C$2:C6958,C6958,L$2:L6958,1)=1,1,0),"")</f>
        <v/>
      </c>
      <c r="T6958" s="38" t="str">
        <f aca="false">IF(N6958="","",N6958+ROW()/10000000)</f>
        <v/>
      </c>
      <c r="U6958" s="0" t="str">
        <f aca="false">IF(G6958=1,IF(B6958="",1,0),"")</f>
        <v/>
      </c>
    </row>
    <row r="6959" customFormat="false" ht="15" hidden="false" customHeight="false" outlineLevel="0" collapsed="false">
      <c r="A6959" s="35"/>
      <c r="B6959" s="35"/>
      <c r="G6959" s="0" t="str">
        <f aca="false">IF(A6959="","",IF(AND(A6959&gt;=Debut,A6959&lt;Fin),1,0))</f>
        <v/>
      </c>
      <c r="H6959" s="0" t="str">
        <f aca="false">IF(G6959=1,INT(ROUND((A6959-Debut)*86400,0)/600),"")</f>
        <v/>
      </c>
      <c r="I6959" s="0" t="str">
        <f aca="false">IF(G6959=1,INT(ROUND((A6959-Debut)*86400,0)/3600),"")</f>
        <v/>
      </c>
      <c r="J6959" s="0" t="str">
        <f aca="false">IF(OR(A6959="",B6959=""),"",ROUND((B6959-A6959)*86400,0))</f>
        <v/>
      </c>
      <c r="K6959" s="37" t="str">
        <f aca="false">IF(G6959=1,IF(COUNTIFS($C:$C,C6959,$G:$G,1,$A:$A,"&gt;="&amp;(A6959-FenetreInterm/86400),$A:$A,"&lt;="&amp;A6959)&gt;=NbInterm,1,0),"")</f>
        <v/>
      </c>
      <c r="L6959" s="37" t="str">
        <f aca="false">IF(G6959=1,IF(B6959="",0,IF(J6959&lt;SeuilFugitive,1,0)),"")</f>
        <v/>
      </c>
      <c r="M6959" s="37" t="str">
        <f aca="false">IF(G6959=1,IF(B6959="",IF((Fin-A6959)*24&gt;SeuilFigee,1,0),IF(J6959&gt;SeuilFigee*3600,1,0)),"")</f>
        <v/>
      </c>
      <c r="N6959" s="0" t="str">
        <f aca="false">IF(G6959=1,IF(COUNTIF(H$2:H6959,H6959)=1,COUNTIF($H:$H,H6959),""),"")</f>
        <v/>
      </c>
      <c r="O6959" s="0" t="str">
        <f aca="false">IF(G6959=1,IF(COUNTIF(I$2:I6959,I6959)=1,COUNTIF($I:$I,I6959),""),"")</f>
        <v/>
      </c>
      <c r="P6959" s="38" t="str">
        <f aca="false">IF(G6959=1,IF(COUNTIFS(C$2:C6959,C6959,G$2:G6959,1)=1,COUNTIFS($C:$C,C6959,$G:$G,1)+ROW()/10000000,""),"")</f>
        <v/>
      </c>
      <c r="Q6959" s="0" t="str">
        <f aca="false">IF(K6959=1,IF(COUNTIFS(C$2:C6959,C6959,K$2:K6959,1)=1,1,0),"")</f>
        <v/>
      </c>
      <c r="R6959" s="0" t="str">
        <f aca="false">IF(M6959=1,IF(COUNTIFS(C$2:C6959,C6959,M$2:M6959,1)=1,1,0),"")</f>
        <v/>
      </c>
      <c r="S6959" s="0" t="str">
        <f aca="false">IF(L6959=1,IF(COUNTIFS(C$2:C6959,C6959,L$2:L6959,1)=1,1,0),"")</f>
        <v/>
      </c>
      <c r="T6959" s="38" t="str">
        <f aca="false">IF(N6959="","",N6959+ROW()/10000000)</f>
        <v/>
      </c>
      <c r="U6959" s="0" t="str">
        <f aca="false">IF(G6959=1,IF(B6959="",1,0),"")</f>
        <v/>
      </c>
    </row>
    <row r="6960" customFormat="false" ht="15" hidden="false" customHeight="false" outlineLevel="0" collapsed="false">
      <c r="A6960" s="35"/>
      <c r="B6960" s="35"/>
      <c r="G6960" s="0" t="str">
        <f aca="false">IF(A6960="","",IF(AND(A6960&gt;=Debut,A6960&lt;Fin),1,0))</f>
        <v/>
      </c>
      <c r="H6960" s="0" t="str">
        <f aca="false">IF(G6960=1,INT(ROUND((A6960-Debut)*86400,0)/600),"")</f>
        <v/>
      </c>
      <c r="I6960" s="0" t="str">
        <f aca="false">IF(G6960=1,INT(ROUND((A6960-Debut)*86400,0)/3600),"")</f>
        <v/>
      </c>
      <c r="J6960" s="0" t="str">
        <f aca="false">IF(OR(A6960="",B6960=""),"",ROUND((B6960-A6960)*86400,0))</f>
        <v/>
      </c>
      <c r="K6960" s="37" t="str">
        <f aca="false">IF(G6960=1,IF(COUNTIFS($C:$C,C6960,$G:$G,1,$A:$A,"&gt;="&amp;(A6960-FenetreInterm/86400),$A:$A,"&lt;="&amp;A6960)&gt;=NbInterm,1,0),"")</f>
        <v/>
      </c>
      <c r="L6960" s="37" t="str">
        <f aca="false">IF(G6960=1,IF(B6960="",0,IF(J6960&lt;SeuilFugitive,1,0)),"")</f>
        <v/>
      </c>
      <c r="M6960" s="37" t="str">
        <f aca="false">IF(G6960=1,IF(B6960="",IF((Fin-A6960)*24&gt;SeuilFigee,1,0),IF(J6960&gt;SeuilFigee*3600,1,0)),"")</f>
        <v/>
      </c>
      <c r="N6960" s="0" t="str">
        <f aca="false">IF(G6960=1,IF(COUNTIF(H$2:H6960,H6960)=1,COUNTIF($H:$H,H6960),""),"")</f>
        <v/>
      </c>
      <c r="O6960" s="0" t="str">
        <f aca="false">IF(G6960=1,IF(COUNTIF(I$2:I6960,I6960)=1,COUNTIF($I:$I,I6960),""),"")</f>
        <v/>
      </c>
      <c r="P6960" s="38" t="str">
        <f aca="false">IF(G6960=1,IF(COUNTIFS(C$2:C6960,C6960,G$2:G6960,1)=1,COUNTIFS($C:$C,C6960,$G:$G,1)+ROW()/10000000,""),"")</f>
        <v/>
      </c>
      <c r="Q6960" s="0" t="str">
        <f aca="false">IF(K6960=1,IF(COUNTIFS(C$2:C6960,C6960,K$2:K6960,1)=1,1,0),"")</f>
        <v/>
      </c>
      <c r="R6960" s="0" t="str">
        <f aca="false">IF(M6960=1,IF(COUNTIFS(C$2:C6960,C6960,M$2:M6960,1)=1,1,0),"")</f>
        <v/>
      </c>
      <c r="S6960" s="0" t="str">
        <f aca="false">IF(L6960=1,IF(COUNTIFS(C$2:C6960,C6960,L$2:L6960,1)=1,1,0),"")</f>
        <v/>
      </c>
      <c r="T6960" s="38" t="str">
        <f aca="false">IF(N6960="","",N6960+ROW()/10000000)</f>
        <v/>
      </c>
      <c r="U6960" s="0" t="str">
        <f aca="false">IF(G6960=1,IF(B6960="",1,0),"")</f>
        <v/>
      </c>
    </row>
    <row r="6961" customFormat="false" ht="15" hidden="false" customHeight="false" outlineLevel="0" collapsed="false">
      <c r="A6961" s="35"/>
      <c r="B6961" s="35"/>
      <c r="G6961" s="0" t="str">
        <f aca="false">IF(A6961="","",IF(AND(A6961&gt;=Debut,A6961&lt;Fin),1,0))</f>
        <v/>
      </c>
      <c r="H6961" s="0" t="str">
        <f aca="false">IF(G6961=1,INT(ROUND((A6961-Debut)*86400,0)/600),"")</f>
        <v/>
      </c>
      <c r="I6961" s="0" t="str">
        <f aca="false">IF(G6961=1,INT(ROUND((A6961-Debut)*86400,0)/3600),"")</f>
        <v/>
      </c>
      <c r="J6961" s="0" t="str">
        <f aca="false">IF(OR(A6961="",B6961=""),"",ROUND((B6961-A6961)*86400,0))</f>
        <v/>
      </c>
      <c r="K6961" s="37" t="str">
        <f aca="false">IF(G6961=1,IF(COUNTIFS($C:$C,C6961,$G:$G,1,$A:$A,"&gt;="&amp;(A6961-FenetreInterm/86400),$A:$A,"&lt;="&amp;A6961)&gt;=NbInterm,1,0),"")</f>
        <v/>
      </c>
      <c r="L6961" s="37" t="str">
        <f aca="false">IF(G6961=1,IF(B6961="",0,IF(J6961&lt;SeuilFugitive,1,0)),"")</f>
        <v/>
      </c>
      <c r="M6961" s="37" t="str">
        <f aca="false">IF(G6961=1,IF(B6961="",IF((Fin-A6961)*24&gt;SeuilFigee,1,0),IF(J6961&gt;SeuilFigee*3600,1,0)),"")</f>
        <v/>
      </c>
      <c r="N6961" s="0" t="str">
        <f aca="false">IF(G6961=1,IF(COUNTIF(H$2:H6961,H6961)=1,COUNTIF($H:$H,H6961),""),"")</f>
        <v/>
      </c>
      <c r="O6961" s="0" t="str">
        <f aca="false">IF(G6961=1,IF(COUNTIF(I$2:I6961,I6961)=1,COUNTIF($I:$I,I6961),""),"")</f>
        <v/>
      </c>
      <c r="P6961" s="38" t="str">
        <f aca="false">IF(G6961=1,IF(COUNTIFS(C$2:C6961,C6961,G$2:G6961,1)=1,COUNTIFS($C:$C,C6961,$G:$G,1)+ROW()/10000000,""),"")</f>
        <v/>
      </c>
      <c r="Q6961" s="0" t="str">
        <f aca="false">IF(K6961=1,IF(COUNTIFS(C$2:C6961,C6961,K$2:K6961,1)=1,1,0),"")</f>
        <v/>
      </c>
      <c r="R6961" s="0" t="str">
        <f aca="false">IF(M6961=1,IF(COUNTIFS(C$2:C6961,C6961,M$2:M6961,1)=1,1,0),"")</f>
        <v/>
      </c>
      <c r="S6961" s="0" t="str">
        <f aca="false">IF(L6961=1,IF(COUNTIFS(C$2:C6961,C6961,L$2:L6961,1)=1,1,0),"")</f>
        <v/>
      </c>
      <c r="T6961" s="38" t="str">
        <f aca="false">IF(N6961="","",N6961+ROW()/10000000)</f>
        <v/>
      </c>
      <c r="U6961" s="0" t="str">
        <f aca="false">IF(G6961=1,IF(B6961="",1,0),"")</f>
        <v/>
      </c>
    </row>
    <row r="6962" customFormat="false" ht="15" hidden="false" customHeight="false" outlineLevel="0" collapsed="false">
      <c r="A6962" s="35"/>
      <c r="B6962" s="35"/>
      <c r="G6962" s="0" t="str">
        <f aca="false">IF(A6962="","",IF(AND(A6962&gt;=Debut,A6962&lt;Fin),1,0))</f>
        <v/>
      </c>
      <c r="H6962" s="0" t="str">
        <f aca="false">IF(G6962=1,INT(ROUND((A6962-Debut)*86400,0)/600),"")</f>
        <v/>
      </c>
      <c r="I6962" s="0" t="str">
        <f aca="false">IF(G6962=1,INT(ROUND((A6962-Debut)*86400,0)/3600),"")</f>
        <v/>
      </c>
      <c r="J6962" s="0" t="str">
        <f aca="false">IF(OR(A6962="",B6962=""),"",ROUND((B6962-A6962)*86400,0))</f>
        <v/>
      </c>
      <c r="K6962" s="37" t="str">
        <f aca="false">IF(G6962=1,IF(COUNTIFS($C:$C,C6962,$G:$G,1,$A:$A,"&gt;="&amp;(A6962-FenetreInterm/86400),$A:$A,"&lt;="&amp;A6962)&gt;=NbInterm,1,0),"")</f>
        <v/>
      </c>
      <c r="L6962" s="37" t="str">
        <f aca="false">IF(G6962=1,IF(B6962="",0,IF(J6962&lt;SeuilFugitive,1,0)),"")</f>
        <v/>
      </c>
      <c r="M6962" s="37" t="str">
        <f aca="false">IF(G6962=1,IF(B6962="",IF((Fin-A6962)*24&gt;SeuilFigee,1,0),IF(J6962&gt;SeuilFigee*3600,1,0)),"")</f>
        <v/>
      </c>
      <c r="N6962" s="0" t="str">
        <f aca="false">IF(G6962=1,IF(COUNTIF(H$2:H6962,H6962)=1,COUNTIF($H:$H,H6962),""),"")</f>
        <v/>
      </c>
      <c r="O6962" s="0" t="str">
        <f aca="false">IF(G6962=1,IF(COUNTIF(I$2:I6962,I6962)=1,COUNTIF($I:$I,I6962),""),"")</f>
        <v/>
      </c>
      <c r="P6962" s="38" t="str">
        <f aca="false">IF(G6962=1,IF(COUNTIFS(C$2:C6962,C6962,G$2:G6962,1)=1,COUNTIFS($C:$C,C6962,$G:$G,1)+ROW()/10000000,""),"")</f>
        <v/>
      </c>
      <c r="Q6962" s="0" t="str">
        <f aca="false">IF(K6962=1,IF(COUNTIFS(C$2:C6962,C6962,K$2:K6962,1)=1,1,0),"")</f>
        <v/>
      </c>
      <c r="R6962" s="0" t="str">
        <f aca="false">IF(M6962=1,IF(COUNTIFS(C$2:C6962,C6962,M$2:M6962,1)=1,1,0),"")</f>
        <v/>
      </c>
      <c r="S6962" s="0" t="str">
        <f aca="false">IF(L6962=1,IF(COUNTIFS(C$2:C6962,C6962,L$2:L6962,1)=1,1,0),"")</f>
        <v/>
      </c>
      <c r="T6962" s="38" t="str">
        <f aca="false">IF(N6962="","",N6962+ROW()/10000000)</f>
        <v/>
      </c>
      <c r="U6962" s="0" t="str">
        <f aca="false">IF(G6962=1,IF(B6962="",1,0),"")</f>
        <v/>
      </c>
    </row>
    <row r="6963" customFormat="false" ht="15" hidden="false" customHeight="false" outlineLevel="0" collapsed="false">
      <c r="A6963" s="35"/>
      <c r="B6963" s="35"/>
      <c r="G6963" s="0" t="str">
        <f aca="false">IF(A6963="","",IF(AND(A6963&gt;=Debut,A6963&lt;Fin),1,0))</f>
        <v/>
      </c>
      <c r="H6963" s="0" t="str">
        <f aca="false">IF(G6963=1,INT(ROUND((A6963-Debut)*86400,0)/600),"")</f>
        <v/>
      </c>
      <c r="I6963" s="0" t="str">
        <f aca="false">IF(G6963=1,INT(ROUND((A6963-Debut)*86400,0)/3600),"")</f>
        <v/>
      </c>
      <c r="J6963" s="0" t="str">
        <f aca="false">IF(OR(A6963="",B6963=""),"",ROUND((B6963-A6963)*86400,0))</f>
        <v/>
      </c>
      <c r="K6963" s="37" t="str">
        <f aca="false">IF(G6963=1,IF(COUNTIFS($C:$C,C6963,$G:$G,1,$A:$A,"&gt;="&amp;(A6963-FenetreInterm/86400),$A:$A,"&lt;="&amp;A6963)&gt;=NbInterm,1,0),"")</f>
        <v/>
      </c>
      <c r="L6963" s="37" t="str">
        <f aca="false">IF(G6963=1,IF(B6963="",0,IF(J6963&lt;SeuilFugitive,1,0)),"")</f>
        <v/>
      </c>
      <c r="M6963" s="37" t="str">
        <f aca="false">IF(G6963=1,IF(B6963="",IF((Fin-A6963)*24&gt;SeuilFigee,1,0),IF(J6963&gt;SeuilFigee*3600,1,0)),"")</f>
        <v/>
      </c>
      <c r="N6963" s="0" t="str">
        <f aca="false">IF(G6963=1,IF(COUNTIF(H$2:H6963,H6963)=1,COUNTIF($H:$H,H6963),""),"")</f>
        <v/>
      </c>
      <c r="O6963" s="0" t="str">
        <f aca="false">IF(G6963=1,IF(COUNTIF(I$2:I6963,I6963)=1,COUNTIF($I:$I,I6963),""),"")</f>
        <v/>
      </c>
      <c r="P6963" s="38" t="str">
        <f aca="false">IF(G6963=1,IF(COUNTIFS(C$2:C6963,C6963,G$2:G6963,1)=1,COUNTIFS($C:$C,C6963,$G:$G,1)+ROW()/10000000,""),"")</f>
        <v/>
      </c>
      <c r="Q6963" s="0" t="str">
        <f aca="false">IF(K6963=1,IF(COUNTIFS(C$2:C6963,C6963,K$2:K6963,1)=1,1,0),"")</f>
        <v/>
      </c>
      <c r="R6963" s="0" t="str">
        <f aca="false">IF(M6963=1,IF(COUNTIFS(C$2:C6963,C6963,M$2:M6963,1)=1,1,0),"")</f>
        <v/>
      </c>
      <c r="S6963" s="0" t="str">
        <f aca="false">IF(L6963=1,IF(COUNTIFS(C$2:C6963,C6963,L$2:L6963,1)=1,1,0),"")</f>
        <v/>
      </c>
      <c r="T6963" s="38" t="str">
        <f aca="false">IF(N6963="","",N6963+ROW()/10000000)</f>
        <v/>
      </c>
      <c r="U6963" s="0" t="str">
        <f aca="false">IF(G6963=1,IF(B6963="",1,0),"")</f>
        <v/>
      </c>
    </row>
    <row r="6964" customFormat="false" ht="15" hidden="false" customHeight="false" outlineLevel="0" collapsed="false">
      <c r="A6964" s="35"/>
      <c r="B6964" s="35"/>
      <c r="G6964" s="0" t="str">
        <f aca="false">IF(A6964="","",IF(AND(A6964&gt;=Debut,A6964&lt;Fin),1,0))</f>
        <v/>
      </c>
      <c r="H6964" s="0" t="str">
        <f aca="false">IF(G6964=1,INT(ROUND((A6964-Debut)*86400,0)/600),"")</f>
        <v/>
      </c>
      <c r="I6964" s="0" t="str">
        <f aca="false">IF(G6964=1,INT(ROUND((A6964-Debut)*86400,0)/3600),"")</f>
        <v/>
      </c>
      <c r="J6964" s="0" t="str">
        <f aca="false">IF(OR(A6964="",B6964=""),"",ROUND((B6964-A6964)*86400,0))</f>
        <v/>
      </c>
      <c r="K6964" s="37" t="str">
        <f aca="false">IF(G6964=1,IF(COUNTIFS($C:$C,C6964,$G:$G,1,$A:$A,"&gt;="&amp;(A6964-FenetreInterm/86400),$A:$A,"&lt;="&amp;A6964)&gt;=NbInterm,1,0),"")</f>
        <v/>
      </c>
      <c r="L6964" s="37" t="str">
        <f aca="false">IF(G6964=1,IF(B6964="",0,IF(J6964&lt;SeuilFugitive,1,0)),"")</f>
        <v/>
      </c>
      <c r="M6964" s="37" t="str">
        <f aca="false">IF(G6964=1,IF(B6964="",IF((Fin-A6964)*24&gt;SeuilFigee,1,0),IF(J6964&gt;SeuilFigee*3600,1,0)),"")</f>
        <v/>
      </c>
      <c r="N6964" s="0" t="str">
        <f aca="false">IF(G6964=1,IF(COUNTIF(H$2:H6964,H6964)=1,COUNTIF($H:$H,H6964),""),"")</f>
        <v/>
      </c>
      <c r="O6964" s="0" t="str">
        <f aca="false">IF(G6964=1,IF(COUNTIF(I$2:I6964,I6964)=1,COUNTIF($I:$I,I6964),""),"")</f>
        <v/>
      </c>
      <c r="P6964" s="38" t="str">
        <f aca="false">IF(G6964=1,IF(COUNTIFS(C$2:C6964,C6964,G$2:G6964,1)=1,COUNTIFS($C:$C,C6964,$G:$G,1)+ROW()/10000000,""),"")</f>
        <v/>
      </c>
      <c r="Q6964" s="0" t="str">
        <f aca="false">IF(K6964=1,IF(COUNTIFS(C$2:C6964,C6964,K$2:K6964,1)=1,1,0),"")</f>
        <v/>
      </c>
      <c r="R6964" s="0" t="str">
        <f aca="false">IF(M6964=1,IF(COUNTIFS(C$2:C6964,C6964,M$2:M6964,1)=1,1,0),"")</f>
        <v/>
      </c>
      <c r="S6964" s="0" t="str">
        <f aca="false">IF(L6964=1,IF(COUNTIFS(C$2:C6964,C6964,L$2:L6964,1)=1,1,0),"")</f>
        <v/>
      </c>
      <c r="T6964" s="38" t="str">
        <f aca="false">IF(N6964="","",N6964+ROW()/10000000)</f>
        <v/>
      </c>
      <c r="U6964" s="0" t="str">
        <f aca="false">IF(G6964=1,IF(B6964="",1,0),"")</f>
        <v/>
      </c>
    </row>
    <row r="6965" customFormat="false" ht="15" hidden="false" customHeight="false" outlineLevel="0" collapsed="false">
      <c r="A6965" s="35"/>
      <c r="B6965" s="35"/>
      <c r="G6965" s="0" t="str">
        <f aca="false">IF(A6965="","",IF(AND(A6965&gt;=Debut,A6965&lt;Fin),1,0))</f>
        <v/>
      </c>
      <c r="H6965" s="0" t="str">
        <f aca="false">IF(G6965=1,INT(ROUND((A6965-Debut)*86400,0)/600),"")</f>
        <v/>
      </c>
      <c r="I6965" s="0" t="str">
        <f aca="false">IF(G6965=1,INT(ROUND((A6965-Debut)*86400,0)/3600),"")</f>
        <v/>
      </c>
      <c r="J6965" s="0" t="str">
        <f aca="false">IF(OR(A6965="",B6965=""),"",ROUND((B6965-A6965)*86400,0))</f>
        <v/>
      </c>
      <c r="K6965" s="37" t="str">
        <f aca="false">IF(G6965=1,IF(COUNTIFS($C:$C,C6965,$G:$G,1,$A:$A,"&gt;="&amp;(A6965-FenetreInterm/86400),$A:$A,"&lt;="&amp;A6965)&gt;=NbInterm,1,0),"")</f>
        <v/>
      </c>
      <c r="L6965" s="37" t="str">
        <f aca="false">IF(G6965=1,IF(B6965="",0,IF(J6965&lt;SeuilFugitive,1,0)),"")</f>
        <v/>
      </c>
      <c r="M6965" s="37" t="str">
        <f aca="false">IF(G6965=1,IF(B6965="",IF((Fin-A6965)*24&gt;SeuilFigee,1,0),IF(J6965&gt;SeuilFigee*3600,1,0)),"")</f>
        <v/>
      </c>
      <c r="N6965" s="0" t="str">
        <f aca="false">IF(G6965=1,IF(COUNTIF(H$2:H6965,H6965)=1,COUNTIF($H:$H,H6965),""),"")</f>
        <v/>
      </c>
      <c r="O6965" s="0" t="str">
        <f aca="false">IF(G6965=1,IF(COUNTIF(I$2:I6965,I6965)=1,COUNTIF($I:$I,I6965),""),"")</f>
        <v/>
      </c>
      <c r="P6965" s="38" t="str">
        <f aca="false">IF(G6965=1,IF(COUNTIFS(C$2:C6965,C6965,G$2:G6965,1)=1,COUNTIFS($C:$C,C6965,$G:$G,1)+ROW()/10000000,""),"")</f>
        <v/>
      </c>
      <c r="Q6965" s="0" t="str">
        <f aca="false">IF(K6965=1,IF(COUNTIFS(C$2:C6965,C6965,K$2:K6965,1)=1,1,0),"")</f>
        <v/>
      </c>
      <c r="R6965" s="0" t="str">
        <f aca="false">IF(M6965=1,IF(COUNTIFS(C$2:C6965,C6965,M$2:M6965,1)=1,1,0),"")</f>
        <v/>
      </c>
      <c r="S6965" s="0" t="str">
        <f aca="false">IF(L6965=1,IF(COUNTIFS(C$2:C6965,C6965,L$2:L6965,1)=1,1,0),"")</f>
        <v/>
      </c>
      <c r="T6965" s="38" t="str">
        <f aca="false">IF(N6965="","",N6965+ROW()/10000000)</f>
        <v/>
      </c>
      <c r="U6965" s="0" t="str">
        <f aca="false">IF(G6965=1,IF(B6965="",1,0),"")</f>
        <v/>
      </c>
    </row>
    <row r="6966" customFormat="false" ht="15" hidden="false" customHeight="false" outlineLevel="0" collapsed="false">
      <c r="A6966" s="35"/>
      <c r="B6966" s="35"/>
      <c r="G6966" s="0" t="str">
        <f aca="false">IF(A6966="","",IF(AND(A6966&gt;=Debut,A6966&lt;Fin),1,0))</f>
        <v/>
      </c>
      <c r="H6966" s="0" t="str">
        <f aca="false">IF(G6966=1,INT(ROUND((A6966-Debut)*86400,0)/600),"")</f>
        <v/>
      </c>
      <c r="I6966" s="0" t="str">
        <f aca="false">IF(G6966=1,INT(ROUND((A6966-Debut)*86400,0)/3600),"")</f>
        <v/>
      </c>
      <c r="J6966" s="0" t="str">
        <f aca="false">IF(OR(A6966="",B6966=""),"",ROUND((B6966-A6966)*86400,0))</f>
        <v/>
      </c>
      <c r="K6966" s="37" t="str">
        <f aca="false">IF(G6966=1,IF(COUNTIFS($C:$C,C6966,$G:$G,1,$A:$A,"&gt;="&amp;(A6966-FenetreInterm/86400),$A:$A,"&lt;="&amp;A6966)&gt;=NbInterm,1,0),"")</f>
        <v/>
      </c>
      <c r="L6966" s="37" t="str">
        <f aca="false">IF(G6966=1,IF(B6966="",0,IF(J6966&lt;SeuilFugitive,1,0)),"")</f>
        <v/>
      </c>
      <c r="M6966" s="37" t="str">
        <f aca="false">IF(G6966=1,IF(B6966="",IF((Fin-A6966)*24&gt;SeuilFigee,1,0),IF(J6966&gt;SeuilFigee*3600,1,0)),"")</f>
        <v/>
      </c>
      <c r="N6966" s="0" t="str">
        <f aca="false">IF(G6966=1,IF(COUNTIF(H$2:H6966,H6966)=1,COUNTIF($H:$H,H6966),""),"")</f>
        <v/>
      </c>
      <c r="O6966" s="0" t="str">
        <f aca="false">IF(G6966=1,IF(COUNTIF(I$2:I6966,I6966)=1,COUNTIF($I:$I,I6966),""),"")</f>
        <v/>
      </c>
      <c r="P6966" s="38" t="str">
        <f aca="false">IF(G6966=1,IF(COUNTIFS(C$2:C6966,C6966,G$2:G6966,1)=1,COUNTIFS($C:$C,C6966,$G:$G,1)+ROW()/10000000,""),"")</f>
        <v/>
      </c>
      <c r="Q6966" s="0" t="str">
        <f aca="false">IF(K6966=1,IF(COUNTIFS(C$2:C6966,C6966,K$2:K6966,1)=1,1,0),"")</f>
        <v/>
      </c>
      <c r="R6966" s="0" t="str">
        <f aca="false">IF(M6966=1,IF(COUNTIFS(C$2:C6966,C6966,M$2:M6966,1)=1,1,0),"")</f>
        <v/>
      </c>
      <c r="S6966" s="0" t="str">
        <f aca="false">IF(L6966=1,IF(COUNTIFS(C$2:C6966,C6966,L$2:L6966,1)=1,1,0),"")</f>
        <v/>
      </c>
      <c r="T6966" s="38" t="str">
        <f aca="false">IF(N6966="","",N6966+ROW()/10000000)</f>
        <v/>
      </c>
      <c r="U6966" s="0" t="str">
        <f aca="false">IF(G6966=1,IF(B6966="",1,0),"")</f>
        <v/>
      </c>
    </row>
    <row r="6967" customFormat="false" ht="15" hidden="false" customHeight="false" outlineLevel="0" collapsed="false">
      <c r="A6967" s="35"/>
      <c r="B6967" s="35"/>
      <c r="G6967" s="0" t="str">
        <f aca="false">IF(A6967="","",IF(AND(A6967&gt;=Debut,A6967&lt;Fin),1,0))</f>
        <v/>
      </c>
      <c r="H6967" s="0" t="str">
        <f aca="false">IF(G6967=1,INT(ROUND((A6967-Debut)*86400,0)/600),"")</f>
        <v/>
      </c>
      <c r="I6967" s="0" t="str">
        <f aca="false">IF(G6967=1,INT(ROUND((A6967-Debut)*86400,0)/3600),"")</f>
        <v/>
      </c>
      <c r="J6967" s="0" t="str">
        <f aca="false">IF(OR(A6967="",B6967=""),"",ROUND((B6967-A6967)*86400,0))</f>
        <v/>
      </c>
      <c r="K6967" s="37" t="str">
        <f aca="false">IF(G6967=1,IF(COUNTIFS($C:$C,C6967,$G:$G,1,$A:$A,"&gt;="&amp;(A6967-FenetreInterm/86400),$A:$A,"&lt;="&amp;A6967)&gt;=NbInterm,1,0),"")</f>
        <v/>
      </c>
      <c r="L6967" s="37" t="str">
        <f aca="false">IF(G6967=1,IF(B6967="",0,IF(J6967&lt;SeuilFugitive,1,0)),"")</f>
        <v/>
      </c>
      <c r="M6967" s="37" t="str">
        <f aca="false">IF(G6967=1,IF(B6967="",IF((Fin-A6967)*24&gt;SeuilFigee,1,0),IF(J6967&gt;SeuilFigee*3600,1,0)),"")</f>
        <v/>
      </c>
      <c r="N6967" s="0" t="str">
        <f aca="false">IF(G6967=1,IF(COUNTIF(H$2:H6967,H6967)=1,COUNTIF($H:$H,H6967),""),"")</f>
        <v/>
      </c>
      <c r="O6967" s="0" t="str">
        <f aca="false">IF(G6967=1,IF(COUNTIF(I$2:I6967,I6967)=1,COUNTIF($I:$I,I6967),""),"")</f>
        <v/>
      </c>
      <c r="P6967" s="38" t="str">
        <f aca="false">IF(G6967=1,IF(COUNTIFS(C$2:C6967,C6967,G$2:G6967,1)=1,COUNTIFS($C:$C,C6967,$G:$G,1)+ROW()/10000000,""),"")</f>
        <v/>
      </c>
      <c r="Q6967" s="0" t="str">
        <f aca="false">IF(K6967=1,IF(COUNTIFS(C$2:C6967,C6967,K$2:K6967,1)=1,1,0),"")</f>
        <v/>
      </c>
      <c r="R6967" s="0" t="str">
        <f aca="false">IF(M6967=1,IF(COUNTIFS(C$2:C6967,C6967,M$2:M6967,1)=1,1,0),"")</f>
        <v/>
      </c>
      <c r="S6967" s="0" t="str">
        <f aca="false">IF(L6967=1,IF(COUNTIFS(C$2:C6967,C6967,L$2:L6967,1)=1,1,0),"")</f>
        <v/>
      </c>
      <c r="T6967" s="38" t="str">
        <f aca="false">IF(N6967="","",N6967+ROW()/10000000)</f>
        <v/>
      </c>
      <c r="U6967" s="0" t="str">
        <f aca="false">IF(G6967=1,IF(B6967="",1,0),"")</f>
        <v/>
      </c>
    </row>
    <row r="6968" customFormat="false" ht="15" hidden="false" customHeight="false" outlineLevel="0" collapsed="false">
      <c r="A6968" s="35"/>
      <c r="B6968" s="35"/>
      <c r="G6968" s="0" t="str">
        <f aca="false">IF(A6968="","",IF(AND(A6968&gt;=Debut,A6968&lt;Fin),1,0))</f>
        <v/>
      </c>
      <c r="H6968" s="0" t="str">
        <f aca="false">IF(G6968=1,INT(ROUND((A6968-Debut)*86400,0)/600),"")</f>
        <v/>
      </c>
      <c r="I6968" s="0" t="str">
        <f aca="false">IF(G6968=1,INT(ROUND((A6968-Debut)*86400,0)/3600),"")</f>
        <v/>
      </c>
      <c r="J6968" s="0" t="str">
        <f aca="false">IF(OR(A6968="",B6968=""),"",ROUND((B6968-A6968)*86400,0))</f>
        <v/>
      </c>
      <c r="K6968" s="37" t="str">
        <f aca="false">IF(G6968=1,IF(COUNTIFS($C:$C,C6968,$G:$G,1,$A:$A,"&gt;="&amp;(A6968-FenetreInterm/86400),$A:$A,"&lt;="&amp;A6968)&gt;=NbInterm,1,0),"")</f>
        <v/>
      </c>
      <c r="L6968" s="37" t="str">
        <f aca="false">IF(G6968=1,IF(B6968="",0,IF(J6968&lt;SeuilFugitive,1,0)),"")</f>
        <v/>
      </c>
      <c r="M6968" s="37" t="str">
        <f aca="false">IF(G6968=1,IF(B6968="",IF((Fin-A6968)*24&gt;SeuilFigee,1,0),IF(J6968&gt;SeuilFigee*3600,1,0)),"")</f>
        <v/>
      </c>
      <c r="N6968" s="0" t="str">
        <f aca="false">IF(G6968=1,IF(COUNTIF(H$2:H6968,H6968)=1,COUNTIF($H:$H,H6968),""),"")</f>
        <v/>
      </c>
      <c r="O6968" s="0" t="str">
        <f aca="false">IF(G6968=1,IF(COUNTIF(I$2:I6968,I6968)=1,COUNTIF($I:$I,I6968),""),"")</f>
        <v/>
      </c>
      <c r="P6968" s="38" t="str">
        <f aca="false">IF(G6968=1,IF(COUNTIFS(C$2:C6968,C6968,G$2:G6968,1)=1,COUNTIFS($C:$C,C6968,$G:$G,1)+ROW()/10000000,""),"")</f>
        <v/>
      </c>
      <c r="Q6968" s="0" t="str">
        <f aca="false">IF(K6968=1,IF(COUNTIFS(C$2:C6968,C6968,K$2:K6968,1)=1,1,0),"")</f>
        <v/>
      </c>
      <c r="R6968" s="0" t="str">
        <f aca="false">IF(M6968=1,IF(COUNTIFS(C$2:C6968,C6968,M$2:M6968,1)=1,1,0),"")</f>
        <v/>
      </c>
      <c r="S6968" s="0" t="str">
        <f aca="false">IF(L6968=1,IF(COUNTIFS(C$2:C6968,C6968,L$2:L6968,1)=1,1,0),"")</f>
        <v/>
      </c>
      <c r="T6968" s="38" t="str">
        <f aca="false">IF(N6968="","",N6968+ROW()/10000000)</f>
        <v/>
      </c>
      <c r="U6968" s="0" t="str">
        <f aca="false">IF(G6968=1,IF(B6968="",1,0),"")</f>
        <v/>
      </c>
    </row>
    <row r="6969" customFormat="false" ht="15" hidden="false" customHeight="false" outlineLevel="0" collapsed="false">
      <c r="A6969" s="35"/>
      <c r="B6969" s="35"/>
      <c r="G6969" s="0" t="str">
        <f aca="false">IF(A6969="","",IF(AND(A6969&gt;=Debut,A6969&lt;Fin),1,0))</f>
        <v/>
      </c>
      <c r="H6969" s="0" t="str">
        <f aca="false">IF(G6969=1,INT(ROUND((A6969-Debut)*86400,0)/600),"")</f>
        <v/>
      </c>
      <c r="I6969" s="0" t="str">
        <f aca="false">IF(G6969=1,INT(ROUND((A6969-Debut)*86400,0)/3600),"")</f>
        <v/>
      </c>
      <c r="J6969" s="0" t="str">
        <f aca="false">IF(OR(A6969="",B6969=""),"",ROUND((B6969-A6969)*86400,0))</f>
        <v/>
      </c>
      <c r="K6969" s="37" t="str">
        <f aca="false">IF(G6969=1,IF(COUNTIFS($C:$C,C6969,$G:$G,1,$A:$A,"&gt;="&amp;(A6969-FenetreInterm/86400),$A:$A,"&lt;="&amp;A6969)&gt;=NbInterm,1,0),"")</f>
        <v/>
      </c>
      <c r="L6969" s="37" t="str">
        <f aca="false">IF(G6969=1,IF(B6969="",0,IF(J6969&lt;SeuilFugitive,1,0)),"")</f>
        <v/>
      </c>
      <c r="M6969" s="37" t="str">
        <f aca="false">IF(G6969=1,IF(B6969="",IF((Fin-A6969)*24&gt;SeuilFigee,1,0),IF(J6969&gt;SeuilFigee*3600,1,0)),"")</f>
        <v/>
      </c>
      <c r="N6969" s="0" t="str">
        <f aca="false">IF(G6969=1,IF(COUNTIF(H$2:H6969,H6969)=1,COUNTIF($H:$H,H6969),""),"")</f>
        <v/>
      </c>
      <c r="O6969" s="0" t="str">
        <f aca="false">IF(G6969=1,IF(COUNTIF(I$2:I6969,I6969)=1,COUNTIF($I:$I,I6969),""),"")</f>
        <v/>
      </c>
      <c r="P6969" s="38" t="str">
        <f aca="false">IF(G6969=1,IF(COUNTIFS(C$2:C6969,C6969,G$2:G6969,1)=1,COUNTIFS($C:$C,C6969,$G:$G,1)+ROW()/10000000,""),"")</f>
        <v/>
      </c>
      <c r="Q6969" s="0" t="str">
        <f aca="false">IF(K6969=1,IF(COUNTIFS(C$2:C6969,C6969,K$2:K6969,1)=1,1,0),"")</f>
        <v/>
      </c>
      <c r="R6969" s="0" t="str">
        <f aca="false">IF(M6969=1,IF(COUNTIFS(C$2:C6969,C6969,M$2:M6969,1)=1,1,0),"")</f>
        <v/>
      </c>
      <c r="S6969" s="0" t="str">
        <f aca="false">IF(L6969=1,IF(COUNTIFS(C$2:C6969,C6969,L$2:L6969,1)=1,1,0),"")</f>
        <v/>
      </c>
      <c r="T6969" s="38" t="str">
        <f aca="false">IF(N6969="","",N6969+ROW()/10000000)</f>
        <v/>
      </c>
      <c r="U6969" s="0" t="str">
        <f aca="false">IF(G6969=1,IF(B6969="",1,0),"")</f>
        <v/>
      </c>
    </row>
    <row r="6970" customFormat="false" ht="15" hidden="false" customHeight="false" outlineLevel="0" collapsed="false">
      <c r="A6970" s="35"/>
      <c r="B6970" s="35"/>
      <c r="G6970" s="0" t="str">
        <f aca="false">IF(A6970="","",IF(AND(A6970&gt;=Debut,A6970&lt;Fin),1,0))</f>
        <v/>
      </c>
      <c r="H6970" s="0" t="str">
        <f aca="false">IF(G6970=1,INT(ROUND((A6970-Debut)*86400,0)/600),"")</f>
        <v/>
      </c>
      <c r="I6970" s="0" t="str">
        <f aca="false">IF(G6970=1,INT(ROUND((A6970-Debut)*86400,0)/3600),"")</f>
        <v/>
      </c>
      <c r="J6970" s="0" t="str">
        <f aca="false">IF(OR(A6970="",B6970=""),"",ROUND((B6970-A6970)*86400,0))</f>
        <v/>
      </c>
      <c r="K6970" s="37" t="str">
        <f aca="false">IF(G6970=1,IF(COUNTIFS($C:$C,C6970,$G:$G,1,$A:$A,"&gt;="&amp;(A6970-FenetreInterm/86400),$A:$A,"&lt;="&amp;A6970)&gt;=NbInterm,1,0),"")</f>
        <v/>
      </c>
      <c r="L6970" s="37" t="str">
        <f aca="false">IF(G6970=1,IF(B6970="",0,IF(J6970&lt;SeuilFugitive,1,0)),"")</f>
        <v/>
      </c>
      <c r="M6970" s="37" t="str">
        <f aca="false">IF(G6970=1,IF(B6970="",IF((Fin-A6970)*24&gt;SeuilFigee,1,0),IF(J6970&gt;SeuilFigee*3600,1,0)),"")</f>
        <v/>
      </c>
      <c r="N6970" s="0" t="str">
        <f aca="false">IF(G6970=1,IF(COUNTIF(H$2:H6970,H6970)=1,COUNTIF($H:$H,H6970),""),"")</f>
        <v/>
      </c>
      <c r="O6970" s="0" t="str">
        <f aca="false">IF(G6970=1,IF(COUNTIF(I$2:I6970,I6970)=1,COUNTIF($I:$I,I6970),""),"")</f>
        <v/>
      </c>
      <c r="P6970" s="38" t="str">
        <f aca="false">IF(G6970=1,IF(COUNTIFS(C$2:C6970,C6970,G$2:G6970,1)=1,COUNTIFS($C:$C,C6970,$G:$G,1)+ROW()/10000000,""),"")</f>
        <v/>
      </c>
      <c r="Q6970" s="0" t="str">
        <f aca="false">IF(K6970=1,IF(COUNTIFS(C$2:C6970,C6970,K$2:K6970,1)=1,1,0),"")</f>
        <v/>
      </c>
      <c r="R6970" s="0" t="str">
        <f aca="false">IF(M6970=1,IF(COUNTIFS(C$2:C6970,C6970,M$2:M6970,1)=1,1,0),"")</f>
        <v/>
      </c>
      <c r="S6970" s="0" t="str">
        <f aca="false">IF(L6970=1,IF(COUNTIFS(C$2:C6970,C6970,L$2:L6970,1)=1,1,0),"")</f>
        <v/>
      </c>
      <c r="T6970" s="38" t="str">
        <f aca="false">IF(N6970="","",N6970+ROW()/10000000)</f>
        <v/>
      </c>
      <c r="U6970" s="0" t="str">
        <f aca="false">IF(G6970=1,IF(B6970="",1,0),"")</f>
        <v/>
      </c>
    </row>
    <row r="6971" customFormat="false" ht="15" hidden="false" customHeight="false" outlineLevel="0" collapsed="false">
      <c r="A6971" s="35"/>
      <c r="B6971" s="35"/>
      <c r="G6971" s="0" t="str">
        <f aca="false">IF(A6971="","",IF(AND(A6971&gt;=Debut,A6971&lt;Fin),1,0))</f>
        <v/>
      </c>
      <c r="H6971" s="0" t="str">
        <f aca="false">IF(G6971=1,INT(ROUND((A6971-Debut)*86400,0)/600),"")</f>
        <v/>
      </c>
      <c r="I6971" s="0" t="str">
        <f aca="false">IF(G6971=1,INT(ROUND((A6971-Debut)*86400,0)/3600),"")</f>
        <v/>
      </c>
      <c r="J6971" s="0" t="str">
        <f aca="false">IF(OR(A6971="",B6971=""),"",ROUND((B6971-A6971)*86400,0))</f>
        <v/>
      </c>
      <c r="K6971" s="37" t="str">
        <f aca="false">IF(G6971=1,IF(COUNTIFS($C:$C,C6971,$G:$G,1,$A:$A,"&gt;="&amp;(A6971-FenetreInterm/86400),$A:$A,"&lt;="&amp;A6971)&gt;=NbInterm,1,0),"")</f>
        <v/>
      </c>
      <c r="L6971" s="37" t="str">
        <f aca="false">IF(G6971=1,IF(B6971="",0,IF(J6971&lt;SeuilFugitive,1,0)),"")</f>
        <v/>
      </c>
      <c r="M6971" s="37" t="str">
        <f aca="false">IF(G6971=1,IF(B6971="",IF((Fin-A6971)*24&gt;SeuilFigee,1,0),IF(J6971&gt;SeuilFigee*3600,1,0)),"")</f>
        <v/>
      </c>
      <c r="N6971" s="0" t="str">
        <f aca="false">IF(G6971=1,IF(COUNTIF(H$2:H6971,H6971)=1,COUNTIF($H:$H,H6971),""),"")</f>
        <v/>
      </c>
      <c r="O6971" s="0" t="str">
        <f aca="false">IF(G6971=1,IF(COUNTIF(I$2:I6971,I6971)=1,COUNTIF($I:$I,I6971),""),"")</f>
        <v/>
      </c>
      <c r="P6971" s="38" t="str">
        <f aca="false">IF(G6971=1,IF(COUNTIFS(C$2:C6971,C6971,G$2:G6971,1)=1,COUNTIFS($C:$C,C6971,$G:$G,1)+ROW()/10000000,""),"")</f>
        <v/>
      </c>
      <c r="Q6971" s="0" t="str">
        <f aca="false">IF(K6971=1,IF(COUNTIFS(C$2:C6971,C6971,K$2:K6971,1)=1,1,0),"")</f>
        <v/>
      </c>
      <c r="R6971" s="0" t="str">
        <f aca="false">IF(M6971=1,IF(COUNTIFS(C$2:C6971,C6971,M$2:M6971,1)=1,1,0),"")</f>
        <v/>
      </c>
      <c r="S6971" s="0" t="str">
        <f aca="false">IF(L6971=1,IF(COUNTIFS(C$2:C6971,C6971,L$2:L6971,1)=1,1,0),"")</f>
        <v/>
      </c>
      <c r="T6971" s="38" t="str">
        <f aca="false">IF(N6971="","",N6971+ROW()/10000000)</f>
        <v/>
      </c>
      <c r="U6971" s="0" t="str">
        <f aca="false">IF(G6971=1,IF(B6971="",1,0),"")</f>
        <v/>
      </c>
    </row>
    <row r="6972" customFormat="false" ht="15" hidden="false" customHeight="false" outlineLevel="0" collapsed="false">
      <c r="A6972" s="35"/>
      <c r="B6972" s="35"/>
      <c r="G6972" s="0" t="str">
        <f aca="false">IF(A6972="","",IF(AND(A6972&gt;=Debut,A6972&lt;Fin),1,0))</f>
        <v/>
      </c>
      <c r="H6972" s="0" t="str">
        <f aca="false">IF(G6972=1,INT(ROUND((A6972-Debut)*86400,0)/600),"")</f>
        <v/>
      </c>
      <c r="I6972" s="0" t="str">
        <f aca="false">IF(G6972=1,INT(ROUND((A6972-Debut)*86400,0)/3600),"")</f>
        <v/>
      </c>
      <c r="J6972" s="0" t="str">
        <f aca="false">IF(OR(A6972="",B6972=""),"",ROUND((B6972-A6972)*86400,0))</f>
        <v/>
      </c>
      <c r="K6972" s="37" t="str">
        <f aca="false">IF(G6972=1,IF(COUNTIFS($C:$C,C6972,$G:$G,1,$A:$A,"&gt;="&amp;(A6972-FenetreInterm/86400),$A:$A,"&lt;="&amp;A6972)&gt;=NbInterm,1,0),"")</f>
        <v/>
      </c>
      <c r="L6972" s="37" t="str">
        <f aca="false">IF(G6972=1,IF(B6972="",0,IF(J6972&lt;SeuilFugitive,1,0)),"")</f>
        <v/>
      </c>
      <c r="M6972" s="37" t="str">
        <f aca="false">IF(G6972=1,IF(B6972="",IF((Fin-A6972)*24&gt;SeuilFigee,1,0),IF(J6972&gt;SeuilFigee*3600,1,0)),"")</f>
        <v/>
      </c>
      <c r="N6972" s="0" t="str">
        <f aca="false">IF(G6972=1,IF(COUNTIF(H$2:H6972,H6972)=1,COUNTIF($H:$H,H6972),""),"")</f>
        <v/>
      </c>
      <c r="O6972" s="0" t="str">
        <f aca="false">IF(G6972=1,IF(COUNTIF(I$2:I6972,I6972)=1,COUNTIF($I:$I,I6972),""),"")</f>
        <v/>
      </c>
      <c r="P6972" s="38" t="str">
        <f aca="false">IF(G6972=1,IF(COUNTIFS(C$2:C6972,C6972,G$2:G6972,1)=1,COUNTIFS($C:$C,C6972,$G:$G,1)+ROW()/10000000,""),"")</f>
        <v/>
      </c>
      <c r="Q6972" s="0" t="str">
        <f aca="false">IF(K6972=1,IF(COUNTIFS(C$2:C6972,C6972,K$2:K6972,1)=1,1,0),"")</f>
        <v/>
      </c>
      <c r="R6972" s="0" t="str">
        <f aca="false">IF(M6972=1,IF(COUNTIFS(C$2:C6972,C6972,M$2:M6972,1)=1,1,0),"")</f>
        <v/>
      </c>
      <c r="S6972" s="0" t="str">
        <f aca="false">IF(L6972=1,IF(COUNTIFS(C$2:C6972,C6972,L$2:L6972,1)=1,1,0),"")</f>
        <v/>
      </c>
      <c r="T6972" s="38" t="str">
        <f aca="false">IF(N6972="","",N6972+ROW()/10000000)</f>
        <v/>
      </c>
      <c r="U6972" s="0" t="str">
        <f aca="false">IF(G6972=1,IF(B6972="",1,0),"")</f>
        <v/>
      </c>
    </row>
    <row r="6973" customFormat="false" ht="15" hidden="false" customHeight="false" outlineLevel="0" collapsed="false">
      <c r="A6973" s="35"/>
      <c r="B6973" s="35"/>
      <c r="G6973" s="0" t="str">
        <f aca="false">IF(A6973="","",IF(AND(A6973&gt;=Debut,A6973&lt;Fin),1,0))</f>
        <v/>
      </c>
      <c r="H6973" s="0" t="str">
        <f aca="false">IF(G6973=1,INT(ROUND((A6973-Debut)*86400,0)/600),"")</f>
        <v/>
      </c>
      <c r="I6973" s="0" t="str">
        <f aca="false">IF(G6973=1,INT(ROUND((A6973-Debut)*86400,0)/3600),"")</f>
        <v/>
      </c>
      <c r="J6973" s="0" t="str">
        <f aca="false">IF(OR(A6973="",B6973=""),"",ROUND((B6973-A6973)*86400,0))</f>
        <v/>
      </c>
      <c r="K6973" s="37" t="str">
        <f aca="false">IF(G6973=1,IF(COUNTIFS($C:$C,C6973,$G:$G,1,$A:$A,"&gt;="&amp;(A6973-FenetreInterm/86400),$A:$A,"&lt;="&amp;A6973)&gt;=NbInterm,1,0),"")</f>
        <v/>
      </c>
      <c r="L6973" s="37" t="str">
        <f aca="false">IF(G6973=1,IF(B6973="",0,IF(J6973&lt;SeuilFugitive,1,0)),"")</f>
        <v/>
      </c>
      <c r="M6973" s="37" t="str">
        <f aca="false">IF(G6973=1,IF(B6973="",IF((Fin-A6973)*24&gt;SeuilFigee,1,0),IF(J6973&gt;SeuilFigee*3600,1,0)),"")</f>
        <v/>
      </c>
      <c r="N6973" s="0" t="str">
        <f aca="false">IF(G6973=1,IF(COUNTIF(H$2:H6973,H6973)=1,COUNTIF($H:$H,H6973),""),"")</f>
        <v/>
      </c>
      <c r="O6973" s="0" t="str">
        <f aca="false">IF(G6973=1,IF(COUNTIF(I$2:I6973,I6973)=1,COUNTIF($I:$I,I6973),""),"")</f>
        <v/>
      </c>
      <c r="P6973" s="38" t="str">
        <f aca="false">IF(G6973=1,IF(COUNTIFS(C$2:C6973,C6973,G$2:G6973,1)=1,COUNTIFS($C:$C,C6973,$G:$G,1)+ROW()/10000000,""),"")</f>
        <v/>
      </c>
      <c r="Q6973" s="0" t="str">
        <f aca="false">IF(K6973=1,IF(COUNTIFS(C$2:C6973,C6973,K$2:K6973,1)=1,1,0),"")</f>
        <v/>
      </c>
      <c r="R6973" s="0" t="str">
        <f aca="false">IF(M6973=1,IF(COUNTIFS(C$2:C6973,C6973,M$2:M6973,1)=1,1,0),"")</f>
        <v/>
      </c>
      <c r="S6973" s="0" t="str">
        <f aca="false">IF(L6973=1,IF(COUNTIFS(C$2:C6973,C6973,L$2:L6973,1)=1,1,0),"")</f>
        <v/>
      </c>
      <c r="T6973" s="38" t="str">
        <f aca="false">IF(N6973="","",N6973+ROW()/10000000)</f>
        <v/>
      </c>
      <c r="U6973" s="0" t="str">
        <f aca="false">IF(G6973=1,IF(B6973="",1,0),"")</f>
        <v/>
      </c>
    </row>
    <row r="6974" customFormat="false" ht="15" hidden="false" customHeight="false" outlineLevel="0" collapsed="false">
      <c r="A6974" s="35"/>
      <c r="B6974" s="35"/>
      <c r="G6974" s="0" t="str">
        <f aca="false">IF(A6974="","",IF(AND(A6974&gt;=Debut,A6974&lt;Fin),1,0))</f>
        <v/>
      </c>
      <c r="H6974" s="0" t="str">
        <f aca="false">IF(G6974=1,INT(ROUND((A6974-Debut)*86400,0)/600),"")</f>
        <v/>
      </c>
      <c r="I6974" s="0" t="str">
        <f aca="false">IF(G6974=1,INT(ROUND((A6974-Debut)*86400,0)/3600),"")</f>
        <v/>
      </c>
      <c r="J6974" s="0" t="str">
        <f aca="false">IF(OR(A6974="",B6974=""),"",ROUND((B6974-A6974)*86400,0))</f>
        <v/>
      </c>
      <c r="K6974" s="37" t="str">
        <f aca="false">IF(G6974=1,IF(COUNTIFS($C:$C,C6974,$G:$G,1,$A:$A,"&gt;="&amp;(A6974-FenetreInterm/86400),$A:$A,"&lt;="&amp;A6974)&gt;=NbInterm,1,0),"")</f>
        <v/>
      </c>
      <c r="L6974" s="37" t="str">
        <f aca="false">IF(G6974=1,IF(B6974="",0,IF(J6974&lt;SeuilFugitive,1,0)),"")</f>
        <v/>
      </c>
      <c r="M6974" s="37" t="str">
        <f aca="false">IF(G6974=1,IF(B6974="",IF((Fin-A6974)*24&gt;SeuilFigee,1,0),IF(J6974&gt;SeuilFigee*3600,1,0)),"")</f>
        <v/>
      </c>
      <c r="N6974" s="0" t="str">
        <f aca="false">IF(G6974=1,IF(COUNTIF(H$2:H6974,H6974)=1,COUNTIF($H:$H,H6974),""),"")</f>
        <v/>
      </c>
      <c r="O6974" s="0" t="str">
        <f aca="false">IF(G6974=1,IF(COUNTIF(I$2:I6974,I6974)=1,COUNTIF($I:$I,I6974),""),"")</f>
        <v/>
      </c>
      <c r="P6974" s="38" t="str">
        <f aca="false">IF(G6974=1,IF(COUNTIFS(C$2:C6974,C6974,G$2:G6974,1)=1,COUNTIFS($C:$C,C6974,$G:$G,1)+ROW()/10000000,""),"")</f>
        <v/>
      </c>
      <c r="Q6974" s="0" t="str">
        <f aca="false">IF(K6974=1,IF(COUNTIFS(C$2:C6974,C6974,K$2:K6974,1)=1,1,0),"")</f>
        <v/>
      </c>
      <c r="R6974" s="0" t="str">
        <f aca="false">IF(M6974=1,IF(COUNTIFS(C$2:C6974,C6974,M$2:M6974,1)=1,1,0),"")</f>
        <v/>
      </c>
      <c r="S6974" s="0" t="str">
        <f aca="false">IF(L6974=1,IF(COUNTIFS(C$2:C6974,C6974,L$2:L6974,1)=1,1,0),"")</f>
        <v/>
      </c>
      <c r="T6974" s="38" t="str">
        <f aca="false">IF(N6974="","",N6974+ROW()/10000000)</f>
        <v/>
      </c>
      <c r="U6974" s="0" t="str">
        <f aca="false">IF(G6974=1,IF(B6974="",1,0),"")</f>
        <v/>
      </c>
    </row>
    <row r="6975" customFormat="false" ht="15" hidden="false" customHeight="false" outlineLevel="0" collapsed="false">
      <c r="A6975" s="35"/>
      <c r="B6975" s="35"/>
      <c r="G6975" s="0" t="str">
        <f aca="false">IF(A6975="","",IF(AND(A6975&gt;=Debut,A6975&lt;Fin),1,0))</f>
        <v/>
      </c>
      <c r="H6975" s="0" t="str">
        <f aca="false">IF(G6975=1,INT(ROUND((A6975-Debut)*86400,0)/600),"")</f>
        <v/>
      </c>
      <c r="I6975" s="0" t="str">
        <f aca="false">IF(G6975=1,INT(ROUND((A6975-Debut)*86400,0)/3600),"")</f>
        <v/>
      </c>
      <c r="J6975" s="0" t="str">
        <f aca="false">IF(OR(A6975="",B6975=""),"",ROUND((B6975-A6975)*86400,0))</f>
        <v/>
      </c>
      <c r="K6975" s="37" t="str">
        <f aca="false">IF(G6975=1,IF(COUNTIFS($C:$C,C6975,$G:$G,1,$A:$A,"&gt;="&amp;(A6975-FenetreInterm/86400),$A:$A,"&lt;="&amp;A6975)&gt;=NbInterm,1,0),"")</f>
        <v/>
      </c>
      <c r="L6975" s="37" t="str">
        <f aca="false">IF(G6975=1,IF(B6975="",0,IF(J6975&lt;SeuilFugitive,1,0)),"")</f>
        <v/>
      </c>
      <c r="M6975" s="37" t="str">
        <f aca="false">IF(G6975=1,IF(B6975="",IF((Fin-A6975)*24&gt;SeuilFigee,1,0),IF(J6975&gt;SeuilFigee*3600,1,0)),"")</f>
        <v/>
      </c>
      <c r="N6975" s="0" t="str">
        <f aca="false">IF(G6975=1,IF(COUNTIF(H$2:H6975,H6975)=1,COUNTIF($H:$H,H6975),""),"")</f>
        <v/>
      </c>
      <c r="O6975" s="0" t="str">
        <f aca="false">IF(G6975=1,IF(COUNTIF(I$2:I6975,I6975)=1,COUNTIF($I:$I,I6975),""),"")</f>
        <v/>
      </c>
      <c r="P6975" s="38" t="str">
        <f aca="false">IF(G6975=1,IF(COUNTIFS(C$2:C6975,C6975,G$2:G6975,1)=1,COUNTIFS($C:$C,C6975,$G:$G,1)+ROW()/10000000,""),"")</f>
        <v/>
      </c>
      <c r="Q6975" s="0" t="str">
        <f aca="false">IF(K6975=1,IF(COUNTIFS(C$2:C6975,C6975,K$2:K6975,1)=1,1,0),"")</f>
        <v/>
      </c>
      <c r="R6975" s="0" t="str">
        <f aca="false">IF(M6975=1,IF(COUNTIFS(C$2:C6975,C6975,M$2:M6975,1)=1,1,0),"")</f>
        <v/>
      </c>
      <c r="S6975" s="0" t="str">
        <f aca="false">IF(L6975=1,IF(COUNTIFS(C$2:C6975,C6975,L$2:L6975,1)=1,1,0),"")</f>
        <v/>
      </c>
      <c r="T6975" s="38" t="str">
        <f aca="false">IF(N6975="","",N6975+ROW()/10000000)</f>
        <v/>
      </c>
      <c r="U6975" s="0" t="str">
        <f aca="false">IF(G6975=1,IF(B6975="",1,0),"")</f>
        <v/>
      </c>
    </row>
    <row r="6976" customFormat="false" ht="15" hidden="false" customHeight="false" outlineLevel="0" collapsed="false">
      <c r="A6976" s="35"/>
      <c r="B6976" s="35"/>
      <c r="G6976" s="0" t="str">
        <f aca="false">IF(A6976="","",IF(AND(A6976&gt;=Debut,A6976&lt;Fin),1,0))</f>
        <v/>
      </c>
      <c r="H6976" s="0" t="str">
        <f aca="false">IF(G6976=1,INT(ROUND((A6976-Debut)*86400,0)/600),"")</f>
        <v/>
      </c>
      <c r="I6976" s="0" t="str">
        <f aca="false">IF(G6976=1,INT(ROUND((A6976-Debut)*86400,0)/3600),"")</f>
        <v/>
      </c>
      <c r="J6976" s="0" t="str">
        <f aca="false">IF(OR(A6976="",B6976=""),"",ROUND((B6976-A6976)*86400,0))</f>
        <v/>
      </c>
      <c r="K6976" s="37" t="str">
        <f aca="false">IF(G6976=1,IF(COUNTIFS($C:$C,C6976,$G:$G,1,$A:$A,"&gt;="&amp;(A6976-FenetreInterm/86400),$A:$A,"&lt;="&amp;A6976)&gt;=NbInterm,1,0),"")</f>
        <v/>
      </c>
      <c r="L6976" s="37" t="str">
        <f aca="false">IF(G6976=1,IF(B6976="",0,IF(J6976&lt;SeuilFugitive,1,0)),"")</f>
        <v/>
      </c>
      <c r="M6976" s="37" t="str">
        <f aca="false">IF(G6976=1,IF(B6976="",IF((Fin-A6976)*24&gt;SeuilFigee,1,0),IF(J6976&gt;SeuilFigee*3600,1,0)),"")</f>
        <v/>
      </c>
      <c r="N6976" s="0" t="str">
        <f aca="false">IF(G6976=1,IF(COUNTIF(H$2:H6976,H6976)=1,COUNTIF($H:$H,H6976),""),"")</f>
        <v/>
      </c>
      <c r="O6976" s="0" t="str">
        <f aca="false">IF(G6976=1,IF(COUNTIF(I$2:I6976,I6976)=1,COUNTIF($I:$I,I6976),""),"")</f>
        <v/>
      </c>
      <c r="P6976" s="38" t="str">
        <f aca="false">IF(G6976=1,IF(COUNTIFS(C$2:C6976,C6976,G$2:G6976,1)=1,COUNTIFS($C:$C,C6976,$G:$G,1)+ROW()/10000000,""),"")</f>
        <v/>
      </c>
      <c r="Q6976" s="0" t="str">
        <f aca="false">IF(K6976=1,IF(COUNTIFS(C$2:C6976,C6976,K$2:K6976,1)=1,1,0),"")</f>
        <v/>
      </c>
      <c r="R6976" s="0" t="str">
        <f aca="false">IF(M6976=1,IF(COUNTIFS(C$2:C6976,C6976,M$2:M6976,1)=1,1,0),"")</f>
        <v/>
      </c>
      <c r="S6976" s="0" t="str">
        <f aca="false">IF(L6976=1,IF(COUNTIFS(C$2:C6976,C6976,L$2:L6976,1)=1,1,0),"")</f>
        <v/>
      </c>
      <c r="T6976" s="38" t="str">
        <f aca="false">IF(N6976="","",N6976+ROW()/10000000)</f>
        <v/>
      </c>
      <c r="U6976" s="0" t="str">
        <f aca="false">IF(G6976=1,IF(B6976="",1,0),"")</f>
        <v/>
      </c>
    </row>
    <row r="6977" customFormat="false" ht="15" hidden="false" customHeight="false" outlineLevel="0" collapsed="false">
      <c r="A6977" s="35"/>
      <c r="B6977" s="35"/>
      <c r="G6977" s="0" t="str">
        <f aca="false">IF(A6977="","",IF(AND(A6977&gt;=Debut,A6977&lt;Fin),1,0))</f>
        <v/>
      </c>
      <c r="H6977" s="0" t="str">
        <f aca="false">IF(G6977=1,INT(ROUND((A6977-Debut)*86400,0)/600),"")</f>
        <v/>
      </c>
      <c r="I6977" s="0" t="str">
        <f aca="false">IF(G6977=1,INT(ROUND((A6977-Debut)*86400,0)/3600),"")</f>
        <v/>
      </c>
      <c r="J6977" s="0" t="str">
        <f aca="false">IF(OR(A6977="",B6977=""),"",ROUND((B6977-A6977)*86400,0))</f>
        <v/>
      </c>
      <c r="K6977" s="37" t="str">
        <f aca="false">IF(G6977=1,IF(COUNTIFS($C:$C,C6977,$G:$G,1,$A:$A,"&gt;="&amp;(A6977-FenetreInterm/86400),$A:$A,"&lt;="&amp;A6977)&gt;=NbInterm,1,0),"")</f>
        <v/>
      </c>
      <c r="L6977" s="37" t="str">
        <f aca="false">IF(G6977=1,IF(B6977="",0,IF(J6977&lt;SeuilFugitive,1,0)),"")</f>
        <v/>
      </c>
      <c r="M6977" s="37" t="str">
        <f aca="false">IF(G6977=1,IF(B6977="",IF((Fin-A6977)*24&gt;SeuilFigee,1,0),IF(J6977&gt;SeuilFigee*3600,1,0)),"")</f>
        <v/>
      </c>
      <c r="N6977" s="0" t="str">
        <f aca="false">IF(G6977=1,IF(COUNTIF(H$2:H6977,H6977)=1,COUNTIF($H:$H,H6977),""),"")</f>
        <v/>
      </c>
      <c r="O6977" s="0" t="str">
        <f aca="false">IF(G6977=1,IF(COUNTIF(I$2:I6977,I6977)=1,COUNTIF($I:$I,I6977),""),"")</f>
        <v/>
      </c>
      <c r="P6977" s="38" t="str">
        <f aca="false">IF(G6977=1,IF(COUNTIFS(C$2:C6977,C6977,G$2:G6977,1)=1,COUNTIFS($C:$C,C6977,$G:$G,1)+ROW()/10000000,""),"")</f>
        <v/>
      </c>
      <c r="Q6977" s="0" t="str">
        <f aca="false">IF(K6977=1,IF(COUNTIFS(C$2:C6977,C6977,K$2:K6977,1)=1,1,0),"")</f>
        <v/>
      </c>
      <c r="R6977" s="0" t="str">
        <f aca="false">IF(M6977=1,IF(COUNTIFS(C$2:C6977,C6977,M$2:M6977,1)=1,1,0),"")</f>
        <v/>
      </c>
      <c r="S6977" s="0" t="str">
        <f aca="false">IF(L6977=1,IF(COUNTIFS(C$2:C6977,C6977,L$2:L6977,1)=1,1,0),"")</f>
        <v/>
      </c>
      <c r="T6977" s="38" t="str">
        <f aca="false">IF(N6977="","",N6977+ROW()/10000000)</f>
        <v/>
      </c>
      <c r="U6977" s="0" t="str">
        <f aca="false">IF(G6977=1,IF(B6977="",1,0),"")</f>
        <v/>
      </c>
    </row>
    <row r="6978" customFormat="false" ht="15" hidden="false" customHeight="false" outlineLevel="0" collapsed="false">
      <c r="A6978" s="35"/>
      <c r="B6978" s="35"/>
      <c r="G6978" s="0" t="str">
        <f aca="false">IF(A6978="","",IF(AND(A6978&gt;=Debut,A6978&lt;Fin),1,0))</f>
        <v/>
      </c>
      <c r="H6978" s="0" t="str">
        <f aca="false">IF(G6978=1,INT(ROUND((A6978-Debut)*86400,0)/600),"")</f>
        <v/>
      </c>
      <c r="I6978" s="0" t="str">
        <f aca="false">IF(G6978=1,INT(ROUND((A6978-Debut)*86400,0)/3600),"")</f>
        <v/>
      </c>
      <c r="J6978" s="0" t="str">
        <f aca="false">IF(OR(A6978="",B6978=""),"",ROUND((B6978-A6978)*86400,0))</f>
        <v/>
      </c>
      <c r="K6978" s="37" t="str">
        <f aca="false">IF(G6978=1,IF(COUNTIFS($C:$C,C6978,$G:$G,1,$A:$A,"&gt;="&amp;(A6978-FenetreInterm/86400),$A:$A,"&lt;="&amp;A6978)&gt;=NbInterm,1,0),"")</f>
        <v/>
      </c>
      <c r="L6978" s="37" t="str">
        <f aca="false">IF(G6978=1,IF(B6978="",0,IF(J6978&lt;SeuilFugitive,1,0)),"")</f>
        <v/>
      </c>
      <c r="M6978" s="37" t="str">
        <f aca="false">IF(G6978=1,IF(B6978="",IF((Fin-A6978)*24&gt;SeuilFigee,1,0),IF(J6978&gt;SeuilFigee*3600,1,0)),"")</f>
        <v/>
      </c>
      <c r="N6978" s="0" t="str">
        <f aca="false">IF(G6978=1,IF(COUNTIF(H$2:H6978,H6978)=1,COUNTIF($H:$H,H6978),""),"")</f>
        <v/>
      </c>
      <c r="O6978" s="0" t="str">
        <f aca="false">IF(G6978=1,IF(COUNTIF(I$2:I6978,I6978)=1,COUNTIF($I:$I,I6978),""),"")</f>
        <v/>
      </c>
      <c r="P6978" s="38" t="str">
        <f aca="false">IF(G6978=1,IF(COUNTIFS(C$2:C6978,C6978,G$2:G6978,1)=1,COUNTIFS($C:$C,C6978,$G:$G,1)+ROW()/10000000,""),"")</f>
        <v/>
      </c>
      <c r="Q6978" s="0" t="str">
        <f aca="false">IF(K6978=1,IF(COUNTIFS(C$2:C6978,C6978,K$2:K6978,1)=1,1,0),"")</f>
        <v/>
      </c>
      <c r="R6978" s="0" t="str">
        <f aca="false">IF(M6978=1,IF(COUNTIFS(C$2:C6978,C6978,M$2:M6978,1)=1,1,0),"")</f>
        <v/>
      </c>
      <c r="S6978" s="0" t="str">
        <f aca="false">IF(L6978=1,IF(COUNTIFS(C$2:C6978,C6978,L$2:L6978,1)=1,1,0),"")</f>
        <v/>
      </c>
      <c r="T6978" s="38" t="str">
        <f aca="false">IF(N6978="","",N6978+ROW()/10000000)</f>
        <v/>
      </c>
      <c r="U6978" s="0" t="str">
        <f aca="false">IF(G6978=1,IF(B6978="",1,0),"")</f>
        <v/>
      </c>
    </row>
    <row r="6979" customFormat="false" ht="15" hidden="false" customHeight="false" outlineLevel="0" collapsed="false">
      <c r="A6979" s="35"/>
      <c r="B6979" s="35"/>
      <c r="G6979" s="0" t="str">
        <f aca="false">IF(A6979="","",IF(AND(A6979&gt;=Debut,A6979&lt;Fin),1,0))</f>
        <v/>
      </c>
      <c r="H6979" s="0" t="str">
        <f aca="false">IF(G6979=1,INT(ROUND((A6979-Debut)*86400,0)/600),"")</f>
        <v/>
      </c>
      <c r="I6979" s="0" t="str">
        <f aca="false">IF(G6979=1,INT(ROUND((A6979-Debut)*86400,0)/3600),"")</f>
        <v/>
      </c>
      <c r="J6979" s="0" t="str">
        <f aca="false">IF(OR(A6979="",B6979=""),"",ROUND((B6979-A6979)*86400,0))</f>
        <v/>
      </c>
      <c r="K6979" s="37" t="str">
        <f aca="false">IF(G6979=1,IF(COUNTIFS($C:$C,C6979,$G:$G,1,$A:$A,"&gt;="&amp;(A6979-FenetreInterm/86400),$A:$A,"&lt;="&amp;A6979)&gt;=NbInterm,1,0),"")</f>
        <v/>
      </c>
      <c r="L6979" s="37" t="str">
        <f aca="false">IF(G6979=1,IF(B6979="",0,IF(J6979&lt;SeuilFugitive,1,0)),"")</f>
        <v/>
      </c>
      <c r="M6979" s="37" t="str">
        <f aca="false">IF(G6979=1,IF(B6979="",IF((Fin-A6979)*24&gt;SeuilFigee,1,0),IF(J6979&gt;SeuilFigee*3600,1,0)),"")</f>
        <v/>
      </c>
      <c r="N6979" s="0" t="str">
        <f aca="false">IF(G6979=1,IF(COUNTIF(H$2:H6979,H6979)=1,COUNTIF($H:$H,H6979),""),"")</f>
        <v/>
      </c>
      <c r="O6979" s="0" t="str">
        <f aca="false">IF(G6979=1,IF(COUNTIF(I$2:I6979,I6979)=1,COUNTIF($I:$I,I6979),""),"")</f>
        <v/>
      </c>
      <c r="P6979" s="38" t="str">
        <f aca="false">IF(G6979=1,IF(COUNTIFS(C$2:C6979,C6979,G$2:G6979,1)=1,COUNTIFS($C:$C,C6979,$G:$G,1)+ROW()/10000000,""),"")</f>
        <v/>
      </c>
      <c r="Q6979" s="0" t="str">
        <f aca="false">IF(K6979=1,IF(COUNTIFS(C$2:C6979,C6979,K$2:K6979,1)=1,1,0),"")</f>
        <v/>
      </c>
      <c r="R6979" s="0" t="str">
        <f aca="false">IF(M6979=1,IF(COUNTIFS(C$2:C6979,C6979,M$2:M6979,1)=1,1,0),"")</f>
        <v/>
      </c>
      <c r="S6979" s="0" t="str">
        <f aca="false">IF(L6979=1,IF(COUNTIFS(C$2:C6979,C6979,L$2:L6979,1)=1,1,0),"")</f>
        <v/>
      </c>
      <c r="T6979" s="38" t="str">
        <f aca="false">IF(N6979="","",N6979+ROW()/10000000)</f>
        <v/>
      </c>
      <c r="U6979" s="0" t="str">
        <f aca="false">IF(G6979=1,IF(B6979="",1,0),"")</f>
        <v/>
      </c>
    </row>
    <row r="6980" customFormat="false" ht="15" hidden="false" customHeight="false" outlineLevel="0" collapsed="false">
      <c r="A6980" s="35"/>
      <c r="B6980" s="35"/>
      <c r="G6980" s="0" t="str">
        <f aca="false">IF(A6980="","",IF(AND(A6980&gt;=Debut,A6980&lt;Fin),1,0))</f>
        <v/>
      </c>
      <c r="H6980" s="0" t="str">
        <f aca="false">IF(G6980=1,INT(ROUND((A6980-Debut)*86400,0)/600),"")</f>
        <v/>
      </c>
      <c r="I6980" s="0" t="str">
        <f aca="false">IF(G6980=1,INT(ROUND((A6980-Debut)*86400,0)/3600),"")</f>
        <v/>
      </c>
      <c r="J6980" s="0" t="str">
        <f aca="false">IF(OR(A6980="",B6980=""),"",ROUND((B6980-A6980)*86400,0))</f>
        <v/>
      </c>
      <c r="K6980" s="37" t="str">
        <f aca="false">IF(G6980=1,IF(COUNTIFS($C:$C,C6980,$G:$G,1,$A:$A,"&gt;="&amp;(A6980-FenetreInterm/86400),$A:$A,"&lt;="&amp;A6980)&gt;=NbInterm,1,0),"")</f>
        <v/>
      </c>
      <c r="L6980" s="37" t="str">
        <f aca="false">IF(G6980=1,IF(B6980="",0,IF(J6980&lt;SeuilFugitive,1,0)),"")</f>
        <v/>
      </c>
      <c r="M6980" s="37" t="str">
        <f aca="false">IF(G6980=1,IF(B6980="",IF((Fin-A6980)*24&gt;SeuilFigee,1,0),IF(J6980&gt;SeuilFigee*3600,1,0)),"")</f>
        <v/>
      </c>
      <c r="N6980" s="0" t="str">
        <f aca="false">IF(G6980=1,IF(COUNTIF(H$2:H6980,H6980)=1,COUNTIF($H:$H,H6980),""),"")</f>
        <v/>
      </c>
      <c r="O6980" s="0" t="str">
        <f aca="false">IF(G6980=1,IF(COUNTIF(I$2:I6980,I6980)=1,COUNTIF($I:$I,I6980),""),"")</f>
        <v/>
      </c>
      <c r="P6980" s="38" t="str">
        <f aca="false">IF(G6980=1,IF(COUNTIFS(C$2:C6980,C6980,G$2:G6980,1)=1,COUNTIFS($C:$C,C6980,$G:$G,1)+ROW()/10000000,""),"")</f>
        <v/>
      </c>
      <c r="Q6980" s="0" t="str">
        <f aca="false">IF(K6980=1,IF(COUNTIFS(C$2:C6980,C6980,K$2:K6980,1)=1,1,0),"")</f>
        <v/>
      </c>
      <c r="R6980" s="0" t="str">
        <f aca="false">IF(M6980=1,IF(COUNTIFS(C$2:C6980,C6980,M$2:M6980,1)=1,1,0),"")</f>
        <v/>
      </c>
      <c r="S6980" s="0" t="str">
        <f aca="false">IF(L6980=1,IF(COUNTIFS(C$2:C6980,C6980,L$2:L6980,1)=1,1,0),"")</f>
        <v/>
      </c>
      <c r="T6980" s="38" t="str">
        <f aca="false">IF(N6980="","",N6980+ROW()/10000000)</f>
        <v/>
      </c>
      <c r="U6980" s="0" t="str">
        <f aca="false">IF(G6980=1,IF(B6980="",1,0),"")</f>
        <v/>
      </c>
    </row>
    <row r="6981" customFormat="false" ht="15" hidden="false" customHeight="false" outlineLevel="0" collapsed="false">
      <c r="A6981" s="35"/>
      <c r="B6981" s="35"/>
      <c r="G6981" s="0" t="str">
        <f aca="false">IF(A6981="","",IF(AND(A6981&gt;=Debut,A6981&lt;Fin),1,0))</f>
        <v/>
      </c>
      <c r="H6981" s="0" t="str">
        <f aca="false">IF(G6981=1,INT(ROUND((A6981-Debut)*86400,0)/600),"")</f>
        <v/>
      </c>
      <c r="I6981" s="0" t="str">
        <f aca="false">IF(G6981=1,INT(ROUND((A6981-Debut)*86400,0)/3600),"")</f>
        <v/>
      </c>
      <c r="J6981" s="0" t="str">
        <f aca="false">IF(OR(A6981="",B6981=""),"",ROUND((B6981-A6981)*86400,0))</f>
        <v/>
      </c>
      <c r="K6981" s="37" t="str">
        <f aca="false">IF(G6981=1,IF(COUNTIFS($C:$C,C6981,$G:$G,1,$A:$A,"&gt;="&amp;(A6981-FenetreInterm/86400),$A:$A,"&lt;="&amp;A6981)&gt;=NbInterm,1,0),"")</f>
        <v/>
      </c>
      <c r="L6981" s="37" t="str">
        <f aca="false">IF(G6981=1,IF(B6981="",0,IF(J6981&lt;SeuilFugitive,1,0)),"")</f>
        <v/>
      </c>
      <c r="M6981" s="37" t="str">
        <f aca="false">IF(G6981=1,IF(B6981="",IF((Fin-A6981)*24&gt;SeuilFigee,1,0),IF(J6981&gt;SeuilFigee*3600,1,0)),"")</f>
        <v/>
      </c>
      <c r="N6981" s="0" t="str">
        <f aca="false">IF(G6981=1,IF(COUNTIF(H$2:H6981,H6981)=1,COUNTIF($H:$H,H6981),""),"")</f>
        <v/>
      </c>
      <c r="O6981" s="0" t="str">
        <f aca="false">IF(G6981=1,IF(COUNTIF(I$2:I6981,I6981)=1,COUNTIF($I:$I,I6981),""),"")</f>
        <v/>
      </c>
      <c r="P6981" s="38" t="str">
        <f aca="false">IF(G6981=1,IF(COUNTIFS(C$2:C6981,C6981,G$2:G6981,1)=1,COUNTIFS($C:$C,C6981,$G:$G,1)+ROW()/10000000,""),"")</f>
        <v/>
      </c>
      <c r="Q6981" s="0" t="str">
        <f aca="false">IF(K6981=1,IF(COUNTIFS(C$2:C6981,C6981,K$2:K6981,1)=1,1,0),"")</f>
        <v/>
      </c>
      <c r="R6981" s="0" t="str">
        <f aca="false">IF(M6981=1,IF(COUNTIFS(C$2:C6981,C6981,M$2:M6981,1)=1,1,0),"")</f>
        <v/>
      </c>
      <c r="S6981" s="0" t="str">
        <f aca="false">IF(L6981=1,IF(COUNTIFS(C$2:C6981,C6981,L$2:L6981,1)=1,1,0),"")</f>
        <v/>
      </c>
      <c r="T6981" s="38" t="str">
        <f aca="false">IF(N6981="","",N6981+ROW()/10000000)</f>
        <v/>
      </c>
      <c r="U6981" s="0" t="str">
        <f aca="false">IF(G6981=1,IF(B6981="",1,0),"")</f>
        <v/>
      </c>
    </row>
    <row r="6982" customFormat="false" ht="15" hidden="false" customHeight="false" outlineLevel="0" collapsed="false">
      <c r="A6982" s="35"/>
      <c r="B6982" s="35"/>
      <c r="G6982" s="0" t="str">
        <f aca="false">IF(A6982="","",IF(AND(A6982&gt;=Debut,A6982&lt;Fin),1,0))</f>
        <v/>
      </c>
      <c r="H6982" s="0" t="str">
        <f aca="false">IF(G6982=1,INT(ROUND((A6982-Debut)*86400,0)/600),"")</f>
        <v/>
      </c>
      <c r="I6982" s="0" t="str">
        <f aca="false">IF(G6982=1,INT(ROUND((A6982-Debut)*86400,0)/3600),"")</f>
        <v/>
      </c>
      <c r="J6982" s="0" t="str">
        <f aca="false">IF(OR(A6982="",B6982=""),"",ROUND((B6982-A6982)*86400,0))</f>
        <v/>
      </c>
      <c r="K6982" s="37" t="str">
        <f aca="false">IF(G6982=1,IF(COUNTIFS($C:$C,C6982,$G:$G,1,$A:$A,"&gt;="&amp;(A6982-FenetreInterm/86400),$A:$A,"&lt;="&amp;A6982)&gt;=NbInterm,1,0),"")</f>
        <v/>
      </c>
      <c r="L6982" s="37" t="str">
        <f aca="false">IF(G6982=1,IF(B6982="",0,IF(J6982&lt;SeuilFugitive,1,0)),"")</f>
        <v/>
      </c>
      <c r="M6982" s="37" t="str">
        <f aca="false">IF(G6982=1,IF(B6982="",IF((Fin-A6982)*24&gt;SeuilFigee,1,0),IF(J6982&gt;SeuilFigee*3600,1,0)),"")</f>
        <v/>
      </c>
      <c r="N6982" s="0" t="str">
        <f aca="false">IF(G6982=1,IF(COUNTIF(H$2:H6982,H6982)=1,COUNTIF($H:$H,H6982),""),"")</f>
        <v/>
      </c>
      <c r="O6982" s="0" t="str">
        <f aca="false">IF(G6982=1,IF(COUNTIF(I$2:I6982,I6982)=1,COUNTIF($I:$I,I6982),""),"")</f>
        <v/>
      </c>
      <c r="P6982" s="38" t="str">
        <f aca="false">IF(G6982=1,IF(COUNTIFS(C$2:C6982,C6982,G$2:G6982,1)=1,COUNTIFS($C:$C,C6982,$G:$G,1)+ROW()/10000000,""),"")</f>
        <v/>
      </c>
      <c r="Q6982" s="0" t="str">
        <f aca="false">IF(K6982=1,IF(COUNTIFS(C$2:C6982,C6982,K$2:K6982,1)=1,1,0),"")</f>
        <v/>
      </c>
      <c r="R6982" s="0" t="str">
        <f aca="false">IF(M6982=1,IF(COUNTIFS(C$2:C6982,C6982,M$2:M6982,1)=1,1,0),"")</f>
        <v/>
      </c>
      <c r="S6982" s="0" t="str">
        <f aca="false">IF(L6982=1,IF(COUNTIFS(C$2:C6982,C6982,L$2:L6982,1)=1,1,0),"")</f>
        <v/>
      </c>
      <c r="T6982" s="38" t="str">
        <f aca="false">IF(N6982="","",N6982+ROW()/10000000)</f>
        <v/>
      </c>
      <c r="U6982" s="0" t="str">
        <f aca="false">IF(G6982=1,IF(B6982="",1,0),"")</f>
        <v/>
      </c>
    </row>
    <row r="6983" customFormat="false" ht="15" hidden="false" customHeight="false" outlineLevel="0" collapsed="false">
      <c r="A6983" s="35"/>
      <c r="B6983" s="35"/>
      <c r="G6983" s="0" t="str">
        <f aca="false">IF(A6983="","",IF(AND(A6983&gt;=Debut,A6983&lt;Fin),1,0))</f>
        <v/>
      </c>
      <c r="H6983" s="0" t="str">
        <f aca="false">IF(G6983=1,INT(ROUND((A6983-Debut)*86400,0)/600),"")</f>
        <v/>
      </c>
      <c r="I6983" s="0" t="str">
        <f aca="false">IF(G6983=1,INT(ROUND((A6983-Debut)*86400,0)/3600),"")</f>
        <v/>
      </c>
      <c r="J6983" s="0" t="str">
        <f aca="false">IF(OR(A6983="",B6983=""),"",ROUND((B6983-A6983)*86400,0))</f>
        <v/>
      </c>
      <c r="K6983" s="37" t="str">
        <f aca="false">IF(G6983=1,IF(COUNTIFS($C:$C,C6983,$G:$G,1,$A:$A,"&gt;="&amp;(A6983-FenetreInterm/86400),$A:$A,"&lt;="&amp;A6983)&gt;=NbInterm,1,0),"")</f>
        <v/>
      </c>
      <c r="L6983" s="37" t="str">
        <f aca="false">IF(G6983=1,IF(B6983="",0,IF(J6983&lt;SeuilFugitive,1,0)),"")</f>
        <v/>
      </c>
      <c r="M6983" s="37" t="str">
        <f aca="false">IF(G6983=1,IF(B6983="",IF((Fin-A6983)*24&gt;SeuilFigee,1,0),IF(J6983&gt;SeuilFigee*3600,1,0)),"")</f>
        <v/>
      </c>
      <c r="N6983" s="0" t="str">
        <f aca="false">IF(G6983=1,IF(COUNTIF(H$2:H6983,H6983)=1,COUNTIF($H:$H,H6983),""),"")</f>
        <v/>
      </c>
      <c r="O6983" s="0" t="str">
        <f aca="false">IF(G6983=1,IF(COUNTIF(I$2:I6983,I6983)=1,COUNTIF($I:$I,I6983),""),"")</f>
        <v/>
      </c>
      <c r="P6983" s="38" t="str">
        <f aca="false">IF(G6983=1,IF(COUNTIFS(C$2:C6983,C6983,G$2:G6983,1)=1,COUNTIFS($C:$C,C6983,$G:$G,1)+ROW()/10000000,""),"")</f>
        <v/>
      </c>
      <c r="Q6983" s="0" t="str">
        <f aca="false">IF(K6983=1,IF(COUNTIFS(C$2:C6983,C6983,K$2:K6983,1)=1,1,0),"")</f>
        <v/>
      </c>
      <c r="R6983" s="0" t="str">
        <f aca="false">IF(M6983=1,IF(COUNTIFS(C$2:C6983,C6983,M$2:M6983,1)=1,1,0),"")</f>
        <v/>
      </c>
      <c r="S6983" s="0" t="str">
        <f aca="false">IF(L6983=1,IF(COUNTIFS(C$2:C6983,C6983,L$2:L6983,1)=1,1,0),"")</f>
        <v/>
      </c>
      <c r="T6983" s="38" t="str">
        <f aca="false">IF(N6983="","",N6983+ROW()/10000000)</f>
        <v/>
      </c>
      <c r="U6983" s="0" t="str">
        <f aca="false">IF(G6983=1,IF(B6983="",1,0),"")</f>
        <v/>
      </c>
    </row>
    <row r="6984" customFormat="false" ht="15" hidden="false" customHeight="false" outlineLevel="0" collapsed="false">
      <c r="A6984" s="35"/>
      <c r="B6984" s="35"/>
      <c r="G6984" s="0" t="str">
        <f aca="false">IF(A6984="","",IF(AND(A6984&gt;=Debut,A6984&lt;Fin),1,0))</f>
        <v/>
      </c>
      <c r="H6984" s="0" t="str">
        <f aca="false">IF(G6984=1,INT(ROUND((A6984-Debut)*86400,0)/600),"")</f>
        <v/>
      </c>
      <c r="I6984" s="0" t="str">
        <f aca="false">IF(G6984=1,INT(ROUND((A6984-Debut)*86400,0)/3600),"")</f>
        <v/>
      </c>
      <c r="J6984" s="0" t="str">
        <f aca="false">IF(OR(A6984="",B6984=""),"",ROUND((B6984-A6984)*86400,0))</f>
        <v/>
      </c>
      <c r="K6984" s="37" t="str">
        <f aca="false">IF(G6984=1,IF(COUNTIFS($C:$C,C6984,$G:$G,1,$A:$A,"&gt;="&amp;(A6984-FenetreInterm/86400),$A:$A,"&lt;="&amp;A6984)&gt;=NbInterm,1,0),"")</f>
        <v/>
      </c>
      <c r="L6984" s="37" t="str">
        <f aca="false">IF(G6984=1,IF(B6984="",0,IF(J6984&lt;SeuilFugitive,1,0)),"")</f>
        <v/>
      </c>
      <c r="M6984" s="37" t="str">
        <f aca="false">IF(G6984=1,IF(B6984="",IF((Fin-A6984)*24&gt;SeuilFigee,1,0),IF(J6984&gt;SeuilFigee*3600,1,0)),"")</f>
        <v/>
      </c>
      <c r="N6984" s="0" t="str">
        <f aca="false">IF(G6984=1,IF(COUNTIF(H$2:H6984,H6984)=1,COUNTIF($H:$H,H6984),""),"")</f>
        <v/>
      </c>
      <c r="O6984" s="0" t="str">
        <f aca="false">IF(G6984=1,IF(COUNTIF(I$2:I6984,I6984)=1,COUNTIF($I:$I,I6984),""),"")</f>
        <v/>
      </c>
      <c r="P6984" s="38" t="str">
        <f aca="false">IF(G6984=1,IF(COUNTIFS(C$2:C6984,C6984,G$2:G6984,1)=1,COUNTIFS($C:$C,C6984,$G:$G,1)+ROW()/10000000,""),"")</f>
        <v/>
      </c>
      <c r="Q6984" s="0" t="str">
        <f aca="false">IF(K6984=1,IF(COUNTIFS(C$2:C6984,C6984,K$2:K6984,1)=1,1,0),"")</f>
        <v/>
      </c>
      <c r="R6984" s="0" t="str">
        <f aca="false">IF(M6984=1,IF(COUNTIFS(C$2:C6984,C6984,M$2:M6984,1)=1,1,0),"")</f>
        <v/>
      </c>
      <c r="S6984" s="0" t="str">
        <f aca="false">IF(L6984=1,IF(COUNTIFS(C$2:C6984,C6984,L$2:L6984,1)=1,1,0),"")</f>
        <v/>
      </c>
      <c r="T6984" s="38" t="str">
        <f aca="false">IF(N6984="","",N6984+ROW()/10000000)</f>
        <v/>
      </c>
      <c r="U6984" s="0" t="str">
        <f aca="false">IF(G6984=1,IF(B6984="",1,0),"")</f>
        <v/>
      </c>
    </row>
    <row r="6985" customFormat="false" ht="15" hidden="false" customHeight="false" outlineLevel="0" collapsed="false">
      <c r="A6985" s="35"/>
      <c r="B6985" s="35"/>
      <c r="G6985" s="0" t="str">
        <f aca="false">IF(A6985="","",IF(AND(A6985&gt;=Debut,A6985&lt;Fin),1,0))</f>
        <v/>
      </c>
      <c r="H6985" s="0" t="str">
        <f aca="false">IF(G6985=1,INT(ROUND((A6985-Debut)*86400,0)/600),"")</f>
        <v/>
      </c>
      <c r="I6985" s="0" t="str">
        <f aca="false">IF(G6985=1,INT(ROUND((A6985-Debut)*86400,0)/3600),"")</f>
        <v/>
      </c>
      <c r="J6985" s="0" t="str">
        <f aca="false">IF(OR(A6985="",B6985=""),"",ROUND((B6985-A6985)*86400,0))</f>
        <v/>
      </c>
      <c r="K6985" s="37" t="str">
        <f aca="false">IF(G6985=1,IF(COUNTIFS($C:$C,C6985,$G:$G,1,$A:$A,"&gt;="&amp;(A6985-FenetreInterm/86400),$A:$A,"&lt;="&amp;A6985)&gt;=NbInterm,1,0),"")</f>
        <v/>
      </c>
      <c r="L6985" s="37" t="str">
        <f aca="false">IF(G6985=1,IF(B6985="",0,IF(J6985&lt;SeuilFugitive,1,0)),"")</f>
        <v/>
      </c>
      <c r="M6985" s="37" t="str">
        <f aca="false">IF(G6985=1,IF(B6985="",IF((Fin-A6985)*24&gt;SeuilFigee,1,0),IF(J6985&gt;SeuilFigee*3600,1,0)),"")</f>
        <v/>
      </c>
      <c r="N6985" s="0" t="str">
        <f aca="false">IF(G6985=1,IF(COUNTIF(H$2:H6985,H6985)=1,COUNTIF($H:$H,H6985),""),"")</f>
        <v/>
      </c>
      <c r="O6985" s="0" t="str">
        <f aca="false">IF(G6985=1,IF(COUNTIF(I$2:I6985,I6985)=1,COUNTIF($I:$I,I6985),""),"")</f>
        <v/>
      </c>
      <c r="P6985" s="38" t="str">
        <f aca="false">IF(G6985=1,IF(COUNTIFS(C$2:C6985,C6985,G$2:G6985,1)=1,COUNTIFS($C:$C,C6985,$G:$G,1)+ROW()/10000000,""),"")</f>
        <v/>
      </c>
      <c r="Q6985" s="0" t="str">
        <f aca="false">IF(K6985=1,IF(COUNTIFS(C$2:C6985,C6985,K$2:K6985,1)=1,1,0),"")</f>
        <v/>
      </c>
      <c r="R6985" s="0" t="str">
        <f aca="false">IF(M6985=1,IF(COUNTIFS(C$2:C6985,C6985,M$2:M6985,1)=1,1,0),"")</f>
        <v/>
      </c>
      <c r="S6985" s="0" t="str">
        <f aca="false">IF(L6985=1,IF(COUNTIFS(C$2:C6985,C6985,L$2:L6985,1)=1,1,0),"")</f>
        <v/>
      </c>
      <c r="T6985" s="38" t="str">
        <f aca="false">IF(N6985="","",N6985+ROW()/10000000)</f>
        <v/>
      </c>
      <c r="U6985" s="0" t="str">
        <f aca="false">IF(G6985=1,IF(B6985="",1,0),"")</f>
        <v/>
      </c>
    </row>
    <row r="6986" customFormat="false" ht="15" hidden="false" customHeight="false" outlineLevel="0" collapsed="false">
      <c r="A6986" s="35"/>
      <c r="B6986" s="35"/>
      <c r="G6986" s="0" t="str">
        <f aca="false">IF(A6986="","",IF(AND(A6986&gt;=Debut,A6986&lt;Fin),1,0))</f>
        <v/>
      </c>
      <c r="H6986" s="0" t="str">
        <f aca="false">IF(G6986=1,INT(ROUND((A6986-Debut)*86400,0)/600),"")</f>
        <v/>
      </c>
      <c r="I6986" s="0" t="str">
        <f aca="false">IF(G6986=1,INT(ROUND((A6986-Debut)*86400,0)/3600),"")</f>
        <v/>
      </c>
      <c r="J6986" s="0" t="str">
        <f aca="false">IF(OR(A6986="",B6986=""),"",ROUND((B6986-A6986)*86400,0))</f>
        <v/>
      </c>
      <c r="K6986" s="37" t="str">
        <f aca="false">IF(G6986=1,IF(COUNTIFS($C:$C,C6986,$G:$G,1,$A:$A,"&gt;="&amp;(A6986-FenetreInterm/86400),$A:$A,"&lt;="&amp;A6986)&gt;=NbInterm,1,0),"")</f>
        <v/>
      </c>
      <c r="L6986" s="37" t="str">
        <f aca="false">IF(G6986=1,IF(B6986="",0,IF(J6986&lt;SeuilFugitive,1,0)),"")</f>
        <v/>
      </c>
      <c r="M6986" s="37" t="str">
        <f aca="false">IF(G6986=1,IF(B6986="",IF((Fin-A6986)*24&gt;SeuilFigee,1,0),IF(J6986&gt;SeuilFigee*3600,1,0)),"")</f>
        <v/>
      </c>
      <c r="N6986" s="0" t="str">
        <f aca="false">IF(G6986=1,IF(COUNTIF(H$2:H6986,H6986)=1,COUNTIF($H:$H,H6986),""),"")</f>
        <v/>
      </c>
      <c r="O6986" s="0" t="str">
        <f aca="false">IF(G6986=1,IF(COUNTIF(I$2:I6986,I6986)=1,COUNTIF($I:$I,I6986),""),"")</f>
        <v/>
      </c>
      <c r="P6986" s="38" t="str">
        <f aca="false">IF(G6986=1,IF(COUNTIFS(C$2:C6986,C6986,G$2:G6986,1)=1,COUNTIFS($C:$C,C6986,$G:$G,1)+ROW()/10000000,""),"")</f>
        <v/>
      </c>
      <c r="Q6986" s="0" t="str">
        <f aca="false">IF(K6986=1,IF(COUNTIFS(C$2:C6986,C6986,K$2:K6986,1)=1,1,0),"")</f>
        <v/>
      </c>
      <c r="R6986" s="0" t="str">
        <f aca="false">IF(M6986=1,IF(COUNTIFS(C$2:C6986,C6986,M$2:M6986,1)=1,1,0),"")</f>
        <v/>
      </c>
      <c r="S6986" s="0" t="str">
        <f aca="false">IF(L6986=1,IF(COUNTIFS(C$2:C6986,C6986,L$2:L6986,1)=1,1,0),"")</f>
        <v/>
      </c>
      <c r="T6986" s="38" t="str">
        <f aca="false">IF(N6986="","",N6986+ROW()/10000000)</f>
        <v/>
      </c>
      <c r="U6986" s="0" t="str">
        <f aca="false">IF(G6986=1,IF(B6986="",1,0),"")</f>
        <v/>
      </c>
    </row>
    <row r="6987" customFormat="false" ht="15" hidden="false" customHeight="false" outlineLevel="0" collapsed="false">
      <c r="A6987" s="35"/>
      <c r="B6987" s="35"/>
      <c r="G6987" s="0" t="str">
        <f aca="false">IF(A6987="","",IF(AND(A6987&gt;=Debut,A6987&lt;Fin),1,0))</f>
        <v/>
      </c>
      <c r="H6987" s="0" t="str">
        <f aca="false">IF(G6987=1,INT(ROUND((A6987-Debut)*86400,0)/600),"")</f>
        <v/>
      </c>
      <c r="I6987" s="0" t="str">
        <f aca="false">IF(G6987=1,INT(ROUND((A6987-Debut)*86400,0)/3600),"")</f>
        <v/>
      </c>
      <c r="J6987" s="0" t="str">
        <f aca="false">IF(OR(A6987="",B6987=""),"",ROUND((B6987-A6987)*86400,0))</f>
        <v/>
      </c>
      <c r="K6987" s="37" t="str">
        <f aca="false">IF(G6987=1,IF(COUNTIFS($C:$C,C6987,$G:$G,1,$A:$A,"&gt;="&amp;(A6987-FenetreInterm/86400),$A:$A,"&lt;="&amp;A6987)&gt;=NbInterm,1,0),"")</f>
        <v/>
      </c>
      <c r="L6987" s="37" t="str">
        <f aca="false">IF(G6987=1,IF(B6987="",0,IF(J6987&lt;SeuilFugitive,1,0)),"")</f>
        <v/>
      </c>
      <c r="M6987" s="37" t="str">
        <f aca="false">IF(G6987=1,IF(B6987="",IF((Fin-A6987)*24&gt;SeuilFigee,1,0),IF(J6987&gt;SeuilFigee*3600,1,0)),"")</f>
        <v/>
      </c>
      <c r="N6987" s="0" t="str">
        <f aca="false">IF(G6987=1,IF(COUNTIF(H$2:H6987,H6987)=1,COUNTIF($H:$H,H6987),""),"")</f>
        <v/>
      </c>
      <c r="O6987" s="0" t="str">
        <f aca="false">IF(G6987=1,IF(COUNTIF(I$2:I6987,I6987)=1,COUNTIF($I:$I,I6987),""),"")</f>
        <v/>
      </c>
      <c r="P6987" s="38" t="str">
        <f aca="false">IF(G6987=1,IF(COUNTIFS(C$2:C6987,C6987,G$2:G6987,1)=1,COUNTIFS($C:$C,C6987,$G:$G,1)+ROW()/10000000,""),"")</f>
        <v/>
      </c>
      <c r="Q6987" s="0" t="str">
        <f aca="false">IF(K6987=1,IF(COUNTIFS(C$2:C6987,C6987,K$2:K6987,1)=1,1,0),"")</f>
        <v/>
      </c>
      <c r="R6987" s="0" t="str">
        <f aca="false">IF(M6987=1,IF(COUNTIFS(C$2:C6987,C6987,M$2:M6987,1)=1,1,0),"")</f>
        <v/>
      </c>
      <c r="S6987" s="0" t="str">
        <f aca="false">IF(L6987=1,IF(COUNTIFS(C$2:C6987,C6987,L$2:L6987,1)=1,1,0),"")</f>
        <v/>
      </c>
      <c r="T6987" s="38" t="str">
        <f aca="false">IF(N6987="","",N6987+ROW()/10000000)</f>
        <v/>
      </c>
      <c r="U6987" s="0" t="str">
        <f aca="false">IF(G6987=1,IF(B6987="",1,0),"")</f>
        <v/>
      </c>
    </row>
    <row r="6988" customFormat="false" ht="15" hidden="false" customHeight="false" outlineLevel="0" collapsed="false">
      <c r="A6988" s="35"/>
      <c r="B6988" s="35"/>
      <c r="G6988" s="0" t="str">
        <f aca="false">IF(A6988="","",IF(AND(A6988&gt;=Debut,A6988&lt;Fin),1,0))</f>
        <v/>
      </c>
      <c r="H6988" s="0" t="str">
        <f aca="false">IF(G6988=1,INT(ROUND((A6988-Debut)*86400,0)/600),"")</f>
        <v/>
      </c>
      <c r="I6988" s="0" t="str">
        <f aca="false">IF(G6988=1,INT(ROUND((A6988-Debut)*86400,0)/3600),"")</f>
        <v/>
      </c>
      <c r="J6988" s="0" t="str">
        <f aca="false">IF(OR(A6988="",B6988=""),"",ROUND((B6988-A6988)*86400,0))</f>
        <v/>
      </c>
      <c r="K6988" s="37" t="str">
        <f aca="false">IF(G6988=1,IF(COUNTIFS($C:$C,C6988,$G:$G,1,$A:$A,"&gt;="&amp;(A6988-FenetreInterm/86400),$A:$A,"&lt;="&amp;A6988)&gt;=NbInterm,1,0),"")</f>
        <v/>
      </c>
      <c r="L6988" s="37" t="str">
        <f aca="false">IF(G6988=1,IF(B6988="",0,IF(J6988&lt;SeuilFugitive,1,0)),"")</f>
        <v/>
      </c>
      <c r="M6988" s="37" t="str">
        <f aca="false">IF(G6988=1,IF(B6988="",IF((Fin-A6988)*24&gt;SeuilFigee,1,0),IF(J6988&gt;SeuilFigee*3600,1,0)),"")</f>
        <v/>
      </c>
      <c r="N6988" s="0" t="str">
        <f aca="false">IF(G6988=1,IF(COUNTIF(H$2:H6988,H6988)=1,COUNTIF($H:$H,H6988),""),"")</f>
        <v/>
      </c>
      <c r="O6988" s="0" t="str">
        <f aca="false">IF(G6988=1,IF(COUNTIF(I$2:I6988,I6988)=1,COUNTIF($I:$I,I6988),""),"")</f>
        <v/>
      </c>
      <c r="P6988" s="38" t="str">
        <f aca="false">IF(G6988=1,IF(COUNTIFS(C$2:C6988,C6988,G$2:G6988,1)=1,COUNTIFS($C:$C,C6988,$G:$G,1)+ROW()/10000000,""),"")</f>
        <v/>
      </c>
      <c r="Q6988" s="0" t="str">
        <f aca="false">IF(K6988=1,IF(COUNTIFS(C$2:C6988,C6988,K$2:K6988,1)=1,1,0),"")</f>
        <v/>
      </c>
      <c r="R6988" s="0" t="str">
        <f aca="false">IF(M6988=1,IF(COUNTIFS(C$2:C6988,C6988,M$2:M6988,1)=1,1,0),"")</f>
        <v/>
      </c>
      <c r="S6988" s="0" t="str">
        <f aca="false">IF(L6988=1,IF(COUNTIFS(C$2:C6988,C6988,L$2:L6988,1)=1,1,0),"")</f>
        <v/>
      </c>
      <c r="T6988" s="38" t="str">
        <f aca="false">IF(N6988="","",N6988+ROW()/10000000)</f>
        <v/>
      </c>
      <c r="U6988" s="0" t="str">
        <f aca="false">IF(G6988=1,IF(B6988="",1,0),"")</f>
        <v/>
      </c>
    </row>
    <row r="6989" customFormat="false" ht="15" hidden="false" customHeight="false" outlineLevel="0" collapsed="false">
      <c r="A6989" s="35"/>
      <c r="B6989" s="35"/>
      <c r="G6989" s="0" t="str">
        <f aca="false">IF(A6989="","",IF(AND(A6989&gt;=Debut,A6989&lt;Fin),1,0))</f>
        <v/>
      </c>
      <c r="H6989" s="0" t="str">
        <f aca="false">IF(G6989=1,INT(ROUND((A6989-Debut)*86400,0)/600),"")</f>
        <v/>
      </c>
      <c r="I6989" s="0" t="str">
        <f aca="false">IF(G6989=1,INT(ROUND((A6989-Debut)*86400,0)/3600),"")</f>
        <v/>
      </c>
      <c r="J6989" s="0" t="str">
        <f aca="false">IF(OR(A6989="",B6989=""),"",ROUND((B6989-A6989)*86400,0))</f>
        <v/>
      </c>
      <c r="K6989" s="37" t="str">
        <f aca="false">IF(G6989=1,IF(COUNTIFS($C:$C,C6989,$G:$G,1,$A:$A,"&gt;="&amp;(A6989-FenetreInterm/86400),$A:$A,"&lt;="&amp;A6989)&gt;=NbInterm,1,0),"")</f>
        <v/>
      </c>
      <c r="L6989" s="37" t="str">
        <f aca="false">IF(G6989=1,IF(B6989="",0,IF(J6989&lt;SeuilFugitive,1,0)),"")</f>
        <v/>
      </c>
      <c r="M6989" s="37" t="str">
        <f aca="false">IF(G6989=1,IF(B6989="",IF((Fin-A6989)*24&gt;SeuilFigee,1,0),IF(J6989&gt;SeuilFigee*3600,1,0)),"")</f>
        <v/>
      </c>
      <c r="N6989" s="0" t="str">
        <f aca="false">IF(G6989=1,IF(COUNTIF(H$2:H6989,H6989)=1,COUNTIF($H:$H,H6989),""),"")</f>
        <v/>
      </c>
      <c r="O6989" s="0" t="str">
        <f aca="false">IF(G6989=1,IF(COUNTIF(I$2:I6989,I6989)=1,COUNTIF($I:$I,I6989),""),"")</f>
        <v/>
      </c>
      <c r="P6989" s="38" t="str">
        <f aca="false">IF(G6989=1,IF(COUNTIFS(C$2:C6989,C6989,G$2:G6989,1)=1,COUNTIFS($C:$C,C6989,$G:$G,1)+ROW()/10000000,""),"")</f>
        <v/>
      </c>
      <c r="Q6989" s="0" t="str">
        <f aca="false">IF(K6989=1,IF(COUNTIFS(C$2:C6989,C6989,K$2:K6989,1)=1,1,0),"")</f>
        <v/>
      </c>
      <c r="R6989" s="0" t="str">
        <f aca="false">IF(M6989=1,IF(COUNTIFS(C$2:C6989,C6989,M$2:M6989,1)=1,1,0),"")</f>
        <v/>
      </c>
      <c r="S6989" s="0" t="str">
        <f aca="false">IF(L6989=1,IF(COUNTIFS(C$2:C6989,C6989,L$2:L6989,1)=1,1,0),"")</f>
        <v/>
      </c>
      <c r="T6989" s="38" t="str">
        <f aca="false">IF(N6989="","",N6989+ROW()/10000000)</f>
        <v/>
      </c>
      <c r="U6989" s="0" t="str">
        <f aca="false">IF(G6989=1,IF(B6989="",1,0),"")</f>
        <v/>
      </c>
    </row>
    <row r="6990" customFormat="false" ht="15" hidden="false" customHeight="false" outlineLevel="0" collapsed="false">
      <c r="A6990" s="35"/>
      <c r="B6990" s="35"/>
      <c r="G6990" s="0" t="str">
        <f aca="false">IF(A6990="","",IF(AND(A6990&gt;=Debut,A6990&lt;Fin),1,0))</f>
        <v/>
      </c>
      <c r="H6990" s="0" t="str">
        <f aca="false">IF(G6990=1,INT(ROUND((A6990-Debut)*86400,0)/600),"")</f>
        <v/>
      </c>
      <c r="I6990" s="0" t="str">
        <f aca="false">IF(G6990=1,INT(ROUND((A6990-Debut)*86400,0)/3600),"")</f>
        <v/>
      </c>
      <c r="J6990" s="0" t="str">
        <f aca="false">IF(OR(A6990="",B6990=""),"",ROUND((B6990-A6990)*86400,0))</f>
        <v/>
      </c>
      <c r="K6990" s="37" t="str">
        <f aca="false">IF(G6990=1,IF(COUNTIFS($C:$C,C6990,$G:$G,1,$A:$A,"&gt;="&amp;(A6990-FenetreInterm/86400),$A:$A,"&lt;="&amp;A6990)&gt;=NbInterm,1,0),"")</f>
        <v/>
      </c>
      <c r="L6990" s="37" t="str">
        <f aca="false">IF(G6990=1,IF(B6990="",0,IF(J6990&lt;SeuilFugitive,1,0)),"")</f>
        <v/>
      </c>
      <c r="M6990" s="37" t="str">
        <f aca="false">IF(G6990=1,IF(B6990="",IF((Fin-A6990)*24&gt;SeuilFigee,1,0),IF(J6990&gt;SeuilFigee*3600,1,0)),"")</f>
        <v/>
      </c>
      <c r="N6990" s="0" t="str">
        <f aca="false">IF(G6990=1,IF(COUNTIF(H$2:H6990,H6990)=1,COUNTIF($H:$H,H6990),""),"")</f>
        <v/>
      </c>
      <c r="O6990" s="0" t="str">
        <f aca="false">IF(G6990=1,IF(COUNTIF(I$2:I6990,I6990)=1,COUNTIF($I:$I,I6990),""),"")</f>
        <v/>
      </c>
      <c r="P6990" s="38" t="str">
        <f aca="false">IF(G6990=1,IF(COUNTIFS(C$2:C6990,C6990,G$2:G6990,1)=1,COUNTIFS($C:$C,C6990,$G:$G,1)+ROW()/10000000,""),"")</f>
        <v/>
      </c>
      <c r="Q6990" s="0" t="str">
        <f aca="false">IF(K6990=1,IF(COUNTIFS(C$2:C6990,C6990,K$2:K6990,1)=1,1,0),"")</f>
        <v/>
      </c>
      <c r="R6990" s="0" t="str">
        <f aca="false">IF(M6990=1,IF(COUNTIFS(C$2:C6990,C6990,M$2:M6990,1)=1,1,0),"")</f>
        <v/>
      </c>
      <c r="S6990" s="0" t="str">
        <f aca="false">IF(L6990=1,IF(COUNTIFS(C$2:C6990,C6990,L$2:L6990,1)=1,1,0),"")</f>
        <v/>
      </c>
      <c r="T6990" s="38" t="str">
        <f aca="false">IF(N6990="","",N6990+ROW()/10000000)</f>
        <v/>
      </c>
      <c r="U6990" s="0" t="str">
        <f aca="false">IF(G6990=1,IF(B6990="",1,0),"")</f>
        <v/>
      </c>
    </row>
    <row r="6991" customFormat="false" ht="15" hidden="false" customHeight="false" outlineLevel="0" collapsed="false">
      <c r="A6991" s="35"/>
      <c r="B6991" s="35"/>
      <c r="G6991" s="0" t="str">
        <f aca="false">IF(A6991="","",IF(AND(A6991&gt;=Debut,A6991&lt;Fin),1,0))</f>
        <v/>
      </c>
      <c r="H6991" s="0" t="str">
        <f aca="false">IF(G6991=1,INT(ROUND((A6991-Debut)*86400,0)/600),"")</f>
        <v/>
      </c>
      <c r="I6991" s="0" t="str">
        <f aca="false">IF(G6991=1,INT(ROUND((A6991-Debut)*86400,0)/3600),"")</f>
        <v/>
      </c>
      <c r="J6991" s="0" t="str">
        <f aca="false">IF(OR(A6991="",B6991=""),"",ROUND((B6991-A6991)*86400,0))</f>
        <v/>
      </c>
      <c r="K6991" s="37" t="str">
        <f aca="false">IF(G6991=1,IF(COUNTIFS($C:$C,C6991,$G:$G,1,$A:$A,"&gt;="&amp;(A6991-FenetreInterm/86400),$A:$A,"&lt;="&amp;A6991)&gt;=NbInterm,1,0),"")</f>
        <v/>
      </c>
      <c r="L6991" s="37" t="str">
        <f aca="false">IF(G6991=1,IF(B6991="",0,IF(J6991&lt;SeuilFugitive,1,0)),"")</f>
        <v/>
      </c>
      <c r="M6991" s="37" t="str">
        <f aca="false">IF(G6991=1,IF(B6991="",IF((Fin-A6991)*24&gt;SeuilFigee,1,0),IF(J6991&gt;SeuilFigee*3600,1,0)),"")</f>
        <v/>
      </c>
      <c r="N6991" s="0" t="str">
        <f aca="false">IF(G6991=1,IF(COUNTIF(H$2:H6991,H6991)=1,COUNTIF($H:$H,H6991),""),"")</f>
        <v/>
      </c>
      <c r="O6991" s="0" t="str">
        <f aca="false">IF(G6991=1,IF(COUNTIF(I$2:I6991,I6991)=1,COUNTIF($I:$I,I6991),""),"")</f>
        <v/>
      </c>
      <c r="P6991" s="38" t="str">
        <f aca="false">IF(G6991=1,IF(COUNTIFS(C$2:C6991,C6991,G$2:G6991,1)=1,COUNTIFS($C:$C,C6991,$G:$G,1)+ROW()/10000000,""),"")</f>
        <v/>
      </c>
      <c r="Q6991" s="0" t="str">
        <f aca="false">IF(K6991=1,IF(COUNTIFS(C$2:C6991,C6991,K$2:K6991,1)=1,1,0),"")</f>
        <v/>
      </c>
      <c r="R6991" s="0" t="str">
        <f aca="false">IF(M6991=1,IF(COUNTIFS(C$2:C6991,C6991,M$2:M6991,1)=1,1,0),"")</f>
        <v/>
      </c>
      <c r="S6991" s="0" t="str">
        <f aca="false">IF(L6991=1,IF(COUNTIFS(C$2:C6991,C6991,L$2:L6991,1)=1,1,0),"")</f>
        <v/>
      </c>
      <c r="T6991" s="38" t="str">
        <f aca="false">IF(N6991="","",N6991+ROW()/10000000)</f>
        <v/>
      </c>
      <c r="U6991" s="0" t="str">
        <f aca="false">IF(G6991=1,IF(B6991="",1,0),"")</f>
        <v/>
      </c>
    </row>
    <row r="6992" customFormat="false" ht="15" hidden="false" customHeight="false" outlineLevel="0" collapsed="false">
      <c r="A6992" s="35"/>
      <c r="B6992" s="35"/>
      <c r="G6992" s="0" t="str">
        <f aca="false">IF(A6992="","",IF(AND(A6992&gt;=Debut,A6992&lt;Fin),1,0))</f>
        <v/>
      </c>
      <c r="H6992" s="0" t="str">
        <f aca="false">IF(G6992=1,INT(ROUND((A6992-Debut)*86400,0)/600),"")</f>
        <v/>
      </c>
      <c r="I6992" s="0" t="str">
        <f aca="false">IF(G6992=1,INT(ROUND((A6992-Debut)*86400,0)/3600),"")</f>
        <v/>
      </c>
      <c r="J6992" s="0" t="str">
        <f aca="false">IF(OR(A6992="",B6992=""),"",ROUND((B6992-A6992)*86400,0))</f>
        <v/>
      </c>
      <c r="K6992" s="37" t="str">
        <f aca="false">IF(G6992=1,IF(COUNTIFS($C:$C,C6992,$G:$G,1,$A:$A,"&gt;="&amp;(A6992-FenetreInterm/86400),$A:$A,"&lt;="&amp;A6992)&gt;=NbInterm,1,0),"")</f>
        <v/>
      </c>
      <c r="L6992" s="37" t="str">
        <f aca="false">IF(G6992=1,IF(B6992="",0,IF(J6992&lt;SeuilFugitive,1,0)),"")</f>
        <v/>
      </c>
      <c r="M6992" s="37" t="str">
        <f aca="false">IF(G6992=1,IF(B6992="",IF((Fin-A6992)*24&gt;SeuilFigee,1,0),IF(J6992&gt;SeuilFigee*3600,1,0)),"")</f>
        <v/>
      </c>
      <c r="N6992" s="0" t="str">
        <f aca="false">IF(G6992=1,IF(COUNTIF(H$2:H6992,H6992)=1,COUNTIF($H:$H,H6992),""),"")</f>
        <v/>
      </c>
      <c r="O6992" s="0" t="str">
        <f aca="false">IF(G6992=1,IF(COUNTIF(I$2:I6992,I6992)=1,COUNTIF($I:$I,I6992),""),"")</f>
        <v/>
      </c>
      <c r="P6992" s="38" t="str">
        <f aca="false">IF(G6992=1,IF(COUNTIFS(C$2:C6992,C6992,G$2:G6992,1)=1,COUNTIFS($C:$C,C6992,$G:$G,1)+ROW()/10000000,""),"")</f>
        <v/>
      </c>
      <c r="Q6992" s="0" t="str">
        <f aca="false">IF(K6992=1,IF(COUNTIFS(C$2:C6992,C6992,K$2:K6992,1)=1,1,0),"")</f>
        <v/>
      </c>
      <c r="R6992" s="0" t="str">
        <f aca="false">IF(M6992=1,IF(COUNTIFS(C$2:C6992,C6992,M$2:M6992,1)=1,1,0),"")</f>
        <v/>
      </c>
      <c r="S6992" s="0" t="str">
        <f aca="false">IF(L6992=1,IF(COUNTIFS(C$2:C6992,C6992,L$2:L6992,1)=1,1,0),"")</f>
        <v/>
      </c>
      <c r="T6992" s="38" t="str">
        <f aca="false">IF(N6992="","",N6992+ROW()/10000000)</f>
        <v/>
      </c>
      <c r="U6992" s="0" t="str">
        <f aca="false">IF(G6992=1,IF(B6992="",1,0),"")</f>
        <v/>
      </c>
    </row>
    <row r="6993" customFormat="false" ht="15" hidden="false" customHeight="false" outlineLevel="0" collapsed="false">
      <c r="A6993" s="35"/>
      <c r="B6993" s="35"/>
      <c r="G6993" s="0" t="str">
        <f aca="false">IF(A6993="","",IF(AND(A6993&gt;=Debut,A6993&lt;Fin),1,0))</f>
        <v/>
      </c>
      <c r="H6993" s="0" t="str">
        <f aca="false">IF(G6993=1,INT(ROUND((A6993-Debut)*86400,0)/600),"")</f>
        <v/>
      </c>
      <c r="I6993" s="0" t="str">
        <f aca="false">IF(G6993=1,INT(ROUND((A6993-Debut)*86400,0)/3600),"")</f>
        <v/>
      </c>
      <c r="J6993" s="0" t="str">
        <f aca="false">IF(OR(A6993="",B6993=""),"",ROUND((B6993-A6993)*86400,0))</f>
        <v/>
      </c>
      <c r="K6993" s="37" t="str">
        <f aca="false">IF(G6993=1,IF(COUNTIFS($C:$C,C6993,$G:$G,1,$A:$A,"&gt;="&amp;(A6993-FenetreInterm/86400),$A:$A,"&lt;="&amp;A6993)&gt;=NbInterm,1,0),"")</f>
        <v/>
      </c>
      <c r="L6993" s="37" t="str">
        <f aca="false">IF(G6993=1,IF(B6993="",0,IF(J6993&lt;SeuilFugitive,1,0)),"")</f>
        <v/>
      </c>
      <c r="M6993" s="37" t="str">
        <f aca="false">IF(G6993=1,IF(B6993="",IF((Fin-A6993)*24&gt;SeuilFigee,1,0),IF(J6993&gt;SeuilFigee*3600,1,0)),"")</f>
        <v/>
      </c>
      <c r="N6993" s="0" t="str">
        <f aca="false">IF(G6993=1,IF(COUNTIF(H$2:H6993,H6993)=1,COUNTIF($H:$H,H6993),""),"")</f>
        <v/>
      </c>
      <c r="O6993" s="0" t="str">
        <f aca="false">IF(G6993=1,IF(COUNTIF(I$2:I6993,I6993)=1,COUNTIF($I:$I,I6993),""),"")</f>
        <v/>
      </c>
      <c r="P6993" s="38" t="str">
        <f aca="false">IF(G6993=1,IF(COUNTIFS(C$2:C6993,C6993,G$2:G6993,1)=1,COUNTIFS($C:$C,C6993,$G:$G,1)+ROW()/10000000,""),"")</f>
        <v/>
      </c>
      <c r="Q6993" s="0" t="str">
        <f aca="false">IF(K6993=1,IF(COUNTIFS(C$2:C6993,C6993,K$2:K6993,1)=1,1,0),"")</f>
        <v/>
      </c>
      <c r="R6993" s="0" t="str">
        <f aca="false">IF(M6993=1,IF(COUNTIFS(C$2:C6993,C6993,M$2:M6993,1)=1,1,0),"")</f>
        <v/>
      </c>
      <c r="S6993" s="0" t="str">
        <f aca="false">IF(L6993=1,IF(COUNTIFS(C$2:C6993,C6993,L$2:L6993,1)=1,1,0),"")</f>
        <v/>
      </c>
      <c r="T6993" s="38" t="str">
        <f aca="false">IF(N6993="","",N6993+ROW()/10000000)</f>
        <v/>
      </c>
      <c r="U6993" s="0" t="str">
        <f aca="false">IF(G6993=1,IF(B6993="",1,0),"")</f>
        <v/>
      </c>
    </row>
    <row r="6994" customFormat="false" ht="15" hidden="false" customHeight="false" outlineLevel="0" collapsed="false">
      <c r="A6994" s="35"/>
      <c r="B6994" s="35"/>
      <c r="G6994" s="0" t="str">
        <f aca="false">IF(A6994="","",IF(AND(A6994&gt;=Debut,A6994&lt;Fin),1,0))</f>
        <v/>
      </c>
      <c r="H6994" s="0" t="str">
        <f aca="false">IF(G6994=1,INT(ROUND((A6994-Debut)*86400,0)/600),"")</f>
        <v/>
      </c>
      <c r="I6994" s="0" t="str">
        <f aca="false">IF(G6994=1,INT(ROUND((A6994-Debut)*86400,0)/3600),"")</f>
        <v/>
      </c>
      <c r="J6994" s="0" t="str">
        <f aca="false">IF(OR(A6994="",B6994=""),"",ROUND((B6994-A6994)*86400,0))</f>
        <v/>
      </c>
      <c r="K6994" s="37" t="str">
        <f aca="false">IF(G6994=1,IF(COUNTIFS($C:$C,C6994,$G:$G,1,$A:$A,"&gt;="&amp;(A6994-FenetreInterm/86400),$A:$A,"&lt;="&amp;A6994)&gt;=NbInterm,1,0),"")</f>
        <v/>
      </c>
      <c r="L6994" s="37" t="str">
        <f aca="false">IF(G6994=1,IF(B6994="",0,IF(J6994&lt;SeuilFugitive,1,0)),"")</f>
        <v/>
      </c>
      <c r="M6994" s="37" t="str">
        <f aca="false">IF(G6994=1,IF(B6994="",IF((Fin-A6994)*24&gt;SeuilFigee,1,0),IF(J6994&gt;SeuilFigee*3600,1,0)),"")</f>
        <v/>
      </c>
      <c r="N6994" s="0" t="str">
        <f aca="false">IF(G6994=1,IF(COUNTIF(H$2:H6994,H6994)=1,COUNTIF($H:$H,H6994),""),"")</f>
        <v/>
      </c>
      <c r="O6994" s="0" t="str">
        <f aca="false">IF(G6994=1,IF(COUNTIF(I$2:I6994,I6994)=1,COUNTIF($I:$I,I6994),""),"")</f>
        <v/>
      </c>
      <c r="P6994" s="38" t="str">
        <f aca="false">IF(G6994=1,IF(COUNTIFS(C$2:C6994,C6994,G$2:G6994,1)=1,COUNTIFS($C:$C,C6994,$G:$G,1)+ROW()/10000000,""),"")</f>
        <v/>
      </c>
      <c r="Q6994" s="0" t="str">
        <f aca="false">IF(K6994=1,IF(COUNTIFS(C$2:C6994,C6994,K$2:K6994,1)=1,1,0),"")</f>
        <v/>
      </c>
      <c r="R6994" s="0" t="str">
        <f aca="false">IF(M6994=1,IF(COUNTIFS(C$2:C6994,C6994,M$2:M6994,1)=1,1,0),"")</f>
        <v/>
      </c>
      <c r="S6994" s="0" t="str">
        <f aca="false">IF(L6994=1,IF(COUNTIFS(C$2:C6994,C6994,L$2:L6994,1)=1,1,0),"")</f>
        <v/>
      </c>
      <c r="T6994" s="38" t="str">
        <f aca="false">IF(N6994="","",N6994+ROW()/10000000)</f>
        <v/>
      </c>
      <c r="U6994" s="0" t="str">
        <f aca="false">IF(G6994=1,IF(B6994="",1,0),"")</f>
        <v/>
      </c>
    </row>
    <row r="6995" customFormat="false" ht="15" hidden="false" customHeight="false" outlineLevel="0" collapsed="false">
      <c r="A6995" s="35"/>
      <c r="B6995" s="35"/>
      <c r="G6995" s="0" t="str">
        <f aca="false">IF(A6995="","",IF(AND(A6995&gt;=Debut,A6995&lt;Fin),1,0))</f>
        <v/>
      </c>
      <c r="H6995" s="0" t="str">
        <f aca="false">IF(G6995=1,INT(ROUND((A6995-Debut)*86400,0)/600),"")</f>
        <v/>
      </c>
      <c r="I6995" s="0" t="str">
        <f aca="false">IF(G6995=1,INT(ROUND((A6995-Debut)*86400,0)/3600),"")</f>
        <v/>
      </c>
      <c r="J6995" s="0" t="str">
        <f aca="false">IF(OR(A6995="",B6995=""),"",ROUND((B6995-A6995)*86400,0))</f>
        <v/>
      </c>
      <c r="K6995" s="37" t="str">
        <f aca="false">IF(G6995=1,IF(COUNTIFS($C:$C,C6995,$G:$G,1,$A:$A,"&gt;="&amp;(A6995-FenetreInterm/86400),$A:$A,"&lt;="&amp;A6995)&gt;=NbInterm,1,0),"")</f>
        <v/>
      </c>
      <c r="L6995" s="37" t="str">
        <f aca="false">IF(G6995=1,IF(B6995="",0,IF(J6995&lt;SeuilFugitive,1,0)),"")</f>
        <v/>
      </c>
      <c r="M6995" s="37" t="str">
        <f aca="false">IF(G6995=1,IF(B6995="",IF((Fin-A6995)*24&gt;SeuilFigee,1,0),IF(J6995&gt;SeuilFigee*3600,1,0)),"")</f>
        <v/>
      </c>
      <c r="N6995" s="0" t="str">
        <f aca="false">IF(G6995=1,IF(COUNTIF(H$2:H6995,H6995)=1,COUNTIF($H:$H,H6995),""),"")</f>
        <v/>
      </c>
      <c r="O6995" s="0" t="str">
        <f aca="false">IF(G6995=1,IF(COUNTIF(I$2:I6995,I6995)=1,COUNTIF($I:$I,I6995),""),"")</f>
        <v/>
      </c>
      <c r="P6995" s="38" t="str">
        <f aca="false">IF(G6995=1,IF(COUNTIFS(C$2:C6995,C6995,G$2:G6995,1)=1,COUNTIFS($C:$C,C6995,$G:$G,1)+ROW()/10000000,""),"")</f>
        <v/>
      </c>
      <c r="Q6995" s="0" t="str">
        <f aca="false">IF(K6995=1,IF(COUNTIFS(C$2:C6995,C6995,K$2:K6995,1)=1,1,0),"")</f>
        <v/>
      </c>
      <c r="R6995" s="0" t="str">
        <f aca="false">IF(M6995=1,IF(COUNTIFS(C$2:C6995,C6995,M$2:M6995,1)=1,1,0),"")</f>
        <v/>
      </c>
      <c r="S6995" s="0" t="str">
        <f aca="false">IF(L6995=1,IF(COUNTIFS(C$2:C6995,C6995,L$2:L6995,1)=1,1,0),"")</f>
        <v/>
      </c>
      <c r="T6995" s="38" t="str">
        <f aca="false">IF(N6995="","",N6995+ROW()/10000000)</f>
        <v/>
      </c>
      <c r="U6995" s="0" t="str">
        <f aca="false">IF(G6995=1,IF(B6995="",1,0),"")</f>
        <v/>
      </c>
    </row>
    <row r="6996" customFormat="false" ht="15" hidden="false" customHeight="false" outlineLevel="0" collapsed="false">
      <c r="A6996" s="35"/>
      <c r="B6996" s="35"/>
      <c r="G6996" s="0" t="str">
        <f aca="false">IF(A6996="","",IF(AND(A6996&gt;=Debut,A6996&lt;Fin),1,0))</f>
        <v/>
      </c>
      <c r="H6996" s="0" t="str">
        <f aca="false">IF(G6996=1,INT(ROUND((A6996-Debut)*86400,0)/600),"")</f>
        <v/>
      </c>
      <c r="I6996" s="0" t="str">
        <f aca="false">IF(G6996=1,INT(ROUND((A6996-Debut)*86400,0)/3600),"")</f>
        <v/>
      </c>
      <c r="J6996" s="0" t="str">
        <f aca="false">IF(OR(A6996="",B6996=""),"",ROUND((B6996-A6996)*86400,0))</f>
        <v/>
      </c>
      <c r="K6996" s="37" t="str">
        <f aca="false">IF(G6996=1,IF(COUNTIFS($C:$C,C6996,$G:$G,1,$A:$A,"&gt;="&amp;(A6996-FenetreInterm/86400),$A:$A,"&lt;="&amp;A6996)&gt;=NbInterm,1,0),"")</f>
        <v/>
      </c>
      <c r="L6996" s="37" t="str">
        <f aca="false">IF(G6996=1,IF(B6996="",0,IF(J6996&lt;SeuilFugitive,1,0)),"")</f>
        <v/>
      </c>
      <c r="M6996" s="37" t="str">
        <f aca="false">IF(G6996=1,IF(B6996="",IF((Fin-A6996)*24&gt;SeuilFigee,1,0),IF(J6996&gt;SeuilFigee*3600,1,0)),"")</f>
        <v/>
      </c>
      <c r="N6996" s="0" t="str">
        <f aca="false">IF(G6996=1,IF(COUNTIF(H$2:H6996,H6996)=1,COUNTIF($H:$H,H6996),""),"")</f>
        <v/>
      </c>
      <c r="O6996" s="0" t="str">
        <f aca="false">IF(G6996=1,IF(COUNTIF(I$2:I6996,I6996)=1,COUNTIF($I:$I,I6996),""),"")</f>
        <v/>
      </c>
      <c r="P6996" s="38" t="str">
        <f aca="false">IF(G6996=1,IF(COUNTIFS(C$2:C6996,C6996,G$2:G6996,1)=1,COUNTIFS($C:$C,C6996,$G:$G,1)+ROW()/10000000,""),"")</f>
        <v/>
      </c>
      <c r="Q6996" s="0" t="str">
        <f aca="false">IF(K6996=1,IF(COUNTIFS(C$2:C6996,C6996,K$2:K6996,1)=1,1,0),"")</f>
        <v/>
      </c>
      <c r="R6996" s="0" t="str">
        <f aca="false">IF(M6996=1,IF(COUNTIFS(C$2:C6996,C6996,M$2:M6996,1)=1,1,0),"")</f>
        <v/>
      </c>
      <c r="S6996" s="0" t="str">
        <f aca="false">IF(L6996=1,IF(COUNTIFS(C$2:C6996,C6996,L$2:L6996,1)=1,1,0),"")</f>
        <v/>
      </c>
      <c r="T6996" s="38" t="str">
        <f aca="false">IF(N6996="","",N6996+ROW()/10000000)</f>
        <v/>
      </c>
      <c r="U6996" s="0" t="str">
        <f aca="false">IF(G6996=1,IF(B6996="",1,0),"")</f>
        <v/>
      </c>
    </row>
    <row r="6997" customFormat="false" ht="15" hidden="false" customHeight="false" outlineLevel="0" collapsed="false">
      <c r="A6997" s="35"/>
      <c r="B6997" s="35"/>
      <c r="G6997" s="0" t="str">
        <f aca="false">IF(A6997="","",IF(AND(A6997&gt;=Debut,A6997&lt;Fin),1,0))</f>
        <v/>
      </c>
      <c r="H6997" s="0" t="str">
        <f aca="false">IF(G6997=1,INT(ROUND((A6997-Debut)*86400,0)/600),"")</f>
        <v/>
      </c>
      <c r="I6997" s="0" t="str">
        <f aca="false">IF(G6997=1,INT(ROUND((A6997-Debut)*86400,0)/3600),"")</f>
        <v/>
      </c>
      <c r="J6997" s="0" t="str">
        <f aca="false">IF(OR(A6997="",B6997=""),"",ROUND((B6997-A6997)*86400,0))</f>
        <v/>
      </c>
      <c r="K6997" s="37" t="str">
        <f aca="false">IF(G6997=1,IF(COUNTIFS($C:$C,C6997,$G:$G,1,$A:$A,"&gt;="&amp;(A6997-FenetreInterm/86400),$A:$A,"&lt;="&amp;A6997)&gt;=NbInterm,1,0),"")</f>
        <v/>
      </c>
      <c r="L6997" s="37" t="str">
        <f aca="false">IF(G6997=1,IF(B6997="",0,IF(J6997&lt;SeuilFugitive,1,0)),"")</f>
        <v/>
      </c>
      <c r="M6997" s="37" t="str">
        <f aca="false">IF(G6997=1,IF(B6997="",IF((Fin-A6997)*24&gt;SeuilFigee,1,0),IF(J6997&gt;SeuilFigee*3600,1,0)),"")</f>
        <v/>
      </c>
      <c r="N6997" s="0" t="str">
        <f aca="false">IF(G6997=1,IF(COUNTIF(H$2:H6997,H6997)=1,COUNTIF($H:$H,H6997),""),"")</f>
        <v/>
      </c>
      <c r="O6997" s="0" t="str">
        <f aca="false">IF(G6997=1,IF(COUNTIF(I$2:I6997,I6997)=1,COUNTIF($I:$I,I6997),""),"")</f>
        <v/>
      </c>
      <c r="P6997" s="38" t="str">
        <f aca="false">IF(G6997=1,IF(COUNTIFS(C$2:C6997,C6997,G$2:G6997,1)=1,COUNTIFS($C:$C,C6997,$G:$G,1)+ROW()/10000000,""),"")</f>
        <v/>
      </c>
      <c r="Q6997" s="0" t="str">
        <f aca="false">IF(K6997=1,IF(COUNTIFS(C$2:C6997,C6997,K$2:K6997,1)=1,1,0),"")</f>
        <v/>
      </c>
      <c r="R6997" s="0" t="str">
        <f aca="false">IF(M6997=1,IF(COUNTIFS(C$2:C6997,C6997,M$2:M6997,1)=1,1,0),"")</f>
        <v/>
      </c>
      <c r="S6997" s="0" t="str">
        <f aca="false">IF(L6997=1,IF(COUNTIFS(C$2:C6997,C6997,L$2:L6997,1)=1,1,0),"")</f>
        <v/>
      </c>
      <c r="T6997" s="38" t="str">
        <f aca="false">IF(N6997="","",N6997+ROW()/10000000)</f>
        <v/>
      </c>
      <c r="U6997" s="0" t="str">
        <f aca="false">IF(G6997=1,IF(B6997="",1,0),"")</f>
        <v/>
      </c>
    </row>
    <row r="6998" customFormat="false" ht="15" hidden="false" customHeight="false" outlineLevel="0" collapsed="false">
      <c r="A6998" s="35"/>
      <c r="B6998" s="35"/>
      <c r="G6998" s="0" t="str">
        <f aca="false">IF(A6998="","",IF(AND(A6998&gt;=Debut,A6998&lt;Fin),1,0))</f>
        <v/>
      </c>
      <c r="H6998" s="0" t="str">
        <f aca="false">IF(G6998=1,INT(ROUND((A6998-Debut)*86400,0)/600),"")</f>
        <v/>
      </c>
      <c r="I6998" s="0" t="str">
        <f aca="false">IF(G6998=1,INT(ROUND((A6998-Debut)*86400,0)/3600),"")</f>
        <v/>
      </c>
      <c r="J6998" s="0" t="str">
        <f aca="false">IF(OR(A6998="",B6998=""),"",ROUND((B6998-A6998)*86400,0))</f>
        <v/>
      </c>
      <c r="K6998" s="37" t="str">
        <f aca="false">IF(G6998=1,IF(COUNTIFS($C:$C,C6998,$G:$G,1,$A:$A,"&gt;="&amp;(A6998-FenetreInterm/86400),$A:$A,"&lt;="&amp;A6998)&gt;=NbInterm,1,0),"")</f>
        <v/>
      </c>
      <c r="L6998" s="37" t="str">
        <f aca="false">IF(G6998=1,IF(B6998="",0,IF(J6998&lt;SeuilFugitive,1,0)),"")</f>
        <v/>
      </c>
      <c r="M6998" s="37" t="str">
        <f aca="false">IF(G6998=1,IF(B6998="",IF((Fin-A6998)*24&gt;SeuilFigee,1,0),IF(J6998&gt;SeuilFigee*3600,1,0)),"")</f>
        <v/>
      </c>
      <c r="N6998" s="0" t="str">
        <f aca="false">IF(G6998=1,IF(COUNTIF(H$2:H6998,H6998)=1,COUNTIF($H:$H,H6998),""),"")</f>
        <v/>
      </c>
      <c r="O6998" s="0" t="str">
        <f aca="false">IF(G6998=1,IF(COUNTIF(I$2:I6998,I6998)=1,COUNTIF($I:$I,I6998),""),"")</f>
        <v/>
      </c>
      <c r="P6998" s="38" t="str">
        <f aca="false">IF(G6998=1,IF(COUNTIFS(C$2:C6998,C6998,G$2:G6998,1)=1,COUNTIFS($C:$C,C6998,$G:$G,1)+ROW()/10000000,""),"")</f>
        <v/>
      </c>
      <c r="Q6998" s="0" t="str">
        <f aca="false">IF(K6998=1,IF(COUNTIFS(C$2:C6998,C6998,K$2:K6998,1)=1,1,0),"")</f>
        <v/>
      </c>
      <c r="R6998" s="0" t="str">
        <f aca="false">IF(M6998=1,IF(COUNTIFS(C$2:C6998,C6998,M$2:M6998,1)=1,1,0),"")</f>
        <v/>
      </c>
      <c r="S6998" s="0" t="str">
        <f aca="false">IF(L6998=1,IF(COUNTIFS(C$2:C6998,C6998,L$2:L6998,1)=1,1,0),"")</f>
        <v/>
      </c>
      <c r="T6998" s="38" t="str">
        <f aca="false">IF(N6998="","",N6998+ROW()/10000000)</f>
        <v/>
      </c>
      <c r="U6998" s="0" t="str">
        <f aca="false">IF(G6998=1,IF(B6998="",1,0),"")</f>
        <v/>
      </c>
    </row>
    <row r="6999" customFormat="false" ht="15" hidden="false" customHeight="false" outlineLevel="0" collapsed="false">
      <c r="A6999" s="35"/>
      <c r="B6999" s="35"/>
      <c r="G6999" s="0" t="str">
        <f aca="false">IF(A6999="","",IF(AND(A6999&gt;=Debut,A6999&lt;Fin),1,0))</f>
        <v/>
      </c>
      <c r="H6999" s="0" t="str">
        <f aca="false">IF(G6999=1,INT(ROUND((A6999-Debut)*86400,0)/600),"")</f>
        <v/>
      </c>
      <c r="I6999" s="0" t="str">
        <f aca="false">IF(G6999=1,INT(ROUND((A6999-Debut)*86400,0)/3600),"")</f>
        <v/>
      </c>
      <c r="J6999" s="0" t="str">
        <f aca="false">IF(OR(A6999="",B6999=""),"",ROUND((B6999-A6999)*86400,0))</f>
        <v/>
      </c>
      <c r="K6999" s="37" t="str">
        <f aca="false">IF(G6999=1,IF(COUNTIFS($C:$C,C6999,$G:$G,1,$A:$A,"&gt;="&amp;(A6999-FenetreInterm/86400),$A:$A,"&lt;="&amp;A6999)&gt;=NbInterm,1,0),"")</f>
        <v/>
      </c>
      <c r="L6999" s="37" t="str">
        <f aca="false">IF(G6999=1,IF(B6999="",0,IF(J6999&lt;SeuilFugitive,1,0)),"")</f>
        <v/>
      </c>
      <c r="M6999" s="37" t="str">
        <f aca="false">IF(G6999=1,IF(B6999="",IF((Fin-A6999)*24&gt;SeuilFigee,1,0),IF(J6999&gt;SeuilFigee*3600,1,0)),"")</f>
        <v/>
      </c>
      <c r="N6999" s="0" t="str">
        <f aca="false">IF(G6999=1,IF(COUNTIF(H$2:H6999,H6999)=1,COUNTIF($H:$H,H6999),""),"")</f>
        <v/>
      </c>
      <c r="O6999" s="0" t="str">
        <f aca="false">IF(G6999=1,IF(COUNTIF(I$2:I6999,I6999)=1,COUNTIF($I:$I,I6999),""),"")</f>
        <v/>
      </c>
      <c r="P6999" s="38" t="str">
        <f aca="false">IF(G6999=1,IF(COUNTIFS(C$2:C6999,C6999,G$2:G6999,1)=1,COUNTIFS($C:$C,C6999,$G:$G,1)+ROW()/10000000,""),"")</f>
        <v/>
      </c>
      <c r="Q6999" s="0" t="str">
        <f aca="false">IF(K6999=1,IF(COUNTIFS(C$2:C6999,C6999,K$2:K6999,1)=1,1,0),"")</f>
        <v/>
      </c>
      <c r="R6999" s="0" t="str">
        <f aca="false">IF(M6999=1,IF(COUNTIFS(C$2:C6999,C6999,M$2:M6999,1)=1,1,0),"")</f>
        <v/>
      </c>
      <c r="S6999" s="0" t="str">
        <f aca="false">IF(L6999=1,IF(COUNTIFS(C$2:C6999,C6999,L$2:L6999,1)=1,1,0),"")</f>
        <v/>
      </c>
      <c r="T6999" s="38" t="str">
        <f aca="false">IF(N6999="","",N6999+ROW()/10000000)</f>
        <v/>
      </c>
      <c r="U6999" s="0" t="str">
        <f aca="false">IF(G6999=1,IF(B6999="",1,0),"")</f>
        <v/>
      </c>
    </row>
    <row r="7000" customFormat="false" ht="15" hidden="false" customHeight="false" outlineLevel="0" collapsed="false">
      <c r="A7000" s="35"/>
      <c r="B7000" s="35"/>
      <c r="G7000" s="0" t="str">
        <f aca="false">IF(A7000="","",IF(AND(A7000&gt;=Debut,A7000&lt;Fin),1,0))</f>
        <v/>
      </c>
      <c r="H7000" s="0" t="str">
        <f aca="false">IF(G7000=1,INT(ROUND((A7000-Debut)*86400,0)/600),"")</f>
        <v/>
      </c>
      <c r="I7000" s="0" t="str">
        <f aca="false">IF(G7000=1,INT(ROUND((A7000-Debut)*86400,0)/3600),"")</f>
        <v/>
      </c>
      <c r="J7000" s="0" t="str">
        <f aca="false">IF(OR(A7000="",B7000=""),"",ROUND((B7000-A7000)*86400,0))</f>
        <v/>
      </c>
      <c r="K7000" s="37" t="str">
        <f aca="false">IF(G7000=1,IF(COUNTIFS($C:$C,C7000,$G:$G,1,$A:$A,"&gt;="&amp;(A7000-FenetreInterm/86400),$A:$A,"&lt;="&amp;A7000)&gt;=NbInterm,1,0),"")</f>
        <v/>
      </c>
      <c r="L7000" s="37" t="str">
        <f aca="false">IF(G7000=1,IF(B7000="",0,IF(J7000&lt;SeuilFugitive,1,0)),"")</f>
        <v/>
      </c>
      <c r="M7000" s="37" t="str">
        <f aca="false">IF(G7000=1,IF(B7000="",IF((Fin-A7000)*24&gt;SeuilFigee,1,0),IF(J7000&gt;SeuilFigee*3600,1,0)),"")</f>
        <v/>
      </c>
      <c r="N7000" s="0" t="str">
        <f aca="false">IF(G7000=1,IF(COUNTIF(H$2:H7000,H7000)=1,COUNTIF($H:$H,H7000),""),"")</f>
        <v/>
      </c>
      <c r="O7000" s="0" t="str">
        <f aca="false">IF(G7000=1,IF(COUNTIF(I$2:I7000,I7000)=1,COUNTIF($I:$I,I7000),""),"")</f>
        <v/>
      </c>
      <c r="P7000" s="38" t="str">
        <f aca="false">IF(G7000=1,IF(COUNTIFS(C$2:C7000,C7000,G$2:G7000,1)=1,COUNTIFS($C:$C,C7000,$G:$G,1)+ROW()/10000000,""),"")</f>
        <v/>
      </c>
      <c r="Q7000" s="0" t="str">
        <f aca="false">IF(K7000=1,IF(COUNTIFS(C$2:C7000,C7000,K$2:K7000,1)=1,1,0),"")</f>
        <v/>
      </c>
      <c r="R7000" s="0" t="str">
        <f aca="false">IF(M7000=1,IF(COUNTIFS(C$2:C7000,C7000,M$2:M7000,1)=1,1,0),"")</f>
        <v/>
      </c>
      <c r="S7000" s="0" t="str">
        <f aca="false">IF(L7000=1,IF(COUNTIFS(C$2:C7000,C7000,L$2:L7000,1)=1,1,0),"")</f>
        <v/>
      </c>
      <c r="T7000" s="38" t="str">
        <f aca="false">IF(N7000="","",N7000+ROW()/10000000)</f>
        <v/>
      </c>
      <c r="U7000" s="0" t="str">
        <f aca="false">IF(G7000=1,IF(B7000="",1,0),"")</f>
        <v/>
      </c>
    </row>
    <row r="7001" customFormat="false" ht="15" hidden="false" customHeight="false" outlineLevel="0" collapsed="false">
      <c r="A7001" s="35"/>
      <c r="B7001" s="35"/>
      <c r="G7001" s="0" t="str">
        <f aca="false">IF(A7001="","",IF(AND(A7001&gt;=Debut,A7001&lt;Fin),1,0))</f>
        <v/>
      </c>
      <c r="H7001" s="0" t="str">
        <f aca="false">IF(G7001=1,INT(ROUND((A7001-Debut)*86400,0)/600),"")</f>
        <v/>
      </c>
      <c r="I7001" s="0" t="str">
        <f aca="false">IF(G7001=1,INT(ROUND((A7001-Debut)*86400,0)/3600),"")</f>
        <v/>
      </c>
      <c r="J7001" s="0" t="str">
        <f aca="false">IF(OR(A7001="",B7001=""),"",ROUND((B7001-A7001)*86400,0))</f>
        <v/>
      </c>
      <c r="K7001" s="37" t="str">
        <f aca="false">IF(G7001=1,IF(COUNTIFS($C:$C,C7001,$G:$G,1,$A:$A,"&gt;="&amp;(A7001-FenetreInterm/86400),$A:$A,"&lt;="&amp;A7001)&gt;=NbInterm,1,0),"")</f>
        <v/>
      </c>
      <c r="L7001" s="37" t="str">
        <f aca="false">IF(G7001=1,IF(B7001="",0,IF(J7001&lt;SeuilFugitive,1,0)),"")</f>
        <v/>
      </c>
      <c r="M7001" s="37" t="str">
        <f aca="false">IF(G7001=1,IF(B7001="",IF((Fin-A7001)*24&gt;SeuilFigee,1,0),IF(J7001&gt;SeuilFigee*3600,1,0)),"")</f>
        <v/>
      </c>
      <c r="N7001" s="0" t="str">
        <f aca="false">IF(G7001=1,IF(COUNTIF(H$2:H7001,H7001)=1,COUNTIF($H:$H,H7001),""),"")</f>
        <v/>
      </c>
      <c r="O7001" s="0" t="str">
        <f aca="false">IF(G7001=1,IF(COUNTIF(I$2:I7001,I7001)=1,COUNTIF($I:$I,I7001),""),"")</f>
        <v/>
      </c>
      <c r="P7001" s="38" t="str">
        <f aca="false">IF(G7001=1,IF(COUNTIFS(C$2:C7001,C7001,G$2:G7001,1)=1,COUNTIFS($C:$C,C7001,$G:$G,1)+ROW()/10000000,""),"")</f>
        <v/>
      </c>
      <c r="Q7001" s="0" t="str">
        <f aca="false">IF(K7001=1,IF(COUNTIFS(C$2:C7001,C7001,K$2:K7001,1)=1,1,0),"")</f>
        <v/>
      </c>
      <c r="R7001" s="0" t="str">
        <f aca="false">IF(M7001=1,IF(COUNTIFS(C$2:C7001,C7001,M$2:M7001,1)=1,1,0),"")</f>
        <v/>
      </c>
      <c r="S7001" s="0" t="str">
        <f aca="false">IF(L7001=1,IF(COUNTIFS(C$2:C7001,C7001,L$2:L7001,1)=1,1,0),"")</f>
        <v/>
      </c>
      <c r="T7001" s="38" t="str">
        <f aca="false">IF(N7001="","",N7001+ROW()/10000000)</f>
        <v/>
      </c>
      <c r="U7001" s="0" t="str">
        <f aca="false">IF(G7001=1,IF(B7001="",1,0),"")</f>
        <v/>
      </c>
    </row>
    <row r="7002" customFormat="false" ht="15" hidden="false" customHeight="false" outlineLevel="0" collapsed="false">
      <c r="A7002" s="35"/>
      <c r="B7002" s="35"/>
      <c r="G7002" s="0" t="str">
        <f aca="false">IF(A7002="","",IF(AND(A7002&gt;=Debut,A7002&lt;Fin),1,0))</f>
        <v/>
      </c>
      <c r="H7002" s="0" t="str">
        <f aca="false">IF(G7002=1,INT(ROUND((A7002-Debut)*86400,0)/600),"")</f>
        <v/>
      </c>
      <c r="I7002" s="0" t="str">
        <f aca="false">IF(G7002=1,INT(ROUND((A7002-Debut)*86400,0)/3600),"")</f>
        <v/>
      </c>
      <c r="J7002" s="0" t="str">
        <f aca="false">IF(OR(A7002="",B7002=""),"",ROUND((B7002-A7002)*86400,0))</f>
        <v/>
      </c>
      <c r="K7002" s="37" t="str">
        <f aca="false">IF(G7002=1,IF(COUNTIFS($C:$C,C7002,$G:$G,1,$A:$A,"&gt;="&amp;(A7002-FenetreInterm/86400),$A:$A,"&lt;="&amp;A7002)&gt;=NbInterm,1,0),"")</f>
        <v/>
      </c>
      <c r="L7002" s="37" t="str">
        <f aca="false">IF(G7002=1,IF(B7002="",0,IF(J7002&lt;SeuilFugitive,1,0)),"")</f>
        <v/>
      </c>
      <c r="M7002" s="37" t="str">
        <f aca="false">IF(G7002=1,IF(B7002="",IF((Fin-A7002)*24&gt;SeuilFigee,1,0),IF(J7002&gt;SeuilFigee*3600,1,0)),"")</f>
        <v/>
      </c>
      <c r="N7002" s="0" t="str">
        <f aca="false">IF(G7002=1,IF(COUNTIF(H$2:H7002,H7002)=1,COUNTIF($H:$H,H7002),""),"")</f>
        <v/>
      </c>
      <c r="O7002" s="0" t="str">
        <f aca="false">IF(G7002=1,IF(COUNTIF(I$2:I7002,I7002)=1,COUNTIF($I:$I,I7002),""),"")</f>
        <v/>
      </c>
      <c r="P7002" s="38" t="str">
        <f aca="false">IF(G7002=1,IF(COUNTIFS(C$2:C7002,C7002,G$2:G7002,1)=1,COUNTIFS($C:$C,C7002,$G:$G,1)+ROW()/10000000,""),"")</f>
        <v/>
      </c>
      <c r="Q7002" s="0" t="str">
        <f aca="false">IF(K7002=1,IF(COUNTIFS(C$2:C7002,C7002,K$2:K7002,1)=1,1,0),"")</f>
        <v/>
      </c>
      <c r="R7002" s="0" t="str">
        <f aca="false">IF(M7002=1,IF(COUNTIFS(C$2:C7002,C7002,M$2:M7002,1)=1,1,0),"")</f>
        <v/>
      </c>
      <c r="S7002" s="0" t="str">
        <f aca="false">IF(L7002=1,IF(COUNTIFS(C$2:C7002,C7002,L$2:L7002,1)=1,1,0),"")</f>
        <v/>
      </c>
      <c r="T7002" s="38" t="str">
        <f aca="false">IF(N7002="","",N7002+ROW()/10000000)</f>
        <v/>
      </c>
      <c r="U7002" s="0" t="str">
        <f aca="false">IF(G7002=1,IF(B7002="",1,0),"")</f>
        <v/>
      </c>
    </row>
    <row r="7003" customFormat="false" ht="15" hidden="false" customHeight="false" outlineLevel="0" collapsed="false">
      <c r="A7003" s="35"/>
      <c r="B7003" s="35"/>
      <c r="G7003" s="0" t="str">
        <f aca="false">IF(A7003="","",IF(AND(A7003&gt;=Debut,A7003&lt;Fin),1,0))</f>
        <v/>
      </c>
      <c r="H7003" s="0" t="str">
        <f aca="false">IF(G7003=1,INT(ROUND((A7003-Debut)*86400,0)/600),"")</f>
        <v/>
      </c>
      <c r="I7003" s="0" t="str">
        <f aca="false">IF(G7003=1,INT(ROUND((A7003-Debut)*86400,0)/3600),"")</f>
        <v/>
      </c>
      <c r="J7003" s="0" t="str">
        <f aca="false">IF(OR(A7003="",B7003=""),"",ROUND((B7003-A7003)*86400,0))</f>
        <v/>
      </c>
      <c r="K7003" s="37" t="str">
        <f aca="false">IF(G7003=1,IF(COUNTIFS($C:$C,C7003,$G:$G,1,$A:$A,"&gt;="&amp;(A7003-FenetreInterm/86400),$A:$A,"&lt;="&amp;A7003)&gt;=NbInterm,1,0),"")</f>
        <v/>
      </c>
      <c r="L7003" s="37" t="str">
        <f aca="false">IF(G7003=1,IF(B7003="",0,IF(J7003&lt;SeuilFugitive,1,0)),"")</f>
        <v/>
      </c>
      <c r="M7003" s="37" t="str">
        <f aca="false">IF(G7003=1,IF(B7003="",IF((Fin-A7003)*24&gt;SeuilFigee,1,0),IF(J7003&gt;SeuilFigee*3600,1,0)),"")</f>
        <v/>
      </c>
      <c r="N7003" s="0" t="str">
        <f aca="false">IF(G7003=1,IF(COUNTIF(H$2:H7003,H7003)=1,COUNTIF($H:$H,H7003),""),"")</f>
        <v/>
      </c>
      <c r="O7003" s="0" t="str">
        <f aca="false">IF(G7003=1,IF(COUNTIF(I$2:I7003,I7003)=1,COUNTIF($I:$I,I7003),""),"")</f>
        <v/>
      </c>
      <c r="P7003" s="38" t="str">
        <f aca="false">IF(G7003=1,IF(COUNTIFS(C$2:C7003,C7003,G$2:G7003,1)=1,COUNTIFS($C:$C,C7003,$G:$G,1)+ROW()/10000000,""),"")</f>
        <v/>
      </c>
      <c r="Q7003" s="0" t="str">
        <f aca="false">IF(K7003=1,IF(COUNTIFS(C$2:C7003,C7003,K$2:K7003,1)=1,1,0),"")</f>
        <v/>
      </c>
      <c r="R7003" s="0" t="str">
        <f aca="false">IF(M7003=1,IF(COUNTIFS(C$2:C7003,C7003,M$2:M7003,1)=1,1,0),"")</f>
        <v/>
      </c>
      <c r="S7003" s="0" t="str">
        <f aca="false">IF(L7003=1,IF(COUNTIFS(C$2:C7003,C7003,L$2:L7003,1)=1,1,0),"")</f>
        <v/>
      </c>
      <c r="T7003" s="38" t="str">
        <f aca="false">IF(N7003="","",N7003+ROW()/10000000)</f>
        <v/>
      </c>
      <c r="U7003" s="0" t="str">
        <f aca="false">IF(G7003=1,IF(B7003="",1,0),"")</f>
        <v/>
      </c>
    </row>
    <row r="7004" customFormat="false" ht="15" hidden="false" customHeight="false" outlineLevel="0" collapsed="false">
      <c r="A7004" s="35"/>
      <c r="B7004" s="35"/>
      <c r="G7004" s="0" t="str">
        <f aca="false">IF(A7004="","",IF(AND(A7004&gt;=Debut,A7004&lt;Fin),1,0))</f>
        <v/>
      </c>
      <c r="H7004" s="0" t="str">
        <f aca="false">IF(G7004=1,INT(ROUND((A7004-Debut)*86400,0)/600),"")</f>
        <v/>
      </c>
      <c r="I7004" s="0" t="str">
        <f aca="false">IF(G7004=1,INT(ROUND((A7004-Debut)*86400,0)/3600),"")</f>
        <v/>
      </c>
      <c r="J7004" s="0" t="str">
        <f aca="false">IF(OR(A7004="",B7004=""),"",ROUND((B7004-A7004)*86400,0))</f>
        <v/>
      </c>
      <c r="K7004" s="37" t="str">
        <f aca="false">IF(G7004=1,IF(COUNTIFS($C:$C,C7004,$G:$G,1,$A:$A,"&gt;="&amp;(A7004-FenetreInterm/86400),$A:$A,"&lt;="&amp;A7004)&gt;=NbInterm,1,0),"")</f>
        <v/>
      </c>
      <c r="L7004" s="37" t="str">
        <f aca="false">IF(G7004=1,IF(B7004="",0,IF(J7004&lt;SeuilFugitive,1,0)),"")</f>
        <v/>
      </c>
      <c r="M7004" s="37" t="str">
        <f aca="false">IF(G7004=1,IF(B7004="",IF((Fin-A7004)*24&gt;SeuilFigee,1,0),IF(J7004&gt;SeuilFigee*3600,1,0)),"")</f>
        <v/>
      </c>
      <c r="N7004" s="0" t="str">
        <f aca="false">IF(G7004=1,IF(COUNTIF(H$2:H7004,H7004)=1,COUNTIF($H:$H,H7004),""),"")</f>
        <v/>
      </c>
      <c r="O7004" s="0" t="str">
        <f aca="false">IF(G7004=1,IF(COUNTIF(I$2:I7004,I7004)=1,COUNTIF($I:$I,I7004),""),"")</f>
        <v/>
      </c>
      <c r="P7004" s="38" t="str">
        <f aca="false">IF(G7004=1,IF(COUNTIFS(C$2:C7004,C7004,G$2:G7004,1)=1,COUNTIFS($C:$C,C7004,$G:$G,1)+ROW()/10000000,""),"")</f>
        <v/>
      </c>
      <c r="Q7004" s="0" t="str">
        <f aca="false">IF(K7004=1,IF(COUNTIFS(C$2:C7004,C7004,K$2:K7004,1)=1,1,0),"")</f>
        <v/>
      </c>
      <c r="R7004" s="0" t="str">
        <f aca="false">IF(M7004=1,IF(COUNTIFS(C$2:C7004,C7004,M$2:M7004,1)=1,1,0),"")</f>
        <v/>
      </c>
      <c r="S7004" s="0" t="str">
        <f aca="false">IF(L7004=1,IF(COUNTIFS(C$2:C7004,C7004,L$2:L7004,1)=1,1,0),"")</f>
        <v/>
      </c>
      <c r="T7004" s="38" t="str">
        <f aca="false">IF(N7004="","",N7004+ROW()/10000000)</f>
        <v/>
      </c>
      <c r="U7004" s="0" t="str">
        <f aca="false">IF(G7004=1,IF(B7004="",1,0),"")</f>
        <v/>
      </c>
    </row>
    <row r="7005" customFormat="false" ht="15" hidden="false" customHeight="false" outlineLevel="0" collapsed="false">
      <c r="A7005" s="35"/>
      <c r="B7005" s="35"/>
      <c r="G7005" s="0" t="str">
        <f aca="false">IF(A7005="","",IF(AND(A7005&gt;=Debut,A7005&lt;Fin),1,0))</f>
        <v/>
      </c>
      <c r="H7005" s="0" t="str">
        <f aca="false">IF(G7005=1,INT(ROUND((A7005-Debut)*86400,0)/600),"")</f>
        <v/>
      </c>
      <c r="I7005" s="0" t="str">
        <f aca="false">IF(G7005=1,INT(ROUND((A7005-Debut)*86400,0)/3600),"")</f>
        <v/>
      </c>
      <c r="J7005" s="0" t="str">
        <f aca="false">IF(OR(A7005="",B7005=""),"",ROUND((B7005-A7005)*86400,0))</f>
        <v/>
      </c>
      <c r="K7005" s="37" t="str">
        <f aca="false">IF(G7005=1,IF(COUNTIFS($C:$C,C7005,$G:$G,1,$A:$A,"&gt;="&amp;(A7005-FenetreInterm/86400),$A:$A,"&lt;="&amp;A7005)&gt;=NbInterm,1,0),"")</f>
        <v/>
      </c>
      <c r="L7005" s="37" t="str">
        <f aca="false">IF(G7005=1,IF(B7005="",0,IF(J7005&lt;SeuilFugitive,1,0)),"")</f>
        <v/>
      </c>
      <c r="M7005" s="37" t="str">
        <f aca="false">IF(G7005=1,IF(B7005="",IF((Fin-A7005)*24&gt;SeuilFigee,1,0),IF(J7005&gt;SeuilFigee*3600,1,0)),"")</f>
        <v/>
      </c>
      <c r="N7005" s="0" t="str">
        <f aca="false">IF(G7005=1,IF(COUNTIF(H$2:H7005,H7005)=1,COUNTIF($H:$H,H7005),""),"")</f>
        <v/>
      </c>
      <c r="O7005" s="0" t="str">
        <f aca="false">IF(G7005=1,IF(COUNTIF(I$2:I7005,I7005)=1,COUNTIF($I:$I,I7005),""),"")</f>
        <v/>
      </c>
      <c r="P7005" s="38" t="str">
        <f aca="false">IF(G7005=1,IF(COUNTIFS(C$2:C7005,C7005,G$2:G7005,1)=1,COUNTIFS($C:$C,C7005,$G:$G,1)+ROW()/10000000,""),"")</f>
        <v/>
      </c>
      <c r="Q7005" s="0" t="str">
        <f aca="false">IF(K7005=1,IF(COUNTIFS(C$2:C7005,C7005,K$2:K7005,1)=1,1,0),"")</f>
        <v/>
      </c>
      <c r="R7005" s="0" t="str">
        <f aca="false">IF(M7005=1,IF(COUNTIFS(C$2:C7005,C7005,M$2:M7005,1)=1,1,0),"")</f>
        <v/>
      </c>
      <c r="S7005" s="0" t="str">
        <f aca="false">IF(L7005=1,IF(COUNTIFS(C$2:C7005,C7005,L$2:L7005,1)=1,1,0),"")</f>
        <v/>
      </c>
      <c r="T7005" s="38" t="str">
        <f aca="false">IF(N7005="","",N7005+ROW()/10000000)</f>
        <v/>
      </c>
      <c r="U7005" s="0" t="str">
        <f aca="false">IF(G7005=1,IF(B7005="",1,0),"")</f>
        <v/>
      </c>
    </row>
    <row r="7006" customFormat="false" ht="15" hidden="false" customHeight="false" outlineLevel="0" collapsed="false">
      <c r="A7006" s="35"/>
      <c r="B7006" s="35"/>
      <c r="G7006" s="0" t="str">
        <f aca="false">IF(A7006="","",IF(AND(A7006&gt;=Debut,A7006&lt;Fin),1,0))</f>
        <v/>
      </c>
      <c r="H7006" s="0" t="str">
        <f aca="false">IF(G7006=1,INT(ROUND((A7006-Debut)*86400,0)/600),"")</f>
        <v/>
      </c>
      <c r="I7006" s="0" t="str">
        <f aca="false">IF(G7006=1,INT(ROUND((A7006-Debut)*86400,0)/3600),"")</f>
        <v/>
      </c>
      <c r="J7006" s="0" t="str">
        <f aca="false">IF(OR(A7006="",B7006=""),"",ROUND((B7006-A7006)*86400,0))</f>
        <v/>
      </c>
      <c r="K7006" s="37" t="str">
        <f aca="false">IF(G7006=1,IF(COUNTIFS($C:$C,C7006,$G:$G,1,$A:$A,"&gt;="&amp;(A7006-FenetreInterm/86400),$A:$A,"&lt;="&amp;A7006)&gt;=NbInterm,1,0),"")</f>
        <v/>
      </c>
      <c r="L7006" s="37" t="str">
        <f aca="false">IF(G7006=1,IF(B7006="",0,IF(J7006&lt;SeuilFugitive,1,0)),"")</f>
        <v/>
      </c>
      <c r="M7006" s="37" t="str">
        <f aca="false">IF(G7006=1,IF(B7006="",IF((Fin-A7006)*24&gt;SeuilFigee,1,0),IF(J7006&gt;SeuilFigee*3600,1,0)),"")</f>
        <v/>
      </c>
      <c r="N7006" s="0" t="str">
        <f aca="false">IF(G7006=1,IF(COUNTIF(H$2:H7006,H7006)=1,COUNTIF($H:$H,H7006),""),"")</f>
        <v/>
      </c>
      <c r="O7006" s="0" t="str">
        <f aca="false">IF(G7006=1,IF(COUNTIF(I$2:I7006,I7006)=1,COUNTIF($I:$I,I7006),""),"")</f>
        <v/>
      </c>
      <c r="P7006" s="38" t="str">
        <f aca="false">IF(G7006=1,IF(COUNTIFS(C$2:C7006,C7006,G$2:G7006,1)=1,COUNTIFS($C:$C,C7006,$G:$G,1)+ROW()/10000000,""),"")</f>
        <v/>
      </c>
      <c r="Q7006" s="0" t="str">
        <f aca="false">IF(K7006=1,IF(COUNTIFS(C$2:C7006,C7006,K$2:K7006,1)=1,1,0),"")</f>
        <v/>
      </c>
      <c r="R7006" s="0" t="str">
        <f aca="false">IF(M7006=1,IF(COUNTIFS(C$2:C7006,C7006,M$2:M7006,1)=1,1,0),"")</f>
        <v/>
      </c>
      <c r="S7006" s="0" t="str">
        <f aca="false">IF(L7006=1,IF(COUNTIFS(C$2:C7006,C7006,L$2:L7006,1)=1,1,0),"")</f>
        <v/>
      </c>
      <c r="T7006" s="38" t="str">
        <f aca="false">IF(N7006="","",N7006+ROW()/10000000)</f>
        <v/>
      </c>
      <c r="U7006" s="0" t="str">
        <f aca="false">IF(G7006=1,IF(B7006="",1,0),"")</f>
        <v/>
      </c>
    </row>
    <row r="7007" customFormat="false" ht="15" hidden="false" customHeight="false" outlineLevel="0" collapsed="false">
      <c r="A7007" s="35"/>
      <c r="B7007" s="35"/>
      <c r="G7007" s="0" t="str">
        <f aca="false">IF(A7007="","",IF(AND(A7007&gt;=Debut,A7007&lt;Fin),1,0))</f>
        <v/>
      </c>
      <c r="H7007" s="0" t="str">
        <f aca="false">IF(G7007=1,INT(ROUND((A7007-Debut)*86400,0)/600),"")</f>
        <v/>
      </c>
      <c r="I7007" s="0" t="str">
        <f aca="false">IF(G7007=1,INT(ROUND((A7007-Debut)*86400,0)/3600),"")</f>
        <v/>
      </c>
      <c r="J7007" s="0" t="str">
        <f aca="false">IF(OR(A7007="",B7007=""),"",ROUND((B7007-A7007)*86400,0))</f>
        <v/>
      </c>
      <c r="K7007" s="37" t="str">
        <f aca="false">IF(G7007=1,IF(COUNTIFS($C:$C,C7007,$G:$G,1,$A:$A,"&gt;="&amp;(A7007-FenetreInterm/86400),$A:$A,"&lt;="&amp;A7007)&gt;=NbInterm,1,0),"")</f>
        <v/>
      </c>
      <c r="L7007" s="37" t="str">
        <f aca="false">IF(G7007=1,IF(B7007="",0,IF(J7007&lt;SeuilFugitive,1,0)),"")</f>
        <v/>
      </c>
      <c r="M7007" s="37" t="str">
        <f aca="false">IF(G7007=1,IF(B7007="",IF((Fin-A7007)*24&gt;SeuilFigee,1,0),IF(J7007&gt;SeuilFigee*3600,1,0)),"")</f>
        <v/>
      </c>
      <c r="N7007" s="0" t="str">
        <f aca="false">IF(G7007=1,IF(COUNTIF(H$2:H7007,H7007)=1,COUNTIF($H:$H,H7007),""),"")</f>
        <v/>
      </c>
      <c r="O7007" s="0" t="str">
        <f aca="false">IF(G7007=1,IF(COUNTIF(I$2:I7007,I7007)=1,COUNTIF($I:$I,I7007),""),"")</f>
        <v/>
      </c>
      <c r="P7007" s="38" t="str">
        <f aca="false">IF(G7007=1,IF(COUNTIFS(C$2:C7007,C7007,G$2:G7007,1)=1,COUNTIFS($C:$C,C7007,$G:$G,1)+ROW()/10000000,""),"")</f>
        <v/>
      </c>
      <c r="Q7007" s="0" t="str">
        <f aca="false">IF(K7007=1,IF(COUNTIFS(C$2:C7007,C7007,K$2:K7007,1)=1,1,0),"")</f>
        <v/>
      </c>
      <c r="R7007" s="0" t="str">
        <f aca="false">IF(M7007=1,IF(COUNTIFS(C$2:C7007,C7007,M$2:M7007,1)=1,1,0),"")</f>
        <v/>
      </c>
      <c r="S7007" s="0" t="str">
        <f aca="false">IF(L7007=1,IF(COUNTIFS(C$2:C7007,C7007,L$2:L7007,1)=1,1,0),"")</f>
        <v/>
      </c>
      <c r="T7007" s="38" t="str">
        <f aca="false">IF(N7007="","",N7007+ROW()/10000000)</f>
        <v/>
      </c>
      <c r="U7007" s="0" t="str">
        <f aca="false">IF(G7007=1,IF(B7007="",1,0),"")</f>
        <v/>
      </c>
    </row>
    <row r="7008" customFormat="false" ht="15" hidden="false" customHeight="false" outlineLevel="0" collapsed="false">
      <c r="A7008" s="35"/>
      <c r="B7008" s="35"/>
      <c r="G7008" s="0" t="str">
        <f aca="false">IF(A7008="","",IF(AND(A7008&gt;=Debut,A7008&lt;Fin),1,0))</f>
        <v/>
      </c>
      <c r="H7008" s="0" t="str">
        <f aca="false">IF(G7008=1,INT(ROUND((A7008-Debut)*86400,0)/600),"")</f>
        <v/>
      </c>
      <c r="I7008" s="0" t="str">
        <f aca="false">IF(G7008=1,INT(ROUND((A7008-Debut)*86400,0)/3600),"")</f>
        <v/>
      </c>
      <c r="J7008" s="0" t="str">
        <f aca="false">IF(OR(A7008="",B7008=""),"",ROUND((B7008-A7008)*86400,0))</f>
        <v/>
      </c>
      <c r="K7008" s="37" t="str">
        <f aca="false">IF(G7008=1,IF(COUNTIFS($C:$C,C7008,$G:$G,1,$A:$A,"&gt;="&amp;(A7008-FenetreInterm/86400),$A:$A,"&lt;="&amp;A7008)&gt;=NbInterm,1,0),"")</f>
        <v/>
      </c>
      <c r="L7008" s="37" t="str">
        <f aca="false">IF(G7008=1,IF(B7008="",0,IF(J7008&lt;SeuilFugitive,1,0)),"")</f>
        <v/>
      </c>
      <c r="M7008" s="37" t="str">
        <f aca="false">IF(G7008=1,IF(B7008="",IF((Fin-A7008)*24&gt;SeuilFigee,1,0),IF(J7008&gt;SeuilFigee*3600,1,0)),"")</f>
        <v/>
      </c>
      <c r="N7008" s="0" t="str">
        <f aca="false">IF(G7008=1,IF(COUNTIF(H$2:H7008,H7008)=1,COUNTIF($H:$H,H7008),""),"")</f>
        <v/>
      </c>
      <c r="O7008" s="0" t="str">
        <f aca="false">IF(G7008=1,IF(COUNTIF(I$2:I7008,I7008)=1,COUNTIF($I:$I,I7008),""),"")</f>
        <v/>
      </c>
      <c r="P7008" s="38" t="str">
        <f aca="false">IF(G7008=1,IF(COUNTIFS(C$2:C7008,C7008,G$2:G7008,1)=1,COUNTIFS($C:$C,C7008,$G:$G,1)+ROW()/10000000,""),"")</f>
        <v/>
      </c>
      <c r="Q7008" s="0" t="str">
        <f aca="false">IF(K7008=1,IF(COUNTIFS(C$2:C7008,C7008,K$2:K7008,1)=1,1,0),"")</f>
        <v/>
      </c>
      <c r="R7008" s="0" t="str">
        <f aca="false">IF(M7008=1,IF(COUNTIFS(C$2:C7008,C7008,M$2:M7008,1)=1,1,0),"")</f>
        <v/>
      </c>
      <c r="S7008" s="0" t="str">
        <f aca="false">IF(L7008=1,IF(COUNTIFS(C$2:C7008,C7008,L$2:L7008,1)=1,1,0),"")</f>
        <v/>
      </c>
      <c r="T7008" s="38" t="str">
        <f aca="false">IF(N7008="","",N7008+ROW()/10000000)</f>
        <v/>
      </c>
      <c r="U7008" s="0" t="str">
        <f aca="false">IF(G7008=1,IF(B7008="",1,0),"")</f>
        <v/>
      </c>
    </row>
    <row r="7009" customFormat="false" ht="15" hidden="false" customHeight="false" outlineLevel="0" collapsed="false">
      <c r="A7009" s="35"/>
      <c r="B7009" s="35"/>
      <c r="G7009" s="0" t="str">
        <f aca="false">IF(A7009="","",IF(AND(A7009&gt;=Debut,A7009&lt;Fin),1,0))</f>
        <v/>
      </c>
      <c r="H7009" s="0" t="str">
        <f aca="false">IF(G7009=1,INT(ROUND((A7009-Debut)*86400,0)/600),"")</f>
        <v/>
      </c>
      <c r="I7009" s="0" t="str">
        <f aca="false">IF(G7009=1,INT(ROUND((A7009-Debut)*86400,0)/3600),"")</f>
        <v/>
      </c>
      <c r="J7009" s="0" t="str">
        <f aca="false">IF(OR(A7009="",B7009=""),"",ROUND((B7009-A7009)*86400,0))</f>
        <v/>
      </c>
      <c r="K7009" s="37" t="str">
        <f aca="false">IF(G7009=1,IF(COUNTIFS($C:$C,C7009,$G:$G,1,$A:$A,"&gt;="&amp;(A7009-FenetreInterm/86400),$A:$A,"&lt;="&amp;A7009)&gt;=NbInterm,1,0),"")</f>
        <v/>
      </c>
      <c r="L7009" s="37" t="str">
        <f aca="false">IF(G7009=1,IF(B7009="",0,IF(J7009&lt;SeuilFugitive,1,0)),"")</f>
        <v/>
      </c>
      <c r="M7009" s="37" t="str">
        <f aca="false">IF(G7009=1,IF(B7009="",IF((Fin-A7009)*24&gt;SeuilFigee,1,0),IF(J7009&gt;SeuilFigee*3600,1,0)),"")</f>
        <v/>
      </c>
      <c r="N7009" s="0" t="str">
        <f aca="false">IF(G7009=1,IF(COUNTIF(H$2:H7009,H7009)=1,COUNTIF($H:$H,H7009),""),"")</f>
        <v/>
      </c>
      <c r="O7009" s="0" t="str">
        <f aca="false">IF(G7009=1,IF(COUNTIF(I$2:I7009,I7009)=1,COUNTIF($I:$I,I7009),""),"")</f>
        <v/>
      </c>
      <c r="P7009" s="38" t="str">
        <f aca="false">IF(G7009=1,IF(COUNTIFS(C$2:C7009,C7009,G$2:G7009,1)=1,COUNTIFS($C:$C,C7009,$G:$G,1)+ROW()/10000000,""),"")</f>
        <v/>
      </c>
      <c r="Q7009" s="0" t="str">
        <f aca="false">IF(K7009=1,IF(COUNTIFS(C$2:C7009,C7009,K$2:K7009,1)=1,1,0),"")</f>
        <v/>
      </c>
      <c r="R7009" s="0" t="str">
        <f aca="false">IF(M7009=1,IF(COUNTIFS(C$2:C7009,C7009,M$2:M7009,1)=1,1,0),"")</f>
        <v/>
      </c>
      <c r="S7009" s="0" t="str">
        <f aca="false">IF(L7009=1,IF(COUNTIFS(C$2:C7009,C7009,L$2:L7009,1)=1,1,0),"")</f>
        <v/>
      </c>
      <c r="T7009" s="38" t="str">
        <f aca="false">IF(N7009="","",N7009+ROW()/10000000)</f>
        <v/>
      </c>
      <c r="U7009" s="0" t="str">
        <f aca="false">IF(G7009=1,IF(B7009="",1,0),"")</f>
        <v/>
      </c>
    </row>
    <row r="7010" customFormat="false" ht="15" hidden="false" customHeight="false" outlineLevel="0" collapsed="false">
      <c r="A7010" s="35"/>
      <c r="B7010" s="35"/>
      <c r="G7010" s="0" t="str">
        <f aca="false">IF(A7010="","",IF(AND(A7010&gt;=Debut,A7010&lt;Fin),1,0))</f>
        <v/>
      </c>
      <c r="H7010" s="0" t="str">
        <f aca="false">IF(G7010=1,INT(ROUND((A7010-Debut)*86400,0)/600),"")</f>
        <v/>
      </c>
      <c r="I7010" s="0" t="str">
        <f aca="false">IF(G7010=1,INT(ROUND((A7010-Debut)*86400,0)/3600),"")</f>
        <v/>
      </c>
      <c r="J7010" s="0" t="str">
        <f aca="false">IF(OR(A7010="",B7010=""),"",ROUND((B7010-A7010)*86400,0))</f>
        <v/>
      </c>
      <c r="K7010" s="37" t="str">
        <f aca="false">IF(G7010=1,IF(COUNTIFS($C:$C,C7010,$G:$G,1,$A:$A,"&gt;="&amp;(A7010-FenetreInterm/86400),$A:$A,"&lt;="&amp;A7010)&gt;=NbInterm,1,0),"")</f>
        <v/>
      </c>
      <c r="L7010" s="37" t="str">
        <f aca="false">IF(G7010=1,IF(B7010="",0,IF(J7010&lt;SeuilFugitive,1,0)),"")</f>
        <v/>
      </c>
      <c r="M7010" s="37" t="str">
        <f aca="false">IF(G7010=1,IF(B7010="",IF((Fin-A7010)*24&gt;SeuilFigee,1,0),IF(J7010&gt;SeuilFigee*3600,1,0)),"")</f>
        <v/>
      </c>
      <c r="N7010" s="0" t="str">
        <f aca="false">IF(G7010=1,IF(COUNTIF(H$2:H7010,H7010)=1,COUNTIF($H:$H,H7010),""),"")</f>
        <v/>
      </c>
      <c r="O7010" s="0" t="str">
        <f aca="false">IF(G7010=1,IF(COUNTIF(I$2:I7010,I7010)=1,COUNTIF($I:$I,I7010),""),"")</f>
        <v/>
      </c>
      <c r="P7010" s="38" t="str">
        <f aca="false">IF(G7010=1,IF(COUNTIFS(C$2:C7010,C7010,G$2:G7010,1)=1,COUNTIFS($C:$C,C7010,$G:$G,1)+ROW()/10000000,""),"")</f>
        <v/>
      </c>
      <c r="Q7010" s="0" t="str">
        <f aca="false">IF(K7010=1,IF(COUNTIFS(C$2:C7010,C7010,K$2:K7010,1)=1,1,0),"")</f>
        <v/>
      </c>
      <c r="R7010" s="0" t="str">
        <f aca="false">IF(M7010=1,IF(COUNTIFS(C$2:C7010,C7010,M$2:M7010,1)=1,1,0),"")</f>
        <v/>
      </c>
      <c r="S7010" s="0" t="str">
        <f aca="false">IF(L7010=1,IF(COUNTIFS(C$2:C7010,C7010,L$2:L7010,1)=1,1,0),"")</f>
        <v/>
      </c>
      <c r="T7010" s="38" t="str">
        <f aca="false">IF(N7010="","",N7010+ROW()/10000000)</f>
        <v/>
      </c>
      <c r="U7010" s="0" t="str">
        <f aca="false">IF(G7010=1,IF(B7010="",1,0),"")</f>
        <v/>
      </c>
    </row>
    <row r="7011" customFormat="false" ht="15" hidden="false" customHeight="false" outlineLevel="0" collapsed="false">
      <c r="A7011" s="35"/>
      <c r="B7011" s="35"/>
      <c r="G7011" s="0" t="str">
        <f aca="false">IF(A7011="","",IF(AND(A7011&gt;=Debut,A7011&lt;Fin),1,0))</f>
        <v/>
      </c>
      <c r="H7011" s="0" t="str">
        <f aca="false">IF(G7011=1,INT(ROUND((A7011-Debut)*86400,0)/600),"")</f>
        <v/>
      </c>
      <c r="I7011" s="0" t="str">
        <f aca="false">IF(G7011=1,INT(ROUND((A7011-Debut)*86400,0)/3600),"")</f>
        <v/>
      </c>
      <c r="J7011" s="0" t="str">
        <f aca="false">IF(OR(A7011="",B7011=""),"",ROUND((B7011-A7011)*86400,0))</f>
        <v/>
      </c>
      <c r="K7011" s="37" t="str">
        <f aca="false">IF(G7011=1,IF(COUNTIFS($C:$C,C7011,$G:$G,1,$A:$A,"&gt;="&amp;(A7011-FenetreInterm/86400),$A:$A,"&lt;="&amp;A7011)&gt;=NbInterm,1,0),"")</f>
        <v/>
      </c>
      <c r="L7011" s="37" t="str">
        <f aca="false">IF(G7011=1,IF(B7011="",0,IF(J7011&lt;SeuilFugitive,1,0)),"")</f>
        <v/>
      </c>
      <c r="M7011" s="37" t="str">
        <f aca="false">IF(G7011=1,IF(B7011="",IF((Fin-A7011)*24&gt;SeuilFigee,1,0),IF(J7011&gt;SeuilFigee*3600,1,0)),"")</f>
        <v/>
      </c>
      <c r="N7011" s="0" t="str">
        <f aca="false">IF(G7011=1,IF(COUNTIF(H$2:H7011,H7011)=1,COUNTIF($H:$H,H7011),""),"")</f>
        <v/>
      </c>
      <c r="O7011" s="0" t="str">
        <f aca="false">IF(G7011=1,IF(COUNTIF(I$2:I7011,I7011)=1,COUNTIF($I:$I,I7011),""),"")</f>
        <v/>
      </c>
      <c r="P7011" s="38" t="str">
        <f aca="false">IF(G7011=1,IF(COUNTIFS(C$2:C7011,C7011,G$2:G7011,1)=1,COUNTIFS($C:$C,C7011,$G:$G,1)+ROW()/10000000,""),"")</f>
        <v/>
      </c>
      <c r="Q7011" s="0" t="str">
        <f aca="false">IF(K7011=1,IF(COUNTIFS(C$2:C7011,C7011,K$2:K7011,1)=1,1,0),"")</f>
        <v/>
      </c>
      <c r="R7011" s="0" t="str">
        <f aca="false">IF(M7011=1,IF(COUNTIFS(C$2:C7011,C7011,M$2:M7011,1)=1,1,0),"")</f>
        <v/>
      </c>
      <c r="S7011" s="0" t="str">
        <f aca="false">IF(L7011=1,IF(COUNTIFS(C$2:C7011,C7011,L$2:L7011,1)=1,1,0),"")</f>
        <v/>
      </c>
      <c r="T7011" s="38" t="str">
        <f aca="false">IF(N7011="","",N7011+ROW()/10000000)</f>
        <v/>
      </c>
      <c r="U7011" s="0" t="str">
        <f aca="false">IF(G7011=1,IF(B7011="",1,0),"")</f>
        <v/>
      </c>
    </row>
    <row r="7012" customFormat="false" ht="15" hidden="false" customHeight="false" outlineLevel="0" collapsed="false">
      <c r="A7012" s="35"/>
      <c r="B7012" s="35"/>
      <c r="G7012" s="0" t="str">
        <f aca="false">IF(A7012="","",IF(AND(A7012&gt;=Debut,A7012&lt;Fin),1,0))</f>
        <v/>
      </c>
      <c r="H7012" s="0" t="str">
        <f aca="false">IF(G7012=1,INT(ROUND((A7012-Debut)*86400,0)/600),"")</f>
        <v/>
      </c>
      <c r="I7012" s="0" t="str">
        <f aca="false">IF(G7012=1,INT(ROUND((A7012-Debut)*86400,0)/3600),"")</f>
        <v/>
      </c>
      <c r="J7012" s="0" t="str">
        <f aca="false">IF(OR(A7012="",B7012=""),"",ROUND((B7012-A7012)*86400,0))</f>
        <v/>
      </c>
      <c r="K7012" s="37" t="str">
        <f aca="false">IF(G7012=1,IF(COUNTIFS($C:$C,C7012,$G:$G,1,$A:$A,"&gt;="&amp;(A7012-FenetreInterm/86400),$A:$A,"&lt;="&amp;A7012)&gt;=NbInterm,1,0),"")</f>
        <v/>
      </c>
      <c r="L7012" s="37" t="str">
        <f aca="false">IF(G7012=1,IF(B7012="",0,IF(J7012&lt;SeuilFugitive,1,0)),"")</f>
        <v/>
      </c>
      <c r="M7012" s="37" t="str">
        <f aca="false">IF(G7012=1,IF(B7012="",IF((Fin-A7012)*24&gt;SeuilFigee,1,0),IF(J7012&gt;SeuilFigee*3600,1,0)),"")</f>
        <v/>
      </c>
      <c r="N7012" s="0" t="str">
        <f aca="false">IF(G7012=1,IF(COUNTIF(H$2:H7012,H7012)=1,COUNTIF($H:$H,H7012),""),"")</f>
        <v/>
      </c>
      <c r="O7012" s="0" t="str">
        <f aca="false">IF(G7012=1,IF(COUNTIF(I$2:I7012,I7012)=1,COUNTIF($I:$I,I7012),""),"")</f>
        <v/>
      </c>
      <c r="P7012" s="38" t="str">
        <f aca="false">IF(G7012=1,IF(COUNTIFS(C$2:C7012,C7012,G$2:G7012,1)=1,COUNTIFS($C:$C,C7012,$G:$G,1)+ROW()/10000000,""),"")</f>
        <v/>
      </c>
      <c r="Q7012" s="0" t="str">
        <f aca="false">IF(K7012=1,IF(COUNTIFS(C$2:C7012,C7012,K$2:K7012,1)=1,1,0),"")</f>
        <v/>
      </c>
      <c r="R7012" s="0" t="str">
        <f aca="false">IF(M7012=1,IF(COUNTIFS(C$2:C7012,C7012,M$2:M7012,1)=1,1,0),"")</f>
        <v/>
      </c>
      <c r="S7012" s="0" t="str">
        <f aca="false">IF(L7012=1,IF(COUNTIFS(C$2:C7012,C7012,L$2:L7012,1)=1,1,0),"")</f>
        <v/>
      </c>
      <c r="T7012" s="38" t="str">
        <f aca="false">IF(N7012="","",N7012+ROW()/10000000)</f>
        <v/>
      </c>
      <c r="U7012" s="0" t="str">
        <f aca="false">IF(G7012=1,IF(B7012="",1,0),"")</f>
        <v/>
      </c>
    </row>
    <row r="7013" customFormat="false" ht="15" hidden="false" customHeight="false" outlineLevel="0" collapsed="false">
      <c r="A7013" s="35"/>
      <c r="B7013" s="35"/>
      <c r="G7013" s="0" t="str">
        <f aca="false">IF(A7013="","",IF(AND(A7013&gt;=Debut,A7013&lt;Fin),1,0))</f>
        <v/>
      </c>
      <c r="H7013" s="0" t="str">
        <f aca="false">IF(G7013=1,INT(ROUND((A7013-Debut)*86400,0)/600),"")</f>
        <v/>
      </c>
      <c r="I7013" s="0" t="str">
        <f aca="false">IF(G7013=1,INT(ROUND((A7013-Debut)*86400,0)/3600),"")</f>
        <v/>
      </c>
      <c r="J7013" s="0" t="str">
        <f aca="false">IF(OR(A7013="",B7013=""),"",ROUND((B7013-A7013)*86400,0))</f>
        <v/>
      </c>
      <c r="K7013" s="37" t="str">
        <f aca="false">IF(G7013=1,IF(COUNTIFS($C:$C,C7013,$G:$G,1,$A:$A,"&gt;="&amp;(A7013-FenetreInterm/86400),$A:$A,"&lt;="&amp;A7013)&gt;=NbInterm,1,0),"")</f>
        <v/>
      </c>
      <c r="L7013" s="37" t="str">
        <f aca="false">IF(G7013=1,IF(B7013="",0,IF(J7013&lt;SeuilFugitive,1,0)),"")</f>
        <v/>
      </c>
      <c r="M7013" s="37" t="str">
        <f aca="false">IF(G7013=1,IF(B7013="",IF((Fin-A7013)*24&gt;SeuilFigee,1,0),IF(J7013&gt;SeuilFigee*3600,1,0)),"")</f>
        <v/>
      </c>
      <c r="N7013" s="0" t="str">
        <f aca="false">IF(G7013=1,IF(COUNTIF(H$2:H7013,H7013)=1,COUNTIF($H:$H,H7013),""),"")</f>
        <v/>
      </c>
      <c r="O7013" s="0" t="str">
        <f aca="false">IF(G7013=1,IF(COUNTIF(I$2:I7013,I7013)=1,COUNTIF($I:$I,I7013),""),"")</f>
        <v/>
      </c>
      <c r="P7013" s="38" t="str">
        <f aca="false">IF(G7013=1,IF(COUNTIFS(C$2:C7013,C7013,G$2:G7013,1)=1,COUNTIFS($C:$C,C7013,$G:$G,1)+ROW()/10000000,""),"")</f>
        <v/>
      </c>
      <c r="Q7013" s="0" t="str">
        <f aca="false">IF(K7013=1,IF(COUNTIFS(C$2:C7013,C7013,K$2:K7013,1)=1,1,0),"")</f>
        <v/>
      </c>
      <c r="R7013" s="0" t="str">
        <f aca="false">IF(M7013=1,IF(COUNTIFS(C$2:C7013,C7013,M$2:M7013,1)=1,1,0),"")</f>
        <v/>
      </c>
      <c r="S7013" s="0" t="str">
        <f aca="false">IF(L7013=1,IF(COUNTIFS(C$2:C7013,C7013,L$2:L7013,1)=1,1,0),"")</f>
        <v/>
      </c>
      <c r="T7013" s="38" t="str">
        <f aca="false">IF(N7013="","",N7013+ROW()/10000000)</f>
        <v/>
      </c>
      <c r="U7013" s="0" t="str">
        <f aca="false">IF(G7013=1,IF(B7013="",1,0),"")</f>
        <v/>
      </c>
    </row>
    <row r="7014" customFormat="false" ht="15" hidden="false" customHeight="false" outlineLevel="0" collapsed="false">
      <c r="A7014" s="35"/>
      <c r="B7014" s="35"/>
      <c r="G7014" s="0" t="str">
        <f aca="false">IF(A7014="","",IF(AND(A7014&gt;=Debut,A7014&lt;Fin),1,0))</f>
        <v/>
      </c>
      <c r="H7014" s="0" t="str">
        <f aca="false">IF(G7014=1,INT(ROUND((A7014-Debut)*86400,0)/600),"")</f>
        <v/>
      </c>
      <c r="I7014" s="0" t="str">
        <f aca="false">IF(G7014=1,INT(ROUND((A7014-Debut)*86400,0)/3600),"")</f>
        <v/>
      </c>
      <c r="J7014" s="0" t="str">
        <f aca="false">IF(OR(A7014="",B7014=""),"",ROUND((B7014-A7014)*86400,0))</f>
        <v/>
      </c>
      <c r="K7014" s="37" t="str">
        <f aca="false">IF(G7014=1,IF(COUNTIFS($C:$C,C7014,$G:$G,1,$A:$A,"&gt;="&amp;(A7014-FenetreInterm/86400),$A:$A,"&lt;="&amp;A7014)&gt;=NbInterm,1,0),"")</f>
        <v/>
      </c>
      <c r="L7014" s="37" t="str">
        <f aca="false">IF(G7014=1,IF(B7014="",0,IF(J7014&lt;SeuilFugitive,1,0)),"")</f>
        <v/>
      </c>
      <c r="M7014" s="37" t="str">
        <f aca="false">IF(G7014=1,IF(B7014="",IF((Fin-A7014)*24&gt;SeuilFigee,1,0),IF(J7014&gt;SeuilFigee*3600,1,0)),"")</f>
        <v/>
      </c>
      <c r="N7014" s="0" t="str">
        <f aca="false">IF(G7014=1,IF(COUNTIF(H$2:H7014,H7014)=1,COUNTIF($H:$H,H7014),""),"")</f>
        <v/>
      </c>
      <c r="O7014" s="0" t="str">
        <f aca="false">IF(G7014=1,IF(COUNTIF(I$2:I7014,I7014)=1,COUNTIF($I:$I,I7014),""),"")</f>
        <v/>
      </c>
      <c r="P7014" s="38" t="str">
        <f aca="false">IF(G7014=1,IF(COUNTIFS(C$2:C7014,C7014,G$2:G7014,1)=1,COUNTIFS($C:$C,C7014,$G:$G,1)+ROW()/10000000,""),"")</f>
        <v/>
      </c>
      <c r="Q7014" s="0" t="str">
        <f aca="false">IF(K7014=1,IF(COUNTIFS(C$2:C7014,C7014,K$2:K7014,1)=1,1,0),"")</f>
        <v/>
      </c>
      <c r="R7014" s="0" t="str">
        <f aca="false">IF(M7014=1,IF(COUNTIFS(C$2:C7014,C7014,M$2:M7014,1)=1,1,0),"")</f>
        <v/>
      </c>
      <c r="S7014" s="0" t="str">
        <f aca="false">IF(L7014=1,IF(COUNTIFS(C$2:C7014,C7014,L$2:L7014,1)=1,1,0),"")</f>
        <v/>
      </c>
      <c r="T7014" s="38" t="str">
        <f aca="false">IF(N7014="","",N7014+ROW()/10000000)</f>
        <v/>
      </c>
      <c r="U7014" s="0" t="str">
        <f aca="false">IF(G7014=1,IF(B7014="",1,0),"")</f>
        <v/>
      </c>
    </row>
    <row r="7015" customFormat="false" ht="15" hidden="false" customHeight="false" outlineLevel="0" collapsed="false">
      <c r="A7015" s="35"/>
      <c r="B7015" s="35"/>
      <c r="G7015" s="0" t="str">
        <f aca="false">IF(A7015="","",IF(AND(A7015&gt;=Debut,A7015&lt;Fin),1,0))</f>
        <v/>
      </c>
      <c r="H7015" s="0" t="str">
        <f aca="false">IF(G7015=1,INT(ROUND((A7015-Debut)*86400,0)/600),"")</f>
        <v/>
      </c>
      <c r="I7015" s="0" t="str">
        <f aca="false">IF(G7015=1,INT(ROUND((A7015-Debut)*86400,0)/3600),"")</f>
        <v/>
      </c>
      <c r="J7015" s="0" t="str">
        <f aca="false">IF(OR(A7015="",B7015=""),"",ROUND((B7015-A7015)*86400,0))</f>
        <v/>
      </c>
      <c r="K7015" s="37" t="str">
        <f aca="false">IF(G7015=1,IF(COUNTIFS($C:$C,C7015,$G:$G,1,$A:$A,"&gt;="&amp;(A7015-FenetreInterm/86400),$A:$A,"&lt;="&amp;A7015)&gt;=NbInterm,1,0),"")</f>
        <v/>
      </c>
      <c r="L7015" s="37" t="str">
        <f aca="false">IF(G7015=1,IF(B7015="",0,IF(J7015&lt;SeuilFugitive,1,0)),"")</f>
        <v/>
      </c>
      <c r="M7015" s="37" t="str">
        <f aca="false">IF(G7015=1,IF(B7015="",IF((Fin-A7015)*24&gt;SeuilFigee,1,0),IF(J7015&gt;SeuilFigee*3600,1,0)),"")</f>
        <v/>
      </c>
      <c r="N7015" s="0" t="str">
        <f aca="false">IF(G7015=1,IF(COUNTIF(H$2:H7015,H7015)=1,COUNTIF($H:$H,H7015),""),"")</f>
        <v/>
      </c>
      <c r="O7015" s="0" t="str">
        <f aca="false">IF(G7015=1,IF(COUNTIF(I$2:I7015,I7015)=1,COUNTIF($I:$I,I7015),""),"")</f>
        <v/>
      </c>
      <c r="P7015" s="38" t="str">
        <f aca="false">IF(G7015=1,IF(COUNTIFS(C$2:C7015,C7015,G$2:G7015,1)=1,COUNTIFS($C:$C,C7015,$G:$G,1)+ROW()/10000000,""),"")</f>
        <v/>
      </c>
      <c r="Q7015" s="0" t="str">
        <f aca="false">IF(K7015=1,IF(COUNTIFS(C$2:C7015,C7015,K$2:K7015,1)=1,1,0),"")</f>
        <v/>
      </c>
      <c r="R7015" s="0" t="str">
        <f aca="false">IF(M7015=1,IF(COUNTIFS(C$2:C7015,C7015,M$2:M7015,1)=1,1,0),"")</f>
        <v/>
      </c>
      <c r="S7015" s="0" t="str">
        <f aca="false">IF(L7015=1,IF(COUNTIFS(C$2:C7015,C7015,L$2:L7015,1)=1,1,0),"")</f>
        <v/>
      </c>
      <c r="T7015" s="38" t="str">
        <f aca="false">IF(N7015="","",N7015+ROW()/10000000)</f>
        <v/>
      </c>
      <c r="U7015" s="0" t="str">
        <f aca="false">IF(G7015=1,IF(B7015="",1,0),"")</f>
        <v/>
      </c>
    </row>
    <row r="7016" customFormat="false" ht="15" hidden="false" customHeight="false" outlineLevel="0" collapsed="false">
      <c r="A7016" s="35"/>
      <c r="B7016" s="35"/>
      <c r="G7016" s="0" t="str">
        <f aca="false">IF(A7016="","",IF(AND(A7016&gt;=Debut,A7016&lt;Fin),1,0))</f>
        <v/>
      </c>
      <c r="H7016" s="0" t="str">
        <f aca="false">IF(G7016=1,INT(ROUND((A7016-Debut)*86400,0)/600),"")</f>
        <v/>
      </c>
      <c r="I7016" s="0" t="str">
        <f aca="false">IF(G7016=1,INT(ROUND((A7016-Debut)*86400,0)/3600),"")</f>
        <v/>
      </c>
      <c r="J7016" s="0" t="str">
        <f aca="false">IF(OR(A7016="",B7016=""),"",ROUND((B7016-A7016)*86400,0))</f>
        <v/>
      </c>
      <c r="K7016" s="37" t="str">
        <f aca="false">IF(G7016=1,IF(COUNTIFS($C:$C,C7016,$G:$G,1,$A:$A,"&gt;="&amp;(A7016-FenetreInterm/86400),$A:$A,"&lt;="&amp;A7016)&gt;=NbInterm,1,0),"")</f>
        <v/>
      </c>
      <c r="L7016" s="37" t="str">
        <f aca="false">IF(G7016=1,IF(B7016="",0,IF(J7016&lt;SeuilFugitive,1,0)),"")</f>
        <v/>
      </c>
      <c r="M7016" s="37" t="str">
        <f aca="false">IF(G7016=1,IF(B7016="",IF((Fin-A7016)*24&gt;SeuilFigee,1,0),IF(J7016&gt;SeuilFigee*3600,1,0)),"")</f>
        <v/>
      </c>
      <c r="N7016" s="0" t="str">
        <f aca="false">IF(G7016=1,IF(COUNTIF(H$2:H7016,H7016)=1,COUNTIF($H:$H,H7016),""),"")</f>
        <v/>
      </c>
      <c r="O7016" s="0" t="str">
        <f aca="false">IF(G7016=1,IF(COUNTIF(I$2:I7016,I7016)=1,COUNTIF($I:$I,I7016),""),"")</f>
        <v/>
      </c>
      <c r="P7016" s="38" t="str">
        <f aca="false">IF(G7016=1,IF(COUNTIFS(C$2:C7016,C7016,G$2:G7016,1)=1,COUNTIFS($C:$C,C7016,$G:$G,1)+ROW()/10000000,""),"")</f>
        <v/>
      </c>
      <c r="Q7016" s="0" t="str">
        <f aca="false">IF(K7016=1,IF(COUNTIFS(C$2:C7016,C7016,K$2:K7016,1)=1,1,0),"")</f>
        <v/>
      </c>
      <c r="R7016" s="0" t="str">
        <f aca="false">IF(M7016=1,IF(COUNTIFS(C$2:C7016,C7016,M$2:M7016,1)=1,1,0),"")</f>
        <v/>
      </c>
      <c r="S7016" s="0" t="str">
        <f aca="false">IF(L7016=1,IF(COUNTIFS(C$2:C7016,C7016,L$2:L7016,1)=1,1,0),"")</f>
        <v/>
      </c>
      <c r="T7016" s="38" t="str">
        <f aca="false">IF(N7016="","",N7016+ROW()/10000000)</f>
        <v/>
      </c>
      <c r="U7016" s="0" t="str">
        <f aca="false">IF(G7016=1,IF(B7016="",1,0),"")</f>
        <v/>
      </c>
    </row>
    <row r="7017" customFormat="false" ht="15" hidden="false" customHeight="false" outlineLevel="0" collapsed="false">
      <c r="A7017" s="35"/>
      <c r="B7017" s="35"/>
      <c r="G7017" s="0" t="str">
        <f aca="false">IF(A7017="","",IF(AND(A7017&gt;=Debut,A7017&lt;Fin),1,0))</f>
        <v/>
      </c>
      <c r="H7017" s="0" t="str">
        <f aca="false">IF(G7017=1,INT(ROUND((A7017-Debut)*86400,0)/600),"")</f>
        <v/>
      </c>
      <c r="I7017" s="0" t="str">
        <f aca="false">IF(G7017=1,INT(ROUND((A7017-Debut)*86400,0)/3600),"")</f>
        <v/>
      </c>
      <c r="J7017" s="0" t="str">
        <f aca="false">IF(OR(A7017="",B7017=""),"",ROUND((B7017-A7017)*86400,0))</f>
        <v/>
      </c>
      <c r="K7017" s="37" t="str">
        <f aca="false">IF(G7017=1,IF(COUNTIFS($C:$C,C7017,$G:$G,1,$A:$A,"&gt;="&amp;(A7017-FenetreInterm/86400),$A:$A,"&lt;="&amp;A7017)&gt;=NbInterm,1,0),"")</f>
        <v/>
      </c>
      <c r="L7017" s="37" t="str">
        <f aca="false">IF(G7017=1,IF(B7017="",0,IF(J7017&lt;SeuilFugitive,1,0)),"")</f>
        <v/>
      </c>
      <c r="M7017" s="37" t="str">
        <f aca="false">IF(G7017=1,IF(B7017="",IF((Fin-A7017)*24&gt;SeuilFigee,1,0),IF(J7017&gt;SeuilFigee*3600,1,0)),"")</f>
        <v/>
      </c>
      <c r="N7017" s="0" t="str">
        <f aca="false">IF(G7017=1,IF(COUNTIF(H$2:H7017,H7017)=1,COUNTIF($H:$H,H7017),""),"")</f>
        <v/>
      </c>
      <c r="O7017" s="0" t="str">
        <f aca="false">IF(G7017=1,IF(COUNTIF(I$2:I7017,I7017)=1,COUNTIF($I:$I,I7017),""),"")</f>
        <v/>
      </c>
      <c r="P7017" s="38" t="str">
        <f aca="false">IF(G7017=1,IF(COUNTIFS(C$2:C7017,C7017,G$2:G7017,1)=1,COUNTIFS($C:$C,C7017,$G:$G,1)+ROW()/10000000,""),"")</f>
        <v/>
      </c>
      <c r="Q7017" s="0" t="str">
        <f aca="false">IF(K7017=1,IF(COUNTIFS(C$2:C7017,C7017,K$2:K7017,1)=1,1,0),"")</f>
        <v/>
      </c>
      <c r="R7017" s="0" t="str">
        <f aca="false">IF(M7017=1,IF(COUNTIFS(C$2:C7017,C7017,M$2:M7017,1)=1,1,0),"")</f>
        <v/>
      </c>
      <c r="S7017" s="0" t="str">
        <f aca="false">IF(L7017=1,IF(COUNTIFS(C$2:C7017,C7017,L$2:L7017,1)=1,1,0),"")</f>
        <v/>
      </c>
      <c r="T7017" s="38" t="str">
        <f aca="false">IF(N7017="","",N7017+ROW()/10000000)</f>
        <v/>
      </c>
      <c r="U7017" s="0" t="str">
        <f aca="false">IF(G7017=1,IF(B7017="",1,0),"")</f>
        <v/>
      </c>
    </row>
    <row r="7018" customFormat="false" ht="15" hidden="false" customHeight="false" outlineLevel="0" collapsed="false">
      <c r="A7018" s="35"/>
      <c r="B7018" s="35"/>
      <c r="G7018" s="0" t="str">
        <f aca="false">IF(A7018="","",IF(AND(A7018&gt;=Debut,A7018&lt;Fin),1,0))</f>
        <v/>
      </c>
      <c r="H7018" s="0" t="str">
        <f aca="false">IF(G7018=1,INT(ROUND((A7018-Debut)*86400,0)/600),"")</f>
        <v/>
      </c>
      <c r="I7018" s="0" t="str">
        <f aca="false">IF(G7018=1,INT(ROUND((A7018-Debut)*86400,0)/3600),"")</f>
        <v/>
      </c>
      <c r="J7018" s="0" t="str">
        <f aca="false">IF(OR(A7018="",B7018=""),"",ROUND((B7018-A7018)*86400,0))</f>
        <v/>
      </c>
      <c r="K7018" s="37" t="str">
        <f aca="false">IF(G7018=1,IF(COUNTIFS($C:$C,C7018,$G:$G,1,$A:$A,"&gt;="&amp;(A7018-FenetreInterm/86400),$A:$A,"&lt;="&amp;A7018)&gt;=NbInterm,1,0),"")</f>
        <v/>
      </c>
      <c r="L7018" s="37" t="str">
        <f aca="false">IF(G7018=1,IF(B7018="",0,IF(J7018&lt;SeuilFugitive,1,0)),"")</f>
        <v/>
      </c>
      <c r="M7018" s="37" t="str">
        <f aca="false">IF(G7018=1,IF(B7018="",IF((Fin-A7018)*24&gt;SeuilFigee,1,0),IF(J7018&gt;SeuilFigee*3600,1,0)),"")</f>
        <v/>
      </c>
      <c r="N7018" s="0" t="str">
        <f aca="false">IF(G7018=1,IF(COUNTIF(H$2:H7018,H7018)=1,COUNTIF($H:$H,H7018),""),"")</f>
        <v/>
      </c>
      <c r="O7018" s="0" t="str">
        <f aca="false">IF(G7018=1,IF(COUNTIF(I$2:I7018,I7018)=1,COUNTIF($I:$I,I7018),""),"")</f>
        <v/>
      </c>
      <c r="P7018" s="38" t="str">
        <f aca="false">IF(G7018=1,IF(COUNTIFS(C$2:C7018,C7018,G$2:G7018,1)=1,COUNTIFS($C:$C,C7018,$G:$G,1)+ROW()/10000000,""),"")</f>
        <v/>
      </c>
      <c r="Q7018" s="0" t="str">
        <f aca="false">IF(K7018=1,IF(COUNTIFS(C$2:C7018,C7018,K$2:K7018,1)=1,1,0),"")</f>
        <v/>
      </c>
      <c r="R7018" s="0" t="str">
        <f aca="false">IF(M7018=1,IF(COUNTIFS(C$2:C7018,C7018,M$2:M7018,1)=1,1,0),"")</f>
        <v/>
      </c>
      <c r="S7018" s="0" t="str">
        <f aca="false">IF(L7018=1,IF(COUNTIFS(C$2:C7018,C7018,L$2:L7018,1)=1,1,0),"")</f>
        <v/>
      </c>
      <c r="T7018" s="38" t="str">
        <f aca="false">IF(N7018="","",N7018+ROW()/10000000)</f>
        <v/>
      </c>
      <c r="U7018" s="0" t="str">
        <f aca="false">IF(G7018=1,IF(B7018="",1,0),"")</f>
        <v/>
      </c>
    </row>
    <row r="7019" customFormat="false" ht="15" hidden="false" customHeight="false" outlineLevel="0" collapsed="false">
      <c r="A7019" s="35"/>
      <c r="B7019" s="35"/>
      <c r="G7019" s="0" t="str">
        <f aca="false">IF(A7019="","",IF(AND(A7019&gt;=Debut,A7019&lt;Fin),1,0))</f>
        <v/>
      </c>
      <c r="H7019" s="0" t="str">
        <f aca="false">IF(G7019=1,INT(ROUND((A7019-Debut)*86400,0)/600),"")</f>
        <v/>
      </c>
      <c r="I7019" s="0" t="str">
        <f aca="false">IF(G7019=1,INT(ROUND((A7019-Debut)*86400,0)/3600),"")</f>
        <v/>
      </c>
      <c r="J7019" s="0" t="str">
        <f aca="false">IF(OR(A7019="",B7019=""),"",ROUND((B7019-A7019)*86400,0))</f>
        <v/>
      </c>
      <c r="K7019" s="37" t="str">
        <f aca="false">IF(G7019=1,IF(COUNTIFS($C:$C,C7019,$G:$G,1,$A:$A,"&gt;="&amp;(A7019-FenetreInterm/86400),$A:$A,"&lt;="&amp;A7019)&gt;=NbInterm,1,0),"")</f>
        <v/>
      </c>
      <c r="L7019" s="37" t="str">
        <f aca="false">IF(G7019=1,IF(B7019="",0,IF(J7019&lt;SeuilFugitive,1,0)),"")</f>
        <v/>
      </c>
      <c r="M7019" s="37" t="str">
        <f aca="false">IF(G7019=1,IF(B7019="",IF((Fin-A7019)*24&gt;SeuilFigee,1,0),IF(J7019&gt;SeuilFigee*3600,1,0)),"")</f>
        <v/>
      </c>
      <c r="N7019" s="0" t="str">
        <f aca="false">IF(G7019=1,IF(COUNTIF(H$2:H7019,H7019)=1,COUNTIF($H:$H,H7019),""),"")</f>
        <v/>
      </c>
      <c r="O7019" s="0" t="str">
        <f aca="false">IF(G7019=1,IF(COUNTIF(I$2:I7019,I7019)=1,COUNTIF($I:$I,I7019),""),"")</f>
        <v/>
      </c>
      <c r="P7019" s="38" t="str">
        <f aca="false">IF(G7019=1,IF(COUNTIFS(C$2:C7019,C7019,G$2:G7019,1)=1,COUNTIFS($C:$C,C7019,$G:$G,1)+ROW()/10000000,""),"")</f>
        <v/>
      </c>
      <c r="Q7019" s="0" t="str">
        <f aca="false">IF(K7019=1,IF(COUNTIFS(C$2:C7019,C7019,K$2:K7019,1)=1,1,0),"")</f>
        <v/>
      </c>
      <c r="R7019" s="0" t="str">
        <f aca="false">IF(M7019=1,IF(COUNTIFS(C$2:C7019,C7019,M$2:M7019,1)=1,1,0),"")</f>
        <v/>
      </c>
      <c r="S7019" s="0" t="str">
        <f aca="false">IF(L7019=1,IF(COUNTIFS(C$2:C7019,C7019,L$2:L7019,1)=1,1,0),"")</f>
        <v/>
      </c>
      <c r="T7019" s="38" t="str">
        <f aca="false">IF(N7019="","",N7019+ROW()/10000000)</f>
        <v/>
      </c>
      <c r="U7019" s="0" t="str">
        <f aca="false">IF(G7019=1,IF(B7019="",1,0),"")</f>
        <v/>
      </c>
    </row>
    <row r="7020" customFormat="false" ht="15" hidden="false" customHeight="false" outlineLevel="0" collapsed="false">
      <c r="A7020" s="35"/>
      <c r="B7020" s="35"/>
      <c r="G7020" s="0" t="str">
        <f aca="false">IF(A7020="","",IF(AND(A7020&gt;=Debut,A7020&lt;Fin),1,0))</f>
        <v/>
      </c>
      <c r="H7020" s="0" t="str">
        <f aca="false">IF(G7020=1,INT(ROUND((A7020-Debut)*86400,0)/600),"")</f>
        <v/>
      </c>
      <c r="I7020" s="0" t="str">
        <f aca="false">IF(G7020=1,INT(ROUND((A7020-Debut)*86400,0)/3600),"")</f>
        <v/>
      </c>
      <c r="J7020" s="0" t="str">
        <f aca="false">IF(OR(A7020="",B7020=""),"",ROUND((B7020-A7020)*86400,0))</f>
        <v/>
      </c>
      <c r="K7020" s="37" t="str">
        <f aca="false">IF(G7020=1,IF(COUNTIFS($C:$C,C7020,$G:$G,1,$A:$A,"&gt;="&amp;(A7020-FenetreInterm/86400),$A:$A,"&lt;="&amp;A7020)&gt;=NbInterm,1,0),"")</f>
        <v/>
      </c>
      <c r="L7020" s="37" t="str">
        <f aca="false">IF(G7020=1,IF(B7020="",0,IF(J7020&lt;SeuilFugitive,1,0)),"")</f>
        <v/>
      </c>
      <c r="M7020" s="37" t="str">
        <f aca="false">IF(G7020=1,IF(B7020="",IF((Fin-A7020)*24&gt;SeuilFigee,1,0),IF(J7020&gt;SeuilFigee*3600,1,0)),"")</f>
        <v/>
      </c>
      <c r="N7020" s="0" t="str">
        <f aca="false">IF(G7020=1,IF(COUNTIF(H$2:H7020,H7020)=1,COUNTIF($H:$H,H7020),""),"")</f>
        <v/>
      </c>
      <c r="O7020" s="0" t="str">
        <f aca="false">IF(G7020=1,IF(COUNTIF(I$2:I7020,I7020)=1,COUNTIF($I:$I,I7020),""),"")</f>
        <v/>
      </c>
      <c r="P7020" s="38" t="str">
        <f aca="false">IF(G7020=1,IF(COUNTIFS(C$2:C7020,C7020,G$2:G7020,1)=1,COUNTIFS($C:$C,C7020,$G:$G,1)+ROW()/10000000,""),"")</f>
        <v/>
      </c>
      <c r="Q7020" s="0" t="str">
        <f aca="false">IF(K7020=1,IF(COUNTIFS(C$2:C7020,C7020,K$2:K7020,1)=1,1,0),"")</f>
        <v/>
      </c>
      <c r="R7020" s="0" t="str">
        <f aca="false">IF(M7020=1,IF(COUNTIFS(C$2:C7020,C7020,M$2:M7020,1)=1,1,0),"")</f>
        <v/>
      </c>
      <c r="S7020" s="0" t="str">
        <f aca="false">IF(L7020=1,IF(COUNTIFS(C$2:C7020,C7020,L$2:L7020,1)=1,1,0),"")</f>
        <v/>
      </c>
      <c r="T7020" s="38" t="str">
        <f aca="false">IF(N7020="","",N7020+ROW()/10000000)</f>
        <v/>
      </c>
      <c r="U7020" s="0" t="str">
        <f aca="false">IF(G7020=1,IF(B7020="",1,0),"")</f>
        <v/>
      </c>
    </row>
    <row r="7021" customFormat="false" ht="15" hidden="false" customHeight="false" outlineLevel="0" collapsed="false">
      <c r="A7021" s="35"/>
      <c r="B7021" s="35"/>
      <c r="G7021" s="0" t="str">
        <f aca="false">IF(A7021="","",IF(AND(A7021&gt;=Debut,A7021&lt;Fin),1,0))</f>
        <v/>
      </c>
      <c r="H7021" s="0" t="str">
        <f aca="false">IF(G7021=1,INT(ROUND((A7021-Debut)*86400,0)/600),"")</f>
        <v/>
      </c>
      <c r="I7021" s="0" t="str">
        <f aca="false">IF(G7021=1,INT(ROUND((A7021-Debut)*86400,0)/3600),"")</f>
        <v/>
      </c>
      <c r="J7021" s="0" t="str">
        <f aca="false">IF(OR(A7021="",B7021=""),"",ROUND((B7021-A7021)*86400,0))</f>
        <v/>
      </c>
      <c r="K7021" s="37" t="str">
        <f aca="false">IF(G7021=1,IF(COUNTIFS($C:$C,C7021,$G:$G,1,$A:$A,"&gt;="&amp;(A7021-FenetreInterm/86400),$A:$A,"&lt;="&amp;A7021)&gt;=NbInterm,1,0),"")</f>
        <v/>
      </c>
      <c r="L7021" s="37" t="str">
        <f aca="false">IF(G7021=1,IF(B7021="",0,IF(J7021&lt;SeuilFugitive,1,0)),"")</f>
        <v/>
      </c>
      <c r="M7021" s="37" t="str">
        <f aca="false">IF(G7021=1,IF(B7021="",IF((Fin-A7021)*24&gt;SeuilFigee,1,0),IF(J7021&gt;SeuilFigee*3600,1,0)),"")</f>
        <v/>
      </c>
      <c r="N7021" s="0" t="str">
        <f aca="false">IF(G7021=1,IF(COUNTIF(H$2:H7021,H7021)=1,COUNTIF($H:$H,H7021),""),"")</f>
        <v/>
      </c>
      <c r="O7021" s="0" t="str">
        <f aca="false">IF(G7021=1,IF(COUNTIF(I$2:I7021,I7021)=1,COUNTIF($I:$I,I7021),""),"")</f>
        <v/>
      </c>
      <c r="P7021" s="38" t="str">
        <f aca="false">IF(G7021=1,IF(COUNTIFS(C$2:C7021,C7021,G$2:G7021,1)=1,COUNTIFS($C:$C,C7021,$G:$G,1)+ROW()/10000000,""),"")</f>
        <v/>
      </c>
      <c r="Q7021" s="0" t="str">
        <f aca="false">IF(K7021=1,IF(COUNTIFS(C$2:C7021,C7021,K$2:K7021,1)=1,1,0),"")</f>
        <v/>
      </c>
      <c r="R7021" s="0" t="str">
        <f aca="false">IF(M7021=1,IF(COUNTIFS(C$2:C7021,C7021,M$2:M7021,1)=1,1,0),"")</f>
        <v/>
      </c>
      <c r="S7021" s="0" t="str">
        <f aca="false">IF(L7021=1,IF(COUNTIFS(C$2:C7021,C7021,L$2:L7021,1)=1,1,0),"")</f>
        <v/>
      </c>
      <c r="T7021" s="38" t="str">
        <f aca="false">IF(N7021="","",N7021+ROW()/10000000)</f>
        <v/>
      </c>
      <c r="U7021" s="0" t="str">
        <f aca="false">IF(G7021=1,IF(B7021="",1,0),"")</f>
        <v/>
      </c>
    </row>
    <row r="7022" customFormat="false" ht="15" hidden="false" customHeight="false" outlineLevel="0" collapsed="false">
      <c r="A7022" s="35"/>
      <c r="B7022" s="35"/>
      <c r="G7022" s="0" t="str">
        <f aca="false">IF(A7022="","",IF(AND(A7022&gt;=Debut,A7022&lt;Fin),1,0))</f>
        <v/>
      </c>
      <c r="H7022" s="0" t="str">
        <f aca="false">IF(G7022=1,INT(ROUND((A7022-Debut)*86400,0)/600),"")</f>
        <v/>
      </c>
      <c r="I7022" s="0" t="str">
        <f aca="false">IF(G7022=1,INT(ROUND((A7022-Debut)*86400,0)/3600),"")</f>
        <v/>
      </c>
      <c r="J7022" s="0" t="str">
        <f aca="false">IF(OR(A7022="",B7022=""),"",ROUND((B7022-A7022)*86400,0))</f>
        <v/>
      </c>
      <c r="K7022" s="37" t="str">
        <f aca="false">IF(G7022=1,IF(COUNTIFS($C:$C,C7022,$G:$G,1,$A:$A,"&gt;="&amp;(A7022-FenetreInterm/86400),$A:$A,"&lt;="&amp;A7022)&gt;=NbInterm,1,0),"")</f>
        <v/>
      </c>
      <c r="L7022" s="37" t="str">
        <f aca="false">IF(G7022=1,IF(B7022="",0,IF(J7022&lt;SeuilFugitive,1,0)),"")</f>
        <v/>
      </c>
      <c r="M7022" s="37" t="str">
        <f aca="false">IF(G7022=1,IF(B7022="",IF((Fin-A7022)*24&gt;SeuilFigee,1,0),IF(J7022&gt;SeuilFigee*3600,1,0)),"")</f>
        <v/>
      </c>
      <c r="N7022" s="0" t="str">
        <f aca="false">IF(G7022=1,IF(COUNTIF(H$2:H7022,H7022)=1,COUNTIF($H:$H,H7022),""),"")</f>
        <v/>
      </c>
      <c r="O7022" s="0" t="str">
        <f aca="false">IF(G7022=1,IF(COUNTIF(I$2:I7022,I7022)=1,COUNTIF($I:$I,I7022),""),"")</f>
        <v/>
      </c>
      <c r="P7022" s="38" t="str">
        <f aca="false">IF(G7022=1,IF(COUNTIFS(C$2:C7022,C7022,G$2:G7022,1)=1,COUNTIFS($C:$C,C7022,$G:$G,1)+ROW()/10000000,""),"")</f>
        <v/>
      </c>
      <c r="Q7022" s="0" t="str">
        <f aca="false">IF(K7022=1,IF(COUNTIFS(C$2:C7022,C7022,K$2:K7022,1)=1,1,0),"")</f>
        <v/>
      </c>
      <c r="R7022" s="0" t="str">
        <f aca="false">IF(M7022=1,IF(COUNTIFS(C$2:C7022,C7022,M$2:M7022,1)=1,1,0),"")</f>
        <v/>
      </c>
      <c r="S7022" s="0" t="str">
        <f aca="false">IF(L7022=1,IF(COUNTIFS(C$2:C7022,C7022,L$2:L7022,1)=1,1,0),"")</f>
        <v/>
      </c>
      <c r="T7022" s="38" t="str">
        <f aca="false">IF(N7022="","",N7022+ROW()/10000000)</f>
        <v/>
      </c>
      <c r="U7022" s="0" t="str">
        <f aca="false">IF(G7022=1,IF(B7022="",1,0),"")</f>
        <v/>
      </c>
    </row>
    <row r="7023" customFormat="false" ht="15" hidden="false" customHeight="false" outlineLevel="0" collapsed="false">
      <c r="A7023" s="35"/>
      <c r="B7023" s="35"/>
      <c r="G7023" s="0" t="str">
        <f aca="false">IF(A7023="","",IF(AND(A7023&gt;=Debut,A7023&lt;Fin),1,0))</f>
        <v/>
      </c>
      <c r="H7023" s="0" t="str">
        <f aca="false">IF(G7023=1,INT(ROUND((A7023-Debut)*86400,0)/600),"")</f>
        <v/>
      </c>
      <c r="I7023" s="0" t="str">
        <f aca="false">IF(G7023=1,INT(ROUND((A7023-Debut)*86400,0)/3600),"")</f>
        <v/>
      </c>
      <c r="J7023" s="0" t="str">
        <f aca="false">IF(OR(A7023="",B7023=""),"",ROUND((B7023-A7023)*86400,0))</f>
        <v/>
      </c>
      <c r="K7023" s="37" t="str">
        <f aca="false">IF(G7023=1,IF(COUNTIFS($C:$C,C7023,$G:$G,1,$A:$A,"&gt;="&amp;(A7023-FenetreInterm/86400),$A:$A,"&lt;="&amp;A7023)&gt;=NbInterm,1,0),"")</f>
        <v/>
      </c>
      <c r="L7023" s="37" t="str">
        <f aca="false">IF(G7023=1,IF(B7023="",0,IF(J7023&lt;SeuilFugitive,1,0)),"")</f>
        <v/>
      </c>
      <c r="M7023" s="37" t="str">
        <f aca="false">IF(G7023=1,IF(B7023="",IF((Fin-A7023)*24&gt;SeuilFigee,1,0),IF(J7023&gt;SeuilFigee*3600,1,0)),"")</f>
        <v/>
      </c>
      <c r="N7023" s="0" t="str">
        <f aca="false">IF(G7023=1,IF(COUNTIF(H$2:H7023,H7023)=1,COUNTIF($H:$H,H7023),""),"")</f>
        <v/>
      </c>
      <c r="O7023" s="0" t="str">
        <f aca="false">IF(G7023=1,IF(COUNTIF(I$2:I7023,I7023)=1,COUNTIF($I:$I,I7023),""),"")</f>
        <v/>
      </c>
      <c r="P7023" s="38" t="str">
        <f aca="false">IF(G7023=1,IF(COUNTIFS(C$2:C7023,C7023,G$2:G7023,1)=1,COUNTIFS($C:$C,C7023,$G:$G,1)+ROW()/10000000,""),"")</f>
        <v/>
      </c>
      <c r="Q7023" s="0" t="str">
        <f aca="false">IF(K7023=1,IF(COUNTIFS(C$2:C7023,C7023,K$2:K7023,1)=1,1,0),"")</f>
        <v/>
      </c>
      <c r="R7023" s="0" t="str">
        <f aca="false">IF(M7023=1,IF(COUNTIFS(C$2:C7023,C7023,M$2:M7023,1)=1,1,0),"")</f>
        <v/>
      </c>
      <c r="S7023" s="0" t="str">
        <f aca="false">IF(L7023=1,IF(COUNTIFS(C$2:C7023,C7023,L$2:L7023,1)=1,1,0),"")</f>
        <v/>
      </c>
      <c r="T7023" s="38" t="str">
        <f aca="false">IF(N7023="","",N7023+ROW()/10000000)</f>
        <v/>
      </c>
      <c r="U7023" s="0" t="str">
        <f aca="false">IF(G7023=1,IF(B7023="",1,0),"")</f>
        <v/>
      </c>
    </row>
    <row r="7024" customFormat="false" ht="15" hidden="false" customHeight="false" outlineLevel="0" collapsed="false">
      <c r="A7024" s="35"/>
      <c r="B7024" s="35"/>
      <c r="G7024" s="0" t="str">
        <f aca="false">IF(A7024="","",IF(AND(A7024&gt;=Debut,A7024&lt;Fin),1,0))</f>
        <v/>
      </c>
      <c r="H7024" s="0" t="str">
        <f aca="false">IF(G7024=1,INT(ROUND((A7024-Debut)*86400,0)/600),"")</f>
        <v/>
      </c>
      <c r="I7024" s="0" t="str">
        <f aca="false">IF(G7024=1,INT(ROUND((A7024-Debut)*86400,0)/3600),"")</f>
        <v/>
      </c>
      <c r="J7024" s="0" t="str">
        <f aca="false">IF(OR(A7024="",B7024=""),"",ROUND((B7024-A7024)*86400,0))</f>
        <v/>
      </c>
      <c r="K7024" s="37" t="str">
        <f aca="false">IF(G7024=1,IF(COUNTIFS($C:$C,C7024,$G:$G,1,$A:$A,"&gt;="&amp;(A7024-FenetreInterm/86400),$A:$A,"&lt;="&amp;A7024)&gt;=NbInterm,1,0),"")</f>
        <v/>
      </c>
      <c r="L7024" s="37" t="str">
        <f aca="false">IF(G7024=1,IF(B7024="",0,IF(J7024&lt;SeuilFugitive,1,0)),"")</f>
        <v/>
      </c>
      <c r="M7024" s="37" t="str">
        <f aca="false">IF(G7024=1,IF(B7024="",IF((Fin-A7024)*24&gt;SeuilFigee,1,0),IF(J7024&gt;SeuilFigee*3600,1,0)),"")</f>
        <v/>
      </c>
      <c r="N7024" s="0" t="str">
        <f aca="false">IF(G7024=1,IF(COUNTIF(H$2:H7024,H7024)=1,COUNTIF($H:$H,H7024),""),"")</f>
        <v/>
      </c>
      <c r="O7024" s="0" t="str">
        <f aca="false">IF(G7024=1,IF(COUNTIF(I$2:I7024,I7024)=1,COUNTIF($I:$I,I7024),""),"")</f>
        <v/>
      </c>
      <c r="P7024" s="38" t="str">
        <f aca="false">IF(G7024=1,IF(COUNTIFS(C$2:C7024,C7024,G$2:G7024,1)=1,COUNTIFS($C:$C,C7024,$G:$G,1)+ROW()/10000000,""),"")</f>
        <v/>
      </c>
      <c r="Q7024" s="0" t="str">
        <f aca="false">IF(K7024=1,IF(COUNTIFS(C$2:C7024,C7024,K$2:K7024,1)=1,1,0),"")</f>
        <v/>
      </c>
      <c r="R7024" s="0" t="str">
        <f aca="false">IF(M7024=1,IF(COUNTIFS(C$2:C7024,C7024,M$2:M7024,1)=1,1,0),"")</f>
        <v/>
      </c>
      <c r="S7024" s="0" t="str">
        <f aca="false">IF(L7024=1,IF(COUNTIFS(C$2:C7024,C7024,L$2:L7024,1)=1,1,0),"")</f>
        <v/>
      </c>
      <c r="T7024" s="38" t="str">
        <f aca="false">IF(N7024="","",N7024+ROW()/10000000)</f>
        <v/>
      </c>
      <c r="U7024" s="0" t="str">
        <f aca="false">IF(G7024=1,IF(B7024="",1,0),"")</f>
        <v/>
      </c>
    </row>
    <row r="7025" customFormat="false" ht="15" hidden="false" customHeight="false" outlineLevel="0" collapsed="false">
      <c r="A7025" s="35"/>
      <c r="B7025" s="35"/>
      <c r="G7025" s="0" t="str">
        <f aca="false">IF(A7025="","",IF(AND(A7025&gt;=Debut,A7025&lt;Fin),1,0))</f>
        <v/>
      </c>
      <c r="H7025" s="0" t="str">
        <f aca="false">IF(G7025=1,INT(ROUND((A7025-Debut)*86400,0)/600),"")</f>
        <v/>
      </c>
      <c r="I7025" s="0" t="str">
        <f aca="false">IF(G7025=1,INT(ROUND((A7025-Debut)*86400,0)/3600),"")</f>
        <v/>
      </c>
      <c r="J7025" s="0" t="str">
        <f aca="false">IF(OR(A7025="",B7025=""),"",ROUND((B7025-A7025)*86400,0))</f>
        <v/>
      </c>
      <c r="K7025" s="37" t="str">
        <f aca="false">IF(G7025=1,IF(COUNTIFS($C:$C,C7025,$G:$G,1,$A:$A,"&gt;="&amp;(A7025-FenetreInterm/86400),$A:$A,"&lt;="&amp;A7025)&gt;=NbInterm,1,0),"")</f>
        <v/>
      </c>
      <c r="L7025" s="37" t="str">
        <f aca="false">IF(G7025=1,IF(B7025="",0,IF(J7025&lt;SeuilFugitive,1,0)),"")</f>
        <v/>
      </c>
      <c r="M7025" s="37" t="str">
        <f aca="false">IF(G7025=1,IF(B7025="",IF((Fin-A7025)*24&gt;SeuilFigee,1,0),IF(J7025&gt;SeuilFigee*3600,1,0)),"")</f>
        <v/>
      </c>
      <c r="N7025" s="0" t="str">
        <f aca="false">IF(G7025=1,IF(COUNTIF(H$2:H7025,H7025)=1,COUNTIF($H:$H,H7025),""),"")</f>
        <v/>
      </c>
      <c r="O7025" s="0" t="str">
        <f aca="false">IF(G7025=1,IF(COUNTIF(I$2:I7025,I7025)=1,COUNTIF($I:$I,I7025),""),"")</f>
        <v/>
      </c>
      <c r="P7025" s="38" t="str">
        <f aca="false">IF(G7025=1,IF(COUNTIFS(C$2:C7025,C7025,G$2:G7025,1)=1,COUNTIFS($C:$C,C7025,$G:$G,1)+ROW()/10000000,""),"")</f>
        <v/>
      </c>
      <c r="Q7025" s="0" t="str">
        <f aca="false">IF(K7025=1,IF(COUNTIFS(C$2:C7025,C7025,K$2:K7025,1)=1,1,0),"")</f>
        <v/>
      </c>
      <c r="R7025" s="0" t="str">
        <f aca="false">IF(M7025=1,IF(COUNTIFS(C$2:C7025,C7025,M$2:M7025,1)=1,1,0),"")</f>
        <v/>
      </c>
      <c r="S7025" s="0" t="str">
        <f aca="false">IF(L7025=1,IF(COUNTIFS(C$2:C7025,C7025,L$2:L7025,1)=1,1,0),"")</f>
        <v/>
      </c>
      <c r="T7025" s="38" t="str">
        <f aca="false">IF(N7025="","",N7025+ROW()/10000000)</f>
        <v/>
      </c>
      <c r="U7025" s="0" t="str">
        <f aca="false">IF(G7025=1,IF(B7025="",1,0),"")</f>
        <v/>
      </c>
    </row>
    <row r="7026" customFormat="false" ht="15" hidden="false" customHeight="false" outlineLevel="0" collapsed="false">
      <c r="A7026" s="35"/>
      <c r="B7026" s="35"/>
      <c r="G7026" s="0" t="str">
        <f aca="false">IF(A7026="","",IF(AND(A7026&gt;=Debut,A7026&lt;Fin),1,0))</f>
        <v/>
      </c>
      <c r="H7026" s="0" t="str">
        <f aca="false">IF(G7026=1,INT(ROUND((A7026-Debut)*86400,0)/600),"")</f>
        <v/>
      </c>
      <c r="I7026" s="0" t="str">
        <f aca="false">IF(G7026=1,INT(ROUND((A7026-Debut)*86400,0)/3600),"")</f>
        <v/>
      </c>
      <c r="J7026" s="0" t="str">
        <f aca="false">IF(OR(A7026="",B7026=""),"",ROUND((B7026-A7026)*86400,0))</f>
        <v/>
      </c>
      <c r="K7026" s="37" t="str">
        <f aca="false">IF(G7026=1,IF(COUNTIFS($C:$C,C7026,$G:$G,1,$A:$A,"&gt;="&amp;(A7026-FenetreInterm/86400),$A:$A,"&lt;="&amp;A7026)&gt;=NbInterm,1,0),"")</f>
        <v/>
      </c>
      <c r="L7026" s="37" t="str">
        <f aca="false">IF(G7026=1,IF(B7026="",0,IF(J7026&lt;SeuilFugitive,1,0)),"")</f>
        <v/>
      </c>
      <c r="M7026" s="37" t="str">
        <f aca="false">IF(G7026=1,IF(B7026="",IF((Fin-A7026)*24&gt;SeuilFigee,1,0),IF(J7026&gt;SeuilFigee*3600,1,0)),"")</f>
        <v/>
      </c>
      <c r="N7026" s="0" t="str">
        <f aca="false">IF(G7026=1,IF(COUNTIF(H$2:H7026,H7026)=1,COUNTIF($H:$H,H7026),""),"")</f>
        <v/>
      </c>
      <c r="O7026" s="0" t="str">
        <f aca="false">IF(G7026=1,IF(COUNTIF(I$2:I7026,I7026)=1,COUNTIF($I:$I,I7026),""),"")</f>
        <v/>
      </c>
      <c r="P7026" s="38" t="str">
        <f aca="false">IF(G7026=1,IF(COUNTIFS(C$2:C7026,C7026,G$2:G7026,1)=1,COUNTIFS($C:$C,C7026,$G:$G,1)+ROW()/10000000,""),"")</f>
        <v/>
      </c>
      <c r="Q7026" s="0" t="str">
        <f aca="false">IF(K7026=1,IF(COUNTIFS(C$2:C7026,C7026,K$2:K7026,1)=1,1,0),"")</f>
        <v/>
      </c>
      <c r="R7026" s="0" t="str">
        <f aca="false">IF(M7026=1,IF(COUNTIFS(C$2:C7026,C7026,M$2:M7026,1)=1,1,0),"")</f>
        <v/>
      </c>
      <c r="S7026" s="0" t="str">
        <f aca="false">IF(L7026=1,IF(COUNTIFS(C$2:C7026,C7026,L$2:L7026,1)=1,1,0),"")</f>
        <v/>
      </c>
      <c r="T7026" s="38" t="str">
        <f aca="false">IF(N7026="","",N7026+ROW()/10000000)</f>
        <v/>
      </c>
      <c r="U7026" s="0" t="str">
        <f aca="false">IF(G7026=1,IF(B7026="",1,0),"")</f>
        <v/>
      </c>
    </row>
    <row r="7027" customFormat="false" ht="15" hidden="false" customHeight="false" outlineLevel="0" collapsed="false">
      <c r="A7027" s="35"/>
      <c r="B7027" s="35"/>
      <c r="G7027" s="0" t="str">
        <f aca="false">IF(A7027="","",IF(AND(A7027&gt;=Debut,A7027&lt;Fin),1,0))</f>
        <v/>
      </c>
      <c r="H7027" s="0" t="str">
        <f aca="false">IF(G7027=1,INT(ROUND((A7027-Debut)*86400,0)/600),"")</f>
        <v/>
      </c>
      <c r="I7027" s="0" t="str">
        <f aca="false">IF(G7027=1,INT(ROUND((A7027-Debut)*86400,0)/3600),"")</f>
        <v/>
      </c>
      <c r="J7027" s="0" t="str">
        <f aca="false">IF(OR(A7027="",B7027=""),"",ROUND((B7027-A7027)*86400,0))</f>
        <v/>
      </c>
      <c r="K7027" s="37" t="str">
        <f aca="false">IF(G7027=1,IF(COUNTIFS($C:$C,C7027,$G:$G,1,$A:$A,"&gt;="&amp;(A7027-FenetreInterm/86400),$A:$A,"&lt;="&amp;A7027)&gt;=NbInterm,1,0),"")</f>
        <v/>
      </c>
      <c r="L7027" s="37" t="str">
        <f aca="false">IF(G7027=1,IF(B7027="",0,IF(J7027&lt;SeuilFugitive,1,0)),"")</f>
        <v/>
      </c>
      <c r="M7027" s="37" t="str">
        <f aca="false">IF(G7027=1,IF(B7027="",IF((Fin-A7027)*24&gt;SeuilFigee,1,0),IF(J7027&gt;SeuilFigee*3600,1,0)),"")</f>
        <v/>
      </c>
      <c r="N7027" s="0" t="str">
        <f aca="false">IF(G7027=1,IF(COUNTIF(H$2:H7027,H7027)=1,COUNTIF($H:$H,H7027),""),"")</f>
        <v/>
      </c>
      <c r="O7027" s="0" t="str">
        <f aca="false">IF(G7027=1,IF(COUNTIF(I$2:I7027,I7027)=1,COUNTIF($I:$I,I7027),""),"")</f>
        <v/>
      </c>
      <c r="P7027" s="38" t="str">
        <f aca="false">IF(G7027=1,IF(COUNTIFS(C$2:C7027,C7027,G$2:G7027,1)=1,COUNTIFS($C:$C,C7027,$G:$G,1)+ROW()/10000000,""),"")</f>
        <v/>
      </c>
      <c r="Q7027" s="0" t="str">
        <f aca="false">IF(K7027=1,IF(COUNTIFS(C$2:C7027,C7027,K$2:K7027,1)=1,1,0),"")</f>
        <v/>
      </c>
      <c r="R7027" s="0" t="str">
        <f aca="false">IF(M7027=1,IF(COUNTIFS(C$2:C7027,C7027,M$2:M7027,1)=1,1,0),"")</f>
        <v/>
      </c>
      <c r="S7027" s="0" t="str">
        <f aca="false">IF(L7027=1,IF(COUNTIFS(C$2:C7027,C7027,L$2:L7027,1)=1,1,0),"")</f>
        <v/>
      </c>
      <c r="T7027" s="38" t="str">
        <f aca="false">IF(N7027="","",N7027+ROW()/10000000)</f>
        <v/>
      </c>
      <c r="U7027" s="0" t="str">
        <f aca="false">IF(G7027=1,IF(B7027="",1,0),"")</f>
        <v/>
      </c>
    </row>
    <row r="7028" customFormat="false" ht="15" hidden="false" customHeight="false" outlineLevel="0" collapsed="false">
      <c r="A7028" s="35"/>
      <c r="B7028" s="35"/>
      <c r="G7028" s="0" t="str">
        <f aca="false">IF(A7028="","",IF(AND(A7028&gt;=Debut,A7028&lt;Fin),1,0))</f>
        <v/>
      </c>
      <c r="H7028" s="0" t="str">
        <f aca="false">IF(G7028=1,INT(ROUND((A7028-Debut)*86400,0)/600),"")</f>
        <v/>
      </c>
      <c r="I7028" s="0" t="str">
        <f aca="false">IF(G7028=1,INT(ROUND((A7028-Debut)*86400,0)/3600),"")</f>
        <v/>
      </c>
      <c r="J7028" s="0" t="str">
        <f aca="false">IF(OR(A7028="",B7028=""),"",ROUND((B7028-A7028)*86400,0))</f>
        <v/>
      </c>
      <c r="K7028" s="37" t="str">
        <f aca="false">IF(G7028=1,IF(COUNTIFS($C:$C,C7028,$G:$G,1,$A:$A,"&gt;="&amp;(A7028-FenetreInterm/86400),$A:$A,"&lt;="&amp;A7028)&gt;=NbInterm,1,0),"")</f>
        <v/>
      </c>
      <c r="L7028" s="37" t="str">
        <f aca="false">IF(G7028=1,IF(B7028="",0,IF(J7028&lt;SeuilFugitive,1,0)),"")</f>
        <v/>
      </c>
      <c r="M7028" s="37" t="str">
        <f aca="false">IF(G7028=1,IF(B7028="",IF((Fin-A7028)*24&gt;SeuilFigee,1,0),IF(J7028&gt;SeuilFigee*3600,1,0)),"")</f>
        <v/>
      </c>
      <c r="N7028" s="0" t="str">
        <f aca="false">IF(G7028=1,IF(COUNTIF(H$2:H7028,H7028)=1,COUNTIF($H:$H,H7028),""),"")</f>
        <v/>
      </c>
      <c r="O7028" s="0" t="str">
        <f aca="false">IF(G7028=1,IF(COUNTIF(I$2:I7028,I7028)=1,COUNTIF($I:$I,I7028),""),"")</f>
        <v/>
      </c>
      <c r="P7028" s="38" t="str">
        <f aca="false">IF(G7028=1,IF(COUNTIFS(C$2:C7028,C7028,G$2:G7028,1)=1,COUNTIFS($C:$C,C7028,$G:$G,1)+ROW()/10000000,""),"")</f>
        <v/>
      </c>
      <c r="Q7028" s="0" t="str">
        <f aca="false">IF(K7028=1,IF(COUNTIFS(C$2:C7028,C7028,K$2:K7028,1)=1,1,0),"")</f>
        <v/>
      </c>
      <c r="R7028" s="0" t="str">
        <f aca="false">IF(M7028=1,IF(COUNTIFS(C$2:C7028,C7028,M$2:M7028,1)=1,1,0),"")</f>
        <v/>
      </c>
      <c r="S7028" s="0" t="str">
        <f aca="false">IF(L7028=1,IF(COUNTIFS(C$2:C7028,C7028,L$2:L7028,1)=1,1,0),"")</f>
        <v/>
      </c>
      <c r="T7028" s="38" t="str">
        <f aca="false">IF(N7028="","",N7028+ROW()/10000000)</f>
        <v/>
      </c>
      <c r="U7028" s="0" t="str">
        <f aca="false">IF(G7028=1,IF(B7028="",1,0),"")</f>
        <v/>
      </c>
    </row>
    <row r="7029" customFormat="false" ht="15" hidden="false" customHeight="false" outlineLevel="0" collapsed="false">
      <c r="A7029" s="35"/>
      <c r="B7029" s="35"/>
      <c r="G7029" s="0" t="str">
        <f aca="false">IF(A7029="","",IF(AND(A7029&gt;=Debut,A7029&lt;Fin),1,0))</f>
        <v/>
      </c>
      <c r="H7029" s="0" t="str">
        <f aca="false">IF(G7029=1,INT(ROUND((A7029-Debut)*86400,0)/600),"")</f>
        <v/>
      </c>
      <c r="I7029" s="0" t="str">
        <f aca="false">IF(G7029=1,INT(ROUND((A7029-Debut)*86400,0)/3600),"")</f>
        <v/>
      </c>
      <c r="J7029" s="0" t="str">
        <f aca="false">IF(OR(A7029="",B7029=""),"",ROUND((B7029-A7029)*86400,0))</f>
        <v/>
      </c>
      <c r="K7029" s="37" t="str">
        <f aca="false">IF(G7029=1,IF(COUNTIFS($C:$C,C7029,$G:$G,1,$A:$A,"&gt;="&amp;(A7029-FenetreInterm/86400),$A:$A,"&lt;="&amp;A7029)&gt;=NbInterm,1,0),"")</f>
        <v/>
      </c>
      <c r="L7029" s="37" t="str">
        <f aca="false">IF(G7029=1,IF(B7029="",0,IF(J7029&lt;SeuilFugitive,1,0)),"")</f>
        <v/>
      </c>
      <c r="M7029" s="37" t="str">
        <f aca="false">IF(G7029=1,IF(B7029="",IF((Fin-A7029)*24&gt;SeuilFigee,1,0),IF(J7029&gt;SeuilFigee*3600,1,0)),"")</f>
        <v/>
      </c>
      <c r="N7029" s="0" t="str">
        <f aca="false">IF(G7029=1,IF(COUNTIF(H$2:H7029,H7029)=1,COUNTIF($H:$H,H7029),""),"")</f>
        <v/>
      </c>
      <c r="O7029" s="0" t="str">
        <f aca="false">IF(G7029=1,IF(COUNTIF(I$2:I7029,I7029)=1,COUNTIF($I:$I,I7029),""),"")</f>
        <v/>
      </c>
      <c r="P7029" s="38" t="str">
        <f aca="false">IF(G7029=1,IF(COUNTIFS(C$2:C7029,C7029,G$2:G7029,1)=1,COUNTIFS($C:$C,C7029,$G:$G,1)+ROW()/10000000,""),"")</f>
        <v/>
      </c>
      <c r="Q7029" s="0" t="str">
        <f aca="false">IF(K7029=1,IF(COUNTIFS(C$2:C7029,C7029,K$2:K7029,1)=1,1,0),"")</f>
        <v/>
      </c>
      <c r="R7029" s="0" t="str">
        <f aca="false">IF(M7029=1,IF(COUNTIFS(C$2:C7029,C7029,M$2:M7029,1)=1,1,0),"")</f>
        <v/>
      </c>
      <c r="S7029" s="0" t="str">
        <f aca="false">IF(L7029=1,IF(COUNTIFS(C$2:C7029,C7029,L$2:L7029,1)=1,1,0),"")</f>
        <v/>
      </c>
      <c r="T7029" s="38" t="str">
        <f aca="false">IF(N7029="","",N7029+ROW()/10000000)</f>
        <v/>
      </c>
      <c r="U7029" s="0" t="str">
        <f aca="false">IF(G7029=1,IF(B7029="",1,0),"")</f>
        <v/>
      </c>
    </row>
    <row r="7030" customFormat="false" ht="15" hidden="false" customHeight="false" outlineLevel="0" collapsed="false">
      <c r="A7030" s="35"/>
      <c r="B7030" s="35"/>
      <c r="G7030" s="0" t="str">
        <f aca="false">IF(A7030="","",IF(AND(A7030&gt;=Debut,A7030&lt;Fin),1,0))</f>
        <v/>
      </c>
      <c r="H7030" s="0" t="str">
        <f aca="false">IF(G7030=1,INT(ROUND((A7030-Debut)*86400,0)/600),"")</f>
        <v/>
      </c>
      <c r="I7030" s="0" t="str">
        <f aca="false">IF(G7030=1,INT(ROUND((A7030-Debut)*86400,0)/3600),"")</f>
        <v/>
      </c>
      <c r="J7030" s="0" t="str">
        <f aca="false">IF(OR(A7030="",B7030=""),"",ROUND((B7030-A7030)*86400,0))</f>
        <v/>
      </c>
      <c r="K7030" s="37" t="str">
        <f aca="false">IF(G7030=1,IF(COUNTIFS($C:$C,C7030,$G:$G,1,$A:$A,"&gt;="&amp;(A7030-FenetreInterm/86400),$A:$A,"&lt;="&amp;A7030)&gt;=NbInterm,1,0),"")</f>
        <v/>
      </c>
      <c r="L7030" s="37" t="str">
        <f aca="false">IF(G7030=1,IF(B7030="",0,IF(J7030&lt;SeuilFugitive,1,0)),"")</f>
        <v/>
      </c>
      <c r="M7030" s="37" t="str">
        <f aca="false">IF(G7030=1,IF(B7030="",IF((Fin-A7030)*24&gt;SeuilFigee,1,0),IF(J7030&gt;SeuilFigee*3600,1,0)),"")</f>
        <v/>
      </c>
      <c r="N7030" s="0" t="str">
        <f aca="false">IF(G7030=1,IF(COUNTIF(H$2:H7030,H7030)=1,COUNTIF($H:$H,H7030),""),"")</f>
        <v/>
      </c>
      <c r="O7030" s="0" t="str">
        <f aca="false">IF(G7030=1,IF(COUNTIF(I$2:I7030,I7030)=1,COUNTIF($I:$I,I7030),""),"")</f>
        <v/>
      </c>
      <c r="P7030" s="38" t="str">
        <f aca="false">IF(G7030=1,IF(COUNTIFS(C$2:C7030,C7030,G$2:G7030,1)=1,COUNTIFS($C:$C,C7030,$G:$G,1)+ROW()/10000000,""),"")</f>
        <v/>
      </c>
      <c r="Q7030" s="0" t="str">
        <f aca="false">IF(K7030=1,IF(COUNTIFS(C$2:C7030,C7030,K$2:K7030,1)=1,1,0),"")</f>
        <v/>
      </c>
      <c r="R7030" s="0" t="str">
        <f aca="false">IF(M7030=1,IF(COUNTIFS(C$2:C7030,C7030,M$2:M7030,1)=1,1,0),"")</f>
        <v/>
      </c>
      <c r="S7030" s="0" t="str">
        <f aca="false">IF(L7030=1,IF(COUNTIFS(C$2:C7030,C7030,L$2:L7030,1)=1,1,0),"")</f>
        <v/>
      </c>
      <c r="T7030" s="38" t="str">
        <f aca="false">IF(N7030="","",N7030+ROW()/10000000)</f>
        <v/>
      </c>
      <c r="U7030" s="0" t="str">
        <f aca="false">IF(G7030=1,IF(B7030="",1,0),"")</f>
        <v/>
      </c>
    </row>
    <row r="7031" customFormat="false" ht="15" hidden="false" customHeight="false" outlineLevel="0" collapsed="false">
      <c r="A7031" s="35"/>
      <c r="B7031" s="35"/>
      <c r="G7031" s="0" t="str">
        <f aca="false">IF(A7031="","",IF(AND(A7031&gt;=Debut,A7031&lt;Fin),1,0))</f>
        <v/>
      </c>
      <c r="H7031" s="0" t="str">
        <f aca="false">IF(G7031=1,INT(ROUND((A7031-Debut)*86400,0)/600),"")</f>
        <v/>
      </c>
      <c r="I7031" s="0" t="str">
        <f aca="false">IF(G7031=1,INT(ROUND((A7031-Debut)*86400,0)/3600),"")</f>
        <v/>
      </c>
      <c r="J7031" s="0" t="str">
        <f aca="false">IF(OR(A7031="",B7031=""),"",ROUND((B7031-A7031)*86400,0))</f>
        <v/>
      </c>
      <c r="K7031" s="37" t="str">
        <f aca="false">IF(G7031=1,IF(COUNTIFS($C:$C,C7031,$G:$G,1,$A:$A,"&gt;="&amp;(A7031-FenetreInterm/86400),$A:$A,"&lt;="&amp;A7031)&gt;=NbInterm,1,0),"")</f>
        <v/>
      </c>
      <c r="L7031" s="37" t="str">
        <f aca="false">IF(G7031=1,IF(B7031="",0,IF(J7031&lt;SeuilFugitive,1,0)),"")</f>
        <v/>
      </c>
      <c r="M7031" s="37" t="str">
        <f aca="false">IF(G7031=1,IF(B7031="",IF((Fin-A7031)*24&gt;SeuilFigee,1,0),IF(J7031&gt;SeuilFigee*3600,1,0)),"")</f>
        <v/>
      </c>
      <c r="N7031" s="0" t="str">
        <f aca="false">IF(G7031=1,IF(COUNTIF(H$2:H7031,H7031)=1,COUNTIF($H:$H,H7031),""),"")</f>
        <v/>
      </c>
      <c r="O7031" s="0" t="str">
        <f aca="false">IF(G7031=1,IF(COUNTIF(I$2:I7031,I7031)=1,COUNTIF($I:$I,I7031),""),"")</f>
        <v/>
      </c>
      <c r="P7031" s="38" t="str">
        <f aca="false">IF(G7031=1,IF(COUNTIFS(C$2:C7031,C7031,G$2:G7031,1)=1,COUNTIFS($C:$C,C7031,$G:$G,1)+ROW()/10000000,""),"")</f>
        <v/>
      </c>
      <c r="Q7031" s="0" t="str">
        <f aca="false">IF(K7031=1,IF(COUNTIFS(C$2:C7031,C7031,K$2:K7031,1)=1,1,0),"")</f>
        <v/>
      </c>
      <c r="R7031" s="0" t="str">
        <f aca="false">IF(M7031=1,IF(COUNTIFS(C$2:C7031,C7031,M$2:M7031,1)=1,1,0),"")</f>
        <v/>
      </c>
      <c r="S7031" s="0" t="str">
        <f aca="false">IF(L7031=1,IF(COUNTIFS(C$2:C7031,C7031,L$2:L7031,1)=1,1,0),"")</f>
        <v/>
      </c>
      <c r="T7031" s="38" t="str">
        <f aca="false">IF(N7031="","",N7031+ROW()/10000000)</f>
        <v/>
      </c>
      <c r="U7031" s="0" t="str">
        <f aca="false">IF(G7031=1,IF(B7031="",1,0),"")</f>
        <v/>
      </c>
    </row>
    <row r="7032" customFormat="false" ht="15" hidden="false" customHeight="false" outlineLevel="0" collapsed="false">
      <c r="A7032" s="35"/>
      <c r="B7032" s="35"/>
      <c r="G7032" s="0" t="str">
        <f aca="false">IF(A7032="","",IF(AND(A7032&gt;=Debut,A7032&lt;Fin),1,0))</f>
        <v/>
      </c>
      <c r="H7032" s="0" t="str">
        <f aca="false">IF(G7032=1,INT(ROUND((A7032-Debut)*86400,0)/600),"")</f>
        <v/>
      </c>
      <c r="I7032" s="0" t="str">
        <f aca="false">IF(G7032=1,INT(ROUND((A7032-Debut)*86400,0)/3600),"")</f>
        <v/>
      </c>
      <c r="J7032" s="0" t="str">
        <f aca="false">IF(OR(A7032="",B7032=""),"",ROUND((B7032-A7032)*86400,0))</f>
        <v/>
      </c>
      <c r="K7032" s="37" t="str">
        <f aca="false">IF(G7032=1,IF(COUNTIFS($C:$C,C7032,$G:$G,1,$A:$A,"&gt;="&amp;(A7032-FenetreInterm/86400),$A:$A,"&lt;="&amp;A7032)&gt;=NbInterm,1,0),"")</f>
        <v/>
      </c>
      <c r="L7032" s="37" t="str">
        <f aca="false">IF(G7032=1,IF(B7032="",0,IF(J7032&lt;SeuilFugitive,1,0)),"")</f>
        <v/>
      </c>
      <c r="M7032" s="37" t="str">
        <f aca="false">IF(G7032=1,IF(B7032="",IF((Fin-A7032)*24&gt;SeuilFigee,1,0),IF(J7032&gt;SeuilFigee*3600,1,0)),"")</f>
        <v/>
      </c>
      <c r="N7032" s="0" t="str">
        <f aca="false">IF(G7032=1,IF(COUNTIF(H$2:H7032,H7032)=1,COUNTIF($H:$H,H7032),""),"")</f>
        <v/>
      </c>
      <c r="O7032" s="0" t="str">
        <f aca="false">IF(G7032=1,IF(COUNTIF(I$2:I7032,I7032)=1,COUNTIF($I:$I,I7032),""),"")</f>
        <v/>
      </c>
      <c r="P7032" s="38" t="str">
        <f aca="false">IF(G7032=1,IF(COUNTIFS(C$2:C7032,C7032,G$2:G7032,1)=1,COUNTIFS($C:$C,C7032,$G:$G,1)+ROW()/10000000,""),"")</f>
        <v/>
      </c>
      <c r="Q7032" s="0" t="str">
        <f aca="false">IF(K7032=1,IF(COUNTIFS(C$2:C7032,C7032,K$2:K7032,1)=1,1,0),"")</f>
        <v/>
      </c>
      <c r="R7032" s="0" t="str">
        <f aca="false">IF(M7032=1,IF(COUNTIFS(C$2:C7032,C7032,M$2:M7032,1)=1,1,0),"")</f>
        <v/>
      </c>
      <c r="S7032" s="0" t="str">
        <f aca="false">IF(L7032=1,IF(COUNTIFS(C$2:C7032,C7032,L$2:L7032,1)=1,1,0),"")</f>
        <v/>
      </c>
      <c r="T7032" s="38" t="str">
        <f aca="false">IF(N7032="","",N7032+ROW()/10000000)</f>
        <v/>
      </c>
      <c r="U7032" s="0" t="str">
        <f aca="false">IF(G7032=1,IF(B7032="",1,0),"")</f>
        <v/>
      </c>
    </row>
    <row r="7033" customFormat="false" ht="15" hidden="false" customHeight="false" outlineLevel="0" collapsed="false">
      <c r="A7033" s="35"/>
      <c r="B7033" s="35"/>
      <c r="G7033" s="0" t="str">
        <f aca="false">IF(A7033="","",IF(AND(A7033&gt;=Debut,A7033&lt;Fin),1,0))</f>
        <v/>
      </c>
      <c r="H7033" s="0" t="str">
        <f aca="false">IF(G7033=1,INT(ROUND((A7033-Debut)*86400,0)/600),"")</f>
        <v/>
      </c>
      <c r="I7033" s="0" t="str">
        <f aca="false">IF(G7033=1,INT(ROUND((A7033-Debut)*86400,0)/3600),"")</f>
        <v/>
      </c>
      <c r="J7033" s="0" t="str">
        <f aca="false">IF(OR(A7033="",B7033=""),"",ROUND((B7033-A7033)*86400,0))</f>
        <v/>
      </c>
      <c r="K7033" s="37" t="str">
        <f aca="false">IF(G7033=1,IF(COUNTIFS($C:$C,C7033,$G:$G,1,$A:$A,"&gt;="&amp;(A7033-FenetreInterm/86400),$A:$A,"&lt;="&amp;A7033)&gt;=NbInterm,1,0),"")</f>
        <v/>
      </c>
      <c r="L7033" s="37" t="str">
        <f aca="false">IF(G7033=1,IF(B7033="",0,IF(J7033&lt;SeuilFugitive,1,0)),"")</f>
        <v/>
      </c>
      <c r="M7033" s="37" t="str">
        <f aca="false">IF(G7033=1,IF(B7033="",IF((Fin-A7033)*24&gt;SeuilFigee,1,0),IF(J7033&gt;SeuilFigee*3600,1,0)),"")</f>
        <v/>
      </c>
      <c r="N7033" s="0" t="str">
        <f aca="false">IF(G7033=1,IF(COUNTIF(H$2:H7033,H7033)=1,COUNTIF($H:$H,H7033),""),"")</f>
        <v/>
      </c>
      <c r="O7033" s="0" t="str">
        <f aca="false">IF(G7033=1,IF(COUNTIF(I$2:I7033,I7033)=1,COUNTIF($I:$I,I7033),""),"")</f>
        <v/>
      </c>
      <c r="P7033" s="38" t="str">
        <f aca="false">IF(G7033=1,IF(COUNTIFS(C$2:C7033,C7033,G$2:G7033,1)=1,COUNTIFS($C:$C,C7033,$G:$G,1)+ROW()/10000000,""),"")</f>
        <v/>
      </c>
      <c r="Q7033" s="0" t="str">
        <f aca="false">IF(K7033=1,IF(COUNTIFS(C$2:C7033,C7033,K$2:K7033,1)=1,1,0),"")</f>
        <v/>
      </c>
      <c r="R7033" s="0" t="str">
        <f aca="false">IF(M7033=1,IF(COUNTIFS(C$2:C7033,C7033,M$2:M7033,1)=1,1,0),"")</f>
        <v/>
      </c>
      <c r="S7033" s="0" t="str">
        <f aca="false">IF(L7033=1,IF(COUNTIFS(C$2:C7033,C7033,L$2:L7033,1)=1,1,0),"")</f>
        <v/>
      </c>
      <c r="T7033" s="38" t="str">
        <f aca="false">IF(N7033="","",N7033+ROW()/10000000)</f>
        <v/>
      </c>
      <c r="U7033" s="0" t="str">
        <f aca="false">IF(G7033=1,IF(B7033="",1,0),"")</f>
        <v/>
      </c>
    </row>
    <row r="7034" customFormat="false" ht="15" hidden="false" customHeight="false" outlineLevel="0" collapsed="false">
      <c r="A7034" s="35"/>
      <c r="B7034" s="35"/>
      <c r="G7034" s="0" t="str">
        <f aca="false">IF(A7034="","",IF(AND(A7034&gt;=Debut,A7034&lt;Fin),1,0))</f>
        <v/>
      </c>
      <c r="H7034" s="0" t="str">
        <f aca="false">IF(G7034=1,INT(ROUND((A7034-Debut)*86400,0)/600),"")</f>
        <v/>
      </c>
      <c r="I7034" s="0" t="str">
        <f aca="false">IF(G7034=1,INT(ROUND((A7034-Debut)*86400,0)/3600),"")</f>
        <v/>
      </c>
      <c r="J7034" s="0" t="str">
        <f aca="false">IF(OR(A7034="",B7034=""),"",ROUND((B7034-A7034)*86400,0))</f>
        <v/>
      </c>
      <c r="K7034" s="37" t="str">
        <f aca="false">IF(G7034=1,IF(COUNTIFS($C:$C,C7034,$G:$G,1,$A:$A,"&gt;="&amp;(A7034-FenetreInterm/86400),$A:$A,"&lt;="&amp;A7034)&gt;=NbInterm,1,0),"")</f>
        <v/>
      </c>
      <c r="L7034" s="37" t="str">
        <f aca="false">IF(G7034=1,IF(B7034="",0,IF(J7034&lt;SeuilFugitive,1,0)),"")</f>
        <v/>
      </c>
      <c r="M7034" s="37" t="str">
        <f aca="false">IF(G7034=1,IF(B7034="",IF((Fin-A7034)*24&gt;SeuilFigee,1,0),IF(J7034&gt;SeuilFigee*3600,1,0)),"")</f>
        <v/>
      </c>
      <c r="N7034" s="0" t="str">
        <f aca="false">IF(G7034=1,IF(COUNTIF(H$2:H7034,H7034)=1,COUNTIF($H:$H,H7034),""),"")</f>
        <v/>
      </c>
      <c r="O7034" s="0" t="str">
        <f aca="false">IF(G7034=1,IF(COUNTIF(I$2:I7034,I7034)=1,COUNTIF($I:$I,I7034),""),"")</f>
        <v/>
      </c>
      <c r="P7034" s="38" t="str">
        <f aca="false">IF(G7034=1,IF(COUNTIFS(C$2:C7034,C7034,G$2:G7034,1)=1,COUNTIFS($C:$C,C7034,$G:$G,1)+ROW()/10000000,""),"")</f>
        <v/>
      </c>
      <c r="Q7034" s="0" t="str">
        <f aca="false">IF(K7034=1,IF(COUNTIFS(C$2:C7034,C7034,K$2:K7034,1)=1,1,0),"")</f>
        <v/>
      </c>
      <c r="R7034" s="0" t="str">
        <f aca="false">IF(M7034=1,IF(COUNTIFS(C$2:C7034,C7034,M$2:M7034,1)=1,1,0),"")</f>
        <v/>
      </c>
      <c r="S7034" s="0" t="str">
        <f aca="false">IF(L7034=1,IF(COUNTIFS(C$2:C7034,C7034,L$2:L7034,1)=1,1,0),"")</f>
        <v/>
      </c>
      <c r="T7034" s="38" t="str">
        <f aca="false">IF(N7034="","",N7034+ROW()/10000000)</f>
        <v/>
      </c>
      <c r="U7034" s="0" t="str">
        <f aca="false">IF(G7034=1,IF(B7034="",1,0),"")</f>
        <v/>
      </c>
    </row>
    <row r="7035" customFormat="false" ht="15" hidden="false" customHeight="false" outlineLevel="0" collapsed="false">
      <c r="A7035" s="35"/>
      <c r="B7035" s="35"/>
      <c r="G7035" s="0" t="str">
        <f aca="false">IF(A7035="","",IF(AND(A7035&gt;=Debut,A7035&lt;Fin),1,0))</f>
        <v/>
      </c>
      <c r="H7035" s="0" t="str">
        <f aca="false">IF(G7035=1,INT(ROUND((A7035-Debut)*86400,0)/600),"")</f>
        <v/>
      </c>
      <c r="I7035" s="0" t="str">
        <f aca="false">IF(G7035=1,INT(ROUND((A7035-Debut)*86400,0)/3600),"")</f>
        <v/>
      </c>
      <c r="J7035" s="0" t="str">
        <f aca="false">IF(OR(A7035="",B7035=""),"",ROUND((B7035-A7035)*86400,0))</f>
        <v/>
      </c>
      <c r="K7035" s="37" t="str">
        <f aca="false">IF(G7035=1,IF(COUNTIFS($C:$C,C7035,$G:$G,1,$A:$A,"&gt;="&amp;(A7035-FenetreInterm/86400),$A:$A,"&lt;="&amp;A7035)&gt;=NbInterm,1,0),"")</f>
        <v/>
      </c>
      <c r="L7035" s="37" t="str">
        <f aca="false">IF(G7035=1,IF(B7035="",0,IF(J7035&lt;SeuilFugitive,1,0)),"")</f>
        <v/>
      </c>
      <c r="M7035" s="37" t="str">
        <f aca="false">IF(G7035=1,IF(B7035="",IF((Fin-A7035)*24&gt;SeuilFigee,1,0),IF(J7035&gt;SeuilFigee*3600,1,0)),"")</f>
        <v/>
      </c>
      <c r="N7035" s="0" t="str">
        <f aca="false">IF(G7035=1,IF(COUNTIF(H$2:H7035,H7035)=1,COUNTIF($H:$H,H7035),""),"")</f>
        <v/>
      </c>
      <c r="O7035" s="0" t="str">
        <f aca="false">IF(G7035=1,IF(COUNTIF(I$2:I7035,I7035)=1,COUNTIF($I:$I,I7035),""),"")</f>
        <v/>
      </c>
      <c r="P7035" s="38" t="str">
        <f aca="false">IF(G7035=1,IF(COUNTIFS(C$2:C7035,C7035,G$2:G7035,1)=1,COUNTIFS($C:$C,C7035,$G:$G,1)+ROW()/10000000,""),"")</f>
        <v/>
      </c>
      <c r="Q7035" s="0" t="str">
        <f aca="false">IF(K7035=1,IF(COUNTIFS(C$2:C7035,C7035,K$2:K7035,1)=1,1,0),"")</f>
        <v/>
      </c>
      <c r="R7035" s="0" t="str">
        <f aca="false">IF(M7035=1,IF(COUNTIFS(C$2:C7035,C7035,M$2:M7035,1)=1,1,0),"")</f>
        <v/>
      </c>
      <c r="S7035" s="0" t="str">
        <f aca="false">IF(L7035=1,IF(COUNTIFS(C$2:C7035,C7035,L$2:L7035,1)=1,1,0),"")</f>
        <v/>
      </c>
      <c r="T7035" s="38" t="str">
        <f aca="false">IF(N7035="","",N7035+ROW()/10000000)</f>
        <v/>
      </c>
      <c r="U7035" s="0" t="str">
        <f aca="false">IF(G7035=1,IF(B7035="",1,0),"")</f>
        <v/>
      </c>
    </row>
    <row r="7036" customFormat="false" ht="15" hidden="false" customHeight="false" outlineLevel="0" collapsed="false">
      <c r="A7036" s="35"/>
      <c r="B7036" s="35"/>
      <c r="G7036" s="0" t="str">
        <f aca="false">IF(A7036="","",IF(AND(A7036&gt;=Debut,A7036&lt;Fin),1,0))</f>
        <v/>
      </c>
      <c r="H7036" s="0" t="str">
        <f aca="false">IF(G7036=1,INT(ROUND((A7036-Debut)*86400,0)/600),"")</f>
        <v/>
      </c>
      <c r="I7036" s="0" t="str">
        <f aca="false">IF(G7036=1,INT(ROUND((A7036-Debut)*86400,0)/3600),"")</f>
        <v/>
      </c>
      <c r="J7036" s="0" t="str">
        <f aca="false">IF(OR(A7036="",B7036=""),"",ROUND((B7036-A7036)*86400,0))</f>
        <v/>
      </c>
      <c r="K7036" s="37" t="str">
        <f aca="false">IF(G7036=1,IF(COUNTIFS($C:$C,C7036,$G:$G,1,$A:$A,"&gt;="&amp;(A7036-FenetreInterm/86400),$A:$A,"&lt;="&amp;A7036)&gt;=NbInterm,1,0),"")</f>
        <v/>
      </c>
      <c r="L7036" s="37" t="str">
        <f aca="false">IF(G7036=1,IF(B7036="",0,IF(J7036&lt;SeuilFugitive,1,0)),"")</f>
        <v/>
      </c>
      <c r="M7036" s="37" t="str">
        <f aca="false">IF(G7036=1,IF(B7036="",IF((Fin-A7036)*24&gt;SeuilFigee,1,0),IF(J7036&gt;SeuilFigee*3600,1,0)),"")</f>
        <v/>
      </c>
      <c r="N7036" s="0" t="str">
        <f aca="false">IF(G7036=1,IF(COUNTIF(H$2:H7036,H7036)=1,COUNTIF($H:$H,H7036),""),"")</f>
        <v/>
      </c>
      <c r="O7036" s="0" t="str">
        <f aca="false">IF(G7036=1,IF(COUNTIF(I$2:I7036,I7036)=1,COUNTIF($I:$I,I7036),""),"")</f>
        <v/>
      </c>
      <c r="P7036" s="38" t="str">
        <f aca="false">IF(G7036=1,IF(COUNTIFS(C$2:C7036,C7036,G$2:G7036,1)=1,COUNTIFS($C:$C,C7036,$G:$G,1)+ROW()/10000000,""),"")</f>
        <v/>
      </c>
      <c r="Q7036" s="0" t="str">
        <f aca="false">IF(K7036=1,IF(COUNTIFS(C$2:C7036,C7036,K$2:K7036,1)=1,1,0),"")</f>
        <v/>
      </c>
      <c r="R7036" s="0" t="str">
        <f aca="false">IF(M7036=1,IF(COUNTIFS(C$2:C7036,C7036,M$2:M7036,1)=1,1,0),"")</f>
        <v/>
      </c>
      <c r="S7036" s="0" t="str">
        <f aca="false">IF(L7036=1,IF(COUNTIFS(C$2:C7036,C7036,L$2:L7036,1)=1,1,0),"")</f>
        <v/>
      </c>
      <c r="T7036" s="38" t="str">
        <f aca="false">IF(N7036="","",N7036+ROW()/10000000)</f>
        <v/>
      </c>
      <c r="U7036" s="0" t="str">
        <f aca="false">IF(G7036=1,IF(B7036="",1,0),"")</f>
        <v/>
      </c>
    </row>
    <row r="7037" customFormat="false" ht="15" hidden="false" customHeight="false" outlineLevel="0" collapsed="false">
      <c r="A7037" s="35"/>
      <c r="B7037" s="35"/>
      <c r="G7037" s="0" t="str">
        <f aca="false">IF(A7037="","",IF(AND(A7037&gt;=Debut,A7037&lt;Fin),1,0))</f>
        <v/>
      </c>
      <c r="H7037" s="0" t="str">
        <f aca="false">IF(G7037=1,INT(ROUND((A7037-Debut)*86400,0)/600),"")</f>
        <v/>
      </c>
      <c r="I7037" s="0" t="str">
        <f aca="false">IF(G7037=1,INT(ROUND((A7037-Debut)*86400,0)/3600),"")</f>
        <v/>
      </c>
      <c r="J7037" s="0" t="str">
        <f aca="false">IF(OR(A7037="",B7037=""),"",ROUND((B7037-A7037)*86400,0))</f>
        <v/>
      </c>
      <c r="K7037" s="37" t="str">
        <f aca="false">IF(G7037=1,IF(COUNTIFS($C:$C,C7037,$G:$G,1,$A:$A,"&gt;="&amp;(A7037-FenetreInterm/86400),$A:$A,"&lt;="&amp;A7037)&gt;=NbInterm,1,0),"")</f>
        <v/>
      </c>
      <c r="L7037" s="37" t="str">
        <f aca="false">IF(G7037=1,IF(B7037="",0,IF(J7037&lt;SeuilFugitive,1,0)),"")</f>
        <v/>
      </c>
      <c r="M7037" s="37" t="str">
        <f aca="false">IF(G7037=1,IF(B7037="",IF((Fin-A7037)*24&gt;SeuilFigee,1,0),IF(J7037&gt;SeuilFigee*3600,1,0)),"")</f>
        <v/>
      </c>
      <c r="N7037" s="0" t="str">
        <f aca="false">IF(G7037=1,IF(COUNTIF(H$2:H7037,H7037)=1,COUNTIF($H:$H,H7037),""),"")</f>
        <v/>
      </c>
      <c r="O7037" s="0" t="str">
        <f aca="false">IF(G7037=1,IF(COUNTIF(I$2:I7037,I7037)=1,COUNTIF($I:$I,I7037),""),"")</f>
        <v/>
      </c>
      <c r="P7037" s="38" t="str">
        <f aca="false">IF(G7037=1,IF(COUNTIFS(C$2:C7037,C7037,G$2:G7037,1)=1,COUNTIFS($C:$C,C7037,$G:$G,1)+ROW()/10000000,""),"")</f>
        <v/>
      </c>
      <c r="Q7037" s="0" t="str">
        <f aca="false">IF(K7037=1,IF(COUNTIFS(C$2:C7037,C7037,K$2:K7037,1)=1,1,0),"")</f>
        <v/>
      </c>
      <c r="R7037" s="0" t="str">
        <f aca="false">IF(M7037=1,IF(COUNTIFS(C$2:C7037,C7037,M$2:M7037,1)=1,1,0),"")</f>
        <v/>
      </c>
      <c r="S7037" s="0" t="str">
        <f aca="false">IF(L7037=1,IF(COUNTIFS(C$2:C7037,C7037,L$2:L7037,1)=1,1,0),"")</f>
        <v/>
      </c>
      <c r="T7037" s="38" t="str">
        <f aca="false">IF(N7037="","",N7037+ROW()/10000000)</f>
        <v/>
      </c>
      <c r="U7037" s="0" t="str">
        <f aca="false">IF(G7037=1,IF(B7037="",1,0),"")</f>
        <v/>
      </c>
    </row>
    <row r="7038" customFormat="false" ht="15" hidden="false" customHeight="false" outlineLevel="0" collapsed="false">
      <c r="A7038" s="35"/>
      <c r="B7038" s="35"/>
      <c r="G7038" s="0" t="str">
        <f aca="false">IF(A7038="","",IF(AND(A7038&gt;=Debut,A7038&lt;Fin),1,0))</f>
        <v/>
      </c>
      <c r="H7038" s="0" t="str">
        <f aca="false">IF(G7038=1,INT(ROUND((A7038-Debut)*86400,0)/600),"")</f>
        <v/>
      </c>
      <c r="I7038" s="0" t="str">
        <f aca="false">IF(G7038=1,INT(ROUND((A7038-Debut)*86400,0)/3600),"")</f>
        <v/>
      </c>
      <c r="J7038" s="0" t="str">
        <f aca="false">IF(OR(A7038="",B7038=""),"",ROUND((B7038-A7038)*86400,0))</f>
        <v/>
      </c>
      <c r="K7038" s="37" t="str">
        <f aca="false">IF(G7038=1,IF(COUNTIFS($C:$C,C7038,$G:$G,1,$A:$A,"&gt;="&amp;(A7038-FenetreInterm/86400),$A:$A,"&lt;="&amp;A7038)&gt;=NbInterm,1,0),"")</f>
        <v/>
      </c>
      <c r="L7038" s="37" t="str">
        <f aca="false">IF(G7038=1,IF(B7038="",0,IF(J7038&lt;SeuilFugitive,1,0)),"")</f>
        <v/>
      </c>
      <c r="M7038" s="37" t="str">
        <f aca="false">IF(G7038=1,IF(B7038="",IF((Fin-A7038)*24&gt;SeuilFigee,1,0),IF(J7038&gt;SeuilFigee*3600,1,0)),"")</f>
        <v/>
      </c>
      <c r="N7038" s="0" t="str">
        <f aca="false">IF(G7038=1,IF(COUNTIF(H$2:H7038,H7038)=1,COUNTIF($H:$H,H7038),""),"")</f>
        <v/>
      </c>
      <c r="O7038" s="0" t="str">
        <f aca="false">IF(G7038=1,IF(COUNTIF(I$2:I7038,I7038)=1,COUNTIF($I:$I,I7038),""),"")</f>
        <v/>
      </c>
      <c r="P7038" s="38" t="str">
        <f aca="false">IF(G7038=1,IF(COUNTIFS(C$2:C7038,C7038,G$2:G7038,1)=1,COUNTIFS($C:$C,C7038,$G:$G,1)+ROW()/10000000,""),"")</f>
        <v/>
      </c>
      <c r="Q7038" s="0" t="str">
        <f aca="false">IF(K7038=1,IF(COUNTIFS(C$2:C7038,C7038,K$2:K7038,1)=1,1,0),"")</f>
        <v/>
      </c>
      <c r="R7038" s="0" t="str">
        <f aca="false">IF(M7038=1,IF(COUNTIFS(C$2:C7038,C7038,M$2:M7038,1)=1,1,0),"")</f>
        <v/>
      </c>
      <c r="S7038" s="0" t="str">
        <f aca="false">IF(L7038=1,IF(COUNTIFS(C$2:C7038,C7038,L$2:L7038,1)=1,1,0),"")</f>
        <v/>
      </c>
      <c r="T7038" s="38" t="str">
        <f aca="false">IF(N7038="","",N7038+ROW()/10000000)</f>
        <v/>
      </c>
      <c r="U7038" s="0" t="str">
        <f aca="false">IF(G7038=1,IF(B7038="",1,0),"")</f>
        <v/>
      </c>
    </row>
    <row r="7039" customFormat="false" ht="15" hidden="false" customHeight="false" outlineLevel="0" collapsed="false">
      <c r="A7039" s="35"/>
      <c r="B7039" s="35"/>
      <c r="G7039" s="0" t="str">
        <f aca="false">IF(A7039="","",IF(AND(A7039&gt;=Debut,A7039&lt;Fin),1,0))</f>
        <v/>
      </c>
      <c r="H7039" s="0" t="str">
        <f aca="false">IF(G7039=1,INT(ROUND((A7039-Debut)*86400,0)/600),"")</f>
        <v/>
      </c>
      <c r="I7039" s="0" t="str">
        <f aca="false">IF(G7039=1,INT(ROUND((A7039-Debut)*86400,0)/3600),"")</f>
        <v/>
      </c>
      <c r="J7039" s="0" t="str">
        <f aca="false">IF(OR(A7039="",B7039=""),"",ROUND((B7039-A7039)*86400,0))</f>
        <v/>
      </c>
      <c r="K7039" s="37" t="str">
        <f aca="false">IF(G7039=1,IF(COUNTIFS($C:$C,C7039,$G:$G,1,$A:$A,"&gt;="&amp;(A7039-FenetreInterm/86400),$A:$A,"&lt;="&amp;A7039)&gt;=NbInterm,1,0),"")</f>
        <v/>
      </c>
      <c r="L7039" s="37" t="str">
        <f aca="false">IF(G7039=1,IF(B7039="",0,IF(J7039&lt;SeuilFugitive,1,0)),"")</f>
        <v/>
      </c>
      <c r="M7039" s="37" t="str">
        <f aca="false">IF(G7039=1,IF(B7039="",IF((Fin-A7039)*24&gt;SeuilFigee,1,0),IF(J7039&gt;SeuilFigee*3600,1,0)),"")</f>
        <v/>
      </c>
      <c r="N7039" s="0" t="str">
        <f aca="false">IF(G7039=1,IF(COUNTIF(H$2:H7039,H7039)=1,COUNTIF($H:$H,H7039),""),"")</f>
        <v/>
      </c>
      <c r="O7039" s="0" t="str">
        <f aca="false">IF(G7039=1,IF(COUNTIF(I$2:I7039,I7039)=1,COUNTIF($I:$I,I7039),""),"")</f>
        <v/>
      </c>
      <c r="P7039" s="38" t="str">
        <f aca="false">IF(G7039=1,IF(COUNTIFS(C$2:C7039,C7039,G$2:G7039,1)=1,COUNTIFS($C:$C,C7039,$G:$G,1)+ROW()/10000000,""),"")</f>
        <v/>
      </c>
      <c r="Q7039" s="0" t="str">
        <f aca="false">IF(K7039=1,IF(COUNTIFS(C$2:C7039,C7039,K$2:K7039,1)=1,1,0),"")</f>
        <v/>
      </c>
      <c r="R7039" s="0" t="str">
        <f aca="false">IF(M7039=1,IF(COUNTIFS(C$2:C7039,C7039,M$2:M7039,1)=1,1,0),"")</f>
        <v/>
      </c>
      <c r="S7039" s="0" t="str">
        <f aca="false">IF(L7039=1,IF(COUNTIFS(C$2:C7039,C7039,L$2:L7039,1)=1,1,0),"")</f>
        <v/>
      </c>
      <c r="T7039" s="38" t="str">
        <f aca="false">IF(N7039="","",N7039+ROW()/10000000)</f>
        <v/>
      </c>
      <c r="U7039" s="0" t="str">
        <f aca="false">IF(G7039=1,IF(B7039="",1,0),"")</f>
        <v/>
      </c>
    </row>
    <row r="7040" customFormat="false" ht="15" hidden="false" customHeight="false" outlineLevel="0" collapsed="false">
      <c r="A7040" s="35"/>
      <c r="B7040" s="35"/>
      <c r="G7040" s="0" t="str">
        <f aca="false">IF(A7040="","",IF(AND(A7040&gt;=Debut,A7040&lt;Fin),1,0))</f>
        <v/>
      </c>
      <c r="H7040" s="0" t="str">
        <f aca="false">IF(G7040=1,INT(ROUND((A7040-Debut)*86400,0)/600),"")</f>
        <v/>
      </c>
      <c r="I7040" s="0" t="str">
        <f aca="false">IF(G7040=1,INT(ROUND((A7040-Debut)*86400,0)/3600),"")</f>
        <v/>
      </c>
      <c r="J7040" s="0" t="str">
        <f aca="false">IF(OR(A7040="",B7040=""),"",ROUND((B7040-A7040)*86400,0))</f>
        <v/>
      </c>
      <c r="K7040" s="37" t="str">
        <f aca="false">IF(G7040=1,IF(COUNTIFS($C:$C,C7040,$G:$G,1,$A:$A,"&gt;="&amp;(A7040-FenetreInterm/86400),$A:$A,"&lt;="&amp;A7040)&gt;=NbInterm,1,0),"")</f>
        <v/>
      </c>
      <c r="L7040" s="37" t="str">
        <f aca="false">IF(G7040=1,IF(B7040="",0,IF(J7040&lt;SeuilFugitive,1,0)),"")</f>
        <v/>
      </c>
      <c r="M7040" s="37" t="str">
        <f aca="false">IF(G7040=1,IF(B7040="",IF((Fin-A7040)*24&gt;SeuilFigee,1,0),IF(J7040&gt;SeuilFigee*3600,1,0)),"")</f>
        <v/>
      </c>
      <c r="N7040" s="0" t="str">
        <f aca="false">IF(G7040=1,IF(COUNTIF(H$2:H7040,H7040)=1,COUNTIF($H:$H,H7040),""),"")</f>
        <v/>
      </c>
      <c r="O7040" s="0" t="str">
        <f aca="false">IF(G7040=1,IF(COUNTIF(I$2:I7040,I7040)=1,COUNTIF($I:$I,I7040),""),"")</f>
        <v/>
      </c>
      <c r="P7040" s="38" t="str">
        <f aca="false">IF(G7040=1,IF(COUNTIFS(C$2:C7040,C7040,G$2:G7040,1)=1,COUNTIFS($C:$C,C7040,$G:$G,1)+ROW()/10000000,""),"")</f>
        <v/>
      </c>
      <c r="Q7040" s="0" t="str">
        <f aca="false">IF(K7040=1,IF(COUNTIFS(C$2:C7040,C7040,K$2:K7040,1)=1,1,0),"")</f>
        <v/>
      </c>
      <c r="R7040" s="0" t="str">
        <f aca="false">IF(M7040=1,IF(COUNTIFS(C$2:C7040,C7040,M$2:M7040,1)=1,1,0),"")</f>
        <v/>
      </c>
      <c r="S7040" s="0" t="str">
        <f aca="false">IF(L7040=1,IF(COUNTIFS(C$2:C7040,C7040,L$2:L7040,1)=1,1,0),"")</f>
        <v/>
      </c>
      <c r="T7040" s="38" t="str">
        <f aca="false">IF(N7040="","",N7040+ROW()/10000000)</f>
        <v/>
      </c>
      <c r="U7040" s="0" t="str">
        <f aca="false">IF(G7040=1,IF(B7040="",1,0),"")</f>
        <v/>
      </c>
    </row>
    <row r="7041" customFormat="false" ht="15" hidden="false" customHeight="false" outlineLevel="0" collapsed="false">
      <c r="A7041" s="35"/>
      <c r="B7041" s="35"/>
      <c r="G7041" s="0" t="str">
        <f aca="false">IF(A7041="","",IF(AND(A7041&gt;=Debut,A7041&lt;Fin),1,0))</f>
        <v/>
      </c>
      <c r="H7041" s="0" t="str">
        <f aca="false">IF(G7041=1,INT(ROUND((A7041-Debut)*86400,0)/600),"")</f>
        <v/>
      </c>
      <c r="I7041" s="0" t="str">
        <f aca="false">IF(G7041=1,INT(ROUND((A7041-Debut)*86400,0)/3600),"")</f>
        <v/>
      </c>
      <c r="J7041" s="0" t="str">
        <f aca="false">IF(OR(A7041="",B7041=""),"",ROUND((B7041-A7041)*86400,0))</f>
        <v/>
      </c>
      <c r="K7041" s="37" t="str">
        <f aca="false">IF(G7041=1,IF(COUNTIFS($C:$C,C7041,$G:$G,1,$A:$A,"&gt;="&amp;(A7041-FenetreInterm/86400),$A:$A,"&lt;="&amp;A7041)&gt;=NbInterm,1,0),"")</f>
        <v/>
      </c>
      <c r="L7041" s="37" t="str">
        <f aca="false">IF(G7041=1,IF(B7041="",0,IF(J7041&lt;SeuilFugitive,1,0)),"")</f>
        <v/>
      </c>
      <c r="M7041" s="37" t="str">
        <f aca="false">IF(G7041=1,IF(B7041="",IF((Fin-A7041)*24&gt;SeuilFigee,1,0),IF(J7041&gt;SeuilFigee*3600,1,0)),"")</f>
        <v/>
      </c>
      <c r="N7041" s="0" t="str">
        <f aca="false">IF(G7041=1,IF(COUNTIF(H$2:H7041,H7041)=1,COUNTIF($H:$H,H7041),""),"")</f>
        <v/>
      </c>
      <c r="O7041" s="0" t="str">
        <f aca="false">IF(G7041=1,IF(COUNTIF(I$2:I7041,I7041)=1,COUNTIF($I:$I,I7041),""),"")</f>
        <v/>
      </c>
      <c r="P7041" s="38" t="str">
        <f aca="false">IF(G7041=1,IF(COUNTIFS(C$2:C7041,C7041,G$2:G7041,1)=1,COUNTIFS($C:$C,C7041,$G:$G,1)+ROW()/10000000,""),"")</f>
        <v/>
      </c>
      <c r="Q7041" s="0" t="str">
        <f aca="false">IF(K7041=1,IF(COUNTIFS(C$2:C7041,C7041,K$2:K7041,1)=1,1,0),"")</f>
        <v/>
      </c>
      <c r="R7041" s="0" t="str">
        <f aca="false">IF(M7041=1,IF(COUNTIFS(C$2:C7041,C7041,M$2:M7041,1)=1,1,0),"")</f>
        <v/>
      </c>
      <c r="S7041" s="0" t="str">
        <f aca="false">IF(L7041=1,IF(COUNTIFS(C$2:C7041,C7041,L$2:L7041,1)=1,1,0),"")</f>
        <v/>
      </c>
      <c r="T7041" s="38" t="str">
        <f aca="false">IF(N7041="","",N7041+ROW()/10000000)</f>
        <v/>
      </c>
      <c r="U7041" s="0" t="str">
        <f aca="false">IF(G7041=1,IF(B7041="",1,0),"")</f>
        <v/>
      </c>
    </row>
    <row r="7042" customFormat="false" ht="15" hidden="false" customHeight="false" outlineLevel="0" collapsed="false">
      <c r="A7042" s="35"/>
      <c r="B7042" s="35"/>
      <c r="G7042" s="0" t="str">
        <f aca="false">IF(A7042="","",IF(AND(A7042&gt;=Debut,A7042&lt;Fin),1,0))</f>
        <v/>
      </c>
      <c r="H7042" s="0" t="str">
        <f aca="false">IF(G7042=1,INT(ROUND((A7042-Debut)*86400,0)/600),"")</f>
        <v/>
      </c>
      <c r="I7042" s="0" t="str">
        <f aca="false">IF(G7042=1,INT(ROUND((A7042-Debut)*86400,0)/3600),"")</f>
        <v/>
      </c>
      <c r="J7042" s="0" t="str">
        <f aca="false">IF(OR(A7042="",B7042=""),"",ROUND((B7042-A7042)*86400,0))</f>
        <v/>
      </c>
      <c r="K7042" s="37" t="str">
        <f aca="false">IF(G7042=1,IF(COUNTIFS($C:$C,C7042,$G:$G,1,$A:$A,"&gt;="&amp;(A7042-FenetreInterm/86400),$A:$A,"&lt;="&amp;A7042)&gt;=NbInterm,1,0),"")</f>
        <v/>
      </c>
      <c r="L7042" s="37" t="str">
        <f aca="false">IF(G7042=1,IF(B7042="",0,IF(J7042&lt;SeuilFugitive,1,0)),"")</f>
        <v/>
      </c>
      <c r="M7042" s="37" t="str">
        <f aca="false">IF(G7042=1,IF(B7042="",IF((Fin-A7042)*24&gt;SeuilFigee,1,0),IF(J7042&gt;SeuilFigee*3600,1,0)),"")</f>
        <v/>
      </c>
      <c r="N7042" s="0" t="str">
        <f aca="false">IF(G7042=1,IF(COUNTIF(H$2:H7042,H7042)=1,COUNTIF($H:$H,H7042),""),"")</f>
        <v/>
      </c>
      <c r="O7042" s="0" t="str">
        <f aca="false">IF(G7042=1,IF(COUNTIF(I$2:I7042,I7042)=1,COUNTIF($I:$I,I7042),""),"")</f>
        <v/>
      </c>
      <c r="P7042" s="38" t="str">
        <f aca="false">IF(G7042=1,IF(COUNTIFS(C$2:C7042,C7042,G$2:G7042,1)=1,COUNTIFS($C:$C,C7042,$G:$G,1)+ROW()/10000000,""),"")</f>
        <v/>
      </c>
      <c r="Q7042" s="0" t="str">
        <f aca="false">IF(K7042=1,IF(COUNTIFS(C$2:C7042,C7042,K$2:K7042,1)=1,1,0),"")</f>
        <v/>
      </c>
      <c r="R7042" s="0" t="str">
        <f aca="false">IF(M7042=1,IF(COUNTIFS(C$2:C7042,C7042,M$2:M7042,1)=1,1,0),"")</f>
        <v/>
      </c>
      <c r="S7042" s="0" t="str">
        <f aca="false">IF(L7042=1,IF(COUNTIFS(C$2:C7042,C7042,L$2:L7042,1)=1,1,0),"")</f>
        <v/>
      </c>
      <c r="T7042" s="38" t="str">
        <f aca="false">IF(N7042="","",N7042+ROW()/10000000)</f>
        <v/>
      </c>
      <c r="U7042" s="0" t="str">
        <f aca="false">IF(G7042=1,IF(B7042="",1,0),"")</f>
        <v/>
      </c>
    </row>
    <row r="7043" customFormat="false" ht="15" hidden="false" customHeight="false" outlineLevel="0" collapsed="false">
      <c r="A7043" s="35"/>
      <c r="B7043" s="35"/>
      <c r="G7043" s="0" t="str">
        <f aca="false">IF(A7043="","",IF(AND(A7043&gt;=Debut,A7043&lt;Fin),1,0))</f>
        <v/>
      </c>
      <c r="H7043" s="0" t="str">
        <f aca="false">IF(G7043=1,INT(ROUND((A7043-Debut)*86400,0)/600),"")</f>
        <v/>
      </c>
      <c r="I7043" s="0" t="str">
        <f aca="false">IF(G7043=1,INT(ROUND((A7043-Debut)*86400,0)/3600),"")</f>
        <v/>
      </c>
      <c r="J7043" s="0" t="str">
        <f aca="false">IF(OR(A7043="",B7043=""),"",ROUND((B7043-A7043)*86400,0))</f>
        <v/>
      </c>
      <c r="K7043" s="37" t="str">
        <f aca="false">IF(G7043=1,IF(COUNTIFS($C:$C,C7043,$G:$G,1,$A:$A,"&gt;="&amp;(A7043-FenetreInterm/86400),$A:$A,"&lt;="&amp;A7043)&gt;=NbInterm,1,0),"")</f>
        <v/>
      </c>
      <c r="L7043" s="37" t="str">
        <f aca="false">IF(G7043=1,IF(B7043="",0,IF(J7043&lt;SeuilFugitive,1,0)),"")</f>
        <v/>
      </c>
      <c r="M7043" s="37" t="str">
        <f aca="false">IF(G7043=1,IF(B7043="",IF((Fin-A7043)*24&gt;SeuilFigee,1,0),IF(J7043&gt;SeuilFigee*3600,1,0)),"")</f>
        <v/>
      </c>
      <c r="N7043" s="0" t="str">
        <f aca="false">IF(G7043=1,IF(COUNTIF(H$2:H7043,H7043)=1,COUNTIF($H:$H,H7043),""),"")</f>
        <v/>
      </c>
      <c r="O7043" s="0" t="str">
        <f aca="false">IF(G7043=1,IF(COUNTIF(I$2:I7043,I7043)=1,COUNTIF($I:$I,I7043),""),"")</f>
        <v/>
      </c>
      <c r="P7043" s="38" t="str">
        <f aca="false">IF(G7043=1,IF(COUNTIFS(C$2:C7043,C7043,G$2:G7043,1)=1,COUNTIFS($C:$C,C7043,$G:$G,1)+ROW()/10000000,""),"")</f>
        <v/>
      </c>
      <c r="Q7043" s="0" t="str">
        <f aca="false">IF(K7043=1,IF(COUNTIFS(C$2:C7043,C7043,K$2:K7043,1)=1,1,0),"")</f>
        <v/>
      </c>
      <c r="R7043" s="0" t="str">
        <f aca="false">IF(M7043=1,IF(COUNTIFS(C$2:C7043,C7043,M$2:M7043,1)=1,1,0),"")</f>
        <v/>
      </c>
      <c r="S7043" s="0" t="str">
        <f aca="false">IF(L7043=1,IF(COUNTIFS(C$2:C7043,C7043,L$2:L7043,1)=1,1,0),"")</f>
        <v/>
      </c>
      <c r="T7043" s="38" t="str">
        <f aca="false">IF(N7043="","",N7043+ROW()/10000000)</f>
        <v/>
      </c>
      <c r="U7043" s="0" t="str">
        <f aca="false">IF(G7043=1,IF(B7043="",1,0),"")</f>
        <v/>
      </c>
    </row>
    <row r="7044" customFormat="false" ht="15" hidden="false" customHeight="false" outlineLevel="0" collapsed="false">
      <c r="A7044" s="35"/>
      <c r="B7044" s="35"/>
      <c r="G7044" s="0" t="str">
        <f aca="false">IF(A7044="","",IF(AND(A7044&gt;=Debut,A7044&lt;Fin),1,0))</f>
        <v/>
      </c>
      <c r="H7044" s="0" t="str">
        <f aca="false">IF(G7044=1,INT(ROUND((A7044-Debut)*86400,0)/600),"")</f>
        <v/>
      </c>
      <c r="I7044" s="0" t="str">
        <f aca="false">IF(G7044=1,INT(ROUND((A7044-Debut)*86400,0)/3600),"")</f>
        <v/>
      </c>
      <c r="J7044" s="0" t="str">
        <f aca="false">IF(OR(A7044="",B7044=""),"",ROUND((B7044-A7044)*86400,0))</f>
        <v/>
      </c>
      <c r="K7044" s="37" t="str">
        <f aca="false">IF(G7044=1,IF(COUNTIFS($C:$C,C7044,$G:$G,1,$A:$A,"&gt;="&amp;(A7044-FenetreInterm/86400),$A:$A,"&lt;="&amp;A7044)&gt;=NbInterm,1,0),"")</f>
        <v/>
      </c>
      <c r="L7044" s="37" t="str">
        <f aca="false">IF(G7044=1,IF(B7044="",0,IF(J7044&lt;SeuilFugitive,1,0)),"")</f>
        <v/>
      </c>
      <c r="M7044" s="37" t="str">
        <f aca="false">IF(G7044=1,IF(B7044="",IF((Fin-A7044)*24&gt;SeuilFigee,1,0),IF(J7044&gt;SeuilFigee*3600,1,0)),"")</f>
        <v/>
      </c>
      <c r="N7044" s="0" t="str">
        <f aca="false">IF(G7044=1,IF(COUNTIF(H$2:H7044,H7044)=1,COUNTIF($H:$H,H7044),""),"")</f>
        <v/>
      </c>
      <c r="O7044" s="0" t="str">
        <f aca="false">IF(G7044=1,IF(COUNTIF(I$2:I7044,I7044)=1,COUNTIF($I:$I,I7044),""),"")</f>
        <v/>
      </c>
      <c r="P7044" s="38" t="str">
        <f aca="false">IF(G7044=1,IF(COUNTIFS(C$2:C7044,C7044,G$2:G7044,1)=1,COUNTIFS($C:$C,C7044,$G:$G,1)+ROW()/10000000,""),"")</f>
        <v/>
      </c>
      <c r="Q7044" s="0" t="str">
        <f aca="false">IF(K7044=1,IF(COUNTIFS(C$2:C7044,C7044,K$2:K7044,1)=1,1,0),"")</f>
        <v/>
      </c>
      <c r="R7044" s="0" t="str">
        <f aca="false">IF(M7044=1,IF(COUNTIFS(C$2:C7044,C7044,M$2:M7044,1)=1,1,0),"")</f>
        <v/>
      </c>
      <c r="S7044" s="0" t="str">
        <f aca="false">IF(L7044=1,IF(COUNTIFS(C$2:C7044,C7044,L$2:L7044,1)=1,1,0),"")</f>
        <v/>
      </c>
      <c r="T7044" s="38" t="str">
        <f aca="false">IF(N7044="","",N7044+ROW()/10000000)</f>
        <v/>
      </c>
      <c r="U7044" s="0" t="str">
        <f aca="false">IF(G7044=1,IF(B7044="",1,0),"")</f>
        <v/>
      </c>
    </row>
    <row r="7045" customFormat="false" ht="15" hidden="false" customHeight="false" outlineLevel="0" collapsed="false">
      <c r="A7045" s="35"/>
      <c r="B7045" s="35"/>
      <c r="G7045" s="0" t="str">
        <f aca="false">IF(A7045="","",IF(AND(A7045&gt;=Debut,A7045&lt;Fin),1,0))</f>
        <v/>
      </c>
      <c r="H7045" s="0" t="str">
        <f aca="false">IF(G7045=1,INT(ROUND((A7045-Debut)*86400,0)/600),"")</f>
        <v/>
      </c>
      <c r="I7045" s="0" t="str">
        <f aca="false">IF(G7045=1,INT(ROUND((A7045-Debut)*86400,0)/3600),"")</f>
        <v/>
      </c>
      <c r="J7045" s="0" t="str">
        <f aca="false">IF(OR(A7045="",B7045=""),"",ROUND((B7045-A7045)*86400,0))</f>
        <v/>
      </c>
      <c r="K7045" s="37" t="str">
        <f aca="false">IF(G7045=1,IF(COUNTIFS($C:$C,C7045,$G:$G,1,$A:$A,"&gt;="&amp;(A7045-FenetreInterm/86400),$A:$A,"&lt;="&amp;A7045)&gt;=NbInterm,1,0),"")</f>
        <v/>
      </c>
      <c r="L7045" s="37" t="str">
        <f aca="false">IF(G7045=1,IF(B7045="",0,IF(J7045&lt;SeuilFugitive,1,0)),"")</f>
        <v/>
      </c>
      <c r="M7045" s="37" t="str">
        <f aca="false">IF(G7045=1,IF(B7045="",IF((Fin-A7045)*24&gt;SeuilFigee,1,0),IF(J7045&gt;SeuilFigee*3600,1,0)),"")</f>
        <v/>
      </c>
      <c r="N7045" s="0" t="str">
        <f aca="false">IF(G7045=1,IF(COUNTIF(H$2:H7045,H7045)=1,COUNTIF($H:$H,H7045),""),"")</f>
        <v/>
      </c>
      <c r="O7045" s="0" t="str">
        <f aca="false">IF(G7045=1,IF(COUNTIF(I$2:I7045,I7045)=1,COUNTIF($I:$I,I7045),""),"")</f>
        <v/>
      </c>
      <c r="P7045" s="38" t="str">
        <f aca="false">IF(G7045=1,IF(COUNTIFS(C$2:C7045,C7045,G$2:G7045,1)=1,COUNTIFS($C:$C,C7045,$G:$G,1)+ROW()/10000000,""),"")</f>
        <v/>
      </c>
      <c r="Q7045" s="0" t="str">
        <f aca="false">IF(K7045=1,IF(COUNTIFS(C$2:C7045,C7045,K$2:K7045,1)=1,1,0),"")</f>
        <v/>
      </c>
      <c r="R7045" s="0" t="str">
        <f aca="false">IF(M7045=1,IF(COUNTIFS(C$2:C7045,C7045,M$2:M7045,1)=1,1,0),"")</f>
        <v/>
      </c>
      <c r="S7045" s="0" t="str">
        <f aca="false">IF(L7045=1,IF(COUNTIFS(C$2:C7045,C7045,L$2:L7045,1)=1,1,0),"")</f>
        <v/>
      </c>
      <c r="T7045" s="38" t="str">
        <f aca="false">IF(N7045="","",N7045+ROW()/10000000)</f>
        <v/>
      </c>
      <c r="U7045" s="0" t="str">
        <f aca="false">IF(G7045=1,IF(B7045="",1,0),"")</f>
        <v/>
      </c>
    </row>
    <row r="7046" customFormat="false" ht="15" hidden="false" customHeight="false" outlineLevel="0" collapsed="false">
      <c r="A7046" s="35"/>
      <c r="B7046" s="35"/>
      <c r="G7046" s="0" t="str">
        <f aca="false">IF(A7046="","",IF(AND(A7046&gt;=Debut,A7046&lt;Fin),1,0))</f>
        <v/>
      </c>
      <c r="H7046" s="0" t="str">
        <f aca="false">IF(G7046=1,INT(ROUND((A7046-Debut)*86400,0)/600),"")</f>
        <v/>
      </c>
      <c r="I7046" s="0" t="str">
        <f aca="false">IF(G7046=1,INT(ROUND((A7046-Debut)*86400,0)/3600),"")</f>
        <v/>
      </c>
      <c r="J7046" s="0" t="str">
        <f aca="false">IF(OR(A7046="",B7046=""),"",ROUND((B7046-A7046)*86400,0))</f>
        <v/>
      </c>
      <c r="K7046" s="37" t="str">
        <f aca="false">IF(G7046=1,IF(COUNTIFS($C:$C,C7046,$G:$G,1,$A:$A,"&gt;="&amp;(A7046-FenetreInterm/86400),$A:$A,"&lt;="&amp;A7046)&gt;=NbInterm,1,0),"")</f>
        <v/>
      </c>
      <c r="L7046" s="37" t="str">
        <f aca="false">IF(G7046=1,IF(B7046="",0,IF(J7046&lt;SeuilFugitive,1,0)),"")</f>
        <v/>
      </c>
      <c r="M7046" s="37" t="str">
        <f aca="false">IF(G7046=1,IF(B7046="",IF((Fin-A7046)*24&gt;SeuilFigee,1,0),IF(J7046&gt;SeuilFigee*3600,1,0)),"")</f>
        <v/>
      </c>
      <c r="N7046" s="0" t="str">
        <f aca="false">IF(G7046=1,IF(COUNTIF(H$2:H7046,H7046)=1,COUNTIF($H:$H,H7046),""),"")</f>
        <v/>
      </c>
      <c r="O7046" s="0" t="str">
        <f aca="false">IF(G7046=1,IF(COUNTIF(I$2:I7046,I7046)=1,COUNTIF($I:$I,I7046),""),"")</f>
        <v/>
      </c>
      <c r="P7046" s="38" t="str">
        <f aca="false">IF(G7046=1,IF(COUNTIFS(C$2:C7046,C7046,G$2:G7046,1)=1,COUNTIFS($C:$C,C7046,$G:$G,1)+ROW()/10000000,""),"")</f>
        <v/>
      </c>
      <c r="Q7046" s="0" t="str">
        <f aca="false">IF(K7046=1,IF(COUNTIFS(C$2:C7046,C7046,K$2:K7046,1)=1,1,0),"")</f>
        <v/>
      </c>
      <c r="R7046" s="0" t="str">
        <f aca="false">IF(M7046=1,IF(COUNTIFS(C$2:C7046,C7046,M$2:M7046,1)=1,1,0),"")</f>
        <v/>
      </c>
      <c r="S7046" s="0" t="str">
        <f aca="false">IF(L7046=1,IF(COUNTIFS(C$2:C7046,C7046,L$2:L7046,1)=1,1,0),"")</f>
        <v/>
      </c>
      <c r="T7046" s="38" t="str">
        <f aca="false">IF(N7046="","",N7046+ROW()/10000000)</f>
        <v/>
      </c>
      <c r="U7046" s="0" t="str">
        <f aca="false">IF(G7046=1,IF(B7046="",1,0),"")</f>
        <v/>
      </c>
    </row>
    <row r="7047" customFormat="false" ht="15" hidden="false" customHeight="false" outlineLevel="0" collapsed="false">
      <c r="A7047" s="35"/>
      <c r="B7047" s="35"/>
      <c r="G7047" s="0" t="str">
        <f aca="false">IF(A7047="","",IF(AND(A7047&gt;=Debut,A7047&lt;Fin),1,0))</f>
        <v/>
      </c>
      <c r="H7047" s="0" t="str">
        <f aca="false">IF(G7047=1,INT(ROUND((A7047-Debut)*86400,0)/600),"")</f>
        <v/>
      </c>
      <c r="I7047" s="0" t="str">
        <f aca="false">IF(G7047=1,INT(ROUND((A7047-Debut)*86400,0)/3600),"")</f>
        <v/>
      </c>
      <c r="J7047" s="0" t="str">
        <f aca="false">IF(OR(A7047="",B7047=""),"",ROUND((B7047-A7047)*86400,0))</f>
        <v/>
      </c>
      <c r="K7047" s="37" t="str">
        <f aca="false">IF(G7047=1,IF(COUNTIFS($C:$C,C7047,$G:$G,1,$A:$A,"&gt;="&amp;(A7047-FenetreInterm/86400),$A:$A,"&lt;="&amp;A7047)&gt;=NbInterm,1,0),"")</f>
        <v/>
      </c>
      <c r="L7047" s="37" t="str">
        <f aca="false">IF(G7047=1,IF(B7047="",0,IF(J7047&lt;SeuilFugitive,1,0)),"")</f>
        <v/>
      </c>
      <c r="M7047" s="37" t="str">
        <f aca="false">IF(G7047=1,IF(B7047="",IF((Fin-A7047)*24&gt;SeuilFigee,1,0),IF(J7047&gt;SeuilFigee*3600,1,0)),"")</f>
        <v/>
      </c>
      <c r="N7047" s="0" t="str">
        <f aca="false">IF(G7047=1,IF(COUNTIF(H$2:H7047,H7047)=1,COUNTIF($H:$H,H7047),""),"")</f>
        <v/>
      </c>
      <c r="O7047" s="0" t="str">
        <f aca="false">IF(G7047=1,IF(COUNTIF(I$2:I7047,I7047)=1,COUNTIF($I:$I,I7047),""),"")</f>
        <v/>
      </c>
      <c r="P7047" s="38" t="str">
        <f aca="false">IF(G7047=1,IF(COUNTIFS(C$2:C7047,C7047,G$2:G7047,1)=1,COUNTIFS($C:$C,C7047,$G:$G,1)+ROW()/10000000,""),"")</f>
        <v/>
      </c>
      <c r="Q7047" s="0" t="str">
        <f aca="false">IF(K7047=1,IF(COUNTIFS(C$2:C7047,C7047,K$2:K7047,1)=1,1,0),"")</f>
        <v/>
      </c>
      <c r="R7047" s="0" t="str">
        <f aca="false">IF(M7047=1,IF(COUNTIFS(C$2:C7047,C7047,M$2:M7047,1)=1,1,0),"")</f>
        <v/>
      </c>
      <c r="S7047" s="0" t="str">
        <f aca="false">IF(L7047=1,IF(COUNTIFS(C$2:C7047,C7047,L$2:L7047,1)=1,1,0),"")</f>
        <v/>
      </c>
      <c r="T7047" s="38" t="str">
        <f aca="false">IF(N7047="","",N7047+ROW()/10000000)</f>
        <v/>
      </c>
      <c r="U7047" s="0" t="str">
        <f aca="false">IF(G7047=1,IF(B7047="",1,0),"")</f>
        <v/>
      </c>
    </row>
    <row r="7048" customFormat="false" ht="15" hidden="false" customHeight="false" outlineLevel="0" collapsed="false">
      <c r="A7048" s="35"/>
      <c r="B7048" s="35"/>
      <c r="G7048" s="0" t="str">
        <f aca="false">IF(A7048="","",IF(AND(A7048&gt;=Debut,A7048&lt;Fin),1,0))</f>
        <v/>
      </c>
      <c r="H7048" s="0" t="str">
        <f aca="false">IF(G7048=1,INT(ROUND((A7048-Debut)*86400,0)/600),"")</f>
        <v/>
      </c>
      <c r="I7048" s="0" t="str">
        <f aca="false">IF(G7048=1,INT(ROUND((A7048-Debut)*86400,0)/3600),"")</f>
        <v/>
      </c>
      <c r="J7048" s="0" t="str">
        <f aca="false">IF(OR(A7048="",B7048=""),"",ROUND((B7048-A7048)*86400,0))</f>
        <v/>
      </c>
      <c r="K7048" s="37" t="str">
        <f aca="false">IF(G7048=1,IF(COUNTIFS($C:$C,C7048,$G:$G,1,$A:$A,"&gt;="&amp;(A7048-FenetreInterm/86400),$A:$A,"&lt;="&amp;A7048)&gt;=NbInterm,1,0),"")</f>
        <v/>
      </c>
      <c r="L7048" s="37" t="str">
        <f aca="false">IF(G7048=1,IF(B7048="",0,IF(J7048&lt;SeuilFugitive,1,0)),"")</f>
        <v/>
      </c>
      <c r="M7048" s="37" t="str">
        <f aca="false">IF(G7048=1,IF(B7048="",IF((Fin-A7048)*24&gt;SeuilFigee,1,0),IF(J7048&gt;SeuilFigee*3600,1,0)),"")</f>
        <v/>
      </c>
      <c r="N7048" s="0" t="str">
        <f aca="false">IF(G7048=1,IF(COUNTIF(H$2:H7048,H7048)=1,COUNTIF($H:$H,H7048),""),"")</f>
        <v/>
      </c>
      <c r="O7048" s="0" t="str">
        <f aca="false">IF(G7048=1,IF(COUNTIF(I$2:I7048,I7048)=1,COUNTIF($I:$I,I7048),""),"")</f>
        <v/>
      </c>
      <c r="P7048" s="38" t="str">
        <f aca="false">IF(G7048=1,IF(COUNTIFS(C$2:C7048,C7048,G$2:G7048,1)=1,COUNTIFS($C:$C,C7048,$G:$G,1)+ROW()/10000000,""),"")</f>
        <v/>
      </c>
      <c r="Q7048" s="0" t="str">
        <f aca="false">IF(K7048=1,IF(COUNTIFS(C$2:C7048,C7048,K$2:K7048,1)=1,1,0),"")</f>
        <v/>
      </c>
      <c r="R7048" s="0" t="str">
        <f aca="false">IF(M7048=1,IF(COUNTIFS(C$2:C7048,C7048,M$2:M7048,1)=1,1,0),"")</f>
        <v/>
      </c>
      <c r="S7048" s="0" t="str">
        <f aca="false">IF(L7048=1,IF(COUNTIFS(C$2:C7048,C7048,L$2:L7048,1)=1,1,0),"")</f>
        <v/>
      </c>
      <c r="T7048" s="38" t="str">
        <f aca="false">IF(N7048="","",N7048+ROW()/10000000)</f>
        <v/>
      </c>
      <c r="U7048" s="0" t="str">
        <f aca="false">IF(G7048=1,IF(B7048="",1,0),"")</f>
        <v/>
      </c>
    </row>
    <row r="7049" customFormat="false" ht="15" hidden="false" customHeight="false" outlineLevel="0" collapsed="false">
      <c r="A7049" s="35"/>
      <c r="B7049" s="35"/>
      <c r="G7049" s="0" t="str">
        <f aca="false">IF(A7049="","",IF(AND(A7049&gt;=Debut,A7049&lt;Fin),1,0))</f>
        <v/>
      </c>
      <c r="H7049" s="0" t="str">
        <f aca="false">IF(G7049=1,INT(ROUND((A7049-Debut)*86400,0)/600),"")</f>
        <v/>
      </c>
      <c r="I7049" s="0" t="str">
        <f aca="false">IF(G7049=1,INT(ROUND((A7049-Debut)*86400,0)/3600),"")</f>
        <v/>
      </c>
      <c r="J7049" s="0" t="str">
        <f aca="false">IF(OR(A7049="",B7049=""),"",ROUND((B7049-A7049)*86400,0))</f>
        <v/>
      </c>
      <c r="K7049" s="37" t="str">
        <f aca="false">IF(G7049=1,IF(COUNTIFS($C:$C,C7049,$G:$G,1,$A:$A,"&gt;="&amp;(A7049-FenetreInterm/86400),$A:$A,"&lt;="&amp;A7049)&gt;=NbInterm,1,0),"")</f>
        <v/>
      </c>
      <c r="L7049" s="37" t="str">
        <f aca="false">IF(G7049=1,IF(B7049="",0,IF(J7049&lt;SeuilFugitive,1,0)),"")</f>
        <v/>
      </c>
      <c r="M7049" s="37" t="str">
        <f aca="false">IF(G7049=1,IF(B7049="",IF((Fin-A7049)*24&gt;SeuilFigee,1,0),IF(J7049&gt;SeuilFigee*3600,1,0)),"")</f>
        <v/>
      </c>
      <c r="N7049" s="0" t="str">
        <f aca="false">IF(G7049=1,IF(COUNTIF(H$2:H7049,H7049)=1,COUNTIF($H:$H,H7049),""),"")</f>
        <v/>
      </c>
      <c r="O7049" s="0" t="str">
        <f aca="false">IF(G7049=1,IF(COUNTIF(I$2:I7049,I7049)=1,COUNTIF($I:$I,I7049),""),"")</f>
        <v/>
      </c>
      <c r="P7049" s="38" t="str">
        <f aca="false">IF(G7049=1,IF(COUNTIFS(C$2:C7049,C7049,G$2:G7049,1)=1,COUNTIFS($C:$C,C7049,$G:$G,1)+ROW()/10000000,""),"")</f>
        <v/>
      </c>
      <c r="Q7049" s="0" t="str">
        <f aca="false">IF(K7049=1,IF(COUNTIFS(C$2:C7049,C7049,K$2:K7049,1)=1,1,0),"")</f>
        <v/>
      </c>
      <c r="R7049" s="0" t="str">
        <f aca="false">IF(M7049=1,IF(COUNTIFS(C$2:C7049,C7049,M$2:M7049,1)=1,1,0),"")</f>
        <v/>
      </c>
      <c r="S7049" s="0" t="str">
        <f aca="false">IF(L7049=1,IF(COUNTIFS(C$2:C7049,C7049,L$2:L7049,1)=1,1,0),"")</f>
        <v/>
      </c>
      <c r="T7049" s="38" t="str">
        <f aca="false">IF(N7049="","",N7049+ROW()/10000000)</f>
        <v/>
      </c>
      <c r="U7049" s="0" t="str">
        <f aca="false">IF(G7049=1,IF(B7049="",1,0),"")</f>
        <v/>
      </c>
    </row>
    <row r="7050" customFormat="false" ht="15" hidden="false" customHeight="false" outlineLevel="0" collapsed="false">
      <c r="A7050" s="35"/>
      <c r="B7050" s="35"/>
      <c r="G7050" s="0" t="str">
        <f aca="false">IF(A7050="","",IF(AND(A7050&gt;=Debut,A7050&lt;Fin),1,0))</f>
        <v/>
      </c>
      <c r="H7050" s="0" t="str">
        <f aca="false">IF(G7050=1,INT(ROUND((A7050-Debut)*86400,0)/600),"")</f>
        <v/>
      </c>
      <c r="I7050" s="0" t="str">
        <f aca="false">IF(G7050=1,INT(ROUND((A7050-Debut)*86400,0)/3600),"")</f>
        <v/>
      </c>
      <c r="J7050" s="0" t="str">
        <f aca="false">IF(OR(A7050="",B7050=""),"",ROUND((B7050-A7050)*86400,0))</f>
        <v/>
      </c>
      <c r="K7050" s="37" t="str">
        <f aca="false">IF(G7050=1,IF(COUNTIFS($C:$C,C7050,$G:$G,1,$A:$A,"&gt;="&amp;(A7050-FenetreInterm/86400),$A:$A,"&lt;="&amp;A7050)&gt;=NbInterm,1,0),"")</f>
        <v/>
      </c>
      <c r="L7050" s="37" t="str">
        <f aca="false">IF(G7050=1,IF(B7050="",0,IF(J7050&lt;SeuilFugitive,1,0)),"")</f>
        <v/>
      </c>
      <c r="M7050" s="37" t="str">
        <f aca="false">IF(G7050=1,IF(B7050="",IF((Fin-A7050)*24&gt;SeuilFigee,1,0),IF(J7050&gt;SeuilFigee*3600,1,0)),"")</f>
        <v/>
      </c>
      <c r="N7050" s="0" t="str">
        <f aca="false">IF(G7050=1,IF(COUNTIF(H$2:H7050,H7050)=1,COUNTIF($H:$H,H7050),""),"")</f>
        <v/>
      </c>
      <c r="O7050" s="0" t="str">
        <f aca="false">IF(G7050=1,IF(COUNTIF(I$2:I7050,I7050)=1,COUNTIF($I:$I,I7050),""),"")</f>
        <v/>
      </c>
      <c r="P7050" s="38" t="str">
        <f aca="false">IF(G7050=1,IF(COUNTIFS(C$2:C7050,C7050,G$2:G7050,1)=1,COUNTIFS($C:$C,C7050,$G:$G,1)+ROW()/10000000,""),"")</f>
        <v/>
      </c>
      <c r="Q7050" s="0" t="str">
        <f aca="false">IF(K7050=1,IF(COUNTIFS(C$2:C7050,C7050,K$2:K7050,1)=1,1,0),"")</f>
        <v/>
      </c>
      <c r="R7050" s="0" t="str">
        <f aca="false">IF(M7050=1,IF(COUNTIFS(C$2:C7050,C7050,M$2:M7050,1)=1,1,0),"")</f>
        <v/>
      </c>
      <c r="S7050" s="0" t="str">
        <f aca="false">IF(L7050=1,IF(COUNTIFS(C$2:C7050,C7050,L$2:L7050,1)=1,1,0),"")</f>
        <v/>
      </c>
      <c r="T7050" s="38" t="str">
        <f aca="false">IF(N7050="","",N7050+ROW()/10000000)</f>
        <v/>
      </c>
      <c r="U7050" s="0" t="str">
        <f aca="false">IF(G7050=1,IF(B7050="",1,0),"")</f>
        <v/>
      </c>
    </row>
    <row r="7051" customFormat="false" ht="15" hidden="false" customHeight="false" outlineLevel="0" collapsed="false">
      <c r="A7051" s="35"/>
      <c r="B7051" s="35"/>
      <c r="G7051" s="0" t="str">
        <f aca="false">IF(A7051="","",IF(AND(A7051&gt;=Debut,A7051&lt;Fin),1,0))</f>
        <v/>
      </c>
      <c r="H7051" s="0" t="str">
        <f aca="false">IF(G7051=1,INT(ROUND((A7051-Debut)*86400,0)/600),"")</f>
        <v/>
      </c>
      <c r="I7051" s="0" t="str">
        <f aca="false">IF(G7051=1,INT(ROUND((A7051-Debut)*86400,0)/3600),"")</f>
        <v/>
      </c>
      <c r="J7051" s="0" t="str">
        <f aca="false">IF(OR(A7051="",B7051=""),"",ROUND((B7051-A7051)*86400,0))</f>
        <v/>
      </c>
      <c r="K7051" s="37" t="str">
        <f aca="false">IF(G7051=1,IF(COUNTIFS($C:$C,C7051,$G:$G,1,$A:$A,"&gt;="&amp;(A7051-FenetreInterm/86400),$A:$A,"&lt;="&amp;A7051)&gt;=NbInterm,1,0),"")</f>
        <v/>
      </c>
      <c r="L7051" s="37" t="str">
        <f aca="false">IF(G7051=1,IF(B7051="",0,IF(J7051&lt;SeuilFugitive,1,0)),"")</f>
        <v/>
      </c>
      <c r="M7051" s="37" t="str">
        <f aca="false">IF(G7051=1,IF(B7051="",IF((Fin-A7051)*24&gt;SeuilFigee,1,0),IF(J7051&gt;SeuilFigee*3600,1,0)),"")</f>
        <v/>
      </c>
      <c r="N7051" s="0" t="str">
        <f aca="false">IF(G7051=1,IF(COUNTIF(H$2:H7051,H7051)=1,COUNTIF($H:$H,H7051),""),"")</f>
        <v/>
      </c>
      <c r="O7051" s="0" t="str">
        <f aca="false">IF(G7051=1,IF(COUNTIF(I$2:I7051,I7051)=1,COUNTIF($I:$I,I7051),""),"")</f>
        <v/>
      </c>
      <c r="P7051" s="38" t="str">
        <f aca="false">IF(G7051=1,IF(COUNTIFS(C$2:C7051,C7051,G$2:G7051,1)=1,COUNTIFS($C:$C,C7051,$G:$G,1)+ROW()/10000000,""),"")</f>
        <v/>
      </c>
      <c r="Q7051" s="0" t="str">
        <f aca="false">IF(K7051=1,IF(COUNTIFS(C$2:C7051,C7051,K$2:K7051,1)=1,1,0),"")</f>
        <v/>
      </c>
      <c r="R7051" s="0" t="str">
        <f aca="false">IF(M7051=1,IF(COUNTIFS(C$2:C7051,C7051,M$2:M7051,1)=1,1,0),"")</f>
        <v/>
      </c>
      <c r="S7051" s="0" t="str">
        <f aca="false">IF(L7051=1,IF(COUNTIFS(C$2:C7051,C7051,L$2:L7051,1)=1,1,0),"")</f>
        <v/>
      </c>
      <c r="T7051" s="38" t="str">
        <f aca="false">IF(N7051="","",N7051+ROW()/10000000)</f>
        <v/>
      </c>
      <c r="U7051" s="0" t="str">
        <f aca="false">IF(G7051=1,IF(B7051="",1,0),"")</f>
        <v/>
      </c>
    </row>
    <row r="7052" customFormat="false" ht="15" hidden="false" customHeight="false" outlineLevel="0" collapsed="false">
      <c r="A7052" s="35"/>
      <c r="B7052" s="35"/>
      <c r="G7052" s="0" t="str">
        <f aca="false">IF(A7052="","",IF(AND(A7052&gt;=Debut,A7052&lt;Fin),1,0))</f>
        <v/>
      </c>
      <c r="H7052" s="0" t="str">
        <f aca="false">IF(G7052=1,INT(ROUND((A7052-Debut)*86400,0)/600),"")</f>
        <v/>
      </c>
      <c r="I7052" s="0" t="str">
        <f aca="false">IF(G7052=1,INT(ROUND((A7052-Debut)*86400,0)/3600),"")</f>
        <v/>
      </c>
      <c r="J7052" s="0" t="str">
        <f aca="false">IF(OR(A7052="",B7052=""),"",ROUND((B7052-A7052)*86400,0))</f>
        <v/>
      </c>
      <c r="K7052" s="37" t="str">
        <f aca="false">IF(G7052=1,IF(COUNTIFS($C:$C,C7052,$G:$G,1,$A:$A,"&gt;="&amp;(A7052-FenetreInterm/86400),$A:$A,"&lt;="&amp;A7052)&gt;=NbInterm,1,0),"")</f>
        <v/>
      </c>
      <c r="L7052" s="37" t="str">
        <f aca="false">IF(G7052=1,IF(B7052="",0,IF(J7052&lt;SeuilFugitive,1,0)),"")</f>
        <v/>
      </c>
      <c r="M7052" s="37" t="str">
        <f aca="false">IF(G7052=1,IF(B7052="",IF((Fin-A7052)*24&gt;SeuilFigee,1,0),IF(J7052&gt;SeuilFigee*3600,1,0)),"")</f>
        <v/>
      </c>
      <c r="N7052" s="0" t="str">
        <f aca="false">IF(G7052=1,IF(COUNTIF(H$2:H7052,H7052)=1,COUNTIF($H:$H,H7052),""),"")</f>
        <v/>
      </c>
      <c r="O7052" s="0" t="str">
        <f aca="false">IF(G7052=1,IF(COUNTIF(I$2:I7052,I7052)=1,COUNTIF($I:$I,I7052),""),"")</f>
        <v/>
      </c>
      <c r="P7052" s="38" t="str">
        <f aca="false">IF(G7052=1,IF(COUNTIFS(C$2:C7052,C7052,G$2:G7052,1)=1,COUNTIFS($C:$C,C7052,$G:$G,1)+ROW()/10000000,""),"")</f>
        <v/>
      </c>
      <c r="Q7052" s="0" t="str">
        <f aca="false">IF(K7052=1,IF(COUNTIFS(C$2:C7052,C7052,K$2:K7052,1)=1,1,0),"")</f>
        <v/>
      </c>
      <c r="R7052" s="0" t="str">
        <f aca="false">IF(M7052=1,IF(COUNTIFS(C$2:C7052,C7052,M$2:M7052,1)=1,1,0),"")</f>
        <v/>
      </c>
      <c r="S7052" s="0" t="str">
        <f aca="false">IF(L7052=1,IF(COUNTIFS(C$2:C7052,C7052,L$2:L7052,1)=1,1,0),"")</f>
        <v/>
      </c>
      <c r="T7052" s="38" t="str">
        <f aca="false">IF(N7052="","",N7052+ROW()/10000000)</f>
        <v/>
      </c>
      <c r="U7052" s="0" t="str">
        <f aca="false">IF(G7052=1,IF(B7052="",1,0),"")</f>
        <v/>
      </c>
    </row>
    <row r="7053" customFormat="false" ht="15" hidden="false" customHeight="false" outlineLevel="0" collapsed="false">
      <c r="A7053" s="35"/>
      <c r="B7053" s="35"/>
      <c r="G7053" s="0" t="str">
        <f aca="false">IF(A7053="","",IF(AND(A7053&gt;=Debut,A7053&lt;Fin),1,0))</f>
        <v/>
      </c>
      <c r="H7053" s="0" t="str">
        <f aca="false">IF(G7053=1,INT(ROUND((A7053-Debut)*86400,0)/600),"")</f>
        <v/>
      </c>
      <c r="I7053" s="0" t="str">
        <f aca="false">IF(G7053=1,INT(ROUND((A7053-Debut)*86400,0)/3600),"")</f>
        <v/>
      </c>
      <c r="J7053" s="0" t="str">
        <f aca="false">IF(OR(A7053="",B7053=""),"",ROUND((B7053-A7053)*86400,0))</f>
        <v/>
      </c>
      <c r="K7053" s="37" t="str">
        <f aca="false">IF(G7053=1,IF(COUNTIFS($C:$C,C7053,$G:$G,1,$A:$A,"&gt;="&amp;(A7053-FenetreInterm/86400),$A:$A,"&lt;="&amp;A7053)&gt;=NbInterm,1,0),"")</f>
        <v/>
      </c>
      <c r="L7053" s="37" t="str">
        <f aca="false">IF(G7053=1,IF(B7053="",0,IF(J7053&lt;SeuilFugitive,1,0)),"")</f>
        <v/>
      </c>
      <c r="M7053" s="37" t="str">
        <f aca="false">IF(G7053=1,IF(B7053="",IF((Fin-A7053)*24&gt;SeuilFigee,1,0),IF(J7053&gt;SeuilFigee*3600,1,0)),"")</f>
        <v/>
      </c>
      <c r="N7053" s="0" t="str">
        <f aca="false">IF(G7053=1,IF(COUNTIF(H$2:H7053,H7053)=1,COUNTIF($H:$H,H7053),""),"")</f>
        <v/>
      </c>
      <c r="O7053" s="0" t="str">
        <f aca="false">IF(G7053=1,IF(COUNTIF(I$2:I7053,I7053)=1,COUNTIF($I:$I,I7053),""),"")</f>
        <v/>
      </c>
      <c r="P7053" s="38" t="str">
        <f aca="false">IF(G7053=1,IF(COUNTIFS(C$2:C7053,C7053,G$2:G7053,1)=1,COUNTIFS($C:$C,C7053,$G:$G,1)+ROW()/10000000,""),"")</f>
        <v/>
      </c>
      <c r="Q7053" s="0" t="str">
        <f aca="false">IF(K7053=1,IF(COUNTIFS(C$2:C7053,C7053,K$2:K7053,1)=1,1,0),"")</f>
        <v/>
      </c>
      <c r="R7053" s="0" t="str">
        <f aca="false">IF(M7053=1,IF(COUNTIFS(C$2:C7053,C7053,M$2:M7053,1)=1,1,0),"")</f>
        <v/>
      </c>
      <c r="S7053" s="0" t="str">
        <f aca="false">IF(L7053=1,IF(COUNTIFS(C$2:C7053,C7053,L$2:L7053,1)=1,1,0),"")</f>
        <v/>
      </c>
      <c r="T7053" s="38" t="str">
        <f aca="false">IF(N7053="","",N7053+ROW()/10000000)</f>
        <v/>
      </c>
      <c r="U7053" s="0" t="str">
        <f aca="false">IF(G7053=1,IF(B7053="",1,0),"")</f>
        <v/>
      </c>
    </row>
    <row r="7054" customFormat="false" ht="15" hidden="false" customHeight="false" outlineLevel="0" collapsed="false">
      <c r="A7054" s="35"/>
      <c r="B7054" s="35"/>
      <c r="G7054" s="0" t="str">
        <f aca="false">IF(A7054="","",IF(AND(A7054&gt;=Debut,A7054&lt;Fin),1,0))</f>
        <v/>
      </c>
      <c r="H7054" s="0" t="str">
        <f aca="false">IF(G7054=1,INT(ROUND((A7054-Debut)*86400,0)/600),"")</f>
        <v/>
      </c>
      <c r="I7054" s="0" t="str">
        <f aca="false">IF(G7054=1,INT(ROUND((A7054-Debut)*86400,0)/3600),"")</f>
        <v/>
      </c>
      <c r="J7054" s="0" t="str">
        <f aca="false">IF(OR(A7054="",B7054=""),"",ROUND((B7054-A7054)*86400,0))</f>
        <v/>
      </c>
      <c r="K7054" s="37" t="str">
        <f aca="false">IF(G7054=1,IF(COUNTIFS($C:$C,C7054,$G:$G,1,$A:$A,"&gt;="&amp;(A7054-FenetreInterm/86400),$A:$A,"&lt;="&amp;A7054)&gt;=NbInterm,1,0),"")</f>
        <v/>
      </c>
      <c r="L7054" s="37" t="str">
        <f aca="false">IF(G7054=1,IF(B7054="",0,IF(J7054&lt;SeuilFugitive,1,0)),"")</f>
        <v/>
      </c>
      <c r="M7054" s="37" t="str">
        <f aca="false">IF(G7054=1,IF(B7054="",IF((Fin-A7054)*24&gt;SeuilFigee,1,0),IF(J7054&gt;SeuilFigee*3600,1,0)),"")</f>
        <v/>
      </c>
      <c r="N7054" s="0" t="str">
        <f aca="false">IF(G7054=1,IF(COUNTIF(H$2:H7054,H7054)=1,COUNTIF($H:$H,H7054),""),"")</f>
        <v/>
      </c>
      <c r="O7054" s="0" t="str">
        <f aca="false">IF(G7054=1,IF(COUNTIF(I$2:I7054,I7054)=1,COUNTIF($I:$I,I7054),""),"")</f>
        <v/>
      </c>
      <c r="P7054" s="38" t="str">
        <f aca="false">IF(G7054=1,IF(COUNTIFS(C$2:C7054,C7054,G$2:G7054,1)=1,COUNTIFS($C:$C,C7054,$G:$G,1)+ROW()/10000000,""),"")</f>
        <v/>
      </c>
      <c r="Q7054" s="0" t="str">
        <f aca="false">IF(K7054=1,IF(COUNTIFS(C$2:C7054,C7054,K$2:K7054,1)=1,1,0),"")</f>
        <v/>
      </c>
      <c r="R7054" s="0" t="str">
        <f aca="false">IF(M7054=1,IF(COUNTIFS(C$2:C7054,C7054,M$2:M7054,1)=1,1,0),"")</f>
        <v/>
      </c>
      <c r="S7054" s="0" t="str">
        <f aca="false">IF(L7054=1,IF(COUNTIFS(C$2:C7054,C7054,L$2:L7054,1)=1,1,0),"")</f>
        <v/>
      </c>
      <c r="T7054" s="38" t="str">
        <f aca="false">IF(N7054="","",N7054+ROW()/10000000)</f>
        <v/>
      </c>
      <c r="U7054" s="0" t="str">
        <f aca="false">IF(G7054=1,IF(B7054="",1,0),"")</f>
        <v/>
      </c>
    </row>
    <row r="7055" customFormat="false" ht="15" hidden="false" customHeight="false" outlineLevel="0" collapsed="false">
      <c r="A7055" s="35"/>
      <c r="B7055" s="35"/>
      <c r="G7055" s="0" t="str">
        <f aca="false">IF(A7055="","",IF(AND(A7055&gt;=Debut,A7055&lt;Fin),1,0))</f>
        <v/>
      </c>
      <c r="H7055" s="0" t="str">
        <f aca="false">IF(G7055=1,INT(ROUND((A7055-Debut)*86400,0)/600),"")</f>
        <v/>
      </c>
      <c r="I7055" s="0" t="str">
        <f aca="false">IF(G7055=1,INT(ROUND((A7055-Debut)*86400,0)/3600),"")</f>
        <v/>
      </c>
      <c r="J7055" s="0" t="str">
        <f aca="false">IF(OR(A7055="",B7055=""),"",ROUND((B7055-A7055)*86400,0))</f>
        <v/>
      </c>
      <c r="K7055" s="37" t="str">
        <f aca="false">IF(G7055=1,IF(COUNTIFS($C:$C,C7055,$G:$G,1,$A:$A,"&gt;="&amp;(A7055-FenetreInterm/86400),$A:$A,"&lt;="&amp;A7055)&gt;=NbInterm,1,0),"")</f>
        <v/>
      </c>
      <c r="L7055" s="37" t="str">
        <f aca="false">IF(G7055=1,IF(B7055="",0,IF(J7055&lt;SeuilFugitive,1,0)),"")</f>
        <v/>
      </c>
      <c r="M7055" s="37" t="str">
        <f aca="false">IF(G7055=1,IF(B7055="",IF((Fin-A7055)*24&gt;SeuilFigee,1,0),IF(J7055&gt;SeuilFigee*3600,1,0)),"")</f>
        <v/>
      </c>
      <c r="N7055" s="0" t="str">
        <f aca="false">IF(G7055=1,IF(COUNTIF(H$2:H7055,H7055)=1,COUNTIF($H:$H,H7055),""),"")</f>
        <v/>
      </c>
      <c r="O7055" s="0" t="str">
        <f aca="false">IF(G7055=1,IF(COUNTIF(I$2:I7055,I7055)=1,COUNTIF($I:$I,I7055),""),"")</f>
        <v/>
      </c>
      <c r="P7055" s="38" t="str">
        <f aca="false">IF(G7055=1,IF(COUNTIFS(C$2:C7055,C7055,G$2:G7055,1)=1,COUNTIFS($C:$C,C7055,$G:$G,1)+ROW()/10000000,""),"")</f>
        <v/>
      </c>
      <c r="Q7055" s="0" t="str">
        <f aca="false">IF(K7055=1,IF(COUNTIFS(C$2:C7055,C7055,K$2:K7055,1)=1,1,0),"")</f>
        <v/>
      </c>
      <c r="R7055" s="0" t="str">
        <f aca="false">IF(M7055=1,IF(COUNTIFS(C$2:C7055,C7055,M$2:M7055,1)=1,1,0),"")</f>
        <v/>
      </c>
      <c r="S7055" s="0" t="str">
        <f aca="false">IF(L7055=1,IF(COUNTIFS(C$2:C7055,C7055,L$2:L7055,1)=1,1,0),"")</f>
        <v/>
      </c>
      <c r="T7055" s="38" t="str">
        <f aca="false">IF(N7055="","",N7055+ROW()/10000000)</f>
        <v/>
      </c>
      <c r="U7055" s="0" t="str">
        <f aca="false">IF(G7055=1,IF(B7055="",1,0),"")</f>
        <v/>
      </c>
    </row>
    <row r="7056" customFormat="false" ht="15" hidden="false" customHeight="false" outlineLevel="0" collapsed="false">
      <c r="A7056" s="35"/>
      <c r="B7056" s="35"/>
      <c r="G7056" s="0" t="str">
        <f aca="false">IF(A7056="","",IF(AND(A7056&gt;=Debut,A7056&lt;Fin),1,0))</f>
        <v/>
      </c>
      <c r="H7056" s="0" t="str">
        <f aca="false">IF(G7056=1,INT(ROUND((A7056-Debut)*86400,0)/600),"")</f>
        <v/>
      </c>
      <c r="I7056" s="0" t="str">
        <f aca="false">IF(G7056=1,INT(ROUND((A7056-Debut)*86400,0)/3600),"")</f>
        <v/>
      </c>
      <c r="J7056" s="0" t="str">
        <f aca="false">IF(OR(A7056="",B7056=""),"",ROUND((B7056-A7056)*86400,0))</f>
        <v/>
      </c>
      <c r="K7056" s="37" t="str">
        <f aca="false">IF(G7056=1,IF(COUNTIFS($C:$C,C7056,$G:$G,1,$A:$A,"&gt;="&amp;(A7056-FenetreInterm/86400),$A:$A,"&lt;="&amp;A7056)&gt;=NbInterm,1,0),"")</f>
        <v/>
      </c>
      <c r="L7056" s="37" t="str">
        <f aca="false">IF(G7056=1,IF(B7056="",0,IF(J7056&lt;SeuilFugitive,1,0)),"")</f>
        <v/>
      </c>
      <c r="M7056" s="37" t="str">
        <f aca="false">IF(G7056=1,IF(B7056="",IF((Fin-A7056)*24&gt;SeuilFigee,1,0),IF(J7056&gt;SeuilFigee*3600,1,0)),"")</f>
        <v/>
      </c>
      <c r="N7056" s="0" t="str">
        <f aca="false">IF(G7056=1,IF(COUNTIF(H$2:H7056,H7056)=1,COUNTIF($H:$H,H7056),""),"")</f>
        <v/>
      </c>
      <c r="O7056" s="0" t="str">
        <f aca="false">IF(G7056=1,IF(COUNTIF(I$2:I7056,I7056)=1,COUNTIF($I:$I,I7056),""),"")</f>
        <v/>
      </c>
      <c r="P7056" s="38" t="str">
        <f aca="false">IF(G7056=1,IF(COUNTIFS(C$2:C7056,C7056,G$2:G7056,1)=1,COUNTIFS($C:$C,C7056,$G:$G,1)+ROW()/10000000,""),"")</f>
        <v/>
      </c>
      <c r="Q7056" s="0" t="str">
        <f aca="false">IF(K7056=1,IF(COUNTIFS(C$2:C7056,C7056,K$2:K7056,1)=1,1,0),"")</f>
        <v/>
      </c>
      <c r="R7056" s="0" t="str">
        <f aca="false">IF(M7056=1,IF(COUNTIFS(C$2:C7056,C7056,M$2:M7056,1)=1,1,0),"")</f>
        <v/>
      </c>
      <c r="S7056" s="0" t="str">
        <f aca="false">IF(L7056=1,IF(COUNTIFS(C$2:C7056,C7056,L$2:L7056,1)=1,1,0),"")</f>
        <v/>
      </c>
      <c r="T7056" s="38" t="str">
        <f aca="false">IF(N7056="","",N7056+ROW()/10000000)</f>
        <v/>
      </c>
      <c r="U7056" s="0" t="str">
        <f aca="false">IF(G7056=1,IF(B7056="",1,0),"")</f>
        <v/>
      </c>
    </row>
    <row r="7057" customFormat="false" ht="15" hidden="false" customHeight="false" outlineLevel="0" collapsed="false">
      <c r="A7057" s="35"/>
      <c r="B7057" s="35"/>
      <c r="G7057" s="0" t="str">
        <f aca="false">IF(A7057="","",IF(AND(A7057&gt;=Debut,A7057&lt;Fin),1,0))</f>
        <v/>
      </c>
      <c r="H7057" s="0" t="str">
        <f aca="false">IF(G7057=1,INT(ROUND((A7057-Debut)*86400,0)/600),"")</f>
        <v/>
      </c>
      <c r="I7057" s="0" t="str">
        <f aca="false">IF(G7057=1,INT(ROUND((A7057-Debut)*86400,0)/3600),"")</f>
        <v/>
      </c>
      <c r="J7057" s="0" t="str">
        <f aca="false">IF(OR(A7057="",B7057=""),"",ROUND((B7057-A7057)*86400,0))</f>
        <v/>
      </c>
      <c r="K7057" s="37" t="str">
        <f aca="false">IF(G7057=1,IF(COUNTIFS($C:$C,C7057,$G:$G,1,$A:$A,"&gt;="&amp;(A7057-FenetreInterm/86400),$A:$A,"&lt;="&amp;A7057)&gt;=NbInterm,1,0),"")</f>
        <v/>
      </c>
      <c r="L7057" s="37" t="str">
        <f aca="false">IF(G7057=1,IF(B7057="",0,IF(J7057&lt;SeuilFugitive,1,0)),"")</f>
        <v/>
      </c>
      <c r="M7057" s="37" t="str">
        <f aca="false">IF(G7057=1,IF(B7057="",IF((Fin-A7057)*24&gt;SeuilFigee,1,0),IF(J7057&gt;SeuilFigee*3600,1,0)),"")</f>
        <v/>
      </c>
      <c r="N7057" s="0" t="str">
        <f aca="false">IF(G7057=1,IF(COUNTIF(H$2:H7057,H7057)=1,COUNTIF($H:$H,H7057),""),"")</f>
        <v/>
      </c>
      <c r="O7057" s="0" t="str">
        <f aca="false">IF(G7057=1,IF(COUNTIF(I$2:I7057,I7057)=1,COUNTIF($I:$I,I7057),""),"")</f>
        <v/>
      </c>
      <c r="P7057" s="38" t="str">
        <f aca="false">IF(G7057=1,IF(COUNTIFS(C$2:C7057,C7057,G$2:G7057,1)=1,COUNTIFS($C:$C,C7057,$G:$G,1)+ROW()/10000000,""),"")</f>
        <v/>
      </c>
      <c r="Q7057" s="0" t="str">
        <f aca="false">IF(K7057=1,IF(COUNTIFS(C$2:C7057,C7057,K$2:K7057,1)=1,1,0),"")</f>
        <v/>
      </c>
      <c r="R7057" s="0" t="str">
        <f aca="false">IF(M7057=1,IF(COUNTIFS(C$2:C7057,C7057,M$2:M7057,1)=1,1,0),"")</f>
        <v/>
      </c>
      <c r="S7057" s="0" t="str">
        <f aca="false">IF(L7057=1,IF(COUNTIFS(C$2:C7057,C7057,L$2:L7057,1)=1,1,0),"")</f>
        <v/>
      </c>
      <c r="T7057" s="38" t="str">
        <f aca="false">IF(N7057="","",N7057+ROW()/10000000)</f>
        <v/>
      </c>
      <c r="U7057" s="0" t="str">
        <f aca="false">IF(G7057=1,IF(B7057="",1,0),"")</f>
        <v/>
      </c>
    </row>
    <row r="7058" customFormat="false" ht="15" hidden="false" customHeight="false" outlineLevel="0" collapsed="false">
      <c r="A7058" s="35"/>
      <c r="B7058" s="35"/>
      <c r="G7058" s="0" t="str">
        <f aca="false">IF(A7058="","",IF(AND(A7058&gt;=Debut,A7058&lt;Fin),1,0))</f>
        <v/>
      </c>
      <c r="H7058" s="0" t="str">
        <f aca="false">IF(G7058=1,INT(ROUND((A7058-Debut)*86400,0)/600),"")</f>
        <v/>
      </c>
      <c r="I7058" s="0" t="str">
        <f aca="false">IF(G7058=1,INT(ROUND((A7058-Debut)*86400,0)/3600),"")</f>
        <v/>
      </c>
      <c r="J7058" s="0" t="str">
        <f aca="false">IF(OR(A7058="",B7058=""),"",ROUND((B7058-A7058)*86400,0))</f>
        <v/>
      </c>
      <c r="K7058" s="37" t="str">
        <f aca="false">IF(G7058=1,IF(COUNTIFS($C:$C,C7058,$G:$G,1,$A:$A,"&gt;="&amp;(A7058-FenetreInterm/86400),$A:$A,"&lt;="&amp;A7058)&gt;=NbInterm,1,0),"")</f>
        <v/>
      </c>
      <c r="L7058" s="37" t="str">
        <f aca="false">IF(G7058=1,IF(B7058="",0,IF(J7058&lt;SeuilFugitive,1,0)),"")</f>
        <v/>
      </c>
      <c r="M7058" s="37" t="str">
        <f aca="false">IF(G7058=1,IF(B7058="",IF((Fin-A7058)*24&gt;SeuilFigee,1,0),IF(J7058&gt;SeuilFigee*3600,1,0)),"")</f>
        <v/>
      </c>
      <c r="N7058" s="0" t="str">
        <f aca="false">IF(G7058=1,IF(COUNTIF(H$2:H7058,H7058)=1,COUNTIF($H:$H,H7058),""),"")</f>
        <v/>
      </c>
      <c r="O7058" s="0" t="str">
        <f aca="false">IF(G7058=1,IF(COUNTIF(I$2:I7058,I7058)=1,COUNTIF($I:$I,I7058),""),"")</f>
        <v/>
      </c>
      <c r="P7058" s="38" t="str">
        <f aca="false">IF(G7058=1,IF(COUNTIFS(C$2:C7058,C7058,G$2:G7058,1)=1,COUNTIFS($C:$C,C7058,$G:$G,1)+ROW()/10000000,""),"")</f>
        <v/>
      </c>
      <c r="Q7058" s="0" t="str">
        <f aca="false">IF(K7058=1,IF(COUNTIFS(C$2:C7058,C7058,K$2:K7058,1)=1,1,0),"")</f>
        <v/>
      </c>
      <c r="R7058" s="0" t="str">
        <f aca="false">IF(M7058=1,IF(COUNTIFS(C$2:C7058,C7058,M$2:M7058,1)=1,1,0),"")</f>
        <v/>
      </c>
      <c r="S7058" s="0" t="str">
        <f aca="false">IF(L7058=1,IF(COUNTIFS(C$2:C7058,C7058,L$2:L7058,1)=1,1,0),"")</f>
        <v/>
      </c>
      <c r="T7058" s="38" t="str">
        <f aca="false">IF(N7058="","",N7058+ROW()/10000000)</f>
        <v/>
      </c>
      <c r="U7058" s="0" t="str">
        <f aca="false">IF(G7058=1,IF(B7058="",1,0),"")</f>
        <v/>
      </c>
    </row>
    <row r="7059" customFormat="false" ht="15" hidden="false" customHeight="false" outlineLevel="0" collapsed="false">
      <c r="A7059" s="35"/>
      <c r="B7059" s="35"/>
      <c r="G7059" s="0" t="str">
        <f aca="false">IF(A7059="","",IF(AND(A7059&gt;=Debut,A7059&lt;Fin),1,0))</f>
        <v/>
      </c>
      <c r="H7059" s="0" t="str">
        <f aca="false">IF(G7059=1,INT(ROUND((A7059-Debut)*86400,0)/600),"")</f>
        <v/>
      </c>
      <c r="I7059" s="0" t="str">
        <f aca="false">IF(G7059=1,INT(ROUND((A7059-Debut)*86400,0)/3600),"")</f>
        <v/>
      </c>
      <c r="J7059" s="0" t="str">
        <f aca="false">IF(OR(A7059="",B7059=""),"",ROUND((B7059-A7059)*86400,0))</f>
        <v/>
      </c>
      <c r="K7059" s="37" t="str">
        <f aca="false">IF(G7059=1,IF(COUNTIFS($C:$C,C7059,$G:$G,1,$A:$A,"&gt;="&amp;(A7059-FenetreInterm/86400),$A:$A,"&lt;="&amp;A7059)&gt;=NbInterm,1,0),"")</f>
        <v/>
      </c>
      <c r="L7059" s="37" t="str">
        <f aca="false">IF(G7059=1,IF(B7059="",0,IF(J7059&lt;SeuilFugitive,1,0)),"")</f>
        <v/>
      </c>
      <c r="M7059" s="37" t="str">
        <f aca="false">IF(G7059=1,IF(B7059="",IF((Fin-A7059)*24&gt;SeuilFigee,1,0),IF(J7059&gt;SeuilFigee*3600,1,0)),"")</f>
        <v/>
      </c>
      <c r="N7059" s="0" t="str">
        <f aca="false">IF(G7059=1,IF(COUNTIF(H$2:H7059,H7059)=1,COUNTIF($H:$H,H7059),""),"")</f>
        <v/>
      </c>
      <c r="O7059" s="0" t="str">
        <f aca="false">IF(G7059=1,IF(COUNTIF(I$2:I7059,I7059)=1,COUNTIF($I:$I,I7059),""),"")</f>
        <v/>
      </c>
      <c r="P7059" s="38" t="str">
        <f aca="false">IF(G7059=1,IF(COUNTIFS(C$2:C7059,C7059,G$2:G7059,1)=1,COUNTIFS($C:$C,C7059,$G:$G,1)+ROW()/10000000,""),"")</f>
        <v/>
      </c>
      <c r="Q7059" s="0" t="str">
        <f aca="false">IF(K7059=1,IF(COUNTIFS(C$2:C7059,C7059,K$2:K7059,1)=1,1,0),"")</f>
        <v/>
      </c>
      <c r="R7059" s="0" t="str">
        <f aca="false">IF(M7059=1,IF(COUNTIFS(C$2:C7059,C7059,M$2:M7059,1)=1,1,0),"")</f>
        <v/>
      </c>
      <c r="S7059" s="0" t="str">
        <f aca="false">IF(L7059=1,IF(COUNTIFS(C$2:C7059,C7059,L$2:L7059,1)=1,1,0),"")</f>
        <v/>
      </c>
      <c r="T7059" s="38" t="str">
        <f aca="false">IF(N7059="","",N7059+ROW()/10000000)</f>
        <v/>
      </c>
      <c r="U7059" s="0" t="str">
        <f aca="false">IF(G7059=1,IF(B7059="",1,0),"")</f>
        <v/>
      </c>
    </row>
    <row r="7060" customFormat="false" ht="15" hidden="false" customHeight="false" outlineLevel="0" collapsed="false">
      <c r="A7060" s="35"/>
      <c r="B7060" s="35"/>
      <c r="G7060" s="0" t="str">
        <f aca="false">IF(A7060="","",IF(AND(A7060&gt;=Debut,A7060&lt;Fin),1,0))</f>
        <v/>
      </c>
      <c r="H7060" s="0" t="str">
        <f aca="false">IF(G7060=1,INT(ROUND((A7060-Debut)*86400,0)/600),"")</f>
        <v/>
      </c>
      <c r="I7060" s="0" t="str">
        <f aca="false">IF(G7060=1,INT(ROUND((A7060-Debut)*86400,0)/3600),"")</f>
        <v/>
      </c>
      <c r="J7060" s="0" t="str">
        <f aca="false">IF(OR(A7060="",B7060=""),"",ROUND((B7060-A7060)*86400,0))</f>
        <v/>
      </c>
      <c r="K7060" s="37" t="str">
        <f aca="false">IF(G7060=1,IF(COUNTIFS($C:$C,C7060,$G:$G,1,$A:$A,"&gt;="&amp;(A7060-FenetreInterm/86400),$A:$A,"&lt;="&amp;A7060)&gt;=NbInterm,1,0),"")</f>
        <v/>
      </c>
      <c r="L7060" s="37" t="str">
        <f aca="false">IF(G7060=1,IF(B7060="",0,IF(J7060&lt;SeuilFugitive,1,0)),"")</f>
        <v/>
      </c>
      <c r="M7060" s="37" t="str">
        <f aca="false">IF(G7060=1,IF(B7060="",IF((Fin-A7060)*24&gt;SeuilFigee,1,0),IF(J7060&gt;SeuilFigee*3600,1,0)),"")</f>
        <v/>
      </c>
      <c r="N7060" s="0" t="str">
        <f aca="false">IF(G7060=1,IF(COUNTIF(H$2:H7060,H7060)=1,COUNTIF($H:$H,H7060),""),"")</f>
        <v/>
      </c>
      <c r="O7060" s="0" t="str">
        <f aca="false">IF(G7060=1,IF(COUNTIF(I$2:I7060,I7060)=1,COUNTIF($I:$I,I7060),""),"")</f>
        <v/>
      </c>
      <c r="P7060" s="38" t="str">
        <f aca="false">IF(G7060=1,IF(COUNTIFS(C$2:C7060,C7060,G$2:G7060,1)=1,COUNTIFS($C:$C,C7060,$G:$G,1)+ROW()/10000000,""),"")</f>
        <v/>
      </c>
      <c r="Q7060" s="0" t="str">
        <f aca="false">IF(K7060=1,IF(COUNTIFS(C$2:C7060,C7060,K$2:K7060,1)=1,1,0),"")</f>
        <v/>
      </c>
      <c r="R7060" s="0" t="str">
        <f aca="false">IF(M7060=1,IF(COUNTIFS(C$2:C7060,C7060,M$2:M7060,1)=1,1,0),"")</f>
        <v/>
      </c>
      <c r="S7060" s="0" t="str">
        <f aca="false">IF(L7060=1,IF(COUNTIFS(C$2:C7060,C7060,L$2:L7060,1)=1,1,0),"")</f>
        <v/>
      </c>
      <c r="T7060" s="38" t="str">
        <f aca="false">IF(N7060="","",N7060+ROW()/10000000)</f>
        <v/>
      </c>
      <c r="U7060" s="0" t="str">
        <f aca="false">IF(G7060=1,IF(B7060="",1,0),"")</f>
        <v/>
      </c>
    </row>
    <row r="7061" customFormat="false" ht="15" hidden="false" customHeight="false" outlineLevel="0" collapsed="false">
      <c r="A7061" s="35"/>
      <c r="B7061" s="35"/>
      <c r="G7061" s="0" t="str">
        <f aca="false">IF(A7061="","",IF(AND(A7061&gt;=Debut,A7061&lt;Fin),1,0))</f>
        <v/>
      </c>
      <c r="H7061" s="0" t="str">
        <f aca="false">IF(G7061=1,INT(ROUND((A7061-Debut)*86400,0)/600),"")</f>
        <v/>
      </c>
      <c r="I7061" s="0" t="str">
        <f aca="false">IF(G7061=1,INT(ROUND((A7061-Debut)*86400,0)/3600),"")</f>
        <v/>
      </c>
      <c r="J7061" s="0" t="str">
        <f aca="false">IF(OR(A7061="",B7061=""),"",ROUND((B7061-A7061)*86400,0))</f>
        <v/>
      </c>
      <c r="K7061" s="37" t="str">
        <f aca="false">IF(G7061=1,IF(COUNTIFS($C:$C,C7061,$G:$G,1,$A:$A,"&gt;="&amp;(A7061-FenetreInterm/86400),$A:$A,"&lt;="&amp;A7061)&gt;=NbInterm,1,0),"")</f>
        <v/>
      </c>
      <c r="L7061" s="37" t="str">
        <f aca="false">IF(G7061=1,IF(B7061="",0,IF(J7061&lt;SeuilFugitive,1,0)),"")</f>
        <v/>
      </c>
      <c r="M7061" s="37" t="str">
        <f aca="false">IF(G7061=1,IF(B7061="",IF((Fin-A7061)*24&gt;SeuilFigee,1,0),IF(J7061&gt;SeuilFigee*3600,1,0)),"")</f>
        <v/>
      </c>
      <c r="N7061" s="0" t="str">
        <f aca="false">IF(G7061=1,IF(COUNTIF(H$2:H7061,H7061)=1,COUNTIF($H:$H,H7061),""),"")</f>
        <v/>
      </c>
      <c r="O7061" s="0" t="str">
        <f aca="false">IF(G7061=1,IF(COUNTIF(I$2:I7061,I7061)=1,COUNTIF($I:$I,I7061),""),"")</f>
        <v/>
      </c>
      <c r="P7061" s="38" t="str">
        <f aca="false">IF(G7061=1,IF(COUNTIFS(C$2:C7061,C7061,G$2:G7061,1)=1,COUNTIFS($C:$C,C7061,$G:$G,1)+ROW()/10000000,""),"")</f>
        <v/>
      </c>
      <c r="Q7061" s="0" t="str">
        <f aca="false">IF(K7061=1,IF(COUNTIFS(C$2:C7061,C7061,K$2:K7061,1)=1,1,0),"")</f>
        <v/>
      </c>
      <c r="R7061" s="0" t="str">
        <f aca="false">IF(M7061=1,IF(COUNTIFS(C$2:C7061,C7061,M$2:M7061,1)=1,1,0),"")</f>
        <v/>
      </c>
      <c r="S7061" s="0" t="str">
        <f aca="false">IF(L7061=1,IF(COUNTIFS(C$2:C7061,C7061,L$2:L7061,1)=1,1,0),"")</f>
        <v/>
      </c>
      <c r="T7061" s="38" t="str">
        <f aca="false">IF(N7061="","",N7061+ROW()/10000000)</f>
        <v/>
      </c>
      <c r="U7061" s="0" t="str">
        <f aca="false">IF(G7061=1,IF(B7061="",1,0),"")</f>
        <v/>
      </c>
    </row>
    <row r="7062" customFormat="false" ht="15" hidden="false" customHeight="false" outlineLevel="0" collapsed="false">
      <c r="A7062" s="35"/>
      <c r="B7062" s="35"/>
      <c r="G7062" s="0" t="str">
        <f aca="false">IF(A7062="","",IF(AND(A7062&gt;=Debut,A7062&lt;Fin),1,0))</f>
        <v/>
      </c>
      <c r="H7062" s="0" t="str">
        <f aca="false">IF(G7062=1,INT(ROUND((A7062-Debut)*86400,0)/600),"")</f>
        <v/>
      </c>
      <c r="I7062" s="0" t="str">
        <f aca="false">IF(G7062=1,INT(ROUND((A7062-Debut)*86400,0)/3600),"")</f>
        <v/>
      </c>
      <c r="J7062" s="0" t="str">
        <f aca="false">IF(OR(A7062="",B7062=""),"",ROUND((B7062-A7062)*86400,0))</f>
        <v/>
      </c>
      <c r="K7062" s="37" t="str">
        <f aca="false">IF(G7062=1,IF(COUNTIFS($C:$C,C7062,$G:$G,1,$A:$A,"&gt;="&amp;(A7062-FenetreInterm/86400),$A:$A,"&lt;="&amp;A7062)&gt;=NbInterm,1,0),"")</f>
        <v/>
      </c>
      <c r="L7062" s="37" t="str">
        <f aca="false">IF(G7062=1,IF(B7062="",0,IF(J7062&lt;SeuilFugitive,1,0)),"")</f>
        <v/>
      </c>
      <c r="M7062" s="37" t="str">
        <f aca="false">IF(G7062=1,IF(B7062="",IF((Fin-A7062)*24&gt;SeuilFigee,1,0),IF(J7062&gt;SeuilFigee*3600,1,0)),"")</f>
        <v/>
      </c>
      <c r="N7062" s="0" t="str">
        <f aca="false">IF(G7062=1,IF(COUNTIF(H$2:H7062,H7062)=1,COUNTIF($H:$H,H7062),""),"")</f>
        <v/>
      </c>
      <c r="O7062" s="0" t="str">
        <f aca="false">IF(G7062=1,IF(COUNTIF(I$2:I7062,I7062)=1,COUNTIF($I:$I,I7062),""),"")</f>
        <v/>
      </c>
      <c r="P7062" s="38" t="str">
        <f aca="false">IF(G7062=1,IF(COUNTIFS(C$2:C7062,C7062,G$2:G7062,1)=1,COUNTIFS($C:$C,C7062,$G:$G,1)+ROW()/10000000,""),"")</f>
        <v/>
      </c>
      <c r="Q7062" s="0" t="str">
        <f aca="false">IF(K7062=1,IF(COUNTIFS(C$2:C7062,C7062,K$2:K7062,1)=1,1,0),"")</f>
        <v/>
      </c>
      <c r="R7062" s="0" t="str">
        <f aca="false">IF(M7062=1,IF(COUNTIFS(C$2:C7062,C7062,M$2:M7062,1)=1,1,0),"")</f>
        <v/>
      </c>
      <c r="S7062" s="0" t="str">
        <f aca="false">IF(L7062=1,IF(COUNTIFS(C$2:C7062,C7062,L$2:L7062,1)=1,1,0),"")</f>
        <v/>
      </c>
      <c r="T7062" s="38" t="str">
        <f aca="false">IF(N7062="","",N7062+ROW()/10000000)</f>
        <v/>
      </c>
      <c r="U7062" s="0" t="str">
        <f aca="false">IF(G7062=1,IF(B7062="",1,0),"")</f>
        <v/>
      </c>
    </row>
    <row r="7063" customFormat="false" ht="15" hidden="false" customHeight="false" outlineLevel="0" collapsed="false">
      <c r="A7063" s="35"/>
      <c r="B7063" s="35"/>
      <c r="G7063" s="0" t="str">
        <f aca="false">IF(A7063="","",IF(AND(A7063&gt;=Debut,A7063&lt;Fin),1,0))</f>
        <v/>
      </c>
      <c r="H7063" s="0" t="str">
        <f aca="false">IF(G7063=1,INT(ROUND((A7063-Debut)*86400,0)/600),"")</f>
        <v/>
      </c>
      <c r="I7063" s="0" t="str">
        <f aca="false">IF(G7063=1,INT(ROUND((A7063-Debut)*86400,0)/3600),"")</f>
        <v/>
      </c>
      <c r="J7063" s="0" t="str">
        <f aca="false">IF(OR(A7063="",B7063=""),"",ROUND((B7063-A7063)*86400,0))</f>
        <v/>
      </c>
      <c r="K7063" s="37" t="str">
        <f aca="false">IF(G7063=1,IF(COUNTIFS($C:$C,C7063,$G:$G,1,$A:$A,"&gt;="&amp;(A7063-FenetreInterm/86400),$A:$A,"&lt;="&amp;A7063)&gt;=NbInterm,1,0),"")</f>
        <v/>
      </c>
      <c r="L7063" s="37" t="str">
        <f aca="false">IF(G7063=1,IF(B7063="",0,IF(J7063&lt;SeuilFugitive,1,0)),"")</f>
        <v/>
      </c>
      <c r="M7063" s="37" t="str">
        <f aca="false">IF(G7063=1,IF(B7063="",IF((Fin-A7063)*24&gt;SeuilFigee,1,0),IF(J7063&gt;SeuilFigee*3600,1,0)),"")</f>
        <v/>
      </c>
      <c r="N7063" s="0" t="str">
        <f aca="false">IF(G7063=1,IF(COUNTIF(H$2:H7063,H7063)=1,COUNTIF($H:$H,H7063),""),"")</f>
        <v/>
      </c>
      <c r="O7063" s="0" t="str">
        <f aca="false">IF(G7063=1,IF(COUNTIF(I$2:I7063,I7063)=1,COUNTIF($I:$I,I7063),""),"")</f>
        <v/>
      </c>
      <c r="P7063" s="38" t="str">
        <f aca="false">IF(G7063=1,IF(COUNTIFS(C$2:C7063,C7063,G$2:G7063,1)=1,COUNTIFS($C:$C,C7063,$G:$G,1)+ROW()/10000000,""),"")</f>
        <v/>
      </c>
      <c r="Q7063" s="0" t="str">
        <f aca="false">IF(K7063=1,IF(COUNTIFS(C$2:C7063,C7063,K$2:K7063,1)=1,1,0),"")</f>
        <v/>
      </c>
      <c r="R7063" s="0" t="str">
        <f aca="false">IF(M7063=1,IF(COUNTIFS(C$2:C7063,C7063,M$2:M7063,1)=1,1,0),"")</f>
        <v/>
      </c>
      <c r="S7063" s="0" t="str">
        <f aca="false">IF(L7063=1,IF(COUNTIFS(C$2:C7063,C7063,L$2:L7063,1)=1,1,0),"")</f>
        <v/>
      </c>
      <c r="T7063" s="38" t="str">
        <f aca="false">IF(N7063="","",N7063+ROW()/10000000)</f>
        <v/>
      </c>
      <c r="U7063" s="0" t="str">
        <f aca="false">IF(G7063=1,IF(B7063="",1,0),"")</f>
        <v/>
      </c>
    </row>
    <row r="7064" customFormat="false" ht="15" hidden="false" customHeight="false" outlineLevel="0" collapsed="false">
      <c r="A7064" s="35"/>
      <c r="B7064" s="35"/>
      <c r="G7064" s="0" t="str">
        <f aca="false">IF(A7064="","",IF(AND(A7064&gt;=Debut,A7064&lt;Fin),1,0))</f>
        <v/>
      </c>
      <c r="H7064" s="0" t="str">
        <f aca="false">IF(G7064=1,INT(ROUND((A7064-Debut)*86400,0)/600),"")</f>
        <v/>
      </c>
      <c r="I7064" s="0" t="str">
        <f aca="false">IF(G7064=1,INT(ROUND((A7064-Debut)*86400,0)/3600),"")</f>
        <v/>
      </c>
      <c r="J7064" s="0" t="str">
        <f aca="false">IF(OR(A7064="",B7064=""),"",ROUND((B7064-A7064)*86400,0))</f>
        <v/>
      </c>
      <c r="K7064" s="37" t="str">
        <f aca="false">IF(G7064=1,IF(COUNTIFS($C:$C,C7064,$G:$G,1,$A:$A,"&gt;="&amp;(A7064-FenetreInterm/86400),$A:$A,"&lt;="&amp;A7064)&gt;=NbInterm,1,0),"")</f>
        <v/>
      </c>
      <c r="L7064" s="37" t="str">
        <f aca="false">IF(G7064=1,IF(B7064="",0,IF(J7064&lt;SeuilFugitive,1,0)),"")</f>
        <v/>
      </c>
      <c r="M7064" s="37" t="str">
        <f aca="false">IF(G7064=1,IF(B7064="",IF((Fin-A7064)*24&gt;SeuilFigee,1,0),IF(J7064&gt;SeuilFigee*3600,1,0)),"")</f>
        <v/>
      </c>
      <c r="N7064" s="0" t="str">
        <f aca="false">IF(G7064=1,IF(COUNTIF(H$2:H7064,H7064)=1,COUNTIF($H:$H,H7064),""),"")</f>
        <v/>
      </c>
      <c r="O7064" s="0" t="str">
        <f aca="false">IF(G7064=1,IF(COUNTIF(I$2:I7064,I7064)=1,COUNTIF($I:$I,I7064),""),"")</f>
        <v/>
      </c>
      <c r="P7064" s="38" t="str">
        <f aca="false">IF(G7064=1,IF(COUNTIFS(C$2:C7064,C7064,G$2:G7064,1)=1,COUNTIFS($C:$C,C7064,$G:$G,1)+ROW()/10000000,""),"")</f>
        <v/>
      </c>
      <c r="Q7064" s="0" t="str">
        <f aca="false">IF(K7064=1,IF(COUNTIFS(C$2:C7064,C7064,K$2:K7064,1)=1,1,0),"")</f>
        <v/>
      </c>
      <c r="R7064" s="0" t="str">
        <f aca="false">IF(M7064=1,IF(COUNTIFS(C$2:C7064,C7064,M$2:M7064,1)=1,1,0),"")</f>
        <v/>
      </c>
      <c r="S7064" s="0" t="str">
        <f aca="false">IF(L7064=1,IF(COUNTIFS(C$2:C7064,C7064,L$2:L7064,1)=1,1,0),"")</f>
        <v/>
      </c>
      <c r="T7064" s="38" t="str">
        <f aca="false">IF(N7064="","",N7064+ROW()/10000000)</f>
        <v/>
      </c>
      <c r="U7064" s="0" t="str">
        <f aca="false">IF(G7064=1,IF(B7064="",1,0),"")</f>
        <v/>
      </c>
    </row>
    <row r="7065" customFormat="false" ht="15" hidden="false" customHeight="false" outlineLevel="0" collapsed="false">
      <c r="A7065" s="35"/>
      <c r="B7065" s="35"/>
      <c r="G7065" s="0" t="str">
        <f aca="false">IF(A7065="","",IF(AND(A7065&gt;=Debut,A7065&lt;Fin),1,0))</f>
        <v/>
      </c>
      <c r="H7065" s="0" t="str">
        <f aca="false">IF(G7065=1,INT(ROUND((A7065-Debut)*86400,0)/600),"")</f>
        <v/>
      </c>
      <c r="I7065" s="0" t="str">
        <f aca="false">IF(G7065=1,INT(ROUND((A7065-Debut)*86400,0)/3600),"")</f>
        <v/>
      </c>
      <c r="J7065" s="0" t="str">
        <f aca="false">IF(OR(A7065="",B7065=""),"",ROUND((B7065-A7065)*86400,0))</f>
        <v/>
      </c>
      <c r="K7065" s="37" t="str">
        <f aca="false">IF(G7065=1,IF(COUNTIFS($C:$C,C7065,$G:$G,1,$A:$A,"&gt;="&amp;(A7065-FenetreInterm/86400),$A:$A,"&lt;="&amp;A7065)&gt;=NbInterm,1,0),"")</f>
        <v/>
      </c>
      <c r="L7065" s="37" t="str">
        <f aca="false">IF(G7065=1,IF(B7065="",0,IF(J7065&lt;SeuilFugitive,1,0)),"")</f>
        <v/>
      </c>
      <c r="M7065" s="37" t="str">
        <f aca="false">IF(G7065=1,IF(B7065="",IF((Fin-A7065)*24&gt;SeuilFigee,1,0),IF(J7065&gt;SeuilFigee*3600,1,0)),"")</f>
        <v/>
      </c>
      <c r="N7065" s="0" t="str">
        <f aca="false">IF(G7065=1,IF(COUNTIF(H$2:H7065,H7065)=1,COUNTIF($H:$H,H7065),""),"")</f>
        <v/>
      </c>
      <c r="O7065" s="0" t="str">
        <f aca="false">IF(G7065=1,IF(COUNTIF(I$2:I7065,I7065)=1,COUNTIF($I:$I,I7065),""),"")</f>
        <v/>
      </c>
      <c r="P7065" s="38" t="str">
        <f aca="false">IF(G7065=1,IF(COUNTIFS(C$2:C7065,C7065,G$2:G7065,1)=1,COUNTIFS($C:$C,C7065,$G:$G,1)+ROW()/10000000,""),"")</f>
        <v/>
      </c>
      <c r="Q7065" s="0" t="str">
        <f aca="false">IF(K7065=1,IF(COUNTIFS(C$2:C7065,C7065,K$2:K7065,1)=1,1,0),"")</f>
        <v/>
      </c>
      <c r="R7065" s="0" t="str">
        <f aca="false">IF(M7065=1,IF(COUNTIFS(C$2:C7065,C7065,M$2:M7065,1)=1,1,0),"")</f>
        <v/>
      </c>
      <c r="S7065" s="0" t="str">
        <f aca="false">IF(L7065=1,IF(COUNTIFS(C$2:C7065,C7065,L$2:L7065,1)=1,1,0),"")</f>
        <v/>
      </c>
      <c r="T7065" s="38" t="str">
        <f aca="false">IF(N7065="","",N7065+ROW()/10000000)</f>
        <v/>
      </c>
      <c r="U7065" s="0" t="str">
        <f aca="false">IF(G7065=1,IF(B7065="",1,0),"")</f>
        <v/>
      </c>
    </row>
    <row r="7066" customFormat="false" ht="15" hidden="false" customHeight="false" outlineLevel="0" collapsed="false">
      <c r="A7066" s="35"/>
      <c r="B7066" s="35"/>
      <c r="G7066" s="0" t="str">
        <f aca="false">IF(A7066="","",IF(AND(A7066&gt;=Debut,A7066&lt;Fin),1,0))</f>
        <v/>
      </c>
      <c r="H7066" s="0" t="str">
        <f aca="false">IF(G7066=1,INT(ROUND((A7066-Debut)*86400,0)/600),"")</f>
        <v/>
      </c>
      <c r="I7066" s="0" t="str">
        <f aca="false">IF(G7066=1,INT(ROUND((A7066-Debut)*86400,0)/3600),"")</f>
        <v/>
      </c>
      <c r="J7066" s="0" t="str">
        <f aca="false">IF(OR(A7066="",B7066=""),"",ROUND((B7066-A7066)*86400,0))</f>
        <v/>
      </c>
      <c r="K7066" s="37" t="str">
        <f aca="false">IF(G7066=1,IF(COUNTIFS($C:$C,C7066,$G:$G,1,$A:$A,"&gt;="&amp;(A7066-FenetreInterm/86400),$A:$A,"&lt;="&amp;A7066)&gt;=NbInterm,1,0),"")</f>
        <v/>
      </c>
      <c r="L7066" s="37" t="str">
        <f aca="false">IF(G7066=1,IF(B7066="",0,IF(J7066&lt;SeuilFugitive,1,0)),"")</f>
        <v/>
      </c>
      <c r="M7066" s="37" t="str">
        <f aca="false">IF(G7066=1,IF(B7066="",IF((Fin-A7066)*24&gt;SeuilFigee,1,0),IF(J7066&gt;SeuilFigee*3600,1,0)),"")</f>
        <v/>
      </c>
      <c r="N7066" s="0" t="str">
        <f aca="false">IF(G7066=1,IF(COUNTIF(H$2:H7066,H7066)=1,COUNTIF($H:$H,H7066),""),"")</f>
        <v/>
      </c>
      <c r="O7066" s="0" t="str">
        <f aca="false">IF(G7066=1,IF(COUNTIF(I$2:I7066,I7066)=1,COUNTIF($I:$I,I7066),""),"")</f>
        <v/>
      </c>
      <c r="P7066" s="38" t="str">
        <f aca="false">IF(G7066=1,IF(COUNTIFS(C$2:C7066,C7066,G$2:G7066,1)=1,COUNTIFS($C:$C,C7066,$G:$G,1)+ROW()/10000000,""),"")</f>
        <v/>
      </c>
      <c r="Q7066" s="0" t="str">
        <f aca="false">IF(K7066=1,IF(COUNTIFS(C$2:C7066,C7066,K$2:K7066,1)=1,1,0),"")</f>
        <v/>
      </c>
      <c r="R7066" s="0" t="str">
        <f aca="false">IF(M7066=1,IF(COUNTIFS(C$2:C7066,C7066,M$2:M7066,1)=1,1,0),"")</f>
        <v/>
      </c>
      <c r="S7066" s="0" t="str">
        <f aca="false">IF(L7066=1,IF(COUNTIFS(C$2:C7066,C7066,L$2:L7066,1)=1,1,0),"")</f>
        <v/>
      </c>
      <c r="T7066" s="38" t="str">
        <f aca="false">IF(N7066="","",N7066+ROW()/10000000)</f>
        <v/>
      </c>
      <c r="U7066" s="0" t="str">
        <f aca="false">IF(G7066=1,IF(B7066="",1,0),"")</f>
        <v/>
      </c>
    </row>
    <row r="7067" customFormat="false" ht="15" hidden="false" customHeight="false" outlineLevel="0" collapsed="false">
      <c r="A7067" s="35"/>
      <c r="B7067" s="35"/>
      <c r="G7067" s="0" t="str">
        <f aca="false">IF(A7067="","",IF(AND(A7067&gt;=Debut,A7067&lt;Fin),1,0))</f>
        <v/>
      </c>
      <c r="H7067" s="0" t="str">
        <f aca="false">IF(G7067=1,INT(ROUND((A7067-Debut)*86400,0)/600),"")</f>
        <v/>
      </c>
      <c r="I7067" s="0" t="str">
        <f aca="false">IF(G7067=1,INT(ROUND((A7067-Debut)*86400,0)/3600),"")</f>
        <v/>
      </c>
      <c r="J7067" s="0" t="str">
        <f aca="false">IF(OR(A7067="",B7067=""),"",ROUND((B7067-A7067)*86400,0))</f>
        <v/>
      </c>
      <c r="K7067" s="37" t="str">
        <f aca="false">IF(G7067=1,IF(COUNTIFS($C:$C,C7067,$G:$G,1,$A:$A,"&gt;="&amp;(A7067-FenetreInterm/86400),$A:$A,"&lt;="&amp;A7067)&gt;=NbInterm,1,0),"")</f>
        <v/>
      </c>
      <c r="L7067" s="37" t="str">
        <f aca="false">IF(G7067=1,IF(B7067="",0,IF(J7067&lt;SeuilFugitive,1,0)),"")</f>
        <v/>
      </c>
      <c r="M7067" s="37" t="str">
        <f aca="false">IF(G7067=1,IF(B7067="",IF((Fin-A7067)*24&gt;SeuilFigee,1,0),IF(J7067&gt;SeuilFigee*3600,1,0)),"")</f>
        <v/>
      </c>
      <c r="N7067" s="0" t="str">
        <f aca="false">IF(G7067=1,IF(COUNTIF(H$2:H7067,H7067)=1,COUNTIF($H:$H,H7067),""),"")</f>
        <v/>
      </c>
      <c r="O7067" s="0" t="str">
        <f aca="false">IF(G7067=1,IF(COUNTIF(I$2:I7067,I7067)=1,COUNTIF($I:$I,I7067),""),"")</f>
        <v/>
      </c>
      <c r="P7067" s="38" t="str">
        <f aca="false">IF(G7067=1,IF(COUNTIFS(C$2:C7067,C7067,G$2:G7067,1)=1,COUNTIFS($C:$C,C7067,$G:$G,1)+ROW()/10000000,""),"")</f>
        <v/>
      </c>
      <c r="Q7067" s="0" t="str">
        <f aca="false">IF(K7067=1,IF(COUNTIFS(C$2:C7067,C7067,K$2:K7067,1)=1,1,0),"")</f>
        <v/>
      </c>
      <c r="R7067" s="0" t="str">
        <f aca="false">IF(M7067=1,IF(COUNTIFS(C$2:C7067,C7067,M$2:M7067,1)=1,1,0),"")</f>
        <v/>
      </c>
      <c r="S7067" s="0" t="str">
        <f aca="false">IF(L7067=1,IF(COUNTIFS(C$2:C7067,C7067,L$2:L7067,1)=1,1,0),"")</f>
        <v/>
      </c>
      <c r="T7067" s="38" t="str">
        <f aca="false">IF(N7067="","",N7067+ROW()/10000000)</f>
        <v/>
      </c>
      <c r="U7067" s="0" t="str">
        <f aca="false">IF(G7067=1,IF(B7067="",1,0),"")</f>
        <v/>
      </c>
    </row>
    <row r="7068" customFormat="false" ht="15" hidden="false" customHeight="false" outlineLevel="0" collapsed="false">
      <c r="A7068" s="35"/>
      <c r="B7068" s="35"/>
      <c r="G7068" s="0" t="str">
        <f aca="false">IF(A7068="","",IF(AND(A7068&gt;=Debut,A7068&lt;Fin),1,0))</f>
        <v/>
      </c>
      <c r="H7068" s="0" t="str">
        <f aca="false">IF(G7068=1,INT(ROUND((A7068-Debut)*86400,0)/600),"")</f>
        <v/>
      </c>
      <c r="I7068" s="0" t="str">
        <f aca="false">IF(G7068=1,INT(ROUND((A7068-Debut)*86400,0)/3600),"")</f>
        <v/>
      </c>
      <c r="J7068" s="0" t="str">
        <f aca="false">IF(OR(A7068="",B7068=""),"",ROUND((B7068-A7068)*86400,0))</f>
        <v/>
      </c>
      <c r="K7068" s="37" t="str">
        <f aca="false">IF(G7068=1,IF(COUNTIFS($C:$C,C7068,$G:$G,1,$A:$A,"&gt;="&amp;(A7068-FenetreInterm/86400),$A:$A,"&lt;="&amp;A7068)&gt;=NbInterm,1,0),"")</f>
        <v/>
      </c>
      <c r="L7068" s="37" t="str">
        <f aca="false">IF(G7068=1,IF(B7068="",0,IF(J7068&lt;SeuilFugitive,1,0)),"")</f>
        <v/>
      </c>
      <c r="M7068" s="37" t="str">
        <f aca="false">IF(G7068=1,IF(B7068="",IF((Fin-A7068)*24&gt;SeuilFigee,1,0),IF(J7068&gt;SeuilFigee*3600,1,0)),"")</f>
        <v/>
      </c>
      <c r="N7068" s="0" t="str">
        <f aca="false">IF(G7068=1,IF(COUNTIF(H$2:H7068,H7068)=1,COUNTIF($H:$H,H7068),""),"")</f>
        <v/>
      </c>
      <c r="O7068" s="0" t="str">
        <f aca="false">IF(G7068=1,IF(COUNTIF(I$2:I7068,I7068)=1,COUNTIF($I:$I,I7068),""),"")</f>
        <v/>
      </c>
      <c r="P7068" s="38" t="str">
        <f aca="false">IF(G7068=1,IF(COUNTIFS(C$2:C7068,C7068,G$2:G7068,1)=1,COUNTIFS($C:$C,C7068,$G:$G,1)+ROW()/10000000,""),"")</f>
        <v/>
      </c>
      <c r="Q7068" s="0" t="str">
        <f aca="false">IF(K7068=1,IF(COUNTIFS(C$2:C7068,C7068,K$2:K7068,1)=1,1,0),"")</f>
        <v/>
      </c>
      <c r="R7068" s="0" t="str">
        <f aca="false">IF(M7068=1,IF(COUNTIFS(C$2:C7068,C7068,M$2:M7068,1)=1,1,0),"")</f>
        <v/>
      </c>
      <c r="S7068" s="0" t="str">
        <f aca="false">IF(L7068=1,IF(COUNTIFS(C$2:C7068,C7068,L$2:L7068,1)=1,1,0),"")</f>
        <v/>
      </c>
      <c r="T7068" s="38" t="str">
        <f aca="false">IF(N7068="","",N7068+ROW()/10000000)</f>
        <v/>
      </c>
      <c r="U7068" s="0" t="str">
        <f aca="false">IF(G7068=1,IF(B7068="",1,0),"")</f>
        <v/>
      </c>
    </row>
    <row r="7069" customFormat="false" ht="15" hidden="false" customHeight="false" outlineLevel="0" collapsed="false">
      <c r="A7069" s="35"/>
      <c r="B7069" s="35"/>
      <c r="G7069" s="0" t="str">
        <f aca="false">IF(A7069="","",IF(AND(A7069&gt;=Debut,A7069&lt;Fin),1,0))</f>
        <v/>
      </c>
      <c r="H7069" s="0" t="str">
        <f aca="false">IF(G7069=1,INT(ROUND((A7069-Debut)*86400,0)/600),"")</f>
        <v/>
      </c>
      <c r="I7069" s="0" t="str">
        <f aca="false">IF(G7069=1,INT(ROUND((A7069-Debut)*86400,0)/3600),"")</f>
        <v/>
      </c>
      <c r="J7069" s="0" t="str">
        <f aca="false">IF(OR(A7069="",B7069=""),"",ROUND((B7069-A7069)*86400,0))</f>
        <v/>
      </c>
      <c r="K7069" s="37" t="str">
        <f aca="false">IF(G7069=1,IF(COUNTIFS($C:$C,C7069,$G:$G,1,$A:$A,"&gt;="&amp;(A7069-FenetreInterm/86400),$A:$A,"&lt;="&amp;A7069)&gt;=NbInterm,1,0),"")</f>
        <v/>
      </c>
      <c r="L7069" s="37" t="str">
        <f aca="false">IF(G7069=1,IF(B7069="",0,IF(J7069&lt;SeuilFugitive,1,0)),"")</f>
        <v/>
      </c>
      <c r="M7069" s="37" t="str">
        <f aca="false">IF(G7069=1,IF(B7069="",IF((Fin-A7069)*24&gt;SeuilFigee,1,0),IF(J7069&gt;SeuilFigee*3600,1,0)),"")</f>
        <v/>
      </c>
      <c r="N7069" s="0" t="str">
        <f aca="false">IF(G7069=1,IF(COUNTIF(H$2:H7069,H7069)=1,COUNTIF($H:$H,H7069),""),"")</f>
        <v/>
      </c>
      <c r="O7069" s="0" t="str">
        <f aca="false">IF(G7069=1,IF(COUNTIF(I$2:I7069,I7069)=1,COUNTIF($I:$I,I7069),""),"")</f>
        <v/>
      </c>
      <c r="P7069" s="38" t="str">
        <f aca="false">IF(G7069=1,IF(COUNTIFS(C$2:C7069,C7069,G$2:G7069,1)=1,COUNTIFS($C:$C,C7069,$G:$G,1)+ROW()/10000000,""),"")</f>
        <v/>
      </c>
      <c r="Q7069" s="0" t="str">
        <f aca="false">IF(K7069=1,IF(COUNTIFS(C$2:C7069,C7069,K$2:K7069,1)=1,1,0),"")</f>
        <v/>
      </c>
      <c r="R7069" s="0" t="str">
        <f aca="false">IF(M7069=1,IF(COUNTIFS(C$2:C7069,C7069,M$2:M7069,1)=1,1,0),"")</f>
        <v/>
      </c>
      <c r="S7069" s="0" t="str">
        <f aca="false">IF(L7069=1,IF(COUNTIFS(C$2:C7069,C7069,L$2:L7069,1)=1,1,0),"")</f>
        <v/>
      </c>
      <c r="T7069" s="38" t="str">
        <f aca="false">IF(N7069="","",N7069+ROW()/10000000)</f>
        <v/>
      </c>
      <c r="U7069" s="0" t="str">
        <f aca="false">IF(G7069=1,IF(B7069="",1,0),"")</f>
        <v/>
      </c>
    </row>
    <row r="7070" customFormat="false" ht="15" hidden="false" customHeight="false" outlineLevel="0" collapsed="false">
      <c r="A7070" s="35"/>
      <c r="B7070" s="35"/>
      <c r="G7070" s="0" t="str">
        <f aca="false">IF(A7070="","",IF(AND(A7070&gt;=Debut,A7070&lt;Fin),1,0))</f>
        <v/>
      </c>
      <c r="H7070" s="0" t="str">
        <f aca="false">IF(G7070=1,INT(ROUND((A7070-Debut)*86400,0)/600),"")</f>
        <v/>
      </c>
      <c r="I7070" s="0" t="str">
        <f aca="false">IF(G7070=1,INT(ROUND((A7070-Debut)*86400,0)/3600),"")</f>
        <v/>
      </c>
      <c r="J7070" s="0" t="str">
        <f aca="false">IF(OR(A7070="",B7070=""),"",ROUND((B7070-A7070)*86400,0))</f>
        <v/>
      </c>
      <c r="K7070" s="37" t="str">
        <f aca="false">IF(G7070=1,IF(COUNTIFS($C:$C,C7070,$G:$G,1,$A:$A,"&gt;="&amp;(A7070-FenetreInterm/86400),$A:$A,"&lt;="&amp;A7070)&gt;=NbInterm,1,0),"")</f>
        <v/>
      </c>
      <c r="L7070" s="37" t="str">
        <f aca="false">IF(G7070=1,IF(B7070="",0,IF(J7070&lt;SeuilFugitive,1,0)),"")</f>
        <v/>
      </c>
      <c r="M7070" s="37" t="str">
        <f aca="false">IF(G7070=1,IF(B7070="",IF((Fin-A7070)*24&gt;SeuilFigee,1,0),IF(J7070&gt;SeuilFigee*3600,1,0)),"")</f>
        <v/>
      </c>
      <c r="N7070" s="0" t="str">
        <f aca="false">IF(G7070=1,IF(COUNTIF(H$2:H7070,H7070)=1,COUNTIF($H:$H,H7070),""),"")</f>
        <v/>
      </c>
      <c r="O7070" s="0" t="str">
        <f aca="false">IF(G7070=1,IF(COUNTIF(I$2:I7070,I7070)=1,COUNTIF($I:$I,I7070),""),"")</f>
        <v/>
      </c>
      <c r="P7070" s="38" t="str">
        <f aca="false">IF(G7070=1,IF(COUNTIFS(C$2:C7070,C7070,G$2:G7070,1)=1,COUNTIFS($C:$C,C7070,$G:$G,1)+ROW()/10000000,""),"")</f>
        <v/>
      </c>
      <c r="Q7070" s="0" t="str">
        <f aca="false">IF(K7070=1,IF(COUNTIFS(C$2:C7070,C7070,K$2:K7070,1)=1,1,0),"")</f>
        <v/>
      </c>
      <c r="R7070" s="0" t="str">
        <f aca="false">IF(M7070=1,IF(COUNTIFS(C$2:C7070,C7070,M$2:M7070,1)=1,1,0),"")</f>
        <v/>
      </c>
      <c r="S7070" s="0" t="str">
        <f aca="false">IF(L7070=1,IF(COUNTIFS(C$2:C7070,C7070,L$2:L7070,1)=1,1,0),"")</f>
        <v/>
      </c>
      <c r="T7070" s="38" t="str">
        <f aca="false">IF(N7070="","",N7070+ROW()/10000000)</f>
        <v/>
      </c>
      <c r="U7070" s="0" t="str">
        <f aca="false">IF(G7070=1,IF(B7070="",1,0),"")</f>
        <v/>
      </c>
    </row>
    <row r="7071" customFormat="false" ht="15" hidden="false" customHeight="false" outlineLevel="0" collapsed="false">
      <c r="A7071" s="35"/>
      <c r="B7071" s="35"/>
      <c r="G7071" s="0" t="str">
        <f aca="false">IF(A7071="","",IF(AND(A7071&gt;=Debut,A7071&lt;Fin),1,0))</f>
        <v/>
      </c>
      <c r="H7071" s="0" t="str">
        <f aca="false">IF(G7071=1,INT(ROUND((A7071-Debut)*86400,0)/600),"")</f>
        <v/>
      </c>
      <c r="I7071" s="0" t="str">
        <f aca="false">IF(G7071=1,INT(ROUND((A7071-Debut)*86400,0)/3600),"")</f>
        <v/>
      </c>
      <c r="J7071" s="0" t="str">
        <f aca="false">IF(OR(A7071="",B7071=""),"",ROUND((B7071-A7071)*86400,0))</f>
        <v/>
      </c>
      <c r="K7071" s="37" t="str">
        <f aca="false">IF(G7071=1,IF(COUNTIFS($C:$C,C7071,$G:$G,1,$A:$A,"&gt;="&amp;(A7071-FenetreInterm/86400),$A:$A,"&lt;="&amp;A7071)&gt;=NbInterm,1,0),"")</f>
        <v/>
      </c>
      <c r="L7071" s="37" t="str">
        <f aca="false">IF(G7071=1,IF(B7071="",0,IF(J7071&lt;SeuilFugitive,1,0)),"")</f>
        <v/>
      </c>
      <c r="M7071" s="37" t="str">
        <f aca="false">IF(G7071=1,IF(B7071="",IF((Fin-A7071)*24&gt;SeuilFigee,1,0),IF(J7071&gt;SeuilFigee*3600,1,0)),"")</f>
        <v/>
      </c>
      <c r="N7071" s="0" t="str">
        <f aca="false">IF(G7071=1,IF(COUNTIF(H$2:H7071,H7071)=1,COUNTIF($H:$H,H7071),""),"")</f>
        <v/>
      </c>
      <c r="O7071" s="0" t="str">
        <f aca="false">IF(G7071=1,IF(COUNTIF(I$2:I7071,I7071)=1,COUNTIF($I:$I,I7071),""),"")</f>
        <v/>
      </c>
      <c r="P7071" s="38" t="str">
        <f aca="false">IF(G7071=1,IF(COUNTIFS(C$2:C7071,C7071,G$2:G7071,1)=1,COUNTIFS($C:$C,C7071,$G:$G,1)+ROW()/10000000,""),"")</f>
        <v/>
      </c>
      <c r="Q7071" s="0" t="str">
        <f aca="false">IF(K7071=1,IF(COUNTIFS(C$2:C7071,C7071,K$2:K7071,1)=1,1,0),"")</f>
        <v/>
      </c>
      <c r="R7071" s="0" t="str">
        <f aca="false">IF(M7071=1,IF(COUNTIFS(C$2:C7071,C7071,M$2:M7071,1)=1,1,0),"")</f>
        <v/>
      </c>
      <c r="S7071" s="0" t="str">
        <f aca="false">IF(L7071=1,IF(COUNTIFS(C$2:C7071,C7071,L$2:L7071,1)=1,1,0),"")</f>
        <v/>
      </c>
      <c r="T7071" s="38" t="str">
        <f aca="false">IF(N7071="","",N7071+ROW()/10000000)</f>
        <v/>
      </c>
      <c r="U7071" s="0" t="str">
        <f aca="false">IF(G7071=1,IF(B7071="",1,0),"")</f>
        <v/>
      </c>
    </row>
    <row r="7072" customFormat="false" ht="15" hidden="false" customHeight="false" outlineLevel="0" collapsed="false">
      <c r="A7072" s="35"/>
      <c r="B7072" s="35"/>
      <c r="G7072" s="0" t="str">
        <f aca="false">IF(A7072="","",IF(AND(A7072&gt;=Debut,A7072&lt;Fin),1,0))</f>
        <v/>
      </c>
      <c r="H7072" s="0" t="str">
        <f aca="false">IF(G7072=1,INT(ROUND((A7072-Debut)*86400,0)/600),"")</f>
        <v/>
      </c>
      <c r="I7072" s="0" t="str">
        <f aca="false">IF(G7072=1,INT(ROUND((A7072-Debut)*86400,0)/3600),"")</f>
        <v/>
      </c>
      <c r="J7072" s="0" t="str">
        <f aca="false">IF(OR(A7072="",B7072=""),"",ROUND((B7072-A7072)*86400,0))</f>
        <v/>
      </c>
      <c r="K7072" s="37" t="str">
        <f aca="false">IF(G7072=1,IF(COUNTIFS($C:$C,C7072,$G:$G,1,$A:$A,"&gt;="&amp;(A7072-FenetreInterm/86400),$A:$A,"&lt;="&amp;A7072)&gt;=NbInterm,1,0),"")</f>
        <v/>
      </c>
      <c r="L7072" s="37" t="str">
        <f aca="false">IF(G7072=1,IF(B7072="",0,IF(J7072&lt;SeuilFugitive,1,0)),"")</f>
        <v/>
      </c>
      <c r="M7072" s="37" t="str">
        <f aca="false">IF(G7072=1,IF(B7072="",IF((Fin-A7072)*24&gt;SeuilFigee,1,0),IF(J7072&gt;SeuilFigee*3600,1,0)),"")</f>
        <v/>
      </c>
      <c r="N7072" s="0" t="str">
        <f aca="false">IF(G7072=1,IF(COUNTIF(H$2:H7072,H7072)=1,COUNTIF($H:$H,H7072),""),"")</f>
        <v/>
      </c>
      <c r="O7072" s="0" t="str">
        <f aca="false">IF(G7072=1,IF(COUNTIF(I$2:I7072,I7072)=1,COUNTIF($I:$I,I7072),""),"")</f>
        <v/>
      </c>
      <c r="P7072" s="38" t="str">
        <f aca="false">IF(G7072=1,IF(COUNTIFS(C$2:C7072,C7072,G$2:G7072,1)=1,COUNTIFS($C:$C,C7072,$G:$G,1)+ROW()/10000000,""),"")</f>
        <v/>
      </c>
      <c r="Q7072" s="0" t="str">
        <f aca="false">IF(K7072=1,IF(COUNTIFS(C$2:C7072,C7072,K$2:K7072,1)=1,1,0),"")</f>
        <v/>
      </c>
      <c r="R7072" s="0" t="str">
        <f aca="false">IF(M7072=1,IF(COUNTIFS(C$2:C7072,C7072,M$2:M7072,1)=1,1,0),"")</f>
        <v/>
      </c>
      <c r="S7072" s="0" t="str">
        <f aca="false">IF(L7072=1,IF(COUNTIFS(C$2:C7072,C7072,L$2:L7072,1)=1,1,0),"")</f>
        <v/>
      </c>
      <c r="T7072" s="38" t="str">
        <f aca="false">IF(N7072="","",N7072+ROW()/10000000)</f>
        <v/>
      </c>
      <c r="U7072" s="0" t="str">
        <f aca="false">IF(G7072=1,IF(B7072="",1,0),"")</f>
        <v/>
      </c>
    </row>
    <row r="7073" customFormat="false" ht="15" hidden="false" customHeight="false" outlineLevel="0" collapsed="false">
      <c r="A7073" s="35"/>
      <c r="B7073" s="35"/>
      <c r="G7073" s="0" t="str">
        <f aca="false">IF(A7073="","",IF(AND(A7073&gt;=Debut,A7073&lt;Fin),1,0))</f>
        <v/>
      </c>
      <c r="H7073" s="0" t="str">
        <f aca="false">IF(G7073=1,INT(ROUND((A7073-Debut)*86400,0)/600),"")</f>
        <v/>
      </c>
      <c r="I7073" s="0" t="str">
        <f aca="false">IF(G7073=1,INT(ROUND((A7073-Debut)*86400,0)/3600),"")</f>
        <v/>
      </c>
      <c r="J7073" s="0" t="str">
        <f aca="false">IF(OR(A7073="",B7073=""),"",ROUND((B7073-A7073)*86400,0))</f>
        <v/>
      </c>
      <c r="K7073" s="37" t="str">
        <f aca="false">IF(G7073=1,IF(COUNTIFS($C:$C,C7073,$G:$G,1,$A:$A,"&gt;="&amp;(A7073-FenetreInterm/86400),$A:$A,"&lt;="&amp;A7073)&gt;=NbInterm,1,0),"")</f>
        <v/>
      </c>
      <c r="L7073" s="37" t="str">
        <f aca="false">IF(G7073=1,IF(B7073="",0,IF(J7073&lt;SeuilFugitive,1,0)),"")</f>
        <v/>
      </c>
      <c r="M7073" s="37" t="str">
        <f aca="false">IF(G7073=1,IF(B7073="",IF((Fin-A7073)*24&gt;SeuilFigee,1,0),IF(J7073&gt;SeuilFigee*3600,1,0)),"")</f>
        <v/>
      </c>
      <c r="N7073" s="0" t="str">
        <f aca="false">IF(G7073=1,IF(COUNTIF(H$2:H7073,H7073)=1,COUNTIF($H:$H,H7073),""),"")</f>
        <v/>
      </c>
      <c r="O7073" s="0" t="str">
        <f aca="false">IF(G7073=1,IF(COUNTIF(I$2:I7073,I7073)=1,COUNTIF($I:$I,I7073),""),"")</f>
        <v/>
      </c>
      <c r="P7073" s="38" t="str">
        <f aca="false">IF(G7073=1,IF(COUNTIFS(C$2:C7073,C7073,G$2:G7073,1)=1,COUNTIFS($C:$C,C7073,$G:$G,1)+ROW()/10000000,""),"")</f>
        <v/>
      </c>
      <c r="Q7073" s="0" t="str">
        <f aca="false">IF(K7073=1,IF(COUNTIFS(C$2:C7073,C7073,K$2:K7073,1)=1,1,0),"")</f>
        <v/>
      </c>
      <c r="R7073" s="0" t="str">
        <f aca="false">IF(M7073=1,IF(COUNTIFS(C$2:C7073,C7073,M$2:M7073,1)=1,1,0),"")</f>
        <v/>
      </c>
      <c r="S7073" s="0" t="str">
        <f aca="false">IF(L7073=1,IF(COUNTIFS(C$2:C7073,C7073,L$2:L7073,1)=1,1,0),"")</f>
        <v/>
      </c>
      <c r="T7073" s="38" t="str">
        <f aca="false">IF(N7073="","",N7073+ROW()/10000000)</f>
        <v/>
      </c>
      <c r="U7073" s="0" t="str">
        <f aca="false">IF(G7073=1,IF(B7073="",1,0),"")</f>
        <v/>
      </c>
    </row>
    <row r="7074" customFormat="false" ht="15" hidden="false" customHeight="false" outlineLevel="0" collapsed="false">
      <c r="A7074" s="35"/>
      <c r="B7074" s="35"/>
      <c r="G7074" s="0" t="str">
        <f aca="false">IF(A7074="","",IF(AND(A7074&gt;=Debut,A7074&lt;Fin),1,0))</f>
        <v/>
      </c>
      <c r="H7074" s="0" t="str">
        <f aca="false">IF(G7074=1,INT(ROUND((A7074-Debut)*86400,0)/600),"")</f>
        <v/>
      </c>
      <c r="I7074" s="0" t="str">
        <f aca="false">IF(G7074=1,INT(ROUND((A7074-Debut)*86400,0)/3600),"")</f>
        <v/>
      </c>
      <c r="J7074" s="0" t="str">
        <f aca="false">IF(OR(A7074="",B7074=""),"",ROUND((B7074-A7074)*86400,0))</f>
        <v/>
      </c>
      <c r="K7074" s="37" t="str">
        <f aca="false">IF(G7074=1,IF(COUNTIFS($C:$C,C7074,$G:$G,1,$A:$A,"&gt;="&amp;(A7074-FenetreInterm/86400),$A:$A,"&lt;="&amp;A7074)&gt;=NbInterm,1,0),"")</f>
        <v/>
      </c>
      <c r="L7074" s="37" t="str">
        <f aca="false">IF(G7074=1,IF(B7074="",0,IF(J7074&lt;SeuilFugitive,1,0)),"")</f>
        <v/>
      </c>
      <c r="M7074" s="37" t="str">
        <f aca="false">IF(G7074=1,IF(B7074="",IF((Fin-A7074)*24&gt;SeuilFigee,1,0),IF(J7074&gt;SeuilFigee*3600,1,0)),"")</f>
        <v/>
      </c>
      <c r="N7074" s="0" t="str">
        <f aca="false">IF(G7074=1,IF(COUNTIF(H$2:H7074,H7074)=1,COUNTIF($H:$H,H7074),""),"")</f>
        <v/>
      </c>
      <c r="O7074" s="0" t="str">
        <f aca="false">IF(G7074=1,IF(COUNTIF(I$2:I7074,I7074)=1,COUNTIF($I:$I,I7074),""),"")</f>
        <v/>
      </c>
      <c r="P7074" s="38" t="str">
        <f aca="false">IF(G7074=1,IF(COUNTIFS(C$2:C7074,C7074,G$2:G7074,1)=1,COUNTIFS($C:$C,C7074,$G:$G,1)+ROW()/10000000,""),"")</f>
        <v/>
      </c>
      <c r="Q7074" s="0" t="str">
        <f aca="false">IF(K7074=1,IF(COUNTIFS(C$2:C7074,C7074,K$2:K7074,1)=1,1,0),"")</f>
        <v/>
      </c>
      <c r="R7074" s="0" t="str">
        <f aca="false">IF(M7074=1,IF(COUNTIFS(C$2:C7074,C7074,M$2:M7074,1)=1,1,0),"")</f>
        <v/>
      </c>
      <c r="S7074" s="0" t="str">
        <f aca="false">IF(L7074=1,IF(COUNTIFS(C$2:C7074,C7074,L$2:L7074,1)=1,1,0),"")</f>
        <v/>
      </c>
      <c r="T7074" s="38" t="str">
        <f aca="false">IF(N7074="","",N7074+ROW()/10000000)</f>
        <v/>
      </c>
      <c r="U7074" s="0" t="str">
        <f aca="false">IF(G7074=1,IF(B7074="",1,0),"")</f>
        <v/>
      </c>
    </row>
    <row r="7075" customFormat="false" ht="15" hidden="false" customHeight="false" outlineLevel="0" collapsed="false">
      <c r="A7075" s="35"/>
      <c r="B7075" s="35"/>
      <c r="G7075" s="0" t="str">
        <f aca="false">IF(A7075="","",IF(AND(A7075&gt;=Debut,A7075&lt;Fin),1,0))</f>
        <v/>
      </c>
      <c r="H7075" s="0" t="str">
        <f aca="false">IF(G7075=1,INT(ROUND((A7075-Debut)*86400,0)/600),"")</f>
        <v/>
      </c>
      <c r="I7075" s="0" t="str">
        <f aca="false">IF(G7075=1,INT(ROUND((A7075-Debut)*86400,0)/3600),"")</f>
        <v/>
      </c>
      <c r="J7075" s="0" t="str">
        <f aca="false">IF(OR(A7075="",B7075=""),"",ROUND((B7075-A7075)*86400,0))</f>
        <v/>
      </c>
      <c r="K7075" s="37" t="str">
        <f aca="false">IF(G7075=1,IF(COUNTIFS($C:$C,C7075,$G:$G,1,$A:$A,"&gt;="&amp;(A7075-FenetreInterm/86400),$A:$A,"&lt;="&amp;A7075)&gt;=NbInterm,1,0),"")</f>
        <v/>
      </c>
      <c r="L7075" s="37" t="str">
        <f aca="false">IF(G7075=1,IF(B7075="",0,IF(J7075&lt;SeuilFugitive,1,0)),"")</f>
        <v/>
      </c>
      <c r="M7075" s="37" t="str">
        <f aca="false">IF(G7075=1,IF(B7075="",IF((Fin-A7075)*24&gt;SeuilFigee,1,0),IF(J7075&gt;SeuilFigee*3600,1,0)),"")</f>
        <v/>
      </c>
      <c r="N7075" s="0" t="str">
        <f aca="false">IF(G7075=1,IF(COUNTIF(H$2:H7075,H7075)=1,COUNTIF($H:$H,H7075),""),"")</f>
        <v/>
      </c>
      <c r="O7075" s="0" t="str">
        <f aca="false">IF(G7075=1,IF(COUNTIF(I$2:I7075,I7075)=1,COUNTIF($I:$I,I7075),""),"")</f>
        <v/>
      </c>
      <c r="P7075" s="38" t="str">
        <f aca="false">IF(G7075=1,IF(COUNTIFS(C$2:C7075,C7075,G$2:G7075,1)=1,COUNTIFS($C:$C,C7075,$G:$G,1)+ROW()/10000000,""),"")</f>
        <v/>
      </c>
      <c r="Q7075" s="0" t="str">
        <f aca="false">IF(K7075=1,IF(COUNTIFS(C$2:C7075,C7075,K$2:K7075,1)=1,1,0),"")</f>
        <v/>
      </c>
      <c r="R7075" s="0" t="str">
        <f aca="false">IF(M7075=1,IF(COUNTIFS(C$2:C7075,C7075,M$2:M7075,1)=1,1,0),"")</f>
        <v/>
      </c>
      <c r="S7075" s="0" t="str">
        <f aca="false">IF(L7075=1,IF(COUNTIFS(C$2:C7075,C7075,L$2:L7075,1)=1,1,0),"")</f>
        <v/>
      </c>
      <c r="T7075" s="38" t="str">
        <f aca="false">IF(N7075="","",N7075+ROW()/10000000)</f>
        <v/>
      </c>
      <c r="U7075" s="0" t="str">
        <f aca="false">IF(G7075=1,IF(B7075="",1,0),"")</f>
        <v/>
      </c>
    </row>
    <row r="7076" customFormat="false" ht="15" hidden="false" customHeight="false" outlineLevel="0" collapsed="false">
      <c r="A7076" s="35"/>
      <c r="B7076" s="35"/>
      <c r="G7076" s="0" t="str">
        <f aca="false">IF(A7076="","",IF(AND(A7076&gt;=Debut,A7076&lt;Fin),1,0))</f>
        <v/>
      </c>
      <c r="H7076" s="0" t="str">
        <f aca="false">IF(G7076=1,INT(ROUND((A7076-Debut)*86400,0)/600),"")</f>
        <v/>
      </c>
      <c r="I7076" s="0" t="str">
        <f aca="false">IF(G7076=1,INT(ROUND((A7076-Debut)*86400,0)/3600),"")</f>
        <v/>
      </c>
      <c r="J7076" s="0" t="str">
        <f aca="false">IF(OR(A7076="",B7076=""),"",ROUND((B7076-A7076)*86400,0))</f>
        <v/>
      </c>
      <c r="K7076" s="37" t="str">
        <f aca="false">IF(G7076=1,IF(COUNTIFS($C:$C,C7076,$G:$G,1,$A:$A,"&gt;="&amp;(A7076-FenetreInterm/86400),$A:$A,"&lt;="&amp;A7076)&gt;=NbInterm,1,0),"")</f>
        <v/>
      </c>
      <c r="L7076" s="37" t="str">
        <f aca="false">IF(G7076=1,IF(B7076="",0,IF(J7076&lt;SeuilFugitive,1,0)),"")</f>
        <v/>
      </c>
      <c r="M7076" s="37" t="str">
        <f aca="false">IF(G7076=1,IF(B7076="",IF((Fin-A7076)*24&gt;SeuilFigee,1,0),IF(J7076&gt;SeuilFigee*3600,1,0)),"")</f>
        <v/>
      </c>
      <c r="N7076" s="0" t="str">
        <f aca="false">IF(G7076=1,IF(COUNTIF(H$2:H7076,H7076)=1,COUNTIF($H:$H,H7076),""),"")</f>
        <v/>
      </c>
      <c r="O7076" s="0" t="str">
        <f aca="false">IF(G7076=1,IF(COUNTIF(I$2:I7076,I7076)=1,COUNTIF($I:$I,I7076),""),"")</f>
        <v/>
      </c>
      <c r="P7076" s="38" t="str">
        <f aca="false">IF(G7076=1,IF(COUNTIFS(C$2:C7076,C7076,G$2:G7076,1)=1,COUNTIFS($C:$C,C7076,$G:$G,1)+ROW()/10000000,""),"")</f>
        <v/>
      </c>
      <c r="Q7076" s="0" t="str">
        <f aca="false">IF(K7076=1,IF(COUNTIFS(C$2:C7076,C7076,K$2:K7076,1)=1,1,0),"")</f>
        <v/>
      </c>
      <c r="R7076" s="0" t="str">
        <f aca="false">IF(M7076=1,IF(COUNTIFS(C$2:C7076,C7076,M$2:M7076,1)=1,1,0),"")</f>
        <v/>
      </c>
      <c r="S7076" s="0" t="str">
        <f aca="false">IF(L7076=1,IF(COUNTIFS(C$2:C7076,C7076,L$2:L7076,1)=1,1,0),"")</f>
        <v/>
      </c>
      <c r="T7076" s="38" t="str">
        <f aca="false">IF(N7076="","",N7076+ROW()/10000000)</f>
        <v/>
      </c>
      <c r="U7076" s="0" t="str">
        <f aca="false">IF(G7076=1,IF(B7076="",1,0),"")</f>
        <v/>
      </c>
    </row>
    <row r="7077" customFormat="false" ht="15" hidden="false" customHeight="false" outlineLevel="0" collapsed="false">
      <c r="A7077" s="35"/>
      <c r="B7077" s="35"/>
      <c r="G7077" s="0" t="str">
        <f aca="false">IF(A7077="","",IF(AND(A7077&gt;=Debut,A7077&lt;Fin),1,0))</f>
        <v/>
      </c>
      <c r="H7077" s="0" t="str">
        <f aca="false">IF(G7077=1,INT(ROUND((A7077-Debut)*86400,0)/600),"")</f>
        <v/>
      </c>
      <c r="I7077" s="0" t="str">
        <f aca="false">IF(G7077=1,INT(ROUND((A7077-Debut)*86400,0)/3600),"")</f>
        <v/>
      </c>
      <c r="J7077" s="0" t="str">
        <f aca="false">IF(OR(A7077="",B7077=""),"",ROUND((B7077-A7077)*86400,0))</f>
        <v/>
      </c>
      <c r="K7077" s="37" t="str">
        <f aca="false">IF(G7077=1,IF(COUNTIFS($C:$C,C7077,$G:$G,1,$A:$A,"&gt;="&amp;(A7077-FenetreInterm/86400),$A:$A,"&lt;="&amp;A7077)&gt;=NbInterm,1,0),"")</f>
        <v/>
      </c>
      <c r="L7077" s="37" t="str">
        <f aca="false">IF(G7077=1,IF(B7077="",0,IF(J7077&lt;SeuilFugitive,1,0)),"")</f>
        <v/>
      </c>
      <c r="M7077" s="37" t="str">
        <f aca="false">IF(G7077=1,IF(B7077="",IF((Fin-A7077)*24&gt;SeuilFigee,1,0),IF(J7077&gt;SeuilFigee*3600,1,0)),"")</f>
        <v/>
      </c>
      <c r="N7077" s="0" t="str">
        <f aca="false">IF(G7077=1,IF(COUNTIF(H$2:H7077,H7077)=1,COUNTIF($H:$H,H7077),""),"")</f>
        <v/>
      </c>
      <c r="O7077" s="0" t="str">
        <f aca="false">IF(G7077=1,IF(COUNTIF(I$2:I7077,I7077)=1,COUNTIF($I:$I,I7077),""),"")</f>
        <v/>
      </c>
      <c r="P7077" s="38" t="str">
        <f aca="false">IF(G7077=1,IF(COUNTIFS(C$2:C7077,C7077,G$2:G7077,1)=1,COUNTIFS($C:$C,C7077,$G:$G,1)+ROW()/10000000,""),"")</f>
        <v/>
      </c>
      <c r="Q7077" s="0" t="str">
        <f aca="false">IF(K7077=1,IF(COUNTIFS(C$2:C7077,C7077,K$2:K7077,1)=1,1,0),"")</f>
        <v/>
      </c>
      <c r="R7077" s="0" t="str">
        <f aca="false">IF(M7077=1,IF(COUNTIFS(C$2:C7077,C7077,M$2:M7077,1)=1,1,0),"")</f>
        <v/>
      </c>
      <c r="S7077" s="0" t="str">
        <f aca="false">IF(L7077=1,IF(COUNTIFS(C$2:C7077,C7077,L$2:L7077,1)=1,1,0),"")</f>
        <v/>
      </c>
      <c r="T7077" s="38" t="str">
        <f aca="false">IF(N7077="","",N7077+ROW()/10000000)</f>
        <v/>
      </c>
      <c r="U7077" s="0" t="str">
        <f aca="false">IF(G7077=1,IF(B7077="",1,0),"")</f>
        <v/>
      </c>
    </row>
    <row r="7078" customFormat="false" ht="15" hidden="false" customHeight="false" outlineLevel="0" collapsed="false">
      <c r="A7078" s="35"/>
      <c r="B7078" s="35"/>
      <c r="G7078" s="0" t="str">
        <f aca="false">IF(A7078="","",IF(AND(A7078&gt;=Debut,A7078&lt;Fin),1,0))</f>
        <v/>
      </c>
      <c r="H7078" s="0" t="str">
        <f aca="false">IF(G7078=1,INT(ROUND((A7078-Debut)*86400,0)/600),"")</f>
        <v/>
      </c>
      <c r="I7078" s="0" t="str">
        <f aca="false">IF(G7078=1,INT(ROUND((A7078-Debut)*86400,0)/3600),"")</f>
        <v/>
      </c>
      <c r="J7078" s="0" t="str">
        <f aca="false">IF(OR(A7078="",B7078=""),"",ROUND((B7078-A7078)*86400,0))</f>
        <v/>
      </c>
      <c r="K7078" s="37" t="str">
        <f aca="false">IF(G7078=1,IF(COUNTIFS($C:$C,C7078,$G:$G,1,$A:$A,"&gt;="&amp;(A7078-FenetreInterm/86400),$A:$A,"&lt;="&amp;A7078)&gt;=NbInterm,1,0),"")</f>
        <v/>
      </c>
      <c r="L7078" s="37" t="str">
        <f aca="false">IF(G7078=1,IF(B7078="",0,IF(J7078&lt;SeuilFugitive,1,0)),"")</f>
        <v/>
      </c>
      <c r="M7078" s="37" t="str">
        <f aca="false">IF(G7078=1,IF(B7078="",IF((Fin-A7078)*24&gt;SeuilFigee,1,0),IF(J7078&gt;SeuilFigee*3600,1,0)),"")</f>
        <v/>
      </c>
      <c r="N7078" s="0" t="str">
        <f aca="false">IF(G7078=1,IF(COUNTIF(H$2:H7078,H7078)=1,COUNTIF($H:$H,H7078),""),"")</f>
        <v/>
      </c>
      <c r="O7078" s="0" t="str">
        <f aca="false">IF(G7078=1,IF(COUNTIF(I$2:I7078,I7078)=1,COUNTIF($I:$I,I7078),""),"")</f>
        <v/>
      </c>
      <c r="P7078" s="38" t="str">
        <f aca="false">IF(G7078=1,IF(COUNTIFS(C$2:C7078,C7078,G$2:G7078,1)=1,COUNTIFS($C:$C,C7078,$G:$G,1)+ROW()/10000000,""),"")</f>
        <v/>
      </c>
      <c r="Q7078" s="0" t="str">
        <f aca="false">IF(K7078=1,IF(COUNTIFS(C$2:C7078,C7078,K$2:K7078,1)=1,1,0),"")</f>
        <v/>
      </c>
      <c r="R7078" s="0" t="str">
        <f aca="false">IF(M7078=1,IF(COUNTIFS(C$2:C7078,C7078,M$2:M7078,1)=1,1,0),"")</f>
        <v/>
      </c>
      <c r="S7078" s="0" t="str">
        <f aca="false">IF(L7078=1,IF(COUNTIFS(C$2:C7078,C7078,L$2:L7078,1)=1,1,0),"")</f>
        <v/>
      </c>
      <c r="T7078" s="38" t="str">
        <f aca="false">IF(N7078="","",N7078+ROW()/10000000)</f>
        <v/>
      </c>
      <c r="U7078" s="0" t="str">
        <f aca="false">IF(G7078=1,IF(B7078="",1,0),"")</f>
        <v/>
      </c>
    </row>
    <row r="7079" customFormat="false" ht="15" hidden="false" customHeight="false" outlineLevel="0" collapsed="false">
      <c r="A7079" s="35"/>
      <c r="B7079" s="35"/>
      <c r="G7079" s="0" t="str">
        <f aca="false">IF(A7079="","",IF(AND(A7079&gt;=Debut,A7079&lt;Fin),1,0))</f>
        <v/>
      </c>
      <c r="H7079" s="0" t="str">
        <f aca="false">IF(G7079=1,INT(ROUND((A7079-Debut)*86400,0)/600),"")</f>
        <v/>
      </c>
      <c r="I7079" s="0" t="str">
        <f aca="false">IF(G7079=1,INT(ROUND((A7079-Debut)*86400,0)/3600),"")</f>
        <v/>
      </c>
      <c r="J7079" s="0" t="str">
        <f aca="false">IF(OR(A7079="",B7079=""),"",ROUND((B7079-A7079)*86400,0))</f>
        <v/>
      </c>
      <c r="K7079" s="37" t="str">
        <f aca="false">IF(G7079=1,IF(COUNTIFS($C:$C,C7079,$G:$G,1,$A:$A,"&gt;="&amp;(A7079-FenetreInterm/86400),$A:$A,"&lt;="&amp;A7079)&gt;=NbInterm,1,0),"")</f>
        <v/>
      </c>
      <c r="L7079" s="37" t="str">
        <f aca="false">IF(G7079=1,IF(B7079="",0,IF(J7079&lt;SeuilFugitive,1,0)),"")</f>
        <v/>
      </c>
      <c r="M7079" s="37" t="str">
        <f aca="false">IF(G7079=1,IF(B7079="",IF((Fin-A7079)*24&gt;SeuilFigee,1,0),IF(J7079&gt;SeuilFigee*3600,1,0)),"")</f>
        <v/>
      </c>
      <c r="N7079" s="0" t="str">
        <f aca="false">IF(G7079=1,IF(COUNTIF(H$2:H7079,H7079)=1,COUNTIF($H:$H,H7079),""),"")</f>
        <v/>
      </c>
      <c r="O7079" s="0" t="str">
        <f aca="false">IF(G7079=1,IF(COUNTIF(I$2:I7079,I7079)=1,COUNTIF($I:$I,I7079),""),"")</f>
        <v/>
      </c>
      <c r="P7079" s="38" t="str">
        <f aca="false">IF(G7079=1,IF(COUNTIFS(C$2:C7079,C7079,G$2:G7079,1)=1,COUNTIFS($C:$C,C7079,$G:$G,1)+ROW()/10000000,""),"")</f>
        <v/>
      </c>
      <c r="Q7079" s="0" t="str">
        <f aca="false">IF(K7079=1,IF(COUNTIFS(C$2:C7079,C7079,K$2:K7079,1)=1,1,0),"")</f>
        <v/>
      </c>
      <c r="R7079" s="0" t="str">
        <f aca="false">IF(M7079=1,IF(COUNTIFS(C$2:C7079,C7079,M$2:M7079,1)=1,1,0),"")</f>
        <v/>
      </c>
      <c r="S7079" s="0" t="str">
        <f aca="false">IF(L7079=1,IF(COUNTIFS(C$2:C7079,C7079,L$2:L7079,1)=1,1,0),"")</f>
        <v/>
      </c>
      <c r="T7079" s="38" t="str">
        <f aca="false">IF(N7079="","",N7079+ROW()/10000000)</f>
        <v/>
      </c>
      <c r="U7079" s="0" t="str">
        <f aca="false">IF(G7079=1,IF(B7079="",1,0),"")</f>
        <v/>
      </c>
    </row>
    <row r="7080" customFormat="false" ht="15" hidden="false" customHeight="false" outlineLevel="0" collapsed="false">
      <c r="A7080" s="35"/>
      <c r="B7080" s="35"/>
      <c r="G7080" s="0" t="str">
        <f aca="false">IF(A7080="","",IF(AND(A7080&gt;=Debut,A7080&lt;Fin),1,0))</f>
        <v/>
      </c>
      <c r="H7080" s="0" t="str">
        <f aca="false">IF(G7080=1,INT(ROUND((A7080-Debut)*86400,0)/600),"")</f>
        <v/>
      </c>
      <c r="I7080" s="0" t="str">
        <f aca="false">IF(G7080=1,INT(ROUND((A7080-Debut)*86400,0)/3600),"")</f>
        <v/>
      </c>
      <c r="J7080" s="0" t="str">
        <f aca="false">IF(OR(A7080="",B7080=""),"",ROUND((B7080-A7080)*86400,0))</f>
        <v/>
      </c>
      <c r="K7080" s="37" t="str">
        <f aca="false">IF(G7080=1,IF(COUNTIFS($C:$C,C7080,$G:$G,1,$A:$A,"&gt;="&amp;(A7080-FenetreInterm/86400),$A:$A,"&lt;="&amp;A7080)&gt;=NbInterm,1,0),"")</f>
        <v/>
      </c>
      <c r="L7080" s="37" t="str">
        <f aca="false">IF(G7080=1,IF(B7080="",0,IF(J7080&lt;SeuilFugitive,1,0)),"")</f>
        <v/>
      </c>
      <c r="M7080" s="37" t="str">
        <f aca="false">IF(G7080=1,IF(B7080="",IF((Fin-A7080)*24&gt;SeuilFigee,1,0),IF(J7080&gt;SeuilFigee*3600,1,0)),"")</f>
        <v/>
      </c>
      <c r="N7080" s="0" t="str">
        <f aca="false">IF(G7080=1,IF(COUNTIF(H$2:H7080,H7080)=1,COUNTIF($H:$H,H7080),""),"")</f>
        <v/>
      </c>
      <c r="O7080" s="0" t="str">
        <f aca="false">IF(G7080=1,IF(COUNTIF(I$2:I7080,I7080)=1,COUNTIF($I:$I,I7080),""),"")</f>
        <v/>
      </c>
      <c r="P7080" s="38" t="str">
        <f aca="false">IF(G7080=1,IF(COUNTIFS(C$2:C7080,C7080,G$2:G7080,1)=1,COUNTIFS($C:$C,C7080,$G:$G,1)+ROW()/10000000,""),"")</f>
        <v/>
      </c>
      <c r="Q7080" s="0" t="str">
        <f aca="false">IF(K7080=1,IF(COUNTIFS(C$2:C7080,C7080,K$2:K7080,1)=1,1,0),"")</f>
        <v/>
      </c>
      <c r="R7080" s="0" t="str">
        <f aca="false">IF(M7080=1,IF(COUNTIFS(C$2:C7080,C7080,M$2:M7080,1)=1,1,0),"")</f>
        <v/>
      </c>
      <c r="S7080" s="0" t="str">
        <f aca="false">IF(L7080=1,IF(COUNTIFS(C$2:C7080,C7080,L$2:L7080,1)=1,1,0),"")</f>
        <v/>
      </c>
      <c r="T7080" s="38" t="str">
        <f aca="false">IF(N7080="","",N7080+ROW()/10000000)</f>
        <v/>
      </c>
      <c r="U7080" s="0" t="str">
        <f aca="false">IF(G7080=1,IF(B7080="",1,0),"")</f>
        <v/>
      </c>
    </row>
    <row r="7081" customFormat="false" ht="15" hidden="false" customHeight="false" outlineLevel="0" collapsed="false">
      <c r="A7081" s="35"/>
      <c r="B7081" s="35"/>
      <c r="G7081" s="0" t="str">
        <f aca="false">IF(A7081="","",IF(AND(A7081&gt;=Debut,A7081&lt;Fin),1,0))</f>
        <v/>
      </c>
      <c r="H7081" s="0" t="str">
        <f aca="false">IF(G7081=1,INT(ROUND((A7081-Debut)*86400,0)/600),"")</f>
        <v/>
      </c>
      <c r="I7081" s="0" t="str">
        <f aca="false">IF(G7081=1,INT(ROUND((A7081-Debut)*86400,0)/3600),"")</f>
        <v/>
      </c>
      <c r="J7081" s="0" t="str">
        <f aca="false">IF(OR(A7081="",B7081=""),"",ROUND((B7081-A7081)*86400,0))</f>
        <v/>
      </c>
      <c r="K7081" s="37" t="str">
        <f aca="false">IF(G7081=1,IF(COUNTIFS($C:$C,C7081,$G:$G,1,$A:$A,"&gt;="&amp;(A7081-FenetreInterm/86400),$A:$A,"&lt;="&amp;A7081)&gt;=NbInterm,1,0),"")</f>
        <v/>
      </c>
      <c r="L7081" s="37" t="str">
        <f aca="false">IF(G7081=1,IF(B7081="",0,IF(J7081&lt;SeuilFugitive,1,0)),"")</f>
        <v/>
      </c>
      <c r="M7081" s="37" t="str">
        <f aca="false">IF(G7081=1,IF(B7081="",IF((Fin-A7081)*24&gt;SeuilFigee,1,0),IF(J7081&gt;SeuilFigee*3600,1,0)),"")</f>
        <v/>
      </c>
      <c r="N7081" s="0" t="str">
        <f aca="false">IF(G7081=1,IF(COUNTIF(H$2:H7081,H7081)=1,COUNTIF($H:$H,H7081),""),"")</f>
        <v/>
      </c>
      <c r="O7081" s="0" t="str">
        <f aca="false">IF(G7081=1,IF(COUNTIF(I$2:I7081,I7081)=1,COUNTIF($I:$I,I7081),""),"")</f>
        <v/>
      </c>
      <c r="P7081" s="38" t="str">
        <f aca="false">IF(G7081=1,IF(COUNTIFS(C$2:C7081,C7081,G$2:G7081,1)=1,COUNTIFS($C:$C,C7081,$G:$G,1)+ROW()/10000000,""),"")</f>
        <v/>
      </c>
      <c r="Q7081" s="0" t="str">
        <f aca="false">IF(K7081=1,IF(COUNTIFS(C$2:C7081,C7081,K$2:K7081,1)=1,1,0),"")</f>
        <v/>
      </c>
      <c r="R7081" s="0" t="str">
        <f aca="false">IF(M7081=1,IF(COUNTIFS(C$2:C7081,C7081,M$2:M7081,1)=1,1,0),"")</f>
        <v/>
      </c>
      <c r="S7081" s="0" t="str">
        <f aca="false">IF(L7081=1,IF(COUNTIFS(C$2:C7081,C7081,L$2:L7081,1)=1,1,0),"")</f>
        <v/>
      </c>
      <c r="T7081" s="38" t="str">
        <f aca="false">IF(N7081="","",N7081+ROW()/10000000)</f>
        <v/>
      </c>
      <c r="U7081" s="0" t="str">
        <f aca="false">IF(G7081=1,IF(B7081="",1,0),"")</f>
        <v/>
      </c>
    </row>
    <row r="7082" customFormat="false" ht="15" hidden="false" customHeight="false" outlineLevel="0" collapsed="false">
      <c r="A7082" s="35"/>
      <c r="B7082" s="35"/>
      <c r="G7082" s="0" t="str">
        <f aca="false">IF(A7082="","",IF(AND(A7082&gt;=Debut,A7082&lt;Fin),1,0))</f>
        <v/>
      </c>
      <c r="H7082" s="0" t="str">
        <f aca="false">IF(G7082=1,INT(ROUND((A7082-Debut)*86400,0)/600),"")</f>
        <v/>
      </c>
      <c r="I7082" s="0" t="str">
        <f aca="false">IF(G7082=1,INT(ROUND((A7082-Debut)*86400,0)/3600),"")</f>
        <v/>
      </c>
      <c r="J7082" s="0" t="str">
        <f aca="false">IF(OR(A7082="",B7082=""),"",ROUND((B7082-A7082)*86400,0))</f>
        <v/>
      </c>
      <c r="K7082" s="37" t="str">
        <f aca="false">IF(G7082=1,IF(COUNTIFS($C:$C,C7082,$G:$G,1,$A:$A,"&gt;="&amp;(A7082-FenetreInterm/86400),$A:$A,"&lt;="&amp;A7082)&gt;=NbInterm,1,0),"")</f>
        <v/>
      </c>
      <c r="L7082" s="37" t="str">
        <f aca="false">IF(G7082=1,IF(B7082="",0,IF(J7082&lt;SeuilFugitive,1,0)),"")</f>
        <v/>
      </c>
      <c r="M7082" s="37" t="str">
        <f aca="false">IF(G7082=1,IF(B7082="",IF((Fin-A7082)*24&gt;SeuilFigee,1,0),IF(J7082&gt;SeuilFigee*3600,1,0)),"")</f>
        <v/>
      </c>
      <c r="N7082" s="0" t="str">
        <f aca="false">IF(G7082=1,IF(COUNTIF(H$2:H7082,H7082)=1,COUNTIF($H:$H,H7082),""),"")</f>
        <v/>
      </c>
      <c r="O7082" s="0" t="str">
        <f aca="false">IF(G7082=1,IF(COUNTIF(I$2:I7082,I7082)=1,COUNTIF($I:$I,I7082),""),"")</f>
        <v/>
      </c>
      <c r="P7082" s="38" t="str">
        <f aca="false">IF(G7082=1,IF(COUNTIFS(C$2:C7082,C7082,G$2:G7082,1)=1,COUNTIFS($C:$C,C7082,$G:$G,1)+ROW()/10000000,""),"")</f>
        <v/>
      </c>
      <c r="Q7082" s="0" t="str">
        <f aca="false">IF(K7082=1,IF(COUNTIFS(C$2:C7082,C7082,K$2:K7082,1)=1,1,0),"")</f>
        <v/>
      </c>
      <c r="R7082" s="0" t="str">
        <f aca="false">IF(M7082=1,IF(COUNTIFS(C$2:C7082,C7082,M$2:M7082,1)=1,1,0),"")</f>
        <v/>
      </c>
      <c r="S7082" s="0" t="str">
        <f aca="false">IF(L7082=1,IF(COUNTIFS(C$2:C7082,C7082,L$2:L7082,1)=1,1,0),"")</f>
        <v/>
      </c>
      <c r="T7082" s="38" t="str">
        <f aca="false">IF(N7082="","",N7082+ROW()/10000000)</f>
        <v/>
      </c>
      <c r="U7082" s="0" t="str">
        <f aca="false">IF(G7082=1,IF(B7082="",1,0),"")</f>
        <v/>
      </c>
    </row>
    <row r="7083" customFormat="false" ht="15" hidden="false" customHeight="false" outlineLevel="0" collapsed="false">
      <c r="A7083" s="35"/>
      <c r="B7083" s="35"/>
      <c r="G7083" s="0" t="str">
        <f aca="false">IF(A7083="","",IF(AND(A7083&gt;=Debut,A7083&lt;Fin),1,0))</f>
        <v/>
      </c>
      <c r="H7083" s="0" t="str">
        <f aca="false">IF(G7083=1,INT(ROUND((A7083-Debut)*86400,0)/600),"")</f>
        <v/>
      </c>
      <c r="I7083" s="0" t="str">
        <f aca="false">IF(G7083=1,INT(ROUND((A7083-Debut)*86400,0)/3600),"")</f>
        <v/>
      </c>
      <c r="J7083" s="0" t="str">
        <f aca="false">IF(OR(A7083="",B7083=""),"",ROUND((B7083-A7083)*86400,0))</f>
        <v/>
      </c>
      <c r="K7083" s="37" t="str">
        <f aca="false">IF(G7083=1,IF(COUNTIFS($C:$C,C7083,$G:$G,1,$A:$A,"&gt;="&amp;(A7083-FenetreInterm/86400),$A:$A,"&lt;="&amp;A7083)&gt;=NbInterm,1,0),"")</f>
        <v/>
      </c>
      <c r="L7083" s="37" t="str">
        <f aca="false">IF(G7083=1,IF(B7083="",0,IF(J7083&lt;SeuilFugitive,1,0)),"")</f>
        <v/>
      </c>
      <c r="M7083" s="37" t="str">
        <f aca="false">IF(G7083=1,IF(B7083="",IF((Fin-A7083)*24&gt;SeuilFigee,1,0),IF(J7083&gt;SeuilFigee*3600,1,0)),"")</f>
        <v/>
      </c>
      <c r="N7083" s="0" t="str">
        <f aca="false">IF(G7083=1,IF(COUNTIF(H$2:H7083,H7083)=1,COUNTIF($H:$H,H7083),""),"")</f>
        <v/>
      </c>
      <c r="O7083" s="0" t="str">
        <f aca="false">IF(G7083=1,IF(COUNTIF(I$2:I7083,I7083)=1,COUNTIF($I:$I,I7083),""),"")</f>
        <v/>
      </c>
      <c r="P7083" s="38" t="str">
        <f aca="false">IF(G7083=1,IF(COUNTIFS(C$2:C7083,C7083,G$2:G7083,1)=1,COUNTIFS($C:$C,C7083,$G:$G,1)+ROW()/10000000,""),"")</f>
        <v/>
      </c>
      <c r="Q7083" s="0" t="str">
        <f aca="false">IF(K7083=1,IF(COUNTIFS(C$2:C7083,C7083,K$2:K7083,1)=1,1,0),"")</f>
        <v/>
      </c>
      <c r="R7083" s="0" t="str">
        <f aca="false">IF(M7083=1,IF(COUNTIFS(C$2:C7083,C7083,M$2:M7083,1)=1,1,0),"")</f>
        <v/>
      </c>
      <c r="S7083" s="0" t="str">
        <f aca="false">IF(L7083=1,IF(COUNTIFS(C$2:C7083,C7083,L$2:L7083,1)=1,1,0),"")</f>
        <v/>
      </c>
      <c r="T7083" s="38" t="str">
        <f aca="false">IF(N7083="","",N7083+ROW()/10000000)</f>
        <v/>
      </c>
      <c r="U7083" s="0" t="str">
        <f aca="false">IF(G7083=1,IF(B7083="",1,0),"")</f>
        <v/>
      </c>
    </row>
    <row r="7084" customFormat="false" ht="15" hidden="false" customHeight="false" outlineLevel="0" collapsed="false">
      <c r="A7084" s="35"/>
      <c r="B7084" s="35"/>
      <c r="G7084" s="0" t="str">
        <f aca="false">IF(A7084="","",IF(AND(A7084&gt;=Debut,A7084&lt;Fin),1,0))</f>
        <v/>
      </c>
      <c r="H7084" s="0" t="str">
        <f aca="false">IF(G7084=1,INT(ROUND((A7084-Debut)*86400,0)/600),"")</f>
        <v/>
      </c>
      <c r="I7084" s="0" t="str">
        <f aca="false">IF(G7084=1,INT(ROUND((A7084-Debut)*86400,0)/3600),"")</f>
        <v/>
      </c>
      <c r="J7084" s="0" t="str">
        <f aca="false">IF(OR(A7084="",B7084=""),"",ROUND((B7084-A7084)*86400,0))</f>
        <v/>
      </c>
      <c r="K7084" s="37" t="str">
        <f aca="false">IF(G7084=1,IF(COUNTIFS($C:$C,C7084,$G:$G,1,$A:$A,"&gt;="&amp;(A7084-FenetreInterm/86400),$A:$A,"&lt;="&amp;A7084)&gt;=NbInterm,1,0),"")</f>
        <v/>
      </c>
      <c r="L7084" s="37" t="str">
        <f aca="false">IF(G7084=1,IF(B7084="",0,IF(J7084&lt;SeuilFugitive,1,0)),"")</f>
        <v/>
      </c>
      <c r="M7084" s="37" t="str">
        <f aca="false">IF(G7084=1,IF(B7084="",IF((Fin-A7084)*24&gt;SeuilFigee,1,0),IF(J7084&gt;SeuilFigee*3600,1,0)),"")</f>
        <v/>
      </c>
      <c r="N7084" s="0" t="str">
        <f aca="false">IF(G7084=1,IF(COUNTIF(H$2:H7084,H7084)=1,COUNTIF($H:$H,H7084),""),"")</f>
        <v/>
      </c>
      <c r="O7084" s="0" t="str">
        <f aca="false">IF(G7084=1,IF(COUNTIF(I$2:I7084,I7084)=1,COUNTIF($I:$I,I7084),""),"")</f>
        <v/>
      </c>
      <c r="P7084" s="38" t="str">
        <f aca="false">IF(G7084=1,IF(COUNTIFS(C$2:C7084,C7084,G$2:G7084,1)=1,COUNTIFS($C:$C,C7084,$G:$G,1)+ROW()/10000000,""),"")</f>
        <v/>
      </c>
      <c r="Q7084" s="0" t="str">
        <f aca="false">IF(K7084=1,IF(COUNTIFS(C$2:C7084,C7084,K$2:K7084,1)=1,1,0),"")</f>
        <v/>
      </c>
      <c r="R7084" s="0" t="str">
        <f aca="false">IF(M7084=1,IF(COUNTIFS(C$2:C7084,C7084,M$2:M7084,1)=1,1,0),"")</f>
        <v/>
      </c>
      <c r="S7084" s="0" t="str">
        <f aca="false">IF(L7084=1,IF(COUNTIFS(C$2:C7084,C7084,L$2:L7084,1)=1,1,0),"")</f>
        <v/>
      </c>
      <c r="T7084" s="38" t="str">
        <f aca="false">IF(N7084="","",N7084+ROW()/10000000)</f>
        <v/>
      </c>
      <c r="U7084" s="0" t="str">
        <f aca="false">IF(G7084=1,IF(B7084="",1,0),"")</f>
        <v/>
      </c>
    </row>
    <row r="7085" customFormat="false" ht="15" hidden="false" customHeight="false" outlineLevel="0" collapsed="false">
      <c r="A7085" s="35"/>
      <c r="B7085" s="35"/>
      <c r="G7085" s="0" t="str">
        <f aca="false">IF(A7085="","",IF(AND(A7085&gt;=Debut,A7085&lt;Fin),1,0))</f>
        <v/>
      </c>
      <c r="H7085" s="0" t="str">
        <f aca="false">IF(G7085=1,INT(ROUND((A7085-Debut)*86400,0)/600),"")</f>
        <v/>
      </c>
      <c r="I7085" s="0" t="str">
        <f aca="false">IF(G7085=1,INT(ROUND((A7085-Debut)*86400,0)/3600),"")</f>
        <v/>
      </c>
      <c r="J7085" s="0" t="str">
        <f aca="false">IF(OR(A7085="",B7085=""),"",ROUND((B7085-A7085)*86400,0))</f>
        <v/>
      </c>
      <c r="K7085" s="37" t="str">
        <f aca="false">IF(G7085=1,IF(COUNTIFS($C:$C,C7085,$G:$G,1,$A:$A,"&gt;="&amp;(A7085-FenetreInterm/86400),$A:$A,"&lt;="&amp;A7085)&gt;=NbInterm,1,0),"")</f>
        <v/>
      </c>
      <c r="L7085" s="37" t="str">
        <f aca="false">IF(G7085=1,IF(B7085="",0,IF(J7085&lt;SeuilFugitive,1,0)),"")</f>
        <v/>
      </c>
      <c r="M7085" s="37" t="str">
        <f aca="false">IF(G7085=1,IF(B7085="",IF((Fin-A7085)*24&gt;SeuilFigee,1,0),IF(J7085&gt;SeuilFigee*3600,1,0)),"")</f>
        <v/>
      </c>
      <c r="N7085" s="0" t="str">
        <f aca="false">IF(G7085=1,IF(COUNTIF(H$2:H7085,H7085)=1,COUNTIF($H:$H,H7085),""),"")</f>
        <v/>
      </c>
      <c r="O7085" s="0" t="str">
        <f aca="false">IF(G7085=1,IF(COUNTIF(I$2:I7085,I7085)=1,COUNTIF($I:$I,I7085),""),"")</f>
        <v/>
      </c>
      <c r="P7085" s="38" t="str">
        <f aca="false">IF(G7085=1,IF(COUNTIFS(C$2:C7085,C7085,G$2:G7085,1)=1,COUNTIFS($C:$C,C7085,$G:$G,1)+ROW()/10000000,""),"")</f>
        <v/>
      </c>
      <c r="Q7085" s="0" t="str">
        <f aca="false">IF(K7085=1,IF(COUNTIFS(C$2:C7085,C7085,K$2:K7085,1)=1,1,0),"")</f>
        <v/>
      </c>
      <c r="R7085" s="0" t="str">
        <f aca="false">IF(M7085=1,IF(COUNTIFS(C$2:C7085,C7085,M$2:M7085,1)=1,1,0),"")</f>
        <v/>
      </c>
      <c r="S7085" s="0" t="str">
        <f aca="false">IF(L7085=1,IF(COUNTIFS(C$2:C7085,C7085,L$2:L7085,1)=1,1,0),"")</f>
        <v/>
      </c>
      <c r="T7085" s="38" t="str">
        <f aca="false">IF(N7085="","",N7085+ROW()/10000000)</f>
        <v/>
      </c>
      <c r="U7085" s="0" t="str">
        <f aca="false">IF(G7085=1,IF(B7085="",1,0),"")</f>
        <v/>
      </c>
    </row>
    <row r="7086" customFormat="false" ht="15" hidden="false" customHeight="false" outlineLevel="0" collapsed="false">
      <c r="A7086" s="35"/>
      <c r="B7086" s="35"/>
      <c r="G7086" s="0" t="str">
        <f aca="false">IF(A7086="","",IF(AND(A7086&gt;=Debut,A7086&lt;Fin),1,0))</f>
        <v/>
      </c>
      <c r="H7086" s="0" t="str">
        <f aca="false">IF(G7086=1,INT(ROUND((A7086-Debut)*86400,0)/600),"")</f>
        <v/>
      </c>
      <c r="I7086" s="0" t="str">
        <f aca="false">IF(G7086=1,INT(ROUND((A7086-Debut)*86400,0)/3600),"")</f>
        <v/>
      </c>
      <c r="J7086" s="0" t="str">
        <f aca="false">IF(OR(A7086="",B7086=""),"",ROUND((B7086-A7086)*86400,0))</f>
        <v/>
      </c>
      <c r="K7086" s="37" t="str">
        <f aca="false">IF(G7086=1,IF(COUNTIFS($C:$C,C7086,$G:$G,1,$A:$A,"&gt;="&amp;(A7086-FenetreInterm/86400),$A:$A,"&lt;="&amp;A7086)&gt;=NbInterm,1,0),"")</f>
        <v/>
      </c>
      <c r="L7086" s="37" t="str">
        <f aca="false">IF(G7086=1,IF(B7086="",0,IF(J7086&lt;SeuilFugitive,1,0)),"")</f>
        <v/>
      </c>
      <c r="M7086" s="37" t="str">
        <f aca="false">IF(G7086=1,IF(B7086="",IF((Fin-A7086)*24&gt;SeuilFigee,1,0),IF(J7086&gt;SeuilFigee*3600,1,0)),"")</f>
        <v/>
      </c>
      <c r="N7086" s="0" t="str">
        <f aca="false">IF(G7086=1,IF(COUNTIF(H$2:H7086,H7086)=1,COUNTIF($H:$H,H7086),""),"")</f>
        <v/>
      </c>
      <c r="O7086" s="0" t="str">
        <f aca="false">IF(G7086=1,IF(COUNTIF(I$2:I7086,I7086)=1,COUNTIF($I:$I,I7086),""),"")</f>
        <v/>
      </c>
      <c r="P7086" s="38" t="str">
        <f aca="false">IF(G7086=1,IF(COUNTIFS(C$2:C7086,C7086,G$2:G7086,1)=1,COUNTIFS($C:$C,C7086,$G:$G,1)+ROW()/10000000,""),"")</f>
        <v/>
      </c>
      <c r="Q7086" s="0" t="str">
        <f aca="false">IF(K7086=1,IF(COUNTIFS(C$2:C7086,C7086,K$2:K7086,1)=1,1,0),"")</f>
        <v/>
      </c>
      <c r="R7086" s="0" t="str">
        <f aca="false">IF(M7086=1,IF(COUNTIFS(C$2:C7086,C7086,M$2:M7086,1)=1,1,0),"")</f>
        <v/>
      </c>
      <c r="S7086" s="0" t="str">
        <f aca="false">IF(L7086=1,IF(COUNTIFS(C$2:C7086,C7086,L$2:L7086,1)=1,1,0),"")</f>
        <v/>
      </c>
      <c r="T7086" s="38" t="str">
        <f aca="false">IF(N7086="","",N7086+ROW()/10000000)</f>
        <v/>
      </c>
      <c r="U7086" s="0" t="str">
        <f aca="false">IF(G7086=1,IF(B7086="",1,0),"")</f>
        <v/>
      </c>
    </row>
    <row r="7087" customFormat="false" ht="15" hidden="false" customHeight="false" outlineLevel="0" collapsed="false">
      <c r="A7087" s="35"/>
      <c r="B7087" s="35"/>
      <c r="G7087" s="0" t="str">
        <f aca="false">IF(A7087="","",IF(AND(A7087&gt;=Debut,A7087&lt;Fin),1,0))</f>
        <v/>
      </c>
      <c r="H7087" s="0" t="str">
        <f aca="false">IF(G7087=1,INT(ROUND((A7087-Debut)*86400,0)/600),"")</f>
        <v/>
      </c>
      <c r="I7087" s="0" t="str">
        <f aca="false">IF(G7087=1,INT(ROUND((A7087-Debut)*86400,0)/3600),"")</f>
        <v/>
      </c>
      <c r="J7087" s="0" t="str">
        <f aca="false">IF(OR(A7087="",B7087=""),"",ROUND((B7087-A7087)*86400,0))</f>
        <v/>
      </c>
      <c r="K7087" s="37" t="str">
        <f aca="false">IF(G7087=1,IF(COUNTIFS($C:$C,C7087,$G:$G,1,$A:$A,"&gt;="&amp;(A7087-FenetreInterm/86400),$A:$A,"&lt;="&amp;A7087)&gt;=NbInterm,1,0),"")</f>
        <v/>
      </c>
      <c r="L7087" s="37" t="str">
        <f aca="false">IF(G7087=1,IF(B7087="",0,IF(J7087&lt;SeuilFugitive,1,0)),"")</f>
        <v/>
      </c>
      <c r="M7087" s="37" t="str">
        <f aca="false">IF(G7087=1,IF(B7087="",IF((Fin-A7087)*24&gt;SeuilFigee,1,0),IF(J7087&gt;SeuilFigee*3600,1,0)),"")</f>
        <v/>
      </c>
      <c r="N7087" s="0" t="str">
        <f aca="false">IF(G7087=1,IF(COUNTIF(H$2:H7087,H7087)=1,COUNTIF($H:$H,H7087),""),"")</f>
        <v/>
      </c>
      <c r="O7087" s="0" t="str">
        <f aca="false">IF(G7087=1,IF(COUNTIF(I$2:I7087,I7087)=1,COUNTIF($I:$I,I7087),""),"")</f>
        <v/>
      </c>
      <c r="P7087" s="38" t="str">
        <f aca="false">IF(G7087=1,IF(COUNTIFS(C$2:C7087,C7087,G$2:G7087,1)=1,COUNTIFS($C:$C,C7087,$G:$G,1)+ROW()/10000000,""),"")</f>
        <v/>
      </c>
      <c r="Q7087" s="0" t="str">
        <f aca="false">IF(K7087=1,IF(COUNTIFS(C$2:C7087,C7087,K$2:K7087,1)=1,1,0),"")</f>
        <v/>
      </c>
      <c r="R7087" s="0" t="str">
        <f aca="false">IF(M7087=1,IF(COUNTIFS(C$2:C7087,C7087,M$2:M7087,1)=1,1,0),"")</f>
        <v/>
      </c>
      <c r="S7087" s="0" t="str">
        <f aca="false">IF(L7087=1,IF(COUNTIFS(C$2:C7087,C7087,L$2:L7087,1)=1,1,0),"")</f>
        <v/>
      </c>
      <c r="T7087" s="38" t="str">
        <f aca="false">IF(N7087="","",N7087+ROW()/10000000)</f>
        <v/>
      </c>
      <c r="U7087" s="0" t="str">
        <f aca="false">IF(G7087=1,IF(B7087="",1,0),"")</f>
        <v/>
      </c>
    </row>
    <row r="7088" customFormat="false" ht="15" hidden="false" customHeight="false" outlineLevel="0" collapsed="false">
      <c r="A7088" s="35"/>
      <c r="B7088" s="35"/>
      <c r="G7088" s="0" t="str">
        <f aca="false">IF(A7088="","",IF(AND(A7088&gt;=Debut,A7088&lt;Fin),1,0))</f>
        <v/>
      </c>
      <c r="H7088" s="0" t="str">
        <f aca="false">IF(G7088=1,INT(ROUND((A7088-Debut)*86400,0)/600),"")</f>
        <v/>
      </c>
      <c r="I7088" s="0" t="str">
        <f aca="false">IF(G7088=1,INT(ROUND((A7088-Debut)*86400,0)/3600),"")</f>
        <v/>
      </c>
      <c r="J7088" s="0" t="str">
        <f aca="false">IF(OR(A7088="",B7088=""),"",ROUND((B7088-A7088)*86400,0))</f>
        <v/>
      </c>
      <c r="K7088" s="37" t="str">
        <f aca="false">IF(G7088=1,IF(COUNTIFS($C:$C,C7088,$G:$G,1,$A:$A,"&gt;="&amp;(A7088-FenetreInterm/86400),$A:$A,"&lt;="&amp;A7088)&gt;=NbInterm,1,0),"")</f>
        <v/>
      </c>
      <c r="L7088" s="37" t="str">
        <f aca="false">IF(G7088=1,IF(B7088="",0,IF(J7088&lt;SeuilFugitive,1,0)),"")</f>
        <v/>
      </c>
      <c r="M7088" s="37" t="str">
        <f aca="false">IF(G7088=1,IF(B7088="",IF((Fin-A7088)*24&gt;SeuilFigee,1,0),IF(J7088&gt;SeuilFigee*3600,1,0)),"")</f>
        <v/>
      </c>
      <c r="N7088" s="0" t="str">
        <f aca="false">IF(G7088=1,IF(COUNTIF(H$2:H7088,H7088)=1,COUNTIF($H:$H,H7088),""),"")</f>
        <v/>
      </c>
      <c r="O7088" s="0" t="str">
        <f aca="false">IF(G7088=1,IF(COUNTIF(I$2:I7088,I7088)=1,COUNTIF($I:$I,I7088),""),"")</f>
        <v/>
      </c>
      <c r="P7088" s="38" t="str">
        <f aca="false">IF(G7088=1,IF(COUNTIFS(C$2:C7088,C7088,G$2:G7088,1)=1,COUNTIFS($C:$C,C7088,$G:$G,1)+ROW()/10000000,""),"")</f>
        <v/>
      </c>
      <c r="Q7088" s="0" t="str">
        <f aca="false">IF(K7088=1,IF(COUNTIFS(C$2:C7088,C7088,K$2:K7088,1)=1,1,0),"")</f>
        <v/>
      </c>
      <c r="R7088" s="0" t="str">
        <f aca="false">IF(M7088=1,IF(COUNTIFS(C$2:C7088,C7088,M$2:M7088,1)=1,1,0),"")</f>
        <v/>
      </c>
      <c r="S7088" s="0" t="str">
        <f aca="false">IF(L7088=1,IF(COUNTIFS(C$2:C7088,C7088,L$2:L7088,1)=1,1,0),"")</f>
        <v/>
      </c>
      <c r="T7088" s="38" t="str">
        <f aca="false">IF(N7088="","",N7088+ROW()/10000000)</f>
        <v/>
      </c>
      <c r="U7088" s="0" t="str">
        <f aca="false">IF(G7088=1,IF(B7088="",1,0),"")</f>
        <v/>
      </c>
    </row>
    <row r="7089" customFormat="false" ht="15" hidden="false" customHeight="false" outlineLevel="0" collapsed="false">
      <c r="A7089" s="35"/>
      <c r="B7089" s="35"/>
      <c r="G7089" s="0" t="str">
        <f aca="false">IF(A7089="","",IF(AND(A7089&gt;=Debut,A7089&lt;Fin),1,0))</f>
        <v/>
      </c>
      <c r="H7089" s="0" t="str">
        <f aca="false">IF(G7089=1,INT(ROUND((A7089-Debut)*86400,0)/600),"")</f>
        <v/>
      </c>
      <c r="I7089" s="0" t="str">
        <f aca="false">IF(G7089=1,INT(ROUND((A7089-Debut)*86400,0)/3600),"")</f>
        <v/>
      </c>
      <c r="J7089" s="0" t="str">
        <f aca="false">IF(OR(A7089="",B7089=""),"",ROUND((B7089-A7089)*86400,0))</f>
        <v/>
      </c>
      <c r="K7089" s="37" t="str">
        <f aca="false">IF(G7089=1,IF(COUNTIFS($C:$C,C7089,$G:$G,1,$A:$A,"&gt;="&amp;(A7089-FenetreInterm/86400),$A:$A,"&lt;="&amp;A7089)&gt;=NbInterm,1,0),"")</f>
        <v/>
      </c>
      <c r="L7089" s="37" t="str">
        <f aca="false">IF(G7089=1,IF(B7089="",0,IF(J7089&lt;SeuilFugitive,1,0)),"")</f>
        <v/>
      </c>
      <c r="M7089" s="37" t="str">
        <f aca="false">IF(G7089=1,IF(B7089="",IF((Fin-A7089)*24&gt;SeuilFigee,1,0),IF(J7089&gt;SeuilFigee*3600,1,0)),"")</f>
        <v/>
      </c>
      <c r="N7089" s="0" t="str">
        <f aca="false">IF(G7089=1,IF(COUNTIF(H$2:H7089,H7089)=1,COUNTIF($H:$H,H7089),""),"")</f>
        <v/>
      </c>
      <c r="O7089" s="0" t="str">
        <f aca="false">IF(G7089=1,IF(COUNTIF(I$2:I7089,I7089)=1,COUNTIF($I:$I,I7089),""),"")</f>
        <v/>
      </c>
      <c r="P7089" s="38" t="str">
        <f aca="false">IF(G7089=1,IF(COUNTIFS(C$2:C7089,C7089,G$2:G7089,1)=1,COUNTIFS($C:$C,C7089,$G:$G,1)+ROW()/10000000,""),"")</f>
        <v/>
      </c>
      <c r="Q7089" s="0" t="str">
        <f aca="false">IF(K7089=1,IF(COUNTIFS(C$2:C7089,C7089,K$2:K7089,1)=1,1,0),"")</f>
        <v/>
      </c>
      <c r="R7089" s="0" t="str">
        <f aca="false">IF(M7089=1,IF(COUNTIFS(C$2:C7089,C7089,M$2:M7089,1)=1,1,0),"")</f>
        <v/>
      </c>
      <c r="S7089" s="0" t="str">
        <f aca="false">IF(L7089=1,IF(COUNTIFS(C$2:C7089,C7089,L$2:L7089,1)=1,1,0),"")</f>
        <v/>
      </c>
      <c r="T7089" s="38" t="str">
        <f aca="false">IF(N7089="","",N7089+ROW()/10000000)</f>
        <v/>
      </c>
      <c r="U7089" s="0" t="str">
        <f aca="false">IF(G7089=1,IF(B7089="",1,0),"")</f>
        <v/>
      </c>
    </row>
    <row r="7090" customFormat="false" ht="15" hidden="false" customHeight="false" outlineLevel="0" collapsed="false">
      <c r="A7090" s="35"/>
      <c r="B7090" s="35"/>
      <c r="G7090" s="0" t="str">
        <f aca="false">IF(A7090="","",IF(AND(A7090&gt;=Debut,A7090&lt;Fin),1,0))</f>
        <v/>
      </c>
      <c r="H7090" s="0" t="str">
        <f aca="false">IF(G7090=1,INT(ROUND((A7090-Debut)*86400,0)/600),"")</f>
        <v/>
      </c>
      <c r="I7090" s="0" t="str">
        <f aca="false">IF(G7090=1,INT(ROUND((A7090-Debut)*86400,0)/3600),"")</f>
        <v/>
      </c>
      <c r="J7090" s="0" t="str">
        <f aca="false">IF(OR(A7090="",B7090=""),"",ROUND((B7090-A7090)*86400,0))</f>
        <v/>
      </c>
      <c r="K7090" s="37" t="str">
        <f aca="false">IF(G7090=1,IF(COUNTIFS($C:$C,C7090,$G:$G,1,$A:$A,"&gt;="&amp;(A7090-FenetreInterm/86400),$A:$A,"&lt;="&amp;A7090)&gt;=NbInterm,1,0),"")</f>
        <v/>
      </c>
      <c r="L7090" s="37" t="str">
        <f aca="false">IF(G7090=1,IF(B7090="",0,IF(J7090&lt;SeuilFugitive,1,0)),"")</f>
        <v/>
      </c>
      <c r="M7090" s="37" t="str">
        <f aca="false">IF(G7090=1,IF(B7090="",IF((Fin-A7090)*24&gt;SeuilFigee,1,0),IF(J7090&gt;SeuilFigee*3600,1,0)),"")</f>
        <v/>
      </c>
      <c r="N7090" s="0" t="str">
        <f aca="false">IF(G7090=1,IF(COUNTIF(H$2:H7090,H7090)=1,COUNTIF($H:$H,H7090),""),"")</f>
        <v/>
      </c>
      <c r="O7090" s="0" t="str">
        <f aca="false">IF(G7090=1,IF(COUNTIF(I$2:I7090,I7090)=1,COUNTIF($I:$I,I7090),""),"")</f>
        <v/>
      </c>
      <c r="P7090" s="38" t="str">
        <f aca="false">IF(G7090=1,IF(COUNTIFS(C$2:C7090,C7090,G$2:G7090,1)=1,COUNTIFS($C:$C,C7090,$G:$G,1)+ROW()/10000000,""),"")</f>
        <v/>
      </c>
      <c r="Q7090" s="0" t="str">
        <f aca="false">IF(K7090=1,IF(COUNTIFS(C$2:C7090,C7090,K$2:K7090,1)=1,1,0),"")</f>
        <v/>
      </c>
      <c r="R7090" s="0" t="str">
        <f aca="false">IF(M7090=1,IF(COUNTIFS(C$2:C7090,C7090,M$2:M7090,1)=1,1,0),"")</f>
        <v/>
      </c>
      <c r="S7090" s="0" t="str">
        <f aca="false">IF(L7090=1,IF(COUNTIFS(C$2:C7090,C7090,L$2:L7090,1)=1,1,0),"")</f>
        <v/>
      </c>
      <c r="T7090" s="38" t="str">
        <f aca="false">IF(N7090="","",N7090+ROW()/10000000)</f>
        <v/>
      </c>
      <c r="U7090" s="0" t="str">
        <f aca="false">IF(G7090=1,IF(B7090="",1,0),"")</f>
        <v/>
      </c>
    </row>
    <row r="7091" customFormat="false" ht="15" hidden="false" customHeight="false" outlineLevel="0" collapsed="false">
      <c r="A7091" s="35"/>
      <c r="B7091" s="35"/>
      <c r="G7091" s="0" t="str">
        <f aca="false">IF(A7091="","",IF(AND(A7091&gt;=Debut,A7091&lt;Fin),1,0))</f>
        <v/>
      </c>
      <c r="H7091" s="0" t="str">
        <f aca="false">IF(G7091=1,INT(ROUND((A7091-Debut)*86400,0)/600),"")</f>
        <v/>
      </c>
      <c r="I7091" s="0" t="str">
        <f aca="false">IF(G7091=1,INT(ROUND((A7091-Debut)*86400,0)/3600),"")</f>
        <v/>
      </c>
      <c r="J7091" s="0" t="str">
        <f aca="false">IF(OR(A7091="",B7091=""),"",ROUND((B7091-A7091)*86400,0))</f>
        <v/>
      </c>
      <c r="K7091" s="37" t="str">
        <f aca="false">IF(G7091=1,IF(COUNTIFS($C:$C,C7091,$G:$G,1,$A:$A,"&gt;="&amp;(A7091-FenetreInterm/86400),$A:$A,"&lt;="&amp;A7091)&gt;=NbInterm,1,0),"")</f>
        <v/>
      </c>
      <c r="L7091" s="37" t="str">
        <f aca="false">IF(G7091=1,IF(B7091="",0,IF(J7091&lt;SeuilFugitive,1,0)),"")</f>
        <v/>
      </c>
      <c r="M7091" s="37" t="str">
        <f aca="false">IF(G7091=1,IF(B7091="",IF((Fin-A7091)*24&gt;SeuilFigee,1,0),IF(J7091&gt;SeuilFigee*3600,1,0)),"")</f>
        <v/>
      </c>
      <c r="N7091" s="0" t="str">
        <f aca="false">IF(G7091=1,IF(COUNTIF(H$2:H7091,H7091)=1,COUNTIF($H:$H,H7091),""),"")</f>
        <v/>
      </c>
      <c r="O7091" s="0" t="str">
        <f aca="false">IF(G7091=1,IF(COUNTIF(I$2:I7091,I7091)=1,COUNTIF($I:$I,I7091),""),"")</f>
        <v/>
      </c>
      <c r="P7091" s="38" t="str">
        <f aca="false">IF(G7091=1,IF(COUNTIFS(C$2:C7091,C7091,G$2:G7091,1)=1,COUNTIFS($C:$C,C7091,$G:$G,1)+ROW()/10000000,""),"")</f>
        <v/>
      </c>
      <c r="Q7091" s="0" t="str">
        <f aca="false">IF(K7091=1,IF(COUNTIFS(C$2:C7091,C7091,K$2:K7091,1)=1,1,0),"")</f>
        <v/>
      </c>
      <c r="R7091" s="0" t="str">
        <f aca="false">IF(M7091=1,IF(COUNTIFS(C$2:C7091,C7091,M$2:M7091,1)=1,1,0),"")</f>
        <v/>
      </c>
      <c r="S7091" s="0" t="str">
        <f aca="false">IF(L7091=1,IF(COUNTIFS(C$2:C7091,C7091,L$2:L7091,1)=1,1,0),"")</f>
        <v/>
      </c>
      <c r="T7091" s="38" t="str">
        <f aca="false">IF(N7091="","",N7091+ROW()/10000000)</f>
        <v/>
      </c>
      <c r="U7091" s="0" t="str">
        <f aca="false">IF(G7091=1,IF(B7091="",1,0),"")</f>
        <v/>
      </c>
    </row>
    <row r="7092" customFormat="false" ht="15" hidden="false" customHeight="false" outlineLevel="0" collapsed="false">
      <c r="A7092" s="35"/>
      <c r="B7092" s="35"/>
      <c r="G7092" s="0" t="str">
        <f aca="false">IF(A7092="","",IF(AND(A7092&gt;=Debut,A7092&lt;Fin),1,0))</f>
        <v/>
      </c>
      <c r="H7092" s="0" t="str">
        <f aca="false">IF(G7092=1,INT(ROUND((A7092-Debut)*86400,0)/600),"")</f>
        <v/>
      </c>
      <c r="I7092" s="0" t="str">
        <f aca="false">IF(G7092=1,INT(ROUND((A7092-Debut)*86400,0)/3600),"")</f>
        <v/>
      </c>
      <c r="J7092" s="0" t="str">
        <f aca="false">IF(OR(A7092="",B7092=""),"",ROUND((B7092-A7092)*86400,0))</f>
        <v/>
      </c>
      <c r="K7092" s="37" t="str">
        <f aca="false">IF(G7092=1,IF(COUNTIFS($C:$C,C7092,$G:$G,1,$A:$A,"&gt;="&amp;(A7092-FenetreInterm/86400),$A:$A,"&lt;="&amp;A7092)&gt;=NbInterm,1,0),"")</f>
        <v/>
      </c>
      <c r="L7092" s="37" t="str">
        <f aca="false">IF(G7092=1,IF(B7092="",0,IF(J7092&lt;SeuilFugitive,1,0)),"")</f>
        <v/>
      </c>
      <c r="M7092" s="37" t="str">
        <f aca="false">IF(G7092=1,IF(B7092="",IF((Fin-A7092)*24&gt;SeuilFigee,1,0),IF(J7092&gt;SeuilFigee*3600,1,0)),"")</f>
        <v/>
      </c>
      <c r="N7092" s="0" t="str">
        <f aca="false">IF(G7092=1,IF(COUNTIF(H$2:H7092,H7092)=1,COUNTIF($H:$H,H7092),""),"")</f>
        <v/>
      </c>
      <c r="O7092" s="0" t="str">
        <f aca="false">IF(G7092=1,IF(COUNTIF(I$2:I7092,I7092)=1,COUNTIF($I:$I,I7092),""),"")</f>
        <v/>
      </c>
      <c r="P7092" s="38" t="str">
        <f aca="false">IF(G7092=1,IF(COUNTIFS(C$2:C7092,C7092,G$2:G7092,1)=1,COUNTIFS($C:$C,C7092,$G:$G,1)+ROW()/10000000,""),"")</f>
        <v/>
      </c>
      <c r="Q7092" s="0" t="str">
        <f aca="false">IF(K7092=1,IF(COUNTIFS(C$2:C7092,C7092,K$2:K7092,1)=1,1,0),"")</f>
        <v/>
      </c>
      <c r="R7092" s="0" t="str">
        <f aca="false">IF(M7092=1,IF(COUNTIFS(C$2:C7092,C7092,M$2:M7092,1)=1,1,0),"")</f>
        <v/>
      </c>
      <c r="S7092" s="0" t="str">
        <f aca="false">IF(L7092=1,IF(COUNTIFS(C$2:C7092,C7092,L$2:L7092,1)=1,1,0),"")</f>
        <v/>
      </c>
      <c r="T7092" s="38" t="str">
        <f aca="false">IF(N7092="","",N7092+ROW()/10000000)</f>
        <v/>
      </c>
      <c r="U7092" s="0" t="str">
        <f aca="false">IF(G7092=1,IF(B7092="",1,0),"")</f>
        <v/>
      </c>
    </row>
    <row r="7093" customFormat="false" ht="15" hidden="false" customHeight="false" outlineLevel="0" collapsed="false">
      <c r="A7093" s="35"/>
      <c r="B7093" s="35"/>
      <c r="G7093" s="0" t="str">
        <f aca="false">IF(A7093="","",IF(AND(A7093&gt;=Debut,A7093&lt;Fin),1,0))</f>
        <v/>
      </c>
      <c r="H7093" s="0" t="str">
        <f aca="false">IF(G7093=1,INT(ROUND((A7093-Debut)*86400,0)/600),"")</f>
        <v/>
      </c>
      <c r="I7093" s="0" t="str">
        <f aca="false">IF(G7093=1,INT(ROUND((A7093-Debut)*86400,0)/3600),"")</f>
        <v/>
      </c>
      <c r="J7093" s="0" t="str">
        <f aca="false">IF(OR(A7093="",B7093=""),"",ROUND((B7093-A7093)*86400,0))</f>
        <v/>
      </c>
      <c r="K7093" s="37" t="str">
        <f aca="false">IF(G7093=1,IF(COUNTIFS($C:$C,C7093,$G:$G,1,$A:$A,"&gt;="&amp;(A7093-FenetreInterm/86400),$A:$A,"&lt;="&amp;A7093)&gt;=NbInterm,1,0),"")</f>
        <v/>
      </c>
      <c r="L7093" s="37" t="str">
        <f aca="false">IF(G7093=1,IF(B7093="",0,IF(J7093&lt;SeuilFugitive,1,0)),"")</f>
        <v/>
      </c>
      <c r="M7093" s="37" t="str">
        <f aca="false">IF(G7093=1,IF(B7093="",IF((Fin-A7093)*24&gt;SeuilFigee,1,0),IF(J7093&gt;SeuilFigee*3600,1,0)),"")</f>
        <v/>
      </c>
      <c r="N7093" s="0" t="str">
        <f aca="false">IF(G7093=1,IF(COUNTIF(H$2:H7093,H7093)=1,COUNTIF($H:$H,H7093),""),"")</f>
        <v/>
      </c>
      <c r="O7093" s="0" t="str">
        <f aca="false">IF(G7093=1,IF(COUNTIF(I$2:I7093,I7093)=1,COUNTIF($I:$I,I7093),""),"")</f>
        <v/>
      </c>
      <c r="P7093" s="38" t="str">
        <f aca="false">IF(G7093=1,IF(COUNTIFS(C$2:C7093,C7093,G$2:G7093,1)=1,COUNTIFS($C:$C,C7093,$G:$G,1)+ROW()/10000000,""),"")</f>
        <v/>
      </c>
      <c r="Q7093" s="0" t="str">
        <f aca="false">IF(K7093=1,IF(COUNTIFS(C$2:C7093,C7093,K$2:K7093,1)=1,1,0),"")</f>
        <v/>
      </c>
      <c r="R7093" s="0" t="str">
        <f aca="false">IF(M7093=1,IF(COUNTIFS(C$2:C7093,C7093,M$2:M7093,1)=1,1,0),"")</f>
        <v/>
      </c>
      <c r="S7093" s="0" t="str">
        <f aca="false">IF(L7093=1,IF(COUNTIFS(C$2:C7093,C7093,L$2:L7093,1)=1,1,0),"")</f>
        <v/>
      </c>
      <c r="T7093" s="38" t="str">
        <f aca="false">IF(N7093="","",N7093+ROW()/10000000)</f>
        <v/>
      </c>
      <c r="U7093" s="0" t="str">
        <f aca="false">IF(G7093=1,IF(B7093="",1,0),"")</f>
        <v/>
      </c>
    </row>
    <row r="7094" customFormat="false" ht="15" hidden="false" customHeight="false" outlineLevel="0" collapsed="false">
      <c r="A7094" s="35"/>
      <c r="B7094" s="35"/>
      <c r="G7094" s="0" t="str">
        <f aca="false">IF(A7094="","",IF(AND(A7094&gt;=Debut,A7094&lt;Fin),1,0))</f>
        <v/>
      </c>
      <c r="H7094" s="0" t="str">
        <f aca="false">IF(G7094=1,INT(ROUND((A7094-Debut)*86400,0)/600),"")</f>
        <v/>
      </c>
      <c r="I7094" s="0" t="str">
        <f aca="false">IF(G7094=1,INT(ROUND((A7094-Debut)*86400,0)/3600),"")</f>
        <v/>
      </c>
      <c r="J7094" s="0" t="str">
        <f aca="false">IF(OR(A7094="",B7094=""),"",ROUND((B7094-A7094)*86400,0))</f>
        <v/>
      </c>
      <c r="K7094" s="37" t="str">
        <f aca="false">IF(G7094=1,IF(COUNTIFS($C:$C,C7094,$G:$G,1,$A:$A,"&gt;="&amp;(A7094-FenetreInterm/86400),$A:$A,"&lt;="&amp;A7094)&gt;=NbInterm,1,0),"")</f>
        <v/>
      </c>
      <c r="L7094" s="37" t="str">
        <f aca="false">IF(G7094=1,IF(B7094="",0,IF(J7094&lt;SeuilFugitive,1,0)),"")</f>
        <v/>
      </c>
      <c r="M7094" s="37" t="str">
        <f aca="false">IF(G7094=1,IF(B7094="",IF((Fin-A7094)*24&gt;SeuilFigee,1,0),IF(J7094&gt;SeuilFigee*3600,1,0)),"")</f>
        <v/>
      </c>
      <c r="N7094" s="0" t="str">
        <f aca="false">IF(G7094=1,IF(COUNTIF(H$2:H7094,H7094)=1,COUNTIF($H:$H,H7094),""),"")</f>
        <v/>
      </c>
      <c r="O7094" s="0" t="str">
        <f aca="false">IF(G7094=1,IF(COUNTIF(I$2:I7094,I7094)=1,COUNTIF($I:$I,I7094),""),"")</f>
        <v/>
      </c>
      <c r="P7094" s="38" t="str">
        <f aca="false">IF(G7094=1,IF(COUNTIFS(C$2:C7094,C7094,G$2:G7094,1)=1,COUNTIFS($C:$C,C7094,$G:$G,1)+ROW()/10000000,""),"")</f>
        <v/>
      </c>
      <c r="Q7094" s="0" t="str">
        <f aca="false">IF(K7094=1,IF(COUNTIFS(C$2:C7094,C7094,K$2:K7094,1)=1,1,0),"")</f>
        <v/>
      </c>
      <c r="R7094" s="0" t="str">
        <f aca="false">IF(M7094=1,IF(COUNTIFS(C$2:C7094,C7094,M$2:M7094,1)=1,1,0),"")</f>
        <v/>
      </c>
      <c r="S7094" s="0" t="str">
        <f aca="false">IF(L7094=1,IF(COUNTIFS(C$2:C7094,C7094,L$2:L7094,1)=1,1,0),"")</f>
        <v/>
      </c>
      <c r="T7094" s="38" t="str">
        <f aca="false">IF(N7094="","",N7094+ROW()/10000000)</f>
        <v/>
      </c>
      <c r="U7094" s="0" t="str">
        <f aca="false">IF(G7094=1,IF(B7094="",1,0),"")</f>
        <v/>
      </c>
    </row>
    <row r="7095" customFormat="false" ht="15" hidden="false" customHeight="false" outlineLevel="0" collapsed="false">
      <c r="A7095" s="35"/>
      <c r="B7095" s="35"/>
      <c r="G7095" s="0" t="str">
        <f aca="false">IF(A7095="","",IF(AND(A7095&gt;=Debut,A7095&lt;Fin),1,0))</f>
        <v/>
      </c>
      <c r="H7095" s="0" t="str">
        <f aca="false">IF(G7095=1,INT(ROUND((A7095-Debut)*86400,0)/600),"")</f>
        <v/>
      </c>
      <c r="I7095" s="0" t="str">
        <f aca="false">IF(G7095=1,INT(ROUND((A7095-Debut)*86400,0)/3600),"")</f>
        <v/>
      </c>
      <c r="J7095" s="0" t="str">
        <f aca="false">IF(OR(A7095="",B7095=""),"",ROUND((B7095-A7095)*86400,0))</f>
        <v/>
      </c>
      <c r="K7095" s="37" t="str">
        <f aca="false">IF(G7095=1,IF(COUNTIFS($C:$C,C7095,$G:$G,1,$A:$A,"&gt;="&amp;(A7095-FenetreInterm/86400),$A:$A,"&lt;="&amp;A7095)&gt;=NbInterm,1,0),"")</f>
        <v/>
      </c>
      <c r="L7095" s="37" t="str">
        <f aca="false">IF(G7095=1,IF(B7095="",0,IF(J7095&lt;SeuilFugitive,1,0)),"")</f>
        <v/>
      </c>
      <c r="M7095" s="37" t="str">
        <f aca="false">IF(G7095=1,IF(B7095="",IF((Fin-A7095)*24&gt;SeuilFigee,1,0),IF(J7095&gt;SeuilFigee*3600,1,0)),"")</f>
        <v/>
      </c>
      <c r="N7095" s="0" t="str">
        <f aca="false">IF(G7095=1,IF(COUNTIF(H$2:H7095,H7095)=1,COUNTIF($H:$H,H7095),""),"")</f>
        <v/>
      </c>
      <c r="O7095" s="0" t="str">
        <f aca="false">IF(G7095=1,IF(COUNTIF(I$2:I7095,I7095)=1,COUNTIF($I:$I,I7095),""),"")</f>
        <v/>
      </c>
      <c r="P7095" s="38" t="str">
        <f aca="false">IF(G7095=1,IF(COUNTIFS(C$2:C7095,C7095,G$2:G7095,1)=1,COUNTIFS($C:$C,C7095,$G:$G,1)+ROW()/10000000,""),"")</f>
        <v/>
      </c>
      <c r="Q7095" s="0" t="str">
        <f aca="false">IF(K7095=1,IF(COUNTIFS(C$2:C7095,C7095,K$2:K7095,1)=1,1,0),"")</f>
        <v/>
      </c>
      <c r="R7095" s="0" t="str">
        <f aca="false">IF(M7095=1,IF(COUNTIFS(C$2:C7095,C7095,M$2:M7095,1)=1,1,0),"")</f>
        <v/>
      </c>
      <c r="S7095" s="0" t="str">
        <f aca="false">IF(L7095=1,IF(COUNTIFS(C$2:C7095,C7095,L$2:L7095,1)=1,1,0),"")</f>
        <v/>
      </c>
      <c r="T7095" s="38" t="str">
        <f aca="false">IF(N7095="","",N7095+ROW()/10000000)</f>
        <v/>
      </c>
      <c r="U7095" s="0" t="str">
        <f aca="false">IF(G7095=1,IF(B7095="",1,0),"")</f>
        <v/>
      </c>
    </row>
    <row r="7096" customFormat="false" ht="15" hidden="false" customHeight="false" outlineLevel="0" collapsed="false">
      <c r="A7096" s="35"/>
      <c r="B7096" s="35"/>
      <c r="G7096" s="0" t="str">
        <f aca="false">IF(A7096="","",IF(AND(A7096&gt;=Debut,A7096&lt;Fin),1,0))</f>
        <v/>
      </c>
      <c r="H7096" s="0" t="str">
        <f aca="false">IF(G7096=1,INT(ROUND((A7096-Debut)*86400,0)/600),"")</f>
        <v/>
      </c>
      <c r="I7096" s="0" t="str">
        <f aca="false">IF(G7096=1,INT(ROUND((A7096-Debut)*86400,0)/3600),"")</f>
        <v/>
      </c>
      <c r="J7096" s="0" t="str">
        <f aca="false">IF(OR(A7096="",B7096=""),"",ROUND((B7096-A7096)*86400,0))</f>
        <v/>
      </c>
      <c r="K7096" s="37" t="str">
        <f aca="false">IF(G7096=1,IF(COUNTIFS($C:$C,C7096,$G:$G,1,$A:$A,"&gt;="&amp;(A7096-FenetreInterm/86400),$A:$A,"&lt;="&amp;A7096)&gt;=NbInterm,1,0),"")</f>
        <v/>
      </c>
      <c r="L7096" s="37" t="str">
        <f aca="false">IF(G7096=1,IF(B7096="",0,IF(J7096&lt;SeuilFugitive,1,0)),"")</f>
        <v/>
      </c>
      <c r="M7096" s="37" t="str">
        <f aca="false">IF(G7096=1,IF(B7096="",IF((Fin-A7096)*24&gt;SeuilFigee,1,0),IF(J7096&gt;SeuilFigee*3600,1,0)),"")</f>
        <v/>
      </c>
      <c r="N7096" s="0" t="str">
        <f aca="false">IF(G7096=1,IF(COUNTIF(H$2:H7096,H7096)=1,COUNTIF($H:$H,H7096),""),"")</f>
        <v/>
      </c>
      <c r="O7096" s="0" t="str">
        <f aca="false">IF(G7096=1,IF(COUNTIF(I$2:I7096,I7096)=1,COUNTIF($I:$I,I7096),""),"")</f>
        <v/>
      </c>
      <c r="P7096" s="38" t="str">
        <f aca="false">IF(G7096=1,IF(COUNTIFS(C$2:C7096,C7096,G$2:G7096,1)=1,COUNTIFS($C:$C,C7096,$G:$G,1)+ROW()/10000000,""),"")</f>
        <v/>
      </c>
      <c r="Q7096" s="0" t="str">
        <f aca="false">IF(K7096=1,IF(COUNTIFS(C$2:C7096,C7096,K$2:K7096,1)=1,1,0),"")</f>
        <v/>
      </c>
      <c r="R7096" s="0" t="str">
        <f aca="false">IF(M7096=1,IF(COUNTIFS(C$2:C7096,C7096,M$2:M7096,1)=1,1,0),"")</f>
        <v/>
      </c>
      <c r="S7096" s="0" t="str">
        <f aca="false">IF(L7096=1,IF(COUNTIFS(C$2:C7096,C7096,L$2:L7096,1)=1,1,0),"")</f>
        <v/>
      </c>
      <c r="T7096" s="38" t="str">
        <f aca="false">IF(N7096="","",N7096+ROW()/10000000)</f>
        <v/>
      </c>
      <c r="U7096" s="0" t="str">
        <f aca="false">IF(G7096=1,IF(B7096="",1,0),"")</f>
        <v/>
      </c>
    </row>
    <row r="7097" customFormat="false" ht="15" hidden="false" customHeight="false" outlineLevel="0" collapsed="false">
      <c r="A7097" s="35"/>
      <c r="B7097" s="35"/>
      <c r="G7097" s="0" t="str">
        <f aca="false">IF(A7097="","",IF(AND(A7097&gt;=Debut,A7097&lt;Fin),1,0))</f>
        <v/>
      </c>
      <c r="H7097" s="0" t="str">
        <f aca="false">IF(G7097=1,INT(ROUND((A7097-Debut)*86400,0)/600),"")</f>
        <v/>
      </c>
      <c r="I7097" s="0" t="str">
        <f aca="false">IF(G7097=1,INT(ROUND((A7097-Debut)*86400,0)/3600),"")</f>
        <v/>
      </c>
      <c r="J7097" s="0" t="str">
        <f aca="false">IF(OR(A7097="",B7097=""),"",ROUND((B7097-A7097)*86400,0))</f>
        <v/>
      </c>
      <c r="K7097" s="37" t="str">
        <f aca="false">IF(G7097=1,IF(COUNTIFS($C:$C,C7097,$G:$G,1,$A:$A,"&gt;="&amp;(A7097-FenetreInterm/86400),$A:$A,"&lt;="&amp;A7097)&gt;=NbInterm,1,0),"")</f>
        <v/>
      </c>
      <c r="L7097" s="37" t="str">
        <f aca="false">IF(G7097=1,IF(B7097="",0,IF(J7097&lt;SeuilFugitive,1,0)),"")</f>
        <v/>
      </c>
      <c r="M7097" s="37" t="str">
        <f aca="false">IF(G7097=1,IF(B7097="",IF((Fin-A7097)*24&gt;SeuilFigee,1,0),IF(J7097&gt;SeuilFigee*3600,1,0)),"")</f>
        <v/>
      </c>
      <c r="N7097" s="0" t="str">
        <f aca="false">IF(G7097=1,IF(COUNTIF(H$2:H7097,H7097)=1,COUNTIF($H:$H,H7097),""),"")</f>
        <v/>
      </c>
      <c r="O7097" s="0" t="str">
        <f aca="false">IF(G7097=1,IF(COUNTIF(I$2:I7097,I7097)=1,COUNTIF($I:$I,I7097),""),"")</f>
        <v/>
      </c>
      <c r="P7097" s="38" t="str">
        <f aca="false">IF(G7097=1,IF(COUNTIFS(C$2:C7097,C7097,G$2:G7097,1)=1,COUNTIFS($C:$C,C7097,$G:$G,1)+ROW()/10000000,""),"")</f>
        <v/>
      </c>
      <c r="Q7097" s="0" t="str">
        <f aca="false">IF(K7097=1,IF(COUNTIFS(C$2:C7097,C7097,K$2:K7097,1)=1,1,0),"")</f>
        <v/>
      </c>
      <c r="R7097" s="0" t="str">
        <f aca="false">IF(M7097=1,IF(COUNTIFS(C$2:C7097,C7097,M$2:M7097,1)=1,1,0),"")</f>
        <v/>
      </c>
      <c r="S7097" s="0" t="str">
        <f aca="false">IF(L7097=1,IF(COUNTIFS(C$2:C7097,C7097,L$2:L7097,1)=1,1,0),"")</f>
        <v/>
      </c>
      <c r="T7097" s="38" t="str">
        <f aca="false">IF(N7097="","",N7097+ROW()/10000000)</f>
        <v/>
      </c>
      <c r="U7097" s="0" t="str">
        <f aca="false">IF(G7097=1,IF(B7097="",1,0),"")</f>
        <v/>
      </c>
    </row>
    <row r="7098" customFormat="false" ht="15" hidden="false" customHeight="false" outlineLevel="0" collapsed="false">
      <c r="A7098" s="35"/>
      <c r="B7098" s="35"/>
      <c r="G7098" s="0" t="str">
        <f aca="false">IF(A7098="","",IF(AND(A7098&gt;=Debut,A7098&lt;Fin),1,0))</f>
        <v/>
      </c>
      <c r="H7098" s="0" t="str">
        <f aca="false">IF(G7098=1,INT(ROUND((A7098-Debut)*86400,0)/600),"")</f>
        <v/>
      </c>
      <c r="I7098" s="0" t="str">
        <f aca="false">IF(G7098=1,INT(ROUND((A7098-Debut)*86400,0)/3600),"")</f>
        <v/>
      </c>
      <c r="J7098" s="0" t="str">
        <f aca="false">IF(OR(A7098="",B7098=""),"",ROUND((B7098-A7098)*86400,0))</f>
        <v/>
      </c>
      <c r="K7098" s="37" t="str">
        <f aca="false">IF(G7098=1,IF(COUNTIFS($C:$C,C7098,$G:$G,1,$A:$A,"&gt;="&amp;(A7098-FenetreInterm/86400),$A:$A,"&lt;="&amp;A7098)&gt;=NbInterm,1,0),"")</f>
        <v/>
      </c>
      <c r="L7098" s="37" t="str">
        <f aca="false">IF(G7098=1,IF(B7098="",0,IF(J7098&lt;SeuilFugitive,1,0)),"")</f>
        <v/>
      </c>
      <c r="M7098" s="37" t="str">
        <f aca="false">IF(G7098=1,IF(B7098="",IF((Fin-A7098)*24&gt;SeuilFigee,1,0),IF(J7098&gt;SeuilFigee*3600,1,0)),"")</f>
        <v/>
      </c>
      <c r="N7098" s="0" t="str">
        <f aca="false">IF(G7098=1,IF(COUNTIF(H$2:H7098,H7098)=1,COUNTIF($H:$H,H7098),""),"")</f>
        <v/>
      </c>
      <c r="O7098" s="0" t="str">
        <f aca="false">IF(G7098=1,IF(COUNTIF(I$2:I7098,I7098)=1,COUNTIF($I:$I,I7098),""),"")</f>
        <v/>
      </c>
      <c r="P7098" s="38" t="str">
        <f aca="false">IF(G7098=1,IF(COUNTIFS(C$2:C7098,C7098,G$2:G7098,1)=1,COUNTIFS($C:$C,C7098,$G:$G,1)+ROW()/10000000,""),"")</f>
        <v/>
      </c>
      <c r="Q7098" s="0" t="str">
        <f aca="false">IF(K7098=1,IF(COUNTIFS(C$2:C7098,C7098,K$2:K7098,1)=1,1,0),"")</f>
        <v/>
      </c>
      <c r="R7098" s="0" t="str">
        <f aca="false">IF(M7098=1,IF(COUNTIFS(C$2:C7098,C7098,M$2:M7098,1)=1,1,0),"")</f>
        <v/>
      </c>
      <c r="S7098" s="0" t="str">
        <f aca="false">IF(L7098=1,IF(COUNTIFS(C$2:C7098,C7098,L$2:L7098,1)=1,1,0),"")</f>
        <v/>
      </c>
      <c r="T7098" s="38" t="str">
        <f aca="false">IF(N7098="","",N7098+ROW()/10000000)</f>
        <v/>
      </c>
      <c r="U7098" s="0" t="str">
        <f aca="false">IF(G7098=1,IF(B7098="",1,0),"")</f>
        <v/>
      </c>
    </row>
    <row r="7099" customFormat="false" ht="15" hidden="false" customHeight="false" outlineLevel="0" collapsed="false">
      <c r="A7099" s="35"/>
      <c r="B7099" s="35"/>
      <c r="G7099" s="0" t="str">
        <f aca="false">IF(A7099="","",IF(AND(A7099&gt;=Debut,A7099&lt;Fin),1,0))</f>
        <v/>
      </c>
      <c r="H7099" s="0" t="str">
        <f aca="false">IF(G7099=1,INT(ROUND((A7099-Debut)*86400,0)/600),"")</f>
        <v/>
      </c>
      <c r="I7099" s="0" t="str">
        <f aca="false">IF(G7099=1,INT(ROUND((A7099-Debut)*86400,0)/3600),"")</f>
        <v/>
      </c>
      <c r="J7099" s="0" t="str">
        <f aca="false">IF(OR(A7099="",B7099=""),"",ROUND((B7099-A7099)*86400,0))</f>
        <v/>
      </c>
      <c r="K7099" s="37" t="str">
        <f aca="false">IF(G7099=1,IF(COUNTIFS($C:$C,C7099,$G:$G,1,$A:$A,"&gt;="&amp;(A7099-FenetreInterm/86400),$A:$A,"&lt;="&amp;A7099)&gt;=NbInterm,1,0),"")</f>
        <v/>
      </c>
      <c r="L7099" s="37" t="str">
        <f aca="false">IF(G7099=1,IF(B7099="",0,IF(J7099&lt;SeuilFugitive,1,0)),"")</f>
        <v/>
      </c>
      <c r="M7099" s="37" t="str">
        <f aca="false">IF(G7099=1,IF(B7099="",IF((Fin-A7099)*24&gt;SeuilFigee,1,0),IF(J7099&gt;SeuilFigee*3600,1,0)),"")</f>
        <v/>
      </c>
      <c r="N7099" s="0" t="str">
        <f aca="false">IF(G7099=1,IF(COUNTIF(H$2:H7099,H7099)=1,COUNTIF($H:$H,H7099),""),"")</f>
        <v/>
      </c>
      <c r="O7099" s="0" t="str">
        <f aca="false">IF(G7099=1,IF(COUNTIF(I$2:I7099,I7099)=1,COUNTIF($I:$I,I7099),""),"")</f>
        <v/>
      </c>
      <c r="P7099" s="38" t="str">
        <f aca="false">IF(G7099=1,IF(COUNTIFS(C$2:C7099,C7099,G$2:G7099,1)=1,COUNTIFS($C:$C,C7099,$G:$G,1)+ROW()/10000000,""),"")</f>
        <v/>
      </c>
      <c r="Q7099" s="0" t="str">
        <f aca="false">IF(K7099=1,IF(COUNTIFS(C$2:C7099,C7099,K$2:K7099,1)=1,1,0),"")</f>
        <v/>
      </c>
      <c r="R7099" s="0" t="str">
        <f aca="false">IF(M7099=1,IF(COUNTIFS(C$2:C7099,C7099,M$2:M7099,1)=1,1,0),"")</f>
        <v/>
      </c>
      <c r="S7099" s="0" t="str">
        <f aca="false">IF(L7099=1,IF(COUNTIFS(C$2:C7099,C7099,L$2:L7099,1)=1,1,0),"")</f>
        <v/>
      </c>
      <c r="T7099" s="38" t="str">
        <f aca="false">IF(N7099="","",N7099+ROW()/10000000)</f>
        <v/>
      </c>
      <c r="U7099" s="0" t="str">
        <f aca="false">IF(G7099=1,IF(B7099="",1,0),"")</f>
        <v/>
      </c>
    </row>
    <row r="7100" customFormat="false" ht="15" hidden="false" customHeight="false" outlineLevel="0" collapsed="false">
      <c r="A7100" s="35"/>
      <c r="B7100" s="35"/>
      <c r="G7100" s="0" t="str">
        <f aca="false">IF(A7100="","",IF(AND(A7100&gt;=Debut,A7100&lt;Fin),1,0))</f>
        <v/>
      </c>
      <c r="H7100" s="0" t="str">
        <f aca="false">IF(G7100=1,INT(ROUND((A7100-Debut)*86400,0)/600),"")</f>
        <v/>
      </c>
      <c r="I7100" s="0" t="str">
        <f aca="false">IF(G7100=1,INT(ROUND((A7100-Debut)*86400,0)/3600),"")</f>
        <v/>
      </c>
      <c r="J7100" s="0" t="str">
        <f aca="false">IF(OR(A7100="",B7100=""),"",ROUND((B7100-A7100)*86400,0))</f>
        <v/>
      </c>
      <c r="K7100" s="37" t="str">
        <f aca="false">IF(G7100=1,IF(COUNTIFS($C:$C,C7100,$G:$G,1,$A:$A,"&gt;="&amp;(A7100-FenetreInterm/86400),$A:$A,"&lt;="&amp;A7100)&gt;=NbInterm,1,0),"")</f>
        <v/>
      </c>
      <c r="L7100" s="37" t="str">
        <f aca="false">IF(G7100=1,IF(B7100="",0,IF(J7100&lt;SeuilFugitive,1,0)),"")</f>
        <v/>
      </c>
      <c r="M7100" s="37" t="str">
        <f aca="false">IF(G7100=1,IF(B7100="",IF((Fin-A7100)*24&gt;SeuilFigee,1,0),IF(J7100&gt;SeuilFigee*3600,1,0)),"")</f>
        <v/>
      </c>
      <c r="N7100" s="0" t="str">
        <f aca="false">IF(G7100=1,IF(COUNTIF(H$2:H7100,H7100)=1,COUNTIF($H:$H,H7100),""),"")</f>
        <v/>
      </c>
      <c r="O7100" s="0" t="str">
        <f aca="false">IF(G7100=1,IF(COUNTIF(I$2:I7100,I7100)=1,COUNTIF($I:$I,I7100),""),"")</f>
        <v/>
      </c>
      <c r="P7100" s="38" t="str">
        <f aca="false">IF(G7100=1,IF(COUNTIFS(C$2:C7100,C7100,G$2:G7100,1)=1,COUNTIFS($C:$C,C7100,$G:$G,1)+ROW()/10000000,""),"")</f>
        <v/>
      </c>
      <c r="Q7100" s="0" t="str">
        <f aca="false">IF(K7100=1,IF(COUNTIFS(C$2:C7100,C7100,K$2:K7100,1)=1,1,0),"")</f>
        <v/>
      </c>
      <c r="R7100" s="0" t="str">
        <f aca="false">IF(M7100=1,IF(COUNTIFS(C$2:C7100,C7100,M$2:M7100,1)=1,1,0),"")</f>
        <v/>
      </c>
      <c r="S7100" s="0" t="str">
        <f aca="false">IF(L7100=1,IF(COUNTIFS(C$2:C7100,C7100,L$2:L7100,1)=1,1,0),"")</f>
        <v/>
      </c>
      <c r="T7100" s="38" t="str">
        <f aca="false">IF(N7100="","",N7100+ROW()/10000000)</f>
        <v/>
      </c>
      <c r="U7100" s="0" t="str">
        <f aca="false">IF(G7100=1,IF(B7100="",1,0),"")</f>
        <v/>
      </c>
    </row>
    <row r="7101" customFormat="false" ht="15" hidden="false" customHeight="false" outlineLevel="0" collapsed="false">
      <c r="A7101" s="35"/>
      <c r="B7101" s="35"/>
      <c r="G7101" s="0" t="str">
        <f aca="false">IF(A7101="","",IF(AND(A7101&gt;=Debut,A7101&lt;Fin),1,0))</f>
        <v/>
      </c>
      <c r="H7101" s="0" t="str">
        <f aca="false">IF(G7101=1,INT(ROUND((A7101-Debut)*86400,0)/600),"")</f>
        <v/>
      </c>
      <c r="I7101" s="0" t="str">
        <f aca="false">IF(G7101=1,INT(ROUND((A7101-Debut)*86400,0)/3600),"")</f>
        <v/>
      </c>
      <c r="J7101" s="0" t="str">
        <f aca="false">IF(OR(A7101="",B7101=""),"",ROUND((B7101-A7101)*86400,0))</f>
        <v/>
      </c>
      <c r="K7101" s="37" t="str">
        <f aca="false">IF(G7101=1,IF(COUNTIFS($C:$C,C7101,$G:$G,1,$A:$A,"&gt;="&amp;(A7101-FenetreInterm/86400),$A:$A,"&lt;="&amp;A7101)&gt;=NbInterm,1,0),"")</f>
        <v/>
      </c>
      <c r="L7101" s="37" t="str">
        <f aca="false">IF(G7101=1,IF(B7101="",0,IF(J7101&lt;SeuilFugitive,1,0)),"")</f>
        <v/>
      </c>
      <c r="M7101" s="37" t="str">
        <f aca="false">IF(G7101=1,IF(B7101="",IF((Fin-A7101)*24&gt;SeuilFigee,1,0),IF(J7101&gt;SeuilFigee*3600,1,0)),"")</f>
        <v/>
      </c>
      <c r="N7101" s="0" t="str">
        <f aca="false">IF(G7101=1,IF(COUNTIF(H$2:H7101,H7101)=1,COUNTIF($H:$H,H7101),""),"")</f>
        <v/>
      </c>
      <c r="O7101" s="0" t="str">
        <f aca="false">IF(G7101=1,IF(COUNTIF(I$2:I7101,I7101)=1,COUNTIF($I:$I,I7101),""),"")</f>
        <v/>
      </c>
      <c r="P7101" s="38" t="str">
        <f aca="false">IF(G7101=1,IF(COUNTIFS(C$2:C7101,C7101,G$2:G7101,1)=1,COUNTIFS($C:$C,C7101,$G:$G,1)+ROW()/10000000,""),"")</f>
        <v/>
      </c>
      <c r="Q7101" s="0" t="str">
        <f aca="false">IF(K7101=1,IF(COUNTIFS(C$2:C7101,C7101,K$2:K7101,1)=1,1,0),"")</f>
        <v/>
      </c>
      <c r="R7101" s="0" t="str">
        <f aca="false">IF(M7101=1,IF(COUNTIFS(C$2:C7101,C7101,M$2:M7101,1)=1,1,0),"")</f>
        <v/>
      </c>
      <c r="S7101" s="0" t="str">
        <f aca="false">IF(L7101=1,IF(COUNTIFS(C$2:C7101,C7101,L$2:L7101,1)=1,1,0),"")</f>
        <v/>
      </c>
      <c r="T7101" s="38" t="str">
        <f aca="false">IF(N7101="","",N7101+ROW()/10000000)</f>
        <v/>
      </c>
      <c r="U7101" s="0" t="str">
        <f aca="false">IF(G7101=1,IF(B7101="",1,0),"")</f>
        <v/>
      </c>
    </row>
    <row r="7102" customFormat="false" ht="15" hidden="false" customHeight="false" outlineLevel="0" collapsed="false">
      <c r="A7102" s="35"/>
      <c r="B7102" s="35"/>
      <c r="G7102" s="0" t="str">
        <f aca="false">IF(A7102="","",IF(AND(A7102&gt;=Debut,A7102&lt;Fin),1,0))</f>
        <v/>
      </c>
      <c r="H7102" s="0" t="str">
        <f aca="false">IF(G7102=1,INT(ROUND((A7102-Debut)*86400,0)/600),"")</f>
        <v/>
      </c>
      <c r="I7102" s="0" t="str">
        <f aca="false">IF(G7102=1,INT(ROUND((A7102-Debut)*86400,0)/3600),"")</f>
        <v/>
      </c>
      <c r="J7102" s="0" t="str">
        <f aca="false">IF(OR(A7102="",B7102=""),"",ROUND((B7102-A7102)*86400,0))</f>
        <v/>
      </c>
      <c r="K7102" s="37" t="str">
        <f aca="false">IF(G7102=1,IF(COUNTIFS($C:$C,C7102,$G:$G,1,$A:$A,"&gt;="&amp;(A7102-FenetreInterm/86400),$A:$A,"&lt;="&amp;A7102)&gt;=NbInterm,1,0),"")</f>
        <v/>
      </c>
      <c r="L7102" s="37" t="str">
        <f aca="false">IF(G7102=1,IF(B7102="",0,IF(J7102&lt;SeuilFugitive,1,0)),"")</f>
        <v/>
      </c>
      <c r="M7102" s="37" t="str">
        <f aca="false">IF(G7102=1,IF(B7102="",IF((Fin-A7102)*24&gt;SeuilFigee,1,0),IF(J7102&gt;SeuilFigee*3600,1,0)),"")</f>
        <v/>
      </c>
      <c r="N7102" s="0" t="str">
        <f aca="false">IF(G7102=1,IF(COUNTIF(H$2:H7102,H7102)=1,COUNTIF($H:$H,H7102),""),"")</f>
        <v/>
      </c>
      <c r="O7102" s="0" t="str">
        <f aca="false">IF(G7102=1,IF(COUNTIF(I$2:I7102,I7102)=1,COUNTIF($I:$I,I7102),""),"")</f>
        <v/>
      </c>
      <c r="P7102" s="38" t="str">
        <f aca="false">IF(G7102=1,IF(COUNTIFS(C$2:C7102,C7102,G$2:G7102,1)=1,COUNTIFS($C:$C,C7102,$G:$G,1)+ROW()/10000000,""),"")</f>
        <v/>
      </c>
      <c r="Q7102" s="0" t="str">
        <f aca="false">IF(K7102=1,IF(COUNTIFS(C$2:C7102,C7102,K$2:K7102,1)=1,1,0),"")</f>
        <v/>
      </c>
      <c r="R7102" s="0" t="str">
        <f aca="false">IF(M7102=1,IF(COUNTIFS(C$2:C7102,C7102,M$2:M7102,1)=1,1,0),"")</f>
        <v/>
      </c>
      <c r="S7102" s="0" t="str">
        <f aca="false">IF(L7102=1,IF(COUNTIFS(C$2:C7102,C7102,L$2:L7102,1)=1,1,0),"")</f>
        <v/>
      </c>
      <c r="T7102" s="38" t="str">
        <f aca="false">IF(N7102="","",N7102+ROW()/10000000)</f>
        <v/>
      </c>
      <c r="U7102" s="0" t="str">
        <f aca="false">IF(G7102=1,IF(B7102="",1,0),"")</f>
        <v/>
      </c>
    </row>
    <row r="7103" customFormat="false" ht="15" hidden="false" customHeight="false" outlineLevel="0" collapsed="false">
      <c r="A7103" s="35"/>
      <c r="B7103" s="35"/>
      <c r="G7103" s="0" t="str">
        <f aca="false">IF(A7103="","",IF(AND(A7103&gt;=Debut,A7103&lt;Fin),1,0))</f>
        <v/>
      </c>
      <c r="H7103" s="0" t="str">
        <f aca="false">IF(G7103=1,INT(ROUND((A7103-Debut)*86400,0)/600),"")</f>
        <v/>
      </c>
      <c r="I7103" s="0" t="str">
        <f aca="false">IF(G7103=1,INT(ROUND((A7103-Debut)*86400,0)/3600),"")</f>
        <v/>
      </c>
      <c r="J7103" s="0" t="str">
        <f aca="false">IF(OR(A7103="",B7103=""),"",ROUND((B7103-A7103)*86400,0))</f>
        <v/>
      </c>
      <c r="K7103" s="37" t="str">
        <f aca="false">IF(G7103=1,IF(COUNTIFS($C:$C,C7103,$G:$G,1,$A:$A,"&gt;="&amp;(A7103-FenetreInterm/86400),$A:$A,"&lt;="&amp;A7103)&gt;=NbInterm,1,0),"")</f>
        <v/>
      </c>
      <c r="L7103" s="37" t="str">
        <f aca="false">IF(G7103=1,IF(B7103="",0,IF(J7103&lt;SeuilFugitive,1,0)),"")</f>
        <v/>
      </c>
      <c r="M7103" s="37" t="str">
        <f aca="false">IF(G7103=1,IF(B7103="",IF((Fin-A7103)*24&gt;SeuilFigee,1,0),IF(J7103&gt;SeuilFigee*3600,1,0)),"")</f>
        <v/>
      </c>
      <c r="N7103" s="0" t="str">
        <f aca="false">IF(G7103=1,IF(COUNTIF(H$2:H7103,H7103)=1,COUNTIF($H:$H,H7103),""),"")</f>
        <v/>
      </c>
      <c r="O7103" s="0" t="str">
        <f aca="false">IF(G7103=1,IF(COUNTIF(I$2:I7103,I7103)=1,COUNTIF($I:$I,I7103),""),"")</f>
        <v/>
      </c>
      <c r="P7103" s="38" t="str">
        <f aca="false">IF(G7103=1,IF(COUNTIFS(C$2:C7103,C7103,G$2:G7103,1)=1,COUNTIFS($C:$C,C7103,$G:$G,1)+ROW()/10000000,""),"")</f>
        <v/>
      </c>
      <c r="Q7103" s="0" t="str">
        <f aca="false">IF(K7103=1,IF(COUNTIFS(C$2:C7103,C7103,K$2:K7103,1)=1,1,0),"")</f>
        <v/>
      </c>
      <c r="R7103" s="0" t="str">
        <f aca="false">IF(M7103=1,IF(COUNTIFS(C$2:C7103,C7103,M$2:M7103,1)=1,1,0),"")</f>
        <v/>
      </c>
      <c r="S7103" s="0" t="str">
        <f aca="false">IF(L7103=1,IF(COUNTIFS(C$2:C7103,C7103,L$2:L7103,1)=1,1,0),"")</f>
        <v/>
      </c>
      <c r="T7103" s="38" t="str">
        <f aca="false">IF(N7103="","",N7103+ROW()/10000000)</f>
        <v/>
      </c>
      <c r="U7103" s="0" t="str">
        <f aca="false">IF(G7103=1,IF(B7103="",1,0),"")</f>
        <v/>
      </c>
    </row>
    <row r="7104" customFormat="false" ht="15" hidden="false" customHeight="false" outlineLevel="0" collapsed="false">
      <c r="A7104" s="35"/>
      <c r="B7104" s="35"/>
      <c r="G7104" s="0" t="str">
        <f aca="false">IF(A7104="","",IF(AND(A7104&gt;=Debut,A7104&lt;Fin),1,0))</f>
        <v/>
      </c>
      <c r="H7104" s="0" t="str">
        <f aca="false">IF(G7104=1,INT(ROUND((A7104-Debut)*86400,0)/600),"")</f>
        <v/>
      </c>
      <c r="I7104" s="0" t="str">
        <f aca="false">IF(G7104=1,INT(ROUND((A7104-Debut)*86400,0)/3600),"")</f>
        <v/>
      </c>
      <c r="J7104" s="0" t="str">
        <f aca="false">IF(OR(A7104="",B7104=""),"",ROUND((B7104-A7104)*86400,0))</f>
        <v/>
      </c>
      <c r="K7104" s="37" t="str">
        <f aca="false">IF(G7104=1,IF(COUNTIFS($C:$C,C7104,$G:$G,1,$A:$A,"&gt;="&amp;(A7104-FenetreInterm/86400),$A:$A,"&lt;="&amp;A7104)&gt;=NbInterm,1,0),"")</f>
        <v/>
      </c>
      <c r="L7104" s="37" t="str">
        <f aca="false">IF(G7104=1,IF(B7104="",0,IF(J7104&lt;SeuilFugitive,1,0)),"")</f>
        <v/>
      </c>
      <c r="M7104" s="37" t="str">
        <f aca="false">IF(G7104=1,IF(B7104="",IF((Fin-A7104)*24&gt;SeuilFigee,1,0),IF(J7104&gt;SeuilFigee*3600,1,0)),"")</f>
        <v/>
      </c>
      <c r="N7104" s="0" t="str">
        <f aca="false">IF(G7104=1,IF(COUNTIF(H$2:H7104,H7104)=1,COUNTIF($H:$H,H7104),""),"")</f>
        <v/>
      </c>
      <c r="O7104" s="0" t="str">
        <f aca="false">IF(G7104=1,IF(COUNTIF(I$2:I7104,I7104)=1,COUNTIF($I:$I,I7104),""),"")</f>
        <v/>
      </c>
      <c r="P7104" s="38" t="str">
        <f aca="false">IF(G7104=1,IF(COUNTIFS(C$2:C7104,C7104,G$2:G7104,1)=1,COUNTIFS($C:$C,C7104,$G:$G,1)+ROW()/10000000,""),"")</f>
        <v/>
      </c>
      <c r="Q7104" s="0" t="str">
        <f aca="false">IF(K7104=1,IF(COUNTIFS(C$2:C7104,C7104,K$2:K7104,1)=1,1,0),"")</f>
        <v/>
      </c>
      <c r="R7104" s="0" t="str">
        <f aca="false">IF(M7104=1,IF(COUNTIFS(C$2:C7104,C7104,M$2:M7104,1)=1,1,0),"")</f>
        <v/>
      </c>
      <c r="S7104" s="0" t="str">
        <f aca="false">IF(L7104=1,IF(COUNTIFS(C$2:C7104,C7104,L$2:L7104,1)=1,1,0),"")</f>
        <v/>
      </c>
      <c r="T7104" s="38" t="str">
        <f aca="false">IF(N7104="","",N7104+ROW()/10000000)</f>
        <v/>
      </c>
      <c r="U7104" s="0" t="str">
        <f aca="false">IF(G7104=1,IF(B7104="",1,0),"")</f>
        <v/>
      </c>
    </row>
    <row r="7105" customFormat="false" ht="15" hidden="false" customHeight="false" outlineLevel="0" collapsed="false">
      <c r="A7105" s="35"/>
      <c r="B7105" s="35"/>
      <c r="G7105" s="0" t="str">
        <f aca="false">IF(A7105="","",IF(AND(A7105&gt;=Debut,A7105&lt;Fin),1,0))</f>
        <v/>
      </c>
      <c r="H7105" s="0" t="str">
        <f aca="false">IF(G7105=1,INT(ROUND((A7105-Debut)*86400,0)/600),"")</f>
        <v/>
      </c>
      <c r="I7105" s="0" t="str">
        <f aca="false">IF(G7105=1,INT(ROUND((A7105-Debut)*86400,0)/3600),"")</f>
        <v/>
      </c>
      <c r="J7105" s="0" t="str">
        <f aca="false">IF(OR(A7105="",B7105=""),"",ROUND((B7105-A7105)*86400,0))</f>
        <v/>
      </c>
      <c r="K7105" s="37" t="str">
        <f aca="false">IF(G7105=1,IF(COUNTIFS($C:$C,C7105,$G:$G,1,$A:$A,"&gt;="&amp;(A7105-FenetreInterm/86400),$A:$A,"&lt;="&amp;A7105)&gt;=NbInterm,1,0),"")</f>
        <v/>
      </c>
      <c r="L7105" s="37" t="str">
        <f aca="false">IF(G7105=1,IF(B7105="",0,IF(J7105&lt;SeuilFugitive,1,0)),"")</f>
        <v/>
      </c>
      <c r="M7105" s="37" t="str">
        <f aca="false">IF(G7105=1,IF(B7105="",IF((Fin-A7105)*24&gt;SeuilFigee,1,0),IF(J7105&gt;SeuilFigee*3600,1,0)),"")</f>
        <v/>
      </c>
      <c r="N7105" s="0" t="str">
        <f aca="false">IF(G7105=1,IF(COUNTIF(H$2:H7105,H7105)=1,COUNTIF($H:$H,H7105),""),"")</f>
        <v/>
      </c>
      <c r="O7105" s="0" t="str">
        <f aca="false">IF(G7105=1,IF(COUNTIF(I$2:I7105,I7105)=1,COUNTIF($I:$I,I7105),""),"")</f>
        <v/>
      </c>
      <c r="P7105" s="38" t="str">
        <f aca="false">IF(G7105=1,IF(COUNTIFS(C$2:C7105,C7105,G$2:G7105,1)=1,COUNTIFS($C:$C,C7105,$G:$G,1)+ROW()/10000000,""),"")</f>
        <v/>
      </c>
      <c r="Q7105" s="0" t="str">
        <f aca="false">IF(K7105=1,IF(COUNTIFS(C$2:C7105,C7105,K$2:K7105,1)=1,1,0),"")</f>
        <v/>
      </c>
      <c r="R7105" s="0" t="str">
        <f aca="false">IF(M7105=1,IF(COUNTIFS(C$2:C7105,C7105,M$2:M7105,1)=1,1,0),"")</f>
        <v/>
      </c>
      <c r="S7105" s="0" t="str">
        <f aca="false">IF(L7105=1,IF(COUNTIFS(C$2:C7105,C7105,L$2:L7105,1)=1,1,0),"")</f>
        <v/>
      </c>
      <c r="T7105" s="38" t="str">
        <f aca="false">IF(N7105="","",N7105+ROW()/10000000)</f>
        <v/>
      </c>
      <c r="U7105" s="0" t="str">
        <f aca="false">IF(G7105=1,IF(B7105="",1,0),"")</f>
        <v/>
      </c>
    </row>
    <row r="7106" customFormat="false" ht="15" hidden="false" customHeight="false" outlineLevel="0" collapsed="false">
      <c r="A7106" s="35"/>
      <c r="B7106" s="35"/>
      <c r="G7106" s="0" t="str">
        <f aca="false">IF(A7106="","",IF(AND(A7106&gt;=Debut,A7106&lt;Fin),1,0))</f>
        <v/>
      </c>
      <c r="H7106" s="0" t="str">
        <f aca="false">IF(G7106=1,INT(ROUND((A7106-Debut)*86400,0)/600),"")</f>
        <v/>
      </c>
      <c r="I7106" s="0" t="str">
        <f aca="false">IF(G7106=1,INT(ROUND((A7106-Debut)*86400,0)/3600),"")</f>
        <v/>
      </c>
      <c r="J7106" s="0" t="str">
        <f aca="false">IF(OR(A7106="",B7106=""),"",ROUND((B7106-A7106)*86400,0))</f>
        <v/>
      </c>
      <c r="K7106" s="37" t="str">
        <f aca="false">IF(G7106=1,IF(COUNTIFS($C:$C,C7106,$G:$G,1,$A:$A,"&gt;="&amp;(A7106-FenetreInterm/86400),$A:$A,"&lt;="&amp;A7106)&gt;=NbInterm,1,0),"")</f>
        <v/>
      </c>
      <c r="L7106" s="37" t="str">
        <f aca="false">IF(G7106=1,IF(B7106="",0,IF(J7106&lt;SeuilFugitive,1,0)),"")</f>
        <v/>
      </c>
      <c r="M7106" s="37" t="str">
        <f aca="false">IF(G7106=1,IF(B7106="",IF((Fin-A7106)*24&gt;SeuilFigee,1,0),IF(J7106&gt;SeuilFigee*3600,1,0)),"")</f>
        <v/>
      </c>
      <c r="N7106" s="0" t="str">
        <f aca="false">IF(G7106=1,IF(COUNTIF(H$2:H7106,H7106)=1,COUNTIF($H:$H,H7106),""),"")</f>
        <v/>
      </c>
      <c r="O7106" s="0" t="str">
        <f aca="false">IF(G7106=1,IF(COUNTIF(I$2:I7106,I7106)=1,COUNTIF($I:$I,I7106),""),"")</f>
        <v/>
      </c>
      <c r="P7106" s="38" t="str">
        <f aca="false">IF(G7106=1,IF(COUNTIFS(C$2:C7106,C7106,G$2:G7106,1)=1,COUNTIFS($C:$C,C7106,$G:$G,1)+ROW()/10000000,""),"")</f>
        <v/>
      </c>
      <c r="Q7106" s="0" t="str">
        <f aca="false">IF(K7106=1,IF(COUNTIFS(C$2:C7106,C7106,K$2:K7106,1)=1,1,0),"")</f>
        <v/>
      </c>
      <c r="R7106" s="0" t="str">
        <f aca="false">IF(M7106=1,IF(COUNTIFS(C$2:C7106,C7106,M$2:M7106,1)=1,1,0),"")</f>
        <v/>
      </c>
      <c r="S7106" s="0" t="str">
        <f aca="false">IF(L7106=1,IF(COUNTIFS(C$2:C7106,C7106,L$2:L7106,1)=1,1,0),"")</f>
        <v/>
      </c>
      <c r="T7106" s="38" t="str">
        <f aca="false">IF(N7106="","",N7106+ROW()/10000000)</f>
        <v/>
      </c>
      <c r="U7106" s="0" t="str">
        <f aca="false">IF(G7106=1,IF(B7106="",1,0),"")</f>
        <v/>
      </c>
    </row>
    <row r="7107" customFormat="false" ht="15" hidden="false" customHeight="false" outlineLevel="0" collapsed="false">
      <c r="A7107" s="35"/>
      <c r="B7107" s="35"/>
      <c r="G7107" s="0" t="str">
        <f aca="false">IF(A7107="","",IF(AND(A7107&gt;=Debut,A7107&lt;Fin),1,0))</f>
        <v/>
      </c>
      <c r="H7107" s="0" t="str">
        <f aca="false">IF(G7107=1,INT(ROUND((A7107-Debut)*86400,0)/600),"")</f>
        <v/>
      </c>
      <c r="I7107" s="0" t="str">
        <f aca="false">IF(G7107=1,INT(ROUND((A7107-Debut)*86400,0)/3600),"")</f>
        <v/>
      </c>
      <c r="J7107" s="0" t="str">
        <f aca="false">IF(OR(A7107="",B7107=""),"",ROUND((B7107-A7107)*86400,0))</f>
        <v/>
      </c>
      <c r="K7107" s="37" t="str">
        <f aca="false">IF(G7107=1,IF(COUNTIFS($C:$C,C7107,$G:$G,1,$A:$A,"&gt;="&amp;(A7107-FenetreInterm/86400),$A:$A,"&lt;="&amp;A7107)&gt;=NbInterm,1,0),"")</f>
        <v/>
      </c>
      <c r="L7107" s="37" t="str">
        <f aca="false">IF(G7107=1,IF(B7107="",0,IF(J7107&lt;SeuilFugitive,1,0)),"")</f>
        <v/>
      </c>
      <c r="M7107" s="37" t="str">
        <f aca="false">IF(G7107=1,IF(B7107="",IF((Fin-A7107)*24&gt;SeuilFigee,1,0),IF(J7107&gt;SeuilFigee*3600,1,0)),"")</f>
        <v/>
      </c>
      <c r="N7107" s="0" t="str">
        <f aca="false">IF(G7107=1,IF(COUNTIF(H$2:H7107,H7107)=1,COUNTIF($H:$H,H7107),""),"")</f>
        <v/>
      </c>
      <c r="O7107" s="0" t="str">
        <f aca="false">IF(G7107=1,IF(COUNTIF(I$2:I7107,I7107)=1,COUNTIF($I:$I,I7107),""),"")</f>
        <v/>
      </c>
      <c r="P7107" s="38" t="str">
        <f aca="false">IF(G7107=1,IF(COUNTIFS(C$2:C7107,C7107,G$2:G7107,1)=1,COUNTIFS($C:$C,C7107,$G:$G,1)+ROW()/10000000,""),"")</f>
        <v/>
      </c>
      <c r="Q7107" s="0" t="str">
        <f aca="false">IF(K7107=1,IF(COUNTIFS(C$2:C7107,C7107,K$2:K7107,1)=1,1,0),"")</f>
        <v/>
      </c>
      <c r="R7107" s="0" t="str">
        <f aca="false">IF(M7107=1,IF(COUNTIFS(C$2:C7107,C7107,M$2:M7107,1)=1,1,0),"")</f>
        <v/>
      </c>
      <c r="S7107" s="0" t="str">
        <f aca="false">IF(L7107=1,IF(COUNTIFS(C$2:C7107,C7107,L$2:L7107,1)=1,1,0),"")</f>
        <v/>
      </c>
      <c r="T7107" s="38" t="str">
        <f aca="false">IF(N7107="","",N7107+ROW()/10000000)</f>
        <v/>
      </c>
      <c r="U7107" s="0" t="str">
        <f aca="false">IF(G7107=1,IF(B7107="",1,0),"")</f>
        <v/>
      </c>
    </row>
    <row r="7108" customFormat="false" ht="15" hidden="false" customHeight="false" outlineLevel="0" collapsed="false">
      <c r="A7108" s="35"/>
      <c r="B7108" s="35"/>
      <c r="G7108" s="0" t="str">
        <f aca="false">IF(A7108="","",IF(AND(A7108&gt;=Debut,A7108&lt;Fin),1,0))</f>
        <v/>
      </c>
      <c r="H7108" s="0" t="str">
        <f aca="false">IF(G7108=1,INT(ROUND((A7108-Debut)*86400,0)/600),"")</f>
        <v/>
      </c>
      <c r="I7108" s="0" t="str">
        <f aca="false">IF(G7108=1,INT(ROUND((A7108-Debut)*86400,0)/3600),"")</f>
        <v/>
      </c>
      <c r="J7108" s="0" t="str">
        <f aca="false">IF(OR(A7108="",B7108=""),"",ROUND((B7108-A7108)*86400,0))</f>
        <v/>
      </c>
      <c r="K7108" s="37" t="str">
        <f aca="false">IF(G7108=1,IF(COUNTIFS($C:$C,C7108,$G:$G,1,$A:$A,"&gt;="&amp;(A7108-FenetreInterm/86400),$A:$A,"&lt;="&amp;A7108)&gt;=NbInterm,1,0),"")</f>
        <v/>
      </c>
      <c r="L7108" s="37" t="str">
        <f aca="false">IF(G7108=1,IF(B7108="",0,IF(J7108&lt;SeuilFugitive,1,0)),"")</f>
        <v/>
      </c>
      <c r="M7108" s="37" t="str">
        <f aca="false">IF(G7108=1,IF(B7108="",IF((Fin-A7108)*24&gt;SeuilFigee,1,0),IF(J7108&gt;SeuilFigee*3600,1,0)),"")</f>
        <v/>
      </c>
      <c r="N7108" s="0" t="str">
        <f aca="false">IF(G7108=1,IF(COUNTIF(H$2:H7108,H7108)=1,COUNTIF($H:$H,H7108),""),"")</f>
        <v/>
      </c>
      <c r="O7108" s="0" t="str">
        <f aca="false">IF(G7108=1,IF(COUNTIF(I$2:I7108,I7108)=1,COUNTIF($I:$I,I7108),""),"")</f>
        <v/>
      </c>
      <c r="P7108" s="38" t="str">
        <f aca="false">IF(G7108=1,IF(COUNTIFS(C$2:C7108,C7108,G$2:G7108,1)=1,COUNTIFS($C:$C,C7108,$G:$G,1)+ROW()/10000000,""),"")</f>
        <v/>
      </c>
      <c r="Q7108" s="0" t="str">
        <f aca="false">IF(K7108=1,IF(COUNTIFS(C$2:C7108,C7108,K$2:K7108,1)=1,1,0),"")</f>
        <v/>
      </c>
      <c r="R7108" s="0" t="str">
        <f aca="false">IF(M7108=1,IF(COUNTIFS(C$2:C7108,C7108,M$2:M7108,1)=1,1,0),"")</f>
        <v/>
      </c>
      <c r="S7108" s="0" t="str">
        <f aca="false">IF(L7108=1,IF(COUNTIFS(C$2:C7108,C7108,L$2:L7108,1)=1,1,0),"")</f>
        <v/>
      </c>
      <c r="T7108" s="38" t="str">
        <f aca="false">IF(N7108="","",N7108+ROW()/10000000)</f>
        <v/>
      </c>
      <c r="U7108" s="0" t="str">
        <f aca="false">IF(G7108=1,IF(B7108="",1,0),"")</f>
        <v/>
      </c>
    </row>
    <row r="7109" customFormat="false" ht="15" hidden="false" customHeight="false" outlineLevel="0" collapsed="false">
      <c r="A7109" s="35"/>
      <c r="B7109" s="35"/>
      <c r="G7109" s="0" t="str">
        <f aca="false">IF(A7109="","",IF(AND(A7109&gt;=Debut,A7109&lt;Fin),1,0))</f>
        <v/>
      </c>
      <c r="H7109" s="0" t="str">
        <f aca="false">IF(G7109=1,INT(ROUND((A7109-Debut)*86400,0)/600),"")</f>
        <v/>
      </c>
      <c r="I7109" s="0" t="str">
        <f aca="false">IF(G7109=1,INT(ROUND((A7109-Debut)*86400,0)/3600),"")</f>
        <v/>
      </c>
      <c r="J7109" s="0" t="str">
        <f aca="false">IF(OR(A7109="",B7109=""),"",ROUND((B7109-A7109)*86400,0))</f>
        <v/>
      </c>
      <c r="K7109" s="37" t="str">
        <f aca="false">IF(G7109=1,IF(COUNTIFS($C:$C,C7109,$G:$G,1,$A:$A,"&gt;="&amp;(A7109-FenetreInterm/86400),$A:$A,"&lt;="&amp;A7109)&gt;=NbInterm,1,0),"")</f>
        <v/>
      </c>
      <c r="L7109" s="37" t="str">
        <f aca="false">IF(G7109=1,IF(B7109="",0,IF(J7109&lt;SeuilFugitive,1,0)),"")</f>
        <v/>
      </c>
      <c r="M7109" s="37" t="str">
        <f aca="false">IF(G7109=1,IF(B7109="",IF((Fin-A7109)*24&gt;SeuilFigee,1,0),IF(J7109&gt;SeuilFigee*3600,1,0)),"")</f>
        <v/>
      </c>
      <c r="N7109" s="0" t="str">
        <f aca="false">IF(G7109=1,IF(COUNTIF(H$2:H7109,H7109)=1,COUNTIF($H:$H,H7109),""),"")</f>
        <v/>
      </c>
      <c r="O7109" s="0" t="str">
        <f aca="false">IF(G7109=1,IF(COUNTIF(I$2:I7109,I7109)=1,COUNTIF($I:$I,I7109),""),"")</f>
        <v/>
      </c>
      <c r="P7109" s="38" t="str">
        <f aca="false">IF(G7109=1,IF(COUNTIFS(C$2:C7109,C7109,G$2:G7109,1)=1,COUNTIFS($C:$C,C7109,$G:$G,1)+ROW()/10000000,""),"")</f>
        <v/>
      </c>
      <c r="Q7109" s="0" t="str">
        <f aca="false">IF(K7109=1,IF(COUNTIFS(C$2:C7109,C7109,K$2:K7109,1)=1,1,0),"")</f>
        <v/>
      </c>
      <c r="R7109" s="0" t="str">
        <f aca="false">IF(M7109=1,IF(COUNTIFS(C$2:C7109,C7109,M$2:M7109,1)=1,1,0),"")</f>
        <v/>
      </c>
      <c r="S7109" s="0" t="str">
        <f aca="false">IF(L7109=1,IF(COUNTIFS(C$2:C7109,C7109,L$2:L7109,1)=1,1,0),"")</f>
        <v/>
      </c>
      <c r="T7109" s="38" t="str">
        <f aca="false">IF(N7109="","",N7109+ROW()/10000000)</f>
        <v/>
      </c>
      <c r="U7109" s="0" t="str">
        <f aca="false">IF(G7109=1,IF(B7109="",1,0),"")</f>
        <v/>
      </c>
    </row>
    <row r="7110" customFormat="false" ht="15" hidden="false" customHeight="false" outlineLevel="0" collapsed="false">
      <c r="A7110" s="35"/>
      <c r="B7110" s="35"/>
      <c r="G7110" s="0" t="str">
        <f aca="false">IF(A7110="","",IF(AND(A7110&gt;=Debut,A7110&lt;Fin),1,0))</f>
        <v/>
      </c>
      <c r="H7110" s="0" t="str">
        <f aca="false">IF(G7110=1,INT(ROUND((A7110-Debut)*86400,0)/600),"")</f>
        <v/>
      </c>
      <c r="I7110" s="0" t="str">
        <f aca="false">IF(G7110=1,INT(ROUND((A7110-Debut)*86400,0)/3600),"")</f>
        <v/>
      </c>
      <c r="J7110" s="0" t="str">
        <f aca="false">IF(OR(A7110="",B7110=""),"",ROUND((B7110-A7110)*86400,0))</f>
        <v/>
      </c>
      <c r="K7110" s="37" t="str">
        <f aca="false">IF(G7110=1,IF(COUNTIFS($C:$C,C7110,$G:$G,1,$A:$A,"&gt;="&amp;(A7110-FenetreInterm/86400),$A:$A,"&lt;="&amp;A7110)&gt;=NbInterm,1,0),"")</f>
        <v/>
      </c>
      <c r="L7110" s="37" t="str">
        <f aca="false">IF(G7110=1,IF(B7110="",0,IF(J7110&lt;SeuilFugitive,1,0)),"")</f>
        <v/>
      </c>
      <c r="M7110" s="37" t="str">
        <f aca="false">IF(G7110=1,IF(B7110="",IF((Fin-A7110)*24&gt;SeuilFigee,1,0),IF(J7110&gt;SeuilFigee*3600,1,0)),"")</f>
        <v/>
      </c>
      <c r="N7110" s="0" t="str">
        <f aca="false">IF(G7110=1,IF(COUNTIF(H$2:H7110,H7110)=1,COUNTIF($H:$H,H7110),""),"")</f>
        <v/>
      </c>
      <c r="O7110" s="0" t="str">
        <f aca="false">IF(G7110=1,IF(COUNTIF(I$2:I7110,I7110)=1,COUNTIF($I:$I,I7110),""),"")</f>
        <v/>
      </c>
      <c r="P7110" s="38" t="str">
        <f aca="false">IF(G7110=1,IF(COUNTIFS(C$2:C7110,C7110,G$2:G7110,1)=1,COUNTIFS($C:$C,C7110,$G:$G,1)+ROW()/10000000,""),"")</f>
        <v/>
      </c>
      <c r="Q7110" s="0" t="str">
        <f aca="false">IF(K7110=1,IF(COUNTIFS(C$2:C7110,C7110,K$2:K7110,1)=1,1,0),"")</f>
        <v/>
      </c>
      <c r="R7110" s="0" t="str">
        <f aca="false">IF(M7110=1,IF(COUNTIFS(C$2:C7110,C7110,M$2:M7110,1)=1,1,0),"")</f>
        <v/>
      </c>
      <c r="S7110" s="0" t="str">
        <f aca="false">IF(L7110=1,IF(COUNTIFS(C$2:C7110,C7110,L$2:L7110,1)=1,1,0),"")</f>
        <v/>
      </c>
      <c r="T7110" s="38" t="str">
        <f aca="false">IF(N7110="","",N7110+ROW()/10000000)</f>
        <v/>
      </c>
      <c r="U7110" s="0" t="str">
        <f aca="false">IF(G7110=1,IF(B7110="",1,0),"")</f>
        <v/>
      </c>
    </row>
    <row r="7111" customFormat="false" ht="15" hidden="false" customHeight="false" outlineLevel="0" collapsed="false">
      <c r="A7111" s="35"/>
      <c r="B7111" s="35"/>
      <c r="G7111" s="0" t="str">
        <f aca="false">IF(A7111="","",IF(AND(A7111&gt;=Debut,A7111&lt;Fin),1,0))</f>
        <v/>
      </c>
      <c r="H7111" s="0" t="str">
        <f aca="false">IF(G7111=1,INT(ROUND((A7111-Debut)*86400,0)/600),"")</f>
        <v/>
      </c>
      <c r="I7111" s="0" t="str">
        <f aca="false">IF(G7111=1,INT(ROUND((A7111-Debut)*86400,0)/3600),"")</f>
        <v/>
      </c>
      <c r="J7111" s="0" t="str">
        <f aca="false">IF(OR(A7111="",B7111=""),"",ROUND((B7111-A7111)*86400,0))</f>
        <v/>
      </c>
      <c r="K7111" s="37" t="str">
        <f aca="false">IF(G7111=1,IF(COUNTIFS($C:$C,C7111,$G:$G,1,$A:$A,"&gt;="&amp;(A7111-FenetreInterm/86400),$A:$A,"&lt;="&amp;A7111)&gt;=NbInterm,1,0),"")</f>
        <v/>
      </c>
      <c r="L7111" s="37" t="str">
        <f aca="false">IF(G7111=1,IF(B7111="",0,IF(J7111&lt;SeuilFugitive,1,0)),"")</f>
        <v/>
      </c>
      <c r="M7111" s="37" t="str">
        <f aca="false">IF(G7111=1,IF(B7111="",IF((Fin-A7111)*24&gt;SeuilFigee,1,0),IF(J7111&gt;SeuilFigee*3600,1,0)),"")</f>
        <v/>
      </c>
      <c r="N7111" s="0" t="str">
        <f aca="false">IF(G7111=1,IF(COUNTIF(H$2:H7111,H7111)=1,COUNTIF($H:$H,H7111),""),"")</f>
        <v/>
      </c>
      <c r="O7111" s="0" t="str">
        <f aca="false">IF(G7111=1,IF(COUNTIF(I$2:I7111,I7111)=1,COUNTIF($I:$I,I7111),""),"")</f>
        <v/>
      </c>
      <c r="P7111" s="38" t="str">
        <f aca="false">IF(G7111=1,IF(COUNTIFS(C$2:C7111,C7111,G$2:G7111,1)=1,COUNTIFS($C:$C,C7111,$G:$G,1)+ROW()/10000000,""),"")</f>
        <v/>
      </c>
      <c r="Q7111" s="0" t="str">
        <f aca="false">IF(K7111=1,IF(COUNTIFS(C$2:C7111,C7111,K$2:K7111,1)=1,1,0),"")</f>
        <v/>
      </c>
      <c r="R7111" s="0" t="str">
        <f aca="false">IF(M7111=1,IF(COUNTIFS(C$2:C7111,C7111,M$2:M7111,1)=1,1,0),"")</f>
        <v/>
      </c>
      <c r="S7111" s="0" t="str">
        <f aca="false">IF(L7111=1,IF(COUNTIFS(C$2:C7111,C7111,L$2:L7111,1)=1,1,0),"")</f>
        <v/>
      </c>
      <c r="T7111" s="38" t="str">
        <f aca="false">IF(N7111="","",N7111+ROW()/10000000)</f>
        <v/>
      </c>
      <c r="U7111" s="0" t="str">
        <f aca="false">IF(G7111=1,IF(B7111="",1,0),"")</f>
        <v/>
      </c>
    </row>
    <row r="7112" customFormat="false" ht="15" hidden="false" customHeight="false" outlineLevel="0" collapsed="false">
      <c r="A7112" s="35"/>
      <c r="B7112" s="35"/>
      <c r="G7112" s="0" t="str">
        <f aca="false">IF(A7112="","",IF(AND(A7112&gt;=Debut,A7112&lt;Fin),1,0))</f>
        <v/>
      </c>
      <c r="H7112" s="0" t="str">
        <f aca="false">IF(G7112=1,INT(ROUND((A7112-Debut)*86400,0)/600),"")</f>
        <v/>
      </c>
      <c r="I7112" s="0" t="str">
        <f aca="false">IF(G7112=1,INT(ROUND((A7112-Debut)*86400,0)/3600),"")</f>
        <v/>
      </c>
      <c r="J7112" s="0" t="str">
        <f aca="false">IF(OR(A7112="",B7112=""),"",ROUND((B7112-A7112)*86400,0))</f>
        <v/>
      </c>
      <c r="K7112" s="37" t="str">
        <f aca="false">IF(G7112=1,IF(COUNTIFS($C:$C,C7112,$G:$G,1,$A:$A,"&gt;="&amp;(A7112-FenetreInterm/86400),$A:$A,"&lt;="&amp;A7112)&gt;=NbInterm,1,0),"")</f>
        <v/>
      </c>
      <c r="L7112" s="37" t="str">
        <f aca="false">IF(G7112=1,IF(B7112="",0,IF(J7112&lt;SeuilFugitive,1,0)),"")</f>
        <v/>
      </c>
      <c r="M7112" s="37" t="str">
        <f aca="false">IF(G7112=1,IF(B7112="",IF((Fin-A7112)*24&gt;SeuilFigee,1,0),IF(J7112&gt;SeuilFigee*3600,1,0)),"")</f>
        <v/>
      </c>
      <c r="N7112" s="0" t="str">
        <f aca="false">IF(G7112=1,IF(COUNTIF(H$2:H7112,H7112)=1,COUNTIF($H:$H,H7112),""),"")</f>
        <v/>
      </c>
      <c r="O7112" s="0" t="str">
        <f aca="false">IF(G7112=1,IF(COUNTIF(I$2:I7112,I7112)=1,COUNTIF($I:$I,I7112),""),"")</f>
        <v/>
      </c>
      <c r="P7112" s="38" t="str">
        <f aca="false">IF(G7112=1,IF(COUNTIFS(C$2:C7112,C7112,G$2:G7112,1)=1,COUNTIFS($C:$C,C7112,$G:$G,1)+ROW()/10000000,""),"")</f>
        <v/>
      </c>
      <c r="Q7112" s="0" t="str">
        <f aca="false">IF(K7112=1,IF(COUNTIFS(C$2:C7112,C7112,K$2:K7112,1)=1,1,0),"")</f>
        <v/>
      </c>
      <c r="R7112" s="0" t="str">
        <f aca="false">IF(M7112=1,IF(COUNTIFS(C$2:C7112,C7112,M$2:M7112,1)=1,1,0),"")</f>
        <v/>
      </c>
      <c r="S7112" s="0" t="str">
        <f aca="false">IF(L7112=1,IF(COUNTIFS(C$2:C7112,C7112,L$2:L7112,1)=1,1,0),"")</f>
        <v/>
      </c>
      <c r="T7112" s="38" t="str">
        <f aca="false">IF(N7112="","",N7112+ROW()/10000000)</f>
        <v/>
      </c>
      <c r="U7112" s="0" t="str">
        <f aca="false">IF(G7112=1,IF(B7112="",1,0),"")</f>
        <v/>
      </c>
    </row>
    <row r="7113" customFormat="false" ht="15" hidden="false" customHeight="false" outlineLevel="0" collapsed="false">
      <c r="A7113" s="35"/>
      <c r="B7113" s="35"/>
      <c r="G7113" s="0" t="str">
        <f aca="false">IF(A7113="","",IF(AND(A7113&gt;=Debut,A7113&lt;Fin),1,0))</f>
        <v/>
      </c>
      <c r="H7113" s="0" t="str">
        <f aca="false">IF(G7113=1,INT(ROUND((A7113-Debut)*86400,0)/600),"")</f>
        <v/>
      </c>
      <c r="I7113" s="0" t="str">
        <f aca="false">IF(G7113=1,INT(ROUND((A7113-Debut)*86400,0)/3600),"")</f>
        <v/>
      </c>
      <c r="J7113" s="0" t="str">
        <f aca="false">IF(OR(A7113="",B7113=""),"",ROUND((B7113-A7113)*86400,0))</f>
        <v/>
      </c>
      <c r="K7113" s="37" t="str">
        <f aca="false">IF(G7113=1,IF(COUNTIFS($C:$C,C7113,$G:$G,1,$A:$A,"&gt;="&amp;(A7113-FenetreInterm/86400),$A:$A,"&lt;="&amp;A7113)&gt;=NbInterm,1,0),"")</f>
        <v/>
      </c>
      <c r="L7113" s="37" t="str">
        <f aca="false">IF(G7113=1,IF(B7113="",0,IF(J7113&lt;SeuilFugitive,1,0)),"")</f>
        <v/>
      </c>
      <c r="M7113" s="37" t="str">
        <f aca="false">IF(G7113=1,IF(B7113="",IF((Fin-A7113)*24&gt;SeuilFigee,1,0),IF(J7113&gt;SeuilFigee*3600,1,0)),"")</f>
        <v/>
      </c>
      <c r="N7113" s="0" t="str">
        <f aca="false">IF(G7113=1,IF(COUNTIF(H$2:H7113,H7113)=1,COUNTIF($H:$H,H7113),""),"")</f>
        <v/>
      </c>
      <c r="O7113" s="0" t="str">
        <f aca="false">IF(G7113=1,IF(COUNTIF(I$2:I7113,I7113)=1,COUNTIF($I:$I,I7113),""),"")</f>
        <v/>
      </c>
      <c r="P7113" s="38" t="str">
        <f aca="false">IF(G7113=1,IF(COUNTIFS(C$2:C7113,C7113,G$2:G7113,1)=1,COUNTIFS($C:$C,C7113,$G:$G,1)+ROW()/10000000,""),"")</f>
        <v/>
      </c>
      <c r="Q7113" s="0" t="str">
        <f aca="false">IF(K7113=1,IF(COUNTIFS(C$2:C7113,C7113,K$2:K7113,1)=1,1,0),"")</f>
        <v/>
      </c>
      <c r="R7113" s="0" t="str">
        <f aca="false">IF(M7113=1,IF(COUNTIFS(C$2:C7113,C7113,M$2:M7113,1)=1,1,0),"")</f>
        <v/>
      </c>
      <c r="S7113" s="0" t="str">
        <f aca="false">IF(L7113=1,IF(COUNTIFS(C$2:C7113,C7113,L$2:L7113,1)=1,1,0),"")</f>
        <v/>
      </c>
      <c r="T7113" s="38" t="str">
        <f aca="false">IF(N7113="","",N7113+ROW()/10000000)</f>
        <v/>
      </c>
      <c r="U7113" s="0" t="str">
        <f aca="false">IF(G7113=1,IF(B7113="",1,0),"")</f>
        <v/>
      </c>
    </row>
    <row r="7114" customFormat="false" ht="15" hidden="false" customHeight="false" outlineLevel="0" collapsed="false">
      <c r="A7114" s="35"/>
      <c r="B7114" s="35"/>
      <c r="G7114" s="0" t="str">
        <f aca="false">IF(A7114="","",IF(AND(A7114&gt;=Debut,A7114&lt;Fin),1,0))</f>
        <v/>
      </c>
      <c r="H7114" s="0" t="str">
        <f aca="false">IF(G7114=1,INT(ROUND((A7114-Debut)*86400,0)/600),"")</f>
        <v/>
      </c>
      <c r="I7114" s="0" t="str">
        <f aca="false">IF(G7114=1,INT(ROUND((A7114-Debut)*86400,0)/3600),"")</f>
        <v/>
      </c>
      <c r="J7114" s="0" t="str">
        <f aca="false">IF(OR(A7114="",B7114=""),"",ROUND((B7114-A7114)*86400,0))</f>
        <v/>
      </c>
      <c r="K7114" s="37" t="str">
        <f aca="false">IF(G7114=1,IF(COUNTIFS($C:$C,C7114,$G:$G,1,$A:$A,"&gt;="&amp;(A7114-FenetreInterm/86400),$A:$A,"&lt;="&amp;A7114)&gt;=NbInterm,1,0),"")</f>
        <v/>
      </c>
      <c r="L7114" s="37" t="str">
        <f aca="false">IF(G7114=1,IF(B7114="",0,IF(J7114&lt;SeuilFugitive,1,0)),"")</f>
        <v/>
      </c>
      <c r="M7114" s="37" t="str">
        <f aca="false">IF(G7114=1,IF(B7114="",IF((Fin-A7114)*24&gt;SeuilFigee,1,0),IF(J7114&gt;SeuilFigee*3600,1,0)),"")</f>
        <v/>
      </c>
      <c r="N7114" s="0" t="str">
        <f aca="false">IF(G7114=1,IF(COUNTIF(H$2:H7114,H7114)=1,COUNTIF($H:$H,H7114),""),"")</f>
        <v/>
      </c>
      <c r="O7114" s="0" t="str">
        <f aca="false">IF(G7114=1,IF(COUNTIF(I$2:I7114,I7114)=1,COUNTIF($I:$I,I7114),""),"")</f>
        <v/>
      </c>
      <c r="P7114" s="38" t="str">
        <f aca="false">IF(G7114=1,IF(COUNTIFS(C$2:C7114,C7114,G$2:G7114,1)=1,COUNTIFS($C:$C,C7114,$G:$G,1)+ROW()/10000000,""),"")</f>
        <v/>
      </c>
      <c r="Q7114" s="0" t="str">
        <f aca="false">IF(K7114=1,IF(COUNTIFS(C$2:C7114,C7114,K$2:K7114,1)=1,1,0),"")</f>
        <v/>
      </c>
      <c r="R7114" s="0" t="str">
        <f aca="false">IF(M7114=1,IF(COUNTIFS(C$2:C7114,C7114,M$2:M7114,1)=1,1,0),"")</f>
        <v/>
      </c>
      <c r="S7114" s="0" t="str">
        <f aca="false">IF(L7114=1,IF(COUNTIFS(C$2:C7114,C7114,L$2:L7114,1)=1,1,0),"")</f>
        <v/>
      </c>
      <c r="T7114" s="38" t="str">
        <f aca="false">IF(N7114="","",N7114+ROW()/10000000)</f>
        <v/>
      </c>
      <c r="U7114" s="0" t="str">
        <f aca="false">IF(G7114=1,IF(B7114="",1,0),"")</f>
        <v/>
      </c>
    </row>
    <row r="7115" customFormat="false" ht="15" hidden="false" customHeight="false" outlineLevel="0" collapsed="false">
      <c r="A7115" s="35"/>
      <c r="B7115" s="35"/>
      <c r="G7115" s="0" t="str">
        <f aca="false">IF(A7115="","",IF(AND(A7115&gt;=Debut,A7115&lt;Fin),1,0))</f>
        <v/>
      </c>
      <c r="H7115" s="0" t="str">
        <f aca="false">IF(G7115=1,INT(ROUND((A7115-Debut)*86400,0)/600),"")</f>
        <v/>
      </c>
      <c r="I7115" s="0" t="str">
        <f aca="false">IF(G7115=1,INT(ROUND((A7115-Debut)*86400,0)/3600),"")</f>
        <v/>
      </c>
      <c r="J7115" s="0" t="str">
        <f aca="false">IF(OR(A7115="",B7115=""),"",ROUND((B7115-A7115)*86400,0))</f>
        <v/>
      </c>
      <c r="K7115" s="37" t="str">
        <f aca="false">IF(G7115=1,IF(COUNTIFS($C:$C,C7115,$G:$G,1,$A:$A,"&gt;="&amp;(A7115-FenetreInterm/86400),$A:$A,"&lt;="&amp;A7115)&gt;=NbInterm,1,0),"")</f>
        <v/>
      </c>
      <c r="L7115" s="37" t="str">
        <f aca="false">IF(G7115=1,IF(B7115="",0,IF(J7115&lt;SeuilFugitive,1,0)),"")</f>
        <v/>
      </c>
      <c r="M7115" s="37" t="str">
        <f aca="false">IF(G7115=1,IF(B7115="",IF((Fin-A7115)*24&gt;SeuilFigee,1,0),IF(J7115&gt;SeuilFigee*3600,1,0)),"")</f>
        <v/>
      </c>
      <c r="N7115" s="0" t="str">
        <f aca="false">IF(G7115=1,IF(COUNTIF(H$2:H7115,H7115)=1,COUNTIF($H:$H,H7115),""),"")</f>
        <v/>
      </c>
      <c r="O7115" s="0" t="str">
        <f aca="false">IF(G7115=1,IF(COUNTIF(I$2:I7115,I7115)=1,COUNTIF($I:$I,I7115),""),"")</f>
        <v/>
      </c>
      <c r="P7115" s="38" t="str">
        <f aca="false">IF(G7115=1,IF(COUNTIFS(C$2:C7115,C7115,G$2:G7115,1)=1,COUNTIFS($C:$C,C7115,$G:$G,1)+ROW()/10000000,""),"")</f>
        <v/>
      </c>
      <c r="Q7115" s="0" t="str">
        <f aca="false">IF(K7115=1,IF(COUNTIFS(C$2:C7115,C7115,K$2:K7115,1)=1,1,0),"")</f>
        <v/>
      </c>
      <c r="R7115" s="0" t="str">
        <f aca="false">IF(M7115=1,IF(COUNTIFS(C$2:C7115,C7115,M$2:M7115,1)=1,1,0),"")</f>
        <v/>
      </c>
      <c r="S7115" s="0" t="str">
        <f aca="false">IF(L7115=1,IF(COUNTIFS(C$2:C7115,C7115,L$2:L7115,1)=1,1,0),"")</f>
        <v/>
      </c>
      <c r="T7115" s="38" t="str">
        <f aca="false">IF(N7115="","",N7115+ROW()/10000000)</f>
        <v/>
      </c>
      <c r="U7115" s="0" t="str">
        <f aca="false">IF(G7115=1,IF(B7115="",1,0),"")</f>
        <v/>
      </c>
    </row>
    <row r="7116" customFormat="false" ht="15" hidden="false" customHeight="false" outlineLevel="0" collapsed="false">
      <c r="A7116" s="35"/>
      <c r="B7116" s="35"/>
      <c r="G7116" s="0" t="str">
        <f aca="false">IF(A7116="","",IF(AND(A7116&gt;=Debut,A7116&lt;Fin),1,0))</f>
        <v/>
      </c>
      <c r="H7116" s="0" t="str">
        <f aca="false">IF(G7116=1,INT(ROUND((A7116-Debut)*86400,0)/600),"")</f>
        <v/>
      </c>
      <c r="I7116" s="0" t="str">
        <f aca="false">IF(G7116=1,INT(ROUND((A7116-Debut)*86400,0)/3600),"")</f>
        <v/>
      </c>
      <c r="J7116" s="0" t="str">
        <f aca="false">IF(OR(A7116="",B7116=""),"",ROUND((B7116-A7116)*86400,0))</f>
        <v/>
      </c>
      <c r="K7116" s="37" t="str">
        <f aca="false">IF(G7116=1,IF(COUNTIFS($C:$C,C7116,$G:$G,1,$A:$A,"&gt;="&amp;(A7116-FenetreInterm/86400),$A:$A,"&lt;="&amp;A7116)&gt;=NbInterm,1,0),"")</f>
        <v/>
      </c>
      <c r="L7116" s="37" t="str">
        <f aca="false">IF(G7116=1,IF(B7116="",0,IF(J7116&lt;SeuilFugitive,1,0)),"")</f>
        <v/>
      </c>
      <c r="M7116" s="37" t="str">
        <f aca="false">IF(G7116=1,IF(B7116="",IF((Fin-A7116)*24&gt;SeuilFigee,1,0),IF(J7116&gt;SeuilFigee*3600,1,0)),"")</f>
        <v/>
      </c>
      <c r="N7116" s="0" t="str">
        <f aca="false">IF(G7116=1,IF(COUNTIF(H$2:H7116,H7116)=1,COUNTIF($H:$H,H7116),""),"")</f>
        <v/>
      </c>
      <c r="O7116" s="0" t="str">
        <f aca="false">IF(G7116=1,IF(COUNTIF(I$2:I7116,I7116)=1,COUNTIF($I:$I,I7116),""),"")</f>
        <v/>
      </c>
      <c r="P7116" s="38" t="str">
        <f aca="false">IF(G7116=1,IF(COUNTIFS(C$2:C7116,C7116,G$2:G7116,1)=1,COUNTIFS($C:$C,C7116,$G:$G,1)+ROW()/10000000,""),"")</f>
        <v/>
      </c>
      <c r="Q7116" s="0" t="str">
        <f aca="false">IF(K7116=1,IF(COUNTIFS(C$2:C7116,C7116,K$2:K7116,1)=1,1,0),"")</f>
        <v/>
      </c>
      <c r="R7116" s="0" t="str">
        <f aca="false">IF(M7116=1,IF(COUNTIFS(C$2:C7116,C7116,M$2:M7116,1)=1,1,0),"")</f>
        <v/>
      </c>
      <c r="S7116" s="0" t="str">
        <f aca="false">IF(L7116=1,IF(COUNTIFS(C$2:C7116,C7116,L$2:L7116,1)=1,1,0),"")</f>
        <v/>
      </c>
      <c r="T7116" s="38" t="str">
        <f aca="false">IF(N7116="","",N7116+ROW()/10000000)</f>
        <v/>
      </c>
      <c r="U7116" s="0" t="str">
        <f aca="false">IF(G7116=1,IF(B7116="",1,0),"")</f>
        <v/>
      </c>
    </row>
    <row r="7117" customFormat="false" ht="15" hidden="false" customHeight="false" outlineLevel="0" collapsed="false">
      <c r="A7117" s="35"/>
      <c r="B7117" s="35"/>
      <c r="G7117" s="0" t="str">
        <f aca="false">IF(A7117="","",IF(AND(A7117&gt;=Debut,A7117&lt;Fin),1,0))</f>
        <v/>
      </c>
      <c r="H7117" s="0" t="str">
        <f aca="false">IF(G7117=1,INT(ROUND((A7117-Debut)*86400,0)/600),"")</f>
        <v/>
      </c>
      <c r="I7117" s="0" t="str">
        <f aca="false">IF(G7117=1,INT(ROUND((A7117-Debut)*86400,0)/3600),"")</f>
        <v/>
      </c>
      <c r="J7117" s="0" t="str">
        <f aca="false">IF(OR(A7117="",B7117=""),"",ROUND((B7117-A7117)*86400,0))</f>
        <v/>
      </c>
      <c r="K7117" s="37" t="str">
        <f aca="false">IF(G7117=1,IF(COUNTIFS($C:$C,C7117,$G:$G,1,$A:$A,"&gt;="&amp;(A7117-FenetreInterm/86400),$A:$A,"&lt;="&amp;A7117)&gt;=NbInterm,1,0),"")</f>
        <v/>
      </c>
      <c r="L7117" s="37" t="str">
        <f aca="false">IF(G7117=1,IF(B7117="",0,IF(J7117&lt;SeuilFugitive,1,0)),"")</f>
        <v/>
      </c>
      <c r="M7117" s="37" t="str">
        <f aca="false">IF(G7117=1,IF(B7117="",IF((Fin-A7117)*24&gt;SeuilFigee,1,0),IF(J7117&gt;SeuilFigee*3600,1,0)),"")</f>
        <v/>
      </c>
      <c r="N7117" s="0" t="str">
        <f aca="false">IF(G7117=1,IF(COUNTIF(H$2:H7117,H7117)=1,COUNTIF($H:$H,H7117),""),"")</f>
        <v/>
      </c>
      <c r="O7117" s="0" t="str">
        <f aca="false">IF(G7117=1,IF(COUNTIF(I$2:I7117,I7117)=1,COUNTIF($I:$I,I7117),""),"")</f>
        <v/>
      </c>
      <c r="P7117" s="38" t="str">
        <f aca="false">IF(G7117=1,IF(COUNTIFS(C$2:C7117,C7117,G$2:G7117,1)=1,COUNTIFS($C:$C,C7117,$G:$G,1)+ROW()/10000000,""),"")</f>
        <v/>
      </c>
      <c r="Q7117" s="0" t="str">
        <f aca="false">IF(K7117=1,IF(COUNTIFS(C$2:C7117,C7117,K$2:K7117,1)=1,1,0),"")</f>
        <v/>
      </c>
      <c r="R7117" s="0" t="str">
        <f aca="false">IF(M7117=1,IF(COUNTIFS(C$2:C7117,C7117,M$2:M7117,1)=1,1,0),"")</f>
        <v/>
      </c>
      <c r="S7117" s="0" t="str">
        <f aca="false">IF(L7117=1,IF(COUNTIFS(C$2:C7117,C7117,L$2:L7117,1)=1,1,0),"")</f>
        <v/>
      </c>
      <c r="T7117" s="38" t="str">
        <f aca="false">IF(N7117="","",N7117+ROW()/10000000)</f>
        <v/>
      </c>
      <c r="U7117" s="0" t="str">
        <f aca="false">IF(G7117=1,IF(B7117="",1,0),"")</f>
        <v/>
      </c>
    </row>
    <row r="7118" customFormat="false" ht="15" hidden="false" customHeight="false" outlineLevel="0" collapsed="false">
      <c r="A7118" s="35"/>
      <c r="B7118" s="35"/>
      <c r="G7118" s="0" t="str">
        <f aca="false">IF(A7118="","",IF(AND(A7118&gt;=Debut,A7118&lt;Fin),1,0))</f>
        <v/>
      </c>
      <c r="H7118" s="0" t="str">
        <f aca="false">IF(G7118=1,INT(ROUND((A7118-Debut)*86400,0)/600),"")</f>
        <v/>
      </c>
      <c r="I7118" s="0" t="str">
        <f aca="false">IF(G7118=1,INT(ROUND((A7118-Debut)*86400,0)/3600),"")</f>
        <v/>
      </c>
      <c r="J7118" s="0" t="str">
        <f aca="false">IF(OR(A7118="",B7118=""),"",ROUND((B7118-A7118)*86400,0))</f>
        <v/>
      </c>
      <c r="K7118" s="37" t="str">
        <f aca="false">IF(G7118=1,IF(COUNTIFS($C:$C,C7118,$G:$G,1,$A:$A,"&gt;="&amp;(A7118-FenetreInterm/86400),$A:$A,"&lt;="&amp;A7118)&gt;=NbInterm,1,0),"")</f>
        <v/>
      </c>
      <c r="L7118" s="37" t="str">
        <f aca="false">IF(G7118=1,IF(B7118="",0,IF(J7118&lt;SeuilFugitive,1,0)),"")</f>
        <v/>
      </c>
      <c r="M7118" s="37" t="str">
        <f aca="false">IF(G7118=1,IF(B7118="",IF((Fin-A7118)*24&gt;SeuilFigee,1,0),IF(J7118&gt;SeuilFigee*3600,1,0)),"")</f>
        <v/>
      </c>
      <c r="N7118" s="0" t="str">
        <f aca="false">IF(G7118=1,IF(COUNTIF(H$2:H7118,H7118)=1,COUNTIF($H:$H,H7118),""),"")</f>
        <v/>
      </c>
      <c r="O7118" s="0" t="str">
        <f aca="false">IF(G7118=1,IF(COUNTIF(I$2:I7118,I7118)=1,COUNTIF($I:$I,I7118),""),"")</f>
        <v/>
      </c>
      <c r="P7118" s="38" t="str">
        <f aca="false">IF(G7118=1,IF(COUNTIFS(C$2:C7118,C7118,G$2:G7118,1)=1,COUNTIFS($C:$C,C7118,$G:$G,1)+ROW()/10000000,""),"")</f>
        <v/>
      </c>
      <c r="Q7118" s="0" t="str">
        <f aca="false">IF(K7118=1,IF(COUNTIFS(C$2:C7118,C7118,K$2:K7118,1)=1,1,0),"")</f>
        <v/>
      </c>
      <c r="R7118" s="0" t="str">
        <f aca="false">IF(M7118=1,IF(COUNTIFS(C$2:C7118,C7118,M$2:M7118,1)=1,1,0),"")</f>
        <v/>
      </c>
      <c r="S7118" s="0" t="str">
        <f aca="false">IF(L7118=1,IF(COUNTIFS(C$2:C7118,C7118,L$2:L7118,1)=1,1,0),"")</f>
        <v/>
      </c>
      <c r="T7118" s="38" t="str">
        <f aca="false">IF(N7118="","",N7118+ROW()/10000000)</f>
        <v/>
      </c>
      <c r="U7118" s="0" t="str">
        <f aca="false">IF(G7118=1,IF(B7118="",1,0),"")</f>
        <v/>
      </c>
    </row>
    <row r="7119" customFormat="false" ht="15" hidden="false" customHeight="false" outlineLevel="0" collapsed="false">
      <c r="A7119" s="35"/>
      <c r="B7119" s="35"/>
      <c r="G7119" s="0" t="str">
        <f aca="false">IF(A7119="","",IF(AND(A7119&gt;=Debut,A7119&lt;Fin),1,0))</f>
        <v/>
      </c>
      <c r="H7119" s="0" t="str">
        <f aca="false">IF(G7119=1,INT(ROUND((A7119-Debut)*86400,0)/600),"")</f>
        <v/>
      </c>
      <c r="I7119" s="0" t="str">
        <f aca="false">IF(G7119=1,INT(ROUND((A7119-Debut)*86400,0)/3600),"")</f>
        <v/>
      </c>
      <c r="J7119" s="0" t="str">
        <f aca="false">IF(OR(A7119="",B7119=""),"",ROUND((B7119-A7119)*86400,0))</f>
        <v/>
      </c>
      <c r="K7119" s="37" t="str">
        <f aca="false">IF(G7119=1,IF(COUNTIFS($C:$C,C7119,$G:$G,1,$A:$A,"&gt;="&amp;(A7119-FenetreInterm/86400),$A:$A,"&lt;="&amp;A7119)&gt;=NbInterm,1,0),"")</f>
        <v/>
      </c>
      <c r="L7119" s="37" t="str">
        <f aca="false">IF(G7119=1,IF(B7119="",0,IF(J7119&lt;SeuilFugitive,1,0)),"")</f>
        <v/>
      </c>
      <c r="M7119" s="37" t="str">
        <f aca="false">IF(G7119=1,IF(B7119="",IF((Fin-A7119)*24&gt;SeuilFigee,1,0),IF(J7119&gt;SeuilFigee*3600,1,0)),"")</f>
        <v/>
      </c>
      <c r="N7119" s="0" t="str">
        <f aca="false">IF(G7119=1,IF(COUNTIF(H$2:H7119,H7119)=1,COUNTIF($H:$H,H7119),""),"")</f>
        <v/>
      </c>
      <c r="O7119" s="0" t="str">
        <f aca="false">IF(G7119=1,IF(COUNTIF(I$2:I7119,I7119)=1,COUNTIF($I:$I,I7119),""),"")</f>
        <v/>
      </c>
      <c r="P7119" s="38" t="str">
        <f aca="false">IF(G7119=1,IF(COUNTIFS(C$2:C7119,C7119,G$2:G7119,1)=1,COUNTIFS($C:$C,C7119,$G:$G,1)+ROW()/10000000,""),"")</f>
        <v/>
      </c>
      <c r="Q7119" s="0" t="str">
        <f aca="false">IF(K7119=1,IF(COUNTIFS(C$2:C7119,C7119,K$2:K7119,1)=1,1,0),"")</f>
        <v/>
      </c>
      <c r="R7119" s="0" t="str">
        <f aca="false">IF(M7119=1,IF(COUNTIFS(C$2:C7119,C7119,M$2:M7119,1)=1,1,0),"")</f>
        <v/>
      </c>
      <c r="S7119" s="0" t="str">
        <f aca="false">IF(L7119=1,IF(COUNTIFS(C$2:C7119,C7119,L$2:L7119,1)=1,1,0),"")</f>
        <v/>
      </c>
      <c r="T7119" s="38" t="str">
        <f aca="false">IF(N7119="","",N7119+ROW()/10000000)</f>
        <v/>
      </c>
      <c r="U7119" s="0" t="str">
        <f aca="false">IF(G7119=1,IF(B7119="",1,0),"")</f>
        <v/>
      </c>
    </row>
    <row r="7120" customFormat="false" ht="15" hidden="false" customHeight="false" outlineLevel="0" collapsed="false">
      <c r="A7120" s="35"/>
      <c r="B7120" s="35"/>
      <c r="G7120" s="0" t="str">
        <f aca="false">IF(A7120="","",IF(AND(A7120&gt;=Debut,A7120&lt;Fin),1,0))</f>
        <v/>
      </c>
      <c r="H7120" s="0" t="str">
        <f aca="false">IF(G7120=1,INT(ROUND((A7120-Debut)*86400,0)/600),"")</f>
        <v/>
      </c>
      <c r="I7120" s="0" t="str">
        <f aca="false">IF(G7120=1,INT(ROUND((A7120-Debut)*86400,0)/3600),"")</f>
        <v/>
      </c>
      <c r="J7120" s="0" t="str">
        <f aca="false">IF(OR(A7120="",B7120=""),"",ROUND((B7120-A7120)*86400,0))</f>
        <v/>
      </c>
      <c r="K7120" s="37" t="str">
        <f aca="false">IF(G7120=1,IF(COUNTIFS($C:$C,C7120,$G:$G,1,$A:$A,"&gt;="&amp;(A7120-FenetreInterm/86400),$A:$A,"&lt;="&amp;A7120)&gt;=NbInterm,1,0),"")</f>
        <v/>
      </c>
      <c r="L7120" s="37" t="str">
        <f aca="false">IF(G7120=1,IF(B7120="",0,IF(J7120&lt;SeuilFugitive,1,0)),"")</f>
        <v/>
      </c>
      <c r="M7120" s="37" t="str">
        <f aca="false">IF(G7120=1,IF(B7120="",IF((Fin-A7120)*24&gt;SeuilFigee,1,0),IF(J7120&gt;SeuilFigee*3600,1,0)),"")</f>
        <v/>
      </c>
      <c r="N7120" s="0" t="str">
        <f aca="false">IF(G7120=1,IF(COUNTIF(H$2:H7120,H7120)=1,COUNTIF($H:$H,H7120),""),"")</f>
        <v/>
      </c>
      <c r="O7120" s="0" t="str">
        <f aca="false">IF(G7120=1,IF(COUNTIF(I$2:I7120,I7120)=1,COUNTIF($I:$I,I7120),""),"")</f>
        <v/>
      </c>
      <c r="P7120" s="38" t="str">
        <f aca="false">IF(G7120=1,IF(COUNTIFS(C$2:C7120,C7120,G$2:G7120,1)=1,COUNTIFS($C:$C,C7120,$G:$G,1)+ROW()/10000000,""),"")</f>
        <v/>
      </c>
      <c r="Q7120" s="0" t="str">
        <f aca="false">IF(K7120=1,IF(COUNTIFS(C$2:C7120,C7120,K$2:K7120,1)=1,1,0),"")</f>
        <v/>
      </c>
      <c r="R7120" s="0" t="str">
        <f aca="false">IF(M7120=1,IF(COUNTIFS(C$2:C7120,C7120,M$2:M7120,1)=1,1,0),"")</f>
        <v/>
      </c>
      <c r="S7120" s="0" t="str">
        <f aca="false">IF(L7120=1,IF(COUNTIFS(C$2:C7120,C7120,L$2:L7120,1)=1,1,0),"")</f>
        <v/>
      </c>
      <c r="T7120" s="38" t="str">
        <f aca="false">IF(N7120="","",N7120+ROW()/10000000)</f>
        <v/>
      </c>
      <c r="U7120" s="0" t="str">
        <f aca="false">IF(G7120=1,IF(B7120="",1,0),"")</f>
        <v/>
      </c>
    </row>
    <row r="7121" customFormat="false" ht="15" hidden="false" customHeight="false" outlineLevel="0" collapsed="false">
      <c r="A7121" s="35"/>
      <c r="B7121" s="35"/>
      <c r="G7121" s="0" t="str">
        <f aca="false">IF(A7121="","",IF(AND(A7121&gt;=Debut,A7121&lt;Fin),1,0))</f>
        <v/>
      </c>
      <c r="H7121" s="0" t="str">
        <f aca="false">IF(G7121=1,INT(ROUND((A7121-Debut)*86400,0)/600),"")</f>
        <v/>
      </c>
      <c r="I7121" s="0" t="str">
        <f aca="false">IF(G7121=1,INT(ROUND((A7121-Debut)*86400,0)/3600),"")</f>
        <v/>
      </c>
      <c r="J7121" s="0" t="str">
        <f aca="false">IF(OR(A7121="",B7121=""),"",ROUND((B7121-A7121)*86400,0))</f>
        <v/>
      </c>
      <c r="K7121" s="37" t="str">
        <f aca="false">IF(G7121=1,IF(COUNTIFS($C:$C,C7121,$G:$G,1,$A:$A,"&gt;="&amp;(A7121-FenetreInterm/86400),$A:$A,"&lt;="&amp;A7121)&gt;=NbInterm,1,0),"")</f>
        <v/>
      </c>
      <c r="L7121" s="37" t="str">
        <f aca="false">IF(G7121=1,IF(B7121="",0,IF(J7121&lt;SeuilFugitive,1,0)),"")</f>
        <v/>
      </c>
      <c r="M7121" s="37" t="str">
        <f aca="false">IF(G7121=1,IF(B7121="",IF((Fin-A7121)*24&gt;SeuilFigee,1,0),IF(J7121&gt;SeuilFigee*3600,1,0)),"")</f>
        <v/>
      </c>
      <c r="N7121" s="0" t="str">
        <f aca="false">IF(G7121=1,IF(COUNTIF(H$2:H7121,H7121)=1,COUNTIF($H:$H,H7121),""),"")</f>
        <v/>
      </c>
      <c r="O7121" s="0" t="str">
        <f aca="false">IF(G7121=1,IF(COUNTIF(I$2:I7121,I7121)=1,COUNTIF($I:$I,I7121),""),"")</f>
        <v/>
      </c>
      <c r="P7121" s="38" t="str">
        <f aca="false">IF(G7121=1,IF(COUNTIFS(C$2:C7121,C7121,G$2:G7121,1)=1,COUNTIFS($C:$C,C7121,$G:$G,1)+ROW()/10000000,""),"")</f>
        <v/>
      </c>
      <c r="Q7121" s="0" t="str">
        <f aca="false">IF(K7121=1,IF(COUNTIFS(C$2:C7121,C7121,K$2:K7121,1)=1,1,0),"")</f>
        <v/>
      </c>
      <c r="R7121" s="0" t="str">
        <f aca="false">IF(M7121=1,IF(COUNTIFS(C$2:C7121,C7121,M$2:M7121,1)=1,1,0),"")</f>
        <v/>
      </c>
      <c r="S7121" s="0" t="str">
        <f aca="false">IF(L7121=1,IF(COUNTIFS(C$2:C7121,C7121,L$2:L7121,1)=1,1,0),"")</f>
        <v/>
      </c>
      <c r="T7121" s="38" t="str">
        <f aca="false">IF(N7121="","",N7121+ROW()/10000000)</f>
        <v/>
      </c>
      <c r="U7121" s="0" t="str">
        <f aca="false">IF(G7121=1,IF(B7121="",1,0),"")</f>
        <v/>
      </c>
    </row>
    <row r="7122" customFormat="false" ht="15" hidden="false" customHeight="false" outlineLevel="0" collapsed="false">
      <c r="A7122" s="35"/>
      <c r="B7122" s="35"/>
      <c r="G7122" s="0" t="str">
        <f aca="false">IF(A7122="","",IF(AND(A7122&gt;=Debut,A7122&lt;Fin),1,0))</f>
        <v/>
      </c>
      <c r="H7122" s="0" t="str">
        <f aca="false">IF(G7122=1,INT(ROUND((A7122-Debut)*86400,0)/600),"")</f>
        <v/>
      </c>
      <c r="I7122" s="0" t="str">
        <f aca="false">IF(G7122=1,INT(ROUND((A7122-Debut)*86400,0)/3600),"")</f>
        <v/>
      </c>
      <c r="J7122" s="0" t="str">
        <f aca="false">IF(OR(A7122="",B7122=""),"",ROUND((B7122-A7122)*86400,0))</f>
        <v/>
      </c>
      <c r="K7122" s="37" t="str">
        <f aca="false">IF(G7122=1,IF(COUNTIFS($C:$C,C7122,$G:$G,1,$A:$A,"&gt;="&amp;(A7122-FenetreInterm/86400),$A:$A,"&lt;="&amp;A7122)&gt;=NbInterm,1,0),"")</f>
        <v/>
      </c>
      <c r="L7122" s="37" t="str">
        <f aca="false">IF(G7122=1,IF(B7122="",0,IF(J7122&lt;SeuilFugitive,1,0)),"")</f>
        <v/>
      </c>
      <c r="M7122" s="37" t="str">
        <f aca="false">IF(G7122=1,IF(B7122="",IF((Fin-A7122)*24&gt;SeuilFigee,1,0),IF(J7122&gt;SeuilFigee*3600,1,0)),"")</f>
        <v/>
      </c>
      <c r="N7122" s="0" t="str">
        <f aca="false">IF(G7122=1,IF(COUNTIF(H$2:H7122,H7122)=1,COUNTIF($H:$H,H7122),""),"")</f>
        <v/>
      </c>
      <c r="O7122" s="0" t="str">
        <f aca="false">IF(G7122=1,IF(COUNTIF(I$2:I7122,I7122)=1,COUNTIF($I:$I,I7122),""),"")</f>
        <v/>
      </c>
      <c r="P7122" s="38" t="str">
        <f aca="false">IF(G7122=1,IF(COUNTIFS(C$2:C7122,C7122,G$2:G7122,1)=1,COUNTIFS($C:$C,C7122,$G:$G,1)+ROW()/10000000,""),"")</f>
        <v/>
      </c>
      <c r="Q7122" s="0" t="str">
        <f aca="false">IF(K7122=1,IF(COUNTIFS(C$2:C7122,C7122,K$2:K7122,1)=1,1,0),"")</f>
        <v/>
      </c>
      <c r="R7122" s="0" t="str">
        <f aca="false">IF(M7122=1,IF(COUNTIFS(C$2:C7122,C7122,M$2:M7122,1)=1,1,0),"")</f>
        <v/>
      </c>
      <c r="S7122" s="0" t="str">
        <f aca="false">IF(L7122=1,IF(COUNTIFS(C$2:C7122,C7122,L$2:L7122,1)=1,1,0),"")</f>
        <v/>
      </c>
      <c r="T7122" s="38" t="str">
        <f aca="false">IF(N7122="","",N7122+ROW()/10000000)</f>
        <v/>
      </c>
      <c r="U7122" s="0" t="str">
        <f aca="false">IF(G7122=1,IF(B7122="",1,0),"")</f>
        <v/>
      </c>
    </row>
    <row r="7123" customFormat="false" ht="15" hidden="false" customHeight="false" outlineLevel="0" collapsed="false">
      <c r="A7123" s="35"/>
      <c r="B7123" s="35"/>
      <c r="G7123" s="0" t="str">
        <f aca="false">IF(A7123="","",IF(AND(A7123&gt;=Debut,A7123&lt;Fin),1,0))</f>
        <v/>
      </c>
      <c r="H7123" s="0" t="str">
        <f aca="false">IF(G7123=1,INT(ROUND((A7123-Debut)*86400,0)/600),"")</f>
        <v/>
      </c>
      <c r="I7123" s="0" t="str">
        <f aca="false">IF(G7123=1,INT(ROUND((A7123-Debut)*86400,0)/3600),"")</f>
        <v/>
      </c>
      <c r="J7123" s="0" t="str">
        <f aca="false">IF(OR(A7123="",B7123=""),"",ROUND((B7123-A7123)*86400,0))</f>
        <v/>
      </c>
      <c r="K7123" s="37" t="str">
        <f aca="false">IF(G7123=1,IF(COUNTIFS($C:$C,C7123,$G:$G,1,$A:$A,"&gt;="&amp;(A7123-FenetreInterm/86400),$A:$A,"&lt;="&amp;A7123)&gt;=NbInterm,1,0),"")</f>
        <v/>
      </c>
      <c r="L7123" s="37" t="str">
        <f aca="false">IF(G7123=1,IF(B7123="",0,IF(J7123&lt;SeuilFugitive,1,0)),"")</f>
        <v/>
      </c>
      <c r="M7123" s="37" t="str">
        <f aca="false">IF(G7123=1,IF(B7123="",IF((Fin-A7123)*24&gt;SeuilFigee,1,0),IF(J7123&gt;SeuilFigee*3600,1,0)),"")</f>
        <v/>
      </c>
      <c r="N7123" s="0" t="str">
        <f aca="false">IF(G7123=1,IF(COUNTIF(H$2:H7123,H7123)=1,COUNTIF($H:$H,H7123),""),"")</f>
        <v/>
      </c>
      <c r="O7123" s="0" t="str">
        <f aca="false">IF(G7123=1,IF(COUNTIF(I$2:I7123,I7123)=1,COUNTIF($I:$I,I7123),""),"")</f>
        <v/>
      </c>
      <c r="P7123" s="38" t="str">
        <f aca="false">IF(G7123=1,IF(COUNTIFS(C$2:C7123,C7123,G$2:G7123,1)=1,COUNTIFS($C:$C,C7123,$G:$G,1)+ROW()/10000000,""),"")</f>
        <v/>
      </c>
      <c r="Q7123" s="0" t="str">
        <f aca="false">IF(K7123=1,IF(COUNTIFS(C$2:C7123,C7123,K$2:K7123,1)=1,1,0),"")</f>
        <v/>
      </c>
      <c r="R7123" s="0" t="str">
        <f aca="false">IF(M7123=1,IF(COUNTIFS(C$2:C7123,C7123,M$2:M7123,1)=1,1,0),"")</f>
        <v/>
      </c>
      <c r="S7123" s="0" t="str">
        <f aca="false">IF(L7123=1,IF(COUNTIFS(C$2:C7123,C7123,L$2:L7123,1)=1,1,0),"")</f>
        <v/>
      </c>
      <c r="T7123" s="38" t="str">
        <f aca="false">IF(N7123="","",N7123+ROW()/10000000)</f>
        <v/>
      </c>
      <c r="U7123" s="0" t="str">
        <f aca="false">IF(G7123=1,IF(B7123="",1,0),"")</f>
        <v/>
      </c>
    </row>
    <row r="7124" customFormat="false" ht="15" hidden="false" customHeight="false" outlineLevel="0" collapsed="false">
      <c r="A7124" s="35"/>
      <c r="B7124" s="35"/>
      <c r="G7124" s="0" t="str">
        <f aca="false">IF(A7124="","",IF(AND(A7124&gt;=Debut,A7124&lt;Fin),1,0))</f>
        <v/>
      </c>
      <c r="H7124" s="0" t="str">
        <f aca="false">IF(G7124=1,INT(ROUND((A7124-Debut)*86400,0)/600),"")</f>
        <v/>
      </c>
      <c r="I7124" s="0" t="str">
        <f aca="false">IF(G7124=1,INT(ROUND((A7124-Debut)*86400,0)/3600),"")</f>
        <v/>
      </c>
      <c r="J7124" s="0" t="str">
        <f aca="false">IF(OR(A7124="",B7124=""),"",ROUND((B7124-A7124)*86400,0))</f>
        <v/>
      </c>
      <c r="K7124" s="37" t="str">
        <f aca="false">IF(G7124=1,IF(COUNTIFS($C:$C,C7124,$G:$G,1,$A:$A,"&gt;="&amp;(A7124-FenetreInterm/86400),$A:$A,"&lt;="&amp;A7124)&gt;=NbInterm,1,0),"")</f>
        <v/>
      </c>
      <c r="L7124" s="37" t="str">
        <f aca="false">IF(G7124=1,IF(B7124="",0,IF(J7124&lt;SeuilFugitive,1,0)),"")</f>
        <v/>
      </c>
      <c r="M7124" s="37" t="str">
        <f aca="false">IF(G7124=1,IF(B7124="",IF((Fin-A7124)*24&gt;SeuilFigee,1,0),IF(J7124&gt;SeuilFigee*3600,1,0)),"")</f>
        <v/>
      </c>
      <c r="N7124" s="0" t="str">
        <f aca="false">IF(G7124=1,IF(COUNTIF(H$2:H7124,H7124)=1,COUNTIF($H:$H,H7124),""),"")</f>
        <v/>
      </c>
      <c r="O7124" s="0" t="str">
        <f aca="false">IF(G7124=1,IF(COUNTIF(I$2:I7124,I7124)=1,COUNTIF($I:$I,I7124),""),"")</f>
        <v/>
      </c>
      <c r="P7124" s="38" t="str">
        <f aca="false">IF(G7124=1,IF(COUNTIFS(C$2:C7124,C7124,G$2:G7124,1)=1,COUNTIFS($C:$C,C7124,$G:$G,1)+ROW()/10000000,""),"")</f>
        <v/>
      </c>
      <c r="Q7124" s="0" t="str">
        <f aca="false">IF(K7124=1,IF(COUNTIFS(C$2:C7124,C7124,K$2:K7124,1)=1,1,0),"")</f>
        <v/>
      </c>
      <c r="R7124" s="0" t="str">
        <f aca="false">IF(M7124=1,IF(COUNTIFS(C$2:C7124,C7124,M$2:M7124,1)=1,1,0),"")</f>
        <v/>
      </c>
      <c r="S7124" s="0" t="str">
        <f aca="false">IF(L7124=1,IF(COUNTIFS(C$2:C7124,C7124,L$2:L7124,1)=1,1,0),"")</f>
        <v/>
      </c>
      <c r="T7124" s="38" t="str">
        <f aca="false">IF(N7124="","",N7124+ROW()/10000000)</f>
        <v/>
      </c>
      <c r="U7124" s="0" t="str">
        <f aca="false">IF(G7124=1,IF(B7124="",1,0),"")</f>
        <v/>
      </c>
    </row>
    <row r="7125" customFormat="false" ht="15" hidden="false" customHeight="false" outlineLevel="0" collapsed="false">
      <c r="A7125" s="35"/>
      <c r="B7125" s="35"/>
      <c r="G7125" s="0" t="str">
        <f aca="false">IF(A7125="","",IF(AND(A7125&gt;=Debut,A7125&lt;Fin),1,0))</f>
        <v/>
      </c>
      <c r="H7125" s="0" t="str">
        <f aca="false">IF(G7125=1,INT(ROUND((A7125-Debut)*86400,0)/600),"")</f>
        <v/>
      </c>
      <c r="I7125" s="0" t="str">
        <f aca="false">IF(G7125=1,INT(ROUND((A7125-Debut)*86400,0)/3600),"")</f>
        <v/>
      </c>
      <c r="J7125" s="0" t="str">
        <f aca="false">IF(OR(A7125="",B7125=""),"",ROUND((B7125-A7125)*86400,0))</f>
        <v/>
      </c>
      <c r="K7125" s="37" t="str">
        <f aca="false">IF(G7125=1,IF(COUNTIFS($C:$C,C7125,$G:$G,1,$A:$A,"&gt;="&amp;(A7125-FenetreInterm/86400),$A:$A,"&lt;="&amp;A7125)&gt;=NbInterm,1,0),"")</f>
        <v/>
      </c>
      <c r="L7125" s="37" t="str">
        <f aca="false">IF(G7125=1,IF(B7125="",0,IF(J7125&lt;SeuilFugitive,1,0)),"")</f>
        <v/>
      </c>
      <c r="M7125" s="37" t="str">
        <f aca="false">IF(G7125=1,IF(B7125="",IF((Fin-A7125)*24&gt;SeuilFigee,1,0),IF(J7125&gt;SeuilFigee*3600,1,0)),"")</f>
        <v/>
      </c>
      <c r="N7125" s="0" t="str">
        <f aca="false">IF(G7125=1,IF(COUNTIF(H$2:H7125,H7125)=1,COUNTIF($H:$H,H7125),""),"")</f>
        <v/>
      </c>
      <c r="O7125" s="0" t="str">
        <f aca="false">IF(G7125=1,IF(COUNTIF(I$2:I7125,I7125)=1,COUNTIF($I:$I,I7125),""),"")</f>
        <v/>
      </c>
      <c r="P7125" s="38" t="str">
        <f aca="false">IF(G7125=1,IF(COUNTIFS(C$2:C7125,C7125,G$2:G7125,1)=1,COUNTIFS($C:$C,C7125,$G:$G,1)+ROW()/10000000,""),"")</f>
        <v/>
      </c>
      <c r="Q7125" s="0" t="str">
        <f aca="false">IF(K7125=1,IF(COUNTIFS(C$2:C7125,C7125,K$2:K7125,1)=1,1,0),"")</f>
        <v/>
      </c>
      <c r="R7125" s="0" t="str">
        <f aca="false">IF(M7125=1,IF(COUNTIFS(C$2:C7125,C7125,M$2:M7125,1)=1,1,0),"")</f>
        <v/>
      </c>
      <c r="S7125" s="0" t="str">
        <f aca="false">IF(L7125=1,IF(COUNTIFS(C$2:C7125,C7125,L$2:L7125,1)=1,1,0),"")</f>
        <v/>
      </c>
      <c r="T7125" s="38" t="str">
        <f aca="false">IF(N7125="","",N7125+ROW()/10000000)</f>
        <v/>
      </c>
      <c r="U7125" s="0" t="str">
        <f aca="false">IF(G7125=1,IF(B7125="",1,0),"")</f>
        <v/>
      </c>
    </row>
    <row r="7126" customFormat="false" ht="15" hidden="false" customHeight="false" outlineLevel="0" collapsed="false">
      <c r="A7126" s="35"/>
      <c r="B7126" s="35"/>
      <c r="G7126" s="0" t="str">
        <f aca="false">IF(A7126="","",IF(AND(A7126&gt;=Debut,A7126&lt;Fin),1,0))</f>
        <v/>
      </c>
      <c r="H7126" s="0" t="str">
        <f aca="false">IF(G7126=1,INT(ROUND((A7126-Debut)*86400,0)/600),"")</f>
        <v/>
      </c>
      <c r="I7126" s="0" t="str">
        <f aca="false">IF(G7126=1,INT(ROUND((A7126-Debut)*86400,0)/3600),"")</f>
        <v/>
      </c>
      <c r="J7126" s="0" t="str">
        <f aca="false">IF(OR(A7126="",B7126=""),"",ROUND((B7126-A7126)*86400,0))</f>
        <v/>
      </c>
      <c r="K7126" s="37" t="str">
        <f aca="false">IF(G7126=1,IF(COUNTIFS($C:$C,C7126,$G:$G,1,$A:$A,"&gt;="&amp;(A7126-FenetreInterm/86400),$A:$A,"&lt;="&amp;A7126)&gt;=NbInterm,1,0),"")</f>
        <v/>
      </c>
      <c r="L7126" s="37" t="str">
        <f aca="false">IF(G7126=1,IF(B7126="",0,IF(J7126&lt;SeuilFugitive,1,0)),"")</f>
        <v/>
      </c>
      <c r="M7126" s="37" t="str">
        <f aca="false">IF(G7126=1,IF(B7126="",IF((Fin-A7126)*24&gt;SeuilFigee,1,0),IF(J7126&gt;SeuilFigee*3600,1,0)),"")</f>
        <v/>
      </c>
      <c r="N7126" s="0" t="str">
        <f aca="false">IF(G7126=1,IF(COUNTIF(H$2:H7126,H7126)=1,COUNTIF($H:$H,H7126),""),"")</f>
        <v/>
      </c>
      <c r="O7126" s="0" t="str">
        <f aca="false">IF(G7126=1,IF(COUNTIF(I$2:I7126,I7126)=1,COUNTIF($I:$I,I7126),""),"")</f>
        <v/>
      </c>
      <c r="P7126" s="38" t="str">
        <f aca="false">IF(G7126=1,IF(COUNTIFS(C$2:C7126,C7126,G$2:G7126,1)=1,COUNTIFS($C:$C,C7126,$G:$G,1)+ROW()/10000000,""),"")</f>
        <v/>
      </c>
      <c r="Q7126" s="0" t="str">
        <f aca="false">IF(K7126=1,IF(COUNTIFS(C$2:C7126,C7126,K$2:K7126,1)=1,1,0),"")</f>
        <v/>
      </c>
      <c r="R7126" s="0" t="str">
        <f aca="false">IF(M7126=1,IF(COUNTIFS(C$2:C7126,C7126,M$2:M7126,1)=1,1,0),"")</f>
        <v/>
      </c>
      <c r="S7126" s="0" t="str">
        <f aca="false">IF(L7126=1,IF(COUNTIFS(C$2:C7126,C7126,L$2:L7126,1)=1,1,0),"")</f>
        <v/>
      </c>
      <c r="T7126" s="38" t="str">
        <f aca="false">IF(N7126="","",N7126+ROW()/10000000)</f>
        <v/>
      </c>
      <c r="U7126" s="0" t="str">
        <f aca="false">IF(G7126=1,IF(B7126="",1,0),"")</f>
        <v/>
      </c>
    </row>
    <row r="7127" customFormat="false" ht="15" hidden="false" customHeight="false" outlineLevel="0" collapsed="false">
      <c r="A7127" s="35"/>
      <c r="B7127" s="35"/>
      <c r="G7127" s="0" t="str">
        <f aca="false">IF(A7127="","",IF(AND(A7127&gt;=Debut,A7127&lt;Fin),1,0))</f>
        <v/>
      </c>
      <c r="H7127" s="0" t="str">
        <f aca="false">IF(G7127=1,INT(ROUND((A7127-Debut)*86400,0)/600),"")</f>
        <v/>
      </c>
      <c r="I7127" s="0" t="str">
        <f aca="false">IF(G7127=1,INT(ROUND((A7127-Debut)*86400,0)/3600),"")</f>
        <v/>
      </c>
      <c r="J7127" s="0" t="str">
        <f aca="false">IF(OR(A7127="",B7127=""),"",ROUND((B7127-A7127)*86400,0))</f>
        <v/>
      </c>
      <c r="K7127" s="37" t="str">
        <f aca="false">IF(G7127=1,IF(COUNTIFS($C:$C,C7127,$G:$G,1,$A:$A,"&gt;="&amp;(A7127-FenetreInterm/86400),$A:$A,"&lt;="&amp;A7127)&gt;=NbInterm,1,0),"")</f>
        <v/>
      </c>
      <c r="L7127" s="37" t="str">
        <f aca="false">IF(G7127=1,IF(B7127="",0,IF(J7127&lt;SeuilFugitive,1,0)),"")</f>
        <v/>
      </c>
      <c r="M7127" s="37" t="str">
        <f aca="false">IF(G7127=1,IF(B7127="",IF((Fin-A7127)*24&gt;SeuilFigee,1,0),IF(J7127&gt;SeuilFigee*3600,1,0)),"")</f>
        <v/>
      </c>
      <c r="N7127" s="0" t="str">
        <f aca="false">IF(G7127=1,IF(COUNTIF(H$2:H7127,H7127)=1,COUNTIF($H:$H,H7127),""),"")</f>
        <v/>
      </c>
      <c r="O7127" s="0" t="str">
        <f aca="false">IF(G7127=1,IF(COUNTIF(I$2:I7127,I7127)=1,COUNTIF($I:$I,I7127),""),"")</f>
        <v/>
      </c>
      <c r="P7127" s="38" t="str">
        <f aca="false">IF(G7127=1,IF(COUNTIFS(C$2:C7127,C7127,G$2:G7127,1)=1,COUNTIFS($C:$C,C7127,$G:$G,1)+ROW()/10000000,""),"")</f>
        <v/>
      </c>
      <c r="Q7127" s="0" t="str">
        <f aca="false">IF(K7127=1,IF(COUNTIFS(C$2:C7127,C7127,K$2:K7127,1)=1,1,0),"")</f>
        <v/>
      </c>
      <c r="R7127" s="0" t="str">
        <f aca="false">IF(M7127=1,IF(COUNTIFS(C$2:C7127,C7127,M$2:M7127,1)=1,1,0),"")</f>
        <v/>
      </c>
      <c r="S7127" s="0" t="str">
        <f aca="false">IF(L7127=1,IF(COUNTIFS(C$2:C7127,C7127,L$2:L7127,1)=1,1,0),"")</f>
        <v/>
      </c>
      <c r="T7127" s="38" t="str">
        <f aca="false">IF(N7127="","",N7127+ROW()/10000000)</f>
        <v/>
      </c>
      <c r="U7127" s="0" t="str">
        <f aca="false">IF(G7127=1,IF(B7127="",1,0),"")</f>
        <v/>
      </c>
    </row>
    <row r="7128" customFormat="false" ht="15" hidden="false" customHeight="false" outlineLevel="0" collapsed="false">
      <c r="A7128" s="35"/>
      <c r="B7128" s="35"/>
      <c r="G7128" s="0" t="str">
        <f aca="false">IF(A7128="","",IF(AND(A7128&gt;=Debut,A7128&lt;Fin),1,0))</f>
        <v/>
      </c>
      <c r="H7128" s="0" t="str">
        <f aca="false">IF(G7128=1,INT(ROUND((A7128-Debut)*86400,0)/600),"")</f>
        <v/>
      </c>
      <c r="I7128" s="0" t="str">
        <f aca="false">IF(G7128=1,INT(ROUND((A7128-Debut)*86400,0)/3600),"")</f>
        <v/>
      </c>
      <c r="J7128" s="0" t="str">
        <f aca="false">IF(OR(A7128="",B7128=""),"",ROUND((B7128-A7128)*86400,0))</f>
        <v/>
      </c>
      <c r="K7128" s="37" t="str">
        <f aca="false">IF(G7128=1,IF(COUNTIFS($C:$C,C7128,$G:$G,1,$A:$A,"&gt;="&amp;(A7128-FenetreInterm/86400),$A:$A,"&lt;="&amp;A7128)&gt;=NbInterm,1,0),"")</f>
        <v/>
      </c>
      <c r="L7128" s="37" t="str">
        <f aca="false">IF(G7128=1,IF(B7128="",0,IF(J7128&lt;SeuilFugitive,1,0)),"")</f>
        <v/>
      </c>
      <c r="M7128" s="37" t="str">
        <f aca="false">IF(G7128=1,IF(B7128="",IF((Fin-A7128)*24&gt;SeuilFigee,1,0),IF(J7128&gt;SeuilFigee*3600,1,0)),"")</f>
        <v/>
      </c>
      <c r="N7128" s="0" t="str">
        <f aca="false">IF(G7128=1,IF(COUNTIF(H$2:H7128,H7128)=1,COUNTIF($H:$H,H7128),""),"")</f>
        <v/>
      </c>
      <c r="O7128" s="0" t="str">
        <f aca="false">IF(G7128=1,IF(COUNTIF(I$2:I7128,I7128)=1,COUNTIF($I:$I,I7128),""),"")</f>
        <v/>
      </c>
      <c r="P7128" s="38" t="str">
        <f aca="false">IF(G7128=1,IF(COUNTIFS(C$2:C7128,C7128,G$2:G7128,1)=1,COUNTIFS($C:$C,C7128,$G:$G,1)+ROW()/10000000,""),"")</f>
        <v/>
      </c>
      <c r="Q7128" s="0" t="str">
        <f aca="false">IF(K7128=1,IF(COUNTIFS(C$2:C7128,C7128,K$2:K7128,1)=1,1,0),"")</f>
        <v/>
      </c>
      <c r="R7128" s="0" t="str">
        <f aca="false">IF(M7128=1,IF(COUNTIFS(C$2:C7128,C7128,M$2:M7128,1)=1,1,0),"")</f>
        <v/>
      </c>
      <c r="S7128" s="0" t="str">
        <f aca="false">IF(L7128=1,IF(COUNTIFS(C$2:C7128,C7128,L$2:L7128,1)=1,1,0),"")</f>
        <v/>
      </c>
      <c r="T7128" s="38" t="str">
        <f aca="false">IF(N7128="","",N7128+ROW()/10000000)</f>
        <v/>
      </c>
      <c r="U7128" s="0" t="str">
        <f aca="false">IF(G7128=1,IF(B7128="",1,0),"")</f>
        <v/>
      </c>
    </row>
    <row r="7129" customFormat="false" ht="15" hidden="false" customHeight="false" outlineLevel="0" collapsed="false">
      <c r="A7129" s="35"/>
      <c r="B7129" s="35"/>
      <c r="G7129" s="0" t="str">
        <f aca="false">IF(A7129="","",IF(AND(A7129&gt;=Debut,A7129&lt;Fin),1,0))</f>
        <v/>
      </c>
      <c r="H7129" s="0" t="str">
        <f aca="false">IF(G7129=1,INT(ROUND((A7129-Debut)*86400,0)/600),"")</f>
        <v/>
      </c>
      <c r="I7129" s="0" t="str">
        <f aca="false">IF(G7129=1,INT(ROUND((A7129-Debut)*86400,0)/3600),"")</f>
        <v/>
      </c>
      <c r="J7129" s="0" t="str">
        <f aca="false">IF(OR(A7129="",B7129=""),"",ROUND((B7129-A7129)*86400,0))</f>
        <v/>
      </c>
      <c r="K7129" s="37" t="str">
        <f aca="false">IF(G7129=1,IF(COUNTIFS($C:$C,C7129,$G:$G,1,$A:$A,"&gt;="&amp;(A7129-FenetreInterm/86400),$A:$A,"&lt;="&amp;A7129)&gt;=NbInterm,1,0),"")</f>
        <v/>
      </c>
      <c r="L7129" s="37" t="str">
        <f aca="false">IF(G7129=1,IF(B7129="",0,IF(J7129&lt;SeuilFugitive,1,0)),"")</f>
        <v/>
      </c>
      <c r="M7129" s="37" t="str">
        <f aca="false">IF(G7129=1,IF(B7129="",IF((Fin-A7129)*24&gt;SeuilFigee,1,0),IF(J7129&gt;SeuilFigee*3600,1,0)),"")</f>
        <v/>
      </c>
      <c r="N7129" s="0" t="str">
        <f aca="false">IF(G7129=1,IF(COUNTIF(H$2:H7129,H7129)=1,COUNTIF($H:$H,H7129),""),"")</f>
        <v/>
      </c>
      <c r="O7129" s="0" t="str">
        <f aca="false">IF(G7129=1,IF(COUNTIF(I$2:I7129,I7129)=1,COUNTIF($I:$I,I7129),""),"")</f>
        <v/>
      </c>
      <c r="P7129" s="38" t="str">
        <f aca="false">IF(G7129=1,IF(COUNTIFS(C$2:C7129,C7129,G$2:G7129,1)=1,COUNTIFS($C:$C,C7129,$G:$G,1)+ROW()/10000000,""),"")</f>
        <v/>
      </c>
      <c r="Q7129" s="0" t="str">
        <f aca="false">IF(K7129=1,IF(COUNTIFS(C$2:C7129,C7129,K$2:K7129,1)=1,1,0),"")</f>
        <v/>
      </c>
      <c r="R7129" s="0" t="str">
        <f aca="false">IF(M7129=1,IF(COUNTIFS(C$2:C7129,C7129,M$2:M7129,1)=1,1,0),"")</f>
        <v/>
      </c>
      <c r="S7129" s="0" t="str">
        <f aca="false">IF(L7129=1,IF(COUNTIFS(C$2:C7129,C7129,L$2:L7129,1)=1,1,0),"")</f>
        <v/>
      </c>
      <c r="T7129" s="38" t="str">
        <f aca="false">IF(N7129="","",N7129+ROW()/10000000)</f>
        <v/>
      </c>
      <c r="U7129" s="0" t="str">
        <f aca="false">IF(G7129=1,IF(B7129="",1,0),"")</f>
        <v/>
      </c>
    </row>
    <row r="7130" customFormat="false" ht="15" hidden="false" customHeight="false" outlineLevel="0" collapsed="false">
      <c r="A7130" s="35"/>
      <c r="B7130" s="35"/>
      <c r="G7130" s="0" t="str">
        <f aca="false">IF(A7130="","",IF(AND(A7130&gt;=Debut,A7130&lt;Fin),1,0))</f>
        <v/>
      </c>
      <c r="H7130" s="0" t="str">
        <f aca="false">IF(G7130=1,INT(ROUND((A7130-Debut)*86400,0)/600),"")</f>
        <v/>
      </c>
      <c r="I7130" s="0" t="str">
        <f aca="false">IF(G7130=1,INT(ROUND((A7130-Debut)*86400,0)/3600),"")</f>
        <v/>
      </c>
      <c r="J7130" s="0" t="str">
        <f aca="false">IF(OR(A7130="",B7130=""),"",ROUND((B7130-A7130)*86400,0))</f>
        <v/>
      </c>
      <c r="K7130" s="37" t="str">
        <f aca="false">IF(G7130=1,IF(COUNTIFS($C:$C,C7130,$G:$G,1,$A:$A,"&gt;="&amp;(A7130-FenetreInterm/86400),$A:$A,"&lt;="&amp;A7130)&gt;=NbInterm,1,0),"")</f>
        <v/>
      </c>
      <c r="L7130" s="37" t="str">
        <f aca="false">IF(G7130=1,IF(B7130="",0,IF(J7130&lt;SeuilFugitive,1,0)),"")</f>
        <v/>
      </c>
      <c r="M7130" s="37" t="str">
        <f aca="false">IF(G7130=1,IF(B7130="",IF((Fin-A7130)*24&gt;SeuilFigee,1,0),IF(J7130&gt;SeuilFigee*3600,1,0)),"")</f>
        <v/>
      </c>
      <c r="N7130" s="0" t="str">
        <f aca="false">IF(G7130=1,IF(COUNTIF(H$2:H7130,H7130)=1,COUNTIF($H:$H,H7130),""),"")</f>
        <v/>
      </c>
      <c r="O7130" s="0" t="str">
        <f aca="false">IF(G7130=1,IF(COUNTIF(I$2:I7130,I7130)=1,COUNTIF($I:$I,I7130),""),"")</f>
        <v/>
      </c>
      <c r="P7130" s="38" t="str">
        <f aca="false">IF(G7130=1,IF(COUNTIFS(C$2:C7130,C7130,G$2:G7130,1)=1,COUNTIFS($C:$C,C7130,$G:$G,1)+ROW()/10000000,""),"")</f>
        <v/>
      </c>
      <c r="Q7130" s="0" t="str">
        <f aca="false">IF(K7130=1,IF(COUNTIFS(C$2:C7130,C7130,K$2:K7130,1)=1,1,0),"")</f>
        <v/>
      </c>
      <c r="R7130" s="0" t="str">
        <f aca="false">IF(M7130=1,IF(COUNTIFS(C$2:C7130,C7130,M$2:M7130,1)=1,1,0),"")</f>
        <v/>
      </c>
      <c r="S7130" s="0" t="str">
        <f aca="false">IF(L7130=1,IF(COUNTIFS(C$2:C7130,C7130,L$2:L7130,1)=1,1,0),"")</f>
        <v/>
      </c>
      <c r="T7130" s="38" t="str">
        <f aca="false">IF(N7130="","",N7130+ROW()/10000000)</f>
        <v/>
      </c>
      <c r="U7130" s="0" t="str">
        <f aca="false">IF(G7130=1,IF(B7130="",1,0),"")</f>
        <v/>
      </c>
    </row>
    <row r="7131" customFormat="false" ht="15" hidden="false" customHeight="false" outlineLevel="0" collapsed="false">
      <c r="A7131" s="35"/>
      <c r="B7131" s="35"/>
      <c r="G7131" s="0" t="str">
        <f aca="false">IF(A7131="","",IF(AND(A7131&gt;=Debut,A7131&lt;Fin),1,0))</f>
        <v/>
      </c>
      <c r="H7131" s="0" t="str">
        <f aca="false">IF(G7131=1,INT(ROUND((A7131-Debut)*86400,0)/600),"")</f>
        <v/>
      </c>
      <c r="I7131" s="0" t="str">
        <f aca="false">IF(G7131=1,INT(ROUND((A7131-Debut)*86400,0)/3600),"")</f>
        <v/>
      </c>
      <c r="J7131" s="0" t="str">
        <f aca="false">IF(OR(A7131="",B7131=""),"",ROUND((B7131-A7131)*86400,0))</f>
        <v/>
      </c>
      <c r="K7131" s="37" t="str">
        <f aca="false">IF(G7131=1,IF(COUNTIFS($C:$C,C7131,$G:$G,1,$A:$A,"&gt;="&amp;(A7131-FenetreInterm/86400),$A:$A,"&lt;="&amp;A7131)&gt;=NbInterm,1,0),"")</f>
        <v/>
      </c>
      <c r="L7131" s="37" t="str">
        <f aca="false">IF(G7131=1,IF(B7131="",0,IF(J7131&lt;SeuilFugitive,1,0)),"")</f>
        <v/>
      </c>
      <c r="M7131" s="37" t="str">
        <f aca="false">IF(G7131=1,IF(B7131="",IF((Fin-A7131)*24&gt;SeuilFigee,1,0),IF(J7131&gt;SeuilFigee*3600,1,0)),"")</f>
        <v/>
      </c>
      <c r="N7131" s="0" t="str">
        <f aca="false">IF(G7131=1,IF(COUNTIF(H$2:H7131,H7131)=1,COUNTIF($H:$H,H7131),""),"")</f>
        <v/>
      </c>
      <c r="O7131" s="0" t="str">
        <f aca="false">IF(G7131=1,IF(COUNTIF(I$2:I7131,I7131)=1,COUNTIF($I:$I,I7131),""),"")</f>
        <v/>
      </c>
      <c r="P7131" s="38" t="str">
        <f aca="false">IF(G7131=1,IF(COUNTIFS(C$2:C7131,C7131,G$2:G7131,1)=1,COUNTIFS($C:$C,C7131,$G:$G,1)+ROW()/10000000,""),"")</f>
        <v/>
      </c>
      <c r="Q7131" s="0" t="str">
        <f aca="false">IF(K7131=1,IF(COUNTIFS(C$2:C7131,C7131,K$2:K7131,1)=1,1,0),"")</f>
        <v/>
      </c>
      <c r="R7131" s="0" t="str">
        <f aca="false">IF(M7131=1,IF(COUNTIFS(C$2:C7131,C7131,M$2:M7131,1)=1,1,0),"")</f>
        <v/>
      </c>
      <c r="S7131" s="0" t="str">
        <f aca="false">IF(L7131=1,IF(COUNTIFS(C$2:C7131,C7131,L$2:L7131,1)=1,1,0),"")</f>
        <v/>
      </c>
      <c r="T7131" s="38" t="str">
        <f aca="false">IF(N7131="","",N7131+ROW()/10000000)</f>
        <v/>
      </c>
      <c r="U7131" s="0" t="str">
        <f aca="false">IF(G7131=1,IF(B7131="",1,0),"")</f>
        <v/>
      </c>
    </row>
    <row r="7132" customFormat="false" ht="15" hidden="false" customHeight="false" outlineLevel="0" collapsed="false">
      <c r="A7132" s="35"/>
      <c r="B7132" s="35"/>
      <c r="G7132" s="0" t="str">
        <f aca="false">IF(A7132="","",IF(AND(A7132&gt;=Debut,A7132&lt;Fin),1,0))</f>
        <v/>
      </c>
      <c r="H7132" s="0" t="str">
        <f aca="false">IF(G7132=1,INT(ROUND((A7132-Debut)*86400,0)/600),"")</f>
        <v/>
      </c>
      <c r="I7132" s="0" t="str">
        <f aca="false">IF(G7132=1,INT(ROUND((A7132-Debut)*86400,0)/3600),"")</f>
        <v/>
      </c>
      <c r="J7132" s="0" t="str">
        <f aca="false">IF(OR(A7132="",B7132=""),"",ROUND((B7132-A7132)*86400,0))</f>
        <v/>
      </c>
      <c r="K7132" s="37" t="str">
        <f aca="false">IF(G7132=1,IF(COUNTIFS($C:$C,C7132,$G:$G,1,$A:$A,"&gt;="&amp;(A7132-FenetreInterm/86400),$A:$A,"&lt;="&amp;A7132)&gt;=NbInterm,1,0),"")</f>
        <v/>
      </c>
      <c r="L7132" s="37" t="str">
        <f aca="false">IF(G7132=1,IF(B7132="",0,IF(J7132&lt;SeuilFugitive,1,0)),"")</f>
        <v/>
      </c>
      <c r="M7132" s="37" t="str">
        <f aca="false">IF(G7132=1,IF(B7132="",IF((Fin-A7132)*24&gt;SeuilFigee,1,0),IF(J7132&gt;SeuilFigee*3600,1,0)),"")</f>
        <v/>
      </c>
      <c r="N7132" s="0" t="str">
        <f aca="false">IF(G7132=1,IF(COUNTIF(H$2:H7132,H7132)=1,COUNTIF($H:$H,H7132),""),"")</f>
        <v/>
      </c>
      <c r="O7132" s="0" t="str">
        <f aca="false">IF(G7132=1,IF(COUNTIF(I$2:I7132,I7132)=1,COUNTIF($I:$I,I7132),""),"")</f>
        <v/>
      </c>
      <c r="P7132" s="38" t="str">
        <f aca="false">IF(G7132=1,IF(COUNTIFS(C$2:C7132,C7132,G$2:G7132,1)=1,COUNTIFS($C:$C,C7132,$G:$G,1)+ROW()/10000000,""),"")</f>
        <v/>
      </c>
      <c r="Q7132" s="0" t="str">
        <f aca="false">IF(K7132=1,IF(COUNTIFS(C$2:C7132,C7132,K$2:K7132,1)=1,1,0),"")</f>
        <v/>
      </c>
      <c r="R7132" s="0" t="str">
        <f aca="false">IF(M7132=1,IF(COUNTIFS(C$2:C7132,C7132,M$2:M7132,1)=1,1,0),"")</f>
        <v/>
      </c>
      <c r="S7132" s="0" t="str">
        <f aca="false">IF(L7132=1,IF(COUNTIFS(C$2:C7132,C7132,L$2:L7132,1)=1,1,0),"")</f>
        <v/>
      </c>
      <c r="T7132" s="38" t="str">
        <f aca="false">IF(N7132="","",N7132+ROW()/10000000)</f>
        <v/>
      </c>
      <c r="U7132" s="0" t="str">
        <f aca="false">IF(G7132=1,IF(B7132="",1,0),"")</f>
        <v/>
      </c>
    </row>
    <row r="7133" customFormat="false" ht="15" hidden="false" customHeight="false" outlineLevel="0" collapsed="false">
      <c r="A7133" s="35"/>
      <c r="B7133" s="35"/>
      <c r="G7133" s="0" t="str">
        <f aca="false">IF(A7133="","",IF(AND(A7133&gt;=Debut,A7133&lt;Fin),1,0))</f>
        <v/>
      </c>
      <c r="H7133" s="0" t="str">
        <f aca="false">IF(G7133=1,INT(ROUND((A7133-Debut)*86400,0)/600),"")</f>
        <v/>
      </c>
      <c r="I7133" s="0" t="str">
        <f aca="false">IF(G7133=1,INT(ROUND((A7133-Debut)*86400,0)/3600),"")</f>
        <v/>
      </c>
      <c r="J7133" s="0" t="str">
        <f aca="false">IF(OR(A7133="",B7133=""),"",ROUND((B7133-A7133)*86400,0))</f>
        <v/>
      </c>
      <c r="K7133" s="37" t="str">
        <f aca="false">IF(G7133=1,IF(COUNTIFS($C:$C,C7133,$G:$G,1,$A:$A,"&gt;="&amp;(A7133-FenetreInterm/86400),$A:$A,"&lt;="&amp;A7133)&gt;=NbInterm,1,0),"")</f>
        <v/>
      </c>
      <c r="L7133" s="37" t="str">
        <f aca="false">IF(G7133=1,IF(B7133="",0,IF(J7133&lt;SeuilFugitive,1,0)),"")</f>
        <v/>
      </c>
      <c r="M7133" s="37" t="str">
        <f aca="false">IF(G7133=1,IF(B7133="",IF((Fin-A7133)*24&gt;SeuilFigee,1,0),IF(J7133&gt;SeuilFigee*3600,1,0)),"")</f>
        <v/>
      </c>
      <c r="N7133" s="0" t="str">
        <f aca="false">IF(G7133=1,IF(COUNTIF(H$2:H7133,H7133)=1,COUNTIF($H:$H,H7133),""),"")</f>
        <v/>
      </c>
      <c r="O7133" s="0" t="str">
        <f aca="false">IF(G7133=1,IF(COUNTIF(I$2:I7133,I7133)=1,COUNTIF($I:$I,I7133),""),"")</f>
        <v/>
      </c>
      <c r="P7133" s="38" t="str">
        <f aca="false">IF(G7133=1,IF(COUNTIFS(C$2:C7133,C7133,G$2:G7133,1)=1,COUNTIFS($C:$C,C7133,$G:$G,1)+ROW()/10000000,""),"")</f>
        <v/>
      </c>
      <c r="Q7133" s="0" t="str">
        <f aca="false">IF(K7133=1,IF(COUNTIFS(C$2:C7133,C7133,K$2:K7133,1)=1,1,0),"")</f>
        <v/>
      </c>
      <c r="R7133" s="0" t="str">
        <f aca="false">IF(M7133=1,IF(COUNTIFS(C$2:C7133,C7133,M$2:M7133,1)=1,1,0),"")</f>
        <v/>
      </c>
      <c r="S7133" s="0" t="str">
        <f aca="false">IF(L7133=1,IF(COUNTIFS(C$2:C7133,C7133,L$2:L7133,1)=1,1,0),"")</f>
        <v/>
      </c>
      <c r="T7133" s="38" t="str">
        <f aca="false">IF(N7133="","",N7133+ROW()/10000000)</f>
        <v/>
      </c>
      <c r="U7133" s="0" t="str">
        <f aca="false">IF(G7133=1,IF(B7133="",1,0),"")</f>
        <v/>
      </c>
    </row>
    <row r="7134" customFormat="false" ht="15" hidden="false" customHeight="false" outlineLevel="0" collapsed="false">
      <c r="A7134" s="35"/>
      <c r="B7134" s="35"/>
      <c r="G7134" s="0" t="str">
        <f aca="false">IF(A7134="","",IF(AND(A7134&gt;=Debut,A7134&lt;Fin),1,0))</f>
        <v/>
      </c>
      <c r="H7134" s="0" t="str">
        <f aca="false">IF(G7134=1,INT(ROUND((A7134-Debut)*86400,0)/600),"")</f>
        <v/>
      </c>
      <c r="I7134" s="0" t="str">
        <f aca="false">IF(G7134=1,INT(ROUND((A7134-Debut)*86400,0)/3600),"")</f>
        <v/>
      </c>
      <c r="J7134" s="0" t="str">
        <f aca="false">IF(OR(A7134="",B7134=""),"",ROUND((B7134-A7134)*86400,0))</f>
        <v/>
      </c>
      <c r="K7134" s="37" t="str">
        <f aca="false">IF(G7134=1,IF(COUNTIFS($C:$C,C7134,$G:$G,1,$A:$A,"&gt;="&amp;(A7134-FenetreInterm/86400),$A:$A,"&lt;="&amp;A7134)&gt;=NbInterm,1,0),"")</f>
        <v/>
      </c>
      <c r="L7134" s="37" t="str">
        <f aca="false">IF(G7134=1,IF(B7134="",0,IF(J7134&lt;SeuilFugitive,1,0)),"")</f>
        <v/>
      </c>
      <c r="M7134" s="37" t="str">
        <f aca="false">IF(G7134=1,IF(B7134="",IF((Fin-A7134)*24&gt;SeuilFigee,1,0),IF(J7134&gt;SeuilFigee*3600,1,0)),"")</f>
        <v/>
      </c>
      <c r="N7134" s="0" t="str">
        <f aca="false">IF(G7134=1,IF(COUNTIF(H$2:H7134,H7134)=1,COUNTIF($H:$H,H7134),""),"")</f>
        <v/>
      </c>
      <c r="O7134" s="0" t="str">
        <f aca="false">IF(G7134=1,IF(COUNTIF(I$2:I7134,I7134)=1,COUNTIF($I:$I,I7134),""),"")</f>
        <v/>
      </c>
      <c r="P7134" s="38" t="str">
        <f aca="false">IF(G7134=1,IF(COUNTIFS(C$2:C7134,C7134,G$2:G7134,1)=1,COUNTIFS($C:$C,C7134,$G:$G,1)+ROW()/10000000,""),"")</f>
        <v/>
      </c>
      <c r="Q7134" s="0" t="str">
        <f aca="false">IF(K7134=1,IF(COUNTIFS(C$2:C7134,C7134,K$2:K7134,1)=1,1,0),"")</f>
        <v/>
      </c>
      <c r="R7134" s="0" t="str">
        <f aca="false">IF(M7134=1,IF(COUNTIFS(C$2:C7134,C7134,M$2:M7134,1)=1,1,0),"")</f>
        <v/>
      </c>
      <c r="S7134" s="0" t="str">
        <f aca="false">IF(L7134=1,IF(COUNTIFS(C$2:C7134,C7134,L$2:L7134,1)=1,1,0),"")</f>
        <v/>
      </c>
      <c r="T7134" s="38" t="str">
        <f aca="false">IF(N7134="","",N7134+ROW()/10000000)</f>
        <v/>
      </c>
      <c r="U7134" s="0" t="str">
        <f aca="false">IF(G7134=1,IF(B7134="",1,0),"")</f>
        <v/>
      </c>
    </row>
    <row r="7135" customFormat="false" ht="15" hidden="false" customHeight="false" outlineLevel="0" collapsed="false">
      <c r="A7135" s="35"/>
      <c r="B7135" s="35"/>
      <c r="G7135" s="0" t="str">
        <f aca="false">IF(A7135="","",IF(AND(A7135&gt;=Debut,A7135&lt;Fin),1,0))</f>
        <v/>
      </c>
      <c r="H7135" s="0" t="str">
        <f aca="false">IF(G7135=1,INT(ROUND((A7135-Debut)*86400,0)/600),"")</f>
        <v/>
      </c>
      <c r="I7135" s="0" t="str">
        <f aca="false">IF(G7135=1,INT(ROUND((A7135-Debut)*86400,0)/3600),"")</f>
        <v/>
      </c>
      <c r="J7135" s="0" t="str">
        <f aca="false">IF(OR(A7135="",B7135=""),"",ROUND((B7135-A7135)*86400,0))</f>
        <v/>
      </c>
      <c r="K7135" s="37" t="str">
        <f aca="false">IF(G7135=1,IF(COUNTIFS($C:$C,C7135,$G:$G,1,$A:$A,"&gt;="&amp;(A7135-FenetreInterm/86400),$A:$A,"&lt;="&amp;A7135)&gt;=NbInterm,1,0),"")</f>
        <v/>
      </c>
      <c r="L7135" s="37" t="str">
        <f aca="false">IF(G7135=1,IF(B7135="",0,IF(J7135&lt;SeuilFugitive,1,0)),"")</f>
        <v/>
      </c>
      <c r="M7135" s="37" t="str">
        <f aca="false">IF(G7135=1,IF(B7135="",IF((Fin-A7135)*24&gt;SeuilFigee,1,0),IF(J7135&gt;SeuilFigee*3600,1,0)),"")</f>
        <v/>
      </c>
      <c r="N7135" s="0" t="str">
        <f aca="false">IF(G7135=1,IF(COUNTIF(H$2:H7135,H7135)=1,COUNTIF($H:$H,H7135),""),"")</f>
        <v/>
      </c>
      <c r="O7135" s="0" t="str">
        <f aca="false">IF(G7135=1,IF(COUNTIF(I$2:I7135,I7135)=1,COUNTIF($I:$I,I7135),""),"")</f>
        <v/>
      </c>
      <c r="P7135" s="38" t="str">
        <f aca="false">IF(G7135=1,IF(COUNTIFS(C$2:C7135,C7135,G$2:G7135,1)=1,COUNTIFS($C:$C,C7135,$G:$G,1)+ROW()/10000000,""),"")</f>
        <v/>
      </c>
      <c r="Q7135" s="0" t="str">
        <f aca="false">IF(K7135=1,IF(COUNTIFS(C$2:C7135,C7135,K$2:K7135,1)=1,1,0),"")</f>
        <v/>
      </c>
      <c r="R7135" s="0" t="str">
        <f aca="false">IF(M7135=1,IF(COUNTIFS(C$2:C7135,C7135,M$2:M7135,1)=1,1,0),"")</f>
        <v/>
      </c>
      <c r="S7135" s="0" t="str">
        <f aca="false">IF(L7135=1,IF(COUNTIFS(C$2:C7135,C7135,L$2:L7135,1)=1,1,0),"")</f>
        <v/>
      </c>
      <c r="T7135" s="38" t="str">
        <f aca="false">IF(N7135="","",N7135+ROW()/10000000)</f>
        <v/>
      </c>
      <c r="U7135" s="0" t="str">
        <f aca="false">IF(G7135=1,IF(B7135="",1,0),"")</f>
        <v/>
      </c>
    </row>
    <row r="7136" customFormat="false" ht="15" hidden="false" customHeight="false" outlineLevel="0" collapsed="false">
      <c r="A7136" s="35"/>
      <c r="B7136" s="35"/>
      <c r="G7136" s="0" t="str">
        <f aca="false">IF(A7136="","",IF(AND(A7136&gt;=Debut,A7136&lt;Fin),1,0))</f>
        <v/>
      </c>
      <c r="H7136" s="0" t="str">
        <f aca="false">IF(G7136=1,INT(ROUND((A7136-Debut)*86400,0)/600),"")</f>
        <v/>
      </c>
      <c r="I7136" s="0" t="str">
        <f aca="false">IF(G7136=1,INT(ROUND((A7136-Debut)*86400,0)/3600),"")</f>
        <v/>
      </c>
      <c r="J7136" s="0" t="str">
        <f aca="false">IF(OR(A7136="",B7136=""),"",ROUND((B7136-A7136)*86400,0))</f>
        <v/>
      </c>
      <c r="K7136" s="37" t="str">
        <f aca="false">IF(G7136=1,IF(COUNTIFS($C:$C,C7136,$G:$G,1,$A:$A,"&gt;="&amp;(A7136-FenetreInterm/86400),$A:$A,"&lt;="&amp;A7136)&gt;=NbInterm,1,0),"")</f>
        <v/>
      </c>
      <c r="L7136" s="37" t="str">
        <f aca="false">IF(G7136=1,IF(B7136="",0,IF(J7136&lt;SeuilFugitive,1,0)),"")</f>
        <v/>
      </c>
      <c r="M7136" s="37" t="str">
        <f aca="false">IF(G7136=1,IF(B7136="",IF((Fin-A7136)*24&gt;SeuilFigee,1,0),IF(J7136&gt;SeuilFigee*3600,1,0)),"")</f>
        <v/>
      </c>
      <c r="N7136" s="0" t="str">
        <f aca="false">IF(G7136=1,IF(COUNTIF(H$2:H7136,H7136)=1,COUNTIF($H:$H,H7136),""),"")</f>
        <v/>
      </c>
      <c r="O7136" s="0" t="str">
        <f aca="false">IF(G7136=1,IF(COUNTIF(I$2:I7136,I7136)=1,COUNTIF($I:$I,I7136),""),"")</f>
        <v/>
      </c>
      <c r="P7136" s="38" t="str">
        <f aca="false">IF(G7136=1,IF(COUNTIFS(C$2:C7136,C7136,G$2:G7136,1)=1,COUNTIFS($C:$C,C7136,$G:$G,1)+ROW()/10000000,""),"")</f>
        <v/>
      </c>
      <c r="Q7136" s="0" t="str">
        <f aca="false">IF(K7136=1,IF(COUNTIFS(C$2:C7136,C7136,K$2:K7136,1)=1,1,0),"")</f>
        <v/>
      </c>
      <c r="R7136" s="0" t="str">
        <f aca="false">IF(M7136=1,IF(COUNTIFS(C$2:C7136,C7136,M$2:M7136,1)=1,1,0),"")</f>
        <v/>
      </c>
      <c r="S7136" s="0" t="str">
        <f aca="false">IF(L7136=1,IF(COUNTIFS(C$2:C7136,C7136,L$2:L7136,1)=1,1,0),"")</f>
        <v/>
      </c>
      <c r="T7136" s="38" t="str">
        <f aca="false">IF(N7136="","",N7136+ROW()/10000000)</f>
        <v/>
      </c>
      <c r="U7136" s="0" t="str">
        <f aca="false">IF(G7136=1,IF(B7136="",1,0),"")</f>
        <v/>
      </c>
    </row>
    <row r="7137" customFormat="false" ht="15" hidden="false" customHeight="false" outlineLevel="0" collapsed="false">
      <c r="A7137" s="35"/>
      <c r="B7137" s="35"/>
      <c r="G7137" s="0" t="str">
        <f aca="false">IF(A7137="","",IF(AND(A7137&gt;=Debut,A7137&lt;Fin),1,0))</f>
        <v/>
      </c>
      <c r="H7137" s="0" t="str">
        <f aca="false">IF(G7137=1,INT(ROUND((A7137-Debut)*86400,0)/600),"")</f>
        <v/>
      </c>
      <c r="I7137" s="0" t="str">
        <f aca="false">IF(G7137=1,INT(ROUND((A7137-Debut)*86400,0)/3600),"")</f>
        <v/>
      </c>
      <c r="J7137" s="0" t="str">
        <f aca="false">IF(OR(A7137="",B7137=""),"",ROUND((B7137-A7137)*86400,0))</f>
        <v/>
      </c>
      <c r="K7137" s="37" t="str">
        <f aca="false">IF(G7137=1,IF(COUNTIFS($C:$C,C7137,$G:$G,1,$A:$A,"&gt;="&amp;(A7137-FenetreInterm/86400),$A:$A,"&lt;="&amp;A7137)&gt;=NbInterm,1,0),"")</f>
        <v/>
      </c>
      <c r="L7137" s="37" t="str">
        <f aca="false">IF(G7137=1,IF(B7137="",0,IF(J7137&lt;SeuilFugitive,1,0)),"")</f>
        <v/>
      </c>
      <c r="M7137" s="37" t="str">
        <f aca="false">IF(G7137=1,IF(B7137="",IF((Fin-A7137)*24&gt;SeuilFigee,1,0),IF(J7137&gt;SeuilFigee*3600,1,0)),"")</f>
        <v/>
      </c>
      <c r="N7137" s="0" t="str">
        <f aca="false">IF(G7137=1,IF(COUNTIF(H$2:H7137,H7137)=1,COUNTIF($H:$H,H7137),""),"")</f>
        <v/>
      </c>
      <c r="O7137" s="0" t="str">
        <f aca="false">IF(G7137=1,IF(COUNTIF(I$2:I7137,I7137)=1,COUNTIF($I:$I,I7137),""),"")</f>
        <v/>
      </c>
      <c r="P7137" s="38" t="str">
        <f aca="false">IF(G7137=1,IF(COUNTIFS(C$2:C7137,C7137,G$2:G7137,1)=1,COUNTIFS($C:$C,C7137,$G:$G,1)+ROW()/10000000,""),"")</f>
        <v/>
      </c>
      <c r="Q7137" s="0" t="str">
        <f aca="false">IF(K7137=1,IF(COUNTIFS(C$2:C7137,C7137,K$2:K7137,1)=1,1,0),"")</f>
        <v/>
      </c>
      <c r="R7137" s="0" t="str">
        <f aca="false">IF(M7137=1,IF(COUNTIFS(C$2:C7137,C7137,M$2:M7137,1)=1,1,0),"")</f>
        <v/>
      </c>
      <c r="S7137" s="0" t="str">
        <f aca="false">IF(L7137=1,IF(COUNTIFS(C$2:C7137,C7137,L$2:L7137,1)=1,1,0),"")</f>
        <v/>
      </c>
      <c r="T7137" s="38" t="str">
        <f aca="false">IF(N7137="","",N7137+ROW()/10000000)</f>
        <v/>
      </c>
      <c r="U7137" s="0" t="str">
        <f aca="false">IF(G7137=1,IF(B7137="",1,0),"")</f>
        <v/>
      </c>
    </row>
    <row r="7138" customFormat="false" ht="15" hidden="false" customHeight="false" outlineLevel="0" collapsed="false">
      <c r="A7138" s="35"/>
      <c r="B7138" s="35"/>
      <c r="G7138" s="0" t="str">
        <f aca="false">IF(A7138="","",IF(AND(A7138&gt;=Debut,A7138&lt;Fin),1,0))</f>
        <v/>
      </c>
      <c r="H7138" s="0" t="str">
        <f aca="false">IF(G7138=1,INT(ROUND((A7138-Debut)*86400,0)/600),"")</f>
        <v/>
      </c>
      <c r="I7138" s="0" t="str">
        <f aca="false">IF(G7138=1,INT(ROUND((A7138-Debut)*86400,0)/3600),"")</f>
        <v/>
      </c>
      <c r="J7138" s="0" t="str">
        <f aca="false">IF(OR(A7138="",B7138=""),"",ROUND((B7138-A7138)*86400,0))</f>
        <v/>
      </c>
      <c r="K7138" s="37" t="str">
        <f aca="false">IF(G7138=1,IF(COUNTIFS($C:$C,C7138,$G:$G,1,$A:$A,"&gt;="&amp;(A7138-FenetreInterm/86400),$A:$A,"&lt;="&amp;A7138)&gt;=NbInterm,1,0),"")</f>
        <v/>
      </c>
      <c r="L7138" s="37" t="str">
        <f aca="false">IF(G7138=1,IF(B7138="",0,IF(J7138&lt;SeuilFugitive,1,0)),"")</f>
        <v/>
      </c>
      <c r="M7138" s="37" t="str">
        <f aca="false">IF(G7138=1,IF(B7138="",IF((Fin-A7138)*24&gt;SeuilFigee,1,0),IF(J7138&gt;SeuilFigee*3600,1,0)),"")</f>
        <v/>
      </c>
      <c r="N7138" s="0" t="str">
        <f aca="false">IF(G7138=1,IF(COUNTIF(H$2:H7138,H7138)=1,COUNTIF($H:$H,H7138),""),"")</f>
        <v/>
      </c>
      <c r="O7138" s="0" t="str">
        <f aca="false">IF(G7138=1,IF(COUNTIF(I$2:I7138,I7138)=1,COUNTIF($I:$I,I7138),""),"")</f>
        <v/>
      </c>
      <c r="P7138" s="38" t="str">
        <f aca="false">IF(G7138=1,IF(COUNTIFS(C$2:C7138,C7138,G$2:G7138,1)=1,COUNTIFS($C:$C,C7138,$G:$G,1)+ROW()/10000000,""),"")</f>
        <v/>
      </c>
      <c r="Q7138" s="0" t="str">
        <f aca="false">IF(K7138=1,IF(COUNTIFS(C$2:C7138,C7138,K$2:K7138,1)=1,1,0),"")</f>
        <v/>
      </c>
      <c r="R7138" s="0" t="str">
        <f aca="false">IF(M7138=1,IF(COUNTIFS(C$2:C7138,C7138,M$2:M7138,1)=1,1,0),"")</f>
        <v/>
      </c>
      <c r="S7138" s="0" t="str">
        <f aca="false">IF(L7138=1,IF(COUNTIFS(C$2:C7138,C7138,L$2:L7138,1)=1,1,0),"")</f>
        <v/>
      </c>
      <c r="T7138" s="38" t="str">
        <f aca="false">IF(N7138="","",N7138+ROW()/10000000)</f>
        <v/>
      </c>
      <c r="U7138" s="0" t="str">
        <f aca="false">IF(G7138=1,IF(B7138="",1,0),"")</f>
        <v/>
      </c>
    </row>
    <row r="7139" customFormat="false" ht="15" hidden="false" customHeight="false" outlineLevel="0" collapsed="false">
      <c r="A7139" s="35"/>
      <c r="B7139" s="35"/>
      <c r="G7139" s="0" t="str">
        <f aca="false">IF(A7139="","",IF(AND(A7139&gt;=Debut,A7139&lt;Fin),1,0))</f>
        <v/>
      </c>
      <c r="H7139" s="0" t="str">
        <f aca="false">IF(G7139=1,INT(ROUND((A7139-Debut)*86400,0)/600),"")</f>
        <v/>
      </c>
      <c r="I7139" s="0" t="str">
        <f aca="false">IF(G7139=1,INT(ROUND((A7139-Debut)*86400,0)/3600),"")</f>
        <v/>
      </c>
      <c r="J7139" s="0" t="str">
        <f aca="false">IF(OR(A7139="",B7139=""),"",ROUND((B7139-A7139)*86400,0))</f>
        <v/>
      </c>
      <c r="K7139" s="37" t="str">
        <f aca="false">IF(G7139=1,IF(COUNTIFS($C:$C,C7139,$G:$G,1,$A:$A,"&gt;="&amp;(A7139-FenetreInterm/86400),$A:$A,"&lt;="&amp;A7139)&gt;=NbInterm,1,0),"")</f>
        <v/>
      </c>
      <c r="L7139" s="37" t="str">
        <f aca="false">IF(G7139=1,IF(B7139="",0,IF(J7139&lt;SeuilFugitive,1,0)),"")</f>
        <v/>
      </c>
      <c r="M7139" s="37" t="str">
        <f aca="false">IF(G7139=1,IF(B7139="",IF((Fin-A7139)*24&gt;SeuilFigee,1,0),IF(J7139&gt;SeuilFigee*3600,1,0)),"")</f>
        <v/>
      </c>
      <c r="N7139" s="0" t="str">
        <f aca="false">IF(G7139=1,IF(COUNTIF(H$2:H7139,H7139)=1,COUNTIF($H:$H,H7139),""),"")</f>
        <v/>
      </c>
      <c r="O7139" s="0" t="str">
        <f aca="false">IF(G7139=1,IF(COUNTIF(I$2:I7139,I7139)=1,COUNTIF($I:$I,I7139),""),"")</f>
        <v/>
      </c>
      <c r="P7139" s="38" t="str">
        <f aca="false">IF(G7139=1,IF(COUNTIFS(C$2:C7139,C7139,G$2:G7139,1)=1,COUNTIFS($C:$C,C7139,$G:$G,1)+ROW()/10000000,""),"")</f>
        <v/>
      </c>
      <c r="Q7139" s="0" t="str">
        <f aca="false">IF(K7139=1,IF(COUNTIFS(C$2:C7139,C7139,K$2:K7139,1)=1,1,0),"")</f>
        <v/>
      </c>
      <c r="R7139" s="0" t="str">
        <f aca="false">IF(M7139=1,IF(COUNTIFS(C$2:C7139,C7139,M$2:M7139,1)=1,1,0),"")</f>
        <v/>
      </c>
      <c r="S7139" s="0" t="str">
        <f aca="false">IF(L7139=1,IF(COUNTIFS(C$2:C7139,C7139,L$2:L7139,1)=1,1,0),"")</f>
        <v/>
      </c>
      <c r="T7139" s="38" t="str">
        <f aca="false">IF(N7139="","",N7139+ROW()/10000000)</f>
        <v/>
      </c>
      <c r="U7139" s="0" t="str">
        <f aca="false">IF(G7139=1,IF(B7139="",1,0),"")</f>
        <v/>
      </c>
    </row>
    <row r="7140" customFormat="false" ht="15" hidden="false" customHeight="false" outlineLevel="0" collapsed="false">
      <c r="A7140" s="35"/>
      <c r="B7140" s="35"/>
      <c r="G7140" s="0" t="str">
        <f aca="false">IF(A7140="","",IF(AND(A7140&gt;=Debut,A7140&lt;Fin),1,0))</f>
        <v/>
      </c>
      <c r="H7140" s="0" t="str">
        <f aca="false">IF(G7140=1,INT(ROUND((A7140-Debut)*86400,0)/600),"")</f>
        <v/>
      </c>
      <c r="I7140" s="0" t="str">
        <f aca="false">IF(G7140=1,INT(ROUND((A7140-Debut)*86400,0)/3600),"")</f>
        <v/>
      </c>
      <c r="J7140" s="0" t="str">
        <f aca="false">IF(OR(A7140="",B7140=""),"",ROUND((B7140-A7140)*86400,0))</f>
        <v/>
      </c>
      <c r="K7140" s="37" t="str">
        <f aca="false">IF(G7140=1,IF(COUNTIFS($C:$C,C7140,$G:$G,1,$A:$A,"&gt;="&amp;(A7140-FenetreInterm/86400),$A:$A,"&lt;="&amp;A7140)&gt;=NbInterm,1,0),"")</f>
        <v/>
      </c>
      <c r="L7140" s="37" t="str">
        <f aca="false">IF(G7140=1,IF(B7140="",0,IF(J7140&lt;SeuilFugitive,1,0)),"")</f>
        <v/>
      </c>
      <c r="M7140" s="37" t="str">
        <f aca="false">IF(G7140=1,IF(B7140="",IF((Fin-A7140)*24&gt;SeuilFigee,1,0),IF(J7140&gt;SeuilFigee*3600,1,0)),"")</f>
        <v/>
      </c>
      <c r="N7140" s="0" t="str">
        <f aca="false">IF(G7140=1,IF(COUNTIF(H$2:H7140,H7140)=1,COUNTIF($H:$H,H7140),""),"")</f>
        <v/>
      </c>
      <c r="O7140" s="0" t="str">
        <f aca="false">IF(G7140=1,IF(COUNTIF(I$2:I7140,I7140)=1,COUNTIF($I:$I,I7140),""),"")</f>
        <v/>
      </c>
      <c r="P7140" s="38" t="str">
        <f aca="false">IF(G7140=1,IF(COUNTIFS(C$2:C7140,C7140,G$2:G7140,1)=1,COUNTIFS($C:$C,C7140,$G:$G,1)+ROW()/10000000,""),"")</f>
        <v/>
      </c>
      <c r="Q7140" s="0" t="str">
        <f aca="false">IF(K7140=1,IF(COUNTIFS(C$2:C7140,C7140,K$2:K7140,1)=1,1,0),"")</f>
        <v/>
      </c>
      <c r="R7140" s="0" t="str">
        <f aca="false">IF(M7140=1,IF(COUNTIFS(C$2:C7140,C7140,M$2:M7140,1)=1,1,0),"")</f>
        <v/>
      </c>
      <c r="S7140" s="0" t="str">
        <f aca="false">IF(L7140=1,IF(COUNTIFS(C$2:C7140,C7140,L$2:L7140,1)=1,1,0),"")</f>
        <v/>
      </c>
      <c r="T7140" s="38" t="str">
        <f aca="false">IF(N7140="","",N7140+ROW()/10000000)</f>
        <v/>
      </c>
      <c r="U7140" s="0" t="str">
        <f aca="false">IF(G7140=1,IF(B7140="",1,0),"")</f>
        <v/>
      </c>
    </row>
    <row r="7141" customFormat="false" ht="15" hidden="false" customHeight="false" outlineLevel="0" collapsed="false">
      <c r="A7141" s="35"/>
      <c r="B7141" s="35"/>
      <c r="G7141" s="0" t="str">
        <f aca="false">IF(A7141="","",IF(AND(A7141&gt;=Debut,A7141&lt;Fin),1,0))</f>
        <v/>
      </c>
      <c r="H7141" s="0" t="str">
        <f aca="false">IF(G7141=1,INT(ROUND((A7141-Debut)*86400,0)/600),"")</f>
        <v/>
      </c>
      <c r="I7141" s="0" t="str">
        <f aca="false">IF(G7141=1,INT(ROUND((A7141-Debut)*86400,0)/3600),"")</f>
        <v/>
      </c>
      <c r="J7141" s="0" t="str">
        <f aca="false">IF(OR(A7141="",B7141=""),"",ROUND((B7141-A7141)*86400,0))</f>
        <v/>
      </c>
      <c r="K7141" s="37" t="str">
        <f aca="false">IF(G7141=1,IF(COUNTIFS($C:$C,C7141,$G:$G,1,$A:$A,"&gt;="&amp;(A7141-FenetreInterm/86400),$A:$A,"&lt;="&amp;A7141)&gt;=NbInterm,1,0),"")</f>
        <v/>
      </c>
      <c r="L7141" s="37" t="str">
        <f aca="false">IF(G7141=1,IF(B7141="",0,IF(J7141&lt;SeuilFugitive,1,0)),"")</f>
        <v/>
      </c>
      <c r="M7141" s="37" t="str">
        <f aca="false">IF(G7141=1,IF(B7141="",IF((Fin-A7141)*24&gt;SeuilFigee,1,0),IF(J7141&gt;SeuilFigee*3600,1,0)),"")</f>
        <v/>
      </c>
      <c r="N7141" s="0" t="str">
        <f aca="false">IF(G7141=1,IF(COUNTIF(H$2:H7141,H7141)=1,COUNTIF($H:$H,H7141),""),"")</f>
        <v/>
      </c>
      <c r="O7141" s="0" t="str">
        <f aca="false">IF(G7141=1,IF(COUNTIF(I$2:I7141,I7141)=1,COUNTIF($I:$I,I7141),""),"")</f>
        <v/>
      </c>
      <c r="P7141" s="38" t="str">
        <f aca="false">IF(G7141=1,IF(COUNTIFS(C$2:C7141,C7141,G$2:G7141,1)=1,COUNTIFS($C:$C,C7141,$G:$G,1)+ROW()/10000000,""),"")</f>
        <v/>
      </c>
      <c r="Q7141" s="0" t="str">
        <f aca="false">IF(K7141=1,IF(COUNTIFS(C$2:C7141,C7141,K$2:K7141,1)=1,1,0),"")</f>
        <v/>
      </c>
      <c r="R7141" s="0" t="str">
        <f aca="false">IF(M7141=1,IF(COUNTIFS(C$2:C7141,C7141,M$2:M7141,1)=1,1,0),"")</f>
        <v/>
      </c>
      <c r="S7141" s="0" t="str">
        <f aca="false">IF(L7141=1,IF(COUNTIFS(C$2:C7141,C7141,L$2:L7141,1)=1,1,0),"")</f>
        <v/>
      </c>
      <c r="T7141" s="38" t="str">
        <f aca="false">IF(N7141="","",N7141+ROW()/10000000)</f>
        <v/>
      </c>
      <c r="U7141" s="0" t="str">
        <f aca="false">IF(G7141=1,IF(B7141="",1,0),"")</f>
        <v/>
      </c>
    </row>
    <row r="7142" customFormat="false" ht="15" hidden="false" customHeight="false" outlineLevel="0" collapsed="false">
      <c r="A7142" s="35"/>
      <c r="B7142" s="35"/>
      <c r="G7142" s="0" t="str">
        <f aca="false">IF(A7142="","",IF(AND(A7142&gt;=Debut,A7142&lt;Fin),1,0))</f>
        <v/>
      </c>
      <c r="H7142" s="0" t="str">
        <f aca="false">IF(G7142=1,INT(ROUND((A7142-Debut)*86400,0)/600),"")</f>
        <v/>
      </c>
      <c r="I7142" s="0" t="str">
        <f aca="false">IF(G7142=1,INT(ROUND((A7142-Debut)*86400,0)/3600),"")</f>
        <v/>
      </c>
      <c r="J7142" s="0" t="str">
        <f aca="false">IF(OR(A7142="",B7142=""),"",ROUND((B7142-A7142)*86400,0))</f>
        <v/>
      </c>
      <c r="K7142" s="37" t="str">
        <f aca="false">IF(G7142=1,IF(COUNTIFS($C:$C,C7142,$G:$G,1,$A:$A,"&gt;="&amp;(A7142-FenetreInterm/86400),$A:$A,"&lt;="&amp;A7142)&gt;=NbInterm,1,0),"")</f>
        <v/>
      </c>
      <c r="L7142" s="37" t="str">
        <f aca="false">IF(G7142=1,IF(B7142="",0,IF(J7142&lt;SeuilFugitive,1,0)),"")</f>
        <v/>
      </c>
      <c r="M7142" s="37" t="str">
        <f aca="false">IF(G7142=1,IF(B7142="",IF((Fin-A7142)*24&gt;SeuilFigee,1,0),IF(J7142&gt;SeuilFigee*3600,1,0)),"")</f>
        <v/>
      </c>
      <c r="N7142" s="0" t="str">
        <f aca="false">IF(G7142=1,IF(COUNTIF(H$2:H7142,H7142)=1,COUNTIF($H:$H,H7142),""),"")</f>
        <v/>
      </c>
      <c r="O7142" s="0" t="str">
        <f aca="false">IF(G7142=1,IF(COUNTIF(I$2:I7142,I7142)=1,COUNTIF($I:$I,I7142),""),"")</f>
        <v/>
      </c>
      <c r="P7142" s="38" t="str">
        <f aca="false">IF(G7142=1,IF(COUNTIFS(C$2:C7142,C7142,G$2:G7142,1)=1,COUNTIFS($C:$C,C7142,$G:$G,1)+ROW()/10000000,""),"")</f>
        <v/>
      </c>
      <c r="Q7142" s="0" t="str">
        <f aca="false">IF(K7142=1,IF(COUNTIFS(C$2:C7142,C7142,K$2:K7142,1)=1,1,0),"")</f>
        <v/>
      </c>
      <c r="R7142" s="0" t="str">
        <f aca="false">IF(M7142=1,IF(COUNTIFS(C$2:C7142,C7142,M$2:M7142,1)=1,1,0),"")</f>
        <v/>
      </c>
      <c r="S7142" s="0" t="str">
        <f aca="false">IF(L7142=1,IF(COUNTIFS(C$2:C7142,C7142,L$2:L7142,1)=1,1,0),"")</f>
        <v/>
      </c>
      <c r="T7142" s="38" t="str">
        <f aca="false">IF(N7142="","",N7142+ROW()/10000000)</f>
        <v/>
      </c>
      <c r="U7142" s="0" t="str">
        <f aca="false">IF(G7142=1,IF(B7142="",1,0),"")</f>
        <v/>
      </c>
    </row>
    <row r="7143" customFormat="false" ht="15" hidden="false" customHeight="false" outlineLevel="0" collapsed="false">
      <c r="A7143" s="35"/>
      <c r="B7143" s="35"/>
      <c r="G7143" s="0" t="str">
        <f aca="false">IF(A7143="","",IF(AND(A7143&gt;=Debut,A7143&lt;Fin),1,0))</f>
        <v/>
      </c>
      <c r="H7143" s="0" t="str">
        <f aca="false">IF(G7143=1,INT(ROUND((A7143-Debut)*86400,0)/600),"")</f>
        <v/>
      </c>
      <c r="I7143" s="0" t="str">
        <f aca="false">IF(G7143=1,INT(ROUND((A7143-Debut)*86400,0)/3600),"")</f>
        <v/>
      </c>
      <c r="J7143" s="0" t="str">
        <f aca="false">IF(OR(A7143="",B7143=""),"",ROUND((B7143-A7143)*86400,0))</f>
        <v/>
      </c>
      <c r="K7143" s="37" t="str">
        <f aca="false">IF(G7143=1,IF(COUNTIFS($C:$C,C7143,$G:$G,1,$A:$A,"&gt;="&amp;(A7143-FenetreInterm/86400),$A:$A,"&lt;="&amp;A7143)&gt;=NbInterm,1,0),"")</f>
        <v/>
      </c>
      <c r="L7143" s="37" t="str">
        <f aca="false">IF(G7143=1,IF(B7143="",0,IF(J7143&lt;SeuilFugitive,1,0)),"")</f>
        <v/>
      </c>
      <c r="M7143" s="37" t="str">
        <f aca="false">IF(G7143=1,IF(B7143="",IF((Fin-A7143)*24&gt;SeuilFigee,1,0),IF(J7143&gt;SeuilFigee*3600,1,0)),"")</f>
        <v/>
      </c>
      <c r="N7143" s="0" t="str">
        <f aca="false">IF(G7143=1,IF(COUNTIF(H$2:H7143,H7143)=1,COUNTIF($H:$H,H7143),""),"")</f>
        <v/>
      </c>
      <c r="O7143" s="0" t="str">
        <f aca="false">IF(G7143=1,IF(COUNTIF(I$2:I7143,I7143)=1,COUNTIF($I:$I,I7143),""),"")</f>
        <v/>
      </c>
      <c r="P7143" s="38" t="str">
        <f aca="false">IF(G7143=1,IF(COUNTIFS(C$2:C7143,C7143,G$2:G7143,1)=1,COUNTIFS($C:$C,C7143,$G:$G,1)+ROW()/10000000,""),"")</f>
        <v/>
      </c>
      <c r="Q7143" s="0" t="str">
        <f aca="false">IF(K7143=1,IF(COUNTIFS(C$2:C7143,C7143,K$2:K7143,1)=1,1,0),"")</f>
        <v/>
      </c>
      <c r="R7143" s="0" t="str">
        <f aca="false">IF(M7143=1,IF(COUNTIFS(C$2:C7143,C7143,M$2:M7143,1)=1,1,0),"")</f>
        <v/>
      </c>
      <c r="S7143" s="0" t="str">
        <f aca="false">IF(L7143=1,IF(COUNTIFS(C$2:C7143,C7143,L$2:L7143,1)=1,1,0),"")</f>
        <v/>
      </c>
      <c r="T7143" s="38" t="str">
        <f aca="false">IF(N7143="","",N7143+ROW()/10000000)</f>
        <v/>
      </c>
      <c r="U7143" s="0" t="str">
        <f aca="false">IF(G7143=1,IF(B7143="",1,0),"")</f>
        <v/>
      </c>
    </row>
    <row r="7144" customFormat="false" ht="15" hidden="false" customHeight="false" outlineLevel="0" collapsed="false">
      <c r="A7144" s="35"/>
      <c r="B7144" s="35"/>
      <c r="G7144" s="0" t="str">
        <f aca="false">IF(A7144="","",IF(AND(A7144&gt;=Debut,A7144&lt;Fin),1,0))</f>
        <v/>
      </c>
      <c r="H7144" s="0" t="str">
        <f aca="false">IF(G7144=1,INT(ROUND((A7144-Debut)*86400,0)/600),"")</f>
        <v/>
      </c>
      <c r="I7144" s="0" t="str">
        <f aca="false">IF(G7144=1,INT(ROUND((A7144-Debut)*86400,0)/3600),"")</f>
        <v/>
      </c>
      <c r="J7144" s="0" t="str">
        <f aca="false">IF(OR(A7144="",B7144=""),"",ROUND((B7144-A7144)*86400,0))</f>
        <v/>
      </c>
      <c r="K7144" s="37" t="str">
        <f aca="false">IF(G7144=1,IF(COUNTIFS($C:$C,C7144,$G:$G,1,$A:$A,"&gt;="&amp;(A7144-FenetreInterm/86400),$A:$A,"&lt;="&amp;A7144)&gt;=NbInterm,1,0),"")</f>
        <v/>
      </c>
      <c r="L7144" s="37" t="str">
        <f aca="false">IF(G7144=1,IF(B7144="",0,IF(J7144&lt;SeuilFugitive,1,0)),"")</f>
        <v/>
      </c>
      <c r="M7144" s="37" t="str">
        <f aca="false">IF(G7144=1,IF(B7144="",IF((Fin-A7144)*24&gt;SeuilFigee,1,0),IF(J7144&gt;SeuilFigee*3600,1,0)),"")</f>
        <v/>
      </c>
      <c r="N7144" s="0" t="str">
        <f aca="false">IF(G7144=1,IF(COUNTIF(H$2:H7144,H7144)=1,COUNTIF($H:$H,H7144),""),"")</f>
        <v/>
      </c>
      <c r="O7144" s="0" t="str">
        <f aca="false">IF(G7144=1,IF(COUNTIF(I$2:I7144,I7144)=1,COUNTIF($I:$I,I7144),""),"")</f>
        <v/>
      </c>
      <c r="P7144" s="38" t="str">
        <f aca="false">IF(G7144=1,IF(COUNTIFS(C$2:C7144,C7144,G$2:G7144,1)=1,COUNTIFS($C:$C,C7144,$G:$G,1)+ROW()/10000000,""),"")</f>
        <v/>
      </c>
      <c r="Q7144" s="0" t="str">
        <f aca="false">IF(K7144=1,IF(COUNTIFS(C$2:C7144,C7144,K$2:K7144,1)=1,1,0),"")</f>
        <v/>
      </c>
      <c r="R7144" s="0" t="str">
        <f aca="false">IF(M7144=1,IF(COUNTIFS(C$2:C7144,C7144,M$2:M7144,1)=1,1,0),"")</f>
        <v/>
      </c>
      <c r="S7144" s="0" t="str">
        <f aca="false">IF(L7144=1,IF(COUNTIFS(C$2:C7144,C7144,L$2:L7144,1)=1,1,0),"")</f>
        <v/>
      </c>
      <c r="T7144" s="38" t="str">
        <f aca="false">IF(N7144="","",N7144+ROW()/10000000)</f>
        <v/>
      </c>
      <c r="U7144" s="0" t="str">
        <f aca="false">IF(G7144=1,IF(B7144="",1,0),"")</f>
        <v/>
      </c>
    </row>
    <row r="7145" customFormat="false" ht="15" hidden="false" customHeight="false" outlineLevel="0" collapsed="false">
      <c r="A7145" s="35"/>
      <c r="B7145" s="35"/>
      <c r="G7145" s="0" t="str">
        <f aca="false">IF(A7145="","",IF(AND(A7145&gt;=Debut,A7145&lt;Fin),1,0))</f>
        <v/>
      </c>
      <c r="H7145" s="0" t="str">
        <f aca="false">IF(G7145=1,INT(ROUND((A7145-Debut)*86400,0)/600),"")</f>
        <v/>
      </c>
      <c r="I7145" s="0" t="str">
        <f aca="false">IF(G7145=1,INT(ROUND((A7145-Debut)*86400,0)/3600),"")</f>
        <v/>
      </c>
      <c r="J7145" s="0" t="str">
        <f aca="false">IF(OR(A7145="",B7145=""),"",ROUND((B7145-A7145)*86400,0))</f>
        <v/>
      </c>
      <c r="K7145" s="37" t="str">
        <f aca="false">IF(G7145=1,IF(COUNTIFS($C:$C,C7145,$G:$G,1,$A:$A,"&gt;="&amp;(A7145-FenetreInterm/86400),$A:$A,"&lt;="&amp;A7145)&gt;=NbInterm,1,0),"")</f>
        <v/>
      </c>
      <c r="L7145" s="37" t="str">
        <f aca="false">IF(G7145=1,IF(B7145="",0,IF(J7145&lt;SeuilFugitive,1,0)),"")</f>
        <v/>
      </c>
      <c r="M7145" s="37" t="str">
        <f aca="false">IF(G7145=1,IF(B7145="",IF((Fin-A7145)*24&gt;SeuilFigee,1,0),IF(J7145&gt;SeuilFigee*3600,1,0)),"")</f>
        <v/>
      </c>
      <c r="N7145" s="0" t="str">
        <f aca="false">IF(G7145=1,IF(COUNTIF(H$2:H7145,H7145)=1,COUNTIF($H:$H,H7145),""),"")</f>
        <v/>
      </c>
      <c r="O7145" s="0" t="str">
        <f aca="false">IF(G7145=1,IF(COUNTIF(I$2:I7145,I7145)=1,COUNTIF($I:$I,I7145),""),"")</f>
        <v/>
      </c>
      <c r="P7145" s="38" t="str">
        <f aca="false">IF(G7145=1,IF(COUNTIFS(C$2:C7145,C7145,G$2:G7145,1)=1,COUNTIFS($C:$C,C7145,$G:$G,1)+ROW()/10000000,""),"")</f>
        <v/>
      </c>
      <c r="Q7145" s="0" t="str">
        <f aca="false">IF(K7145=1,IF(COUNTIFS(C$2:C7145,C7145,K$2:K7145,1)=1,1,0),"")</f>
        <v/>
      </c>
      <c r="R7145" s="0" t="str">
        <f aca="false">IF(M7145=1,IF(COUNTIFS(C$2:C7145,C7145,M$2:M7145,1)=1,1,0),"")</f>
        <v/>
      </c>
      <c r="S7145" s="0" t="str">
        <f aca="false">IF(L7145=1,IF(COUNTIFS(C$2:C7145,C7145,L$2:L7145,1)=1,1,0),"")</f>
        <v/>
      </c>
      <c r="T7145" s="38" t="str">
        <f aca="false">IF(N7145="","",N7145+ROW()/10000000)</f>
        <v/>
      </c>
      <c r="U7145" s="0" t="str">
        <f aca="false">IF(G7145=1,IF(B7145="",1,0),"")</f>
        <v/>
      </c>
    </row>
    <row r="7146" customFormat="false" ht="15" hidden="false" customHeight="false" outlineLevel="0" collapsed="false">
      <c r="A7146" s="35"/>
      <c r="B7146" s="35"/>
      <c r="G7146" s="0" t="str">
        <f aca="false">IF(A7146="","",IF(AND(A7146&gt;=Debut,A7146&lt;Fin),1,0))</f>
        <v/>
      </c>
      <c r="H7146" s="0" t="str">
        <f aca="false">IF(G7146=1,INT(ROUND((A7146-Debut)*86400,0)/600),"")</f>
        <v/>
      </c>
      <c r="I7146" s="0" t="str">
        <f aca="false">IF(G7146=1,INT(ROUND((A7146-Debut)*86400,0)/3600),"")</f>
        <v/>
      </c>
      <c r="J7146" s="0" t="str">
        <f aca="false">IF(OR(A7146="",B7146=""),"",ROUND((B7146-A7146)*86400,0))</f>
        <v/>
      </c>
      <c r="K7146" s="37" t="str">
        <f aca="false">IF(G7146=1,IF(COUNTIFS($C:$C,C7146,$G:$G,1,$A:$A,"&gt;="&amp;(A7146-FenetreInterm/86400),$A:$A,"&lt;="&amp;A7146)&gt;=NbInterm,1,0),"")</f>
        <v/>
      </c>
      <c r="L7146" s="37" t="str">
        <f aca="false">IF(G7146=1,IF(B7146="",0,IF(J7146&lt;SeuilFugitive,1,0)),"")</f>
        <v/>
      </c>
      <c r="M7146" s="37" t="str">
        <f aca="false">IF(G7146=1,IF(B7146="",IF((Fin-A7146)*24&gt;SeuilFigee,1,0),IF(J7146&gt;SeuilFigee*3600,1,0)),"")</f>
        <v/>
      </c>
      <c r="N7146" s="0" t="str">
        <f aca="false">IF(G7146=1,IF(COUNTIF(H$2:H7146,H7146)=1,COUNTIF($H:$H,H7146),""),"")</f>
        <v/>
      </c>
      <c r="O7146" s="0" t="str">
        <f aca="false">IF(G7146=1,IF(COUNTIF(I$2:I7146,I7146)=1,COUNTIF($I:$I,I7146),""),"")</f>
        <v/>
      </c>
      <c r="P7146" s="38" t="str">
        <f aca="false">IF(G7146=1,IF(COUNTIFS(C$2:C7146,C7146,G$2:G7146,1)=1,COUNTIFS($C:$C,C7146,$G:$G,1)+ROW()/10000000,""),"")</f>
        <v/>
      </c>
      <c r="Q7146" s="0" t="str">
        <f aca="false">IF(K7146=1,IF(COUNTIFS(C$2:C7146,C7146,K$2:K7146,1)=1,1,0),"")</f>
        <v/>
      </c>
      <c r="R7146" s="0" t="str">
        <f aca="false">IF(M7146=1,IF(COUNTIFS(C$2:C7146,C7146,M$2:M7146,1)=1,1,0),"")</f>
        <v/>
      </c>
      <c r="S7146" s="0" t="str">
        <f aca="false">IF(L7146=1,IF(COUNTIFS(C$2:C7146,C7146,L$2:L7146,1)=1,1,0),"")</f>
        <v/>
      </c>
      <c r="T7146" s="38" t="str">
        <f aca="false">IF(N7146="","",N7146+ROW()/10000000)</f>
        <v/>
      </c>
      <c r="U7146" s="0" t="str">
        <f aca="false">IF(G7146=1,IF(B7146="",1,0),"")</f>
        <v/>
      </c>
    </row>
    <row r="7147" customFormat="false" ht="15" hidden="false" customHeight="false" outlineLevel="0" collapsed="false">
      <c r="A7147" s="35"/>
      <c r="B7147" s="35"/>
      <c r="G7147" s="0" t="str">
        <f aca="false">IF(A7147="","",IF(AND(A7147&gt;=Debut,A7147&lt;Fin),1,0))</f>
        <v/>
      </c>
      <c r="H7147" s="0" t="str">
        <f aca="false">IF(G7147=1,INT(ROUND((A7147-Debut)*86400,0)/600),"")</f>
        <v/>
      </c>
      <c r="I7147" s="0" t="str">
        <f aca="false">IF(G7147=1,INT(ROUND((A7147-Debut)*86400,0)/3600),"")</f>
        <v/>
      </c>
      <c r="J7147" s="0" t="str">
        <f aca="false">IF(OR(A7147="",B7147=""),"",ROUND((B7147-A7147)*86400,0))</f>
        <v/>
      </c>
      <c r="K7147" s="37" t="str">
        <f aca="false">IF(G7147=1,IF(COUNTIFS($C:$C,C7147,$G:$G,1,$A:$A,"&gt;="&amp;(A7147-FenetreInterm/86400),$A:$A,"&lt;="&amp;A7147)&gt;=NbInterm,1,0),"")</f>
        <v/>
      </c>
      <c r="L7147" s="37" t="str">
        <f aca="false">IF(G7147=1,IF(B7147="",0,IF(J7147&lt;SeuilFugitive,1,0)),"")</f>
        <v/>
      </c>
      <c r="M7147" s="37" t="str">
        <f aca="false">IF(G7147=1,IF(B7147="",IF((Fin-A7147)*24&gt;SeuilFigee,1,0),IF(J7147&gt;SeuilFigee*3600,1,0)),"")</f>
        <v/>
      </c>
      <c r="N7147" s="0" t="str">
        <f aca="false">IF(G7147=1,IF(COUNTIF(H$2:H7147,H7147)=1,COUNTIF($H:$H,H7147),""),"")</f>
        <v/>
      </c>
      <c r="O7147" s="0" t="str">
        <f aca="false">IF(G7147=1,IF(COUNTIF(I$2:I7147,I7147)=1,COUNTIF($I:$I,I7147),""),"")</f>
        <v/>
      </c>
      <c r="P7147" s="38" t="str">
        <f aca="false">IF(G7147=1,IF(COUNTIFS(C$2:C7147,C7147,G$2:G7147,1)=1,COUNTIFS($C:$C,C7147,$G:$G,1)+ROW()/10000000,""),"")</f>
        <v/>
      </c>
      <c r="Q7147" s="0" t="str">
        <f aca="false">IF(K7147=1,IF(COUNTIFS(C$2:C7147,C7147,K$2:K7147,1)=1,1,0),"")</f>
        <v/>
      </c>
      <c r="R7147" s="0" t="str">
        <f aca="false">IF(M7147=1,IF(COUNTIFS(C$2:C7147,C7147,M$2:M7147,1)=1,1,0),"")</f>
        <v/>
      </c>
      <c r="S7147" s="0" t="str">
        <f aca="false">IF(L7147=1,IF(COUNTIFS(C$2:C7147,C7147,L$2:L7147,1)=1,1,0),"")</f>
        <v/>
      </c>
      <c r="T7147" s="38" t="str">
        <f aca="false">IF(N7147="","",N7147+ROW()/10000000)</f>
        <v/>
      </c>
      <c r="U7147" s="0" t="str">
        <f aca="false">IF(G7147=1,IF(B7147="",1,0),"")</f>
        <v/>
      </c>
    </row>
    <row r="7148" customFormat="false" ht="15" hidden="false" customHeight="false" outlineLevel="0" collapsed="false">
      <c r="A7148" s="35"/>
      <c r="B7148" s="35"/>
      <c r="G7148" s="0" t="str">
        <f aca="false">IF(A7148="","",IF(AND(A7148&gt;=Debut,A7148&lt;Fin),1,0))</f>
        <v/>
      </c>
      <c r="H7148" s="0" t="str">
        <f aca="false">IF(G7148=1,INT(ROUND((A7148-Debut)*86400,0)/600),"")</f>
        <v/>
      </c>
      <c r="I7148" s="0" t="str">
        <f aca="false">IF(G7148=1,INT(ROUND((A7148-Debut)*86400,0)/3600),"")</f>
        <v/>
      </c>
      <c r="J7148" s="0" t="str">
        <f aca="false">IF(OR(A7148="",B7148=""),"",ROUND((B7148-A7148)*86400,0))</f>
        <v/>
      </c>
      <c r="K7148" s="37" t="str">
        <f aca="false">IF(G7148=1,IF(COUNTIFS($C:$C,C7148,$G:$G,1,$A:$A,"&gt;="&amp;(A7148-FenetreInterm/86400),$A:$A,"&lt;="&amp;A7148)&gt;=NbInterm,1,0),"")</f>
        <v/>
      </c>
      <c r="L7148" s="37" t="str">
        <f aca="false">IF(G7148=1,IF(B7148="",0,IF(J7148&lt;SeuilFugitive,1,0)),"")</f>
        <v/>
      </c>
      <c r="M7148" s="37" t="str">
        <f aca="false">IF(G7148=1,IF(B7148="",IF((Fin-A7148)*24&gt;SeuilFigee,1,0),IF(J7148&gt;SeuilFigee*3600,1,0)),"")</f>
        <v/>
      </c>
      <c r="N7148" s="0" t="str">
        <f aca="false">IF(G7148=1,IF(COUNTIF(H$2:H7148,H7148)=1,COUNTIF($H:$H,H7148),""),"")</f>
        <v/>
      </c>
      <c r="O7148" s="0" t="str">
        <f aca="false">IF(G7148=1,IF(COUNTIF(I$2:I7148,I7148)=1,COUNTIF($I:$I,I7148),""),"")</f>
        <v/>
      </c>
      <c r="P7148" s="38" t="str">
        <f aca="false">IF(G7148=1,IF(COUNTIFS(C$2:C7148,C7148,G$2:G7148,1)=1,COUNTIFS($C:$C,C7148,$G:$G,1)+ROW()/10000000,""),"")</f>
        <v/>
      </c>
      <c r="Q7148" s="0" t="str">
        <f aca="false">IF(K7148=1,IF(COUNTIFS(C$2:C7148,C7148,K$2:K7148,1)=1,1,0),"")</f>
        <v/>
      </c>
      <c r="R7148" s="0" t="str">
        <f aca="false">IF(M7148=1,IF(COUNTIFS(C$2:C7148,C7148,M$2:M7148,1)=1,1,0),"")</f>
        <v/>
      </c>
      <c r="S7148" s="0" t="str">
        <f aca="false">IF(L7148=1,IF(COUNTIFS(C$2:C7148,C7148,L$2:L7148,1)=1,1,0),"")</f>
        <v/>
      </c>
      <c r="T7148" s="38" t="str">
        <f aca="false">IF(N7148="","",N7148+ROW()/10000000)</f>
        <v/>
      </c>
      <c r="U7148" s="0" t="str">
        <f aca="false">IF(G7148=1,IF(B7148="",1,0),"")</f>
        <v/>
      </c>
    </row>
    <row r="7149" customFormat="false" ht="15" hidden="false" customHeight="false" outlineLevel="0" collapsed="false">
      <c r="A7149" s="35"/>
      <c r="B7149" s="35"/>
      <c r="G7149" s="0" t="str">
        <f aca="false">IF(A7149="","",IF(AND(A7149&gt;=Debut,A7149&lt;Fin),1,0))</f>
        <v/>
      </c>
      <c r="H7149" s="0" t="str">
        <f aca="false">IF(G7149=1,INT(ROUND((A7149-Debut)*86400,0)/600),"")</f>
        <v/>
      </c>
      <c r="I7149" s="0" t="str">
        <f aca="false">IF(G7149=1,INT(ROUND((A7149-Debut)*86400,0)/3600),"")</f>
        <v/>
      </c>
      <c r="J7149" s="0" t="str">
        <f aca="false">IF(OR(A7149="",B7149=""),"",ROUND((B7149-A7149)*86400,0))</f>
        <v/>
      </c>
      <c r="K7149" s="37" t="str">
        <f aca="false">IF(G7149=1,IF(COUNTIFS($C:$C,C7149,$G:$G,1,$A:$A,"&gt;="&amp;(A7149-FenetreInterm/86400),$A:$A,"&lt;="&amp;A7149)&gt;=NbInterm,1,0),"")</f>
        <v/>
      </c>
      <c r="L7149" s="37" t="str">
        <f aca="false">IF(G7149=1,IF(B7149="",0,IF(J7149&lt;SeuilFugitive,1,0)),"")</f>
        <v/>
      </c>
      <c r="M7149" s="37" t="str">
        <f aca="false">IF(G7149=1,IF(B7149="",IF((Fin-A7149)*24&gt;SeuilFigee,1,0),IF(J7149&gt;SeuilFigee*3600,1,0)),"")</f>
        <v/>
      </c>
      <c r="N7149" s="0" t="str">
        <f aca="false">IF(G7149=1,IF(COUNTIF(H$2:H7149,H7149)=1,COUNTIF($H:$H,H7149),""),"")</f>
        <v/>
      </c>
      <c r="O7149" s="0" t="str">
        <f aca="false">IF(G7149=1,IF(COUNTIF(I$2:I7149,I7149)=1,COUNTIF($I:$I,I7149),""),"")</f>
        <v/>
      </c>
      <c r="P7149" s="38" t="str">
        <f aca="false">IF(G7149=1,IF(COUNTIFS(C$2:C7149,C7149,G$2:G7149,1)=1,COUNTIFS($C:$C,C7149,$G:$G,1)+ROW()/10000000,""),"")</f>
        <v/>
      </c>
      <c r="Q7149" s="0" t="str">
        <f aca="false">IF(K7149=1,IF(COUNTIFS(C$2:C7149,C7149,K$2:K7149,1)=1,1,0),"")</f>
        <v/>
      </c>
      <c r="R7149" s="0" t="str">
        <f aca="false">IF(M7149=1,IF(COUNTIFS(C$2:C7149,C7149,M$2:M7149,1)=1,1,0),"")</f>
        <v/>
      </c>
      <c r="S7149" s="0" t="str">
        <f aca="false">IF(L7149=1,IF(COUNTIFS(C$2:C7149,C7149,L$2:L7149,1)=1,1,0),"")</f>
        <v/>
      </c>
      <c r="T7149" s="38" t="str">
        <f aca="false">IF(N7149="","",N7149+ROW()/10000000)</f>
        <v/>
      </c>
      <c r="U7149" s="0" t="str">
        <f aca="false">IF(G7149=1,IF(B7149="",1,0),"")</f>
        <v/>
      </c>
    </row>
    <row r="7150" customFormat="false" ht="15" hidden="false" customHeight="false" outlineLevel="0" collapsed="false">
      <c r="A7150" s="35"/>
      <c r="B7150" s="35"/>
      <c r="G7150" s="0" t="str">
        <f aca="false">IF(A7150="","",IF(AND(A7150&gt;=Debut,A7150&lt;Fin),1,0))</f>
        <v/>
      </c>
      <c r="H7150" s="0" t="str">
        <f aca="false">IF(G7150=1,INT(ROUND((A7150-Debut)*86400,0)/600),"")</f>
        <v/>
      </c>
      <c r="I7150" s="0" t="str">
        <f aca="false">IF(G7150=1,INT(ROUND((A7150-Debut)*86400,0)/3600),"")</f>
        <v/>
      </c>
      <c r="J7150" s="0" t="str">
        <f aca="false">IF(OR(A7150="",B7150=""),"",ROUND((B7150-A7150)*86400,0))</f>
        <v/>
      </c>
      <c r="K7150" s="37" t="str">
        <f aca="false">IF(G7150=1,IF(COUNTIFS($C:$C,C7150,$G:$G,1,$A:$A,"&gt;="&amp;(A7150-FenetreInterm/86400),$A:$A,"&lt;="&amp;A7150)&gt;=NbInterm,1,0),"")</f>
        <v/>
      </c>
      <c r="L7150" s="37" t="str">
        <f aca="false">IF(G7150=1,IF(B7150="",0,IF(J7150&lt;SeuilFugitive,1,0)),"")</f>
        <v/>
      </c>
      <c r="M7150" s="37" t="str">
        <f aca="false">IF(G7150=1,IF(B7150="",IF((Fin-A7150)*24&gt;SeuilFigee,1,0),IF(J7150&gt;SeuilFigee*3600,1,0)),"")</f>
        <v/>
      </c>
      <c r="N7150" s="0" t="str">
        <f aca="false">IF(G7150=1,IF(COUNTIF(H$2:H7150,H7150)=1,COUNTIF($H:$H,H7150),""),"")</f>
        <v/>
      </c>
      <c r="O7150" s="0" t="str">
        <f aca="false">IF(G7150=1,IF(COUNTIF(I$2:I7150,I7150)=1,COUNTIF($I:$I,I7150),""),"")</f>
        <v/>
      </c>
      <c r="P7150" s="38" t="str">
        <f aca="false">IF(G7150=1,IF(COUNTIFS(C$2:C7150,C7150,G$2:G7150,1)=1,COUNTIFS($C:$C,C7150,$G:$G,1)+ROW()/10000000,""),"")</f>
        <v/>
      </c>
      <c r="Q7150" s="0" t="str">
        <f aca="false">IF(K7150=1,IF(COUNTIFS(C$2:C7150,C7150,K$2:K7150,1)=1,1,0),"")</f>
        <v/>
      </c>
      <c r="R7150" s="0" t="str">
        <f aca="false">IF(M7150=1,IF(COUNTIFS(C$2:C7150,C7150,M$2:M7150,1)=1,1,0),"")</f>
        <v/>
      </c>
      <c r="S7150" s="0" t="str">
        <f aca="false">IF(L7150=1,IF(COUNTIFS(C$2:C7150,C7150,L$2:L7150,1)=1,1,0),"")</f>
        <v/>
      </c>
      <c r="T7150" s="38" t="str">
        <f aca="false">IF(N7150="","",N7150+ROW()/10000000)</f>
        <v/>
      </c>
      <c r="U7150" s="0" t="str">
        <f aca="false">IF(G7150=1,IF(B7150="",1,0),"")</f>
        <v/>
      </c>
    </row>
    <row r="7151" customFormat="false" ht="15" hidden="false" customHeight="false" outlineLevel="0" collapsed="false">
      <c r="A7151" s="35"/>
      <c r="B7151" s="35"/>
      <c r="G7151" s="0" t="str">
        <f aca="false">IF(A7151="","",IF(AND(A7151&gt;=Debut,A7151&lt;Fin),1,0))</f>
        <v/>
      </c>
      <c r="H7151" s="0" t="str">
        <f aca="false">IF(G7151=1,INT(ROUND((A7151-Debut)*86400,0)/600),"")</f>
        <v/>
      </c>
      <c r="I7151" s="0" t="str">
        <f aca="false">IF(G7151=1,INT(ROUND((A7151-Debut)*86400,0)/3600),"")</f>
        <v/>
      </c>
      <c r="J7151" s="0" t="str">
        <f aca="false">IF(OR(A7151="",B7151=""),"",ROUND((B7151-A7151)*86400,0))</f>
        <v/>
      </c>
      <c r="K7151" s="37" t="str">
        <f aca="false">IF(G7151=1,IF(COUNTIFS($C:$C,C7151,$G:$G,1,$A:$A,"&gt;="&amp;(A7151-FenetreInterm/86400),$A:$A,"&lt;="&amp;A7151)&gt;=NbInterm,1,0),"")</f>
        <v/>
      </c>
      <c r="L7151" s="37" t="str">
        <f aca="false">IF(G7151=1,IF(B7151="",0,IF(J7151&lt;SeuilFugitive,1,0)),"")</f>
        <v/>
      </c>
      <c r="M7151" s="37" t="str">
        <f aca="false">IF(G7151=1,IF(B7151="",IF((Fin-A7151)*24&gt;SeuilFigee,1,0),IF(J7151&gt;SeuilFigee*3600,1,0)),"")</f>
        <v/>
      </c>
      <c r="N7151" s="0" t="str">
        <f aca="false">IF(G7151=1,IF(COUNTIF(H$2:H7151,H7151)=1,COUNTIF($H:$H,H7151),""),"")</f>
        <v/>
      </c>
      <c r="O7151" s="0" t="str">
        <f aca="false">IF(G7151=1,IF(COUNTIF(I$2:I7151,I7151)=1,COUNTIF($I:$I,I7151),""),"")</f>
        <v/>
      </c>
      <c r="P7151" s="38" t="str">
        <f aca="false">IF(G7151=1,IF(COUNTIFS(C$2:C7151,C7151,G$2:G7151,1)=1,COUNTIFS($C:$C,C7151,$G:$G,1)+ROW()/10000000,""),"")</f>
        <v/>
      </c>
      <c r="Q7151" s="0" t="str">
        <f aca="false">IF(K7151=1,IF(COUNTIFS(C$2:C7151,C7151,K$2:K7151,1)=1,1,0),"")</f>
        <v/>
      </c>
      <c r="R7151" s="0" t="str">
        <f aca="false">IF(M7151=1,IF(COUNTIFS(C$2:C7151,C7151,M$2:M7151,1)=1,1,0),"")</f>
        <v/>
      </c>
      <c r="S7151" s="0" t="str">
        <f aca="false">IF(L7151=1,IF(COUNTIFS(C$2:C7151,C7151,L$2:L7151,1)=1,1,0),"")</f>
        <v/>
      </c>
      <c r="T7151" s="38" t="str">
        <f aca="false">IF(N7151="","",N7151+ROW()/10000000)</f>
        <v/>
      </c>
      <c r="U7151" s="0" t="str">
        <f aca="false">IF(G7151=1,IF(B7151="",1,0),"")</f>
        <v/>
      </c>
    </row>
    <row r="7152" customFormat="false" ht="15" hidden="false" customHeight="false" outlineLevel="0" collapsed="false">
      <c r="A7152" s="35"/>
      <c r="B7152" s="35"/>
      <c r="G7152" s="0" t="str">
        <f aca="false">IF(A7152="","",IF(AND(A7152&gt;=Debut,A7152&lt;Fin),1,0))</f>
        <v/>
      </c>
      <c r="H7152" s="0" t="str">
        <f aca="false">IF(G7152=1,INT(ROUND((A7152-Debut)*86400,0)/600),"")</f>
        <v/>
      </c>
      <c r="I7152" s="0" t="str">
        <f aca="false">IF(G7152=1,INT(ROUND((A7152-Debut)*86400,0)/3600),"")</f>
        <v/>
      </c>
      <c r="J7152" s="0" t="str">
        <f aca="false">IF(OR(A7152="",B7152=""),"",ROUND((B7152-A7152)*86400,0))</f>
        <v/>
      </c>
      <c r="K7152" s="37" t="str">
        <f aca="false">IF(G7152=1,IF(COUNTIFS($C:$C,C7152,$G:$G,1,$A:$A,"&gt;="&amp;(A7152-FenetreInterm/86400),$A:$A,"&lt;="&amp;A7152)&gt;=NbInterm,1,0),"")</f>
        <v/>
      </c>
      <c r="L7152" s="37" t="str">
        <f aca="false">IF(G7152=1,IF(B7152="",0,IF(J7152&lt;SeuilFugitive,1,0)),"")</f>
        <v/>
      </c>
      <c r="M7152" s="37" t="str">
        <f aca="false">IF(G7152=1,IF(B7152="",IF((Fin-A7152)*24&gt;SeuilFigee,1,0),IF(J7152&gt;SeuilFigee*3600,1,0)),"")</f>
        <v/>
      </c>
      <c r="N7152" s="0" t="str">
        <f aca="false">IF(G7152=1,IF(COUNTIF(H$2:H7152,H7152)=1,COUNTIF($H:$H,H7152),""),"")</f>
        <v/>
      </c>
      <c r="O7152" s="0" t="str">
        <f aca="false">IF(G7152=1,IF(COUNTIF(I$2:I7152,I7152)=1,COUNTIF($I:$I,I7152),""),"")</f>
        <v/>
      </c>
      <c r="P7152" s="38" t="str">
        <f aca="false">IF(G7152=1,IF(COUNTIFS(C$2:C7152,C7152,G$2:G7152,1)=1,COUNTIFS($C:$C,C7152,$G:$G,1)+ROW()/10000000,""),"")</f>
        <v/>
      </c>
      <c r="Q7152" s="0" t="str">
        <f aca="false">IF(K7152=1,IF(COUNTIFS(C$2:C7152,C7152,K$2:K7152,1)=1,1,0),"")</f>
        <v/>
      </c>
      <c r="R7152" s="0" t="str">
        <f aca="false">IF(M7152=1,IF(COUNTIFS(C$2:C7152,C7152,M$2:M7152,1)=1,1,0),"")</f>
        <v/>
      </c>
      <c r="S7152" s="0" t="str">
        <f aca="false">IF(L7152=1,IF(COUNTIFS(C$2:C7152,C7152,L$2:L7152,1)=1,1,0),"")</f>
        <v/>
      </c>
      <c r="T7152" s="38" t="str">
        <f aca="false">IF(N7152="","",N7152+ROW()/10000000)</f>
        <v/>
      </c>
      <c r="U7152" s="0" t="str">
        <f aca="false">IF(G7152=1,IF(B7152="",1,0),"")</f>
        <v/>
      </c>
    </row>
    <row r="7153" customFormat="false" ht="15" hidden="false" customHeight="false" outlineLevel="0" collapsed="false">
      <c r="A7153" s="35"/>
      <c r="B7153" s="35"/>
      <c r="G7153" s="0" t="str">
        <f aca="false">IF(A7153="","",IF(AND(A7153&gt;=Debut,A7153&lt;Fin),1,0))</f>
        <v/>
      </c>
      <c r="H7153" s="0" t="str">
        <f aca="false">IF(G7153=1,INT(ROUND((A7153-Debut)*86400,0)/600),"")</f>
        <v/>
      </c>
      <c r="I7153" s="0" t="str">
        <f aca="false">IF(G7153=1,INT(ROUND((A7153-Debut)*86400,0)/3600),"")</f>
        <v/>
      </c>
      <c r="J7153" s="0" t="str">
        <f aca="false">IF(OR(A7153="",B7153=""),"",ROUND((B7153-A7153)*86400,0))</f>
        <v/>
      </c>
      <c r="K7153" s="37" t="str">
        <f aca="false">IF(G7153=1,IF(COUNTIFS($C:$C,C7153,$G:$G,1,$A:$A,"&gt;="&amp;(A7153-FenetreInterm/86400),$A:$A,"&lt;="&amp;A7153)&gt;=NbInterm,1,0),"")</f>
        <v/>
      </c>
      <c r="L7153" s="37" t="str">
        <f aca="false">IF(G7153=1,IF(B7153="",0,IF(J7153&lt;SeuilFugitive,1,0)),"")</f>
        <v/>
      </c>
      <c r="M7153" s="37" t="str">
        <f aca="false">IF(G7153=1,IF(B7153="",IF((Fin-A7153)*24&gt;SeuilFigee,1,0),IF(J7153&gt;SeuilFigee*3600,1,0)),"")</f>
        <v/>
      </c>
      <c r="N7153" s="0" t="str">
        <f aca="false">IF(G7153=1,IF(COUNTIF(H$2:H7153,H7153)=1,COUNTIF($H:$H,H7153),""),"")</f>
        <v/>
      </c>
      <c r="O7153" s="0" t="str">
        <f aca="false">IF(G7153=1,IF(COUNTIF(I$2:I7153,I7153)=1,COUNTIF($I:$I,I7153),""),"")</f>
        <v/>
      </c>
      <c r="P7153" s="38" t="str">
        <f aca="false">IF(G7153=1,IF(COUNTIFS(C$2:C7153,C7153,G$2:G7153,1)=1,COUNTIFS($C:$C,C7153,$G:$G,1)+ROW()/10000000,""),"")</f>
        <v/>
      </c>
      <c r="Q7153" s="0" t="str">
        <f aca="false">IF(K7153=1,IF(COUNTIFS(C$2:C7153,C7153,K$2:K7153,1)=1,1,0),"")</f>
        <v/>
      </c>
      <c r="R7153" s="0" t="str">
        <f aca="false">IF(M7153=1,IF(COUNTIFS(C$2:C7153,C7153,M$2:M7153,1)=1,1,0),"")</f>
        <v/>
      </c>
      <c r="S7153" s="0" t="str">
        <f aca="false">IF(L7153=1,IF(COUNTIFS(C$2:C7153,C7153,L$2:L7153,1)=1,1,0),"")</f>
        <v/>
      </c>
      <c r="T7153" s="38" t="str">
        <f aca="false">IF(N7153="","",N7153+ROW()/10000000)</f>
        <v/>
      </c>
      <c r="U7153" s="0" t="str">
        <f aca="false">IF(G7153=1,IF(B7153="",1,0),"")</f>
        <v/>
      </c>
    </row>
    <row r="7154" customFormat="false" ht="15" hidden="false" customHeight="false" outlineLevel="0" collapsed="false">
      <c r="A7154" s="35"/>
      <c r="B7154" s="35"/>
      <c r="G7154" s="0" t="str">
        <f aca="false">IF(A7154="","",IF(AND(A7154&gt;=Debut,A7154&lt;Fin),1,0))</f>
        <v/>
      </c>
      <c r="H7154" s="0" t="str">
        <f aca="false">IF(G7154=1,INT(ROUND((A7154-Debut)*86400,0)/600),"")</f>
        <v/>
      </c>
      <c r="I7154" s="0" t="str">
        <f aca="false">IF(G7154=1,INT(ROUND((A7154-Debut)*86400,0)/3600),"")</f>
        <v/>
      </c>
      <c r="J7154" s="0" t="str">
        <f aca="false">IF(OR(A7154="",B7154=""),"",ROUND((B7154-A7154)*86400,0))</f>
        <v/>
      </c>
      <c r="K7154" s="37" t="str">
        <f aca="false">IF(G7154=1,IF(COUNTIFS($C:$C,C7154,$G:$G,1,$A:$A,"&gt;="&amp;(A7154-FenetreInterm/86400),$A:$A,"&lt;="&amp;A7154)&gt;=NbInterm,1,0),"")</f>
        <v/>
      </c>
      <c r="L7154" s="37" t="str">
        <f aca="false">IF(G7154=1,IF(B7154="",0,IF(J7154&lt;SeuilFugitive,1,0)),"")</f>
        <v/>
      </c>
      <c r="M7154" s="37" t="str">
        <f aca="false">IF(G7154=1,IF(B7154="",IF((Fin-A7154)*24&gt;SeuilFigee,1,0),IF(J7154&gt;SeuilFigee*3600,1,0)),"")</f>
        <v/>
      </c>
      <c r="N7154" s="0" t="str">
        <f aca="false">IF(G7154=1,IF(COUNTIF(H$2:H7154,H7154)=1,COUNTIF($H:$H,H7154),""),"")</f>
        <v/>
      </c>
      <c r="O7154" s="0" t="str">
        <f aca="false">IF(G7154=1,IF(COUNTIF(I$2:I7154,I7154)=1,COUNTIF($I:$I,I7154),""),"")</f>
        <v/>
      </c>
      <c r="P7154" s="38" t="str">
        <f aca="false">IF(G7154=1,IF(COUNTIFS(C$2:C7154,C7154,G$2:G7154,1)=1,COUNTIFS($C:$C,C7154,$G:$G,1)+ROW()/10000000,""),"")</f>
        <v/>
      </c>
      <c r="Q7154" s="0" t="str">
        <f aca="false">IF(K7154=1,IF(COUNTIFS(C$2:C7154,C7154,K$2:K7154,1)=1,1,0),"")</f>
        <v/>
      </c>
      <c r="R7154" s="0" t="str">
        <f aca="false">IF(M7154=1,IF(COUNTIFS(C$2:C7154,C7154,M$2:M7154,1)=1,1,0),"")</f>
        <v/>
      </c>
      <c r="S7154" s="0" t="str">
        <f aca="false">IF(L7154=1,IF(COUNTIFS(C$2:C7154,C7154,L$2:L7154,1)=1,1,0),"")</f>
        <v/>
      </c>
      <c r="T7154" s="38" t="str">
        <f aca="false">IF(N7154="","",N7154+ROW()/10000000)</f>
        <v/>
      </c>
      <c r="U7154" s="0" t="str">
        <f aca="false">IF(G7154=1,IF(B7154="",1,0),"")</f>
        <v/>
      </c>
    </row>
    <row r="7155" customFormat="false" ht="15" hidden="false" customHeight="false" outlineLevel="0" collapsed="false">
      <c r="A7155" s="35"/>
      <c r="B7155" s="35"/>
      <c r="G7155" s="0" t="str">
        <f aca="false">IF(A7155="","",IF(AND(A7155&gt;=Debut,A7155&lt;Fin),1,0))</f>
        <v/>
      </c>
      <c r="H7155" s="0" t="str">
        <f aca="false">IF(G7155=1,INT(ROUND((A7155-Debut)*86400,0)/600),"")</f>
        <v/>
      </c>
      <c r="I7155" s="0" t="str">
        <f aca="false">IF(G7155=1,INT(ROUND((A7155-Debut)*86400,0)/3600),"")</f>
        <v/>
      </c>
      <c r="J7155" s="0" t="str">
        <f aca="false">IF(OR(A7155="",B7155=""),"",ROUND((B7155-A7155)*86400,0))</f>
        <v/>
      </c>
      <c r="K7155" s="37" t="str">
        <f aca="false">IF(G7155=1,IF(COUNTIFS($C:$C,C7155,$G:$G,1,$A:$A,"&gt;="&amp;(A7155-FenetreInterm/86400),$A:$A,"&lt;="&amp;A7155)&gt;=NbInterm,1,0),"")</f>
        <v/>
      </c>
      <c r="L7155" s="37" t="str">
        <f aca="false">IF(G7155=1,IF(B7155="",0,IF(J7155&lt;SeuilFugitive,1,0)),"")</f>
        <v/>
      </c>
      <c r="M7155" s="37" t="str">
        <f aca="false">IF(G7155=1,IF(B7155="",IF((Fin-A7155)*24&gt;SeuilFigee,1,0),IF(J7155&gt;SeuilFigee*3600,1,0)),"")</f>
        <v/>
      </c>
      <c r="N7155" s="0" t="str">
        <f aca="false">IF(G7155=1,IF(COUNTIF(H$2:H7155,H7155)=1,COUNTIF($H:$H,H7155),""),"")</f>
        <v/>
      </c>
      <c r="O7155" s="0" t="str">
        <f aca="false">IF(G7155=1,IF(COUNTIF(I$2:I7155,I7155)=1,COUNTIF($I:$I,I7155),""),"")</f>
        <v/>
      </c>
      <c r="P7155" s="38" t="str">
        <f aca="false">IF(G7155=1,IF(COUNTIFS(C$2:C7155,C7155,G$2:G7155,1)=1,COUNTIFS($C:$C,C7155,$G:$G,1)+ROW()/10000000,""),"")</f>
        <v/>
      </c>
      <c r="Q7155" s="0" t="str">
        <f aca="false">IF(K7155=1,IF(COUNTIFS(C$2:C7155,C7155,K$2:K7155,1)=1,1,0),"")</f>
        <v/>
      </c>
      <c r="R7155" s="0" t="str">
        <f aca="false">IF(M7155=1,IF(COUNTIFS(C$2:C7155,C7155,M$2:M7155,1)=1,1,0),"")</f>
        <v/>
      </c>
      <c r="S7155" s="0" t="str">
        <f aca="false">IF(L7155=1,IF(COUNTIFS(C$2:C7155,C7155,L$2:L7155,1)=1,1,0),"")</f>
        <v/>
      </c>
      <c r="T7155" s="38" t="str">
        <f aca="false">IF(N7155="","",N7155+ROW()/10000000)</f>
        <v/>
      </c>
      <c r="U7155" s="0" t="str">
        <f aca="false">IF(G7155=1,IF(B7155="",1,0),"")</f>
        <v/>
      </c>
    </row>
    <row r="7156" customFormat="false" ht="15" hidden="false" customHeight="false" outlineLevel="0" collapsed="false">
      <c r="A7156" s="35"/>
      <c r="B7156" s="35"/>
      <c r="G7156" s="0" t="str">
        <f aca="false">IF(A7156="","",IF(AND(A7156&gt;=Debut,A7156&lt;Fin),1,0))</f>
        <v/>
      </c>
      <c r="H7156" s="0" t="str">
        <f aca="false">IF(G7156=1,INT(ROUND((A7156-Debut)*86400,0)/600),"")</f>
        <v/>
      </c>
      <c r="I7156" s="0" t="str">
        <f aca="false">IF(G7156=1,INT(ROUND((A7156-Debut)*86400,0)/3600),"")</f>
        <v/>
      </c>
      <c r="J7156" s="0" t="str">
        <f aca="false">IF(OR(A7156="",B7156=""),"",ROUND((B7156-A7156)*86400,0))</f>
        <v/>
      </c>
      <c r="K7156" s="37" t="str">
        <f aca="false">IF(G7156=1,IF(COUNTIFS($C:$C,C7156,$G:$G,1,$A:$A,"&gt;="&amp;(A7156-FenetreInterm/86400),$A:$A,"&lt;="&amp;A7156)&gt;=NbInterm,1,0),"")</f>
        <v/>
      </c>
      <c r="L7156" s="37" t="str">
        <f aca="false">IF(G7156=1,IF(B7156="",0,IF(J7156&lt;SeuilFugitive,1,0)),"")</f>
        <v/>
      </c>
      <c r="M7156" s="37" t="str">
        <f aca="false">IF(G7156=1,IF(B7156="",IF((Fin-A7156)*24&gt;SeuilFigee,1,0),IF(J7156&gt;SeuilFigee*3600,1,0)),"")</f>
        <v/>
      </c>
      <c r="N7156" s="0" t="str">
        <f aca="false">IF(G7156=1,IF(COUNTIF(H$2:H7156,H7156)=1,COUNTIF($H:$H,H7156),""),"")</f>
        <v/>
      </c>
      <c r="O7156" s="0" t="str">
        <f aca="false">IF(G7156=1,IF(COUNTIF(I$2:I7156,I7156)=1,COUNTIF($I:$I,I7156),""),"")</f>
        <v/>
      </c>
      <c r="P7156" s="38" t="str">
        <f aca="false">IF(G7156=1,IF(COUNTIFS(C$2:C7156,C7156,G$2:G7156,1)=1,COUNTIFS($C:$C,C7156,$G:$G,1)+ROW()/10000000,""),"")</f>
        <v/>
      </c>
      <c r="Q7156" s="0" t="str">
        <f aca="false">IF(K7156=1,IF(COUNTIFS(C$2:C7156,C7156,K$2:K7156,1)=1,1,0),"")</f>
        <v/>
      </c>
      <c r="R7156" s="0" t="str">
        <f aca="false">IF(M7156=1,IF(COUNTIFS(C$2:C7156,C7156,M$2:M7156,1)=1,1,0),"")</f>
        <v/>
      </c>
      <c r="S7156" s="0" t="str">
        <f aca="false">IF(L7156=1,IF(COUNTIFS(C$2:C7156,C7156,L$2:L7156,1)=1,1,0),"")</f>
        <v/>
      </c>
      <c r="T7156" s="38" t="str">
        <f aca="false">IF(N7156="","",N7156+ROW()/10000000)</f>
        <v/>
      </c>
      <c r="U7156" s="0" t="str">
        <f aca="false">IF(G7156=1,IF(B7156="",1,0),"")</f>
        <v/>
      </c>
    </row>
    <row r="7157" customFormat="false" ht="15" hidden="false" customHeight="false" outlineLevel="0" collapsed="false">
      <c r="A7157" s="35"/>
      <c r="B7157" s="35"/>
      <c r="G7157" s="0" t="str">
        <f aca="false">IF(A7157="","",IF(AND(A7157&gt;=Debut,A7157&lt;Fin),1,0))</f>
        <v/>
      </c>
      <c r="H7157" s="0" t="str">
        <f aca="false">IF(G7157=1,INT(ROUND((A7157-Debut)*86400,0)/600),"")</f>
        <v/>
      </c>
      <c r="I7157" s="0" t="str">
        <f aca="false">IF(G7157=1,INT(ROUND((A7157-Debut)*86400,0)/3600),"")</f>
        <v/>
      </c>
      <c r="J7157" s="0" t="str">
        <f aca="false">IF(OR(A7157="",B7157=""),"",ROUND((B7157-A7157)*86400,0))</f>
        <v/>
      </c>
      <c r="K7157" s="37" t="str">
        <f aca="false">IF(G7157=1,IF(COUNTIFS($C:$C,C7157,$G:$G,1,$A:$A,"&gt;="&amp;(A7157-FenetreInterm/86400),$A:$A,"&lt;="&amp;A7157)&gt;=NbInterm,1,0),"")</f>
        <v/>
      </c>
      <c r="L7157" s="37" t="str">
        <f aca="false">IF(G7157=1,IF(B7157="",0,IF(J7157&lt;SeuilFugitive,1,0)),"")</f>
        <v/>
      </c>
      <c r="M7157" s="37" t="str">
        <f aca="false">IF(G7157=1,IF(B7157="",IF((Fin-A7157)*24&gt;SeuilFigee,1,0),IF(J7157&gt;SeuilFigee*3600,1,0)),"")</f>
        <v/>
      </c>
      <c r="N7157" s="0" t="str">
        <f aca="false">IF(G7157=1,IF(COUNTIF(H$2:H7157,H7157)=1,COUNTIF($H:$H,H7157),""),"")</f>
        <v/>
      </c>
      <c r="O7157" s="0" t="str">
        <f aca="false">IF(G7157=1,IF(COUNTIF(I$2:I7157,I7157)=1,COUNTIF($I:$I,I7157),""),"")</f>
        <v/>
      </c>
      <c r="P7157" s="38" t="str">
        <f aca="false">IF(G7157=1,IF(COUNTIFS(C$2:C7157,C7157,G$2:G7157,1)=1,COUNTIFS($C:$C,C7157,$G:$G,1)+ROW()/10000000,""),"")</f>
        <v/>
      </c>
      <c r="Q7157" s="0" t="str">
        <f aca="false">IF(K7157=1,IF(COUNTIFS(C$2:C7157,C7157,K$2:K7157,1)=1,1,0),"")</f>
        <v/>
      </c>
      <c r="R7157" s="0" t="str">
        <f aca="false">IF(M7157=1,IF(COUNTIFS(C$2:C7157,C7157,M$2:M7157,1)=1,1,0),"")</f>
        <v/>
      </c>
      <c r="S7157" s="0" t="str">
        <f aca="false">IF(L7157=1,IF(COUNTIFS(C$2:C7157,C7157,L$2:L7157,1)=1,1,0),"")</f>
        <v/>
      </c>
      <c r="T7157" s="38" t="str">
        <f aca="false">IF(N7157="","",N7157+ROW()/10000000)</f>
        <v/>
      </c>
      <c r="U7157" s="0" t="str">
        <f aca="false">IF(G7157=1,IF(B7157="",1,0),"")</f>
        <v/>
      </c>
    </row>
    <row r="7158" customFormat="false" ht="15" hidden="false" customHeight="false" outlineLevel="0" collapsed="false">
      <c r="A7158" s="35"/>
      <c r="B7158" s="35"/>
      <c r="G7158" s="0" t="str">
        <f aca="false">IF(A7158="","",IF(AND(A7158&gt;=Debut,A7158&lt;Fin),1,0))</f>
        <v/>
      </c>
      <c r="H7158" s="0" t="str">
        <f aca="false">IF(G7158=1,INT(ROUND((A7158-Debut)*86400,0)/600),"")</f>
        <v/>
      </c>
      <c r="I7158" s="0" t="str">
        <f aca="false">IF(G7158=1,INT(ROUND((A7158-Debut)*86400,0)/3600),"")</f>
        <v/>
      </c>
      <c r="J7158" s="0" t="str">
        <f aca="false">IF(OR(A7158="",B7158=""),"",ROUND((B7158-A7158)*86400,0))</f>
        <v/>
      </c>
      <c r="K7158" s="37" t="str">
        <f aca="false">IF(G7158=1,IF(COUNTIFS($C:$C,C7158,$G:$G,1,$A:$A,"&gt;="&amp;(A7158-FenetreInterm/86400),$A:$A,"&lt;="&amp;A7158)&gt;=NbInterm,1,0),"")</f>
        <v/>
      </c>
      <c r="L7158" s="37" t="str">
        <f aca="false">IF(G7158=1,IF(B7158="",0,IF(J7158&lt;SeuilFugitive,1,0)),"")</f>
        <v/>
      </c>
      <c r="M7158" s="37" t="str">
        <f aca="false">IF(G7158=1,IF(B7158="",IF((Fin-A7158)*24&gt;SeuilFigee,1,0),IF(J7158&gt;SeuilFigee*3600,1,0)),"")</f>
        <v/>
      </c>
      <c r="N7158" s="0" t="str">
        <f aca="false">IF(G7158=1,IF(COUNTIF(H$2:H7158,H7158)=1,COUNTIF($H:$H,H7158),""),"")</f>
        <v/>
      </c>
      <c r="O7158" s="0" t="str">
        <f aca="false">IF(G7158=1,IF(COUNTIF(I$2:I7158,I7158)=1,COUNTIF($I:$I,I7158),""),"")</f>
        <v/>
      </c>
      <c r="P7158" s="38" t="str">
        <f aca="false">IF(G7158=1,IF(COUNTIFS(C$2:C7158,C7158,G$2:G7158,1)=1,COUNTIFS($C:$C,C7158,$G:$G,1)+ROW()/10000000,""),"")</f>
        <v/>
      </c>
      <c r="Q7158" s="0" t="str">
        <f aca="false">IF(K7158=1,IF(COUNTIFS(C$2:C7158,C7158,K$2:K7158,1)=1,1,0),"")</f>
        <v/>
      </c>
      <c r="R7158" s="0" t="str">
        <f aca="false">IF(M7158=1,IF(COUNTIFS(C$2:C7158,C7158,M$2:M7158,1)=1,1,0),"")</f>
        <v/>
      </c>
      <c r="S7158" s="0" t="str">
        <f aca="false">IF(L7158=1,IF(COUNTIFS(C$2:C7158,C7158,L$2:L7158,1)=1,1,0),"")</f>
        <v/>
      </c>
      <c r="T7158" s="38" t="str">
        <f aca="false">IF(N7158="","",N7158+ROW()/10000000)</f>
        <v/>
      </c>
      <c r="U7158" s="0" t="str">
        <f aca="false">IF(G7158=1,IF(B7158="",1,0),"")</f>
        <v/>
      </c>
    </row>
    <row r="7159" customFormat="false" ht="15" hidden="false" customHeight="false" outlineLevel="0" collapsed="false">
      <c r="A7159" s="35"/>
      <c r="B7159" s="35"/>
      <c r="G7159" s="0" t="str">
        <f aca="false">IF(A7159="","",IF(AND(A7159&gt;=Debut,A7159&lt;Fin),1,0))</f>
        <v/>
      </c>
      <c r="H7159" s="0" t="str">
        <f aca="false">IF(G7159=1,INT(ROUND((A7159-Debut)*86400,0)/600),"")</f>
        <v/>
      </c>
      <c r="I7159" s="0" t="str">
        <f aca="false">IF(G7159=1,INT(ROUND((A7159-Debut)*86400,0)/3600),"")</f>
        <v/>
      </c>
      <c r="J7159" s="0" t="str">
        <f aca="false">IF(OR(A7159="",B7159=""),"",ROUND((B7159-A7159)*86400,0))</f>
        <v/>
      </c>
      <c r="K7159" s="37" t="str">
        <f aca="false">IF(G7159=1,IF(COUNTIFS($C:$C,C7159,$G:$G,1,$A:$A,"&gt;="&amp;(A7159-FenetreInterm/86400),$A:$A,"&lt;="&amp;A7159)&gt;=NbInterm,1,0),"")</f>
        <v/>
      </c>
      <c r="L7159" s="37" t="str">
        <f aca="false">IF(G7159=1,IF(B7159="",0,IF(J7159&lt;SeuilFugitive,1,0)),"")</f>
        <v/>
      </c>
      <c r="M7159" s="37" t="str">
        <f aca="false">IF(G7159=1,IF(B7159="",IF((Fin-A7159)*24&gt;SeuilFigee,1,0),IF(J7159&gt;SeuilFigee*3600,1,0)),"")</f>
        <v/>
      </c>
      <c r="N7159" s="0" t="str">
        <f aca="false">IF(G7159=1,IF(COUNTIF(H$2:H7159,H7159)=1,COUNTIF($H:$H,H7159),""),"")</f>
        <v/>
      </c>
      <c r="O7159" s="0" t="str">
        <f aca="false">IF(G7159=1,IF(COUNTIF(I$2:I7159,I7159)=1,COUNTIF($I:$I,I7159),""),"")</f>
        <v/>
      </c>
      <c r="P7159" s="38" t="str">
        <f aca="false">IF(G7159=1,IF(COUNTIFS(C$2:C7159,C7159,G$2:G7159,1)=1,COUNTIFS($C:$C,C7159,$G:$G,1)+ROW()/10000000,""),"")</f>
        <v/>
      </c>
      <c r="Q7159" s="0" t="str">
        <f aca="false">IF(K7159=1,IF(COUNTIFS(C$2:C7159,C7159,K$2:K7159,1)=1,1,0),"")</f>
        <v/>
      </c>
      <c r="R7159" s="0" t="str">
        <f aca="false">IF(M7159=1,IF(COUNTIFS(C$2:C7159,C7159,M$2:M7159,1)=1,1,0),"")</f>
        <v/>
      </c>
      <c r="S7159" s="0" t="str">
        <f aca="false">IF(L7159=1,IF(COUNTIFS(C$2:C7159,C7159,L$2:L7159,1)=1,1,0),"")</f>
        <v/>
      </c>
      <c r="T7159" s="38" t="str">
        <f aca="false">IF(N7159="","",N7159+ROW()/10000000)</f>
        <v/>
      </c>
      <c r="U7159" s="0" t="str">
        <f aca="false">IF(G7159=1,IF(B7159="",1,0),"")</f>
        <v/>
      </c>
    </row>
    <row r="7160" customFormat="false" ht="15" hidden="false" customHeight="false" outlineLevel="0" collapsed="false">
      <c r="A7160" s="35"/>
      <c r="B7160" s="35"/>
      <c r="G7160" s="0" t="str">
        <f aca="false">IF(A7160="","",IF(AND(A7160&gt;=Debut,A7160&lt;Fin),1,0))</f>
        <v/>
      </c>
      <c r="H7160" s="0" t="str">
        <f aca="false">IF(G7160=1,INT(ROUND((A7160-Debut)*86400,0)/600),"")</f>
        <v/>
      </c>
      <c r="I7160" s="0" t="str">
        <f aca="false">IF(G7160=1,INT(ROUND((A7160-Debut)*86400,0)/3600),"")</f>
        <v/>
      </c>
      <c r="J7160" s="0" t="str">
        <f aca="false">IF(OR(A7160="",B7160=""),"",ROUND((B7160-A7160)*86400,0))</f>
        <v/>
      </c>
      <c r="K7160" s="37" t="str">
        <f aca="false">IF(G7160=1,IF(COUNTIFS($C:$C,C7160,$G:$G,1,$A:$A,"&gt;="&amp;(A7160-FenetreInterm/86400),$A:$A,"&lt;="&amp;A7160)&gt;=NbInterm,1,0),"")</f>
        <v/>
      </c>
      <c r="L7160" s="37" t="str">
        <f aca="false">IF(G7160=1,IF(B7160="",0,IF(J7160&lt;SeuilFugitive,1,0)),"")</f>
        <v/>
      </c>
      <c r="M7160" s="37" t="str">
        <f aca="false">IF(G7160=1,IF(B7160="",IF((Fin-A7160)*24&gt;SeuilFigee,1,0),IF(J7160&gt;SeuilFigee*3600,1,0)),"")</f>
        <v/>
      </c>
      <c r="N7160" s="0" t="str">
        <f aca="false">IF(G7160=1,IF(COUNTIF(H$2:H7160,H7160)=1,COUNTIF($H:$H,H7160),""),"")</f>
        <v/>
      </c>
      <c r="O7160" s="0" t="str">
        <f aca="false">IF(G7160=1,IF(COUNTIF(I$2:I7160,I7160)=1,COUNTIF($I:$I,I7160),""),"")</f>
        <v/>
      </c>
      <c r="P7160" s="38" t="str">
        <f aca="false">IF(G7160=1,IF(COUNTIFS(C$2:C7160,C7160,G$2:G7160,1)=1,COUNTIFS($C:$C,C7160,$G:$G,1)+ROW()/10000000,""),"")</f>
        <v/>
      </c>
      <c r="Q7160" s="0" t="str">
        <f aca="false">IF(K7160=1,IF(COUNTIFS(C$2:C7160,C7160,K$2:K7160,1)=1,1,0),"")</f>
        <v/>
      </c>
      <c r="R7160" s="0" t="str">
        <f aca="false">IF(M7160=1,IF(COUNTIFS(C$2:C7160,C7160,M$2:M7160,1)=1,1,0),"")</f>
        <v/>
      </c>
      <c r="S7160" s="0" t="str">
        <f aca="false">IF(L7160=1,IF(COUNTIFS(C$2:C7160,C7160,L$2:L7160,1)=1,1,0),"")</f>
        <v/>
      </c>
      <c r="T7160" s="38" t="str">
        <f aca="false">IF(N7160="","",N7160+ROW()/10000000)</f>
        <v/>
      </c>
      <c r="U7160" s="0" t="str">
        <f aca="false">IF(G7160=1,IF(B7160="",1,0),"")</f>
        <v/>
      </c>
    </row>
    <row r="7161" customFormat="false" ht="15" hidden="false" customHeight="false" outlineLevel="0" collapsed="false">
      <c r="A7161" s="35"/>
      <c r="B7161" s="35"/>
      <c r="G7161" s="0" t="str">
        <f aca="false">IF(A7161="","",IF(AND(A7161&gt;=Debut,A7161&lt;Fin),1,0))</f>
        <v/>
      </c>
      <c r="H7161" s="0" t="str">
        <f aca="false">IF(G7161=1,INT(ROUND((A7161-Debut)*86400,0)/600),"")</f>
        <v/>
      </c>
      <c r="I7161" s="0" t="str">
        <f aca="false">IF(G7161=1,INT(ROUND((A7161-Debut)*86400,0)/3600),"")</f>
        <v/>
      </c>
      <c r="J7161" s="0" t="str">
        <f aca="false">IF(OR(A7161="",B7161=""),"",ROUND((B7161-A7161)*86400,0))</f>
        <v/>
      </c>
      <c r="K7161" s="37" t="str">
        <f aca="false">IF(G7161=1,IF(COUNTIFS($C:$C,C7161,$G:$G,1,$A:$A,"&gt;="&amp;(A7161-FenetreInterm/86400),$A:$A,"&lt;="&amp;A7161)&gt;=NbInterm,1,0),"")</f>
        <v/>
      </c>
      <c r="L7161" s="37" t="str">
        <f aca="false">IF(G7161=1,IF(B7161="",0,IF(J7161&lt;SeuilFugitive,1,0)),"")</f>
        <v/>
      </c>
      <c r="M7161" s="37" t="str">
        <f aca="false">IF(G7161=1,IF(B7161="",IF((Fin-A7161)*24&gt;SeuilFigee,1,0),IF(J7161&gt;SeuilFigee*3600,1,0)),"")</f>
        <v/>
      </c>
      <c r="N7161" s="0" t="str">
        <f aca="false">IF(G7161=1,IF(COUNTIF(H$2:H7161,H7161)=1,COUNTIF($H:$H,H7161),""),"")</f>
        <v/>
      </c>
      <c r="O7161" s="0" t="str">
        <f aca="false">IF(G7161=1,IF(COUNTIF(I$2:I7161,I7161)=1,COUNTIF($I:$I,I7161),""),"")</f>
        <v/>
      </c>
      <c r="P7161" s="38" t="str">
        <f aca="false">IF(G7161=1,IF(COUNTIFS(C$2:C7161,C7161,G$2:G7161,1)=1,COUNTIFS($C:$C,C7161,$G:$G,1)+ROW()/10000000,""),"")</f>
        <v/>
      </c>
      <c r="Q7161" s="0" t="str">
        <f aca="false">IF(K7161=1,IF(COUNTIFS(C$2:C7161,C7161,K$2:K7161,1)=1,1,0),"")</f>
        <v/>
      </c>
      <c r="R7161" s="0" t="str">
        <f aca="false">IF(M7161=1,IF(COUNTIFS(C$2:C7161,C7161,M$2:M7161,1)=1,1,0),"")</f>
        <v/>
      </c>
      <c r="S7161" s="0" t="str">
        <f aca="false">IF(L7161=1,IF(COUNTIFS(C$2:C7161,C7161,L$2:L7161,1)=1,1,0),"")</f>
        <v/>
      </c>
      <c r="T7161" s="38" t="str">
        <f aca="false">IF(N7161="","",N7161+ROW()/10000000)</f>
        <v/>
      </c>
      <c r="U7161" s="0" t="str">
        <f aca="false">IF(G7161=1,IF(B7161="",1,0),"")</f>
        <v/>
      </c>
    </row>
    <row r="7162" customFormat="false" ht="15" hidden="false" customHeight="false" outlineLevel="0" collapsed="false">
      <c r="A7162" s="35"/>
      <c r="B7162" s="35"/>
      <c r="G7162" s="0" t="str">
        <f aca="false">IF(A7162="","",IF(AND(A7162&gt;=Debut,A7162&lt;Fin),1,0))</f>
        <v/>
      </c>
      <c r="H7162" s="0" t="str">
        <f aca="false">IF(G7162=1,INT(ROUND((A7162-Debut)*86400,0)/600),"")</f>
        <v/>
      </c>
      <c r="I7162" s="0" t="str">
        <f aca="false">IF(G7162=1,INT(ROUND((A7162-Debut)*86400,0)/3600),"")</f>
        <v/>
      </c>
      <c r="J7162" s="0" t="str">
        <f aca="false">IF(OR(A7162="",B7162=""),"",ROUND((B7162-A7162)*86400,0))</f>
        <v/>
      </c>
      <c r="K7162" s="37" t="str">
        <f aca="false">IF(G7162=1,IF(COUNTIFS($C:$C,C7162,$G:$G,1,$A:$A,"&gt;="&amp;(A7162-FenetreInterm/86400),$A:$A,"&lt;="&amp;A7162)&gt;=NbInterm,1,0),"")</f>
        <v/>
      </c>
      <c r="L7162" s="37" t="str">
        <f aca="false">IF(G7162=1,IF(B7162="",0,IF(J7162&lt;SeuilFugitive,1,0)),"")</f>
        <v/>
      </c>
      <c r="M7162" s="37" t="str">
        <f aca="false">IF(G7162=1,IF(B7162="",IF((Fin-A7162)*24&gt;SeuilFigee,1,0),IF(J7162&gt;SeuilFigee*3600,1,0)),"")</f>
        <v/>
      </c>
      <c r="N7162" s="0" t="str">
        <f aca="false">IF(G7162=1,IF(COUNTIF(H$2:H7162,H7162)=1,COUNTIF($H:$H,H7162),""),"")</f>
        <v/>
      </c>
      <c r="O7162" s="0" t="str">
        <f aca="false">IF(G7162=1,IF(COUNTIF(I$2:I7162,I7162)=1,COUNTIF($I:$I,I7162),""),"")</f>
        <v/>
      </c>
      <c r="P7162" s="38" t="str">
        <f aca="false">IF(G7162=1,IF(COUNTIFS(C$2:C7162,C7162,G$2:G7162,1)=1,COUNTIFS($C:$C,C7162,$G:$G,1)+ROW()/10000000,""),"")</f>
        <v/>
      </c>
      <c r="Q7162" s="0" t="str">
        <f aca="false">IF(K7162=1,IF(COUNTIFS(C$2:C7162,C7162,K$2:K7162,1)=1,1,0),"")</f>
        <v/>
      </c>
      <c r="R7162" s="0" t="str">
        <f aca="false">IF(M7162=1,IF(COUNTIFS(C$2:C7162,C7162,M$2:M7162,1)=1,1,0),"")</f>
        <v/>
      </c>
      <c r="S7162" s="0" t="str">
        <f aca="false">IF(L7162=1,IF(COUNTIFS(C$2:C7162,C7162,L$2:L7162,1)=1,1,0),"")</f>
        <v/>
      </c>
      <c r="T7162" s="38" t="str">
        <f aca="false">IF(N7162="","",N7162+ROW()/10000000)</f>
        <v/>
      </c>
      <c r="U7162" s="0" t="str">
        <f aca="false">IF(G7162=1,IF(B7162="",1,0),"")</f>
        <v/>
      </c>
    </row>
    <row r="7163" customFormat="false" ht="15" hidden="false" customHeight="false" outlineLevel="0" collapsed="false">
      <c r="A7163" s="35"/>
      <c r="B7163" s="35"/>
      <c r="G7163" s="0" t="str">
        <f aca="false">IF(A7163="","",IF(AND(A7163&gt;=Debut,A7163&lt;Fin),1,0))</f>
        <v/>
      </c>
      <c r="H7163" s="0" t="str">
        <f aca="false">IF(G7163=1,INT(ROUND((A7163-Debut)*86400,0)/600),"")</f>
        <v/>
      </c>
      <c r="I7163" s="0" t="str">
        <f aca="false">IF(G7163=1,INT(ROUND((A7163-Debut)*86400,0)/3600),"")</f>
        <v/>
      </c>
      <c r="J7163" s="0" t="str">
        <f aca="false">IF(OR(A7163="",B7163=""),"",ROUND((B7163-A7163)*86400,0))</f>
        <v/>
      </c>
      <c r="K7163" s="37" t="str">
        <f aca="false">IF(G7163=1,IF(COUNTIFS($C:$C,C7163,$G:$G,1,$A:$A,"&gt;="&amp;(A7163-FenetreInterm/86400),$A:$A,"&lt;="&amp;A7163)&gt;=NbInterm,1,0),"")</f>
        <v/>
      </c>
      <c r="L7163" s="37" t="str">
        <f aca="false">IF(G7163=1,IF(B7163="",0,IF(J7163&lt;SeuilFugitive,1,0)),"")</f>
        <v/>
      </c>
      <c r="M7163" s="37" t="str">
        <f aca="false">IF(G7163=1,IF(B7163="",IF((Fin-A7163)*24&gt;SeuilFigee,1,0),IF(J7163&gt;SeuilFigee*3600,1,0)),"")</f>
        <v/>
      </c>
      <c r="N7163" s="0" t="str">
        <f aca="false">IF(G7163=1,IF(COUNTIF(H$2:H7163,H7163)=1,COUNTIF($H:$H,H7163),""),"")</f>
        <v/>
      </c>
      <c r="O7163" s="0" t="str">
        <f aca="false">IF(G7163=1,IF(COUNTIF(I$2:I7163,I7163)=1,COUNTIF($I:$I,I7163),""),"")</f>
        <v/>
      </c>
      <c r="P7163" s="38" t="str">
        <f aca="false">IF(G7163=1,IF(COUNTIFS(C$2:C7163,C7163,G$2:G7163,1)=1,COUNTIFS($C:$C,C7163,$G:$G,1)+ROW()/10000000,""),"")</f>
        <v/>
      </c>
      <c r="Q7163" s="0" t="str">
        <f aca="false">IF(K7163=1,IF(COUNTIFS(C$2:C7163,C7163,K$2:K7163,1)=1,1,0),"")</f>
        <v/>
      </c>
      <c r="R7163" s="0" t="str">
        <f aca="false">IF(M7163=1,IF(COUNTIFS(C$2:C7163,C7163,M$2:M7163,1)=1,1,0),"")</f>
        <v/>
      </c>
      <c r="S7163" s="0" t="str">
        <f aca="false">IF(L7163=1,IF(COUNTIFS(C$2:C7163,C7163,L$2:L7163,1)=1,1,0),"")</f>
        <v/>
      </c>
      <c r="T7163" s="38" t="str">
        <f aca="false">IF(N7163="","",N7163+ROW()/10000000)</f>
        <v/>
      </c>
      <c r="U7163" s="0" t="str">
        <f aca="false">IF(G7163=1,IF(B7163="",1,0),"")</f>
        <v/>
      </c>
    </row>
    <row r="7164" customFormat="false" ht="15" hidden="false" customHeight="false" outlineLevel="0" collapsed="false">
      <c r="A7164" s="35"/>
      <c r="B7164" s="35"/>
      <c r="G7164" s="0" t="str">
        <f aca="false">IF(A7164="","",IF(AND(A7164&gt;=Debut,A7164&lt;Fin),1,0))</f>
        <v/>
      </c>
      <c r="H7164" s="0" t="str">
        <f aca="false">IF(G7164=1,INT(ROUND((A7164-Debut)*86400,0)/600),"")</f>
        <v/>
      </c>
      <c r="I7164" s="0" t="str">
        <f aca="false">IF(G7164=1,INT(ROUND((A7164-Debut)*86400,0)/3600),"")</f>
        <v/>
      </c>
      <c r="J7164" s="0" t="str">
        <f aca="false">IF(OR(A7164="",B7164=""),"",ROUND((B7164-A7164)*86400,0))</f>
        <v/>
      </c>
      <c r="K7164" s="37" t="str">
        <f aca="false">IF(G7164=1,IF(COUNTIFS($C:$C,C7164,$G:$G,1,$A:$A,"&gt;="&amp;(A7164-FenetreInterm/86400),$A:$A,"&lt;="&amp;A7164)&gt;=NbInterm,1,0),"")</f>
        <v/>
      </c>
      <c r="L7164" s="37" t="str">
        <f aca="false">IF(G7164=1,IF(B7164="",0,IF(J7164&lt;SeuilFugitive,1,0)),"")</f>
        <v/>
      </c>
      <c r="M7164" s="37" t="str">
        <f aca="false">IF(G7164=1,IF(B7164="",IF((Fin-A7164)*24&gt;SeuilFigee,1,0),IF(J7164&gt;SeuilFigee*3600,1,0)),"")</f>
        <v/>
      </c>
      <c r="N7164" s="0" t="str">
        <f aca="false">IF(G7164=1,IF(COUNTIF(H$2:H7164,H7164)=1,COUNTIF($H:$H,H7164),""),"")</f>
        <v/>
      </c>
      <c r="O7164" s="0" t="str">
        <f aca="false">IF(G7164=1,IF(COUNTIF(I$2:I7164,I7164)=1,COUNTIF($I:$I,I7164),""),"")</f>
        <v/>
      </c>
      <c r="P7164" s="38" t="str">
        <f aca="false">IF(G7164=1,IF(COUNTIFS(C$2:C7164,C7164,G$2:G7164,1)=1,COUNTIFS($C:$C,C7164,$G:$G,1)+ROW()/10000000,""),"")</f>
        <v/>
      </c>
      <c r="Q7164" s="0" t="str">
        <f aca="false">IF(K7164=1,IF(COUNTIFS(C$2:C7164,C7164,K$2:K7164,1)=1,1,0),"")</f>
        <v/>
      </c>
      <c r="R7164" s="0" t="str">
        <f aca="false">IF(M7164=1,IF(COUNTIFS(C$2:C7164,C7164,M$2:M7164,1)=1,1,0),"")</f>
        <v/>
      </c>
      <c r="S7164" s="0" t="str">
        <f aca="false">IF(L7164=1,IF(COUNTIFS(C$2:C7164,C7164,L$2:L7164,1)=1,1,0),"")</f>
        <v/>
      </c>
      <c r="T7164" s="38" t="str">
        <f aca="false">IF(N7164="","",N7164+ROW()/10000000)</f>
        <v/>
      </c>
      <c r="U7164" s="0" t="str">
        <f aca="false">IF(G7164=1,IF(B7164="",1,0),"")</f>
        <v/>
      </c>
    </row>
    <row r="7165" customFormat="false" ht="15" hidden="false" customHeight="false" outlineLevel="0" collapsed="false">
      <c r="A7165" s="35"/>
      <c r="B7165" s="35"/>
      <c r="G7165" s="0" t="str">
        <f aca="false">IF(A7165="","",IF(AND(A7165&gt;=Debut,A7165&lt;Fin),1,0))</f>
        <v/>
      </c>
      <c r="H7165" s="0" t="str">
        <f aca="false">IF(G7165=1,INT(ROUND((A7165-Debut)*86400,0)/600),"")</f>
        <v/>
      </c>
      <c r="I7165" s="0" t="str">
        <f aca="false">IF(G7165=1,INT(ROUND((A7165-Debut)*86400,0)/3600),"")</f>
        <v/>
      </c>
      <c r="J7165" s="0" t="str">
        <f aca="false">IF(OR(A7165="",B7165=""),"",ROUND((B7165-A7165)*86400,0))</f>
        <v/>
      </c>
      <c r="K7165" s="37" t="str">
        <f aca="false">IF(G7165=1,IF(COUNTIFS($C:$C,C7165,$G:$G,1,$A:$A,"&gt;="&amp;(A7165-FenetreInterm/86400),$A:$A,"&lt;="&amp;A7165)&gt;=NbInterm,1,0),"")</f>
        <v/>
      </c>
      <c r="L7165" s="37" t="str">
        <f aca="false">IF(G7165=1,IF(B7165="",0,IF(J7165&lt;SeuilFugitive,1,0)),"")</f>
        <v/>
      </c>
      <c r="M7165" s="37" t="str">
        <f aca="false">IF(G7165=1,IF(B7165="",IF((Fin-A7165)*24&gt;SeuilFigee,1,0),IF(J7165&gt;SeuilFigee*3600,1,0)),"")</f>
        <v/>
      </c>
      <c r="N7165" s="0" t="str">
        <f aca="false">IF(G7165=1,IF(COUNTIF(H$2:H7165,H7165)=1,COUNTIF($H:$H,H7165),""),"")</f>
        <v/>
      </c>
      <c r="O7165" s="0" t="str">
        <f aca="false">IF(G7165=1,IF(COUNTIF(I$2:I7165,I7165)=1,COUNTIF($I:$I,I7165),""),"")</f>
        <v/>
      </c>
      <c r="P7165" s="38" t="str">
        <f aca="false">IF(G7165=1,IF(COUNTIFS(C$2:C7165,C7165,G$2:G7165,1)=1,COUNTIFS($C:$C,C7165,$G:$G,1)+ROW()/10000000,""),"")</f>
        <v/>
      </c>
      <c r="Q7165" s="0" t="str">
        <f aca="false">IF(K7165=1,IF(COUNTIFS(C$2:C7165,C7165,K$2:K7165,1)=1,1,0),"")</f>
        <v/>
      </c>
      <c r="R7165" s="0" t="str">
        <f aca="false">IF(M7165=1,IF(COUNTIFS(C$2:C7165,C7165,M$2:M7165,1)=1,1,0),"")</f>
        <v/>
      </c>
      <c r="S7165" s="0" t="str">
        <f aca="false">IF(L7165=1,IF(COUNTIFS(C$2:C7165,C7165,L$2:L7165,1)=1,1,0),"")</f>
        <v/>
      </c>
      <c r="T7165" s="38" t="str">
        <f aca="false">IF(N7165="","",N7165+ROW()/10000000)</f>
        <v/>
      </c>
      <c r="U7165" s="0" t="str">
        <f aca="false">IF(G7165=1,IF(B7165="",1,0),"")</f>
        <v/>
      </c>
    </row>
    <row r="7166" customFormat="false" ht="15" hidden="false" customHeight="false" outlineLevel="0" collapsed="false">
      <c r="A7166" s="35"/>
      <c r="B7166" s="35"/>
      <c r="G7166" s="0" t="str">
        <f aca="false">IF(A7166="","",IF(AND(A7166&gt;=Debut,A7166&lt;Fin),1,0))</f>
        <v/>
      </c>
      <c r="H7166" s="0" t="str">
        <f aca="false">IF(G7166=1,INT(ROUND((A7166-Debut)*86400,0)/600),"")</f>
        <v/>
      </c>
      <c r="I7166" s="0" t="str">
        <f aca="false">IF(G7166=1,INT(ROUND((A7166-Debut)*86400,0)/3600),"")</f>
        <v/>
      </c>
      <c r="J7166" s="0" t="str">
        <f aca="false">IF(OR(A7166="",B7166=""),"",ROUND((B7166-A7166)*86400,0))</f>
        <v/>
      </c>
      <c r="K7166" s="37" t="str">
        <f aca="false">IF(G7166=1,IF(COUNTIFS($C:$C,C7166,$G:$G,1,$A:$A,"&gt;="&amp;(A7166-FenetreInterm/86400),$A:$A,"&lt;="&amp;A7166)&gt;=NbInterm,1,0),"")</f>
        <v/>
      </c>
      <c r="L7166" s="37" t="str">
        <f aca="false">IF(G7166=1,IF(B7166="",0,IF(J7166&lt;SeuilFugitive,1,0)),"")</f>
        <v/>
      </c>
      <c r="M7166" s="37" t="str">
        <f aca="false">IF(G7166=1,IF(B7166="",IF((Fin-A7166)*24&gt;SeuilFigee,1,0),IF(J7166&gt;SeuilFigee*3600,1,0)),"")</f>
        <v/>
      </c>
      <c r="N7166" s="0" t="str">
        <f aca="false">IF(G7166=1,IF(COUNTIF(H$2:H7166,H7166)=1,COUNTIF($H:$H,H7166),""),"")</f>
        <v/>
      </c>
      <c r="O7166" s="0" t="str">
        <f aca="false">IF(G7166=1,IF(COUNTIF(I$2:I7166,I7166)=1,COUNTIF($I:$I,I7166),""),"")</f>
        <v/>
      </c>
      <c r="P7166" s="38" t="str">
        <f aca="false">IF(G7166=1,IF(COUNTIFS(C$2:C7166,C7166,G$2:G7166,1)=1,COUNTIFS($C:$C,C7166,$G:$G,1)+ROW()/10000000,""),"")</f>
        <v/>
      </c>
      <c r="Q7166" s="0" t="str">
        <f aca="false">IF(K7166=1,IF(COUNTIFS(C$2:C7166,C7166,K$2:K7166,1)=1,1,0),"")</f>
        <v/>
      </c>
      <c r="R7166" s="0" t="str">
        <f aca="false">IF(M7166=1,IF(COUNTIFS(C$2:C7166,C7166,M$2:M7166,1)=1,1,0),"")</f>
        <v/>
      </c>
      <c r="S7166" s="0" t="str">
        <f aca="false">IF(L7166=1,IF(COUNTIFS(C$2:C7166,C7166,L$2:L7166,1)=1,1,0),"")</f>
        <v/>
      </c>
      <c r="T7166" s="38" t="str">
        <f aca="false">IF(N7166="","",N7166+ROW()/10000000)</f>
        <v/>
      </c>
      <c r="U7166" s="0" t="str">
        <f aca="false">IF(G7166=1,IF(B7166="",1,0),"")</f>
        <v/>
      </c>
    </row>
    <row r="7167" customFormat="false" ht="15" hidden="false" customHeight="false" outlineLevel="0" collapsed="false">
      <c r="A7167" s="35"/>
      <c r="B7167" s="35"/>
      <c r="G7167" s="0" t="str">
        <f aca="false">IF(A7167="","",IF(AND(A7167&gt;=Debut,A7167&lt;Fin),1,0))</f>
        <v/>
      </c>
      <c r="H7167" s="0" t="str">
        <f aca="false">IF(G7167=1,INT(ROUND((A7167-Debut)*86400,0)/600),"")</f>
        <v/>
      </c>
      <c r="I7167" s="0" t="str">
        <f aca="false">IF(G7167=1,INT(ROUND((A7167-Debut)*86400,0)/3600),"")</f>
        <v/>
      </c>
      <c r="J7167" s="0" t="str">
        <f aca="false">IF(OR(A7167="",B7167=""),"",ROUND((B7167-A7167)*86400,0))</f>
        <v/>
      </c>
      <c r="K7167" s="37" t="str">
        <f aca="false">IF(G7167=1,IF(COUNTIFS($C:$C,C7167,$G:$G,1,$A:$A,"&gt;="&amp;(A7167-FenetreInterm/86400),$A:$A,"&lt;="&amp;A7167)&gt;=NbInterm,1,0),"")</f>
        <v/>
      </c>
      <c r="L7167" s="37" t="str">
        <f aca="false">IF(G7167=1,IF(B7167="",0,IF(J7167&lt;SeuilFugitive,1,0)),"")</f>
        <v/>
      </c>
      <c r="M7167" s="37" t="str">
        <f aca="false">IF(G7167=1,IF(B7167="",IF((Fin-A7167)*24&gt;SeuilFigee,1,0),IF(J7167&gt;SeuilFigee*3600,1,0)),"")</f>
        <v/>
      </c>
      <c r="N7167" s="0" t="str">
        <f aca="false">IF(G7167=1,IF(COUNTIF(H$2:H7167,H7167)=1,COUNTIF($H:$H,H7167),""),"")</f>
        <v/>
      </c>
      <c r="O7167" s="0" t="str">
        <f aca="false">IF(G7167=1,IF(COUNTIF(I$2:I7167,I7167)=1,COUNTIF($I:$I,I7167),""),"")</f>
        <v/>
      </c>
      <c r="P7167" s="38" t="str">
        <f aca="false">IF(G7167=1,IF(COUNTIFS(C$2:C7167,C7167,G$2:G7167,1)=1,COUNTIFS($C:$C,C7167,$G:$G,1)+ROW()/10000000,""),"")</f>
        <v/>
      </c>
      <c r="Q7167" s="0" t="str">
        <f aca="false">IF(K7167=1,IF(COUNTIFS(C$2:C7167,C7167,K$2:K7167,1)=1,1,0),"")</f>
        <v/>
      </c>
      <c r="R7167" s="0" t="str">
        <f aca="false">IF(M7167=1,IF(COUNTIFS(C$2:C7167,C7167,M$2:M7167,1)=1,1,0),"")</f>
        <v/>
      </c>
      <c r="S7167" s="0" t="str">
        <f aca="false">IF(L7167=1,IF(COUNTIFS(C$2:C7167,C7167,L$2:L7167,1)=1,1,0),"")</f>
        <v/>
      </c>
      <c r="T7167" s="38" t="str">
        <f aca="false">IF(N7167="","",N7167+ROW()/10000000)</f>
        <v/>
      </c>
      <c r="U7167" s="0" t="str">
        <f aca="false">IF(G7167=1,IF(B7167="",1,0),"")</f>
        <v/>
      </c>
    </row>
    <row r="7168" customFormat="false" ht="15" hidden="false" customHeight="false" outlineLevel="0" collapsed="false">
      <c r="A7168" s="35"/>
      <c r="B7168" s="35"/>
      <c r="G7168" s="0" t="str">
        <f aca="false">IF(A7168="","",IF(AND(A7168&gt;=Debut,A7168&lt;Fin),1,0))</f>
        <v/>
      </c>
      <c r="H7168" s="0" t="str">
        <f aca="false">IF(G7168=1,INT(ROUND((A7168-Debut)*86400,0)/600),"")</f>
        <v/>
      </c>
      <c r="I7168" s="0" t="str">
        <f aca="false">IF(G7168=1,INT(ROUND((A7168-Debut)*86400,0)/3600),"")</f>
        <v/>
      </c>
      <c r="J7168" s="0" t="str">
        <f aca="false">IF(OR(A7168="",B7168=""),"",ROUND((B7168-A7168)*86400,0))</f>
        <v/>
      </c>
      <c r="K7168" s="37" t="str">
        <f aca="false">IF(G7168=1,IF(COUNTIFS($C:$C,C7168,$G:$G,1,$A:$A,"&gt;="&amp;(A7168-FenetreInterm/86400),$A:$A,"&lt;="&amp;A7168)&gt;=NbInterm,1,0),"")</f>
        <v/>
      </c>
      <c r="L7168" s="37" t="str">
        <f aca="false">IF(G7168=1,IF(B7168="",0,IF(J7168&lt;SeuilFugitive,1,0)),"")</f>
        <v/>
      </c>
      <c r="M7168" s="37" t="str">
        <f aca="false">IF(G7168=1,IF(B7168="",IF((Fin-A7168)*24&gt;SeuilFigee,1,0),IF(J7168&gt;SeuilFigee*3600,1,0)),"")</f>
        <v/>
      </c>
      <c r="N7168" s="0" t="str">
        <f aca="false">IF(G7168=1,IF(COUNTIF(H$2:H7168,H7168)=1,COUNTIF($H:$H,H7168),""),"")</f>
        <v/>
      </c>
      <c r="O7168" s="0" t="str">
        <f aca="false">IF(G7168=1,IF(COUNTIF(I$2:I7168,I7168)=1,COUNTIF($I:$I,I7168),""),"")</f>
        <v/>
      </c>
      <c r="P7168" s="38" t="str">
        <f aca="false">IF(G7168=1,IF(COUNTIFS(C$2:C7168,C7168,G$2:G7168,1)=1,COUNTIFS($C:$C,C7168,$G:$G,1)+ROW()/10000000,""),"")</f>
        <v/>
      </c>
      <c r="Q7168" s="0" t="str">
        <f aca="false">IF(K7168=1,IF(COUNTIFS(C$2:C7168,C7168,K$2:K7168,1)=1,1,0),"")</f>
        <v/>
      </c>
      <c r="R7168" s="0" t="str">
        <f aca="false">IF(M7168=1,IF(COUNTIFS(C$2:C7168,C7168,M$2:M7168,1)=1,1,0),"")</f>
        <v/>
      </c>
      <c r="S7168" s="0" t="str">
        <f aca="false">IF(L7168=1,IF(COUNTIFS(C$2:C7168,C7168,L$2:L7168,1)=1,1,0),"")</f>
        <v/>
      </c>
      <c r="T7168" s="38" t="str">
        <f aca="false">IF(N7168="","",N7168+ROW()/10000000)</f>
        <v/>
      </c>
      <c r="U7168" s="0" t="str">
        <f aca="false">IF(G7168=1,IF(B7168="",1,0),"")</f>
        <v/>
      </c>
    </row>
    <row r="7169" customFormat="false" ht="15" hidden="false" customHeight="false" outlineLevel="0" collapsed="false">
      <c r="A7169" s="35"/>
      <c r="B7169" s="35"/>
      <c r="G7169" s="0" t="str">
        <f aca="false">IF(A7169="","",IF(AND(A7169&gt;=Debut,A7169&lt;Fin),1,0))</f>
        <v/>
      </c>
      <c r="H7169" s="0" t="str">
        <f aca="false">IF(G7169=1,INT(ROUND((A7169-Debut)*86400,0)/600),"")</f>
        <v/>
      </c>
      <c r="I7169" s="0" t="str">
        <f aca="false">IF(G7169=1,INT(ROUND((A7169-Debut)*86400,0)/3600),"")</f>
        <v/>
      </c>
      <c r="J7169" s="0" t="str">
        <f aca="false">IF(OR(A7169="",B7169=""),"",ROUND((B7169-A7169)*86400,0))</f>
        <v/>
      </c>
      <c r="K7169" s="37" t="str">
        <f aca="false">IF(G7169=1,IF(COUNTIFS($C:$C,C7169,$G:$G,1,$A:$A,"&gt;="&amp;(A7169-FenetreInterm/86400),$A:$A,"&lt;="&amp;A7169)&gt;=NbInterm,1,0),"")</f>
        <v/>
      </c>
      <c r="L7169" s="37" t="str">
        <f aca="false">IF(G7169=1,IF(B7169="",0,IF(J7169&lt;SeuilFugitive,1,0)),"")</f>
        <v/>
      </c>
      <c r="M7169" s="37" t="str">
        <f aca="false">IF(G7169=1,IF(B7169="",IF((Fin-A7169)*24&gt;SeuilFigee,1,0),IF(J7169&gt;SeuilFigee*3600,1,0)),"")</f>
        <v/>
      </c>
      <c r="N7169" s="0" t="str">
        <f aca="false">IF(G7169=1,IF(COUNTIF(H$2:H7169,H7169)=1,COUNTIF($H:$H,H7169),""),"")</f>
        <v/>
      </c>
      <c r="O7169" s="0" t="str">
        <f aca="false">IF(G7169=1,IF(COUNTIF(I$2:I7169,I7169)=1,COUNTIF($I:$I,I7169),""),"")</f>
        <v/>
      </c>
      <c r="P7169" s="38" t="str">
        <f aca="false">IF(G7169=1,IF(COUNTIFS(C$2:C7169,C7169,G$2:G7169,1)=1,COUNTIFS($C:$C,C7169,$G:$G,1)+ROW()/10000000,""),"")</f>
        <v/>
      </c>
      <c r="Q7169" s="0" t="str">
        <f aca="false">IF(K7169=1,IF(COUNTIFS(C$2:C7169,C7169,K$2:K7169,1)=1,1,0),"")</f>
        <v/>
      </c>
      <c r="R7169" s="0" t="str">
        <f aca="false">IF(M7169=1,IF(COUNTIFS(C$2:C7169,C7169,M$2:M7169,1)=1,1,0),"")</f>
        <v/>
      </c>
      <c r="S7169" s="0" t="str">
        <f aca="false">IF(L7169=1,IF(COUNTIFS(C$2:C7169,C7169,L$2:L7169,1)=1,1,0),"")</f>
        <v/>
      </c>
      <c r="T7169" s="38" t="str">
        <f aca="false">IF(N7169="","",N7169+ROW()/10000000)</f>
        <v/>
      </c>
      <c r="U7169" s="0" t="str">
        <f aca="false">IF(G7169=1,IF(B7169="",1,0),"")</f>
        <v/>
      </c>
    </row>
    <row r="7170" customFormat="false" ht="15" hidden="false" customHeight="false" outlineLevel="0" collapsed="false">
      <c r="A7170" s="35"/>
      <c r="B7170" s="35"/>
      <c r="G7170" s="0" t="str">
        <f aca="false">IF(A7170="","",IF(AND(A7170&gt;=Debut,A7170&lt;Fin),1,0))</f>
        <v/>
      </c>
      <c r="H7170" s="0" t="str">
        <f aca="false">IF(G7170=1,INT(ROUND((A7170-Debut)*86400,0)/600),"")</f>
        <v/>
      </c>
      <c r="I7170" s="0" t="str">
        <f aca="false">IF(G7170=1,INT(ROUND((A7170-Debut)*86400,0)/3600),"")</f>
        <v/>
      </c>
      <c r="J7170" s="0" t="str">
        <f aca="false">IF(OR(A7170="",B7170=""),"",ROUND((B7170-A7170)*86400,0))</f>
        <v/>
      </c>
      <c r="K7170" s="37" t="str">
        <f aca="false">IF(G7170=1,IF(COUNTIFS($C:$C,C7170,$G:$G,1,$A:$A,"&gt;="&amp;(A7170-FenetreInterm/86400),$A:$A,"&lt;="&amp;A7170)&gt;=NbInterm,1,0),"")</f>
        <v/>
      </c>
      <c r="L7170" s="37" t="str">
        <f aca="false">IF(G7170=1,IF(B7170="",0,IF(J7170&lt;SeuilFugitive,1,0)),"")</f>
        <v/>
      </c>
      <c r="M7170" s="37" t="str">
        <f aca="false">IF(G7170=1,IF(B7170="",IF((Fin-A7170)*24&gt;SeuilFigee,1,0),IF(J7170&gt;SeuilFigee*3600,1,0)),"")</f>
        <v/>
      </c>
      <c r="N7170" s="0" t="str">
        <f aca="false">IF(G7170=1,IF(COUNTIF(H$2:H7170,H7170)=1,COUNTIF($H:$H,H7170),""),"")</f>
        <v/>
      </c>
      <c r="O7170" s="0" t="str">
        <f aca="false">IF(G7170=1,IF(COUNTIF(I$2:I7170,I7170)=1,COUNTIF($I:$I,I7170),""),"")</f>
        <v/>
      </c>
      <c r="P7170" s="38" t="str">
        <f aca="false">IF(G7170=1,IF(COUNTIFS(C$2:C7170,C7170,G$2:G7170,1)=1,COUNTIFS($C:$C,C7170,$G:$G,1)+ROW()/10000000,""),"")</f>
        <v/>
      </c>
      <c r="Q7170" s="0" t="str">
        <f aca="false">IF(K7170=1,IF(COUNTIFS(C$2:C7170,C7170,K$2:K7170,1)=1,1,0),"")</f>
        <v/>
      </c>
      <c r="R7170" s="0" t="str">
        <f aca="false">IF(M7170=1,IF(COUNTIFS(C$2:C7170,C7170,M$2:M7170,1)=1,1,0),"")</f>
        <v/>
      </c>
      <c r="S7170" s="0" t="str">
        <f aca="false">IF(L7170=1,IF(COUNTIFS(C$2:C7170,C7170,L$2:L7170,1)=1,1,0),"")</f>
        <v/>
      </c>
      <c r="T7170" s="38" t="str">
        <f aca="false">IF(N7170="","",N7170+ROW()/10000000)</f>
        <v/>
      </c>
      <c r="U7170" s="0" t="str">
        <f aca="false">IF(G7170=1,IF(B7170="",1,0),"")</f>
        <v/>
      </c>
    </row>
    <row r="7171" customFormat="false" ht="15" hidden="false" customHeight="false" outlineLevel="0" collapsed="false">
      <c r="A7171" s="35"/>
      <c r="B7171" s="35"/>
      <c r="G7171" s="0" t="str">
        <f aca="false">IF(A7171="","",IF(AND(A7171&gt;=Debut,A7171&lt;Fin),1,0))</f>
        <v/>
      </c>
      <c r="H7171" s="0" t="str">
        <f aca="false">IF(G7171=1,INT(ROUND((A7171-Debut)*86400,0)/600),"")</f>
        <v/>
      </c>
      <c r="I7171" s="0" t="str">
        <f aca="false">IF(G7171=1,INT(ROUND((A7171-Debut)*86400,0)/3600),"")</f>
        <v/>
      </c>
      <c r="J7171" s="0" t="str">
        <f aca="false">IF(OR(A7171="",B7171=""),"",ROUND((B7171-A7171)*86400,0))</f>
        <v/>
      </c>
      <c r="K7171" s="37" t="str">
        <f aca="false">IF(G7171=1,IF(COUNTIFS($C:$C,C7171,$G:$G,1,$A:$A,"&gt;="&amp;(A7171-FenetreInterm/86400),$A:$A,"&lt;="&amp;A7171)&gt;=NbInterm,1,0),"")</f>
        <v/>
      </c>
      <c r="L7171" s="37" t="str">
        <f aca="false">IF(G7171=1,IF(B7171="",0,IF(J7171&lt;SeuilFugitive,1,0)),"")</f>
        <v/>
      </c>
      <c r="M7171" s="37" t="str">
        <f aca="false">IF(G7171=1,IF(B7171="",IF((Fin-A7171)*24&gt;SeuilFigee,1,0),IF(J7171&gt;SeuilFigee*3600,1,0)),"")</f>
        <v/>
      </c>
      <c r="N7171" s="0" t="str">
        <f aca="false">IF(G7171=1,IF(COUNTIF(H$2:H7171,H7171)=1,COUNTIF($H:$H,H7171),""),"")</f>
        <v/>
      </c>
      <c r="O7171" s="0" t="str">
        <f aca="false">IF(G7171=1,IF(COUNTIF(I$2:I7171,I7171)=1,COUNTIF($I:$I,I7171),""),"")</f>
        <v/>
      </c>
      <c r="P7171" s="38" t="str">
        <f aca="false">IF(G7171=1,IF(COUNTIFS(C$2:C7171,C7171,G$2:G7171,1)=1,COUNTIFS($C:$C,C7171,$G:$G,1)+ROW()/10000000,""),"")</f>
        <v/>
      </c>
      <c r="Q7171" s="0" t="str">
        <f aca="false">IF(K7171=1,IF(COUNTIFS(C$2:C7171,C7171,K$2:K7171,1)=1,1,0),"")</f>
        <v/>
      </c>
      <c r="R7171" s="0" t="str">
        <f aca="false">IF(M7171=1,IF(COUNTIFS(C$2:C7171,C7171,M$2:M7171,1)=1,1,0),"")</f>
        <v/>
      </c>
      <c r="S7171" s="0" t="str">
        <f aca="false">IF(L7171=1,IF(COUNTIFS(C$2:C7171,C7171,L$2:L7171,1)=1,1,0),"")</f>
        <v/>
      </c>
      <c r="T7171" s="38" t="str">
        <f aca="false">IF(N7171="","",N7171+ROW()/10000000)</f>
        <v/>
      </c>
      <c r="U7171" s="0" t="str">
        <f aca="false">IF(G7171=1,IF(B7171="",1,0),"")</f>
        <v/>
      </c>
    </row>
    <row r="7172" customFormat="false" ht="15" hidden="false" customHeight="false" outlineLevel="0" collapsed="false">
      <c r="A7172" s="35"/>
      <c r="B7172" s="35"/>
      <c r="G7172" s="0" t="str">
        <f aca="false">IF(A7172="","",IF(AND(A7172&gt;=Debut,A7172&lt;Fin),1,0))</f>
        <v/>
      </c>
      <c r="H7172" s="0" t="str">
        <f aca="false">IF(G7172=1,INT(ROUND((A7172-Debut)*86400,0)/600),"")</f>
        <v/>
      </c>
      <c r="I7172" s="0" t="str">
        <f aca="false">IF(G7172=1,INT(ROUND((A7172-Debut)*86400,0)/3600),"")</f>
        <v/>
      </c>
      <c r="J7172" s="0" t="str">
        <f aca="false">IF(OR(A7172="",B7172=""),"",ROUND((B7172-A7172)*86400,0))</f>
        <v/>
      </c>
      <c r="K7172" s="37" t="str">
        <f aca="false">IF(G7172=1,IF(COUNTIFS($C:$C,C7172,$G:$G,1,$A:$A,"&gt;="&amp;(A7172-FenetreInterm/86400),$A:$A,"&lt;="&amp;A7172)&gt;=NbInterm,1,0),"")</f>
        <v/>
      </c>
      <c r="L7172" s="37" t="str">
        <f aca="false">IF(G7172=1,IF(B7172="",0,IF(J7172&lt;SeuilFugitive,1,0)),"")</f>
        <v/>
      </c>
      <c r="M7172" s="37" t="str">
        <f aca="false">IF(G7172=1,IF(B7172="",IF((Fin-A7172)*24&gt;SeuilFigee,1,0),IF(J7172&gt;SeuilFigee*3600,1,0)),"")</f>
        <v/>
      </c>
      <c r="N7172" s="0" t="str">
        <f aca="false">IF(G7172=1,IF(COUNTIF(H$2:H7172,H7172)=1,COUNTIF($H:$H,H7172),""),"")</f>
        <v/>
      </c>
      <c r="O7172" s="0" t="str">
        <f aca="false">IF(G7172=1,IF(COUNTIF(I$2:I7172,I7172)=1,COUNTIF($I:$I,I7172),""),"")</f>
        <v/>
      </c>
      <c r="P7172" s="38" t="str">
        <f aca="false">IF(G7172=1,IF(COUNTIFS(C$2:C7172,C7172,G$2:G7172,1)=1,COUNTIFS($C:$C,C7172,$G:$G,1)+ROW()/10000000,""),"")</f>
        <v/>
      </c>
      <c r="Q7172" s="0" t="str">
        <f aca="false">IF(K7172=1,IF(COUNTIFS(C$2:C7172,C7172,K$2:K7172,1)=1,1,0),"")</f>
        <v/>
      </c>
      <c r="R7172" s="0" t="str">
        <f aca="false">IF(M7172=1,IF(COUNTIFS(C$2:C7172,C7172,M$2:M7172,1)=1,1,0),"")</f>
        <v/>
      </c>
      <c r="S7172" s="0" t="str">
        <f aca="false">IF(L7172=1,IF(COUNTIFS(C$2:C7172,C7172,L$2:L7172,1)=1,1,0),"")</f>
        <v/>
      </c>
      <c r="T7172" s="38" t="str">
        <f aca="false">IF(N7172="","",N7172+ROW()/10000000)</f>
        <v/>
      </c>
      <c r="U7172" s="0" t="str">
        <f aca="false">IF(G7172=1,IF(B7172="",1,0),"")</f>
        <v/>
      </c>
    </row>
    <row r="7173" customFormat="false" ht="15" hidden="false" customHeight="false" outlineLevel="0" collapsed="false">
      <c r="A7173" s="35"/>
      <c r="B7173" s="35"/>
      <c r="G7173" s="0" t="str">
        <f aca="false">IF(A7173="","",IF(AND(A7173&gt;=Debut,A7173&lt;Fin),1,0))</f>
        <v/>
      </c>
      <c r="H7173" s="0" t="str">
        <f aca="false">IF(G7173=1,INT(ROUND((A7173-Debut)*86400,0)/600),"")</f>
        <v/>
      </c>
      <c r="I7173" s="0" t="str">
        <f aca="false">IF(G7173=1,INT(ROUND((A7173-Debut)*86400,0)/3600),"")</f>
        <v/>
      </c>
      <c r="J7173" s="0" t="str">
        <f aca="false">IF(OR(A7173="",B7173=""),"",ROUND((B7173-A7173)*86400,0))</f>
        <v/>
      </c>
      <c r="K7173" s="37" t="str">
        <f aca="false">IF(G7173=1,IF(COUNTIFS($C:$C,C7173,$G:$G,1,$A:$A,"&gt;="&amp;(A7173-FenetreInterm/86400),$A:$A,"&lt;="&amp;A7173)&gt;=NbInterm,1,0),"")</f>
        <v/>
      </c>
      <c r="L7173" s="37" t="str">
        <f aca="false">IF(G7173=1,IF(B7173="",0,IF(J7173&lt;SeuilFugitive,1,0)),"")</f>
        <v/>
      </c>
      <c r="M7173" s="37" t="str">
        <f aca="false">IF(G7173=1,IF(B7173="",IF((Fin-A7173)*24&gt;SeuilFigee,1,0),IF(J7173&gt;SeuilFigee*3600,1,0)),"")</f>
        <v/>
      </c>
      <c r="N7173" s="0" t="str">
        <f aca="false">IF(G7173=1,IF(COUNTIF(H$2:H7173,H7173)=1,COUNTIF($H:$H,H7173),""),"")</f>
        <v/>
      </c>
      <c r="O7173" s="0" t="str">
        <f aca="false">IF(G7173=1,IF(COUNTIF(I$2:I7173,I7173)=1,COUNTIF($I:$I,I7173),""),"")</f>
        <v/>
      </c>
      <c r="P7173" s="38" t="str">
        <f aca="false">IF(G7173=1,IF(COUNTIFS(C$2:C7173,C7173,G$2:G7173,1)=1,COUNTIFS($C:$C,C7173,$G:$G,1)+ROW()/10000000,""),"")</f>
        <v/>
      </c>
      <c r="Q7173" s="0" t="str">
        <f aca="false">IF(K7173=1,IF(COUNTIFS(C$2:C7173,C7173,K$2:K7173,1)=1,1,0),"")</f>
        <v/>
      </c>
      <c r="R7173" s="0" t="str">
        <f aca="false">IF(M7173=1,IF(COUNTIFS(C$2:C7173,C7173,M$2:M7173,1)=1,1,0),"")</f>
        <v/>
      </c>
      <c r="S7173" s="0" t="str">
        <f aca="false">IF(L7173=1,IF(COUNTIFS(C$2:C7173,C7173,L$2:L7173,1)=1,1,0),"")</f>
        <v/>
      </c>
      <c r="T7173" s="38" t="str">
        <f aca="false">IF(N7173="","",N7173+ROW()/10000000)</f>
        <v/>
      </c>
      <c r="U7173" s="0" t="str">
        <f aca="false">IF(G7173=1,IF(B7173="",1,0),"")</f>
        <v/>
      </c>
    </row>
    <row r="7174" customFormat="false" ht="15" hidden="false" customHeight="false" outlineLevel="0" collapsed="false">
      <c r="A7174" s="35"/>
      <c r="B7174" s="35"/>
      <c r="G7174" s="0" t="str">
        <f aca="false">IF(A7174="","",IF(AND(A7174&gt;=Debut,A7174&lt;Fin),1,0))</f>
        <v/>
      </c>
      <c r="H7174" s="0" t="str">
        <f aca="false">IF(G7174=1,INT(ROUND((A7174-Debut)*86400,0)/600),"")</f>
        <v/>
      </c>
      <c r="I7174" s="0" t="str">
        <f aca="false">IF(G7174=1,INT(ROUND((A7174-Debut)*86400,0)/3600),"")</f>
        <v/>
      </c>
      <c r="J7174" s="0" t="str">
        <f aca="false">IF(OR(A7174="",B7174=""),"",ROUND((B7174-A7174)*86400,0))</f>
        <v/>
      </c>
      <c r="K7174" s="37" t="str">
        <f aca="false">IF(G7174=1,IF(COUNTIFS($C:$C,C7174,$G:$G,1,$A:$A,"&gt;="&amp;(A7174-FenetreInterm/86400),$A:$A,"&lt;="&amp;A7174)&gt;=NbInterm,1,0),"")</f>
        <v/>
      </c>
      <c r="L7174" s="37" t="str">
        <f aca="false">IF(G7174=1,IF(B7174="",0,IF(J7174&lt;SeuilFugitive,1,0)),"")</f>
        <v/>
      </c>
      <c r="M7174" s="37" t="str">
        <f aca="false">IF(G7174=1,IF(B7174="",IF((Fin-A7174)*24&gt;SeuilFigee,1,0),IF(J7174&gt;SeuilFigee*3600,1,0)),"")</f>
        <v/>
      </c>
      <c r="N7174" s="0" t="str">
        <f aca="false">IF(G7174=1,IF(COUNTIF(H$2:H7174,H7174)=1,COUNTIF($H:$H,H7174),""),"")</f>
        <v/>
      </c>
      <c r="O7174" s="0" t="str">
        <f aca="false">IF(G7174=1,IF(COUNTIF(I$2:I7174,I7174)=1,COUNTIF($I:$I,I7174),""),"")</f>
        <v/>
      </c>
      <c r="P7174" s="38" t="str">
        <f aca="false">IF(G7174=1,IF(COUNTIFS(C$2:C7174,C7174,G$2:G7174,1)=1,COUNTIFS($C:$C,C7174,$G:$G,1)+ROW()/10000000,""),"")</f>
        <v/>
      </c>
      <c r="Q7174" s="0" t="str">
        <f aca="false">IF(K7174=1,IF(COUNTIFS(C$2:C7174,C7174,K$2:K7174,1)=1,1,0),"")</f>
        <v/>
      </c>
      <c r="R7174" s="0" t="str">
        <f aca="false">IF(M7174=1,IF(COUNTIFS(C$2:C7174,C7174,M$2:M7174,1)=1,1,0),"")</f>
        <v/>
      </c>
      <c r="S7174" s="0" t="str">
        <f aca="false">IF(L7174=1,IF(COUNTIFS(C$2:C7174,C7174,L$2:L7174,1)=1,1,0),"")</f>
        <v/>
      </c>
      <c r="T7174" s="38" t="str">
        <f aca="false">IF(N7174="","",N7174+ROW()/10000000)</f>
        <v/>
      </c>
      <c r="U7174" s="0" t="str">
        <f aca="false">IF(G7174=1,IF(B7174="",1,0),"")</f>
        <v/>
      </c>
    </row>
    <row r="7175" customFormat="false" ht="15" hidden="false" customHeight="false" outlineLevel="0" collapsed="false">
      <c r="A7175" s="35"/>
      <c r="B7175" s="35"/>
      <c r="G7175" s="0" t="str">
        <f aca="false">IF(A7175="","",IF(AND(A7175&gt;=Debut,A7175&lt;Fin),1,0))</f>
        <v/>
      </c>
      <c r="H7175" s="0" t="str">
        <f aca="false">IF(G7175=1,INT(ROUND((A7175-Debut)*86400,0)/600),"")</f>
        <v/>
      </c>
      <c r="I7175" s="0" t="str">
        <f aca="false">IF(G7175=1,INT(ROUND((A7175-Debut)*86400,0)/3600),"")</f>
        <v/>
      </c>
      <c r="J7175" s="0" t="str">
        <f aca="false">IF(OR(A7175="",B7175=""),"",ROUND((B7175-A7175)*86400,0))</f>
        <v/>
      </c>
      <c r="K7175" s="37" t="str">
        <f aca="false">IF(G7175=1,IF(COUNTIFS($C:$C,C7175,$G:$G,1,$A:$A,"&gt;="&amp;(A7175-FenetreInterm/86400),$A:$A,"&lt;="&amp;A7175)&gt;=NbInterm,1,0),"")</f>
        <v/>
      </c>
      <c r="L7175" s="37" t="str">
        <f aca="false">IF(G7175=1,IF(B7175="",0,IF(J7175&lt;SeuilFugitive,1,0)),"")</f>
        <v/>
      </c>
      <c r="M7175" s="37" t="str">
        <f aca="false">IF(G7175=1,IF(B7175="",IF((Fin-A7175)*24&gt;SeuilFigee,1,0),IF(J7175&gt;SeuilFigee*3600,1,0)),"")</f>
        <v/>
      </c>
      <c r="N7175" s="0" t="str">
        <f aca="false">IF(G7175=1,IF(COUNTIF(H$2:H7175,H7175)=1,COUNTIF($H:$H,H7175),""),"")</f>
        <v/>
      </c>
      <c r="O7175" s="0" t="str">
        <f aca="false">IF(G7175=1,IF(COUNTIF(I$2:I7175,I7175)=1,COUNTIF($I:$I,I7175),""),"")</f>
        <v/>
      </c>
      <c r="P7175" s="38" t="str">
        <f aca="false">IF(G7175=1,IF(COUNTIFS(C$2:C7175,C7175,G$2:G7175,1)=1,COUNTIFS($C:$C,C7175,$G:$G,1)+ROW()/10000000,""),"")</f>
        <v/>
      </c>
      <c r="Q7175" s="0" t="str">
        <f aca="false">IF(K7175=1,IF(COUNTIFS(C$2:C7175,C7175,K$2:K7175,1)=1,1,0),"")</f>
        <v/>
      </c>
      <c r="R7175" s="0" t="str">
        <f aca="false">IF(M7175=1,IF(COUNTIFS(C$2:C7175,C7175,M$2:M7175,1)=1,1,0),"")</f>
        <v/>
      </c>
      <c r="S7175" s="0" t="str">
        <f aca="false">IF(L7175=1,IF(COUNTIFS(C$2:C7175,C7175,L$2:L7175,1)=1,1,0),"")</f>
        <v/>
      </c>
      <c r="T7175" s="38" t="str">
        <f aca="false">IF(N7175="","",N7175+ROW()/10000000)</f>
        <v/>
      </c>
      <c r="U7175" s="0" t="str">
        <f aca="false">IF(G7175=1,IF(B7175="",1,0),"")</f>
        <v/>
      </c>
    </row>
    <row r="7176" customFormat="false" ht="15" hidden="false" customHeight="false" outlineLevel="0" collapsed="false">
      <c r="A7176" s="35"/>
      <c r="B7176" s="35"/>
      <c r="G7176" s="0" t="str">
        <f aca="false">IF(A7176="","",IF(AND(A7176&gt;=Debut,A7176&lt;Fin),1,0))</f>
        <v/>
      </c>
      <c r="H7176" s="0" t="str">
        <f aca="false">IF(G7176=1,INT(ROUND((A7176-Debut)*86400,0)/600),"")</f>
        <v/>
      </c>
      <c r="I7176" s="0" t="str">
        <f aca="false">IF(G7176=1,INT(ROUND((A7176-Debut)*86400,0)/3600),"")</f>
        <v/>
      </c>
      <c r="J7176" s="0" t="str">
        <f aca="false">IF(OR(A7176="",B7176=""),"",ROUND((B7176-A7176)*86400,0))</f>
        <v/>
      </c>
      <c r="K7176" s="37" t="str">
        <f aca="false">IF(G7176=1,IF(COUNTIFS($C:$C,C7176,$G:$G,1,$A:$A,"&gt;="&amp;(A7176-FenetreInterm/86400),$A:$A,"&lt;="&amp;A7176)&gt;=NbInterm,1,0),"")</f>
        <v/>
      </c>
      <c r="L7176" s="37" t="str">
        <f aca="false">IF(G7176=1,IF(B7176="",0,IF(J7176&lt;SeuilFugitive,1,0)),"")</f>
        <v/>
      </c>
      <c r="M7176" s="37" t="str">
        <f aca="false">IF(G7176=1,IF(B7176="",IF((Fin-A7176)*24&gt;SeuilFigee,1,0),IF(J7176&gt;SeuilFigee*3600,1,0)),"")</f>
        <v/>
      </c>
      <c r="N7176" s="0" t="str">
        <f aca="false">IF(G7176=1,IF(COUNTIF(H$2:H7176,H7176)=1,COUNTIF($H:$H,H7176),""),"")</f>
        <v/>
      </c>
      <c r="O7176" s="0" t="str">
        <f aca="false">IF(G7176=1,IF(COUNTIF(I$2:I7176,I7176)=1,COUNTIF($I:$I,I7176),""),"")</f>
        <v/>
      </c>
      <c r="P7176" s="38" t="str">
        <f aca="false">IF(G7176=1,IF(COUNTIFS(C$2:C7176,C7176,G$2:G7176,1)=1,COUNTIFS($C:$C,C7176,$G:$G,1)+ROW()/10000000,""),"")</f>
        <v/>
      </c>
      <c r="Q7176" s="0" t="str">
        <f aca="false">IF(K7176=1,IF(COUNTIFS(C$2:C7176,C7176,K$2:K7176,1)=1,1,0),"")</f>
        <v/>
      </c>
      <c r="R7176" s="0" t="str">
        <f aca="false">IF(M7176=1,IF(COUNTIFS(C$2:C7176,C7176,M$2:M7176,1)=1,1,0),"")</f>
        <v/>
      </c>
      <c r="S7176" s="0" t="str">
        <f aca="false">IF(L7176=1,IF(COUNTIFS(C$2:C7176,C7176,L$2:L7176,1)=1,1,0),"")</f>
        <v/>
      </c>
      <c r="T7176" s="38" t="str">
        <f aca="false">IF(N7176="","",N7176+ROW()/10000000)</f>
        <v/>
      </c>
      <c r="U7176" s="0" t="str">
        <f aca="false">IF(G7176=1,IF(B7176="",1,0),"")</f>
        <v/>
      </c>
    </row>
    <row r="7177" customFormat="false" ht="15" hidden="false" customHeight="false" outlineLevel="0" collapsed="false">
      <c r="A7177" s="35"/>
      <c r="B7177" s="35"/>
      <c r="G7177" s="0" t="str">
        <f aca="false">IF(A7177="","",IF(AND(A7177&gt;=Debut,A7177&lt;Fin),1,0))</f>
        <v/>
      </c>
      <c r="H7177" s="0" t="str">
        <f aca="false">IF(G7177=1,INT(ROUND((A7177-Debut)*86400,0)/600),"")</f>
        <v/>
      </c>
      <c r="I7177" s="0" t="str">
        <f aca="false">IF(G7177=1,INT(ROUND((A7177-Debut)*86400,0)/3600),"")</f>
        <v/>
      </c>
      <c r="J7177" s="0" t="str">
        <f aca="false">IF(OR(A7177="",B7177=""),"",ROUND((B7177-A7177)*86400,0))</f>
        <v/>
      </c>
      <c r="K7177" s="37" t="str">
        <f aca="false">IF(G7177=1,IF(COUNTIFS($C:$C,C7177,$G:$G,1,$A:$A,"&gt;="&amp;(A7177-FenetreInterm/86400),$A:$A,"&lt;="&amp;A7177)&gt;=NbInterm,1,0),"")</f>
        <v/>
      </c>
      <c r="L7177" s="37" t="str">
        <f aca="false">IF(G7177=1,IF(B7177="",0,IF(J7177&lt;SeuilFugitive,1,0)),"")</f>
        <v/>
      </c>
      <c r="M7177" s="37" t="str">
        <f aca="false">IF(G7177=1,IF(B7177="",IF((Fin-A7177)*24&gt;SeuilFigee,1,0),IF(J7177&gt;SeuilFigee*3600,1,0)),"")</f>
        <v/>
      </c>
      <c r="N7177" s="0" t="str">
        <f aca="false">IF(G7177=1,IF(COUNTIF(H$2:H7177,H7177)=1,COUNTIF($H:$H,H7177),""),"")</f>
        <v/>
      </c>
      <c r="O7177" s="0" t="str">
        <f aca="false">IF(G7177=1,IF(COUNTIF(I$2:I7177,I7177)=1,COUNTIF($I:$I,I7177),""),"")</f>
        <v/>
      </c>
      <c r="P7177" s="38" t="str">
        <f aca="false">IF(G7177=1,IF(COUNTIFS(C$2:C7177,C7177,G$2:G7177,1)=1,COUNTIFS($C:$C,C7177,$G:$G,1)+ROW()/10000000,""),"")</f>
        <v/>
      </c>
      <c r="Q7177" s="0" t="str">
        <f aca="false">IF(K7177=1,IF(COUNTIFS(C$2:C7177,C7177,K$2:K7177,1)=1,1,0),"")</f>
        <v/>
      </c>
      <c r="R7177" s="0" t="str">
        <f aca="false">IF(M7177=1,IF(COUNTIFS(C$2:C7177,C7177,M$2:M7177,1)=1,1,0),"")</f>
        <v/>
      </c>
      <c r="S7177" s="0" t="str">
        <f aca="false">IF(L7177=1,IF(COUNTIFS(C$2:C7177,C7177,L$2:L7177,1)=1,1,0),"")</f>
        <v/>
      </c>
      <c r="T7177" s="38" t="str">
        <f aca="false">IF(N7177="","",N7177+ROW()/10000000)</f>
        <v/>
      </c>
      <c r="U7177" s="0" t="str">
        <f aca="false">IF(G7177=1,IF(B7177="",1,0),"")</f>
        <v/>
      </c>
    </row>
    <row r="7178" customFormat="false" ht="15" hidden="false" customHeight="false" outlineLevel="0" collapsed="false">
      <c r="A7178" s="35"/>
      <c r="B7178" s="35"/>
      <c r="G7178" s="0" t="str">
        <f aca="false">IF(A7178="","",IF(AND(A7178&gt;=Debut,A7178&lt;Fin),1,0))</f>
        <v/>
      </c>
      <c r="H7178" s="0" t="str">
        <f aca="false">IF(G7178=1,INT(ROUND((A7178-Debut)*86400,0)/600),"")</f>
        <v/>
      </c>
      <c r="I7178" s="0" t="str">
        <f aca="false">IF(G7178=1,INT(ROUND((A7178-Debut)*86400,0)/3600),"")</f>
        <v/>
      </c>
      <c r="J7178" s="0" t="str">
        <f aca="false">IF(OR(A7178="",B7178=""),"",ROUND((B7178-A7178)*86400,0))</f>
        <v/>
      </c>
      <c r="K7178" s="37" t="str">
        <f aca="false">IF(G7178=1,IF(COUNTIFS($C:$C,C7178,$G:$G,1,$A:$A,"&gt;="&amp;(A7178-FenetreInterm/86400),$A:$A,"&lt;="&amp;A7178)&gt;=NbInterm,1,0),"")</f>
        <v/>
      </c>
      <c r="L7178" s="37" t="str">
        <f aca="false">IF(G7178=1,IF(B7178="",0,IF(J7178&lt;SeuilFugitive,1,0)),"")</f>
        <v/>
      </c>
      <c r="M7178" s="37" t="str">
        <f aca="false">IF(G7178=1,IF(B7178="",IF((Fin-A7178)*24&gt;SeuilFigee,1,0),IF(J7178&gt;SeuilFigee*3600,1,0)),"")</f>
        <v/>
      </c>
      <c r="N7178" s="0" t="str">
        <f aca="false">IF(G7178=1,IF(COUNTIF(H$2:H7178,H7178)=1,COUNTIF($H:$H,H7178),""),"")</f>
        <v/>
      </c>
      <c r="O7178" s="0" t="str">
        <f aca="false">IF(G7178=1,IF(COUNTIF(I$2:I7178,I7178)=1,COUNTIF($I:$I,I7178),""),"")</f>
        <v/>
      </c>
      <c r="P7178" s="38" t="str">
        <f aca="false">IF(G7178=1,IF(COUNTIFS(C$2:C7178,C7178,G$2:G7178,1)=1,COUNTIFS($C:$C,C7178,$G:$G,1)+ROW()/10000000,""),"")</f>
        <v/>
      </c>
      <c r="Q7178" s="0" t="str">
        <f aca="false">IF(K7178=1,IF(COUNTIFS(C$2:C7178,C7178,K$2:K7178,1)=1,1,0),"")</f>
        <v/>
      </c>
      <c r="R7178" s="0" t="str">
        <f aca="false">IF(M7178=1,IF(COUNTIFS(C$2:C7178,C7178,M$2:M7178,1)=1,1,0),"")</f>
        <v/>
      </c>
      <c r="S7178" s="0" t="str">
        <f aca="false">IF(L7178=1,IF(COUNTIFS(C$2:C7178,C7178,L$2:L7178,1)=1,1,0),"")</f>
        <v/>
      </c>
      <c r="T7178" s="38" t="str">
        <f aca="false">IF(N7178="","",N7178+ROW()/10000000)</f>
        <v/>
      </c>
      <c r="U7178" s="0" t="str">
        <f aca="false">IF(G7178=1,IF(B7178="",1,0),"")</f>
        <v/>
      </c>
    </row>
    <row r="7179" customFormat="false" ht="15" hidden="false" customHeight="false" outlineLevel="0" collapsed="false">
      <c r="A7179" s="35"/>
      <c r="B7179" s="35"/>
      <c r="G7179" s="0" t="str">
        <f aca="false">IF(A7179="","",IF(AND(A7179&gt;=Debut,A7179&lt;Fin),1,0))</f>
        <v/>
      </c>
      <c r="H7179" s="0" t="str">
        <f aca="false">IF(G7179=1,INT(ROUND((A7179-Debut)*86400,0)/600),"")</f>
        <v/>
      </c>
      <c r="I7179" s="0" t="str">
        <f aca="false">IF(G7179=1,INT(ROUND((A7179-Debut)*86400,0)/3600),"")</f>
        <v/>
      </c>
      <c r="J7179" s="0" t="str">
        <f aca="false">IF(OR(A7179="",B7179=""),"",ROUND((B7179-A7179)*86400,0))</f>
        <v/>
      </c>
      <c r="K7179" s="37" t="str">
        <f aca="false">IF(G7179=1,IF(COUNTIFS($C:$C,C7179,$G:$G,1,$A:$A,"&gt;="&amp;(A7179-FenetreInterm/86400),$A:$A,"&lt;="&amp;A7179)&gt;=NbInterm,1,0),"")</f>
        <v/>
      </c>
      <c r="L7179" s="37" t="str">
        <f aca="false">IF(G7179=1,IF(B7179="",0,IF(J7179&lt;SeuilFugitive,1,0)),"")</f>
        <v/>
      </c>
      <c r="M7179" s="37" t="str">
        <f aca="false">IF(G7179=1,IF(B7179="",IF((Fin-A7179)*24&gt;SeuilFigee,1,0),IF(J7179&gt;SeuilFigee*3600,1,0)),"")</f>
        <v/>
      </c>
      <c r="N7179" s="0" t="str">
        <f aca="false">IF(G7179=1,IF(COUNTIF(H$2:H7179,H7179)=1,COUNTIF($H:$H,H7179),""),"")</f>
        <v/>
      </c>
      <c r="O7179" s="0" t="str">
        <f aca="false">IF(G7179=1,IF(COUNTIF(I$2:I7179,I7179)=1,COUNTIF($I:$I,I7179),""),"")</f>
        <v/>
      </c>
      <c r="P7179" s="38" t="str">
        <f aca="false">IF(G7179=1,IF(COUNTIFS(C$2:C7179,C7179,G$2:G7179,1)=1,COUNTIFS($C:$C,C7179,$G:$G,1)+ROW()/10000000,""),"")</f>
        <v/>
      </c>
      <c r="Q7179" s="0" t="str">
        <f aca="false">IF(K7179=1,IF(COUNTIFS(C$2:C7179,C7179,K$2:K7179,1)=1,1,0),"")</f>
        <v/>
      </c>
      <c r="R7179" s="0" t="str">
        <f aca="false">IF(M7179=1,IF(COUNTIFS(C$2:C7179,C7179,M$2:M7179,1)=1,1,0),"")</f>
        <v/>
      </c>
      <c r="S7179" s="0" t="str">
        <f aca="false">IF(L7179=1,IF(COUNTIFS(C$2:C7179,C7179,L$2:L7179,1)=1,1,0),"")</f>
        <v/>
      </c>
      <c r="T7179" s="38" t="str">
        <f aca="false">IF(N7179="","",N7179+ROW()/10000000)</f>
        <v/>
      </c>
      <c r="U7179" s="0" t="str">
        <f aca="false">IF(G7179=1,IF(B7179="",1,0),"")</f>
        <v/>
      </c>
    </row>
    <row r="7180" customFormat="false" ht="15" hidden="false" customHeight="false" outlineLevel="0" collapsed="false">
      <c r="A7180" s="35"/>
      <c r="B7180" s="35"/>
      <c r="G7180" s="0" t="str">
        <f aca="false">IF(A7180="","",IF(AND(A7180&gt;=Debut,A7180&lt;Fin),1,0))</f>
        <v/>
      </c>
      <c r="H7180" s="0" t="str">
        <f aca="false">IF(G7180=1,INT(ROUND((A7180-Debut)*86400,0)/600),"")</f>
        <v/>
      </c>
      <c r="I7180" s="0" t="str">
        <f aca="false">IF(G7180=1,INT(ROUND((A7180-Debut)*86400,0)/3600),"")</f>
        <v/>
      </c>
      <c r="J7180" s="0" t="str">
        <f aca="false">IF(OR(A7180="",B7180=""),"",ROUND((B7180-A7180)*86400,0))</f>
        <v/>
      </c>
      <c r="K7180" s="37" t="str">
        <f aca="false">IF(G7180=1,IF(COUNTIFS($C:$C,C7180,$G:$G,1,$A:$A,"&gt;="&amp;(A7180-FenetreInterm/86400),$A:$A,"&lt;="&amp;A7180)&gt;=NbInterm,1,0),"")</f>
        <v/>
      </c>
      <c r="L7180" s="37" t="str">
        <f aca="false">IF(G7180=1,IF(B7180="",0,IF(J7180&lt;SeuilFugitive,1,0)),"")</f>
        <v/>
      </c>
      <c r="M7180" s="37" t="str">
        <f aca="false">IF(G7180=1,IF(B7180="",IF((Fin-A7180)*24&gt;SeuilFigee,1,0),IF(J7180&gt;SeuilFigee*3600,1,0)),"")</f>
        <v/>
      </c>
      <c r="N7180" s="0" t="str">
        <f aca="false">IF(G7180=1,IF(COUNTIF(H$2:H7180,H7180)=1,COUNTIF($H:$H,H7180),""),"")</f>
        <v/>
      </c>
      <c r="O7180" s="0" t="str">
        <f aca="false">IF(G7180=1,IF(COUNTIF(I$2:I7180,I7180)=1,COUNTIF($I:$I,I7180),""),"")</f>
        <v/>
      </c>
      <c r="P7180" s="38" t="str">
        <f aca="false">IF(G7180=1,IF(COUNTIFS(C$2:C7180,C7180,G$2:G7180,1)=1,COUNTIFS($C:$C,C7180,$G:$G,1)+ROW()/10000000,""),"")</f>
        <v/>
      </c>
      <c r="Q7180" s="0" t="str">
        <f aca="false">IF(K7180=1,IF(COUNTIFS(C$2:C7180,C7180,K$2:K7180,1)=1,1,0),"")</f>
        <v/>
      </c>
      <c r="R7180" s="0" t="str">
        <f aca="false">IF(M7180=1,IF(COUNTIFS(C$2:C7180,C7180,M$2:M7180,1)=1,1,0),"")</f>
        <v/>
      </c>
      <c r="S7180" s="0" t="str">
        <f aca="false">IF(L7180=1,IF(COUNTIFS(C$2:C7180,C7180,L$2:L7180,1)=1,1,0),"")</f>
        <v/>
      </c>
      <c r="T7180" s="38" t="str">
        <f aca="false">IF(N7180="","",N7180+ROW()/10000000)</f>
        <v/>
      </c>
      <c r="U7180" s="0" t="str">
        <f aca="false">IF(G7180=1,IF(B7180="",1,0),"")</f>
        <v/>
      </c>
    </row>
    <row r="7181" customFormat="false" ht="15" hidden="false" customHeight="false" outlineLevel="0" collapsed="false">
      <c r="A7181" s="35"/>
      <c r="B7181" s="35"/>
      <c r="G7181" s="0" t="str">
        <f aca="false">IF(A7181="","",IF(AND(A7181&gt;=Debut,A7181&lt;Fin),1,0))</f>
        <v/>
      </c>
      <c r="H7181" s="0" t="str">
        <f aca="false">IF(G7181=1,INT(ROUND((A7181-Debut)*86400,0)/600),"")</f>
        <v/>
      </c>
      <c r="I7181" s="0" t="str">
        <f aca="false">IF(G7181=1,INT(ROUND((A7181-Debut)*86400,0)/3600),"")</f>
        <v/>
      </c>
      <c r="J7181" s="0" t="str">
        <f aca="false">IF(OR(A7181="",B7181=""),"",ROUND((B7181-A7181)*86400,0))</f>
        <v/>
      </c>
      <c r="K7181" s="37" t="str">
        <f aca="false">IF(G7181=1,IF(COUNTIFS($C:$C,C7181,$G:$G,1,$A:$A,"&gt;="&amp;(A7181-FenetreInterm/86400),$A:$A,"&lt;="&amp;A7181)&gt;=NbInterm,1,0),"")</f>
        <v/>
      </c>
      <c r="L7181" s="37" t="str">
        <f aca="false">IF(G7181=1,IF(B7181="",0,IF(J7181&lt;SeuilFugitive,1,0)),"")</f>
        <v/>
      </c>
      <c r="M7181" s="37" t="str">
        <f aca="false">IF(G7181=1,IF(B7181="",IF((Fin-A7181)*24&gt;SeuilFigee,1,0),IF(J7181&gt;SeuilFigee*3600,1,0)),"")</f>
        <v/>
      </c>
      <c r="N7181" s="0" t="str">
        <f aca="false">IF(G7181=1,IF(COUNTIF(H$2:H7181,H7181)=1,COUNTIF($H:$H,H7181),""),"")</f>
        <v/>
      </c>
      <c r="O7181" s="0" t="str">
        <f aca="false">IF(G7181=1,IF(COUNTIF(I$2:I7181,I7181)=1,COUNTIF($I:$I,I7181),""),"")</f>
        <v/>
      </c>
      <c r="P7181" s="38" t="str">
        <f aca="false">IF(G7181=1,IF(COUNTIFS(C$2:C7181,C7181,G$2:G7181,1)=1,COUNTIFS($C:$C,C7181,$G:$G,1)+ROW()/10000000,""),"")</f>
        <v/>
      </c>
      <c r="Q7181" s="0" t="str">
        <f aca="false">IF(K7181=1,IF(COUNTIFS(C$2:C7181,C7181,K$2:K7181,1)=1,1,0),"")</f>
        <v/>
      </c>
      <c r="R7181" s="0" t="str">
        <f aca="false">IF(M7181=1,IF(COUNTIFS(C$2:C7181,C7181,M$2:M7181,1)=1,1,0),"")</f>
        <v/>
      </c>
      <c r="S7181" s="0" t="str">
        <f aca="false">IF(L7181=1,IF(COUNTIFS(C$2:C7181,C7181,L$2:L7181,1)=1,1,0),"")</f>
        <v/>
      </c>
      <c r="T7181" s="38" t="str">
        <f aca="false">IF(N7181="","",N7181+ROW()/10000000)</f>
        <v/>
      </c>
      <c r="U7181" s="0" t="str">
        <f aca="false">IF(G7181=1,IF(B7181="",1,0),"")</f>
        <v/>
      </c>
    </row>
    <row r="7182" customFormat="false" ht="15" hidden="false" customHeight="false" outlineLevel="0" collapsed="false">
      <c r="A7182" s="35"/>
      <c r="B7182" s="35"/>
      <c r="G7182" s="0" t="str">
        <f aca="false">IF(A7182="","",IF(AND(A7182&gt;=Debut,A7182&lt;Fin),1,0))</f>
        <v/>
      </c>
      <c r="H7182" s="0" t="str">
        <f aca="false">IF(G7182=1,INT(ROUND((A7182-Debut)*86400,0)/600),"")</f>
        <v/>
      </c>
      <c r="I7182" s="0" t="str">
        <f aca="false">IF(G7182=1,INT(ROUND((A7182-Debut)*86400,0)/3600),"")</f>
        <v/>
      </c>
      <c r="J7182" s="0" t="str">
        <f aca="false">IF(OR(A7182="",B7182=""),"",ROUND((B7182-A7182)*86400,0))</f>
        <v/>
      </c>
      <c r="K7182" s="37" t="str">
        <f aca="false">IF(G7182=1,IF(COUNTIFS($C:$C,C7182,$G:$G,1,$A:$A,"&gt;="&amp;(A7182-FenetreInterm/86400),$A:$A,"&lt;="&amp;A7182)&gt;=NbInterm,1,0),"")</f>
        <v/>
      </c>
      <c r="L7182" s="37" t="str">
        <f aca="false">IF(G7182=1,IF(B7182="",0,IF(J7182&lt;SeuilFugitive,1,0)),"")</f>
        <v/>
      </c>
      <c r="M7182" s="37" t="str">
        <f aca="false">IF(G7182=1,IF(B7182="",IF((Fin-A7182)*24&gt;SeuilFigee,1,0),IF(J7182&gt;SeuilFigee*3600,1,0)),"")</f>
        <v/>
      </c>
      <c r="N7182" s="0" t="str">
        <f aca="false">IF(G7182=1,IF(COUNTIF(H$2:H7182,H7182)=1,COUNTIF($H:$H,H7182),""),"")</f>
        <v/>
      </c>
      <c r="O7182" s="0" t="str">
        <f aca="false">IF(G7182=1,IF(COUNTIF(I$2:I7182,I7182)=1,COUNTIF($I:$I,I7182),""),"")</f>
        <v/>
      </c>
      <c r="P7182" s="38" t="str">
        <f aca="false">IF(G7182=1,IF(COUNTIFS(C$2:C7182,C7182,G$2:G7182,1)=1,COUNTIFS($C:$C,C7182,$G:$G,1)+ROW()/10000000,""),"")</f>
        <v/>
      </c>
      <c r="Q7182" s="0" t="str">
        <f aca="false">IF(K7182=1,IF(COUNTIFS(C$2:C7182,C7182,K$2:K7182,1)=1,1,0),"")</f>
        <v/>
      </c>
      <c r="R7182" s="0" t="str">
        <f aca="false">IF(M7182=1,IF(COUNTIFS(C$2:C7182,C7182,M$2:M7182,1)=1,1,0),"")</f>
        <v/>
      </c>
      <c r="S7182" s="0" t="str">
        <f aca="false">IF(L7182=1,IF(COUNTIFS(C$2:C7182,C7182,L$2:L7182,1)=1,1,0),"")</f>
        <v/>
      </c>
      <c r="T7182" s="38" t="str">
        <f aca="false">IF(N7182="","",N7182+ROW()/10000000)</f>
        <v/>
      </c>
      <c r="U7182" s="0" t="str">
        <f aca="false">IF(G7182=1,IF(B7182="",1,0),"")</f>
        <v/>
      </c>
    </row>
    <row r="7183" customFormat="false" ht="15" hidden="false" customHeight="false" outlineLevel="0" collapsed="false">
      <c r="A7183" s="35"/>
      <c r="B7183" s="35"/>
      <c r="G7183" s="0" t="str">
        <f aca="false">IF(A7183="","",IF(AND(A7183&gt;=Debut,A7183&lt;Fin),1,0))</f>
        <v/>
      </c>
      <c r="H7183" s="0" t="str">
        <f aca="false">IF(G7183=1,INT(ROUND((A7183-Debut)*86400,0)/600),"")</f>
        <v/>
      </c>
      <c r="I7183" s="0" t="str">
        <f aca="false">IF(G7183=1,INT(ROUND((A7183-Debut)*86400,0)/3600),"")</f>
        <v/>
      </c>
      <c r="J7183" s="0" t="str">
        <f aca="false">IF(OR(A7183="",B7183=""),"",ROUND((B7183-A7183)*86400,0))</f>
        <v/>
      </c>
      <c r="K7183" s="37" t="str">
        <f aca="false">IF(G7183=1,IF(COUNTIFS($C:$C,C7183,$G:$G,1,$A:$A,"&gt;="&amp;(A7183-FenetreInterm/86400),$A:$A,"&lt;="&amp;A7183)&gt;=NbInterm,1,0),"")</f>
        <v/>
      </c>
      <c r="L7183" s="37" t="str">
        <f aca="false">IF(G7183=1,IF(B7183="",0,IF(J7183&lt;SeuilFugitive,1,0)),"")</f>
        <v/>
      </c>
      <c r="M7183" s="37" t="str">
        <f aca="false">IF(G7183=1,IF(B7183="",IF((Fin-A7183)*24&gt;SeuilFigee,1,0),IF(J7183&gt;SeuilFigee*3600,1,0)),"")</f>
        <v/>
      </c>
      <c r="N7183" s="0" t="str">
        <f aca="false">IF(G7183=1,IF(COUNTIF(H$2:H7183,H7183)=1,COUNTIF($H:$H,H7183),""),"")</f>
        <v/>
      </c>
      <c r="O7183" s="0" t="str">
        <f aca="false">IF(G7183=1,IF(COUNTIF(I$2:I7183,I7183)=1,COUNTIF($I:$I,I7183),""),"")</f>
        <v/>
      </c>
      <c r="P7183" s="38" t="str">
        <f aca="false">IF(G7183=1,IF(COUNTIFS(C$2:C7183,C7183,G$2:G7183,1)=1,COUNTIFS($C:$C,C7183,$G:$G,1)+ROW()/10000000,""),"")</f>
        <v/>
      </c>
      <c r="Q7183" s="0" t="str">
        <f aca="false">IF(K7183=1,IF(COUNTIFS(C$2:C7183,C7183,K$2:K7183,1)=1,1,0),"")</f>
        <v/>
      </c>
      <c r="R7183" s="0" t="str">
        <f aca="false">IF(M7183=1,IF(COUNTIFS(C$2:C7183,C7183,M$2:M7183,1)=1,1,0),"")</f>
        <v/>
      </c>
      <c r="S7183" s="0" t="str">
        <f aca="false">IF(L7183=1,IF(COUNTIFS(C$2:C7183,C7183,L$2:L7183,1)=1,1,0),"")</f>
        <v/>
      </c>
      <c r="T7183" s="38" t="str">
        <f aca="false">IF(N7183="","",N7183+ROW()/10000000)</f>
        <v/>
      </c>
      <c r="U7183" s="0" t="str">
        <f aca="false">IF(G7183=1,IF(B7183="",1,0),"")</f>
        <v/>
      </c>
    </row>
    <row r="7184" customFormat="false" ht="15" hidden="false" customHeight="false" outlineLevel="0" collapsed="false">
      <c r="A7184" s="35"/>
      <c r="B7184" s="35"/>
      <c r="G7184" s="0" t="str">
        <f aca="false">IF(A7184="","",IF(AND(A7184&gt;=Debut,A7184&lt;Fin),1,0))</f>
        <v/>
      </c>
      <c r="H7184" s="0" t="str">
        <f aca="false">IF(G7184=1,INT(ROUND((A7184-Debut)*86400,0)/600),"")</f>
        <v/>
      </c>
      <c r="I7184" s="0" t="str">
        <f aca="false">IF(G7184=1,INT(ROUND((A7184-Debut)*86400,0)/3600),"")</f>
        <v/>
      </c>
      <c r="J7184" s="0" t="str">
        <f aca="false">IF(OR(A7184="",B7184=""),"",ROUND((B7184-A7184)*86400,0))</f>
        <v/>
      </c>
      <c r="K7184" s="37" t="str">
        <f aca="false">IF(G7184=1,IF(COUNTIFS($C:$C,C7184,$G:$G,1,$A:$A,"&gt;="&amp;(A7184-FenetreInterm/86400),$A:$A,"&lt;="&amp;A7184)&gt;=NbInterm,1,0),"")</f>
        <v/>
      </c>
      <c r="L7184" s="37" t="str">
        <f aca="false">IF(G7184=1,IF(B7184="",0,IF(J7184&lt;SeuilFugitive,1,0)),"")</f>
        <v/>
      </c>
      <c r="M7184" s="37" t="str">
        <f aca="false">IF(G7184=1,IF(B7184="",IF((Fin-A7184)*24&gt;SeuilFigee,1,0),IF(J7184&gt;SeuilFigee*3600,1,0)),"")</f>
        <v/>
      </c>
      <c r="N7184" s="0" t="str">
        <f aca="false">IF(G7184=1,IF(COUNTIF(H$2:H7184,H7184)=1,COUNTIF($H:$H,H7184),""),"")</f>
        <v/>
      </c>
      <c r="O7184" s="0" t="str">
        <f aca="false">IF(G7184=1,IF(COUNTIF(I$2:I7184,I7184)=1,COUNTIF($I:$I,I7184),""),"")</f>
        <v/>
      </c>
      <c r="P7184" s="38" t="str">
        <f aca="false">IF(G7184=1,IF(COUNTIFS(C$2:C7184,C7184,G$2:G7184,1)=1,COUNTIFS($C:$C,C7184,$G:$G,1)+ROW()/10000000,""),"")</f>
        <v/>
      </c>
      <c r="Q7184" s="0" t="str">
        <f aca="false">IF(K7184=1,IF(COUNTIFS(C$2:C7184,C7184,K$2:K7184,1)=1,1,0),"")</f>
        <v/>
      </c>
      <c r="R7184" s="0" t="str">
        <f aca="false">IF(M7184=1,IF(COUNTIFS(C$2:C7184,C7184,M$2:M7184,1)=1,1,0),"")</f>
        <v/>
      </c>
      <c r="S7184" s="0" t="str">
        <f aca="false">IF(L7184=1,IF(COUNTIFS(C$2:C7184,C7184,L$2:L7184,1)=1,1,0),"")</f>
        <v/>
      </c>
      <c r="T7184" s="38" t="str">
        <f aca="false">IF(N7184="","",N7184+ROW()/10000000)</f>
        <v/>
      </c>
      <c r="U7184" s="0" t="str">
        <f aca="false">IF(G7184=1,IF(B7184="",1,0),"")</f>
        <v/>
      </c>
    </row>
    <row r="7185" customFormat="false" ht="15" hidden="false" customHeight="false" outlineLevel="0" collapsed="false">
      <c r="A7185" s="35"/>
      <c r="B7185" s="35"/>
      <c r="G7185" s="0" t="str">
        <f aca="false">IF(A7185="","",IF(AND(A7185&gt;=Debut,A7185&lt;Fin),1,0))</f>
        <v/>
      </c>
      <c r="H7185" s="0" t="str">
        <f aca="false">IF(G7185=1,INT(ROUND((A7185-Debut)*86400,0)/600),"")</f>
        <v/>
      </c>
      <c r="I7185" s="0" t="str">
        <f aca="false">IF(G7185=1,INT(ROUND((A7185-Debut)*86400,0)/3600),"")</f>
        <v/>
      </c>
      <c r="J7185" s="0" t="str">
        <f aca="false">IF(OR(A7185="",B7185=""),"",ROUND((B7185-A7185)*86400,0))</f>
        <v/>
      </c>
      <c r="K7185" s="37" t="str">
        <f aca="false">IF(G7185=1,IF(COUNTIFS($C:$C,C7185,$G:$G,1,$A:$A,"&gt;="&amp;(A7185-FenetreInterm/86400),$A:$A,"&lt;="&amp;A7185)&gt;=NbInterm,1,0),"")</f>
        <v/>
      </c>
      <c r="L7185" s="37" t="str">
        <f aca="false">IF(G7185=1,IF(B7185="",0,IF(J7185&lt;SeuilFugitive,1,0)),"")</f>
        <v/>
      </c>
      <c r="M7185" s="37" t="str">
        <f aca="false">IF(G7185=1,IF(B7185="",IF((Fin-A7185)*24&gt;SeuilFigee,1,0),IF(J7185&gt;SeuilFigee*3600,1,0)),"")</f>
        <v/>
      </c>
      <c r="N7185" s="0" t="str">
        <f aca="false">IF(G7185=1,IF(COUNTIF(H$2:H7185,H7185)=1,COUNTIF($H:$H,H7185),""),"")</f>
        <v/>
      </c>
      <c r="O7185" s="0" t="str">
        <f aca="false">IF(G7185=1,IF(COUNTIF(I$2:I7185,I7185)=1,COUNTIF($I:$I,I7185),""),"")</f>
        <v/>
      </c>
      <c r="P7185" s="38" t="str">
        <f aca="false">IF(G7185=1,IF(COUNTIFS(C$2:C7185,C7185,G$2:G7185,1)=1,COUNTIFS($C:$C,C7185,$G:$G,1)+ROW()/10000000,""),"")</f>
        <v/>
      </c>
      <c r="Q7185" s="0" t="str">
        <f aca="false">IF(K7185=1,IF(COUNTIFS(C$2:C7185,C7185,K$2:K7185,1)=1,1,0),"")</f>
        <v/>
      </c>
      <c r="R7185" s="0" t="str">
        <f aca="false">IF(M7185=1,IF(COUNTIFS(C$2:C7185,C7185,M$2:M7185,1)=1,1,0),"")</f>
        <v/>
      </c>
      <c r="S7185" s="0" t="str">
        <f aca="false">IF(L7185=1,IF(COUNTIFS(C$2:C7185,C7185,L$2:L7185,1)=1,1,0),"")</f>
        <v/>
      </c>
      <c r="T7185" s="38" t="str">
        <f aca="false">IF(N7185="","",N7185+ROW()/10000000)</f>
        <v/>
      </c>
      <c r="U7185" s="0" t="str">
        <f aca="false">IF(G7185=1,IF(B7185="",1,0),"")</f>
        <v/>
      </c>
    </row>
    <row r="7186" customFormat="false" ht="15" hidden="false" customHeight="false" outlineLevel="0" collapsed="false">
      <c r="A7186" s="35"/>
      <c r="B7186" s="35"/>
      <c r="G7186" s="0" t="str">
        <f aca="false">IF(A7186="","",IF(AND(A7186&gt;=Debut,A7186&lt;Fin),1,0))</f>
        <v/>
      </c>
      <c r="H7186" s="0" t="str">
        <f aca="false">IF(G7186=1,INT(ROUND((A7186-Debut)*86400,0)/600),"")</f>
        <v/>
      </c>
      <c r="I7186" s="0" t="str">
        <f aca="false">IF(G7186=1,INT(ROUND((A7186-Debut)*86400,0)/3600),"")</f>
        <v/>
      </c>
      <c r="J7186" s="0" t="str">
        <f aca="false">IF(OR(A7186="",B7186=""),"",ROUND((B7186-A7186)*86400,0))</f>
        <v/>
      </c>
      <c r="K7186" s="37" t="str">
        <f aca="false">IF(G7186=1,IF(COUNTIFS($C:$C,C7186,$G:$G,1,$A:$A,"&gt;="&amp;(A7186-FenetreInterm/86400),$A:$A,"&lt;="&amp;A7186)&gt;=NbInterm,1,0),"")</f>
        <v/>
      </c>
      <c r="L7186" s="37" t="str">
        <f aca="false">IF(G7186=1,IF(B7186="",0,IF(J7186&lt;SeuilFugitive,1,0)),"")</f>
        <v/>
      </c>
      <c r="M7186" s="37" t="str">
        <f aca="false">IF(G7186=1,IF(B7186="",IF((Fin-A7186)*24&gt;SeuilFigee,1,0),IF(J7186&gt;SeuilFigee*3600,1,0)),"")</f>
        <v/>
      </c>
      <c r="N7186" s="0" t="str">
        <f aca="false">IF(G7186=1,IF(COUNTIF(H$2:H7186,H7186)=1,COUNTIF($H:$H,H7186),""),"")</f>
        <v/>
      </c>
      <c r="O7186" s="0" t="str">
        <f aca="false">IF(G7186=1,IF(COUNTIF(I$2:I7186,I7186)=1,COUNTIF($I:$I,I7186),""),"")</f>
        <v/>
      </c>
      <c r="P7186" s="38" t="str">
        <f aca="false">IF(G7186=1,IF(COUNTIFS(C$2:C7186,C7186,G$2:G7186,1)=1,COUNTIFS($C:$C,C7186,$G:$G,1)+ROW()/10000000,""),"")</f>
        <v/>
      </c>
      <c r="Q7186" s="0" t="str">
        <f aca="false">IF(K7186=1,IF(COUNTIFS(C$2:C7186,C7186,K$2:K7186,1)=1,1,0),"")</f>
        <v/>
      </c>
      <c r="R7186" s="0" t="str">
        <f aca="false">IF(M7186=1,IF(COUNTIFS(C$2:C7186,C7186,M$2:M7186,1)=1,1,0),"")</f>
        <v/>
      </c>
      <c r="S7186" s="0" t="str">
        <f aca="false">IF(L7186=1,IF(COUNTIFS(C$2:C7186,C7186,L$2:L7186,1)=1,1,0),"")</f>
        <v/>
      </c>
      <c r="T7186" s="38" t="str">
        <f aca="false">IF(N7186="","",N7186+ROW()/10000000)</f>
        <v/>
      </c>
      <c r="U7186" s="0" t="str">
        <f aca="false">IF(G7186=1,IF(B7186="",1,0),"")</f>
        <v/>
      </c>
    </row>
    <row r="7187" customFormat="false" ht="15" hidden="false" customHeight="false" outlineLevel="0" collapsed="false">
      <c r="A7187" s="35"/>
      <c r="B7187" s="35"/>
      <c r="G7187" s="0" t="str">
        <f aca="false">IF(A7187="","",IF(AND(A7187&gt;=Debut,A7187&lt;Fin),1,0))</f>
        <v/>
      </c>
      <c r="H7187" s="0" t="str">
        <f aca="false">IF(G7187=1,INT(ROUND((A7187-Debut)*86400,0)/600),"")</f>
        <v/>
      </c>
      <c r="I7187" s="0" t="str">
        <f aca="false">IF(G7187=1,INT(ROUND((A7187-Debut)*86400,0)/3600),"")</f>
        <v/>
      </c>
      <c r="J7187" s="0" t="str">
        <f aca="false">IF(OR(A7187="",B7187=""),"",ROUND((B7187-A7187)*86400,0))</f>
        <v/>
      </c>
      <c r="K7187" s="37" t="str">
        <f aca="false">IF(G7187=1,IF(COUNTIFS($C:$C,C7187,$G:$G,1,$A:$A,"&gt;="&amp;(A7187-FenetreInterm/86400),$A:$A,"&lt;="&amp;A7187)&gt;=NbInterm,1,0),"")</f>
        <v/>
      </c>
      <c r="L7187" s="37" t="str">
        <f aca="false">IF(G7187=1,IF(B7187="",0,IF(J7187&lt;SeuilFugitive,1,0)),"")</f>
        <v/>
      </c>
      <c r="M7187" s="37" t="str">
        <f aca="false">IF(G7187=1,IF(B7187="",IF((Fin-A7187)*24&gt;SeuilFigee,1,0),IF(J7187&gt;SeuilFigee*3600,1,0)),"")</f>
        <v/>
      </c>
      <c r="N7187" s="0" t="str">
        <f aca="false">IF(G7187=1,IF(COUNTIF(H$2:H7187,H7187)=1,COUNTIF($H:$H,H7187),""),"")</f>
        <v/>
      </c>
      <c r="O7187" s="0" t="str">
        <f aca="false">IF(G7187=1,IF(COUNTIF(I$2:I7187,I7187)=1,COUNTIF($I:$I,I7187),""),"")</f>
        <v/>
      </c>
      <c r="P7187" s="38" t="str">
        <f aca="false">IF(G7187=1,IF(COUNTIFS(C$2:C7187,C7187,G$2:G7187,1)=1,COUNTIFS($C:$C,C7187,$G:$G,1)+ROW()/10000000,""),"")</f>
        <v/>
      </c>
      <c r="Q7187" s="0" t="str">
        <f aca="false">IF(K7187=1,IF(COUNTIFS(C$2:C7187,C7187,K$2:K7187,1)=1,1,0),"")</f>
        <v/>
      </c>
      <c r="R7187" s="0" t="str">
        <f aca="false">IF(M7187=1,IF(COUNTIFS(C$2:C7187,C7187,M$2:M7187,1)=1,1,0),"")</f>
        <v/>
      </c>
      <c r="S7187" s="0" t="str">
        <f aca="false">IF(L7187=1,IF(COUNTIFS(C$2:C7187,C7187,L$2:L7187,1)=1,1,0),"")</f>
        <v/>
      </c>
      <c r="T7187" s="38" t="str">
        <f aca="false">IF(N7187="","",N7187+ROW()/10000000)</f>
        <v/>
      </c>
      <c r="U7187" s="0" t="str">
        <f aca="false">IF(G7187=1,IF(B7187="",1,0),"")</f>
        <v/>
      </c>
    </row>
    <row r="7188" customFormat="false" ht="15" hidden="false" customHeight="false" outlineLevel="0" collapsed="false">
      <c r="A7188" s="35"/>
      <c r="B7188" s="35"/>
      <c r="G7188" s="0" t="str">
        <f aca="false">IF(A7188="","",IF(AND(A7188&gt;=Debut,A7188&lt;Fin),1,0))</f>
        <v/>
      </c>
      <c r="H7188" s="0" t="str">
        <f aca="false">IF(G7188=1,INT(ROUND((A7188-Debut)*86400,0)/600),"")</f>
        <v/>
      </c>
      <c r="I7188" s="0" t="str">
        <f aca="false">IF(G7188=1,INT(ROUND((A7188-Debut)*86400,0)/3600),"")</f>
        <v/>
      </c>
      <c r="J7188" s="0" t="str">
        <f aca="false">IF(OR(A7188="",B7188=""),"",ROUND((B7188-A7188)*86400,0))</f>
        <v/>
      </c>
      <c r="K7188" s="37" t="str">
        <f aca="false">IF(G7188=1,IF(COUNTIFS($C:$C,C7188,$G:$G,1,$A:$A,"&gt;="&amp;(A7188-FenetreInterm/86400),$A:$A,"&lt;="&amp;A7188)&gt;=NbInterm,1,0),"")</f>
        <v/>
      </c>
      <c r="L7188" s="37" t="str">
        <f aca="false">IF(G7188=1,IF(B7188="",0,IF(J7188&lt;SeuilFugitive,1,0)),"")</f>
        <v/>
      </c>
      <c r="M7188" s="37" t="str">
        <f aca="false">IF(G7188=1,IF(B7188="",IF((Fin-A7188)*24&gt;SeuilFigee,1,0),IF(J7188&gt;SeuilFigee*3600,1,0)),"")</f>
        <v/>
      </c>
      <c r="N7188" s="0" t="str">
        <f aca="false">IF(G7188=1,IF(COUNTIF(H$2:H7188,H7188)=1,COUNTIF($H:$H,H7188),""),"")</f>
        <v/>
      </c>
      <c r="O7188" s="0" t="str">
        <f aca="false">IF(G7188=1,IF(COUNTIF(I$2:I7188,I7188)=1,COUNTIF($I:$I,I7188),""),"")</f>
        <v/>
      </c>
      <c r="P7188" s="38" t="str">
        <f aca="false">IF(G7188=1,IF(COUNTIFS(C$2:C7188,C7188,G$2:G7188,1)=1,COUNTIFS($C:$C,C7188,$G:$G,1)+ROW()/10000000,""),"")</f>
        <v/>
      </c>
      <c r="Q7188" s="0" t="str">
        <f aca="false">IF(K7188=1,IF(COUNTIFS(C$2:C7188,C7188,K$2:K7188,1)=1,1,0),"")</f>
        <v/>
      </c>
      <c r="R7188" s="0" t="str">
        <f aca="false">IF(M7188=1,IF(COUNTIFS(C$2:C7188,C7188,M$2:M7188,1)=1,1,0),"")</f>
        <v/>
      </c>
      <c r="S7188" s="0" t="str">
        <f aca="false">IF(L7188=1,IF(COUNTIFS(C$2:C7188,C7188,L$2:L7188,1)=1,1,0),"")</f>
        <v/>
      </c>
      <c r="T7188" s="38" t="str">
        <f aca="false">IF(N7188="","",N7188+ROW()/10000000)</f>
        <v/>
      </c>
      <c r="U7188" s="0" t="str">
        <f aca="false">IF(G7188=1,IF(B7188="",1,0),"")</f>
        <v/>
      </c>
    </row>
    <row r="7189" customFormat="false" ht="15" hidden="false" customHeight="false" outlineLevel="0" collapsed="false">
      <c r="A7189" s="35"/>
      <c r="B7189" s="35"/>
      <c r="G7189" s="0" t="str">
        <f aca="false">IF(A7189="","",IF(AND(A7189&gt;=Debut,A7189&lt;Fin),1,0))</f>
        <v/>
      </c>
      <c r="H7189" s="0" t="str">
        <f aca="false">IF(G7189=1,INT(ROUND((A7189-Debut)*86400,0)/600),"")</f>
        <v/>
      </c>
      <c r="I7189" s="0" t="str">
        <f aca="false">IF(G7189=1,INT(ROUND((A7189-Debut)*86400,0)/3600),"")</f>
        <v/>
      </c>
      <c r="J7189" s="0" t="str">
        <f aca="false">IF(OR(A7189="",B7189=""),"",ROUND((B7189-A7189)*86400,0))</f>
        <v/>
      </c>
      <c r="K7189" s="37" t="str">
        <f aca="false">IF(G7189=1,IF(COUNTIFS($C:$C,C7189,$G:$G,1,$A:$A,"&gt;="&amp;(A7189-FenetreInterm/86400),$A:$A,"&lt;="&amp;A7189)&gt;=NbInterm,1,0),"")</f>
        <v/>
      </c>
      <c r="L7189" s="37" t="str">
        <f aca="false">IF(G7189=1,IF(B7189="",0,IF(J7189&lt;SeuilFugitive,1,0)),"")</f>
        <v/>
      </c>
      <c r="M7189" s="37" t="str">
        <f aca="false">IF(G7189=1,IF(B7189="",IF((Fin-A7189)*24&gt;SeuilFigee,1,0),IF(J7189&gt;SeuilFigee*3600,1,0)),"")</f>
        <v/>
      </c>
      <c r="N7189" s="0" t="str">
        <f aca="false">IF(G7189=1,IF(COUNTIF(H$2:H7189,H7189)=1,COUNTIF($H:$H,H7189),""),"")</f>
        <v/>
      </c>
      <c r="O7189" s="0" t="str">
        <f aca="false">IF(G7189=1,IF(COUNTIF(I$2:I7189,I7189)=1,COUNTIF($I:$I,I7189),""),"")</f>
        <v/>
      </c>
      <c r="P7189" s="38" t="str">
        <f aca="false">IF(G7189=1,IF(COUNTIFS(C$2:C7189,C7189,G$2:G7189,1)=1,COUNTIFS($C:$C,C7189,$G:$G,1)+ROW()/10000000,""),"")</f>
        <v/>
      </c>
      <c r="Q7189" s="0" t="str">
        <f aca="false">IF(K7189=1,IF(COUNTIFS(C$2:C7189,C7189,K$2:K7189,1)=1,1,0),"")</f>
        <v/>
      </c>
      <c r="R7189" s="0" t="str">
        <f aca="false">IF(M7189=1,IF(COUNTIFS(C$2:C7189,C7189,M$2:M7189,1)=1,1,0),"")</f>
        <v/>
      </c>
      <c r="S7189" s="0" t="str">
        <f aca="false">IF(L7189=1,IF(COUNTIFS(C$2:C7189,C7189,L$2:L7189,1)=1,1,0),"")</f>
        <v/>
      </c>
      <c r="T7189" s="38" t="str">
        <f aca="false">IF(N7189="","",N7189+ROW()/10000000)</f>
        <v/>
      </c>
      <c r="U7189" s="0" t="str">
        <f aca="false">IF(G7189=1,IF(B7189="",1,0),"")</f>
        <v/>
      </c>
    </row>
    <row r="7190" customFormat="false" ht="15" hidden="false" customHeight="false" outlineLevel="0" collapsed="false">
      <c r="A7190" s="35"/>
      <c r="B7190" s="35"/>
      <c r="G7190" s="0" t="str">
        <f aca="false">IF(A7190="","",IF(AND(A7190&gt;=Debut,A7190&lt;Fin),1,0))</f>
        <v/>
      </c>
      <c r="H7190" s="0" t="str">
        <f aca="false">IF(G7190=1,INT(ROUND((A7190-Debut)*86400,0)/600),"")</f>
        <v/>
      </c>
      <c r="I7190" s="0" t="str">
        <f aca="false">IF(G7190=1,INT(ROUND((A7190-Debut)*86400,0)/3600),"")</f>
        <v/>
      </c>
      <c r="J7190" s="0" t="str">
        <f aca="false">IF(OR(A7190="",B7190=""),"",ROUND((B7190-A7190)*86400,0))</f>
        <v/>
      </c>
      <c r="K7190" s="37" t="str">
        <f aca="false">IF(G7190=1,IF(COUNTIFS($C:$C,C7190,$G:$G,1,$A:$A,"&gt;="&amp;(A7190-FenetreInterm/86400),$A:$A,"&lt;="&amp;A7190)&gt;=NbInterm,1,0),"")</f>
        <v/>
      </c>
      <c r="L7190" s="37" t="str">
        <f aca="false">IF(G7190=1,IF(B7190="",0,IF(J7190&lt;SeuilFugitive,1,0)),"")</f>
        <v/>
      </c>
      <c r="M7190" s="37" t="str">
        <f aca="false">IF(G7190=1,IF(B7190="",IF((Fin-A7190)*24&gt;SeuilFigee,1,0),IF(J7190&gt;SeuilFigee*3600,1,0)),"")</f>
        <v/>
      </c>
      <c r="N7190" s="0" t="str">
        <f aca="false">IF(G7190=1,IF(COUNTIF(H$2:H7190,H7190)=1,COUNTIF($H:$H,H7190),""),"")</f>
        <v/>
      </c>
      <c r="O7190" s="0" t="str">
        <f aca="false">IF(G7190=1,IF(COUNTIF(I$2:I7190,I7190)=1,COUNTIF($I:$I,I7190),""),"")</f>
        <v/>
      </c>
      <c r="P7190" s="38" t="str">
        <f aca="false">IF(G7190=1,IF(COUNTIFS(C$2:C7190,C7190,G$2:G7190,1)=1,COUNTIFS($C:$C,C7190,$G:$G,1)+ROW()/10000000,""),"")</f>
        <v/>
      </c>
      <c r="Q7190" s="0" t="str">
        <f aca="false">IF(K7190=1,IF(COUNTIFS(C$2:C7190,C7190,K$2:K7190,1)=1,1,0),"")</f>
        <v/>
      </c>
      <c r="R7190" s="0" t="str">
        <f aca="false">IF(M7190=1,IF(COUNTIFS(C$2:C7190,C7190,M$2:M7190,1)=1,1,0),"")</f>
        <v/>
      </c>
      <c r="S7190" s="0" t="str">
        <f aca="false">IF(L7190=1,IF(COUNTIFS(C$2:C7190,C7190,L$2:L7190,1)=1,1,0),"")</f>
        <v/>
      </c>
      <c r="T7190" s="38" t="str">
        <f aca="false">IF(N7190="","",N7190+ROW()/10000000)</f>
        <v/>
      </c>
      <c r="U7190" s="0" t="str">
        <f aca="false">IF(G7190=1,IF(B7190="",1,0),"")</f>
        <v/>
      </c>
    </row>
    <row r="7191" customFormat="false" ht="15" hidden="false" customHeight="false" outlineLevel="0" collapsed="false">
      <c r="A7191" s="35"/>
      <c r="B7191" s="35"/>
      <c r="G7191" s="0" t="str">
        <f aca="false">IF(A7191="","",IF(AND(A7191&gt;=Debut,A7191&lt;Fin),1,0))</f>
        <v/>
      </c>
      <c r="H7191" s="0" t="str">
        <f aca="false">IF(G7191=1,INT(ROUND((A7191-Debut)*86400,0)/600),"")</f>
        <v/>
      </c>
      <c r="I7191" s="0" t="str">
        <f aca="false">IF(G7191=1,INT(ROUND((A7191-Debut)*86400,0)/3600),"")</f>
        <v/>
      </c>
      <c r="J7191" s="0" t="str">
        <f aca="false">IF(OR(A7191="",B7191=""),"",ROUND((B7191-A7191)*86400,0))</f>
        <v/>
      </c>
      <c r="K7191" s="37" t="str">
        <f aca="false">IF(G7191=1,IF(COUNTIFS($C:$C,C7191,$G:$G,1,$A:$A,"&gt;="&amp;(A7191-FenetreInterm/86400),$A:$A,"&lt;="&amp;A7191)&gt;=NbInterm,1,0),"")</f>
        <v/>
      </c>
      <c r="L7191" s="37" t="str">
        <f aca="false">IF(G7191=1,IF(B7191="",0,IF(J7191&lt;SeuilFugitive,1,0)),"")</f>
        <v/>
      </c>
      <c r="M7191" s="37" t="str">
        <f aca="false">IF(G7191=1,IF(B7191="",IF((Fin-A7191)*24&gt;SeuilFigee,1,0),IF(J7191&gt;SeuilFigee*3600,1,0)),"")</f>
        <v/>
      </c>
      <c r="N7191" s="0" t="str">
        <f aca="false">IF(G7191=1,IF(COUNTIF(H$2:H7191,H7191)=1,COUNTIF($H:$H,H7191),""),"")</f>
        <v/>
      </c>
      <c r="O7191" s="0" t="str">
        <f aca="false">IF(G7191=1,IF(COUNTIF(I$2:I7191,I7191)=1,COUNTIF($I:$I,I7191),""),"")</f>
        <v/>
      </c>
      <c r="P7191" s="38" t="str">
        <f aca="false">IF(G7191=1,IF(COUNTIFS(C$2:C7191,C7191,G$2:G7191,1)=1,COUNTIFS($C:$C,C7191,$G:$G,1)+ROW()/10000000,""),"")</f>
        <v/>
      </c>
      <c r="Q7191" s="0" t="str">
        <f aca="false">IF(K7191=1,IF(COUNTIFS(C$2:C7191,C7191,K$2:K7191,1)=1,1,0),"")</f>
        <v/>
      </c>
      <c r="R7191" s="0" t="str">
        <f aca="false">IF(M7191=1,IF(COUNTIFS(C$2:C7191,C7191,M$2:M7191,1)=1,1,0),"")</f>
        <v/>
      </c>
      <c r="S7191" s="0" t="str">
        <f aca="false">IF(L7191=1,IF(COUNTIFS(C$2:C7191,C7191,L$2:L7191,1)=1,1,0),"")</f>
        <v/>
      </c>
      <c r="T7191" s="38" t="str">
        <f aca="false">IF(N7191="","",N7191+ROW()/10000000)</f>
        <v/>
      </c>
      <c r="U7191" s="0" t="str">
        <f aca="false">IF(G7191=1,IF(B7191="",1,0),"")</f>
        <v/>
      </c>
    </row>
    <row r="7192" customFormat="false" ht="15" hidden="false" customHeight="false" outlineLevel="0" collapsed="false">
      <c r="A7192" s="35"/>
      <c r="B7192" s="35"/>
      <c r="G7192" s="0" t="str">
        <f aca="false">IF(A7192="","",IF(AND(A7192&gt;=Debut,A7192&lt;Fin),1,0))</f>
        <v/>
      </c>
      <c r="H7192" s="0" t="str">
        <f aca="false">IF(G7192=1,INT(ROUND((A7192-Debut)*86400,0)/600),"")</f>
        <v/>
      </c>
      <c r="I7192" s="0" t="str">
        <f aca="false">IF(G7192=1,INT(ROUND((A7192-Debut)*86400,0)/3600),"")</f>
        <v/>
      </c>
      <c r="J7192" s="0" t="str">
        <f aca="false">IF(OR(A7192="",B7192=""),"",ROUND((B7192-A7192)*86400,0))</f>
        <v/>
      </c>
      <c r="K7192" s="37" t="str">
        <f aca="false">IF(G7192=1,IF(COUNTIFS($C:$C,C7192,$G:$G,1,$A:$A,"&gt;="&amp;(A7192-FenetreInterm/86400),$A:$A,"&lt;="&amp;A7192)&gt;=NbInterm,1,0),"")</f>
        <v/>
      </c>
      <c r="L7192" s="37" t="str">
        <f aca="false">IF(G7192=1,IF(B7192="",0,IF(J7192&lt;SeuilFugitive,1,0)),"")</f>
        <v/>
      </c>
      <c r="M7192" s="37" t="str">
        <f aca="false">IF(G7192=1,IF(B7192="",IF((Fin-A7192)*24&gt;SeuilFigee,1,0),IF(J7192&gt;SeuilFigee*3600,1,0)),"")</f>
        <v/>
      </c>
      <c r="N7192" s="0" t="str">
        <f aca="false">IF(G7192=1,IF(COUNTIF(H$2:H7192,H7192)=1,COUNTIF($H:$H,H7192),""),"")</f>
        <v/>
      </c>
      <c r="O7192" s="0" t="str">
        <f aca="false">IF(G7192=1,IF(COUNTIF(I$2:I7192,I7192)=1,COUNTIF($I:$I,I7192),""),"")</f>
        <v/>
      </c>
      <c r="P7192" s="38" t="str">
        <f aca="false">IF(G7192=1,IF(COUNTIFS(C$2:C7192,C7192,G$2:G7192,1)=1,COUNTIFS($C:$C,C7192,$G:$G,1)+ROW()/10000000,""),"")</f>
        <v/>
      </c>
      <c r="Q7192" s="0" t="str">
        <f aca="false">IF(K7192=1,IF(COUNTIFS(C$2:C7192,C7192,K$2:K7192,1)=1,1,0),"")</f>
        <v/>
      </c>
      <c r="R7192" s="0" t="str">
        <f aca="false">IF(M7192=1,IF(COUNTIFS(C$2:C7192,C7192,M$2:M7192,1)=1,1,0),"")</f>
        <v/>
      </c>
      <c r="S7192" s="0" t="str">
        <f aca="false">IF(L7192=1,IF(COUNTIFS(C$2:C7192,C7192,L$2:L7192,1)=1,1,0),"")</f>
        <v/>
      </c>
      <c r="T7192" s="38" t="str">
        <f aca="false">IF(N7192="","",N7192+ROW()/10000000)</f>
        <v/>
      </c>
      <c r="U7192" s="0" t="str">
        <f aca="false">IF(G7192=1,IF(B7192="",1,0),"")</f>
        <v/>
      </c>
    </row>
    <row r="7193" customFormat="false" ht="15" hidden="false" customHeight="false" outlineLevel="0" collapsed="false">
      <c r="A7193" s="35"/>
      <c r="B7193" s="35"/>
      <c r="G7193" s="0" t="str">
        <f aca="false">IF(A7193="","",IF(AND(A7193&gt;=Debut,A7193&lt;Fin),1,0))</f>
        <v/>
      </c>
      <c r="H7193" s="0" t="str">
        <f aca="false">IF(G7193=1,INT(ROUND((A7193-Debut)*86400,0)/600),"")</f>
        <v/>
      </c>
      <c r="I7193" s="0" t="str">
        <f aca="false">IF(G7193=1,INT(ROUND((A7193-Debut)*86400,0)/3600),"")</f>
        <v/>
      </c>
      <c r="J7193" s="0" t="str">
        <f aca="false">IF(OR(A7193="",B7193=""),"",ROUND((B7193-A7193)*86400,0))</f>
        <v/>
      </c>
      <c r="K7193" s="37" t="str">
        <f aca="false">IF(G7193=1,IF(COUNTIFS($C:$C,C7193,$G:$G,1,$A:$A,"&gt;="&amp;(A7193-FenetreInterm/86400),$A:$A,"&lt;="&amp;A7193)&gt;=NbInterm,1,0),"")</f>
        <v/>
      </c>
      <c r="L7193" s="37" t="str">
        <f aca="false">IF(G7193=1,IF(B7193="",0,IF(J7193&lt;SeuilFugitive,1,0)),"")</f>
        <v/>
      </c>
      <c r="M7193" s="37" t="str">
        <f aca="false">IF(G7193=1,IF(B7193="",IF((Fin-A7193)*24&gt;SeuilFigee,1,0),IF(J7193&gt;SeuilFigee*3600,1,0)),"")</f>
        <v/>
      </c>
      <c r="N7193" s="0" t="str">
        <f aca="false">IF(G7193=1,IF(COUNTIF(H$2:H7193,H7193)=1,COUNTIF($H:$H,H7193),""),"")</f>
        <v/>
      </c>
      <c r="O7193" s="0" t="str">
        <f aca="false">IF(G7193=1,IF(COUNTIF(I$2:I7193,I7193)=1,COUNTIF($I:$I,I7193),""),"")</f>
        <v/>
      </c>
      <c r="P7193" s="38" t="str">
        <f aca="false">IF(G7193=1,IF(COUNTIFS(C$2:C7193,C7193,G$2:G7193,1)=1,COUNTIFS($C:$C,C7193,$G:$G,1)+ROW()/10000000,""),"")</f>
        <v/>
      </c>
      <c r="Q7193" s="0" t="str">
        <f aca="false">IF(K7193=1,IF(COUNTIFS(C$2:C7193,C7193,K$2:K7193,1)=1,1,0),"")</f>
        <v/>
      </c>
      <c r="R7193" s="0" t="str">
        <f aca="false">IF(M7193=1,IF(COUNTIFS(C$2:C7193,C7193,M$2:M7193,1)=1,1,0),"")</f>
        <v/>
      </c>
      <c r="S7193" s="0" t="str">
        <f aca="false">IF(L7193=1,IF(COUNTIFS(C$2:C7193,C7193,L$2:L7193,1)=1,1,0),"")</f>
        <v/>
      </c>
      <c r="T7193" s="38" t="str">
        <f aca="false">IF(N7193="","",N7193+ROW()/10000000)</f>
        <v/>
      </c>
      <c r="U7193" s="0" t="str">
        <f aca="false">IF(G7193=1,IF(B7193="",1,0),"")</f>
        <v/>
      </c>
    </row>
    <row r="7194" customFormat="false" ht="15" hidden="false" customHeight="false" outlineLevel="0" collapsed="false">
      <c r="A7194" s="35"/>
      <c r="B7194" s="35"/>
      <c r="G7194" s="0" t="str">
        <f aca="false">IF(A7194="","",IF(AND(A7194&gt;=Debut,A7194&lt;Fin),1,0))</f>
        <v/>
      </c>
      <c r="H7194" s="0" t="str">
        <f aca="false">IF(G7194=1,INT(ROUND((A7194-Debut)*86400,0)/600),"")</f>
        <v/>
      </c>
      <c r="I7194" s="0" t="str">
        <f aca="false">IF(G7194=1,INT(ROUND((A7194-Debut)*86400,0)/3600),"")</f>
        <v/>
      </c>
      <c r="J7194" s="0" t="str">
        <f aca="false">IF(OR(A7194="",B7194=""),"",ROUND((B7194-A7194)*86400,0))</f>
        <v/>
      </c>
      <c r="K7194" s="37" t="str">
        <f aca="false">IF(G7194=1,IF(COUNTIFS($C:$C,C7194,$G:$G,1,$A:$A,"&gt;="&amp;(A7194-FenetreInterm/86400),$A:$A,"&lt;="&amp;A7194)&gt;=NbInterm,1,0),"")</f>
        <v/>
      </c>
      <c r="L7194" s="37" t="str">
        <f aca="false">IF(G7194=1,IF(B7194="",0,IF(J7194&lt;SeuilFugitive,1,0)),"")</f>
        <v/>
      </c>
      <c r="M7194" s="37" t="str">
        <f aca="false">IF(G7194=1,IF(B7194="",IF((Fin-A7194)*24&gt;SeuilFigee,1,0),IF(J7194&gt;SeuilFigee*3600,1,0)),"")</f>
        <v/>
      </c>
      <c r="N7194" s="0" t="str">
        <f aca="false">IF(G7194=1,IF(COUNTIF(H$2:H7194,H7194)=1,COUNTIF($H:$H,H7194),""),"")</f>
        <v/>
      </c>
      <c r="O7194" s="0" t="str">
        <f aca="false">IF(G7194=1,IF(COUNTIF(I$2:I7194,I7194)=1,COUNTIF($I:$I,I7194),""),"")</f>
        <v/>
      </c>
      <c r="P7194" s="38" t="str">
        <f aca="false">IF(G7194=1,IF(COUNTIFS(C$2:C7194,C7194,G$2:G7194,1)=1,COUNTIFS($C:$C,C7194,$G:$G,1)+ROW()/10000000,""),"")</f>
        <v/>
      </c>
      <c r="Q7194" s="0" t="str">
        <f aca="false">IF(K7194=1,IF(COUNTIFS(C$2:C7194,C7194,K$2:K7194,1)=1,1,0),"")</f>
        <v/>
      </c>
      <c r="R7194" s="0" t="str">
        <f aca="false">IF(M7194=1,IF(COUNTIFS(C$2:C7194,C7194,M$2:M7194,1)=1,1,0),"")</f>
        <v/>
      </c>
      <c r="S7194" s="0" t="str">
        <f aca="false">IF(L7194=1,IF(COUNTIFS(C$2:C7194,C7194,L$2:L7194,1)=1,1,0),"")</f>
        <v/>
      </c>
      <c r="T7194" s="38" t="str">
        <f aca="false">IF(N7194="","",N7194+ROW()/10000000)</f>
        <v/>
      </c>
      <c r="U7194" s="0" t="str">
        <f aca="false">IF(G7194=1,IF(B7194="",1,0),"")</f>
        <v/>
      </c>
    </row>
    <row r="7195" customFormat="false" ht="15" hidden="false" customHeight="false" outlineLevel="0" collapsed="false">
      <c r="A7195" s="35"/>
      <c r="B7195" s="35"/>
      <c r="G7195" s="0" t="str">
        <f aca="false">IF(A7195="","",IF(AND(A7195&gt;=Debut,A7195&lt;Fin),1,0))</f>
        <v/>
      </c>
      <c r="H7195" s="0" t="str">
        <f aca="false">IF(G7195=1,INT(ROUND((A7195-Debut)*86400,0)/600),"")</f>
        <v/>
      </c>
      <c r="I7195" s="0" t="str">
        <f aca="false">IF(G7195=1,INT(ROUND((A7195-Debut)*86400,0)/3600),"")</f>
        <v/>
      </c>
      <c r="J7195" s="0" t="str">
        <f aca="false">IF(OR(A7195="",B7195=""),"",ROUND((B7195-A7195)*86400,0))</f>
        <v/>
      </c>
      <c r="K7195" s="37" t="str">
        <f aca="false">IF(G7195=1,IF(COUNTIFS($C:$C,C7195,$G:$G,1,$A:$A,"&gt;="&amp;(A7195-FenetreInterm/86400),$A:$A,"&lt;="&amp;A7195)&gt;=NbInterm,1,0),"")</f>
        <v/>
      </c>
      <c r="L7195" s="37" t="str">
        <f aca="false">IF(G7195=1,IF(B7195="",0,IF(J7195&lt;SeuilFugitive,1,0)),"")</f>
        <v/>
      </c>
      <c r="M7195" s="37" t="str">
        <f aca="false">IF(G7195=1,IF(B7195="",IF((Fin-A7195)*24&gt;SeuilFigee,1,0),IF(J7195&gt;SeuilFigee*3600,1,0)),"")</f>
        <v/>
      </c>
      <c r="N7195" s="0" t="str">
        <f aca="false">IF(G7195=1,IF(COUNTIF(H$2:H7195,H7195)=1,COUNTIF($H:$H,H7195),""),"")</f>
        <v/>
      </c>
      <c r="O7195" s="0" t="str">
        <f aca="false">IF(G7195=1,IF(COUNTIF(I$2:I7195,I7195)=1,COUNTIF($I:$I,I7195),""),"")</f>
        <v/>
      </c>
      <c r="P7195" s="38" t="str">
        <f aca="false">IF(G7195=1,IF(COUNTIFS(C$2:C7195,C7195,G$2:G7195,1)=1,COUNTIFS($C:$C,C7195,$G:$G,1)+ROW()/10000000,""),"")</f>
        <v/>
      </c>
      <c r="Q7195" s="0" t="str">
        <f aca="false">IF(K7195=1,IF(COUNTIFS(C$2:C7195,C7195,K$2:K7195,1)=1,1,0),"")</f>
        <v/>
      </c>
      <c r="R7195" s="0" t="str">
        <f aca="false">IF(M7195=1,IF(COUNTIFS(C$2:C7195,C7195,M$2:M7195,1)=1,1,0),"")</f>
        <v/>
      </c>
      <c r="S7195" s="0" t="str">
        <f aca="false">IF(L7195=1,IF(COUNTIFS(C$2:C7195,C7195,L$2:L7195,1)=1,1,0),"")</f>
        <v/>
      </c>
      <c r="T7195" s="38" t="str">
        <f aca="false">IF(N7195="","",N7195+ROW()/10000000)</f>
        <v/>
      </c>
      <c r="U7195" s="0" t="str">
        <f aca="false">IF(G7195=1,IF(B7195="",1,0),"")</f>
        <v/>
      </c>
    </row>
    <row r="7196" customFormat="false" ht="15" hidden="false" customHeight="false" outlineLevel="0" collapsed="false">
      <c r="A7196" s="35"/>
      <c r="B7196" s="35"/>
      <c r="G7196" s="0" t="str">
        <f aca="false">IF(A7196="","",IF(AND(A7196&gt;=Debut,A7196&lt;Fin),1,0))</f>
        <v/>
      </c>
      <c r="H7196" s="0" t="str">
        <f aca="false">IF(G7196=1,INT(ROUND((A7196-Debut)*86400,0)/600),"")</f>
        <v/>
      </c>
      <c r="I7196" s="0" t="str">
        <f aca="false">IF(G7196=1,INT(ROUND((A7196-Debut)*86400,0)/3600),"")</f>
        <v/>
      </c>
      <c r="J7196" s="0" t="str">
        <f aca="false">IF(OR(A7196="",B7196=""),"",ROUND((B7196-A7196)*86400,0))</f>
        <v/>
      </c>
      <c r="K7196" s="37" t="str">
        <f aca="false">IF(G7196=1,IF(COUNTIFS($C:$C,C7196,$G:$G,1,$A:$A,"&gt;="&amp;(A7196-FenetreInterm/86400),$A:$A,"&lt;="&amp;A7196)&gt;=NbInterm,1,0),"")</f>
        <v/>
      </c>
      <c r="L7196" s="37" t="str">
        <f aca="false">IF(G7196=1,IF(B7196="",0,IF(J7196&lt;SeuilFugitive,1,0)),"")</f>
        <v/>
      </c>
      <c r="M7196" s="37" t="str">
        <f aca="false">IF(G7196=1,IF(B7196="",IF((Fin-A7196)*24&gt;SeuilFigee,1,0),IF(J7196&gt;SeuilFigee*3600,1,0)),"")</f>
        <v/>
      </c>
      <c r="N7196" s="0" t="str">
        <f aca="false">IF(G7196=1,IF(COUNTIF(H$2:H7196,H7196)=1,COUNTIF($H:$H,H7196),""),"")</f>
        <v/>
      </c>
      <c r="O7196" s="0" t="str">
        <f aca="false">IF(G7196=1,IF(COUNTIF(I$2:I7196,I7196)=1,COUNTIF($I:$I,I7196),""),"")</f>
        <v/>
      </c>
      <c r="P7196" s="38" t="str">
        <f aca="false">IF(G7196=1,IF(COUNTIFS(C$2:C7196,C7196,G$2:G7196,1)=1,COUNTIFS($C:$C,C7196,$G:$G,1)+ROW()/10000000,""),"")</f>
        <v/>
      </c>
      <c r="Q7196" s="0" t="str">
        <f aca="false">IF(K7196=1,IF(COUNTIFS(C$2:C7196,C7196,K$2:K7196,1)=1,1,0),"")</f>
        <v/>
      </c>
      <c r="R7196" s="0" t="str">
        <f aca="false">IF(M7196=1,IF(COUNTIFS(C$2:C7196,C7196,M$2:M7196,1)=1,1,0),"")</f>
        <v/>
      </c>
      <c r="S7196" s="0" t="str">
        <f aca="false">IF(L7196=1,IF(COUNTIFS(C$2:C7196,C7196,L$2:L7196,1)=1,1,0),"")</f>
        <v/>
      </c>
      <c r="T7196" s="38" t="str">
        <f aca="false">IF(N7196="","",N7196+ROW()/10000000)</f>
        <v/>
      </c>
      <c r="U7196" s="0" t="str">
        <f aca="false">IF(G7196=1,IF(B7196="",1,0),"")</f>
        <v/>
      </c>
    </row>
    <row r="7197" customFormat="false" ht="15" hidden="false" customHeight="false" outlineLevel="0" collapsed="false">
      <c r="A7197" s="35"/>
      <c r="B7197" s="35"/>
      <c r="G7197" s="0" t="str">
        <f aca="false">IF(A7197="","",IF(AND(A7197&gt;=Debut,A7197&lt;Fin),1,0))</f>
        <v/>
      </c>
      <c r="H7197" s="0" t="str">
        <f aca="false">IF(G7197=1,INT(ROUND((A7197-Debut)*86400,0)/600),"")</f>
        <v/>
      </c>
      <c r="I7197" s="0" t="str">
        <f aca="false">IF(G7197=1,INT(ROUND((A7197-Debut)*86400,0)/3600),"")</f>
        <v/>
      </c>
      <c r="J7197" s="0" t="str">
        <f aca="false">IF(OR(A7197="",B7197=""),"",ROUND((B7197-A7197)*86400,0))</f>
        <v/>
      </c>
      <c r="K7197" s="37" t="str">
        <f aca="false">IF(G7197=1,IF(COUNTIFS($C:$C,C7197,$G:$G,1,$A:$A,"&gt;="&amp;(A7197-FenetreInterm/86400),$A:$A,"&lt;="&amp;A7197)&gt;=NbInterm,1,0),"")</f>
        <v/>
      </c>
      <c r="L7197" s="37" t="str">
        <f aca="false">IF(G7197=1,IF(B7197="",0,IF(J7197&lt;SeuilFugitive,1,0)),"")</f>
        <v/>
      </c>
      <c r="M7197" s="37" t="str">
        <f aca="false">IF(G7197=1,IF(B7197="",IF((Fin-A7197)*24&gt;SeuilFigee,1,0),IF(J7197&gt;SeuilFigee*3600,1,0)),"")</f>
        <v/>
      </c>
      <c r="N7197" s="0" t="str">
        <f aca="false">IF(G7197=1,IF(COUNTIF(H$2:H7197,H7197)=1,COUNTIF($H:$H,H7197),""),"")</f>
        <v/>
      </c>
      <c r="O7197" s="0" t="str">
        <f aca="false">IF(G7197=1,IF(COUNTIF(I$2:I7197,I7197)=1,COUNTIF($I:$I,I7197),""),"")</f>
        <v/>
      </c>
      <c r="P7197" s="38" t="str">
        <f aca="false">IF(G7197=1,IF(COUNTIFS(C$2:C7197,C7197,G$2:G7197,1)=1,COUNTIFS($C:$C,C7197,$G:$G,1)+ROW()/10000000,""),"")</f>
        <v/>
      </c>
      <c r="Q7197" s="0" t="str">
        <f aca="false">IF(K7197=1,IF(COUNTIFS(C$2:C7197,C7197,K$2:K7197,1)=1,1,0),"")</f>
        <v/>
      </c>
      <c r="R7197" s="0" t="str">
        <f aca="false">IF(M7197=1,IF(COUNTIFS(C$2:C7197,C7197,M$2:M7197,1)=1,1,0),"")</f>
        <v/>
      </c>
      <c r="S7197" s="0" t="str">
        <f aca="false">IF(L7197=1,IF(COUNTIFS(C$2:C7197,C7197,L$2:L7197,1)=1,1,0),"")</f>
        <v/>
      </c>
      <c r="T7197" s="38" t="str">
        <f aca="false">IF(N7197="","",N7197+ROW()/10000000)</f>
        <v/>
      </c>
      <c r="U7197" s="0" t="str">
        <f aca="false">IF(G7197=1,IF(B7197="",1,0),"")</f>
        <v/>
      </c>
    </row>
    <row r="7198" customFormat="false" ht="15" hidden="false" customHeight="false" outlineLevel="0" collapsed="false">
      <c r="A7198" s="35"/>
      <c r="B7198" s="35"/>
      <c r="G7198" s="0" t="str">
        <f aca="false">IF(A7198="","",IF(AND(A7198&gt;=Debut,A7198&lt;Fin),1,0))</f>
        <v/>
      </c>
      <c r="H7198" s="0" t="str">
        <f aca="false">IF(G7198=1,INT(ROUND((A7198-Debut)*86400,0)/600),"")</f>
        <v/>
      </c>
      <c r="I7198" s="0" t="str">
        <f aca="false">IF(G7198=1,INT(ROUND((A7198-Debut)*86400,0)/3600),"")</f>
        <v/>
      </c>
      <c r="J7198" s="0" t="str">
        <f aca="false">IF(OR(A7198="",B7198=""),"",ROUND((B7198-A7198)*86400,0))</f>
        <v/>
      </c>
      <c r="K7198" s="37" t="str">
        <f aca="false">IF(G7198=1,IF(COUNTIFS($C:$C,C7198,$G:$G,1,$A:$A,"&gt;="&amp;(A7198-FenetreInterm/86400),$A:$A,"&lt;="&amp;A7198)&gt;=NbInterm,1,0),"")</f>
        <v/>
      </c>
      <c r="L7198" s="37" t="str">
        <f aca="false">IF(G7198=1,IF(B7198="",0,IF(J7198&lt;SeuilFugitive,1,0)),"")</f>
        <v/>
      </c>
      <c r="M7198" s="37" t="str">
        <f aca="false">IF(G7198=1,IF(B7198="",IF((Fin-A7198)*24&gt;SeuilFigee,1,0),IF(J7198&gt;SeuilFigee*3600,1,0)),"")</f>
        <v/>
      </c>
      <c r="N7198" s="0" t="str">
        <f aca="false">IF(G7198=1,IF(COUNTIF(H$2:H7198,H7198)=1,COUNTIF($H:$H,H7198),""),"")</f>
        <v/>
      </c>
      <c r="O7198" s="0" t="str">
        <f aca="false">IF(G7198=1,IF(COUNTIF(I$2:I7198,I7198)=1,COUNTIF($I:$I,I7198),""),"")</f>
        <v/>
      </c>
      <c r="P7198" s="38" t="str">
        <f aca="false">IF(G7198=1,IF(COUNTIFS(C$2:C7198,C7198,G$2:G7198,1)=1,COUNTIFS($C:$C,C7198,$G:$G,1)+ROW()/10000000,""),"")</f>
        <v/>
      </c>
      <c r="Q7198" s="0" t="str">
        <f aca="false">IF(K7198=1,IF(COUNTIFS(C$2:C7198,C7198,K$2:K7198,1)=1,1,0),"")</f>
        <v/>
      </c>
      <c r="R7198" s="0" t="str">
        <f aca="false">IF(M7198=1,IF(COUNTIFS(C$2:C7198,C7198,M$2:M7198,1)=1,1,0),"")</f>
        <v/>
      </c>
      <c r="S7198" s="0" t="str">
        <f aca="false">IF(L7198=1,IF(COUNTIFS(C$2:C7198,C7198,L$2:L7198,1)=1,1,0),"")</f>
        <v/>
      </c>
      <c r="T7198" s="38" t="str">
        <f aca="false">IF(N7198="","",N7198+ROW()/10000000)</f>
        <v/>
      </c>
      <c r="U7198" s="0" t="str">
        <f aca="false">IF(G7198=1,IF(B7198="",1,0),"")</f>
        <v/>
      </c>
    </row>
    <row r="7199" customFormat="false" ht="15" hidden="false" customHeight="false" outlineLevel="0" collapsed="false">
      <c r="A7199" s="35"/>
      <c r="B7199" s="35"/>
      <c r="G7199" s="0" t="str">
        <f aca="false">IF(A7199="","",IF(AND(A7199&gt;=Debut,A7199&lt;Fin),1,0))</f>
        <v/>
      </c>
      <c r="H7199" s="0" t="str">
        <f aca="false">IF(G7199=1,INT(ROUND((A7199-Debut)*86400,0)/600),"")</f>
        <v/>
      </c>
      <c r="I7199" s="0" t="str">
        <f aca="false">IF(G7199=1,INT(ROUND((A7199-Debut)*86400,0)/3600),"")</f>
        <v/>
      </c>
      <c r="J7199" s="0" t="str">
        <f aca="false">IF(OR(A7199="",B7199=""),"",ROUND((B7199-A7199)*86400,0))</f>
        <v/>
      </c>
      <c r="K7199" s="37" t="str">
        <f aca="false">IF(G7199=1,IF(COUNTIFS($C:$C,C7199,$G:$G,1,$A:$A,"&gt;="&amp;(A7199-FenetreInterm/86400),$A:$A,"&lt;="&amp;A7199)&gt;=NbInterm,1,0),"")</f>
        <v/>
      </c>
      <c r="L7199" s="37" t="str">
        <f aca="false">IF(G7199=1,IF(B7199="",0,IF(J7199&lt;SeuilFugitive,1,0)),"")</f>
        <v/>
      </c>
      <c r="M7199" s="37" t="str">
        <f aca="false">IF(G7199=1,IF(B7199="",IF((Fin-A7199)*24&gt;SeuilFigee,1,0),IF(J7199&gt;SeuilFigee*3600,1,0)),"")</f>
        <v/>
      </c>
      <c r="N7199" s="0" t="str">
        <f aca="false">IF(G7199=1,IF(COUNTIF(H$2:H7199,H7199)=1,COUNTIF($H:$H,H7199),""),"")</f>
        <v/>
      </c>
      <c r="O7199" s="0" t="str">
        <f aca="false">IF(G7199=1,IF(COUNTIF(I$2:I7199,I7199)=1,COUNTIF($I:$I,I7199),""),"")</f>
        <v/>
      </c>
      <c r="P7199" s="38" t="str">
        <f aca="false">IF(G7199=1,IF(COUNTIFS(C$2:C7199,C7199,G$2:G7199,1)=1,COUNTIFS($C:$C,C7199,$G:$G,1)+ROW()/10000000,""),"")</f>
        <v/>
      </c>
      <c r="Q7199" s="0" t="str">
        <f aca="false">IF(K7199=1,IF(COUNTIFS(C$2:C7199,C7199,K$2:K7199,1)=1,1,0),"")</f>
        <v/>
      </c>
      <c r="R7199" s="0" t="str">
        <f aca="false">IF(M7199=1,IF(COUNTIFS(C$2:C7199,C7199,M$2:M7199,1)=1,1,0),"")</f>
        <v/>
      </c>
      <c r="S7199" s="0" t="str">
        <f aca="false">IF(L7199=1,IF(COUNTIFS(C$2:C7199,C7199,L$2:L7199,1)=1,1,0),"")</f>
        <v/>
      </c>
      <c r="T7199" s="38" t="str">
        <f aca="false">IF(N7199="","",N7199+ROW()/10000000)</f>
        <v/>
      </c>
      <c r="U7199" s="0" t="str">
        <f aca="false">IF(G7199=1,IF(B7199="",1,0),"")</f>
        <v/>
      </c>
    </row>
    <row r="7200" customFormat="false" ht="15" hidden="false" customHeight="false" outlineLevel="0" collapsed="false">
      <c r="A7200" s="35"/>
      <c r="B7200" s="35"/>
      <c r="G7200" s="0" t="str">
        <f aca="false">IF(A7200="","",IF(AND(A7200&gt;=Debut,A7200&lt;Fin),1,0))</f>
        <v/>
      </c>
      <c r="H7200" s="0" t="str">
        <f aca="false">IF(G7200=1,INT(ROUND((A7200-Debut)*86400,0)/600),"")</f>
        <v/>
      </c>
      <c r="I7200" s="0" t="str">
        <f aca="false">IF(G7200=1,INT(ROUND((A7200-Debut)*86400,0)/3600),"")</f>
        <v/>
      </c>
      <c r="J7200" s="0" t="str">
        <f aca="false">IF(OR(A7200="",B7200=""),"",ROUND((B7200-A7200)*86400,0))</f>
        <v/>
      </c>
      <c r="K7200" s="37" t="str">
        <f aca="false">IF(G7200=1,IF(COUNTIFS($C:$C,C7200,$G:$G,1,$A:$A,"&gt;="&amp;(A7200-FenetreInterm/86400),$A:$A,"&lt;="&amp;A7200)&gt;=NbInterm,1,0),"")</f>
        <v/>
      </c>
      <c r="L7200" s="37" t="str">
        <f aca="false">IF(G7200=1,IF(B7200="",0,IF(J7200&lt;SeuilFugitive,1,0)),"")</f>
        <v/>
      </c>
      <c r="M7200" s="37" t="str">
        <f aca="false">IF(G7200=1,IF(B7200="",IF((Fin-A7200)*24&gt;SeuilFigee,1,0),IF(J7200&gt;SeuilFigee*3600,1,0)),"")</f>
        <v/>
      </c>
      <c r="N7200" s="0" t="str">
        <f aca="false">IF(G7200=1,IF(COUNTIF(H$2:H7200,H7200)=1,COUNTIF($H:$H,H7200),""),"")</f>
        <v/>
      </c>
      <c r="O7200" s="0" t="str">
        <f aca="false">IF(G7200=1,IF(COUNTIF(I$2:I7200,I7200)=1,COUNTIF($I:$I,I7200),""),"")</f>
        <v/>
      </c>
      <c r="P7200" s="38" t="str">
        <f aca="false">IF(G7200=1,IF(COUNTIFS(C$2:C7200,C7200,G$2:G7200,1)=1,COUNTIFS($C:$C,C7200,$G:$G,1)+ROW()/10000000,""),"")</f>
        <v/>
      </c>
      <c r="Q7200" s="0" t="str">
        <f aca="false">IF(K7200=1,IF(COUNTIFS(C$2:C7200,C7200,K$2:K7200,1)=1,1,0),"")</f>
        <v/>
      </c>
      <c r="R7200" s="0" t="str">
        <f aca="false">IF(M7200=1,IF(COUNTIFS(C$2:C7200,C7200,M$2:M7200,1)=1,1,0),"")</f>
        <v/>
      </c>
      <c r="S7200" s="0" t="str">
        <f aca="false">IF(L7200=1,IF(COUNTIFS(C$2:C7200,C7200,L$2:L7200,1)=1,1,0),"")</f>
        <v/>
      </c>
      <c r="T7200" s="38" t="str">
        <f aca="false">IF(N7200="","",N7200+ROW()/10000000)</f>
        <v/>
      </c>
      <c r="U7200" s="0" t="str">
        <f aca="false">IF(G7200=1,IF(B7200="",1,0),"")</f>
        <v/>
      </c>
    </row>
    <row r="7201" customFormat="false" ht="15" hidden="false" customHeight="false" outlineLevel="0" collapsed="false">
      <c r="A7201" s="35"/>
      <c r="B7201" s="35"/>
      <c r="G7201" s="0" t="str">
        <f aca="false">IF(A7201="","",IF(AND(A7201&gt;=Debut,A7201&lt;Fin),1,0))</f>
        <v/>
      </c>
      <c r="H7201" s="0" t="str">
        <f aca="false">IF(G7201=1,INT(ROUND((A7201-Debut)*86400,0)/600),"")</f>
        <v/>
      </c>
      <c r="I7201" s="0" t="str">
        <f aca="false">IF(G7201=1,INT(ROUND((A7201-Debut)*86400,0)/3600),"")</f>
        <v/>
      </c>
      <c r="J7201" s="0" t="str">
        <f aca="false">IF(OR(A7201="",B7201=""),"",ROUND((B7201-A7201)*86400,0))</f>
        <v/>
      </c>
      <c r="K7201" s="37" t="str">
        <f aca="false">IF(G7201=1,IF(COUNTIFS($C:$C,C7201,$G:$G,1,$A:$A,"&gt;="&amp;(A7201-FenetreInterm/86400),$A:$A,"&lt;="&amp;A7201)&gt;=NbInterm,1,0),"")</f>
        <v/>
      </c>
      <c r="L7201" s="37" t="str">
        <f aca="false">IF(G7201=1,IF(B7201="",0,IF(J7201&lt;SeuilFugitive,1,0)),"")</f>
        <v/>
      </c>
      <c r="M7201" s="37" t="str">
        <f aca="false">IF(G7201=1,IF(B7201="",IF((Fin-A7201)*24&gt;SeuilFigee,1,0),IF(J7201&gt;SeuilFigee*3600,1,0)),"")</f>
        <v/>
      </c>
      <c r="N7201" s="0" t="str">
        <f aca="false">IF(G7201=1,IF(COUNTIF(H$2:H7201,H7201)=1,COUNTIF($H:$H,H7201),""),"")</f>
        <v/>
      </c>
      <c r="O7201" s="0" t="str">
        <f aca="false">IF(G7201=1,IF(COUNTIF(I$2:I7201,I7201)=1,COUNTIF($I:$I,I7201),""),"")</f>
        <v/>
      </c>
      <c r="P7201" s="38" t="str">
        <f aca="false">IF(G7201=1,IF(COUNTIFS(C$2:C7201,C7201,G$2:G7201,1)=1,COUNTIFS($C:$C,C7201,$G:$G,1)+ROW()/10000000,""),"")</f>
        <v/>
      </c>
      <c r="Q7201" s="0" t="str">
        <f aca="false">IF(K7201=1,IF(COUNTIFS(C$2:C7201,C7201,K$2:K7201,1)=1,1,0),"")</f>
        <v/>
      </c>
      <c r="R7201" s="0" t="str">
        <f aca="false">IF(M7201=1,IF(COUNTIFS(C$2:C7201,C7201,M$2:M7201,1)=1,1,0),"")</f>
        <v/>
      </c>
      <c r="S7201" s="0" t="str">
        <f aca="false">IF(L7201=1,IF(COUNTIFS(C$2:C7201,C7201,L$2:L7201,1)=1,1,0),"")</f>
        <v/>
      </c>
      <c r="T7201" s="38" t="str">
        <f aca="false">IF(N7201="","",N7201+ROW()/10000000)</f>
        <v/>
      </c>
      <c r="U7201" s="0" t="str">
        <f aca="false">IF(G7201=1,IF(B7201="",1,0),"")</f>
        <v/>
      </c>
    </row>
    <row r="7202" customFormat="false" ht="15" hidden="false" customHeight="false" outlineLevel="0" collapsed="false">
      <c r="A7202" s="35"/>
      <c r="B7202" s="35"/>
      <c r="G7202" s="0" t="str">
        <f aca="false">IF(A7202="","",IF(AND(A7202&gt;=Debut,A7202&lt;Fin),1,0))</f>
        <v/>
      </c>
      <c r="H7202" s="0" t="str">
        <f aca="false">IF(G7202=1,INT(ROUND((A7202-Debut)*86400,0)/600),"")</f>
        <v/>
      </c>
      <c r="I7202" s="0" t="str">
        <f aca="false">IF(G7202=1,INT(ROUND((A7202-Debut)*86400,0)/3600),"")</f>
        <v/>
      </c>
      <c r="J7202" s="0" t="str">
        <f aca="false">IF(OR(A7202="",B7202=""),"",ROUND((B7202-A7202)*86400,0))</f>
        <v/>
      </c>
      <c r="K7202" s="37" t="str">
        <f aca="false">IF(G7202=1,IF(COUNTIFS($C:$C,C7202,$G:$G,1,$A:$A,"&gt;="&amp;(A7202-FenetreInterm/86400),$A:$A,"&lt;="&amp;A7202)&gt;=NbInterm,1,0),"")</f>
        <v/>
      </c>
      <c r="L7202" s="37" t="str">
        <f aca="false">IF(G7202=1,IF(B7202="",0,IF(J7202&lt;SeuilFugitive,1,0)),"")</f>
        <v/>
      </c>
      <c r="M7202" s="37" t="str">
        <f aca="false">IF(G7202=1,IF(B7202="",IF((Fin-A7202)*24&gt;SeuilFigee,1,0),IF(J7202&gt;SeuilFigee*3600,1,0)),"")</f>
        <v/>
      </c>
      <c r="N7202" s="0" t="str">
        <f aca="false">IF(G7202=1,IF(COUNTIF(H$2:H7202,H7202)=1,COUNTIF($H:$H,H7202),""),"")</f>
        <v/>
      </c>
      <c r="O7202" s="0" t="str">
        <f aca="false">IF(G7202=1,IF(COUNTIF(I$2:I7202,I7202)=1,COUNTIF($I:$I,I7202),""),"")</f>
        <v/>
      </c>
      <c r="P7202" s="38" t="str">
        <f aca="false">IF(G7202=1,IF(COUNTIFS(C$2:C7202,C7202,G$2:G7202,1)=1,COUNTIFS($C:$C,C7202,$G:$G,1)+ROW()/10000000,""),"")</f>
        <v/>
      </c>
      <c r="Q7202" s="0" t="str">
        <f aca="false">IF(K7202=1,IF(COUNTIFS(C$2:C7202,C7202,K$2:K7202,1)=1,1,0),"")</f>
        <v/>
      </c>
      <c r="R7202" s="0" t="str">
        <f aca="false">IF(M7202=1,IF(COUNTIFS(C$2:C7202,C7202,M$2:M7202,1)=1,1,0),"")</f>
        <v/>
      </c>
      <c r="S7202" s="0" t="str">
        <f aca="false">IF(L7202=1,IF(COUNTIFS(C$2:C7202,C7202,L$2:L7202,1)=1,1,0),"")</f>
        <v/>
      </c>
      <c r="T7202" s="38" t="str">
        <f aca="false">IF(N7202="","",N7202+ROW()/10000000)</f>
        <v/>
      </c>
      <c r="U7202" s="0" t="str">
        <f aca="false">IF(G7202=1,IF(B7202="",1,0),"")</f>
        <v/>
      </c>
    </row>
    <row r="7203" customFormat="false" ht="15" hidden="false" customHeight="false" outlineLevel="0" collapsed="false">
      <c r="A7203" s="35"/>
      <c r="B7203" s="35"/>
      <c r="G7203" s="0" t="str">
        <f aca="false">IF(A7203="","",IF(AND(A7203&gt;=Debut,A7203&lt;Fin),1,0))</f>
        <v/>
      </c>
      <c r="H7203" s="0" t="str">
        <f aca="false">IF(G7203=1,INT(ROUND((A7203-Debut)*86400,0)/600),"")</f>
        <v/>
      </c>
      <c r="I7203" s="0" t="str">
        <f aca="false">IF(G7203=1,INT(ROUND((A7203-Debut)*86400,0)/3600),"")</f>
        <v/>
      </c>
      <c r="J7203" s="0" t="str">
        <f aca="false">IF(OR(A7203="",B7203=""),"",ROUND((B7203-A7203)*86400,0))</f>
        <v/>
      </c>
      <c r="K7203" s="37" t="str">
        <f aca="false">IF(G7203=1,IF(COUNTIFS($C:$C,C7203,$G:$G,1,$A:$A,"&gt;="&amp;(A7203-FenetreInterm/86400),$A:$A,"&lt;="&amp;A7203)&gt;=NbInterm,1,0),"")</f>
        <v/>
      </c>
      <c r="L7203" s="37" t="str">
        <f aca="false">IF(G7203=1,IF(B7203="",0,IF(J7203&lt;SeuilFugitive,1,0)),"")</f>
        <v/>
      </c>
      <c r="M7203" s="37" t="str">
        <f aca="false">IF(G7203=1,IF(B7203="",IF((Fin-A7203)*24&gt;SeuilFigee,1,0),IF(J7203&gt;SeuilFigee*3600,1,0)),"")</f>
        <v/>
      </c>
      <c r="N7203" s="0" t="str">
        <f aca="false">IF(G7203=1,IF(COUNTIF(H$2:H7203,H7203)=1,COUNTIF($H:$H,H7203),""),"")</f>
        <v/>
      </c>
      <c r="O7203" s="0" t="str">
        <f aca="false">IF(G7203=1,IF(COUNTIF(I$2:I7203,I7203)=1,COUNTIF($I:$I,I7203),""),"")</f>
        <v/>
      </c>
      <c r="P7203" s="38" t="str">
        <f aca="false">IF(G7203=1,IF(COUNTIFS(C$2:C7203,C7203,G$2:G7203,1)=1,COUNTIFS($C:$C,C7203,$G:$G,1)+ROW()/10000000,""),"")</f>
        <v/>
      </c>
      <c r="Q7203" s="0" t="str">
        <f aca="false">IF(K7203=1,IF(COUNTIFS(C$2:C7203,C7203,K$2:K7203,1)=1,1,0),"")</f>
        <v/>
      </c>
      <c r="R7203" s="0" t="str">
        <f aca="false">IF(M7203=1,IF(COUNTIFS(C$2:C7203,C7203,M$2:M7203,1)=1,1,0),"")</f>
        <v/>
      </c>
      <c r="S7203" s="0" t="str">
        <f aca="false">IF(L7203=1,IF(COUNTIFS(C$2:C7203,C7203,L$2:L7203,1)=1,1,0),"")</f>
        <v/>
      </c>
      <c r="T7203" s="38" t="str">
        <f aca="false">IF(N7203="","",N7203+ROW()/10000000)</f>
        <v/>
      </c>
      <c r="U7203" s="0" t="str">
        <f aca="false">IF(G7203=1,IF(B7203="",1,0),"")</f>
        <v/>
      </c>
    </row>
    <row r="7204" customFormat="false" ht="15" hidden="false" customHeight="false" outlineLevel="0" collapsed="false">
      <c r="A7204" s="35"/>
      <c r="B7204" s="35"/>
      <c r="G7204" s="0" t="str">
        <f aca="false">IF(A7204="","",IF(AND(A7204&gt;=Debut,A7204&lt;Fin),1,0))</f>
        <v/>
      </c>
      <c r="H7204" s="0" t="str">
        <f aca="false">IF(G7204=1,INT(ROUND((A7204-Debut)*86400,0)/600),"")</f>
        <v/>
      </c>
      <c r="I7204" s="0" t="str">
        <f aca="false">IF(G7204=1,INT(ROUND((A7204-Debut)*86400,0)/3600),"")</f>
        <v/>
      </c>
      <c r="J7204" s="0" t="str">
        <f aca="false">IF(OR(A7204="",B7204=""),"",ROUND((B7204-A7204)*86400,0))</f>
        <v/>
      </c>
      <c r="K7204" s="37" t="str">
        <f aca="false">IF(G7204=1,IF(COUNTIFS($C:$C,C7204,$G:$G,1,$A:$A,"&gt;="&amp;(A7204-FenetreInterm/86400),$A:$A,"&lt;="&amp;A7204)&gt;=NbInterm,1,0),"")</f>
        <v/>
      </c>
      <c r="L7204" s="37" t="str">
        <f aca="false">IF(G7204=1,IF(B7204="",0,IF(J7204&lt;SeuilFugitive,1,0)),"")</f>
        <v/>
      </c>
      <c r="M7204" s="37" t="str">
        <f aca="false">IF(G7204=1,IF(B7204="",IF((Fin-A7204)*24&gt;SeuilFigee,1,0),IF(J7204&gt;SeuilFigee*3600,1,0)),"")</f>
        <v/>
      </c>
      <c r="N7204" s="0" t="str">
        <f aca="false">IF(G7204=1,IF(COUNTIF(H$2:H7204,H7204)=1,COUNTIF($H:$H,H7204),""),"")</f>
        <v/>
      </c>
      <c r="O7204" s="0" t="str">
        <f aca="false">IF(G7204=1,IF(COUNTIF(I$2:I7204,I7204)=1,COUNTIF($I:$I,I7204),""),"")</f>
        <v/>
      </c>
      <c r="P7204" s="38" t="str">
        <f aca="false">IF(G7204=1,IF(COUNTIFS(C$2:C7204,C7204,G$2:G7204,1)=1,COUNTIFS($C:$C,C7204,$G:$G,1)+ROW()/10000000,""),"")</f>
        <v/>
      </c>
      <c r="Q7204" s="0" t="str">
        <f aca="false">IF(K7204=1,IF(COUNTIFS(C$2:C7204,C7204,K$2:K7204,1)=1,1,0),"")</f>
        <v/>
      </c>
      <c r="R7204" s="0" t="str">
        <f aca="false">IF(M7204=1,IF(COUNTIFS(C$2:C7204,C7204,M$2:M7204,1)=1,1,0),"")</f>
        <v/>
      </c>
      <c r="S7204" s="0" t="str">
        <f aca="false">IF(L7204=1,IF(COUNTIFS(C$2:C7204,C7204,L$2:L7204,1)=1,1,0),"")</f>
        <v/>
      </c>
      <c r="T7204" s="38" t="str">
        <f aca="false">IF(N7204="","",N7204+ROW()/10000000)</f>
        <v/>
      </c>
      <c r="U7204" s="0" t="str">
        <f aca="false">IF(G7204=1,IF(B7204="",1,0),"")</f>
        <v/>
      </c>
    </row>
    <row r="7205" customFormat="false" ht="15" hidden="false" customHeight="false" outlineLevel="0" collapsed="false">
      <c r="A7205" s="35"/>
      <c r="B7205" s="35"/>
      <c r="G7205" s="0" t="str">
        <f aca="false">IF(A7205="","",IF(AND(A7205&gt;=Debut,A7205&lt;Fin),1,0))</f>
        <v/>
      </c>
      <c r="H7205" s="0" t="str">
        <f aca="false">IF(G7205=1,INT(ROUND((A7205-Debut)*86400,0)/600),"")</f>
        <v/>
      </c>
      <c r="I7205" s="0" t="str">
        <f aca="false">IF(G7205=1,INT(ROUND((A7205-Debut)*86400,0)/3600),"")</f>
        <v/>
      </c>
      <c r="J7205" s="0" t="str">
        <f aca="false">IF(OR(A7205="",B7205=""),"",ROUND((B7205-A7205)*86400,0))</f>
        <v/>
      </c>
      <c r="K7205" s="37" t="str">
        <f aca="false">IF(G7205=1,IF(COUNTIFS($C:$C,C7205,$G:$G,1,$A:$A,"&gt;="&amp;(A7205-FenetreInterm/86400),$A:$A,"&lt;="&amp;A7205)&gt;=NbInterm,1,0),"")</f>
        <v/>
      </c>
      <c r="L7205" s="37" t="str">
        <f aca="false">IF(G7205=1,IF(B7205="",0,IF(J7205&lt;SeuilFugitive,1,0)),"")</f>
        <v/>
      </c>
      <c r="M7205" s="37" t="str">
        <f aca="false">IF(G7205=1,IF(B7205="",IF((Fin-A7205)*24&gt;SeuilFigee,1,0),IF(J7205&gt;SeuilFigee*3600,1,0)),"")</f>
        <v/>
      </c>
      <c r="N7205" s="0" t="str">
        <f aca="false">IF(G7205=1,IF(COUNTIF(H$2:H7205,H7205)=1,COUNTIF($H:$H,H7205),""),"")</f>
        <v/>
      </c>
      <c r="O7205" s="0" t="str">
        <f aca="false">IF(G7205=1,IF(COUNTIF(I$2:I7205,I7205)=1,COUNTIF($I:$I,I7205),""),"")</f>
        <v/>
      </c>
      <c r="P7205" s="38" t="str">
        <f aca="false">IF(G7205=1,IF(COUNTIFS(C$2:C7205,C7205,G$2:G7205,1)=1,COUNTIFS($C:$C,C7205,$G:$G,1)+ROW()/10000000,""),"")</f>
        <v/>
      </c>
      <c r="Q7205" s="0" t="str">
        <f aca="false">IF(K7205=1,IF(COUNTIFS(C$2:C7205,C7205,K$2:K7205,1)=1,1,0),"")</f>
        <v/>
      </c>
      <c r="R7205" s="0" t="str">
        <f aca="false">IF(M7205=1,IF(COUNTIFS(C$2:C7205,C7205,M$2:M7205,1)=1,1,0),"")</f>
        <v/>
      </c>
      <c r="S7205" s="0" t="str">
        <f aca="false">IF(L7205=1,IF(COUNTIFS(C$2:C7205,C7205,L$2:L7205,1)=1,1,0),"")</f>
        <v/>
      </c>
      <c r="T7205" s="38" t="str">
        <f aca="false">IF(N7205="","",N7205+ROW()/10000000)</f>
        <v/>
      </c>
      <c r="U7205" s="0" t="str">
        <f aca="false">IF(G7205=1,IF(B7205="",1,0),"")</f>
        <v/>
      </c>
    </row>
    <row r="7206" customFormat="false" ht="15" hidden="false" customHeight="false" outlineLevel="0" collapsed="false">
      <c r="A7206" s="35"/>
      <c r="B7206" s="35"/>
      <c r="G7206" s="0" t="str">
        <f aca="false">IF(A7206="","",IF(AND(A7206&gt;=Debut,A7206&lt;Fin),1,0))</f>
        <v/>
      </c>
      <c r="H7206" s="0" t="str">
        <f aca="false">IF(G7206=1,INT(ROUND((A7206-Debut)*86400,0)/600),"")</f>
        <v/>
      </c>
      <c r="I7206" s="0" t="str">
        <f aca="false">IF(G7206=1,INT(ROUND((A7206-Debut)*86400,0)/3600),"")</f>
        <v/>
      </c>
      <c r="J7206" s="0" t="str">
        <f aca="false">IF(OR(A7206="",B7206=""),"",ROUND((B7206-A7206)*86400,0))</f>
        <v/>
      </c>
      <c r="K7206" s="37" t="str">
        <f aca="false">IF(G7206=1,IF(COUNTIFS($C:$C,C7206,$G:$G,1,$A:$A,"&gt;="&amp;(A7206-FenetreInterm/86400),$A:$A,"&lt;="&amp;A7206)&gt;=NbInterm,1,0),"")</f>
        <v/>
      </c>
      <c r="L7206" s="37" t="str">
        <f aca="false">IF(G7206=1,IF(B7206="",0,IF(J7206&lt;SeuilFugitive,1,0)),"")</f>
        <v/>
      </c>
      <c r="M7206" s="37" t="str">
        <f aca="false">IF(G7206=1,IF(B7206="",IF((Fin-A7206)*24&gt;SeuilFigee,1,0),IF(J7206&gt;SeuilFigee*3600,1,0)),"")</f>
        <v/>
      </c>
      <c r="N7206" s="0" t="str">
        <f aca="false">IF(G7206=1,IF(COUNTIF(H$2:H7206,H7206)=1,COUNTIF($H:$H,H7206),""),"")</f>
        <v/>
      </c>
      <c r="O7206" s="0" t="str">
        <f aca="false">IF(G7206=1,IF(COUNTIF(I$2:I7206,I7206)=1,COUNTIF($I:$I,I7206),""),"")</f>
        <v/>
      </c>
      <c r="P7206" s="38" t="str">
        <f aca="false">IF(G7206=1,IF(COUNTIFS(C$2:C7206,C7206,G$2:G7206,1)=1,COUNTIFS($C:$C,C7206,$G:$G,1)+ROW()/10000000,""),"")</f>
        <v/>
      </c>
      <c r="Q7206" s="0" t="str">
        <f aca="false">IF(K7206=1,IF(COUNTIFS(C$2:C7206,C7206,K$2:K7206,1)=1,1,0),"")</f>
        <v/>
      </c>
      <c r="R7206" s="0" t="str">
        <f aca="false">IF(M7206=1,IF(COUNTIFS(C$2:C7206,C7206,M$2:M7206,1)=1,1,0),"")</f>
        <v/>
      </c>
      <c r="S7206" s="0" t="str">
        <f aca="false">IF(L7206=1,IF(COUNTIFS(C$2:C7206,C7206,L$2:L7206,1)=1,1,0),"")</f>
        <v/>
      </c>
      <c r="T7206" s="38" t="str">
        <f aca="false">IF(N7206="","",N7206+ROW()/10000000)</f>
        <v/>
      </c>
      <c r="U7206" s="0" t="str">
        <f aca="false">IF(G7206=1,IF(B7206="",1,0),"")</f>
        <v/>
      </c>
    </row>
    <row r="7207" customFormat="false" ht="15" hidden="false" customHeight="false" outlineLevel="0" collapsed="false">
      <c r="A7207" s="35"/>
      <c r="B7207" s="35"/>
      <c r="G7207" s="0" t="str">
        <f aca="false">IF(A7207="","",IF(AND(A7207&gt;=Debut,A7207&lt;Fin),1,0))</f>
        <v/>
      </c>
      <c r="H7207" s="0" t="str">
        <f aca="false">IF(G7207=1,INT(ROUND((A7207-Debut)*86400,0)/600),"")</f>
        <v/>
      </c>
      <c r="I7207" s="0" t="str">
        <f aca="false">IF(G7207=1,INT(ROUND((A7207-Debut)*86400,0)/3600),"")</f>
        <v/>
      </c>
      <c r="J7207" s="0" t="str">
        <f aca="false">IF(OR(A7207="",B7207=""),"",ROUND((B7207-A7207)*86400,0))</f>
        <v/>
      </c>
      <c r="K7207" s="37" t="str">
        <f aca="false">IF(G7207=1,IF(COUNTIFS($C:$C,C7207,$G:$G,1,$A:$A,"&gt;="&amp;(A7207-FenetreInterm/86400),$A:$A,"&lt;="&amp;A7207)&gt;=NbInterm,1,0),"")</f>
        <v/>
      </c>
      <c r="L7207" s="37" t="str">
        <f aca="false">IF(G7207=1,IF(B7207="",0,IF(J7207&lt;SeuilFugitive,1,0)),"")</f>
        <v/>
      </c>
      <c r="M7207" s="37" t="str">
        <f aca="false">IF(G7207=1,IF(B7207="",IF((Fin-A7207)*24&gt;SeuilFigee,1,0),IF(J7207&gt;SeuilFigee*3600,1,0)),"")</f>
        <v/>
      </c>
      <c r="N7207" s="0" t="str">
        <f aca="false">IF(G7207=1,IF(COUNTIF(H$2:H7207,H7207)=1,COUNTIF($H:$H,H7207),""),"")</f>
        <v/>
      </c>
      <c r="O7207" s="0" t="str">
        <f aca="false">IF(G7207=1,IF(COUNTIF(I$2:I7207,I7207)=1,COUNTIF($I:$I,I7207),""),"")</f>
        <v/>
      </c>
      <c r="P7207" s="38" t="str">
        <f aca="false">IF(G7207=1,IF(COUNTIFS(C$2:C7207,C7207,G$2:G7207,1)=1,COUNTIFS($C:$C,C7207,$G:$G,1)+ROW()/10000000,""),"")</f>
        <v/>
      </c>
      <c r="Q7207" s="0" t="str">
        <f aca="false">IF(K7207=1,IF(COUNTIFS(C$2:C7207,C7207,K$2:K7207,1)=1,1,0),"")</f>
        <v/>
      </c>
      <c r="R7207" s="0" t="str">
        <f aca="false">IF(M7207=1,IF(COUNTIFS(C$2:C7207,C7207,M$2:M7207,1)=1,1,0),"")</f>
        <v/>
      </c>
      <c r="S7207" s="0" t="str">
        <f aca="false">IF(L7207=1,IF(COUNTIFS(C$2:C7207,C7207,L$2:L7207,1)=1,1,0),"")</f>
        <v/>
      </c>
      <c r="T7207" s="38" t="str">
        <f aca="false">IF(N7207="","",N7207+ROW()/10000000)</f>
        <v/>
      </c>
      <c r="U7207" s="0" t="str">
        <f aca="false">IF(G7207=1,IF(B7207="",1,0),"")</f>
        <v/>
      </c>
    </row>
    <row r="7208" customFormat="false" ht="15" hidden="false" customHeight="false" outlineLevel="0" collapsed="false">
      <c r="A7208" s="35"/>
      <c r="B7208" s="35"/>
      <c r="G7208" s="0" t="str">
        <f aca="false">IF(A7208="","",IF(AND(A7208&gt;=Debut,A7208&lt;Fin),1,0))</f>
        <v/>
      </c>
      <c r="H7208" s="0" t="str">
        <f aca="false">IF(G7208=1,INT(ROUND((A7208-Debut)*86400,0)/600),"")</f>
        <v/>
      </c>
      <c r="I7208" s="0" t="str">
        <f aca="false">IF(G7208=1,INT(ROUND((A7208-Debut)*86400,0)/3600),"")</f>
        <v/>
      </c>
      <c r="J7208" s="0" t="str">
        <f aca="false">IF(OR(A7208="",B7208=""),"",ROUND((B7208-A7208)*86400,0))</f>
        <v/>
      </c>
      <c r="K7208" s="37" t="str">
        <f aca="false">IF(G7208=1,IF(COUNTIFS($C:$C,C7208,$G:$G,1,$A:$A,"&gt;="&amp;(A7208-FenetreInterm/86400),$A:$A,"&lt;="&amp;A7208)&gt;=NbInterm,1,0),"")</f>
        <v/>
      </c>
      <c r="L7208" s="37" t="str">
        <f aca="false">IF(G7208=1,IF(B7208="",0,IF(J7208&lt;SeuilFugitive,1,0)),"")</f>
        <v/>
      </c>
      <c r="M7208" s="37" t="str">
        <f aca="false">IF(G7208=1,IF(B7208="",IF((Fin-A7208)*24&gt;SeuilFigee,1,0),IF(J7208&gt;SeuilFigee*3600,1,0)),"")</f>
        <v/>
      </c>
      <c r="N7208" s="0" t="str">
        <f aca="false">IF(G7208=1,IF(COUNTIF(H$2:H7208,H7208)=1,COUNTIF($H:$H,H7208),""),"")</f>
        <v/>
      </c>
      <c r="O7208" s="0" t="str">
        <f aca="false">IF(G7208=1,IF(COUNTIF(I$2:I7208,I7208)=1,COUNTIF($I:$I,I7208),""),"")</f>
        <v/>
      </c>
      <c r="P7208" s="38" t="str">
        <f aca="false">IF(G7208=1,IF(COUNTIFS(C$2:C7208,C7208,G$2:G7208,1)=1,COUNTIFS($C:$C,C7208,$G:$G,1)+ROW()/10000000,""),"")</f>
        <v/>
      </c>
      <c r="Q7208" s="0" t="str">
        <f aca="false">IF(K7208=1,IF(COUNTIFS(C$2:C7208,C7208,K$2:K7208,1)=1,1,0),"")</f>
        <v/>
      </c>
      <c r="R7208" s="0" t="str">
        <f aca="false">IF(M7208=1,IF(COUNTIFS(C$2:C7208,C7208,M$2:M7208,1)=1,1,0),"")</f>
        <v/>
      </c>
      <c r="S7208" s="0" t="str">
        <f aca="false">IF(L7208=1,IF(COUNTIFS(C$2:C7208,C7208,L$2:L7208,1)=1,1,0),"")</f>
        <v/>
      </c>
      <c r="T7208" s="38" t="str">
        <f aca="false">IF(N7208="","",N7208+ROW()/10000000)</f>
        <v/>
      </c>
      <c r="U7208" s="0" t="str">
        <f aca="false">IF(G7208=1,IF(B7208="",1,0),"")</f>
        <v/>
      </c>
    </row>
    <row r="7209" customFormat="false" ht="15" hidden="false" customHeight="false" outlineLevel="0" collapsed="false">
      <c r="A7209" s="35"/>
      <c r="B7209" s="35"/>
      <c r="G7209" s="0" t="str">
        <f aca="false">IF(A7209="","",IF(AND(A7209&gt;=Debut,A7209&lt;Fin),1,0))</f>
        <v/>
      </c>
      <c r="H7209" s="0" t="str">
        <f aca="false">IF(G7209=1,INT(ROUND((A7209-Debut)*86400,0)/600),"")</f>
        <v/>
      </c>
      <c r="I7209" s="0" t="str">
        <f aca="false">IF(G7209=1,INT(ROUND((A7209-Debut)*86400,0)/3600),"")</f>
        <v/>
      </c>
      <c r="J7209" s="0" t="str">
        <f aca="false">IF(OR(A7209="",B7209=""),"",ROUND((B7209-A7209)*86400,0))</f>
        <v/>
      </c>
      <c r="K7209" s="37" t="str">
        <f aca="false">IF(G7209=1,IF(COUNTIFS($C:$C,C7209,$G:$G,1,$A:$A,"&gt;="&amp;(A7209-FenetreInterm/86400),$A:$A,"&lt;="&amp;A7209)&gt;=NbInterm,1,0),"")</f>
        <v/>
      </c>
      <c r="L7209" s="37" t="str">
        <f aca="false">IF(G7209=1,IF(B7209="",0,IF(J7209&lt;SeuilFugitive,1,0)),"")</f>
        <v/>
      </c>
      <c r="M7209" s="37" t="str">
        <f aca="false">IF(G7209=1,IF(B7209="",IF((Fin-A7209)*24&gt;SeuilFigee,1,0),IF(J7209&gt;SeuilFigee*3600,1,0)),"")</f>
        <v/>
      </c>
      <c r="N7209" s="0" t="str">
        <f aca="false">IF(G7209=1,IF(COUNTIF(H$2:H7209,H7209)=1,COUNTIF($H:$H,H7209),""),"")</f>
        <v/>
      </c>
      <c r="O7209" s="0" t="str">
        <f aca="false">IF(G7209=1,IF(COUNTIF(I$2:I7209,I7209)=1,COUNTIF($I:$I,I7209),""),"")</f>
        <v/>
      </c>
      <c r="P7209" s="38" t="str">
        <f aca="false">IF(G7209=1,IF(COUNTIFS(C$2:C7209,C7209,G$2:G7209,1)=1,COUNTIFS($C:$C,C7209,$G:$G,1)+ROW()/10000000,""),"")</f>
        <v/>
      </c>
      <c r="Q7209" s="0" t="str">
        <f aca="false">IF(K7209=1,IF(COUNTIFS(C$2:C7209,C7209,K$2:K7209,1)=1,1,0),"")</f>
        <v/>
      </c>
      <c r="R7209" s="0" t="str">
        <f aca="false">IF(M7209=1,IF(COUNTIFS(C$2:C7209,C7209,M$2:M7209,1)=1,1,0),"")</f>
        <v/>
      </c>
      <c r="S7209" s="0" t="str">
        <f aca="false">IF(L7209=1,IF(COUNTIFS(C$2:C7209,C7209,L$2:L7209,1)=1,1,0),"")</f>
        <v/>
      </c>
      <c r="T7209" s="38" t="str">
        <f aca="false">IF(N7209="","",N7209+ROW()/10000000)</f>
        <v/>
      </c>
      <c r="U7209" s="0" t="str">
        <f aca="false">IF(G7209=1,IF(B7209="",1,0),"")</f>
        <v/>
      </c>
    </row>
    <row r="7210" customFormat="false" ht="15" hidden="false" customHeight="false" outlineLevel="0" collapsed="false">
      <c r="A7210" s="35"/>
      <c r="B7210" s="35"/>
      <c r="G7210" s="0" t="str">
        <f aca="false">IF(A7210="","",IF(AND(A7210&gt;=Debut,A7210&lt;Fin),1,0))</f>
        <v/>
      </c>
      <c r="H7210" s="0" t="str">
        <f aca="false">IF(G7210=1,INT(ROUND((A7210-Debut)*86400,0)/600),"")</f>
        <v/>
      </c>
      <c r="I7210" s="0" t="str">
        <f aca="false">IF(G7210=1,INT(ROUND((A7210-Debut)*86400,0)/3600),"")</f>
        <v/>
      </c>
      <c r="J7210" s="0" t="str">
        <f aca="false">IF(OR(A7210="",B7210=""),"",ROUND((B7210-A7210)*86400,0))</f>
        <v/>
      </c>
      <c r="K7210" s="37" t="str">
        <f aca="false">IF(G7210=1,IF(COUNTIFS($C:$C,C7210,$G:$G,1,$A:$A,"&gt;="&amp;(A7210-FenetreInterm/86400),$A:$A,"&lt;="&amp;A7210)&gt;=NbInterm,1,0),"")</f>
        <v/>
      </c>
      <c r="L7210" s="37" t="str">
        <f aca="false">IF(G7210=1,IF(B7210="",0,IF(J7210&lt;SeuilFugitive,1,0)),"")</f>
        <v/>
      </c>
      <c r="M7210" s="37" t="str">
        <f aca="false">IF(G7210=1,IF(B7210="",IF((Fin-A7210)*24&gt;SeuilFigee,1,0),IF(J7210&gt;SeuilFigee*3600,1,0)),"")</f>
        <v/>
      </c>
      <c r="N7210" s="0" t="str">
        <f aca="false">IF(G7210=1,IF(COUNTIF(H$2:H7210,H7210)=1,COUNTIF($H:$H,H7210),""),"")</f>
        <v/>
      </c>
      <c r="O7210" s="0" t="str">
        <f aca="false">IF(G7210=1,IF(COUNTIF(I$2:I7210,I7210)=1,COUNTIF($I:$I,I7210),""),"")</f>
        <v/>
      </c>
      <c r="P7210" s="38" t="str">
        <f aca="false">IF(G7210=1,IF(COUNTIFS(C$2:C7210,C7210,G$2:G7210,1)=1,COUNTIFS($C:$C,C7210,$G:$G,1)+ROW()/10000000,""),"")</f>
        <v/>
      </c>
      <c r="Q7210" s="0" t="str">
        <f aca="false">IF(K7210=1,IF(COUNTIFS(C$2:C7210,C7210,K$2:K7210,1)=1,1,0),"")</f>
        <v/>
      </c>
      <c r="R7210" s="0" t="str">
        <f aca="false">IF(M7210=1,IF(COUNTIFS(C$2:C7210,C7210,M$2:M7210,1)=1,1,0),"")</f>
        <v/>
      </c>
      <c r="S7210" s="0" t="str">
        <f aca="false">IF(L7210=1,IF(COUNTIFS(C$2:C7210,C7210,L$2:L7210,1)=1,1,0),"")</f>
        <v/>
      </c>
      <c r="T7210" s="38" t="str">
        <f aca="false">IF(N7210="","",N7210+ROW()/10000000)</f>
        <v/>
      </c>
      <c r="U7210" s="0" t="str">
        <f aca="false">IF(G7210=1,IF(B7210="",1,0),"")</f>
        <v/>
      </c>
    </row>
    <row r="7211" customFormat="false" ht="15" hidden="false" customHeight="false" outlineLevel="0" collapsed="false">
      <c r="A7211" s="35"/>
      <c r="B7211" s="35"/>
      <c r="G7211" s="0" t="str">
        <f aca="false">IF(A7211="","",IF(AND(A7211&gt;=Debut,A7211&lt;Fin),1,0))</f>
        <v/>
      </c>
      <c r="H7211" s="0" t="str">
        <f aca="false">IF(G7211=1,INT(ROUND((A7211-Debut)*86400,0)/600),"")</f>
        <v/>
      </c>
      <c r="I7211" s="0" t="str">
        <f aca="false">IF(G7211=1,INT(ROUND((A7211-Debut)*86400,0)/3600),"")</f>
        <v/>
      </c>
      <c r="J7211" s="0" t="str">
        <f aca="false">IF(OR(A7211="",B7211=""),"",ROUND((B7211-A7211)*86400,0))</f>
        <v/>
      </c>
      <c r="K7211" s="37" t="str">
        <f aca="false">IF(G7211=1,IF(COUNTIFS($C:$C,C7211,$G:$G,1,$A:$A,"&gt;="&amp;(A7211-FenetreInterm/86400),$A:$A,"&lt;="&amp;A7211)&gt;=NbInterm,1,0),"")</f>
        <v/>
      </c>
      <c r="L7211" s="37" t="str">
        <f aca="false">IF(G7211=1,IF(B7211="",0,IF(J7211&lt;SeuilFugitive,1,0)),"")</f>
        <v/>
      </c>
      <c r="M7211" s="37" t="str">
        <f aca="false">IF(G7211=1,IF(B7211="",IF((Fin-A7211)*24&gt;SeuilFigee,1,0),IF(J7211&gt;SeuilFigee*3600,1,0)),"")</f>
        <v/>
      </c>
      <c r="N7211" s="0" t="str">
        <f aca="false">IF(G7211=1,IF(COUNTIF(H$2:H7211,H7211)=1,COUNTIF($H:$H,H7211),""),"")</f>
        <v/>
      </c>
      <c r="O7211" s="0" t="str">
        <f aca="false">IF(G7211=1,IF(COUNTIF(I$2:I7211,I7211)=1,COUNTIF($I:$I,I7211),""),"")</f>
        <v/>
      </c>
      <c r="P7211" s="38" t="str">
        <f aca="false">IF(G7211=1,IF(COUNTIFS(C$2:C7211,C7211,G$2:G7211,1)=1,COUNTIFS($C:$C,C7211,$G:$G,1)+ROW()/10000000,""),"")</f>
        <v/>
      </c>
      <c r="Q7211" s="0" t="str">
        <f aca="false">IF(K7211=1,IF(COUNTIFS(C$2:C7211,C7211,K$2:K7211,1)=1,1,0),"")</f>
        <v/>
      </c>
      <c r="R7211" s="0" t="str">
        <f aca="false">IF(M7211=1,IF(COUNTIFS(C$2:C7211,C7211,M$2:M7211,1)=1,1,0),"")</f>
        <v/>
      </c>
      <c r="S7211" s="0" t="str">
        <f aca="false">IF(L7211=1,IF(COUNTIFS(C$2:C7211,C7211,L$2:L7211,1)=1,1,0),"")</f>
        <v/>
      </c>
      <c r="T7211" s="38" t="str">
        <f aca="false">IF(N7211="","",N7211+ROW()/10000000)</f>
        <v/>
      </c>
      <c r="U7211" s="0" t="str">
        <f aca="false">IF(G7211=1,IF(B7211="",1,0),"")</f>
        <v/>
      </c>
    </row>
    <row r="7212" customFormat="false" ht="15" hidden="false" customHeight="false" outlineLevel="0" collapsed="false">
      <c r="A7212" s="35"/>
      <c r="B7212" s="35"/>
      <c r="G7212" s="0" t="str">
        <f aca="false">IF(A7212="","",IF(AND(A7212&gt;=Debut,A7212&lt;Fin),1,0))</f>
        <v/>
      </c>
      <c r="H7212" s="0" t="str">
        <f aca="false">IF(G7212=1,INT(ROUND((A7212-Debut)*86400,0)/600),"")</f>
        <v/>
      </c>
      <c r="I7212" s="0" t="str">
        <f aca="false">IF(G7212=1,INT(ROUND((A7212-Debut)*86400,0)/3600),"")</f>
        <v/>
      </c>
      <c r="J7212" s="0" t="str">
        <f aca="false">IF(OR(A7212="",B7212=""),"",ROUND((B7212-A7212)*86400,0))</f>
        <v/>
      </c>
      <c r="K7212" s="37" t="str">
        <f aca="false">IF(G7212=1,IF(COUNTIFS($C:$C,C7212,$G:$G,1,$A:$A,"&gt;="&amp;(A7212-FenetreInterm/86400),$A:$A,"&lt;="&amp;A7212)&gt;=NbInterm,1,0),"")</f>
        <v/>
      </c>
      <c r="L7212" s="37" t="str">
        <f aca="false">IF(G7212=1,IF(B7212="",0,IF(J7212&lt;SeuilFugitive,1,0)),"")</f>
        <v/>
      </c>
      <c r="M7212" s="37" t="str">
        <f aca="false">IF(G7212=1,IF(B7212="",IF((Fin-A7212)*24&gt;SeuilFigee,1,0),IF(J7212&gt;SeuilFigee*3600,1,0)),"")</f>
        <v/>
      </c>
      <c r="N7212" s="0" t="str">
        <f aca="false">IF(G7212=1,IF(COUNTIF(H$2:H7212,H7212)=1,COUNTIF($H:$H,H7212),""),"")</f>
        <v/>
      </c>
      <c r="O7212" s="0" t="str">
        <f aca="false">IF(G7212=1,IF(COUNTIF(I$2:I7212,I7212)=1,COUNTIF($I:$I,I7212),""),"")</f>
        <v/>
      </c>
      <c r="P7212" s="38" t="str">
        <f aca="false">IF(G7212=1,IF(COUNTIFS(C$2:C7212,C7212,G$2:G7212,1)=1,COUNTIFS($C:$C,C7212,$G:$G,1)+ROW()/10000000,""),"")</f>
        <v/>
      </c>
      <c r="Q7212" s="0" t="str">
        <f aca="false">IF(K7212=1,IF(COUNTIFS(C$2:C7212,C7212,K$2:K7212,1)=1,1,0),"")</f>
        <v/>
      </c>
      <c r="R7212" s="0" t="str">
        <f aca="false">IF(M7212=1,IF(COUNTIFS(C$2:C7212,C7212,M$2:M7212,1)=1,1,0),"")</f>
        <v/>
      </c>
      <c r="S7212" s="0" t="str">
        <f aca="false">IF(L7212=1,IF(COUNTIFS(C$2:C7212,C7212,L$2:L7212,1)=1,1,0),"")</f>
        <v/>
      </c>
      <c r="T7212" s="38" t="str">
        <f aca="false">IF(N7212="","",N7212+ROW()/10000000)</f>
        <v/>
      </c>
      <c r="U7212" s="0" t="str">
        <f aca="false">IF(G7212=1,IF(B7212="",1,0),"")</f>
        <v/>
      </c>
    </row>
    <row r="7213" customFormat="false" ht="15" hidden="false" customHeight="false" outlineLevel="0" collapsed="false">
      <c r="A7213" s="35"/>
      <c r="B7213" s="35"/>
      <c r="G7213" s="0" t="str">
        <f aca="false">IF(A7213="","",IF(AND(A7213&gt;=Debut,A7213&lt;Fin),1,0))</f>
        <v/>
      </c>
      <c r="H7213" s="0" t="str">
        <f aca="false">IF(G7213=1,INT(ROUND((A7213-Debut)*86400,0)/600),"")</f>
        <v/>
      </c>
      <c r="I7213" s="0" t="str">
        <f aca="false">IF(G7213=1,INT(ROUND((A7213-Debut)*86400,0)/3600),"")</f>
        <v/>
      </c>
      <c r="J7213" s="0" t="str">
        <f aca="false">IF(OR(A7213="",B7213=""),"",ROUND((B7213-A7213)*86400,0))</f>
        <v/>
      </c>
      <c r="K7213" s="37" t="str">
        <f aca="false">IF(G7213=1,IF(COUNTIFS($C:$C,C7213,$G:$G,1,$A:$A,"&gt;="&amp;(A7213-FenetreInterm/86400),$A:$A,"&lt;="&amp;A7213)&gt;=NbInterm,1,0),"")</f>
        <v/>
      </c>
      <c r="L7213" s="37" t="str">
        <f aca="false">IF(G7213=1,IF(B7213="",0,IF(J7213&lt;SeuilFugitive,1,0)),"")</f>
        <v/>
      </c>
      <c r="M7213" s="37" t="str">
        <f aca="false">IF(G7213=1,IF(B7213="",IF((Fin-A7213)*24&gt;SeuilFigee,1,0),IF(J7213&gt;SeuilFigee*3600,1,0)),"")</f>
        <v/>
      </c>
      <c r="N7213" s="0" t="str">
        <f aca="false">IF(G7213=1,IF(COUNTIF(H$2:H7213,H7213)=1,COUNTIF($H:$H,H7213),""),"")</f>
        <v/>
      </c>
      <c r="O7213" s="0" t="str">
        <f aca="false">IF(G7213=1,IF(COUNTIF(I$2:I7213,I7213)=1,COUNTIF($I:$I,I7213),""),"")</f>
        <v/>
      </c>
      <c r="P7213" s="38" t="str">
        <f aca="false">IF(G7213=1,IF(COUNTIFS(C$2:C7213,C7213,G$2:G7213,1)=1,COUNTIFS($C:$C,C7213,$G:$G,1)+ROW()/10000000,""),"")</f>
        <v/>
      </c>
      <c r="Q7213" s="0" t="str">
        <f aca="false">IF(K7213=1,IF(COUNTIFS(C$2:C7213,C7213,K$2:K7213,1)=1,1,0),"")</f>
        <v/>
      </c>
      <c r="R7213" s="0" t="str">
        <f aca="false">IF(M7213=1,IF(COUNTIFS(C$2:C7213,C7213,M$2:M7213,1)=1,1,0),"")</f>
        <v/>
      </c>
      <c r="S7213" s="0" t="str">
        <f aca="false">IF(L7213=1,IF(COUNTIFS(C$2:C7213,C7213,L$2:L7213,1)=1,1,0),"")</f>
        <v/>
      </c>
      <c r="T7213" s="38" t="str">
        <f aca="false">IF(N7213="","",N7213+ROW()/10000000)</f>
        <v/>
      </c>
      <c r="U7213" s="0" t="str">
        <f aca="false">IF(G7213=1,IF(B7213="",1,0),"")</f>
        <v/>
      </c>
    </row>
    <row r="7214" customFormat="false" ht="15" hidden="false" customHeight="false" outlineLevel="0" collapsed="false">
      <c r="A7214" s="35"/>
      <c r="B7214" s="35"/>
      <c r="G7214" s="0" t="str">
        <f aca="false">IF(A7214="","",IF(AND(A7214&gt;=Debut,A7214&lt;Fin),1,0))</f>
        <v/>
      </c>
      <c r="H7214" s="0" t="str">
        <f aca="false">IF(G7214=1,INT(ROUND((A7214-Debut)*86400,0)/600),"")</f>
        <v/>
      </c>
      <c r="I7214" s="0" t="str">
        <f aca="false">IF(G7214=1,INT(ROUND((A7214-Debut)*86400,0)/3600),"")</f>
        <v/>
      </c>
      <c r="J7214" s="0" t="str">
        <f aca="false">IF(OR(A7214="",B7214=""),"",ROUND((B7214-A7214)*86400,0))</f>
        <v/>
      </c>
      <c r="K7214" s="37" t="str">
        <f aca="false">IF(G7214=1,IF(COUNTIFS($C:$C,C7214,$G:$G,1,$A:$A,"&gt;="&amp;(A7214-FenetreInterm/86400),$A:$A,"&lt;="&amp;A7214)&gt;=NbInterm,1,0),"")</f>
        <v/>
      </c>
      <c r="L7214" s="37" t="str">
        <f aca="false">IF(G7214=1,IF(B7214="",0,IF(J7214&lt;SeuilFugitive,1,0)),"")</f>
        <v/>
      </c>
      <c r="M7214" s="37" t="str">
        <f aca="false">IF(G7214=1,IF(B7214="",IF((Fin-A7214)*24&gt;SeuilFigee,1,0),IF(J7214&gt;SeuilFigee*3600,1,0)),"")</f>
        <v/>
      </c>
      <c r="N7214" s="0" t="str">
        <f aca="false">IF(G7214=1,IF(COUNTIF(H$2:H7214,H7214)=1,COUNTIF($H:$H,H7214),""),"")</f>
        <v/>
      </c>
      <c r="O7214" s="0" t="str">
        <f aca="false">IF(G7214=1,IF(COUNTIF(I$2:I7214,I7214)=1,COUNTIF($I:$I,I7214),""),"")</f>
        <v/>
      </c>
      <c r="P7214" s="38" t="str">
        <f aca="false">IF(G7214=1,IF(COUNTIFS(C$2:C7214,C7214,G$2:G7214,1)=1,COUNTIFS($C:$C,C7214,$G:$G,1)+ROW()/10000000,""),"")</f>
        <v/>
      </c>
      <c r="Q7214" s="0" t="str">
        <f aca="false">IF(K7214=1,IF(COUNTIFS(C$2:C7214,C7214,K$2:K7214,1)=1,1,0),"")</f>
        <v/>
      </c>
      <c r="R7214" s="0" t="str">
        <f aca="false">IF(M7214=1,IF(COUNTIFS(C$2:C7214,C7214,M$2:M7214,1)=1,1,0),"")</f>
        <v/>
      </c>
      <c r="S7214" s="0" t="str">
        <f aca="false">IF(L7214=1,IF(COUNTIFS(C$2:C7214,C7214,L$2:L7214,1)=1,1,0),"")</f>
        <v/>
      </c>
      <c r="T7214" s="38" t="str">
        <f aca="false">IF(N7214="","",N7214+ROW()/10000000)</f>
        <v/>
      </c>
      <c r="U7214" s="0" t="str">
        <f aca="false">IF(G7214=1,IF(B7214="",1,0),"")</f>
        <v/>
      </c>
    </row>
    <row r="7215" customFormat="false" ht="15" hidden="false" customHeight="false" outlineLevel="0" collapsed="false">
      <c r="A7215" s="35"/>
      <c r="B7215" s="35"/>
      <c r="G7215" s="0" t="str">
        <f aca="false">IF(A7215="","",IF(AND(A7215&gt;=Debut,A7215&lt;Fin),1,0))</f>
        <v/>
      </c>
      <c r="H7215" s="0" t="str">
        <f aca="false">IF(G7215=1,INT(ROUND((A7215-Debut)*86400,0)/600),"")</f>
        <v/>
      </c>
      <c r="I7215" s="0" t="str">
        <f aca="false">IF(G7215=1,INT(ROUND((A7215-Debut)*86400,0)/3600),"")</f>
        <v/>
      </c>
      <c r="J7215" s="0" t="str">
        <f aca="false">IF(OR(A7215="",B7215=""),"",ROUND((B7215-A7215)*86400,0))</f>
        <v/>
      </c>
      <c r="K7215" s="37" t="str">
        <f aca="false">IF(G7215=1,IF(COUNTIFS($C:$C,C7215,$G:$G,1,$A:$A,"&gt;="&amp;(A7215-FenetreInterm/86400),$A:$A,"&lt;="&amp;A7215)&gt;=NbInterm,1,0),"")</f>
        <v/>
      </c>
      <c r="L7215" s="37" t="str">
        <f aca="false">IF(G7215=1,IF(B7215="",0,IF(J7215&lt;SeuilFugitive,1,0)),"")</f>
        <v/>
      </c>
      <c r="M7215" s="37" t="str">
        <f aca="false">IF(G7215=1,IF(B7215="",IF((Fin-A7215)*24&gt;SeuilFigee,1,0),IF(J7215&gt;SeuilFigee*3600,1,0)),"")</f>
        <v/>
      </c>
      <c r="N7215" s="0" t="str">
        <f aca="false">IF(G7215=1,IF(COUNTIF(H$2:H7215,H7215)=1,COUNTIF($H:$H,H7215),""),"")</f>
        <v/>
      </c>
      <c r="O7215" s="0" t="str">
        <f aca="false">IF(G7215=1,IF(COUNTIF(I$2:I7215,I7215)=1,COUNTIF($I:$I,I7215),""),"")</f>
        <v/>
      </c>
      <c r="P7215" s="38" t="str">
        <f aca="false">IF(G7215=1,IF(COUNTIFS(C$2:C7215,C7215,G$2:G7215,1)=1,COUNTIFS($C:$C,C7215,$G:$G,1)+ROW()/10000000,""),"")</f>
        <v/>
      </c>
      <c r="Q7215" s="0" t="str">
        <f aca="false">IF(K7215=1,IF(COUNTIFS(C$2:C7215,C7215,K$2:K7215,1)=1,1,0),"")</f>
        <v/>
      </c>
      <c r="R7215" s="0" t="str">
        <f aca="false">IF(M7215=1,IF(COUNTIFS(C$2:C7215,C7215,M$2:M7215,1)=1,1,0),"")</f>
        <v/>
      </c>
      <c r="S7215" s="0" t="str">
        <f aca="false">IF(L7215=1,IF(COUNTIFS(C$2:C7215,C7215,L$2:L7215,1)=1,1,0),"")</f>
        <v/>
      </c>
      <c r="T7215" s="38" t="str">
        <f aca="false">IF(N7215="","",N7215+ROW()/10000000)</f>
        <v/>
      </c>
      <c r="U7215" s="0" t="str">
        <f aca="false">IF(G7215=1,IF(B7215="",1,0),"")</f>
        <v/>
      </c>
    </row>
    <row r="7216" customFormat="false" ht="15" hidden="false" customHeight="false" outlineLevel="0" collapsed="false">
      <c r="A7216" s="35"/>
      <c r="B7216" s="35"/>
      <c r="G7216" s="0" t="str">
        <f aca="false">IF(A7216="","",IF(AND(A7216&gt;=Debut,A7216&lt;Fin),1,0))</f>
        <v/>
      </c>
      <c r="H7216" s="0" t="str">
        <f aca="false">IF(G7216=1,INT(ROUND((A7216-Debut)*86400,0)/600),"")</f>
        <v/>
      </c>
      <c r="I7216" s="0" t="str">
        <f aca="false">IF(G7216=1,INT(ROUND((A7216-Debut)*86400,0)/3600),"")</f>
        <v/>
      </c>
      <c r="J7216" s="0" t="str">
        <f aca="false">IF(OR(A7216="",B7216=""),"",ROUND((B7216-A7216)*86400,0))</f>
        <v/>
      </c>
      <c r="K7216" s="37" t="str">
        <f aca="false">IF(G7216=1,IF(COUNTIFS($C:$C,C7216,$G:$G,1,$A:$A,"&gt;="&amp;(A7216-FenetreInterm/86400),$A:$A,"&lt;="&amp;A7216)&gt;=NbInterm,1,0),"")</f>
        <v/>
      </c>
      <c r="L7216" s="37" t="str">
        <f aca="false">IF(G7216=1,IF(B7216="",0,IF(J7216&lt;SeuilFugitive,1,0)),"")</f>
        <v/>
      </c>
      <c r="M7216" s="37" t="str">
        <f aca="false">IF(G7216=1,IF(B7216="",IF((Fin-A7216)*24&gt;SeuilFigee,1,0),IF(J7216&gt;SeuilFigee*3600,1,0)),"")</f>
        <v/>
      </c>
      <c r="N7216" s="0" t="str">
        <f aca="false">IF(G7216=1,IF(COUNTIF(H$2:H7216,H7216)=1,COUNTIF($H:$H,H7216),""),"")</f>
        <v/>
      </c>
      <c r="O7216" s="0" t="str">
        <f aca="false">IF(G7216=1,IF(COUNTIF(I$2:I7216,I7216)=1,COUNTIF($I:$I,I7216),""),"")</f>
        <v/>
      </c>
      <c r="P7216" s="38" t="str">
        <f aca="false">IF(G7216=1,IF(COUNTIFS(C$2:C7216,C7216,G$2:G7216,1)=1,COUNTIFS($C:$C,C7216,$G:$G,1)+ROW()/10000000,""),"")</f>
        <v/>
      </c>
      <c r="Q7216" s="0" t="str">
        <f aca="false">IF(K7216=1,IF(COUNTIFS(C$2:C7216,C7216,K$2:K7216,1)=1,1,0),"")</f>
        <v/>
      </c>
      <c r="R7216" s="0" t="str">
        <f aca="false">IF(M7216=1,IF(COUNTIFS(C$2:C7216,C7216,M$2:M7216,1)=1,1,0),"")</f>
        <v/>
      </c>
      <c r="S7216" s="0" t="str">
        <f aca="false">IF(L7216=1,IF(COUNTIFS(C$2:C7216,C7216,L$2:L7216,1)=1,1,0),"")</f>
        <v/>
      </c>
      <c r="T7216" s="38" t="str">
        <f aca="false">IF(N7216="","",N7216+ROW()/10000000)</f>
        <v/>
      </c>
      <c r="U7216" s="0" t="str">
        <f aca="false">IF(G7216=1,IF(B7216="",1,0),"")</f>
        <v/>
      </c>
    </row>
    <row r="7217" customFormat="false" ht="15" hidden="false" customHeight="false" outlineLevel="0" collapsed="false">
      <c r="A7217" s="35"/>
      <c r="B7217" s="35"/>
      <c r="G7217" s="0" t="str">
        <f aca="false">IF(A7217="","",IF(AND(A7217&gt;=Debut,A7217&lt;Fin),1,0))</f>
        <v/>
      </c>
      <c r="H7217" s="0" t="str">
        <f aca="false">IF(G7217=1,INT(ROUND((A7217-Debut)*86400,0)/600),"")</f>
        <v/>
      </c>
      <c r="I7217" s="0" t="str">
        <f aca="false">IF(G7217=1,INT(ROUND((A7217-Debut)*86400,0)/3600),"")</f>
        <v/>
      </c>
      <c r="J7217" s="0" t="str">
        <f aca="false">IF(OR(A7217="",B7217=""),"",ROUND((B7217-A7217)*86400,0))</f>
        <v/>
      </c>
      <c r="K7217" s="37" t="str">
        <f aca="false">IF(G7217=1,IF(COUNTIFS($C:$C,C7217,$G:$G,1,$A:$A,"&gt;="&amp;(A7217-FenetreInterm/86400),$A:$A,"&lt;="&amp;A7217)&gt;=NbInterm,1,0),"")</f>
        <v/>
      </c>
      <c r="L7217" s="37" t="str">
        <f aca="false">IF(G7217=1,IF(B7217="",0,IF(J7217&lt;SeuilFugitive,1,0)),"")</f>
        <v/>
      </c>
      <c r="M7217" s="37" t="str">
        <f aca="false">IF(G7217=1,IF(B7217="",IF((Fin-A7217)*24&gt;SeuilFigee,1,0),IF(J7217&gt;SeuilFigee*3600,1,0)),"")</f>
        <v/>
      </c>
      <c r="N7217" s="0" t="str">
        <f aca="false">IF(G7217=1,IF(COUNTIF(H$2:H7217,H7217)=1,COUNTIF($H:$H,H7217),""),"")</f>
        <v/>
      </c>
      <c r="O7217" s="0" t="str">
        <f aca="false">IF(G7217=1,IF(COUNTIF(I$2:I7217,I7217)=1,COUNTIF($I:$I,I7217),""),"")</f>
        <v/>
      </c>
      <c r="P7217" s="38" t="str">
        <f aca="false">IF(G7217=1,IF(COUNTIFS(C$2:C7217,C7217,G$2:G7217,1)=1,COUNTIFS($C:$C,C7217,$G:$G,1)+ROW()/10000000,""),"")</f>
        <v/>
      </c>
      <c r="Q7217" s="0" t="str">
        <f aca="false">IF(K7217=1,IF(COUNTIFS(C$2:C7217,C7217,K$2:K7217,1)=1,1,0),"")</f>
        <v/>
      </c>
      <c r="R7217" s="0" t="str">
        <f aca="false">IF(M7217=1,IF(COUNTIFS(C$2:C7217,C7217,M$2:M7217,1)=1,1,0),"")</f>
        <v/>
      </c>
      <c r="S7217" s="0" t="str">
        <f aca="false">IF(L7217=1,IF(COUNTIFS(C$2:C7217,C7217,L$2:L7217,1)=1,1,0),"")</f>
        <v/>
      </c>
      <c r="T7217" s="38" t="str">
        <f aca="false">IF(N7217="","",N7217+ROW()/10000000)</f>
        <v/>
      </c>
      <c r="U7217" s="0" t="str">
        <f aca="false">IF(G7217=1,IF(B7217="",1,0),"")</f>
        <v/>
      </c>
    </row>
    <row r="7218" customFormat="false" ht="15" hidden="false" customHeight="false" outlineLevel="0" collapsed="false">
      <c r="A7218" s="35"/>
      <c r="B7218" s="35"/>
      <c r="G7218" s="0" t="str">
        <f aca="false">IF(A7218="","",IF(AND(A7218&gt;=Debut,A7218&lt;Fin),1,0))</f>
        <v/>
      </c>
      <c r="H7218" s="0" t="str">
        <f aca="false">IF(G7218=1,INT(ROUND((A7218-Debut)*86400,0)/600),"")</f>
        <v/>
      </c>
      <c r="I7218" s="0" t="str">
        <f aca="false">IF(G7218=1,INT(ROUND((A7218-Debut)*86400,0)/3600),"")</f>
        <v/>
      </c>
      <c r="J7218" s="0" t="str">
        <f aca="false">IF(OR(A7218="",B7218=""),"",ROUND((B7218-A7218)*86400,0))</f>
        <v/>
      </c>
      <c r="K7218" s="37" t="str">
        <f aca="false">IF(G7218=1,IF(COUNTIFS($C:$C,C7218,$G:$G,1,$A:$A,"&gt;="&amp;(A7218-FenetreInterm/86400),$A:$A,"&lt;="&amp;A7218)&gt;=NbInterm,1,0),"")</f>
        <v/>
      </c>
      <c r="L7218" s="37" t="str">
        <f aca="false">IF(G7218=1,IF(B7218="",0,IF(J7218&lt;SeuilFugitive,1,0)),"")</f>
        <v/>
      </c>
      <c r="M7218" s="37" t="str">
        <f aca="false">IF(G7218=1,IF(B7218="",IF((Fin-A7218)*24&gt;SeuilFigee,1,0),IF(J7218&gt;SeuilFigee*3600,1,0)),"")</f>
        <v/>
      </c>
      <c r="N7218" s="0" t="str">
        <f aca="false">IF(G7218=1,IF(COUNTIF(H$2:H7218,H7218)=1,COUNTIF($H:$H,H7218),""),"")</f>
        <v/>
      </c>
      <c r="O7218" s="0" t="str">
        <f aca="false">IF(G7218=1,IF(COUNTIF(I$2:I7218,I7218)=1,COUNTIF($I:$I,I7218),""),"")</f>
        <v/>
      </c>
      <c r="P7218" s="38" t="str">
        <f aca="false">IF(G7218=1,IF(COUNTIFS(C$2:C7218,C7218,G$2:G7218,1)=1,COUNTIFS($C:$C,C7218,$G:$G,1)+ROW()/10000000,""),"")</f>
        <v/>
      </c>
      <c r="Q7218" s="0" t="str">
        <f aca="false">IF(K7218=1,IF(COUNTIFS(C$2:C7218,C7218,K$2:K7218,1)=1,1,0),"")</f>
        <v/>
      </c>
      <c r="R7218" s="0" t="str">
        <f aca="false">IF(M7218=1,IF(COUNTIFS(C$2:C7218,C7218,M$2:M7218,1)=1,1,0),"")</f>
        <v/>
      </c>
      <c r="S7218" s="0" t="str">
        <f aca="false">IF(L7218=1,IF(COUNTIFS(C$2:C7218,C7218,L$2:L7218,1)=1,1,0),"")</f>
        <v/>
      </c>
      <c r="T7218" s="38" t="str">
        <f aca="false">IF(N7218="","",N7218+ROW()/10000000)</f>
        <v/>
      </c>
      <c r="U7218" s="0" t="str">
        <f aca="false">IF(G7218=1,IF(B7218="",1,0),"")</f>
        <v/>
      </c>
    </row>
    <row r="7219" customFormat="false" ht="15" hidden="false" customHeight="false" outlineLevel="0" collapsed="false">
      <c r="A7219" s="35"/>
      <c r="B7219" s="35"/>
      <c r="G7219" s="0" t="str">
        <f aca="false">IF(A7219="","",IF(AND(A7219&gt;=Debut,A7219&lt;Fin),1,0))</f>
        <v/>
      </c>
      <c r="H7219" s="0" t="str">
        <f aca="false">IF(G7219=1,INT(ROUND((A7219-Debut)*86400,0)/600),"")</f>
        <v/>
      </c>
      <c r="I7219" s="0" t="str">
        <f aca="false">IF(G7219=1,INT(ROUND((A7219-Debut)*86400,0)/3600),"")</f>
        <v/>
      </c>
      <c r="J7219" s="0" t="str">
        <f aca="false">IF(OR(A7219="",B7219=""),"",ROUND((B7219-A7219)*86400,0))</f>
        <v/>
      </c>
      <c r="K7219" s="37" t="str">
        <f aca="false">IF(G7219=1,IF(COUNTIFS($C:$C,C7219,$G:$G,1,$A:$A,"&gt;="&amp;(A7219-FenetreInterm/86400),$A:$A,"&lt;="&amp;A7219)&gt;=NbInterm,1,0),"")</f>
        <v/>
      </c>
      <c r="L7219" s="37" t="str">
        <f aca="false">IF(G7219=1,IF(B7219="",0,IF(J7219&lt;SeuilFugitive,1,0)),"")</f>
        <v/>
      </c>
      <c r="M7219" s="37" t="str">
        <f aca="false">IF(G7219=1,IF(B7219="",IF((Fin-A7219)*24&gt;SeuilFigee,1,0),IF(J7219&gt;SeuilFigee*3600,1,0)),"")</f>
        <v/>
      </c>
      <c r="N7219" s="0" t="str">
        <f aca="false">IF(G7219=1,IF(COUNTIF(H$2:H7219,H7219)=1,COUNTIF($H:$H,H7219),""),"")</f>
        <v/>
      </c>
      <c r="O7219" s="0" t="str">
        <f aca="false">IF(G7219=1,IF(COUNTIF(I$2:I7219,I7219)=1,COUNTIF($I:$I,I7219),""),"")</f>
        <v/>
      </c>
      <c r="P7219" s="38" t="str">
        <f aca="false">IF(G7219=1,IF(COUNTIFS(C$2:C7219,C7219,G$2:G7219,1)=1,COUNTIFS($C:$C,C7219,$G:$G,1)+ROW()/10000000,""),"")</f>
        <v/>
      </c>
      <c r="Q7219" s="0" t="str">
        <f aca="false">IF(K7219=1,IF(COUNTIFS(C$2:C7219,C7219,K$2:K7219,1)=1,1,0),"")</f>
        <v/>
      </c>
      <c r="R7219" s="0" t="str">
        <f aca="false">IF(M7219=1,IF(COUNTIFS(C$2:C7219,C7219,M$2:M7219,1)=1,1,0),"")</f>
        <v/>
      </c>
      <c r="S7219" s="0" t="str">
        <f aca="false">IF(L7219=1,IF(COUNTIFS(C$2:C7219,C7219,L$2:L7219,1)=1,1,0),"")</f>
        <v/>
      </c>
      <c r="T7219" s="38" t="str">
        <f aca="false">IF(N7219="","",N7219+ROW()/10000000)</f>
        <v/>
      </c>
      <c r="U7219" s="0" t="str">
        <f aca="false">IF(G7219=1,IF(B7219="",1,0),"")</f>
        <v/>
      </c>
    </row>
    <row r="7220" customFormat="false" ht="15" hidden="false" customHeight="false" outlineLevel="0" collapsed="false">
      <c r="A7220" s="35"/>
      <c r="B7220" s="35"/>
      <c r="G7220" s="0" t="str">
        <f aca="false">IF(A7220="","",IF(AND(A7220&gt;=Debut,A7220&lt;Fin),1,0))</f>
        <v/>
      </c>
      <c r="H7220" s="0" t="str">
        <f aca="false">IF(G7220=1,INT(ROUND((A7220-Debut)*86400,0)/600),"")</f>
        <v/>
      </c>
      <c r="I7220" s="0" t="str">
        <f aca="false">IF(G7220=1,INT(ROUND((A7220-Debut)*86400,0)/3600),"")</f>
        <v/>
      </c>
      <c r="J7220" s="0" t="str">
        <f aca="false">IF(OR(A7220="",B7220=""),"",ROUND((B7220-A7220)*86400,0))</f>
        <v/>
      </c>
      <c r="K7220" s="37" t="str">
        <f aca="false">IF(G7220=1,IF(COUNTIFS($C:$C,C7220,$G:$G,1,$A:$A,"&gt;="&amp;(A7220-FenetreInterm/86400),$A:$A,"&lt;="&amp;A7220)&gt;=NbInterm,1,0),"")</f>
        <v/>
      </c>
      <c r="L7220" s="37" t="str">
        <f aca="false">IF(G7220=1,IF(B7220="",0,IF(J7220&lt;SeuilFugitive,1,0)),"")</f>
        <v/>
      </c>
      <c r="M7220" s="37" t="str">
        <f aca="false">IF(G7220=1,IF(B7220="",IF((Fin-A7220)*24&gt;SeuilFigee,1,0),IF(J7220&gt;SeuilFigee*3600,1,0)),"")</f>
        <v/>
      </c>
      <c r="N7220" s="0" t="str">
        <f aca="false">IF(G7220=1,IF(COUNTIF(H$2:H7220,H7220)=1,COUNTIF($H:$H,H7220),""),"")</f>
        <v/>
      </c>
      <c r="O7220" s="0" t="str">
        <f aca="false">IF(G7220=1,IF(COUNTIF(I$2:I7220,I7220)=1,COUNTIF($I:$I,I7220),""),"")</f>
        <v/>
      </c>
      <c r="P7220" s="38" t="str">
        <f aca="false">IF(G7220=1,IF(COUNTIFS(C$2:C7220,C7220,G$2:G7220,1)=1,COUNTIFS($C:$C,C7220,$G:$G,1)+ROW()/10000000,""),"")</f>
        <v/>
      </c>
      <c r="Q7220" s="0" t="str">
        <f aca="false">IF(K7220=1,IF(COUNTIFS(C$2:C7220,C7220,K$2:K7220,1)=1,1,0),"")</f>
        <v/>
      </c>
      <c r="R7220" s="0" t="str">
        <f aca="false">IF(M7220=1,IF(COUNTIFS(C$2:C7220,C7220,M$2:M7220,1)=1,1,0),"")</f>
        <v/>
      </c>
      <c r="S7220" s="0" t="str">
        <f aca="false">IF(L7220=1,IF(COUNTIFS(C$2:C7220,C7220,L$2:L7220,1)=1,1,0),"")</f>
        <v/>
      </c>
      <c r="T7220" s="38" t="str">
        <f aca="false">IF(N7220="","",N7220+ROW()/10000000)</f>
        <v/>
      </c>
      <c r="U7220" s="0" t="str">
        <f aca="false">IF(G7220=1,IF(B7220="",1,0),"")</f>
        <v/>
      </c>
    </row>
    <row r="7221" customFormat="false" ht="15" hidden="false" customHeight="false" outlineLevel="0" collapsed="false">
      <c r="A7221" s="35"/>
      <c r="B7221" s="35"/>
      <c r="G7221" s="0" t="str">
        <f aca="false">IF(A7221="","",IF(AND(A7221&gt;=Debut,A7221&lt;Fin),1,0))</f>
        <v/>
      </c>
      <c r="H7221" s="0" t="str">
        <f aca="false">IF(G7221=1,INT(ROUND((A7221-Debut)*86400,0)/600),"")</f>
        <v/>
      </c>
      <c r="I7221" s="0" t="str">
        <f aca="false">IF(G7221=1,INT(ROUND((A7221-Debut)*86400,0)/3600),"")</f>
        <v/>
      </c>
      <c r="J7221" s="0" t="str">
        <f aca="false">IF(OR(A7221="",B7221=""),"",ROUND((B7221-A7221)*86400,0))</f>
        <v/>
      </c>
      <c r="K7221" s="37" t="str">
        <f aca="false">IF(G7221=1,IF(COUNTIFS($C:$C,C7221,$G:$G,1,$A:$A,"&gt;="&amp;(A7221-FenetreInterm/86400),$A:$A,"&lt;="&amp;A7221)&gt;=NbInterm,1,0),"")</f>
        <v/>
      </c>
      <c r="L7221" s="37" t="str">
        <f aca="false">IF(G7221=1,IF(B7221="",0,IF(J7221&lt;SeuilFugitive,1,0)),"")</f>
        <v/>
      </c>
      <c r="M7221" s="37" t="str">
        <f aca="false">IF(G7221=1,IF(B7221="",IF((Fin-A7221)*24&gt;SeuilFigee,1,0),IF(J7221&gt;SeuilFigee*3600,1,0)),"")</f>
        <v/>
      </c>
      <c r="N7221" s="0" t="str">
        <f aca="false">IF(G7221=1,IF(COUNTIF(H$2:H7221,H7221)=1,COUNTIF($H:$H,H7221),""),"")</f>
        <v/>
      </c>
      <c r="O7221" s="0" t="str">
        <f aca="false">IF(G7221=1,IF(COUNTIF(I$2:I7221,I7221)=1,COUNTIF($I:$I,I7221),""),"")</f>
        <v/>
      </c>
      <c r="P7221" s="38" t="str">
        <f aca="false">IF(G7221=1,IF(COUNTIFS(C$2:C7221,C7221,G$2:G7221,1)=1,COUNTIFS($C:$C,C7221,$G:$G,1)+ROW()/10000000,""),"")</f>
        <v/>
      </c>
      <c r="Q7221" s="0" t="str">
        <f aca="false">IF(K7221=1,IF(COUNTIFS(C$2:C7221,C7221,K$2:K7221,1)=1,1,0),"")</f>
        <v/>
      </c>
      <c r="R7221" s="0" t="str">
        <f aca="false">IF(M7221=1,IF(COUNTIFS(C$2:C7221,C7221,M$2:M7221,1)=1,1,0),"")</f>
        <v/>
      </c>
      <c r="S7221" s="0" t="str">
        <f aca="false">IF(L7221=1,IF(COUNTIFS(C$2:C7221,C7221,L$2:L7221,1)=1,1,0),"")</f>
        <v/>
      </c>
      <c r="T7221" s="38" t="str">
        <f aca="false">IF(N7221="","",N7221+ROW()/10000000)</f>
        <v/>
      </c>
      <c r="U7221" s="0" t="str">
        <f aca="false">IF(G7221=1,IF(B7221="",1,0),"")</f>
        <v/>
      </c>
    </row>
    <row r="7222" customFormat="false" ht="15" hidden="false" customHeight="false" outlineLevel="0" collapsed="false">
      <c r="A7222" s="35"/>
      <c r="B7222" s="35"/>
      <c r="G7222" s="0" t="str">
        <f aca="false">IF(A7222="","",IF(AND(A7222&gt;=Debut,A7222&lt;Fin),1,0))</f>
        <v/>
      </c>
      <c r="H7222" s="0" t="str">
        <f aca="false">IF(G7222=1,INT(ROUND((A7222-Debut)*86400,0)/600),"")</f>
        <v/>
      </c>
      <c r="I7222" s="0" t="str">
        <f aca="false">IF(G7222=1,INT(ROUND((A7222-Debut)*86400,0)/3600),"")</f>
        <v/>
      </c>
      <c r="J7222" s="0" t="str">
        <f aca="false">IF(OR(A7222="",B7222=""),"",ROUND((B7222-A7222)*86400,0))</f>
        <v/>
      </c>
      <c r="K7222" s="37" t="str">
        <f aca="false">IF(G7222=1,IF(COUNTIFS($C:$C,C7222,$G:$G,1,$A:$A,"&gt;="&amp;(A7222-FenetreInterm/86400),$A:$A,"&lt;="&amp;A7222)&gt;=NbInterm,1,0),"")</f>
        <v/>
      </c>
      <c r="L7222" s="37" t="str">
        <f aca="false">IF(G7222=1,IF(B7222="",0,IF(J7222&lt;SeuilFugitive,1,0)),"")</f>
        <v/>
      </c>
      <c r="M7222" s="37" t="str">
        <f aca="false">IF(G7222=1,IF(B7222="",IF((Fin-A7222)*24&gt;SeuilFigee,1,0),IF(J7222&gt;SeuilFigee*3600,1,0)),"")</f>
        <v/>
      </c>
      <c r="N7222" s="0" t="str">
        <f aca="false">IF(G7222=1,IF(COUNTIF(H$2:H7222,H7222)=1,COUNTIF($H:$H,H7222),""),"")</f>
        <v/>
      </c>
      <c r="O7222" s="0" t="str">
        <f aca="false">IF(G7222=1,IF(COUNTIF(I$2:I7222,I7222)=1,COUNTIF($I:$I,I7222),""),"")</f>
        <v/>
      </c>
      <c r="P7222" s="38" t="str">
        <f aca="false">IF(G7222=1,IF(COUNTIFS(C$2:C7222,C7222,G$2:G7222,1)=1,COUNTIFS($C:$C,C7222,$G:$G,1)+ROW()/10000000,""),"")</f>
        <v/>
      </c>
      <c r="Q7222" s="0" t="str">
        <f aca="false">IF(K7222=1,IF(COUNTIFS(C$2:C7222,C7222,K$2:K7222,1)=1,1,0),"")</f>
        <v/>
      </c>
      <c r="R7222" s="0" t="str">
        <f aca="false">IF(M7222=1,IF(COUNTIFS(C$2:C7222,C7222,M$2:M7222,1)=1,1,0),"")</f>
        <v/>
      </c>
      <c r="S7222" s="0" t="str">
        <f aca="false">IF(L7222=1,IF(COUNTIFS(C$2:C7222,C7222,L$2:L7222,1)=1,1,0),"")</f>
        <v/>
      </c>
      <c r="T7222" s="38" t="str">
        <f aca="false">IF(N7222="","",N7222+ROW()/10000000)</f>
        <v/>
      </c>
      <c r="U7222" s="0" t="str">
        <f aca="false">IF(G7222=1,IF(B7222="",1,0),"")</f>
        <v/>
      </c>
    </row>
    <row r="7223" customFormat="false" ht="15" hidden="false" customHeight="false" outlineLevel="0" collapsed="false">
      <c r="A7223" s="35"/>
      <c r="B7223" s="35"/>
      <c r="G7223" s="0" t="str">
        <f aca="false">IF(A7223="","",IF(AND(A7223&gt;=Debut,A7223&lt;Fin),1,0))</f>
        <v/>
      </c>
      <c r="H7223" s="0" t="str">
        <f aca="false">IF(G7223=1,INT(ROUND((A7223-Debut)*86400,0)/600),"")</f>
        <v/>
      </c>
      <c r="I7223" s="0" t="str">
        <f aca="false">IF(G7223=1,INT(ROUND((A7223-Debut)*86400,0)/3600),"")</f>
        <v/>
      </c>
      <c r="J7223" s="0" t="str">
        <f aca="false">IF(OR(A7223="",B7223=""),"",ROUND((B7223-A7223)*86400,0))</f>
        <v/>
      </c>
      <c r="K7223" s="37" t="str">
        <f aca="false">IF(G7223=1,IF(COUNTIFS($C:$C,C7223,$G:$G,1,$A:$A,"&gt;="&amp;(A7223-FenetreInterm/86400),$A:$A,"&lt;="&amp;A7223)&gt;=NbInterm,1,0),"")</f>
        <v/>
      </c>
      <c r="L7223" s="37" t="str">
        <f aca="false">IF(G7223=1,IF(B7223="",0,IF(J7223&lt;SeuilFugitive,1,0)),"")</f>
        <v/>
      </c>
      <c r="M7223" s="37" t="str">
        <f aca="false">IF(G7223=1,IF(B7223="",IF((Fin-A7223)*24&gt;SeuilFigee,1,0),IF(J7223&gt;SeuilFigee*3600,1,0)),"")</f>
        <v/>
      </c>
      <c r="N7223" s="0" t="str">
        <f aca="false">IF(G7223=1,IF(COUNTIF(H$2:H7223,H7223)=1,COUNTIF($H:$H,H7223),""),"")</f>
        <v/>
      </c>
      <c r="O7223" s="0" t="str">
        <f aca="false">IF(G7223=1,IF(COUNTIF(I$2:I7223,I7223)=1,COUNTIF($I:$I,I7223),""),"")</f>
        <v/>
      </c>
      <c r="P7223" s="38" t="str">
        <f aca="false">IF(G7223=1,IF(COUNTIFS(C$2:C7223,C7223,G$2:G7223,1)=1,COUNTIFS($C:$C,C7223,$G:$G,1)+ROW()/10000000,""),"")</f>
        <v/>
      </c>
      <c r="Q7223" s="0" t="str">
        <f aca="false">IF(K7223=1,IF(COUNTIFS(C$2:C7223,C7223,K$2:K7223,1)=1,1,0),"")</f>
        <v/>
      </c>
      <c r="R7223" s="0" t="str">
        <f aca="false">IF(M7223=1,IF(COUNTIFS(C$2:C7223,C7223,M$2:M7223,1)=1,1,0),"")</f>
        <v/>
      </c>
      <c r="S7223" s="0" t="str">
        <f aca="false">IF(L7223=1,IF(COUNTIFS(C$2:C7223,C7223,L$2:L7223,1)=1,1,0),"")</f>
        <v/>
      </c>
      <c r="T7223" s="38" t="str">
        <f aca="false">IF(N7223="","",N7223+ROW()/10000000)</f>
        <v/>
      </c>
      <c r="U7223" s="0" t="str">
        <f aca="false">IF(G7223=1,IF(B7223="",1,0),"")</f>
        <v/>
      </c>
    </row>
    <row r="7224" customFormat="false" ht="15" hidden="false" customHeight="false" outlineLevel="0" collapsed="false">
      <c r="A7224" s="35"/>
      <c r="B7224" s="35"/>
      <c r="G7224" s="0" t="str">
        <f aca="false">IF(A7224="","",IF(AND(A7224&gt;=Debut,A7224&lt;Fin),1,0))</f>
        <v/>
      </c>
      <c r="H7224" s="0" t="str">
        <f aca="false">IF(G7224=1,INT(ROUND((A7224-Debut)*86400,0)/600),"")</f>
        <v/>
      </c>
      <c r="I7224" s="0" t="str">
        <f aca="false">IF(G7224=1,INT(ROUND((A7224-Debut)*86400,0)/3600),"")</f>
        <v/>
      </c>
      <c r="J7224" s="0" t="str">
        <f aca="false">IF(OR(A7224="",B7224=""),"",ROUND((B7224-A7224)*86400,0))</f>
        <v/>
      </c>
      <c r="K7224" s="37" t="str">
        <f aca="false">IF(G7224=1,IF(COUNTIFS($C:$C,C7224,$G:$G,1,$A:$A,"&gt;="&amp;(A7224-FenetreInterm/86400),$A:$A,"&lt;="&amp;A7224)&gt;=NbInterm,1,0),"")</f>
        <v/>
      </c>
      <c r="L7224" s="37" t="str">
        <f aca="false">IF(G7224=1,IF(B7224="",0,IF(J7224&lt;SeuilFugitive,1,0)),"")</f>
        <v/>
      </c>
      <c r="M7224" s="37" t="str">
        <f aca="false">IF(G7224=1,IF(B7224="",IF((Fin-A7224)*24&gt;SeuilFigee,1,0),IF(J7224&gt;SeuilFigee*3600,1,0)),"")</f>
        <v/>
      </c>
      <c r="N7224" s="0" t="str">
        <f aca="false">IF(G7224=1,IF(COUNTIF(H$2:H7224,H7224)=1,COUNTIF($H:$H,H7224),""),"")</f>
        <v/>
      </c>
      <c r="O7224" s="0" t="str">
        <f aca="false">IF(G7224=1,IF(COUNTIF(I$2:I7224,I7224)=1,COUNTIF($I:$I,I7224),""),"")</f>
        <v/>
      </c>
      <c r="P7224" s="38" t="str">
        <f aca="false">IF(G7224=1,IF(COUNTIFS(C$2:C7224,C7224,G$2:G7224,1)=1,COUNTIFS($C:$C,C7224,$G:$G,1)+ROW()/10000000,""),"")</f>
        <v/>
      </c>
      <c r="Q7224" s="0" t="str">
        <f aca="false">IF(K7224=1,IF(COUNTIFS(C$2:C7224,C7224,K$2:K7224,1)=1,1,0),"")</f>
        <v/>
      </c>
      <c r="R7224" s="0" t="str">
        <f aca="false">IF(M7224=1,IF(COUNTIFS(C$2:C7224,C7224,M$2:M7224,1)=1,1,0),"")</f>
        <v/>
      </c>
      <c r="S7224" s="0" t="str">
        <f aca="false">IF(L7224=1,IF(COUNTIFS(C$2:C7224,C7224,L$2:L7224,1)=1,1,0),"")</f>
        <v/>
      </c>
      <c r="T7224" s="38" t="str">
        <f aca="false">IF(N7224="","",N7224+ROW()/10000000)</f>
        <v/>
      </c>
      <c r="U7224" s="0" t="str">
        <f aca="false">IF(G7224=1,IF(B7224="",1,0),"")</f>
        <v/>
      </c>
    </row>
    <row r="7225" customFormat="false" ht="15" hidden="false" customHeight="false" outlineLevel="0" collapsed="false">
      <c r="A7225" s="35"/>
      <c r="B7225" s="35"/>
      <c r="G7225" s="0" t="str">
        <f aca="false">IF(A7225="","",IF(AND(A7225&gt;=Debut,A7225&lt;Fin),1,0))</f>
        <v/>
      </c>
      <c r="H7225" s="0" t="str">
        <f aca="false">IF(G7225=1,INT(ROUND((A7225-Debut)*86400,0)/600),"")</f>
        <v/>
      </c>
      <c r="I7225" s="0" t="str">
        <f aca="false">IF(G7225=1,INT(ROUND((A7225-Debut)*86400,0)/3600),"")</f>
        <v/>
      </c>
      <c r="J7225" s="0" t="str">
        <f aca="false">IF(OR(A7225="",B7225=""),"",ROUND((B7225-A7225)*86400,0))</f>
        <v/>
      </c>
      <c r="K7225" s="37" t="str">
        <f aca="false">IF(G7225=1,IF(COUNTIFS($C:$C,C7225,$G:$G,1,$A:$A,"&gt;="&amp;(A7225-FenetreInterm/86400),$A:$A,"&lt;="&amp;A7225)&gt;=NbInterm,1,0),"")</f>
        <v/>
      </c>
      <c r="L7225" s="37" t="str">
        <f aca="false">IF(G7225=1,IF(B7225="",0,IF(J7225&lt;SeuilFugitive,1,0)),"")</f>
        <v/>
      </c>
      <c r="M7225" s="37" t="str">
        <f aca="false">IF(G7225=1,IF(B7225="",IF((Fin-A7225)*24&gt;SeuilFigee,1,0),IF(J7225&gt;SeuilFigee*3600,1,0)),"")</f>
        <v/>
      </c>
      <c r="N7225" s="0" t="str">
        <f aca="false">IF(G7225=1,IF(COUNTIF(H$2:H7225,H7225)=1,COUNTIF($H:$H,H7225),""),"")</f>
        <v/>
      </c>
      <c r="O7225" s="0" t="str">
        <f aca="false">IF(G7225=1,IF(COUNTIF(I$2:I7225,I7225)=1,COUNTIF($I:$I,I7225),""),"")</f>
        <v/>
      </c>
      <c r="P7225" s="38" t="str">
        <f aca="false">IF(G7225=1,IF(COUNTIFS(C$2:C7225,C7225,G$2:G7225,1)=1,COUNTIFS($C:$C,C7225,$G:$G,1)+ROW()/10000000,""),"")</f>
        <v/>
      </c>
      <c r="Q7225" s="0" t="str">
        <f aca="false">IF(K7225=1,IF(COUNTIFS(C$2:C7225,C7225,K$2:K7225,1)=1,1,0),"")</f>
        <v/>
      </c>
      <c r="R7225" s="0" t="str">
        <f aca="false">IF(M7225=1,IF(COUNTIFS(C$2:C7225,C7225,M$2:M7225,1)=1,1,0),"")</f>
        <v/>
      </c>
      <c r="S7225" s="0" t="str">
        <f aca="false">IF(L7225=1,IF(COUNTIFS(C$2:C7225,C7225,L$2:L7225,1)=1,1,0),"")</f>
        <v/>
      </c>
      <c r="T7225" s="38" t="str">
        <f aca="false">IF(N7225="","",N7225+ROW()/10000000)</f>
        <v/>
      </c>
      <c r="U7225" s="0" t="str">
        <f aca="false">IF(G7225=1,IF(B7225="",1,0),"")</f>
        <v/>
      </c>
    </row>
    <row r="7226" customFormat="false" ht="15" hidden="false" customHeight="false" outlineLevel="0" collapsed="false">
      <c r="A7226" s="35"/>
      <c r="B7226" s="35"/>
      <c r="G7226" s="0" t="str">
        <f aca="false">IF(A7226="","",IF(AND(A7226&gt;=Debut,A7226&lt;Fin),1,0))</f>
        <v/>
      </c>
      <c r="H7226" s="0" t="str">
        <f aca="false">IF(G7226=1,INT(ROUND((A7226-Debut)*86400,0)/600),"")</f>
        <v/>
      </c>
      <c r="I7226" s="0" t="str">
        <f aca="false">IF(G7226=1,INT(ROUND((A7226-Debut)*86400,0)/3600),"")</f>
        <v/>
      </c>
      <c r="J7226" s="0" t="str">
        <f aca="false">IF(OR(A7226="",B7226=""),"",ROUND((B7226-A7226)*86400,0))</f>
        <v/>
      </c>
      <c r="K7226" s="37" t="str">
        <f aca="false">IF(G7226=1,IF(COUNTIFS($C:$C,C7226,$G:$G,1,$A:$A,"&gt;="&amp;(A7226-FenetreInterm/86400),$A:$A,"&lt;="&amp;A7226)&gt;=NbInterm,1,0),"")</f>
        <v/>
      </c>
      <c r="L7226" s="37" t="str">
        <f aca="false">IF(G7226=1,IF(B7226="",0,IF(J7226&lt;SeuilFugitive,1,0)),"")</f>
        <v/>
      </c>
      <c r="M7226" s="37" t="str">
        <f aca="false">IF(G7226=1,IF(B7226="",IF((Fin-A7226)*24&gt;SeuilFigee,1,0),IF(J7226&gt;SeuilFigee*3600,1,0)),"")</f>
        <v/>
      </c>
      <c r="N7226" s="0" t="str">
        <f aca="false">IF(G7226=1,IF(COUNTIF(H$2:H7226,H7226)=1,COUNTIF($H:$H,H7226),""),"")</f>
        <v/>
      </c>
      <c r="O7226" s="0" t="str">
        <f aca="false">IF(G7226=1,IF(COUNTIF(I$2:I7226,I7226)=1,COUNTIF($I:$I,I7226),""),"")</f>
        <v/>
      </c>
      <c r="P7226" s="38" t="str">
        <f aca="false">IF(G7226=1,IF(COUNTIFS(C$2:C7226,C7226,G$2:G7226,1)=1,COUNTIFS($C:$C,C7226,$G:$G,1)+ROW()/10000000,""),"")</f>
        <v/>
      </c>
      <c r="Q7226" s="0" t="str">
        <f aca="false">IF(K7226=1,IF(COUNTIFS(C$2:C7226,C7226,K$2:K7226,1)=1,1,0),"")</f>
        <v/>
      </c>
      <c r="R7226" s="0" t="str">
        <f aca="false">IF(M7226=1,IF(COUNTIFS(C$2:C7226,C7226,M$2:M7226,1)=1,1,0),"")</f>
        <v/>
      </c>
      <c r="S7226" s="0" t="str">
        <f aca="false">IF(L7226=1,IF(COUNTIFS(C$2:C7226,C7226,L$2:L7226,1)=1,1,0),"")</f>
        <v/>
      </c>
      <c r="T7226" s="38" t="str">
        <f aca="false">IF(N7226="","",N7226+ROW()/10000000)</f>
        <v/>
      </c>
      <c r="U7226" s="0" t="str">
        <f aca="false">IF(G7226=1,IF(B7226="",1,0),"")</f>
        <v/>
      </c>
    </row>
    <row r="7227" customFormat="false" ht="15" hidden="false" customHeight="false" outlineLevel="0" collapsed="false">
      <c r="A7227" s="35"/>
      <c r="B7227" s="35"/>
      <c r="G7227" s="0" t="str">
        <f aca="false">IF(A7227="","",IF(AND(A7227&gt;=Debut,A7227&lt;Fin),1,0))</f>
        <v/>
      </c>
      <c r="H7227" s="0" t="str">
        <f aca="false">IF(G7227=1,INT(ROUND((A7227-Debut)*86400,0)/600),"")</f>
        <v/>
      </c>
      <c r="I7227" s="0" t="str">
        <f aca="false">IF(G7227=1,INT(ROUND((A7227-Debut)*86400,0)/3600),"")</f>
        <v/>
      </c>
      <c r="J7227" s="0" t="str">
        <f aca="false">IF(OR(A7227="",B7227=""),"",ROUND((B7227-A7227)*86400,0))</f>
        <v/>
      </c>
      <c r="K7227" s="37" t="str">
        <f aca="false">IF(G7227=1,IF(COUNTIFS($C:$C,C7227,$G:$G,1,$A:$A,"&gt;="&amp;(A7227-FenetreInterm/86400),$A:$A,"&lt;="&amp;A7227)&gt;=NbInterm,1,0),"")</f>
        <v/>
      </c>
      <c r="L7227" s="37" t="str">
        <f aca="false">IF(G7227=1,IF(B7227="",0,IF(J7227&lt;SeuilFugitive,1,0)),"")</f>
        <v/>
      </c>
      <c r="M7227" s="37" t="str">
        <f aca="false">IF(G7227=1,IF(B7227="",IF((Fin-A7227)*24&gt;SeuilFigee,1,0),IF(J7227&gt;SeuilFigee*3600,1,0)),"")</f>
        <v/>
      </c>
      <c r="N7227" s="0" t="str">
        <f aca="false">IF(G7227=1,IF(COUNTIF(H$2:H7227,H7227)=1,COUNTIF($H:$H,H7227),""),"")</f>
        <v/>
      </c>
      <c r="O7227" s="0" t="str">
        <f aca="false">IF(G7227=1,IF(COUNTIF(I$2:I7227,I7227)=1,COUNTIF($I:$I,I7227),""),"")</f>
        <v/>
      </c>
      <c r="P7227" s="38" t="str">
        <f aca="false">IF(G7227=1,IF(COUNTIFS(C$2:C7227,C7227,G$2:G7227,1)=1,COUNTIFS($C:$C,C7227,$G:$G,1)+ROW()/10000000,""),"")</f>
        <v/>
      </c>
      <c r="Q7227" s="0" t="str">
        <f aca="false">IF(K7227=1,IF(COUNTIFS(C$2:C7227,C7227,K$2:K7227,1)=1,1,0),"")</f>
        <v/>
      </c>
      <c r="R7227" s="0" t="str">
        <f aca="false">IF(M7227=1,IF(COUNTIFS(C$2:C7227,C7227,M$2:M7227,1)=1,1,0),"")</f>
        <v/>
      </c>
      <c r="S7227" s="0" t="str">
        <f aca="false">IF(L7227=1,IF(COUNTIFS(C$2:C7227,C7227,L$2:L7227,1)=1,1,0),"")</f>
        <v/>
      </c>
      <c r="T7227" s="38" t="str">
        <f aca="false">IF(N7227="","",N7227+ROW()/10000000)</f>
        <v/>
      </c>
      <c r="U7227" s="0" t="str">
        <f aca="false">IF(G7227=1,IF(B7227="",1,0),"")</f>
        <v/>
      </c>
    </row>
    <row r="7228" customFormat="false" ht="15" hidden="false" customHeight="false" outlineLevel="0" collapsed="false">
      <c r="A7228" s="35"/>
      <c r="B7228" s="35"/>
      <c r="G7228" s="0" t="str">
        <f aca="false">IF(A7228="","",IF(AND(A7228&gt;=Debut,A7228&lt;Fin),1,0))</f>
        <v/>
      </c>
      <c r="H7228" s="0" t="str">
        <f aca="false">IF(G7228=1,INT(ROUND((A7228-Debut)*86400,0)/600),"")</f>
        <v/>
      </c>
      <c r="I7228" s="0" t="str">
        <f aca="false">IF(G7228=1,INT(ROUND((A7228-Debut)*86400,0)/3600),"")</f>
        <v/>
      </c>
      <c r="J7228" s="0" t="str">
        <f aca="false">IF(OR(A7228="",B7228=""),"",ROUND((B7228-A7228)*86400,0))</f>
        <v/>
      </c>
      <c r="K7228" s="37" t="str">
        <f aca="false">IF(G7228=1,IF(COUNTIFS($C:$C,C7228,$G:$G,1,$A:$A,"&gt;="&amp;(A7228-FenetreInterm/86400),$A:$A,"&lt;="&amp;A7228)&gt;=NbInterm,1,0),"")</f>
        <v/>
      </c>
      <c r="L7228" s="37" t="str">
        <f aca="false">IF(G7228=1,IF(B7228="",0,IF(J7228&lt;SeuilFugitive,1,0)),"")</f>
        <v/>
      </c>
      <c r="M7228" s="37" t="str">
        <f aca="false">IF(G7228=1,IF(B7228="",IF((Fin-A7228)*24&gt;SeuilFigee,1,0),IF(J7228&gt;SeuilFigee*3600,1,0)),"")</f>
        <v/>
      </c>
      <c r="N7228" s="0" t="str">
        <f aca="false">IF(G7228=1,IF(COUNTIF(H$2:H7228,H7228)=1,COUNTIF($H:$H,H7228),""),"")</f>
        <v/>
      </c>
      <c r="O7228" s="0" t="str">
        <f aca="false">IF(G7228=1,IF(COUNTIF(I$2:I7228,I7228)=1,COUNTIF($I:$I,I7228),""),"")</f>
        <v/>
      </c>
      <c r="P7228" s="38" t="str">
        <f aca="false">IF(G7228=1,IF(COUNTIFS(C$2:C7228,C7228,G$2:G7228,1)=1,COUNTIFS($C:$C,C7228,$G:$G,1)+ROW()/10000000,""),"")</f>
        <v/>
      </c>
      <c r="Q7228" s="0" t="str">
        <f aca="false">IF(K7228=1,IF(COUNTIFS(C$2:C7228,C7228,K$2:K7228,1)=1,1,0),"")</f>
        <v/>
      </c>
      <c r="R7228" s="0" t="str">
        <f aca="false">IF(M7228=1,IF(COUNTIFS(C$2:C7228,C7228,M$2:M7228,1)=1,1,0),"")</f>
        <v/>
      </c>
      <c r="S7228" s="0" t="str">
        <f aca="false">IF(L7228=1,IF(COUNTIFS(C$2:C7228,C7228,L$2:L7228,1)=1,1,0),"")</f>
        <v/>
      </c>
      <c r="T7228" s="38" t="str">
        <f aca="false">IF(N7228="","",N7228+ROW()/10000000)</f>
        <v/>
      </c>
      <c r="U7228" s="0" t="str">
        <f aca="false">IF(G7228=1,IF(B7228="",1,0),"")</f>
        <v/>
      </c>
    </row>
    <row r="7229" customFormat="false" ht="15" hidden="false" customHeight="false" outlineLevel="0" collapsed="false">
      <c r="A7229" s="35"/>
      <c r="B7229" s="35"/>
      <c r="G7229" s="0" t="str">
        <f aca="false">IF(A7229="","",IF(AND(A7229&gt;=Debut,A7229&lt;Fin),1,0))</f>
        <v/>
      </c>
      <c r="H7229" s="0" t="str">
        <f aca="false">IF(G7229=1,INT(ROUND((A7229-Debut)*86400,0)/600),"")</f>
        <v/>
      </c>
      <c r="I7229" s="0" t="str">
        <f aca="false">IF(G7229=1,INT(ROUND((A7229-Debut)*86400,0)/3600),"")</f>
        <v/>
      </c>
      <c r="J7229" s="0" t="str">
        <f aca="false">IF(OR(A7229="",B7229=""),"",ROUND((B7229-A7229)*86400,0))</f>
        <v/>
      </c>
      <c r="K7229" s="37" t="str">
        <f aca="false">IF(G7229=1,IF(COUNTIFS($C:$C,C7229,$G:$G,1,$A:$A,"&gt;="&amp;(A7229-FenetreInterm/86400),$A:$A,"&lt;="&amp;A7229)&gt;=NbInterm,1,0),"")</f>
        <v/>
      </c>
      <c r="L7229" s="37" t="str">
        <f aca="false">IF(G7229=1,IF(B7229="",0,IF(J7229&lt;SeuilFugitive,1,0)),"")</f>
        <v/>
      </c>
      <c r="M7229" s="37" t="str">
        <f aca="false">IF(G7229=1,IF(B7229="",IF((Fin-A7229)*24&gt;SeuilFigee,1,0),IF(J7229&gt;SeuilFigee*3600,1,0)),"")</f>
        <v/>
      </c>
      <c r="N7229" s="0" t="str">
        <f aca="false">IF(G7229=1,IF(COUNTIF(H$2:H7229,H7229)=1,COUNTIF($H:$H,H7229),""),"")</f>
        <v/>
      </c>
      <c r="O7229" s="0" t="str">
        <f aca="false">IF(G7229=1,IF(COUNTIF(I$2:I7229,I7229)=1,COUNTIF($I:$I,I7229),""),"")</f>
        <v/>
      </c>
      <c r="P7229" s="38" t="str">
        <f aca="false">IF(G7229=1,IF(COUNTIFS(C$2:C7229,C7229,G$2:G7229,1)=1,COUNTIFS($C:$C,C7229,$G:$G,1)+ROW()/10000000,""),"")</f>
        <v/>
      </c>
      <c r="Q7229" s="0" t="str">
        <f aca="false">IF(K7229=1,IF(COUNTIFS(C$2:C7229,C7229,K$2:K7229,1)=1,1,0),"")</f>
        <v/>
      </c>
      <c r="R7229" s="0" t="str">
        <f aca="false">IF(M7229=1,IF(COUNTIFS(C$2:C7229,C7229,M$2:M7229,1)=1,1,0),"")</f>
        <v/>
      </c>
      <c r="S7229" s="0" t="str">
        <f aca="false">IF(L7229=1,IF(COUNTIFS(C$2:C7229,C7229,L$2:L7229,1)=1,1,0),"")</f>
        <v/>
      </c>
      <c r="T7229" s="38" t="str">
        <f aca="false">IF(N7229="","",N7229+ROW()/10000000)</f>
        <v/>
      </c>
      <c r="U7229" s="0" t="str">
        <f aca="false">IF(G7229=1,IF(B7229="",1,0),"")</f>
        <v/>
      </c>
    </row>
    <row r="7230" customFormat="false" ht="15" hidden="false" customHeight="false" outlineLevel="0" collapsed="false">
      <c r="A7230" s="35"/>
      <c r="B7230" s="35"/>
      <c r="G7230" s="0" t="str">
        <f aca="false">IF(A7230="","",IF(AND(A7230&gt;=Debut,A7230&lt;Fin),1,0))</f>
        <v/>
      </c>
      <c r="H7230" s="0" t="str">
        <f aca="false">IF(G7230=1,INT(ROUND((A7230-Debut)*86400,0)/600),"")</f>
        <v/>
      </c>
      <c r="I7230" s="0" t="str">
        <f aca="false">IF(G7230=1,INT(ROUND((A7230-Debut)*86400,0)/3600),"")</f>
        <v/>
      </c>
      <c r="J7230" s="0" t="str">
        <f aca="false">IF(OR(A7230="",B7230=""),"",ROUND((B7230-A7230)*86400,0))</f>
        <v/>
      </c>
      <c r="K7230" s="37" t="str">
        <f aca="false">IF(G7230=1,IF(COUNTIFS($C:$C,C7230,$G:$G,1,$A:$A,"&gt;="&amp;(A7230-FenetreInterm/86400),$A:$A,"&lt;="&amp;A7230)&gt;=NbInterm,1,0),"")</f>
        <v/>
      </c>
      <c r="L7230" s="37" t="str">
        <f aca="false">IF(G7230=1,IF(B7230="",0,IF(J7230&lt;SeuilFugitive,1,0)),"")</f>
        <v/>
      </c>
      <c r="M7230" s="37" t="str">
        <f aca="false">IF(G7230=1,IF(B7230="",IF((Fin-A7230)*24&gt;SeuilFigee,1,0),IF(J7230&gt;SeuilFigee*3600,1,0)),"")</f>
        <v/>
      </c>
      <c r="N7230" s="0" t="str">
        <f aca="false">IF(G7230=1,IF(COUNTIF(H$2:H7230,H7230)=1,COUNTIF($H:$H,H7230),""),"")</f>
        <v/>
      </c>
      <c r="O7230" s="0" t="str">
        <f aca="false">IF(G7230=1,IF(COUNTIF(I$2:I7230,I7230)=1,COUNTIF($I:$I,I7230),""),"")</f>
        <v/>
      </c>
      <c r="P7230" s="38" t="str">
        <f aca="false">IF(G7230=1,IF(COUNTIFS(C$2:C7230,C7230,G$2:G7230,1)=1,COUNTIFS($C:$C,C7230,$G:$G,1)+ROW()/10000000,""),"")</f>
        <v/>
      </c>
      <c r="Q7230" s="0" t="str">
        <f aca="false">IF(K7230=1,IF(COUNTIFS(C$2:C7230,C7230,K$2:K7230,1)=1,1,0),"")</f>
        <v/>
      </c>
      <c r="R7230" s="0" t="str">
        <f aca="false">IF(M7230=1,IF(COUNTIFS(C$2:C7230,C7230,M$2:M7230,1)=1,1,0),"")</f>
        <v/>
      </c>
      <c r="S7230" s="0" t="str">
        <f aca="false">IF(L7230=1,IF(COUNTIFS(C$2:C7230,C7230,L$2:L7230,1)=1,1,0),"")</f>
        <v/>
      </c>
      <c r="T7230" s="38" t="str">
        <f aca="false">IF(N7230="","",N7230+ROW()/10000000)</f>
        <v/>
      </c>
      <c r="U7230" s="0" t="str">
        <f aca="false">IF(G7230=1,IF(B7230="",1,0),"")</f>
        <v/>
      </c>
    </row>
    <row r="7231" customFormat="false" ht="15" hidden="false" customHeight="false" outlineLevel="0" collapsed="false">
      <c r="A7231" s="35"/>
      <c r="B7231" s="35"/>
      <c r="G7231" s="0" t="str">
        <f aca="false">IF(A7231="","",IF(AND(A7231&gt;=Debut,A7231&lt;Fin),1,0))</f>
        <v/>
      </c>
      <c r="H7231" s="0" t="str">
        <f aca="false">IF(G7231=1,INT(ROUND((A7231-Debut)*86400,0)/600),"")</f>
        <v/>
      </c>
      <c r="I7231" s="0" t="str">
        <f aca="false">IF(G7231=1,INT(ROUND((A7231-Debut)*86400,0)/3600),"")</f>
        <v/>
      </c>
      <c r="J7231" s="0" t="str">
        <f aca="false">IF(OR(A7231="",B7231=""),"",ROUND((B7231-A7231)*86400,0))</f>
        <v/>
      </c>
      <c r="K7231" s="37" t="str">
        <f aca="false">IF(G7231=1,IF(COUNTIFS($C:$C,C7231,$G:$G,1,$A:$A,"&gt;="&amp;(A7231-FenetreInterm/86400),$A:$A,"&lt;="&amp;A7231)&gt;=NbInterm,1,0),"")</f>
        <v/>
      </c>
      <c r="L7231" s="37" t="str">
        <f aca="false">IF(G7231=1,IF(B7231="",0,IF(J7231&lt;SeuilFugitive,1,0)),"")</f>
        <v/>
      </c>
      <c r="M7231" s="37" t="str">
        <f aca="false">IF(G7231=1,IF(B7231="",IF((Fin-A7231)*24&gt;SeuilFigee,1,0),IF(J7231&gt;SeuilFigee*3600,1,0)),"")</f>
        <v/>
      </c>
      <c r="N7231" s="0" t="str">
        <f aca="false">IF(G7231=1,IF(COUNTIF(H$2:H7231,H7231)=1,COUNTIF($H:$H,H7231),""),"")</f>
        <v/>
      </c>
      <c r="O7231" s="0" t="str">
        <f aca="false">IF(G7231=1,IF(COUNTIF(I$2:I7231,I7231)=1,COUNTIF($I:$I,I7231),""),"")</f>
        <v/>
      </c>
      <c r="P7231" s="38" t="str">
        <f aca="false">IF(G7231=1,IF(COUNTIFS(C$2:C7231,C7231,G$2:G7231,1)=1,COUNTIFS($C:$C,C7231,$G:$G,1)+ROW()/10000000,""),"")</f>
        <v/>
      </c>
      <c r="Q7231" s="0" t="str">
        <f aca="false">IF(K7231=1,IF(COUNTIFS(C$2:C7231,C7231,K$2:K7231,1)=1,1,0),"")</f>
        <v/>
      </c>
      <c r="R7231" s="0" t="str">
        <f aca="false">IF(M7231=1,IF(COUNTIFS(C$2:C7231,C7231,M$2:M7231,1)=1,1,0),"")</f>
        <v/>
      </c>
      <c r="S7231" s="0" t="str">
        <f aca="false">IF(L7231=1,IF(COUNTIFS(C$2:C7231,C7231,L$2:L7231,1)=1,1,0),"")</f>
        <v/>
      </c>
      <c r="T7231" s="38" t="str">
        <f aca="false">IF(N7231="","",N7231+ROW()/10000000)</f>
        <v/>
      </c>
      <c r="U7231" s="0" t="str">
        <f aca="false">IF(G7231=1,IF(B7231="",1,0),"")</f>
        <v/>
      </c>
    </row>
    <row r="7232" customFormat="false" ht="15" hidden="false" customHeight="false" outlineLevel="0" collapsed="false">
      <c r="A7232" s="35"/>
      <c r="B7232" s="35"/>
      <c r="G7232" s="0" t="str">
        <f aca="false">IF(A7232="","",IF(AND(A7232&gt;=Debut,A7232&lt;Fin),1,0))</f>
        <v/>
      </c>
      <c r="H7232" s="0" t="str">
        <f aca="false">IF(G7232=1,INT(ROUND((A7232-Debut)*86400,0)/600),"")</f>
        <v/>
      </c>
      <c r="I7232" s="0" t="str">
        <f aca="false">IF(G7232=1,INT(ROUND((A7232-Debut)*86400,0)/3600),"")</f>
        <v/>
      </c>
      <c r="J7232" s="0" t="str">
        <f aca="false">IF(OR(A7232="",B7232=""),"",ROUND((B7232-A7232)*86400,0))</f>
        <v/>
      </c>
      <c r="K7232" s="37" t="str">
        <f aca="false">IF(G7232=1,IF(COUNTIFS($C:$C,C7232,$G:$G,1,$A:$A,"&gt;="&amp;(A7232-FenetreInterm/86400),$A:$A,"&lt;="&amp;A7232)&gt;=NbInterm,1,0),"")</f>
        <v/>
      </c>
      <c r="L7232" s="37" t="str">
        <f aca="false">IF(G7232=1,IF(B7232="",0,IF(J7232&lt;SeuilFugitive,1,0)),"")</f>
        <v/>
      </c>
      <c r="M7232" s="37" t="str">
        <f aca="false">IF(G7232=1,IF(B7232="",IF((Fin-A7232)*24&gt;SeuilFigee,1,0),IF(J7232&gt;SeuilFigee*3600,1,0)),"")</f>
        <v/>
      </c>
      <c r="N7232" s="0" t="str">
        <f aca="false">IF(G7232=1,IF(COUNTIF(H$2:H7232,H7232)=1,COUNTIF($H:$H,H7232),""),"")</f>
        <v/>
      </c>
      <c r="O7232" s="0" t="str">
        <f aca="false">IF(G7232=1,IF(COUNTIF(I$2:I7232,I7232)=1,COUNTIF($I:$I,I7232),""),"")</f>
        <v/>
      </c>
      <c r="P7232" s="38" t="str">
        <f aca="false">IF(G7232=1,IF(COUNTIFS(C$2:C7232,C7232,G$2:G7232,1)=1,COUNTIFS($C:$C,C7232,$G:$G,1)+ROW()/10000000,""),"")</f>
        <v/>
      </c>
      <c r="Q7232" s="0" t="str">
        <f aca="false">IF(K7232=1,IF(COUNTIFS(C$2:C7232,C7232,K$2:K7232,1)=1,1,0),"")</f>
        <v/>
      </c>
      <c r="R7232" s="0" t="str">
        <f aca="false">IF(M7232=1,IF(COUNTIFS(C$2:C7232,C7232,M$2:M7232,1)=1,1,0),"")</f>
        <v/>
      </c>
      <c r="S7232" s="0" t="str">
        <f aca="false">IF(L7232=1,IF(COUNTIFS(C$2:C7232,C7232,L$2:L7232,1)=1,1,0),"")</f>
        <v/>
      </c>
      <c r="T7232" s="38" t="str">
        <f aca="false">IF(N7232="","",N7232+ROW()/10000000)</f>
        <v/>
      </c>
      <c r="U7232" s="0" t="str">
        <f aca="false">IF(G7232=1,IF(B7232="",1,0),"")</f>
        <v/>
      </c>
    </row>
    <row r="7233" customFormat="false" ht="15" hidden="false" customHeight="false" outlineLevel="0" collapsed="false">
      <c r="A7233" s="35"/>
      <c r="B7233" s="35"/>
      <c r="G7233" s="0" t="str">
        <f aca="false">IF(A7233="","",IF(AND(A7233&gt;=Debut,A7233&lt;Fin),1,0))</f>
        <v/>
      </c>
      <c r="H7233" s="0" t="str">
        <f aca="false">IF(G7233=1,INT(ROUND((A7233-Debut)*86400,0)/600),"")</f>
        <v/>
      </c>
      <c r="I7233" s="0" t="str">
        <f aca="false">IF(G7233=1,INT(ROUND((A7233-Debut)*86400,0)/3600),"")</f>
        <v/>
      </c>
      <c r="J7233" s="0" t="str">
        <f aca="false">IF(OR(A7233="",B7233=""),"",ROUND((B7233-A7233)*86400,0))</f>
        <v/>
      </c>
      <c r="K7233" s="37" t="str">
        <f aca="false">IF(G7233=1,IF(COUNTIFS($C:$C,C7233,$G:$G,1,$A:$A,"&gt;="&amp;(A7233-FenetreInterm/86400),$A:$A,"&lt;="&amp;A7233)&gt;=NbInterm,1,0),"")</f>
        <v/>
      </c>
      <c r="L7233" s="37" t="str">
        <f aca="false">IF(G7233=1,IF(B7233="",0,IF(J7233&lt;SeuilFugitive,1,0)),"")</f>
        <v/>
      </c>
      <c r="M7233" s="37" t="str">
        <f aca="false">IF(G7233=1,IF(B7233="",IF((Fin-A7233)*24&gt;SeuilFigee,1,0),IF(J7233&gt;SeuilFigee*3600,1,0)),"")</f>
        <v/>
      </c>
      <c r="N7233" s="0" t="str">
        <f aca="false">IF(G7233=1,IF(COUNTIF(H$2:H7233,H7233)=1,COUNTIF($H:$H,H7233),""),"")</f>
        <v/>
      </c>
      <c r="O7233" s="0" t="str">
        <f aca="false">IF(G7233=1,IF(COUNTIF(I$2:I7233,I7233)=1,COUNTIF($I:$I,I7233),""),"")</f>
        <v/>
      </c>
      <c r="P7233" s="38" t="str">
        <f aca="false">IF(G7233=1,IF(COUNTIFS(C$2:C7233,C7233,G$2:G7233,1)=1,COUNTIFS($C:$C,C7233,$G:$G,1)+ROW()/10000000,""),"")</f>
        <v/>
      </c>
      <c r="Q7233" s="0" t="str">
        <f aca="false">IF(K7233=1,IF(COUNTIFS(C$2:C7233,C7233,K$2:K7233,1)=1,1,0),"")</f>
        <v/>
      </c>
      <c r="R7233" s="0" t="str">
        <f aca="false">IF(M7233=1,IF(COUNTIFS(C$2:C7233,C7233,M$2:M7233,1)=1,1,0),"")</f>
        <v/>
      </c>
      <c r="S7233" s="0" t="str">
        <f aca="false">IF(L7233=1,IF(COUNTIFS(C$2:C7233,C7233,L$2:L7233,1)=1,1,0),"")</f>
        <v/>
      </c>
      <c r="T7233" s="38" t="str">
        <f aca="false">IF(N7233="","",N7233+ROW()/10000000)</f>
        <v/>
      </c>
      <c r="U7233" s="0" t="str">
        <f aca="false">IF(G7233=1,IF(B7233="",1,0),"")</f>
        <v/>
      </c>
    </row>
    <row r="7234" customFormat="false" ht="15" hidden="false" customHeight="false" outlineLevel="0" collapsed="false">
      <c r="A7234" s="35"/>
      <c r="B7234" s="35"/>
      <c r="G7234" s="0" t="str">
        <f aca="false">IF(A7234="","",IF(AND(A7234&gt;=Debut,A7234&lt;Fin),1,0))</f>
        <v/>
      </c>
      <c r="H7234" s="0" t="str">
        <f aca="false">IF(G7234=1,INT(ROUND((A7234-Debut)*86400,0)/600),"")</f>
        <v/>
      </c>
      <c r="I7234" s="0" t="str">
        <f aca="false">IF(G7234=1,INT(ROUND((A7234-Debut)*86400,0)/3600),"")</f>
        <v/>
      </c>
      <c r="J7234" s="0" t="str">
        <f aca="false">IF(OR(A7234="",B7234=""),"",ROUND((B7234-A7234)*86400,0))</f>
        <v/>
      </c>
      <c r="K7234" s="37" t="str">
        <f aca="false">IF(G7234=1,IF(COUNTIFS($C:$C,C7234,$G:$G,1,$A:$A,"&gt;="&amp;(A7234-FenetreInterm/86400),$A:$A,"&lt;="&amp;A7234)&gt;=NbInterm,1,0),"")</f>
        <v/>
      </c>
      <c r="L7234" s="37" t="str">
        <f aca="false">IF(G7234=1,IF(B7234="",0,IF(J7234&lt;SeuilFugitive,1,0)),"")</f>
        <v/>
      </c>
      <c r="M7234" s="37" t="str">
        <f aca="false">IF(G7234=1,IF(B7234="",IF((Fin-A7234)*24&gt;SeuilFigee,1,0),IF(J7234&gt;SeuilFigee*3600,1,0)),"")</f>
        <v/>
      </c>
      <c r="N7234" s="0" t="str">
        <f aca="false">IF(G7234=1,IF(COUNTIF(H$2:H7234,H7234)=1,COUNTIF($H:$H,H7234),""),"")</f>
        <v/>
      </c>
      <c r="O7234" s="0" t="str">
        <f aca="false">IF(G7234=1,IF(COUNTIF(I$2:I7234,I7234)=1,COUNTIF($I:$I,I7234),""),"")</f>
        <v/>
      </c>
      <c r="P7234" s="38" t="str">
        <f aca="false">IF(G7234=1,IF(COUNTIFS(C$2:C7234,C7234,G$2:G7234,1)=1,COUNTIFS($C:$C,C7234,$G:$G,1)+ROW()/10000000,""),"")</f>
        <v/>
      </c>
      <c r="Q7234" s="0" t="str">
        <f aca="false">IF(K7234=1,IF(COUNTIFS(C$2:C7234,C7234,K$2:K7234,1)=1,1,0),"")</f>
        <v/>
      </c>
      <c r="R7234" s="0" t="str">
        <f aca="false">IF(M7234=1,IF(COUNTIFS(C$2:C7234,C7234,M$2:M7234,1)=1,1,0),"")</f>
        <v/>
      </c>
      <c r="S7234" s="0" t="str">
        <f aca="false">IF(L7234=1,IF(COUNTIFS(C$2:C7234,C7234,L$2:L7234,1)=1,1,0),"")</f>
        <v/>
      </c>
      <c r="T7234" s="38" t="str">
        <f aca="false">IF(N7234="","",N7234+ROW()/10000000)</f>
        <v/>
      </c>
      <c r="U7234" s="0" t="str">
        <f aca="false">IF(G7234=1,IF(B7234="",1,0),"")</f>
        <v/>
      </c>
    </row>
    <row r="7235" customFormat="false" ht="15" hidden="false" customHeight="false" outlineLevel="0" collapsed="false">
      <c r="A7235" s="35"/>
      <c r="B7235" s="35"/>
      <c r="G7235" s="0" t="str">
        <f aca="false">IF(A7235="","",IF(AND(A7235&gt;=Debut,A7235&lt;Fin),1,0))</f>
        <v/>
      </c>
      <c r="H7235" s="0" t="str">
        <f aca="false">IF(G7235=1,INT(ROUND((A7235-Debut)*86400,0)/600),"")</f>
        <v/>
      </c>
      <c r="I7235" s="0" t="str">
        <f aca="false">IF(G7235=1,INT(ROUND((A7235-Debut)*86400,0)/3600),"")</f>
        <v/>
      </c>
      <c r="J7235" s="0" t="str">
        <f aca="false">IF(OR(A7235="",B7235=""),"",ROUND((B7235-A7235)*86400,0))</f>
        <v/>
      </c>
      <c r="K7235" s="37" t="str">
        <f aca="false">IF(G7235=1,IF(COUNTIFS($C:$C,C7235,$G:$G,1,$A:$A,"&gt;="&amp;(A7235-FenetreInterm/86400),$A:$A,"&lt;="&amp;A7235)&gt;=NbInterm,1,0),"")</f>
        <v/>
      </c>
      <c r="L7235" s="37" t="str">
        <f aca="false">IF(G7235=1,IF(B7235="",0,IF(J7235&lt;SeuilFugitive,1,0)),"")</f>
        <v/>
      </c>
      <c r="M7235" s="37" t="str">
        <f aca="false">IF(G7235=1,IF(B7235="",IF((Fin-A7235)*24&gt;SeuilFigee,1,0),IF(J7235&gt;SeuilFigee*3600,1,0)),"")</f>
        <v/>
      </c>
      <c r="N7235" s="0" t="str">
        <f aca="false">IF(G7235=1,IF(COUNTIF(H$2:H7235,H7235)=1,COUNTIF($H:$H,H7235),""),"")</f>
        <v/>
      </c>
      <c r="O7235" s="0" t="str">
        <f aca="false">IF(G7235=1,IF(COUNTIF(I$2:I7235,I7235)=1,COUNTIF($I:$I,I7235),""),"")</f>
        <v/>
      </c>
      <c r="P7235" s="38" t="str">
        <f aca="false">IF(G7235=1,IF(COUNTIFS(C$2:C7235,C7235,G$2:G7235,1)=1,COUNTIFS($C:$C,C7235,$G:$G,1)+ROW()/10000000,""),"")</f>
        <v/>
      </c>
      <c r="Q7235" s="0" t="str">
        <f aca="false">IF(K7235=1,IF(COUNTIFS(C$2:C7235,C7235,K$2:K7235,1)=1,1,0),"")</f>
        <v/>
      </c>
      <c r="R7235" s="0" t="str">
        <f aca="false">IF(M7235=1,IF(COUNTIFS(C$2:C7235,C7235,M$2:M7235,1)=1,1,0),"")</f>
        <v/>
      </c>
      <c r="S7235" s="0" t="str">
        <f aca="false">IF(L7235=1,IF(COUNTIFS(C$2:C7235,C7235,L$2:L7235,1)=1,1,0),"")</f>
        <v/>
      </c>
      <c r="T7235" s="38" t="str">
        <f aca="false">IF(N7235="","",N7235+ROW()/10000000)</f>
        <v/>
      </c>
      <c r="U7235" s="0" t="str">
        <f aca="false">IF(G7235=1,IF(B7235="",1,0),"")</f>
        <v/>
      </c>
    </row>
    <row r="7236" customFormat="false" ht="15" hidden="false" customHeight="false" outlineLevel="0" collapsed="false">
      <c r="A7236" s="35"/>
      <c r="B7236" s="35"/>
      <c r="G7236" s="0" t="str">
        <f aca="false">IF(A7236="","",IF(AND(A7236&gt;=Debut,A7236&lt;Fin),1,0))</f>
        <v/>
      </c>
      <c r="H7236" s="0" t="str">
        <f aca="false">IF(G7236=1,INT(ROUND((A7236-Debut)*86400,0)/600),"")</f>
        <v/>
      </c>
      <c r="I7236" s="0" t="str">
        <f aca="false">IF(G7236=1,INT(ROUND((A7236-Debut)*86400,0)/3600),"")</f>
        <v/>
      </c>
      <c r="J7236" s="0" t="str">
        <f aca="false">IF(OR(A7236="",B7236=""),"",ROUND((B7236-A7236)*86400,0))</f>
        <v/>
      </c>
      <c r="K7236" s="37" t="str">
        <f aca="false">IF(G7236=1,IF(COUNTIFS($C:$C,C7236,$G:$G,1,$A:$A,"&gt;="&amp;(A7236-FenetreInterm/86400),$A:$A,"&lt;="&amp;A7236)&gt;=NbInterm,1,0),"")</f>
        <v/>
      </c>
      <c r="L7236" s="37" t="str">
        <f aca="false">IF(G7236=1,IF(B7236="",0,IF(J7236&lt;SeuilFugitive,1,0)),"")</f>
        <v/>
      </c>
      <c r="M7236" s="37" t="str">
        <f aca="false">IF(G7236=1,IF(B7236="",IF((Fin-A7236)*24&gt;SeuilFigee,1,0),IF(J7236&gt;SeuilFigee*3600,1,0)),"")</f>
        <v/>
      </c>
      <c r="N7236" s="0" t="str">
        <f aca="false">IF(G7236=1,IF(COUNTIF(H$2:H7236,H7236)=1,COUNTIF($H:$H,H7236),""),"")</f>
        <v/>
      </c>
      <c r="O7236" s="0" t="str">
        <f aca="false">IF(G7236=1,IF(COUNTIF(I$2:I7236,I7236)=1,COUNTIF($I:$I,I7236),""),"")</f>
        <v/>
      </c>
      <c r="P7236" s="38" t="str">
        <f aca="false">IF(G7236=1,IF(COUNTIFS(C$2:C7236,C7236,G$2:G7236,1)=1,COUNTIFS($C:$C,C7236,$G:$G,1)+ROW()/10000000,""),"")</f>
        <v/>
      </c>
      <c r="Q7236" s="0" t="str">
        <f aca="false">IF(K7236=1,IF(COUNTIFS(C$2:C7236,C7236,K$2:K7236,1)=1,1,0),"")</f>
        <v/>
      </c>
      <c r="R7236" s="0" t="str">
        <f aca="false">IF(M7236=1,IF(COUNTIFS(C$2:C7236,C7236,M$2:M7236,1)=1,1,0),"")</f>
        <v/>
      </c>
      <c r="S7236" s="0" t="str">
        <f aca="false">IF(L7236=1,IF(COUNTIFS(C$2:C7236,C7236,L$2:L7236,1)=1,1,0),"")</f>
        <v/>
      </c>
      <c r="T7236" s="38" t="str">
        <f aca="false">IF(N7236="","",N7236+ROW()/10000000)</f>
        <v/>
      </c>
      <c r="U7236" s="0" t="str">
        <f aca="false">IF(G7236=1,IF(B7236="",1,0),"")</f>
        <v/>
      </c>
    </row>
    <row r="7237" customFormat="false" ht="15" hidden="false" customHeight="false" outlineLevel="0" collapsed="false">
      <c r="A7237" s="35"/>
      <c r="B7237" s="35"/>
      <c r="G7237" s="0" t="str">
        <f aca="false">IF(A7237="","",IF(AND(A7237&gt;=Debut,A7237&lt;Fin),1,0))</f>
        <v/>
      </c>
      <c r="H7237" s="0" t="str">
        <f aca="false">IF(G7237=1,INT(ROUND((A7237-Debut)*86400,0)/600),"")</f>
        <v/>
      </c>
      <c r="I7237" s="0" t="str">
        <f aca="false">IF(G7237=1,INT(ROUND((A7237-Debut)*86400,0)/3600),"")</f>
        <v/>
      </c>
      <c r="J7237" s="0" t="str">
        <f aca="false">IF(OR(A7237="",B7237=""),"",ROUND((B7237-A7237)*86400,0))</f>
        <v/>
      </c>
      <c r="K7237" s="37" t="str">
        <f aca="false">IF(G7237=1,IF(COUNTIFS($C:$C,C7237,$G:$G,1,$A:$A,"&gt;="&amp;(A7237-FenetreInterm/86400),$A:$A,"&lt;="&amp;A7237)&gt;=NbInterm,1,0),"")</f>
        <v/>
      </c>
      <c r="L7237" s="37" t="str">
        <f aca="false">IF(G7237=1,IF(B7237="",0,IF(J7237&lt;SeuilFugitive,1,0)),"")</f>
        <v/>
      </c>
      <c r="M7237" s="37" t="str">
        <f aca="false">IF(G7237=1,IF(B7237="",IF((Fin-A7237)*24&gt;SeuilFigee,1,0),IF(J7237&gt;SeuilFigee*3600,1,0)),"")</f>
        <v/>
      </c>
      <c r="N7237" s="0" t="str">
        <f aca="false">IF(G7237=1,IF(COUNTIF(H$2:H7237,H7237)=1,COUNTIF($H:$H,H7237),""),"")</f>
        <v/>
      </c>
      <c r="O7237" s="0" t="str">
        <f aca="false">IF(G7237=1,IF(COUNTIF(I$2:I7237,I7237)=1,COUNTIF($I:$I,I7237),""),"")</f>
        <v/>
      </c>
      <c r="P7237" s="38" t="str">
        <f aca="false">IF(G7237=1,IF(COUNTIFS(C$2:C7237,C7237,G$2:G7237,1)=1,COUNTIFS($C:$C,C7237,$G:$G,1)+ROW()/10000000,""),"")</f>
        <v/>
      </c>
      <c r="Q7237" s="0" t="str">
        <f aca="false">IF(K7237=1,IF(COUNTIFS(C$2:C7237,C7237,K$2:K7237,1)=1,1,0),"")</f>
        <v/>
      </c>
      <c r="R7237" s="0" t="str">
        <f aca="false">IF(M7237=1,IF(COUNTIFS(C$2:C7237,C7237,M$2:M7237,1)=1,1,0),"")</f>
        <v/>
      </c>
      <c r="S7237" s="0" t="str">
        <f aca="false">IF(L7237=1,IF(COUNTIFS(C$2:C7237,C7237,L$2:L7237,1)=1,1,0),"")</f>
        <v/>
      </c>
      <c r="T7237" s="38" t="str">
        <f aca="false">IF(N7237="","",N7237+ROW()/10000000)</f>
        <v/>
      </c>
      <c r="U7237" s="0" t="str">
        <f aca="false">IF(G7237=1,IF(B7237="",1,0),"")</f>
        <v/>
      </c>
    </row>
    <row r="7238" customFormat="false" ht="15" hidden="false" customHeight="false" outlineLevel="0" collapsed="false">
      <c r="A7238" s="35"/>
      <c r="B7238" s="35"/>
      <c r="G7238" s="0" t="str">
        <f aca="false">IF(A7238="","",IF(AND(A7238&gt;=Debut,A7238&lt;Fin),1,0))</f>
        <v/>
      </c>
      <c r="H7238" s="0" t="str">
        <f aca="false">IF(G7238=1,INT(ROUND((A7238-Debut)*86400,0)/600),"")</f>
        <v/>
      </c>
      <c r="I7238" s="0" t="str">
        <f aca="false">IF(G7238=1,INT(ROUND((A7238-Debut)*86400,0)/3600),"")</f>
        <v/>
      </c>
      <c r="J7238" s="0" t="str">
        <f aca="false">IF(OR(A7238="",B7238=""),"",ROUND((B7238-A7238)*86400,0))</f>
        <v/>
      </c>
      <c r="K7238" s="37" t="str">
        <f aca="false">IF(G7238=1,IF(COUNTIFS($C:$C,C7238,$G:$G,1,$A:$A,"&gt;="&amp;(A7238-FenetreInterm/86400),$A:$A,"&lt;="&amp;A7238)&gt;=NbInterm,1,0),"")</f>
        <v/>
      </c>
      <c r="L7238" s="37" t="str">
        <f aca="false">IF(G7238=1,IF(B7238="",0,IF(J7238&lt;SeuilFugitive,1,0)),"")</f>
        <v/>
      </c>
      <c r="M7238" s="37" t="str">
        <f aca="false">IF(G7238=1,IF(B7238="",IF((Fin-A7238)*24&gt;SeuilFigee,1,0),IF(J7238&gt;SeuilFigee*3600,1,0)),"")</f>
        <v/>
      </c>
      <c r="N7238" s="0" t="str">
        <f aca="false">IF(G7238=1,IF(COUNTIF(H$2:H7238,H7238)=1,COUNTIF($H:$H,H7238),""),"")</f>
        <v/>
      </c>
      <c r="O7238" s="0" t="str">
        <f aca="false">IF(G7238=1,IF(COUNTIF(I$2:I7238,I7238)=1,COUNTIF($I:$I,I7238),""),"")</f>
        <v/>
      </c>
      <c r="P7238" s="38" t="str">
        <f aca="false">IF(G7238=1,IF(COUNTIFS(C$2:C7238,C7238,G$2:G7238,1)=1,COUNTIFS($C:$C,C7238,$G:$G,1)+ROW()/10000000,""),"")</f>
        <v/>
      </c>
      <c r="Q7238" s="0" t="str">
        <f aca="false">IF(K7238=1,IF(COUNTIFS(C$2:C7238,C7238,K$2:K7238,1)=1,1,0),"")</f>
        <v/>
      </c>
      <c r="R7238" s="0" t="str">
        <f aca="false">IF(M7238=1,IF(COUNTIFS(C$2:C7238,C7238,M$2:M7238,1)=1,1,0),"")</f>
        <v/>
      </c>
      <c r="S7238" s="0" t="str">
        <f aca="false">IF(L7238=1,IF(COUNTIFS(C$2:C7238,C7238,L$2:L7238,1)=1,1,0),"")</f>
        <v/>
      </c>
      <c r="T7238" s="38" t="str">
        <f aca="false">IF(N7238="","",N7238+ROW()/10000000)</f>
        <v/>
      </c>
      <c r="U7238" s="0" t="str">
        <f aca="false">IF(G7238=1,IF(B7238="",1,0),"")</f>
        <v/>
      </c>
    </row>
    <row r="7239" customFormat="false" ht="15" hidden="false" customHeight="false" outlineLevel="0" collapsed="false">
      <c r="A7239" s="35"/>
      <c r="B7239" s="35"/>
      <c r="G7239" s="0" t="str">
        <f aca="false">IF(A7239="","",IF(AND(A7239&gt;=Debut,A7239&lt;Fin),1,0))</f>
        <v/>
      </c>
      <c r="H7239" s="0" t="str">
        <f aca="false">IF(G7239=1,INT(ROUND((A7239-Debut)*86400,0)/600),"")</f>
        <v/>
      </c>
      <c r="I7239" s="0" t="str">
        <f aca="false">IF(G7239=1,INT(ROUND((A7239-Debut)*86400,0)/3600),"")</f>
        <v/>
      </c>
      <c r="J7239" s="0" t="str">
        <f aca="false">IF(OR(A7239="",B7239=""),"",ROUND((B7239-A7239)*86400,0))</f>
        <v/>
      </c>
      <c r="K7239" s="37" t="str">
        <f aca="false">IF(G7239=1,IF(COUNTIFS($C:$C,C7239,$G:$G,1,$A:$A,"&gt;="&amp;(A7239-FenetreInterm/86400),$A:$A,"&lt;="&amp;A7239)&gt;=NbInterm,1,0),"")</f>
        <v/>
      </c>
      <c r="L7239" s="37" t="str">
        <f aca="false">IF(G7239=1,IF(B7239="",0,IF(J7239&lt;SeuilFugitive,1,0)),"")</f>
        <v/>
      </c>
      <c r="M7239" s="37" t="str">
        <f aca="false">IF(G7239=1,IF(B7239="",IF((Fin-A7239)*24&gt;SeuilFigee,1,0),IF(J7239&gt;SeuilFigee*3600,1,0)),"")</f>
        <v/>
      </c>
      <c r="N7239" s="0" t="str">
        <f aca="false">IF(G7239=1,IF(COUNTIF(H$2:H7239,H7239)=1,COUNTIF($H:$H,H7239),""),"")</f>
        <v/>
      </c>
      <c r="O7239" s="0" t="str">
        <f aca="false">IF(G7239=1,IF(COUNTIF(I$2:I7239,I7239)=1,COUNTIF($I:$I,I7239),""),"")</f>
        <v/>
      </c>
      <c r="P7239" s="38" t="str">
        <f aca="false">IF(G7239=1,IF(COUNTIFS(C$2:C7239,C7239,G$2:G7239,1)=1,COUNTIFS($C:$C,C7239,$G:$G,1)+ROW()/10000000,""),"")</f>
        <v/>
      </c>
      <c r="Q7239" s="0" t="str">
        <f aca="false">IF(K7239=1,IF(COUNTIFS(C$2:C7239,C7239,K$2:K7239,1)=1,1,0),"")</f>
        <v/>
      </c>
      <c r="R7239" s="0" t="str">
        <f aca="false">IF(M7239=1,IF(COUNTIFS(C$2:C7239,C7239,M$2:M7239,1)=1,1,0),"")</f>
        <v/>
      </c>
      <c r="S7239" s="0" t="str">
        <f aca="false">IF(L7239=1,IF(COUNTIFS(C$2:C7239,C7239,L$2:L7239,1)=1,1,0),"")</f>
        <v/>
      </c>
      <c r="T7239" s="38" t="str">
        <f aca="false">IF(N7239="","",N7239+ROW()/10000000)</f>
        <v/>
      </c>
      <c r="U7239" s="0" t="str">
        <f aca="false">IF(G7239=1,IF(B7239="",1,0),"")</f>
        <v/>
      </c>
    </row>
    <row r="7240" customFormat="false" ht="15" hidden="false" customHeight="false" outlineLevel="0" collapsed="false">
      <c r="A7240" s="35"/>
      <c r="B7240" s="35"/>
      <c r="G7240" s="0" t="str">
        <f aca="false">IF(A7240="","",IF(AND(A7240&gt;=Debut,A7240&lt;Fin),1,0))</f>
        <v/>
      </c>
      <c r="H7240" s="0" t="str">
        <f aca="false">IF(G7240=1,INT(ROUND((A7240-Debut)*86400,0)/600),"")</f>
        <v/>
      </c>
      <c r="I7240" s="0" t="str">
        <f aca="false">IF(G7240=1,INT(ROUND((A7240-Debut)*86400,0)/3600),"")</f>
        <v/>
      </c>
      <c r="J7240" s="0" t="str">
        <f aca="false">IF(OR(A7240="",B7240=""),"",ROUND((B7240-A7240)*86400,0))</f>
        <v/>
      </c>
      <c r="K7240" s="37" t="str">
        <f aca="false">IF(G7240=1,IF(COUNTIFS($C:$C,C7240,$G:$G,1,$A:$A,"&gt;="&amp;(A7240-FenetreInterm/86400),$A:$A,"&lt;="&amp;A7240)&gt;=NbInterm,1,0),"")</f>
        <v/>
      </c>
      <c r="L7240" s="37" t="str">
        <f aca="false">IF(G7240=1,IF(B7240="",0,IF(J7240&lt;SeuilFugitive,1,0)),"")</f>
        <v/>
      </c>
      <c r="M7240" s="37" t="str">
        <f aca="false">IF(G7240=1,IF(B7240="",IF((Fin-A7240)*24&gt;SeuilFigee,1,0),IF(J7240&gt;SeuilFigee*3600,1,0)),"")</f>
        <v/>
      </c>
      <c r="N7240" s="0" t="str">
        <f aca="false">IF(G7240=1,IF(COUNTIF(H$2:H7240,H7240)=1,COUNTIF($H:$H,H7240),""),"")</f>
        <v/>
      </c>
      <c r="O7240" s="0" t="str">
        <f aca="false">IF(G7240=1,IF(COUNTIF(I$2:I7240,I7240)=1,COUNTIF($I:$I,I7240),""),"")</f>
        <v/>
      </c>
      <c r="P7240" s="38" t="str">
        <f aca="false">IF(G7240=1,IF(COUNTIFS(C$2:C7240,C7240,G$2:G7240,1)=1,COUNTIFS($C:$C,C7240,$G:$G,1)+ROW()/10000000,""),"")</f>
        <v/>
      </c>
      <c r="Q7240" s="0" t="str">
        <f aca="false">IF(K7240=1,IF(COUNTIFS(C$2:C7240,C7240,K$2:K7240,1)=1,1,0),"")</f>
        <v/>
      </c>
      <c r="R7240" s="0" t="str">
        <f aca="false">IF(M7240=1,IF(COUNTIFS(C$2:C7240,C7240,M$2:M7240,1)=1,1,0),"")</f>
        <v/>
      </c>
      <c r="S7240" s="0" t="str">
        <f aca="false">IF(L7240=1,IF(COUNTIFS(C$2:C7240,C7240,L$2:L7240,1)=1,1,0),"")</f>
        <v/>
      </c>
      <c r="T7240" s="38" t="str">
        <f aca="false">IF(N7240="","",N7240+ROW()/10000000)</f>
        <v/>
      </c>
      <c r="U7240" s="0" t="str">
        <f aca="false">IF(G7240=1,IF(B7240="",1,0),"")</f>
        <v/>
      </c>
    </row>
    <row r="7241" customFormat="false" ht="15" hidden="false" customHeight="false" outlineLevel="0" collapsed="false">
      <c r="A7241" s="35"/>
      <c r="B7241" s="35"/>
      <c r="G7241" s="0" t="str">
        <f aca="false">IF(A7241="","",IF(AND(A7241&gt;=Debut,A7241&lt;Fin),1,0))</f>
        <v/>
      </c>
      <c r="H7241" s="0" t="str">
        <f aca="false">IF(G7241=1,INT(ROUND((A7241-Debut)*86400,0)/600),"")</f>
        <v/>
      </c>
      <c r="I7241" s="0" t="str">
        <f aca="false">IF(G7241=1,INT(ROUND((A7241-Debut)*86400,0)/3600),"")</f>
        <v/>
      </c>
      <c r="J7241" s="0" t="str">
        <f aca="false">IF(OR(A7241="",B7241=""),"",ROUND((B7241-A7241)*86400,0))</f>
        <v/>
      </c>
      <c r="K7241" s="37" t="str">
        <f aca="false">IF(G7241=1,IF(COUNTIFS($C:$C,C7241,$G:$G,1,$A:$A,"&gt;="&amp;(A7241-FenetreInterm/86400),$A:$A,"&lt;="&amp;A7241)&gt;=NbInterm,1,0),"")</f>
        <v/>
      </c>
      <c r="L7241" s="37" t="str">
        <f aca="false">IF(G7241=1,IF(B7241="",0,IF(J7241&lt;SeuilFugitive,1,0)),"")</f>
        <v/>
      </c>
      <c r="M7241" s="37" t="str">
        <f aca="false">IF(G7241=1,IF(B7241="",IF((Fin-A7241)*24&gt;SeuilFigee,1,0),IF(J7241&gt;SeuilFigee*3600,1,0)),"")</f>
        <v/>
      </c>
      <c r="N7241" s="0" t="str">
        <f aca="false">IF(G7241=1,IF(COUNTIF(H$2:H7241,H7241)=1,COUNTIF($H:$H,H7241),""),"")</f>
        <v/>
      </c>
      <c r="O7241" s="0" t="str">
        <f aca="false">IF(G7241=1,IF(COUNTIF(I$2:I7241,I7241)=1,COUNTIF($I:$I,I7241),""),"")</f>
        <v/>
      </c>
      <c r="P7241" s="38" t="str">
        <f aca="false">IF(G7241=1,IF(COUNTIFS(C$2:C7241,C7241,G$2:G7241,1)=1,COUNTIFS($C:$C,C7241,$G:$G,1)+ROW()/10000000,""),"")</f>
        <v/>
      </c>
      <c r="Q7241" s="0" t="str">
        <f aca="false">IF(K7241=1,IF(COUNTIFS(C$2:C7241,C7241,K$2:K7241,1)=1,1,0),"")</f>
        <v/>
      </c>
      <c r="R7241" s="0" t="str">
        <f aca="false">IF(M7241=1,IF(COUNTIFS(C$2:C7241,C7241,M$2:M7241,1)=1,1,0),"")</f>
        <v/>
      </c>
      <c r="S7241" s="0" t="str">
        <f aca="false">IF(L7241=1,IF(COUNTIFS(C$2:C7241,C7241,L$2:L7241,1)=1,1,0),"")</f>
        <v/>
      </c>
      <c r="T7241" s="38" t="str">
        <f aca="false">IF(N7241="","",N7241+ROW()/10000000)</f>
        <v/>
      </c>
      <c r="U7241" s="0" t="str">
        <f aca="false">IF(G7241=1,IF(B7241="",1,0),"")</f>
        <v/>
      </c>
    </row>
    <row r="7242" customFormat="false" ht="15" hidden="false" customHeight="false" outlineLevel="0" collapsed="false">
      <c r="A7242" s="35"/>
      <c r="B7242" s="35"/>
      <c r="G7242" s="0" t="str">
        <f aca="false">IF(A7242="","",IF(AND(A7242&gt;=Debut,A7242&lt;Fin),1,0))</f>
        <v/>
      </c>
      <c r="H7242" s="0" t="str">
        <f aca="false">IF(G7242=1,INT(ROUND((A7242-Debut)*86400,0)/600),"")</f>
        <v/>
      </c>
      <c r="I7242" s="0" t="str">
        <f aca="false">IF(G7242=1,INT(ROUND((A7242-Debut)*86400,0)/3600),"")</f>
        <v/>
      </c>
      <c r="J7242" s="0" t="str">
        <f aca="false">IF(OR(A7242="",B7242=""),"",ROUND((B7242-A7242)*86400,0))</f>
        <v/>
      </c>
      <c r="K7242" s="37" t="str">
        <f aca="false">IF(G7242=1,IF(COUNTIFS($C:$C,C7242,$G:$G,1,$A:$A,"&gt;="&amp;(A7242-FenetreInterm/86400),$A:$A,"&lt;="&amp;A7242)&gt;=NbInterm,1,0),"")</f>
        <v/>
      </c>
      <c r="L7242" s="37" t="str">
        <f aca="false">IF(G7242=1,IF(B7242="",0,IF(J7242&lt;SeuilFugitive,1,0)),"")</f>
        <v/>
      </c>
      <c r="M7242" s="37" t="str">
        <f aca="false">IF(G7242=1,IF(B7242="",IF((Fin-A7242)*24&gt;SeuilFigee,1,0),IF(J7242&gt;SeuilFigee*3600,1,0)),"")</f>
        <v/>
      </c>
      <c r="N7242" s="0" t="str">
        <f aca="false">IF(G7242=1,IF(COUNTIF(H$2:H7242,H7242)=1,COUNTIF($H:$H,H7242),""),"")</f>
        <v/>
      </c>
      <c r="O7242" s="0" t="str">
        <f aca="false">IF(G7242=1,IF(COUNTIF(I$2:I7242,I7242)=1,COUNTIF($I:$I,I7242),""),"")</f>
        <v/>
      </c>
      <c r="P7242" s="38" t="str">
        <f aca="false">IF(G7242=1,IF(COUNTIFS(C$2:C7242,C7242,G$2:G7242,1)=1,COUNTIFS($C:$C,C7242,$G:$G,1)+ROW()/10000000,""),"")</f>
        <v/>
      </c>
      <c r="Q7242" s="0" t="str">
        <f aca="false">IF(K7242=1,IF(COUNTIFS(C$2:C7242,C7242,K$2:K7242,1)=1,1,0),"")</f>
        <v/>
      </c>
      <c r="R7242" s="0" t="str">
        <f aca="false">IF(M7242=1,IF(COUNTIFS(C$2:C7242,C7242,M$2:M7242,1)=1,1,0),"")</f>
        <v/>
      </c>
      <c r="S7242" s="0" t="str">
        <f aca="false">IF(L7242=1,IF(COUNTIFS(C$2:C7242,C7242,L$2:L7242,1)=1,1,0),"")</f>
        <v/>
      </c>
      <c r="T7242" s="38" t="str">
        <f aca="false">IF(N7242="","",N7242+ROW()/10000000)</f>
        <v/>
      </c>
      <c r="U7242" s="0" t="str">
        <f aca="false">IF(G7242=1,IF(B7242="",1,0),"")</f>
        <v/>
      </c>
    </row>
    <row r="7243" customFormat="false" ht="15" hidden="false" customHeight="false" outlineLevel="0" collapsed="false">
      <c r="A7243" s="35"/>
      <c r="B7243" s="35"/>
      <c r="G7243" s="0" t="str">
        <f aca="false">IF(A7243="","",IF(AND(A7243&gt;=Debut,A7243&lt;Fin),1,0))</f>
        <v/>
      </c>
      <c r="H7243" s="0" t="str">
        <f aca="false">IF(G7243=1,INT(ROUND((A7243-Debut)*86400,0)/600),"")</f>
        <v/>
      </c>
      <c r="I7243" s="0" t="str">
        <f aca="false">IF(G7243=1,INT(ROUND((A7243-Debut)*86400,0)/3600),"")</f>
        <v/>
      </c>
      <c r="J7243" s="0" t="str">
        <f aca="false">IF(OR(A7243="",B7243=""),"",ROUND((B7243-A7243)*86400,0))</f>
        <v/>
      </c>
      <c r="K7243" s="37" t="str">
        <f aca="false">IF(G7243=1,IF(COUNTIFS($C:$C,C7243,$G:$G,1,$A:$A,"&gt;="&amp;(A7243-FenetreInterm/86400),$A:$A,"&lt;="&amp;A7243)&gt;=NbInterm,1,0),"")</f>
        <v/>
      </c>
      <c r="L7243" s="37" t="str">
        <f aca="false">IF(G7243=1,IF(B7243="",0,IF(J7243&lt;SeuilFugitive,1,0)),"")</f>
        <v/>
      </c>
      <c r="M7243" s="37" t="str">
        <f aca="false">IF(G7243=1,IF(B7243="",IF((Fin-A7243)*24&gt;SeuilFigee,1,0),IF(J7243&gt;SeuilFigee*3600,1,0)),"")</f>
        <v/>
      </c>
      <c r="N7243" s="0" t="str">
        <f aca="false">IF(G7243=1,IF(COUNTIF(H$2:H7243,H7243)=1,COUNTIF($H:$H,H7243),""),"")</f>
        <v/>
      </c>
      <c r="O7243" s="0" t="str">
        <f aca="false">IF(G7243=1,IF(COUNTIF(I$2:I7243,I7243)=1,COUNTIF($I:$I,I7243),""),"")</f>
        <v/>
      </c>
      <c r="P7243" s="38" t="str">
        <f aca="false">IF(G7243=1,IF(COUNTIFS(C$2:C7243,C7243,G$2:G7243,1)=1,COUNTIFS($C:$C,C7243,$G:$G,1)+ROW()/10000000,""),"")</f>
        <v/>
      </c>
      <c r="Q7243" s="0" t="str">
        <f aca="false">IF(K7243=1,IF(COUNTIFS(C$2:C7243,C7243,K$2:K7243,1)=1,1,0),"")</f>
        <v/>
      </c>
      <c r="R7243" s="0" t="str">
        <f aca="false">IF(M7243=1,IF(COUNTIFS(C$2:C7243,C7243,M$2:M7243,1)=1,1,0),"")</f>
        <v/>
      </c>
      <c r="S7243" s="0" t="str">
        <f aca="false">IF(L7243=1,IF(COUNTIFS(C$2:C7243,C7243,L$2:L7243,1)=1,1,0),"")</f>
        <v/>
      </c>
      <c r="T7243" s="38" t="str">
        <f aca="false">IF(N7243="","",N7243+ROW()/10000000)</f>
        <v/>
      </c>
      <c r="U7243" s="0" t="str">
        <f aca="false">IF(G7243=1,IF(B7243="",1,0),"")</f>
        <v/>
      </c>
    </row>
    <row r="7244" customFormat="false" ht="15" hidden="false" customHeight="false" outlineLevel="0" collapsed="false">
      <c r="A7244" s="35"/>
      <c r="B7244" s="35"/>
      <c r="G7244" s="0" t="str">
        <f aca="false">IF(A7244="","",IF(AND(A7244&gt;=Debut,A7244&lt;Fin),1,0))</f>
        <v/>
      </c>
      <c r="H7244" s="0" t="str">
        <f aca="false">IF(G7244=1,INT(ROUND((A7244-Debut)*86400,0)/600),"")</f>
        <v/>
      </c>
      <c r="I7244" s="0" t="str">
        <f aca="false">IF(G7244=1,INT(ROUND((A7244-Debut)*86400,0)/3600),"")</f>
        <v/>
      </c>
      <c r="J7244" s="0" t="str">
        <f aca="false">IF(OR(A7244="",B7244=""),"",ROUND((B7244-A7244)*86400,0))</f>
        <v/>
      </c>
      <c r="K7244" s="37" t="str">
        <f aca="false">IF(G7244=1,IF(COUNTIFS($C:$C,C7244,$G:$G,1,$A:$A,"&gt;="&amp;(A7244-FenetreInterm/86400),$A:$A,"&lt;="&amp;A7244)&gt;=NbInterm,1,0),"")</f>
        <v/>
      </c>
      <c r="L7244" s="37" t="str">
        <f aca="false">IF(G7244=1,IF(B7244="",0,IF(J7244&lt;SeuilFugitive,1,0)),"")</f>
        <v/>
      </c>
      <c r="M7244" s="37" t="str">
        <f aca="false">IF(G7244=1,IF(B7244="",IF((Fin-A7244)*24&gt;SeuilFigee,1,0),IF(J7244&gt;SeuilFigee*3600,1,0)),"")</f>
        <v/>
      </c>
      <c r="N7244" s="0" t="str">
        <f aca="false">IF(G7244=1,IF(COUNTIF(H$2:H7244,H7244)=1,COUNTIF($H:$H,H7244),""),"")</f>
        <v/>
      </c>
      <c r="O7244" s="0" t="str">
        <f aca="false">IF(G7244=1,IF(COUNTIF(I$2:I7244,I7244)=1,COUNTIF($I:$I,I7244),""),"")</f>
        <v/>
      </c>
      <c r="P7244" s="38" t="str">
        <f aca="false">IF(G7244=1,IF(COUNTIFS(C$2:C7244,C7244,G$2:G7244,1)=1,COUNTIFS($C:$C,C7244,$G:$G,1)+ROW()/10000000,""),"")</f>
        <v/>
      </c>
      <c r="Q7244" s="0" t="str">
        <f aca="false">IF(K7244=1,IF(COUNTIFS(C$2:C7244,C7244,K$2:K7244,1)=1,1,0),"")</f>
        <v/>
      </c>
      <c r="R7244" s="0" t="str">
        <f aca="false">IF(M7244=1,IF(COUNTIFS(C$2:C7244,C7244,M$2:M7244,1)=1,1,0),"")</f>
        <v/>
      </c>
      <c r="S7244" s="0" t="str">
        <f aca="false">IF(L7244=1,IF(COUNTIFS(C$2:C7244,C7244,L$2:L7244,1)=1,1,0),"")</f>
        <v/>
      </c>
      <c r="T7244" s="38" t="str">
        <f aca="false">IF(N7244="","",N7244+ROW()/10000000)</f>
        <v/>
      </c>
      <c r="U7244" s="0" t="str">
        <f aca="false">IF(G7244=1,IF(B7244="",1,0),"")</f>
        <v/>
      </c>
    </row>
    <row r="7245" customFormat="false" ht="15" hidden="false" customHeight="false" outlineLevel="0" collapsed="false">
      <c r="A7245" s="35"/>
      <c r="B7245" s="35"/>
      <c r="G7245" s="0" t="str">
        <f aca="false">IF(A7245="","",IF(AND(A7245&gt;=Debut,A7245&lt;Fin),1,0))</f>
        <v/>
      </c>
      <c r="H7245" s="0" t="str">
        <f aca="false">IF(G7245=1,INT(ROUND((A7245-Debut)*86400,0)/600),"")</f>
        <v/>
      </c>
      <c r="I7245" s="0" t="str">
        <f aca="false">IF(G7245=1,INT(ROUND((A7245-Debut)*86400,0)/3600),"")</f>
        <v/>
      </c>
      <c r="J7245" s="0" t="str">
        <f aca="false">IF(OR(A7245="",B7245=""),"",ROUND((B7245-A7245)*86400,0))</f>
        <v/>
      </c>
      <c r="K7245" s="37" t="str">
        <f aca="false">IF(G7245=1,IF(COUNTIFS($C:$C,C7245,$G:$G,1,$A:$A,"&gt;="&amp;(A7245-FenetreInterm/86400),$A:$A,"&lt;="&amp;A7245)&gt;=NbInterm,1,0),"")</f>
        <v/>
      </c>
      <c r="L7245" s="37" t="str">
        <f aca="false">IF(G7245=1,IF(B7245="",0,IF(J7245&lt;SeuilFugitive,1,0)),"")</f>
        <v/>
      </c>
      <c r="M7245" s="37" t="str">
        <f aca="false">IF(G7245=1,IF(B7245="",IF((Fin-A7245)*24&gt;SeuilFigee,1,0),IF(J7245&gt;SeuilFigee*3600,1,0)),"")</f>
        <v/>
      </c>
      <c r="N7245" s="0" t="str">
        <f aca="false">IF(G7245=1,IF(COUNTIF(H$2:H7245,H7245)=1,COUNTIF($H:$H,H7245),""),"")</f>
        <v/>
      </c>
      <c r="O7245" s="0" t="str">
        <f aca="false">IF(G7245=1,IF(COUNTIF(I$2:I7245,I7245)=1,COUNTIF($I:$I,I7245),""),"")</f>
        <v/>
      </c>
      <c r="P7245" s="38" t="str">
        <f aca="false">IF(G7245=1,IF(COUNTIFS(C$2:C7245,C7245,G$2:G7245,1)=1,COUNTIFS($C:$C,C7245,$G:$G,1)+ROW()/10000000,""),"")</f>
        <v/>
      </c>
      <c r="Q7245" s="0" t="str">
        <f aca="false">IF(K7245=1,IF(COUNTIFS(C$2:C7245,C7245,K$2:K7245,1)=1,1,0),"")</f>
        <v/>
      </c>
      <c r="R7245" s="0" t="str">
        <f aca="false">IF(M7245=1,IF(COUNTIFS(C$2:C7245,C7245,M$2:M7245,1)=1,1,0),"")</f>
        <v/>
      </c>
      <c r="S7245" s="0" t="str">
        <f aca="false">IF(L7245=1,IF(COUNTIFS(C$2:C7245,C7245,L$2:L7245,1)=1,1,0),"")</f>
        <v/>
      </c>
      <c r="T7245" s="38" t="str">
        <f aca="false">IF(N7245="","",N7245+ROW()/10000000)</f>
        <v/>
      </c>
      <c r="U7245" s="0" t="str">
        <f aca="false">IF(G7245=1,IF(B7245="",1,0),"")</f>
        <v/>
      </c>
    </row>
    <row r="7246" customFormat="false" ht="15" hidden="false" customHeight="false" outlineLevel="0" collapsed="false">
      <c r="A7246" s="35"/>
      <c r="B7246" s="35"/>
      <c r="G7246" s="0" t="str">
        <f aca="false">IF(A7246="","",IF(AND(A7246&gt;=Debut,A7246&lt;Fin),1,0))</f>
        <v/>
      </c>
      <c r="H7246" s="0" t="str">
        <f aca="false">IF(G7246=1,INT(ROUND((A7246-Debut)*86400,0)/600),"")</f>
        <v/>
      </c>
      <c r="I7246" s="0" t="str">
        <f aca="false">IF(G7246=1,INT(ROUND((A7246-Debut)*86400,0)/3600),"")</f>
        <v/>
      </c>
      <c r="J7246" s="0" t="str">
        <f aca="false">IF(OR(A7246="",B7246=""),"",ROUND((B7246-A7246)*86400,0))</f>
        <v/>
      </c>
      <c r="K7246" s="37" t="str">
        <f aca="false">IF(G7246=1,IF(COUNTIFS($C:$C,C7246,$G:$G,1,$A:$A,"&gt;="&amp;(A7246-FenetreInterm/86400),$A:$A,"&lt;="&amp;A7246)&gt;=NbInterm,1,0),"")</f>
        <v/>
      </c>
      <c r="L7246" s="37" t="str">
        <f aca="false">IF(G7246=1,IF(B7246="",0,IF(J7246&lt;SeuilFugitive,1,0)),"")</f>
        <v/>
      </c>
      <c r="M7246" s="37" t="str">
        <f aca="false">IF(G7246=1,IF(B7246="",IF((Fin-A7246)*24&gt;SeuilFigee,1,0),IF(J7246&gt;SeuilFigee*3600,1,0)),"")</f>
        <v/>
      </c>
      <c r="N7246" s="0" t="str">
        <f aca="false">IF(G7246=1,IF(COUNTIF(H$2:H7246,H7246)=1,COUNTIF($H:$H,H7246),""),"")</f>
        <v/>
      </c>
      <c r="O7246" s="0" t="str">
        <f aca="false">IF(G7246=1,IF(COUNTIF(I$2:I7246,I7246)=1,COUNTIF($I:$I,I7246),""),"")</f>
        <v/>
      </c>
      <c r="P7246" s="38" t="str">
        <f aca="false">IF(G7246=1,IF(COUNTIFS(C$2:C7246,C7246,G$2:G7246,1)=1,COUNTIFS($C:$C,C7246,$G:$G,1)+ROW()/10000000,""),"")</f>
        <v/>
      </c>
      <c r="Q7246" s="0" t="str">
        <f aca="false">IF(K7246=1,IF(COUNTIFS(C$2:C7246,C7246,K$2:K7246,1)=1,1,0),"")</f>
        <v/>
      </c>
      <c r="R7246" s="0" t="str">
        <f aca="false">IF(M7246=1,IF(COUNTIFS(C$2:C7246,C7246,M$2:M7246,1)=1,1,0),"")</f>
        <v/>
      </c>
      <c r="S7246" s="0" t="str">
        <f aca="false">IF(L7246=1,IF(COUNTIFS(C$2:C7246,C7246,L$2:L7246,1)=1,1,0),"")</f>
        <v/>
      </c>
      <c r="T7246" s="38" t="str">
        <f aca="false">IF(N7246="","",N7246+ROW()/10000000)</f>
        <v/>
      </c>
      <c r="U7246" s="0" t="str">
        <f aca="false">IF(G7246=1,IF(B7246="",1,0),"")</f>
        <v/>
      </c>
    </row>
    <row r="7247" customFormat="false" ht="15" hidden="false" customHeight="false" outlineLevel="0" collapsed="false">
      <c r="A7247" s="35"/>
      <c r="B7247" s="35"/>
      <c r="G7247" s="0" t="str">
        <f aca="false">IF(A7247="","",IF(AND(A7247&gt;=Debut,A7247&lt;Fin),1,0))</f>
        <v/>
      </c>
      <c r="H7247" s="0" t="str">
        <f aca="false">IF(G7247=1,INT(ROUND((A7247-Debut)*86400,0)/600),"")</f>
        <v/>
      </c>
      <c r="I7247" s="0" t="str">
        <f aca="false">IF(G7247=1,INT(ROUND((A7247-Debut)*86400,0)/3600),"")</f>
        <v/>
      </c>
      <c r="J7247" s="0" t="str">
        <f aca="false">IF(OR(A7247="",B7247=""),"",ROUND((B7247-A7247)*86400,0))</f>
        <v/>
      </c>
      <c r="K7247" s="37" t="str">
        <f aca="false">IF(G7247=1,IF(COUNTIFS($C:$C,C7247,$G:$G,1,$A:$A,"&gt;="&amp;(A7247-FenetreInterm/86400),$A:$A,"&lt;="&amp;A7247)&gt;=NbInterm,1,0),"")</f>
        <v/>
      </c>
      <c r="L7247" s="37" t="str">
        <f aca="false">IF(G7247=1,IF(B7247="",0,IF(J7247&lt;SeuilFugitive,1,0)),"")</f>
        <v/>
      </c>
      <c r="M7247" s="37" t="str">
        <f aca="false">IF(G7247=1,IF(B7247="",IF((Fin-A7247)*24&gt;SeuilFigee,1,0),IF(J7247&gt;SeuilFigee*3600,1,0)),"")</f>
        <v/>
      </c>
      <c r="N7247" s="0" t="str">
        <f aca="false">IF(G7247=1,IF(COUNTIF(H$2:H7247,H7247)=1,COUNTIF($H:$H,H7247),""),"")</f>
        <v/>
      </c>
      <c r="O7247" s="0" t="str">
        <f aca="false">IF(G7247=1,IF(COUNTIF(I$2:I7247,I7247)=1,COUNTIF($I:$I,I7247),""),"")</f>
        <v/>
      </c>
      <c r="P7247" s="38" t="str">
        <f aca="false">IF(G7247=1,IF(COUNTIFS(C$2:C7247,C7247,G$2:G7247,1)=1,COUNTIFS($C:$C,C7247,$G:$G,1)+ROW()/10000000,""),"")</f>
        <v/>
      </c>
      <c r="Q7247" s="0" t="str">
        <f aca="false">IF(K7247=1,IF(COUNTIFS(C$2:C7247,C7247,K$2:K7247,1)=1,1,0),"")</f>
        <v/>
      </c>
      <c r="R7247" s="0" t="str">
        <f aca="false">IF(M7247=1,IF(COUNTIFS(C$2:C7247,C7247,M$2:M7247,1)=1,1,0),"")</f>
        <v/>
      </c>
      <c r="S7247" s="0" t="str">
        <f aca="false">IF(L7247=1,IF(COUNTIFS(C$2:C7247,C7247,L$2:L7247,1)=1,1,0),"")</f>
        <v/>
      </c>
      <c r="T7247" s="38" t="str">
        <f aca="false">IF(N7247="","",N7247+ROW()/10000000)</f>
        <v/>
      </c>
      <c r="U7247" s="0" t="str">
        <f aca="false">IF(G7247=1,IF(B7247="",1,0),"")</f>
        <v/>
      </c>
    </row>
    <row r="7248" customFormat="false" ht="15" hidden="false" customHeight="false" outlineLevel="0" collapsed="false">
      <c r="A7248" s="35"/>
      <c r="B7248" s="35"/>
      <c r="G7248" s="0" t="str">
        <f aca="false">IF(A7248="","",IF(AND(A7248&gt;=Debut,A7248&lt;Fin),1,0))</f>
        <v/>
      </c>
      <c r="H7248" s="0" t="str">
        <f aca="false">IF(G7248=1,INT(ROUND((A7248-Debut)*86400,0)/600),"")</f>
        <v/>
      </c>
      <c r="I7248" s="0" t="str">
        <f aca="false">IF(G7248=1,INT(ROUND((A7248-Debut)*86400,0)/3600),"")</f>
        <v/>
      </c>
      <c r="J7248" s="0" t="str">
        <f aca="false">IF(OR(A7248="",B7248=""),"",ROUND((B7248-A7248)*86400,0))</f>
        <v/>
      </c>
      <c r="K7248" s="37" t="str">
        <f aca="false">IF(G7248=1,IF(COUNTIFS($C:$C,C7248,$G:$G,1,$A:$A,"&gt;="&amp;(A7248-FenetreInterm/86400),$A:$A,"&lt;="&amp;A7248)&gt;=NbInterm,1,0),"")</f>
        <v/>
      </c>
      <c r="L7248" s="37" t="str">
        <f aca="false">IF(G7248=1,IF(B7248="",0,IF(J7248&lt;SeuilFugitive,1,0)),"")</f>
        <v/>
      </c>
      <c r="M7248" s="37" t="str">
        <f aca="false">IF(G7248=1,IF(B7248="",IF((Fin-A7248)*24&gt;SeuilFigee,1,0),IF(J7248&gt;SeuilFigee*3600,1,0)),"")</f>
        <v/>
      </c>
      <c r="N7248" s="0" t="str">
        <f aca="false">IF(G7248=1,IF(COUNTIF(H$2:H7248,H7248)=1,COUNTIF($H:$H,H7248),""),"")</f>
        <v/>
      </c>
      <c r="O7248" s="0" t="str">
        <f aca="false">IF(G7248=1,IF(COUNTIF(I$2:I7248,I7248)=1,COUNTIF($I:$I,I7248),""),"")</f>
        <v/>
      </c>
      <c r="P7248" s="38" t="str">
        <f aca="false">IF(G7248=1,IF(COUNTIFS(C$2:C7248,C7248,G$2:G7248,1)=1,COUNTIFS($C:$C,C7248,$G:$G,1)+ROW()/10000000,""),"")</f>
        <v/>
      </c>
      <c r="Q7248" s="0" t="str">
        <f aca="false">IF(K7248=1,IF(COUNTIFS(C$2:C7248,C7248,K$2:K7248,1)=1,1,0),"")</f>
        <v/>
      </c>
      <c r="R7248" s="0" t="str">
        <f aca="false">IF(M7248=1,IF(COUNTIFS(C$2:C7248,C7248,M$2:M7248,1)=1,1,0),"")</f>
        <v/>
      </c>
      <c r="S7248" s="0" t="str">
        <f aca="false">IF(L7248=1,IF(COUNTIFS(C$2:C7248,C7248,L$2:L7248,1)=1,1,0),"")</f>
        <v/>
      </c>
      <c r="T7248" s="38" t="str">
        <f aca="false">IF(N7248="","",N7248+ROW()/10000000)</f>
        <v/>
      </c>
      <c r="U7248" s="0" t="str">
        <f aca="false">IF(G7248=1,IF(B7248="",1,0),"")</f>
        <v/>
      </c>
    </row>
    <row r="7249" customFormat="false" ht="15" hidden="false" customHeight="false" outlineLevel="0" collapsed="false">
      <c r="A7249" s="35"/>
      <c r="B7249" s="35"/>
      <c r="G7249" s="0" t="str">
        <f aca="false">IF(A7249="","",IF(AND(A7249&gt;=Debut,A7249&lt;Fin),1,0))</f>
        <v/>
      </c>
      <c r="H7249" s="0" t="str">
        <f aca="false">IF(G7249=1,INT(ROUND((A7249-Debut)*86400,0)/600),"")</f>
        <v/>
      </c>
      <c r="I7249" s="0" t="str">
        <f aca="false">IF(G7249=1,INT(ROUND((A7249-Debut)*86400,0)/3600),"")</f>
        <v/>
      </c>
      <c r="J7249" s="0" t="str">
        <f aca="false">IF(OR(A7249="",B7249=""),"",ROUND((B7249-A7249)*86400,0))</f>
        <v/>
      </c>
      <c r="K7249" s="37" t="str">
        <f aca="false">IF(G7249=1,IF(COUNTIFS($C:$C,C7249,$G:$G,1,$A:$A,"&gt;="&amp;(A7249-FenetreInterm/86400),$A:$A,"&lt;="&amp;A7249)&gt;=NbInterm,1,0),"")</f>
        <v/>
      </c>
      <c r="L7249" s="37" t="str">
        <f aca="false">IF(G7249=1,IF(B7249="",0,IF(J7249&lt;SeuilFugitive,1,0)),"")</f>
        <v/>
      </c>
      <c r="M7249" s="37" t="str">
        <f aca="false">IF(G7249=1,IF(B7249="",IF((Fin-A7249)*24&gt;SeuilFigee,1,0),IF(J7249&gt;SeuilFigee*3600,1,0)),"")</f>
        <v/>
      </c>
      <c r="N7249" s="0" t="str">
        <f aca="false">IF(G7249=1,IF(COUNTIF(H$2:H7249,H7249)=1,COUNTIF($H:$H,H7249),""),"")</f>
        <v/>
      </c>
      <c r="O7249" s="0" t="str">
        <f aca="false">IF(G7249=1,IF(COUNTIF(I$2:I7249,I7249)=1,COUNTIF($I:$I,I7249),""),"")</f>
        <v/>
      </c>
      <c r="P7249" s="38" t="str">
        <f aca="false">IF(G7249=1,IF(COUNTIFS(C$2:C7249,C7249,G$2:G7249,1)=1,COUNTIFS($C:$C,C7249,$G:$G,1)+ROW()/10000000,""),"")</f>
        <v/>
      </c>
      <c r="Q7249" s="0" t="str">
        <f aca="false">IF(K7249=1,IF(COUNTIFS(C$2:C7249,C7249,K$2:K7249,1)=1,1,0),"")</f>
        <v/>
      </c>
      <c r="R7249" s="0" t="str">
        <f aca="false">IF(M7249=1,IF(COUNTIFS(C$2:C7249,C7249,M$2:M7249,1)=1,1,0),"")</f>
        <v/>
      </c>
      <c r="S7249" s="0" t="str">
        <f aca="false">IF(L7249=1,IF(COUNTIFS(C$2:C7249,C7249,L$2:L7249,1)=1,1,0),"")</f>
        <v/>
      </c>
      <c r="T7249" s="38" t="str">
        <f aca="false">IF(N7249="","",N7249+ROW()/10000000)</f>
        <v/>
      </c>
      <c r="U7249" s="0" t="str">
        <f aca="false">IF(G7249=1,IF(B7249="",1,0),"")</f>
        <v/>
      </c>
    </row>
    <row r="7250" customFormat="false" ht="15" hidden="false" customHeight="false" outlineLevel="0" collapsed="false">
      <c r="A7250" s="35"/>
      <c r="B7250" s="35"/>
      <c r="G7250" s="0" t="str">
        <f aca="false">IF(A7250="","",IF(AND(A7250&gt;=Debut,A7250&lt;Fin),1,0))</f>
        <v/>
      </c>
      <c r="H7250" s="0" t="str">
        <f aca="false">IF(G7250=1,INT(ROUND((A7250-Debut)*86400,0)/600),"")</f>
        <v/>
      </c>
      <c r="I7250" s="0" t="str">
        <f aca="false">IF(G7250=1,INT(ROUND((A7250-Debut)*86400,0)/3600),"")</f>
        <v/>
      </c>
      <c r="J7250" s="0" t="str">
        <f aca="false">IF(OR(A7250="",B7250=""),"",ROUND((B7250-A7250)*86400,0))</f>
        <v/>
      </c>
      <c r="K7250" s="37" t="str">
        <f aca="false">IF(G7250=1,IF(COUNTIFS($C:$C,C7250,$G:$G,1,$A:$A,"&gt;="&amp;(A7250-FenetreInterm/86400),$A:$A,"&lt;="&amp;A7250)&gt;=NbInterm,1,0),"")</f>
        <v/>
      </c>
      <c r="L7250" s="37" t="str">
        <f aca="false">IF(G7250=1,IF(B7250="",0,IF(J7250&lt;SeuilFugitive,1,0)),"")</f>
        <v/>
      </c>
      <c r="M7250" s="37" t="str">
        <f aca="false">IF(G7250=1,IF(B7250="",IF((Fin-A7250)*24&gt;SeuilFigee,1,0),IF(J7250&gt;SeuilFigee*3600,1,0)),"")</f>
        <v/>
      </c>
      <c r="N7250" s="0" t="str">
        <f aca="false">IF(G7250=1,IF(COUNTIF(H$2:H7250,H7250)=1,COUNTIF($H:$H,H7250),""),"")</f>
        <v/>
      </c>
      <c r="O7250" s="0" t="str">
        <f aca="false">IF(G7250=1,IF(COUNTIF(I$2:I7250,I7250)=1,COUNTIF($I:$I,I7250),""),"")</f>
        <v/>
      </c>
      <c r="P7250" s="38" t="str">
        <f aca="false">IF(G7250=1,IF(COUNTIFS(C$2:C7250,C7250,G$2:G7250,1)=1,COUNTIFS($C:$C,C7250,$G:$G,1)+ROW()/10000000,""),"")</f>
        <v/>
      </c>
      <c r="Q7250" s="0" t="str">
        <f aca="false">IF(K7250=1,IF(COUNTIFS(C$2:C7250,C7250,K$2:K7250,1)=1,1,0),"")</f>
        <v/>
      </c>
      <c r="R7250" s="0" t="str">
        <f aca="false">IF(M7250=1,IF(COUNTIFS(C$2:C7250,C7250,M$2:M7250,1)=1,1,0),"")</f>
        <v/>
      </c>
      <c r="S7250" s="0" t="str">
        <f aca="false">IF(L7250=1,IF(COUNTIFS(C$2:C7250,C7250,L$2:L7250,1)=1,1,0),"")</f>
        <v/>
      </c>
      <c r="T7250" s="38" t="str">
        <f aca="false">IF(N7250="","",N7250+ROW()/10000000)</f>
        <v/>
      </c>
      <c r="U7250" s="0" t="str">
        <f aca="false">IF(G7250=1,IF(B7250="",1,0),"")</f>
        <v/>
      </c>
    </row>
    <row r="7251" customFormat="false" ht="15" hidden="false" customHeight="false" outlineLevel="0" collapsed="false">
      <c r="A7251" s="35"/>
      <c r="B7251" s="35"/>
      <c r="G7251" s="0" t="str">
        <f aca="false">IF(A7251="","",IF(AND(A7251&gt;=Debut,A7251&lt;Fin),1,0))</f>
        <v/>
      </c>
      <c r="H7251" s="0" t="str">
        <f aca="false">IF(G7251=1,INT(ROUND((A7251-Debut)*86400,0)/600),"")</f>
        <v/>
      </c>
      <c r="I7251" s="0" t="str">
        <f aca="false">IF(G7251=1,INT(ROUND((A7251-Debut)*86400,0)/3600),"")</f>
        <v/>
      </c>
      <c r="J7251" s="0" t="str">
        <f aca="false">IF(OR(A7251="",B7251=""),"",ROUND((B7251-A7251)*86400,0))</f>
        <v/>
      </c>
      <c r="K7251" s="37" t="str">
        <f aca="false">IF(G7251=1,IF(COUNTIFS($C:$C,C7251,$G:$G,1,$A:$A,"&gt;="&amp;(A7251-FenetreInterm/86400),$A:$A,"&lt;="&amp;A7251)&gt;=NbInterm,1,0),"")</f>
        <v/>
      </c>
      <c r="L7251" s="37" t="str">
        <f aca="false">IF(G7251=1,IF(B7251="",0,IF(J7251&lt;SeuilFugitive,1,0)),"")</f>
        <v/>
      </c>
      <c r="M7251" s="37" t="str">
        <f aca="false">IF(G7251=1,IF(B7251="",IF((Fin-A7251)*24&gt;SeuilFigee,1,0),IF(J7251&gt;SeuilFigee*3600,1,0)),"")</f>
        <v/>
      </c>
      <c r="N7251" s="0" t="str">
        <f aca="false">IF(G7251=1,IF(COUNTIF(H$2:H7251,H7251)=1,COUNTIF($H:$H,H7251),""),"")</f>
        <v/>
      </c>
      <c r="O7251" s="0" t="str">
        <f aca="false">IF(G7251=1,IF(COUNTIF(I$2:I7251,I7251)=1,COUNTIF($I:$I,I7251),""),"")</f>
        <v/>
      </c>
      <c r="P7251" s="38" t="str">
        <f aca="false">IF(G7251=1,IF(COUNTIFS(C$2:C7251,C7251,G$2:G7251,1)=1,COUNTIFS($C:$C,C7251,$G:$G,1)+ROW()/10000000,""),"")</f>
        <v/>
      </c>
      <c r="Q7251" s="0" t="str">
        <f aca="false">IF(K7251=1,IF(COUNTIFS(C$2:C7251,C7251,K$2:K7251,1)=1,1,0),"")</f>
        <v/>
      </c>
      <c r="R7251" s="0" t="str">
        <f aca="false">IF(M7251=1,IF(COUNTIFS(C$2:C7251,C7251,M$2:M7251,1)=1,1,0),"")</f>
        <v/>
      </c>
      <c r="S7251" s="0" t="str">
        <f aca="false">IF(L7251=1,IF(COUNTIFS(C$2:C7251,C7251,L$2:L7251,1)=1,1,0),"")</f>
        <v/>
      </c>
      <c r="T7251" s="38" t="str">
        <f aca="false">IF(N7251="","",N7251+ROW()/10000000)</f>
        <v/>
      </c>
      <c r="U7251" s="0" t="str">
        <f aca="false">IF(G7251=1,IF(B7251="",1,0),"")</f>
        <v/>
      </c>
    </row>
    <row r="7252" customFormat="false" ht="15" hidden="false" customHeight="false" outlineLevel="0" collapsed="false">
      <c r="A7252" s="35"/>
      <c r="B7252" s="35"/>
      <c r="G7252" s="0" t="str">
        <f aca="false">IF(A7252="","",IF(AND(A7252&gt;=Debut,A7252&lt;Fin),1,0))</f>
        <v/>
      </c>
      <c r="H7252" s="0" t="str">
        <f aca="false">IF(G7252=1,INT(ROUND((A7252-Debut)*86400,0)/600),"")</f>
        <v/>
      </c>
      <c r="I7252" s="0" t="str">
        <f aca="false">IF(G7252=1,INT(ROUND((A7252-Debut)*86400,0)/3600),"")</f>
        <v/>
      </c>
      <c r="J7252" s="0" t="str">
        <f aca="false">IF(OR(A7252="",B7252=""),"",ROUND((B7252-A7252)*86400,0))</f>
        <v/>
      </c>
      <c r="K7252" s="37" t="str">
        <f aca="false">IF(G7252=1,IF(COUNTIFS($C:$C,C7252,$G:$G,1,$A:$A,"&gt;="&amp;(A7252-FenetreInterm/86400),$A:$A,"&lt;="&amp;A7252)&gt;=NbInterm,1,0),"")</f>
        <v/>
      </c>
      <c r="L7252" s="37" t="str">
        <f aca="false">IF(G7252=1,IF(B7252="",0,IF(J7252&lt;SeuilFugitive,1,0)),"")</f>
        <v/>
      </c>
      <c r="M7252" s="37" t="str">
        <f aca="false">IF(G7252=1,IF(B7252="",IF((Fin-A7252)*24&gt;SeuilFigee,1,0),IF(J7252&gt;SeuilFigee*3600,1,0)),"")</f>
        <v/>
      </c>
      <c r="N7252" s="0" t="str">
        <f aca="false">IF(G7252=1,IF(COUNTIF(H$2:H7252,H7252)=1,COUNTIF($H:$H,H7252),""),"")</f>
        <v/>
      </c>
      <c r="O7252" s="0" t="str">
        <f aca="false">IF(G7252=1,IF(COUNTIF(I$2:I7252,I7252)=1,COUNTIF($I:$I,I7252),""),"")</f>
        <v/>
      </c>
      <c r="P7252" s="38" t="str">
        <f aca="false">IF(G7252=1,IF(COUNTIFS(C$2:C7252,C7252,G$2:G7252,1)=1,COUNTIFS($C:$C,C7252,$G:$G,1)+ROW()/10000000,""),"")</f>
        <v/>
      </c>
      <c r="Q7252" s="0" t="str">
        <f aca="false">IF(K7252=1,IF(COUNTIFS(C$2:C7252,C7252,K$2:K7252,1)=1,1,0),"")</f>
        <v/>
      </c>
      <c r="R7252" s="0" t="str">
        <f aca="false">IF(M7252=1,IF(COUNTIFS(C$2:C7252,C7252,M$2:M7252,1)=1,1,0),"")</f>
        <v/>
      </c>
      <c r="S7252" s="0" t="str">
        <f aca="false">IF(L7252=1,IF(COUNTIFS(C$2:C7252,C7252,L$2:L7252,1)=1,1,0),"")</f>
        <v/>
      </c>
      <c r="T7252" s="38" t="str">
        <f aca="false">IF(N7252="","",N7252+ROW()/10000000)</f>
        <v/>
      </c>
      <c r="U7252" s="0" t="str">
        <f aca="false">IF(G7252=1,IF(B7252="",1,0),"")</f>
        <v/>
      </c>
    </row>
    <row r="7253" customFormat="false" ht="15" hidden="false" customHeight="false" outlineLevel="0" collapsed="false">
      <c r="A7253" s="35"/>
      <c r="B7253" s="35"/>
      <c r="G7253" s="0" t="str">
        <f aca="false">IF(A7253="","",IF(AND(A7253&gt;=Debut,A7253&lt;Fin),1,0))</f>
        <v/>
      </c>
      <c r="H7253" s="0" t="str">
        <f aca="false">IF(G7253=1,INT(ROUND((A7253-Debut)*86400,0)/600),"")</f>
        <v/>
      </c>
      <c r="I7253" s="0" t="str">
        <f aca="false">IF(G7253=1,INT(ROUND((A7253-Debut)*86400,0)/3600),"")</f>
        <v/>
      </c>
      <c r="J7253" s="0" t="str">
        <f aca="false">IF(OR(A7253="",B7253=""),"",ROUND((B7253-A7253)*86400,0))</f>
        <v/>
      </c>
      <c r="K7253" s="37" t="str">
        <f aca="false">IF(G7253=1,IF(COUNTIFS($C:$C,C7253,$G:$G,1,$A:$A,"&gt;="&amp;(A7253-FenetreInterm/86400),$A:$A,"&lt;="&amp;A7253)&gt;=NbInterm,1,0),"")</f>
        <v/>
      </c>
      <c r="L7253" s="37" t="str">
        <f aca="false">IF(G7253=1,IF(B7253="",0,IF(J7253&lt;SeuilFugitive,1,0)),"")</f>
        <v/>
      </c>
      <c r="M7253" s="37" t="str">
        <f aca="false">IF(G7253=1,IF(B7253="",IF((Fin-A7253)*24&gt;SeuilFigee,1,0),IF(J7253&gt;SeuilFigee*3600,1,0)),"")</f>
        <v/>
      </c>
      <c r="N7253" s="0" t="str">
        <f aca="false">IF(G7253=1,IF(COUNTIF(H$2:H7253,H7253)=1,COUNTIF($H:$H,H7253),""),"")</f>
        <v/>
      </c>
      <c r="O7253" s="0" t="str">
        <f aca="false">IF(G7253=1,IF(COUNTIF(I$2:I7253,I7253)=1,COUNTIF($I:$I,I7253),""),"")</f>
        <v/>
      </c>
      <c r="P7253" s="38" t="str">
        <f aca="false">IF(G7253=1,IF(COUNTIFS(C$2:C7253,C7253,G$2:G7253,1)=1,COUNTIFS($C:$C,C7253,$G:$G,1)+ROW()/10000000,""),"")</f>
        <v/>
      </c>
      <c r="Q7253" s="0" t="str">
        <f aca="false">IF(K7253=1,IF(COUNTIFS(C$2:C7253,C7253,K$2:K7253,1)=1,1,0),"")</f>
        <v/>
      </c>
      <c r="R7253" s="0" t="str">
        <f aca="false">IF(M7253=1,IF(COUNTIFS(C$2:C7253,C7253,M$2:M7253,1)=1,1,0),"")</f>
        <v/>
      </c>
      <c r="S7253" s="0" t="str">
        <f aca="false">IF(L7253=1,IF(COUNTIFS(C$2:C7253,C7253,L$2:L7253,1)=1,1,0),"")</f>
        <v/>
      </c>
      <c r="T7253" s="38" t="str">
        <f aca="false">IF(N7253="","",N7253+ROW()/10000000)</f>
        <v/>
      </c>
      <c r="U7253" s="0" t="str">
        <f aca="false">IF(G7253=1,IF(B7253="",1,0),"")</f>
        <v/>
      </c>
    </row>
    <row r="7254" customFormat="false" ht="15" hidden="false" customHeight="false" outlineLevel="0" collapsed="false">
      <c r="A7254" s="35"/>
      <c r="B7254" s="35"/>
      <c r="G7254" s="0" t="str">
        <f aca="false">IF(A7254="","",IF(AND(A7254&gt;=Debut,A7254&lt;Fin),1,0))</f>
        <v/>
      </c>
      <c r="H7254" s="0" t="str">
        <f aca="false">IF(G7254=1,INT(ROUND((A7254-Debut)*86400,0)/600),"")</f>
        <v/>
      </c>
      <c r="I7254" s="0" t="str">
        <f aca="false">IF(G7254=1,INT(ROUND((A7254-Debut)*86400,0)/3600),"")</f>
        <v/>
      </c>
      <c r="J7254" s="0" t="str">
        <f aca="false">IF(OR(A7254="",B7254=""),"",ROUND((B7254-A7254)*86400,0))</f>
        <v/>
      </c>
      <c r="K7254" s="37" t="str">
        <f aca="false">IF(G7254=1,IF(COUNTIFS($C:$C,C7254,$G:$G,1,$A:$A,"&gt;="&amp;(A7254-FenetreInterm/86400),$A:$A,"&lt;="&amp;A7254)&gt;=NbInterm,1,0),"")</f>
        <v/>
      </c>
      <c r="L7254" s="37" t="str">
        <f aca="false">IF(G7254=1,IF(B7254="",0,IF(J7254&lt;SeuilFugitive,1,0)),"")</f>
        <v/>
      </c>
      <c r="M7254" s="37" t="str">
        <f aca="false">IF(G7254=1,IF(B7254="",IF((Fin-A7254)*24&gt;SeuilFigee,1,0),IF(J7254&gt;SeuilFigee*3600,1,0)),"")</f>
        <v/>
      </c>
      <c r="N7254" s="0" t="str">
        <f aca="false">IF(G7254=1,IF(COUNTIF(H$2:H7254,H7254)=1,COUNTIF($H:$H,H7254),""),"")</f>
        <v/>
      </c>
      <c r="O7254" s="0" t="str">
        <f aca="false">IF(G7254=1,IF(COUNTIF(I$2:I7254,I7254)=1,COUNTIF($I:$I,I7254),""),"")</f>
        <v/>
      </c>
      <c r="P7254" s="38" t="str">
        <f aca="false">IF(G7254=1,IF(COUNTIFS(C$2:C7254,C7254,G$2:G7254,1)=1,COUNTIFS($C:$C,C7254,$G:$G,1)+ROW()/10000000,""),"")</f>
        <v/>
      </c>
      <c r="Q7254" s="0" t="str">
        <f aca="false">IF(K7254=1,IF(COUNTIFS(C$2:C7254,C7254,K$2:K7254,1)=1,1,0),"")</f>
        <v/>
      </c>
      <c r="R7254" s="0" t="str">
        <f aca="false">IF(M7254=1,IF(COUNTIFS(C$2:C7254,C7254,M$2:M7254,1)=1,1,0),"")</f>
        <v/>
      </c>
      <c r="S7254" s="0" t="str">
        <f aca="false">IF(L7254=1,IF(COUNTIFS(C$2:C7254,C7254,L$2:L7254,1)=1,1,0),"")</f>
        <v/>
      </c>
      <c r="T7254" s="38" t="str">
        <f aca="false">IF(N7254="","",N7254+ROW()/10000000)</f>
        <v/>
      </c>
      <c r="U7254" s="0" t="str">
        <f aca="false">IF(G7254=1,IF(B7254="",1,0),"")</f>
        <v/>
      </c>
    </row>
    <row r="7255" customFormat="false" ht="15" hidden="false" customHeight="false" outlineLevel="0" collapsed="false">
      <c r="A7255" s="35"/>
      <c r="B7255" s="35"/>
      <c r="G7255" s="0" t="str">
        <f aca="false">IF(A7255="","",IF(AND(A7255&gt;=Debut,A7255&lt;Fin),1,0))</f>
        <v/>
      </c>
      <c r="H7255" s="0" t="str">
        <f aca="false">IF(G7255=1,INT(ROUND((A7255-Debut)*86400,0)/600),"")</f>
        <v/>
      </c>
      <c r="I7255" s="0" t="str">
        <f aca="false">IF(G7255=1,INT(ROUND((A7255-Debut)*86400,0)/3600),"")</f>
        <v/>
      </c>
      <c r="J7255" s="0" t="str">
        <f aca="false">IF(OR(A7255="",B7255=""),"",ROUND((B7255-A7255)*86400,0))</f>
        <v/>
      </c>
      <c r="K7255" s="37" t="str">
        <f aca="false">IF(G7255=1,IF(COUNTIFS($C:$C,C7255,$G:$G,1,$A:$A,"&gt;="&amp;(A7255-FenetreInterm/86400),$A:$A,"&lt;="&amp;A7255)&gt;=NbInterm,1,0),"")</f>
        <v/>
      </c>
      <c r="L7255" s="37" t="str">
        <f aca="false">IF(G7255=1,IF(B7255="",0,IF(J7255&lt;SeuilFugitive,1,0)),"")</f>
        <v/>
      </c>
      <c r="M7255" s="37" t="str">
        <f aca="false">IF(G7255=1,IF(B7255="",IF((Fin-A7255)*24&gt;SeuilFigee,1,0),IF(J7255&gt;SeuilFigee*3600,1,0)),"")</f>
        <v/>
      </c>
      <c r="N7255" s="0" t="str">
        <f aca="false">IF(G7255=1,IF(COUNTIF(H$2:H7255,H7255)=1,COUNTIF($H:$H,H7255),""),"")</f>
        <v/>
      </c>
      <c r="O7255" s="0" t="str">
        <f aca="false">IF(G7255=1,IF(COUNTIF(I$2:I7255,I7255)=1,COUNTIF($I:$I,I7255),""),"")</f>
        <v/>
      </c>
      <c r="P7255" s="38" t="str">
        <f aca="false">IF(G7255=1,IF(COUNTIFS(C$2:C7255,C7255,G$2:G7255,1)=1,COUNTIFS($C:$C,C7255,$G:$G,1)+ROW()/10000000,""),"")</f>
        <v/>
      </c>
      <c r="Q7255" s="0" t="str">
        <f aca="false">IF(K7255=1,IF(COUNTIFS(C$2:C7255,C7255,K$2:K7255,1)=1,1,0),"")</f>
        <v/>
      </c>
      <c r="R7255" s="0" t="str">
        <f aca="false">IF(M7255=1,IF(COUNTIFS(C$2:C7255,C7255,M$2:M7255,1)=1,1,0),"")</f>
        <v/>
      </c>
      <c r="S7255" s="0" t="str">
        <f aca="false">IF(L7255=1,IF(COUNTIFS(C$2:C7255,C7255,L$2:L7255,1)=1,1,0),"")</f>
        <v/>
      </c>
      <c r="T7255" s="38" t="str">
        <f aca="false">IF(N7255="","",N7255+ROW()/10000000)</f>
        <v/>
      </c>
      <c r="U7255" s="0" t="str">
        <f aca="false">IF(G7255=1,IF(B7255="",1,0),"")</f>
        <v/>
      </c>
    </row>
    <row r="7256" customFormat="false" ht="15" hidden="false" customHeight="false" outlineLevel="0" collapsed="false">
      <c r="A7256" s="35"/>
      <c r="B7256" s="35"/>
      <c r="G7256" s="0" t="str">
        <f aca="false">IF(A7256="","",IF(AND(A7256&gt;=Debut,A7256&lt;Fin),1,0))</f>
        <v/>
      </c>
      <c r="H7256" s="0" t="str">
        <f aca="false">IF(G7256=1,INT(ROUND((A7256-Debut)*86400,0)/600),"")</f>
        <v/>
      </c>
      <c r="I7256" s="0" t="str">
        <f aca="false">IF(G7256=1,INT(ROUND((A7256-Debut)*86400,0)/3600),"")</f>
        <v/>
      </c>
      <c r="J7256" s="0" t="str">
        <f aca="false">IF(OR(A7256="",B7256=""),"",ROUND((B7256-A7256)*86400,0))</f>
        <v/>
      </c>
      <c r="K7256" s="37" t="str">
        <f aca="false">IF(G7256=1,IF(COUNTIFS($C:$C,C7256,$G:$G,1,$A:$A,"&gt;="&amp;(A7256-FenetreInterm/86400),$A:$A,"&lt;="&amp;A7256)&gt;=NbInterm,1,0),"")</f>
        <v/>
      </c>
      <c r="L7256" s="37" t="str">
        <f aca="false">IF(G7256=1,IF(B7256="",0,IF(J7256&lt;SeuilFugitive,1,0)),"")</f>
        <v/>
      </c>
      <c r="M7256" s="37" t="str">
        <f aca="false">IF(G7256=1,IF(B7256="",IF((Fin-A7256)*24&gt;SeuilFigee,1,0),IF(J7256&gt;SeuilFigee*3600,1,0)),"")</f>
        <v/>
      </c>
      <c r="N7256" s="0" t="str">
        <f aca="false">IF(G7256=1,IF(COUNTIF(H$2:H7256,H7256)=1,COUNTIF($H:$H,H7256),""),"")</f>
        <v/>
      </c>
      <c r="O7256" s="0" t="str">
        <f aca="false">IF(G7256=1,IF(COUNTIF(I$2:I7256,I7256)=1,COUNTIF($I:$I,I7256),""),"")</f>
        <v/>
      </c>
      <c r="P7256" s="38" t="str">
        <f aca="false">IF(G7256=1,IF(COUNTIFS(C$2:C7256,C7256,G$2:G7256,1)=1,COUNTIFS($C:$C,C7256,$G:$G,1)+ROW()/10000000,""),"")</f>
        <v/>
      </c>
      <c r="Q7256" s="0" t="str">
        <f aca="false">IF(K7256=1,IF(COUNTIFS(C$2:C7256,C7256,K$2:K7256,1)=1,1,0),"")</f>
        <v/>
      </c>
      <c r="R7256" s="0" t="str">
        <f aca="false">IF(M7256=1,IF(COUNTIFS(C$2:C7256,C7256,M$2:M7256,1)=1,1,0),"")</f>
        <v/>
      </c>
      <c r="S7256" s="0" t="str">
        <f aca="false">IF(L7256=1,IF(COUNTIFS(C$2:C7256,C7256,L$2:L7256,1)=1,1,0),"")</f>
        <v/>
      </c>
      <c r="T7256" s="38" t="str">
        <f aca="false">IF(N7256="","",N7256+ROW()/10000000)</f>
        <v/>
      </c>
      <c r="U7256" s="0" t="str">
        <f aca="false">IF(G7256=1,IF(B7256="",1,0),"")</f>
        <v/>
      </c>
    </row>
    <row r="7257" customFormat="false" ht="15" hidden="false" customHeight="false" outlineLevel="0" collapsed="false">
      <c r="A7257" s="35"/>
      <c r="B7257" s="35"/>
      <c r="G7257" s="0" t="str">
        <f aca="false">IF(A7257="","",IF(AND(A7257&gt;=Debut,A7257&lt;Fin),1,0))</f>
        <v/>
      </c>
      <c r="H7257" s="0" t="str">
        <f aca="false">IF(G7257=1,INT(ROUND((A7257-Debut)*86400,0)/600),"")</f>
        <v/>
      </c>
      <c r="I7257" s="0" t="str">
        <f aca="false">IF(G7257=1,INT(ROUND((A7257-Debut)*86400,0)/3600),"")</f>
        <v/>
      </c>
      <c r="J7257" s="0" t="str">
        <f aca="false">IF(OR(A7257="",B7257=""),"",ROUND((B7257-A7257)*86400,0))</f>
        <v/>
      </c>
      <c r="K7257" s="37" t="str">
        <f aca="false">IF(G7257=1,IF(COUNTIFS($C:$C,C7257,$G:$G,1,$A:$A,"&gt;="&amp;(A7257-FenetreInterm/86400),$A:$A,"&lt;="&amp;A7257)&gt;=NbInterm,1,0),"")</f>
        <v/>
      </c>
      <c r="L7257" s="37" t="str">
        <f aca="false">IF(G7257=1,IF(B7257="",0,IF(J7257&lt;SeuilFugitive,1,0)),"")</f>
        <v/>
      </c>
      <c r="M7257" s="37" t="str">
        <f aca="false">IF(G7257=1,IF(B7257="",IF((Fin-A7257)*24&gt;SeuilFigee,1,0),IF(J7257&gt;SeuilFigee*3600,1,0)),"")</f>
        <v/>
      </c>
      <c r="N7257" s="0" t="str">
        <f aca="false">IF(G7257=1,IF(COUNTIF(H$2:H7257,H7257)=1,COUNTIF($H:$H,H7257),""),"")</f>
        <v/>
      </c>
      <c r="O7257" s="0" t="str">
        <f aca="false">IF(G7257=1,IF(COUNTIF(I$2:I7257,I7257)=1,COUNTIF($I:$I,I7257),""),"")</f>
        <v/>
      </c>
      <c r="P7257" s="38" t="str">
        <f aca="false">IF(G7257=1,IF(COUNTIFS(C$2:C7257,C7257,G$2:G7257,1)=1,COUNTIFS($C:$C,C7257,$G:$G,1)+ROW()/10000000,""),"")</f>
        <v/>
      </c>
      <c r="Q7257" s="0" t="str">
        <f aca="false">IF(K7257=1,IF(COUNTIFS(C$2:C7257,C7257,K$2:K7257,1)=1,1,0),"")</f>
        <v/>
      </c>
      <c r="R7257" s="0" t="str">
        <f aca="false">IF(M7257=1,IF(COUNTIFS(C$2:C7257,C7257,M$2:M7257,1)=1,1,0),"")</f>
        <v/>
      </c>
      <c r="S7257" s="0" t="str">
        <f aca="false">IF(L7257=1,IF(COUNTIFS(C$2:C7257,C7257,L$2:L7257,1)=1,1,0),"")</f>
        <v/>
      </c>
      <c r="T7257" s="38" t="str">
        <f aca="false">IF(N7257="","",N7257+ROW()/10000000)</f>
        <v/>
      </c>
      <c r="U7257" s="0" t="str">
        <f aca="false">IF(G7257=1,IF(B7257="",1,0),"")</f>
        <v/>
      </c>
    </row>
    <row r="7258" customFormat="false" ht="15" hidden="false" customHeight="false" outlineLevel="0" collapsed="false">
      <c r="A7258" s="35"/>
      <c r="B7258" s="35"/>
      <c r="G7258" s="0" t="str">
        <f aca="false">IF(A7258="","",IF(AND(A7258&gt;=Debut,A7258&lt;Fin),1,0))</f>
        <v/>
      </c>
      <c r="H7258" s="0" t="str">
        <f aca="false">IF(G7258=1,INT(ROUND((A7258-Debut)*86400,0)/600),"")</f>
        <v/>
      </c>
      <c r="I7258" s="0" t="str">
        <f aca="false">IF(G7258=1,INT(ROUND((A7258-Debut)*86400,0)/3600),"")</f>
        <v/>
      </c>
      <c r="J7258" s="0" t="str">
        <f aca="false">IF(OR(A7258="",B7258=""),"",ROUND((B7258-A7258)*86400,0))</f>
        <v/>
      </c>
      <c r="K7258" s="37" t="str">
        <f aca="false">IF(G7258=1,IF(COUNTIFS($C:$C,C7258,$G:$G,1,$A:$A,"&gt;="&amp;(A7258-FenetreInterm/86400),$A:$A,"&lt;="&amp;A7258)&gt;=NbInterm,1,0),"")</f>
        <v/>
      </c>
      <c r="L7258" s="37" t="str">
        <f aca="false">IF(G7258=1,IF(B7258="",0,IF(J7258&lt;SeuilFugitive,1,0)),"")</f>
        <v/>
      </c>
      <c r="M7258" s="37" t="str">
        <f aca="false">IF(G7258=1,IF(B7258="",IF((Fin-A7258)*24&gt;SeuilFigee,1,0),IF(J7258&gt;SeuilFigee*3600,1,0)),"")</f>
        <v/>
      </c>
      <c r="N7258" s="0" t="str">
        <f aca="false">IF(G7258=1,IF(COUNTIF(H$2:H7258,H7258)=1,COUNTIF($H:$H,H7258),""),"")</f>
        <v/>
      </c>
      <c r="O7258" s="0" t="str">
        <f aca="false">IF(G7258=1,IF(COUNTIF(I$2:I7258,I7258)=1,COUNTIF($I:$I,I7258),""),"")</f>
        <v/>
      </c>
      <c r="P7258" s="38" t="str">
        <f aca="false">IF(G7258=1,IF(COUNTIFS(C$2:C7258,C7258,G$2:G7258,1)=1,COUNTIFS($C:$C,C7258,$G:$G,1)+ROW()/10000000,""),"")</f>
        <v/>
      </c>
      <c r="Q7258" s="0" t="str">
        <f aca="false">IF(K7258=1,IF(COUNTIFS(C$2:C7258,C7258,K$2:K7258,1)=1,1,0),"")</f>
        <v/>
      </c>
      <c r="R7258" s="0" t="str">
        <f aca="false">IF(M7258=1,IF(COUNTIFS(C$2:C7258,C7258,M$2:M7258,1)=1,1,0),"")</f>
        <v/>
      </c>
      <c r="S7258" s="0" t="str">
        <f aca="false">IF(L7258=1,IF(COUNTIFS(C$2:C7258,C7258,L$2:L7258,1)=1,1,0),"")</f>
        <v/>
      </c>
      <c r="T7258" s="38" t="str">
        <f aca="false">IF(N7258="","",N7258+ROW()/10000000)</f>
        <v/>
      </c>
      <c r="U7258" s="0" t="str">
        <f aca="false">IF(G7258=1,IF(B7258="",1,0),"")</f>
        <v/>
      </c>
    </row>
    <row r="7259" customFormat="false" ht="15" hidden="false" customHeight="false" outlineLevel="0" collapsed="false">
      <c r="A7259" s="35"/>
      <c r="B7259" s="35"/>
      <c r="G7259" s="0" t="str">
        <f aca="false">IF(A7259="","",IF(AND(A7259&gt;=Debut,A7259&lt;Fin),1,0))</f>
        <v/>
      </c>
      <c r="H7259" s="0" t="str">
        <f aca="false">IF(G7259=1,INT(ROUND((A7259-Debut)*86400,0)/600),"")</f>
        <v/>
      </c>
      <c r="I7259" s="0" t="str">
        <f aca="false">IF(G7259=1,INT(ROUND((A7259-Debut)*86400,0)/3600),"")</f>
        <v/>
      </c>
      <c r="J7259" s="0" t="str">
        <f aca="false">IF(OR(A7259="",B7259=""),"",ROUND((B7259-A7259)*86400,0))</f>
        <v/>
      </c>
      <c r="K7259" s="37" t="str">
        <f aca="false">IF(G7259=1,IF(COUNTIFS($C:$C,C7259,$G:$G,1,$A:$A,"&gt;="&amp;(A7259-FenetreInterm/86400),$A:$A,"&lt;="&amp;A7259)&gt;=NbInterm,1,0),"")</f>
        <v/>
      </c>
      <c r="L7259" s="37" t="str">
        <f aca="false">IF(G7259=1,IF(B7259="",0,IF(J7259&lt;SeuilFugitive,1,0)),"")</f>
        <v/>
      </c>
      <c r="M7259" s="37" t="str">
        <f aca="false">IF(G7259=1,IF(B7259="",IF((Fin-A7259)*24&gt;SeuilFigee,1,0),IF(J7259&gt;SeuilFigee*3600,1,0)),"")</f>
        <v/>
      </c>
      <c r="N7259" s="0" t="str">
        <f aca="false">IF(G7259=1,IF(COUNTIF(H$2:H7259,H7259)=1,COUNTIF($H:$H,H7259),""),"")</f>
        <v/>
      </c>
      <c r="O7259" s="0" t="str">
        <f aca="false">IF(G7259=1,IF(COUNTIF(I$2:I7259,I7259)=1,COUNTIF($I:$I,I7259),""),"")</f>
        <v/>
      </c>
      <c r="P7259" s="38" t="str">
        <f aca="false">IF(G7259=1,IF(COUNTIFS(C$2:C7259,C7259,G$2:G7259,1)=1,COUNTIFS($C:$C,C7259,$G:$G,1)+ROW()/10000000,""),"")</f>
        <v/>
      </c>
      <c r="Q7259" s="0" t="str">
        <f aca="false">IF(K7259=1,IF(COUNTIFS(C$2:C7259,C7259,K$2:K7259,1)=1,1,0),"")</f>
        <v/>
      </c>
      <c r="R7259" s="0" t="str">
        <f aca="false">IF(M7259=1,IF(COUNTIFS(C$2:C7259,C7259,M$2:M7259,1)=1,1,0),"")</f>
        <v/>
      </c>
      <c r="S7259" s="0" t="str">
        <f aca="false">IF(L7259=1,IF(COUNTIFS(C$2:C7259,C7259,L$2:L7259,1)=1,1,0),"")</f>
        <v/>
      </c>
      <c r="T7259" s="38" t="str">
        <f aca="false">IF(N7259="","",N7259+ROW()/10000000)</f>
        <v/>
      </c>
      <c r="U7259" s="0" t="str">
        <f aca="false">IF(G7259=1,IF(B7259="",1,0),"")</f>
        <v/>
      </c>
    </row>
    <row r="7260" customFormat="false" ht="15" hidden="false" customHeight="false" outlineLevel="0" collapsed="false">
      <c r="A7260" s="35"/>
      <c r="B7260" s="35"/>
      <c r="G7260" s="0" t="str">
        <f aca="false">IF(A7260="","",IF(AND(A7260&gt;=Debut,A7260&lt;Fin),1,0))</f>
        <v/>
      </c>
      <c r="H7260" s="0" t="str">
        <f aca="false">IF(G7260=1,INT(ROUND((A7260-Debut)*86400,0)/600),"")</f>
        <v/>
      </c>
      <c r="I7260" s="0" t="str">
        <f aca="false">IF(G7260=1,INT(ROUND((A7260-Debut)*86400,0)/3600),"")</f>
        <v/>
      </c>
      <c r="J7260" s="0" t="str">
        <f aca="false">IF(OR(A7260="",B7260=""),"",ROUND((B7260-A7260)*86400,0))</f>
        <v/>
      </c>
      <c r="K7260" s="37" t="str">
        <f aca="false">IF(G7260=1,IF(COUNTIFS($C:$C,C7260,$G:$G,1,$A:$A,"&gt;="&amp;(A7260-FenetreInterm/86400),$A:$A,"&lt;="&amp;A7260)&gt;=NbInterm,1,0),"")</f>
        <v/>
      </c>
      <c r="L7260" s="37" t="str">
        <f aca="false">IF(G7260=1,IF(B7260="",0,IF(J7260&lt;SeuilFugitive,1,0)),"")</f>
        <v/>
      </c>
      <c r="M7260" s="37" t="str">
        <f aca="false">IF(G7260=1,IF(B7260="",IF((Fin-A7260)*24&gt;SeuilFigee,1,0),IF(J7260&gt;SeuilFigee*3600,1,0)),"")</f>
        <v/>
      </c>
      <c r="N7260" s="0" t="str">
        <f aca="false">IF(G7260=1,IF(COUNTIF(H$2:H7260,H7260)=1,COUNTIF($H:$H,H7260),""),"")</f>
        <v/>
      </c>
      <c r="O7260" s="0" t="str">
        <f aca="false">IF(G7260=1,IF(COUNTIF(I$2:I7260,I7260)=1,COUNTIF($I:$I,I7260),""),"")</f>
        <v/>
      </c>
      <c r="P7260" s="38" t="str">
        <f aca="false">IF(G7260=1,IF(COUNTIFS(C$2:C7260,C7260,G$2:G7260,1)=1,COUNTIFS($C:$C,C7260,$G:$G,1)+ROW()/10000000,""),"")</f>
        <v/>
      </c>
      <c r="Q7260" s="0" t="str">
        <f aca="false">IF(K7260=1,IF(COUNTIFS(C$2:C7260,C7260,K$2:K7260,1)=1,1,0),"")</f>
        <v/>
      </c>
      <c r="R7260" s="0" t="str">
        <f aca="false">IF(M7260=1,IF(COUNTIFS(C$2:C7260,C7260,M$2:M7260,1)=1,1,0),"")</f>
        <v/>
      </c>
      <c r="S7260" s="0" t="str">
        <f aca="false">IF(L7260=1,IF(COUNTIFS(C$2:C7260,C7260,L$2:L7260,1)=1,1,0),"")</f>
        <v/>
      </c>
      <c r="T7260" s="38" t="str">
        <f aca="false">IF(N7260="","",N7260+ROW()/10000000)</f>
        <v/>
      </c>
      <c r="U7260" s="0" t="str">
        <f aca="false">IF(G7260=1,IF(B7260="",1,0),"")</f>
        <v/>
      </c>
    </row>
    <row r="7261" customFormat="false" ht="15" hidden="false" customHeight="false" outlineLevel="0" collapsed="false">
      <c r="A7261" s="35"/>
      <c r="B7261" s="35"/>
      <c r="G7261" s="0" t="str">
        <f aca="false">IF(A7261="","",IF(AND(A7261&gt;=Debut,A7261&lt;Fin),1,0))</f>
        <v/>
      </c>
      <c r="H7261" s="0" t="str">
        <f aca="false">IF(G7261=1,INT(ROUND((A7261-Debut)*86400,0)/600),"")</f>
        <v/>
      </c>
      <c r="I7261" s="0" t="str">
        <f aca="false">IF(G7261=1,INT(ROUND((A7261-Debut)*86400,0)/3600),"")</f>
        <v/>
      </c>
      <c r="J7261" s="0" t="str">
        <f aca="false">IF(OR(A7261="",B7261=""),"",ROUND((B7261-A7261)*86400,0))</f>
        <v/>
      </c>
      <c r="K7261" s="37" t="str">
        <f aca="false">IF(G7261=1,IF(COUNTIFS($C:$C,C7261,$G:$G,1,$A:$A,"&gt;="&amp;(A7261-FenetreInterm/86400),$A:$A,"&lt;="&amp;A7261)&gt;=NbInterm,1,0),"")</f>
        <v/>
      </c>
      <c r="L7261" s="37" t="str">
        <f aca="false">IF(G7261=1,IF(B7261="",0,IF(J7261&lt;SeuilFugitive,1,0)),"")</f>
        <v/>
      </c>
      <c r="M7261" s="37" t="str">
        <f aca="false">IF(G7261=1,IF(B7261="",IF((Fin-A7261)*24&gt;SeuilFigee,1,0),IF(J7261&gt;SeuilFigee*3600,1,0)),"")</f>
        <v/>
      </c>
      <c r="N7261" s="0" t="str">
        <f aca="false">IF(G7261=1,IF(COUNTIF(H$2:H7261,H7261)=1,COUNTIF($H:$H,H7261),""),"")</f>
        <v/>
      </c>
      <c r="O7261" s="0" t="str">
        <f aca="false">IF(G7261=1,IF(COUNTIF(I$2:I7261,I7261)=1,COUNTIF($I:$I,I7261),""),"")</f>
        <v/>
      </c>
      <c r="P7261" s="38" t="str">
        <f aca="false">IF(G7261=1,IF(COUNTIFS(C$2:C7261,C7261,G$2:G7261,1)=1,COUNTIFS($C:$C,C7261,$G:$G,1)+ROW()/10000000,""),"")</f>
        <v/>
      </c>
      <c r="Q7261" s="0" t="str">
        <f aca="false">IF(K7261=1,IF(COUNTIFS(C$2:C7261,C7261,K$2:K7261,1)=1,1,0),"")</f>
        <v/>
      </c>
      <c r="R7261" s="0" t="str">
        <f aca="false">IF(M7261=1,IF(COUNTIFS(C$2:C7261,C7261,M$2:M7261,1)=1,1,0),"")</f>
        <v/>
      </c>
      <c r="S7261" s="0" t="str">
        <f aca="false">IF(L7261=1,IF(COUNTIFS(C$2:C7261,C7261,L$2:L7261,1)=1,1,0),"")</f>
        <v/>
      </c>
      <c r="T7261" s="38" t="str">
        <f aca="false">IF(N7261="","",N7261+ROW()/10000000)</f>
        <v/>
      </c>
      <c r="U7261" s="0" t="str">
        <f aca="false">IF(G7261=1,IF(B7261="",1,0),"")</f>
        <v/>
      </c>
    </row>
    <row r="7262" customFormat="false" ht="15" hidden="false" customHeight="false" outlineLevel="0" collapsed="false">
      <c r="A7262" s="35"/>
      <c r="B7262" s="35"/>
      <c r="G7262" s="0" t="str">
        <f aca="false">IF(A7262="","",IF(AND(A7262&gt;=Debut,A7262&lt;Fin),1,0))</f>
        <v/>
      </c>
      <c r="H7262" s="0" t="str">
        <f aca="false">IF(G7262=1,INT(ROUND((A7262-Debut)*86400,0)/600),"")</f>
        <v/>
      </c>
      <c r="I7262" s="0" t="str">
        <f aca="false">IF(G7262=1,INT(ROUND((A7262-Debut)*86400,0)/3600),"")</f>
        <v/>
      </c>
      <c r="J7262" s="0" t="str">
        <f aca="false">IF(OR(A7262="",B7262=""),"",ROUND((B7262-A7262)*86400,0))</f>
        <v/>
      </c>
      <c r="K7262" s="37" t="str">
        <f aca="false">IF(G7262=1,IF(COUNTIFS($C:$C,C7262,$G:$G,1,$A:$A,"&gt;="&amp;(A7262-FenetreInterm/86400),$A:$A,"&lt;="&amp;A7262)&gt;=NbInterm,1,0),"")</f>
        <v/>
      </c>
      <c r="L7262" s="37" t="str">
        <f aca="false">IF(G7262=1,IF(B7262="",0,IF(J7262&lt;SeuilFugitive,1,0)),"")</f>
        <v/>
      </c>
      <c r="M7262" s="37" t="str">
        <f aca="false">IF(G7262=1,IF(B7262="",IF((Fin-A7262)*24&gt;SeuilFigee,1,0),IF(J7262&gt;SeuilFigee*3600,1,0)),"")</f>
        <v/>
      </c>
      <c r="N7262" s="0" t="str">
        <f aca="false">IF(G7262=1,IF(COUNTIF(H$2:H7262,H7262)=1,COUNTIF($H:$H,H7262),""),"")</f>
        <v/>
      </c>
      <c r="O7262" s="0" t="str">
        <f aca="false">IF(G7262=1,IF(COUNTIF(I$2:I7262,I7262)=1,COUNTIF($I:$I,I7262),""),"")</f>
        <v/>
      </c>
      <c r="P7262" s="38" t="str">
        <f aca="false">IF(G7262=1,IF(COUNTIFS(C$2:C7262,C7262,G$2:G7262,1)=1,COUNTIFS($C:$C,C7262,$G:$G,1)+ROW()/10000000,""),"")</f>
        <v/>
      </c>
      <c r="Q7262" s="0" t="str">
        <f aca="false">IF(K7262=1,IF(COUNTIFS(C$2:C7262,C7262,K$2:K7262,1)=1,1,0),"")</f>
        <v/>
      </c>
      <c r="R7262" s="0" t="str">
        <f aca="false">IF(M7262=1,IF(COUNTIFS(C$2:C7262,C7262,M$2:M7262,1)=1,1,0),"")</f>
        <v/>
      </c>
      <c r="S7262" s="0" t="str">
        <f aca="false">IF(L7262=1,IF(COUNTIFS(C$2:C7262,C7262,L$2:L7262,1)=1,1,0),"")</f>
        <v/>
      </c>
      <c r="T7262" s="38" t="str">
        <f aca="false">IF(N7262="","",N7262+ROW()/10000000)</f>
        <v/>
      </c>
      <c r="U7262" s="0" t="str">
        <f aca="false">IF(G7262=1,IF(B7262="",1,0),"")</f>
        <v/>
      </c>
    </row>
    <row r="7263" customFormat="false" ht="15" hidden="false" customHeight="false" outlineLevel="0" collapsed="false">
      <c r="A7263" s="35"/>
      <c r="B7263" s="35"/>
      <c r="G7263" s="0" t="str">
        <f aca="false">IF(A7263="","",IF(AND(A7263&gt;=Debut,A7263&lt;Fin),1,0))</f>
        <v/>
      </c>
      <c r="H7263" s="0" t="str">
        <f aca="false">IF(G7263=1,INT(ROUND((A7263-Debut)*86400,0)/600),"")</f>
        <v/>
      </c>
      <c r="I7263" s="0" t="str">
        <f aca="false">IF(G7263=1,INT(ROUND((A7263-Debut)*86400,0)/3600),"")</f>
        <v/>
      </c>
      <c r="J7263" s="0" t="str">
        <f aca="false">IF(OR(A7263="",B7263=""),"",ROUND((B7263-A7263)*86400,0))</f>
        <v/>
      </c>
      <c r="K7263" s="37" t="str">
        <f aca="false">IF(G7263=1,IF(COUNTIFS($C:$C,C7263,$G:$G,1,$A:$A,"&gt;="&amp;(A7263-FenetreInterm/86400),$A:$A,"&lt;="&amp;A7263)&gt;=NbInterm,1,0),"")</f>
        <v/>
      </c>
      <c r="L7263" s="37" t="str">
        <f aca="false">IF(G7263=1,IF(B7263="",0,IF(J7263&lt;SeuilFugitive,1,0)),"")</f>
        <v/>
      </c>
      <c r="M7263" s="37" t="str">
        <f aca="false">IF(G7263=1,IF(B7263="",IF((Fin-A7263)*24&gt;SeuilFigee,1,0),IF(J7263&gt;SeuilFigee*3600,1,0)),"")</f>
        <v/>
      </c>
      <c r="N7263" s="0" t="str">
        <f aca="false">IF(G7263=1,IF(COUNTIF(H$2:H7263,H7263)=1,COUNTIF($H:$H,H7263),""),"")</f>
        <v/>
      </c>
      <c r="O7263" s="0" t="str">
        <f aca="false">IF(G7263=1,IF(COUNTIF(I$2:I7263,I7263)=1,COUNTIF($I:$I,I7263),""),"")</f>
        <v/>
      </c>
      <c r="P7263" s="38" t="str">
        <f aca="false">IF(G7263=1,IF(COUNTIFS(C$2:C7263,C7263,G$2:G7263,1)=1,COUNTIFS($C:$C,C7263,$G:$G,1)+ROW()/10000000,""),"")</f>
        <v/>
      </c>
      <c r="Q7263" s="0" t="str">
        <f aca="false">IF(K7263=1,IF(COUNTIFS(C$2:C7263,C7263,K$2:K7263,1)=1,1,0),"")</f>
        <v/>
      </c>
      <c r="R7263" s="0" t="str">
        <f aca="false">IF(M7263=1,IF(COUNTIFS(C$2:C7263,C7263,M$2:M7263,1)=1,1,0),"")</f>
        <v/>
      </c>
      <c r="S7263" s="0" t="str">
        <f aca="false">IF(L7263=1,IF(COUNTIFS(C$2:C7263,C7263,L$2:L7263,1)=1,1,0),"")</f>
        <v/>
      </c>
      <c r="T7263" s="38" t="str">
        <f aca="false">IF(N7263="","",N7263+ROW()/10000000)</f>
        <v/>
      </c>
      <c r="U7263" s="0" t="str">
        <f aca="false">IF(G7263=1,IF(B7263="",1,0),"")</f>
        <v/>
      </c>
    </row>
    <row r="7264" customFormat="false" ht="15" hidden="false" customHeight="false" outlineLevel="0" collapsed="false">
      <c r="A7264" s="35"/>
      <c r="B7264" s="35"/>
      <c r="G7264" s="0" t="str">
        <f aca="false">IF(A7264="","",IF(AND(A7264&gt;=Debut,A7264&lt;Fin),1,0))</f>
        <v/>
      </c>
      <c r="H7264" s="0" t="str">
        <f aca="false">IF(G7264=1,INT(ROUND((A7264-Debut)*86400,0)/600),"")</f>
        <v/>
      </c>
      <c r="I7264" s="0" t="str">
        <f aca="false">IF(G7264=1,INT(ROUND((A7264-Debut)*86400,0)/3600),"")</f>
        <v/>
      </c>
      <c r="J7264" s="0" t="str">
        <f aca="false">IF(OR(A7264="",B7264=""),"",ROUND((B7264-A7264)*86400,0))</f>
        <v/>
      </c>
      <c r="K7264" s="37" t="str">
        <f aca="false">IF(G7264=1,IF(COUNTIFS($C:$C,C7264,$G:$G,1,$A:$A,"&gt;="&amp;(A7264-FenetreInterm/86400),$A:$A,"&lt;="&amp;A7264)&gt;=NbInterm,1,0),"")</f>
        <v/>
      </c>
      <c r="L7264" s="37" t="str">
        <f aca="false">IF(G7264=1,IF(B7264="",0,IF(J7264&lt;SeuilFugitive,1,0)),"")</f>
        <v/>
      </c>
      <c r="M7264" s="37" t="str">
        <f aca="false">IF(G7264=1,IF(B7264="",IF((Fin-A7264)*24&gt;SeuilFigee,1,0),IF(J7264&gt;SeuilFigee*3600,1,0)),"")</f>
        <v/>
      </c>
      <c r="N7264" s="0" t="str">
        <f aca="false">IF(G7264=1,IF(COUNTIF(H$2:H7264,H7264)=1,COUNTIF($H:$H,H7264),""),"")</f>
        <v/>
      </c>
      <c r="O7264" s="0" t="str">
        <f aca="false">IF(G7264=1,IF(COUNTIF(I$2:I7264,I7264)=1,COUNTIF($I:$I,I7264),""),"")</f>
        <v/>
      </c>
      <c r="P7264" s="38" t="str">
        <f aca="false">IF(G7264=1,IF(COUNTIFS(C$2:C7264,C7264,G$2:G7264,1)=1,COUNTIFS($C:$C,C7264,$G:$G,1)+ROW()/10000000,""),"")</f>
        <v/>
      </c>
      <c r="Q7264" s="0" t="str">
        <f aca="false">IF(K7264=1,IF(COUNTIFS(C$2:C7264,C7264,K$2:K7264,1)=1,1,0),"")</f>
        <v/>
      </c>
      <c r="R7264" s="0" t="str">
        <f aca="false">IF(M7264=1,IF(COUNTIFS(C$2:C7264,C7264,M$2:M7264,1)=1,1,0),"")</f>
        <v/>
      </c>
      <c r="S7264" s="0" t="str">
        <f aca="false">IF(L7264=1,IF(COUNTIFS(C$2:C7264,C7264,L$2:L7264,1)=1,1,0),"")</f>
        <v/>
      </c>
      <c r="T7264" s="38" t="str">
        <f aca="false">IF(N7264="","",N7264+ROW()/10000000)</f>
        <v/>
      </c>
      <c r="U7264" s="0" t="str">
        <f aca="false">IF(G7264=1,IF(B7264="",1,0),"")</f>
        <v/>
      </c>
    </row>
    <row r="7265" customFormat="false" ht="15" hidden="false" customHeight="false" outlineLevel="0" collapsed="false">
      <c r="A7265" s="35"/>
      <c r="B7265" s="35"/>
      <c r="G7265" s="0" t="str">
        <f aca="false">IF(A7265="","",IF(AND(A7265&gt;=Debut,A7265&lt;Fin),1,0))</f>
        <v/>
      </c>
      <c r="H7265" s="0" t="str">
        <f aca="false">IF(G7265=1,INT(ROUND((A7265-Debut)*86400,0)/600),"")</f>
        <v/>
      </c>
      <c r="I7265" s="0" t="str">
        <f aca="false">IF(G7265=1,INT(ROUND((A7265-Debut)*86400,0)/3600),"")</f>
        <v/>
      </c>
      <c r="J7265" s="0" t="str">
        <f aca="false">IF(OR(A7265="",B7265=""),"",ROUND((B7265-A7265)*86400,0))</f>
        <v/>
      </c>
      <c r="K7265" s="37" t="str">
        <f aca="false">IF(G7265=1,IF(COUNTIFS($C:$C,C7265,$G:$G,1,$A:$A,"&gt;="&amp;(A7265-FenetreInterm/86400),$A:$A,"&lt;="&amp;A7265)&gt;=NbInterm,1,0),"")</f>
        <v/>
      </c>
      <c r="L7265" s="37" t="str">
        <f aca="false">IF(G7265=1,IF(B7265="",0,IF(J7265&lt;SeuilFugitive,1,0)),"")</f>
        <v/>
      </c>
      <c r="M7265" s="37" t="str">
        <f aca="false">IF(G7265=1,IF(B7265="",IF((Fin-A7265)*24&gt;SeuilFigee,1,0),IF(J7265&gt;SeuilFigee*3600,1,0)),"")</f>
        <v/>
      </c>
      <c r="N7265" s="0" t="str">
        <f aca="false">IF(G7265=1,IF(COUNTIF(H$2:H7265,H7265)=1,COUNTIF($H:$H,H7265),""),"")</f>
        <v/>
      </c>
      <c r="O7265" s="0" t="str">
        <f aca="false">IF(G7265=1,IF(COUNTIF(I$2:I7265,I7265)=1,COUNTIF($I:$I,I7265),""),"")</f>
        <v/>
      </c>
      <c r="P7265" s="38" t="str">
        <f aca="false">IF(G7265=1,IF(COUNTIFS(C$2:C7265,C7265,G$2:G7265,1)=1,COUNTIFS($C:$C,C7265,$G:$G,1)+ROW()/10000000,""),"")</f>
        <v/>
      </c>
      <c r="Q7265" s="0" t="str">
        <f aca="false">IF(K7265=1,IF(COUNTIFS(C$2:C7265,C7265,K$2:K7265,1)=1,1,0),"")</f>
        <v/>
      </c>
      <c r="R7265" s="0" t="str">
        <f aca="false">IF(M7265=1,IF(COUNTIFS(C$2:C7265,C7265,M$2:M7265,1)=1,1,0),"")</f>
        <v/>
      </c>
      <c r="S7265" s="0" t="str">
        <f aca="false">IF(L7265=1,IF(COUNTIFS(C$2:C7265,C7265,L$2:L7265,1)=1,1,0),"")</f>
        <v/>
      </c>
      <c r="T7265" s="38" t="str">
        <f aca="false">IF(N7265="","",N7265+ROW()/10000000)</f>
        <v/>
      </c>
      <c r="U7265" s="0" t="str">
        <f aca="false">IF(G7265=1,IF(B7265="",1,0),"")</f>
        <v/>
      </c>
    </row>
    <row r="7266" customFormat="false" ht="15" hidden="false" customHeight="false" outlineLevel="0" collapsed="false">
      <c r="A7266" s="35"/>
      <c r="B7266" s="35"/>
      <c r="G7266" s="0" t="str">
        <f aca="false">IF(A7266="","",IF(AND(A7266&gt;=Debut,A7266&lt;Fin),1,0))</f>
        <v/>
      </c>
      <c r="H7266" s="0" t="str">
        <f aca="false">IF(G7266=1,INT(ROUND((A7266-Debut)*86400,0)/600),"")</f>
        <v/>
      </c>
      <c r="I7266" s="0" t="str">
        <f aca="false">IF(G7266=1,INT(ROUND((A7266-Debut)*86400,0)/3600),"")</f>
        <v/>
      </c>
      <c r="J7266" s="0" t="str">
        <f aca="false">IF(OR(A7266="",B7266=""),"",ROUND((B7266-A7266)*86400,0))</f>
        <v/>
      </c>
      <c r="K7266" s="37" t="str">
        <f aca="false">IF(G7266=1,IF(COUNTIFS($C:$C,C7266,$G:$G,1,$A:$A,"&gt;="&amp;(A7266-FenetreInterm/86400),$A:$A,"&lt;="&amp;A7266)&gt;=NbInterm,1,0),"")</f>
        <v/>
      </c>
      <c r="L7266" s="37" t="str">
        <f aca="false">IF(G7266=1,IF(B7266="",0,IF(J7266&lt;SeuilFugitive,1,0)),"")</f>
        <v/>
      </c>
      <c r="M7266" s="37" t="str">
        <f aca="false">IF(G7266=1,IF(B7266="",IF((Fin-A7266)*24&gt;SeuilFigee,1,0),IF(J7266&gt;SeuilFigee*3600,1,0)),"")</f>
        <v/>
      </c>
      <c r="N7266" s="0" t="str">
        <f aca="false">IF(G7266=1,IF(COUNTIF(H$2:H7266,H7266)=1,COUNTIF($H:$H,H7266),""),"")</f>
        <v/>
      </c>
      <c r="O7266" s="0" t="str">
        <f aca="false">IF(G7266=1,IF(COUNTIF(I$2:I7266,I7266)=1,COUNTIF($I:$I,I7266),""),"")</f>
        <v/>
      </c>
      <c r="P7266" s="38" t="str">
        <f aca="false">IF(G7266=1,IF(COUNTIFS(C$2:C7266,C7266,G$2:G7266,1)=1,COUNTIFS($C:$C,C7266,$G:$G,1)+ROW()/10000000,""),"")</f>
        <v/>
      </c>
      <c r="Q7266" s="0" t="str">
        <f aca="false">IF(K7266=1,IF(COUNTIFS(C$2:C7266,C7266,K$2:K7266,1)=1,1,0),"")</f>
        <v/>
      </c>
      <c r="R7266" s="0" t="str">
        <f aca="false">IF(M7266=1,IF(COUNTIFS(C$2:C7266,C7266,M$2:M7266,1)=1,1,0),"")</f>
        <v/>
      </c>
      <c r="S7266" s="0" t="str">
        <f aca="false">IF(L7266=1,IF(COUNTIFS(C$2:C7266,C7266,L$2:L7266,1)=1,1,0),"")</f>
        <v/>
      </c>
      <c r="T7266" s="38" t="str">
        <f aca="false">IF(N7266="","",N7266+ROW()/10000000)</f>
        <v/>
      </c>
      <c r="U7266" s="0" t="str">
        <f aca="false">IF(G7266=1,IF(B7266="",1,0),"")</f>
        <v/>
      </c>
    </row>
    <row r="7267" customFormat="false" ht="15" hidden="false" customHeight="false" outlineLevel="0" collapsed="false">
      <c r="A7267" s="35"/>
      <c r="B7267" s="35"/>
      <c r="G7267" s="0" t="str">
        <f aca="false">IF(A7267="","",IF(AND(A7267&gt;=Debut,A7267&lt;Fin),1,0))</f>
        <v/>
      </c>
      <c r="H7267" s="0" t="str">
        <f aca="false">IF(G7267=1,INT(ROUND((A7267-Debut)*86400,0)/600),"")</f>
        <v/>
      </c>
      <c r="I7267" s="0" t="str">
        <f aca="false">IF(G7267=1,INT(ROUND((A7267-Debut)*86400,0)/3600),"")</f>
        <v/>
      </c>
      <c r="J7267" s="0" t="str">
        <f aca="false">IF(OR(A7267="",B7267=""),"",ROUND((B7267-A7267)*86400,0))</f>
        <v/>
      </c>
      <c r="K7267" s="37" t="str">
        <f aca="false">IF(G7267=1,IF(COUNTIFS($C:$C,C7267,$G:$G,1,$A:$A,"&gt;="&amp;(A7267-FenetreInterm/86400),$A:$A,"&lt;="&amp;A7267)&gt;=NbInterm,1,0),"")</f>
        <v/>
      </c>
      <c r="L7267" s="37" t="str">
        <f aca="false">IF(G7267=1,IF(B7267="",0,IF(J7267&lt;SeuilFugitive,1,0)),"")</f>
        <v/>
      </c>
      <c r="M7267" s="37" t="str">
        <f aca="false">IF(G7267=1,IF(B7267="",IF((Fin-A7267)*24&gt;SeuilFigee,1,0),IF(J7267&gt;SeuilFigee*3600,1,0)),"")</f>
        <v/>
      </c>
      <c r="N7267" s="0" t="str">
        <f aca="false">IF(G7267=1,IF(COUNTIF(H$2:H7267,H7267)=1,COUNTIF($H:$H,H7267),""),"")</f>
        <v/>
      </c>
      <c r="O7267" s="0" t="str">
        <f aca="false">IF(G7267=1,IF(COUNTIF(I$2:I7267,I7267)=1,COUNTIF($I:$I,I7267),""),"")</f>
        <v/>
      </c>
      <c r="P7267" s="38" t="str">
        <f aca="false">IF(G7267=1,IF(COUNTIFS(C$2:C7267,C7267,G$2:G7267,1)=1,COUNTIFS($C:$C,C7267,$G:$G,1)+ROW()/10000000,""),"")</f>
        <v/>
      </c>
      <c r="Q7267" s="0" t="str">
        <f aca="false">IF(K7267=1,IF(COUNTIFS(C$2:C7267,C7267,K$2:K7267,1)=1,1,0),"")</f>
        <v/>
      </c>
      <c r="R7267" s="0" t="str">
        <f aca="false">IF(M7267=1,IF(COUNTIFS(C$2:C7267,C7267,M$2:M7267,1)=1,1,0),"")</f>
        <v/>
      </c>
      <c r="S7267" s="0" t="str">
        <f aca="false">IF(L7267=1,IF(COUNTIFS(C$2:C7267,C7267,L$2:L7267,1)=1,1,0),"")</f>
        <v/>
      </c>
      <c r="T7267" s="38" t="str">
        <f aca="false">IF(N7267="","",N7267+ROW()/10000000)</f>
        <v/>
      </c>
      <c r="U7267" s="0" t="str">
        <f aca="false">IF(G7267=1,IF(B7267="",1,0),"")</f>
        <v/>
      </c>
    </row>
    <row r="7268" customFormat="false" ht="15" hidden="false" customHeight="false" outlineLevel="0" collapsed="false">
      <c r="A7268" s="35"/>
      <c r="B7268" s="35"/>
      <c r="G7268" s="0" t="str">
        <f aca="false">IF(A7268="","",IF(AND(A7268&gt;=Debut,A7268&lt;Fin),1,0))</f>
        <v/>
      </c>
      <c r="H7268" s="0" t="str">
        <f aca="false">IF(G7268=1,INT(ROUND((A7268-Debut)*86400,0)/600),"")</f>
        <v/>
      </c>
      <c r="I7268" s="0" t="str">
        <f aca="false">IF(G7268=1,INT(ROUND((A7268-Debut)*86400,0)/3600),"")</f>
        <v/>
      </c>
      <c r="J7268" s="0" t="str">
        <f aca="false">IF(OR(A7268="",B7268=""),"",ROUND((B7268-A7268)*86400,0))</f>
        <v/>
      </c>
      <c r="K7268" s="37" t="str">
        <f aca="false">IF(G7268=1,IF(COUNTIFS($C:$C,C7268,$G:$G,1,$A:$A,"&gt;="&amp;(A7268-FenetreInterm/86400),$A:$A,"&lt;="&amp;A7268)&gt;=NbInterm,1,0),"")</f>
        <v/>
      </c>
      <c r="L7268" s="37" t="str">
        <f aca="false">IF(G7268=1,IF(B7268="",0,IF(J7268&lt;SeuilFugitive,1,0)),"")</f>
        <v/>
      </c>
      <c r="M7268" s="37" t="str">
        <f aca="false">IF(G7268=1,IF(B7268="",IF((Fin-A7268)*24&gt;SeuilFigee,1,0),IF(J7268&gt;SeuilFigee*3600,1,0)),"")</f>
        <v/>
      </c>
      <c r="N7268" s="0" t="str">
        <f aca="false">IF(G7268=1,IF(COUNTIF(H$2:H7268,H7268)=1,COUNTIF($H:$H,H7268),""),"")</f>
        <v/>
      </c>
      <c r="O7268" s="0" t="str">
        <f aca="false">IF(G7268=1,IF(COUNTIF(I$2:I7268,I7268)=1,COUNTIF($I:$I,I7268),""),"")</f>
        <v/>
      </c>
      <c r="P7268" s="38" t="str">
        <f aca="false">IF(G7268=1,IF(COUNTIFS(C$2:C7268,C7268,G$2:G7268,1)=1,COUNTIFS($C:$C,C7268,$G:$G,1)+ROW()/10000000,""),"")</f>
        <v/>
      </c>
      <c r="Q7268" s="0" t="str">
        <f aca="false">IF(K7268=1,IF(COUNTIFS(C$2:C7268,C7268,K$2:K7268,1)=1,1,0),"")</f>
        <v/>
      </c>
      <c r="R7268" s="0" t="str">
        <f aca="false">IF(M7268=1,IF(COUNTIFS(C$2:C7268,C7268,M$2:M7268,1)=1,1,0),"")</f>
        <v/>
      </c>
      <c r="S7268" s="0" t="str">
        <f aca="false">IF(L7268=1,IF(COUNTIFS(C$2:C7268,C7268,L$2:L7268,1)=1,1,0),"")</f>
        <v/>
      </c>
      <c r="T7268" s="38" t="str">
        <f aca="false">IF(N7268="","",N7268+ROW()/10000000)</f>
        <v/>
      </c>
      <c r="U7268" s="0" t="str">
        <f aca="false">IF(G7268=1,IF(B7268="",1,0),"")</f>
        <v/>
      </c>
    </row>
    <row r="7269" customFormat="false" ht="15" hidden="false" customHeight="false" outlineLevel="0" collapsed="false">
      <c r="A7269" s="35"/>
      <c r="B7269" s="35"/>
      <c r="G7269" s="0" t="str">
        <f aca="false">IF(A7269="","",IF(AND(A7269&gt;=Debut,A7269&lt;Fin),1,0))</f>
        <v/>
      </c>
      <c r="H7269" s="0" t="str">
        <f aca="false">IF(G7269=1,INT(ROUND((A7269-Debut)*86400,0)/600),"")</f>
        <v/>
      </c>
      <c r="I7269" s="0" t="str">
        <f aca="false">IF(G7269=1,INT(ROUND((A7269-Debut)*86400,0)/3600),"")</f>
        <v/>
      </c>
      <c r="J7269" s="0" t="str">
        <f aca="false">IF(OR(A7269="",B7269=""),"",ROUND((B7269-A7269)*86400,0))</f>
        <v/>
      </c>
      <c r="K7269" s="37" t="str">
        <f aca="false">IF(G7269=1,IF(COUNTIFS($C:$C,C7269,$G:$G,1,$A:$A,"&gt;="&amp;(A7269-FenetreInterm/86400),$A:$A,"&lt;="&amp;A7269)&gt;=NbInterm,1,0),"")</f>
        <v/>
      </c>
      <c r="L7269" s="37" t="str">
        <f aca="false">IF(G7269=1,IF(B7269="",0,IF(J7269&lt;SeuilFugitive,1,0)),"")</f>
        <v/>
      </c>
      <c r="M7269" s="37" t="str">
        <f aca="false">IF(G7269=1,IF(B7269="",IF((Fin-A7269)*24&gt;SeuilFigee,1,0),IF(J7269&gt;SeuilFigee*3600,1,0)),"")</f>
        <v/>
      </c>
      <c r="N7269" s="0" t="str">
        <f aca="false">IF(G7269=1,IF(COUNTIF(H$2:H7269,H7269)=1,COUNTIF($H:$H,H7269),""),"")</f>
        <v/>
      </c>
      <c r="O7269" s="0" t="str">
        <f aca="false">IF(G7269=1,IF(COUNTIF(I$2:I7269,I7269)=1,COUNTIF($I:$I,I7269),""),"")</f>
        <v/>
      </c>
      <c r="P7269" s="38" t="str">
        <f aca="false">IF(G7269=1,IF(COUNTIFS(C$2:C7269,C7269,G$2:G7269,1)=1,COUNTIFS($C:$C,C7269,$G:$G,1)+ROW()/10000000,""),"")</f>
        <v/>
      </c>
      <c r="Q7269" s="0" t="str">
        <f aca="false">IF(K7269=1,IF(COUNTIFS(C$2:C7269,C7269,K$2:K7269,1)=1,1,0),"")</f>
        <v/>
      </c>
      <c r="R7269" s="0" t="str">
        <f aca="false">IF(M7269=1,IF(COUNTIFS(C$2:C7269,C7269,M$2:M7269,1)=1,1,0),"")</f>
        <v/>
      </c>
      <c r="S7269" s="0" t="str">
        <f aca="false">IF(L7269=1,IF(COUNTIFS(C$2:C7269,C7269,L$2:L7269,1)=1,1,0),"")</f>
        <v/>
      </c>
      <c r="T7269" s="38" t="str">
        <f aca="false">IF(N7269="","",N7269+ROW()/10000000)</f>
        <v/>
      </c>
      <c r="U7269" s="0" t="str">
        <f aca="false">IF(G7269=1,IF(B7269="",1,0),"")</f>
        <v/>
      </c>
    </row>
    <row r="7270" customFormat="false" ht="15" hidden="false" customHeight="false" outlineLevel="0" collapsed="false">
      <c r="A7270" s="35"/>
      <c r="B7270" s="35"/>
      <c r="G7270" s="0" t="str">
        <f aca="false">IF(A7270="","",IF(AND(A7270&gt;=Debut,A7270&lt;Fin),1,0))</f>
        <v/>
      </c>
      <c r="H7270" s="0" t="str">
        <f aca="false">IF(G7270=1,INT(ROUND((A7270-Debut)*86400,0)/600),"")</f>
        <v/>
      </c>
      <c r="I7270" s="0" t="str">
        <f aca="false">IF(G7270=1,INT(ROUND((A7270-Debut)*86400,0)/3600),"")</f>
        <v/>
      </c>
      <c r="J7270" s="0" t="str">
        <f aca="false">IF(OR(A7270="",B7270=""),"",ROUND((B7270-A7270)*86400,0))</f>
        <v/>
      </c>
      <c r="K7270" s="37" t="str">
        <f aca="false">IF(G7270=1,IF(COUNTIFS($C:$C,C7270,$G:$G,1,$A:$A,"&gt;="&amp;(A7270-FenetreInterm/86400),$A:$A,"&lt;="&amp;A7270)&gt;=NbInterm,1,0),"")</f>
        <v/>
      </c>
      <c r="L7270" s="37" t="str">
        <f aca="false">IF(G7270=1,IF(B7270="",0,IF(J7270&lt;SeuilFugitive,1,0)),"")</f>
        <v/>
      </c>
      <c r="M7270" s="37" t="str">
        <f aca="false">IF(G7270=1,IF(B7270="",IF((Fin-A7270)*24&gt;SeuilFigee,1,0),IF(J7270&gt;SeuilFigee*3600,1,0)),"")</f>
        <v/>
      </c>
      <c r="N7270" s="0" t="str">
        <f aca="false">IF(G7270=1,IF(COUNTIF(H$2:H7270,H7270)=1,COUNTIF($H:$H,H7270),""),"")</f>
        <v/>
      </c>
      <c r="O7270" s="0" t="str">
        <f aca="false">IF(G7270=1,IF(COUNTIF(I$2:I7270,I7270)=1,COUNTIF($I:$I,I7270),""),"")</f>
        <v/>
      </c>
      <c r="P7270" s="38" t="str">
        <f aca="false">IF(G7270=1,IF(COUNTIFS(C$2:C7270,C7270,G$2:G7270,1)=1,COUNTIFS($C:$C,C7270,$G:$G,1)+ROW()/10000000,""),"")</f>
        <v/>
      </c>
      <c r="Q7270" s="0" t="str">
        <f aca="false">IF(K7270=1,IF(COUNTIFS(C$2:C7270,C7270,K$2:K7270,1)=1,1,0),"")</f>
        <v/>
      </c>
      <c r="R7270" s="0" t="str">
        <f aca="false">IF(M7270=1,IF(COUNTIFS(C$2:C7270,C7270,M$2:M7270,1)=1,1,0),"")</f>
        <v/>
      </c>
      <c r="S7270" s="0" t="str">
        <f aca="false">IF(L7270=1,IF(COUNTIFS(C$2:C7270,C7270,L$2:L7270,1)=1,1,0),"")</f>
        <v/>
      </c>
      <c r="T7270" s="38" t="str">
        <f aca="false">IF(N7270="","",N7270+ROW()/10000000)</f>
        <v/>
      </c>
      <c r="U7270" s="0" t="str">
        <f aca="false">IF(G7270=1,IF(B7270="",1,0),"")</f>
        <v/>
      </c>
    </row>
    <row r="7271" customFormat="false" ht="15" hidden="false" customHeight="false" outlineLevel="0" collapsed="false">
      <c r="A7271" s="35"/>
      <c r="B7271" s="35"/>
      <c r="G7271" s="0" t="str">
        <f aca="false">IF(A7271="","",IF(AND(A7271&gt;=Debut,A7271&lt;Fin),1,0))</f>
        <v/>
      </c>
      <c r="H7271" s="0" t="str">
        <f aca="false">IF(G7271=1,INT(ROUND((A7271-Debut)*86400,0)/600),"")</f>
        <v/>
      </c>
      <c r="I7271" s="0" t="str">
        <f aca="false">IF(G7271=1,INT(ROUND((A7271-Debut)*86400,0)/3600),"")</f>
        <v/>
      </c>
      <c r="J7271" s="0" t="str">
        <f aca="false">IF(OR(A7271="",B7271=""),"",ROUND((B7271-A7271)*86400,0))</f>
        <v/>
      </c>
      <c r="K7271" s="37" t="str">
        <f aca="false">IF(G7271=1,IF(COUNTIFS($C:$C,C7271,$G:$G,1,$A:$A,"&gt;="&amp;(A7271-FenetreInterm/86400),$A:$A,"&lt;="&amp;A7271)&gt;=NbInterm,1,0),"")</f>
        <v/>
      </c>
      <c r="L7271" s="37" t="str">
        <f aca="false">IF(G7271=1,IF(B7271="",0,IF(J7271&lt;SeuilFugitive,1,0)),"")</f>
        <v/>
      </c>
      <c r="M7271" s="37" t="str">
        <f aca="false">IF(G7271=1,IF(B7271="",IF((Fin-A7271)*24&gt;SeuilFigee,1,0),IF(J7271&gt;SeuilFigee*3600,1,0)),"")</f>
        <v/>
      </c>
      <c r="N7271" s="0" t="str">
        <f aca="false">IF(G7271=1,IF(COUNTIF(H$2:H7271,H7271)=1,COUNTIF($H:$H,H7271),""),"")</f>
        <v/>
      </c>
      <c r="O7271" s="0" t="str">
        <f aca="false">IF(G7271=1,IF(COUNTIF(I$2:I7271,I7271)=1,COUNTIF($I:$I,I7271),""),"")</f>
        <v/>
      </c>
      <c r="P7271" s="38" t="str">
        <f aca="false">IF(G7271=1,IF(COUNTIFS(C$2:C7271,C7271,G$2:G7271,1)=1,COUNTIFS($C:$C,C7271,$G:$G,1)+ROW()/10000000,""),"")</f>
        <v/>
      </c>
      <c r="Q7271" s="0" t="str">
        <f aca="false">IF(K7271=1,IF(COUNTIFS(C$2:C7271,C7271,K$2:K7271,1)=1,1,0),"")</f>
        <v/>
      </c>
      <c r="R7271" s="0" t="str">
        <f aca="false">IF(M7271=1,IF(COUNTIFS(C$2:C7271,C7271,M$2:M7271,1)=1,1,0),"")</f>
        <v/>
      </c>
      <c r="S7271" s="0" t="str">
        <f aca="false">IF(L7271=1,IF(COUNTIFS(C$2:C7271,C7271,L$2:L7271,1)=1,1,0),"")</f>
        <v/>
      </c>
      <c r="T7271" s="38" t="str">
        <f aca="false">IF(N7271="","",N7271+ROW()/10000000)</f>
        <v/>
      </c>
      <c r="U7271" s="0" t="str">
        <f aca="false">IF(G7271=1,IF(B7271="",1,0),"")</f>
        <v/>
      </c>
    </row>
    <row r="7272" customFormat="false" ht="15" hidden="false" customHeight="false" outlineLevel="0" collapsed="false">
      <c r="A7272" s="35"/>
      <c r="B7272" s="35"/>
      <c r="G7272" s="0" t="str">
        <f aca="false">IF(A7272="","",IF(AND(A7272&gt;=Debut,A7272&lt;Fin),1,0))</f>
        <v/>
      </c>
      <c r="H7272" s="0" t="str">
        <f aca="false">IF(G7272=1,INT(ROUND((A7272-Debut)*86400,0)/600),"")</f>
        <v/>
      </c>
      <c r="I7272" s="0" t="str">
        <f aca="false">IF(G7272=1,INT(ROUND((A7272-Debut)*86400,0)/3600),"")</f>
        <v/>
      </c>
      <c r="J7272" s="0" t="str">
        <f aca="false">IF(OR(A7272="",B7272=""),"",ROUND((B7272-A7272)*86400,0))</f>
        <v/>
      </c>
      <c r="K7272" s="37" t="str">
        <f aca="false">IF(G7272=1,IF(COUNTIFS($C:$C,C7272,$G:$G,1,$A:$A,"&gt;="&amp;(A7272-FenetreInterm/86400),$A:$A,"&lt;="&amp;A7272)&gt;=NbInterm,1,0),"")</f>
        <v/>
      </c>
      <c r="L7272" s="37" t="str">
        <f aca="false">IF(G7272=1,IF(B7272="",0,IF(J7272&lt;SeuilFugitive,1,0)),"")</f>
        <v/>
      </c>
      <c r="M7272" s="37" t="str">
        <f aca="false">IF(G7272=1,IF(B7272="",IF((Fin-A7272)*24&gt;SeuilFigee,1,0),IF(J7272&gt;SeuilFigee*3600,1,0)),"")</f>
        <v/>
      </c>
      <c r="N7272" s="0" t="str">
        <f aca="false">IF(G7272=1,IF(COUNTIF(H$2:H7272,H7272)=1,COUNTIF($H:$H,H7272),""),"")</f>
        <v/>
      </c>
      <c r="O7272" s="0" t="str">
        <f aca="false">IF(G7272=1,IF(COUNTIF(I$2:I7272,I7272)=1,COUNTIF($I:$I,I7272),""),"")</f>
        <v/>
      </c>
      <c r="P7272" s="38" t="str">
        <f aca="false">IF(G7272=1,IF(COUNTIFS(C$2:C7272,C7272,G$2:G7272,1)=1,COUNTIFS($C:$C,C7272,$G:$G,1)+ROW()/10000000,""),"")</f>
        <v/>
      </c>
      <c r="Q7272" s="0" t="str">
        <f aca="false">IF(K7272=1,IF(COUNTIFS(C$2:C7272,C7272,K$2:K7272,1)=1,1,0),"")</f>
        <v/>
      </c>
      <c r="R7272" s="0" t="str">
        <f aca="false">IF(M7272=1,IF(COUNTIFS(C$2:C7272,C7272,M$2:M7272,1)=1,1,0),"")</f>
        <v/>
      </c>
      <c r="S7272" s="0" t="str">
        <f aca="false">IF(L7272=1,IF(COUNTIFS(C$2:C7272,C7272,L$2:L7272,1)=1,1,0),"")</f>
        <v/>
      </c>
      <c r="T7272" s="38" t="str">
        <f aca="false">IF(N7272="","",N7272+ROW()/10000000)</f>
        <v/>
      </c>
      <c r="U7272" s="0" t="str">
        <f aca="false">IF(G7272=1,IF(B7272="",1,0),"")</f>
        <v/>
      </c>
    </row>
    <row r="7273" customFormat="false" ht="15" hidden="false" customHeight="false" outlineLevel="0" collapsed="false">
      <c r="A7273" s="35"/>
      <c r="B7273" s="35"/>
      <c r="G7273" s="0" t="str">
        <f aca="false">IF(A7273="","",IF(AND(A7273&gt;=Debut,A7273&lt;Fin),1,0))</f>
        <v/>
      </c>
      <c r="H7273" s="0" t="str">
        <f aca="false">IF(G7273=1,INT(ROUND((A7273-Debut)*86400,0)/600),"")</f>
        <v/>
      </c>
      <c r="I7273" s="0" t="str">
        <f aca="false">IF(G7273=1,INT(ROUND((A7273-Debut)*86400,0)/3600),"")</f>
        <v/>
      </c>
      <c r="J7273" s="0" t="str">
        <f aca="false">IF(OR(A7273="",B7273=""),"",ROUND((B7273-A7273)*86400,0))</f>
        <v/>
      </c>
      <c r="K7273" s="37" t="str">
        <f aca="false">IF(G7273=1,IF(COUNTIFS($C:$C,C7273,$G:$G,1,$A:$A,"&gt;="&amp;(A7273-FenetreInterm/86400),$A:$A,"&lt;="&amp;A7273)&gt;=NbInterm,1,0),"")</f>
        <v/>
      </c>
      <c r="L7273" s="37" t="str">
        <f aca="false">IF(G7273=1,IF(B7273="",0,IF(J7273&lt;SeuilFugitive,1,0)),"")</f>
        <v/>
      </c>
      <c r="M7273" s="37" t="str">
        <f aca="false">IF(G7273=1,IF(B7273="",IF((Fin-A7273)*24&gt;SeuilFigee,1,0),IF(J7273&gt;SeuilFigee*3600,1,0)),"")</f>
        <v/>
      </c>
      <c r="N7273" s="0" t="str">
        <f aca="false">IF(G7273=1,IF(COUNTIF(H$2:H7273,H7273)=1,COUNTIF($H:$H,H7273),""),"")</f>
        <v/>
      </c>
      <c r="O7273" s="0" t="str">
        <f aca="false">IF(G7273=1,IF(COUNTIF(I$2:I7273,I7273)=1,COUNTIF($I:$I,I7273),""),"")</f>
        <v/>
      </c>
      <c r="P7273" s="38" t="str">
        <f aca="false">IF(G7273=1,IF(COUNTIFS(C$2:C7273,C7273,G$2:G7273,1)=1,COUNTIFS($C:$C,C7273,$G:$G,1)+ROW()/10000000,""),"")</f>
        <v/>
      </c>
      <c r="Q7273" s="0" t="str">
        <f aca="false">IF(K7273=1,IF(COUNTIFS(C$2:C7273,C7273,K$2:K7273,1)=1,1,0),"")</f>
        <v/>
      </c>
      <c r="R7273" s="0" t="str">
        <f aca="false">IF(M7273=1,IF(COUNTIFS(C$2:C7273,C7273,M$2:M7273,1)=1,1,0),"")</f>
        <v/>
      </c>
      <c r="S7273" s="0" t="str">
        <f aca="false">IF(L7273=1,IF(COUNTIFS(C$2:C7273,C7273,L$2:L7273,1)=1,1,0),"")</f>
        <v/>
      </c>
      <c r="T7273" s="38" t="str">
        <f aca="false">IF(N7273="","",N7273+ROW()/10000000)</f>
        <v/>
      </c>
      <c r="U7273" s="0" t="str">
        <f aca="false">IF(G7273=1,IF(B7273="",1,0),"")</f>
        <v/>
      </c>
    </row>
    <row r="7274" customFormat="false" ht="15" hidden="false" customHeight="false" outlineLevel="0" collapsed="false">
      <c r="A7274" s="35"/>
      <c r="B7274" s="35"/>
      <c r="G7274" s="0" t="str">
        <f aca="false">IF(A7274="","",IF(AND(A7274&gt;=Debut,A7274&lt;Fin),1,0))</f>
        <v/>
      </c>
      <c r="H7274" s="0" t="str">
        <f aca="false">IF(G7274=1,INT(ROUND((A7274-Debut)*86400,0)/600),"")</f>
        <v/>
      </c>
      <c r="I7274" s="0" t="str">
        <f aca="false">IF(G7274=1,INT(ROUND((A7274-Debut)*86400,0)/3600),"")</f>
        <v/>
      </c>
      <c r="J7274" s="0" t="str">
        <f aca="false">IF(OR(A7274="",B7274=""),"",ROUND((B7274-A7274)*86400,0))</f>
        <v/>
      </c>
      <c r="K7274" s="37" t="str">
        <f aca="false">IF(G7274=1,IF(COUNTIFS($C:$C,C7274,$G:$G,1,$A:$A,"&gt;="&amp;(A7274-FenetreInterm/86400),$A:$A,"&lt;="&amp;A7274)&gt;=NbInterm,1,0),"")</f>
        <v/>
      </c>
      <c r="L7274" s="37" t="str">
        <f aca="false">IF(G7274=1,IF(B7274="",0,IF(J7274&lt;SeuilFugitive,1,0)),"")</f>
        <v/>
      </c>
      <c r="M7274" s="37" t="str">
        <f aca="false">IF(G7274=1,IF(B7274="",IF((Fin-A7274)*24&gt;SeuilFigee,1,0),IF(J7274&gt;SeuilFigee*3600,1,0)),"")</f>
        <v/>
      </c>
      <c r="N7274" s="0" t="str">
        <f aca="false">IF(G7274=1,IF(COUNTIF(H$2:H7274,H7274)=1,COUNTIF($H:$H,H7274),""),"")</f>
        <v/>
      </c>
      <c r="O7274" s="0" t="str">
        <f aca="false">IF(G7274=1,IF(COUNTIF(I$2:I7274,I7274)=1,COUNTIF($I:$I,I7274),""),"")</f>
        <v/>
      </c>
      <c r="P7274" s="38" t="str">
        <f aca="false">IF(G7274=1,IF(COUNTIFS(C$2:C7274,C7274,G$2:G7274,1)=1,COUNTIFS($C:$C,C7274,$G:$G,1)+ROW()/10000000,""),"")</f>
        <v/>
      </c>
      <c r="Q7274" s="0" t="str">
        <f aca="false">IF(K7274=1,IF(COUNTIFS(C$2:C7274,C7274,K$2:K7274,1)=1,1,0),"")</f>
        <v/>
      </c>
      <c r="R7274" s="0" t="str">
        <f aca="false">IF(M7274=1,IF(COUNTIFS(C$2:C7274,C7274,M$2:M7274,1)=1,1,0),"")</f>
        <v/>
      </c>
      <c r="S7274" s="0" t="str">
        <f aca="false">IF(L7274=1,IF(COUNTIFS(C$2:C7274,C7274,L$2:L7274,1)=1,1,0),"")</f>
        <v/>
      </c>
      <c r="T7274" s="38" t="str">
        <f aca="false">IF(N7274="","",N7274+ROW()/10000000)</f>
        <v/>
      </c>
      <c r="U7274" s="0" t="str">
        <f aca="false">IF(G7274=1,IF(B7274="",1,0),"")</f>
        <v/>
      </c>
    </row>
    <row r="7275" customFormat="false" ht="15" hidden="false" customHeight="false" outlineLevel="0" collapsed="false">
      <c r="A7275" s="35"/>
      <c r="B7275" s="35"/>
      <c r="G7275" s="0" t="str">
        <f aca="false">IF(A7275="","",IF(AND(A7275&gt;=Debut,A7275&lt;Fin),1,0))</f>
        <v/>
      </c>
      <c r="H7275" s="0" t="str">
        <f aca="false">IF(G7275=1,INT(ROUND((A7275-Debut)*86400,0)/600),"")</f>
        <v/>
      </c>
      <c r="I7275" s="0" t="str">
        <f aca="false">IF(G7275=1,INT(ROUND((A7275-Debut)*86400,0)/3600),"")</f>
        <v/>
      </c>
      <c r="J7275" s="0" t="str">
        <f aca="false">IF(OR(A7275="",B7275=""),"",ROUND((B7275-A7275)*86400,0))</f>
        <v/>
      </c>
      <c r="K7275" s="37" t="str">
        <f aca="false">IF(G7275=1,IF(COUNTIFS($C:$C,C7275,$G:$G,1,$A:$A,"&gt;="&amp;(A7275-FenetreInterm/86400),$A:$A,"&lt;="&amp;A7275)&gt;=NbInterm,1,0),"")</f>
        <v/>
      </c>
      <c r="L7275" s="37" t="str">
        <f aca="false">IF(G7275=1,IF(B7275="",0,IF(J7275&lt;SeuilFugitive,1,0)),"")</f>
        <v/>
      </c>
      <c r="M7275" s="37" t="str">
        <f aca="false">IF(G7275=1,IF(B7275="",IF((Fin-A7275)*24&gt;SeuilFigee,1,0),IF(J7275&gt;SeuilFigee*3600,1,0)),"")</f>
        <v/>
      </c>
      <c r="N7275" s="0" t="str">
        <f aca="false">IF(G7275=1,IF(COUNTIF(H$2:H7275,H7275)=1,COUNTIF($H:$H,H7275),""),"")</f>
        <v/>
      </c>
      <c r="O7275" s="0" t="str">
        <f aca="false">IF(G7275=1,IF(COUNTIF(I$2:I7275,I7275)=1,COUNTIF($I:$I,I7275),""),"")</f>
        <v/>
      </c>
      <c r="P7275" s="38" t="str">
        <f aca="false">IF(G7275=1,IF(COUNTIFS(C$2:C7275,C7275,G$2:G7275,1)=1,COUNTIFS($C:$C,C7275,$G:$G,1)+ROW()/10000000,""),"")</f>
        <v/>
      </c>
      <c r="Q7275" s="0" t="str">
        <f aca="false">IF(K7275=1,IF(COUNTIFS(C$2:C7275,C7275,K$2:K7275,1)=1,1,0),"")</f>
        <v/>
      </c>
      <c r="R7275" s="0" t="str">
        <f aca="false">IF(M7275=1,IF(COUNTIFS(C$2:C7275,C7275,M$2:M7275,1)=1,1,0),"")</f>
        <v/>
      </c>
      <c r="S7275" s="0" t="str">
        <f aca="false">IF(L7275=1,IF(COUNTIFS(C$2:C7275,C7275,L$2:L7275,1)=1,1,0),"")</f>
        <v/>
      </c>
      <c r="T7275" s="38" t="str">
        <f aca="false">IF(N7275="","",N7275+ROW()/10000000)</f>
        <v/>
      </c>
      <c r="U7275" s="0" t="str">
        <f aca="false">IF(G7275=1,IF(B7275="",1,0),"")</f>
        <v/>
      </c>
    </row>
    <row r="7276" customFormat="false" ht="15" hidden="false" customHeight="false" outlineLevel="0" collapsed="false">
      <c r="A7276" s="35"/>
      <c r="B7276" s="35"/>
      <c r="G7276" s="0" t="str">
        <f aca="false">IF(A7276="","",IF(AND(A7276&gt;=Debut,A7276&lt;Fin),1,0))</f>
        <v/>
      </c>
      <c r="H7276" s="0" t="str">
        <f aca="false">IF(G7276=1,INT(ROUND((A7276-Debut)*86400,0)/600),"")</f>
        <v/>
      </c>
      <c r="I7276" s="0" t="str">
        <f aca="false">IF(G7276=1,INT(ROUND((A7276-Debut)*86400,0)/3600),"")</f>
        <v/>
      </c>
      <c r="J7276" s="0" t="str">
        <f aca="false">IF(OR(A7276="",B7276=""),"",ROUND((B7276-A7276)*86400,0))</f>
        <v/>
      </c>
      <c r="K7276" s="37" t="str">
        <f aca="false">IF(G7276=1,IF(COUNTIFS($C:$C,C7276,$G:$G,1,$A:$A,"&gt;="&amp;(A7276-FenetreInterm/86400),$A:$A,"&lt;="&amp;A7276)&gt;=NbInterm,1,0),"")</f>
        <v/>
      </c>
      <c r="L7276" s="37" t="str">
        <f aca="false">IF(G7276=1,IF(B7276="",0,IF(J7276&lt;SeuilFugitive,1,0)),"")</f>
        <v/>
      </c>
      <c r="M7276" s="37" t="str">
        <f aca="false">IF(G7276=1,IF(B7276="",IF((Fin-A7276)*24&gt;SeuilFigee,1,0),IF(J7276&gt;SeuilFigee*3600,1,0)),"")</f>
        <v/>
      </c>
      <c r="N7276" s="0" t="str">
        <f aca="false">IF(G7276=1,IF(COUNTIF(H$2:H7276,H7276)=1,COUNTIF($H:$H,H7276),""),"")</f>
        <v/>
      </c>
      <c r="O7276" s="0" t="str">
        <f aca="false">IF(G7276=1,IF(COUNTIF(I$2:I7276,I7276)=1,COUNTIF($I:$I,I7276),""),"")</f>
        <v/>
      </c>
      <c r="P7276" s="38" t="str">
        <f aca="false">IF(G7276=1,IF(COUNTIFS(C$2:C7276,C7276,G$2:G7276,1)=1,COUNTIFS($C:$C,C7276,$G:$G,1)+ROW()/10000000,""),"")</f>
        <v/>
      </c>
      <c r="Q7276" s="0" t="str">
        <f aca="false">IF(K7276=1,IF(COUNTIFS(C$2:C7276,C7276,K$2:K7276,1)=1,1,0),"")</f>
        <v/>
      </c>
      <c r="R7276" s="0" t="str">
        <f aca="false">IF(M7276=1,IF(COUNTIFS(C$2:C7276,C7276,M$2:M7276,1)=1,1,0),"")</f>
        <v/>
      </c>
      <c r="S7276" s="0" t="str">
        <f aca="false">IF(L7276=1,IF(COUNTIFS(C$2:C7276,C7276,L$2:L7276,1)=1,1,0),"")</f>
        <v/>
      </c>
      <c r="T7276" s="38" t="str">
        <f aca="false">IF(N7276="","",N7276+ROW()/10000000)</f>
        <v/>
      </c>
      <c r="U7276" s="0" t="str">
        <f aca="false">IF(G7276=1,IF(B7276="",1,0),"")</f>
        <v/>
      </c>
    </row>
    <row r="7277" customFormat="false" ht="15" hidden="false" customHeight="false" outlineLevel="0" collapsed="false">
      <c r="A7277" s="35"/>
      <c r="B7277" s="35"/>
      <c r="G7277" s="0" t="str">
        <f aca="false">IF(A7277="","",IF(AND(A7277&gt;=Debut,A7277&lt;Fin),1,0))</f>
        <v/>
      </c>
      <c r="H7277" s="0" t="str">
        <f aca="false">IF(G7277=1,INT(ROUND((A7277-Debut)*86400,0)/600),"")</f>
        <v/>
      </c>
      <c r="I7277" s="0" t="str">
        <f aca="false">IF(G7277=1,INT(ROUND((A7277-Debut)*86400,0)/3600),"")</f>
        <v/>
      </c>
      <c r="J7277" s="0" t="str">
        <f aca="false">IF(OR(A7277="",B7277=""),"",ROUND((B7277-A7277)*86400,0))</f>
        <v/>
      </c>
      <c r="K7277" s="37" t="str">
        <f aca="false">IF(G7277=1,IF(COUNTIFS($C:$C,C7277,$G:$G,1,$A:$A,"&gt;="&amp;(A7277-FenetreInterm/86400),$A:$A,"&lt;="&amp;A7277)&gt;=NbInterm,1,0),"")</f>
        <v/>
      </c>
      <c r="L7277" s="37" t="str">
        <f aca="false">IF(G7277=1,IF(B7277="",0,IF(J7277&lt;SeuilFugitive,1,0)),"")</f>
        <v/>
      </c>
      <c r="M7277" s="37" t="str">
        <f aca="false">IF(G7277=1,IF(B7277="",IF((Fin-A7277)*24&gt;SeuilFigee,1,0),IF(J7277&gt;SeuilFigee*3600,1,0)),"")</f>
        <v/>
      </c>
      <c r="N7277" s="0" t="str">
        <f aca="false">IF(G7277=1,IF(COUNTIF(H$2:H7277,H7277)=1,COUNTIF($H:$H,H7277),""),"")</f>
        <v/>
      </c>
      <c r="O7277" s="0" t="str">
        <f aca="false">IF(G7277=1,IF(COUNTIF(I$2:I7277,I7277)=1,COUNTIF($I:$I,I7277),""),"")</f>
        <v/>
      </c>
      <c r="P7277" s="38" t="str">
        <f aca="false">IF(G7277=1,IF(COUNTIFS(C$2:C7277,C7277,G$2:G7277,1)=1,COUNTIFS($C:$C,C7277,$G:$G,1)+ROW()/10000000,""),"")</f>
        <v/>
      </c>
      <c r="Q7277" s="0" t="str">
        <f aca="false">IF(K7277=1,IF(COUNTIFS(C$2:C7277,C7277,K$2:K7277,1)=1,1,0),"")</f>
        <v/>
      </c>
      <c r="R7277" s="0" t="str">
        <f aca="false">IF(M7277=1,IF(COUNTIFS(C$2:C7277,C7277,M$2:M7277,1)=1,1,0),"")</f>
        <v/>
      </c>
      <c r="S7277" s="0" t="str">
        <f aca="false">IF(L7277=1,IF(COUNTIFS(C$2:C7277,C7277,L$2:L7277,1)=1,1,0),"")</f>
        <v/>
      </c>
      <c r="T7277" s="38" t="str">
        <f aca="false">IF(N7277="","",N7277+ROW()/10000000)</f>
        <v/>
      </c>
      <c r="U7277" s="0" t="str">
        <f aca="false">IF(G7277=1,IF(B7277="",1,0),"")</f>
        <v/>
      </c>
    </row>
    <row r="7278" customFormat="false" ht="15" hidden="false" customHeight="false" outlineLevel="0" collapsed="false">
      <c r="A7278" s="35"/>
      <c r="B7278" s="35"/>
      <c r="G7278" s="0" t="str">
        <f aca="false">IF(A7278="","",IF(AND(A7278&gt;=Debut,A7278&lt;Fin),1,0))</f>
        <v/>
      </c>
      <c r="H7278" s="0" t="str">
        <f aca="false">IF(G7278=1,INT(ROUND((A7278-Debut)*86400,0)/600),"")</f>
        <v/>
      </c>
      <c r="I7278" s="0" t="str">
        <f aca="false">IF(G7278=1,INT(ROUND((A7278-Debut)*86400,0)/3600),"")</f>
        <v/>
      </c>
      <c r="J7278" s="0" t="str">
        <f aca="false">IF(OR(A7278="",B7278=""),"",ROUND((B7278-A7278)*86400,0))</f>
        <v/>
      </c>
      <c r="K7278" s="37" t="str">
        <f aca="false">IF(G7278=1,IF(COUNTIFS($C:$C,C7278,$G:$G,1,$A:$A,"&gt;="&amp;(A7278-FenetreInterm/86400),$A:$A,"&lt;="&amp;A7278)&gt;=NbInterm,1,0),"")</f>
        <v/>
      </c>
      <c r="L7278" s="37" t="str">
        <f aca="false">IF(G7278=1,IF(B7278="",0,IF(J7278&lt;SeuilFugitive,1,0)),"")</f>
        <v/>
      </c>
      <c r="M7278" s="37" t="str">
        <f aca="false">IF(G7278=1,IF(B7278="",IF((Fin-A7278)*24&gt;SeuilFigee,1,0),IF(J7278&gt;SeuilFigee*3600,1,0)),"")</f>
        <v/>
      </c>
      <c r="N7278" s="0" t="str">
        <f aca="false">IF(G7278=1,IF(COUNTIF(H$2:H7278,H7278)=1,COUNTIF($H:$H,H7278),""),"")</f>
        <v/>
      </c>
      <c r="O7278" s="0" t="str">
        <f aca="false">IF(G7278=1,IF(COUNTIF(I$2:I7278,I7278)=1,COUNTIF($I:$I,I7278),""),"")</f>
        <v/>
      </c>
      <c r="P7278" s="38" t="str">
        <f aca="false">IF(G7278=1,IF(COUNTIFS(C$2:C7278,C7278,G$2:G7278,1)=1,COUNTIFS($C:$C,C7278,$G:$G,1)+ROW()/10000000,""),"")</f>
        <v/>
      </c>
      <c r="Q7278" s="0" t="str">
        <f aca="false">IF(K7278=1,IF(COUNTIFS(C$2:C7278,C7278,K$2:K7278,1)=1,1,0),"")</f>
        <v/>
      </c>
      <c r="R7278" s="0" t="str">
        <f aca="false">IF(M7278=1,IF(COUNTIFS(C$2:C7278,C7278,M$2:M7278,1)=1,1,0),"")</f>
        <v/>
      </c>
      <c r="S7278" s="0" t="str">
        <f aca="false">IF(L7278=1,IF(COUNTIFS(C$2:C7278,C7278,L$2:L7278,1)=1,1,0),"")</f>
        <v/>
      </c>
      <c r="T7278" s="38" t="str">
        <f aca="false">IF(N7278="","",N7278+ROW()/10000000)</f>
        <v/>
      </c>
      <c r="U7278" s="0" t="str">
        <f aca="false">IF(G7278=1,IF(B7278="",1,0),"")</f>
        <v/>
      </c>
    </row>
    <row r="7279" customFormat="false" ht="15" hidden="false" customHeight="false" outlineLevel="0" collapsed="false">
      <c r="A7279" s="35"/>
      <c r="B7279" s="35"/>
      <c r="G7279" s="0" t="str">
        <f aca="false">IF(A7279="","",IF(AND(A7279&gt;=Debut,A7279&lt;Fin),1,0))</f>
        <v/>
      </c>
      <c r="H7279" s="0" t="str">
        <f aca="false">IF(G7279=1,INT(ROUND((A7279-Debut)*86400,0)/600),"")</f>
        <v/>
      </c>
      <c r="I7279" s="0" t="str">
        <f aca="false">IF(G7279=1,INT(ROUND((A7279-Debut)*86400,0)/3600),"")</f>
        <v/>
      </c>
      <c r="J7279" s="0" t="str">
        <f aca="false">IF(OR(A7279="",B7279=""),"",ROUND((B7279-A7279)*86400,0))</f>
        <v/>
      </c>
      <c r="K7279" s="37" t="str">
        <f aca="false">IF(G7279=1,IF(COUNTIFS($C:$C,C7279,$G:$G,1,$A:$A,"&gt;="&amp;(A7279-FenetreInterm/86400),$A:$A,"&lt;="&amp;A7279)&gt;=NbInterm,1,0),"")</f>
        <v/>
      </c>
      <c r="L7279" s="37" t="str">
        <f aca="false">IF(G7279=1,IF(B7279="",0,IF(J7279&lt;SeuilFugitive,1,0)),"")</f>
        <v/>
      </c>
      <c r="M7279" s="37" t="str">
        <f aca="false">IF(G7279=1,IF(B7279="",IF((Fin-A7279)*24&gt;SeuilFigee,1,0),IF(J7279&gt;SeuilFigee*3600,1,0)),"")</f>
        <v/>
      </c>
      <c r="N7279" s="0" t="str">
        <f aca="false">IF(G7279=1,IF(COUNTIF(H$2:H7279,H7279)=1,COUNTIF($H:$H,H7279),""),"")</f>
        <v/>
      </c>
      <c r="O7279" s="0" t="str">
        <f aca="false">IF(G7279=1,IF(COUNTIF(I$2:I7279,I7279)=1,COUNTIF($I:$I,I7279),""),"")</f>
        <v/>
      </c>
      <c r="P7279" s="38" t="str">
        <f aca="false">IF(G7279=1,IF(COUNTIFS(C$2:C7279,C7279,G$2:G7279,1)=1,COUNTIFS($C:$C,C7279,$G:$G,1)+ROW()/10000000,""),"")</f>
        <v/>
      </c>
      <c r="Q7279" s="0" t="str">
        <f aca="false">IF(K7279=1,IF(COUNTIFS(C$2:C7279,C7279,K$2:K7279,1)=1,1,0),"")</f>
        <v/>
      </c>
      <c r="R7279" s="0" t="str">
        <f aca="false">IF(M7279=1,IF(COUNTIFS(C$2:C7279,C7279,M$2:M7279,1)=1,1,0),"")</f>
        <v/>
      </c>
      <c r="S7279" s="0" t="str">
        <f aca="false">IF(L7279=1,IF(COUNTIFS(C$2:C7279,C7279,L$2:L7279,1)=1,1,0),"")</f>
        <v/>
      </c>
      <c r="T7279" s="38" t="str">
        <f aca="false">IF(N7279="","",N7279+ROW()/10000000)</f>
        <v/>
      </c>
      <c r="U7279" s="0" t="str">
        <f aca="false">IF(G7279=1,IF(B7279="",1,0),"")</f>
        <v/>
      </c>
    </row>
    <row r="7280" customFormat="false" ht="15" hidden="false" customHeight="false" outlineLevel="0" collapsed="false">
      <c r="A7280" s="35"/>
      <c r="B7280" s="35"/>
      <c r="G7280" s="0" t="str">
        <f aca="false">IF(A7280="","",IF(AND(A7280&gt;=Debut,A7280&lt;Fin),1,0))</f>
        <v/>
      </c>
      <c r="H7280" s="0" t="str">
        <f aca="false">IF(G7280=1,INT(ROUND((A7280-Debut)*86400,0)/600),"")</f>
        <v/>
      </c>
      <c r="I7280" s="0" t="str">
        <f aca="false">IF(G7280=1,INT(ROUND((A7280-Debut)*86400,0)/3600),"")</f>
        <v/>
      </c>
      <c r="J7280" s="0" t="str">
        <f aca="false">IF(OR(A7280="",B7280=""),"",ROUND((B7280-A7280)*86400,0))</f>
        <v/>
      </c>
      <c r="K7280" s="37" t="str">
        <f aca="false">IF(G7280=1,IF(COUNTIFS($C:$C,C7280,$G:$G,1,$A:$A,"&gt;="&amp;(A7280-FenetreInterm/86400),$A:$A,"&lt;="&amp;A7280)&gt;=NbInterm,1,0),"")</f>
        <v/>
      </c>
      <c r="L7280" s="37" t="str">
        <f aca="false">IF(G7280=1,IF(B7280="",0,IF(J7280&lt;SeuilFugitive,1,0)),"")</f>
        <v/>
      </c>
      <c r="M7280" s="37" t="str">
        <f aca="false">IF(G7280=1,IF(B7280="",IF((Fin-A7280)*24&gt;SeuilFigee,1,0),IF(J7280&gt;SeuilFigee*3600,1,0)),"")</f>
        <v/>
      </c>
      <c r="N7280" s="0" t="str">
        <f aca="false">IF(G7280=1,IF(COUNTIF(H$2:H7280,H7280)=1,COUNTIF($H:$H,H7280),""),"")</f>
        <v/>
      </c>
      <c r="O7280" s="0" t="str">
        <f aca="false">IF(G7280=1,IF(COUNTIF(I$2:I7280,I7280)=1,COUNTIF($I:$I,I7280),""),"")</f>
        <v/>
      </c>
      <c r="P7280" s="38" t="str">
        <f aca="false">IF(G7280=1,IF(COUNTIFS(C$2:C7280,C7280,G$2:G7280,1)=1,COUNTIFS($C:$C,C7280,$G:$G,1)+ROW()/10000000,""),"")</f>
        <v/>
      </c>
      <c r="Q7280" s="0" t="str">
        <f aca="false">IF(K7280=1,IF(COUNTIFS(C$2:C7280,C7280,K$2:K7280,1)=1,1,0),"")</f>
        <v/>
      </c>
      <c r="R7280" s="0" t="str">
        <f aca="false">IF(M7280=1,IF(COUNTIFS(C$2:C7280,C7280,M$2:M7280,1)=1,1,0),"")</f>
        <v/>
      </c>
      <c r="S7280" s="0" t="str">
        <f aca="false">IF(L7280=1,IF(COUNTIFS(C$2:C7280,C7280,L$2:L7280,1)=1,1,0),"")</f>
        <v/>
      </c>
      <c r="T7280" s="38" t="str">
        <f aca="false">IF(N7280="","",N7280+ROW()/10000000)</f>
        <v/>
      </c>
      <c r="U7280" s="0" t="str">
        <f aca="false">IF(G7280=1,IF(B7280="",1,0),"")</f>
        <v/>
      </c>
    </row>
    <row r="7281" customFormat="false" ht="15" hidden="false" customHeight="false" outlineLevel="0" collapsed="false">
      <c r="A7281" s="35"/>
      <c r="B7281" s="35"/>
      <c r="G7281" s="0" t="str">
        <f aca="false">IF(A7281="","",IF(AND(A7281&gt;=Debut,A7281&lt;Fin),1,0))</f>
        <v/>
      </c>
      <c r="H7281" s="0" t="str">
        <f aca="false">IF(G7281=1,INT(ROUND((A7281-Debut)*86400,0)/600),"")</f>
        <v/>
      </c>
      <c r="I7281" s="0" t="str">
        <f aca="false">IF(G7281=1,INT(ROUND((A7281-Debut)*86400,0)/3600),"")</f>
        <v/>
      </c>
      <c r="J7281" s="0" t="str">
        <f aca="false">IF(OR(A7281="",B7281=""),"",ROUND((B7281-A7281)*86400,0))</f>
        <v/>
      </c>
      <c r="K7281" s="37" t="str">
        <f aca="false">IF(G7281=1,IF(COUNTIFS($C:$C,C7281,$G:$G,1,$A:$A,"&gt;="&amp;(A7281-FenetreInterm/86400),$A:$A,"&lt;="&amp;A7281)&gt;=NbInterm,1,0),"")</f>
        <v/>
      </c>
      <c r="L7281" s="37" t="str">
        <f aca="false">IF(G7281=1,IF(B7281="",0,IF(J7281&lt;SeuilFugitive,1,0)),"")</f>
        <v/>
      </c>
      <c r="M7281" s="37" t="str">
        <f aca="false">IF(G7281=1,IF(B7281="",IF((Fin-A7281)*24&gt;SeuilFigee,1,0),IF(J7281&gt;SeuilFigee*3600,1,0)),"")</f>
        <v/>
      </c>
      <c r="N7281" s="0" t="str">
        <f aca="false">IF(G7281=1,IF(COUNTIF(H$2:H7281,H7281)=1,COUNTIF($H:$H,H7281),""),"")</f>
        <v/>
      </c>
      <c r="O7281" s="0" t="str">
        <f aca="false">IF(G7281=1,IF(COUNTIF(I$2:I7281,I7281)=1,COUNTIF($I:$I,I7281),""),"")</f>
        <v/>
      </c>
      <c r="P7281" s="38" t="str">
        <f aca="false">IF(G7281=1,IF(COUNTIFS(C$2:C7281,C7281,G$2:G7281,1)=1,COUNTIFS($C:$C,C7281,$G:$G,1)+ROW()/10000000,""),"")</f>
        <v/>
      </c>
      <c r="Q7281" s="0" t="str">
        <f aca="false">IF(K7281=1,IF(COUNTIFS(C$2:C7281,C7281,K$2:K7281,1)=1,1,0),"")</f>
        <v/>
      </c>
      <c r="R7281" s="0" t="str">
        <f aca="false">IF(M7281=1,IF(COUNTIFS(C$2:C7281,C7281,M$2:M7281,1)=1,1,0),"")</f>
        <v/>
      </c>
      <c r="S7281" s="0" t="str">
        <f aca="false">IF(L7281=1,IF(COUNTIFS(C$2:C7281,C7281,L$2:L7281,1)=1,1,0),"")</f>
        <v/>
      </c>
      <c r="T7281" s="38" t="str">
        <f aca="false">IF(N7281="","",N7281+ROW()/10000000)</f>
        <v/>
      </c>
      <c r="U7281" s="0" t="str">
        <f aca="false">IF(G7281=1,IF(B7281="",1,0),"")</f>
        <v/>
      </c>
    </row>
    <row r="7282" customFormat="false" ht="15" hidden="false" customHeight="false" outlineLevel="0" collapsed="false">
      <c r="A7282" s="35"/>
      <c r="B7282" s="35"/>
      <c r="G7282" s="0" t="str">
        <f aca="false">IF(A7282="","",IF(AND(A7282&gt;=Debut,A7282&lt;Fin),1,0))</f>
        <v/>
      </c>
      <c r="H7282" s="0" t="str">
        <f aca="false">IF(G7282=1,INT(ROUND((A7282-Debut)*86400,0)/600),"")</f>
        <v/>
      </c>
      <c r="I7282" s="0" t="str">
        <f aca="false">IF(G7282=1,INT(ROUND((A7282-Debut)*86400,0)/3600),"")</f>
        <v/>
      </c>
      <c r="J7282" s="0" t="str">
        <f aca="false">IF(OR(A7282="",B7282=""),"",ROUND((B7282-A7282)*86400,0))</f>
        <v/>
      </c>
      <c r="K7282" s="37" t="str">
        <f aca="false">IF(G7282=1,IF(COUNTIFS($C:$C,C7282,$G:$G,1,$A:$A,"&gt;="&amp;(A7282-FenetreInterm/86400),$A:$A,"&lt;="&amp;A7282)&gt;=NbInterm,1,0),"")</f>
        <v/>
      </c>
      <c r="L7282" s="37" t="str">
        <f aca="false">IF(G7282=1,IF(B7282="",0,IF(J7282&lt;SeuilFugitive,1,0)),"")</f>
        <v/>
      </c>
      <c r="M7282" s="37" t="str">
        <f aca="false">IF(G7282=1,IF(B7282="",IF((Fin-A7282)*24&gt;SeuilFigee,1,0),IF(J7282&gt;SeuilFigee*3600,1,0)),"")</f>
        <v/>
      </c>
      <c r="N7282" s="0" t="str">
        <f aca="false">IF(G7282=1,IF(COUNTIF(H$2:H7282,H7282)=1,COUNTIF($H:$H,H7282),""),"")</f>
        <v/>
      </c>
      <c r="O7282" s="0" t="str">
        <f aca="false">IF(G7282=1,IF(COUNTIF(I$2:I7282,I7282)=1,COUNTIF($I:$I,I7282),""),"")</f>
        <v/>
      </c>
      <c r="P7282" s="38" t="str">
        <f aca="false">IF(G7282=1,IF(COUNTIFS(C$2:C7282,C7282,G$2:G7282,1)=1,COUNTIFS($C:$C,C7282,$G:$G,1)+ROW()/10000000,""),"")</f>
        <v/>
      </c>
      <c r="Q7282" s="0" t="str">
        <f aca="false">IF(K7282=1,IF(COUNTIFS(C$2:C7282,C7282,K$2:K7282,1)=1,1,0),"")</f>
        <v/>
      </c>
      <c r="R7282" s="0" t="str">
        <f aca="false">IF(M7282=1,IF(COUNTIFS(C$2:C7282,C7282,M$2:M7282,1)=1,1,0),"")</f>
        <v/>
      </c>
      <c r="S7282" s="0" t="str">
        <f aca="false">IF(L7282=1,IF(COUNTIFS(C$2:C7282,C7282,L$2:L7282,1)=1,1,0),"")</f>
        <v/>
      </c>
      <c r="T7282" s="38" t="str">
        <f aca="false">IF(N7282="","",N7282+ROW()/10000000)</f>
        <v/>
      </c>
      <c r="U7282" s="0" t="str">
        <f aca="false">IF(G7282=1,IF(B7282="",1,0),"")</f>
        <v/>
      </c>
    </row>
    <row r="7283" customFormat="false" ht="15" hidden="false" customHeight="false" outlineLevel="0" collapsed="false">
      <c r="A7283" s="35"/>
      <c r="B7283" s="35"/>
      <c r="G7283" s="0" t="str">
        <f aca="false">IF(A7283="","",IF(AND(A7283&gt;=Debut,A7283&lt;Fin),1,0))</f>
        <v/>
      </c>
      <c r="H7283" s="0" t="str">
        <f aca="false">IF(G7283=1,INT(ROUND((A7283-Debut)*86400,0)/600),"")</f>
        <v/>
      </c>
      <c r="I7283" s="0" t="str">
        <f aca="false">IF(G7283=1,INT(ROUND((A7283-Debut)*86400,0)/3600),"")</f>
        <v/>
      </c>
      <c r="J7283" s="0" t="str">
        <f aca="false">IF(OR(A7283="",B7283=""),"",ROUND((B7283-A7283)*86400,0))</f>
        <v/>
      </c>
      <c r="K7283" s="37" t="str">
        <f aca="false">IF(G7283=1,IF(COUNTIFS($C:$C,C7283,$G:$G,1,$A:$A,"&gt;="&amp;(A7283-FenetreInterm/86400),$A:$A,"&lt;="&amp;A7283)&gt;=NbInterm,1,0),"")</f>
        <v/>
      </c>
      <c r="L7283" s="37" t="str">
        <f aca="false">IF(G7283=1,IF(B7283="",0,IF(J7283&lt;SeuilFugitive,1,0)),"")</f>
        <v/>
      </c>
      <c r="M7283" s="37" t="str">
        <f aca="false">IF(G7283=1,IF(B7283="",IF((Fin-A7283)*24&gt;SeuilFigee,1,0),IF(J7283&gt;SeuilFigee*3600,1,0)),"")</f>
        <v/>
      </c>
      <c r="N7283" s="0" t="str">
        <f aca="false">IF(G7283=1,IF(COUNTIF(H$2:H7283,H7283)=1,COUNTIF($H:$H,H7283),""),"")</f>
        <v/>
      </c>
      <c r="O7283" s="0" t="str">
        <f aca="false">IF(G7283=1,IF(COUNTIF(I$2:I7283,I7283)=1,COUNTIF($I:$I,I7283),""),"")</f>
        <v/>
      </c>
      <c r="P7283" s="38" t="str">
        <f aca="false">IF(G7283=1,IF(COUNTIFS(C$2:C7283,C7283,G$2:G7283,1)=1,COUNTIFS($C:$C,C7283,$G:$G,1)+ROW()/10000000,""),"")</f>
        <v/>
      </c>
      <c r="Q7283" s="0" t="str">
        <f aca="false">IF(K7283=1,IF(COUNTIFS(C$2:C7283,C7283,K$2:K7283,1)=1,1,0),"")</f>
        <v/>
      </c>
      <c r="R7283" s="0" t="str">
        <f aca="false">IF(M7283=1,IF(COUNTIFS(C$2:C7283,C7283,M$2:M7283,1)=1,1,0),"")</f>
        <v/>
      </c>
      <c r="S7283" s="0" t="str">
        <f aca="false">IF(L7283=1,IF(COUNTIFS(C$2:C7283,C7283,L$2:L7283,1)=1,1,0),"")</f>
        <v/>
      </c>
      <c r="T7283" s="38" t="str">
        <f aca="false">IF(N7283="","",N7283+ROW()/10000000)</f>
        <v/>
      </c>
      <c r="U7283" s="0" t="str">
        <f aca="false">IF(G7283=1,IF(B7283="",1,0),"")</f>
        <v/>
      </c>
    </row>
    <row r="7284" customFormat="false" ht="15" hidden="false" customHeight="false" outlineLevel="0" collapsed="false">
      <c r="A7284" s="35"/>
      <c r="B7284" s="35"/>
      <c r="G7284" s="0" t="str">
        <f aca="false">IF(A7284="","",IF(AND(A7284&gt;=Debut,A7284&lt;Fin),1,0))</f>
        <v/>
      </c>
      <c r="H7284" s="0" t="str">
        <f aca="false">IF(G7284=1,INT(ROUND((A7284-Debut)*86400,0)/600),"")</f>
        <v/>
      </c>
      <c r="I7284" s="0" t="str">
        <f aca="false">IF(G7284=1,INT(ROUND((A7284-Debut)*86400,0)/3600),"")</f>
        <v/>
      </c>
      <c r="J7284" s="0" t="str">
        <f aca="false">IF(OR(A7284="",B7284=""),"",ROUND((B7284-A7284)*86400,0))</f>
        <v/>
      </c>
      <c r="K7284" s="37" t="str">
        <f aca="false">IF(G7284=1,IF(COUNTIFS($C:$C,C7284,$G:$G,1,$A:$A,"&gt;="&amp;(A7284-FenetreInterm/86400),$A:$A,"&lt;="&amp;A7284)&gt;=NbInterm,1,0),"")</f>
        <v/>
      </c>
      <c r="L7284" s="37" t="str">
        <f aca="false">IF(G7284=1,IF(B7284="",0,IF(J7284&lt;SeuilFugitive,1,0)),"")</f>
        <v/>
      </c>
      <c r="M7284" s="37" t="str">
        <f aca="false">IF(G7284=1,IF(B7284="",IF((Fin-A7284)*24&gt;SeuilFigee,1,0),IF(J7284&gt;SeuilFigee*3600,1,0)),"")</f>
        <v/>
      </c>
      <c r="N7284" s="0" t="str">
        <f aca="false">IF(G7284=1,IF(COUNTIF(H$2:H7284,H7284)=1,COUNTIF($H:$H,H7284),""),"")</f>
        <v/>
      </c>
      <c r="O7284" s="0" t="str">
        <f aca="false">IF(G7284=1,IF(COUNTIF(I$2:I7284,I7284)=1,COUNTIF($I:$I,I7284),""),"")</f>
        <v/>
      </c>
      <c r="P7284" s="38" t="str">
        <f aca="false">IF(G7284=1,IF(COUNTIFS(C$2:C7284,C7284,G$2:G7284,1)=1,COUNTIFS($C:$C,C7284,$G:$G,1)+ROW()/10000000,""),"")</f>
        <v/>
      </c>
      <c r="Q7284" s="0" t="str">
        <f aca="false">IF(K7284=1,IF(COUNTIFS(C$2:C7284,C7284,K$2:K7284,1)=1,1,0),"")</f>
        <v/>
      </c>
      <c r="R7284" s="0" t="str">
        <f aca="false">IF(M7284=1,IF(COUNTIFS(C$2:C7284,C7284,M$2:M7284,1)=1,1,0),"")</f>
        <v/>
      </c>
      <c r="S7284" s="0" t="str">
        <f aca="false">IF(L7284=1,IF(COUNTIFS(C$2:C7284,C7284,L$2:L7284,1)=1,1,0),"")</f>
        <v/>
      </c>
      <c r="T7284" s="38" t="str">
        <f aca="false">IF(N7284="","",N7284+ROW()/10000000)</f>
        <v/>
      </c>
      <c r="U7284" s="0" t="str">
        <f aca="false">IF(G7284=1,IF(B7284="",1,0),"")</f>
        <v/>
      </c>
    </row>
    <row r="7285" customFormat="false" ht="15" hidden="false" customHeight="false" outlineLevel="0" collapsed="false">
      <c r="A7285" s="35"/>
      <c r="B7285" s="35"/>
      <c r="G7285" s="0" t="str">
        <f aca="false">IF(A7285="","",IF(AND(A7285&gt;=Debut,A7285&lt;Fin),1,0))</f>
        <v/>
      </c>
      <c r="H7285" s="0" t="str">
        <f aca="false">IF(G7285=1,INT(ROUND((A7285-Debut)*86400,0)/600),"")</f>
        <v/>
      </c>
      <c r="I7285" s="0" t="str">
        <f aca="false">IF(G7285=1,INT(ROUND((A7285-Debut)*86400,0)/3600),"")</f>
        <v/>
      </c>
      <c r="J7285" s="0" t="str">
        <f aca="false">IF(OR(A7285="",B7285=""),"",ROUND((B7285-A7285)*86400,0))</f>
        <v/>
      </c>
      <c r="K7285" s="37" t="str">
        <f aca="false">IF(G7285=1,IF(COUNTIFS($C:$C,C7285,$G:$G,1,$A:$A,"&gt;="&amp;(A7285-FenetreInterm/86400),$A:$A,"&lt;="&amp;A7285)&gt;=NbInterm,1,0),"")</f>
        <v/>
      </c>
      <c r="L7285" s="37" t="str">
        <f aca="false">IF(G7285=1,IF(B7285="",0,IF(J7285&lt;SeuilFugitive,1,0)),"")</f>
        <v/>
      </c>
      <c r="M7285" s="37" t="str">
        <f aca="false">IF(G7285=1,IF(B7285="",IF((Fin-A7285)*24&gt;SeuilFigee,1,0),IF(J7285&gt;SeuilFigee*3600,1,0)),"")</f>
        <v/>
      </c>
      <c r="N7285" s="0" t="str">
        <f aca="false">IF(G7285=1,IF(COUNTIF(H$2:H7285,H7285)=1,COUNTIF($H:$H,H7285),""),"")</f>
        <v/>
      </c>
      <c r="O7285" s="0" t="str">
        <f aca="false">IF(G7285=1,IF(COUNTIF(I$2:I7285,I7285)=1,COUNTIF($I:$I,I7285),""),"")</f>
        <v/>
      </c>
      <c r="P7285" s="38" t="str">
        <f aca="false">IF(G7285=1,IF(COUNTIFS(C$2:C7285,C7285,G$2:G7285,1)=1,COUNTIFS($C:$C,C7285,$G:$G,1)+ROW()/10000000,""),"")</f>
        <v/>
      </c>
      <c r="Q7285" s="0" t="str">
        <f aca="false">IF(K7285=1,IF(COUNTIFS(C$2:C7285,C7285,K$2:K7285,1)=1,1,0),"")</f>
        <v/>
      </c>
      <c r="R7285" s="0" t="str">
        <f aca="false">IF(M7285=1,IF(COUNTIFS(C$2:C7285,C7285,M$2:M7285,1)=1,1,0),"")</f>
        <v/>
      </c>
      <c r="S7285" s="0" t="str">
        <f aca="false">IF(L7285=1,IF(COUNTIFS(C$2:C7285,C7285,L$2:L7285,1)=1,1,0),"")</f>
        <v/>
      </c>
      <c r="T7285" s="38" t="str">
        <f aca="false">IF(N7285="","",N7285+ROW()/10000000)</f>
        <v/>
      </c>
      <c r="U7285" s="0" t="str">
        <f aca="false">IF(G7285=1,IF(B7285="",1,0),"")</f>
        <v/>
      </c>
    </row>
    <row r="7286" customFormat="false" ht="15" hidden="false" customHeight="false" outlineLevel="0" collapsed="false">
      <c r="A7286" s="35"/>
      <c r="B7286" s="35"/>
      <c r="G7286" s="0" t="str">
        <f aca="false">IF(A7286="","",IF(AND(A7286&gt;=Debut,A7286&lt;Fin),1,0))</f>
        <v/>
      </c>
      <c r="H7286" s="0" t="str">
        <f aca="false">IF(G7286=1,INT(ROUND((A7286-Debut)*86400,0)/600),"")</f>
        <v/>
      </c>
      <c r="I7286" s="0" t="str">
        <f aca="false">IF(G7286=1,INT(ROUND((A7286-Debut)*86400,0)/3600),"")</f>
        <v/>
      </c>
      <c r="J7286" s="0" t="str">
        <f aca="false">IF(OR(A7286="",B7286=""),"",ROUND((B7286-A7286)*86400,0))</f>
        <v/>
      </c>
      <c r="K7286" s="37" t="str">
        <f aca="false">IF(G7286=1,IF(COUNTIFS($C:$C,C7286,$G:$G,1,$A:$A,"&gt;="&amp;(A7286-FenetreInterm/86400),$A:$A,"&lt;="&amp;A7286)&gt;=NbInterm,1,0),"")</f>
        <v/>
      </c>
      <c r="L7286" s="37" t="str">
        <f aca="false">IF(G7286=1,IF(B7286="",0,IF(J7286&lt;SeuilFugitive,1,0)),"")</f>
        <v/>
      </c>
      <c r="M7286" s="37" t="str">
        <f aca="false">IF(G7286=1,IF(B7286="",IF((Fin-A7286)*24&gt;SeuilFigee,1,0),IF(J7286&gt;SeuilFigee*3600,1,0)),"")</f>
        <v/>
      </c>
      <c r="N7286" s="0" t="str">
        <f aca="false">IF(G7286=1,IF(COUNTIF(H$2:H7286,H7286)=1,COUNTIF($H:$H,H7286),""),"")</f>
        <v/>
      </c>
      <c r="O7286" s="0" t="str">
        <f aca="false">IF(G7286=1,IF(COUNTIF(I$2:I7286,I7286)=1,COUNTIF($I:$I,I7286),""),"")</f>
        <v/>
      </c>
      <c r="P7286" s="38" t="str">
        <f aca="false">IF(G7286=1,IF(COUNTIFS(C$2:C7286,C7286,G$2:G7286,1)=1,COUNTIFS($C:$C,C7286,$G:$G,1)+ROW()/10000000,""),"")</f>
        <v/>
      </c>
      <c r="Q7286" s="0" t="str">
        <f aca="false">IF(K7286=1,IF(COUNTIFS(C$2:C7286,C7286,K$2:K7286,1)=1,1,0),"")</f>
        <v/>
      </c>
      <c r="R7286" s="0" t="str">
        <f aca="false">IF(M7286=1,IF(COUNTIFS(C$2:C7286,C7286,M$2:M7286,1)=1,1,0),"")</f>
        <v/>
      </c>
      <c r="S7286" s="0" t="str">
        <f aca="false">IF(L7286=1,IF(COUNTIFS(C$2:C7286,C7286,L$2:L7286,1)=1,1,0),"")</f>
        <v/>
      </c>
      <c r="T7286" s="38" t="str">
        <f aca="false">IF(N7286="","",N7286+ROW()/10000000)</f>
        <v/>
      </c>
      <c r="U7286" s="0" t="str">
        <f aca="false">IF(G7286=1,IF(B7286="",1,0),"")</f>
        <v/>
      </c>
    </row>
    <row r="7287" customFormat="false" ht="15" hidden="false" customHeight="false" outlineLevel="0" collapsed="false">
      <c r="A7287" s="35"/>
      <c r="B7287" s="35"/>
      <c r="G7287" s="0" t="str">
        <f aca="false">IF(A7287="","",IF(AND(A7287&gt;=Debut,A7287&lt;Fin),1,0))</f>
        <v/>
      </c>
      <c r="H7287" s="0" t="str">
        <f aca="false">IF(G7287=1,INT(ROUND((A7287-Debut)*86400,0)/600),"")</f>
        <v/>
      </c>
      <c r="I7287" s="0" t="str">
        <f aca="false">IF(G7287=1,INT(ROUND((A7287-Debut)*86400,0)/3600),"")</f>
        <v/>
      </c>
      <c r="J7287" s="0" t="str">
        <f aca="false">IF(OR(A7287="",B7287=""),"",ROUND((B7287-A7287)*86400,0))</f>
        <v/>
      </c>
      <c r="K7287" s="37" t="str">
        <f aca="false">IF(G7287=1,IF(COUNTIFS($C:$C,C7287,$G:$G,1,$A:$A,"&gt;="&amp;(A7287-FenetreInterm/86400),$A:$A,"&lt;="&amp;A7287)&gt;=NbInterm,1,0),"")</f>
        <v/>
      </c>
      <c r="L7287" s="37" t="str">
        <f aca="false">IF(G7287=1,IF(B7287="",0,IF(J7287&lt;SeuilFugitive,1,0)),"")</f>
        <v/>
      </c>
      <c r="M7287" s="37" t="str">
        <f aca="false">IF(G7287=1,IF(B7287="",IF((Fin-A7287)*24&gt;SeuilFigee,1,0),IF(J7287&gt;SeuilFigee*3600,1,0)),"")</f>
        <v/>
      </c>
      <c r="N7287" s="0" t="str">
        <f aca="false">IF(G7287=1,IF(COUNTIF(H$2:H7287,H7287)=1,COUNTIF($H:$H,H7287),""),"")</f>
        <v/>
      </c>
      <c r="O7287" s="0" t="str">
        <f aca="false">IF(G7287=1,IF(COUNTIF(I$2:I7287,I7287)=1,COUNTIF($I:$I,I7287),""),"")</f>
        <v/>
      </c>
      <c r="P7287" s="38" t="str">
        <f aca="false">IF(G7287=1,IF(COUNTIFS(C$2:C7287,C7287,G$2:G7287,1)=1,COUNTIFS($C:$C,C7287,$G:$G,1)+ROW()/10000000,""),"")</f>
        <v/>
      </c>
      <c r="Q7287" s="0" t="str">
        <f aca="false">IF(K7287=1,IF(COUNTIFS(C$2:C7287,C7287,K$2:K7287,1)=1,1,0),"")</f>
        <v/>
      </c>
      <c r="R7287" s="0" t="str">
        <f aca="false">IF(M7287=1,IF(COUNTIFS(C$2:C7287,C7287,M$2:M7287,1)=1,1,0),"")</f>
        <v/>
      </c>
      <c r="S7287" s="0" t="str">
        <f aca="false">IF(L7287=1,IF(COUNTIFS(C$2:C7287,C7287,L$2:L7287,1)=1,1,0),"")</f>
        <v/>
      </c>
      <c r="T7287" s="38" t="str">
        <f aca="false">IF(N7287="","",N7287+ROW()/10000000)</f>
        <v/>
      </c>
      <c r="U7287" s="0" t="str">
        <f aca="false">IF(G7287=1,IF(B7287="",1,0),"")</f>
        <v/>
      </c>
    </row>
    <row r="7288" customFormat="false" ht="15" hidden="false" customHeight="false" outlineLevel="0" collapsed="false">
      <c r="A7288" s="35"/>
      <c r="B7288" s="35"/>
      <c r="G7288" s="0" t="str">
        <f aca="false">IF(A7288="","",IF(AND(A7288&gt;=Debut,A7288&lt;Fin),1,0))</f>
        <v/>
      </c>
      <c r="H7288" s="0" t="str">
        <f aca="false">IF(G7288=1,INT(ROUND((A7288-Debut)*86400,0)/600),"")</f>
        <v/>
      </c>
      <c r="I7288" s="0" t="str">
        <f aca="false">IF(G7288=1,INT(ROUND((A7288-Debut)*86400,0)/3600),"")</f>
        <v/>
      </c>
      <c r="J7288" s="0" t="str">
        <f aca="false">IF(OR(A7288="",B7288=""),"",ROUND((B7288-A7288)*86400,0))</f>
        <v/>
      </c>
      <c r="K7288" s="37" t="str">
        <f aca="false">IF(G7288=1,IF(COUNTIFS($C:$C,C7288,$G:$G,1,$A:$A,"&gt;="&amp;(A7288-FenetreInterm/86400),$A:$A,"&lt;="&amp;A7288)&gt;=NbInterm,1,0),"")</f>
        <v/>
      </c>
      <c r="L7288" s="37" t="str">
        <f aca="false">IF(G7288=1,IF(B7288="",0,IF(J7288&lt;SeuilFugitive,1,0)),"")</f>
        <v/>
      </c>
      <c r="M7288" s="37" t="str">
        <f aca="false">IF(G7288=1,IF(B7288="",IF((Fin-A7288)*24&gt;SeuilFigee,1,0),IF(J7288&gt;SeuilFigee*3600,1,0)),"")</f>
        <v/>
      </c>
      <c r="N7288" s="0" t="str">
        <f aca="false">IF(G7288=1,IF(COUNTIF(H$2:H7288,H7288)=1,COUNTIF($H:$H,H7288),""),"")</f>
        <v/>
      </c>
      <c r="O7288" s="0" t="str">
        <f aca="false">IF(G7288=1,IF(COUNTIF(I$2:I7288,I7288)=1,COUNTIF($I:$I,I7288),""),"")</f>
        <v/>
      </c>
      <c r="P7288" s="38" t="str">
        <f aca="false">IF(G7288=1,IF(COUNTIFS(C$2:C7288,C7288,G$2:G7288,1)=1,COUNTIFS($C:$C,C7288,$G:$G,1)+ROW()/10000000,""),"")</f>
        <v/>
      </c>
      <c r="Q7288" s="0" t="str">
        <f aca="false">IF(K7288=1,IF(COUNTIFS(C$2:C7288,C7288,K$2:K7288,1)=1,1,0),"")</f>
        <v/>
      </c>
      <c r="R7288" s="0" t="str">
        <f aca="false">IF(M7288=1,IF(COUNTIFS(C$2:C7288,C7288,M$2:M7288,1)=1,1,0),"")</f>
        <v/>
      </c>
      <c r="S7288" s="0" t="str">
        <f aca="false">IF(L7288=1,IF(COUNTIFS(C$2:C7288,C7288,L$2:L7288,1)=1,1,0),"")</f>
        <v/>
      </c>
      <c r="T7288" s="38" t="str">
        <f aca="false">IF(N7288="","",N7288+ROW()/10000000)</f>
        <v/>
      </c>
      <c r="U7288" s="0" t="str">
        <f aca="false">IF(G7288=1,IF(B7288="",1,0),"")</f>
        <v/>
      </c>
    </row>
    <row r="7289" customFormat="false" ht="15" hidden="false" customHeight="false" outlineLevel="0" collapsed="false">
      <c r="A7289" s="35"/>
      <c r="B7289" s="35"/>
      <c r="G7289" s="0" t="str">
        <f aca="false">IF(A7289="","",IF(AND(A7289&gt;=Debut,A7289&lt;Fin),1,0))</f>
        <v/>
      </c>
      <c r="H7289" s="0" t="str">
        <f aca="false">IF(G7289=1,INT(ROUND((A7289-Debut)*86400,0)/600),"")</f>
        <v/>
      </c>
      <c r="I7289" s="0" t="str">
        <f aca="false">IF(G7289=1,INT(ROUND((A7289-Debut)*86400,0)/3600),"")</f>
        <v/>
      </c>
      <c r="J7289" s="0" t="str">
        <f aca="false">IF(OR(A7289="",B7289=""),"",ROUND((B7289-A7289)*86400,0))</f>
        <v/>
      </c>
      <c r="K7289" s="37" t="str">
        <f aca="false">IF(G7289=1,IF(COUNTIFS($C:$C,C7289,$G:$G,1,$A:$A,"&gt;="&amp;(A7289-FenetreInterm/86400),$A:$A,"&lt;="&amp;A7289)&gt;=NbInterm,1,0),"")</f>
        <v/>
      </c>
      <c r="L7289" s="37" t="str">
        <f aca="false">IF(G7289=1,IF(B7289="",0,IF(J7289&lt;SeuilFugitive,1,0)),"")</f>
        <v/>
      </c>
      <c r="M7289" s="37" t="str">
        <f aca="false">IF(G7289=1,IF(B7289="",IF((Fin-A7289)*24&gt;SeuilFigee,1,0),IF(J7289&gt;SeuilFigee*3600,1,0)),"")</f>
        <v/>
      </c>
      <c r="N7289" s="0" t="str">
        <f aca="false">IF(G7289=1,IF(COUNTIF(H$2:H7289,H7289)=1,COUNTIF($H:$H,H7289),""),"")</f>
        <v/>
      </c>
      <c r="O7289" s="0" t="str">
        <f aca="false">IF(G7289=1,IF(COUNTIF(I$2:I7289,I7289)=1,COUNTIF($I:$I,I7289),""),"")</f>
        <v/>
      </c>
      <c r="P7289" s="38" t="str">
        <f aca="false">IF(G7289=1,IF(COUNTIFS(C$2:C7289,C7289,G$2:G7289,1)=1,COUNTIFS($C:$C,C7289,$G:$G,1)+ROW()/10000000,""),"")</f>
        <v/>
      </c>
      <c r="Q7289" s="0" t="str">
        <f aca="false">IF(K7289=1,IF(COUNTIFS(C$2:C7289,C7289,K$2:K7289,1)=1,1,0),"")</f>
        <v/>
      </c>
      <c r="R7289" s="0" t="str">
        <f aca="false">IF(M7289=1,IF(COUNTIFS(C$2:C7289,C7289,M$2:M7289,1)=1,1,0),"")</f>
        <v/>
      </c>
      <c r="S7289" s="0" t="str">
        <f aca="false">IF(L7289=1,IF(COUNTIFS(C$2:C7289,C7289,L$2:L7289,1)=1,1,0),"")</f>
        <v/>
      </c>
      <c r="T7289" s="38" t="str">
        <f aca="false">IF(N7289="","",N7289+ROW()/10000000)</f>
        <v/>
      </c>
      <c r="U7289" s="0" t="str">
        <f aca="false">IF(G7289=1,IF(B7289="",1,0),"")</f>
        <v/>
      </c>
    </row>
    <row r="7290" customFormat="false" ht="15" hidden="false" customHeight="false" outlineLevel="0" collapsed="false">
      <c r="A7290" s="35"/>
      <c r="B7290" s="35"/>
      <c r="G7290" s="0" t="str">
        <f aca="false">IF(A7290="","",IF(AND(A7290&gt;=Debut,A7290&lt;Fin),1,0))</f>
        <v/>
      </c>
      <c r="H7290" s="0" t="str">
        <f aca="false">IF(G7290=1,INT(ROUND((A7290-Debut)*86400,0)/600),"")</f>
        <v/>
      </c>
      <c r="I7290" s="0" t="str">
        <f aca="false">IF(G7290=1,INT(ROUND((A7290-Debut)*86400,0)/3600),"")</f>
        <v/>
      </c>
      <c r="J7290" s="0" t="str">
        <f aca="false">IF(OR(A7290="",B7290=""),"",ROUND((B7290-A7290)*86400,0))</f>
        <v/>
      </c>
      <c r="K7290" s="37" t="str">
        <f aca="false">IF(G7290=1,IF(COUNTIFS($C:$C,C7290,$G:$G,1,$A:$A,"&gt;="&amp;(A7290-FenetreInterm/86400),$A:$A,"&lt;="&amp;A7290)&gt;=NbInterm,1,0),"")</f>
        <v/>
      </c>
      <c r="L7290" s="37" t="str">
        <f aca="false">IF(G7290=1,IF(B7290="",0,IF(J7290&lt;SeuilFugitive,1,0)),"")</f>
        <v/>
      </c>
      <c r="M7290" s="37" t="str">
        <f aca="false">IF(G7290=1,IF(B7290="",IF((Fin-A7290)*24&gt;SeuilFigee,1,0),IF(J7290&gt;SeuilFigee*3600,1,0)),"")</f>
        <v/>
      </c>
      <c r="N7290" s="0" t="str">
        <f aca="false">IF(G7290=1,IF(COUNTIF(H$2:H7290,H7290)=1,COUNTIF($H:$H,H7290),""),"")</f>
        <v/>
      </c>
      <c r="O7290" s="0" t="str">
        <f aca="false">IF(G7290=1,IF(COUNTIF(I$2:I7290,I7290)=1,COUNTIF($I:$I,I7290),""),"")</f>
        <v/>
      </c>
      <c r="P7290" s="38" t="str">
        <f aca="false">IF(G7290=1,IF(COUNTIFS(C$2:C7290,C7290,G$2:G7290,1)=1,COUNTIFS($C:$C,C7290,$G:$G,1)+ROW()/10000000,""),"")</f>
        <v/>
      </c>
      <c r="Q7290" s="0" t="str">
        <f aca="false">IF(K7290=1,IF(COUNTIFS(C$2:C7290,C7290,K$2:K7290,1)=1,1,0),"")</f>
        <v/>
      </c>
      <c r="R7290" s="0" t="str">
        <f aca="false">IF(M7290=1,IF(COUNTIFS(C$2:C7290,C7290,M$2:M7290,1)=1,1,0),"")</f>
        <v/>
      </c>
      <c r="S7290" s="0" t="str">
        <f aca="false">IF(L7290=1,IF(COUNTIFS(C$2:C7290,C7290,L$2:L7290,1)=1,1,0),"")</f>
        <v/>
      </c>
      <c r="T7290" s="38" t="str">
        <f aca="false">IF(N7290="","",N7290+ROW()/10000000)</f>
        <v/>
      </c>
      <c r="U7290" s="0" t="str">
        <f aca="false">IF(G7290=1,IF(B7290="",1,0),"")</f>
        <v/>
      </c>
    </row>
    <row r="7291" customFormat="false" ht="15" hidden="false" customHeight="false" outlineLevel="0" collapsed="false">
      <c r="A7291" s="35"/>
      <c r="B7291" s="35"/>
      <c r="G7291" s="0" t="str">
        <f aca="false">IF(A7291="","",IF(AND(A7291&gt;=Debut,A7291&lt;Fin),1,0))</f>
        <v/>
      </c>
      <c r="H7291" s="0" t="str">
        <f aca="false">IF(G7291=1,INT(ROUND((A7291-Debut)*86400,0)/600),"")</f>
        <v/>
      </c>
      <c r="I7291" s="0" t="str">
        <f aca="false">IF(G7291=1,INT(ROUND((A7291-Debut)*86400,0)/3600),"")</f>
        <v/>
      </c>
      <c r="J7291" s="0" t="str">
        <f aca="false">IF(OR(A7291="",B7291=""),"",ROUND((B7291-A7291)*86400,0))</f>
        <v/>
      </c>
      <c r="K7291" s="37" t="str">
        <f aca="false">IF(G7291=1,IF(COUNTIFS($C:$C,C7291,$G:$G,1,$A:$A,"&gt;="&amp;(A7291-FenetreInterm/86400),$A:$A,"&lt;="&amp;A7291)&gt;=NbInterm,1,0),"")</f>
        <v/>
      </c>
      <c r="L7291" s="37" t="str">
        <f aca="false">IF(G7291=1,IF(B7291="",0,IF(J7291&lt;SeuilFugitive,1,0)),"")</f>
        <v/>
      </c>
      <c r="M7291" s="37" t="str">
        <f aca="false">IF(G7291=1,IF(B7291="",IF((Fin-A7291)*24&gt;SeuilFigee,1,0),IF(J7291&gt;SeuilFigee*3600,1,0)),"")</f>
        <v/>
      </c>
      <c r="N7291" s="0" t="str">
        <f aca="false">IF(G7291=1,IF(COUNTIF(H$2:H7291,H7291)=1,COUNTIF($H:$H,H7291),""),"")</f>
        <v/>
      </c>
      <c r="O7291" s="0" t="str">
        <f aca="false">IF(G7291=1,IF(COUNTIF(I$2:I7291,I7291)=1,COUNTIF($I:$I,I7291),""),"")</f>
        <v/>
      </c>
      <c r="P7291" s="38" t="str">
        <f aca="false">IF(G7291=1,IF(COUNTIFS(C$2:C7291,C7291,G$2:G7291,1)=1,COUNTIFS($C:$C,C7291,$G:$G,1)+ROW()/10000000,""),"")</f>
        <v/>
      </c>
      <c r="Q7291" s="0" t="str">
        <f aca="false">IF(K7291=1,IF(COUNTIFS(C$2:C7291,C7291,K$2:K7291,1)=1,1,0),"")</f>
        <v/>
      </c>
      <c r="R7291" s="0" t="str">
        <f aca="false">IF(M7291=1,IF(COUNTIFS(C$2:C7291,C7291,M$2:M7291,1)=1,1,0),"")</f>
        <v/>
      </c>
      <c r="S7291" s="0" t="str">
        <f aca="false">IF(L7291=1,IF(COUNTIFS(C$2:C7291,C7291,L$2:L7291,1)=1,1,0),"")</f>
        <v/>
      </c>
      <c r="T7291" s="38" t="str">
        <f aca="false">IF(N7291="","",N7291+ROW()/10000000)</f>
        <v/>
      </c>
      <c r="U7291" s="0" t="str">
        <f aca="false">IF(G7291=1,IF(B7291="",1,0),"")</f>
        <v/>
      </c>
    </row>
    <row r="7292" customFormat="false" ht="15" hidden="false" customHeight="false" outlineLevel="0" collapsed="false">
      <c r="A7292" s="35"/>
      <c r="B7292" s="35"/>
      <c r="G7292" s="0" t="str">
        <f aca="false">IF(A7292="","",IF(AND(A7292&gt;=Debut,A7292&lt;Fin),1,0))</f>
        <v/>
      </c>
      <c r="H7292" s="0" t="str">
        <f aca="false">IF(G7292=1,INT(ROUND((A7292-Debut)*86400,0)/600),"")</f>
        <v/>
      </c>
      <c r="I7292" s="0" t="str">
        <f aca="false">IF(G7292=1,INT(ROUND((A7292-Debut)*86400,0)/3600),"")</f>
        <v/>
      </c>
      <c r="J7292" s="0" t="str">
        <f aca="false">IF(OR(A7292="",B7292=""),"",ROUND((B7292-A7292)*86400,0))</f>
        <v/>
      </c>
      <c r="K7292" s="37" t="str">
        <f aca="false">IF(G7292=1,IF(COUNTIFS($C:$C,C7292,$G:$G,1,$A:$A,"&gt;="&amp;(A7292-FenetreInterm/86400),$A:$A,"&lt;="&amp;A7292)&gt;=NbInterm,1,0),"")</f>
        <v/>
      </c>
      <c r="L7292" s="37" t="str">
        <f aca="false">IF(G7292=1,IF(B7292="",0,IF(J7292&lt;SeuilFugitive,1,0)),"")</f>
        <v/>
      </c>
      <c r="M7292" s="37" t="str">
        <f aca="false">IF(G7292=1,IF(B7292="",IF((Fin-A7292)*24&gt;SeuilFigee,1,0),IF(J7292&gt;SeuilFigee*3600,1,0)),"")</f>
        <v/>
      </c>
      <c r="N7292" s="0" t="str">
        <f aca="false">IF(G7292=1,IF(COUNTIF(H$2:H7292,H7292)=1,COUNTIF($H:$H,H7292),""),"")</f>
        <v/>
      </c>
      <c r="O7292" s="0" t="str">
        <f aca="false">IF(G7292=1,IF(COUNTIF(I$2:I7292,I7292)=1,COUNTIF($I:$I,I7292),""),"")</f>
        <v/>
      </c>
      <c r="P7292" s="38" t="str">
        <f aca="false">IF(G7292=1,IF(COUNTIFS(C$2:C7292,C7292,G$2:G7292,1)=1,COUNTIFS($C:$C,C7292,$G:$G,1)+ROW()/10000000,""),"")</f>
        <v/>
      </c>
      <c r="Q7292" s="0" t="str">
        <f aca="false">IF(K7292=1,IF(COUNTIFS(C$2:C7292,C7292,K$2:K7292,1)=1,1,0),"")</f>
        <v/>
      </c>
      <c r="R7292" s="0" t="str">
        <f aca="false">IF(M7292=1,IF(COUNTIFS(C$2:C7292,C7292,M$2:M7292,1)=1,1,0),"")</f>
        <v/>
      </c>
      <c r="S7292" s="0" t="str">
        <f aca="false">IF(L7292=1,IF(COUNTIFS(C$2:C7292,C7292,L$2:L7292,1)=1,1,0),"")</f>
        <v/>
      </c>
      <c r="T7292" s="38" t="str">
        <f aca="false">IF(N7292="","",N7292+ROW()/10000000)</f>
        <v/>
      </c>
      <c r="U7292" s="0" t="str">
        <f aca="false">IF(G7292=1,IF(B7292="",1,0),"")</f>
        <v/>
      </c>
    </row>
    <row r="7293" customFormat="false" ht="15" hidden="false" customHeight="false" outlineLevel="0" collapsed="false">
      <c r="A7293" s="35"/>
      <c r="B7293" s="35"/>
      <c r="G7293" s="0" t="str">
        <f aca="false">IF(A7293="","",IF(AND(A7293&gt;=Debut,A7293&lt;Fin),1,0))</f>
        <v/>
      </c>
      <c r="H7293" s="0" t="str">
        <f aca="false">IF(G7293=1,INT(ROUND((A7293-Debut)*86400,0)/600),"")</f>
        <v/>
      </c>
      <c r="I7293" s="0" t="str">
        <f aca="false">IF(G7293=1,INT(ROUND((A7293-Debut)*86400,0)/3600),"")</f>
        <v/>
      </c>
      <c r="J7293" s="0" t="str">
        <f aca="false">IF(OR(A7293="",B7293=""),"",ROUND((B7293-A7293)*86400,0))</f>
        <v/>
      </c>
      <c r="K7293" s="37" t="str">
        <f aca="false">IF(G7293=1,IF(COUNTIFS($C:$C,C7293,$G:$G,1,$A:$A,"&gt;="&amp;(A7293-FenetreInterm/86400),$A:$A,"&lt;="&amp;A7293)&gt;=NbInterm,1,0),"")</f>
        <v/>
      </c>
      <c r="L7293" s="37" t="str">
        <f aca="false">IF(G7293=1,IF(B7293="",0,IF(J7293&lt;SeuilFugitive,1,0)),"")</f>
        <v/>
      </c>
      <c r="M7293" s="37" t="str">
        <f aca="false">IF(G7293=1,IF(B7293="",IF((Fin-A7293)*24&gt;SeuilFigee,1,0),IF(J7293&gt;SeuilFigee*3600,1,0)),"")</f>
        <v/>
      </c>
      <c r="N7293" s="0" t="str">
        <f aca="false">IF(G7293=1,IF(COUNTIF(H$2:H7293,H7293)=1,COUNTIF($H:$H,H7293),""),"")</f>
        <v/>
      </c>
      <c r="O7293" s="0" t="str">
        <f aca="false">IF(G7293=1,IF(COUNTIF(I$2:I7293,I7293)=1,COUNTIF($I:$I,I7293),""),"")</f>
        <v/>
      </c>
      <c r="P7293" s="38" t="str">
        <f aca="false">IF(G7293=1,IF(COUNTIFS(C$2:C7293,C7293,G$2:G7293,1)=1,COUNTIFS($C:$C,C7293,$G:$G,1)+ROW()/10000000,""),"")</f>
        <v/>
      </c>
      <c r="Q7293" s="0" t="str">
        <f aca="false">IF(K7293=1,IF(COUNTIFS(C$2:C7293,C7293,K$2:K7293,1)=1,1,0),"")</f>
        <v/>
      </c>
      <c r="R7293" s="0" t="str">
        <f aca="false">IF(M7293=1,IF(COUNTIFS(C$2:C7293,C7293,M$2:M7293,1)=1,1,0),"")</f>
        <v/>
      </c>
      <c r="S7293" s="0" t="str">
        <f aca="false">IF(L7293=1,IF(COUNTIFS(C$2:C7293,C7293,L$2:L7293,1)=1,1,0),"")</f>
        <v/>
      </c>
      <c r="T7293" s="38" t="str">
        <f aca="false">IF(N7293="","",N7293+ROW()/10000000)</f>
        <v/>
      </c>
      <c r="U7293" s="0" t="str">
        <f aca="false">IF(G7293=1,IF(B7293="",1,0),"")</f>
        <v/>
      </c>
    </row>
    <row r="7294" customFormat="false" ht="15" hidden="false" customHeight="false" outlineLevel="0" collapsed="false">
      <c r="A7294" s="35"/>
      <c r="B7294" s="35"/>
      <c r="G7294" s="0" t="str">
        <f aca="false">IF(A7294="","",IF(AND(A7294&gt;=Debut,A7294&lt;Fin),1,0))</f>
        <v/>
      </c>
      <c r="H7294" s="0" t="str">
        <f aca="false">IF(G7294=1,INT(ROUND((A7294-Debut)*86400,0)/600),"")</f>
        <v/>
      </c>
      <c r="I7294" s="0" t="str">
        <f aca="false">IF(G7294=1,INT(ROUND((A7294-Debut)*86400,0)/3600),"")</f>
        <v/>
      </c>
      <c r="J7294" s="0" t="str">
        <f aca="false">IF(OR(A7294="",B7294=""),"",ROUND((B7294-A7294)*86400,0))</f>
        <v/>
      </c>
      <c r="K7294" s="37" t="str">
        <f aca="false">IF(G7294=1,IF(COUNTIFS($C:$C,C7294,$G:$G,1,$A:$A,"&gt;="&amp;(A7294-FenetreInterm/86400),$A:$A,"&lt;="&amp;A7294)&gt;=NbInterm,1,0),"")</f>
        <v/>
      </c>
      <c r="L7294" s="37" t="str">
        <f aca="false">IF(G7294=1,IF(B7294="",0,IF(J7294&lt;SeuilFugitive,1,0)),"")</f>
        <v/>
      </c>
      <c r="M7294" s="37" t="str">
        <f aca="false">IF(G7294=1,IF(B7294="",IF((Fin-A7294)*24&gt;SeuilFigee,1,0),IF(J7294&gt;SeuilFigee*3600,1,0)),"")</f>
        <v/>
      </c>
      <c r="N7294" s="0" t="str">
        <f aca="false">IF(G7294=1,IF(COUNTIF(H$2:H7294,H7294)=1,COUNTIF($H:$H,H7294),""),"")</f>
        <v/>
      </c>
      <c r="O7294" s="0" t="str">
        <f aca="false">IF(G7294=1,IF(COUNTIF(I$2:I7294,I7294)=1,COUNTIF($I:$I,I7294),""),"")</f>
        <v/>
      </c>
      <c r="P7294" s="38" t="str">
        <f aca="false">IF(G7294=1,IF(COUNTIFS(C$2:C7294,C7294,G$2:G7294,1)=1,COUNTIFS($C:$C,C7294,$G:$G,1)+ROW()/10000000,""),"")</f>
        <v/>
      </c>
      <c r="Q7294" s="0" t="str">
        <f aca="false">IF(K7294=1,IF(COUNTIFS(C$2:C7294,C7294,K$2:K7294,1)=1,1,0),"")</f>
        <v/>
      </c>
      <c r="R7294" s="0" t="str">
        <f aca="false">IF(M7294=1,IF(COUNTIFS(C$2:C7294,C7294,M$2:M7294,1)=1,1,0),"")</f>
        <v/>
      </c>
      <c r="S7294" s="0" t="str">
        <f aca="false">IF(L7294=1,IF(COUNTIFS(C$2:C7294,C7294,L$2:L7294,1)=1,1,0),"")</f>
        <v/>
      </c>
      <c r="T7294" s="38" t="str">
        <f aca="false">IF(N7294="","",N7294+ROW()/10000000)</f>
        <v/>
      </c>
      <c r="U7294" s="0" t="str">
        <f aca="false">IF(G7294=1,IF(B7294="",1,0),"")</f>
        <v/>
      </c>
    </row>
    <row r="7295" customFormat="false" ht="15" hidden="false" customHeight="false" outlineLevel="0" collapsed="false">
      <c r="A7295" s="35"/>
      <c r="B7295" s="35"/>
      <c r="G7295" s="0" t="str">
        <f aca="false">IF(A7295="","",IF(AND(A7295&gt;=Debut,A7295&lt;Fin),1,0))</f>
        <v/>
      </c>
      <c r="H7295" s="0" t="str">
        <f aca="false">IF(G7295=1,INT(ROUND((A7295-Debut)*86400,0)/600),"")</f>
        <v/>
      </c>
      <c r="I7295" s="0" t="str">
        <f aca="false">IF(G7295=1,INT(ROUND((A7295-Debut)*86400,0)/3600),"")</f>
        <v/>
      </c>
      <c r="J7295" s="0" t="str">
        <f aca="false">IF(OR(A7295="",B7295=""),"",ROUND((B7295-A7295)*86400,0))</f>
        <v/>
      </c>
      <c r="K7295" s="37" t="str">
        <f aca="false">IF(G7295=1,IF(COUNTIFS($C:$C,C7295,$G:$G,1,$A:$A,"&gt;="&amp;(A7295-FenetreInterm/86400),$A:$A,"&lt;="&amp;A7295)&gt;=NbInterm,1,0),"")</f>
        <v/>
      </c>
      <c r="L7295" s="37" t="str">
        <f aca="false">IF(G7295=1,IF(B7295="",0,IF(J7295&lt;SeuilFugitive,1,0)),"")</f>
        <v/>
      </c>
      <c r="M7295" s="37" t="str">
        <f aca="false">IF(G7295=1,IF(B7295="",IF((Fin-A7295)*24&gt;SeuilFigee,1,0),IF(J7295&gt;SeuilFigee*3600,1,0)),"")</f>
        <v/>
      </c>
      <c r="N7295" s="0" t="str">
        <f aca="false">IF(G7295=1,IF(COUNTIF(H$2:H7295,H7295)=1,COUNTIF($H:$H,H7295),""),"")</f>
        <v/>
      </c>
      <c r="O7295" s="0" t="str">
        <f aca="false">IF(G7295=1,IF(COUNTIF(I$2:I7295,I7295)=1,COUNTIF($I:$I,I7295),""),"")</f>
        <v/>
      </c>
      <c r="P7295" s="38" t="str">
        <f aca="false">IF(G7295=1,IF(COUNTIFS(C$2:C7295,C7295,G$2:G7295,1)=1,COUNTIFS($C:$C,C7295,$G:$G,1)+ROW()/10000000,""),"")</f>
        <v/>
      </c>
      <c r="Q7295" s="0" t="str">
        <f aca="false">IF(K7295=1,IF(COUNTIFS(C$2:C7295,C7295,K$2:K7295,1)=1,1,0),"")</f>
        <v/>
      </c>
      <c r="R7295" s="0" t="str">
        <f aca="false">IF(M7295=1,IF(COUNTIFS(C$2:C7295,C7295,M$2:M7295,1)=1,1,0),"")</f>
        <v/>
      </c>
      <c r="S7295" s="0" t="str">
        <f aca="false">IF(L7295=1,IF(COUNTIFS(C$2:C7295,C7295,L$2:L7295,1)=1,1,0),"")</f>
        <v/>
      </c>
      <c r="T7295" s="38" t="str">
        <f aca="false">IF(N7295="","",N7295+ROW()/10000000)</f>
        <v/>
      </c>
      <c r="U7295" s="0" t="str">
        <f aca="false">IF(G7295=1,IF(B7295="",1,0),"")</f>
        <v/>
      </c>
    </row>
    <row r="7296" customFormat="false" ht="15" hidden="false" customHeight="false" outlineLevel="0" collapsed="false">
      <c r="A7296" s="35"/>
      <c r="B7296" s="35"/>
      <c r="G7296" s="0" t="str">
        <f aca="false">IF(A7296="","",IF(AND(A7296&gt;=Debut,A7296&lt;Fin),1,0))</f>
        <v/>
      </c>
      <c r="H7296" s="0" t="str">
        <f aca="false">IF(G7296=1,INT(ROUND((A7296-Debut)*86400,0)/600),"")</f>
        <v/>
      </c>
      <c r="I7296" s="0" t="str">
        <f aca="false">IF(G7296=1,INT(ROUND((A7296-Debut)*86400,0)/3600),"")</f>
        <v/>
      </c>
      <c r="J7296" s="0" t="str">
        <f aca="false">IF(OR(A7296="",B7296=""),"",ROUND((B7296-A7296)*86400,0))</f>
        <v/>
      </c>
      <c r="K7296" s="37" t="str">
        <f aca="false">IF(G7296=1,IF(COUNTIFS($C:$C,C7296,$G:$G,1,$A:$A,"&gt;="&amp;(A7296-FenetreInterm/86400),$A:$A,"&lt;="&amp;A7296)&gt;=NbInterm,1,0),"")</f>
        <v/>
      </c>
      <c r="L7296" s="37" t="str">
        <f aca="false">IF(G7296=1,IF(B7296="",0,IF(J7296&lt;SeuilFugitive,1,0)),"")</f>
        <v/>
      </c>
      <c r="M7296" s="37" t="str">
        <f aca="false">IF(G7296=1,IF(B7296="",IF((Fin-A7296)*24&gt;SeuilFigee,1,0),IF(J7296&gt;SeuilFigee*3600,1,0)),"")</f>
        <v/>
      </c>
      <c r="N7296" s="0" t="str">
        <f aca="false">IF(G7296=1,IF(COUNTIF(H$2:H7296,H7296)=1,COUNTIF($H:$H,H7296),""),"")</f>
        <v/>
      </c>
      <c r="O7296" s="0" t="str">
        <f aca="false">IF(G7296=1,IF(COUNTIF(I$2:I7296,I7296)=1,COUNTIF($I:$I,I7296),""),"")</f>
        <v/>
      </c>
      <c r="P7296" s="38" t="str">
        <f aca="false">IF(G7296=1,IF(COUNTIFS(C$2:C7296,C7296,G$2:G7296,1)=1,COUNTIFS($C:$C,C7296,$G:$G,1)+ROW()/10000000,""),"")</f>
        <v/>
      </c>
      <c r="Q7296" s="0" t="str">
        <f aca="false">IF(K7296=1,IF(COUNTIFS(C$2:C7296,C7296,K$2:K7296,1)=1,1,0),"")</f>
        <v/>
      </c>
      <c r="R7296" s="0" t="str">
        <f aca="false">IF(M7296=1,IF(COUNTIFS(C$2:C7296,C7296,M$2:M7296,1)=1,1,0),"")</f>
        <v/>
      </c>
      <c r="S7296" s="0" t="str">
        <f aca="false">IF(L7296=1,IF(COUNTIFS(C$2:C7296,C7296,L$2:L7296,1)=1,1,0),"")</f>
        <v/>
      </c>
      <c r="T7296" s="38" t="str">
        <f aca="false">IF(N7296="","",N7296+ROW()/10000000)</f>
        <v/>
      </c>
      <c r="U7296" s="0" t="str">
        <f aca="false">IF(G7296=1,IF(B7296="",1,0),"")</f>
        <v/>
      </c>
    </row>
    <row r="7297" customFormat="false" ht="15" hidden="false" customHeight="false" outlineLevel="0" collapsed="false">
      <c r="A7297" s="35"/>
      <c r="B7297" s="35"/>
      <c r="G7297" s="0" t="str">
        <f aca="false">IF(A7297="","",IF(AND(A7297&gt;=Debut,A7297&lt;Fin),1,0))</f>
        <v/>
      </c>
      <c r="H7297" s="0" t="str">
        <f aca="false">IF(G7297=1,INT(ROUND((A7297-Debut)*86400,0)/600),"")</f>
        <v/>
      </c>
      <c r="I7297" s="0" t="str">
        <f aca="false">IF(G7297=1,INT(ROUND((A7297-Debut)*86400,0)/3600),"")</f>
        <v/>
      </c>
      <c r="J7297" s="0" t="str">
        <f aca="false">IF(OR(A7297="",B7297=""),"",ROUND((B7297-A7297)*86400,0))</f>
        <v/>
      </c>
      <c r="K7297" s="37" t="str">
        <f aca="false">IF(G7297=1,IF(COUNTIFS($C:$C,C7297,$G:$G,1,$A:$A,"&gt;="&amp;(A7297-FenetreInterm/86400),$A:$A,"&lt;="&amp;A7297)&gt;=NbInterm,1,0),"")</f>
        <v/>
      </c>
      <c r="L7297" s="37" t="str">
        <f aca="false">IF(G7297=1,IF(B7297="",0,IF(J7297&lt;SeuilFugitive,1,0)),"")</f>
        <v/>
      </c>
      <c r="M7297" s="37" t="str">
        <f aca="false">IF(G7297=1,IF(B7297="",IF((Fin-A7297)*24&gt;SeuilFigee,1,0),IF(J7297&gt;SeuilFigee*3600,1,0)),"")</f>
        <v/>
      </c>
      <c r="N7297" s="0" t="str">
        <f aca="false">IF(G7297=1,IF(COUNTIF(H$2:H7297,H7297)=1,COUNTIF($H:$H,H7297),""),"")</f>
        <v/>
      </c>
      <c r="O7297" s="0" t="str">
        <f aca="false">IF(G7297=1,IF(COUNTIF(I$2:I7297,I7297)=1,COUNTIF($I:$I,I7297),""),"")</f>
        <v/>
      </c>
      <c r="P7297" s="38" t="str">
        <f aca="false">IF(G7297=1,IF(COUNTIFS(C$2:C7297,C7297,G$2:G7297,1)=1,COUNTIFS($C:$C,C7297,$G:$G,1)+ROW()/10000000,""),"")</f>
        <v/>
      </c>
      <c r="Q7297" s="0" t="str">
        <f aca="false">IF(K7297=1,IF(COUNTIFS(C$2:C7297,C7297,K$2:K7297,1)=1,1,0),"")</f>
        <v/>
      </c>
      <c r="R7297" s="0" t="str">
        <f aca="false">IF(M7297=1,IF(COUNTIFS(C$2:C7297,C7297,M$2:M7297,1)=1,1,0),"")</f>
        <v/>
      </c>
      <c r="S7297" s="0" t="str">
        <f aca="false">IF(L7297=1,IF(COUNTIFS(C$2:C7297,C7297,L$2:L7297,1)=1,1,0),"")</f>
        <v/>
      </c>
      <c r="T7297" s="38" t="str">
        <f aca="false">IF(N7297="","",N7297+ROW()/10000000)</f>
        <v/>
      </c>
      <c r="U7297" s="0" t="str">
        <f aca="false">IF(G7297=1,IF(B7297="",1,0),"")</f>
        <v/>
      </c>
    </row>
    <row r="7298" customFormat="false" ht="15" hidden="false" customHeight="false" outlineLevel="0" collapsed="false">
      <c r="A7298" s="35"/>
      <c r="B7298" s="35"/>
      <c r="G7298" s="0" t="str">
        <f aca="false">IF(A7298="","",IF(AND(A7298&gt;=Debut,A7298&lt;Fin),1,0))</f>
        <v/>
      </c>
      <c r="H7298" s="0" t="str">
        <f aca="false">IF(G7298=1,INT(ROUND((A7298-Debut)*86400,0)/600),"")</f>
        <v/>
      </c>
      <c r="I7298" s="0" t="str">
        <f aca="false">IF(G7298=1,INT(ROUND((A7298-Debut)*86400,0)/3600),"")</f>
        <v/>
      </c>
      <c r="J7298" s="0" t="str">
        <f aca="false">IF(OR(A7298="",B7298=""),"",ROUND((B7298-A7298)*86400,0))</f>
        <v/>
      </c>
      <c r="K7298" s="37" t="str">
        <f aca="false">IF(G7298=1,IF(COUNTIFS($C:$C,C7298,$G:$G,1,$A:$A,"&gt;="&amp;(A7298-FenetreInterm/86400),$A:$A,"&lt;="&amp;A7298)&gt;=NbInterm,1,0),"")</f>
        <v/>
      </c>
      <c r="L7298" s="37" t="str">
        <f aca="false">IF(G7298=1,IF(B7298="",0,IF(J7298&lt;SeuilFugitive,1,0)),"")</f>
        <v/>
      </c>
      <c r="M7298" s="37" t="str">
        <f aca="false">IF(G7298=1,IF(B7298="",IF((Fin-A7298)*24&gt;SeuilFigee,1,0),IF(J7298&gt;SeuilFigee*3600,1,0)),"")</f>
        <v/>
      </c>
      <c r="N7298" s="0" t="str">
        <f aca="false">IF(G7298=1,IF(COUNTIF(H$2:H7298,H7298)=1,COUNTIF($H:$H,H7298),""),"")</f>
        <v/>
      </c>
      <c r="O7298" s="0" t="str">
        <f aca="false">IF(G7298=1,IF(COUNTIF(I$2:I7298,I7298)=1,COUNTIF($I:$I,I7298),""),"")</f>
        <v/>
      </c>
      <c r="P7298" s="38" t="str">
        <f aca="false">IF(G7298=1,IF(COUNTIFS(C$2:C7298,C7298,G$2:G7298,1)=1,COUNTIFS($C:$C,C7298,$G:$G,1)+ROW()/10000000,""),"")</f>
        <v/>
      </c>
      <c r="Q7298" s="0" t="str">
        <f aca="false">IF(K7298=1,IF(COUNTIFS(C$2:C7298,C7298,K$2:K7298,1)=1,1,0),"")</f>
        <v/>
      </c>
      <c r="R7298" s="0" t="str">
        <f aca="false">IF(M7298=1,IF(COUNTIFS(C$2:C7298,C7298,M$2:M7298,1)=1,1,0),"")</f>
        <v/>
      </c>
      <c r="S7298" s="0" t="str">
        <f aca="false">IF(L7298=1,IF(COUNTIFS(C$2:C7298,C7298,L$2:L7298,1)=1,1,0),"")</f>
        <v/>
      </c>
      <c r="T7298" s="38" t="str">
        <f aca="false">IF(N7298="","",N7298+ROW()/10000000)</f>
        <v/>
      </c>
      <c r="U7298" s="0" t="str">
        <f aca="false">IF(G7298=1,IF(B7298="",1,0),"")</f>
        <v/>
      </c>
    </row>
    <row r="7299" customFormat="false" ht="15" hidden="false" customHeight="false" outlineLevel="0" collapsed="false">
      <c r="A7299" s="35"/>
      <c r="B7299" s="35"/>
      <c r="G7299" s="0" t="str">
        <f aca="false">IF(A7299="","",IF(AND(A7299&gt;=Debut,A7299&lt;Fin),1,0))</f>
        <v/>
      </c>
      <c r="H7299" s="0" t="str">
        <f aca="false">IF(G7299=1,INT(ROUND((A7299-Debut)*86400,0)/600),"")</f>
        <v/>
      </c>
      <c r="I7299" s="0" t="str">
        <f aca="false">IF(G7299=1,INT(ROUND((A7299-Debut)*86400,0)/3600),"")</f>
        <v/>
      </c>
      <c r="J7299" s="0" t="str">
        <f aca="false">IF(OR(A7299="",B7299=""),"",ROUND((B7299-A7299)*86400,0))</f>
        <v/>
      </c>
      <c r="K7299" s="37" t="str">
        <f aca="false">IF(G7299=1,IF(COUNTIFS($C:$C,C7299,$G:$G,1,$A:$A,"&gt;="&amp;(A7299-FenetreInterm/86400),$A:$A,"&lt;="&amp;A7299)&gt;=NbInterm,1,0),"")</f>
        <v/>
      </c>
      <c r="L7299" s="37" t="str">
        <f aca="false">IF(G7299=1,IF(B7299="",0,IF(J7299&lt;SeuilFugitive,1,0)),"")</f>
        <v/>
      </c>
      <c r="M7299" s="37" t="str">
        <f aca="false">IF(G7299=1,IF(B7299="",IF((Fin-A7299)*24&gt;SeuilFigee,1,0),IF(J7299&gt;SeuilFigee*3600,1,0)),"")</f>
        <v/>
      </c>
      <c r="N7299" s="0" t="str">
        <f aca="false">IF(G7299=1,IF(COUNTIF(H$2:H7299,H7299)=1,COUNTIF($H:$H,H7299),""),"")</f>
        <v/>
      </c>
      <c r="O7299" s="0" t="str">
        <f aca="false">IF(G7299=1,IF(COUNTIF(I$2:I7299,I7299)=1,COUNTIF($I:$I,I7299),""),"")</f>
        <v/>
      </c>
      <c r="P7299" s="38" t="str">
        <f aca="false">IF(G7299=1,IF(COUNTIFS(C$2:C7299,C7299,G$2:G7299,1)=1,COUNTIFS($C:$C,C7299,$G:$G,1)+ROW()/10000000,""),"")</f>
        <v/>
      </c>
      <c r="Q7299" s="0" t="str">
        <f aca="false">IF(K7299=1,IF(COUNTIFS(C$2:C7299,C7299,K$2:K7299,1)=1,1,0),"")</f>
        <v/>
      </c>
      <c r="R7299" s="0" t="str">
        <f aca="false">IF(M7299=1,IF(COUNTIFS(C$2:C7299,C7299,M$2:M7299,1)=1,1,0),"")</f>
        <v/>
      </c>
      <c r="S7299" s="0" t="str">
        <f aca="false">IF(L7299=1,IF(COUNTIFS(C$2:C7299,C7299,L$2:L7299,1)=1,1,0),"")</f>
        <v/>
      </c>
      <c r="T7299" s="38" t="str">
        <f aca="false">IF(N7299="","",N7299+ROW()/10000000)</f>
        <v/>
      </c>
      <c r="U7299" s="0" t="str">
        <f aca="false">IF(G7299=1,IF(B7299="",1,0),"")</f>
        <v/>
      </c>
    </row>
    <row r="7300" customFormat="false" ht="15" hidden="false" customHeight="false" outlineLevel="0" collapsed="false">
      <c r="A7300" s="35"/>
      <c r="B7300" s="35"/>
      <c r="G7300" s="0" t="str">
        <f aca="false">IF(A7300="","",IF(AND(A7300&gt;=Debut,A7300&lt;Fin),1,0))</f>
        <v/>
      </c>
      <c r="H7300" s="0" t="str">
        <f aca="false">IF(G7300=1,INT(ROUND((A7300-Debut)*86400,0)/600),"")</f>
        <v/>
      </c>
      <c r="I7300" s="0" t="str">
        <f aca="false">IF(G7300=1,INT(ROUND((A7300-Debut)*86400,0)/3600),"")</f>
        <v/>
      </c>
      <c r="J7300" s="0" t="str">
        <f aca="false">IF(OR(A7300="",B7300=""),"",ROUND((B7300-A7300)*86400,0))</f>
        <v/>
      </c>
      <c r="K7300" s="37" t="str">
        <f aca="false">IF(G7300=1,IF(COUNTIFS($C:$C,C7300,$G:$G,1,$A:$A,"&gt;="&amp;(A7300-FenetreInterm/86400),$A:$A,"&lt;="&amp;A7300)&gt;=NbInterm,1,0),"")</f>
        <v/>
      </c>
      <c r="L7300" s="37" t="str">
        <f aca="false">IF(G7300=1,IF(B7300="",0,IF(J7300&lt;SeuilFugitive,1,0)),"")</f>
        <v/>
      </c>
      <c r="M7300" s="37" t="str">
        <f aca="false">IF(G7300=1,IF(B7300="",IF((Fin-A7300)*24&gt;SeuilFigee,1,0),IF(J7300&gt;SeuilFigee*3600,1,0)),"")</f>
        <v/>
      </c>
      <c r="N7300" s="0" t="str">
        <f aca="false">IF(G7300=1,IF(COUNTIF(H$2:H7300,H7300)=1,COUNTIF($H:$H,H7300),""),"")</f>
        <v/>
      </c>
      <c r="O7300" s="0" t="str">
        <f aca="false">IF(G7300=1,IF(COUNTIF(I$2:I7300,I7300)=1,COUNTIF($I:$I,I7300),""),"")</f>
        <v/>
      </c>
      <c r="P7300" s="38" t="str">
        <f aca="false">IF(G7300=1,IF(COUNTIFS(C$2:C7300,C7300,G$2:G7300,1)=1,COUNTIFS($C:$C,C7300,$G:$G,1)+ROW()/10000000,""),"")</f>
        <v/>
      </c>
      <c r="Q7300" s="0" t="str">
        <f aca="false">IF(K7300=1,IF(COUNTIFS(C$2:C7300,C7300,K$2:K7300,1)=1,1,0),"")</f>
        <v/>
      </c>
      <c r="R7300" s="0" t="str">
        <f aca="false">IF(M7300=1,IF(COUNTIFS(C$2:C7300,C7300,M$2:M7300,1)=1,1,0),"")</f>
        <v/>
      </c>
      <c r="S7300" s="0" t="str">
        <f aca="false">IF(L7300=1,IF(COUNTIFS(C$2:C7300,C7300,L$2:L7300,1)=1,1,0),"")</f>
        <v/>
      </c>
      <c r="T7300" s="38" t="str">
        <f aca="false">IF(N7300="","",N7300+ROW()/10000000)</f>
        <v/>
      </c>
      <c r="U7300" s="0" t="str">
        <f aca="false">IF(G7300=1,IF(B7300="",1,0),"")</f>
        <v/>
      </c>
    </row>
    <row r="7301" customFormat="false" ht="15" hidden="false" customHeight="false" outlineLevel="0" collapsed="false">
      <c r="A7301" s="35"/>
      <c r="B7301" s="35"/>
      <c r="G7301" s="0" t="str">
        <f aca="false">IF(A7301="","",IF(AND(A7301&gt;=Debut,A7301&lt;Fin),1,0))</f>
        <v/>
      </c>
      <c r="H7301" s="0" t="str">
        <f aca="false">IF(G7301=1,INT(ROUND((A7301-Debut)*86400,0)/600),"")</f>
        <v/>
      </c>
      <c r="I7301" s="0" t="str">
        <f aca="false">IF(G7301=1,INT(ROUND((A7301-Debut)*86400,0)/3600),"")</f>
        <v/>
      </c>
      <c r="J7301" s="0" t="str">
        <f aca="false">IF(OR(A7301="",B7301=""),"",ROUND((B7301-A7301)*86400,0))</f>
        <v/>
      </c>
      <c r="K7301" s="37" t="str">
        <f aca="false">IF(G7301=1,IF(COUNTIFS($C:$C,C7301,$G:$G,1,$A:$A,"&gt;="&amp;(A7301-FenetreInterm/86400),$A:$A,"&lt;="&amp;A7301)&gt;=NbInterm,1,0),"")</f>
        <v/>
      </c>
      <c r="L7301" s="37" t="str">
        <f aca="false">IF(G7301=1,IF(B7301="",0,IF(J7301&lt;SeuilFugitive,1,0)),"")</f>
        <v/>
      </c>
      <c r="M7301" s="37" t="str">
        <f aca="false">IF(G7301=1,IF(B7301="",IF((Fin-A7301)*24&gt;SeuilFigee,1,0),IF(J7301&gt;SeuilFigee*3600,1,0)),"")</f>
        <v/>
      </c>
      <c r="N7301" s="0" t="str">
        <f aca="false">IF(G7301=1,IF(COUNTIF(H$2:H7301,H7301)=1,COUNTIF($H:$H,H7301),""),"")</f>
        <v/>
      </c>
      <c r="O7301" s="0" t="str">
        <f aca="false">IF(G7301=1,IF(COUNTIF(I$2:I7301,I7301)=1,COUNTIF($I:$I,I7301),""),"")</f>
        <v/>
      </c>
      <c r="P7301" s="38" t="str">
        <f aca="false">IF(G7301=1,IF(COUNTIFS(C$2:C7301,C7301,G$2:G7301,1)=1,COUNTIFS($C:$C,C7301,$G:$G,1)+ROW()/10000000,""),"")</f>
        <v/>
      </c>
      <c r="Q7301" s="0" t="str">
        <f aca="false">IF(K7301=1,IF(COUNTIFS(C$2:C7301,C7301,K$2:K7301,1)=1,1,0),"")</f>
        <v/>
      </c>
      <c r="R7301" s="0" t="str">
        <f aca="false">IF(M7301=1,IF(COUNTIFS(C$2:C7301,C7301,M$2:M7301,1)=1,1,0),"")</f>
        <v/>
      </c>
      <c r="S7301" s="0" t="str">
        <f aca="false">IF(L7301=1,IF(COUNTIFS(C$2:C7301,C7301,L$2:L7301,1)=1,1,0),"")</f>
        <v/>
      </c>
      <c r="T7301" s="38" t="str">
        <f aca="false">IF(N7301="","",N7301+ROW()/10000000)</f>
        <v/>
      </c>
      <c r="U7301" s="0" t="str">
        <f aca="false">IF(G7301=1,IF(B7301="",1,0),"")</f>
        <v/>
      </c>
    </row>
    <row r="7302" customFormat="false" ht="15" hidden="false" customHeight="false" outlineLevel="0" collapsed="false">
      <c r="A7302" s="35"/>
      <c r="B7302" s="35"/>
      <c r="G7302" s="0" t="str">
        <f aca="false">IF(A7302="","",IF(AND(A7302&gt;=Debut,A7302&lt;Fin),1,0))</f>
        <v/>
      </c>
      <c r="H7302" s="0" t="str">
        <f aca="false">IF(G7302=1,INT(ROUND((A7302-Debut)*86400,0)/600),"")</f>
        <v/>
      </c>
      <c r="I7302" s="0" t="str">
        <f aca="false">IF(G7302=1,INT(ROUND((A7302-Debut)*86400,0)/3600),"")</f>
        <v/>
      </c>
      <c r="J7302" s="0" t="str">
        <f aca="false">IF(OR(A7302="",B7302=""),"",ROUND((B7302-A7302)*86400,0))</f>
        <v/>
      </c>
      <c r="K7302" s="37" t="str">
        <f aca="false">IF(G7302=1,IF(COUNTIFS($C:$C,C7302,$G:$G,1,$A:$A,"&gt;="&amp;(A7302-FenetreInterm/86400),$A:$A,"&lt;="&amp;A7302)&gt;=NbInterm,1,0),"")</f>
        <v/>
      </c>
      <c r="L7302" s="37" t="str">
        <f aca="false">IF(G7302=1,IF(B7302="",0,IF(J7302&lt;SeuilFugitive,1,0)),"")</f>
        <v/>
      </c>
      <c r="M7302" s="37" t="str">
        <f aca="false">IF(G7302=1,IF(B7302="",IF((Fin-A7302)*24&gt;SeuilFigee,1,0),IF(J7302&gt;SeuilFigee*3600,1,0)),"")</f>
        <v/>
      </c>
      <c r="N7302" s="0" t="str">
        <f aca="false">IF(G7302=1,IF(COUNTIF(H$2:H7302,H7302)=1,COUNTIF($H:$H,H7302),""),"")</f>
        <v/>
      </c>
      <c r="O7302" s="0" t="str">
        <f aca="false">IF(G7302=1,IF(COUNTIF(I$2:I7302,I7302)=1,COUNTIF($I:$I,I7302),""),"")</f>
        <v/>
      </c>
      <c r="P7302" s="38" t="str">
        <f aca="false">IF(G7302=1,IF(COUNTIFS(C$2:C7302,C7302,G$2:G7302,1)=1,COUNTIFS($C:$C,C7302,$G:$G,1)+ROW()/10000000,""),"")</f>
        <v/>
      </c>
      <c r="Q7302" s="0" t="str">
        <f aca="false">IF(K7302=1,IF(COUNTIFS(C$2:C7302,C7302,K$2:K7302,1)=1,1,0),"")</f>
        <v/>
      </c>
      <c r="R7302" s="0" t="str">
        <f aca="false">IF(M7302=1,IF(COUNTIFS(C$2:C7302,C7302,M$2:M7302,1)=1,1,0),"")</f>
        <v/>
      </c>
      <c r="S7302" s="0" t="str">
        <f aca="false">IF(L7302=1,IF(COUNTIFS(C$2:C7302,C7302,L$2:L7302,1)=1,1,0),"")</f>
        <v/>
      </c>
      <c r="T7302" s="38" t="str">
        <f aca="false">IF(N7302="","",N7302+ROW()/10000000)</f>
        <v/>
      </c>
      <c r="U7302" s="0" t="str">
        <f aca="false">IF(G7302=1,IF(B7302="",1,0),"")</f>
        <v/>
      </c>
    </row>
    <row r="7303" customFormat="false" ht="15" hidden="false" customHeight="false" outlineLevel="0" collapsed="false">
      <c r="A7303" s="35"/>
      <c r="B7303" s="35"/>
      <c r="G7303" s="0" t="str">
        <f aca="false">IF(A7303="","",IF(AND(A7303&gt;=Debut,A7303&lt;Fin),1,0))</f>
        <v/>
      </c>
      <c r="H7303" s="0" t="str">
        <f aca="false">IF(G7303=1,INT(ROUND((A7303-Debut)*86400,0)/600),"")</f>
        <v/>
      </c>
      <c r="I7303" s="0" t="str">
        <f aca="false">IF(G7303=1,INT(ROUND((A7303-Debut)*86400,0)/3600),"")</f>
        <v/>
      </c>
      <c r="J7303" s="0" t="str">
        <f aca="false">IF(OR(A7303="",B7303=""),"",ROUND((B7303-A7303)*86400,0))</f>
        <v/>
      </c>
      <c r="K7303" s="37" t="str">
        <f aca="false">IF(G7303=1,IF(COUNTIFS($C:$C,C7303,$G:$G,1,$A:$A,"&gt;="&amp;(A7303-FenetreInterm/86400),$A:$A,"&lt;="&amp;A7303)&gt;=NbInterm,1,0),"")</f>
        <v/>
      </c>
      <c r="L7303" s="37" t="str">
        <f aca="false">IF(G7303=1,IF(B7303="",0,IF(J7303&lt;SeuilFugitive,1,0)),"")</f>
        <v/>
      </c>
      <c r="M7303" s="37" t="str">
        <f aca="false">IF(G7303=1,IF(B7303="",IF((Fin-A7303)*24&gt;SeuilFigee,1,0),IF(J7303&gt;SeuilFigee*3600,1,0)),"")</f>
        <v/>
      </c>
      <c r="N7303" s="0" t="str">
        <f aca="false">IF(G7303=1,IF(COUNTIF(H$2:H7303,H7303)=1,COUNTIF($H:$H,H7303),""),"")</f>
        <v/>
      </c>
      <c r="O7303" s="0" t="str">
        <f aca="false">IF(G7303=1,IF(COUNTIF(I$2:I7303,I7303)=1,COUNTIF($I:$I,I7303),""),"")</f>
        <v/>
      </c>
      <c r="P7303" s="38" t="str">
        <f aca="false">IF(G7303=1,IF(COUNTIFS(C$2:C7303,C7303,G$2:G7303,1)=1,COUNTIFS($C:$C,C7303,$G:$G,1)+ROW()/10000000,""),"")</f>
        <v/>
      </c>
      <c r="Q7303" s="0" t="str">
        <f aca="false">IF(K7303=1,IF(COUNTIFS(C$2:C7303,C7303,K$2:K7303,1)=1,1,0),"")</f>
        <v/>
      </c>
      <c r="R7303" s="0" t="str">
        <f aca="false">IF(M7303=1,IF(COUNTIFS(C$2:C7303,C7303,M$2:M7303,1)=1,1,0),"")</f>
        <v/>
      </c>
      <c r="S7303" s="0" t="str">
        <f aca="false">IF(L7303=1,IF(COUNTIFS(C$2:C7303,C7303,L$2:L7303,1)=1,1,0),"")</f>
        <v/>
      </c>
      <c r="T7303" s="38" t="str">
        <f aca="false">IF(N7303="","",N7303+ROW()/10000000)</f>
        <v/>
      </c>
      <c r="U7303" s="0" t="str">
        <f aca="false">IF(G7303=1,IF(B7303="",1,0),"")</f>
        <v/>
      </c>
    </row>
    <row r="7304" customFormat="false" ht="15" hidden="false" customHeight="false" outlineLevel="0" collapsed="false">
      <c r="A7304" s="35"/>
      <c r="B7304" s="35"/>
      <c r="G7304" s="0" t="str">
        <f aca="false">IF(A7304="","",IF(AND(A7304&gt;=Debut,A7304&lt;Fin),1,0))</f>
        <v/>
      </c>
      <c r="H7304" s="0" t="str">
        <f aca="false">IF(G7304=1,INT(ROUND((A7304-Debut)*86400,0)/600),"")</f>
        <v/>
      </c>
      <c r="I7304" s="0" t="str">
        <f aca="false">IF(G7304=1,INT(ROUND((A7304-Debut)*86400,0)/3600),"")</f>
        <v/>
      </c>
      <c r="J7304" s="0" t="str">
        <f aca="false">IF(OR(A7304="",B7304=""),"",ROUND((B7304-A7304)*86400,0))</f>
        <v/>
      </c>
      <c r="K7304" s="37" t="str">
        <f aca="false">IF(G7304=1,IF(COUNTIFS($C:$C,C7304,$G:$G,1,$A:$A,"&gt;="&amp;(A7304-FenetreInterm/86400),$A:$A,"&lt;="&amp;A7304)&gt;=NbInterm,1,0),"")</f>
        <v/>
      </c>
      <c r="L7304" s="37" t="str">
        <f aca="false">IF(G7304=1,IF(B7304="",0,IF(J7304&lt;SeuilFugitive,1,0)),"")</f>
        <v/>
      </c>
      <c r="M7304" s="37" t="str">
        <f aca="false">IF(G7304=1,IF(B7304="",IF((Fin-A7304)*24&gt;SeuilFigee,1,0),IF(J7304&gt;SeuilFigee*3600,1,0)),"")</f>
        <v/>
      </c>
      <c r="N7304" s="0" t="str">
        <f aca="false">IF(G7304=1,IF(COUNTIF(H$2:H7304,H7304)=1,COUNTIF($H:$H,H7304),""),"")</f>
        <v/>
      </c>
      <c r="O7304" s="0" t="str">
        <f aca="false">IF(G7304=1,IF(COUNTIF(I$2:I7304,I7304)=1,COUNTIF($I:$I,I7304),""),"")</f>
        <v/>
      </c>
      <c r="P7304" s="38" t="str">
        <f aca="false">IF(G7304=1,IF(COUNTIFS(C$2:C7304,C7304,G$2:G7304,1)=1,COUNTIFS($C:$C,C7304,$G:$G,1)+ROW()/10000000,""),"")</f>
        <v/>
      </c>
      <c r="Q7304" s="0" t="str">
        <f aca="false">IF(K7304=1,IF(COUNTIFS(C$2:C7304,C7304,K$2:K7304,1)=1,1,0),"")</f>
        <v/>
      </c>
      <c r="R7304" s="0" t="str">
        <f aca="false">IF(M7304=1,IF(COUNTIFS(C$2:C7304,C7304,M$2:M7304,1)=1,1,0),"")</f>
        <v/>
      </c>
      <c r="S7304" s="0" t="str">
        <f aca="false">IF(L7304=1,IF(COUNTIFS(C$2:C7304,C7304,L$2:L7304,1)=1,1,0),"")</f>
        <v/>
      </c>
      <c r="T7304" s="38" t="str">
        <f aca="false">IF(N7304="","",N7304+ROW()/10000000)</f>
        <v/>
      </c>
      <c r="U7304" s="0" t="str">
        <f aca="false">IF(G7304=1,IF(B7304="",1,0),"")</f>
        <v/>
      </c>
    </row>
    <row r="7305" customFormat="false" ht="15" hidden="false" customHeight="false" outlineLevel="0" collapsed="false">
      <c r="A7305" s="35"/>
      <c r="B7305" s="35"/>
      <c r="G7305" s="0" t="str">
        <f aca="false">IF(A7305="","",IF(AND(A7305&gt;=Debut,A7305&lt;Fin),1,0))</f>
        <v/>
      </c>
      <c r="H7305" s="0" t="str">
        <f aca="false">IF(G7305=1,INT(ROUND((A7305-Debut)*86400,0)/600),"")</f>
        <v/>
      </c>
      <c r="I7305" s="0" t="str">
        <f aca="false">IF(G7305=1,INT(ROUND((A7305-Debut)*86400,0)/3600),"")</f>
        <v/>
      </c>
      <c r="J7305" s="0" t="str">
        <f aca="false">IF(OR(A7305="",B7305=""),"",ROUND((B7305-A7305)*86400,0))</f>
        <v/>
      </c>
      <c r="K7305" s="37" t="str">
        <f aca="false">IF(G7305=1,IF(COUNTIFS($C:$C,C7305,$G:$G,1,$A:$A,"&gt;="&amp;(A7305-FenetreInterm/86400),$A:$A,"&lt;="&amp;A7305)&gt;=NbInterm,1,0),"")</f>
        <v/>
      </c>
      <c r="L7305" s="37" t="str">
        <f aca="false">IF(G7305=1,IF(B7305="",0,IF(J7305&lt;SeuilFugitive,1,0)),"")</f>
        <v/>
      </c>
      <c r="M7305" s="37" t="str">
        <f aca="false">IF(G7305=1,IF(B7305="",IF((Fin-A7305)*24&gt;SeuilFigee,1,0),IF(J7305&gt;SeuilFigee*3600,1,0)),"")</f>
        <v/>
      </c>
      <c r="N7305" s="0" t="str">
        <f aca="false">IF(G7305=1,IF(COUNTIF(H$2:H7305,H7305)=1,COUNTIF($H:$H,H7305),""),"")</f>
        <v/>
      </c>
      <c r="O7305" s="0" t="str">
        <f aca="false">IF(G7305=1,IF(COUNTIF(I$2:I7305,I7305)=1,COUNTIF($I:$I,I7305),""),"")</f>
        <v/>
      </c>
      <c r="P7305" s="38" t="str">
        <f aca="false">IF(G7305=1,IF(COUNTIFS(C$2:C7305,C7305,G$2:G7305,1)=1,COUNTIFS($C:$C,C7305,$G:$G,1)+ROW()/10000000,""),"")</f>
        <v/>
      </c>
      <c r="Q7305" s="0" t="str">
        <f aca="false">IF(K7305=1,IF(COUNTIFS(C$2:C7305,C7305,K$2:K7305,1)=1,1,0),"")</f>
        <v/>
      </c>
      <c r="R7305" s="0" t="str">
        <f aca="false">IF(M7305=1,IF(COUNTIFS(C$2:C7305,C7305,M$2:M7305,1)=1,1,0),"")</f>
        <v/>
      </c>
      <c r="S7305" s="0" t="str">
        <f aca="false">IF(L7305=1,IF(COUNTIFS(C$2:C7305,C7305,L$2:L7305,1)=1,1,0),"")</f>
        <v/>
      </c>
      <c r="T7305" s="38" t="str">
        <f aca="false">IF(N7305="","",N7305+ROW()/10000000)</f>
        <v/>
      </c>
      <c r="U7305" s="0" t="str">
        <f aca="false">IF(G7305=1,IF(B7305="",1,0),"")</f>
        <v/>
      </c>
    </row>
    <row r="7306" customFormat="false" ht="15" hidden="false" customHeight="false" outlineLevel="0" collapsed="false">
      <c r="A7306" s="35"/>
      <c r="B7306" s="35"/>
      <c r="G7306" s="0" t="str">
        <f aca="false">IF(A7306="","",IF(AND(A7306&gt;=Debut,A7306&lt;Fin),1,0))</f>
        <v/>
      </c>
      <c r="H7306" s="0" t="str">
        <f aca="false">IF(G7306=1,INT(ROUND((A7306-Debut)*86400,0)/600),"")</f>
        <v/>
      </c>
      <c r="I7306" s="0" t="str">
        <f aca="false">IF(G7306=1,INT(ROUND((A7306-Debut)*86400,0)/3600),"")</f>
        <v/>
      </c>
      <c r="J7306" s="0" t="str">
        <f aca="false">IF(OR(A7306="",B7306=""),"",ROUND((B7306-A7306)*86400,0))</f>
        <v/>
      </c>
      <c r="K7306" s="37" t="str">
        <f aca="false">IF(G7306=1,IF(COUNTIFS($C:$C,C7306,$G:$G,1,$A:$A,"&gt;="&amp;(A7306-FenetreInterm/86400),$A:$A,"&lt;="&amp;A7306)&gt;=NbInterm,1,0),"")</f>
        <v/>
      </c>
      <c r="L7306" s="37" t="str">
        <f aca="false">IF(G7306=1,IF(B7306="",0,IF(J7306&lt;SeuilFugitive,1,0)),"")</f>
        <v/>
      </c>
      <c r="M7306" s="37" t="str">
        <f aca="false">IF(G7306=1,IF(B7306="",IF((Fin-A7306)*24&gt;SeuilFigee,1,0),IF(J7306&gt;SeuilFigee*3600,1,0)),"")</f>
        <v/>
      </c>
      <c r="N7306" s="0" t="str">
        <f aca="false">IF(G7306=1,IF(COUNTIF(H$2:H7306,H7306)=1,COUNTIF($H:$H,H7306),""),"")</f>
        <v/>
      </c>
      <c r="O7306" s="0" t="str">
        <f aca="false">IF(G7306=1,IF(COUNTIF(I$2:I7306,I7306)=1,COUNTIF($I:$I,I7306),""),"")</f>
        <v/>
      </c>
      <c r="P7306" s="38" t="str">
        <f aca="false">IF(G7306=1,IF(COUNTIFS(C$2:C7306,C7306,G$2:G7306,1)=1,COUNTIFS($C:$C,C7306,$G:$G,1)+ROW()/10000000,""),"")</f>
        <v/>
      </c>
      <c r="Q7306" s="0" t="str">
        <f aca="false">IF(K7306=1,IF(COUNTIFS(C$2:C7306,C7306,K$2:K7306,1)=1,1,0),"")</f>
        <v/>
      </c>
      <c r="R7306" s="0" t="str">
        <f aca="false">IF(M7306=1,IF(COUNTIFS(C$2:C7306,C7306,M$2:M7306,1)=1,1,0),"")</f>
        <v/>
      </c>
      <c r="S7306" s="0" t="str">
        <f aca="false">IF(L7306=1,IF(COUNTIFS(C$2:C7306,C7306,L$2:L7306,1)=1,1,0),"")</f>
        <v/>
      </c>
      <c r="T7306" s="38" t="str">
        <f aca="false">IF(N7306="","",N7306+ROW()/10000000)</f>
        <v/>
      </c>
      <c r="U7306" s="0" t="str">
        <f aca="false">IF(G7306=1,IF(B7306="",1,0),"")</f>
        <v/>
      </c>
    </row>
    <row r="7307" customFormat="false" ht="15" hidden="false" customHeight="false" outlineLevel="0" collapsed="false">
      <c r="A7307" s="35"/>
      <c r="B7307" s="35"/>
      <c r="G7307" s="0" t="str">
        <f aca="false">IF(A7307="","",IF(AND(A7307&gt;=Debut,A7307&lt;Fin),1,0))</f>
        <v/>
      </c>
      <c r="H7307" s="0" t="str">
        <f aca="false">IF(G7307=1,INT(ROUND((A7307-Debut)*86400,0)/600),"")</f>
        <v/>
      </c>
      <c r="I7307" s="0" t="str">
        <f aca="false">IF(G7307=1,INT(ROUND((A7307-Debut)*86400,0)/3600),"")</f>
        <v/>
      </c>
      <c r="J7307" s="0" t="str">
        <f aca="false">IF(OR(A7307="",B7307=""),"",ROUND((B7307-A7307)*86400,0))</f>
        <v/>
      </c>
      <c r="K7307" s="37" t="str">
        <f aca="false">IF(G7307=1,IF(COUNTIFS($C:$C,C7307,$G:$G,1,$A:$A,"&gt;="&amp;(A7307-FenetreInterm/86400),$A:$A,"&lt;="&amp;A7307)&gt;=NbInterm,1,0),"")</f>
        <v/>
      </c>
      <c r="L7307" s="37" t="str">
        <f aca="false">IF(G7307=1,IF(B7307="",0,IF(J7307&lt;SeuilFugitive,1,0)),"")</f>
        <v/>
      </c>
      <c r="M7307" s="37" t="str">
        <f aca="false">IF(G7307=1,IF(B7307="",IF((Fin-A7307)*24&gt;SeuilFigee,1,0),IF(J7307&gt;SeuilFigee*3600,1,0)),"")</f>
        <v/>
      </c>
      <c r="N7307" s="0" t="str">
        <f aca="false">IF(G7307=1,IF(COUNTIF(H$2:H7307,H7307)=1,COUNTIF($H:$H,H7307),""),"")</f>
        <v/>
      </c>
      <c r="O7307" s="0" t="str">
        <f aca="false">IF(G7307=1,IF(COUNTIF(I$2:I7307,I7307)=1,COUNTIF($I:$I,I7307),""),"")</f>
        <v/>
      </c>
      <c r="P7307" s="38" t="str">
        <f aca="false">IF(G7307=1,IF(COUNTIFS(C$2:C7307,C7307,G$2:G7307,1)=1,COUNTIFS($C:$C,C7307,$G:$G,1)+ROW()/10000000,""),"")</f>
        <v/>
      </c>
      <c r="Q7307" s="0" t="str">
        <f aca="false">IF(K7307=1,IF(COUNTIFS(C$2:C7307,C7307,K$2:K7307,1)=1,1,0),"")</f>
        <v/>
      </c>
      <c r="R7307" s="0" t="str">
        <f aca="false">IF(M7307=1,IF(COUNTIFS(C$2:C7307,C7307,M$2:M7307,1)=1,1,0),"")</f>
        <v/>
      </c>
      <c r="S7307" s="0" t="str">
        <f aca="false">IF(L7307=1,IF(COUNTIFS(C$2:C7307,C7307,L$2:L7307,1)=1,1,0),"")</f>
        <v/>
      </c>
      <c r="T7307" s="38" t="str">
        <f aca="false">IF(N7307="","",N7307+ROW()/10000000)</f>
        <v/>
      </c>
      <c r="U7307" s="0" t="str">
        <f aca="false">IF(G7307=1,IF(B7307="",1,0),"")</f>
        <v/>
      </c>
    </row>
    <row r="7308" customFormat="false" ht="15" hidden="false" customHeight="false" outlineLevel="0" collapsed="false">
      <c r="A7308" s="35"/>
      <c r="B7308" s="35"/>
      <c r="G7308" s="0" t="str">
        <f aca="false">IF(A7308="","",IF(AND(A7308&gt;=Debut,A7308&lt;Fin),1,0))</f>
        <v/>
      </c>
      <c r="H7308" s="0" t="str">
        <f aca="false">IF(G7308=1,INT(ROUND((A7308-Debut)*86400,0)/600),"")</f>
        <v/>
      </c>
      <c r="I7308" s="0" t="str">
        <f aca="false">IF(G7308=1,INT(ROUND((A7308-Debut)*86400,0)/3600),"")</f>
        <v/>
      </c>
      <c r="J7308" s="0" t="str">
        <f aca="false">IF(OR(A7308="",B7308=""),"",ROUND((B7308-A7308)*86400,0))</f>
        <v/>
      </c>
      <c r="K7308" s="37" t="str">
        <f aca="false">IF(G7308=1,IF(COUNTIFS($C:$C,C7308,$G:$G,1,$A:$A,"&gt;="&amp;(A7308-FenetreInterm/86400),$A:$A,"&lt;="&amp;A7308)&gt;=NbInterm,1,0),"")</f>
        <v/>
      </c>
      <c r="L7308" s="37" t="str">
        <f aca="false">IF(G7308=1,IF(B7308="",0,IF(J7308&lt;SeuilFugitive,1,0)),"")</f>
        <v/>
      </c>
      <c r="M7308" s="37" t="str">
        <f aca="false">IF(G7308=1,IF(B7308="",IF((Fin-A7308)*24&gt;SeuilFigee,1,0),IF(J7308&gt;SeuilFigee*3600,1,0)),"")</f>
        <v/>
      </c>
      <c r="N7308" s="0" t="str">
        <f aca="false">IF(G7308=1,IF(COUNTIF(H$2:H7308,H7308)=1,COUNTIF($H:$H,H7308),""),"")</f>
        <v/>
      </c>
      <c r="O7308" s="0" t="str">
        <f aca="false">IF(G7308=1,IF(COUNTIF(I$2:I7308,I7308)=1,COUNTIF($I:$I,I7308),""),"")</f>
        <v/>
      </c>
      <c r="P7308" s="38" t="str">
        <f aca="false">IF(G7308=1,IF(COUNTIFS(C$2:C7308,C7308,G$2:G7308,1)=1,COUNTIFS($C:$C,C7308,$G:$G,1)+ROW()/10000000,""),"")</f>
        <v/>
      </c>
      <c r="Q7308" s="0" t="str">
        <f aca="false">IF(K7308=1,IF(COUNTIFS(C$2:C7308,C7308,K$2:K7308,1)=1,1,0),"")</f>
        <v/>
      </c>
      <c r="R7308" s="0" t="str">
        <f aca="false">IF(M7308=1,IF(COUNTIFS(C$2:C7308,C7308,M$2:M7308,1)=1,1,0),"")</f>
        <v/>
      </c>
      <c r="S7308" s="0" t="str">
        <f aca="false">IF(L7308=1,IF(COUNTIFS(C$2:C7308,C7308,L$2:L7308,1)=1,1,0),"")</f>
        <v/>
      </c>
      <c r="T7308" s="38" t="str">
        <f aca="false">IF(N7308="","",N7308+ROW()/10000000)</f>
        <v/>
      </c>
      <c r="U7308" s="0" t="str">
        <f aca="false">IF(G7308=1,IF(B7308="",1,0),"")</f>
        <v/>
      </c>
    </row>
    <row r="7309" customFormat="false" ht="15" hidden="false" customHeight="false" outlineLevel="0" collapsed="false">
      <c r="A7309" s="35"/>
      <c r="B7309" s="35"/>
      <c r="G7309" s="0" t="str">
        <f aca="false">IF(A7309="","",IF(AND(A7309&gt;=Debut,A7309&lt;Fin),1,0))</f>
        <v/>
      </c>
      <c r="H7309" s="0" t="str">
        <f aca="false">IF(G7309=1,INT(ROUND((A7309-Debut)*86400,0)/600),"")</f>
        <v/>
      </c>
      <c r="I7309" s="0" t="str">
        <f aca="false">IF(G7309=1,INT(ROUND((A7309-Debut)*86400,0)/3600),"")</f>
        <v/>
      </c>
      <c r="J7309" s="0" t="str">
        <f aca="false">IF(OR(A7309="",B7309=""),"",ROUND((B7309-A7309)*86400,0))</f>
        <v/>
      </c>
      <c r="K7309" s="37" t="str">
        <f aca="false">IF(G7309=1,IF(COUNTIFS($C:$C,C7309,$G:$G,1,$A:$A,"&gt;="&amp;(A7309-FenetreInterm/86400),$A:$A,"&lt;="&amp;A7309)&gt;=NbInterm,1,0),"")</f>
        <v/>
      </c>
      <c r="L7309" s="37" t="str">
        <f aca="false">IF(G7309=1,IF(B7309="",0,IF(J7309&lt;SeuilFugitive,1,0)),"")</f>
        <v/>
      </c>
      <c r="M7309" s="37" t="str">
        <f aca="false">IF(G7309=1,IF(B7309="",IF((Fin-A7309)*24&gt;SeuilFigee,1,0),IF(J7309&gt;SeuilFigee*3600,1,0)),"")</f>
        <v/>
      </c>
      <c r="N7309" s="0" t="str">
        <f aca="false">IF(G7309=1,IF(COUNTIF(H$2:H7309,H7309)=1,COUNTIF($H:$H,H7309),""),"")</f>
        <v/>
      </c>
      <c r="O7309" s="0" t="str">
        <f aca="false">IF(G7309=1,IF(COUNTIF(I$2:I7309,I7309)=1,COUNTIF($I:$I,I7309),""),"")</f>
        <v/>
      </c>
      <c r="P7309" s="38" t="str">
        <f aca="false">IF(G7309=1,IF(COUNTIFS(C$2:C7309,C7309,G$2:G7309,1)=1,COUNTIFS($C:$C,C7309,$G:$G,1)+ROW()/10000000,""),"")</f>
        <v/>
      </c>
      <c r="Q7309" s="0" t="str">
        <f aca="false">IF(K7309=1,IF(COUNTIFS(C$2:C7309,C7309,K$2:K7309,1)=1,1,0),"")</f>
        <v/>
      </c>
      <c r="R7309" s="0" t="str">
        <f aca="false">IF(M7309=1,IF(COUNTIFS(C$2:C7309,C7309,M$2:M7309,1)=1,1,0),"")</f>
        <v/>
      </c>
      <c r="S7309" s="0" t="str">
        <f aca="false">IF(L7309=1,IF(COUNTIFS(C$2:C7309,C7309,L$2:L7309,1)=1,1,0),"")</f>
        <v/>
      </c>
      <c r="T7309" s="38" t="str">
        <f aca="false">IF(N7309="","",N7309+ROW()/10000000)</f>
        <v/>
      </c>
      <c r="U7309" s="0" t="str">
        <f aca="false">IF(G7309=1,IF(B7309="",1,0),"")</f>
        <v/>
      </c>
    </row>
    <row r="7310" customFormat="false" ht="15" hidden="false" customHeight="false" outlineLevel="0" collapsed="false">
      <c r="A7310" s="35"/>
      <c r="B7310" s="35"/>
      <c r="G7310" s="0" t="str">
        <f aca="false">IF(A7310="","",IF(AND(A7310&gt;=Debut,A7310&lt;Fin),1,0))</f>
        <v/>
      </c>
      <c r="H7310" s="0" t="str">
        <f aca="false">IF(G7310=1,INT(ROUND((A7310-Debut)*86400,0)/600),"")</f>
        <v/>
      </c>
      <c r="I7310" s="0" t="str">
        <f aca="false">IF(G7310=1,INT(ROUND((A7310-Debut)*86400,0)/3600),"")</f>
        <v/>
      </c>
      <c r="J7310" s="0" t="str">
        <f aca="false">IF(OR(A7310="",B7310=""),"",ROUND((B7310-A7310)*86400,0))</f>
        <v/>
      </c>
      <c r="K7310" s="37" t="str">
        <f aca="false">IF(G7310=1,IF(COUNTIFS($C:$C,C7310,$G:$G,1,$A:$A,"&gt;="&amp;(A7310-FenetreInterm/86400),$A:$A,"&lt;="&amp;A7310)&gt;=NbInterm,1,0),"")</f>
        <v/>
      </c>
      <c r="L7310" s="37" t="str">
        <f aca="false">IF(G7310=1,IF(B7310="",0,IF(J7310&lt;SeuilFugitive,1,0)),"")</f>
        <v/>
      </c>
      <c r="M7310" s="37" t="str">
        <f aca="false">IF(G7310=1,IF(B7310="",IF((Fin-A7310)*24&gt;SeuilFigee,1,0),IF(J7310&gt;SeuilFigee*3600,1,0)),"")</f>
        <v/>
      </c>
      <c r="N7310" s="0" t="str">
        <f aca="false">IF(G7310=1,IF(COUNTIF(H$2:H7310,H7310)=1,COUNTIF($H:$H,H7310),""),"")</f>
        <v/>
      </c>
      <c r="O7310" s="0" t="str">
        <f aca="false">IF(G7310=1,IF(COUNTIF(I$2:I7310,I7310)=1,COUNTIF($I:$I,I7310),""),"")</f>
        <v/>
      </c>
      <c r="P7310" s="38" t="str">
        <f aca="false">IF(G7310=1,IF(COUNTIFS(C$2:C7310,C7310,G$2:G7310,1)=1,COUNTIFS($C:$C,C7310,$G:$G,1)+ROW()/10000000,""),"")</f>
        <v/>
      </c>
      <c r="Q7310" s="0" t="str">
        <f aca="false">IF(K7310=1,IF(COUNTIFS(C$2:C7310,C7310,K$2:K7310,1)=1,1,0),"")</f>
        <v/>
      </c>
      <c r="R7310" s="0" t="str">
        <f aca="false">IF(M7310=1,IF(COUNTIFS(C$2:C7310,C7310,M$2:M7310,1)=1,1,0),"")</f>
        <v/>
      </c>
      <c r="S7310" s="0" t="str">
        <f aca="false">IF(L7310=1,IF(COUNTIFS(C$2:C7310,C7310,L$2:L7310,1)=1,1,0),"")</f>
        <v/>
      </c>
      <c r="T7310" s="38" t="str">
        <f aca="false">IF(N7310="","",N7310+ROW()/10000000)</f>
        <v/>
      </c>
      <c r="U7310" s="0" t="str">
        <f aca="false">IF(G7310=1,IF(B7310="",1,0),"")</f>
        <v/>
      </c>
    </row>
    <row r="7311" customFormat="false" ht="15" hidden="false" customHeight="false" outlineLevel="0" collapsed="false">
      <c r="A7311" s="35"/>
      <c r="B7311" s="35"/>
      <c r="G7311" s="0" t="str">
        <f aca="false">IF(A7311="","",IF(AND(A7311&gt;=Debut,A7311&lt;Fin),1,0))</f>
        <v/>
      </c>
      <c r="H7311" s="0" t="str">
        <f aca="false">IF(G7311=1,INT(ROUND((A7311-Debut)*86400,0)/600),"")</f>
        <v/>
      </c>
      <c r="I7311" s="0" t="str">
        <f aca="false">IF(G7311=1,INT(ROUND((A7311-Debut)*86400,0)/3600),"")</f>
        <v/>
      </c>
      <c r="J7311" s="0" t="str">
        <f aca="false">IF(OR(A7311="",B7311=""),"",ROUND((B7311-A7311)*86400,0))</f>
        <v/>
      </c>
      <c r="K7311" s="37" t="str">
        <f aca="false">IF(G7311=1,IF(COUNTIFS($C:$C,C7311,$G:$G,1,$A:$A,"&gt;="&amp;(A7311-FenetreInterm/86400),$A:$A,"&lt;="&amp;A7311)&gt;=NbInterm,1,0),"")</f>
        <v/>
      </c>
      <c r="L7311" s="37" t="str">
        <f aca="false">IF(G7311=1,IF(B7311="",0,IF(J7311&lt;SeuilFugitive,1,0)),"")</f>
        <v/>
      </c>
      <c r="M7311" s="37" t="str">
        <f aca="false">IF(G7311=1,IF(B7311="",IF((Fin-A7311)*24&gt;SeuilFigee,1,0),IF(J7311&gt;SeuilFigee*3600,1,0)),"")</f>
        <v/>
      </c>
      <c r="N7311" s="0" t="str">
        <f aca="false">IF(G7311=1,IF(COUNTIF(H$2:H7311,H7311)=1,COUNTIF($H:$H,H7311),""),"")</f>
        <v/>
      </c>
      <c r="O7311" s="0" t="str">
        <f aca="false">IF(G7311=1,IF(COUNTIF(I$2:I7311,I7311)=1,COUNTIF($I:$I,I7311),""),"")</f>
        <v/>
      </c>
      <c r="P7311" s="38" t="str">
        <f aca="false">IF(G7311=1,IF(COUNTIFS(C$2:C7311,C7311,G$2:G7311,1)=1,COUNTIFS($C:$C,C7311,$G:$G,1)+ROW()/10000000,""),"")</f>
        <v/>
      </c>
      <c r="Q7311" s="0" t="str">
        <f aca="false">IF(K7311=1,IF(COUNTIFS(C$2:C7311,C7311,K$2:K7311,1)=1,1,0),"")</f>
        <v/>
      </c>
      <c r="R7311" s="0" t="str">
        <f aca="false">IF(M7311=1,IF(COUNTIFS(C$2:C7311,C7311,M$2:M7311,1)=1,1,0),"")</f>
        <v/>
      </c>
      <c r="S7311" s="0" t="str">
        <f aca="false">IF(L7311=1,IF(COUNTIFS(C$2:C7311,C7311,L$2:L7311,1)=1,1,0),"")</f>
        <v/>
      </c>
      <c r="T7311" s="38" t="str">
        <f aca="false">IF(N7311="","",N7311+ROW()/10000000)</f>
        <v/>
      </c>
      <c r="U7311" s="0" t="str">
        <f aca="false">IF(G7311=1,IF(B7311="",1,0),"")</f>
        <v/>
      </c>
    </row>
    <row r="7312" customFormat="false" ht="15" hidden="false" customHeight="false" outlineLevel="0" collapsed="false">
      <c r="A7312" s="35"/>
      <c r="B7312" s="35"/>
      <c r="G7312" s="0" t="str">
        <f aca="false">IF(A7312="","",IF(AND(A7312&gt;=Debut,A7312&lt;Fin),1,0))</f>
        <v/>
      </c>
      <c r="H7312" s="0" t="str">
        <f aca="false">IF(G7312=1,INT(ROUND((A7312-Debut)*86400,0)/600),"")</f>
        <v/>
      </c>
      <c r="I7312" s="0" t="str">
        <f aca="false">IF(G7312=1,INT(ROUND((A7312-Debut)*86400,0)/3600),"")</f>
        <v/>
      </c>
      <c r="J7312" s="0" t="str">
        <f aca="false">IF(OR(A7312="",B7312=""),"",ROUND((B7312-A7312)*86400,0))</f>
        <v/>
      </c>
      <c r="K7312" s="37" t="str">
        <f aca="false">IF(G7312=1,IF(COUNTIFS($C:$C,C7312,$G:$G,1,$A:$A,"&gt;="&amp;(A7312-FenetreInterm/86400),$A:$A,"&lt;="&amp;A7312)&gt;=NbInterm,1,0),"")</f>
        <v/>
      </c>
      <c r="L7312" s="37" t="str">
        <f aca="false">IF(G7312=1,IF(B7312="",0,IF(J7312&lt;SeuilFugitive,1,0)),"")</f>
        <v/>
      </c>
      <c r="M7312" s="37" t="str">
        <f aca="false">IF(G7312=1,IF(B7312="",IF((Fin-A7312)*24&gt;SeuilFigee,1,0),IF(J7312&gt;SeuilFigee*3600,1,0)),"")</f>
        <v/>
      </c>
      <c r="N7312" s="0" t="str">
        <f aca="false">IF(G7312=1,IF(COUNTIF(H$2:H7312,H7312)=1,COUNTIF($H:$H,H7312),""),"")</f>
        <v/>
      </c>
      <c r="O7312" s="0" t="str">
        <f aca="false">IF(G7312=1,IF(COUNTIF(I$2:I7312,I7312)=1,COUNTIF($I:$I,I7312),""),"")</f>
        <v/>
      </c>
      <c r="P7312" s="38" t="str">
        <f aca="false">IF(G7312=1,IF(COUNTIFS(C$2:C7312,C7312,G$2:G7312,1)=1,COUNTIFS($C:$C,C7312,$G:$G,1)+ROW()/10000000,""),"")</f>
        <v/>
      </c>
      <c r="Q7312" s="0" t="str">
        <f aca="false">IF(K7312=1,IF(COUNTIFS(C$2:C7312,C7312,K$2:K7312,1)=1,1,0),"")</f>
        <v/>
      </c>
      <c r="R7312" s="0" t="str">
        <f aca="false">IF(M7312=1,IF(COUNTIFS(C$2:C7312,C7312,M$2:M7312,1)=1,1,0),"")</f>
        <v/>
      </c>
      <c r="S7312" s="0" t="str">
        <f aca="false">IF(L7312=1,IF(COUNTIFS(C$2:C7312,C7312,L$2:L7312,1)=1,1,0),"")</f>
        <v/>
      </c>
      <c r="T7312" s="38" t="str">
        <f aca="false">IF(N7312="","",N7312+ROW()/10000000)</f>
        <v/>
      </c>
      <c r="U7312" s="0" t="str">
        <f aca="false">IF(G7312=1,IF(B7312="",1,0),"")</f>
        <v/>
      </c>
    </row>
    <row r="7313" customFormat="false" ht="15" hidden="false" customHeight="false" outlineLevel="0" collapsed="false">
      <c r="A7313" s="35"/>
      <c r="B7313" s="35"/>
      <c r="G7313" s="0" t="str">
        <f aca="false">IF(A7313="","",IF(AND(A7313&gt;=Debut,A7313&lt;Fin),1,0))</f>
        <v/>
      </c>
      <c r="H7313" s="0" t="str">
        <f aca="false">IF(G7313=1,INT(ROUND((A7313-Debut)*86400,0)/600),"")</f>
        <v/>
      </c>
      <c r="I7313" s="0" t="str">
        <f aca="false">IF(G7313=1,INT(ROUND((A7313-Debut)*86400,0)/3600),"")</f>
        <v/>
      </c>
      <c r="J7313" s="0" t="str">
        <f aca="false">IF(OR(A7313="",B7313=""),"",ROUND((B7313-A7313)*86400,0))</f>
        <v/>
      </c>
      <c r="K7313" s="37" t="str">
        <f aca="false">IF(G7313=1,IF(COUNTIFS($C:$C,C7313,$G:$G,1,$A:$A,"&gt;="&amp;(A7313-FenetreInterm/86400),$A:$A,"&lt;="&amp;A7313)&gt;=NbInterm,1,0),"")</f>
        <v/>
      </c>
      <c r="L7313" s="37" t="str">
        <f aca="false">IF(G7313=1,IF(B7313="",0,IF(J7313&lt;SeuilFugitive,1,0)),"")</f>
        <v/>
      </c>
      <c r="M7313" s="37" t="str">
        <f aca="false">IF(G7313=1,IF(B7313="",IF((Fin-A7313)*24&gt;SeuilFigee,1,0),IF(J7313&gt;SeuilFigee*3600,1,0)),"")</f>
        <v/>
      </c>
      <c r="N7313" s="0" t="str">
        <f aca="false">IF(G7313=1,IF(COUNTIF(H$2:H7313,H7313)=1,COUNTIF($H:$H,H7313),""),"")</f>
        <v/>
      </c>
      <c r="O7313" s="0" t="str">
        <f aca="false">IF(G7313=1,IF(COUNTIF(I$2:I7313,I7313)=1,COUNTIF($I:$I,I7313),""),"")</f>
        <v/>
      </c>
      <c r="P7313" s="38" t="str">
        <f aca="false">IF(G7313=1,IF(COUNTIFS(C$2:C7313,C7313,G$2:G7313,1)=1,COUNTIFS($C:$C,C7313,$G:$G,1)+ROW()/10000000,""),"")</f>
        <v/>
      </c>
      <c r="Q7313" s="0" t="str">
        <f aca="false">IF(K7313=1,IF(COUNTIFS(C$2:C7313,C7313,K$2:K7313,1)=1,1,0),"")</f>
        <v/>
      </c>
      <c r="R7313" s="0" t="str">
        <f aca="false">IF(M7313=1,IF(COUNTIFS(C$2:C7313,C7313,M$2:M7313,1)=1,1,0),"")</f>
        <v/>
      </c>
      <c r="S7313" s="0" t="str">
        <f aca="false">IF(L7313=1,IF(COUNTIFS(C$2:C7313,C7313,L$2:L7313,1)=1,1,0),"")</f>
        <v/>
      </c>
      <c r="T7313" s="38" t="str">
        <f aca="false">IF(N7313="","",N7313+ROW()/10000000)</f>
        <v/>
      </c>
      <c r="U7313" s="0" t="str">
        <f aca="false">IF(G7313=1,IF(B7313="",1,0),"")</f>
        <v/>
      </c>
    </row>
    <row r="7314" customFormat="false" ht="15" hidden="false" customHeight="false" outlineLevel="0" collapsed="false">
      <c r="A7314" s="35"/>
      <c r="B7314" s="35"/>
      <c r="G7314" s="0" t="str">
        <f aca="false">IF(A7314="","",IF(AND(A7314&gt;=Debut,A7314&lt;Fin),1,0))</f>
        <v/>
      </c>
      <c r="H7314" s="0" t="str">
        <f aca="false">IF(G7314=1,INT(ROUND((A7314-Debut)*86400,0)/600),"")</f>
        <v/>
      </c>
      <c r="I7314" s="0" t="str">
        <f aca="false">IF(G7314=1,INT(ROUND((A7314-Debut)*86400,0)/3600),"")</f>
        <v/>
      </c>
      <c r="J7314" s="0" t="str">
        <f aca="false">IF(OR(A7314="",B7314=""),"",ROUND((B7314-A7314)*86400,0))</f>
        <v/>
      </c>
      <c r="K7314" s="37" t="str">
        <f aca="false">IF(G7314=1,IF(COUNTIFS($C:$C,C7314,$G:$G,1,$A:$A,"&gt;="&amp;(A7314-FenetreInterm/86400),$A:$A,"&lt;="&amp;A7314)&gt;=NbInterm,1,0),"")</f>
        <v/>
      </c>
      <c r="L7314" s="37" t="str">
        <f aca="false">IF(G7314=1,IF(B7314="",0,IF(J7314&lt;SeuilFugitive,1,0)),"")</f>
        <v/>
      </c>
      <c r="M7314" s="37" t="str">
        <f aca="false">IF(G7314=1,IF(B7314="",IF((Fin-A7314)*24&gt;SeuilFigee,1,0),IF(J7314&gt;SeuilFigee*3600,1,0)),"")</f>
        <v/>
      </c>
      <c r="N7314" s="0" t="str">
        <f aca="false">IF(G7314=1,IF(COUNTIF(H$2:H7314,H7314)=1,COUNTIF($H:$H,H7314),""),"")</f>
        <v/>
      </c>
      <c r="O7314" s="0" t="str">
        <f aca="false">IF(G7314=1,IF(COUNTIF(I$2:I7314,I7314)=1,COUNTIF($I:$I,I7314),""),"")</f>
        <v/>
      </c>
      <c r="P7314" s="38" t="str">
        <f aca="false">IF(G7314=1,IF(COUNTIFS(C$2:C7314,C7314,G$2:G7314,1)=1,COUNTIFS($C:$C,C7314,$G:$G,1)+ROW()/10000000,""),"")</f>
        <v/>
      </c>
      <c r="Q7314" s="0" t="str">
        <f aca="false">IF(K7314=1,IF(COUNTIFS(C$2:C7314,C7314,K$2:K7314,1)=1,1,0),"")</f>
        <v/>
      </c>
      <c r="R7314" s="0" t="str">
        <f aca="false">IF(M7314=1,IF(COUNTIFS(C$2:C7314,C7314,M$2:M7314,1)=1,1,0),"")</f>
        <v/>
      </c>
      <c r="S7314" s="0" t="str">
        <f aca="false">IF(L7314=1,IF(COUNTIFS(C$2:C7314,C7314,L$2:L7314,1)=1,1,0),"")</f>
        <v/>
      </c>
      <c r="T7314" s="38" t="str">
        <f aca="false">IF(N7314="","",N7314+ROW()/10000000)</f>
        <v/>
      </c>
      <c r="U7314" s="0" t="str">
        <f aca="false">IF(G7314=1,IF(B7314="",1,0),"")</f>
        <v/>
      </c>
    </row>
    <row r="7315" customFormat="false" ht="15" hidden="false" customHeight="false" outlineLevel="0" collapsed="false">
      <c r="A7315" s="35"/>
      <c r="B7315" s="35"/>
      <c r="G7315" s="0" t="str">
        <f aca="false">IF(A7315="","",IF(AND(A7315&gt;=Debut,A7315&lt;Fin),1,0))</f>
        <v/>
      </c>
      <c r="H7315" s="0" t="str">
        <f aca="false">IF(G7315=1,INT(ROUND((A7315-Debut)*86400,0)/600),"")</f>
        <v/>
      </c>
      <c r="I7315" s="0" t="str">
        <f aca="false">IF(G7315=1,INT(ROUND((A7315-Debut)*86400,0)/3600),"")</f>
        <v/>
      </c>
      <c r="J7315" s="0" t="str">
        <f aca="false">IF(OR(A7315="",B7315=""),"",ROUND((B7315-A7315)*86400,0))</f>
        <v/>
      </c>
      <c r="K7315" s="37" t="str">
        <f aca="false">IF(G7315=1,IF(COUNTIFS($C:$C,C7315,$G:$G,1,$A:$A,"&gt;="&amp;(A7315-FenetreInterm/86400),$A:$A,"&lt;="&amp;A7315)&gt;=NbInterm,1,0),"")</f>
        <v/>
      </c>
      <c r="L7315" s="37" t="str">
        <f aca="false">IF(G7315=1,IF(B7315="",0,IF(J7315&lt;SeuilFugitive,1,0)),"")</f>
        <v/>
      </c>
      <c r="M7315" s="37" t="str">
        <f aca="false">IF(G7315=1,IF(B7315="",IF((Fin-A7315)*24&gt;SeuilFigee,1,0),IF(J7315&gt;SeuilFigee*3600,1,0)),"")</f>
        <v/>
      </c>
      <c r="N7315" s="0" t="str">
        <f aca="false">IF(G7315=1,IF(COUNTIF(H$2:H7315,H7315)=1,COUNTIF($H:$H,H7315),""),"")</f>
        <v/>
      </c>
      <c r="O7315" s="0" t="str">
        <f aca="false">IF(G7315=1,IF(COUNTIF(I$2:I7315,I7315)=1,COUNTIF($I:$I,I7315),""),"")</f>
        <v/>
      </c>
      <c r="P7315" s="38" t="str">
        <f aca="false">IF(G7315=1,IF(COUNTIFS(C$2:C7315,C7315,G$2:G7315,1)=1,COUNTIFS($C:$C,C7315,$G:$G,1)+ROW()/10000000,""),"")</f>
        <v/>
      </c>
      <c r="Q7315" s="0" t="str">
        <f aca="false">IF(K7315=1,IF(COUNTIFS(C$2:C7315,C7315,K$2:K7315,1)=1,1,0),"")</f>
        <v/>
      </c>
      <c r="R7315" s="0" t="str">
        <f aca="false">IF(M7315=1,IF(COUNTIFS(C$2:C7315,C7315,M$2:M7315,1)=1,1,0),"")</f>
        <v/>
      </c>
      <c r="S7315" s="0" t="str">
        <f aca="false">IF(L7315=1,IF(COUNTIFS(C$2:C7315,C7315,L$2:L7315,1)=1,1,0),"")</f>
        <v/>
      </c>
      <c r="T7315" s="38" t="str">
        <f aca="false">IF(N7315="","",N7315+ROW()/10000000)</f>
        <v/>
      </c>
      <c r="U7315" s="0" t="str">
        <f aca="false">IF(G7315=1,IF(B7315="",1,0),"")</f>
        <v/>
      </c>
    </row>
    <row r="7316" customFormat="false" ht="15" hidden="false" customHeight="false" outlineLevel="0" collapsed="false">
      <c r="A7316" s="35"/>
      <c r="B7316" s="35"/>
      <c r="G7316" s="0" t="str">
        <f aca="false">IF(A7316="","",IF(AND(A7316&gt;=Debut,A7316&lt;Fin),1,0))</f>
        <v/>
      </c>
      <c r="H7316" s="0" t="str">
        <f aca="false">IF(G7316=1,INT(ROUND((A7316-Debut)*86400,0)/600),"")</f>
        <v/>
      </c>
      <c r="I7316" s="0" t="str">
        <f aca="false">IF(G7316=1,INT(ROUND((A7316-Debut)*86400,0)/3600),"")</f>
        <v/>
      </c>
      <c r="J7316" s="0" t="str">
        <f aca="false">IF(OR(A7316="",B7316=""),"",ROUND((B7316-A7316)*86400,0))</f>
        <v/>
      </c>
      <c r="K7316" s="37" t="str">
        <f aca="false">IF(G7316=1,IF(COUNTIFS($C:$C,C7316,$G:$G,1,$A:$A,"&gt;="&amp;(A7316-FenetreInterm/86400),$A:$A,"&lt;="&amp;A7316)&gt;=NbInterm,1,0),"")</f>
        <v/>
      </c>
      <c r="L7316" s="37" t="str">
        <f aca="false">IF(G7316=1,IF(B7316="",0,IF(J7316&lt;SeuilFugitive,1,0)),"")</f>
        <v/>
      </c>
      <c r="M7316" s="37" t="str">
        <f aca="false">IF(G7316=1,IF(B7316="",IF((Fin-A7316)*24&gt;SeuilFigee,1,0),IF(J7316&gt;SeuilFigee*3600,1,0)),"")</f>
        <v/>
      </c>
      <c r="N7316" s="0" t="str">
        <f aca="false">IF(G7316=1,IF(COUNTIF(H$2:H7316,H7316)=1,COUNTIF($H:$H,H7316),""),"")</f>
        <v/>
      </c>
      <c r="O7316" s="0" t="str">
        <f aca="false">IF(G7316=1,IF(COUNTIF(I$2:I7316,I7316)=1,COUNTIF($I:$I,I7316),""),"")</f>
        <v/>
      </c>
      <c r="P7316" s="38" t="str">
        <f aca="false">IF(G7316=1,IF(COUNTIFS(C$2:C7316,C7316,G$2:G7316,1)=1,COUNTIFS($C:$C,C7316,$G:$G,1)+ROW()/10000000,""),"")</f>
        <v/>
      </c>
      <c r="Q7316" s="0" t="str">
        <f aca="false">IF(K7316=1,IF(COUNTIFS(C$2:C7316,C7316,K$2:K7316,1)=1,1,0),"")</f>
        <v/>
      </c>
      <c r="R7316" s="0" t="str">
        <f aca="false">IF(M7316=1,IF(COUNTIFS(C$2:C7316,C7316,M$2:M7316,1)=1,1,0),"")</f>
        <v/>
      </c>
      <c r="S7316" s="0" t="str">
        <f aca="false">IF(L7316=1,IF(COUNTIFS(C$2:C7316,C7316,L$2:L7316,1)=1,1,0),"")</f>
        <v/>
      </c>
      <c r="T7316" s="38" t="str">
        <f aca="false">IF(N7316="","",N7316+ROW()/10000000)</f>
        <v/>
      </c>
      <c r="U7316" s="0" t="str">
        <f aca="false">IF(G7316=1,IF(B7316="",1,0),"")</f>
        <v/>
      </c>
    </row>
    <row r="7317" customFormat="false" ht="15" hidden="false" customHeight="false" outlineLevel="0" collapsed="false">
      <c r="A7317" s="35"/>
      <c r="B7317" s="35"/>
      <c r="G7317" s="0" t="str">
        <f aca="false">IF(A7317="","",IF(AND(A7317&gt;=Debut,A7317&lt;Fin),1,0))</f>
        <v/>
      </c>
      <c r="H7317" s="0" t="str">
        <f aca="false">IF(G7317=1,INT(ROUND((A7317-Debut)*86400,0)/600),"")</f>
        <v/>
      </c>
      <c r="I7317" s="0" t="str">
        <f aca="false">IF(G7317=1,INT(ROUND((A7317-Debut)*86400,0)/3600),"")</f>
        <v/>
      </c>
      <c r="J7317" s="0" t="str">
        <f aca="false">IF(OR(A7317="",B7317=""),"",ROUND((B7317-A7317)*86400,0))</f>
        <v/>
      </c>
      <c r="K7317" s="37" t="str">
        <f aca="false">IF(G7317=1,IF(COUNTIFS($C:$C,C7317,$G:$G,1,$A:$A,"&gt;="&amp;(A7317-FenetreInterm/86400),$A:$A,"&lt;="&amp;A7317)&gt;=NbInterm,1,0),"")</f>
        <v/>
      </c>
      <c r="L7317" s="37" t="str">
        <f aca="false">IF(G7317=1,IF(B7317="",0,IF(J7317&lt;SeuilFugitive,1,0)),"")</f>
        <v/>
      </c>
      <c r="M7317" s="37" t="str">
        <f aca="false">IF(G7317=1,IF(B7317="",IF((Fin-A7317)*24&gt;SeuilFigee,1,0),IF(J7317&gt;SeuilFigee*3600,1,0)),"")</f>
        <v/>
      </c>
      <c r="N7317" s="0" t="str">
        <f aca="false">IF(G7317=1,IF(COUNTIF(H$2:H7317,H7317)=1,COUNTIF($H:$H,H7317),""),"")</f>
        <v/>
      </c>
      <c r="O7317" s="0" t="str">
        <f aca="false">IF(G7317=1,IF(COUNTIF(I$2:I7317,I7317)=1,COUNTIF($I:$I,I7317),""),"")</f>
        <v/>
      </c>
      <c r="P7317" s="38" t="str">
        <f aca="false">IF(G7317=1,IF(COUNTIFS(C$2:C7317,C7317,G$2:G7317,1)=1,COUNTIFS($C:$C,C7317,$G:$G,1)+ROW()/10000000,""),"")</f>
        <v/>
      </c>
      <c r="Q7317" s="0" t="str">
        <f aca="false">IF(K7317=1,IF(COUNTIFS(C$2:C7317,C7317,K$2:K7317,1)=1,1,0),"")</f>
        <v/>
      </c>
      <c r="R7317" s="0" t="str">
        <f aca="false">IF(M7317=1,IF(COUNTIFS(C$2:C7317,C7317,M$2:M7317,1)=1,1,0),"")</f>
        <v/>
      </c>
      <c r="S7317" s="0" t="str">
        <f aca="false">IF(L7317=1,IF(COUNTIFS(C$2:C7317,C7317,L$2:L7317,1)=1,1,0),"")</f>
        <v/>
      </c>
      <c r="T7317" s="38" t="str">
        <f aca="false">IF(N7317="","",N7317+ROW()/10000000)</f>
        <v/>
      </c>
      <c r="U7317" s="0" t="str">
        <f aca="false">IF(G7317=1,IF(B7317="",1,0),"")</f>
        <v/>
      </c>
    </row>
    <row r="7318" customFormat="false" ht="15" hidden="false" customHeight="false" outlineLevel="0" collapsed="false">
      <c r="A7318" s="35"/>
      <c r="B7318" s="35"/>
      <c r="G7318" s="0" t="str">
        <f aca="false">IF(A7318="","",IF(AND(A7318&gt;=Debut,A7318&lt;Fin),1,0))</f>
        <v/>
      </c>
      <c r="H7318" s="0" t="str">
        <f aca="false">IF(G7318=1,INT(ROUND((A7318-Debut)*86400,0)/600),"")</f>
        <v/>
      </c>
      <c r="I7318" s="0" t="str">
        <f aca="false">IF(G7318=1,INT(ROUND((A7318-Debut)*86400,0)/3600),"")</f>
        <v/>
      </c>
      <c r="J7318" s="0" t="str">
        <f aca="false">IF(OR(A7318="",B7318=""),"",ROUND((B7318-A7318)*86400,0))</f>
        <v/>
      </c>
      <c r="K7318" s="37" t="str">
        <f aca="false">IF(G7318=1,IF(COUNTIFS($C:$C,C7318,$G:$G,1,$A:$A,"&gt;="&amp;(A7318-FenetreInterm/86400),$A:$A,"&lt;="&amp;A7318)&gt;=NbInterm,1,0),"")</f>
        <v/>
      </c>
      <c r="L7318" s="37" t="str">
        <f aca="false">IF(G7318=1,IF(B7318="",0,IF(J7318&lt;SeuilFugitive,1,0)),"")</f>
        <v/>
      </c>
      <c r="M7318" s="37" t="str">
        <f aca="false">IF(G7318=1,IF(B7318="",IF((Fin-A7318)*24&gt;SeuilFigee,1,0),IF(J7318&gt;SeuilFigee*3600,1,0)),"")</f>
        <v/>
      </c>
      <c r="N7318" s="0" t="str">
        <f aca="false">IF(G7318=1,IF(COUNTIF(H$2:H7318,H7318)=1,COUNTIF($H:$H,H7318),""),"")</f>
        <v/>
      </c>
      <c r="O7318" s="0" t="str">
        <f aca="false">IF(G7318=1,IF(COUNTIF(I$2:I7318,I7318)=1,COUNTIF($I:$I,I7318),""),"")</f>
        <v/>
      </c>
      <c r="P7318" s="38" t="str">
        <f aca="false">IF(G7318=1,IF(COUNTIFS(C$2:C7318,C7318,G$2:G7318,1)=1,COUNTIFS($C:$C,C7318,$G:$G,1)+ROW()/10000000,""),"")</f>
        <v/>
      </c>
      <c r="Q7318" s="0" t="str">
        <f aca="false">IF(K7318=1,IF(COUNTIFS(C$2:C7318,C7318,K$2:K7318,1)=1,1,0),"")</f>
        <v/>
      </c>
      <c r="R7318" s="0" t="str">
        <f aca="false">IF(M7318=1,IF(COUNTIFS(C$2:C7318,C7318,M$2:M7318,1)=1,1,0),"")</f>
        <v/>
      </c>
      <c r="S7318" s="0" t="str">
        <f aca="false">IF(L7318=1,IF(COUNTIFS(C$2:C7318,C7318,L$2:L7318,1)=1,1,0),"")</f>
        <v/>
      </c>
      <c r="T7318" s="38" t="str">
        <f aca="false">IF(N7318="","",N7318+ROW()/10000000)</f>
        <v/>
      </c>
      <c r="U7318" s="0" t="str">
        <f aca="false">IF(G7318=1,IF(B7318="",1,0),"")</f>
        <v/>
      </c>
    </row>
    <row r="7319" customFormat="false" ht="15" hidden="false" customHeight="false" outlineLevel="0" collapsed="false">
      <c r="A7319" s="35"/>
      <c r="B7319" s="35"/>
      <c r="G7319" s="0" t="str">
        <f aca="false">IF(A7319="","",IF(AND(A7319&gt;=Debut,A7319&lt;Fin),1,0))</f>
        <v/>
      </c>
      <c r="H7319" s="0" t="str">
        <f aca="false">IF(G7319=1,INT(ROUND((A7319-Debut)*86400,0)/600),"")</f>
        <v/>
      </c>
      <c r="I7319" s="0" t="str">
        <f aca="false">IF(G7319=1,INT(ROUND((A7319-Debut)*86400,0)/3600),"")</f>
        <v/>
      </c>
      <c r="J7319" s="0" t="str">
        <f aca="false">IF(OR(A7319="",B7319=""),"",ROUND((B7319-A7319)*86400,0))</f>
        <v/>
      </c>
      <c r="K7319" s="37" t="str">
        <f aca="false">IF(G7319=1,IF(COUNTIFS($C:$C,C7319,$G:$G,1,$A:$A,"&gt;="&amp;(A7319-FenetreInterm/86400),$A:$A,"&lt;="&amp;A7319)&gt;=NbInterm,1,0),"")</f>
        <v/>
      </c>
      <c r="L7319" s="37" t="str">
        <f aca="false">IF(G7319=1,IF(B7319="",0,IF(J7319&lt;SeuilFugitive,1,0)),"")</f>
        <v/>
      </c>
      <c r="M7319" s="37" t="str">
        <f aca="false">IF(G7319=1,IF(B7319="",IF((Fin-A7319)*24&gt;SeuilFigee,1,0),IF(J7319&gt;SeuilFigee*3600,1,0)),"")</f>
        <v/>
      </c>
      <c r="N7319" s="0" t="str">
        <f aca="false">IF(G7319=1,IF(COUNTIF(H$2:H7319,H7319)=1,COUNTIF($H:$H,H7319),""),"")</f>
        <v/>
      </c>
      <c r="O7319" s="0" t="str">
        <f aca="false">IF(G7319=1,IF(COUNTIF(I$2:I7319,I7319)=1,COUNTIF($I:$I,I7319),""),"")</f>
        <v/>
      </c>
      <c r="P7319" s="38" t="str">
        <f aca="false">IF(G7319=1,IF(COUNTIFS(C$2:C7319,C7319,G$2:G7319,1)=1,COUNTIFS($C:$C,C7319,$G:$G,1)+ROW()/10000000,""),"")</f>
        <v/>
      </c>
      <c r="Q7319" s="0" t="str">
        <f aca="false">IF(K7319=1,IF(COUNTIFS(C$2:C7319,C7319,K$2:K7319,1)=1,1,0),"")</f>
        <v/>
      </c>
      <c r="R7319" s="0" t="str">
        <f aca="false">IF(M7319=1,IF(COUNTIFS(C$2:C7319,C7319,M$2:M7319,1)=1,1,0),"")</f>
        <v/>
      </c>
      <c r="S7319" s="0" t="str">
        <f aca="false">IF(L7319=1,IF(COUNTIFS(C$2:C7319,C7319,L$2:L7319,1)=1,1,0),"")</f>
        <v/>
      </c>
      <c r="T7319" s="38" t="str">
        <f aca="false">IF(N7319="","",N7319+ROW()/10000000)</f>
        <v/>
      </c>
      <c r="U7319" s="0" t="str">
        <f aca="false">IF(G7319=1,IF(B7319="",1,0),"")</f>
        <v/>
      </c>
    </row>
    <row r="7320" customFormat="false" ht="15" hidden="false" customHeight="false" outlineLevel="0" collapsed="false">
      <c r="A7320" s="35"/>
      <c r="B7320" s="35"/>
      <c r="G7320" s="0" t="str">
        <f aca="false">IF(A7320="","",IF(AND(A7320&gt;=Debut,A7320&lt;Fin),1,0))</f>
        <v/>
      </c>
      <c r="H7320" s="0" t="str">
        <f aca="false">IF(G7320=1,INT(ROUND((A7320-Debut)*86400,0)/600),"")</f>
        <v/>
      </c>
      <c r="I7320" s="0" t="str">
        <f aca="false">IF(G7320=1,INT(ROUND((A7320-Debut)*86400,0)/3600),"")</f>
        <v/>
      </c>
      <c r="J7320" s="0" t="str">
        <f aca="false">IF(OR(A7320="",B7320=""),"",ROUND((B7320-A7320)*86400,0))</f>
        <v/>
      </c>
      <c r="K7320" s="37" t="str">
        <f aca="false">IF(G7320=1,IF(COUNTIFS($C:$C,C7320,$G:$G,1,$A:$A,"&gt;="&amp;(A7320-FenetreInterm/86400),$A:$A,"&lt;="&amp;A7320)&gt;=NbInterm,1,0),"")</f>
        <v/>
      </c>
      <c r="L7320" s="37" t="str">
        <f aca="false">IF(G7320=1,IF(B7320="",0,IF(J7320&lt;SeuilFugitive,1,0)),"")</f>
        <v/>
      </c>
      <c r="M7320" s="37" t="str">
        <f aca="false">IF(G7320=1,IF(B7320="",IF((Fin-A7320)*24&gt;SeuilFigee,1,0),IF(J7320&gt;SeuilFigee*3600,1,0)),"")</f>
        <v/>
      </c>
      <c r="N7320" s="0" t="str">
        <f aca="false">IF(G7320=1,IF(COUNTIF(H$2:H7320,H7320)=1,COUNTIF($H:$H,H7320),""),"")</f>
        <v/>
      </c>
      <c r="O7320" s="0" t="str">
        <f aca="false">IF(G7320=1,IF(COUNTIF(I$2:I7320,I7320)=1,COUNTIF($I:$I,I7320),""),"")</f>
        <v/>
      </c>
      <c r="P7320" s="38" t="str">
        <f aca="false">IF(G7320=1,IF(COUNTIFS(C$2:C7320,C7320,G$2:G7320,1)=1,COUNTIFS($C:$C,C7320,$G:$G,1)+ROW()/10000000,""),"")</f>
        <v/>
      </c>
      <c r="Q7320" s="0" t="str">
        <f aca="false">IF(K7320=1,IF(COUNTIFS(C$2:C7320,C7320,K$2:K7320,1)=1,1,0),"")</f>
        <v/>
      </c>
      <c r="R7320" s="0" t="str">
        <f aca="false">IF(M7320=1,IF(COUNTIFS(C$2:C7320,C7320,M$2:M7320,1)=1,1,0),"")</f>
        <v/>
      </c>
      <c r="S7320" s="0" t="str">
        <f aca="false">IF(L7320=1,IF(COUNTIFS(C$2:C7320,C7320,L$2:L7320,1)=1,1,0),"")</f>
        <v/>
      </c>
      <c r="T7320" s="38" t="str">
        <f aca="false">IF(N7320="","",N7320+ROW()/10000000)</f>
        <v/>
      </c>
      <c r="U7320" s="0" t="str">
        <f aca="false">IF(G7320=1,IF(B7320="",1,0),"")</f>
        <v/>
      </c>
    </row>
    <row r="7321" customFormat="false" ht="15" hidden="false" customHeight="false" outlineLevel="0" collapsed="false">
      <c r="A7321" s="35"/>
      <c r="B7321" s="35"/>
      <c r="G7321" s="0" t="str">
        <f aca="false">IF(A7321="","",IF(AND(A7321&gt;=Debut,A7321&lt;Fin),1,0))</f>
        <v/>
      </c>
      <c r="H7321" s="0" t="str">
        <f aca="false">IF(G7321=1,INT(ROUND((A7321-Debut)*86400,0)/600),"")</f>
        <v/>
      </c>
      <c r="I7321" s="0" t="str">
        <f aca="false">IF(G7321=1,INT(ROUND((A7321-Debut)*86400,0)/3600),"")</f>
        <v/>
      </c>
      <c r="J7321" s="0" t="str">
        <f aca="false">IF(OR(A7321="",B7321=""),"",ROUND((B7321-A7321)*86400,0))</f>
        <v/>
      </c>
      <c r="K7321" s="37" t="str">
        <f aca="false">IF(G7321=1,IF(COUNTIFS($C:$C,C7321,$G:$G,1,$A:$A,"&gt;="&amp;(A7321-FenetreInterm/86400),$A:$A,"&lt;="&amp;A7321)&gt;=NbInterm,1,0),"")</f>
        <v/>
      </c>
      <c r="L7321" s="37" t="str">
        <f aca="false">IF(G7321=1,IF(B7321="",0,IF(J7321&lt;SeuilFugitive,1,0)),"")</f>
        <v/>
      </c>
      <c r="M7321" s="37" t="str">
        <f aca="false">IF(G7321=1,IF(B7321="",IF((Fin-A7321)*24&gt;SeuilFigee,1,0),IF(J7321&gt;SeuilFigee*3600,1,0)),"")</f>
        <v/>
      </c>
      <c r="N7321" s="0" t="str">
        <f aca="false">IF(G7321=1,IF(COUNTIF(H$2:H7321,H7321)=1,COUNTIF($H:$H,H7321),""),"")</f>
        <v/>
      </c>
      <c r="O7321" s="0" t="str">
        <f aca="false">IF(G7321=1,IF(COUNTIF(I$2:I7321,I7321)=1,COUNTIF($I:$I,I7321),""),"")</f>
        <v/>
      </c>
      <c r="P7321" s="38" t="str">
        <f aca="false">IF(G7321=1,IF(COUNTIFS(C$2:C7321,C7321,G$2:G7321,1)=1,COUNTIFS($C:$C,C7321,$G:$G,1)+ROW()/10000000,""),"")</f>
        <v/>
      </c>
      <c r="Q7321" s="0" t="str">
        <f aca="false">IF(K7321=1,IF(COUNTIFS(C$2:C7321,C7321,K$2:K7321,1)=1,1,0),"")</f>
        <v/>
      </c>
      <c r="R7321" s="0" t="str">
        <f aca="false">IF(M7321=1,IF(COUNTIFS(C$2:C7321,C7321,M$2:M7321,1)=1,1,0),"")</f>
        <v/>
      </c>
      <c r="S7321" s="0" t="str">
        <f aca="false">IF(L7321=1,IF(COUNTIFS(C$2:C7321,C7321,L$2:L7321,1)=1,1,0),"")</f>
        <v/>
      </c>
      <c r="T7321" s="38" t="str">
        <f aca="false">IF(N7321="","",N7321+ROW()/10000000)</f>
        <v/>
      </c>
      <c r="U7321" s="0" t="str">
        <f aca="false">IF(G7321=1,IF(B7321="",1,0),"")</f>
        <v/>
      </c>
    </row>
    <row r="7322" customFormat="false" ht="15" hidden="false" customHeight="false" outlineLevel="0" collapsed="false">
      <c r="A7322" s="35"/>
      <c r="B7322" s="35"/>
      <c r="G7322" s="0" t="str">
        <f aca="false">IF(A7322="","",IF(AND(A7322&gt;=Debut,A7322&lt;Fin),1,0))</f>
        <v/>
      </c>
      <c r="H7322" s="0" t="str">
        <f aca="false">IF(G7322=1,INT(ROUND((A7322-Debut)*86400,0)/600),"")</f>
        <v/>
      </c>
      <c r="I7322" s="0" t="str">
        <f aca="false">IF(G7322=1,INT(ROUND((A7322-Debut)*86400,0)/3600),"")</f>
        <v/>
      </c>
      <c r="J7322" s="0" t="str">
        <f aca="false">IF(OR(A7322="",B7322=""),"",ROUND((B7322-A7322)*86400,0))</f>
        <v/>
      </c>
      <c r="K7322" s="37" t="str">
        <f aca="false">IF(G7322=1,IF(COUNTIFS($C:$C,C7322,$G:$G,1,$A:$A,"&gt;="&amp;(A7322-FenetreInterm/86400),$A:$A,"&lt;="&amp;A7322)&gt;=NbInterm,1,0),"")</f>
        <v/>
      </c>
      <c r="L7322" s="37" t="str">
        <f aca="false">IF(G7322=1,IF(B7322="",0,IF(J7322&lt;SeuilFugitive,1,0)),"")</f>
        <v/>
      </c>
      <c r="M7322" s="37" t="str">
        <f aca="false">IF(G7322=1,IF(B7322="",IF((Fin-A7322)*24&gt;SeuilFigee,1,0),IF(J7322&gt;SeuilFigee*3600,1,0)),"")</f>
        <v/>
      </c>
      <c r="N7322" s="0" t="str">
        <f aca="false">IF(G7322=1,IF(COUNTIF(H$2:H7322,H7322)=1,COUNTIF($H:$H,H7322),""),"")</f>
        <v/>
      </c>
      <c r="O7322" s="0" t="str">
        <f aca="false">IF(G7322=1,IF(COUNTIF(I$2:I7322,I7322)=1,COUNTIF($I:$I,I7322),""),"")</f>
        <v/>
      </c>
      <c r="P7322" s="38" t="str">
        <f aca="false">IF(G7322=1,IF(COUNTIFS(C$2:C7322,C7322,G$2:G7322,1)=1,COUNTIFS($C:$C,C7322,$G:$G,1)+ROW()/10000000,""),"")</f>
        <v/>
      </c>
      <c r="Q7322" s="0" t="str">
        <f aca="false">IF(K7322=1,IF(COUNTIFS(C$2:C7322,C7322,K$2:K7322,1)=1,1,0),"")</f>
        <v/>
      </c>
      <c r="R7322" s="0" t="str">
        <f aca="false">IF(M7322=1,IF(COUNTIFS(C$2:C7322,C7322,M$2:M7322,1)=1,1,0),"")</f>
        <v/>
      </c>
      <c r="S7322" s="0" t="str">
        <f aca="false">IF(L7322=1,IF(COUNTIFS(C$2:C7322,C7322,L$2:L7322,1)=1,1,0),"")</f>
        <v/>
      </c>
      <c r="T7322" s="38" t="str">
        <f aca="false">IF(N7322="","",N7322+ROW()/10000000)</f>
        <v/>
      </c>
      <c r="U7322" s="0" t="str">
        <f aca="false">IF(G7322=1,IF(B7322="",1,0),"")</f>
        <v/>
      </c>
    </row>
    <row r="7323" customFormat="false" ht="15" hidden="false" customHeight="false" outlineLevel="0" collapsed="false">
      <c r="A7323" s="35"/>
      <c r="B7323" s="35"/>
      <c r="G7323" s="0" t="str">
        <f aca="false">IF(A7323="","",IF(AND(A7323&gt;=Debut,A7323&lt;Fin),1,0))</f>
        <v/>
      </c>
      <c r="H7323" s="0" t="str">
        <f aca="false">IF(G7323=1,INT(ROUND((A7323-Debut)*86400,0)/600),"")</f>
        <v/>
      </c>
      <c r="I7323" s="0" t="str">
        <f aca="false">IF(G7323=1,INT(ROUND((A7323-Debut)*86400,0)/3600),"")</f>
        <v/>
      </c>
      <c r="J7323" s="0" t="str">
        <f aca="false">IF(OR(A7323="",B7323=""),"",ROUND((B7323-A7323)*86400,0))</f>
        <v/>
      </c>
      <c r="K7323" s="37" t="str">
        <f aca="false">IF(G7323=1,IF(COUNTIFS($C:$C,C7323,$G:$G,1,$A:$A,"&gt;="&amp;(A7323-FenetreInterm/86400),$A:$A,"&lt;="&amp;A7323)&gt;=NbInterm,1,0),"")</f>
        <v/>
      </c>
      <c r="L7323" s="37" t="str">
        <f aca="false">IF(G7323=1,IF(B7323="",0,IF(J7323&lt;SeuilFugitive,1,0)),"")</f>
        <v/>
      </c>
      <c r="M7323" s="37" t="str">
        <f aca="false">IF(G7323=1,IF(B7323="",IF((Fin-A7323)*24&gt;SeuilFigee,1,0),IF(J7323&gt;SeuilFigee*3600,1,0)),"")</f>
        <v/>
      </c>
      <c r="N7323" s="0" t="str">
        <f aca="false">IF(G7323=1,IF(COUNTIF(H$2:H7323,H7323)=1,COUNTIF($H:$H,H7323),""),"")</f>
        <v/>
      </c>
      <c r="O7323" s="0" t="str">
        <f aca="false">IF(G7323=1,IF(COUNTIF(I$2:I7323,I7323)=1,COUNTIF($I:$I,I7323),""),"")</f>
        <v/>
      </c>
      <c r="P7323" s="38" t="str">
        <f aca="false">IF(G7323=1,IF(COUNTIFS(C$2:C7323,C7323,G$2:G7323,1)=1,COUNTIFS($C:$C,C7323,$G:$G,1)+ROW()/10000000,""),"")</f>
        <v/>
      </c>
      <c r="Q7323" s="0" t="str">
        <f aca="false">IF(K7323=1,IF(COUNTIFS(C$2:C7323,C7323,K$2:K7323,1)=1,1,0),"")</f>
        <v/>
      </c>
      <c r="R7323" s="0" t="str">
        <f aca="false">IF(M7323=1,IF(COUNTIFS(C$2:C7323,C7323,M$2:M7323,1)=1,1,0),"")</f>
        <v/>
      </c>
      <c r="S7323" s="0" t="str">
        <f aca="false">IF(L7323=1,IF(COUNTIFS(C$2:C7323,C7323,L$2:L7323,1)=1,1,0),"")</f>
        <v/>
      </c>
      <c r="T7323" s="38" t="str">
        <f aca="false">IF(N7323="","",N7323+ROW()/10000000)</f>
        <v/>
      </c>
      <c r="U7323" s="0" t="str">
        <f aca="false">IF(G7323=1,IF(B7323="",1,0),"")</f>
        <v/>
      </c>
    </row>
    <row r="7324" customFormat="false" ht="15" hidden="false" customHeight="false" outlineLevel="0" collapsed="false">
      <c r="A7324" s="35"/>
      <c r="B7324" s="35"/>
      <c r="G7324" s="0" t="str">
        <f aca="false">IF(A7324="","",IF(AND(A7324&gt;=Debut,A7324&lt;Fin),1,0))</f>
        <v/>
      </c>
      <c r="H7324" s="0" t="str">
        <f aca="false">IF(G7324=1,INT(ROUND((A7324-Debut)*86400,0)/600),"")</f>
        <v/>
      </c>
      <c r="I7324" s="0" t="str">
        <f aca="false">IF(G7324=1,INT(ROUND((A7324-Debut)*86400,0)/3600),"")</f>
        <v/>
      </c>
      <c r="J7324" s="0" t="str">
        <f aca="false">IF(OR(A7324="",B7324=""),"",ROUND((B7324-A7324)*86400,0))</f>
        <v/>
      </c>
      <c r="K7324" s="37" t="str">
        <f aca="false">IF(G7324=1,IF(COUNTIFS($C:$C,C7324,$G:$G,1,$A:$A,"&gt;="&amp;(A7324-FenetreInterm/86400),$A:$A,"&lt;="&amp;A7324)&gt;=NbInterm,1,0),"")</f>
        <v/>
      </c>
      <c r="L7324" s="37" t="str">
        <f aca="false">IF(G7324=1,IF(B7324="",0,IF(J7324&lt;SeuilFugitive,1,0)),"")</f>
        <v/>
      </c>
      <c r="M7324" s="37" t="str">
        <f aca="false">IF(G7324=1,IF(B7324="",IF((Fin-A7324)*24&gt;SeuilFigee,1,0),IF(J7324&gt;SeuilFigee*3600,1,0)),"")</f>
        <v/>
      </c>
      <c r="N7324" s="0" t="str">
        <f aca="false">IF(G7324=1,IF(COUNTIF(H$2:H7324,H7324)=1,COUNTIF($H:$H,H7324),""),"")</f>
        <v/>
      </c>
      <c r="O7324" s="0" t="str">
        <f aca="false">IF(G7324=1,IF(COUNTIF(I$2:I7324,I7324)=1,COUNTIF($I:$I,I7324),""),"")</f>
        <v/>
      </c>
      <c r="P7324" s="38" t="str">
        <f aca="false">IF(G7324=1,IF(COUNTIFS(C$2:C7324,C7324,G$2:G7324,1)=1,COUNTIFS($C:$C,C7324,$G:$G,1)+ROW()/10000000,""),"")</f>
        <v/>
      </c>
      <c r="Q7324" s="0" t="str">
        <f aca="false">IF(K7324=1,IF(COUNTIFS(C$2:C7324,C7324,K$2:K7324,1)=1,1,0),"")</f>
        <v/>
      </c>
      <c r="R7324" s="0" t="str">
        <f aca="false">IF(M7324=1,IF(COUNTIFS(C$2:C7324,C7324,M$2:M7324,1)=1,1,0),"")</f>
        <v/>
      </c>
      <c r="S7324" s="0" t="str">
        <f aca="false">IF(L7324=1,IF(COUNTIFS(C$2:C7324,C7324,L$2:L7324,1)=1,1,0),"")</f>
        <v/>
      </c>
      <c r="T7324" s="38" t="str">
        <f aca="false">IF(N7324="","",N7324+ROW()/10000000)</f>
        <v/>
      </c>
      <c r="U7324" s="0" t="str">
        <f aca="false">IF(G7324=1,IF(B7324="",1,0),"")</f>
        <v/>
      </c>
    </row>
    <row r="7325" customFormat="false" ht="15" hidden="false" customHeight="false" outlineLevel="0" collapsed="false">
      <c r="A7325" s="35"/>
      <c r="B7325" s="35"/>
      <c r="G7325" s="0" t="str">
        <f aca="false">IF(A7325="","",IF(AND(A7325&gt;=Debut,A7325&lt;Fin),1,0))</f>
        <v/>
      </c>
      <c r="H7325" s="0" t="str">
        <f aca="false">IF(G7325=1,INT(ROUND((A7325-Debut)*86400,0)/600),"")</f>
        <v/>
      </c>
      <c r="I7325" s="0" t="str">
        <f aca="false">IF(G7325=1,INT(ROUND((A7325-Debut)*86400,0)/3600),"")</f>
        <v/>
      </c>
      <c r="J7325" s="0" t="str">
        <f aca="false">IF(OR(A7325="",B7325=""),"",ROUND((B7325-A7325)*86400,0))</f>
        <v/>
      </c>
      <c r="K7325" s="37" t="str">
        <f aca="false">IF(G7325=1,IF(COUNTIFS($C:$C,C7325,$G:$G,1,$A:$A,"&gt;="&amp;(A7325-FenetreInterm/86400),$A:$A,"&lt;="&amp;A7325)&gt;=NbInterm,1,0),"")</f>
        <v/>
      </c>
      <c r="L7325" s="37" t="str">
        <f aca="false">IF(G7325=1,IF(B7325="",0,IF(J7325&lt;SeuilFugitive,1,0)),"")</f>
        <v/>
      </c>
      <c r="M7325" s="37" t="str">
        <f aca="false">IF(G7325=1,IF(B7325="",IF((Fin-A7325)*24&gt;SeuilFigee,1,0),IF(J7325&gt;SeuilFigee*3600,1,0)),"")</f>
        <v/>
      </c>
      <c r="N7325" s="0" t="str">
        <f aca="false">IF(G7325=1,IF(COUNTIF(H$2:H7325,H7325)=1,COUNTIF($H:$H,H7325),""),"")</f>
        <v/>
      </c>
      <c r="O7325" s="0" t="str">
        <f aca="false">IF(G7325=1,IF(COUNTIF(I$2:I7325,I7325)=1,COUNTIF($I:$I,I7325),""),"")</f>
        <v/>
      </c>
      <c r="P7325" s="38" t="str">
        <f aca="false">IF(G7325=1,IF(COUNTIFS(C$2:C7325,C7325,G$2:G7325,1)=1,COUNTIFS($C:$C,C7325,$G:$G,1)+ROW()/10000000,""),"")</f>
        <v/>
      </c>
      <c r="Q7325" s="0" t="str">
        <f aca="false">IF(K7325=1,IF(COUNTIFS(C$2:C7325,C7325,K$2:K7325,1)=1,1,0),"")</f>
        <v/>
      </c>
      <c r="R7325" s="0" t="str">
        <f aca="false">IF(M7325=1,IF(COUNTIFS(C$2:C7325,C7325,M$2:M7325,1)=1,1,0),"")</f>
        <v/>
      </c>
      <c r="S7325" s="0" t="str">
        <f aca="false">IF(L7325=1,IF(COUNTIFS(C$2:C7325,C7325,L$2:L7325,1)=1,1,0),"")</f>
        <v/>
      </c>
      <c r="T7325" s="38" t="str">
        <f aca="false">IF(N7325="","",N7325+ROW()/10000000)</f>
        <v/>
      </c>
      <c r="U7325" s="0" t="str">
        <f aca="false">IF(G7325=1,IF(B7325="",1,0),"")</f>
        <v/>
      </c>
    </row>
    <row r="7326" customFormat="false" ht="15" hidden="false" customHeight="false" outlineLevel="0" collapsed="false">
      <c r="A7326" s="35"/>
      <c r="B7326" s="35"/>
      <c r="G7326" s="0" t="str">
        <f aca="false">IF(A7326="","",IF(AND(A7326&gt;=Debut,A7326&lt;Fin),1,0))</f>
        <v/>
      </c>
      <c r="H7326" s="0" t="str">
        <f aca="false">IF(G7326=1,INT(ROUND((A7326-Debut)*86400,0)/600),"")</f>
        <v/>
      </c>
      <c r="I7326" s="0" t="str">
        <f aca="false">IF(G7326=1,INT(ROUND((A7326-Debut)*86400,0)/3600),"")</f>
        <v/>
      </c>
      <c r="J7326" s="0" t="str">
        <f aca="false">IF(OR(A7326="",B7326=""),"",ROUND((B7326-A7326)*86400,0))</f>
        <v/>
      </c>
      <c r="K7326" s="37" t="str">
        <f aca="false">IF(G7326=1,IF(COUNTIFS($C:$C,C7326,$G:$G,1,$A:$A,"&gt;="&amp;(A7326-FenetreInterm/86400),$A:$A,"&lt;="&amp;A7326)&gt;=NbInterm,1,0),"")</f>
        <v/>
      </c>
      <c r="L7326" s="37" t="str">
        <f aca="false">IF(G7326=1,IF(B7326="",0,IF(J7326&lt;SeuilFugitive,1,0)),"")</f>
        <v/>
      </c>
      <c r="M7326" s="37" t="str">
        <f aca="false">IF(G7326=1,IF(B7326="",IF((Fin-A7326)*24&gt;SeuilFigee,1,0),IF(J7326&gt;SeuilFigee*3600,1,0)),"")</f>
        <v/>
      </c>
      <c r="N7326" s="0" t="str">
        <f aca="false">IF(G7326=1,IF(COUNTIF(H$2:H7326,H7326)=1,COUNTIF($H:$H,H7326),""),"")</f>
        <v/>
      </c>
      <c r="O7326" s="0" t="str">
        <f aca="false">IF(G7326=1,IF(COUNTIF(I$2:I7326,I7326)=1,COUNTIF($I:$I,I7326),""),"")</f>
        <v/>
      </c>
      <c r="P7326" s="38" t="str">
        <f aca="false">IF(G7326=1,IF(COUNTIFS(C$2:C7326,C7326,G$2:G7326,1)=1,COUNTIFS($C:$C,C7326,$G:$G,1)+ROW()/10000000,""),"")</f>
        <v/>
      </c>
      <c r="Q7326" s="0" t="str">
        <f aca="false">IF(K7326=1,IF(COUNTIFS(C$2:C7326,C7326,K$2:K7326,1)=1,1,0),"")</f>
        <v/>
      </c>
      <c r="R7326" s="0" t="str">
        <f aca="false">IF(M7326=1,IF(COUNTIFS(C$2:C7326,C7326,M$2:M7326,1)=1,1,0),"")</f>
        <v/>
      </c>
      <c r="S7326" s="0" t="str">
        <f aca="false">IF(L7326=1,IF(COUNTIFS(C$2:C7326,C7326,L$2:L7326,1)=1,1,0),"")</f>
        <v/>
      </c>
      <c r="T7326" s="38" t="str">
        <f aca="false">IF(N7326="","",N7326+ROW()/10000000)</f>
        <v/>
      </c>
      <c r="U7326" s="0" t="str">
        <f aca="false">IF(G7326=1,IF(B7326="",1,0),"")</f>
        <v/>
      </c>
    </row>
    <row r="7327" customFormat="false" ht="15" hidden="false" customHeight="false" outlineLevel="0" collapsed="false">
      <c r="A7327" s="35"/>
      <c r="B7327" s="35"/>
      <c r="G7327" s="0" t="str">
        <f aca="false">IF(A7327="","",IF(AND(A7327&gt;=Debut,A7327&lt;Fin),1,0))</f>
        <v/>
      </c>
      <c r="H7327" s="0" t="str">
        <f aca="false">IF(G7327=1,INT(ROUND((A7327-Debut)*86400,0)/600),"")</f>
        <v/>
      </c>
      <c r="I7327" s="0" t="str">
        <f aca="false">IF(G7327=1,INT(ROUND((A7327-Debut)*86400,0)/3600),"")</f>
        <v/>
      </c>
      <c r="J7327" s="0" t="str">
        <f aca="false">IF(OR(A7327="",B7327=""),"",ROUND((B7327-A7327)*86400,0))</f>
        <v/>
      </c>
      <c r="K7327" s="37" t="str">
        <f aca="false">IF(G7327=1,IF(COUNTIFS($C:$C,C7327,$G:$G,1,$A:$A,"&gt;="&amp;(A7327-FenetreInterm/86400),$A:$A,"&lt;="&amp;A7327)&gt;=NbInterm,1,0),"")</f>
        <v/>
      </c>
      <c r="L7327" s="37" t="str">
        <f aca="false">IF(G7327=1,IF(B7327="",0,IF(J7327&lt;SeuilFugitive,1,0)),"")</f>
        <v/>
      </c>
      <c r="M7327" s="37" t="str">
        <f aca="false">IF(G7327=1,IF(B7327="",IF((Fin-A7327)*24&gt;SeuilFigee,1,0),IF(J7327&gt;SeuilFigee*3600,1,0)),"")</f>
        <v/>
      </c>
      <c r="N7327" s="0" t="str">
        <f aca="false">IF(G7327=1,IF(COUNTIF(H$2:H7327,H7327)=1,COUNTIF($H:$H,H7327),""),"")</f>
        <v/>
      </c>
      <c r="O7327" s="0" t="str">
        <f aca="false">IF(G7327=1,IF(COUNTIF(I$2:I7327,I7327)=1,COUNTIF($I:$I,I7327),""),"")</f>
        <v/>
      </c>
      <c r="P7327" s="38" t="str">
        <f aca="false">IF(G7327=1,IF(COUNTIFS(C$2:C7327,C7327,G$2:G7327,1)=1,COUNTIFS($C:$C,C7327,$G:$G,1)+ROW()/10000000,""),"")</f>
        <v/>
      </c>
      <c r="Q7327" s="0" t="str">
        <f aca="false">IF(K7327=1,IF(COUNTIFS(C$2:C7327,C7327,K$2:K7327,1)=1,1,0),"")</f>
        <v/>
      </c>
      <c r="R7327" s="0" t="str">
        <f aca="false">IF(M7327=1,IF(COUNTIFS(C$2:C7327,C7327,M$2:M7327,1)=1,1,0),"")</f>
        <v/>
      </c>
      <c r="S7327" s="0" t="str">
        <f aca="false">IF(L7327=1,IF(COUNTIFS(C$2:C7327,C7327,L$2:L7327,1)=1,1,0),"")</f>
        <v/>
      </c>
      <c r="T7327" s="38" t="str">
        <f aca="false">IF(N7327="","",N7327+ROW()/10000000)</f>
        <v/>
      </c>
      <c r="U7327" s="0" t="str">
        <f aca="false">IF(G7327=1,IF(B7327="",1,0),"")</f>
        <v/>
      </c>
    </row>
    <row r="7328" customFormat="false" ht="15" hidden="false" customHeight="false" outlineLevel="0" collapsed="false">
      <c r="A7328" s="35"/>
      <c r="B7328" s="35"/>
      <c r="G7328" s="0" t="str">
        <f aca="false">IF(A7328="","",IF(AND(A7328&gt;=Debut,A7328&lt;Fin),1,0))</f>
        <v/>
      </c>
      <c r="H7328" s="0" t="str">
        <f aca="false">IF(G7328=1,INT(ROUND((A7328-Debut)*86400,0)/600),"")</f>
        <v/>
      </c>
      <c r="I7328" s="0" t="str">
        <f aca="false">IF(G7328=1,INT(ROUND((A7328-Debut)*86400,0)/3600),"")</f>
        <v/>
      </c>
      <c r="J7328" s="0" t="str">
        <f aca="false">IF(OR(A7328="",B7328=""),"",ROUND((B7328-A7328)*86400,0))</f>
        <v/>
      </c>
      <c r="K7328" s="37" t="str">
        <f aca="false">IF(G7328=1,IF(COUNTIFS($C:$C,C7328,$G:$G,1,$A:$A,"&gt;="&amp;(A7328-FenetreInterm/86400),$A:$A,"&lt;="&amp;A7328)&gt;=NbInterm,1,0),"")</f>
        <v/>
      </c>
      <c r="L7328" s="37" t="str">
        <f aca="false">IF(G7328=1,IF(B7328="",0,IF(J7328&lt;SeuilFugitive,1,0)),"")</f>
        <v/>
      </c>
      <c r="M7328" s="37" t="str">
        <f aca="false">IF(G7328=1,IF(B7328="",IF((Fin-A7328)*24&gt;SeuilFigee,1,0),IF(J7328&gt;SeuilFigee*3600,1,0)),"")</f>
        <v/>
      </c>
      <c r="N7328" s="0" t="str">
        <f aca="false">IF(G7328=1,IF(COUNTIF(H$2:H7328,H7328)=1,COUNTIF($H:$H,H7328),""),"")</f>
        <v/>
      </c>
      <c r="O7328" s="0" t="str">
        <f aca="false">IF(G7328=1,IF(COUNTIF(I$2:I7328,I7328)=1,COUNTIF($I:$I,I7328),""),"")</f>
        <v/>
      </c>
      <c r="P7328" s="38" t="str">
        <f aca="false">IF(G7328=1,IF(COUNTIFS(C$2:C7328,C7328,G$2:G7328,1)=1,COUNTIFS($C:$C,C7328,$G:$G,1)+ROW()/10000000,""),"")</f>
        <v/>
      </c>
      <c r="Q7328" s="0" t="str">
        <f aca="false">IF(K7328=1,IF(COUNTIFS(C$2:C7328,C7328,K$2:K7328,1)=1,1,0),"")</f>
        <v/>
      </c>
      <c r="R7328" s="0" t="str">
        <f aca="false">IF(M7328=1,IF(COUNTIFS(C$2:C7328,C7328,M$2:M7328,1)=1,1,0),"")</f>
        <v/>
      </c>
      <c r="S7328" s="0" t="str">
        <f aca="false">IF(L7328=1,IF(COUNTIFS(C$2:C7328,C7328,L$2:L7328,1)=1,1,0),"")</f>
        <v/>
      </c>
      <c r="T7328" s="38" t="str">
        <f aca="false">IF(N7328="","",N7328+ROW()/10000000)</f>
        <v/>
      </c>
      <c r="U7328" s="0" t="str">
        <f aca="false">IF(G7328=1,IF(B7328="",1,0),"")</f>
        <v/>
      </c>
    </row>
    <row r="7329" customFormat="false" ht="15" hidden="false" customHeight="false" outlineLevel="0" collapsed="false">
      <c r="A7329" s="35"/>
      <c r="B7329" s="35"/>
      <c r="G7329" s="0" t="str">
        <f aca="false">IF(A7329="","",IF(AND(A7329&gt;=Debut,A7329&lt;Fin),1,0))</f>
        <v/>
      </c>
      <c r="H7329" s="0" t="str">
        <f aca="false">IF(G7329=1,INT(ROUND((A7329-Debut)*86400,0)/600),"")</f>
        <v/>
      </c>
      <c r="I7329" s="0" t="str">
        <f aca="false">IF(G7329=1,INT(ROUND((A7329-Debut)*86400,0)/3600),"")</f>
        <v/>
      </c>
      <c r="J7329" s="0" t="str">
        <f aca="false">IF(OR(A7329="",B7329=""),"",ROUND((B7329-A7329)*86400,0))</f>
        <v/>
      </c>
      <c r="K7329" s="37" t="str">
        <f aca="false">IF(G7329=1,IF(COUNTIFS($C:$C,C7329,$G:$G,1,$A:$A,"&gt;="&amp;(A7329-FenetreInterm/86400),$A:$A,"&lt;="&amp;A7329)&gt;=NbInterm,1,0),"")</f>
        <v/>
      </c>
      <c r="L7329" s="37" t="str">
        <f aca="false">IF(G7329=1,IF(B7329="",0,IF(J7329&lt;SeuilFugitive,1,0)),"")</f>
        <v/>
      </c>
      <c r="M7329" s="37" t="str">
        <f aca="false">IF(G7329=1,IF(B7329="",IF((Fin-A7329)*24&gt;SeuilFigee,1,0),IF(J7329&gt;SeuilFigee*3600,1,0)),"")</f>
        <v/>
      </c>
      <c r="N7329" s="0" t="str">
        <f aca="false">IF(G7329=1,IF(COUNTIF(H$2:H7329,H7329)=1,COUNTIF($H:$H,H7329),""),"")</f>
        <v/>
      </c>
      <c r="O7329" s="0" t="str">
        <f aca="false">IF(G7329=1,IF(COUNTIF(I$2:I7329,I7329)=1,COUNTIF($I:$I,I7329),""),"")</f>
        <v/>
      </c>
      <c r="P7329" s="38" t="str">
        <f aca="false">IF(G7329=1,IF(COUNTIFS(C$2:C7329,C7329,G$2:G7329,1)=1,COUNTIFS($C:$C,C7329,$G:$G,1)+ROW()/10000000,""),"")</f>
        <v/>
      </c>
      <c r="Q7329" s="0" t="str">
        <f aca="false">IF(K7329=1,IF(COUNTIFS(C$2:C7329,C7329,K$2:K7329,1)=1,1,0),"")</f>
        <v/>
      </c>
      <c r="R7329" s="0" t="str">
        <f aca="false">IF(M7329=1,IF(COUNTIFS(C$2:C7329,C7329,M$2:M7329,1)=1,1,0),"")</f>
        <v/>
      </c>
      <c r="S7329" s="0" t="str">
        <f aca="false">IF(L7329=1,IF(COUNTIFS(C$2:C7329,C7329,L$2:L7329,1)=1,1,0),"")</f>
        <v/>
      </c>
      <c r="T7329" s="38" t="str">
        <f aca="false">IF(N7329="","",N7329+ROW()/10000000)</f>
        <v/>
      </c>
      <c r="U7329" s="0" t="str">
        <f aca="false">IF(G7329=1,IF(B7329="",1,0),"")</f>
        <v/>
      </c>
    </row>
    <row r="7330" customFormat="false" ht="15" hidden="false" customHeight="false" outlineLevel="0" collapsed="false">
      <c r="A7330" s="35"/>
      <c r="B7330" s="35"/>
      <c r="G7330" s="0" t="str">
        <f aca="false">IF(A7330="","",IF(AND(A7330&gt;=Debut,A7330&lt;Fin),1,0))</f>
        <v/>
      </c>
      <c r="H7330" s="0" t="str">
        <f aca="false">IF(G7330=1,INT(ROUND((A7330-Debut)*86400,0)/600),"")</f>
        <v/>
      </c>
      <c r="I7330" s="0" t="str">
        <f aca="false">IF(G7330=1,INT(ROUND((A7330-Debut)*86400,0)/3600),"")</f>
        <v/>
      </c>
      <c r="J7330" s="0" t="str">
        <f aca="false">IF(OR(A7330="",B7330=""),"",ROUND((B7330-A7330)*86400,0))</f>
        <v/>
      </c>
      <c r="K7330" s="37" t="str">
        <f aca="false">IF(G7330=1,IF(COUNTIFS($C:$C,C7330,$G:$G,1,$A:$A,"&gt;="&amp;(A7330-FenetreInterm/86400),$A:$A,"&lt;="&amp;A7330)&gt;=NbInterm,1,0),"")</f>
        <v/>
      </c>
      <c r="L7330" s="37" t="str">
        <f aca="false">IF(G7330=1,IF(B7330="",0,IF(J7330&lt;SeuilFugitive,1,0)),"")</f>
        <v/>
      </c>
      <c r="M7330" s="37" t="str">
        <f aca="false">IF(G7330=1,IF(B7330="",IF((Fin-A7330)*24&gt;SeuilFigee,1,0),IF(J7330&gt;SeuilFigee*3600,1,0)),"")</f>
        <v/>
      </c>
      <c r="N7330" s="0" t="str">
        <f aca="false">IF(G7330=1,IF(COUNTIF(H$2:H7330,H7330)=1,COUNTIF($H:$H,H7330),""),"")</f>
        <v/>
      </c>
      <c r="O7330" s="0" t="str">
        <f aca="false">IF(G7330=1,IF(COUNTIF(I$2:I7330,I7330)=1,COUNTIF($I:$I,I7330),""),"")</f>
        <v/>
      </c>
      <c r="P7330" s="38" t="str">
        <f aca="false">IF(G7330=1,IF(COUNTIFS(C$2:C7330,C7330,G$2:G7330,1)=1,COUNTIFS($C:$C,C7330,$G:$G,1)+ROW()/10000000,""),"")</f>
        <v/>
      </c>
      <c r="Q7330" s="0" t="str">
        <f aca="false">IF(K7330=1,IF(COUNTIFS(C$2:C7330,C7330,K$2:K7330,1)=1,1,0),"")</f>
        <v/>
      </c>
      <c r="R7330" s="0" t="str">
        <f aca="false">IF(M7330=1,IF(COUNTIFS(C$2:C7330,C7330,M$2:M7330,1)=1,1,0),"")</f>
        <v/>
      </c>
      <c r="S7330" s="0" t="str">
        <f aca="false">IF(L7330=1,IF(COUNTIFS(C$2:C7330,C7330,L$2:L7330,1)=1,1,0),"")</f>
        <v/>
      </c>
      <c r="T7330" s="38" t="str">
        <f aca="false">IF(N7330="","",N7330+ROW()/10000000)</f>
        <v/>
      </c>
      <c r="U7330" s="0" t="str">
        <f aca="false">IF(G7330=1,IF(B7330="",1,0),"")</f>
        <v/>
      </c>
    </row>
    <row r="7331" customFormat="false" ht="15" hidden="false" customHeight="false" outlineLevel="0" collapsed="false">
      <c r="A7331" s="35"/>
      <c r="B7331" s="35"/>
      <c r="G7331" s="0" t="str">
        <f aca="false">IF(A7331="","",IF(AND(A7331&gt;=Debut,A7331&lt;Fin),1,0))</f>
        <v/>
      </c>
      <c r="H7331" s="0" t="str">
        <f aca="false">IF(G7331=1,INT(ROUND((A7331-Debut)*86400,0)/600),"")</f>
        <v/>
      </c>
      <c r="I7331" s="0" t="str">
        <f aca="false">IF(G7331=1,INT(ROUND((A7331-Debut)*86400,0)/3600),"")</f>
        <v/>
      </c>
      <c r="J7331" s="0" t="str">
        <f aca="false">IF(OR(A7331="",B7331=""),"",ROUND((B7331-A7331)*86400,0))</f>
        <v/>
      </c>
      <c r="K7331" s="37" t="str">
        <f aca="false">IF(G7331=1,IF(COUNTIFS($C:$C,C7331,$G:$G,1,$A:$A,"&gt;="&amp;(A7331-FenetreInterm/86400),$A:$A,"&lt;="&amp;A7331)&gt;=NbInterm,1,0),"")</f>
        <v/>
      </c>
      <c r="L7331" s="37" t="str">
        <f aca="false">IF(G7331=1,IF(B7331="",0,IF(J7331&lt;SeuilFugitive,1,0)),"")</f>
        <v/>
      </c>
      <c r="M7331" s="37" t="str">
        <f aca="false">IF(G7331=1,IF(B7331="",IF((Fin-A7331)*24&gt;SeuilFigee,1,0),IF(J7331&gt;SeuilFigee*3600,1,0)),"")</f>
        <v/>
      </c>
      <c r="N7331" s="0" t="str">
        <f aca="false">IF(G7331=1,IF(COUNTIF(H$2:H7331,H7331)=1,COUNTIF($H:$H,H7331),""),"")</f>
        <v/>
      </c>
      <c r="O7331" s="0" t="str">
        <f aca="false">IF(G7331=1,IF(COUNTIF(I$2:I7331,I7331)=1,COUNTIF($I:$I,I7331),""),"")</f>
        <v/>
      </c>
      <c r="P7331" s="38" t="str">
        <f aca="false">IF(G7331=1,IF(COUNTIFS(C$2:C7331,C7331,G$2:G7331,1)=1,COUNTIFS($C:$C,C7331,$G:$G,1)+ROW()/10000000,""),"")</f>
        <v/>
      </c>
      <c r="Q7331" s="0" t="str">
        <f aca="false">IF(K7331=1,IF(COUNTIFS(C$2:C7331,C7331,K$2:K7331,1)=1,1,0),"")</f>
        <v/>
      </c>
      <c r="R7331" s="0" t="str">
        <f aca="false">IF(M7331=1,IF(COUNTIFS(C$2:C7331,C7331,M$2:M7331,1)=1,1,0),"")</f>
        <v/>
      </c>
      <c r="S7331" s="0" t="str">
        <f aca="false">IF(L7331=1,IF(COUNTIFS(C$2:C7331,C7331,L$2:L7331,1)=1,1,0),"")</f>
        <v/>
      </c>
      <c r="T7331" s="38" t="str">
        <f aca="false">IF(N7331="","",N7331+ROW()/10000000)</f>
        <v/>
      </c>
      <c r="U7331" s="0" t="str">
        <f aca="false">IF(G7331=1,IF(B7331="",1,0),"")</f>
        <v/>
      </c>
    </row>
    <row r="7332" customFormat="false" ht="15" hidden="false" customHeight="false" outlineLevel="0" collapsed="false">
      <c r="A7332" s="35"/>
      <c r="B7332" s="35"/>
      <c r="G7332" s="0" t="str">
        <f aca="false">IF(A7332="","",IF(AND(A7332&gt;=Debut,A7332&lt;Fin),1,0))</f>
        <v/>
      </c>
      <c r="H7332" s="0" t="str">
        <f aca="false">IF(G7332=1,INT(ROUND((A7332-Debut)*86400,0)/600),"")</f>
        <v/>
      </c>
      <c r="I7332" s="0" t="str">
        <f aca="false">IF(G7332=1,INT(ROUND((A7332-Debut)*86400,0)/3600),"")</f>
        <v/>
      </c>
      <c r="J7332" s="0" t="str">
        <f aca="false">IF(OR(A7332="",B7332=""),"",ROUND((B7332-A7332)*86400,0))</f>
        <v/>
      </c>
      <c r="K7332" s="37" t="str">
        <f aca="false">IF(G7332=1,IF(COUNTIFS($C:$C,C7332,$G:$G,1,$A:$A,"&gt;="&amp;(A7332-FenetreInterm/86400),$A:$A,"&lt;="&amp;A7332)&gt;=NbInterm,1,0),"")</f>
        <v/>
      </c>
      <c r="L7332" s="37" t="str">
        <f aca="false">IF(G7332=1,IF(B7332="",0,IF(J7332&lt;SeuilFugitive,1,0)),"")</f>
        <v/>
      </c>
      <c r="M7332" s="37" t="str">
        <f aca="false">IF(G7332=1,IF(B7332="",IF((Fin-A7332)*24&gt;SeuilFigee,1,0),IF(J7332&gt;SeuilFigee*3600,1,0)),"")</f>
        <v/>
      </c>
      <c r="N7332" s="0" t="str">
        <f aca="false">IF(G7332=1,IF(COUNTIF(H$2:H7332,H7332)=1,COUNTIF($H:$H,H7332),""),"")</f>
        <v/>
      </c>
      <c r="O7332" s="0" t="str">
        <f aca="false">IF(G7332=1,IF(COUNTIF(I$2:I7332,I7332)=1,COUNTIF($I:$I,I7332),""),"")</f>
        <v/>
      </c>
      <c r="P7332" s="38" t="str">
        <f aca="false">IF(G7332=1,IF(COUNTIFS(C$2:C7332,C7332,G$2:G7332,1)=1,COUNTIFS($C:$C,C7332,$G:$G,1)+ROW()/10000000,""),"")</f>
        <v/>
      </c>
      <c r="Q7332" s="0" t="str">
        <f aca="false">IF(K7332=1,IF(COUNTIFS(C$2:C7332,C7332,K$2:K7332,1)=1,1,0),"")</f>
        <v/>
      </c>
      <c r="R7332" s="0" t="str">
        <f aca="false">IF(M7332=1,IF(COUNTIFS(C$2:C7332,C7332,M$2:M7332,1)=1,1,0),"")</f>
        <v/>
      </c>
      <c r="S7332" s="0" t="str">
        <f aca="false">IF(L7332=1,IF(COUNTIFS(C$2:C7332,C7332,L$2:L7332,1)=1,1,0),"")</f>
        <v/>
      </c>
      <c r="T7332" s="38" t="str">
        <f aca="false">IF(N7332="","",N7332+ROW()/10000000)</f>
        <v/>
      </c>
      <c r="U7332" s="0" t="str">
        <f aca="false">IF(G7332=1,IF(B7332="",1,0),"")</f>
        <v/>
      </c>
    </row>
    <row r="7333" customFormat="false" ht="15" hidden="false" customHeight="false" outlineLevel="0" collapsed="false">
      <c r="A7333" s="35"/>
      <c r="B7333" s="35"/>
      <c r="G7333" s="0" t="str">
        <f aca="false">IF(A7333="","",IF(AND(A7333&gt;=Debut,A7333&lt;Fin),1,0))</f>
        <v/>
      </c>
      <c r="H7333" s="0" t="str">
        <f aca="false">IF(G7333=1,INT(ROUND((A7333-Debut)*86400,0)/600),"")</f>
        <v/>
      </c>
      <c r="I7333" s="0" t="str">
        <f aca="false">IF(G7333=1,INT(ROUND((A7333-Debut)*86400,0)/3600),"")</f>
        <v/>
      </c>
      <c r="J7333" s="0" t="str">
        <f aca="false">IF(OR(A7333="",B7333=""),"",ROUND((B7333-A7333)*86400,0))</f>
        <v/>
      </c>
      <c r="K7333" s="37" t="str">
        <f aca="false">IF(G7333=1,IF(COUNTIFS($C:$C,C7333,$G:$G,1,$A:$A,"&gt;="&amp;(A7333-FenetreInterm/86400),$A:$A,"&lt;="&amp;A7333)&gt;=NbInterm,1,0),"")</f>
        <v/>
      </c>
      <c r="L7333" s="37" t="str">
        <f aca="false">IF(G7333=1,IF(B7333="",0,IF(J7333&lt;SeuilFugitive,1,0)),"")</f>
        <v/>
      </c>
      <c r="M7333" s="37" t="str">
        <f aca="false">IF(G7333=1,IF(B7333="",IF((Fin-A7333)*24&gt;SeuilFigee,1,0),IF(J7333&gt;SeuilFigee*3600,1,0)),"")</f>
        <v/>
      </c>
      <c r="N7333" s="0" t="str">
        <f aca="false">IF(G7333=1,IF(COUNTIF(H$2:H7333,H7333)=1,COUNTIF($H:$H,H7333),""),"")</f>
        <v/>
      </c>
      <c r="O7333" s="0" t="str">
        <f aca="false">IF(G7333=1,IF(COUNTIF(I$2:I7333,I7333)=1,COUNTIF($I:$I,I7333),""),"")</f>
        <v/>
      </c>
      <c r="P7333" s="38" t="str">
        <f aca="false">IF(G7333=1,IF(COUNTIFS(C$2:C7333,C7333,G$2:G7333,1)=1,COUNTIFS($C:$C,C7333,$G:$G,1)+ROW()/10000000,""),"")</f>
        <v/>
      </c>
      <c r="Q7333" s="0" t="str">
        <f aca="false">IF(K7333=1,IF(COUNTIFS(C$2:C7333,C7333,K$2:K7333,1)=1,1,0),"")</f>
        <v/>
      </c>
      <c r="R7333" s="0" t="str">
        <f aca="false">IF(M7333=1,IF(COUNTIFS(C$2:C7333,C7333,M$2:M7333,1)=1,1,0),"")</f>
        <v/>
      </c>
      <c r="S7333" s="0" t="str">
        <f aca="false">IF(L7333=1,IF(COUNTIFS(C$2:C7333,C7333,L$2:L7333,1)=1,1,0),"")</f>
        <v/>
      </c>
      <c r="T7333" s="38" t="str">
        <f aca="false">IF(N7333="","",N7333+ROW()/10000000)</f>
        <v/>
      </c>
      <c r="U7333" s="0" t="str">
        <f aca="false">IF(G7333=1,IF(B7333="",1,0),"")</f>
        <v/>
      </c>
    </row>
    <row r="7334" customFormat="false" ht="15" hidden="false" customHeight="false" outlineLevel="0" collapsed="false">
      <c r="A7334" s="35"/>
      <c r="B7334" s="35"/>
      <c r="G7334" s="0" t="str">
        <f aca="false">IF(A7334="","",IF(AND(A7334&gt;=Debut,A7334&lt;Fin),1,0))</f>
        <v/>
      </c>
      <c r="H7334" s="0" t="str">
        <f aca="false">IF(G7334=1,INT(ROUND((A7334-Debut)*86400,0)/600),"")</f>
        <v/>
      </c>
      <c r="I7334" s="0" t="str">
        <f aca="false">IF(G7334=1,INT(ROUND((A7334-Debut)*86400,0)/3600),"")</f>
        <v/>
      </c>
      <c r="J7334" s="0" t="str">
        <f aca="false">IF(OR(A7334="",B7334=""),"",ROUND((B7334-A7334)*86400,0))</f>
        <v/>
      </c>
      <c r="K7334" s="37" t="str">
        <f aca="false">IF(G7334=1,IF(COUNTIFS($C:$C,C7334,$G:$G,1,$A:$A,"&gt;="&amp;(A7334-FenetreInterm/86400),$A:$A,"&lt;="&amp;A7334)&gt;=NbInterm,1,0),"")</f>
        <v/>
      </c>
      <c r="L7334" s="37" t="str">
        <f aca="false">IF(G7334=1,IF(B7334="",0,IF(J7334&lt;SeuilFugitive,1,0)),"")</f>
        <v/>
      </c>
      <c r="M7334" s="37" t="str">
        <f aca="false">IF(G7334=1,IF(B7334="",IF((Fin-A7334)*24&gt;SeuilFigee,1,0),IF(J7334&gt;SeuilFigee*3600,1,0)),"")</f>
        <v/>
      </c>
      <c r="N7334" s="0" t="str">
        <f aca="false">IF(G7334=1,IF(COUNTIF(H$2:H7334,H7334)=1,COUNTIF($H:$H,H7334),""),"")</f>
        <v/>
      </c>
      <c r="O7334" s="0" t="str">
        <f aca="false">IF(G7334=1,IF(COUNTIF(I$2:I7334,I7334)=1,COUNTIF($I:$I,I7334),""),"")</f>
        <v/>
      </c>
      <c r="P7334" s="38" t="str">
        <f aca="false">IF(G7334=1,IF(COUNTIFS(C$2:C7334,C7334,G$2:G7334,1)=1,COUNTIFS($C:$C,C7334,$G:$G,1)+ROW()/10000000,""),"")</f>
        <v/>
      </c>
      <c r="Q7334" s="0" t="str">
        <f aca="false">IF(K7334=1,IF(COUNTIFS(C$2:C7334,C7334,K$2:K7334,1)=1,1,0),"")</f>
        <v/>
      </c>
      <c r="R7334" s="0" t="str">
        <f aca="false">IF(M7334=1,IF(COUNTIFS(C$2:C7334,C7334,M$2:M7334,1)=1,1,0),"")</f>
        <v/>
      </c>
      <c r="S7334" s="0" t="str">
        <f aca="false">IF(L7334=1,IF(COUNTIFS(C$2:C7334,C7334,L$2:L7334,1)=1,1,0),"")</f>
        <v/>
      </c>
      <c r="T7334" s="38" t="str">
        <f aca="false">IF(N7334="","",N7334+ROW()/10000000)</f>
        <v/>
      </c>
      <c r="U7334" s="0" t="str">
        <f aca="false">IF(G7334=1,IF(B7334="",1,0),"")</f>
        <v/>
      </c>
    </row>
    <row r="7335" customFormat="false" ht="15" hidden="false" customHeight="false" outlineLevel="0" collapsed="false">
      <c r="A7335" s="35"/>
      <c r="B7335" s="35"/>
      <c r="G7335" s="0" t="str">
        <f aca="false">IF(A7335="","",IF(AND(A7335&gt;=Debut,A7335&lt;Fin),1,0))</f>
        <v/>
      </c>
      <c r="H7335" s="0" t="str">
        <f aca="false">IF(G7335=1,INT(ROUND((A7335-Debut)*86400,0)/600),"")</f>
        <v/>
      </c>
      <c r="I7335" s="0" t="str">
        <f aca="false">IF(G7335=1,INT(ROUND((A7335-Debut)*86400,0)/3600),"")</f>
        <v/>
      </c>
      <c r="J7335" s="0" t="str">
        <f aca="false">IF(OR(A7335="",B7335=""),"",ROUND((B7335-A7335)*86400,0))</f>
        <v/>
      </c>
      <c r="K7335" s="37" t="str">
        <f aca="false">IF(G7335=1,IF(COUNTIFS($C:$C,C7335,$G:$G,1,$A:$A,"&gt;="&amp;(A7335-FenetreInterm/86400),$A:$A,"&lt;="&amp;A7335)&gt;=NbInterm,1,0),"")</f>
        <v/>
      </c>
      <c r="L7335" s="37" t="str">
        <f aca="false">IF(G7335=1,IF(B7335="",0,IF(J7335&lt;SeuilFugitive,1,0)),"")</f>
        <v/>
      </c>
      <c r="M7335" s="37" t="str">
        <f aca="false">IF(G7335=1,IF(B7335="",IF((Fin-A7335)*24&gt;SeuilFigee,1,0),IF(J7335&gt;SeuilFigee*3600,1,0)),"")</f>
        <v/>
      </c>
      <c r="N7335" s="0" t="str">
        <f aca="false">IF(G7335=1,IF(COUNTIF(H$2:H7335,H7335)=1,COUNTIF($H:$H,H7335),""),"")</f>
        <v/>
      </c>
      <c r="O7335" s="0" t="str">
        <f aca="false">IF(G7335=1,IF(COUNTIF(I$2:I7335,I7335)=1,COUNTIF($I:$I,I7335),""),"")</f>
        <v/>
      </c>
      <c r="P7335" s="38" t="str">
        <f aca="false">IF(G7335=1,IF(COUNTIFS(C$2:C7335,C7335,G$2:G7335,1)=1,COUNTIFS($C:$C,C7335,$G:$G,1)+ROW()/10000000,""),"")</f>
        <v/>
      </c>
      <c r="Q7335" s="0" t="str">
        <f aca="false">IF(K7335=1,IF(COUNTIFS(C$2:C7335,C7335,K$2:K7335,1)=1,1,0),"")</f>
        <v/>
      </c>
      <c r="R7335" s="0" t="str">
        <f aca="false">IF(M7335=1,IF(COUNTIFS(C$2:C7335,C7335,M$2:M7335,1)=1,1,0),"")</f>
        <v/>
      </c>
      <c r="S7335" s="0" t="str">
        <f aca="false">IF(L7335=1,IF(COUNTIFS(C$2:C7335,C7335,L$2:L7335,1)=1,1,0),"")</f>
        <v/>
      </c>
      <c r="T7335" s="38" t="str">
        <f aca="false">IF(N7335="","",N7335+ROW()/10000000)</f>
        <v/>
      </c>
      <c r="U7335" s="0" t="str">
        <f aca="false">IF(G7335=1,IF(B7335="",1,0),"")</f>
        <v/>
      </c>
    </row>
    <row r="7336" customFormat="false" ht="15" hidden="false" customHeight="false" outlineLevel="0" collapsed="false">
      <c r="A7336" s="35"/>
      <c r="B7336" s="35"/>
      <c r="G7336" s="0" t="str">
        <f aca="false">IF(A7336="","",IF(AND(A7336&gt;=Debut,A7336&lt;Fin),1,0))</f>
        <v/>
      </c>
      <c r="H7336" s="0" t="str">
        <f aca="false">IF(G7336=1,INT(ROUND((A7336-Debut)*86400,0)/600),"")</f>
        <v/>
      </c>
      <c r="I7336" s="0" t="str">
        <f aca="false">IF(G7336=1,INT(ROUND((A7336-Debut)*86400,0)/3600),"")</f>
        <v/>
      </c>
      <c r="J7336" s="0" t="str">
        <f aca="false">IF(OR(A7336="",B7336=""),"",ROUND((B7336-A7336)*86400,0))</f>
        <v/>
      </c>
      <c r="K7336" s="37" t="str">
        <f aca="false">IF(G7336=1,IF(COUNTIFS($C:$C,C7336,$G:$G,1,$A:$A,"&gt;="&amp;(A7336-FenetreInterm/86400),$A:$A,"&lt;="&amp;A7336)&gt;=NbInterm,1,0),"")</f>
        <v/>
      </c>
      <c r="L7336" s="37" t="str">
        <f aca="false">IF(G7336=1,IF(B7336="",0,IF(J7336&lt;SeuilFugitive,1,0)),"")</f>
        <v/>
      </c>
      <c r="M7336" s="37" t="str">
        <f aca="false">IF(G7336=1,IF(B7336="",IF((Fin-A7336)*24&gt;SeuilFigee,1,0),IF(J7336&gt;SeuilFigee*3600,1,0)),"")</f>
        <v/>
      </c>
      <c r="N7336" s="0" t="str">
        <f aca="false">IF(G7336=1,IF(COUNTIF(H$2:H7336,H7336)=1,COUNTIF($H:$H,H7336),""),"")</f>
        <v/>
      </c>
      <c r="O7336" s="0" t="str">
        <f aca="false">IF(G7336=1,IF(COUNTIF(I$2:I7336,I7336)=1,COUNTIF($I:$I,I7336),""),"")</f>
        <v/>
      </c>
      <c r="P7336" s="38" t="str">
        <f aca="false">IF(G7336=1,IF(COUNTIFS(C$2:C7336,C7336,G$2:G7336,1)=1,COUNTIFS($C:$C,C7336,$G:$G,1)+ROW()/10000000,""),"")</f>
        <v/>
      </c>
      <c r="Q7336" s="0" t="str">
        <f aca="false">IF(K7336=1,IF(COUNTIFS(C$2:C7336,C7336,K$2:K7336,1)=1,1,0),"")</f>
        <v/>
      </c>
      <c r="R7336" s="0" t="str">
        <f aca="false">IF(M7336=1,IF(COUNTIFS(C$2:C7336,C7336,M$2:M7336,1)=1,1,0),"")</f>
        <v/>
      </c>
      <c r="S7336" s="0" t="str">
        <f aca="false">IF(L7336=1,IF(COUNTIFS(C$2:C7336,C7336,L$2:L7336,1)=1,1,0),"")</f>
        <v/>
      </c>
      <c r="T7336" s="38" t="str">
        <f aca="false">IF(N7336="","",N7336+ROW()/10000000)</f>
        <v/>
      </c>
      <c r="U7336" s="0" t="str">
        <f aca="false">IF(G7336=1,IF(B7336="",1,0),"")</f>
        <v/>
      </c>
    </row>
    <row r="7337" customFormat="false" ht="15" hidden="false" customHeight="false" outlineLevel="0" collapsed="false">
      <c r="A7337" s="35"/>
      <c r="B7337" s="35"/>
      <c r="G7337" s="0" t="str">
        <f aca="false">IF(A7337="","",IF(AND(A7337&gt;=Debut,A7337&lt;Fin),1,0))</f>
        <v/>
      </c>
      <c r="H7337" s="0" t="str">
        <f aca="false">IF(G7337=1,INT(ROUND((A7337-Debut)*86400,0)/600),"")</f>
        <v/>
      </c>
      <c r="I7337" s="0" t="str">
        <f aca="false">IF(G7337=1,INT(ROUND((A7337-Debut)*86400,0)/3600),"")</f>
        <v/>
      </c>
      <c r="J7337" s="0" t="str">
        <f aca="false">IF(OR(A7337="",B7337=""),"",ROUND((B7337-A7337)*86400,0))</f>
        <v/>
      </c>
      <c r="K7337" s="37" t="str">
        <f aca="false">IF(G7337=1,IF(COUNTIFS($C:$C,C7337,$G:$G,1,$A:$A,"&gt;="&amp;(A7337-FenetreInterm/86400),$A:$A,"&lt;="&amp;A7337)&gt;=NbInterm,1,0),"")</f>
        <v/>
      </c>
      <c r="L7337" s="37" t="str">
        <f aca="false">IF(G7337=1,IF(B7337="",0,IF(J7337&lt;SeuilFugitive,1,0)),"")</f>
        <v/>
      </c>
      <c r="M7337" s="37" t="str">
        <f aca="false">IF(G7337=1,IF(B7337="",IF((Fin-A7337)*24&gt;SeuilFigee,1,0),IF(J7337&gt;SeuilFigee*3600,1,0)),"")</f>
        <v/>
      </c>
      <c r="N7337" s="0" t="str">
        <f aca="false">IF(G7337=1,IF(COUNTIF(H$2:H7337,H7337)=1,COUNTIF($H:$H,H7337),""),"")</f>
        <v/>
      </c>
      <c r="O7337" s="0" t="str">
        <f aca="false">IF(G7337=1,IF(COUNTIF(I$2:I7337,I7337)=1,COUNTIF($I:$I,I7337),""),"")</f>
        <v/>
      </c>
      <c r="P7337" s="38" t="str">
        <f aca="false">IF(G7337=1,IF(COUNTIFS(C$2:C7337,C7337,G$2:G7337,1)=1,COUNTIFS($C:$C,C7337,$G:$G,1)+ROW()/10000000,""),"")</f>
        <v/>
      </c>
      <c r="Q7337" s="0" t="str">
        <f aca="false">IF(K7337=1,IF(COUNTIFS(C$2:C7337,C7337,K$2:K7337,1)=1,1,0),"")</f>
        <v/>
      </c>
      <c r="R7337" s="0" t="str">
        <f aca="false">IF(M7337=1,IF(COUNTIFS(C$2:C7337,C7337,M$2:M7337,1)=1,1,0),"")</f>
        <v/>
      </c>
      <c r="S7337" s="0" t="str">
        <f aca="false">IF(L7337=1,IF(COUNTIFS(C$2:C7337,C7337,L$2:L7337,1)=1,1,0),"")</f>
        <v/>
      </c>
      <c r="T7337" s="38" t="str">
        <f aca="false">IF(N7337="","",N7337+ROW()/10000000)</f>
        <v/>
      </c>
      <c r="U7337" s="0" t="str">
        <f aca="false">IF(G7337=1,IF(B7337="",1,0),"")</f>
        <v/>
      </c>
    </row>
    <row r="7338" customFormat="false" ht="15" hidden="false" customHeight="false" outlineLevel="0" collapsed="false">
      <c r="A7338" s="35"/>
      <c r="B7338" s="35"/>
      <c r="G7338" s="0" t="str">
        <f aca="false">IF(A7338="","",IF(AND(A7338&gt;=Debut,A7338&lt;Fin),1,0))</f>
        <v/>
      </c>
      <c r="H7338" s="0" t="str">
        <f aca="false">IF(G7338=1,INT(ROUND((A7338-Debut)*86400,0)/600),"")</f>
        <v/>
      </c>
      <c r="I7338" s="0" t="str">
        <f aca="false">IF(G7338=1,INT(ROUND((A7338-Debut)*86400,0)/3600),"")</f>
        <v/>
      </c>
      <c r="J7338" s="0" t="str">
        <f aca="false">IF(OR(A7338="",B7338=""),"",ROUND((B7338-A7338)*86400,0))</f>
        <v/>
      </c>
      <c r="K7338" s="37" t="str">
        <f aca="false">IF(G7338=1,IF(COUNTIFS($C:$C,C7338,$G:$G,1,$A:$A,"&gt;="&amp;(A7338-FenetreInterm/86400),$A:$A,"&lt;="&amp;A7338)&gt;=NbInterm,1,0),"")</f>
        <v/>
      </c>
      <c r="L7338" s="37" t="str">
        <f aca="false">IF(G7338=1,IF(B7338="",0,IF(J7338&lt;SeuilFugitive,1,0)),"")</f>
        <v/>
      </c>
      <c r="M7338" s="37" t="str">
        <f aca="false">IF(G7338=1,IF(B7338="",IF((Fin-A7338)*24&gt;SeuilFigee,1,0),IF(J7338&gt;SeuilFigee*3600,1,0)),"")</f>
        <v/>
      </c>
      <c r="N7338" s="0" t="str">
        <f aca="false">IF(G7338=1,IF(COUNTIF(H$2:H7338,H7338)=1,COUNTIF($H:$H,H7338),""),"")</f>
        <v/>
      </c>
      <c r="O7338" s="0" t="str">
        <f aca="false">IF(G7338=1,IF(COUNTIF(I$2:I7338,I7338)=1,COUNTIF($I:$I,I7338),""),"")</f>
        <v/>
      </c>
      <c r="P7338" s="38" t="str">
        <f aca="false">IF(G7338=1,IF(COUNTIFS(C$2:C7338,C7338,G$2:G7338,1)=1,COUNTIFS($C:$C,C7338,$G:$G,1)+ROW()/10000000,""),"")</f>
        <v/>
      </c>
      <c r="Q7338" s="0" t="str">
        <f aca="false">IF(K7338=1,IF(COUNTIFS(C$2:C7338,C7338,K$2:K7338,1)=1,1,0),"")</f>
        <v/>
      </c>
      <c r="R7338" s="0" t="str">
        <f aca="false">IF(M7338=1,IF(COUNTIFS(C$2:C7338,C7338,M$2:M7338,1)=1,1,0),"")</f>
        <v/>
      </c>
      <c r="S7338" s="0" t="str">
        <f aca="false">IF(L7338=1,IF(COUNTIFS(C$2:C7338,C7338,L$2:L7338,1)=1,1,0),"")</f>
        <v/>
      </c>
      <c r="T7338" s="38" t="str">
        <f aca="false">IF(N7338="","",N7338+ROW()/10000000)</f>
        <v/>
      </c>
      <c r="U7338" s="0" t="str">
        <f aca="false">IF(G7338=1,IF(B7338="",1,0),"")</f>
        <v/>
      </c>
    </row>
    <row r="7339" customFormat="false" ht="15" hidden="false" customHeight="false" outlineLevel="0" collapsed="false">
      <c r="A7339" s="35"/>
      <c r="B7339" s="35"/>
      <c r="G7339" s="0" t="str">
        <f aca="false">IF(A7339="","",IF(AND(A7339&gt;=Debut,A7339&lt;Fin),1,0))</f>
        <v/>
      </c>
      <c r="H7339" s="0" t="str">
        <f aca="false">IF(G7339=1,INT(ROUND((A7339-Debut)*86400,0)/600),"")</f>
        <v/>
      </c>
      <c r="I7339" s="0" t="str">
        <f aca="false">IF(G7339=1,INT(ROUND((A7339-Debut)*86400,0)/3600),"")</f>
        <v/>
      </c>
      <c r="J7339" s="0" t="str">
        <f aca="false">IF(OR(A7339="",B7339=""),"",ROUND((B7339-A7339)*86400,0))</f>
        <v/>
      </c>
      <c r="K7339" s="37" t="str">
        <f aca="false">IF(G7339=1,IF(COUNTIFS($C:$C,C7339,$G:$G,1,$A:$A,"&gt;="&amp;(A7339-FenetreInterm/86400),$A:$A,"&lt;="&amp;A7339)&gt;=NbInterm,1,0),"")</f>
        <v/>
      </c>
      <c r="L7339" s="37" t="str">
        <f aca="false">IF(G7339=1,IF(B7339="",0,IF(J7339&lt;SeuilFugitive,1,0)),"")</f>
        <v/>
      </c>
      <c r="M7339" s="37" t="str">
        <f aca="false">IF(G7339=1,IF(B7339="",IF((Fin-A7339)*24&gt;SeuilFigee,1,0),IF(J7339&gt;SeuilFigee*3600,1,0)),"")</f>
        <v/>
      </c>
      <c r="N7339" s="0" t="str">
        <f aca="false">IF(G7339=1,IF(COUNTIF(H$2:H7339,H7339)=1,COUNTIF($H:$H,H7339),""),"")</f>
        <v/>
      </c>
      <c r="O7339" s="0" t="str">
        <f aca="false">IF(G7339=1,IF(COUNTIF(I$2:I7339,I7339)=1,COUNTIF($I:$I,I7339),""),"")</f>
        <v/>
      </c>
      <c r="P7339" s="38" t="str">
        <f aca="false">IF(G7339=1,IF(COUNTIFS(C$2:C7339,C7339,G$2:G7339,1)=1,COUNTIFS($C:$C,C7339,$G:$G,1)+ROW()/10000000,""),"")</f>
        <v/>
      </c>
      <c r="Q7339" s="0" t="str">
        <f aca="false">IF(K7339=1,IF(COUNTIFS(C$2:C7339,C7339,K$2:K7339,1)=1,1,0),"")</f>
        <v/>
      </c>
      <c r="R7339" s="0" t="str">
        <f aca="false">IF(M7339=1,IF(COUNTIFS(C$2:C7339,C7339,M$2:M7339,1)=1,1,0),"")</f>
        <v/>
      </c>
      <c r="S7339" s="0" t="str">
        <f aca="false">IF(L7339=1,IF(COUNTIFS(C$2:C7339,C7339,L$2:L7339,1)=1,1,0),"")</f>
        <v/>
      </c>
      <c r="T7339" s="38" t="str">
        <f aca="false">IF(N7339="","",N7339+ROW()/10000000)</f>
        <v/>
      </c>
      <c r="U7339" s="0" t="str">
        <f aca="false">IF(G7339=1,IF(B7339="",1,0),"")</f>
        <v/>
      </c>
    </row>
    <row r="7340" customFormat="false" ht="15" hidden="false" customHeight="false" outlineLevel="0" collapsed="false">
      <c r="A7340" s="35"/>
      <c r="B7340" s="35"/>
      <c r="G7340" s="0" t="str">
        <f aca="false">IF(A7340="","",IF(AND(A7340&gt;=Debut,A7340&lt;Fin),1,0))</f>
        <v/>
      </c>
      <c r="H7340" s="0" t="str">
        <f aca="false">IF(G7340=1,INT(ROUND((A7340-Debut)*86400,0)/600),"")</f>
        <v/>
      </c>
      <c r="I7340" s="0" t="str">
        <f aca="false">IF(G7340=1,INT(ROUND((A7340-Debut)*86400,0)/3600),"")</f>
        <v/>
      </c>
      <c r="J7340" s="0" t="str">
        <f aca="false">IF(OR(A7340="",B7340=""),"",ROUND((B7340-A7340)*86400,0))</f>
        <v/>
      </c>
      <c r="K7340" s="37" t="str">
        <f aca="false">IF(G7340=1,IF(COUNTIFS($C:$C,C7340,$G:$G,1,$A:$A,"&gt;="&amp;(A7340-FenetreInterm/86400),$A:$A,"&lt;="&amp;A7340)&gt;=NbInterm,1,0),"")</f>
        <v/>
      </c>
      <c r="L7340" s="37" t="str">
        <f aca="false">IF(G7340=1,IF(B7340="",0,IF(J7340&lt;SeuilFugitive,1,0)),"")</f>
        <v/>
      </c>
      <c r="M7340" s="37" t="str">
        <f aca="false">IF(G7340=1,IF(B7340="",IF((Fin-A7340)*24&gt;SeuilFigee,1,0),IF(J7340&gt;SeuilFigee*3600,1,0)),"")</f>
        <v/>
      </c>
      <c r="N7340" s="0" t="str">
        <f aca="false">IF(G7340=1,IF(COUNTIF(H$2:H7340,H7340)=1,COUNTIF($H:$H,H7340),""),"")</f>
        <v/>
      </c>
      <c r="O7340" s="0" t="str">
        <f aca="false">IF(G7340=1,IF(COUNTIF(I$2:I7340,I7340)=1,COUNTIF($I:$I,I7340),""),"")</f>
        <v/>
      </c>
      <c r="P7340" s="38" t="str">
        <f aca="false">IF(G7340=1,IF(COUNTIFS(C$2:C7340,C7340,G$2:G7340,1)=1,COUNTIFS($C:$C,C7340,$G:$G,1)+ROW()/10000000,""),"")</f>
        <v/>
      </c>
      <c r="Q7340" s="0" t="str">
        <f aca="false">IF(K7340=1,IF(COUNTIFS(C$2:C7340,C7340,K$2:K7340,1)=1,1,0),"")</f>
        <v/>
      </c>
      <c r="R7340" s="0" t="str">
        <f aca="false">IF(M7340=1,IF(COUNTIFS(C$2:C7340,C7340,M$2:M7340,1)=1,1,0),"")</f>
        <v/>
      </c>
      <c r="S7340" s="0" t="str">
        <f aca="false">IF(L7340=1,IF(COUNTIFS(C$2:C7340,C7340,L$2:L7340,1)=1,1,0),"")</f>
        <v/>
      </c>
      <c r="T7340" s="38" t="str">
        <f aca="false">IF(N7340="","",N7340+ROW()/10000000)</f>
        <v/>
      </c>
      <c r="U7340" s="0" t="str">
        <f aca="false">IF(G7340=1,IF(B7340="",1,0),"")</f>
        <v/>
      </c>
    </row>
    <row r="7341" customFormat="false" ht="15" hidden="false" customHeight="false" outlineLevel="0" collapsed="false">
      <c r="A7341" s="35"/>
      <c r="B7341" s="35"/>
      <c r="G7341" s="0" t="str">
        <f aca="false">IF(A7341="","",IF(AND(A7341&gt;=Debut,A7341&lt;Fin),1,0))</f>
        <v/>
      </c>
      <c r="H7341" s="0" t="str">
        <f aca="false">IF(G7341=1,INT(ROUND((A7341-Debut)*86400,0)/600),"")</f>
        <v/>
      </c>
      <c r="I7341" s="0" t="str">
        <f aca="false">IF(G7341=1,INT(ROUND((A7341-Debut)*86400,0)/3600),"")</f>
        <v/>
      </c>
      <c r="J7341" s="0" t="str">
        <f aca="false">IF(OR(A7341="",B7341=""),"",ROUND((B7341-A7341)*86400,0))</f>
        <v/>
      </c>
      <c r="K7341" s="37" t="str">
        <f aca="false">IF(G7341=1,IF(COUNTIFS($C:$C,C7341,$G:$G,1,$A:$A,"&gt;="&amp;(A7341-FenetreInterm/86400),$A:$A,"&lt;="&amp;A7341)&gt;=NbInterm,1,0),"")</f>
        <v/>
      </c>
      <c r="L7341" s="37" t="str">
        <f aca="false">IF(G7341=1,IF(B7341="",0,IF(J7341&lt;SeuilFugitive,1,0)),"")</f>
        <v/>
      </c>
      <c r="M7341" s="37" t="str">
        <f aca="false">IF(G7341=1,IF(B7341="",IF((Fin-A7341)*24&gt;SeuilFigee,1,0),IF(J7341&gt;SeuilFigee*3600,1,0)),"")</f>
        <v/>
      </c>
      <c r="N7341" s="0" t="str">
        <f aca="false">IF(G7341=1,IF(COUNTIF(H$2:H7341,H7341)=1,COUNTIF($H:$H,H7341),""),"")</f>
        <v/>
      </c>
      <c r="O7341" s="0" t="str">
        <f aca="false">IF(G7341=1,IF(COUNTIF(I$2:I7341,I7341)=1,COUNTIF($I:$I,I7341),""),"")</f>
        <v/>
      </c>
      <c r="P7341" s="38" t="str">
        <f aca="false">IF(G7341=1,IF(COUNTIFS(C$2:C7341,C7341,G$2:G7341,1)=1,COUNTIFS($C:$C,C7341,$G:$G,1)+ROW()/10000000,""),"")</f>
        <v/>
      </c>
      <c r="Q7341" s="0" t="str">
        <f aca="false">IF(K7341=1,IF(COUNTIFS(C$2:C7341,C7341,K$2:K7341,1)=1,1,0),"")</f>
        <v/>
      </c>
      <c r="R7341" s="0" t="str">
        <f aca="false">IF(M7341=1,IF(COUNTIFS(C$2:C7341,C7341,M$2:M7341,1)=1,1,0),"")</f>
        <v/>
      </c>
      <c r="S7341" s="0" t="str">
        <f aca="false">IF(L7341=1,IF(COUNTIFS(C$2:C7341,C7341,L$2:L7341,1)=1,1,0),"")</f>
        <v/>
      </c>
      <c r="T7341" s="38" t="str">
        <f aca="false">IF(N7341="","",N7341+ROW()/10000000)</f>
        <v/>
      </c>
      <c r="U7341" s="0" t="str">
        <f aca="false">IF(G7341=1,IF(B7341="",1,0),"")</f>
        <v/>
      </c>
    </row>
    <row r="7342" customFormat="false" ht="15" hidden="false" customHeight="false" outlineLevel="0" collapsed="false">
      <c r="A7342" s="35"/>
      <c r="B7342" s="35"/>
      <c r="G7342" s="0" t="str">
        <f aca="false">IF(A7342="","",IF(AND(A7342&gt;=Debut,A7342&lt;Fin),1,0))</f>
        <v/>
      </c>
      <c r="H7342" s="0" t="str">
        <f aca="false">IF(G7342=1,INT(ROUND((A7342-Debut)*86400,0)/600),"")</f>
        <v/>
      </c>
      <c r="I7342" s="0" t="str">
        <f aca="false">IF(G7342=1,INT(ROUND((A7342-Debut)*86400,0)/3600),"")</f>
        <v/>
      </c>
      <c r="J7342" s="0" t="str">
        <f aca="false">IF(OR(A7342="",B7342=""),"",ROUND((B7342-A7342)*86400,0))</f>
        <v/>
      </c>
      <c r="K7342" s="37" t="str">
        <f aca="false">IF(G7342=1,IF(COUNTIFS($C:$C,C7342,$G:$G,1,$A:$A,"&gt;="&amp;(A7342-FenetreInterm/86400),$A:$A,"&lt;="&amp;A7342)&gt;=NbInterm,1,0),"")</f>
        <v/>
      </c>
      <c r="L7342" s="37" t="str">
        <f aca="false">IF(G7342=1,IF(B7342="",0,IF(J7342&lt;SeuilFugitive,1,0)),"")</f>
        <v/>
      </c>
      <c r="M7342" s="37" t="str">
        <f aca="false">IF(G7342=1,IF(B7342="",IF((Fin-A7342)*24&gt;SeuilFigee,1,0),IF(J7342&gt;SeuilFigee*3600,1,0)),"")</f>
        <v/>
      </c>
      <c r="N7342" s="0" t="str">
        <f aca="false">IF(G7342=1,IF(COUNTIF(H$2:H7342,H7342)=1,COUNTIF($H:$H,H7342),""),"")</f>
        <v/>
      </c>
      <c r="O7342" s="0" t="str">
        <f aca="false">IF(G7342=1,IF(COUNTIF(I$2:I7342,I7342)=1,COUNTIF($I:$I,I7342),""),"")</f>
        <v/>
      </c>
      <c r="P7342" s="38" t="str">
        <f aca="false">IF(G7342=1,IF(COUNTIFS(C$2:C7342,C7342,G$2:G7342,1)=1,COUNTIFS($C:$C,C7342,$G:$G,1)+ROW()/10000000,""),"")</f>
        <v/>
      </c>
      <c r="Q7342" s="0" t="str">
        <f aca="false">IF(K7342=1,IF(COUNTIFS(C$2:C7342,C7342,K$2:K7342,1)=1,1,0),"")</f>
        <v/>
      </c>
      <c r="R7342" s="0" t="str">
        <f aca="false">IF(M7342=1,IF(COUNTIFS(C$2:C7342,C7342,M$2:M7342,1)=1,1,0),"")</f>
        <v/>
      </c>
      <c r="S7342" s="0" t="str">
        <f aca="false">IF(L7342=1,IF(COUNTIFS(C$2:C7342,C7342,L$2:L7342,1)=1,1,0),"")</f>
        <v/>
      </c>
      <c r="T7342" s="38" t="str">
        <f aca="false">IF(N7342="","",N7342+ROW()/10000000)</f>
        <v/>
      </c>
      <c r="U7342" s="0" t="str">
        <f aca="false">IF(G7342=1,IF(B7342="",1,0),"")</f>
        <v/>
      </c>
    </row>
    <row r="7343" customFormat="false" ht="15" hidden="false" customHeight="false" outlineLevel="0" collapsed="false">
      <c r="A7343" s="35"/>
      <c r="B7343" s="35"/>
      <c r="G7343" s="0" t="str">
        <f aca="false">IF(A7343="","",IF(AND(A7343&gt;=Debut,A7343&lt;Fin),1,0))</f>
        <v/>
      </c>
      <c r="H7343" s="0" t="str">
        <f aca="false">IF(G7343=1,INT(ROUND((A7343-Debut)*86400,0)/600),"")</f>
        <v/>
      </c>
      <c r="I7343" s="0" t="str">
        <f aca="false">IF(G7343=1,INT(ROUND((A7343-Debut)*86400,0)/3600),"")</f>
        <v/>
      </c>
      <c r="J7343" s="0" t="str">
        <f aca="false">IF(OR(A7343="",B7343=""),"",ROUND((B7343-A7343)*86400,0))</f>
        <v/>
      </c>
      <c r="K7343" s="37" t="str">
        <f aca="false">IF(G7343=1,IF(COUNTIFS($C:$C,C7343,$G:$G,1,$A:$A,"&gt;="&amp;(A7343-FenetreInterm/86400),$A:$A,"&lt;="&amp;A7343)&gt;=NbInterm,1,0),"")</f>
        <v/>
      </c>
      <c r="L7343" s="37" t="str">
        <f aca="false">IF(G7343=1,IF(B7343="",0,IF(J7343&lt;SeuilFugitive,1,0)),"")</f>
        <v/>
      </c>
      <c r="M7343" s="37" t="str">
        <f aca="false">IF(G7343=1,IF(B7343="",IF((Fin-A7343)*24&gt;SeuilFigee,1,0),IF(J7343&gt;SeuilFigee*3600,1,0)),"")</f>
        <v/>
      </c>
      <c r="N7343" s="0" t="str">
        <f aca="false">IF(G7343=1,IF(COUNTIF(H$2:H7343,H7343)=1,COUNTIF($H:$H,H7343),""),"")</f>
        <v/>
      </c>
      <c r="O7343" s="0" t="str">
        <f aca="false">IF(G7343=1,IF(COUNTIF(I$2:I7343,I7343)=1,COUNTIF($I:$I,I7343),""),"")</f>
        <v/>
      </c>
      <c r="P7343" s="38" t="str">
        <f aca="false">IF(G7343=1,IF(COUNTIFS(C$2:C7343,C7343,G$2:G7343,1)=1,COUNTIFS($C:$C,C7343,$G:$G,1)+ROW()/10000000,""),"")</f>
        <v/>
      </c>
      <c r="Q7343" s="0" t="str">
        <f aca="false">IF(K7343=1,IF(COUNTIFS(C$2:C7343,C7343,K$2:K7343,1)=1,1,0),"")</f>
        <v/>
      </c>
      <c r="R7343" s="0" t="str">
        <f aca="false">IF(M7343=1,IF(COUNTIFS(C$2:C7343,C7343,M$2:M7343,1)=1,1,0),"")</f>
        <v/>
      </c>
      <c r="S7343" s="0" t="str">
        <f aca="false">IF(L7343=1,IF(COUNTIFS(C$2:C7343,C7343,L$2:L7343,1)=1,1,0),"")</f>
        <v/>
      </c>
      <c r="T7343" s="38" t="str">
        <f aca="false">IF(N7343="","",N7343+ROW()/10000000)</f>
        <v/>
      </c>
      <c r="U7343" s="0" t="str">
        <f aca="false">IF(G7343=1,IF(B7343="",1,0),"")</f>
        <v/>
      </c>
    </row>
    <row r="7344" customFormat="false" ht="15" hidden="false" customHeight="false" outlineLevel="0" collapsed="false">
      <c r="A7344" s="35"/>
      <c r="B7344" s="35"/>
      <c r="G7344" s="0" t="str">
        <f aca="false">IF(A7344="","",IF(AND(A7344&gt;=Debut,A7344&lt;Fin),1,0))</f>
        <v/>
      </c>
      <c r="H7344" s="0" t="str">
        <f aca="false">IF(G7344=1,INT(ROUND((A7344-Debut)*86400,0)/600),"")</f>
        <v/>
      </c>
      <c r="I7344" s="0" t="str">
        <f aca="false">IF(G7344=1,INT(ROUND((A7344-Debut)*86400,0)/3600),"")</f>
        <v/>
      </c>
      <c r="J7344" s="0" t="str">
        <f aca="false">IF(OR(A7344="",B7344=""),"",ROUND((B7344-A7344)*86400,0))</f>
        <v/>
      </c>
      <c r="K7344" s="37" t="str">
        <f aca="false">IF(G7344=1,IF(COUNTIFS($C:$C,C7344,$G:$G,1,$A:$A,"&gt;="&amp;(A7344-FenetreInterm/86400),$A:$A,"&lt;="&amp;A7344)&gt;=NbInterm,1,0),"")</f>
        <v/>
      </c>
      <c r="L7344" s="37" t="str">
        <f aca="false">IF(G7344=1,IF(B7344="",0,IF(J7344&lt;SeuilFugitive,1,0)),"")</f>
        <v/>
      </c>
      <c r="M7344" s="37" t="str">
        <f aca="false">IF(G7344=1,IF(B7344="",IF((Fin-A7344)*24&gt;SeuilFigee,1,0),IF(J7344&gt;SeuilFigee*3600,1,0)),"")</f>
        <v/>
      </c>
      <c r="N7344" s="0" t="str">
        <f aca="false">IF(G7344=1,IF(COUNTIF(H$2:H7344,H7344)=1,COUNTIF($H:$H,H7344),""),"")</f>
        <v/>
      </c>
      <c r="O7344" s="0" t="str">
        <f aca="false">IF(G7344=1,IF(COUNTIF(I$2:I7344,I7344)=1,COUNTIF($I:$I,I7344),""),"")</f>
        <v/>
      </c>
      <c r="P7344" s="38" t="str">
        <f aca="false">IF(G7344=1,IF(COUNTIFS(C$2:C7344,C7344,G$2:G7344,1)=1,COUNTIFS($C:$C,C7344,$G:$G,1)+ROW()/10000000,""),"")</f>
        <v/>
      </c>
      <c r="Q7344" s="0" t="str">
        <f aca="false">IF(K7344=1,IF(COUNTIFS(C$2:C7344,C7344,K$2:K7344,1)=1,1,0),"")</f>
        <v/>
      </c>
      <c r="R7344" s="0" t="str">
        <f aca="false">IF(M7344=1,IF(COUNTIFS(C$2:C7344,C7344,M$2:M7344,1)=1,1,0),"")</f>
        <v/>
      </c>
      <c r="S7344" s="0" t="str">
        <f aca="false">IF(L7344=1,IF(COUNTIFS(C$2:C7344,C7344,L$2:L7344,1)=1,1,0),"")</f>
        <v/>
      </c>
      <c r="T7344" s="38" t="str">
        <f aca="false">IF(N7344="","",N7344+ROW()/10000000)</f>
        <v/>
      </c>
      <c r="U7344" s="0" t="str">
        <f aca="false">IF(G7344=1,IF(B7344="",1,0),"")</f>
        <v/>
      </c>
    </row>
    <row r="7345" customFormat="false" ht="15" hidden="false" customHeight="false" outlineLevel="0" collapsed="false">
      <c r="A7345" s="35"/>
      <c r="B7345" s="35"/>
      <c r="G7345" s="0" t="str">
        <f aca="false">IF(A7345="","",IF(AND(A7345&gt;=Debut,A7345&lt;Fin),1,0))</f>
        <v/>
      </c>
      <c r="H7345" s="0" t="str">
        <f aca="false">IF(G7345=1,INT(ROUND((A7345-Debut)*86400,0)/600),"")</f>
        <v/>
      </c>
      <c r="I7345" s="0" t="str">
        <f aca="false">IF(G7345=1,INT(ROUND((A7345-Debut)*86400,0)/3600),"")</f>
        <v/>
      </c>
      <c r="J7345" s="0" t="str">
        <f aca="false">IF(OR(A7345="",B7345=""),"",ROUND((B7345-A7345)*86400,0))</f>
        <v/>
      </c>
      <c r="K7345" s="37" t="str">
        <f aca="false">IF(G7345=1,IF(COUNTIFS($C:$C,C7345,$G:$G,1,$A:$A,"&gt;="&amp;(A7345-FenetreInterm/86400),$A:$A,"&lt;="&amp;A7345)&gt;=NbInterm,1,0),"")</f>
        <v/>
      </c>
      <c r="L7345" s="37" t="str">
        <f aca="false">IF(G7345=1,IF(B7345="",0,IF(J7345&lt;SeuilFugitive,1,0)),"")</f>
        <v/>
      </c>
      <c r="M7345" s="37" t="str">
        <f aca="false">IF(G7345=1,IF(B7345="",IF((Fin-A7345)*24&gt;SeuilFigee,1,0),IF(J7345&gt;SeuilFigee*3600,1,0)),"")</f>
        <v/>
      </c>
      <c r="N7345" s="0" t="str">
        <f aca="false">IF(G7345=1,IF(COUNTIF(H$2:H7345,H7345)=1,COUNTIF($H:$H,H7345),""),"")</f>
        <v/>
      </c>
      <c r="O7345" s="0" t="str">
        <f aca="false">IF(G7345=1,IF(COUNTIF(I$2:I7345,I7345)=1,COUNTIF($I:$I,I7345),""),"")</f>
        <v/>
      </c>
      <c r="P7345" s="38" t="str">
        <f aca="false">IF(G7345=1,IF(COUNTIFS(C$2:C7345,C7345,G$2:G7345,1)=1,COUNTIFS($C:$C,C7345,$G:$G,1)+ROW()/10000000,""),"")</f>
        <v/>
      </c>
      <c r="Q7345" s="0" t="str">
        <f aca="false">IF(K7345=1,IF(COUNTIFS(C$2:C7345,C7345,K$2:K7345,1)=1,1,0),"")</f>
        <v/>
      </c>
      <c r="R7345" s="0" t="str">
        <f aca="false">IF(M7345=1,IF(COUNTIFS(C$2:C7345,C7345,M$2:M7345,1)=1,1,0),"")</f>
        <v/>
      </c>
      <c r="S7345" s="0" t="str">
        <f aca="false">IF(L7345=1,IF(COUNTIFS(C$2:C7345,C7345,L$2:L7345,1)=1,1,0),"")</f>
        <v/>
      </c>
      <c r="T7345" s="38" t="str">
        <f aca="false">IF(N7345="","",N7345+ROW()/10000000)</f>
        <v/>
      </c>
      <c r="U7345" s="0" t="str">
        <f aca="false">IF(G7345=1,IF(B7345="",1,0),"")</f>
        <v/>
      </c>
    </row>
    <row r="7346" customFormat="false" ht="15" hidden="false" customHeight="false" outlineLevel="0" collapsed="false">
      <c r="A7346" s="35"/>
      <c r="B7346" s="35"/>
      <c r="G7346" s="0" t="str">
        <f aca="false">IF(A7346="","",IF(AND(A7346&gt;=Debut,A7346&lt;Fin),1,0))</f>
        <v/>
      </c>
      <c r="H7346" s="0" t="str">
        <f aca="false">IF(G7346=1,INT(ROUND((A7346-Debut)*86400,0)/600),"")</f>
        <v/>
      </c>
      <c r="I7346" s="0" t="str">
        <f aca="false">IF(G7346=1,INT(ROUND((A7346-Debut)*86400,0)/3600),"")</f>
        <v/>
      </c>
      <c r="J7346" s="0" t="str">
        <f aca="false">IF(OR(A7346="",B7346=""),"",ROUND((B7346-A7346)*86400,0))</f>
        <v/>
      </c>
      <c r="K7346" s="37" t="str">
        <f aca="false">IF(G7346=1,IF(COUNTIFS($C:$C,C7346,$G:$G,1,$A:$A,"&gt;="&amp;(A7346-FenetreInterm/86400),$A:$A,"&lt;="&amp;A7346)&gt;=NbInterm,1,0),"")</f>
        <v/>
      </c>
      <c r="L7346" s="37" t="str">
        <f aca="false">IF(G7346=1,IF(B7346="",0,IF(J7346&lt;SeuilFugitive,1,0)),"")</f>
        <v/>
      </c>
      <c r="M7346" s="37" t="str">
        <f aca="false">IF(G7346=1,IF(B7346="",IF((Fin-A7346)*24&gt;SeuilFigee,1,0),IF(J7346&gt;SeuilFigee*3600,1,0)),"")</f>
        <v/>
      </c>
      <c r="N7346" s="0" t="str">
        <f aca="false">IF(G7346=1,IF(COUNTIF(H$2:H7346,H7346)=1,COUNTIF($H:$H,H7346),""),"")</f>
        <v/>
      </c>
      <c r="O7346" s="0" t="str">
        <f aca="false">IF(G7346=1,IF(COUNTIF(I$2:I7346,I7346)=1,COUNTIF($I:$I,I7346),""),"")</f>
        <v/>
      </c>
      <c r="P7346" s="38" t="str">
        <f aca="false">IF(G7346=1,IF(COUNTIFS(C$2:C7346,C7346,G$2:G7346,1)=1,COUNTIFS($C:$C,C7346,$G:$G,1)+ROW()/10000000,""),"")</f>
        <v/>
      </c>
      <c r="Q7346" s="0" t="str">
        <f aca="false">IF(K7346=1,IF(COUNTIFS(C$2:C7346,C7346,K$2:K7346,1)=1,1,0),"")</f>
        <v/>
      </c>
      <c r="R7346" s="0" t="str">
        <f aca="false">IF(M7346=1,IF(COUNTIFS(C$2:C7346,C7346,M$2:M7346,1)=1,1,0),"")</f>
        <v/>
      </c>
      <c r="S7346" s="0" t="str">
        <f aca="false">IF(L7346=1,IF(COUNTIFS(C$2:C7346,C7346,L$2:L7346,1)=1,1,0),"")</f>
        <v/>
      </c>
      <c r="T7346" s="38" t="str">
        <f aca="false">IF(N7346="","",N7346+ROW()/10000000)</f>
        <v/>
      </c>
      <c r="U7346" s="0" t="str">
        <f aca="false">IF(G7346=1,IF(B7346="",1,0),"")</f>
        <v/>
      </c>
    </row>
    <row r="7347" customFormat="false" ht="15" hidden="false" customHeight="false" outlineLevel="0" collapsed="false">
      <c r="A7347" s="35"/>
      <c r="B7347" s="35"/>
      <c r="G7347" s="0" t="str">
        <f aca="false">IF(A7347="","",IF(AND(A7347&gt;=Debut,A7347&lt;Fin),1,0))</f>
        <v/>
      </c>
      <c r="H7347" s="0" t="str">
        <f aca="false">IF(G7347=1,INT(ROUND((A7347-Debut)*86400,0)/600),"")</f>
        <v/>
      </c>
      <c r="I7347" s="0" t="str">
        <f aca="false">IF(G7347=1,INT(ROUND((A7347-Debut)*86400,0)/3600),"")</f>
        <v/>
      </c>
      <c r="J7347" s="0" t="str">
        <f aca="false">IF(OR(A7347="",B7347=""),"",ROUND((B7347-A7347)*86400,0))</f>
        <v/>
      </c>
      <c r="K7347" s="37" t="str">
        <f aca="false">IF(G7347=1,IF(COUNTIFS($C:$C,C7347,$G:$G,1,$A:$A,"&gt;="&amp;(A7347-FenetreInterm/86400),$A:$A,"&lt;="&amp;A7347)&gt;=NbInterm,1,0),"")</f>
        <v/>
      </c>
      <c r="L7347" s="37" t="str">
        <f aca="false">IF(G7347=1,IF(B7347="",0,IF(J7347&lt;SeuilFugitive,1,0)),"")</f>
        <v/>
      </c>
      <c r="M7347" s="37" t="str">
        <f aca="false">IF(G7347=1,IF(B7347="",IF((Fin-A7347)*24&gt;SeuilFigee,1,0),IF(J7347&gt;SeuilFigee*3600,1,0)),"")</f>
        <v/>
      </c>
      <c r="N7347" s="0" t="str">
        <f aca="false">IF(G7347=1,IF(COUNTIF(H$2:H7347,H7347)=1,COUNTIF($H:$H,H7347),""),"")</f>
        <v/>
      </c>
      <c r="O7347" s="0" t="str">
        <f aca="false">IF(G7347=1,IF(COUNTIF(I$2:I7347,I7347)=1,COUNTIF($I:$I,I7347),""),"")</f>
        <v/>
      </c>
      <c r="P7347" s="38" t="str">
        <f aca="false">IF(G7347=1,IF(COUNTIFS(C$2:C7347,C7347,G$2:G7347,1)=1,COUNTIFS($C:$C,C7347,$G:$G,1)+ROW()/10000000,""),"")</f>
        <v/>
      </c>
      <c r="Q7347" s="0" t="str">
        <f aca="false">IF(K7347=1,IF(COUNTIFS(C$2:C7347,C7347,K$2:K7347,1)=1,1,0),"")</f>
        <v/>
      </c>
      <c r="R7347" s="0" t="str">
        <f aca="false">IF(M7347=1,IF(COUNTIFS(C$2:C7347,C7347,M$2:M7347,1)=1,1,0),"")</f>
        <v/>
      </c>
      <c r="S7347" s="0" t="str">
        <f aca="false">IF(L7347=1,IF(COUNTIFS(C$2:C7347,C7347,L$2:L7347,1)=1,1,0),"")</f>
        <v/>
      </c>
      <c r="T7347" s="38" t="str">
        <f aca="false">IF(N7347="","",N7347+ROW()/10000000)</f>
        <v/>
      </c>
      <c r="U7347" s="0" t="str">
        <f aca="false">IF(G7347=1,IF(B7347="",1,0),"")</f>
        <v/>
      </c>
    </row>
    <row r="7348" customFormat="false" ht="15" hidden="false" customHeight="false" outlineLevel="0" collapsed="false">
      <c r="A7348" s="35"/>
      <c r="B7348" s="35"/>
      <c r="G7348" s="0" t="str">
        <f aca="false">IF(A7348="","",IF(AND(A7348&gt;=Debut,A7348&lt;Fin),1,0))</f>
        <v/>
      </c>
      <c r="H7348" s="0" t="str">
        <f aca="false">IF(G7348=1,INT(ROUND((A7348-Debut)*86400,0)/600),"")</f>
        <v/>
      </c>
      <c r="I7348" s="0" t="str">
        <f aca="false">IF(G7348=1,INT(ROUND((A7348-Debut)*86400,0)/3600),"")</f>
        <v/>
      </c>
      <c r="J7348" s="0" t="str">
        <f aca="false">IF(OR(A7348="",B7348=""),"",ROUND((B7348-A7348)*86400,0))</f>
        <v/>
      </c>
      <c r="K7348" s="37" t="str">
        <f aca="false">IF(G7348=1,IF(COUNTIFS($C:$C,C7348,$G:$G,1,$A:$A,"&gt;="&amp;(A7348-FenetreInterm/86400),$A:$A,"&lt;="&amp;A7348)&gt;=NbInterm,1,0),"")</f>
        <v/>
      </c>
      <c r="L7348" s="37" t="str">
        <f aca="false">IF(G7348=1,IF(B7348="",0,IF(J7348&lt;SeuilFugitive,1,0)),"")</f>
        <v/>
      </c>
      <c r="M7348" s="37" t="str">
        <f aca="false">IF(G7348=1,IF(B7348="",IF((Fin-A7348)*24&gt;SeuilFigee,1,0),IF(J7348&gt;SeuilFigee*3600,1,0)),"")</f>
        <v/>
      </c>
      <c r="N7348" s="0" t="str">
        <f aca="false">IF(G7348=1,IF(COUNTIF(H$2:H7348,H7348)=1,COUNTIF($H:$H,H7348),""),"")</f>
        <v/>
      </c>
      <c r="O7348" s="0" t="str">
        <f aca="false">IF(G7348=1,IF(COUNTIF(I$2:I7348,I7348)=1,COUNTIF($I:$I,I7348),""),"")</f>
        <v/>
      </c>
      <c r="P7348" s="38" t="str">
        <f aca="false">IF(G7348=1,IF(COUNTIFS(C$2:C7348,C7348,G$2:G7348,1)=1,COUNTIFS($C:$C,C7348,$G:$G,1)+ROW()/10000000,""),"")</f>
        <v/>
      </c>
      <c r="Q7348" s="0" t="str">
        <f aca="false">IF(K7348=1,IF(COUNTIFS(C$2:C7348,C7348,K$2:K7348,1)=1,1,0),"")</f>
        <v/>
      </c>
      <c r="R7348" s="0" t="str">
        <f aca="false">IF(M7348=1,IF(COUNTIFS(C$2:C7348,C7348,M$2:M7348,1)=1,1,0),"")</f>
        <v/>
      </c>
      <c r="S7348" s="0" t="str">
        <f aca="false">IF(L7348=1,IF(COUNTIFS(C$2:C7348,C7348,L$2:L7348,1)=1,1,0),"")</f>
        <v/>
      </c>
      <c r="T7348" s="38" t="str">
        <f aca="false">IF(N7348="","",N7348+ROW()/10000000)</f>
        <v/>
      </c>
      <c r="U7348" s="0" t="str">
        <f aca="false">IF(G7348=1,IF(B7348="",1,0),"")</f>
        <v/>
      </c>
    </row>
    <row r="7349" customFormat="false" ht="15" hidden="false" customHeight="false" outlineLevel="0" collapsed="false">
      <c r="A7349" s="35"/>
      <c r="B7349" s="35"/>
      <c r="G7349" s="0" t="str">
        <f aca="false">IF(A7349="","",IF(AND(A7349&gt;=Debut,A7349&lt;Fin),1,0))</f>
        <v/>
      </c>
      <c r="H7349" s="0" t="str">
        <f aca="false">IF(G7349=1,INT(ROUND((A7349-Debut)*86400,0)/600),"")</f>
        <v/>
      </c>
      <c r="I7349" s="0" t="str">
        <f aca="false">IF(G7349=1,INT(ROUND((A7349-Debut)*86400,0)/3600),"")</f>
        <v/>
      </c>
      <c r="J7349" s="0" t="str">
        <f aca="false">IF(OR(A7349="",B7349=""),"",ROUND((B7349-A7349)*86400,0))</f>
        <v/>
      </c>
      <c r="K7349" s="37" t="str">
        <f aca="false">IF(G7349=1,IF(COUNTIFS($C:$C,C7349,$G:$G,1,$A:$A,"&gt;="&amp;(A7349-FenetreInterm/86400),$A:$A,"&lt;="&amp;A7349)&gt;=NbInterm,1,0),"")</f>
        <v/>
      </c>
      <c r="L7349" s="37" t="str">
        <f aca="false">IF(G7349=1,IF(B7349="",0,IF(J7349&lt;SeuilFugitive,1,0)),"")</f>
        <v/>
      </c>
      <c r="M7349" s="37" t="str">
        <f aca="false">IF(G7349=1,IF(B7349="",IF((Fin-A7349)*24&gt;SeuilFigee,1,0),IF(J7349&gt;SeuilFigee*3600,1,0)),"")</f>
        <v/>
      </c>
      <c r="N7349" s="0" t="str">
        <f aca="false">IF(G7349=1,IF(COUNTIF(H$2:H7349,H7349)=1,COUNTIF($H:$H,H7349),""),"")</f>
        <v/>
      </c>
      <c r="O7349" s="0" t="str">
        <f aca="false">IF(G7349=1,IF(COUNTIF(I$2:I7349,I7349)=1,COUNTIF($I:$I,I7349),""),"")</f>
        <v/>
      </c>
      <c r="P7349" s="38" t="str">
        <f aca="false">IF(G7349=1,IF(COUNTIFS(C$2:C7349,C7349,G$2:G7349,1)=1,COUNTIFS($C:$C,C7349,$G:$G,1)+ROW()/10000000,""),"")</f>
        <v/>
      </c>
      <c r="Q7349" s="0" t="str">
        <f aca="false">IF(K7349=1,IF(COUNTIFS(C$2:C7349,C7349,K$2:K7349,1)=1,1,0),"")</f>
        <v/>
      </c>
      <c r="R7349" s="0" t="str">
        <f aca="false">IF(M7349=1,IF(COUNTIFS(C$2:C7349,C7349,M$2:M7349,1)=1,1,0),"")</f>
        <v/>
      </c>
      <c r="S7349" s="0" t="str">
        <f aca="false">IF(L7349=1,IF(COUNTIFS(C$2:C7349,C7349,L$2:L7349,1)=1,1,0),"")</f>
        <v/>
      </c>
      <c r="T7349" s="38" t="str">
        <f aca="false">IF(N7349="","",N7349+ROW()/10000000)</f>
        <v/>
      </c>
      <c r="U7349" s="0" t="str">
        <f aca="false">IF(G7349=1,IF(B7349="",1,0),"")</f>
        <v/>
      </c>
    </row>
    <row r="7350" customFormat="false" ht="15" hidden="false" customHeight="false" outlineLevel="0" collapsed="false">
      <c r="A7350" s="35"/>
      <c r="B7350" s="35"/>
      <c r="G7350" s="0" t="str">
        <f aca="false">IF(A7350="","",IF(AND(A7350&gt;=Debut,A7350&lt;Fin),1,0))</f>
        <v/>
      </c>
      <c r="H7350" s="0" t="str">
        <f aca="false">IF(G7350=1,INT(ROUND((A7350-Debut)*86400,0)/600),"")</f>
        <v/>
      </c>
      <c r="I7350" s="0" t="str">
        <f aca="false">IF(G7350=1,INT(ROUND((A7350-Debut)*86400,0)/3600),"")</f>
        <v/>
      </c>
      <c r="J7350" s="0" t="str">
        <f aca="false">IF(OR(A7350="",B7350=""),"",ROUND((B7350-A7350)*86400,0))</f>
        <v/>
      </c>
      <c r="K7350" s="37" t="str">
        <f aca="false">IF(G7350=1,IF(COUNTIFS($C:$C,C7350,$G:$G,1,$A:$A,"&gt;="&amp;(A7350-FenetreInterm/86400),$A:$A,"&lt;="&amp;A7350)&gt;=NbInterm,1,0),"")</f>
        <v/>
      </c>
      <c r="L7350" s="37" t="str">
        <f aca="false">IF(G7350=1,IF(B7350="",0,IF(J7350&lt;SeuilFugitive,1,0)),"")</f>
        <v/>
      </c>
      <c r="M7350" s="37" t="str">
        <f aca="false">IF(G7350=1,IF(B7350="",IF((Fin-A7350)*24&gt;SeuilFigee,1,0),IF(J7350&gt;SeuilFigee*3600,1,0)),"")</f>
        <v/>
      </c>
      <c r="N7350" s="0" t="str">
        <f aca="false">IF(G7350=1,IF(COUNTIF(H$2:H7350,H7350)=1,COUNTIF($H:$H,H7350),""),"")</f>
        <v/>
      </c>
      <c r="O7350" s="0" t="str">
        <f aca="false">IF(G7350=1,IF(COUNTIF(I$2:I7350,I7350)=1,COUNTIF($I:$I,I7350),""),"")</f>
        <v/>
      </c>
      <c r="P7350" s="38" t="str">
        <f aca="false">IF(G7350=1,IF(COUNTIFS(C$2:C7350,C7350,G$2:G7350,1)=1,COUNTIFS($C:$C,C7350,$G:$G,1)+ROW()/10000000,""),"")</f>
        <v/>
      </c>
      <c r="Q7350" s="0" t="str">
        <f aca="false">IF(K7350=1,IF(COUNTIFS(C$2:C7350,C7350,K$2:K7350,1)=1,1,0),"")</f>
        <v/>
      </c>
      <c r="R7350" s="0" t="str">
        <f aca="false">IF(M7350=1,IF(COUNTIFS(C$2:C7350,C7350,M$2:M7350,1)=1,1,0),"")</f>
        <v/>
      </c>
      <c r="S7350" s="0" t="str">
        <f aca="false">IF(L7350=1,IF(COUNTIFS(C$2:C7350,C7350,L$2:L7350,1)=1,1,0),"")</f>
        <v/>
      </c>
      <c r="T7350" s="38" t="str">
        <f aca="false">IF(N7350="","",N7350+ROW()/10000000)</f>
        <v/>
      </c>
      <c r="U7350" s="0" t="str">
        <f aca="false">IF(G7350=1,IF(B7350="",1,0),"")</f>
        <v/>
      </c>
    </row>
    <row r="7351" customFormat="false" ht="15" hidden="false" customHeight="false" outlineLevel="0" collapsed="false">
      <c r="A7351" s="35"/>
      <c r="B7351" s="35"/>
      <c r="G7351" s="0" t="str">
        <f aca="false">IF(A7351="","",IF(AND(A7351&gt;=Debut,A7351&lt;Fin),1,0))</f>
        <v/>
      </c>
      <c r="H7351" s="0" t="str">
        <f aca="false">IF(G7351=1,INT(ROUND((A7351-Debut)*86400,0)/600),"")</f>
        <v/>
      </c>
      <c r="I7351" s="0" t="str">
        <f aca="false">IF(G7351=1,INT(ROUND((A7351-Debut)*86400,0)/3600),"")</f>
        <v/>
      </c>
      <c r="J7351" s="0" t="str">
        <f aca="false">IF(OR(A7351="",B7351=""),"",ROUND((B7351-A7351)*86400,0))</f>
        <v/>
      </c>
      <c r="K7351" s="37" t="str">
        <f aca="false">IF(G7351=1,IF(COUNTIFS($C:$C,C7351,$G:$G,1,$A:$A,"&gt;="&amp;(A7351-FenetreInterm/86400),$A:$A,"&lt;="&amp;A7351)&gt;=NbInterm,1,0),"")</f>
        <v/>
      </c>
      <c r="L7351" s="37" t="str">
        <f aca="false">IF(G7351=1,IF(B7351="",0,IF(J7351&lt;SeuilFugitive,1,0)),"")</f>
        <v/>
      </c>
      <c r="M7351" s="37" t="str">
        <f aca="false">IF(G7351=1,IF(B7351="",IF((Fin-A7351)*24&gt;SeuilFigee,1,0),IF(J7351&gt;SeuilFigee*3600,1,0)),"")</f>
        <v/>
      </c>
      <c r="N7351" s="0" t="str">
        <f aca="false">IF(G7351=1,IF(COUNTIF(H$2:H7351,H7351)=1,COUNTIF($H:$H,H7351),""),"")</f>
        <v/>
      </c>
      <c r="O7351" s="0" t="str">
        <f aca="false">IF(G7351=1,IF(COUNTIF(I$2:I7351,I7351)=1,COUNTIF($I:$I,I7351),""),"")</f>
        <v/>
      </c>
      <c r="P7351" s="38" t="str">
        <f aca="false">IF(G7351=1,IF(COUNTIFS(C$2:C7351,C7351,G$2:G7351,1)=1,COUNTIFS($C:$C,C7351,$G:$G,1)+ROW()/10000000,""),"")</f>
        <v/>
      </c>
      <c r="Q7351" s="0" t="str">
        <f aca="false">IF(K7351=1,IF(COUNTIFS(C$2:C7351,C7351,K$2:K7351,1)=1,1,0),"")</f>
        <v/>
      </c>
      <c r="R7351" s="0" t="str">
        <f aca="false">IF(M7351=1,IF(COUNTIFS(C$2:C7351,C7351,M$2:M7351,1)=1,1,0),"")</f>
        <v/>
      </c>
      <c r="S7351" s="0" t="str">
        <f aca="false">IF(L7351=1,IF(COUNTIFS(C$2:C7351,C7351,L$2:L7351,1)=1,1,0),"")</f>
        <v/>
      </c>
      <c r="T7351" s="38" t="str">
        <f aca="false">IF(N7351="","",N7351+ROW()/10000000)</f>
        <v/>
      </c>
      <c r="U7351" s="0" t="str">
        <f aca="false">IF(G7351=1,IF(B7351="",1,0),"")</f>
        <v/>
      </c>
    </row>
    <row r="7352" customFormat="false" ht="15" hidden="false" customHeight="false" outlineLevel="0" collapsed="false">
      <c r="A7352" s="35"/>
      <c r="B7352" s="35"/>
      <c r="G7352" s="0" t="str">
        <f aca="false">IF(A7352="","",IF(AND(A7352&gt;=Debut,A7352&lt;Fin),1,0))</f>
        <v/>
      </c>
      <c r="H7352" s="0" t="str">
        <f aca="false">IF(G7352=1,INT(ROUND((A7352-Debut)*86400,0)/600),"")</f>
        <v/>
      </c>
      <c r="I7352" s="0" t="str">
        <f aca="false">IF(G7352=1,INT(ROUND((A7352-Debut)*86400,0)/3600),"")</f>
        <v/>
      </c>
      <c r="J7352" s="0" t="str">
        <f aca="false">IF(OR(A7352="",B7352=""),"",ROUND((B7352-A7352)*86400,0))</f>
        <v/>
      </c>
      <c r="K7352" s="37" t="str">
        <f aca="false">IF(G7352=1,IF(COUNTIFS($C:$C,C7352,$G:$G,1,$A:$A,"&gt;="&amp;(A7352-FenetreInterm/86400),$A:$A,"&lt;="&amp;A7352)&gt;=NbInterm,1,0),"")</f>
        <v/>
      </c>
      <c r="L7352" s="37" t="str">
        <f aca="false">IF(G7352=1,IF(B7352="",0,IF(J7352&lt;SeuilFugitive,1,0)),"")</f>
        <v/>
      </c>
      <c r="M7352" s="37" t="str">
        <f aca="false">IF(G7352=1,IF(B7352="",IF((Fin-A7352)*24&gt;SeuilFigee,1,0),IF(J7352&gt;SeuilFigee*3600,1,0)),"")</f>
        <v/>
      </c>
      <c r="N7352" s="0" t="str">
        <f aca="false">IF(G7352=1,IF(COUNTIF(H$2:H7352,H7352)=1,COUNTIF($H:$H,H7352),""),"")</f>
        <v/>
      </c>
      <c r="O7352" s="0" t="str">
        <f aca="false">IF(G7352=1,IF(COUNTIF(I$2:I7352,I7352)=1,COUNTIF($I:$I,I7352),""),"")</f>
        <v/>
      </c>
      <c r="P7352" s="38" t="str">
        <f aca="false">IF(G7352=1,IF(COUNTIFS(C$2:C7352,C7352,G$2:G7352,1)=1,COUNTIFS($C:$C,C7352,$G:$G,1)+ROW()/10000000,""),"")</f>
        <v/>
      </c>
      <c r="Q7352" s="0" t="str">
        <f aca="false">IF(K7352=1,IF(COUNTIFS(C$2:C7352,C7352,K$2:K7352,1)=1,1,0),"")</f>
        <v/>
      </c>
      <c r="R7352" s="0" t="str">
        <f aca="false">IF(M7352=1,IF(COUNTIFS(C$2:C7352,C7352,M$2:M7352,1)=1,1,0),"")</f>
        <v/>
      </c>
      <c r="S7352" s="0" t="str">
        <f aca="false">IF(L7352=1,IF(COUNTIFS(C$2:C7352,C7352,L$2:L7352,1)=1,1,0),"")</f>
        <v/>
      </c>
      <c r="T7352" s="38" t="str">
        <f aca="false">IF(N7352="","",N7352+ROW()/10000000)</f>
        <v/>
      </c>
      <c r="U7352" s="0" t="str">
        <f aca="false">IF(G7352=1,IF(B7352="",1,0),"")</f>
        <v/>
      </c>
    </row>
    <row r="7353" customFormat="false" ht="15" hidden="false" customHeight="false" outlineLevel="0" collapsed="false">
      <c r="A7353" s="35"/>
      <c r="B7353" s="35"/>
      <c r="G7353" s="0" t="str">
        <f aca="false">IF(A7353="","",IF(AND(A7353&gt;=Debut,A7353&lt;Fin),1,0))</f>
        <v/>
      </c>
      <c r="H7353" s="0" t="str">
        <f aca="false">IF(G7353=1,INT(ROUND((A7353-Debut)*86400,0)/600),"")</f>
        <v/>
      </c>
      <c r="I7353" s="0" t="str">
        <f aca="false">IF(G7353=1,INT(ROUND((A7353-Debut)*86400,0)/3600),"")</f>
        <v/>
      </c>
      <c r="J7353" s="0" t="str">
        <f aca="false">IF(OR(A7353="",B7353=""),"",ROUND((B7353-A7353)*86400,0))</f>
        <v/>
      </c>
      <c r="K7353" s="37" t="str">
        <f aca="false">IF(G7353=1,IF(COUNTIFS($C:$C,C7353,$G:$G,1,$A:$A,"&gt;="&amp;(A7353-FenetreInterm/86400),$A:$A,"&lt;="&amp;A7353)&gt;=NbInterm,1,0),"")</f>
        <v/>
      </c>
      <c r="L7353" s="37" t="str">
        <f aca="false">IF(G7353=1,IF(B7353="",0,IF(J7353&lt;SeuilFugitive,1,0)),"")</f>
        <v/>
      </c>
      <c r="M7353" s="37" t="str">
        <f aca="false">IF(G7353=1,IF(B7353="",IF((Fin-A7353)*24&gt;SeuilFigee,1,0),IF(J7353&gt;SeuilFigee*3600,1,0)),"")</f>
        <v/>
      </c>
      <c r="N7353" s="0" t="str">
        <f aca="false">IF(G7353=1,IF(COUNTIF(H$2:H7353,H7353)=1,COUNTIF($H:$H,H7353),""),"")</f>
        <v/>
      </c>
      <c r="O7353" s="0" t="str">
        <f aca="false">IF(G7353=1,IF(COUNTIF(I$2:I7353,I7353)=1,COUNTIF($I:$I,I7353),""),"")</f>
        <v/>
      </c>
      <c r="P7353" s="38" t="str">
        <f aca="false">IF(G7353=1,IF(COUNTIFS(C$2:C7353,C7353,G$2:G7353,1)=1,COUNTIFS($C:$C,C7353,$G:$G,1)+ROW()/10000000,""),"")</f>
        <v/>
      </c>
      <c r="Q7353" s="0" t="str">
        <f aca="false">IF(K7353=1,IF(COUNTIFS(C$2:C7353,C7353,K$2:K7353,1)=1,1,0),"")</f>
        <v/>
      </c>
      <c r="R7353" s="0" t="str">
        <f aca="false">IF(M7353=1,IF(COUNTIFS(C$2:C7353,C7353,M$2:M7353,1)=1,1,0),"")</f>
        <v/>
      </c>
      <c r="S7353" s="0" t="str">
        <f aca="false">IF(L7353=1,IF(COUNTIFS(C$2:C7353,C7353,L$2:L7353,1)=1,1,0),"")</f>
        <v/>
      </c>
      <c r="T7353" s="38" t="str">
        <f aca="false">IF(N7353="","",N7353+ROW()/10000000)</f>
        <v/>
      </c>
      <c r="U7353" s="0" t="str">
        <f aca="false">IF(G7353=1,IF(B7353="",1,0),"")</f>
        <v/>
      </c>
    </row>
    <row r="7354" customFormat="false" ht="15" hidden="false" customHeight="false" outlineLevel="0" collapsed="false">
      <c r="A7354" s="35"/>
      <c r="B7354" s="35"/>
      <c r="G7354" s="0" t="str">
        <f aca="false">IF(A7354="","",IF(AND(A7354&gt;=Debut,A7354&lt;Fin),1,0))</f>
        <v/>
      </c>
      <c r="H7354" s="0" t="str">
        <f aca="false">IF(G7354=1,INT(ROUND((A7354-Debut)*86400,0)/600),"")</f>
        <v/>
      </c>
      <c r="I7354" s="0" t="str">
        <f aca="false">IF(G7354=1,INT(ROUND((A7354-Debut)*86400,0)/3600),"")</f>
        <v/>
      </c>
      <c r="J7354" s="0" t="str">
        <f aca="false">IF(OR(A7354="",B7354=""),"",ROUND((B7354-A7354)*86400,0))</f>
        <v/>
      </c>
      <c r="K7354" s="37" t="str">
        <f aca="false">IF(G7354=1,IF(COUNTIFS($C:$C,C7354,$G:$G,1,$A:$A,"&gt;="&amp;(A7354-FenetreInterm/86400),$A:$A,"&lt;="&amp;A7354)&gt;=NbInterm,1,0),"")</f>
        <v/>
      </c>
      <c r="L7354" s="37" t="str">
        <f aca="false">IF(G7354=1,IF(B7354="",0,IF(J7354&lt;SeuilFugitive,1,0)),"")</f>
        <v/>
      </c>
      <c r="M7354" s="37" t="str">
        <f aca="false">IF(G7354=1,IF(B7354="",IF((Fin-A7354)*24&gt;SeuilFigee,1,0),IF(J7354&gt;SeuilFigee*3600,1,0)),"")</f>
        <v/>
      </c>
      <c r="N7354" s="0" t="str">
        <f aca="false">IF(G7354=1,IF(COUNTIF(H$2:H7354,H7354)=1,COUNTIF($H:$H,H7354),""),"")</f>
        <v/>
      </c>
      <c r="O7354" s="0" t="str">
        <f aca="false">IF(G7354=1,IF(COUNTIF(I$2:I7354,I7354)=1,COUNTIF($I:$I,I7354),""),"")</f>
        <v/>
      </c>
      <c r="P7354" s="38" t="str">
        <f aca="false">IF(G7354=1,IF(COUNTIFS(C$2:C7354,C7354,G$2:G7354,1)=1,COUNTIFS($C:$C,C7354,$G:$G,1)+ROW()/10000000,""),"")</f>
        <v/>
      </c>
      <c r="Q7354" s="0" t="str">
        <f aca="false">IF(K7354=1,IF(COUNTIFS(C$2:C7354,C7354,K$2:K7354,1)=1,1,0),"")</f>
        <v/>
      </c>
      <c r="R7354" s="0" t="str">
        <f aca="false">IF(M7354=1,IF(COUNTIFS(C$2:C7354,C7354,M$2:M7354,1)=1,1,0),"")</f>
        <v/>
      </c>
      <c r="S7354" s="0" t="str">
        <f aca="false">IF(L7354=1,IF(COUNTIFS(C$2:C7354,C7354,L$2:L7354,1)=1,1,0),"")</f>
        <v/>
      </c>
      <c r="T7354" s="38" t="str">
        <f aca="false">IF(N7354="","",N7354+ROW()/10000000)</f>
        <v/>
      </c>
      <c r="U7354" s="0" t="str">
        <f aca="false">IF(G7354=1,IF(B7354="",1,0),"")</f>
        <v/>
      </c>
    </row>
    <row r="7355" customFormat="false" ht="15" hidden="false" customHeight="false" outlineLevel="0" collapsed="false">
      <c r="A7355" s="35"/>
      <c r="B7355" s="35"/>
      <c r="G7355" s="0" t="str">
        <f aca="false">IF(A7355="","",IF(AND(A7355&gt;=Debut,A7355&lt;Fin),1,0))</f>
        <v/>
      </c>
      <c r="H7355" s="0" t="str">
        <f aca="false">IF(G7355=1,INT(ROUND((A7355-Debut)*86400,0)/600),"")</f>
        <v/>
      </c>
      <c r="I7355" s="0" t="str">
        <f aca="false">IF(G7355=1,INT(ROUND((A7355-Debut)*86400,0)/3600),"")</f>
        <v/>
      </c>
      <c r="J7355" s="0" t="str">
        <f aca="false">IF(OR(A7355="",B7355=""),"",ROUND((B7355-A7355)*86400,0))</f>
        <v/>
      </c>
      <c r="K7355" s="37" t="str">
        <f aca="false">IF(G7355=1,IF(COUNTIFS($C:$C,C7355,$G:$G,1,$A:$A,"&gt;="&amp;(A7355-FenetreInterm/86400),$A:$A,"&lt;="&amp;A7355)&gt;=NbInterm,1,0),"")</f>
        <v/>
      </c>
      <c r="L7355" s="37" t="str">
        <f aca="false">IF(G7355=1,IF(B7355="",0,IF(J7355&lt;SeuilFugitive,1,0)),"")</f>
        <v/>
      </c>
      <c r="M7355" s="37" t="str">
        <f aca="false">IF(G7355=1,IF(B7355="",IF((Fin-A7355)*24&gt;SeuilFigee,1,0),IF(J7355&gt;SeuilFigee*3600,1,0)),"")</f>
        <v/>
      </c>
      <c r="N7355" s="0" t="str">
        <f aca="false">IF(G7355=1,IF(COUNTIF(H$2:H7355,H7355)=1,COUNTIF($H:$H,H7355),""),"")</f>
        <v/>
      </c>
      <c r="O7355" s="0" t="str">
        <f aca="false">IF(G7355=1,IF(COUNTIF(I$2:I7355,I7355)=1,COUNTIF($I:$I,I7355),""),"")</f>
        <v/>
      </c>
      <c r="P7355" s="38" t="str">
        <f aca="false">IF(G7355=1,IF(COUNTIFS(C$2:C7355,C7355,G$2:G7355,1)=1,COUNTIFS($C:$C,C7355,$G:$G,1)+ROW()/10000000,""),"")</f>
        <v/>
      </c>
      <c r="Q7355" s="0" t="str">
        <f aca="false">IF(K7355=1,IF(COUNTIFS(C$2:C7355,C7355,K$2:K7355,1)=1,1,0),"")</f>
        <v/>
      </c>
      <c r="R7355" s="0" t="str">
        <f aca="false">IF(M7355=1,IF(COUNTIFS(C$2:C7355,C7355,M$2:M7355,1)=1,1,0),"")</f>
        <v/>
      </c>
      <c r="S7355" s="0" t="str">
        <f aca="false">IF(L7355=1,IF(COUNTIFS(C$2:C7355,C7355,L$2:L7355,1)=1,1,0),"")</f>
        <v/>
      </c>
      <c r="T7355" s="38" t="str">
        <f aca="false">IF(N7355="","",N7355+ROW()/10000000)</f>
        <v/>
      </c>
      <c r="U7355" s="0" t="str">
        <f aca="false">IF(G7355=1,IF(B7355="",1,0),"")</f>
        <v/>
      </c>
    </row>
    <row r="7356" customFormat="false" ht="15" hidden="false" customHeight="false" outlineLevel="0" collapsed="false">
      <c r="A7356" s="35"/>
      <c r="B7356" s="35"/>
      <c r="G7356" s="0" t="str">
        <f aca="false">IF(A7356="","",IF(AND(A7356&gt;=Debut,A7356&lt;Fin),1,0))</f>
        <v/>
      </c>
      <c r="H7356" s="0" t="str">
        <f aca="false">IF(G7356=1,INT(ROUND((A7356-Debut)*86400,0)/600),"")</f>
        <v/>
      </c>
      <c r="I7356" s="0" t="str">
        <f aca="false">IF(G7356=1,INT(ROUND((A7356-Debut)*86400,0)/3600),"")</f>
        <v/>
      </c>
      <c r="J7356" s="0" t="str">
        <f aca="false">IF(OR(A7356="",B7356=""),"",ROUND((B7356-A7356)*86400,0))</f>
        <v/>
      </c>
      <c r="K7356" s="37" t="str">
        <f aca="false">IF(G7356=1,IF(COUNTIFS($C:$C,C7356,$G:$G,1,$A:$A,"&gt;="&amp;(A7356-FenetreInterm/86400),$A:$A,"&lt;="&amp;A7356)&gt;=NbInterm,1,0),"")</f>
        <v/>
      </c>
      <c r="L7356" s="37" t="str">
        <f aca="false">IF(G7356=1,IF(B7356="",0,IF(J7356&lt;SeuilFugitive,1,0)),"")</f>
        <v/>
      </c>
      <c r="M7356" s="37" t="str">
        <f aca="false">IF(G7356=1,IF(B7356="",IF((Fin-A7356)*24&gt;SeuilFigee,1,0),IF(J7356&gt;SeuilFigee*3600,1,0)),"")</f>
        <v/>
      </c>
      <c r="N7356" s="0" t="str">
        <f aca="false">IF(G7356=1,IF(COUNTIF(H$2:H7356,H7356)=1,COUNTIF($H:$H,H7356),""),"")</f>
        <v/>
      </c>
      <c r="O7356" s="0" t="str">
        <f aca="false">IF(G7356=1,IF(COUNTIF(I$2:I7356,I7356)=1,COUNTIF($I:$I,I7356),""),"")</f>
        <v/>
      </c>
      <c r="P7356" s="38" t="str">
        <f aca="false">IF(G7356=1,IF(COUNTIFS(C$2:C7356,C7356,G$2:G7356,1)=1,COUNTIFS($C:$C,C7356,$G:$G,1)+ROW()/10000000,""),"")</f>
        <v/>
      </c>
      <c r="Q7356" s="0" t="str">
        <f aca="false">IF(K7356=1,IF(COUNTIFS(C$2:C7356,C7356,K$2:K7356,1)=1,1,0),"")</f>
        <v/>
      </c>
      <c r="R7356" s="0" t="str">
        <f aca="false">IF(M7356=1,IF(COUNTIFS(C$2:C7356,C7356,M$2:M7356,1)=1,1,0),"")</f>
        <v/>
      </c>
      <c r="S7356" s="0" t="str">
        <f aca="false">IF(L7356=1,IF(COUNTIFS(C$2:C7356,C7356,L$2:L7356,1)=1,1,0),"")</f>
        <v/>
      </c>
      <c r="T7356" s="38" t="str">
        <f aca="false">IF(N7356="","",N7356+ROW()/10000000)</f>
        <v/>
      </c>
      <c r="U7356" s="0" t="str">
        <f aca="false">IF(G7356=1,IF(B7356="",1,0),"")</f>
        <v/>
      </c>
    </row>
    <row r="7357" customFormat="false" ht="15" hidden="false" customHeight="false" outlineLevel="0" collapsed="false">
      <c r="A7357" s="35"/>
      <c r="B7357" s="35"/>
      <c r="G7357" s="0" t="str">
        <f aca="false">IF(A7357="","",IF(AND(A7357&gt;=Debut,A7357&lt;Fin),1,0))</f>
        <v/>
      </c>
      <c r="H7357" s="0" t="str">
        <f aca="false">IF(G7357=1,INT(ROUND((A7357-Debut)*86400,0)/600),"")</f>
        <v/>
      </c>
      <c r="I7357" s="0" t="str">
        <f aca="false">IF(G7357=1,INT(ROUND((A7357-Debut)*86400,0)/3600),"")</f>
        <v/>
      </c>
      <c r="J7357" s="0" t="str">
        <f aca="false">IF(OR(A7357="",B7357=""),"",ROUND((B7357-A7357)*86400,0))</f>
        <v/>
      </c>
      <c r="K7357" s="37" t="str">
        <f aca="false">IF(G7357=1,IF(COUNTIFS($C:$C,C7357,$G:$G,1,$A:$A,"&gt;="&amp;(A7357-FenetreInterm/86400),$A:$A,"&lt;="&amp;A7357)&gt;=NbInterm,1,0),"")</f>
        <v/>
      </c>
      <c r="L7357" s="37" t="str">
        <f aca="false">IF(G7357=1,IF(B7357="",0,IF(J7357&lt;SeuilFugitive,1,0)),"")</f>
        <v/>
      </c>
      <c r="M7357" s="37" t="str">
        <f aca="false">IF(G7357=1,IF(B7357="",IF((Fin-A7357)*24&gt;SeuilFigee,1,0),IF(J7357&gt;SeuilFigee*3600,1,0)),"")</f>
        <v/>
      </c>
      <c r="N7357" s="0" t="str">
        <f aca="false">IF(G7357=1,IF(COUNTIF(H$2:H7357,H7357)=1,COUNTIF($H:$H,H7357),""),"")</f>
        <v/>
      </c>
      <c r="O7357" s="0" t="str">
        <f aca="false">IF(G7357=1,IF(COUNTIF(I$2:I7357,I7357)=1,COUNTIF($I:$I,I7357),""),"")</f>
        <v/>
      </c>
      <c r="P7357" s="38" t="str">
        <f aca="false">IF(G7357=1,IF(COUNTIFS(C$2:C7357,C7357,G$2:G7357,1)=1,COUNTIFS($C:$C,C7357,$G:$G,1)+ROW()/10000000,""),"")</f>
        <v/>
      </c>
      <c r="Q7357" s="0" t="str">
        <f aca="false">IF(K7357=1,IF(COUNTIFS(C$2:C7357,C7357,K$2:K7357,1)=1,1,0),"")</f>
        <v/>
      </c>
      <c r="R7357" s="0" t="str">
        <f aca="false">IF(M7357=1,IF(COUNTIFS(C$2:C7357,C7357,M$2:M7357,1)=1,1,0),"")</f>
        <v/>
      </c>
      <c r="S7357" s="0" t="str">
        <f aca="false">IF(L7357=1,IF(COUNTIFS(C$2:C7357,C7357,L$2:L7357,1)=1,1,0),"")</f>
        <v/>
      </c>
      <c r="T7357" s="38" t="str">
        <f aca="false">IF(N7357="","",N7357+ROW()/10000000)</f>
        <v/>
      </c>
      <c r="U7357" s="0" t="str">
        <f aca="false">IF(G7357=1,IF(B7357="",1,0),"")</f>
        <v/>
      </c>
    </row>
    <row r="7358" customFormat="false" ht="15" hidden="false" customHeight="false" outlineLevel="0" collapsed="false">
      <c r="A7358" s="35"/>
      <c r="B7358" s="35"/>
      <c r="G7358" s="0" t="str">
        <f aca="false">IF(A7358="","",IF(AND(A7358&gt;=Debut,A7358&lt;Fin),1,0))</f>
        <v/>
      </c>
      <c r="H7358" s="0" t="str">
        <f aca="false">IF(G7358=1,INT(ROUND((A7358-Debut)*86400,0)/600),"")</f>
        <v/>
      </c>
      <c r="I7358" s="0" t="str">
        <f aca="false">IF(G7358=1,INT(ROUND((A7358-Debut)*86400,0)/3600),"")</f>
        <v/>
      </c>
      <c r="J7358" s="0" t="str">
        <f aca="false">IF(OR(A7358="",B7358=""),"",ROUND((B7358-A7358)*86400,0))</f>
        <v/>
      </c>
      <c r="K7358" s="37" t="str">
        <f aca="false">IF(G7358=1,IF(COUNTIFS($C:$C,C7358,$G:$G,1,$A:$A,"&gt;="&amp;(A7358-FenetreInterm/86400),$A:$A,"&lt;="&amp;A7358)&gt;=NbInterm,1,0),"")</f>
        <v/>
      </c>
      <c r="L7358" s="37" t="str">
        <f aca="false">IF(G7358=1,IF(B7358="",0,IF(J7358&lt;SeuilFugitive,1,0)),"")</f>
        <v/>
      </c>
      <c r="M7358" s="37" t="str">
        <f aca="false">IF(G7358=1,IF(B7358="",IF((Fin-A7358)*24&gt;SeuilFigee,1,0),IF(J7358&gt;SeuilFigee*3600,1,0)),"")</f>
        <v/>
      </c>
      <c r="N7358" s="0" t="str">
        <f aca="false">IF(G7358=1,IF(COUNTIF(H$2:H7358,H7358)=1,COUNTIF($H:$H,H7358),""),"")</f>
        <v/>
      </c>
      <c r="O7358" s="0" t="str">
        <f aca="false">IF(G7358=1,IF(COUNTIF(I$2:I7358,I7358)=1,COUNTIF($I:$I,I7358),""),"")</f>
        <v/>
      </c>
      <c r="P7358" s="38" t="str">
        <f aca="false">IF(G7358=1,IF(COUNTIFS(C$2:C7358,C7358,G$2:G7358,1)=1,COUNTIFS($C:$C,C7358,$G:$G,1)+ROW()/10000000,""),"")</f>
        <v/>
      </c>
      <c r="Q7358" s="0" t="str">
        <f aca="false">IF(K7358=1,IF(COUNTIFS(C$2:C7358,C7358,K$2:K7358,1)=1,1,0),"")</f>
        <v/>
      </c>
      <c r="R7358" s="0" t="str">
        <f aca="false">IF(M7358=1,IF(COUNTIFS(C$2:C7358,C7358,M$2:M7358,1)=1,1,0),"")</f>
        <v/>
      </c>
      <c r="S7358" s="0" t="str">
        <f aca="false">IF(L7358=1,IF(COUNTIFS(C$2:C7358,C7358,L$2:L7358,1)=1,1,0),"")</f>
        <v/>
      </c>
      <c r="T7358" s="38" t="str">
        <f aca="false">IF(N7358="","",N7358+ROW()/10000000)</f>
        <v/>
      </c>
      <c r="U7358" s="0" t="str">
        <f aca="false">IF(G7358=1,IF(B7358="",1,0),"")</f>
        <v/>
      </c>
    </row>
    <row r="7359" customFormat="false" ht="15" hidden="false" customHeight="false" outlineLevel="0" collapsed="false">
      <c r="A7359" s="35"/>
      <c r="B7359" s="35"/>
      <c r="G7359" s="0" t="str">
        <f aca="false">IF(A7359="","",IF(AND(A7359&gt;=Debut,A7359&lt;Fin),1,0))</f>
        <v/>
      </c>
      <c r="H7359" s="0" t="str">
        <f aca="false">IF(G7359=1,INT(ROUND((A7359-Debut)*86400,0)/600),"")</f>
        <v/>
      </c>
      <c r="I7359" s="0" t="str">
        <f aca="false">IF(G7359=1,INT(ROUND((A7359-Debut)*86400,0)/3600),"")</f>
        <v/>
      </c>
      <c r="J7359" s="0" t="str">
        <f aca="false">IF(OR(A7359="",B7359=""),"",ROUND((B7359-A7359)*86400,0))</f>
        <v/>
      </c>
      <c r="K7359" s="37" t="str">
        <f aca="false">IF(G7359=1,IF(COUNTIFS($C:$C,C7359,$G:$G,1,$A:$A,"&gt;="&amp;(A7359-FenetreInterm/86400),$A:$A,"&lt;="&amp;A7359)&gt;=NbInterm,1,0),"")</f>
        <v/>
      </c>
      <c r="L7359" s="37" t="str">
        <f aca="false">IF(G7359=1,IF(B7359="",0,IF(J7359&lt;SeuilFugitive,1,0)),"")</f>
        <v/>
      </c>
      <c r="M7359" s="37" t="str">
        <f aca="false">IF(G7359=1,IF(B7359="",IF((Fin-A7359)*24&gt;SeuilFigee,1,0),IF(J7359&gt;SeuilFigee*3600,1,0)),"")</f>
        <v/>
      </c>
      <c r="N7359" s="0" t="str">
        <f aca="false">IF(G7359=1,IF(COUNTIF(H$2:H7359,H7359)=1,COUNTIF($H:$H,H7359),""),"")</f>
        <v/>
      </c>
      <c r="O7359" s="0" t="str">
        <f aca="false">IF(G7359=1,IF(COUNTIF(I$2:I7359,I7359)=1,COUNTIF($I:$I,I7359),""),"")</f>
        <v/>
      </c>
      <c r="P7359" s="38" t="str">
        <f aca="false">IF(G7359=1,IF(COUNTIFS(C$2:C7359,C7359,G$2:G7359,1)=1,COUNTIFS($C:$C,C7359,$G:$G,1)+ROW()/10000000,""),"")</f>
        <v/>
      </c>
      <c r="Q7359" s="0" t="str">
        <f aca="false">IF(K7359=1,IF(COUNTIFS(C$2:C7359,C7359,K$2:K7359,1)=1,1,0),"")</f>
        <v/>
      </c>
      <c r="R7359" s="0" t="str">
        <f aca="false">IF(M7359=1,IF(COUNTIFS(C$2:C7359,C7359,M$2:M7359,1)=1,1,0),"")</f>
        <v/>
      </c>
      <c r="S7359" s="0" t="str">
        <f aca="false">IF(L7359=1,IF(COUNTIFS(C$2:C7359,C7359,L$2:L7359,1)=1,1,0),"")</f>
        <v/>
      </c>
      <c r="T7359" s="38" t="str">
        <f aca="false">IF(N7359="","",N7359+ROW()/10000000)</f>
        <v/>
      </c>
      <c r="U7359" s="0" t="str">
        <f aca="false">IF(G7359=1,IF(B7359="",1,0),"")</f>
        <v/>
      </c>
    </row>
    <row r="7360" customFormat="false" ht="15" hidden="false" customHeight="false" outlineLevel="0" collapsed="false">
      <c r="A7360" s="35"/>
      <c r="B7360" s="35"/>
      <c r="G7360" s="0" t="str">
        <f aca="false">IF(A7360="","",IF(AND(A7360&gt;=Debut,A7360&lt;Fin),1,0))</f>
        <v/>
      </c>
      <c r="H7360" s="0" t="str">
        <f aca="false">IF(G7360=1,INT(ROUND((A7360-Debut)*86400,0)/600),"")</f>
        <v/>
      </c>
      <c r="I7360" s="0" t="str">
        <f aca="false">IF(G7360=1,INT(ROUND((A7360-Debut)*86400,0)/3600),"")</f>
        <v/>
      </c>
      <c r="J7360" s="0" t="str">
        <f aca="false">IF(OR(A7360="",B7360=""),"",ROUND((B7360-A7360)*86400,0))</f>
        <v/>
      </c>
      <c r="K7360" s="37" t="str">
        <f aca="false">IF(G7360=1,IF(COUNTIFS($C:$C,C7360,$G:$G,1,$A:$A,"&gt;="&amp;(A7360-FenetreInterm/86400),$A:$A,"&lt;="&amp;A7360)&gt;=NbInterm,1,0),"")</f>
        <v/>
      </c>
      <c r="L7360" s="37" t="str">
        <f aca="false">IF(G7360=1,IF(B7360="",0,IF(J7360&lt;SeuilFugitive,1,0)),"")</f>
        <v/>
      </c>
      <c r="M7360" s="37" t="str">
        <f aca="false">IF(G7360=1,IF(B7360="",IF((Fin-A7360)*24&gt;SeuilFigee,1,0),IF(J7360&gt;SeuilFigee*3600,1,0)),"")</f>
        <v/>
      </c>
      <c r="N7360" s="0" t="str">
        <f aca="false">IF(G7360=1,IF(COUNTIF(H$2:H7360,H7360)=1,COUNTIF($H:$H,H7360),""),"")</f>
        <v/>
      </c>
      <c r="O7360" s="0" t="str">
        <f aca="false">IF(G7360=1,IF(COUNTIF(I$2:I7360,I7360)=1,COUNTIF($I:$I,I7360),""),"")</f>
        <v/>
      </c>
      <c r="P7360" s="38" t="str">
        <f aca="false">IF(G7360=1,IF(COUNTIFS(C$2:C7360,C7360,G$2:G7360,1)=1,COUNTIFS($C:$C,C7360,$G:$G,1)+ROW()/10000000,""),"")</f>
        <v/>
      </c>
      <c r="Q7360" s="0" t="str">
        <f aca="false">IF(K7360=1,IF(COUNTIFS(C$2:C7360,C7360,K$2:K7360,1)=1,1,0),"")</f>
        <v/>
      </c>
      <c r="R7360" s="0" t="str">
        <f aca="false">IF(M7360=1,IF(COUNTIFS(C$2:C7360,C7360,M$2:M7360,1)=1,1,0),"")</f>
        <v/>
      </c>
      <c r="S7360" s="0" t="str">
        <f aca="false">IF(L7360=1,IF(COUNTIFS(C$2:C7360,C7360,L$2:L7360,1)=1,1,0),"")</f>
        <v/>
      </c>
      <c r="T7360" s="38" t="str">
        <f aca="false">IF(N7360="","",N7360+ROW()/10000000)</f>
        <v/>
      </c>
      <c r="U7360" s="0" t="str">
        <f aca="false">IF(G7360=1,IF(B7360="",1,0),"")</f>
        <v/>
      </c>
    </row>
    <row r="7361" customFormat="false" ht="15" hidden="false" customHeight="false" outlineLevel="0" collapsed="false">
      <c r="A7361" s="35"/>
      <c r="B7361" s="35"/>
      <c r="G7361" s="0" t="str">
        <f aca="false">IF(A7361="","",IF(AND(A7361&gt;=Debut,A7361&lt;Fin),1,0))</f>
        <v/>
      </c>
      <c r="H7361" s="0" t="str">
        <f aca="false">IF(G7361=1,INT(ROUND((A7361-Debut)*86400,0)/600),"")</f>
        <v/>
      </c>
      <c r="I7361" s="0" t="str">
        <f aca="false">IF(G7361=1,INT(ROUND((A7361-Debut)*86400,0)/3600),"")</f>
        <v/>
      </c>
      <c r="J7361" s="0" t="str">
        <f aca="false">IF(OR(A7361="",B7361=""),"",ROUND((B7361-A7361)*86400,0))</f>
        <v/>
      </c>
      <c r="K7361" s="37" t="str">
        <f aca="false">IF(G7361=1,IF(COUNTIFS($C:$C,C7361,$G:$G,1,$A:$A,"&gt;="&amp;(A7361-FenetreInterm/86400),$A:$A,"&lt;="&amp;A7361)&gt;=NbInterm,1,0),"")</f>
        <v/>
      </c>
      <c r="L7361" s="37" t="str">
        <f aca="false">IF(G7361=1,IF(B7361="",0,IF(J7361&lt;SeuilFugitive,1,0)),"")</f>
        <v/>
      </c>
      <c r="M7361" s="37" t="str">
        <f aca="false">IF(G7361=1,IF(B7361="",IF((Fin-A7361)*24&gt;SeuilFigee,1,0),IF(J7361&gt;SeuilFigee*3600,1,0)),"")</f>
        <v/>
      </c>
      <c r="N7361" s="0" t="str">
        <f aca="false">IF(G7361=1,IF(COUNTIF(H$2:H7361,H7361)=1,COUNTIF($H:$H,H7361),""),"")</f>
        <v/>
      </c>
      <c r="O7361" s="0" t="str">
        <f aca="false">IF(G7361=1,IF(COUNTIF(I$2:I7361,I7361)=1,COUNTIF($I:$I,I7361),""),"")</f>
        <v/>
      </c>
      <c r="P7361" s="38" t="str">
        <f aca="false">IF(G7361=1,IF(COUNTIFS(C$2:C7361,C7361,G$2:G7361,1)=1,COUNTIFS($C:$C,C7361,$G:$G,1)+ROW()/10000000,""),"")</f>
        <v/>
      </c>
      <c r="Q7361" s="0" t="str">
        <f aca="false">IF(K7361=1,IF(COUNTIFS(C$2:C7361,C7361,K$2:K7361,1)=1,1,0),"")</f>
        <v/>
      </c>
      <c r="R7361" s="0" t="str">
        <f aca="false">IF(M7361=1,IF(COUNTIFS(C$2:C7361,C7361,M$2:M7361,1)=1,1,0),"")</f>
        <v/>
      </c>
      <c r="S7361" s="0" t="str">
        <f aca="false">IF(L7361=1,IF(COUNTIFS(C$2:C7361,C7361,L$2:L7361,1)=1,1,0),"")</f>
        <v/>
      </c>
      <c r="T7361" s="38" t="str">
        <f aca="false">IF(N7361="","",N7361+ROW()/10000000)</f>
        <v/>
      </c>
      <c r="U7361" s="0" t="str">
        <f aca="false">IF(G7361=1,IF(B7361="",1,0),"")</f>
        <v/>
      </c>
    </row>
    <row r="7362" customFormat="false" ht="15" hidden="false" customHeight="false" outlineLevel="0" collapsed="false">
      <c r="A7362" s="35"/>
      <c r="B7362" s="35"/>
      <c r="G7362" s="0" t="str">
        <f aca="false">IF(A7362="","",IF(AND(A7362&gt;=Debut,A7362&lt;Fin),1,0))</f>
        <v/>
      </c>
      <c r="H7362" s="0" t="str">
        <f aca="false">IF(G7362=1,INT(ROUND((A7362-Debut)*86400,0)/600),"")</f>
        <v/>
      </c>
      <c r="I7362" s="0" t="str">
        <f aca="false">IF(G7362=1,INT(ROUND((A7362-Debut)*86400,0)/3600),"")</f>
        <v/>
      </c>
      <c r="J7362" s="0" t="str">
        <f aca="false">IF(OR(A7362="",B7362=""),"",ROUND((B7362-A7362)*86400,0))</f>
        <v/>
      </c>
      <c r="K7362" s="37" t="str">
        <f aca="false">IF(G7362=1,IF(COUNTIFS($C:$C,C7362,$G:$G,1,$A:$A,"&gt;="&amp;(A7362-FenetreInterm/86400),$A:$A,"&lt;="&amp;A7362)&gt;=NbInterm,1,0),"")</f>
        <v/>
      </c>
      <c r="L7362" s="37" t="str">
        <f aca="false">IF(G7362=1,IF(B7362="",0,IF(J7362&lt;SeuilFugitive,1,0)),"")</f>
        <v/>
      </c>
      <c r="M7362" s="37" t="str">
        <f aca="false">IF(G7362=1,IF(B7362="",IF((Fin-A7362)*24&gt;SeuilFigee,1,0),IF(J7362&gt;SeuilFigee*3600,1,0)),"")</f>
        <v/>
      </c>
      <c r="N7362" s="0" t="str">
        <f aca="false">IF(G7362=1,IF(COUNTIF(H$2:H7362,H7362)=1,COUNTIF($H:$H,H7362),""),"")</f>
        <v/>
      </c>
      <c r="O7362" s="0" t="str">
        <f aca="false">IF(G7362=1,IF(COUNTIF(I$2:I7362,I7362)=1,COUNTIF($I:$I,I7362),""),"")</f>
        <v/>
      </c>
      <c r="P7362" s="38" t="str">
        <f aca="false">IF(G7362=1,IF(COUNTIFS(C$2:C7362,C7362,G$2:G7362,1)=1,COUNTIFS($C:$C,C7362,$G:$G,1)+ROW()/10000000,""),"")</f>
        <v/>
      </c>
      <c r="Q7362" s="0" t="str">
        <f aca="false">IF(K7362=1,IF(COUNTIFS(C$2:C7362,C7362,K$2:K7362,1)=1,1,0),"")</f>
        <v/>
      </c>
      <c r="R7362" s="0" t="str">
        <f aca="false">IF(M7362=1,IF(COUNTIFS(C$2:C7362,C7362,M$2:M7362,1)=1,1,0),"")</f>
        <v/>
      </c>
      <c r="S7362" s="0" t="str">
        <f aca="false">IF(L7362=1,IF(COUNTIFS(C$2:C7362,C7362,L$2:L7362,1)=1,1,0),"")</f>
        <v/>
      </c>
      <c r="T7362" s="38" t="str">
        <f aca="false">IF(N7362="","",N7362+ROW()/10000000)</f>
        <v/>
      </c>
      <c r="U7362" s="0" t="str">
        <f aca="false">IF(G7362=1,IF(B7362="",1,0),"")</f>
        <v/>
      </c>
    </row>
    <row r="7363" customFormat="false" ht="15" hidden="false" customHeight="false" outlineLevel="0" collapsed="false">
      <c r="A7363" s="35"/>
      <c r="B7363" s="35"/>
      <c r="G7363" s="0" t="str">
        <f aca="false">IF(A7363="","",IF(AND(A7363&gt;=Debut,A7363&lt;Fin),1,0))</f>
        <v/>
      </c>
      <c r="H7363" s="0" t="str">
        <f aca="false">IF(G7363=1,INT(ROUND((A7363-Debut)*86400,0)/600),"")</f>
        <v/>
      </c>
      <c r="I7363" s="0" t="str">
        <f aca="false">IF(G7363=1,INT(ROUND((A7363-Debut)*86400,0)/3600),"")</f>
        <v/>
      </c>
      <c r="J7363" s="0" t="str">
        <f aca="false">IF(OR(A7363="",B7363=""),"",ROUND((B7363-A7363)*86400,0))</f>
        <v/>
      </c>
      <c r="K7363" s="37" t="str">
        <f aca="false">IF(G7363=1,IF(COUNTIFS($C:$C,C7363,$G:$G,1,$A:$A,"&gt;="&amp;(A7363-FenetreInterm/86400),$A:$A,"&lt;="&amp;A7363)&gt;=NbInterm,1,0),"")</f>
        <v/>
      </c>
      <c r="L7363" s="37" t="str">
        <f aca="false">IF(G7363=1,IF(B7363="",0,IF(J7363&lt;SeuilFugitive,1,0)),"")</f>
        <v/>
      </c>
      <c r="M7363" s="37" t="str">
        <f aca="false">IF(G7363=1,IF(B7363="",IF((Fin-A7363)*24&gt;SeuilFigee,1,0),IF(J7363&gt;SeuilFigee*3600,1,0)),"")</f>
        <v/>
      </c>
      <c r="N7363" s="0" t="str">
        <f aca="false">IF(G7363=1,IF(COUNTIF(H$2:H7363,H7363)=1,COUNTIF($H:$H,H7363),""),"")</f>
        <v/>
      </c>
      <c r="O7363" s="0" t="str">
        <f aca="false">IF(G7363=1,IF(COUNTIF(I$2:I7363,I7363)=1,COUNTIF($I:$I,I7363),""),"")</f>
        <v/>
      </c>
      <c r="P7363" s="38" t="str">
        <f aca="false">IF(G7363=1,IF(COUNTIFS(C$2:C7363,C7363,G$2:G7363,1)=1,COUNTIFS($C:$C,C7363,$G:$G,1)+ROW()/10000000,""),"")</f>
        <v/>
      </c>
      <c r="Q7363" s="0" t="str">
        <f aca="false">IF(K7363=1,IF(COUNTIFS(C$2:C7363,C7363,K$2:K7363,1)=1,1,0),"")</f>
        <v/>
      </c>
      <c r="R7363" s="0" t="str">
        <f aca="false">IF(M7363=1,IF(COUNTIFS(C$2:C7363,C7363,M$2:M7363,1)=1,1,0),"")</f>
        <v/>
      </c>
      <c r="S7363" s="0" t="str">
        <f aca="false">IF(L7363=1,IF(COUNTIFS(C$2:C7363,C7363,L$2:L7363,1)=1,1,0),"")</f>
        <v/>
      </c>
      <c r="T7363" s="38" t="str">
        <f aca="false">IF(N7363="","",N7363+ROW()/10000000)</f>
        <v/>
      </c>
      <c r="U7363" s="0" t="str">
        <f aca="false">IF(G7363=1,IF(B7363="",1,0),"")</f>
        <v/>
      </c>
    </row>
    <row r="7364" customFormat="false" ht="15" hidden="false" customHeight="false" outlineLevel="0" collapsed="false">
      <c r="A7364" s="35"/>
      <c r="B7364" s="35"/>
      <c r="G7364" s="0" t="str">
        <f aca="false">IF(A7364="","",IF(AND(A7364&gt;=Debut,A7364&lt;Fin),1,0))</f>
        <v/>
      </c>
      <c r="H7364" s="0" t="str">
        <f aca="false">IF(G7364=1,INT(ROUND((A7364-Debut)*86400,0)/600),"")</f>
        <v/>
      </c>
      <c r="I7364" s="0" t="str">
        <f aca="false">IF(G7364=1,INT(ROUND((A7364-Debut)*86400,0)/3600),"")</f>
        <v/>
      </c>
      <c r="J7364" s="0" t="str">
        <f aca="false">IF(OR(A7364="",B7364=""),"",ROUND((B7364-A7364)*86400,0))</f>
        <v/>
      </c>
      <c r="K7364" s="37" t="str">
        <f aca="false">IF(G7364=1,IF(COUNTIFS($C:$C,C7364,$G:$G,1,$A:$A,"&gt;="&amp;(A7364-FenetreInterm/86400),$A:$A,"&lt;="&amp;A7364)&gt;=NbInterm,1,0),"")</f>
        <v/>
      </c>
      <c r="L7364" s="37" t="str">
        <f aca="false">IF(G7364=1,IF(B7364="",0,IF(J7364&lt;SeuilFugitive,1,0)),"")</f>
        <v/>
      </c>
      <c r="M7364" s="37" t="str">
        <f aca="false">IF(G7364=1,IF(B7364="",IF((Fin-A7364)*24&gt;SeuilFigee,1,0),IF(J7364&gt;SeuilFigee*3600,1,0)),"")</f>
        <v/>
      </c>
      <c r="N7364" s="0" t="str">
        <f aca="false">IF(G7364=1,IF(COUNTIF(H$2:H7364,H7364)=1,COUNTIF($H:$H,H7364),""),"")</f>
        <v/>
      </c>
      <c r="O7364" s="0" t="str">
        <f aca="false">IF(G7364=1,IF(COUNTIF(I$2:I7364,I7364)=1,COUNTIF($I:$I,I7364),""),"")</f>
        <v/>
      </c>
      <c r="P7364" s="38" t="str">
        <f aca="false">IF(G7364=1,IF(COUNTIFS(C$2:C7364,C7364,G$2:G7364,1)=1,COUNTIFS($C:$C,C7364,$G:$G,1)+ROW()/10000000,""),"")</f>
        <v/>
      </c>
      <c r="Q7364" s="0" t="str">
        <f aca="false">IF(K7364=1,IF(COUNTIFS(C$2:C7364,C7364,K$2:K7364,1)=1,1,0),"")</f>
        <v/>
      </c>
      <c r="R7364" s="0" t="str">
        <f aca="false">IF(M7364=1,IF(COUNTIFS(C$2:C7364,C7364,M$2:M7364,1)=1,1,0),"")</f>
        <v/>
      </c>
      <c r="S7364" s="0" t="str">
        <f aca="false">IF(L7364=1,IF(COUNTIFS(C$2:C7364,C7364,L$2:L7364,1)=1,1,0),"")</f>
        <v/>
      </c>
      <c r="T7364" s="38" t="str">
        <f aca="false">IF(N7364="","",N7364+ROW()/10000000)</f>
        <v/>
      </c>
      <c r="U7364" s="0" t="str">
        <f aca="false">IF(G7364=1,IF(B7364="",1,0),"")</f>
        <v/>
      </c>
    </row>
    <row r="7365" customFormat="false" ht="15" hidden="false" customHeight="false" outlineLevel="0" collapsed="false">
      <c r="A7365" s="35"/>
      <c r="B7365" s="35"/>
      <c r="G7365" s="0" t="str">
        <f aca="false">IF(A7365="","",IF(AND(A7365&gt;=Debut,A7365&lt;Fin),1,0))</f>
        <v/>
      </c>
      <c r="H7365" s="0" t="str">
        <f aca="false">IF(G7365=1,INT(ROUND((A7365-Debut)*86400,0)/600),"")</f>
        <v/>
      </c>
      <c r="I7365" s="0" t="str">
        <f aca="false">IF(G7365=1,INT(ROUND((A7365-Debut)*86400,0)/3600),"")</f>
        <v/>
      </c>
      <c r="J7365" s="0" t="str">
        <f aca="false">IF(OR(A7365="",B7365=""),"",ROUND((B7365-A7365)*86400,0))</f>
        <v/>
      </c>
      <c r="K7365" s="37" t="str">
        <f aca="false">IF(G7365=1,IF(COUNTIFS($C:$C,C7365,$G:$G,1,$A:$A,"&gt;="&amp;(A7365-FenetreInterm/86400),$A:$A,"&lt;="&amp;A7365)&gt;=NbInterm,1,0),"")</f>
        <v/>
      </c>
      <c r="L7365" s="37" t="str">
        <f aca="false">IF(G7365=1,IF(B7365="",0,IF(J7365&lt;SeuilFugitive,1,0)),"")</f>
        <v/>
      </c>
      <c r="M7365" s="37" t="str">
        <f aca="false">IF(G7365=1,IF(B7365="",IF((Fin-A7365)*24&gt;SeuilFigee,1,0),IF(J7365&gt;SeuilFigee*3600,1,0)),"")</f>
        <v/>
      </c>
      <c r="N7365" s="0" t="str">
        <f aca="false">IF(G7365=1,IF(COUNTIF(H$2:H7365,H7365)=1,COUNTIF($H:$H,H7365),""),"")</f>
        <v/>
      </c>
      <c r="O7365" s="0" t="str">
        <f aca="false">IF(G7365=1,IF(COUNTIF(I$2:I7365,I7365)=1,COUNTIF($I:$I,I7365),""),"")</f>
        <v/>
      </c>
      <c r="P7365" s="38" t="str">
        <f aca="false">IF(G7365=1,IF(COUNTIFS(C$2:C7365,C7365,G$2:G7365,1)=1,COUNTIFS($C:$C,C7365,$G:$G,1)+ROW()/10000000,""),"")</f>
        <v/>
      </c>
      <c r="Q7365" s="0" t="str">
        <f aca="false">IF(K7365=1,IF(COUNTIFS(C$2:C7365,C7365,K$2:K7365,1)=1,1,0),"")</f>
        <v/>
      </c>
      <c r="R7365" s="0" t="str">
        <f aca="false">IF(M7365=1,IF(COUNTIFS(C$2:C7365,C7365,M$2:M7365,1)=1,1,0),"")</f>
        <v/>
      </c>
      <c r="S7365" s="0" t="str">
        <f aca="false">IF(L7365=1,IF(COUNTIFS(C$2:C7365,C7365,L$2:L7365,1)=1,1,0),"")</f>
        <v/>
      </c>
      <c r="T7365" s="38" t="str">
        <f aca="false">IF(N7365="","",N7365+ROW()/10000000)</f>
        <v/>
      </c>
      <c r="U7365" s="0" t="str">
        <f aca="false">IF(G7365=1,IF(B7365="",1,0),"")</f>
        <v/>
      </c>
    </row>
    <row r="7366" customFormat="false" ht="15" hidden="false" customHeight="false" outlineLevel="0" collapsed="false">
      <c r="A7366" s="35"/>
      <c r="B7366" s="35"/>
      <c r="G7366" s="0" t="str">
        <f aca="false">IF(A7366="","",IF(AND(A7366&gt;=Debut,A7366&lt;Fin),1,0))</f>
        <v/>
      </c>
      <c r="H7366" s="0" t="str">
        <f aca="false">IF(G7366=1,INT(ROUND((A7366-Debut)*86400,0)/600),"")</f>
        <v/>
      </c>
      <c r="I7366" s="0" t="str">
        <f aca="false">IF(G7366=1,INT(ROUND((A7366-Debut)*86400,0)/3600),"")</f>
        <v/>
      </c>
      <c r="J7366" s="0" t="str">
        <f aca="false">IF(OR(A7366="",B7366=""),"",ROUND((B7366-A7366)*86400,0))</f>
        <v/>
      </c>
      <c r="K7366" s="37" t="str">
        <f aca="false">IF(G7366=1,IF(COUNTIFS($C:$C,C7366,$G:$G,1,$A:$A,"&gt;="&amp;(A7366-FenetreInterm/86400),$A:$A,"&lt;="&amp;A7366)&gt;=NbInterm,1,0),"")</f>
        <v/>
      </c>
      <c r="L7366" s="37" t="str">
        <f aca="false">IF(G7366=1,IF(B7366="",0,IF(J7366&lt;SeuilFugitive,1,0)),"")</f>
        <v/>
      </c>
      <c r="M7366" s="37" t="str">
        <f aca="false">IF(G7366=1,IF(B7366="",IF((Fin-A7366)*24&gt;SeuilFigee,1,0),IF(J7366&gt;SeuilFigee*3600,1,0)),"")</f>
        <v/>
      </c>
      <c r="N7366" s="0" t="str">
        <f aca="false">IF(G7366=1,IF(COUNTIF(H$2:H7366,H7366)=1,COUNTIF($H:$H,H7366),""),"")</f>
        <v/>
      </c>
      <c r="O7366" s="0" t="str">
        <f aca="false">IF(G7366=1,IF(COUNTIF(I$2:I7366,I7366)=1,COUNTIF($I:$I,I7366),""),"")</f>
        <v/>
      </c>
      <c r="P7366" s="38" t="str">
        <f aca="false">IF(G7366=1,IF(COUNTIFS(C$2:C7366,C7366,G$2:G7366,1)=1,COUNTIFS($C:$C,C7366,$G:$G,1)+ROW()/10000000,""),"")</f>
        <v/>
      </c>
      <c r="Q7366" s="0" t="str">
        <f aca="false">IF(K7366=1,IF(COUNTIFS(C$2:C7366,C7366,K$2:K7366,1)=1,1,0),"")</f>
        <v/>
      </c>
      <c r="R7366" s="0" t="str">
        <f aca="false">IF(M7366=1,IF(COUNTIFS(C$2:C7366,C7366,M$2:M7366,1)=1,1,0),"")</f>
        <v/>
      </c>
      <c r="S7366" s="0" t="str">
        <f aca="false">IF(L7366=1,IF(COUNTIFS(C$2:C7366,C7366,L$2:L7366,1)=1,1,0),"")</f>
        <v/>
      </c>
      <c r="T7366" s="38" t="str">
        <f aca="false">IF(N7366="","",N7366+ROW()/10000000)</f>
        <v/>
      </c>
      <c r="U7366" s="0" t="str">
        <f aca="false">IF(G7366=1,IF(B7366="",1,0),"")</f>
        <v/>
      </c>
    </row>
    <row r="7367" customFormat="false" ht="15" hidden="false" customHeight="false" outlineLevel="0" collapsed="false">
      <c r="A7367" s="35"/>
      <c r="B7367" s="35"/>
      <c r="G7367" s="0" t="str">
        <f aca="false">IF(A7367="","",IF(AND(A7367&gt;=Debut,A7367&lt;Fin),1,0))</f>
        <v/>
      </c>
      <c r="H7367" s="0" t="str">
        <f aca="false">IF(G7367=1,INT(ROUND((A7367-Debut)*86400,0)/600),"")</f>
        <v/>
      </c>
      <c r="I7367" s="0" t="str">
        <f aca="false">IF(G7367=1,INT(ROUND((A7367-Debut)*86400,0)/3600),"")</f>
        <v/>
      </c>
      <c r="J7367" s="0" t="str">
        <f aca="false">IF(OR(A7367="",B7367=""),"",ROUND((B7367-A7367)*86400,0))</f>
        <v/>
      </c>
      <c r="K7367" s="37" t="str">
        <f aca="false">IF(G7367=1,IF(COUNTIFS($C:$C,C7367,$G:$G,1,$A:$A,"&gt;="&amp;(A7367-FenetreInterm/86400),$A:$A,"&lt;="&amp;A7367)&gt;=NbInterm,1,0),"")</f>
        <v/>
      </c>
      <c r="L7367" s="37" t="str">
        <f aca="false">IF(G7367=1,IF(B7367="",0,IF(J7367&lt;SeuilFugitive,1,0)),"")</f>
        <v/>
      </c>
      <c r="M7367" s="37" t="str">
        <f aca="false">IF(G7367=1,IF(B7367="",IF((Fin-A7367)*24&gt;SeuilFigee,1,0),IF(J7367&gt;SeuilFigee*3600,1,0)),"")</f>
        <v/>
      </c>
      <c r="N7367" s="0" t="str">
        <f aca="false">IF(G7367=1,IF(COUNTIF(H$2:H7367,H7367)=1,COUNTIF($H:$H,H7367),""),"")</f>
        <v/>
      </c>
      <c r="O7367" s="0" t="str">
        <f aca="false">IF(G7367=1,IF(COUNTIF(I$2:I7367,I7367)=1,COUNTIF($I:$I,I7367),""),"")</f>
        <v/>
      </c>
      <c r="P7367" s="38" t="str">
        <f aca="false">IF(G7367=1,IF(COUNTIFS(C$2:C7367,C7367,G$2:G7367,1)=1,COUNTIFS($C:$C,C7367,$G:$G,1)+ROW()/10000000,""),"")</f>
        <v/>
      </c>
      <c r="Q7367" s="0" t="str">
        <f aca="false">IF(K7367=1,IF(COUNTIFS(C$2:C7367,C7367,K$2:K7367,1)=1,1,0),"")</f>
        <v/>
      </c>
      <c r="R7367" s="0" t="str">
        <f aca="false">IF(M7367=1,IF(COUNTIFS(C$2:C7367,C7367,M$2:M7367,1)=1,1,0),"")</f>
        <v/>
      </c>
      <c r="S7367" s="0" t="str">
        <f aca="false">IF(L7367=1,IF(COUNTIFS(C$2:C7367,C7367,L$2:L7367,1)=1,1,0),"")</f>
        <v/>
      </c>
      <c r="T7367" s="38" t="str">
        <f aca="false">IF(N7367="","",N7367+ROW()/10000000)</f>
        <v/>
      </c>
      <c r="U7367" s="0" t="str">
        <f aca="false">IF(G7367=1,IF(B7367="",1,0),"")</f>
        <v/>
      </c>
    </row>
    <row r="7368" customFormat="false" ht="15" hidden="false" customHeight="false" outlineLevel="0" collapsed="false">
      <c r="A7368" s="35"/>
      <c r="B7368" s="35"/>
      <c r="G7368" s="0" t="str">
        <f aca="false">IF(A7368="","",IF(AND(A7368&gt;=Debut,A7368&lt;Fin),1,0))</f>
        <v/>
      </c>
      <c r="H7368" s="0" t="str">
        <f aca="false">IF(G7368=1,INT(ROUND((A7368-Debut)*86400,0)/600),"")</f>
        <v/>
      </c>
      <c r="I7368" s="0" t="str">
        <f aca="false">IF(G7368=1,INT(ROUND((A7368-Debut)*86400,0)/3600),"")</f>
        <v/>
      </c>
      <c r="J7368" s="0" t="str">
        <f aca="false">IF(OR(A7368="",B7368=""),"",ROUND((B7368-A7368)*86400,0))</f>
        <v/>
      </c>
      <c r="K7368" s="37" t="str">
        <f aca="false">IF(G7368=1,IF(COUNTIFS($C:$C,C7368,$G:$G,1,$A:$A,"&gt;="&amp;(A7368-FenetreInterm/86400),$A:$A,"&lt;="&amp;A7368)&gt;=NbInterm,1,0),"")</f>
        <v/>
      </c>
      <c r="L7368" s="37" t="str">
        <f aca="false">IF(G7368=1,IF(B7368="",0,IF(J7368&lt;SeuilFugitive,1,0)),"")</f>
        <v/>
      </c>
      <c r="M7368" s="37" t="str">
        <f aca="false">IF(G7368=1,IF(B7368="",IF((Fin-A7368)*24&gt;SeuilFigee,1,0),IF(J7368&gt;SeuilFigee*3600,1,0)),"")</f>
        <v/>
      </c>
      <c r="N7368" s="0" t="str">
        <f aca="false">IF(G7368=1,IF(COUNTIF(H$2:H7368,H7368)=1,COUNTIF($H:$H,H7368),""),"")</f>
        <v/>
      </c>
      <c r="O7368" s="0" t="str">
        <f aca="false">IF(G7368=1,IF(COUNTIF(I$2:I7368,I7368)=1,COUNTIF($I:$I,I7368),""),"")</f>
        <v/>
      </c>
      <c r="P7368" s="38" t="str">
        <f aca="false">IF(G7368=1,IF(COUNTIFS(C$2:C7368,C7368,G$2:G7368,1)=1,COUNTIFS($C:$C,C7368,$G:$G,1)+ROW()/10000000,""),"")</f>
        <v/>
      </c>
      <c r="Q7368" s="0" t="str">
        <f aca="false">IF(K7368=1,IF(COUNTIFS(C$2:C7368,C7368,K$2:K7368,1)=1,1,0),"")</f>
        <v/>
      </c>
      <c r="R7368" s="0" t="str">
        <f aca="false">IF(M7368=1,IF(COUNTIFS(C$2:C7368,C7368,M$2:M7368,1)=1,1,0),"")</f>
        <v/>
      </c>
      <c r="S7368" s="0" t="str">
        <f aca="false">IF(L7368=1,IF(COUNTIFS(C$2:C7368,C7368,L$2:L7368,1)=1,1,0),"")</f>
        <v/>
      </c>
      <c r="T7368" s="38" t="str">
        <f aca="false">IF(N7368="","",N7368+ROW()/10000000)</f>
        <v/>
      </c>
      <c r="U7368" s="0" t="str">
        <f aca="false">IF(G7368=1,IF(B7368="",1,0),"")</f>
        <v/>
      </c>
    </row>
    <row r="7369" customFormat="false" ht="15" hidden="false" customHeight="false" outlineLevel="0" collapsed="false">
      <c r="A7369" s="35"/>
      <c r="B7369" s="35"/>
      <c r="G7369" s="0" t="str">
        <f aca="false">IF(A7369="","",IF(AND(A7369&gt;=Debut,A7369&lt;Fin),1,0))</f>
        <v/>
      </c>
      <c r="H7369" s="0" t="str">
        <f aca="false">IF(G7369=1,INT(ROUND((A7369-Debut)*86400,0)/600),"")</f>
        <v/>
      </c>
      <c r="I7369" s="0" t="str">
        <f aca="false">IF(G7369=1,INT(ROUND((A7369-Debut)*86400,0)/3600),"")</f>
        <v/>
      </c>
      <c r="J7369" s="0" t="str">
        <f aca="false">IF(OR(A7369="",B7369=""),"",ROUND((B7369-A7369)*86400,0))</f>
        <v/>
      </c>
      <c r="K7369" s="37" t="str">
        <f aca="false">IF(G7369=1,IF(COUNTIFS($C:$C,C7369,$G:$G,1,$A:$A,"&gt;="&amp;(A7369-FenetreInterm/86400),$A:$A,"&lt;="&amp;A7369)&gt;=NbInterm,1,0),"")</f>
        <v/>
      </c>
      <c r="L7369" s="37" t="str">
        <f aca="false">IF(G7369=1,IF(B7369="",0,IF(J7369&lt;SeuilFugitive,1,0)),"")</f>
        <v/>
      </c>
      <c r="M7369" s="37" t="str">
        <f aca="false">IF(G7369=1,IF(B7369="",IF((Fin-A7369)*24&gt;SeuilFigee,1,0),IF(J7369&gt;SeuilFigee*3600,1,0)),"")</f>
        <v/>
      </c>
      <c r="N7369" s="0" t="str">
        <f aca="false">IF(G7369=1,IF(COUNTIF(H$2:H7369,H7369)=1,COUNTIF($H:$H,H7369),""),"")</f>
        <v/>
      </c>
      <c r="O7369" s="0" t="str">
        <f aca="false">IF(G7369=1,IF(COUNTIF(I$2:I7369,I7369)=1,COUNTIF($I:$I,I7369),""),"")</f>
        <v/>
      </c>
      <c r="P7369" s="38" t="str">
        <f aca="false">IF(G7369=1,IF(COUNTIFS(C$2:C7369,C7369,G$2:G7369,1)=1,COUNTIFS($C:$C,C7369,$G:$G,1)+ROW()/10000000,""),"")</f>
        <v/>
      </c>
      <c r="Q7369" s="0" t="str">
        <f aca="false">IF(K7369=1,IF(COUNTIFS(C$2:C7369,C7369,K$2:K7369,1)=1,1,0),"")</f>
        <v/>
      </c>
      <c r="R7369" s="0" t="str">
        <f aca="false">IF(M7369=1,IF(COUNTIFS(C$2:C7369,C7369,M$2:M7369,1)=1,1,0),"")</f>
        <v/>
      </c>
      <c r="S7369" s="0" t="str">
        <f aca="false">IF(L7369=1,IF(COUNTIFS(C$2:C7369,C7369,L$2:L7369,1)=1,1,0),"")</f>
        <v/>
      </c>
      <c r="T7369" s="38" t="str">
        <f aca="false">IF(N7369="","",N7369+ROW()/10000000)</f>
        <v/>
      </c>
      <c r="U7369" s="0" t="str">
        <f aca="false">IF(G7369=1,IF(B7369="",1,0),"")</f>
        <v/>
      </c>
    </row>
    <row r="7370" customFormat="false" ht="15" hidden="false" customHeight="false" outlineLevel="0" collapsed="false">
      <c r="A7370" s="35"/>
      <c r="B7370" s="35"/>
      <c r="G7370" s="0" t="str">
        <f aca="false">IF(A7370="","",IF(AND(A7370&gt;=Debut,A7370&lt;Fin),1,0))</f>
        <v/>
      </c>
      <c r="H7370" s="0" t="str">
        <f aca="false">IF(G7370=1,INT(ROUND((A7370-Debut)*86400,0)/600),"")</f>
        <v/>
      </c>
      <c r="I7370" s="0" t="str">
        <f aca="false">IF(G7370=1,INT(ROUND((A7370-Debut)*86400,0)/3600),"")</f>
        <v/>
      </c>
      <c r="J7370" s="0" t="str">
        <f aca="false">IF(OR(A7370="",B7370=""),"",ROUND((B7370-A7370)*86400,0))</f>
        <v/>
      </c>
      <c r="K7370" s="37" t="str">
        <f aca="false">IF(G7370=1,IF(COUNTIFS($C:$C,C7370,$G:$G,1,$A:$A,"&gt;="&amp;(A7370-FenetreInterm/86400),$A:$A,"&lt;="&amp;A7370)&gt;=NbInterm,1,0),"")</f>
        <v/>
      </c>
      <c r="L7370" s="37" t="str">
        <f aca="false">IF(G7370=1,IF(B7370="",0,IF(J7370&lt;SeuilFugitive,1,0)),"")</f>
        <v/>
      </c>
      <c r="M7370" s="37" t="str">
        <f aca="false">IF(G7370=1,IF(B7370="",IF((Fin-A7370)*24&gt;SeuilFigee,1,0),IF(J7370&gt;SeuilFigee*3600,1,0)),"")</f>
        <v/>
      </c>
      <c r="N7370" s="0" t="str">
        <f aca="false">IF(G7370=1,IF(COUNTIF(H$2:H7370,H7370)=1,COUNTIF($H:$H,H7370),""),"")</f>
        <v/>
      </c>
      <c r="O7370" s="0" t="str">
        <f aca="false">IF(G7370=1,IF(COUNTIF(I$2:I7370,I7370)=1,COUNTIF($I:$I,I7370),""),"")</f>
        <v/>
      </c>
      <c r="P7370" s="38" t="str">
        <f aca="false">IF(G7370=1,IF(COUNTIFS(C$2:C7370,C7370,G$2:G7370,1)=1,COUNTIFS($C:$C,C7370,$G:$G,1)+ROW()/10000000,""),"")</f>
        <v/>
      </c>
      <c r="Q7370" s="0" t="str">
        <f aca="false">IF(K7370=1,IF(COUNTIFS(C$2:C7370,C7370,K$2:K7370,1)=1,1,0),"")</f>
        <v/>
      </c>
      <c r="R7370" s="0" t="str">
        <f aca="false">IF(M7370=1,IF(COUNTIFS(C$2:C7370,C7370,M$2:M7370,1)=1,1,0),"")</f>
        <v/>
      </c>
      <c r="S7370" s="0" t="str">
        <f aca="false">IF(L7370=1,IF(COUNTIFS(C$2:C7370,C7370,L$2:L7370,1)=1,1,0),"")</f>
        <v/>
      </c>
      <c r="T7370" s="38" t="str">
        <f aca="false">IF(N7370="","",N7370+ROW()/10000000)</f>
        <v/>
      </c>
      <c r="U7370" s="0" t="str">
        <f aca="false">IF(G7370=1,IF(B7370="",1,0),"")</f>
        <v/>
      </c>
    </row>
    <row r="7371" customFormat="false" ht="15" hidden="false" customHeight="false" outlineLevel="0" collapsed="false">
      <c r="A7371" s="35"/>
      <c r="B7371" s="35"/>
      <c r="G7371" s="0" t="str">
        <f aca="false">IF(A7371="","",IF(AND(A7371&gt;=Debut,A7371&lt;Fin),1,0))</f>
        <v/>
      </c>
      <c r="H7371" s="0" t="str">
        <f aca="false">IF(G7371=1,INT(ROUND((A7371-Debut)*86400,0)/600),"")</f>
        <v/>
      </c>
      <c r="I7371" s="0" t="str">
        <f aca="false">IF(G7371=1,INT(ROUND((A7371-Debut)*86400,0)/3600),"")</f>
        <v/>
      </c>
      <c r="J7371" s="0" t="str">
        <f aca="false">IF(OR(A7371="",B7371=""),"",ROUND((B7371-A7371)*86400,0))</f>
        <v/>
      </c>
      <c r="K7371" s="37" t="str">
        <f aca="false">IF(G7371=1,IF(COUNTIFS($C:$C,C7371,$G:$G,1,$A:$A,"&gt;="&amp;(A7371-FenetreInterm/86400),$A:$A,"&lt;="&amp;A7371)&gt;=NbInterm,1,0),"")</f>
        <v/>
      </c>
      <c r="L7371" s="37" t="str">
        <f aca="false">IF(G7371=1,IF(B7371="",0,IF(J7371&lt;SeuilFugitive,1,0)),"")</f>
        <v/>
      </c>
      <c r="M7371" s="37" t="str">
        <f aca="false">IF(G7371=1,IF(B7371="",IF((Fin-A7371)*24&gt;SeuilFigee,1,0),IF(J7371&gt;SeuilFigee*3600,1,0)),"")</f>
        <v/>
      </c>
      <c r="N7371" s="0" t="str">
        <f aca="false">IF(G7371=1,IF(COUNTIF(H$2:H7371,H7371)=1,COUNTIF($H:$H,H7371),""),"")</f>
        <v/>
      </c>
      <c r="O7371" s="0" t="str">
        <f aca="false">IF(G7371=1,IF(COUNTIF(I$2:I7371,I7371)=1,COUNTIF($I:$I,I7371),""),"")</f>
        <v/>
      </c>
      <c r="P7371" s="38" t="str">
        <f aca="false">IF(G7371=1,IF(COUNTIFS(C$2:C7371,C7371,G$2:G7371,1)=1,COUNTIFS($C:$C,C7371,$G:$G,1)+ROW()/10000000,""),"")</f>
        <v/>
      </c>
      <c r="Q7371" s="0" t="str">
        <f aca="false">IF(K7371=1,IF(COUNTIFS(C$2:C7371,C7371,K$2:K7371,1)=1,1,0),"")</f>
        <v/>
      </c>
      <c r="R7371" s="0" t="str">
        <f aca="false">IF(M7371=1,IF(COUNTIFS(C$2:C7371,C7371,M$2:M7371,1)=1,1,0),"")</f>
        <v/>
      </c>
      <c r="S7371" s="0" t="str">
        <f aca="false">IF(L7371=1,IF(COUNTIFS(C$2:C7371,C7371,L$2:L7371,1)=1,1,0),"")</f>
        <v/>
      </c>
      <c r="T7371" s="38" t="str">
        <f aca="false">IF(N7371="","",N7371+ROW()/10000000)</f>
        <v/>
      </c>
      <c r="U7371" s="0" t="str">
        <f aca="false">IF(G7371=1,IF(B7371="",1,0),"")</f>
        <v/>
      </c>
    </row>
    <row r="7372" customFormat="false" ht="15" hidden="false" customHeight="false" outlineLevel="0" collapsed="false">
      <c r="A7372" s="35"/>
      <c r="B7372" s="35"/>
      <c r="G7372" s="0" t="str">
        <f aca="false">IF(A7372="","",IF(AND(A7372&gt;=Debut,A7372&lt;Fin),1,0))</f>
        <v/>
      </c>
      <c r="H7372" s="0" t="str">
        <f aca="false">IF(G7372=1,INT(ROUND((A7372-Debut)*86400,0)/600),"")</f>
        <v/>
      </c>
      <c r="I7372" s="0" t="str">
        <f aca="false">IF(G7372=1,INT(ROUND((A7372-Debut)*86400,0)/3600),"")</f>
        <v/>
      </c>
      <c r="J7372" s="0" t="str">
        <f aca="false">IF(OR(A7372="",B7372=""),"",ROUND((B7372-A7372)*86400,0))</f>
        <v/>
      </c>
      <c r="K7372" s="37" t="str">
        <f aca="false">IF(G7372=1,IF(COUNTIFS($C:$C,C7372,$G:$G,1,$A:$A,"&gt;="&amp;(A7372-FenetreInterm/86400),$A:$A,"&lt;="&amp;A7372)&gt;=NbInterm,1,0),"")</f>
        <v/>
      </c>
      <c r="L7372" s="37" t="str">
        <f aca="false">IF(G7372=1,IF(B7372="",0,IF(J7372&lt;SeuilFugitive,1,0)),"")</f>
        <v/>
      </c>
      <c r="M7372" s="37" t="str">
        <f aca="false">IF(G7372=1,IF(B7372="",IF((Fin-A7372)*24&gt;SeuilFigee,1,0),IF(J7372&gt;SeuilFigee*3600,1,0)),"")</f>
        <v/>
      </c>
      <c r="N7372" s="0" t="str">
        <f aca="false">IF(G7372=1,IF(COUNTIF(H$2:H7372,H7372)=1,COUNTIF($H:$H,H7372),""),"")</f>
        <v/>
      </c>
      <c r="O7372" s="0" t="str">
        <f aca="false">IF(G7372=1,IF(COUNTIF(I$2:I7372,I7372)=1,COUNTIF($I:$I,I7372),""),"")</f>
        <v/>
      </c>
      <c r="P7372" s="38" t="str">
        <f aca="false">IF(G7372=1,IF(COUNTIFS(C$2:C7372,C7372,G$2:G7372,1)=1,COUNTIFS($C:$C,C7372,$G:$G,1)+ROW()/10000000,""),"")</f>
        <v/>
      </c>
      <c r="Q7372" s="0" t="str">
        <f aca="false">IF(K7372=1,IF(COUNTIFS(C$2:C7372,C7372,K$2:K7372,1)=1,1,0),"")</f>
        <v/>
      </c>
      <c r="R7372" s="0" t="str">
        <f aca="false">IF(M7372=1,IF(COUNTIFS(C$2:C7372,C7372,M$2:M7372,1)=1,1,0),"")</f>
        <v/>
      </c>
      <c r="S7372" s="0" t="str">
        <f aca="false">IF(L7372=1,IF(COUNTIFS(C$2:C7372,C7372,L$2:L7372,1)=1,1,0),"")</f>
        <v/>
      </c>
      <c r="T7372" s="38" t="str">
        <f aca="false">IF(N7372="","",N7372+ROW()/10000000)</f>
        <v/>
      </c>
      <c r="U7372" s="0" t="str">
        <f aca="false">IF(G7372=1,IF(B7372="",1,0),"")</f>
        <v/>
      </c>
    </row>
    <row r="7373" customFormat="false" ht="15" hidden="false" customHeight="false" outlineLevel="0" collapsed="false">
      <c r="A7373" s="35"/>
      <c r="B7373" s="35"/>
      <c r="G7373" s="0" t="str">
        <f aca="false">IF(A7373="","",IF(AND(A7373&gt;=Debut,A7373&lt;Fin),1,0))</f>
        <v/>
      </c>
      <c r="H7373" s="0" t="str">
        <f aca="false">IF(G7373=1,INT(ROUND((A7373-Debut)*86400,0)/600),"")</f>
        <v/>
      </c>
      <c r="I7373" s="0" t="str">
        <f aca="false">IF(G7373=1,INT(ROUND((A7373-Debut)*86400,0)/3600),"")</f>
        <v/>
      </c>
      <c r="J7373" s="0" t="str">
        <f aca="false">IF(OR(A7373="",B7373=""),"",ROUND((B7373-A7373)*86400,0))</f>
        <v/>
      </c>
      <c r="K7373" s="37" t="str">
        <f aca="false">IF(G7373=1,IF(COUNTIFS($C:$C,C7373,$G:$G,1,$A:$A,"&gt;="&amp;(A7373-FenetreInterm/86400),$A:$A,"&lt;="&amp;A7373)&gt;=NbInterm,1,0),"")</f>
        <v/>
      </c>
      <c r="L7373" s="37" t="str">
        <f aca="false">IF(G7373=1,IF(B7373="",0,IF(J7373&lt;SeuilFugitive,1,0)),"")</f>
        <v/>
      </c>
      <c r="M7373" s="37" t="str">
        <f aca="false">IF(G7373=1,IF(B7373="",IF((Fin-A7373)*24&gt;SeuilFigee,1,0),IF(J7373&gt;SeuilFigee*3600,1,0)),"")</f>
        <v/>
      </c>
      <c r="N7373" s="0" t="str">
        <f aca="false">IF(G7373=1,IF(COUNTIF(H$2:H7373,H7373)=1,COUNTIF($H:$H,H7373),""),"")</f>
        <v/>
      </c>
      <c r="O7373" s="0" t="str">
        <f aca="false">IF(G7373=1,IF(COUNTIF(I$2:I7373,I7373)=1,COUNTIF($I:$I,I7373),""),"")</f>
        <v/>
      </c>
      <c r="P7373" s="38" t="str">
        <f aca="false">IF(G7373=1,IF(COUNTIFS(C$2:C7373,C7373,G$2:G7373,1)=1,COUNTIFS($C:$C,C7373,$G:$G,1)+ROW()/10000000,""),"")</f>
        <v/>
      </c>
      <c r="Q7373" s="0" t="str">
        <f aca="false">IF(K7373=1,IF(COUNTIFS(C$2:C7373,C7373,K$2:K7373,1)=1,1,0),"")</f>
        <v/>
      </c>
      <c r="R7373" s="0" t="str">
        <f aca="false">IF(M7373=1,IF(COUNTIFS(C$2:C7373,C7373,M$2:M7373,1)=1,1,0),"")</f>
        <v/>
      </c>
      <c r="S7373" s="0" t="str">
        <f aca="false">IF(L7373=1,IF(COUNTIFS(C$2:C7373,C7373,L$2:L7373,1)=1,1,0),"")</f>
        <v/>
      </c>
      <c r="T7373" s="38" t="str">
        <f aca="false">IF(N7373="","",N7373+ROW()/10000000)</f>
        <v/>
      </c>
      <c r="U7373" s="0" t="str">
        <f aca="false">IF(G7373=1,IF(B7373="",1,0),"")</f>
        <v/>
      </c>
    </row>
    <row r="7374" customFormat="false" ht="15" hidden="false" customHeight="false" outlineLevel="0" collapsed="false">
      <c r="A7374" s="35"/>
      <c r="B7374" s="35"/>
      <c r="G7374" s="0" t="str">
        <f aca="false">IF(A7374="","",IF(AND(A7374&gt;=Debut,A7374&lt;Fin),1,0))</f>
        <v/>
      </c>
      <c r="H7374" s="0" t="str">
        <f aca="false">IF(G7374=1,INT(ROUND((A7374-Debut)*86400,0)/600),"")</f>
        <v/>
      </c>
      <c r="I7374" s="0" t="str">
        <f aca="false">IF(G7374=1,INT(ROUND((A7374-Debut)*86400,0)/3600),"")</f>
        <v/>
      </c>
      <c r="J7374" s="0" t="str">
        <f aca="false">IF(OR(A7374="",B7374=""),"",ROUND((B7374-A7374)*86400,0))</f>
        <v/>
      </c>
      <c r="K7374" s="37" t="str">
        <f aca="false">IF(G7374=1,IF(COUNTIFS($C:$C,C7374,$G:$G,1,$A:$A,"&gt;="&amp;(A7374-FenetreInterm/86400),$A:$A,"&lt;="&amp;A7374)&gt;=NbInterm,1,0),"")</f>
        <v/>
      </c>
      <c r="L7374" s="37" t="str">
        <f aca="false">IF(G7374=1,IF(B7374="",0,IF(J7374&lt;SeuilFugitive,1,0)),"")</f>
        <v/>
      </c>
      <c r="M7374" s="37" t="str">
        <f aca="false">IF(G7374=1,IF(B7374="",IF((Fin-A7374)*24&gt;SeuilFigee,1,0),IF(J7374&gt;SeuilFigee*3600,1,0)),"")</f>
        <v/>
      </c>
      <c r="N7374" s="0" t="str">
        <f aca="false">IF(G7374=1,IF(COUNTIF(H$2:H7374,H7374)=1,COUNTIF($H:$H,H7374),""),"")</f>
        <v/>
      </c>
      <c r="O7374" s="0" t="str">
        <f aca="false">IF(G7374=1,IF(COUNTIF(I$2:I7374,I7374)=1,COUNTIF($I:$I,I7374),""),"")</f>
        <v/>
      </c>
      <c r="P7374" s="38" t="str">
        <f aca="false">IF(G7374=1,IF(COUNTIFS(C$2:C7374,C7374,G$2:G7374,1)=1,COUNTIFS($C:$C,C7374,$G:$G,1)+ROW()/10000000,""),"")</f>
        <v/>
      </c>
      <c r="Q7374" s="0" t="str">
        <f aca="false">IF(K7374=1,IF(COUNTIFS(C$2:C7374,C7374,K$2:K7374,1)=1,1,0),"")</f>
        <v/>
      </c>
      <c r="R7374" s="0" t="str">
        <f aca="false">IF(M7374=1,IF(COUNTIFS(C$2:C7374,C7374,M$2:M7374,1)=1,1,0),"")</f>
        <v/>
      </c>
      <c r="S7374" s="0" t="str">
        <f aca="false">IF(L7374=1,IF(COUNTIFS(C$2:C7374,C7374,L$2:L7374,1)=1,1,0),"")</f>
        <v/>
      </c>
      <c r="T7374" s="38" t="str">
        <f aca="false">IF(N7374="","",N7374+ROW()/10000000)</f>
        <v/>
      </c>
      <c r="U7374" s="0" t="str">
        <f aca="false">IF(G7374=1,IF(B7374="",1,0),"")</f>
        <v/>
      </c>
    </row>
    <row r="7375" customFormat="false" ht="15" hidden="false" customHeight="false" outlineLevel="0" collapsed="false">
      <c r="A7375" s="35"/>
      <c r="B7375" s="35"/>
      <c r="G7375" s="0" t="str">
        <f aca="false">IF(A7375="","",IF(AND(A7375&gt;=Debut,A7375&lt;Fin),1,0))</f>
        <v/>
      </c>
      <c r="H7375" s="0" t="str">
        <f aca="false">IF(G7375=1,INT(ROUND((A7375-Debut)*86400,0)/600),"")</f>
        <v/>
      </c>
      <c r="I7375" s="0" t="str">
        <f aca="false">IF(G7375=1,INT(ROUND((A7375-Debut)*86400,0)/3600),"")</f>
        <v/>
      </c>
      <c r="J7375" s="0" t="str">
        <f aca="false">IF(OR(A7375="",B7375=""),"",ROUND((B7375-A7375)*86400,0))</f>
        <v/>
      </c>
      <c r="K7375" s="37" t="str">
        <f aca="false">IF(G7375=1,IF(COUNTIFS($C:$C,C7375,$G:$G,1,$A:$A,"&gt;="&amp;(A7375-FenetreInterm/86400),$A:$A,"&lt;="&amp;A7375)&gt;=NbInterm,1,0),"")</f>
        <v/>
      </c>
      <c r="L7375" s="37" t="str">
        <f aca="false">IF(G7375=1,IF(B7375="",0,IF(J7375&lt;SeuilFugitive,1,0)),"")</f>
        <v/>
      </c>
      <c r="M7375" s="37" t="str">
        <f aca="false">IF(G7375=1,IF(B7375="",IF((Fin-A7375)*24&gt;SeuilFigee,1,0),IF(J7375&gt;SeuilFigee*3600,1,0)),"")</f>
        <v/>
      </c>
      <c r="N7375" s="0" t="str">
        <f aca="false">IF(G7375=1,IF(COUNTIF(H$2:H7375,H7375)=1,COUNTIF($H:$H,H7375),""),"")</f>
        <v/>
      </c>
      <c r="O7375" s="0" t="str">
        <f aca="false">IF(G7375=1,IF(COUNTIF(I$2:I7375,I7375)=1,COUNTIF($I:$I,I7375),""),"")</f>
        <v/>
      </c>
      <c r="P7375" s="38" t="str">
        <f aca="false">IF(G7375=1,IF(COUNTIFS(C$2:C7375,C7375,G$2:G7375,1)=1,COUNTIFS($C:$C,C7375,$G:$G,1)+ROW()/10000000,""),"")</f>
        <v/>
      </c>
      <c r="Q7375" s="0" t="str">
        <f aca="false">IF(K7375=1,IF(COUNTIFS(C$2:C7375,C7375,K$2:K7375,1)=1,1,0),"")</f>
        <v/>
      </c>
      <c r="R7375" s="0" t="str">
        <f aca="false">IF(M7375=1,IF(COUNTIFS(C$2:C7375,C7375,M$2:M7375,1)=1,1,0),"")</f>
        <v/>
      </c>
      <c r="S7375" s="0" t="str">
        <f aca="false">IF(L7375=1,IF(COUNTIFS(C$2:C7375,C7375,L$2:L7375,1)=1,1,0),"")</f>
        <v/>
      </c>
      <c r="T7375" s="38" t="str">
        <f aca="false">IF(N7375="","",N7375+ROW()/10000000)</f>
        <v/>
      </c>
      <c r="U7375" s="0" t="str">
        <f aca="false">IF(G7375=1,IF(B7375="",1,0),"")</f>
        <v/>
      </c>
    </row>
    <row r="7376" customFormat="false" ht="15" hidden="false" customHeight="false" outlineLevel="0" collapsed="false">
      <c r="A7376" s="35"/>
      <c r="B7376" s="35"/>
      <c r="G7376" s="0" t="str">
        <f aca="false">IF(A7376="","",IF(AND(A7376&gt;=Debut,A7376&lt;Fin),1,0))</f>
        <v/>
      </c>
      <c r="H7376" s="0" t="str">
        <f aca="false">IF(G7376=1,INT(ROUND((A7376-Debut)*86400,0)/600),"")</f>
        <v/>
      </c>
      <c r="I7376" s="0" t="str">
        <f aca="false">IF(G7376=1,INT(ROUND((A7376-Debut)*86400,0)/3600),"")</f>
        <v/>
      </c>
      <c r="J7376" s="0" t="str">
        <f aca="false">IF(OR(A7376="",B7376=""),"",ROUND((B7376-A7376)*86400,0))</f>
        <v/>
      </c>
      <c r="K7376" s="37" t="str">
        <f aca="false">IF(G7376=1,IF(COUNTIFS($C:$C,C7376,$G:$G,1,$A:$A,"&gt;="&amp;(A7376-FenetreInterm/86400),$A:$A,"&lt;="&amp;A7376)&gt;=NbInterm,1,0),"")</f>
        <v/>
      </c>
      <c r="L7376" s="37" t="str">
        <f aca="false">IF(G7376=1,IF(B7376="",0,IF(J7376&lt;SeuilFugitive,1,0)),"")</f>
        <v/>
      </c>
      <c r="M7376" s="37" t="str">
        <f aca="false">IF(G7376=1,IF(B7376="",IF((Fin-A7376)*24&gt;SeuilFigee,1,0),IF(J7376&gt;SeuilFigee*3600,1,0)),"")</f>
        <v/>
      </c>
      <c r="N7376" s="0" t="str">
        <f aca="false">IF(G7376=1,IF(COUNTIF(H$2:H7376,H7376)=1,COUNTIF($H:$H,H7376),""),"")</f>
        <v/>
      </c>
      <c r="O7376" s="0" t="str">
        <f aca="false">IF(G7376=1,IF(COUNTIF(I$2:I7376,I7376)=1,COUNTIF($I:$I,I7376),""),"")</f>
        <v/>
      </c>
      <c r="P7376" s="38" t="str">
        <f aca="false">IF(G7376=1,IF(COUNTIFS(C$2:C7376,C7376,G$2:G7376,1)=1,COUNTIFS($C:$C,C7376,$G:$G,1)+ROW()/10000000,""),"")</f>
        <v/>
      </c>
      <c r="Q7376" s="0" t="str">
        <f aca="false">IF(K7376=1,IF(COUNTIFS(C$2:C7376,C7376,K$2:K7376,1)=1,1,0),"")</f>
        <v/>
      </c>
      <c r="R7376" s="0" t="str">
        <f aca="false">IF(M7376=1,IF(COUNTIFS(C$2:C7376,C7376,M$2:M7376,1)=1,1,0),"")</f>
        <v/>
      </c>
      <c r="S7376" s="0" t="str">
        <f aca="false">IF(L7376=1,IF(COUNTIFS(C$2:C7376,C7376,L$2:L7376,1)=1,1,0),"")</f>
        <v/>
      </c>
      <c r="T7376" s="38" t="str">
        <f aca="false">IF(N7376="","",N7376+ROW()/10000000)</f>
        <v/>
      </c>
      <c r="U7376" s="0" t="str">
        <f aca="false">IF(G7376=1,IF(B7376="",1,0),"")</f>
        <v/>
      </c>
    </row>
    <row r="7377" customFormat="false" ht="15" hidden="false" customHeight="false" outlineLevel="0" collapsed="false">
      <c r="A7377" s="35"/>
      <c r="B7377" s="35"/>
      <c r="G7377" s="0" t="str">
        <f aca="false">IF(A7377="","",IF(AND(A7377&gt;=Debut,A7377&lt;Fin),1,0))</f>
        <v/>
      </c>
      <c r="H7377" s="0" t="str">
        <f aca="false">IF(G7377=1,INT(ROUND((A7377-Debut)*86400,0)/600),"")</f>
        <v/>
      </c>
      <c r="I7377" s="0" t="str">
        <f aca="false">IF(G7377=1,INT(ROUND((A7377-Debut)*86400,0)/3600),"")</f>
        <v/>
      </c>
      <c r="J7377" s="0" t="str">
        <f aca="false">IF(OR(A7377="",B7377=""),"",ROUND((B7377-A7377)*86400,0))</f>
        <v/>
      </c>
      <c r="K7377" s="37" t="str">
        <f aca="false">IF(G7377=1,IF(COUNTIFS($C:$C,C7377,$G:$G,1,$A:$A,"&gt;="&amp;(A7377-FenetreInterm/86400),$A:$A,"&lt;="&amp;A7377)&gt;=NbInterm,1,0),"")</f>
        <v/>
      </c>
      <c r="L7377" s="37" t="str">
        <f aca="false">IF(G7377=1,IF(B7377="",0,IF(J7377&lt;SeuilFugitive,1,0)),"")</f>
        <v/>
      </c>
      <c r="M7377" s="37" t="str">
        <f aca="false">IF(G7377=1,IF(B7377="",IF((Fin-A7377)*24&gt;SeuilFigee,1,0),IF(J7377&gt;SeuilFigee*3600,1,0)),"")</f>
        <v/>
      </c>
      <c r="N7377" s="0" t="str">
        <f aca="false">IF(G7377=1,IF(COUNTIF(H$2:H7377,H7377)=1,COUNTIF($H:$H,H7377),""),"")</f>
        <v/>
      </c>
      <c r="O7377" s="0" t="str">
        <f aca="false">IF(G7377=1,IF(COUNTIF(I$2:I7377,I7377)=1,COUNTIF($I:$I,I7377),""),"")</f>
        <v/>
      </c>
      <c r="P7377" s="38" t="str">
        <f aca="false">IF(G7377=1,IF(COUNTIFS(C$2:C7377,C7377,G$2:G7377,1)=1,COUNTIFS($C:$C,C7377,$G:$G,1)+ROW()/10000000,""),"")</f>
        <v/>
      </c>
      <c r="Q7377" s="0" t="str">
        <f aca="false">IF(K7377=1,IF(COUNTIFS(C$2:C7377,C7377,K$2:K7377,1)=1,1,0),"")</f>
        <v/>
      </c>
      <c r="R7377" s="0" t="str">
        <f aca="false">IF(M7377=1,IF(COUNTIFS(C$2:C7377,C7377,M$2:M7377,1)=1,1,0),"")</f>
        <v/>
      </c>
      <c r="S7377" s="0" t="str">
        <f aca="false">IF(L7377=1,IF(COUNTIFS(C$2:C7377,C7377,L$2:L7377,1)=1,1,0),"")</f>
        <v/>
      </c>
      <c r="T7377" s="38" t="str">
        <f aca="false">IF(N7377="","",N7377+ROW()/10000000)</f>
        <v/>
      </c>
      <c r="U7377" s="0" t="str">
        <f aca="false">IF(G7377=1,IF(B7377="",1,0),"")</f>
        <v/>
      </c>
    </row>
    <row r="7378" customFormat="false" ht="15" hidden="false" customHeight="false" outlineLevel="0" collapsed="false">
      <c r="A7378" s="35"/>
      <c r="B7378" s="35"/>
      <c r="G7378" s="0" t="str">
        <f aca="false">IF(A7378="","",IF(AND(A7378&gt;=Debut,A7378&lt;Fin),1,0))</f>
        <v/>
      </c>
      <c r="H7378" s="0" t="str">
        <f aca="false">IF(G7378=1,INT(ROUND((A7378-Debut)*86400,0)/600),"")</f>
        <v/>
      </c>
      <c r="I7378" s="0" t="str">
        <f aca="false">IF(G7378=1,INT(ROUND((A7378-Debut)*86400,0)/3600),"")</f>
        <v/>
      </c>
      <c r="J7378" s="0" t="str">
        <f aca="false">IF(OR(A7378="",B7378=""),"",ROUND((B7378-A7378)*86400,0))</f>
        <v/>
      </c>
      <c r="K7378" s="37" t="str">
        <f aca="false">IF(G7378=1,IF(COUNTIFS($C:$C,C7378,$G:$G,1,$A:$A,"&gt;="&amp;(A7378-FenetreInterm/86400),$A:$A,"&lt;="&amp;A7378)&gt;=NbInterm,1,0),"")</f>
        <v/>
      </c>
      <c r="L7378" s="37" t="str">
        <f aca="false">IF(G7378=1,IF(B7378="",0,IF(J7378&lt;SeuilFugitive,1,0)),"")</f>
        <v/>
      </c>
      <c r="M7378" s="37" t="str">
        <f aca="false">IF(G7378=1,IF(B7378="",IF((Fin-A7378)*24&gt;SeuilFigee,1,0),IF(J7378&gt;SeuilFigee*3600,1,0)),"")</f>
        <v/>
      </c>
      <c r="N7378" s="0" t="str">
        <f aca="false">IF(G7378=1,IF(COUNTIF(H$2:H7378,H7378)=1,COUNTIF($H:$H,H7378),""),"")</f>
        <v/>
      </c>
      <c r="O7378" s="0" t="str">
        <f aca="false">IF(G7378=1,IF(COUNTIF(I$2:I7378,I7378)=1,COUNTIF($I:$I,I7378),""),"")</f>
        <v/>
      </c>
      <c r="P7378" s="38" t="str">
        <f aca="false">IF(G7378=1,IF(COUNTIFS(C$2:C7378,C7378,G$2:G7378,1)=1,COUNTIFS($C:$C,C7378,$G:$G,1)+ROW()/10000000,""),"")</f>
        <v/>
      </c>
      <c r="Q7378" s="0" t="str">
        <f aca="false">IF(K7378=1,IF(COUNTIFS(C$2:C7378,C7378,K$2:K7378,1)=1,1,0),"")</f>
        <v/>
      </c>
      <c r="R7378" s="0" t="str">
        <f aca="false">IF(M7378=1,IF(COUNTIFS(C$2:C7378,C7378,M$2:M7378,1)=1,1,0),"")</f>
        <v/>
      </c>
      <c r="S7378" s="0" t="str">
        <f aca="false">IF(L7378=1,IF(COUNTIFS(C$2:C7378,C7378,L$2:L7378,1)=1,1,0),"")</f>
        <v/>
      </c>
      <c r="T7378" s="38" t="str">
        <f aca="false">IF(N7378="","",N7378+ROW()/10000000)</f>
        <v/>
      </c>
      <c r="U7378" s="0" t="str">
        <f aca="false">IF(G7378=1,IF(B7378="",1,0),"")</f>
        <v/>
      </c>
    </row>
    <row r="7379" customFormat="false" ht="15" hidden="false" customHeight="false" outlineLevel="0" collapsed="false">
      <c r="A7379" s="35"/>
      <c r="B7379" s="35"/>
      <c r="G7379" s="0" t="str">
        <f aca="false">IF(A7379="","",IF(AND(A7379&gt;=Debut,A7379&lt;Fin),1,0))</f>
        <v/>
      </c>
      <c r="H7379" s="0" t="str">
        <f aca="false">IF(G7379=1,INT(ROUND((A7379-Debut)*86400,0)/600),"")</f>
        <v/>
      </c>
      <c r="I7379" s="0" t="str">
        <f aca="false">IF(G7379=1,INT(ROUND((A7379-Debut)*86400,0)/3600),"")</f>
        <v/>
      </c>
      <c r="J7379" s="0" t="str">
        <f aca="false">IF(OR(A7379="",B7379=""),"",ROUND((B7379-A7379)*86400,0))</f>
        <v/>
      </c>
      <c r="K7379" s="37" t="str">
        <f aca="false">IF(G7379=1,IF(COUNTIFS($C:$C,C7379,$G:$G,1,$A:$A,"&gt;="&amp;(A7379-FenetreInterm/86400),$A:$A,"&lt;="&amp;A7379)&gt;=NbInterm,1,0),"")</f>
        <v/>
      </c>
      <c r="L7379" s="37" t="str">
        <f aca="false">IF(G7379=1,IF(B7379="",0,IF(J7379&lt;SeuilFugitive,1,0)),"")</f>
        <v/>
      </c>
      <c r="M7379" s="37" t="str">
        <f aca="false">IF(G7379=1,IF(B7379="",IF((Fin-A7379)*24&gt;SeuilFigee,1,0),IF(J7379&gt;SeuilFigee*3600,1,0)),"")</f>
        <v/>
      </c>
      <c r="N7379" s="0" t="str">
        <f aca="false">IF(G7379=1,IF(COUNTIF(H$2:H7379,H7379)=1,COUNTIF($H:$H,H7379),""),"")</f>
        <v/>
      </c>
      <c r="O7379" s="0" t="str">
        <f aca="false">IF(G7379=1,IF(COUNTIF(I$2:I7379,I7379)=1,COUNTIF($I:$I,I7379),""),"")</f>
        <v/>
      </c>
      <c r="P7379" s="38" t="str">
        <f aca="false">IF(G7379=1,IF(COUNTIFS(C$2:C7379,C7379,G$2:G7379,1)=1,COUNTIFS($C:$C,C7379,$G:$G,1)+ROW()/10000000,""),"")</f>
        <v/>
      </c>
      <c r="Q7379" s="0" t="str">
        <f aca="false">IF(K7379=1,IF(COUNTIFS(C$2:C7379,C7379,K$2:K7379,1)=1,1,0),"")</f>
        <v/>
      </c>
      <c r="R7379" s="0" t="str">
        <f aca="false">IF(M7379=1,IF(COUNTIFS(C$2:C7379,C7379,M$2:M7379,1)=1,1,0),"")</f>
        <v/>
      </c>
      <c r="S7379" s="0" t="str">
        <f aca="false">IF(L7379=1,IF(COUNTIFS(C$2:C7379,C7379,L$2:L7379,1)=1,1,0),"")</f>
        <v/>
      </c>
      <c r="T7379" s="38" t="str">
        <f aca="false">IF(N7379="","",N7379+ROW()/10000000)</f>
        <v/>
      </c>
      <c r="U7379" s="0" t="str">
        <f aca="false">IF(G7379=1,IF(B7379="",1,0),"")</f>
        <v/>
      </c>
    </row>
    <row r="7380" customFormat="false" ht="15" hidden="false" customHeight="false" outlineLevel="0" collapsed="false">
      <c r="A7380" s="35"/>
      <c r="B7380" s="35"/>
      <c r="G7380" s="0" t="str">
        <f aca="false">IF(A7380="","",IF(AND(A7380&gt;=Debut,A7380&lt;Fin),1,0))</f>
        <v/>
      </c>
      <c r="H7380" s="0" t="str">
        <f aca="false">IF(G7380=1,INT(ROUND((A7380-Debut)*86400,0)/600),"")</f>
        <v/>
      </c>
      <c r="I7380" s="0" t="str">
        <f aca="false">IF(G7380=1,INT(ROUND((A7380-Debut)*86400,0)/3600),"")</f>
        <v/>
      </c>
      <c r="J7380" s="0" t="str">
        <f aca="false">IF(OR(A7380="",B7380=""),"",ROUND((B7380-A7380)*86400,0))</f>
        <v/>
      </c>
      <c r="K7380" s="37" t="str">
        <f aca="false">IF(G7380=1,IF(COUNTIFS($C:$C,C7380,$G:$G,1,$A:$A,"&gt;="&amp;(A7380-FenetreInterm/86400),$A:$A,"&lt;="&amp;A7380)&gt;=NbInterm,1,0),"")</f>
        <v/>
      </c>
      <c r="L7380" s="37" t="str">
        <f aca="false">IF(G7380=1,IF(B7380="",0,IF(J7380&lt;SeuilFugitive,1,0)),"")</f>
        <v/>
      </c>
      <c r="M7380" s="37" t="str">
        <f aca="false">IF(G7380=1,IF(B7380="",IF((Fin-A7380)*24&gt;SeuilFigee,1,0),IF(J7380&gt;SeuilFigee*3600,1,0)),"")</f>
        <v/>
      </c>
      <c r="N7380" s="0" t="str">
        <f aca="false">IF(G7380=1,IF(COUNTIF(H$2:H7380,H7380)=1,COUNTIF($H:$H,H7380),""),"")</f>
        <v/>
      </c>
      <c r="O7380" s="0" t="str">
        <f aca="false">IF(G7380=1,IF(COUNTIF(I$2:I7380,I7380)=1,COUNTIF($I:$I,I7380),""),"")</f>
        <v/>
      </c>
      <c r="P7380" s="38" t="str">
        <f aca="false">IF(G7380=1,IF(COUNTIFS(C$2:C7380,C7380,G$2:G7380,1)=1,COUNTIFS($C:$C,C7380,$G:$G,1)+ROW()/10000000,""),"")</f>
        <v/>
      </c>
      <c r="Q7380" s="0" t="str">
        <f aca="false">IF(K7380=1,IF(COUNTIFS(C$2:C7380,C7380,K$2:K7380,1)=1,1,0),"")</f>
        <v/>
      </c>
      <c r="R7380" s="0" t="str">
        <f aca="false">IF(M7380=1,IF(COUNTIFS(C$2:C7380,C7380,M$2:M7380,1)=1,1,0),"")</f>
        <v/>
      </c>
      <c r="S7380" s="0" t="str">
        <f aca="false">IF(L7380=1,IF(COUNTIFS(C$2:C7380,C7380,L$2:L7380,1)=1,1,0),"")</f>
        <v/>
      </c>
      <c r="T7380" s="38" t="str">
        <f aca="false">IF(N7380="","",N7380+ROW()/10000000)</f>
        <v/>
      </c>
      <c r="U7380" s="0" t="str">
        <f aca="false">IF(G7380=1,IF(B7380="",1,0),"")</f>
        <v/>
      </c>
    </row>
    <row r="7381" customFormat="false" ht="15" hidden="false" customHeight="false" outlineLevel="0" collapsed="false">
      <c r="A7381" s="35"/>
      <c r="B7381" s="35"/>
      <c r="G7381" s="0" t="str">
        <f aca="false">IF(A7381="","",IF(AND(A7381&gt;=Debut,A7381&lt;Fin),1,0))</f>
        <v/>
      </c>
      <c r="H7381" s="0" t="str">
        <f aca="false">IF(G7381=1,INT(ROUND((A7381-Debut)*86400,0)/600),"")</f>
        <v/>
      </c>
      <c r="I7381" s="0" t="str">
        <f aca="false">IF(G7381=1,INT(ROUND((A7381-Debut)*86400,0)/3600),"")</f>
        <v/>
      </c>
      <c r="J7381" s="0" t="str">
        <f aca="false">IF(OR(A7381="",B7381=""),"",ROUND((B7381-A7381)*86400,0))</f>
        <v/>
      </c>
      <c r="K7381" s="37" t="str">
        <f aca="false">IF(G7381=1,IF(COUNTIFS($C:$C,C7381,$G:$G,1,$A:$A,"&gt;="&amp;(A7381-FenetreInterm/86400),$A:$A,"&lt;="&amp;A7381)&gt;=NbInterm,1,0),"")</f>
        <v/>
      </c>
      <c r="L7381" s="37" t="str">
        <f aca="false">IF(G7381=1,IF(B7381="",0,IF(J7381&lt;SeuilFugitive,1,0)),"")</f>
        <v/>
      </c>
      <c r="M7381" s="37" t="str">
        <f aca="false">IF(G7381=1,IF(B7381="",IF((Fin-A7381)*24&gt;SeuilFigee,1,0),IF(J7381&gt;SeuilFigee*3600,1,0)),"")</f>
        <v/>
      </c>
      <c r="N7381" s="0" t="str">
        <f aca="false">IF(G7381=1,IF(COUNTIF(H$2:H7381,H7381)=1,COUNTIF($H:$H,H7381),""),"")</f>
        <v/>
      </c>
      <c r="O7381" s="0" t="str">
        <f aca="false">IF(G7381=1,IF(COUNTIF(I$2:I7381,I7381)=1,COUNTIF($I:$I,I7381),""),"")</f>
        <v/>
      </c>
      <c r="P7381" s="38" t="str">
        <f aca="false">IF(G7381=1,IF(COUNTIFS(C$2:C7381,C7381,G$2:G7381,1)=1,COUNTIFS($C:$C,C7381,$G:$G,1)+ROW()/10000000,""),"")</f>
        <v/>
      </c>
      <c r="Q7381" s="0" t="str">
        <f aca="false">IF(K7381=1,IF(COUNTIFS(C$2:C7381,C7381,K$2:K7381,1)=1,1,0),"")</f>
        <v/>
      </c>
      <c r="R7381" s="0" t="str">
        <f aca="false">IF(M7381=1,IF(COUNTIFS(C$2:C7381,C7381,M$2:M7381,1)=1,1,0),"")</f>
        <v/>
      </c>
      <c r="S7381" s="0" t="str">
        <f aca="false">IF(L7381=1,IF(COUNTIFS(C$2:C7381,C7381,L$2:L7381,1)=1,1,0),"")</f>
        <v/>
      </c>
      <c r="T7381" s="38" t="str">
        <f aca="false">IF(N7381="","",N7381+ROW()/10000000)</f>
        <v/>
      </c>
      <c r="U7381" s="0" t="str">
        <f aca="false">IF(G7381=1,IF(B7381="",1,0),"")</f>
        <v/>
      </c>
    </row>
    <row r="7382" customFormat="false" ht="15" hidden="false" customHeight="false" outlineLevel="0" collapsed="false">
      <c r="A7382" s="35"/>
      <c r="B7382" s="35"/>
      <c r="G7382" s="0" t="str">
        <f aca="false">IF(A7382="","",IF(AND(A7382&gt;=Debut,A7382&lt;Fin),1,0))</f>
        <v/>
      </c>
      <c r="H7382" s="0" t="str">
        <f aca="false">IF(G7382=1,INT(ROUND((A7382-Debut)*86400,0)/600),"")</f>
        <v/>
      </c>
      <c r="I7382" s="0" t="str">
        <f aca="false">IF(G7382=1,INT(ROUND((A7382-Debut)*86400,0)/3600),"")</f>
        <v/>
      </c>
      <c r="J7382" s="0" t="str">
        <f aca="false">IF(OR(A7382="",B7382=""),"",ROUND((B7382-A7382)*86400,0))</f>
        <v/>
      </c>
      <c r="K7382" s="37" t="str">
        <f aca="false">IF(G7382=1,IF(COUNTIFS($C:$C,C7382,$G:$G,1,$A:$A,"&gt;="&amp;(A7382-FenetreInterm/86400),$A:$A,"&lt;="&amp;A7382)&gt;=NbInterm,1,0),"")</f>
        <v/>
      </c>
      <c r="L7382" s="37" t="str">
        <f aca="false">IF(G7382=1,IF(B7382="",0,IF(J7382&lt;SeuilFugitive,1,0)),"")</f>
        <v/>
      </c>
      <c r="M7382" s="37" t="str">
        <f aca="false">IF(G7382=1,IF(B7382="",IF((Fin-A7382)*24&gt;SeuilFigee,1,0),IF(J7382&gt;SeuilFigee*3600,1,0)),"")</f>
        <v/>
      </c>
      <c r="N7382" s="0" t="str">
        <f aca="false">IF(G7382=1,IF(COUNTIF(H$2:H7382,H7382)=1,COUNTIF($H:$H,H7382),""),"")</f>
        <v/>
      </c>
      <c r="O7382" s="0" t="str">
        <f aca="false">IF(G7382=1,IF(COUNTIF(I$2:I7382,I7382)=1,COUNTIF($I:$I,I7382),""),"")</f>
        <v/>
      </c>
      <c r="P7382" s="38" t="str">
        <f aca="false">IF(G7382=1,IF(COUNTIFS(C$2:C7382,C7382,G$2:G7382,1)=1,COUNTIFS($C:$C,C7382,$G:$G,1)+ROW()/10000000,""),"")</f>
        <v/>
      </c>
      <c r="Q7382" s="0" t="str">
        <f aca="false">IF(K7382=1,IF(COUNTIFS(C$2:C7382,C7382,K$2:K7382,1)=1,1,0),"")</f>
        <v/>
      </c>
      <c r="R7382" s="0" t="str">
        <f aca="false">IF(M7382=1,IF(COUNTIFS(C$2:C7382,C7382,M$2:M7382,1)=1,1,0),"")</f>
        <v/>
      </c>
      <c r="S7382" s="0" t="str">
        <f aca="false">IF(L7382=1,IF(COUNTIFS(C$2:C7382,C7382,L$2:L7382,1)=1,1,0),"")</f>
        <v/>
      </c>
      <c r="T7382" s="38" t="str">
        <f aca="false">IF(N7382="","",N7382+ROW()/10000000)</f>
        <v/>
      </c>
      <c r="U7382" s="0" t="str">
        <f aca="false">IF(G7382=1,IF(B7382="",1,0),"")</f>
        <v/>
      </c>
    </row>
    <row r="7383" customFormat="false" ht="15" hidden="false" customHeight="false" outlineLevel="0" collapsed="false">
      <c r="A7383" s="35"/>
      <c r="B7383" s="35"/>
      <c r="G7383" s="0" t="str">
        <f aca="false">IF(A7383="","",IF(AND(A7383&gt;=Debut,A7383&lt;Fin),1,0))</f>
        <v/>
      </c>
      <c r="H7383" s="0" t="str">
        <f aca="false">IF(G7383=1,INT(ROUND((A7383-Debut)*86400,0)/600),"")</f>
        <v/>
      </c>
      <c r="I7383" s="0" t="str">
        <f aca="false">IF(G7383=1,INT(ROUND((A7383-Debut)*86400,0)/3600),"")</f>
        <v/>
      </c>
      <c r="J7383" s="0" t="str">
        <f aca="false">IF(OR(A7383="",B7383=""),"",ROUND((B7383-A7383)*86400,0))</f>
        <v/>
      </c>
      <c r="K7383" s="37" t="str">
        <f aca="false">IF(G7383=1,IF(COUNTIFS($C:$C,C7383,$G:$G,1,$A:$A,"&gt;="&amp;(A7383-FenetreInterm/86400),$A:$A,"&lt;="&amp;A7383)&gt;=NbInterm,1,0),"")</f>
        <v/>
      </c>
      <c r="L7383" s="37" t="str">
        <f aca="false">IF(G7383=1,IF(B7383="",0,IF(J7383&lt;SeuilFugitive,1,0)),"")</f>
        <v/>
      </c>
      <c r="M7383" s="37" t="str">
        <f aca="false">IF(G7383=1,IF(B7383="",IF((Fin-A7383)*24&gt;SeuilFigee,1,0),IF(J7383&gt;SeuilFigee*3600,1,0)),"")</f>
        <v/>
      </c>
      <c r="N7383" s="0" t="str">
        <f aca="false">IF(G7383=1,IF(COUNTIF(H$2:H7383,H7383)=1,COUNTIF($H:$H,H7383),""),"")</f>
        <v/>
      </c>
      <c r="O7383" s="0" t="str">
        <f aca="false">IF(G7383=1,IF(COUNTIF(I$2:I7383,I7383)=1,COUNTIF($I:$I,I7383),""),"")</f>
        <v/>
      </c>
      <c r="P7383" s="38" t="str">
        <f aca="false">IF(G7383=1,IF(COUNTIFS(C$2:C7383,C7383,G$2:G7383,1)=1,COUNTIFS($C:$C,C7383,$G:$G,1)+ROW()/10000000,""),"")</f>
        <v/>
      </c>
      <c r="Q7383" s="0" t="str">
        <f aca="false">IF(K7383=1,IF(COUNTIFS(C$2:C7383,C7383,K$2:K7383,1)=1,1,0),"")</f>
        <v/>
      </c>
      <c r="R7383" s="0" t="str">
        <f aca="false">IF(M7383=1,IF(COUNTIFS(C$2:C7383,C7383,M$2:M7383,1)=1,1,0),"")</f>
        <v/>
      </c>
      <c r="S7383" s="0" t="str">
        <f aca="false">IF(L7383=1,IF(COUNTIFS(C$2:C7383,C7383,L$2:L7383,1)=1,1,0),"")</f>
        <v/>
      </c>
      <c r="T7383" s="38" t="str">
        <f aca="false">IF(N7383="","",N7383+ROW()/10000000)</f>
        <v/>
      </c>
      <c r="U7383" s="0" t="str">
        <f aca="false">IF(G7383=1,IF(B7383="",1,0),"")</f>
        <v/>
      </c>
    </row>
    <row r="7384" customFormat="false" ht="15" hidden="false" customHeight="false" outlineLevel="0" collapsed="false">
      <c r="A7384" s="35"/>
      <c r="B7384" s="35"/>
      <c r="G7384" s="0" t="str">
        <f aca="false">IF(A7384="","",IF(AND(A7384&gt;=Debut,A7384&lt;Fin),1,0))</f>
        <v/>
      </c>
      <c r="H7384" s="0" t="str">
        <f aca="false">IF(G7384=1,INT(ROUND((A7384-Debut)*86400,0)/600),"")</f>
        <v/>
      </c>
      <c r="I7384" s="0" t="str">
        <f aca="false">IF(G7384=1,INT(ROUND((A7384-Debut)*86400,0)/3600),"")</f>
        <v/>
      </c>
      <c r="J7384" s="0" t="str">
        <f aca="false">IF(OR(A7384="",B7384=""),"",ROUND((B7384-A7384)*86400,0))</f>
        <v/>
      </c>
      <c r="K7384" s="37" t="str">
        <f aca="false">IF(G7384=1,IF(COUNTIFS($C:$C,C7384,$G:$G,1,$A:$A,"&gt;="&amp;(A7384-FenetreInterm/86400),$A:$A,"&lt;="&amp;A7384)&gt;=NbInterm,1,0),"")</f>
        <v/>
      </c>
      <c r="L7384" s="37" t="str">
        <f aca="false">IF(G7384=1,IF(B7384="",0,IF(J7384&lt;SeuilFugitive,1,0)),"")</f>
        <v/>
      </c>
      <c r="M7384" s="37" t="str">
        <f aca="false">IF(G7384=1,IF(B7384="",IF((Fin-A7384)*24&gt;SeuilFigee,1,0),IF(J7384&gt;SeuilFigee*3600,1,0)),"")</f>
        <v/>
      </c>
      <c r="N7384" s="0" t="str">
        <f aca="false">IF(G7384=1,IF(COUNTIF(H$2:H7384,H7384)=1,COUNTIF($H:$H,H7384),""),"")</f>
        <v/>
      </c>
      <c r="O7384" s="0" t="str">
        <f aca="false">IF(G7384=1,IF(COUNTIF(I$2:I7384,I7384)=1,COUNTIF($I:$I,I7384),""),"")</f>
        <v/>
      </c>
      <c r="P7384" s="38" t="str">
        <f aca="false">IF(G7384=1,IF(COUNTIFS(C$2:C7384,C7384,G$2:G7384,1)=1,COUNTIFS($C:$C,C7384,$G:$G,1)+ROW()/10000000,""),"")</f>
        <v/>
      </c>
      <c r="Q7384" s="0" t="str">
        <f aca="false">IF(K7384=1,IF(COUNTIFS(C$2:C7384,C7384,K$2:K7384,1)=1,1,0),"")</f>
        <v/>
      </c>
      <c r="R7384" s="0" t="str">
        <f aca="false">IF(M7384=1,IF(COUNTIFS(C$2:C7384,C7384,M$2:M7384,1)=1,1,0),"")</f>
        <v/>
      </c>
      <c r="S7384" s="0" t="str">
        <f aca="false">IF(L7384=1,IF(COUNTIFS(C$2:C7384,C7384,L$2:L7384,1)=1,1,0),"")</f>
        <v/>
      </c>
      <c r="T7384" s="38" t="str">
        <f aca="false">IF(N7384="","",N7384+ROW()/10000000)</f>
        <v/>
      </c>
      <c r="U7384" s="0" t="str">
        <f aca="false">IF(G7384=1,IF(B7384="",1,0),"")</f>
        <v/>
      </c>
    </row>
    <row r="7385" customFormat="false" ht="15" hidden="false" customHeight="false" outlineLevel="0" collapsed="false">
      <c r="A7385" s="35"/>
      <c r="B7385" s="35"/>
      <c r="G7385" s="0" t="str">
        <f aca="false">IF(A7385="","",IF(AND(A7385&gt;=Debut,A7385&lt;Fin),1,0))</f>
        <v/>
      </c>
      <c r="H7385" s="0" t="str">
        <f aca="false">IF(G7385=1,INT(ROUND((A7385-Debut)*86400,0)/600),"")</f>
        <v/>
      </c>
      <c r="I7385" s="0" t="str">
        <f aca="false">IF(G7385=1,INT(ROUND((A7385-Debut)*86400,0)/3600),"")</f>
        <v/>
      </c>
      <c r="J7385" s="0" t="str">
        <f aca="false">IF(OR(A7385="",B7385=""),"",ROUND((B7385-A7385)*86400,0))</f>
        <v/>
      </c>
      <c r="K7385" s="37" t="str">
        <f aca="false">IF(G7385=1,IF(COUNTIFS($C:$C,C7385,$G:$G,1,$A:$A,"&gt;="&amp;(A7385-FenetreInterm/86400),$A:$A,"&lt;="&amp;A7385)&gt;=NbInterm,1,0),"")</f>
        <v/>
      </c>
      <c r="L7385" s="37" t="str">
        <f aca="false">IF(G7385=1,IF(B7385="",0,IF(J7385&lt;SeuilFugitive,1,0)),"")</f>
        <v/>
      </c>
      <c r="M7385" s="37" t="str">
        <f aca="false">IF(G7385=1,IF(B7385="",IF((Fin-A7385)*24&gt;SeuilFigee,1,0),IF(J7385&gt;SeuilFigee*3600,1,0)),"")</f>
        <v/>
      </c>
      <c r="N7385" s="0" t="str">
        <f aca="false">IF(G7385=1,IF(COUNTIF(H$2:H7385,H7385)=1,COUNTIF($H:$H,H7385),""),"")</f>
        <v/>
      </c>
      <c r="O7385" s="0" t="str">
        <f aca="false">IF(G7385=1,IF(COUNTIF(I$2:I7385,I7385)=1,COUNTIF($I:$I,I7385),""),"")</f>
        <v/>
      </c>
      <c r="P7385" s="38" t="str">
        <f aca="false">IF(G7385=1,IF(COUNTIFS(C$2:C7385,C7385,G$2:G7385,1)=1,COUNTIFS($C:$C,C7385,$G:$G,1)+ROW()/10000000,""),"")</f>
        <v/>
      </c>
      <c r="Q7385" s="0" t="str">
        <f aca="false">IF(K7385=1,IF(COUNTIFS(C$2:C7385,C7385,K$2:K7385,1)=1,1,0),"")</f>
        <v/>
      </c>
      <c r="R7385" s="0" t="str">
        <f aca="false">IF(M7385=1,IF(COUNTIFS(C$2:C7385,C7385,M$2:M7385,1)=1,1,0),"")</f>
        <v/>
      </c>
      <c r="S7385" s="0" t="str">
        <f aca="false">IF(L7385=1,IF(COUNTIFS(C$2:C7385,C7385,L$2:L7385,1)=1,1,0),"")</f>
        <v/>
      </c>
      <c r="T7385" s="38" t="str">
        <f aca="false">IF(N7385="","",N7385+ROW()/10000000)</f>
        <v/>
      </c>
      <c r="U7385" s="0" t="str">
        <f aca="false">IF(G7385=1,IF(B7385="",1,0),"")</f>
        <v/>
      </c>
    </row>
    <row r="7386" customFormat="false" ht="15" hidden="false" customHeight="false" outlineLevel="0" collapsed="false">
      <c r="A7386" s="35"/>
      <c r="B7386" s="35"/>
      <c r="G7386" s="0" t="str">
        <f aca="false">IF(A7386="","",IF(AND(A7386&gt;=Debut,A7386&lt;Fin),1,0))</f>
        <v/>
      </c>
      <c r="H7386" s="0" t="str">
        <f aca="false">IF(G7386=1,INT(ROUND((A7386-Debut)*86400,0)/600),"")</f>
        <v/>
      </c>
      <c r="I7386" s="0" t="str">
        <f aca="false">IF(G7386=1,INT(ROUND((A7386-Debut)*86400,0)/3600),"")</f>
        <v/>
      </c>
      <c r="J7386" s="0" t="str">
        <f aca="false">IF(OR(A7386="",B7386=""),"",ROUND((B7386-A7386)*86400,0))</f>
        <v/>
      </c>
      <c r="K7386" s="37" t="str">
        <f aca="false">IF(G7386=1,IF(COUNTIFS($C:$C,C7386,$G:$G,1,$A:$A,"&gt;="&amp;(A7386-FenetreInterm/86400),$A:$A,"&lt;="&amp;A7386)&gt;=NbInterm,1,0),"")</f>
        <v/>
      </c>
      <c r="L7386" s="37" t="str">
        <f aca="false">IF(G7386=1,IF(B7386="",0,IF(J7386&lt;SeuilFugitive,1,0)),"")</f>
        <v/>
      </c>
      <c r="M7386" s="37" t="str">
        <f aca="false">IF(G7386=1,IF(B7386="",IF((Fin-A7386)*24&gt;SeuilFigee,1,0),IF(J7386&gt;SeuilFigee*3600,1,0)),"")</f>
        <v/>
      </c>
      <c r="N7386" s="0" t="str">
        <f aca="false">IF(G7386=1,IF(COUNTIF(H$2:H7386,H7386)=1,COUNTIF($H:$H,H7386),""),"")</f>
        <v/>
      </c>
      <c r="O7386" s="0" t="str">
        <f aca="false">IF(G7386=1,IF(COUNTIF(I$2:I7386,I7386)=1,COUNTIF($I:$I,I7386),""),"")</f>
        <v/>
      </c>
      <c r="P7386" s="38" t="str">
        <f aca="false">IF(G7386=1,IF(COUNTIFS(C$2:C7386,C7386,G$2:G7386,1)=1,COUNTIFS($C:$C,C7386,$G:$G,1)+ROW()/10000000,""),"")</f>
        <v/>
      </c>
      <c r="Q7386" s="0" t="str">
        <f aca="false">IF(K7386=1,IF(COUNTIFS(C$2:C7386,C7386,K$2:K7386,1)=1,1,0),"")</f>
        <v/>
      </c>
      <c r="R7386" s="0" t="str">
        <f aca="false">IF(M7386=1,IF(COUNTIFS(C$2:C7386,C7386,M$2:M7386,1)=1,1,0),"")</f>
        <v/>
      </c>
      <c r="S7386" s="0" t="str">
        <f aca="false">IF(L7386=1,IF(COUNTIFS(C$2:C7386,C7386,L$2:L7386,1)=1,1,0),"")</f>
        <v/>
      </c>
      <c r="T7386" s="38" t="str">
        <f aca="false">IF(N7386="","",N7386+ROW()/10000000)</f>
        <v/>
      </c>
      <c r="U7386" s="0" t="str">
        <f aca="false">IF(G7386=1,IF(B7386="",1,0),"")</f>
        <v/>
      </c>
    </row>
    <row r="7387" customFormat="false" ht="15" hidden="false" customHeight="false" outlineLevel="0" collapsed="false">
      <c r="A7387" s="35"/>
      <c r="B7387" s="35"/>
      <c r="G7387" s="0" t="str">
        <f aca="false">IF(A7387="","",IF(AND(A7387&gt;=Debut,A7387&lt;Fin),1,0))</f>
        <v/>
      </c>
      <c r="H7387" s="0" t="str">
        <f aca="false">IF(G7387=1,INT(ROUND((A7387-Debut)*86400,0)/600),"")</f>
        <v/>
      </c>
      <c r="I7387" s="0" t="str">
        <f aca="false">IF(G7387=1,INT(ROUND((A7387-Debut)*86400,0)/3600),"")</f>
        <v/>
      </c>
      <c r="J7387" s="0" t="str">
        <f aca="false">IF(OR(A7387="",B7387=""),"",ROUND((B7387-A7387)*86400,0))</f>
        <v/>
      </c>
      <c r="K7387" s="37" t="str">
        <f aca="false">IF(G7387=1,IF(COUNTIFS($C:$C,C7387,$G:$G,1,$A:$A,"&gt;="&amp;(A7387-FenetreInterm/86400),$A:$A,"&lt;="&amp;A7387)&gt;=NbInterm,1,0),"")</f>
        <v/>
      </c>
      <c r="L7387" s="37" t="str">
        <f aca="false">IF(G7387=1,IF(B7387="",0,IF(J7387&lt;SeuilFugitive,1,0)),"")</f>
        <v/>
      </c>
      <c r="M7387" s="37" t="str">
        <f aca="false">IF(G7387=1,IF(B7387="",IF((Fin-A7387)*24&gt;SeuilFigee,1,0),IF(J7387&gt;SeuilFigee*3600,1,0)),"")</f>
        <v/>
      </c>
      <c r="N7387" s="0" t="str">
        <f aca="false">IF(G7387=1,IF(COUNTIF(H$2:H7387,H7387)=1,COUNTIF($H:$H,H7387),""),"")</f>
        <v/>
      </c>
      <c r="O7387" s="0" t="str">
        <f aca="false">IF(G7387=1,IF(COUNTIF(I$2:I7387,I7387)=1,COUNTIF($I:$I,I7387),""),"")</f>
        <v/>
      </c>
      <c r="P7387" s="38" t="str">
        <f aca="false">IF(G7387=1,IF(COUNTIFS(C$2:C7387,C7387,G$2:G7387,1)=1,COUNTIFS($C:$C,C7387,$G:$G,1)+ROW()/10000000,""),"")</f>
        <v/>
      </c>
      <c r="Q7387" s="0" t="str">
        <f aca="false">IF(K7387=1,IF(COUNTIFS(C$2:C7387,C7387,K$2:K7387,1)=1,1,0),"")</f>
        <v/>
      </c>
      <c r="R7387" s="0" t="str">
        <f aca="false">IF(M7387=1,IF(COUNTIFS(C$2:C7387,C7387,M$2:M7387,1)=1,1,0),"")</f>
        <v/>
      </c>
      <c r="S7387" s="0" t="str">
        <f aca="false">IF(L7387=1,IF(COUNTIFS(C$2:C7387,C7387,L$2:L7387,1)=1,1,0),"")</f>
        <v/>
      </c>
      <c r="T7387" s="38" t="str">
        <f aca="false">IF(N7387="","",N7387+ROW()/10000000)</f>
        <v/>
      </c>
      <c r="U7387" s="0" t="str">
        <f aca="false">IF(G7387=1,IF(B7387="",1,0),"")</f>
        <v/>
      </c>
    </row>
    <row r="7388" customFormat="false" ht="15" hidden="false" customHeight="false" outlineLevel="0" collapsed="false">
      <c r="A7388" s="35"/>
      <c r="B7388" s="35"/>
      <c r="G7388" s="0" t="str">
        <f aca="false">IF(A7388="","",IF(AND(A7388&gt;=Debut,A7388&lt;Fin),1,0))</f>
        <v/>
      </c>
      <c r="H7388" s="0" t="str">
        <f aca="false">IF(G7388=1,INT(ROUND((A7388-Debut)*86400,0)/600),"")</f>
        <v/>
      </c>
      <c r="I7388" s="0" t="str">
        <f aca="false">IF(G7388=1,INT(ROUND((A7388-Debut)*86400,0)/3600),"")</f>
        <v/>
      </c>
      <c r="J7388" s="0" t="str">
        <f aca="false">IF(OR(A7388="",B7388=""),"",ROUND((B7388-A7388)*86400,0))</f>
        <v/>
      </c>
      <c r="K7388" s="37" t="str">
        <f aca="false">IF(G7388=1,IF(COUNTIFS($C:$C,C7388,$G:$G,1,$A:$A,"&gt;="&amp;(A7388-FenetreInterm/86400),$A:$A,"&lt;="&amp;A7388)&gt;=NbInterm,1,0),"")</f>
        <v/>
      </c>
      <c r="L7388" s="37" t="str">
        <f aca="false">IF(G7388=1,IF(B7388="",0,IF(J7388&lt;SeuilFugitive,1,0)),"")</f>
        <v/>
      </c>
      <c r="M7388" s="37" t="str">
        <f aca="false">IF(G7388=1,IF(B7388="",IF((Fin-A7388)*24&gt;SeuilFigee,1,0),IF(J7388&gt;SeuilFigee*3600,1,0)),"")</f>
        <v/>
      </c>
      <c r="N7388" s="0" t="str">
        <f aca="false">IF(G7388=1,IF(COUNTIF(H$2:H7388,H7388)=1,COUNTIF($H:$H,H7388),""),"")</f>
        <v/>
      </c>
      <c r="O7388" s="0" t="str">
        <f aca="false">IF(G7388=1,IF(COUNTIF(I$2:I7388,I7388)=1,COUNTIF($I:$I,I7388),""),"")</f>
        <v/>
      </c>
      <c r="P7388" s="38" t="str">
        <f aca="false">IF(G7388=1,IF(COUNTIFS(C$2:C7388,C7388,G$2:G7388,1)=1,COUNTIFS($C:$C,C7388,$G:$G,1)+ROW()/10000000,""),"")</f>
        <v/>
      </c>
      <c r="Q7388" s="0" t="str">
        <f aca="false">IF(K7388=1,IF(COUNTIFS(C$2:C7388,C7388,K$2:K7388,1)=1,1,0),"")</f>
        <v/>
      </c>
      <c r="R7388" s="0" t="str">
        <f aca="false">IF(M7388=1,IF(COUNTIFS(C$2:C7388,C7388,M$2:M7388,1)=1,1,0),"")</f>
        <v/>
      </c>
      <c r="S7388" s="0" t="str">
        <f aca="false">IF(L7388=1,IF(COUNTIFS(C$2:C7388,C7388,L$2:L7388,1)=1,1,0),"")</f>
        <v/>
      </c>
      <c r="T7388" s="38" t="str">
        <f aca="false">IF(N7388="","",N7388+ROW()/10000000)</f>
        <v/>
      </c>
      <c r="U7388" s="0" t="str">
        <f aca="false">IF(G7388=1,IF(B7388="",1,0),"")</f>
        <v/>
      </c>
    </row>
    <row r="7389" customFormat="false" ht="15" hidden="false" customHeight="false" outlineLevel="0" collapsed="false">
      <c r="A7389" s="35"/>
      <c r="B7389" s="35"/>
      <c r="G7389" s="0" t="str">
        <f aca="false">IF(A7389="","",IF(AND(A7389&gt;=Debut,A7389&lt;Fin),1,0))</f>
        <v/>
      </c>
      <c r="H7389" s="0" t="str">
        <f aca="false">IF(G7389=1,INT(ROUND((A7389-Debut)*86400,0)/600),"")</f>
        <v/>
      </c>
      <c r="I7389" s="0" t="str">
        <f aca="false">IF(G7389=1,INT(ROUND((A7389-Debut)*86400,0)/3600),"")</f>
        <v/>
      </c>
      <c r="J7389" s="0" t="str">
        <f aca="false">IF(OR(A7389="",B7389=""),"",ROUND((B7389-A7389)*86400,0))</f>
        <v/>
      </c>
      <c r="K7389" s="37" t="str">
        <f aca="false">IF(G7389=1,IF(COUNTIFS($C:$C,C7389,$G:$G,1,$A:$A,"&gt;="&amp;(A7389-FenetreInterm/86400),$A:$A,"&lt;="&amp;A7389)&gt;=NbInterm,1,0),"")</f>
        <v/>
      </c>
      <c r="L7389" s="37" t="str">
        <f aca="false">IF(G7389=1,IF(B7389="",0,IF(J7389&lt;SeuilFugitive,1,0)),"")</f>
        <v/>
      </c>
      <c r="M7389" s="37" t="str">
        <f aca="false">IF(G7389=1,IF(B7389="",IF((Fin-A7389)*24&gt;SeuilFigee,1,0),IF(J7389&gt;SeuilFigee*3600,1,0)),"")</f>
        <v/>
      </c>
      <c r="N7389" s="0" t="str">
        <f aca="false">IF(G7389=1,IF(COUNTIF(H$2:H7389,H7389)=1,COUNTIF($H:$H,H7389),""),"")</f>
        <v/>
      </c>
      <c r="O7389" s="0" t="str">
        <f aca="false">IF(G7389=1,IF(COUNTIF(I$2:I7389,I7389)=1,COUNTIF($I:$I,I7389),""),"")</f>
        <v/>
      </c>
      <c r="P7389" s="38" t="str">
        <f aca="false">IF(G7389=1,IF(COUNTIFS(C$2:C7389,C7389,G$2:G7389,1)=1,COUNTIFS($C:$C,C7389,$G:$G,1)+ROW()/10000000,""),"")</f>
        <v/>
      </c>
      <c r="Q7389" s="0" t="str">
        <f aca="false">IF(K7389=1,IF(COUNTIFS(C$2:C7389,C7389,K$2:K7389,1)=1,1,0),"")</f>
        <v/>
      </c>
      <c r="R7389" s="0" t="str">
        <f aca="false">IF(M7389=1,IF(COUNTIFS(C$2:C7389,C7389,M$2:M7389,1)=1,1,0),"")</f>
        <v/>
      </c>
      <c r="S7389" s="0" t="str">
        <f aca="false">IF(L7389=1,IF(COUNTIFS(C$2:C7389,C7389,L$2:L7389,1)=1,1,0),"")</f>
        <v/>
      </c>
      <c r="T7389" s="38" t="str">
        <f aca="false">IF(N7389="","",N7389+ROW()/10000000)</f>
        <v/>
      </c>
      <c r="U7389" s="0" t="str">
        <f aca="false">IF(G7389=1,IF(B7389="",1,0),"")</f>
        <v/>
      </c>
    </row>
    <row r="7390" customFormat="false" ht="15" hidden="false" customHeight="false" outlineLevel="0" collapsed="false">
      <c r="A7390" s="35"/>
      <c r="B7390" s="35"/>
      <c r="G7390" s="0" t="str">
        <f aca="false">IF(A7390="","",IF(AND(A7390&gt;=Debut,A7390&lt;Fin),1,0))</f>
        <v/>
      </c>
      <c r="H7390" s="0" t="str">
        <f aca="false">IF(G7390=1,INT(ROUND((A7390-Debut)*86400,0)/600),"")</f>
        <v/>
      </c>
      <c r="I7390" s="0" t="str">
        <f aca="false">IF(G7390=1,INT(ROUND((A7390-Debut)*86400,0)/3600),"")</f>
        <v/>
      </c>
      <c r="J7390" s="0" t="str">
        <f aca="false">IF(OR(A7390="",B7390=""),"",ROUND((B7390-A7390)*86400,0))</f>
        <v/>
      </c>
      <c r="K7390" s="37" t="str">
        <f aca="false">IF(G7390=1,IF(COUNTIFS($C:$C,C7390,$G:$G,1,$A:$A,"&gt;="&amp;(A7390-FenetreInterm/86400),$A:$A,"&lt;="&amp;A7390)&gt;=NbInterm,1,0),"")</f>
        <v/>
      </c>
      <c r="L7390" s="37" t="str">
        <f aca="false">IF(G7390=1,IF(B7390="",0,IF(J7390&lt;SeuilFugitive,1,0)),"")</f>
        <v/>
      </c>
      <c r="M7390" s="37" t="str">
        <f aca="false">IF(G7390=1,IF(B7390="",IF((Fin-A7390)*24&gt;SeuilFigee,1,0),IF(J7390&gt;SeuilFigee*3600,1,0)),"")</f>
        <v/>
      </c>
      <c r="N7390" s="0" t="str">
        <f aca="false">IF(G7390=1,IF(COUNTIF(H$2:H7390,H7390)=1,COUNTIF($H:$H,H7390),""),"")</f>
        <v/>
      </c>
      <c r="O7390" s="0" t="str">
        <f aca="false">IF(G7390=1,IF(COUNTIF(I$2:I7390,I7390)=1,COUNTIF($I:$I,I7390),""),"")</f>
        <v/>
      </c>
      <c r="P7390" s="38" t="str">
        <f aca="false">IF(G7390=1,IF(COUNTIFS(C$2:C7390,C7390,G$2:G7390,1)=1,COUNTIFS($C:$C,C7390,$G:$G,1)+ROW()/10000000,""),"")</f>
        <v/>
      </c>
      <c r="Q7390" s="0" t="str">
        <f aca="false">IF(K7390=1,IF(COUNTIFS(C$2:C7390,C7390,K$2:K7390,1)=1,1,0),"")</f>
        <v/>
      </c>
      <c r="R7390" s="0" t="str">
        <f aca="false">IF(M7390=1,IF(COUNTIFS(C$2:C7390,C7390,M$2:M7390,1)=1,1,0),"")</f>
        <v/>
      </c>
      <c r="S7390" s="0" t="str">
        <f aca="false">IF(L7390=1,IF(COUNTIFS(C$2:C7390,C7390,L$2:L7390,1)=1,1,0),"")</f>
        <v/>
      </c>
      <c r="T7390" s="38" t="str">
        <f aca="false">IF(N7390="","",N7390+ROW()/10000000)</f>
        <v/>
      </c>
      <c r="U7390" s="0" t="str">
        <f aca="false">IF(G7390=1,IF(B7390="",1,0),"")</f>
        <v/>
      </c>
    </row>
    <row r="7391" customFormat="false" ht="15" hidden="false" customHeight="false" outlineLevel="0" collapsed="false">
      <c r="A7391" s="35"/>
      <c r="B7391" s="35"/>
      <c r="G7391" s="0" t="str">
        <f aca="false">IF(A7391="","",IF(AND(A7391&gt;=Debut,A7391&lt;Fin),1,0))</f>
        <v/>
      </c>
      <c r="H7391" s="0" t="str">
        <f aca="false">IF(G7391=1,INT(ROUND((A7391-Debut)*86400,0)/600),"")</f>
        <v/>
      </c>
      <c r="I7391" s="0" t="str">
        <f aca="false">IF(G7391=1,INT(ROUND((A7391-Debut)*86400,0)/3600),"")</f>
        <v/>
      </c>
      <c r="J7391" s="0" t="str">
        <f aca="false">IF(OR(A7391="",B7391=""),"",ROUND((B7391-A7391)*86400,0))</f>
        <v/>
      </c>
      <c r="K7391" s="37" t="str">
        <f aca="false">IF(G7391=1,IF(COUNTIFS($C:$C,C7391,$G:$G,1,$A:$A,"&gt;="&amp;(A7391-FenetreInterm/86400),$A:$A,"&lt;="&amp;A7391)&gt;=NbInterm,1,0),"")</f>
        <v/>
      </c>
      <c r="L7391" s="37" t="str">
        <f aca="false">IF(G7391=1,IF(B7391="",0,IF(J7391&lt;SeuilFugitive,1,0)),"")</f>
        <v/>
      </c>
      <c r="M7391" s="37" t="str">
        <f aca="false">IF(G7391=1,IF(B7391="",IF((Fin-A7391)*24&gt;SeuilFigee,1,0),IF(J7391&gt;SeuilFigee*3600,1,0)),"")</f>
        <v/>
      </c>
      <c r="N7391" s="0" t="str">
        <f aca="false">IF(G7391=1,IF(COUNTIF(H$2:H7391,H7391)=1,COUNTIF($H:$H,H7391),""),"")</f>
        <v/>
      </c>
      <c r="O7391" s="0" t="str">
        <f aca="false">IF(G7391=1,IF(COUNTIF(I$2:I7391,I7391)=1,COUNTIF($I:$I,I7391),""),"")</f>
        <v/>
      </c>
      <c r="P7391" s="38" t="str">
        <f aca="false">IF(G7391=1,IF(COUNTIFS(C$2:C7391,C7391,G$2:G7391,1)=1,COUNTIFS($C:$C,C7391,$G:$G,1)+ROW()/10000000,""),"")</f>
        <v/>
      </c>
      <c r="Q7391" s="0" t="str">
        <f aca="false">IF(K7391=1,IF(COUNTIFS(C$2:C7391,C7391,K$2:K7391,1)=1,1,0),"")</f>
        <v/>
      </c>
      <c r="R7391" s="0" t="str">
        <f aca="false">IF(M7391=1,IF(COUNTIFS(C$2:C7391,C7391,M$2:M7391,1)=1,1,0),"")</f>
        <v/>
      </c>
      <c r="S7391" s="0" t="str">
        <f aca="false">IF(L7391=1,IF(COUNTIFS(C$2:C7391,C7391,L$2:L7391,1)=1,1,0),"")</f>
        <v/>
      </c>
      <c r="T7391" s="38" t="str">
        <f aca="false">IF(N7391="","",N7391+ROW()/10000000)</f>
        <v/>
      </c>
      <c r="U7391" s="0" t="str">
        <f aca="false">IF(G7391=1,IF(B7391="",1,0),"")</f>
        <v/>
      </c>
    </row>
    <row r="7392" customFormat="false" ht="15" hidden="false" customHeight="false" outlineLevel="0" collapsed="false">
      <c r="A7392" s="35"/>
      <c r="B7392" s="35"/>
      <c r="G7392" s="0" t="str">
        <f aca="false">IF(A7392="","",IF(AND(A7392&gt;=Debut,A7392&lt;Fin),1,0))</f>
        <v/>
      </c>
      <c r="H7392" s="0" t="str">
        <f aca="false">IF(G7392=1,INT(ROUND((A7392-Debut)*86400,0)/600),"")</f>
        <v/>
      </c>
      <c r="I7392" s="0" t="str">
        <f aca="false">IF(G7392=1,INT(ROUND((A7392-Debut)*86400,0)/3600),"")</f>
        <v/>
      </c>
      <c r="J7392" s="0" t="str">
        <f aca="false">IF(OR(A7392="",B7392=""),"",ROUND((B7392-A7392)*86400,0))</f>
        <v/>
      </c>
      <c r="K7392" s="37" t="str">
        <f aca="false">IF(G7392=1,IF(COUNTIFS($C:$C,C7392,$G:$G,1,$A:$A,"&gt;="&amp;(A7392-FenetreInterm/86400),$A:$A,"&lt;="&amp;A7392)&gt;=NbInterm,1,0),"")</f>
        <v/>
      </c>
      <c r="L7392" s="37" t="str">
        <f aca="false">IF(G7392=1,IF(B7392="",0,IF(J7392&lt;SeuilFugitive,1,0)),"")</f>
        <v/>
      </c>
      <c r="M7392" s="37" t="str">
        <f aca="false">IF(G7392=1,IF(B7392="",IF((Fin-A7392)*24&gt;SeuilFigee,1,0),IF(J7392&gt;SeuilFigee*3600,1,0)),"")</f>
        <v/>
      </c>
      <c r="N7392" s="0" t="str">
        <f aca="false">IF(G7392=1,IF(COUNTIF(H$2:H7392,H7392)=1,COUNTIF($H:$H,H7392),""),"")</f>
        <v/>
      </c>
      <c r="O7392" s="0" t="str">
        <f aca="false">IF(G7392=1,IF(COUNTIF(I$2:I7392,I7392)=1,COUNTIF($I:$I,I7392),""),"")</f>
        <v/>
      </c>
      <c r="P7392" s="38" t="str">
        <f aca="false">IF(G7392=1,IF(COUNTIFS(C$2:C7392,C7392,G$2:G7392,1)=1,COUNTIFS($C:$C,C7392,$G:$G,1)+ROW()/10000000,""),"")</f>
        <v/>
      </c>
      <c r="Q7392" s="0" t="str">
        <f aca="false">IF(K7392=1,IF(COUNTIFS(C$2:C7392,C7392,K$2:K7392,1)=1,1,0),"")</f>
        <v/>
      </c>
      <c r="R7392" s="0" t="str">
        <f aca="false">IF(M7392=1,IF(COUNTIFS(C$2:C7392,C7392,M$2:M7392,1)=1,1,0),"")</f>
        <v/>
      </c>
      <c r="S7392" s="0" t="str">
        <f aca="false">IF(L7392=1,IF(COUNTIFS(C$2:C7392,C7392,L$2:L7392,1)=1,1,0),"")</f>
        <v/>
      </c>
      <c r="T7392" s="38" t="str">
        <f aca="false">IF(N7392="","",N7392+ROW()/10000000)</f>
        <v/>
      </c>
      <c r="U7392" s="0" t="str">
        <f aca="false">IF(G7392=1,IF(B7392="",1,0),"")</f>
        <v/>
      </c>
    </row>
    <row r="7393" customFormat="false" ht="15" hidden="false" customHeight="false" outlineLevel="0" collapsed="false">
      <c r="A7393" s="35"/>
      <c r="B7393" s="35"/>
      <c r="G7393" s="0" t="str">
        <f aca="false">IF(A7393="","",IF(AND(A7393&gt;=Debut,A7393&lt;Fin),1,0))</f>
        <v/>
      </c>
      <c r="H7393" s="0" t="str">
        <f aca="false">IF(G7393=1,INT(ROUND((A7393-Debut)*86400,0)/600),"")</f>
        <v/>
      </c>
      <c r="I7393" s="0" t="str">
        <f aca="false">IF(G7393=1,INT(ROUND((A7393-Debut)*86400,0)/3600),"")</f>
        <v/>
      </c>
      <c r="J7393" s="0" t="str">
        <f aca="false">IF(OR(A7393="",B7393=""),"",ROUND((B7393-A7393)*86400,0))</f>
        <v/>
      </c>
      <c r="K7393" s="37" t="str">
        <f aca="false">IF(G7393=1,IF(COUNTIFS($C:$C,C7393,$G:$G,1,$A:$A,"&gt;="&amp;(A7393-FenetreInterm/86400),$A:$A,"&lt;="&amp;A7393)&gt;=NbInterm,1,0),"")</f>
        <v/>
      </c>
      <c r="L7393" s="37" t="str">
        <f aca="false">IF(G7393=1,IF(B7393="",0,IF(J7393&lt;SeuilFugitive,1,0)),"")</f>
        <v/>
      </c>
      <c r="M7393" s="37" t="str">
        <f aca="false">IF(G7393=1,IF(B7393="",IF((Fin-A7393)*24&gt;SeuilFigee,1,0),IF(J7393&gt;SeuilFigee*3600,1,0)),"")</f>
        <v/>
      </c>
      <c r="N7393" s="0" t="str">
        <f aca="false">IF(G7393=1,IF(COUNTIF(H$2:H7393,H7393)=1,COUNTIF($H:$H,H7393),""),"")</f>
        <v/>
      </c>
      <c r="O7393" s="0" t="str">
        <f aca="false">IF(G7393=1,IF(COUNTIF(I$2:I7393,I7393)=1,COUNTIF($I:$I,I7393),""),"")</f>
        <v/>
      </c>
      <c r="P7393" s="38" t="str">
        <f aca="false">IF(G7393=1,IF(COUNTIFS(C$2:C7393,C7393,G$2:G7393,1)=1,COUNTIFS($C:$C,C7393,$G:$G,1)+ROW()/10000000,""),"")</f>
        <v/>
      </c>
      <c r="Q7393" s="0" t="str">
        <f aca="false">IF(K7393=1,IF(COUNTIFS(C$2:C7393,C7393,K$2:K7393,1)=1,1,0),"")</f>
        <v/>
      </c>
      <c r="R7393" s="0" t="str">
        <f aca="false">IF(M7393=1,IF(COUNTIFS(C$2:C7393,C7393,M$2:M7393,1)=1,1,0),"")</f>
        <v/>
      </c>
      <c r="S7393" s="0" t="str">
        <f aca="false">IF(L7393=1,IF(COUNTIFS(C$2:C7393,C7393,L$2:L7393,1)=1,1,0),"")</f>
        <v/>
      </c>
      <c r="T7393" s="38" t="str">
        <f aca="false">IF(N7393="","",N7393+ROW()/10000000)</f>
        <v/>
      </c>
      <c r="U7393" s="0" t="str">
        <f aca="false">IF(G7393=1,IF(B7393="",1,0),"")</f>
        <v/>
      </c>
    </row>
    <row r="7394" customFormat="false" ht="15" hidden="false" customHeight="false" outlineLevel="0" collapsed="false">
      <c r="A7394" s="35"/>
      <c r="B7394" s="35"/>
      <c r="G7394" s="0" t="str">
        <f aca="false">IF(A7394="","",IF(AND(A7394&gt;=Debut,A7394&lt;Fin),1,0))</f>
        <v/>
      </c>
      <c r="H7394" s="0" t="str">
        <f aca="false">IF(G7394=1,INT(ROUND((A7394-Debut)*86400,0)/600),"")</f>
        <v/>
      </c>
      <c r="I7394" s="0" t="str">
        <f aca="false">IF(G7394=1,INT(ROUND((A7394-Debut)*86400,0)/3600),"")</f>
        <v/>
      </c>
      <c r="J7394" s="0" t="str">
        <f aca="false">IF(OR(A7394="",B7394=""),"",ROUND((B7394-A7394)*86400,0))</f>
        <v/>
      </c>
      <c r="K7394" s="37" t="str">
        <f aca="false">IF(G7394=1,IF(COUNTIFS($C:$C,C7394,$G:$G,1,$A:$A,"&gt;="&amp;(A7394-FenetreInterm/86400),$A:$A,"&lt;="&amp;A7394)&gt;=NbInterm,1,0),"")</f>
        <v/>
      </c>
      <c r="L7394" s="37" t="str">
        <f aca="false">IF(G7394=1,IF(B7394="",0,IF(J7394&lt;SeuilFugitive,1,0)),"")</f>
        <v/>
      </c>
      <c r="M7394" s="37" t="str">
        <f aca="false">IF(G7394=1,IF(B7394="",IF((Fin-A7394)*24&gt;SeuilFigee,1,0),IF(J7394&gt;SeuilFigee*3600,1,0)),"")</f>
        <v/>
      </c>
      <c r="N7394" s="0" t="str">
        <f aca="false">IF(G7394=1,IF(COUNTIF(H$2:H7394,H7394)=1,COUNTIF($H:$H,H7394),""),"")</f>
        <v/>
      </c>
      <c r="O7394" s="0" t="str">
        <f aca="false">IF(G7394=1,IF(COUNTIF(I$2:I7394,I7394)=1,COUNTIF($I:$I,I7394),""),"")</f>
        <v/>
      </c>
      <c r="P7394" s="38" t="str">
        <f aca="false">IF(G7394=1,IF(COUNTIFS(C$2:C7394,C7394,G$2:G7394,1)=1,COUNTIFS($C:$C,C7394,$G:$G,1)+ROW()/10000000,""),"")</f>
        <v/>
      </c>
      <c r="Q7394" s="0" t="str">
        <f aca="false">IF(K7394=1,IF(COUNTIFS(C$2:C7394,C7394,K$2:K7394,1)=1,1,0),"")</f>
        <v/>
      </c>
      <c r="R7394" s="0" t="str">
        <f aca="false">IF(M7394=1,IF(COUNTIFS(C$2:C7394,C7394,M$2:M7394,1)=1,1,0),"")</f>
        <v/>
      </c>
      <c r="S7394" s="0" t="str">
        <f aca="false">IF(L7394=1,IF(COUNTIFS(C$2:C7394,C7394,L$2:L7394,1)=1,1,0),"")</f>
        <v/>
      </c>
      <c r="T7394" s="38" t="str">
        <f aca="false">IF(N7394="","",N7394+ROW()/10000000)</f>
        <v/>
      </c>
      <c r="U7394" s="0" t="str">
        <f aca="false">IF(G7394=1,IF(B7394="",1,0),"")</f>
        <v/>
      </c>
    </row>
    <row r="7395" customFormat="false" ht="15" hidden="false" customHeight="false" outlineLevel="0" collapsed="false">
      <c r="A7395" s="35"/>
      <c r="B7395" s="35"/>
      <c r="G7395" s="0" t="str">
        <f aca="false">IF(A7395="","",IF(AND(A7395&gt;=Debut,A7395&lt;Fin),1,0))</f>
        <v/>
      </c>
      <c r="H7395" s="0" t="str">
        <f aca="false">IF(G7395=1,INT(ROUND((A7395-Debut)*86400,0)/600),"")</f>
        <v/>
      </c>
      <c r="I7395" s="0" t="str">
        <f aca="false">IF(G7395=1,INT(ROUND((A7395-Debut)*86400,0)/3600),"")</f>
        <v/>
      </c>
      <c r="J7395" s="0" t="str">
        <f aca="false">IF(OR(A7395="",B7395=""),"",ROUND((B7395-A7395)*86400,0))</f>
        <v/>
      </c>
      <c r="K7395" s="37" t="str">
        <f aca="false">IF(G7395=1,IF(COUNTIFS($C:$C,C7395,$G:$G,1,$A:$A,"&gt;="&amp;(A7395-FenetreInterm/86400),$A:$A,"&lt;="&amp;A7395)&gt;=NbInterm,1,0),"")</f>
        <v/>
      </c>
      <c r="L7395" s="37" t="str">
        <f aca="false">IF(G7395=1,IF(B7395="",0,IF(J7395&lt;SeuilFugitive,1,0)),"")</f>
        <v/>
      </c>
      <c r="M7395" s="37" t="str">
        <f aca="false">IF(G7395=1,IF(B7395="",IF((Fin-A7395)*24&gt;SeuilFigee,1,0),IF(J7395&gt;SeuilFigee*3600,1,0)),"")</f>
        <v/>
      </c>
      <c r="N7395" s="0" t="str">
        <f aca="false">IF(G7395=1,IF(COUNTIF(H$2:H7395,H7395)=1,COUNTIF($H:$H,H7395),""),"")</f>
        <v/>
      </c>
      <c r="O7395" s="0" t="str">
        <f aca="false">IF(G7395=1,IF(COUNTIF(I$2:I7395,I7395)=1,COUNTIF($I:$I,I7395),""),"")</f>
        <v/>
      </c>
      <c r="P7395" s="38" t="str">
        <f aca="false">IF(G7395=1,IF(COUNTIFS(C$2:C7395,C7395,G$2:G7395,1)=1,COUNTIFS($C:$C,C7395,$G:$G,1)+ROW()/10000000,""),"")</f>
        <v/>
      </c>
      <c r="Q7395" s="0" t="str">
        <f aca="false">IF(K7395=1,IF(COUNTIFS(C$2:C7395,C7395,K$2:K7395,1)=1,1,0),"")</f>
        <v/>
      </c>
      <c r="R7395" s="0" t="str">
        <f aca="false">IF(M7395=1,IF(COUNTIFS(C$2:C7395,C7395,M$2:M7395,1)=1,1,0),"")</f>
        <v/>
      </c>
      <c r="S7395" s="0" t="str">
        <f aca="false">IF(L7395=1,IF(COUNTIFS(C$2:C7395,C7395,L$2:L7395,1)=1,1,0),"")</f>
        <v/>
      </c>
      <c r="T7395" s="38" t="str">
        <f aca="false">IF(N7395="","",N7395+ROW()/10000000)</f>
        <v/>
      </c>
      <c r="U7395" s="0" t="str">
        <f aca="false">IF(G7395=1,IF(B7395="",1,0),"")</f>
        <v/>
      </c>
    </row>
    <row r="7396" customFormat="false" ht="15" hidden="false" customHeight="false" outlineLevel="0" collapsed="false">
      <c r="A7396" s="35"/>
      <c r="B7396" s="35"/>
      <c r="G7396" s="0" t="str">
        <f aca="false">IF(A7396="","",IF(AND(A7396&gt;=Debut,A7396&lt;Fin),1,0))</f>
        <v/>
      </c>
      <c r="H7396" s="0" t="str">
        <f aca="false">IF(G7396=1,INT(ROUND((A7396-Debut)*86400,0)/600),"")</f>
        <v/>
      </c>
      <c r="I7396" s="0" t="str">
        <f aca="false">IF(G7396=1,INT(ROUND((A7396-Debut)*86400,0)/3600),"")</f>
        <v/>
      </c>
      <c r="J7396" s="0" t="str">
        <f aca="false">IF(OR(A7396="",B7396=""),"",ROUND((B7396-A7396)*86400,0))</f>
        <v/>
      </c>
      <c r="K7396" s="37" t="str">
        <f aca="false">IF(G7396=1,IF(COUNTIFS($C:$C,C7396,$G:$G,1,$A:$A,"&gt;="&amp;(A7396-FenetreInterm/86400),$A:$A,"&lt;="&amp;A7396)&gt;=NbInterm,1,0),"")</f>
        <v/>
      </c>
      <c r="L7396" s="37" t="str">
        <f aca="false">IF(G7396=1,IF(B7396="",0,IF(J7396&lt;SeuilFugitive,1,0)),"")</f>
        <v/>
      </c>
      <c r="M7396" s="37" t="str">
        <f aca="false">IF(G7396=1,IF(B7396="",IF((Fin-A7396)*24&gt;SeuilFigee,1,0),IF(J7396&gt;SeuilFigee*3600,1,0)),"")</f>
        <v/>
      </c>
      <c r="N7396" s="0" t="str">
        <f aca="false">IF(G7396=1,IF(COUNTIF(H$2:H7396,H7396)=1,COUNTIF($H:$H,H7396),""),"")</f>
        <v/>
      </c>
      <c r="O7396" s="0" t="str">
        <f aca="false">IF(G7396=1,IF(COUNTIF(I$2:I7396,I7396)=1,COUNTIF($I:$I,I7396),""),"")</f>
        <v/>
      </c>
      <c r="P7396" s="38" t="str">
        <f aca="false">IF(G7396=1,IF(COUNTIFS(C$2:C7396,C7396,G$2:G7396,1)=1,COUNTIFS($C:$C,C7396,$G:$G,1)+ROW()/10000000,""),"")</f>
        <v/>
      </c>
      <c r="Q7396" s="0" t="str">
        <f aca="false">IF(K7396=1,IF(COUNTIFS(C$2:C7396,C7396,K$2:K7396,1)=1,1,0),"")</f>
        <v/>
      </c>
      <c r="R7396" s="0" t="str">
        <f aca="false">IF(M7396=1,IF(COUNTIFS(C$2:C7396,C7396,M$2:M7396,1)=1,1,0),"")</f>
        <v/>
      </c>
      <c r="S7396" s="0" t="str">
        <f aca="false">IF(L7396=1,IF(COUNTIFS(C$2:C7396,C7396,L$2:L7396,1)=1,1,0),"")</f>
        <v/>
      </c>
      <c r="T7396" s="38" t="str">
        <f aca="false">IF(N7396="","",N7396+ROW()/10000000)</f>
        <v/>
      </c>
      <c r="U7396" s="0" t="str">
        <f aca="false">IF(G7396=1,IF(B7396="",1,0),"")</f>
        <v/>
      </c>
    </row>
    <row r="7397" customFormat="false" ht="15" hidden="false" customHeight="false" outlineLevel="0" collapsed="false">
      <c r="A7397" s="35"/>
      <c r="B7397" s="35"/>
      <c r="G7397" s="0" t="str">
        <f aca="false">IF(A7397="","",IF(AND(A7397&gt;=Debut,A7397&lt;Fin),1,0))</f>
        <v/>
      </c>
      <c r="H7397" s="0" t="str">
        <f aca="false">IF(G7397=1,INT(ROUND((A7397-Debut)*86400,0)/600),"")</f>
        <v/>
      </c>
      <c r="I7397" s="0" t="str">
        <f aca="false">IF(G7397=1,INT(ROUND((A7397-Debut)*86400,0)/3600),"")</f>
        <v/>
      </c>
      <c r="J7397" s="0" t="str">
        <f aca="false">IF(OR(A7397="",B7397=""),"",ROUND((B7397-A7397)*86400,0))</f>
        <v/>
      </c>
      <c r="K7397" s="37" t="str">
        <f aca="false">IF(G7397=1,IF(COUNTIFS($C:$C,C7397,$G:$G,1,$A:$A,"&gt;="&amp;(A7397-FenetreInterm/86400),$A:$A,"&lt;="&amp;A7397)&gt;=NbInterm,1,0),"")</f>
        <v/>
      </c>
      <c r="L7397" s="37" t="str">
        <f aca="false">IF(G7397=1,IF(B7397="",0,IF(J7397&lt;SeuilFugitive,1,0)),"")</f>
        <v/>
      </c>
      <c r="M7397" s="37" t="str">
        <f aca="false">IF(G7397=1,IF(B7397="",IF((Fin-A7397)*24&gt;SeuilFigee,1,0),IF(J7397&gt;SeuilFigee*3600,1,0)),"")</f>
        <v/>
      </c>
      <c r="N7397" s="0" t="str">
        <f aca="false">IF(G7397=1,IF(COUNTIF(H$2:H7397,H7397)=1,COUNTIF($H:$H,H7397),""),"")</f>
        <v/>
      </c>
      <c r="O7397" s="0" t="str">
        <f aca="false">IF(G7397=1,IF(COUNTIF(I$2:I7397,I7397)=1,COUNTIF($I:$I,I7397),""),"")</f>
        <v/>
      </c>
      <c r="P7397" s="38" t="str">
        <f aca="false">IF(G7397=1,IF(COUNTIFS(C$2:C7397,C7397,G$2:G7397,1)=1,COUNTIFS($C:$C,C7397,$G:$G,1)+ROW()/10000000,""),"")</f>
        <v/>
      </c>
      <c r="Q7397" s="0" t="str">
        <f aca="false">IF(K7397=1,IF(COUNTIFS(C$2:C7397,C7397,K$2:K7397,1)=1,1,0),"")</f>
        <v/>
      </c>
      <c r="R7397" s="0" t="str">
        <f aca="false">IF(M7397=1,IF(COUNTIFS(C$2:C7397,C7397,M$2:M7397,1)=1,1,0),"")</f>
        <v/>
      </c>
      <c r="S7397" s="0" t="str">
        <f aca="false">IF(L7397=1,IF(COUNTIFS(C$2:C7397,C7397,L$2:L7397,1)=1,1,0),"")</f>
        <v/>
      </c>
      <c r="T7397" s="38" t="str">
        <f aca="false">IF(N7397="","",N7397+ROW()/10000000)</f>
        <v/>
      </c>
      <c r="U7397" s="0" t="str">
        <f aca="false">IF(G7397=1,IF(B7397="",1,0),"")</f>
        <v/>
      </c>
    </row>
    <row r="7398" customFormat="false" ht="15" hidden="false" customHeight="false" outlineLevel="0" collapsed="false">
      <c r="A7398" s="35"/>
      <c r="B7398" s="35"/>
      <c r="G7398" s="0" t="str">
        <f aca="false">IF(A7398="","",IF(AND(A7398&gt;=Debut,A7398&lt;Fin),1,0))</f>
        <v/>
      </c>
      <c r="H7398" s="0" t="str">
        <f aca="false">IF(G7398=1,INT(ROUND((A7398-Debut)*86400,0)/600),"")</f>
        <v/>
      </c>
      <c r="I7398" s="0" t="str">
        <f aca="false">IF(G7398=1,INT(ROUND((A7398-Debut)*86400,0)/3600),"")</f>
        <v/>
      </c>
      <c r="J7398" s="0" t="str">
        <f aca="false">IF(OR(A7398="",B7398=""),"",ROUND((B7398-A7398)*86400,0))</f>
        <v/>
      </c>
      <c r="K7398" s="37" t="str">
        <f aca="false">IF(G7398=1,IF(COUNTIFS($C:$C,C7398,$G:$G,1,$A:$A,"&gt;="&amp;(A7398-FenetreInterm/86400),$A:$A,"&lt;="&amp;A7398)&gt;=NbInterm,1,0),"")</f>
        <v/>
      </c>
      <c r="L7398" s="37" t="str">
        <f aca="false">IF(G7398=1,IF(B7398="",0,IF(J7398&lt;SeuilFugitive,1,0)),"")</f>
        <v/>
      </c>
      <c r="M7398" s="37" t="str">
        <f aca="false">IF(G7398=1,IF(B7398="",IF((Fin-A7398)*24&gt;SeuilFigee,1,0),IF(J7398&gt;SeuilFigee*3600,1,0)),"")</f>
        <v/>
      </c>
      <c r="N7398" s="0" t="str">
        <f aca="false">IF(G7398=1,IF(COUNTIF(H$2:H7398,H7398)=1,COUNTIF($H:$H,H7398),""),"")</f>
        <v/>
      </c>
      <c r="O7398" s="0" t="str">
        <f aca="false">IF(G7398=1,IF(COUNTIF(I$2:I7398,I7398)=1,COUNTIF($I:$I,I7398),""),"")</f>
        <v/>
      </c>
      <c r="P7398" s="38" t="str">
        <f aca="false">IF(G7398=1,IF(COUNTIFS(C$2:C7398,C7398,G$2:G7398,1)=1,COUNTIFS($C:$C,C7398,$G:$G,1)+ROW()/10000000,""),"")</f>
        <v/>
      </c>
      <c r="Q7398" s="0" t="str">
        <f aca="false">IF(K7398=1,IF(COUNTIFS(C$2:C7398,C7398,K$2:K7398,1)=1,1,0),"")</f>
        <v/>
      </c>
      <c r="R7398" s="0" t="str">
        <f aca="false">IF(M7398=1,IF(COUNTIFS(C$2:C7398,C7398,M$2:M7398,1)=1,1,0),"")</f>
        <v/>
      </c>
      <c r="S7398" s="0" t="str">
        <f aca="false">IF(L7398=1,IF(COUNTIFS(C$2:C7398,C7398,L$2:L7398,1)=1,1,0),"")</f>
        <v/>
      </c>
      <c r="T7398" s="38" t="str">
        <f aca="false">IF(N7398="","",N7398+ROW()/10000000)</f>
        <v/>
      </c>
      <c r="U7398" s="0" t="str">
        <f aca="false">IF(G7398=1,IF(B7398="",1,0),"")</f>
        <v/>
      </c>
    </row>
    <row r="7399" customFormat="false" ht="15" hidden="false" customHeight="false" outlineLevel="0" collapsed="false">
      <c r="A7399" s="35"/>
      <c r="B7399" s="35"/>
      <c r="G7399" s="0" t="str">
        <f aca="false">IF(A7399="","",IF(AND(A7399&gt;=Debut,A7399&lt;Fin),1,0))</f>
        <v/>
      </c>
      <c r="H7399" s="0" t="str">
        <f aca="false">IF(G7399=1,INT(ROUND((A7399-Debut)*86400,0)/600),"")</f>
        <v/>
      </c>
      <c r="I7399" s="0" t="str">
        <f aca="false">IF(G7399=1,INT(ROUND((A7399-Debut)*86400,0)/3600),"")</f>
        <v/>
      </c>
      <c r="J7399" s="0" t="str">
        <f aca="false">IF(OR(A7399="",B7399=""),"",ROUND((B7399-A7399)*86400,0))</f>
        <v/>
      </c>
      <c r="K7399" s="37" t="str">
        <f aca="false">IF(G7399=1,IF(COUNTIFS($C:$C,C7399,$G:$G,1,$A:$A,"&gt;="&amp;(A7399-FenetreInterm/86400),$A:$A,"&lt;="&amp;A7399)&gt;=NbInterm,1,0),"")</f>
        <v/>
      </c>
      <c r="L7399" s="37" t="str">
        <f aca="false">IF(G7399=1,IF(B7399="",0,IF(J7399&lt;SeuilFugitive,1,0)),"")</f>
        <v/>
      </c>
      <c r="M7399" s="37" t="str">
        <f aca="false">IF(G7399=1,IF(B7399="",IF((Fin-A7399)*24&gt;SeuilFigee,1,0),IF(J7399&gt;SeuilFigee*3600,1,0)),"")</f>
        <v/>
      </c>
      <c r="N7399" s="0" t="str">
        <f aca="false">IF(G7399=1,IF(COUNTIF(H$2:H7399,H7399)=1,COUNTIF($H:$H,H7399),""),"")</f>
        <v/>
      </c>
      <c r="O7399" s="0" t="str">
        <f aca="false">IF(G7399=1,IF(COUNTIF(I$2:I7399,I7399)=1,COUNTIF($I:$I,I7399),""),"")</f>
        <v/>
      </c>
      <c r="P7399" s="38" t="str">
        <f aca="false">IF(G7399=1,IF(COUNTIFS(C$2:C7399,C7399,G$2:G7399,1)=1,COUNTIFS($C:$C,C7399,$G:$G,1)+ROW()/10000000,""),"")</f>
        <v/>
      </c>
      <c r="Q7399" s="0" t="str">
        <f aca="false">IF(K7399=1,IF(COUNTIFS(C$2:C7399,C7399,K$2:K7399,1)=1,1,0),"")</f>
        <v/>
      </c>
      <c r="R7399" s="0" t="str">
        <f aca="false">IF(M7399=1,IF(COUNTIFS(C$2:C7399,C7399,M$2:M7399,1)=1,1,0),"")</f>
        <v/>
      </c>
      <c r="S7399" s="0" t="str">
        <f aca="false">IF(L7399=1,IF(COUNTIFS(C$2:C7399,C7399,L$2:L7399,1)=1,1,0),"")</f>
        <v/>
      </c>
      <c r="T7399" s="38" t="str">
        <f aca="false">IF(N7399="","",N7399+ROW()/10000000)</f>
        <v/>
      </c>
      <c r="U7399" s="0" t="str">
        <f aca="false">IF(G7399=1,IF(B7399="",1,0),"")</f>
        <v/>
      </c>
    </row>
    <row r="7400" customFormat="false" ht="15" hidden="false" customHeight="false" outlineLevel="0" collapsed="false">
      <c r="A7400" s="35"/>
      <c r="B7400" s="35"/>
      <c r="G7400" s="0" t="str">
        <f aca="false">IF(A7400="","",IF(AND(A7400&gt;=Debut,A7400&lt;Fin),1,0))</f>
        <v/>
      </c>
      <c r="H7400" s="0" t="str">
        <f aca="false">IF(G7400=1,INT(ROUND((A7400-Debut)*86400,0)/600),"")</f>
        <v/>
      </c>
      <c r="I7400" s="0" t="str">
        <f aca="false">IF(G7400=1,INT(ROUND((A7400-Debut)*86400,0)/3600),"")</f>
        <v/>
      </c>
      <c r="J7400" s="0" t="str">
        <f aca="false">IF(OR(A7400="",B7400=""),"",ROUND((B7400-A7400)*86400,0))</f>
        <v/>
      </c>
      <c r="K7400" s="37" t="str">
        <f aca="false">IF(G7400=1,IF(COUNTIFS($C:$C,C7400,$G:$G,1,$A:$A,"&gt;="&amp;(A7400-FenetreInterm/86400),$A:$A,"&lt;="&amp;A7400)&gt;=NbInterm,1,0),"")</f>
        <v/>
      </c>
      <c r="L7400" s="37" t="str">
        <f aca="false">IF(G7400=1,IF(B7400="",0,IF(J7400&lt;SeuilFugitive,1,0)),"")</f>
        <v/>
      </c>
      <c r="M7400" s="37" t="str">
        <f aca="false">IF(G7400=1,IF(B7400="",IF((Fin-A7400)*24&gt;SeuilFigee,1,0),IF(J7400&gt;SeuilFigee*3600,1,0)),"")</f>
        <v/>
      </c>
      <c r="N7400" s="0" t="str">
        <f aca="false">IF(G7400=1,IF(COUNTIF(H$2:H7400,H7400)=1,COUNTIF($H:$H,H7400),""),"")</f>
        <v/>
      </c>
      <c r="O7400" s="0" t="str">
        <f aca="false">IF(G7400=1,IF(COUNTIF(I$2:I7400,I7400)=1,COUNTIF($I:$I,I7400),""),"")</f>
        <v/>
      </c>
      <c r="P7400" s="38" t="str">
        <f aca="false">IF(G7400=1,IF(COUNTIFS(C$2:C7400,C7400,G$2:G7400,1)=1,COUNTIFS($C:$C,C7400,$G:$G,1)+ROW()/10000000,""),"")</f>
        <v/>
      </c>
      <c r="Q7400" s="0" t="str">
        <f aca="false">IF(K7400=1,IF(COUNTIFS(C$2:C7400,C7400,K$2:K7400,1)=1,1,0),"")</f>
        <v/>
      </c>
      <c r="R7400" s="0" t="str">
        <f aca="false">IF(M7400=1,IF(COUNTIFS(C$2:C7400,C7400,M$2:M7400,1)=1,1,0),"")</f>
        <v/>
      </c>
      <c r="S7400" s="0" t="str">
        <f aca="false">IF(L7400=1,IF(COUNTIFS(C$2:C7400,C7400,L$2:L7400,1)=1,1,0),"")</f>
        <v/>
      </c>
      <c r="T7400" s="38" t="str">
        <f aca="false">IF(N7400="","",N7400+ROW()/10000000)</f>
        <v/>
      </c>
      <c r="U7400" s="0" t="str">
        <f aca="false">IF(G7400=1,IF(B7400="",1,0),"")</f>
        <v/>
      </c>
    </row>
    <row r="7401" customFormat="false" ht="15" hidden="false" customHeight="false" outlineLevel="0" collapsed="false">
      <c r="A7401" s="35"/>
      <c r="B7401" s="35"/>
      <c r="G7401" s="0" t="str">
        <f aca="false">IF(A7401="","",IF(AND(A7401&gt;=Debut,A7401&lt;Fin),1,0))</f>
        <v/>
      </c>
      <c r="H7401" s="0" t="str">
        <f aca="false">IF(G7401=1,INT(ROUND((A7401-Debut)*86400,0)/600),"")</f>
        <v/>
      </c>
      <c r="I7401" s="0" t="str">
        <f aca="false">IF(G7401=1,INT(ROUND((A7401-Debut)*86400,0)/3600),"")</f>
        <v/>
      </c>
      <c r="J7401" s="0" t="str">
        <f aca="false">IF(OR(A7401="",B7401=""),"",ROUND((B7401-A7401)*86400,0))</f>
        <v/>
      </c>
      <c r="K7401" s="37" t="str">
        <f aca="false">IF(G7401=1,IF(COUNTIFS($C:$C,C7401,$G:$G,1,$A:$A,"&gt;="&amp;(A7401-FenetreInterm/86400),$A:$A,"&lt;="&amp;A7401)&gt;=NbInterm,1,0),"")</f>
        <v/>
      </c>
      <c r="L7401" s="37" t="str">
        <f aca="false">IF(G7401=1,IF(B7401="",0,IF(J7401&lt;SeuilFugitive,1,0)),"")</f>
        <v/>
      </c>
      <c r="M7401" s="37" t="str">
        <f aca="false">IF(G7401=1,IF(B7401="",IF((Fin-A7401)*24&gt;SeuilFigee,1,0),IF(J7401&gt;SeuilFigee*3600,1,0)),"")</f>
        <v/>
      </c>
      <c r="N7401" s="0" t="str">
        <f aca="false">IF(G7401=1,IF(COUNTIF(H$2:H7401,H7401)=1,COUNTIF($H:$H,H7401),""),"")</f>
        <v/>
      </c>
      <c r="O7401" s="0" t="str">
        <f aca="false">IF(G7401=1,IF(COUNTIF(I$2:I7401,I7401)=1,COUNTIF($I:$I,I7401),""),"")</f>
        <v/>
      </c>
      <c r="P7401" s="38" t="str">
        <f aca="false">IF(G7401=1,IF(COUNTIFS(C$2:C7401,C7401,G$2:G7401,1)=1,COUNTIFS($C:$C,C7401,$G:$G,1)+ROW()/10000000,""),"")</f>
        <v/>
      </c>
      <c r="Q7401" s="0" t="str">
        <f aca="false">IF(K7401=1,IF(COUNTIFS(C$2:C7401,C7401,K$2:K7401,1)=1,1,0),"")</f>
        <v/>
      </c>
      <c r="R7401" s="0" t="str">
        <f aca="false">IF(M7401=1,IF(COUNTIFS(C$2:C7401,C7401,M$2:M7401,1)=1,1,0),"")</f>
        <v/>
      </c>
      <c r="S7401" s="0" t="str">
        <f aca="false">IF(L7401=1,IF(COUNTIFS(C$2:C7401,C7401,L$2:L7401,1)=1,1,0),"")</f>
        <v/>
      </c>
      <c r="T7401" s="38" t="str">
        <f aca="false">IF(N7401="","",N7401+ROW()/10000000)</f>
        <v/>
      </c>
      <c r="U7401" s="0" t="str">
        <f aca="false">IF(G7401=1,IF(B7401="",1,0),"")</f>
        <v/>
      </c>
    </row>
    <row r="7402" customFormat="false" ht="15" hidden="false" customHeight="false" outlineLevel="0" collapsed="false">
      <c r="A7402" s="35"/>
      <c r="B7402" s="35"/>
      <c r="G7402" s="0" t="str">
        <f aca="false">IF(A7402="","",IF(AND(A7402&gt;=Debut,A7402&lt;Fin),1,0))</f>
        <v/>
      </c>
      <c r="H7402" s="0" t="str">
        <f aca="false">IF(G7402=1,INT(ROUND((A7402-Debut)*86400,0)/600),"")</f>
        <v/>
      </c>
      <c r="I7402" s="0" t="str">
        <f aca="false">IF(G7402=1,INT(ROUND((A7402-Debut)*86400,0)/3600),"")</f>
        <v/>
      </c>
      <c r="J7402" s="0" t="str">
        <f aca="false">IF(OR(A7402="",B7402=""),"",ROUND((B7402-A7402)*86400,0))</f>
        <v/>
      </c>
      <c r="K7402" s="37" t="str">
        <f aca="false">IF(G7402=1,IF(COUNTIFS($C:$C,C7402,$G:$G,1,$A:$A,"&gt;="&amp;(A7402-FenetreInterm/86400),$A:$A,"&lt;="&amp;A7402)&gt;=NbInterm,1,0),"")</f>
        <v/>
      </c>
      <c r="L7402" s="37" t="str">
        <f aca="false">IF(G7402=1,IF(B7402="",0,IF(J7402&lt;SeuilFugitive,1,0)),"")</f>
        <v/>
      </c>
      <c r="M7402" s="37" t="str">
        <f aca="false">IF(G7402=1,IF(B7402="",IF((Fin-A7402)*24&gt;SeuilFigee,1,0),IF(J7402&gt;SeuilFigee*3600,1,0)),"")</f>
        <v/>
      </c>
      <c r="N7402" s="0" t="str">
        <f aca="false">IF(G7402=1,IF(COUNTIF(H$2:H7402,H7402)=1,COUNTIF($H:$H,H7402),""),"")</f>
        <v/>
      </c>
      <c r="O7402" s="0" t="str">
        <f aca="false">IF(G7402=1,IF(COUNTIF(I$2:I7402,I7402)=1,COUNTIF($I:$I,I7402),""),"")</f>
        <v/>
      </c>
      <c r="P7402" s="38" t="str">
        <f aca="false">IF(G7402=1,IF(COUNTIFS(C$2:C7402,C7402,G$2:G7402,1)=1,COUNTIFS($C:$C,C7402,$G:$G,1)+ROW()/10000000,""),"")</f>
        <v/>
      </c>
      <c r="Q7402" s="0" t="str">
        <f aca="false">IF(K7402=1,IF(COUNTIFS(C$2:C7402,C7402,K$2:K7402,1)=1,1,0),"")</f>
        <v/>
      </c>
      <c r="R7402" s="0" t="str">
        <f aca="false">IF(M7402=1,IF(COUNTIFS(C$2:C7402,C7402,M$2:M7402,1)=1,1,0),"")</f>
        <v/>
      </c>
      <c r="S7402" s="0" t="str">
        <f aca="false">IF(L7402=1,IF(COUNTIFS(C$2:C7402,C7402,L$2:L7402,1)=1,1,0),"")</f>
        <v/>
      </c>
      <c r="T7402" s="38" t="str">
        <f aca="false">IF(N7402="","",N7402+ROW()/10000000)</f>
        <v/>
      </c>
      <c r="U7402" s="0" t="str">
        <f aca="false">IF(G7402=1,IF(B7402="",1,0),"")</f>
        <v/>
      </c>
    </row>
    <row r="7403" customFormat="false" ht="15" hidden="false" customHeight="false" outlineLevel="0" collapsed="false">
      <c r="A7403" s="35"/>
      <c r="B7403" s="35"/>
      <c r="G7403" s="0" t="str">
        <f aca="false">IF(A7403="","",IF(AND(A7403&gt;=Debut,A7403&lt;Fin),1,0))</f>
        <v/>
      </c>
      <c r="H7403" s="0" t="str">
        <f aca="false">IF(G7403=1,INT(ROUND((A7403-Debut)*86400,0)/600),"")</f>
        <v/>
      </c>
      <c r="I7403" s="0" t="str">
        <f aca="false">IF(G7403=1,INT(ROUND((A7403-Debut)*86400,0)/3600),"")</f>
        <v/>
      </c>
      <c r="J7403" s="0" t="str">
        <f aca="false">IF(OR(A7403="",B7403=""),"",ROUND((B7403-A7403)*86400,0))</f>
        <v/>
      </c>
      <c r="K7403" s="37" t="str">
        <f aca="false">IF(G7403=1,IF(COUNTIFS($C:$C,C7403,$G:$G,1,$A:$A,"&gt;="&amp;(A7403-FenetreInterm/86400),$A:$A,"&lt;="&amp;A7403)&gt;=NbInterm,1,0),"")</f>
        <v/>
      </c>
      <c r="L7403" s="37" t="str">
        <f aca="false">IF(G7403=1,IF(B7403="",0,IF(J7403&lt;SeuilFugitive,1,0)),"")</f>
        <v/>
      </c>
      <c r="M7403" s="37" t="str">
        <f aca="false">IF(G7403=1,IF(B7403="",IF((Fin-A7403)*24&gt;SeuilFigee,1,0),IF(J7403&gt;SeuilFigee*3600,1,0)),"")</f>
        <v/>
      </c>
      <c r="N7403" s="0" t="str">
        <f aca="false">IF(G7403=1,IF(COUNTIF(H$2:H7403,H7403)=1,COUNTIF($H:$H,H7403),""),"")</f>
        <v/>
      </c>
      <c r="O7403" s="0" t="str">
        <f aca="false">IF(G7403=1,IF(COUNTIF(I$2:I7403,I7403)=1,COUNTIF($I:$I,I7403),""),"")</f>
        <v/>
      </c>
      <c r="P7403" s="38" t="str">
        <f aca="false">IF(G7403=1,IF(COUNTIFS(C$2:C7403,C7403,G$2:G7403,1)=1,COUNTIFS($C:$C,C7403,$G:$G,1)+ROW()/10000000,""),"")</f>
        <v/>
      </c>
      <c r="Q7403" s="0" t="str">
        <f aca="false">IF(K7403=1,IF(COUNTIFS(C$2:C7403,C7403,K$2:K7403,1)=1,1,0),"")</f>
        <v/>
      </c>
      <c r="R7403" s="0" t="str">
        <f aca="false">IF(M7403=1,IF(COUNTIFS(C$2:C7403,C7403,M$2:M7403,1)=1,1,0),"")</f>
        <v/>
      </c>
      <c r="S7403" s="0" t="str">
        <f aca="false">IF(L7403=1,IF(COUNTIFS(C$2:C7403,C7403,L$2:L7403,1)=1,1,0),"")</f>
        <v/>
      </c>
      <c r="T7403" s="38" t="str">
        <f aca="false">IF(N7403="","",N7403+ROW()/10000000)</f>
        <v/>
      </c>
      <c r="U7403" s="0" t="str">
        <f aca="false">IF(G7403=1,IF(B7403="",1,0),"")</f>
        <v/>
      </c>
    </row>
    <row r="7404" customFormat="false" ht="15" hidden="false" customHeight="false" outlineLevel="0" collapsed="false">
      <c r="A7404" s="35"/>
      <c r="B7404" s="35"/>
      <c r="G7404" s="0" t="str">
        <f aca="false">IF(A7404="","",IF(AND(A7404&gt;=Debut,A7404&lt;Fin),1,0))</f>
        <v/>
      </c>
      <c r="H7404" s="0" t="str">
        <f aca="false">IF(G7404=1,INT(ROUND((A7404-Debut)*86400,0)/600),"")</f>
        <v/>
      </c>
      <c r="I7404" s="0" t="str">
        <f aca="false">IF(G7404=1,INT(ROUND((A7404-Debut)*86400,0)/3600),"")</f>
        <v/>
      </c>
      <c r="J7404" s="0" t="str">
        <f aca="false">IF(OR(A7404="",B7404=""),"",ROUND((B7404-A7404)*86400,0))</f>
        <v/>
      </c>
      <c r="K7404" s="37" t="str">
        <f aca="false">IF(G7404=1,IF(COUNTIFS($C:$C,C7404,$G:$G,1,$A:$A,"&gt;="&amp;(A7404-FenetreInterm/86400),$A:$A,"&lt;="&amp;A7404)&gt;=NbInterm,1,0),"")</f>
        <v/>
      </c>
      <c r="L7404" s="37" t="str">
        <f aca="false">IF(G7404=1,IF(B7404="",0,IF(J7404&lt;SeuilFugitive,1,0)),"")</f>
        <v/>
      </c>
      <c r="M7404" s="37" t="str">
        <f aca="false">IF(G7404=1,IF(B7404="",IF((Fin-A7404)*24&gt;SeuilFigee,1,0),IF(J7404&gt;SeuilFigee*3600,1,0)),"")</f>
        <v/>
      </c>
      <c r="N7404" s="0" t="str">
        <f aca="false">IF(G7404=1,IF(COUNTIF(H$2:H7404,H7404)=1,COUNTIF($H:$H,H7404),""),"")</f>
        <v/>
      </c>
      <c r="O7404" s="0" t="str">
        <f aca="false">IF(G7404=1,IF(COUNTIF(I$2:I7404,I7404)=1,COUNTIF($I:$I,I7404),""),"")</f>
        <v/>
      </c>
      <c r="P7404" s="38" t="str">
        <f aca="false">IF(G7404=1,IF(COUNTIFS(C$2:C7404,C7404,G$2:G7404,1)=1,COUNTIFS($C:$C,C7404,$G:$G,1)+ROW()/10000000,""),"")</f>
        <v/>
      </c>
      <c r="Q7404" s="0" t="str">
        <f aca="false">IF(K7404=1,IF(COUNTIFS(C$2:C7404,C7404,K$2:K7404,1)=1,1,0),"")</f>
        <v/>
      </c>
      <c r="R7404" s="0" t="str">
        <f aca="false">IF(M7404=1,IF(COUNTIFS(C$2:C7404,C7404,M$2:M7404,1)=1,1,0),"")</f>
        <v/>
      </c>
      <c r="S7404" s="0" t="str">
        <f aca="false">IF(L7404=1,IF(COUNTIFS(C$2:C7404,C7404,L$2:L7404,1)=1,1,0),"")</f>
        <v/>
      </c>
      <c r="T7404" s="38" t="str">
        <f aca="false">IF(N7404="","",N7404+ROW()/10000000)</f>
        <v/>
      </c>
      <c r="U7404" s="0" t="str">
        <f aca="false">IF(G7404=1,IF(B7404="",1,0),"")</f>
        <v/>
      </c>
    </row>
    <row r="7405" customFormat="false" ht="15" hidden="false" customHeight="false" outlineLevel="0" collapsed="false">
      <c r="A7405" s="35"/>
      <c r="B7405" s="35"/>
      <c r="G7405" s="0" t="str">
        <f aca="false">IF(A7405="","",IF(AND(A7405&gt;=Debut,A7405&lt;Fin),1,0))</f>
        <v/>
      </c>
      <c r="H7405" s="0" t="str">
        <f aca="false">IF(G7405=1,INT(ROUND((A7405-Debut)*86400,0)/600),"")</f>
        <v/>
      </c>
      <c r="I7405" s="0" t="str">
        <f aca="false">IF(G7405=1,INT(ROUND((A7405-Debut)*86400,0)/3600),"")</f>
        <v/>
      </c>
      <c r="J7405" s="0" t="str">
        <f aca="false">IF(OR(A7405="",B7405=""),"",ROUND((B7405-A7405)*86400,0))</f>
        <v/>
      </c>
      <c r="K7405" s="37" t="str">
        <f aca="false">IF(G7405=1,IF(COUNTIFS($C:$C,C7405,$G:$G,1,$A:$A,"&gt;="&amp;(A7405-FenetreInterm/86400),$A:$A,"&lt;="&amp;A7405)&gt;=NbInterm,1,0),"")</f>
        <v/>
      </c>
      <c r="L7405" s="37" t="str">
        <f aca="false">IF(G7405=1,IF(B7405="",0,IF(J7405&lt;SeuilFugitive,1,0)),"")</f>
        <v/>
      </c>
      <c r="M7405" s="37" t="str">
        <f aca="false">IF(G7405=1,IF(B7405="",IF((Fin-A7405)*24&gt;SeuilFigee,1,0),IF(J7405&gt;SeuilFigee*3600,1,0)),"")</f>
        <v/>
      </c>
      <c r="N7405" s="0" t="str">
        <f aca="false">IF(G7405=1,IF(COUNTIF(H$2:H7405,H7405)=1,COUNTIF($H:$H,H7405),""),"")</f>
        <v/>
      </c>
      <c r="O7405" s="0" t="str">
        <f aca="false">IF(G7405=1,IF(COUNTIF(I$2:I7405,I7405)=1,COUNTIF($I:$I,I7405),""),"")</f>
        <v/>
      </c>
      <c r="P7405" s="38" t="str">
        <f aca="false">IF(G7405=1,IF(COUNTIFS(C$2:C7405,C7405,G$2:G7405,1)=1,COUNTIFS($C:$C,C7405,$G:$G,1)+ROW()/10000000,""),"")</f>
        <v/>
      </c>
      <c r="Q7405" s="0" t="str">
        <f aca="false">IF(K7405=1,IF(COUNTIFS(C$2:C7405,C7405,K$2:K7405,1)=1,1,0),"")</f>
        <v/>
      </c>
      <c r="R7405" s="0" t="str">
        <f aca="false">IF(M7405=1,IF(COUNTIFS(C$2:C7405,C7405,M$2:M7405,1)=1,1,0),"")</f>
        <v/>
      </c>
      <c r="S7405" s="0" t="str">
        <f aca="false">IF(L7405=1,IF(COUNTIFS(C$2:C7405,C7405,L$2:L7405,1)=1,1,0),"")</f>
        <v/>
      </c>
      <c r="T7405" s="38" t="str">
        <f aca="false">IF(N7405="","",N7405+ROW()/10000000)</f>
        <v/>
      </c>
      <c r="U7405" s="0" t="str">
        <f aca="false">IF(G7405=1,IF(B7405="",1,0),"")</f>
        <v/>
      </c>
    </row>
    <row r="7406" customFormat="false" ht="15" hidden="false" customHeight="false" outlineLevel="0" collapsed="false">
      <c r="A7406" s="35"/>
      <c r="B7406" s="35"/>
      <c r="G7406" s="0" t="str">
        <f aca="false">IF(A7406="","",IF(AND(A7406&gt;=Debut,A7406&lt;Fin),1,0))</f>
        <v/>
      </c>
      <c r="H7406" s="0" t="str">
        <f aca="false">IF(G7406=1,INT(ROUND((A7406-Debut)*86400,0)/600),"")</f>
        <v/>
      </c>
      <c r="I7406" s="0" t="str">
        <f aca="false">IF(G7406=1,INT(ROUND((A7406-Debut)*86400,0)/3600),"")</f>
        <v/>
      </c>
      <c r="J7406" s="0" t="str">
        <f aca="false">IF(OR(A7406="",B7406=""),"",ROUND((B7406-A7406)*86400,0))</f>
        <v/>
      </c>
      <c r="K7406" s="37" t="str">
        <f aca="false">IF(G7406=1,IF(COUNTIFS($C:$C,C7406,$G:$G,1,$A:$A,"&gt;="&amp;(A7406-FenetreInterm/86400),$A:$A,"&lt;="&amp;A7406)&gt;=NbInterm,1,0),"")</f>
        <v/>
      </c>
      <c r="L7406" s="37" t="str">
        <f aca="false">IF(G7406=1,IF(B7406="",0,IF(J7406&lt;SeuilFugitive,1,0)),"")</f>
        <v/>
      </c>
      <c r="M7406" s="37" t="str">
        <f aca="false">IF(G7406=1,IF(B7406="",IF((Fin-A7406)*24&gt;SeuilFigee,1,0),IF(J7406&gt;SeuilFigee*3600,1,0)),"")</f>
        <v/>
      </c>
      <c r="N7406" s="0" t="str">
        <f aca="false">IF(G7406=1,IF(COUNTIF(H$2:H7406,H7406)=1,COUNTIF($H:$H,H7406),""),"")</f>
        <v/>
      </c>
      <c r="O7406" s="0" t="str">
        <f aca="false">IF(G7406=1,IF(COUNTIF(I$2:I7406,I7406)=1,COUNTIF($I:$I,I7406),""),"")</f>
        <v/>
      </c>
      <c r="P7406" s="38" t="str">
        <f aca="false">IF(G7406=1,IF(COUNTIFS(C$2:C7406,C7406,G$2:G7406,1)=1,COUNTIFS($C:$C,C7406,$G:$G,1)+ROW()/10000000,""),"")</f>
        <v/>
      </c>
      <c r="Q7406" s="0" t="str">
        <f aca="false">IF(K7406=1,IF(COUNTIFS(C$2:C7406,C7406,K$2:K7406,1)=1,1,0),"")</f>
        <v/>
      </c>
      <c r="R7406" s="0" t="str">
        <f aca="false">IF(M7406=1,IF(COUNTIFS(C$2:C7406,C7406,M$2:M7406,1)=1,1,0),"")</f>
        <v/>
      </c>
      <c r="S7406" s="0" t="str">
        <f aca="false">IF(L7406=1,IF(COUNTIFS(C$2:C7406,C7406,L$2:L7406,1)=1,1,0),"")</f>
        <v/>
      </c>
      <c r="T7406" s="38" t="str">
        <f aca="false">IF(N7406="","",N7406+ROW()/10000000)</f>
        <v/>
      </c>
      <c r="U7406" s="0" t="str">
        <f aca="false">IF(G7406=1,IF(B7406="",1,0),"")</f>
        <v/>
      </c>
    </row>
    <row r="7407" customFormat="false" ht="15" hidden="false" customHeight="false" outlineLevel="0" collapsed="false">
      <c r="A7407" s="35"/>
      <c r="B7407" s="35"/>
      <c r="G7407" s="0" t="str">
        <f aca="false">IF(A7407="","",IF(AND(A7407&gt;=Debut,A7407&lt;Fin),1,0))</f>
        <v/>
      </c>
      <c r="H7407" s="0" t="str">
        <f aca="false">IF(G7407=1,INT(ROUND((A7407-Debut)*86400,0)/600),"")</f>
        <v/>
      </c>
      <c r="I7407" s="0" t="str">
        <f aca="false">IF(G7407=1,INT(ROUND((A7407-Debut)*86400,0)/3600),"")</f>
        <v/>
      </c>
      <c r="J7407" s="0" t="str">
        <f aca="false">IF(OR(A7407="",B7407=""),"",ROUND((B7407-A7407)*86400,0))</f>
        <v/>
      </c>
      <c r="K7407" s="37" t="str">
        <f aca="false">IF(G7407=1,IF(COUNTIFS($C:$C,C7407,$G:$G,1,$A:$A,"&gt;="&amp;(A7407-FenetreInterm/86400),$A:$A,"&lt;="&amp;A7407)&gt;=NbInterm,1,0),"")</f>
        <v/>
      </c>
      <c r="L7407" s="37" t="str">
        <f aca="false">IF(G7407=1,IF(B7407="",0,IF(J7407&lt;SeuilFugitive,1,0)),"")</f>
        <v/>
      </c>
      <c r="M7407" s="37" t="str">
        <f aca="false">IF(G7407=1,IF(B7407="",IF((Fin-A7407)*24&gt;SeuilFigee,1,0),IF(J7407&gt;SeuilFigee*3600,1,0)),"")</f>
        <v/>
      </c>
      <c r="N7407" s="0" t="str">
        <f aca="false">IF(G7407=1,IF(COUNTIF(H$2:H7407,H7407)=1,COUNTIF($H:$H,H7407),""),"")</f>
        <v/>
      </c>
      <c r="O7407" s="0" t="str">
        <f aca="false">IF(G7407=1,IF(COUNTIF(I$2:I7407,I7407)=1,COUNTIF($I:$I,I7407),""),"")</f>
        <v/>
      </c>
      <c r="P7407" s="38" t="str">
        <f aca="false">IF(G7407=1,IF(COUNTIFS(C$2:C7407,C7407,G$2:G7407,1)=1,COUNTIFS($C:$C,C7407,$G:$G,1)+ROW()/10000000,""),"")</f>
        <v/>
      </c>
      <c r="Q7407" s="0" t="str">
        <f aca="false">IF(K7407=1,IF(COUNTIFS(C$2:C7407,C7407,K$2:K7407,1)=1,1,0),"")</f>
        <v/>
      </c>
      <c r="R7407" s="0" t="str">
        <f aca="false">IF(M7407=1,IF(COUNTIFS(C$2:C7407,C7407,M$2:M7407,1)=1,1,0),"")</f>
        <v/>
      </c>
      <c r="S7407" s="0" t="str">
        <f aca="false">IF(L7407=1,IF(COUNTIFS(C$2:C7407,C7407,L$2:L7407,1)=1,1,0),"")</f>
        <v/>
      </c>
      <c r="T7407" s="38" t="str">
        <f aca="false">IF(N7407="","",N7407+ROW()/10000000)</f>
        <v/>
      </c>
      <c r="U7407" s="0" t="str">
        <f aca="false">IF(G7407=1,IF(B7407="",1,0),"")</f>
        <v/>
      </c>
    </row>
    <row r="7408" customFormat="false" ht="15" hidden="false" customHeight="false" outlineLevel="0" collapsed="false">
      <c r="A7408" s="35"/>
      <c r="B7408" s="35"/>
      <c r="G7408" s="0" t="str">
        <f aca="false">IF(A7408="","",IF(AND(A7408&gt;=Debut,A7408&lt;Fin),1,0))</f>
        <v/>
      </c>
      <c r="H7408" s="0" t="str">
        <f aca="false">IF(G7408=1,INT(ROUND((A7408-Debut)*86400,0)/600),"")</f>
        <v/>
      </c>
      <c r="I7408" s="0" t="str">
        <f aca="false">IF(G7408=1,INT(ROUND((A7408-Debut)*86400,0)/3600),"")</f>
        <v/>
      </c>
      <c r="J7408" s="0" t="str">
        <f aca="false">IF(OR(A7408="",B7408=""),"",ROUND((B7408-A7408)*86400,0))</f>
        <v/>
      </c>
      <c r="K7408" s="37" t="str">
        <f aca="false">IF(G7408=1,IF(COUNTIFS($C:$C,C7408,$G:$G,1,$A:$A,"&gt;="&amp;(A7408-FenetreInterm/86400),$A:$A,"&lt;="&amp;A7408)&gt;=NbInterm,1,0),"")</f>
        <v/>
      </c>
      <c r="L7408" s="37" t="str">
        <f aca="false">IF(G7408=1,IF(B7408="",0,IF(J7408&lt;SeuilFugitive,1,0)),"")</f>
        <v/>
      </c>
      <c r="M7408" s="37" t="str">
        <f aca="false">IF(G7408=1,IF(B7408="",IF((Fin-A7408)*24&gt;SeuilFigee,1,0),IF(J7408&gt;SeuilFigee*3600,1,0)),"")</f>
        <v/>
      </c>
      <c r="N7408" s="0" t="str">
        <f aca="false">IF(G7408=1,IF(COUNTIF(H$2:H7408,H7408)=1,COUNTIF($H:$H,H7408),""),"")</f>
        <v/>
      </c>
      <c r="O7408" s="0" t="str">
        <f aca="false">IF(G7408=1,IF(COUNTIF(I$2:I7408,I7408)=1,COUNTIF($I:$I,I7408),""),"")</f>
        <v/>
      </c>
      <c r="P7408" s="38" t="str">
        <f aca="false">IF(G7408=1,IF(COUNTIFS(C$2:C7408,C7408,G$2:G7408,1)=1,COUNTIFS($C:$C,C7408,$G:$G,1)+ROW()/10000000,""),"")</f>
        <v/>
      </c>
      <c r="Q7408" s="0" t="str">
        <f aca="false">IF(K7408=1,IF(COUNTIFS(C$2:C7408,C7408,K$2:K7408,1)=1,1,0),"")</f>
        <v/>
      </c>
      <c r="R7408" s="0" t="str">
        <f aca="false">IF(M7408=1,IF(COUNTIFS(C$2:C7408,C7408,M$2:M7408,1)=1,1,0),"")</f>
        <v/>
      </c>
      <c r="S7408" s="0" t="str">
        <f aca="false">IF(L7408=1,IF(COUNTIFS(C$2:C7408,C7408,L$2:L7408,1)=1,1,0),"")</f>
        <v/>
      </c>
      <c r="T7408" s="38" t="str">
        <f aca="false">IF(N7408="","",N7408+ROW()/10000000)</f>
        <v/>
      </c>
      <c r="U7408" s="0" t="str">
        <f aca="false">IF(G7408=1,IF(B7408="",1,0),"")</f>
        <v/>
      </c>
    </row>
    <row r="7409" customFormat="false" ht="15" hidden="false" customHeight="false" outlineLevel="0" collapsed="false">
      <c r="A7409" s="35"/>
      <c r="B7409" s="35"/>
      <c r="G7409" s="0" t="str">
        <f aca="false">IF(A7409="","",IF(AND(A7409&gt;=Debut,A7409&lt;Fin),1,0))</f>
        <v/>
      </c>
      <c r="H7409" s="0" t="str">
        <f aca="false">IF(G7409=1,INT(ROUND((A7409-Debut)*86400,0)/600),"")</f>
        <v/>
      </c>
      <c r="I7409" s="0" t="str">
        <f aca="false">IF(G7409=1,INT(ROUND((A7409-Debut)*86400,0)/3600),"")</f>
        <v/>
      </c>
      <c r="J7409" s="0" t="str">
        <f aca="false">IF(OR(A7409="",B7409=""),"",ROUND((B7409-A7409)*86400,0))</f>
        <v/>
      </c>
      <c r="K7409" s="37" t="str">
        <f aca="false">IF(G7409=1,IF(COUNTIFS($C:$C,C7409,$G:$G,1,$A:$A,"&gt;="&amp;(A7409-FenetreInterm/86400),$A:$A,"&lt;="&amp;A7409)&gt;=NbInterm,1,0),"")</f>
        <v/>
      </c>
      <c r="L7409" s="37" t="str">
        <f aca="false">IF(G7409=1,IF(B7409="",0,IF(J7409&lt;SeuilFugitive,1,0)),"")</f>
        <v/>
      </c>
      <c r="M7409" s="37" t="str">
        <f aca="false">IF(G7409=1,IF(B7409="",IF((Fin-A7409)*24&gt;SeuilFigee,1,0),IF(J7409&gt;SeuilFigee*3600,1,0)),"")</f>
        <v/>
      </c>
      <c r="N7409" s="0" t="str">
        <f aca="false">IF(G7409=1,IF(COUNTIF(H$2:H7409,H7409)=1,COUNTIF($H:$H,H7409),""),"")</f>
        <v/>
      </c>
      <c r="O7409" s="0" t="str">
        <f aca="false">IF(G7409=1,IF(COUNTIF(I$2:I7409,I7409)=1,COUNTIF($I:$I,I7409),""),"")</f>
        <v/>
      </c>
      <c r="P7409" s="38" t="str">
        <f aca="false">IF(G7409=1,IF(COUNTIFS(C$2:C7409,C7409,G$2:G7409,1)=1,COUNTIFS($C:$C,C7409,$G:$G,1)+ROW()/10000000,""),"")</f>
        <v/>
      </c>
      <c r="Q7409" s="0" t="str">
        <f aca="false">IF(K7409=1,IF(COUNTIFS(C$2:C7409,C7409,K$2:K7409,1)=1,1,0),"")</f>
        <v/>
      </c>
      <c r="R7409" s="0" t="str">
        <f aca="false">IF(M7409=1,IF(COUNTIFS(C$2:C7409,C7409,M$2:M7409,1)=1,1,0),"")</f>
        <v/>
      </c>
      <c r="S7409" s="0" t="str">
        <f aca="false">IF(L7409=1,IF(COUNTIFS(C$2:C7409,C7409,L$2:L7409,1)=1,1,0),"")</f>
        <v/>
      </c>
      <c r="T7409" s="38" t="str">
        <f aca="false">IF(N7409="","",N7409+ROW()/10000000)</f>
        <v/>
      </c>
      <c r="U7409" s="0" t="str">
        <f aca="false">IF(G7409=1,IF(B7409="",1,0),"")</f>
        <v/>
      </c>
    </row>
    <row r="7410" customFormat="false" ht="15" hidden="false" customHeight="false" outlineLevel="0" collapsed="false">
      <c r="A7410" s="35"/>
      <c r="B7410" s="35"/>
      <c r="G7410" s="0" t="str">
        <f aca="false">IF(A7410="","",IF(AND(A7410&gt;=Debut,A7410&lt;Fin),1,0))</f>
        <v/>
      </c>
      <c r="H7410" s="0" t="str">
        <f aca="false">IF(G7410=1,INT(ROUND((A7410-Debut)*86400,0)/600),"")</f>
        <v/>
      </c>
      <c r="I7410" s="0" t="str">
        <f aca="false">IF(G7410=1,INT(ROUND((A7410-Debut)*86400,0)/3600),"")</f>
        <v/>
      </c>
      <c r="J7410" s="0" t="str">
        <f aca="false">IF(OR(A7410="",B7410=""),"",ROUND((B7410-A7410)*86400,0))</f>
        <v/>
      </c>
      <c r="K7410" s="37" t="str">
        <f aca="false">IF(G7410=1,IF(COUNTIFS($C:$C,C7410,$G:$G,1,$A:$A,"&gt;="&amp;(A7410-FenetreInterm/86400),$A:$A,"&lt;="&amp;A7410)&gt;=NbInterm,1,0),"")</f>
        <v/>
      </c>
      <c r="L7410" s="37" t="str">
        <f aca="false">IF(G7410=1,IF(B7410="",0,IF(J7410&lt;SeuilFugitive,1,0)),"")</f>
        <v/>
      </c>
      <c r="M7410" s="37" t="str">
        <f aca="false">IF(G7410=1,IF(B7410="",IF((Fin-A7410)*24&gt;SeuilFigee,1,0),IF(J7410&gt;SeuilFigee*3600,1,0)),"")</f>
        <v/>
      </c>
      <c r="N7410" s="0" t="str">
        <f aca="false">IF(G7410=1,IF(COUNTIF(H$2:H7410,H7410)=1,COUNTIF($H:$H,H7410),""),"")</f>
        <v/>
      </c>
      <c r="O7410" s="0" t="str">
        <f aca="false">IF(G7410=1,IF(COUNTIF(I$2:I7410,I7410)=1,COUNTIF($I:$I,I7410),""),"")</f>
        <v/>
      </c>
      <c r="P7410" s="38" t="str">
        <f aca="false">IF(G7410=1,IF(COUNTIFS(C$2:C7410,C7410,G$2:G7410,1)=1,COUNTIFS($C:$C,C7410,$G:$G,1)+ROW()/10000000,""),"")</f>
        <v/>
      </c>
      <c r="Q7410" s="0" t="str">
        <f aca="false">IF(K7410=1,IF(COUNTIFS(C$2:C7410,C7410,K$2:K7410,1)=1,1,0),"")</f>
        <v/>
      </c>
      <c r="R7410" s="0" t="str">
        <f aca="false">IF(M7410=1,IF(COUNTIFS(C$2:C7410,C7410,M$2:M7410,1)=1,1,0),"")</f>
        <v/>
      </c>
      <c r="S7410" s="0" t="str">
        <f aca="false">IF(L7410=1,IF(COUNTIFS(C$2:C7410,C7410,L$2:L7410,1)=1,1,0),"")</f>
        <v/>
      </c>
      <c r="T7410" s="38" t="str">
        <f aca="false">IF(N7410="","",N7410+ROW()/10000000)</f>
        <v/>
      </c>
      <c r="U7410" s="0" t="str">
        <f aca="false">IF(G7410=1,IF(B7410="",1,0),"")</f>
        <v/>
      </c>
    </row>
    <row r="7411" customFormat="false" ht="15" hidden="false" customHeight="false" outlineLevel="0" collapsed="false">
      <c r="A7411" s="35"/>
      <c r="B7411" s="35"/>
      <c r="G7411" s="0" t="str">
        <f aca="false">IF(A7411="","",IF(AND(A7411&gt;=Debut,A7411&lt;Fin),1,0))</f>
        <v/>
      </c>
      <c r="H7411" s="0" t="str">
        <f aca="false">IF(G7411=1,INT(ROUND((A7411-Debut)*86400,0)/600),"")</f>
        <v/>
      </c>
      <c r="I7411" s="0" t="str">
        <f aca="false">IF(G7411=1,INT(ROUND((A7411-Debut)*86400,0)/3600),"")</f>
        <v/>
      </c>
      <c r="J7411" s="0" t="str">
        <f aca="false">IF(OR(A7411="",B7411=""),"",ROUND((B7411-A7411)*86400,0))</f>
        <v/>
      </c>
      <c r="K7411" s="37" t="str">
        <f aca="false">IF(G7411=1,IF(COUNTIFS($C:$C,C7411,$G:$G,1,$A:$A,"&gt;="&amp;(A7411-FenetreInterm/86400),$A:$A,"&lt;="&amp;A7411)&gt;=NbInterm,1,0),"")</f>
        <v/>
      </c>
      <c r="L7411" s="37" t="str">
        <f aca="false">IF(G7411=1,IF(B7411="",0,IF(J7411&lt;SeuilFugitive,1,0)),"")</f>
        <v/>
      </c>
      <c r="M7411" s="37" t="str">
        <f aca="false">IF(G7411=1,IF(B7411="",IF((Fin-A7411)*24&gt;SeuilFigee,1,0),IF(J7411&gt;SeuilFigee*3600,1,0)),"")</f>
        <v/>
      </c>
      <c r="N7411" s="0" t="str">
        <f aca="false">IF(G7411=1,IF(COUNTIF(H$2:H7411,H7411)=1,COUNTIF($H:$H,H7411),""),"")</f>
        <v/>
      </c>
      <c r="O7411" s="0" t="str">
        <f aca="false">IF(G7411=1,IF(COUNTIF(I$2:I7411,I7411)=1,COUNTIF($I:$I,I7411),""),"")</f>
        <v/>
      </c>
      <c r="P7411" s="38" t="str">
        <f aca="false">IF(G7411=1,IF(COUNTIFS(C$2:C7411,C7411,G$2:G7411,1)=1,COUNTIFS($C:$C,C7411,$G:$G,1)+ROW()/10000000,""),"")</f>
        <v/>
      </c>
      <c r="Q7411" s="0" t="str">
        <f aca="false">IF(K7411=1,IF(COUNTIFS(C$2:C7411,C7411,K$2:K7411,1)=1,1,0),"")</f>
        <v/>
      </c>
      <c r="R7411" s="0" t="str">
        <f aca="false">IF(M7411=1,IF(COUNTIFS(C$2:C7411,C7411,M$2:M7411,1)=1,1,0),"")</f>
        <v/>
      </c>
      <c r="S7411" s="0" t="str">
        <f aca="false">IF(L7411=1,IF(COUNTIFS(C$2:C7411,C7411,L$2:L7411,1)=1,1,0),"")</f>
        <v/>
      </c>
      <c r="T7411" s="38" t="str">
        <f aca="false">IF(N7411="","",N7411+ROW()/10000000)</f>
        <v/>
      </c>
      <c r="U7411" s="0" t="str">
        <f aca="false">IF(G7411=1,IF(B7411="",1,0),"")</f>
        <v/>
      </c>
    </row>
    <row r="7412" customFormat="false" ht="15" hidden="false" customHeight="false" outlineLevel="0" collapsed="false">
      <c r="A7412" s="35"/>
      <c r="B7412" s="35"/>
      <c r="G7412" s="0" t="str">
        <f aca="false">IF(A7412="","",IF(AND(A7412&gt;=Debut,A7412&lt;Fin),1,0))</f>
        <v/>
      </c>
      <c r="H7412" s="0" t="str">
        <f aca="false">IF(G7412=1,INT(ROUND((A7412-Debut)*86400,0)/600),"")</f>
        <v/>
      </c>
      <c r="I7412" s="0" t="str">
        <f aca="false">IF(G7412=1,INT(ROUND((A7412-Debut)*86400,0)/3600),"")</f>
        <v/>
      </c>
      <c r="J7412" s="0" t="str">
        <f aca="false">IF(OR(A7412="",B7412=""),"",ROUND((B7412-A7412)*86400,0))</f>
        <v/>
      </c>
      <c r="K7412" s="37" t="str">
        <f aca="false">IF(G7412=1,IF(COUNTIFS($C:$C,C7412,$G:$G,1,$A:$A,"&gt;="&amp;(A7412-FenetreInterm/86400),$A:$A,"&lt;="&amp;A7412)&gt;=NbInterm,1,0),"")</f>
        <v/>
      </c>
      <c r="L7412" s="37" t="str">
        <f aca="false">IF(G7412=1,IF(B7412="",0,IF(J7412&lt;SeuilFugitive,1,0)),"")</f>
        <v/>
      </c>
      <c r="M7412" s="37" t="str">
        <f aca="false">IF(G7412=1,IF(B7412="",IF((Fin-A7412)*24&gt;SeuilFigee,1,0),IF(J7412&gt;SeuilFigee*3600,1,0)),"")</f>
        <v/>
      </c>
      <c r="N7412" s="0" t="str">
        <f aca="false">IF(G7412=1,IF(COUNTIF(H$2:H7412,H7412)=1,COUNTIF($H:$H,H7412),""),"")</f>
        <v/>
      </c>
      <c r="O7412" s="0" t="str">
        <f aca="false">IF(G7412=1,IF(COUNTIF(I$2:I7412,I7412)=1,COUNTIF($I:$I,I7412),""),"")</f>
        <v/>
      </c>
      <c r="P7412" s="38" t="str">
        <f aca="false">IF(G7412=1,IF(COUNTIFS(C$2:C7412,C7412,G$2:G7412,1)=1,COUNTIFS($C:$C,C7412,$G:$G,1)+ROW()/10000000,""),"")</f>
        <v/>
      </c>
      <c r="Q7412" s="0" t="str">
        <f aca="false">IF(K7412=1,IF(COUNTIFS(C$2:C7412,C7412,K$2:K7412,1)=1,1,0),"")</f>
        <v/>
      </c>
      <c r="R7412" s="0" t="str">
        <f aca="false">IF(M7412=1,IF(COUNTIFS(C$2:C7412,C7412,M$2:M7412,1)=1,1,0),"")</f>
        <v/>
      </c>
      <c r="S7412" s="0" t="str">
        <f aca="false">IF(L7412=1,IF(COUNTIFS(C$2:C7412,C7412,L$2:L7412,1)=1,1,0),"")</f>
        <v/>
      </c>
      <c r="T7412" s="38" t="str">
        <f aca="false">IF(N7412="","",N7412+ROW()/10000000)</f>
        <v/>
      </c>
      <c r="U7412" s="0" t="str">
        <f aca="false">IF(G7412=1,IF(B7412="",1,0),"")</f>
        <v/>
      </c>
    </row>
    <row r="7413" customFormat="false" ht="15" hidden="false" customHeight="false" outlineLevel="0" collapsed="false">
      <c r="A7413" s="35"/>
      <c r="B7413" s="35"/>
      <c r="G7413" s="0" t="str">
        <f aca="false">IF(A7413="","",IF(AND(A7413&gt;=Debut,A7413&lt;Fin),1,0))</f>
        <v/>
      </c>
      <c r="H7413" s="0" t="str">
        <f aca="false">IF(G7413=1,INT(ROUND((A7413-Debut)*86400,0)/600),"")</f>
        <v/>
      </c>
      <c r="I7413" s="0" t="str">
        <f aca="false">IF(G7413=1,INT(ROUND((A7413-Debut)*86400,0)/3600),"")</f>
        <v/>
      </c>
      <c r="J7413" s="0" t="str">
        <f aca="false">IF(OR(A7413="",B7413=""),"",ROUND((B7413-A7413)*86400,0))</f>
        <v/>
      </c>
      <c r="K7413" s="37" t="str">
        <f aca="false">IF(G7413=1,IF(COUNTIFS($C:$C,C7413,$G:$G,1,$A:$A,"&gt;="&amp;(A7413-FenetreInterm/86400),$A:$A,"&lt;="&amp;A7413)&gt;=NbInterm,1,0),"")</f>
        <v/>
      </c>
      <c r="L7413" s="37" t="str">
        <f aca="false">IF(G7413=1,IF(B7413="",0,IF(J7413&lt;SeuilFugitive,1,0)),"")</f>
        <v/>
      </c>
      <c r="M7413" s="37" t="str">
        <f aca="false">IF(G7413=1,IF(B7413="",IF((Fin-A7413)*24&gt;SeuilFigee,1,0),IF(J7413&gt;SeuilFigee*3600,1,0)),"")</f>
        <v/>
      </c>
      <c r="N7413" s="0" t="str">
        <f aca="false">IF(G7413=1,IF(COUNTIF(H$2:H7413,H7413)=1,COUNTIF($H:$H,H7413),""),"")</f>
        <v/>
      </c>
      <c r="O7413" s="0" t="str">
        <f aca="false">IF(G7413=1,IF(COUNTIF(I$2:I7413,I7413)=1,COUNTIF($I:$I,I7413),""),"")</f>
        <v/>
      </c>
      <c r="P7413" s="38" t="str">
        <f aca="false">IF(G7413=1,IF(COUNTIFS(C$2:C7413,C7413,G$2:G7413,1)=1,COUNTIFS($C:$C,C7413,$G:$G,1)+ROW()/10000000,""),"")</f>
        <v/>
      </c>
      <c r="Q7413" s="0" t="str">
        <f aca="false">IF(K7413=1,IF(COUNTIFS(C$2:C7413,C7413,K$2:K7413,1)=1,1,0),"")</f>
        <v/>
      </c>
      <c r="R7413" s="0" t="str">
        <f aca="false">IF(M7413=1,IF(COUNTIFS(C$2:C7413,C7413,M$2:M7413,1)=1,1,0),"")</f>
        <v/>
      </c>
      <c r="S7413" s="0" t="str">
        <f aca="false">IF(L7413=1,IF(COUNTIFS(C$2:C7413,C7413,L$2:L7413,1)=1,1,0),"")</f>
        <v/>
      </c>
      <c r="T7413" s="38" t="str">
        <f aca="false">IF(N7413="","",N7413+ROW()/10000000)</f>
        <v/>
      </c>
      <c r="U7413" s="0" t="str">
        <f aca="false">IF(G7413=1,IF(B7413="",1,0),"")</f>
        <v/>
      </c>
    </row>
    <row r="7414" customFormat="false" ht="15" hidden="false" customHeight="false" outlineLevel="0" collapsed="false">
      <c r="A7414" s="35"/>
      <c r="B7414" s="35"/>
      <c r="G7414" s="0" t="str">
        <f aca="false">IF(A7414="","",IF(AND(A7414&gt;=Debut,A7414&lt;Fin),1,0))</f>
        <v/>
      </c>
      <c r="H7414" s="0" t="str">
        <f aca="false">IF(G7414=1,INT(ROUND((A7414-Debut)*86400,0)/600),"")</f>
        <v/>
      </c>
      <c r="I7414" s="0" t="str">
        <f aca="false">IF(G7414=1,INT(ROUND((A7414-Debut)*86400,0)/3600),"")</f>
        <v/>
      </c>
      <c r="J7414" s="0" t="str">
        <f aca="false">IF(OR(A7414="",B7414=""),"",ROUND((B7414-A7414)*86400,0))</f>
        <v/>
      </c>
      <c r="K7414" s="37" t="str">
        <f aca="false">IF(G7414=1,IF(COUNTIFS($C:$C,C7414,$G:$G,1,$A:$A,"&gt;="&amp;(A7414-FenetreInterm/86400),$A:$A,"&lt;="&amp;A7414)&gt;=NbInterm,1,0),"")</f>
        <v/>
      </c>
      <c r="L7414" s="37" t="str">
        <f aca="false">IF(G7414=1,IF(B7414="",0,IF(J7414&lt;SeuilFugitive,1,0)),"")</f>
        <v/>
      </c>
      <c r="M7414" s="37" t="str">
        <f aca="false">IF(G7414=1,IF(B7414="",IF((Fin-A7414)*24&gt;SeuilFigee,1,0),IF(J7414&gt;SeuilFigee*3600,1,0)),"")</f>
        <v/>
      </c>
      <c r="N7414" s="0" t="str">
        <f aca="false">IF(G7414=1,IF(COUNTIF(H$2:H7414,H7414)=1,COUNTIF($H:$H,H7414),""),"")</f>
        <v/>
      </c>
      <c r="O7414" s="0" t="str">
        <f aca="false">IF(G7414=1,IF(COUNTIF(I$2:I7414,I7414)=1,COUNTIF($I:$I,I7414),""),"")</f>
        <v/>
      </c>
      <c r="P7414" s="38" t="str">
        <f aca="false">IF(G7414=1,IF(COUNTIFS(C$2:C7414,C7414,G$2:G7414,1)=1,COUNTIFS($C:$C,C7414,$G:$G,1)+ROW()/10000000,""),"")</f>
        <v/>
      </c>
      <c r="Q7414" s="0" t="str">
        <f aca="false">IF(K7414=1,IF(COUNTIFS(C$2:C7414,C7414,K$2:K7414,1)=1,1,0),"")</f>
        <v/>
      </c>
      <c r="R7414" s="0" t="str">
        <f aca="false">IF(M7414=1,IF(COUNTIFS(C$2:C7414,C7414,M$2:M7414,1)=1,1,0),"")</f>
        <v/>
      </c>
      <c r="S7414" s="0" t="str">
        <f aca="false">IF(L7414=1,IF(COUNTIFS(C$2:C7414,C7414,L$2:L7414,1)=1,1,0),"")</f>
        <v/>
      </c>
      <c r="T7414" s="38" t="str">
        <f aca="false">IF(N7414="","",N7414+ROW()/10000000)</f>
        <v/>
      </c>
      <c r="U7414" s="0" t="str">
        <f aca="false">IF(G7414=1,IF(B7414="",1,0),"")</f>
        <v/>
      </c>
    </row>
    <row r="7415" customFormat="false" ht="15" hidden="false" customHeight="false" outlineLevel="0" collapsed="false">
      <c r="A7415" s="35"/>
      <c r="B7415" s="35"/>
      <c r="G7415" s="0" t="str">
        <f aca="false">IF(A7415="","",IF(AND(A7415&gt;=Debut,A7415&lt;Fin),1,0))</f>
        <v/>
      </c>
      <c r="H7415" s="0" t="str">
        <f aca="false">IF(G7415=1,INT(ROUND((A7415-Debut)*86400,0)/600),"")</f>
        <v/>
      </c>
      <c r="I7415" s="0" t="str">
        <f aca="false">IF(G7415=1,INT(ROUND((A7415-Debut)*86400,0)/3600),"")</f>
        <v/>
      </c>
      <c r="J7415" s="0" t="str">
        <f aca="false">IF(OR(A7415="",B7415=""),"",ROUND((B7415-A7415)*86400,0))</f>
        <v/>
      </c>
      <c r="K7415" s="37" t="str">
        <f aca="false">IF(G7415=1,IF(COUNTIFS($C:$C,C7415,$G:$G,1,$A:$A,"&gt;="&amp;(A7415-FenetreInterm/86400),$A:$A,"&lt;="&amp;A7415)&gt;=NbInterm,1,0),"")</f>
        <v/>
      </c>
      <c r="L7415" s="37" t="str">
        <f aca="false">IF(G7415=1,IF(B7415="",0,IF(J7415&lt;SeuilFugitive,1,0)),"")</f>
        <v/>
      </c>
      <c r="M7415" s="37" t="str">
        <f aca="false">IF(G7415=1,IF(B7415="",IF((Fin-A7415)*24&gt;SeuilFigee,1,0),IF(J7415&gt;SeuilFigee*3600,1,0)),"")</f>
        <v/>
      </c>
      <c r="N7415" s="0" t="str">
        <f aca="false">IF(G7415=1,IF(COUNTIF(H$2:H7415,H7415)=1,COUNTIF($H:$H,H7415),""),"")</f>
        <v/>
      </c>
      <c r="O7415" s="0" t="str">
        <f aca="false">IF(G7415=1,IF(COUNTIF(I$2:I7415,I7415)=1,COUNTIF($I:$I,I7415),""),"")</f>
        <v/>
      </c>
      <c r="P7415" s="38" t="str">
        <f aca="false">IF(G7415=1,IF(COUNTIFS(C$2:C7415,C7415,G$2:G7415,1)=1,COUNTIFS($C:$C,C7415,$G:$G,1)+ROW()/10000000,""),"")</f>
        <v/>
      </c>
      <c r="Q7415" s="0" t="str">
        <f aca="false">IF(K7415=1,IF(COUNTIFS(C$2:C7415,C7415,K$2:K7415,1)=1,1,0),"")</f>
        <v/>
      </c>
      <c r="R7415" s="0" t="str">
        <f aca="false">IF(M7415=1,IF(COUNTIFS(C$2:C7415,C7415,M$2:M7415,1)=1,1,0),"")</f>
        <v/>
      </c>
      <c r="S7415" s="0" t="str">
        <f aca="false">IF(L7415=1,IF(COUNTIFS(C$2:C7415,C7415,L$2:L7415,1)=1,1,0),"")</f>
        <v/>
      </c>
      <c r="T7415" s="38" t="str">
        <f aca="false">IF(N7415="","",N7415+ROW()/10000000)</f>
        <v/>
      </c>
      <c r="U7415" s="0" t="str">
        <f aca="false">IF(G7415=1,IF(B7415="",1,0),"")</f>
        <v/>
      </c>
    </row>
    <row r="7416" customFormat="false" ht="15" hidden="false" customHeight="false" outlineLevel="0" collapsed="false">
      <c r="A7416" s="35"/>
      <c r="B7416" s="35"/>
      <c r="G7416" s="0" t="str">
        <f aca="false">IF(A7416="","",IF(AND(A7416&gt;=Debut,A7416&lt;Fin),1,0))</f>
        <v/>
      </c>
      <c r="H7416" s="0" t="str">
        <f aca="false">IF(G7416=1,INT(ROUND((A7416-Debut)*86400,0)/600),"")</f>
        <v/>
      </c>
      <c r="I7416" s="0" t="str">
        <f aca="false">IF(G7416=1,INT(ROUND((A7416-Debut)*86400,0)/3600),"")</f>
        <v/>
      </c>
      <c r="J7416" s="0" t="str">
        <f aca="false">IF(OR(A7416="",B7416=""),"",ROUND((B7416-A7416)*86400,0))</f>
        <v/>
      </c>
      <c r="K7416" s="37" t="str">
        <f aca="false">IF(G7416=1,IF(COUNTIFS($C:$C,C7416,$G:$G,1,$A:$A,"&gt;="&amp;(A7416-FenetreInterm/86400),$A:$A,"&lt;="&amp;A7416)&gt;=NbInterm,1,0),"")</f>
        <v/>
      </c>
      <c r="L7416" s="37" t="str">
        <f aca="false">IF(G7416=1,IF(B7416="",0,IF(J7416&lt;SeuilFugitive,1,0)),"")</f>
        <v/>
      </c>
      <c r="M7416" s="37" t="str">
        <f aca="false">IF(G7416=1,IF(B7416="",IF((Fin-A7416)*24&gt;SeuilFigee,1,0),IF(J7416&gt;SeuilFigee*3600,1,0)),"")</f>
        <v/>
      </c>
      <c r="N7416" s="0" t="str">
        <f aca="false">IF(G7416=1,IF(COUNTIF(H$2:H7416,H7416)=1,COUNTIF($H:$H,H7416),""),"")</f>
        <v/>
      </c>
      <c r="O7416" s="0" t="str">
        <f aca="false">IF(G7416=1,IF(COUNTIF(I$2:I7416,I7416)=1,COUNTIF($I:$I,I7416),""),"")</f>
        <v/>
      </c>
      <c r="P7416" s="38" t="str">
        <f aca="false">IF(G7416=1,IF(COUNTIFS(C$2:C7416,C7416,G$2:G7416,1)=1,COUNTIFS($C:$C,C7416,$G:$G,1)+ROW()/10000000,""),"")</f>
        <v/>
      </c>
      <c r="Q7416" s="0" t="str">
        <f aca="false">IF(K7416=1,IF(COUNTIFS(C$2:C7416,C7416,K$2:K7416,1)=1,1,0),"")</f>
        <v/>
      </c>
      <c r="R7416" s="0" t="str">
        <f aca="false">IF(M7416=1,IF(COUNTIFS(C$2:C7416,C7416,M$2:M7416,1)=1,1,0),"")</f>
        <v/>
      </c>
      <c r="S7416" s="0" t="str">
        <f aca="false">IF(L7416=1,IF(COUNTIFS(C$2:C7416,C7416,L$2:L7416,1)=1,1,0),"")</f>
        <v/>
      </c>
      <c r="T7416" s="38" t="str">
        <f aca="false">IF(N7416="","",N7416+ROW()/10000000)</f>
        <v/>
      </c>
      <c r="U7416" s="0" t="str">
        <f aca="false">IF(G7416=1,IF(B7416="",1,0),"")</f>
        <v/>
      </c>
    </row>
    <row r="7417" customFormat="false" ht="15" hidden="false" customHeight="false" outlineLevel="0" collapsed="false">
      <c r="A7417" s="35"/>
      <c r="B7417" s="35"/>
      <c r="G7417" s="0" t="str">
        <f aca="false">IF(A7417="","",IF(AND(A7417&gt;=Debut,A7417&lt;Fin),1,0))</f>
        <v/>
      </c>
      <c r="H7417" s="0" t="str">
        <f aca="false">IF(G7417=1,INT(ROUND((A7417-Debut)*86400,0)/600),"")</f>
        <v/>
      </c>
      <c r="I7417" s="0" t="str">
        <f aca="false">IF(G7417=1,INT(ROUND((A7417-Debut)*86400,0)/3600),"")</f>
        <v/>
      </c>
      <c r="J7417" s="0" t="str">
        <f aca="false">IF(OR(A7417="",B7417=""),"",ROUND((B7417-A7417)*86400,0))</f>
        <v/>
      </c>
      <c r="K7417" s="37" t="str">
        <f aca="false">IF(G7417=1,IF(COUNTIFS($C:$C,C7417,$G:$G,1,$A:$A,"&gt;="&amp;(A7417-FenetreInterm/86400),$A:$A,"&lt;="&amp;A7417)&gt;=NbInterm,1,0),"")</f>
        <v/>
      </c>
      <c r="L7417" s="37" t="str">
        <f aca="false">IF(G7417=1,IF(B7417="",0,IF(J7417&lt;SeuilFugitive,1,0)),"")</f>
        <v/>
      </c>
      <c r="M7417" s="37" t="str">
        <f aca="false">IF(G7417=1,IF(B7417="",IF((Fin-A7417)*24&gt;SeuilFigee,1,0),IF(J7417&gt;SeuilFigee*3600,1,0)),"")</f>
        <v/>
      </c>
      <c r="N7417" s="0" t="str">
        <f aca="false">IF(G7417=1,IF(COUNTIF(H$2:H7417,H7417)=1,COUNTIF($H:$H,H7417),""),"")</f>
        <v/>
      </c>
      <c r="O7417" s="0" t="str">
        <f aca="false">IF(G7417=1,IF(COUNTIF(I$2:I7417,I7417)=1,COUNTIF($I:$I,I7417),""),"")</f>
        <v/>
      </c>
      <c r="P7417" s="38" t="str">
        <f aca="false">IF(G7417=1,IF(COUNTIFS(C$2:C7417,C7417,G$2:G7417,1)=1,COUNTIFS($C:$C,C7417,$G:$G,1)+ROW()/10000000,""),"")</f>
        <v/>
      </c>
      <c r="Q7417" s="0" t="str">
        <f aca="false">IF(K7417=1,IF(COUNTIFS(C$2:C7417,C7417,K$2:K7417,1)=1,1,0),"")</f>
        <v/>
      </c>
      <c r="R7417" s="0" t="str">
        <f aca="false">IF(M7417=1,IF(COUNTIFS(C$2:C7417,C7417,M$2:M7417,1)=1,1,0),"")</f>
        <v/>
      </c>
      <c r="S7417" s="0" t="str">
        <f aca="false">IF(L7417=1,IF(COUNTIFS(C$2:C7417,C7417,L$2:L7417,1)=1,1,0),"")</f>
        <v/>
      </c>
      <c r="T7417" s="38" t="str">
        <f aca="false">IF(N7417="","",N7417+ROW()/10000000)</f>
        <v/>
      </c>
      <c r="U7417" s="0" t="str">
        <f aca="false">IF(G7417=1,IF(B7417="",1,0),"")</f>
        <v/>
      </c>
    </row>
    <row r="7418" customFormat="false" ht="15" hidden="false" customHeight="false" outlineLevel="0" collapsed="false">
      <c r="A7418" s="35"/>
      <c r="B7418" s="35"/>
      <c r="G7418" s="0" t="str">
        <f aca="false">IF(A7418="","",IF(AND(A7418&gt;=Debut,A7418&lt;Fin),1,0))</f>
        <v/>
      </c>
      <c r="H7418" s="0" t="str">
        <f aca="false">IF(G7418=1,INT(ROUND((A7418-Debut)*86400,0)/600),"")</f>
        <v/>
      </c>
      <c r="I7418" s="0" t="str">
        <f aca="false">IF(G7418=1,INT(ROUND((A7418-Debut)*86400,0)/3600),"")</f>
        <v/>
      </c>
      <c r="J7418" s="0" t="str">
        <f aca="false">IF(OR(A7418="",B7418=""),"",ROUND((B7418-A7418)*86400,0))</f>
        <v/>
      </c>
      <c r="K7418" s="37" t="str">
        <f aca="false">IF(G7418=1,IF(COUNTIFS($C:$C,C7418,$G:$G,1,$A:$A,"&gt;="&amp;(A7418-FenetreInterm/86400),$A:$A,"&lt;="&amp;A7418)&gt;=NbInterm,1,0),"")</f>
        <v/>
      </c>
      <c r="L7418" s="37" t="str">
        <f aca="false">IF(G7418=1,IF(B7418="",0,IF(J7418&lt;SeuilFugitive,1,0)),"")</f>
        <v/>
      </c>
      <c r="M7418" s="37" t="str">
        <f aca="false">IF(G7418=1,IF(B7418="",IF((Fin-A7418)*24&gt;SeuilFigee,1,0),IF(J7418&gt;SeuilFigee*3600,1,0)),"")</f>
        <v/>
      </c>
      <c r="N7418" s="0" t="str">
        <f aca="false">IF(G7418=1,IF(COUNTIF(H$2:H7418,H7418)=1,COUNTIF($H:$H,H7418),""),"")</f>
        <v/>
      </c>
      <c r="O7418" s="0" t="str">
        <f aca="false">IF(G7418=1,IF(COUNTIF(I$2:I7418,I7418)=1,COUNTIF($I:$I,I7418),""),"")</f>
        <v/>
      </c>
      <c r="P7418" s="38" t="str">
        <f aca="false">IF(G7418=1,IF(COUNTIFS(C$2:C7418,C7418,G$2:G7418,1)=1,COUNTIFS($C:$C,C7418,$G:$G,1)+ROW()/10000000,""),"")</f>
        <v/>
      </c>
      <c r="Q7418" s="0" t="str">
        <f aca="false">IF(K7418=1,IF(COUNTIFS(C$2:C7418,C7418,K$2:K7418,1)=1,1,0),"")</f>
        <v/>
      </c>
      <c r="R7418" s="0" t="str">
        <f aca="false">IF(M7418=1,IF(COUNTIFS(C$2:C7418,C7418,M$2:M7418,1)=1,1,0),"")</f>
        <v/>
      </c>
      <c r="S7418" s="0" t="str">
        <f aca="false">IF(L7418=1,IF(COUNTIFS(C$2:C7418,C7418,L$2:L7418,1)=1,1,0),"")</f>
        <v/>
      </c>
      <c r="T7418" s="38" t="str">
        <f aca="false">IF(N7418="","",N7418+ROW()/10000000)</f>
        <v/>
      </c>
      <c r="U7418" s="0" t="str">
        <f aca="false">IF(G7418=1,IF(B7418="",1,0),"")</f>
        <v/>
      </c>
    </row>
    <row r="7419" customFormat="false" ht="15" hidden="false" customHeight="false" outlineLevel="0" collapsed="false">
      <c r="A7419" s="35"/>
      <c r="B7419" s="35"/>
      <c r="G7419" s="0" t="str">
        <f aca="false">IF(A7419="","",IF(AND(A7419&gt;=Debut,A7419&lt;Fin),1,0))</f>
        <v/>
      </c>
      <c r="H7419" s="0" t="str">
        <f aca="false">IF(G7419=1,INT(ROUND((A7419-Debut)*86400,0)/600),"")</f>
        <v/>
      </c>
      <c r="I7419" s="0" t="str">
        <f aca="false">IF(G7419=1,INT(ROUND((A7419-Debut)*86400,0)/3600),"")</f>
        <v/>
      </c>
      <c r="J7419" s="0" t="str">
        <f aca="false">IF(OR(A7419="",B7419=""),"",ROUND((B7419-A7419)*86400,0))</f>
        <v/>
      </c>
      <c r="K7419" s="37" t="str">
        <f aca="false">IF(G7419=1,IF(COUNTIFS($C:$C,C7419,$G:$G,1,$A:$A,"&gt;="&amp;(A7419-FenetreInterm/86400),$A:$A,"&lt;="&amp;A7419)&gt;=NbInterm,1,0),"")</f>
        <v/>
      </c>
      <c r="L7419" s="37" t="str">
        <f aca="false">IF(G7419=1,IF(B7419="",0,IF(J7419&lt;SeuilFugitive,1,0)),"")</f>
        <v/>
      </c>
      <c r="M7419" s="37" t="str">
        <f aca="false">IF(G7419=1,IF(B7419="",IF((Fin-A7419)*24&gt;SeuilFigee,1,0),IF(J7419&gt;SeuilFigee*3600,1,0)),"")</f>
        <v/>
      </c>
      <c r="N7419" s="0" t="str">
        <f aca="false">IF(G7419=1,IF(COUNTIF(H$2:H7419,H7419)=1,COUNTIF($H:$H,H7419),""),"")</f>
        <v/>
      </c>
      <c r="O7419" s="0" t="str">
        <f aca="false">IF(G7419=1,IF(COUNTIF(I$2:I7419,I7419)=1,COUNTIF($I:$I,I7419),""),"")</f>
        <v/>
      </c>
      <c r="P7419" s="38" t="str">
        <f aca="false">IF(G7419=1,IF(COUNTIFS(C$2:C7419,C7419,G$2:G7419,1)=1,COUNTIFS($C:$C,C7419,$G:$G,1)+ROW()/10000000,""),"")</f>
        <v/>
      </c>
      <c r="Q7419" s="0" t="str">
        <f aca="false">IF(K7419=1,IF(COUNTIFS(C$2:C7419,C7419,K$2:K7419,1)=1,1,0),"")</f>
        <v/>
      </c>
      <c r="R7419" s="0" t="str">
        <f aca="false">IF(M7419=1,IF(COUNTIFS(C$2:C7419,C7419,M$2:M7419,1)=1,1,0),"")</f>
        <v/>
      </c>
      <c r="S7419" s="0" t="str">
        <f aca="false">IF(L7419=1,IF(COUNTIFS(C$2:C7419,C7419,L$2:L7419,1)=1,1,0),"")</f>
        <v/>
      </c>
      <c r="T7419" s="38" t="str">
        <f aca="false">IF(N7419="","",N7419+ROW()/10000000)</f>
        <v/>
      </c>
      <c r="U7419" s="0" t="str">
        <f aca="false">IF(G7419=1,IF(B7419="",1,0),"")</f>
        <v/>
      </c>
    </row>
    <row r="7420" customFormat="false" ht="15" hidden="false" customHeight="false" outlineLevel="0" collapsed="false">
      <c r="A7420" s="35"/>
      <c r="B7420" s="35"/>
      <c r="G7420" s="0" t="str">
        <f aca="false">IF(A7420="","",IF(AND(A7420&gt;=Debut,A7420&lt;Fin),1,0))</f>
        <v/>
      </c>
      <c r="H7420" s="0" t="str">
        <f aca="false">IF(G7420=1,INT(ROUND((A7420-Debut)*86400,0)/600),"")</f>
        <v/>
      </c>
      <c r="I7420" s="0" t="str">
        <f aca="false">IF(G7420=1,INT(ROUND((A7420-Debut)*86400,0)/3600),"")</f>
        <v/>
      </c>
      <c r="J7420" s="0" t="str">
        <f aca="false">IF(OR(A7420="",B7420=""),"",ROUND((B7420-A7420)*86400,0))</f>
        <v/>
      </c>
      <c r="K7420" s="37" t="str">
        <f aca="false">IF(G7420=1,IF(COUNTIFS($C:$C,C7420,$G:$G,1,$A:$A,"&gt;="&amp;(A7420-FenetreInterm/86400),$A:$A,"&lt;="&amp;A7420)&gt;=NbInterm,1,0),"")</f>
        <v/>
      </c>
      <c r="L7420" s="37" t="str">
        <f aca="false">IF(G7420=1,IF(B7420="",0,IF(J7420&lt;SeuilFugitive,1,0)),"")</f>
        <v/>
      </c>
      <c r="M7420" s="37" t="str">
        <f aca="false">IF(G7420=1,IF(B7420="",IF((Fin-A7420)*24&gt;SeuilFigee,1,0),IF(J7420&gt;SeuilFigee*3600,1,0)),"")</f>
        <v/>
      </c>
      <c r="N7420" s="0" t="str">
        <f aca="false">IF(G7420=1,IF(COUNTIF(H$2:H7420,H7420)=1,COUNTIF($H:$H,H7420),""),"")</f>
        <v/>
      </c>
      <c r="O7420" s="0" t="str">
        <f aca="false">IF(G7420=1,IF(COUNTIF(I$2:I7420,I7420)=1,COUNTIF($I:$I,I7420),""),"")</f>
        <v/>
      </c>
      <c r="P7420" s="38" t="str">
        <f aca="false">IF(G7420=1,IF(COUNTIFS(C$2:C7420,C7420,G$2:G7420,1)=1,COUNTIFS($C:$C,C7420,$G:$G,1)+ROW()/10000000,""),"")</f>
        <v/>
      </c>
      <c r="Q7420" s="0" t="str">
        <f aca="false">IF(K7420=1,IF(COUNTIFS(C$2:C7420,C7420,K$2:K7420,1)=1,1,0),"")</f>
        <v/>
      </c>
      <c r="R7420" s="0" t="str">
        <f aca="false">IF(M7420=1,IF(COUNTIFS(C$2:C7420,C7420,M$2:M7420,1)=1,1,0),"")</f>
        <v/>
      </c>
      <c r="S7420" s="0" t="str">
        <f aca="false">IF(L7420=1,IF(COUNTIFS(C$2:C7420,C7420,L$2:L7420,1)=1,1,0),"")</f>
        <v/>
      </c>
      <c r="T7420" s="38" t="str">
        <f aca="false">IF(N7420="","",N7420+ROW()/10000000)</f>
        <v/>
      </c>
      <c r="U7420" s="0" t="str">
        <f aca="false">IF(G7420=1,IF(B7420="",1,0),"")</f>
        <v/>
      </c>
    </row>
    <row r="7421" customFormat="false" ht="15" hidden="false" customHeight="false" outlineLevel="0" collapsed="false">
      <c r="A7421" s="35"/>
      <c r="B7421" s="35"/>
      <c r="G7421" s="0" t="str">
        <f aca="false">IF(A7421="","",IF(AND(A7421&gt;=Debut,A7421&lt;Fin),1,0))</f>
        <v/>
      </c>
      <c r="H7421" s="0" t="str">
        <f aca="false">IF(G7421=1,INT(ROUND((A7421-Debut)*86400,0)/600),"")</f>
        <v/>
      </c>
      <c r="I7421" s="0" t="str">
        <f aca="false">IF(G7421=1,INT(ROUND((A7421-Debut)*86400,0)/3600),"")</f>
        <v/>
      </c>
      <c r="J7421" s="0" t="str">
        <f aca="false">IF(OR(A7421="",B7421=""),"",ROUND((B7421-A7421)*86400,0))</f>
        <v/>
      </c>
      <c r="K7421" s="37" t="str">
        <f aca="false">IF(G7421=1,IF(COUNTIFS($C:$C,C7421,$G:$G,1,$A:$A,"&gt;="&amp;(A7421-FenetreInterm/86400),$A:$A,"&lt;="&amp;A7421)&gt;=NbInterm,1,0),"")</f>
        <v/>
      </c>
      <c r="L7421" s="37" t="str">
        <f aca="false">IF(G7421=1,IF(B7421="",0,IF(J7421&lt;SeuilFugitive,1,0)),"")</f>
        <v/>
      </c>
      <c r="M7421" s="37" t="str">
        <f aca="false">IF(G7421=1,IF(B7421="",IF((Fin-A7421)*24&gt;SeuilFigee,1,0),IF(J7421&gt;SeuilFigee*3600,1,0)),"")</f>
        <v/>
      </c>
      <c r="N7421" s="0" t="str">
        <f aca="false">IF(G7421=1,IF(COUNTIF(H$2:H7421,H7421)=1,COUNTIF($H:$H,H7421),""),"")</f>
        <v/>
      </c>
      <c r="O7421" s="0" t="str">
        <f aca="false">IF(G7421=1,IF(COUNTIF(I$2:I7421,I7421)=1,COUNTIF($I:$I,I7421),""),"")</f>
        <v/>
      </c>
      <c r="P7421" s="38" t="str">
        <f aca="false">IF(G7421=1,IF(COUNTIFS(C$2:C7421,C7421,G$2:G7421,1)=1,COUNTIFS($C:$C,C7421,$G:$G,1)+ROW()/10000000,""),"")</f>
        <v/>
      </c>
      <c r="Q7421" s="0" t="str">
        <f aca="false">IF(K7421=1,IF(COUNTIFS(C$2:C7421,C7421,K$2:K7421,1)=1,1,0),"")</f>
        <v/>
      </c>
      <c r="R7421" s="0" t="str">
        <f aca="false">IF(M7421=1,IF(COUNTIFS(C$2:C7421,C7421,M$2:M7421,1)=1,1,0),"")</f>
        <v/>
      </c>
      <c r="S7421" s="0" t="str">
        <f aca="false">IF(L7421=1,IF(COUNTIFS(C$2:C7421,C7421,L$2:L7421,1)=1,1,0),"")</f>
        <v/>
      </c>
      <c r="T7421" s="38" t="str">
        <f aca="false">IF(N7421="","",N7421+ROW()/10000000)</f>
        <v/>
      </c>
      <c r="U7421" s="0" t="str">
        <f aca="false">IF(G7421=1,IF(B7421="",1,0),"")</f>
        <v/>
      </c>
    </row>
    <row r="7422" customFormat="false" ht="15" hidden="false" customHeight="false" outlineLevel="0" collapsed="false">
      <c r="A7422" s="35"/>
      <c r="B7422" s="35"/>
      <c r="G7422" s="0" t="str">
        <f aca="false">IF(A7422="","",IF(AND(A7422&gt;=Debut,A7422&lt;Fin),1,0))</f>
        <v/>
      </c>
      <c r="H7422" s="0" t="str">
        <f aca="false">IF(G7422=1,INT(ROUND((A7422-Debut)*86400,0)/600),"")</f>
        <v/>
      </c>
      <c r="I7422" s="0" t="str">
        <f aca="false">IF(G7422=1,INT(ROUND((A7422-Debut)*86400,0)/3600),"")</f>
        <v/>
      </c>
      <c r="J7422" s="0" t="str">
        <f aca="false">IF(OR(A7422="",B7422=""),"",ROUND((B7422-A7422)*86400,0))</f>
        <v/>
      </c>
      <c r="K7422" s="37" t="str">
        <f aca="false">IF(G7422=1,IF(COUNTIFS($C:$C,C7422,$G:$G,1,$A:$A,"&gt;="&amp;(A7422-FenetreInterm/86400),$A:$A,"&lt;="&amp;A7422)&gt;=NbInterm,1,0),"")</f>
        <v/>
      </c>
      <c r="L7422" s="37" t="str">
        <f aca="false">IF(G7422=1,IF(B7422="",0,IF(J7422&lt;SeuilFugitive,1,0)),"")</f>
        <v/>
      </c>
      <c r="M7422" s="37" t="str">
        <f aca="false">IF(G7422=1,IF(B7422="",IF((Fin-A7422)*24&gt;SeuilFigee,1,0),IF(J7422&gt;SeuilFigee*3600,1,0)),"")</f>
        <v/>
      </c>
      <c r="N7422" s="0" t="str">
        <f aca="false">IF(G7422=1,IF(COUNTIF(H$2:H7422,H7422)=1,COUNTIF($H:$H,H7422),""),"")</f>
        <v/>
      </c>
      <c r="O7422" s="0" t="str">
        <f aca="false">IF(G7422=1,IF(COUNTIF(I$2:I7422,I7422)=1,COUNTIF($I:$I,I7422),""),"")</f>
        <v/>
      </c>
      <c r="P7422" s="38" t="str">
        <f aca="false">IF(G7422=1,IF(COUNTIFS(C$2:C7422,C7422,G$2:G7422,1)=1,COUNTIFS($C:$C,C7422,$G:$G,1)+ROW()/10000000,""),"")</f>
        <v/>
      </c>
      <c r="Q7422" s="0" t="str">
        <f aca="false">IF(K7422=1,IF(COUNTIFS(C$2:C7422,C7422,K$2:K7422,1)=1,1,0),"")</f>
        <v/>
      </c>
      <c r="R7422" s="0" t="str">
        <f aca="false">IF(M7422=1,IF(COUNTIFS(C$2:C7422,C7422,M$2:M7422,1)=1,1,0),"")</f>
        <v/>
      </c>
      <c r="S7422" s="0" t="str">
        <f aca="false">IF(L7422=1,IF(COUNTIFS(C$2:C7422,C7422,L$2:L7422,1)=1,1,0),"")</f>
        <v/>
      </c>
      <c r="T7422" s="38" t="str">
        <f aca="false">IF(N7422="","",N7422+ROW()/10000000)</f>
        <v/>
      </c>
      <c r="U7422" s="0" t="str">
        <f aca="false">IF(G7422=1,IF(B7422="",1,0),"")</f>
        <v/>
      </c>
    </row>
    <row r="7423" customFormat="false" ht="15" hidden="false" customHeight="false" outlineLevel="0" collapsed="false">
      <c r="A7423" s="35"/>
      <c r="B7423" s="35"/>
      <c r="G7423" s="0" t="str">
        <f aca="false">IF(A7423="","",IF(AND(A7423&gt;=Debut,A7423&lt;Fin),1,0))</f>
        <v/>
      </c>
      <c r="H7423" s="0" t="str">
        <f aca="false">IF(G7423=1,INT(ROUND((A7423-Debut)*86400,0)/600),"")</f>
        <v/>
      </c>
      <c r="I7423" s="0" t="str">
        <f aca="false">IF(G7423=1,INT(ROUND((A7423-Debut)*86400,0)/3600),"")</f>
        <v/>
      </c>
      <c r="J7423" s="0" t="str">
        <f aca="false">IF(OR(A7423="",B7423=""),"",ROUND((B7423-A7423)*86400,0))</f>
        <v/>
      </c>
      <c r="K7423" s="37" t="str">
        <f aca="false">IF(G7423=1,IF(COUNTIFS($C:$C,C7423,$G:$G,1,$A:$A,"&gt;="&amp;(A7423-FenetreInterm/86400),$A:$A,"&lt;="&amp;A7423)&gt;=NbInterm,1,0),"")</f>
        <v/>
      </c>
      <c r="L7423" s="37" t="str">
        <f aca="false">IF(G7423=1,IF(B7423="",0,IF(J7423&lt;SeuilFugitive,1,0)),"")</f>
        <v/>
      </c>
      <c r="M7423" s="37" t="str">
        <f aca="false">IF(G7423=1,IF(B7423="",IF((Fin-A7423)*24&gt;SeuilFigee,1,0),IF(J7423&gt;SeuilFigee*3600,1,0)),"")</f>
        <v/>
      </c>
      <c r="N7423" s="0" t="str">
        <f aca="false">IF(G7423=1,IF(COUNTIF(H$2:H7423,H7423)=1,COUNTIF($H:$H,H7423),""),"")</f>
        <v/>
      </c>
      <c r="O7423" s="0" t="str">
        <f aca="false">IF(G7423=1,IF(COUNTIF(I$2:I7423,I7423)=1,COUNTIF($I:$I,I7423),""),"")</f>
        <v/>
      </c>
      <c r="P7423" s="38" t="str">
        <f aca="false">IF(G7423=1,IF(COUNTIFS(C$2:C7423,C7423,G$2:G7423,1)=1,COUNTIFS($C:$C,C7423,$G:$G,1)+ROW()/10000000,""),"")</f>
        <v/>
      </c>
      <c r="Q7423" s="0" t="str">
        <f aca="false">IF(K7423=1,IF(COUNTIFS(C$2:C7423,C7423,K$2:K7423,1)=1,1,0),"")</f>
        <v/>
      </c>
      <c r="R7423" s="0" t="str">
        <f aca="false">IF(M7423=1,IF(COUNTIFS(C$2:C7423,C7423,M$2:M7423,1)=1,1,0),"")</f>
        <v/>
      </c>
      <c r="S7423" s="0" t="str">
        <f aca="false">IF(L7423=1,IF(COUNTIFS(C$2:C7423,C7423,L$2:L7423,1)=1,1,0),"")</f>
        <v/>
      </c>
      <c r="T7423" s="38" t="str">
        <f aca="false">IF(N7423="","",N7423+ROW()/10000000)</f>
        <v/>
      </c>
      <c r="U7423" s="0" t="str">
        <f aca="false">IF(G7423=1,IF(B7423="",1,0),"")</f>
        <v/>
      </c>
    </row>
    <row r="7424" customFormat="false" ht="15" hidden="false" customHeight="false" outlineLevel="0" collapsed="false">
      <c r="A7424" s="35"/>
      <c r="B7424" s="35"/>
      <c r="G7424" s="0" t="str">
        <f aca="false">IF(A7424="","",IF(AND(A7424&gt;=Debut,A7424&lt;Fin),1,0))</f>
        <v/>
      </c>
      <c r="H7424" s="0" t="str">
        <f aca="false">IF(G7424=1,INT(ROUND((A7424-Debut)*86400,0)/600),"")</f>
        <v/>
      </c>
      <c r="I7424" s="0" t="str">
        <f aca="false">IF(G7424=1,INT(ROUND((A7424-Debut)*86400,0)/3600),"")</f>
        <v/>
      </c>
      <c r="J7424" s="0" t="str">
        <f aca="false">IF(OR(A7424="",B7424=""),"",ROUND((B7424-A7424)*86400,0))</f>
        <v/>
      </c>
      <c r="K7424" s="37" t="str">
        <f aca="false">IF(G7424=1,IF(COUNTIFS($C:$C,C7424,$G:$G,1,$A:$A,"&gt;="&amp;(A7424-FenetreInterm/86400),$A:$A,"&lt;="&amp;A7424)&gt;=NbInterm,1,0),"")</f>
        <v/>
      </c>
      <c r="L7424" s="37" t="str">
        <f aca="false">IF(G7424=1,IF(B7424="",0,IF(J7424&lt;SeuilFugitive,1,0)),"")</f>
        <v/>
      </c>
      <c r="M7424" s="37" t="str">
        <f aca="false">IF(G7424=1,IF(B7424="",IF((Fin-A7424)*24&gt;SeuilFigee,1,0),IF(J7424&gt;SeuilFigee*3600,1,0)),"")</f>
        <v/>
      </c>
      <c r="N7424" s="0" t="str">
        <f aca="false">IF(G7424=1,IF(COUNTIF(H$2:H7424,H7424)=1,COUNTIF($H:$H,H7424),""),"")</f>
        <v/>
      </c>
      <c r="O7424" s="0" t="str">
        <f aca="false">IF(G7424=1,IF(COUNTIF(I$2:I7424,I7424)=1,COUNTIF($I:$I,I7424),""),"")</f>
        <v/>
      </c>
      <c r="P7424" s="38" t="str">
        <f aca="false">IF(G7424=1,IF(COUNTIFS(C$2:C7424,C7424,G$2:G7424,1)=1,COUNTIFS($C:$C,C7424,$G:$G,1)+ROW()/10000000,""),"")</f>
        <v/>
      </c>
      <c r="Q7424" s="0" t="str">
        <f aca="false">IF(K7424=1,IF(COUNTIFS(C$2:C7424,C7424,K$2:K7424,1)=1,1,0),"")</f>
        <v/>
      </c>
      <c r="R7424" s="0" t="str">
        <f aca="false">IF(M7424=1,IF(COUNTIFS(C$2:C7424,C7424,M$2:M7424,1)=1,1,0),"")</f>
        <v/>
      </c>
      <c r="S7424" s="0" t="str">
        <f aca="false">IF(L7424=1,IF(COUNTIFS(C$2:C7424,C7424,L$2:L7424,1)=1,1,0),"")</f>
        <v/>
      </c>
      <c r="T7424" s="38" t="str">
        <f aca="false">IF(N7424="","",N7424+ROW()/10000000)</f>
        <v/>
      </c>
      <c r="U7424" s="0" t="str">
        <f aca="false">IF(G7424=1,IF(B7424="",1,0),"")</f>
        <v/>
      </c>
    </row>
    <row r="7425" customFormat="false" ht="15" hidden="false" customHeight="false" outlineLevel="0" collapsed="false">
      <c r="A7425" s="35"/>
      <c r="B7425" s="35"/>
      <c r="G7425" s="0" t="str">
        <f aca="false">IF(A7425="","",IF(AND(A7425&gt;=Debut,A7425&lt;Fin),1,0))</f>
        <v/>
      </c>
      <c r="H7425" s="0" t="str">
        <f aca="false">IF(G7425=1,INT(ROUND((A7425-Debut)*86400,0)/600),"")</f>
        <v/>
      </c>
      <c r="I7425" s="0" t="str">
        <f aca="false">IF(G7425=1,INT(ROUND((A7425-Debut)*86400,0)/3600),"")</f>
        <v/>
      </c>
      <c r="J7425" s="0" t="str">
        <f aca="false">IF(OR(A7425="",B7425=""),"",ROUND((B7425-A7425)*86400,0))</f>
        <v/>
      </c>
      <c r="K7425" s="37" t="str">
        <f aca="false">IF(G7425=1,IF(COUNTIFS($C:$C,C7425,$G:$G,1,$A:$A,"&gt;="&amp;(A7425-FenetreInterm/86400),$A:$A,"&lt;="&amp;A7425)&gt;=NbInterm,1,0),"")</f>
        <v/>
      </c>
      <c r="L7425" s="37" t="str">
        <f aca="false">IF(G7425=1,IF(B7425="",0,IF(J7425&lt;SeuilFugitive,1,0)),"")</f>
        <v/>
      </c>
      <c r="M7425" s="37" t="str">
        <f aca="false">IF(G7425=1,IF(B7425="",IF((Fin-A7425)*24&gt;SeuilFigee,1,0),IF(J7425&gt;SeuilFigee*3600,1,0)),"")</f>
        <v/>
      </c>
      <c r="N7425" s="0" t="str">
        <f aca="false">IF(G7425=1,IF(COUNTIF(H$2:H7425,H7425)=1,COUNTIF($H:$H,H7425),""),"")</f>
        <v/>
      </c>
      <c r="O7425" s="0" t="str">
        <f aca="false">IF(G7425=1,IF(COUNTIF(I$2:I7425,I7425)=1,COUNTIF($I:$I,I7425),""),"")</f>
        <v/>
      </c>
      <c r="P7425" s="38" t="str">
        <f aca="false">IF(G7425=1,IF(COUNTIFS(C$2:C7425,C7425,G$2:G7425,1)=1,COUNTIFS($C:$C,C7425,$G:$G,1)+ROW()/10000000,""),"")</f>
        <v/>
      </c>
      <c r="Q7425" s="0" t="str">
        <f aca="false">IF(K7425=1,IF(COUNTIFS(C$2:C7425,C7425,K$2:K7425,1)=1,1,0),"")</f>
        <v/>
      </c>
      <c r="R7425" s="0" t="str">
        <f aca="false">IF(M7425=1,IF(COUNTIFS(C$2:C7425,C7425,M$2:M7425,1)=1,1,0),"")</f>
        <v/>
      </c>
      <c r="S7425" s="0" t="str">
        <f aca="false">IF(L7425=1,IF(COUNTIFS(C$2:C7425,C7425,L$2:L7425,1)=1,1,0),"")</f>
        <v/>
      </c>
      <c r="T7425" s="38" t="str">
        <f aca="false">IF(N7425="","",N7425+ROW()/10000000)</f>
        <v/>
      </c>
      <c r="U7425" s="0" t="str">
        <f aca="false">IF(G7425=1,IF(B7425="",1,0),"")</f>
        <v/>
      </c>
    </row>
    <row r="7426" customFormat="false" ht="15" hidden="false" customHeight="false" outlineLevel="0" collapsed="false">
      <c r="A7426" s="35"/>
      <c r="B7426" s="35"/>
      <c r="G7426" s="0" t="str">
        <f aca="false">IF(A7426="","",IF(AND(A7426&gt;=Debut,A7426&lt;Fin),1,0))</f>
        <v/>
      </c>
      <c r="H7426" s="0" t="str">
        <f aca="false">IF(G7426=1,INT(ROUND((A7426-Debut)*86400,0)/600),"")</f>
        <v/>
      </c>
      <c r="I7426" s="0" t="str">
        <f aca="false">IF(G7426=1,INT(ROUND((A7426-Debut)*86400,0)/3600),"")</f>
        <v/>
      </c>
      <c r="J7426" s="0" t="str">
        <f aca="false">IF(OR(A7426="",B7426=""),"",ROUND((B7426-A7426)*86400,0))</f>
        <v/>
      </c>
      <c r="K7426" s="37" t="str">
        <f aca="false">IF(G7426=1,IF(COUNTIFS($C:$C,C7426,$G:$G,1,$A:$A,"&gt;="&amp;(A7426-FenetreInterm/86400),$A:$A,"&lt;="&amp;A7426)&gt;=NbInterm,1,0),"")</f>
        <v/>
      </c>
      <c r="L7426" s="37" t="str">
        <f aca="false">IF(G7426=1,IF(B7426="",0,IF(J7426&lt;SeuilFugitive,1,0)),"")</f>
        <v/>
      </c>
      <c r="M7426" s="37" t="str">
        <f aca="false">IF(G7426=1,IF(B7426="",IF((Fin-A7426)*24&gt;SeuilFigee,1,0),IF(J7426&gt;SeuilFigee*3600,1,0)),"")</f>
        <v/>
      </c>
      <c r="N7426" s="0" t="str">
        <f aca="false">IF(G7426=1,IF(COUNTIF(H$2:H7426,H7426)=1,COUNTIF($H:$H,H7426),""),"")</f>
        <v/>
      </c>
      <c r="O7426" s="0" t="str">
        <f aca="false">IF(G7426=1,IF(COUNTIF(I$2:I7426,I7426)=1,COUNTIF($I:$I,I7426),""),"")</f>
        <v/>
      </c>
      <c r="P7426" s="38" t="str">
        <f aca="false">IF(G7426=1,IF(COUNTIFS(C$2:C7426,C7426,G$2:G7426,1)=1,COUNTIFS($C:$C,C7426,$G:$G,1)+ROW()/10000000,""),"")</f>
        <v/>
      </c>
      <c r="Q7426" s="0" t="str">
        <f aca="false">IF(K7426=1,IF(COUNTIFS(C$2:C7426,C7426,K$2:K7426,1)=1,1,0),"")</f>
        <v/>
      </c>
      <c r="R7426" s="0" t="str">
        <f aca="false">IF(M7426=1,IF(COUNTIFS(C$2:C7426,C7426,M$2:M7426,1)=1,1,0),"")</f>
        <v/>
      </c>
      <c r="S7426" s="0" t="str">
        <f aca="false">IF(L7426=1,IF(COUNTIFS(C$2:C7426,C7426,L$2:L7426,1)=1,1,0),"")</f>
        <v/>
      </c>
      <c r="T7426" s="38" t="str">
        <f aca="false">IF(N7426="","",N7426+ROW()/10000000)</f>
        <v/>
      </c>
      <c r="U7426" s="0" t="str">
        <f aca="false">IF(G7426=1,IF(B7426="",1,0),"")</f>
        <v/>
      </c>
    </row>
    <row r="7427" customFormat="false" ht="15" hidden="false" customHeight="false" outlineLevel="0" collapsed="false">
      <c r="A7427" s="35"/>
      <c r="B7427" s="35"/>
      <c r="G7427" s="0" t="str">
        <f aca="false">IF(A7427="","",IF(AND(A7427&gt;=Debut,A7427&lt;Fin),1,0))</f>
        <v/>
      </c>
      <c r="H7427" s="0" t="str">
        <f aca="false">IF(G7427=1,INT(ROUND((A7427-Debut)*86400,0)/600),"")</f>
        <v/>
      </c>
      <c r="I7427" s="0" t="str">
        <f aca="false">IF(G7427=1,INT(ROUND((A7427-Debut)*86400,0)/3600),"")</f>
        <v/>
      </c>
      <c r="J7427" s="0" t="str">
        <f aca="false">IF(OR(A7427="",B7427=""),"",ROUND((B7427-A7427)*86400,0))</f>
        <v/>
      </c>
      <c r="K7427" s="37" t="str">
        <f aca="false">IF(G7427=1,IF(COUNTIFS($C:$C,C7427,$G:$G,1,$A:$A,"&gt;="&amp;(A7427-FenetreInterm/86400),$A:$A,"&lt;="&amp;A7427)&gt;=NbInterm,1,0),"")</f>
        <v/>
      </c>
      <c r="L7427" s="37" t="str">
        <f aca="false">IF(G7427=1,IF(B7427="",0,IF(J7427&lt;SeuilFugitive,1,0)),"")</f>
        <v/>
      </c>
      <c r="M7427" s="37" t="str">
        <f aca="false">IF(G7427=1,IF(B7427="",IF((Fin-A7427)*24&gt;SeuilFigee,1,0),IF(J7427&gt;SeuilFigee*3600,1,0)),"")</f>
        <v/>
      </c>
      <c r="N7427" s="0" t="str">
        <f aca="false">IF(G7427=1,IF(COUNTIF(H$2:H7427,H7427)=1,COUNTIF($H:$H,H7427),""),"")</f>
        <v/>
      </c>
      <c r="O7427" s="0" t="str">
        <f aca="false">IF(G7427=1,IF(COUNTIF(I$2:I7427,I7427)=1,COUNTIF($I:$I,I7427),""),"")</f>
        <v/>
      </c>
      <c r="P7427" s="38" t="str">
        <f aca="false">IF(G7427=1,IF(COUNTIFS(C$2:C7427,C7427,G$2:G7427,1)=1,COUNTIFS($C:$C,C7427,$G:$G,1)+ROW()/10000000,""),"")</f>
        <v/>
      </c>
      <c r="Q7427" s="0" t="str">
        <f aca="false">IF(K7427=1,IF(COUNTIFS(C$2:C7427,C7427,K$2:K7427,1)=1,1,0),"")</f>
        <v/>
      </c>
      <c r="R7427" s="0" t="str">
        <f aca="false">IF(M7427=1,IF(COUNTIFS(C$2:C7427,C7427,M$2:M7427,1)=1,1,0),"")</f>
        <v/>
      </c>
      <c r="S7427" s="0" t="str">
        <f aca="false">IF(L7427=1,IF(COUNTIFS(C$2:C7427,C7427,L$2:L7427,1)=1,1,0),"")</f>
        <v/>
      </c>
      <c r="T7427" s="38" t="str">
        <f aca="false">IF(N7427="","",N7427+ROW()/10000000)</f>
        <v/>
      </c>
      <c r="U7427" s="0" t="str">
        <f aca="false">IF(G7427=1,IF(B7427="",1,0),"")</f>
        <v/>
      </c>
    </row>
    <row r="7428" customFormat="false" ht="15" hidden="false" customHeight="false" outlineLevel="0" collapsed="false">
      <c r="A7428" s="35"/>
      <c r="B7428" s="35"/>
      <c r="G7428" s="0" t="str">
        <f aca="false">IF(A7428="","",IF(AND(A7428&gt;=Debut,A7428&lt;Fin),1,0))</f>
        <v/>
      </c>
      <c r="H7428" s="0" t="str">
        <f aca="false">IF(G7428=1,INT(ROUND((A7428-Debut)*86400,0)/600),"")</f>
        <v/>
      </c>
      <c r="I7428" s="0" t="str">
        <f aca="false">IF(G7428=1,INT(ROUND((A7428-Debut)*86400,0)/3600),"")</f>
        <v/>
      </c>
      <c r="J7428" s="0" t="str">
        <f aca="false">IF(OR(A7428="",B7428=""),"",ROUND((B7428-A7428)*86400,0))</f>
        <v/>
      </c>
      <c r="K7428" s="37" t="str">
        <f aca="false">IF(G7428=1,IF(COUNTIFS($C:$C,C7428,$G:$G,1,$A:$A,"&gt;="&amp;(A7428-FenetreInterm/86400),$A:$A,"&lt;="&amp;A7428)&gt;=NbInterm,1,0),"")</f>
        <v/>
      </c>
      <c r="L7428" s="37" t="str">
        <f aca="false">IF(G7428=1,IF(B7428="",0,IF(J7428&lt;SeuilFugitive,1,0)),"")</f>
        <v/>
      </c>
      <c r="M7428" s="37" t="str">
        <f aca="false">IF(G7428=1,IF(B7428="",IF((Fin-A7428)*24&gt;SeuilFigee,1,0),IF(J7428&gt;SeuilFigee*3600,1,0)),"")</f>
        <v/>
      </c>
      <c r="N7428" s="0" t="str">
        <f aca="false">IF(G7428=1,IF(COUNTIF(H$2:H7428,H7428)=1,COUNTIF($H:$H,H7428),""),"")</f>
        <v/>
      </c>
      <c r="O7428" s="0" t="str">
        <f aca="false">IF(G7428=1,IF(COUNTIF(I$2:I7428,I7428)=1,COUNTIF($I:$I,I7428),""),"")</f>
        <v/>
      </c>
      <c r="P7428" s="38" t="str">
        <f aca="false">IF(G7428=1,IF(COUNTIFS(C$2:C7428,C7428,G$2:G7428,1)=1,COUNTIFS($C:$C,C7428,$G:$G,1)+ROW()/10000000,""),"")</f>
        <v/>
      </c>
      <c r="Q7428" s="0" t="str">
        <f aca="false">IF(K7428=1,IF(COUNTIFS(C$2:C7428,C7428,K$2:K7428,1)=1,1,0),"")</f>
        <v/>
      </c>
      <c r="R7428" s="0" t="str">
        <f aca="false">IF(M7428=1,IF(COUNTIFS(C$2:C7428,C7428,M$2:M7428,1)=1,1,0),"")</f>
        <v/>
      </c>
      <c r="S7428" s="0" t="str">
        <f aca="false">IF(L7428=1,IF(COUNTIFS(C$2:C7428,C7428,L$2:L7428,1)=1,1,0),"")</f>
        <v/>
      </c>
      <c r="T7428" s="38" t="str">
        <f aca="false">IF(N7428="","",N7428+ROW()/10000000)</f>
        <v/>
      </c>
      <c r="U7428" s="0" t="str">
        <f aca="false">IF(G7428=1,IF(B7428="",1,0),"")</f>
        <v/>
      </c>
    </row>
    <row r="7429" customFormat="false" ht="15" hidden="false" customHeight="false" outlineLevel="0" collapsed="false">
      <c r="A7429" s="35"/>
      <c r="B7429" s="35"/>
      <c r="G7429" s="0" t="str">
        <f aca="false">IF(A7429="","",IF(AND(A7429&gt;=Debut,A7429&lt;Fin),1,0))</f>
        <v/>
      </c>
      <c r="H7429" s="0" t="str">
        <f aca="false">IF(G7429=1,INT(ROUND((A7429-Debut)*86400,0)/600),"")</f>
        <v/>
      </c>
      <c r="I7429" s="0" t="str">
        <f aca="false">IF(G7429=1,INT(ROUND((A7429-Debut)*86400,0)/3600),"")</f>
        <v/>
      </c>
      <c r="J7429" s="0" t="str">
        <f aca="false">IF(OR(A7429="",B7429=""),"",ROUND((B7429-A7429)*86400,0))</f>
        <v/>
      </c>
      <c r="K7429" s="37" t="str">
        <f aca="false">IF(G7429=1,IF(COUNTIFS($C:$C,C7429,$G:$G,1,$A:$A,"&gt;="&amp;(A7429-FenetreInterm/86400),$A:$A,"&lt;="&amp;A7429)&gt;=NbInterm,1,0),"")</f>
        <v/>
      </c>
      <c r="L7429" s="37" t="str">
        <f aca="false">IF(G7429=1,IF(B7429="",0,IF(J7429&lt;SeuilFugitive,1,0)),"")</f>
        <v/>
      </c>
      <c r="M7429" s="37" t="str">
        <f aca="false">IF(G7429=1,IF(B7429="",IF((Fin-A7429)*24&gt;SeuilFigee,1,0),IF(J7429&gt;SeuilFigee*3600,1,0)),"")</f>
        <v/>
      </c>
      <c r="N7429" s="0" t="str">
        <f aca="false">IF(G7429=1,IF(COUNTIF(H$2:H7429,H7429)=1,COUNTIF($H:$H,H7429),""),"")</f>
        <v/>
      </c>
      <c r="O7429" s="0" t="str">
        <f aca="false">IF(G7429=1,IF(COUNTIF(I$2:I7429,I7429)=1,COUNTIF($I:$I,I7429),""),"")</f>
        <v/>
      </c>
      <c r="P7429" s="38" t="str">
        <f aca="false">IF(G7429=1,IF(COUNTIFS(C$2:C7429,C7429,G$2:G7429,1)=1,COUNTIFS($C:$C,C7429,$G:$G,1)+ROW()/10000000,""),"")</f>
        <v/>
      </c>
      <c r="Q7429" s="0" t="str">
        <f aca="false">IF(K7429=1,IF(COUNTIFS(C$2:C7429,C7429,K$2:K7429,1)=1,1,0),"")</f>
        <v/>
      </c>
      <c r="R7429" s="0" t="str">
        <f aca="false">IF(M7429=1,IF(COUNTIFS(C$2:C7429,C7429,M$2:M7429,1)=1,1,0),"")</f>
        <v/>
      </c>
      <c r="S7429" s="0" t="str">
        <f aca="false">IF(L7429=1,IF(COUNTIFS(C$2:C7429,C7429,L$2:L7429,1)=1,1,0),"")</f>
        <v/>
      </c>
      <c r="T7429" s="38" t="str">
        <f aca="false">IF(N7429="","",N7429+ROW()/10000000)</f>
        <v/>
      </c>
      <c r="U7429" s="0" t="str">
        <f aca="false">IF(G7429=1,IF(B7429="",1,0),"")</f>
        <v/>
      </c>
    </row>
    <row r="7430" customFormat="false" ht="15" hidden="false" customHeight="false" outlineLevel="0" collapsed="false">
      <c r="A7430" s="35"/>
      <c r="B7430" s="35"/>
      <c r="G7430" s="0" t="str">
        <f aca="false">IF(A7430="","",IF(AND(A7430&gt;=Debut,A7430&lt;Fin),1,0))</f>
        <v/>
      </c>
      <c r="H7430" s="0" t="str">
        <f aca="false">IF(G7430=1,INT(ROUND((A7430-Debut)*86400,0)/600),"")</f>
        <v/>
      </c>
      <c r="I7430" s="0" t="str">
        <f aca="false">IF(G7430=1,INT(ROUND((A7430-Debut)*86400,0)/3600),"")</f>
        <v/>
      </c>
      <c r="J7430" s="0" t="str">
        <f aca="false">IF(OR(A7430="",B7430=""),"",ROUND((B7430-A7430)*86400,0))</f>
        <v/>
      </c>
      <c r="K7430" s="37" t="str">
        <f aca="false">IF(G7430=1,IF(COUNTIFS($C:$C,C7430,$G:$G,1,$A:$A,"&gt;="&amp;(A7430-FenetreInterm/86400),$A:$A,"&lt;="&amp;A7430)&gt;=NbInterm,1,0),"")</f>
        <v/>
      </c>
      <c r="L7430" s="37" t="str">
        <f aca="false">IF(G7430=1,IF(B7430="",0,IF(J7430&lt;SeuilFugitive,1,0)),"")</f>
        <v/>
      </c>
      <c r="M7430" s="37" t="str">
        <f aca="false">IF(G7430=1,IF(B7430="",IF((Fin-A7430)*24&gt;SeuilFigee,1,0),IF(J7430&gt;SeuilFigee*3600,1,0)),"")</f>
        <v/>
      </c>
      <c r="N7430" s="0" t="str">
        <f aca="false">IF(G7430=1,IF(COUNTIF(H$2:H7430,H7430)=1,COUNTIF($H:$H,H7430),""),"")</f>
        <v/>
      </c>
      <c r="O7430" s="0" t="str">
        <f aca="false">IF(G7430=1,IF(COUNTIF(I$2:I7430,I7430)=1,COUNTIF($I:$I,I7430),""),"")</f>
        <v/>
      </c>
      <c r="P7430" s="38" t="str">
        <f aca="false">IF(G7430=1,IF(COUNTIFS(C$2:C7430,C7430,G$2:G7430,1)=1,COUNTIFS($C:$C,C7430,$G:$G,1)+ROW()/10000000,""),"")</f>
        <v/>
      </c>
      <c r="Q7430" s="0" t="str">
        <f aca="false">IF(K7430=1,IF(COUNTIFS(C$2:C7430,C7430,K$2:K7430,1)=1,1,0),"")</f>
        <v/>
      </c>
      <c r="R7430" s="0" t="str">
        <f aca="false">IF(M7430=1,IF(COUNTIFS(C$2:C7430,C7430,M$2:M7430,1)=1,1,0),"")</f>
        <v/>
      </c>
      <c r="S7430" s="0" t="str">
        <f aca="false">IF(L7430=1,IF(COUNTIFS(C$2:C7430,C7430,L$2:L7430,1)=1,1,0),"")</f>
        <v/>
      </c>
      <c r="T7430" s="38" t="str">
        <f aca="false">IF(N7430="","",N7430+ROW()/10000000)</f>
        <v/>
      </c>
      <c r="U7430" s="0" t="str">
        <f aca="false">IF(G7430=1,IF(B7430="",1,0),"")</f>
        <v/>
      </c>
    </row>
    <row r="7431" customFormat="false" ht="15" hidden="false" customHeight="false" outlineLevel="0" collapsed="false">
      <c r="A7431" s="35"/>
      <c r="B7431" s="35"/>
      <c r="G7431" s="0" t="str">
        <f aca="false">IF(A7431="","",IF(AND(A7431&gt;=Debut,A7431&lt;Fin),1,0))</f>
        <v/>
      </c>
      <c r="H7431" s="0" t="str">
        <f aca="false">IF(G7431=1,INT(ROUND((A7431-Debut)*86400,0)/600),"")</f>
        <v/>
      </c>
      <c r="I7431" s="0" t="str">
        <f aca="false">IF(G7431=1,INT(ROUND((A7431-Debut)*86400,0)/3600),"")</f>
        <v/>
      </c>
      <c r="J7431" s="0" t="str">
        <f aca="false">IF(OR(A7431="",B7431=""),"",ROUND((B7431-A7431)*86400,0))</f>
        <v/>
      </c>
      <c r="K7431" s="37" t="str">
        <f aca="false">IF(G7431=1,IF(COUNTIFS($C:$C,C7431,$G:$G,1,$A:$A,"&gt;="&amp;(A7431-FenetreInterm/86400),$A:$A,"&lt;="&amp;A7431)&gt;=NbInterm,1,0),"")</f>
        <v/>
      </c>
      <c r="L7431" s="37" t="str">
        <f aca="false">IF(G7431=1,IF(B7431="",0,IF(J7431&lt;SeuilFugitive,1,0)),"")</f>
        <v/>
      </c>
      <c r="M7431" s="37" t="str">
        <f aca="false">IF(G7431=1,IF(B7431="",IF((Fin-A7431)*24&gt;SeuilFigee,1,0),IF(J7431&gt;SeuilFigee*3600,1,0)),"")</f>
        <v/>
      </c>
      <c r="N7431" s="0" t="str">
        <f aca="false">IF(G7431=1,IF(COUNTIF(H$2:H7431,H7431)=1,COUNTIF($H:$H,H7431),""),"")</f>
        <v/>
      </c>
      <c r="O7431" s="0" t="str">
        <f aca="false">IF(G7431=1,IF(COUNTIF(I$2:I7431,I7431)=1,COUNTIF($I:$I,I7431),""),"")</f>
        <v/>
      </c>
      <c r="P7431" s="38" t="str">
        <f aca="false">IF(G7431=1,IF(COUNTIFS(C$2:C7431,C7431,G$2:G7431,1)=1,COUNTIFS($C:$C,C7431,$G:$G,1)+ROW()/10000000,""),"")</f>
        <v/>
      </c>
      <c r="Q7431" s="0" t="str">
        <f aca="false">IF(K7431=1,IF(COUNTIFS(C$2:C7431,C7431,K$2:K7431,1)=1,1,0),"")</f>
        <v/>
      </c>
      <c r="R7431" s="0" t="str">
        <f aca="false">IF(M7431=1,IF(COUNTIFS(C$2:C7431,C7431,M$2:M7431,1)=1,1,0),"")</f>
        <v/>
      </c>
      <c r="S7431" s="0" t="str">
        <f aca="false">IF(L7431=1,IF(COUNTIFS(C$2:C7431,C7431,L$2:L7431,1)=1,1,0),"")</f>
        <v/>
      </c>
      <c r="T7431" s="38" t="str">
        <f aca="false">IF(N7431="","",N7431+ROW()/10000000)</f>
        <v/>
      </c>
      <c r="U7431" s="0" t="str">
        <f aca="false">IF(G7431=1,IF(B7431="",1,0),"")</f>
        <v/>
      </c>
    </row>
    <row r="7432" customFormat="false" ht="15" hidden="false" customHeight="false" outlineLevel="0" collapsed="false">
      <c r="A7432" s="35"/>
      <c r="B7432" s="35"/>
      <c r="G7432" s="0" t="str">
        <f aca="false">IF(A7432="","",IF(AND(A7432&gt;=Debut,A7432&lt;Fin),1,0))</f>
        <v/>
      </c>
      <c r="H7432" s="0" t="str">
        <f aca="false">IF(G7432=1,INT(ROUND((A7432-Debut)*86400,0)/600),"")</f>
        <v/>
      </c>
      <c r="I7432" s="0" t="str">
        <f aca="false">IF(G7432=1,INT(ROUND((A7432-Debut)*86400,0)/3600),"")</f>
        <v/>
      </c>
      <c r="J7432" s="0" t="str">
        <f aca="false">IF(OR(A7432="",B7432=""),"",ROUND((B7432-A7432)*86400,0))</f>
        <v/>
      </c>
      <c r="K7432" s="37" t="str">
        <f aca="false">IF(G7432=1,IF(COUNTIFS($C:$C,C7432,$G:$G,1,$A:$A,"&gt;="&amp;(A7432-FenetreInterm/86400),$A:$A,"&lt;="&amp;A7432)&gt;=NbInterm,1,0),"")</f>
        <v/>
      </c>
      <c r="L7432" s="37" t="str">
        <f aca="false">IF(G7432=1,IF(B7432="",0,IF(J7432&lt;SeuilFugitive,1,0)),"")</f>
        <v/>
      </c>
      <c r="M7432" s="37" t="str">
        <f aca="false">IF(G7432=1,IF(B7432="",IF((Fin-A7432)*24&gt;SeuilFigee,1,0),IF(J7432&gt;SeuilFigee*3600,1,0)),"")</f>
        <v/>
      </c>
      <c r="N7432" s="0" t="str">
        <f aca="false">IF(G7432=1,IF(COUNTIF(H$2:H7432,H7432)=1,COUNTIF($H:$H,H7432),""),"")</f>
        <v/>
      </c>
      <c r="O7432" s="0" t="str">
        <f aca="false">IF(G7432=1,IF(COUNTIF(I$2:I7432,I7432)=1,COUNTIF($I:$I,I7432),""),"")</f>
        <v/>
      </c>
      <c r="P7432" s="38" t="str">
        <f aca="false">IF(G7432=1,IF(COUNTIFS(C$2:C7432,C7432,G$2:G7432,1)=1,COUNTIFS($C:$C,C7432,$G:$G,1)+ROW()/10000000,""),"")</f>
        <v/>
      </c>
      <c r="Q7432" s="0" t="str">
        <f aca="false">IF(K7432=1,IF(COUNTIFS(C$2:C7432,C7432,K$2:K7432,1)=1,1,0),"")</f>
        <v/>
      </c>
      <c r="R7432" s="0" t="str">
        <f aca="false">IF(M7432=1,IF(COUNTIFS(C$2:C7432,C7432,M$2:M7432,1)=1,1,0),"")</f>
        <v/>
      </c>
      <c r="S7432" s="0" t="str">
        <f aca="false">IF(L7432=1,IF(COUNTIFS(C$2:C7432,C7432,L$2:L7432,1)=1,1,0),"")</f>
        <v/>
      </c>
      <c r="T7432" s="38" t="str">
        <f aca="false">IF(N7432="","",N7432+ROW()/10000000)</f>
        <v/>
      </c>
      <c r="U7432" s="0" t="str">
        <f aca="false">IF(G7432=1,IF(B7432="",1,0),"")</f>
        <v/>
      </c>
    </row>
    <row r="7433" customFormat="false" ht="15" hidden="false" customHeight="false" outlineLevel="0" collapsed="false">
      <c r="A7433" s="35"/>
      <c r="B7433" s="35"/>
      <c r="G7433" s="0" t="str">
        <f aca="false">IF(A7433="","",IF(AND(A7433&gt;=Debut,A7433&lt;Fin),1,0))</f>
        <v/>
      </c>
      <c r="H7433" s="0" t="str">
        <f aca="false">IF(G7433=1,INT(ROUND((A7433-Debut)*86400,0)/600),"")</f>
        <v/>
      </c>
      <c r="I7433" s="0" t="str">
        <f aca="false">IF(G7433=1,INT(ROUND((A7433-Debut)*86400,0)/3600),"")</f>
        <v/>
      </c>
      <c r="J7433" s="0" t="str">
        <f aca="false">IF(OR(A7433="",B7433=""),"",ROUND((B7433-A7433)*86400,0))</f>
        <v/>
      </c>
      <c r="K7433" s="37" t="str">
        <f aca="false">IF(G7433=1,IF(COUNTIFS($C:$C,C7433,$G:$G,1,$A:$A,"&gt;="&amp;(A7433-FenetreInterm/86400),$A:$A,"&lt;="&amp;A7433)&gt;=NbInterm,1,0),"")</f>
        <v/>
      </c>
      <c r="L7433" s="37" t="str">
        <f aca="false">IF(G7433=1,IF(B7433="",0,IF(J7433&lt;SeuilFugitive,1,0)),"")</f>
        <v/>
      </c>
      <c r="M7433" s="37" t="str">
        <f aca="false">IF(G7433=1,IF(B7433="",IF((Fin-A7433)*24&gt;SeuilFigee,1,0),IF(J7433&gt;SeuilFigee*3600,1,0)),"")</f>
        <v/>
      </c>
      <c r="N7433" s="0" t="str">
        <f aca="false">IF(G7433=1,IF(COUNTIF(H$2:H7433,H7433)=1,COUNTIF($H:$H,H7433),""),"")</f>
        <v/>
      </c>
      <c r="O7433" s="0" t="str">
        <f aca="false">IF(G7433=1,IF(COUNTIF(I$2:I7433,I7433)=1,COUNTIF($I:$I,I7433),""),"")</f>
        <v/>
      </c>
      <c r="P7433" s="38" t="str">
        <f aca="false">IF(G7433=1,IF(COUNTIFS(C$2:C7433,C7433,G$2:G7433,1)=1,COUNTIFS($C:$C,C7433,$G:$G,1)+ROW()/10000000,""),"")</f>
        <v/>
      </c>
      <c r="Q7433" s="0" t="str">
        <f aca="false">IF(K7433=1,IF(COUNTIFS(C$2:C7433,C7433,K$2:K7433,1)=1,1,0),"")</f>
        <v/>
      </c>
      <c r="R7433" s="0" t="str">
        <f aca="false">IF(M7433=1,IF(COUNTIFS(C$2:C7433,C7433,M$2:M7433,1)=1,1,0),"")</f>
        <v/>
      </c>
      <c r="S7433" s="0" t="str">
        <f aca="false">IF(L7433=1,IF(COUNTIFS(C$2:C7433,C7433,L$2:L7433,1)=1,1,0),"")</f>
        <v/>
      </c>
      <c r="T7433" s="38" t="str">
        <f aca="false">IF(N7433="","",N7433+ROW()/10000000)</f>
        <v/>
      </c>
      <c r="U7433" s="0" t="str">
        <f aca="false">IF(G7433=1,IF(B7433="",1,0),"")</f>
        <v/>
      </c>
    </row>
    <row r="7434" customFormat="false" ht="15" hidden="false" customHeight="false" outlineLevel="0" collapsed="false">
      <c r="A7434" s="35"/>
      <c r="B7434" s="35"/>
      <c r="G7434" s="0" t="str">
        <f aca="false">IF(A7434="","",IF(AND(A7434&gt;=Debut,A7434&lt;Fin),1,0))</f>
        <v/>
      </c>
      <c r="H7434" s="0" t="str">
        <f aca="false">IF(G7434=1,INT(ROUND((A7434-Debut)*86400,0)/600),"")</f>
        <v/>
      </c>
      <c r="I7434" s="0" t="str">
        <f aca="false">IF(G7434=1,INT(ROUND((A7434-Debut)*86400,0)/3600),"")</f>
        <v/>
      </c>
      <c r="J7434" s="0" t="str">
        <f aca="false">IF(OR(A7434="",B7434=""),"",ROUND((B7434-A7434)*86400,0))</f>
        <v/>
      </c>
      <c r="K7434" s="37" t="str">
        <f aca="false">IF(G7434=1,IF(COUNTIFS($C:$C,C7434,$G:$G,1,$A:$A,"&gt;="&amp;(A7434-FenetreInterm/86400),$A:$A,"&lt;="&amp;A7434)&gt;=NbInterm,1,0),"")</f>
        <v/>
      </c>
      <c r="L7434" s="37" t="str">
        <f aca="false">IF(G7434=1,IF(B7434="",0,IF(J7434&lt;SeuilFugitive,1,0)),"")</f>
        <v/>
      </c>
      <c r="M7434" s="37" t="str">
        <f aca="false">IF(G7434=1,IF(B7434="",IF((Fin-A7434)*24&gt;SeuilFigee,1,0),IF(J7434&gt;SeuilFigee*3600,1,0)),"")</f>
        <v/>
      </c>
      <c r="N7434" s="0" t="str">
        <f aca="false">IF(G7434=1,IF(COUNTIF(H$2:H7434,H7434)=1,COUNTIF($H:$H,H7434),""),"")</f>
        <v/>
      </c>
      <c r="O7434" s="0" t="str">
        <f aca="false">IF(G7434=1,IF(COUNTIF(I$2:I7434,I7434)=1,COUNTIF($I:$I,I7434),""),"")</f>
        <v/>
      </c>
      <c r="P7434" s="38" t="str">
        <f aca="false">IF(G7434=1,IF(COUNTIFS(C$2:C7434,C7434,G$2:G7434,1)=1,COUNTIFS($C:$C,C7434,$G:$G,1)+ROW()/10000000,""),"")</f>
        <v/>
      </c>
      <c r="Q7434" s="0" t="str">
        <f aca="false">IF(K7434=1,IF(COUNTIFS(C$2:C7434,C7434,K$2:K7434,1)=1,1,0),"")</f>
        <v/>
      </c>
      <c r="R7434" s="0" t="str">
        <f aca="false">IF(M7434=1,IF(COUNTIFS(C$2:C7434,C7434,M$2:M7434,1)=1,1,0),"")</f>
        <v/>
      </c>
      <c r="S7434" s="0" t="str">
        <f aca="false">IF(L7434=1,IF(COUNTIFS(C$2:C7434,C7434,L$2:L7434,1)=1,1,0),"")</f>
        <v/>
      </c>
      <c r="T7434" s="38" t="str">
        <f aca="false">IF(N7434="","",N7434+ROW()/10000000)</f>
        <v/>
      </c>
      <c r="U7434" s="0" t="str">
        <f aca="false">IF(G7434=1,IF(B7434="",1,0),"")</f>
        <v/>
      </c>
    </row>
    <row r="7435" customFormat="false" ht="15" hidden="false" customHeight="false" outlineLevel="0" collapsed="false">
      <c r="A7435" s="35"/>
      <c r="B7435" s="35"/>
      <c r="G7435" s="0" t="str">
        <f aca="false">IF(A7435="","",IF(AND(A7435&gt;=Debut,A7435&lt;Fin),1,0))</f>
        <v/>
      </c>
      <c r="H7435" s="0" t="str">
        <f aca="false">IF(G7435=1,INT(ROUND((A7435-Debut)*86400,0)/600),"")</f>
        <v/>
      </c>
      <c r="I7435" s="0" t="str">
        <f aca="false">IF(G7435=1,INT(ROUND((A7435-Debut)*86400,0)/3600),"")</f>
        <v/>
      </c>
      <c r="J7435" s="0" t="str">
        <f aca="false">IF(OR(A7435="",B7435=""),"",ROUND((B7435-A7435)*86400,0))</f>
        <v/>
      </c>
      <c r="K7435" s="37" t="str">
        <f aca="false">IF(G7435=1,IF(COUNTIFS($C:$C,C7435,$G:$G,1,$A:$A,"&gt;="&amp;(A7435-FenetreInterm/86400),$A:$A,"&lt;="&amp;A7435)&gt;=NbInterm,1,0),"")</f>
        <v/>
      </c>
      <c r="L7435" s="37" t="str">
        <f aca="false">IF(G7435=1,IF(B7435="",0,IF(J7435&lt;SeuilFugitive,1,0)),"")</f>
        <v/>
      </c>
      <c r="M7435" s="37" t="str">
        <f aca="false">IF(G7435=1,IF(B7435="",IF((Fin-A7435)*24&gt;SeuilFigee,1,0),IF(J7435&gt;SeuilFigee*3600,1,0)),"")</f>
        <v/>
      </c>
      <c r="N7435" s="0" t="str">
        <f aca="false">IF(G7435=1,IF(COUNTIF(H$2:H7435,H7435)=1,COUNTIF($H:$H,H7435),""),"")</f>
        <v/>
      </c>
      <c r="O7435" s="0" t="str">
        <f aca="false">IF(G7435=1,IF(COUNTIF(I$2:I7435,I7435)=1,COUNTIF($I:$I,I7435),""),"")</f>
        <v/>
      </c>
      <c r="P7435" s="38" t="str">
        <f aca="false">IF(G7435=1,IF(COUNTIFS(C$2:C7435,C7435,G$2:G7435,1)=1,COUNTIFS($C:$C,C7435,$G:$G,1)+ROW()/10000000,""),"")</f>
        <v/>
      </c>
      <c r="Q7435" s="0" t="str">
        <f aca="false">IF(K7435=1,IF(COUNTIFS(C$2:C7435,C7435,K$2:K7435,1)=1,1,0),"")</f>
        <v/>
      </c>
      <c r="R7435" s="0" t="str">
        <f aca="false">IF(M7435=1,IF(COUNTIFS(C$2:C7435,C7435,M$2:M7435,1)=1,1,0),"")</f>
        <v/>
      </c>
      <c r="S7435" s="0" t="str">
        <f aca="false">IF(L7435=1,IF(COUNTIFS(C$2:C7435,C7435,L$2:L7435,1)=1,1,0),"")</f>
        <v/>
      </c>
      <c r="T7435" s="38" t="str">
        <f aca="false">IF(N7435="","",N7435+ROW()/10000000)</f>
        <v/>
      </c>
      <c r="U7435" s="0" t="str">
        <f aca="false">IF(G7435=1,IF(B7435="",1,0),"")</f>
        <v/>
      </c>
    </row>
    <row r="7436" customFormat="false" ht="15" hidden="false" customHeight="false" outlineLevel="0" collapsed="false">
      <c r="A7436" s="35"/>
      <c r="B7436" s="35"/>
      <c r="G7436" s="0" t="str">
        <f aca="false">IF(A7436="","",IF(AND(A7436&gt;=Debut,A7436&lt;Fin),1,0))</f>
        <v/>
      </c>
      <c r="H7436" s="0" t="str">
        <f aca="false">IF(G7436=1,INT(ROUND((A7436-Debut)*86400,0)/600),"")</f>
        <v/>
      </c>
      <c r="I7436" s="0" t="str">
        <f aca="false">IF(G7436=1,INT(ROUND((A7436-Debut)*86400,0)/3600),"")</f>
        <v/>
      </c>
      <c r="J7436" s="0" t="str">
        <f aca="false">IF(OR(A7436="",B7436=""),"",ROUND((B7436-A7436)*86400,0))</f>
        <v/>
      </c>
      <c r="K7436" s="37" t="str">
        <f aca="false">IF(G7436=1,IF(COUNTIFS($C:$C,C7436,$G:$G,1,$A:$A,"&gt;="&amp;(A7436-FenetreInterm/86400),$A:$A,"&lt;="&amp;A7436)&gt;=NbInterm,1,0),"")</f>
        <v/>
      </c>
      <c r="L7436" s="37" t="str">
        <f aca="false">IF(G7436=1,IF(B7436="",0,IF(J7436&lt;SeuilFugitive,1,0)),"")</f>
        <v/>
      </c>
      <c r="M7436" s="37" t="str">
        <f aca="false">IF(G7436=1,IF(B7436="",IF((Fin-A7436)*24&gt;SeuilFigee,1,0),IF(J7436&gt;SeuilFigee*3600,1,0)),"")</f>
        <v/>
      </c>
      <c r="N7436" s="0" t="str">
        <f aca="false">IF(G7436=1,IF(COUNTIF(H$2:H7436,H7436)=1,COUNTIF($H:$H,H7436),""),"")</f>
        <v/>
      </c>
      <c r="O7436" s="0" t="str">
        <f aca="false">IF(G7436=1,IF(COUNTIF(I$2:I7436,I7436)=1,COUNTIF($I:$I,I7436),""),"")</f>
        <v/>
      </c>
      <c r="P7436" s="38" t="str">
        <f aca="false">IF(G7436=1,IF(COUNTIFS(C$2:C7436,C7436,G$2:G7436,1)=1,COUNTIFS($C:$C,C7436,$G:$G,1)+ROW()/10000000,""),"")</f>
        <v/>
      </c>
      <c r="Q7436" s="0" t="str">
        <f aca="false">IF(K7436=1,IF(COUNTIFS(C$2:C7436,C7436,K$2:K7436,1)=1,1,0),"")</f>
        <v/>
      </c>
      <c r="R7436" s="0" t="str">
        <f aca="false">IF(M7436=1,IF(COUNTIFS(C$2:C7436,C7436,M$2:M7436,1)=1,1,0),"")</f>
        <v/>
      </c>
      <c r="S7436" s="0" t="str">
        <f aca="false">IF(L7436=1,IF(COUNTIFS(C$2:C7436,C7436,L$2:L7436,1)=1,1,0),"")</f>
        <v/>
      </c>
      <c r="T7436" s="38" t="str">
        <f aca="false">IF(N7436="","",N7436+ROW()/10000000)</f>
        <v/>
      </c>
      <c r="U7436" s="0" t="str">
        <f aca="false">IF(G7436=1,IF(B7436="",1,0),"")</f>
        <v/>
      </c>
    </row>
    <row r="7437" customFormat="false" ht="15" hidden="false" customHeight="false" outlineLevel="0" collapsed="false">
      <c r="A7437" s="35"/>
      <c r="B7437" s="35"/>
      <c r="G7437" s="0" t="str">
        <f aca="false">IF(A7437="","",IF(AND(A7437&gt;=Debut,A7437&lt;Fin),1,0))</f>
        <v/>
      </c>
      <c r="H7437" s="0" t="str">
        <f aca="false">IF(G7437=1,INT(ROUND((A7437-Debut)*86400,0)/600),"")</f>
        <v/>
      </c>
      <c r="I7437" s="0" t="str">
        <f aca="false">IF(G7437=1,INT(ROUND((A7437-Debut)*86400,0)/3600),"")</f>
        <v/>
      </c>
      <c r="J7437" s="0" t="str">
        <f aca="false">IF(OR(A7437="",B7437=""),"",ROUND((B7437-A7437)*86400,0))</f>
        <v/>
      </c>
      <c r="K7437" s="37" t="str">
        <f aca="false">IF(G7437=1,IF(COUNTIFS($C:$C,C7437,$G:$G,1,$A:$A,"&gt;="&amp;(A7437-FenetreInterm/86400),$A:$A,"&lt;="&amp;A7437)&gt;=NbInterm,1,0),"")</f>
        <v/>
      </c>
      <c r="L7437" s="37" t="str">
        <f aca="false">IF(G7437=1,IF(B7437="",0,IF(J7437&lt;SeuilFugitive,1,0)),"")</f>
        <v/>
      </c>
      <c r="M7437" s="37" t="str">
        <f aca="false">IF(G7437=1,IF(B7437="",IF((Fin-A7437)*24&gt;SeuilFigee,1,0),IF(J7437&gt;SeuilFigee*3600,1,0)),"")</f>
        <v/>
      </c>
      <c r="N7437" s="0" t="str">
        <f aca="false">IF(G7437=1,IF(COUNTIF(H$2:H7437,H7437)=1,COUNTIF($H:$H,H7437),""),"")</f>
        <v/>
      </c>
      <c r="O7437" s="0" t="str">
        <f aca="false">IF(G7437=1,IF(COUNTIF(I$2:I7437,I7437)=1,COUNTIF($I:$I,I7437),""),"")</f>
        <v/>
      </c>
      <c r="P7437" s="38" t="str">
        <f aca="false">IF(G7437=1,IF(COUNTIFS(C$2:C7437,C7437,G$2:G7437,1)=1,COUNTIFS($C:$C,C7437,$G:$G,1)+ROW()/10000000,""),"")</f>
        <v/>
      </c>
      <c r="Q7437" s="0" t="str">
        <f aca="false">IF(K7437=1,IF(COUNTIFS(C$2:C7437,C7437,K$2:K7437,1)=1,1,0),"")</f>
        <v/>
      </c>
      <c r="R7437" s="0" t="str">
        <f aca="false">IF(M7437=1,IF(COUNTIFS(C$2:C7437,C7437,M$2:M7437,1)=1,1,0),"")</f>
        <v/>
      </c>
      <c r="S7437" s="0" t="str">
        <f aca="false">IF(L7437=1,IF(COUNTIFS(C$2:C7437,C7437,L$2:L7437,1)=1,1,0),"")</f>
        <v/>
      </c>
      <c r="T7437" s="38" t="str">
        <f aca="false">IF(N7437="","",N7437+ROW()/10000000)</f>
        <v/>
      </c>
      <c r="U7437" s="0" t="str">
        <f aca="false">IF(G7437=1,IF(B7437="",1,0),"")</f>
        <v/>
      </c>
    </row>
    <row r="7438" customFormat="false" ht="15" hidden="false" customHeight="false" outlineLevel="0" collapsed="false">
      <c r="A7438" s="35"/>
      <c r="B7438" s="35"/>
      <c r="G7438" s="0" t="str">
        <f aca="false">IF(A7438="","",IF(AND(A7438&gt;=Debut,A7438&lt;Fin),1,0))</f>
        <v/>
      </c>
      <c r="H7438" s="0" t="str">
        <f aca="false">IF(G7438=1,INT(ROUND((A7438-Debut)*86400,0)/600),"")</f>
        <v/>
      </c>
      <c r="I7438" s="0" t="str">
        <f aca="false">IF(G7438=1,INT(ROUND((A7438-Debut)*86400,0)/3600),"")</f>
        <v/>
      </c>
      <c r="J7438" s="0" t="str">
        <f aca="false">IF(OR(A7438="",B7438=""),"",ROUND((B7438-A7438)*86400,0))</f>
        <v/>
      </c>
      <c r="K7438" s="37" t="str">
        <f aca="false">IF(G7438=1,IF(COUNTIFS($C:$C,C7438,$G:$G,1,$A:$A,"&gt;="&amp;(A7438-FenetreInterm/86400),$A:$A,"&lt;="&amp;A7438)&gt;=NbInterm,1,0),"")</f>
        <v/>
      </c>
      <c r="L7438" s="37" t="str">
        <f aca="false">IF(G7438=1,IF(B7438="",0,IF(J7438&lt;SeuilFugitive,1,0)),"")</f>
        <v/>
      </c>
      <c r="M7438" s="37" t="str">
        <f aca="false">IF(G7438=1,IF(B7438="",IF((Fin-A7438)*24&gt;SeuilFigee,1,0),IF(J7438&gt;SeuilFigee*3600,1,0)),"")</f>
        <v/>
      </c>
      <c r="N7438" s="0" t="str">
        <f aca="false">IF(G7438=1,IF(COUNTIF(H$2:H7438,H7438)=1,COUNTIF($H:$H,H7438),""),"")</f>
        <v/>
      </c>
      <c r="O7438" s="0" t="str">
        <f aca="false">IF(G7438=1,IF(COUNTIF(I$2:I7438,I7438)=1,COUNTIF($I:$I,I7438),""),"")</f>
        <v/>
      </c>
      <c r="P7438" s="38" t="str">
        <f aca="false">IF(G7438=1,IF(COUNTIFS(C$2:C7438,C7438,G$2:G7438,1)=1,COUNTIFS($C:$C,C7438,$G:$G,1)+ROW()/10000000,""),"")</f>
        <v/>
      </c>
      <c r="Q7438" s="0" t="str">
        <f aca="false">IF(K7438=1,IF(COUNTIFS(C$2:C7438,C7438,K$2:K7438,1)=1,1,0),"")</f>
        <v/>
      </c>
      <c r="R7438" s="0" t="str">
        <f aca="false">IF(M7438=1,IF(COUNTIFS(C$2:C7438,C7438,M$2:M7438,1)=1,1,0),"")</f>
        <v/>
      </c>
      <c r="S7438" s="0" t="str">
        <f aca="false">IF(L7438=1,IF(COUNTIFS(C$2:C7438,C7438,L$2:L7438,1)=1,1,0),"")</f>
        <v/>
      </c>
      <c r="T7438" s="38" t="str">
        <f aca="false">IF(N7438="","",N7438+ROW()/10000000)</f>
        <v/>
      </c>
      <c r="U7438" s="0" t="str">
        <f aca="false">IF(G7438=1,IF(B7438="",1,0),"")</f>
        <v/>
      </c>
    </row>
    <row r="7439" customFormat="false" ht="15" hidden="false" customHeight="false" outlineLevel="0" collapsed="false">
      <c r="A7439" s="35"/>
      <c r="B7439" s="35"/>
      <c r="G7439" s="0" t="str">
        <f aca="false">IF(A7439="","",IF(AND(A7439&gt;=Debut,A7439&lt;Fin),1,0))</f>
        <v/>
      </c>
      <c r="H7439" s="0" t="str">
        <f aca="false">IF(G7439=1,INT(ROUND((A7439-Debut)*86400,0)/600),"")</f>
        <v/>
      </c>
      <c r="I7439" s="0" t="str">
        <f aca="false">IF(G7439=1,INT(ROUND((A7439-Debut)*86400,0)/3600),"")</f>
        <v/>
      </c>
      <c r="J7439" s="0" t="str">
        <f aca="false">IF(OR(A7439="",B7439=""),"",ROUND((B7439-A7439)*86400,0))</f>
        <v/>
      </c>
      <c r="K7439" s="37" t="str">
        <f aca="false">IF(G7439=1,IF(COUNTIFS($C:$C,C7439,$G:$G,1,$A:$A,"&gt;="&amp;(A7439-FenetreInterm/86400),$A:$A,"&lt;="&amp;A7439)&gt;=NbInterm,1,0),"")</f>
        <v/>
      </c>
      <c r="L7439" s="37" t="str">
        <f aca="false">IF(G7439=1,IF(B7439="",0,IF(J7439&lt;SeuilFugitive,1,0)),"")</f>
        <v/>
      </c>
      <c r="M7439" s="37" t="str">
        <f aca="false">IF(G7439=1,IF(B7439="",IF((Fin-A7439)*24&gt;SeuilFigee,1,0),IF(J7439&gt;SeuilFigee*3600,1,0)),"")</f>
        <v/>
      </c>
      <c r="N7439" s="0" t="str">
        <f aca="false">IF(G7439=1,IF(COUNTIF(H$2:H7439,H7439)=1,COUNTIF($H:$H,H7439),""),"")</f>
        <v/>
      </c>
      <c r="O7439" s="0" t="str">
        <f aca="false">IF(G7439=1,IF(COUNTIF(I$2:I7439,I7439)=1,COUNTIF($I:$I,I7439),""),"")</f>
        <v/>
      </c>
      <c r="P7439" s="38" t="str">
        <f aca="false">IF(G7439=1,IF(COUNTIFS(C$2:C7439,C7439,G$2:G7439,1)=1,COUNTIFS($C:$C,C7439,$G:$G,1)+ROW()/10000000,""),"")</f>
        <v/>
      </c>
      <c r="Q7439" s="0" t="str">
        <f aca="false">IF(K7439=1,IF(COUNTIFS(C$2:C7439,C7439,K$2:K7439,1)=1,1,0),"")</f>
        <v/>
      </c>
      <c r="R7439" s="0" t="str">
        <f aca="false">IF(M7439=1,IF(COUNTIFS(C$2:C7439,C7439,M$2:M7439,1)=1,1,0),"")</f>
        <v/>
      </c>
      <c r="S7439" s="0" t="str">
        <f aca="false">IF(L7439=1,IF(COUNTIFS(C$2:C7439,C7439,L$2:L7439,1)=1,1,0),"")</f>
        <v/>
      </c>
      <c r="T7439" s="38" t="str">
        <f aca="false">IF(N7439="","",N7439+ROW()/10000000)</f>
        <v/>
      </c>
      <c r="U7439" s="0" t="str">
        <f aca="false">IF(G7439=1,IF(B7439="",1,0),"")</f>
        <v/>
      </c>
    </row>
    <row r="7440" customFormat="false" ht="15" hidden="false" customHeight="false" outlineLevel="0" collapsed="false">
      <c r="A7440" s="35"/>
      <c r="B7440" s="35"/>
      <c r="G7440" s="0" t="str">
        <f aca="false">IF(A7440="","",IF(AND(A7440&gt;=Debut,A7440&lt;Fin),1,0))</f>
        <v/>
      </c>
      <c r="H7440" s="0" t="str">
        <f aca="false">IF(G7440=1,INT(ROUND((A7440-Debut)*86400,0)/600),"")</f>
        <v/>
      </c>
      <c r="I7440" s="0" t="str">
        <f aca="false">IF(G7440=1,INT(ROUND((A7440-Debut)*86400,0)/3600),"")</f>
        <v/>
      </c>
      <c r="J7440" s="0" t="str">
        <f aca="false">IF(OR(A7440="",B7440=""),"",ROUND((B7440-A7440)*86400,0))</f>
        <v/>
      </c>
      <c r="K7440" s="37" t="str">
        <f aca="false">IF(G7440=1,IF(COUNTIFS($C:$C,C7440,$G:$G,1,$A:$A,"&gt;="&amp;(A7440-FenetreInterm/86400),$A:$A,"&lt;="&amp;A7440)&gt;=NbInterm,1,0),"")</f>
        <v/>
      </c>
      <c r="L7440" s="37" t="str">
        <f aca="false">IF(G7440=1,IF(B7440="",0,IF(J7440&lt;SeuilFugitive,1,0)),"")</f>
        <v/>
      </c>
      <c r="M7440" s="37" t="str">
        <f aca="false">IF(G7440=1,IF(B7440="",IF((Fin-A7440)*24&gt;SeuilFigee,1,0),IF(J7440&gt;SeuilFigee*3600,1,0)),"")</f>
        <v/>
      </c>
      <c r="N7440" s="0" t="str">
        <f aca="false">IF(G7440=1,IF(COUNTIF(H$2:H7440,H7440)=1,COUNTIF($H:$H,H7440),""),"")</f>
        <v/>
      </c>
      <c r="O7440" s="0" t="str">
        <f aca="false">IF(G7440=1,IF(COUNTIF(I$2:I7440,I7440)=1,COUNTIF($I:$I,I7440),""),"")</f>
        <v/>
      </c>
      <c r="P7440" s="38" t="str">
        <f aca="false">IF(G7440=1,IF(COUNTIFS(C$2:C7440,C7440,G$2:G7440,1)=1,COUNTIFS($C:$C,C7440,$G:$G,1)+ROW()/10000000,""),"")</f>
        <v/>
      </c>
      <c r="Q7440" s="0" t="str">
        <f aca="false">IF(K7440=1,IF(COUNTIFS(C$2:C7440,C7440,K$2:K7440,1)=1,1,0),"")</f>
        <v/>
      </c>
      <c r="R7440" s="0" t="str">
        <f aca="false">IF(M7440=1,IF(COUNTIFS(C$2:C7440,C7440,M$2:M7440,1)=1,1,0),"")</f>
        <v/>
      </c>
      <c r="S7440" s="0" t="str">
        <f aca="false">IF(L7440=1,IF(COUNTIFS(C$2:C7440,C7440,L$2:L7440,1)=1,1,0),"")</f>
        <v/>
      </c>
      <c r="T7440" s="38" t="str">
        <f aca="false">IF(N7440="","",N7440+ROW()/10000000)</f>
        <v/>
      </c>
      <c r="U7440" s="0" t="str">
        <f aca="false">IF(G7440=1,IF(B7440="",1,0),"")</f>
        <v/>
      </c>
    </row>
    <row r="7441" customFormat="false" ht="15" hidden="false" customHeight="false" outlineLevel="0" collapsed="false">
      <c r="A7441" s="35"/>
      <c r="B7441" s="35"/>
      <c r="G7441" s="0" t="str">
        <f aca="false">IF(A7441="","",IF(AND(A7441&gt;=Debut,A7441&lt;Fin),1,0))</f>
        <v/>
      </c>
      <c r="H7441" s="0" t="str">
        <f aca="false">IF(G7441=1,INT(ROUND((A7441-Debut)*86400,0)/600),"")</f>
        <v/>
      </c>
      <c r="I7441" s="0" t="str">
        <f aca="false">IF(G7441=1,INT(ROUND((A7441-Debut)*86400,0)/3600),"")</f>
        <v/>
      </c>
      <c r="J7441" s="0" t="str">
        <f aca="false">IF(OR(A7441="",B7441=""),"",ROUND((B7441-A7441)*86400,0))</f>
        <v/>
      </c>
      <c r="K7441" s="37" t="str">
        <f aca="false">IF(G7441=1,IF(COUNTIFS($C:$C,C7441,$G:$G,1,$A:$A,"&gt;="&amp;(A7441-FenetreInterm/86400),$A:$A,"&lt;="&amp;A7441)&gt;=NbInterm,1,0),"")</f>
        <v/>
      </c>
      <c r="L7441" s="37" t="str">
        <f aca="false">IF(G7441=1,IF(B7441="",0,IF(J7441&lt;SeuilFugitive,1,0)),"")</f>
        <v/>
      </c>
      <c r="M7441" s="37" t="str">
        <f aca="false">IF(G7441=1,IF(B7441="",IF((Fin-A7441)*24&gt;SeuilFigee,1,0),IF(J7441&gt;SeuilFigee*3600,1,0)),"")</f>
        <v/>
      </c>
      <c r="N7441" s="0" t="str">
        <f aca="false">IF(G7441=1,IF(COUNTIF(H$2:H7441,H7441)=1,COUNTIF($H:$H,H7441),""),"")</f>
        <v/>
      </c>
      <c r="O7441" s="0" t="str">
        <f aca="false">IF(G7441=1,IF(COUNTIF(I$2:I7441,I7441)=1,COUNTIF($I:$I,I7441),""),"")</f>
        <v/>
      </c>
      <c r="P7441" s="38" t="str">
        <f aca="false">IF(G7441=1,IF(COUNTIFS(C$2:C7441,C7441,G$2:G7441,1)=1,COUNTIFS($C:$C,C7441,$G:$G,1)+ROW()/10000000,""),"")</f>
        <v/>
      </c>
      <c r="Q7441" s="0" t="str">
        <f aca="false">IF(K7441=1,IF(COUNTIFS(C$2:C7441,C7441,K$2:K7441,1)=1,1,0),"")</f>
        <v/>
      </c>
      <c r="R7441" s="0" t="str">
        <f aca="false">IF(M7441=1,IF(COUNTIFS(C$2:C7441,C7441,M$2:M7441,1)=1,1,0),"")</f>
        <v/>
      </c>
      <c r="S7441" s="0" t="str">
        <f aca="false">IF(L7441=1,IF(COUNTIFS(C$2:C7441,C7441,L$2:L7441,1)=1,1,0),"")</f>
        <v/>
      </c>
      <c r="T7441" s="38" t="str">
        <f aca="false">IF(N7441="","",N7441+ROW()/10000000)</f>
        <v/>
      </c>
      <c r="U7441" s="0" t="str">
        <f aca="false">IF(G7441=1,IF(B7441="",1,0),"")</f>
        <v/>
      </c>
    </row>
    <row r="7442" customFormat="false" ht="15" hidden="false" customHeight="false" outlineLevel="0" collapsed="false">
      <c r="A7442" s="35"/>
      <c r="B7442" s="35"/>
      <c r="G7442" s="0" t="str">
        <f aca="false">IF(A7442="","",IF(AND(A7442&gt;=Debut,A7442&lt;Fin),1,0))</f>
        <v/>
      </c>
      <c r="H7442" s="0" t="str">
        <f aca="false">IF(G7442=1,INT(ROUND((A7442-Debut)*86400,0)/600),"")</f>
        <v/>
      </c>
      <c r="I7442" s="0" t="str">
        <f aca="false">IF(G7442=1,INT(ROUND((A7442-Debut)*86400,0)/3600),"")</f>
        <v/>
      </c>
      <c r="J7442" s="0" t="str">
        <f aca="false">IF(OR(A7442="",B7442=""),"",ROUND((B7442-A7442)*86400,0))</f>
        <v/>
      </c>
      <c r="K7442" s="37" t="str">
        <f aca="false">IF(G7442=1,IF(COUNTIFS($C:$C,C7442,$G:$G,1,$A:$A,"&gt;="&amp;(A7442-FenetreInterm/86400),$A:$A,"&lt;="&amp;A7442)&gt;=NbInterm,1,0),"")</f>
        <v/>
      </c>
      <c r="L7442" s="37" t="str">
        <f aca="false">IF(G7442=1,IF(B7442="",0,IF(J7442&lt;SeuilFugitive,1,0)),"")</f>
        <v/>
      </c>
      <c r="M7442" s="37" t="str">
        <f aca="false">IF(G7442=1,IF(B7442="",IF((Fin-A7442)*24&gt;SeuilFigee,1,0),IF(J7442&gt;SeuilFigee*3600,1,0)),"")</f>
        <v/>
      </c>
      <c r="N7442" s="0" t="str">
        <f aca="false">IF(G7442=1,IF(COUNTIF(H$2:H7442,H7442)=1,COUNTIF($H:$H,H7442),""),"")</f>
        <v/>
      </c>
      <c r="O7442" s="0" t="str">
        <f aca="false">IF(G7442=1,IF(COUNTIF(I$2:I7442,I7442)=1,COUNTIF($I:$I,I7442),""),"")</f>
        <v/>
      </c>
      <c r="P7442" s="38" t="str">
        <f aca="false">IF(G7442=1,IF(COUNTIFS(C$2:C7442,C7442,G$2:G7442,1)=1,COUNTIFS($C:$C,C7442,$G:$G,1)+ROW()/10000000,""),"")</f>
        <v/>
      </c>
      <c r="Q7442" s="0" t="str">
        <f aca="false">IF(K7442=1,IF(COUNTIFS(C$2:C7442,C7442,K$2:K7442,1)=1,1,0),"")</f>
        <v/>
      </c>
      <c r="R7442" s="0" t="str">
        <f aca="false">IF(M7442=1,IF(COUNTIFS(C$2:C7442,C7442,M$2:M7442,1)=1,1,0),"")</f>
        <v/>
      </c>
      <c r="S7442" s="0" t="str">
        <f aca="false">IF(L7442=1,IF(COUNTIFS(C$2:C7442,C7442,L$2:L7442,1)=1,1,0),"")</f>
        <v/>
      </c>
      <c r="T7442" s="38" t="str">
        <f aca="false">IF(N7442="","",N7442+ROW()/10000000)</f>
        <v/>
      </c>
      <c r="U7442" s="0" t="str">
        <f aca="false">IF(G7442=1,IF(B7442="",1,0),"")</f>
        <v/>
      </c>
    </row>
    <row r="7443" customFormat="false" ht="15" hidden="false" customHeight="false" outlineLevel="0" collapsed="false">
      <c r="A7443" s="35"/>
      <c r="B7443" s="35"/>
      <c r="G7443" s="0" t="str">
        <f aca="false">IF(A7443="","",IF(AND(A7443&gt;=Debut,A7443&lt;Fin),1,0))</f>
        <v/>
      </c>
      <c r="H7443" s="0" t="str">
        <f aca="false">IF(G7443=1,INT(ROUND((A7443-Debut)*86400,0)/600),"")</f>
        <v/>
      </c>
      <c r="I7443" s="0" t="str">
        <f aca="false">IF(G7443=1,INT(ROUND((A7443-Debut)*86400,0)/3600),"")</f>
        <v/>
      </c>
      <c r="J7443" s="0" t="str">
        <f aca="false">IF(OR(A7443="",B7443=""),"",ROUND((B7443-A7443)*86400,0))</f>
        <v/>
      </c>
      <c r="K7443" s="37" t="str">
        <f aca="false">IF(G7443=1,IF(COUNTIFS($C:$C,C7443,$G:$G,1,$A:$A,"&gt;="&amp;(A7443-FenetreInterm/86400),$A:$A,"&lt;="&amp;A7443)&gt;=NbInterm,1,0),"")</f>
        <v/>
      </c>
      <c r="L7443" s="37" t="str">
        <f aca="false">IF(G7443=1,IF(B7443="",0,IF(J7443&lt;SeuilFugitive,1,0)),"")</f>
        <v/>
      </c>
      <c r="M7443" s="37" t="str">
        <f aca="false">IF(G7443=1,IF(B7443="",IF((Fin-A7443)*24&gt;SeuilFigee,1,0),IF(J7443&gt;SeuilFigee*3600,1,0)),"")</f>
        <v/>
      </c>
      <c r="N7443" s="0" t="str">
        <f aca="false">IF(G7443=1,IF(COUNTIF(H$2:H7443,H7443)=1,COUNTIF($H:$H,H7443),""),"")</f>
        <v/>
      </c>
      <c r="O7443" s="0" t="str">
        <f aca="false">IF(G7443=1,IF(COUNTIF(I$2:I7443,I7443)=1,COUNTIF($I:$I,I7443),""),"")</f>
        <v/>
      </c>
      <c r="P7443" s="38" t="str">
        <f aca="false">IF(G7443=1,IF(COUNTIFS(C$2:C7443,C7443,G$2:G7443,1)=1,COUNTIFS($C:$C,C7443,$G:$G,1)+ROW()/10000000,""),"")</f>
        <v/>
      </c>
      <c r="Q7443" s="0" t="str">
        <f aca="false">IF(K7443=1,IF(COUNTIFS(C$2:C7443,C7443,K$2:K7443,1)=1,1,0),"")</f>
        <v/>
      </c>
      <c r="R7443" s="0" t="str">
        <f aca="false">IF(M7443=1,IF(COUNTIFS(C$2:C7443,C7443,M$2:M7443,1)=1,1,0),"")</f>
        <v/>
      </c>
      <c r="S7443" s="0" t="str">
        <f aca="false">IF(L7443=1,IF(COUNTIFS(C$2:C7443,C7443,L$2:L7443,1)=1,1,0),"")</f>
        <v/>
      </c>
      <c r="T7443" s="38" t="str">
        <f aca="false">IF(N7443="","",N7443+ROW()/10000000)</f>
        <v/>
      </c>
      <c r="U7443" s="0" t="str">
        <f aca="false">IF(G7443=1,IF(B7443="",1,0),"")</f>
        <v/>
      </c>
    </row>
    <row r="7444" customFormat="false" ht="15" hidden="false" customHeight="false" outlineLevel="0" collapsed="false">
      <c r="A7444" s="35"/>
      <c r="B7444" s="35"/>
      <c r="G7444" s="0" t="str">
        <f aca="false">IF(A7444="","",IF(AND(A7444&gt;=Debut,A7444&lt;Fin),1,0))</f>
        <v/>
      </c>
      <c r="H7444" s="0" t="str">
        <f aca="false">IF(G7444=1,INT(ROUND((A7444-Debut)*86400,0)/600),"")</f>
        <v/>
      </c>
      <c r="I7444" s="0" t="str">
        <f aca="false">IF(G7444=1,INT(ROUND((A7444-Debut)*86400,0)/3600),"")</f>
        <v/>
      </c>
      <c r="J7444" s="0" t="str">
        <f aca="false">IF(OR(A7444="",B7444=""),"",ROUND((B7444-A7444)*86400,0))</f>
        <v/>
      </c>
      <c r="K7444" s="37" t="str">
        <f aca="false">IF(G7444=1,IF(COUNTIFS($C:$C,C7444,$G:$G,1,$A:$A,"&gt;="&amp;(A7444-FenetreInterm/86400),$A:$A,"&lt;="&amp;A7444)&gt;=NbInterm,1,0),"")</f>
        <v/>
      </c>
      <c r="L7444" s="37" t="str">
        <f aca="false">IF(G7444=1,IF(B7444="",0,IF(J7444&lt;SeuilFugitive,1,0)),"")</f>
        <v/>
      </c>
      <c r="M7444" s="37" t="str">
        <f aca="false">IF(G7444=1,IF(B7444="",IF((Fin-A7444)*24&gt;SeuilFigee,1,0),IF(J7444&gt;SeuilFigee*3600,1,0)),"")</f>
        <v/>
      </c>
      <c r="N7444" s="0" t="str">
        <f aca="false">IF(G7444=1,IF(COUNTIF(H$2:H7444,H7444)=1,COUNTIF($H:$H,H7444),""),"")</f>
        <v/>
      </c>
      <c r="O7444" s="0" t="str">
        <f aca="false">IF(G7444=1,IF(COUNTIF(I$2:I7444,I7444)=1,COUNTIF($I:$I,I7444),""),"")</f>
        <v/>
      </c>
      <c r="P7444" s="38" t="str">
        <f aca="false">IF(G7444=1,IF(COUNTIFS(C$2:C7444,C7444,G$2:G7444,1)=1,COUNTIFS($C:$C,C7444,$G:$G,1)+ROW()/10000000,""),"")</f>
        <v/>
      </c>
      <c r="Q7444" s="0" t="str">
        <f aca="false">IF(K7444=1,IF(COUNTIFS(C$2:C7444,C7444,K$2:K7444,1)=1,1,0),"")</f>
        <v/>
      </c>
      <c r="R7444" s="0" t="str">
        <f aca="false">IF(M7444=1,IF(COUNTIFS(C$2:C7444,C7444,M$2:M7444,1)=1,1,0),"")</f>
        <v/>
      </c>
      <c r="S7444" s="0" t="str">
        <f aca="false">IF(L7444=1,IF(COUNTIFS(C$2:C7444,C7444,L$2:L7444,1)=1,1,0),"")</f>
        <v/>
      </c>
      <c r="T7444" s="38" t="str">
        <f aca="false">IF(N7444="","",N7444+ROW()/10000000)</f>
        <v/>
      </c>
      <c r="U7444" s="0" t="str">
        <f aca="false">IF(G7444=1,IF(B7444="",1,0),"")</f>
        <v/>
      </c>
    </row>
    <row r="7445" customFormat="false" ht="15" hidden="false" customHeight="false" outlineLevel="0" collapsed="false">
      <c r="A7445" s="35"/>
      <c r="B7445" s="35"/>
      <c r="G7445" s="0" t="str">
        <f aca="false">IF(A7445="","",IF(AND(A7445&gt;=Debut,A7445&lt;Fin),1,0))</f>
        <v/>
      </c>
      <c r="H7445" s="0" t="str">
        <f aca="false">IF(G7445=1,INT(ROUND((A7445-Debut)*86400,0)/600),"")</f>
        <v/>
      </c>
      <c r="I7445" s="0" t="str">
        <f aca="false">IF(G7445=1,INT(ROUND((A7445-Debut)*86400,0)/3600),"")</f>
        <v/>
      </c>
      <c r="J7445" s="0" t="str">
        <f aca="false">IF(OR(A7445="",B7445=""),"",ROUND((B7445-A7445)*86400,0))</f>
        <v/>
      </c>
      <c r="K7445" s="37" t="str">
        <f aca="false">IF(G7445=1,IF(COUNTIFS($C:$C,C7445,$G:$G,1,$A:$A,"&gt;="&amp;(A7445-FenetreInterm/86400),$A:$A,"&lt;="&amp;A7445)&gt;=NbInterm,1,0),"")</f>
        <v/>
      </c>
      <c r="L7445" s="37" t="str">
        <f aca="false">IF(G7445=1,IF(B7445="",0,IF(J7445&lt;SeuilFugitive,1,0)),"")</f>
        <v/>
      </c>
      <c r="M7445" s="37" t="str">
        <f aca="false">IF(G7445=1,IF(B7445="",IF((Fin-A7445)*24&gt;SeuilFigee,1,0),IF(J7445&gt;SeuilFigee*3600,1,0)),"")</f>
        <v/>
      </c>
      <c r="N7445" s="0" t="str">
        <f aca="false">IF(G7445=1,IF(COUNTIF(H$2:H7445,H7445)=1,COUNTIF($H:$H,H7445),""),"")</f>
        <v/>
      </c>
      <c r="O7445" s="0" t="str">
        <f aca="false">IF(G7445=1,IF(COUNTIF(I$2:I7445,I7445)=1,COUNTIF($I:$I,I7445),""),"")</f>
        <v/>
      </c>
      <c r="P7445" s="38" t="str">
        <f aca="false">IF(G7445=1,IF(COUNTIFS(C$2:C7445,C7445,G$2:G7445,1)=1,COUNTIFS($C:$C,C7445,$G:$G,1)+ROW()/10000000,""),"")</f>
        <v/>
      </c>
      <c r="Q7445" s="0" t="str">
        <f aca="false">IF(K7445=1,IF(COUNTIFS(C$2:C7445,C7445,K$2:K7445,1)=1,1,0),"")</f>
        <v/>
      </c>
      <c r="R7445" s="0" t="str">
        <f aca="false">IF(M7445=1,IF(COUNTIFS(C$2:C7445,C7445,M$2:M7445,1)=1,1,0),"")</f>
        <v/>
      </c>
      <c r="S7445" s="0" t="str">
        <f aca="false">IF(L7445=1,IF(COUNTIFS(C$2:C7445,C7445,L$2:L7445,1)=1,1,0),"")</f>
        <v/>
      </c>
      <c r="T7445" s="38" t="str">
        <f aca="false">IF(N7445="","",N7445+ROW()/10000000)</f>
        <v/>
      </c>
      <c r="U7445" s="0" t="str">
        <f aca="false">IF(G7445=1,IF(B7445="",1,0),"")</f>
        <v/>
      </c>
    </row>
    <row r="7446" customFormat="false" ht="15" hidden="false" customHeight="false" outlineLevel="0" collapsed="false">
      <c r="A7446" s="35"/>
      <c r="B7446" s="35"/>
      <c r="G7446" s="0" t="str">
        <f aca="false">IF(A7446="","",IF(AND(A7446&gt;=Debut,A7446&lt;Fin),1,0))</f>
        <v/>
      </c>
      <c r="H7446" s="0" t="str">
        <f aca="false">IF(G7446=1,INT(ROUND((A7446-Debut)*86400,0)/600),"")</f>
        <v/>
      </c>
      <c r="I7446" s="0" t="str">
        <f aca="false">IF(G7446=1,INT(ROUND((A7446-Debut)*86400,0)/3600),"")</f>
        <v/>
      </c>
      <c r="J7446" s="0" t="str">
        <f aca="false">IF(OR(A7446="",B7446=""),"",ROUND((B7446-A7446)*86400,0))</f>
        <v/>
      </c>
      <c r="K7446" s="37" t="str">
        <f aca="false">IF(G7446=1,IF(COUNTIFS($C:$C,C7446,$G:$G,1,$A:$A,"&gt;="&amp;(A7446-FenetreInterm/86400),$A:$A,"&lt;="&amp;A7446)&gt;=NbInterm,1,0),"")</f>
        <v/>
      </c>
      <c r="L7446" s="37" t="str">
        <f aca="false">IF(G7446=1,IF(B7446="",0,IF(J7446&lt;SeuilFugitive,1,0)),"")</f>
        <v/>
      </c>
      <c r="M7446" s="37" t="str">
        <f aca="false">IF(G7446=1,IF(B7446="",IF((Fin-A7446)*24&gt;SeuilFigee,1,0),IF(J7446&gt;SeuilFigee*3600,1,0)),"")</f>
        <v/>
      </c>
      <c r="N7446" s="0" t="str">
        <f aca="false">IF(G7446=1,IF(COUNTIF(H$2:H7446,H7446)=1,COUNTIF($H:$H,H7446),""),"")</f>
        <v/>
      </c>
      <c r="O7446" s="0" t="str">
        <f aca="false">IF(G7446=1,IF(COUNTIF(I$2:I7446,I7446)=1,COUNTIF($I:$I,I7446),""),"")</f>
        <v/>
      </c>
      <c r="P7446" s="38" t="str">
        <f aca="false">IF(G7446=1,IF(COUNTIFS(C$2:C7446,C7446,G$2:G7446,1)=1,COUNTIFS($C:$C,C7446,$G:$G,1)+ROW()/10000000,""),"")</f>
        <v/>
      </c>
      <c r="Q7446" s="0" t="str">
        <f aca="false">IF(K7446=1,IF(COUNTIFS(C$2:C7446,C7446,K$2:K7446,1)=1,1,0),"")</f>
        <v/>
      </c>
      <c r="R7446" s="0" t="str">
        <f aca="false">IF(M7446=1,IF(COUNTIFS(C$2:C7446,C7446,M$2:M7446,1)=1,1,0),"")</f>
        <v/>
      </c>
      <c r="S7446" s="0" t="str">
        <f aca="false">IF(L7446=1,IF(COUNTIFS(C$2:C7446,C7446,L$2:L7446,1)=1,1,0),"")</f>
        <v/>
      </c>
      <c r="T7446" s="38" t="str">
        <f aca="false">IF(N7446="","",N7446+ROW()/10000000)</f>
        <v/>
      </c>
      <c r="U7446" s="0" t="str">
        <f aca="false">IF(G7446=1,IF(B7446="",1,0),"")</f>
        <v/>
      </c>
    </row>
    <row r="7447" customFormat="false" ht="15" hidden="false" customHeight="false" outlineLevel="0" collapsed="false">
      <c r="A7447" s="35"/>
      <c r="B7447" s="35"/>
      <c r="G7447" s="0" t="str">
        <f aca="false">IF(A7447="","",IF(AND(A7447&gt;=Debut,A7447&lt;Fin),1,0))</f>
        <v/>
      </c>
      <c r="H7447" s="0" t="str">
        <f aca="false">IF(G7447=1,INT(ROUND((A7447-Debut)*86400,0)/600),"")</f>
        <v/>
      </c>
      <c r="I7447" s="0" t="str">
        <f aca="false">IF(G7447=1,INT(ROUND((A7447-Debut)*86400,0)/3600),"")</f>
        <v/>
      </c>
      <c r="J7447" s="0" t="str">
        <f aca="false">IF(OR(A7447="",B7447=""),"",ROUND((B7447-A7447)*86400,0))</f>
        <v/>
      </c>
      <c r="K7447" s="37" t="str">
        <f aca="false">IF(G7447=1,IF(COUNTIFS($C:$C,C7447,$G:$G,1,$A:$A,"&gt;="&amp;(A7447-FenetreInterm/86400),$A:$A,"&lt;="&amp;A7447)&gt;=NbInterm,1,0),"")</f>
        <v/>
      </c>
      <c r="L7447" s="37" t="str">
        <f aca="false">IF(G7447=1,IF(B7447="",0,IF(J7447&lt;SeuilFugitive,1,0)),"")</f>
        <v/>
      </c>
      <c r="M7447" s="37" t="str">
        <f aca="false">IF(G7447=1,IF(B7447="",IF((Fin-A7447)*24&gt;SeuilFigee,1,0),IF(J7447&gt;SeuilFigee*3600,1,0)),"")</f>
        <v/>
      </c>
      <c r="N7447" s="0" t="str">
        <f aca="false">IF(G7447=1,IF(COUNTIF(H$2:H7447,H7447)=1,COUNTIF($H:$H,H7447),""),"")</f>
        <v/>
      </c>
      <c r="O7447" s="0" t="str">
        <f aca="false">IF(G7447=1,IF(COUNTIF(I$2:I7447,I7447)=1,COUNTIF($I:$I,I7447),""),"")</f>
        <v/>
      </c>
      <c r="P7447" s="38" t="str">
        <f aca="false">IF(G7447=1,IF(COUNTIFS(C$2:C7447,C7447,G$2:G7447,1)=1,COUNTIFS($C:$C,C7447,$G:$G,1)+ROW()/10000000,""),"")</f>
        <v/>
      </c>
      <c r="Q7447" s="0" t="str">
        <f aca="false">IF(K7447=1,IF(COUNTIFS(C$2:C7447,C7447,K$2:K7447,1)=1,1,0),"")</f>
        <v/>
      </c>
      <c r="R7447" s="0" t="str">
        <f aca="false">IF(M7447=1,IF(COUNTIFS(C$2:C7447,C7447,M$2:M7447,1)=1,1,0),"")</f>
        <v/>
      </c>
      <c r="S7447" s="0" t="str">
        <f aca="false">IF(L7447=1,IF(COUNTIFS(C$2:C7447,C7447,L$2:L7447,1)=1,1,0),"")</f>
        <v/>
      </c>
      <c r="T7447" s="38" t="str">
        <f aca="false">IF(N7447="","",N7447+ROW()/10000000)</f>
        <v/>
      </c>
      <c r="U7447" s="0" t="str">
        <f aca="false">IF(G7447=1,IF(B7447="",1,0),"")</f>
        <v/>
      </c>
    </row>
    <row r="7448" customFormat="false" ht="15" hidden="false" customHeight="false" outlineLevel="0" collapsed="false">
      <c r="A7448" s="35"/>
      <c r="B7448" s="35"/>
      <c r="G7448" s="0" t="str">
        <f aca="false">IF(A7448="","",IF(AND(A7448&gt;=Debut,A7448&lt;Fin),1,0))</f>
        <v/>
      </c>
      <c r="H7448" s="0" t="str">
        <f aca="false">IF(G7448=1,INT(ROUND((A7448-Debut)*86400,0)/600),"")</f>
        <v/>
      </c>
      <c r="I7448" s="0" t="str">
        <f aca="false">IF(G7448=1,INT(ROUND((A7448-Debut)*86400,0)/3600),"")</f>
        <v/>
      </c>
      <c r="J7448" s="0" t="str">
        <f aca="false">IF(OR(A7448="",B7448=""),"",ROUND((B7448-A7448)*86400,0))</f>
        <v/>
      </c>
      <c r="K7448" s="37" t="str">
        <f aca="false">IF(G7448=1,IF(COUNTIFS($C:$C,C7448,$G:$G,1,$A:$A,"&gt;="&amp;(A7448-FenetreInterm/86400),$A:$A,"&lt;="&amp;A7448)&gt;=NbInterm,1,0),"")</f>
        <v/>
      </c>
      <c r="L7448" s="37" t="str">
        <f aca="false">IF(G7448=1,IF(B7448="",0,IF(J7448&lt;SeuilFugitive,1,0)),"")</f>
        <v/>
      </c>
      <c r="M7448" s="37" t="str">
        <f aca="false">IF(G7448=1,IF(B7448="",IF((Fin-A7448)*24&gt;SeuilFigee,1,0),IF(J7448&gt;SeuilFigee*3600,1,0)),"")</f>
        <v/>
      </c>
      <c r="N7448" s="0" t="str">
        <f aca="false">IF(G7448=1,IF(COUNTIF(H$2:H7448,H7448)=1,COUNTIF($H:$H,H7448),""),"")</f>
        <v/>
      </c>
      <c r="O7448" s="0" t="str">
        <f aca="false">IF(G7448=1,IF(COUNTIF(I$2:I7448,I7448)=1,COUNTIF($I:$I,I7448),""),"")</f>
        <v/>
      </c>
      <c r="P7448" s="38" t="str">
        <f aca="false">IF(G7448=1,IF(COUNTIFS(C$2:C7448,C7448,G$2:G7448,1)=1,COUNTIFS($C:$C,C7448,$G:$G,1)+ROW()/10000000,""),"")</f>
        <v/>
      </c>
      <c r="Q7448" s="0" t="str">
        <f aca="false">IF(K7448=1,IF(COUNTIFS(C$2:C7448,C7448,K$2:K7448,1)=1,1,0),"")</f>
        <v/>
      </c>
      <c r="R7448" s="0" t="str">
        <f aca="false">IF(M7448=1,IF(COUNTIFS(C$2:C7448,C7448,M$2:M7448,1)=1,1,0),"")</f>
        <v/>
      </c>
      <c r="S7448" s="0" t="str">
        <f aca="false">IF(L7448=1,IF(COUNTIFS(C$2:C7448,C7448,L$2:L7448,1)=1,1,0),"")</f>
        <v/>
      </c>
      <c r="T7448" s="38" t="str">
        <f aca="false">IF(N7448="","",N7448+ROW()/10000000)</f>
        <v/>
      </c>
      <c r="U7448" s="0" t="str">
        <f aca="false">IF(G7448=1,IF(B7448="",1,0),"")</f>
        <v/>
      </c>
    </row>
    <row r="7449" customFormat="false" ht="15" hidden="false" customHeight="false" outlineLevel="0" collapsed="false">
      <c r="A7449" s="35"/>
      <c r="B7449" s="35"/>
      <c r="G7449" s="0" t="str">
        <f aca="false">IF(A7449="","",IF(AND(A7449&gt;=Debut,A7449&lt;Fin),1,0))</f>
        <v/>
      </c>
      <c r="H7449" s="0" t="str">
        <f aca="false">IF(G7449=1,INT(ROUND((A7449-Debut)*86400,0)/600),"")</f>
        <v/>
      </c>
      <c r="I7449" s="0" t="str">
        <f aca="false">IF(G7449=1,INT(ROUND((A7449-Debut)*86400,0)/3600),"")</f>
        <v/>
      </c>
      <c r="J7449" s="0" t="str">
        <f aca="false">IF(OR(A7449="",B7449=""),"",ROUND((B7449-A7449)*86400,0))</f>
        <v/>
      </c>
      <c r="K7449" s="37" t="str">
        <f aca="false">IF(G7449=1,IF(COUNTIFS($C:$C,C7449,$G:$G,1,$A:$A,"&gt;="&amp;(A7449-FenetreInterm/86400),$A:$A,"&lt;="&amp;A7449)&gt;=NbInterm,1,0),"")</f>
        <v/>
      </c>
      <c r="L7449" s="37" t="str">
        <f aca="false">IF(G7449=1,IF(B7449="",0,IF(J7449&lt;SeuilFugitive,1,0)),"")</f>
        <v/>
      </c>
      <c r="M7449" s="37" t="str">
        <f aca="false">IF(G7449=1,IF(B7449="",IF((Fin-A7449)*24&gt;SeuilFigee,1,0),IF(J7449&gt;SeuilFigee*3600,1,0)),"")</f>
        <v/>
      </c>
      <c r="N7449" s="0" t="str">
        <f aca="false">IF(G7449=1,IF(COUNTIF(H$2:H7449,H7449)=1,COUNTIF($H:$H,H7449),""),"")</f>
        <v/>
      </c>
      <c r="O7449" s="0" t="str">
        <f aca="false">IF(G7449=1,IF(COUNTIF(I$2:I7449,I7449)=1,COUNTIF($I:$I,I7449),""),"")</f>
        <v/>
      </c>
      <c r="P7449" s="38" t="str">
        <f aca="false">IF(G7449=1,IF(COUNTIFS(C$2:C7449,C7449,G$2:G7449,1)=1,COUNTIFS($C:$C,C7449,$G:$G,1)+ROW()/10000000,""),"")</f>
        <v/>
      </c>
      <c r="Q7449" s="0" t="str">
        <f aca="false">IF(K7449=1,IF(COUNTIFS(C$2:C7449,C7449,K$2:K7449,1)=1,1,0),"")</f>
        <v/>
      </c>
      <c r="R7449" s="0" t="str">
        <f aca="false">IF(M7449=1,IF(COUNTIFS(C$2:C7449,C7449,M$2:M7449,1)=1,1,0),"")</f>
        <v/>
      </c>
      <c r="S7449" s="0" t="str">
        <f aca="false">IF(L7449=1,IF(COUNTIFS(C$2:C7449,C7449,L$2:L7449,1)=1,1,0),"")</f>
        <v/>
      </c>
      <c r="T7449" s="38" t="str">
        <f aca="false">IF(N7449="","",N7449+ROW()/10000000)</f>
        <v/>
      </c>
      <c r="U7449" s="0" t="str">
        <f aca="false">IF(G7449=1,IF(B7449="",1,0),"")</f>
        <v/>
      </c>
    </row>
    <row r="7450" customFormat="false" ht="15" hidden="false" customHeight="false" outlineLevel="0" collapsed="false">
      <c r="A7450" s="35"/>
      <c r="B7450" s="35"/>
      <c r="G7450" s="0" t="str">
        <f aca="false">IF(A7450="","",IF(AND(A7450&gt;=Debut,A7450&lt;Fin),1,0))</f>
        <v/>
      </c>
      <c r="H7450" s="0" t="str">
        <f aca="false">IF(G7450=1,INT(ROUND((A7450-Debut)*86400,0)/600),"")</f>
        <v/>
      </c>
      <c r="I7450" s="0" t="str">
        <f aca="false">IF(G7450=1,INT(ROUND((A7450-Debut)*86400,0)/3600),"")</f>
        <v/>
      </c>
      <c r="J7450" s="0" t="str">
        <f aca="false">IF(OR(A7450="",B7450=""),"",ROUND((B7450-A7450)*86400,0))</f>
        <v/>
      </c>
      <c r="K7450" s="37" t="str">
        <f aca="false">IF(G7450=1,IF(COUNTIFS($C:$C,C7450,$G:$G,1,$A:$A,"&gt;="&amp;(A7450-FenetreInterm/86400),$A:$A,"&lt;="&amp;A7450)&gt;=NbInterm,1,0),"")</f>
        <v/>
      </c>
      <c r="L7450" s="37" t="str">
        <f aca="false">IF(G7450=1,IF(B7450="",0,IF(J7450&lt;SeuilFugitive,1,0)),"")</f>
        <v/>
      </c>
      <c r="M7450" s="37" t="str">
        <f aca="false">IF(G7450=1,IF(B7450="",IF((Fin-A7450)*24&gt;SeuilFigee,1,0),IF(J7450&gt;SeuilFigee*3600,1,0)),"")</f>
        <v/>
      </c>
      <c r="N7450" s="0" t="str">
        <f aca="false">IF(G7450=1,IF(COUNTIF(H$2:H7450,H7450)=1,COUNTIF($H:$H,H7450),""),"")</f>
        <v/>
      </c>
      <c r="O7450" s="0" t="str">
        <f aca="false">IF(G7450=1,IF(COUNTIF(I$2:I7450,I7450)=1,COUNTIF($I:$I,I7450),""),"")</f>
        <v/>
      </c>
      <c r="P7450" s="38" t="str">
        <f aca="false">IF(G7450=1,IF(COUNTIFS(C$2:C7450,C7450,G$2:G7450,1)=1,COUNTIFS($C:$C,C7450,$G:$G,1)+ROW()/10000000,""),"")</f>
        <v/>
      </c>
      <c r="Q7450" s="0" t="str">
        <f aca="false">IF(K7450=1,IF(COUNTIFS(C$2:C7450,C7450,K$2:K7450,1)=1,1,0),"")</f>
        <v/>
      </c>
      <c r="R7450" s="0" t="str">
        <f aca="false">IF(M7450=1,IF(COUNTIFS(C$2:C7450,C7450,M$2:M7450,1)=1,1,0),"")</f>
        <v/>
      </c>
      <c r="S7450" s="0" t="str">
        <f aca="false">IF(L7450=1,IF(COUNTIFS(C$2:C7450,C7450,L$2:L7450,1)=1,1,0),"")</f>
        <v/>
      </c>
      <c r="T7450" s="38" t="str">
        <f aca="false">IF(N7450="","",N7450+ROW()/10000000)</f>
        <v/>
      </c>
      <c r="U7450" s="0" t="str">
        <f aca="false">IF(G7450=1,IF(B7450="",1,0),"")</f>
        <v/>
      </c>
    </row>
    <row r="7451" customFormat="false" ht="15" hidden="false" customHeight="false" outlineLevel="0" collapsed="false">
      <c r="A7451" s="35"/>
      <c r="B7451" s="35"/>
      <c r="G7451" s="0" t="str">
        <f aca="false">IF(A7451="","",IF(AND(A7451&gt;=Debut,A7451&lt;Fin),1,0))</f>
        <v/>
      </c>
      <c r="H7451" s="0" t="str">
        <f aca="false">IF(G7451=1,INT(ROUND((A7451-Debut)*86400,0)/600),"")</f>
        <v/>
      </c>
      <c r="I7451" s="0" t="str">
        <f aca="false">IF(G7451=1,INT(ROUND((A7451-Debut)*86400,0)/3600),"")</f>
        <v/>
      </c>
      <c r="J7451" s="0" t="str">
        <f aca="false">IF(OR(A7451="",B7451=""),"",ROUND((B7451-A7451)*86400,0))</f>
        <v/>
      </c>
      <c r="K7451" s="37" t="str">
        <f aca="false">IF(G7451=1,IF(COUNTIFS($C:$C,C7451,$G:$G,1,$A:$A,"&gt;="&amp;(A7451-FenetreInterm/86400),$A:$A,"&lt;="&amp;A7451)&gt;=NbInterm,1,0),"")</f>
        <v/>
      </c>
      <c r="L7451" s="37" t="str">
        <f aca="false">IF(G7451=1,IF(B7451="",0,IF(J7451&lt;SeuilFugitive,1,0)),"")</f>
        <v/>
      </c>
      <c r="M7451" s="37" t="str">
        <f aca="false">IF(G7451=1,IF(B7451="",IF((Fin-A7451)*24&gt;SeuilFigee,1,0),IF(J7451&gt;SeuilFigee*3600,1,0)),"")</f>
        <v/>
      </c>
      <c r="N7451" s="0" t="str">
        <f aca="false">IF(G7451=1,IF(COUNTIF(H$2:H7451,H7451)=1,COUNTIF($H:$H,H7451),""),"")</f>
        <v/>
      </c>
      <c r="O7451" s="0" t="str">
        <f aca="false">IF(G7451=1,IF(COUNTIF(I$2:I7451,I7451)=1,COUNTIF($I:$I,I7451),""),"")</f>
        <v/>
      </c>
      <c r="P7451" s="38" t="str">
        <f aca="false">IF(G7451=1,IF(COUNTIFS(C$2:C7451,C7451,G$2:G7451,1)=1,COUNTIFS($C:$C,C7451,$G:$G,1)+ROW()/10000000,""),"")</f>
        <v/>
      </c>
      <c r="Q7451" s="0" t="str">
        <f aca="false">IF(K7451=1,IF(COUNTIFS(C$2:C7451,C7451,K$2:K7451,1)=1,1,0),"")</f>
        <v/>
      </c>
      <c r="R7451" s="0" t="str">
        <f aca="false">IF(M7451=1,IF(COUNTIFS(C$2:C7451,C7451,M$2:M7451,1)=1,1,0),"")</f>
        <v/>
      </c>
      <c r="S7451" s="0" t="str">
        <f aca="false">IF(L7451=1,IF(COUNTIFS(C$2:C7451,C7451,L$2:L7451,1)=1,1,0),"")</f>
        <v/>
      </c>
      <c r="T7451" s="38" t="str">
        <f aca="false">IF(N7451="","",N7451+ROW()/10000000)</f>
        <v/>
      </c>
      <c r="U7451" s="0" t="str">
        <f aca="false">IF(G7451=1,IF(B7451="",1,0),"")</f>
        <v/>
      </c>
    </row>
    <row r="7452" customFormat="false" ht="15" hidden="false" customHeight="false" outlineLevel="0" collapsed="false">
      <c r="A7452" s="35"/>
      <c r="B7452" s="35"/>
      <c r="G7452" s="0" t="str">
        <f aca="false">IF(A7452="","",IF(AND(A7452&gt;=Debut,A7452&lt;Fin),1,0))</f>
        <v/>
      </c>
      <c r="H7452" s="0" t="str">
        <f aca="false">IF(G7452=1,INT(ROUND((A7452-Debut)*86400,0)/600),"")</f>
        <v/>
      </c>
      <c r="I7452" s="0" t="str">
        <f aca="false">IF(G7452=1,INT(ROUND((A7452-Debut)*86400,0)/3600),"")</f>
        <v/>
      </c>
      <c r="J7452" s="0" t="str">
        <f aca="false">IF(OR(A7452="",B7452=""),"",ROUND((B7452-A7452)*86400,0))</f>
        <v/>
      </c>
      <c r="K7452" s="37" t="str">
        <f aca="false">IF(G7452=1,IF(COUNTIFS($C:$C,C7452,$G:$G,1,$A:$A,"&gt;="&amp;(A7452-FenetreInterm/86400),$A:$A,"&lt;="&amp;A7452)&gt;=NbInterm,1,0),"")</f>
        <v/>
      </c>
      <c r="L7452" s="37" t="str">
        <f aca="false">IF(G7452=1,IF(B7452="",0,IF(J7452&lt;SeuilFugitive,1,0)),"")</f>
        <v/>
      </c>
      <c r="M7452" s="37" t="str">
        <f aca="false">IF(G7452=1,IF(B7452="",IF((Fin-A7452)*24&gt;SeuilFigee,1,0),IF(J7452&gt;SeuilFigee*3600,1,0)),"")</f>
        <v/>
      </c>
      <c r="N7452" s="0" t="str">
        <f aca="false">IF(G7452=1,IF(COUNTIF(H$2:H7452,H7452)=1,COUNTIF($H:$H,H7452),""),"")</f>
        <v/>
      </c>
      <c r="O7452" s="0" t="str">
        <f aca="false">IF(G7452=1,IF(COUNTIF(I$2:I7452,I7452)=1,COUNTIF($I:$I,I7452),""),"")</f>
        <v/>
      </c>
      <c r="P7452" s="38" t="str">
        <f aca="false">IF(G7452=1,IF(COUNTIFS(C$2:C7452,C7452,G$2:G7452,1)=1,COUNTIFS($C:$C,C7452,$G:$G,1)+ROW()/10000000,""),"")</f>
        <v/>
      </c>
      <c r="Q7452" s="0" t="str">
        <f aca="false">IF(K7452=1,IF(COUNTIFS(C$2:C7452,C7452,K$2:K7452,1)=1,1,0),"")</f>
        <v/>
      </c>
      <c r="R7452" s="0" t="str">
        <f aca="false">IF(M7452=1,IF(COUNTIFS(C$2:C7452,C7452,M$2:M7452,1)=1,1,0),"")</f>
        <v/>
      </c>
      <c r="S7452" s="0" t="str">
        <f aca="false">IF(L7452=1,IF(COUNTIFS(C$2:C7452,C7452,L$2:L7452,1)=1,1,0),"")</f>
        <v/>
      </c>
      <c r="T7452" s="38" t="str">
        <f aca="false">IF(N7452="","",N7452+ROW()/10000000)</f>
        <v/>
      </c>
      <c r="U7452" s="0" t="str">
        <f aca="false">IF(G7452=1,IF(B7452="",1,0),"")</f>
        <v/>
      </c>
    </row>
    <row r="7453" customFormat="false" ht="15" hidden="false" customHeight="false" outlineLevel="0" collapsed="false">
      <c r="A7453" s="35"/>
      <c r="B7453" s="35"/>
      <c r="G7453" s="0" t="str">
        <f aca="false">IF(A7453="","",IF(AND(A7453&gt;=Debut,A7453&lt;Fin),1,0))</f>
        <v/>
      </c>
      <c r="H7453" s="0" t="str">
        <f aca="false">IF(G7453=1,INT(ROUND((A7453-Debut)*86400,0)/600),"")</f>
        <v/>
      </c>
      <c r="I7453" s="0" t="str">
        <f aca="false">IF(G7453=1,INT(ROUND((A7453-Debut)*86400,0)/3600),"")</f>
        <v/>
      </c>
      <c r="J7453" s="0" t="str">
        <f aca="false">IF(OR(A7453="",B7453=""),"",ROUND((B7453-A7453)*86400,0))</f>
        <v/>
      </c>
      <c r="K7453" s="37" t="str">
        <f aca="false">IF(G7453=1,IF(COUNTIFS($C:$C,C7453,$G:$G,1,$A:$A,"&gt;="&amp;(A7453-FenetreInterm/86400),$A:$A,"&lt;="&amp;A7453)&gt;=NbInterm,1,0),"")</f>
        <v/>
      </c>
      <c r="L7453" s="37" t="str">
        <f aca="false">IF(G7453=1,IF(B7453="",0,IF(J7453&lt;SeuilFugitive,1,0)),"")</f>
        <v/>
      </c>
      <c r="M7453" s="37" t="str">
        <f aca="false">IF(G7453=1,IF(B7453="",IF((Fin-A7453)*24&gt;SeuilFigee,1,0),IF(J7453&gt;SeuilFigee*3600,1,0)),"")</f>
        <v/>
      </c>
      <c r="N7453" s="0" t="str">
        <f aca="false">IF(G7453=1,IF(COUNTIF(H$2:H7453,H7453)=1,COUNTIF($H:$H,H7453),""),"")</f>
        <v/>
      </c>
      <c r="O7453" s="0" t="str">
        <f aca="false">IF(G7453=1,IF(COUNTIF(I$2:I7453,I7453)=1,COUNTIF($I:$I,I7453),""),"")</f>
        <v/>
      </c>
      <c r="P7453" s="38" t="str">
        <f aca="false">IF(G7453=1,IF(COUNTIFS(C$2:C7453,C7453,G$2:G7453,1)=1,COUNTIFS($C:$C,C7453,$G:$G,1)+ROW()/10000000,""),"")</f>
        <v/>
      </c>
      <c r="Q7453" s="0" t="str">
        <f aca="false">IF(K7453=1,IF(COUNTIFS(C$2:C7453,C7453,K$2:K7453,1)=1,1,0),"")</f>
        <v/>
      </c>
      <c r="R7453" s="0" t="str">
        <f aca="false">IF(M7453=1,IF(COUNTIFS(C$2:C7453,C7453,M$2:M7453,1)=1,1,0),"")</f>
        <v/>
      </c>
      <c r="S7453" s="0" t="str">
        <f aca="false">IF(L7453=1,IF(COUNTIFS(C$2:C7453,C7453,L$2:L7453,1)=1,1,0),"")</f>
        <v/>
      </c>
      <c r="T7453" s="38" t="str">
        <f aca="false">IF(N7453="","",N7453+ROW()/10000000)</f>
        <v/>
      </c>
      <c r="U7453" s="0" t="str">
        <f aca="false">IF(G7453=1,IF(B7453="",1,0),"")</f>
        <v/>
      </c>
    </row>
    <row r="7454" customFormat="false" ht="15" hidden="false" customHeight="false" outlineLevel="0" collapsed="false">
      <c r="A7454" s="35"/>
      <c r="B7454" s="35"/>
      <c r="G7454" s="0" t="str">
        <f aca="false">IF(A7454="","",IF(AND(A7454&gt;=Debut,A7454&lt;Fin),1,0))</f>
        <v/>
      </c>
      <c r="H7454" s="0" t="str">
        <f aca="false">IF(G7454=1,INT(ROUND((A7454-Debut)*86400,0)/600),"")</f>
        <v/>
      </c>
      <c r="I7454" s="0" t="str">
        <f aca="false">IF(G7454=1,INT(ROUND((A7454-Debut)*86400,0)/3600),"")</f>
        <v/>
      </c>
      <c r="J7454" s="0" t="str">
        <f aca="false">IF(OR(A7454="",B7454=""),"",ROUND((B7454-A7454)*86400,0))</f>
        <v/>
      </c>
      <c r="K7454" s="37" t="str">
        <f aca="false">IF(G7454=1,IF(COUNTIFS($C:$C,C7454,$G:$G,1,$A:$A,"&gt;="&amp;(A7454-FenetreInterm/86400),$A:$A,"&lt;="&amp;A7454)&gt;=NbInterm,1,0),"")</f>
        <v/>
      </c>
      <c r="L7454" s="37" t="str">
        <f aca="false">IF(G7454=1,IF(B7454="",0,IF(J7454&lt;SeuilFugitive,1,0)),"")</f>
        <v/>
      </c>
      <c r="M7454" s="37" t="str">
        <f aca="false">IF(G7454=1,IF(B7454="",IF((Fin-A7454)*24&gt;SeuilFigee,1,0),IF(J7454&gt;SeuilFigee*3600,1,0)),"")</f>
        <v/>
      </c>
      <c r="N7454" s="0" t="str">
        <f aca="false">IF(G7454=1,IF(COUNTIF(H$2:H7454,H7454)=1,COUNTIF($H:$H,H7454),""),"")</f>
        <v/>
      </c>
      <c r="O7454" s="0" t="str">
        <f aca="false">IF(G7454=1,IF(COUNTIF(I$2:I7454,I7454)=1,COUNTIF($I:$I,I7454),""),"")</f>
        <v/>
      </c>
      <c r="P7454" s="38" t="str">
        <f aca="false">IF(G7454=1,IF(COUNTIFS(C$2:C7454,C7454,G$2:G7454,1)=1,COUNTIFS($C:$C,C7454,$G:$G,1)+ROW()/10000000,""),"")</f>
        <v/>
      </c>
      <c r="Q7454" s="0" t="str">
        <f aca="false">IF(K7454=1,IF(COUNTIFS(C$2:C7454,C7454,K$2:K7454,1)=1,1,0),"")</f>
        <v/>
      </c>
      <c r="R7454" s="0" t="str">
        <f aca="false">IF(M7454=1,IF(COUNTIFS(C$2:C7454,C7454,M$2:M7454,1)=1,1,0),"")</f>
        <v/>
      </c>
      <c r="S7454" s="0" t="str">
        <f aca="false">IF(L7454=1,IF(COUNTIFS(C$2:C7454,C7454,L$2:L7454,1)=1,1,0),"")</f>
        <v/>
      </c>
      <c r="T7454" s="38" t="str">
        <f aca="false">IF(N7454="","",N7454+ROW()/10000000)</f>
        <v/>
      </c>
      <c r="U7454" s="0" t="str">
        <f aca="false">IF(G7454=1,IF(B7454="",1,0),"")</f>
        <v/>
      </c>
    </row>
    <row r="7455" customFormat="false" ht="15" hidden="false" customHeight="false" outlineLevel="0" collapsed="false">
      <c r="A7455" s="35"/>
      <c r="B7455" s="35"/>
      <c r="G7455" s="0" t="str">
        <f aca="false">IF(A7455="","",IF(AND(A7455&gt;=Debut,A7455&lt;Fin),1,0))</f>
        <v/>
      </c>
      <c r="H7455" s="0" t="str">
        <f aca="false">IF(G7455=1,INT(ROUND((A7455-Debut)*86400,0)/600),"")</f>
        <v/>
      </c>
      <c r="I7455" s="0" t="str">
        <f aca="false">IF(G7455=1,INT(ROUND((A7455-Debut)*86400,0)/3600),"")</f>
        <v/>
      </c>
      <c r="J7455" s="0" t="str">
        <f aca="false">IF(OR(A7455="",B7455=""),"",ROUND((B7455-A7455)*86400,0))</f>
        <v/>
      </c>
      <c r="K7455" s="37" t="str">
        <f aca="false">IF(G7455=1,IF(COUNTIFS($C:$C,C7455,$G:$G,1,$A:$A,"&gt;="&amp;(A7455-FenetreInterm/86400),$A:$A,"&lt;="&amp;A7455)&gt;=NbInterm,1,0),"")</f>
        <v/>
      </c>
      <c r="L7455" s="37" t="str">
        <f aca="false">IF(G7455=1,IF(B7455="",0,IF(J7455&lt;SeuilFugitive,1,0)),"")</f>
        <v/>
      </c>
      <c r="M7455" s="37" t="str">
        <f aca="false">IF(G7455=1,IF(B7455="",IF((Fin-A7455)*24&gt;SeuilFigee,1,0),IF(J7455&gt;SeuilFigee*3600,1,0)),"")</f>
        <v/>
      </c>
      <c r="N7455" s="0" t="str">
        <f aca="false">IF(G7455=1,IF(COUNTIF(H$2:H7455,H7455)=1,COUNTIF($H:$H,H7455),""),"")</f>
        <v/>
      </c>
      <c r="O7455" s="0" t="str">
        <f aca="false">IF(G7455=1,IF(COUNTIF(I$2:I7455,I7455)=1,COUNTIF($I:$I,I7455),""),"")</f>
        <v/>
      </c>
      <c r="P7455" s="38" t="str">
        <f aca="false">IF(G7455=1,IF(COUNTIFS(C$2:C7455,C7455,G$2:G7455,1)=1,COUNTIFS($C:$C,C7455,$G:$G,1)+ROW()/10000000,""),"")</f>
        <v/>
      </c>
      <c r="Q7455" s="0" t="str">
        <f aca="false">IF(K7455=1,IF(COUNTIFS(C$2:C7455,C7455,K$2:K7455,1)=1,1,0),"")</f>
        <v/>
      </c>
      <c r="R7455" s="0" t="str">
        <f aca="false">IF(M7455=1,IF(COUNTIFS(C$2:C7455,C7455,M$2:M7455,1)=1,1,0),"")</f>
        <v/>
      </c>
      <c r="S7455" s="0" t="str">
        <f aca="false">IF(L7455=1,IF(COUNTIFS(C$2:C7455,C7455,L$2:L7455,1)=1,1,0),"")</f>
        <v/>
      </c>
      <c r="T7455" s="38" t="str">
        <f aca="false">IF(N7455="","",N7455+ROW()/10000000)</f>
        <v/>
      </c>
      <c r="U7455" s="0" t="str">
        <f aca="false">IF(G7455=1,IF(B7455="",1,0),"")</f>
        <v/>
      </c>
    </row>
    <row r="7456" customFormat="false" ht="15" hidden="false" customHeight="false" outlineLevel="0" collapsed="false">
      <c r="A7456" s="35"/>
      <c r="B7456" s="35"/>
      <c r="G7456" s="0" t="str">
        <f aca="false">IF(A7456="","",IF(AND(A7456&gt;=Debut,A7456&lt;Fin),1,0))</f>
        <v/>
      </c>
      <c r="H7456" s="0" t="str">
        <f aca="false">IF(G7456=1,INT(ROUND((A7456-Debut)*86400,0)/600),"")</f>
        <v/>
      </c>
      <c r="I7456" s="0" t="str">
        <f aca="false">IF(G7456=1,INT(ROUND((A7456-Debut)*86400,0)/3600),"")</f>
        <v/>
      </c>
      <c r="J7456" s="0" t="str">
        <f aca="false">IF(OR(A7456="",B7456=""),"",ROUND((B7456-A7456)*86400,0))</f>
        <v/>
      </c>
      <c r="K7456" s="37" t="str">
        <f aca="false">IF(G7456=1,IF(COUNTIFS($C:$C,C7456,$G:$G,1,$A:$A,"&gt;="&amp;(A7456-FenetreInterm/86400),$A:$A,"&lt;="&amp;A7456)&gt;=NbInterm,1,0),"")</f>
        <v/>
      </c>
      <c r="L7456" s="37" t="str">
        <f aca="false">IF(G7456=1,IF(B7456="",0,IF(J7456&lt;SeuilFugitive,1,0)),"")</f>
        <v/>
      </c>
      <c r="M7456" s="37" t="str">
        <f aca="false">IF(G7456=1,IF(B7456="",IF((Fin-A7456)*24&gt;SeuilFigee,1,0),IF(J7456&gt;SeuilFigee*3600,1,0)),"")</f>
        <v/>
      </c>
      <c r="N7456" s="0" t="str">
        <f aca="false">IF(G7456=1,IF(COUNTIF(H$2:H7456,H7456)=1,COUNTIF($H:$H,H7456),""),"")</f>
        <v/>
      </c>
      <c r="O7456" s="0" t="str">
        <f aca="false">IF(G7456=1,IF(COUNTIF(I$2:I7456,I7456)=1,COUNTIF($I:$I,I7456),""),"")</f>
        <v/>
      </c>
      <c r="P7456" s="38" t="str">
        <f aca="false">IF(G7456=1,IF(COUNTIFS(C$2:C7456,C7456,G$2:G7456,1)=1,COUNTIFS($C:$C,C7456,$G:$G,1)+ROW()/10000000,""),"")</f>
        <v/>
      </c>
      <c r="Q7456" s="0" t="str">
        <f aca="false">IF(K7456=1,IF(COUNTIFS(C$2:C7456,C7456,K$2:K7456,1)=1,1,0),"")</f>
        <v/>
      </c>
      <c r="R7456" s="0" t="str">
        <f aca="false">IF(M7456=1,IF(COUNTIFS(C$2:C7456,C7456,M$2:M7456,1)=1,1,0),"")</f>
        <v/>
      </c>
      <c r="S7456" s="0" t="str">
        <f aca="false">IF(L7456=1,IF(COUNTIFS(C$2:C7456,C7456,L$2:L7456,1)=1,1,0),"")</f>
        <v/>
      </c>
      <c r="T7456" s="38" t="str">
        <f aca="false">IF(N7456="","",N7456+ROW()/10000000)</f>
        <v/>
      </c>
      <c r="U7456" s="0" t="str">
        <f aca="false">IF(G7456=1,IF(B7456="",1,0),"")</f>
        <v/>
      </c>
    </row>
    <row r="7457" customFormat="false" ht="15" hidden="false" customHeight="false" outlineLevel="0" collapsed="false">
      <c r="A7457" s="35"/>
      <c r="B7457" s="35"/>
      <c r="G7457" s="0" t="str">
        <f aca="false">IF(A7457="","",IF(AND(A7457&gt;=Debut,A7457&lt;Fin),1,0))</f>
        <v/>
      </c>
      <c r="H7457" s="0" t="str">
        <f aca="false">IF(G7457=1,INT(ROUND((A7457-Debut)*86400,0)/600),"")</f>
        <v/>
      </c>
      <c r="I7457" s="0" t="str">
        <f aca="false">IF(G7457=1,INT(ROUND((A7457-Debut)*86400,0)/3600),"")</f>
        <v/>
      </c>
      <c r="J7457" s="0" t="str">
        <f aca="false">IF(OR(A7457="",B7457=""),"",ROUND((B7457-A7457)*86400,0))</f>
        <v/>
      </c>
      <c r="K7457" s="37" t="str">
        <f aca="false">IF(G7457=1,IF(COUNTIFS($C:$C,C7457,$G:$G,1,$A:$A,"&gt;="&amp;(A7457-FenetreInterm/86400),$A:$A,"&lt;="&amp;A7457)&gt;=NbInterm,1,0),"")</f>
        <v/>
      </c>
      <c r="L7457" s="37" t="str">
        <f aca="false">IF(G7457=1,IF(B7457="",0,IF(J7457&lt;SeuilFugitive,1,0)),"")</f>
        <v/>
      </c>
      <c r="M7457" s="37" t="str">
        <f aca="false">IF(G7457=1,IF(B7457="",IF((Fin-A7457)*24&gt;SeuilFigee,1,0),IF(J7457&gt;SeuilFigee*3600,1,0)),"")</f>
        <v/>
      </c>
      <c r="N7457" s="0" t="str">
        <f aca="false">IF(G7457=1,IF(COUNTIF(H$2:H7457,H7457)=1,COUNTIF($H:$H,H7457),""),"")</f>
        <v/>
      </c>
      <c r="O7457" s="0" t="str">
        <f aca="false">IF(G7457=1,IF(COUNTIF(I$2:I7457,I7457)=1,COUNTIF($I:$I,I7457),""),"")</f>
        <v/>
      </c>
      <c r="P7457" s="38" t="str">
        <f aca="false">IF(G7457=1,IF(COUNTIFS(C$2:C7457,C7457,G$2:G7457,1)=1,COUNTIFS($C:$C,C7457,$G:$G,1)+ROW()/10000000,""),"")</f>
        <v/>
      </c>
      <c r="Q7457" s="0" t="str">
        <f aca="false">IF(K7457=1,IF(COUNTIFS(C$2:C7457,C7457,K$2:K7457,1)=1,1,0),"")</f>
        <v/>
      </c>
      <c r="R7457" s="0" t="str">
        <f aca="false">IF(M7457=1,IF(COUNTIFS(C$2:C7457,C7457,M$2:M7457,1)=1,1,0),"")</f>
        <v/>
      </c>
      <c r="S7457" s="0" t="str">
        <f aca="false">IF(L7457=1,IF(COUNTIFS(C$2:C7457,C7457,L$2:L7457,1)=1,1,0),"")</f>
        <v/>
      </c>
      <c r="T7457" s="38" t="str">
        <f aca="false">IF(N7457="","",N7457+ROW()/10000000)</f>
        <v/>
      </c>
      <c r="U7457" s="0" t="str">
        <f aca="false">IF(G7457=1,IF(B7457="",1,0),"")</f>
        <v/>
      </c>
    </row>
    <row r="7458" customFormat="false" ht="15" hidden="false" customHeight="false" outlineLevel="0" collapsed="false">
      <c r="A7458" s="35"/>
      <c r="B7458" s="35"/>
      <c r="G7458" s="0" t="str">
        <f aca="false">IF(A7458="","",IF(AND(A7458&gt;=Debut,A7458&lt;Fin),1,0))</f>
        <v/>
      </c>
      <c r="H7458" s="0" t="str">
        <f aca="false">IF(G7458=1,INT(ROUND((A7458-Debut)*86400,0)/600),"")</f>
        <v/>
      </c>
      <c r="I7458" s="0" t="str">
        <f aca="false">IF(G7458=1,INT(ROUND((A7458-Debut)*86400,0)/3600),"")</f>
        <v/>
      </c>
      <c r="J7458" s="0" t="str">
        <f aca="false">IF(OR(A7458="",B7458=""),"",ROUND((B7458-A7458)*86400,0))</f>
        <v/>
      </c>
      <c r="K7458" s="37" t="str">
        <f aca="false">IF(G7458=1,IF(COUNTIFS($C:$C,C7458,$G:$G,1,$A:$A,"&gt;="&amp;(A7458-FenetreInterm/86400),$A:$A,"&lt;="&amp;A7458)&gt;=NbInterm,1,0),"")</f>
        <v/>
      </c>
      <c r="L7458" s="37" t="str">
        <f aca="false">IF(G7458=1,IF(B7458="",0,IF(J7458&lt;SeuilFugitive,1,0)),"")</f>
        <v/>
      </c>
      <c r="M7458" s="37" t="str">
        <f aca="false">IF(G7458=1,IF(B7458="",IF((Fin-A7458)*24&gt;SeuilFigee,1,0),IF(J7458&gt;SeuilFigee*3600,1,0)),"")</f>
        <v/>
      </c>
      <c r="N7458" s="0" t="str">
        <f aca="false">IF(G7458=1,IF(COUNTIF(H$2:H7458,H7458)=1,COUNTIF($H:$H,H7458),""),"")</f>
        <v/>
      </c>
      <c r="O7458" s="0" t="str">
        <f aca="false">IF(G7458=1,IF(COUNTIF(I$2:I7458,I7458)=1,COUNTIF($I:$I,I7458),""),"")</f>
        <v/>
      </c>
      <c r="P7458" s="38" t="str">
        <f aca="false">IF(G7458=1,IF(COUNTIFS(C$2:C7458,C7458,G$2:G7458,1)=1,COUNTIFS($C:$C,C7458,$G:$G,1)+ROW()/10000000,""),"")</f>
        <v/>
      </c>
      <c r="Q7458" s="0" t="str">
        <f aca="false">IF(K7458=1,IF(COUNTIFS(C$2:C7458,C7458,K$2:K7458,1)=1,1,0),"")</f>
        <v/>
      </c>
      <c r="R7458" s="0" t="str">
        <f aca="false">IF(M7458=1,IF(COUNTIFS(C$2:C7458,C7458,M$2:M7458,1)=1,1,0),"")</f>
        <v/>
      </c>
      <c r="S7458" s="0" t="str">
        <f aca="false">IF(L7458=1,IF(COUNTIFS(C$2:C7458,C7458,L$2:L7458,1)=1,1,0),"")</f>
        <v/>
      </c>
      <c r="T7458" s="38" t="str">
        <f aca="false">IF(N7458="","",N7458+ROW()/10000000)</f>
        <v/>
      </c>
      <c r="U7458" s="0" t="str">
        <f aca="false">IF(G7458=1,IF(B7458="",1,0),"")</f>
        <v/>
      </c>
    </row>
    <row r="7459" customFormat="false" ht="15" hidden="false" customHeight="false" outlineLevel="0" collapsed="false">
      <c r="A7459" s="35"/>
      <c r="B7459" s="35"/>
      <c r="G7459" s="0" t="str">
        <f aca="false">IF(A7459="","",IF(AND(A7459&gt;=Debut,A7459&lt;Fin),1,0))</f>
        <v/>
      </c>
      <c r="H7459" s="0" t="str">
        <f aca="false">IF(G7459=1,INT(ROUND((A7459-Debut)*86400,0)/600),"")</f>
        <v/>
      </c>
      <c r="I7459" s="0" t="str">
        <f aca="false">IF(G7459=1,INT(ROUND((A7459-Debut)*86400,0)/3600),"")</f>
        <v/>
      </c>
      <c r="J7459" s="0" t="str">
        <f aca="false">IF(OR(A7459="",B7459=""),"",ROUND((B7459-A7459)*86400,0))</f>
        <v/>
      </c>
      <c r="K7459" s="37" t="str">
        <f aca="false">IF(G7459=1,IF(COUNTIFS($C:$C,C7459,$G:$G,1,$A:$A,"&gt;="&amp;(A7459-FenetreInterm/86400),$A:$A,"&lt;="&amp;A7459)&gt;=NbInterm,1,0),"")</f>
        <v/>
      </c>
      <c r="L7459" s="37" t="str">
        <f aca="false">IF(G7459=1,IF(B7459="",0,IF(J7459&lt;SeuilFugitive,1,0)),"")</f>
        <v/>
      </c>
      <c r="M7459" s="37" t="str">
        <f aca="false">IF(G7459=1,IF(B7459="",IF((Fin-A7459)*24&gt;SeuilFigee,1,0),IF(J7459&gt;SeuilFigee*3600,1,0)),"")</f>
        <v/>
      </c>
      <c r="N7459" s="0" t="str">
        <f aca="false">IF(G7459=1,IF(COUNTIF(H$2:H7459,H7459)=1,COUNTIF($H:$H,H7459),""),"")</f>
        <v/>
      </c>
      <c r="O7459" s="0" t="str">
        <f aca="false">IF(G7459=1,IF(COUNTIF(I$2:I7459,I7459)=1,COUNTIF($I:$I,I7459),""),"")</f>
        <v/>
      </c>
      <c r="P7459" s="38" t="str">
        <f aca="false">IF(G7459=1,IF(COUNTIFS(C$2:C7459,C7459,G$2:G7459,1)=1,COUNTIFS($C:$C,C7459,$G:$G,1)+ROW()/10000000,""),"")</f>
        <v/>
      </c>
      <c r="Q7459" s="0" t="str">
        <f aca="false">IF(K7459=1,IF(COUNTIFS(C$2:C7459,C7459,K$2:K7459,1)=1,1,0),"")</f>
        <v/>
      </c>
      <c r="R7459" s="0" t="str">
        <f aca="false">IF(M7459=1,IF(COUNTIFS(C$2:C7459,C7459,M$2:M7459,1)=1,1,0),"")</f>
        <v/>
      </c>
      <c r="S7459" s="0" t="str">
        <f aca="false">IF(L7459=1,IF(COUNTIFS(C$2:C7459,C7459,L$2:L7459,1)=1,1,0),"")</f>
        <v/>
      </c>
      <c r="T7459" s="38" t="str">
        <f aca="false">IF(N7459="","",N7459+ROW()/10000000)</f>
        <v/>
      </c>
      <c r="U7459" s="0" t="str">
        <f aca="false">IF(G7459=1,IF(B7459="",1,0),"")</f>
        <v/>
      </c>
    </row>
    <row r="7460" customFormat="false" ht="15" hidden="false" customHeight="false" outlineLevel="0" collapsed="false">
      <c r="A7460" s="35"/>
      <c r="B7460" s="35"/>
      <c r="G7460" s="0" t="str">
        <f aca="false">IF(A7460="","",IF(AND(A7460&gt;=Debut,A7460&lt;Fin),1,0))</f>
        <v/>
      </c>
      <c r="H7460" s="0" t="str">
        <f aca="false">IF(G7460=1,INT(ROUND((A7460-Debut)*86400,0)/600),"")</f>
        <v/>
      </c>
      <c r="I7460" s="0" t="str">
        <f aca="false">IF(G7460=1,INT(ROUND((A7460-Debut)*86400,0)/3600),"")</f>
        <v/>
      </c>
      <c r="J7460" s="0" t="str">
        <f aca="false">IF(OR(A7460="",B7460=""),"",ROUND((B7460-A7460)*86400,0))</f>
        <v/>
      </c>
      <c r="K7460" s="37" t="str">
        <f aca="false">IF(G7460=1,IF(COUNTIFS($C:$C,C7460,$G:$G,1,$A:$A,"&gt;="&amp;(A7460-FenetreInterm/86400),$A:$A,"&lt;="&amp;A7460)&gt;=NbInterm,1,0),"")</f>
        <v/>
      </c>
      <c r="L7460" s="37" t="str">
        <f aca="false">IF(G7460=1,IF(B7460="",0,IF(J7460&lt;SeuilFugitive,1,0)),"")</f>
        <v/>
      </c>
      <c r="M7460" s="37" t="str">
        <f aca="false">IF(G7460=1,IF(B7460="",IF((Fin-A7460)*24&gt;SeuilFigee,1,0),IF(J7460&gt;SeuilFigee*3600,1,0)),"")</f>
        <v/>
      </c>
      <c r="N7460" s="0" t="str">
        <f aca="false">IF(G7460=1,IF(COUNTIF(H$2:H7460,H7460)=1,COUNTIF($H:$H,H7460),""),"")</f>
        <v/>
      </c>
      <c r="O7460" s="0" t="str">
        <f aca="false">IF(G7460=1,IF(COUNTIF(I$2:I7460,I7460)=1,COUNTIF($I:$I,I7460),""),"")</f>
        <v/>
      </c>
      <c r="P7460" s="38" t="str">
        <f aca="false">IF(G7460=1,IF(COUNTIFS(C$2:C7460,C7460,G$2:G7460,1)=1,COUNTIFS($C:$C,C7460,$G:$G,1)+ROW()/10000000,""),"")</f>
        <v/>
      </c>
      <c r="Q7460" s="0" t="str">
        <f aca="false">IF(K7460=1,IF(COUNTIFS(C$2:C7460,C7460,K$2:K7460,1)=1,1,0),"")</f>
        <v/>
      </c>
      <c r="R7460" s="0" t="str">
        <f aca="false">IF(M7460=1,IF(COUNTIFS(C$2:C7460,C7460,M$2:M7460,1)=1,1,0),"")</f>
        <v/>
      </c>
      <c r="S7460" s="0" t="str">
        <f aca="false">IF(L7460=1,IF(COUNTIFS(C$2:C7460,C7460,L$2:L7460,1)=1,1,0),"")</f>
        <v/>
      </c>
      <c r="T7460" s="38" t="str">
        <f aca="false">IF(N7460="","",N7460+ROW()/10000000)</f>
        <v/>
      </c>
      <c r="U7460" s="0" t="str">
        <f aca="false">IF(G7460=1,IF(B7460="",1,0),"")</f>
        <v/>
      </c>
    </row>
    <row r="7461" customFormat="false" ht="15" hidden="false" customHeight="false" outlineLevel="0" collapsed="false">
      <c r="A7461" s="35"/>
      <c r="B7461" s="35"/>
      <c r="G7461" s="0" t="str">
        <f aca="false">IF(A7461="","",IF(AND(A7461&gt;=Debut,A7461&lt;Fin),1,0))</f>
        <v/>
      </c>
      <c r="H7461" s="0" t="str">
        <f aca="false">IF(G7461=1,INT(ROUND((A7461-Debut)*86400,0)/600),"")</f>
        <v/>
      </c>
      <c r="I7461" s="0" t="str">
        <f aca="false">IF(G7461=1,INT(ROUND((A7461-Debut)*86400,0)/3600),"")</f>
        <v/>
      </c>
      <c r="J7461" s="0" t="str">
        <f aca="false">IF(OR(A7461="",B7461=""),"",ROUND((B7461-A7461)*86400,0))</f>
        <v/>
      </c>
      <c r="K7461" s="37" t="str">
        <f aca="false">IF(G7461=1,IF(COUNTIFS($C:$C,C7461,$G:$G,1,$A:$A,"&gt;="&amp;(A7461-FenetreInterm/86400),$A:$A,"&lt;="&amp;A7461)&gt;=NbInterm,1,0),"")</f>
        <v/>
      </c>
      <c r="L7461" s="37" t="str">
        <f aca="false">IF(G7461=1,IF(B7461="",0,IF(J7461&lt;SeuilFugitive,1,0)),"")</f>
        <v/>
      </c>
      <c r="M7461" s="37" t="str">
        <f aca="false">IF(G7461=1,IF(B7461="",IF((Fin-A7461)*24&gt;SeuilFigee,1,0),IF(J7461&gt;SeuilFigee*3600,1,0)),"")</f>
        <v/>
      </c>
      <c r="N7461" s="0" t="str">
        <f aca="false">IF(G7461=1,IF(COUNTIF(H$2:H7461,H7461)=1,COUNTIF($H:$H,H7461),""),"")</f>
        <v/>
      </c>
      <c r="O7461" s="0" t="str">
        <f aca="false">IF(G7461=1,IF(COUNTIF(I$2:I7461,I7461)=1,COUNTIF($I:$I,I7461),""),"")</f>
        <v/>
      </c>
      <c r="P7461" s="38" t="str">
        <f aca="false">IF(G7461=1,IF(COUNTIFS(C$2:C7461,C7461,G$2:G7461,1)=1,COUNTIFS($C:$C,C7461,$G:$G,1)+ROW()/10000000,""),"")</f>
        <v/>
      </c>
      <c r="Q7461" s="0" t="str">
        <f aca="false">IF(K7461=1,IF(COUNTIFS(C$2:C7461,C7461,K$2:K7461,1)=1,1,0),"")</f>
        <v/>
      </c>
      <c r="R7461" s="0" t="str">
        <f aca="false">IF(M7461=1,IF(COUNTIFS(C$2:C7461,C7461,M$2:M7461,1)=1,1,0),"")</f>
        <v/>
      </c>
      <c r="S7461" s="0" t="str">
        <f aca="false">IF(L7461=1,IF(COUNTIFS(C$2:C7461,C7461,L$2:L7461,1)=1,1,0),"")</f>
        <v/>
      </c>
      <c r="T7461" s="38" t="str">
        <f aca="false">IF(N7461="","",N7461+ROW()/10000000)</f>
        <v/>
      </c>
      <c r="U7461" s="0" t="str">
        <f aca="false">IF(G7461=1,IF(B7461="",1,0),"")</f>
        <v/>
      </c>
    </row>
    <row r="7462" customFormat="false" ht="15" hidden="false" customHeight="false" outlineLevel="0" collapsed="false">
      <c r="A7462" s="35"/>
      <c r="B7462" s="35"/>
      <c r="G7462" s="0" t="str">
        <f aca="false">IF(A7462="","",IF(AND(A7462&gt;=Debut,A7462&lt;Fin),1,0))</f>
        <v/>
      </c>
      <c r="H7462" s="0" t="str">
        <f aca="false">IF(G7462=1,INT(ROUND((A7462-Debut)*86400,0)/600),"")</f>
        <v/>
      </c>
      <c r="I7462" s="0" t="str">
        <f aca="false">IF(G7462=1,INT(ROUND((A7462-Debut)*86400,0)/3600),"")</f>
        <v/>
      </c>
      <c r="J7462" s="0" t="str">
        <f aca="false">IF(OR(A7462="",B7462=""),"",ROUND((B7462-A7462)*86400,0))</f>
        <v/>
      </c>
      <c r="K7462" s="37" t="str">
        <f aca="false">IF(G7462=1,IF(COUNTIFS($C:$C,C7462,$G:$G,1,$A:$A,"&gt;="&amp;(A7462-FenetreInterm/86400),$A:$A,"&lt;="&amp;A7462)&gt;=NbInterm,1,0),"")</f>
        <v/>
      </c>
      <c r="L7462" s="37" t="str">
        <f aca="false">IF(G7462=1,IF(B7462="",0,IF(J7462&lt;SeuilFugitive,1,0)),"")</f>
        <v/>
      </c>
      <c r="M7462" s="37" t="str">
        <f aca="false">IF(G7462=1,IF(B7462="",IF((Fin-A7462)*24&gt;SeuilFigee,1,0),IF(J7462&gt;SeuilFigee*3600,1,0)),"")</f>
        <v/>
      </c>
      <c r="N7462" s="0" t="str">
        <f aca="false">IF(G7462=1,IF(COUNTIF(H$2:H7462,H7462)=1,COUNTIF($H:$H,H7462),""),"")</f>
        <v/>
      </c>
      <c r="O7462" s="0" t="str">
        <f aca="false">IF(G7462=1,IF(COUNTIF(I$2:I7462,I7462)=1,COUNTIF($I:$I,I7462),""),"")</f>
        <v/>
      </c>
      <c r="P7462" s="38" t="str">
        <f aca="false">IF(G7462=1,IF(COUNTIFS(C$2:C7462,C7462,G$2:G7462,1)=1,COUNTIFS($C:$C,C7462,$G:$G,1)+ROW()/10000000,""),"")</f>
        <v/>
      </c>
      <c r="Q7462" s="0" t="str">
        <f aca="false">IF(K7462=1,IF(COUNTIFS(C$2:C7462,C7462,K$2:K7462,1)=1,1,0),"")</f>
        <v/>
      </c>
      <c r="R7462" s="0" t="str">
        <f aca="false">IF(M7462=1,IF(COUNTIFS(C$2:C7462,C7462,M$2:M7462,1)=1,1,0),"")</f>
        <v/>
      </c>
      <c r="S7462" s="0" t="str">
        <f aca="false">IF(L7462=1,IF(COUNTIFS(C$2:C7462,C7462,L$2:L7462,1)=1,1,0),"")</f>
        <v/>
      </c>
      <c r="T7462" s="38" t="str">
        <f aca="false">IF(N7462="","",N7462+ROW()/10000000)</f>
        <v/>
      </c>
      <c r="U7462" s="0" t="str">
        <f aca="false">IF(G7462=1,IF(B7462="",1,0),"")</f>
        <v/>
      </c>
    </row>
    <row r="7463" customFormat="false" ht="15" hidden="false" customHeight="false" outlineLevel="0" collapsed="false">
      <c r="A7463" s="35"/>
      <c r="B7463" s="35"/>
      <c r="G7463" s="0" t="str">
        <f aca="false">IF(A7463="","",IF(AND(A7463&gt;=Debut,A7463&lt;Fin),1,0))</f>
        <v/>
      </c>
      <c r="H7463" s="0" t="str">
        <f aca="false">IF(G7463=1,INT(ROUND((A7463-Debut)*86400,0)/600),"")</f>
        <v/>
      </c>
      <c r="I7463" s="0" t="str">
        <f aca="false">IF(G7463=1,INT(ROUND((A7463-Debut)*86400,0)/3600),"")</f>
        <v/>
      </c>
      <c r="J7463" s="0" t="str">
        <f aca="false">IF(OR(A7463="",B7463=""),"",ROUND((B7463-A7463)*86400,0))</f>
        <v/>
      </c>
      <c r="K7463" s="37" t="str">
        <f aca="false">IF(G7463=1,IF(COUNTIFS($C:$C,C7463,$G:$G,1,$A:$A,"&gt;="&amp;(A7463-FenetreInterm/86400),$A:$A,"&lt;="&amp;A7463)&gt;=NbInterm,1,0),"")</f>
        <v/>
      </c>
      <c r="L7463" s="37" t="str">
        <f aca="false">IF(G7463=1,IF(B7463="",0,IF(J7463&lt;SeuilFugitive,1,0)),"")</f>
        <v/>
      </c>
      <c r="M7463" s="37" t="str">
        <f aca="false">IF(G7463=1,IF(B7463="",IF((Fin-A7463)*24&gt;SeuilFigee,1,0),IF(J7463&gt;SeuilFigee*3600,1,0)),"")</f>
        <v/>
      </c>
      <c r="N7463" s="0" t="str">
        <f aca="false">IF(G7463=1,IF(COUNTIF(H$2:H7463,H7463)=1,COUNTIF($H:$H,H7463),""),"")</f>
        <v/>
      </c>
      <c r="O7463" s="0" t="str">
        <f aca="false">IF(G7463=1,IF(COUNTIF(I$2:I7463,I7463)=1,COUNTIF($I:$I,I7463),""),"")</f>
        <v/>
      </c>
      <c r="P7463" s="38" t="str">
        <f aca="false">IF(G7463=1,IF(COUNTIFS(C$2:C7463,C7463,G$2:G7463,1)=1,COUNTIFS($C:$C,C7463,$G:$G,1)+ROW()/10000000,""),"")</f>
        <v/>
      </c>
      <c r="Q7463" s="0" t="str">
        <f aca="false">IF(K7463=1,IF(COUNTIFS(C$2:C7463,C7463,K$2:K7463,1)=1,1,0),"")</f>
        <v/>
      </c>
      <c r="R7463" s="0" t="str">
        <f aca="false">IF(M7463=1,IF(COUNTIFS(C$2:C7463,C7463,M$2:M7463,1)=1,1,0),"")</f>
        <v/>
      </c>
      <c r="S7463" s="0" t="str">
        <f aca="false">IF(L7463=1,IF(COUNTIFS(C$2:C7463,C7463,L$2:L7463,1)=1,1,0),"")</f>
        <v/>
      </c>
      <c r="T7463" s="38" t="str">
        <f aca="false">IF(N7463="","",N7463+ROW()/10000000)</f>
        <v/>
      </c>
      <c r="U7463" s="0" t="str">
        <f aca="false">IF(G7463=1,IF(B7463="",1,0),"")</f>
        <v/>
      </c>
    </row>
    <row r="7464" customFormat="false" ht="15" hidden="false" customHeight="false" outlineLevel="0" collapsed="false">
      <c r="A7464" s="35"/>
      <c r="B7464" s="35"/>
      <c r="G7464" s="0" t="str">
        <f aca="false">IF(A7464="","",IF(AND(A7464&gt;=Debut,A7464&lt;Fin),1,0))</f>
        <v/>
      </c>
      <c r="H7464" s="0" t="str">
        <f aca="false">IF(G7464=1,INT(ROUND((A7464-Debut)*86400,0)/600),"")</f>
        <v/>
      </c>
      <c r="I7464" s="0" t="str">
        <f aca="false">IF(G7464=1,INT(ROUND((A7464-Debut)*86400,0)/3600),"")</f>
        <v/>
      </c>
      <c r="J7464" s="0" t="str">
        <f aca="false">IF(OR(A7464="",B7464=""),"",ROUND((B7464-A7464)*86400,0))</f>
        <v/>
      </c>
      <c r="K7464" s="37" t="str">
        <f aca="false">IF(G7464=1,IF(COUNTIFS($C:$C,C7464,$G:$G,1,$A:$A,"&gt;="&amp;(A7464-FenetreInterm/86400),$A:$A,"&lt;="&amp;A7464)&gt;=NbInterm,1,0),"")</f>
        <v/>
      </c>
      <c r="L7464" s="37" t="str">
        <f aca="false">IF(G7464=1,IF(B7464="",0,IF(J7464&lt;SeuilFugitive,1,0)),"")</f>
        <v/>
      </c>
      <c r="M7464" s="37" t="str">
        <f aca="false">IF(G7464=1,IF(B7464="",IF((Fin-A7464)*24&gt;SeuilFigee,1,0),IF(J7464&gt;SeuilFigee*3600,1,0)),"")</f>
        <v/>
      </c>
      <c r="N7464" s="0" t="str">
        <f aca="false">IF(G7464=1,IF(COUNTIF(H$2:H7464,H7464)=1,COUNTIF($H:$H,H7464),""),"")</f>
        <v/>
      </c>
      <c r="O7464" s="0" t="str">
        <f aca="false">IF(G7464=1,IF(COUNTIF(I$2:I7464,I7464)=1,COUNTIF($I:$I,I7464),""),"")</f>
        <v/>
      </c>
      <c r="P7464" s="38" t="str">
        <f aca="false">IF(G7464=1,IF(COUNTIFS(C$2:C7464,C7464,G$2:G7464,1)=1,COUNTIFS($C:$C,C7464,$G:$G,1)+ROW()/10000000,""),"")</f>
        <v/>
      </c>
      <c r="Q7464" s="0" t="str">
        <f aca="false">IF(K7464=1,IF(COUNTIFS(C$2:C7464,C7464,K$2:K7464,1)=1,1,0),"")</f>
        <v/>
      </c>
      <c r="R7464" s="0" t="str">
        <f aca="false">IF(M7464=1,IF(COUNTIFS(C$2:C7464,C7464,M$2:M7464,1)=1,1,0),"")</f>
        <v/>
      </c>
      <c r="S7464" s="0" t="str">
        <f aca="false">IF(L7464=1,IF(COUNTIFS(C$2:C7464,C7464,L$2:L7464,1)=1,1,0),"")</f>
        <v/>
      </c>
      <c r="T7464" s="38" t="str">
        <f aca="false">IF(N7464="","",N7464+ROW()/10000000)</f>
        <v/>
      </c>
      <c r="U7464" s="0" t="str">
        <f aca="false">IF(G7464=1,IF(B7464="",1,0),"")</f>
        <v/>
      </c>
    </row>
    <row r="7465" customFormat="false" ht="15" hidden="false" customHeight="false" outlineLevel="0" collapsed="false">
      <c r="A7465" s="35"/>
      <c r="B7465" s="35"/>
      <c r="G7465" s="0" t="str">
        <f aca="false">IF(A7465="","",IF(AND(A7465&gt;=Debut,A7465&lt;Fin),1,0))</f>
        <v/>
      </c>
      <c r="H7465" s="0" t="str">
        <f aca="false">IF(G7465=1,INT(ROUND((A7465-Debut)*86400,0)/600),"")</f>
        <v/>
      </c>
      <c r="I7465" s="0" t="str">
        <f aca="false">IF(G7465=1,INT(ROUND((A7465-Debut)*86400,0)/3600),"")</f>
        <v/>
      </c>
      <c r="J7465" s="0" t="str">
        <f aca="false">IF(OR(A7465="",B7465=""),"",ROUND((B7465-A7465)*86400,0))</f>
        <v/>
      </c>
      <c r="K7465" s="37" t="str">
        <f aca="false">IF(G7465=1,IF(COUNTIFS($C:$C,C7465,$G:$G,1,$A:$A,"&gt;="&amp;(A7465-FenetreInterm/86400),$A:$A,"&lt;="&amp;A7465)&gt;=NbInterm,1,0),"")</f>
        <v/>
      </c>
      <c r="L7465" s="37" t="str">
        <f aca="false">IF(G7465=1,IF(B7465="",0,IF(J7465&lt;SeuilFugitive,1,0)),"")</f>
        <v/>
      </c>
      <c r="M7465" s="37" t="str">
        <f aca="false">IF(G7465=1,IF(B7465="",IF((Fin-A7465)*24&gt;SeuilFigee,1,0),IF(J7465&gt;SeuilFigee*3600,1,0)),"")</f>
        <v/>
      </c>
      <c r="N7465" s="0" t="str">
        <f aca="false">IF(G7465=1,IF(COUNTIF(H$2:H7465,H7465)=1,COUNTIF($H:$H,H7465),""),"")</f>
        <v/>
      </c>
      <c r="O7465" s="0" t="str">
        <f aca="false">IF(G7465=1,IF(COUNTIF(I$2:I7465,I7465)=1,COUNTIF($I:$I,I7465),""),"")</f>
        <v/>
      </c>
      <c r="P7465" s="38" t="str">
        <f aca="false">IF(G7465=1,IF(COUNTIFS(C$2:C7465,C7465,G$2:G7465,1)=1,COUNTIFS($C:$C,C7465,$G:$G,1)+ROW()/10000000,""),"")</f>
        <v/>
      </c>
      <c r="Q7465" s="0" t="str">
        <f aca="false">IF(K7465=1,IF(COUNTIFS(C$2:C7465,C7465,K$2:K7465,1)=1,1,0),"")</f>
        <v/>
      </c>
      <c r="R7465" s="0" t="str">
        <f aca="false">IF(M7465=1,IF(COUNTIFS(C$2:C7465,C7465,M$2:M7465,1)=1,1,0),"")</f>
        <v/>
      </c>
      <c r="S7465" s="0" t="str">
        <f aca="false">IF(L7465=1,IF(COUNTIFS(C$2:C7465,C7465,L$2:L7465,1)=1,1,0),"")</f>
        <v/>
      </c>
      <c r="T7465" s="38" t="str">
        <f aca="false">IF(N7465="","",N7465+ROW()/10000000)</f>
        <v/>
      </c>
      <c r="U7465" s="0" t="str">
        <f aca="false">IF(G7465=1,IF(B7465="",1,0),"")</f>
        <v/>
      </c>
    </row>
    <row r="7466" customFormat="false" ht="15" hidden="false" customHeight="false" outlineLevel="0" collapsed="false">
      <c r="A7466" s="35"/>
      <c r="B7466" s="35"/>
      <c r="G7466" s="0" t="str">
        <f aca="false">IF(A7466="","",IF(AND(A7466&gt;=Debut,A7466&lt;Fin),1,0))</f>
        <v/>
      </c>
      <c r="H7466" s="0" t="str">
        <f aca="false">IF(G7466=1,INT(ROUND((A7466-Debut)*86400,0)/600),"")</f>
        <v/>
      </c>
      <c r="I7466" s="0" t="str">
        <f aca="false">IF(G7466=1,INT(ROUND((A7466-Debut)*86400,0)/3600),"")</f>
        <v/>
      </c>
      <c r="J7466" s="0" t="str">
        <f aca="false">IF(OR(A7466="",B7466=""),"",ROUND((B7466-A7466)*86400,0))</f>
        <v/>
      </c>
      <c r="K7466" s="37" t="str">
        <f aca="false">IF(G7466=1,IF(COUNTIFS($C:$C,C7466,$G:$G,1,$A:$A,"&gt;="&amp;(A7466-FenetreInterm/86400),$A:$A,"&lt;="&amp;A7466)&gt;=NbInterm,1,0),"")</f>
        <v/>
      </c>
      <c r="L7466" s="37" t="str">
        <f aca="false">IF(G7466=1,IF(B7466="",0,IF(J7466&lt;SeuilFugitive,1,0)),"")</f>
        <v/>
      </c>
      <c r="M7466" s="37" t="str">
        <f aca="false">IF(G7466=1,IF(B7466="",IF((Fin-A7466)*24&gt;SeuilFigee,1,0),IF(J7466&gt;SeuilFigee*3600,1,0)),"")</f>
        <v/>
      </c>
      <c r="N7466" s="0" t="str">
        <f aca="false">IF(G7466=1,IF(COUNTIF(H$2:H7466,H7466)=1,COUNTIF($H:$H,H7466),""),"")</f>
        <v/>
      </c>
      <c r="O7466" s="0" t="str">
        <f aca="false">IF(G7466=1,IF(COUNTIF(I$2:I7466,I7466)=1,COUNTIF($I:$I,I7466),""),"")</f>
        <v/>
      </c>
      <c r="P7466" s="38" t="str">
        <f aca="false">IF(G7466=1,IF(COUNTIFS(C$2:C7466,C7466,G$2:G7466,1)=1,COUNTIFS($C:$C,C7466,$G:$G,1)+ROW()/10000000,""),"")</f>
        <v/>
      </c>
      <c r="Q7466" s="0" t="str">
        <f aca="false">IF(K7466=1,IF(COUNTIFS(C$2:C7466,C7466,K$2:K7466,1)=1,1,0),"")</f>
        <v/>
      </c>
      <c r="R7466" s="0" t="str">
        <f aca="false">IF(M7466=1,IF(COUNTIFS(C$2:C7466,C7466,M$2:M7466,1)=1,1,0),"")</f>
        <v/>
      </c>
      <c r="S7466" s="0" t="str">
        <f aca="false">IF(L7466=1,IF(COUNTIFS(C$2:C7466,C7466,L$2:L7466,1)=1,1,0),"")</f>
        <v/>
      </c>
      <c r="T7466" s="38" t="str">
        <f aca="false">IF(N7466="","",N7466+ROW()/10000000)</f>
        <v/>
      </c>
      <c r="U7466" s="0" t="str">
        <f aca="false">IF(G7466=1,IF(B7466="",1,0),"")</f>
        <v/>
      </c>
    </row>
    <row r="7467" customFormat="false" ht="15" hidden="false" customHeight="false" outlineLevel="0" collapsed="false">
      <c r="A7467" s="35"/>
      <c r="B7467" s="35"/>
      <c r="G7467" s="0" t="str">
        <f aca="false">IF(A7467="","",IF(AND(A7467&gt;=Debut,A7467&lt;Fin),1,0))</f>
        <v/>
      </c>
      <c r="H7467" s="0" t="str">
        <f aca="false">IF(G7467=1,INT(ROUND((A7467-Debut)*86400,0)/600),"")</f>
        <v/>
      </c>
      <c r="I7467" s="0" t="str">
        <f aca="false">IF(G7467=1,INT(ROUND((A7467-Debut)*86400,0)/3600),"")</f>
        <v/>
      </c>
      <c r="J7467" s="0" t="str">
        <f aca="false">IF(OR(A7467="",B7467=""),"",ROUND((B7467-A7467)*86400,0))</f>
        <v/>
      </c>
      <c r="K7467" s="37" t="str">
        <f aca="false">IF(G7467=1,IF(COUNTIFS($C:$C,C7467,$G:$G,1,$A:$A,"&gt;="&amp;(A7467-FenetreInterm/86400),$A:$A,"&lt;="&amp;A7467)&gt;=NbInterm,1,0),"")</f>
        <v/>
      </c>
      <c r="L7467" s="37" t="str">
        <f aca="false">IF(G7467=1,IF(B7467="",0,IF(J7467&lt;SeuilFugitive,1,0)),"")</f>
        <v/>
      </c>
      <c r="M7467" s="37" t="str">
        <f aca="false">IF(G7467=1,IF(B7467="",IF((Fin-A7467)*24&gt;SeuilFigee,1,0),IF(J7467&gt;SeuilFigee*3600,1,0)),"")</f>
        <v/>
      </c>
      <c r="N7467" s="0" t="str">
        <f aca="false">IF(G7467=1,IF(COUNTIF(H$2:H7467,H7467)=1,COUNTIF($H:$H,H7467),""),"")</f>
        <v/>
      </c>
      <c r="O7467" s="0" t="str">
        <f aca="false">IF(G7467=1,IF(COUNTIF(I$2:I7467,I7467)=1,COUNTIF($I:$I,I7467),""),"")</f>
        <v/>
      </c>
      <c r="P7467" s="38" t="str">
        <f aca="false">IF(G7467=1,IF(COUNTIFS(C$2:C7467,C7467,G$2:G7467,1)=1,COUNTIFS($C:$C,C7467,$G:$G,1)+ROW()/10000000,""),"")</f>
        <v/>
      </c>
      <c r="Q7467" s="0" t="str">
        <f aca="false">IF(K7467=1,IF(COUNTIFS(C$2:C7467,C7467,K$2:K7467,1)=1,1,0),"")</f>
        <v/>
      </c>
      <c r="R7467" s="0" t="str">
        <f aca="false">IF(M7467=1,IF(COUNTIFS(C$2:C7467,C7467,M$2:M7467,1)=1,1,0),"")</f>
        <v/>
      </c>
      <c r="S7467" s="0" t="str">
        <f aca="false">IF(L7467=1,IF(COUNTIFS(C$2:C7467,C7467,L$2:L7467,1)=1,1,0),"")</f>
        <v/>
      </c>
      <c r="T7467" s="38" t="str">
        <f aca="false">IF(N7467="","",N7467+ROW()/10000000)</f>
        <v/>
      </c>
      <c r="U7467" s="0" t="str">
        <f aca="false">IF(G7467=1,IF(B7467="",1,0),"")</f>
        <v/>
      </c>
    </row>
    <row r="7468" customFormat="false" ht="15" hidden="false" customHeight="false" outlineLevel="0" collapsed="false">
      <c r="A7468" s="35"/>
      <c r="B7468" s="35"/>
      <c r="G7468" s="0" t="str">
        <f aca="false">IF(A7468="","",IF(AND(A7468&gt;=Debut,A7468&lt;Fin),1,0))</f>
        <v/>
      </c>
      <c r="H7468" s="0" t="str">
        <f aca="false">IF(G7468=1,INT(ROUND((A7468-Debut)*86400,0)/600),"")</f>
        <v/>
      </c>
      <c r="I7468" s="0" t="str">
        <f aca="false">IF(G7468=1,INT(ROUND((A7468-Debut)*86400,0)/3600),"")</f>
        <v/>
      </c>
      <c r="J7468" s="0" t="str">
        <f aca="false">IF(OR(A7468="",B7468=""),"",ROUND((B7468-A7468)*86400,0))</f>
        <v/>
      </c>
      <c r="K7468" s="37" t="str">
        <f aca="false">IF(G7468=1,IF(COUNTIFS($C:$C,C7468,$G:$G,1,$A:$A,"&gt;="&amp;(A7468-FenetreInterm/86400),$A:$A,"&lt;="&amp;A7468)&gt;=NbInterm,1,0),"")</f>
        <v/>
      </c>
      <c r="L7468" s="37" t="str">
        <f aca="false">IF(G7468=1,IF(B7468="",0,IF(J7468&lt;SeuilFugitive,1,0)),"")</f>
        <v/>
      </c>
      <c r="M7468" s="37" t="str">
        <f aca="false">IF(G7468=1,IF(B7468="",IF((Fin-A7468)*24&gt;SeuilFigee,1,0),IF(J7468&gt;SeuilFigee*3600,1,0)),"")</f>
        <v/>
      </c>
      <c r="N7468" s="0" t="str">
        <f aca="false">IF(G7468=1,IF(COUNTIF(H$2:H7468,H7468)=1,COUNTIF($H:$H,H7468),""),"")</f>
        <v/>
      </c>
      <c r="O7468" s="0" t="str">
        <f aca="false">IF(G7468=1,IF(COUNTIF(I$2:I7468,I7468)=1,COUNTIF($I:$I,I7468),""),"")</f>
        <v/>
      </c>
      <c r="P7468" s="38" t="str">
        <f aca="false">IF(G7468=1,IF(COUNTIFS(C$2:C7468,C7468,G$2:G7468,1)=1,COUNTIFS($C:$C,C7468,$G:$G,1)+ROW()/10000000,""),"")</f>
        <v/>
      </c>
      <c r="Q7468" s="0" t="str">
        <f aca="false">IF(K7468=1,IF(COUNTIFS(C$2:C7468,C7468,K$2:K7468,1)=1,1,0),"")</f>
        <v/>
      </c>
      <c r="R7468" s="0" t="str">
        <f aca="false">IF(M7468=1,IF(COUNTIFS(C$2:C7468,C7468,M$2:M7468,1)=1,1,0),"")</f>
        <v/>
      </c>
      <c r="S7468" s="0" t="str">
        <f aca="false">IF(L7468=1,IF(COUNTIFS(C$2:C7468,C7468,L$2:L7468,1)=1,1,0),"")</f>
        <v/>
      </c>
      <c r="T7468" s="38" t="str">
        <f aca="false">IF(N7468="","",N7468+ROW()/10000000)</f>
        <v/>
      </c>
      <c r="U7468" s="0" t="str">
        <f aca="false">IF(G7468=1,IF(B7468="",1,0),"")</f>
        <v/>
      </c>
    </row>
    <row r="7469" customFormat="false" ht="15" hidden="false" customHeight="false" outlineLevel="0" collapsed="false">
      <c r="A7469" s="35"/>
      <c r="B7469" s="35"/>
      <c r="G7469" s="0" t="str">
        <f aca="false">IF(A7469="","",IF(AND(A7469&gt;=Debut,A7469&lt;Fin),1,0))</f>
        <v/>
      </c>
      <c r="H7469" s="0" t="str">
        <f aca="false">IF(G7469=1,INT(ROUND((A7469-Debut)*86400,0)/600),"")</f>
        <v/>
      </c>
      <c r="I7469" s="0" t="str">
        <f aca="false">IF(G7469=1,INT(ROUND((A7469-Debut)*86400,0)/3600),"")</f>
        <v/>
      </c>
      <c r="J7469" s="0" t="str">
        <f aca="false">IF(OR(A7469="",B7469=""),"",ROUND((B7469-A7469)*86400,0))</f>
        <v/>
      </c>
      <c r="K7469" s="37" t="str">
        <f aca="false">IF(G7469=1,IF(COUNTIFS($C:$C,C7469,$G:$G,1,$A:$A,"&gt;="&amp;(A7469-FenetreInterm/86400),$A:$A,"&lt;="&amp;A7469)&gt;=NbInterm,1,0),"")</f>
        <v/>
      </c>
      <c r="L7469" s="37" t="str">
        <f aca="false">IF(G7469=1,IF(B7469="",0,IF(J7469&lt;SeuilFugitive,1,0)),"")</f>
        <v/>
      </c>
      <c r="M7469" s="37" t="str">
        <f aca="false">IF(G7469=1,IF(B7469="",IF((Fin-A7469)*24&gt;SeuilFigee,1,0),IF(J7469&gt;SeuilFigee*3600,1,0)),"")</f>
        <v/>
      </c>
      <c r="N7469" s="0" t="str">
        <f aca="false">IF(G7469=1,IF(COUNTIF(H$2:H7469,H7469)=1,COUNTIF($H:$H,H7469),""),"")</f>
        <v/>
      </c>
      <c r="O7469" s="0" t="str">
        <f aca="false">IF(G7469=1,IF(COUNTIF(I$2:I7469,I7469)=1,COUNTIF($I:$I,I7469),""),"")</f>
        <v/>
      </c>
      <c r="P7469" s="38" t="str">
        <f aca="false">IF(G7469=1,IF(COUNTIFS(C$2:C7469,C7469,G$2:G7469,1)=1,COUNTIFS($C:$C,C7469,$G:$G,1)+ROW()/10000000,""),"")</f>
        <v/>
      </c>
      <c r="Q7469" s="0" t="str">
        <f aca="false">IF(K7469=1,IF(COUNTIFS(C$2:C7469,C7469,K$2:K7469,1)=1,1,0),"")</f>
        <v/>
      </c>
      <c r="R7469" s="0" t="str">
        <f aca="false">IF(M7469=1,IF(COUNTIFS(C$2:C7469,C7469,M$2:M7469,1)=1,1,0),"")</f>
        <v/>
      </c>
      <c r="S7469" s="0" t="str">
        <f aca="false">IF(L7469=1,IF(COUNTIFS(C$2:C7469,C7469,L$2:L7469,1)=1,1,0),"")</f>
        <v/>
      </c>
      <c r="T7469" s="38" t="str">
        <f aca="false">IF(N7469="","",N7469+ROW()/10000000)</f>
        <v/>
      </c>
      <c r="U7469" s="0" t="str">
        <f aca="false">IF(G7469=1,IF(B7469="",1,0),"")</f>
        <v/>
      </c>
    </row>
    <row r="7470" customFormat="false" ht="15" hidden="false" customHeight="false" outlineLevel="0" collapsed="false">
      <c r="A7470" s="35"/>
      <c r="B7470" s="35"/>
      <c r="G7470" s="0" t="str">
        <f aca="false">IF(A7470="","",IF(AND(A7470&gt;=Debut,A7470&lt;Fin),1,0))</f>
        <v/>
      </c>
      <c r="H7470" s="0" t="str">
        <f aca="false">IF(G7470=1,INT(ROUND((A7470-Debut)*86400,0)/600),"")</f>
        <v/>
      </c>
      <c r="I7470" s="0" t="str">
        <f aca="false">IF(G7470=1,INT(ROUND((A7470-Debut)*86400,0)/3600),"")</f>
        <v/>
      </c>
      <c r="J7470" s="0" t="str">
        <f aca="false">IF(OR(A7470="",B7470=""),"",ROUND((B7470-A7470)*86400,0))</f>
        <v/>
      </c>
      <c r="K7470" s="37" t="str">
        <f aca="false">IF(G7470=1,IF(COUNTIFS($C:$C,C7470,$G:$G,1,$A:$A,"&gt;="&amp;(A7470-FenetreInterm/86400),$A:$A,"&lt;="&amp;A7470)&gt;=NbInterm,1,0),"")</f>
        <v/>
      </c>
      <c r="L7470" s="37" t="str">
        <f aca="false">IF(G7470=1,IF(B7470="",0,IF(J7470&lt;SeuilFugitive,1,0)),"")</f>
        <v/>
      </c>
      <c r="M7470" s="37" t="str">
        <f aca="false">IF(G7470=1,IF(B7470="",IF((Fin-A7470)*24&gt;SeuilFigee,1,0),IF(J7470&gt;SeuilFigee*3600,1,0)),"")</f>
        <v/>
      </c>
      <c r="N7470" s="0" t="str">
        <f aca="false">IF(G7470=1,IF(COUNTIF(H$2:H7470,H7470)=1,COUNTIF($H:$H,H7470),""),"")</f>
        <v/>
      </c>
      <c r="O7470" s="0" t="str">
        <f aca="false">IF(G7470=1,IF(COUNTIF(I$2:I7470,I7470)=1,COUNTIF($I:$I,I7470),""),"")</f>
        <v/>
      </c>
      <c r="P7470" s="38" t="str">
        <f aca="false">IF(G7470=1,IF(COUNTIFS(C$2:C7470,C7470,G$2:G7470,1)=1,COUNTIFS($C:$C,C7470,$G:$G,1)+ROW()/10000000,""),"")</f>
        <v/>
      </c>
      <c r="Q7470" s="0" t="str">
        <f aca="false">IF(K7470=1,IF(COUNTIFS(C$2:C7470,C7470,K$2:K7470,1)=1,1,0),"")</f>
        <v/>
      </c>
      <c r="R7470" s="0" t="str">
        <f aca="false">IF(M7470=1,IF(COUNTIFS(C$2:C7470,C7470,M$2:M7470,1)=1,1,0),"")</f>
        <v/>
      </c>
      <c r="S7470" s="0" t="str">
        <f aca="false">IF(L7470=1,IF(COUNTIFS(C$2:C7470,C7470,L$2:L7470,1)=1,1,0),"")</f>
        <v/>
      </c>
      <c r="T7470" s="38" t="str">
        <f aca="false">IF(N7470="","",N7470+ROW()/10000000)</f>
        <v/>
      </c>
      <c r="U7470" s="0" t="str">
        <f aca="false">IF(G7470=1,IF(B7470="",1,0),"")</f>
        <v/>
      </c>
    </row>
    <row r="7471" customFormat="false" ht="15" hidden="false" customHeight="false" outlineLevel="0" collapsed="false">
      <c r="A7471" s="35"/>
      <c r="B7471" s="35"/>
      <c r="G7471" s="0" t="str">
        <f aca="false">IF(A7471="","",IF(AND(A7471&gt;=Debut,A7471&lt;Fin),1,0))</f>
        <v/>
      </c>
      <c r="H7471" s="0" t="str">
        <f aca="false">IF(G7471=1,INT(ROUND((A7471-Debut)*86400,0)/600),"")</f>
        <v/>
      </c>
      <c r="I7471" s="0" t="str">
        <f aca="false">IF(G7471=1,INT(ROUND((A7471-Debut)*86400,0)/3600),"")</f>
        <v/>
      </c>
      <c r="J7471" s="0" t="str">
        <f aca="false">IF(OR(A7471="",B7471=""),"",ROUND((B7471-A7471)*86400,0))</f>
        <v/>
      </c>
      <c r="K7471" s="37" t="str">
        <f aca="false">IF(G7471=1,IF(COUNTIFS($C:$C,C7471,$G:$G,1,$A:$A,"&gt;="&amp;(A7471-FenetreInterm/86400),$A:$A,"&lt;="&amp;A7471)&gt;=NbInterm,1,0),"")</f>
        <v/>
      </c>
      <c r="L7471" s="37" t="str">
        <f aca="false">IF(G7471=1,IF(B7471="",0,IF(J7471&lt;SeuilFugitive,1,0)),"")</f>
        <v/>
      </c>
      <c r="M7471" s="37" t="str">
        <f aca="false">IF(G7471=1,IF(B7471="",IF((Fin-A7471)*24&gt;SeuilFigee,1,0),IF(J7471&gt;SeuilFigee*3600,1,0)),"")</f>
        <v/>
      </c>
      <c r="N7471" s="0" t="str">
        <f aca="false">IF(G7471=1,IF(COUNTIF(H$2:H7471,H7471)=1,COUNTIF($H:$H,H7471),""),"")</f>
        <v/>
      </c>
      <c r="O7471" s="0" t="str">
        <f aca="false">IF(G7471=1,IF(COUNTIF(I$2:I7471,I7471)=1,COUNTIF($I:$I,I7471),""),"")</f>
        <v/>
      </c>
      <c r="P7471" s="38" t="str">
        <f aca="false">IF(G7471=1,IF(COUNTIFS(C$2:C7471,C7471,G$2:G7471,1)=1,COUNTIFS($C:$C,C7471,$G:$G,1)+ROW()/10000000,""),"")</f>
        <v/>
      </c>
      <c r="Q7471" s="0" t="str">
        <f aca="false">IF(K7471=1,IF(COUNTIFS(C$2:C7471,C7471,K$2:K7471,1)=1,1,0),"")</f>
        <v/>
      </c>
      <c r="R7471" s="0" t="str">
        <f aca="false">IF(M7471=1,IF(COUNTIFS(C$2:C7471,C7471,M$2:M7471,1)=1,1,0),"")</f>
        <v/>
      </c>
      <c r="S7471" s="0" t="str">
        <f aca="false">IF(L7471=1,IF(COUNTIFS(C$2:C7471,C7471,L$2:L7471,1)=1,1,0),"")</f>
        <v/>
      </c>
      <c r="T7471" s="38" t="str">
        <f aca="false">IF(N7471="","",N7471+ROW()/10000000)</f>
        <v/>
      </c>
      <c r="U7471" s="0" t="str">
        <f aca="false">IF(G7471=1,IF(B7471="",1,0),"")</f>
        <v/>
      </c>
    </row>
    <row r="7472" customFormat="false" ht="15" hidden="false" customHeight="false" outlineLevel="0" collapsed="false">
      <c r="A7472" s="35"/>
      <c r="B7472" s="35"/>
      <c r="G7472" s="0" t="str">
        <f aca="false">IF(A7472="","",IF(AND(A7472&gt;=Debut,A7472&lt;Fin),1,0))</f>
        <v/>
      </c>
      <c r="H7472" s="0" t="str">
        <f aca="false">IF(G7472=1,INT(ROUND((A7472-Debut)*86400,0)/600),"")</f>
        <v/>
      </c>
      <c r="I7472" s="0" t="str">
        <f aca="false">IF(G7472=1,INT(ROUND((A7472-Debut)*86400,0)/3600),"")</f>
        <v/>
      </c>
      <c r="J7472" s="0" t="str">
        <f aca="false">IF(OR(A7472="",B7472=""),"",ROUND((B7472-A7472)*86400,0))</f>
        <v/>
      </c>
      <c r="K7472" s="37" t="str">
        <f aca="false">IF(G7472=1,IF(COUNTIFS($C:$C,C7472,$G:$G,1,$A:$A,"&gt;="&amp;(A7472-FenetreInterm/86400),$A:$A,"&lt;="&amp;A7472)&gt;=NbInterm,1,0),"")</f>
        <v/>
      </c>
      <c r="L7472" s="37" t="str">
        <f aca="false">IF(G7472=1,IF(B7472="",0,IF(J7472&lt;SeuilFugitive,1,0)),"")</f>
        <v/>
      </c>
      <c r="M7472" s="37" t="str">
        <f aca="false">IF(G7472=1,IF(B7472="",IF((Fin-A7472)*24&gt;SeuilFigee,1,0),IF(J7472&gt;SeuilFigee*3600,1,0)),"")</f>
        <v/>
      </c>
      <c r="N7472" s="0" t="str">
        <f aca="false">IF(G7472=1,IF(COUNTIF(H$2:H7472,H7472)=1,COUNTIF($H:$H,H7472),""),"")</f>
        <v/>
      </c>
      <c r="O7472" s="0" t="str">
        <f aca="false">IF(G7472=1,IF(COUNTIF(I$2:I7472,I7472)=1,COUNTIF($I:$I,I7472),""),"")</f>
        <v/>
      </c>
      <c r="P7472" s="38" t="str">
        <f aca="false">IF(G7472=1,IF(COUNTIFS(C$2:C7472,C7472,G$2:G7472,1)=1,COUNTIFS($C:$C,C7472,$G:$G,1)+ROW()/10000000,""),"")</f>
        <v/>
      </c>
      <c r="Q7472" s="0" t="str">
        <f aca="false">IF(K7472=1,IF(COUNTIFS(C$2:C7472,C7472,K$2:K7472,1)=1,1,0),"")</f>
        <v/>
      </c>
      <c r="R7472" s="0" t="str">
        <f aca="false">IF(M7472=1,IF(COUNTIFS(C$2:C7472,C7472,M$2:M7472,1)=1,1,0),"")</f>
        <v/>
      </c>
      <c r="S7472" s="0" t="str">
        <f aca="false">IF(L7472=1,IF(COUNTIFS(C$2:C7472,C7472,L$2:L7472,1)=1,1,0),"")</f>
        <v/>
      </c>
      <c r="T7472" s="38" t="str">
        <f aca="false">IF(N7472="","",N7472+ROW()/10000000)</f>
        <v/>
      </c>
      <c r="U7472" s="0" t="str">
        <f aca="false">IF(G7472=1,IF(B7472="",1,0),"")</f>
        <v/>
      </c>
    </row>
    <row r="7473" customFormat="false" ht="15" hidden="false" customHeight="false" outlineLevel="0" collapsed="false">
      <c r="A7473" s="35"/>
      <c r="B7473" s="35"/>
      <c r="G7473" s="0" t="str">
        <f aca="false">IF(A7473="","",IF(AND(A7473&gt;=Debut,A7473&lt;Fin),1,0))</f>
        <v/>
      </c>
      <c r="H7473" s="0" t="str">
        <f aca="false">IF(G7473=1,INT(ROUND((A7473-Debut)*86400,0)/600),"")</f>
        <v/>
      </c>
      <c r="I7473" s="0" t="str">
        <f aca="false">IF(G7473=1,INT(ROUND((A7473-Debut)*86400,0)/3600),"")</f>
        <v/>
      </c>
      <c r="J7473" s="0" t="str">
        <f aca="false">IF(OR(A7473="",B7473=""),"",ROUND((B7473-A7473)*86400,0))</f>
        <v/>
      </c>
      <c r="K7473" s="37" t="str">
        <f aca="false">IF(G7473=1,IF(COUNTIFS($C:$C,C7473,$G:$G,1,$A:$A,"&gt;="&amp;(A7473-FenetreInterm/86400),$A:$A,"&lt;="&amp;A7473)&gt;=NbInterm,1,0),"")</f>
        <v/>
      </c>
      <c r="L7473" s="37" t="str">
        <f aca="false">IF(G7473=1,IF(B7473="",0,IF(J7473&lt;SeuilFugitive,1,0)),"")</f>
        <v/>
      </c>
      <c r="M7473" s="37" t="str">
        <f aca="false">IF(G7473=1,IF(B7473="",IF((Fin-A7473)*24&gt;SeuilFigee,1,0),IF(J7473&gt;SeuilFigee*3600,1,0)),"")</f>
        <v/>
      </c>
      <c r="N7473" s="0" t="str">
        <f aca="false">IF(G7473=1,IF(COUNTIF(H$2:H7473,H7473)=1,COUNTIF($H:$H,H7473),""),"")</f>
        <v/>
      </c>
      <c r="O7473" s="0" t="str">
        <f aca="false">IF(G7473=1,IF(COUNTIF(I$2:I7473,I7473)=1,COUNTIF($I:$I,I7473),""),"")</f>
        <v/>
      </c>
      <c r="P7473" s="38" t="str">
        <f aca="false">IF(G7473=1,IF(COUNTIFS(C$2:C7473,C7473,G$2:G7473,1)=1,COUNTIFS($C:$C,C7473,$G:$G,1)+ROW()/10000000,""),"")</f>
        <v/>
      </c>
      <c r="Q7473" s="0" t="str">
        <f aca="false">IF(K7473=1,IF(COUNTIFS(C$2:C7473,C7473,K$2:K7473,1)=1,1,0),"")</f>
        <v/>
      </c>
      <c r="R7473" s="0" t="str">
        <f aca="false">IF(M7473=1,IF(COUNTIFS(C$2:C7473,C7473,M$2:M7473,1)=1,1,0),"")</f>
        <v/>
      </c>
      <c r="S7473" s="0" t="str">
        <f aca="false">IF(L7473=1,IF(COUNTIFS(C$2:C7473,C7473,L$2:L7473,1)=1,1,0),"")</f>
        <v/>
      </c>
      <c r="T7473" s="38" t="str">
        <f aca="false">IF(N7473="","",N7473+ROW()/10000000)</f>
        <v/>
      </c>
      <c r="U7473" s="0" t="str">
        <f aca="false">IF(G7473=1,IF(B7473="",1,0),"")</f>
        <v/>
      </c>
    </row>
    <row r="7474" customFormat="false" ht="15" hidden="false" customHeight="false" outlineLevel="0" collapsed="false">
      <c r="A7474" s="35"/>
      <c r="B7474" s="35"/>
      <c r="G7474" s="0" t="str">
        <f aca="false">IF(A7474="","",IF(AND(A7474&gt;=Debut,A7474&lt;Fin),1,0))</f>
        <v/>
      </c>
      <c r="H7474" s="0" t="str">
        <f aca="false">IF(G7474=1,INT(ROUND((A7474-Debut)*86400,0)/600),"")</f>
        <v/>
      </c>
      <c r="I7474" s="0" t="str">
        <f aca="false">IF(G7474=1,INT(ROUND((A7474-Debut)*86400,0)/3600),"")</f>
        <v/>
      </c>
      <c r="J7474" s="0" t="str">
        <f aca="false">IF(OR(A7474="",B7474=""),"",ROUND((B7474-A7474)*86400,0))</f>
        <v/>
      </c>
      <c r="K7474" s="37" t="str">
        <f aca="false">IF(G7474=1,IF(COUNTIFS($C:$C,C7474,$G:$G,1,$A:$A,"&gt;="&amp;(A7474-FenetreInterm/86400),$A:$A,"&lt;="&amp;A7474)&gt;=NbInterm,1,0),"")</f>
        <v/>
      </c>
      <c r="L7474" s="37" t="str">
        <f aca="false">IF(G7474=1,IF(B7474="",0,IF(J7474&lt;SeuilFugitive,1,0)),"")</f>
        <v/>
      </c>
      <c r="M7474" s="37" t="str">
        <f aca="false">IF(G7474=1,IF(B7474="",IF((Fin-A7474)*24&gt;SeuilFigee,1,0),IF(J7474&gt;SeuilFigee*3600,1,0)),"")</f>
        <v/>
      </c>
      <c r="N7474" s="0" t="str">
        <f aca="false">IF(G7474=1,IF(COUNTIF(H$2:H7474,H7474)=1,COUNTIF($H:$H,H7474),""),"")</f>
        <v/>
      </c>
      <c r="O7474" s="0" t="str">
        <f aca="false">IF(G7474=1,IF(COUNTIF(I$2:I7474,I7474)=1,COUNTIF($I:$I,I7474),""),"")</f>
        <v/>
      </c>
      <c r="P7474" s="38" t="str">
        <f aca="false">IF(G7474=1,IF(COUNTIFS(C$2:C7474,C7474,G$2:G7474,1)=1,COUNTIFS($C:$C,C7474,$G:$G,1)+ROW()/10000000,""),"")</f>
        <v/>
      </c>
      <c r="Q7474" s="0" t="str">
        <f aca="false">IF(K7474=1,IF(COUNTIFS(C$2:C7474,C7474,K$2:K7474,1)=1,1,0),"")</f>
        <v/>
      </c>
      <c r="R7474" s="0" t="str">
        <f aca="false">IF(M7474=1,IF(COUNTIFS(C$2:C7474,C7474,M$2:M7474,1)=1,1,0),"")</f>
        <v/>
      </c>
      <c r="S7474" s="0" t="str">
        <f aca="false">IF(L7474=1,IF(COUNTIFS(C$2:C7474,C7474,L$2:L7474,1)=1,1,0),"")</f>
        <v/>
      </c>
      <c r="T7474" s="38" t="str">
        <f aca="false">IF(N7474="","",N7474+ROW()/10000000)</f>
        <v/>
      </c>
      <c r="U7474" s="0" t="str">
        <f aca="false">IF(G7474=1,IF(B7474="",1,0),"")</f>
        <v/>
      </c>
    </row>
    <row r="7475" customFormat="false" ht="15" hidden="false" customHeight="false" outlineLevel="0" collapsed="false">
      <c r="A7475" s="35"/>
      <c r="B7475" s="35"/>
      <c r="G7475" s="0" t="str">
        <f aca="false">IF(A7475="","",IF(AND(A7475&gt;=Debut,A7475&lt;Fin),1,0))</f>
        <v/>
      </c>
      <c r="H7475" s="0" t="str">
        <f aca="false">IF(G7475=1,INT(ROUND((A7475-Debut)*86400,0)/600),"")</f>
        <v/>
      </c>
      <c r="I7475" s="0" t="str">
        <f aca="false">IF(G7475=1,INT(ROUND((A7475-Debut)*86400,0)/3600),"")</f>
        <v/>
      </c>
      <c r="J7475" s="0" t="str">
        <f aca="false">IF(OR(A7475="",B7475=""),"",ROUND((B7475-A7475)*86400,0))</f>
        <v/>
      </c>
      <c r="K7475" s="37" t="str">
        <f aca="false">IF(G7475=1,IF(COUNTIFS($C:$C,C7475,$G:$G,1,$A:$A,"&gt;="&amp;(A7475-FenetreInterm/86400),$A:$A,"&lt;="&amp;A7475)&gt;=NbInterm,1,0),"")</f>
        <v/>
      </c>
      <c r="L7475" s="37" t="str">
        <f aca="false">IF(G7475=1,IF(B7475="",0,IF(J7475&lt;SeuilFugitive,1,0)),"")</f>
        <v/>
      </c>
      <c r="M7475" s="37" t="str">
        <f aca="false">IF(G7475=1,IF(B7475="",IF((Fin-A7475)*24&gt;SeuilFigee,1,0),IF(J7475&gt;SeuilFigee*3600,1,0)),"")</f>
        <v/>
      </c>
      <c r="N7475" s="0" t="str">
        <f aca="false">IF(G7475=1,IF(COUNTIF(H$2:H7475,H7475)=1,COUNTIF($H:$H,H7475),""),"")</f>
        <v/>
      </c>
      <c r="O7475" s="0" t="str">
        <f aca="false">IF(G7475=1,IF(COUNTIF(I$2:I7475,I7475)=1,COUNTIF($I:$I,I7475),""),"")</f>
        <v/>
      </c>
      <c r="P7475" s="38" t="str">
        <f aca="false">IF(G7475=1,IF(COUNTIFS(C$2:C7475,C7475,G$2:G7475,1)=1,COUNTIFS($C:$C,C7475,$G:$G,1)+ROW()/10000000,""),"")</f>
        <v/>
      </c>
      <c r="Q7475" s="0" t="str">
        <f aca="false">IF(K7475=1,IF(COUNTIFS(C$2:C7475,C7475,K$2:K7475,1)=1,1,0),"")</f>
        <v/>
      </c>
      <c r="R7475" s="0" t="str">
        <f aca="false">IF(M7475=1,IF(COUNTIFS(C$2:C7475,C7475,M$2:M7475,1)=1,1,0),"")</f>
        <v/>
      </c>
      <c r="S7475" s="0" t="str">
        <f aca="false">IF(L7475=1,IF(COUNTIFS(C$2:C7475,C7475,L$2:L7475,1)=1,1,0),"")</f>
        <v/>
      </c>
      <c r="T7475" s="38" t="str">
        <f aca="false">IF(N7475="","",N7475+ROW()/10000000)</f>
        <v/>
      </c>
      <c r="U7475" s="0" t="str">
        <f aca="false">IF(G7475=1,IF(B7475="",1,0),"")</f>
        <v/>
      </c>
    </row>
    <row r="7476" customFormat="false" ht="15" hidden="false" customHeight="false" outlineLevel="0" collapsed="false">
      <c r="A7476" s="35"/>
      <c r="B7476" s="35"/>
      <c r="G7476" s="0" t="str">
        <f aca="false">IF(A7476="","",IF(AND(A7476&gt;=Debut,A7476&lt;Fin),1,0))</f>
        <v/>
      </c>
      <c r="H7476" s="0" t="str">
        <f aca="false">IF(G7476=1,INT(ROUND((A7476-Debut)*86400,0)/600),"")</f>
        <v/>
      </c>
      <c r="I7476" s="0" t="str">
        <f aca="false">IF(G7476=1,INT(ROUND((A7476-Debut)*86400,0)/3600),"")</f>
        <v/>
      </c>
      <c r="J7476" s="0" t="str">
        <f aca="false">IF(OR(A7476="",B7476=""),"",ROUND((B7476-A7476)*86400,0))</f>
        <v/>
      </c>
      <c r="K7476" s="37" t="str">
        <f aca="false">IF(G7476=1,IF(COUNTIFS($C:$C,C7476,$G:$G,1,$A:$A,"&gt;="&amp;(A7476-FenetreInterm/86400),$A:$A,"&lt;="&amp;A7476)&gt;=NbInterm,1,0),"")</f>
        <v/>
      </c>
      <c r="L7476" s="37" t="str">
        <f aca="false">IF(G7476=1,IF(B7476="",0,IF(J7476&lt;SeuilFugitive,1,0)),"")</f>
        <v/>
      </c>
      <c r="M7476" s="37" t="str">
        <f aca="false">IF(G7476=1,IF(B7476="",IF((Fin-A7476)*24&gt;SeuilFigee,1,0),IF(J7476&gt;SeuilFigee*3600,1,0)),"")</f>
        <v/>
      </c>
      <c r="N7476" s="0" t="str">
        <f aca="false">IF(G7476=1,IF(COUNTIF(H$2:H7476,H7476)=1,COUNTIF($H:$H,H7476),""),"")</f>
        <v/>
      </c>
      <c r="O7476" s="0" t="str">
        <f aca="false">IF(G7476=1,IF(COUNTIF(I$2:I7476,I7476)=1,COUNTIF($I:$I,I7476),""),"")</f>
        <v/>
      </c>
      <c r="P7476" s="38" t="str">
        <f aca="false">IF(G7476=1,IF(COUNTIFS(C$2:C7476,C7476,G$2:G7476,1)=1,COUNTIFS($C:$C,C7476,$G:$G,1)+ROW()/10000000,""),"")</f>
        <v/>
      </c>
      <c r="Q7476" s="0" t="str">
        <f aca="false">IF(K7476=1,IF(COUNTIFS(C$2:C7476,C7476,K$2:K7476,1)=1,1,0),"")</f>
        <v/>
      </c>
      <c r="R7476" s="0" t="str">
        <f aca="false">IF(M7476=1,IF(COUNTIFS(C$2:C7476,C7476,M$2:M7476,1)=1,1,0),"")</f>
        <v/>
      </c>
      <c r="S7476" s="0" t="str">
        <f aca="false">IF(L7476=1,IF(COUNTIFS(C$2:C7476,C7476,L$2:L7476,1)=1,1,0),"")</f>
        <v/>
      </c>
      <c r="T7476" s="38" t="str">
        <f aca="false">IF(N7476="","",N7476+ROW()/10000000)</f>
        <v/>
      </c>
      <c r="U7476" s="0" t="str">
        <f aca="false">IF(G7476=1,IF(B7476="",1,0),"")</f>
        <v/>
      </c>
    </row>
    <row r="7477" customFormat="false" ht="15" hidden="false" customHeight="false" outlineLevel="0" collapsed="false">
      <c r="A7477" s="35"/>
      <c r="B7477" s="35"/>
      <c r="G7477" s="0" t="str">
        <f aca="false">IF(A7477="","",IF(AND(A7477&gt;=Debut,A7477&lt;Fin),1,0))</f>
        <v/>
      </c>
      <c r="H7477" s="0" t="str">
        <f aca="false">IF(G7477=1,INT(ROUND((A7477-Debut)*86400,0)/600),"")</f>
        <v/>
      </c>
      <c r="I7477" s="0" t="str">
        <f aca="false">IF(G7477=1,INT(ROUND((A7477-Debut)*86400,0)/3600),"")</f>
        <v/>
      </c>
      <c r="J7477" s="0" t="str">
        <f aca="false">IF(OR(A7477="",B7477=""),"",ROUND((B7477-A7477)*86400,0))</f>
        <v/>
      </c>
      <c r="K7477" s="37" t="str">
        <f aca="false">IF(G7477=1,IF(COUNTIFS($C:$C,C7477,$G:$G,1,$A:$A,"&gt;="&amp;(A7477-FenetreInterm/86400),$A:$A,"&lt;="&amp;A7477)&gt;=NbInterm,1,0),"")</f>
        <v/>
      </c>
      <c r="L7477" s="37" t="str">
        <f aca="false">IF(G7477=1,IF(B7477="",0,IF(J7477&lt;SeuilFugitive,1,0)),"")</f>
        <v/>
      </c>
      <c r="M7477" s="37" t="str">
        <f aca="false">IF(G7477=1,IF(B7477="",IF((Fin-A7477)*24&gt;SeuilFigee,1,0),IF(J7477&gt;SeuilFigee*3600,1,0)),"")</f>
        <v/>
      </c>
      <c r="N7477" s="0" t="str">
        <f aca="false">IF(G7477=1,IF(COUNTIF(H$2:H7477,H7477)=1,COUNTIF($H:$H,H7477),""),"")</f>
        <v/>
      </c>
      <c r="O7477" s="0" t="str">
        <f aca="false">IF(G7477=1,IF(COUNTIF(I$2:I7477,I7477)=1,COUNTIF($I:$I,I7477),""),"")</f>
        <v/>
      </c>
      <c r="P7477" s="38" t="str">
        <f aca="false">IF(G7477=1,IF(COUNTIFS(C$2:C7477,C7477,G$2:G7477,1)=1,COUNTIFS($C:$C,C7477,$G:$G,1)+ROW()/10000000,""),"")</f>
        <v/>
      </c>
      <c r="Q7477" s="0" t="str">
        <f aca="false">IF(K7477=1,IF(COUNTIFS(C$2:C7477,C7477,K$2:K7477,1)=1,1,0),"")</f>
        <v/>
      </c>
      <c r="R7477" s="0" t="str">
        <f aca="false">IF(M7477=1,IF(COUNTIFS(C$2:C7477,C7477,M$2:M7477,1)=1,1,0),"")</f>
        <v/>
      </c>
      <c r="S7477" s="0" t="str">
        <f aca="false">IF(L7477=1,IF(COUNTIFS(C$2:C7477,C7477,L$2:L7477,1)=1,1,0),"")</f>
        <v/>
      </c>
      <c r="T7477" s="38" t="str">
        <f aca="false">IF(N7477="","",N7477+ROW()/10000000)</f>
        <v/>
      </c>
      <c r="U7477" s="0" t="str">
        <f aca="false">IF(G7477=1,IF(B7477="",1,0),"")</f>
        <v/>
      </c>
    </row>
    <row r="7478" customFormat="false" ht="15" hidden="false" customHeight="false" outlineLevel="0" collapsed="false">
      <c r="A7478" s="35"/>
      <c r="B7478" s="35"/>
      <c r="G7478" s="0" t="str">
        <f aca="false">IF(A7478="","",IF(AND(A7478&gt;=Debut,A7478&lt;Fin),1,0))</f>
        <v/>
      </c>
      <c r="H7478" s="0" t="str">
        <f aca="false">IF(G7478=1,INT(ROUND((A7478-Debut)*86400,0)/600),"")</f>
        <v/>
      </c>
      <c r="I7478" s="0" t="str">
        <f aca="false">IF(G7478=1,INT(ROUND((A7478-Debut)*86400,0)/3600),"")</f>
        <v/>
      </c>
      <c r="J7478" s="0" t="str">
        <f aca="false">IF(OR(A7478="",B7478=""),"",ROUND((B7478-A7478)*86400,0))</f>
        <v/>
      </c>
      <c r="K7478" s="37" t="str">
        <f aca="false">IF(G7478=1,IF(COUNTIFS($C:$C,C7478,$G:$G,1,$A:$A,"&gt;="&amp;(A7478-FenetreInterm/86400),$A:$A,"&lt;="&amp;A7478)&gt;=NbInterm,1,0),"")</f>
        <v/>
      </c>
      <c r="L7478" s="37" t="str">
        <f aca="false">IF(G7478=1,IF(B7478="",0,IF(J7478&lt;SeuilFugitive,1,0)),"")</f>
        <v/>
      </c>
      <c r="M7478" s="37" t="str">
        <f aca="false">IF(G7478=1,IF(B7478="",IF((Fin-A7478)*24&gt;SeuilFigee,1,0),IF(J7478&gt;SeuilFigee*3600,1,0)),"")</f>
        <v/>
      </c>
      <c r="N7478" s="0" t="str">
        <f aca="false">IF(G7478=1,IF(COUNTIF(H$2:H7478,H7478)=1,COUNTIF($H:$H,H7478),""),"")</f>
        <v/>
      </c>
      <c r="O7478" s="0" t="str">
        <f aca="false">IF(G7478=1,IF(COUNTIF(I$2:I7478,I7478)=1,COUNTIF($I:$I,I7478),""),"")</f>
        <v/>
      </c>
      <c r="P7478" s="38" t="str">
        <f aca="false">IF(G7478=1,IF(COUNTIFS(C$2:C7478,C7478,G$2:G7478,1)=1,COUNTIFS($C:$C,C7478,$G:$G,1)+ROW()/10000000,""),"")</f>
        <v/>
      </c>
      <c r="Q7478" s="0" t="str">
        <f aca="false">IF(K7478=1,IF(COUNTIFS(C$2:C7478,C7478,K$2:K7478,1)=1,1,0),"")</f>
        <v/>
      </c>
      <c r="R7478" s="0" t="str">
        <f aca="false">IF(M7478=1,IF(COUNTIFS(C$2:C7478,C7478,M$2:M7478,1)=1,1,0),"")</f>
        <v/>
      </c>
      <c r="S7478" s="0" t="str">
        <f aca="false">IF(L7478=1,IF(COUNTIFS(C$2:C7478,C7478,L$2:L7478,1)=1,1,0),"")</f>
        <v/>
      </c>
      <c r="T7478" s="38" t="str">
        <f aca="false">IF(N7478="","",N7478+ROW()/10000000)</f>
        <v/>
      </c>
      <c r="U7478" s="0" t="str">
        <f aca="false">IF(G7478=1,IF(B7478="",1,0),"")</f>
        <v/>
      </c>
    </row>
    <row r="7479" customFormat="false" ht="15" hidden="false" customHeight="false" outlineLevel="0" collapsed="false">
      <c r="A7479" s="35"/>
      <c r="B7479" s="35"/>
      <c r="G7479" s="0" t="str">
        <f aca="false">IF(A7479="","",IF(AND(A7479&gt;=Debut,A7479&lt;Fin),1,0))</f>
        <v/>
      </c>
      <c r="H7479" s="0" t="str">
        <f aca="false">IF(G7479=1,INT(ROUND((A7479-Debut)*86400,0)/600),"")</f>
        <v/>
      </c>
      <c r="I7479" s="0" t="str">
        <f aca="false">IF(G7479=1,INT(ROUND((A7479-Debut)*86400,0)/3600),"")</f>
        <v/>
      </c>
      <c r="J7479" s="0" t="str">
        <f aca="false">IF(OR(A7479="",B7479=""),"",ROUND((B7479-A7479)*86400,0))</f>
        <v/>
      </c>
      <c r="K7479" s="37" t="str">
        <f aca="false">IF(G7479=1,IF(COUNTIFS($C:$C,C7479,$G:$G,1,$A:$A,"&gt;="&amp;(A7479-FenetreInterm/86400),$A:$A,"&lt;="&amp;A7479)&gt;=NbInterm,1,0),"")</f>
        <v/>
      </c>
      <c r="L7479" s="37" t="str">
        <f aca="false">IF(G7479=1,IF(B7479="",0,IF(J7479&lt;SeuilFugitive,1,0)),"")</f>
        <v/>
      </c>
      <c r="M7479" s="37" t="str">
        <f aca="false">IF(G7479=1,IF(B7479="",IF((Fin-A7479)*24&gt;SeuilFigee,1,0),IF(J7479&gt;SeuilFigee*3600,1,0)),"")</f>
        <v/>
      </c>
      <c r="N7479" s="0" t="str">
        <f aca="false">IF(G7479=1,IF(COUNTIF(H$2:H7479,H7479)=1,COUNTIF($H:$H,H7479),""),"")</f>
        <v/>
      </c>
      <c r="O7479" s="0" t="str">
        <f aca="false">IF(G7479=1,IF(COUNTIF(I$2:I7479,I7479)=1,COUNTIF($I:$I,I7479),""),"")</f>
        <v/>
      </c>
      <c r="P7479" s="38" t="str">
        <f aca="false">IF(G7479=1,IF(COUNTIFS(C$2:C7479,C7479,G$2:G7479,1)=1,COUNTIFS($C:$C,C7479,$G:$G,1)+ROW()/10000000,""),"")</f>
        <v/>
      </c>
      <c r="Q7479" s="0" t="str">
        <f aca="false">IF(K7479=1,IF(COUNTIFS(C$2:C7479,C7479,K$2:K7479,1)=1,1,0),"")</f>
        <v/>
      </c>
      <c r="R7479" s="0" t="str">
        <f aca="false">IF(M7479=1,IF(COUNTIFS(C$2:C7479,C7479,M$2:M7479,1)=1,1,0),"")</f>
        <v/>
      </c>
      <c r="S7479" s="0" t="str">
        <f aca="false">IF(L7479=1,IF(COUNTIFS(C$2:C7479,C7479,L$2:L7479,1)=1,1,0),"")</f>
        <v/>
      </c>
      <c r="T7479" s="38" t="str">
        <f aca="false">IF(N7479="","",N7479+ROW()/10000000)</f>
        <v/>
      </c>
      <c r="U7479" s="0" t="str">
        <f aca="false">IF(G7479=1,IF(B7479="",1,0),"")</f>
        <v/>
      </c>
    </row>
    <row r="7480" customFormat="false" ht="15" hidden="false" customHeight="false" outlineLevel="0" collapsed="false">
      <c r="A7480" s="35"/>
      <c r="B7480" s="35"/>
      <c r="G7480" s="0" t="str">
        <f aca="false">IF(A7480="","",IF(AND(A7480&gt;=Debut,A7480&lt;Fin),1,0))</f>
        <v/>
      </c>
      <c r="H7480" s="0" t="str">
        <f aca="false">IF(G7480=1,INT(ROUND((A7480-Debut)*86400,0)/600),"")</f>
        <v/>
      </c>
      <c r="I7480" s="0" t="str">
        <f aca="false">IF(G7480=1,INT(ROUND((A7480-Debut)*86400,0)/3600),"")</f>
        <v/>
      </c>
      <c r="J7480" s="0" t="str">
        <f aca="false">IF(OR(A7480="",B7480=""),"",ROUND((B7480-A7480)*86400,0))</f>
        <v/>
      </c>
      <c r="K7480" s="37" t="str">
        <f aca="false">IF(G7480=1,IF(COUNTIFS($C:$C,C7480,$G:$G,1,$A:$A,"&gt;="&amp;(A7480-FenetreInterm/86400),$A:$A,"&lt;="&amp;A7480)&gt;=NbInterm,1,0),"")</f>
        <v/>
      </c>
      <c r="L7480" s="37" t="str">
        <f aca="false">IF(G7480=1,IF(B7480="",0,IF(J7480&lt;SeuilFugitive,1,0)),"")</f>
        <v/>
      </c>
      <c r="M7480" s="37" t="str">
        <f aca="false">IF(G7480=1,IF(B7480="",IF((Fin-A7480)*24&gt;SeuilFigee,1,0),IF(J7480&gt;SeuilFigee*3600,1,0)),"")</f>
        <v/>
      </c>
      <c r="N7480" s="0" t="str">
        <f aca="false">IF(G7480=1,IF(COUNTIF(H$2:H7480,H7480)=1,COUNTIF($H:$H,H7480),""),"")</f>
        <v/>
      </c>
      <c r="O7480" s="0" t="str">
        <f aca="false">IF(G7480=1,IF(COUNTIF(I$2:I7480,I7480)=1,COUNTIF($I:$I,I7480),""),"")</f>
        <v/>
      </c>
      <c r="P7480" s="38" t="str">
        <f aca="false">IF(G7480=1,IF(COUNTIFS(C$2:C7480,C7480,G$2:G7480,1)=1,COUNTIFS($C:$C,C7480,$G:$G,1)+ROW()/10000000,""),"")</f>
        <v/>
      </c>
      <c r="Q7480" s="0" t="str">
        <f aca="false">IF(K7480=1,IF(COUNTIFS(C$2:C7480,C7480,K$2:K7480,1)=1,1,0),"")</f>
        <v/>
      </c>
      <c r="R7480" s="0" t="str">
        <f aca="false">IF(M7480=1,IF(COUNTIFS(C$2:C7480,C7480,M$2:M7480,1)=1,1,0),"")</f>
        <v/>
      </c>
      <c r="S7480" s="0" t="str">
        <f aca="false">IF(L7480=1,IF(COUNTIFS(C$2:C7480,C7480,L$2:L7480,1)=1,1,0),"")</f>
        <v/>
      </c>
      <c r="T7480" s="38" t="str">
        <f aca="false">IF(N7480="","",N7480+ROW()/10000000)</f>
        <v/>
      </c>
      <c r="U7480" s="0" t="str">
        <f aca="false">IF(G7480=1,IF(B7480="",1,0),"")</f>
        <v/>
      </c>
    </row>
    <row r="7481" customFormat="false" ht="15" hidden="false" customHeight="false" outlineLevel="0" collapsed="false">
      <c r="A7481" s="35"/>
      <c r="B7481" s="35"/>
      <c r="G7481" s="0" t="str">
        <f aca="false">IF(A7481="","",IF(AND(A7481&gt;=Debut,A7481&lt;Fin),1,0))</f>
        <v/>
      </c>
      <c r="H7481" s="0" t="str">
        <f aca="false">IF(G7481=1,INT(ROUND((A7481-Debut)*86400,0)/600),"")</f>
        <v/>
      </c>
      <c r="I7481" s="0" t="str">
        <f aca="false">IF(G7481=1,INT(ROUND((A7481-Debut)*86400,0)/3600),"")</f>
        <v/>
      </c>
      <c r="J7481" s="0" t="str">
        <f aca="false">IF(OR(A7481="",B7481=""),"",ROUND((B7481-A7481)*86400,0))</f>
        <v/>
      </c>
      <c r="K7481" s="37" t="str">
        <f aca="false">IF(G7481=1,IF(COUNTIFS($C:$C,C7481,$G:$G,1,$A:$A,"&gt;="&amp;(A7481-FenetreInterm/86400),$A:$A,"&lt;="&amp;A7481)&gt;=NbInterm,1,0),"")</f>
        <v/>
      </c>
      <c r="L7481" s="37" t="str">
        <f aca="false">IF(G7481=1,IF(B7481="",0,IF(J7481&lt;SeuilFugitive,1,0)),"")</f>
        <v/>
      </c>
      <c r="M7481" s="37" t="str">
        <f aca="false">IF(G7481=1,IF(B7481="",IF((Fin-A7481)*24&gt;SeuilFigee,1,0),IF(J7481&gt;SeuilFigee*3600,1,0)),"")</f>
        <v/>
      </c>
      <c r="N7481" s="0" t="str">
        <f aca="false">IF(G7481=1,IF(COUNTIF(H$2:H7481,H7481)=1,COUNTIF($H:$H,H7481),""),"")</f>
        <v/>
      </c>
      <c r="O7481" s="0" t="str">
        <f aca="false">IF(G7481=1,IF(COUNTIF(I$2:I7481,I7481)=1,COUNTIF($I:$I,I7481),""),"")</f>
        <v/>
      </c>
      <c r="P7481" s="38" t="str">
        <f aca="false">IF(G7481=1,IF(COUNTIFS(C$2:C7481,C7481,G$2:G7481,1)=1,COUNTIFS($C:$C,C7481,$G:$G,1)+ROW()/10000000,""),"")</f>
        <v/>
      </c>
      <c r="Q7481" s="0" t="str">
        <f aca="false">IF(K7481=1,IF(COUNTIFS(C$2:C7481,C7481,K$2:K7481,1)=1,1,0),"")</f>
        <v/>
      </c>
      <c r="R7481" s="0" t="str">
        <f aca="false">IF(M7481=1,IF(COUNTIFS(C$2:C7481,C7481,M$2:M7481,1)=1,1,0),"")</f>
        <v/>
      </c>
      <c r="S7481" s="0" t="str">
        <f aca="false">IF(L7481=1,IF(COUNTIFS(C$2:C7481,C7481,L$2:L7481,1)=1,1,0),"")</f>
        <v/>
      </c>
      <c r="T7481" s="38" t="str">
        <f aca="false">IF(N7481="","",N7481+ROW()/10000000)</f>
        <v/>
      </c>
      <c r="U7481" s="0" t="str">
        <f aca="false">IF(G7481=1,IF(B7481="",1,0),"")</f>
        <v/>
      </c>
    </row>
    <row r="7482" customFormat="false" ht="15" hidden="false" customHeight="false" outlineLevel="0" collapsed="false">
      <c r="A7482" s="35"/>
      <c r="B7482" s="35"/>
      <c r="G7482" s="0" t="str">
        <f aca="false">IF(A7482="","",IF(AND(A7482&gt;=Debut,A7482&lt;Fin),1,0))</f>
        <v/>
      </c>
      <c r="H7482" s="0" t="str">
        <f aca="false">IF(G7482=1,INT(ROUND((A7482-Debut)*86400,0)/600),"")</f>
        <v/>
      </c>
      <c r="I7482" s="0" t="str">
        <f aca="false">IF(G7482=1,INT(ROUND((A7482-Debut)*86400,0)/3600),"")</f>
        <v/>
      </c>
      <c r="J7482" s="0" t="str">
        <f aca="false">IF(OR(A7482="",B7482=""),"",ROUND((B7482-A7482)*86400,0))</f>
        <v/>
      </c>
      <c r="K7482" s="37" t="str">
        <f aca="false">IF(G7482=1,IF(COUNTIFS($C:$C,C7482,$G:$G,1,$A:$A,"&gt;="&amp;(A7482-FenetreInterm/86400),$A:$A,"&lt;="&amp;A7482)&gt;=NbInterm,1,0),"")</f>
        <v/>
      </c>
      <c r="L7482" s="37" t="str">
        <f aca="false">IF(G7482=1,IF(B7482="",0,IF(J7482&lt;SeuilFugitive,1,0)),"")</f>
        <v/>
      </c>
      <c r="M7482" s="37" t="str">
        <f aca="false">IF(G7482=1,IF(B7482="",IF((Fin-A7482)*24&gt;SeuilFigee,1,0),IF(J7482&gt;SeuilFigee*3600,1,0)),"")</f>
        <v/>
      </c>
      <c r="N7482" s="0" t="str">
        <f aca="false">IF(G7482=1,IF(COUNTIF(H$2:H7482,H7482)=1,COUNTIF($H:$H,H7482),""),"")</f>
        <v/>
      </c>
      <c r="O7482" s="0" t="str">
        <f aca="false">IF(G7482=1,IF(COUNTIF(I$2:I7482,I7482)=1,COUNTIF($I:$I,I7482),""),"")</f>
        <v/>
      </c>
      <c r="P7482" s="38" t="str">
        <f aca="false">IF(G7482=1,IF(COUNTIFS(C$2:C7482,C7482,G$2:G7482,1)=1,COUNTIFS($C:$C,C7482,$G:$G,1)+ROW()/10000000,""),"")</f>
        <v/>
      </c>
      <c r="Q7482" s="0" t="str">
        <f aca="false">IF(K7482=1,IF(COUNTIFS(C$2:C7482,C7482,K$2:K7482,1)=1,1,0),"")</f>
        <v/>
      </c>
      <c r="R7482" s="0" t="str">
        <f aca="false">IF(M7482=1,IF(COUNTIFS(C$2:C7482,C7482,M$2:M7482,1)=1,1,0),"")</f>
        <v/>
      </c>
      <c r="S7482" s="0" t="str">
        <f aca="false">IF(L7482=1,IF(COUNTIFS(C$2:C7482,C7482,L$2:L7482,1)=1,1,0),"")</f>
        <v/>
      </c>
      <c r="T7482" s="38" t="str">
        <f aca="false">IF(N7482="","",N7482+ROW()/10000000)</f>
        <v/>
      </c>
      <c r="U7482" s="0" t="str">
        <f aca="false">IF(G7482=1,IF(B7482="",1,0),"")</f>
        <v/>
      </c>
    </row>
    <row r="7483" customFormat="false" ht="15" hidden="false" customHeight="false" outlineLevel="0" collapsed="false">
      <c r="A7483" s="35"/>
      <c r="B7483" s="35"/>
      <c r="G7483" s="0" t="str">
        <f aca="false">IF(A7483="","",IF(AND(A7483&gt;=Debut,A7483&lt;Fin),1,0))</f>
        <v/>
      </c>
      <c r="H7483" s="0" t="str">
        <f aca="false">IF(G7483=1,INT(ROUND((A7483-Debut)*86400,0)/600),"")</f>
        <v/>
      </c>
      <c r="I7483" s="0" t="str">
        <f aca="false">IF(G7483=1,INT(ROUND((A7483-Debut)*86400,0)/3600),"")</f>
        <v/>
      </c>
      <c r="J7483" s="0" t="str">
        <f aca="false">IF(OR(A7483="",B7483=""),"",ROUND((B7483-A7483)*86400,0))</f>
        <v/>
      </c>
      <c r="K7483" s="37" t="str">
        <f aca="false">IF(G7483=1,IF(COUNTIFS($C:$C,C7483,$G:$G,1,$A:$A,"&gt;="&amp;(A7483-FenetreInterm/86400),$A:$A,"&lt;="&amp;A7483)&gt;=NbInterm,1,0),"")</f>
        <v/>
      </c>
      <c r="L7483" s="37" t="str">
        <f aca="false">IF(G7483=1,IF(B7483="",0,IF(J7483&lt;SeuilFugitive,1,0)),"")</f>
        <v/>
      </c>
      <c r="M7483" s="37" t="str">
        <f aca="false">IF(G7483=1,IF(B7483="",IF((Fin-A7483)*24&gt;SeuilFigee,1,0),IF(J7483&gt;SeuilFigee*3600,1,0)),"")</f>
        <v/>
      </c>
      <c r="N7483" s="0" t="str">
        <f aca="false">IF(G7483=1,IF(COUNTIF(H$2:H7483,H7483)=1,COUNTIF($H:$H,H7483),""),"")</f>
        <v/>
      </c>
      <c r="O7483" s="0" t="str">
        <f aca="false">IF(G7483=1,IF(COUNTIF(I$2:I7483,I7483)=1,COUNTIF($I:$I,I7483),""),"")</f>
        <v/>
      </c>
      <c r="P7483" s="38" t="str">
        <f aca="false">IF(G7483=1,IF(COUNTIFS(C$2:C7483,C7483,G$2:G7483,1)=1,COUNTIFS($C:$C,C7483,$G:$G,1)+ROW()/10000000,""),"")</f>
        <v/>
      </c>
      <c r="Q7483" s="0" t="str">
        <f aca="false">IF(K7483=1,IF(COUNTIFS(C$2:C7483,C7483,K$2:K7483,1)=1,1,0),"")</f>
        <v/>
      </c>
      <c r="R7483" s="0" t="str">
        <f aca="false">IF(M7483=1,IF(COUNTIFS(C$2:C7483,C7483,M$2:M7483,1)=1,1,0),"")</f>
        <v/>
      </c>
      <c r="S7483" s="0" t="str">
        <f aca="false">IF(L7483=1,IF(COUNTIFS(C$2:C7483,C7483,L$2:L7483,1)=1,1,0),"")</f>
        <v/>
      </c>
      <c r="T7483" s="38" t="str">
        <f aca="false">IF(N7483="","",N7483+ROW()/10000000)</f>
        <v/>
      </c>
      <c r="U7483" s="0" t="str">
        <f aca="false">IF(G7483=1,IF(B7483="",1,0),"")</f>
        <v/>
      </c>
    </row>
    <row r="7484" customFormat="false" ht="15" hidden="false" customHeight="false" outlineLevel="0" collapsed="false">
      <c r="A7484" s="35"/>
      <c r="B7484" s="35"/>
      <c r="G7484" s="0" t="str">
        <f aca="false">IF(A7484="","",IF(AND(A7484&gt;=Debut,A7484&lt;Fin),1,0))</f>
        <v/>
      </c>
      <c r="H7484" s="0" t="str">
        <f aca="false">IF(G7484=1,INT(ROUND((A7484-Debut)*86400,0)/600),"")</f>
        <v/>
      </c>
      <c r="I7484" s="0" t="str">
        <f aca="false">IF(G7484=1,INT(ROUND((A7484-Debut)*86400,0)/3600),"")</f>
        <v/>
      </c>
      <c r="J7484" s="0" t="str">
        <f aca="false">IF(OR(A7484="",B7484=""),"",ROUND((B7484-A7484)*86400,0))</f>
        <v/>
      </c>
      <c r="K7484" s="37" t="str">
        <f aca="false">IF(G7484=1,IF(COUNTIFS($C:$C,C7484,$G:$G,1,$A:$A,"&gt;="&amp;(A7484-FenetreInterm/86400),$A:$A,"&lt;="&amp;A7484)&gt;=NbInterm,1,0),"")</f>
        <v/>
      </c>
      <c r="L7484" s="37" t="str">
        <f aca="false">IF(G7484=1,IF(B7484="",0,IF(J7484&lt;SeuilFugitive,1,0)),"")</f>
        <v/>
      </c>
      <c r="M7484" s="37" t="str">
        <f aca="false">IF(G7484=1,IF(B7484="",IF((Fin-A7484)*24&gt;SeuilFigee,1,0),IF(J7484&gt;SeuilFigee*3600,1,0)),"")</f>
        <v/>
      </c>
      <c r="N7484" s="0" t="str">
        <f aca="false">IF(G7484=1,IF(COUNTIF(H$2:H7484,H7484)=1,COUNTIF($H:$H,H7484),""),"")</f>
        <v/>
      </c>
      <c r="O7484" s="0" t="str">
        <f aca="false">IF(G7484=1,IF(COUNTIF(I$2:I7484,I7484)=1,COUNTIF($I:$I,I7484),""),"")</f>
        <v/>
      </c>
      <c r="P7484" s="38" t="str">
        <f aca="false">IF(G7484=1,IF(COUNTIFS(C$2:C7484,C7484,G$2:G7484,1)=1,COUNTIFS($C:$C,C7484,$G:$G,1)+ROW()/10000000,""),"")</f>
        <v/>
      </c>
      <c r="Q7484" s="0" t="str">
        <f aca="false">IF(K7484=1,IF(COUNTIFS(C$2:C7484,C7484,K$2:K7484,1)=1,1,0),"")</f>
        <v/>
      </c>
      <c r="R7484" s="0" t="str">
        <f aca="false">IF(M7484=1,IF(COUNTIFS(C$2:C7484,C7484,M$2:M7484,1)=1,1,0),"")</f>
        <v/>
      </c>
      <c r="S7484" s="0" t="str">
        <f aca="false">IF(L7484=1,IF(COUNTIFS(C$2:C7484,C7484,L$2:L7484,1)=1,1,0),"")</f>
        <v/>
      </c>
      <c r="T7484" s="38" t="str">
        <f aca="false">IF(N7484="","",N7484+ROW()/10000000)</f>
        <v/>
      </c>
      <c r="U7484" s="0" t="str">
        <f aca="false">IF(G7484=1,IF(B7484="",1,0),"")</f>
        <v/>
      </c>
    </row>
    <row r="7485" customFormat="false" ht="15" hidden="false" customHeight="false" outlineLevel="0" collapsed="false">
      <c r="A7485" s="35"/>
      <c r="B7485" s="35"/>
      <c r="G7485" s="0" t="str">
        <f aca="false">IF(A7485="","",IF(AND(A7485&gt;=Debut,A7485&lt;Fin),1,0))</f>
        <v/>
      </c>
      <c r="H7485" s="0" t="str">
        <f aca="false">IF(G7485=1,INT(ROUND((A7485-Debut)*86400,0)/600),"")</f>
        <v/>
      </c>
      <c r="I7485" s="0" t="str">
        <f aca="false">IF(G7485=1,INT(ROUND((A7485-Debut)*86400,0)/3600),"")</f>
        <v/>
      </c>
      <c r="J7485" s="0" t="str">
        <f aca="false">IF(OR(A7485="",B7485=""),"",ROUND((B7485-A7485)*86400,0))</f>
        <v/>
      </c>
      <c r="K7485" s="37" t="str">
        <f aca="false">IF(G7485=1,IF(COUNTIFS($C:$C,C7485,$G:$G,1,$A:$A,"&gt;="&amp;(A7485-FenetreInterm/86400),$A:$A,"&lt;="&amp;A7485)&gt;=NbInterm,1,0),"")</f>
        <v/>
      </c>
      <c r="L7485" s="37" t="str">
        <f aca="false">IF(G7485=1,IF(B7485="",0,IF(J7485&lt;SeuilFugitive,1,0)),"")</f>
        <v/>
      </c>
      <c r="M7485" s="37" t="str">
        <f aca="false">IF(G7485=1,IF(B7485="",IF((Fin-A7485)*24&gt;SeuilFigee,1,0),IF(J7485&gt;SeuilFigee*3600,1,0)),"")</f>
        <v/>
      </c>
      <c r="N7485" s="0" t="str">
        <f aca="false">IF(G7485=1,IF(COUNTIF(H$2:H7485,H7485)=1,COUNTIF($H:$H,H7485),""),"")</f>
        <v/>
      </c>
      <c r="O7485" s="0" t="str">
        <f aca="false">IF(G7485=1,IF(COUNTIF(I$2:I7485,I7485)=1,COUNTIF($I:$I,I7485),""),"")</f>
        <v/>
      </c>
      <c r="P7485" s="38" t="str">
        <f aca="false">IF(G7485=1,IF(COUNTIFS(C$2:C7485,C7485,G$2:G7485,1)=1,COUNTIFS($C:$C,C7485,$G:$G,1)+ROW()/10000000,""),"")</f>
        <v/>
      </c>
      <c r="Q7485" s="0" t="str">
        <f aca="false">IF(K7485=1,IF(COUNTIFS(C$2:C7485,C7485,K$2:K7485,1)=1,1,0),"")</f>
        <v/>
      </c>
      <c r="R7485" s="0" t="str">
        <f aca="false">IF(M7485=1,IF(COUNTIFS(C$2:C7485,C7485,M$2:M7485,1)=1,1,0),"")</f>
        <v/>
      </c>
      <c r="S7485" s="0" t="str">
        <f aca="false">IF(L7485=1,IF(COUNTIFS(C$2:C7485,C7485,L$2:L7485,1)=1,1,0),"")</f>
        <v/>
      </c>
      <c r="T7485" s="38" t="str">
        <f aca="false">IF(N7485="","",N7485+ROW()/10000000)</f>
        <v/>
      </c>
      <c r="U7485" s="0" t="str">
        <f aca="false">IF(G7485=1,IF(B7485="",1,0),"")</f>
        <v/>
      </c>
    </row>
    <row r="7486" customFormat="false" ht="15" hidden="false" customHeight="false" outlineLevel="0" collapsed="false">
      <c r="A7486" s="35"/>
      <c r="B7486" s="35"/>
      <c r="G7486" s="0" t="str">
        <f aca="false">IF(A7486="","",IF(AND(A7486&gt;=Debut,A7486&lt;Fin),1,0))</f>
        <v/>
      </c>
      <c r="H7486" s="0" t="str">
        <f aca="false">IF(G7486=1,INT(ROUND((A7486-Debut)*86400,0)/600),"")</f>
        <v/>
      </c>
      <c r="I7486" s="0" t="str">
        <f aca="false">IF(G7486=1,INT(ROUND((A7486-Debut)*86400,0)/3600),"")</f>
        <v/>
      </c>
      <c r="J7486" s="0" t="str">
        <f aca="false">IF(OR(A7486="",B7486=""),"",ROUND((B7486-A7486)*86400,0))</f>
        <v/>
      </c>
      <c r="K7486" s="37" t="str">
        <f aca="false">IF(G7486=1,IF(COUNTIFS($C:$C,C7486,$G:$G,1,$A:$A,"&gt;="&amp;(A7486-FenetreInterm/86400),$A:$A,"&lt;="&amp;A7486)&gt;=NbInterm,1,0),"")</f>
        <v/>
      </c>
      <c r="L7486" s="37" t="str">
        <f aca="false">IF(G7486=1,IF(B7486="",0,IF(J7486&lt;SeuilFugitive,1,0)),"")</f>
        <v/>
      </c>
      <c r="M7486" s="37" t="str">
        <f aca="false">IF(G7486=1,IF(B7486="",IF((Fin-A7486)*24&gt;SeuilFigee,1,0),IF(J7486&gt;SeuilFigee*3600,1,0)),"")</f>
        <v/>
      </c>
      <c r="N7486" s="0" t="str">
        <f aca="false">IF(G7486=1,IF(COUNTIF(H$2:H7486,H7486)=1,COUNTIF($H:$H,H7486),""),"")</f>
        <v/>
      </c>
      <c r="O7486" s="0" t="str">
        <f aca="false">IF(G7486=1,IF(COUNTIF(I$2:I7486,I7486)=1,COUNTIF($I:$I,I7486),""),"")</f>
        <v/>
      </c>
      <c r="P7486" s="38" t="str">
        <f aca="false">IF(G7486=1,IF(COUNTIFS(C$2:C7486,C7486,G$2:G7486,1)=1,COUNTIFS($C:$C,C7486,$G:$G,1)+ROW()/10000000,""),"")</f>
        <v/>
      </c>
      <c r="Q7486" s="0" t="str">
        <f aca="false">IF(K7486=1,IF(COUNTIFS(C$2:C7486,C7486,K$2:K7486,1)=1,1,0),"")</f>
        <v/>
      </c>
      <c r="R7486" s="0" t="str">
        <f aca="false">IF(M7486=1,IF(COUNTIFS(C$2:C7486,C7486,M$2:M7486,1)=1,1,0),"")</f>
        <v/>
      </c>
      <c r="S7486" s="0" t="str">
        <f aca="false">IF(L7486=1,IF(COUNTIFS(C$2:C7486,C7486,L$2:L7486,1)=1,1,0),"")</f>
        <v/>
      </c>
      <c r="T7486" s="38" t="str">
        <f aca="false">IF(N7486="","",N7486+ROW()/10000000)</f>
        <v/>
      </c>
      <c r="U7486" s="0" t="str">
        <f aca="false">IF(G7486=1,IF(B7486="",1,0),"")</f>
        <v/>
      </c>
    </row>
    <row r="7487" customFormat="false" ht="15" hidden="false" customHeight="false" outlineLevel="0" collapsed="false">
      <c r="A7487" s="35"/>
      <c r="B7487" s="35"/>
      <c r="G7487" s="0" t="str">
        <f aca="false">IF(A7487="","",IF(AND(A7487&gt;=Debut,A7487&lt;Fin),1,0))</f>
        <v/>
      </c>
      <c r="H7487" s="0" t="str">
        <f aca="false">IF(G7487=1,INT(ROUND((A7487-Debut)*86400,0)/600),"")</f>
        <v/>
      </c>
      <c r="I7487" s="0" t="str">
        <f aca="false">IF(G7487=1,INT(ROUND((A7487-Debut)*86400,0)/3600),"")</f>
        <v/>
      </c>
      <c r="J7487" s="0" t="str">
        <f aca="false">IF(OR(A7487="",B7487=""),"",ROUND((B7487-A7487)*86400,0))</f>
        <v/>
      </c>
      <c r="K7487" s="37" t="str">
        <f aca="false">IF(G7487=1,IF(COUNTIFS($C:$C,C7487,$G:$G,1,$A:$A,"&gt;="&amp;(A7487-FenetreInterm/86400),$A:$A,"&lt;="&amp;A7487)&gt;=NbInterm,1,0),"")</f>
        <v/>
      </c>
      <c r="L7487" s="37" t="str">
        <f aca="false">IF(G7487=1,IF(B7487="",0,IF(J7487&lt;SeuilFugitive,1,0)),"")</f>
        <v/>
      </c>
      <c r="M7487" s="37" t="str">
        <f aca="false">IF(G7487=1,IF(B7487="",IF((Fin-A7487)*24&gt;SeuilFigee,1,0),IF(J7487&gt;SeuilFigee*3600,1,0)),"")</f>
        <v/>
      </c>
      <c r="N7487" s="0" t="str">
        <f aca="false">IF(G7487=1,IF(COUNTIF(H$2:H7487,H7487)=1,COUNTIF($H:$H,H7487),""),"")</f>
        <v/>
      </c>
      <c r="O7487" s="0" t="str">
        <f aca="false">IF(G7487=1,IF(COUNTIF(I$2:I7487,I7487)=1,COUNTIF($I:$I,I7487),""),"")</f>
        <v/>
      </c>
      <c r="P7487" s="38" t="str">
        <f aca="false">IF(G7487=1,IF(COUNTIFS(C$2:C7487,C7487,G$2:G7487,1)=1,COUNTIFS($C:$C,C7487,$G:$G,1)+ROW()/10000000,""),"")</f>
        <v/>
      </c>
      <c r="Q7487" s="0" t="str">
        <f aca="false">IF(K7487=1,IF(COUNTIFS(C$2:C7487,C7487,K$2:K7487,1)=1,1,0),"")</f>
        <v/>
      </c>
      <c r="R7487" s="0" t="str">
        <f aca="false">IF(M7487=1,IF(COUNTIFS(C$2:C7487,C7487,M$2:M7487,1)=1,1,0),"")</f>
        <v/>
      </c>
      <c r="S7487" s="0" t="str">
        <f aca="false">IF(L7487=1,IF(COUNTIFS(C$2:C7487,C7487,L$2:L7487,1)=1,1,0),"")</f>
        <v/>
      </c>
      <c r="T7487" s="38" t="str">
        <f aca="false">IF(N7487="","",N7487+ROW()/10000000)</f>
        <v/>
      </c>
      <c r="U7487" s="0" t="str">
        <f aca="false">IF(G7487=1,IF(B7487="",1,0),"")</f>
        <v/>
      </c>
    </row>
    <row r="7488" customFormat="false" ht="15" hidden="false" customHeight="false" outlineLevel="0" collapsed="false">
      <c r="A7488" s="35"/>
      <c r="B7488" s="35"/>
      <c r="G7488" s="0" t="str">
        <f aca="false">IF(A7488="","",IF(AND(A7488&gt;=Debut,A7488&lt;Fin),1,0))</f>
        <v/>
      </c>
      <c r="H7488" s="0" t="str">
        <f aca="false">IF(G7488=1,INT(ROUND((A7488-Debut)*86400,0)/600),"")</f>
        <v/>
      </c>
      <c r="I7488" s="0" t="str">
        <f aca="false">IF(G7488=1,INT(ROUND((A7488-Debut)*86400,0)/3600),"")</f>
        <v/>
      </c>
      <c r="J7488" s="0" t="str">
        <f aca="false">IF(OR(A7488="",B7488=""),"",ROUND((B7488-A7488)*86400,0))</f>
        <v/>
      </c>
      <c r="K7488" s="37" t="str">
        <f aca="false">IF(G7488=1,IF(COUNTIFS($C:$C,C7488,$G:$G,1,$A:$A,"&gt;="&amp;(A7488-FenetreInterm/86400),$A:$A,"&lt;="&amp;A7488)&gt;=NbInterm,1,0),"")</f>
        <v/>
      </c>
      <c r="L7488" s="37" t="str">
        <f aca="false">IF(G7488=1,IF(B7488="",0,IF(J7488&lt;SeuilFugitive,1,0)),"")</f>
        <v/>
      </c>
      <c r="M7488" s="37" t="str">
        <f aca="false">IF(G7488=1,IF(B7488="",IF((Fin-A7488)*24&gt;SeuilFigee,1,0),IF(J7488&gt;SeuilFigee*3600,1,0)),"")</f>
        <v/>
      </c>
      <c r="N7488" s="0" t="str">
        <f aca="false">IF(G7488=1,IF(COUNTIF(H$2:H7488,H7488)=1,COUNTIF($H:$H,H7488),""),"")</f>
        <v/>
      </c>
      <c r="O7488" s="0" t="str">
        <f aca="false">IF(G7488=1,IF(COUNTIF(I$2:I7488,I7488)=1,COUNTIF($I:$I,I7488),""),"")</f>
        <v/>
      </c>
      <c r="P7488" s="38" t="str">
        <f aca="false">IF(G7488=1,IF(COUNTIFS(C$2:C7488,C7488,G$2:G7488,1)=1,COUNTIFS($C:$C,C7488,$G:$G,1)+ROW()/10000000,""),"")</f>
        <v/>
      </c>
      <c r="Q7488" s="0" t="str">
        <f aca="false">IF(K7488=1,IF(COUNTIFS(C$2:C7488,C7488,K$2:K7488,1)=1,1,0),"")</f>
        <v/>
      </c>
      <c r="R7488" s="0" t="str">
        <f aca="false">IF(M7488=1,IF(COUNTIFS(C$2:C7488,C7488,M$2:M7488,1)=1,1,0),"")</f>
        <v/>
      </c>
      <c r="S7488" s="0" t="str">
        <f aca="false">IF(L7488=1,IF(COUNTIFS(C$2:C7488,C7488,L$2:L7488,1)=1,1,0),"")</f>
        <v/>
      </c>
      <c r="T7488" s="38" t="str">
        <f aca="false">IF(N7488="","",N7488+ROW()/10000000)</f>
        <v/>
      </c>
      <c r="U7488" s="0" t="str">
        <f aca="false">IF(G7488=1,IF(B7488="",1,0),"")</f>
        <v/>
      </c>
    </row>
    <row r="7489" customFormat="false" ht="15" hidden="false" customHeight="false" outlineLevel="0" collapsed="false">
      <c r="A7489" s="35"/>
      <c r="B7489" s="35"/>
      <c r="G7489" s="0" t="str">
        <f aca="false">IF(A7489="","",IF(AND(A7489&gt;=Debut,A7489&lt;Fin),1,0))</f>
        <v/>
      </c>
      <c r="H7489" s="0" t="str">
        <f aca="false">IF(G7489=1,INT(ROUND((A7489-Debut)*86400,0)/600),"")</f>
        <v/>
      </c>
      <c r="I7489" s="0" t="str">
        <f aca="false">IF(G7489=1,INT(ROUND((A7489-Debut)*86400,0)/3600),"")</f>
        <v/>
      </c>
      <c r="J7489" s="0" t="str">
        <f aca="false">IF(OR(A7489="",B7489=""),"",ROUND((B7489-A7489)*86400,0))</f>
        <v/>
      </c>
      <c r="K7489" s="37" t="str">
        <f aca="false">IF(G7489=1,IF(COUNTIFS($C:$C,C7489,$G:$G,1,$A:$A,"&gt;="&amp;(A7489-FenetreInterm/86400),$A:$A,"&lt;="&amp;A7489)&gt;=NbInterm,1,0),"")</f>
        <v/>
      </c>
      <c r="L7489" s="37" t="str">
        <f aca="false">IF(G7489=1,IF(B7489="",0,IF(J7489&lt;SeuilFugitive,1,0)),"")</f>
        <v/>
      </c>
      <c r="M7489" s="37" t="str">
        <f aca="false">IF(G7489=1,IF(B7489="",IF((Fin-A7489)*24&gt;SeuilFigee,1,0),IF(J7489&gt;SeuilFigee*3600,1,0)),"")</f>
        <v/>
      </c>
      <c r="N7489" s="0" t="str">
        <f aca="false">IF(G7489=1,IF(COUNTIF(H$2:H7489,H7489)=1,COUNTIF($H:$H,H7489),""),"")</f>
        <v/>
      </c>
      <c r="O7489" s="0" t="str">
        <f aca="false">IF(G7489=1,IF(COUNTIF(I$2:I7489,I7489)=1,COUNTIF($I:$I,I7489),""),"")</f>
        <v/>
      </c>
      <c r="P7489" s="38" t="str">
        <f aca="false">IF(G7489=1,IF(COUNTIFS(C$2:C7489,C7489,G$2:G7489,1)=1,COUNTIFS($C:$C,C7489,$G:$G,1)+ROW()/10000000,""),"")</f>
        <v/>
      </c>
      <c r="Q7489" s="0" t="str">
        <f aca="false">IF(K7489=1,IF(COUNTIFS(C$2:C7489,C7489,K$2:K7489,1)=1,1,0),"")</f>
        <v/>
      </c>
      <c r="R7489" s="0" t="str">
        <f aca="false">IF(M7489=1,IF(COUNTIFS(C$2:C7489,C7489,M$2:M7489,1)=1,1,0),"")</f>
        <v/>
      </c>
      <c r="S7489" s="0" t="str">
        <f aca="false">IF(L7489=1,IF(COUNTIFS(C$2:C7489,C7489,L$2:L7489,1)=1,1,0),"")</f>
        <v/>
      </c>
      <c r="T7489" s="38" t="str">
        <f aca="false">IF(N7489="","",N7489+ROW()/10000000)</f>
        <v/>
      </c>
      <c r="U7489" s="0" t="str">
        <f aca="false">IF(G7489=1,IF(B7489="",1,0),"")</f>
        <v/>
      </c>
    </row>
    <row r="7490" customFormat="false" ht="15" hidden="false" customHeight="false" outlineLevel="0" collapsed="false">
      <c r="A7490" s="35"/>
      <c r="B7490" s="35"/>
      <c r="G7490" s="0" t="str">
        <f aca="false">IF(A7490="","",IF(AND(A7490&gt;=Debut,A7490&lt;Fin),1,0))</f>
        <v/>
      </c>
      <c r="H7490" s="0" t="str">
        <f aca="false">IF(G7490=1,INT(ROUND((A7490-Debut)*86400,0)/600),"")</f>
        <v/>
      </c>
      <c r="I7490" s="0" t="str">
        <f aca="false">IF(G7490=1,INT(ROUND((A7490-Debut)*86400,0)/3600),"")</f>
        <v/>
      </c>
      <c r="J7490" s="0" t="str">
        <f aca="false">IF(OR(A7490="",B7490=""),"",ROUND((B7490-A7490)*86400,0))</f>
        <v/>
      </c>
      <c r="K7490" s="37" t="str">
        <f aca="false">IF(G7490=1,IF(COUNTIFS($C:$C,C7490,$G:$G,1,$A:$A,"&gt;="&amp;(A7490-FenetreInterm/86400),$A:$A,"&lt;="&amp;A7490)&gt;=NbInterm,1,0),"")</f>
        <v/>
      </c>
      <c r="L7490" s="37" t="str">
        <f aca="false">IF(G7490=1,IF(B7490="",0,IF(J7490&lt;SeuilFugitive,1,0)),"")</f>
        <v/>
      </c>
      <c r="M7490" s="37" t="str">
        <f aca="false">IF(G7490=1,IF(B7490="",IF((Fin-A7490)*24&gt;SeuilFigee,1,0),IF(J7490&gt;SeuilFigee*3600,1,0)),"")</f>
        <v/>
      </c>
      <c r="N7490" s="0" t="str">
        <f aca="false">IF(G7490=1,IF(COUNTIF(H$2:H7490,H7490)=1,COUNTIF($H:$H,H7490),""),"")</f>
        <v/>
      </c>
      <c r="O7490" s="0" t="str">
        <f aca="false">IF(G7490=1,IF(COUNTIF(I$2:I7490,I7490)=1,COUNTIF($I:$I,I7490),""),"")</f>
        <v/>
      </c>
      <c r="P7490" s="38" t="str">
        <f aca="false">IF(G7490=1,IF(COUNTIFS(C$2:C7490,C7490,G$2:G7490,1)=1,COUNTIFS($C:$C,C7490,$G:$G,1)+ROW()/10000000,""),"")</f>
        <v/>
      </c>
      <c r="Q7490" s="0" t="str">
        <f aca="false">IF(K7490=1,IF(COUNTIFS(C$2:C7490,C7490,K$2:K7490,1)=1,1,0),"")</f>
        <v/>
      </c>
      <c r="R7490" s="0" t="str">
        <f aca="false">IF(M7490=1,IF(COUNTIFS(C$2:C7490,C7490,M$2:M7490,1)=1,1,0),"")</f>
        <v/>
      </c>
      <c r="S7490" s="0" t="str">
        <f aca="false">IF(L7490=1,IF(COUNTIFS(C$2:C7490,C7490,L$2:L7490,1)=1,1,0),"")</f>
        <v/>
      </c>
      <c r="T7490" s="38" t="str">
        <f aca="false">IF(N7490="","",N7490+ROW()/10000000)</f>
        <v/>
      </c>
      <c r="U7490" s="0" t="str">
        <f aca="false">IF(G7490=1,IF(B7490="",1,0),"")</f>
        <v/>
      </c>
    </row>
    <row r="7491" customFormat="false" ht="15" hidden="false" customHeight="false" outlineLevel="0" collapsed="false">
      <c r="A7491" s="35"/>
      <c r="B7491" s="35"/>
      <c r="G7491" s="0" t="str">
        <f aca="false">IF(A7491="","",IF(AND(A7491&gt;=Debut,A7491&lt;Fin),1,0))</f>
        <v/>
      </c>
      <c r="H7491" s="0" t="str">
        <f aca="false">IF(G7491=1,INT(ROUND((A7491-Debut)*86400,0)/600),"")</f>
        <v/>
      </c>
      <c r="I7491" s="0" t="str">
        <f aca="false">IF(G7491=1,INT(ROUND((A7491-Debut)*86400,0)/3600),"")</f>
        <v/>
      </c>
      <c r="J7491" s="0" t="str">
        <f aca="false">IF(OR(A7491="",B7491=""),"",ROUND((B7491-A7491)*86400,0))</f>
        <v/>
      </c>
      <c r="K7491" s="37" t="str">
        <f aca="false">IF(G7491=1,IF(COUNTIFS($C:$C,C7491,$G:$G,1,$A:$A,"&gt;="&amp;(A7491-FenetreInterm/86400),$A:$A,"&lt;="&amp;A7491)&gt;=NbInterm,1,0),"")</f>
        <v/>
      </c>
      <c r="L7491" s="37" t="str">
        <f aca="false">IF(G7491=1,IF(B7491="",0,IF(J7491&lt;SeuilFugitive,1,0)),"")</f>
        <v/>
      </c>
      <c r="M7491" s="37" t="str">
        <f aca="false">IF(G7491=1,IF(B7491="",IF((Fin-A7491)*24&gt;SeuilFigee,1,0),IF(J7491&gt;SeuilFigee*3600,1,0)),"")</f>
        <v/>
      </c>
      <c r="N7491" s="0" t="str">
        <f aca="false">IF(G7491=1,IF(COUNTIF(H$2:H7491,H7491)=1,COUNTIF($H:$H,H7491),""),"")</f>
        <v/>
      </c>
      <c r="O7491" s="0" t="str">
        <f aca="false">IF(G7491=1,IF(COUNTIF(I$2:I7491,I7491)=1,COUNTIF($I:$I,I7491),""),"")</f>
        <v/>
      </c>
      <c r="P7491" s="38" t="str">
        <f aca="false">IF(G7491=1,IF(COUNTIFS(C$2:C7491,C7491,G$2:G7491,1)=1,COUNTIFS($C:$C,C7491,$G:$G,1)+ROW()/10000000,""),"")</f>
        <v/>
      </c>
      <c r="Q7491" s="0" t="str">
        <f aca="false">IF(K7491=1,IF(COUNTIFS(C$2:C7491,C7491,K$2:K7491,1)=1,1,0),"")</f>
        <v/>
      </c>
      <c r="R7491" s="0" t="str">
        <f aca="false">IF(M7491=1,IF(COUNTIFS(C$2:C7491,C7491,M$2:M7491,1)=1,1,0),"")</f>
        <v/>
      </c>
      <c r="S7491" s="0" t="str">
        <f aca="false">IF(L7491=1,IF(COUNTIFS(C$2:C7491,C7491,L$2:L7491,1)=1,1,0),"")</f>
        <v/>
      </c>
      <c r="T7491" s="38" t="str">
        <f aca="false">IF(N7491="","",N7491+ROW()/10000000)</f>
        <v/>
      </c>
      <c r="U7491" s="0" t="str">
        <f aca="false">IF(G7491=1,IF(B7491="",1,0),"")</f>
        <v/>
      </c>
    </row>
    <row r="7492" customFormat="false" ht="15" hidden="false" customHeight="false" outlineLevel="0" collapsed="false">
      <c r="A7492" s="35"/>
      <c r="B7492" s="35"/>
      <c r="G7492" s="0" t="str">
        <f aca="false">IF(A7492="","",IF(AND(A7492&gt;=Debut,A7492&lt;Fin),1,0))</f>
        <v/>
      </c>
      <c r="H7492" s="0" t="str">
        <f aca="false">IF(G7492=1,INT(ROUND((A7492-Debut)*86400,0)/600),"")</f>
        <v/>
      </c>
      <c r="I7492" s="0" t="str">
        <f aca="false">IF(G7492=1,INT(ROUND((A7492-Debut)*86400,0)/3600),"")</f>
        <v/>
      </c>
      <c r="J7492" s="0" t="str">
        <f aca="false">IF(OR(A7492="",B7492=""),"",ROUND((B7492-A7492)*86400,0))</f>
        <v/>
      </c>
      <c r="K7492" s="37" t="str">
        <f aca="false">IF(G7492=1,IF(COUNTIFS($C:$C,C7492,$G:$G,1,$A:$A,"&gt;="&amp;(A7492-FenetreInterm/86400),$A:$A,"&lt;="&amp;A7492)&gt;=NbInterm,1,0),"")</f>
        <v/>
      </c>
      <c r="L7492" s="37" t="str">
        <f aca="false">IF(G7492=1,IF(B7492="",0,IF(J7492&lt;SeuilFugitive,1,0)),"")</f>
        <v/>
      </c>
      <c r="M7492" s="37" t="str">
        <f aca="false">IF(G7492=1,IF(B7492="",IF((Fin-A7492)*24&gt;SeuilFigee,1,0),IF(J7492&gt;SeuilFigee*3600,1,0)),"")</f>
        <v/>
      </c>
      <c r="N7492" s="0" t="str">
        <f aca="false">IF(G7492=1,IF(COUNTIF(H$2:H7492,H7492)=1,COUNTIF($H:$H,H7492),""),"")</f>
        <v/>
      </c>
      <c r="O7492" s="0" t="str">
        <f aca="false">IF(G7492=1,IF(COUNTIF(I$2:I7492,I7492)=1,COUNTIF($I:$I,I7492),""),"")</f>
        <v/>
      </c>
      <c r="P7492" s="38" t="str">
        <f aca="false">IF(G7492=1,IF(COUNTIFS(C$2:C7492,C7492,G$2:G7492,1)=1,COUNTIFS($C:$C,C7492,$G:$G,1)+ROW()/10000000,""),"")</f>
        <v/>
      </c>
      <c r="Q7492" s="0" t="str">
        <f aca="false">IF(K7492=1,IF(COUNTIFS(C$2:C7492,C7492,K$2:K7492,1)=1,1,0),"")</f>
        <v/>
      </c>
      <c r="R7492" s="0" t="str">
        <f aca="false">IF(M7492=1,IF(COUNTIFS(C$2:C7492,C7492,M$2:M7492,1)=1,1,0),"")</f>
        <v/>
      </c>
      <c r="S7492" s="0" t="str">
        <f aca="false">IF(L7492=1,IF(COUNTIFS(C$2:C7492,C7492,L$2:L7492,1)=1,1,0),"")</f>
        <v/>
      </c>
      <c r="T7492" s="38" t="str">
        <f aca="false">IF(N7492="","",N7492+ROW()/10000000)</f>
        <v/>
      </c>
      <c r="U7492" s="0" t="str">
        <f aca="false">IF(G7492=1,IF(B7492="",1,0),"")</f>
        <v/>
      </c>
    </row>
    <row r="7493" customFormat="false" ht="15" hidden="false" customHeight="false" outlineLevel="0" collapsed="false">
      <c r="A7493" s="35"/>
      <c r="B7493" s="35"/>
      <c r="G7493" s="0" t="str">
        <f aca="false">IF(A7493="","",IF(AND(A7493&gt;=Debut,A7493&lt;Fin),1,0))</f>
        <v/>
      </c>
      <c r="H7493" s="0" t="str">
        <f aca="false">IF(G7493=1,INT(ROUND((A7493-Debut)*86400,0)/600),"")</f>
        <v/>
      </c>
      <c r="I7493" s="0" t="str">
        <f aca="false">IF(G7493=1,INT(ROUND((A7493-Debut)*86400,0)/3600),"")</f>
        <v/>
      </c>
      <c r="J7493" s="0" t="str">
        <f aca="false">IF(OR(A7493="",B7493=""),"",ROUND((B7493-A7493)*86400,0))</f>
        <v/>
      </c>
      <c r="K7493" s="37" t="str">
        <f aca="false">IF(G7493=1,IF(COUNTIFS($C:$C,C7493,$G:$G,1,$A:$A,"&gt;="&amp;(A7493-FenetreInterm/86400),$A:$A,"&lt;="&amp;A7493)&gt;=NbInterm,1,0),"")</f>
        <v/>
      </c>
      <c r="L7493" s="37" t="str">
        <f aca="false">IF(G7493=1,IF(B7493="",0,IF(J7493&lt;SeuilFugitive,1,0)),"")</f>
        <v/>
      </c>
      <c r="M7493" s="37" t="str">
        <f aca="false">IF(G7493=1,IF(B7493="",IF((Fin-A7493)*24&gt;SeuilFigee,1,0),IF(J7493&gt;SeuilFigee*3600,1,0)),"")</f>
        <v/>
      </c>
      <c r="N7493" s="0" t="str">
        <f aca="false">IF(G7493=1,IF(COUNTIF(H$2:H7493,H7493)=1,COUNTIF($H:$H,H7493),""),"")</f>
        <v/>
      </c>
      <c r="O7493" s="0" t="str">
        <f aca="false">IF(G7493=1,IF(COUNTIF(I$2:I7493,I7493)=1,COUNTIF($I:$I,I7493),""),"")</f>
        <v/>
      </c>
      <c r="P7493" s="38" t="str">
        <f aca="false">IF(G7493=1,IF(COUNTIFS(C$2:C7493,C7493,G$2:G7493,1)=1,COUNTIFS($C:$C,C7493,$G:$G,1)+ROW()/10000000,""),"")</f>
        <v/>
      </c>
      <c r="Q7493" s="0" t="str">
        <f aca="false">IF(K7493=1,IF(COUNTIFS(C$2:C7493,C7493,K$2:K7493,1)=1,1,0),"")</f>
        <v/>
      </c>
      <c r="R7493" s="0" t="str">
        <f aca="false">IF(M7493=1,IF(COUNTIFS(C$2:C7493,C7493,M$2:M7493,1)=1,1,0),"")</f>
        <v/>
      </c>
      <c r="S7493" s="0" t="str">
        <f aca="false">IF(L7493=1,IF(COUNTIFS(C$2:C7493,C7493,L$2:L7493,1)=1,1,0),"")</f>
        <v/>
      </c>
      <c r="T7493" s="38" t="str">
        <f aca="false">IF(N7493="","",N7493+ROW()/10000000)</f>
        <v/>
      </c>
      <c r="U7493" s="0" t="str">
        <f aca="false">IF(G7493=1,IF(B7493="",1,0),"")</f>
        <v/>
      </c>
    </row>
    <row r="7494" customFormat="false" ht="15" hidden="false" customHeight="false" outlineLevel="0" collapsed="false">
      <c r="A7494" s="35"/>
      <c r="B7494" s="35"/>
      <c r="G7494" s="0" t="str">
        <f aca="false">IF(A7494="","",IF(AND(A7494&gt;=Debut,A7494&lt;Fin),1,0))</f>
        <v/>
      </c>
      <c r="H7494" s="0" t="str">
        <f aca="false">IF(G7494=1,INT(ROUND((A7494-Debut)*86400,0)/600),"")</f>
        <v/>
      </c>
      <c r="I7494" s="0" t="str">
        <f aca="false">IF(G7494=1,INT(ROUND((A7494-Debut)*86400,0)/3600),"")</f>
        <v/>
      </c>
      <c r="J7494" s="0" t="str">
        <f aca="false">IF(OR(A7494="",B7494=""),"",ROUND((B7494-A7494)*86400,0))</f>
        <v/>
      </c>
      <c r="K7494" s="37" t="str">
        <f aca="false">IF(G7494=1,IF(COUNTIFS($C:$C,C7494,$G:$G,1,$A:$A,"&gt;="&amp;(A7494-FenetreInterm/86400),$A:$A,"&lt;="&amp;A7494)&gt;=NbInterm,1,0),"")</f>
        <v/>
      </c>
      <c r="L7494" s="37" t="str">
        <f aca="false">IF(G7494=1,IF(B7494="",0,IF(J7494&lt;SeuilFugitive,1,0)),"")</f>
        <v/>
      </c>
      <c r="M7494" s="37" t="str">
        <f aca="false">IF(G7494=1,IF(B7494="",IF((Fin-A7494)*24&gt;SeuilFigee,1,0),IF(J7494&gt;SeuilFigee*3600,1,0)),"")</f>
        <v/>
      </c>
      <c r="N7494" s="0" t="str">
        <f aca="false">IF(G7494=1,IF(COUNTIF(H$2:H7494,H7494)=1,COUNTIF($H:$H,H7494),""),"")</f>
        <v/>
      </c>
      <c r="O7494" s="0" t="str">
        <f aca="false">IF(G7494=1,IF(COUNTIF(I$2:I7494,I7494)=1,COUNTIF($I:$I,I7494),""),"")</f>
        <v/>
      </c>
      <c r="P7494" s="38" t="str">
        <f aca="false">IF(G7494=1,IF(COUNTIFS(C$2:C7494,C7494,G$2:G7494,1)=1,COUNTIFS($C:$C,C7494,$G:$G,1)+ROW()/10000000,""),"")</f>
        <v/>
      </c>
      <c r="Q7494" s="0" t="str">
        <f aca="false">IF(K7494=1,IF(COUNTIFS(C$2:C7494,C7494,K$2:K7494,1)=1,1,0),"")</f>
        <v/>
      </c>
      <c r="R7494" s="0" t="str">
        <f aca="false">IF(M7494=1,IF(COUNTIFS(C$2:C7494,C7494,M$2:M7494,1)=1,1,0),"")</f>
        <v/>
      </c>
      <c r="S7494" s="0" t="str">
        <f aca="false">IF(L7494=1,IF(COUNTIFS(C$2:C7494,C7494,L$2:L7494,1)=1,1,0),"")</f>
        <v/>
      </c>
      <c r="T7494" s="38" t="str">
        <f aca="false">IF(N7494="","",N7494+ROW()/10000000)</f>
        <v/>
      </c>
      <c r="U7494" s="0" t="str">
        <f aca="false">IF(G7494=1,IF(B7494="",1,0),"")</f>
        <v/>
      </c>
    </row>
    <row r="7495" customFormat="false" ht="15" hidden="false" customHeight="false" outlineLevel="0" collapsed="false">
      <c r="A7495" s="35"/>
      <c r="B7495" s="35"/>
      <c r="G7495" s="0" t="str">
        <f aca="false">IF(A7495="","",IF(AND(A7495&gt;=Debut,A7495&lt;Fin),1,0))</f>
        <v/>
      </c>
      <c r="H7495" s="0" t="str">
        <f aca="false">IF(G7495=1,INT(ROUND((A7495-Debut)*86400,0)/600),"")</f>
        <v/>
      </c>
      <c r="I7495" s="0" t="str">
        <f aca="false">IF(G7495=1,INT(ROUND((A7495-Debut)*86400,0)/3600),"")</f>
        <v/>
      </c>
      <c r="J7495" s="0" t="str">
        <f aca="false">IF(OR(A7495="",B7495=""),"",ROUND((B7495-A7495)*86400,0))</f>
        <v/>
      </c>
      <c r="K7495" s="37" t="str">
        <f aca="false">IF(G7495=1,IF(COUNTIFS($C:$C,C7495,$G:$G,1,$A:$A,"&gt;="&amp;(A7495-FenetreInterm/86400),$A:$A,"&lt;="&amp;A7495)&gt;=NbInterm,1,0),"")</f>
        <v/>
      </c>
      <c r="L7495" s="37" t="str">
        <f aca="false">IF(G7495=1,IF(B7495="",0,IF(J7495&lt;SeuilFugitive,1,0)),"")</f>
        <v/>
      </c>
      <c r="M7495" s="37" t="str">
        <f aca="false">IF(G7495=1,IF(B7495="",IF((Fin-A7495)*24&gt;SeuilFigee,1,0),IF(J7495&gt;SeuilFigee*3600,1,0)),"")</f>
        <v/>
      </c>
      <c r="N7495" s="0" t="str">
        <f aca="false">IF(G7495=1,IF(COUNTIF(H$2:H7495,H7495)=1,COUNTIF($H:$H,H7495),""),"")</f>
        <v/>
      </c>
      <c r="O7495" s="0" t="str">
        <f aca="false">IF(G7495=1,IF(COUNTIF(I$2:I7495,I7495)=1,COUNTIF($I:$I,I7495),""),"")</f>
        <v/>
      </c>
      <c r="P7495" s="38" t="str">
        <f aca="false">IF(G7495=1,IF(COUNTIFS(C$2:C7495,C7495,G$2:G7495,1)=1,COUNTIFS($C:$C,C7495,$G:$G,1)+ROW()/10000000,""),"")</f>
        <v/>
      </c>
      <c r="Q7495" s="0" t="str">
        <f aca="false">IF(K7495=1,IF(COUNTIFS(C$2:C7495,C7495,K$2:K7495,1)=1,1,0),"")</f>
        <v/>
      </c>
      <c r="R7495" s="0" t="str">
        <f aca="false">IF(M7495=1,IF(COUNTIFS(C$2:C7495,C7495,M$2:M7495,1)=1,1,0),"")</f>
        <v/>
      </c>
      <c r="S7495" s="0" t="str">
        <f aca="false">IF(L7495=1,IF(COUNTIFS(C$2:C7495,C7495,L$2:L7495,1)=1,1,0),"")</f>
        <v/>
      </c>
      <c r="T7495" s="38" t="str">
        <f aca="false">IF(N7495="","",N7495+ROW()/10000000)</f>
        <v/>
      </c>
      <c r="U7495" s="0" t="str">
        <f aca="false">IF(G7495=1,IF(B7495="",1,0),"")</f>
        <v/>
      </c>
    </row>
    <row r="7496" customFormat="false" ht="15" hidden="false" customHeight="false" outlineLevel="0" collapsed="false">
      <c r="A7496" s="35"/>
      <c r="B7496" s="35"/>
      <c r="G7496" s="0" t="str">
        <f aca="false">IF(A7496="","",IF(AND(A7496&gt;=Debut,A7496&lt;Fin),1,0))</f>
        <v/>
      </c>
      <c r="H7496" s="0" t="str">
        <f aca="false">IF(G7496=1,INT(ROUND((A7496-Debut)*86400,0)/600),"")</f>
        <v/>
      </c>
      <c r="I7496" s="0" t="str">
        <f aca="false">IF(G7496=1,INT(ROUND((A7496-Debut)*86400,0)/3600),"")</f>
        <v/>
      </c>
      <c r="J7496" s="0" t="str">
        <f aca="false">IF(OR(A7496="",B7496=""),"",ROUND((B7496-A7496)*86400,0))</f>
        <v/>
      </c>
      <c r="K7496" s="37" t="str">
        <f aca="false">IF(G7496=1,IF(COUNTIFS($C:$C,C7496,$G:$G,1,$A:$A,"&gt;="&amp;(A7496-FenetreInterm/86400),$A:$A,"&lt;="&amp;A7496)&gt;=NbInterm,1,0),"")</f>
        <v/>
      </c>
      <c r="L7496" s="37" t="str">
        <f aca="false">IF(G7496=1,IF(B7496="",0,IF(J7496&lt;SeuilFugitive,1,0)),"")</f>
        <v/>
      </c>
      <c r="M7496" s="37" t="str">
        <f aca="false">IF(G7496=1,IF(B7496="",IF((Fin-A7496)*24&gt;SeuilFigee,1,0),IF(J7496&gt;SeuilFigee*3600,1,0)),"")</f>
        <v/>
      </c>
      <c r="N7496" s="0" t="str">
        <f aca="false">IF(G7496=1,IF(COUNTIF(H$2:H7496,H7496)=1,COUNTIF($H:$H,H7496),""),"")</f>
        <v/>
      </c>
      <c r="O7496" s="0" t="str">
        <f aca="false">IF(G7496=1,IF(COUNTIF(I$2:I7496,I7496)=1,COUNTIF($I:$I,I7496),""),"")</f>
        <v/>
      </c>
      <c r="P7496" s="38" t="str">
        <f aca="false">IF(G7496=1,IF(COUNTIFS(C$2:C7496,C7496,G$2:G7496,1)=1,COUNTIFS($C:$C,C7496,$G:$G,1)+ROW()/10000000,""),"")</f>
        <v/>
      </c>
      <c r="Q7496" s="0" t="str">
        <f aca="false">IF(K7496=1,IF(COUNTIFS(C$2:C7496,C7496,K$2:K7496,1)=1,1,0),"")</f>
        <v/>
      </c>
      <c r="R7496" s="0" t="str">
        <f aca="false">IF(M7496=1,IF(COUNTIFS(C$2:C7496,C7496,M$2:M7496,1)=1,1,0),"")</f>
        <v/>
      </c>
      <c r="S7496" s="0" t="str">
        <f aca="false">IF(L7496=1,IF(COUNTIFS(C$2:C7496,C7496,L$2:L7496,1)=1,1,0),"")</f>
        <v/>
      </c>
      <c r="T7496" s="38" t="str">
        <f aca="false">IF(N7496="","",N7496+ROW()/10000000)</f>
        <v/>
      </c>
      <c r="U7496" s="0" t="str">
        <f aca="false">IF(G7496=1,IF(B7496="",1,0),"")</f>
        <v/>
      </c>
    </row>
    <row r="7497" customFormat="false" ht="15" hidden="false" customHeight="false" outlineLevel="0" collapsed="false">
      <c r="A7497" s="35"/>
      <c r="B7497" s="35"/>
      <c r="G7497" s="0" t="str">
        <f aca="false">IF(A7497="","",IF(AND(A7497&gt;=Debut,A7497&lt;Fin),1,0))</f>
        <v/>
      </c>
      <c r="H7497" s="0" t="str">
        <f aca="false">IF(G7497=1,INT(ROUND((A7497-Debut)*86400,0)/600),"")</f>
        <v/>
      </c>
      <c r="I7497" s="0" t="str">
        <f aca="false">IF(G7497=1,INT(ROUND((A7497-Debut)*86400,0)/3600),"")</f>
        <v/>
      </c>
      <c r="J7497" s="0" t="str">
        <f aca="false">IF(OR(A7497="",B7497=""),"",ROUND((B7497-A7497)*86400,0))</f>
        <v/>
      </c>
      <c r="K7497" s="37" t="str">
        <f aca="false">IF(G7497=1,IF(COUNTIFS($C:$C,C7497,$G:$G,1,$A:$A,"&gt;="&amp;(A7497-FenetreInterm/86400),$A:$A,"&lt;="&amp;A7497)&gt;=NbInterm,1,0),"")</f>
        <v/>
      </c>
      <c r="L7497" s="37" t="str">
        <f aca="false">IF(G7497=1,IF(B7497="",0,IF(J7497&lt;SeuilFugitive,1,0)),"")</f>
        <v/>
      </c>
      <c r="M7497" s="37" t="str">
        <f aca="false">IF(G7497=1,IF(B7497="",IF((Fin-A7497)*24&gt;SeuilFigee,1,0),IF(J7497&gt;SeuilFigee*3600,1,0)),"")</f>
        <v/>
      </c>
      <c r="N7497" s="0" t="str">
        <f aca="false">IF(G7497=1,IF(COUNTIF(H$2:H7497,H7497)=1,COUNTIF($H:$H,H7497),""),"")</f>
        <v/>
      </c>
      <c r="O7497" s="0" t="str">
        <f aca="false">IF(G7497=1,IF(COUNTIF(I$2:I7497,I7497)=1,COUNTIF($I:$I,I7497),""),"")</f>
        <v/>
      </c>
      <c r="P7497" s="38" t="str">
        <f aca="false">IF(G7497=1,IF(COUNTIFS(C$2:C7497,C7497,G$2:G7497,1)=1,COUNTIFS($C:$C,C7497,$G:$G,1)+ROW()/10000000,""),"")</f>
        <v/>
      </c>
      <c r="Q7497" s="0" t="str">
        <f aca="false">IF(K7497=1,IF(COUNTIFS(C$2:C7497,C7497,K$2:K7497,1)=1,1,0),"")</f>
        <v/>
      </c>
      <c r="R7497" s="0" t="str">
        <f aca="false">IF(M7497=1,IF(COUNTIFS(C$2:C7497,C7497,M$2:M7497,1)=1,1,0),"")</f>
        <v/>
      </c>
      <c r="S7497" s="0" t="str">
        <f aca="false">IF(L7497=1,IF(COUNTIFS(C$2:C7497,C7497,L$2:L7497,1)=1,1,0),"")</f>
        <v/>
      </c>
      <c r="T7497" s="38" t="str">
        <f aca="false">IF(N7497="","",N7497+ROW()/10000000)</f>
        <v/>
      </c>
      <c r="U7497" s="0" t="str">
        <f aca="false">IF(G7497=1,IF(B7497="",1,0),"")</f>
        <v/>
      </c>
    </row>
    <row r="7498" customFormat="false" ht="15" hidden="false" customHeight="false" outlineLevel="0" collapsed="false">
      <c r="A7498" s="35"/>
      <c r="B7498" s="35"/>
      <c r="G7498" s="0" t="str">
        <f aca="false">IF(A7498="","",IF(AND(A7498&gt;=Debut,A7498&lt;Fin),1,0))</f>
        <v/>
      </c>
      <c r="H7498" s="0" t="str">
        <f aca="false">IF(G7498=1,INT(ROUND((A7498-Debut)*86400,0)/600),"")</f>
        <v/>
      </c>
      <c r="I7498" s="0" t="str">
        <f aca="false">IF(G7498=1,INT(ROUND((A7498-Debut)*86400,0)/3600),"")</f>
        <v/>
      </c>
      <c r="J7498" s="0" t="str">
        <f aca="false">IF(OR(A7498="",B7498=""),"",ROUND((B7498-A7498)*86400,0))</f>
        <v/>
      </c>
      <c r="K7498" s="37" t="str">
        <f aca="false">IF(G7498=1,IF(COUNTIFS($C:$C,C7498,$G:$G,1,$A:$A,"&gt;="&amp;(A7498-FenetreInterm/86400),$A:$A,"&lt;="&amp;A7498)&gt;=NbInterm,1,0),"")</f>
        <v/>
      </c>
      <c r="L7498" s="37" t="str">
        <f aca="false">IF(G7498=1,IF(B7498="",0,IF(J7498&lt;SeuilFugitive,1,0)),"")</f>
        <v/>
      </c>
      <c r="M7498" s="37" t="str">
        <f aca="false">IF(G7498=1,IF(B7498="",IF((Fin-A7498)*24&gt;SeuilFigee,1,0),IF(J7498&gt;SeuilFigee*3600,1,0)),"")</f>
        <v/>
      </c>
      <c r="N7498" s="0" t="str">
        <f aca="false">IF(G7498=1,IF(COUNTIF(H$2:H7498,H7498)=1,COUNTIF($H:$H,H7498),""),"")</f>
        <v/>
      </c>
      <c r="O7498" s="0" t="str">
        <f aca="false">IF(G7498=1,IF(COUNTIF(I$2:I7498,I7498)=1,COUNTIF($I:$I,I7498),""),"")</f>
        <v/>
      </c>
      <c r="P7498" s="38" t="str">
        <f aca="false">IF(G7498=1,IF(COUNTIFS(C$2:C7498,C7498,G$2:G7498,1)=1,COUNTIFS($C:$C,C7498,$G:$G,1)+ROW()/10000000,""),"")</f>
        <v/>
      </c>
      <c r="Q7498" s="0" t="str">
        <f aca="false">IF(K7498=1,IF(COUNTIFS(C$2:C7498,C7498,K$2:K7498,1)=1,1,0),"")</f>
        <v/>
      </c>
      <c r="R7498" s="0" t="str">
        <f aca="false">IF(M7498=1,IF(COUNTIFS(C$2:C7498,C7498,M$2:M7498,1)=1,1,0),"")</f>
        <v/>
      </c>
      <c r="S7498" s="0" t="str">
        <f aca="false">IF(L7498=1,IF(COUNTIFS(C$2:C7498,C7498,L$2:L7498,1)=1,1,0),"")</f>
        <v/>
      </c>
      <c r="T7498" s="38" t="str">
        <f aca="false">IF(N7498="","",N7498+ROW()/10000000)</f>
        <v/>
      </c>
      <c r="U7498" s="0" t="str">
        <f aca="false">IF(G7498=1,IF(B7498="",1,0),"")</f>
        <v/>
      </c>
    </row>
    <row r="7499" customFormat="false" ht="15" hidden="false" customHeight="false" outlineLevel="0" collapsed="false">
      <c r="A7499" s="35"/>
      <c r="B7499" s="35"/>
      <c r="G7499" s="0" t="str">
        <f aca="false">IF(A7499="","",IF(AND(A7499&gt;=Debut,A7499&lt;Fin),1,0))</f>
        <v/>
      </c>
      <c r="H7499" s="0" t="str">
        <f aca="false">IF(G7499=1,INT(ROUND((A7499-Debut)*86400,0)/600),"")</f>
        <v/>
      </c>
      <c r="I7499" s="0" t="str">
        <f aca="false">IF(G7499=1,INT(ROUND((A7499-Debut)*86400,0)/3600),"")</f>
        <v/>
      </c>
      <c r="J7499" s="0" t="str">
        <f aca="false">IF(OR(A7499="",B7499=""),"",ROUND((B7499-A7499)*86400,0))</f>
        <v/>
      </c>
      <c r="K7499" s="37" t="str">
        <f aca="false">IF(G7499=1,IF(COUNTIFS($C:$C,C7499,$G:$G,1,$A:$A,"&gt;="&amp;(A7499-FenetreInterm/86400),$A:$A,"&lt;="&amp;A7499)&gt;=NbInterm,1,0),"")</f>
        <v/>
      </c>
      <c r="L7499" s="37" t="str">
        <f aca="false">IF(G7499=1,IF(B7499="",0,IF(J7499&lt;SeuilFugitive,1,0)),"")</f>
        <v/>
      </c>
      <c r="M7499" s="37" t="str">
        <f aca="false">IF(G7499=1,IF(B7499="",IF((Fin-A7499)*24&gt;SeuilFigee,1,0),IF(J7499&gt;SeuilFigee*3600,1,0)),"")</f>
        <v/>
      </c>
      <c r="N7499" s="0" t="str">
        <f aca="false">IF(G7499=1,IF(COUNTIF(H$2:H7499,H7499)=1,COUNTIF($H:$H,H7499),""),"")</f>
        <v/>
      </c>
      <c r="O7499" s="0" t="str">
        <f aca="false">IF(G7499=1,IF(COUNTIF(I$2:I7499,I7499)=1,COUNTIF($I:$I,I7499),""),"")</f>
        <v/>
      </c>
      <c r="P7499" s="38" t="str">
        <f aca="false">IF(G7499=1,IF(COUNTIFS(C$2:C7499,C7499,G$2:G7499,1)=1,COUNTIFS($C:$C,C7499,$G:$G,1)+ROW()/10000000,""),"")</f>
        <v/>
      </c>
      <c r="Q7499" s="0" t="str">
        <f aca="false">IF(K7499=1,IF(COUNTIFS(C$2:C7499,C7499,K$2:K7499,1)=1,1,0),"")</f>
        <v/>
      </c>
      <c r="R7499" s="0" t="str">
        <f aca="false">IF(M7499=1,IF(COUNTIFS(C$2:C7499,C7499,M$2:M7499,1)=1,1,0),"")</f>
        <v/>
      </c>
      <c r="S7499" s="0" t="str">
        <f aca="false">IF(L7499=1,IF(COUNTIFS(C$2:C7499,C7499,L$2:L7499,1)=1,1,0),"")</f>
        <v/>
      </c>
      <c r="T7499" s="38" t="str">
        <f aca="false">IF(N7499="","",N7499+ROW()/10000000)</f>
        <v/>
      </c>
      <c r="U7499" s="0" t="str">
        <f aca="false">IF(G7499=1,IF(B7499="",1,0),"")</f>
        <v/>
      </c>
    </row>
    <row r="7500" customFormat="false" ht="15" hidden="false" customHeight="false" outlineLevel="0" collapsed="false">
      <c r="A7500" s="35"/>
      <c r="B7500" s="35"/>
      <c r="G7500" s="0" t="str">
        <f aca="false">IF(A7500="","",IF(AND(A7500&gt;=Debut,A7500&lt;Fin),1,0))</f>
        <v/>
      </c>
      <c r="H7500" s="0" t="str">
        <f aca="false">IF(G7500=1,INT(ROUND((A7500-Debut)*86400,0)/600),"")</f>
        <v/>
      </c>
      <c r="I7500" s="0" t="str">
        <f aca="false">IF(G7500=1,INT(ROUND((A7500-Debut)*86400,0)/3600),"")</f>
        <v/>
      </c>
      <c r="J7500" s="0" t="str">
        <f aca="false">IF(OR(A7500="",B7500=""),"",ROUND((B7500-A7500)*86400,0))</f>
        <v/>
      </c>
      <c r="K7500" s="37" t="str">
        <f aca="false">IF(G7500=1,IF(COUNTIFS($C:$C,C7500,$G:$G,1,$A:$A,"&gt;="&amp;(A7500-FenetreInterm/86400),$A:$A,"&lt;="&amp;A7500)&gt;=NbInterm,1,0),"")</f>
        <v/>
      </c>
      <c r="L7500" s="37" t="str">
        <f aca="false">IF(G7500=1,IF(B7500="",0,IF(J7500&lt;SeuilFugitive,1,0)),"")</f>
        <v/>
      </c>
      <c r="M7500" s="37" t="str">
        <f aca="false">IF(G7500=1,IF(B7500="",IF((Fin-A7500)*24&gt;SeuilFigee,1,0),IF(J7500&gt;SeuilFigee*3600,1,0)),"")</f>
        <v/>
      </c>
      <c r="N7500" s="0" t="str">
        <f aca="false">IF(G7500=1,IF(COUNTIF(H$2:H7500,H7500)=1,COUNTIF($H:$H,H7500),""),"")</f>
        <v/>
      </c>
      <c r="O7500" s="0" t="str">
        <f aca="false">IF(G7500=1,IF(COUNTIF(I$2:I7500,I7500)=1,COUNTIF($I:$I,I7500),""),"")</f>
        <v/>
      </c>
      <c r="P7500" s="38" t="str">
        <f aca="false">IF(G7500=1,IF(COUNTIFS(C$2:C7500,C7500,G$2:G7500,1)=1,COUNTIFS($C:$C,C7500,$G:$G,1)+ROW()/10000000,""),"")</f>
        <v/>
      </c>
      <c r="Q7500" s="0" t="str">
        <f aca="false">IF(K7500=1,IF(COUNTIFS(C$2:C7500,C7500,K$2:K7500,1)=1,1,0),"")</f>
        <v/>
      </c>
      <c r="R7500" s="0" t="str">
        <f aca="false">IF(M7500=1,IF(COUNTIFS(C$2:C7500,C7500,M$2:M7500,1)=1,1,0),"")</f>
        <v/>
      </c>
      <c r="S7500" s="0" t="str">
        <f aca="false">IF(L7500=1,IF(COUNTIFS(C$2:C7500,C7500,L$2:L7500,1)=1,1,0),"")</f>
        <v/>
      </c>
      <c r="T7500" s="38" t="str">
        <f aca="false">IF(N7500="","",N7500+ROW()/10000000)</f>
        <v/>
      </c>
      <c r="U7500" s="0" t="str">
        <f aca="false">IF(G7500=1,IF(B7500="",1,0),"")</f>
        <v/>
      </c>
    </row>
    <row r="7501" customFormat="false" ht="15" hidden="false" customHeight="false" outlineLevel="0" collapsed="false">
      <c r="A7501" s="35"/>
      <c r="B7501" s="35"/>
      <c r="G7501" s="0" t="str">
        <f aca="false">IF(A7501="","",IF(AND(A7501&gt;=Debut,A7501&lt;Fin),1,0))</f>
        <v/>
      </c>
      <c r="H7501" s="0" t="str">
        <f aca="false">IF(G7501=1,INT(ROUND((A7501-Debut)*86400,0)/600),"")</f>
        <v/>
      </c>
      <c r="I7501" s="0" t="str">
        <f aca="false">IF(G7501=1,INT(ROUND((A7501-Debut)*86400,0)/3600),"")</f>
        <v/>
      </c>
      <c r="J7501" s="0" t="str">
        <f aca="false">IF(OR(A7501="",B7501=""),"",ROUND((B7501-A7501)*86400,0))</f>
        <v/>
      </c>
      <c r="K7501" s="37" t="str">
        <f aca="false">IF(G7501=1,IF(COUNTIFS($C:$C,C7501,$G:$G,1,$A:$A,"&gt;="&amp;(A7501-FenetreInterm/86400),$A:$A,"&lt;="&amp;A7501)&gt;=NbInterm,1,0),"")</f>
        <v/>
      </c>
      <c r="L7501" s="37" t="str">
        <f aca="false">IF(G7501=1,IF(B7501="",0,IF(J7501&lt;SeuilFugitive,1,0)),"")</f>
        <v/>
      </c>
      <c r="M7501" s="37" t="str">
        <f aca="false">IF(G7501=1,IF(B7501="",IF((Fin-A7501)*24&gt;SeuilFigee,1,0),IF(J7501&gt;SeuilFigee*3600,1,0)),"")</f>
        <v/>
      </c>
      <c r="N7501" s="0" t="str">
        <f aca="false">IF(G7501=1,IF(COUNTIF(H$2:H7501,H7501)=1,COUNTIF($H:$H,H7501),""),"")</f>
        <v/>
      </c>
      <c r="O7501" s="0" t="str">
        <f aca="false">IF(G7501=1,IF(COUNTIF(I$2:I7501,I7501)=1,COUNTIF($I:$I,I7501),""),"")</f>
        <v/>
      </c>
      <c r="P7501" s="38" t="str">
        <f aca="false">IF(G7501=1,IF(COUNTIFS(C$2:C7501,C7501,G$2:G7501,1)=1,COUNTIFS($C:$C,C7501,$G:$G,1)+ROW()/10000000,""),"")</f>
        <v/>
      </c>
      <c r="Q7501" s="0" t="str">
        <f aca="false">IF(K7501=1,IF(COUNTIFS(C$2:C7501,C7501,K$2:K7501,1)=1,1,0),"")</f>
        <v/>
      </c>
      <c r="R7501" s="0" t="str">
        <f aca="false">IF(M7501=1,IF(COUNTIFS(C$2:C7501,C7501,M$2:M7501,1)=1,1,0),"")</f>
        <v/>
      </c>
      <c r="S7501" s="0" t="str">
        <f aca="false">IF(L7501=1,IF(COUNTIFS(C$2:C7501,C7501,L$2:L7501,1)=1,1,0),"")</f>
        <v/>
      </c>
      <c r="T7501" s="38" t="str">
        <f aca="false">IF(N7501="","",N7501+ROW()/10000000)</f>
        <v/>
      </c>
      <c r="U7501" s="0" t="str">
        <f aca="false">IF(G7501=1,IF(B7501="",1,0),"")</f>
        <v/>
      </c>
    </row>
    <row r="7502" customFormat="false" ht="15" hidden="false" customHeight="false" outlineLevel="0" collapsed="false">
      <c r="A7502" s="35"/>
      <c r="B7502" s="35"/>
      <c r="G7502" s="0" t="str">
        <f aca="false">IF(A7502="","",IF(AND(A7502&gt;=Debut,A7502&lt;Fin),1,0))</f>
        <v/>
      </c>
      <c r="H7502" s="0" t="str">
        <f aca="false">IF(G7502=1,INT(ROUND((A7502-Debut)*86400,0)/600),"")</f>
        <v/>
      </c>
      <c r="I7502" s="0" t="str">
        <f aca="false">IF(G7502=1,INT(ROUND((A7502-Debut)*86400,0)/3600),"")</f>
        <v/>
      </c>
      <c r="J7502" s="0" t="str">
        <f aca="false">IF(OR(A7502="",B7502=""),"",ROUND((B7502-A7502)*86400,0))</f>
        <v/>
      </c>
      <c r="K7502" s="37" t="str">
        <f aca="false">IF(G7502=1,IF(COUNTIFS($C:$C,C7502,$G:$G,1,$A:$A,"&gt;="&amp;(A7502-FenetreInterm/86400),$A:$A,"&lt;="&amp;A7502)&gt;=NbInterm,1,0),"")</f>
        <v/>
      </c>
      <c r="L7502" s="37" t="str">
        <f aca="false">IF(G7502=1,IF(B7502="",0,IF(J7502&lt;SeuilFugitive,1,0)),"")</f>
        <v/>
      </c>
      <c r="M7502" s="37" t="str">
        <f aca="false">IF(G7502=1,IF(B7502="",IF((Fin-A7502)*24&gt;SeuilFigee,1,0),IF(J7502&gt;SeuilFigee*3600,1,0)),"")</f>
        <v/>
      </c>
      <c r="N7502" s="0" t="str">
        <f aca="false">IF(G7502=1,IF(COUNTIF(H$2:H7502,H7502)=1,COUNTIF($H:$H,H7502),""),"")</f>
        <v/>
      </c>
      <c r="O7502" s="0" t="str">
        <f aca="false">IF(G7502=1,IF(COUNTIF(I$2:I7502,I7502)=1,COUNTIF($I:$I,I7502),""),"")</f>
        <v/>
      </c>
      <c r="P7502" s="38" t="str">
        <f aca="false">IF(G7502=1,IF(COUNTIFS(C$2:C7502,C7502,G$2:G7502,1)=1,COUNTIFS($C:$C,C7502,$G:$G,1)+ROW()/10000000,""),"")</f>
        <v/>
      </c>
      <c r="Q7502" s="0" t="str">
        <f aca="false">IF(K7502=1,IF(COUNTIFS(C$2:C7502,C7502,K$2:K7502,1)=1,1,0),"")</f>
        <v/>
      </c>
      <c r="R7502" s="0" t="str">
        <f aca="false">IF(M7502=1,IF(COUNTIFS(C$2:C7502,C7502,M$2:M7502,1)=1,1,0),"")</f>
        <v/>
      </c>
      <c r="S7502" s="0" t="str">
        <f aca="false">IF(L7502=1,IF(COUNTIFS(C$2:C7502,C7502,L$2:L7502,1)=1,1,0),"")</f>
        <v/>
      </c>
      <c r="T7502" s="38" t="str">
        <f aca="false">IF(N7502="","",N7502+ROW()/10000000)</f>
        <v/>
      </c>
      <c r="U7502" s="0" t="str">
        <f aca="false">IF(G7502=1,IF(B7502="",1,0),"")</f>
        <v/>
      </c>
    </row>
    <row r="7503" customFormat="false" ht="15" hidden="false" customHeight="false" outlineLevel="0" collapsed="false">
      <c r="A7503" s="35"/>
      <c r="B7503" s="35"/>
      <c r="G7503" s="0" t="str">
        <f aca="false">IF(A7503="","",IF(AND(A7503&gt;=Debut,A7503&lt;Fin),1,0))</f>
        <v/>
      </c>
      <c r="H7503" s="0" t="str">
        <f aca="false">IF(G7503=1,INT(ROUND((A7503-Debut)*86400,0)/600),"")</f>
        <v/>
      </c>
      <c r="I7503" s="0" t="str">
        <f aca="false">IF(G7503=1,INT(ROUND((A7503-Debut)*86400,0)/3600),"")</f>
        <v/>
      </c>
      <c r="J7503" s="0" t="str">
        <f aca="false">IF(OR(A7503="",B7503=""),"",ROUND((B7503-A7503)*86400,0))</f>
        <v/>
      </c>
      <c r="K7503" s="37" t="str">
        <f aca="false">IF(G7503=1,IF(COUNTIFS($C:$C,C7503,$G:$G,1,$A:$A,"&gt;="&amp;(A7503-FenetreInterm/86400),$A:$A,"&lt;="&amp;A7503)&gt;=NbInterm,1,0),"")</f>
        <v/>
      </c>
      <c r="L7503" s="37" t="str">
        <f aca="false">IF(G7503=1,IF(B7503="",0,IF(J7503&lt;SeuilFugitive,1,0)),"")</f>
        <v/>
      </c>
      <c r="M7503" s="37" t="str">
        <f aca="false">IF(G7503=1,IF(B7503="",IF((Fin-A7503)*24&gt;SeuilFigee,1,0),IF(J7503&gt;SeuilFigee*3600,1,0)),"")</f>
        <v/>
      </c>
      <c r="N7503" s="0" t="str">
        <f aca="false">IF(G7503=1,IF(COUNTIF(H$2:H7503,H7503)=1,COUNTIF($H:$H,H7503),""),"")</f>
        <v/>
      </c>
      <c r="O7503" s="0" t="str">
        <f aca="false">IF(G7503=1,IF(COUNTIF(I$2:I7503,I7503)=1,COUNTIF($I:$I,I7503),""),"")</f>
        <v/>
      </c>
      <c r="P7503" s="38" t="str">
        <f aca="false">IF(G7503=1,IF(COUNTIFS(C$2:C7503,C7503,G$2:G7503,1)=1,COUNTIFS($C:$C,C7503,$G:$G,1)+ROW()/10000000,""),"")</f>
        <v/>
      </c>
      <c r="Q7503" s="0" t="str">
        <f aca="false">IF(K7503=1,IF(COUNTIFS(C$2:C7503,C7503,K$2:K7503,1)=1,1,0),"")</f>
        <v/>
      </c>
      <c r="R7503" s="0" t="str">
        <f aca="false">IF(M7503=1,IF(COUNTIFS(C$2:C7503,C7503,M$2:M7503,1)=1,1,0),"")</f>
        <v/>
      </c>
      <c r="S7503" s="0" t="str">
        <f aca="false">IF(L7503=1,IF(COUNTIFS(C$2:C7503,C7503,L$2:L7503,1)=1,1,0),"")</f>
        <v/>
      </c>
      <c r="T7503" s="38" t="str">
        <f aca="false">IF(N7503="","",N7503+ROW()/10000000)</f>
        <v/>
      </c>
      <c r="U7503" s="0" t="str">
        <f aca="false">IF(G7503=1,IF(B7503="",1,0),"")</f>
        <v/>
      </c>
    </row>
    <row r="7504" customFormat="false" ht="15" hidden="false" customHeight="false" outlineLevel="0" collapsed="false">
      <c r="A7504" s="35"/>
      <c r="B7504" s="35"/>
      <c r="G7504" s="0" t="str">
        <f aca="false">IF(A7504="","",IF(AND(A7504&gt;=Debut,A7504&lt;Fin),1,0))</f>
        <v/>
      </c>
      <c r="H7504" s="0" t="str">
        <f aca="false">IF(G7504=1,INT(ROUND((A7504-Debut)*86400,0)/600),"")</f>
        <v/>
      </c>
      <c r="I7504" s="0" t="str">
        <f aca="false">IF(G7504=1,INT(ROUND((A7504-Debut)*86400,0)/3600),"")</f>
        <v/>
      </c>
      <c r="J7504" s="0" t="str">
        <f aca="false">IF(OR(A7504="",B7504=""),"",ROUND((B7504-A7504)*86400,0))</f>
        <v/>
      </c>
      <c r="K7504" s="37" t="str">
        <f aca="false">IF(G7504=1,IF(COUNTIFS($C:$C,C7504,$G:$G,1,$A:$A,"&gt;="&amp;(A7504-FenetreInterm/86400),$A:$A,"&lt;="&amp;A7504)&gt;=NbInterm,1,0),"")</f>
        <v/>
      </c>
      <c r="L7504" s="37" t="str">
        <f aca="false">IF(G7504=1,IF(B7504="",0,IF(J7504&lt;SeuilFugitive,1,0)),"")</f>
        <v/>
      </c>
      <c r="M7504" s="37" t="str">
        <f aca="false">IF(G7504=1,IF(B7504="",IF((Fin-A7504)*24&gt;SeuilFigee,1,0),IF(J7504&gt;SeuilFigee*3600,1,0)),"")</f>
        <v/>
      </c>
      <c r="N7504" s="0" t="str">
        <f aca="false">IF(G7504=1,IF(COUNTIF(H$2:H7504,H7504)=1,COUNTIF($H:$H,H7504),""),"")</f>
        <v/>
      </c>
      <c r="O7504" s="0" t="str">
        <f aca="false">IF(G7504=1,IF(COUNTIF(I$2:I7504,I7504)=1,COUNTIF($I:$I,I7504),""),"")</f>
        <v/>
      </c>
      <c r="P7504" s="38" t="str">
        <f aca="false">IF(G7504=1,IF(COUNTIFS(C$2:C7504,C7504,G$2:G7504,1)=1,COUNTIFS($C:$C,C7504,$G:$G,1)+ROW()/10000000,""),"")</f>
        <v/>
      </c>
      <c r="Q7504" s="0" t="str">
        <f aca="false">IF(K7504=1,IF(COUNTIFS(C$2:C7504,C7504,K$2:K7504,1)=1,1,0),"")</f>
        <v/>
      </c>
      <c r="R7504" s="0" t="str">
        <f aca="false">IF(M7504=1,IF(COUNTIFS(C$2:C7504,C7504,M$2:M7504,1)=1,1,0),"")</f>
        <v/>
      </c>
      <c r="S7504" s="0" t="str">
        <f aca="false">IF(L7504=1,IF(COUNTIFS(C$2:C7504,C7504,L$2:L7504,1)=1,1,0),"")</f>
        <v/>
      </c>
      <c r="T7504" s="38" t="str">
        <f aca="false">IF(N7504="","",N7504+ROW()/10000000)</f>
        <v/>
      </c>
      <c r="U7504" s="0" t="str">
        <f aca="false">IF(G7504=1,IF(B7504="",1,0),"")</f>
        <v/>
      </c>
    </row>
    <row r="7505" customFormat="false" ht="15" hidden="false" customHeight="false" outlineLevel="0" collapsed="false">
      <c r="A7505" s="35"/>
      <c r="B7505" s="35"/>
      <c r="G7505" s="0" t="str">
        <f aca="false">IF(A7505="","",IF(AND(A7505&gt;=Debut,A7505&lt;Fin),1,0))</f>
        <v/>
      </c>
      <c r="H7505" s="0" t="str">
        <f aca="false">IF(G7505=1,INT(ROUND((A7505-Debut)*86400,0)/600),"")</f>
        <v/>
      </c>
      <c r="I7505" s="0" t="str">
        <f aca="false">IF(G7505=1,INT(ROUND((A7505-Debut)*86400,0)/3600),"")</f>
        <v/>
      </c>
      <c r="J7505" s="0" t="str">
        <f aca="false">IF(OR(A7505="",B7505=""),"",ROUND((B7505-A7505)*86400,0))</f>
        <v/>
      </c>
      <c r="K7505" s="37" t="str">
        <f aca="false">IF(G7505=1,IF(COUNTIFS($C:$C,C7505,$G:$G,1,$A:$A,"&gt;="&amp;(A7505-FenetreInterm/86400),$A:$A,"&lt;="&amp;A7505)&gt;=NbInterm,1,0),"")</f>
        <v/>
      </c>
      <c r="L7505" s="37" t="str">
        <f aca="false">IF(G7505=1,IF(B7505="",0,IF(J7505&lt;SeuilFugitive,1,0)),"")</f>
        <v/>
      </c>
      <c r="M7505" s="37" t="str">
        <f aca="false">IF(G7505=1,IF(B7505="",IF((Fin-A7505)*24&gt;SeuilFigee,1,0),IF(J7505&gt;SeuilFigee*3600,1,0)),"")</f>
        <v/>
      </c>
      <c r="N7505" s="0" t="str">
        <f aca="false">IF(G7505=1,IF(COUNTIF(H$2:H7505,H7505)=1,COUNTIF($H:$H,H7505),""),"")</f>
        <v/>
      </c>
      <c r="O7505" s="0" t="str">
        <f aca="false">IF(G7505=1,IF(COUNTIF(I$2:I7505,I7505)=1,COUNTIF($I:$I,I7505),""),"")</f>
        <v/>
      </c>
      <c r="P7505" s="38" t="str">
        <f aca="false">IF(G7505=1,IF(COUNTIFS(C$2:C7505,C7505,G$2:G7505,1)=1,COUNTIFS($C:$C,C7505,$G:$G,1)+ROW()/10000000,""),"")</f>
        <v/>
      </c>
      <c r="Q7505" s="0" t="str">
        <f aca="false">IF(K7505=1,IF(COUNTIFS(C$2:C7505,C7505,K$2:K7505,1)=1,1,0),"")</f>
        <v/>
      </c>
      <c r="R7505" s="0" t="str">
        <f aca="false">IF(M7505=1,IF(COUNTIFS(C$2:C7505,C7505,M$2:M7505,1)=1,1,0),"")</f>
        <v/>
      </c>
      <c r="S7505" s="0" t="str">
        <f aca="false">IF(L7505=1,IF(COUNTIFS(C$2:C7505,C7505,L$2:L7505,1)=1,1,0),"")</f>
        <v/>
      </c>
      <c r="T7505" s="38" t="str">
        <f aca="false">IF(N7505="","",N7505+ROW()/10000000)</f>
        <v/>
      </c>
      <c r="U7505" s="0" t="str">
        <f aca="false">IF(G7505=1,IF(B7505="",1,0),"")</f>
        <v/>
      </c>
    </row>
    <row r="7506" customFormat="false" ht="15" hidden="false" customHeight="false" outlineLevel="0" collapsed="false">
      <c r="A7506" s="35"/>
      <c r="B7506" s="35"/>
      <c r="G7506" s="0" t="str">
        <f aca="false">IF(A7506="","",IF(AND(A7506&gt;=Debut,A7506&lt;Fin),1,0))</f>
        <v/>
      </c>
      <c r="H7506" s="0" t="str">
        <f aca="false">IF(G7506=1,INT(ROUND((A7506-Debut)*86400,0)/600),"")</f>
        <v/>
      </c>
      <c r="I7506" s="0" t="str">
        <f aca="false">IF(G7506=1,INT(ROUND((A7506-Debut)*86400,0)/3600),"")</f>
        <v/>
      </c>
      <c r="J7506" s="0" t="str">
        <f aca="false">IF(OR(A7506="",B7506=""),"",ROUND((B7506-A7506)*86400,0))</f>
        <v/>
      </c>
      <c r="K7506" s="37" t="str">
        <f aca="false">IF(G7506=1,IF(COUNTIFS($C:$C,C7506,$G:$G,1,$A:$A,"&gt;="&amp;(A7506-FenetreInterm/86400),$A:$A,"&lt;="&amp;A7506)&gt;=NbInterm,1,0),"")</f>
        <v/>
      </c>
      <c r="L7506" s="37" t="str">
        <f aca="false">IF(G7506=1,IF(B7506="",0,IF(J7506&lt;SeuilFugitive,1,0)),"")</f>
        <v/>
      </c>
      <c r="M7506" s="37" t="str">
        <f aca="false">IF(G7506=1,IF(B7506="",IF((Fin-A7506)*24&gt;SeuilFigee,1,0),IF(J7506&gt;SeuilFigee*3600,1,0)),"")</f>
        <v/>
      </c>
      <c r="N7506" s="0" t="str">
        <f aca="false">IF(G7506=1,IF(COUNTIF(H$2:H7506,H7506)=1,COUNTIF($H:$H,H7506),""),"")</f>
        <v/>
      </c>
      <c r="O7506" s="0" t="str">
        <f aca="false">IF(G7506=1,IF(COUNTIF(I$2:I7506,I7506)=1,COUNTIF($I:$I,I7506),""),"")</f>
        <v/>
      </c>
      <c r="P7506" s="38" t="str">
        <f aca="false">IF(G7506=1,IF(COUNTIFS(C$2:C7506,C7506,G$2:G7506,1)=1,COUNTIFS($C:$C,C7506,$G:$G,1)+ROW()/10000000,""),"")</f>
        <v/>
      </c>
      <c r="Q7506" s="0" t="str">
        <f aca="false">IF(K7506=1,IF(COUNTIFS(C$2:C7506,C7506,K$2:K7506,1)=1,1,0),"")</f>
        <v/>
      </c>
      <c r="R7506" s="0" t="str">
        <f aca="false">IF(M7506=1,IF(COUNTIFS(C$2:C7506,C7506,M$2:M7506,1)=1,1,0),"")</f>
        <v/>
      </c>
      <c r="S7506" s="0" t="str">
        <f aca="false">IF(L7506=1,IF(COUNTIFS(C$2:C7506,C7506,L$2:L7506,1)=1,1,0),"")</f>
        <v/>
      </c>
      <c r="T7506" s="38" t="str">
        <f aca="false">IF(N7506="","",N7506+ROW()/10000000)</f>
        <v/>
      </c>
      <c r="U7506" s="0" t="str">
        <f aca="false">IF(G7506=1,IF(B7506="",1,0),"")</f>
        <v/>
      </c>
    </row>
    <row r="7507" customFormat="false" ht="15" hidden="false" customHeight="false" outlineLevel="0" collapsed="false">
      <c r="A7507" s="35"/>
      <c r="B7507" s="35"/>
      <c r="G7507" s="0" t="str">
        <f aca="false">IF(A7507="","",IF(AND(A7507&gt;=Debut,A7507&lt;Fin),1,0))</f>
        <v/>
      </c>
      <c r="H7507" s="0" t="str">
        <f aca="false">IF(G7507=1,INT(ROUND((A7507-Debut)*86400,0)/600),"")</f>
        <v/>
      </c>
      <c r="I7507" s="0" t="str">
        <f aca="false">IF(G7507=1,INT(ROUND((A7507-Debut)*86400,0)/3600),"")</f>
        <v/>
      </c>
      <c r="J7507" s="0" t="str">
        <f aca="false">IF(OR(A7507="",B7507=""),"",ROUND((B7507-A7507)*86400,0))</f>
        <v/>
      </c>
      <c r="K7507" s="37" t="str">
        <f aca="false">IF(G7507=1,IF(COUNTIFS($C:$C,C7507,$G:$G,1,$A:$A,"&gt;="&amp;(A7507-FenetreInterm/86400),$A:$A,"&lt;="&amp;A7507)&gt;=NbInterm,1,0),"")</f>
        <v/>
      </c>
      <c r="L7507" s="37" t="str">
        <f aca="false">IF(G7507=1,IF(B7507="",0,IF(J7507&lt;SeuilFugitive,1,0)),"")</f>
        <v/>
      </c>
      <c r="M7507" s="37" t="str">
        <f aca="false">IF(G7507=1,IF(B7507="",IF((Fin-A7507)*24&gt;SeuilFigee,1,0),IF(J7507&gt;SeuilFigee*3600,1,0)),"")</f>
        <v/>
      </c>
      <c r="N7507" s="0" t="str">
        <f aca="false">IF(G7507=1,IF(COUNTIF(H$2:H7507,H7507)=1,COUNTIF($H:$H,H7507),""),"")</f>
        <v/>
      </c>
      <c r="O7507" s="0" t="str">
        <f aca="false">IF(G7507=1,IF(COUNTIF(I$2:I7507,I7507)=1,COUNTIF($I:$I,I7507),""),"")</f>
        <v/>
      </c>
      <c r="P7507" s="38" t="str">
        <f aca="false">IF(G7507=1,IF(COUNTIFS(C$2:C7507,C7507,G$2:G7507,1)=1,COUNTIFS($C:$C,C7507,$G:$G,1)+ROW()/10000000,""),"")</f>
        <v/>
      </c>
      <c r="Q7507" s="0" t="str">
        <f aca="false">IF(K7507=1,IF(COUNTIFS(C$2:C7507,C7507,K$2:K7507,1)=1,1,0),"")</f>
        <v/>
      </c>
      <c r="R7507" s="0" t="str">
        <f aca="false">IF(M7507=1,IF(COUNTIFS(C$2:C7507,C7507,M$2:M7507,1)=1,1,0),"")</f>
        <v/>
      </c>
      <c r="S7507" s="0" t="str">
        <f aca="false">IF(L7507=1,IF(COUNTIFS(C$2:C7507,C7507,L$2:L7507,1)=1,1,0),"")</f>
        <v/>
      </c>
      <c r="T7507" s="38" t="str">
        <f aca="false">IF(N7507="","",N7507+ROW()/10000000)</f>
        <v/>
      </c>
      <c r="U7507" s="0" t="str">
        <f aca="false">IF(G7507=1,IF(B7507="",1,0),"")</f>
        <v/>
      </c>
    </row>
    <row r="7508" customFormat="false" ht="15" hidden="false" customHeight="false" outlineLevel="0" collapsed="false">
      <c r="A7508" s="35"/>
      <c r="B7508" s="35"/>
      <c r="G7508" s="0" t="str">
        <f aca="false">IF(A7508="","",IF(AND(A7508&gt;=Debut,A7508&lt;Fin),1,0))</f>
        <v/>
      </c>
      <c r="H7508" s="0" t="str">
        <f aca="false">IF(G7508=1,INT(ROUND((A7508-Debut)*86400,0)/600),"")</f>
        <v/>
      </c>
      <c r="I7508" s="0" t="str">
        <f aca="false">IF(G7508=1,INT(ROUND((A7508-Debut)*86400,0)/3600),"")</f>
        <v/>
      </c>
      <c r="J7508" s="0" t="str">
        <f aca="false">IF(OR(A7508="",B7508=""),"",ROUND((B7508-A7508)*86400,0))</f>
        <v/>
      </c>
      <c r="K7508" s="37" t="str">
        <f aca="false">IF(G7508=1,IF(COUNTIFS($C:$C,C7508,$G:$G,1,$A:$A,"&gt;="&amp;(A7508-FenetreInterm/86400),$A:$A,"&lt;="&amp;A7508)&gt;=NbInterm,1,0),"")</f>
        <v/>
      </c>
      <c r="L7508" s="37" t="str">
        <f aca="false">IF(G7508=1,IF(B7508="",0,IF(J7508&lt;SeuilFugitive,1,0)),"")</f>
        <v/>
      </c>
      <c r="M7508" s="37" t="str">
        <f aca="false">IF(G7508=1,IF(B7508="",IF((Fin-A7508)*24&gt;SeuilFigee,1,0),IF(J7508&gt;SeuilFigee*3600,1,0)),"")</f>
        <v/>
      </c>
      <c r="N7508" s="0" t="str">
        <f aca="false">IF(G7508=1,IF(COUNTIF(H$2:H7508,H7508)=1,COUNTIF($H:$H,H7508),""),"")</f>
        <v/>
      </c>
      <c r="O7508" s="0" t="str">
        <f aca="false">IF(G7508=1,IF(COUNTIF(I$2:I7508,I7508)=1,COUNTIF($I:$I,I7508),""),"")</f>
        <v/>
      </c>
      <c r="P7508" s="38" t="str">
        <f aca="false">IF(G7508=1,IF(COUNTIFS(C$2:C7508,C7508,G$2:G7508,1)=1,COUNTIFS($C:$C,C7508,$G:$G,1)+ROW()/10000000,""),"")</f>
        <v/>
      </c>
      <c r="Q7508" s="0" t="str">
        <f aca="false">IF(K7508=1,IF(COUNTIFS(C$2:C7508,C7508,K$2:K7508,1)=1,1,0),"")</f>
        <v/>
      </c>
      <c r="R7508" s="0" t="str">
        <f aca="false">IF(M7508=1,IF(COUNTIFS(C$2:C7508,C7508,M$2:M7508,1)=1,1,0),"")</f>
        <v/>
      </c>
      <c r="S7508" s="0" t="str">
        <f aca="false">IF(L7508=1,IF(COUNTIFS(C$2:C7508,C7508,L$2:L7508,1)=1,1,0),"")</f>
        <v/>
      </c>
      <c r="T7508" s="38" t="str">
        <f aca="false">IF(N7508="","",N7508+ROW()/10000000)</f>
        <v/>
      </c>
      <c r="U7508" s="0" t="str">
        <f aca="false">IF(G7508=1,IF(B7508="",1,0),"")</f>
        <v/>
      </c>
    </row>
    <row r="7509" customFormat="false" ht="15" hidden="false" customHeight="false" outlineLevel="0" collapsed="false">
      <c r="A7509" s="35"/>
      <c r="B7509" s="35"/>
      <c r="G7509" s="0" t="str">
        <f aca="false">IF(A7509="","",IF(AND(A7509&gt;=Debut,A7509&lt;Fin),1,0))</f>
        <v/>
      </c>
      <c r="H7509" s="0" t="str">
        <f aca="false">IF(G7509=1,INT(ROUND((A7509-Debut)*86400,0)/600),"")</f>
        <v/>
      </c>
      <c r="I7509" s="0" t="str">
        <f aca="false">IF(G7509=1,INT(ROUND((A7509-Debut)*86400,0)/3600),"")</f>
        <v/>
      </c>
      <c r="J7509" s="0" t="str">
        <f aca="false">IF(OR(A7509="",B7509=""),"",ROUND((B7509-A7509)*86400,0))</f>
        <v/>
      </c>
      <c r="K7509" s="37" t="str">
        <f aca="false">IF(G7509=1,IF(COUNTIFS($C:$C,C7509,$G:$G,1,$A:$A,"&gt;="&amp;(A7509-FenetreInterm/86400),$A:$A,"&lt;="&amp;A7509)&gt;=NbInterm,1,0),"")</f>
        <v/>
      </c>
      <c r="L7509" s="37" t="str">
        <f aca="false">IF(G7509=1,IF(B7509="",0,IF(J7509&lt;SeuilFugitive,1,0)),"")</f>
        <v/>
      </c>
      <c r="M7509" s="37" t="str">
        <f aca="false">IF(G7509=1,IF(B7509="",IF((Fin-A7509)*24&gt;SeuilFigee,1,0),IF(J7509&gt;SeuilFigee*3600,1,0)),"")</f>
        <v/>
      </c>
      <c r="N7509" s="0" t="str">
        <f aca="false">IF(G7509=1,IF(COUNTIF(H$2:H7509,H7509)=1,COUNTIF($H:$H,H7509),""),"")</f>
        <v/>
      </c>
      <c r="O7509" s="0" t="str">
        <f aca="false">IF(G7509=1,IF(COUNTIF(I$2:I7509,I7509)=1,COUNTIF($I:$I,I7509),""),"")</f>
        <v/>
      </c>
      <c r="P7509" s="38" t="str">
        <f aca="false">IF(G7509=1,IF(COUNTIFS(C$2:C7509,C7509,G$2:G7509,1)=1,COUNTIFS($C:$C,C7509,$G:$G,1)+ROW()/10000000,""),"")</f>
        <v/>
      </c>
      <c r="Q7509" s="0" t="str">
        <f aca="false">IF(K7509=1,IF(COUNTIFS(C$2:C7509,C7509,K$2:K7509,1)=1,1,0),"")</f>
        <v/>
      </c>
      <c r="R7509" s="0" t="str">
        <f aca="false">IF(M7509=1,IF(COUNTIFS(C$2:C7509,C7509,M$2:M7509,1)=1,1,0),"")</f>
        <v/>
      </c>
      <c r="S7509" s="0" t="str">
        <f aca="false">IF(L7509=1,IF(COUNTIFS(C$2:C7509,C7509,L$2:L7509,1)=1,1,0),"")</f>
        <v/>
      </c>
      <c r="T7509" s="38" t="str">
        <f aca="false">IF(N7509="","",N7509+ROW()/10000000)</f>
        <v/>
      </c>
      <c r="U7509" s="0" t="str">
        <f aca="false">IF(G7509=1,IF(B7509="",1,0),"")</f>
        <v/>
      </c>
    </row>
    <row r="7510" customFormat="false" ht="15" hidden="false" customHeight="false" outlineLevel="0" collapsed="false">
      <c r="A7510" s="35"/>
      <c r="B7510" s="35"/>
      <c r="G7510" s="0" t="str">
        <f aca="false">IF(A7510="","",IF(AND(A7510&gt;=Debut,A7510&lt;Fin),1,0))</f>
        <v/>
      </c>
      <c r="H7510" s="0" t="str">
        <f aca="false">IF(G7510=1,INT(ROUND((A7510-Debut)*86400,0)/600),"")</f>
        <v/>
      </c>
      <c r="I7510" s="0" t="str">
        <f aca="false">IF(G7510=1,INT(ROUND((A7510-Debut)*86400,0)/3600),"")</f>
        <v/>
      </c>
      <c r="J7510" s="0" t="str">
        <f aca="false">IF(OR(A7510="",B7510=""),"",ROUND((B7510-A7510)*86400,0))</f>
        <v/>
      </c>
      <c r="K7510" s="37" t="str">
        <f aca="false">IF(G7510=1,IF(COUNTIFS($C:$C,C7510,$G:$G,1,$A:$A,"&gt;="&amp;(A7510-FenetreInterm/86400),$A:$A,"&lt;="&amp;A7510)&gt;=NbInterm,1,0),"")</f>
        <v/>
      </c>
      <c r="L7510" s="37" t="str">
        <f aca="false">IF(G7510=1,IF(B7510="",0,IF(J7510&lt;SeuilFugitive,1,0)),"")</f>
        <v/>
      </c>
      <c r="M7510" s="37" t="str">
        <f aca="false">IF(G7510=1,IF(B7510="",IF((Fin-A7510)*24&gt;SeuilFigee,1,0),IF(J7510&gt;SeuilFigee*3600,1,0)),"")</f>
        <v/>
      </c>
      <c r="N7510" s="0" t="str">
        <f aca="false">IF(G7510=1,IF(COUNTIF(H$2:H7510,H7510)=1,COUNTIF($H:$H,H7510),""),"")</f>
        <v/>
      </c>
      <c r="O7510" s="0" t="str">
        <f aca="false">IF(G7510=1,IF(COUNTIF(I$2:I7510,I7510)=1,COUNTIF($I:$I,I7510),""),"")</f>
        <v/>
      </c>
      <c r="P7510" s="38" t="str">
        <f aca="false">IF(G7510=1,IF(COUNTIFS(C$2:C7510,C7510,G$2:G7510,1)=1,COUNTIFS($C:$C,C7510,$G:$G,1)+ROW()/10000000,""),"")</f>
        <v/>
      </c>
      <c r="Q7510" s="0" t="str">
        <f aca="false">IF(K7510=1,IF(COUNTIFS(C$2:C7510,C7510,K$2:K7510,1)=1,1,0),"")</f>
        <v/>
      </c>
      <c r="R7510" s="0" t="str">
        <f aca="false">IF(M7510=1,IF(COUNTIFS(C$2:C7510,C7510,M$2:M7510,1)=1,1,0),"")</f>
        <v/>
      </c>
      <c r="S7510" s="0" t="str">
        <f aca="false">IF(L7510=1,IF(COUNTIFS(C$2:C7510,C7510,L$2:L7510,1)=1,1,0),"")</f>
        <v/>
      </c>
      <c r="T7510" s="38" t="str">
        <f aca="false">IF(N7510="","",N7510+ROW()/10000000)</f>
        <v/>
      </c>
      <c r="U7510" s="0" t="str">
        <f aca="false">IF(G7510=1,IF(B7510="",1,0),"")</f>
        <v/>
      </c>
    </row>
    <row r="7511" customFormat="false" ht="15" hidden="false" customHeight="false" outlineLevel="0" collapsed="false">
      <c r="A7511" s="35"/>
      <c r="B7511" s="35"/>
      <c r="G7511" s="0" t="str">
        <f aca="false">IF(A7511="","",IF(AND(A7511&gt;=Debut,A7511&lt;Fin),1,0))</f>
        <v/>
      </c>
      <c r="H7511" s="0" t="str">
        <f aca="false">IF(G7511=1,INT(ROUND((A7511-Debut)*86400,0)/600),"")</f>
        <v/>
      </c>
      <c r="I7511" s="0" t="str">
        <f aca="false">IF(G7511=1,INT(ROUND((A7511-Debut)*86400,0)/3600),"")</f>
        <v/>
      </c>
      <c r="J7511" s="0" t="str">
        <f aca="false">IF(OR(A7511="",B7511=""),"",ROUND((B7511-A7511)*86400,0))</f>
        <v/>
      </c>
      <c r="K7511" s="37" t="str">
        <f aca="false">IF(G7511=1,IF(COUNTIFS($C:$C,C7511,$G:$G,1,$A:$A,"&gt;="&amp;(A7511-FenetreInterm/86400),$A:$A,"&lt;="&amp;A7511)&gt;=NbInterm,1,0),"")</f>
        <v/>
      </c>
      <c r="L7511" s="37" t="str">
        <f aca="false">IF(G7511=1,IF(B7511="",0,IF(J7511&lt;SeuilFugitive,1,0)),"")</f>
        <v/>
      </c>
      <c r="M7511" s="37" t="str">
        <f aca="false">IF(G7511=1,IF(B7511="",IF((Fin-A7511)*24&gt;SeuilFigee,1,0),IF(J7511&gt;SeuilFigee*3600,1,0)),"")</f>
        <v/>
      </c>
      <c r="N7511" s="0" t="str">
        <f aca="false">IF(G7511=1,IF(COUNTIF(H$2:H7511,H7511)=1,COUNTIF($H:$H,H7511),""),"")</f>
        <v/>
      </c>
      <c r="O7511" s="0" t="str">
        <f aca="false">IF(G7511=1,IF(COUNTIF(I$2:I7511,I7511)=1,COUNTIF($I:$I,I7511),""),"")</f>
        <v/>
      </c>
      <c r="P7511" s="38" t="str">
        <f aca="false">IF(G7511=1,IF(COUNTIFS(C$2:C7511,C7511,G$2:G7511,1)=1,COUNTIFS($C:$C,C7511,$G:$G,1)+ROW()/10000000,""),"")</f>
        <v/>
      </c>
      <c r="Q7511" s="0" t="str">
        <f aca="false">IF(K7511=1,IF(COUNTIFS(C$2:C7511,C7511,K$2:K7511,1)=1,1,0),"")</f>
        <v/>
      </c>
      <c r="R7511" s="0" t="str">
        <f aca="false">IF(M7511=1,IF(COUNTIFS(C$2:C7511,C7511,M$2:M7511,1)=1,1,0),"")</f>
        <v/>
      </c>
      <c r="S7511" s="0" t="str">
        <f aca="false">IF(L7511=1,IF(COUNTIFS(C$2:C7511,C7511,L$2:L7511,1)=1,1,0),"")</f>
        <v/>
      </c>
      <c r="T7511" s="38" t="str">
        <f aca="false">IF(N7511="","",N7511+ROW()/10000000)</f>
        <v/>
      </c>
      <c r="U7511" s="0" t="str">
        <f aca="false">IF(G7511=1,IF(B7511="",1,0),"")</f>
        <v/>
      </c>
    </row>
    <row r="7512" customFormat="false" ht="15" hidden="false" customHeight="false" outlineLevel="0" collapsed="false">
      <c r="A7512" s="35"/>
      <c r="B7512" s="35"/>
      <c r="G7512" s="0" t="str">
        <f aca="false">IF(A7512="","",IF(AND(A7512&gt;=Debut,A7512&lt;Fin),1,0))</f>
        <v/>
      </c>
      <c r="H7512" s="0" t="str">
        <f aca="false">IF(G7512=1,INT(ROUND((A7512-Debut)*86400,0)/600),"")</f>
        <v/>
      </c>
      <c r="I7512" s="0" t="str">
        <f aca="false">IF(G7512=1,INT(ROUND((A7512-Debut)*86400,0)/3600),"")</f>
        <v/>
      </c>
      <c r="J7512" s="0" t="str">
        <f aca="false">IF(OR(A7512="",B7512=""),"",ROUND((B7512-A7512)*86400,0))</f>
        <v/>
      </c>
      <c r="K7512" s="37" t="str">
        <f aca="false">IF(G7512=1,IF(COUNTIFS($C:$C,C7512,$G:$G,1,$A:$A,"&gt;="&amp;(A7512-FenetreInterm/86400),$A:$A,"&lt;="&amp;A7512)&gt;=NbInterm,1,0),"")</f>
        <v/>
      </c>
      <c r="L7512" s="37" t="str">
        <f aca="false">IF(G7512=1,IF(B7512="",0,IF(J7512&lt;SeuilFugitive,1,0)),"")</f>
        <v/>
      </c>
      <c r="M7512" s="37" t="str">
        <f aca="false">IF(G7512=1,IF(B7512="",IF((Fin-A7512)*24&gt;SeuilFigee,1,0),IF(J7512&gt;SeuilFigee*3600,1,0)),"")</f>
        <v/>
      </c>
      <c r="N7512" s="0" t="str">
        <f aca="false">IF(G7512=1,IF(COUNTIF(H$2:H7512,H7512)=1,COUNTIF($H:$H,H7512),""),"")</f>
        <v/>
      </c>
      <c r="O7512" s="0" t="str">
        <f aca="false">IF(G7512=1,IF(COUNTIF(I$2:I7512,I7512)=1,COUNTIF($I:$I,I7512),""),"")</f>
        <v/>
      </c>
      <c r="P7512" s="38" t="str">
        <f aca="false">IF(G7512=1,IF(COUNTIFS(C$2:C7512,C7512,G$2:G7512,1)=1,COUNTIFS($C:$C,C7512,$G:$G,1)+ROW()/10000000,""),"")</f>
        <v/>
      </c>
      <c r="Q7512" s="0" t="str">
        <f aca="false">IF(K7512=1,IF(COUNTIFS(C$2:C7512,C7512,K$2:K7512,1)=1,1,0),"")</f>
        <v/>
      </c>
      <c r="R7512" s="0" t="str">
        <f aca="false">IF(M7512=1,IF(COUNTIFS(C$2:C7512,C7512,M$2:M7512,1)=1,1,0),"")</f>
        <v/>
      </c>
      <c r="S7512" s="0" t="str">
        <f aca="false">IF(L7512=1,IF(COUNTIFS(C$2:C7512,C7512,L$2:L7512,1)=1,1,0),"")</f>
        <v/>
      </c>
      <c r="T7512" s="38" t="str">
        <f aca="false">IF(N7512="","",N7512+ROW()/10000000)</f>
        <v/>
      </c>
      <c r="U7512" s="0" t="str">
        <f aca="false">IF(G7512=1,IF(B7512="",1,0),"")</f>
        <v/>
      </c>
    </row>
    <row r="7513" customFormat="false" ht="15" hidden="false" customHeight="false" outlineLevel="0" collapsed="false">
      <c r="A7513" s="35"/>
      <c r="B7513" s="35"/>
      <c r="G7513" s="0" t="str">
        <f aca="false">IF(A7513="","",IF(AND(A7513&gt;=Debut,A7513&lt;Fin),1,0))</f>
        <v/>
      </c>
      <c r="H7513" s="0" t="str">
        <f aca="false">IF(G7513=1,INT(ROUND((A7513-Debut)*86400,0)/600),"")</f>
        <v/>
      </c>
      <c r="I7513" s="0" t="str">
        <f aca="false">IF(G7513=1,INT(ROUND((A7513-Debut)*86400,0)/3600),"")</f>
        <v/>
      </c>
      <c r="J7513" s="0" t="str">
        <f aca="false">IF(OR(A7513="",B7513=""),"",ROUND((B7513-A7513)*86400,0))</f>
        <v/>
      </c>
      <c r="K7513" s="37" t="str">
        <f aca="false">IF(G7513=1,IF(COUNTIFS($C:$C,C7513,$G:$G,1,$A:$A,"&gt;="&amp;(A7513-FenetreInterm/86400),$A:$A,"&lt;="&amp;A7513)&gt;=NbInterm,1,0),"")</f>
        <v/>
      </c>
      <c r="L7513" s="37" t="str">
        <f aca="false">IF(G7513=1,IF(B7513="",0,IF(J7513&lt;SeuilFugitive,1,0)),"")</f>
        <v/>
      </c>
      <c r="M7513" s="37" t="str">
        <f aca="false">IF(G7513=1,IF(B7513="",IF((Fin-A7513)*24&gt;SeuilFigee,1,0),IF(J7513&gt;SeuilFigee*3600,1,0)),"")</f>
        <v/>
      </c>
      <c r="N7513" s="0" t="str">
        <f aca="false">IF(G7513=1,IF(COUNTIF(H$2:H7513,H7513)=1,COUNTIF($H:$H,H7513),""),"")</f>
        <v/>
      </c>
      <c r="O7513" s="0" t="str">
        <f aca="false">IF(G7513=1,IF(COUNTIF(I$2:I7513,I7513)=1,COUNTIF($I:$I,I7513),""),"")</f>
        <v/>
      </c>
      <c r="P7513" s="38" t="str">
        <f aca="false">IF(G7513=1,IF(COUNTIFS(C$2:C7513,C7513,G$2:G7513,1)=1,COUNTIFS($C:$C,C7513,$G:$G,1)+ROW()/10000000,""),"")</f>
        <v/>
      </c>
      <c r="Q7513" s="0" t="str">
        <f aca="false">IF(K7513=1,IF(COUNTIFS(C$2:C7513,C7513,K$2:K7513,1)=1,1,0),"")</f>
        <v/>
      </c>
      <c r="R7513" s="0" t="str">
        <f aca="false">IF(M7513=1,IF(COUNTIFS(C$2:C7513,C7513,M$2:M7513,1)=1,1,0),"")</f>
        <v/>
      </c>
      <c r="S7513" s="0" t="str">
        <f aca="false">IF(L7513=1,IF(COUNTIFS(C$2:C7513,C7513,L$2:L7513,1)=1,1,0),"")</f>
        <v/>
      </c>
      <c r="T7513" s="38" t="str">
        <f aca="false">IF(N7513="","",N7513+ROW()/10000000)</f>
        <v/>
      </c>
      <c r="U7513" s="0" t="str">
        <f aca="false">IF(G7513=1,IF(B7513="",1,0),"")</f>
        <v/>
      </c>
    </row>
    <row r="7514" customFormat="false" ht="15" hidden="false" customHeight="false" outlineLevel="0" collapsed="false">
      <c r="A7514" s="35"/>
      <c r="B7514" s="35"/>
      <c r="G7514" s="0" t="str">
        <f aca="false">IF(A7514="","",IF(AND(A7514&gt;=Debut,A7514&lt;Fin),1,0))</f>
        <v/>
      </c>
      <c r="H7514" s="0" t="str">
        <f aca="false">IF(G7514=1,INT(ROUND((A7514-Debut)*86400,0)/600),"")</f>
        <v/>
      </c>
      <c r="I7514" s="0" t="str">
        <f aca="false">IF(G7514=1,INT(ROUND((A7514-Debut)*86400,0)/3600),"")</f>
        <v/>
      </c>
      <c r="J7514" s="0" t="str">
        <f aca="false">IF(OR(A7514="",B7514=""),"",ROUND((B7514-A7514)*86400,0))</f>
        <v/>
      </c>
      <c r="K7514" s="37" t="str">
        <f aca="false">IF(G7514=1,IF(COUNTIFS($C:$C,C7514,$G:$G,1,$A:$A,"&gt;="&amp;(A7514-FenetreInterm/86400),$A:$A,"&lt;="&amp;A7514)&gt;=NbInterm,1,0),"")</f>
        <v/>
      </c>
      <c r="L7514" s="37" t="str">
        <f aca="false">IF(G7514=1,IF(B7514="",0,IF(J7514&lt;SeuilFugitive,1,0)),"")</f>
        <v/>
      </c>
      <c r="M7514" s="37" t="str">
        <f aca="false">IF(G7514=1,IF(B7514="",IF((Fin-A7514)*24&gt;SeuilFigee,1,0),IF(J7514&gt;SeuilFigee*3600,1,0)),"")</f>
        <v/>
      </c>
      <c r="N7514" s="0" t="str">
        <f aca="false">IF(G7514=1,IF(COUNTIF(H$2:H7514,H7514)=1,COUNTIF($H:$H,H7514),""),"")</f>
        <v/>
      </c>
      <c r="O7514" s="0" t="str">
        <f aca="false">IF(G7514=1,IF(COUNTIF(I$2:I7514,I7514)=1,COUNTIF($I:$I,I7514),""),"")</f>
        <v/>
      </c>
      <c r="P7514" s="38" t="str">
        <f aca="false">IF(G7514=1,IF(COUNTIFS(C$2:C7514,C7514,G$2:G7514,1)=1,COUNTIFS($C:$C,C7514,$G:$G,1)+ROW()/10000000,""),"")</f>
        <v/>
      </c>
      <c r="Q7514" s="0" t="str">
        <f aca="false">IF(K7514=1,IF(COUNTIFS(C$2:C7514,C7514,K$2:K7514,1)=1,1,0),"")</f>
        <v/>
      </c>
      <c r="R7514" s="0" t="str">
        <f aca="false">IF(M7514=1,IF(COUNTIFS(C$2:C7514,C7514,M$2:M7514,1)=1,1,0),"")</f>
        <v/>
      </c>
      <c r="S7514" s="0" t="str">
        <f aca="false">IF(L7514=1,IF(COUNTIFS(C$2:C7514,C7514,L$2:L7514,1)=1,1,0),"")</f>
        <v/>
      </c>
      <c r="T7514" s="38" t="str">
        <f aca="false">IF(N7514="","",N7514+ROW()/10000000)</f>
        <v/>
      </c>
      <c r="U7514" s="0" t="str">
        <f aca="false">IF(G7514=1,IF(B7514="",1,0),"")</f>
        <v/>
      </c>
    </row>
    <row r="7515" customFormat="false" ht="15" hidden="false" customHeight="false" outlineLevel="0" collapsed="false">
      <c r="A7515" s="35"/>
      <c r="B7515" s="35"/>
      <c r="G7515" s="0" t="str">
        <f aca="false">IF(A7515="","",IF(AND(A7515&gt;=Debut,A7515&lt;Fin),1,0))</f>
        <v/>
      </c>
      <c r="H7515" s="0" t="str">
        <f aca="false">IF(G7515=1,INT(ROUND((A7515-Debut)*86400,0)/600),"")</f>
        <v/>
      </c>
      <c r="I7515" s="0" t="str">
        <f aca="false">IF(G7515=1,INT(ROUND((A7515-Debut)*86400,0)/3600),"")</f>
        <v/>
      </c>
      <c r="J7515" s="0" t="str">
        <f aca="false">IF(OR(A7515="",B7515=""),"",ROUND((B7515-A7515)*86400,0))</f>
        <v/>
      </c>
      <c r="K7515" s="37" t="str">
        <f aca="false">IF(G7515=1,IF(COUNTIFS($C:$C,C7515,$G:$G,1,$A:$A,"&gt;="&amp;(A7515-FenetreInterm/86400),$A:$A,"&lt;="&amp;A7515)&gt;=NbInterm,1,0),"")</f>
        <v/>
      </c>
      <c r="L7515" s="37" t="str">
        <f aca="false">IF(G7515=1,IF(B7515="",0,IF(J7515&lt;SeuilFugitive,1,0)),"")</f>
        <v/>
      </c>
      <c r="M7515" s="37" t="str">
        <f aca="false">IF(G7515=1,IF(B7515="",IF((Fin-A7515)*24&gt;SeuilFigee,1,0),IF(J7515&gt;SeuilFigee*3600,1,0)),"")</f>
        <v/>
      </c>
      <c r="N7515" s="0" t="str">
        <f aca="false">IF(G7515=1,IF(COUNTIF(H$2:H7515,H7515)=1,COUNTIF($H:$H,H7515),""),"")</f>
        <v/>
      </c>
      <c r="O7515" s="0" t="str">
        <f aca="false">IF(G7515=1,IF(COUNTIF(I$2:I7515,I7515)=1,COUNTIF($I:$I,I7515),""),"")</f>
        <v/>
      </c>
      <c r="P7515" s="38" t="str">
        <f aca="false">IF(G7515=1,IF(COUNTIFS(C$2:C7515,C7515,G$2:G7515,1)=1,COUNTIFS($C:$C,C7515,$G:$G,1)+ROW()/10000000,""),"")</f>
        <v/>
      </c>
      <c r="Q7515" s="0" t="str">
        <f aca="false">IF(K7515=1,IF(COUNTIFS(C$2:C7515,C7515,K$2:K7515,1)=1,1,0),"")</f>
        <v/>
      </c>
      <c r="R7515" s="0" t="str">
        <f aca="false">IF(M7515=1,IF(COUNTIFS(C$2:C7515,C7515,M$2:M7515,1)=1,1,0),"")</f>
        <v/>
      </c>
      <c r="S7515" s="0" t="str">
        <f aca="false">IF(L7515=1,IF(COUNTIFS(C$2:C7515,C7515,L$2:L7515,1)=1,1,0),"")</f>
        <v/>
      </c>
      <c r="T7515" s="38" t="str">
        <f aca="false">IF(N7515="","",N7515+ROW()/10000000)</f>
        <v/>
      </c>
      <c r="U7515" s="0" t="str">
        <f aca="false">IF(G7515=1,IF(B7515="",1,0),"")</f>
        <v/>
      </c>
    </row>
    <row r="7516" customFormat="false" ht="15" hidden="false" customHeight="false" outlineLevel="0" collapsed="false">
      <c r="A7516" s="35"/>
      <c r="B7516" s="35"/>
      <c r="G7516" s="0" t="str">
        <f aca="false">IF(A7516="","",IF(AND(A7516&gt;=Debut,A7516&lt;Fin),1,0))</f>
        <v/>
      </c>
      <c r="H7516" s="0" t="str">
        <f aca="false">IF(G7516=1,INT(ROUND((A7516-Debut)*86400,0)/600),"")</f>
        <v/>
      </c>
      <c r="I7516" s="0" t="str">
        <f aca="false">IF(G7516=1,INT(ROUND((A7516-Debut)*86400,0)/3600),"")</f>
        <v/>
      </c>
      <c r="J7516" s="0" t="str">
        <f aca="false">IF(OR(A7516="",B7516=""),"",ROUND((B7516-A7516)*86400,0))</f>
        <v/>
      </c>
      <c r="K7516" s="37" t="str">
        <f aca="false">IF(G7516=1,IF(COUNTIFS($C:$C,C7516,$G:$G,1,$A:$A,"&gt;="&amp;(A7516-FenetreInterm/86400),$A:$A,"&lt;="&amp;A7516)&gt;=NbInterm,1,0),"")</f>
        <v/>
      </c>
      <c r="L7516" s="37" t="str">
        <f aca="false">IF(G7516=1,IF(B7516="",0,IF(J7516&lt;SeuilFugitive,1,0)),"")</f>
        <v/>
      </c>
      <c r="M7516" s="37" t="str">
        <f aca="false">IF(G7516=1,IF(B7516="",IF((Fin-A7516)*24&gt;SeuilFigee,1,0),IF(J7516&gt;SeuilFigee*3600,1,0)),"")</f>
        <v/>
      </c>
      <c r="N7516" s="0" t="str">
        <f aca="false">IF(G7516=1,IF(COUNTIF(H$2:H7516,H7516)=1,COUNTIF($H:$H,H7516),""),"")</f>
        <v/>
      </c>
      <c r="O7516" s="0" t="str">
        <f aca="false">IF(G7516=1,IF(COUNTIF(I$2:I7516,I7516)=1,COUNTIF($I:$I,I7516),""),"")</f>
        <v/>
      </c>
      <c r="P7516" s="38" t="str">
        <f aca="false">IF(G7516=1,IF(COUNTIFS(C$2:C7516,C7516,G$2:G7516,1)=1,COUNTIFS($C:$C,C7516,$G:$G,1)+ROW()/10000000,""),"")</f>
        <v/>
      </c>
      <c r="Q7516" s="0" t="str">
        <f aca="false">IF(K7516=1,IF(COUNTIFS(C$2:C7516,C7516,K$2:K7516,1)=1,1,0),"")</f>
        <v/>
      </c>
      <c r="R7516" s="0" t="str">
        <f aca="false">IF(M7516=1,IF(COUNTIFS(C$2:C7516,C7516,M$2:M7516,1)=1,1,0),"")</f>
        <v/>
      </c>
      <c r="S7516" s="0" t="str">
        <f aca="false">IF(L7516=1,IF(COUNTIFS(C$2:C7516,C7516,L$2:L7516,1)=1,1,0),"")</f>
        <v/>
      </c>
      <c r="T7516" s="38" t="str">
        <f aca="false">IF(N7516="","",N7516+ROW()/10000000)</f>
        <v/>
      </c>
      <c r="U7516" s="0" t="str">
        <f aca="false">IF(G7516=1,IF(B7516="",1,0),"")</f>
        <v/>
      </c>
    </row>
    <row r="7517" customFormat="false" ht="15" hidden="false" customHeight="false" outlineLevel="0" collapsed="false">
      <c r="A7517" s="35"/>
      <c r="B7517" s="35"/>
      <c r="G7517" s="0" t="str">
        <f aca="false">IF(A7517="","",IF(AND(A7517&gt;=Debut,A7517&lt;Fin),1,0))</f>
        <v/>
      </c>
      <c r="H7517" s="0" t="str">
        <f aca="false">IF(G7517=1,INT(ROUND((A7517-Debut)*86400,0)/600),"")</f>
        <v/>
      </c>
      <c r="I7517" s="0" t="str">
        <f aca="false">IF(G7517=1,INT(ROUND((A7517-Debut)*86400,0)/3600),"")</f>
        <v/>
      </c>
      <c r="J7517" s="0" t="str">
        <f aca="false">IF(OR(A7517="",B7517=""),"",ROUND((B7517-A7517)*86400,0))</f>
        <v/>
      </c>
      <c r="K7517" s="37" t="str">
        <f aca="false">IF(G7517=1,IF(COUNTIFS($C:$C,C7517,$G:$G,1,$A:$A,"&gt;="&amp;(A7517-FenetreInterm/86400),$A:$A,"&lt;="&amp;A7517)&gt;=NbInterm,1,0),"")</f>
        <v/>
      </c>
      <c r="L7517" s="37" t="str">
        <f aca="false">IF(G7517=1,IF(B7517="",0,IF(J7517&lt;SeuilFugitive,1,0)),"")</f>
        <v/>
      </c>
      <c r="M7517" s="37" t="str">
        <f aca="false">IF(G7517=1,IF(B7517="",IF((Fin-A7517)*24&gt;SeuilFigee,1,0),IF(J7517&gt;SeuilFigee*3600,1,0)),"")</f>
        <v/>
      </c>
      <c r="N7517" s="0" t="str">
        <f aca="false">IF(G7517=1,IF(COUNTIF(H$2:H7517,H7517)=1,COUNTIF($H:$H,H7517),""),"")</f>
        <v/>
      </c>
      <c r="O7517" s="0" t="str">
        <f aca="false">IF(G7517=1,IF(COUNTIF(I$2:I7517,I7517)=1,COUNTIF($I:$I,I7517),""),"")</f>
        <v/>
      </c>
      <c r="P7517" s="38" t="str">
        <f aca="false">IF(G7517=1,IF(COUNTIFS(C$2:C7517,C7517,G$2:G7517,1)=1,COUNTIFS($C:$C,C7517,$G:$G,1)+ROW()/10000000,""),"")</f>
        <v/>
      </c>
      <c r="Q7517" s="0" t="str">
        <f aca="false">IF(K7517=1,IF(COUNTIFS(C$2:C7517,C7517,K$2:K7517,1)=1,1,0),"")</f>
        <v/>
      </c>
      <c r="R7517" s="0" t="str">
        <f aca="false">IF(M7517=1,IF(COUNTIFS(C$2:C7517,C7517,M$2:M7517,1)=1,1,0),"")</f>
        <v/>
      </c>
      <c r="S7517" s="0" t="str">
        <f aca="false">IF(L7517=1,IF(COUNTIFS(C$2:C7517,C7517,L$2:L7517,1)=1,1,0),"")</f>
        <v/>
      </c>
      <c r="T7517" s="38" t="str">
        <f aca="false">IF(N7517="","",N7517+ROW()/10000000)</f>
        <v/>
      </c>
      <c r="U7517" s="0" t="str">
        <f aca="false">IF(G7517=1,IF(B7517="",1,0),"")</f>
        <v/>
      </c>
    </row>
    <row r="7518" customFormat="false" ht="15" hidden="false" customHeight="false" outlineLevel="0" collapsed="false">
      <c r="A7518" s="35"/>
      <c r="B7518" s="35"/>
      <c r="G7518" s="0" t="str">
        <f aca="false">IF(A7518="","",IF(AND(A7518&gt;=Debut,A7518&lt;Fin),1,0))</f>
        <v/>
      </c>
      <c r="H7518" s="0" t="str">
        <f aca="false">IF(G7518=1,INT(ROUND((A7518-Debut)*86400,0)/600),"")</f>
        <v/>
      </c>
      <c r="I7518" s="0" t="str">
        <f aca="false">IF(G7518=1,INT(ROUND((A7518-Debut)*86400,0)/3600),"")</f>
        <v/>
      </c>
      <c r="J7518" s="0" t="str">
        <f aca="false">IF(OR(A7518="",B7518=""),"",ROUND((B7518-A7518)*86400,0))</f>
        <v/>
      </c>
      <c r="K7518" s="37" t="str">
        <f aca="false">IF(G7518=1,IF(COUNTIFS($C:$C,C7518,$G:$G,1,$A:$A,"&gt;="&amp;(A7518-FenetreInterm/86400),$A:$A,"&lt;="&amp;A7518)&gt;=NbInterm,1,0),"")</f>
        <v/>
      </c>
      <c r="L7518" s="37" t="str">
        <f aca="false">IF(G7518=1,IF(B7518="",0,IF(J7518&lt;SeuilFugitive,1,0)),"")</f>
        <v/>
      </c>
      <c r="M7518" s="37" t="str">
        <f aca="false">IF(G7518=1,IF(B7518="",IF((Fin-A7518)*24&gt;SeuilFigee,1,0),IF(J7518&gt;SeuilFigee*3600,1,0)),"")</f>
        <v/>
      </c>
      <c r="N7518" s="0" t="str">
        <f aca="false">IF(G7518=1,IF(COUNTIF(H$2:H7518,H7518)=1,COUNTIF($H:$H,H7518),""),"")</f>
        <v/>
      </c>
      <c r="O7518" s="0" t="str">
        <f aca="false">IF(G7518=1,IF(COUNTIF(I$2:I7518,I7518)=1,COUNTIF($I:$I,I7518),""),"")</f>
        <v/>
      </c>
      <c r="P7518" s="38" t="str">
        <f aca="false">IF(G7518=1,IF(COUNTIFS(C$2:C7518,C7518,G$2:G7518,1)=1,COUNTIFS($C:$C,C7518,$G:$G,1)+ROW()/10000000,""),"")</f>
        <v/>
      </c>
      <c r="Q7518" s="0" t="str">
        <f aca="false">IF(K7518=1,IF(COUNTIFS(C$2:C7518,C7518,K$2:K7518,1)=1,1,0),"")</f>
        <v/>
      </c>
      <c r="R7518" s="0" t="str">
        <f aca="false">IF(M7518=1,IF(COUNTIFS(C$2:C7518,C7518,M$2:M7518,1)=1,1,0),"")</f>
        <v/>
      </c>
      <c r="S7518" s="0" t="str">
        <f aca="false">IF(L7518=1,IF(COUNTIFS(C$2:C7518,C7518,L$2:L7518,1)=1,1,0),"")</f>
        <v/>
      </c>
      <c r="T7518" s="38" t="str">
        <f aca="false">IF(N7518="","",N7518+ROW()/10000000)</f>
        <v/>
      </c>
      <c r="U7518" s="0" t="str">
        <f aca="false">IF(G7518=1,IF(B7518="",1,0),"")</f>
        <v/>
      </c>
    </row>
    <row r="7519" customFormat="false" ht="15" hidden="false" customHeight="false" outlineLevel="0" collapsed="false">
      <c r="A7519" s="35"/>
      <c r="B7519" s="35"/>
      <c r="G7519" s="0" t="str">
        <f aca="false">IF(A7519="","",IF(AND(A7519&gt;=Debut,A7519&lt;Fin),1,0))</f>
        <v/>
      </c>
      <c r="H7519" s="0" t="str">
        <f aca="false">IF(G7519=1,INT(ROUND((A7519-Debut)*86400,0)/600),"")</f>
        <v/>
      </c>
      <c r="I7519" s="0" t="str">
        <f aca="false">IF(G7519=1,INT(ROUND((A7519-Debut)*86400,0)/3600),"")</f>
        <v/>
      </c>
      <c r="J7519" s="0" t="str">
        <f aca="false">IF(OR(A7519="",B7519=""),"",ROUND((B7519-A7519)*86400,0))</f>
        <v/>
      </c>
      <c r="K7519" s="37" t="str">
        <f aca="false">IF(G7519=1,IF(COUNTIFS($C:$C,C7519,$G:$G,1,$A:$A,"&gt;="&amp;(A7519-FenetreInterm/86400),$A:$A,"&lt;="&amp;A7519)&gt;=NbInterm,1,0),"")</f>
        <v/>
      </c>
      <c r="L7519" s="37" t="str">
        <f aca="false">IF(G7519=1,IF(B7519="",0,IF(J7519&lt;SeuilFugitive,1,0)),"")</f>
        <v/>
      </c>
      <c r="M7519" s="37" t="str">
        <f aca="false">IF(G7519=1,IF(B7519="",IF((Fin-A7519)*24&gt;SeuilFigee,1,0),IF(J7519&gt;SeuilFigee*3600,1,0)),"")</f>
        <v/>
      </c>
      <c r="N7519" s="0" t="str">
        <f aca="false">IF(G7519=1,IF(COUNTIF(H$2:H7519,H7519)=1,COUNTIF($H:$H,H7519),""),"")</f>
        <v/>
      </c>
      <c r="O7519" s="0" t="str">
        <f aca="false">IF(G7519=1,IF(COUNTIF(I$2:I7519,I7519)=1,COUNTIF($I:$I,I7519),""),"")</f>
        <v/>
      </c>
      <c r="P7519" s="38" t="str">
        <f aca="false">IF(G7519=1,IF(COUNTIFS(C$2:C7519,C7519,G$2:G7519,1)=1,COUNTIFS($C:$C,C7519,$G:$G,1)+ROW()/10000000,""),"")</f>
        <v/>
      </c>
      <c r="Q7519" s="0" t="str">
        <f aca="false">IF(K7519=1,IF(COUNTIFS(C$2:C7519,C7519,K$2:K7519,1)=1,1,0),"")</f>
        <v/>
      </c>
      <c r="R7519" s="0" t="str">
        <f aca="false">IF(M7519=1,IF(COUNTIFS(C$2:C7519,C7519,M$2:M7519,1)=1,1,0),"")</f>
        <v/>
      </c>
      <c r="S7519" s="0" t="str">
        <f aca="false">IF(L7519=1,IF(COUNTIFS(C$2:C7519,C7519,L$2:L7519,1)=1,1,0),"")</f>
        <v/>
      </c>
      <c r="T7519" s="38" t="str">
        <f aca="false">IF(N7519="","",N7519+ROW()/10000000)</f>
        <v/>
      </c>
      <c r="U7519" s="0" t="str">
        <f aca="false">IF(G7519=1,IF(B7519="",1,0),"")</f>
        <v/>
      </c>
    </row>
    <row r="7520" customFormat="false" ht="15" hidden="false" customHeight="false" outlineLevel="0" collapsed="false">
      <c r="A7520" s="35"/>
      <c r="B7520" s="35"/>
      <c r="G7520" s="0" t="str">
        <f aca="false">IF(A7520="","",IF(AND(A7520&gt;=Debut,A7520&lt;Fin),1,0))</f>
        <v/>
      </c>
      <c r="H7520" s="0" t="str">
        <f aca="false">IF(G7520=1,INT(ROUND((A7520-Debut)*86400,0)/600),"")</f>
        <v/>
      </c>
      <c r="I7520" s="0" t="str">
        <f aca="false">IF(G7520=1,INT(ROUND((A7520-Debut)*86400,0)/3600),"")</f>
        <v/>
      </c>
      <c r="J7520" s="0" t="str">
        <f aca="false">IF(OR(A7520="",B7520=""),"",ROUND((B7520-A7520)*86400,0))</f>
        <v/>
      </c>
      <c r="K7520" s="37" t="str">
        <f aca="false">IF(G7520=1,IF(COUNTIFS($C:$C,C7520,$G:$G,1,$A:$A,"&gt;="&amp;(A7520-FenetreInterm/86400),$A:$A,"&lt;="&amp;A7520)&gt;=NbInterm,1,0),"")</f>
        <v/>
      </c>
      <c r="L7520" s="37" t="str">
        <f aca="false">IF(G7520=1,IF(B7520="",0,IF(J7520&lt;SeuilFugitive,1,0)),"")</f>
        <v/>
      </c>
      <c r="M7520" s="37" t="str">
        <f aca="false">IF(G7520=1,IF(B7520="",IF((Fin-A7520)*24&gt;SeuilFigee,1,0),IF(J7520&gt;SeuilFigee*3600,1,0)),"")</f>
        <v/>
      </c>
      <c r="N7520" s="0" t="str">
        <f aca="false">IF(G7520=1,IF(COUNTIF(H$2:H7520,H7520)=1,COUNTIF($H:$H,H7520),""),"")</f>
        <v/>
      </c>
      <c r="O7520" s="0" t="str">
        <f aca="false">IF(G7520=1,IF(COUNTIF(I$2:I7520,I7520)=1,COUNTIF($I:$I,I7520),""),"")</f>
        <v/>
      </c>
      <c r="P7520" s="38" t="str">
        <f aca="false">IF(G7520=1,IF(COUNTIFS(C$2:C7520,C7520,G$2:G7520,1)=1,COUNTIFS($C:$C,C7520,$G:$G,1)+ROW()/10000000,""),"")</f>
        <v/>
      </c>
      <c r="Q7520" s="0" t="str">
        <f aca="false">IF(K7520=1,IF(COUNTIFS(C$2:C7520,C7520,K$2:K7520,1)=1,1,0),"")</f>
        <v/>
      </c>
      <c r="R7520" s="0" t="str">
        <f aca="false">IF(M7520=1,IF(COUNTIFS(C$2:C7520,C7520,M$2:M7520,1)=1,1,0),"")</f>
        <v/>
      </c>
      <c r="S7520" s="0" t="str">
        <f aca="false">IF(L7520=1,IF(COUNTIFS(C$2:C7520,C7520,L$2:L7520,1)=1,1,0),"")</f>
        <v/>
      </c>
      <c r="T7520" s="38" t="str">
        <f aca="false">IF(N7520="","",N7520+ROW()/10000000)</f>
        <v/>
      </c>
      <c r="U7520" s="0" t="str">
        <f aca="false">IF(G7520=1,IF(B7520="",1,0),"")</f>
        <v/>
      </c>
    </row>
    <row r="7521" customFormat="false" ht="15" hidden="false" customHeight="false" outlineLevel="0" collapsed="false">
      <c r="A7521" s="35"/>
      <c r="B7521" s="35"/>
      <c r="G7521" s="0" t="str">
        <f aca="false">IF(A7521="","",IF(AND(A7521&gt;=Debut,A7521&lt;Fin),1,0))</f>
        <v/>
      </c>
      <c r="H7521" s="0" t="str">
        <f aca="false">IF(G7521=1,INT(ROUND((A7521-Debut)*86400,0)/600),"")</f>
        <v/>
      </c>
      <c r="I7521" s="0" t="str">
        <f aca="false">IF(G7521=1,INT(ROUND((A7521-Debut)*86400,0)/3600),"")</f>
        <v/>
      </c>
      <c r="J7521" s="0" t="str">
        <f aca="false">IF(OR(A7521="",B7521=""),"",ROUND((B7521-A7521)*86400,0))</f>
        <v/>
      </c>
      <c r="K7521" s="37" t="str">
        <f aca="false">IF(G7521=1,IF(COUNTIFS($C:$C,C7521,$G:$G,1,$A:$A,"&gt;="&amp;(A7521-FenetreInterm/86400),$A:$A,"&lt;="&amp;A7521)&gt;=NbInterm,1,0),"")</f>
        <v/>
      </c>
      <c r="L7521" s="37" t="str">
        <f aca="false">IF(G7521=1,IF(B7521="",0,IF(J7521&lt;SeuilFugitive,1,0)),"")</f>
        <v/>
      </c>
      <c r="M7521" s="37" t="str">
        <f aca="false">IF(G7521=1,IF(B7521="",IF((Fin-A7521)*24&gt;SeuilFigee,1,0),IF(J7521&gt;SeuilFigee*3600,1,0)),"")</f>
        <v/>
      </c>
      <c r="N7521" s="0" t="str">
        <f aca="false">IF(G7521=1,IF(COUNTIF(H$2:H7521,H7521)=1,COUNTIF($H:$H,H7521),""),"")</f>
        <v/>
      </c>
      <c r="O7521" s="0" t="str">
        <f aca="false">IF(G7521=1,IF(COUNTIF(I$2:I7521,I7521)=1,COUNTIF($I:$I,I7521),""),"")</f>
        <v/>
      </c>
      <c r="P7521" s="38" t="str">
        <f aca="false">IF(G7521=1,IF(COUNTIFS(C$2:C7521,C7521,G$2:G7521,1)=1,COUNTIFS($C:$C,C7521,$G:$G,1)+ROW()/10000000,""),"")</f>
        <v/>
      </c>
      <c r="Q7521" s="0" t="str">
        <f aca="false">IF(K7521=1,IF(COUNTIFS(C$2:C7521,C7521,K$2:K7521,1)=1,1,0),"")</f>
        <v/>
      </c>
      <c r="R7521" s="0" t="str">
        <f aca="false">IF(M7521=1,IF(COUNTIFS(C$2:C7521,C7521,M$2:M7521,1)=1,1,0),"")</f>
        <v/>
      </c>
      <c r="S7521" s="0" t="str">
        <f aca="false">IF(L7521=1,IF(COUNTIFS(C$2:C7521,C7521,L$2:L7521,1)=1,1,0),"")</f>
        <v/>
      </c>
      <c r="T7521" s="38" t="str">
        <f aca="false">IF(N7521="","",N7521+ROW()/10000000)</f>
        <v/>
      </c>
      <c r="U7521" s="0" t="str">
        <f aca="false">IF(G7521=1,IF(B7521="",1,0),"")</f>
        <v/>
      </c>
    </row>
    <row r="7522" customFormat="false" ht="15" hidden="false" customHeight="false" outlineLevel="0" collapsed="false">
      <c r="A7522" s="35"/>
      <c r="B7522" s="35"/>
      <c r="G7522" s="0" t="str">
        <f aca="false">IF(A7522="","",IF(AND(A7522&gt;=Debut,A7522&lt;Fin),1,0))</f>
        <v/>
      </c>
      <c r="H7522" s="0" t="str">
        <f aca="false">IF(G7522=1,INT(ROUND((A7522-Debut)*86400,0)/600),"")</f>
        <v/>
      </c>
      <c r="I7522" s="0" t="str">
        <f aca="false">IF(G7522=1,INT(ROUND((A7522-Debut)*86400,0)/3600),"")</f>
        <v/>
      </c>
      <c r="J7522" s="0" t="str">
        <f aca="false">IF(OR(A7522="",B7522=""),"",ROUND((B7522-A7522)*86400,0))</f>
        <v/>
      </c>
      <c r="K7522" s="37" t="str">
        <f aca="false">IF(G7522=1,IF(COUNTIFS($C:$C,C7522,$G:$G,1,$A:$A,"&gt;="&amp;(A7522-FenetreInterm/86400),$A:$A,"&lt;="&amp;A7522)&gt;=NbInterm,1,0),"")</f>
        <v/>
      </c>
      <c r="L7522" s="37" t="str">
        <f aca="false">IF(G7522=1,IF(B7522="",0,IF(J7522&lt;SeuilFugitive,1,0)),"")</f>
        <v/>
      </c>
      <c r="M7522" s="37" t="str">
        <f aca="false">IF(G7522=1,IF(B7522="",IF((Fin-A7522)*24&gt;SeuilFigee,1,0),IF(J7522&gt;SeuilFigee*3600,1,0)),"")</f>
        <v/>
      </c>
      <c r="N7522" s="0" t="str">
        <f aca="false">IF(G7522=1,IF(COUNTIF(H$2:H7522,H7522)=1,COUNTIF($H:$H,H7522),""),"")</f>
        <v/>
      </c>
      <c r="O7522" s="0" t="str">
        <f aca="false">IF(G7522=1,IF(COUNTIF(I$2:I7522,I7522)=1,COUNTIF($I:$I,I7522),""),"")</f>
        <v/>
      </c>
      <c r="P7522" s="38" t="str">
        <f aca="false">IF(G7522=1,IF(COUNTIFS(C$2:C7522,C7522,G$2:G7522,1)=1,COUNTIFS($C:$C,C7522,$G:$G,1)+ROW()/10000000,""),"")</f>
        <v/>
      </c>
      <c r="Q7522" s="0" t="str">
        <f aca="false">IF(K7522=1,IF(COUNTIFS(C$2:C7522,C7522,K$2:K7522,1)=1,1,0),"")</f>
        <v/>
      </c>
      <c r="R7522" s="0" t="str">
        <f aca="false">IF(M7522=1,IF(COUNTIFS(C$2:C7522,C7522,M$2:M7522,1)=1,1,0),"")</f>
        <v/>
      </c>
      <c r="S7522" s="0" t="str">
        <f aca="false">IF(L7522=1,IF(COUNTIFS(C$2:C7522,C7522,L$2:L7522,1)=1,1,0),"")</f>
        <v/>
      </c>
      <c r="T7522" s="38" t="str">
        <f aca="false">IF(N7522="","",N7522+ROW()/10000000)</f>
        <v/>
      </c>
      <c r="U7522" s="0" t="str">
        <f aca="false">IF(G7522=1,IF(B7522="",1,0),"")</f>
        <v/>
      </c>
    </row>
    <row r="7523" customFormat="false" ht="15" hidden="false" customHeight="false" outlineLevel="0" collapsed="false">
      <c r="A7523" s="35"/>
      <c r="B7523" s="35"/>
      <c r="G7523" s="0" t="str">
        <f aca="false">IF(A7523="","",IF(AND(A7523&gt;=Debut,A7523&lt;Fin),1,0))</f>
        <v/>
      </c>
      <c r="H7523" s="0" t="str">
        <f aca="false">IF(G7523=1,INT(ROUND((A7523-Debut)*86400,0)/600),"")</f>
        <v/>
      </c>
      <c r="I7523" s="0" t="str">
        <f aca="false">IF(G7523=1,INT(ROUND((A7523-Debut)*86400,0)/3600),"")</f>
        <v/>
      </c>
      <c r="J7523" s="0" t="str">
        <f aca="false">IF(OR(A7523="",B7523=""),"",ROUND((B7523-A7523)*86400,0))</f>
        <v/>
      </c>
      <c r="K7523" s="37" t="str">
        <f aca="false">IF(G7523=1,IF(COUNTIFS($C:$C,C7523,$G:$G,1,$A:$A,"&gt;="&amp;(A7523-FenetreInterm/86400),$A:$A,"&lt;="&amp;A7523)&gt;=NbInterm,1,0),"")</f>
        <v/>
      </c>
      <c r="L7523" s="37" t="str">
        <f aca="false">IF(G7523=1,IF(B7523="",0,IF(J7523&lt;SeuilFugitive,1,0)),"")</f>
        <v/>
      </c>
      <c r="M7523" s="37" t="str">
        <f aca="false">IF(G7523=1,IF(B7523="",IF((Fin-A7523)*24&gt;SeuilFigee,1,0),IF(J7523&gt;SeuilFigee*3600,1,0)),"")</f>
        <v/>
      </c>
      <c r="N7523" s="0" t="str">
        <f aca="false">IF(G7523=1,IF(COUNTIF(H$2:H7523,H7523)=1,COUNTIF($H:$H,H7523),""),"")</f>
        <v/>
      </c>
      <c r="O7523" s="0" t="str">
        <f aca="false">IF(G7523=1,IF(COUNTIF(I$2:I7523,I7523)=1,COUNTIF($I:$I,I7523),""),"")</f>
        <v/>
      </c>
      <c r="P7523" s="38" t="str">
        <f aca="false">IF(G7523=1,IF(COUNTIFS(C$2:C7523,C7523,G$2:G7523,1)=1,COUNTIFS($C:$C,C7523,$G:$G,1)+ROW()/10000000,""),"")</f>
        <v/>
      </c>
      <c r="Q7523" s="0" t="str">
        <f aca="false">IF(K7523=1,IF(COUNTIFS(C$2:C7523,C7523,K$2:K7523,1)=1,1,0),"")</f>
        <v/>
      </c>
      <c r="R7523" s="0" t="str">
        <f aca="false">IF(M7523=1,IF(COUNTIFS(C$2:C7523,C7523,M$2:M7523,1)=1,1,0),"")</f>
        <v/>
      </c>
      <c r="S7523" s="0" t="str">
        <f aca="false">IF(L7523=1,IF(COUNTIFS(C$2:C7523,C7523,L$2:L7523,1)=1,1,0),"")</f>
        <v/>
      </c>
      <c r="T7523" s="38" t="str">
        <f aca="false">IF(N7523="","",N7523+ROW()/10000000)</f>
        <v/>
      </c>
      <c r="U7523" s="0" t="str">
        <f aca="false">IF(G7523=1,IF(B7523="",1,0),"")</f>
        <v/>
      </c>
    </row>
    <row r="7524" customFormat="false" ht="15" hidden="false" customHeight="false" outlineLevel="0" collapsed="false">
      <c r="A7524" s="35"/>
      <c r="B7524" s="35"/>
      <c r="G7524" s="0" t="str">
        <f aca="false">IF(A7524="","",IF(AND(A7524&gt;=Debut,A7524&lt;Fin),1,0))</f>
        <v/>
      </c>
      <c r="H7524" s="0" t="str">
        <f aca="false">IF(G7524=1,INT(ROUND((A7524-Debut)*86400,0)/600),"")</f>
        <v/>
      </c>
      <c r="I7524" s="0" t="str">
        <f aca="false">IF(G7524=1,INT(ROUND((A7524-Debut)*86400,0)/3600),"")</f>
        <v/>
      </c>
      <c r="J7524" s="0" t="str">
        <f aca="false">IF(OR(A7524="",B7524=""),"",ROUND((B7524-A7524)*86400,0))</f>
        <v/>
      </c>
      <c r="K7524" s="37" t="str">
        <f aca="false">IF(G7524=1,IF(COUNTIFS($C:$C,C7524,$G:$G,1,$A:$A,"&gt;="&amp;(A7524-FenetreInterm/86400),$A:$A,"&lt;="&amp;A7524)&gt;=NbInterm,1,0),"")</f>
        <v/>
      </c>
      <c r="L7524" s="37" t="str">
        <f aca="false">IF(G7524=1,IF(B7524="",0,IF(J7524&lt;SeuilFugitive,1,0)),"")</f>
        <v/>
      </c>
      <c r="M7524" s="37" t="str">
        <f aca="false">IF(G7524=1,IF(B7524="",IF((Fin-A7524)*24&gt;SeuilFigee,1,0),IF(J7524&gt;SeuilFigee*3600,1,0)),"")</f>
        <v/>
      </c>
      <c r="N7524" s="0" t="str">
        <f aca="false">IF(G7524=1,IF(COUNTIF(H$2:H7524,H7524)=1,COUNTIF($H:$H,H7524),""),"")</f>
        <v/>
      </c>
      <c r="O7524" s="0" t="str">
        <f aca="false">IF(G7524=1,IF(COUNTIF(I$2:I7524,I7524)=1,COUNTIF($I:$I,I7524),""),"")</f>
        <v/>
      </c>
      <c r="P7524" s="38" t="str">
        <f aca="false">IF(G7524=1,IF(COUNTIFS(C$2:C7524,C7524,G$2:G7524,1)=1,COUNTIFS($C:$C,C7524,$G:$G,1)+ROW()/10000000,""),"")</f>
        <v/>
      </c>
      <c r="Q7524" s="0" t="str">
        <f aca="false">IF(K7524=1,IF(COUNTIFS(C$2:C7524,C7524,K$2:K7524,1)=1,1,0),"")</f>
        <v/>
      </c>
      <c r="R7524" s="0" t="str">
        <f aca="false">IF(M7524=1,IF(COUNTIFS(C$2:C7524,C7524,M$2:M7524,1)=1,1,0),"")</f>
        <v/>
      </c>
      <c r="S7524" s="0" t="str">
        <f aca="false">IF(L7524=1,IF(COUNTIFS(C$2:C7524,C7524,L$2:L7524,1)=1,1,0),"")</f>
        <v/>
      </c>
      <c r="T7524" s="38" t="str">
        <f aca="false">IF(N7524="","",N7524+ROW()/10000000)</f>
        <v/>
      </c>
      <c r="U7524" s="0" t="str">
        <f aca="false">IF(G7524=1,IF(B7524="",1,0),"")</f>
        <v/>
      </c>
    </row>
    <row r="7525" customFormat="false" ht="15" hidden="false" customHeight="false" outlineLevel="0" collapsed="false">
      <c r="A7525" s="35"/>
      <c r="B7525" s="35"/>
      <c r="G7525" s="0" t="str">
        <f aca="false">IF(A7525="","",IF(AND(A7525&gt;=Debut,A7525&lt;Fin),1,0))</f>
        <v/>
      </c>
      <c r="H7525" s="0" t="str">
        <f aca="false">IF(G7525=1,INT(ROUND((A7525-Debut)*86400,0)/600),"")</f>
        <v/>
      </c>
      <c r="I7525" s="0" t="str">
        <f aca="false">IF(G7525=1,INT(ROUND((A7525-Debut)*86400,0)/3600),"")</f>
        <v/>
      </c>
      <c r="J7525" s="0" t="str">
        <f aca="false">IF(OR(A7525="",B7525=""),"",ROUND((B7525-A7525)*86400,0))</f>
        <v/>
      </c>
      <c r="K7525" s="37" t="str">
        <f aca="false">IF(G7525=1,IF(COUNTIFS($C:$C,C7525,$G:$G,1,$A:$A,"&gt;="&amp;(A7525-FenetreInterm/86400),$A:$A,"&lt;="&amp;A7525)&gt;=NbInterm,1,0),"")</f>
        <v/>
      </c>
      <c r="L7525" s="37" t="str">
        <f aca="false">IF(G7525=1,IF(B7525="",0,IF(J7525&lt;SeuilFugitive,1,0)),"")</f>
        <v/>
      </c>
      <c r="M7525" s="37" t="str">
        <f aca="false">IF(G7525=1,IF(B7525="",IF((Fin-A7525)*24&gt;SeuilFigee,1,0),IF(J7525&gt;SeuilFigee*3600,1,0)),"")</f>
        <v/>
      </c>
      <c r="N7525" s="0" t="str">
        <f aca="false">IF(G7525=1,IF(COUNTIF(H$2:H7525,H7525)=1,COUNTIF($H:$H,H7525),""),"")</f>
        <v/>
      </c>
      <c r="O7525" s="0" t="str">
        <f aca="false">IF(G7525=1,IF(COUNTIF(I$2:I7525,I7525)=1,COUNTIF($I:$I,I7525),""),"")</f>
        <v/>
      </c>
      <c r="P7525" s="38" t="str">
        <f aca="false">IF(G7525=1,IF(COUNTIFS(C$2:C7525,C7525,G$2:G7525,1)=1,COUNTIFS($C:$C,C7525,$G:$G,1)+ROW()/10000000,""),"")</f>
        <v/>
      </c>
      <c r="Q7525" s="0" t="str">
        <f aca="false">IF(K7525=1,IF(COUNTIFS(C$2:C7525,C7525,K$2:K7525,1)=1,1,0),"")</f>
        <v/>
      </c>
      <c r="R7525" s="0" t="str">
        <f aca="false">IF(M7525=1,IF(COUNTIFS(C$2:C7525,C7525,M$2:M7525,1)=1,1,0),"")</f>
        <v/>
      </c>
      <c r="S7525" s="0" t="str">
        <f aca="false">IF(L7525=1,IF(COUNTIFS(C$2:C7525,C7525,L$2:L7525,1)=1,1,0),"")</f>
        <v/>
      </c>
      <c r="T7525" s="38" t="str">
        <f aca="false">IF(N7525="","",N7525+ROW()/10000000)</f>
        <v/>
      </c>
      <c r="U7525" s="0" t="str">
        <f aca="false">IF(G7525=1,IF(B7525="",1,0),"")</f>
        <v/>
      </c>
    </row>
    <row r="7526" customFormat="false" ht="15" hidden="false" customHeight="false" outlineLevel="0" collapsed="false">
      <c r="A7526" s="35"/>
      <c r="B7526" s="35"/>
      <c r="G7526" s="0" t="str">
        <f aca="false">IF(A7526="","",IF(AND(A7526&gt;=Debut,A7526&lt;Fin),1,0))</f>
        <v/>
      </c>
      <c r="H7526" s="0" t="str">
        <f aca="false">IF(G7526=1,INT(ROUND((A7526-Debut)*86400,0)/600),"")</f>
        <v/>
      </c>
      <c r="I7526" s="0" t="str">
        <f aca="false">IF(G7526=1,INT(ROUND((A7526-Debut)*86400,0)/3600),"")</f>
        <v/>
      </c>
      <c r="J7526" s="0" t="str">
        <f aca="false">IF(OR(A7526="",B7526=""),"",ROUND((B7526-A7526)*86400,0))</f>
        <v/>
      </c>
      <c r="K7526" s="37" t="str">
        <f aca="false">IF(G7526=1,IF(COUNTIFS($C:$C,C7526,$G:$G,1,$A:$A,"&gt;="&amp;(A7526-FenetreInterm/86400),$A:$A,"&lt;="&amp;A7526)&gt;=NbInterm,1,0),"")</f>
        <v/>
      </c>
      <c r="L7526" s="37" t="str">
        <f aca="false">IF(G7526=1,IF(B7526="",0,IF(J7526&lt;SeuilFugitive,1,0)),"")</f>
        <v/>
      </c>
      <c r="M7526" s="37" t="str">
        <f aca="false">IF(G7526=1,IF(B7526="",IF((Fin-A7526)*24&gt;SeuilFigee,1,0),IF(J7526&gt;SeuilFigee*3600,1,0)),"")</f>
        <v/>
      </c>
      <c r="N7526" s="0" t="str">
        <f aca="false">IF(G7526=1,IF(COUNTIF(H$2:H7526,H7526)=1,COUNTIF($H:$H,H7526),""),"")</f>
        <v/>
      </c>
      <c r="O7526" s="0" t="str">
        <f aca="false">IF(G7526=1,IF(COUNTIF(I$2:I7526,I7526)=1,COUNTIF($I:$I,I7526),""),"")</f>
        <v/>
      </c>
      <c r="P7526" s="38" t="str">
        <f aca="false">IF(G7526=1,IF(COUNTIFS(C$2:C7526,C7526,G$2:G7526,1)=1,COUNTIFS($C:$C,C7526,$G:$G,1)+ROW()/10000000,""),"")</f>
        <v/>
      </c>
      <c r="Q7526" s="0" t="str">
        <f aca="false">IF(K7526=1,IF(COUNTIFS(C$2:C7526,C7526,K$2:K7526,1)=1,1,0),"")</f>
        <v/>
      </c>
      <c r="R7526" s="0" t="str">
        <f aca="false">IF(M7526=1,IF(COUNTIFS(C$2:C7526,C7526,M$2:M7526,1)=1,1,0),"")</f>
        <v/>
      </c>
      <c r="S7526" s="0" t="str">
        <f aca="false">IF(L7526=1,IF(COUNTIFS(C$2:C7526,C7526,L$2:L7526,1)=1,1,0),"")</f>
        <v/>
      </c>
      <c r="T7526" s="38" t="str">
        <f aca="false">IF(N7526="","",N7526+ROW()/10000000)</f>
        <v/>
      </c>
      <c r="U7526" s="0" t="str">
        <f aca="false">IF(G7526=1,IF(B7526="",1,0),"")</f>
        <v/>
      </c>
    </row>
    <row r="7527" customFormat="false" ht="15" hidden="false" customHeight="false" outlineLevel="0" collapsed="false">
      <c r="A7527" s="35"/>
      <c r="B7527" s="35"/>
      <c r="G7527" s="0" t="str">
        <f aca="false">IF(A7527="","",IF(AND(A7527&gt;=Debut,A7527&lt;Fin),1,0))</f>
        <v/>
      </c>
      <c r="H7527" s="0" t="str">
        <f aca="false">IF(G7527=1,INT(ROUND((A7527-Debut)*86400,0)/600),"")</f>
        <v/>
      </c>
      <c r="I7527" s="0" t="str">
        <f aca="false">IF(G7527=1,INT(ROUND((A7527-Debut)*86400,0)/3600),"")</f>
        <v/>
      </c>
      <c r="J7527" s="0" t="str">
        <f aca="false">IF(OR(A7527="",B7527=""),"",ROUND((B7527-A7527)*86400,0))</f>
        <v/>
      </c>
      <c r="K7527" s="37" t="str">
        <f aca="false">IF(G7527=1,IF(COUNTIFS($C:$C,C7527,$G:$G,1,$A:$A,"&gt;="&amp;(A7527-FenetreInterm/86400),$A:$A,"&lt;="&amp;A7527)&gt;=NbInterm,1,0),"")</f>
        <v/>
      </c>
      <c r="L7527" s="37" t="str">
        <f aca="false">IF(G7527=1,IF(B7527="",0,IF(J7527&lt;SeuilFugitive,1,0)),"")</f>
        <v/>
      </c>
      <c r="M7527" s="37" t="str">
        <f aca="false">IF(G7527=1,IF(B7527="",IF((Fin-A7527)*24&gt;SeuilFigee,1,0),IF(J7527&gt;SeuilFigee*3600,1,0)),"")</f>
        <v/>
      </c>
      <c r="N7527" s="0" t="str">
        <f aca="false">IF(G7527=1,IF(COUNTIF(H$2:H7527,H7527)=1,COUNTIF($H:$H,H7527),""),"")</f>
        <v/>
      </c>
      <c r="O7527" s="0" t="str">
        <f aca="false">IF(G7527=1,IF(COUNTIF(I$2:I7527,I7527)=1,COUNTIF($I:$I,I7527),""),"")</f>
        <v/>
      </c>
      <c r="P7527" s="38" t="str">
        <f aca="false">IF(G7527=1,IF(COUNTIFS(C$2:C7527,C7527,G$2:G7527,1)=1,COUNTIFS($C:$C,C7527,$G:$G,1)+ROW()/10000000,""),"")</f>
        <v/>
      </c>
      <c r="Q7527" s="0" t="str">
        <f aca="false">IF(K7527=1,IF(COUNTIFS(C$2:C7527,C7527,K$2:K7527,1)=1,1,0),"")</f>
        <v/>
      </c>
      <c r="R7527" s="0" t="str">
        <f aca="false">IF(M7527=1,IF(COUNTIFS(C$2:C7527,C7527,M$2:M7527,1)=1,1,0),"")</f>
        <v/>
      </c>
      <c r="S7527" s="0" t="str">
        <f aca="false">IF(L7527=1,IF(COUNTIFS(C$2:C7527,C7527,L$2:L7527,1)=1,1,0),"")</f>
        <v/>
      </c>
      <c r="T7527" s="38" t="str">
        <f aca="false">IF(N7527="","",N7527+ROW()/10000000)</f>
        <v/>
      </c>
      <c r="U7527" s="0" t="str">
        <f aca="false">IF(G7527=1,IF(B7527="",1,0),"")</f>
        <v/>
      </c>
    </row>
    <row r="7528" customFormat="false" ht="15" hidden="false" customHeight="false" outlineLevel="0" collapsed="false">
      <c r="A7528" s="35"/>
      <c r="B7528" s="35"/>
      <c r="G7528" s="0" t="str">
        <f aca="false">IF(A7528="","",IF(AND(A7528&gt;=Debut,A7528&lt;Fin),1,0))</f>
        <v/>
      </c>
      <c r="H7528" s="0" t="str">
        <f aca="false">IF(G7528=1,INT(ROUND((A7528-Debut)*86400,0)/600),"")</f>
        <v/>
      </c>
      <c r="I7528" s="0" t="str">
        <f aca="false">IF(G7528=1,INT(ROUND((A7528-Debut)*86400,0)/3600),"")</f>
        <v/>
      </c>
      <c r="J7528" s="0" t="str">
        <f aca="false">IF(OR(A7528="",B7528=""),"",ROUND((B7528-A7528)*86400,0))</f>
        <v/>
      </c>
      <c r="K7528" s="37" t="str">
        <f aca="false">IF(G7528=1,IF(COUNTIFS($C:$C,C7528,$G:$G,1,$A:$A,"&gt;="&amp;(A7528-FenetreInterm/86400),$A:$A,"&lt;="&amp;A7528)&gt;=NbInterm,1,0),"")</f>
        <v/>
      </c>
      <c r="L7528" s="37" t="str">
        <f aca="false">IF(G7528=1,IF(B7528="",0,IF(J7528&lt;SeuilFugitive,1,0)),"")</f>
        <v/>
      </c>
      <c r="M7528" s="37" t="str">
        <f aca="false">IF(G7528=1,IF(B7528="",IF((Fin-A7528)*24&gt;SeuilFigee,1,0),IF(J7528&gt;SeuilFigee*3600,1,0)),"")</f>
        <v/>
      </c>
      <c r="N7528" s="0" t="str">
        <f aca="false">IF(G7528=1,IF(COUNTIF(H$2:H7528,H7528)=1,COUNTIF($H:$H,H7528),""),"")</f>
        <v/>
      </c>
      <c r="O7528" s="0" t="str">
        <f aca="false">IF(G7528=1,IF(COUNTIF(I$2:I7528,I7528)=1,COUNTIF($I:$I,I7528),""),"")</f>
        <v/>
      </c>
      <c r="P7528" s="38" t="str">
        <f aca="false">IF(G7528=1,IF(COUNTIFS(C$2:C7528,C7528,G$2:G7528,1)=1,COUNTIFS($C:$C,C7528,$G:$G,1)+ROW()/10000000,""),"")</f>
        <v/>
      </c>
      <c r="Q7528" s="0" t="str">
        <f aca="false">IF(K7528=1,IF(COUNTIFS(C$2:C7528,C7528,K$2:K7528,1)=1,1,0),"")</f>
        <v/>
      </c>
      <c r="R7528" s="0" t="str">
        <f aca="false">IF(M7528=1,IF(COUNTIFS(C$2:C7528,C7528,M$2:M7528,1)=1,1,0),"")</f>
        <v/>
      </c>
      <c r="S7528" s="0" t="str">
        <f aca="false">IF(L7528=1,IF(COUNTIFS(C$2:C7528,C7528,L$2:L7528,1)=1,1,0),"")</f>
        <v/>
      </c>
      <c r="T7528" s="38" t="str">
        <f aca="false">IF(N7528="","",N7528+ROW()/10000000)</f>
        <v/>
      </c>
      <c r="U7528" s="0" t="str">
        <f aca="false">IF(G7528=1,IF(B7528="",1,0),"")</f>
        <v/>
      </c>
    </row>
    <row r="7529" customFormat="false" ht="15" hidden="false" customHeight="false" outlineLevel="0" collapsed="false">
      <c r="A7529" s="35"/>
      <c r="B7529" s="35"/>
      <c r="G7529" s="0" t="str">
        <f aca="false">IF(A7529="","",IF(AND(A7529&gt;=Debut,A7529&lt;Fin),1,0))</f>
        <v/>
      </c>
      <c r="H7529" s="0" t="str">
        <f aca="false">IF(G7529=1,INT(ROUND((A7529-Debut)*86400,0)/600),"")</f>
        <v/>
      </c>
      <c r="I7529" s="0" t="str">
        <f aca="false">IF(G7529=1,INT(ROUND((A7529-Debut)*86400,0)/3600),"")</f>
        <v/>
      </c>
      <c r="J7529" s="0" t="str">
        <f aca="false">IF(OR(A7529="",B7529=""),"",ROUND((B7529-A7529)*86400,0))</f>
        <v/>
      </c>
      <c r="K7529" s="37" t="str">
        <f aca="false">IF(G7529=1,IF(COUNTIFS($C:$C,C7529,$G:$G,1,$A:$A,"&gt;="&amp;(A7529-FenetreInterm/86400),$A:$A,"&lt;="&amp;A7529)&gt;=NbInterm,1,0),"")</f>
        <v/>
      </c>
      <c r="L7529" s="37" t="str">
        <f aca="false">IF(G7529=1,IF(B7529="",0,IF(J7529&lt;SeuilFugitive,1,0)),"")</f>
        <v/>
      </c>
      <c r="M7529" s="37" t="str">
        <f aca="false">IF(G7529=1,IF(B7529="",IF((Fin-A7529)*24&gt;SeuilFigee,1,0),IF(J7529&gt;SeuilFigee*3600,1,0)),"")</f>
        <v/>
      </c>
      <c r="N7529" s="0" t="str">
        <f aca="false">IF(G7529=1,IF(COUNTIF(H$2:H7529,H7529)=1,COUNTIF($H:$H,H7529),""),"")</f>
        <v/>
      </c>
      <c r="O7529" s="0" t="str">
        <f aca="false">IF(G7529=1,IF(COUNTIF(I$2:I7529,I7529)=1,COUNTIF($I:$I,I7529),""),"")</f>
        <v/>
      </c>
      <c r="P7529" s="38" t="str">
        <f aca="false">IF(G7529=1,IF(COUNTIFS(C$2:C7529,C7529,G$2:G7529,1)=1,COUNTIFS($C:$C,C7529,$G:$G,1)+ROW()/10000000,""),"")</f>
        <v/>
      </c>
      <c r="Q7529" s="0" t="str">
        <f aca="false">IF(K7529=1,IF(COUNTIFS(C$2:C7529,C7529,K$2:K7529,1)=1,1,0),"")</f>
        <v/>
      </c>
      <c r="R7529" s="0" t="str">
        <f aca="false">IF(M7529=1,IF(COUNTIFS(C$2:C7529,C7529,M$2:M7529,1)=1,1,0),"")</f>
        <v/>
      </c>
      <c r="S7529" s="0" t="str">
        <f aca="false">IF(L7529=1,IF(COUNTIFS(C$2:C7529,C7529,L$2:L7529,1)=1,1,0),"")</f>
        <v/>
      </c>
      <c r="T7529" s="38" t="str">
        <f aca="false">IF(N7529="","",N7529+ROW()/10000000)</f>
        <v/>
      </c>
      <c r="U7529" s="0" t="str">
        <f aca="false">IF(G7529=1,IF(B7529="",1,0),"")</f>
        <v/>
      </c>
    </row>
    <row r="7530" customFormat="false" ht="15" hidden="false" customHeight="false" outlineLevel="0" collapsed="false">
      <c r="A7530" s="35"/>
      <c r="B7530" s="35"/>
      <c r="G7530" s="0" t="str">
        <f aca="false">IF(A7530="","",IF(AND(A7530&gt;=Debut,A7530&lt;Fin),1,0))</f>
        <v/>
      </c>
      <c r="H7530" s="0" t="str">
        <f aca="false">IF(G7530=1,INT(ROUND((A7530-Debut)*86400,0)/600),"")</f>
        <v/>
      </c>
      <c r="I7530" s="0" t="str">
        <f aca="false">IF(G7530=1,INT(ROUND((A7530-Debut)*86400,0)/3600),"")</f>
        <v/>
      </c>
      <c r="J7530" s="0" t="str">
        <f aca="false">IF(OR(A7530="",B7530=""),"",ROUND((B7530-A7530)*86400,0))</f>
        <v/>
      </c>
      <c r="K7530" s="37" t="str">
        <f aca="false">IF(G7530=1,IF(COUNTIFS($C:$C,C7530,$G:$G,1,$A:$A,"&gt;="&amp;(A7530-FenetreInterm/86400),$A:$A,"&lt;="&amp;A7530)&gt;=NbInterm,1,0),"")</f>
        <v/>
      </c>
      <c r="L7530" s="37" t="str">
        <f aca="false">IF(G7530=1,IF(B7530="",0,IF(J7530&lt;SeuilFugitive,1,0)),"")</f>
        <v/>
      </c>
      <c r="M7530" s="37" t="str">
        <f aca="false">IF(G7530=1,IF(B7530="",IF((Fin-A7530)*24&gt;SeuilFigee,1,0),IF(J7530&gt;SeuilFigee*3600,1,0)),"")</f>
        <v/>
      </c>
      <c r="N7530" s="0" t="str">
        <f aca="false">IF(G7530=1,IF(COUNTIF(H$2:H7530,H7530)=1,COUNTIF($H:$H,H7530),""),"")</f>
        <v/>
      </c>
      <c r="O7530" s="0" t="str">
        <f aca="false">IF(G7530=1,IF(COUNTIF(I$2:I7530,I7530)=1,COUNTIF($I:$I,I7530),""),"")</f>
        <v/>
      </c>
      <c r="P7530" s="38" t="str">
        <f aca="false">IF(G7530=1,IF(COUNTIFS(C$2:C7530,C7530,G$2:G7530,1)=1,COUNTIFS($C:$C,C7530,$G:$G,1)+ROW()/10000000,""),"")</f>
        <v/>
      </c>
      <c r="Q7530" s="0" t="str">
        <f aca="false">IF(K7530=1,IF(COUNTIFS(C$2:C7530,C7530,K$2:K7530,1)=1,1,0),"")</f>
        <v/>
      </c>
      <c r="R7530" s="0" t="str">
        <f aca="false">IF(M7530=1,IF(COUNTIFS(C$2:C7530,C7530,M$2:M7530,1)=1,1,0),"")</f>
        <v/>
      </c>
      <c r="S7530" s="0" t="str">
        <f aca="false">IF(L7530=1,IF(COUNTIFS(C$2:C7530,C7530,L$2:L7530,1)=1,1,0),"")</f>
        <v/>
      </c>
      <c r="T7530" s="38" t="str">
        <f aca="false">IF(N7530="","",N7530+ROW()/10000000)</f>
        <v/>
      </c>
      <c r="U7530" s="0" t="str">
        <f aca="false">IF(G7530=1,IF(B7530="",1,0),"")</f>
        <v/>
      </c>
    </row>
    <row r="7531" customFormat="false" ht="15" hidden="false" customHeight="false" outlineLevel="0" collapsed="false">
      <c r="A7531" s="35"/>
      <c r="B7531" s="35"/>
      <c r="G7531" s="0" t="str">
        <f aca="false">IF(A7531="","",IF(AND(A7531&gt;=Debut,A7531&lt;Fin),1,0))</f>
        <v/>
      </c>
      <c r="H7531" s="0" t="str">
        <f aca="false">IF(G7531=1,INT(ROUND((A7531-Debut)*86400,0)/600),"")</f>
        <v/>
      </c>
      <c r="I7531" s="0" t="str">
        <f aca="false">IF(G7531=1,INT(ROUND((A7531-Debut)*86400,0)/3600),"")</f>
        <v/>
      </c>
      <c r="J7531" s="0" t="str">
        <f aca="false">IF(OR(A7531="",B7531=""),"",ROUND((B7531-A7531)*86400,0))</f>
        <v/>
      </c>
      <c r="K7531" s="37" t="str">
        <f aca="false">IF(G7531=1,IF(COUNTIFS($C:$C,C7531,$G:$G,1,$A:$A,"&gt;="&amp;(A7531-FenetreInterm/86400),$A:$A,"&lt;="&amp;A7531)&gt;=NbInterm,1,0),"")</f>
        <v/>
      </c>
      <c r="L7531" s="37" t="str">
        <f aca="false">IF(G7531=1,IF(B7531="",0,IF(J7531&lt;SeuilFugitive,1,0)),"")</f>
        <v/>
      </c>
      <c r="M7531" s="37" t="str">
        <f aca="false">IF(G7531=1,IF(B7531="",IF((Fin-A7531)*24&gt;SeuilFigee,1,0),IF(J7531&gt;SeuilFigee*3600,1,0)),"")</f>
        <v/>
      </c>
      <c r="N7531" s="0" t="str">
        <f aca="false">IF(G7531=1,IF(COUNTIF(H$2:H7531,H7531)=1,COUNTIF($H:$H,H7531),""),"")</f>
        <v/>
      </c>
      <c r="O7531" s="0" t="str">
        <f aca="false">IF(G7531=1,IF(COUNTIF(I$2:I7531,I7531)=1,COUNTIF($I:$I,I7531),""),"")</f>
        <v/>
      </c>
      <c r="P7531" s="38" t="str">
        <f aca="false">IF(G7531=1,IF(COUNTIFS(C$2:C7531,C7531,G$2:G7531,1)=1,COUNTIFS($C:$C,C7531,$G:$G,1)+ROW()/10000000,""),"")</f>
        <v/>
      </c>
      <c r="Q7531" s="0" t="str">
        <f aca="false">IF(K7531=1,IF(COUNTIFS(C$2:C7531,C7531,K$2:K7531,1)=1,1,0),"")</f>
        <v/>
      </c>
      <c r="R7531" s="0" t="str">
        <f aca="false">IF(M7531=1,IF(COUNTIFS(C$2:C7531,C7531,M$2:M7531,1)=1,1,0),"")</f>
        <v/>
      </c>
      <c r="S7531" s="0" t="str">
        <f aca="false">IF(L7531=1,IF(COUNTIFS(C$2:C7531,C7531,L$2:L7531,1)=1,1,0),"")</f>
        <v/>
      </c>
      <c r="T7531" s="38" t="str">
        <f aca="false">IF(N7531="","",N7531+ROW()/10000000)</f>
        <v/>
      </c>
      <c r="U7531" s="0" t="str">
        <f aca="false">IF(G7531=1,IF(B7531="",1,0),"")</f>
        <v/>
      </c>
    </row>
    <row r="7532" customFormat="false" ht="15" hidden="false" customHeight="false" outlineLevel="0" collapsed="false">
      <c r="A7532" s="35"/>
      <c r="B7532" s="35"/>
      <c r="G7532" s="0" t="str">
        <f aca="false">IF(A7532="","",IF(AND(A7532&gt;=Debut,A7532&lt;Fin),1,0))</f>
        <v/>
      </c>
      <c r="H7532" s="0" t="str">
        <f aca="false">IF(G7532=1,INT(ROUND((A7532-Debut)*86400,0)/600),"")</f>
        <v/>
      </c>
      <c r="I7532" s="0" t="str">
        <f aca="false">IF(G7532=1,INT(ROUND((A7532-Debut)*86400,0)/3600),"")</f>
        <v/>
      </c>
      <c r="J7532" s="0" t="str">
        <f aca="false">IF(OR(A7532="",B7532=""),"",ROUND((B7532-A7532)*86400,0))</f>
        <v/>
      </c>
      <c r="K7532" s="37" t="str">
        <f aca="false">IF(G7532=1,IF(COUNTIFS($C:$C,C7532,$G:$G,1,$A:$A,"&gt;="&amp;(A7532-FenetreInterm/86400),$A:$A,"&lt;="&amp;A7532)&gt;=NbInterm,1,0),"")</f>
        <v/>
      </c>
      <c r="L7532" s="37" t="str">
        <f aca="false">IF(G7532=1,IF(B7532="",0,IF(J7532&lt;SeuilFugitive,1,0)),"")</f>
        <v/>
      </c>
      <c r="M7532" s="37" t="str">
        <f aca="false">IF(G7532=1,IF(B7532="",IF((Fin-A7532)*24&gt;SeuilFigee,1,0),IF(J7532&gt;SeuilFigee*3600,1,0)),"")</f>
        <v/>
      </c>
      <c r="N7532" s="0" t="str">
        <f aca="false">IF(G7532=1,IF(COUNTIF(H$2:H7532,H7532)=1,COUNTIF($H:$H,H7532),""),"")</f>
        <v/>
      </c>
      <c r="O7532" s="0" t="str">
        <f aca="false">IF(G7532=1,IF(COUNTIF(I$2:I7532,I7532)=1,COUNTIF($I:$I,I7532),""),"")</f>
        <v/>
      </c>
      <c r="P7532" s="38" t="str">
        <f aca="false">IF(G7532=1,IF(COUNTIFS(C$2:C7532,C7532,G$2:G7532,1)=1,COUNTIFS($C:$C,C7532,$G:$G,1)+ROW()/10000000,""),"")</f>
        <v/>
      </c>
      <c r="Q7532" s="0" t="str">
        <f aca="false">IF(K7532=1,IF(COUNTIFS(C$2:C7532,C7532,K$2:K7532,1)=1,1,0),"")</f>
        <v/>
      </c>
      <c r="R7532" s="0" t="str">
        <f aca="false">IF(M7532=1,IF(COUNTIFS(C$2:C7532,C7532,M$2:M7532,1)=1,1,0),"")</f>
        <v/>
      </c>
      <c r="S7532" s="0" t="str">
        <f aca="false">IF(L7532=1,IF(COUNTIFS(C$2:C7532,C7532,L$2:L7532,1)=1,1,0),"")</f>
        <v/>
      </c>
      <c r="T7532" s="38" t="str">
        <f aca="false">IF(N7532="","",N7532+ROW()/10000000)</f>
        <v/>
      </c>
      <c r="U7532" s="0" t="str">
        <f aca="false">IF(G7532=1,IF(B7532="",1,0),"")</f>
        <v/>
      </c>
    </row>
    <row r="7533" customFormat="false" ht="15" hidden="false" customHeight="false" outlineLevel="0" collapsed="false">
      <c r="A7533" s="35"/>
      <c r="B7533" s="35"/>
      <c r="G7533" s="0" t="str">
        <f aca="false">IF(A7533="","",IF(AND(A7533&gt;=Debut,A7533&lt;Fin),1,0))</f>
        <v/>
      </c>
      <c r="H7533" s="0" t="str">
        <f aca="false">IF(G7533=1,INT(ROUND((A7533-Debut)*86400,0)/600),"")</f>
        <v/>
      </c>
      <c r="I7533" s="0" t="str">
        <f aca="false">IF(G7533=1,INT(ROUND((A7533-Debut)*86400,0)/3600),"")</f>
        <v/>
      </c>
      <c r="J7533" s="0" t="str">
        <f aca="false">IF(OR(A7533="",B7533=""),"",ROUND((B7533-A7533)*86400,0))</f>
        <v/>
      </c>
      <c r="K7533" s="37" t="str">
        <f aca="false">IF(G7533=1,IF(COUNTIFS($C:$C,C7533,$G:$G,1,$A:$A,"&gt;="&amp;(A7533-FenetreInterm/86400),$A:$A,"&lt;="&amp;A7533)&gt;=NbInterm,1,0),"")</f>
        <v/>
      </c>
      <c r="L7533" s="37" t="str">
        <f aca="false">IF(G7533=1,IF(B7533="",0,IF(J7533&lt;SeuilFugitive,1,0)),"")</f>
        <v/>
      </c>
      <c r="M7533" s="37" t="str">
        <f aca="false">IF(G7533=1,IF(B7533="",IF((Fin-A7533)*24&gt;SeuilFigee,1,0),IF(J7533&gt;SeuilFigee*3600,1,0)),"")</f>
        <v/>
      </c>
      <c r="N7533" s="0" t="str">
        <f aca="false">IF(G7533=1,IF(COUNTIF(H$2:H7533,H7533)=1,COUNTIF($H:$H,H7533),""),"")</f>
        <v/>
      </c>
      <c r="O7533" s="0" t="str">
        <f aca="false">IF(G7533=1,IF(COUNTIF(I$2:I7533,I7533)=1,COUNTIF($I:$I,I7533),""),"")</f>
        <v/>
      </c>
      <c r="P7533" s="38" t="str">
        <f aca="false">IF(G7533=1,IF(COUNTIFS(C$2:C7533,C7533,G$2:G7533,1)=1,COUNTIFS($C:$C,C7533,$G:$G,1)+ROW()/10000000,""),"")</f>
        <v/>
      </c>
      <c r="Q7533" s="0" t="str">
        <f aca="false">IF(K7533=1,IF(COUNTIFS(C$2:C7533,C7533,K$2:K7533,1)=1,1,0),"")</f>
        <v/>
      </c>
      <c r="R7533" s="0" t="str">
        <f aca="false">IF(M7533=1,IF(COUNTIFS(C$2:C7533,C7533,M$2:M7533,1)=1,1,0),"")</f>
        <v/>
      </c>
      <c r="S7533" s="0" t="str">
        <f aca="false">IF(L7533=1,IF(COUNTIFS(C$2:C7533,C7533,L$2:L7533,1)=1,1,0),"")</f>
        <v/>
      </c>
      <c r="T7533" s="38" t="str">
        <f aca="false">IF(N7533="","",N7533+ROW()/10000000)</f>
        <v/>
      </c>
      <c r="U7533" s="0" t="str">
        <f aca="false">IF(G7533=1,IF(B7533="",1,0),"")</f>
        <v/>
      </c>
    </row>
    <row r="7534" customFormat="false" ht="15" hidden="false" customHeight="false" outlineLevel="0" collapsed="false">
      <c r="A7534" s="35"/>
      <c r="B7534" s="35"/>
      <c r="G7534" s="0" t="str">
        <f aca="false">IF(A7534="","",IF(AND(A7534&gt;=Debut,A7534&lt;Fin),1,0))</f>
        <v/>
      </c>
      <c r="H7534" s="0" t="str">
        <f aca="false">IF(G7534=1,INT(ROUND((A7534-Debut)*86400,0)/600),"")</f>
        <v/>
      </c>
      <c r="I7534" s="0" t="str">
        <f aca="false">IF(G7534=1,INT(ROUND((A7534-Debut)*86400,0)/3600),"")</f>
        <v/>
      </c>
      <c r="J7534" s="0" t="str">
        <f aca="false">IF(OR(A7534="",B7534=""),"",ROUND((B7534-A7534)*86400,0))</f>
        <v/>
      </c>
      <c r="K7534" s="37" t="str">
        <f aca="false">IF(G7534=1,IF(COUNTIFS($C:$C,C7534,$G:$G,1,$A:$A,"&gt;="&amp;(A7534-FenetreInterm/86400),$A:$A,"&lt;="&amp;A7534)&gt;=NbInterm,1,0),"")</f>
        <v/>
      </c>
      <c r="L7534" s="37" t="str">
        <f aca="false">IF(G7534=1,IF(B7534="",0,IF(J7534&lt;SeuilFugitive,1,0)),"")</f>
        <v/>
      </c>
      <c r="M7534" s="37" t="str">
        <f aca="false">IF(G7534=1,IF(B7534="",IF((Fin-A7534)*24&gt;SeuilFigee,1,0),IF(J7534&gt;SeuilFigee*3600,1,0)),"")</f>
        <v/>
      </c>
      <c r="N7534" s="0" t="str">
        <f aca="false">IF(G7534=1,IF(COUNTIF(H$2:H7534,H7534)=1,COUNTIF($H:$H,H7534),""),"")</f>
        <v/>
      </c>
      <c r="O7534" s="0" t="str">
        <f aca="false">IF(G7534=1,IF(COUNTIF(I$2:I7534,I7534)=1,COUNTIF($I:$I,I7534),""),"")</f>
        <v/>
      </c>
      <c r="P7534" s="38" t="str">
        <f aca="false">IF(G7534=1,IF(COUNTIFS(C$2:C7534,C7534,G$2:G7534,1)=1,COUNTIFS($C:$C,C7534,$G:$G,1)+ROW()/10000000,""),"")</f>
        <v/>
      </c>
      <c r="Q7534" s="0" t="str">
        <f aca="false">IF(K7534=1,IF(COUNTIFS(C$2:C7534,C7534,K$2:K7534,1)=1,1,0),"")</f>
        <v/>
      </c>
      <c r="R7534" s="0" t="str">
        <f aca="false">IF(M7534=1,IF(COUNTIFS(C$2:C7534,C7534,M$2:M7534,1)=1,1,0),"")</f>
        <v/>
      </c>
      <c r="S7534" s="0" t="str">
        <f aca="false">IF(L7534=1,IF(COUNTIFS(C$2:C7534,C7534,L$2:L7534,1)=1,1,0),"")</f>
        <v/>
      </c>
      <c r="T7534" s="38" t="str">
        <f aca="false">IF(N7534="","",N7534+ROW()/10000000)</f>
        <v/>
      </c>
      <c r="U7534" s="0" t="str">
        <f aca="false">IF(G7534=1,IF(B7534="",1,0),"")</f>
        <v/>
      </c>
    </row>
    <row r="7535" customFormat="false" ht="15" hidden="false" customHeight="false" outlineLevel="0" collapsed="false">
      <c r="A7535" s="35"/>
      <c r="B7535" s="35"/>
      <c r="G7535" s="0" t="str">
        <f aca="false">IF(A7535="","",IF(AND(A7535&gt;=Debut,A7535&lt;Fin),1,0))</f>
        <v/>
      </c>
      <c r="H7535" s="0" t="str">
        <f aca="false">IF(G7535=1,INT(ROUND((A7535-Debut)*86400,0)/600),"")</f>
        <v/>
      </c>
      <c r="I7535" s="0" t="str">
        <f aca="false">IF(G7535=1,INT(ROUND((A7535-Debut)*86400,0)/3600),"")</f>
        <v/>
      </c>
      <c r="J7535" s="0" t="str">
        <f aca="false">IF(OR(A7535="",B7535=""),"",ROUND((B7535-A7535)*86400,0))</f>
        <v/>
      </c>
      <c r="K7535" s="37" t="str">
        <f aca="false">IF(G7535=1,IF(COUNTIFS($C:$C,C7535,$G:$G,1,$A:$A,"&gt;="&amp;(A7535-FenetreInterm/86400),$A:$A,"&lt;="&amp;A7535)&gt;=NbInterm,1,0),"")</f>
        <v/>
      </c>
      <c r="L7535" s="37" t="str">
        <f aca="false">IF(G7535=1,IF(B7535="",0,IF(J7535&lt;SeuilFugitive,1,0)),"")</f>
        <v/>
      </c>
      <c r="M7535" s="37" t="str">
        <f aca="false">IF(G7535=1,IF(B7535="",IF((Fin-A7535)*24&gt;SeuilFigee,1,0),IF(J7535&gt;SeuilFigee*3600,1,0)),"")</f>
        <v/>
      </c>
      <c r="N7535" s="0" t="str">
        <f aca="false">IF(G7535=1,IF(COUNTIF(H$2:H7535,H7535)=1,COUNTIF($H:$H,H7535),""),"")</f>
        <v/>
      </c>
      <c r="O7535" s="0" t="str">
        <f aca="false">IF(G7535=1,IF(COUNTIF(I$2:I7535,I7535)=1,COUNTIF($I:$I,I7535),""),"")</f>
        <v/>
      </c>
      <c r="P7535" s="38" t="str">
        <f aca="false">IF(G7535=1,IF(COUNTIFS(C$2:C7535,C7535,G$2:G7535,1)=1,COUNTIFS($C:$C,C7535,$G:$G,1)+ROW()/10000000,""),"")</f>
        <v/>
      </c>
      <c r="Q7535" s="0" t="str">
        <f aca="false">IF(K7535=1,IF(COUNTIFS(C$2:C7535,C7535,K$2:K7535,1)=1,1,0),"")</f>
        <v/>
      </c>
      <c r="R7535" s="0" t="str">
        <f aca="false">IF(M7535=1,IF(COUNTIFS(C$2:C7535,C7535,M$2:M7535,1)=1,1,0),"")</f>
        <v/>
      </c>
      <c r="S7535" s="0" t="str">
        <f aca="false">IF(L7535=1,IF(COUNTIFS(C$2:C7535,C7535,L$2:L7535,1)=1,1,0),"")</f>
        <v/>
      </c>
      <c r="T7535" s="38" t="str">
        <f aca="false">IF(N7535="","",N7535+ROW()/10000000)</f>
        <v/>
      </c>
      <c r="U7535" s="0" t="str">
        <f aca="false">IF(G7535=1,IF(B7535="",1,0),"")</f>
        <v/>
      </c>
    </row>
    <row r="7536" customFormat="false" ht="15" hidden="false" customHeight="false" outlineLevel="0" collapsed="false">
      <c r="A7536" s="35"/>
      <c r="B7536" s="35"/>
      <c r="G7536" s="0" t="str">
        <f aca="false">IF(A7536="","",IF(AND(A7536&gt;=Debut,A7536&lt;Fin),1,0))</f>
        <v/>
      </c>
      <c r="H7536" s="0" t="str">
        <f aca="false">IF(G7536=1,INT(ROUND((A7536-Debut)*86400,0)/600),"")</f>
        <v/>
      </c>
      <c r="I7536" s="0" t="str">
        <f aca="false">IF(G7536=1,INT(ROUND((A7536-Debut)*86400,0)/3600),"")</f>
        <v/>
      </c>
      <c r="J7536" s="0" t="str">
        <f aca="false">IF(OR(A7536="",B7536=""),"",ROUND((B7536-A7536)*86400,0))</f>
        <v/>
      </c>
      <c r="K7536" s="37" t="str">
        <f aca="false">IF(G7536=1,IF(COUNTIFS($C:$C,C7536,$G:$G,1,$A:$A,"&gt;="&amp;(A7536-FenetreInterm/86400),$A:$A,"&lt;="&amp;A7536)&gt;=NbInterm,1,0),"")</f>
        <v/>
      </c>
      <c r="L7536" s="37" t="str">
        <f aca="false">IF(G7536=1,IF(B7536="",0,IF(J7536&lt;SeuilFugitive,1,0)),"")</f>
        <v/>
      </c>
      <c r="M7536" s="37" t="str">
        <f aca="false">IF(G7536=1,IF(B7536="",IF((Fin-A7536)*24&gt;SeuilFigee,1,0),IF(J7536&gt;SeuilFigee*3600,1,0)),"")</f>
        <v/>
      </c>
      <c r="N7536" s="0" t="str">
        <f aca="false">IF(G7536=1,IF(COUNTIF(H$2:H7536,H7536)=1,COUNTIF($H:$H,H7536),""),"")</f>
        <v/>
      </c>
      <c r="O7536" s="0" t="str">
        <f aca="false">IF(G7536=1,IF(COUNTIF(I$2:I7536,I7536)=1,COUNTIF($I:$I,I7536),""),"")</f>
        <v/>
      </c>
      <c r="P7536" s="38" t="str">
        <f aca="false">IF(G7536=1,IF(COUNTIFS(C$2:C7536,C7536,G$2:G7536,1)=1,COUNTIFS($C:$C,C7536,$G:$G,1)+ROW()/10000000,""),"")</f>
        <v/>
      </c>
      <c r="Q7536" s="0" t="str">
        <f aca="false">IF(K7536=1,IF(COUNTIFS(C$2:C7536,C7536,K$2:K7536,1)=1,1,0),"")</f>
        <v/>
      </c>
      <c r="R7536" s="0" t="str">
        <f aca="false">IF(M7536=1,IF(COUNTIFS(C$2:C7536,C7536,M$2:M7536,1)=1,1,0),"")</f>
        <v/>
      </c>
      <c r="S7536" s="0" t="str">
        <f aca="false">IF(L7536=1,IF(COUNTIFS(C$2:C7536,C7536,L$2:L7536,1)=1,1,0),"")</f>
        <v/>
      </c>
      <c r="T7536" s="38" t="str">
        <f aca="false">IF(N7536="","",N7536+ROW()/10000000)</f>
        <v/>
      </c>
      <c r="U7536" s="0" t="str">
        <f aca="false">IF(G7536=1,IF(B7536="",1,0),"")</f>
        <v/>
      </c>
    </row>
    <row r="7537" customFormat="false" ht="15" hidden="false" customHeight="false" outlineLevel="0" collapsed="false">
      <c r="A7537" s="35"/>
      <c r="B7537" s="35"/>
      <c r="G7537" s="0" t="str">
        <f aca="false">IF(A7537="","",IF(AND(A7537&gt;=Debut,A7537&lt;Fin),1,0))</f>
        <v/>
      </c>
      <c r="H7537" s="0" t="str">
        <f aca="false">IF(G7537=1,INT(ROUND((A7537-Debut)*86400,0)/600),"")</f>
        <v/>
      </c>
      <c r="I7537" s="0" t="str">
        <f aca="false">IF(G7537=1,INT(ROUND((A7537-Debut)*86400,0)/3600),"")</f>
        <v/>
      </c>
      <c r="J7537" s="0" t="str">
        <f aca="false">IF(OR(A7537="",B7537=""),"",ROUND((B7537-A7537)*86400,0))</f>
        <v/>
      </c>
      <c r="K7537" s="37" t="str">
        <f aca="false">IF(G7537=1,IF(COUNTIFS($C:$C,C7537,$G:$G,1,$A:$A,"&gt;="&amp;(A7537-FenetreInterm/86400),$A:$A,"&lt;="&amp;A7537)&gt;=NbInterm,1,0),"")</f>
        <v/>
      </c>
      <c r="L7537" s="37" t="str">
        <f aca="false">IF(G7537=1,IF(B7537="",0,IF(J7537&lt;SeuilFugitive,1,0)),"")</f>
        <v/>
      </c>
      <c r="M7537" s="37" t="str">
        <f aca="false">IF(G7537=1,IF(B7537="",IF((Fin-A7537)*24&gt;SeuilFigee,1,0),IF(J7537&gt;SeuilFigee*3600,1,0)),"")</f>
        <v/>
      </c>
      <c r="N7537" s="0" t="str">
        <f aca="false">IF(G7537=1,IF(COUNTIF(H$2:H7537,H7537)=1,COUNTIF($H:$H,H7537),""),"")</f>
        <v/>
      </c>
      <c r="O7537" s="0" t="str">
        <f aca="false">IF(G7537=1,IF(COUNTIF(I$2:I7537,I7537)=1,COUNTIF($I:$I,I7537),""),"")</f>
        <v/>
      </c>
      <c r="P7537" s="38" t="str">
        <f aca="false">IF(G7537=1,IF(COUNTIFS(C$2:C7537,C7537,G$2:G7537,1)=1,COUNTIFS($C:$C,C7537,$G:$G,1)+ROW()/10000000,""),"")</f>
        <v/>
      </c>
      <c r="Q7537" s="0" t="str">
        <f aca="false">IF(K7537=1,IF(COUNTIFS(C$2:C7537,C7537,K$2:K7537,1)=1,1,0),"")</f>
        <v/>
      </c>
      <c r="R7537" s="0" t="str">
        <f aca="false">IF(M7537=1,IF(COUNTIFS(C$2:C7537,C7537,M$2:M7537,1)=1,1,0),"")</f>
        <v/>
      </c>
      <c r="S7537" s="0" t="str">
        <f aca="false">IF(L7537=1,IF(COUNTIFS(C$2:C7537,C7537,L$2:L7537,1)=1,1,0),"")</f>
        <v/>
      </c>
      <c r="T7537" s="38" t="str">
        <f aca="false">IF(N7537="","",N7537+ROW()/10000000)</f>
        <v/>
      </c>
      <c r="U7537" s="0" t="str">
        <f aca="false">IF(G7537=1,IF(B7537="",1,0),"")</f>
        <v/>
      </c>
    </row>
    <row r="7538" customFormat="false" ht="15" hidden="false" customHeight="false" outlineLevel="0" collapsed="false">
      <c r="A7538" s="35"/>
      <c r="B7538" s="35"/>
      <c r="G7538" s="0" t="str">
        <f aca="false">IF(A7538="","",IF(AND(A7538&gt;=Debut,A7538&lt;Fin),1,0))</f>
        <v/>
      </c>
      <c r="H7538" s="0" t="str">
        <f aca="false">IF(G7538=1,INT(ROUND((A7538-Debut)*86400,0)/600),"")</f>
        <v/>
      </c>
      <c r="I7538" s="0" t="str">
        <f aca="false">IF(G7538=1,INT(ROUND((A7538-Debut)*86400,0)/3600),"")</f>
        <v/>
      </c>
      <c r="J7538" s="0" t="str">
        <f aca="false">IF(OR(A7538="",B7538=""),"",ROUND((B7538-A7538)*86400,0))</f>
        <v/>
      </c>
      <c r="K7538" s="37" t="str">
        <f aca="false">IF(G7538=1,IF(COUNTIFS($C:$C,C7538,$G:$G,1,$A:$A,"&gt;="&amp;(A7538-FenetreInterm/86400),$A:$A,"&lt;="&amp;A7538)&gt;=NbInterm,1,0),"")</f>
        <v/>
      </c>
      <c r="L7538" s="37" t="str">
        <f aca="false">IF(G7538=1,IF(B7538="",0,IF(J7538&lt;SeuilFugitive,1,0)),"")</f>
        <v/>
      </c>
      <c r="M7538" s="37" t="str">
        <f aca="false">IF(G7538=1,IF(B7538="",IF((Fin-A7538)*24&gt;SeuilFigee,1,0),IF(J7538&gt;SeuilFigee*3600,1,0)),"")</f>
        <v/>
      </c>
      <c r="N7538" s="0" t="str">
        <f aca="false">IF(G7538=1,IF(COUNTIF(H$2:H7538,H7538)=1,COUNTIF($H:$H,H7538),""),"")</f>
        <v/>
      </c>
      <c r="O7538" s="0" t="str">
        <f aca="false">IF(G7538=1,IF(COUNTIF(I$2:I7538,I7538)=1,COUNTIF($I:$I,I7538),""),"")</f>
        <v/>
      </c>
      <c r="P7538" s="38" t="str">
        <f aca="false">IF(G7538=1,IF(COUNTIFS(C$2:C7538,C7538,G$2:G7538,1)=1,COUNTIFS($C:$C,C7538,$G:$G,1)+ROW()/10000000,""),"")</f>
        <v/>
      </c>
      <c r="Q7538" s="0" t="str">
        <f aca="false">IF(K7538=1,IF(COUNTIFS(C$2:C7538,C7538,K$2:K7538,1)=1,1,0),"")</f>
        <v/>
      </c>
      <c r="R7538" s="0" t="str">
        <f aca="false">IF(M7538=1,IF(COUNTIFS(C$2:C7538,C7538,M$2:M7538,1)=1,1,0),"")</f>
        <v/>
      </c>
      <c r="S7538" s="0" t="str">
        <f aca="false">IF(L7538=1,IF(COUNTIFS(C$2:C7538,C7538,L$2:L7538,1)=1,1,0),"")</f>
        <v/>
      </c>
      <c r="T7538" s="38" t="str">
        <f aca="false">IF(N7538="","",N7538+ROW()/10000000)</f>
        <v/>
      </c>
      <c r="U7538" s="0" t="str">
        <f aca="false">IF(G7538=1,IF(B7538="",1,0),"")</f>
        <v/>
      </c>
    </row>
    <row r="7539" customFormat="false" ht="15" hidden="false" customHeight="false" outlineLevel="0" collapsed="false">
      <c r="A7539" s="35"/>
      <c r="B7539" s="35"/>
      <c r="G7539" s="0" t="str">
        <f aca="false">IF(A7539="","",IF(AND(A7539&gt;=Debut,A7539&lt;Fin),1,0))</f>
        <v/>
      </c>
      <c r="H7539" s="0" t="str">
        <f aca="false">IF(G7539=1,INT(ROUND((A7539-Debut)*86400,0)/600),"")</f>
        <v/>
      </c>
      <c r="I7539" s="0" t="str">
        <f aca="false">IF(G7539=1,INT(ROUND((A7539-Debut)*86400,0)/3600),"")</f>
        <v/>
      </c>
      <c r="J7539" s="0" t="str">
        <f aca="false">IF(OR(A7539="",B7539=""),"",ROUND((B7539-A7539)*86400,0))</f>
        <v/>
      </c>
      <c r="K7539" s="37" t="str">
        <f aca="false">IF(G7539=1,IF(COUNTIFS($C:$C,C7539,$G:$G,1,$A:$A,"&gt;="&amp;(A7539-FenetreInterm/86400),$A:$A,"&lt;="&amp;A7539)&gt;=NbInterm,1,0),"")</f>
        <v/>
      </c>
      <c r="L7539" s="37" t="str">
        <f aca="false">IF(G7539=1,IF(B7539="",0,IF(J7539&lt;SeuilFugitive,1,0)),"")</f>
        <v/>
      </c>
      <c r="M7539" s="37" t="str">
        <f aca="false">IF(G7539=1,IF(B7539="",IF((Fin-A7539)*24&gt;SeuilFigee,1,0),IF(J7539&gt;SeuilFigee*3600,1,0)),"")</f>
        <v/>
      </c>
      <c r="N7539" s="0" t="str">
        <f aca="false">IF(G7539=1,IF(COUNTIF(H$2:H7539,H7539)=1,COUNTIF($H:$H,H7539),""),"")</f>
        <v/>
      </c>
      <c r="O7539" s="0" t="str">
        <f aca="false">IF(G7539=1,IF(COUNTIF(I$2:I7539,I7539)=1,COUNTIF($I:$I,I7539),""),"")</f>
        <v/>
      </c>
      <c r="P7539" s="38" t="str">
        <f aca="false">IF(G7539=1,IF(COUNTIFS(C$2:C7539,C7539,G$2:G7539,1)=1,COUNTIFS($C:$C,C7539,$G:$G,1)+ROW()/10000000,""),"")</f>
        <v/>
      </c>
      <c r="Q7539" s="0" t="str">
        <f aca="false">IF(K7539=1,IF(COUNTIFS(C$2:C7539,C7539,K$2:K7539,1)=1,1,0),"")</f>
        <v/>
      </c>
      <c r="R7539" s="0" t="str">
        <f aca="false">IF(M7539=1,IF(COUNTIFS(C$2:C7539,C7539,M$2:M7539,1)=1,1,0),"")</f>
        <v/>
      </c>
      <c r="S7539" s="0" t="str">
        <f aca="false">IF(L7539=1,IF(COUNTIFS(C$2:C7539,C7539,L$2:L7539,1)=1,1,0),"")</f>
        <v/>
      </c>
      <c r="T7539" s="38" t="str">
        <f aca="false">IF(N7539="","",N7539+ROW()/10000000)</f>
        <v/>
      </c>
      <c r="U7539" s="0" t="str">
        <f aca="false">IF(G7539=1,IF(B7539="",1,0),"")</f>
        <v/>
      </c>
    </row>
    <row r="7540" customFormat="false" ht="15" hidden="false" customHeight="false" outlineLevel="0" collapsed="false">
      <c r="A7540" s="35"/>
      <c r="B7540" s="35"/>
      <c r="G7540" s="0" t="str">
        <f aca="false">IF(A7540="","",IF(AND(A7540&gt;=Debut,A7540&lt;Fin),1,0))</f>
        <v/>
      </c>
      <c r="H7540" s="0" t="str">
        <f aca="false">IF(G7540=1,INT(ROUND((A7540-Debut)*86400,0)/600),"")</f>
        <v/>
      </c>
      <c r="I7540" s="0" t="str">
        <f aca="false">IF(G7540=1,INT(ROUND((A7540-Debut)*86400,0)/3600),"")</f>
        <v/>
      </c>
      <c r="J7540" s="0" t="str">
        <f aca="false">IF(OR(A7540="",B7540=""),"",ROUND((B7540-A7540)*86400,0))</f>
        <v/>
      </c>
      <c r="K7540" s="37" t="str">
        <f aca="false">IF(G7540=1,IF(COUNTIFS($C:$C,C7540,$G:$G,1,$A:$A,"&gt;="&amp;(A7540-FenetreInterm/86400),$A:$A,"&lt;="&amp;A7540)&gt;=NbInterm,1,0),"")</f>
        <v/>
      </c>
      <c r="L7540" s="37" t="str">
        <f aca="false">IF(G7540=1,IF(B7540="",0,IF(J7540&lt;SeuilFugitive,1,0)),"")</f>
        <v/>
      </c>
      <c r="M7540" s="37" t="str">
        <f aca="false">IF(G7540=1,IF(B7540="",IF((Fin-A7540)*24&gt;SeuilFigee,1,0),IF(J7540&gt;SeuilFigee*3600,1,0)),"")</f>
        <v/>
      </c>
      <c r="N7540" s="0" t="str">
        <f aca="false">IF(G7540=1,IF(COUNTIF(H$2:H7540,H7540)=1,COUNTIF($H:$H,H7540),""),"")</f>
        <v/>
      </c>
      <c r="O7540" s="0" t="str">
        <f aca="false">IF(G7540=1,IF(COUNTIF(I$2:I7540,I7540)=1,COUNTIF($I:$I,I7540),""),"")</f>
        <v/>
      </c>
      <c r="P7540" s="38" t="str">
        <f aca="false">IF(G7540=1,IF(COUNTIFS(C$2:C7540,C7540,G$2:G7540,1)=1,COUNTIFS($C:$C,C7540,$G:$G,1)+ROW()/10000000,""),"")</f>
        <v/>
      </c>
      <c r="Q7540" s="0" t="str">
        <f aca="false">IF(K7540=1,IF(COUNTIFS(C$2:C7540,C7540,K$2:K7540,1)=1,1,0),"")</f>
        <v/>
      </c>
      <c r="R7540" s="0" t="str">
        <f aca="false">IF(M7540=1,IF(COUNTIFS(C$2:C7540,C7540,M$2:M7540,1)=1,1,0),"")</f>
        <v/>
      </c>
      <c r="S7540" s="0" t="str">
        <f aca="false">IF(L7540=1,IF(COUNTIFS(C$2:C7540,C7540,L$2:L7540,1)=1,1,0),"")</f>
        <v/>
      </c>
      <c r="T7540" s="38" t="str">
        <f aca="false">IF(N7540="","",N7540+ROW()/10000000)</f>
        <v/>
      </c>
      <c r="U7540" s="0" t="str">
        <f aca="false">IF(G7540=1,IF(B7540="",1,0),"")</f>
        <v/>
      </c>
    </row>
    <row r="7541" customFormat="false" ht="15" hidden="false" customHeight="false" outlineLevel="0" collapsed="false">
      <c r="A7541" s="35"/>
      <c r="B7541" s="35"/>
      <c r="G7541" s="0" t="str">
        <f aca="false">IF(A7541="","",IF(AND(A7541&gt;=Debut,A7541&lt;Fin),1,0))</f>
        <v/>
      </c>
      <c r="H7541" s="0" t="str">
        <f aca="false">IF(G7541=1,INT(ROUND((A7541-Debut)*86400,0)/600),"")</f>
        <v/>
      </c>
      <c r="I7541" s="0" t="str">
        <f aca="false">IF(G7541=1,INT(ROUND((A7541-Debut)*86400,0)/3600),"")</f>
        <v/>
      </c>
      <c r="J7541" s="0" t="str">
        <f aca="false">IF(OR(A7541="",B7541=""),"",ROUND((B7541-A7541)*86400,0))</f>
        <v/>
      </c>
      <c r="K7541" s="37" t="str">
        <f aca="false">IF(G7541=1,IF(COUNTIFS($C:$C,C7541,$G:$G,1,$A:$A,"&gt;="&amp;(A7541-FenetreInterm/86400),$A:$A,"&lt;="&amp;A7541)&gt;=NbInterm,1,0),"")</f>
        <v/>
      </c>
      <c r="L7541" s="37" t="str">
        <f aca="false">IF(G7541=1,IF(B7541="",0,IF(J7541&lt;SeuilFugitive,1,0)),"")</f>
        <v/>
      </c>
      <c r="M7541" s="37" t="str">
        <f aca="false">IF(G7541=1,IF(B7541="",IF((Fin-A7541)*24&gt;SeuilFigee,1,0),IF(J7541&gt;SeuilFigee*3600,1,0)),"")</f>
        <v/>
      </c>
      <c r="N7541" s="0" t="str">
        <f aca="false">IF(G7541=1,IF(COUNTIF(H$2:H7541,H7541)=1,COUNTIF($H:$H,H7541),""),"")</f>
        <v/>
      </c>
      <c r="O7541" s="0" t="str">
        <f aca="false">IF(G7541=1,IF(COUNTIF(I$2:I7541,I7541)=1,COUNTIF($I:$I,I7541),""),"")</f>
        <v/>
      </c>
      <c r="P7541" s="38" t="str">
        <f aca="false">IF(G7541=1,IF(COUNTIFS(C$2:C7541,C7541,G$2:G7541,1)=1,COUNTIFS($C:$C,C7541,$G:$G,1)+ROW()/10000000,""),"")</f>
        <v/>
      </c>
      <c r="Q7541" s="0" t="str">
        <f aca="false">IF(K7541=1,IF(COUNTIFS(C$2:C7541,C7541,K$2:K7541,1)=1,1,0),"")</f>
        <v/>
      </c>
      <c r="R7541" s="0" t="str">
        <f aca="false">IF(M7541=1,IF(COUNTIFS(C$2:C7541,C7541,M$2:M7541,1)=1,1,0),"")</f>
        <v/>
      </c>
      <c r="S7541" s="0" t="str">
        <f aca="false">IF(L7541=1,IF(COUNTIFS(C$2:C7541,C7541,L$2:L7541,1)=1,1,0),"")</f>
        <v/>
      </c>
      <c r="T7541" s="38" t="str">
        <f aca="false">IF(N7541="","",N7541+ROW()/10000000)</f>
        <v/>
      </c>
      <c r="U7541" s="0" t="str">
        <f aca="false">IF(G7541=1,IF(B7541="",1,0),"")</f>
        <v/>
      </c>
    </row>
    <row r="7542" customFormat="false" ht="15" hidden="false" customHeight="false" outlineLevel="0" collapsed="false">
      <c r="A7542" s="35"/>
      <c r="B7542" s="35"/>
      <c r="G7542" s="0" t="str">
        <f aca="false">IF(A7542="","",IF(AND(A7542&gt;=Debut,A7542&lt;Fin),1,0))</f>
        <v/>
      </c>
      <c r="H7542" s="0" t="str">
        <f aca="false">IF(G7542=1,INT(ROUND((A7542-Debut)*86400,0)/600),"")</f>
        <v/>
      </c>
      <c r="I7542" s="0" t="str">
        <f aca="false">IF(G7542=1,INT(ROUND((A7542-Debut)*86400,0)/3600),"")</f>
        <v/>
      </c>
      <c r="J7542" s="0" t="str">
        <f aca="false">IF(OR(A7542="",B7542=""),"",ROUND((B7542-A7542)*86400,0))</f>
        <v/>
      </c>
      <c r="K7542" s="37" t="str">
        <f aca="false">IF(G7542=1,IF(COUNTIFS($C:$C,C7542,$G:$G,1,$A:$A,"&gt;="&amp;(A7542-FenetreInterm/86400),$A:$A,"&lt;="&amp;A7542)&gt;=NbInterm,1,0),"")</f>
        <v/>
      </c>
      <c r="L7542" s="37" t="str">
        <f aca="false">IF(G7542=1,IF(B7542="",0,IF(J7542&lt;SeuilFugitive,1,0)),"")</f>
        <v/>
      </c>
      <c r="M7542" s="37" t="str">
        <f aca="false">IF(G7542=1,IF(B7542="",IF((Fin-A7542)*24&gt;SeuilFigee,1,0),IF(J7542&gt;SeuilFigee*3600,1,0)),"")</f>
        <v/>
      </c>
      <c r="N7542" s="0" t="str">
        <f aca="false">IF(G7542=1,IF(COUNTIF(H$2:H7542,H7542)=1,COUNTIF($H:$H,H7542),""),"")</f>
        <v/>
      </c>
      <c r="O7542" s="0" t="str">
        <f aca="false">IF(G7542=1,IF(COUNTIF(I$2:I7542,I7542)=1,COUNTIF($I:$I,I7542),""),"")</f>
        <v/>
      </c>
      <c r="P7542" s="38" t="str">
        <f aca="false">IF(G7542=1,IF(COUNTIFS(C$2:C7542,C7542,G$2:G7542,1)=1,COUNTIFS($C:$C,C7542,$G:$G,1)+ROW()/10000000,""),"")</f>
        <v/>
      </c>
      <c r="Q7542" s="0" t="str">
        <f aca="false">IF(K7542=1,IF(COUNTIFS(C$2:C7542,C7542,K$2:K7542,1)=1,1,0),"")</f>
        <v/>
      </c>
      <c r="R7542" s="0" t="str">
        <f aca="false">IF(M7542=1,IF(COUNTIFS(C$2:C7542,C7542,M$2:M7542,1)=1,1,0),"")</f>
        <v/>
      </c>
      <c r="S7542" s="0" t="str">
        <f aca="false">IF(L7542=1,IF(COUNTIFS(C$2:C7542,C7542,L$2:L7542,1)=1,1,0),"")</f>
        <v/>
      </c>
      <c r="T7542" s="38" t="str">
        <f aca="false">IF(N7542="","",N7542+ROW()/10000000)</f>
        <v/>
      </c>
      <c r="U7542" s="0" t="str">
        <f aca="false">IF(G7542=1,IF(B7542="",1,0),"")</f>
        <v/>
      </c>
    </row>
    <row r="7543" customFormat="false" ht="15" hidden="false" customHeight="false" outlineLevel="0" collapsed="false">
      <c r="A7543" s="35"/>
      <c r="B7543" s="35"/>
      <c r="G7543" s="0" t="str">
        <f aca="false">IF(A7543="","",IF(AND(A7543&gt;=Debut,A7543&lt;Fin),1,0))</f>
        <v/>
      </c>
      <c r="H7543" s="0" t="str">
        <f aca="false">IF(G7543=1,INT(ROUND((A7543-Debut)*86400,0)/600),"")</f>
        <v/>
      </c>
      <c r="I7543" s="0" t="str">
        <f aca="false">IF(G7543=1,INT(ROUND((A7543-Debut)*86400,0)/3600),"")</f>
        <v/>
      </c>
      <c r="J7543" s="0" t="str">
        <f aca="false">IF(OR(A7543="",B7543=""),"",ROUND((B7543-A7543)*86400,0))</f>
        <v/>
      </c>
      <c r="K7543" s="37" t="str">
        <f aca="false">IF(G7543=1,IF(COUNTIFS($C:$C,C7543,$G:$G,1,$A:$A,"&gt;="&amp;(A7543-FenetreInterm/86400),$A:$A,"&lt;="&amp;A7543)&gt;=NbInterm,1,0),"")</f>
        <v/>
      </c>
      <c r="L7543" s="37" t="str">
        <f aca="false">IF(G7543=1,IF(B7543="",0,IF(J7543&lt;SeuilFugitive,1,0)),"")</f>
        <v/>
      </c>
      <c r="M7543" s="37" t="str">
        <f aca="false">IF(G7543=1,IF(B7543="",IF((Fin-A7543)*24&gt;SeuilFigee,1,0),IF(J7543&gt;SeuilFigee*3600,1,0)),"")</f>
        <v/>
      </c>
      <c r="N7543" s="0" t="str">
        <f aca="false">IF(G7543=1,IF(COUNTIF(H$2:H7543,H7543)=1,COUNTIF($H:$H,H7543),""),"")</f>
        <v/>
      </c>
      <c r="O7543" s="0" t="str">
        <f aca="false">IF(G7543=1,IF(COUNTIF(I$2:I7543,I7543)=1,COUNTIF($I:$I,I7543),""),"")</f>
        <v/>
      </c>
      <c r="P7543" s="38" t="str">
        <f aca="false">IF(G7543=1,IF(COUNTIFS(C$2:C7543,C7543,G$2:G7543,1)=1,COUNTIFS($C:$C,C7543,$G:$G,1)+ROW()/10000000,""),"")</f>
        <v/>
      </c>
      <c r="Q7543" s="0" t="str">
        <f aca="false">IF(K7543=1,IF(COUNTIFS(C$2:C7543,C7543,K$2:K7543,1)=1,1,0),"")</f>
        <v/>
      </c>
      <c r="R7543" s="0" t="str">
        <f aca="false">IF(M7543=1,IF(COUNTIFS(C$2:C7543,C7543,M$2:M7543,1)=1,1,0),"")</f>
        <v/>
      </c>
      <c r="S7543" s="0" t="str">
        <f aca="false">IF(L7543=1,IF(COUNTIFS(C$2:C7543,C7543,L$2:L7543,1)=1,1,0),"")</f>
        <v/>
      </c>
      <c r="T7543" s="38" t="str">
        <f aca="false">IF(N7543="","",N7543+ROW()/10000000)</f>
        <v/>
      </c>
      <c r="U7543" s="0" t="str">
        <f aca="false">IF(G7543=1,IF(B7543="",1,0),"")</f>
        <v/>
      </c>
    </row>
    <row r="7544" customFormat="false" ht="15" hidden="false" customHeight="false" outlineLevel="0" collapsed="false">
      <c r="A7544" s="35"/>
      <c r="B7544" s="35"/>
      <c r="G7544" s="0" t="str">
        <f aca="false">IF(A7544="","",IF(AND(A7544&gt;=Debut,A7544&lt;Fin),1,0))</f>
        <v/>
      </c>
      <c r="H7544" s="0" t="str">
        <f aca="false">IF(G7544=1,INT(ROUND((A7544-Debut)*86400,0)/600),"")</f>
        <v/>
      </c>
      <c r="I7544" s="0" t="str">
        <f aca="false">IF(G7544=1,INT(ROUND((A7544-Debut)*86400,0)/3600),"")</f>
        <v/>
      </c>
      <c r="J7544" s="0" t="str">
        <f aca="false">IF(OR(A7544="",B7544=""),"",ROUND((B7544-A7544)*86400,0))</f>
        <v/>
      </c>
      <c r="K7544" s="37" t="str">
        <f aca="false">IF(G7544=1,IF(COUNTIFS($C:$C,C7544,$G:$G,1,$A:$A,"&gt;="&amp;(A7544-FenetreInterm/86400),$A:$A,"&lt;="&amp;A7544)&gt;=NbInterm,1,0),"")</f>
        <v/>
      </c>
      <c r="L7544" s="37" t="str">
        <f aca="false">IF(G7544=1,IF(B7544="",0,IF(J7544&lt;SeuilFugitive,1,0)),"")</f>
        <v/>
      </c>
      <c r="M7544" s="37" t="str">
        <f aca="false">IF(G7544=1,IF(B7544="",IF((Fin-A7544)*24&gt;SeuilFigee,1,0),IF(J7544&gt;SeuilFigee*3600,1,0)),"")</f>
        <v/>
      </c>
      <c r="N7544" s="0" t="str">
        <f aca="false">IF(G7544=1,IF(COUNTIF(H$2:H7544,H7544)=1,COUNTIF($H:$H,H7544),""),"")</f>
        <v/>
      </c>
      <c r="O7544" s="0" t="str">
        <f aca="false">IF(G7544=1,IF(COUNTIF(I$2:I7544,I7544)=1,COUNTIF($I:$I,I7544),""),"")</f>
        <v/>
      </c>
      <c r="P7544" s="38" t="str">
        <f aca="false">IF(G7544=1,IF(COUNTIFS(C$2:C7544,C7544,G$2:G7544,1)=1,COUNTIFS($C:$C,C7544,$G:$G,1)+ROW()/10000000,""),"")</f>
        <v/>
      </c>
      <c r="Q7544" s="0" t="str">
        <f aca="false">IF(K7544=1,IF(COUNTIFS(C$2:C7544,C7544,K$2:K7544,1)=1,1,0),"")</f>
        <v/>
      </c>
      <c r="R7544" s="0" t="str">
        <f aca="false">IF(M7544=1,IF(COUNTIFS(C$2:C7544,C7544,M$2:M7544,1)=1,1,0),"")</f>
        <v/>
      </c>
      <c r="S7544" s="0" t="str">
        <f aca="false">IF(L7544=1,IF(COUNTIFS(C$2:C7544,C7544,L$2:L7544,1)=1,1,0),"")</f>
        <v/>
      </c>
      <c r="T7544" s="38" t="str">
        <f aca="false">IF(N7544="","",N7544+ROW()/10000000)</f>
        <v/>
      </c>
      <c r="U7544" s="0" t="str">
        <f aca="false">IF(G7544=1,IF(B7544="",1,0),"")</f>
        <v/>
      </c>
    </row>
    <row r="7545" customFormat="false" ht="15" hidden="false" customHeight="false" outlineLevel="0" collapsed="false">
      <c r="A7545" s="35"/>
      <c r="B7545" s="35"/>
      <c r="G7545" s="0" t="str">
        <f aca="false">IF(A7545="","",IF(AND(A7545&gt;=Debut,A7545&lt;Fin),1,0))</f>
        <v/>
      </c>
      <c r="H7545" s="0" t="str">
        <f aca="false">IF(G7545=1,INT(ROUND((A7545-Debut)*86400,0)/600),"")</f>
        <v/>
      </c>
      <c r="I7545" s="0" t="str">
        <f aca="false">IF(G7545=1,INT(ROUND((A7545-Debut)*86400,0)/3600),"")</f>
        <v/>
      </c>
      <c r="J7545" s="0" t="str">
        <f aca="false">IF(OR(A7545="",B7545=""),"",ROUND((B7545-A7545)*86400,0))</f>
        <v/>
      </c>
      <c r="K7545" s="37" t="str">
        <f aca="false">IF(G7545=1,IF(COUNTIFS($C:$C,C7545,$G:$G,1,$A:$A,"&gt;="&amp;(A7545-FenetreInterm/86400),$A:$A,"&lt;="&amp;A7545)&gt;=NbInterm,1,0),"")</f>
        <v/>
      </c>
      <c r="L7545" s="37" t="str">
        <f aca="false">IF(G7545=1,IF(B7545="",0,IF(J7545&lt;SeuilFugitive,1,0)),"")</f>
        <v/>
      </c>
      <c r="M7545" s="37" t="str">
        <f aca="false">IF(G7545=1,IF(B7545="",IF((Fin-A7545)*24&gt;SeuilFigee,1,0),IF(J7545&gt;SeuilFigee*3600,1,0)),"")</f>
        <v/>
      </c>
      <c r="N7545" s="0" t="str">
        <f aca="false">IF(G7545=1,IF(COUNTIF(H$2:H7545,H7545)=1,COUNTIF($H:$H,H7545),""),"")</f>
        <v/>
      </c>
      <c r="O7545" s="0" t="str">
        <f aca="false">IF(G7545=1,IF(COUNTIF(I$2:I7545,I7545)=1,COUNTIF($I:$I,I7545),""),"")</f>
        <v/>
      </c>
      <c r="P7545" s="38" t="str">
        <f aca="false">IF(G7545=1,IF(COUNTIFS(C$2:C7545,C7545,G$2:G7545,1)=1,COUNTIFS($C:$C,C7545,$G:$G,1)+ROW()/10000000,""),"")</f>
        <v/>
      </c>
      <c r="Q7545" s="0" t="str">
        <f aca="false">IF(K7545=1,IF(COUNTIFS(C$2:C7545,C7545,K$2:K7545,1)=1,1,0),"")</f>
        <v/>
      </c>
      <c r="R7545" s="0" t="str">
        <f aca="false">IF(M7545=1,IF(COUNTIFS(C$2:C7545,C7545,M$2:M7545,1)=1,1,0),"")</f>
        <v/>
      </c>
      <c r="S7545" s="0" t="str">
        <f aca="false">IF(L7545=1,IF(COUNTIFS(C$2:C7545,C7545,L$2:L7545,1)=1,1,0),"")</f>
        <v/>
      </c>
      <c r="T7545" s="38" t="str">
        <f aca="false">IF(N7545="","",N7545+ROW()/10000000)</f>
        <v/>
      </c>
      <c r="U7545" s="0" t="str">
        <f aca="false">IF(G7545=1,IF(B7545="",1,0),"")</f>
        <v/>
      </c>
    </row>
    <row r="7546" customFormat="false" ht="15" hidden="false" customHeight="false" outlineLevel="0" collapsed="false">
      <c r="A7546" s="35"/>
      <c r="B7546" s="35"/>
      <c r="G7546" s="0" t="str">
        <f aca="false">IF(A7546="","",IF(AND(A7546&gt;=Debut,A7546&lt;Fin),1,0))</f>
        <v/>
      </c>
      <c r="H7546" s="0" t="str">
        <f aca="false">IF(G7546=1,INT(ROUND((A7546-Debut)*86400,0)/600),"")</f>
        <v/>
      </c>
      <c r="I7546" s="0" t="str">
        <f aca="false">IF(G7546=1,INT(ROUND((A7546-Debut)*86400,0)/3600),"")</f>
        <v/>
      </c>
      <c r="J7546" s="0" t="str">
        <f aca="false">IF(OR(A7546="",B7546=""),"",ROUND((B7546-A7546)*86400,0))</f>
        <v/>
      </c>
      <c r="K7546" s="37" t="str">
        <f aca="false">IF(G7546=1,IF(COUNTIFS($C:$C,C7546,$G:$G,1,$A:$A,"&gt;="&amp;(A7546-FenetreInterm/86400),$A:$A,"&lt;="&amp;A7546)&gt;=NbInterm,1,0),"")</f>
        <v/>
      </c>
      <c r="L7546" s="37" t="str">
        <f aca="false">IF(G7546=1,IF(B7546="",0,IF(J7546&lt;SeuilFugitive,1,0)),"")</f>
        <v/>
      </c>
      <c r="M7546" s="37" t="str">
        <f aca="false">IF(G7546=1,IF(B7546="",IF((Fin-A7546)*24&gt;SeuilFigee,1,0),IF(J7546&gt;SeuilFigee*3600,1,0)),"")</f>
        <v/>
      </c>
      <c r="N7546" s="0" t="str">
        <f aca="false">IF(G7546=1,IF(COUNTIF(H$2:H7546,H7546)=1,COUNTIF($H:$H,H7546),""),"")</f>
        <v/>
      </c>
      <c r="O7546" s="0" t="str">
        <f aca="false">IF(G7546=1,IF(COUNTIF(I$2:I7546,I7546)=1,COUNTIF($I:$I,I7546),""),"")</f>
        <v/>
      </c>
      <c r="P7546" s="38" t="str">
        <f aca="false">IF(G7546=1,IF(COUNTIFS(C$2:C7546,C7546,G$2:G7546,1)=1,COUNTIFS($C:$C,C7546,$G:$G,1)+ROW()/10000000,""),"")</f>
        <v/>
      </c>
      <c r="Q7546" s="0" t="str">
        <f aca="false">IF(K7546=1,IF(COUNTIFS(C$2:C7546,C7546,K$2:K7546,1)=1,1,0),"")</f>
        <v/>
      </c>
      <c r="R7546" s="0" t="str">
        <f aca="false">IF(M7546=1,IF(COUNTIFS(C$2:C7546,C7546,M$2:M7546,1)=1,1,0),"")</f>
        <v/>
      </c>
      <c r="S7546" s="0" t="str">
        <f aca="false">IF(L7546=1,IF(COUNTIFS(C$2:C7546,C7546,L$2:L7546,1)=1,1,0),"")</f>
        <v/>
      </c>
      <c r="T7546" s="38" t="str">
        <f aca="false">IF(N7546="","",N7546+ROW()/10000000)</f>
        <v/>
      </c>
      <c r="U7546" s="0" t="str">
        <f aca="false">IF(G7546=1,IF(B7546="",1,0),"")</f>
        <v/>
      </c>
    </row>
    <row r="7547" customFormat="false" ht="15" hidden="false" customHeight="false" outlineLevel="0" collapsed="false">
      <c r="A7547" s="35"/>
      <c r="B7547" s="35"/>
      <c r="G7547" s="0" t="str">
        <f aca="false">IF(A7547="","",IF(AND(A7547&gt;=Debut,A7547&lt;Fin),1,0))</f>
        <v/>
      </c>
      <c r="H7547" s="0" t="str">
        <f aca="false">IF(G7547=1,INT(ROUND((A7547-Debut)*86400,0)/600),"")</f>
        <v/>
      </c>
      <c r="I7547" s="0" t="str">
        <f aca="false">IF(G7547=1,INT(ROUND((A7547-Debut)*86400,0)/3600),"")</f>
        <v/>
      </c>
      <c r="J7547" s="0" t="str">
        <f aca="false">IF(OR(A7547="",B7547=""),"",ROUND((B7547-A7547)*86400,0))</f>
        <v/>
      </c>
      <c r="K7547" s="37" t="str">
        <f aca="false">IF(G7547=1,IF(COUNTIFS($C:$C,C7547,$G:$G,1,$A:$A,"&gt;="&amp;(A7547-FenetreInterm/86400),$A:$A,"&lt;="&amp;A7547)&gt;=NbInterm,1,0),"")</f>
        <v/>
      </c>
      <c r="L7547" s="37" t="str">
        <f aca="false">IF(G7547=1,IF(B7547="",0,IF(J7547&lt;SeuilFugitive,1,0)),"")</f>
        <v/>
      </c>
      <c r="M7547" s="37" t="str">
        <f aca="false">IF(G7547=1,IF(B7547="",IF((Fin-A7547)*24&gt;SeuilFigee,1,0),IF(J7547&gt;SeuilFigee*3600,1,0)),"")</f>
        <v/>
      </c>
      <c r="N7547" s="0" t="str">
        <f aca="false">IF(G7547=1,IF(COUNTIF(H$2:H7547,H7547)=1,COUNTIF($H:$H,H7547),""),"")</f>
        <v/>
      </c>
      <c r="O7547" s="0" t="str">
        <f aca="false">IF(G7547=1,IF(COUNTIF(I$2:I7547,I7547)=1,COUNTIF($I:$I,I7547),""),"")</f>
        <v/>
      </c>
      <c r="P7547" s="38" t="str">
        <f aca="false">IF(G7547=1,IF(COUNTIFS(C$2:C7547,C7547,G$2:G7547,1)=1,COUNTIFS($C:$C,C7547,$G:$G,1)+ROW()/10000000,""),"")</f>
        <v/>
      </c>
      <c r="Q7547" s="0" t="str">
        <f aca="false">IF(K7547=1,IF(COUNTIFS(C$2:C7547,C7547,K$2:K7547,1)=1,1,0),"")</f>
        <v/>
      </c>
      <c r="R7547" s="0" t="str">
        <f aca="false">IF(M7547=1,IF(COUNTIFS(C$2:C7547,C7547,M$2:M7547,1)=1,1,0),"")</f>
        <v/>
      </c>
      <c r="S7547" s="0" t="str">
        <f aca="false">IF(L7547=1,IF(COUNTIFS(C$2:C7547,C7547,L$2:L7547,1)=1,1,0),"")</f>
        <v/>
      </c>
      <c r="T7547" s="38" t="str">
        <f aca="false">IF(N7547="","",N7547+ROW()/10000000)</f>
        <v/>
      </c>
      <c r="U7547" s="0" t="str">
        <f aca="false">IF(G7547=1,IF(B7547="",1,0),"")</f>
        <v/>
      </c>
    </row>
    <row r="7548" customFormat="false" ht="15" hidden="false" customHeight="false" outlineLevel="0" collapsed="false">
      <c r="A7548" s="35"/>
      <c r="B7548" s="35"/>
      <c r="G7548" s="0" t="str">
        <f aca="false">IF(A7548="","",IF(AND(A7548&gt;=Debut,A7548&lt;Fin),1,0))</f>
        <v/>
      </c>
      <c r="H7548" s="0" t="str">
        <f aca="false">IF(G7548=1,INT(ROUND((A7548-Debut)*86400,0)/600),"")</f>
        <v/>
      </c>
      <c r="I7548" s="0" t="str">
        <f aca="false">IF(G7548=1,INT(ROUND((A7548-Debut)*86400,0)/3600),"")</f>
        <v/>
      </c>
      <c r="J7548" s="0" t="str">
        <f aca="false">IF(OR(A7548="",B7548=""),"",ROUND((B7548-A7548)*86400,0))</f>
        <v/>
      </c>
      <c r="K7548" s="37" t="str">
        <f aca="false">IF(G7548=1,IF(COUNTIFS($C:$C,C7548,$G:$G,1,$A:$A,"&gt;="&amp;(A7548-FenetreInterm/86400),$A:$A,"&lt;="&amp;A7548)&gt;=NbInterm,1,0),"")</f>
        <v/>
      </c>
      <c r="L7548" s="37" t="str">
        <f aca="false">IF(G7548=1,IF(B7548="",0,IF(J7548&lt;SeuilFugitive,1,0)),"")</f>
        <v/>
      </c>
      <c r="M7548" s="37" t="str">
        <f aca="false">IF(G7548=1,IF(B7548="",IF((Fin-A7548)*24&gt;SeuilFigee,1,0),IF(J7548&gt;SeuilFigee*3600,1,0)),"")</f>
        <v/>
      </c>
      <c r="N7548" s="0" t="str">
        <f aca="false">IF(G7548=1,IF(COUNTIF(H$2:H7548,H7548)=1,COUNTIF($H:$H,H7548),""),"")</f>
        <v/>
      </c>
      <c r="O7548" s="0" t="str">
        <f aca="false">IF(G7548=1,IF(COUNTIF(I$2:I7548,I7548)=1,COUNTIF($I:$I,I7548),""),"")</f>
        <v/>
      </c>
      <c r="P7548" s="38" t="str">
        <f aca="false">IF(G7548=1,IF(COUNTIFS(C$2:C7548,C7548,G$2:G7548,1)=1,COUNTIFS($C:$C,C7548,$G:$G,1)+ROW()/10000000,""),"")</f>
        <v/>
      </c>
      <c r="Q7548" s="0" t="str">
        <f aca="false">IF(K7548=1,IF(COUNTIFS(C$2:C7548,C7548,K$2:K7548,1)=1,1,0),"")</f>
        <v/>
      </c>
      <c r="R7548" s="0" t="str">
        <f aca="false">IF(M7548=1,IF(COUNTIFS(C$2:C7548,C7548,M$2:M7548,1)=1,1,0),"")</f>
        <v/>
      </c>
      <c r="S7548" s="0" t="str">
        <f aca="false">IF(L7548=1,IF(COUNTIFS(C$2:C7548,C7548,L$2:L7548,1)=1,1,0),"")</f>
        <v/>
      </c>
      <c r="T7548" s="38" t="str">
        <f aca="false">IF(N7548="","",N7548+ROW()/10000000)</f>
        <v/>
      </c>
      <c r="U7548" s="0" t="str">
        <f aca="false">IF(G7548=1,IF(B7548="",1,0),"")</f>
        <v/>
      </c>
    </row>
    <row r="7549" customFormat="false" ht="15" hidden="false" customHeight="false" outlineLevel="0" collapsed="false">
      <c r="A7549" s="35"/>
      <c r="B7549" s="35"/>
      <c r="G7549" s="0" t="str">
        <f aca="false">IF(A7549="","",IF(AND(A7549&gt;=Debut,A7549&lt;Fin),1,0))</f>
        <v/>
      </c>
      <c r="H7549" s="0" t="str">
        <f aca="false">IF(G7549=1,INT(ROUND((A7549-Debut)*86400,0)/600),"")</f>
        <v/>
      </c>
      <c r="I7549" s="0" t="str">
        <f aca="false">IF(G7549=1,INT(ROUND((A7549-Debut)*86400,0)/3600),"")</f>
        <v/>
      </c>
      <c r="J7549" s="0" t="str">
        <f aca="false">IF(OR(A7549="",B7549=""),"",ROUND((B7549-A7549)*86400,0))</f>
        <v/>
      </c>
      <c r="K7549" s="37" t="str">
        <f aca="false">IF(G7549=1,IF(COUNTIFS($C:$C,C7549,$G:$G,1,$A:$A,"&gt;="&amp;(A7549-FenetreInterm/86400),$A:$A,"&lt;="&amp;A7549)&gt;=NbInterm,1,0),"")</f>
        <v/>
      </c>
      <c r="L7549" s="37" t="str">
        <f aca="false">IF(G7549=1,IF(B7549="",0,IF(J7549&lt;SeuilFugitive,1,0)),"")</f>
        <v/>
      </c>
      <c r="M7549" s="37" t="str">
        <f aca="false">IF(G7549=1,IF(B7549="",IF((Fin-A7549)*24&gt;SeuilFigee,1,0),IF(J7549&gt;SeuilFigee*3600,1,0)),"")</f>
        <v/>
      </c>
      <c r="N7549" s="0" t="str">
        <f aca="false">IF(G7549=1,IF(COUNTIF(H$2:H7549,H7549)=1,COUNTIF($H:$H,H7549),""),"")</f>
        <v/>
      </c>
      <c r="O7549" s="0" t="str">
        <f aca="false">IF(G7549=1,IF(COUNTIF(I$2:I7549,I7549)=1,COUNTIF($I:$I,I7549),""),"")</f>
        <v/>
      </c>
      <c r="P7549" s="38" t="str">
        <f aca="false">IF(G7549=1,IF(COUNTIFS(C$2:C7549,C7549,G$2:G7549,1)=1,COUNTIFS($C:$C,C7549,$G:$G,1)+ROW()/10000000,""),"")</f>
        <v/>
      </c>
      <c r="Q7549" s="0" t="str">
        <f aca="false">IF(K7549=1,IF(COUNTIFS(C$2:C7549,C7549,K$2:K7549,1)=1,1,0),"")</f>
        <v/>
      </c>
      <c r="R7549" s="0" t="str">
        <f aca="false">IF(M7549=1,IF(COUNTIFS(C$2:C7549,C7549,M$2:M7549,1)=1,1,0),"")</f>
        <v/>
      </c>
      <c r="S7549" s="0" t="str">
        <f aca="false">IF(L7549=1,IF(COUNTIFS(C$2:C7549,C7549,L$2:L7549,1)=1,1,0),"")</f>
        <v/>
      </c>
      <c r="T7549" s="38" t="str">
        <f aca="false">IF(N7549="","",N7549+ROW()/10000000)</f>
        <v/>
      </c>
      <c r="U7549" s="0" t="str">
        <f aca="false">IF(G7549=1,IF(B7549="",1,0),"")</f>
        <v/>
      </c>
    </row>
    <row r="7550" customFormat="false" ht="15" hidden="false" customHeight="false" outlineLevel="0" collapsed="false">
      <c r="A7550" s="35"/>
      <c r="B7550" s="35"/>
      <c r="G7550" s="0" t="str">
        <f aca="false">IF(A7550="","",IF(AND(A7550&gt;=Debut,A7550&lt;Fin),1,0))</f>
        <v/>
      </c>
      <c r="H7550" s="0" t="str">
        <f aca="false">IF(G7550=1,INT(ROUND((A7550-Debut)*86400,0)/600),"")</f>
        <v/>
      </c>
      <c r="I7550" s="0" t="str">
        <f aca="false">IF(G7550=1,INT(ROUND((A7550-Debut)*86400,0)/3600),"")</f>
        <v/>
      </c>
      <c r="J7550" s="0" t="str">
        <f aca="false">IF(OR(A7550="",B7550=""),"",ROUND((B7550-A7550)*86400,0))</f>
        <v/>
      </c>
      <c r="K7550" s="37" t="str">
        <f aca="false">IF(G7550=1,IF(COUNTIFS($C:$C,C7550,$G:$G,1,$A:$A,"&gt;="&amp;(A7550-FenetreInterm/86400),$A:$A,"&lt;="&amp;A7550)&gt;=NbInterm,1,0),"")</f>
        <v/>
      </c>
      <c r="L7550" s="37" t="str">
        <f aca="false">IF(G7550=1,IF(B7550="",0,IF(J7550&lt;SeuilFugitive,1,0)),"")</f>
        <v/>
      </c>
      <c r="M7550" s="37" t="str">
        <f aca="false">IF(G7550=1,IF(B7550="",IF((Fin-A7550)*24&gt;SeuilFigee,1,0),IF(J7550&gt;SeuilFigee*3600,1,0)),"")</f>
        <v/>
      </c>
      <c r="N7550" s="0" t="str">
        <f aca="false">IF(G7550=1,IF(COUNTIF(H$2:H7550,H7550)=1,COUNTIF($H:$H,H7550),""),"")</f>
        <v/>
      </c>
      <c r="O7550" s="0" t="str">
        <f aca="false">IF(G7550=1,IF(COUNTIF(I$2:I7550,I7550)=1,COUNTIF($I:$I,I7550),""),"")</f>
        <v/>
      </c>
      <c r="P7550" s="38" t="str">
        <f aca="false">IF(G7550=1,IF(COUNTIFS(C$2:C7550,C7550,G$2:G7550,1)=1,COUNTIFS($C:$C,C7550,$G:$G,1)+ROW()/10000000,""),"")</f>
        <v/>
      </c>
      <c r="Q7550" s="0" t="str">
        <f aca="false">IF(K7550=1,IF(COUNTIFS(C$2:C7550,C7550,K$2:K7550,1)=1,1,0),"")</f>
        <v/>
      </c>
      <c r="R7550" s="0" t="str">
        <f aca="false">IF(M7550=1,IF(COUNTIFS(C$2:C7550,C7550,M$2:M7550,1)=1,1,0),"")</f>
        <v/>
      </c>
      <c r="S7550" s="0" t="str">
        <f aca="false">IF(L7550=1,IF(COUNTIFS(C$2:C7550,C7550,L$2:L7550,1)=1,1,0),"")</f>
        <v/>
      </c>
      <c r="T7550" s="38" t="str">
        <f aca="false">IF(N7550="","",N7550+ROW()/10000000)</f>
        <v/>
      </c>
      <c r="U7550" s="0" t="str">
        <f aca="false">IF(G7550=1,IF(B7550="",1,0),"")</f>
        <v/>
      </c>
    </row>
    <row r="7551" customFormat="false" ht="15" hidden="false" customHeight="false" outlineLevel="0" collapsed="false">
      <c r="A7551" s="35"/>
      <c r="B7551" s="35"/>
      <c r="G7551" s="0" t="str">
        <f aca="false">IF(A7551="","",IF(AND(A7551&gt;=Debut,A7551&lt;Fin),1,0))</f>
        <v/>
      </c>
      <c r="H7551" s="0" t="str">
        <f aca="false">IF(G7551=1,INT(ROUND((A7551-Debut)*86400,0)/600),"")</f>
        <v/>
      </c>
      <c r="I7551" s="0" t="str">
        <f aca="false">IF(G7551=1,INT(ROUND((A7551-Debut)*86400,0)/3600),"")</f>
        <v/>
      </c>
      <c r="J7551" s="0" t="str">
        <f aca="false">IF(OR(A7551="",B7551=""),"",ROUND((B7551-A7551)*86400,0))</f>
        <v/>
      </c>
      <c r="K7551" s="37" t="str">
        <f aca="false">IF(G7551=1,IF(COUNTIFS($C:$C,C7551,$G:$G,1,$A:$A,"&gt;="&amp;(A7551-FenetreInterm/86400),$A:$A,"&lt;="&amp;A7551)&gt;=NbInterm,1,0),"")</f>
        <v/>
      </c>
      <c r="L7551" s="37" t="str">
        <f aca="false">IF(G7551=1,IF(B7551="",0,IF(J7551&lt;SeuilFugitive,1,0)),"")</f>
        <v/>
      </c>
      <c r="M7551" s="37" t="str">
        <f aca="false">IF(G7551=1,IF(B7551="",IF((Fin-A7551)*24&gt;SeuilFigee,1,0),IF(J7551&gt;SeuilFigee*3600,1,0)),"")</f>
        <v/>
      </c>
      <c r="N7551" s="0" t="str">
        <f aca="false">IF(G7551=1,IF(COUNTIF(H$2:H7551,H7551)=1,COUNTIF($H:$H,H7551),""),"")</f>
        <v/>
      </c>
      <c r="O7551" s="0" t="str">
        <f aca="false">IF(G7551=1,IF(COUNTIF(I$2:I7551,I7551)=1,COUNTIF($I:$I,I7551),""),"")</f>
        <v/>
      </c>
      <c r="P7551" s="38" t="str">
        <f aca="false">IF(G7551=1,IF(COUNTIFS(C$2:C7551,C7551,G$2:G7551,1)=1,COUNTIFS($C:$C,C7551,$G:$G,1)+ROW()/10000000,""),"")</f>
        <v/>
      </c>
      <c r="Q7551" s="0" t="str">
        <f aca="false">IF(K7551=1,IF(COUNTIFS(C$2:C7551,C7551,K$2:K7551,1)=1,1,0),"")</f>
        <v/>
      </c>
      <c r="R7551" s="0" t="str">
        <f aca="false">IF(M7551=1,IF(COUNTIFS(C$2:C7551,C7551,M$2:M7551,1)=1,1,0),"")</f>
        <v/>
      </c>
      <c r="S7551" s="0" t="str">
        <f aca="false">IF(L7551=1,IF(COUNTIFS(C$2:C7551,C7551,L$2:L7551,1)=1,1,0),"")</f>
        <v/>
      </c>
      <c r="T7551" s="38" t="str">
        <f aca="false">IF(N7551="","",N7551+ROW()/10000000)</f>
        <v/>
      </c>
      <c r="U7551" s="0" t="str">
        <f aca="false">IF(G7551=1,IF(B7551="",1,0),"")</f>
        <v/>
      </c>
    </row>
    <row r="7552" customFormat="false" ht="15" hidden="false" customHeight="false" outlineLevel="0" collapsed="false">
      <c r="A7552" s="35"/>
      <c r="B7552" s="35"/>
      <c r="G7552" s="0" t="str">
        <f aca="false">IF(A7552="","",IF(AND(A7552&gt;=Debut,A7552&lt;Fin),1,0))</f>
        <v/>
      </c>
      <c r="H7552" s="0" t="str">
        <f aca="false">IF(G7552=1,INT(ROUND((A7552-Debut)*86400,0)/600),"")</f>
        <v/>
      </c>
      <c r="I7552" s="0" t="str">
        <f aca="false">IF(G7552=1,INT(ROUND((A7552-Debut)*86400,0)/3600),"")</f>
        <v/>
      </c>
      <c r="J7552" s="0" t="str">
        <f aca="false">IF(OR(A7552="",B7552=""),"",ROUND((B7552-A7552)*86400,0))</f>
        <v/>
      </c>
      <c r="K7552" s="37" t="str">
        <f aca="false">IF(G7552=1,IF(COUNTIFS($C:$C,C7552,$G:$G,1,$A:$A,"&gt;="&amp;(A7552-FenetreInterm/86400),$A:$A,"&lt;="&amp;A7552)&gt;=NbInterm,1,0),"")</f>
        <v/>
      </c>
      <c r="L7552" s="37" t="str">
        <f aca="false">IF(G7552=1,IF(B7552="",0,IF(J7552&lt;SeuilFugitive,1,0)),"")</f>
        <v/>
      </c>
      <c r="M7552" s="37" t="str">
        <f aca="false">IF(G7552=1,IF(B7552="",IF((Fin-A7552)*24&gt;SeuilFigee,1,0),IF(J7552&gt;SeuilFigee*3600,1,0)),"")</f>
        <v/>
      </c>
      <c r="N7552" s="0" t="str">
        <f aca="false">IF(G7552=1,IF(COUNTIF(H$2:H7552,H7552)=1,COUNTIF($H:$H,H7552),""),"")</f>
        <v/>
      </c>
      <c r="O7552" s="0" t="str">
        <f aca="false">IF(G7552=1,IF(COUNTIF(I$2:I7552,I7552)=1,COUNTIF($I:$I,I7552),""),"")</f>
        <v/>
      </c>
      <c r="P7552" s="38" t="str">
        <f aca="false">IF(G7552=1,IF(COUNTIFS(C$2:C7552,C7552,G$2:G7552,1)=1,COUNTIFS($C:$C,C7552,$G:$G,1)+ROW()/10000000,""),"")</f>
        <v/>
      </c>
      <c r="Q7552" s="0" t="str">
        <f aca="false">IF(K7552=1,IF(COUNTIFS(C$2:C7552,C7552,K$2:K7552,1)=1,1,0),"")</f>
        <v/>
      </c>
      <c r="R7552" s="0" t="str">
        <f aca="false">IF(M7552=1,IF(COUNTIFS(C$2:C7552,C7552,M$2:M7552,1)=1,1,0),"")</f>
        <v/>
      </c>
      <c r="S7552" s="0" t="str">
        <f aca="false">IF(L7552=1,IF(COUNTIFS(C$2:C7552,C7552,L$2:L7552,1)=1,1,0),"")</f>
        <v/>
      </c>
      <c r="T7552" s="38" t="str">
        <f aca="false">IF(N7552="","",N7552+ROW()/10000000)</f>
        <v/>
      </c>
      <c r="U7552" s="0" t="str">
        <f aca="false">IF(G7552=1,IF(B7552="",1,0),"")</f>
        <v/>
      </c>
    </row>
    <row r="7553" customFormat="false" ht="15" hidden="false" customHeight="false" outlineLevel="0" collapsed="false">
      <c r="A7553" s="35"/>
      <c r="B7553" s="35"/>
      <c r="G7553" s="0" t="str">
        <f aca="false">IF(A7553="","",IF(AND(A7553&gt;=Debut,A7553&lt;Fin),1,0))</f>
        <v/>
      </c>
      <c r="H7553" s="0" t="str">
        <f aca="false">IF(G7553=1,INT(ROUND((A7553-Debut)*86400,0)/600),"")</f>
        <v/>
      </c>
      <c r="I7553" s="0" t="str">
        <f aca="false">IF(G7553=1,INT(ROUND((A7553-Debut)*86400,0)/3600),"")</f>
        <v/>
      </c>
      <c r="J7553" s="0" t="str">
        <f aca="false">IF(OR(A7553="",B7553=""),"",ROUND((B7553-A7553)*86400,0))</f>
        <v/>
      </c>
      <c r="K7553" s="37" t="str">
        <f aca="false">IF(G7553=1,IF(COUNTIFS($C:$C,C7553,$G:$G,1,$A:$A,"&gt;="&amp;(A7553-FenetreInterm/86400),$A:$A,"&lt;="&amp;A7553)&gt;=NbInterm,1,0),"")</f>
        <v/>
      </c>
      <c r="L7553" s="37" t="str">
        <f aca="false">IF(G7553=1,IF(B7553="",0,IF(J7553&lt;SeuilFugitive,1,0)),"")</f>
        <v/>
      </c>
      <c r="M7553" s="37" t="str">
        <f aca="false">IF(G7553=1,IF(B7553="",IF((Fin-A7553)*24&gt;SeuilFigee,1,0),IF(J7553&gt;SeuilFigee*3600,1,0)),"")</f>
        <v/>
      </c>
      <c r="N7553" s="0" t="str">
        <f aca="false">IF(G7553=1,IF(COUNTIF(H$2:H7553,H7553)=1,COUNTIF($H:$H,H7553),""),"")</f>
        <v/>
      </c>
      <c r="O7553" s="0" t="str">
        <f aca="false">IF(G7553=1,IF(COUNTIF(I$2:I7553,I7553)=1,COUNTIF($I:$I,I7553),""),"")</f>
        <v/>
      </c>
      <c r="P7553" s="38" t="str">
        <f aca="false">IF(G7553=1,IF(COUNTIFS(C$2:C7553,C7553,G$2:G7553,1)=1,COUNTIFS($C:$C,C7553,$G:$G,1)+ROW()/10000000,""),"")</f>
        <v/>
      </c>
      <c r="Q7553" s="0" t="str">
        <f aca="false">IF(K7553=1,IF(COUNTIFS(C$2:C7553,C7553,K$2:K7553,1)=1,1,0),"")</f>
        <v/>
      </c>
      <c r="R7553" s="0" t="str">
        <f aca="false">IF(M7553=1,IF(COUNTIFS(C$2:C7553,C7553,M$2:M7553,1)=1,1,0),"")</f>
        <v/>
      </c>
      <c r="S7553" s="0" t="str">
        <f aca="false">IF(L7553=1,IF(COUNTIFS(C$2:C7553,C7553,L$2:L7553,1)=1,1,0),"")</f>
        <v/>
      </c>
      <c r="T7553" s="38" t="str">
        <f aca="false">IF(N7553="","",N7553+ROW()/10000000)</f>
        <v/>
      </c>
      <c r="U7553" s="0" t="str">
        <f aca="false">IF(G7553=1,IF(B7553="",1,0),"")</f>
        <v/>
      </c>
    </row>
    <row r="7554" customFormat="false" ht="15" hidden="false" customHeight="false" outlineLevel="0" collapsed="false">
      <c r="A7554" s="35"/>
      <c r="B7554" s="35"/>
      <c r="G7554" s="0" t="str">
        <f aca="false">IF(A7554="","",IF(AND(A7554&gt;=Debut,A7554&lt;Fin),1,0))</f>
        <v/>
      </c>
      <c r="H7554" s="0" t="str">
        <f aca="false">IF(G7554=1,INT(ROUND((A7554-Debut)*86400,0)/600),"")</f>
        <v/>
      </c>
      <c r="I7554" s="0" t="str">
        <f aca="false">IF(G7554=1,INT(ROUND((A7554-Debut)*86400,0)/3600),"")</f>
        <v/>
      </c>
      <c r="J7554" s="0" t="str">
        <f aca="false">IF(OR(A7554="",B7554=""),"",ROUND((B7554-A7554)*86400,0))</f>
        <v/>
      </c>
      <c r="K7554" s="37" t="str">
        <f aca="false">IF(G7554=1,IF(COUNTIFS($C:$C,C7554,$G:$G,1,$A:$A,"&gt;="&amp;(A7554-FenetreInterm/86400),$A:$A,"&lt;="&amp;A7554)&gt;=NbInterm,1,0),"")</f>
        <v/>
      </c>
      <c r="L7554" s="37" t="str">
        <f aca="false">IF(G7554=1,IF(B7554="",0,IF(J7554&lt;SeuilFugitive,1,0)),"")</f>
        <v/>
      </c>
      <c r="M7554" s="37" t="str">
        <f aca="false">IF(G7554=1,IF(B7554="",IF((Fin-A7554)*24&gt;SeuilFigee,1,0),IF(J7554&gt;SeuilFigee*3600,1,0)),"")</f>
        <v/>
      </c>
      <c r="N7554" s="0" t="str">
        <f aca="false">IF(G7554=1,IF(COUNTIF(H$2:H7554,H7554)=1,COUNTIF($H:$H,H7554),""),"")</f>
        <v/>
      </c>
      <c r="O7554" s="0" t="str">
        <f aca="false">IF(G7554=1,IF(COUNTIF(I$2:I7554,I7554)=1,COUNTIF($I:$I,I7554),""),"")</f>
        <v/>
      </c>
      <c r="P7554" s="38" t="str">
        <f aca="false">IF(G7554=1,IF(COUNTIFS(C$2:C7554,C7554,G$2:G7554,1)=1,COUNTIFS($C:$C,C7554,$G:$G,1)+ROW()/10000000,""),"")</f>
        <v/>
      </c>
      <c r="Q7554" s="0" t="str">
        <f aca="false">IF(K7554=1,IF(COUNTIFS(C$2:C7554,C7554,K$2:K7554,1)=1,1,0),"")</f>
        <v/>
      </c>
      <c r="R7554" s="0" t="str">
        <f aca="false">IF(M7554=1,IF(COUNTIFS(C$2:C7554,C7554,M$2:M7554,1)=1,1,0),"")</f>
        <v/>
      </c>
      <c r="S7554" s="0" t="str">
        <f aca="false">IF(L7554=1,IF(COUNTIFS(C$2:C7554,C7554,L$2:L7554,1)=1,1,0),"")</f>
        <v/>
      </c>
      <c r="T7554" s="38" t="str">
        <f aca="false">IF(N7554="","",N7554+ROW()/10000000)</f>
        <v/>
      </c>
      <c r="U7554" s="0" t="str">
        <f aca="false">IF(G7554=1,IF(B7554="",1,0),"")</f>
        <v/>
      </c>
    </row>
    <row r="7555" customFormat="false" ht="15" hidden="false" customHeight="false" outlineLevel="0" collapsed="false">
      <c r="A7555" s="35"/>
      <c r="B7555" s="35"/>
      <c r="G7555" s="0" t="str">
        <f aca="false">IF(A7555="","",IF(AND(A7555&gt;=Debut,A7555&lt;Fin),1,0))</f>
        <v/>
      </c>
      <c r="H7555" s="0" t="str">
        <f aca="false">IF(G7555=1,INT(ROUND((A7555-Debut)*86400,0)/600),"")</f>
        <v/>
      </c>
      <c r="I7555" s="0" t="str">
        <f aca="false">IF(G7555=1,INT(ROUND((A7555-Debut)*86400,0)/3600),"")</f>
        <v/>
      </c>
      <c r="J7555" s="0" t="str">
        <f aca="false">IF(OR(A7555="",B7555=""),"",ROUND((B7555-A7555)*86400,0))</f>
        <v/>
      </c>
      <c r="K7555" s="37" t="str">
        <f aca="false">IF(G7555=1,IF(COUNTIFS($C:$C,C7555,$G:$G,1,$A:$A,"&gt;="&amp;(A7555-FenetreInterm/86400),$A:$A,"&lt;="&amp;A7555)&gt;=NbInterm,1,0),"")</f>
        <v/>
      </c>
      <c r="L7555" s="37" t="str">
        <f aca="false">IF(G7555=1,IF(B7555="",0,IF(J7555&lt;SeuilFugitive,1,0)),"")</f>
        <v/>
      </c>
      <c r="M7555" s="37" t="str">
        <f aca="false">IF(G7555=1,IF(B7555="",IF((Fin-A7555)*24&gt;SeuilFigee,1,0),IF(J7555&gt;SeuilFigee*3600,1,0)),"")</f>
        <v/>
      </c>
      <c r="N7555" s="0" t="str">
        <f aca="false">IF(G7555=1,IF(COUNTIF(H$2:H7555,H7555)=1,COUNTIF($H:$H,H7555),""),"")</f>
        <v/>
      </c>
      <c r="O7555" s="0" t="str">
        <f aca="false">IF(G7555=1,IF(COUNTIF(I$2:I7555,I7555)=1,COUNTIF($I:$I,I7555),""),"")</f>
        <v/>
      </c>
      <c r="P7555" s="38" t="str">
        <f aca="false">IF(G7555=1,IF(COUNTIFS(C$2:C7555,C7555,G$2:G7555,1)=1,COUNTIFS($C:$C,C7555,$G:$G,1)+ROW()/10000000,""),"")</f>
        <v/>
      </c>
      <c r="Q7555" s="0" t="str">
        <f aca="false">IF(K7555=1,IF(COUNTIFS(C$2:C7555,C7555,K$2:K7555,1)=1,1,0),"")</f>
        <v/>
      </c>
      <c r="R7555" s="0" t="str">
        <f aca="false">IF(M7555=1,IF(COUNTIFS(C$2:C7555,C7555,M$2:M7555,1)=1,1,0),"")</f>
        <v/>
      </c>
      <c r="S7555" s="0" t="str">
        <f aca="false">IF(L7555=1,IF(COUNTIFS(C$2:C7555,C7555,L$2:L7555,1)=1,1,0),"")</f>
        <v/>
      </c>
      <c r="T7555" s="38" t="str">
        <f aca="false">IF(N7555="","",N7555+ROW()/10000000)</f>
        <v/>
      </c>
      <c r="U7555" s="0" t="str">
        <f aca="false">IF(G7555=1,IF(B7555="",1,0),"")</f>
        <v/>
      </c>
    </row>
    <row r="7556" customFormat="false" ht="15" hidden="false" customHeight="false" outlineLevel="0" collapsed="false">
      <c r="A7556" s="35"/>
      <c r="B7556" s="35"/>
      <c r="G7556" s="0" t="str">
        <f aca="false">IF(A7556="","",IF(AND(A7556&gt;=Debut,A7556&lt;Fin),1,0))</f>
        <v/>
      </c>
      <c r="H7556" s="0" t="str">
        <f aca="false">IF(G7556=1,INT(ROUND((A7556-Debut)*86400,0)/600),"")</f>
        <v/>
      </c>
      <c r="I7556" s="0" t="str">
        <f aca="false">IF(G7556=1,INT(ROUND((A7556-Debut)*86400,0)/3600),"")</f>
        <v/>
      </c>
      <c r="J7556" s="0" t="str">
        <f aca="false">IF(OR(A7556="",B7556=""),"",ROUND((B7556-A7556)*86400,0))</f>
        <v/>
      </c>
      <c r="K7556" s="37" t="str">
        <f aca="false">IF(G7556=1,IF(COUNTIFS($C:$C,C7556,$G:$G,1,$A:$A,"&gt;="&amp;(A7556-FenetreInterm/86400),$A:$A,"&lt;="&amp;A7556)&gt;=NbInterm,1,0),"")</f>
        <v/>
      </c>
      <c r="L7556" s="37" t="str">
        <f aca="false">IF(G7556=1,IF(B7556="",0,IF(J7556&lt;SeuilFugitive,1,0)),"")</f>
        <v/>
      </c>
      <c r="M7556" s="37" t="str">
        <f aca="false">IF(G7556=1,IF(B7556="",IF((Fin-A7556)*24&gt;SeuilFigee,1,0),IF(J7556&gt;SeuilFigee*3600,1,0)),"")</f>
        <v/>
      </c>
      <c r="N7556" s="0" t="str">
        <f aca="false">IF(G7556=1,IF(COUNTIF(H$2:H7556,H7556)=1,COUNTIF($H:$H,H7556),""),"")</f>
        <v/>
      </c>
      <c r="O7556" s="0" t="str">
        <f aca="false">IF(G7556=1,IF(COUNTIF(I$2:I7556,I7556)=1,COUNTIF($I:$I,I7556),""),"")</f>
        <v/>
      </c>
      <c r="P7556" s="38" t="str">
        <f aca="false">IF(G7556=1,IF(COUNTIFS(C$2:C7556,C7556,G$2:G7556,1)=1,COUNTIFS($C:$C,C7556,$G:$G,1)+ROW()/10000000,""),"")</f>
        <v/>
      </c>
      <c r="Q7556" s="0" t="str">
        <f aca="false">IF(K7556=1,IF(COUNTIFS(C$2:C7556,C7556,K$2:K7556,1)=1,1,0),"")</f>
        <v/>
      </c>
      <c r="R7556" s="0" t="str">
        <f aca="false">IF(M7556=1,IF(COUNTIFS(C$2:C7556,C7556,M$2:M7556,1)=1,1,0),"")</f>
        <v/>
      </c>
      <c r="S7556" s="0" t="str">
        <f aca="false">IF(L7556=1,IF(COUNTIFS(C$2:C7556,C7556,L$2:L7556,1)=1,1,0),"")</f>
        <v/>
      </c>
      <c r="T7556" s="38" t="str">
        <f aca="false">IF(N7556="","",N7556+ROW()/10000000)</f>
        <v/>
      </c>
      <c r="U7556" s="0" t="str">
        <f aca="false">IF(G7556=1,IF(B7556="",1,0),"")</f>
        <v/>
      </c>
    </row>
    <row r="7557" customFormat="false" ht="15" hidden="false" customHeight="false" outlineLevel="0" collapsed="false">
      <c r="A7557" s="35"/>
      <c r="B7557" s="35"/>
      <c r="G7557" s="0" t="str">
        <f aca="false">IF(A7557="","",IF(AND(A7557&gt;=Debut,A7557&lt;Fin),1,0))</f>
        <v/>
      </c>
      <c r="H7557" s="0" t="str">
        <f aca="false">IF(G7557=1,INT(ROUND((A7557-Debut)*86400,0)/600),"")</f>
        <v/>
      </c>
      <c r="I7557" s="0" t="str">
        <f aca="false">IF(G7557=1,INT(ROUND((A7557-Debut)*86400,0)/3600),"")</f>
        <v/>
      </c>
      <c r="J7557" s="0" t="str">
        <f aca="false">IF(OR(A7557="",B7557=""),"",ROUND((B7557-A7557)*86400,0))</f>
        <v/>
      </c>
      <c r="K7557" s="37" t="str">
        <f aca="false">IF(G7557=1,IF(COUNTIFS($C:$C,C7557,$G:$G,1,$A:$A,"&gt;="&amp;(A7557-FenetreInterm/86400),$A:$A,"&lt;="&amp;A7557)&gt;=NbInterm,1,0),"")</f>
        <v/>
      </c>
      <c r="L7557" s="37" t="str">
        <f aca="false">IF(G7557=1,IF(B7557="",0,IF(J7557&lt;SeuilFugitive,1,0)),"")</f>
        <v/>
      </c>
      <c r="M7557" s="37" t="str">
        <f aca="false">IF(G7557=1,IF(B7557="",IF((Fin-A7557)*24&gt;SeuilFigee,1,0),IF(J7557&gt;SeuilFigee*3600,1,0)),"")</f>
        <v/>
      </c>
      <c r="N7557" s="0" t="str">
        <f aca="false">IF(G7557=1,IF(COUNTIF(H$2:H7557,H7557)=1,COUNTIF($H:$H,H7557),""),"")</f>
        <v/>
      </c>
      <c r="O7557" s="0" t="str">
        <f aca="false">IF(G7557=1,IF(COUNTIF(I$2:I7557,I7557)=1,COUNTIF($I:$I,I7557),""),"")</f>
        <v/>
      </c>
      <c r="P7557" s="38" t="str">
        <f aca="false">IF(G7557=1,IF(COUNTIFS(C$2:C7557,C7557,G$2:G7557,1)=1,COUNTIFS($C:$C,C7557,$G:$G,1)+ROW()/10000000,""),"")</f>
        <v/>
      </c>
      <c r="Q7557" s="0" t="str">
        <f aca="false">IF(K7557=1,IF(COUNTIFS(C$2:C7557,C7557,K$2:K7557,1)=1,1,0),"")</f>
        <v/>
      </c>
      <c r="R7557" s="0" t="str">
        <f aca="false">IF(M7557=1,IF(COUNTIFS(C$2:C7557,C7557,M$2:M7557,1)=1,1,0),"")</f>
        <v/>
      </c>
      <c r="S7557" s="0" t="str">
        <f aca="false">IF(L7557=1,IF(COUNTIFS(C$2:C7557,C7557,L$2:L7557,1)=1,1,0),"")</f>
        <v/>
      </c>
      <c r="T7557" s="38" t="str">
        <f aca="false">IF(N7557="","",N7557+ROW()/10000000)</f>
        <v/>
      </c>
      <c r="U7557" s="0" t="str">
        <f aca="false">IF(G7557=1,IF(B7557="",1,0),"")</f>
        <v/>
      </c>
    </row>
    <row r="7558" customFormat="false" ht="15" hidden="false" customHeight="false" outlineLevel="0" collapsed="false">
      <c r="A7558" s="35"/>
      <c r="B7558" s="35"/>
      <c r="G7558" s="0" t="str">
        <f aca="false">IF(A7558="","",IF(AND(A7558&gt;=Debut,A7558&lt;Fin),1,0))</f>
        <v/>
      </c>
      <c r="H7558" s="0" t="str">
        <f aca="false">IF(G7558=1,INT(ROUND((A7558-Debut)*86400,0)/600),"")</f>
        <v/>
      </c>
      <c r="I7558" s="0" t="str">
        <f aca="false">IF(G7558=1,INT(ROUND((A7558-Debut)*86400,0)/3600),"")</f>
        <v/>
      </c>
      <c r="J7558" s="0" t="str">
        <f aca="false">IF(OR(A7558="",B7558=""),"",ROUND((B7558-A7558)*86400,0))</f>
        <v/>
      </c>
      <c r="K7558" s="37" t="str">
        <f aca="false">IF(G7558=1,IF(COUNTIFS($C:$C,C7558,$G:$G,1,$A:$A,"&gt;="&amp;(A7558-FenetreInterm/86400),$A:$A,"&lt;="&amp;A7558)&gt;=NbInterm,1,0),"")</f>
        <v/>
      </c>
      <c r="L7558" s="37" t="str">
        <f aca="false">IF(G7558=1,IF(B7558="",0,IF(J7558&lt;SeuilFugitive,1,0)),"")</f>
        <v/>
      </c>
      <c r="M7558" s="37" t="str">
        <f aca="false">IF(G7558=1,IF(B7558="",IF((Fin-A7558)*24&gt;SeuilFigee,1,0),IF(J7558&gt;SeuilFigee*3600,1,0)),"")</f>
        <v/>
      </c>
      <c r="N7558" s="0" t="str">
        <f aca="false">IF(G7558=1,IF(COUNTIF(H$2:H7558,H7558)=1,COUNTIF($H:$H,H7558),""),"")</f>
        <v/>
      </c>
      <c r="O7558" s="0" t="str">
        <f aca="false">IF(G7558=1,IF(COUNTIF(I$2:I7558,I7558)=1,COUNTIF($I:$I,I7558),""),"")</f>
        <v/>
      </c>
      <c r="P7558" s="38" t="str">
        <f aca="false">IF(G7558=1,IF(COUNTIFS(C$2:C7558,C7558,G$2:G7558,1)=1,COUNTIFS($C:$C,C7558,$G:$G,1)+ROW()/10000000,""),"")</f>
        <v/>
      </c>
      <c r="Q7558" s="0" t="str">
        <f aca="false">IF(K7558=1,IF(COUNTIFS(C$2:C7558,C7558,K$2:K7558,1)=1,1,0),"")</f>
        <v/>
      </c>
      <c r="R7558" s="0" t="str">
        <f aca="false">IF(M7558=1,IF(COUNTIFS(C$2:C7558,C7558,M$2:M7558,1)=1,1,0),"")</f>
        <v/>
      </c>
      <c r="S7558" s="0" t="str">
        <f aca="false">IF(L7558=1,IF(COUNTIFS(C$2:C7558,C7558,L$2:L7558,1)=1,1,0),"")</f>
        <v/>
      </c>
      <c r="T7558" s="38" t="str">
        <f aca="false">IF(N7558="","",N7558+ROW()/10000000)</f>
        <v/>
      </c>
      <c r="U7558" s="0" t="str">
        <f aca="false">IF(G7558=1,IF(B7558="",1,0),"")</f>
        <v/>
      </c>
    </row>
    <row r="7559" customFormat="false" ht="15" hidden="false" customHeight="false" outlineLevel="0" collapsed="false">
      <c r="A7559" s="35"/>
      <c r="B7559" s="35"/>
      <c r="G7559" s="0" t="str">
        <f aca="false">IF(A7559="","",IF(AND(A7559&gt;=Debut,A7559&lt;Fin),1,0))</f>
        <v/>
      </c>
      <c r="H7559" s="0" t="str">
        <f aca="false">IF(G7559=1,INT(ROUND((A7559-Debut)*86400,0)/600),"")</f>
        <v/>
      </c>
      <c r="I7559" s="0" t="str">
        <f aca="false">IF(G7559=1,INT(ROUND((A7559-Debut)*86400,0)/3600),"")</f>
        <v/>
      </c>
      <c r="J7559" s="0" t="str">
        <f aca="false">IF(OR(A7559="",B7559=""),"",ROUND((B7559-A7559)*86400,0))</f>
        <v/>
      </c>
      <c r="K7559" s="37" t="str">
        <f aca="false">IF(G7559=1,IF(COUNTIFS($C:$C,C7559,$G:$G,1,$A:$A,"&gt;="&amp;(A7559-FenetreInterm/86400),$A:$A,"&lt;="&amp;A7559)&gt;=NbInterm,1,0),"")</f>
        <v/>
      </c>
      <c r="L7559" s="37" t="str">
        <f aca="false">IF(G7559=1,IF(B7559="",0,IF(J7559&lt;SeuilFugitive,1,0)),"")</f>
        <v/>
      </c>
      <c r="M7559" s="37" t="str">
        <f aca="false">IF(G7559=1,IF(B7559="",IF((Fin-A7559)*24&gt;SeuilFigee,1,0),IF(J7559&gt;SeuilFigee*3600,1,0)),"")</f>
        <v/>
      </c>
      <c r="N7559" s="0" t="str">
        <f aca="false">IF(G7559=1,IF(COUNTIF(H$2:H7559,H7559)=1,COUNTIF($H:$H,H7559),""),"")</f>
        <v/>
      </c>
      <c r="O7559" s="0" t="str">
        <f aca="false">IF(G7559=1,IF(COUNTIF(I$2:I7559,I7559)=1,COUNTIF($I:$I,I7559),""),"")</f>
        <v/>
      </c>
      <c r="P7559" s="38" t="str">
        <f aca="false">IF(G7559=1,IF(COUNTIFS(C$2:C7559,C7559,G$2:G7559,1)=1,COUNTIFS($C:$C,C7559,$G:$G,1)+ROW()/10000000,""),"")</f>
        <v/>
      </c>
      <c r="Q7559" s="0" t="str">
        <f aca="false">IF(K7559=1,IF(COUNTIFS(C$2:C7559,C7559,K$2:K7559,1)=1,1,0),"")</f>
        <v/>
      </c>
      <c r="R7559" s="0" t="str">
        <f aca="false">IF(M7559=1,IF(COUNTIFS(C$2:C7559,C7559,M$2:M7559,1)=1,1,0),"")</f>
        <v/>
      </c>
      <c r="S7559" s="0" t="str">
        <f aca="false">IF(L7559=1,IF(COUNTIFS(C$2:C7559,C7559,L$2:L7559,1)=1,1,0),"")</f>
        <v/>
      </c>
      <c r="T7559" s="38" t="str">
        <f aca="false">IF(N7559="","",N7559+ROW()/10000000)</f>
        <v/>
      </c>
      <c r="U7559" s="0" t="str">
        <f aca="false">IF(G7559=1,IF(B7559="",1,0),"")</f>
        <v/>
      </c>
    </row>
    <row r="7560" customFormat="false" ht="15" hidden="false" customHeight="false" outlineLevel="0" collapsed="false">
      <c r="A7560" s="35"/>
      <c r="B7560" s="35"/>
      <c r="G7560" s="0" t="str">
        <f aca="false">IF(A7560="","",IF(AND(A7560&gt;=Debut,A7560&lt;Fin),1,0))</f>
        <v/>
      </c>
      <c r="H7560" s="0" t="str">
        <f aca="false">IF(G7560=1,INT(ROUND((A7560-Debut)*86400,0)/600),"")</f>
        <v/>
      </c>
      <c r="I7560" s="0" t="str">
        <f aca="false">IF(G7560=1,INT(ROUND((A7560-Debut)*86400,0)/3600),"")</f>
        <v/>
      </c>
      <c r="J7560" s="0" t="str">
        <f aca="false">IF(OR(A7560="",B7560=""),"",ROUND((B7560-A7560)*86400,0))</f>
        <v/>
      </c>
      <c r="K7560" s="37" t="str">
        <f aca="false">IF(G7560=1,IF(COUNTIFS($C:$C,C7560,$G:$G,1,$A:$A,"&gt;="&amp;(A7560-FenetreInterm/86400),$A:$A,"&lt;="&amp;A7560)&gt;=NbInterm,1,0),"")</f>
        <v/>
      </c>
      <c r="L7560" s="37" t="str">
        <f aca="false">IF(G7560=1,IF(B7560="",0,IF(J7560&lt;SeuilFugitive,1,0)),"")</f>
        <v/>
      </c>
      <c r="M7560" s="37" t="str">
        <f aca="false">IF(G7560=1,IF(B7560="",IF((Fin-A7560)*24&gt;SeuilFigee,1,0),IF(J7560&gt;SeuilFigee*3600,1,0)),"")</f>
        <v/>
      </c>
      <c r="N7560" s="0" t="str">
        <f aca="false">IF(G7560=1,IF(COUNTIF(H$2:H7560,H7560)=1,COUNTIF($H:$H,H7560),""),"")</f>
        <v/>
      </c>
      <c r="O7560" s="0" t="str">
        <f aca="false">IF(G7560=1,IF(COUNTIF(I$2:I7560,I7560)=1,COUNTIF($I:$I,I7560),""),"")</f>
        <v/>
      </c>
      <c r="P7560" s="38" t="str">
        <f aca="false">IF(G7560=1,IF(COUNTIFS(C$2:C7560,C7560,G$2:G7560,1)=1,COUNTIFS($C:$C,C7560,$G:$G,1)+ROW()/10000000,""),"")</f>
        <v/>
      </c>
      <c r="Q7560" s="0" t="str">
        <f aca="false">IF(K7560=1,IF(COUNTIFS(C$2:C7560,C7560,K$2:K7560,1)=1,1,0),"")</f>
        <v/>
      </c>
      <c r="R7560" s="0" t="str">
        <f aca="false">IF(M7560=1,IF(COUNTIFS(C$2:C7560,C7560,M$2:M7560,1)=1,1,0),"")</f>
        <v/>
      </c>
      <c r="S7560" s="0" t="str">
        <f aca="false">IF(L7560=1,IF(COUNTIFS(C$2:C7560,C7560,L$2:L7560,1)=1,1,0),"")</f>
        <v/>
      </c>
      <c r="T7560" s="38" t="str">
        <f aca="false">IF(N7560="","",N7560+ROW()/10000000)</f>
        <v/>
      </c>
      <c r="U7560" s="0" t="str">
        <f aca="false">IF(G7560=1,IF(B7560="",1,0),"")</f>
        <v/>
      </c>
    </row>
    <row r="7561" customFormat="false" ht="15" hidden="false" customHeight="false" outlineLevel="0" collapsed="false">
      <c r="A7561" s="35"/>
      <c r="B7561" s="35"/>
      <c r="G7561" s="0" t="str">
        <f aca="false">IF(A7561="","",IF(AND(A7561&gt;=Debut,A7561&lt;Fin),1,0))</f>
        <v/>
      </c>
      <c r="H7561" s="0" t="str">
        <f aca="false">IF(G7561=1,INT(ROUND((A7561-Debut)*86400,0)/600),"")</f>
        <v/>
      </c>
      <c r="I7561" s="0" t="str">
        <f aca="false">IF(G7561=1,INT(ROUND((A7561-Debut)*86400,0)/3600),"")</f>
        <v/>
      </c>
      <c r="J7561" s="0" t="str">
        <f aca="false">IF(OR(A7561="",B7561=""),"",ROUND((B7561-A7561)*86400,0))</f>
        <v/>
      </c>
      <c r="K7561" s="37" t="str">
        <f aca="false">IF(G7561=1,IF(COUNTIFS($C:$C,C7561,$G:$G,1,$A:$A,"&gt;="&amp;(A7561-FenetreInterm/86400),$A:$A,"&lt;="&amp;A7561)&gt;=NbInterm,1,0),"")</f>
        <v/>
      </c>
      <c r="L7561" s="37" t="str">
        <f aca="false">IF(G7561=1,IF(B7561="",0,IF(J7561&lt;SeuilFugitive,1,0)),"")</f>
        <v/>
      </c>
      <c r="M7561" s="37" t="str">
        <f aca="false">IF(G7561=1,IF(B7561="",IF((Fin-A7561)*24&gt;SeuilFigee,1,0),IF(J7561&gt;SeuilFigee*3600,1,0)),"")</f>
        <v/>
      </c>
      <c r="N7561" s="0" t="str">
        <f aca="false">IF(G7561=1,IF(COUNTIF(H$2:H7561,H7561)=1,COUNTIF($H:$H,H7561),""),"")</f>
        <v/>
      </c>
      <c r="O7561" s="0" t="str">
        <f aca="false">IF(G7561=1,IF(COUNTIF(I$2:I7561,I7561)=1,COUNTIF($I:$I,I7561),""),"")</f>
        <v/>
      </c>
      <c r="P7561" s="38" t="str">
        <f aca="false">IF(G7561=1,IF(COUNTIFS(C$2:C7561,C7561,G$2:G7561,1)=1,COUNTIFS($C:$C,C7561,$G:$G,1)+ROW()/10000000,""),"")</f>
        <v/>
      </c>
      <c r="Q7561" s="0" t="str">
        <f aca="false">IF(K7561=1,IF(COUNTIFS(C$2:C7561,C7561,K$2:K7561,1)=1,1,0),"")</f>
        <v/>
      </c>
      <c r="R7561" s="0" t="str">
        <f aca="false">IF(M7561=1,IF(COUNTIFS(C$2:C7561,C7561,M$2:M7561,1)=1,1,0),"")</f>
        <v/>
      </c>
      <c r="S7561" s="0" t="str">
        <f aca="false">IF(L7561=1,IF(COUNTIFS(C$2:C7561,C7561,L$2:L7561,1)=1,1,0),"")</f>
        <v/>
      </c>
      <c r="T7561" s="38" t="str">
        <f aca="false">IF(N7561="","",N7561+ROW()/10000000)</f>
        <v/>
      </c>
      <c r="U7561" s="0" t="str">
        <f aca="false">IF(G7561=1,IF(B7561="",1,0),"")</f>
        <v/>
      </c>
    </row>
    <row r="7562" customFormat="false" ht="15" hidden="false" customHeight="false" outlineLevel="0" collapsed="false">
      <c r="A7562" s="35"/>
      <c r="B7562" s="35"/>
      <c r="G7562" s="0" t="str">
        <f aca="false">IF(A7562="","",IF(AND(A7562&gt;=Debut,A7562&lt;Fin),1,0))</f>
        <v/>
      </c>
      <c r="H7562" s="0" t="str">
        <f aca="false">IF(G7562=1,INT(ROUND((A7562-Debut)*86400,0)/600),"")</f>
        <v/>
      </c>
      <c r="I7562" s="0" t="str">
        <f aca="false">IF(G7562=1,INT(ROUND((A7562-Debut)*86400,0)/3600),"")</f>
        <v/>
      </c>
      <c r="J7562" s="0" t="str">
        <f aca="false">IF(OR(A7562="",B7562=""),"",ROUND((B7562-A7562)*86400,0))</f>
        <v/>
      </c>
      <c r="K7562" s="37" t="str">
        <f aca="false">IF(G7562=1,IF(COUNTIFS($C:$C,C7562,$G:$G,1,$A:$A,"&gt;="&amp;(A7562-FenetreInterm/86400),$A:$A,"&lt;="&amp;A7562)&gt;=NbInterm,1,0),"")</f>
        <v/>
      </c>
      <c r="L7562" s="37" t="str">
        <f aca="false">IF(G7562=1,IF(B7562="",0,IF(J7562&lt;SeuilFugitive,1,0)),"")</f>
        <v/>
      </c>
      <c r="M7562" s="37" t="str">
        <f aca="false">IF(G7562=1,IF(B7562="",IF((Fin-A7562)*24&gt;SeuilFigee,1,0),IF(J7562&gt;SeuilFigee*3600,1,0)),"")</f>
        <v/>
      </c>
      <c r="N7562" s="0" t="str">
        <f aca="false">IF(G7562=1,IF(COUNTIF(H$2:H7562,H7562)=1,COUNTIF($H:$H,H7562),""),"")</f>
        <v/>
      </c>
      <c r="O7562" s="0" t="str">
        <f aca="false">IF(G7562=1,IF(COUNTIF(I$2:I7562,I7562)=1,COUNTIF($I:$I,I7562),""),"")</f>
        <v/>
      </c>
      <c r="P7562" s="38" t="str">
        <f aca="false">IF(G7562=1,IF(COUNTIFS(C$2:C7562,C7562,G$2:G7562,1)=1,COUNTIFS($C:$C,C7562,$G:$G,1)+ROW()/10000000,""),"")</f>
        <v/>
      </c>
      <c r="Q7562" s="0" t="str">
        <f aca="false">IF(K7562=1,IF(COUNTIFS(C$2:C7562,C7562,K$2:K7562,1)=1,1,0),"")</f>
        <v/>
      </c>
      <c r="R7562" s="0" t="str">
        <f aca="false">IF(M7562=1,IF(COUNTIFS(C$2:C7562,C7562,M$2:M7562,1)=1,1,0),"")</f>
        <v/>
      </c>
      <c r="S7562" s="0" t="str">
        <f aca="false">IF(L7562=1,IF(COUNTIFS(C$2:C7562,C7562,L$2:L7562,1)=1,1,0),"")</f>
        <v/>
      </c>
      <c r="T7562" s="38" t="str">
        <f aca="false">IF(N7562="","",N7562+ROW()/10000000)</f>
        <v/>
      </c>
      <c r="U7562" s="0" t="str">
        <f aca="false">IF(G7562=1,IF(B7562="",1,0),"")</f>
        <v/>
      </c>
    </row>
    <row r="7563" customFormat="false" ht="15" hidden="false" customHeight="false" outlineLevel="0" collapsed="false">
      <c r="A7563" s="35"/>
      <c r="B7563" s="35"/>
      <c r="G7563" s="0" t="str">
        <f aca="false">IF(A7563="","",IF(AND(A7563&gt;=Debut,A7563&lt;Fin),1,0))</f>
        <v/>
      </c>
      <c r="H7563" s="0" t="str">
        <f aca="false">IF(G7563=1,INT(ROUND((A7563-Debut)*86400,0)/600),"")</f>
        <v/>
      </c>
      <c r="I7563" s="0" t="str">
        <f aca="false">IF(G7563=1,INT(ROUND((A7563-Debut)*86400,0)/3600),"")</f>
        <v/>
      </c>
      <c r="J7563" s="0" t="str">
        <f aca="false">IF(OR(A7563="",B7563=""),"",ROUND((B7563-A7563)*86400,0))</f>
        <v/>
      </c>
      <c r="K7563" s="37" t="str">
        <f aca="false">IF(G7563=1,IF(COUNTIFS($C:$C,C7563,$G:$G,1,$A:$A,"&gt;="&amp;(A7563-FenetreInterm/86400),$A:$A,"&lt;="&amp;A7563)&gt;=NbInterm,1,0),"")</f>
        <v/>
      </c>
      <c r="L7563" s="37" t="str">
        <f aca="false">IF(G7563=1,IF(B7563="",0,IF(J7563&lt;SeuilFugitive,1,0)),"")</f>
        <v/>
      </c>
      <c r="M7563" s="37" t="str">
        <f aca="false">IF(G7563=1,IF(B7563="",IF((Fin-A7563)*24&gt;SeuilFigee,1,0),IF(J7563&gt;SeuilFigee*3600,1,0)),"")</f>
        <v/>
      </c>
      <c r="N7563" s="0" t="str">
        <f aca="false">IF(G7563=1,IF(COUNTIF(H$2:H7563,H7563)=1,COUNTIF($H:$H,H7563),""),"")</f>
        <v/>
      </c>
      <c r="O7563" s="0" t="str">
        <f aca="false">IF(G7563=1,IF(COUNTIF(I$2:I7563,I7563)=1,COUNTIF($I:$I,I7563),""),"")</f>
        <v/>
      </c>
      <c r="P7563" s="38" t="str">
        <f aca="false">IF(G7563=1,IF(COUNTIFS(C$2:C7563,C7563,G$2:G7563,1)=1,COUNTIFS($C:$C,C7563,$G:$G,1)+ROW()/10000000,""),"")</f>
        <v/>
      </c>
      <c r="Q7563" s="0" t="str">
        <f aca="false">IF(K7563=1,IF(COUNTIFS(C$2:C7563,C7563,K$2:K7563,1)=1,1,0),"")</f>
        <v/>
      </c>
      <c r="R7563" s="0" t="str">
        <f aca="false">IF(M7563=1,IF(COUNTIFS(C$2:C7563,C7563,M$2:M7563,1)=1,1,0),"")</f>
        <v/>
      </c>
      <c r="S7563" s="0" t="str">
        <f aca="false">IF(L7563=1,IF(COUNTIFS(C$2:C7563,C7563,L$2:L7563,1)=1,1,0),"")</f>
        <v/>
      </c>
      <c r="T7563" s="38" t="str">
        <f aca="false">IF(N7563="","",N7563+ROW()/10000000)</f>
        <v/>
      </c>
      <c r="U7563" s="0" t="str">
        <f aca="false">IF(G7563=1,IF(B7563="",1,0),"")</f>
        <v/>
      </c>
    </row>
    <row r="7564" customFormat="false" ht="15" hidden="false" customHeight="false" outlineLevel="0" collapsed="false">
      <c r="A7564" s="35"/>
      <c r="B7564" s="35"/>
      <c r="G7564" s="0" t="str">
        <f aca="false">IF(A7564="","",IF(AND(A7564&gt;=Debut,A7564&lt;Fin),1,0))</f>
        <v/>
      </c>
      <c r="H7564" s="0" t="str">
        <f aca="false">IF(G7564=1,INT(ROUND((A7564-Debut)*86400,0)/600),"")</f>
        <v/>
      </c>
      <c r="I7564" s="0" t="str">
        <f aca="false">IF(G7564=1,INT(ROUND((A7564-Debut)*86400,0)/3600),"")</f>
        <v/>
      </c>
      <c r="J7564" s="0" t="str">
        <f aca="false">IF(OR(A7564="",B7564=""),"",ROUND((B7564-A7564)*86400,0))</f>
        <v/>
      </c>
      <c r="K7564" s="37" t="str">
        <f aca="false">IF(G7564=1,IF(COUNTIFS($C:$C,C7564,$G:$G,1,$A:$A,"&gt;="&amp;(A7564-FenetreInterm/86400),$A:$A,"&lt;="&amp;A7564)&gt;=NbInterm,1,0),"")</f>
        <v/>
      </c>
      <c r="L7564" s="37" t="str">
        <f aca="false">IF(G7564=1,IF(B7564="",0,IF(J7564&lt;SeuilFugitive,1,0)),"")</f>
        <v/>
      </c>
      <c r="M7564" s="37" t="str">
        <f aca="false">IF(G7564=1,IF(B7564="",IF((Fin-A7564)*24&gt;SeuilFigee,1,0),IF(J7564&gt;SeuilFigee*3600,1,0)),"")</f>
        <v/>
      </c>
      <c r="N7564" s="0" t="str">
        <f aca="false">IF(G7564=1,IF(COUNTIF(H$2:H7564,H7564)=1,COUNTIF($H:$H,H7564),""),"")</f>
        <v/>
      </c>
      <c r="O7564" s="0" t="str">
        <f aca="false">IF(G7564=1,IF(COUNTIF(I$2:I7564,I7564)=1,COUNTIF($I:$I,I7564),""),"")</f>
        <v/>
      </c>
      <c r="P7564" s="38" t="str">
        <f aca="false">IF(G7564=1,IF(COUNTIFS(C$2:C7564,C7564,G$2:G7564,1)=1,COUNTIFS($C:$C,C7564,$G:$G,1)+ROW()/10000000,""),"")</f>
        <v/>
      </c>
      <c r="Q7564" s="0" t="str">
        <f aca="false">IF(K7564=1,IF(COUNTIFS(C$2:C7564,C7564,K$2:K7564,1)=1,1,0),"")</f>
        <v/>
      </c>
      <c r="R7564" s="0" t="str">
        <f aca="false">IF(M7564=1,IF(COUNTIFS(C$2:C7564,C7564,M$2:M7564,1)=1,1,0),"")</f>
        <v/>
      </c>
      <c r="S7564" s="0" t="str">
        <f aca="false">IF(L7564=1,IF(COUNTIFS(C$2:C7564,C7564,L$2:L7564,1)=1,1,0),"")</f>
        <v/>
      </c>
      <c r="T7564" s="38" t="str">
        <f aca="false">IF(N7564="","",N7564+ROW()/10000000)</f>
        <v/>
      </c>
      <c r="U7564" s="0" t="str">
        <f aca="false">IF(G7564=1,IF(B7564="",1,0),"")</f>
        <v/>
      </c>
    </row>
    <row r="7565" customFormat="false" ht="15" hidden="false" customHeight="false" outlineLevel="0" collapsed="false">
      <c r="A7565" s="35"/>
      <c r="B7565" s="35"/>
      <c r="G7565" s="0" t="str">
        <f aca="false">IF(A7565="","",IF(AND(A7565&gt;=Debut,A7565&lt;Fin),1,0))</f>
        <v/>
      </c>
      <c r="H7565" s="0" t="str">
        <f aca="false">IF(G7565=1,INT(ROUND((A7565-Debut)*86400,0)/600),"")</f>
        <v/>
      </c>
      <c r="I7565" s="0" t="str">
        <f aca="false">IF(G7565=1,INT(ROUND((A7565-Debut)*86400,0)/3600),"")</f>
        <v/>
      </c>
      <c r="J7565" s="0" t="str">
        <f aca="false">IF(OR(A7565="",B7565=""),"",ROUND((B7565-A7565)*86400,0))</f>
        <v/>
      </c>
      <c r="K7565" s="37" t="str">
        <f aca="false">IF(G7565=1,IF(COUNTIFS($C:$C,C7565,$G:$G,1,$A:$A,"&gt;="&amp;(A7565-FenetreInterm/86400),$A:$A,"&lt;="&amp;A7565)&gt;=NbInterm,1,0),"")</f>
        <v/>
      </c>
      <c r="L7565" s="37" t="str">
        <f aca="false">IF(G7565=1,IF(B7565="",0,IF(J7565&lt;SeuilFugitive,1,0)),"")</f>
        <v/>
      </c>
      <c r="M7565" s="37" t="str">
        <f aca="false">IF(G7565=1,IF(B7565="",IF((Fin-A7565)*24&gt;SeuilFigee,1,0),IF(J7565&gt;SeuilFigee*3600,1,0)),"")</f>
        <v/>
      </c>
      <c r="N7565" s="0" t="str">
        <f aca="false">IF(G7565=1,IF(COUNTIF(H$2:H7565,H7565)=1,COUNTIF($H:$H,H7565),""),"")</f>
        <v/>
      </c>
      <c r="O7565" s="0" t="str">
        <f aca="false">IF(G7565=1,IF(COUNTIF(I$2:I7565,I7565)=1,COUNTIF($I:$I,I7565),""),"")</f>
        <v/>
      </c>
      <c r="P7565" s="38" t="str">
        <f aca="false">IF(G7565=1,IF(COUNTIFS(C$2:C7565,C7565,G$2:G7565,1)=1,COUNTIFS($C:$C,C7565,$G:$G,1)+ROW()/10000000,""),"")</f>
        <v/>
      </c>
      <c r="Q7565" s="0" t="str">
        <f aca="false">IF(K7565=1,IF(COUNTIFS(C$2:C7565,C7565,K$2:K7565,1)=1,1,0),"")</f>
        <v/>
      </c>
      <c r="R7565" s="0" t="str">
        <f aca="false">IF(M7565=1,IF(COUNTIFS(C$2:C7565,C7565,M$2:M7565,1)=1,1,0),"")</f>
        <v/>
      </c>
      <c r="S7565" s="0" t="str">
        <f aca="false">IF(L7565=1,IF(COUNTIFS(C$2:C7565,C7565,L$2:L7565,1)=1,1,0),"")</f>
        <v/>
      </c>
      <c r="T7565" s="38" t="str">
        <f aca="false">IF(N7565="","",N7565+ROW()/10000000)</f>
        <v/>
      </c>
      <c r="U7565" s="0" t="str">
        <f aca="false">IF(G7565=1,IF(B7565="",1,0),"")</f>
        <v/>
      </c>
    </row>
    <row r="7566" customFormat="false" ht="15" hidden="false" customHeight="false" outlineLevel="0" collapsed="false">
      <c r="A7566" s="35"/>
      <c r="B7566" s="35"/>
      <c r="G7566" s="0" t="str">
        <f aca="false">IF(A7566="","",IF(AND(A7566&gt;=Debut,A7566&lt;Fin),1,0))</f>
        <v/>
      </c>
      <c r="H7566" s="0" t="str">
        <f aca="false">IF(G7566=1,INT(ROUND((A7566-Debut)*86400,0)/600),"")</f>
        <v/>
      </c>
      <c r="I7566" s="0" t="str">
        <f aca="false">IF(G7566=1,INT(ROUND((A7566-Debut)*86400,0)/3600),"")</f>
        <v/>
      </c>
      <c r="J7566" s="0" t="str">
        <f aca="false">IF(OR(A7566="",B7566=""),"",ROUND((B7566-A7566)*86400,0))</f>
        <v/>
      </c>
      <c r="K7566" s="37" t="str">
        <f aca="false">IF(G7566=1,IF(COUNTIFS($C:$C,C7566,$G:$G,1,$A:$A,"&gt;="&amp;(A7566-FenetreInterm/86400),$A:$A,"&lt;="&amp;A7566)&gt;=NbInterm,1,0),"")</f>
        <v/>
      </c>
      <c r="L7566" s="37" t="str">
        <f aca="false">IF(G7566=1,IF(B7566="",0,IF(J7566&lt;SeuilFugitive,1,0)),"")</f>
        <v/>
      </c>
      <c r="M7566" s="37" t="str">
        <f aca="false">IF(G7566=1,IF(B7566="",IF((Fin-A7566)*24&gt;SeuilFigee,1,0),IF(J7566&gt;SeuilFigee*3600,1,0)),"")</f>
        <v/>
      </c>
      <c r="N7566" s="0" t="str">
        <f aca="false">IF(G7566=1,IF(COUNTIF(H$2:H7566,H7566)=1,COUNTIF($H:$H,H7566),""),"")</f>
        <v/>
      </c>
      <c r="O7566" s="0" t="str">
        <f aca="false">IF(G7566=1,IF(COUNTIF(I$2:I7566,I7566)=1,COUNTIF($I:$I,I7566),""),"")</f>
        <v/>
      </c>
      <c r="P7566" s="38" t="str">
        <f aca="false">IF(G7566=1,IF(COUNTIFS(C$2:C7566,C7566,G$2:G7566,1)=1,COUNTIFS($C:$C,C7566,$G:$G,1)+ROW()/10000000,""),"")</f>
        <v/>
      </c>
      <c r="Q7566" s="0" t="str">
        <f aca="false">IF(K7566=1,IF(COUNTIFS(C$2:C7566,C7566,K$2:K7566,1)=1,1,0),"")</f>
        <v/>
      </c>
      <c r="R7566" s="0" t="str">
        <f aca="false">IF(M7566=1,IF(COUNTIFS(C$2:C7566,C7566,M$2:M7566,1)=1,1,0),"")</f>
        <v/>
      </c>
      <c r="S7566" s="0" t="str">
        <f aca="false">IF(L7566=1,IF(COUNTIFS(C$2:C7566,C7566,L$2:L7566,1)=1,1,0),"")</f>
        <v/>
      </c>
      <c r="T7566" s="38" t="str">
        <f aca="false">IF(N7566="","",N7566+ROW()/10000000)</f>
        <v/>
      </c>
      <c r="U7566" s="0" t="str">
        <f aca="false">IF(G7566=1,IF(B7566="",1,0),"")</f>
        <v/>
      </c>
    </row>
    <row r="7567" customFormat="false" ht="15" hidden="false" customHeight="false" outlineLevel="0" collapsed="false">
      <c r="A7567" s="35"/>
      <c r="B7567" s="35"/>
      <c r="G7567" s="0" t="str">
        <f aca="false">IF(A7567="","",IF(AND(A7567&gt;=Debut,A7567&lt;Fin),1,0))</f>
        <v/>
      </c>
      <c r="H7567" s="0" t="str">
        <f aca="false">IF(G7567=1,INT(ROUND((A7567-Debut)*86400,0)/600),"")</f>
        <v/>
      </c>
      <c r="I7567" s="0" t="str">
        <f aca="false">IF(G7567=1,INT(ROUND((A7567-Debut)*86400,0)/3600),"")</f>
        <v/>
      </c>
      <c r="J7567" s="0" t="str">
        <f aca="false">IF(OR(A7567="",B7567=""),"",ROUND((B7567-A7567)*86400,0))</f>
        <v/>
      </c>
      <c r="K7567" s="37" t="str">
        <f aca="false">IF(G7567=1,IF(COUNTIFS($C:$C,C7567,$G:$G,1,$A:$A,"&gt;="&amp;(A7567-FenetreInterm/86400),$A:$A,"&lt;="&amp;A7567)&gt;=NbInterm,1,0),"")</f>
        <v/>
      </c>
      <c r="L7567" s="37" t="str">
        <f aca="false">IF(G7567=1,IF(B7567="",0,IF(J7567&lt;SeuilFugitive,1,0)),"")</f>
        <v/>
      </c>
      <c r="M7567" s="37" t="str">
        <f aca="false">IF(G7567=1,IF(B7567="",IF((Fin-A7567)*24&gt;SeuilFigee,1,0),IF(J7567&gt;SeuilFigee*3600,1,0)),"")</f>
        <v/>
      </c>
      <c r="N7567" s="0" t="str">
        <f aca="false">IF(G7567=1,IF(COUNTIF(H$2:H7567,H7567)=1,COUNTIF($H:$H,H7567),""),"")</f>
        <v/>
      </c>
      <c r="O7567" s="0" t="str">
        <f aca="false">IF(G7567=1,IF(COUNTIF(I$2:I7567,I7567)=1,COUNTIF($I:$I,I7567),""),"")</f>
        <v/>
      </c>
      <c r="P7567" s="38" t="str">
        <f aca="false">IF(G7567=1,IF(COUNTIFS(C$2:C7567,C7567,G$2:G7567,1)=1,COUNTIFS($C:$C,C7567,$G:$G,1)+ROW()/10000000,""),"")</f>
        <v/>
      </c>
      <c r="Q7567" s="0" t="str">
        <f aca="false">IF(K7567=1,IF(COUNTIFS(C$2:C7567,C7567,K$2:K7567,1)=1,1,0),"")</f>
        <v/>
      </c>
      <c r="R7567" s="0" t="str">
        <f aca="false">IF(M7567=1,IF(COUNTIFS(C$2:C7567,C7567,M$2:M7567,1)=1,1,0),"")</f>
        <v/>
      </c>
      <c r="S7567" s="0" t="str">
        <f aca="false">IF(L7567=1,IF(COUNTIFS(C$2:C7567,C7567,L$2:L7567,1)=1,1,0),"")</f>
        <v/>
      </c>
      <c r="T7567" s="38" t="str">
        <f aca="false">IF(N7567="","",N7567+ROW()/10000000)</f>
        <v/>
      </c>
      <c r="U7567" s="0" t="str">
        <f aca="false">IF(G7567=1,IF(B7567="",1,0),"")</f>
        <v/>
      </c>
    </row>
    <row r="7568" customFormat="false" ht="15" hidden="false" customHeight="false" outlineLevel="0" collapsed="false">
      <c r="A7568" s="35"/>
      <c r="B7568" s="35"/>
      <c r="G7568" s="0" t="str">
        <f aca="false">IF(A7568="","",IF(AND(A7568&gt;=Debut,A7568&lt;Fin),1,0))</f>
        <v/>
      </c>
      <c r="H7568" s="0" t="str">
        <f aca="false">IF(G7568=1,INT(ROUND((A7568-Debut)*86400,0)/600),"")</f>
        <v/>
      </c>
      <c r="I7568" s="0" t="str">
        <f aca="false">IF(G7568=1,INT(ROUND((A7568-Debut)*86400,0)/3600),"")</f>
        <v/>
      </c>
      <c r="J7568" s="0" t="str">
        <f aca="false">IF(OR(A7568="",B7568=""),"",ROUND((B7568-A7568)*86400,0))</f>
        <v/>
      </c>
      <c r="K7568" s="37" t="str">
        <f aca="false">IF(G7568=1,IF(COUNTIFS($C:$C,C7568,$G:$G,1,$A:$A,"&gt;="&amp;(A7568-FenetreInterm/86400),$A:$A,"&lt;="&amp;A7568)&gt;=NbInterm,1,0),"")</f>
        <v/>
      </c>
      <c r="L7568" s="37" t="str">
        <f aca="false">IF(G7568=1,IF(B7568="",0,IF(J7568&lt;SeuilFugitive,1,0)),"")</f>
        <v/>
      </c>
      <c r="M7568" s="37" t="str">
        <f aca="false">IF(G7568=1,IF(B7568="",IF((Fin-A7568)*24&gt;SeuilFigee,1,0),IF(J7568&gt;SeuilFigee*3600,1,0)),"")</f>
        <v/>
      </c>
      <c r="N7568" s="0" t="str">
        <f aca="false">IF(G7568=1,IF(COUNTIF(H$2:H7568,H7568)=1,COUNTIF($H:$H,H7568),""),"")</f>
        <v/>
      </c>
      <c r="O7568" s="0" t="str">
        <f aca="false">IF(G7568=1,IF(COUNTIF(I$2:I7568,I7568)=1,COUNTIF($I:$I,I7568),""),"")</f>
        <v/>
      </c>
      <c r="P7568" s="38" t="str">
        <f aca="false">IF(G7568=1,IF(COUNTIFS(C$2:C7568,C7568,G$2:G7568,1)=1,COUNTIFS($C:$C,C7568,$G:$G,1)+ROW()/10000000,""),"")</f>
        <v/>
      </c>
      <c r="Q7568" s="0" t="str">
        <f aca="false">IF(K7568=1,IF(COUNTIFS(C$2:C7568,C7568,K$2:K7568,1)=1,1,0),"")</f>
        <v/>
      </c>
      <c r="R7568" s="0" t="str">
        <f aca="false">IF(M7568=1,IF(COUNTIFS(C$2:C7568,C7568,M$2:M7568,1)=1,1,0),"")</f>
        <v/>
      </c>
      <c r="S7568" s="0" t="str">
        <f aca="false">IF(L7568=1,IF(COUNTIFS(C$2:C7568,C7568,L$2:L7568,1)=1,1,0),"")</f>
        <v/>
      </c>
      <c r="T7568" s="38" t="str">
        <f aca="false">IF(N7568="","",N7568+ROW()/10000000)</f>
        <v/>
      </c>
      <c r="U7568" s="0" t="str">
        <f aca="false">IF(G7568=1,IF(B7568="",1,0),"")</f>
        <v/>
      </c>
    </row>
    <row r="7569" customFormat="false" ht="15" hidden="false" customHeight="false" outlineLevel="0" collapsed="false">
      <c r="A7569" s="35"/>
      <c r="B7569" s="35"/>
      <c r="G7569" s="0" t="str">
        <f aca="false">IF(A7569="","",IF(AND(A7569&gt;=Debut,A7569&lt;Fin),1,0))</f>
        <v/>
      </c>
      <c r="H7569" s="0" t="str">
        <f aca="false">IF(G7569=1,INT(ROUND((A7569-Debut)*86400,0)/600),"")</f>
        <v/>
      </c>
      <c r="I7569" s="0" t="str">
        <f aca="false">IF(G7569=1,INT(ROUND((A7569-Debut)*86400,0)/3600),"")</f>
        <v/>
      </c>
      <c r="J7569" s="0" t="str">
        <f aca="false">IF(OR(A7569="",B7569=""),"",ROUND((B7569-A7569)*86400,0))</f>
        <v/>
      </c>
      <c r="K7569" s="37" t="str">
        <f aca="false">IF(G7569=1,IF(COUNTIFS($C:$C,C7569,$G:$G,1,$A:$A,"&gt;="&amp;(A7569-FenetreInterm/86400),$A:$A,"&lt;="&amp;A7569)&gt;=NbInterm,1,0),"")</f>
        <v/>
      </c>
      <c r="L7569" s="37" t="str">
        <f aca="false">IF(G7569=1,IF(B7569="",0,IF(J7569&lt;SeuilFugitive,1,0)),"")</f>
        <v/>
      </c>
      <c r="M7569" s="37" t="str">
        <f aca="false">IF(G7569=1,IF(B7569="",IF((Fin-A7569)*24&gt;SeuilFigee,1,0),IF(J7569&gt;SeuilFigee*3600,1,0)),"")</f>
        <v/>
      </c>
      <c r="N7569" s="0" t="str">
        <f aca="false">IF(G7569=1,IF(COUNTIF(H$2:H7569,H7569)=1,COUNTIF($H:$H,H7569),""),"")</f>
        <v/>
      </c>
      <c r="O7569" s="0" t="str">
        <f aca="false">IF(G7569=1,IF(COUNTIF(I$2:I7569,I7569)=1,COUNTIF($I:$I,I7569),""),"")</f>
        <v/>
      </c>
      <c r="P7569" s="38" t="str">
        <f aca="false">IF(G7569=1,IF(COUNTIFS(C$2:C7569,C7569,G$2:G7569,1)=1,COUNTIFS($C:$C,C7569,$G:$G,1)+ROW()/10000000,""),"")</f>
        <v/>
      </c>
      <c r="Q7569" s="0" t="str">
        <f aca="false">IF(K7569=1,IF(COUNTIFS(C$2:C7569,C7569,K$2:K7569,1)=1,1,0),"")</f>
        <v/>
      </c>
      <c r="R7569" s="0" t="str">
        <f aca="false">IF(M7569=1,IF(COUNTIFS(C$2:C7569,C7569,M$2:M7569,1)=1,1,0),"")</f>
        <v/>
      </c>
      <c r="S7569" s="0" t="str">
        <f aca="false">IF(L7569=1,IF(COUNTIFS(C$2:C7569,C7569,L$2:L7569,1)=1,1,0),"")</f>
        <v/>
      </c>
      <c r="T7569" s="38" t="str">
        <f aca="false">IF(N7569="","",N7569+ROW()/10000000)</f>
        <v/>
      </c>
      <c r="U7569" s="0" t="str">
        <f aca="false">IF(G7569=1,IF(B7569="",1,0),"")</f>
        <v/>
      </c>
    </row>
    <row r="7570" customFormat="false" ht="15" hidden="false" customHeight="false" outlineLevel="0" collapsed="false">
      <c r="A7570" s="35"/>
      <c r="B7570" s="35"/>
      <c r="G7570" s="0" t="str">
        <f aca="false">IF(A7570="","",IF(AND(A7570&gt;=Debut,A7570&lt;Fin),1,0))</f>
        <v/>
      </c>
      <c r="H7570" s="0" t="str">
        <f aca="false">IF(G7570=1,INT(ROUND((A7570-Debut)*86400,0)/600),"")</f>
        <v/>
      </c>
      <c r="I7570" s="0" t="str">
        <f aca="false">IF(G7570=1,INT(ROUND((A7570-Debut)*86400,0)/3600),"")</f>
        <v/>
      </c>
      <c r="J7570" s="0" t="str">
        <f aca="false">IF(OR(A7570="",B7570=""),"",ROUND((B7570-A7570)*86400,0))</f>
        <v/>
      </c>
      <c r="K7570" s="37" t="str">
        <f aca="false">IF(G7570=1,IF(COUNTIFS($C:$C,C7570,$G:$G,1,$A:$A,"&gt;="&amp;(A7570-FenetreInterm/86400),$A:$A,"&lt;="&amp;A7570)&gt;=NbInterm,1,0),"")</f>
        <v/>
      </c>
      <c r="L7570" s="37" t="str">
        <f aca="false">IF(G7570=1,IF(B7570="",0,IF(J7570&lt;SeuilFugitive,1,0)),"")</f>
        <v/>
      </c>
      <c r="M7570" s="37" t="str">
        <f aca="false">IF(G7570=1,IF(B7570="",IF((Fin-A7570)*24&gt;SeuilFigee,1,0),IF(J7570&gt;SeuilFigee*3600,1,0)),"")</f>
        <v/>
      </c>
      <c r="N7570" s="0" t="str">
        <f aca="false">IF(G7570=1,IF(COUNTIF(H$2:H7570,H7570)=1,COUNTIF($H:$H,H7570),""),"")</f>
        <v/>
      </c>
      <c r="O7570" s="0" t="str">
        <f aca="false">IF(G7570=1,IF(COUNTIF(I$2:I7570,I7570)=1,COUNTIF($I:$I,I7570),""),"")</f>
        <v/>
      </c>
      <c r="P7570" s="38" t="str">
        <f aca="false">IF(G7570=1,IF(COUNTIFS(C$2:C7570,C7570,G$2:G7570,1)=1,COUNTIFS($C:$C,C7570,$G:$G,1)+ROW()/10000000,""),"")</f>
        <v/>
      </c>
      <c r="Q7570" s="0" t="str">
        <f aca="false">IF(K7570=1,IF(COUNTIFS(C$2:C7570,C7570,K$2:K7570,1)=1,1,0),"")</f>
        <v/>
      </c>
      <c r="R7570" s="0" t="str">
        <f aca="false">IF(M7570=1,IF(COUNTIFS(C$2:C7570,C7570,M$2:M7570,1)=1,1,0),"")</f>
        <v/>
      </c>
      <c r="S7570" s="0" t="str">
        <f aca="false">IF(L7570=1,IF(COUNTIFS(C$2:C7570,C7570,L$2:L7570,1)=1,1,0),"")</f>
        <v/>
      </c>
      <c r="T7570" s="38" t="str">
        <f aca="false">IF(N7570="","",N7570+ROW()/10000000)</f>
        <v/>
      </c>
      <c r="U7570" s="0" t="str">
        <f aca="false">IF(G7570=1,IF(B7570="",1,0),"")</f>
        <v/>
      </c>
    </row>
    <row r="7571" customFormat="false" ht="15" hidden="false" customHeight="false" outlineLevel="0" collapsed="false">
      <c r="A7571" s="35"/>
      <c r="B7571" s="35"/>
      <c r="G7571" s="0" t="str">
        <f aca="false">IF(A7571="","",IF(AND(A7571&gt;=Debut,A7571&lt;Fin),1,0))</f>
        <v/>
      </c>
      <c r="H7571" s="0" t="str">
        <f aca="false">IF(G7571=1,INT(ROUND((A7571-Debut)*86400,0)/600),"")</f>
        <v/>
      </c>
      <c r="I7571" s="0" t="str">
        <f aca="false">IF(G7571=1,INT(ROUND((A7571-Debut)*86400,0)/3600),"")</f>
        <v/>
      </c>
      <c r="J7571" s="0" t="str">
        <f aca="false">IF(OR(A7571="",B7571=""),"",ROUND((B7571-A7571)*86400,0))</f>
        <v/>
      </c>
      <c r="K7571" s="37" t="str">
        <f aca="false">IF(G7571=1,IF(COUNTIFS($C:$C,C7571,$G:$G,1,$A:$A,"&gt;="&amp;(A7571-FenetreInterm/86400),$A:$A,"&lt;="&amp;A7571)&gt;=NbInterm,1,0),"")</f>
        <v/>
      </c>
      <c r="L7571" s="37" t="str">
        <f aca="false">IF(G7571=1,IF(B7571="",0,IF(J7571&lt;SeuilFugitive,1,0)),"")</f>
        <v/>
      </c>
      <c r="M7571" s="37" t="str">
        <f aca="false">IF(G7571=1,IF(B7571="",IF((Fin-A7571)*24&gt;SeuilFigee,1,0),IF(J7571&gt;SeuilFigee*3600,1,0)),"")</f>
        <v/>
      </c>
      <c r="N7571" s="0" t="str">
        <f aca="false">IF(G7571=1,IF(COUNTIF(H$2:H7571,H7571)=1,COUNTIF($H:$H,H7571),""),"")</f>
        <v/>
      </c>
      <c r="O7571" s="0" t="str">
        <f aca="false">IF(G7571=1,IF(COUNTIF(I$2:I7571,I7571)=1,COUNTIF($I:$I,I7571),""),"")</f>
        <v/>
      </c>
      <c r="P7571" s="38" t="str">
        <f aca="false">IF(G7571=1,IF(COUNTIFS(C$2:C7571,C7571,G$2:G7571,1)=1,COUNTIFS($C:$C,C7571,$G:$G,1)+ROW()/10000000,""),"")</f>
        <v/>
      </c>
      <c r="Q7571" s="0" t="str">
        <f aca="false">IF(K7571=1,IF(COUNTIFS(C$2:C7571,C7571,K$2:K7571,1)=1,1,0),"")</f>
        <v/>
      </c>
      <c r="R7571" s="0" t="str">
        <f aca="false">IF(M7571=1,IF(COUNTIFS(C$2:C7571,C7571,M$2:M7571,1)=1,1,0),"")</f>
        <v/>
      </c>
      <c r="S7571" s="0" t="str">
        <f aca="false">IF(L7571=1,IF(COUNTIFS(C$2:C7571,C7571,L$2:L7571,1)=1,1,0),"")</f>
        <v/>
      </c>
      <c r="T7571" s="38" t="str">
        <f aca="false">IF(N7571="","",N7571+ROW()/10000000)</f>
        <v/>
      </c>
      <c r="U7571" s="0" t="str">
        <f aca="false">IF(G7571=1,IF(B7571="",1,0),"")</f>
        <v/>
      </c>
    </row>
    <row r="7572" customFormat="false" ht="15" hidden="false" customHeight="false" outlineLevel="0" collapsed="false">
      <c r="A7572" s="35"/>
      <c r="B7572" s="35"/>
      <c r="G7572" s="0" t="str">
        <f aca="false">IF(A7572="","",IF(AND(A7572&gt;=Debut,A7572&lt;Fin),1,0))</f>
        <v/>
      </c>
      <c r="H7572" s="0" t="str">
        <f aca="false">IF(G7572=1,INT(ROUND((A7572-Debut)*86400,0)/600),"")</f>
        <v/>
      </c>
      <c r="I7572" s="0" t="str">
        <f aca="false">IF(G7572=1,INT(ROUND((A7572-Debut)*86400,0)/3600),"")</f>
        <v/>
      </c>
      <c r="J7572" s="0" t="str">
        <f aca="false">IF(OR(A7572="",B7572=""),"",ROUND((B7572-A7572)*86400,0))</f>
        <v/>
      </c>
      <c r="K7572" s="37" t="str">
        <f aca="false">IF(G7572=1,IF(COUNTIFS($C:$C,C7572,$G:$G,1,$A:$A,"&gt;="&amp;(A7572-FenetreInterm/86400),$A:$A,"&lt;="&amp;A7572)&gt;=NbInterm,1,0),"")</f>
        <v/>
      </c>
      <c r="L7572" s="37" t="str">
        <f aca="false">IF(G7572=1,IF(B7572="",0,IF(J7572&lt;SeuilFugitive,1,0)),"")</f>
        <v/>
      </c>
      <c r="M7572" s="37" t="str">
        <f aca="false">IF(G7572=1,IF(B7572="",IF((Fin-A7572)*24&gt;SeuilFigee,1,0),IF(J7572&gt;SeuilFigee*3600,1,0)),"")</f>
        <v/>
      </c>
      <c r="N7572" s="0" t="str">
        <f aca="false">IF(G7572=1,IF(COUNTIF(H$2:H7572,H7572)=1,COUNTIF($H:$H,H7572),""),"")</f>
        <v/>
      </c>
      <c r="O7572" s="0" t="str">
        <f aca="false">IF(G7572=1,IF(COUNTIF(I$2:I7572,I7572)=1,COUNTIF($I:$I,I7572),""),"")</f>
        <v/>
      </c>
      <c r="P7572" s="38" t="str">
        <f aca="false">IF(G7572=1,IF(COUNTIFS(C$2:C7572,C7572,G$2:G7572,1)=1,COUNTIFS($C:$C,C7572,$G:$G,1)+ROW()/10000000,""),"")</f>
        <v/>
      </c>
      <c r="Q7572" s="0" t="str">
        <f aca="false">IF(K7572=1,IF(COUNTIFS(C$2:C7572,C7572,K$2:K7572,1)=1,1,0),"")</f>
        <v/>
      </c>
      <c r="R7572" s="0" t="str">
        <f aca="false">IF(M7572=1,IF(COUNTIFS(C$2:C7572,C7572,M$2:M7572,1)=1,1,0),"")</f>
        <v/>
      </c>
      <c r="S7572" s="0" t="str">
        <f aca="false">IF(L7572=1,IF(COUNTIFS(C$2:C7572,C7572,L$2:L7572,1)=1,1,0),"")</f>
        <v/>
      </c>
      <c r="T7572" s="38" t="str">
        <f aca="false">IF(N7572="","",N7572+ROW()/10000000)</f>
        <v/>
      </c>
      <c r="U7572" s="0" t="str">
        <f aca="false">IF(G7572=1,IF(B7572="",1,0),"")</f>
        <v/>
      </c>
    </row>
    <row r="7573" customFormat="false" ht="15" hidden="false" customHeight="false" outlineLevel="0" collapsed="false">
      <c r="A7573" s="35"/>
      <c r="B7573" s="35"/>
      <c r="G7573" s="0" t="str">
        <f aca="false">IF(A7573="","",IF(AND(A7573&gt;=Debut,A7573&lt;Fin),1,0))</f>
        <v/>
      </c>
      <c r="H7573" s="0" t="str">
        <f aca="false">IF(G7573=1,INT(ROUND((A7573-Debut)*86400,0)/600),"")</f>
        <v/>
      </c>
      <c r="I7573" s="0" t="str">
        <f aca="false">IF(G7573=1,INT(ROUND((A7573-Debut)*86400,0)/3600),"")</f>
        <v/>
      </c>
      <c r="J7573" s="0" t="str">
        <f aca="false">IF(OR(A7573="",B7573=""),"",ROUND((B7573-A7573)*86400,0))</f>
        <v/>
      </c>
      <c r="K7573" s="37" t="str">
        <f aca="false">IF(G7573=1,IF(COUNTIFS($C:$C,C7573,$G:$G,1,$A:$A,"&gt;="&amp;(A7573-FenetreInterm/86400),$A:$A,"&lt;="&amp;A7573)&gt;=NbInterm,1,0),"")</f>
        <v/>
      </c>
      <c r="L7573" s="37" t="str">
        <f aca="false">IF(G7573=1,IF(B7573="",0,IF(J7573&lt;SeuilFugitive,1,0)),"")</f>
        <v/>
      </c>
      <c r="M7573" s="37" t="str">
        <f aca="false">IF(G7573=1,IF(B7573="",IF((Fin-A7573)*24&gt;SeuilFigee,1,0),IF(J7573&gt;SeuilFigee*3600,1,0)),"")</f>
        <v/>
      </c>
      <c r="N7573" s="0" t="str">
        <f aca="false">IF(G7573=1,IF(COUNTIF(H$2:H7573,H7573)=1,COUNTIF($H:$H,H7573),""),"")</f>
        <v/>
      </c>
      <c r="O7573" s="0" t="str">
        <f aca="false">IF(G7573=1,IF(COUNTIF(I$2:I7573,I7573)=1,COUNTIF($I:$I,I7573),""),"")</f>
        <v/>
      </c>
      <c r="P7573" s="38" t="str">
        <f aca="false">IF(G7573=1,IF(COUNTIFS(C$2:C7573,C7573,G$2:G7573,1)=1,COUNTIFS($C:$C,C7573,$G:$G,1)+ROW()/10000000,""),"")</f>
        <v/>
      </c>
      <c r="Q7573" s="0" t="str">
        <f aca="false">IF(K7573=1,IF(COUNTIFS(C$2:C7573,C7573,K$2:K7573,1)=1,1,0),"")</f>
        <v/>
      </c>
      <c r="R7573" s="0" t="str">
        <f aca="false">IF(M7573=1,IF(COUNTIFS(C$2:C7573,C7573,M$2:M7573,1)=1,1,0),"")</f>
        <v/>
      </c>
      <c r="S7573" s="0" t="str">
        <f aca="false">IF(L7573=1,IF(COUNTIFS(C$2:C7573,C7573,L$2:L7573,1)=1,1,0),"")</f>
        <v/>
      </c>
      <c r="T7573" s="38" t="str">
        <f aca="false">IF(N7573="","",N7573+ROW()/10000000)</f>
        <v/>
      </c>
      <c r="U7573" s="0" t="str">
        <f aca="false">IF(G7573=1,IF(B7573="",1,0),"")</f>
        <v/>
      </c>
    </row>
    <row r="7574" customFormat="false" ht="15" hidden="false" customHeight="false" outlineLevel="0" collapsed="false">
      <c r="A7574" s="35"/>
      <c r="B7574" s="35"/>
      <c r="G7574" s="0" t="str">
        <f aca="false">IF(A7574="","",IF(AND(A7574&gt;=Debut,A7574&lt;Fin),1,0))</f>
        <v/>
      </c>
      <c r="H7574" s="0" t="str">
        <f aca="false">IF(G7574=1,INT(ROUND((A7574-Debut)*86400,0)/600),"")</f>
        <v/>
      </c>
      <c r="I7574" s="0" t="str">
        <f aca="false">IF(G7574=1,INT(ROUND((A7574-Debut)*86400,0)/3600),"")</f>
        <v/>
      </c>
      <c r="J7574" s="0" t="str">
        <f aca="false">IF(OR(A7574="",B7574=""),"",ROUND((B7574-A7574)*86400,0))</f>
        <v/>
      </c>
      <c r="K7574" s="37" t="str">
        <f aca="false">IF(G7574=1,IF(COUNTIFS($C:$C,C7574,$G:$G,1,$A:$A,"&gt;="&amp;(A7574-FenetreInterm/86400),$A:$A,"&lt;="&amp;A7574)&gt;=NbInterm,1,0),"")</f>
        <v/>
      </c>
      <c r="L7574" s="37" t="str">
        <f aca="false">IF(G7574=1,IF(B7574="",0,IF(J7574&lt;SeuilFugitive,1,0)),"")</f>
        <v/>
      </c>
      <c r="M7574" s="37" t="str">
        <f aca="false">IF(G7574=1,IF(B7574="",IF((Fin-A7574)*24&gt;SeuilFigee,1,0),IF(J7574&gt;SeuilFigee*3600,1,0)),"")</f>
        <v/>
      </c>
      <c r="N7574" s="0" t="str">
        <f aca="false">IF(G7574=1,IF(COUNTIF(H$2:H7574,H7574)=1,COUNTIF($H:$H,H7574),""),"")</f>
        <v/>
      </c>
      <c r="O7574" s="0" t="str">
        <f aca="false">IF(G7574=1,IF(COUNTIF(I$2:I7574,I7574)=1,COUNTIF($I:$I,I7574),""),"")</f>
        <v/>
      </c>
      <c r="P7574" s="38" t="str">
        <f aca="false">IF(G7574=1,IF(COUNTIFS(C$2:C7574,C7574,G$2:G7574,1)=1,COUNTIFS($C:$C,C7574,$G:$G,1)+ROW()/10000000,""),"")</f>
        <v/>
      </c>
      <c r="Q7574" s="0" t="str">
        <f aca="false">IF(K7574=1,IF(COUNTIFS(C$2:C7574,C7574,K$2:K7574,1)=1,1,0),"")</f>
        <v/>
      </c>
      <c r="R7574" s="0" t="str">
        <f aca="false">IF(M7574=1,IF(COUNTIFS(C$2:C7574,C7574,M$2:M7574,1)=1,1,0),"")</f>
        <v/>
      </c>
      <c r="S7574" s="0" t="str">
        <f aca="false">IF(L7574=1,IF(COUNTIFS(C$2:C7574,C7574,L$2:L7574,1)=1,1,0),"")</f>
        <v/>
      </c>
      <c r="T7574" s="38" t="str">
        <f aca="false">IF(N7574="","",N7574+ROW()/10000000)</f>
        <v/>
      </c>
      <c r="U7574" s="0" t="str">
        <f aca="false">IF(G7574=1,IF(B7574="",1,0),"")</f>
        <v/>
      </c>
    </row>
    <row r="7575" customFormat="false" ht="15" hidden="false" customHeight="false" outlineLevel="0" collapsed="false">
      <c r="A7575" s="35"/>
      <c r="B7575" s="35"/>
      <c r="G7575" s="0" t="str">
        <f aca="false">IF(A7575="","",IF(AND(A7575&gt;=Debut,A7575&lt;Fin),1,0))</f>
        <v/>
      </c>
      <c r="H7575" s="0" t="str">
        <f aca="false">IF(G7575=1,INT(ROUND((A7575-Debut)*86400,0)/600),"")</f>
        <v/>
      </c>
      <c r="I7575" s="0" t="str">
        <f aca="false">IF(G7575=1,INT(ROUND((A7575-Debut)*86400,0)/3600),"")</f>
        <v/>
      </c>
      <c r="J7575" s="0" t="str">
        <f aca="false">IF(OR(A7575="",B7575=""),"",ROUND((B7575-A7575)*86400,0))</f>
        <v/>
      </c>
      <c r="K7575" s="37" t="str">
        <f aca="false">IF(G7575=1,IF(COUNTIFS($C:$C,C7575,$G:$G,1,$A:$A,"&gt;="&amp;(A7575-FenetreInterm/86400),$A:$A,"&lt;="&amp;A7575)&gt;=NbInterm,1,0),"")</f>
        <v/>
      </c>
      <c r="L7575" s="37" t="str">
        <f aca="false">IF(G7575=1,IF(B7575="",0,IF(J7575&lt;SeuilFugitive,1,0)),"")</f>
        <v/>
      </c>
      <c r="M7575" s="37" t="str">
        <f aca="false">IF(G7575=1,IF(B7575="",IF((Fin-A7575)*24&gt;SeuilFigee,1,0),IF(J7575&gt;SeuilFigee*3600,1,0)),"")</f>
        <v/>
      </c>
      <c r="N7575" s="0" t="str">
        <f aca="false">IF(G7575=1,IF(COUNTIF(H$2:H7575,H7575)=1,COUNTIF($H:$H,H7575),""),"")</f>
        <v/>
      </c>
      <c r="O7575" s="0" t="str">
        <f aca="false">IF(G7575=1,IF(COUNTIF(I$2:I7575,I7575)=1,COUNTIF($I:$I,I7575),""),"")</f>
        <v/>
      </c>
      <c r="P7575" s="38" t="str">
        <f aca="false">IF(G7575=1,IF(COUNTIFS(C$2:C7575,C7575,G$2:G7575,1)=1,COUNTIFS($C:$C,C7575,$G:$G,1)+ROW()/10000000,""),"")</f>
        <v/>
      </c>
      <c r="Q7575" s="0" t="str">
        <f aca="false">IF(K7575=1,IF(COUNTIFS(C$2:C7575,C7575,K$2:K7575,1)=1,1,0),"")</f>
        <v/>
      </c>
      <c r="R7575" s="0" t="str">
        <f aca="false">IF(M7575=1,IF(COUNTIFS(C$2:C7575,C7575,M$2:M7575,1)=1,1,0),"")</f>
        <v/>
      </c>
      <c r="S7575" s="0" t="str">
        <f aca="false">IF(L7575=1,IF(COUNTIFS(C$2:C7575,C7575,L$2:L7575,1)=1,1,0),"")</f>
        <v/>
      </c>
      <c r="T7575" s="38" t="str">
        <f aca="false">IF(N7575="","",N7575+ROW()/10000000)</f>
        <v/>
      </c>
      <c r="U7575" s="0" t="str">
        <f aca="false">IF(G7575=1,IF(B7575="",1,0),"")</f>
        <v/>
      </c>
    </row>
    <row r="7576" customFormat="false" ht="15" hidden="false" customHeight="false" outlineLevel="0" collapsed="false">
      <c r="A7576" s="35"/>
      <c r="B7576" s="35"/>
      <c r="G7576" s="0" t="str">
        <f aca="false">IF(A7576="","",IF(AND(A7576&gt;=Debut,A7576&lt;Fin),1,0))</f>
        <v/>
      </c>
      <c r="H7576" s="0" t="str">
        <f aca="false">IF(G7576=1,INT(ROUND((A7576-Debut)*86400,0)/600),"")</f>
        <v/>
      </c>
      <c r="I7576" s="0" t="str">
        <f aca="false">IF(G7576=1,INT(ROUND((A7576-Debut)*86400,0)/3600),"")</f>
        <v/>
      </c>
      <c r="J7576" s="0" t="str">
        <f aca="false">IF(OR(A7576="",B7576=""),"",ROUND((B7576-A7576)*86400,0))</f>
        <v/>
      </c>
      <c r="K7576" s="37" t="str">
        <f aca="false">IF(G7576=1,IF(COUNTIFS($C:$C,C7576,$G:$G,1,$A:$A,"&gt;="&amp;(A7576-FenetreInterm/86400),$A:$A,"&lt;="&amp;A7576)&gt;=NbInterm,1,0),"")</f>
        <v/>
      </c>
      <c r="L7576" s="37" t="str">
        <f aca="false">IF(G7576=1,IF(B7576="",0,IF(J7576&lt;SeuilFugitive,1,0)),"")</f>
        <v/>
      </c>
      <c r="M7576" s="37" t="str">
        <f aca="false">IF(G7576=1,IF(B7576="",IF((Fin-A7576)*24&gt;SeuilFigee,1,0),IF(J7576&gt;SeuilFigee*3600,1,0)),"")</f>
        <v/>
      </c>
      <c r="N7576" s="0" t="str">
        <f aca="false">IF(G7576=1,IF(COUNTIF(H$2:H7576,H7576)=1,COUNTIF($H:$H,H7576),""),"")</f>
        <v/>
      </c>
      <c r="O7576" s="0" t="str">
        <f aca="false">IF(G7576=1,IF(COUNTIF(I$2:I7576,I7576)=1,COUNTIF($I:$I,I7576),""),"")</f>
        <v/>
      </c>
      <c r="P7576" s="38" t="str">
        <f aca="false">IF(G7576=1,IF(COUNTIFS(C$2:C7576,C7576,G$2:G7576,1)=1,COUNTIFS($C:$C,C7576,$G:$G,1)+ROW()/10000000,""),"")</f>
        <v/>
      </c>
      <c r="Q7576" s="0" t="str">
        <f aca="false">IF(K7576=1,IF(COUNTIFS(C$2:C7576,C7576,K$2:K7576,1)=1,1,0),"")</f>
        <v/>
      </c>
      <c r="R7576" s="0" t="str">
        <f aca="false">IF(M7576=1,IF(COUNTIFS(C$2:C7576,C7576,M$2:M7576,1)=1,1,0),"")</f>
        <v/>
      </c>
      <c r="S7576" s="0" t="str">
        <f aca="false">IF(L7576=1,IF(COUNTIFS(C$2:C7576,C7576,L$2:L7576,1)=1,1,0),"")</f>
        <v/>
      </c>
      <c r="T7576" s="38" t="str">
        <f aca="false">IF(N7576="","",N7576+ROW()/10000000)</f>
        <v/>
      </c>
      <c r="U7576" s="0" t="str">
        <f aca="false">IF(G7576=1,IF(B7576="",1,0),"")</f>
        <v/>
      </c>
    </row>
    <row r="7577" customFormat="false" ht="15" hidden="false" customHeight="false" outlineLevel="0" collapsed="false">
      <c r="A7577" s="35"/>
      <c r="B7577" s="35"/>
      <c r="G7577" s="0" t="str">
        <f aca="false">IF(A7577="","",IF(AND(A7577&gt;=Debut,A7577&lt;Fin),1,0))</f>
        <v/>
      </c>
      <c r="H7577" s="0" t="str">
        <f aca="false">IF(G7577=1,INT(ROUND((A7577-Debut)*86400,0)/600),"")</f>
        <v/>
      </c>
      <c r="I7577" s="0" t="str">
        <f aca="false">IF(G7577=1,INT(ROUND((A7577-Debut)*86400,0)/3600),"")</f>
        <v/>
      </c>
      <c r="J7577" s="0" t="str">
        <f aca="false">IF(OR(A7577="",B7577=""),"",ROUND((B7577-A7577)*86400,0))</f>
        <v/>
      </c>
      <c r="K7577" s="37" t="str">
        <f aca="false">IF(G7577=1,IF(COUNTIFS($C:$C,C7577,$G:$G,1,$A:$A,"&gt;="&amp;(A7577-FenetreInterm/86400),$A:$A,"&lt;="&amp;A7577)&gt;=NbInterm,1,0),"")</f>
        <v/>
      </c>
      <c r="L7577" s="37" t="str">
        <f aca="false">IF(G7577=1,IF(B7577="",0,IF(J7577&lt;SeuilFugitive,1,0)),"")</f>
        <v/>
      </c>
      <c r="M7577" s="37" t="str">
        <f aca="false">IF(G7577=1,IF(B7577="",IF((Fin-A7577)*24&gt;SeuilFigee,1,0),IF(J7577&gt;SeuilFigee*3600,1,0)),"")</f>
        <v/>
      </c>
      <c r="N7577" s="0" t="str">
        <f aca="false">IF(G7577=1,IF(COUNTIF(H$2:H7577,H7577)=1,COUNTIF($H:$H,H7577),""),"")</f>
        <v/>
      </c>
      <c r="O7577" s="0" t="str">
        <f aca="false">IF(G7577=1,IF(COUNTIF(I$2:I7577,I7577)=1,COUNTIF($I:$I,I7577),""),"")</f>
        <v/>
      </c>
      <c r="P7577" s="38" t="str">
        <f aca="false">IF(G7577=1,IF(COUNTIFS(C$2:C7577,C7577,G$2:G7577,1)=1,COUNTIFS($C:$C,C7577,$G:$G,1)+ROW()/10000000,""),"")</f>
        <v/>
      </c>
      <c r="Q7577" s="0" t="str">
        <f aca="false">IF(K7577=1,IF(COUNTIFS(C$2:C7577,C7577,K$2:K7577,1)=1,1,0),"")</f>
        <v/>
      </c>
      <c r="R7577" s="0" t="str">
        <f aca="false">IF(M7577=1,IF(COUNTIFS(C$2:C7577,C7577,M$2:M7577,1)=1,1,0),"")</f>
        <v/>
      </c>
      <c r="S7577" s="0" t="str">
        <f aca="false">IF(L7577=1,IF(COUNTIFS(C$2:C7577,C7577,L$2:L7577,1)=1,1,0),"")</f>
        <v/>
      </c>
      <c r="T7577" s="38" t="str">
        <f aca="false">IF(N7577="","",N7577+ROW()/10000000)</f>
        <v/>
      </c>
      <c r="U7577" s="0" t="str">
        <f aca="false">IF(G7577=1,IF(B7577="",1,0),"")</f>
        <v/>
      </c>
    </row>
    <row r="7578" customFormat="false" ht="15" hidden="false" customHeight="false" outlineLevel="0" collapsed="false">
      <c r="A7578" s="35"/>
      <c r="B7578" s="35"/>
      <c r="G7578" s="0" t="str">
        <f aca="false">IF(A7578="","",IF(AND(A7578&gt;=Debut,A7578&lt;Fin),1,0))</f>
        <v/>
      </c>
      <c r="H7578" s="0" t="str">
        <f aca="false">IF(G7578=1,INT(ROUND((A7578-Debut)*86400,0)/600),"")</f>
        <v/>
      </c>
      <c r="I7578" s="0" t="str">
        <f aca="false">IF(G7578=1,INT(ROUND((A7578-Debut)*86400,0)/3600),"")</f>
        <v/>
      </c>
      <c r="J7578" s="0" t="str">
        <f aca="false">IF(OR(A7578="",B7578=""),"",ROUND((B7578-A7578)*86400,0))</f>
        <v/>
      </c>
      <c r="K7578" s="37" t="str">
        <f aca="false">IF(G7578=1,IF(COUNTIFS($C:$C,C7578,$G:$G,1,$A:$A,"&gt;="&amp;(A7578-FenetreInterm/86400),$A:$A,"&lt;="&amp;A7578)&gt;=NbInterm,1,0),"")</f>
        <v/>
      </c>
      <c r="L7578" s="37" t="str">
        <f aca="false">IF(G7578=1,IF(B7578="",0,IF(J7578&lt;SeuilFugitive,1,0)),"")</f>
        <v/>
      </c>
      <c r="M7578" s="37" t="str">
        <f aca="false">IF(G7578=1,IF(B7578="",IF((Fin-A7578)*24&gt;SeuilFigee,1,0),IF(J7578&gt;SeuilFigee*3600,1,0)),"")</f>
        <v/>
      </c>
      <c r="N7578" s="0" t="str">
        <f aca="false">IF(G7578=1,IF(COUNTIF(H$2:H7578,H7578)=1,COUNTIF($H:$H,H7578),""),"")</f>
        <v/>
      </c>
      <c r="O7578" s="0" t="str">
        <f aca="false">IF(G7578=1,IF(COUNTIF(I$2:I7578,I7578)=1,COUNTIF($I:$I,I7578),""),"")</f>
        <v/>
      </c>
      <c r="P7578" s="38" t="str">
        <f aca="false">IF(G7578=1,IF(COUNTIFS(C$2:C7578,C7578,G$2:G7578,1)=1,COUNTIFS($C:$C,C7578,$G:$G,1)+ROW()/10000000,""),"")</f>
        <v/>
      </c>
      <c r="Q7578" s="0" t="str">
        <f aca="false">IF(K7578=1,IF(COUNTIFS(C$2:C7578,C7578,K$2:K7578,1)=1,1,0),"")</f>
        <v/>
      </c>
      <c r="R7578" s="0" t="str">
        <f aca="false">IF(M7578=1,IF(COUNTIFS(C$2:C7578,C7578,M$2:M7578,1)=1,1,0),"")</f>
        <v/>
      </c>
      <c r="S7578" s="0" t="str">
        <f aca="false">IF(L7578=1,IF(COUNTIFS(C$2:C7578,C7578,L$2:L7578,1)=1,1,0),"")</f>
        <v/>
      </c>
      <c r="T7578" s="38" t="str">
        <f aca="false">IF(N7578="","",N7578+ROW()/10000000)</f>
        <v/>
      </c>
      <c r="U7578" s="0" t="str">
        <f aca="false">IF(G7578=1,IF(B7578="",1,0),"")</f>
        <v/>
      </c>
    </row>
    <row r="7579" customFormat="false" ht="15" hidden="false" customHeight="false" outlineLevel="0" collapsed="false">
      <c r="A7579" s="35"/>
      <c r="B7579" s="35"/>
      <c r="G7579" s="0" t="str">
        <f aca="false">IF(A7579="","",IF(AND(A7579&gt;=Debut,A7579&lt;Fin),1,0))</f>
        <v/>
      </c>
      <c r="H7579" s="0" t="str">
        <f aca="false">IF(G7579=1,INT(ROUND((A7579-Debut)*86400,0)/600),"")</f>
        <v/>
      </c>
      <c r="I7579" s="0" t="str">
        <f aca="false">IF(G7579=1,INT(ROUND((A7579-Debut)*86400,0)/3600),"")</f>
        <v/>
      </c>
      <c r="J7579" s="0" t="str">
        <f aca="false">IF(OR(A7579="",B7579=""),"",ROUND((B7579-A7579)*86400,0))</f>
        <v/>
      </c>
      <c r="K7579" s="37" t="str">
        <f aca="false">IF(G7579=1,IF(COUNTIFS($C:$C,C7579,$G:$G,1,$A:$A,"&gt;="&amp;(A7579-FenetreInterm/86400),$A:$A,"&lt;="&amp;A7579)&gt;=NbInterm,1,0),"")</f>
        <v/>
      </c>
      <c r="L7579" s="37" t="str">
        <f aca="false">IF(G7579=1,IF(B7579="",0,IF(J7579&lt;SeuilFugitive,1,0)),"")</f>
        <v/>
      </c>
      <c r="M7579" s="37" t="str">
        <f aca="false">IF(G7579=1,IF(B7579="",IF((Fin-A7579)*24&gt;SeuilFigee,1,0),IF(J7579&gt;SeuilFigee*3600,1,0)),"")</f>
        <v/>
      </c>
      <c r="N7579" s="0" t="str">
        <f aca="false">IF(G7579=1,IF(COUNTIF(H$2:H7579,H7579)=1,COUNTIF($H:$H,H7579),""),"")</f>
        <v/>
      </c>
      <c r="O7579" s="0" t="str">
        <f aca="false">IF(G7579=1,IF(COUNTIF(I$2:I7579,I7579)=1,COUNTIF($I:$I,I7579),""),"")</f>
        <v/>
      </c>
      <c r="P7579" s="38" t="str">
        <f aca="false">IF(G7579=1,IF(COUNTIFS(C$2:C7579,C7579,G$2:G7579,1)=1,COUNTIFS($C:$C,C7579,$G:$G,1)+ROW()/10000000,""),"")</f>
        <v/>
      </c>
      <c r="Q7579" s="0" t="str">
        <f aca="false">IF(K7579=1,IF(COUNTIFS(C$2:C7579,C7579,K$2:K7579,1)=1,1,0),"")</f>
        <v/>
      </c>
      <c r="R7579" s="0" t="str">
        <f aca="false">IF(M7579=1,IF(COUNTIFS(C$2:C7579,C7579,M$2:M7579,1)=1,1,0),"")</f>
        <v/>
      </c>
      <c r="S7579" s="0" t="str">
        <f aca="false">IF(L7579=1,IF(COUNTIFS(C$2:C7579,C7579,L$2:L7579,1)=1,1,0),"")</f>
        <v/>
      </c>
      <c r="T7579" s="38" t="str">
        <f aca="false">IF(N7579="","",N7579+ROW()/10000000)</f>
        <v/>
      </c>
      <c r="U7579" s="0" t="str">
        <f aca="false">IF(G7579=1,IF(B7579="",1,0),"")</f>
        <v/>
      </c>
    </row>
    <row r="7580" customFormat="false" ht="15" hidden="false" customHeight="false" outlineLevel="0" collapsed="false">
      <c r="A7580" s="35"/>
      <c r="B7580" s="35"/>
      <c r="G7580" s="0" t="str">
        <f aca="false">IF(A7580="","",IF(AND(A7580&gt;=Debut,A7580&lt;Fin),1,0))</f>
        <v/>
      </c>
      <c r="H7580" s="0" t="str">
        <f aca="false">IF(G7580=1,INT(ROUND((A7580-Debut)*86400,0)/600),"")</f>
        <v/>
      </c>
      <c r="I7580" s="0" t="str">
        <f aca="false">IF(G7580=1,INT(ROUND((A7580-Debut)*86400,0)/3600),"")</f>
        <v/>
      </c>
      <c r="J7580" s="0" t="str">
        <f aca="false">IF(OR(A7580="",B7580=""),"",ROUND((B7580-A7580)*86400,0))</f>
        <v/>
      </c>
      <c r="K7580" s="37" t="str">
        <f aca="false">IF(G7580=1,IF(COUNTIFS($C:$C,C7580,$G:$G,1,$A:$A,"&gt;="&amp;(A7580-FenetreInterm/86400),$A:$A,"&lt;="&amp;A7580)&gt;=NbInterm,1,0),"")</f>
        <v/>
      </c>
      <c r="L7580" s="37" t="str">
        <f aca="false">IF(G7580=1,IF(B7580="",0,IF(J7580&lt;SeuilFugitive,1,0)),"")</f>
        <v/>
      </c>
      <c r="M7580" s="37" t="str">
        <f aca="false">IF(G7580=1,IF(B7580="",IF((Fin-A7580)*24&gt;SeuilFigee,1,0),IF(J7580&gt;SeuilFigee*3600,1,0)),"")</f>
        <v/>
      </c>
      <c r="N7580" s="0" t="str">
        <f aca="false">IF(G7580=1,IF(COUNTIF(H$2:H7580,H7580)=1,COUNTIF($H:$H,H7580),""),"")</f>
        <v/>
      </c>
      <c r="O7580" s="0" t="str">
        <f aca="false">IF(G7580=1,IF(COUNTIF(I$2:I7580,I7580)=1,COUNTIF($I:$I,I7580),""),"")</f>
        <v/>
      </c>
      <c r="P7580" s="38" t="str">
        <f aca="false">IF(G7580=1,IF(COUNTIFS(C$2:C7580,C7580,G$2:G7580,1)=1,COUNTIFS($C:$C,C7580,$G:$G,1)+ROW()/10000000,""),"")</f>
        <v/>
      </c>
      <c r="Q7580" s="0" t="str">
        <f aca="false">IF(K7580=1,IF(COUNTIFS(C$2:C7580,C7580,K$2:K7580,1)=1,1,0),"")</f>
        <v/>
      </c>
      <c r="R7580" s="0" t="str">
        <f aca="false">IF(M7580=1,IF(COUNTIFS(C$2:C7580,C7580,M$2:M7580,1)=1,1,0),"")</f>
        <v/>
      </c>
      <c r="S7580" s="0" t="str">
        <f aca="false">IF(L7580=1,IF(COUNTIFS(C$2:C7580,C7580,L$2:L7580,1)=1,1,0),"")</f>
        <v/>
      </c>
      <c r="T7580" s="38" t="str">
        <f aca="false">IF(N7580="","",N7580+ROW()/10000000)</f>
        <v/>
      </c>
      <c r="U7580" s="0" t="str">
        <f aca="false">IF(G7580=1,IF(B7580="",1,0),"")</f>
        <v/>
      </c>
    </row>
    <row r="7581" customFormat="false" ht="15" hidden="false" customHeight="false" outlineLevel="0" collapsed="false">
      <c r="A7581" s="35"/>
      <c r="B7581" s="35"/>
      <c r="G7581" s="0" t="str">
        <f aca="false">IF(A7581="","",IF(AND(A7581&gt;=Debut,A7581&lt;Fin),1,0))</f>
        <v/>
      </c>
      <c r="H7581" s="0" t="str">
        <f aca="false">IF(G7581=1,INT(ROUND((A7581-Debut)*86400,0)/600),"")</f>
        <v/>
      </c>
      <c r="I7581" s="0" t="str">
        <f aca="false">IF(G7581=1,INT(ROUND((A7581-Debut)*86400,0)/3600),"")</f>
        <v/>
      </c>
      <c r="J7581" s="0" t="str">
        <f aca="false">IF(OR(A7581="",B7581=""),"",ROUND((B7581-A7581)*86400,0))</f>
        <v/>
      </c>
      <c r="K7581" s="37" t="str">
        <f aca="false">IF(G7581=1,IF(COUNTIFS($C:$C,C7581,$G:$G,1,$A:$A,"&gt;="&amp;(A7581-FenetreInterm/86400),$A:$A,"&lt;="&amp;A7581)&gt;=NbInterm,1,0),"")</f>
        <v/>
      </c>
      <c r="L7581" s="37" t="str">
        <f aca="false">IF(G7581=1,IF(B7581="",0,IF(J7581&lt;SeuilFugitive,1,0)),"")</f>
        <v/>
      </c>
      <c r="M7581" s="37" t="str">
        <f aca="false">IF(G7581=1,IF(B7581="",IF((Fin-A7581)*24&gt;SeuilFigee,1,0),IF(J7581&gt;SeuilFigee*3600,1,0)),"")</f>
        <v/>
      </c>
      <c r="N7581" s="0" t="str">
        <f aca="false">IF(G7581=1,IF(COUNTIF(H$2:H7581,H7581)=1,COUNTIF($H:$H,H7581),""),"")</f>
        <v/>
      </c>
      <c r="O7581" s="0" t="str">
        <f aca="false">IF(G7581=1,IF(COUNTIF(I$2:I7581,I7581)=1,COUNTIF($I:$I,I7581),""),"")</f>
        <v/>
      </c>
      <c r="P7581" s="38" t="str">
        <f aca="false">IF(G7581=1,IF(COUNTIFS(C$2:C7581,C7581,G$2:G7581,1)=1,COUNTIFS($C:$C,C7581,$G:$G,1)+ROW()/10000000,""),"")</f>
        <v/>
      </c>
      <c r="Q7581" s="0" t="str">
        <f aca="false">IF(K7581=1,IF(COUNTIFS(C$2:C7581,C7581,K$2:K7581,1)=1,1,0),"")</f>
        <v/>
      </c>
      <c r="R7581" s="0" t="str">
        <f aca="false">IF(M7581=1,IF(COUNTIFS(C$2:C7581,C7581,M$2:M7581,1)=1,1,0),"")</f>
        <v/>
      </c>
      <c r="S7581" s="0" t="str">
        <f aca="false">IF(L7581=1,IF(COUNTIFS(C$2:C7581,C7581,L$2:L7581,1)=1,1,0),"")</f>
        <v/>
      </c>
      <c r="T7581" s="38" t="str">
        <f aca="false">IF(N7581="","",N7581+ROW()/10000000)</f>
        <v/>
      </c>
      <c r="U7581" s="0" t="str">
        <f aca="false">IF(G7581=1,IF(B7581="",1,0),"")</f>
        <v/>
      </c>
    </row>
    <row r="7582" customFormat="false" ht="15" hidden="false" customHeight="false" outlineLevel="0" collapsed="false">
      <c r="A7582" s="35"/>
      <c r="B7582" s="35"/>
      <c r="G7582" s="0" t="str">
        <f aca="false">IF(A7582="","",IF(AND(A7582&gt;=Debut,A7582&lt;Fin),1,0))</f>
        <v/>
      </c>
      <c r="H7582" s="0" t="str">
        <f aca="false">IF(G7582=1,INT(ROUND((A7582-Debut)*86400,0)/600),"")</f>
        <v/>
      </c>
      <c r="I7582" s="0" t="str">
        <f aca="false">IF(G7582=1,INT(ROUND((A7582-Debut)*86400,0)/3600),"")</f>
        <v/>
      </c>
      <c r="J7582" s="0" t="str">
        <f aca="false">IF(OR(A7582="",B7582=""),"",ROUND((B7582-A7582)*86400,0))</f>
        <v/>
      </c>
      <c r="K7582" s="37" t="str">
        <f aca="false">IF(G7582=1,IF(COUNTIFS($C:$C,C7582,$G:$G,1,$A:$A,"&gt;="&amp;(A7582-FenetreInterm/86400),$A:$A,"&lt;="&amp;A7582)&gt;=NbInterm,1,0),"")</f>
        <v/>
      </c>
      <c r="L7582" s="37" t="str">
        <f aca="false">IF(G7582=1,IF(B7582="",0,IF(J7582&lt;SeuilFugitive,1,0)),"")</f>
        <v/>
      </c>
      <c r="M7582" s="37" t="str">
        <f aca="false">IF(G7582=1,IF(B7582="",IF((Fin-A7582)*24&gt;SeuilFigee,1,0),IF(J7582&gt;SeuilFigee*3600,1,0)),"")</f>
        <v/>
      </c>
      <c r="N7582" s="0" t="str">
        <f aca="false">IF(G7582=1,IF(COUNTIF(H$2:H7582,H7582)=1,COUNTIF($H:$H,H7582),""),"")</f>
        <v/>
      </c>
      <c r="O7582" s="0" t="str">
        <f aca="false">IF(G7582=1,IF(COUNTIF(I$2:I7582,I7582)=1,COUNTIF($I:$I,I7582),""),"")</f>
        <v/>
      </c>
      <c r="P7582" s="38" t="str">
        <f aca="false">IF(G7582=1,IF(COUNTIFS(C$2:C7582,C7582,G$2:G7582,1)=1,COUNTIFS($C:$C,C7582,$G:$G,1)+ROW()/10000000,""),"")</f>
        <v/>
      </c>
      <c r="Q7582" s="0" t="str">
        <f aca="false">IF(K7582=1,IF(COUNTIFS(C$2:C7582,C7582,K$2:K7582,1)=1,1,0),"")</f>
        <v/>
      </c>
      <c r="R7582" s="0" t="str">
        <f aca="false">IF(M7582=1,IF(COUNTIFS(C$2:C7582,C7582,M$2:M7582,1)=1,1,0),"")</f>
        <v/>
      </c>
      <c r="S7582" s="0" t="str">
        <f aca="false">IF(L7582=1,IF(COUNTIFS(C$2:C7582,C7582,L$2:L7582,1)=1,1,0),"")</f>
        <v/>
      </c>
      <c r="T7582" s="38" t="str">
        <f aca="false">IF(N7582="","",N7582+ROW()/10000000)</f>
        <v/>
      </c>
      <c r="U7582" s="0" t="str">
        <f aca="false">IF(G7582=1,IF(B7582="",1,0),"")</f>
        <v/>
      </c>
    </row>
    <row r="7583" customFormat="false" ht="15" hidden="false" customHeight="false" outlineLevel="0" collapsed="false">
      <c r="A7583" s="35"/>
      <c r="B7583" s="35"/>
      <c r="G7583" s="0" t="str">
        <f aca="false">IF(A7583="","",IF(AND(A7583&gt;=Debut,A7583&lt;Fin),1,0))</f>
        <v/>
      </c>
      <c r="H7583" s="0" t="str">
        <f aca="false">IF(G7583=1,INT(ROUND((A7583-Debut)*86400,0)/600),"")</f>
        <v/>
      </c>
      <c r="I7583" s="0" t="str">
        <f aca="false">IF(G7583=1,INT(ROUND((A7583-Debut)*86400,0)/3600),"")</f>
        <v/>
      </c>
      <c r="J7583" s="0" t="str">
        <f aca="false">IF(OR(A7583="",B7583=""),"",ROUND((B7583-A7583)*86400,0))</f>
        <v/>
      </c>
      <c r="K7583" s="37" t="str">
        <f aca="false">IF(G7583=1,IF(COUNTIFS($C:$C,C7583,$G:$G,1,$A:$A,"&gt;="&amp;(A7583-FenetreInterm/86400),$A:$A,"&lt;="&amp;A7583)&gt;=NbInterm,1,0),"")</f>
        <v/>
      </c>
      <c r="L7583" s="37" t="str">
        <f aca="false">IF(G7583=1,IF(B7583="",0,IF(J7583&lt;SeuilFugitive,1,0)),"")</f>
        <v/>
      </c>
      <c r="M7583" s="37" t="str">
        <f aca="false">IF(G7583=1,IF(B7583="",IF((Fin-A7583)*24&gt;SeuilFigee,1,0),IF(J7583&gt;SeuilFigee*3600,1,0)),"")</f>
        <v/>
      </c>
      <c r="N7583" s="0" t="str">
        <f aca="false">IF(G7583=1,IF(COUNTIF(H$2:H7583,H7583)=1,COUNTIF($H:$H,H7583),""),"")</f>
        <v/>
      </c>
      <c r="O7583" s="0" t="str">
        <f aca="false">IF(G7583=1,IF(COUNTIF(I$2:I7583,I7583)=1,COUNTIF($I:$I,I7583),""),"")</f>
        <v/>
      </c>
      <c r="P7583" s="38" t="str">
        <f aca="false">IF(G7583=1,IF(COUNTIFS(C$2:C7583,C7583,G$2:G7583,1)=1,COUNTIFS($C:$C,C7583,$G:$G,1)+ROW()/10000000,""),"")</f>
        <v/>
      </c>
      <c r="Q7583" s="0" t="str">
        <f aca="false">IF(K7583=1,IF(COUNTIFS(C$2:C7583,C7583,K$2:K7583,1)=1,1,0),"")</f>
        <v/>
      </c>
      <c r="R7583" s="0" t="str">
        <f aca="false">IF(M7583=1,IF(COUNTIFS(C$2:C7583,C7583,M$2:M7583,1)=1,1,0),"")</f>
        <v/>
      </c>
      <c r="S7583" s="0" t="str">
        <f aca="false">IF(L7583=1,IF(COUNTIFS(C$2:C7583,C7583,L$2:L7583,1)=1,1,0),"")</f>
        <v/>
      </c>
      <c r="T7583" s="38" t="str">
        <f aca="false">IF(N7583="","",N7583+ROW()/10000000)</f>
        <v/>
      </c>
      <c r="U7583" s="0" t="str">
        <f aca="false">IF(G7583=1,IF(B7583="",1,0),"")</f>
        <v/>
      </c>
    </row>
    <row r="7584" customFormat="false" ht="15" hidden="false" customHeight="false" outlineLevel="0" collapsed="false">
      <c r="A7584" s="35"/>
      <c r="B7584" s="35"/>
      <c r="G7584" s="0" t="str">
        <f aca="false">IF(A7584="","",IF(AND(A7584&gt;=Debut,A7584&lt;Fin),1,0))</f>
        <v/>
      </c>
      <c r="H7584" s="0" t="str">
        <f aca="false">IF(G7584=1,INT(ROUND((A7584-Debut)*86400,0)/600),"")</f>
        <v/>
      </c>
      <c r="I7584" s="0" t="str">
        <f aca="false">IF(G7584=1,INT(ROUND((A7584-Debut)*86400,0)/3600),"")</f>
        <v/>
      </c>
      <c r="J7584" s="0" t="str">
        <f aca="false">IF(OR(A7584="",B7584=""),"",ROUND((B7584-A7584)*86400,0))</f>
        <v/>
      </c>
      <c r="K7584" s="37" t="str">
        <f aca="false">IF(G7584=1,IF(COUNTIFS($C:$C,C7584,$G:$G,1,$A:$A,"&gt;="&amp;(A7584-FenetreInterm/86400),$A:$A,"&lt;="&amp;A7584)&gt;=NbInterm,1,0),"")</f>
        <v/>
      </c>
      <c r="L7584" s="37" t="str">
        <f aca="false">IF(G7584=1,IF(B7584="",0,IF(J7584&lt;SeuilFugitive,1,0)),"")</f>
        <v/>
      </c>
      <c r="M7584" s="37" t="str">
        <f aca="false">IF(G7584=1,IF(B7584="",IF((Fin-A7584)*24&gt;SeuilFigee,1,0),IF(J7584&gt;SeuilFigee*3600,1,0)),"")</f>
        <v/>
      </c>
      <c r="N7584" s="0" t="str">
        <f aca="false">IF(G7584=1,IF(COUNTIF(H$2:H7584,H7584)=1,COUNTIF($H:$H,H7584),""),"")</f>
        <v/>
      </c>
      <c r="O7584" s="0" t="str">
        <f aca="false">IF(G7584=1,IF(COUNTIF(I$2:I7584,I7584)=1,COUNTIF($I:$I,I7584),""),"")</f>
        <v/>
      </c>
      <c r="P7584" s="38" t="str">
        <f aca="false">IF(G7584=1,IF(COUNTIFS(C$2:C7584,C7584,G$2:G7584,1)=1,COUNTIFS($C:$C,C7584,$G:$G,1)+ROW()/10000000,""),"")</f>
        <v/>
      </c>
      <c r="Q7584" s="0" t="str">
        <f aca="false">IF(K7584=1,IF(COUNTIFS(C$2:C7584,C7584,K$2:K7584,1)=1,1,0),"")</f>
        <v/>
      </c>
      <c r="R7584" s="0" t="str">
        <f aca="false">IF(M7584=1,IF(COUNTIFS(C$2:C7584,C7584,M$2:M7584,1)=1,1,0),"")</f>
        <v/>
      </c>
      <c r="S7584" s="0" t="str">
        <f aca="false">IF(L7584=1,IF(COUNTIFS(C$2:C7584,C7584,L$2:L7584,1)=1,1,0),"")</f>
        <v/>
      </c>
      <c r="T7584" s="38" t="str">
        <f aca="false">IF(N7584="","",N7584+ROW()/10000000)</f>
        <v/>
      </c>
      <c r="U7584" s="0" t="str">
        <f aca="false">IF(G7584=1,IF(B7584="",1,0),"")</f>
        <v/>
      </c>
    </row>
    <row r="7585" customFormat="false" ht="15" hidden="false" customHeight="false" outlineLevel="0" collapsed="false">
      <c r="A7585" s="35"/>
      <c r="B7585" s="35"/>
      <c r="G7585" s="0" t="str">
        <f aca="false">IF(A7585="","",IF(AND(A7585&gt;=Debut,A7585&lt;Fin),1,0))</f>
        <v/>
      </c>
      <c r="H7585" s="0" t="str">
        <f aca="false">IF(G7585=1,INT(ROUND((A7585-Debut)*86400,0)/600),"")</f>
        <v/>
      </c>
      <c r="I7585" s="0" t="str">
        <f aca="false">IF(G7585=1,INT(ROUND((A7585-Debut)*86400,0)/3600),"")</f>
        <v/>
      </c>
      <c r="J7585" s="0" t="str">
        <f aca="false">IF(OR(A7585="",B7585=""),"",ROUND((B7585-A7585)*86400,0))</f>
        <v/>
      </c>
      <c r="K7585" s="37" t="str">
        <f aca="false">IF(G7585=1,IF(COUNTIFS($C:$C,C7585,$G:$G,1,$A:$A,"&gt;="&amp;(A7585-FenetreInterm/86400),$A:$A,"&lt;="&amp;A7585)&gt;=NbInterm,1,0),"")</f>
        <v/>
      </c>
      <c r="L7585" s="37" t="str">
        <f aca="false">IF(G7585=1,IF(B7585="",0,IF(J7585&lt;SeuilFugitive,1,0)),"")</f>
        <v/>
      </c>
      <c r="M7585" s="37" t="str">
        <f aca="false">IF(G7585=1,IF(B7585="",IF((Fin-A7585)*24&gt;SeuilFigee,1,0),IF(J7585&gt;SeuilFigee*3600,1,0)),"")</f>
        <v/>
      </c>
      <c r="N7585" s="0" t="str">
        <f aca="false">IF(G7585=1,IF(COUNTIF(H$2:H7585,H7585)=1,COUNTIF($H:$H,H7585),""),"")</f>
        <v/>
      </c>
      <c r="O7585" s="0" t="str">
        <f aca="false">IF(G7585=1,IF(COUNTIF(I$2:I7585,I7585)=1,COUNTIF($I:$I,I7585),""),"")</f>
        <v/>
      </c>
      <c r="P7585" s="38" t="str">
        <f aca="false">IF(G7585=1,IF(COUNTIFS(C$2:C7585,C7585,G$2:G7585,1)=1,COUNTIFS($C:$C,C7585,$G:$G,1)+ROW()/10000000,""),"")</f>
        <v/>
      </c>
      <c r="Q7585" s="0" t="str">
        <f aca="false">IF(K7585=1,IF(COUNTIFS(C$2:C7585,C7585,K$2:K7585,1)=1,1,0),"")</f>
        <v/>
      </c>
      <c r="R7585" s="0" t="str">
        <f aca="false">IF(M7585=1,IF(COUNTIFS(C$2:C7585,C7585,M$2:M7585,1)=1,1,0),"")</f>
        <v/>
      </c>
      <c r="S7585" s="0" t="str">
        <f aca="false">IF(L7585=1,IF(COUNTIFS(C$2:C7585,C7585,L$2:L7585,1)=1,1,0),"")</f>
        <v/>
      </c>
      <c r="T7585" s="38" t="str">
        <f aca="false">IF(N7585="","",N7585+ROW()/10000000)</f>
        <v/>
      </c>
      <c r="U7585" s="0" t="str">
        <f aca="false">IF(G7585=1,IF(B7585="",1,0),"")</f>
        <v/>
      </c>
    </row>
    <row r="7586" customFormat="false" ht="15" hidden="false" customHeight="false" outlineLevel="0" collapsed="false">
      <c r="A7586" s="35"/>
      <c r="B7586" s="35"/>
      <c r="G7586" s="0" t="str">
        <f aca="false">IF(A7586="","",IF(AND(A7586&gt;=Debut,A7586&lt;Fin),1,0))</f>
        <v/>
      </c>
      <c r="H7586" s="0" t="str">
        <f aca="false">IF(G7586=1,INT(ROUND((A7586-Debut)*86400,0)/600),"")</f>
        <v/>
      </c>
      <c r="I7586" s="0" t="str">
        <f aca="false">IF(G7586=1,INT(ROUND((A7586-Debut)*86400,0)/3600),"")</f>
        <v/>
      </c>
      <c r="J7586" s="0" t="str">
        <f aca="false">IF(OR(A7586="",B7586=""),"",ROUND((B7586-A7586)*86400,0))</f>
        <v/>
      </c>
      <c r="K7586" s="37" t="str">
        <f aca="false">IF(G7586=1,IF(COUNTIFS($C:$C,C7586,$G:$G,1,$A:$A,"&gt;="&amp;(A7586-FenetreInterm/86400),$A:$A,"&lt;="&amp;A7586)&gt;=NbInterm,1,0),"")</f>
        <v/>
      </c>
      <c r="L7586" s="37" t="str">
        <f aca="false">IF(G7586=1,IF(B7586="",0,IF(J7586&lt;SeuilFugitive,1,0)),"")</f>
        <v/>
      </c>
      <c r="M7586" s="37" t="str">
        <f aca="false">IF(G7586=1,IF(B7586="",IF((Fin-A7586)*24&gt;SeuilFigee,1,0),IF(J7586&gt;SeuilFigee*3600,1,0)),"")</f>
        <v/>
      </c>
      <c r="N7586" s="0" t="str">
        <f aca="false">IF(G7586=1,IF(COUNTIF(H$2:H7586,H7586)=1,COUNTIF($H:$H,H7586),""),"")</f>
        <v/>
      </c>
      <c r="O7586" s="0" t="str">
        <f aca="false">IF(G7586=1,IF(COUNTIF(I$2:I7586,I7586)=1,COUNTIF($I:$I,I7586),""),"")</f>
        <v/>
      </c>
      <c r="P7586" s="38" t="str">
        <f aca="false">IF(G7586=1,IF(COUNTIFS(C$2:C7586,C7586,G$2:G7586,1)=1,COUNTIFS($C:$C,C7586,$G:$G,1)+ROW()/10000000,""),"")</f>
        <v/>
      </c>
      <c r="Q7586" s="0" t="str">
        <f aca="false">IF(K7586=1,IF(COUNTIFS(C$2:C7586,C7586,K$2:K7586,1)=1,1,0),"")</f>
        <v/>
      </c>
      <c r="R7586" s="0" t="str">
        <f aca="false">IF(M7586=1,IF(COUNTIFS(C$2:C7586,C7586,M$2:M7586,1)=1,1,0),"")</f>
        <v/>
      </c>
      <c r="S7586" s="0" t="str">
        <f aca="false">IF(L7586=1,IF(COUNTIFS(C$2:C7586,C7586,L$2:L7586,1)=1,1,0),"")</f>
        <v/>
      </c>
      <c r="T7586" s="38" t="str">
        <f aca="false">IF(N7586="","",N7586+ROW()/10000000)</f>
        <v/>
      </c>
      <c r="U7586" s="0" t="str">
        <f aca="false">IF(G7586=1,IF(B7586="",1,0),"")</f>
        <v/>
      </c>
    </row>
    <row r="7587" customFormat="false" ht="15" hidden="false" customHeight="false" outlineLevel="0" collapsed="false">
      <c r="A7587" s="35"/>
      <c r="B7587" s="35"/>
      <c r="G7587" s="0" t="str">
        <f aca="false">IF(A7587="","",IF(AND(A7587&gt;=Debut,A7587&lt;Fin),1,0))</f>
        <v/>
      </c>
      <c r="H7587" s="0" t="str">
        <f aca="false">IF(G7587=1,INT(ROUND((A7587-Debut)*86400,0)/600),"")</f>
        <v/>
      </c>
      <c r="I7587" s="0" t="str">
        <f aca="false">IF(G7587=1,INT(ROUND((A7587-Debut)*86400,0)/3600),"")</f>
        <v/>
      </c>
      <c r="J7587" s="0" t="str">
        <f aca="false">IF(OR(A7587="",B7587=""),"",ROUND((B7587-A7587)*86400,0))</f>
        <v/>
      </c>
      <c r="K7587" s="37" t="str">
        <f aca="false">IF(G7587=1,IF(COUNTIFS($C:$C,C7587,$G:$G,1,$A:$A,"&gt;="&amp;(A7587-FenetreInterm/86400),$A:$A,"&lt;="&amp;A7587)&gt;=NbInterm,1,0),"")</f>
        <v/>
      </c>
      <c r="L7587" s="37" t="str">
        <f aca="false">IF(G7587=1,IF(B7587="",0,IF(J7587&lt;SeuilFugitive,1,0)),"")</f>
        <v/>
      </c>
      <c r="M7587" s="37" t="str">
        <f aca="false">IF(G7587=1,IF(B7587="",IF((Fin-A7587)*24&gt;SeuilFigee,1,0),IF(J7587&gt;SeuilFigee*3600,1,0)),"")</f>
        <v/>
      </c>
      <c r="N7587" s="0" t="str">
        <f aca="false">IF(G7587=1,IF(COUNTIF(H$2:H7587,H7587)=1,COUNTIF($H:$H,H7587),""),"")</f>
        <v/>
      </c>
      <c r="O7587" s="0" t="str">
        <f aca="false">IF(G7587=1,IF(COUNTIF(I$2:I7587,I7587)=1,COUNTIF($I:$I,I7587),""),"")</f>
        <v/>
      </c>
      <c r="P7587" s="38" t="str">
        <f aca="false">IF(G7587=1,IF(COUNTIFS(C$2:C7587,C7587,G$2:G7587,1)=1,COUNTIFS($C:$C,C7587,$G:$G,1)+ROW()/10000000,""),"")</f>
        <v/>
      </c>
      <c r="Q7587" s="0" t="str">
        <f aca="false">IF(K7587=1,IF(COUNTIFS(C$2:C7587,C7587,K$2:K7587,1)=1,1,0),"")</f>
        <v/>
      </c>
      <c r="R7587" s="0" t="str">
        <f aca="false">IF(M7587=1,IF(COUNTIFS(C$2:C7587,C7587,M$2:M7587,1)=1,1,0),"")</f>
        <v/>
      </c>
      <c r="S7587" s="0" t="str">
        <f aca="false">IF(L7587=1,IF(COUNTIFS(C$2:C7587,C7587,L$2:L7587,1)=1,1,0),"")</f>
        <v/>
      </c>
      <c r="T7587" s="38" t="str">
        <f aca="false">IF(N7587="","",N7587+ROW()/10000000)</f>
        <v/>
      </c>
      <c r="U7587" s="0" t="str">
        <f aca="false">IF(G7587=1,IF(B7587="",1,0),"")</f>
        <v/>
      </c>
    </row>
    <row r="7588" customFormat="false" ht="15" hidden="false" customHeight="false" outlineLevel="0" collapsed="false">
      <c r="A7588" s="35"/>
      <c r="B7588" s="35"/>
      <c r="G7588" s="0" t="str">
        <f aca="false">IF(A7588="","",IF(AND(A7588&gt;=Debut,A7588&lt;Fin),1,0))</f>
        <v/>
      </c>
      <c r="H7588" s="0" t="str">
        <f aca="false">IF(G7588=1,INT(ROUND((A7588-Debut)*86400,0)/600),"")</f>
        <v/>
      </c>
      <c r="I7588" s="0" t="str">
        <f aca="false">IF(G7588=1,INT(ROUND((A7588-Debut)*86400,0)/3600),"")</f>
        <v/>
      </c>
      <c r="J7588" s="0" t="str">
        <f aca="false">IF(OR(A7588="",B7588=""),"",ROUND((B7588-A7588)*86400,0))</f>
        <v/>
      </c>
      <c r="K7588" s="37" t="str">
        <f aca="false">IF(G7588=1,IF(COUNTIFS($C:$C,C7588,$G:$G,1,$A:$A,"&gt;="&amp;(A7588-FenetreInterm/86400),$A:$A,"&lt;="&amp;A7588)&gt;=NbInterm,1,0),"")</f>
        <v/>
      </c>
      <c r="L7588" s="37" t="str">
        <f aca="false">IF(G7588=1,IF(B7588="",0,IF(J7588&lt;SeuilFugitive,1,0)),"")</f>
        <v/>
      </c>
      <c r="M7588" s="37" t="str">
        <f aca="false">IF(G7588=1,IF(B7588="",IF((Fin-A7588)*24&gt;SeuilFigee,1,0),IF(J7588&gt;SeuilFigee*3600,1,0)),"")</f>
        <v/>
      </c>
      <c r="N7588" s="0" t="str">
        <f aca="false">IF(G7588=1,IF(COUNTIF(H$2:H7588,H7588)=1,COUNTIF($H:$H,H7588),""),"")</f>
        <v/>
      </c>
      <c r="O7588" s="0" t="str">
        <f aca="false">IF(G7588=1,IF(COUNTIF(I$2:I7588,I7588)=1,COUNTIF($I:$I,I7588),""),"")</f>
        <v/>
      </c>
      <c r="P7588" s="38" t="str">
        <f aca="false">IF(G7588=1,IF(COUNTIFS(C$2:C7588,C7588,G$2:G7588,1)=1,COUNTIFS($C:$C,C7588,$G:$G,1)+ROW()/10000000,""),"")</f>
        <v/>
      </c>
      <c r="Q7588" s="0" t="str">
        <f aca="false">IF(K7588=1,IF(COUNTIFS(C$2:C7588,C7588,K$2:K7588,1)=1,1,0),"")</f>
        <v/>
      </c>
      <c r="R7588" s="0" t="str">
        <f aca="false">IF(M7588=1,IF(COUNTIFS(C$2:C7588,C7588,M$2:M7588,1)=1,1,0),"")</f>
        <v/>
      </c>
      <c r="S7588" s="0" t="str">
        <f aca="false">IF(L7588=1,IF(COUNTIFS(C$2:C7588,C7588,L$2:L7588,1)=1,1,0),"")</f>
        <v/>
      </c>
      <c r="T7588" s="38" t="str">
        <f aca="false">IF(N7588="","",N7588+ROW()/10000000)</f>
        <v/>
      </c>
      <c r="U7588" s="0" t="str">
        <f aca="false">IF(G7588=1,IF(B7588="",1,0),"")</f>
        <v/>
      </c>
    </row>
    <row r="7589" customFormat="false" ht="15" hidden="false" customHeight="false" outlineLevel="0" collapsed="false">
      <c r="A7589" s="35"/>
      <c r="B7589" s="35"/>
      <c r="G7589" s="0" t="str">
        <f aca="false">IF(A7589="","",IF(AND(A7589&gt;=Debut,A7589&lt;Fin),1,0))</f>
        <v/>
      </c>
      <c r="H7589" s="0" t="str">
        <f aca="false">IF(G7589=1,INT(ROUND((A7589-Debut)*86400,0)/600),"")</f>
        <v/>
      </c>
      <c r="I7589" s="0" t="str">
        <f aca="false">IF(G7589=1,INT(ROUND((A7589-Debut)*86400,0)/3600),"")</f>
        <v/>
      </c>
      <c r="J7589" s="0" t="str">
        <f aca="false">IF(OR(A7589="",B7589=""),"",ROUND((B7589-A7589)*86400,0))</f>
        <v/>
      </c>
      <c r="K7589" s="37" t="str">
        <f aca="false">IF(G7589=1,IF(COUNTIFS($C:$C,C7589,$G:$G,1,$A:$A,"&gt;="&amp;(A7589-FenetreInterm/86400),$A:$A,"&lt;="&amp;A7589)&gt;=NbInterm,1,0),"")</f>
        <v/>
      </c>
      <c r="L7589" s="37" t="str">
        <f aca="false">IF(G7589=1,IF(B7589="",0,IF(J7589&lt;SeuilFugitive,1,0)),"")</f>
        <v/>
      </c>
      <c r="M7589" s="37" t="str">
        <f aca="false">IF(G7589=1,IF(B7589="",IF((Fin-A7589)*24&gt;SeuilFigee,1,0),IF(J7589&gt;SeuilFigee*3600,1,0)),"")</f>
        <v/>
      </c>
      <c r="N7589" s="0" t="str">
        <f aca="false">IF(G7589=1,IF(COUNTIF(H$2:H7589,H7589)=1,COUNTIF($H:$H,H7589),""),"")</f>
        <v/>
      </c>
      <c r="O7589" s="0" t="str">
        <f aca="false">IF(G7589=1,IF(COUNTIF(I$2:I7589,I7589)=1,COUNTIF($I:$I,I7589),""),"")</f>
        <v/>
      </c>
      <c r="P7589" s="38" t="str">
        <f aca="false">IF(G7589=1,IF(COUNTIFS(C$2:C7589,C7589,G$2:G7589,1)=1,COUNTIFS($C:$C,C7589,$G:$G,1)+ROW()/10000000,""),"")</f>
        <v/>
      </c>
      <c r="Q7589" s="0" t="str">
        <f aca="false">IF(K7589=1,IF(COUNTIFS(C$2:C7589,C7589,K$2:K7589,1)=1,1,0),"")</f>
        <v/>
      </c>
      <c r="R7589" s="0" t="str">
        <f aca="false">IF(M7589=1,IF(COUNTIFS(C$2:C7589,C7589,M$2:M7589,1)=1,1,0),"")</f>
        <v/>
      </c>
      <c r="S7589" s="0" t="str">
        <f aca="false">IF(L7589=1,IF(COUNTIFS(C$2:C7589,C7589,L$2:L7589,1)=1,1,0),"")</f>
        <v/>
      </c>
      <c r="T7589" s="38" t="str">
        <f aca="false">IF(N7589="","",N7589+ROW()/10000000)</f>
        <v/>
      </c>
      <c r="U7589" s="0" t="str">
        <f aca="false">IF(G7589=1,IF(B7589="",1,0),"")</f>
        <v/>
      </c>
    </row>
    <row r="7590" customFormat="false" ht="15" hidden="false" customHeight="false" outlineLevel="0" collapsed="false">
      <c r="A7590" s="35"/>
      <c r="B7590" s="35"/>
      <c r="G7590" s="0" t="str">
        <f aca="false">IF(A7590="","",IF(AND(A7590&gt;=Debut,A7590&lt;Fin),1,0))</f>
        <v/>
      </c>
      <c r="H7590" s="0" t="str">
        <f aca="false">IF(G7590=1,INT(ROUND((A7590-Debut)*86400,0)/600),"")</f>
        <v/>
      </c>
      <c r="I7590" s="0" t="str">
        <f aca="false">IF(G7590=1,INT(ROUND((A7590-Debut)*86400,0)/3600),"")</f>
        <v/>
      </c>
      <c r="J7590" s="0" t="str">
        <f aca="false">IF(OR(A7590="",B7590=""),"",ROUND((B7590-A7590)*86400,0))</f>
        <v/>
      </c>
      <c r="K7590" s="37" t="str">
        <f aca="false">IF(G7590=1,IF(COUNTIFS($C:$C,C7590,$G:$G,1,$A:$A,"&gt;="&amp;(A7590-FenetreInterm/86400),$A:$A,"&lt;="&amp;A7590)&gt;=NbInterm,1,0),"")</f>
        <v/>
      </c>
      <c r="L7590" s="37" t="str">
        <f aca="false">IF(G7590=1,IF(B7590="",0,IF(J7590&lt;SeuilFugitive,1,0)),"")</f>
        <v/>
      </c>
      <c r="M7590" s="37" t="str">
        <f aca="false">IF(G7590=1,IF(B7590="",IF((Fin-A7590)*24&gt;SeuilFigee,1,0),IF(J7590&gt;SeuilFigee*3600,1,0)),"")</f>
        <v/>
      </c>
      <c r="N7590" s="0" t="str">
        <f aca="false">IF(G7590=1,IF(COUNTIF(H$2:H7590,H7590)=1,COUNTIF($H:$H,H7590),""),"")</f>
        <v/>
      </c>
      <c r="O7590" s="0" t="str">
        <f aca="false">IF(G7590=1,IF(COUNTIF(I$2:I7590,I7590)=1,COUNTIF($I:$I,I7590),""),"")</f>
        <v/>
      </c>
      <c r="P7590" s="38" t="str">
        <f aca="false">IF(G7590=1,IF(COUNTIFS(C$2:C7590,C7590,G$2:G7590,1)=1,COUNTIFS($C:$C,C7590,$G:$G,1)+ROW()/10000000,""),"")</f>
        <v/>
      </c>
      <c r="Q7590" s="0" t="str">
        <f aca="false">IF(K7590=1,IF(COUNTIFS(C$2:C7590,C7590,K$2:K7590,1)=1,1,0),"")</f>
        <v/>
      </c>
      <c r="R7590" s="0" t="str">
        <f aca="false">IF(M7590=1,IF(COUNTIFS(C$2:C7590,C7590,M$2:M7590,1)=1,1,0),"")</f>
        <v/>
      </c>
      <c r="S7590" s="0" t="str">
        <f aca="false">IF(L7590=1,IF(COUNTIFS(C$2:C7590,C7590,L$2:L7590,1)=1,1,0),"")</f>
        <v/>
      </c>
      <c r="T7590" s="38" t="str">
        <f aca="false">IF(N7590="","",N7590+ROW()/10000000)</f>
        <v/>
      </c>
      <c r="U7590" s="0" t="str">
        <f aca="false">IF(G7590=1,IF(B7590="",1,0),"")</f>
        <v/>
      </c>
    </row>
    <row r="7591" customFormat="false" ht="15" hidden="false" customHeight="false" outlineLevel="0" collapsed="false">
      <c r="A7591" s="35"/>
      <c r="B7591" s="35"/>
      <c r="G7591" s="0" t="str">
        <f aca="false">IF(A7591="","",IF(AND(A7591&gt;=Debut,A7591&lt;Fin),1,0))</f>
        <v/>
      </c>
      <c r="H7591" s="0" t="str">
        <f aca="false">IF(G7591=1,INT(ROUND((A7591-Debut)*86400,0)/600),"")</f>
        <v/>
      </c>
      <c r="I7591" s="0" t="str">
        <f aca="false">IF(G7591=1,INT(ROUND((A7591-Debut)*86400,0)/3600),"")</f>
        <v/>
      </c>
      <c r="J7591" s="0" t="str">
        <f aca="false">IF(OR(A7591="",B7591=""),"",ROUND((B7591-A7591)*86400,0))</f>
        <v/>
      </c>
      <c r="K7591" s="37" t="str">
        <f aca="false">IF(G7591=1,IF(COUNTIFS($C:$C,C7591,$G:$G,1,$A:$A,"&gt;="&amp;(A7591-FenetreInterm/86400),$A:$A,"&lt;="&amp;A7591)&gt;=NbInterm,1,0),"")</f>
        <v/>
      </c>
      <c r="L7591" s="37" t="str">
        <f aca="false">IF(G7591=1,IF(B7591="",0,IF(J7591&lt;SeuilFugitive,1,0)),"")</f>
        <v/>
      </c>
      <c r="M7591" s="37" t="str">
        <f aca="false">IF(G7591=1,IF(B7591="",IF((Fin-A7591)*24&gt;SeuilFigee,1,0),IF(J7591&gt;SeuilFigee*3600,1,0)),"")</f>
        <v/>
      </c>
      <c r="N7591" s="0" t="str">
        <f aca="false">IF(G7591=1,IF(COUNTIF(H$2:H7591,H7591)=1,COUNTIF($H:$H,H7591),""),"")</f>
        <v/>
      </c>
      <c r="O7591" s="0" t="str">
        <f aca="false">IF(G7591=1,IF(COUNTIF(I$2:I7591,I7591)=1,COUNTIF($I:$I,I7591),""),"")</f>
        <v/>
      </c>
      <c r="P7591" s="38" t="str">
        <f aca="false">IF(G7591=1,IF(COUNTIFS(C$2:C7591,C7591,G$2:G7591,1)=1,COUNTIFS($C:$C,C7591,$G:$G,1)+ROW()/10000000,""),"")</f>
        <v/>
      </c>
      <c r="Q7591" s="0" t="str">
        <f aca="false">IF(K7591=1,IF(COUNTIFS(C$2:C7591,C7591,K$2:K7591,1)=1,1,0),"")</f>
        <v/>
      </c>
      <c r="R7591" s="0" t="str">
        <f aca="false">IF(M7591=1,IF(COUNTIFS(C$2:C7591,C7591,M$2:M7591,1)=1,1,0),"")</f>
        <v/>
      </c>
      <c r="S7591" s="0" t="str">
        <f aca="false">IF(L7591=1,IF(COUNTIFS(C$2:C7591,C7591,L$2:L7591,1)=1,1,0),"")</f>
        <v/>
      </c>
      <c r="T7591" s="38" t="str">
        <f aca="false">IF(N7591="","",N7591+ROW()/10000000)</f>
        <v/>
      </c>
      <c r="U7591" s="0" t="str">
        <f aca="false">IF(G7591=1,IF(B7591="",1,0),"")</f>
        <v/>
      </c>
    </row>
    <row r="7592" customFormat="false" ht="15" hidden="false" customHeight="false" outlineLevel="0" collapsed="false">
      <c r="A7592" s="35"/>
      <c r="B7592" s="35"/>
      <c r="G7592" s="0" t="str">
        <f aca="false">IF(A7592="","",IF(AND(A7592&gt;=Debut,A7592&lt;Fin),1,0))</f>
        <v/>
      </c>
      <c r="H7592" s="0" t="str">
        <f aca="false">IF(G7592=1,INT(ROUND((A7592-Debut)*86400,0)/600),"")</f>
        <v/>
      </c>
      <c r="I7592" s="0" t="str">
        <f aca="false">IF(G7592=1,INT(ROUND((A7592-Debut)*86400,0)/3600),"")</f>
        <v/>
      </c>
      <c r="J7592" s="0" t="str">
        <f aca="false">IF(OR(A7592="",B7592=""),"",ROUND((B7592-A7592)*86400,0))</f>
        <v/>
      </c>
      <c r="K7592" s="37" t="str">
        <f aca="false">IF(G7592=1,IF(COUNTIFS($C:$C,C7592,$G:$G,1,$A:$A,"&gt;="&amp;(A7592-FenetreInterm/86400),$A:$A,"&lt;="&amp;A7592)&gt;=NbInterm,1,0),"")</f>
        <v/>
      </c>
      <c r="L7592" s="37" t="str">
        <f aca="false">IF(G7592=1,IF(B7592="",0,IF(J7592&lt;SeuilFugitive,1,0)),"")</f>
        <v/>
      </c>
      <c r="M7592" s="37" t="str">
        <f aca="false">IF(G7592=1,IF(B7592="",IF((Fin-A7592)*24&gt;SeuilFigee,1,0),IF(J7592&gt;SeuilFigee*3600,1,0)),"")</f>
        <v/>
      </c>
      <c r="N7592" s="0" t="str">
        <f aca="false">IF(G7592=1,IF(COUNTIF(H$2:H7592,H7592)=1,COUNTIF($H:$H,H7592),""),"")</f>
        <v/>
      </c>
      <c r="O7592" s="0" t="str">
        <f aca="false">IF(G7592=1,IF(COUNTIF(I$2:I7592,I7592)=1,COUNTIF($I:$I,I7592),""),"")</f>
        <v/>
      </c>
      <c r="P7592" s="38" t="str">
        <f aca="false">IF(G7592=1,IF(COUNTIFS(C$2:C7592,C7592,G$2:G7592,1)=1,COUNTIFS($C:$C,C7592,$G:$G,1)+ROW()/10000000,""),"")</f>
        <v/>
      </c>
      <c r="Q7592" s="0" t="str">
        <f aca="false">IF(K7592=1,IF(COUNTIFS(C$2:C7592,C7592,K$2:K7592,1)=1,1,0),"")</f>
        <v/>
      </c>
      <c r="R7592" s="0" t="str">
        <f aca="false">IF(M7592=1,IF(COUNTIFS(C$2:C7592,C7592,M$2:M7592,1)=1,1,0),"")</f>
        <v/>
      </c>
      <c r="S7592" s="0" t="str">
        <f aca="false">IF(L7592=1,IF(COUNTIFS(C$2:C7592,C7592,L$2:L7592,1)=1,1,0),"")</f>
        <v/>
      </c>
      <c r="T7592" s="38" t="str">
        <f aca="false">IF(N7592="","",N7592+ROW()/10000000)</f>
        <v/>
      </c>
      <c r="U7592" s="0" t="str">
        <f aca="false">IF(G7592=1,IF(B7592="",1,0),"")</f>
        <v/>
      </c>
    </row>
    <row r="7593" customFormat="false" ht="15" hidden="false" customHeight="false" outlineLevel="0" collapsed="false">
      <c r="A7593" s="35"/>
      <c r="B7593" s="35"/>
      <c r="G7593" s="0" t="str">
        <f aca="false">IF(A7593="","",IF(AND(A7593&gt;=Debut,A7593&lt;Fin),1,0))</f>
        <v/>
      </c>
      <c r="H7593" s="0" t="str">
        <f aca="false">IF(G7593=1,INT(ROUND((A7593-Debut)*86400,0)/600),"")</f>
        <v/>
      </c>
      <c r="I7593" s="0" t="str">
        <f aca="false">IF(G7593=1,INT(ROUND((A7593-Debut)*86400,0)/3600),"")</f>
        <v/>
      </c>
      <c r="J7593" s="0" t="str">
        <f aca="false">IF(OR(A7593="",B7593=""),"",ROUND((B7593-A7593)*86400,0))</f>
        <v/>
      </c>
      <c r="K7593" s="37" t="str">
        <f aca="false">IF(G7593=1,IF(COUNTIFS($C:$C,C7593,$G:$G,1,$A:$A,"&gt;="&amp;(A7593-FenetreInterm/86400),$A:$A,"&lt;="&amp;A7593)&gt;=NbInterm,1,0),"")</f>
        <v/>
      </c>
      <c r="L7593" s="37" t="str">
        <f aca="false">IF(G7593=1,IF(B7593="",0,IF(J7593&lt;SeuilFugitive,1,0)),"")</f>
        <v/>
      </c>
      <c r="M7593" s="37" t="str">
        <f aca="false">IF(G7593=1,IF(B7593="",IF((Fin-A7593)*24&gt;SeuilFigee,1,0),IF(J7593&gt;SeuilFigee*3600,1,0)),"")</f>
        <v/>
      </c>
      <c r="N7593" s="0" t="str">
        <f aca="false">IF(G7593=1,IF(COUNTIF(H$2:H7593,H7593)=1,COUNTIF($H:$H,H7593),""),"")</f>
        <v/>
      </c>
      <c r="O7593" s="0" t="str">
        <f aca="false">IF(G7593=1,IF(COUNTIF(I$2:I7593,I7593)=1,COUNTIF($I:$I,I7593),""),"")</f>
        <v/>
      </c>
      <c r="P7593" s="38" t="str">
        <f aca="false">IF(G7593=1,IF(COUNTIFS(C$2:C7593,C7593,G$2:G7593,1)=1,COUNTIFS($C:$C,C7593,$G:$G,1)+ROW()/10000000,""),"")</f>
        <v/>
      </c>
      <c r="Q7593" s="0" t="str">
        <f aca="false">IF(K7593=1,IF(COUNTIFS(C$2:C7593,C7593,K$2:K7593,1)=1,1,0),"")</f>
        <v/>
      </c>
      <c r="R7593" s="0" t="str">
        <f aca="false">IF(M7593=1,IF(COUNTIFS(C$2:C7593,C7593,M$2:M7593,1)=1,1,0),"")</f>
        <v/>
      </c>
      <c r="S7593" s="0" t="str">
        <f aca="false">IF(L7593=1,IF(COUNTIFS(C$2:C7593,C7593,L$2:L7593,1)=1,1,0),"")</f>
        <v/>
      </c>
      <c r="T7593" s="38" t="str">
        <f aca="false">IF(N7593="","",N7593+ROW()/10000000)</f>
        <v/>
      </c>
      <c r="U7593" s="0" t="str">
        <f aca="false">IF(G7593=1,IF(B7593="",1,0),"")</f>
        <v/>
      </c>
    </row>
    <row r="7594" customFormat="false" ht="15" hidden="false" customHeight="false" outlineLevel="0" collapsed="false">
      <c r="A7594" s="35"/>
      <c r="B7594" s="35"/>
      <c r="G7594" s="0" t="str">
        <f aca="false">IF(A7594="","",IF(AND(A7594&gt;=Debut,A7594&lt;Fin),1,0))</f>
        <v/>
      </c>
      <c r="H7594" s="0" t="str">
        <f aca="false">IF(G7594=1,INT(ROUND((A7594-Debut)*86400,0)/600),"")</f>
        <v/>
      </c>
      <c r="I7594" s="0" t="str">
        <f aca="false">IF(G7594=1,INT(ROUND((A7594-Debut)*86400,0)/3600),"")</f>
        <v/>
      </c>
      <c r="J7594" s="0" t="str">
        <f aca="false">IF(OR(A7594="",B7594=""),"",ROUND((B7594-A7594)*86400,0))</f>
        <v/>
      </c>
      <c r="K7594" s="37" t="str">
        <f aca="false">IF(G7594=1,IF(COUNTIFS($C:$C,C7594,$G:$G,1,$A:$A,"&gt;="&amp;(A7594-FenetreInterm/86400),$A:$A,"&lt;="&amp;A7594)&gt;=NbInterm,1,0),"")</f>
        <v/>
      </c>
      <c r="L7594" s="37" t="str">
        <f aca="false">IF(G7594=1,IF(B7594="",0,IF(J7594&lt;SeuilFugitive,1,0)),"")</f>
        <v/>
      </c>
      <c r="M7594" s="37" t="str">
        <f aca="false">IF(G7594=1,IF(B7594="",IF((Fin-A7594)*24&gt;SeuilFigee,1,0),IF(J7594&gt;SeuilFigee*3600,1,0)),"")</f>
        <v/>
      </c>
      <c r="N7594" s="0" t="str">
        <f aca="false">IF(G7594=1,IF(COUNTIF(H$2:H7594,H7594)=1,COUNTIF($H:$H,H7594),""),"")</f>
        <v/>
      </c>
      <c r="O7594" s="0" t="str">
        <f aca="false">IF(G7594=1,IF(COUNTIF(I$2:I7594,I7594)=1,COUNTIF($I:$I,I7594),""),"")</f>
        <v/>
      </c>
      <c r="P7594" s="38" t="str">
        <f aca="false">IF(G7594=1,IF(COUNTIFS(C$2:C7594,C7594,G$2:G7594,1)=1,COUNTIFS($C:$C,C7594,$G:$G,1)+ROW()/10000000,""),"")</f>
        <v/>
      </c>
      <c r="Q7594" s="0" t="str">
        <f aca="false">IF(K7594=1,IF(COUNTIFS(C$2:C7594,C7594,K$2:K7594,1)=1,1,0),"")</f>
        <v/>
      </c>
      <c r="R7594" s="0" t="str">
        <f aca="false">IF(M7594=1,IF(COUNTIFS(C$2:C7594,C7594,M$2:M7594,1)=1,1,0),"")</f>
        <v/>
      </c>
      <c r="S7594" s="0" t="str">
        <f aca="false">IF(L7594=1,IF(COUNTIFS(C$2:C7594,C7594,L$2:L7594,1)=1,1,0),"")</f>
        <v/>
      </c>
      <c r="T7594" s="38" t="str">
        <f aca="false">IF(N7594="","",N7594+ROW()/10000000)</f>
        <v/>
      </c>
      <c r="U7594" s="0" t="str">
        <f aca="false">IF(G7594=1,IF(B7594="",1,0),"")</f>
        <v/>
      </c>
    </row>
    <row r="7595" customFormat="false" ht="15" hidden="false" customHeight="false" outlineLevel="0" collapsed="false">
      <c r="A7595" s="35"/>
      <c r="B7595" s="35"/>
      <c r="G7595" s="0" t="str">
        <f aca="false">IF(A7595="","",IF(AND(A7595&gt;=Debut,A7595&lt;Fin),1,0))</f>
        <v/>
      </c>
      <c r="H7595" s="0" t="str">
        <f aca="false">IF(G7595=1,INT(ROUND((A7595-Debut)*86400,0)/600),"")</f>
        <v/>
      </c>
      <c r="I7595" s="0" t="str">
        <f aca="false">IF(G7595=1,INT(ROUND((A7595-Debut)*86400,0)/3600),"")</f>
        <v/>
      </c>
      <c r="J7595" s="0" t="str">
        <f aca="false">IF(OR(A7595="",B7595=""),"",ROUND((B7595-A7595)*86400,0))</f>
        <v/>
      </c>
      <c r="K7595" s="37" t="str">
        <f aca="false">IF(G7595=1,IF(COUNTIFS($C:$C,C7595,$G:$G,1,$A:$A,"&gt;="&amp;(A7595-FenetreInterm/86400),$A:$A,"&lt;="&amp;A7595)&gt;=NbInterm,1,0),"")</f>
        <v/>
      </c>
      <c r="L7595" s="37" t="str">
        <f aca="false">IF(G7595=1,IF(B7595="",0,IF(J7595&lt;SeuilFugitive,1,0)),"")</f>
        <v/>
      </c>
      <c r="M7595" s="37" t="str">
        <f aca="false">IF(G7595=1,IF(B7595="",IF((Fin-A7595)*24&gt;SeuilFigee,1,0),IF(J7595&gt;SeuilFigee*3600,1,0)),"")</f>
        <v/>
      </c>
      <c r="N7595" s="0" t="str">
        <f aca="false">IF(G7595=1,IF(COUNTIF(H$2:H7595,H7595)=1,COUNTIF($H:$H,H7595),""),"")</f>
        <v/>
      </c>
      <c r="O7595" s="0" t="str">
        <f aca="false">IF(G7595=1,IF(COUNTIF(I$2:I7595,I7595)=1,COUNTIF($I:$I,I7595),""),"")</f>
        <v/>
      </c>
      <c r="P7595" s="38" t="str">
        <f aca="false">IF(G7595=1,IF(COUNTIFS(C$2:C7595,C7595,G$2:G7595,1)=1,COUNTIFS($C:$C,C7595,$G:$G,1)+ROW()/10000000,""),"")</f>
        <v/>
      </c>
      <c r="Q7595" s="0" t="str">
        <f aca="false">IF(K7595=1,IF(COUNTIFS(C$2:C7595,C7595,K$2:K7595,1)=1,1,0),"")</f>
        <v/>
      </c>
      <c r="R7595" s="0" t="str">
        <f aca="false">IF(M7595=1,IF(COUNTIFS(C$2:C7595,C7595,M$2:M7595,1)=1,1,0),"")</f>
        <v/>
      </c>
      <c r="S7595" s="0" t="str">
        <f aca="false">IF(L7595=1,IF(COUNTIFS(C$2:C7595,C7595,L$2:L7595,1)=1,1,0),"")</f>
        <v/>
      </c>
      <c r="T7595" s="38" t="str">
        <f aca="false">IF(N7595="","",N7595+ROW()/10000000)</f>
        <v/>
      </c>
      <c r="U7595" s="0" t="str">
        <f aca="false">IF(G7595=1,IF(B7595="",1,0),"")</f>
        <v/>
      </c>
    </row>
    <row r="7596" customFormat="false" ht="15" hidden="false" customHeight="false" outlineLevel="0" collapsed="false">
      <c r="A7596" s="35"/>
      <c r="B7596" s="35"/>
      <c r="G7596" s="0" t="str">
        <f aca="false">IF(A7596="","",IF(AND(A7596&gt;=Debut,A7596&lt;Fin),1,0))</f>
        <v/>
      </c>
      <c r="H7596" s="0" t="str">
        <f aca="false">IF(G7596=1,INT(ROUND((A7596-Debut)*86400,0)/600),"")</f>
        <v/>
      </c>
      <c r="I7596" s="0" t="str">
        <f aca="false">IF(G7596=1,INT(ROUND((A7596-Debut)*86400,0)/3600),"")</f>
        <v/>
      </c>
      <c r="J7596" s="0" t="str">
        <f aca="false">IF(OR(A7596="",B7596=""),"",ROUND((B7596-A7596)*86400,0))</f>
        <v/>
      </c>
      <c r="K7596" s="37" t="str">
        <f aca="false">IF(G7596=1,IF(COUNTIFS($C:$C,C7596,$G:$G,1,$A:$A,"&gt;="&amp;(A7596-FenetreInterm/86400),$A:$A,"&lt;="&amp;A7596)&gt;=NbInterm,1,0),"")</f>
        <v/>
      </c>
      <c r="L7596" s="37" t="str">
        <f aca="false">IF(G7596=1,IF(B7596="",0,IF(J7596&lt;SeuilFugitive,1,0)),"")</f>
        <v/>
      </c>
      <c r="M7596" s="37" t="str">
        <f aca="false">IF(G7596=1,IF(B7596="",IF((Fin-A7596)*24&gt;SeuilFigee,1,0),IF(J7596&gt;SeuilFigee*3600,1,0)),"")</f>
        <v/>
      </c>
      <c r="N7596" s="0" t="str">
        <f aca="false">IF(G7596=1,IF(COUNTIF(H$2:H7596,H7596)=1,COUNTIF($H:$H,H7596),""),"")</f>
        <v/>
      </c>
      <c r="O7596" s="0" t="str">
        <f aca="false">IF(G7596=1,IF(COUNTIF(I$2:I7596,I7596)=1,COUNTIF($I:$I,I7596),""),"")</f>
        <v/>
      </c>
      <c r="P7596" s="38" t="str">
        <f aca="false">IF(G7596=1,IF(COUNTIFS(C$2:C7596,C7596,G$2:G7596,1)=1,COUNTIFS($C:$C,C7596,$G:$G,1)+ROW()/10000000,""),"")</f>
        <v/>
      </c>
      <c r="Q7596" s="0" t="str">
        <f aca="false">IF(K7596=1,IF(COUNTIFS(C$2:C7596,C7596,K$2:K7596,1)=1,1,0),"")</f>
        <v/>
      </c>
      <c r="R7596" s="0" t="str">
        <f aca="false">IF(M7596=1,IF(COUNTIFS(C$2:C7596,C7596,M$2:M7596,1)=1,1,0),"")</f>
        <v/>
      </c>
      <c r="S7596" s="0" t="str">
        <f aca="false">IF(L7596=1,IF(COUNTIFS(C$2:C7596,C7596,L$2:L7596,1)=1,1,0),"")</f>
        <v/>
      </c>
      <c r="T7596" s="38" t="str">
        <f aca="false">IF(N7596="","",N7596+ROW()/10000000)</f>
        <v/>
      </c>
      <c r="U7596" s="0" t="str">
        <f aca="false">IF(G7596=1,IF(B7596="",1,0),"")</f>
        <v/>
      </c>
    </row>
    <row r="7597" customFormat="false" ht="15" hidden="false" customHeight="false" outlineLevel="0" collapsed="false">
      <c r="A7597" s="35"/>
      <c r="B7597" s="35"/>
      <c r="G7597" s="0" t="str">
        <f aca="false">IF(A7597="","",IF(AND(A7597&gt;=Debut,A7597&lt;Fin),1,0))</f>
        <v/>
      </c>
      <c r="H7597" s="0" t="str">
        <f aca="false">IF(G7597=1,INT(ROUND((A7597-Debut)*86400,0)/600),"")</f>
        <v/>
      </c>
      <c r="I7597" s="0" t="str">
        <f aca="false">IF(G7597=1,INT(ROUND((A7597-Debut)*86400,0)/3600),"")</f>
        <v/>
      </c>
      <c r="J7597" s="0" t="str">
        <f aca="false">IF(OR(A7597="",B7597=""),"",ROUND((B7597-A7597)*86400,0))</f>
        <v/>
      </c>
      <c r="K7597" s="37" t="str">
        <f aca="false">IF(G7597=1,IF(COUNTIFS($C:$C,C7597,$G:$G,1,$A:$A,"&gt;="&amp;(A7597-FenetreInterm/86400),$A:$A,"&lt;="&amp;A7597)&gt;=NbInterm,1,0),"")</f>
        <v/>
      </c>
      <c r="L7597" s="37" t="str">
        <f aca="false">IF(G7597=1,IF(B7597="",0,IF(J7597&lt;SeuilFugitive,1,0)),"")</f>
        <v/>
      </c>
      <c r="M7597" s="37" t="str">
        <f aca="false">IF(G7597=1,IF(B7597="",IF((Fin-A7597)*24&gt;SeuilFigee,1,0),IF(J7597&gt;SeuilFigee*3600,1,0)),"")</f>
        <v/>
      </c>
      <c r="N7597" s="0" t="str">
        <f aca="false">IF(G7597=1,IF(COUNTIF(H$2:H7597,H7597)=1,COUNTIF($H:$H,H7597),""),"")</f>
        <v/>
      </c>
      <c r="O7597" s="0" t="str">
        <f aca="false">IF(G7597=1,IF(COUNTIF(I$2:I7597,I7597)=1,COUNTIF($I:$I,I7597),""),"")</f>
        <v/>
      </c>
      <c r="P7597" s="38" t="str">
        <f aca="false">IF(G7597=1,IF(COUNTIFS(C$2:C7597,C7597,G$2:G7597,1)=1,COUNTIFS($C:$C,C7597,$G:$G,1)+ROW()/10000000,""),"")</f>
        <v/>
      </c>
      <c r="Q7597" s="0" t="str">
        <f aca="false">IF(K7597=1,IF(COUNTIFS(C$2:C7597,C7597,K$2:K7597,1)=1,1,0),"")</f>
        <v/>
      </c>
      <c r="R7597" s="0" t="str">
        <f aca="false">IF(M7597=1,IF(COUNTIFS(C$2:C7597,C7597,M$2:M7597,1)=1,1,0),"")</f>
        <v/>
      </c>
      <c r="S7597" s="0" t="str">
        <f aca="false">IF(L7597=1,IF(COUNTIFS(C$2:C7597,C7597,L$2:L7597,1)=1,1,0),"")</f>
        <v/>
      </c>
      <c r="T7597" s="38" t="str">
        <f aca="false">IF(N7597="","",N7597+ROW()/10000000)</f>
        <v/>
      </c>
      <c r="U7597" s="0" t="str">
        <f aca="false">IF(G7597=1,IF(B7597="",1,0),"")</f>
        <v/>
      </c>
    </row>
    <row r="7598" customFormat="false" ht="15" hidden="false" customHeight="false" outlineLevel="0" collapsed="false">
      <c r="A7598" s="35"/>
      <c r="B7598" s="35"/>
      <c r="G7598" s="0" t="str">
        <f aca="false">IF(A7598="","",IF(AND(A7598&gt;=Debut,A7598&lt;Fin),1,0))</f>
        <v/>
      </c>
      <c r="H7598" s="0" t="str">
        <f aca="false">IF(G7598=1,INT(ROUND((A7598-Debut)*86400,0)/600),"")</f>
        <v/>
      </c>
      <c r="I7598" s="0" t="str">
        <f aca="false">IF(G7598=1,INT(ROUND((A7598-Debut)*86400,0)/3600),"")</f>
        <v/>
      </c>
      <c r="J7598" s="0" t="str">
        <f aca="false">IF(OR(A7598="",B7598=""),"",ROUND((B7598-A7598)*86400,0))</f>
        <v/>
      </c>
      <c r="K7598" s="37" t="str">
        <f aca="false">IF(G7598=1,IF(COUNTIFS($C:$C,C7598,$G:$G,1,$A:$A,"&gt;="&amp;(A7598-FenetreInterm/86400),$A:$A,"&lt;="&amp;A7598)&gt;=NbInterm,1,0),"")</f>
        <v/>
      </c>
      <c r="L7598" s="37" t="str">
        <f aca="false">IF(G7598=1,IF(B7598="",0,IF(J7598&lt;SeuilFugitive,1,0)),"")</f>
        <v/>
      </c>
      <c r="M7598" s="37" t="str">
        <f aca="false">IF(G7598=1,IF(B7598="",IF((Fin-A7598)*24&gt;SeuilFigee,1,0),IF(J7598&gt;SeuilFigee*3600,1,0)),"")</f>
        <v/>
      </c>
      <c r="N7598" s="0" t="str">
        <f aca="false">IF(G7598=1,IF(COUNTIF(H$2:H7598,H7598)=1,COUNTIF($H:$H,H7598),""),"")</f>
        <v/>
      </c>
      <c r="O7598" s="0" t="str">
        <f aca="false">IF(G7598=1,IF(COUNTIF(I$2:I7598,I7598)=1,COUNTIF($I:$I,I7598),""),"")</f>
        <v/>
      </c>
      <c r="P7598" s="38" t="str">
        <f aca="false">IF(G7598=1,IF(COUNTIFS(C$2:C7598,C7598,G$2:G7598,1)=1,COUNTIFS($C:$C,C7598,$G:$G,1)+ROW()/10000000,""),"")</f>
        <v/>
      </c>
      <c r="Q7598" s="0" t="str">
        <f aca="false">IF(K7598=1,IF(COUNTIFS(C$2:C7598,C7598,K$2:K7598,1)=1,1,0),"")</f>
        <v/>
      </c>
      <c r="R7598" s="0" t="str">
        <f aca="false">IF(M7598=1,IF(COUNTIFS(C$2:C7598,C7598,M$2:M7598,1)=1,1,0),"")</f>
        <v/>
      </c>
      <c r="S7598" s="0" t="str">
        <f aca="false">IF(L7598=1,IF(COUNTIFS(C$2:C7598,C7598,L$2:L7598,1)=1,1,0),"")</f>
        <v/>
      </c>
      <c r="T7598" s="38" t="str">
        <f aca="false">IF(N7598="","",N7598+ROW()/10000000)</f>
        <v/>
      </c>
      <c r="U7598" s="0" t="str">
        <f aca="false">IF(G7598=1,IF(B7598="",1,0),"")</f>
        <v/>
      </c>
    </row>
    <row r="7599" customFormat="false" ht="15" hidden="false" customHeight="false" outlineLevel="0" collapsed="false">
      <c r="A7599" s="35"/>
      <c r="B7599" s="35"/>
      <c r="G7599" s="0" t="str">
        <f aca="false">IF(A7599="","",IF(AND(A7599&gt;=Debut,A7599&lt;Fin),1,0))</f>
        <v/>
      </c>
      <c r="H7599" s="0" t="str">
        <f aca="false">IF(G7599=1,INT(ROUND((A7599-Debut)*86400,0)/600),"")</f>
        <v/>
      </c>
      <c r="I7599" s="0" t="str">
        <f aca="false">IF(G7599=1,INT(ROUND((A7599-Debut)*86400,0)/3600),"")</f>
        <v/>
      </c>
      <c r="J7599" s="0" t="str">
        <f aca="false">IF(OR(A7599="",B7599=""),"",ROUND((B7599-A7599)*86400,0))</f>
        <v/>
      </c>
      <c r="K7599" s="37" t="str">
        <f aca="false">IF(G7599=1,IF(COUNTIFS($C:$C,C7599,$G:$G,1,$A:$A,"&gt;="&amp;(A7599-FenetreInterm/86400),$A:$A,"&lt;="&amp;A7599)&gt;=NbInterm,1,0),"")</f>
        <v/>
      </c>
      <c r="L7599" s="37" t="str">
        <f aca="false">IF(G7599=1,IF(B7599="",0,IF(J7599&lt;SeuilFugitive,1,0)),"")</f>
        <v/>
      </c>
      <c r="M7599" s="37" t="str">
        <f aca="false">IF(G7599=1,IF(B7599="",IF((Fin-A7599)*24&gt;SeuilFigee,1,0),IF(J7599&gt;SeuilFigee*3600,1,0)),"")</f>
        <v/>
      </c>
      <c r="N7599" s="0" t="str">
        <f aca="false">IF(G7599=1,IF(COUNTIF(H$2:H7599,H7599)=1,COUNTIF($H:$H,H7599),""),"")</f>
        <v/>
      </c>
      <c r="O7599" s="0" t="str">
        <f aca="false">IF(G7599=1,IF(COUNTIF(I$2:I7599,I7599)=1,COUNTIF($I:$I,I7599),""),"")</f>
        <v/>
      </c>
      <c r="P7599" s="38" t="str">
        <f aca="false">IF(G7599=1,IF(COUNTIFS(C$2:C7599,C7599,G$2:G7599,1)=1,COUNTIFS($C:$C,C7599,$G:$G,1)+ROW()/10000000,""),"")</f>
        <v/>
      </c>
      <c r="Q7599" s="0" t="str">
        <f aca="false">IF(K7599=1,IF(COUNTIFS(C$2:C7599,C7599,K$2:K7599,1)=1,1,0),"")</f>
        <v/>
      </c>
      <c r="R7599" s="0" t="str">
        <f aca="false">IF(M7599=1,IF(COUNTIFS(C$2:C7599,C7599,M$2:M7599,1)=1,1,0),"")</f>
        <v/>
      </c>
      <c r="S7599" s="0" t="str">
        <f aca="false">IF(L7599=1,IF(COUNTIFS(C$2:C7599,C7599,L$2:L7599,1)=1,1,0),"")</f>
        <v/>
      </c>
      <c r="T7599" s="38" t="str">
        <f aca="false">IF(N7599="","",N7599+ROW()/10000000)</f>
        <v/>
      </c>
      <c r="U7599" s="0" t="str">
        <f aca="false">IF(G7599=1,IF(B7599="",1,0),"")</f>
        <v/>
      </c>
    </row>
    <row r="7600" customFormat="false" ht="15" hidden="false" customHeight="false" outlineLevel="0" collapsed="false">
      <c r="A7600" s="35"/>
      <c r="B7600" s="35"/>
      <c r="G7600" s="0" t="str">
        <f aca="false">IF(A7600="","",IF(AND(A7600&gt;=Debut,A7600&lt;Fin),1,0))</f>
        <v/>
      </c>
      <c r="H7600" s="0" t="str">
        <f aca="false">IF(G7600=1,INT(ROUND((A7600-Debut)*86400,0)/600),"")</f>
        <v/>
      </c>
      <c r="I7600" s="0" t="str">
        <f aca="false">IF(G7600=1,INT(ROUND((A7600-Debut)*86400,0)/3600),"")</f>
        <v/>
      </c>
      <c r="J7600" s="0" t="str">
        <f aca="false">IF(OR(A7600="",B7600=""),"",ROUND((B7600-A7600)*86400,0))</f>
        <v/>
      </c>
      <c r="K7600" s="37" t="str">
        <f aca="false">IF(G7600=1,IF(COUNTIFS($C:$C,C7600,$G:$G,1,$A:$A,"&gt;="&amp;(A7600-FenetreInterm/86400),$A:$A,"&lt;="&amp;A7600)&gt;=NbInterm,1,0),"")</f>
        <v/>
      </c>
      <c r="L7600" s="37" t="str">
        <f aca="false">IF(G7600=1,IF(B7600="",0,IF(J7600&lt;SeuilFugitive,1,0)),"")</f>
        <v/>
      </c>
      <c r="M7600" s="37" t="str">
        <f aca="false">IF(G7600=1,IF(B7600="",IF((Fin-A7600)*24&gt;SeuilFigee,1,0),IF(J7600&gt;SeuilFigee*3600,1,0)),"")</f>
        <v/>
      </c>
      <c r="N7600" s="0" t="str">
        <f aca="false">IF(G7600=1,IF(COUNTIF(H$2:H7600,H7600)=1,COUNTIF($H:$H,H7600),""),"")</f>
        <v/>
      </c>
      <c r="O7600" s="0" t="str">
        <f aca="false">IF(G7600=1,IF(COUNTIF(I$2:I7600,I7600)=1,COUNTIF($I:$I,I7600),""),"")</f>
        <v/>
      </c>
      <c r="P7600" s="38" t="str">
        <f aca="false">IF(G7600=1,IF(COUNTIFS(C$2:C7600,C7600,G$2:G7600,1)=1,COUNTIFS($C:$C,C7600,$G:$G,1)+ROW()/10000000,""),"")</f>
        <v/>
      </c>
      <c r="Q7600" s="0" t="str">
        <f aca="false">IF(K7600=1,IF(COUNTIFS(C$2:C7600,C7600,K$2:K7600,1)=1,1,0),"")</f>
        <v/>
      </c>
      <c r="R7600" s="0" t="str">
        <f aca="false">IF(M7600=1,IF(COUNTIFS(C$2:C7600,C7600,M$2:M7600,1)=1,1,0),"")</f>
        <v/>
      </c>
      <c r="S7600" s="0" t="str">
        <f aca="false">IF(L7600=1,IF(COUNTIFS(C$2:C7600,C7600,L$2:L7600,1)=1,1,0),"")</f>
        <v/>
      </c>
      <c r="T7600" s="38" t="str">
        <f aca="false">IF(N7600="","",N7600+ROW()/10000000)</f>
        <v/>
      </c>
      <c r="U7600" s="0" t="str">
        <f aca="false">IF(G7600=1,IF(B7600="",1,0),"")</f>
        <v/>
      </c>
    </row>
    <row r="7601" customFormat="false" ht="15" hidden="false" customHeight="false" outlineLevel="0" collapsed="false">
      <c r="A7601" s="35"/>
      <c r="B7601" s="35"/>
      <c r="G7601" s="0" t="str">
        <f aca="false">IF(A7601="","",IF(AND(A7601&gt;=Debut,A7601&lt;Fin),1,0))</f>
        <v/>
      </c>
      <c r="H7601" s="0" t="str">
        <f aca="false">IF(G7601=1,INT(ROUND((A7601-Debut)*86400,0)/600),"")</f>
        <v/>
      </c>
      <c r="I7601" s="0" t="str">
        <f aca="false">IF(G7601=1,INT(ROUND((A7601-Debut)*86400,0)/3600),"")</f>
        <v/>
      </c>
      <c r="J7601" s="0" t="str">
        <f aca="false">IF(OR(A7601="",B7601=""),"",ROUND((B7601-A7601)*86400,0))</f>
        <v/>
      </c>
      <c r="K7601" s="37" t="str">
        <f aca="false">IF(G7601=1,IF(COUNTIFS($C:$C,C7601,$G:$G,1,$A:$A,"&gt;="&amp;(A7601-FenetreInterm/86400),$A:$A,"&lt;="&amp;A7601)&gt;=NbInterm,1,0),"")</f>
        <v/>
      </c>
      <c r="L7601" s="37" t="str">
        <f aca="false">IF(G7601=1,IF(B7601="",0,IF(J7601&lt;SeuilFugitive,1,0)),"")</f>
        <v/>
      </c>
      <c r="M7601" s="37" t="str">
        <f aca="false">IF(G7601=1,IF(B7601="",IF((Fin-A7601)*24&gt;SeuilFigee,1,0),IF(J7601&gt;SeuilFigee*3600,1,0)),"")</f>
        <v/>
      </c>
      <c r="N7601" s="0" t="str">
        <f aca="false">IF(G7601=1,IF(COUNTIF(H$2:H7601,H7601)=1,COUNTIF($H:$H,H7601),""),"")</f>
        <v/>
      </c>
      <c r="O7601" s="0" t="str">
        <f aca="false">IF(G7601=1,IF(COUNTIF(I$2:I7601,I7601)=1,COUNTIF($I:$I,I7601),""),"")</f>
        <v/>
      </c>
      <c r="P7601" s="38" t="str">
        <f aca="false">IF(G7601=1,IF(COUNTIFS(C$2:C7601,C7601,G$2:G7601,1)=1,COUNTIFS($C:$C,C7601,$G:$G,1)+ROW()/10000000,""),"")</f>
        <v/>
      </c>
      <c r="Q7601" s="0" t="str">
        <f aca="false">IF(K7601=1,IF(COUNTIFS(C$2:C7601,C7601,K$2:K7601,1)=1,1,0),"")</f>
        <v/>
      </c>
      <c r="R7601" s="0" t="str">
        <f aca="false">IF(M7601=1,IF(COUNTIFS(C$2:C7601,C7601,M$2:M7601,1)=1,1,0),"")</f>
        <v/>
      </c>
      <c r="S7601" s="0" t="str">
        <f aca="false">IF(L7601=1,IF(COUNTIFS(C$2:C7601,C7601,L$2:L7601,1)=1,1,0),"")</f>
        <v/>
      </c>
      <c r="T7601" s="38" t="str">
        <f aca="false">IF(N7601="","",N7601+ROW()/10000000)</f>
        <v/>
      </c>
      <c r="U7601" s="0" t="str">
        <f aca="false">IF(G7601=1,IF(B7601="",1,0),"")</f>
        <v/>
      </c>
    </row>
    <row r="7602" customFormat="false" ht="15" hidden="false" customHeight="false" outlineLevel="0" collapsed="false">
      <c r="A7602" s="35"/>
      <c r="B7602" s="35"/>
      <c r="G7602" s="0" t="str">
        <f aca="false">IF(A7602="","",IF(AND(A7602&gt;=Debut,A7602&lt;Fin),1,0))</f>
        <v/>
      </c>
      <c r="H7602" s="0" t="str">
        <f aca="false">IF(G7602=1,INT(ROUND((A7602-Debut)*86400,0)/600),"")</f>
        <v/>
      </c>
      <c r="I7602" s="0" t="str">
        <f aca="false">IF(G7602=1,INT(ROUND((A7602-Debut)*86400,0)/3600),"")</f>
        <v/>
      </c>
      <c r="J7602" s="0" t="str">
        <f aca="false">IF(OR(A7602="",B7602=""),"",ROUND((B7602-A7602)*86400,0))</f>
        <v/>
      </c>
      <c r="K7602" s="37" t="str">
        <f aca="false">IF(G7602=1,IF(COUNTIFS($C:$C,C7602,$G:$G,1,$A:$A,"&gt;="&amp;(A7602-FenetreInterm/86400),$A:$A,"&lt;="&amp;A7602)&gt;=NbInterm,1,0),"")</f>
        <v/>
      </c>
      <c r="L7602" s="37" t="str">
        <f aca="false">IF(G7602=1,IF(B7602="",0,IF(J7602&lt;SeuilFugitive,1,0)),"")</f>
        <v/>
      </c>
      <c r="M7602" s="37" t="str">
        <f aca="false">IF(G7602=1,IF(B7602="",IF((Fin-A7602)*24&gt;SeuilFigee,1,0),IF(J7602&gt;SeuilFigee*3600,1,0)),"")</f>
        <v/>
      </c>
      <c r="N7602" s="0" t="str">
        <f aca="false">IF(G7602=1,IF(COUNTIF(H$2:H7602,H7602)=1,COUNTIF($H:$H,H7602),""),"")</f>
        <v/>
      </c>
      <c r="O7602" s="0" t="str">
        <f aca="false">IF(G7602=1,IF(COUNTIF(I$2:I7602,I7602)=1,COUNTIF($I:$I,I7602),""),"")</f>
        <v/>
      </c>
      <c r="P7602" s="38" t="str">
        <f aca="false">IF(G7602=1,IF(COUNTIFS(C$2:C7602,C7602,G$2:G7602,1)=1,COUNTIFS($C:$C,C7602,$G:$G,1)+ROW()/10000000,""),"")</f>
        <v/>
      </c>
      <c r="Q7602" s="0" t="str">
        <f aca="false">IF(K7602=1,IF(COUNTIFS(C$2:C7602,C7602,K$2:K7602,1)=1,1,0),"")</f>
        <v/>
      </c>
      <c r="R7602" s="0" t="str">
        <f aca="false">IF(M7602=1,IF(COUNTIFS(C$2:C7602,C7602,M$2:M7602,1)=1,1,0),"")</f>
        <v/>
      </c>
      <c r="S7602" s="0" t="str">
        <f aca="false">IF(L7602=1,IF(COUNTIFS(C$2:C7602,C7602,L$2:L7602,1)=1,1,0),"")</f>
        <v/>
      </c>
      <c r="T7602" s="38" t="str">
        <f aca="false">IF(N7602="","",N7602+ROW()/10000000)</f>
        <v/>
      </c>
      <c r="U7602" s="0" t="str">
        <f aca="false">IF(G7602=1,IF(B7602="",1,0),"")</f>
        <v/>
      </c>
    </row>
    <row r="7603" customFormat="false" ht="15" hidden="false" customHeight="false" outlineLevel="0" collapsed="false">
      <c r="A7603" s="35"/>
      <c r="B7603" s="35"/>
      <c r="G7603" s="0" t="str">
        <f aca="false">IF(A7603="","",IF(AND(A7603&gt;=Debut,A7603&lt;Fin),1,0))</f>
        <v/>
      </c>
      <c r="H7603" s="0" t="str">
        <f aca="false">IF(G7603=1,INT(ROUND((A7603-Debut)*86400,0)/600),"")</f>
        <v/>
      </c>
      <c r="I7603" s="0" t="str">
        <f aca="false">IF(G7603=1,INT(ROUND((A7603-Debut)*86400,0)/3600),"")</f>
        <v/>
      </c>
      <c r="J7603" s="0" t="str">
        <f aca="false">IF(OR(A7603="",B7603=""),"",ROUND((B7603-A7603)*86400,0))</f>
        <v/>
      </c>
      <c r="K7603" s="37" t="str">
        <f aca="false">IF(G7603=1,IF(COUNTIFS($C:$C,C7603,$G:$G,1,$A:$A,"&gt;="&amp;(A7603-FenetreInterm/86400),$A:$A,"&lt;="&amp;A7603)&gt;=NbInterm,1,0),"")</f>
        <v/>
      </c>
      <c r="L7603" s="37" t="str">
        <f aca="false">IF(G7603=1,IF(B7603="",0,IF(J7603&lt;SeuilFugitive,1,0)),"")</f>
        <v/>
      </c>
      <c r="M7603" s="37" t="str">
        <f aca="false">IF(G7603=1,IF(B7603="",IF((Fin-A7603)*24&gt;SeuilFigee,1,0),IF(J7603&gt;SeuilFigee*3600,1,0)),"")</f>
        <v/>
      </c>
      <c r="N7603" s="0" t="str">
        <f aca="false">IF(G7603=1,IF(COUNTIF(H$2:H7603,H7603)=1,COUNTIF($H:$H,H7603),""),"")</f>
        <v/>
      </c>
      <c r="O7603" s="0" t="str">
        <f aca="false">IF(G7603=1,IF(COUNTIF(I$2:I7603,I7603)=1,COUNTIF($I:$I,I7603),""),"")</f>
        <v/>
      </c>
      <c r="P7603" s="38" t="str">
        <f aca="false">IF(G7603=1,IF(COUNTIFS(C$2:C7603,C7603,G$2:G7603,1)=1,COUNTIFS($C:$C,C7603,$G:$G,1)+ROW()/10000000,""),"")</f>
        <v/>
      </c>
      <c r="Q7603" s="0" t="str">
        <f aca="false">IF(K7603=1,IF(COUNTIFS(C$2:C7603,C7603,K$2:K7603,1)=1,1,0),"")</f>
        <v/>
      </c>
      <c r="R7603" s="0" t="str">
        <f aca="false">IF(M7603=1,IF(COUNTIFS(C$2:C7603,C7603,M$2:M7603,1)=1,1,0),"")</f>
        <v/>
      </c>
      <c r="S7603" s="0" t="str">
        <f aca="false">IF(L7603=1,IF(COUNTIFS(C$2:C7603,C7603,L$2:L7603,1)=1,1,0),"")</f>
        <v/>
      </c>
      <c r="T7603" s="38" t="str">
        <f aca="false">IF(N7603="","",N7603+ROW()/10000000)</f>
        <v/>
      </c>
      <c r="U7603" s="0" t="str">
        <f aca="false">IF(G7603=1,IF(B7603="",1,0),"")</f>
        <v/>
      </c>
    </row>
    <row r="7604" customFormat="false" ht="15" hidden="false" customHeight="false" outlineLevel="0" collapsed="false">
      <c r="A7604" s="35"/>
      <c r="B7604" s="35"/>
      <c r="G7604" s="0" t="str">
        <f aca="false">IF(A7604="","",IF(AND(A7604&gt;=Debut,A7604&lt;Fin),1,0))</f>
        <v/>
      </c>
      <c r="H7604" s="0" t="str">
        <f aca="false">IF(G7604=1,INT(ROUND((A7604-Debut)*86400,0)/600),"")</f>
        <v/>
      </c>
      <c r="I7604" s="0" t="str">
        <f aca="false">IF(G7604=1,INT(ROUND((A7604-Debut)*86400,0)/3600),"")</f>
        <v/>
      </c>
      <c r="J7604" s="0" t="str">
        <f aca="false">IF(OR(A7604="",B7604=""),"",ROUND((B7604-A7604)*86400,0))</f>
        <v/>
      </c>
      <c r="K7604" s="37" t="str">
        <f aca="false">IF(G7604=1,IF(COUNTIFS($C:$C,C7604,$G:$G,1,$A:$A,"&gt;="&amp;(A7604-FenetreInterm/86400),$A:$A,"&lt;="&amp;A7604)&gt;=NbInterm,1,0),"")</f>
        <v/>
      </c>
      <c r="L7604" s="37" t="str">
        <f aca="false">IF(G7604=1,IF(B7604="",0,IF(J7604&lt;SeuilFugitive,1,0)),"")</f>
        <v/>
      </c>
      <c r="M7604" s="37" t="str">
        <f aca="false">IF(G7604=1,IF(B7604="",IF((Fin-A7604)*24&gt;SeuilFigee,1,0),IF(J7604&gt;SeuilFigee*3600,1,0)),"")</f>
        <v/>
      </c>
      <c r="N7604" s="0" t="str">
        <f aca="false">IF(G7604=1,IF(COUNTIF(H$2:H7604,H7604)=1,COUNTIF($H:$H,H7604),""),"")</f>
        <v/>
      </c>
      <c r="O7604" s="0" t="str">
        <f aca="false">IF(G7604=1,IF(COUNTIF(I$2:I7604,I7604)=1,COUNTIF($I:$I,I7604),""),"")</f>
        <v/>
      </c>
      <c r="P7604" s="38" t="str">
        <f aca="false">IF(G7604=1,IF(COUNTIFS(C$2:C7604,C7604,G$2:G7604,1)=1,COUNTIFS($C:$C,C7604,$G:$G,1)+ROW()/10000000,""),"")</f>
        <v/>
      </c>
      <c r="Q7604" s="0" t="str">
        <f aca="false">IF(K7604=1,IF(COUNTIFS(C$2:C7604,C7604,K$2:K7604,1)=1,1,0),"")</f>
        <v/>
      </c>
      <c r="R7604" s="0" t="str">
        <f aca="false">IF(M7604=1,IF(COUNTIFS(C$2:C7604,C7604,M$2:M7604,1)=1,1,0),"")</f>
        <v/>
      </c>
      <c r="S7604" s="0" t="str">
        <f aca="false">IF(L7604=1,IF(COUNTIFS(C$2:C7604,C7604,L$2:L7604,1)=1,1,0),"")</f>
        <v/>
      </c>
      <c r="T7604" s="38" t="str">
        <f aca="false">IF(N7604="","",N7604+ROW()/10000000)</f>
        <v/>
      </c>
      <c r="U7604" s="0" t="str">
        <f aca="false">IF(G7604=1,IF(B7604="",1,0),"")</f>
        <v/>
      </c>
    </row>
    <row r="7605" customFormat="false" ht="15" hidden="false" customHeight="false" outlineLevel="0" collapsed="false">
      <c r="A7605" s="35"/>
      <c r="B7605" s="35"/>
      <c r="G7605" s="0" t="str">
        <f aca="false">IF(A7605="","",IF(AND(A7605&gt;=Debut,A7605&lt;Fin),1,0))</f>
        <v/>
      </c>
      <c r="H7605" s="0" t="str">
        <f aca="false">IF(G7605=1,INT(ROUND((A7605-Debut)*86400,0)/600),"")</f>
        <v/>
      </c>
      <c r="I7605" s="0" t="str">
        <f aca="false">IF(G7605=1,INT(ROUND((A7605-Debut)*86400,0)/3600),"")</f>
        <v/>
      </c>
      <c r="J7605" s="0" t="str">
        <f aca="false">IF(OR(A7605="",B7605=""),"",ROUND((B7605-A7605)*86400,0))</f>
        <v/>
      </c>
      <c r="K7605" s="37" t="str">
        <f aca="false">IF(G7605=1,IF(COUNTIFS($C:$C,C7605,$G:$G,1,$A:$A,"&gt;="&amp;(A7605-FenetreInterm/86400),$A:$A,"&lt;="&amp;A7605)&gt;=NbInterm,1,0),"")</f>
        <v/>
      </c>
      <c r="L7605" s="37" t="str">
        <f aca="false">IF(G7605=1,IF(B7605="",0,IF(J7605&lt;SeuilFugitive,1,0)),"")</f>
        <v/>
      </c>
      <c r="M7605" s="37" t="str">
        <f aca="false">IF(G7605=1,IF(B7605="",IF((Fin-A7605)*24&gt;SeuilFigee,1,0),IF(J7605&gt;SeuilFigee*3600,1,0)),"")</f>
        <v/>
      </c>
      <c r="N7605" s="0" t="str">
        <f aca="false">IF(G7605=1,IF(COUNTIF(H$2:H7605,H7605)=1,COUNTIF($H:$H,H7605),""),"")</f>
        <v/>
      </c>
      <c r="O7605" s="0" t="str">
        <f aca="false">IF(G7605=1,IF(COUNTIF(I$2:I7605,I7605)=1,COUNTIF($I:$I,I7605),""),"")</f>
        <v/>
      </c>
      <c r="P7605" s="38" t="str">
        <f aca="false">IF(G7605=1,IF(COUNTIFS(C$2:C7605,C7605,G$2:G7605,1)=1,COUNTIFS($C:$C,C7605,$G:$G,1)+ROW()/10000000,""),"")</f>
        <v/>
      </c>
      <c r="Q7605" s="0" t="str">
        <f aca="false">IF(K7605=1,IF(COUNTIFS(C$2:C7605,C7605,K$2:K7605,1)=1,1,0),"")</f>
        <v/>
      </c>
      <c r="R7605" s="0" t="str">
        <f aca="false">IF(M7605=1,IF(COUNTIFS(C$2:C7605,C7605,M$2:M7605,1)=1,1,0),"")</f>
        <v/>
      </c>
      <c r="S7605" s="0" t="str">
        <f aca="false">IF(L7605=1,IF(COUNTIFS(C$2:C7605,C7605,L$2:L7605,1)=1,1,0),"")</f>
        <v/>
      </c>
      <c r="T7605" s="38" t="str">
        <f aca="false">IF(N7605="","",N7605+ROW()/10000000)</f>
        <v/>
      </c>
      <c r="U7605" s="0" t="str">
        <f aca="false">IF(G7605=1,IF(B7605="",1,0),"")</f>
        <v/>
      </c>
    </row>
    <row r="7606" customFormat="false" ht="15" hidden="false" customHeight="false" outlineLevel="0" collapsed="false">
      <c r="A7606" s="35"/>
      <c r="B7606" s="35"/>
      <c r="G7606" s="0" t="str">
        <f aca="false">IF(A7606="","",IF(AND(A7606&gt;=Debut,A7606&lt;Fin),1,0))</f>
        <v/>
      </c>
      <c r="H7606" s="0" t="str">
        <f aca="false">IF(G7606=1,INT(ROUND((A7606-Debut)*86400,0)/600),"")</f>
        <v/>
      </c>
      <c r="I7606" s="0" t="str">
        <f aca="false">IF(G7606=1,INT(ROUND((A7606-Debut)*86400,0)/3600),"")</f>
        <v/>
      </c>
      <c r="J7606" s="0" t="str">
        <f aca="false">IF(OR(A7606="",B7606=""),"",ROUND((B7606-A7606)*86400,0))</f>
        <v/>
      </c>
      <c r="K7606" s="37" t="str">
        <f aca="false">IF(G7606=1,IF(COUNTIFS($C:$C,C7606,$G:$G,1,$A:$A,"&gt;="&amp;(A7606-FenetreInterm/86400),$A:$A,"&lt;="&amp;A7606)&gt;=NbInterm,1,0),"")</f>
        <v/>
      </c>
      <c r="L7606" s="37" t="str">
        <f aca="false">IF(G7606=1,IF(B7606="",0,IF(J7606&lt;SeuilFugitive,1,0)),"")</f>
        <v/>
      </c>
      <c r="M7606" s="37" t="str">
        <f aca="false">IF(G7606=1,IF(B7606="",IF((Fin-A7606)*24&gt;SeuilFigee,1,0),IF(J7606&gt;SeuilFigee*3600,1,0)),"")</f>
        <v/>
      </c>
      <c r="N7606" s="0" t="str">
        <f aca="false">IF(G7606=1,IF(COUNTIF(H$2:H7606,H7606)=1,COUNTIF($H:$H,H7606),""),"")</f>
        <v/>
      </c>
      <c r="O7606" s="0" t="str">
        <f aca="false">IF(G7606=1,IF(COUNTIF(I$2:I7606,I7606)=1,COUNTIF($I:$I,I7606),""),"")</f>
        <v/>
      </c>
      <c r="P7606" s="38" t="str">
        <f aca="false">IF(G7606=1,IF(COUNTIFS(C$2:C7606,C7606,G$2:G7606,1)=1,COUNTIFS($C:$C,C7606,$G:$G,1)+ROW()/10000000,""),"")</f>
        <v/>
      </c>
      <c r="Q7606" s="0" t="str">
        <f aca="false">IF(K7606=1,IF(COUNTIFS(C$2:C7606,C7606,K$2:K7606,1)=1,1,0),"")</f>
        <v/>
      </c>
      <c r="R7606" s="0" t="str">
        <f aca="false">IF(M7606=1,IF(COUNTIFS(C$2:C7606,C7606,M$2:M7606,1)=1,1,0),"")</f>
        <v/>
      </c>
      <c r="S7606" s="0" t="str">
        <f aca="false">IF(L7606=1,IF(COUNTIFS(C$2:C7606,C7606,L$2:L7606,1)=1,1,0),"")</f>
        <v/>
      </c>
      <c r="T7606" s="38" t="str">
        <f aca="false">IF(N7606="","",N7606+ROW()/10000000)</f>
        <v/>
      </c>
      <c r="U7606" s="0" t="str">
        <f aca="false">IF(G7606=1,IF(B7606="",1,0),"")</f>
        <v/>
      </c>
    </row>
    <row r="7607" customFormat="false" ht="15" hidden="false" customHeight="false" outlineLevel="0" collapsed="false">
      <c r="A7607" s="35"/>
      <c r="B7607" s="35"/>
      <c r="G7607" s="0" t="str">
        <f aca="false">IF(A7607="","",IF(AND(A7607&gt;=Debut,A7607&lt;Fin),1,0))</f>
        <v/>
      </c>
      <c r="H7607" s="0" t="str">
        <f aca="false">IF(G7607=1,INT(ROUND((A7607-Debut)*86400,0)/600),"")</f>
        <v/>
      </c>
      <c r="I7607" s="0" t="str">
        <f aca="false">IF(G7607=1,INT(ROUND((A7607-Debut)*86400,0)/3600),"")</f>
        <v/>
      </c>
      <c r="J7607" s="0" t="str">
        <f aca="false">IF(OR(A7607="",B7607=""),"",ROUND((B7607-A7607)*86400,0))</f>
        <v/>
      </c>
      <c r="K7607" s="37" t="str">
        <f aca="false">IF(G7607=1,IF(COUNTIFS($C:$C,C7607,$G:$G,1,$A:$A,"&gt;="&amp;(A7607-FenetreInterm/86400),$A:$A,"&lt;="&amp;A7607)&gt;=NbInterm,1,0),"")</f>
        <v/>
      </c>
      <c r="L7607" s="37" t="str">
        <f aca="false">IF(G7607=1,IF(B7607="",0,IF(J7607&lt;SeuilFugitive,1,0)),"")</f>
        <v/>
      </c>
      <c r="M7607" s="37" t="str">
        <f aca="false">IF(G7607=1,IF(B7607="",IF((Fin-A7607)*24&gt;SeuilFigee,1,0),IF(J7607&gt;SeuilFigee*3600,1,0)),"")</f>
        <v/>
      </c>
      <c r="N7607" s="0" t="str">
        <f aca="false">IF(G7607=1,IF(COUNTIF(H$2:H7607,H7607)=1,COUNTIF($H:$H,H7607),""),"")</f>
        <v/>
      </c>
      <c r="O7607" s="0" t="str">
        <f aca="false">IF(G7607=1,IF(COUNTIF(I$2:I7607,I7607)=1,COUNTIF($I:$I,I7607),""),"")</f>
        <v/>
      </c>
      <c r="P7607" s="38" t="str">
        <f aca="false">IF(G7607=1,IF(COUNTIFS(C$2:C7607,C7607,G$2:G7607,1)=1,COUNTIFS($C:$C,C7607,$G:$G,1)+ROW()/10000000,""),"")</f>
        <v/>
      </c>
      <c r="Q7607" s="0" t="str">
        <f aca="false">IF(K7607=1,IF(COUNTIFS(C$2:C7607,C7607,K$2:K7607,1)=1,1,0),"")</f>
        <v/>
      </c>
      <c r="R7607" s="0" t="str">
        <f aca="false">IF(M7607=1,IF(COUNTIFS(C$2:C7607,C7607,M$2:M7607,1)=1,1,0),"")</f>
        <v/>
      </c>
      <c r="S7607" s="0" t="str">
        <f aca="false">IF(L7607=1,IF(COUNTIFS(C$2:C7607,C7607,L$2:L7607,1)=1,1,0),"")</f>
        <v/>
      </c>
      <c r="T7607" s="38" t="str">
        <f aca="false">IF(N7607="","",N7607+ROW()/10000000)</f>
        <v/>
      </c>
      <c r="U7607" s="0" t="str">
        <f aca="false">IF(G7607=1,IF(B7607="",1,0),"")</f>
        <v/>
      </c>
    </row>
    <row r="7608" customFormat="false" ht="15" hidden="false" customHeight="false" outlineLevel="0" collapsed="false">
      <c r="A7608" s="35"/>
      <c r="B7608" s="35"/>
      <c r="G7608" s="0" t="str">
        <f aca="false">IF(A7608="","",IF(AND(A7608&gt;=Debut,A7608&lt;Fin),1,0))</f>
        <v/>
      </c>
      <c r="H7608" s="0" t="str">
        <f aca="false">IF(G7608=1,INT(ROUND((A7608-Debut)*86400,0)/600),"")</f>
        <v/>
      </c>
      <c r="I7608" s="0" t="str">
        <f aca="false">IF(G7608=1,INT(ROUND((A7608-Debut)*86400,0)/3600),"")</f>
        <v/>
      </c>
      <c r="J7608" s="0" t="str">
        <f aca="false">IF(OR(A7608="",B7608=""),"",ROUND((B7608-A7608)*86400,0))</f>
        <v/>
      </c>
      <c r="K7608" s="37" t="str">
        <f aca="false">IF(G7608=1,IF(COUNTIFS($C:$C,C7608,$G:$G,1,$A:$A,"&gt;="&amp;(A7608-FenetreInterm/86400),$A:$A,"&lt;="&amp;A7608)&gt;=NbInterm,1,0),"")</f>
        <v/>
      </c>
      <c r="L7608" s="37" t="str">
        <f aca="false">IF(G7608=1,IF(B7608="",0,IF(J7608&lt;SeuilFugitive,1,0)),"")</f>
        <v/>
      </c>
      <c r="M7608" s="37" t="str">
        <f aca="false">IF(G7608=1,IF(B7608="",IF((Fin-A7608)*24&gt;SeuilFigee,1,0),IF(J7608&gt;SeuilFigee*3600,1,0)),"")</f>
        <v/>
      </c>
      <c r="N7608" s="0" t="str">
        <f aca="false">IF(G7608=1,IF(COUNTIF(H$2:H7608,H7608)=1,COUNTIF($H:$H,H7608),""),"")</f>
        <v/>
      </c>
      <c r="O7608" s="0" t="str">
        <f aca="false">IF(G7608=1,IF(COUNTIF(I$2:I7608,I7608)=1,COUNTIF($I:$I,I7608),""),"")</f>
        <v/>
      </c>
      <c r="P7608" s="38" t="str">
        <f aca="false">IF(G7608=1,IF(COUNTIFS(C$2:C7608,C7608,G$2:G7608,1)=1,COUNTIFS($C:$C,C7608,$G:$G,1)+ROW()/10000000,""),"")</f>
        <v/>
      </c>
      <c r="Q7608" s="0" t="str">
        <f aca="false">IF(K7608=1,IF(COUNTIFS(C$2:C7608,C7608,K$2:K7608,1)=1,1,0),"")</f>
        <v/>
      </c>
      <c r="R7608" s="0" t="str">
        <f aca="false">IF(M7608=1,IF(COUNTIFS(C$2:C7608,C7608,M$2:M7608,1)=1,1,0),"")</f>
        <v/>
      </c>
      <c r="S7608" s="0" t="str">
        <f aca="false">IF(L7608=1,IF(COUNTIFS(C$2:C7608,C7608,L$2:L7608,1)=1,1,0),"")</f>
        <v/>
      </c>
      <c r="T7608" s="38" t="str">
        <f aca="false">IF(N7608="","",N7608+ROW()/10000000)</f>
        <v/>
      </c>
      <c r="U7608" s="0" t="str">
        <f aca="false">IF(G7608=1,IF(B7608="",1,0),"")</f>
        <v/>
      </c>
    </row>
    <row r="7609" customFormat="false" ht="15" hidden="false" customHeight="false" outlineLevel="0" collapsed="false">
      <c r="A7609" s="35"/>
      <c r="B7609" s="35"/>
      <c r="G7609" s="0" t="str">
        <f aca="false">IF(A7609="","",IF(AND(A7609&gt;=Debut,A7609&lt;Fin),1,0))</f>
        <v/>
      </c>
      <c r="H7609" s="0" t="str">
        <f aca="false">IF(G7609=1,INT(ROUND((A7609-Debut)*86400,0)/600),"")</f>
        <v/>
      </c>
      <c r="I7609" s="0" t="str">
        <f aca="false">IF(G7609=1,INT(ROUND((A7609-Debut)*86400,0)/3600),"")</f>
        <v/>
      </c>
      <c r="J7609" s="0" t="str">
        <f aca="false">IF(OR(A7609="",B7609=""),"",ROUND((B7609-A7609)*86400,0))</f>
        <v/>
      </c>
      <c r="K7609" s="37" t="str">
        <f aca="false">IF(G7609=1,IF(COUNTIFS($C:$C,C7609,$G:$G,1,$A:$A,"&gt;="&amp;(A7609-FenetreInterm/86400),$A:$A,"&lt;="&amp;A7609)&gt;=NbInterm,1,0),"")</f>
        <v/>
      </c>
      <c r="L7609" s="37" t="str">
        <f aca="false">IF(G7609=1,IF(B7609="",0,IF(J7609&lt;SeuilFugitive,1,0)),"")</f>
        <v/>
      </c>
      <c r="M7609" s="37" t="str">
        <f aca="false">IF(G7609=1,IF(B7609="",IF((Fin-A7609)*24&gt;SeuilFigee,1,0),IF(J7609&gt;SeuilFigee*3600,1,0)),"")</f>
        <v/>
      </c>
      <c r="N7609" s="0" t="str">
        <f aca="false">IF(G7609=1,IF(COUNTIF(H$2:H7609,H7609)=1,COUNTIF($H:$H,H7609),""),"")</f>
        <v/>
      </c>
      <c r="O7609" s="0" t="str">
        <f aca="false">IF(G7609=1,IF(COUNTIF(I$2:I7609,I7609)=1,COUNTIF($I:$I,I7609),""),"")</f>
        <v/>
      </c>
      <c r="P7609" s="38" t="str">
        <f aca="false">IF(G7609=1,IF(COUNTIFS(C$2:C7609,C7609,G$2:G7609,1)=1,COUNTIFS($C:$C,C7609,$G:$G,1)+ROW()/10000000,""),"")</f>
        <v/>
      </c>
      <c r="Q7609" s="0" t="str">
        <f aca="false">IF(K7609=1,IF(COUNTIFS(C$2:C7609,C7609,K$2:K7609,1)=1,1,0),"")</f>
        <v/>
      </c>
      <c r="R7609" s="0" t="str">
        <f aca="false">IF(M7609=1,IF(COUNTIFS(C$2:C7609,C7609,M$2:M7609,1)=1,1,0),"")</f>
        <v/>
      </c>
      <c r="S7609" s="0" t="str">
        <f aca="false">IF(L7609=1,IF(COUNTIFS(C$2:C7609,C7609,L$2:L7609,1)=1,1,0),"")</f>
        <v/>
      </c>
      <c r="T7609" s="38" t="str">
        <f aca="false">IF(N7609="","",N7609+ROW()/10000000)</f>
        <v/>
      </c>
      <c r="U7609" s="0" t="str">
        <f aca="false">IF(G7609=1,IF(B7609="",1,0),"")</f>
        <v/>
      </c>
    </row>
    <row r="7610" customFormat="false" ht="15" hidden="false" customHeight="false" outlineLevel="0" collapsed="false">
      <c r="A7610" s="35"/>
      <c r="B7610" s="35"/>
      <c r="G7610" s="0" t="str">
        <f aca="false">IF(A7610="","",IF(AND(A7610&gt;=Debut,A7610&lt;Fin),1,0))</f>
        <v/>
      </c>
      <c r="H7610" s="0" t="str">
        <f aca="false">IF(G7610=1,INT(ROUND((A7610-Debut)*86400,0)/600),"")</f>
        <v/>
      </c>
      <c r="I7610" s="0" t="str">
        <f aca="false">IF(G7610=1,INT(ROUND((A7610-Debut)*86400,0)/3600),"")</f>
        <v/>
      </c>
      <c r="J7610" s="0" t="str">
        <f aca="false">IF(OR(A7610="",B7610=""),"",ROUND((B7610-A7610)*86400,0))</f>
        <v/>
      </c>
      <c r="K7610" s="37" t="str">
        <f aca="false">IF(G7610=1,IF(COUNTIFS($C:$C,C7610,$G:$G,1,$A:$A,"&gt;="&amp;(A7610-FenetreInterm/86400),$A:$A,"&lt;="&amp;A7610)&gt;=NbInterm,1,0),"")</f>
        <v/>
      </c>
      <c r="L7610" s="37" t="str">
        <f aca="false">IF(G7610=1,IF(B7610="",0,IF(J7610&lt;SeuilFugitive,1,0)),"")</f>
        <v/>
      </c>
      <c r="M7610" s="37" t="str">
        <f aca="false">IF(G7610=1,IF(B7610="",IF((Fin-A7610)*24&gt;SeuilFigee,1,0),IF(J7610&gt;SeuilFigee*3600,1,0)),"")</f>
        <v/>
      </c>
      <c r="N7610" s="0" t="str">
        <f aca="false">IF(G7610=1,IF(COUNTIF(H$2:H7610,H7610)=1,COUNTIF($H:$H,H7610),""),"")</f>
        <v/>
      </c>
      <c r="O7610" s="0" t="str">
        <f aca="false">IF(G7610=1,IF(COUNTIF(I$2:I7610,I7610)=1,COUNTIF($I:$I,I7610),""),"")</f>
        <v/>
      </c>
      <c r="P7610" s="38" t="str">
        <f aca="false">IF(G7610=1,IF(COUNTIFS(C$2:C7610,C7610,G$2:G7610,1)=1,COUNTIFS($C:$C,C7610,$G:$G,1)+ROW()/10000000,""),"")</f>
        <v/>
      </c>
      <c r="Q7610" s="0" t="str">
        <f aca="false">IF(K7610=1,IF(COUNTIFS(C$2:C7610,C7610,K$2:K7610,1)=1,1,0),"")</f>
        <v/>
      </c>
      <c r="R7610" s="0" t="str">
        <f aca="false">IF(M7610=1,IF(COUNTIFS(C$2:C7610,C7610,M$2:M7610,1)=1,1,0),"")</f>
        <v/>
      </c>
      <c r="S7610" s="0" t="str">
        <f aca="false">IF(L7610=1,IF(COUNTIFS(C$2:C7610,C7610,L$2:L7610,1)=1,1,0),"")</f>
        <v/>
      </c>
      <c r="T7610" s="38" t="str">
        <f aca="false">IF(N7610="","",N7610+ROW()/10000000)</f>
        <v/>
      </c>
      <c r="U7610" s="0" t="str">
        <f aca="false">IF(G7610=1,IF(B7610="",1,0),"")</f>
        <v/>
      </c>
    </row>
    <row r="7611" customFormat="false" ht="15" hidden="false" customHeight="false" outlineLevel="0" collapsed="false">
      <c r="A7611" s="35"/>
      <c r="B7611" s="35"/>
      <c r="G7611" s="0" t="str">
        <f aca="false">IF(A7611="","",IF(AND(A7611&gt;=Debut,A7611&lt;Fin),1,0))</f>
        <v/>
      </c>
      <c r="H7611" s="0" t="str">
        <f aca="false">IF(G7611=1,INT(ROUND((A7611-Debut)*86400,0)/600),"")</f>
        <v/>
      </c>
      <c r="I7611" s="0" t="str">
        <f aca="false">IF(G7611=1,INT(ROUND((A7611-Debut)*86400,0)/3600),"")</f>
        <v/>
      </c>
      <c r="J7611" s="0" t="str">
        <f aca="false">IF(OR(A7611="",B7611=""),"",ROUND((B7611-A7611)*86400,0))</f>
        <v/>
      </c>
      <c r="K7611" s="37" t="str">
        <f aca="false">IF(G7611=1,IF(COUNTIFS($C:$C,C7611,$G:$G,1,$A:$A,"&gt;="&amp;(A7611-FenetreInterm/86400),$A:$A,"&lt;="&amp;A7611)&gt;=NbInterm,1,0),"")</f>
        <v/>
      </c>
      <c r="L7611" s="37" t="str">
        <f aca="false">IF(G7611=1,IF(B7611="",0,IF(J7611&lt;SeuilFugitive,1,0)),"")</f>
        <v/>
      </c>
      <c r="M7611" s="37" t="str">
        <f aca="false">IF(G7611=1,IF(B7611="",IF((Fin-A7611)*24&gt;SeuilFigee,1,0),IF(J7611&gt;SeuilFigee*3600,1,0)),"")</f>
        <v/>
      </c>
      <c r="N7611" s="0" t="str">
        <f aca="false">IF(G7611=1,IF(COUNTIF(H$2:H7611,H7611)=1,COUNTIF($H:$H,H7611),""),"")</f>
        <v/>
      </c>
      <c r="O7611" s="0" t="str">
        <f aca="false">IF(G7611=1,IF(COUNTIF(I$2:I7611,I7611)=1,COUNTIF($I:$I,I7611),""),"")</f>
        <v/>
      </c>
      <c r="P7611" s="38" t="str">
        <f aca="false">IF(G7611=1,IF(COUNTIFS(C$2:C7611,C7611,G$2:G7611,1)=1,COUNTIFS($C:$C,C7611,$G:$G,1)+ROW()/10000000,""),"")</f>
        <v/>
      </c>
      <c r="Q7611" s="0" t="str">
        <f aca="false">IF(K7611=1,IF(COUNTIFS(C$2:C7611,C7611,K$2:K7611,1)=1,1,0),"")</f>
        <v/>
      </c>
      <c r="R7611" s="0" t="str">
        <f aca="false">IF(M7611=1,IF(COUNTIFS(C$2:C7611,C7611,M$2:M7611,1)=1,1,0),"")</f>
        <v/>
      </c>
      <c r="S7611" s="0" t="str">
        <f aca="false">IF(L7611=1,IF(COUNTIFS(C$2:C7611,C7611,L$2:L7611,1)=1,1,0),"")</f>
        <v/>
      </c>
      <c r="T7611" s="38" t="str">
        <f aca="false">IF(N7611="","",N7611+ROW()/10000000)</f>
        <v/>
      </c>
      <c r="U7611" s="0" t="str">
        <f aca="false">IF(G7611=1,IF(B7611="",1,0),"")</f>
        <v/>
      </c>
    </row>
    <row r="7612" customFormat="false" ht="15" hidden="false" customHeight="false" outlineLevel="0" collapsed="false">
      <c r="A7612" s="35"/>
      <c r="B7612" s="35"/>
      <c r="G7612" s="0" t="str">
        <f aca="false">IF(A7612="","",IF(AND(A7612&gt;=Debut,A7612&lt;Fin),1,0))</f>
        <v/>
      </c>
      <c r="H7612" s="0" t="str">
        <f aca="false">IF(G7612=1,INT(ROUND((A7612-Debut)*86400,0)/600),"")</f>
        <v/>
      </c>
      <c r="I7612" s="0" t="str">
        <f aca="false">IF(G7612=1,INT(ROUND((A7612-Debut)*86400,0)/3600),"")</f>
        <v/>
      </c>
      <c r="J7612" s="0" t="str">
        <f aca="false">IF(OR(A7612="",B7612=""),"",ROUND((B7612-A7612)*86400,0))</f>
        <v/>
      </c>
      <c r="K7612" s="37" t="str">
        <f aca="false">IF(G7612=1,IF(COUNTIFS($C:$C,C7612,$G:$G,1,$A:$A,"&gt;="&amp;(A7612-FenetreInterm/86400),$A:$A,"&lt;="&amp;A7612)&gt;=NbInterm,1,0),"")</f>
        <v/>
      </c>
      <c r="L7612" s="37" t="str">
        <f aca="false">IF(G7612=1,IF(B7612="",0,IF(J7612&lt;SeuilFugitive,1,0)),"")</f>
        <v/>
      </c>
      <c r="M7612" s="37" t="str">
        <f aca="false">IF(G7612=1,IF(B7612="",IF((Fin-A7612)*24&gt;SeuilFigee,1,0),IF(J7612&gt;SeuilFigee*3600,1,0)),"")</f>
        <v/>
      </c>
      <c r="N7612" s="0" t="str">
        <f aca="false">IF(G7612=1,IF(COUNTIF(H$2:H7612,H7612)=1,COUNTIF($H:$H,H7612),""),"")</f>
        <v/>
      </c>
      <c r="O7612" s="0" t="str">
        <f aca="false">IF(G7612=1,IF(COUNTIF(I$2:I7612,I7612)=1,COUNTIF($I:$I,I7612),""),"")</f>
        <v/>
      </c>
      <c r="P7612" s="38" t="str">
        <f aca="false">IF(G7612=1,IF(COUNTIFS(C$2:C7612,C7612,G$2:G7612,1)=1,COUNTIFS($C:$C,C7612,$G:$G,1)+ROW()/10000000,""),"")</f>
        <v/>
      </c>
      <c r="Q7612" s="0" t="str">
        <f aca="false">IF(K7612=1,IF(COUNTIFS(C$2:C7612,C7612,K$2:K7612,1)=1,1,0),"")</f>
        <v/>
      </c>
      <c r="R7612" s="0" t="str">
        <f aca="false">IF(M7612=1,IF(COUNTIFS(C$2:C7612,C7612,M$2:M7612,1)=1,1,0),"")</f>
        <v/>
      </c>
      <c r="S7612" s="0" t="str">
        <f aca="false">IF(L7612=1,IF(COUNTIFS(C$2:C7612,C7612,L$2:L7612,1)=1,1,0),"")</f>
        <v/>
      </c>
      <c r="T7612" s="38" t="str">
        <f aca="false">IF(N7612="","",N7612+ROW()/10000000)</f>
        <v/>
      </c>
      <c r="U7612" s="0" t="str">
        <f aca="false">IF(G7612=1,IF(B7612="",1,0),"")</f>
        <v/>
      </c>
    </row>
    <row r="7613" customFormat="false" ht="15" hidden="false" customHeight="false" outlineLevel="0" collapsed="false">
      <c r="A7613" s="35"/>
      <c r="B7613" s="35"/>
      <c r="G7613" s="0" t="str">
        <f aca="false">IF(A7613="","",IF(AND(A7613&gt;=Debut,A7613&lt;Fin),1,0))</f>
        <v/>
      </c>
      <c r="H7613" s="0" t="str">
        <f aca="false">IF(G7613=1,INT(ROUND((A7613-Debut)*86400,0)/600),"")</f>
        <v/>
      </c>
      <c r="I7613" s="0" t="str">
        <f aca="false">IF(G7613=1,INT(ROUND((A7613-Debut)*86400,0)/3600),"")</f>
        <v/>
      </c>
      <c r="J7613" s="0" t="str">
        <f aca="false">IF(OR(A7613="",B7613=""),"",ROUND((B7613-A7613)*86400,0))</f>
        <v/>
      </c>
      <c r="K7613" s="37" t="str">
        <f aca="false">IF(G7613=1,IF(COUNTIFS($C:$C,C7613,$G:$G,1,$A:$A,"&gt;="&amp;(A7613-FenetreInterm/86400),$A:$A,"&lt;="&amp;A7613)&gt;=NbInterm,1,0),"")</f>
        <v/>
      </c>
      <c r="L7613" s="37" t="str">
        <f aca="false">IF(G7613=1,IF(B7613="",0,IF(J7613&lt;SeuilFugitive,1,0)),"")</f>
        <v/>
      </c>
      <c r="M7613" s="37" t="str">
        <f aca="false">IF(G7613=1,IF(B7613="",IF((Fin-A7613)*24&gt;SeuilFigee,1,0),IF(J7613&gt;SeuilFigee*3600,1,0)),"")</f>
        <v/>
      </c>
      <c r="N7613" s="0" t="str">
        <f aca="false">IF(G7613=1,IF(COUNTIF(H$2:H7613,H7613)=1,COUNTIF($H:$H,H7613),""),"")</f>
        <v/>
      </c>
      <c r="O7613" s="0" t="str">
        <f aca="false">IF(G7613=1,IF(COUNTIF(I$2:I7613,I7613)=1,COUNTIF($I:$I,I7613),""),"")</f>
        <v/>
      </c>
      <c r="P7613" s="38" t="str">
        <f aca="false">IF(G7613=1,IF(COUNTIFS(C$2:C7613,C7613,G$2:G7613,1)=1,COUNTIFS($C:$C,C7613,$G:$G,1)+ROW()/10000000,""),"")</f>
        <v/>
      </c>
      <c r="Q7613" s="0" t="str">
        <f aca="false">IF(K7613=1,IF(COUNTIFS(C$2:C7613,C7613,K$2:K7613,1)=1,1,0),"")</f>
        <v/>
      </c>
      <c r="R7613" s="0" t="str">
        <f aca="false">IF(M7613=1,IF(COUNTIFS(C$2:C7613,C7613,M$2:M7613,1)=1,1,0),"")</f>
        <v/>
      </c>
      <c r="S7613" s="0" t="str">
        <f aca="false">IF(L7613=1,IF(COUNTIFS(C$2:C7613,C7613,L$2:L7613,1)=1,1,0),"")</f>
        <v/>
      </c>
      <c r="T7613" s="38" t="str">
        <f aca="false">IF(N7613="","",N7613+ROW()/10000000)</f>
        <v/>
      </c>
      <c r="U7613" s="0" t="str">
        <f aca="false">IF(G7613=1,IF(B7613="",1,0),"")</f>
        <v/>
      </c>
    </row>
    <row r="7614" customFormat="false" ht="15" hidden="false" customHeight="false" outlineLevel="0" collapsed="false">
      <c r="A7614" s="35"/>
      <c r="B7614" s="35"/>
      <c r="G7614" s="0" t="str">
        <f aca="false">IF(A7614="","",IF(AND(A7614&gt;=Debut,A7614&lt;Fin),1,0))</f>
        <v/>
      </c>
      <c r="H7614" s="0" t="str">
        <f aca="false">IF(G7614=1,INT(ROUND((A7614-Debut)*86400,0)/600),"")</f>
        <v/>
      </c>
      <c r="I7614" s="0" t="str">
        <f aca="false">IF(G7614=1,INT(ROUND((A7614-Debut)*86400,0)/3600),"")</f>
        <v/>
      </c>
      <c r="J7614" s="0" t="str">
        <f aca="false">IF(OR(A7614="",B7614=""),"",ROUND((B7614-A7614)*86400,0))</f>
        <v/>
      </c>
      <c r="K7614" s="37" t="str">
        <f aca="false">IF(G7614=1,IF(COUNTIFS($C:$C,C7614,$G:$G,1,$A:$A,"&gt;="&amp;(A7614-FenetreInterm/86400),$A:$A,"&lt;="&amp;A7614)&gt;=NbInterm,1,0),"")</f>
        <v/>
      </c>
      <c r="L7614" s="37" t="str">
        <f aca="false">IF(G7614=1,IF(B7614="",0,IF(J7614&lt;SeuilFugitive,1,0)),"")</f>
        <v/>
      </c>
      <c r="M7614" s="37" t="str">
        <f aca="false">IF(G7614=1,IF(B7614="",IF((Fin-A7614)*24&gt;SeuilFigee,1,0),IF(J7614&gt;SeuilFigee*3600,1,0)),"")</f>
        <v/>
      </c>
      <c r="N7614" s="0" t="str">
        <f aca="false">IF(G7614=1,IF(COUNTIF(H$2:H7614,H7614)=1,COUNTIF($H:$H,H7614),""),"")</f>
        <v/>
      </c>
      <c r="O7614" s="0" t="str">
        <f aca="false">IF(G7614=1,IF(COUNTIF(I$2:I7614,I7614)=1,COUNTIF($I:$I,I7614),""),"")</f>
        <v/>
      </c>
      <c r="P7614" s="38" t="str">
        <f aca="false">IF(G7614=1,IF(COUNTIFS(C$2:C7614,C7614,G$2:G7614,1)=1,COUNTIFS($C:$C,C7614,$G:$G,1)+ROW()/10000000,""),"")</f>
        <v/>
      </c>
      <c r="Q7614" s="0" t="str">
        <f aca="false">IF(K7614=1,IF(COUNTIFS(C$2:C7614,C7614,K$2:K7614,1)=1,1,0),"")</f>
        <v/>
      </c>
      <c r="R7614" s="0" t="str">
        <f aca="false">IF(M7614=1,IF(COUNTIFS(C$2:C7614,C7614,M$2:M7614,1)=1,1,0),"")</f>
        <v/>
      </c>
      <c r="S7614" s="0" t="str">
        <f aca="false">IF(L7614=1,IF(COUNTIFS(C$2:C7614,C7614,L$2:L7614,1)=1,1,0),"")</f>
        <v/>
      </c>
      <c r="T7614" s="38" t="str">
        <f aca="false">IF(N7614="","",N7614+ROW()/10000000)</f>
        <v/>
      </c>
      <c r="U7614" s="0" t="str">
        <f aca="false">IF(G7614=1,IF(B7614="",1,0),"")</f>
        <v/>
      </c>
    </row>
    <row r="7615" customFormat="false" ht="15" hidden="false" customHeight="false" outlineLevel="0" collapsed="false">
      <c r="A7615" s="35"/>
      <c r="B7615" s="35"/>
      <c r="G7615" s="0" t="str">
        <f aca="false">IF(A7615="","",IF(AND(A7615&gt;=Debut,A7615&lt;Fin),1,0))</f>
        <v/>
      </c>
      <c r="H7615" s="0" t="str">
        <f aca="false">IF(G7615=1,INT(ROUND((A7615-Debut)*86400,0)/600),"")</f>
        <v/>
      </c>
      <c r="I7615" s="0" t="str">
        <f aca="false">IF(G7615=1,INT(ROUND((A7615-Debut)*86400,0)/3600),"")</f>
        <v/>
      </c>
      <c r="J7615" s="0" t="str">
        <f aca="false">IF(OR(A7615="",B7615=""),"",ROUND((B7615-A7615)*86400,0))</f>
        <v/>
      </c>
      <c r="K7615" s="37" t="str">
        <f aca="false">IF(G7615=1,IF(COUNTIFS($C:$C,C7615,$G:$G,1,$A:$A,"&gt;="&amp;(A7615-FenetreInterm/86400),$A:$A,"&lt;="&amp;A7615)&gt;=NbInterm,1,0),"")</f>
        <v/>
      </c>
      <c r="L7615" s="37" t="str">
        <f aca="false">IF(G7615=1,IF(B7615="",0,IF(J7615&lt;SeuilFugitive,1,0)),"")</f>
        <v/>
      </c>
      <c r="M7615" s="37" t="str">
        <f aca="false">IF(G7615=1,IF(B7615="",IF((Fin-A7615)*24&gt;SeuilFigee,1,0),IF(J7615&gt;SeuilFigee*3600,1,0)),"")</f>
        <v/>
      </c>
      <c r="N7615" s="0" t="str">
        <f aca="false">IF(G7615=1,IF(COUNTIF(H$2:H7615,H7615)=1,COUNTIF($H:$H,H7615),""),"")</f>
        <v/>
      </c>
      <c r="O7615" s="0" t="str">
        <f aca="false">IF(G7615=1,IF(COUNTIF(I$2:I7615,I7615)=1,COUNTIF($I:$I,I7615),""),"")</f>
        <v/>
      </c>
      <c r="P7615" s="38" t="str">
        <f aca="false">IF(G7615=1,IF(COUNTIFS(C$2:C7615,C7615,G$2:G7615,1)=1,COUNTIFS($C:$C,C7615,$G:$G,1)+ROW()/10000000,""),"")</f>
        <v/>
      </c>
      <c r="Q7615" s="0" t="str">
        <f aca="false">IF(K7615=1,IF(COUNTIFS(C$2:C7615,C7615,K$2:K7615,1)=1,1,0),"")</f>
        <v/>
      </c>
      <c r="R7615" s="0" t="str">
        <f aca="false">IF(M7615=1,IF(COUNTIFS(C$2:C7615,C7615,M$2:M7615,1)=1,1,0),"")</f>
        <v/>
      </c>
      <c r="S7615" s="0" t="str">
        <f aca="false">IF(L7615=1,IF(COUNTIFS(C$2:C7615,C7615,L$2:L7615,1)=1,1,0),"")</f>
        <v/>
      </c>
      <c r="T7615" s="38" t="str">
        <f aca="false">IF(N7615="","",N7615+ROW()/10000000)</f>
        <v/>
      </c>
      <c r="U7615" s="0" t="str">
        <f aca="false">IF(G7615=1,IF(B7615="",1,0),"")</f>
        <v/>
      </c>
    </row>
    <row r="7616" customFormat="false" ht="15" hidden="false" customHeight="false" outlineLevel="0" collapsed="false">
      <c r="A7616" s="35"/>
      <c r="B7616" s="35"/>
      <c r="G7616" s="0" t="str">
        <f aca="false">IF(A7616="","",IF(AND(A7616&gt;=Debut,A7616&lt;Fin),1,0))</f>
        <v/>
      </c>
      <c r="H7616" s="0" t="str">
        <f aca="false">IF(G7616=1,INT(ROUND((A7616-Debut)*86400,0)/600),"")</f>
        <v/>
      </c>
      <c r="I7616" s="0" t="str">
        <f aca="false">IF(G7616=1,INT(ROUND((A7616-Debut)*86400,0)/3600),"")</f>
        <v/>
      </c>
      <c r="J7616" s="0" t="str">
        <f aca="false">IF(OR(A7616="",B7616=""),"",ROUND((B7616-A7616)*86400,0))</f>
        <v/>
      </c>
      <c r="K7616" s="37" t="str">
        <f aca="false">IF(G7616=1,IF(COUNTIFS($C:$C,C7616,$G:$G,1,$A:$A,"&gt;="&amp;(A7616-FenetreInterm/86400),$A:$A,"&lt;="&amp;A7616)&gt;=NbInterm,1,0),"")</f>
        <v/>
      </c>
      <c r="L7616" s="37" t="str">
        <f aca="false">IF(G7616=1,IF(B7616="",0,IF(J7616&lt;SeuilFugitive,1,0)),"")</f>
        <v/>
      </c>
      <c r="M7616" s="37" t="str">
        <f aca="false">IF(G7616=1,IF(B7616="",IF((Fin-A7616)*24&gt;SeuilFigee,1,0),IF(J7616&gt;SeuilFigee*3600,1,0)),"")</f>
        <v/>
      </c>
      <c r="N7616" s="0" t="str">
        <f aca="false">IF(G7616=1,IF(COUNTIF(H$2:H7616,H7616)=1,COUNTIF($H:$H,H7616),""),"")</f>
        <v/>
      </c>
      <c r="O7616" s="0" t="str">
        <f aca="false">IF(G7616=1,IF(COUNTIF(I$2:I7616,I7616)=1,COUNTIF($I:$I,I7616),""),"")</f>
        <v/>
      </c>
      <c r="P7616" s="38" t="str">
        <f aca="false">IF(G7616=1,IF(COUNTIFS(C$2:C7616,C7616,G$2:G7616,1)=1,COUNTIFS($C:$C,C7616,$G:$G,1)+ROW()/10000000,""),"")</f>
        <v/>
      </c>
      <c r="Q7616" s="0" t="str">
        <f aca="false">IF(K7616=1,IF(COUNTIFS(C$2:C7616,C7616,K$2:K7616,1)=1,1,0),"")</f>
        <v/>
      </c>
      <c r="R7616" s="0" t="str">
        <f aca="false">IF(M7616=1,IF(COUNTIFS(C$2:C7616,C7616,M$2:M7616,1)=1,1,0),"")</f>
        <v/>
      </c>
      <c r="S7616" s="0" t="str">
        <f aca="false">IF(L7616=1,IF(COUNTIFS(C$2:C7616,C7616,L$2:L7616,1)=1,1,0),"")</f>
        <v/>
      </c>
      <c r="T7616" s="38" t="str">
        <f aca="false">IF(N7616="","",N7616+ROW()/10000000)</f>
        <v/>
      </c>
      <c r="U7616" s="0" t="str">
        <f aca="false">IF(G7616=1,IF(B7616="",1,0),"")</f>
        <v/>
      </c>
    </row>
    <row r="7617" customFormat="false" ht="15" hidden="false" customHeight="false" outlineLevel="0" collapsed="false">
      <c r="A7617" s="35"/>
      <c r="B7617" s="35"/>
      <c r="G7617" s="0" t="str">
        <f aca="false">IF(A7617="","",IF(AND(A7617&gt;=Debut,A7617&lt;Fin),1,0))</f>
        <v/>
      </c>
      <c r="H7617" s="0" t="str">
        <f aca="false">IF(G7617=1,INT(ROUND((A7617-Debut)*86400,0)/600),"")</f>
        <v/>
      </c>
      <c r="I7617" s="0" t="str">
        <f aca="false">IF(G7617=1,INT(ROUND((A7617-Debut)*86400,0)/3600),"")</f>
        <v/>
      </c>
      <c r="J7617" s="0" t="str">
        <f aca="false">IF(OR(A7617="",B7617=""),"",ROUND((B7617-A7617)*86400,0))</f>
        <v/>
      </c>
      <c r="K7617" s="37" t="str">
        <f aca="false">IF(G7617=1,IF(COUNTIFS($C:$C,C7617,$G:$G,1,$A:$A,"&gt;="&amp;(A7617-FenetreInterm/86400),$A:$A,"&lt;="&amp;A7617)&gt;=NbInterm,1,0),"")</f>
        <v/>
      </c>
      <c r="L7617" s="37" t="str">
        <f aca="false">IF(G7617=1,IF(B7617="",0,IF(J7617&lt;SeuilFugitive,1,0)),"")</f>
        <v/>
      </c>
      <c r="M7617" s="37" t="str">
        <f aca="false">IF(G7617=1,IF(B7617="",IF((Fin-A7617)*24&gt;SeuilFigee,1,0),IF(J7617&gt;SeuilFigee*3600,1,0)),"")</f>
        <v/>
      </c>
      <c r="N7617" s="0" t="str">
        <f aca="false">IF(G7617=1,IF(COUNTIF(H$2:H7617,H7617)=1,COUNTIF($H:$H,H7617),""),"")</f>
        <v/>
      </c>
      <c r="O7617" s="0" t="str">
        <f aca="false">IF(G7617=1,IF(COUNTIF(I$2:I7617,I7617)=1,COUNTIF($I:$I,I7617),""),"")</f>
        <v/>
      </c>
      <c r="P7617" s="38" t="str">
        <f aca="false">IF(G7617=1,IF(COUNTIFS(C$2:C7617,C7617,G$2:G7617,1)=1,COUNTIFS($C:$C,C7617,$G:$G,1)+ROW()/10000000,""),"")</f>
        <v/>
      </c>
      <c r="Q7617" s="0" t="str">
        <f aca="false">IF(K7617=1,IF(COUNTIFS(C$2:C7617,C7617,K$2:K7617,1)=1,1,0),"")</f>
        <v/>
      </c>
      <c r="R7617" s="0" t="str">
        <f aca="false">IF(M7617=1,IF(COUNTIFS(C$2:C7617,C7617,M$2:M7617,1)=1,1,0),"")</f>
        <v/>
      </c>
      <c r="S7617" s="0" t="str">
        <f aca="false">IF(L7617=1,IF(COUNTIFS(C$2:C7617,C7617,L$2:L7617,1)=1,1,0),"")</f>
        <v/>
      </c>
      <c r="T7617" s="38" t="str">
        <f aca="false">IF(N7617="","",N7617+ROW()/10000000)</f>
        <v/>
      </c>
      <c r="U7617" s="0" t="str">
        <f aca="false">IF(G7617=1,IF(B7617="",1,0),"")</f>
        <v/>
      </c>
    </row>
    <row r="7618" customFormat="false" ht="15" hidden="false" customHeight="false" outlineLevel="0" collapsed="false">
      <c r="A7618" s="35"/>
      <c r="B7618" s="35"/>
      <c r="G7618" s="0" t="str">
        <f aca="false">IF(A7618="","",IF(AND(A7618&gt;=Debut,A7618&lt;Fin),1,0))</f>
        <v/>
      </c>
      <c r="H7618" s="0" t="str">
        <f aca="false">IF(G7618=1,INT(ROUND((A7618-Debut)*86400,0)/600),"")</f>
        <v/>
      </c>
      <c r="I7618" s="0" t="str">
        <f aca="false">IF(G7618=1,INT(ROUND((A7618-Debut)*86400,0)/3600),"")</f>
        <v/>
      </c>
      <c r="J7618" s="0" t="str">
        <f aca="false">IF(OR(A7618="",B7618=""),"",ROUND((B7618-A7618)*86400,0))</f>
        <v/>
      </c>
      <c r="K7618" s="37" t="str">
        <f aca="false">IF(G7618=1,IF(COUNTIFS($C:$C,C7618,$G:$G,1,$A:$A,"&gt;="&amp;(A7618-FenetreInterm/86400),$A:$A,"&lt;="&amp;A7618)&gt;=NbInterm,1,0),"")</f>
        <v/>
      </c>
      <c r="L7618" s="37" t="str">
        <f aca="false">IF(G7618=1,IF(B7618="",0,IF(J7618&lt;SeuilFugitive,1,0)),"")</f>
        <v/>
      </c>
      <c r="M7618" s="37" t="str">
        <f aca="false">IF(G7618=1,IF(B7618="",IF((Fin-A7618)*24&gt;SeuilFigee,1,0),IF(J7618&gt;SeuilFigee*3600,1,0)),"")</f>
        <v/>
      </c>
      <c r="N7618" s="0" t="str">
        <f aca="false">IF(G7618=1,IF(COUNTIF(H$2:H7618,H7618)=1,COUNTIF($H:$H,H7618),""),"")</f>
        <v/>
      </c>
      <c r="O7618" s="0" t="str">
        <f aca="false">IF(G7618=1,IF(COUNTIF(I$2:I7618,I7618)=1,COUNTIF($I:$I,I7618),""),"")</f>
        <v/>
      </c>
      <c r="P7618" s="38" t="str">
        <f aca="false">IF(G7618=1,IF(COUNTIFS(C$2:C7618,C7618,G$2:G7618,1)=1,COUNTIFS($C:$C,C7618,$G:$G,1)+ROW()/10000000,""),"")</f>
        <v/>
      </c>
      <c r="Q7618" s="0" t="str">
        <f aca="false">IF(K7618=1,IF(COUNTIFS(C$2:C7618,C7618,K$2:K7618,1)=1,1,0),"")</f>
        <v/>
      </c>
      <c r="R7618" s="0" t="str">
        <f aca="false">IF(M7618=1,IF(COUNTIFS(C$2:C7618,C7618,M$2:M7618,1)=1,1,0),"")</f>
        <v/>
      </c>
      <c r="S7618" s="0" t="str">
        <f aca="false">IF(L7618=1,IF(COUNTIFS(C$2:C7618,C7618,L$2:L7618,1)=1,1,0),"")</f>
        <v/>
      </c>
      <c r="T7618" s="38" t="str">
        <f aca="false">IF(N7618="","",N7618+ROW()/10000000)</f>
        <v/>
      </c>
      <c r="U7618" s="0" t="str">
        <f aca="false">IF(G7618=1,IF(B7618="",1,0),"")</f>
        <v/>
      </c>
    </row>
    <row r="7619" customFormat="false" ht="15" hidden="false" customHeight="false" outlineLevel="0" collapsed="false">
      <c r="A7619" s="35"/>
      <c r="B7619" s="35"/>
      <c r="G7619" s="0" t="str">
        <f aca="false">IF(A7619="","",IF(AND(A7619&gt;=Debut,A7619&lt;Fin),1,0))</f>
        <v/>
      </c>
      <c r="H7619" s="0" t="str">
        <f aca="false">IF(G7619=1,INT(ROUND((A7619-Debut)*86400,0)/600),"")</f>
        <v/>
      </c>
      <c r="I7619" s="0" t="str">
        <f aca="false">IF(G7619=1,INT(ROUND((A7619-Debut)*86400,0)/3600),"")</f>
        <v/>
      </c>
      <c r="J7619" s="0" t="str">
        <f aca="false">IF(OR(A7619="",B7619=""),"",ROUND((B7619-A7619)*86400,0))</f>
        <v/>
      </c>
      <c r="K7619" s="37" t="str">
        <f aca="false">IF(G7619=1,IF(COUNTIFS($C:$C,C7619,$G:$G,1,$A:$A,"&gt;="&amp;(A7619-FenetreInterm/86400),$A:$A,"&lt;="&amp;A7619)&gt;=NbInterm,1,0),"")</f>
        <v/>
      </c>
      <c r="L7619" s="37" t="str">
        <f aca="false">IF(G7619=1,IF(B7619="",0,IF(J7619&lt;SeuilFugitive,1,0)),"")</f>
        <v/>
      </c>
      <c r="M7619" s="37" t="str">
        <f aca="false">IF(G7619=1,IF(B7619="",IF((Fin-A7619)*24&gt;SeuilFigee,1,0),IF(J7619&gt;SeuilFigee*3600,1,0)),"")</f>
        <v/>
      </c>
      <c r="N7619" s="0" t="str">
        <f aca="false">IF(G7619=1,IF(COUNTIF(H$2:H7619,H7619)=1,COUNTIF($H:$H,H7619),""),"")</f>
        <v/>
      </c>
      <c r="O7619" s="0" t="str">
        <f aca="false">IF(G7619=1,IF(COUNTIF(I$2:I7619,I7619)=1,COUNTIF($I:$I,I7619),""),"")</f>
        <v/>
      </c>
      <c r="P7619" s="38" t="str">
        <f aca="false">IF(G7619=1,IF(COUNTIFS(C$2:C7619,C7619,G$2:G7619,1)=1,COUNTIFS($C:$C,C7619,$G:$G,1)+ROW()/10000000,""),"")</f>
        <v/>
      </c>
      <c r="Q7619" s="0" t="str">
        <f aca="false">IF(K7619=1,IF(COUNTIFS(C$2:C7619,C7619,K$2:K7619,1)=1,1,0),"")</f>
        <v/>
      </c>
      <c r="R7619" s="0" t="str">
        <f aca="false">IF(M7619=1,IF(COUNTIFS(C$2:C7619,C7619,M$2:M7619,1)=1,1,0),"")</f>
        <v/>
      </c>
      <c r="S7619" s="0" t="str">
        <f aca="false">IF(L7619=1,IF(COUNTIFS(C$2:C7619,C7619,L$2:L7619,1)=1,1,0),"")</f>
        <v/>
      </c>
      <c r="T7619" s="38" t="str">
        <f aca="false">IF(N7619="","",N7619+ROW()/10000000)</f>
        <v/>
      </c>
      <c r="U7619" s="0" t="str">
        <f aca="false">IF(G7619=1,IF(B7619="",1,0),"")</f>
        <v/>
      </c>
    </row>
    <row r="7620" customFormat="false" ht="15" hidden="false" customHeight="false" outlineLevel="0" collapsed="false">
      <c r="A7620" s="35"/>
      <c r="B7620" s="35"/>
      <c r="G7620" s="0" t="str">
        <f aca="false">IF(A7620="","",IF(AND(A7620&gt;=Debut,A7620&lt;Fin),1,0))</f>
        <v/>
      </c>
      <c r="H7620" s="0" t="str">
        <f aca="false">IF(G7620=1,INT(ROUND((A7620-Debut)*86400,0)/600),"")</f>
        <v/>
      </c>
      <c r="I7620" s="0" t="str">
        <f aca="false">IF(G7620=1,INT(ROUND((A7620-Debut)*86400,0)/3600),"")</f>
        <v/>
      </c>
      <c r="J7620" s="0" t="str">
        <f aca="false">IF(OR(A7620="",B7620=""),"",ROUND((B7620-A7620)*86400,0))</f>
        <v/>
      </c>
      <c r="K7620" s="37" t="str">
        <f aca="false">IF(G7620=1,IF(COUNTIFS($C:$C,C7620,$G:$G,1,$A:$A,"&gt;="&amp;(A7620-FenetreInterm/86400),$A:$A,"&lt;="&amp;A7620)&gt;=NbInterm,1,0),"")</f>
        <v/>
      </c>
      <c r="L7620" s="37" t="str">
        <f aca="false">IF(G7620=1,IF(B7620="",0,IF(J7620&lt;SeuilFugitive,1,0)),"")</f>
        <v/>
      </c>
      <c r="M7620" s="37" t="str">
        <f aca="false">IF(G7620=1,IF(B7620="",IF((Fin-A7620)*24&gt;SeuilFigee,1,0),IF(J7620&gt;SeuilFigee*3600,1,0)),"")</f>
        <v/>
      </c>
      <c r="N7620" s="0" t="str">
        <f aca="false">IF(G7620=1,IF(COUNTIF(H$2:H7620,H7620)=1,COUNTIF($H:$H,H7620),""),"")</f>
        <v/>
      </c>
      <c r="O7620" s="0" t="str">
        <f aca="false">IF(G7620=1,IF(COUNTIF(I$2:I7620,I7620)=1,COUNTIF($I:$I,I7620),""),"")</f>
        <v/>
      </c>
      <c r="P7620" s="38" t="str">
        <f aca="false">IF(G7620=1,IF(COUNTIFS(C$2:C7620,C7620,G$2:G7620,1)=1,COUNTIFS($C:$C,C7620,$G:$G,1)+ROW()/10000000,""),"")</f>
        <v/>
      </c>
      <c r="Q7620" s="0" t="str">
        <f aca="false">IF(K7620=1,IF(COUNTIFS(C$2:C7620,C7620,K$2:K7620,1)=1,1,0),"")</f>
        <v/>
      </c>
      <c r="R7620" s="0" t="str">
        <f aca="false">IF(M7620=1,IF(COUNTIFS(C$2:C7620,C7620,M$2:M7620,1)=1,1,0),"")</f>
        <v/>
      </c>
      <c r="S7620" s="0" t="str">
        <f aca="false">IF(L7620=1,IF(COUNTIFS(C$2:C7620,C7620,L$2:L7620,1)=1,1,0),"")</f>
        <v/>
      </c>
      <c r="T7620" s="38" t="str">
        <f aca="false">IF(N7620="","",N7620+ROW()/10000000)</f>
        <v/>
      </c>
      <c r="U7620" s="0" t="str">
        <f aca="false">IF(G7620=1,IF(B7620="",1,0),"")</f>
        <v/>
      </c>
    </row>
    <row r="7621" customFormat="false" ht="15" hidden="false" customHeight="false" outlineLevel="0" collapsed="false">
      <c r="A7621" s="35"/>
      <c r="B7621" s="35"/>
      <c r="G7621" s="0" t="str">
        <f aca="false">IF(A7621="","",IF(AND(A7621&gt;=Debut,A7621&lt;Fin),1,0))</f>
        <v/>
      </c>
      <c r="H7621" s="0" t="str">
        <f aca="false">IF(G7621=1,INT(ROUND((A7621-Debut)*86400,0)/600),"")</f>
        <v/>
      </c>
      <c r="I7621" s="0" t="str">
        <f aca="false">IF(G7621=1,INT(ROUND((A7621-Debut)*86400,0)/3600),"")</f>
        <v/>
      </c>
      <c r="J7621" s="0" t="str">
        <f aca="false">IF(OR(A7621="",B7621=""),"",ROUND((B7621-A7621)*86400,0))</f>
        <v/>
      </c>
      <c r="K7621" s="37" t="str">
        <f aca="false">IF(G7621=1,IF(COUNTIFS($C:$C,C7621,$G:$G,1,$A:$A,"&gt;="&amp;(A7621-FenetreInterm/86400),$A:$A,"&lt;="&amp;A7621)&gt;=NbInterm,1,0),"")</f>
        <v/>
      </c>
      <c r="L7621" s="37" t="str">
        <f aca="false">IF(G7621=1,IF(B7621="",0,IF(J7621&lt;SeuilFugitive,1,0)),"")</f>
        <v/>
      </c>
      <c r="M7621" s="37" t="str">
        <f aca="false">IF(G7621=1,IF(B7621="",IF((Fin-A7621)*24&gt;SeuilFigee,1,0),IF(J7621&gt;SeuilFigee*3600,1,0)),"")</f>
        <v/>
      </c>
      <c r="N7621" s="0" t="str">
        <f aca="false">IF(G7621=1,IF(COUNTIF(H$2:H7621,H7621)=1,COUNTIF($H:$H,H7621),""),"")</f>
        <v/>
      </c>
      <c r="O7621" s="0" t="str">
        <f aca="false">IF(G7621=1,IF(COUNTIF(I$2:I7621,I7621)=1,COUNTIF($I:$I,I7621),""),"")</f>
        <v/>
      </c>
      <c r="P7621" s="38" t="str">
        <f aca="false">IF(G7621=1,IF(COUNTIFS(C$2:C7621,C7621,G$2:G7621,1)=1,COUNTIFS($C:$C,C7621,$G:$G,1)+ROW()/10000000,""),"")</f>
        <v/>
      </c>
      <c r="Q7621" s="0" t="str">
        <f aca="false">IF(K7621=1,IF(COUNTIFS(C$2:C7621,C7621,K$2:K7621,1)=1,1,0),"")</f>
        <v/>
      </c>
      <c r="R7621" s="0" t="str">
        <f aca="false">IF(M7621=1,IF(COUNTIFS(C$2:C7621,C7621,M$2:M7621,1)=1,1,0),"")</f>
        <v/>
      </c>
      <c r="S7621" s="0" t="str">
        <f aca="false">IF(L7621=1,IF(COUNTIFS(C$2:C7621,C7621,L$2:L7621,1)=1,1,0),"")</f>
        <v/>
      </c>
      <c r="T7621" s="38" t="str">
        <f aca="false">IF(N7621="","",N7621+ROW()/10000000)</f>
        <v/>
      </c>
      <c r="U7621" s="0" t="str">
        <f aca="false">IF(G7621=1,IF(B7621="",1,0),"")</f>
        <v/>
      </c>
    </row>
    <row r="7622" customFormat="false" ht="15" hidden="false" customHeight="false" outlineLevel="0" collapsed="false">
      <c r="A7622" s="35"/>
      <c r="B7622" s="35"/>
      <c r="G7622" s="0" t="str">
        <f aca="false">IF(A7622="","",IF(AND(A7622&gt;=Debut,A7622&lt;Fin),1,0))</f>
        <v/>
      </c>
      <c r="H7622" s="0" t="str">
        <f aca="false">IF(G7622=1,INT(ROUND((A7622-Debut)*86400,0)/600),"")</f>
        <v/>
      </c>
      <c r="I7622" s="0" t="str">
        <f aca="false">IF(G7622=1,INT(ROUND((A7622-Debut)*86400,0)/3600),"")</f>
        <v/>
      </c>
      <c r="J7622" s="0" t="str">
        <f aca="false">IF(OR(A7622="",B7622=""),"",ROUND((B7622-A7622)*86400,0))</f>
        <v/>
      </c>
      <c r="K7622" s="37" t="str">
        <f aca="false">IF(G7622=1,IF(COUNTIFS($C:$C,C7622,$G:$G,1,$A:$A,"&gt;="&amp;(A7622-FenetreInterm/86400),$A:$A,"&lt;="&amp;A7622)&gt;=NbInterm,1,0),"")</f>
        <v/>
      </c>
      <c r="L7622" s="37" t="str">
        <f aca="false">IF(G7622=1,IF(B7622="",0,IF(J7622&lt;SeuilFugitive,1,0)),"")</f>
        <v/>
      </c>
      <c r="M7622" s="37" t="str">
        <f aca="false">IF(G7622=1,IF(B7622="",IF((Fin-A7622)*24&gt;SeuilFigee,1,0),IF(J7622&gt;SeuilFigee*3600,1,0)),"")</f>
        <v/>
      </c>
      <c r="N7622" s="0" t="str">
        <f aca="false">IF(G7622=1,IF(COUNTIF(H$2:H7622,H7622)=1,COUNTIF($H:$H,H7622),""),"")</f>
        <v/>
      </c>
      <c r="O7622" s="0" t="str">
        <f aca="false">IF(G7622=1,IF(COUNTIF(I$2:I7622,I7622)=1,COUNTIF($I:$I,I7622),""),"")</f>
        <v/>
      </c>
      <c r="P7622" s="38" t="str">
        <f aca="false">IF(G7622=1,IF(COUNTIFS(C$2:C7622,C7622,G$2:G7622,1)=1,COUNTIFS($C:$C,C7622,$G:$G,1)+ROW()/10000000,""),"")</f>
        <v/>
      </c>
      <c r="Q7622" s="0" t="str">
        <f aca="false">IF(K7622=1,IF(COUNTIFS(C$2:C7622,C7622,K$2:K7622,1)=1,1,0),"")</f>
        <v/>
      </c>
      <c r="R7622" s="0" t="str">
        <f aca="false">IF(M7622=1,IF(COUNTIFS(C$2:C7622,C7622,M$2:M7622,1)=1,1,0),"")</f>
        <v/>
      </c>
      <c r="S7622" s="0" t="str">
        <f aca="false">IF(L7622=1,IF(COUNTIFS(C$2:C7622,C7622,L$2:L7622,1)=1,1,0),"")</f>
        <v/>
      </c>
      <c r="T7622" s="38" t="str">
        <f aca="false">IF(N7622="","",N7622+ROW()/10000000)</f>
        <v/>
      </c>
      <c r="U7622" s="0" t="str">
        <f aca="false">IF(G7622=1,IF(B7622="",1,0),"")</f>
        <v/>
      </c>
    </row>
    <row r="7623" customFormat="false" ht="15" hidden="false" customHeight="false" outlineLevel="0" collapsed="false">
      <c r="A7623" s="35"/>
      <c r="B7623" s="35"/>
      <c r="G7623" s="0" t="str">
        <f aca="false">IF(A7623="","",IF(AND(A7623&gt;=Debut,A7623&lt;Fin),1,0))</f>
        <v/>
      </c>
      <c r="H7623" s="0" t="str">
        <f aca="false">IF(G7623=1,INT(ROUND((A7623-Debut)*86400,0)/600),"")</f>
        <v/>
      </c>
      <c r="I7623" s="0" t="str">
        <f aca="false">IF(G7623=1,INT(ROUND((A7623-Debut)*86400,0)/3600),"")</f>
        <v/>
      </c>
      <c r="J7623" s="0" t="str">
        <f aca="false">IF(OR(A7623="",B7623=""),"",ROUND((B7623-A7623)*86400,0))</f>
        <v/>
      </c>
      <c r="K7623" s="37" t="str">
        <f aca="false">IF(G7623=1,IF(COUNTIFS($C:$C,C7623,$G:$G,1,$A:$A,"&gt;="&amp;(A7623-FenetreInterm/86400),$A:$A,"&lt;="&amp;A7623)&gt;=NbInterm,1,0),"")</f>
        <v/>
      </c>
      <c r="L7623" s="37" t="str">
        <f aca="false">IF(G7623=1,IF(B7623="",0,IF(J7623&lt;SeuilFugitive,1,0)),"")</f>
        <v/>
      </c>
      <c r="M7623" s="37" t="str">
        <f aca="false">IF(G7623=1,IF(B7623="",IF((Fin-A7623)*24&gt;SeuilFigee,1,0),IF(J7623&gt;SeuilFigee*3600,1,0)),"")</f>
        <v/>
      </c>
      <c r="N7623" s="0" t="str">
        <f aca="false">IF(G7623=1,IF(COUNTIF(H$2:H7623,H7623)=1,COUNTIF($H:$H,H7623),""),"")</f>
        <v/>
      </c>
      <c r="O7623" s="0" t="str">
        <f aca="false">IF(G7623=1,IF(COUNTIF(I$2:I7623,I7623)=1,COUNTIF($I:$I,I7623),""),"")</f>
        <v/>
      </c>
      <c r="P7623" s="38" t="str">
        <f aca="false">IF(G7623=1,IF(COUNTIFS(C$2:C7623,C7623,G$2:G7623,1)=1,COUNTIFS($C:$C,C7623,$G:$G,1)+ROW()/10000000,""),"")</f>
        <v/>
      </c>
      <c r="Q7623" s="0" t="str">
        <f aca="false">IF(K7623=1,IF(COUNTIFS(C$2:C7623,C7623,K$2:K7623,1)=1,1,0),"")</f>
        <v/>
      </c>
      <c r="R7623" s="0" t="str">
        <f aca="false">IF(M7623=1,IF(COUNTIFS(C$2:C7623,C7623,M$2:M7623,1)=1,1,0),"")</f>
        <v/>
      </c>
      <c r="S7623" s="0" t="str">
        <f aca="false">IF(L7623=1,IF(COUNTIFS(C$2:C7623,C7623,L$2:L7623,1)=1,1,0),"")</f>
        <v/>
      </c>
      <c r="T7623" s="38" t="str">
        <f aca="false">IF(N7623="","",N7623+ROW()/10000000)</f>
        <v/>
      </c>
      <c r="U7623" s="0" t="str">
        <f aca="false">IF(G7623=1,IF(B7623="",1,0),"")</f>
        <v/>
      </c>
    </row>
    <row r="7624" customFormat="false" ht="15" hidden="false" customHeight="false" outlineLevel="0" collapsed="false">
      <c r="A7624" s="35"/>
      <c r="B7624" s="35"/>
      <c r="G7624" s="0" t="str">
        <f aca="false">IF(A7624="","",IF(AND(A7624&gt;=Debut,A7624&lt;Fin),1,0))</f>
        <v/>
      </c>
      <c r="H7624" s="0" t="str">
        <f aca="false">IF(G7624=1,INT(ROUND((A7624-Debut)*86400,0)/600),"")</f>
        <v/>
      </c>
      <c r="I7624" s="0" t="str">
        <f aca="false">IF(G7624=1,INT(ROUND((A7624-Debut)*86400,0)/3600),"")</f>
        <v/>
      </c>
      <c r="J7624" s="0" t="str">
        <f aca="false">IF(OR(A7624="",B7624=""),"",ROUND((B7624-A7624)*86400,0))</f>
        <v/>
      </c>
      <c r="K7624" s="37" t="str">
        <f aca="false">IF(G7624=1,IF(COUNTIFS($C:$C,C7624,$G:$G,1,$A:$A,"&gt;="&amp;(A7624-FenetreInterm/86400),$A:$A,"&lt;="&amp;A7624)&gt;=NbInterm,1,0),"")</f>
        <v/>
      </c>
      <c r="L7624" s="37" t="str">
        <f aca="false">IF(G7624=1,IF(B7624="",0,IF(J7624&lt;SeuilFugitive,1,0)),"")</f>
        <v/>
      </c>
      <c r="M7624" s="37" t="str">
        <f aca="false">IF(G7624=1,IF(B7624="",IF((Fin-A7624)*24&gt;SeuilFigee,1,0),IF(J7624&gt;SeuilFigee*3600,1,0)),"")</f>
        <v/>
      </c>
      <c r="N7624" s="0" t="str">
        <f aca="false">IF(G7624=1,IF(COUNTIF(H$2:H7624,H7624)=1,COUNTIF($H:$H,H7624),""),"")</f>
        <v/>
      </c>
      <c r="O7624" s="0" t="str">
        <f aca="false">IF(G7624=1,IF(COUNTIF(I$2:I7624,I7624)=1,COUNTIF($I:$I,I7624),""),"")</f>
        <v/>
      </c>
      <c r="P7624" s="38" t="str">
        <f aca="false">IF(G7624=1,IF(COUNTIFS(C$2:C7624,C7624,G$2:G7624,1)=1,COUNTIFS($C:$C,C7624,$G:$G,1)+ROW()/10000000,""),"")</f>
        <v/>
      </c>
      <c r="Q7624" s="0" t="str">
        <f aca="false">IF(K7624=1,IF(COUNTIFS(C$2:C7624,C7624,K$2:K7624,1)=1,1,0),"")</f>
        <v/>
      </c>
      <c r="R7624" s="0" t="str">
        <f aca="false">IF(M7624=1,IF(COUNTIFS(C$2:C7624,C7624,M$2:M7624,1)=1,1,0),"")</f>
        <v/>
      </c>
      <c r="S7624" s="0" t="str">
        <f aca="false">IF(L7624=1,IF(COUNTIFS(C$2:C7624,C7624,L$2:L7624,1)=1,1,0),"")</f>
        <v/>
      </c>
      <c r="T7624" s="38" t="str">
        <f aca="false">IF(N7624="","",N7624+ROW()/10000000)</f>
        <v/>
      </c>
      <c r="U7624" s="0" t="str">
        <f aca="false">IF(G7624=1,IF(B7624="",1,0),"")</f>
        <v/>
      </c>
    </row>
    <row r="7625" customFormat="false" ht="15" hidden="false" customHeight="false" outlineLevel="0" collapsed="false">
      <c r="A7625" s="35"/>
      <c r="B7625" s="35"/>
      <c r="G7625" s="0" t="str">
        <f aca="false">IF(A7625="","",IF(AND(A7625&gt;=Debut,A7625&lt;Fin),1,0))</f>
        <v/>
      </c>
      <c r="H7625" s="0" t="str">
        <f aca="false">IF(G7625=1,INT(ROUND((A7625-Debut)*86400,0)/600),"")</f>
        <v/>
      </c>
      <c r="I7625" s="0" t="str">
        <f aca="false">IF(G7625=1,INT(ROUND((A7625-Debut)*86400,0)/3600),"")</f>
        <v/>
      </c>
      <c r="J7625" s="0" t="str">
        <f aca="false">IF(OR(A7625="",B7625=""),"",ROUND((B7625-A7625)*86400,0))</f>
        <v/>
      </c>
      <c r="K7625" s="37" t="str">
        <f aca="false">IF(G7625=1,IF(COUNTIFS($C:$C,C7625,$G:$G,1,$A:$A,"&gt;="&amp;(A7625-FenetreInterm/86400),$A:$A,"&lt;="&amp;A7625)&gt;=NbInterm,1,0),"")</f>
        <v/>
      </c>
      <c r="L7625" s="37" t="str">
        <f aca="false">IF(G7625=1,IF(B7625="",0,IF(J7625&lt;SeuilFugitive,1,0)),"")</f>
        <v/>
      </c>
      <c r="M7625" s="37" t="str">
        <f aca="false">IF(G7625=1,IF(B7625="",IF((Fin-A7625)*24&gt;SeuilFigee,1,0),IF(J7625&gt;SeuilFigee*3600,1,0)),"")</f>
        <v/>
      </c>
      <c r="N7625" s="0" t="str">
        <f aca="false">IF(G7625=1,IF(COUNTIF(H$2:H7625,H7625)=1,COUNTIF($H:$H,H7625),""),"")</f>
        <v/>
      </c>
      <c r="O7625" s="0" t="str">
        <f aca="false">IF(G7625=1,IF(COUNTIF(I$2:I7625,I7625)=1,COUNTIF($I:$I,I7625),""),"")</f>
        <v/>
      </c>
      <c r="P7625" s="38" t="str">
        <f aca="false">IF(G7625=1,IF(COUNTIFS(C$2:C7625,C7625,G$2:G7625,1)=1,COUNTIFS($C:$C,C7625,$G:$G,1)+ROW()/10000000,""),"")</f>
        <v/>
      </c>
      <c r="Q7625" s="0" t="str">
        <f aca="false">IF(K7625=1,IF(COUNTIFS(C$2:C7625,C7625,K$2:K7625,1)=1,1,0),"")</f>
        <v/>
      </c>
      <c r="R7625" s="0" t="str">
        <f aca="false">IF(M7625=1,IF(COUNTIFS(C$2:C7625,C7625,M$2:M7625,1)=1,1,0),"")</f>
        <v/>
      </c>
      <c r="S7625" s="0" t="str">
        <f aca="false">IF(L7625=1,IF(COUNTIFS(C$2:C7625,C7625,L$2:L7625,1)=1,1,0),"")</f>
        <v/>
      </c>
      <c r="T7625" s="38" t="str">
        <f aca="false">IF(N7625="","",N7625+ROW()/10000000)</f>
        <v/>
      </c>
      <c r="U7625" s="0" t="str">
        <f aca="false">IF(G7625=1,IF(B7625="",1,0),"")</f>
        <v/>
      </c>
    </row>
    <row r="7626" customFormat="false" ht="15" hidden="false" customHeight="false" outlineLevel="0" collapsed="false">
      <c r="A7626" s="35"/>
      <c r="B7626" s="35"/>
      <c r="G7626" s="0" t="str">
        <f aca="false">IF(A7626="","",IF(AND(A7626&gt;=Debut,A7626&lt;Fin),1,0))</f>
        <v/>
      </c>
      <c r="H7626" s="0" t="str">
        <f aca="false">IF(G7626=1,INT(ROUND((A7626-Debut)*86400,0)/600),"")</f>
        <v/>
      </c>
      <c r="I7626" s="0" t="str">
        <f aca="false">IF(G7626=1,INT(ROUND((A7626-Debut)*86400,0)/3600),"")</f>
        <v/>
      </c>
      <c r="J7626" s="0" t="str">
        <f aca="false">IF(OR(A7626="",B7626=""),"",ROUND((B7626-A7626)*86400,0))</f>
        <v/>
      </c>
      <c r="K7626" s="37" t="str">
        <f aca="false">IF(G7626=1,IF(COUNTIFS($C:$C,C7626,$G:$G,1,$A:$A,"&gt;="&amp;(A7626-FenetreInterm/86400),$A:$A,"&lt;="&amp;A7626)&gt;=NbInterm,1,0),"")</f>
        <v/>
      </c>
      <c r="L7626" s="37" t="str">
        <f aca="false">IF(G7626=1,IF(B7626="",0,IF(J7626&lt;SeuilFugitive,1,0)),"")</f>
        <v/>
      </c>
      <c r="M7626" s="37" t="str">
        <f aca="false">IF(G7626=1,IF(B7626="",IF((Fin-A7626)*24&gt;SeuilFigee,1,0),IF(J7626&gt;SeuilFigee*3600,1,0)),"")</f>
        <v/>
      </c>
      <c r="N7626" s="0" t="str">
        <f aca="false">IF(G7626=1,IF(COUNTIF(H$2:H7626,H7626)=1,COUNTIF($H:$H,H7626),""),"")</f>
        <v/>
      </c>
      <c r="O7626" s="0" t="str">
        <f aca="false">IF(G7626=1,IF(COUNTIF(I$2:I7626,I7626)=1,COUNTIF($I:$I,I7626),""),"")</f>
        <v/>
      </c>
      <c r="P7626" s="38" t="str">
        <f aca="false">IF(G7626=1,IF(COUNTIFS(C$2:C7626,C7626,G$2:G7626,1)=1,COUNTIFS($C:$C,C7626,$G:$G,1)+ROW()/10000000,""),"")</f>
        <v/>
      </c>
      <c r="Q7626" s="0" t="str">
        <f aca="false">IF(K7626=1,IF(COUNTIFS(C$2:C7626,C7626,K$2:K7626,1)=1,1,0),"")</f>
        <v/>
      </c>
      <c r="R7626" s="0" t="str">
        <f aca="false">IF(M7626=1,IF(COUNTIFS(C$2:C7626,C7626,M$2:M7626,1)=1,1,0),"")</f>
        <v/>
      </c>
      <c r="S7626" s="0" t="str">
        <f aca="false">IF(L7626=1,IF(COUNTIFS(C$2:C7626,C7626,L$2:L7626,1)=1,1,0),"")</f>
        <v/>
      </c>
      <c r="T7626" s="38" t="str">
        <f aca="false">IF(N7626="","",N7626+ROW()/10000000)</f>
        <v/>
      </c>
      <c r="U7626" s="0" t="str">
        <f aca="false">IF(G7626=1,IF(B7626="",1,0),"")</f>
        <v/>
      </c>
    </row>
    <row r="7627" customFormat="false" ht="15" hidden="false" customHeight="false" outlineLevel="0" collapsed="false">
      <c r="A7627" s="35"/>
      <c r="B7627" s="35"/>
      <c r="G7627" s="0" t="str">
        <f aca="false">IF(A7627="","",IF(AND(A7627&gt;=Debut,A7627&lt;Fin),1,0))</f>
        <v/>
      </c>
      <c r="H7627" s="0" t="str">
        <f aca="false">IF(G7627=1,INT(ROUND((A7627-Debut)*86400,0)/600),"")</f>
        <v/>
      </c>
      <c r="I7627" s="0" t="str">
        <f aca="false">IF(G7627=1,INT(ROUND((A7627-Debut)*86400,0)/3600),"")</f>
        <v/>
      </c>
      <c r="J7627" s="0" t="str">
        <f aca="false">IF(OR(A7627="",B7627=""),"",ROUND((B7627-A7627)*86400,0))</f>
        <v/>
      </c>
      <c r="K7627" s="37" t="str">
        <f aca="false">IF(G7627=1,IF(COUNTIFS($C:$C,C7627,$G:$G,1,$A:$A,"&gt;="&amp;(A7627-FenetreInterm/86400),$A:$A,"&lt;="&amp;A7627)&gt;=NbInterm,1,0),"")</f>
        <v/>
      </c>
      <c r="L7627" s="37" t="str">
        <f aca="false">IF(G7627=1,IF(B7627="",0,IF(J7627&lt;SeuilFugitive,1,0)),"")</f>
        <v/>
      </c>
      <c r="M7627" s="37" t="str">
        <f aca="false">IF(G7627=1,IF(B7627="",IF((Fin-A7627)*24&gt;SeuilFigee,1,0),IF(J7627&gt;SeuilFigee*3600,1,0)),"")</f>
        <v/>
      </c>
      <c r="N7627" s="0" t="str">
        <f aca="false">IF(G7627=1,IF(COUNTIF(H$2:H7627,H7627)=1,COUNTIF($H:$H,H7627),""),"")</f>
        <v/>
      </c>
      <c r="O7627" s="0" t="str">
        <f aca="false">IF(G7627=1,IF(COUNTIF(I$2:I7627,I7627)=1,COUNTIF($I:$I,I7627),""),"")</f>
        <v/>
      </c>
      <c r="P7627" s="38" t="str">
        <f aca="false">IF(G7627=1,IF(COUNTIFS(C$2:C7627,C7627,G$2:G7627,1)=1,COUNTIFS($C:$C,C7627,$G:$G,1)+ROW()/10000000,""),"")</f>
        <v/>
      </c>
      <c r="Q7627" s="0" t="str">
        <f aca="false">IF(K7627=1,IF(COUNTIFS(C$2:C7627,C7627,K$2:K7627,1)=1,1,0),"")</f>
        <v/>
      </c>
      <c r="R7627" s="0" t="str">
        <f aca="false">IF(M7627=1,IF(COUNTIFS(C$2:C7627,C7627,M$2:M7627,1)=1,1,0),"")</f>
        <v/>
      </c>
      <c r="S7627" s="0" t="str">
        <f aca="false">IF(L7627=1,IF(COUNTIFS(C$2:C7627,C7627,L$2:L7627,1)=1,1,0),"")</f>
        <v/>
      </c>
      <c r="T7627" s="38" t="str">
        <f aca="false">IF(N7627="","",N7627+ROW()/10000000)</f>
        <v/>
      </c>
      <c r="U7627" s="0" t="str">
        <f aca="false">IF(G7627=1,IF(B7627="",1,0),"")</f>
        <v/>
      </c>
    </row>
    <row r="7628" customFormat="false" ht="15" hidden="false" customHeight="false" outlineLevel="0" collapsed="false">
      <c r="A7628" s="35"/>
      <c r="B7628" s="35"/>
      <c r="G7628" s="0" t="str">
        <f aca="false">IF(A7628="","",IF(AND(A7628&gt;=Debut,A7628&lt;Fin),1,0))</f>
        <v/>
      </c>
      <c r="H7628" s="0" t="str">
        <f aca="false">IF(G7628=1,INT(ROUND((A7628-Debut)*86400,0)/600),"")</f>
        <v/>
      </c>
      <c r="I7628" s="0" t="str">
        <f aca="false">IF(G7628=1,INT(ROUND((A7628-Debut)*86400,0)/3600),"")</f>
        <v/>
      </c>
      <c r="J7628" s="0" t="str">
        <f aca="false">IF(OR(A7628="",B7628=""),"",ROUND((B7628-A7628)*86400,0))</f>
        <v/>
      </c>
      <c r="K7628" s="37" t="str">
        <f aca="false">IF(G7628=1,IF(COUNTIFS($C:$C,C7628,$G:$G,1,$A:$A,"&gt;="&amp;(A7628-FenetreInterm/86400),$A:$A,"&lt;="&amp;A7628)&gt;=NbInterm,1,0),"")</f>
        <v/>
      </c>
      <c r="L7628" s="37" t="str">
        <f aca="false">IF(G7628=1,IF(B7628="",0,IF(J7628&lt;SeuilFugitive,1,0)),"")</f>
        <v/>
      </c>
      <c r="M7628" s="37" t="str">
        <f aca="false">IF(G7628=1,IF(B7628="",IF((Fin-A7628)*24&gt;SeuilFigee,1,0),IF(J7628&gt;SeuilFigee*3600,1,0)),"")</f>
        <v/>
      </c>
      <c r="N7628" s="0" t="str">
        <f aca="false">IF(G7628=1,IF(COUNTIF(H$2:H7628,H7628)=1,COUNTIF($H:$H,H7628),""),"")</f>
        <v/>
      </c>
      <c r="O7628" s="0" t="str">
        <f aca="false">IF(G7628=1,IF(COUNTIF(I$2:I7628,I7628)=1,COUNTIF($I:$I,I7628),""),"")</f>
        <v/>
      </c>
      <c r="P7628" s="38" t="str">
        <f aca="false">IF(G7628=1,IF(COUNTIFS(C$2:C7628,C7628,G$2:G7628,1)=1,COUNTIFS($C:$C,C7628,$G:$G,1)+ROW()/10000000,""),"")</f>
        <v/>
      </c>
      <c r="Q7628" s="0" t="str">
        <f aca="false">IF(K7628=1,IF(COUNTIFS(C$2:C7628,C7628,K$2:K7628,1)=1,1,0),"")</f>
        <v/>
      </c>
      <c r="R7628" s="0" t="str">
        <f aca="false">IF(M7628=1,IF(COUNTIFS(C$2:C7628,C7628,M$2:M7628,1)=1,1,0),"")</f>
        <v/>
      </c>
      <c r="S7628" s="0" t="str">
        <f aca="false">IF(L7628=1,IF(COUNTIFS(C$2:C7628,C7628,L$2:L7628,1)=1,1,0),"")</f>
        <v/>
      </c>
      <c r="T7628" s="38" t="str">
        <f aca="false">IF(N7628="","",N7628+ROW()/10000000)</f>
        <v/>
      </c>
      <c r="U7628" s="0" t="str">
        <f aca="false">IF(G7628=1,IF(B7628="",1,0),"")</f>
        <v/>
      </c>
    </row>
    <row r="7629" customFormat="false" ht="15" hidden="false" customHeight="false" outlineLevel="0" collapsed="false">
      <c r="A7629" s="35"/>
      <c r="B7629" s="35"/>
      <c r="G7629" s="0" t="str">
        <f aca="false">IF(A7629="","",IF(AND(A7629&gt;=Debut,A7629&lt;Fin),1,0))</f>
        <v/>
      </c>
      <c r="H7629" s="0" t="str">
        <f aca="false">IF(G7629=1,INT(ROUND((A7629-Debut)*86400,0)/600),"")</f>
        <v/>
      </c>
      <c r="I7629" s="0" t="str">
        <f aca="false">IF(G7629=1,INT(ROUND((A7629-Debut)*86400,0)/3600),"")</f>
        <v/>
      </c>
      <c r="J7629" s="0" t="str">
        <f aca="false">IF(OR(A7629="",B7629=""),"",ROUND((B7629-A7629)*86400,0))</f>
        <v/>
      </c>
      <c r="K7629" s="37" t="str">
        <f aca="false">IF(G7629=1,IF(COUNTIFS($C:$C,C7629,$G:$G,1,$A:$A,"&gt;="&amp;(A7629-FenetreInterm/86400),$A:$A,"&lt;="&amp;A7629)&gt;=NbInterm,1,0),"")</f>
        <v/>
      </c>
      <c r="L7629" s="37" t="str">
        <f aca="false">IF(G7629=1,IF(B7629="",0,IF(J7629&lt;SeuilFugitive,1,0)),"")</f>
        <v/>
      </c>
      <c r="M7629" s="37" t="str">
        <f aca="false">IF(G7629=1,IF(B7629="",IF((Fin-A7629)*24&gt;SeuilFigee,1,0),IF(J7629&gt;SeuilFigee*3600,1,0)),"")</f>
        <v/>
      </c>
      <c r="N7629" s="0" t="str">
        <f aca="false">IF(G7629=1,IF(COUNTIF(H$2:H7629,H7629)=1,COUNTIF($H:$H,H7629),""),"")</f>
        <v/>
      </c>
      <c r="O7629" s="0" t="str">
        <f aca="false">IF(G7629=1,IF(COUNTIF(I$2:I7629,I7629)=1,COUNTIF($I:$I,I7629),""),"")</f>
        <v/>
      </c>
      <c r="P7629" s="38" t="str">
        <f aca="false">IF(G7629=1,IF(COUNTIFS(C$2:C7629,C7629,G$2:G7629,1)=1,COUNTIFS($C:$C,C7629,$G:$G,1)+ROW()/10000000,""),"")</f>
        <v/>
      </c>
      <c r="Q7629" s="0" t="str">
        <f aca="false">IF(K7629=1,IF(COUNTIFS(C$2:C7629,C7629,K$2:K7629,1)=1,1,0),"")</f>
        <v/>
      </c>
      <c r="R7629" s="0" t="str">
        <f aca="false">IF(M7629=1,IF(COUNTIFS(C$2:C7629,C7629,M$2:M7629,1)=1,1,0),"")</f>
        <v/>
      </c>
      <c r="S7629" s="0" t="str">
        <f aca="false">IF(L7629=1,IF(COUNTIFS(C$2:C7629,C7629,L$2:L7629,1)=1,1,0),"")</f>
        <v/>
      </c>
      <c r="T7629" s="38" t="str">
        <f aca="false">IF(N7629="","",N7629+ROW()/10000000)</f>
        <v/>
      </c>
      <c r="U7629" s="0" t="str">
        <f aca="false">IF(G7629=1,IF(B7629="",1,0),"")</f>
        <v/>
      </c>
    </row>
    <row r="7630" customFormat="false" ht="15" hidden="false" customHeight="false" outlineLevel="0" collapsed="false">
      <c r="A7630" s="35"/>
      <c r="B7630" s="35"/>
      <c r="G7630" s="0" t="str">
        <f aca="false">IF(A7630="","",IF(AND(A7630&gt;=Debut,A7630&lt;Fin),1,0))</f>
        <v/>
      </c>
      <c r="H7630" s="0" t="str">
        <f aca="false">IF(G7630=1,INT(ROUND((A7630-Debut)*86400,0)/600),"")</f>
        <v/>
      </c>
      <c r="I7630" s="0" t="str">
        <f aca="false">IF(G7630=1,INT(ROUND((A7630-Debut)*86400,0)/3600),"")</f>
        <v/>
      </c>
      <c r="J7630" s="0" t="str">
        <f aca="false">IF(OR(A7630="",B7630=""),"",ROUND((B7630-A7630)*86400,0))</f>
        <v/>
      </c>
      <c r="K7630" s="37" t="str">
        <f aca="false">IF(G7630=1,IF(COUNTIFS($C:$C,C7630,$G:$G,1,$A:$A,"&gt;="&amp;(A7630-FenetreInterm/86400),$A:$A,"&lt;="&amp;A7630)&gt;=NbInterm,1,0),"")</f>
        <v/>
      </c>
      <c r="L7630" s="37" t="str">
        <f aca="false">IF(G7630=1,IF(B7630="",0,IF(J7630&lt;SeuilFugitive,1,0)),"")</f>
        <v/>
      </c>
      <c r="M7630" s="37" t="str">
        <f aca="false">IF(G7630=1,IF(B7630="",IF((Fin-A7630)*24&gt;SeuilFigee,1,0),IF(J7630&gt;SeuilFigee*3600,1,0)),"")</f>
        <v/>
      </c>
      <c r="N7630" s="0" t="str">
        <f aca="false">IF(G7630=1,IF(COUNTIF(H$2:H7630,H7630)=1,COUNTIF($H:$H,H7630),""),"")</f>
        <v/>
      </c>
      <c r="O7630" s="0" t="str">
        <f aca="false">IF(G7630=1,IF(COUNTIF(I$2:I7630,I7630)=1,COUNTIF($I:$I,I7630),""),"")</f>
        <v/>
      </c>
      <c r="P7630" s="38" t="str">
        <f aca="false">IF(G7630=1,IF(COUNTIFS(C$2:C7630,C7630,G$2:G7630,1)=1,COUNTIFS($C:$C,C7630,$G:$G,1)+ROW()/10000000,""),"")</f>
        <v/>
      </c>
      <c r="Q7630" s="0" t="str">
        <f aca="false">IF(K7630=1,IF(COUNTIFS(C$2:C7630,C7630,K$2:K7630,1)=1,1,0),"")</f>
        <v/>
      </c>
      <c r="R7630" s="0" t="str">
        <f aca="false">IF(M7630=1,IF(COUNTIFS(C$2:C7630,C7630,M$2:M7630,1)=1,1,0),"")</f>
        <v/>
      </c>
      <c r="S7630" s="0" t="str">
        <f aca="false">IF(L7630=1,IF(COUNTIFS(C$2:C7630,C7630,L$2:L7630,1)=1,1,0),"")</f>
        <v/>
      </c>
      <c r="T7630" s="38" t="str">
        <f aca="false">IF(N7630="","",N7630+ROW()/10000000)</f>
        <v/>
      </c>
      <c r="U7630" s="0" t="str">
        <f aca="false">IF(G7630=1,IF(B7630="",1,0),"")</f>
        <v/>
      </c>
    </row>
    <row r="7631" customFormat="false" ht="15" hidden="false" customHeight="false" outlineLevel="0" collapsed="false">
      <c r="A7631" s="35"/>
      <c r="B7631" s="35"/>
      <c r="G7631" s="0" t="str">
        <f aca="false">IF(A7631="","",IF(AND(A7631&gt;=Debut,A7631&lt;Fin),1,0))</f>
        <v/>
      </c>
      <c r="H7631" s="0" t="str">
        <f aca="false">IF(G7631=1,INT(ROUND((A7631-Debut)*86400,0)/600),"")</f>
        <v/>
      </c>
      <c r="I7631" s="0" t="str">
        <f aca="false">IF(G7631=1,INT(ROUND((A7631-Debut)*86400,0)/3600),"")</f>
        <v/>
      </c>
      <c r="J7631" s="0" t="str">
        <f aca="false">IF(OR(A7631="",B7631=""),"",ROUND((B7631-A7631)*86400,0))</f>
        <v/>
      </c>
      <c r="K7631" s="37" t="str">
        <f aca="false">IF(G7631=1,IF(COUNTIFS($C:$C,C7631,$G:$G,1,$A:$A,"&gt;="&amp;(A7631-FenetreInterm/86400),$A:$A,"&lt;="&amp;A7631)&gt;=NbInterm,1,0),"")</f>
        <v/>
      </c>
      <c r="L7631" s="37" t="str">
        <f aca="false">IF(G7631=1,IF(B7631="",0,IF(J7631&lt;SeuilFugitive,1,0)),"")</f>
        <v/>
      </c>
      <c r="M7631" s="37" t="str">
        <f aca="false">IF(G7631=1,IF(B7631="",IF((Fin-A7631)*24&gt;SeuilFigee,1,0),IF(J7631&gt;SeuilFigee*3600,1,0)),"")</f>
        <v/>
      </c>
      <c r="N7631" s="0" t="str">
        <f aca="false">IF(G7631=1,IF(COUNTIF(H$2:H7631,H7631)=1,COUNTIF($H:$H,H7631),""),"")</f>
        <v/>
      </c>
      <c r="O7631" s="0" t="str">
        <f aca="false">IF(G7631=1,IF(COUNTIF(I$2:I7631,I7631)=1,COUNTIF($I:$I,I7631),""),"")</f>
        <v/>
      </c>
      <c r="P7631" s="38" t="str">
        <f aca="false">IF(G7631=1,IF(COUNTIFS(C$2:C7631,C7631,G$2:G7631,1)=1,COUNTIFS($C:$C,C7631,$G:$G,1)+ROW()/10000000,""),"")</f>
        <v/>
      </c>
      <c r="Q7631" s="0" t="str">
        <f aca="false">IF(K7631=1,IF(COUNTIFS(C$2:C7631,C7631,K$2:K7631,1)=1,1,0),"")</f>
        <v/>
      </c>
      <c r="R7631" s="0" t="str">
        <f aca="false">IF(M7631=1,IF(COUNTIFS(C$2:C7631,C7631,M$2:M7631,1)=1,1,0),"")</f>
        <v/>
      </c>
      <c r="S7631" s="0" t="str">
        <f aca="false">IF(L7631=1,IF(COUNTIFS(C$2:C7631,C7631,L$2:L7631,1)=1,1,0),"")</f>
        <v/>
      </c>
      <c r="T7631" s="38" t="str">
        <f aca="false">IF(N7631="","",N7631+ROW()/10000000)</f>
        <v/>
      </c>
      <c r="U7631" s="0" t="str">
        <f aca="false">IF(G7631=1,IF(B7631="",1,0),"")</f>
        <v/>
      </c>
    </row>
    <row r="7632" customFormat="false" ht="15" hidden="false" customHeight="false" outlineLevel="0" collapsed="false">
      <c r="A7632" s="35"/>
      <c r="B7632" s="35"/>
      <c r="G7632" s="0" t="str">
        <f aca="false">IF(A7632="","",IF(AND(A7632&gt;=Debut,A7632&lt;Fin),1,0))</f>
        <v/>
      </c>
      <c r="H7632" s="0" t="str">
        <f aca="false">IF(G7632=1,INT(ROUND((A7632-Debut)*86400,0)/600),"")</f>
        <v/>
      </c>
      <c r="I7632" s="0" t="str">
        <f aca="false">IF(G7632=1,INT(ROUND((A7632-Debut)*86400,0)/3600),"")</f>
        <v/>
      </c>
      <c r="J7632" s="0" t="str">
        <f aca="false">IF(OR(A7632="",B7632=""),"",ROUND((B7632-A7632)*86400,0))</f>
        <v/>
      </c>
      <c r="K7632" s="37" t="str">
        <f aca="false">IF(G7632=1,IF(COUNTIFS($C:$C,C7632,$G:$G,1,$A:$A,"&gt;="&amp;(A7632-FenetreInterm/86400),$A:$A,"&lt;="&amp;A7632)&gt;=NbInterm,1,0),"")</f>
        <v/>
      </c>
      <c r="L7632" s="37" t="str">
        <f aca="false">IF(G7632=1,IF(B7632="",0,IF(J7632&lt;SeuilFugitive,1,0)),"")</f>
        <v/>
      </c>
      <c r="M7632" s="37" t="str">
        <f aca="false">IF(G7632=1,IF(B7632="",IF((Fin-A7632)*24&gt;SeuilFigee,1,0),IF(J7632&gt;SeuilFigee*3600,1,0)),"")</f>
        <v/>
      </c>
      <c r="N7632" s="0" t="str">
        <f aca="false">IF(G7632=1,IF(COUNTIF(H$2:H7632,H7632)=1,COUNTIF($H:$H,H7632),""),"")</f>
        <v/>
      </c>
      <c r="O7632" s="0" t="str">
        <f aca="false">IF(G7632=1,IF(COUNTIF(I$2:I7632,I7632)=1,COUNTIF($I:$I,I7632),""),"")</f>
        <v/>
      </c>
      <c r="P7632" s="38" t="str">
        <f aca="false">IF(G7632=1,IF(COUNTIFS(C$2:C7632,C7632,G$2:G7632,1)=1,COUNTIFS($C:$C,C7632,$G:$G,1)+ROW()/10000000,""),"")</f>
        <v/>
      </c>
      <c r="Q7632" s="0" t="str">
        <f aca="false">IF(K7632=1,IF(COUNTIFS(C$2:C7632,C7632,K$2:K7632,1)=1,1,0),"")</f>
        <v/>
      </c>
      <c r="R7632" s="0" t="str">
        <f aca="false">IF(M7632=1,IF(COUNTIFS(C$2:C7632,C7632,M$2:M7632,1)=1,1,0),"")</f>
        <v/>
      </c>
      <c r="S7632" s="0" t="str">
        <f aca="false">IF(L7632=1,IF(COUNTIFS(C$2:C7632,C7632,L$2:L7632,1)=1,1,0),"")</f>
        <v/>
      </c>
      <c r="T7632" s="38" t="str">
        <f aca="false">IF(N7632="","",N7632+ROW()/10000000)</f>
        <v/>
      </c>
      <c r="U7632" s="0" t="str">
        <f aca="false">IF(G7632=1,IF(B7632="",1,0),"")</f>
        <v/>
      </c>
    </row>
    <row r="7633" customFormat="false" ht="15" hidden="false" customHeight="false" outlineLevel="0" collapsed="false">
      <c r="A7633" s="35"/>
      <c r="B7633" s="35"/>
      <c r="G7633" s="0" t="str">
        <f aca="false">IF(A7633="","",IF(AND(A7633&gt;=Debut,A7633&lt;Fin),1,0))</f>
        <v/>
      </c>
      <c r="H7633" s="0" t="str">
        <f aca="false">IF(G7633=1,INT(ROUND((A7633-Debut)*86400,0)/600),"")</f>
        <v/>
      </c>
      <c r="I7633" s="0" t="str">
        <f aca="false">IF(G7633=1,INT(ROUND((A7633-Debut)*86400,0)/3600),"")</f>
        <v/>
      </c>
      <c r="J7633" s="0" t="str">
        <f aca="false">IF(OR(A7633="",B7633=""),"",ROUND((B7633-A7633)*86400,0))</f>
        <v/>
      </c>
      <c r="K7633" s="37" t="str">
        <f aca="false">IF(G7633=1,IF(COUNTIFS($C:$C,C7633,$G:$G,1,$A:$A,"&gt;="&amp;(A7633-FenetreInterm/86400),$A:$A,"&lt;="&amp;A7633)&gt;=NbInterm,1,0),"")</f>
        <v/>
      </c>
      <c r="L7633" s="37" t="str">
        <f aca="false">IF(G7633=1,IF(B7633="",0,IF(J7633&lt;SeuilFugitive,1,0)),"")</f>
        <v/>
      </c>
      <c r="M7633" s="37" t="str">
        <f aca="false">IF(G7633=1,IF(B7633="",IF((Fin-A7633)*24&gt;SeuilFigee,1,0),IF(J7633&gt;SeuilFigee*3600,1,0)),"")</f>
        <v/>
      </c>
      <c r="N7633" s="0" t="str">
        <f aca="false">IF(G7633=1,IF(COUNTIF(H$2:H7633,H7633)=1,COUNTIF($H:$H,H7633),""),"")</f>
        <v/>
      </c>
      <c r="O7633" s="0" t="str">
        <f aca="false">IF(G7633=1,IF(COUNTIF(I$2:I7633,I7633)=1,COUNTIF($I:$I,I7633),""),"")</f>
        <v/>
      </c>
      <c r="P7633" s="38" t="str">
        <f aca="false">IF(G7633=1,IF(COUNTIFS(C$2:C7633,C7633,G$2:G7633,1)=1,COUNTIFS($C:$C,C7633,$G:$G,1)+ROW()/10000000,""),"")</f>
        <v/>
      </c>
      <c r="Q7633" s="0" t="str">
        <f aca="false">IF(K7633=1,IF(COUNTIFS(C$2:C7633,C7633,K$2:K7633,1)=1,1,0),"")</f>
        <v/>
      </c>
      <c r="R7633" s="0" t="str">
        <f aca="false">IF(M7633=1,IF(COUNTIFS(C$2:C7633,C7633,M$2:M7633,1)=1,1,0),"")</f>
        <v/>
      </c>
      <c r="S7633" s="0" t="str">
        <f aca="false">IF(L7633=1,IF(COUNTIFS(C$2:C7633,C7633,L$2:L7633,1)=1,1,0),"")</f>
        <v/>
      </c>
      <c r="T7633" s="38" t="str">
        <f aca="false">IF(N7633="","",N7633+ROW()/10000000)</f>
        <v/>
      </c>
      <c r="U7633" s="0" t="str">
        <f aca="false">IF(G7633=1,IF(B7633="",1,0),"")</f>
        <v/>
      </c>
    </row>
    <row r="7634" customFormat="false" ht="15" hidden="false" customHeight="false" outlineLevel="0" collapsed="false">
      <c r="A7634" s="35"/>
      <c r="B7634" s="35"/>
      <c r="G7634" s="0" t="str">
        <f aca="false">IF(A7634="","",IF(AND(A7634&gt;=Debut,A7634&lt;Fin),1,0))</f>
        <v/>
      </c>
      <c r="H7634" s="0" t="str">
        <f aca="false">IF(G7634=1,INT(ROUND((A7634-Debut)*86400,0)/600),"")</f>
        <v/>
      </c>
      <c r="I7634" s="0" t="str">
        <f aca="false">IF(G7634=1,INT(ROUND((A7634-Debut)*86400,0)/3600),"")</f>
        <v/>
      </c>
      <c r="J7634" s="0" t="str">
        <f aca="false">IF(OR(A7634="",B7634=""),"",ROUND((B7634-A7634)*86400,0))</f>
        <v/>
      </c>
      <c r="K7634" s="37" t="str">
        <f aca="false">IF(G7634=1,IF(COUNTIFS($C:$C,C7634,$G:$G,1,$A:$A,"&gt;="&amp;(A7634-FenetreInterm/86400),$A:$A,"&lt;="&amp;A7634)&gt;=NbInterm,1,0),"")</f>
        <v/>
      </c>
      <c r="L7634" s="37" t="str">
        <f aca="false">IF(G7634=1,IF(B7634="",0,IF(J7634&lt;SeuilFugitive,1,0)),"")</f>
        <v/>
      </c>
      <c r="M7634" s="37" t="str">
        <f aca="false">IF(G7634=1,IF(B7634="",IF((Fin-A7634)*24&gt;SeuilFigee,1,0),IF(J7634&gt;SeuilFigee*3600,1,0)),"")</f>
        <v/>
      </c>
      <c r="N7634" s="0" t="str">
        <f aca="false">IF(G7634=1,IF(COUNTIF(H$2:H7634,H7634)=1,COUNTIF($H:$H,H7634),""),"")</f>
        <v/>
      </c>
      <c r="O7634" s="0" t="str">
        <f aca="false">IF(G7634=1,IF(COUNTIF(I$2:I7634,I7634)=1,COUNTIF($I:$I,I7634),""),"")</f>
        <v/>
      </c>
      <c r="P7634" s="38" t="str">
        <f aca="false">IF(G7634=1,IF(COUNTIFS(C$2:C7634,C7634,G$2:G7634,1)=1,COUNTIFS($C:$C,C7634,$G:$G,1)+ROW()/10000000,""),"")</f>
        <v/>
      </c>
      <c r="Q7634" s="0" t="str">
        <f aca="false">IF(K7634=1,IF(COUNTIFS(C$2:C7634,C7634,K$2:K7634,1)=1,1,0),"")</f>
        <v/>
      </c>
      <c r="R7634" s="0" t="str">
        <f aca="false">IF(M7634=1,IF(COUNTIFS(C$2:C7634,C7634,M$2:M7634,1)=1,1,0),"")</f>
        <v/>
      </c>
      <c r="S7634" s="0" t="str">
        <f aca="false">IF(L7634=1,IF(COUNTIFS(C$2:C7634,C7634,L$2:L7634,1)=1,1,0),"")</f>
        <v/>
      </c>
      <c r="T7634" s="38" t="str">
        <f aca="false">IF(N7634="","",N7634+ROW()/10000000)</f>
        <v/>
      </c>
      <c r="U7634" s="0" t="str">
        <f aca="false">IF(G7634=1,IF(B7634="",1,0),"")</f>
        <v/>
      </c>
    </row>
    <row r="7635" customFormat="false" ht="15" hidden="false" customHeight="false" outlineLevel="0" collapsed="false">
      <c r="A7635" s="35"/>
      <c r="B7635" s="35"/>
      <c r="G7635" s="0" t="str">
        <f aca="false">IF(A7635="","",IF(AND(A7635&gt;=Debut,A7635&lt;Fin),1,0))</f>
        <v/>
      </c>
      <c r="H7635" s="0" t="str">
        <f aca="false">IF(G7635=1,INT(ROUND((A7635-Debut)*86400,0)/600),"")</f>
        <v/>
      </c>
      <c r="I7635" s="0" t="str">
        <f aca="false">IF(G7635=1,INT(ROUND((A7635-Debut)*86400,0)/3600),"")</f>
        <v/>
      </c>
      <c r="J7635" s="0" t="str">
        <f aca="false">IF(OR(A7635="",B7635=""),"",ROUND((B7635-A7635)*86400,0))</f>
        <v/>
      </c>
      <c r="K7635" s="37" t="str">
        <f aca="false">IF(G7635=1,IF(COUNTIFS($C:$C,C7635,$G:$G,1,$A:$A,"&gt;="&amp;(A7635-FenetreInterm/86400),$A:$A,"&lt;="&amp;A7635)&gt;=NbInterm,1,0),"")</f>
        <v/>
      </c>
      <c r="L7635" s="37" t="str">
        <f aca="false">IF(G7635=1,IF(B7635="",0,IF(J7635&lt;SeuilFugitive,1,0)),"")</f>
        <v/>
      </c>
      <c r="M7635" s="37" t="str">
        <f aca="false">IF(G7635=1,IF(B7635="",IF((Fin-A7635)*24&gt;SeuilFigee,1,0),IF(J7635&gt;SeuilFigee*3600,1,0)),"")</f>
        <v/>
      </c>
      <c r="N7635" s="0" t="str">
        <f aca="false">IF(G7635=1,IF(COUNTIF(H$2:H7635,H7635)=1,COUNTIF($H:$H,H7635),""),"")</f>
        <v/>
      </c>
      <c r="O7635" s="0" t="str">
        <f aca="false">IF(G7635=1,IF(COUNTIF(I$2:I7635,I7635)=1,COUNTIF($I:$I,I7635),""),"")</f>
        <v/>
      </c>
      <c r="P7635" s="38" t="str">
        <f aca="false">IF(G7635=1,IF(COUNTIFS(C$2:C7635,C7635,G$2:G7635,1)=1,COUNTIFS($C:$C,C7635,$G:$G,1)+ROW()/10000000,""),"")</f>
        <v/>
      </c>
      <c r="Q7635" s="0" t="str">
        <f aca="false">IF(K7635=1,IF(COUNTIFS(C$2:C7635,C7635,K$2:K7635,1)=1,1,0),"")</f>
        <v/>
      </c>
      <c r="R7635" s="0" t="str">
        <f aca="false">IF(M7635=1,IF(COUNTIFS(C$2:C7635,C7635,M$2:M7635,1)=1,1,0),"")</f>
        <v/>
      </c>
      <c r="S7635" s="0" t="str">
        <f aca="false">IF(L7635=1,IF(COUNTIFS(C$2:C7635,C7635,L$2:L7635,1)=1,1,0),"")</f>
        <v/>
      </c>
      <c r="T7635" s="38" t="str">
        <f aca="false">IF(N7635="","",N7635+ROW()/10000000)</f>
        <v/>
      </c>
      <c r="U7635" s="0" t="str">
        <f aca="false">IF(G7635=1,IF(B7635="",1,0),"")</f>
        <v/>
      </c>
    </row>
    <row r="7636" customFormat="false" ht="15" hidden="false" customHeight="false" outlineLevel="0" collapsed="false">
      <c r="A7636" s="35"/>
      <c r="B7636" s="35"/>
      <c r="G7636" s="0" t="str">
        <f aca="false">IF(A7636="","",IF(AND(A7636&gt;=Debut,A7636&lt;Fin),1,0))</f>
        <v/>
      </c>
      <c r="H7636" s="0" t="str">
        <f aca="false">IF(G7636=1,INT(ROUND((A7636-Debut)*86400,0)/600),"")</f>
        <v/>
      </c>
      <c r="I7636" s="0" t="str">
        <f aca="false">IF(G7636=1,INT(ROUND((A7636-Debut)*86400,0)/3600),"")</f>
        <v/>
      </c>
      <c r="J7636" s="0" t="str">
        <f aca="false">IF(OR(A7636="",B7636=""),"",ROUND((B7636-A7636)*86400,0))</f>
        <v/>
      </c>
      <c r="K7636" s="37" t="str">
        <f aca="false">IF(G7636=1,IF(COUNTIFS($C:$C,C7636,$G:$G,1,$A:$A,"&gt;="&amp;(A7636-FenetreInterm/86400),$A:$A,"&lt;="&amp;A7636)&gt;=NbInterm,1,0),"")</f>
        <v/>
      </c>
      <c r="L7636" s="37" t="str">
        <f aca="false">IF(G7636=1,IF(B7636="",0,IF(J7636&lt;SeuilFugitive,1,0)),"")</f>
        <v/>
      </c>
      <c r="M7636" s="37" t="str">
        <f aca="false">IF(G7636=1,IF(B7636="",IF((Fin-A7636)*24&gt;SeuilFigee,1,0),IF(J7636&gt;SeuilFigee*3600,1,0)),"")</f>
        <v/>
      </c>
      <c r="N7636" s="0" t="str">
        <f aca="false">IF(G7636=1,IF(COUNTIF(H$2:H7636,H7636)=1,COUNTIF($H:$H,H7636),""),"")</f>
        <v/>
      </c>
      <c r="O7636" s="0" t="str">
        <f aca="false">IF(G7636=1,IF(COUNTIF(I$2:I7636,I7636)=1,COUNTIF($I:$I,I7636),""),"")</f>
        <v/>
      </c>
      <c r="P7636" s="38" t="str">
        <f aca="false">IF(G7636=1,IF(COUNTIFS(C$2:C7636,C7636,G$2:G7636,1)=1,COUNTIFS($C:$C,C7636,$G:$G,1)+ROW()/10000000,""),"")</f>
        <v/>
      </c>
      <c r="Q7636" s="0" t="str">
        <f aca="false">IF(K7636=1,IF(COUNTIFS(C$2:C7636,C7636,K$2:K7636,1)=1,1,0),"")</f>
        <v/>
      </c>
      <c r="R7636" s="0" t="str">
        <f aca="false">IF(M7636=1,IF(COUNTIFS(C$2:C7636,C7636,M$2:M7636,1)=1,1,0),"")</f>
        <v/>
      </c>
      <c r="S7636" s="0" t="str">
        <f aca="false">IF(L7636=1,IF(COUNTIFS(C$2:C7636,C7636,L$2:L7636,1)=1,1,0),"")</f>
        <v/>
      </c>
      <c r="T7636" s="38" t="str">
        <f aca="false">IF(N7636="","",N7636+ROW()/10000000)</f>
        <v/>
      </c>
      <c r="U7636" s="0" t="str">
        <f aca="false">IF(G7636=1,IF(B7636="",1,0),"")</f>
        <v/>
      </c>
    </row>
    <row r="7637" customFormat="false" ht="15" hidden="false" customHeight="false" outlineLevel="0" collapsed="false">
      <c r="A7637" s="35"/>
      <c r="B7637" s="35"/>
      <c r="G7637" s="0" t="str">
        <f aca="false">IF(A7637="","",IF(AND(A7637&gt;=Debut,A7637&lt;Fin),1,0))</f>
        <v/>
      </c>
      <c r="H7637" s="0" t="str">
        <f aca="false">IF(G7637=1,INT(ROUND((A7637-Debut)*86400,0)/600),"")</f>
        <v/>
      </c>
      <c r="I7637" s="0" t="str">
        <f aca="false">IF(G7637=1,INT(ROUND((A7637-Debut)*86400,0)/3600),"")</f>
        <v/>
      </c>
      <c r="J7637" s="0" t="str">
        <f aca="false">IF(OR(A7637="",B7637=""),"",ROUND((B7637-A7637)*86400,0))</f>
        <v/>
      </c>
      <c r="K7637" s="37" t="str">
        <f aca="false">IF(G7637=1,IF(COUNTIFS($C:$C,C7637,$G:$G,1,$A:$A,"&gt;="&amp;(A7637-FenetreInterm/86400),$A:$A,"&lt;="&amp;A7637)&gt;=NbInterm,1,0),"")</f>
        <v/>
      </c>
      <c r="L7637" s="37" t="str">
        <f aca="false">IF(G7637=1,IF(B7637="",0,IF(J7637&lt;SeuilFugitive,1,0)),"")</f>
        <v/>
      </c>
      <c r="M7637" s="37" t="str">
        <f aca="false">IF(G7637=1,IF(B7637="",IF((Fin-A7637)*24&gt;SeuilFigee,1,0),IF(J7637&gt;SeuilFigee*3600,1,0)),"")</f>
        <v/>
      </c>
      <c r="N7637" s="0" t="str">
        <f aca="false">IF(G7637=1,IF(COUNTIF(H$2:H7637,H7637)=1,COUNTIF($H:$H,H7637),""),"")</f>
        <v/>
      </c>
      <c r="O7637" s="0" t="str">
        <f aca="false">IF(G7637=1,IF(COUNTIF(I$2:I7637,I7637)=1,COUNTIF($I:$I,I7637),""),"")</f>
        <v/>
      </c>
      <c r="P7637" s="38" t="str">
        <f aca="false">IF(G7637=1,IF(COUNTIFS(C$2:C7637,C7637,G$2:G7637,1)=1,COUNTIFS($C:$C,C7637,$G:$G,1)+ROW()/10000000,""),"")</f>
        <v/>
      </c>
      <c r="Q7637" s="0" t="str">
        <f aca="false">IF(K7637=1,IF(COUNTIFS(C$2:C7637,C7637,K$2:K7637,1)=1,1,0),"")</f>
        <v/>
      </c>
      <c r="R7637" s="0" t="str">
        <f aca="false">IF(M7637=1,IF(COUNTIFS(C$2:C7637,C7637,M$2:M7637,1)=1,1,0),"")</f>
        <v/>
      </c>
      <c r="S7637" s="0" t="str">
        <f aca="false">IF(L7637=1,IF(COUNTIFS(C$2:C7637,C7637,L$2:L7637,1)=1,1,0),"")</f>
        <v/>
      </c>
      <c r="T7637" s="38" t="str">
        <f aca="false">IF(N7637="","",N7637+ROW()/10000000)</f>
        <v/>
      </c>
      <c r="U7637" s="0" t="str">
        <f aca="false">IF(G7637=1,IF(B7637="",1,0),"")</f>
        <v/>
      </c>
    </row>
    <row r="7638" customFormat="false" ht="15" hidden="false" customHeight="false" outlineLevel="0" collapsed="false">
      <c r="A7638" s="35"/>
      <c r="B7638" s="35"/>
      <c r="G7638" s="0" t="str">
        <f aca="false">IF(A7638="","",IF(AND(A7638&gt;=Debut,A7638&lt;Fin),1,0))</f>
        <v/>
      </c>
      <c r="H7638" s="0" t="str">
        <f aca="false">IF(G7638=1,INT(ROUND((A7638-Debut)*86400,0)/600),"")</f>
        <v/>
      </c>
      <c r="I7638" s="0" t="str">
        <f aca="false">IF(G7638=1,INT(ROUND((A7638-Debut)*86400,0)/3600),"")</f>
        <v/>
      </c>
      <c r="J7638" s="0" t="str">
        <f aca="false">IF(OR(A7638="",B7638=""),"",ROUND((B7638-A7638)*86400,0))</f>
        <v/>
      </c>
      <c r="K7638" s="37" t="str">
        <f aca="false">IF(G7638=1,IF(COUNTIFS($C:$C,C7638,$G:$G,1,$A:$A,"&gt;="&amp;(A7638-FenetreInterm/86400),$A:$A,"&lt;="&amp;A7638)&gt;=NbInterm,1,0),"")</f>
        <v/>
      </c>
      <c r="L7638" s="37" t="str">
        <f aca="false">IF(G7638=1,IF(B7638="",0,IF(J7638&lt;SeuilFugitive,1,0)),"")</f>
        <v/>
      </c>
      <c r="M7638" s="37" t="str">
        <f aca="false">IF(G7638=1,IF(B7638="",IF((Fin-A7638)*24&gt;SeuilFigee,1,0),IF(J7638&gt;SeuilFigee*3600,1,0)),"")</f>
        <v/>
      </c>
      <c r="N7638" s="0" t="str">
        <f aca="false">IF(G7638=1,IF(COUNTIF(H$2:H7638,H7638)=1,COUNTIF($H:$H,H7638),""),"")</f>
        <v/>
      </c>
      <c r="O7638" s="0" t="str">
        <f aca="false">IF(G7638=1,IF(COUNTIF(I$2:I7638,I7638)=1,COUNTIF($I:$I,I7638),""),"")</f>
        <v/>
      </c>
      <c r="P7638" s="38" t="str">
        <f aca="false">IF(G7638=1,IF(COUNTIFS(C$2:C7638,C7638,G$2:G7638,1)=1,COUNTIFS($C:$C,C7638,$G:$G,1)+ROW()/10000000,""),"")</f>
        <v/>
      </c>
      <c r="Q7638" s="0" t="str">
        <f aca="false">IF(K7638=1,IF(COUNTIFS(C$2:C7638,C7638,K$2:K7638,1)=1,1,0),"")</f>
        <v/>
      </c>
      <c r="R7638" s="0" t="str">
        <f aca="false">IF(M7638=1,IF(COUNTIFS(C$2:C7638,C7638,M$2:M7638,1)=1,1,0),"")</f>
        <v/>
      </c>
      <c r="S7638" s="0" t="str">
        <f aca="false">IF(L7638=1,IF(COUNTIFS(C$2:C7638,C7638,L$2:L7638,1)=1,1,0),"")</f>
        <v/>
      </c>
      <c r="T7638" s="38" t="str">
        <f aca="false">IF(N7638="","",N7638+ROW()/10000000)</f>
        <v/>
      </c>
      <c r="U7638" s="0" t="str">
        <f aca="false">IF(G7638=1,IF(B7638="",1,0),"")</f>
        <v/>
      </c>
    </row>
    <row r="7639" customFormat="false" ht="15" hidden="false" customHeight="false" outlineLevel="0" collapsed="false">
      <c r="A7639" s="35"/>
      <c r="B7639" s="35"/>
      <c r="G7639" s="0" t="str">
        <f aca="false">IF(A7639="","",IF(AND(A7639&gt;=Debut,A7639&lt;Fin),1,0))</f>
        <v/>
      </c>
      <c r="H7639" s="0" t="str">
        <f aca="false">IF(G7639=1,INT(ROUND((A7639-Debut)*86400,0)/600),"")</f>
        <v/>
      </c>
      <c r="I7639" s="0" t="str">
        <f aca="false">IF(G7639=1,INT(ROUND((A7639-Debut)*86400,0)/3600),"")</f>
        <v/>
      </c>
      <c r="J7639" s="0" t="str">
        <f aca="false">IF(OR(A7639="",B7639=""),"",ROUND((B7639-A7639)*86400,0))</f>
        <v/>
      </c>
      <c r="K7639" s="37" t="str">
        <f aca="false">IF(G7639=1,IF(COUNTIFS($C:$C,C7639,$G:$G,1,$A:$A,"&gt;="&amp;(A7639-FenetreInterm/86400),$A:$A,"&lt;="&amp;A7639)&gt;=NbInterm,1,0),"")</f>
        <v/>
      </c>
      <c r="L7639" s="37" t="str">
        <f aca="false">IF(G7639=1,IF(B7639="",0,IF(J7639&lt;SeuilFugitive,1,0)),"")</f>
        <v/>
      </c>
      <c r="M7639" s="37" t="str">
        <f aca="false">IF(G7639=1,IF(B7639="",IF((Fin-A7639)*24&gt;SeuilFigee,1,0),IF(J7639&gt;SeuilFigee*3600,1,0)),"")</f>
        <v/>
      </c>
      <c r="N7639" s="0" t="str">
        <f aca="false">IF(G7639=1,IF(COUNTIF(H$2:H7639,H7639)=1,COUNTIF($H:$H,H7639),""),"")</f>
        <v/>
      </c>
      <c r="O7639" s="0" t="str">
        <f aca="false">IF(G7639=1,IF(COUNTIF(I$2:I7639,I7639)=1,COUNTIF($I:$I,I7639),""),"")</f>
        <v/>
      </c>
      <c r="P7639" s="38" t="str">
        <f aca="false">IF(G7639=1,IF(COUNTIFS(C$2:C7639,C7639,G$2:G7639,1)=1,COUNTIFS($C:$C,C7639,$G:$G,1)+ROW()/10000000,""),"")</f>
        <v/>
      </c>
      <c r="Q7639" s="0" t="str">
        <f aca="false">IF(K7639=1,IF(COUNTIFS(C$2:C7639,C7639,K$2:K7639,1)=1,1,0),"")</f>
        <v/>
      </c>
      <c r="R7639" s="0" t="str">
        <f aca="false">IF(M7639=1,IF(COUNTIFS(C$2:C7639,C7639,M$2:M7639,1)=1,1,0),"")</f>
        <v/>
      </c>
      <c r="S7639" s="0" t="str">
        <f aca="false">IF(L7639=1,IF(COUNTIFS(C$2:C7639,C7639,L$2:L7639,1)=1,1,0),"")</f>
        <v/>
      </c>
      <c r="T7639" s="38" t="str">
        <f aca="false">IF(N7639="","",N7639+ROW()/10000000)</f>
        <v/>
      </c>
      <c r="U7639" s="0" t="str">
        <f aca="false">IF(G7639=1,IF(B7639="",1,0),"")</f>
        <v/>
      </c>
    </row>
    <row r="7640" customFormat="false" ht="15" hidden="false" customHeight="false" outlineLevel="0" collapsed="false">
      <c r="A7640" s="35"/>
      <c r="B7640" s="35"/>
      <c r="G7640" s="0" t="str">
        <f aca="false">IF(A7640="","",IF(AND(A7640&gt;=Debut,A7640&lt;Fin),1,0))</f>
        <v/>
      </c>
      <c r="H7640" s="0" t="str">
        <f aca="false">IF(G7640=1,INT(ROUND((A7640-Debut)*86400,0)/600),"")</f>
        <v/>
      </c>
      <c r="I7640" s="0" t="str">
        <f aca="false">IF(G7640=1,INT(ROUND((A7640-Debut)*86400,0)/3600),"")</f>
        <v/>
      </c>
      <c r="J7640" s="0" t="str">
        <f aca="false">IF(OR(A7640="",B7640=""),"",ROUND((B7640-A7640)*86400,0))</f>
        <v/>
      </c>
      <c r="K7640" s="37" t="str">
        <f aca="false">IF(G7640=1,IF(COUNTIFS($C:$C,C7640,$G:$G,1,$A:$A,"&gt;="&amp;(A7640-FenetreInterm/86400),$A:$A,"&lt;="&amp;A7640)&gt;=NbInterm,1,0),"")</f>
        <v/>
      </c>
      <c r="L7640" s="37" t="str">
        <f aca="false">IF(G7640=1,IF(B7640="",0,IF(J7640&lt;SeuilFugitive,1,0)),"")</f>
        <v/>
      </c>
      <c r="M7640" s="37" t="str">
        <f aca="false">IF(G7640=1,IF(B7640="",IF((Fin-A7640)*24&gt;SeuilFigee,1,0),IF(J7640&gt;SeuilFigee*3600,1,0)),"")</f>
        <v/>
      </c>
      <c r="N7640" s="0" t="str">
        <f aca="false">IF(G7640=1,IF(COUNTIF(H$2:H7640,H7640)=1,COUNTIF($H:$H,H7640),""),"")</f>
        <v/>
      </c>
      <c r="O7640" s="0" t="str">
        <f aca="false">IF(G7640=1,IF(COUNTIF(I$2:I7640,I7640)=1,COUNTIF($I:$I,I7640),""),"")</f>
        <v/>
      </c>
      <c r="P7640" s="38" t="str">
        <f aca="false">IF(G7640=1,IF(COUNTIFS(C$2:C7640,C7640,G$2:G7640,1)=1,COUNTIFS($C:$C,C7640,$G:$G,1)+ROW()/10000000,""),"")</f>
        <v/>
      </c>
      <c r="Q7640" s="0" t="str">
        <f aca="false">IF(K7640=1,IF(COUNTIFS(C$2:C7640,C7640,K$2:K7640,1)=1,1,0),"")</f>
        <v/>
      </c>
      <c r="R7640" s="0" t="str">
        <f aca="false">IF(M7640=1,IF(COUNTIFS(C$2:C7640,C7640,M$2:M7640,1)=1,1,0),"")</f>
        <v/>
      </c>
      <c r="S7640" s="0" t="str">
        <f aca="false">IF(L7640=1,IF(COUNTIFS(C$2:C7640,C7640,L$2:L7640,1)=1,1,0),"")</f>
        <v/>
      </c>
      <c r="T7640" s="38" t="str">
        <f aca="false">IF(N7640="","",N7640+ROW()/10000000)</f>
        <v/>
      </c>
      <c r="U7640" s="0" t="str">
        <f aca="false">IF(G7640=1,IF(B7640="",1,0),"")</f>
        <v/>
      </c>
    </row>
    <row r="7641" customFormat="false" ht="15" hidden="false" customHeight="false" outlineLevel="0" collapsed="false">
      <c r="A7641" s="35"/>
      <c r="B7641" s="35"/>
      <c r="G7641" s="0" t="str">
        <f aca="false">IF(A7641="","",IF(AND(A7641&gt;=Debut,A7641&lt;Fin),1,0))</f>
        <v/>
      </c>
      <c r="H7641" s="0" t="str">
        <f aca="false">IF(G7641=1,INT(ROUND((A7641-Debut)*86400,0)/600),"")</f>
        <v/>
      </c>
      <c r="I7641" s="0" t="str">
        <f aca="false">IF(G7641=1,INT(ROUND((A7641-Debut)*86400,0)/3600),"")</f>
        <v/>
      </c>
      <c r="J7641" s="0" t="str">
        <f aca="false">IF(OR(A7641="",B7641=""),"",ROUND((B7641-A7641)*86400,0))</f>
        <v/>
      </c>
      <c r="K7641" s="37" t="str">
        <f aca="false">IF(G7641=1,IF(COUNTIFS($C:$C,C7641,$G:$G,1,$A:$A,"&gt;="&amp;(A7641-FenetreInterm/86400),$A:$A,"&lt;="&amp;A7641)&gt;=NbInterm,1,0),"")</f>
        <v/>
      </c>
      <c r="L7641" s="37" t="str">
        <f aca="false">IF(G7641=1,IF(B7641="",0,IF(J7641&lt;SeuilFugitive,1,0)),"")</f>
        <v/>
      </c>
      <c r="M7641" s="37" t="str">
        <f aca="false">IF(G7641=1,IF(B7641="",IF((Fin-A7641)*24&gt;SeuilFigee,1,0),IF(J7641&gt;SeuilFigee*3600,1,0)),"")</f>
        <v/>
      </c>
      <c r="N7641" s="0" t="str">
        <f aca="false">IF(G7641=1,IF(COUNTIF(H$2:H7641,H7641)=1,COUNTIF($H:$H,H7641),""),"")</f>
        <v/>
      </c>
      <c r="O7641" s="0" t="str">
        <f aca="false">IF(G7641=1,IF(COUNTIF(I$2:I7641,I7641)=1,COUNTIF($I:$I,I7641),""),"")</f>
        <v/>
      </c>
      <c r="P7641" s="38" t="str">
        <f aca="false">IF(G7641=1,IF(COUNTIFS(C$2:C7641,C7641,G$2:G7641,1)=1,COUNTIFS($C:$C,C7641,$G:$G,1)+ROW()/10000000,""),"")</f>
        <v/>
      </c>
      <c r="Q7641" s="0" t="str">
        <f aca="false">IF(K7641=1,IF(COUNTIFS(C$2:C7641,C7641,K$2:K7641,1)=1,1,0),"")</f>
        <v/>
      </c>
      <c r="R7641" s="0" t="str">
        <f aca="false">IF(M7641=1,IF(COUNTIFS(C$2:C7641,C7641,M$2:M7641,1)=1,1,0),"")</f>
        <v/>
      </c>
      <c r="S7641" s="0" t="str">
        <f aca="false">IF(L7641=1,IF(COUNTIFS(C$2:C7641,C7641,L$2:L7641,1)=1,1,0),"")</f>
        <v/>
      </c>
      <c r="T7641" s="38" t="str">
        <f aca="false">IF(N7641="","",N7641+ROW()/10000000)</f>
        <v/>
      </c>
      <c r="U7641" s="0" t="str">
        <f aca="false">IF(G7641=1,IF(B7641="",1,0),"")</f>
        <v/>
      </c>
    </row>
    <row r="7642" customFormat="false" ht="15" hidden="false" customHeight="false" outlineLevel="0" collapsed="false">
      <c r="A7642" s="35"/>
      <c r="B7642" s="35"/>
      <c r="G7642" s="0" t="str">
        <f aca="false">IF(A7642="","",IF(AND(A7642&gt;=Debut,A7642&lt;Fin),1,0))</f>
        <v/>
      </c>
      <c r="H7642" s="0" t="str">
        <f aca="false">IF(G7642=1,INT(ROUND((A7642-Debut)*86400,0)/600),"")</f>
        <v/>
      </c>
      <c r="I7642" s="0" t="str">
        <f aca="false">IF(G7642=1,INT(ROUND((A7642-Debut)*86400,0)/3600),"")</f>
        <v/>
      </c>
      <c r="J7642" s="0" t="str">
        <f aca="false">IF(OR(A7642="",B7642=""),"",ROUND((B7642-A7642)*86400,0))</f>
        <v/>
      </c>
      <c r="K7642" s="37" t="str">
        <f aca="false">IF(G7642=1,IF(COUNTIFS($C:$C,C7642,$G:$G,1,$A:$A,"&gt;="&amp;(A7642-FenetreInterm/86400),$A:$A,"&lt;="&amp;A7642)&gt;=NbInterm,1,0),"")</f>
        <v/>
      </c>
      <c r="L7642" s="37" t="str">
        <f aca="false">IF(G7642=1,IF(B7642="",0,IF(J7642&lt;SeuilFugitive,1,0)),"")</f>
        <v/>
      </c>
      <c r="M7642" s="37" t="str">
        <f aca="false">IF(G7642=1,IF(B7642="",IF((Fin-A7642)*24&gt;SeuilFigee,1,0),IF(J7642&gt;SeuilFigee*3600,1,0)),"")</f>
        <v/>
      </c>
      <c r="N7642" s="0" t="str">
        <f aca="false">IF(G7642=1,IF(COUNTIF(H$2:H7642,H7642)=1,COUNTIF($H:$H,H7642),""),"")</f>
        <v/>
      </c>
      <c r="O7642" s="0" t="str">
        <f aca="false">IF(G7642=1,IF(COUNTIF(I$2:I7642,I7642)=1,COUNTIF($I:$I,I7642),""),"")</f>
        <v/>
      </c>
      <c r="P7642" s="38" t="str">
        <f aca="false">IF(G7642=1,IF(COUNTIFS(C$2:C7642,C7642,G$2:G7642,1)=1,COUNTIFS($C:$C,C7642,$G:$G,1)+ROW()/10000000,""),"")</f>
        <v/>
      </c>
      <c r="Q7642" s="0" t="str">
        <f aca="false">IF(K7642=1,IF(COUNTIFS(C$2:C7642,C7642,K$2:K7642,1)=1,1,0),"")</f>
        <v/>
      </c>
      <c r="R7642" s="0" t="str">
        <f aca="false">IF(M7642=1,IF(COUNTIFS(C$2:C7642,C7642,M$2:M7642,1)=1,1,0),"")</f>
        <v/>
      </c>
      <c r="S7642" s="0" t="str">
        <f aca="false">IF(L7642=1,IF(COUNTIFS(C$2:C7642,C7642,L$2:L7642,1)=1,1,0),"")</f>
        <v/>
      </c>
      <c r="T7642" s="38" t="str">
        <f aca="false">IF(N7642="","",N7642+ROW()/10000000)</f>
        <v/>
      </c>
      <c r="U7642" s="0" t="str">
        <f aca="false">IF(G7642=1,IF(B7642="",1,0),"")</f>
        <v/>
      </c>
    </row>
    <row r="7643" customFormat="false" ht="15" hidden="false" customHeight="false" outlineLevel="0" collapsed="false">
      <c r="A7643" s="35"/>
      <c r="B7643" s="35"/>
      <c r="G7643" s="0" t="str">
        <f aca="false">IF(A7643="","",IF(AND(A7643&gt;=Debut,A7643&lt;Fin),1,0))</f>
        <v/>
      </c>
      <c r="H7643" s="0" t="str">
        <f aca="false">IF(G7643=1,INT(ROUND((A7643-Debut)*86400,0)/600),"")</f>
        <v/>
      </c>
      <c r="I7643" s="0" t="str">
        <f aca="false">IF(G7643=1,INT(ROUND((A7643-Debut)*86400,0)/3600),"")</f>
        <v/>
      </c>
      <c r="J7643" s="0" t="str">
        <f aca="false">IF(OR(A7643="",B7643=""),"",ROUND((B7643-A7643)*86400,0))</f>
        <v/>
      </c>
      <c r="K7643" s="37" t="str">
        <f aca="false">IF(G7643=1,IF(COUNTIFS($C:$C,C7643,$G:$G,1,$A:$A,"&gt;="&amp;(A7643-FenetreInterm/86400),$A:$A,"&lt;="&amp;A7643)&gt;=NbInterm,1,0),"")</f>
        <v/>
      </c>
      <c r="L7643" s="37" t="str">
        <f aca="false">IF(G7643=1,IF(B7643="",0,IF(J7643&lt;SeuilFugitive,1,0)),"")</f>
        <v/>
      </c>
      <c r="M7643" s="37" t="str">
        <f aca="false">IF(G7643=1,IF(B7643="",IF((Fin-A7643)*24&gt;SeuilFigee,1,0),IF(J7643&gt;SeuilFigee*3600,1,0)),"")</f>
        <v/>
      </c>
      <c r="N7643" s="0" t="str">
        <f aca="false">IF(G7643=1,IF(COUNTIF(H$2:H7643,H7643)=1,COUNTIF($H:$H,H7643),""),"")</f>
        <v/>
      </c>
      <c r="O7643" s="0" t="str">
        <f aca="false">IF(G7643=1,IF(COUNTIF(I$2:I7643,I7643)=1,COUNTIF($I:$I,I7643),""),"")</f>
        <v/>
      </c>
      <c r="P7643" s="38" t="str">
        <f aca="false">IF(G7643=1,IF(COUNTIFS(C$2:C7643,C7643,G$2:G7643,1)=1,COUNTIFS($C:$C,C7643,$G:$G,1)+ROW()/10000000,""),"")</f>
        <v/>
      </c>
      <c r="Q7643" s="0" t="str">
        <f aca="false">IF(K7643=1,IF(COUNTIFS(C$2:C7643,C7643,K$2:K7643,1)=1,1,0),"")</f>
        <v/>
      </c>
      <c r="R7643" s="0" t="str">
        <f aca="false">IF(M7643=1,IF(COUNTIFS(C$2:C7643,C7643,M$2:M7643,1)=1,1,0),"")</f>
        <v/>
      </c>
      <c r="S7643" s="0" t="str">
        <f aca="false">IF(L7643=1,IF(COUNTIFS(C$2:C7643,C7643,L$2:L7643,1)=1,1,0),"")</f>
        <v/>
      </c>
      <c r="T7643" s="38" t="str">
        <f aca="false">IF(N7643="","",N7643+ROW()/10000000)</f>
        <v/>
      </c>
      <c r="U7643" s="0" t="str">
        <f aca="false">IF(G7643=1,IF(B7643="",1,0),"")</f>
        <v/>
      </c>
    </row>
    <row r="7644" customFormat="false" ht="15" hidden="false" customHeight="false" outlineLevel="0" collapsed="false">
      <c r="A7644" s="35"/>
      <c r="B7644" s="35"/>
      <c r="G7644" s="0" t="str">
        <f aca="false">IF(A7644="","",IF(AND(A7644&gt;=Debut,A7644&lt;Fin),1,0))</f>
        <v/>
      </c>
      <c r="H7644" s="0" t="str">
        <f aca="false">IF(G7644=1,INT(ROUND((A7644-Debut)*86400,0)/600),"")</f>
        <v/>
      </c>
      <c r="I7644" s="0" t="str">
        <f aca="false">IF(G7644=1,INT(ROUND((A7644-Debut)*86400,0)/3600),"")</f>
        <v/>
      </c>
      <c r="J7644" s="0" t="str">
        <f aca="false">IF(OR(A7644="",B7644=""),"",ROUND((B7644-A7644)*86400,0))</f>
        <v/>
      </c>
      <c r="K7644" s="37" t="str">
        <f aca="false">IF(G7644=1,IF(COUNTIFS($C:$C,C7644,$G:$G,1,$A:$A,"&gt;="&amp;(A7644-FenetreInterm/86400),$A:$A,"&lt;="&amp;A7644)&gt;=NbInterm,1,0),"")</f>
        <v/>
      </c>
      <c r="L7644" s="37" t="str">
        <f aca="false">IF(G7644=1,IF(B7644="",0,IF(J7644&lt;SeuilFugitive,1,0)),"")</f>
        <v/>
      </c>
      <c r="M7644" s="37" t="str">
        <f aca="false">IF(G7644=1,IF(B7644="",IF((Fin-A7644)*24&gt;SeuilFigee,1,0),IF(J7644&gt;SeuilFigee*3600,1,0)),"")</f>
        <v/>
      </c>
      <c r="N7644" s="0" t="str">
        <f aca="false">IF(G7644=1,IF(COUNTIF(H$2:H7644,H7644)=1,COUNTIF($H:$H,H7644),""),"")</f>
        <v/>
      </c>
      <c r="O7644" s="0" t="str">
        <f aca="false">IF(G7644=1,IF(COUNTIF(I$2:I7644,I7644)=1,COUNTIF($I:$I,I7644),""),"")</f>
        <v/>
      </c>
      <c r="P7644" s="38" t="str">
        <f aca="false">IF(G7644=1,IF(COUNTIFS(C$2:C7644,C7644,G$2:G7644,1)=1,COUNTIFS($C:$C,C7644,$G:$G,1)+ROW()/10000000,""),"")</f>
        <v/>
      </c>
      <c r="Q7644" s="0" t="str">
        <f aca="false">IF(K7644=1,IF(COUNTIFS(C$2:C7644,C7644,K$2:K7644,1)=1,1,0),"")</f>
        <v/>
      </c>
      <c r="R7644" s="0" t="str">
        <f aca="false">IF(M7644=1,IF(COUNTIFS(C$2:C7644,C7644,M$2:M7644,1)=1,1,0),"")</f>
        <v/>
      </c>
      <c r="S7644" s="0" t="str">
        <f aca="false">IF(L7644=1,IF(COUNTIFS(C$2:C7644,C7644,L$2:L7644,1)=1,1,0),"")</f>
        <v/>
      </c>
      <c r="T7644" s="38" t="str">
        <f aca="false">IF(N7644="","",N7644+ROW()/10000000)</f>
        <v/>
      </c>
      <c r="U7644" s="0" t="str">
        <f aca="false">IF(G7644=1,IF(B7644="",1,0),"")</f>
        <v/>
      </c>
    </row>
    <row r="7645" customFormat="false" ht="15" hidden="false" customHeight="false" outlineLevel="0" collapsed="false">
      <c r="A7645" s="35"/>
      <c r="B7645" s="35"/>
      <c r="G7645" s="0" t="str">
        <f aca="false">IF(A7645="","",IF(AND(A7645&gt;=Debut,A7645&lt;Fin),1,0))</f>
        <v/>
      </c>
      <c r="H7645" s="0" t="str">
        <f aca="false">IF(G7645=1,INT(ROUND((A7645-Debut)*86400,0)/600),"")</f>
        <v/>
      </c>
      <c r="I7645" s="0" t="str">
        <f aca="false">IF(G7645=1,INT(ROUND((A7645-Debut)*86400,0)/3600),"")</f>
        <v/>
      </c>
      <c r="J7645" s="0" t="str">
        <f aca="false">IF(OR(A7645="",B7645=""),"",ROUND((B7645-A7645)*86400,0))</f>
        <v/>
      </c>
      <c r="K7645" s="37" t="str">
        <f aca="false">IF(G7645=1,IF(COUNTIFS($C:$C,C7645,$G:$G,1,$A:$A,"&gt;="&amp;(A7645-FenetreInterm/86400),$A:$A,"&lt;="&amp;A7645)&gt;=NbInterm,1,0),"")</f>
        <v/>
      </c>
      <c r="L7645" s="37" t="str">
        <f aca="false">IF(G7645=1,IF(B7645="",0,IF(J7645&lt;SeuilFugitive,1,0)),"")</f>
        <v/>
      </c>
      <c r="M7645" s="37" t="str">
        <f aca="false">IF(G7645=1,IF(B7645="",IF((Fin-A7645)*24&gt;SeuilFigee,1,0),IF(J7645&gt;SeuilFigee*3600,1,0)),"")</f>
        <v/>
      </c>
      <c r="N7645" s="0" t="str">
        <f aca="false">IF(G7645=1,IF(COUNTIF(H$2:H7645,H7645)=1,COUNTIF($H:$H,H7645),""),"")</f>
        <v/>
      </c>
      <c r="O7645" s="0" t="str">
        <f aca="false">IF(G7645=1,IF(COUNTIF(I$2:I7645,I7645)=1,COUNTIF($I:$I,I7645),""),"")</f>
        <v/>
      </c>
      <c r="P7645" s="38" t="str">
        <f aca="false">IF(G7645=1,IF(COUNTIFS(C$2:C7645,C7645,G$2:G7645,1)=1,COUNTIFS($C:$C,C7645,$G:$G,1)+ROW()/10000000,""),"")</f>
        <v/>
      </c>
      <c r="Q7645" s="0" t="str">
        <f aca="false">IF(K7645=1,IF(COUNTIFS(C$2:C7645,C7645,K$2:K7645,1)=1,1,0),"")</f>
        <v/>
      </c>
      <c r="R7645" s="0" t="str">
        <f aca="false">IF(M7645=1,IF(COUNTIFS(C$2:C7645,C7645,M$2:M7645,1)=1,1,0),"")</f>
        <v/>
      </c>
      <c r="S7645" s="0" t="str">
        <f aca="false">IF(L7645=1,IF(COUNTIFS(C$2:C7645,C7645,L$2:L7645,1)=1,1,0),"")</f>
        <v/>
      </c>
      <c r="T7645" s="38" t="str">
        <f aca="false">IF(N7645="","",N7645+ROW()/10000000)</f>
        <v/>
      </c>
      <c r="U7645" s="0" t="str">
        <f aca="false">IF(G7645=1,IF(B7645="",1,0),"")</f>
        <v/>
      </c>
    </row>
    <row r="7646" customFormat="false" ht="15" hidden="false" customHeight="false" outlineLevel="0" collapsed="false">
      <c r="A7646" s="35"/>
      <c r="B7646" s="35"/>
      <c r="G7646" s="0" t="str">
        <f aca="false">IF(A7646="","",IF(AND(A7646&gt;=Debut,A7646&lt;Fin),1,0))</f>
        <v/>
      </c>
      <c r="H7646" s="0" t="str">
        <f aca="false">IF(G7646=1,INT(ROUND((A7646-Debut)*86400,0)/600),"")</f>
        <v/>
      </c>
      <c r="I7646" s="0" t="str">
        <f aca="false">IF(G7646=1,INT(ROUND((A7646-Debut)*86400,0)/3600),"")</f>
        <v/>
      </c>
      <c r="J7646" s="0" t="str">
        <f aca="false">IF(OR(A7646="",B7646=""),"",ROUND((B7646-A7646)*86400,0))</f>
        <v/>
      </c>
      <c r="K7646" s="37" t="str">
        <f aca="false">IF(G7646=1,IF(COUNTIFS($C:$C,C7646,$G:$G,1,$A:$A,"&gt;="&amp;(A7646-FenetreInterm/86400),$A:$A,"&lt;="&amp;A7646)&gt;=NbInterm,1,0),"")</f>
        <v/>
      </c>
      <c r="L7646" s="37" t="str">
        <f aca="false">IF(G7646=1,IF(B7646="",0,IF(J7646&lt;SeuilFugitive,1,0)),"")</f>
        <v/>
      </c>
      <c r="M7646" s="37" t="str">
        <f aca="false">IF(G7646=1,IF(B7646="",IF((Fin-A7646)*24&gt;SeuilFigee,1,0),IF(J7646&gt;SeuilFigee*3600,1,0)),"")</f>
        <v/>
      </c>
      <c r="N7646" s="0" t="str">
        <f aca="false">IF(G7646=1,IF(COUNTIF(H$2:H7646,H7646)=1,COUNTIF($H:$H,H7646),""),"")</f>
        <v/>
      </c>
      <c r="O7646" s="0" t="str">
        <f aca="false">IF(G7646=1,IF(COUNTIF(I$2:I7646,I7646)=1,COUNTIF($I:$I,I7646),""),"")</f>
        <v/>
      </c>
      <c r="P7646" s="38" t="str">
        <f aca="false">IF(G7646=1,IF(COUNTIFS(C$2:C7646,C7646,G$2:G7646,1)=1,COUNTIFS($C:$C,C7646,$G:$G,1)+ROW()/10000000,""),"")</f>
        <v/>
      </c>
      <c r="Q7646" s="0" t="str">
        <f aca="false">IF(K7646=1,IF(COUNTIFS(C$2:C7646,C7646,K$2:K7646,1)=1,1,0),"")</f>
        <v/>
      </c>
      <c r="R7646" s="0" t="str">
        <f aca="false">IF(M7646=1,IF(COUNTIFS(C$2:C7646,C7646,M$2:M7646,1)=1,1,0),"")</f>
        <v/>
      </c>
      <c r="S7646" s="0" t="str">
        <f aca="false">IF(L7646=1,IF(COUNTIFS(C$2:C7646,C7646,L$2:L7646,1)=1,1,0),"")</f>
        <v/>
      </c>
      <c r="T7646" s="38" t="str">
        <f aca="false">IF(N7646="","",N7646+ROW()/10000000)</f>
        <v/>
      </c>
      <c r="U7646" s="0" t="str">
        <f aca="false">IF(G7646=1,IF(B7646="",1,0),"")</f>
        <v/>
      </c>
    </row>
    <row r="7647" customFormat="false" ht="15" hidden="false" customHeight="false" outlineLevel="0" collapsed="false">
      <c r="A7647" s="35"/>
      <c r="B7647" s="35"/>
      <c r="G7647" s="0" t="str">
        <f aca="false">IF(A7647="","",IF(AND(A7647&gt;=Debut,A7647&lt;Fin),1,0))</f>
        <v/>
      </c>
      <c r="H7647" s="0" t="str">
        <f aca="false">IF(G7647=1,INT(ROUND((A7647-Debut)*86400,0)/600),"")</f>
        <v/>
      </c>
      <c r="I7647" s="0" t="str">
        <f aca="false">IF(G7647=1,INT(ROUND((A7647-Debut)*86400,0)/3600),"")</f>
        <v/>
      </c>
      <c r="J7647" s="0" t="str">
        <f aca="false">IF(OR(A7647="",B7647=""),"",ROUND((B7647-A7647)*86400,0))</f>
        <v/>
      </c>
      <c r="K7647" s="37" t="str">
        <f aca="false">IF(G7647=1,IF(COUNTIFS($C:$C,C7647,$G:$G,1,$A:$A,"&gt;="&amp;(A7647-FenetreInterm/86400),$A:$A,"&lt;="&amp;A7647)&gt;=NbInterm,1,0),"")</f>
        <v/>
      </c>
      <c r="L7647" s="37" t="str">
        <f aca="false">IF(G7647=1,IF(B7647="",0,IF(J7647&lt;SeuilFugitive,1,0)),"")</f>
        <v/>
      </c>
      <c r="M7647" s="37" t="str">
        <f aca="false">IF(G7647=1,IF(B7647="",IF((Fin-A7647)*24&gt;SeuilFigee,1,0),IF(J7647&gt;SeuilFigee*3600,1,0)),"")</f>
        <v/>
      </c>
      <c r="N7647" s="0" t="str">
        <f aca="false">IF(G7647=1,IF(COUNTIF(H$2:H7647,H7647)=1,COUNTIF($H:$H,H7647),""),"")</f>
        <v/>
      </c>
      <c r="O7647" s="0" t="str">
        <f aca="false">IF(G7647=1,IF(COUNTIF(I$2:I7647,I7647)=1,COUNTIF($I:$I,I7647),""),"")</f>
        <v/>
      </c>
      <c r="P7647" s="38" t="str">
        <f aca="false">IF(G7647=1,IF(COUNTIFS(C$2:C7647,C7647,G$2:G7647,1)=1,COUNTIFS($C:$C,C7647,$G:$G,1)+ROW()/10000000,""),"")</f>
        <v/>
      </c>
      <c r="Q7647" s="0" t="str">
        <f aca="false">IF(K7647=1,IF(COUNTIFS(C$2:C7647,C7647,K$2:K7647,1)=1,1,0),"")</f>
        <v/>
      </c>
      <c r="R7647" s="0" t="str">
        <f aca="false">IF(M7647=1,IF(COUNTIFS(C$2:C7647,C7647,M$2:M7647,1)=1,1,0),"")</f>
        <v/>
      </c>
      <c r="S7647" s="0" t="str">
        <f aca="false">IF(L7647=1,IF(COUNTIFS(C$2:C7647,C7647,L$2:L7647,1)=1,1,0),"")</f>
        <v/>
      </c>
      <c r="T7647" s="38" t="str">
        <f aca="false">IF(N7647="","",N7647+ROW()/10000000)</f>
        <v/>
      </c>
      <c r="U7647" s="0" t="str">
        <f aca="false">IF(G7647=1,IF(B7647="",1,0),"")</f>
        <v/>
      </c>
    </row>
    <row r="7648" customFormat="false" ht="15" hidden="false" customHeight="false" outlineLevel="0" collapsed="false">
      <c r="A7648" s="35"/>
      <c r="B7648" s="35"/>
      <c r="G7648" s="0" t="str">
        <f aca="false">IF(A7648="","",IF(AND(A7648&gt;=Debut,A7648&lt;Fin),1,0))</f>
        <v/>
      </c>
      <c r="H7648" s="0" t="str">
        <f aca="false">IF(G7648=1,INT(ROUND((A7648-Debut)*86400,0)/600),"")</f>
        <v/>
      </c>
      <c r="I7648" s="0" t="str">
        <f aca="false">IF(G7648=1,INT(ROUND((A7648-Debut)*86400,0)/3600),"")</f>
        <v/>
      </c>
      <c r="J7648" s="0" t="str">
        <f aca="false">IF(OR(A7648="",B7648=""),"",ROUND((B7648-A7648)*86400,0))</f>
        <v/>
      </c>
      <c r="K7648" s="37" t="str">
        <f aca="false">IF(G7648=1,IF(COUNTIFS($C:$C,C7648,$G:$G,1,$A:$A,"&gt;="&amp;(A7648-FenetreInterm/86400),$A:$A,"&lt;="&amp;A7648)&gt;=NbInterm,1,0),"")</f>
        <v/>
      </c>
      <c r="L7648" s="37" t="str">
        <f aca="false">IF(G7648=1,IF(B7648="",0,IF(J7648&lt;SeuilFugitive,1,0)),"")</f>
        <v/>
      </c>
      <c r="M7648" s="37" t="str">
        <f aca="false">IF(G7648=1,IF(B7648="",IF((Fin-A7648)*24&gt;SeuilFigee,1,0),IF(J7648&gt;SeuilFigee*3600,1,0)),"")</f>
        <v/>
      </c>
      <c r="N7648" s="0" t="str">
        <f aca="false">IF(G7648=1,IF(COUNTIF(H$2:H7648,H7648)=1,COUNTIF($H:$H,H7648),""),"")</f>
        <v/>
      </c>
      <c r="O7648" s="0" t="str">
        <f aca="false">IF(G7648=1,IF(COUNTIF(I$2:I7648,I7648)=1,COUNTIF($I:$I,I7648),""),"")</f>
        <v/>
      </c>
      <c r="P7648" s="38" t="str">
        <f aca="false">IF(G7648=1,IF(COUNTIFS(C$2:C7648,C7648,G$2:G7648,1)=1,COUNTIFS($C:$C,C7648,$G:$G,1)+ROW()/10000000,""),"")</f>
        <v/>
      </c>
      <c r="Q7648" s="0" t="str">
        <f aca="false">IF(K7648=1,IF(COUNTIFS(C$2:C7648,C7648,K$2:K7648,1)=1,1,0),"")</f>
        <v/>
      </c>
      <c r="R7648" s="0" t="str">
        <f aca="false">IF(M7648=1,IF(COUNTIFS(C$2:C7648,C7648,M$2:M7648,1)=1,1,0),"")</f>
        <v/>
      </c>
      <c r="S7648" s="0" t="str">
        <f aca="false">IF(L7648=1,IF(COUNTIFS(C$2:C7648,C7648,L$2:L7648,1)=1,1,0),"")</f>
        <v/>
      </c>
      <c r="T7648" s="38" t="str">
        <f aca="false">IF(N7648="","",N7648+ROW()/10000000)</f>
        <v/>
      </c>
      <c r="U7648" s="0" t="str">
        <f aca="false">IF(G7648=1,IF(B7648="",1,0),"")</f>
        <v/>
      </c>
    </row>
    <row r="7649" customFormat="false" ht="15" hidden="false" customHeight="false" outlineLevel="0" collapsed="false">
      <c r="A7649" s="35"/>
      <c r="B7649" s="35"/>
      <c r="G7649" s="0" t="str">
        <f aca="false">IF(A7649="","",IF(AND(A7649&gt;=Debut,A7649&lt;Fin),1,0))</f>
        <v/>
      </c>
      <c r="H7649" s="0" t="str">
        <f aca="false">IF(G7649=1,INT(ROUND((A7649-Debut)*86400,0)/600),"")</f>
        <v/>
      </c>
      <c r="I7649" s="0" t="str">
        <f aca="false">IF(G7649=1,INT(ROUND((A7649-Debut)*86400,0)/3600),"")</f>
        <v/>
      </c>
      <c r="J7649" s="0" t="str">
        <f aca="false">IF(OR(A7649="",B7649=""),"",ROUND((B7649-A7649)*86400,0))</f>
        <v/>
      </c>
      <c r="K7649" s="37" t="str">
        <f aca="false">IF(G7649=1,IF(COUNTIFS($C:$C,C7649,$G:$G,1,$A:$A,"&gt;="&amp;(A7649-FenetreInterm/86400),$A:$A,"&lt;="&amp;A7649)&gt;=NbInterm,1,0),"")</f>
        <v/>
      </c>
      <c r="L7649" s="37" t="str">
        <f aca="false">IF(G7649=1,IF(B7649="",0,IF(J7649&lt;SeuilFugitive,1,0)),"")</f>
        <v/>
      </c>
      <c r="M7649" s="37" t="str">
        <f aca="false">IF(G7649=1,IF(B7649="",IF((Fin-A7649)*24&gt;SeuilFigee,1,0),IF(J7649&gt;SeuilFigee*3600,1,0)),"")</f>
        <v/>
      </c>
      <c r="N7649" s="0" t="str">
        <f aca="false">IF(G7649=1,IF(COUNTIF(H$2:H7649,H7649)=1,COUNTIF($H:$H,H7649),""),"")</f>
        <v/>
      </c>
      <c r="O7649" s="0" t="str">
        <f aca="false">IF(G7649=1,IF(COUNTIF(I$2:I7649,I7649)=1,COUNTIF($I:$I,I7649),""),"")</f>
        <v/>
      </c>
      <c r="P7649" s="38" t="str">
        <f aca="false">IF(G7649=1,IF(COUNTIFS(C$2:C7649,C7649,G$2:G7649,1)=1,COUNTIFS($C:$C,C7649,$G:$G,1)+ROW()/10000000,""),"")</f>
        <v/>
      </c>
      <c r="Q7649" s="0" t="str">
        <f aca="false">IF(K7649=1,IF(COUNTIFS(C$2:C7649,C7649,K$2:K7649,1)=1,1,0),"")</f>
        <v/>
      </c>
      <c r="R7649" s="0" t="str">
        <f aca="false">IF(M7649=1,IF(COUNTIFS(C$2:C7649,C7649,M$2:M7649,1)=1,1,0),"")</f>
        <v/>
      </c>
      <c r="S7649" s="0" t="str">
        <f aca="false">IF(L7649=1,IF(COUNTIFS(C$2:C7649,C7649,L$2:L7649,1)=1,1,0),"")</f>
        <v/>
      </c>
      <c r="T7649" s="38" t="str">
        <f aca="false">IF(N7649="","",N7649+ROW()/10000000)</f>
        <v/>
      </c>
      <c r="U7649" s="0" t="str">
        <f aca="false">IF(G7649=1,IF(B7649="",1,0),"")</f>
        <v/>
      </c>
    </row>
    <row r="7650" customFormat="false" ht="15" hidden="false" customHeight="false" outlineLevel="0" collapsed="false">
      <c r="A7650" s="35"/>
      <c r="B7650" s="35"/>
      <c r="G7650" s="0" t="str">
        <f aca="false">IF(A7650="","",IF(AND(A7650&gt;=Debut,A7650&lt;Fin),1,0))</f>
        <v/>
      </c>
      <c r="H7650" s="0" t="str">
        <f aca="false">IF(G7650=1,INT(ROUND((A7650-Debut)*86400,0)/600),"")</f>
        <v/>
      </c>
      <c r="I7650" s="0" t="str">
        <f aca="false">IF(G7650=1,INT(ROUND((A7650-Debut)*86400,0)/3600),"")</f>
        <v/>
      </c>
      <c r="J7650" s="0" t="str">
        <f aca="false">IF(OR(A7650="",B7650=""),"",ROUND((B7650-A7650)*86400,0))</f>
        <v/>
      </c>
      <c r="K7650" s="37" t="str">
        <f aca="false">IF(G7650=1,IF(COUNTIFS($C:$C,C7650,$G:$G,1,$A:$A,"&gt;="&amp;(A7650-FenetreInterm/86400),$A:$A,"&lt;="&amp;A7650)&gt;=NbInterm,1,0),"")</f>
        <v/>
      </c>
      <c r="L7650" s="37" t="str">
        <f aca="false">IF(G7650=1,IF(B7650="",0,IF(J7650&lt;SeuilFugitive,1,0)),"")</f>
        <v/>
      </c>
      <c r="M7650" s="37" t="str">
        <f aca="false">IF(G7650=1,IF(B7650="",IF((Fin-A7650)*24&gt;SeuilFigee,1,0),IF(J7650&gt;SeuilFigee*3600,1,0)),"")</f>
        <v/>
      </c>
      <c r="N7650" s="0" t="str">
        <f aca="false">IF(G7650=1,IF(COUNTIF(H$2:H7650,H7650)=1,COUNTIF($H:$H,H7650),""),"")</f>
        <v/>
      </c>
      <c r="O7650" s="0" t="str">
        <f aca="false">IF(G7650=1,IF(COUNTIF(I$2:I7650,I7650)=1,COUNTIF($I:$I,I7650),""),"")</f>
        <v/>
      </c>
      <c r="P7650" s="38" t="str">
        <f aca="false">IF(G7650=1,IF(COUNTIFS(C$2:C7650,C7650,G$2:G7650,1)=1,COUNTIFS($C:$C,C7650,$G:$G,1)+ROW()/10000000,""),"")</f>
        <v/>
      </c>
      <c r="Q7650" s="0" t="str">
        <f aca="false">IF(K7650=1,IF(COUNTIFS(C$2:C7650,C7650,K$2:K7650,1)=1,1,0),"")</f>
        <v/>
      </c>
      <c r="R7650" s="0" t="str">
        <f aca="false">IF(M7650=1,IF(COUNTIFS(C$2:C7650,C7650,M$2:M7650,1)=1,1,0),"")</f>
        <v/>
      </c>
      <c r="S7650" s="0" t="str">
        <f aca="false">IF(L7650=1,IF(COUNTIFS(C$2:C7650,C7650,L$2:L7650,1)=1,1,0),"")</f>
        <v/>
      </c>
      <c r="T7650" s="38" t="str">
        <f aca="false">IF(N7650="","",N7650+ROW()/10000000)</f>
        <v/>
      </c>
      <c r="U7650" s="0" t="str">
        <f aca="false">IF(G7650=1,IF(B7650="",1,0),"")</f>
        <v/>
      </c>
    </row>
    <row r="7651" customFormat="false" ht="15" hidden="false" customHeight="false" outlineLevel="0" collapsed="false">
      <c r="A7651" s="35"/>
      <c r="B7651" s="35"/>
      <c r="G7651" s="0" t="str">
        <f aca="false">IF(A7651="","",IF(AND(A7651&gt;=Debut,A7651&lt;Fin),1,0))</f>
        <v/>
      </c>
      <c r="H7651" s="0" t="str">
        <f aca="false">IF(G7651=1,INT(ROUND((A7651-Debut)*86400,0)/600),"")</f>
        <v/>
      </c>
      <c r="I7651" s="0" t="str">
        <f aca="false">IF(G7651=1,INT(ROUND((A7651-Debut)*86400,0)/3600),"")</f>
        <v/>
      </c>
      <c r="J7651" s="0" t="str">
        <f aca="false">IF(OR(A7651="",B7651=""),"",ROUND((B7651-A7651)*86400,0))</f>
        <v/>
      </c>
      <c r="K7651" s="37" t="str">
        <f aca="false">IF(G7651=1,IF(COUNTIFS($C:$C,C7651,$G:$G,1,$A:$A,"&gt;="&amp;(A7651-FenetreInterm/86400),$A:$A,"&lt;="&amp;A7651)&gt;=NbInterm,1,0),"")</f>
        <v/>
      </c>
      <c r="L7651" s="37" t="str">
        <f aca="false">IF(G7651=1,IF(B7651="",0,IF(J7651&lt;SeuilFugitive,1,0)),"")</f>
        <v/>
      </c>
      <c r="M7651" s="37" t="str">
        <f aca="false">IF(G7651=1,IF(B7651="",IF((Fin-A7651)*24&gt;SeuilFigee,1,0),IF(J7651&gt;SeuilFigee*3600,1,0)),"")</f>
        <v/>
      </c>
      <c r="N7651" s="0" t="str">
        <f aca="false">IF(G7651=1,IF(COUNTIF(H$2:H7651,H7651)=1,COUNTIF($H:$H,H7651),""),"")</f>
        <v/>
      </c>
      <c r="O7651" s="0" t="str">
        <f aca="false">IF(G7651=1,IF(COUNTIF(I$2:I7651,I7651)=1,COUNTIF($I:$I,I7651),""),"")</f>
        <v/>
      </c>
      <c r="P7651" s="38" t="str">
        <f aca="false">IF(G7651=1,IF(COUNTIFS(C$2:C7651,C7651,G$2:G7651,1)=1,COUNTIFS($C:$C,C7651,$G:$G,1)+ROW()/10000000,""),"")</f>
        <v/>
      </c>
      <c r="Q7651" s="0" t="str">
        <f aca="false">IF(K7651=1,IF(COUNTIFS(C$2:C7651,C7651,K$2:K7651,1)=1,1,0),"")</f>
        <v/>
      </c>
      <c r="R7651" s="0" t="str">
        <f aca="false">IF(M7651=1,IF(COUNTIFS(C$2:C7651,C7651,M$2:M7651,1)=1,1,0),"")</f>
        <v/>
      </c>
      <c r="S7651" s="0" t="str">
        <f aca="false">IF(L7651=1,IF(COUNTIFS(C$2:C7651,C7651,L$2:L7651,1)=1,1,0),"")</f>
        <v/>
      </c>
      <c r="T7651" s="38" t="str">
        <f aca="false">IF(N7651="","",N7651+ROW()/10000000)</f>
        <v/>
      </c>
      <c r="U7651" s="0" t="str">
        <f aca="false">IF(G7651=1,IF(B7651="",1,0),"")</f>
        <v/>
      </c>
    </row>
    <row r="7652" customFormat="false" ht="15" hidden="false" customHeight="false" outlineLevel="0" collapsed="false">
      <c r="A7652" s="35"/>
      <c r="B7652" s="35"/>
      <c r="G7652" s="0" t="str">
        <f aca="false">IF(A7652="","",IF(AND(A7652&gt;=Debut,A7652&lt;Fin),1,0))</f>
        <v/>
      </c>
      <c r="H7652" s="0" t="str">
        <f aca="false">IF(G7652=1,INT(ROUND((A7652-Debut)*86400,0)/600),"")</f>
        <v/>
      </c>
      <c r="I7652" s="0" t="str">
        <f aca="false">IF(G7652=1,INT(ROUND((A7652-Debut)*86400,0)/3600),"")</f>
        <v/>
      </c>
      <c r="J7652" s="0" t="str">
        <f aca="false">IF(OR(A7652="",B7652=""),"",ROUND((B7652-A7652)*86400,0))</f>
        <v/>
      </c>
      <c r="K7652" s="37" t="str">
        <f aca="false">IF(G7652=1,IF(COUNTIFS($C:$C,C7652,$G:$G,1,$A:$A,"&gt;="&amp;(A7652-FenetreInterm/86400),$A:$A,"&lt;="&amp;A7652)&gt;=NbInterm,1,0),"")</f>
        <v/>
      </c>
      <c r="L7652" s="37" t="str">
        <f aca="false">IF(G7652=1,IF(B7652="",0,IF(J7652&lt;SeuilFugitive,1,0)),"")</f>
        <v/>
      </c>
      <c r="M7652" s="37" t="str">
        <f aca="false">IF(G7652=1,IF(B7652="",IF((Fin-A7652)*24&gt;SeuilFigee,1,0),IF(J7652&gt;SeuilFigee*3600,1,0)),"")</f>
        <v/>
      </c>
      <c r="N7652" s="0" t="str">
        <f aca="false">IF(G7652=1,IF(COUNTIF(H$2:H7652,H7652)=1,COUNTIF($H:$H,H7652),""),"")</f>
        <v/>
      </c>
      <c r="O7652" s="0" t="str">
        <f aca="false">IF(G7652=1,IF(COUNTIF(I$2:I7652,I7652)=1,COUNTIF($I:$I,I7652),""),"")</f>
        <v/>
      </c>
      <c r="P7652" s="38" t="str">
        <f aca="false">IF(G7652=1,IF(COUNTIFS(C$2:C7652,C7652,G$2:G7652,1)=1,COUNTIFS($C:$C,C7652,$G:$G,1)+ROW()/10000000,""),"")</f>
        <v/>
      </c>
      <c r="Q7652" s="0" t="str">
        <f aca="false">IF(K7652=1,IF(COUNTIFS(C$2:C7652,C7652,K$2:K7652,1)=1,1,0),"")</f>
        <v/>
      </c>
      <c r="R7652" s="0" t="str">
        <f aca="false">IF(M7652=1,IF(COUNTIFS(C$2:C7652,C7652,M$2:M7652,1)=1,1,0),"")</f>
        <v/>
      </c>
      <c r="S7652" s="0" t="str">
        <f aca="false">IF(L7652=1,IF(COUNTIFS(C$2:C7652,C7652,L$2:L7652,1)=1,1,0),"")</f>
        <v/>
      </c>
      <c r="T7652" s="38" t="str">
        <f aca="false">IF(N7652="","",N7652+ROW()/10000000)</f>
        <v/>
      </c>
      <c r="U7652" s="0" t="str">
        <f aca="false">IF(G7652=1,IF(B7652="",1,0),"")</f>
        <v/>
      </c>
    </row>
    <row r="7653" customFormat="false" ht="15" hidden="false" customHeight="false" outlineLevel="0" collapsed="false">
      <c r="A7653" s="35"/>
      <c r="B7653" s="35"/>
      <c r="G7653" s="0" t="str">
        <f aca="false">IF(A7653="","",IF(AND(A7653&gt;=Debut,A7653&lt;Fin),1,0))</f>
        <v/>
      </c>
      <c r="H7653" s="0" t="str">
        <f aca="false">IF(G7653=1,INT(ROUND((A7653-Debut)*86400,0)/600),"")</f>
        <v/>
      </c>
      <c r="I7653" s="0" t="str">
        <f aca="false">IF(G7653=1,INT(ROUND((A7653-Debut)*86400,0)/3600),"")</f>
        <v/>
      </c>
      <c r="J7653" s="0" t="str">
        <f aca="false">IF(OR(A7653="",B7653=""),"",ROUND((B7653-A7653)*86400,0))</f>
        <v/>
      </c>
      <c r="K7653" s="37" t="str">
        <f aca="false">IF(G7653=1,IF(COUNTIFS($C:$C,C7653,$G:$G,1,$A:$A,"&gt;="&amp;(A7653-FenetreInterm/86400),$A:$A,"&lt;="&amp;A7653)&gt;=NbInterm,1,0),"")</f>
        <v/>
      </c>
      <c r="L7653" s="37" t="str">
        <f aca="false">IF(G7653=1,IF(B7653="",0,IF(J7653&lt;SeuilFugitive,1,0)),"")</f>
        <v/>
      </c>
      <c r="M7653" s="37" t="str">
        <f aca="false">IF(G7653=1,IF(B7653="",IF((Fin-A7653)*24&gt;SeuilFigee,1,0),IF(J7653&gt;SeuilFigee*3600,1,0)),"")</f>
        <v/>
      </c>
      <c r="N7653" s="0" t="str">
        <f aca="false">IF(G7653=1,IF(COUNTIF(H$2:H7653,H7653)=1,COUNTIF($H:$H,H7653),""),"")</f>
        <v/>
      </c>
      <c r="O7653" s="0" t="str">
        <f aca="false">IF(G7653=1,IF(COUNTIF(I$2:I7653,I7653)=1,COUNTIF($I:$I,I7653),""),"")</f>
        <v/>
      </c>
      <c r="P7653" s="38" t="str">
        <f aca="false">IF(G7653=1,IF(COUNTIFS(C$2:C7653,C7653,G$2:G7653,1)=1,COUNTIFS($C:$C,C7653,$G:$G,1)+ROW()/10000000,""),"")</f>
        <v/>
      </c>
      <c r="Q7653" s="0" t="str">
        <f aca="false">IF(K7653=1,IF(COUNTIFS(C$2:C7653,C7653,K$2:K7653,1)=1,1,0),"")</f>
        <v/>
      </c>
      <c r="R7653" s="0" t="str">
        <f aca="false">IF(M7653=1,IF(COUNTIFS(C$2:C7653,C7653,M$2:M7653,1)=1,1,0),"")</f>
        <v/>
      </c>
      <c r="S7653" s="0" t="str">
        <f aca="false">IF(L7653=1,IF(COUNTIFS(C$2:C7653,C7653,L$2:L7653,1)=1,1,0),"")</f>
        <v/>
      </c>
      <c r="T7653" s="38" t="str">
        <f aca="false">IF(N7653="","",N7653+ROW()/10000000)</f>
        <v/>
      </c>
      <c r="U7653" s="0" t="str">
        <f aca="false">IF(G7653=1,IF(B7653="",1,0),"")</f>
        <v/>
      </c>
    </row>
    <row r="7654" customFormat="false" ht="15" hidden="false" customHeight="false" outlineLevel="0" collapsed="false">
      <c r="A7654" s="35"/>
      <c r="B7654" s="35"/>
      <c r="G7654" s="0" t="str">
        <f aca="false">IF(A7654="","",IF(AND(A7654&gt;=Debut,A7654&lt;Fin),1,0))</f>
        <v/>
      </c>
      <c r="H7654" s="0" t="str">
        <f aca="false">IF(G7654=1,INT(ROUND((A7654-Debut)*86400,0)/600),"")</f>
        <v/>
      </c>
      <c r="I7654" s="0" t="str">
        <f aca="false">IF(G7654=1,INT(ROUND((A7654-Debut)*86400,0)/3600),"")</f>
        <v/>
      </c>
      <c r="J7654" s="0" t="str">
        <f aca="false">IF(OR(A7654="",B7654=""),"",ROUND((B7654-A7654)*86400,0))</f>
        <v/>
      </c>
      <c r="K7654" s="37" t="str">
        <f aca="false">IF(G7654=1,IF(COUNTIFS($C:$C,C7654,$G:$G,1,$A:$A,"&gt;="&amp;(A7654-FenetreInterm/86400),$A:$A,"&lt;="&amp;A7654)&gt;=NbInterm,1,0),"")</f>
        <v/>
      </c>
      <c r="L7654" s="37" t="str">
        <f aca="false">IF(G7654=1,IF(B7654="",0,IF(J7654&lt;SeuilFugitive,1,0)),"")</f>
        <v/>
      </c>
      <c r="M7654" s="37" t="str">
        <f aca="false">IF(G7654=1,IF(B7654="",IF((Fin-A7654)*24&gt;SeuilFigee,1,0),IF(J7654&gt;SeuilFigee*3600,1,0)),"")</f>
        <v/>
      </c>
      <c r="N7654" s="0" t="str">
        <f aca="false">IF(G7654=1,IF(COUNTIF(H$2:H7654,H7654)=1,COUNTIF($H:$H,H7654),""),"")</f>
        <v/>
      </c>
      <c r="O7654" s="0" t="str">
        <f aca="false">IF(G7654=1,IF(COUNTIF(I$2:I7654,I7654)=1,COUNTIF($I:$I,I7654),""),"")</f>
        <v/>
      </c>
      <c r="P7654" s="38" t="str">
        <f aca="false">IF(G7654=1,IF(COUNTIFS(C$2:C7654,C7654,G$2:G7654,1)=1,COUNTIFS($C:$C,C7654,$G:$G,1)+ROW()/10000000,""),"")</f>
        <v/>
      </c>
      <c r="Q7654" s="0" t="str">
        <f aca="false">IF(K7654=1,IF(COUNTIFS(C$2:C7654,C7654,K$2:K7654,1)=1,1,0),"")</f>
        <v/>
      </c>
      <c r="R7654" s="0" t="str">
        <f aca="false">IF(M7654=1,IF(COUNTIFS(C$2:C7654,C7654,M$2:M7654,1)=1,1,0),"")</f>
        <v/>
      </c>
      <c r="S7654" s="0" t="str">
        <f aca="false">IF(L7654=1,IF(COUNTIFS(C$2:C7654,C7654,L$2:L7654,1)=1,1,0),"")</f>
        <v/>
      </c>
      <c r="T7654" s="38" t="str">
        <f aca="false">IF(N7654="","",N7654+ROW()/10000000)</f>
        <v/>
      </c>
      <c r="U7654" s="0" t="str">
        <f aca="false">IF(G7654=1,IF(B7654="",1,0),"")</f>
        <v/>
      </c>
    </row>
    <row r="7655" customFormat="false" ht="15" hidden="false" customHeight="false" outlineLevel="0" collapsed="false">
      <c r="A7655" s="35"/>
      <c r="B7655" s="35"/>
      <c r="G7655" s="0" t="str">
        <f aca="false">IF(A7655="","",IF(AND(A7655&gt;=Debut,A7655&lt;Fin),1,0))</f>
        <v/>
      </c>
      <c r="H7655" s="0" t="str">
        <f aca="false">IF(G7655=1,INT(ROUND((A7655-Debut)*86400,0)/600),"")</f>
        <v/>
      </c>
      <c r="I7655" s="0" t="str">
        <f aca="false">IF(G7655=1,INT(ROUND((A7655-Debut)*86400,0)/3600),"")</f>
        <v/>
      </c>
      <c r="J7655" s="0" t="str">
        <f aca="false">IF(OR(A7655="",B7655=""),"",ROUND((B7655-A7655)*86400,0))</f>
        <v/>
      </c>
      <c r="K7655" s="37" t="str">
        <f aca="false">IF(G7655=1,IF(COUNTIFS($C:$C,C7655,$G:$G,1,$A:$A,"&gt;="&amp;(A7655-FenetreInterm/86400),$A:$A,"&lt;="&amp;A7655)&gt;=NbInterm,1,0),"")</f>
        <v/>
      </c>
      <c r="L7655" s="37" t="str">
        <f aca="false">IF(G7655=1,IF(B7655="",0,IF(J7655&lt;SeuilFugitive,1,0)),"")</f>
        <v/>
      </c>
      <c r="M7655" s="37" t="str">
        <f aca="false">IF(G7655=1,IF(B7655="",IF((Fin-A7655)*24&gt;SeuilFigee,1,0),IF(J7655&gt;SeuilFigee*3600,1,0)),"")</f>
        <v/>
      </c>
      <c r="N7655" s="0" t="str">
        <f aca="false">IF(G7655=1,IF(COUNTIF(H$2:H7655,H7655)=1,COUNTIF($H:$H,H7655),""),"")</f>
        <v/>
      </c>
      <c r="O7655" s="0" t="str">
        <f aca="false">IF(G7655=1,IF(COUNTIF(I$2:I7655,I7655)=1,COUNTIF($I:$I,I7655),""),"")</f>
        <v/>
      </c>
      <c r="P7655" s="38" t="str">
        <f aca="false">IF(G7655=1,IF(COUNTIFS(C$2:C7655,C7655,G$2:G7655,1)=1,COUNTIFS($C:$C,C7655,$G:$G,1)+ROW()/10000000,""),"")</f>
        <v/>
      </c>
      <c r="Q7655" s="0" t="str">
        <f aca="false">IF(K7655=1,IF(COUNTIFS(C$2:C7655,C7655,K$2:K7655,1)=1,1,0),"")</f>
        <v/>
      </c>
      <c r="R7655" s="0" t="str">
        <f aca="false">IF(M7655=1,IF(COUNTIFS(C$2:C7655,C7655,M$2:M7655,1)=1,1,0),"")</f>
        <v/>
      </c>
      <c r="S7655" s="0" t="str">
        <f aca="false">IF(L7655=1,IF(COUNTIFS(C$2:C7655,C7655,L$2:L7655,1)=1,1,0),"")</f>
        <v/>
      </c>
      <c r="T7655" s="38" t="str">
        <f aca="false">IF(N7655="","",N7655+ROW()/10000000)</f>
        <v/>
      </c>
      <c r="U7655" s="0" t="str">
        <f aca="false">IF(G7655=1,IF(B7655="",1,0),"")</f>
        <v/>
      </c>
    </row>
    <row r="7656" customFormat="false" ht="15" hidden="false" customHeight="false" outlineLevel="0" collapsed="false">
      <c r="A7656" s="35"/>
      <c r="B7656" s="35"/>
      <c r="G7656" s="0" t="str">
        <f aca="false">IF(A7656="","",IF(AND(A7656&gt;=Debut,A7656&lt;Fin),1,0))</f>
        <v/>
      </c>
      <c r="H7656" s="0" t="str">
        <f aca="false">IF(G7656=1,INT(ROUND((A7656-Debut)*86400,0)/600),"")</f>
        <v/>
      </c>
      <c r="I7656" s="0" t="str">
        <f aca="false">IF(G7656=1,INT(ROUND((A7656-Debut)*86400,0)/3600),"")</f>
        <v/>
      </c>
      <c r="J7656" s="0" t="str">
        <f aca="false">IF(OR(A7656="",B7656=""),"",ROUND((B7656-A7656)*86400,0))</f>
        <v/>
      </c>
      <c r="K7656" s="37" t="str">
        <f aca="false">IF(G7656=1,IF(COUNTIFS($C:$C,C7656,$G:$G,1,$A:$A,"&gt;="&amp;(A7656-FenetreInterm/86400),$A:$A,"&lt;="&amp;A7656)&gt;=NbInterm,1,0),"")</f>
        <v/>
      </c>
      <c r="L7656" s="37" t="str">
        <f aca="false">IF(G7656=1,IF(B7656="",0,IF(J7656&lt;SeuilFugitive,1,0)),"")</f>
        <v/>
      </c>
      <c r="M7656" s="37" t="str">
        <f aca="false">IF(G7656=1,IF(B7656="",IF((Fin-A7656)*24&gt;SeuilFigee,1,0),IF(J7656&gt;SeuilFigee*3600,1,0)),"")</f>
        <v/>
      </c>
      <c r="N7656" s="0" t="str">
        <f aca="false">IF(G7656=1,IF(COUNTIF(H$2:H7656,H7656)=1,COUNTIF($H:$H,H7656),""),"")</f>
        <v/>
      </c>
      <c r="O7656" s="0" t="str">
        <f aca="false">IF(G7656=1,IF(COUNTIF(I$2:I7656,I7656)=1,COUNTIF($I:$I,I7656),""),"")</f>
        <v/>
      </c>
      <c r="P7656" s="38" t="str">
        <f aca="false">IF(G7656=1,IF(COUNTIFS(C$2:C7656,C7656,G$2:G7656,1)=1,COUNTIFS($C:$C,C7656,$G:$G,1)+ROW()/10000000,""),"")</f>
        <v/>
      </c>
      <c r="Q7656" s="0" t="str">
        <f aca="false">IF(K7656=1,IF(COUNTIFS(C$2:C7656,C7656,K$2:K7656,1)=1,1,0),"")</f>
        <v/>
      </c>
      <c r="R7656" s="0" t="str">
        <f aca="false">IF(M7656=1,IF(COUNTIFS(C$2:C7656,C7656,M$2:M7656,1)=1,1,0),"")</f>
        <v/>
      </c>
      <c r="S7656" s="0" t="str">
        <f aca="false">IF(L7656=1,IF(COUNTIFS(C$2:C7656,C7656,L$2:L7656,1)=1,1,0),"")</f>
        <v/>
      </c>
      <c r="T7656" s="38" t="str">
        <f aca="false">IF(N7656="","",N7656+ROW()/10000000)</f>
        <v/>
      </c>
      <c r="U7656" s="0" t="str">
        <f aca="false">IF(G7656=1,IF(B7656="",1,0),"")</f>
        <v/>
      </c>
    </row>
    <row r="7657" customFormat="false" ht="15" hidden="false" customHeight="false" outlineLevel="0" collapsed="false">
      <c r="A7657" s="35"/>
      <c r="B7657" s="35"/>
      <c r="G7657" s="0" t="str">
        <f aca="false">IF(A7657="","",IF(AND(A7657&gt;=Debut,A7657&lt;Fin),1,0))</f>
        <v/>
      </c>
      <c r="H7657" s="0" t="str">
        <f aca="false">IF(G7657=1,INT(ROUND((A7657-Debut)*86400,0)/600),"")</f>
        <v/>
      </c>
      <c r="I7657" s="0" t="str">
        <f aca="false">IF(G7657=1,INT(ROUND((A7657-Debut)*86400,0)/3600),"")</f>
        <v/>
      </c>
      <c r="J7657" s="0" t="str">
        <f aca="false">IF(OR(A7657="",B7657=""),"",ROUND((B7657-A7657)*86400,0))</f>
        <v/>
      </c>
      <c r="K7657" s="37" t="str">
        <f aca="false">IF(G7657=1,IF(COUNTIFS($C:$C,C7657,$G:$G,1,$A:$A,"&gt;="&amp;(A7657-FenetreInterm/86400),$A:$A,"&lt;="&amp;A7657)&gt;=NbInterm,1,0),"")</f>
        <v/>
      </c>
      <c r="L7657" s="37" t="str">
        <f aca="false">IF(G7657=1,IF(B7657="",0,IF(J7657&lt;SeuilFugitive,1,0)),"")</f>
        <v/>
      </c>
      <c r="M7657" s="37" t="str">
        <f aca="false">IF(G7657=1,IF(B7657="",IF((Fin-A7657)*24&gt;SeuilFigee,1,0),IF(J7657&gt;SeuilFigee*3600,1,0)),"")</f>
        <v/>
      </c>
      <c r="N7657" s="0" t="str">
        <f aca="false">IF(G7657=1,IF(COUNTIF(H$2:H7657,H7657)=1,COUNTIF($H:$H,H7657),""),"")</f>
        <v/>
      </c>
      <c r="O7657" s="0" t="str">
        <f aca="false">IF(G7657=1,IF(COUNTIF(I$2:I7657,I7657)=1,COUNTIF($I:$I,I7657),""),"")</f>
        <v/>
      </c>
      <c r="P7657" s="38" t="str">
        <f aca="false">IF(G7657=1,IF(COUNTIFS(C$2:C7657,C7657,G$2:G7657,1)=1,COUNTIFS($C:$C,C7657,$G:$G,1)+ROW()/10000000,""),"")</f>
        <v/>
      </c>
      <c r="Q7657" s="0" t="str">
        <f aca="false">IF(K7657=1,IF(COUNTIFS(C$2:C7657,C7657,K$2:K7657,1)=1,1,0),"")</f>
        <v/>
      </c>
      <c r="R7657" s="0" t="str">
        <f aca="false">IF(M7657=1,IF(COUNTIFS(C$2:C7657,C7657,M$2:M7657,1)=1,1,0),"")</f>
        <v/>
      </c>
      <c r="S7657" s="0" t="str">
        <f aca="false">IF(L7657=1,IF(COUNTIFS(C$2:C7657,C7657,L$2:L7657,1)=1,1,0),"")</f>
        <v/>
      </c>
      <c r="T7657" s="38" t="str">
        <f aca="false">IF(N7657="","",N7657+ROW()/10000000)</f>
        <v/>
      </c>
      <c r="U7657" s="0" t="str">
        <f aca="false">IF(G7657=1,IF(B7657="",1,0),"")</f>
        <v/>
      </c>
    </row>
    <row r="7658" customFormat="false" ht="15" hidden="false" customHeight="false" outlineLevel="0" collapsed="false">
      <c r="A7658" s="35"/>
      <c r="B7658" s="35"/>
      <c r="G7658" s="0" t="str">
        <f aca="false">IF(A7658="","",IF(AND(A7658&gt;=Debut,A7658&lt;Fin),1,0))</f>
        <v/>
      </c>
      <c r="H7658" s="0" t="str">
        <f aca="false">IF(G7658=1,INT(ROUND((A7658-Debut)*86400,0)/600),"")</f>
        <v/>
      </c>
      <c r="I7658" s="0" t="str">
        <f aca="false">IF(G7658=1,INT(ROUND((A7658-Debut)*86400,0)/3600),"")</f>
        <v/>
      </c>
      <c r="J7658" s="0" t="str">
        <f aca="false">IF(OR(A7658="",B7658=""),"",ROUND((B7658-A7658)*86400,0))</f>
        <v/>
      </c>
      <c r="K7658" s="37" t="str">
        <f aca="false">IF(G7658=1,IF(COUNTIFS($C:$C,C7658,$G:$G,1,$A:$A,"&gt;="&amp;(A7658-FenetreInterm/86400),$A:$A,"&lt;="&amp;A7658)&gt;=NbInterm,1,0),"")</f>
        <v/>
      </c>
      <c r="L7658" s="37" t="str">
        <f aca="false">IF(G7658=1,IF(B7658="",0,IF(J7658&lt;SeuilFugitive,1,0)),"")</f>
        <v/>
      </c>
      <c r="M7658" s="37" t="str">
        <f aca="false">IF(G7658=1,IF(B7658="",IF((Fin-A7658)*24&gt;SeuilFigee,1,0),IF(J7658&gt;SeuilFigee*3600,1,0)),"")</f>
        <v/>
      </c>
      <c r="N7658" s="0" t="str">
        <f aca="false">IF(G7658=1,IF(COUNTIF(H$2:H7658,H7658)=1,COUNTIF($H:$H,H7658),""),"")</f>
        <v/>
      </c>
      <c r="O7658" s="0" t="str">
        <f aca="false">IF(G7658=1,IF(COUNTIF(I$2:I7658,I7658)=1,COUNTIF($I:$I,I7658),""),"")</f>
        <v/>
      </c>
      <c r="P7658" s="38" t="str">
        <f aca="false">IF(G7658=1,IF(COUNTIFS(C$2:C7658,C7658,G$2:G7658,1)=1,COUNTIFS($C:$C,C7658,$G:$G,1)+ROW()/10000000,""),"")</f>
        <v/>
      </c>
      <c r="Q7658" s="0" t="str">
        <f aca="false">IF(K7658=1,IF(COUNTIFS(C$2:C7658,C7658,K$2:K7658,1)=1,1,0),"")</f>
        <v/>
      </c>
      <c r="R7658" s="0" t="str">
        <f aca="false">IF(M7658=1,IF(COUNTIFS(C$2:C7658,C7658,M$2:M7658,1)=1,1,0),"")</f>
        <v/>
      </c>
      <c r="S7658" s="0" t="str">
        <f aca="false">IF(L7658=1,IF(COUNTIFS(C$2:C7658,C7658,L$2:L7658,1)=1,1,0),"")</f>
        <v/>
      </c>
      <c r="T7658" s="38" t="str">
        <f aca="false">IF(N7658="","",N7658+ROW()/10000000)</f>
        <v/>
      </c>
      <c r="U7658" s="0" t="str">
        <f aca="false">IF(G7658=1,IF(B7658="",1,0),"")</f>
        <v/>
      </c>
    </row>
    <row r="7659" customFormat="false" ht="15" hidden="false" customHeight="false" outlineLevel="0" collapsed="false">
      <c r="A7659" s="35"/>
      <c r="B7659" s="35"/>
      <c r="G7659" s="0" t="str">
        <f aca="false">IF(A7659="","",IF(AND(A7659&gt;=Debut,A7659&lt;Fin),1,0))</f>
        <v/>
      </c>
      <c r="H7659" s="0" t="str">
        <f aca="false">IF(G7659=1,INT(ROUND((A7659-Debut)*86400,0)/600),"")</f>
        <v/>
      </c>
      <c r="I7659" s="0" t="str">
        <f aca="false">IF(G7659=1,INT(ROUND((A7659-Debut)*86400,0)/3600),"")</f>
        <v/>
      </c>
      <c r="J7659" s="0" t="str">
        <f aca="false">IF(OR(A7659="",B7659=""),"",ROUND((B7659-A7659)*86400,0))</f>
        <v/>
      </c>
      <c r="K7659" s="37" t="str">
        <f aca="false">IF(G7659=1,IF(COUNTIFS($C:$C,C7659,$G:$G,1,$A:$A,"&gt;="&amp;(A7659-FenetreInterm/86400),$A:$A,"&lt;="&amp;A7659)&gt;=NbInterm,1,0),"")</f>
        <v/>
      </c>
      <c r="L7659" s="37" t="str">
        <f aca="false">IF(G7659=1,IF(B7659="",0,IF(J7659&lt;SeuilFugitive,1,0)),"")</f>
        <v/>
      </c>
      <c r="M7659" s="37" t="str">
        <f aca="false">IF(G7659=1,IF(B7659="",IF((Fin-A7659)*24&gt;SeuilFigee,1,0),IF(J7659&gt;SeuilFigee*3600,1,0)),"")</f>
        <v/>
      </c>
      <c r="N7659" s="0" t="str">
        <f aca="false">IF(G7659=1,IF(COUNTIF(H$2:H7659,H7659)=1,COUNTIF($H:$H,H7659),""),"")</f>
        <v/>
      </c>
      <c r="O7659" s="0" t="str">
        <f aca="false">IF(G7659=1,IF(COUNTIF(I$2:I7659,I7659)=1,COUNTIF($I:$I,I7659),""),"")</f>
        <v/>
      </c>
      <c r="P7659" s="38" t="str">
        <f aca="false">IF(G7659=1,IF(COUNTIFS(C$2:C7659,C7659,G$2:G7659,1)=1,COUNTIFS($C:$C,C7659,$G:$G,1)+ROW()/10000000,""),"")</f>
        <v/>
      </c>
      <c r="Q7659" s="0" t="str">
        <f aca="false">IF(K7659=1,IF(COUNTIFS(C$2:C7659,C7659,K$2:K7659,1)=1,1,0),"")</f>
        <v/>
      </c>
      <c r="R7659" s="0" t="str">
        <f aca="false">IF(M7659=1,IF(COUNTIFS(C$2:C7659,C7659,M$2:M7659,1)=1,1,0),"")</f>
        <v/>
      </c>
      <c r="S7659" s="0" t="str">
        <f aca="false">IF(L7659=1,IF(COUNTIFS(C$2:C7659,C7659,L$2:L7659,1)=1,1,0),"")</f>
        <v/>
      </c>
      <c r="T7659" s="38" t="str">
        <f aca="false">IF(N7659="","",N7659+ROW()/10000000)</f>
        <v/>
      </c>
      <c r="U7659" s="0" t="str">
        <f aca="false">IF(G7659=1,IF(B7659="",1,0),"")</f>
        <v/>
      </c>
    </row>
    <row r="7660" customFormat="false" ht="15" hidden="false" customHeight="false" outlineLevel="0" collapsed="false">
      <c r="A7660" s="35"/>
      <c r="B7660" s="35"/>
      <c r="G7660" s="0" t="str">
        <f aca="false">IF(A7660="","",IF(AND(A7660&gt;=Debut,A7660&lt;Fin),1,0))</f>
        <v/>
      </c>
      <c r="H7660" s="0" t="str">
        <f aca="false">IF(G7660=1,INT(ROUND((A7660-Debut)*86400,0)/600),"")</f>
        <v/>
      </c>
      <c r="I7660" s="0" t="str">
        <f aca="false">IF(G7660=1,INT(ROUND((A7660-Debut)*86400,0)/3600),"")</f>
        <v/>
      </c>
      <c r="J7660" s="0" t="str">
        <f aca="false">IF(OR(A7660="",B7660=""),"",ROUND((B7660-A7660)*86400,0))</f>
        <v/>
      </c>
      <c r="K7660" s="37" t="str">
        <f aca="false">IF(G7660=1,IF(COUNTIFS($C:$C,C7660,$G:$G,1,$A:$A,"&gt;="&amp;(A7660-FenetreInterm/86400),$A:$A,"&lt;="&amp;A7660)&gt;=NbInterm,1,0),"")</f>
        <v/>
      </c>
      <c r="L7660" s="37" t="str">
        <f aca="false">IF(G7660=1,IF(B7660="",0,IF(J7660&lt;SeuilFugitive,1,0)),"")</f>
        <v/>
      </c>
      <c r="M7660" s="37" t="str">
        <f aca="false">IF(G7660=1,IF(B7660="",IF((Fin-A7660)*24&gt;SeuilFigee,1,0),IF(J7660&gt;SeuilFigee*3600,1,0)),"")</f>
        <v/>
      </c>
      <c r="N7660" s="0" t="str">
        <f aca="false">IF(G7660=1,IF(COUNTIF(H$2:H7660,H7660)=1,COUNTIF($H:$H,H7660),""),"")</f>
        <v/>
      </c>
      <c r="O7660" s="0" t="str">
        <f aca="false">IF(G7660=1,IF(COUNTIF(I$2:I7660,I7660)=1,COUNTIF($I:$I,I7660),""),"")</f>
        <v/>
      </c>
      <c r="P7660" s="38" t="str">
        <f aca="false">IF(G7660=1,IF(COUNTIFS(C$2:C7660,C7660,G$2:G7660,1)=1,COUNTIFS($C:$C,C7660,$G:$G,1)+ROW()/10000000,""),"")</f>
        <v/>
      </c>
      <c r="Q7660" s="0" t="str">
        <f aca="false">IF(K7660=1,IF(COUNTIFS(C$2:C7660,C7660,K$2:K7660,1)=1,1,0),"")</f>
        <v/>
      </c>
      <c r="R7660" s="0" t="str">
        <f aca="false">IF(M7660=1,IF(COUNTIFS(C$2:C7660,C7660,M$2:M7660,1)=1,1,0),"")</f>
        <v/>
      </c>
      <c r="S7660" s="0" t="str">
        <f aca="false">IF(L7660=1,IF(COUNTIFS(C$2:C7660,C7660,L$2:L7660,1)=1,1,0),"")</f>
        <v/>
      </c>
      <c r="T7660" s="38" t="str">
        <f aca="false">IF(N7660="","",N7660+ROW()/10000000)</f>
        <v/>
      </c>
      <c r="U7660" s="0" t="str">
        <f aca="false">IF(G7660=1,IF(B7660="",1,0),"")</f>
        <v/>
      </c>
    </row>
    <row r="7661" customFormat="false" ht="15" hidden="false" customHeight="false" outlineLevel="0" collapsed="false">
      <c r="A7661" s="35"/>
      <c r="B7661" s="35"/>
      <c r="G7661" s="0" t="str">
        <f aca="false">IF(A7661="","",IF(AND(A7661&gt;=Debut,A7661&lt;Fin),1,0))</f>
        <v/>
      </c>
      <c r="H7661" s="0" t="str">
        <f aca="false">IF(G7661=1,INT(ROUND((A7661-Debut)*86400,0)/600),"")</f>
        <v/>
      </c>
      <c r="I7661" s="0" t="str">
        <f aca="false">IF(G7661=1,INT(ROUND((A7661-Debut)*86400,0)/3600),"")</f>
        <v/>
      </c>
      <c r="J7661" s="0" t="str">
        <f aca="false">IF(OR(A7661="",B7661=""),"",ROUND((B7661-A7661)*86400,0))</f>
        <v/>
      </c>
      <c r="K7661" s="37" t="str">
        <f aca="false">IF(G7661=1,IF(COUNTIFS($C:$C,C7661,$G:$G,1,$A:$A,"&gt;="&amp;(A7661-FenetreInterm/86400),$A:$A,"&lt;="&amp;A7661)&gt;=NbInterm,1,0),"")</f>
        <v/>
      </c>
      <c r="L7661" s="37" t="str">
        <f aca="false">IF(G7661=1,IF(B7661="",0,IF(J7661&lt;SeuilFugitive,1,0)),"")</f>
        <v/>
      </c>
      <c r="M7661" s="37" t="str">
        <f aca="false">IF(G7661=1,IF(B7661="",IF((Fin-A7661)*24&gt;SeuilFigee,1,0),IF(J7661&gt;SeuilFigee*3600,1,0)),"")</f>
        <v/>
      </c>
      <c r="N7661" s="0" t="str">
        <f aca="false">IF(G7661=1,IF(COUNTIF(H$2:H7661,H7661)=1,COUNTIF($H:$H,H7661),""),"")</f>
        <v/>
      </c>
      <c r="O7661" s="0" t="str">
        <f aca="false">IF(G7661=1,IF(COUNTIF(I$2:I7661,I7661)=1,COUNTIF($I:$I,I7661),""),"")</f>
        <v/>
      </c>
      <c r="P7661" s="38" t="str">
        <f aca="false">IF(G7661=1,IF(COUNTIFS(C$2:C7661,C7661,G$2:G7661,1)=1,COUNTIFS($C:$C,C7661,$G:$G,1)+ROW()/10000000,""),"")</f>
        <v/>
      </c>
      <c r="Q7661" s="0" t="str">
        <f aca="false">IF(K7661=1,IF(COUNTIFS(C$2:C7661,C7661,K$2:K7661,1)=1,1,0),"")</f>
        <v/>
      </c>
      <c r="R7661" s="0" t="str">
        <f aca="false">IF(M7661=1,IF(COUNTIFS(C$2:C7661,C7661,M$2:M7661,1)=1,1,0),"")</f>
        <v/>
      </c>
      <c r="S7661" s="0" t="str">
        <f aca="false">IF(L7661=1,IF(COUNTIFS(C$2:C7661,C7661,L$2:L7661,1)=1,1,0),"")</f>
        <v/>
      </c>
      <c r="T7661" s="38" t="str">
        <f aca="false">IF(N7661="","",N7661+ROW()/10000000)</f>
        <v/>
      </c>
      <c r="U7661" s="0" t="str">
        <f aca="false">IF(G7661=1,IF(B7661="",1,0),"")</f>
        <v/>
      </c>
    </row>
    <row r="7662" customFormat="false" ht="15" hidden="false" customHeight="false" outlineLevel="0" collapsed="false">
      <c r="A7662" s="35"/>
      <c r="B7662" s="35"/>
      <c r="G7662" s="0" t="str">
        <f aca="false">IF(A7662="","",IF(AND(A7662&gt;=Debut,A7662&lt;Fin),1,0))</f>
        <v/>
      </c>
      <c r="H7662" s="0" t="str">
        <f aca="false">IF(G7662=1,INT(ROUND((A7662-Debut)*86400,0)/600),"")</f>
        <v/>
      </c>
      <c r="I7662" s="0" t="str">
        <f aca="false">IF(G7662=1,INT(ROUND((A7662-Debut)*86400,0)/3600),"")</f>
        <v/>
      </c>
      <c r="J7662" s="0" t="str">
        <f aca="false">IF(OR(A7662="",B7662=""),"",ROUND((B7662-A7662)*86400,0))</f>
        <v/>
      </c>
      <c r="K7662" s="37" t="str">
        <f aca="false">IF(G7662=1,IF(COUNTIFS($C:$C,C7662,$G:$G,1,$A:$A,"&gt;="&amp;(A7662-FenetreInterm/86400),$A:$A,"&lt;="&amp;A7662)&gt;=NbInterm,1,0),"")</f>
        <v/>
      </c>
      <c r="L7662" s="37" t="str">
        <f aca="false">IF(G7662=1,IF(B7662="",0,IF(J7662&lt;SeuilFugitive,1,0)),"")</f>
        <v/>
      </c>
      <c r="M7662" s="37" t="str">
        <f aca="false">IF(G7662=1,IF(B7662="",IF((Fin-A7662)*24&gt;SeuilFigee,1,0),IF(J7662&gt;SeuilFigee*3600,1,0)),"")</f>
        <v/>
      </c>
      <c r="N7662" s="0" t="str">
        <f aca="false">IF(G7662=1,IF(COUNTIF(H$2:H7662,H7662)=1,COUNTIF($H:$H,H7662),""),"")</f>
        <v/>
      </c>
      <c r="O7662" s="0" t="str">
        <f aca="false">IF(G7662=1,IF(COUNTIF(I$2:I7662,I7662)=1,COUNTIF($I:$I,I7662),""),"")</f>
        <v/>
      </c>
      <c r="P7662" s="38" t="str">
        <f aca="false">IF(G7662=1,IF(COUNTIFS(C$2:C7662,C7662,G$2:G7662,1)=1,COUNTIFS($C:$C,C7662,$G:$G,1)+ROW()/10000000,""),"")</f>
        <v/>
      </c>
      <c r="Q7662" s="0" t="str">
        <f aca="false">IF(K7662=1,IF(COUNTIFS(C$2:C7662,C7662,K$2:K7662,1)=1,1,0),"")</f>
        <v/>
      </c>
      <c r="R7662" s="0" t="str">
        <f aca="false">IF(M7662=1,IF(COUNTIFS(C$2:C7662,C7662,M$2:M7662,1)=1,1,0),"")</f>
        <v/>
      </c>
      <c r="S7662" s="0" t="str">
        <f aca="false">IF(L7662=1,IF(COUNTIFS(C$2:C7662,C7662,L$2:L7662,1)=1,1,0),"")</f>
        <v/>
      </c>
      <c r="T7662" s="38" t="str">
        <f aca="false">IF(N7662="","",N7662+ROW()/10000000)</f>
        <v/>
      </c>
      <c r="U7662" s="0" t="str">
        <f aca="false">IF(G7662=1,IF(B7662="",1,0),"")</f>
        <v/>
      </c>
    </row>
    <row r="7663" customFormat="false" ht="15" hidden="false" customHeight="false" outlineLevel="0" collapsed="false">
      <c r="A7663" s="35"/>
      <c r="B7663" s="35"/>
      <c r="G7663" s="0" t="str">
        <f aca="false">IF(A7663="","",IF(AND(A7663&gt;=Debut,A7663&lt;Fin),1,0))</f>
        <v/>
      </c>
      <c r="H7663" s="0" t="str">
        <f aca="false">IF(G7663=1,INT(ROUND((A7663-Debut)*86400,0)/600),"")</f>
        <v/>
      </c>
      <c r="I7663" s="0" t="str">
        <f aca="false">IF(G7663=1,INT(ROUND((A7663-Debut)*86400,0)/3600),"")</f>
        <v/>
      </c>
      <c r="J7663" s="0" t="str">
        <f aca="false">IF(OR(A7663="",B7663=""),"",ROUND((B7663-A7663)*86400,0))</f>
        <v/>
      </c>
      <c r="K7663" s="37" t="str">
        <f aca="false">IF(G7663=1,IF(COUNTIFS($C:$C,C7663,$G:$G,1,$A:$A,"&gt;="&amp;(A7663-FenetreInterm/86400),$A:$A,"&lt;="&amp;A7663)&gt;=NbInterm,1,0),"")</f>
        <v/>
      </c>
      <c r="L7663" s="37" t="str">
        <f aca="false">IF(G7663=1,IF(B7663="",0,IF(J7663&lt;SeuilFugitive,1,0)),"")</f>
        <v/>
      </c>
      <c r="M7663" s="37" t="str">
        <f aca="false">IF(G7663=1,IF(B7663="",IF((Fin-A7663)*24&gt;SeuilFigee,1,0),IF(J7663&gt;SeuilFigee*3600,1,0)),"")</f>
        <v/>
      </c>
      <c r="N7663" s="0" t="str">
        <f aca="false">IF(G7663=1,IF(COUNTIF(H$2:H7663,H7663)=1,COUNTIF($H:$H,H7663),""),"")</f>
        <v/>
      </c>
      <c r="O7663" s="0" t="str">
        <f aca="false">IF(G7663=1,IF(COUNTIF(I$2:I7663,I7663)=1,COUNTIF($I:$I,I7663),""),"")</f>
        <v/>
      </c>
      <c r="P7663" s="38" t="str">
        <f aca="false">IF(G7663=1,IF(COUNTIFS(C$2:C7663,C7663,G$2:G7663,1)=1,COUNTIFS($C:$C,C7663,$G:$G,1)+ROW()/10000000,""),"")</f>
        <v/>
      </c>
      <c r="Q7663" s="0" t="str">
        <f aca="false">IF(K7663=1,IF(COUNTIFS(C$2:C7663,C7663,K$2:K7663,1)=1,1,0),"")</f>
        <v/>
      </c>
      <c r="R7663" s="0" t="str">
        <f aca="false">IF(M7663=1,IF(COUNTIFS(C$2:C7663,C7663,M$2:M7663,1)=1,1,0),"")</f>
        <v/>
      </c>
      <c r="S7663" s="0" t="str">
        <f aca="false">IF(L7663=1,IF(COUNTIFS(C$2:C7663,C7663,L$2:L7663,1)=1,1,0),"")</f>
        <v/>
      </c>
      <c r="T7663" s="38" t="str">
        <f aca="false">IF(N7663="","",N7663+ROW()/10000000)</f>
        <v/>
      </c>
      <c r="U7663" s="0" t="str">
        <f aca="false">IF(G7663=1,IF(B7663="",1,0),"")</f>
        <v/>
      </c>
    </row>
    <row r="7664" customFormat="false" ht="15" hidden="false" customHeight="false" outlineLevel="0" collapsed="false">
      <c r="A7664" s="35"/>
      <c r="B7664" s="35"/>
      <c r="G7664" s="0" t="str">
        <f aca="false">IF(A7664="","",IF(AND(A7664&gt;=Debut,A7664&lt;Fin),1,0))</f>
        <v/>
      </c>
      <c r="H7664" s="0" t="str">
        <f aca="false">IF(G7664=1,INT(ROUND((A7664-Debut)*86400,0)/600),"")</f>
        <v/>
      </c>
      <c r="I7664" s="0" t="str">
        <f aca="false">IF(G7664=1,INT(ROUND((A7664-Debut)*86400,0)/3600),"")</f>
        <v/>
      </c>
      <c r="J7664" s="0" t="str">
        <f aca="false">IF(OR(A7664="",B7664=""),"",ROUND((B7664-A7664)*86400,0))</f>
        <v/>
      </c>
      <c r="K7664" s="37" t="str">
        <f aca="false">IF(G7664=1,IF(COUNTIFS($C:$C,C7664,$G:$G,1,$A:$A,"&gt;="&amp;(A7664-FenetreInterm/86400),$A:$A,"&lt;="&amp;A7664)&gt;=NbInterm,1,0),"")</f>
        <v/>
      </c>
      <c r="L7664" s="37" t="str">
        <f aca="false">IF(G7664=1,IF(B7664="",0,IF(J7664&lt;SeuilFugitive,1,0)),"")</f>
        <v/>
      </c>
      <c r="M7664" s="37" t="str">
        <f aca="false">IF(G7664=1,IF(B7664="",IF((Fin-A7664)*24&gt;SeuilFigee,1,0),IF(J7664&gt;SeuilFigee*3600,1,0)),"")</f>
        <v/>
      </c>
      <c r="N7664" s="0" t="str">
        <f aca="false">IF(G7664=1,IF(COUNTIF(H$2:H7664,H7664)=1,COUNTIF($H:$H,H7664),""),"")</f>
        <v/>
      </c>
      <c r="O7664" s="0" t="str">
        <f aca="false">IF(G7664=1,IF(COUNTIF(I$2:I7664,I7664)=1,COUNTIF($I:$I,I7664),""),"")</f>
        <v/>
      </c>
      <c r="P7664" s="38" t="str">
        <f aca="false">IF(G7664=1,IF(COUNTIFS(C$2:C7664,C7664,G$2:G7664,1)=1,COUNTIFS($C:$C,C7664,$G:$G,1)+ROW()/10000000,""),"")</f>
        <v/>
      </c>
      <c r="Q7664" s="0" t="str">
        <f aca="false">IF(K7664=1,IF(COUNTIFS(C$2:C7664,C7664,K$2:K7664,1)=1,1,0),"")</f>
        <v/>
      </c>
      <c r="R7664" s="0" t="str">
        <f aca="false">IF(M7664=1,IF(COUNTIFS(C$2:C7664,C7664,M$2:M7664,1)=1,1,0),"")</f>
        <v/>
      </c>
      <c r="S7664" s="0" t="str">
        <f aca="false">IF(L7664=1,IF(COUNTIFS(C$2:C7664,C7664,L$2:L7664,1)=1,1,0),"")</f>
        <v/>
      </c>
      <c r="T7664" s="38" t="str">
        <f aca="false">IF(N7664="","",N7664+ROW()/10000000)</f>
        <v/>
      </c>
      <c r="U7664" s="0" t="str">
        <f aca="false">IF(G7664=1,IF(B7664="",1,0),"")</f>
        <v/>
      </c>
    </row>
    <row r="7665" customFormat="false" ht="15" hidden="false" customHeight="false" outlineLevel="0" collapsed="false">
      <c r="A7665" s="35"/>
      <c r="B7665" s="35"/>
      <c r="G7665" s="0" t="str">
        <f aca="false">IF(A7665="","",IF(AND(A7665&gt;=Debut,A7665&lt;Fin),1,0))</f>
        <v/>
      </c>
      <c r="H7665" s="0" t="str">
        <f aca="false">IF(G7665=1,INT(ROUND((A7665-Debut)*86400,0)/600),"")</f>
        <v/>
      </c>
      <c r="I7665" s="0" t="str">
        <f aca="false">IF(G7665=1,INT(ROUND((A7665-Debut)*86400,0)/3600),"")</f>
        <v/>
      </c>
      <c r="J7665" s="0" t="str">
        <f aca="false">IF(OR(A7665="",B7665=""),"",ROUND((B7665-A7665)*86400,0))</f>
        <v/>
      </c>
      <c r="K7665" s="37" t="str">
        <f aca="false">IF(G7665=1,IF(COUNTIFS($C:$C,C7665,$G:$G,1,$A:$A,"&gt;="&amp;(A7665-FenetreInterm/86400),$A:$A,"&lt;="&amp;A7665)&gt;=NbInterm,1,0),"")</f>
        <v/>
      </c>
      <c r="L7665" s="37" t="str">
        <f aca="false">IF(G7665=1,IF(B7665="",0,IF(J7665&lt;SeuilFugitive,1,0)),"")</f>
        <v/>
      </c>
      <c r="M7665" s="37" t="str">
        <f aca="false">IF(G7665=1,IF(B7665="",IF((Fin-A7665)*24&gt;SeuilFigee,1,0),IF(J7665&gt;SeuilFigee*3600,1,0)),"")</f>
        <v/>
      </c>
      <c r="N7665" s="0" t="str">
        <f aca="false">IF(G7665=1,IF(COUNTIF(H$2:H7665,H7665)=1,COUNTIF($H:$H,H7665),""),"")</f>
        <v/>
      </c>
      <c r="O7665" s="0" t="str">
        <f aca="false">IF(G7665=1,IF(COUNTIF(I$2:I7665,I7665)=1,COUNTIF($I:$I,I7665),""),"")</f>
        <v/>
      </c>
      <c r="P7665" s="38" t="str">
        <f aca="false">IF(G7665=1,IF(COUNTIFS(C$2:C7665,C7665,G$2:G7665,1)=1,COUNTIFS($C:$C,C7665,$G:$G,1)+ROW()/10000000,""),"")</f>
        <v/>
      </c>
      <c r="Q7665" s="0" t="str">
        <f aca="false">IF(K7665=1,IF(COUNTIFS(C$2:C7665,C7665,K$2:K7665,1)=1,1,0),"")</f>
        <v/>
      </c>
      <c r="R7665" s="0" t="str">
        <f aca="false">IF(M7665=1,IF(COUNTIFS(C$2:C7665,C7665,M$2:M7665,1)=1,1,0),"")</f>
        <v/>
      </c>
      <c r="S7665" s="0" t="str">
        <f aca="false">IF(L7665=1,IF(COUNTIFS(C$2:C7665,C7665,L$2:L7665,1)=1,1,0),"")</f>
        <v/>
      </c>
      <c r="T7665" s="38" t="str">
        <f aca="false">IF(N7665="","",N7665+ROW()/10000000)</f>
        <v/>
      </c>
      <c r="U7665" s="0" t="str">
        <f aca="false">IF(G7665=1,IF(B7665="",1,0),"")</f>
        <v/>
      </c>
    </row>
    <row r="7666" customFormat="false" ht="15" hidden="false" customHeight="false" outlineLevel="0" collapsed="false">
      <c r="A7666" s="35"/>
      <c r="B7666" s="35"/>
      <c r="G7666" s="0" t="str">
        <f aca="false">IF(A7666="","",IF(AND(A7666&gt;=Debut,A7666&lt;Fin),1,0))</f>
        <v/>
      </c>
      <c r="H7666" s="0" t="str">
        <f aca="false">IF(G7666=1,INT(ROUND((A7666-Debut)*86400,0)/600),"")</f>
        <v/>
      </c>
      <c r="I7666" s="0" t="str">
        <f aca="false">IF(G7666=1,INT(ROUND((A7666-Debut)*86400,0)/3600),"")</f>
        <v/>
      </c>
      <c r="J7666" s="0" t="str">
        <f aca="false">IF(OR(A7666="",B7666=""),"",ROUND((B7666-A7666)*86400,0))</f>
        <v/>
      </c>
      <c r="K7666" s="37" t="str">
        <f aca="false">IF(G7666=1,IF(COUNTIFS($C:$C,C7666,$G:$G,1,$A:$A,"&gt;="&amp;(A7666-FenetreInterm/86400),$A:$A,"&lt;="&amp;A7666)&gt;=NbInterm,1,0),"")</f>
        <v/>
      </c>
      <c r="L7666" s="37" t="str">
        <f aca="false">IF(G7666=1,IF(B7666="",0,IF(J7666&lt;SeuilFugitive,1,0)),"")</f>
        <v/>
      </c>
      <c r="M7666" s="37" t="str">
        <f aca="false">IF(G7666=1,IF(B7666="",IF((Fin-A7666)*24&gt;SeuilFigee,1,0),IF(J7666&gt;SeuilFigee*3600,1,0)),"")</f>
        <v/>
      </c>
      <c r="N7666" s="0" t="str">
        <f aca="false">IF(G7666=1,IF(COUNTIF(H$2:H7666,H7666)=1,COUNTIF($H:$H,H7666),""),"")</f>
        <v/>
      </c>
      <c r="O7666" s="0" t="str">
        <f aca="false">IF(G7666=1,IF(COUNTIF(I$2:I7666,I7666)=1,COUNTIF($I:$I,I7666),""),"")</f>
        <v/>
      </c>
      <c r="P7666" s="38" t="str">
        <f aca="false">IF(G7666=1,IF(COUNTIFS(C$2:C7666,C7666,G$2:G7666,1)=1,COUNTIFS($C:$C,C7666,$G:$G,1)+ROW()/10000000,""),"")</f>
        <v/>
      </c>
      <c r="Q7666" s="0" t="str">
        <f aca="false">IF(K7666=1,IF(COUNTIFS(C$2:C7666,C7666,K$2:K7666,1)=1,1,0),"")</f>
        <v/>
      </c>
      <c r="R7666" s="0" t="str">
        <f aca="false">IF(M7666=1,IF(COUNTIFS(C$2:C7666,C7666,M$2:M7666,1)=1,1,0),"")</f>
        <v/>
      </c>
      <c r="S7666" s="0" t="str">
        <f aca="false">IF(L7666=1,IF(COUNTIFS(C$2:C7666,C7666,L$2:L7666,1)=1,1,0),"")</f>
        <v/>
      </c>
      <c r="T7666" s="38" t="str">
        <f aca="false">IF(N7666="","",N7666+ROW()/10000000)</f>
        <v/>
      </c>
      <c r="U7666" s="0" t="str">
        <f aca="false">IF(G7666=1,IF(B7666="",1,0),"")</f>
        <v/>
      </c>
    </row>
    <row r="7667" customFormat="false" ht="15" hidden="false" customHeight="false" outlineLevel="0" collapsed="false">
      <c r="A7667" s="35"/>
      <c r="B7667" s="35"/>
      <c r="G7667" s="0" t="str">
        <f aca="false">IF(A7667="","",IF(AND(A7667&gt;=Debut,A7667&lt;Fin),1,0))</f>
        <v/>
      </c>
      <c r="H7667" s="0" t="str">
        <f aca="false">IF(G7667=1,INT(ROUND((A7667-Debut)*86400,0)/600),"")</f>
        <v/>
      </c>
      <c r="I7667" s="0" t="str">
        <f aca="false">IF(G7667=1,INT(ROUND((A7667-Debut)*86400,0)/3600),"")</f>
        <v/>
      </c>
      <c r="J7667" s="0" t="str">
        <f aca="false">IF(OR(A7667="",B7667=""),"",ROUND((B7667-A7667)*86400,0))</f>
        <v/>
      </c>
      <c r="K7667" s="37" t="str">
        <f aca="false">IF(G7667=1,IF(COUNTIFS($C:$C,C7667,$G:$G,1,$A:$A,"&gt;="&amp;(A7667-FenetreInterm/86400),$A:$A,"&lt;="&amp;A7667)&gt;=NbInterm,1,0),"")</f>
        <v/>
      </c>
      <c r="L7667" s="37" t="str">
        <f aca="false">IF(G7667=1,IF(B7667="",0,IF(J7667&lt;SeuilFugitive,1,0)),"")</f>
        <v/>
      </c>
      <c r="M7667" s="37" t="str">
        <f aca="false">IF(G7667=1,IF(B7667="",IF((Fin-A7667)*24&gt;SeuilFigee,1,0),IF(J7667&gt;SeuilFigee*3600,1,0)),"")</f>
        <v/>
      </c>
      <c r="N7667" s="0" t="str">
        <f aca="false">IF(G7667=1,IF(COUNTIF(H$2:H7667,H7667)=1,COUNTIF($H:$H,H7667),""),"")</f>
        <v/>
      </c>
      <c r="O7667" s="0" t="str">
        <f aca="false">IF(G7667=1,IF(COUNTIF(I$2:I7667,I7667)=1,COUNTIF($I:$I,I7667),""),"")</f>
        <v/>
      </c>
      <c r="P7667" s="38" t="str">
        <f aca="false">IF(G7667=1,IF(COUNTIFS(C$2:C7667,C7667,G$2:G7667,1)=1,COUNTIFS($C:$C,C7667,$G:$G,1)+ROW()/10000000,""),"")</f>
        <v/>
      </c>
      <c r="Q7667" s="0" t="str">
        <f aca="false">IF(K7667=1,IF(COUNTIFS(C$2:C7667,C7667,K$2:K7667,1)=1,1,0),"")</f>
        <v/>
      </c>
      <c r="R7667" s="0" t="str">
        <f aca="false">IF(M7667=1,IF(COUNTIFS(C$2:C7667,C7667,M$2:M7667,1)=1,1,0),"")</f>
        <v/>
      </c>
      <c r="S7667" s="0" t="str">
        <f aca="false">IF(L7667=1,IF(COUNTIFS(C$2:C7667,C7667,L$2:L7667,1)=1,1,0),"")</f>
        <v/>
      </c>
      <c r="T7667" s="38" t="str">
        <f aca="false">IF(N7667="","",N7667+ROW()/10000000)</f>
        <v/>
      </c>
      <c r="U7667" s="0" t="str">
        <f aca="false">IF(G7667=1,IF(B7667="",1,0),"")</f>
        <v/>
      </c>
    </row>
    <row r="7668" customFormat="false" ht="15" hidden="false" customHeight="false" outlineLevel="0" collapsed="false">
      <c r="A7668" s="35"/>
      <c r="B7668" s="35"/>
      <c r="G7668" s="0" t="str">
        <f aca="false">IF(A7668="","",IF(AND(A7668&gt;=Debut,A7668&lt;Fin),1,0))</f>
        <v/>
      </c>
      <c r="H7668" s="0" t="str">
        <f aca="false">IF(G7668=1,INT(ROUND((A7668-Debut)*86400,0)/600),"")</f>
        <v/>
      </c>
      <c r="I7668" s="0" t="str">
        <f aca="false">IF(G7668=1,INT(ROUND((A7668-Debut)*86400,0)/3600),"")</f>
        <v/>
      </c>
      <c r="J7668" s="0" t="str">
        <f aca="false">IF(OR(A7668="",B7668=""),"",ROUND((B7668-A7668)*86400,0))</f>
        <v/>
      </c>
      <c r="K7668" s="37" t="str">
        <f aca="false">IF(G7668=1,IF(COUNTIFS($C:$C,C7668,$G:$G,1,$A:$A,"&gt;="&amp;(A7668-FenetreInterm/86400),$A:$A,"&lt;="&amp;A7668)&gt;=NbInterm,1,0),"")</f>
        <v/>
      </c>
      <c r="L7668" s="37" t="str">
        <f aca="false">IF(G7668=1,IF(B7668="",0,IF(J7668&lt;SeuilFugitive,1,0)),"")</f>
        <v/>
      </c>
      <c r="M7668" s="37" t="str">
        <f aca="false">IF(G7668=1,IF(B7668="",IF((Fin-A7668)*24&gt;SeuilFigee,1,0),IF(J7668&gt;SeuilFigee*3600,1,0)),"")</f>
        <v/>
      </c>
      <c r="N7668" s="0" t="str">
        <f aca="false">IF(G7668=1,IF(COUNTIF(H$2:H7668,H7668)=1,COUNTIF($H:$H,H7668),""),"")</f>
        <v/>
      </c>
      <c r="O7668" s="0" t="str">
        <f aca="false">IF(G7668=1,IF(COUNTIF(I$2:I7668,I7668)=1,COUNTIF($I:$I,I7668),""),"")</f>
        <v/>
      </c>
      <c r="P7668" s="38" t="str">
        <f aca="false">IF(G7668=1,IF(COUNTIFS(C$2:C7668,C7668,G$2:G7668,1)=1,COUNTIFS($C:$C,C7668,$G:$G,1)+ROW()/10000000,""),"")</f>
        <v/>
      </c>
      <c r="Q7668" s="0" t="str">
        <f aca="false">IF(K7668=1,IF(COUNTIFS(C$2:C7668,C7668,K$2:K7668,1)=1,1,0),"")</f>
        <v/>
      </c>
      <c r="R7668" s="0" t="str">
        <f aca="false">IF(M7668=1,IF(COUNTIFS(C$2:C7668,C7668,M$2:M7668,1)=1,1,0),"")</f>
        <v/>
      </c>
      <c r="S7668" s="0" t="str">
        <f aca="false">IF(L7668=1,IF(COUNTIFS(C$2:C7668,C7668,L$2:L7668,1)=1,1,0),"")</f>
        <v/>
      </c>
      <c r="T7668" s="38" t="str">
        <f aca="false">IF(N7668="","",N7668+ROW()/10000000)</f>
        <v/>
      </c>
      <c r="U7668" s="0" t="str">
        <f aca="false">IF(G7668=1,IF(B7668="",1,0),"")</f>
        <v/>
      </c>
    </row>
    <row r="7669" customFormat="false" ht="15" hidden="false" customHeight="false" outlineLevel="0" collapsed="false">
      <c r="A7669" s="35"/>
      <c r="B7669" s="35"/>
      <c r="G7669" s="0" t="str">
        <f aca="false">IF(A7669="","",IF(AND(A7669&gt;=Debut,A7669&lt;Fin),1,0))</f>
        <v/>
      </c>
      <c r="H7669" s="0" t="str">
        <f aca="false">IF(G7669=1,INT(ROUND((A7669-Debut)*86400,0)/600),"")</f>
        <v/>
      </c>
      <c r="I7669" s="0" t="str">
        <f aca="false">IF(G7669=1,INT(ROUND((A7669-Debut)*86400,0)/3600),"")</f>
        <v/>
      </c>
      <c r="J7669" s="0" t="str">
        <f aca="false">IF(OR(A7669="",B7669=""),"",ROUND((B7669-A7669)*86400,0))</f>
        <v/>
      </c>
      <c r="K7669" s="37" t="str">
        <f aca="false">IF(G7669=1,IF(COUNTIFS($C:$C,C7669,$G:$G,1,$A:$A,"&gt;="&amp;(A7669-FenetreInterm/86400),$A:$A,"&lt;="&amp;A7669)&gt;=NbInterm,1,0),"")</f>
        <v/>
      </c>
      <c r="L7669" s="37" t="str">
        <f aca="false">IF(G7669=1,IF(B7669="",0,IF(J7669&lt;SeuilFugitive,1,0)),"")</f>
        <v/>
      </c>
      <c r="M7669" s="37" t="str">
        <f aca="false">IF(G7669=1,IF(B7669="",IF((Fin-A7669)*24&gt;SeuilFigee,1,0),IF(J7669&gt;SeuilFigee*3600,1,0)),"")</f>
        <v/>
      </c>
      <c r="N7669" s="0" t="str">
        <f aca="false">IF(G7669=1,IF(COUNTIF(H$2:H7669,H7669)=1,COUNTIF($H:$H,H7669),""),"")</f>
        <v/>
      </c>
      <c r="O7669" s="0" t="str">
        <f aca="false">IF(G7669=1,IF(COUNTIF(I$2:I7669,I7669)=1,COUNTIF($I:$I,I7669),""),"")</f>
        <v/>
      </c>
      <c r="P7669" s="38" t="str">
        <f aca="false">IF(G7669=1,IF(COUNTIFS(C$2:C7669,C7669,G$2:G7669,1)=1,COUNTIFS($C:$C,C7669,$G:$G,1)+ROW()/10000000,""),"")</f>
        <v/>
      </c>
      <c r="Q7669" s="0" t="str">
        <f aca="false">IF(K7669=1,IF(COUNTIFS(C$2:C7669,C7669,K$2:K7669,1)=1,1,0),"")</f>
        <v/>
      </c>
      <c r="R7669" s="0" t="str">
        <f aca="false">IF(M7669=1,IF(COUNTIFS(C$2:C7669,C7669,M$2:M7669,1)=1,1,0),"")</f>
        <v/>
      </c>
      <c r="S7669" s="0" t="str">
        <f aca="false">IF(L7669=1,IF(COUNTIFS(C$2:C7669,C7669,L$2:L7669,1)=1,1,0),"")</f>
        <v/>
      </c>
      <c r="T7669" s="38" t="str">
        <f aca="false">IF(N7669="","",N7669+ROW()/10000000)</f>
        <v/>
      </c>
      <c r="U7669" s="0" t="str">
        <f aca="false">IF(G7669=1,IF(B7669="",1,0),"")</f>
        <v/>
      </c>
    </row>
    <row r="7670" customFormat="false" ht="15" hidden="false" customHeight="false" outlineLevel="0" collapsed="false">
      <c r="A7670" s="35"/>
      <c r="B7670" s="35"/>
      <c r="G7670" s="0" t="str">
        <f aca="false">IF(A7670="","",IF(AND(A7670&gt;=Debut,A7670&lt;Fin),1,0))</f>
        <v/>
      </c>
      <c r="H7670" s="0" t="str">
        <f aca="false">IF(G7670=1,INT(ROUND((A7670-Debut)*86400,0)/600),"")</f>
        <v/>
      </c>
      <c r="I7670" s="0" t="str">
        <f aca="false">IF(G7670=1,INT(ROUND((A7670-Debut)*86400,0)/3600),"")</f>
        <v/>
      </c>
      <c r="J7670" s="0" t="str">
        <f aca="false">IF(OR(A7670="",B7670=""),"",ROUND((B7670-A7670)*86400,0))</f>
        <v/>
      </c>
      <c r="K7670" s="37" t="str">
        <f aca="false">IF(G7670=1,IF(COUNTIFS($C:$C,C7670,$G:$G,1,$A:$A,"&gt;="&amp;(A7670-FenetreInterm/86400),$A:$A,"&lt;="&amp;A7670)&gt;=NbInterm,1,0),"")</f>
        <v/>
      </c>
      <c r="L7670" s="37" t="str">
        <f aca="false">IF(G7670=1,IF(B7670="",0,IF(J7670&lt;SeuilFugitive,1,0)),"")</f>
        <v/>
      </c>
      <c r="M7670" s="37" t="str">
        <f aca="false">IF(G7670=1,IF(B7670="",IF((Fin-A7670)*24&gt;SeuilFigee,1,0),IF(J7670&gt;SeuilFigee*3600,1,0)),"")</f>
        <v/>
      </c>
      <c r="N7670" s="0" t="str">
        <f aca="false">IF(G7670=1,IF(COUNTIF(H$2:H7670,H7670)=1,COUNTIF($H:$H,H7670),""),"")</f>
        <v/>
      </c>
      <c r="O7670" s="0" t="str">
        <f aca="false">IF(G7670=1,IF(COUNTIF(I$2:I7670,I7670)=1,COUNTIF($I:$I,I7670),""),"")</f>
        <v/>
      </c>
      <c r="P7670" s="38" t="str">
        <f aca="false">IF(G7670=1,IF(COUNTIFS(C$2:C7670,C7670,G$2:G7670,1)=1,COUNTIFS($C:$C,C7670,$G:$G,1)+ROW()/10000000,""),"")</f>
        <v/>
      </c>
      <c r="Q7670" s="0" t="str">
        <f aca="false">IF(K7670=1,IF(COUNTIFS(C$2:C7670,C7670,K$2:K7670,1)=1,1,0),"")</f>
        <v/>
      </c>
      <c r="R7670" s="0" t="str">
        <f aca="false">IF(M7670=1,IF(COUNTIFS(C$2:C7670,C7670,M$2:M7670,1)=1,1,0),"")</f>
        <v/>
      </c>
      <c r="S7670" s="0" t="str">
        <f aca="false">IF(L7670=1,IF(COUNTIFS(C$2:C7670,C7670,L$2:L7670,1)=1,1,0),"")</f>
        <v/>
      </c>
      <c r="T7670" s="38" t="str">
        <f aca="false">IF(N7670="","",N7670+ROW()/10000000)</f>
        <v/>
      </c>
      <c r="U7670" s="0" t="str">
        <f aca="false">IF(G7670=1,IF(B7670="",1,0),"")</f>
        <v/>
      </c>
    </row>
    <row r="7671" customFormat="false" ht="15" hidden="false" customHeight="false" outlineLevel="0" collapsed="false">
      <c r="A7671" s="35"/>
      <c r="B7671" s="35"/>
      <c r="G7671" s="0" t="str">
        <f aca="false">IF(A7671="","",IF(AND(A7671&gt;=Debut,A7671&lt;Fin),1,0))</f>
        <v/>
      </c>
      <c r="H7671" s="0" t="str">
        <f aca="false">IF(G7671=1,INT(ROUND((A7671-Debut)*86400,0)/600),"")</f>
        <v/>
      </c>
      <c r="I7671" s="0" t="str">
        <f aca="false">IF(G7671=1,INT(ROUND((A7671-Debut)*86400,0)/3600),"")</f>
        <v/>
      </c>
      <c r="J7671" s="0" t="str">
        <f aca="false">IF(OR(A7671="",B7671=""),"",ROUND((B7671-A7671)*86400,0))</f>
        <v/>
      </c>
      <c r="K7671" s="37" t="str">
        <f aca="false">IF(G7671=1,IF(COUNTIFS($C:$C,C7671,$G:$G,1,$A:$A,"&gt;="&amp;(A7671-FenetreInterm/86400),$A:$A,"&lt;="&amp;A7671)&gt;=NbInterm,1,0),"")</f>
        <v/>
      </c>
      <c r="L7671" s="37" t="str">
        <f aca="false">IF(G7671=1,IF(B7671="",0,IF(J7671&lt;SeuilFugitive,1,0)),"")</f>
        <v/>
      </c>
      <c r="M7671" s="37" t="str">
        <f aca="false">IF(G7671=1,IF(B7671="",IF((Fin-A7671)*24&gt;SeuilFigee,1,0),IF(J7671&gt;SeuilFigee*3600,1,0)),"")</f>
        <v/>
      </c>
      <c r="N7671" s="0" t="str">
        <f aca="false">IF(G7671=1,IF(COUNTIF(H$2:H7671,H7671)=1,COUNTIF($H:$H,H7671),""),"")</f>
        <v/>
      </c>
      <c r="O7671" s="0" t="str">
        <f aca="false">IF(G7671=1,IF(COUNTIF(I$2:I7671,I7671)=1,COUNTIF($I:$I,I7671),""),"")</f>
        <v/>
      </c>
      <c r="P7671" s="38" t="str">
        <f aca="false">IF(G7671=1,IF(COUNTIFS(C$2:C7671,C7671,G$2:G7671,1)=1,COUNTIFS($C:$C,C7671,$G:$G,1)+ROW()/10000000,""),"")</f>
        <v/>
      </c>
      <c r="Q7671" s="0" t="str">
        <f aca="false">IF(K7671=1,IF(COUNTIFS(C$2:C7671,C7671,K$2:K7671,1)=1,1,0),"")</f>
        <v/>
      </c>
      <c r="R7671" s="0" t="str">
        <f aca="false">IF(M7671=1,IF(COUNTIFS(C$2:C7671,C7671,M$2:M7671,1)=1,1,0),"")</f>
        <v/>
      </c>
      <c r="S7671" s="0" t="str">
        <f aca="false">IF(L7671=1,IF(COUNTIFS(C$2:C7671,C7671,L$2:L7671,1)=1,1,0),"")</f>
        <v/>
      </c>
      <c r="T7671" s="38" t="str">
        <f aca="false">IF(N7671="","",N7671+ROW()/10000000)</f>
        <v/>
      </c>
      <c r="U7671" s="0" t="str">
        <f aca="false">IF(G7671=1,IF(B7671="",1,0),"")</f>
        <v/>
      </c>
    </row>
    <row r="7672" customFormat="false" ht="15" hidden="false" customHeight="false" outlineLevel="0" collapsed="false">
      <c r="A7672" s="35"/>
      <c r="B7672" s="35"/>
      <c r="G7672" s="0" t="str">
        <f aca="false">IF(A7672="","",IF(AND(A7672&gt;=Debut,A7672&lt;Fin),1,0))</f>
        <v/>
      </c>
      <c r="H7672" s="0" t="str">
        <f aca="false">IF(G7672=1,INT(ROUND((A7672-Debut)*86400,0)/600),"")</f>
        <v/>
      </c>
      <c r="I7672" s="0" t="str">
        <f aca="false">IF(G7672=1,INT(ROUND((A7672-Debut)*86400,0)/3600),"")</f>
        <v/>
      </c>
      <c r="J7672" s="0" t="str">
        <f aca="false">IF(OR(A7672="",B7672=""),"",ROUND((B7672-A7672)*86400,0))</f>
        <v/>
      </c>
      <c r="K7672" s="37" t="str">
        <f aca="false">IF(G7672=1,IF(COUNTIFS($C:$C,C7672,$G:$G,1,$A:$A,"&gt;="&amp;(A7672-FenetreInterm/86400),$A:$A,"&lt;="&amp;A7672)&gt;=NbInterm,1,0),"")</f>
        <v/>
      </c>
      <c r="L7672" s="37" t="str">
        <f aca="false">IF(G7672=1,IF(B7672="",0,IF(J7672&lt;SeuilFugitive,1,0)),"")</f>
        <v/>
      </c>
      <c r="M7672" s="37" t="str">
        <f aca="false">IF(G7672=1,IF(B7672="",IF((Fin-A7672)*24&gt;SeuilFigee,1,0),IF(J7672&gt;SeuilFigee*3600,1,0)),"")</f>
        <v/>
      </c>
      <c r="N7672" s="0" t="str">
        <f aca="false">IF(G7672=1,IF(COUNTIF(H$2:H7672,H7672)=1,COUNTIF($H:$H,H7672),""),"")</f>
        <v/>
      </c>
      <c r="O7672" s="0" t="str">
        <f aca="false">IF(G7672=1,IF(COUNTIF(I$2:I7672,I7672)=1,COUNTIF($I:$I,I7672),""),"")</f>
        <v/>
      </c>
      <c r="P7672" s="38" t="str">
        <f aca="false">IF(G7672=1,IF(COUNTIFS(C$2:C7672,C7672,G$2:G7672,1)=1,COUNTIFS($C:$C,C7672,$G:$G,1)+ROW()/10000000,""),"")</f>
        <v/>
      </c>
      <c r="Q7672" s="0" t="str">
        <f aca="false">IF(K7672=1,IF(COUNTIFS(C$2:C7672,C7672,K$2:K7672,1)=1,1,0),"")</f>
        <v/>
      </c>
      <c r="R7672" s="0" t="str">
        <f aca="false">IF(M7672=1,IF(COUNTIFS(C$2:C7672,C7672,M$2:M7672,1)=1,1,0),"")</f>
        <v/>
      </c>
      <c r="S7672" s="0" t="str">
        <f aca="false">IF(L7672=1,IF(COUNTIFS(C$2:C7672,C7672,L$2:L7672,1)=1,1,0),"")</f>
        <v/>
      </c>
      <c r="T7672" s="38" t="str">
        <f aca="false">IF(N7672="","",N7672+ROW()/10000000)</f>
        <v/>
      </c>
      <c r="U7672" s="0" t="str">
        <f aca="false">IF(G7672=1,IF(B7672="",1,0),"")</f>
        <v/>
      </c>
    </row>
    <row r="7673" customFormat="false" ht="15" hidden="false" customHeight="false" outlineLevel="0" collapsed="false">
      <c r="A7673" s="35"/>
      <c r="B7673" s="35"/>
      <c r="G7673" s="0" t="str">
        <f aca="false">IF(A7673="","",IF(AND(A7673&gt;=Debut,A7673&lt;Fin),1,0))</f>
        <v/>
      </c>
      <c r="H7673" s="0" t="str">
        <f aca="false">IF(G7673=1,INT(ROUND((A7673-Debut)*86400,0)/600),"")</f>
        <v/>
      </c>
      <c r="I7673" s="0" t="str">
        <f aca="false">IF(G7673=1,INT(ROUND((A7673-Debut)*86400,0)/3600),"")</f>
        <v/>
      </c>
      <c r="J7673" s="0" t="str">
        <f aca="false">IF(OR(A7673="",B7673=""),"",ROUND((B7673-A7673)*86400,0))</f>
        <v/>
      </c>
      <c r="K7673" s="37" t="str">
        <f aca="false">IF(G7673=1,IF(COUNTIFS($C:$C,C7673,$G:$G,1,$A:$A,"&gt;="&amp;(A7673-FenetreInterm/86400),$A:$A,"&lt;="&amp;A7673)&gt;=NbInterm,1,0),"")</f>
        <v/>
      </c>
      <c r="L7673" s="37" t="str">
        <f aca="false">IF(G7673=1,IF(B7673="",0,IF(J7673&lt;SeuilFugitive,1,0)),"")</f>
        <v/>
      </c>
      <c r="M7673" s="37" t="str">
        <f aca="false">IF(G7673=1,IF(B7673="",IF((Fin-A7673)*24&gt;SeuilFigee,1,0),IF(J7673&gt;SeuilFigee*3600,1,0)),"")</f>
        <v/>
      </c>
      <c r="N7673" s="0" t="str">
        <f aca="false">IF(G7673=1,IF(COUNTIF(H$2:H7673,H7673)=1,COUNTIF($H:$H,H7673),""),"")</f>
        <v/>
      </c>
      <c r="O7673" s="0" t="str">
        <f aca="false">IF(G7673=1,IF(COUNTIF(I$2:I7673,I7673)=1,COUNTIF($I:$I,I7673),""),"")</f>
        <v/>
      </c>
      <c r="P7673" s="38" t="str">
        <f aca="false">IF(G7673=1,IF(COUNTIFS(C$2:C7673,C7673,G$2:G7673,1)=1,COUNTIFS($C:$C,C7673,$G:$G,1)+ROW()/10000000,""),"")</f>
        <v/>
      </c>
      <c r="Q7673" s="0" t="str">
        <f aca="false">IF(K7673=1,IF(COUNTIFS(C$2:C7673,C7673,K$2:K7673,1)=1,1,0),"")</f>
        <v/>
      </c>
      <c r="R7673" s="0" t="str">
        <f aca="false">IF(M7673=1,IF(COUNTIFS(C$2:C7673,C7673,M$2:M7673,1)=1,1,0),"")</f>
        <v/>
      </c>
      <c r="S7673" s="0" t="str">
        <f aca="false">IF(L7673=1,IF(COUNTIFS(C$2:C7673,C7673,L$2:L7673,1)=1,1,0),"")</f>
        <v/>
      </c>
      <c r="T7673" s="38" t="str">
        <f aca="false">IF(N7673="","",N7673+ROW()/10000000)</f>
        <v/>
      </c>
      <c r="U7673" s="0" t="str">
        <f aca="false">IF(G7673=1,IF(B7673="",1,0),"")</f>
        <v/>
      </c>
    </row>
    <row r="7674" customFormat="false" ht="15" hidden="false" customHeight="false" outlineLevel="0" collapsed="false">
      <c r="A7674" s="35"/>
      <c r="B7674" s="35"/>
      <c r="G7674" s="0" t="str">
        <f aca="false">IF(A7674="","",IF(AND(A7674&gt;=Debut,A7674&lt;Fin),1,0))</f>
        <v/>
      </c>
      <c r="H7674" s="0" t="str">
        <f aca="false">IF(G7674=1,INT(ROUND((A7674-Debut)*86400,0)/600),"")</f>
        <v/>
      </c>
      <c r="I7674" s="0" t="str">
        <f aca="false">IF(G7674=1,INT(ROUND((A7674-Debut)*86400,0)/3600),"")</f>
        <v/>
      </c>
      <c r="J7674" s="0" t="str">
        <f aca="false">IF(OR(A7674="",B7674=""),"",ROUND((B7674-A7674)*86400,0))</f>
        <v/>
      </c>
      <c r="K7674" s="37" t="str">
        <f aca="false">IF(G7674=1,IF(COUNTIFS($C:$C,C7674,$G:$G,1,$A:$A,"&gt;="&amp;(A7674-FenetreInterm/86400),$A:$A,"&lt;="&amp;A7674)&gt;=NbInterm,1,0),"")</f>
        <v/>
      </c>
      <c r="L7674" s="37" t="str">
        <f aca="false">IF(G7674=1,IF(B7674="",0,IF(J7674&lt;SeuilFugitive,1,0)),"")</f>
        <v/>
      </c>
      <c r="M7674" s="37" t="str">
        <f aca="false">IF(G7674=1,IF(B7674="",IF((Fin-A7674)*24&gt;SeuilFigee,1,0),IF(J7674&gt;SeuilFigee*3600,1,0)),"")</f>
        <v/>
      </c>
      <c r="N7674" s="0" t="str">
        <f aca="false">IF(G7674=1,IF(COUNTIF(H$2:H7674,H7674)=1,COUNTIF($H:$H,H7674),""),"")</f>
        <v/>
      </c>
      <c r="O7674" s="0" t="str">
        <f aca="false">IF(G7674=1,IF(COUNTIF(I$2:I7674,I7674)=1,COUNTIF($I:$I,I7674),""),"")</f>
        <v/>
      </c>
      <c r="P7674" s="38" t="str">
        <f aca="false">IF(G7674=1,IF(COUNTIFS(C$2:C7674,C7674,G$2:G7674,1)=1,COUNTIFS($C:$C,C7674,$G:$G,1)+ROW()/10000000,""),"")</f>
        <v/>
      </c>
      <c r="Q7674" s="0" t="str">
        <f aca="false">IF(K7674=1,IF(COUNTIFS(C$2:C7674,C7674,K$2:K7674,1)=1,1,0),"")</f>
        <v/>
      </c>
      <c r="R7674" s="0" t="str">
        <f aca="false">IF(M7674=1,IF(COUNTIFS(C$2:C7674,C7674,M$2:M7674,1)=1,1,0),"")</f>
        <v/>
      </c>
      <c r="S7674" s="0" t="str">
        <f aca="false">IF(L7674=1,IF(COUNTIFS(C$2:C7674,C7674,L$2:L7674,1)=1,1,0),"")</f>
        <v/>
      </c>
      <c r="T7674" s="38" t="str">
        <f aca="false">IF(N7674="","",N7674+ROW()/10000000)</f>
        <v/>
      </c>
      <c r="U7674" s="0" t="str">
        <f aca="false">IF(G7674=1,IF(B7674="",1,0),"")</f>
        <v/>
      </c>
    </row>
    <row r="7675" customFormat="false" ht="15" hidden="false" customHeight="false" outlineLevel="0" collapsed="false">
      <c r="A7675" s="35"/>
      <c r="B7675" s="35"/>
      <c r="G7675" s="0" t="str">
        <f aca="false">IF(A7675="","",IF(AND(A7675&gt;=Debut,A7675&lt;Fin),1,0))</f>
        <v/>
      </c>
      <c r="H7675" s="0" t="str">
        <f aca="false">IF(G7675=1,INT(ROUND((A7675-Debut)*86400,0)/600),"")</f>
        <v/>
      </c>
      <c r="I7675" s="0" t="str">
        <f aca="false">IF(G7675=1,INT(ROUND((A7675-Debut)*86400,0)/3600),"")</f>
        <v/>
      </c>
      <c r="J7675" s="0" t="str">
        <f aca="false">IF(OR(A7675="",B7675=""),"",ROUND((B7675-A7675)*86400,0))</f>
        <v/>
      </c>
      <c r="K7675" s="37" t="str">
        <f aca="false">IF(G7675=1,IF(COUNTIFS($C:$C,C7675,$G:$G,1,$A:$A,"&gt;="&amp;(A7675-FenetreInterm/86400),$A:$A,"&lt;="&amp;A7675)&gt;=NbInterm,1,0),"")</f>
        <v/>
      </c>
      <c r="L7675" s="37" t="str">
        <f aca="false">IF(G7675=1,IF(B7675="",0,IF(J7675&lt;SeuilFugitive,1,0)),"")</f>
        <v/>
      </c>
      <c r="M7675" s="37" t="str">
        <f aca="false">IF(G7675=1,IF(B7675="",IF((Fin-A7675)*24&gt;SeuilFigee,1,0),IF(J7675&gt;SeuilFigee*3600,1,0)),"")</f>
        <v/>
      </c>
      <c r="N7675" s="0" t="str">
        <f aca="false">IF(G7675=1,IF(COUNTIF(H$2:H7675,H7675)=1,COUNTIF($H:$H,H7675),""),"")</f>
        <v/>
      </c>
      <c r="O7675" s="0" t="str">
        <f aca="false">IF(G7675=1,IF(COUNTIF(I$2:I7675,I7675)=1,COUNTIF($I:$I,I7675),""),"")</f>
        <v/>
      </c>
      <c r="P7675" s="38" t="str">
        <f aca="false">IF(G7675=1,IF(COUNTIFS(C$2:C7675,C7675,G$2:G7675,1)=1,COUNTIFS($C:$C,C7675,$G:$G,1)+ROW()/10000000,""),"")</f>
        <v/>
      </c>
      <c r="Q7675" s="0" t="str">
        <f aca="false">IF(K7675=1,IF(COUNTIFS(C$2:C7675,C7675,K$2:K7675,1)=1,1,0),"")</f>
        <v/>
      </c>
      <c r="R7675" s="0" t="str">
        <f aca="false">IF(M7675=1,IF(COUNTIFS(C$2:C7675,C7675,M$2:M7675,1)=1,1,0),"")</f>
        <v/>
      </c>
      <c r="S7675" s="0" t="str">
        <f aca="false">IF(L7675=1,IF(COUNTIFS(C$2:C7675,C7675,L$2:L7675,1)=1,1,0),"")</f>
        <v/>
      </c>
      <c r="T7675" s="38" t="str">
        <f aca="false">IF(N7675="","",N7675+ROW()/10000000)</f>
        <v/>
      </c>
      <c r="U7675" s="0" t="str">
        <f aca="false">IF(G7675=1,IF(B7675="",1,0),"")</f>
        <v/>
      </c>
    </row>
    <row r="7676" customFormat="false" ht="15" hidden="false" customHeight="false" outlineLevel="0" collapsed="false">
      <c r="A7676" s="35"/>
      <c r="B7676" s="35"/>
      <c r="G7676" s="0" t="str">
        <f aca="false">IF(A7676="","",IF(AND(A7676&gt;=Debut,A7676&lt;Fin),1,0))</f>
        <v/>
      </c>
      <c r="H7676" s="0" t="str">
        <f aca="false">IF(G7676=1,INT(ROUND((A7676-Debut)*86400,0)/600),"")</f>
        <v/>
      </c>
      <c r="I7676" s="0" t="str">
        <f aca="false">IF(G7676=1,INT(ROUND((A7676-Debut)*86400,0)/3600),"")</f>
        <v/>
      </c>
      <c r="J7676" s="0" t="str">
        <f aca="false">IF(OR(A7676="",B7676=""),"",ROUND((B7676-A7676)*86400,0))</f>
        <v/>
      </c>
      <c r="K7676" s="37" t="str">
        <f aca="false">IF(G7676=1,IF(COUNTIFS($C:$C,C7676,$G:$G,1,$A:$A,"&gt;="&amp;(A7676-FenetreInterm/86400),$A:$A,"&lt;="&amp;A7676)&gt;=NbInterm,1,0),"")</f>
        <v/>
      </c>
      <c r="L7676" s="37" t="str">
        <f aca="false">IF(G7676=1,IF(B7676="",0,IF(J7676&lt;SeuilFugitive,1,0)),"")</f>
        <v/>
      </c>
      <c r="M7676" s="37" t="str">
        <f aca="false">IF(G7676=1,IF(B7676="",IF((Fin-A7676)*24&gt;SeuilFigee,1,0),IF(J7676&gt;SeuilFigee*3600,1,0)),"")</f>
        <v/>
      </c>
      <c r="N7676" s="0" t="str">
        <f aca="false">IF(G7676=1,IF(COUNTIF(H$2:H7676,H7676)=1,COUNTIF($H:$H,H7676),""),"")</f>
        <v/>
      </c>
      <c r="O7676" s="0" t="str">
        <f aca="false">IF(G7676=1,IF(COUNTIF(I$2:I7676,I7676)=1,COUNTIF($I:$I,I7676),""),"")</f>
        <v/>
      </c>
      <c r="P7676" s="38" t="str">
        <f aca="false">IF(G7676=1,IF(COUNTIFS(C$2:C7676,C7676,G$2:G7676,1)=1,COUNTIFS($C:$C,C7676,$G:$G,1)+ROW()/10000000,""),"")</f>
        <v/>
      </c>
      <c r="Q7676" s="0" t="str">
        <f aca="false">IF(K7676=1,IF(COUNTIFS(C$2:C7676,C7676,K$2:K7676,1)=1,1,0),"")</f>
        <v/>
      </c>
      <c r="R7676" s="0" t="str">
        <f aca="false">IF(M7676=1,IF(COUNTIFS(C$2:C7676,C7676,M$2:M7676,1)=1,1,0),"")</f>
        <v/>
      </c>
      <c r="S7676" s="0" t="str">
        <f aca="false">IF(L7676=1,IF(COUNTIFS(C$2:C7676,C7676,L$2:L7676,1)=1,1,0),"")</f>
        <v/>
      </c>
      <c r="T7676" s="38" t="str">
        <f aca="false">IF(N7676="","",N7676+ROW()/10000000)</f>
        <v/>
      </c>
      <c r="U7676" s="0" t="str">
        <f aca="false">IF(G7676=1,IF(B7676="",1,0),"")</f>
        <v/>
      </c>
    </row>
    <row r="7677" customFormat="false" ht="15" hidden="false" customHeight="false" outlineLevel="0" collapsed="false">
      <c r="A7677" s="35"/>
      <c r="B7677" s="35"/>
      <c r="G7677" s="0" t="str">
        <f aca="false">IF(A7677="","",IF(AND(A7677&gt;=Debut,A7677&lt;Fin),1,0))</f>
        <v/>
      </c>
      <c r="H7677" s="0" t="str">
        <f aca="false">IF(G7677=1,INT(ROUND((A7677-Debut)*86400,0)/600),"")</f>
        <v/>
      </c>
      <c r="I7677" s="0" t="str">
        <f aca="false">IF(G7677=1,INT(ROUND((A7677-Debut)*86400,0)/3600),"")</f>
        <v/>
      </c>
      <c r="J7677" s="0" t="str">
        <f aca="false">IF(OR(A7677="",B7677=""),"",ROUND((B7677-A7677)*86400,0))</f>
        <v/>
      </c>
      <c r="K7677" s="37" t="str">
        <f aca="false">IF(G7677=1,IF(COUNTIFS($C:$C,C7677,$G:$G,1,$A:$A,"&gt;="&amp;(A7677-FenetreInterm/86400),$A:$A,"&lt;="&amp;A7677)&gt;=NbInterm,1,0),"")</f>
        <v/>
      </c>
      <c r="L7677" s="37" t="str">
        <f aca="false">IF(G7677=1,IF(B7677="",0,IF(J7677&lt;SeuilFugitive,1,0)),"")</f>
        <v/>
      </c>
      <c r="M7677" s="37" t="str">
        <f aca="false">IF(G7677=1,IF(B7677="",IF((Fin-A7677)*24&gt;SeuilFigee,1,0),IF(J7677&gt;SeuilFigee*3600,1,0)),"")</f>
        <v/>
      </c>
      <c r="N7677" s="0" t="str">
        <f aca="false">IF(G7677=1,IF(COUNTIF(H$2:H7677,H7677)=1,COUNTIF($H:$H,H7677),""),"")</f>
        <v/>
      </c>
      <c r="O7677" s="0" t="str">
        <f aca="false">IF(G7677=1,IF(COUNTIF(I$2:I7677,I7677)=1,COUNTIF($I:$I,I7677),""),"")</f>
        <v/>
      </c>
      <c r="P7677" s="38" t="str">
        <f aca="false">IF(G7677=1,IF(COUNTIFS(C$2:C7677,C7677,G$2:G7677,1)=1,COUNTIFS($C:$C,C7677,$G:$G,1)+ROW()/10000000,""),"")</f>
        <v/>
      </c>
      <c r="Q7677" s="0" t="str">
        <f aca="false">IF(K7677=1,IF(COUNTIFS(C$2:C7677,C7677,K$2:K7677,1)=1,1,0),"")</f>
        <v/>
      </c>
      <c r="R7677" s="0" t="str">
        <f aca="false">IF(M7677=1,IF(COUNTIFS(C$2:C7677,C7677,M$2:M7677,1)=1,1,0),"")</f>
        <v/>
      </c>
      <c r="S7677" s="0" t="str">
        <f aca="false">IF(L7677=1,IF(COUNTIFS(C$2:C7677,C7677,L$2:L7677,1)=1,1,0),"")</f>
        <v/>
      </c>
      <c r="T7677" s="38" t="str">
        <f aca="false">IF(N7677="","",N7677+ROW()/10000000)</f>
        <v/>
      </c>
      <c r="U7677" s="0" t="str">
        <f aca="false">IF(G7677=1,IF(B7677="",1,0),"")</f>
        <v/>
      </c>
    </row>
    <row r="7678" customFormat="false" ht="15" hidden="false" customHeight="false" outlineLevel="0" collapsed="false">
      <c r="A7678" s="35"/>
      <c r="B7678" s="35"/>
      <c r="G7678" s="0" t="str">
        <f aca="false">IF(A7678="","",IF(AND(A7678&gt;=Debut,A7678&lt;Fin),1,0))</f>
        <v/>
      </c>
      <c r="H7678" s="0" t="str">
        <f aca="false">IF(G7678=1,INT(ROUND((A7678-Debut)*86400,0)/600),"")</f>
        <v/>
      </c>
      <c r="I7678" s="0" t="str">
        <f aca="false">IF(G7678=1,INT(ROUND((A7678-Debut)*86400,0)/3600),"")</f>
        <v/>
      </c>
      <c r="J7678" s="0" t="str">
        <f aca="false">IF(OR(A7678="",B7678=""),"",ROUND((B7678-A7678)*86400,0))</f>
        <v/>
      </c>
      <c r="K7678" s="37" t="str">
        <f aca="false">IF(G7678=1,IF(COUNTIFS($C:$C,C7678,$G:$G,1,$A:$A,"&gt;="&amp;(A7678-FenetreInterm/86400),$A:$A,"&lt;="&amp;A7678)&gt;=NbInterm,1,0),"")</f>
        <v/>
      </c>
      <c r="L7678" s="37" t="str">
        <f aca="false">IF(G7678=1,IF(B7678="",0,IF(J7678&lt;SeuilFugitive,1,0)),"")</f>
        <v/>
      </c>
      <c r="M7678" s="37" t="str">
        <f aca="false">IF(G7678=1,IF(B7678="",IF((Fin-A7678)*24&gt;SeuilFigee,1,0),IF(J7678&gt;SeuilFigee*3600,1,0)),"")</f>
        <v/>
      </c>
      <c r="N7678" s="0" t="str">
        <f aca="false">IF(G7678=1,IF(COUNTIF(H$2:H7678,H7678)=1,COUNTIF($H:$H,H7678),""),"")</f>
        <v/>
      </c>
      <c r="O7678" s="0" t="str">
        <f aca="false">IF(G7678=1,IF(COUNTIF(I$2:I7678,I7678)=1,COUNTIF($I:$I,I7678),""),"")</f>
        <v/>
      </c>
      <c r="P7678" s="38" t="str">
        <f aca="false">IF(G7678=1,IF(COUNTIFS(C$2:C7678,C7678,G$2:G7678,1)=1,COUNTIFS($C:$C,C7678,$G:$G,1)+ROW()/10000000,""),"")</f>
        <v/>
      </c>
      <c r="Q7678" s="0" t="str">
        <f aca="false">IF(K7678=1,IF(COUNTIFS(C$2:C7678,C7678,K$2:K7678,1)=1,1,0),"")</f>
        <v/>
      </c>
      <c r="R7678" s="0" t="str">
        <f aca="false">IF(M7678=1,IF(COUNTIFS(C$2:C7678,C7678,M$2:M7678,1)=1,1,0),"")</f>
        <v/>
      </c>
      <c r="S7678" s="0" t="str">
        <f aca="false">IF(L7678=1,IF(COUNTIFS(C$2:C7678,C7678,L$2:L7678,1)=1,1,0),"")</f>
        <v/>
      </c>
      <c r="T7678" s="38" t="str">
        <f aca="false">IF(N7678="","",N7678+ROW()/10000000)</f>
        <v/>
      </c>
      <c r="U7678" s="0" t="str">
        <f aca="false">IF(G7678=1,IF(B7678="",1,0),"")</f>
        <v/>
      </c>
    </row>
    <row r="7679" customFormat="false" ht="15" hidden="false" customHeight="false" outlineLevel="0" collapsed="false">
      <c r="A7679" s="35"/>
      <c r="B7679" s="35"/>
      <c r="G7679" s="0" t="str">
        <f aca="false">IF(A7679="","",IF(AND(A7679&gt;=Debut,A7679&lt;Fin),1,0))</f>
        <v/>
      </c>
      <c r="H7679" s="0" t="str">
        <f aca="false">IF(G7679=1,INT(ROUND((A7679-Debut)*86400,0)/600),"")</f>
        <v/>
      </c>
      <c r="I7679" s="0" t="str">
        <f aca="false">IF(G7679=1,INT(ROUND((A7679-Debut)*86400,0)/3600),"")</f>
        <v/>
      </c>
      <c r="J7679" s="0" t="str">
        <f aca="false">IF(OR(A7679="",B7679=""),"",ROUND((B7679-A7679)*86400,0))</f>
        <v/>
      </c>
      <c r="K7679" s="37" t="str">
        <f aca="false">IF(G7679=1,IF(COUNTIFS($C:$C,C7679,$G:$G,1,$A:$A,"&gt;="&amp;(A7679-FenetreInterm/86400),$A:$A,"&lt;="&amp;A7679)&gt;=NbInterm,1,0),"")</f>
        <v/>
      </c>
      <c r="L7679" s="37" t="str">
        <f aca="false">IF(G7679=1,IF(B7679="",0,IF(J7679&lt;SeuilFugitive,1,0)),"")</f>
        <v/>
      </c>
      <c r="M7679" s="37" t="str">
        <f aca="false">IF(G7679=1,IF(B7679="",IF((Fin-A7679)*24&gt;SeuilFigee,1,0),IF(J7679&gt;SeuilFigee*3600,1,0)),"")</f>
        <v/>
      </c>
      <c r="N7679" s="0" t="str">
        <f aca="false">IF(G7679=1,IF(COUNTIF(H$2:H7679,H7679)=1,COUNTIF($H:$H,H7679),""),"")</f>
        <v/>
      </c>
      <c r="O7679" s="0" t="str">
        <f aca="false">IF(G7679=1,IF(COUNTIF(I$2:I7679,I7679)=1,COUNTIF($I:$I,I7679),""),"")</f>
        <v/>
      </c>
      <c r="P7679" s="38" t="str">
        <f aca="false">IF(G7679=1,IF(COUNTIFS(C$2:C7679,C7679,G$2:G7679,1)=1,COUNTIFS($C:$C,C7679,$G:$G,1)+ROW()/10000000,""),"")</f>
        <v/>
      </c>
      <c r="Q7679" s="0" t="str">
        <f aca="false">IF(K7679=1,IF(COUNTIFS(C$2:C7679,C7679,K$2:K7679,1)=1,1,0),"")</f>
        <v/>
      </c>
      <c r="R7679" s="0" t="str">
        <f aca="false">IF(M7679=1,IF(COUNTIFS(C$2:C7679,C7679,M$2:M7679,1)=1,1,0),"")</f>
        <v/>
      </c>
      <c r="S7679" s="0" t="str">
        <f aca="false">IF(L7679=1,IF(COUNTIFS(C$2:C7679,C7679,L$2:L7679,1)=1,1,0),"")</f>
        <v/>
      </c>
      <c r="T7679" s="38" t="str">
        <f aca="false">IF(N7679="","",N7679+ROW()/10000000)</f>
        <v/>
      </c>
      <c r="U7679" s="0" t="str">
        <f aca="false">IF(G7679=1,IF(B7679="",1,0),"")</f>
        <v/>
      </c>
    </row>
    <row r="7680" customFormat="false" ht="15" hidden="false" customHeight="false" outlineLevel="0" collapsed="false">
      <c r="A7680" s="35"/>
      <c r="B7680" s="35"/>
      <c r="G7680" s="0" t="str">
        <f aca="false">IF(A7680="","",IF(AND(A7680&gt;=Debut,A7680&lt;Fin),1,0))</f>
        <v/>
      </c>
      <c r="H7680" s="0" t="str">
        <f aca="false">IF(G7680=1,INT(ROUND((A7680-Debut)*86400,0)/600),"")</f>
        <v/>
      </c>
      <c r="I7680" s="0" t="str">
        <f aca="false">IF(G7680=1,INT(ROUND((A7680-Debut)*86400,0)/3600),"")</f>
        <v/>
      </c>
      <c r="J7680" s="0" t="str">
        <f aca="false">IF(OR(A7680="",B7680=""),"",ROUND((B7680-A7680)*86400,0))</f>
        <v/>
      </c>
      <c r="K7680" s="37" t="str">
        <f aca="false">IF(G7680=1,IF(COUNTIFS($C:$C,C7680,$G:$G,1,$A:$A,"&gt;="&amp;(A7680-FenetreInterm/86400),$A:$A,"&lt;="&amp;A7680)&gt;=NbInterm,1,0),"")</f>
        <v/>
      </c>
      <c r="L7680" s="37" t="str">
        <f aca="false">IF(G7680=1,IF(B7680="",0,IF(J7680&lt;SeuilFugitive,1,0)),"")</f>
        <v/>
      </c>
      <c r="M7680" s="37" t="str">
        <f aca="false">IF(G7680=1,IF(B7680="",IF((Fin-A7680)*24&gt;SeuilFigee,1,0),IF(J7680&gt;SeuilFigee*3600,1,0)),"")</f>
        <v/>
      </c>
      <c r="N7680" s="0" t="str">
        <f aca="false">IF(G7680=1,IF(COUNTIF(H$2:H7680,H7680)=1,COUNTIF($H:$H,H7680),""),"")</f>
        <v/>
      </c>
      <c r="O7680" s="0" t="str">
        <f aca="false">IF(G7680=1,IF(COUNTIF(I$2:I7680,I7680)=1,COUNTIF($I:$I,I7680),""),"")</f>
        <v/>
      </c>
      <c r="P7680" s="38" t="str">
        <f aca="false">IF(G7680=1,IF(COUNTIFS(C$2:C7680,C7680,G$2:G7680,1)=1,COUNTIFS($C:$C,C7680,$G:$G,1)+ROW()/10000000,""),"")</f>
        <v/>
      </c>
      <c r="Q7680" s="0" t="str">
        <f aca="false">IF(K7680=1,IF(COUNTIFS(C$2:C7680,C7680,K$2:K7680,1)=1,1,0),"")</f>
        <v/>
      </c>
      <c r="R7680" s="0" t="str">
        <f aca="false">IF(M7680=1,IF(COUNTIFS(C$2:C7680,C7680,M$2:M7680,1)=1,1,0),"")</f>
        <v/>
      </c>
      <c r="S7680" s="0" t="str">
        <f aca="false">IF(L7680=1,IF(COUNTIFS(C$2:C7680,C7680,L$2:L7680,1)=1,1,0),"")</f>
        <v/>
      </c>
      <c r="T7680" s="38" t="str">
        <f aca="false">IF(N7680="","",N7680+ROW()/10000000)</f>
        <v/>
      </c>
      <c r="U7680" s="0" t="str">
        <f aca="false">IF(G7680=1,IF(B7680="",1,0),"")</f>
        <v/>
      </c>
    </row>
    <row r="7681" customFormat="false" ht="15" hidden="false" customHeight="false" outlineLevel="0" collapsed="false">
      <c r="A7681" s="35"/>
      <c r="B7681" s="35"/>
      <c r="G7681" s="0" t="str">
        <f aca="false">IF(A7681="","",IF(AND(A7681&gt;=Debut,A7681&lt;Fin),1,0))</f>
        <v/>
      </c>
      <c r="H7681" s="0" t="str">
        <f aca="false">IF(G7681=1,INT(ROUND((A7681-Debut)*86400,0)/600),"")</f>
        <v/>
      </c>
      <c r="I7681" s="0" t="str">
        <f aca="false">IF(G7681=1,INT(ROUND((A7681-Debut)*86400,0)/3600),"")</f>
        <v/>
      </c>
      <c r="J7681" s="0" t="str">
        <f aca="false">IF(OR(A7681="",B7681=""),"",ROUND((B7681-A7681)*86400,0))</f>
        <v/>
      </c>
      <c r="K7681" s="37" t="str">
        <f aca="false">IF(G7681=1,IF(COUNTIFS($C:$C,C7681,$G:$G,1,$A:$A,"&gt;="&amp;(A7681-FenetreInterm/86400),$A:$A,"&lt;="&amp;A7681)&gt;=NbInterm,1,0),"")</f>
        <v/>
      </c>
      <c r="L7681" s="37" t="str">
        <f aca="false">IF(G7681=1,IF(B7681="",0,IF(J7681&lt;SeuilFugitive,1,0)),"")</f>
        <v/>
      </c>
      <c r="M7681" s="37" t="str">
        <f aca="false">IF(G7681=1,IF(B7681="",IF((Fin-A7681)*24&gt;SeuilFigee,1,0),IF(J7681&gt;SeuilFigee*3600,1,0)),"")</f>
        <v/>
      </c>
      <c r="N7681" s="0" t="str">
        <f aca="false">IF(G7681=1,IF(COUNTIF(H$2:H7681,H7681)=1,COUNTIF($H:$H,H7681),""),"")</f>
        <v/>
      </c>
      <c r="O7681" s="0" t="str">
        <f aca="false">IF(G7681=1,IF(COUNTIF(I$2:I7681,I7681)=1,COUNTIF($I:$I,I7681),""),"")</f>
        <v/>
      </c>
      <c r="P7681" s="38" t="str">
        <f aca="false">IF(G7681=1,IF(COUNTIFS(C$2:C7681,C7681,G$2:G7681,1)=1,COUNTIFS($C:$C,C7681,$G:$G,1)+ROW()/10000000,""),"")</f>
        <v/>
      </c>
      <c r="Q7681" s="0" t="str">
        <f aca="false">IF(K7681=1,IF(COUNTIFS(C$2:C7681,C7681,K$2:K7681,1)=1,1,0),"")</f>
        <v/>
      </c>
      <c r="R7681" s="0" t="str">
        <f aca="false">IF(M7681=1,IF(COUNTIFS(C$2:C7681,C7681,M$2:M7681,1)=1,1,0),"")</f>
        <v/>
      </c>
      <c r="S7681" s="0" t="str">
        <f aca="false">IF(L7681=1,IF(COUNTIFS(C$2:C7681,C7681,L$2:L7681,1)=1,1,0),"")</f>
        <v/>
      </c>
      <c r="T7681" s="38" t="str">
        <f aca="false">IF(N7681="","",N7681+ROW()/10000000)</f>
        <v/>
      </c>
      <c r="U7681" s="0" t="str">
        <f aca="false">IF(G7681=1,IF(B7681="",1,0),"")</f>
        <v/>
      </c>
    </row>
    <row r="7682" customFormat="false" ht="15" hidden="false" customHeight="false" outlineLevel="0" collapsed="false">
      <c r="A7682" s="35"/>
      <c r="B7682" s="35"/>
      <c r="G7682" s="0" t="str">
        <f aca="false">IF(A7682="","",IF(AND(A7682&gt;=Debut,A7682&lt;Fin),1,0))</f>
        <v/>
      </c>
      <c r="H7682" s="0" t="str">
        <f aca="false">IF(G7682=1,INT(ROUND((A7682-Debut)*86400,0)/600),"")</f>
        <v/>
      </c>
      <c r="I7682" s="0" t="str">
        <f aca="false">IF(G7682=1,INT(ROUND((A7682-Debut)*86400,0)/3600),"")</f>
        <v/>
      </c>
      <c r="J7682" s="0" t="str">
        <f aca="false">IF(OR(A7682="",B7682=""),"",ROUND((B7682-A7682)*86400,0))</f>
        <v/>
      </c>
      <c r="K7682" s="37" t="str">
        <f aca="false">IF(G7682=1,IF(COUNTIFS($C:$C,C7682,$G:$G,1,$A:$A,"&gt;="&amp;(A7682-FenetreInterm/86400),$A:$A,"&lt;="&amp;A7682)&gt;=NbInterm,1,0),"")</f>
        <v/>
      </c>
      <c r="L7682" s="37" t="str">
        <f aca="false">IF(G7682=1,IF(B7682="",0,IF(J7682&lt;SeuilFugitive,1,0)),"")</f>
        <v/>
      </c>
      <c r="M7682" s="37" t="str">
        <f aca="false">IF(G7682=1,IF(B7682="",IF((Fin-A7682)*24&gt;SeuilFigee,1,0),IF(J7682&gt;SeuilFigee*3600,1,0)),"")</f>
        <v/>
      </c>
      <c r="N7682" s="0" t="str">
        <f aca="false">IF(G7682=1,IF(COUNTIF(H$2:H7682,H7682)=1,COUNTIF($H:$H,H7682),""),"")</f>
        <v/>
      </c>
      <c r="O7682" s="0" t="str">
        <f aca="false">IF(G7682=1,IF(COUNTIF(I$2:I7682,I7682)=1,COUNTIF($I:$I,I7682),""),"")</f>
        <v/>
      </c>
      <c r="P7682" s="38" t="str">
        <f aca="false">IF(G7682=1,IF(COUNTIFS(C$2:C7682,C7682,G$2:G7682,1)=1,COUNTIFS($C:$C,C7682,$G:$G,1)+ROW()/10000000,""),"")</f>
        <v/>
      </c>
      <c r="Q7682" s="0" t="str">
        <f aca="false">IF(K7682=1,IF(COUNTIFS(C$2:C7682,C7682,K$2:K7682,1)=1,1,0),"")</f>
        <v/>
      </c>
      <c r="R7682" s="0" t="str">
        <f aca="false">IF(M7682=1,IF(COUNTIFS(C$2:C7682,C7682,M$2:M7682,1)=1,1,0),"")</f>
        <v/>
      </c>
      <c r="S7682" s="0" t="str">
        <f aca="false">IF(L7682=1,IF(COUNTIFS(C$2:C7682,C7682,L$2:L7682,1)=1,1,0),"")</f>
        <v/>
      </c>
      <c r="T7682" s="38" t="str">
        <f aca="false">IF(N7682="","",N7682+ROW()/10000000)</f>
        <v/>
      </c>
      <c r="U7682" s="0" t="str">
        <f aca="false">IF(G7682=1,IF(B7682="",1,0),"")</f>
        <v/>
      </c>
    </row>
    <row r="7683" customFormat="false" ht="15" hidden="false" customHeight="false" outlineLevel="0" collapsed="false">
      <c r="A7683" s="35"/>
      <c r="B7683" s="35"/>
      <c r="G7683" s="0" t="str">
        <f aca="false">IF(A7683="","",IF(AND(A7683&gt;=Debut,A7683&lt;Fin),1,0))</f>
        <v/>
      </c>
      <c r="H7683" s="0" t="str">
        <f aca="false">IF(G7683=1,INT(ROUND((A7683-Debut)*86400,0)/600),"")</f>
        <v/>
      </c>
      <c r="I7683" s="0" t="str">
        <f aca="false">IF(G7683=1,INT(ROUND((A7683-Debut)*86400,0)/3600),"")</f>
        <v/>
      </c>
      <c r="J7683" s="0" t="str">
        <f aca="false">IF(OR(A7683="",B7683=""),"",ROUND((B7683-A7683)*86400,0))</f>
        <v/>
      </c>
      <c r="K7683" s="37" t="str">
        <f aca="false">IF(G7683=1,IF(COUNTIFS($C:$C,C7683,$G:$G,1,$A:$A,"&gt;="&amp;(A7683-FenetreInterm/86400),$A:$A,"&lt;="&amp;A7683)&gt;=NbInterm,1,0),"")</f>
        <v/>
      </c>
      <c r="L7683" s="37" t="str">
        <f aca="false">IF(G7683=1,IF(B7683="",0,IF(J7683&lt;SeuilFugitive,1,0)),"")</f>
        <v/>
      </c>
      <c r="M7683" s="37" t="str">
        <f aca="false">IF(G7683=1,IF(B7683="",IF((Fin-A7683)*24&gt;SeuilFigee,1,0),IF(J7683&gt;SeuilFigee*3600,1,0)),"")</f>
        <v/>
      </c>
      <c r="N7683" s="0" t="str">
        <f aca="false">IF(G7683=1,IF(COUNTIF(H$2:H7683,H7683)=1,COUNTIF($H:$H,H7683),""),"")</f>
        <v/>
      </c>
      <c r="O7683" s="0" t="str">
        <f aca="false">IF(G7683=1,IF(COUNTIF(I$2:I7683,I7683)=1,COUNTIF($I:$I,I7683),""),"")</f>
        <v/>
      </c>
      <c r="P7683" s="38" t="str">
        <f aca="false">IF(G7683=1,IF(COUNTIFS(C$2:C7683,C7683,G$2:G7683,1)=1,COUNTIFS($C:$C,C7683,$G:$G,1)+ROW()/10000000,""),"")</f>
        <v/>
      </c>
      <c r="Q7683" s="0" t="str">
        <f aca="false">IF(K7683=1,IF(COUNTIFS(C$2:C7683,C7683,K$2:K7683,1)=1,1,0),"")</f>
        <v/>
      </c>
      <c r="R7683" s="0" t="str">
        <f aca="false">IF(M7683=1,IF(COUNTIFS(C$2:C7683,C7683,M$2:M7683,1)=1,1,0),"")</f>
        <v/>
      </c>
      <c r="S7683" s="0" t="str">
        <f aca="false">IF(L7683=1,IF(COUNTIFS(C$2:C7683,C7683,L$2:L7683,1)=1,1,0),"")</f>
        <v/>
      </c>
      <c r="T7683" s="38" t="str">
        <f aca="false">IF(N7683="","",N7683+ROW()/10000000)</f>
        <v/>
      </c>
      <c r="U7683" s="0" t="str">
        <f aca="false">IF(G7683=1,IF(B7683="",1,0),"")</f>
        <v/>
      </c>
    </row>
    <row r="7684" customFormat="false" ht="15" hidden="false" customHeight="false" outlineLevel="0" collapsed="false">
      <c r="A7684" s="35"/>
      <c r="B7684" s="35"/>
      <c r="G7684" s="0" t="str">
        <f aca="false">IF(A7684="","",IF(AND(A7684&gt;=Debut,A7684&lt;Fin),1,0))</f>
        <v/>
      </c>
      <c r="H7684" s="0" t="str">
        <f aca="false">IF(G7684=1,INT(ROUND((A7684-Debut)*86400,0)/600),"")</f>
        <v/>
      </c>
      <c r="I7684" s="0" t="str">
        <f aca="false">IF(G7684=1,INT(ROUND((A7684-Debut)*86400,0)/3600),"")</f>
        <v/>
      </c>
      <c r="J7684" s="0" t="str">
        <f aca="false">IF(OR(A7684="",B7684=""),"",ROUND((B7684-A7684)*86400,0))</f>
        <v/>
      </c>
      <c r="K7684" s="37" t="str">
        <f aca="false">IF(G7684=1,IF(COUNTIFS($C:$C,C7684,$G:$G,1,$A:$A,"&gt;="&amp;(A7684-FenetreInterm/86400),$A:$A,"&lt;="&amp;A7684)&gt;=NbInterm,1,0),"")</f>
        <v/>
      </c>
      <c r="L7684" s="37" t="str">
        <f aca="false">IF(G7684=1,IF(B7684="",0,IF(J7684&lt;SeuilFugitive,1,0)),"")</f>
        <v/>
      </c>
      <c r="M7684" s="37" t="str">
        <f aca="false">IF(G7684=1,IF(B7684="",IF((Fin-A7684)*24&gt;SeuilFigee,1,0),IF(J7684&gt;SeuilFigee*3600,1,0)),"")</f>
        <v/>
      </c>
      <c r="N7684" s="0" t="str">
        <f aca="false">IF(G7684=1,IF(COUNTIF(H$2:H7684,H7684)=1,COUNTIF($H:$H,H7684),""),"")</f>
        <v/>
      </c>
      <c r="O7684" s="0" t="str">
        <f aca="false">IF(G7684=1,IF(COUNTIF(I$2:I7684,I7684)=1,COUNTIF($I:$I,I7684),""),"")</f>
        <v/>
      </c>
      <c r="P7684" s="38" t="str">
        <f aca="false">IF(G7684=1,IF(COUNTIFS(C$2:C7684,C7684,G$2:G7684,1)=1,COUNTIFS($C:$C,C7684,$G:$G,1)+ROW()/10000000,""),"")</f>
        <v/>
      </c>
      <c r="Q7684" s="0" t="str">
        <f aca="false">IF(K7684=1,IF(COUNTIFS(C$2:C7684,C7684,K$2:K7684,1)=1,1,0),"")</f>
        <v/>
      </c>
      <c r="R7684" s="0" t="str">
        <f aca="false">IF(M7684=1,IF(COUNTIFS(C$2:C7684,C7684,M$2:M7684,1)=1,1,0),"")</f>
        <v/>
      </c>
      <c r="S7684" s="0" t="str">
        <f aca="false">IF(L7684=1,IF(COUNTIFS(C$2:C7684,C7684,L$2:L7684,1)=1,1,0),"")</f>
        <v/>
      </c>
      <c r="T7684" s="38" t="str">
        <f aca="false">IF(N7684="","",N7684+ROW()/10000000)</f>
        <v/>
      </c>
      <c r="U7684" s="0" t="str">
        <f aca="false">IF(G7684=1,IF(B7684="",1,0),"")</f>
        <v/>
      </c>
    </row>
    <row r="7685" customFormat="false" ht="15" hidden="false" customHeight="false" outlineLevel="0" collapsed="false">
      <c r="A7685" s="35"/>
      <c r="B7685" s="35"/>
      <c r="G7685" s="0" t="str">
        <f aca="false">IF(A7685="","",IF(AND(A7685&gt;=Debut,A7685&lt;Fin),1,0))</f>
        <v/>
      </c>
      <c r="H7685" s="0" t="str">
        <f aca="false">IF(G7685=1,INT(ROUND((A7685-Debut)*86400,0)/600),"")</f>
        <v/>
      </c>
      <c r="I7685" s="0" t="str">
        <f aca="false">IF(G7685=1,INT(ROUND((A7685-Debut)*86400,0)/3600),"")</f>
        <v/>
      </c>
      <c r="J7685" s="0" t="str">
        <f aca="false">IF(OR(A7685="",B7685=""),"",ROUND((B7685-A7685)*86400,0))</f>
        <v/>
      </c>
      <c r="K7685" s="37" t="str">
        <f aca="false">IF(G7685=1,IF(COUNTIFS($C:$C,C7685,$G:$G,1,$A:$A,"&gt;="&amp;(A7685-FenetreInterm/86400),$A:$A,"&lt;="&amp;A7685)&gt;=NbInterm,1,0),"")</f>
        <v/>
      </c>
      <c r="L7685" s="37" t="str">
        <f aca="false">IF(G7685=1,IF(B7685="",0,IF(J7685&lt;SeuilFugitive,1,0)),"")</f>
        <v/>
      </c>
      <c r="M7685" s="37" t="str">
        <f aca="false">IF(G7685=1,IF(B7685="",IF((Fin-A7685)*24&gt;SeuilFigee,1,0),IF(J7685&gt;SeuilFigee*3600,1,0)),"")</f>
        <v/>
      </c>
      <c r="N7685" s="0" t="str">
        <f aca="false">IF(G7685=1,IF(COUNTIF(H$2:H7685,H7685)=1,COUNTIF($H:$H,H7685),""),"")</f>
        <v/>
      </c>
      <c r="O7685" s="0" t="str">
        <f aca="false">IF(G7685=1,IF(COUNTIF(I$2:I7685,I7685)=1,COUNTIF($I:$I,I7685),""),"")</f>
        <v/>
      </c>
      <c r="P7685" s="38" t="str">
        <f aca="false">IF(G7685=1,IF(COUNTIFS(C$2:C7685,C7685,G$2:G7685,1)=1,COUNTIFS($C:$C,C7685,$G:$G,1)+ROW()/10000000,""),"")</f>
        <v/>
      </c>
      <c r="Q7685" s="0" t="str">
        <f aca="false">IF(K7685=1,IF(COUNTIFS(C$2:C7685,C7685,K$2:K7685,1)=1,1,0),"")</f>
        <v/>
      </c>
      <c r="R7685" s="0" t="str">
        <f aca="false">IF(M7685=1,IF(COUNTIFS(C$2:C7685,C7685,M$2:M7685,1)=1,1,0),"")</f>
        <v/>
      </c>
      <c r="S7685" s="0" t="str">
        <f aca="false">IF(L7685=1,IF(COUNTIFS(C$2:C7685,C7685,L$2:L7685,1)=1,1,0),"")</f>
        <v/>
      </c>
      <c r="T7685" s="38" t="str">
        <f aca="false">IF(N7685="","",N7685+ROW()/10000000)</f>
        <v/>
      </c>
      <c r="U7685" s="0" t="str">
        <f aca="false">IF(G7685=1,IF(B7685="",1,0),"")</f>
        <v/>
      </c>
    </row>
    <row r="7686" customFormat="false" ht="15" hidden="false" customHeight="false" outlineLevel="0" collapsed="false">
      <c r="A7686" s="35"/>
      <c r="B7686" s="35"/>
      <c r="G7686" s="0" t="str">
        <f aca="false">IF(A7686="","",IF(AND(A7686&gt;=Debut,A7686&lt;Fin),1,0))</f>
        <v/>
      </c>
      <c r="H7686" s="0" t="str">
        <f aca="false">IF(G7686=1,INT(ROUND((A7686-Debut)*86400,0)/600),"")</f>
        <v/>
      </c>
      <c r="I7686" s="0" t="str">
        <f aca="false">IF(G7686=1,INT(ROUND((A7686-Debut)*86400,0)/3600),"")</f>
        <v/>
      </c>
      <c r="J7686" s="0" t="str">
        <f aca="false">IF(OR(A7686="",B7686=""),"",ROUND((B7686-A7686)*86400,0))</f>
        <v/>
      </c>
      <c r="K7686" s="37" t="str">
        <f aca="false">IF(G7686=1,IF(COUNTIFS($C:$C,C7686,$G:$G,1,$A:$A,"&gt;="&amp;(A7686-FenetreInterm/86400),$A:$A,"&lt;="&amp;A7686)&gt;=NbInterm,1,0),"")</f>
        <v/>
      </c>
      <c r="L7686" s="37" t="str">
        <f aca="false">IF(G7686=1,IF(B7686="",0,IF(J7686&lt;SeuilFugitive,1,0)),"")</f>
        <v/>
      </c>
      <c r="M7686" s="37" t="str">
        <f aca="false">IF(G7686=1,IF(B7686="",IF((Fin-A7686)*24&gt;SeuilFigee,1,0),IF(J7686&gt;SeuilFigee*3600,1,0)),"")</f>
        <v/>
      </c>
      <c r="N7686" s="0" t="str">
        <f aca="false">IF(G7686=1,IF(COUNTIF(H$2:H7686,H7686)=1,COUNTIF($H:$H,H7686),""),"")</f>
        <v/>
      </c>
      <c r="O7686" s="0" t="str">
        <f aca="false">IF(G7686=1,IF(COUNTIF(I$2:I7686,I7686)=1,COUNTIF($I:$I,I7686),""),"")</f>
        <v/>
      </c>
      <c r="P7686" s="38" t="str">
        <f aca="false">IF(G7686=1,IF(COUNTIFS(C$2:C7686,C7686,G$2:G7686,1)=1,COUNTIFS($C:$C,C7686,$G:$G,1)+ROW()/10000000,""),"")</f>
        <v/>
      </c>
      <c r="Q7686" s="0" t="str">
        <f aca="false">IF(K7686=1,IF(COUNTIFS(C$2:C7686,C7686,K$2:K7686,1)=1,1,0),"")</f>
        <v/>
      </c>
      <c r="R7686" s="0" t="str">
        <f aca="false">IF(M7686=1,IF(COUNTIFS(C$2:C7686,C7686,M$2:M7686,1)=1,1,0),"")</f>
        <v/>
      </c>
      <c r="S7686" s="0" t="str">
        <f aca="false">IF(L7686=1,IF(COUNTIFS(C$2:C7686,C7686,L$2:L7686,1)=1,1,0),"")</f>
        <v/>
      </c>
      <c r="T7686" s="38" t="str">
        <f aca="false">IF(N7686="","",N7686+ROW()/10000000)</f>
        <v/>
      </c>
      <c r="U7686" s="0" t="str">
        <f aca="false">IF(G7686=1,IF(B7686="",1,0),"")</f>
        <v/>
      </c>
    </row>
    <row r="7687" customFormat="false" ht="15" hidden="false" customHeight="false" outlineLevel="0" collapsed="false">
      <c r="A7687" s="35"/>
      <c r="B7687" s="35"/>
      <c r="G7687" s="0" t="str">
        <f aca="false">IF(A7687="","",IF(AND(A7687&gt;=Debut,A7687&lt;Fin),1,0))</f>
        <v/>
      </c>
      <c r="H7687" s="0" t="str">
        <f aca="false">IF(G7687=1,INT(ROUND((A7687-Debut)*86400,0)/600),"")</f>
        <v/>
      </c>
      <c r="I7687" s="0" t="str">
        <f aca="false">IF(G7687=1,INT(ROUND((A7687-Debut)*86400,0)/3600),"")</f>
        <v/>
      </c>
      <c r="J7687" s="0" t="str">
        <f aca="false">IF(OR(A7687="",B7687=""),"",ROUND((B7687-A7687)*86400,0))</f>
        <v/>
      </c>
      <c r="K7687" s="37" t="str">
        <f aca="false">IF(G7687=1,IF(COUNTIFS($C:$C,C7687,$G:$G,1,$A:$A,"&gt;="&amp;(A7687-FenetreInterm/86400),$A:$A,"&lt;="&amp;A7687)&gt;=NbInterm,1,0),"")</f>
        <v/>
      </c>
      <c r="L7687" s="37" t="str">
        <f aca="false">IF(G7687=1,IF(B7687="",0,IF(J7687&lt;SeuilFugitive,1,0)),"")</f>
        <v/>
      </c>
      <c r="M7687" s="37" t="str">
        <f aca="false">IF(G7687=1,IF(B7687="",IF((Fin-A7687)*24&gt;SeuilFigee,1,0),IF(J7687&gt;SeuilFigee*3600,1,0)),"")</f>
        <v/>
      </c>
      <c r="N7687" s="0" t="str">
        <f aca="false">IF(G7687=1,IF(COUNTIF(H$2:H7687,H7687)=1,COUNTIF($H:$H,H7687),""),"")</f>
        <v/>
      </c>
      <c r="O7687" s="0" t="str">
        <f aca="false">IF(G7687=1,IF(COUNTIF(I$2:I7687,I7687)=1,COUNTIF($I:$I,I7687),""),"")</f>
        <v/>
      </c>
      <c r="P7687" s="38" t="str">
        <f aca="false">IF(G7687=1,IF(COUNTIFS(C$2:C7687,C7687,G$2:G7687,1)=1,COUNTIFS($C:$C,C7687,$G:$G,1)+ROW()/10000000,""),"")</f>
        <v/>
      </c>
      <c r="Q7687" s="0" t="str">
        <f aca="false">IF(K7687=1,IF(COUNTIFS(C$2:C7687,C7687,K$2:K7687,1)=1,1,0),"")</f>
        <v/>
      </c>
      <c r="R7687" s="0" t="str">
        <f aca="false">IF(M7687=1,IF(COUNTIFS(C$2:C7687,C7687,M$2:M7687,1)=1,1,0),"")</f>
        <v/>
      </c>
      <c r="S7687" s="0" t="str">
        <f aca="false">IF(L7687=1,IF(COUNTIFS(C$2:C7687,C7687,L$2:L7687,1)=1,1,0),"")</f>
        <v/>
      </c>
      <c r="T7687" s="38" t="str">
        <f aca="false">IF(N7687="","",N7687+ROW()/10000000)</f>
        <v/>
      </c>
      <c r="U7687" s="0" t="str">
        <f aca="false">IF(G7687=1,IF(B7687="",1,0),"")</f>
        <v/>
      </c>
    </row>
    <row r="7688" customFormat="false" ht="15" hidden="false" customHeight="false" outlineLevel="0" collapsed="false">
      <c r="A7688" s="35"/>
      <c r="B7688" s="35"/>
      <c r="G7688" s="0" t="str">
        <f aca="false">IF(A7688="","",IF(AND(A7688&gt;=Debut,A7688&lt;Fin),1,0))</f>
        <v/>
      </c>
      <c r="H7688" s="0" t="str">
        <f aca="false">IF(G7688=1,INT(ROUND((A7688-Debut)*86400,0)/600),"")</f>
        <v/>
      </c>
      <c r="I7688" s="0" t="str">
        <f aca="false">IF(G7688=1,INT(ROUND((A7688-Debut)*86400,0)/3600),"")</f>
        <v/>
      </c>
      <c r="J7688" s="0" t="str">
        <f aca="false">IF(OR(A7688="",B7688=""),"",ROUND((B7688-A7688)*86400,0))</f>
        <v/>
      </c>
      <c r="K7688" s="37" t="str">
        <f aca="false">IF(G7688=1,IF(COUNTIFS($C:$C,C7688,$G:$G,1,$A:$A,"&gt;="&amp;(A7688-FenetreInterm/86400),$A:$A,"&lt;="&amp;A7688)&gt;=NbInterm,1,0),"")</f>
        <v/>
      </c>
      <c r="L7688" s="37" t="str">
        <f aca="false">IF(G7688=1,IF(B7688="",0,IF(J7688&lt;SeuilFugitive,1,0)),"")</f>
        <v/>
      </c>
      <c r="M7688" s="37" t="str">
        <f aca="false">IF(G7688=1,IF(B7688="",IF((Fin-A7688)*24&gt;SeuilFigee,1,0),IF(J7688&gt;SeuilFigee*3600,1,0)),"")</f>
        <v/>
      </c>
      <c r="N7688" s="0" t="str">
        <f aca="false">IF(G7688=1,IF(COUNTIF(H$2:H7688,H7688)=1,COUNTIF($H:$H,H7688),""),"")</f>
        <v/>
      </c>
      <c r="O7688" s="0" t="str">
        <f aca="false">IF(G7688=1,IF(COUNTIF(I$2:I7688,I7688)=1,COUNTIF($I:$I,I7688),""),"")</f>
        <v/>
      </c>
      <c r="P7688" s="38" t="str">
        <f aca="false">IF(G7688=1,IF(COUNTIFS(C$2:C7688,C7688,G$2:G7688,1)=1,COUNTIFS($C:$C,C7688,$G:$G,1)+ROW()/10000000,""),"")</f>
        <v/>
      </c>
      <c r="Q7688" s="0" t="str">
        <f aca="false">IF(K7688=1,IF(COUNTIFS(C$2:C7688,C7688,K$2:K7688,1)=1,1,0),"")</f>
        <v/>
      </c>
      <c r="R7688" s="0" t="str">
        <f aca="false">IF(M7688=1,IF(COUNTIFS(C$2:C7688,C7688,M$2:M7688,1)=1,1,0),"")</f>
        <v/>
      </c>
      <c r="S7688" s="0" t="str">
        <f aca="false">IF(L7688=1,IF(COUNTIFS(C$2:C7688,C7688,L$2:L7688,1)=1,1,0),"")</f>
        <v/>
      </c>
      <c r="T7688" s="38" t="str">
        <f aca="false">IF(N7688="","",N7688+ROW()/10000000)</f>
        <v/>
      </c>
      <c r="U7688" s="0" t="str">
        <f aca="false">IF(G7688=1,IF(B7688="",1,0),"")</f>
        <v/>
      </c>
    </row>
    <row r="7689" customFormat="false" ht="15" hidden="false" customHeight="false" outlineLevel="0" collapsed="false">
      <c r="A7689" s="35"/>
      <c r="B7689" s="35"/>
      <c r="G7689" s="0" t="str">
        <f aca="false">IF(A7689="","",IF(AND(A7689&gt;=Debut,A7689&lt;Fin),1,0))</f>
        <v/>
      </c>
      <c r="H7689" s="0" t="str">
        <f aca="false">IF(G7689=1,INT(ROUND((A7689-Debut)*86400,0)/600),"")</f>
        <v/>
      </c>
      <c r="I7689" s="0" t="str">
        <f aca="false">IF(G7689=1,INT(ROUND((A7689-Debut)*86400,0)/3600),"")</f>
        <v/>
      </c>
      <c r="J7689" s="0" t="str">
        <f aca="false">IF(OR(A7689="",B7689=""),"",ROUND((B7689-A7689)*86400,0))</f>
        <v/>
      </c>
      <c r="K7689" s="37" t="str">
        <f aca="false">IF(G7689=1,IF(COUNTIFS($C:$C,C7689,$G:$G,1,$A:$A,"&gt;="&amp;(A7689-FenetreInterm/86400),$A:$A,"&lt;="&amp;A7689)&gt;=NbInterm,1,0),"")</f>
        <v/>
      </c>
      <c r="L7689" s="37" t="str">
        <f aca="false">IF(G7689=1,IF(B7689="",0,IF(J7689&lt;SeuilFugitive,1,0)),"")</f>
        <v/>
      </c>
      <c r="M7689" s="37" t="str">
        <f aca="false">IF(G7689=1,IF(B7689="",IF((Fin-A7689)*24&gt;SeuilFigee,1,0),IF(J7689&gt;SeuilFigee*3600,1,0)),"")</f>
        <v/>
      </c>
      <c r="N7689" s="0" t="str">
        <f aca="false">IF(G7689=1,IF(COUNTIF(H$2:H7689,H7689)=1,COUNTIF($H:$H,H7689),""),"")</f>
        <v/>
      </c>
      <c r="O7689" s="0" t="str">
        <f aca="false">IF(G7689=1,IF(COUNTIF(I$2:I7689,I7689)=1,COUNTIF($I:$I,I7689),""),"")</f>
        <v/>
      </c>
      <c r="P7689" s="38" t="str">
        <f aca="false">IF(G7689=1,IF(COUNTIFS(C$2:C7689,C7689,G$2:G7689,1)=1,COUNTIFS($C:$C,C7689,$G:$G,1)+ROW()/10000000,""),"")</f>
        <v/>
      </c>
      <c r="Q7689" s="0" t="str">
        <f aca="false">IF(K7689=1,IF(COUNTIFS(C$2:C7689,C7689,K$2:K7689,1)=1,1,0),"")</f>
        <v/>
      </c>
      <c r="R7689" s="0" t="str">
        <f aca="false">IF(M7689=1,IF(COUNTIFS(C$2:C7689,C7689,M$2:M7689,1)=1,1,0),"")</f>
        <v/>
      </c>
      <c r="S7689" s="0" t="str">
        <f aca="false">IF(L7689=1,IF(COUNTIFS(C$2:C7689,C7689,L$2:L7689,1)=1,1,0),"")</f>
        <v/>
      </c>
      <c r="T7689" s="38" t="str">
        <f aca="false">IF(N7689="","",N7689+ROW()/10000000)</f>
        <v/>
      </c>
      <c r="U7689" s="0" t="str">
        <f aca="false">IF(G7689=1,IF(B7689="",1,0),"")</f>
        <v/>
      </c>
    </row>
    <row r="7690" customFormat="false" ht="15" hidden="false" customHeight="false" outlineLevel="0" collapsed="false">
      <c r="A7690" s="35"/>
      <c r="B7690" s="35"/>
      <c r="G7690" s="0" t="str">
        <f aca="false">IF(A7690="","",IF(AND(A7690&gt;=Debut,A7690&lt;Fin),1,0))</f>
        <v/>
      </c>
      <c r="H7690" s="0" t="str">
        <f aca="false">IF(G7690=1,INT(ROUND((A7690-Debut)*86400,0)/600),"")</f>
        <v/>
      </c>
      <c r="I7690" s="0" t="str">
        <f aca="false">IF(G7690=1,INT(ROUND((A7690-Debut)*86400,0)/3600),"")</f>
        <v/>
      </c>
      <c r="J7690" s="0" t="str">
        <f aca="false">IF(OR(A7690="",B7690=""),"",ROUND((B7690-A7690)*86400,0))</f>
        <v/>
      </c>
      <c r="K7690" s="37" t="str">
        <f aca="false">IF(G7690=1,IF(COUNTIFS($C:$C,C7690,$G:$G,1,$A:$A,"&gt;="&amp;(A7690-FenetreInterm/86400),$A:$A,"&lt;="&amp;A7690)&gt;=NbInterm,1,0),"")</f>
        <v/>
      </c>
      <c r="L7690" s="37" t="str">
        <f aca="false">IF(G7690=1,IF(B7690="",0,IF(J7690&lt;SeuilFugitive,1,0)),"")</f>
        <v/>
      </c>
      <c r="M7690" s="37" t="str">
        <f aca="false">IF(G7690=1,IF(B7690="",IF((Fin-A7690)*24&gt;SeuilFigee,1,0),IF(J7690&gt;SeuilFigee*3600,1,0)),"")</f>
        <v/>
      </c>
      <c r="N7690" s="0" t="str">
        <f aca="false">IF(G7690=1,IF(COUNTIF(H$2:H7690,H7690)=1,COUNTIF($H:$H,H7690),""),"")</f>
        <v/>
      </c>
      <c r="O7690" s="0" t="str">
        <f aca="false">IF(G7690=1,IF(COUNTIF(I$2:I7690,I7690)=1,COUNTIF($I:$I,I7690),""),"")</f>
        <v/>
      </c>
      <c r="P7690" s="38" t="str">
        <f aca="false">IF(G7690=1,IF(COUNTIFS(C$2:C7690,C7690,G$2:G7690,1)=1,COUNTIFS($C:$C,C7690,$G:$G,1)+ROW()/10000000,""),"")</f>
        <v/>
      </c>
      <c r="Q7690" s="0" t="str">
        <f aca="false">IF(K7690=1,IF(COUNTIFS(C$2:C7690,C7690,K$2:K7690,1)=1,1,0),"")</f>
        <v/>
      </c>
      <c r="R7690" s="0" t="str">
        <f aca="false">IF(M7690=1,IF(COUNTIFS(C$2:C7690,C7690,M$2:M7690,1)=1,1,0),"")</f>
        <v/>
      </c>
      <c r="S7690" s="0" t="str">
        <f aca="false">IF(L7690=1,IF(COUNTIFS(C$2:C7690,C7690,L$2:L7690,1)=1,1,0),"")</f>
        <v/>
      </c>
      <c r="T7690" s="38" t="str">
        <f aca="false">IF(N7690="","",N7690+ROW()/10000000)</f>
        <v/>
      </c>
      <c r="U7690" s="0" t="str">
        <f aca="false">IF(G7690=1,IF(B7690="",1,0),"")</f>
        <v/>
      </c>
    </row>
    <row r="7691" customFormat="false" ht="15" hidden="false" customHeight="false" outlineLevel="0" collapsed="false">
      <c r="A7691" s="35"/>
      <c r="B7691" s="35"/>
      <c r="G7691" s="0" t="str">
        <f aca="false">IF(A7691="","",IF(AND(A7691&gt;=Debut,A7691&lt;Fin),1,0))</f>
        <v/>
      </c>
      <c r="H7691" s="0" t="str">
        <f aca="false">IF(G7691=1,INT(ROUND((A7691-Debut)*86400,0)/600),"")</f>
        <v/>
      </c>
      <c r="I7691" s="0" t="str">
        <f aca="false">IF(G7691=1,INT(ROUND((A7691-Debut)*86400,0)/3600),"")</f>
        <v/>
      </c>
      <c r="J7691" s="0" t="str">
        <f aca="false">IF(OR(A7691="",B7691=""),"",ROUND((B7691-A7691)*86400,0))</f>
        <v/>
      </c>
      <c r="K7691" s="37" t="str">
        <f aca="false">IF(G7691=1,IF(COUNTIFS($C:$C,C7691,$G:$G,1,$A:$A,"&gt;="&amp;(A7691-FenetreInterm/86400),$A:$A,"&lt;="&amp;A7691)&gt;=NbInterm,1,0),"")</f>
        <v/>
      </c>
      <c r="L7691" s="37" t="str">
        <f aca="false">IF(G7691=1,IF(B7691="",0,IF(J7691&lt;SeuilFugitive,1,0)),"")</f>
        <v/>
      </c>
      <c r="M7691" s="37" t="str">
        <f aca="false">IF(G7691=1,IF(B7691="",IF((Fin-A7691)*24&gt;SeuilFigee,1,0),IF(J7691&gt;SeuilFigee*3600,1,0)),"")</f>
        <v/>
      </c>
      <c r="N7691" s="0" t="str">
        <f aca="false">IF(G7691=1,IF(COUNTIF(H$2:H7691,H7691)=1,COUNTIF($H:$H,H7691),""),"")</f>
        <v/>
      </c>
      <c r="O7691" s="0" t="str">
        <f aca="false">IF(G7691=1,IF(COUNTIF(I$2:I7691,I7691)=1,COUNTIF($I:$I,I7691),""),"")</f>
        <v/>
      </c>
      <c r="P7691" s="38" t="str">
        <f aca="false">IF(G7691=1,IF(COUNTIFS(C$2:C7691,C7691,G$2:G7691,1)=1,COUNTIFS($C:$C,C7691,$G:$G,1)+ROW()/10000000,""),"")</f>
        <v/>
      </c>
      <c r="Q7691" s="0" t="str">
        <f aca="false">IF(K7691=1,IF(COUNTIFS(C$2:C7691,C7691,K$2:K7691,1)=1,1,0),"")</f>
        <v/>
      </c>
      <c r="R7691" s="0" t="str">
        <f aca="false">IF(M7691=1,IF(COUNTIFS(C$2:C7691,C7691,M$2:M7691,1)=1,1,0),"")</f>
        <v/>
      </c>
      <c r="S7691" s="0" t="str">
        <f aca="false">IF(L7691=1,IF(COUNTIFS(C$2:C7691,C7691,L$2:L7691,1)=1,1,0),"")</f>
        <v/>
      </c>
      <c r="T7691" s="38" t="str">
        <f aca="false">IF(N7691="","",N7691+ROW()/10000000)</f>
        <v/>
      </c>
      <c r="U7691" s="0" t="str">
        <f aca="false">IF(G7691=1,IF(B7691="",1,0),"")</f>
        <v/>
      </c>
    </row>
    <row r="7692" customFormat="false" ht="15" hidden="false" customHeight="false" outlineLevel="0" collapsed="false">
      <c r="A7692" s="35"/>
      <c r="B7692" s="35"/>
      <c r="G7692" s="0" t="str">
        <f aca="false">IF(A7692="","",IF(AND(A7692&gt;=Debut,A7692&lt;Fin),1,0))</f>
        <v/>
      </c>
      <c r="H7692" s="0" t="str">
        <f aca="false">IF(G7692=1,INT(ROUND((A7692-Debut)*86400,0)/600),"")</f>
        <v/>
      </c>
      <c r="I7692" s="0" t="str">
        <f aca="false">IF(G7692=1,INT(ROUND((A7692-Debut)*86400,0)/3600),"")</f>
        <v/>
      </c>
      <c r="J7692" s="0" t="str">
        <f aca="false">IF(OR(A7692="",B7692=""),"",ROUND((B7692-A7692)*86400,0))</f>
        <v/>
      </c>
      <c r="K7692" s="37" t="str">
        <f aca="false">IF(G7692=1,IF(COUNTIFS($C:$C,C7692,$G:$G,1,$A:$A,"&gt;="&amp;(A7692-FenetreInterm/86400),$A:$A,"&lt;="&amp;A7692)&gt;=NbInterm,1,0),"")</f>
        <v/>
      </c>
      <c r="L7692" s="37" t="str">
        <f aca="false">IF(G7692=1,IF(B7692="",0,IF(J7692&lt;SeuilFugitive,1,0)),"")</f>
        <v/>
      </c>
      <c r="M7692" s="37" t="str">
        <f aca="false">IF(G7692=1,IF(B7692="",IF((Fin-A7692)*24&gt;SeuilFigee,1,0),IF(J7692&gt;SeuilFigee*3600,1,0)),"")</f>
        <v/>
      </c>
      <c r="N7692" s="0" t="str">
        <f aca="false">IF(G7692=1,IF(COUNTIF(H$2:H7692,H7692)=1,COUNTIF($H:$H,H7692),""),"")</f>
        <v/>
      </c>
      <c r="O7692" s="0" t="str">
        <f aca="false">IF(G7692=1,IF(COUNTIF(I$2:I7692,I7692)=1,COUNTIF($I:$I,I7692),""),"")</f>
        <v/>
      </c>
      <c r="P7692" s="38" t="str">
        <f aca="false">IF(G7692=1,IF(COUNTIFS(C$2:C7692,C7692,G$2:G7692,1)=1,COUNTIFS($C:$C,C7692,$G:$G,1)+ROW()/10000000,""),"")</f>
        <v/>
      </c>
      <c r="Q7692" s="0" t="str">
        <f aca="false">IF(K7692=1,IF(COUNTIFS(C$2:C7692,C7692,K$2:K7692,1)=1,1,0),"")</f>
        <v/>
      </c>
      <c r="R7692" s="0" t="str">
        <f aca="false">IF(M7692=1,IF(COUNTIFS(C$2:C7692,C7692,M$2:M7692,1)=1,1,0),"")</f>
        <v/>
      </c>
      <c r="S7692" s="0" t="str">
        <f aca="false">IF(L7692=1,IF(COUNTIFS(C$2:C7692,C7692,L$2:L7692,1)=1,1,0),"")</f>
        <v/>
      </c>
      <c r="T7692" s="38" t="str">
        <f aca="false">IF(N7692="","",N7692+ROW()/10000000)</f>
        <v/>
      </c>
      <c r="U7692" s="0" t="str">
        <f aca="false">IF(G7692=1,IF(B7692="",1,0),"")</f>
        <v/>
      </c>
    </row>
    <row r="7693" customFormat="false" ht="15" hidden="false" customHeight="false" outlineLevel="0" collapsed="false">
      <c r="A7693" s="35"/>
      <c r="B7693" s="35"/>
      <c r="G7693" s="0" t="str">
        <f aca="false">IF(A7693="","",IF(AND(A7693&gt;=Debut,A7693&lt;Fin),1,0))</f>
        <v/>
      </c>
      <c r="H7693" s="0" t="str">
        <f aca="false">IF(G7693=1,INT(ROUND((A7693-Debut)*86400,0)/600),"")</f>
        <v/>
      </c>
      <c r="I7693" s="0" t="str">
        <f aca="false">IF(G7693=1,INT(ROUND((A7693-Debut)*86400,0)/3600),"")</f>
        <v/>
      </c>
      <c r="J7693" s="0" t="str">
        <f aca="false">IF(OR(A7693="",B7693=""),"",ROUND((B7693-A7693)*86400,0))</f>
        <v/>
      </c>
      <c r="K7693" s="37" t="str">
        <f aca="false">IF(G7693=1,IF(COUNTIFS($C:$C,C7693,$G:$G,1,$A:$A,"&gt;="&amp;(A7693-FenetreInterm/86400),$A:$A,"&lt;="&amp;A7693)&gt;=NbInterm,1,0),"")</f>
        <v/>
      </c>
      <c r="L7693" s="37" t="str">
        <f aca="false">IF(G7693=1,IF(B7693="",0,IF(J7693&lt;SeuilFugitive,1,0)),"")</f>
        <v/>
      </c>
      <c r="M7693" s="37" t="str">
        <f aca="false">IF(G7693=1,IF(B7693="",IF((Fin-A7693)*24&gt;SeuilFigee,1,0),IF(J7693&gt;SeuilFigee*3600,1,0)),"")</f>
        <v/>
      </c>
      <c r="N7693" s="0" t="str">
        <f aca="false">IF(G7693=1,IF(COUNTIF(H$2:H7693,H7693)=1,COUNTIF($H:$H,H7693),""),"")</f>
        <v/>
      </c>
      <c r="O7693" s="0" t="str">
        <f aca="false">IF(G7693=1,IF(COUNTIF(I$2:I7693,I7693)=1,COUNTIF($I:$I,I7693),""),"")</f>
        <v/>
      </c>
      <c r="P7693" s="38" t="str">
        <f aca="false">IF(G7693=1,IF(COUNTIFS(C$2:C7693,C7693,G$2:G7693,1)=1,COUNTIFS($C:$C,C7693,$G:$G,1)+ROW()/10000000,""),"")</f>
        <v/>
      </c>
      <c r="Q7693" s="0" t="str">
        <f aca="false">IF(K7693=1,IF(COUNTIFS(C$2:C7693,C7693,K$2:K7693,1)=1,1,0),"")</f>
        <v/>
      </c>
      <c r="R7693" s="0" t="str">
        <f aca="false">IF(M7693=1,IF(COUNTIFS(C$2:C7693,C7693,M$2:M7693,1)=1,1,0),"")</f>
        <v/>
      </c>
      <c r="S7693" s="0" t="str">
        <f aca="false">IF(L7693=1,IF(COUNTIFS(C$2:C7693,C7693,L$2:L7693,1)=1,1,0),"")</f>
        <v/>
      </c>
      <c r="T7693" s="38" t="str">
        <f aca="false">IF(N7693="","",N7693+ROW()/10000000)</f>
        <v/>
      </c>
      <c r="U7693" s="0" t="str">
        <f aca="false">IF(G7693=1,IF(B7693="",1,0),"")</f>
        <v/>
      </c>
    </row>
    <row r="7694" customFormat="false" ht="15" hidden="false" customHeight="false" outlineLevel="0" collapsed="false">
      <c r="A7694" s="35"/>
      <c r="B7694" s="35"/>
      <c r="G7694" s="0" t="str">
        <f aca="false">IF(A7694="","",IF(AND(A7694&gt;=Debut,A7694&lt;Fin),1,0))</f>
        <v/>
      </c>
      <c r="H7694" s="0" t="str">
        <f aca="false">IF(G7694=1,INT(ROUND((A7694-Debut)*86400,0)/600),"")</f>
        <v/>
      </c>
      <c r="I7694" s="0" t="str">
        <f aca="false">IF(G7694=1,INT(ROUND((A7694-Debut)*86400,0)/3600),"")</f>
        <v/>
      </c>
      <c r="J7694" s="0" t="str">
        <f aca="false">IF(OR(A7694="",B7694=""),"",ROUND((B7694-A7694)*86400,0))</f>
        <v/>
      </c>
      <c r="K7694" s="37" t="str">
        <f aca="false">IF(G7694=1,IF(COUNTIFS($C:$C,C7694,$G:$G,1,$A:$A,"&gt;="&amp;(A7694-FenetreInterm/86400),$A:$A,"&lt;="&amp;A7694)&gt;=NbInterm,1,0),"")</f>
        <v/>
      </c>
      <c r="L7694" s="37" t="str">
        <f aca="false">IF(G7694=1,IF(B7694="",0,IF(J7694&lt;SeuilFugitive,1,0)),"")</f>
        <v/>
      </c>
      <c r="M7694" s="37" t="str">
        <f aca="false">IF(G7694=1,IF(B7694="",IF((Fin-A7694)*24&gt;SeuilFigee,1,0),IF(J7694&gt;SeuilFigee*3600,1,0)),"")</f>
        <v/>
      </c>
      <c r="N7694" s="0" t="str">
        <f aca="false">IF(G7694=1,IF(COUNTIF(H$2:H7694,H7694)=1,COUNTIF($H:$H,H7694),""),"")</f>
        <v/>
      </c>
      <c r="O7694" s="0" t="str">
        <f aca="false">IF(G7694=1,IF(COUNTIF(I$2:I7694,I7694)=1,COUNTIF($I:$I,I7694),""),"")</f>
        <v/>
      </c>
      <c r="P7694" s="38" t="str">
        <f aca="false">IF(G7694=1,IF(COUNTIFS(C$2:C7694,C7694,G$2:G7694,1)=1,COUNTIFS($C:$C,C7694,$G:$G,1)+ROW()/10000000,""),"")</f>
        <v/>
      </c>
      <c r="Q7694" s="0" t="str">
        <f aca="false">IF(K7694=1,IF(COUNTIFS(C$2:C7694,C7694,K$2:K7694,1)=1,1,0),"")</f>
        <v/>
      </c>
      <c r="R7694" s="0" t="str">
        <f aca="false">IF(M7694=1,IF(COUNTIFS(C$2:C7694,C7694,M$2:M7694,1)=1,1,0),"")</f>
        <v/>
      </c>
      <c r="S7694" s="0" t="str">
        <f aca="false">IF(L7694=1,IF(COUNTIFS(C$2:C7694,C7694,L$2:L7694,1)=1,1,0),"")</f>
        <v/>
      </c>
      <c r="T7694" s="38" t="str">
        <f aca="false">IF(N7694="","",N7694+ROW()/10000000)</f>
        <v/>
      </c>
      <c r="U7694" s="0" t="str">
        <f aca="false">IF(G7694=1,IF(B7694="",1,0),"")</f>
        <v/>
      </c>
    </row>
    <row r="7695" customFormat="false" ht="15" hidden="false" customHeight="false" outlineLevel="0" collapsed="false">
      <c r="A7695" s="35"/>
      <c r="B7695" s="35"/>
      <c r="G7695" s="0" t="str">
        <f aca="false">IF(A7695="","",IF(AND(A7695&gt;=Debut,A7695&lt;Fin),1,0))</f>
        <v/>
      </c>
      <c r="H7695" s="0" t="str">
        <f aca="false">IF(G7695=1,INT(ROUND((A7695-Debut)*86400,0)/600),"")</f>
        <v/>
      </c>
      <c r="I7695" s="0" t="str">
        <f aca="false">IF(G7695=1,INT(ROUND((A7695-Debut)*86400,0)/3600),"")</f>
        <v/>
      </c>
      <c r="J7695" s="0" t="str">
        <f aca="false">IF(OR(A7695="",B7695=""),"",ROUND((B7695-A7695)*86400,0))</f>
        <v/>
      </c>
      <c r="K7695" s="37" t="str">
        <f aca="false">IF(G7695=1,IF(COUNTIFS($C:$C,C7695,$G:$G,1,$A:$A,"&gt;="&amp;(A7695-FenetreInterm/86400),$A:$A,"&lt;="&amp;A7695)&gt;=NbInterm,1,0),"")</f>
        <v/>
      </c>
      <c r="L7695" s="37" t="str">
        <f aca="false">IF(G7695=1,IF(B7695="",0,IF(J7695&lt;SeuilFugitive,1,0)),"")</f>
        <v/>
      </c>
      <c r="M7695" s="37" t="str">
        <f aca="false">IF(G7695=1,IF(B7695="",IF((Fin-A7695)*24&gt;SeuilFigee,1,0),IF(J7695&gt;SeuilFigee*3600,1,0)),"")</f>
        <v/>
      </c>
      <c r="N7695" s="0" t="str">
        <f aca="false">IF(G7695=1,IF(COUNTIF(H$2:H7695,H7695)=1,COUNTIF($H:$H,H7695),""),"")</f>
        <v/>
      </c>
      <c r="O7695" s="0" t="str">
        <f aca="false">IF(G7695=1,IF(COUNTIF(I$2:I7695,I7695)=1,COUNTIF($I:$I,I7695),""),"")</f>
        <v/>
      </c>
      <c r="P7695" s="38" t="str">
        <f aca="false">IF(G7695=1,IF(COUNTIFS(C$2:C7695,C7695,G$2:G7695,1)=1,COUNTIFS($C:$C,C7695,$G:$G,1)+ROW()/10000000,""),"")</f>
        <v/>
      </c>
      <c r="Q7695" s="0" t="str">
        <f aca="false">IF(K7695=1,IF(COUNTIFS(C$2:C7695,C7695,K$2:K7695,1)=1,1,0),"")</f>
        <v/>
      </c>
      <c r="R7695" s="0" t="str">
        <f aca="false">IF(M7695=1,IF(COUNTIFS(C$2:C7695,C7695,M$2:M7695,1)=1,1,0),"")</f>
        <v/>
      </c>
      <c r="S7695" s="0" t="str">
        <f aca="false">IF(L7695=1,IF(COUNTIFS(C$2:C7695,C7695,L$2:L7695,1)=1,1,0),"")</f>
        <v/>
      </c>
      <c r="T7695" s="38" t="str">
        <f aca="false">IF(N7695="","",N7695+ROW()/10000000)</f>
        <v/>
      </c>
      <c r="U7695" s="0" t="str">
        <f aca="false">IF(G7695=1,IF(B7695="",1,0),"")</f>
        <v/>
      </c>
    </row>
    <row r="7696" customFormat="false" ht="15" hidden="false" customHeight="false" outlineLevel="0" collapsed="false">
      <c r="A7696" s="35"/>
      <c r="B7696" s="35"/>
      <c r="G7696" s="0" t="str">
        <f aca="false">IF(A7696="","",IF(AND(A7696&gt;=Debut,A7696&lt;Fin),1,0))</f>
        <v/>
      </c>
      <c r="H7696" s="0" t="str">
        <f aca="false">IF(G7696=1,INT(ROUND((A7696-Debut)*86400,0)/600),"")</f>
        <v/>
      </c>
      <c r="I7696" s="0" t="str">
        <f aca="false">IF(G7696=1,INT(ROUND((A7696-Debut)*86400,0)/3600),"")</f>
        <v/>
      </c>
      <c r="J7696" s="0" t="str">
        <f aca="false">IF(OR(A7696="",B7696=""),"",ROUND((B7696-A7696)*86400,0))</f>
        <v/>
      </c>
      <c r="K7696" s="37" t="str">
        <f aca="false">IF(G7696=1,IF(COUNTIFS($C:$C,C7696,$G:$G,1,$A:$A,"&gt;="&amp;(A7696-FenetreInterm/86400),$A:$A,"&lt;="&amp;A7696)&gt;=NbInterm,1,0),"")</f>
        <v/>
      </c>
      <c r="L7696" s="37" t="str">
        <f aca="false">IF(G7696=1,IF(B7696="",0,IF(J7696&lt;SeuilFugitive,1,0)),"")</f>
        <v/>
      </c>
      <c r="M7696" s="37" t="str">
        <f aca="false">IF(G7696=1,IF(B7696="",IF((Fin-A7696)*24&gt;SeuilFigee,1,0),IF(J7696&gt;SeuilFigee*3600,1,0)),"")</f>
        <v/>
      </c>
      <c r="N7696" s="0" t="str">
        <f aca="false">IF(G7696=1,IF(COUNTIF(H$2:H7696,H7696)=1,COUNTIF($H:$H,H7696),""),"")</f>
        <v/>
      </c>
      <c r="O7696" s="0" t="str">
        <f aca="false">IF(G7696=1,IF(COUNTIF(I$2:I7696,I7696)=1,COUNTIF($I:$I,I7696),""),"")</f>
        <v/>
      </c>
      <c r="P7696" s="38" t="str">
        <f aca="false">IF(G7696=1,IF(COUNTIFS(C$2:C7696,C7696,G$2:G7696,1)=1,COUNTIFS($C:$C,C7696,$G:$G,1)+ROW()/10000000,""),"")</f>
        <v/>
      </c>
      <c r="Q7696" s="0" t="str">
        <f aca="false">IF(K7696=1,IF(COUNTIFS(C$2:C7696,C7696,K$2:K7696,1)=1,1,0),"")</f>
        <v/>
      </c>
      <c r="R7696" s="0" t="str">
        <f aca="false">IF(M7696=1,IF(COUNTIFS(C$2:C7696,C7696,M$2:M7696,1)=1,1,0),"")</f>
        <v/>
      </c>
      <c r="S7696" s="0" t="str">
        <f aca="false">IF(L7696=1,IF(COUNTIFS(C$2:C7696,C7696,L$2:L7696,1)=1,1,0),"")</f>
        <v/>
      </c>
      <c r="T7696" s="38" t="str">
        <f aca="false">IF(N7696="","",N7696+ROW()/10000000)</f>
        <v/>
      </c>
      <c r="U7696" s="0" t="str">
        <f aca="false">IF(G7696=1,IF(B7696="",1,0),"")</f>
        <v/>
      </c>
    </row>
    <row r="7697" customFormat="false" ht="15" hidden="false" customHeight="false" outlineLevel="0" collapsed="false">
      <c r="A7697" s="35"/>
      <c r="B7697" s="35"/>
      <c r="G7697" s="0" t="str">
        <f aca="false">IF(A7697="","",IF(AND(A7697&gt;=Debut,A7697&lt;Fin),1,0))</f>
        <v/>
      </c>
      <c r="H7697" s="0" t="str">
        <f aca="false">IF(G7697=1,INT(ROUND((A7697-Debut)*86400,0)/600),"")</f>
        <v/>
      </c>
      <c r="I7697" s="0" t="str">
        <f aca="false">IF(G7697=1,INT(ROUND((A7697-Debut)*86400,0)/3600),"")</f>
        <v/>
      </c>
      <c r="J7697" s="0" t="str">
        <f aca="false">IF(OR(A7697="",B7697=""),"",ROUND((B7697-A7697)*86400,0))</f>
        <v/>
      </c>
      <c r="K7697" s="37" t="str">
        <f aca="false">IF(G7697=1,IF(COUNTIFS($C:$C,C7697,$G:$G,1,$A:$A,"&gt;="&amp;(A7697-FenetreInterm/86400),$A:$A,"&lt;="&amp;A7697)&gt;=NbInterm,1,0),"")</f>
        <v/>
      </c>
      <c r="L7697" s="37" t="str">
        <f aca="false">IF(G7697=1,IF(B7697="",0,IF(J7697&lt;SeuilFugitive,1,0)),"")</f>
        <v/>
      </c>
      <c r="M7697" s="37" t="str">
        <f aca="false">IF(G7697=1,IF(B7697="",IF((Fin-A7697)*24&gt;SeuilFigee,1,0),IF(J7697&gt;SeuilFigee*3600,1,0)),"")</f>
        <v/>
      </c>
      <c r="N7697" s="0" t="str">
        <f aca="false">IF(G7697=1,IF(COUNTIF(H$2:H7697,H7697)=1,COUNTIF($H:$H,H7697),""),"")</f>
        <v/>
      </c>
      <c r="O7697" s="0" t="str">
        <f aca="false">IF(G7697=1,IF(COUNTIF(I$2:I7697,I7697)=1,COUNTIF($I:$I,I7697),""),"")</f>
        <v/>
      </c>
      <c r="P7697" s="38" t="str">
        <f aca="false">IF(G7697=1,IF(COUNTIFS(C$2:C7697,C7697,G$2:G7697,1)=1,COUNTIFS($C:$C,C7697,$G:$G,1)+ROW()/10000000,""),"")</f>
        <v/>
      </c>
      <c r="Q7697" s="0" t="str">
        <f aca="false">IF(K7697=1,IF(COUNTIFS(C$2:C7697,C7697,K$2:K7697,1)=1,1,0),"")</f>
        <v/>
      </c>
      <c r="R7697" s="0" t="str">
        <f aca="false">IF(M7697=1,IF(COUNTIFS(C$2:C7697,C7697,M$2:M7697,1)=1,1,0),"")</f>
        <v/>
      </c>
      <c r="S7697" s="0" t="str">
        <f aca="false">IF(L7697=1,IF(COUNTIFS(C$2:C7697,C7697,L$2:L7697,1)=1,1,0),"")</f>
        <v/>
      </c>
      <c r="T7697" s="38" t="str">
        <f aca="false">IF(N7697="","",N7697+ROW()/10000000)</f>
        <v/>
      </c>
      <c r="U7697" s="0" t="str">
        <f aca="false">IF(G7697=1,IF(B7697="",1,0),"")</f>
        <v/>
      </c>
    </row>
    <row r="7698" customFormat="false" ht="15" hidden="false" customHeight="false" outlineLevel="0" collapsed="false">
      <c r="A7698" s="35"/>
      <c r="B7698" s="35"/>
      <c r="G7698" s="0" t="str">
        <f aca="false">IF(A7698="","",IF(AND(A7698&gt;=Debut,A7698&lt;Fin),1,0))</f>
        <v/>
      </c>
      <c r="H7698" s="0" t="str">
        <f aca="false">IF(G7698=1,INT(ROUND((A7698-Debut)*86400,0)/600),"")</f>
        <v/>
      </c>
      <c r="I7698" s="0" t="str">
        <f aca="false">IF(G7698=1,INT(ROUND((A7698-Debut)*86400,0)/3600),"")</f>
        <v/>
      </c>
      <c r="J7698" s="0" t="str">
        <f aca="false">IF(OR(A7698="",B7698=""),"",ROUND((B7698-A7698)*86400,0))</f>
        <v/>
      </c>
      <c r="K7698" s="37" t="str">
        <f aca="false">IF(G7698=1,IF(COUNTIFS($C:$C,C7698,$G:$G,1,$A:$A,"&gt;="&amp;(A7698-FenetreInterm/86400),$A:$A,"&lt;="&amp;A7698)&gt;=NbInterm,1,0),"")</f>
        <v/>
      </c>
      <c r="L7698" s="37" t="str">
        <f aca="false">IF(G7698=1,IF(B7698="",0,IF(J7698&lt;SeuilFugitive,1,0)),"")</f>
        <v/>
      </c>
      <c r="M7698" s="37" t="str">
        <f aca="false">IF(G7698=1,IF(B7698="",IF((Fin-A7698)*24&gt;SeuilFigee,1,0),IF(J7698&gt;SeuilFigee*3600,1,0)),"")</f>
        <v/>
      </c>
      <c r="N7698" s="0" t="str">
        <f aca="false">IF(G7698=1,IF(COUNTIF(H$2:H7698,H7698)=1,COUNTIF($H:$H,H7698),""),"")</f>
        <v/>
      </c>
      <c r="O7698" s="0" t="str">
        <f aca="false">IF(G7698=1,IF(COUNTIF(I$2:I7698,I7698)=1,COUNTIF($I:$I,I7698),""),"")</f>
        <v/>
      </c>
      <c r="P7698" s="38" t="str">
        <f aca="false">IF(G7698=1,IF(COUNTIFS(C$2:C7698,C7698,G$2:G7698,1)=1,COUNTIFS($C:$C,C7698,$G:$G,1)+ROW()/10000000,""),"")</f>
        <v/>
      </c>
      <c r="Q7698" s="0" t="str">
        <f aca="false">IF(K7698=1,IF(COUNTIFS(C$2:C7698,C7698,K$2:K7698,1)=1,1,0),"")</f>
        <v/>
      </c>
      <c r="R7698" s="0" t="str">
        <f aca="false">IF(M7698=1,IF(COUNTIFS(C$2:C7698,C7698,M$2:M7698,1)=1,1,0),"")</f>
        <v/>
      </c>
      <c r="S7698" s="0" t="str">
        <f aca="false">IF(L7698=1,IF(COUNTIFS(C$2:C7698,C7698,L$2:L7698,1)=1,1,0),"")</f>
        <v/>
      </c>
      <c r="T7698" s="38" t="str">
        <f aca="false">IF(N7698="","",N7698+ROW()/10000000)</f>
        <v/>
      </c>
      <c r="U7698" s="0" t="str">
        <f aca="false">IF(G7698=1,IF(B7698="",1,0),"")</f>
        <v/>
      </c>
    </row>
    <row r="7699" customFormat="false" ht="15" hidden="false" customHeight="false" outlineLevel="0" collapsed="false">
      <c r="A7699" s="35"/>
      <c r="B7699" s="35"/>
      <c r="G7699" s="0" t="str">
        <f aca="false">IF(A7699="","",IF(AND(A7699&gt;=Debut,A7699&lt;Fin),1,0))</f>
        <v/>
      </c>
      <c r="H7699" s="0" t="str">
        <f aca="false">IF(G7699=1,INT(ROUND((A7699-Debut)*86400,0)/600),"")</f>
        <v/>
      </c>
      <c r="I7699" s="0" t="str">
        <f aca="false">IF(G7699=1,INT(ROUND((A7699-Debut)*86400,0)/3600),"")</f>
        <v/>
      </c>
      <c r="J7699" s="0" t="str">
        <f aca="false">IF(OR(A7699="",B7699=""),"",ROUND((B7699-A7699)*86400,0))</f>
        <v/>
      </c>
      <c r="K7699" s="37" t="str">
        <f aca="false">IF(G7699=1,IF(COUNTIFS($C:$C,C7699,$G:$G,1,$A:$A,"&gt;="&amp;(A7699-FenetreInterm/86400),$A:$A,"&lt;="&amp;A7699)&gt;=NbInterm,1,0),"")</f>
        <v/>
      </c>
      <c r="L7699" s="37" t="str">
        <f aca="false">IF(G7699=1,IF(B7699="",0,IF(J7699&lt;SeuilFugitive,1,0)),"")</f>
        <v/>
      </c>
      <c r="M7699" s="37" t="str">
        <f aca="false">IF(G7699=1,IF(B7699="",IF((Fin-A7699)*24&gt;SeuilFigee,1,0),IF(J7699&gt;SeuilFigee*3600,1,0)),"")</f>
        <v/>
      </c>
      <c r="N7699" s="0" t="str">
        <f aca="false">IF(G7699=1,IF(COUNTIF(H$2:H7699,H7699)=1,COUNTIF($H:$H,H7699),""),"")</f>
        <v/>
      </c>
      <c r="O7699" s="0" t="str">
        <f aca="false">IF(G7699=1,IF(COUNTIF(I$2:I7699,I7699)=1,COUNTIF($I:$I,I7699),""),"")</f>
        <v/>
      </c>
      <c r="P7699" s="38" t="str">
        <f aca="false">IF(G7699=1,IF(COUNTIFS(C$2:C7699,C7699,G$2:G7699,1)=1,COUNTIFS($C:$C,C7699,$G:$G,1)+ROW()/10000000,""),"")</f>
        <v/>
      </c>
      <c r="Q7699" s="0" t="str">
        <f aca="false">IF(K7699=1,IF(COUNTIFS(C$2:C7699,C7699,K$2:K7699,1)=1,1,0),"")</f>
        <v/>
      </c>
      <c r="R7699" s="0" t="str">
        <f aca="false">IF(M7699=1,IF(COUNTIFS(C$2:C7699,C7699,M$2:M7699,1)=1,1,0),"")</f>
        <v/>
      </c>
      <c r="S7699" s="0" t="str">
        <f aca="false">IF(L7699=1,IF(COUNTIFS(C$2:C7699,C7699,L$2:L7699,1)=1,1,0),"")</f>
        <v/>
      </c>
      <c r="T7699" s="38" t="str">
        <f aca="false">IF(N7699="","",N7699+ROW()/10000000)</f>
        <v/>
      </c>
      <c r="U7699" s="0" t="str">
        <f aca="false">IF(G7699=1,IF(B7699="",1,0),"")</f>
        <v/>
      </c>
    </row>
    <row r="7700" customFormat="false" ht="15" hidden="false" customHeight="false" outlineLevel="0" collapsed="false">
      <c r="A7700" s="35"/>
      <c r="B7700" s="35"/>
      <c r="G7700" s="0" t="str">
        <f aca="false">IF(A7700="","",IF(AND(A7700&gt;=Debut,A7700&lt;Fin),1,0))</f>
        <v/>
      </c>
      <c r="H7700" s="0" t="str">
        <f aca="false">IF(G7700=1,INT(ROUND((A7700-Debut)*86400,0)/600),"")</f>
        <v/>
      </c>
      <c r="I7700" s="0" t="str">
        <f aca="false">IF(G7700=1,INT(ROUND((A7700-Debut)*86400,0)/3600),"")</f>
        <v/>
      </c>
      <c r="J7700" s="0" t="str">
        <f aca="false">IF(OR(A7700="",B7700=""),"",ROUND((B7700-A7700)*86400,0))</f>
        <v/>
      </c>
      <c r="K7700" s="37" t="str">
        <f aca="false">IF(G7700=1,IF(COUNTIFS($C:$C,C7700,$G:$G,1,$A:$A,"&gt;="&amp;(A7700-FenetreInterm/86400),$A:$A,"&lt;="&amp;A7700)&gt;=NbInterm,1,0),"")</f>
        <v/>
      </c>
      <c r="L7700" s="37" t="str">
        <f aca="false">IF(G7700=1,IF(B7700="",0,IF(J7700&lt;SeuilFugitive,1,0)),"")</f>
        <v/>
      </c>
      <c r="M7700" s="37" t="str">
        <f aca="false">IF(G7700=1,IF(B7700="",IF((Fin-A7700)*24&gt;SeuilFigee,1,0),IF(J7700&gt;SeuilFigee*3600,1,0)),"")</f>
        <v/>
      </c>
      <c r="N7700" s="0" t="str">
        <f aca="false">IF(G7700=1,IF(COUNTIF(H$2:H7700,H7700)=1,COUNTIF($H:$H,H7700),""),"")</f>
        <v/>
      </c>
      <c r="O7700" s="0" t="str">
        <f aca="false">IF(G7700=1,IF(COUNTIF(I$2:I7700,I7700)=1,COUNTIF($I:$I,I7700),""),"")</f>
        <v/>
      </c>
      <c r="P7700" s="38" t="str">
        <f aca="false">IF(G7700=1,IF(COUNTIFS(C$2:C7700,C7700,G$2:G7700,1)=1,COUNTIFS($C:$C,C7700,$G:$G,1)+ROW()/10000000,""),"")</f>
        <v/>
      </c>
      <c r="Q7700" s="0" t="str">
        <f aca="false">IF(K7700=1,IF(COUNTIFS(C$2:C7700,C7700,K$2:K7700,1)=1,1,0),"")</f>
        <v/>
      </c>
      <c r="R7700" s="0" t="str">
        <f aca="false">IF(M7700=1,IF(COUNTIFS(C$2:C7700,C7700,M$2:M7700,1)=1,1,0),"")</f>
        <v/>
      </c>
      <c r="S7700" s="0" t="str">
        <f aca="false">IF(L7700=1,IF(COUNTIFS(C$2:C7700,C7700,L$2:L7700,1)=1,1,0),"")</f>
        <v/>
      </c>
      <c r="T7700" s="38" t="str">
        <f aca="false">IF(N7700="","",N7700+ROW()/10000000)</f>
        <v/>
      </c>
      <c r="U7700" s="0" t="str">
        <f aca="false">IF(G7700=1,IF(B7700="",1,0),"")</f>
        <v/>
      </c>
    </row>
    <row r="7701" customFormat="false" ht="15" hidden="false" customHeight="false" outlineLevel="0" collapsed="false">
      <c r="A7701" s="35"/>
      <c r="B7701" s="35"/>
      <c r="G7701" s="0" t="str">
        <f aca="false">IF(A7701="","",IF(AND(A7701&gt;=Debut,A7701&lt;Fin),1,0))</f>
        <v/>
      </c>
      <c r="H7701" s="0" t="str">
        <f aca="false">IF(G7701=1,INT(ROUND((A7701-Debut)*86400,0)/600),"")</f>
        <v/>
      </c>
      <c r="I7701" s="0" t="str">
        <f aca="false">IF(G7701=1,INT(ROUND((A7701-Debut)*86400,0)/3600),"")</f>
        <v/>
      </c>
      <c r="J7701" s="0" t="str">
        <f aca="false">IF(OR(A7701="",B7701=""),"",ROUND((B7701-A7701)*86400,0))</f>
        <v/>
      </c>
      <c r="K7701" s="37" t="str">
        <f aca="false">IF(G7701=1,IF(COUNTIFS($C:$C,C7701,$G:$G,1,$A:$A,"&gt;="&amp;(A7701-FenetreInterm/86400),$A:$A,"&lt;="&amp;A7701)&gt;=NbInterm,1,0),"")</f>
        <v/>
      </c>
      <c r="L7701" s="37" t="str">
        <f aca="false">IF(G7701=1,IF(B7701="",0,IF(J7701&lt;SeuilFugitive,1,0)),"")</f>
        <v/>
      </c>
      <c r="M7701" s="37" t="str">
        <f aca="false">IF(G7701=1,IF(B7701="",IF((Fin-A7701)*24&gt;SeuilFigee,1,0),IF(J7701&gt;SeuilFigee*3600,1,0)),"")</f>
        <v/>
      </c>
      <c r="N7701" s="0" t="str">
        <f aca="false">IF(G7701=1,IF(COUNTIF(H$2:H7701,H7701)=1,COUNTIF($H:$H,H7701),""),"")</f>
        <v/>
      </c>
      <c r="O7701" s="0" t="str">
        <f aca="false">IF(G7701=1,IF(COUNTIF(I$2:I7701,I7701)=1,COUNTIF($I:$I,I7701),""),"")</f>
        <v/>
      </c>
      <c r="P7701" s="38" t="str">
        <f aca="false">IF(G7701=1,IF(COUNTIFS(C$2:C7701,C7701,G$2:G7701,1)=1,COUNTIFS($C:$C,C7701,$G:$G,1)+ROW()/10000000,""),"")</f>
        <v/>
      </c>
      <c r="Q7701" s="0" t="str">
        <f aca="false">IF(K7701=1,IF(COUNTIFS(C$2:C7701,C7701,K$2:K7701,1)=1,1,0),"")</f>
        <v/>
      </c>
      <c r="R7701" s="0" t="str">
        <f aca="false">IF(M7701=1,IF(COUNTIFS(C$2:C7701,C7701,M$2:M7701,1)=1,1,0),"")</f>
        <v/>
      </c>
      <c r="S7701" s="0" t="str">
        <f aca="false">IF(L7701=1,IF(COUNTIFS(C$2:C7701,C7701,L$2:L7701,1)=1,1,0),"")</f>
        <v/>
      </c>
      <c r="T7701" s="38" t="str">
        <f aca="false">IF(N7701="","",N7701+ROW()/10000000)</f>
        <v/>
      </c>
      <c r="U7701" s="0" t="str">
        <f aca="false">IF(G7701=1,IF(B7701="",1,0),"")</f>
        <v/>
      </c>
    </row>
    <row r="7702" customFormat="false" ht="15" hidden="false" customHeight="false" outlineLevel="0" collapsed="false">
      <c r="A7702" s="35"/>
      <c r="B7702" s="35"/>
      <c r="G7702" s="0" t="str">
        <f aca="false">IF(A7702="","",IF(AND(A7702&gt;=Debut,A7702&lt;Fin),1,0))</f>
        <v/>
      </c>
      <c r="H7702" s="0" t="str">
        <f aca="false">IF(G7702=1,INT(ROUND((A7702-Debut)*86400,0)/600),"")</f>
        <v/>
      </c>
      <c r="I7702" s="0" t="str">
        <f aca="false">IF(G7702=1,INT(ROUND((A7702-Debut)*86400,0)/3600),"")</f>
        <v/>
      </c>
      <c r="J7702" s="0" t="str">
        <f aca="false">IF(OR(A7702="",B7702=""),"",ROUND((B7702-A7702)*86400,0))</f>
        <v/>
      </c>
      <c r="K7702" s="37" t="str">
        <f aca="false">IF(G7702=1,IF(COUNTIFS($C:$C,C7702,$G:$G,1,$A:$A,"&gt;="&amp;(A7702-FenetreInterm/86400),$A:$A,"&lt;="&amp;A7702)&gt;=NbInterm,1,0),"")</f>
        <v/>
      </c>
      <c r="L7702" s="37" t="str">
        <f aca="false">IF(G7702=1,IF(B7702="",0,IF(J7702&lt;SeuilFugitive,1,0)),"")</f>
        <v/>
      </c>
      <c r="M7702" s="37" t="str">
        <f aca="false">IF(G7702=1,IF(B7702="",IF((Fin-A7702)*24&gt;SeuilFigee,1,0),IF(J7702&gt;SeuilFigee*3600,1,0)),"")</f>
        <v/>
      </c>
      <c r="N7702" s="0" t="str">
        <f aca="false">IF(G7702=1,IF(COUNTIF(H$2:H7702,H7702)=1,COUNTIF($H:$H,H7702),""),"")</f>
        <v/>
      </c>
      <c r="O7702" s="0" t="str">
        <f aca="false">IF(G7702=1,IF(COUNTIF(I$2:I7702,I7702)=1,COUNTIF($I:$I,I7702),""),"")</f>
        <v/>
      </c>
      <c r="P7702" s="38" t="str">
        <f aca="false">IF(G7702=1,IF(COUNTIFS(C$2:C7702,C7702,G$2:G7702,1)=1,COUNTIFS($C:$C,C7702,$G:$G,1)+ROW()/10000000,""),"")</f>
        <v/>
      </c>
      <c r="Q7702" s="0" t="str">
        <f aca="false">IF(K7702=1,IF(COUNTIFS(C$2:C7702,C7702,K$2:K7702,1)=1,1,0),"")</f>
        <v/>
      </c>
      <c r="R7702" s="0" t="str">
        <f aca="false">IF(M7702=1,IF(COUNTIFS(C$2:C7702,C7702,M$2:M7702,1)=1,1,0),"")</f>
        <v/>
      </c>
      <c r="S7702" s="0" t="str">
        <f aca="false">IF(L7702=1,IF(COUNTIFS(C$2:C7702,C7702,L$2:L7702,1)=1,1,0),"")</f>
        <v/>
      </c>
      <c r="T7702" s="38" t="str">
        <f aca="false">IF(N7702="","",N7702+ROW()/10000000)</f>
        <v/>
      </c>
      <c r="U7702" s="0" t="str">
        <f aca="false">IF(G7702=1,IF(B7702="",1,0),"")</f>
        <v/>
      </c>
    </row>
    <row r="7703" customFormat="false" ht="15" hidden="false" customHeight="false" outlineLevel="0" collapsed="false">
      <c r="A7703" s="35"/>
      <c r="B7703" s="35"/>
      <c r="G7703" s="0" t="str">
        <f aca="false">IF(A7703="","",IF(AND(A7703&gt;=Debut,A7703&lt;Fin),1,0))</f>
        <v/>
      </c>
      <c r="H7703" s="0" t="str">
        <f aca="false">IF(G7703=1,INT(ROUND((A7703-Debut)*86400,0)/600),"")</f>
        <v/>
      </c>
      <c r="I7703" s="0" t="str">
        <f aca="false">IF(G7703=1,INT(ROUND((A7703-Debut)*86400,0)/3600),"")</f>
        <v/>
      </c>
      <c r="J7703" s="0" t="str">
        <f aca="false">IF(OR(A7703="",B7703=""),"",ROUND((B7703-A7703)*86400,0))</f>
        <v/>
      </c>
      <c r="K7703" s="37" t="str">
        <f aca="false">IF(G7703=1,IF(COUNTIFS($C:$C,C7703,$G:$G,1,$A:$A,"&gt;="&amp;(A7703-FenetreInterm/86400),$A:$A,"&lt;="&amp;A7703)&gt;=NbInterm,1,0),"")</f>
        <v/>
      </c>
      <c r="L7703" s="37" t="str">
        <f aca="false">IF(G7703=1,IF(B7703="",0,IF(J7703&lt;SeuilFugitive,1,0)),"")</f>
        <v/>
      </c>
      <c r="M7703" s="37" t="str">
        <f aca="false">IF(G7703=1,IF(B7703="",IF((Fin-A7703)*24&gt;SeuilFigee,1,0),IF(J7703&gt;SeuilFigee*3600,1,0)),"")</f>
        <v/>
      </c>
      <c r="N7703" s="0" t="str">
        <f aca="false">IF(G7703=1,IF(COUNTIF(H$2:H7703,H7703)=1,COUNTIF($H:$H,H7703),""),"")</f>
        <v/>
      </c>
      <c r="O7703" s="0" t="str">
        <f aca="false">IF(G7703=1,IF(COUNTIF(I$2:I7703,I7703)=1,COUNTIF($I:$I,I7703),""),"")</f>
        <v/>
      </c>
      <c r="P7703" s="38" t="str">
        <f aca="false">IF(G7703=1,IF(COUNTIFS(C$2:C7703,C7703,G$2:G7703,1)=1,COUNTIFS($C:$C,C7703,$G:$G,1)+ROW()/10000000,""),"")</f>
        <v/>
      </c>
      <c r="Q7703" s="0" t="str">
        <f aca="false">IF(K7703=1,IF(COUNTIFS(C$2:C7703,C7703,K$2:K7703,1)=1,1,0),"")</f>
        <v/>
      </c>
      <c r="R7703" s="0" t="str">
        <f aca="false">IF(M7703=1,IF(COUNTIFS(C$2:C7703,C7703,M$2:M7703,1)=1,1,0),"")</f>
        <v/>
      </c>
      <c r="S7703" s="0" t="str">
        <f aca="false">IF(L7703=1,IF(COUNTIFS(C$2:C7703,C7703,L$2:L7703,1)=1,1,0),"")</f>
        <v/>
      </c>
      <c r="T7703" s="38" t="str">
        <f aca="false">IF(N7703="","",N7703+ROW()/10000000)</f>
        <v/>
      </c>
      <c r="U7703" s="0" t="str">
        <f aca="false">IF(G7703=1,IF(B7703="",1,0),"")</f>
        <v/>
      </c>
    </row>
    <row r="7704" customFormat="false" ht="15" hidden="false" customHeight="false" outlineLevel="0" collapsed="false">
      <c r="A7704" s="35"/>
      <c r="B7704" s="35"/>
      <c r="G7704" s="0" t="str">
        <f aca="false">IF(A7704="","",IF(AND(A7704&gt;=Debut,A7704&lt;Fin),1,0))</f>
        <v/>
      </c>
      <c r="H7704" s="0" t="str">
        <f aca="false">IF(G7704=1,INT(ROUND((A7704-Debut)*86400,0)/600),"")</f>
        <v/>
      </c>
      <c r="I7704" s="0" t="str">
        <f aca="false">IF(G7704=1,INT(ROUND((A7704-Debut)*86400,0)/3600),"")</f>
        <v/>
      </c>
      <c r="J7704" s="0" t="str">
        <f aca="false">IF(OR(A7704="",B7704=""),"",ROUND((B7704-A7704)*86400,0))</f>
        <v/>
      </c>
      <c r="K7704" s="37" t="str">
        <f aca="false">IF(G7704=1,IF(COUNTIFS($C:$C,C7704,$G:$G,1,$A:$A,"&gt;="&amp;(A7704-FenetreInterm/86400),$A:$A,"&lt;="&amp;A7704)&gt;=NbInterm,1,0),"")</f>
        <v/>
      </c>
      <c r="L7704" s="37" t="str">
        <f aca="false">IF(G7704=1,IF(B7704="",0,IF(J7704&lt;SeuilFugitive,1,0)),"")</f>
        <v/>
      </c>
      <c r="M7704" s="37" t="str">
        <f aca="false">IF(G7704=1,IF(B7704="",IF((Fin-A7704)*24&gt;SeuilFigee,1,0),IF(J7704&gt;SeuilFigee*3600,1,0)),"")</f>
        <v/>
      </c>
      <c r="N7704" s="0" t="str">
        <f aca="false">IF(G7704=1,IF(COUNTIF(H$2:H7704,H7704)=1,COUNTIF($H:$H,H7704),""),"")</f>
        <v/>
      </c>
      <c r="O7704" s="0" t="str">
        <f aca="false">IF(G7704=1,IF(COUNTIF(I$2:I7704,I7704)=1,COUNTIF($I:$I,I7704),""),"")</f>
        <v/>
      </c>
      <c r="P7704" s="38" t="str">
        <f aca="false">IF(G7704=1,IF(COUNTIFS(C$2:C7704,C7704,G$2:G7704,1)=1,COUNTIFS($C:$C,C7704,$G:$G,1)+ROW()/10000000,""),"")</f>
        <v/>
      </c>
      <c r="Q7704" s="0" t="str">
        <f aca="false">IF(K7704=1,IF(COUNTIFS(C$2:C7704,C7704,K$2:K7704,1)=1,1,0),"")</f>
        <v/>
      </c>
      <c r="R7704" s="0" t="str">
        <f aca="false">IF(M7704=1,IF(COUNTIFS(C$2:C7704,C7704,M$2:M7704,1)=1,1,0),"")</f>
        <v/>
      </c>
      <c r="S7704" s="0" t="str">
        <f aca="false">IF(L7704=1,IF(COUNTIFS(C$2:C7704,C7704,L$2:L7704,1)=1,1,0),"")</f>
        <v/>
      </c>
      <c r="T7704" s="38" t="str">
        <f aca="false">IF(N7704="","",N7704+ROW()/10000000)</f>
        <v/>
      </c>
      <c r="U7704" s="0" t="str">
        <f aca="false">IF(G7704=1,IF(B7704="",1,0),"")</f>
        <v/>
      </c>
    </row>
    <row r="7705" customFormat="false" ht="15" hidden="false" customHeight="false" outlineLevel="0" collapsed="false">
      <c r="A7705" s="35"/>
      <c r="B7705" s="35"/>
      <c r="G7705" s="0" t="str">
        <f aca="false">IF(A7705="","",IF(AND(A7705&gt;=Debut,A7705&lt;Fin),1,0))</f>
        <v/>
      </c>
      <c r="H7705" s="0" t="str">
        <f aca="false">IF(G7705=1,INT(ROUND((A7705-Debut)*86400,0)/600),"")</f>
        <v/>
      </c>
      <c r="I7705" s="0" t="str">
        <f aca="false">IF(G7705=1,INT(ROUND((A7705-Debut)*86400,0)/3600),"")</f>
        <v/>
      </c>
      <c r="J7705" s="0" t="str">
        <f aca="false">IF(OR(A7705="",B7705=""),"",ROUND((B7705-A7705)*86400,0))</f>
        <v/>
      </c>
      <c r="K7705" s="37" t="str">
        <f aca="false">IF(G7705=1,IF(COUNTIFS($C:$C,C7705,$G:$G,1,$A:$A,"&gt;="&amp;(A7705-FenetreInterm/86400),$A:$A,"&lt;="&amp;A7705)&gt;=NbInterm,1,0),"")</f>
        <v/>
      </c>
      <c r="L7705" s="37" t="str">
        <f aca="false">IF(G7705=1,IF(B7705="",0,IF(J7705&lt;SeuilFugitive,1,0)),"")</f>
        <v/>
      </c>
      <c r="M7705" s="37" t="str">
        <f aca="false">IF(G7705=1,IF(B7705="",IF((Fin-A7705)*24&gt;SeuilFigee,1,0),IF(J7705&gt;SeuilFigee*3600,1,0)),"")</f>
        <v/>
      </c>
      <c r="N7705" s="0" t="str">
        <f aca="false">IF(G7705=1,IF(COUNTIF(H$2:H7705,H7705)=1,COUNTIF($H:$H,H7705),""),"")</f>
        <v/>
      </c>
      <c r="O7705" s="0" t="str">
        <f aca="false">IF(G7705=1,IF(COUNTIF(I$2:I7705,I7705)=1,COUNTIF($I:$I,I7705),""),"")</f>
        <v/>
      </c>
      <c r="P7705" s="38" t="str">
        <f aca="false">IF(G7705=1,IF(COUNTIFS(C$2:C7705,C7705,G$2:G7705,1)=1,COUNTIFS($C:$C,C7705,$G:$G,1)+ROW()/10000000,""),"")</f>
        <v/>
      </c>
      <c r="Q7705" s="0" t="str">
        <f aca="false">IF(K7705=1,IF(COUNTIFS(C$2:C7705,C7705,K$2:K7705,1)=1,1,0),"")</f>
        <v/>
      </c>
      <c r="R7705" s="0" t="str">
        <f aca="false">IF(M7705=1,IF(COUNTIFS(C$2:C7705,C7705,M$2:M7705,1)=1,1,0),"")</f>
        <v/>
      </c>
      <c r="S7705" s="0" t="str">
        <f aca="false">IF(L7705=1,IF(COUNTIFS(C$2:C7705,C7705,L$2:L7705,1)=1,1,0),"")</f>
        <v/>
      </c>
      <c r="T7705" s="38" t="str">
        <f aca="false">IF(N7705="","",N7705+ROW()/10000000)</f>
        <v/>
      </c>
      <c r="U7705" s="0" t="str">
        <f aca="false">IF(G7705=1,IF(B7705="",1,0),"")</f>
        <v/>
      </c>
    </row>
    <row r="7706" customFormat="false" ht="15" hidden="false" customHeight="false" outlineLevel="0" collapsed="false">
      <c r="A7706" s="35"/>
      <c r="B7706" s="35"/>
      <c r="G7706" s="0" t="str">
        <f aca="false">IF(A7706="","",IF(AND(A7706&gt;=Debut,A7706&lt;Fin),1,0))</f>
        <v/>
      </c>
      <c r="H7706" s="0" t="str">
        <f aca="false">IF(G7706=1,INT(ROUND((A7706-Debut)*86400,0)/600),"")</f>
        <v/>
      </c>
      <c r="I7706" s="0" t="str">
        <f aca="false">IF(G7706=1,INT(ROUND((A7706-Debut)*86400,0)/3600),"")</f>
        <v/>
      </c>
      <c r="J7706" s="0" t="str">
        <f aca="false">IF(OR(A7706="",B7706=""),"",ROUND((B7706-A7706)*86400,0))</f>
        <v/>
      </c>
      <c r="K7706" s="37" t="str">
        <f aca="false">IF(G7706=1,IF(COUNTIFS($C:$C,C7706,$G:$G,1,$A:$A,"&gt;="&amp;(A7706-FenetreInterm/86400),$A:$A,"&lt;="&amp;A7706)&gt;=NbInterm,1,0),"")</f>
        <v/>
      </c>
      <c r="L7706" s="37" t="str">
        <f aca="false">IF(G7706=1,IF(B7706="",0,IF(J7706&lt;SeuilFugitive,1,0)),"")</f>
        <v/>
      </c>
      <c r="M7706" s="37" t="str">
        <f aca="false">IF(G7706=1,IF(B7706="",IF((Fin-A7706)*24&gt;SeuilFigee,1,0),IF(J7706&gt;SeuilFigee*3600,1,0)),"")</f>
        <v/>
      </c>
      <c r="N7706" s="0" t="str">
        <f aca="false">IF(G7706=1,IF(COUNTIF(H$2:H7706,H7706)=1,COUNTIF($H:$H,H7706),""),"")</f>
        <v/>
      </c>
      <c r="O7706" s="0" t="str">
        <f aca="false">IF(G7706=1,IF(COUNTIF(I$2:I7706,I7706)=1,COUNTIF($I:$I,I7706),""),"")</f>
        <v/>
      </c>
      <c r="P7706" s="38" t="str">
        <f aca="false">IF(G7706=1,IF(COUNTIFS(C$2:C7706,C7706,G$2:G7706,1)=1,COUNTIFS($C:$C,C7706,$G:$G,1)+ROW()/10000000,""),"")</f>
        <v/>
      </c>
      <c r="Q7706" s="0" t="str">
        <f aca="false">IF(K7706=1,IF(COUNTIFS(C$2:C7706,C7706,K$2:K7706,1)=1,1,0),"")</f>
        <v/>
      </c>
      <c r="R7706" s="0" t="str">
        <f aca="false">IF(M7706=1,IF(COUNTIFS(C$2:C7706,C7706,M$2:M7706,1)=1,1,0),"")</f>
        <v/>
      </c>
      <c r="S7706" s="0" t="str">
        <f aca="false">IF(L7706=1,IF(COUNTIFS(C$2:C7706,C7706,L$2:L7706,1)=1,1,0),"")</f>
        <v/>
      </c>
      <c r="T7706" s="38" t="str">
        <f aca="false">IF(N7706="","",N7706+ROW()/10000000)</f>
        <v/>
      </c>
      <c r="U7706" s="0" t="str">
        <f aca="false">IF(G7706=1,IF(B7706="",1,0),"")</f>
        <v/>
      </c>
    </row>
    <row r="7707" customFormat="false" ht="15" hidden="false" customHeight="false" outlineLevel="0" collapsed="false">
      <c r="A7707" s="35"/>
      <c r="B7707" s="35"/>
      <c r="G7707" s="0" t="str">
        <f aca="false">IF(A7707="","",IF(AND(A7707&gt;=Debut,A7707&lt;Fin),1,0))</f>
        <v/>
      </c>
      <c r="H7707" s="0" t="str">
        <f aca="false">IF(G7707=1,INT(ROUND((A7707-Debut)*86400,0)/600),"")</f>
        <v/>
      </c>
      <c r="I7707" s="0" t="str">
        <f aca="false">IF(G7707=1,INT(ROUND((A7707-Debut)*86400,0)/3600),"")</f>
        <v/>
      </c>
      <c r="J7707" s="0" t="str">
        <f aca="false">IF(OR(A7707="",B7707=""),"",ROUND((B7707-A7707)*86400,0))</f>
        <v/>
      </c>
      <c r="K7707" s="37" t="str">
        <f aca="false">IF(G7707=1,IF(COUNTIFS($C:$C,C7707,$G:$G,1,$A:$A,"&gt;="&amp;(A7707-FenetreInterm/86400),$A:$A,"&lt;="&amp;A7707)&gt;=NbInterm,1,0),"")</f>
        <v/>
      </c>
      <c r="L7707" s="37" t="str">
        <f aca="false">IF(G7707=1,IF(B7707="",0,IF(J7707&lt;SeuilFugitive,1,0)),"")</f>
        <v/>
      </c>
      <c r="M7707" s="37" t="str">
        <f aca="false">IF(G7707=1,IF(B7707="",IF((Fin-A7707)*24&gt;SeuilFigee,1,0),IF(J7707&gt;SeuilFigee*3600,1,0)),"")</f>
        <v/>
      </c>
      <c r="N7707" s="0" t="str">
        <f aca="false">IF(G7707=1,IF(COUNTIF(H$2:H7707,H7707)=1,COUNTIF($H:$H,H7707),""),"")</f>
        <v/>
      </c>
      <c r="O7707" s="0" t="str">
        <f aca="false">IF(G7707=1,IF(COUNTIF(I$2:I7707,I7707)=1,COUNTIF($I:$I,I7707),""),"")</f>
        <v/>
      </c>
      <c r="P7707" s="38" t="str">
        <f aca="false">IF(G7707=1,IF(COUNTIFS(C$2:C7707,C7707,G$2:G7707,1)=1,COUNTIFS($C:$C,C7707,$G:$G,1)+ROW()/10000000,""),"")</f>
        <v/>
      </c>
      <c r="Q7707" s="0" t="str">
        <f aca="false">IF(K7707=1,IF(COUNTIFS(C$2:C7707,C7707,K$2:K7707,1)=1,1,0),"")</f>
        <v/>
      </c>
      <c r="R7707" s="0" t="str">
        <f aca="false">IF(M7707=1,IF(COUNTIFS(C$2:C7707,C7707,M$2:M7707,1)=1,1,0),"")</f>
        <v/>
      </c>
      <c r="S7707" s="0" t="str">
        <f aca="false">IF(L7707=1,IF(COUNTIFS(C$2:C7707,C7707,L$2:L7707,1)=1,1,0),"")</f>
        <v/>
      </c>
      <c r="T7707" s="38" t="str">
        <f aca="false">IF(N7707="","",N7707+ROW()/10000000)</f>
        <v/>
      </c>
      <c r="U7707" s="0" t="str">
        <f aca="false">IF(G7707=1,IF(B7707="",1,0),"")</f>
        <v/>
      </c>
    </row>
    <row r="7708" customFormat="false" ht="15" hidden="false" customHeight="false" outlineLevel="0" collapsed="false">
      <c r="A7708" s="35"/>
      <c r="B7708" s="35"/>
      <c r="G7708" s="0" t="str">
        <f aca="false">IF(A7708="","",IF(AND(A7708&gt;=Debut,A7708&lt;Fin),1,0))</f>
        <v/>
      </c>
      <c r="H7708" s="0" t="str">
        <f aca="false">IF(G7708=1,INT(ROUND((A7708-Debut)*86400,0)/600),"")</f>
        <v/>
      </c>
      <c r="I7708" s="0" t="str">
        <f aca="false">IF(G7708=1,INT(ROUND((A7708-Debut)*86400,0)/3600),"")</f>
        <v/>
      </c>
      <c r="J7708" s="0" t="str">
        <f aca="false">IF(OR(A7708="",B7708=""),"",ROUND((B7708-A7708)*86400,0))</f>
        <v/>
      </c>
      <c r="K7708" s="37" t="str">
        <f aca="false">IF(G7708=1,IF(COUNTIFS($C:$C,C7708,$G:$G,1,$A:$A,"&gt;="&amp;(A7708-FenetreInterm/86400),$A:$A,"&lt;="&amp;A7708)&gt;=NbInterm,1,0),"")</f>
        <v/>
      </c>
      <c r="L7708" s="37" t="str">
        <f aca="false">IF(G7708=1,IF(B7708="",0,IF(J7708&lt;SeuilFugitive,1,0)),"")</f>
        <v/>
      </c>
      <c r="M7708" s="37" t="str">
        <f aca="false">IF(G7708=1,IF(B7708="",IF((Fin-A7708)*24&gt;SeuilFigee,1,0),IF(J7708&gt;SeuilFigee*3600,1,0)),"")</f>
        <v/>
      </c>
      <c r="N7708" s="0" t="str">
        <f aca="false">IF(G7708=1,IF(COUNTIF(H$2:H7708,H7708)=1,COUNTIF($H:$H,H7708),""),"")</f>
        <v/>
      </c>
      <c r="O7708" s="0" t="str">
        <f aca="false">IF(G7708=1,IF(COUNTIF(I$2:I7708,I7708)=1,COUNTIF($I:$I,I7708),""),"")</f>
        <v/>
      </c>
      <c r="P7708" s="38" t="str">
        <f aca="false">IF(G7708=1,IF(COUNTIFS(C$2:C7708,C7708,G$2:G7708,1)=1,COUNTIFS($C:$C,C7708,$G:$G,1)+ROW()/10000000,""),"")</f>
        <v/>
      </c>
      <c r="Q7708" s="0" t="str">
        <f aca="false">IF(K7708=1,IF(COUNTIFS(C$2:C7708,C7708,K$2:K7708,1)=1,1,0),"")</f>
        <v/>
      </c>
      <c r="R7708" s="0" t="str">
        <f aca="false">IF(M7708=1,IF(COUNTIFS(C$2:C7708,C7708,M$2:M7708,1)=1,1,0),"")</f>
        <v/>
      </c>
      <c r="S7708" s="0" t="str">
        <f aca="false">IF(L7708=1,IF(COUNTIFS(C$2:C7708,C7708,L$2:L7708,1)=1,1,0),"")</f>
        <v/>
      </c>
      <c r="T7708" s="38" t="str">
        <f aca="false">IF(N7708="","",N7708+ROW()/10000000)</f>
        <v/>
      </c>
      <c r="U7708" s="0" t="str">
        <f aca="false">IF(G7708=1,IF(B7708="",1,0),"")</f>
        <v/>
      </c>
    </row>
    <row r="7709" customFormat="false" ht="15" hidden="false" customHeight="false" outlineLevel="0" collapsed="false">
      <c r="A7709" s="35"/>
      <c r="B7709" s="35"/>
      <c r="G7709" s="0" t="str">
        <f aca="false">IF(A7709="","",IF(AND(A7709&gt;=Debut,A7709&lt;Fin),1,0))</f>
        <v/>
      </c>
      <c r="H7709" s="0" t="str">
        <f aca="false">IF(G7709=1,INT(ROUND((A7709-Debut)*86400,0)/600),"")</f>
        <v/>
      </c>
      <c r="I7709" s="0" t="str">
        <f aca="false">IF(G7709=1,INT(ROUND((A7709-Debut)*86400,0)/3600),"")</f>
        <v/>
      </c>
      <c r="J7709" s="0" t="str">
        <f aca="false">IF(OR(A7709="",B7709=""),"",ROUND((B7709-A7709)*86400,0))</f>
        <v/>
      </c>
      <c r="K7709" s="37" t="str">
        <f aca="false">IF(G7709=1,IF(COUNTIFS($C:$C,C7709,$G:$G,1,$A:$A,"&gt;="&amp;(A7709-FenetreInterm/86400),$A:$A,"&lt;="&amp;A7709)&gt;=NbInterm,1,0),"")</f>
        <v/>
      </c>
      <c r="L7709" s="37" t="str">
        <f aca="false">IF(G7709=1,IF(B7709="",0,IF(J7709&lt;SeuilFugitive,1,0)),"")</f>
        <v/>
      </c>
      <c r="M7709" s="37" t="str">
        <f aca="false">IF(G7709=1,IF(B7709="",IF((Fin-A7709)*24&gt;SeuilFigee,1,0),IF(J7709&gt;SeuilFigee*3600,1,0)),"")</f>
        <v/>
      </c>
      <c r="N7709" s="0" t="str">
        <f aca="false">IF(G7709=1,IF(COUNTIF(H$2:H7709,H7709)=1,COUNTIF($H:$H,H7709),""),"")</f>
        <v/>
      </c>
      <c r="O7709" s="0" t="str">
        <f aca="false">IF(G7709=1,IF(COUNTIF(I$2:I7709,I7709)=1,COUNTIF($I:$I,I7709),""),"")</f>
        <v/>
      </c>
      <c r="P7709" s="38" t="str">
        <f aca="false">IF(G7709=1,IF(COUNTIFS(C$2:C7709,C7709,G$2:G7709,1)=1,COUNTIFS($C:$C,C7709,$G:$G,1)+ROW()/10000000,""),"")</f>
        <v/>
      </c>
      <c r="Q7709" s="0" t="str">
        <f aca="false">IF(K7709=1,IF(COUNTIFS(C$2:C7709,C7709,K$2:K7709,1)=1,1,0),"")</f>
        <v/>
      </c>
      <c r="R7709" s="0" t="str">
        <f aca="false">IF(M7709=1,IF(COUNTIFS(C$2:C7709,C7709,M$2:M7709,1)=1,1,0),"")</f>
        <v/>
      </c>
      <c r="S7709" s="0" t="str">
        <f aca="false">IF(L7709=1,IF(COUNTIFS(C$2:C7709,C7709,L$2:L7709,1)=1,1,0),"")</f>
        <v/>
      </c>
      <c r="T7709" s="38" t="str">
        <f aca="false">IF(N7709="","",N7709+ROW()/10000000)</f>
        <v/>
      </c>
      <c r="U7709" s="0" t="str">
        <f aca="false">IF(G7709=1,IF(B7709="",1,0),"")</f>
        <v/>
      </c>
    </row>
    <row r="7710" customFormat="false" ht="15" hidden="false" customHeight="false" outlineLevel="0" collapsed="false">
      <c r="A7710" s="35"/>
      <c r="B7710" s="35"/>
      <c r="G7710" s="0" t="str">
        <f aca="false">IF(A7710="","",IF(AND(A7710&gt;=Debut,A7710&lt;Fin),1,0))</f>
        <v/>
      </c>
      <c r="H7710" s="0" t="str">
        <f aca="false">IF(G7710=1,INT(ROUND((A7710-Debut)*86400,0)/600),"")</f>
        <v/>
      </c>
      <c r="I7710" s="0" t="str">
        <f aca="false">IF(G7710=1,INT(ROUND((A7710-Debut)*86400,0)/3600),"")</f>
        <v/>
      </c>
      <c r="J7710" s="0" t="str">
        <f aca="false">IF(OR(A7710="",B7710=""),"",ROUND((B7710-A7710)*86400,0))</f>
        <v/>
      </c>
      <c r="K7710" s="37" t="str">
        <f aca="false">IF(G7710=1,IF(COUNTIFS($C:$C,C7710,$G:$G,1,$A:$A,"&gt;="&amp;(A7710-FenetreInterm/86400),$A:$A,"&lt;="&amp;A7710)&gt;=NbInterm,1,0),"")</f>
        <v/>
      </c>
      <c r="L7710" s="37" t="str">
        <f aca="false">IF(G7710=1,IF(B7710="",0,IF(J7710&lt;SeuilFugitive,1,0)),"")</f>
        <v/>
      </c>
      <c r="M7710" s="37" t="str">
        <f aca="false">IF(G7710=1,IF(B7710="",IF((Fin-A7710)*24&gt;SeuilFigee,1,0),IF(J7710&gt;SeuilFigee*3600,1,0)),"")</f>
        <v/>
      </c>
      <c r="N7710" s="0" t="str">
        <f aca="false">IF(G7710=1,IF(COUNTIF(H$2:H7710,H7710)=1,COUNTIF($H:$H,H7710),""),"")</f>
        <v/>
      </c>
      <c r="O7710" s="0" t="str">
        <f aca="false">IF(G7710=1,IF(COUNTIF(I$2:I7710,I7710)=1,COUNTIF($I:$I,I7710),""),"")</f>
        <v/>
      </c>
      <c r="P7710" s="38" t="str">
        <f aca="false">IF(G7710=1,IF(COUNTIFS(C$2:C7710,C7710,G$2:G7710,1)=1,COUNTIFS($C:$C,C7710,$G:$G,1)+ROW()/10000000,""),"")</f>
        <v/>
      </c>
      <c r="Q7710" s="0" t="str">
        <f aca="false">IF(K7710=1,IF(COUNTIFS(C$2:C7710,C7710,K$2:K7710,1)=1,1,0),"")</f>
        <v/>
      </c>
      <c r="R7710" s="0" t="str">
        <f aca="false">IF(M7710=1,IF(COUNTIFS(C$2:C7710,C7710,M$2:M7710,1)=1,1,0),"")</f>
        <v/>
      </c>
      <c r="S7710" s="0" t="str">
        <f aca="false">IF(L7710=1,IF(COUNTIFS(C$2:C7710,C7710,L$2:L7710,1)=1,1,0),"")</f>
        <v/>
      </c>
      <c r="T7710" s="38" t="str">
        <f aca="false">IF(N7710="","",N7710+ROW()/10000000)</f>
        <v/>
      </c>
      <c r="U7710" s="0" t="str">
        <f aca="false">IF(G7710=1,IF(B7710="",1,0),"")</f>
        <v/>
      </c>
    </row>
    <row r="7711" customFormat="false" ht="15" hidden="false" customHeight="false" outlineLevel="0" collapsed="false">
      <c r="A7711" s="35"/>
      <c r="B7711" s="35"/>
      <c r="G7711" s="0" t="str">
        <f aca="false">IF(A7711="","",IF(AND(A7711&gt;=Debut,A7711&lt;Fin),1,0))</f>
        <v/>
      </c>
      <c r="H7711" s="0" t="str">
        <f aca="false">IF(G7711=1,INT(ROUND((A7711-Debut)*86400,0)/600),"")</f>
        <v/>
      </c>
      <c r="I7711" s="0" t="str">
        <f aca="false">IF(G7711=1,INT(ROUND((A7711-Debut)*86400,0)/3600),"")</f>
        <v/>
      </c>
      <c r="J7711" s="0" t="str">
        <f aca="false">IF(OR(A7711="",B7711=""),"",ROUND((B7711-A7711)*86400,0))</f>
        <v/>
      </c>
      <c r="K7711" s="37" t="str">
        <f aca="false">IF(G7711=1,IF(COUNTIFS($C:$C,C7711,$G:$G,1,$A:$A,"&gt;="&amp;(A7711-FenetreInterm/86400),$A:$A,"&lt;="&amp;A7711)&gt;=NbInterm,1,0),"")</f>
        <v/>
      </c>
      <c r="L7711" s="37" t="str">
        <f aca="false">IF(G7711=1,IF(B7711="",0,IF(J7711&lt;SeuilFugitive,1,0)),"")</f>
        <v/>
      </c>
      <c r="M7711" s="37" t="str">
        <f aca="false">IF(G7711=1,IF(B7711="",IF((Fin-A7711)*24&gt;SeuilFigee,1,0),IF(J7711&gt;SeuilFigee*3600,1,0)),"")</f>
        <v/>
      </c>
      <c r="N7711" s="0" t="str">
        <f aca="false">IF(G7711=1,IF(COUNTIF(H$2:H7711,H7711)=1,COUNTIF($H:$H,H7711),""),"")</f>
        <v/>
      </c>
      <c r="O7711" s="0" t="str">
        <f aca="false">IF(G7711=1,IF(COUNTIF(I$2:I7711,I7711)=1,COUNTIF($I:$I,I7711),""),"")</f>
        <v/>
      </c>
      <c r="P7711" s="38" t="str">
        <f aca="false">IF(G7711=1,IF(COUNTIFS(C$2:C7711,C7711,G$2:G7711,1)=1,COUNTIFS($C:$C,C7711,$G:$G,1)+ROW()/10000000,""),"")</f>
        <v/>
      </c>
      <c r="Q7711" s="0" t="str">
        <f aca="false">IF(K7711=1,IF(COUNTIFS(C$2:C7711,C7711,K$2:K7711,1)=1,1,0),"")</f>
        <v/>
      </c>
      <c r="R7711" s="0" t="str">
        <f aca="false">IF(M7711=1,IF(COUNTIFS(C$2:C7711,C7711,M$2:M7711,1)=1,1,0),"")</f>
        <v/>
      </c>
      <c r="S7711" s="0" t="str">
        <f aca="false">IF(L7711=1,IF(COUNTIFS(C$2:C7711,C7711,L$2:L7711,1)=1,1,0),"")</f>
        <v/>
      </c>
      <c r="T7711" s="38" t="str">
        <f aca="false">IF(N7711="","",N7711+ROW()/10000000)</f>
        <v/>
      </c>
      <c r="U7711" s="0" t="str">
        <f aca="false">IF(G7711=1,IF(B7711="",1,0),"")</f>
        <v/>
      </c>
    </row>
    <row r="7712" customFormat="false" ht="15" hidden="false" customHeight="false" outlineLevel="0" collapsed="false">
      <c r="A7712" s="35"/>
      <c r="B7712" s="35"/>
      <c r="G7712" s="0" t="str">
        <f aca="false">IF(A7712="","",IF(AND(A7712&gt;=Debut,A7712&lt;Fin),1,0))</f>
        <v/>
      </c>
      <c r="H7712" s="0" t="str">
        <f aca="false">IF(G7712=1,INT(ROUND((A7712-Debut)*86400,0)/600),"")</f>
        <v/>
      </c>
      <c r="I7712" s="0" t="str">
        <f aca="false">IF(G7712=1,INT(ROUND((A7712-Debut)*86400,0)/3600),"")</f>
        <v/>
      </c>
      <c r="J7712" s="0" t="str">
        <f aca="false">IF(OR(A7712="",B7712=""),"",ROUND((B7712-A7712)*86400,0))</f>
        <v/>
      </c>
      <c r="K7712" s="37" t="str">
        <f aca="false">IF(G7712=1,IF(COUNTIFS($C:$C,C7712,$G:$G,1,$A:$A,"&gt;="&amp;(A7712-FenetreInterm/86400),$A:$A,"&lt;="&amp;A7712)&gt;=NbInterm,1,0),"")</f>
        <v/>
      </c>
      <c r="L7712" s="37" t="str">
        <f aca="false">IF(G7712=1,IF(B7712="",0,IF(J7712&lt;SeuilFugitive,1,0)),"")</f>
        <v/>
      </c>
      <c r="M7712" s="37" t="str">
        <f aca="false">IF(G7712=1,IF(B7712="",IF((Fin-A7712)*24&gt;SeuilFigee,1,0),IF(J7712&gt;SeuilFigee*3600,1,0)),"")</f>
        <v/>
      </c>
      <c r="N7712" s="0" t="str">
        <f aca="false">IF(G7712=1,IF(COUNTIF(H$2:H7712,H7712)=1,COUNTIF($H:$H,H7712),""),"")</f>
        <v/>
      </c>
      <c r="O7712" s="0" t="str">
        <f aca="false">IF(G7712=1,IF(COUNTIF(I$2:I7712,I7712)=1,COUNTIF($I:$I,I7712),""),"")</f>
        <v/>
      </c>
      <c r="P7712" s="38" t="str">
        <f aca="false">IF(G7712=1,IF(COUNTIFS(C$2:C7712,C7712,G$2:G7712,1)=1,COUNTIFS($C:$C,C7712,$G:$G,1)+ROW()/10000000,""),"")</f>
        <v/>
      </c>
      <c r="Q7712" s="0" t="str">
        <f aca="false">IF(K7712=1,IF(COUNTIFS(C$2:C7712,C7712,K$2:K7712,1)=1,1,0),"")</f>
        <v/>
      </c>
      <c r="R7712" s="0" t="str">
        <f aca="false">IF(M7712=1,IF(COUNTIFS(C$2:C7712,C7712,M$2:M7712,1)=1,1,0),"")</f>
        <v/>
      </c>
      <c r="S7712" s="0" t="str">
        <f aca="false">IF(L7712=1,IF(COUNTIFS(C$2:C7712,C7712,L$2:L7712,1)=1,1,0),"")</f>
        <v/>
      </c>
      <c r="T7712" s="38" t="str">
        <f aca="false">IF(N7712="","",N7712+ROW()/10000000)</f>
        <v/>
      </c>
      <c r="U7712" s="0" t="str">
        <f aca="false">IF(G7712=1,IF(B7712="",1,0),"")</f>
        <v/>
      </c>
    </row>
    <row r="7713" customFormat="false" ht="15" hidden="false" customHeight="false" outlineLevel="0" collapsed="false">
      <c r="A7713" s="35"/>
      <c r="B7713" s="35"/>
      <c r="G7713" s="0" t="str">
        <f aca="false">IF(A7713="","",IF(AND(A7713&gt;=Debut,A7713&lt;Fin),1,0))</f>
        <v/>
      </c>
      <c r="H7713" s="0" t="str">
        <f aca="false">IF(G7713=1,INT(ROUND((A7713-Debut)*86400,0)/600),"")</f>
        <v/>
      </c>
      <c r="I7713" s="0" t="str">
        <f aca="false">IF(G7713=1,INT(ROUND((A7713-Debut)*86400,0)/3600),"")</f>
        <v/>
      </c>
      <c r="J7713" s="0" t="str">
        <f aca="false">IF(OR(A7713="",B7713=""),"",ROUND((B7713-A7713)*86400,0))</f>
        <v/>
      </c>
      <c r="K7713" s="37" t="str">
        <f aca="false">IF(G7713=1,IF(COUNTIFS($C:$C,C7713,$G:$G,1,$A:$A,"&gt;="&amp;(A7713-FenetreInterm/86400),$A:$A,"&lt;="&amp;A7713)&gt;=NbInterm,1,0),"")</f>
        <v/>
      </c>
      <c r="L7713" s="37" t="str">
        <f aca="false">IF(G7713=1,IF(B7713="",0,IF(J7713&lt;SeuilFugitive,1,0)),"")</f>
        <v/>
      </c>
      <c r="M7713" s="37" t="str">
        <f aca="false">IF(G7713=1,IF(B7713="",IF((Fin-A7713)*24&gt;SeuilFigee,1,0),IF(J7713&gt;SeuilFigee*3600,1,0)),"")</f>
        <v/>
      </c>
      <c r="N7713" s="0" t="str">
        <f aca="false">IF(G7713=1,IF(COUNTIF(H$2:H7713,H7713)=1,COUNTIF($H:$H,H7713),""),"")</f>
        <v/>
      </c>
      <c r="O7713" s="0" t="str">
        <f aca="false">IF(G7713=1,IF(COUNTIF(I$2:I7713,I7713)=1,COUNTIF($I:$I,I7713),""),"")</f>
        <v/>
      </c>
      <c r="P7713" s="38" t="str">
        <f aca="false">IF(G7713=1,IF(COUNTIFS(C$2:C7713,C7713,G$2:G7713,1)=1,COUNTIFS($C:$C,C7713,$G:$G,1)+ROW()/10000000,""),"")</f>
        <v/>
      </c>
      <c r="Q7713" s="0" t="str">
        <f aca="false">IF(K7713=1,IF(COUNTIFS(C$2:C7713,C7713,K$2:K7713,1)=1,1,0),"")</f>
        <v/>
      </c>
      <c r="R7713" s="0" t="str">
        <f aca="false">IF(M7713=1,IF(COUNTIFS(C$2:C7713,C7713,M$2:M7713,1)=1,1,0),"")</f>
        <v/>
      </c>
      <c r="S7713" s="0" t="str">
        <f aca="false">IF(L7713=1,IF(COUNTIFS(C$2:C7713,C7713,L$2:L7713,1)=1,1,0),"")</f>
        <v/>
      </c>
      <c r="T7713" s="38" t="str">
        <f aca="false">IF(N7713="","",N7713+ROW()/10000000)</f>
        <v/>
      </c>
      <c r="U7713" s="0" t="str">
        <f aca="false">IF(G7713=1,IF(B7713="",1,0),"")</f>
        <v/>
      </c>
    </row>
    <row r="7714" customFormat="false" ht="15" hidden="false" customHeight="false" outlineLevel="0" collapsed="false">
      <c r="A7714" s="35"/>
      <c r="B7714" s="35"/>
      <c r="G7714" s="0" t="str">
        <f aca="false">IF(A7714="","",IF(AND(A7714&gt;=Debut,A7714&lt;Fin),1,0))</f>
        <v/>
      </c>
      <c r="H7714" s="0" t="str">
        <f aca="false">IF(G7714=1,INT(ROUND((A7714-Debut)*86400,0)/600),"")</f>
        <v/>
      </c>
      <c r="I7714" s="0" t="str">
        <f aca="false">IF(G7714=1,INT(ROUND((A7714-Debut)*86400,0)/3600),"")</f>
        <v/>
      </c>
      <c r="J7714" s="0" t="str">
        <f aca="false">IF(OR(A7714="",B7714=""),"",ROUND((B7714-A7714)*86400,0))</f>
        <v/>
      </c>
      <c r="K7714" s="37" t="str">
        <f aca="false">IF(G7714=1,IF(COUNTIFS($C:$C,C7714,$G:$G,1,$A:$A,"&gt;="&amp;(A7714-FenetreInterm/86400),$A:$A,"&lt;="&amp;A7714)&gt;=NbInterm,1,0),"")</f>
        <v/>
      </c>
      <c r="L7714" s="37" t="str">
        <f aca="false">IF(G7714=1,IF(B7714="",0,IF(J7714&lt;SeuilFugitive,1,0)),"")</f>
        <v/>
      </c>
      <c r="M7714" s="37" t="str">
        <f aca="false">IF(G7714=1,IF(B7714="",IF((Fin-A7714)*24&gt;SeuilFigee,1,0),IF(J7714&gt;SeuilFigee*3600,1,0)),"")</f>
        <v/>
      </c>
      <c r="N7714" s="0" t="str">
        <f aca="false">IF(G7714=1,IF(COUNTIF(H$2:H7714,H7714)=1,COUNTIF($H:$H,H7714),""),"")</f>
        <v/>
      </c>
      <c r="O7714" s="0" t="str">
        <f aca="false">IF(G7714=1,IF(COUNTIF(I$2:I7714,I7714)=1,COUNTIF($I:$I,I7714),""),"")</f>
        <v/>
      </c>
      <c r="P7714" s="38" t="str">
        <f aca="false">IF(G7714=1,IF(COUNTIFS(C$2:C7714,C7714,G$2:G7714,1)=1,COUNTIFS($C:$C,C7714,$G:$G,1)+ROW()/10000000,""),"")</f>
        <v/>
      </c>
      <c r="Q7714" s="0" t="str">
        <f aca="false">IF(K7714=1,IF(COUNTIFS(C$2:C7714,C7714,K$2:K7714,1)=1,1,0),"")</f>
        <v/>
      </c>
      <c r="R7714" s="0" t="str">
        <f aca="false">IF(M7714=1,IF(COUNTIFS(C$2:C7714,C7714,M$2:M7714,1)=1,1,0),"")</f>
        <v/>
      </c>
      <c r="S7714" s="0" t="str">
        <f aca="false">IF(L7714=1,IF(COUNTIFS(C$2:C7714,C7714,L$2:L7714,1)=1,1,0),"")</f>
        <v/>
      </c>
      <c r="T7714" s="38" t="str">
        <f aca="false">IF(N7714="","",N7714+ROW()/10000000)</f>
        <v/>
      </c>
      <c r="U7714" s="0" t="str">
        <f aca="false">IF(G7714=1,IF(B7714="",1,0),"")</f>
        <v/>
      </c>
    </row>
    <row r="7715" customFormat="false" ht="15" hidden="false" customHeight="false" outlineLevel="0" collapsed="false">
      <c r="A7715" s="35"/>
      <c r="B7715" s="35"/>
      <c r="G7715" s="0" t="str">
        <f aca="false">IF(A7715="","",IF(AND(A7715&gt;=Debut,A7715&lt;Fin),1,0))</f>
        <v/>
      </c>
      <c r="H7715" s="0" t="str">
        <f aca="false">IF(G7715=1,INT(ROUND((A7715-Debut)*86400,0)/600),"")</f>
        <v/>
      </c>
      <c r="I7715" s="0" t="str">
        <f aca="false">IF(G7715=1,INT(ROUND((A7715-Debut)*86400,0)/3600),"")</f>
        <v/>
      </c>
      <c r="J7715" s="0" t="str">
        <f aca="false">IF(OR(A7715="",B7715=""),"",ROUND((B7715-A7715)*86400,0))</f>
        <v/>
      </c>
      <c r="K7715" s="37" t="str">
        <f aca="false">IF(G7715=1,IF(COUNTIFS($C:$C,C7715,$G:$G,1,$A:$A,"&gt;="&amp;(A7715-FenetreInterm/86400),$A:$A,"&lt;="&amp;A7715)&gt;=NbInterm,1,0),"")</f>
        <v/>
      </c>
      <c r="L7715" s="37" t="str">
        <f aca="false">IF(G7715=1,IF(B7715="",0,IF(J7715&lt;SeuilFugitive,1,0)),"")</f>
        <v/>
      </c>
      <c r="M7715" s="37" t="str">
        <f aca="false">IF(G7715=1,IF(B7715="",IF((Fin-A7715)*24&gt;SeuilFigee,1,0),IF(J7715&gt;SeuilFigee*3600,1,0)),"")</f>
        <v/>
      </c>
      <c r="N7715" s="0" t="str">
        <f aca="false">IF(G7715=1,IF(COUNTIF(H$2:H7715,H7715)=1,COUNTIF($H:$H,H7715),""),"")</f>
        <v/>
      </c>
      <c r="O7715" s="0" t="str">
        <f aca="false">IF(G7715=1,IF(COUNTIF(I$2:I7715,I7715)=1,COUNTIF($I:$I,I7715),""),"")</f>
        <v/>
      </c>
      <c r="P7715" s="38" t="str">
        <f aca="false">IF(G7715=1,IF(COUNTIFS(C$2:C7715,C7715,G$2:G7715,1)=1,COUNTIFS($C:$C,C7715,$G:$G,1)+ROW()/10000000,""),"")</f>
        <v/>
      </c>
      <c r="Q7715" s="0" t="str">
        <f aca="false">IF(K7715=1,IF(COUNTIFS(C$2:C7715,C7715,K$2:K7715,1)=1,1,0),"")</f>
        <v/>
      </c>
      <c r="R7715" s="0" t="str">
        <f aca="false">IF(M7715=1,IF(COUNTIFS(C$2:C7715,C7715,M$2:M7715,1)=1,1,0),"")</f>
        <v/>
      </c>
      <c r="S7715" s="0" t="str">
        <f aca="false">IF(L7715=1,IF(COUNTIFS(C$2:C7715,C7715,L$2:L7715,1)=1,1,0),"")</f>
        <v/>
      </c>
      <c r="T7715" s="38" t="str">
        <f aca="false">IF(N7715="","",N7715+ROW()/10000000)</f>
        <v/>
      </c>
      <c r="U7715" s="0" t="str">
        <f aca="false">IF(G7715=1,IF(B7715="",1,0),"")</f>
        <v/>
      </c>
    </row>
    <row r="7716" customFormat="false" ht="15" hidden="false" customHeight="false" outlineLevel="0" collapsed="false">
      <c r="A7716" s="35"/>
      <c r="B7716" s="35"/>
      <c r="G7716" s="0" t="str">
        <f aca="false">IF(A7716="","",IF(AND(A7716&gt;=Debut,A7716&lt;Fin),1,0))</f>
        <v/>
      </c>
      <c r="H7716" s="0" t="str">
        <f aca="false">IF(G7716=1,INT(ROUND((A7716-Debut)*86400,0)/600),"")</f>
        <v/>
      </c>
      <c r="I7716" s="0" t="str">
        <f aca="false">IF(G7716=1,INT(ROUND((A7716-Debut)*86400,0)/3600),"")</f>
        <v/>
      </c>
      <c r="J7716" s="0" t="str">
        <f aca="false">IF(OR(A7716="",B7716=""),"",ROUND((B7716-A7716)*86400,0))</f>
        <v/>
      </c>
      <c r="K7716" s="37" t="str">
        <f aca="false">IF(G7716=1,IF(COUNTIFS($C:$C,C7716,$G:$G,1,$A:$A,"&gt;="&amp;(A7716-FenetreInterm/86400),$A:$A,"&lt;="&amp;A7716)&gt;=NbInterm,1,0),"")</f>
        <v/>
      </c>
      <c r="L7716" s="37" t="str">
        <f aca="false">IF(G7716=1,IF(B7716="",0,IF(J7716&lt;SeuilFugitive,1,0)),"")</f>
        <v/>
      </c>
      <c r="M7716" s="37" t="str">
        <f aca="false">IF(G7716=1,IF(B7716="",IF((Fin-A7716)*24&gt;SeuilFigee,1,0),IF(J7716&gt;SeuilFigee*3600,1,0)),"")</f>
        <v/>
      </c>
      <c r="N7716" s="0" t="str">
        <f aca="false">IF(G7716=1,IF(COUNTIF(H$2:H7716,H7716)=1,COUNTIF($H:$H,H7716),""),"")</f>
        <v/>
      </c>
      <c r="O7716" s="0" t="str">
        <f aca="false">IF(G7716=1,IF(COUNTIF(I$2:I7716,I7716)=1,COUNTIF($I:$I,I7716),""),"")</f>
        <v/>
      </c>
      <c r="P7716" s="38" t="str">
        <f aca="false">IF(G7716=1,IF(COUNTIFS(C$2:C7716,C7716,G$2:G7716,1)=1,COUNTIFS($C:$C,C7716,$G:$G,1)+ROW()/10000000,""),"")</f>
        <v/>
      </c>
      <c r="Q7716" s="0" t="str">
        <f aca="false">IF(K7716=1,IF(COUNTIFS(C$2:C7716,C7716,K$2:K7716,1)=1,1,0),"")</f>
        <v/>
      </c>
      <c r="R7716" s="0" t="str">
        <f aca="false">IF(M7716=1,IF(COUNTIFS(C$2:C7716,C7716,M$2:M7716,1)=1,1,0),"")</f>
        <v/>
      </c>
      <c r="S7716" s="0" t="str">
        <f aca="false">IF(L7716=1,IF(COUNTIFS(C$2:C7716,C7716,L$2:L7716,1)=1,1,0),"")</f>
        <v/>
      </c>
      <c r="T7716" s="38" t="str">
        <f aca="false">IF(N7716="","",N7716+ROW()/10000000)</f>
        <v/>
      </c>
      <c r="U7716" s="0" t="str">
        <f aca="false">IF(G7716=1,IF(B7716="",1,0),"")</f>
        <v/>
      </c>
    </row>
    <row r="7717" customFormat="false" ht="15" hidden="false" customHeight="false" outlineLevel="0" collapsed="false">
      <c r="A7717" s="35"/>
      <c r="B7717" s="35"/>
      <c r="G7717" s="0" t="str">
        <f aca="false">IF(A7717="","",IF(AND(A7717&gt;=Debut,A7717&lt;Fin),1,0))</f>
        <v/>
      </c>
      <c r="H7717" s="0" t="str">
        <f aca="false">IF(G7717=1,INT(ROUND((A7717-Debut)*86400,0)/600),"")</f>
        <v/>
      </c>
      <c r="I7717" s="0" t="str">
        <f aca="false">IF(G7717=1,INT(ROUND((A7717-Debut)*86400,0)/3600),"")</f>
        <v/>
      </c>
      <c r="J7717" s="0" t="str">
        <f aca="false">IF(OR(A7717="",B7717=""),"",ROUND((B7717-A7717)*86400,0))</f>
        <v/>
      </c>
      <c r="K7717" s="37" t="str">
        <f aca="false">IF(G7717=1,IF(COUNTIFS($C:$C,C7717,$G:$G,1,$A:$A,"&gt;="&amp;(A7717-FenetreInterm/86400),$A:$A,"&lt;="&amp;A7717)&gt;=NbInterm,1,0),"")</f>
        <v/>
      </c>
      <c r="L7717" s="37" t="str">
        <f aca="false">IF(G7717=1,IF(B7717="",0,IF(J7717&lt;SeuilFugitive,1,0)),"")</f>
        <v/>
      </c>
      <c r="M7717" s="37" t="str">
        <f aca="false">IF(G7717=1,IF(B7717="",IF((Fin-A7717)*24&gt;SeuilFigee,1,0),IF(J7717&gt;SeuilFigee*3600,1,0)),"")</f>
        <v/>
      </c>
      <c r="N7717" s="0" t="str">
        <f aca="false">IF(G7717=1,IF(COUNTIF(H$2:H7717,H7717)=1,COUNTIF($H:$H,H7717),""),"")</f>
        <v/>
      </c>
      <c r="O7717" s="0" t="str">
        <f aca="false">IF(G7717=1,IF(COUNTIF(I$2:I7717,I7717)=1,COUNTIF($I:$I,I7717),""),"")</f>
        <v/>
      </c>
      <c r="P7717" s="38" t="str">
        <f aca="false">IF(G7717=1,IF(COUNTIFS(C$2:C7717,C7717,G$2:G7717,1)=1,COUNTIFS($C:$C,C7717,$G:$G,1)+ROW()/10000000,""),"")</f>
        <v/>
      </c>
      <c r="Q7717" s="0" t="str">
        <f aca="false">IF(K7717=1,IF(COUNTIFS(C$2:C7717,C7717,K$2:K7717,1)=1,1,0),"")</f>
        <v/>
      </c>
      <c r="R7717" s="0" t="str">
        <f aca="false">IF(M7717=1,IF(COUNTIFS(C$2:C7717,C7717,M$2:M7717,1)=1,1,0),"")</f>
        <v/>
      </c>
      <c r="S7717" s="0" t="str">
        <f aca="false">IF(L7717=1,IF(COUNTIFS(C$2:C7717,C7717,L$2:L7717,1)=1,1,0),"")</f>
        <v/>
      </c>
      <c r="T7717" s="38" t="str">
        <f aca="false">IF(N7717="","",N7717+ROW()/10000000)</f>
        <v/>
      </c>
      <c r="U7717" s="0" t="str">
        <f aca="false">IF(G7717=1,IF(B7717="",1,0),"")</f>
        <v/>
      </c>
    </row>
    <row r="7718" customFormat="false" ht="15" hidden="false" customHeight="false" outlineLevel="0" collapsed="false">
      <c r="A7718" s="35"/>
      <c r="B7718" s="35"/>
      <c r="G7718" s="0" t="str">
        <f aca="false">IF(A7718="","",IF(AND(A7718&gt;=Debut,A7718&lt;Fin),1,0))</f>
        <v/>
      </c>
      <c r="H7718" s="0" t="str">
        <f aca="false">IF(G7718=1,INT(ROUND((A7718-Debut)*86400,0)/600),"")</f>
        <v/>
      </c>
      <c r="I7718" s="0" t="str">
        <f aca="false">IF(G7718=1,INT(ROUND((A7718-Debut)*86400,0)/3600),"")</f>
        <v/>
      </c>
      <c r="J7718" s="0" t="str">
        <f aca="false">IF(OR(A7718="",B7718=""),"",ROUND((B7718-A7718)*86400,0))</f>
        <v/>
      </c>
      <c r="K7718" s="37" t="str">
        <f aca="false">IF(G7718=1,IF(COUNTIFS($C:$C,C7718,$G:$G,1,$A:$A,"&gt;="&amp;(A7718-FenetreInterm/86400),$A:$A,"&lt;="&amp;A7718)&gt;=NbInterm,1,0),"")</f>
        <v/>
      </c>
      <c r="L7718" s="37" t="str">
        <f aca="false">IF(G7718=1,IF(B7718="",0,IF(J7718&lt;SeuilFugitive,1,0)),"")</f>
        <v/>
      </c>
      <c r="M7718" s="37" t="str">
        <f aca="false">IF(G7718=1,IF(B7718="",IF((Fin-A7718)*24&gt;SeuilFigee,1,0),IF(J7718&gt;SeuilFigee*3600,1,0)),"")</f>
        <v/>
      </c>
      <c r="N7718" s="0" t="str">
        <f aca="false">IF(G7718=1,IF(COUNTIF(H$2:H7718,H7718)=1,COUNTIF($H:$H,H7718),""),"")</f>
        <v/>
      </c>
      <c r="O7718" s="0" t="str">
        <f aca="false">IF(G7718=1,IF(COUNTIF(I$2:I7718,I7718)=1,COUNTIF($I:$I,I7718),""),"")</f>
        <v/>
      </c>
      <c r="P7718" s="38" t="str">
        <f aca="false">IF(G7718=1,IF(COUNTIFS(C$2:C7718,C7718,G$2:G7718,1)=1,COUNTIFS($C:$C,C7718,$G:$G,1)+ROW()/10000000,""),"")</f>
        <v/>
      </c>
      <c r="Q7718" s="0" t="str">
        <f aca="false">IF(K7718=1,IF(COUNTIFS(C$2:C7718,C7718,K$2:K7718,1)=1,1,0),"")</f>
        <v/>
      </c>
      <c r="R7718" s="0" t="str">
        <f aca="false">IF(M7718=1,IF(COUNTIFS(C$2:C7718,C7718,M$2:M7718,1)=1,1,0),"")</f>
        <v/>
      </c>
      <c r="S7718" s="0" t="str">
        <f aca="false">IF(L7718=1,IF(COUNTIFS(C$2:C7718,C7718,L$2:L7718,1)=1,1,0),"")</f>
        <v/>
      </c>
      <c r="T7718" s="38" t="str">
        <f aca="false">IF(N7718="","",N7718+ROW()/10000000)</f>
        <v/>
      </c>
      <c r="U7718" s="0" t="str">
        <f aca="false">IF(G7718=1,IF(B7718="",1,0),"")</f>
        <v/>
      </c>
    </row>
    <row r="7719" customFormat="false" ht="15" hidden="false" customHeight="false" outlineLevel="0" collapsed="false">
      <c r="A7719" s="35"/>
      <c r="B7719" s="35"/>
      <c r="G7719" s="0" t="str">
        <f aca="false">IF(A7719="","",IF(AND(A7719&gt;=Debut,A7719&lt;Fin),1,0))</f>
        <v/>
      </c>
      <c r="H7719" s="0" t="str">
        <f aca="false">IF(G7719=1,INT(ROUND((A7719-Debut)*86400,0)/600),"")</f>
        <v/>
      </c>
      <c r="I7719" s="0" t="str">
        <f aca="false">IF(G7719=1,INT(ROUND((A7719-Debut)*86400,0)/3600),"")</f>
        <v/>
      </c>
      <c r="J7719" s="0" t="str">
        <f aca="false">IF(OR(A7719="",B7719=""),"",ROUND((B7719-A7719)*86400,0))</f>
        <v/>
      </c>
      <c r="K7719" s="37" t="str">
        <f aca="false">IF(G7719=1,IF(COUNTIFS($C:$C,C7719,$G:$G,1,$A:$A,"&gt;="&amp;(A7719-FenetreInterm/86400),$A:$A,"&lt;="&amp;A7719)&gt;=NbInterm,1,0),"")</f>
        <v/>
      </c>
      <c r="L7719" s="37" t="str">
        <f aca="false">IF(G7719=1,IF(B7719="",0,IF(J7719&lt;SeuilFugitive,1,0)),"")</f>
        <v/>
      </c>
      <c r="M7719" s="37" t="str">
        <f aca="false">IF(G7719=1,IF(B7719="",IF((Fin-A7719)*24&gt;SeuilFigee,1,0),IF(J7719&gt;SeuilFigee*3600,1,0)),"")</f>
        <v/>
      </c>
      <c r="N7719" s="0" t="str">
        <f aca="false">IF(G7719=1,IF(COUNTIF(H$2:H7719,H7719)=1,COUNTIF($H:$H,H7719),""),"")</f>
        <v/>
      </c>
      <c r="O7719" s="0" t="str">
        <f aca="false">IF(G7719=1,IF(COUNTIF(I$2:I7719,I7719)=1,COUNTIF($I:$I,I7719),""),"")</f>
        <v/>
      </c>
      <c r="P7719" s="38" t="str">
        <f aca="false">IF(G7719=1,IF(COUNTIFS(C$2:C7719,C7719,G$2:G7719,1)=1,COUNTIFS($C:$C,C7719,$G:$G,1)+ROW()/10000000,""),"")</f>
        <v/>
      </c>
      <c r="Q7719" s="0" t="str">
        <f aca="false">IF(K7719=1,IF(COUNTIFS(C$2:C7719,C7719,K$2:K7719,1)=1,1,0),"")</f>
        <v/>
      </c>
      <c r="R7719" s="0" t="str">
        <f aca="false">IF(M7719=1,IF(COUNTIFS(C$2:C7719,C7719,M$2:M7719,1)=1,1,0),"")</f>
        <v/>
      </c>
      <c r="S7719" s="0" t="str">
        <f aca="false">IF(L7719=1,IF(COUNTIFS(C$2:C7719,C7719,L$2:L7719,1)=1,1,0),"")</f>
        <v/>
      </c>
      <c r="T7719" s="38" t="str">
        <f aca="false">IF(N7719="","",N7719+ROW()/10000000)</f>
        <v/>
      </c>
      <c r="U7719" s="0" t="str">
        <f aca="false">IF(G7719=1,IF(B7719="",1,0),"")</f>
        <v/>
      </c>
    </row>
    <row r="7720" customFormat="false" ht="15" hidden="false" customHeight="false" outlineLevel="0" collapsed="false">
      <c r="A7720" s="35"/>
      <c r="B7720" s="35"/>
      <c r="G7720" s="0" t="str">
        <f aca="false">IF(A7720="","",IF(AND(A7720&gt;=Debut,A7720&lt;Fin),1,0))</f>
        <v/>
      </c>
      <c r="H7720" s="0" t="str">
        <f aca="false">IF(G7720=1,INT(ROUND((A7720-Debut)*86400,0)/600),"")</f>
        <v/>
      </c>
      <c r="I7720" s="0" t="str">
        <f aca="false">IF(G7720=1,INT(ROUND((A7720-Debut)*86400,0)/3600),"")</f>
        <v/>
      </c>
      <c r="J7720" s="0" t="str">
        <f aca="false">IF(OR(A7720="",B7720=""),"",ROUND((B7720-A7720)*86400,0))</f>
        <v/>
      </c>
      <c r="K7720" s="37" t="str">
        <f aca="false">IF(G7720=1,IF(COUNTIFS($C:$C,C7720,$G:$G,1,$A:$A,"&gt;="&amp;(A7720-FenetreInterm/86400),$A:$A,"&lt;="&amp;A7720)&gt;=NbInterm,1,0),"")</f>
        <v/>
      </c>
      <c r="L7720" s="37" t="str">
        <f aca="false">IF(G7720=1,IF(B7720="",0,IF(J7720&lt;SeuilFugitive,1,0)),"")</f>
        <v/>
      </c>
      <c r="M7720" s="37" t="str">
        <f aca="false">IF(G7720=1,IF(B7720="",IF((Fin-A7720)*24&gt;SeuilFigee,1,0),IF(J7720&gt;SeuilFigee*3600,1,0)),"")</f>
        <v/>
      </c>
      <c r="N7720" s="0" t="str">
        <f aca="false">IF(G7720=1,IF(COUNTIF(H$2:H7720,H7720)=1,COUNTIF($H:$H,H7720),""),"")</f>
        <v/>
      </c>
      <c r="O7720" s="0" t="str">
        <f aca="false">IF(G7720=1,IF(COUNTIF(I$2:I7720,I7720)=1,COUNTIF($I:$I,I7720),""),"")</f>
        <v/>
      </c>
      <c r="P7720" s="38" t="str">
        <f aca="false">IF(G7720=1,IF(COUNTIFS(C$2:C7720,C7720,G$2:G7720,1)=1,COUNTIFS($C:$C,C7720,$G:$G,1)+ROW()/10000000,""),"")</f>
        <v/>
      </c>
      <c r="Q7720" s="0" t="str">
        <f aca="false">IF(K7720=1,IF(COUNTIFS(C$2:C7720,C7720,K$2:K7720,1)=1,1,0),"")</f>
        <v/>
      </c>
      <c r="R7720" s="0" t="str">
        <f aca="false">IF(M7720=1,IF(COUNTIFS(C$2:C7720,C7720,M$2:M7720,1)=1,1,0),"")</f>
        <v/>
      </c>
      <c r="S7720" s="0" t="str">
        <f aca="false">IF(L7720=1,IF(COUNTIFS(C$2:C7720,C7720,L$2:L7720,1)=1,1,0),"")</f>
        <v/>
      </c>
      <c r="T7720" s="38" t="str">
        <f aca="false">IF(N7720="","",N7720+ROW()/10000000)</f>
        <v/>
      </c>
      <c r="U7720" s="0" t="str">
        <f aca="false">IF(G7720=1,IF(B7720="",1,0),"")</f>
        <v/>
      </c>
    </row>
    <row r="7721" customFormat="false" ht="15" hidden="false" customHeight="false" outlineLevel="0" collapsed="false">
      <c r="A7721" s="35"/>
      <c r="B7721" s="35"/>
      <c r="G7721" s="0" t="str">
        <f aca="false">IF(A7721="","",IF(AND(A7721&gt;=Debut,A7721&lt;Fin),1,0))</f>
        <v/>
      </c>
      <c r="H7721" s="0" t="str">
        <f aca="false">IF(G7721=1,INT(ROUND((A7721-Debut)*86400,0)/600),"")</f>
        <v/>
      </c>
      <c r="I7721" s="0" t="str">
        <f aca="false">IF(G7721=1,INT(ROUND((A7721-Debut)*86400,0)/3600),"")</f>
        <v/>
      </c>
      <c r="J7721" s="0" t="str">
        <f aca="false">IF(OR(A7721="",B7721=""),"",ROUND((B7721-A7721)*86400,0))</f>
        <v/>
      </c>
      <c r="K7721" s="37" t="str">
        <f aca="false">IF(G7721=1,IF(COUNTIFS($C:$C,C7721,$G:$G,1,$A:$A,"&gt;="&amp;(A7721-FenetreInterm/86400),$A:$A,"&lt;="&amp;A7721)&gt;=NbInterm,1,0),"")</f>
        <v/>
      </c>
      <c r="L7721" s="37" t="str">
        <f aca="false">IF(G7721=1,IF(B7721="",0,IF(J7721&lt;SeuilFugitive,1,0)),"")</f>
        <v/>
      </c>
      <c r="M7721" s="37" t="str">
        <f aca="false">IF(G7721=1,IF(B7721="",IF((Fin-A7721)*24&gt;SeuilFigee,1,0),IF(J7721&gt;SeuilFigee*3600,1,0)),"")</f>
        <v/>
      </c>
      <c r="N7721" s="0" t="str">
        <f aca="false">IF(G7721=1,IF(COUNTIF(H$2:H7721,H7721)=1,COUNTIF($H:$H,H7721),""),"")</f>
        <v/>
      </c>
      <c r="O7721" s="0" t="str">
        <f aca="false">IF(G7721=1,IF(COUNTIF(I$2:I7721,I7721)=1,COUNTIF($I:$I,I7721),""),"")</f>
        <v/>
      </c>
      <c r="P7721" s="38" t="str">
        <f aca="false">IF(G7721=1,IF(COUNTIFS(C$2:C7721,C7721,G$2:G7721,1)=1,COUNTIFS($C:$C,C7721,$G:$G,1)+ROW()/10000000,""),"")</f>
        <v/>
      </c>
      <c r="Q7721" s="0" t="str">
        <f aca="false">IF(K7721=1,IF(COUNTIFS(C$2:C7721,C7721,K$2:K7721,1)=1,1,0),"")</f>
        <v/>
      </c>
      <c r="R7721" s="0" t="str">
        <f aca="false">IF(M7721=1,IF(COUNTIFS(C$2:C7721,C7721,M$2:M7721,1)=1,1,0),"")</f>
        <v/>
      </c>
      <c r="S7721" s="0" t="str">
        <f aca="false">IF(L7721=1,IF(COUNTIFS(C$2:C7721,C7721,L$2:L7721,1)=1,1,0),"")</f>
        <v/>
      </c>
      <c r="T7721" s="38" t="str">
        <f aca="false">IF(N7721="","",N7721+ROW()/10000000)</f>
        <v/>
      </c>
      <c r="U7721" s="0" t="str">
        <f aca="false">IF(G7721=1,IF(B7721="",1,0),"")</f>
        <v/>
      </c>
    </row>
    <row r="7722" customFormat="false" ht="15" hidden="false" customHeight="false" outlineLevel="0" collapsed="false">
      <c r="A7722" s="35"/>
      <c r="B7722" s="35"/>
      <c r="G7722" s="0" t="str">
        <f aca="false">IF(A7722="","",IF(AND(A7722&gt;=Debut,A7722&lt;Fin),1,0))</f>
        <v/>
      </c>
      <c r="H7722" s="0" t="str">
        <f aca="false">IF(G7722=1,INT(ROUND((A7722-Debut)*86400,0)/600),"")</f>
        <v/>
      </c>
      <c r="I7722" s="0" t="str">
        <f aca="false">IF(G7722=1,INT(ROUND((A7722-Debut)*86400,0)/3600),"")</f>
        <v/>
      </c>
      <c r="J7722" s="0" t="str">
        <f aca="false">IF(OR(A7722="",B7722=""),"",ROUND((B7722-A7722)*86400,0))</f>
        <v/>
      </c>
      <c r="K7722" s="37" t="str">
        <f aca="false">IF(G7722=1,IF(COUNTIFS($C:$C,C7722,$G:$G,1,$A:$A,"&gt;="&amp;(A7722-FenetreInterm/86400),$A:$A,"&lt;="&amp;A7722)&gt;=NbInterm,1,0),"")</f>
        <v/>
      </c>
      <c r="L7722" s="37" t="str">
        <f aca="false">IF(G7722=1,IF(B7722="",0,IF(J7722&lt;SeuilFugitive,1,0)),"")</f>
        <v/>
      </c>
      <c r="M7722" s="37" t="str">
        <f aca="false">IF(G7722=1,IF(B7722="",IF((Fin-A7722)*24&gt;SeuilFigee,1,0),IF(J7722&gt;SeuilFigee*3600,1,0)),"")</f>
        <v/>
      </c>
      <c r="N7722" s="0" t="str">
        <f aca="false">IF(G7722=1,IF(COUNTIF(H$2:H7722,H7722)=1,COUNTIF($H:$H,H7722),""),"")</f>
        <v/>
      </c>
      <c r="O7722" s="0" t="str">
        <f aca="false">IF(G7722=1,IF(COUNTIF(I$2:I7722,I7722)=1,COUNTIF($I:$I,I7722),""),"")</f>
        <v/>
      </c>
      <c r="P7722" s="38" t="str">
        <f aca="false">IF(G7722=1,IF(COUNTIFS(C$2:C7722,C7722,G$2:G7722,1)=1,COUNTIFS($C:$C,C7722,$G:$G,1)+ROW()/10000000,""),"")</f>
        <v/>
      </c>
      <c r="Q7722" s="0" t="str">
        <f aca="false">IF(K7722=1,IF(COUNTIFS(C$2:C7722,C7722,K$2:K7722,1)=1,1,0),"")</f>
        <v/>
      </c>
      <c r="R7722" s="0" t="str">
        <f aca="false">IF(M7722=1,IF(COUNTIFS(C$2:C7722,C7722,M$2:M7722,1)=1,1,0),"")</f>
        <v/>
      </c>
      <c r="S7722" s="0" t="str">
        <f aca="false">IF(L7722=1,IF(COUNTIFS(C$2:C7722,C7722,L$2:L7722,1)=1,1,0),"")</f>
        <v/>
      </c>
      <c r="T7722" s="38" t="str">
        <f aca="false">IF(N7722="","",N7722+ROW()/10000000)</f>
        <v/>
      </c>
      <c r="U7722" s="0" t="str">
        <f aca="false">IF(G7722=1,IF(B7722="",1,0),"")</f>
        <v/>
      </c>
    </row>
    <row r="7723" customFormat="false" ht="15" hidden="false" customHeight="false" outlineLevel="0" collapsed="false">
      <c r="A7723" s="35"/>
      <c r="B7723" s="35"/>
      <c r="G7723" s="0" t="str">
        <f aca="false">IF(A7723="","",IF(AND(A7723&gt;=Debut,A7723&lt;Fin),1,0))</f>
        <v/>
      </c>
      <c r="H7723" s="0" t="str">
        <f aca="false">IF(G7723=1,INT(ROUND((A7723-Debut)*86400,0)/600),"")</f>
        <v/>
      </c>
      <c r="I7723" s="0" t="str">
        <f aca="false">IF(G7723=1,INT(ROUND((A7723-Debut)*86400,0)/3600),"")</f>
        <v/>
      </c>
      <c r="J7723" s="0" t="str">
        <f aca="false">IF(OR(A7723="",B7723=""),"",ROUND((B7723-A7723)*86400,0))</f>
        <v/>
      </c>
      <c r="K7723" s="37" t="str">
        <f aca="false">IF(G7723=1,IF(COUNTIFS($C:$C,C7723,$G:$G,1,$A:$A,"&gt;="&amp;(A7723-FenetreInterm/86400),$A:$A,"&lt;="&amp;A7723)&gt;=NbInterm,1,0),"")</f>
        <v/>
      </c>
      <c r="L7723" s="37" t="str">
        <f aca="false">IF(G7723=1,IF(B7723="",0,IF(J7723&lt;SeuilFugitive,1,0)),"")</f>
        <v/>
      </c>
      <c r="M7723" s="37" t="str">
        <f aca="false">IF(G7723=1,IF(B7723="",IF((Fin-A7723)*24&gt;SeuilFigee,1,0),IF(J7723&gt;SeuilFigee*3600,1,0)),"")</f>
        <v/>
      </c>
      <c r="N7723" s="0" t="str">
        <f aca="false">IF(G7723=1,IF(COUNTIF(H$2:H7723,H7723)=1,COUNTIF($H:$H,H7723),""),"")</f>
        <v/>
      </c>
      <c r="O7723" s="0" t="str">
        <f aca="false">IF(G7723=1,IF(COUNTIF(I$2:I7723,I7723)=1,COUNTIF($I:$I,I7723),""),"")</f>
        <v/>
      </c>
      <c r="P7723" s="38" t="str">
        <f aca="false">IF(G7723=1,IF(COUNTIFS(C$2:C7723,C7723,G$2:G7723,1)=1,COUNTIFS($C:$C,C7723,$G:$G,1)+ROW()/10000000,""),"")</f>
        <v/>
      </c>
      <c r="Q7723" s="0" t="str">
        <f aca="false">IF(K7723=1,IF(COUNTIFS(C$2:C7723,C7723,K$2:K7723,1)=1,1,0),"")</f>
        <v/>
      </c>
      <c r="R7723" s="0" t="str">
        <f aca="false">IF(M7723=1,IF(COUNTIFS(C$2:C7723,C7723,M$2:M7723,1)=1,1,0),"")</f>
        <v/>
      </c>
      <c r="S7723" s="0" t="str">
        <f aca="false">IF(L7723=1,IF(COUNTIFS(C$2:C7723,C7723,L$2:L7723,1)=1,1,0),"")</f>
        <v/>
      </c>
      <c r="T7723" s="38" t="str">
        <f aca="false">IF(N7723="","",N7723+ROW()/10000000)</f>
        <v/>
      </c>
      <c r="U7723" s="0" t="str">
        <f aca="false">IF(G7723=1,IF(B7723="",1,0),"")</f>
        <v/>
      </c>
    </row>
    <row r="7724" customFormat="false" ht="15" hidden="false" customHeight="false" outlineLevel="0" collapsed="false">
      <c r="A7724" s="35"/>
      <c r="B7724" s="35"/>
      <c r="G7724" s="0" t="str">
        <f aca="false">IF(A7724="","",IF(AND(A7724&gt;=Debut,A7724&lt;Fin),1,0))</f>
        <v/>
      </c>
      <c r="H7724" s="0" t="str">
        <f aca="false">IF(G7724=1,INT(ROUND((A7724-Debut)*86400,0)/600),"")</f>
        <v/>
      </c>
      <c r="I7724" s="0" t="str">
        <f aca="false">IF(G7724=1,INT(ROUND((A7724-Debut)*86400,0)/3600),"")</f>
        <v/>
      </c>
      <c r="J7724" s="0" t="str">
        <f aca="false">IF(OR(A7724="",B7724=""),"",ROUND((B7724-A7724)*86400,0))</f>
        <v/>
      </c>
      <c r="K7724" s="37" t="str">
        <f aca="false">IF(G7724=1,IF(COUNTIFS($C:$C,C7724,$G:$G,1,$A:$A,"&gt;="&amp;(A7724-FenetreInterm/86400),$A:$A,"&lt;="&amp;A7724)&gt;=NbInterm,1,0),"")</f>
        <v/>
      </c>
      <c r="L7724" s="37" t="str">
        <f aca="false">IF(G7724=1,IF(B7724="",0,IF(J7724&lt;SeuilFugitive,1,0)),"")</f>
        <v/>
      </c>
      <c r="M7724" s="37" t="str">
        <f aca="false">IF(G7724=1,IF(B7724="",IF((Fin-A7724)*24&gt;SeuilFigee,1,0),IF(J7724&gt;SeuilFigee*3600,1,0)),"")</f>
        <v/>
      </c>
      <c r="N7724" s="0" t="str">
        <f aca="false">IF(G7724=1,IF(COUNTIF(H$2:H7724,H7724)=1,COUNTIF($H:$H,H7724),""),"")</f>
        <v/>
      </c>
      <c r="O7724" s="0" t="str">
        <f aca="false">IF(G7724=1,IF(COUNTIF(I$2:I7724,I7724)=1,COUNTIF($I:$I,I7724),""),"")</f>
        <v/>
      </c>
      <c r="P7724" s="38" t="str">
        <f aca="false">IF(G7724=1,IF(COUNTIFS(C$2:C7724,C7724,G$2:G7724,1)=1,COUNTIFS($C:$C,C7724,$G:$G,1)+ROW()/10000000,""),"")</f>
        <v/>
      </c>
      <c r="Q7724" s="0" t="str">
        <f aca="false">IF(K7724=1,IF(COUNTIFS(C$2:C7724,C7724,K$2:K7724,1)=1,1,0),"")</f>
        <v/>
      </c>
      <c r="R7724" s="0" t="str">
        <f aca="false">IF(M7724=1,IF(COUNTIFS(C$2:C7724,C7724,M$2:M7724,1)=1,1,0),"")</f>
        <v/>
      </c>
      <c r="S7724" s="0" t="str">
        <f aca="false">IF(L7724=1,IF(COUNTIFS(C$2:C7724,C7724,L$2:L7724,1)=1,1,0),"")</f>
        <v/>
      </c>
      <c r="T7724" s="38" t="str">
        <f aca="false">IF(N7724="","",N7724+ROW()/10000000)</f>
        <v/>
      </c>
      <c r="U7724" s="0" t="str">
        <f aca="false">IF(G7724=1,IF(B7724="",1,0),"")</f>
        <v/>
      </c>
    </row>
    <row r="7725" customFormat="false" ht="15" hidden="false" customHeight="false" outlineLevel="0" collapsed="false">
      <c r="A7725" s="35"/>
      <c r="B7725" s="35"/>
      <c r="G7725" s="0" t="str">
        <f aca="false">IF(A7725="","",IF(AND(A7725&gt;=Debut,A7725&lt;Fin),1,0))</f>
        <v/>
      </c>
      <c r="H7725" s="0" t="str">
        <f aca="false">IF(G7725=1,INT(ROUND((A7725-Debut)*86400,0)/600),"")</f>
        <v/>
      </c>
      <c r="I7725" s="0" t="str">
        <f aca="false">IF(G7725=1,INT(ROUND((A7725-Debut)*86400,0)/3600),"")</f>
        <v/>
      </c>
      <c r="J7725" s="0" t="str">
        <f aca="false">IF(OR(A7725="",B7725=""),"",ROUND((B7725-A7725)*86400,0))</f>
        <v/>
      </c>
      <c r="K7725" s="37" t="str">
        <f aca="false">IF(G7725=1,IF(COUNTIFS($C:$C,C7725,$G:$G,1,$A:$A,"&gt;="&amp;(A7725-FenetreInterm/86400),$A:$A,"&lt;="&amp;A7725)&gt;=NbInterm,1,0),"")</f>
        <v/>
      </c>
      <c r="L7725" s="37" t="str">
        <f aca="false">IF(G7725=1,IF(B7725="",0,IF(J7725&lt;SeuilFugitive,1,0)),"")</f>
        <v/>
      </c>
      <c r="M7725" s="37" t="str">
        <f aca="false">IF(G7725=1,IF(B7725="",IF((Fin-A7725)*24&gt;SeuilFigee,1,0),IF(J7725&gt;SeuilFigee*3600,1,0)),"")</f>
        <v/>
      </c>
      <c r="N7725" s="0" t="str">
        <f aca="false">IF(G7725=1,IF(COUNTIF(H$2:H7725,H7725)=1,COUNTIF($H:$H,H7725),""),"")</f>
        <v/>
      </c>
      <c r="O7725" s="0" t="str">
        <f aca="false">IF(G7725=1,IF(COUNTIF(I$2:I7725,I7725)=1,COUNTIF($I:$I,I7725),""),"")</f>
        <v/>
      </c>
      <c r="P7725" s="38" t="str">
        <f aca="false">IF(G7725=1,IF(COUNTIFS(C$2:C7725,C7725,G$2:G7725,1)=1,COUNTIFS($C:$C,C7725,$G:$G,1)+ROW()/10000000,""),"")</f>
        <v/>
      </c>
      <c r="Q7725" s="0" t="str">
        <f aca="false">IF(K7725=1,IF(COUNTIFS(C$2:C7725,C7725,K$2:K7725,1)=1,1,0),"")</f>
        <v/>
      </c>
      <c r="R7725" s="0" t="str">
        <f aca="false">IF(M7725=1,IF(COUNTIFS(C$2:C7725,C7725,M$2:M7725,1)=1,1,0),"")</f>
        <v/>
      </c>
      <c r="S7725" s="0" t="str">
        <f aca="false">IF(L7725=1,IF(COUNTIFS(C$2:C7725,C7725,L$2:L7725,1)=1,1,0),"")</f>
        <v/>
      </c>
      <c r="T7725" s="38" t="str">
        <f aca="false">IF(N7725="","",N7725+ROW()/10000000)</f>
        <v/>
      </c>
      <c r="U7725" s="0" t="str">
        <f aca="false">IF(G7725=1,IF(B7725="",1,0),"")</f>
        <v/>
      </c>
    </row>
    <row r="7726" customFormat="false" ht="15" hidden="false" customHeight="false" outlineLevel="0" collapsed="false">
      <c r="A7726" s="35"/>
      <c r="B7726" s="35"/>
      <c r="G7726" s="0" t="str">
        <f aca="false">IF(A7726="","",IF(AND(A7726&gt;=Debut,A7726&lt;Fin),1,0))</f>
        <v/>
      </c>
      <c r="H7726" s="0" t="str">
        <f aca="false">IF(G7726=1,INT(ROUND((A7726-Debut)*86400,0)/600),"")</f>
        <v/>
      </c>
      <c r="I7726" s="0" t="str">
        <f aca="false">IF(G7726=1,INT(ROUND((A7726-Debut)*86400,0)/3600),"")</f>
        <v/>
      </c>
      <c r="J7726" s="0" t="str">
        <f aca="false">IF(OR(A7726="",B7726=""),"",ROUND((B7726-A7726)*86400,0))</f>
        <v/>
      </c>
      <c r="K7726" s="37" t="str">
        <f aca="false">IF(G7726=1,IF(COUNTIFS($C:$C,C7726,$G:$G,1,$A:$A,"&gt;="&amp;(A7726-FenetreInterm/86400),$A:$A,"&lt;="&amp;A7726)&gt;=NbInterm,1,0),"")</f>
        <v/>
      </c>
      <c r="L7726" s="37" t="str">
        <f aca="false">IF(G7726=1,IF(B7726="",0,IF(J7726&lt;SeuilFugitive,1,0)),"")</f>
        <v/>
      </c>
      <c r="M7726" s="37" t="str">
        <f aca="false">IF(G7726=1,IF(B7726="",IF((Fin-A7726)*24&gt;SeuilFigee,1,0),IF(J7726&gt;SeuilFigee*3600,1,0)),"")</f>
        <v/>
      </c>
      <c r="N7726" s="0" t="str">
        <f aca="false">IF(G7726=1,IF(COUNTIF(H$2:H7726,H7726)=1,COUNTIF($H:$H,H7726),""),"")</f>
        <v/>
      </c>
      <c r="O7726" s="0" t="str">
        <f aca="false">IF(G7726=1,IF(COUNTIF(I$2:I7726,I7726)=1,COUNTIF($I:$I,I7726),""),"")</f>
        <v/>
      </c>
      <c r="P7726" s="38" t="str">
        <f aca="false">IF(G7726=1,IF(COUNTIFS(C$2:C7726,C7726,G$2:G7726,1)=1,COUNTIFS($C:$C,C7726,$G:$G,1)+ROW()/10000000,""),"")</f>
        <v/>
      </c>
      <c r="Q7726" s="0" t="str">
        <f aca="false">IF(K7726=1,IF(COUNTIFS(C$2:C7726,C7726,K$2:K7726,1)=1,1,0),"")</f>
        <v/>
      </c>
      <c r="R7726" s="0" t="str">
        <f aca="false">IF(M7726=1,IF(COUNTIFS(C$2:C7726,C7726,M$2:M7726,1)=1,1,0),"")</f>
        <v/>
      </c>
      <c r="S7726" s="0" t="str">
        <f aca="false">IF(L7726=1,IF(COUNTIFS(C$2:C7726,C7726,L$2:L7726,1)=1,1,0),"")</f>
        <v/>
      </c>
      <c r="T7726" s="38" t="str">
        <f aca="false">IF(N7726="","",N7726+ROW()/10000000)</f>
        <v/>
      </c>
      <c r="U7726" s="0" t="str">
        <f aca="false">IF(G7726=1,IF(B7726="",1,0),"")</f>
        <v/>
      </c>
    </row>
    <row r="7727" customFormat="false" ht="15" hidden="false" customHeight="false" outlineLevel="0" collapsed="false">
      <c r="A7727" s="35"/>
      <c r="B7727" s="35"/>
      <c r="G7727" s="0" t="str">
        <f aca="false">IF(A7727="","",IF(AND(A7727&gt;=Debut,A7727&lt;Fin),1,0))</f>
        <v/>
      </c>
      <c r="H7727" s="0" t="str">
        <f aca="false">IF(G7727=1,INT(ROUND((A7727-Debut)*86400,0)/600),"")</f>
        <v/>
      </c>
      <c r="I7727" s="0" t="str">
        <f aca="false">IF(G7727=1,INT(ROUND((A7727-Debut)*86400,0)/3600),"")</f>
        <v/>
      </c>
      <c r="J7727" s="0" t="str">
        <f aca="false">IF(OR(A7727="",B7727=""),"",ROUND((B7727-A7727)*86400,0))</f>
        <v/>
      </c>
      <c r="K7727" s="37" t="str">
        <f aca="false">IF(G7727=1,IF(COUNTIFS($C:$C,C7727,$G:$G,1,$A:$A,"&gt;="&amp;(A7727-FenetreInterm/86400),$A:$A,"&lt;="&amp;A7727)&gt;=NbInterm,1,0),"")</f>
        <v/>
      </c>
      <c r="L7727" s="37" t="str">
        <f aca="false">IF(G7727=1,IF(B7727="",0,IF(J7727&lt;SeuilFugitive,1,0)),"")</f>
        <v/>
      </c>
      <c r="M7727" s="37" t="str">
        <f aca="false">IF(G7727=1,IF(B7727="",IF((Fin-A7727)*24&gt;SeuilFigee,1,0),IF(J7727&gt;SeuilFigee*3600,1,0)),"")</f>
        <v/>
      </c>
      <c r="N7727" s="0" t="str">
        <f aca="false">IF(G7727=1,IF(COUNTIF(H$2:H7727,H7727)=1,COUNTIF($H:$H,H7727),""),"")</f>
        <v/>
      </c>
      <c r="O7727" s="0" t="str">
        <f aca="false">IF(G7727=1,IF(COUNTIF(I$2:I7727,I7727)=1,COUNTIF($I:$I,I7727),""),"")</f>
        <v/>
      </c>
      <c r="P7727" s="38" t="str">
        <f aca="false">IF(G7727=1,IF(COUNTIFS(C$2:C7727,C7727,G$2:G7727,1)=1,COUNTIFS($C:$C,C7727,$G:$G,1)+ROW()/10000000,""),"")</f>
        <v/>
      </c>
      <c r="Q7727" s="0" t="str">
        <f aca="false">IF(K7727=1,IF(COUNTIFS(C$2:C7727,C7727,K$2:K7727,1)=1,1,0),"")</f>
        <v/>
      </c>
      <c r="R7727" s="0" t="str">
        <f aca="false">IF(M7727=1,IF(COUNTIFS(C$2:C7727,C7727,M$2:M7727,1)=1,1,0),"")</f>
        <v/>
      </c>
      <c r="S7727" s="0" t="str">
        <f aca="false">IF(L7727=1,IF(COUNTIFS(C$2:C7727,C7727,L$2:L7727,1)=1,1,0),"")</f>
        <v/>
      </c>
      <c r="T7727" s="38" t="str">
        <f aca="false">IF(N7727="","",N7727+ROW()/10000000)</f>
        <v/>
      </c>
      <c r="U7727" s="0" t="str">
        <f aca="false">IF(G7727=1,IF(B7727="",1,0),"")</f>
        <v/>
      </c>
    </row>
    <row r="7728" customFormat="false" ht="15" hidden="false" customHeight="false" outlineLevel="0" collapsed="false">
      <c r="A7728" s="35"/>
      <c r="B7728" s="35"/>
      <c r="G7728" s="0" t="str">
        <f aca="false">IF(A7728="","",IF(AND(A7728&gt;=Debut,A7728&lt;Fin),1,0))</f>
        <v/>
      </c>
      <c r="H7728" s="0" t="str">
        <f aca="false">IF(G7728=1,INT(ROUND((A7728-Debut)*86400,0)/600),"")</f>
        <v/>
      </c>
      <c r="I7728" s="0" t="str">
        <f aca="false">IF(G7728=1,INT(ROUND((A7728-Debut)*86400,0)/3600),"")</f>
        <v/>
      </c>
      <c r="J7728" s="0" t="str">
        <f aca="false">IF(OR(A7728="",B7728=""),"",ROUND((B7728-A7728)*86400,0))</f>
        <v/>
      </c>
      <c r="K7728" s="37" t="str">
        <f aca="false">IF(G7728=1,IF(COUNTIFS($C:$C,C7728,$G:$G,1,$A:$A,"&gt;="&amp;(A7728-FenetreInterm/86400),$A:$A,"&lt;="&amp;A7728)&gt;=NbInterm,1,0),"")</f>
        <v/>
      </c>
      <c r="L7728" s="37" t="str">
        <f aca="false">IF(G7728=1,IF(B7728="",0,IF(J7728&lt;SeuilFugitive,1,0)),"")</f>
        <v/>
      </c>
      <c r="M7728" s="37" t="str">
        <f aca="false">IF(G7728=1,IF(B7728="",IF((Fin-A7728)*24&gt;SeuilFigee,1,0),IF(J7728&gt;SeuilFigee*3600,1,0)),"")</f>
        <v/>
      </c>
      <c r="N7728" s="0" t="str">
        <f aca="false">IF(G7728=1,IF(COUNTIF(H$2:H7728,H7728)=1,COUNTIF($H:$H,H7728),""),"")</f>
        <v/>
      </c>
      <c r="O7728" s="0" t="str">
        <f aca="false">IF(G7728=1,IF(COUNTIF(I$2:I7728,I7728)=1,COUNTIF($I:$I,I7728),""),"")</f>
        <v/>
      </c>
      <c r="P7728" s="38" t="str">
        <f aca="false">IF(G7728=1,IF(COUNTIFS(C$2:C7728,C7728,G$2:G7728,1)=1,COUNTIFS($C:$C,C7728,$G:$G,1)+ROW()/10000000,""),"")</f>
        <v/>
      </c>
      <c r="Q7728" s="0" t="str">
        <f aca="false">IF(K7728=1,IF(COUNTIFS(C$2:C7728,C7728,K$2:K7728,1)=1,1,0),"")</f>
        <v/>
      </c>
      <c r="R7728" s="0" t="str">
        <f aca="false">IF(M7728=1,IF(COUNTIFS(C$2:C7728,C7728,M$2:M7728,1)=1,1,0),"")</f>
        <v/>
      </c>
      <c r="S7728" s="0" t="str">
        <f aca="false">IF(L7728=1,IF(COUNTIFS(C$2:C7728,C7728,L$2:L7728,1)=1,1,0),"")</f>
        <v/>
      </c>
      <c r="T7728" s="38" t="str">
        <f aca="false">IF(N7728="","",N7728+ROW()/10000000)</f>
        <v/>
      </c>
      <c r="U7728" s="0" t="str">
        <f aca="false">IF(G7728=1,IF(B7728="",1,0),"")</f>
        <v/>
      </c>
    </row>
    <row r="7729" customFormat="false" ht="15" hidden="false" customHeight="false" outlineLevel="0" collapsed="false">
      <c r="A7729" s="35"/>
      <c r="B7729" s="35"/>
      <c r="G7729" s="0" t="str">
        <f aca="false">IF(A7729="","",IF(AND(A7729&gt;=Debut,A7729&lt;Fin),1,0))</f>
        <v/>
      </c>
      <c r="H7729" s="0" t="str">
        <f aca="false">IF(G7729=1,INT(ROUND((A7729-Debut)*86400,0)/600),"")</f>
        <v/>
      </c>
      <c r="I7729" s="0" t="str">
        <f aca="false">IF(G7729=1,INT(ROUND((A7729-Debut)*86400,0)/3600),"")</f>
        <v/>
      </c>
      <c r="J7729" s="0" t="str">
        <f aca="false">IF(OR(A7729="",B7729=""),"",ROUND((B7729-A7729)*86400,0))</f>
        <v/>
      </c>
      <c r="K7729" s="37" t="str">
        <f aca="false">IF(G7729=1,IF(COUNTIFS($C:$C,C7729,$G:$G,1,$A:$A,"&gt;="&amp;(A7729-FenetreInterm/86400),$A:$A,"&lt;="&amp;A7729)&gt;=NbInterm,1,0),"")</f>
        <v/>
      </c>
      <c r="L7729" s="37" t="str">
        <f aca="false">IF(G7729=1,IF(B7729="",0,IF(J7729&lt;SeuilFugitive,1,0)),"")</f>
        <v/>
      </c>
      <c r="M7729" s="37" t="str">
        <f aca="false">IF(G7729=1,IF(B7729="",IF((Fin-A7729)*24&gt;SeuilFigee,1,0),IF(J7729&gt;SeuilFigee*3600,1,0)),"")</f>
        <v/>
      </c>
      <c r="N7729" s="0" t="str">
        <f aca="false">IF(G7729=1,IF(COUNTIF(H$2:H7729,H7729)=1,COUNTIF($H:$H,H7729),""),"")</f>
        <v/>
      </c>
      <c r="O7729" s="0" t="str">
        <f aca="false">IF(G7729=1,IF(COUNTIF(I$2:I7729,I7729)=1,COUNTIF($I:$I,I7729),""),"")</f>
        <v/>
      </c>
      <c r="P7729" s="38" t="str">
        <f aca="false">IF(G7729=1,IF(COUNTIFS(C$2:C7729,C7729,G$2:G7729,1)=1,COUNTIFS($C:$C,C7729,$G:$G,1)+ROW()/10000000,""),"")</f>
        <v/>
      </c>
      <c r="Q7729" s="0" t="str">
        <f aca="false">IF(K7729=1,IF(COUNTIFS(C$2:C7729,C7729,K$2:K7729,1)=1,1,0),"")</f>
        <v/>
      </c>
      <c r="R7729" s="0" t="str">
        <f aca="false">IF(M7729=1,IF(COUNTIFS(C$2:C7729,C7729,M$2:M7729,1)=1,1,0),"")</f>
        <v/>
      </c>
      <c r="S7729" s="0" t="str">
        <f aca="false">IF(L7729=1,IF(COUNTIFS(C$2:C7729,C7729,L$2:L7729,1)=1,1,0),"")</f>
        <v/>
      </c>
      <c r="T7729" s="38" t="str">
        <f aca="false">IF(N7729="","",N7729+ROW()/10000000)</f>
        <v/>
      </c>
      <c r="U7729" s="0" t="str">
        <f aca="false">IF(G7729=1,IF(B7729="",1,0),"")</f>
        <v/>
      </c>
    </row>
    <row r="7730" customFormat="false" ht="15" hidden="false" customHeight="false" outlineLevel="0" collapsed="false">
      <c r="A7730" s="35"/>
      <c r="B7730" s="35"/>
      <c r="G7730" s="0" t="str">
        <f aca="false">IF(A7730="","",IF(AND(A7730&gt;=Debut,A7730&lt;Fin),1,0))</f>
        <v/>
      </c>
      <c r="H7730" s="0" t="str">
        <f aca="false">IF(G7730=1,INT(ROUND((A7730-Debut)*86400,0)/600),"")</f>
        <v/>
      </c>
      <c r="I7730" s="0" t="str">
        <f aca="false">IF(G7730=1,INT(ROUND((A7730-Debut)*86400,0)/3600),"")</f>
        <v/>
      </c>
      <c r="J7730" s="0" t="str">
        <f aca="false">IF(OR(A7730="",B7730=""),"",ROUND((B7730-A7730)*86400,0))</f>
        <v/>
      </c>
      <c r="K7730" s="37" t="str">
        <f aca="false">IF(G7730=1,IF(COUNTIFS($C:$C,C7730,$G:$G,1,$A:$A,"&gt;="&amp;(A7730-FenetreInterm/86400),$A:$A,"&lt;="&amp;A7730)&gt;=NbInterm,1,0),"")</f>
        <v/>
      </c>
      <c r="L7730" s="37" t="str">
        <f aca="false">IF(G7730=1,IF(B7730="",0,IF(J7730&lt;SeuilFugitive,1,0)),"")</f>
        <v/>
      </c>
      <c r="M7730" s="37" t="str">
        <f aca="false">IF(G7730=1,IF(B7730="",IF((Fin-A7730)*24&gt;SeuilFigee,1,0),IF(J7730&gt;SeuilFigee*3600,1,0)),"")</f>
        <v/>
      </c>
      <c r="N7730" s="0" t="str">
        <f aca="false">IF(G7730=1,IF(COUNTIF(H$2:H7730,H7730)=1,COUNTIF($H:$H,H7730),""),"")</f>
        <v/>
      </c>
      <c r="O7730" s="0" t="str">
        <f aca="false">IF(G7730=1,IF(COUNTIF(I$2:I7730,I7730)=1,COUNTIF($I:$I,I7730),""),"")</f>
        <v/>
      </c>
      <c r="P7730" s="38" t="str">
        <f aca="false">IF(G7730=1,IF(COUNTIFS(C$2:C7730,C7730,G$2:G7730,1)=1,COUNTIFS($C:$C,C7730,$G:$G,1)+ROW()/10000000,""),"")</f>
        <v/>
      </c>
      <c r="Q7730" s="0" t="str">
        <f aca="false">IF(K7730=1,IF(COUNTIFS(C$2:C7730,C7730,K$2:K7730,1)=1,1,0),"")</f>
        <v/>
      </c>
      <c r="R7730" s="0" t="str">
        <f aca="false">IF(M7730=1,IF(COUNTIFS(C$2:C7730,C7730,M$2:M7730,1)=1,1,0),"")</f>
        <v/>
      </c>
      <c r="S7730" s="0" t="str">
        <f aca="false">IF(L7730=1,IF(COUNTIFS(C$2:C7730,C7730,L$2:L7730,1)=1,1,0),"")</f>
        <v/>
      </c>
      <c r="T7730" s="38" t="str">
        <f aca="false">IF(N7730="","",N7730+ROW()/10000000)</f>
        <v/>
      </c>
      <c r="U7730" s="0" t="str">
        <f aca="false">IF(G7730=1,IF(B7730="",1,0),"")</f>
        <v/>
      </c>
    </row>
    <row r="7731" customFormat="false" ht="15" hidden="false" customHeight="false" outlineLevel="0" collapsed="false">
      <c r="A7731" s="35"/>
      <c r="B7731" s="35"/>
      <c r="G7731" s="0" t="str">
        <f aca="false">IF(A7731="","",IF(AND(A7731&gt;=Debut,A7731&lt;Fin),1,0))</f>
        <v/>
      </c>
      <c r="H7731" s="0" t="str">
        <f aca="false">IF(G7731=1,INT(ROUND((A7731-Debut)*86400,0)/600),"")</f>
        <v/>
      </c>
      <c r="I7731" s="0" t="str">
        <f aca="false">IF(G7731=1,INT(ROUND((A7731-Debut)*86400,0)/3600),"")</f>
        <v/>
      </c>
      <c r="J7731" s="0" t="str">
        <f aca="false">IF(OR(A7731="",B7731=""),"",ROUND((B7731-A7731)*86400,0))</f>
        <v/>
      </c>
      <c r="K7731" s="37" t="str">
        <f aca="false">IF(G7731=1,IF(COUNTIFS($C:$C,C7731,$G:$G,1,$A:$A,"&gt;="&amp;(A7731-FenetreInterm/86400),$A:$A,"&lt;="&amp;A7731)&gt;=NbInterm,1,0),"")</f>
        <v/>
      </c>
      <c r="L7731" s="37" t="str">
        <f aca="false">IF(G7731=1,IF(B7731="",0,IF(J7731&lt;SeuilFugitive,1,0)),"")</f>
        <v/>
      </c>
      <c r="M7731" s="37" t="str">
        <f aca="false">IF(G7731=1,IF(B7731="",IF((Fin-A7731)*24&gt;SeuilFigee,1,0),IF(J7731&gt;SeuilFigee*3600,1,0)),"")</f>
        <v/>
      </c>
      <c r="N7731" s="0" t="str">
        <f aca="false">IF(G7731=1,IF(COUNTIF(H$2:H7731,H7731)=1,COUNTIF($H:$H,H7731),""),"")</f>
        <v/>
      </c>
      <c r="O7731" s="0" t="str">
        <f aca="false">IF(G7731=1,IF(COUNTIF(I$2:I7731,I7731)=1,COUNTIF($I:$I,I7731),""),"")</f>
        <v/>
      </c>
      <c r="P7731" s="38" t="str">
        <f aca="false">IF(G7731=1,IF(COUNTIFS(C$2:C7731,C7731,G$2:G7731,1)=1,COUNTIFS($C:$C,C7731,$G:$G,1)+ROW()/10000000,""),"")</f>
        <v/>
      </c>
      <c r="Q7731" s="0" t="str">
        <f aca="false">IF(K7731=1,IF(COUNTIFS(C$2:C7731,C7731,K$2:K7731,1)=1,1,0),"")</f>
        <v/>
      </c>
      <c r="R7731" s="0" t="str">
        <f aca="false">IF(M7731=1,IF(COUNTIFS(C$2:C7731,C7731,M$2:M7731,1)=1,1,0),"")</f>
        <v/>
      </c>
      <c r="S7731" s="0" t="str">
        <f aca="false">IF(L7731=1,IF(COUNTIFS(C$2:C7731,C7731,L$2:L7731,1)=1,1,0),"")</f>
        <v/>
      </c>
      <c r="T7731" s="38" t="str">
        <f aca="false">IF(N7731="","",N7731+ROW()/10000000)</f>
        <v/>
      </c>
      <c r="U7731" s="0" t="str">
        <f aca="false">IF(G7731=1,IF(B7731="",1,0),"")</f>
        <v/>
      </c>
    </row>
    <row r="7732" customFormat="false" ht="15" hidden="false" customHeight="false" outlineLevel="0" collapsed="false">
      <c r="A7732" s="35"/>
      <c r="B7732" s="35"/>
      <c r="G7732" s="0" t="str">
        <f aca="false">IF(A7732="","",IF(AND(A7732&gt;=Debut,A7732&lt;Fin),1,0))</f>
        <v/>
      </c>
      <c r="H7732" s="0" t="str">
        <f aca="false">IF(G7732=1,INT(ROUND((A7732-Debut)*86400,0)/600),"")</f>
        <v/>
      </c>
      <c r="I7732" s="0" t="str">
        <f aca="false">IF(G7732=1,INT(ROUND((A7732-Debut)*86400,0)/3600),"")</f>
        <v/>
      </c>
      <c r="J7732" s="0" t="str">
        <f aca="false">IF(OR(A7732="",B7732=""),"",ROUND((B7732-A7732)*86400,0))</f>
        <v/>
      </c>
      <c r="K7732" s="37" t="str">
        <f aca="false">IF(G7732=1,IF(COUNTIFS($C:$C,C7732,$G:$G,1,$A:$A,"&gt;="&amp;(A7732-FenetreInterm/86400),$A:$A,"&lt;="&amp;A7732)&gt;=NbInterm,1,0),"")</f>
        <v/>
      </c>
      <c r="L7732" s="37" t="str">
        <f aca="false">IF(G7732=1,IF(B7732="",0,IF(J7732&lt;SeuilFugitive,1,0)),"")</f>
        <v/>
      </c>
      <c r="M7732" s="37" t="str">
        <f aca="false">IF(G7732=1,IF(B7732="",IF((Fin-A7732)*24&gt;SeuilFigee,1,0),IF(J7732&gt;SeuilFigee*3600,1,0)),"")</f>
        <v/>
      </c>
      <c r="N7732" s="0" t="str">
        <f aca="false">IF(G7732=1,IF(COUNTIF(H$2:H7732,H7732)=1,COUNTIF($H:$H,H7732),""),"")</f>
        <v/>
      </c>
      <c r="O7732" s="0" t="str">
        <f aca="false">IF(G7732=1,IF(COUNTIF(I$2:I7732,I7732)=1,COUNTIF($I:$I,I7732),""),"")</f>
        <v/>
      </c>
      <c r="P7732" s="38" t="str">
        <f aca="false">IF(G7732=1,IF(COUNTIFS(C$2:C7732,C7732,G$2:G7732,1)=1,COUNTIFS($C:$C,C7732,$G:$G,1)+ROW()/10000000,""),"")</f>
        <v/>
      </c>
      <c r="Q7732" s="0" t="str">
        <f aca="false">IF(K7732=1,IF(COUNTIFS(C$2:C7732,C7732,K$2:K7732,1)=1,1,0),"")</f>
        <v/>
      </c>
      <c r="R7732" s="0" t="str">
        <f aca="false">IF(M7732=1,IF(COUNTIFS(C$2:C7732,C7732,M$2:M7732,1)=1,1,0),"")</f>
        <v/>
      </c>
      <c r="S7732" s="0" t="str">
        <f aca="false">IF(L7732=1,IF(COUNTIFS(C$2:C7732,C7732,L$2:L7732,1)=1,1,0),"")</f>
        <v/>
      </c>
      <c r="T7732" s="38" t="str">
        <f aca="false">IF(N7732="","",N7732+ROW()/10000000)</f>
        <v/>
      </c>
      <c r="U7732" s="0" t="str">
        <f aca="false">IF(G7732=1,IF(B7732="",1,0),"")</f>
        <v/>
      </c>
    </row>
    <row r="7733" customFormat="false" ht="15" hidden="false" customHeight="false" outlineLevel="0" collapsed="false">
      <c r="A7733" s="35"/>
      <c r="B7733" s="35"/>
      <c r="G7733" s="0" t="str">
        <f aca="false">IF(A7733="","",IF(AND(A7733&gt;=Debut,A7733&lt;Fin),1,0))</f>
        <v/>
      </c>
      <c r="H7733" s="0" t="str">
        <f aca="false">IF(G7733=1,INT(ROUND((A7733-Debut)*86400,0)/600),"")</f>
        <v/>
      </c>
      <c r="I7733" s="0" t="str">
        <f aca="false">IF(G7733=1,INT(ROUND((A7733-Debut)*86400,0)/3600),"")</f>
        <v/>
      </c>
      <c r="J7733" s="0" t="str">
        <f aca="false">IF(OR(A7733="",B7733=""),"",ROUND((B7733-A7733)*86400,0))</f>
        <v/>
      </c>
      <c r="K7733" s="37" t="str">
        <f aca="false">IF(G7733=1,IF(COUNTIFS($C:$C,C7733,$G:$G,1,$A:$A,"&gt;="&amp;(A7733-FenetreInterm/86400),$A:$A,"&lt;="&amp;A7733)&gt;=NbInterm,1,0),"")</f>
        <v/>
      </c>
      <c r="L7733" s="37" t="str">
        <f aca="false">IF(G7733=1,IF(B7733="",0,IF(J7733&lt;SeuilFugitive,1,0)),"")</f>
        <v/>
      </c>
      <c r="M7733" s="37" t="str">
        <f aca="false">IF(G7733=1,IF(B7733="",IF((Fin-A7733)*24&gt;SeuilFigee,1,0),IF(J7733&gt;SeuilFigee*3600,1,0)),"")</f>
        <v/>
      </c>
      <c r="N7733" s="0" t="str">
        <f aca="false">IF(G7733=1,IF(COUNTIF(H$2:H7733,H7733)=1,COUNTIF($H:$H,H7733),""),"")</f>
        <v/>
      </c>
      <c r="O7733" s="0" t="str">
        <f aca="false">IF(G7733=1,IF(COUNTIF(I$2:I7733,I7733)=1,COUNTIF($I:$I,I7733),""),"")</f>
        <v/>
      </c>
      <c r="P7733" s="38" t="str">
        <f aca="false">IF(G7733=1,IF(COUNTIFS(C$2:C7733,C7733,G$2:G7733,1)=1,COUNTIFS($C:$C,C7733,$G:$G,1)+ROW()/10000000,""),"")</f>
        <v/>
      </c>
      <c r="Q7733" s="0" t="str">
        <f aca="false">IF(K7733=1,IF(COUNTIFS(C$2:C7733,C7733,K$2:K7733,1)=1,1,0),"")</f>
        <v/>
      </c>
      <c r="R7733" s="0" t="str">
        <f aca="false">IF(M7733=1,IF(COUNTIFS(C$2:C7733,C7733,M$2:M7733,1)=1,1,0),"")</f>
        <v/>
      </c>
      <c r="S7733" s="0" t="str">
        <f aca="false">IF(L7733=1,IF(COUNTIFS(C$2:C7733,C7733,L$2:L7733,1)=1,1,0),"")</f>
        <v/>
      </c>
      <c r="T7733" s="38" t="str">
        <f aca="false">IF(N7733="","",N7733+ROW()/10000000)</f>
        <v/>
      </c>
      <c r="U7733" s="0" t="str">
        <f aca="false">IF(G7733=1,IF(B7733="",1,0),"")</f>
        <v/>
      </c>
    </row>
    <row r="7734" customFormat="false" ht="15" hidden="false" customHeight="false" outlineLevel="0" collapsed="false">
      <c r="A7734" s="35"/>
      <c r="B7734" s="35"/>
      <c r="G7734" s="0" t="str">
        <f aca="false">IF(A7734="","",IF(AND(A7734&gt;=Debut,A7734&lt;Fin),1,0))</f>
        <v/>
      </c>
      <c r="H7734" s="0" t="str">
        <f aca="false">IF(G7734=1,INT(ROUND((A7734-Debut)*86400,0)/600),"")</f>
        <v/>
      </c>
      <c r="I7734" s="0" t="str">
        <f aca="false">IF(G7734=1,INT(ROUND((A7734-Debut)*86400,0)/3600),"")</f>
        <v/>
      </c>
      <c r="J7734" s="0" t="str">
        <f aca="false">IF(OR(A7734="",B7734=""),"",ROUND((B7734-A7734)*86400,0))</f>
        <v/>
      </c>
      <c r="K7734" s="37" t="str">
        <f aca="false">IF(G7734=1,IF(COUNTIFS($C:$C,C7734,$G:$G,1,$A:$A,"&gt;="&amp;(A7734-FenetreInterm/86400),$A:$A,"&lt;="&amp;A7734)&gt;=NbInterm,1,0),"")</f>
        <v/>
      </c>
      <c r="L7734" s="37" t="str">
        <f aca="false">IF(G7734=1,IF(B7734="",0,IF(J7734&lt;SeuilFugitive,1,0)),"")</f>
        <v/>
      </c>
      <c r="M7734" s="37" t="str">
        <f aca="false">IF(G7734=1,IF(B7734="",IF((Fin-A7734)*24&gt;SeuilFigee,1,0),IF(J7734&gt;SeuilFigee*3600,1,0)),"")</f>
        <v/>
      </c>
      <c r="N7734" s="0" t="str">
        <f aca="false">IF(G7734=1,IF(COUNTIF(H$2:H7734,H7734)=1,COUNTIF($H:$H,H7734),""),"")</f>
        <v/>
      </c>
      <c r="O7734" s="0" t="str">
        <f aca="false">IF(G7734=1,IF(COUNTIF(I$2:I7734,I7734)=1,COUNTIF($I:$I,I7734),""),"")</f>
        <v/>
      </c>
      <c r="P7734" s="38" t="str">
        <f aca="false">IF(G7734=1,IF(COUNTIFS(C$2:C7734,C7734,G$2:G7734,1)=1,COUNTIFS($C:$C,C7734,$G:$G,1)+ROW()/10000000,""),"")</f>
        <v/>
      </c>
      <c r="Q7734" s="0" t="str">
        <f aca="false">IF(K7734=1,IF(COUNTIFS(C$2:C7734,C7734,K$2:K7734,1)=1,1,0),"")</f>
        <v/>
      </c>
      <c r="R7734" s="0" t="str">
        <f aca="false">IF(M7734=1,IF(COUNTIFS(C$2:C7734,C7734,M$2:M7734,1)=1,1,0),"")</f>
        <v/>
      </c>
      <c r="S7734" s="0" t="str">
        <f aca="false">IF(L7734=1,IF(COUNTIFS(C$2:C7734,C7734,L$2:L7734,1)=1,1,0),"")</f>
        <v/>
      </c>
      <c r="T7734" s="38" t="str">
        <f aca="false">IF(N7734="","",N7734+ROW()/10000000)</f>
        <v/>
      </c>
      <c r="U7734" s="0" t="str">
        <f aca="false">IF(G7734=1,IF(B7734="",1,0),"")</f>
        <v/>
      </c>
    </row>
    <row r="7735" customFormat="false" ht="15" hidden="false" customHeight="false" outlineLevel="0" collapsed="false">
      <c r="A7735" s="35"/>
      <c r="B7735" s="35"/>
      <c r="G7735" s="0" t="str">
        <f aca="false">IF(A7735="","",IF(AND(A7735&gt;=Debut,A7735&lt;Fin),1,0))</f>
        <v/>
      </c>
      <c r="H7735" s="0" t="str">
        <f aca="false">IF(G7735=1,INT(ROUND((A7735-Debut)*86400,0)/600),"")</f>
        <v/>
      </c>
      <c r="I7735" s="0" t="str">
        <f aca="false">IF(G7735=1,INT(ROUND((A7735-Debut)*86400,0)/3600),"")</f>
        <v/>
      </c>
      <c r="J7735" s="0" t="str">
        <f aca="false">IF(OR(A7735="",B7735=""),"",ROUND((B7735-A7735)*86400,0))</f>
        <v/>
      </c>
      <c r="K7735" s="37" t="str">
        <f aca="false">IF(G7735=1,IF(COUNTIFS($C:$C,C7735,$G:$G,1,$A:$A,"&gt;="&amp;(A7735-FenetreInterm/86400),$A:$A,"&lt;="&amp;A7735)&gt;=NbInterm,1,0),"")</f>
        <v/>
      </c>
      <c r="L7735" s="37" t="str">
        <f aca="false">IF(G7735=1,IF(B7735="",0,IF(J7735&lt;SeuilFugitive,1,0)),"")</f>
        <v/>
      </c>
      <c r="M7735" s="37" t="str">
        <f aca="false">IF(G7735=1,IF(B7735="",IF((Fin-A7735)*24&gt;SeuilFigee,1,0),IF(J7735&gt;SeuilFigee*3600,1,0)),"")</f>
        <v/>
      </c>
      <c r="N7735" s="0" t="str">
        <f aca="false">IF(G7735=1,IF(COUNTIF(H$2:H7735,H7735)=1,COUNTIF($H:$H,H7735),""),"")</f>
        <v/>
      </c>
      <c r="O7735" s="0" t="str">
        <f aca="false">IF(G7735=1,IF(COUNTIF(I$2:I7735,I7735)=1,COUNTIF($I:$I,I7735),""),"")</f>
        <v/>
      </c>
      <c r="P7735" s="38" t="str">
        <f aca="false">IF(G7735=1,IF(COUNTIFS(C$2:C7735,C7735,G$2:G7735,1)=1,COUNTIFS($C:$C,C7735,$G:$G,1)+ROW()/10000000,""),"")</f>
        <v/>
      </c>
      <c r="Q7735" s="0" t="str">
        <f aca="false">IF(K7735=1,IF(COUNTIFS(C$2:C7735,C7735,K$2:K7735,1)=1,1,0),"")</f>
        <v/>
      </c>
      <c r="R7735" s="0" t="str">
        <f aca="false">IF(M7735=1,IF(COUNTIFS(C$2:C7735,C7735,M$2:M7735,1)=1,1,0),"")</f>
        <v/>
      </c>
      <c r="S7735" s="0" t="str">
        <f aca="false">IF(L7735=1,IF(COUNTIFS(C$2:C7735,C7735,L$2:L7735,1)=1,1,0),"")</f>
        <v/>
      </c>
      <c r="T7735" s="38" t="str">
        <f aca="false">IF(N7735="","",N7735+ROW()/10000000)</f>
        <v/>
      </c>
      <c r="U7735" s="0" t="str">
        <f aca="false">IF(G7735=1,IF(B7735="",1,0),"")</f>
        <v/>
      </c>
    </row>
    <row r="7736" customFormat="false" ht="15" hidden="false" customHeight="false" outlineLevel="0" collapsed="false">
      <c r="A7736" s="35"/>
      <c r="B7736" s="35"/>
      <c r="G7736" s="0" t="str">
        <f aca="false">IF(A7736="","",IF(AND(A7736&gt;=Debut,A7736&lt;Fin),1,0))</f>
        <v/>
      </c>
      <c r="H7736" s="0" t="str">
        <f aca="false">IF(G7736=1,INT(ROUND((A7736-Debut)*86400,0)/600),"")</f>
        <v/>
      </c>
      <c r="I7736" s="0" t="str">
        <f aca="false">IF(G7736=1,INT(ROUND((A7736-Debut)*86400,0)/3600),"")</f>
        <v/>
      </c>
      <c r="J7736" s="0" t="str">
        <f aca="false">IF(OR(A7736="",B7736=""),"",ROUND((B7736-A7736)*86400,0))</f>
        <v/>
      </c>
      <c r="K7736" s="37" t="str">
        <f aca="false">IF(G7736=1,IF(COUNTIFS($C:$C,C7736,$G:$G,1,$A:$A,"&gt;="&amp;(A7736-FenetreInterm/86400),$A:$A,"&lt;="&amp;A7736)&gt;=NbInterm,1,0),"")</f>
        <v/>
      </c>
      <c r="L7736" s="37" t="str">
        <f aca="false">IF(G7736=1,IF(B7736="",0,IF(J7736&lt;SeuilFugitive,1,0)),"")</f>
        <v/>
      </c>
      <c r="M7736" s="37" t="str">
        <f aca="false">IF(G7736=1,IF(B7736="",IF((Fin-A7736)*24&gt;SeuilFigee,1,0),IF(J7736&gt;SeuilFigee*3600,1,0)),"")</f>
        <v/>
      </c>
      <c r="N7736" s="0" t="str">
        <f aca="false">IF(G7736=1,IF(COUNTIF(H$2:H7736,H7736)=1,COUNTIF($H:$H,H7736),""),"")</f>
        <v/>
      </c>
      <c r="O7736" s="0" t="str">
        <f aca="false">IF(G7736=1,IF(COUNTIF(I$2:I7736,I7736)=1,COUNTIF($I:$I,I7736),""),"")</f>
        <v/>
      </c>
      <c r="P7736" s="38" t="str">
        <f aca="false">IF(G7736=1,IF(COUNTIFS(C$2:C7736,C7736,G$2:G7736,1)=1,COUNTIFS($C:$C,C7736,$G:$G,1)+ROW()/10000000,""),"")</f>
        <v/>
      </c>
      <c r="Q7736" s="0" t="str">
        <f aca="false">IF(K7736=1,IF(COUNTIFS(C$2:C7736,C7736,K$2:K7736,1)=1,1,0),"")</f>
        <v/>
      </c>
      <c r="R7736" s="0" t="str">
        <f aca="false">IF(M7736=1,IF(COUNTIFS(C$2:C7736,C7736,M$2:M7736,1)=1,1,0),"")</f>
        <v/>
      </c>
      <c r="S7736" s="0" t="str">
        <f aca="false">IF(L7736=1,IF(COUNTIFS(C$2:C7736,C7736,L$2:L7736,1)=1,1,0),"")</f>
        <v/>
      </c>
      <c r="T7736" s="38" t="str">
        <f aca="false">IF(N7736="","",N7736+ROW()/10000000)</f>
        <v/>
      </c>
      <c r="U7736" s="0" t="str">
        <f aca="false">IF(G7736=1,IF(B7736="",1,0),"")</f>
        <v/>
      </c>
    </row>
    <row r="7737" customFormat="false" ht="15" hidden="false" customHeight="false" outlineLevel="0" collapsed="false">
      <c r="A7737" s="35"/>
      <c r="B7737" s="35"/>
      <c r="G7737" s="0" t="str">
        <f aca="false">IF(A7737="","",IF(AND(A7737&gt;=Debut,A7737&lt;Fin),1,0))</f>
        <v/>
      </c>
      <c r="H7737" s="0" t="str">
        <f aca="false">IF(G7737=1,INT(ROUND((A7737-Debut)*86400,0)/600),"")</f>
        <v/>
      </c>
      <c r="I7737" s="0" t="str">
        <f aca="false">IF(G7737=1,INT(ROUND((A7737-Debut)*86400,0)/3600),"")</f>
        <v/>
      </c>
      <c r="J7737" s="0" t="str">
        <f aca="false">IF(OR(A7737="",B7737=""),"",ROUND((B7737-A7737)*86400,0))</f>
        <v/>
      </c>
      <c r="K7737" s="37" t="str">
        <f aca="false">IF(G7737=1,IF(COUNTIFS($C:$C,C7737,$G:$G,1,$A:$A,"&gt;="&amp;(A7737-FenetreInterm/86400),$A:$A,"&lt;="&amp;A7737)&gt;=NbInterm,1,0),"")</f>
        <v/>
      </c>
      <c r="L7737" s="37" t="str">
        <f aca="false">IF(G7737=1,IF(B7737="",0,IF(J7737&lt;SeuilFugitive,1,0)),"")</f>
        <v/>
      </c>
      <c r="M7737" s="37" t="str">
        <f aca="false">IF(G7737=1,IF(B7737="",IF((Fin-A7737)*24&gt;SeuilFigee,1,0),IF(J7737&gt;SeuilFigee*3600,1,0)),"")</f>
        <v/>
      </c>
      <c r="N7737" s="0" t="str">
        <f aca="false">IF(G7737=1,IF(COUNTIF(H$2:H7737,H7737)=1,COUNTIF($H:$H,H7737),""),"")</f>
        <v/>
      </c>
      <c r="O7737" s="0" t="str">
        <f aca="false">IF(G7737=1,IF(COUNTIF(I$2:I7737,I7737)=1,COUNTIF($I:$I,I7737),""),"")</f>
        <v/>
      </c>
      <c r="P7737" s="38" t="str">
        <f aca="false">IF(G7737=1,IF(COUNTIFS(C$2:C7737,C7737,G$2:G7737,1)=1,COUNTIFS($C:$C,C7737,$G:$G,1)+ROW()/10000000,""),"")</f>
        <v/>
      </c>
      <c r="Q7737" s="0" t="str">
        <f aca="false">IF(K7737=1,IF(COUNTIFS(C$2:C7737,C7737,K$2:K7737,1)=1,1,0),"")</f>
        <v/>
      </c>
      <c r="R7737" s="0" t="str">
        <f aca="false">IF(M7737=1,IF(COUNTIFS(C$2:C7737,C7737,M$2:M7737,1)=1,1,0),"")</f>
        <v/>
      </c>
      <c r="S7737" s="0" t="str">
        <f aca="false">IF(L7737=1,IF(COUNTIFS(C$2:C7737,C7737,L$2:L7737,1)=1,1,0),"")</f>
        <v/>
      </c>
      <c r="T7737" s="38" t="str">
        <f aca="false">IF(N7737="","",N7737+ROW()/10000000)</f>
        <v/>
      </c>
      <c r="U7737" s="0" t="str">
        <f aca="false">IF(G7737=1,IF(B7737="",1,0),"")</f>
        <v/>
      </c>
    </row>
    <row r="7738" customFormat="false" ht="15" hidden="false" customHeight="false" outlineLevel="0" collapsed="false">
      <c r="A7738" s="35"/>
      <c r="B7738" s="35"/>
      <c r="G7738" s="0" t="str">
        <f aca="false">IF(A7738="","",IF(AND(A7738&gt;=Debut,A7738&lt;Fin),1,0))</f>
        <v/>
      </c>
      <c r="H7738" s="0" t="str">
        <f aca="false">IF(G7738=1,INT(ROUND((A7738-Debut)*86400,0)/600),"")</f>
        <v/>
      </c>
      <c r="I7738" s="0" t="str">
        <f aca="false">IF(G7738=1,INT(ROUND((A7738-Debut)*86400,0)/3600),"")</f>
        <v/>
      </c>
      <c r="J7738" s="0" t="str">
        <f aca="false">IF(OR(A7738="",B7738=""),"",ROUND((B7738-A7738)*86400,0))</f>
        <v/>
      </c>
      <c r="K7738" s="37" t="str">
        <f aca="false">IF(G7738=1,IF(COUNTIFS($C:$C,C7738,$G:$G,1,$A:$A,"&gt;="&amp;(A7738-FenetreInterm/86400),$A:$A,"&lt;="&amp;A7738)&gt;=NbInterm,1,0),"")</f>
        <v/>
      </c>
      <c r="L7738" s="37" t="str">
        <f aca="false">IF(G7738=1,IF(B7738="",0,IF(J7738&lt;SeuilFugitive,1,0)),"")</f>
        <v/>
      </c>
      <c r="M7738" s="37" t="str">
        <f aca="false">IF(G7738=1,IF(B7738="",IF((Fin-A7738)*24&gt;SeuilFigee,1,0),IF(J7738&gt;SeuilFigee*3600,1,0)),"")</f>
        <v/>
      </c>
      <c r="N7738" s="0" t="str">
        <f aca="false">IF(G7738=1,IF(COUNTIF(H$2:H7738,H7738)=1,COUNTIF($H:$H,H7738),""),"")</f>
        <v/>
      </c>
      <c r="O7738" s="0" t="str">
        <f aca="false">IF(G7738=1,IF(COUNTIF(I$2:I7738,I7738)=1,COUNTIF($I:$I,I7738),""),"")</f>
        <v/>
      </c>
      <c r="P7738" s="38" t="str">
        <f aca="false">IF(G7738=1,IF(COUNTIFS(C$2:C7738,C7738,G$2:G7738,1)=1,COUNTIFS($C:$C,C7738,$G:$G,1)+ROW()/10000000,""),"")</f>
        <v/>
      </c>
      <c r="Q7738" s="0" t="str">
        <f aca="false">IF(K7738=1,IF(COUNTIFS(C$2:C7738,C7738,K$2:K7738,1)=1,1,0),"")</f>
        <v/>
      </c>
      <c r="R7738" s="0" t="str">
        <f aca="false">IF(M7738=1,IF(COUNTIFS(C$2:C7738,C7738,M$2:M7738,1)=1,1,0),"")</f>
        <v/>
      </c>
      <c r="S7738" s="0" t="str">
        <f aca="false">IF(L7738=1,IF(COUNTIFS(C$2:C7738,C7738,L$2:L7738,1)=1,1,0),"")</f>
        <v/>
      </c>
      <c r="T7738" s="38" t="str">
        <f aca="false">IF(N7738="","",N7738+ROW()/10000000)</f>
        <v/>
      </c>
      <c r="U7738" s="0" t="str">
        <f aca="false">IF(G7738=1,IF(B7738="",1,0),"")</f>
        <v/>
      </c>
    </row>
    <row r="7739" customFormat="false" ht="15" hidden="false" customHeight="false" outlineLevel="0" collapsed="false">
      <c r="A7739" s="35"/>
      <c r="B7739" s="35"/>
      <c r="G7739" s="0" t="str">
        <f aca="false">IF(A7739="","",IF(AND(A7739&gt;=Debut,A7739&lt;Fin),1,0))</f>
        <v/>
      </c>
      <c r="H7739" s="0" t="str">
        <f aca="false">IF(G7739=1,INT(ROUND((A7739-Debut)*86400,0)/600),"")</f>
        <v/>
      </c>
      <c r="I7739" s="0" t="str">
        <f aca="false">IF(G7739=1,INT(ROUND((A7739-Debut)*86400,0)/3600),"")</f>
        <v/>
      </c>
      <c r="J7739" s="0" t="str">
        <f aca="false">IF(OR(A7739="",B7739=""),"",ROUND((B7739-A7739)*86400,0))</f>
        <v/>
      </c>
      <c r="K7739" s="37" t="str">
        <f aca="false">IF(G7739=1,IF(COUNTIFS($C:$C,C7739,$G:$G,1,$A:$A,"&gt;="&amp;(A7739-FenetreInterm/86400),$A:$A,"&lt;="&amp;A7739)&gt;=NbInterm,1,0),"")</f>
        <v/>
      </c>
      <c r="L7739" s="37" t="str">
        <f aca="false">IF(G7739=1,IF(B7739="",0,IF(J7739&lt;SeuilFugitive,1,0)),"")</f>
        <v/>
      </c>
      <c r="M7739" s="37" t="str">
        <f aca="false">IF(G7739=1,IF(B7739="",IF((Fin-A7739)*24&gt;SeuilFigee,1,0),IF(J7739&gt;SeuilFigee*3600,1,0)),"")</f>
        <v/>
      </c>
      <c r="N7739" s="0" t="str">
        <f aca="false">IF(G7739=1,IF(COUNTIF(H$2:H7739,H7739)=1,COUNTIF($H:$H,H7739),""),"")</f>
        <v/>
      </c>
      <c r="O7739" s="0" t="str">
        <f aca="false">IF(G7739=1,IF(COUNTIF(I$2:I7739,I7739)=1,COUNTIF($I:$I,I7739),""),"")</f>
        <v/>
      </c>
      <c r="P7739" s="38" t="str">
        <f aca="false">IF(G7739=1,IF(COUNTIFS(C$2:C7739,C7739,G$2:G7739,1)=1,COUNTIFS($C:$C,C7739,$G:$G,1)+ROW()/10000000,""),"")</f>
        <v/>
      </c>
      <c r="Q7739" s="0" t="str">
        <f aca="false">IF(K7739=1,IF(COUNTIFS(C$2:C7739,C7739,K$2:K7739,1)=1,1,0),"")</f>
        <v/>
      </c>
      <c r="R7739" s="0" t="str">
        <f aca="false">IF(M7739=1,IF(COUNTIFS(C$2:C7739,C7739,M$2:M7739,1)=1,1,0),"")</f>
        <v/>
      </c>
      <c r="S7739" s="0" t="str">
        <f aca="false">IF(L7739=1,IF(COUNTIFS(C$2:C7739,C7739,L$2:L7739,1)=1,1,0),"")</f>
        <v/>
      </c>
      <c r="T7739" s="38" t="str">
        <f aca="false">IF(N7739="","",N7739+ROW()/10000000)</f>
        <v/>
      </c>
      <c r="U7739" s="0" t="str">
        <f aca="false">IF(G7739=1,IF(B7739="",1,0),"")</f>
        <v/>
      </c>
    </row>
    <row r="7740" customFormat="false" ht="15" hidden="false" customHeight="false" outlineLevel="0" collapsed="false">
      <c r="A7740" s="35"/>
      <c r="B7740" s="35"/>
      <c r="G7740" s="0" t="str">
        <f aca="false">IF(A7740="","",IF(AND(A7740&gt;=Debut,A7740&lt;Fin),1,0))</f>
        <v/>
      </c>
      <c r="H7740" s="0" t="str">
        <f aca="false">IF(G7740=1,INT(ROUND((A7740-Debut)*86400,0)/600),"")</f>
        <v/>
      </c>
      <c r="I7740" s="0" t="str">
        <f aca="false">IF(G7740=1,INT(ROUND((A7740-Debut)*86400,0)/3600),"")</f>
        <v/>
      </c>
      <c r="J7740" s="0" t="str">
        <f aca="false">IF(OR(A7740="",B7740=""),"",ROUND((B7740-A7740)*86400,0))</f>
        <v/>
      </c>
      <c r="K7740" s="37" t="str">
        <f aca="false">IF(G7740=1,IF(COUNTIFS($C:$C,C7740,$G:$G,1,$A:$A,"&gt;="&amp;(A7740-FenetreInterm/86400),$A:$A,"&lt;="&amp;A7740)&gt;=NbInterm,1,0),"")</f>
        <v/>
      </c>
      <c r="L7740" s="37" t="str">
        <f aca="false">IF(G7740=1,IF(B7740="",0,IF(J7740&lt;SeuilFugitive,1,0)),"")</f>
        <v/>
      </c>
      <c r="M7740" s="37" t="str">
        <f aca="false">IF(G7740=1,IF(B7740="",IF((Fin-A7740)*24&gt;SeuilFigee,1,0),IF(J7740&gt;SeuilFigee*3600,1,0)),"")</f>
        <v/>
      </c>
      <c r="N7740" s="0" t="str">
        <f aca="false">IF(G7740=1,IF(COUNTIF(H$2:H7740,H7740)=1,COUNTIF($H:$H,H7740),""),"")</f>
        <v/>
      </c>
      <c r="O7740" s="0" t="str">
        <f aca="false">IF(G7740=1,IF(COUNTIF(I$2:I7740,I7740)=1,COUNTIF($I:$I,I7740),""),"")</f>
        <v/>
      </c>
      <c r="P7740" s="38" t="str">
        <f aca="false">IF(G7740=1,IF(COUNTIFS(C$2:C7740,C7740,G$2:G7740,1)=1,COUNTIFS($C:$C,C7740,$G:$G,1)+ROW()/10000000,""),"")</f>
        <v/>
      </c>
      <c r="Q7740" s="0" t="str">
        <f aca="false">IF(K7740=1,IF(COUNTIFS(C$2:C7740,C7740,K$2:K7740,1)=1,1,0),"")</f>
        <v/>
      </c>
      <c r="R7740" s="0" t="str">
        <f aca="false">IF(M7740=1,IF(COUNTIFS(C$2:C7740,C7740,M$2:M7740,1)=1,1,0),"")</f>
        <v/>
      </c>
      <c r="S7740" s="0" t="str">
        <f aca="false">IF(L7740=1,IF(COUNTIFS(C$2:C7740,C7740,L$2:L7740,1)=1,1,0),"")</f>
        <v/>
      </c>
      <c r="T7740" s="38" t="str">
        <f aca="false">IF(N7740="","",N7740+ROW()/10000000)</f>
        <v/>
      </c>
      <c r="U7740" s="0" t="str">
        <f aca="false">IF(G7740=1,IF(B7740="",1,0),"")</f>
        <v/>
      </c>
    </row>
    <row r="7741" customFormat="false" ht="15" hidden="false" customHeight="false" outlineLevel="0" collapsed="false">
      <c r="A7741" s="35"/>
      <c r="B7741" s="35"/>
      <c r="G7741" s="0" t="str">
        <f aca="false">IF(A7741="","",IF(AND(A7741&gt;=Debut,A7741&lt;Fin),1,0))</f>
        <v/>
      </c>
      <c r="H7741" s="0" t="str">
        <f aca="false">IF(G7741=1,INT(ROUND((A7741-Debut)*86400,0)/600),"")</f>
        <v/>
      </c>
      <c r="I7741" s="0" t="str">
        <f aca="false">IF(G7741=1,INT(ROUND((A7741-Debut)*86400,0)/3600),"")</f>
        <v/>
      </c>
      <c r="J7741" s="0" t="str">
        <f aca="false">IF(OR(A7741="",B7741=""),"",ROUND((B7741-A7741)*86400,0))</f>
        <v/>
      </c>
      <c r="K7741" s="37" t="str">
        <f aca="false">IF(G7741=1,IF(COUNTIFS($C:$C,C7741,$G:$G,1,$A:$A,"&gt;="&amp;(A7741-FenetreInterm/86400),$A:$A,"&lt;="&amp;A7741)&gt;=NbInterm,1,0),"")</f>
        <v/>
      </c>
      <c r="L7741" s="37" t="str">
        <f aca="false">IF(G7741=1,IF(B7741="",0,IF(J7741&lt;SeuilFugitive,1,0)),"")</f>
        <v/>
      </c>
      <c r="M7741" s="37" t="str">
        <f aca="false">IF(G7741=1,IF(B7741="",IF((Fin-A7741)*24&gt;SeuilFigee,1,0),IF(J7741&gt;SeuilFigee*3600,1,0)),"")</f>
        <v/>
      </c>
      <c r="N7741" s="0" t="str">
        <f aca="false">IF(G7741=1,IF(COUNTIF(H$2:H7741,H7741)=1,COUNTIF($H:$H,H7741),""),"")</f>
        <v/>
      </c>
      <c r="O7741" s="0" t="str">
        <f aca="false">IF(G7741=1,IF(COUNTIF(I$2:I7741,I7741)=1,COUNTIF($I:$I,I7741),""),"")</f>
        <v/>
      </c>
      <c r="P7741" s="38" t="str">
        <f aca="false">IF(G7741=1,IF(COUNTIFS(C$2:C7741,C7741,G$2:G7741,1)=1,COUNTIFS($C:$C,C7741,$G:$G,1)+ROW()/10000000,""),"")</f>
        <v/>
      </c>
      <c r="Q7741" s="0" t="str">
        <f aca="false">IF(K7741=1,IF(COUNTIFS(C$2:C7741,C7741,K$2:K7741,1)=1,1,0),"")</f>
        <v/>
      </c>
      <c r="R7741" s="0" t="str">
        <f aca="false">IF(M7741=1,IF(COUNTIFS(C$2:C7741,C7741,M$2:M7741,1)=1,1,0),"")</f>
        <v/>
      </c>
      <c r="S7741" s="0" t="str">
        <f aca="false">IF(L7741=1,IF(COUNTIFS(C$2:C7741,C7741,L$2:L7741,1)=1,1,0),"")</f>
        <v/>
      </c>
      <c r="T7741" s="38" t="str">
        <f aca="false">IF(N7741="","",N7741+ROW()/10000000)</f>
        <v/>
      </c>
      <c r="U7741" s="0" t="str">
        <f aca="false">IF(G7741=1,IF(B7741="",1,0),"")</f>
        <v/>
      </c>
    </row>
    <row r="7742" customFormat="false" ht="15" hidden="false" customHeight="false" outlineLevel="0" collapsed="false">
      <c r="A7742" s="35"/>
      <c r="B7742" s="35"/>
      <c r="G7742" s="0" t="str">
        <f aca="false">IF(A7742="","",IF(AND(A7742&gt;=Debut,A7742&lt;Fin),1,0))</f>
        <v/>
      </c>
      <c r="H7742" s="0" t="str">
        <f aca="false">IF(G7742=1,INT(ROUND((A7742-Debut)*86400,0)/600),"")</f>
        <v/>
      </c>
      <c r="I7742" s="0" t="str">
        <f aca="false">IF(G7742=1,INT(ROUND((A7742-Debut)*86400,0)/3600),"")</f>
        <v/>
      </c>
      <c r="J7742" s="0" t="str">
        <f aca="false">IF(OR(A7742="",B7742=""),"",ROUND((B7742-A7742)*86400,0))</f>
        <v/>
      </c>
      <c r="K7742" s="37" t="str">
        <f aca="false">IF(G7742=1,IF(COUNTIFS($C:$C,C7742,$G:$G,1,$A:$A,"&gt;="&amp;(A7742-FenetreInterm/86400),$A:$A,"&lt;="&amp;A7742)&gt;=NbInterm,1,0),"")</f>
        <v/>
      </c>
      <c r="L7742" s="37" t="str">
        <f aca="false">IF(G7742=1,IF(B7742="",0,IF(J7742&lt;SeuilFugitive,1,0)),"")</f>
        <v/>
      </c>
      <c r="M7742" s="37" t="str">
        <f aca="false">IF(G7742=1,IF(B7742="",IF((Fin-A7742)*24&gt;SeuilFigee,1,0),IF(J7742&gt;SeuilFigee*3600,1,0)),"")</f>
        <v/>
      </c>
      <c r="N7742" s="0" t="str">
        <f aca="false">IF(G7742=1,IF(COUNTIF(H$2:H7742,H7742)=1,COUNTIF($H:$H,H7742),""),"")</f>
        <v/>
      </c>
      <c r="O7742" s="0" t="str">
        <f aca="false">IF(G7742=1,IF(COUNTIF(I$2:I7742,I7742)=1,COUNTIF($I:$I,I7742),""),"")</f>
        <v/>
      </c>
      <c r="P7742" s="38" t="str">
        <f aca="false">IF(G7742=1,IF(COUNTIFS(C$2:C7742,C7742,G$2:G7742,1)=1,COUNTIFS($C:$C,C7742,$G:$G,1)+ROW()/10000000,""),"")</f>
        <v/>
      </c>
      <c r="Q7742" s="0" t="str">
        <f aca="false">IF(K7742=1,IF(COUNTIFS(C$2:C7742,C7742,K$2:K7742,1)=1,1,0),"")</f>
        <v/>
      </c>
      <c r="R7742" s="0" t="str">
        <f aca="false">IF(M7742=1,IF(COUNTIFS(C$2:C7742,C7742,M$2:M7742,1)=1,1,0),"")</f>
        <v/>
      </c>
      <c r="S7742" s="0" t="str">
        <f aca="false">IF(L7742=1,IF(COUNTIFS(C$2:C7742,C7742,L$2:L7742,1)=1,1,0),"")</f>
        <v/>
      </c>
      <c r="T7742" s="38" t="str">
        <f aca="false">IF(N7742="","",N7742+ROW()/10000000)</f>
        <v/>
      </c>
      <c r="U7742" s="0" t="str">
        <f aca="false">IF(G7742=1,IF(B7742="",1,0),"")</f>
        <v/>
      </c>
    </row>
    <row r="7743" customFormat="false" ht="15" hidden="false" customHeight="false" outlineLevel="0" collapsed="false">
      <c r="A7743" s="35"/>
      <c r="B7743" s="35"/>
      <c r="G7743" s="0" t="str">
        <f aca="false">IF(A7743="","",IF(AND(A7743&gt;=Debut,A7743&lt;Fin),1,0))</f>
        <v/>
      </c>
      <c r="H7743" s="0" t="str">
        <f aca="false">IF(G7743=1,INT(ROUND((A7743-Debut)*86400,0)/600),"")</f>
        <v/>
      </c>
      <c r="I7743" s="0" t="str">
        <f aca="false">IF(G7743=1,INT(ROUND((A7743-Debut)*86400,0)/3600),"")</f>
        <v/>
      </c>
      <c r="J7743" s="0" t="str">
        <f aca="false">IF(OR(A7743="",B7743=""),"",ROUND((B7743-A7743)*86400,0))</f>
        <v/>
      </c>
      <c r="K7743" s="37" t="str">
        <f aca="false">IF(G7743=1,IF(COUNTIFS($C:$C,C7743,$G:$G,1,$A:$A,"&gt;="&amp;(A7743-FenetreInterm/86400),$A:$A,"&lt;="&amp;A7743)&gt;=NbInterm,1,0),"")</f>
        <v/>
      </c>
      <c r="L7743" s="37" t="str">
        <f aca="false">IF(G7743=1,IF(B7743="",0,IF(J7743&lt;SeuilFugitive,1,0)),"")</f>
        <v/>
      </c>
      <c r="M7743" s="37" t="str">
        <f aca="false">IF(G7743=1,IF(B7743="",IF((Fin-A7743)*24&gt;SeuilFigee,1,0),IF(J7743&gt;SeuilFigee*3600,1,0)),"")</f>
        <v/>
      </c>
      <c r="N7743" s="0" t="str">
        <f aca="false">IF(G7743=1,IF(COUNTIF(H$2:H7743,H7743)=1,COUNTIF($H:$H,H7743),""),"")</f>
        <v/>
      </c>
      <c r="O7743" s="0" t="str">
        <f aca="false">IF(G7743=1,IF(COUNTIF(I$2:I7743,I7743)=1,COUNTIF($I:$I,I7743),""),"")</f>
        <v/>
      </c>
      <c r="P7743" s="38" t="str">
        <f aca="false">IF(G7743=1,IF(COUNTIFS(C$2:C7743,C7743,G$2:G7743,1)=1,COUNTIFS($C:$C,C7743,$G:$G,1)+ROW()/10000000,""),"")</f>
        <v/>
      </c>
      <c r="Q7743" s="0" t="str">
        <f aca="false">IF(K7743=1,IF(COUNTIFS(C$2:C7743,C7743,K$2:K7743,1)=1,1,0),"")</f>
        <v/>
      </c>
      <c r="R7743" s="0" t="str">
        <f aca="false">IF(M7743=1,IF(COUNTIFS(C$2:C7743,C7743,M$2:M7743,1)=1,1,0),"")</f>
        <v/>
      </c>
      <c r="S7743" s="0" t="str">
        <f aca="false">IF(L7743=1,IF(COUNTIFS(C$2:C7743,C7743,L$2:L7743,1)=1,1,0),"")</f>
        <v/>
      </c>
      <c r="T7743" s="38" t="str">
        <f aca="false">IF(N7743="","",N7743+ROW()/10000000)</f>
        <v/>
      </c>
      <c r="U7743" s="0" t="str">
        <f aca="false">IF(G7743=1,IF(B7743="",1,0),"")</f>
        <v/>
      </c>
    </row>
    <row r="7744" customFormat="false" ht="15" hidden="false" customHeight="false" outlineLevel="0" collapsed="false">
      <c r="A7744" s="35"/>
      <c r="B7744" s="35"/>
      <c r="G7744" s="0" t="str">
        <f aca="false">IF(A7744="","",IF(AND(A7744&gt;=Debut,A7744&lt;Fin),1,0))</f>
        <v/>
      </c>
      <c r="H7744" s="0" t="str">
        <f aca="false">IF(G7744=1,INT(ROUND((A7744-Debut)*86400,0)/600),"")</f>
        <v/>
      </c>
      <c r="I7744" s="0" t="str">
        <f aca="false">IF(G7744=1,INT(ROUND((A7744-Debut)*86400,0)/3600),"")</f>
        <v/>
      </c>
      <c r="J7744" s="0" t="str">
        <f aca="false">IF(OR(A7744="",B7744=""),"",ROUND((B7744-A7744)*86400,0))</f>
        <v/>
      </c>
      <c r="K7744" s="37" t="str">
        <f aca="false">IF(G7744=1,IF(COUNTIFS($C:$C,C7744,$G:$G,1,$A:$A,"&gt;="&amp;(A7744-FenetreInterm/86400),$A:$A,"&lt;="&amp;A7744)&gt;=NbInterm,1,0),"")</f>
        <v/>
      </c>
      <c r="L7744" s="37" t="str">
        <f aca="false">IF(G7744=1,IF(B7744="",0,IF(J7744&lt;SeuilFugitive,1,0)),"")</f>
        <v/>
      </c>
      <c r="M7744" s="37" t="str">
        <f aca="false">IF(G7744=1,IF(B7744="",IF((Fin-A7744)*24&gt;SeuilFigee,1,0),IF(J7744&gt;SeuilFigee*3600,1,0)),"")</f>
        <v/>
      </c>
      <c r="N7744" s="0" t="str">
        <f aca="false">IF(G7744=1,IF(COUNTIF(H$2:H7744,H7744)=1,COUNTIF($H:$H,H7744),""),"")</f>
        <v/>
      </c>
      <c r="O7744" s="0" t="str">
        <f aca="false">IF(G7744=1,IF(COUNTIF(I$2:I7744,I7744)=1,COUNTIF($I:$I,I7744),""),"")</f>
        <v/>
      </c>
      <c r="P7744" s="38" t="str">
        <f aca="false">IF(G7744=1,IF(COUNTIFS(C$2:C7744,C7744,G$2:G7744,1)=1,COUNTIFS($C:$C,C7744,$G:$G,1)+ROW()/10000000,""),"")</f>
        <v/>
      </c>
      <c r="Q7744" s="0" t="str">
        <f aca="false">IF(K7744=1,IF(COUNTIFS(C$2:C7744,C7744,K$2:K7744,1)=1,1,0),"")</f>
        <v/>
      </c>
      <c r="R7744" s="0" t="str">
        <f aca="false">IF(M7744=1,IF(COUNTIFS(C$2:C7744,C7744,M$2:M7744,1)=1,1,0),"")</f>
        <v/>
      </c>
      <c r="S7744" s="0" t="str">
        <f aca="false">IF(L7744=1,IF(COUNTIFS(C$2:C7744,C7744,L$2:L7744,1)=1,1,0),"")</f>
        <v/>
      </c>
      <c r="T7744" s="38" t="str">
        <f aca="false">IF(N7744="","",N7744+ROW()/10000000)</f>
        <v/>
      </c>
      <c r="U7744" s="0" t="str">
        <f aca="false">IF(G7744=1,IF(B7744="",1,0),"")</f>
        <v/>
      </c>
    </row>
    <row r="7745" customFormat="false" ht="15" hidden="false" customHeight="false" outlineLevel="0" collapsed="false">
      <c r="A7745" s="35"/>
      <c r="B7745" s="35"/>
      <c r="G7745" s="0" t="str">
        <f aca="false">IF(A7745="","",IF(AND(A7745&gt;=Debut,A7745&lt;Fin),1,0))</f>
        <v/>
      </c>
      <c r="H7745" s="0" t="str">
        <f aca="false">IF(G7745=1,INT(ROUND((A7745-Debut)*86400,0)/600),"")</f>
        <v/>
      </c>
      <c r="I7745" s="0" t="str">
        <f aca="false">IF(G7745=1,INT(ROUND((A7745-Debut)*86400,0)/3600),"")</f>
        <v/>
      </c>
      <c r="J7745" s="0" t="str">
        <f aca="false">IF(OR(A7745="",B7745=""),"",ROUND((B7745-A7745)*86400,0))</f>
        <v/>
      </c>
      <c r="K7745" s="37" t="str">
        <f aca="false">IF(G7745=1,IF(COUNTIFS($C:$C,C7745,$G:$G,1,$A:$A,"&gt;="&amp;(A7745-FenetreInterm/86400),$A:$A,"&lt;="&amp;A7745)&gt;=NbInterm,1,0),"")</f>
        <v/>
      </c>
      <c r="L7745" s="37" t="str">
        <f aca="false">IF(G7745=1,IF(B7745="",0,IF(J7745&lt;SeuilFugitive,1,0)),"")</f>
        <v/>
      </c>
      <c r="M7745" s="37" t="str">
        <f aca="false">IF(G7745=1,IF(B7745="",IF((Fin-A7745)*24&gt;SeuilFigee,1,0),IF(J7745&gt;SeuilFigee*3600,1,0)),"")</f>
        <v/>
      </c>
      <c r="N7745" s="0" t="str">
        <f aca="false">IF(G7745=1,IF(COUNTIF(H$2:H7745,H7745)=1,COUNTIF($H:$H,H7745),""),"")</f>
        <v/>
      </c>
      <c r="O7745" s="0" t="str">
        <f aca="false">IF(G7745=1,IF(COUNTIF(I$2:I7745,I7745)=1,COUNTIF($I:$I,I7745),""),"")</f>
        <v/>
      </c>
      <c r="P7745" s="38" t="str">
        <f aca="false">IF(G7745=1,IF(COUNTIFS(C$2:C7745,C7745,G$2:G7745,1)=1,COUNTIFS($C:$C,C7745,$G:$G,1)+ROW()/10000000,""),"")</f>
        <v/>
      </c>
      <c r="Q7745" s="0" t="str">
        <f aca="false">IF(K7745=1,IF(COUNTIFS(C$2:C7745,C7745,K$2:K7745,1)=1,1,0),"")</f>
        <v/>
      </c>
      <c r="R7745" s="0" t="str">
        <f aca="false">IF(M7745=1,IF(COUNTIFS(C$2:C7745,C7745,M$2:M7745,1)=1,1,0),"")</f>
        <v/>
      </c>
      <c r="S7745" s="0" t="str">
        <f aca="false">IF(L7745=1,IF(COUNTIFS(C$2:C7745,C7745,L$2:L7745,1)=1,1,0),"")</f>
        <v/>
      </c>
      <c r="T7745" s="38" t="str">
        <f aca="false">IF(N7745="","",N7745+ROW()/10000000)</f>
        <v/>
      </c>
      <c r="U7745" s="0" t="str">
        <f aca="false">IF(G7745=1,IF(B7745="",1,0),"")</f>
        <v/>
      </c>
    </row>
    <row r="7746" customFormat="false" ht="15" hidden="false" customHeight="false" outlineLevel="0" collapsed="false">
      <c r="A7746" s="35"/>
      <c r="B7746" s="35"/>
      <c r="G7746" s="0" t="str">
        <f aca="false">IF(A7746="","",IF(AND(A7746&gt;=Debut,A7746&lt;Fin),1,0))</f>
        <v/>
      </c>
      <c r="H7746" s="0" t="str">
        <f aca="false">IF(G7746=1,INT(ROUND((A7746-Debut)*86400,0)/600),"")</f>
        <v/>
      </c>
      <c r="I7746" s="0" t="str">
        <f aca="false">IF(G7746=1,INT(ROUND((A7746-Debut)*86400,0)/3600),"")</f>
        <v/>
      </c>
      <c r="J7746" s="0" t="str">
        <f aca="false">IF(OR(A7746="",B7746=""),"",ROUND((B7746-A7746)*86400,0))</f>
        <v/>
      </c>
      <c r="K7746" s="37" t="str">
        <f aca="false">IF(G7746=1,IF(COUNTIFS($C:$C,C7746,$G:$G,1,$A:$A,"&gt;="&amp;(A7746-FenetreInterm/86400),$A:$A,"&lt;="&amp;A7746)&gt;=NbInterm,1,0),"")</f>
        <v/>
      </c>
      <c r="L7746" s="37" t="str">
        <f aca="false">IF(G7746=1,IF(B7746="",0,IF(J7746&lt;SeuilFugitive,1,0)),"")</f>
        <v/>
      </c>
      <c r="M7746" s="37" t="str">
        <f aca="false">IF(G7746=1,IF(B7746="",IF((Fin-A7746)*24&gt;SeuilFigee,1,0),IF(J7746&gt;SeuilFigee*3600,1,0)),"")</f>
        <v/>
      </c>
      <c r="N7746" s="0" t="str">
        <f aca="false">IF(G7746=1,IF(COUNTIF(H$2:H7746,H7746)=1,COUNTIF($H:$H,H7746),""),"")</f>
        <v/>
      </c>
      <c r="O7746" s="0" t="str">
        <f aca="false">IF(G7746=1,IF(COUNTIF(I$2:I7746,I7746)=1,COUNTIF($I:$I,I7746),""),"")</f>
        <v/>
      </c>
      <c r="P7746" s="38" t="str">
        <f aca="false">IF(G7746=1,IF(COUNTIFS(C$2:C7746,C7746,G$2:G7746,1)=1,COUNTIFS($C:$C,C7746,$G:$G,1)+ROW()/10000000,""),"")</f>
        <v/>
      </c>
      <c r="Q7746" s="0" t="str">
        <f aca="false">IF(K7746=1,IF(COUNTIFS(C$2:C7746,C7746,K$2:K7746,1)=1,1,0),"")</f>
        <v/>
      </c>
      <c r="R7746" s="0" t="str">
        <f aca="false">IF(M7746=1,IF(COUNTIFS(C$2:C7746,C7746,M$2:M7746,1)=1,1,0),"")</f>
        <v/>
      </c>
      <c r="S7746" s="0" t="str">
        <f aca="false">IF(L7746=1,IF(COUNTIFS(C$2:C7746,C7746,L$2:L7746,1)=1,1,0),"")</f>
        <v/>
      </c>
      <c r="T7746" s="38" t="str">
        <f aca="false">IF(N7746="","",N7746+ROW()/10000000)</f>
        <v/>
      </c>
      <c r="U7746" s="0" t="str">
        <f aca="false">IF(G7746=1,IF(B7746="",1,0),"")</f>
        <v/>
      </c>
    </row>
    <row r="7747" customFormat="false" ht="15" hidden="false" customHeight="false" outlineLevel="0" collapsed="false">
      <c r="A7747" s="35"/>
      <c r="B7747" s="35"/>
      <c r="G7747" s="0" t="str">
        <f aca="false">IF(A7747="","",IF(AND(A7747&gt;=Debut,A7747&lt;Fin),1,0))</f>
        <v/>
      </c>
      <c r="H7747" s="0" t="str">
        <f aca="false">IF(G7747=1,INT(ROUND((A7747-Debut)*86400,0)/600),"")</f>
        <v/>
      </c>
      <c r="I7747" s="0" t="str">
        <f aca="false">IF(G7747=1,INT(ROUND((A7747-Debut)*86400,0)/3600),"")</f>
        <v/>
      </c>
      <c r="J7747" s="0" t="str">
        <f aca="false">IF(OR(A7747="",B7747=""),"",ROUND((B7747-A7747)*86400,0))</f>
        <v/>
      </c>
      <c r="K7747" s="37" t="str">
        <f aca="false">IF(G7747=1,IF(COUNTIFS($C:$C,C7747,$G:$G,1,$A:$A,"&gt;="&amp;(A7747-FenetreInterm/86400),$A:$A,"&lt;="&amp;A7747)&gt;=NbInterm,1,0),"")</f>
        <v/>
      </c>
      <c r="L7747" s="37" t="str">
        <f aca="false">IF(G7747=1,IF(B7747="",0,IF(J7747&lt;SeuilFugitive,1,0)),"")</f>
        <v/>
      </c>
      <c r="M7747" s="37" t="str">
        <f aca="false">IF(G7747=1,IF(B7747="",IF((Fin-A7747)*24&gt;SeuilFigee,1,0),IF(J7747&gt;SeuilFigee*3600,1,0)),"")</f>
        <v/>
      </c>
      <c r="N7747" s="0" t="str">
        <f aca="false">IF(G7747=1,IF(COUNTIF(H$2:H7747,H7747)=1,COUNTIF($H:$H,H7747),""),"")</f>
        <v/>
      </c>
      <c r="O7747" s="0" t="str">
        <f aca="false">IF(G7747=1,IF(COUNTIF(I$2:I7747,I7747)=1,COUNTIF($I:$I,I7747),""),"")</f>
        <v/>
      </c>
      <c r="P7747" s="38" t="str">
        <f aca="false">IF(G7747=1,IF(COUNTIFS(C$2:C7747,C7747,G$2:G7747,1)=1,COUNTIFS($C:$C,C7747,$G:$G,1)+ROW()/10000000,""),"")</f>
        <v/>
      </c>
      <c r="Q7747" s="0" t="str">
        <f aca="false">IF(K7747=1,IF(COUNTIFS(C$2:C7747,C7747,K$2:K7747,1)=1,1,0),"")</f>
        <v/>
      </c>
      <c r="R7747" s="0" t="str">
        <f aca="false">IF(M7747=1,IF(COUNTIFS(C$2:C7747,C7747,M$2:M7747,1)=1,1,0),"")</f>
        <v/>
      </c>
      <c r="S7747" s="0" t="str">
        <f aca="false">IF(L7747=1,IF(COUNTIFS(C$2:C7747,C7747,L$2:L7747,1)=1,1,0),"")</f>
        <v/>
      </c>
      <c r="T7747" s="38" t="str">
        <f aca="false">IF(N7747="","",N7747+ROW()/10000000)</f>
        <v/>
      </c>
      <c r="U7747" s="0" t="str">
        <f aca="false">IF(G7747=1,IF(B7747="",1,0),"")</f>
        <v/>
      </c>
    </row>
    <row r="7748" customFormat="false" ht="15" hidden="false" customHeight="false" outlineLevel="0" collapsed="false">
      <c r="A7748" s="35"/>
      <c r="B7748" s="35"/>
      <c r="G7748" s="0" t="str">
        <f aca="false">IF(A7748="","",IF(AND(A7748&gt;=Debut,A7748&lt;Fin),1,0))</f>
        <v/>
      </c>
      <c r="H7748" s="0" t="str">
        <f aca="false">IF(G7748=1,INT(ROUND((A7748-Debut)*86400,0)/600),"")</f>
        <v/>
      </c>
      <c r="I7748" s="0" t="str">
        <f aca="false">IF(G7748=1,INT(ROUND((A7748-Debut)*86400,0)/3600),"")</f>
        <v/>
      </c>
      <c r="J7748" s="0" t="str">
        <f aca="false">IF(OR(A7748="",B7748=""),"",ROUND((B7748-A7748)*86400,0))</f>
        <v/>
      </c>
      <c r="K7748" s="37" t="str">
        <f aca="false">IF(G7748=1,IF(COUNTIFS($C:$C,C7748,$G:$G,1,$A:$A,"&gt;="&amp;(A7748-FenetreInterm/86400),$A:$A,"&lt;="&amp;A7748)&gt;=NbInterm,1,0),"")</f>
        <v/>
      </c>
      <c r="L7748" s="37" t="str">
        <f aca="false">IF(G7748=1,IF(B7748="",0,IF(J7748&lt;SeuilFugitive,1,0)),"")</f>
        <v/>
      </c>
      <c r="M7748" s="37" t="str">
        <f aca="false">IF(G7748=1,IF(B7748="",IF((Fin-A7748)*24&gt;SeuilFigee,1,0),IF(J7748&gt;SeuilFigee*3600,1,0)),"")</f>
        <v/>
      </c>
      <c r="N7748" s="0" t="str">
        <f aca="false">IF(G7748=1,IF(COUNTIF(H$2:H7748,H7748)=1,COUNTIF($H:$H,H7748),""),"")</f>
        <v/>
      </c>
      <c r="O7748" s="0" t="str">
        <f aca="false">IF(G7748=1,IF(COUNTIF(I$2:I7748,I7748)=1,COUNTIF($I:$I,I7748),""),"")</f>
        <v/>
      </c>
      <c r="P7748" s="38" t="str">
        <f aca="false">IF(G7748=1,IF(COUNTIFS(C$2:C7748,C7748,G$2:G7748,1)=1,COUNTIFS($C:$C,C7748,$G:$G,1)+ROW()/10000000,""),"")</f>
        <v/>
      </c>
      <c r="Q7748" s="0" t="str">
        <f aca="false">IF(K7748=1,IF(COUNTIFS(C$2:C7748,C7748,K$2:K7748,1)=1,1,0),"")</f>
        <v/>
      </c>
      <c r="R7748" s="0" t="str">
        <f aca="false">IF(M7748=1,IF(COUNTIFS(C$2:C7748,C7748,M$2:M7748,1)=1,1,0),"")</f>
        <v/>
      </c>
      <c r="S7748" s="0" t="str">
        <f aca="false">IF(L7748=1,IF(COUNTIFS(C$2:C7748,C7748,L$2:L7748,1)=1,1,0),"")</f>
        <v/>
      </c>
      <c r="T7748" s="38" t="str">
        <f aca="false">IF(N7748="","",N7748+ROW()/10000000)</f>
        <v/>
      </c>
      <c r="U7748" s="0" t="str">
        <f aca="false">IF(G7748=1,IF(B7748="",1,0),"")</f>
        <v/>
      </c>
    </row>
    <row r="7749" customFormat="false" ht="15" hidden="false" customHeight="false" outlineLevel="0" collapsed="false">
      <c r="A7749" s="35"/>
      <c r="B7749" s="35"/>
      <c r="G7749" s="0" t="str">
        <f aca="false">IF(A7749="","",IF(AND(A7749&gt;=Debut,A7749&lt;Fin),1,0))</f>
        <v/>
      </c>
      <c r="H7749" s="0" t="str">
        <f aca="false">IF(G7749=1,INT(ROUND((A7749-Debut)*86400,0)/600),"")</f>
        <v/>
      </c>
      <c r="I7749" s="0" t="str">
        <f aca="false">IF(G7749=1,INT(ROUND((A7749-Debut)*86400,0)/3600),"")</f>
        <v/>
      </c>
      <c r="J7749" s="0" t="str">
        <f aca="false">IF(OR(A7749="",B7749=""),"",ROUND((B7749-A7749)*86400,0))</f>
        <v/>
      </c>
      <c r="K7749" s="37" t="str">
        <f aca="false">IF(G7749=1,IF(COUNTIFS($C:$C,C7749,$G:$G,1,$A:$A,"&gt;="&amp;(A7749-FenetreInterm/86400),$A:$A,"&lt;="&amp;A7749)&gt;=NbInterm,1,0),"")</f>
        <v/>
      </c>
      <c r="L7749" s="37" t="str">
        <f aca="false">IF(G7749=1,IF(B7749="",0,IF(J7749&lt;SeuilFugitive,1,0)),"")</f>
        <v/>
      </c>
      <c r="M7749" s="37" t="str">
        <f aca="false">IF(G7749=1,IF(B7749="",IF((Fin-A7749)*24&gt;SeuilFigee,1,0),IF(J7749&gt;SeuilFigee*3600,1,0)),"")</f>
        <v/>
      </c>
      <c r="N7749" s="0" t="str">
        <f aca="false">IF(G7749=1,IF(COUNTIF(H$2:H7749,H7749)=1,COUNTIF($H:$H,H7749),""),"")</f>
        <v/>
      </c>
      <c r="O7749" s="0" t="str">
        <f aca="false">IF(G7749=1,IF(COUNTIF(I$2:I7749,I7749)=1,COUNTIF($I:$I,I7749),""),"")</f>
        <v/>
      </c>
      <c r="P7749" s="38" t="str">
        <f aca="false">IF(G7749=1,IF(COUNTIFS(C$2:C7749,C7749,G$2:G7749,1)=1,COUNTIFS($C:$C,C7749,$G:$G,1)+ROW()/10000000,""),"")</f>
        <v/>
      </c>
      <c r="Q7749" s="0" t="str">
        <f aca="false">IF(K7749=1,IF(COUNTIFS(C$2:C7749,C7749,K$2:K7749,1)=1,1,0),"")</f>
        <v/>
      </c>
      <c r="R7749" s="0" t="str">
        <f aca="false">IF(M7749=1,IF(COUNTIFS(C$2:C7749,C7749,M$2:M7749,1)=1,1,0),"")</f>
        <v/>
      </c>
      <c r="S7749" s="0" t="str">
        <f aca="false">IF(L7749=1,IF(COUNTIFS(C$2:C7749,C7749,L$2:L7749,1)=1,1,0),"")</f>
        <v/>
      </c>
      <c r="T7749" s="38" t="str">
        <f aca="false">IF(N7749="","",N7749+ROW()/10000000)</f>
        <v/>
      </c>
      <c r="U7749" s="0" t="str">
        <f aca="false">IF(G7749=1,IF(B7749="",1,0),"")</f>
        <v/>
      </c>
    </row>
    <row r="7750" customFormat="false" ht="15" hidden="false" customHeight="false" outlineLevel="0" collapsed="false">
      <c r="A7750" s="35"/>
      <c r="B7750" s="35"/>
      <c r="G7750" s="0" t="str">
        <f aca="false">IF(A7750="","",IF(AND(A7750&gt;=Debut,A7750&lt;Fin),1,0))</f>
        <v/>
      </c>
      <c r="H7750" s="0" t="str">
        <f aca="false">IF(G7750=1,INT(ROUND((A7750-Debut)*86400,0)/600),"")</f>
        <v/>
      </c>
      <c r="I7750" s="0" t="str">
        <f aca="false">IF(G7750=1,INT(ROUND((A7750-Debut)*86400,0)/3600),"")</f>
        <v/>
      </c>
      <c r="J7750" s="0" t="str">
        <f aca="false">IF(OR(A7750="",B7750=""),"",ROUND((B7750-A7750)*86400,0))</f>
        <v/>
      </c>
      <c r="K7750" s="37" t="str">
        <f aca="false">IF(G7750=1,IF(COUNTIFS($C:$C,C7750,$G:$G,1,$A:$A,"&gt;="&amp;(A7750-FenetreInterm/86400),$A:$A,"&lt;="&amp;A7750)&gt;=NbInterm,1,0),"")</f>
        <v/>
      </c>
      <c r="L7750" s="37" t="str">
        <f aca="false">IF(G7750=1,IF(B7750="",0,IF(J7750&lt;SeuilFugitive,1,0)),"")</f>
        <v/>
      </c>
      <c r="M7750" s="37" t="str">
        <f aca="false">IF(G7750=1,IF(B7750="",IF((Fin-A7750)*24&gt;SeuilFigee,1,0),IF(J7750&gt;SeuilFigee*3600,1,0)),"")</f>
        <v/>
      </c>
      <c r="N7750" s="0" t="str">
        <f aca="false">IF(G7750=1,IF(COUNTIF(H$2:H7750,H7750)=1,COUNTIF($H:$H,H7750),""),"")</f>
        <v/>
      </c>
      <c r="O7750" s="0" t="str">
        <f aca="false">IF(G7750=1,IF(COUNTIF(I$2:I7750,I7750)=1,COUNTIF($I:$I,I7750),""),"")</f>
        <v/>
      </c>
      <c r="P7750" s="38" t="str">
        <f aca="false">IF(G7750=1,IF(COUNTIFS(C$2:C7750,C7750,G$2:G7750,1)=1,COUNTIFS($C:$C,C7750,$G:$G,1)+ROW()/10000000,""),"")</f>
        <v/>
      </c>
      <c r="Q7750" s="0" t="str">
        <f aca="false">IF(K7750=1,IF(COUNTIFS(C$2:C7750,C7750,K$2:K7750,1)=1,1,0),"")</f>
        <v/>
      </c>
      <c r="R7750" s="0" t="str">
        <f aca="false">IF(M7750=1,IF(COUNTIFS(C$2:C7750,C7750,M$2:M7750,1)=1,1,0),"")</f>
        <v/>
      </c>
      <c r="S7750" s="0" t="str">
        <f aca="false">IF(L7750=1,IF(COUNTIFS(C$2:C7750,C7750,L$2:L7750,1)=1,1,0),"")</f>
        <v/>
      </c>
      <c r="T7750" s="38" t="str">
        <f aca="false">IF(N7750="","",N7750+ROW()/10000000)</f>
        <v/>
      </c>
      <c r="U7750" s="0" t="str">
        <f aca="false">IF(G7750=1,IF(B7750="",1,0),"")</f>
        <v/>
      </c>
    </row>
    <row r="7751" customFormat="false" ht="15" hidden="false" customHeight="false" outlineLevel="0" collapsed="false">
      <c r="A7751" s="35"/>
      <c r="B7751" s="35"/>
      <c r="G7751" s="0" t="str">
        <f aca="false">IF(A7751="","",IF(AND(A7751&gt;=Debut,A7751&lt;Fin),1,0))</f>
        <v/>
      </c>
      <c r="H7751" s="0" t="str">
        <f aca="false">IF(G7751=1,INT(ROUND((A7751-Debut)*86400,0)/600),"")</f>
        <v/>
      </c>
      <c r="I7751" s="0" t="str">
        <f aca="false">IF(G7751=1,INT(ROUND((A7751-Debut)*86400,0)/3600),"")</f>
        <v/>
      </c>
      <c r="J7751" s="0" t="str">
        <f aca="false">IF(OR(A7751="",B7751=""),"",ROUND((B7751-A7751)*86400,0))</f>
        <v/>
      </c>
      <c r="K7751" s="37" t="str">
        <f aca="false">IF(G7751=1,IF(COUNTIFS($C:$C,C7751,$G:$G,1,$A:$A,"&gt;="&amp;(A7751-FenetreInterm/86400),$A:$A,"&lt;="&amp;A7751)&gt;=NbInterm,1,0),"")</f>
        <v/>
      </c>
      <c r="L7751" s="37" t="str">
        <f aca="false">IF(G7751=1,IF(B7751="",0,IF(J7751&lt;SeuilFugitive,1,0)),"")</f>
        <v/>
      </c>
      <c r="M7751" s="37" t="str">
        <f aca="false">IF(G7751=1,IF(B7751="",IF((Fin-A7751)*24&gt;SeuilFigee,1,0),IF(J7751&gt;SeuilFigee*3600,1,0)),"")</f>
        <v/>
      </c>
      <c r="N7751" s="0" t="str">
        <f aca="false">IF(G7751=1,IF(COUNTIF(H$2:H7751,H7751)=1,COUNTIF($H:$H,H7751),""),"")</f>
        <v/>
      </c>
      <c r="O7751" s="0" t="str">
        <f aca="false">IF(G7751=1,IF(COUNTIF(I$2:I7751,I7751)=1,COUNTIF($I:$I,I7751),""),"")</f>
        <v/>
      </c>
      <c r="P7751" s="38" t="str">
        <f aca="false">IF(G7751=1,IF(COUNTIFS(C$2:C7751,C7751,G$2:G7751,1)=1,COUNTIFS($C:$C,C7751,$G:$G,1)+ROW()/10000000,""),"")</f>
        <v/>
      </c>
      <c r="Q7751" s="0" t="str">
        <f aca="false">IF(K7751=1,IF(COUNTIFS(C$2:C7751,C7751,K$2:K7751,1)=1,1,0),"")</f>
        <v/>
      </c>
      <c r="R7751" s="0" t="str">
        <f aca="false">IF(M7751=1,IF(COUNTIFS(C$2:C7751,C7751,M$2:M7751,1)=1,1,0),"")</f>
        <v/>
      </c>
      <c r="S7751" s="0" t="str">
        <f aca="false">IF(L7751=1,IF(COUNTIFS(C$2:C7751,C7751,L$2:L7751,1)=1,1,0),"")</f>
        <v/>
      </c>
      <c r="T7751" s="38" t="str">
        <f aca="false">IF(N7751="","",N7751+ROW()/10000000)</f>
        <v/>
      </c>
      <c r="U7751" s="0" t="str">
        <f aca="false">IF(G7751=1,IF(B7751="",1,0),"")</f>
        <v/>
      </c>
    </row>
    <row r="7752" customFormat="false" ht="15" hidden="false" customHeight="false" outlineLevel="0" collapsed="false">
      <c r="A7752" s="35"/>
      <c r="B7752" s="35"/>
      <c r="G7752" s="0" t="str">
        <f aca="false">IF(A7752="","",IF(AND(A7752&gt;=Debut,A7752&lt;Fin),1,0))</f>
        <v/>
      </c>
      <c r="H7752" s="0" t="str">
        <f aca="false">IF(G7752=1,INT(ROUND((A7752-Debut)*86400,0)/600),"")</f>
        <v/>
      </c>
      <c r="I7752" s="0" t="str">
        <f aca="false">IF(G7752=1,INT(ROUND((A7752-Debut)*86400,0)/3600),"")</f>
        <v/>
      </c>
      <c r="J7752" s="0" t="str">
        <f aca="false">IF(OR(A7752="",B7752=""),"",ROUND((B7752-A7752)*86400,0))</f>
        <v/>
      </c>
      <c r="K7752" s="37" t="str">
        <f aca="false">IF(G7752=1,IF(COUNTIFS($C:$C,C7752,$G:$G,1,$A:$A,"&gt;="&amp;(A7752-FenetreInterm/86400),$A:$A,"&lt;="&amp;A7752)&gt;=NbInterm,1,0),"")</f>
        <v/>
      </c>
      <c r="L7752" s="37" t="str">
        <f aca="false">IF(G7752=1,IF(B7752="",0,IF(J7752&lt;SeuilFugitive,1,0)),"")</f>
        <v/>
      </c>
      <c r="M7752" s="37" t="str">
        <f aca="false">IF(G7752=1,IF(B7752="",IF((Fin-A7752)*24&gt;SeuilFigee,1,0),IF(J7752&gt;SeuilFigee*3600,1,0)),"")</f>
        <v/>
      </c>
      <c r="N7752" s="0" t="str">
        <f aca="false">IF(G7752=1,IF(COUNTIF(H$2:H7752,H7752)=1,COUNTIF($H:$H,H7752),""),"")</f>
        <v/>
      </c>
      <c r="O7752" s="0" t="str">
        <f aca="false">IF(G7752=1,IF(COUNTIF(I$2:I7752,I7752)=1,COUNTIF($I:$I,I7752),""),"")</f>
        <v/>
      </c>
      <c r="P7752" s="38" t="str">
        <f aca="false">IF(G7752=1,IF(COUNTIFS(C$2:C7752,C7752,G$2:G7752,1)=1,COUNTIFS($C:$C,C7752,$G:$G,1)+ROW()/10000000,""),"")</f>
        <v/>
      </c>
      <c r="Q7752" s="0" t="str">
        <f aca="false">IF(K7752=1,IF(COUNTIFS(C$2:C7752,C7752,K$2:K7752,1)=1,1,0),"")</f>
        <v/>
      </c>
      <c r="R7752" s="0" t="str">
        <f aca="false">IF(M7752=1,IF(COUNTIFS(C$2:C7752,C7752,M$2:M7752,1)=1,1,0),"")</f>
        <v/>
      </c>
      <c r="S7752" s="0" t="str">
        <f aca="false">IF(L7752=1,IF(COUNTIFS(C$2:C7752,C7752,L$2:L7752,1)=1,1,0),"")</f>
        <v/>
      </c>
      <c r="T7752" s="38" t="str">
        <f aca="false">IF(N7752="","",N7752+ROW()/10000000)</f>
        <v/>
      </c>
      <c r="U7752" s="0" t="str">
        <f aca="false">IF(G7752=1,IF(B7752="",1,0),"")</f>
        <v/>
      </c>
    </row>
    <row r="7753" customFormat="false" ht="15" hidden="false" customHeight="false" outlineLevel="0" collapsed="false">
      <c r="A7753" s="35"/>
      <c r="B7753" s="35"/>
      <c r="G7753" s="0" t="str">
        <f aca="false">IF(A7753="","",IF(AND(A7753&gt;=Debut,A7753&lt;Fin),1,0))</f>
        <v/>
      </c>
      <c r="H7753" s="0" t="str">
        <f aca="false">IF(G7753=1,INT(ROUND((A7753-Debut)*86400,0)/600),"")</f>
        <v/>
      </c>
      <c r="I7753" s="0" t="str">
        <f aca="false">IF(G7753=1,INT(ROUND((A7753-Debut)*86400,0)/3600),"")</f>
        <v/>
      </c>
      <c r="J7753" s="0" t="str">
        <f aca="false">IF(OR(A7753="",B7753=""),"",ROUND((B7753-A7753)*86400,0))</f>
        <v/>
      </c>
      <c r="K7753" s="37" t="str">
        <f aca="false">IF(G7753=1,IF(COUNTIFS($C:$C,C7753,$G:$G,1,$A:$A,"&gt;="&amp;(A7753-FenetreInterm/86400),$A:$A,"&lt;="&amp;A7753)&gt;=NbInterm,1,0),"")</f>
        <v/>
      </c>
      <c r="L7753" s="37" t="str">
        <f aca="false">IF(G7753=1,IF(B7753="",0,IF(J7753&lt;SeuilFugitive,1,0)),"")</f>
        <v/>
      </c>
      <c r="M7753" s="37" t="str">
        <f aca="false">IF(G7753=1,IF(B7753="",IF((Fin-A7753)*24&gt;SeuilFigee,1,0),IF(J7753&gt;SeuilFigee*3600,1,0)),"")</f>
        <v/>
      </c>
      <c r="N7753" s="0" t="str">
        <f aca="false">IF(G7753=1,IF(COUNTIF(H$2:H7753,H7753)=1,COUNTIF($H:$H,H7753),""),"")</f>
        <v/>
      </c>
      <c r="O7753" s="0" t="str">
        <f aca="false">IF(G7753=1,IF(COUNTIF(I$2:I7753,I7753)=1,COUNTIF($I:$I,I7753),""),"")</f>
        <v/>
      </c>
      <c r="P7753" s="38" t="str">
        <f aca="false">IF(G7753=1,IF(COUNTIFS(C$2:C7753,C7753,G$2:G7753,1)=1,COUNTIFS($C:$C,C7753,$G:$G,1)+ROW()/10000000,""),"")</f>
        <v/>
      </c>
      <c r="Q7753" s="0" t="str">
        <f aca="false">IF(K7753=1,IF(COUNTIFS(C$2:C7753,C7753,K$2:K7753,1)=1,1,0),"")</f>
        <v/>
      </c>
      <c r="R7753" s="0" t="str">
        <f aca="false">IF(M7753=1,IF(COUNTIFS(C$2:C7753,C7753,M$2:M7753,1)=1,1,0),"")</f>
        <v/>
      </c>
      <c r="S7753" s="0" t="str">
        <f aca="false">IF(L7753=1,IF(COUNTIFS(C$2:C7753,C7753,L$2:L7753,1)=1,1,0),"")</f>
        <v/>
      </c>
      <c r="T7753" s="38" t="str">
        <f aca="false">IF(N7753="","",N7753+ROW()/10000000)</f>
        <v/>
      </c>
      <c r="U7753" s="0" t="str">
        <f aca="false">IF(G7753=1,IF(B7753="",1,0),"")</f>
        <v/>
      </c>
    </row>
    <row r="7754" customFormat="false" ht="15" hidden="false" customHeight="false" outlineLevel="0" collapsed="false">
      <c r="A7754" s="35"/>
      <c r="B7754" s="35"/>
      <c r="G7754" s="0" t="str">
        <f aca="false">IF(A7754="","",IF(AND(A7754&gt;=Debut,A7754&lt;Fin),1,0))</f>
        <v/>
      </c>
      <c r="H7754" s="0" t="str">
        <f aca="false">IF(G7754=1,INT(ROUND((A7754-Debut)*86400,0)/600),"")</f>
        <v/>
      </c>
      <c r="I7754" s="0" t="str">
        <f aca="false">IF(G7754=1,INT(ROUND((A7754-Debut)*86400,0)/3600),"")</f>
        <v/>
      </c>
      <c r="J7754" s="0" t="str">
        <f aca="false">IF(OR(A7754="",B7754=""),"",ROUND((B7754-A7754)*86400,0))</f>
        <v/>
      </c>
      <c r="K7754" s="37" t="str">
        <f aca="false">IF(G7754=1,IF(COUNTIFS($C:$C,C7754,$G:$G,1,$A:$A,"&gt;="&amp;(A7754-FenetreInterm/86400),$A:$A,"&lt;="&amp;A7754)&gt;=NbInterm,1,0),"")</f>
        <v/>
      </c>
      <c r="L7754" s="37" t="str">
        <f aca="false">IF(G7754=1,IF(B7754="",0,IF(J7754&lt;SeuilFugitive,1,0)),"")</f>
        <v/>
      </c>
      <c r="M7754" s="37" t="str">
        <f aca="false">IF(G7754=1,IF(B7754="",IF((Fin-A7754)*24&gt;SeuilFigee,1,0),IF(J7754&gt;SeuilFigee*3600,1,0)),"")</f>
        <v/>
      </c>
      <c r="N7754" s="0" t="str">
        <f aca="false">IF(G7754=1,IF(COUNTIF(H$2:H7754,H7754)=1,COUNTIF($H:$H,H7754),""),"")</f>
        <v/>
      </c>
      <c r="O7754" s="0" t="str">
        <f aca="false">IF(G7754=1,IF(COUNTIF(I$2:I7754,I7754)=1,COUNTIF($I:$I,I7754),""),"")</f>
        <v/>
      </c>
      <c r="P7754" s="38" t="str">
        <f aca="false">IF(G7754=1,IF(COUNTIFS(C$2:C7754,C7754,G$2:G7754,1)=1,COUNTIFS($C:$C,C7754,$G:$G,1)+ROW()/10000000,""),"")</f>
        <v/>
      </c>
      <c r="Q7754" s="0" t="str">
        <f aca="false">IF(K7754=1,IF(COUNTIFS(C$2:C7754,C7754,K$2:K7754,1)=1,1,0),"")</f>
        <v/>
      </c>
      <c r="R7754" s="0" t="str">
        <f aca="false">IF(M7754=1,IF(COUNTIFS(C$2:C7754,C7754,M$2:M7754,1)=1,1,0),"")</f>
        <v/>
      </c>
      <c r="S7754" s="0" t="str">
        <f aca="false">IF(L7754=1,IF(COUNTIFS(C$2:C7754,C7754,L$2:L7754,1)=1,1,0),"")</f>
        <v/>
      </c>
      <c r="T7754" s="38" t="str">
        <f aca="false">IF(N7754="","",N7754+ROW()/10000000)</f>
        <v/>
      </c>
      <c r="U7754" s="0" t="str">
        <f aca="false">IF(G7754=1,IF(B7754="",1,0),"")</f>
        <v/>
      </c>
    </row>
    <row r="7755" customFormat="false" ht="15" hidden="false" customHeight="false" outlineLevel="0" collapsed="false">
      <c r="A7755" s="35"/>
      <c r="B7755" s="35"/>
      <c r="G7755" s="0" t="str">
        <f aca="false">IF(A7755="","",IF(AND(A7755&gt;=Debut,A7755&lt;Fin),1,0))</f>
        <v/>
      </c>
      <c r="H7755" s="0" t="str">
        <f aca="false">IF(G7755=1,INT(ROUND((A7755-Debut)*86400,0)/600),"")</f>
        <v/>
      </c>
      <c r="I7755" s="0" t="str">
        <f aca="false">IF(G7755=1,INT(ROUND((A7755-Debut)*86400,0)/3600),"")</f>
        <v/>
      </c>
      <c r="J7755" s="0" t="str">
        <f aca="false">IF(OR(A7755="",B7755=""),"",ROUND((B7755-A7755)*86400,0))</f>
        <v/>
      </c>
      <c r="K7755" s="37" t="str">
        <f aca="false">IF(G7755=1,IF(COUNTIFS($C:$C,C7755,$G:$G,1,$A:$A,"&gt;="&amp;(A7755-FenetreInterm/86400),$A:$A,"&lt;="&amp;A7755)&gt;=NbInterm,1,0),"")</f>
        <v/>
      </c>
      <c r="L7755" s="37" t="str">
        <f aca="false">IF(G7755=1,IF(B7755="",0,IF(J7755&lt;SeuilFugitive,1,0)),"")</f>
        <v/>
      </c>
      <c r="M7755" s="37" t="str">
        <f aca="false">IF(G7755=1,IF(B7755="",IF((Fin-A7755)*24&gt;SeuilFigee,1,0),IF(J7755&gt;SeuilFigee*3600,1,0)),"")</f>
        <v/>
      </c>
      <c r="N7755" s="0" t="str">
        <f aca="false">IF(G7755=1,IF(COUNTIF(H$2:H7755,H7755)=1,COUNTIF($H:$H,H7755),""),"")</f>
        <v/>
      </c>
      <c r="O7755" s="0" t="str">
        <f aca="false">IF(G7755=1,IF(COUNTIF(I$2:I7755,I7755)=1,COUNTIF($I:$I,I7755),""),"")</f>
        <v/>
      </c>
      <c r="P7755" s="38" t="str">
        <f aca="false">IF(G7755=1,IF(COUNTIFS(C$2:C7755,C7755,G$2:G7755,1)=1,COUNTIFS($C:$C,C7755,$G:$G,1)+ROW()/10000000,""),"")</f>
        <v/>
      </c>
      <c r="Q7755" s="0" t="str">
        <f aca="false">IF(K7755=1,IF(COUNTIFS(C$2:C7755,C7755,K$2:K7755,1)=1,1,0),"")</f>
        <v/>
      </c>
      <c r="R7755" s="0" t="str">
        <f aca="false">IF(M7755=1,IF(COUNTIFS(C$2:C7755,C7755,M$2:M7755,1)=1,1,0),"")</f>
        <v/>
      </c>
      <c r="S7755" s="0" t="str">
        <f aca="false">IF(L7755=1,IF(COUNTIFS(C$2:C7755,C7755,L$2:L7755,1)=1,1,0),"")</f>
        <v/>
      </c>
      <c r="T7755" s="38" t="str">
        <f aca="false">IF(N7755="","",N7755+ROW()/10000000)</f>
        <v/>
      </c>
      <c r="U7755" s="0" t="str">
        <f aca="false">IF(G7755=1,IF(B7755="",1,0),"")</f>
        <v/>
      </c>
    </row>
    <row r="7756" customFormat="false" ht="15" hidden="false" customHeight="false" outlineLevel="0" collapsed="false">
      <c r="A7756" s="35"/>
      <c r="B7756" s="35"/>
      <c r="G7756" s="0" t="str">
        <f aca="false">IF(A7756="","",IF(AND(A7756&gt;=Debut,A7756&lt;Fin),1,0))</f>
        <v/>
      </c>
      <c r="H7756" s="0" t="str">
        <f aca="false">IF(G7756=1,INT(ROUND((A7756-Debut)*86400,0)/600),"")</f>
        <v/>
      </c>
      <c r="I7756" s="0" t="str">
        <f aca="false">IF(G7756=1,INT(ROUND((A7756-Debut)*86400,0)/3600),"")</f>
        <v/>
      </c>
      <c r="J7756" s="0" t="str">
        <f aca="false">IF(OR(A7756="",B7756=""),"",ROUND((B7756-A7756)*86400,0))</f>
        <v/>
      </c>
      <c r="K7756" s="37" t="str">
        <f aca="false">IF(G7756=1,IF(COUNTIFS($C:$C,C7756,$G:$G,1,$A:$A,"&gt;="&amp;(A7756-FenetreInterm/86400),$A:$A,"&lt;="&amp;A7756)&gt;=NbInterm,1,0),"")</f>
        <v/>
      </c>
      <c r="L7756" s="37" t="str">
        <f aca="false">IF(G7756=1,IF(B7756="",0,IF(J7756&lt;SeuilFugitive,1,0)),"")</f>
        <v/>
      </c>
      <c r="M7756" s="37" t="str">
        <f aca="false">IF(G7756=1,IF(B7756="",IF((Fin-A7756)*24&gt;SeuilFigee,1,0),IF(J7756&gt;SeuilFigee*3600,1,0)),"")</f>
        <v/>
      </c>
      <c r="N7756" s="0" t="str">
        <f aca="false">IF(G7756=1,IF(COUNTIF(H$2:H7756,H7756)=1,COUNTIF($H:$H,H7756),""),"")</f>
        <v/>
      </c>
      <c r="O7756" s="0" t="str">
        <f aca="false">IF(G7756=1,IF(COUNTIF(I$2:I7756,I7756)=1,COUNTIF($I:$I,I7756),""),"")</f>
        <v/>
      </c>
      <c r="P7756" s="38" t="str">
        <f aca="false">IF(G7756=1,IF(COUNTIFS(C$2:C7756,C7756,G$2:G7756,1)=1,COUNTIFS($C:$C,C7756,$G:$G,1)+ROW()/10000000,""),"")</f>
        <v/>
      </c>
      <c r="Q7756" s="0" t="str">
        <f aca="false">IF(K7756=1,IF(COUNTIFS(C$2:C7756,C7756,K$2:K7756,1)=1,1,0),"")</f>
        <v/>
      </c>
      <c r="R7756" s="0" t="str">
        <f aca="false">IF(M7756=1,IF(COUNTIFS(C$2:C7756,C7756,M$2:M7756,1)=1,1,0),"")</f>
        <v/>
      </c>
      <c r="S7756" s="0" t="str">
        <f aca="false">IF(L7756=1,IF(COUNTIFS(C$2:C7756,C7756,L$2:L7756,1)=1,1,0),"")</f>
        <v/>
      </c>
      <c r="T7756" s="38" t="str">
        <f aca="false">IF(N7756="","",N7756+ROW()/10000000)</f>
        <v/>
      </c>
      <c r="U7756" s="0" t="str">
        <f aca="false">IF(G7756=1,IF(B7756="",1,0),"")</f>
        <v/>
      </c>
    </row>
    <row r="7757" customFormat="false" ht="15" hidden="false" customHeight="false" outlineLevel="0" collapsed="false">
      <c r="A7757" s="35"/>
      <c r="B7757" s="35"/>
      <c r="G7757" s="0" t="str">
        <f aca="false">IF(A7757="","",IF(AND(A7757&gt;=Debut,A7757&lt;Fin),1,0))</f>
        <v/>
      </c>
      <c r="H7757" s="0" t="str">
        <f aca="false">IF(G7757=1,INT(ROUND((A7757-Debut)*86400,0)/600),"")</f>
        <v/>
      </c>
      <c r="I7757" s="0" t="str">
        <f aca="false">IF(G7757=1,INT(ROUND((A7757-Debut)*86400,0)/3600),"")</f>
        <v/>
      </c>
      <c r="J7757" s="0" t="str">
        <f aca="false">IF(OR(A7757="",B7757=""),"",ROUND((B7757-A7757)*86400,0))</f>
        <v/>
      </c>
      <c r="K7757" s="37" t="str">
        <f aca="false">IF(G7757=1,IF(COUNTIFS($C:$C,C7757,$G:$G,1,$A:$A,"&gt;="&amp;(A7757-FenetreInterm/86400),$A:$A,"&lt;="&amp;A7757)&gt;=NbInterm,1,0),"")</f>
        <v/>
      </c>
      <c r="L7757" s="37" t="str">
        <f aca="false">IF(G7757=1,IF(B7757="",0,IF(J7757&lt;SeuilFugitive,1,0)),"")</f>
        <v/>
      </c>
      <c r="M7757" s="37" t="str">
        <f aca="false">IF(G7757=1,IF(B7757="",IF((Fin-A7757)*24&gt;SeuilFigee,1,0),IF(J7757&gt;SeuilFigee*3600,1,0)),"")</f>
        <v/>
      </c>
      <c r="N7757" s="0" t="str">
        <f aca="false">IF(G7757=1,IF(COUNTIF(H$2:H7757,H7757)=1,COUNTIF($H:$H,H7757),""),"")</f>
        <v/>
      </c>
      <c r="O7757" s="0" t="str">
        <f aca="false">IF(G7757=1,IF(COUNTIF(I$2:I7757,I7757)=1,COUNTIF($I:$I,I7757),""),"")</f>
        <v/>
      </c>
      <c r="P7757" s="38" t="str">
        <f aca="false">IF(G7757=1,IF(COUNTIFS(C$2:C7757,C7757,G$2:G7757,1)=1,COUNTIFS($C:$C,C7757,$G:$G,1)+ROW()/10000000,""),"")</f>
        <v/>
      </c>
      <c r="Q7757" s="0" t="str">
        <f aca="false">IF(K7757=1,IF(COUNTIFS(C$2:C7757,C7757,K$2:K7757,1)=1,1,0),"")</f>
        <v/>
      </c>
      <c r="R7757" s="0" t="str">
        <f aca="false">IF(M7757=1,IF(COUNTIFS(C$2:C7757,C7757,M$2:M7757,1)=1,1,0),"")</f>
        <v/>
      </c>
      <c r="S7757" s="0" t="str">
        <f aca="false">IF(L7757=1,IF(COUNTIFS(C$2:C7757,C7757,L$2:L7757,1)=1,1,0),"")</f>
        <v/>
      </c>
      <c r="T7757" s="38" t="str">
        <f aca="false">IF(N7757="","",N7757+ROW()/10000000)</f>
        <v/>
      </c>
      <c r="U7757" s="0" t="str">
        <f aca="false">IF(G7757=1,IF(B7757="",1,0),"")</f>
        <v/>
      </c>
    </row>
    <row r="7758" customFormat="false" ht="15" hidden="false" customHeight="false" outlineLevel="0" collapsed="false">
      <c r="A7758" s="35"/>
      <c r="B7758" s="35"/>
      <c r="G7758" s="0" t="str">
        <f aca="false">IF(A7758="","",IF(AND(A7758&gt;=Debut,A7758&lt;Fin),1,0))</f>
        <v/>
      </c>
      <c r="H7758" s="0" t="str">
        <f aca="false">IF(G7758=1,INT(ROUND((A7758-Debut)*86400,0)/600),"")</f>
        <v/>
      </c>
      <c r="I7758" s="0" t="str">
        <f aca="false">IF(G7758=1,INT(ROUND((A7758-Debut)*86400,0)/3600),"")</f>
        <v/>
      </c>
      <c r="J7758" s="0" t="str">
        <f aca="false">IF(OR(A7758="",B7758=""),"",ROUND((B7758-A7758)*86400,0))</f>
        <v/>
      </c>
      <c r="K7758" s="37" t="str">
        <f aca="false">IF(G7758=1,IF(COUNTIFS($C:$C,C7758,$G:$G,1,$A:$A,"&gt;="&amp;(A7758-FenetreInterm/86400),$A:$A,"&lt;="&amp;A7758)&gt;=NbInterm,1,0),"")</f>
        <v/>
      </c>
      <c r="L7758" s="37" t="str">
        <f aca="false">IF(G7758=1,IF(B7758="",0,IF(J7758&lt;SeuilFugitive,1,0)),"")</f>
        <v/>
      </c>
      <c r="M7758" s="37" t="str">
        <f aca="false">IF(G7758=1,IF(B7758="",IF((Fin-A7758)*24&gt;SeuilFigee,1,0),IF(J7758&gt;SeuilFigee*3600,1,0)),"")</f>
        <v/>
      </c>
      <c r="N7758" s="0" t="str">
        <f aca="false">IF(G7758=1,IF(COUNTIF(H$2:H7758,H7758)=1,COUNTIF($H:$H,H7758),""),"")</f>
        <v/>
      </c>
      <c r="O7758" s="0" t="str">
        <f aca="false">IF(G7758=1,IF(COUNTIF(I$2:I7758,I7758)=1,COUNTIF($I:$I,I7758),""),"")</f>
        <v/>
      </c>
      <c r="P7758" s="38" t="str">
        <f aca="false">IF(G7758=1,IF(COUNTIFS(C$2:C7758,C7758,G$2:G7758,1)=1,COUNTIFS($C:$C,C7758,$G:$G,1)+ROW()/10000000,""),"")</f>
        <v/>
      </c>
      <c r="Q7758" s="0" t="str">
        <f aca="false">IF(K7758=1,IF(COUNTIFS(C$2:C7758,C7758,K$2:K7758,1)=1,1,0),"")</f>
        <v/>
      </c>
      <c r="R7758" s="0" t="str">
        <f aca="false">IF(M7758=1,IF(COUNTIFS(C$2:C7758,C7758,M$2:M7758,1)=1,1,0),"")</f>
        <v/>
      </c>
      <c r="S7758" s="0" t="str">
        <f aca="false">IF(L7758=1,IF(COUNTIFS(C$2:C7758,C7758,L$2:L7758,1)=1,1,0),"")</f>
        <v/>
      </c>
      <c r="T7758" s="38" t="str">
        <f aca="false">IF(N7758="","",N7758+ROW()/10000000)</f>
        <v/>
      </c>
      <c r="U7758" s="0" t="str">
        <f aca="false">IF(G7758=1,IF(B7758="",1,0),"")</f>
        <v/>
      </c>
    </row>
    <row r="7759" customFormat="false" ht="15" hidden="false" customHeight="false" outlineLevel="0" collapsed="false">
      <c r="A7759" s="35"/>
      <c r="B7759" s="35"/>
      <c r="G7759" s="0" t="str">
        <f aca="false">IF(A7759="","",IF(AND(A7759&gt;=Debut,A7759&lt;Fin),1,0))</f>
        <v/>
      </c>
      <c r="H7759" s="0" t="str">
        <f aca="false">IF(G7759=1,INT(ROUND((A7759-Debut)*86400,0)/600),"")</f>
        <v/>
      </c>
      <c r="I7759" s="0" t="str">
        <f aca="false">IF(G7759=1,INT(ROUND((A7759-Debut)*86400,0)/3600),"")</f>
        <v/>
      </c>
      <c r="J7759" s="0" t="str">
        <f aca="false">IF(OR(A7759="",B7759=""),"",ROUND((B7759-A7759)*86400,0))</f>
        <v/>
      </c>
      <c r="K7759" s="37" t="str">
        <f aca="false">IF(G7759=1,IF(COUNTIFS($C:$C,C7759,$G:$G,1,$A:$A,"&gt;="&amp;(A7759-FenetreInterm/86400),$A:$A,"&lt;="&amp;A7759)&gt;=NbInterm,1,0),"")</f>
        <v/>
      </c>
      <c r="L7759" s="37" t="str">
        <f aca="false">IF(G7759=1,IF(B7759="",0,IF(J7759&lt;SeuilFugitive,1,0)),"")</f>
        <v/>
      </c>
      <c r="M7759" s="37" t="str">
        <f aca="false">IF(G7759=1,IF(B7759="",IF((Fin-A7759)*24&gt;SeuilFigee,1,0),IF(J7759&gt;SeuilFigee*3600,1,0)),"")</f>
        <v/>
      </c>
      <c r="N7759" s="0" t="str">
        <f aca="false">IF(G7759=1,IF(COUNTIF(H$2:H7759,H7759)=1,COUNTIF($H:$H,H7759),""),"")</f>
        <v/>
      </c>
      <c r="O7759" s="0" t="str">
        <f aca="false">IF(G7759=1,IF(COUNTIF(I$2:I7759,I7759)=1,COUNTIF($I:$I,I7759),""),"")</f>
        <v/>
      </c>
      <c r="P7759" s="38" t="str">
        <f aca="false">IF(G7759=1,IF(COUNTIFS(C$2:C7759,C7759,G$2:G7759,1)=1,COUNTIFS($C:$C,C7759,$G:$G,1)+ROW()/10000000,""),"")</f>
        <v/>
      </c>
      <c r="Q7759" s="0" t="str">
        <f aca="false">IF(K7759=1,IF(COUNTIFS(C$2:C7759,C7759,K$2:K7759,1)=1,1,0),"")</f>
        <v/>
      </c>
      <c r="R7759" s="0" t="str">
        <f aca="false">IF(M7759=1,IF(COUNTIFS(C$2:C7759,C7759,M$2:M7759,1)=1,1,0),"")</f>
        <v/>
      </c>
      <c r="S7759" s="0" t="str">
        <f aca="false">IF(L7759=1,IF(COUNTIFS(C$2:C7759,C7759,L$2:L7759,1)=1,1,0),"")</f>
        <v/>
      </c>
      <c r="T7759" s="38" t="str">
        <f aca="false">IF(N7759="","",N7759+ROW()/10000000)</f>
        <v/>
      </c>
      <c r="U7759" s="0" t="str">
        <f aca="false">IF(G7759=1,IF(B7759="",1,0),"")</f>
        <v/>
      </c>
    </row>
    <row r="7760" customFormat="false" ht="15" hidden="false" customHeight="false" outlineLevel="0" collapsed="false">
      <c r="A7760" s="35"/>
      <c r="B7760" s="35"/>
      <c r="G7760" s="0" t="str">
        <f aca="false">IF(A7760="","",IF(AND(A7760&gt;=Debut,A7760&lt;Fin),1,0))</f>
        <v/>
      </c>
      <c r="H7760" s="0" t="str">
        <f aca="false">IF(G7760=1,INT(ROUND((A7760-Debut)*86400,0)/600),"")</f>
        <v/>
      </c>
      <c r="I7760" s="0" t="str">
        <f aca="false">IF(G7760=1,INT(ROUND((A7760-Debut)*86400,0)/3600),"")</f>
        <v/>
      </c>
      <c r="J7760" s="0" t="str">
        <f aca="false">IF(OR(A7760="",B7760=""),"",ROUND((B7760-A7760)*86400,0))</f>
        <v/>
      </c>
      <c r="K7760" s="37" t="str">
        <f aca="false">IF(G7760=1,IF(COUNTIFS($C:$C,C7760,$G:$G,1,$A:$A,"&gt;="&amp;(A7760-FenetreInterm/86400),$A:$A,"&lt;="&amp;A7760)&gt;=NbInterm,1,0),"")</f>
        <v/>
      </c>
      <c r="L7760" s="37" t="str">
        <f aca="false">IF(G7760=1,IF(B7760="",0,IF(J7760&lt;SeuilFugitive,1,0)),"")</f>
        <v/>
      </c>
      <c r="M7760" s="37" t="str">
        <f aca="false">IF(G7760=1,IF(B7760="",IF((Fin-A7760)*24&gt;SeuilFigee,1,0),IF(J7760&gt;SeuilFigee*3600,1,0)),"")</f>
        <v/>
      </c>
      <c r="N7760" s="0" t="str">
        <f aca="false">IF(G7760=1,IF(COUNTIF(H$2:H7760,H7760)=1,COUNTIF($H:$H,H7760),""),"")</f>
        <v/>
      </c>
      <c r="O7760" s="0" t="str">
        <f aca="false">IF(G7760=1,IF(COUNTIF(I$2:I7760,I7760)=1,COUNTIF($I:$I,I7760),""),"")</f>
        <v/>
      </c>
      <c r="P7760" s="38" t="str">
        <f aca="false">IF(G7760=1,IF(COUNTIFS(C$2:C7760,C7760,G$2:G7760,1)=1,COUNTIFS($C:$C,C7760,$G:$G,1)+ROW()/10000000,""),"")</f>
        <v/>
      </c>
      <c r="Q7760" s="0" t="str">
        <f aca="false">IF(K7760=1,IF(COUNTIFS(C$2:C7760,C7760,K$2:K7760,1)=1,1,0),"")</f>
        <v/>
      </c>
      <c r="R7760" s="0" t="str">
        <f aca="false">IF(M7760=1,IF(COUNTIFS(C$2:C7760,C7760,M$2:M7760,1)=1,1,0),"")</f>
        <v/>
      </c>
      <c r="S7760" s="0" t="str">
        <f aca="false">IF(L7760=1,IF(COUNTIFS(C$2:C7760,C7760,L$2:L7760,1)=1,1,0),"")</f>
        <v/>
      </c>
      <c r="T7760" s="38" t="str">
        <f aca="false">IF(N7760="","",N7760+ROW()/10000000)</f>
        <v/>
      </c>
      <c r="U7760" s="0" t="str">
        <f aca="false">IF(G7760=1,IF(B7760="",1,0),"")</f>
        <v/>
      </c>
    </row>
    <row r="7761" customFormat="false" ht="15" hidden="false" customHeight="false" outlineLevel="0" collapsed="false">
      <c r="A7761" s="35"/>
      <c r="B7761" s="35"/>
      <c r="G7761" s="0" t="str">
        <f aca="false">IF(A7761="","",IF(AND(A7761&gt;=Debut,A7761&lt;Fin),1,0))</f>
        <v/>
      </c>
      <c r="H7761" s="0" t="str">
        <f aca="false">IF(G7761=1,INT(ROUND((A7761-Debut)*86400,0)/600),"")</f>
        <v/>
      </c>
      <c r="I7761" s="0" t="str">
        <f aca="false">IF(G7761=1,INT(ROUND((A7761-Debut)*86400,0)/3600),"")</f>
        <v/>
      </c>
      <c r="J7761" s="0" t="str">
        <f aca="false">IF(OR(A7761="",B7761=""),"",ROUND((B7761-A7761)*86400,0))</f>
        <v/>
      </c>
      <c r="K7761" s="37" t="str">
        <f aca="false">IF(G7761=1,IF(COUNTIFS($C:$C,C7761,$G:$G,1,$A:$A,"&gt;="&amp;(A7761-FenetreInterm/86400),$A:$A,"&lt;="&amp;A7761)&gt;=NbInterm,1,0),"")</f>
        <v/>
      </c>
      <c r="L7761" s="37" t="str">
        <f aca="false">IF(G7761=1,IF(B7761="",0,IF(J7761&lt;SeuilFugitive,1,0)),"")</f>
        <v/>
      </c>
      <c r="M7761" s="37" t="str">
        <f aca="false">IF(G7761=1,IF(B7761="",IF((Fin-A7761)*24&gt;SeuilFigee,1,0),IF(J7761&gt;SeuilFigee*3600,1,0)),"")</f>
        <v/>
      </c>
      <c r="N7761" s="0" t="str">
        <f aca="false">IF(G7761=1,IF(COUNTIF(H$2:H7761,H7761)=1,COUNTIF($H:$H,H7761),""),"")</f>
        <v/>
      </c>
      <c r="O7761" s="0" t="str">
        <f aca="false">IF(G7761=1,IF(COUNTIF(I$2:I7761,I7761)=1,COUNTIF($I:$I,I7761),""),"")</f>
        <v/>
      </c>
      <c r="P7761" s="38" t="str">
        <f aca="false">IF(G7761=1,IF(COUNTIFS(C$2:C7761,C7761,G$2:G7761,1)=1,COUNTIFS($C:$C,C7761,$G:$G,1)+ROW()/10000000,""),"")</f>
        <v/>
      </c>
      <c r="Q7761" s="0" t="str">
        <f aca="false">IF(K7761=1,IF(COUNTIFS(C$2:C7761,C7761,K$2:K7761,1)=1,1,0),"")</f>
        <v/>
      </c>
      <c r="R7761" s="0" t="str">
        <f aca="false">IF(M7761=1,IF(COUNTIFS(C$2:C7761,C7761,M$2:M7761,1)=1,1,0),"")</f>
        <v/>
      </c>
      <c r="S7761" s="0" t="str">
        <f aca="false">IF(L7761=1,IF(COUNTIFS(C$2:C7761,C7761,L$2:L7761,1)=1,1,0),"")</f>
        <v/>
      </c>
      <c r="T7761" s="38" t="str">
        <f aca="false">IF(N7761="","",N7761+ROW()/10000000)</f>
        <v/>
      </c>
      <c r="U7761" s="0" t="str">
        <f aca="false">IF(G7761=1,IF(B7761="",1,0),"")</f>
        <v/>
      </c>
    </row>
    <row r="7762" customFormat="false" ht="15" hidden="false" customHeight="false" outlineLevel="0" collapsed="false">
      <c r="A7762" s="35"/>
      <c r="B7762" s="35"/>
      <c r="G7762" s="0" t="str">
        <f aca="false">IF(A7762="","",IF(AND(A7762&gt;=Debut,A7762&lt;Fin),1,0))</f>
        <v/>
      </c>
      <c r="H7762" s="0" t="str">
        <f aca="false">IF(G7762=1,INT(ROUND((A7762-Debut)*86400,0)/600),"")</f>
        <v/>
      </c>
      <c r="I7762" s="0" t="str">
        <f aca="false">IF(G7762=1,INT(ROUND((A7762-Debut)*86400,0)/3600),"")</f>
        <v/>
      </c>
      <c r="J7762" s="0" t="str">
        <f aca="false">IF(OR(A7762="",B7762=""),"",ROUND((B7762-A7762)*86400,0))</f>
        <v/>
      </c>
      <c r="K7762" s="37" t="str">
        <f aca="false">IF(G7762=1,IF(COUNTIFS($C:$C,C7762,$G:$G,1,$A:$A,"&gt;="&amp;(A7762-FenetreInterm/86400),$A:$A,"&lt;="&amp;A7762)&gt;=NbInterm,1,0),"")</f>
        <v/>
      </c>
      <c r="L7762" s="37" t="str">
        <f aca="false">IF(G7762=1,IF(B7762="",0,IF(J7762&lt;SeuilFugitive,1,0)),"")</f>
        <v/>
      </c>
      <c r="M7762" s="37" t="str">
        <f aca="false">IF(G7762=1,IF(B7762="",IF((Fin-A7762)*24&gt;SeuilFigee,1,0),IF(J7762&gt;SeuilFigee*3600,1,0)),"")</f>
        <v/>
      </c>
      <c r="N7762" s="0" t="str">
        <f aca="false">IF(G7762=1,IF(COUNTIF(H$2:H7762,H7762)=1,COUNTIF($H:$H,H7762),""),"")</f>
        <v/>
      </c>
      <c r="O7762" s="0" t="str">
        <f aca="false">IF(G7762=1,IF(COUNTIF(I$2:I7762,I7762)=1,COUNTIF($I:$I,I7762),""),"")</f>
        <v/>
      </c>
      <c r="P7762" s="38" t="str">
        <f aca="false">IF(G7762=1,IF(COUNTIFS(C$2:C7762,C7762,G$2:G7762,1)=1,COUNTIFS($C:$C,C7762,$G:$G,1)+ROW()/10000000,""),"")</f>
        <v/>
      </c>
      <c r="Q7762" s="0" t="str">
        <f aca="false">IF(K7762=1,IF(COUNTIFS(C$2:C7762,C7762,K$2:K7762,1)=1,1,0),"")</f>
        <v/>
      </c>
      <c r="R7762" s="0" t="str">
        <f aca="false">IF(M7762=1,IF(COUNTIFS(C$2:C7762,C7762,M$2:M7762,1)=1,1,0),"")</f>
        <v/>
      </c>
      <c r="S7762" s="0" t="str">
        <f aca="false">IF(L7762=1,IF(COUNTIFS(C$2:C7762,C7762,L$2:L7762,1)=1,1,0),"")</f>
        <v/>
      </c>
      <c r="T7762" s="38" t="str">
        <f aca="false">IF(N7762="","",N7762+ROW()/10000000)</f>
        <v/>
      </c>
      <c r="U7762" s="0" t="str">
        <f aca="false">IF(G7762=1,IF(B7762="",1,0),"")</f>
        <v/>
      </c>
    </row>
    <row r="7763" customFormat="false" ht="15" hidden="false" customHeight="false" outlineLevel="0" collapsed="false">
      <c r="A7763" s="35"/>
      <c r="B7763" s="35"/>
      <c r="G7763" s="0" t="str">
        <f aca="false">IF(A7763="","",IF(AND(A7763&gt;=Debut,A7763&lt;Fin),1,0))</f>
        <v/>
      </c>
      <c r="H7763" s="0" t="str">
        <f aca="false">IF(G7763=1,INT(ROUND((A7763-Debut)*86400,0)/600),"")</f>
        <v/>
      </c>
      <c r="I7763" s="0" t="str">
        <f aca="false">IF(G7763=1,INT(ROUND((A7763-Debut)*86400,0)/3600),"")</f>
        <v/>
      </c>
      <c r="J7763" s="0" t="str">
        <f aca="false">IF(OR(A7763="",B7763=""),"",ROUND((B7763-A7763)*86400,0))</f>
        <v/>
      </c>
      <c r="K7763" s="37" t="str">
        <f aca="false">IF(G7763=1,IF(COUNTIFS($C:$C,C7763,$G:$G,1,$A:$A,"&gt;="&amp;(A7763-FenetreInterm/86400),$A:$A,"&lt;="&amp;A7763)&gt;=NbInterm,1,0),"")</f>
        <v/>
      </c>
      <c r="L7763" s="37" t="str">
        <f aca="false">IF(G7763=1,IF(B7763="",0,IF(J7763&lt;SeuilFugitive,1,0)),"")</f>
        <v/>
      </c>
      <c r="M7763" s="37" t="str">
        <f aca="false">IF(G7763=1,IF(B7763="",IF((Fin-A7763)*24&gt;SeuilFigee,1,0),IF(J7763&gt;SeuilFigee*3600,1,0)),"")</f>
        <v/>
      </c>
      <c r="N7763" s="0" t="str">
        <f aca="false">IF(G7763=1,IF(COUNTIF(H$2:H7763,H7763)=1,COUNTIF($H:$H,H7763),""),"")</f>
        <v/>
      </c>
      <c r="O7763" s="0" t="str">
        <f aca="false">IF(G7763=1,IF(COUNTIF(I$2:I7763,I7763)=1,COUNTIF($I:$I,I7763),""),"")</f>
        <v/>
      </c>
      <c r="P7763" s="38" t="str">
        <f aca="false">IF(G7763=1,IF(COUNTIFS(C$2:C7763,C7763,G$2:G7763,1)=1,COUNTIFS($C:$C,C7763,$G:$G,1)+ROW()/10000000,""),"")</f>
        <v/>
      </c>
      <c r="Q7763" s="0" t="str">
        <f aca="false">IF(K7763=1,IF(COUNTIFS(C$2:C7763,C7763,K$2:K7763,1)=1,1,0),"")</f>
        <v/>
      </c>
      <c r="R7763" s="0" t="str">
        <f aca="false">IF(M7763=1,IF(COUNTIFS(C$2:C7763,C7763,M$2:M7763,1)=1,1,0),"")</f>
        <v/>
      </c>
      <c r="S7763" s="0" t="str">
        <f aca="false">IF(L7763=1,IF(COUNTIFS(C$2:C7763,C7763,L$2:L7763,1)=1,1,0),"")</f>
        <v/>
      </c>
      <c r="T7763" s="38" t="str">
        <f aca="false">IF(N7763="","",N7763+ROW()/10000000)</f>
        <v/>
      </c>
      <c r="U7763" s="0" t="str">
        <f aca="false">IF(G7763=1,IF(B7763="",1,0),"")</f>
        <v/>
      </c>
    </row>
    <row r="7764" customFormat="false" ht="15" hidden="false" customHeight="false" outlineLevel="0" collapsed="false">
      <c r="A7764" s="35"/>
      <c r="B7764" s="35"/>
      <c r="G7764" s="0" t="str">
        <f aca="false">IF(A7764="","",IF(AND(A7764&gt;=Debut,A7764&lt;Fin),1,0))</f>
        <v/>
      </c>
      <c r="H7764" s="0" t="str">
        <f aca="false">IF(G7764=1,INT(ROUND((A7764-Debut)*86400,0)/600),"")</f>
        <v/>
      </c>
      <c r="I7764" s="0" t="str">
        <f aca="false">IF(G7764=1,INT(ROUND((A7764-Debut)*86400,0)/3600),"")</f>
        <v/>
      </c>
      <c r="J7764" s="0" t="str">
        <f aca="false">IF(OR(A7764="",B7764=""),"",ROUND((B7764-A7764)*86400,0))</f>
        <v/>
      </c>
      <c r="K7764" s="37" t="str">
        <f aca="false">IF(G7764=1,IF(COUNTIFS($C:$C,C7764,$G:$G,1,$A:$A,"&gt;="&amp;(A7764-FenetreInterm/86400),$A:$A,"&lt;="&amp;A7764)&gt;=NbInterm,1,0),"")</f>
        <v/>
      </c>
      <c r="L7764" s="37" t="str">
        <f aca="false">IF(G7764=1,IF(B7764="",0,IF(J7764&lt;SeuilFugitive,1,0)),"")</f>
        <v/>
      </c>
      <c r="M7764" s="37" t="str">
        <f aca="false">IF(G7764=1,IF(B7764="",IF((Fin-A7764)*24&gt;SeuilFigee,1,0),IF(J7764&gt;SeuilFigee*3600,1,0)),"")</f>
        <v/>
      </c>
      <c r="N7764" s="0" t="str">
        <f aca="false">IF(G7764=1,IF(COUNTIF(H$2:H7764,H7764)=1,COUNTIF($H:$H,H7764),""),"")</f>
        <v/>
      </c>
      <c r="O7764" s="0" t="str">
        <f aca="false">IF(G7764=1,IF(COUNTIF(I$2:I7764,I7764)=1,COUNTIF($I:$I,I7764),""),"")</f>
        <v/>
      </c>
      <c r="P7764" s="38" t="str">
        <f aca="false">IF(G7764=1,IF(COUNTIFS(C$2:C7764,C7764,G$2:G7764,1)=1,COUNTIFS($C:$C,C7764,$G:$G,1)+ROW()/10000000,""),"")</f>
        <v/>
      </c>
      <c r="Q7764" s="0" t="str">
        <f aca="false">IF(K7764=1,IF(COUNTIFS(C$2:C7764,C7764,K$2:K7764,1)=1,1,0),"")</f>
        <v/>
      </c>
      <c r="R7764" s="0" t="str">
        <f aca="false">IF(M7764=1,IF(COUNTIFS(C$2:C7764,C7764,M$2:M7764,1)=1,1,0),"")</f>
        <v/>
      </c>
      <c r="S7764" s="0" t="str">
        <f aca="false">IF(L7764=1,IF(COUNTIFS(C$2:C7764,C7764,L$2:L7764,1)=1,1,0),"")</f>
        <v/>
      </c>
      <c r="T7764" s="38" t="str">
        <f aca="false">IF(N7764="","",N7764+ROW()/10000000)</f>
        <v/>
      </c>
      <c r="U7764" s="0" t="str">
        <f aca="false">IF(G7764=1,IF(B7764="",1,0),"")</f>
        <v/>
      </c>
    </row>
    <row r="7765" customFormat="false" ht="15" hidden="false" customHeight="false" outlineLevel="0" collapsed="false">
      <c r="A7765" s="35"/>
      <c r="B7765" s="35"/>
      <c r="G7765" s="0" t="str">
        <f aca="false">IF(A7765="","",IF(AND(A7765&gt;=Debut,A7765&lt;Fin),1,0))</f>
        <v/>
      </c>
      <c r="H7765" s="0" t="str">
        <f aca="false">IF(G7765=1,INT(ROUND((A7765-Debut)*86400,0)/600),"")</f>
        <v/>
      </c>
      <c r="I7765" s="0" t="str">
        <f aca="false">IF(G7765=1,INT(ROUND((A7765-Debut)*86400,0)/3600),"")</f>
        <v/>
      </c>
      <c r="J7765" s="0" t="str">
        <f aca="false">IF(OR(A7765="",B7765=""),"",ROUND((B7765-A7765)*86400,0))</f>
        <v/>
      </c>
      <c r="K7765" s="37" t="str">
        <f aca="false">IF(G7765=1,IF(COUNTIFS($C:$C,C7765,$G:$G,1,$A:$A,"&gt;="&amp;(A7765-FenetreInterm/86400),$A:$A,"&lt;="&amp;A7765)&gt;=NbInterm,1,0),"")</f>
        <v/>
      </c>
      <c r="L7765" s="37" t="str">
        <f aca="false">IF(G7765=1,IF(B7765="",0,IF(J7765&lt;SeuilFugitive,1,0)),"")</f>
        <v/>
      </c>
      <c r="M7765" s="37" t="str">
        <f aca="false">IF(G7765=1,IF(B7765="",IF((Fin-A7765)*24&gt;SeuilFigee,1,0),IF(J7765&gt;SeuilFigee*3600,1,0)),"")</f>
        <v/>
      </c>
      <c r="N7765" s="0" t="str">
        <f aca="false">IF(G7765=1,IF(COUNTIF(H$2:H7765,H7765)=1,COUNTIF($H:$H,H7765),""),"")</f>
        <v/>
      </c>
      <c r="O7765" s="0" t="str">
        <f aca="false">IF(G7765=1,IF(COUNTIF(I$2:I7765,I7765)=1,COUNTIF($I:$I,I7765),""),"")</f>
        <v/>
      </c>
      <c r="P7765" s="38" t="str">
        <f aca="false">IF(G7765=1,IF(COUNTIFS(C$2:C7765,C7765,G$2:G7765,1)=1,COUNTIFS($C:$C,C7765,$G:$G,1)+ROW()/10000000,""),"")</f>
        <v/>
      </c>
      <c r="Q7765" s="0" t="str">
        <f aca="false">IF(K7765=1,IF(COUNTIFS(C$2:C7765,C7765,K$2:K7765,1)=1,1,0),"")</f>
        <v/>
      </c>
      <c r="R7765" s="0" t="str">
        <f aca="false">IF(M7765=1,IF(COUNTIFS(C$2:C7765,C7765,M$2:M7765,1)=1,1,0),"")</f>
        <v/>
      </c>
      <c r="S7765" s="0" t="str">
        <f aca="false">IF(L7765=1,IF(COUNTIFS(C$2:C7765,C7765,L$2:L7765,1)=1,1,0),"")</f>
        <v/>
      </c>
      <c r="T7765" s="38" t="str">
        <f aca="false">IF(N7765="","",N7765+ROW()/10000000)</f>
        <v/>
      </c>
      <c r="U7765" s="0" t="str">
        <f aca="false">IF(G7765=1,IF(B7765="",1,0),"")</f>
        <v/>
      </c>
    </row>
    <row r="7766" customFormat="false" ht="15" hidden="false" customHeight="false" outlineLevel="0" collapsed="false">
      <c r="A7766" s="35"/>
      <c r="B7766" s="35"/>
      <c r="G7766" s="0" t="str">
        <f aca="false">IF(A7766="","",IF(AND(A7766&gt;=Debut,A7766&lt;Fin),1,0))</f>
        <v/>
      </c>
      <c r="H7766" s="0" t="str">
        <f aca="false">IF(G7766=1,INT(ROUND((A7766-Debut)*86400,0)/600),"")</f>
        <v/>
      </c>
      <c r="I7766" s="0" t="str">
        <f aca="false">IF(G7766=1,INT(ROUND((A7766-Debut)*86400,0)/3600),"")</f>
        <v/>
      </c>
      <c r="J7766" s="0" t="str">
        <f aca="false">IF(OR(A7766="",B7766=""),"",ROUND((B7766-A7766)*86400,0))</f>
        <v/>
      </c>
      <c r="K7766" s="37" t="str">
        <f aca="false">IF(G7766=1,IF(COUNTIFS($C:$C,C7766,$G:$G,1,$A:$A,"&gt;="&amp;(A7766-FenetreInterm/86400),$A:$A,"&lt;="&amp;A7766)&gt;=NbInterm,1,0),"")</f>
        <v/>
      </c>
      <c r="L7766" s="37" t="str">
        <f aca="false">IF(G7766=1,IF(B7766="",0,IF(J7766&lt;SeuilFugitive,1,0)),"")</f>
        <v/>
      </c>
      <c r="M7766" s="37" t="str">
        <f aca="false">IF(G7766=1,IF(B7766="",IF((Fin-A7766)*24&gt;SeuilFigee,1,0),IF(J7766&gt;SeuilFigee*3600,1,0)),"")</f>
        <v/>
      </c>
      <c r="N7766" s="0" t="str">
        <f aca="false">IF(G7766=1,IF(COUNTIF(H$2:H7766,H7766)=1,COUNTIF($H:$H,H7766),""),"")</f>
        <v/>
      </c>
      <c r="O7766" s="0" t="str">
        <f aca="false">IF(G7766=1,IF(COUNTIF(I$2:I7766,I7766)=1,COUNTIF($I:$I,I7766),""),"")</f>
        <v/>
      </c>
      <c r="P7766" s="38" t="str">
        <f aca="false">IF(G7766=1,IF(COUNTIFS(C$2:C7766,C7766,G$2:G7766,1)=1,COUNTIFS($C:$C,C7766,$G:$G,1)+ROW()/10000000,""),"")</f>
        <v/>
      </c>
      <c r="Q7766" s="0" t="str">
        <f aca="false">IF(K7766=1,IF(COUNTIFS(C$2:C7766,C7766,K$2:K7766,1)=1,1,0),"")</f>
        <v/>
      </c>
      <c r="R7766" s="0" t="str">
        <f aca="false">IF(M7766=1,IF(COUNTIFS(C$2:C7766,C7766,M$2:M7766,1)=1,1,0),"")</f>
        <v/>
      </c>
      <c r="S7766" s="0" t="str">
        <f aca="false">IF(L7766=1,IF(COUNTIFS(C$2:C7766,C7766,L$2:L7766,1)=1,1,0),"")</f>
        <v/>
      </c>
      <c r="T7766" s="38" t="str">
        <f aca="false">IF(N7766="","",N7766+ROW()/10000000)</f>
        <v/>
      </c>
      <c r="U7766" s="0" t="str">
        <f aca="false">IF(G7766=1,IF(B7766="",1,0),"")</f>
        <v/>
      </c>
    </row>
    <row r="7767" customFormat="false" ht="15" hidden="false" customHeight="false" outlineLevel="0" collapsed="false">
      <c r="A7767" s="35"/>
      <c r="B7767" s="35"/>
      <c r="G7767" s="0" t="str">
        <f aca="false">IF(A7767="","",IF(AND(A7767&gt;=Debut,A7767&lt;Fin),1,0))</f>
        <v/>
      </c>
      <c r="H7767" s="0" t="str">
        <f aca="false">IF(G7767=1,INT(ROUND((A7767-Debut)*86400,0)/600),"")</f>
        <v/>
      </c>
      <c r="I7767" s="0" t="str">
        <f aca="false">IF(G7767=1,INT(ROUND((A7767-Debut)*86400,0)/3600),"")</f>
        <v/>
      </c>
      <c r="J7767" s="0" t="str">
        <f aca="false">IF(OR(A7767="",B7767=""),"",ROUND((B7767-A7767)*86400,0))</f>
        <v/>
      </c>
      <c r="K7767" s="37" t="str">
        <f aca="false">IF(G7767=1,IF(COUNTIFS($C:$C,C7767,$G:$G,1,$A:$A,"&gt;="&amp;(A7767-FenetreInterm/86400),$A:$A,"&lt;="&amp;A7767)&gt;=NbInterm,1,0),"")</f>
        <v/>
      </c>
      <c r="L7767" s="37" t="str">
        <f aca="false">IF(G7767=1,IF(B7767="",0,IF(J7767&lt;SeuilFugitive,1,0)),"")</f>
        <v/>
      </c>
      <c r="M7767" s="37" t="str">
        <f aca="false">IF(G7767=1,IF(B7767="",IF((Fin-A7767)*24&gt;SeuilFigee,1,0),IF(J7767&gt;SeuilFigee*3600,1,0)),"")</f>
        <v/>
      </c>
      <c r="N7767" s="0" t="str">
        <f aca="false">IF(G7767=1,IF(COUNTIF(H$2:H7767,H7767)=1,COUNTIF($H:$H,H7767),""),"")</f>
        <v/>
      </c>
      <c r="O7767" s="0" t="str">
        <f aca="false">IF(G7767=1,IF(COUNTIF(I$2:I7767,I7767)=1,COUNTIF($I:$I,I7767),""),"")</f>
        <v/>
      </c>
      <c r="P7767" s="38" t="str">
        <f aca="false">IF(G7767=1,IF(COUNTIFS(C$2:C7767,C7767,G$2:G7767,1)=1,COUNTIFS($C:$C,C7767,$G:$G,1)+ROW()/10000000,""),"")</f>
        <v/>
      </c>
      <c r="Q7767" s="0" t="str">
        <f aca="false">IF(K7767=1,IF(COUNTIFS(C$2:C7767,C7767,K$2:K7767,1)=1,1,0),"")</f>
        <v/>
      </c>
      <c r="R7767" s="0" t="str">
        <f aca="false">IF(M7767=1,IF(COUNTIFS(C$2:C7767,C7767,M$2:M7767,1)=1,1,0),"")</f>
        <v/>
      </c>
      <c r="S7767" s="0" t="str">
        <f aca="false">IF(L7767=1,IF(COUNTIFS(C$2:C7767,C7767,L$2:L7767,1)=1,1,0),"")</f>
        <v/>
      </c>
      <c r="T7767" s="38" t="str">
        <f aca="false">IF(N7767="","",N7767+ROW()/10000000)</f>
        <v/>
      </c>
      <c r="U7767" s="0" t="str">
        <f aca="false">IF(G7767=1,IF(B7767="",1,0),"")</f>
        <v/>
      </c>
    </row>
    <row r="7768" customFormat="false" ht="15" hidden="false" customHeight="false" outlineLevel="0" collapsed="false">
      <c r="A7768" s="35"/>
      <c r="B7768" s="35"/>
      <c r="G7768" s="0" t="str">
        <f aca="false">IF(A7768="","",IF(AND(A7768&gt;=Debut,A7768&lt;Fin),1,0))</f>
        <v/>
      </c>
      <c r="H7768" s="0" t="str">
        <f aca="false">IF(G7768=1,INT(ROUND((A7768-Debut)*86400,0)/600),"")</f>
        <v/>
      </c>
      <c r="I7768" s="0" t="str">
        <f aca="false">IF(G7768=1,INT(ROUND((A7768-Debut)*86400,0)/3600),"")</f>
        <v/>
      </c>
      <c r="J7768" s="0" t="str">
        <f aca="false">IF(OR(A7768="",B7768=""),"",ROUND((B7768-A7768)*86400,0))</f>
        <v/>
      </c>
      <c r="K7768" s="37" t="str">
        <f aca="false">IF(G7768=1,IF(COUNTIFS($C:$C,C7768,$G:$G,1,$A:$A,"&gt;="&amp;(A7768-FenetreInterm/86400),$A:$A,"&lt;="&amp;A7768)&gt;=NbInterm,1,0),"")</f>
        <v/>
      </c>
      <c r="L7768" s="37" t="str">
        <f aca="false">IF(G7768=1,IF(B7768="",0,IF(J7768&lt;SeuilFugitive,1,0)),"")</f>
        <v/>
      </c>
      <c r="M7768" s="37" t="str">
        <f aca="false">IF(G7768=1,IF(B7768="",IF((Fin-A7768)*24&gt;SeuilFigee,1,0),IF(J7768&gt;SeuilFigee*3600,1,0)),"")</f>
        <v/>
      </c>
      <c r="N7768" s="0" t="str">
        <f aca="false">IF(G7768=1,IF(COUNTIF(H$2:H7768,H7768)=1,COUNTIF($H:$H,H7768),""),"")</f>
        <v/>
      </c>
      <c r="O7768" s="0" t="str">
        <f aca="false">IF(G7768=1,IF(COUNTIF(I$2:I7768,I7768)=1,COUNTIF($I:$I,I7768),""),"")</f>
        <v/>
      </c>
      <c r="P7768" s="38" t="str">
        <f aca="false">IF(G7768=1,IF(COUNTIFS(C$2:C7768,C7768,G$2:G7768,1)=1,COUNTIFS($C:$C,C7768,$G:$G,1)+ROW()/10000000,""),"")</f>
        <v/>
      </c>
      <c r="Q7768" s="0" t="str">
        <f aca="false">IF(K7768=1,IF(COUNTIFS(C$2:C7768,C7768,K$2:K7768,1)=1,1,0),"")</f>
        <v/>
      </c>
      <c r="R7768" s="0" t="str">
        <f aca="false">IF(M7768=1,IF(COUNTIFS(C$2:C7768,C7768,M$2:M7768,1)=1,1,0),"")</f>
        <v/>
      </c>
      <c r="S7768" s="0" t="str">
        <f aca="false">IF(L7768=1,IF(COUNTIFS(C$2:C7768,C7768,L$2:L7768,1)=1,1,0),"")</f>
        <v/>
      </c>
      <c r="T7768" s="38" t="str">
        <f aca="false">IF(N7768="","",N7768+ROW()/10000000)</f>
        <v/>
      </c>
      <c r="U7768" s="0" t="str">
        <f aca="false">IF(G7768=1,IF(B7768="",1,0),"")</f>
        <v/>
      </c>
    </row>
    <row r="7769" customFormat="false" ht="15" hidden="false" customHeight="false" outlineLevel="0" collapsed="false">
      <c r="A7769" s="35"/>
      <c r="B7769" s="35"/>
      <c r="G7769" s="0" t="str">
        <f aca="false">IF(A7769="","",IF(AND(A7769&gt;=Debut,A7769&lt;Fin),1,0))</f>
        <v/>
      </c>
      <c r="H7769" s="0" t="str">
        <f aca="false">IF(G7769=1,INT(ROUND((A7769-Debut)*86400,0)/600),"")</f>
        <v/>
      </c>
      <c r="I7769" s="0" t="str">
        <f aca="false">IF(G7769=1,INT(ROUND((A7769-Debut)*86400,0)/3600),"")</f>
        <v/>
      </c>
      <c r="J7769" s="0" t="str">
        <f aca="false">IF(OR(A7769="",B7769=""),"",ROUND((B7769-A7769)*86400,0))</f>
        <v/>
      </c>
      <c r="K7769" s="37" t="str">
        <f aca="false">IF(G7769=1,IF(COUNTIFS($C:$C,C7769,$G:$G,1,$A:$A,"&gt;="&amp;(A7769-FenetreInterm/86400),$A:$A,"&lt;="&amp;A7769)&gt;=NbInterm,1,0),"")</f>
        <v/>
      </c>
      <c r="L7769" s="37" t="str">
        <f aca="false">IF(G7769=1,IF(B7769="",0,IF(J7769&lt;SeuilFugitive,1,0)),"")</f>
        <v/>
      </c>
      <c r="M7769" s="37" t="str">
        <f aca="false">IF(G7769=1,IF(B7769="",IF((Fin-A7769)*24&gt;SeuilFigee,1,0),IF(J7769&gt;SeuilFigee*3600,1,0)),"")</f>
        <v/>
      </c>
      <c r="N7769" s="0" t="str">
        <f aca="false">IF(G7769=1,IF(COUNTIF(H$2:H7769,H7769)=1,COUNTIF($H:$H,H7769),""),"")</f>
        <v/>
      </c>
      <c r="O7769" s="0" t="str">
        <f aca="false">IF(G7769=1,IF(COUNTIF(I$2:I7769,I7769)=1,COUNTIF($I:$I,I7769),""),"")</f>
        <v/>
      </c>
      <c r="P7769" s="38" t="str">
        <f aca="false">IF(G7769=1,IF(COUNTIFS(C$2:C7769,C7769,G$2:G7769,1)=1,COUNTIFS($C:$C,C7769,$G:$G,1)+ROW()/10000000,""),"")</f>
        <v/>
      </c>
      <c r="Q7769" s="0" t="str">
        <f aca="false">IF(K7769=1,IF(COUNTIFS(C$2:C7769,C7769,K$2:K7769,1)=1,1,0),"")</f>
        <v/>
      </c>
      <c r="R7769" s="0" t="str">
        <f aca="false">IF(M7769=1,IF(COUNTIFS(C$2:C7769,C7769,M$2:M7769,1)=1,1,0),"")</f>
        <v/>
      </c>
      <c r="S7769" s="0" t="str">
        <f aca="false">IF(L7769=1,IF(COUNTIFS(C$2:C7769,C7769,L$2:L7769,1)=1,1,0),"")</f>
        <v/>
      </c>
      <c r="T7769" s="38" t="str">
        <f aca="false">IF(N7769="","",N7769+ROW()/10000000)</f>
        <v/>
      </c>
      <c r="U7769" s="0" t="str">
        <f aca="false">IF(G7769=1,IF(B7769="",1,0),"")</f>
        <v/>
      </c>
    </row>
    <row r="7770" customFormat="false" ht="15" hidden="false" customHeight="false" outlineLevel="0" collapsed="false">
      <c r="A7770" s="35"/>
      <c r="B7770" s="35"/>
      <c r="G7770" s="0" t="str">
        <f aca="false">IF(A7770="","",IF(AND(A7770&gt;=Debut,A7770&lt;Fin),1,0))</f>
        <v/>
      </c>
      <c r="H7770" s="0" t="str">
        <f aca="false">IF(G7770=1,INT(ROUND((A7770-Debut)*86400,0)/600),"")</f>
        <v/>
      </c>
      <c r="I7770" s="0" t="str">
        <f aca="false">IF(G7770=1,INT(ROUND((A7770-Debut)*86400,0)/3600),"")</f>
        <v/>
      </c>
      <c r="J7770" s="0" t="str">
        <f aca="false">IF(OR(A7770="",B7770=""),"",ROUND((B7770-A7770)*86400,0))</f>
        <v/>
      </c>
      <c r="K7770" s="37" t="str">
        <f aca="false">IF(G7770=1,IF(COUNTIFS($C:$C,C7770,$G:$G,1,$A:$A,"&gt;="&amp;(A7770-FenetreInterm/86400),$A:$A,"&lt;="&amp;A7770)&gt;=NbInterm,1,0),"")</f>
        <v/>
      </c>
      <c r="L7770" s="37" t="str">
        <f aca="false">IF(G7770=1,IF(B7770="",0,IF(J7770&lt;SeuilFugitive,1,0)),"")</f>
        <v/>
      </c>
      <c r="M7770" s="37" t="str">
        <f aca="false">IF(G7770=1,IF(B7770="",IF((Fin-A7770)*24&gt;SeuilFigee,1,0),IF(J7770&gt;SeuilFigee*3600,1,0)),"")</f>
        <v/>
      </c>
      <c r="N7770" s="0" t="str">
        <f aca="false">IF(G7770=1,IF(COUNTIF(H$2:H7770,H7770)=1,COUNTIF($H:$H,H7770),""),"")</f>
        <v/>
      </c>
      <c r="O7770" s="0" t="str">
        <f aca="false">IF(G7770=1,IF(COUNTIF(I$2:I7770,I7770)=1,COUNTIF($I:$I,I7770),""),"")</f>
        <v/>
      </c>
      <c r="P7770" s="38" t="str">
        <f aca="false">IF(G7770=1,IF(COUNTIFS(C$2:C7770,C7770,G$2:G7770,1)=1,COUNTIFS($C:$C,C7770,$G:$G,1)+ROW()/10000000,""),"")</f>
        <v/>
      </c>
      <c r="Q7770" s="0" t="str">
        <f aca="false">IF(K7770=1,IF(COUNTIFS(C$2:C7770,C7770,K$2:K7770,1)=1,1,0),"")</f>
        <v/>
      </c>
      <c r="R7770" s="0" t="str">
        <f aca="false">IF(M7770=1,IF(COUNTIFS(C$2:C7770,C7770,M$2:M7770,1)=1,1,0),"")</f>
        <v/>
      </c>
      <c r="S7770" s="0" t="str">
        <f aca="false">IF(L7770=1,IF(COUNTIFS(C$2:C7770,C7770,L$2:L7770,1)=1,1,0),"")</f>
        <v/>
      </c>
      <c r="T7770" s="38" t="str">
        <f aca="false">IF(N7770="","",N7770+ROW()/10000000)</f>
        <v/>
      </c>
      <c r="U7770" s="0" t="str">
        <f aca="false">IF(G7770=1,IF(B7770="",1,0),"")</f>
        <v/>
      </c>
    </row>
    <row r="7771" customFormat="false" ht="15" hidden="false" customHeight="false" outlineLevel="0" collapsed="false">
      <c r="A7771" s="35"/>
      <c r="B7771" s="35"/>
      <c r="G7771" s="0" t="str">
        <f aca="false">IF(A7771="","",IF(AND(A7771&gt;=Debut,A7771&lt;Fin),1,0))</f>
        <v/>
      </c>
      <c r="H7771" s="0" t="str">
        <f aca="false">IF(G7771=1,INT(ROUND((A7771-Debut)*86400,0)/600),"")</f>
        <v/>
      </c>
      <c r="I7771" s="0" t="str">
        <f aca="false">IF(G7771=1,INT(ROUND((A7771-Debut)*86400,0)/3600),"")</f>
        <v/>
      </c>
      <c r="J7771" s="0" t="str">
        <f aca="false">IF(OR(A7771="",B7771=""),"",ROUND((B7771-A7771)*86400,0))</f>
        <v/>
      </c>
      <c r="K7771" s="37" t="str">
        <f aca="false">IF(G7771=1,IF(COUNTIFS($C:$C,C7771,$G:$G,1,$A:$A,"&gt;="&amp;(A7771-FenetreInterm/86400),$A:$A,"&lt;="&amp;A7771)&gt;=NbInterm,1,0),"")</f>
        <v/>
      </c>
      <c r="L7771" s="37" t="str">
        <f aca="false">IF(G7771=1,IF(B7771="",0,IF(J7771&lt;SeuilFugitive,1,0)),"")</f>
        <v/>
      </c>
      <c r="M7771" s="37" t="str">
        <f aca="false">IF(G7771=1,IF(B7771="",IF((Fin-A7771)*24&gt;SeuilFigee,1,0),IF(J7771&gt;SeuilFigee*3600,1,0)),"")</f>
        <v/>
      </c>
      <c r="N7771" s="0" t="str">
        <f aca="false">IF(G7771=1,IF(COUNTIF(H$2:H7771,H7771)=1,COUNTIF($H:$H,H7771),""),"")</f>
        <v/>
      </c>
      <c r="O7771" s="0" t="str">
        <f aca="false">IF(G7771=1,IF(COUNTIF(I$2:I7771,I7771)=1,COUNTIF($I:$I,I7771),""),"")</f>
        <v/>
      </c>
      <c r="P7771" s="38" t="str">
        <f aca="false">IF(G7771=1,IF(COUNTIFS(C$2:C7771,C7771,G$2:G7771,1)=1,COUNTIFS($C:$C,C7771,$G:$G,1)+ROW()/10000000,""),"")</f>
        <v/>
      </c>
      <c r="Q7771" s="0" t="str">
        <f aca="false">IF(K7771=1,IF(COUNTIFS(C$2:C7771,C7771,K$2:K7771,1)=1,1,0),"")</f>
        <v/>
      </c>
      <c r="R7771" s="0" t="str">
        <f aca="false">IF(M7771=1,IF(COUNTIFS(C$2:C7771,C7771,M$2:M7771,1)=1,1,0),"")</f>
        <v/>
      </c>
      <c r="S7771" s="0" t="str">
        <f aca="false">IF(L7771=1,IF(COUNTIFS(C$2:C7771,C7771,L$2:L7771,1)=1,1,0),"")</f>
        <v/>
      </c>
      <c r="T7771" s="38" t="str">
        <f aca="false">IF(N7771="","",N7771+ROW()/10000000)</f>
        <v/>
      </c>
      <c r="U7771" s="0" t="str">
        <f aca="false">IF(G7771=1,IF(B7771="",1,0),"")</f>
        <v/>
      </c>
    </row>
    <row r="7772" customFormat="false" ht="15" hidden="false" customHeight="false" outlineLevel="0" collapsed="false">
      <c r="A7772" s="35"/>
      <c r="B7772" s="35"/>
      <c r="G7772" s="0" t="str">
        <f aca="false">IF(A7772="","",IF(AND(A7772&gt;=Debut,A7772&lt;Fin),1,0))</f>
        <v/>
      </c>
      <c r="H7772" s="0" t="str">
        <f aca="false">IF(G7772=1,INT(ROUND((A7772-Debut)*86400,0)/600),"")</f>
        <v/>
      </c>
      <c r="I7772" s="0" t="str">
        <f aca="false">IF(G7772=1,INT(ROUND((A7772-Debut)*86400,0)/3600),"")</f>
        <v/>
      </c>
      <c r="J7772" s="0" t="str">
        <f aca="false">IF(OR(A7772="",B7772=""),"",ROUND((B7772-A7772)*86400,0))</f>
        <v/>
      </c>
      <c r="K7772" s="37" t="str">
        <f aca="false">IF(G7772=1,IF(COUNTIFS($C:$C,C7772,$G:$G,1,$A:$A,"&gt;="&amp;(A7772-FenetreInterm/86400),$A:$A,"&lt;="&amp;A7772)&gt;=NbInterm,1,0),"")</f>
        <v/>
      </c>
      <c r="L7772" s="37" t="str">
        <f aca="false">IF(G7772=1,IF(B7772="",0,IF(J7772&lt;SeuilFugitive,1,0)),"")</f>
        <v/>
      </c>
      <c r="M7772" s="37" t="str">
        <f aca="false">IF(G7772=1,IF(B7772="",IF((Fin-A7772)*24&gt;SeuilFigee,1,0),IF(J7772&gt;SeuilFigee*3600,1,0)),"")</f>
        <v/>
      </c>
      <c r="N7772" s="0" t="str">
        <f aca="false">IF(G7772=1,IF(COUNTIF(H$2:H7772,H7772)=1,COUNTIF($H:$H,H7772),""),"")</f>
        <v/>
      </c>
      <c r="O7772" s="0" t="str">
        <f aca="false">IF(G7772=1,IF(COUNTIF(I$2:I7772,I7772)=1,COUNTIF($I:$I,I7772),""),"")</f>
        <v/>
      </c>
      <c r="P7772" s="38" t="str">
        <f aca="false">IF(G7772=1,IF(COUNTIFS(C$2:C7772,C7772,G$2:G7772,1)=1,COUNTIFS($C:$C,C7772,$G:$G,1)+ROW()/10000000,""),"")</f>
        <v/>
      </c>
      <c r="Q7772" s="0" t="str">
        <f aca="false">IF(K7772=1,IF(COUNTIFS(C$2:C7772,C7772,K$2:K7772,1)=1,1,0),"")</f>
        <v/>
      </c>
      <c r="R7772" s="0" t="str">
        <f aca="false">IF(M7772=1,IF(COUNTIFS(C$2:C7772,C7772,M$2:M7772,1)=1,1,0),"")</f>
        <v/>
      </c>
      <c r="S7772" s="0" t="str">
        <f aca="false">IF(L7772=1,IF(COUNTIFS(C$2:C7772,C7772,L$2:L7772,1)=1,1,0),"")</f>
        <v/>
      </c>
      <c r="T7772" s="38" t="str">
        <f aca="false">IF(N7772="","",N7772+ROW()/10000000)</f>
        <v/>
      </c>
      <c r="U7772" s="0" t="str">
        <f aca="false">IF(G7772=1,IF(B7772="",1,0),"")</f>
        <v/>
      </c>
    </row>
    <row r="7773" customFormat="false" ht="15" hidden="false" customHeight="false" outlineLevel="0" collapsed="false">
      <c r="A7773" s="35"/>
      <c r="B7773" s="35"/>
      <c r="G7773" s="0" t="str">
        <f aca="false">IF(A7773="","",IF(AND(A7773&gt;=Debut,A7773&lt;Fin),1,0))</f>
        <v/>
      </c>
      <c r="H7773" s="0" t="str">
        <f aca="false">IF(G7773=1,INT(ROUND((A7773-Debut)*86400,0)/600),"")</f>
        <v/>
      </c>
      <c r="I7773" s="0" t="str">
        <f aca="false">IF(G7773=1,INT(ROUND((A7773-Debut)*86400,0)/3600),"")</f>
        <v/>
      </c>
      <c r="J7773" s="0" t="str">
        <f aca="false">IF(OR(A7773="",B7773=""),"",ROUND((B7773-A7773)*86400,0))</f>
        <v/>
      </c>
      <c r="K7773" s="37" t="str">
        <f aca="false">IF(G7773=1,IF(COUNTIFS($C:$C,C7773,$G:$G,1,$A:$A,"&gt;="&amp;(A7773-FenetreInterm/86400),$A:$A,"&lt;="&amp;A7773)&gt;=NbInterm,1,0),"")</f>
        <v/>
      </c>
      <c r="L7773" s="37" t="str">
        <f aca="false">IF(G7773=1,IF(B7773="",0,IF(J7773&lt;SeuilFugitive,1,0)),"")</f>
        <v/>
      </c>
      <c r="M7773" s="37" t="str">
        <f aca="false">IF(G7773=1,IF(B7773="",IF((Fin-A7773)*24&gt;SeuilFigee,1,0),IF(J7773&gt;SeuilFigee*3600,1,0)),"")</f>
        <v/>
      </c>
      <c r="N7773" s="0" t="str">
        <f aca="false">IF(G7773=1,IF(COUNTIF(H$2:H7773,H7773)=1,COUNTIF($H:$H,H7773),""),"")</f>
        <v/>
      </c>
      <c r="O7773" s="0" t="str">
        <f aca="false">IF(G7773=1,IF(COUNTIF(I$2:I7773,I7773)=1,COUNTIF($I:$I,I7773),""),"")</f>
        <v/>
      </c>
      <c r="P7773" s="38" t="str">
        <f aca="false">IF(G7773=1,IF(COUNTIFS(C$2:C7773,C7773,G$2:G7773,1)=1,COUNTIFS($C:$C,C7773,$G:$G,1)+ROW()/10000000,""),"")</f>
        <v/>
      </c>
      <c r="Q7773" s="0" t="str">
        <f aca="false">IF(K7773=1,IF(COUNTIFS(C$2:C7773,C7773,K$2:K7773,1)=1,1,0),"")</f>
        <v/>
      </c>
      <c r="R7773" s="0" t="str">
        <f aca="false">IF(M7773=1,IF(COUNTIFS(C$2:C7773,C7773,M$2:M7773,1)=1,1,0),"")</f>
        <v/>
      </c>
      <c r="S7773" s="0" t="str">
        <f aca="false">IF(L7773=1,IF(COUNTIFS(C$2:C7773,C7773,L$2:L7773,1)=1,1,0),"")</f>
        <v/>
      </c>
      <c r="T7773" s="38" t="str">
        <f aca="false">IF(N7773="","",N7773+ROW()/10000000)</f>
        <v/>
      </c>
      <c r="U7773" s="0" t="str">
        <f aca="false">IF(G7773=1,IF(B7773="",1,0),"")</f>
        <v/>
      </c>
    </row>
    <row r="7774" customFormat="false" ht="15" hidden="false" customHeight="false" outlineLevel="0" collapsed="false">
      <c r="A7774" s="35"/>
      <c r="B7774" s="35"/>
      <c r="G7774" s="0" t="str">
        <f aca="false">IF(A7774="","",IF(AND(A7774&gt;=Debut,A7774&lt;Fin),1,0))</f>
        <v/>
      </c>
      <c r="H7774" s="0" t="str">
        <f aca="false">IF(G7774=1,INT(ROUND((A7774-Debut)*86400,0)/600),"")</f>
        <v/>
      </c>
      <c r="I7774" s="0" t="str">
        <f aca="false">IF(G7774=1,INT(ROUND((A7774-Debut)*86400,0)/3600),"")</f>
        <v/>
      </c>
      <c r="J7774" s="0" t="str">
        <f aca="false">IF(OR(A7774="",B7774=""),"",ROUND((B7774-A7774)*86400,0))</f>
        <v/>
      </c>
      <c r="K7774" s="37" t="str">
        <f aca="false">IF(G7774=1,IF(COUNTIFS($C:$C,C7774,$G:$G,1,$A:$A,"&gt;="&amp;(A7774-FenetreInterm/86400),$A:$A,"&lt;="&amp;A7774)&gt;=NbInterm,1,0),"")</f>
        <v/>
      </c>
      <c r="L7774" s="37" t="str">
        <f aca="false">IF(G7774=1,IF(B7774="",0,IF(J7774&lt;SeuilFugitive,1,0)),"")</f>
        <v/>
      </c>
      <c r="M7774" s="37" t="str">
        <f aca="false">IF(G7774=1,IF(B7774="",IF((Fin-A7774)*24&gt;SeuilFigee,1,0),IF(J7774&gt;SeuilFigee*3600,1,0)),"")</f>
        <v/>
      </c>
      <c r="N7774" s="0" t="str">
        <f aca="false">IF(G7774=1,IF(COUNTIF(H$2:H7774,H7774)=1,COUNTIF($H:$H,H7774),""),"")</f>
        <v/>
      </c>
      <c r="O7774" s="0" t="str">
        <f aca="false">IF(G7774=1,IF(COUNTIF(I$2:I7774,I7774)=1,COUNTIF($I:$I,I7774),""),"")</f>
        <v/>
      </c>
      <c r="P7774" s="38" t="str">
        <f aca="false">IF(G7774=1,IF(COUNTIFS(C$2:C7774,C7774,G$2:G7774,1)=1,COUNTIFS($C:$C,C7774,$G:$G,1)+ROW()/10000000,""),"")</f>
        <v/>
      </c>
      <c r="Q7774" s="0" t="str">
        <f aca="false">IF(K7774=1,IF(COUNTIFS(C$2:C7774,C7774,K$2:K7774,1)=1,1,0),"")</f>
        <v/>
      </c>
      <c r="R7774" s="0" t="str">
        <f aca="false">IF(M7774=1,IF(COUNTIFS(C$2:C7774,C7774,M$2:M7774,1)=1,1,0),"")</f>
        <v/>
      </c>
      <c r="S7774" s="0" t="str">
        <f aca="false">IF(L7774=1,IF(COUNTIFS(C$2:C7774,C7774,L$2:L7774,1)=1,1,0),"")</f>
        <v/>
      </c>
      <c r="T7774" s="38" t="str">
        <f aca="false">IF(N7774="","",N7774+ROW()/10000000)</f>
        <v/>
      </c>
      <c r="U7774" s="0" t="str">
        <f aca="false">IF(G7774=1,IF(B7774="",1,0),"")</f>
        <v/>
      </c>
    </row>
    <row r="7775" customFormat="false" ht="15" hidden="false" customHeight="false" outlineLevel="0" collapsed="false">
      <c r="A7775" s="35"/>
      <c r="B7775" s="35"/>
      <c r="G7775" s="0" t="str">
        <f aca="false">IF(A7775="","",IF(AND(A7775&gt;=Debut,A7775&lt;Fin),1,0))</f>
        <v/>
      </c>
      <c r="H7775" s="0" t="str">
        <f aca="false">IF(G7775=1,INT(ROUND((A7775-Debut)*86400,0)/600),"")</f>
        <v/>
      </c>
      <c r="I7775" s="0" t="str">
        <f aca="false">IF(G7775=1,INT(ROUND((A7775-Debut)*86400,0)/3600),"")</f>
        <v/>
      </c>
      <c r="J7775" s="0" t="str">
        <f aca="false">IF(OR(A7775="",B7775=""),"",ROUND((B7775-A7775)*86400,0))</f>
        <v/>
      </c>
      <c r="K7775" s="37" t="str">
        <f aca="false">IF(G7775=1,IF(COUNTIFS($C:$C,C7775,$G:$G,1,$A:$A,"&gt;="&amp;(A7775-FenetreInterm/86400),$A:$A,"&lt;="&amp;A7775)&gt;=NbInterm,1,0),"")</f>
        <v/>
      </c>
      <c r="L7775" s="37" t="str">
        <f aca="false">IF(G7775=1,IF(B7775="",0,IF(J7775&lt;SeuilFugitive,1,0)),"")</f>
        <v/>
      </c>
      <c r="M7775" s="37" t="str">
        <f aca="false">IF(G7775=1,IF(B7775="",IF((Fin-A7775)*24&gt;SeuilFigee,1,0),IF(J7775&gt;SeuilFigee*3600,1,0)),"")</f>
        <v/>
      </c>
      <c r="N7775" s="0" t="str">
        <f aca="false">IF(G7775=1,IF(COUNTIF(H$2:H7775,H7775)=1,COUNTIF($H:$H,H7775),""),"")</f>
        <v/>
      </c>
      <c r="O7775" s="0" t="str">
        <f aca="false">IF(G7775=1,IF(COUNTIF(I$2:I7775,I7775)=1,COUNTIF($I:$I,I7775),""),"")</f>
        <v/>
      </c>
      <c r="P7775" s="38" t="str">
        <f aca="false">IF(G7775=1,IF(COUNTIFS(C$2:C7775,C7775,G$2:G7775,1)=1,COUNTIFS($C:$C,C7775,$G:$G,1)+ROW()/10000000,""),"")</f>
        <v/>
      </c>
      <c r="Q7775" s="0" t="str">
        <f aca="false">IF(K7775=1,IF(COUNTIFS(C$2:C7775,C7775,K$2:K7775,1)=1,1,0),"")</f>
        <v/>
      </c>
      <c r="R7775" s="0" t="str">
        <f aca="false">IF(M7775=1,IF(COUNTIFS(C$2:C7775,C7775,M$2:M7775,1)=1,1,0),"")</f>
        <v/>
      </c>
      <c r="S7775" s="0" t="str">
        <f aca="false">IF(L7775=1,IF(COUNTIFS(C$2:C7775,C7775,L$2:L7775,1)=1,1,0),"")</f>
        <v/>
      </c>
      <c r="T7775" s="38" t="str">
        <f aca="false">IF(N7775="","",N7775+ROW()/10000000)</f>
        <v/>
      </c>
      <c r="U7775" s="0" t="str">
        <f aca="false">IF(G7775=1,IF(B7775="",1,0),"")</f>
        <v/>
      </c>
    </row>
    <row r="7776" customFormat="false" ht="15" hidden="false" customHeight="false" outlineLevel="0" collapsed="false">
      <c r="A7776" s="35"/>
      <c r="B7776" s="35"/>
      <c r="G7776" s="0" t="str">
        <f aca="false">IF(A7776="","",IF(AND(A7776&gt;=Debut,A7776&lt;Fin),1,0))</f>
        <v/>
      </c>
      <c r="H7776" s="0" t="str">
        <f aca="false">IF(G7776=1,INT(ROUND((A7776-Debut)*86400,0)/600),"")</f>
        <v/>
      </c>
      <c r="I7776" s="0" t="str">
        <f aca="false">IF(G7776=1,INT(ROUND((A7776-Debut)*86400,0)/3600),"")</f>
        <v/>
      </c>
      <c r="J7776" s="0" t="str">
        <f aca="false">IF(OR(A7776="",B7776=""),"",ROUND((B7776-A7776)*86400,0))</f>
        <v/>
      </c>
      <c r="K7776" s="37" t="str">
        <f aca="false">IF(G7776=1,IF(COUNTIFS($C:$C,C7776,$G:$G,1,$A:$A,"&gt;="&amp;(A7776-FenetreInterm/86400),$A:$A,"&lt;="&amp;A7776)&gt;=NbInterm,1,0),"")</f>
        <v/>
      </c>
      <c r="L7776" s="37" t="str">
        <f aca="false">IF(G7776=1,IF(B7776="",0,IF(J7776&lt;SeuilFugitive,1,0)),"")</f>
        <v/>
      </c>
      <c r="M7776" s="37" t="str">
        <f aca="false">IF(G7776=1,IF(B7776="",IF((Fin-A7776)*24&gt;SeuilFigee,1,0),IF(J7776&gt;SeuilFigee*3600,1,0)),"")</f>
        <v/>
      </c>
      <c r="N7776" s="0" t="str">
        <f aca="false">IF(G7776=1,IF(COUNTIF(H$2:H7776,H7776)=1,COUNTIF($H:$H,H7776),""),"")</f>
        <v/>
      </c>
      <c r="O7776" s="0" t="str">
        <f aca="false">IF(G7776=1,IF(COUNTIF(I$2:I7776,I7776)=1,COUNTIF($I:$I,I7776),""),"")</f>
        <v/>
      </c>
      <c r="P7776" s="38" t="str">
        <f aca="false">IF(G7776=1,IF(COUNTIFS(C$2:C7776,C7776,G$2:G7776,1)=1,COUNTIFS($C:$C,C7776,$G:$G,1)+ROW()/10000000,""),"")</f>
        <v/>
      </c>
      <c r="Q7776" s="0" t="str">
        <f aca="false">IF(K7776=1,IF(COUNTIFS(C$2:C7776,C7776,K$2:K7776,1)=1,1,0),"")</f>
        <v/>
      </c>
      <c r="R7776" s="0" t="str">
        <f aca="false">IF(M7776=1,IF(COUNTIFS(C$2:C7776,C7776,M$2:M7776,1)=1,1,0),"")</f>
        <v/>
      </c>
      <c r="S7776" s="0" t="str">
        <f aca="false">IF(L7776=1,IF(COUNTIFS(C$2:C7776,C7776,L$2:L7776,1)=1,1,0),"")</f>
        <v/>
      </c>
      <c r="T7776" s="38" t="str">
        <f aca="false">IF(N7776="","",N7776+ROW()/10000000)</f>
        <v/>
      </c>
      <c r="U7776" s="0" t="str">
        <f aca="false">IF(G7776=1,IF(B7776="",1,0),"")</f>
        <v/>
      </c>
    </row>
    <row r="7777" customFormat="false" ht="15" hidden="false" customHeight="false" outlineLevel="0" collapsed="false">
      <c r="A7777" s="35"/>
      <c r="B7777" s="35"/>
      <c r="G7777" s="0" t="str">
        <f aca="false">IF(A7777="","",IF(AND(A7777&gt;=Debut,A7777&lt;Fin),1,0))</f>
        <v/>
      </c>
      <c r="H7777" s="0" t="str">
        <f aca="false">IF(G7777=1,INT(ROUND((A7777-Debut)*86400,0)/600),"")</f>
        <v/>
      </c>
      <c r="I7777" s="0" t="str">
        <f aca="false">IF(G7777=1,INT(ROUND((A7777-Debut)*86400,0)/3600),"")</f>
        <v/>
      </c>
      <c r="J7777" s="0" t="str">
        <f aca="false">IF(OR(A7777="",B7777=""),"",ROUND((B7777-A7777)*86400,0))</f>
        <v/>
      </c>
      <c r="K7777" s="37" t="str">
        <f aca="false">IF(G7777=1,IF(COUNTIFS($C:$C,C7777,$G:$G,1,$A:$A,"&gt;="&amp;(A7777-FenetreInterm/86400),$A:$A,"&lt;="&amp;A7777)&gt;=NbInterm,1,0),"")</f>
        <v/>
      </c>
      <c r="L7777" s="37" t="str">
        <f aca="false">IF(G7777=1,IF(B7777="",0,IF(J7777&lt;SeuilFugitive,1,0)),"")</f>
        <v/>
      </c>
      <c r="M7777" s="37" t="str">
        <f aca="false">IF(G7777=1,IF(B7777="",IF((Fin-A7777)*24&gt;SeuilFigee,1,0),IF(J7777&gt;SeuilFigee*3600,1,0)),"")</f>
        <v/>
      </c>
      <c r="N7777" s="0" t="str">
        <f aca="false">IF(G7777=1,IF(COUNTIF(H$2:H7777,H7777)=1,COUNTIF($H:$H,H7777),""),"")</f>
        <v/>
      </c>
      <c r="O7777" s="0" t="str">
        <f aca="false">IF(G7777=1,IF(COUNTIF(I$2:I7777,I7777)=1,COUNTIF($I:$I,I7777),""),"")</f>
        <v/>
      </c>
      <c r="P7777" s="38" t="str">
        <f aca="false">IF(G7777=1,IF(COUNTIFS(C$2:C7777,C7777,G$2:G7777,1)=1,COUNTIFS($C:$C,C7777,$G:$G,1)+ROW()/10000000,""),"")</f>
        <v/>
      </c>
      <c r="Q7777" s="0" t="str">
        <f aca="false">IF(K7777=1,IF(COUNTIFS(C$2:C7777,C7777,K$2:K7777,1)=1,1,0),"")</f>
        <v/>
      </c>
      <c r="R7777" s="0" t="str">
        <f aca="false">IF(M7777=1,IF(COUNTIFS(C$2:C7777,C7777,M$2:M7777,1)=1,1,0),"")</f>
        <v/>
      </c>
      <c r="S7777" s="0" t="str">
        <f aca="false">IF(L7777=1,IF(COUNTIFS(C$2:C7777,C7777,L$2:L7777,1)=1,1,0),"")</f>
        <v/>
      </c>
      <c r="T7777" s="38" t="str">
        <f aca="false">IF(N7777="","",N7777+ROW()/10000000)</f>
        <v/>
      </c>
      <c r="U7777" s="0" t="str">
        <f aca="false">IF(G7777=1,IF(B7777="",1,0),"")</f>
        <v/>
      </c>
    </row>
    <row r="7778" customFormat="false" ht="15" hidden="false" customHeight="false" outlineLevel="0" collapsed="false">
      <c r="A7778" s="35"/>
      <c r="B7778" s="35"/>
      <c r="G7778" s="0" t="str">
        <f aca="false">IF(A7778="","",IF(AND(A7778&gt;=Debut,A7778&lt;Fin),1,0))</f>
        <v/>
      </c>
      <c r="H7778" s="0" t="str">
        <f aca="false">IF(G7778=1,INT(ROUND((A7778-Debut)*86400,0)/600),"")</f>
        <v/>
      </c>
      <c r="I7778" s="0" t="str">
        <f aca="false">IF(G7778=1,INT(ROUND((A7778-Debut)*86400,0)/3600),"")</f>
        <v/>
      </c>
      <c r="J7778" s="0" t="str">
        <f aca="false">IF(OR(A7778="",B7778=""),"",ROUND((B7778-A7778)*86400,0))</f>
        <v/>
      </c>
      <c r="K7778" s="37" t="str">
        <f aca="false">IF(G7778=1,IF(COUNTIFS($C:$C,C7778,$G:$G,1,$A:$A,"&gt;="&amp;(A7778-FenetreInterm/86400),$A:$A,"&lt;="&amp;A7778)&gt;=NbInterm,1,0),"")</f>
        <v/>
      </c>
      <c r="L7778" s="37" t="str">
        <f aca="false">IF(G7778=1,IF(B7778="",0,IF(J7778&lt;SeuilFugitive,1,0)),"")</f>
        <v/>
      </c>
      <c r="M7778" s="37" t="str">
        <f aca="false">IF(G7778=1,IF(B7778="",IF((Fin-A7778)*24&gt;SeuilFigee,1,0),IF(J7778&gt;SeuilFigee*3600,1,0)),"")</f>
        <v/>
      </c>
      <c r="N7778" s="0" t="str">
        <f aca="false">IF(G7778=1,IF(COUNTIF(H$2:H7778,H7778)=1,COUNTIF($H:$H,H7778),""),"")</f>
        <v/>
      </c>
      <c r="O7778" s="0" t="str">
        <f aca="false">IF(G7778=1,IF(COUNTIF(I$2:I7778,I7778)=1,COUNTIF($I:$I,I7778),""),"")</f>
        <v/>
      </c>
      <c r="P7778" s="38" t="str">
        <f aca="false">IF(G7778=1,IF(COUNTIFS(C$2:C7778,C7778,G$2:G7778,1)=1,COUNTIFS($C:$C,C7778,$G:$G,1)+ROW()/10000000,""),"")</f>
        <v/>
      </c>
      <c r="Q7778" s="0" t="str">
        <f aca="false">IF(K7778=1,IF(COUNTIFS(C$2:C7778,C7778,K$2:K7778,1)=1,1,0),"")</f>
        <v/>
      </c>
      <c r="R7778" s="0" t="str">
        <f aca="false">IF(M7778=1,IF(COUNTIFS(C$2:C7778,C7778,M$2:M7778,1)=1,1,0),"")</f>
        <v/>
      </c>
      <c r="S7778" s="0" t="str">
        <f aca="false">IF(L7778=1,IF(COUNTIFS(C$2:C7778,C7778,L$2:L7778,1)=1,1,0),"")</f>
        <v/>
      </c>
      <c r="T7778" s="38" t="str">
        <f aca="false">IF(N7778="","",N7778+ROW()/10000000)</f>
        <v/>
      </c>
      <c r="U7778" s="0" t="str">
        <f aca="false">IF(G7778=1,IF(B7778="",1,0),"")</f>
        <v/>
      </c>
    </row>
    <row r="7779" customFormat="false" ht="15" hidden="false" customHeight="false" outlineLevel="0" collapsed="false">
      <c r="A7779" s="35"/>
      <c r="B7779" s="35"/>
      <c r="G7779" s="0" t="str">
        <f aca="false">IF(A7779="","",IF(AND(A7779&gt;=Debut,A7779&lt;Fin),1,0))</f>
        <v/>
      </c>
      <c r="H7779" s="0" t="str">
        <f aca="false">IF(G7779=1,INT(ROUND((A7779-Debut)*86400,0)/600),"")</f>
        <v/>
      </c>
      <c r="I7779" s="0" t="str">
        <f aca="false">IF(G7779=1,INT(ROUND((A7779-Debut)*86400,0)/3600),"")</f>
        <v/>
      </c>
      <c r="J7779" s="0" t="str">
        <f aca="false">IF(OR(A7779="",B7779=""),"",ROUND((B7779-A7779)*86400,0))</f>
        <v/>
      </c>
      <c r="K7779" s="37" t="str">
        <f aca="false">IF(G7779=1,IF(COUNTIFS($C:$C,C7779,$G:$G,1,$A:$A,"&gt;="&amp;(A7779-FenetreInterm/86400),$A:$A,"&lt;="&amp;A7779)&gt;=NbInterm,1,0),"")</f>
        <v/>
      </c>
      <c r="L7779" s="37" t="str">
        <f aca="false">IF(G7779=1,IF(B7779="",0,IF(J7779&lt;SeuilFugitive,1,0)),"")</f>
        <v/>
      </c>
      <c r="M7779" s="37" t="str">
        <f aca="false">IF(G7779=1,IF(B7779="",IF((Fin-A7779)*24&gt;SeuilFigee,1,0),IF(J7779&gt;SeuilFigee*3600,1,0)),"")</f>
        <v/>
      </c>
      <c r="N7779" s="0" t="str">
        <f aca="false">IF(G7779=1,IF(COUNTIF(H$2:H7779,H7779)=1,COUNTIF($H:$H,H7779),""),"")</f>
        <v/>
      </c>
      <c r="O7779" s="0" t="str">
        <f aca="false">IF(G7779=1,IF(COUNTIF(I$2:I7779,I7779)=1,COUNTIF($I:$I,I7779),""),"")</f>
        <v/>
      </c>
      <c r="P7779" s="38" t="str">
        <f aca="false">IF(G7779=1,IF(COUNTIFS(C$2:C7779,C7779,G$2:G7779,1)=1,COUNTIFS($C:$C,C7779,$G:$G,1)+ROW()/10000000,""),"")</f>
        <v/>
      </c>
      <c r="Q7779" s="0" t="str">
        <f aca="false">IF(K7779=1,IF(COUNTIFS(C$2:C7779,C7779,K$2:K7779,1)=1,1,0),"")</f>
        <v/>
      </c>
      <c r="R7779" s="0" t="str">
        <f aca="false">IF(M7779=1,IF(COUNTIFS(C$2:C7779,C7779,M$2:M7779,1)=1,1,0),"")</f>
        <v/>
      </c>
      <c r="S7779" s="0" t="str">
        <f aca="false">IF(L7779=1,IF(COUNTIFS(C$2:C7779,C7779,L$2:L7779,1)=1,1,0),"")</f>
        <v/>
      </c>
      <c r="T7779" s="38" t="str">
        <f aca="false">IF(N7779="","",N7779+ROW()/10000000)</f>
        <v/>
      </c>
      <c r="U7779" s="0" t="str">
        <f aca="false">IF(G7779=1,IF(B7779="",1,0),"")</f>
        <v/>
      </c>
    </row>
    <row r="7780" customFormat="false" ht="15" hidden="false" customHeight="false" outlineLevel="0" collapsed="false">
      <c r="A7780" s="35"/>
      <c r="B7780" s="35"/>
      <c r="G7780" s="0" t="str">
        <f aca="false">IF(A7780="","",IF(AND(A7780&gt;=Debut,A7780&lt;Fin),1,0))</f>
        <v/>
      </c>
      <c r="H7780" s="0" t="str">
        <f aca="false">IF(G7780=1,INT(ROUND((A7780-Debut)*86400,0)/600),"")</f>
        <v/>
      </c>
      <c r="I7780" s="0" t="str">
        <f aca="false">IF(G7780=1,INT(ROUND((A7780-Debut)*86400,0)/3600),"")</f>
        <v/>
      </c>
      <c r="J7780" s="0" t="str">
        <f aca="false">IF(OR(A7780="",B7780=""),"",ROUND((B7780-A7780)*86400,0))</f>
        <v/>
      </c>
      <c r="K7780" s="37" t="str">
        <f aca="false">IF(G7780=1,IF(COUNTIFS($C:$C,C7780,$G:$G,1,$A:$A,"&gt;="&amp;(A7780-FenetreInterm/86400),$A:$A,"&lt;="&amp;A7780)&gt;=NbInterm,1,0),"")</f>
        <v/>
      </c>
      <c r="L7780" s="37" t="str">
        <f aca="false">IF(G7780=1,IF(B7780="",0,IF(J7780&lt;SeuilFugitive,1,0)),"")</f>
        <v/>
      </c>
      <c r="M7780" s="37" t="str">
        <f aca="false">IF(G7780=1,IF(B7780="",IF((Fin-A7780)*24&gt;SeuilFigee,1,0),IF(J7780&gt;SeuilFigee*3600,1,0)),"")</f>
        <v/>
      </c>
      <c r="N7780" s="0" t="str">
        <f aca="false">IF(G7780=1,IF(COUNTIF(H$2:H7780,H7780)=1,COUNTIF($H:$H,H7780),""),"")</f>
        <v/>
      </c>
      <c r="O7780" s="0" t="str">
        <f aca="false">IF(G7780=1,IF(COUNTIF(I$2:I7780,I7780)=1,COUNTIF($I:$I,I7780),""),"")</f>
        <v/>
      </c>
      <c r="P7780" s="38" t="str">
        <f aca="false">IF(G7780=1,IF(COUNTIFS(C$2:C7780,C7780,G$2:G7780,1)=1,COUNTIFS($C:$C,C7780,$G:$G,1)+ROW()/10000000,""),"")</f>
        <v/>
      </c>
      <c r="Q7780" s="0" t="str">
        <f aca="false">IF(K7780=1,IF(COUNTIFS(C$2:C7780,C7780,K$2:K7780,1)=1,1,0),"")</f>
        <v/>
      </c>
      <c r="R7780" s="0" t="str">
        <f aca="false">IF(M7780=1,IF(COUNTIFS(C$2:C7780,C7780,M$2:M7780,1)=1,1,0),"")</f>
        <v/>
      </c>
      <c r="S7780" s="0" t="str">
        <f aca="false">IF(L7780=1,IF(COUNTIFS(C$2:C7780,C7780,L$2:L7780,1)=1,1,0),"")</f>
        <v/>
      </c>
      <c r="T7780" s="38" t="str">
        <f aca="false">IF(N7780="","",N7780+ROW()/10000000)</f>
        <v/>
      </c>
      <c r="U7780" s="0" t="str">
        <f aca="false">IF(G7780=1,IF(B7780="",1,0),"")</f>
        <v/>
      </c>
    </row>
    <row r="7781" customFormat="false" ht="15" hidden="false" customHeight="false" outlineLevel="0" collapsed="false">
      <c r="A7781" s="35"/>
      <c r="B7781" s="35"/>
      <c r="G7781" s="0" t="str">
        <f aca="false">IF(A7781="","",IF(AND(A7781&gt;=Debut,A7781&lt;Fin),1,0))</f>
        <v/>
      </c>
      <c r="H7781" s="0" t="str">
        <f aca="false">IF(G7781=1,INT(ROUND((A7781-Debut)*86400,0)/600),"")</f>
        <v/>
      </c>
      <c r="I7781" s="0" t="str">
        <f aca="false">IF(G7781=1,INT(ROUND((A7781-Debut)*86400,0)/3600),"")</f>
        <v/>
      </c>
      <c r="J7781" s="0" t="str">
        <f aca="false">IF(OR(A7781="",B7781=""),"",ROUND((B7781-A7781)*86400,0))</f>
        <v/>
      </c>
      <c r="K7781" s="37" t="str">
        <f aca="false">IF(G7781=1,IF(COUNTIFS($C:$C,C7781,$G:$G,1,$A:$A,"&gt;="&amp;(A7781-FenetreInterm/86400),$A:$A,"&lt;="&amp;A7781)&gt;=NbInterm,1,0),"")</f>
        <v/>
      </c>
      <c r="L7781" s="37" t="str">
        <f aca="false">IF(G7781=1,IF(B7781="",0,IF(J7781&lt;SeuilFugitive,1,0)),"")</f>
        <v/>
      </c>
      <c r="M7781" s="37" t="str">
        <f aca="false">IF(G7781=1,IF(B7781="",IF((Fin-A7781)*24&gt;SeuilFigee,1,0),IF(J7781&gt;SeuilFigee*3600,1,0)),"")</f>
        <v/>
      </c>
      <c r="N7781" s="0" t="str">
        <f aca="false">IF(G7781=1,IF(COUNTIF(H$2:H7781,H7781)=1,COUNTIF($H:$H,H7781),""),"")</f>
        <v/>
      </c>
      <c r="O7781" s="0" t="str">
        <f aca="false">IF(G7781=1,IF(COUNTIF(I$2:I7781,I7781)=1,COUNTIF($I:$I,I7781),""),"")</f>
        <v/>
      </c>
      <c r="P7781" s="38" t="str">
        <f aca="false">IF(G7781=1,IF(COUNTIFS(C$2:C7781,C7781,G$2:G7781,1)=1,COUNTIFS($C:$C,C7781,$G:$G,1)+ROW()/10000000,""),"")</f>
        <v/>
      </c>
      <c r="Q7781" s="0" t="str">
        <f aca="false">IF(K7781=1,IF(COUNTIFS(C$2:C7781,C7781,K$2:K7781,1)=1,1,0),"")</f>
        <v/>
      </c>
      <c r="R7781" s="0" t="str">
        <f aca="false">IF(M7781=1,IF(COUNTIFS(C$2:C7781,C7781,M$2:M7781,1)=1,1,0),"")</f>
        <v/>
      </c>
      <c r="S7781" s="0" t="str">
        <f aca="false">IF(L7781=1,IF(COUNTIFS(C$2:C7781,C7781,L$2:L7781,1)=1,1,0),"")</f>
        <v/>
      </c>
      <c r="T7781" s="38" t="str">
        <f aca="false">IF(N7781="","",N7781+ROW()/10000000)</f>
        <v/>
      </c>
      <c r="U7781" s="0" t="str">
        <f aca="false">IF(G7781=1,IF(B7781="",1,0),"")</f>
        <v/>
      </c>
    </row>
    <row r="7782" customFormat="false" ht="15" hidden="false" customHeight="false" outlineLevel="0" collapsed="false">
      <c r="A7782" s="35"/>
      <c r="B7782" s="35"/>
      <c r="G7782" s="0" t="str">
        <f aca="false">IF(A7782="","",IF(AND(A7782&gt;=Debut,A7782&lt;Fin),1,0))</f>
        <v/>
      </c>
      <c r="H7782" s="0" t="str">
        <f aca="false">IF(G7782=1,INT(ROUND((A7782-Debut)*86400,0)/600),"")</f>
        <v/>
      </c>
      <c r="I7782" s="0" t="str">
        <f aca="false">IF(G7782=1,INT(ROUND((A7782-Debut)*86400,0)/3600),"")</f>
        <v/>
      </c>
      <c r="J7782" s="0" t="str">
        <f aca="false">IF(OR(A7782="",B7782=""),"",ROUND((B7782-A7782)*86400,0))</f>
        <v/>
      </c>
      <c r="K7782" s="37" t="str">
        <f aca="false">IF(G7782=1,IF(COUNTIFS($C:$C,C7782,$G:$G,1,$A:$A,"&gt;="&amp;(A7782-FenetreInterm/86400),$A:$A,"&lt;="&amp;A7782)&gt;=NbInterm,1,0),"")</f>
        <v/>
      </c>
      <c r="L7782" s="37" t="str">
        <f aca="false">IF(G7782=1,IF(B7782="",0,IF(J7782&lt;SeuilFugitive,1,0)),"")</f>
        <v/>
      </c>
      <c r="M7782" s="37" t="str">
        <f aca="false">IF(G7782=1,IF(B7782="",IF((Fin-A7782)*24&gt;SeuilFigee,1,0),IF(J7782&gt;SeuilFigee*3600,1,0)),"")</f>
        <v/>
      </c>
      <c r="N7782" s="0" t="str">
        <f aca="false">IF(G7782=1,IF(COUNTIF(H$2:H7782,H7782)=1,COUNTIF($H:$H,H7782),""),"")</f>
        <v/>
      </c>
      <c r="O7782" s="0" t="str">
        <f aca="false">IF(G7782=1,IF(COUNTIF(I$2:I7782,I7782)=1,COUNTIF($I:$I,I7782),""),"")</f>
        <v/>
      </c>
      <c r="P7782" s="38" t="str">
        <f aca="false">IF(G7782=1,IF(COUNTIFS(C$2:C7782,C7782,G$2:G7782,1)=1,COUNTIFS($C:$C,C7782,$G:$G,1)+ROW()/10000000,""),"")</f>
        <v/>
      </c>
      <c r="Q7782" s="0" t="str">
        <f aca="false">IF(K7782=1,IF(COUNTIFS(C$2:C7782,C7782,K$2:K7782,1)=1,1,0),"")</f>
        <v/>
      </c>
      <c r="R7782" s="0" t="str">
        <f aca="false">IF(M7782=1,IF(COUNTIFS(C$2:C7782,C7782,M$2:M7782,1)=1,1,0),"")</f>
        <v/>
      </c>
      <c r="S7782" s="0" t="str">
        <f aca="false">IF(L7782=1,IF(COUNTIFS(C$2:C7782,C7782,L$2:L7782,1)=1,1,0),"")</f>
        <v/>
      </c>
      <c r="T7782" s="38" t="str">
        <f aca="false">IF(N7782="","",N7782+ROW()/10000000)</f>
        <v/>
      </c>
      <c r="U7782" s="0" t="str">
        <f aca="false">IF(G7782=1,IF(B7782="",1,0),"")</f>
        <v/>
      </c>
    </row>
    <row r="7783" customFormat="false" ht="15" hidden="false" customHeight="false" outlineLevel="0" collapsed="false">
      <c r="A7783" s="35"/>
      <c r="B7783" s="35"/>
      <c r="G7783" s="0" t="str">
        <f aca="false">IF(A7783="","",IF(AND(A7783&gt;=Debut,A7783&lt;Fin),1,0))</f>
        <v/>
      </c>
      <c r="H7783" s="0" t="str">
        <f aca="false">IF(G7783=1,INT(ROUND((A7783-Debut)*86400,0)/600),"")</f>
        <v/>
      </c>
      <c r="I7783" s="0" t="str">
        <f aca="false">IF(G7783=1,INT(ROUND((A7783-Debut)*86400,0)/3600),"")</f>
        <v/>
      </c>
      <c r="J7783" s="0" t="str">
        <f aca="false">IF(OR(A7783="",B7783=""),"",ROUND((B7783-A7783)*86400,0))</f>
        <v/>
      </c>
      <c r="K7783" s="37" t="str">
        <f aca="false">IF(G7783=1,IF(COUNTIFS($C:$C,C7783,$G:$G,1,$A:$A,"&gt;="&amp;(A7783-FenetreInterm/86400),$A:$A,"&lt;="&amp;A7783)&gt;=NbInterm,1,0),"")</f>
        <v/>
      </c>
      <c r="L7783" s="37" t="str">
        <f aca="false">IF(G7783=1,IF(B7783="",0,IF(J7783&lt;SeuilFugitive,1,0)),"")</f>
        <v/>
      </c>
      <c r="M7783" s="37" t="str">
        <f aca="false">IF(G7783=1,IF(B7783="",IF((Fin-A7783)*24&gt;SeuilFigee,1,0),IF(J7783&gt;SeuilFigee*3600,1,0)),"")</f>
        <v/>
      </c>
      <c r="N7783" s="0" t="str">
        <f aca="false">IF(G7783=1,IF(COUNTIF(H$2:H7783,H7783)=1,COUNTIF($H:$H,H7783),""),"")</f>
        <v/>
      </c>
      <c r="O7783" s="0" t="str">
        <f aca="false">IF(G7783=1,IF(COUNTIF(I$2:I7783,I7783)=1,COUNTIF($I:$I,I7783),""),"")</f>
        <v/>
      </c>
      <c r="P7783" s="38" t="str">
        <f aca="false">IF(G7783=1,IF(COUNTIFS(C$2:C7783,C7783,G$2:G7783,1)=1,COUNTIFS($C:$C,C7783,$G:$G,1)+ROW()/10000000,""),"")</f>
        <v/>
      </c>
      <c r="Q7783" s="0" t="str">
        <f aca="false">IF(K7783=1,IF(COUNTIFS(C$2:C7783,C7783,K$2:K7783,1)=1,1,0),"")</f>
        <v/>
      </c>
      <c r="R7783" s="0" t="str">
        <f aca="false">IF(M7783=1,IF(COUNTIFS(C$2:C7783,C7783,M$2:M7783,1)=1,1,0),"")</f>
        <v/>
      </c>
      <c r="S7783" s="0" t="str">
        <f aca="false">IF(L7783=1,IF(COUNTIFS(C$2:C7783,C7783,L$2:L7783,1)=1,1,0),"")</f>
        <v/>
      </c>
      <c r="T7783" s="38" t="str">
        <f aca="false">IF(N7783="","",N7783+ROW()/10000000)</f>
        <v/>
      </c>
      <c r="U7783" s="0" t="str">
        <f aca="false">IF(G7783=1,IF(B7783="",1,0),"")</f>
        <v/>
      </c>
    </row>
    <row r="7784" customFormat="false" ht="15" hidden="false" customHeight="false" outlineLevel="0" collapsed="false">
      <c r="A7784" s="35"/>
      <c r="B7784" s="35"/>
      <c r="G7784" s="0" t="str">
        <f aca="false">IF(A7784="","",IF(AND(A7784&gt;=Debut,A7784&lt;Fin),1,0))</f>
        <v/>
      </c>
      <c r="H7784" s="0" t="str">
        <f aca="false">IF(G7784=1,INT(ROUND((A7784-Debut)*86400,0)/600),"")</f>
        <v/>
      </c>
      <c r="I7784" s="0" t="str">
        <f aca="false">IF(G7784=1,INT(ROUND((A7784-Debut)*86400,0)/3600),"")</f>
        <v/>
      </c>
      <c r="J7784" s="0" t="str">
        <f aca="false">IF(OR(A7784="",B7784=""),"",ROUND((B7784-A7784)*86400,0))</f>
        <v/>
      </c>
      <c r="K7784" s="37" t="str">
        <f aca="false">IF(G7784=1,IF(COUNTIFS($C:$C,C7784,$G:$G,1,$A:$A,"&gt;="&amp;(A7784-FenetreInterm/86400),$A:$A,"&lt;="&amp;A7784)&gt;=NbInterm,1,0),"")</f>
        <v/>
      </c>
      <c r="L7784" s="37" t="str">
        <f aca="false">IF(G7784=1,IF(B7784="",0,IF(J7784&lt;SeuilFugitive,1,0)),"")</f>
        <v/>
      </c>
      <c r="M7784" s="37" t="str">
        <f aca="false">IF(G7784=1,IF(B7784="",IF((Fin-A7784)*24&gt;SeuilFigee,1,0),IF(J7784&gt;SeuilFigee*3600,1,0)),"")</f>
        <v/>
      </c>
      <c r="N7784" s="0" t="str">
        <f aca="false">IF(G7784=1,IF(COUNTIF(H$2:H7784,H7784)=1,COUNTIF($H:$H,H7784),""),"")</f>
        <v/>
      </c>
      <c r="O7784" s="0" t="str">
        <f aca="false">IF(G7784=1,IF(COUNTIF(I$2:I7784,I7784)=1,COUNTIF($I:$I,I7784),""),"")</f>
        <v/>
      </c>
      <c r="P7784" s="38" t="str">
        <f aca="false">IF(G7784=1,IF(COUNTIFS(C$2:C7784,C7784,G$2:G7784,1)=1,COUNTIFS($C:$C,C7784,$G:$G,1)+ROW()/10000000,""),"")</f>
        <v/>
      </c>
      <c r="Q7784" s="0" t="str">
        <f aca="false">IF(K7784=1,IF(COUNTIFS(C$2:C7784,C7784,K$2:K7784,1)=1,1,0),"")</f>
        <v/>
      </c>
      <c r="R7784" s="0" t="str">
        <f aca="false">IF(M7784=1,IF(COUNTIFS(C$2:C7784,C7784,M$2:M7784,1)=1,1,0),"")</f>
        <v/>
      </c>
      <c r="S7784" s="0" t="str">
        <f aca="false">IF(L7784=1,IF(COUNTIFS(C$2:C7784,C7784,L$2:L7784,1)=1,1,0),"")</f>
        <v/>
      </c>
      <c r="T7784" s="38" t="str">
        <f aca="false">IF(N7784="","",N7784+ROW()/10000000)</f>
        <v/>
      </c>
      <c r="U7784" s="0" t="str">
        <f aca="false">IF(G7784=1,IF(B7784="",1,0),"")</f>
        <v/>
      </c>
    </row>
    <row r="7785" customFormat="false" ht="15" hidden="false" customHeight="false" outlineLevel="0" collapsed="false">
      <c r="A7785" s="35"/>
      <c r="B7785" s="35"/>
      <c r="G7785" s="0" t="str">
        <f aca="false">IF(A7785="","",IF(AND(A7785&gt;=Debut,A7785&lt;Fin),1,0))</f>
        <v/>
      </c>
      <c r="H7785" s="0" t="str">
        <f aca="false">IF(G7785=1,INT(ROUND((A7785-Debut)*86400,0)/600),"")</f>
        <v/>
      </c>
      <c r="I7785" s="0" t="str">
        <f aca="false">IF(G7785=1,INT(ROUND((A7785-Debut)*86400,0)/3600),"")</f>
        <v/>
      </c>
      <c r="J7785" s="0" t="str">
        <f aca="false">IF(OR(A7785="",B7785=""),"",ROUND((B7785-A7785)*86400,0))</f>
        <v/>
      </c>
      <c r="K7785" s="37" t="str">
        <f aca="false">IF(G7785=1,IF(COUNTIFS($C:$C,C7785,$G:$G,1,$A:$A,"&gt;="&amp;(A7785-FenetreInterm/86400),$A:$A,"&lt;="&amp;A7785)&gt;=NbInterm,1,0),"")</f>
        <v/>
      </c>
      <c r="L7785" s="37" t="str">
        <f aca="false">IF(G7785=1,IF(B7785="",0,IF(J7785&lt;SeuilFugitive,1,0)),"")</f>
        <v/>
      </c>
      <c r="M7785" s="37" t="str">
        <f aca="false">IF(G7785=1,IF(B7785="",IF((Fin-A7785)*24&gt;SeuilFigee,1,0),IF(J7785&gt;SeuilFigee*3600,1,0)),"")</f>
        <v/>
      </c>
      <c r="N7785" s="0" t="str">
        <f aca="false">IF(G7785=1,IF(COUNTIF(H$2:H7785,H7785)=1,COUNTIF($H:$H,H7785),""),"")</f>
        <v/>
      </c>
      <c r="O7785" s="0" t="str">
        <f aca="false">IF(G7785=1,IF(COUNTIF(I$2:I7785,I7785)=1,COUNTIF($I:$I,I7785),""),"")</f>
        <v/>
      </c>
      <c r="P7785" s="38" t="str">
        <f aca="false">IF(G7785=1,IF(COUNTIFS(C$2:C7785,C7785,G$2:G7785,1)=1,COUNTIFS($C:$C,C7785,$G:$G,1)+ROW()/10000000,""),"")</f>
        <v/>
      </c>
      <c r="Q7785" s="0" t="str">
        <f aca="false">IF(K7785=1,IF(COUNTIFS(C$2:C7785,C7785,K$2:K7785,1)=1,1,0),"")</f>
        <v/>
      </c>
      <c r="R7785" s="0" t="str">
        <f aca="false">IF(M7785=1,IF(COUNTIFS(C$2:C7785,C7785,M$2:M7785,1)=1,1,0),"")</f>
        <v/>
      </c>
      <c r="S7785" s="0" t="str">
        <f aca="false">IF(L7785=1,IF(COUNTIFS(C$2:C7785,C7785,L$2:L7785,1)=1,1,0),"")</f>
        <v/>
      </c>
      <c r="T7785" s="38" t="str">
        <f aca="false">IF(N7785="","",N7785+ROW()/10000000)</f>
        <v/>
      </c>
      <c r="U7785" s="0" t="str">
        <f aca="false">IF(G7785=1,IF(B7785="",1,0),"")</f>
        <v/>
      </c>
    </row>
    <row r="7786" customFormat="false" ht="15" hidden="false" customHeight="false" outlineLevel="0" collapsed="false">
      <c r="A7786" s="35"/>
      <c r="B7786" s="35"/>
      <c r="G7786" s="0" t="str">
        <f aca="false">IF(A7786="","",IF(AND(A7786&gt;=Debut,A7786&lt;Fin),1,0))</f>
        <v/>
      </c>
      <c r="H7786" s="0" t="str">
        <f aca="false">IF(G7786=1,INT(ROUND((A7786-Debut)*86400,0)/600),"")</f>
        <v/>
      </c>
      <c r="I7786" s="0" t="str">
        <f aca="false">IF(G7786=1,INT(ROUND((A7786-Debut)*86400,0)/3600),"")</f>
        <v/>
      </c>
      <c r="J7786" s="0" t="str">
        <f aca="false">IF(OR(A7786="",B7786=""),"",ROUND((B7786-A7786)*86400,0))</f>
        <v/>
      </c>
      <c r="K7786" s="37" t="str">
        <f aca="false">IF(G7786=1,IF(COUNTIFS($C:$C,C7786,$G:$G,1,$A:$A,"&gt;="&amp;(A7786-FenetreInterm/86400),$A:$A,"&lt;="&amp;A7786)&gt;=NbInterm,1,0),"")</f>
        <v/>
      </c>
      <c r="L7786" s="37" t="str">
        <f aca="false">IF(G7786=1,IF(B7786="",0,IF(J7786&lt;SeuilFugitive,1,0)),"")</f>
        <v/>
      </c>
      <c r="M7786" s="37" t="str">
        <f aca="false">IF(G7786=1,IF(B7786="",IF((Fin-A7786)*24&gt;SeuilFigee,1,0),IF(J7786&gt;SeuilFigee*3600,1,0)),"")</f>
        <v/>
      </c>
      <c r="N7786" s="0" t="str">
        <f aca="false">IF(G7786=1,IF(COUNTIF(H$2:H7786,H7786)=1,COUNTIF($H:$H,H7786),""),"")</f>
        <v/>
      </c>
      <c r="O7786" s="0" t="str">
        <f aca="false">IF(G7786=1,IF(COUNTIF(I$2:I7786,I7786)=1,COUNTIF($I:$I,I7786),""),"")</f>
        <v/>
      </c>
      <c r="P7786" s="38" t="str">
        <f aca="false">IF(G7786=1,IF(COUNTIFS(C$2:C7786,C7786,G$2:G7786,1)=1,COUNTIFS($C:$C,C7786,$G:$G,1)+ROW()/10000000,""),"")</f>
        <v/>
      </c>
      <c r="Q7786" s="0" t="str">
        <f aca="false">IF(K7786=1,IF(COUNTIFS(C$2:C7786,C7786,K$2:K7786,1)=1,1,0),"")</f>
        <v/>
      </c>
      <c r="R7786" s="0" t="str">
        <f aca="false">IF(M7786=1,IF(COUNTIFS(C$2:C7786,C7786,M$2:M7786,1)=1,1,0),"")</f>
        <v/>
      </c>
      <c r="S7786" s="0" t="str">
        <f aca="false">IF(L7786=1,IF(COUNTIFS(C$2:C7786,C7786,L$2:L7786,1)=1,1,0),"")</f>
        <v/>
      </c>
      <c r="T7786" s="38" t="str">
        <f aca="false">IF(N7786="","",N7786+ROW()/10000000)</f>
        <v/>
      </c>
      <c r="U7786" s="0" t="str">
        <f aca="false">IF(G7786=1,IF(B7786="",1,0),"")</f>
        <v/>
      </c>
    </row>
    <row r="7787" customFormat="false" ht="15" hidden="false" customHeight="false" outlineLevel="0" collapsed="false">
      <c r="A7787" s="35"/>
      <c r="B7787" s="35"/>
      <c r="G7787" s="0" t="str">
        <f aca="false">IF(A7787="","",IF(AND(A7787&gt;=Debut,A7787&lt;Fin),1,0))</f>
        <v/>
      </c>
      <c r="H7787" s="0" t="str">
        <f aca="false">IF(G7787=1,INT(ROUND((A7787-Debut)*86400,0)/600),"")</f>
        <v/>
      </c>
      <c r="I7787" s="0" t="str">
        <f aca="false">IF(G7787=1,INT(ROUND((A7787-Debut)*86400,0)/3600),"")</f>
        <v/>
      </c>
      <c r="J7787" s="0" t="str">
        <f aca="false">IF(OR(A7787="",B7787=""),"",ROUND((B7787-A7787)*86400,0))</f>
        <v/>
      </c>
      <c r="K7787" s="37" t="str">
        <f aca="false">IF(G7787=1,IF(COUNTIFS($C:$C,C7787,$G:$G,1,$A:$A,"&gt;="&amp;(A7787-FenetreInterm/86400),$A:$A,"&lt;="&amp;A7787)&gt;=NbInterm,1,0),"")</f>
        <v/>
      </c>
      <c r="L7787" s="37" t="str">
        <f aca="false">IF(G7787=1,IF(B7787="",0,IF(J7787&lt;SeuilFugitive,1,0)),"")</f>
        <v/>
      </c>
      <c r="M7787" s="37" t="str">
        <f aca="false">IF(G7787=1,IF(B7787="",IF((Fin-A7787)*24&gt;SeuilFigee,1,0),IF(J7787&gt;SeuilFigee*3600,1,0)),"")</f>
        <v/>
      </c>
      <c r="N7787" s="0" t="str">
        <f aca="false">IF(G7787=1,IF(COUNTIF(H$2:H7787,H7787)=1,COUNTIF($H:$H,H7787),""),"")</f>
        <v/>
      </c>
      <c r="O7787" s="0" t="str">
        <f aca="false">IF(G7787=1,IF(COUNTIF(I$2:I7787,I7787)=1,COUNTIF($I:$I,I7787),""),"")</f>
        <v/>
      </c>
      <c r="P7787" s="38" t="str">
        <f aca="false">IF(G7787=1,IF(COUNTIFS(C$2:C7787,C7787,G$2:G7787,1)=1,COUNTIFS($C:$C,C7787,$G:$G,1)+ROW()/10000000,""),"")</f>
        <v/>
      </c>
      <c r="Q7787" s="0" t="str">
        <f aca="false">IF(K7787=1,IF(COUNTIFS(C$2:C7787,C7787,K$2:K7787,1)=1,1,0),"")</f>
        <v/>
      </c>
      <c r="R7787" s="0" t="str">
        <f aca="false">IF(M7787=1,IF(COUNTIFS(C$2:C7787,C7787,M$2:M7787,1)=1,1,0),"")</f>
        <v/>
      </c>
      <c r="S7787" s="0" t="str">
        <f aca="false">IF(L7787=1,IF(COUNTIFS(C$2:C7787,C7787,L$2:L7787,1)=1,1,0),"")</f>
        <v/>
      </c>
      <c r="T7787" s="38" t="str">
        <f aca="false">IF(N7787="","",N7787+ROW()/10000000)</f>
        <v/>
      </c>
      <c r="U7787" s="0" t="str">
        <f aca="false">IF(G7787=1,IF(B7787="",1,0),"")</f>
        <v/>
      </c>
    </row>
    <row r="7788" customFormat="false" ht="15" hidden="false" customHeight="false" outlineLevel="0" collapsed="false">
      <c r="A7788" s="35"/>
      <c r="B7788" s="35"/>
      <c r="G7788" s="0" t="str">
        <f aca="false">IF(A7788="","",IF(AND(A7788&gt;=Debut,A7788&lt;Fin),1,0))</f>
        <v/>
      </c>
      <c r="H7788" s="0" t="str">
        <f aca="false">IF(G7788=1,INT(ROUND((A7788-Debut)*86400,0)/600),"")</f>
        <v/>
      </c>
      <c r="I7788" s="0" t="str">
        <f aca="false">IF(G7788=1,INT(ROUND((A7788-Debut)*86400,0)/3600),"")</f>
        <v/>
      </c>
      <c r="J7788" s="0" t="str">
        <f aca="false">IF(OR(A7788="",B7788=""),"",ROUND((B7788-A7788)*86400,0))</f>
        <v/>
      </c>
      <c r="K7788" s="37" t="str">
        <f aca="false">IF(G7788=1,IF(COUNTIFS($C:$C,C7788,$G:$G,1,$A:$A,"&gt;="&amp;(A7788-FenetreInterm/86400),$A:$A,"&lt;="&amp;A7788)&gt;=NbInterm,1,0),"")</f>
        <v/>
      </c>
      <c r="L7788" s="37" t="str">
        <f aca="false">IF(G7788=1,IF(B7788="",0,IF(J7788&lt;SeuilFugitive,1,0)),"")</f>
        <v/>
      </c>
      <c r="M7788" s="37" t="str">
        <f aca="false">IF(G7788=1,IF(B7788="",IF((Fin-A7788)*24&gt;SeuilFigee,1,0),IF(J7788&gt;SeuilFigee*3600,1,0)),"")</f>
        <v/>
      </c>
      <c r="N7788" s="0" t="str">
        <f aca="false">IF(G7788=1,IF(COUNTIF(H$2:H7788,H7788)=1,COUNTIF($H:$H,H7788),""),"")</f>
        <v/>
      </c>
      <c r="O7788" s="0" t="str">
        <f aca="false">IF(G7788=1,IF(COUNTIF(I$2:I7788,I7788)=1,COUNTIF($I:$I,I7788),""),"")</f>
        <v/>
      </c>
      <c r="P7788" s="38" t="str">
        <f aca="false">IF(G7788=1,IF(COUNTIFS(C$2:C7788,C7788,G$2:G7788,1)=1,COUNTIFS($C:$C,C7788,$G:$G,1)+ROW()/10000000,""),"")</f>
        <v/>
      </c>
      <c r="Q7788" s="0" t="str">
        <f aca="false">IF(K7788=1,IF(COUNTIFS(C$2:C7788,C7788,K$2:K7788,1)=1,1,0),"")</f>
        <v/>
      </c>
      <c r="R7788" s="0" t="str">
        <f aca="false">IF(M7788=1,IF(COUNTIFS(C$2:C7788,C7788,M$2:M7788,1)=1,1,0),"")</f>
        <v/>
      </c>
      <c r="S7788" s="0" t="str">
        <f aca="false">IF(L7788=1,IF(COUNTIFS(C$2:C7788,C7788,L$2:L7788,1)=1,1,0),"")</f>
        <v/>
      </c>
      <c r="T7788" s="38" t="str">
        <f aca="false">IF(N7788="","",N7788+ROW()/10000000)</f>
        <v/>
      </c>
      <c r="U7788" s="0" t="str">
        <f aca="false">IF(G7788=1,IF(B7788="",1,0),"")</f>
        <v/>
      </c>
    </row>
    <row r="7789" customFormat="false" ht="15" hidden="false" customHeight="false" outlineLevel="0" collapsed="false">
      <c r="A7789" s="35"/>
      <c r="B7789" s="35"/>
      <c r="G7789" s="0" t="str">
        <f aca="false">IF(A7789="","",IF(AND(A7789&gt;=Debut,A7789&lt;Fin),1,0))</f>
        <v/>
      </c>
      <c r="H7789" s="0" t="str">
        <f aca="false">IF(G7789=1,INT(ROUND((A7789-Debut)*86400,0)/600),"")</f>
        <v/>
      </c>
      <c r="I7789" s="0" t="str">
        <f aca="false">IF(G7789=1,INT(ROUND((A7789-Debut)*86400,0)/3600),"")</f>
        <v/>
      </c>
      <c r="J7789" s="0" t="str">
        <f aca="false">IF(OR(A7789="",B7789=""),"",ROUND((B7789-A7789)*86400,0))</f>
        <v/>
      </c>
      <c r="K7789" s="37" t="str">
        <f aca="false">IF(G7789=1,IF(COUNTIFS($C:$C,C7789,$G:$G,1,$A:$A,"&gt;="&amp;(A7789-FenetreInterm/86400),$A:$A,"&lt;="&amp;A7789)&gt;=NbInterm,1,0),"")</f>
        <v/>
      </c>
      <c r="L7789" s="37" t="str">
        <f aca="false">IF(G7789=1,IF(B7789="",0,IF(J7789&lt;SeuilFugitive,1,0)),"")</f>
        <v/>
      </c>
      <c r="M7789" s="37" t="str">
        <f aca="false">IF(G7789=1,IF(B7789="",IF((Fin-A7789)*24&gt;SeuilFigee,1,0),IF(J7789&gt;SeuilFigee*3600,1,0)),"")</f>
        <v/>
      </c>
      <c r="N7789" s="0" t="str">
        <f aca="false">IF(G7789=1,IF(COUNTIF(H$2:H7789,H7789)=1,COUNTIF($H:$H,H7789),""),"")</f>
        <v/>
      </c>
      <c r="O7789" s="0" t="str">
        <f aca="false">IF(G7789=1,IF(COUNTIF(I$2:I7789,I7789)=1,COUNTIF($I:$I,I7789),""),"")</f>
        <v/>
      </c>
      <c r="P7789" s="38" t="str">
        <f aca="false">IF(G7789=1,IF(COUNTIFS(C$2:C7789,C7789,G$2:G7789,1)=1,COUNTIFS($C:$C,C7789,$G:$G,1)+ROW()/10000000,""),"")</f>
        <v/>
      </c>
      <c r="Q7789" s="0" t="str">
        <f aca="false">IF(K7789=1,IF(COUNTIFS(C$2:C7789,C7789,K$2:K7789,1)=1,1,0),"")</f>
        <v/>
      </c>
      <c r="R7789" s="0" t="str">
        <f aca="false">IF(M7789=1,IF(COUNTIFS(C$2:C7789,C7789,M$2:M7789,1)=1,1,0),"")</f>
        <v/>
      </c>
      <c r="S7789" s="0" t="str">
        <f aca="false">IF(L7789=1,IF(COUNTIFS(C$2:C7789,C7789,L$2:L7789,1)=1,1,0),"")</f>
        <v/>
      </c>
      <c r="T7789" s="38" t="str">
        <f aca="false">IF(N7789="","",N7789+ROW()/10000000)</f>
        <v/>
      </c>
      <c r="U7789" s="0" t="str">
        <f aca="false">IF(G7789=1,IF(B7789="",1,0),"")</f>
        <v/>
      </c>
    </row>
    <row r="7790" customFormat="false" ht="15" hidden="false" customHeight="false" outlineLevel="0" collapsed="false">
      <c r="A7790" s="35"/>
      <c r="B7790" s="35"/>
      <c r="G7790" s="0" t="str">
        <f aca="false">IF(A7790="","",IF(AND(A7790&gt;=Debut,A7790&lt;Fin),1,0))</f>
        <v/>
      </c>
      <c r="H7790" s="0" t="str">
        <f aca="false">IF(G7790=1,INT(ROUND((A7790-Debut)*86400,0)/600),"")</f>
        <v/>
      </c>
      <c r="I7790" s="0" t="str">
        <f aca="false">IF(G7790=1,INT(ROUND((A7790-Debut)*86400,0)/3600),"")</f>
        <v/>
      </c>
      <c r="J7790" s="0" t="str">
        <f aca="false">IF(OR(A7790="",B7790=""),"",ROUND((B7790-A7790)*86400,0))</f>
        <v/>
      </c>
      <c r="K7790" s="37" t="str">
        <f aca="false">IF(G7790=1,IF(COUNTIFS($C:$C,C7790,$G:$G,1,$A:$A,"&gt;="&amp;(A7790-FenetreInterm/86400),$A:$A,"&lt;="&amp;A7790)&gt;=NbInterm,1,0),"")</f>
        <v/>
      </c>
      <c r="L7790" s="37" t="str">
        <f aca="false">IF(G7790=1,IF(B7790="",0,IF(J7790&lt;SeuilFugitive,1,0)),"")</f>
        <v/>
      </c>
      <c r="M7790" s="37" t="str">
        <f aca="false">IF(G7790=1,IF(B7790="",IF((Fin-A7790)*24&gt;SeuilFigee,1,0),IF(J7790&gt;SeuilFigee*3600,1,0)),"")</f>
        <v/>
      </c>
      <c r="N7790" s="0" t="str">
        <f aca="false">IF(G7790=1,IF(COUNTIF(H$2:H7790,H7790)=1,COUNTIF($H:$H,H7790),""),"")</f>
        <v/>
      </c>
      <c r="O7790" s="0" t="str">
        <f aca="false">IF(G7790=1,IF(COUNTIF(I$2:I7790,I7790)=1,COUNTIF($I:$I,I7790),""),"")</f>
        <v/>
      </c>
      <c r="P7790" s="38" t="str">
        <f aca="false">IF(G7790=1,IF(COUNTIFS(C$2:C7790,C7790,G$2:G7790,1)=1,COUNTIFS($C:$C,C7790,$G:$G,1)+ROW()/10000000,""),"")</f>
        <v/>
      </c>
      <c r="Q7790" s="0" t="str">
        <f aca="false">IF(K7790=1,IF(COUNTIFS(C$2:C7790,C7790,K$2:K7790,1)=1,1,0),"")</f>
        <v/>
      </c>
      <c r="R7790" s="0" t="str">
        <f aca="false">IF(M7790=1,IF(COUNTIFS(C$2:C7790,C7790,M$2:M7790,1)=1,1,0),"")</f>
        <v/>
      </c>
      <c r="S7790" s="0" t="str">
        <f aca="false">IF(L7790=1,IF(COUNTIFS(C$2:C7790,C7790,L$2:L7790,1)=1,1,0),"")</f>
        <v/>
      </c>
      <c r="T7790" s="38" t="str">
        <f aca="false">IF(N7790="","",N7790+ROW()/10000000)</f>
        <v/>
      </c>
      <c r="U7790" s="0" t="str">
        <f aca="false">IF(G7790=1,IF(B7790="",1,0),"")</f>
        <v/>
      </c>
    </row>
    <row r="7791" customFormat="false" ht="15" hidden="false" customHeight="false" outlineLevel="0" collapsed="false">
      <c r="A7791" s="35"/>
      <c r="B7791" s="35"/>
      <c r="G7791" s="0" t="str">
        <f aca="false">IF(A7791="","",IF(AND(A7791&gt;=Debut,A7791&lt;Fin),1,0))</f>
        <v/>
      </c>
      <c r="H7791" s="0" t="str">
        <f aca="false">IF(G7791=1,INT(ROUND((A7791-Debut)*86400,0)/600),"")</f>
        <v/>
      </c>
      <c r="I7791" s="0" t="str">
        <f aca="false">IF(G7791=1,INT(ROUND((A7791-Debut)*86400,0)/3600),"")</f>
        <v/>
      </c>
      <c r="J7791" s="0" t="str">
        <f aca="false">IF(OR(A7791="",B7791=""),"",ROUND((B7791-A7791)*86400,0))</f>
        <v/>
      </c>
      <c r="K7791" s="37" t="str">
        <f aca="false">IF(G7791=1,IF(COUNTIFS($C:$C,C7791,$G:$G,1,$A:$A,"&gt;="&amp;(A7791-FenetreInterm/86400),$A:$A,"&lt;="&amp;A7791)&gt;=NbInterm,1,0),"")</f>
        <v/>
      </c>
      <c r="L7791" s="37" t="str">
        <f aca="false">IF(G7791=1,IF(B7791="",0,IF(J7791&lt;SeuilFugitive,1,0)),"")</f>
        <v/>
      </c>
      <c r="M7791" s="37" t="str">
        <f aca="false">IF(G7791=1,IF(B7791="",IF((Fin-A7791)*24&gt;SeuilFigee,1,0),IF(J7791&gt;SeuilFigee*3600,1,0)),"")</f>
        <v/>
      </c>
      <c r="N7791" s="0" t="str">
        <f aca="false">IF(G7791=1,IF(COUNTIF(H$2:H7791,H7791)=1,COUNTIF($H:$H,H7791),""),"")</f>
        <v/>
      </c>
      <c r="O7791" s="0" t="str">
        <f aca="false">IF(G7791=1,IF(COUNTIF(I$2:I7791,I7791)=1,COUNTIF($I:$I,I7791),""),"")</f>
        <v/>
      </c>
      <c r="P7791" s="38" t="str">
        <f aca="false">IF(G7791=1,IF(COUNTIFS(C$2:C7791,C7791,G$2:G7791,1)=1,COUNTIFS($C:$C,C7791,$G:$G,1)+ROW()/10000000,""),"")</f>
        <v/>
      </c>
      <c r="Q7791" s="0" t="str">
        <f aca="false">IF(K7791=1,IF(COUNTIFS(C$2:C7791,C7791,K$2:K7791,1)=1,1,0),"")</f>
        <v/>
      </c>
      <c r="R7791" s="0" t="str">
        <f aca="false">IF(M7791=1,IF(COUNTIFS(C$2:C7791,C7791,M$2:M7791,1)=1,1,0),"")</f>
        <v/>
      </c>
      <c r="S7791" s="0" t="str">
        <f aca="false">IF(L7791=1,IF(COUNTIFS(C$2:C7791,C7791,L$2:L7791,1)=1,1,0),"")</f>
        <v/>
      </c>
      <c r="T7791" s="38" t="str">
        <f aca="false">IF(N7791="","",N7791+ROW()/10000000)</f>
        <v/>
      </c>
      <c r="U7791" s="0" t="str">
        <f aca="false">IF(G7791=1,IF(B7791="",1,0),"")</f>
        <v/>
      </c>
    </row>
    <row r="7792" customFormat="false" ht="15" hidden="false" customHeight="false" outlineLevel="0" collapsed="false">
      <c r="A7792" s="35"/>
      <c r="B7792" s="35"/>
      <c r="G7792" s="0" t="str">
        <f aca="false">IF(A7792="","",IF(AND(A7792&gt;=Debut,A7792&lt;Fin),1,0))</f>
        <v/>
      </c>
      <c r="H7792" s="0" t="str">
        <f aca="false">IF(G7792=1,INT(ROUND((A7792-Debut)*86400,0)/600),"")</f>
        <v/>
      </c>
      <c r="I7792" s="0" t="str">
        <f aca="false">IF(G7792=1,INT(ROUND((A7792-Debut)*86400,0)/3600),"")</f>
        <v/>
      </c>
      <c r="J7792" s="0" t="str">
        <f aca="false">IF(OR(A7792="",B7792=""),"",ROUND((B7792-A7792)*86400,0))</f>
        <v/>
      </c>
      <c r="K7792" s="37" t="str">
        <f aca="false">IF(G7792=1,IF(COUNTIFS($C:$C,C7792,$G:$G,1,$A:$A,"&gt;="&amp;(A7792-FenetreInterm/86400),$A:$A,"&lt;="&amp;A7792)&gt;=NbInterm,1,0),"")</f>
        <v/>
      </c>
      <c r="L7792" s="37" t="str">
        <f aca="false">IF(G7792=1,IF(B7792="",0,IF(J7792&lt;SeuilFugitive,1,0)),"")</f>
        <v/>
      </c>
      <c r="M7792" s="37" t="str">
        <f aca="false">IF(G7792=1,IF(B7792="",IF((Fin-A7792)*24&gt;SeuilFigee,1,0),IF(J7792&gt;SeuilFigee*3600,1,0)),"")</f>
        <v/>
      </c>
      <c r="N7792" s="0" t="str">
        <f aca="false">IF(G7792=1,IF(COUNTIF(H$2:H7792,H7792)=1,COUNTIF($H:$H,H7792),""),"")</f>
        <v/>
      </c>
      <c r="O7792" s="0" t="str">
        <f aca="false">IF(G7792=1,IF(COUNTIF(I$2:I7792,I7792)=1,COUNTIF($I:$I,I7792),""),"")</f>
        <v/>
      </c>
      <c r="P7792" s="38" t="str">
        <f aca="false">IF(G7792=1,IF(COUNTIFS(C$2:C7792,C7792,G$2:G7792,1)=1,COUNTIFS($C:$C,C7792,$G:$G,1)+ROW()/10000000,""),"")</f>
        <v/>
      </c>
      <c r="Q7792" s="0" t="str">
        <f aca="false">IF(K7792=1,IF(COUNTIFS(C$2:C7792,C7792,K$2:K7792,1)=1,1,0),"")</f>
        <v/>
      </c>
      <c r="R7792" s="0" t="str">
        <f aca="false">IF(M7792=1,IF(COUNTIFS(C$2:C7792,C7792,M$2:M7792,1)=1,1,0),"")</f>
        <v/>
      </c>
      <c r="S7792" s="0" t="str">
        <f aca="false">IF(L7792=1,IF(COUNTIFS(C$2:C7792,C7792,L$2:L7792,1)=1,1,0),"")</f>
        <v/>
      </c>
      <c r="T7792" s="38" t="str">
        <f aca="false">IF(N7792="","",N7792+ROW()/10000000)</f>
        <v/>
      </c>
      <c r="U7792" s="0" t="str">
        <f aca="false">IF(G7792=1,IF(B7792="",1,0),"")</f>
        <v/>
      </c>
    </row>
    <row r="7793" customFormat="false" ht="15" hidden="false" customHeight="false" outlineLevel="0" collapsed="false">
      <c r="A7793" s="35"/>
      <c r="B7793" s="35"/>
      <c r="G7793" s="0" t="str">
        <f aca="false">IF(A7793="","",IF(AND(A7793&gt;=Debut,A7793&lt;Fin),1,0))</f>
        <v/>
      </c>
      <c r="H7793" s="0" t="str">
        <f aca="false">IF(G7793=1,INT(ROUND((A7793-Debut)*86400,0)/600),"")</f>
        <v/>
      </c>
      <c r="I7793" s="0" t="str">
        <f aca="false">IF(G7793=1,INT(ROUND((A7793-Debut)*86400,0)/3600),"")</f>
        <v/>
      </c>
      <c r="J7793" s="0" t="str">
        <f aca="false">IF(OR(A7793="",B7793=""),"",ROUND((B7793-A7793)*86400,0))</f>
        <v/>
      </c>
      <c r="K7793" s="37" t="str">
        <f aca="false">IF(G7793=1,IF(COUNTIFS($C:$C,C7793,$G:$G,1,$A:$A,"&gt;="&amp;(A7793-FenetreInterm/86400),$A:$A,"&lt;="&amp;A7793)&gt;=NbInterm,1,0),"")</f>
        <v/>
      </c>
      <c r="L7793" s="37" t="str">
        <f aca="false">IF(G7793=1,IF(B7793="",0,IF(J7793&lt;SeuilFugitive,1,0)),"")</f>
        <v/>
      </c>
      <c r="M7793" s="37" t="str">
        <f aca="false">IF(G7793=1,IF(B7793="",IF((Fin-A7793)*24&gt;SeuilFigee,1,0),IF(J7793&gt;SeuilFigee*3600,1,0)),"")</f>
        <v/>
      </c>
      <c r="N7793" s="0" t="str">
        <f aca="false">IF(G7793=1,IF(COUNTIF(H$2:H7793,H7793)=1,COUNTIF($H:$H,H7793),""),"")</f>
        <v/>
      </c>
      <c r="O7793" s="0" t="str">
        <f aca="false">IF(G7793=1,IF(COUNTIF(I$2:I7793,I7793)=1,COUNTIF($I:$I,I7793),""),"")</f>
        <v/>
      </c>
      <c r="P7793" s="38" t="str">
        <f aca="false">IF(G7793=1,IF(COUNTIFS(C$2:C7793,C7793,G$2:G7793,1)=1,COUNTIFS($C:$C,C7793,$G:$G,1)+ROW()/10000000,""),"")</f>
        <v/>
      </c>
      <c r="Q7793" s="0" t="str">
        <f aca="false">IF(K7793=1,IF(COUNTIFS(C$2:C7793,C7793,K$2:K7793,1)=1,1,0),"")</f>
        <v/>
      </c>
      <c r="R7793" s="0" t="str">
        <f aca="false">IF(M7793=1,IF(COUNTIFS(C$2:C7793,C7793,M$2:M7793,1)=1,1,0),"")</f>
        <v/>
      </c>
      <c r="S7793" s="0" t="str">
        <f aca="false">IF(L7793=1,IF(COUNTIFS(C$2:C7793,C7793,L$2:L7793,1)=1,1,0),"")</f>
        <v/>
      </c>
      <c r="T7793" s="38" t="str">
        <f aca="false">IF(N7793="","",N7793+ROW()/10000000)</f>
        <v/>
      </c>
      <c r="U7793" s="0" t="str">
        <f aca="false">IF(G7793=1,IF(B7793="",1,0),"")</f>
        <v/>
      </c>
    </row>
    <row r="7794" customFormat="false" ht="15" hidden="false" customHeight="false" outlineLevel="0" collapsed="false">
      <c r="A7794" s="35"/>
      <c r="B7794" s="35"/>
      <c r="G7794" s="0" t="str">
        <f aca="false">IF(A7794="","",IF(AND(A7794&gt;=Debut,A7794&lt;Fin),1,0))</f>
        <v/>
      </c>
      <c r="H7794" s="0" t="str">
        <f aca="false">IF(G7794=1,INT(ROUND((A7794-Debut)*86400,0)/600),"")</f>
        <v/>
      </c>
      <c r="I7794" s="0" t="str">
        <f aca="false">IF(G7794=1,INT(ROUND((A7794-Debut)*86400,0)/3600),"")</f>
        <v/>
      </c>
      <c r="J7794" s="0" t="str">
        <f aca="false">IF(OR(A7794="",B7794=""),"",ROUND((B7794-A7794)*86400,0))</f>
        <v/>
      </c>
      <c r="K7794" s="37" t="str">
        <f aca="false">IF(G7794=1,IF(COUNTIFS($C:$C,C7794,$G:$G,1,$A:$A,"&gt;="&amp;(A7794-FenetreInterm/86400),$A:$A,"&lt;="&amp;A7794)&gt;=NbInterm,1,0),"")</f>
        <v/>
      </c>
      <c r="L7794" s="37" t="str">
        <f aca="false">IF(G7794=1,IF(B7794="",0,IF(J7794&lt;SeuilFugitive,1,0)),"")</f>
        <v/>
      </c>
      <c r="M7794" s="37" t="str">
        <f aca="false">IF(G7794=1,IF(B7794="",IF((Fin-A7794)*24&gt;SeuilFigee,1,0),IF(J7794&gt;SeuilFigee*3600,1,0)),"")</f>
        <v/>
      </c>
      <c r="N7794" s="0" t="str">
        <f aca="false">IF(G7794=1,IF(COUNTIF(H$2:H7794,H7794)=1,COUNTIF($H:$H,H7794),""),"")</f>
        <v/>
      </c>
      <c r="O7794" s="0" t="str">
        <f aca="false">IF(G7794=1,IF(COUNTIF(I$2:I7794,I7794)=1,COUNTIF($I:$I,I7794),""),"")</f>
        <v/>
      </c>
      <c r="P7794" s="38" t="str">
        <f aca="false">IF(G7794=1,IF(COUNTIFS(C$2:C7794,C7794,G$2:G7794,1)=1,COUNTIFS($C:$C,C7794,$G:$G,1)+ROW()/10000000,""),"")</f>
        <v/>
      </c>
      <c r="Q7794" s="0" t="str">
        <f aca="false">IF(K7794=1,IF(COUNTIFS(C$2:C7794,C7794,K$2:K7794,1)=1,1,0),"")</f>
        <v/>
      </c>
      <c r="R7794" s="0" t="str">
        <f aca="false">IF(M7794=1,IF(COUNTIFS(C$2:C7794,C7794,M$2:M7794,1)=1,1,0),"")</f>
        <v/>
      </c>
      <c r="S7794" s="0" t="str">
        <f aca="false">IF(L7794=1,IF(COUNTIFS(C$2:C7794,C7794,L$2:L7794,1)=1,1,0),"")</f>
        <v/>
      </c>
      <c r="T7794" s="38" t="str">
        <f aca="false">IF(N7794="","",N7794+ROW()/10000000)</f>
        <v/>
      </c>
      <c r="U7794" s="0" t="str">
        <f aca="false">IF(G7794=1,IF(B7794="",1,0),"")</f>
        <v/>
      </c>
    </row>
    <row r="7795" customFormat="false" ht="15" hidden="false" customHeight="false" outlineLevel="0" collapsed="false">
      <c r="A7795" s="35"/>
      <c r="B7795" s="35"/>
      <c r="G7795" s="0" t="str">
        <f aca="false">IF(A7795="","",IF(AND(A7795&gt;=Debut,A7795&lt;Fin),1,0))</f>
        <v/>
      </c>
      <c r="H7795" s="0" t="str">
        <f aca="false">IF(G7795=1,INT(ROUND((A7795-Debut)*86400,0)/600),"")</f>
        <v/>
      </c>
      <c r="I7795" s="0" t="str">
        <f aca="false">IF(G7795=1,INT(ROUND((A7795-Debut)*86400,0)/3600),"")</f>
        <v/>
      </c>
      <c r="J7795" s="0" t="str">
        <f aca="false">IF(OR(A7795="",B7795=""),"",ROUND((B7795-A7795)*86400,0))</f>
        <v/>
      </c>
      <c r="K7795" s="37" t="str">
        <f aca="false">IF(G7795=1,IF(COUNTIFS($C:$C,C7795,$G:$G,1,$A:$A,"&gt;="&amp;(A7795-FenetreInterm/86400),$A:$A,"&lt;="&amp;A7795)&gt;=NbInterm,1,0),"")</f>
        <v/>
      </c>
      <c r="L7795" s="37" t="str">
        <f aca="false">IF(G7795=1,IF(B7795="",0,IF(J7795&lt;SeuilFugitive,1,0)),"")</f>
        <v/>
      </c>
      <c r="M7795" s="37" t="str">
        <f aca="false">IF(G7795=1,IF(B7795="",IF((Fin-A7795)*24&gt;SeuilFigee,1,0),IF(J7795&gt;SeuilFigee*3600,1,0)),"")</f>
        <v/>
      </c>
      <c r="N7795" s="0" t="str">
        <f aca="false">IF(G7795=1,IF(COUNTIF(H$2:H7795,H7795)=1,COUNTIF($H:$H,H7795),""),"")</f>
        <v/>
      </c>
      <c r="O7795" s="0" t="str">
        <f aca="false">IF(G7795=1,IF(COUNTIF(I$2:I7795,I7795)=1,COUNTIF($I:$I,I7795),""),"")</f>
        <v/>
      </c>
      <c r="P7795" s="38" t="str">
        <f aca="false">IF(G7795=1,IF(COUNTIFS(C$2:C7795,C7795,G$2:G7795,1)=1,COUNTIFS($C:$C,C7795,$G:$G,1)+ROW()/10000000,""),"")</f>
        <v/>
      </c>
      <c r="Q7795" s="0" t="str">
        <f aca="false">IF(K7795=1,IF(COUNTIFS(C$2:C7795,C7795,K$2:K7795,1)=1,1,0),"")</f>
        <v/>
      </c>
      <c r="R7795" s="0" t="str">
        <f aca="false">IF(M7795=1,IF(COUNTIFS(C$2:C7795,C7795,M$2:M7795,1)=1,1,0),"")</f>
        <v/>
      </c>
      <c r="S7795" s="0" t="str">
        <f aca="false">IF(L7795=1,IF(COUNTIFS(C$2:C7795,C7795,L$2:L7795,1)=1,1,0),"")</f>
        <v/>
      </c>
      <c r="T7795" s="38" t="str">
        <f aca="false">IF(N7795="","",N7795+ROW()/10000000)</f>
        <v/>
      </c>
      <c r="U7795" s="0" t="str">
        <f aca="false">IF(G7795=1,IF(B7795="",1,0),"")</f>
        <v/>
      </c>
    </row>
    <row r="7796" customFormat="false" ht="15" hidden="false" customHeight="false" outlineLevel="0" collapsed="false">
      <c r="A7796" s="35"/>
      <c r="B7796" s="35"/>
      <c r="G7796" s="0" t="str">
        <f aca="false">IF(A7796="","",IF(AND(A7796&gt;=Debut,A7796&lt;Fin),1,0))</f>
        <v/>
      </c>
      <c r="H7796" s="0" t="str">
        <f aca="false">IF(G7796=1,INT(ROUND((A7796-Debut)*86400,0)/600),"")</f>
        <v/>
      </c>
      <c r="I7796" s="0" t="str">
        <f aca="false">IF(G7796=1,INT(ROUND((A7796-Debut)*86400,0)/3600),"")</f>
        <v/>
      </c>
      <c r="J7796" s="0" t="str">
        <f aca="false">IF(OR(A7796="",B7796=""),"",ROUND((B7796-A7796)*86400,0))</f>
        <v/>
      </c>
      <c r="K7796" s="37" t="str">
        <f aca="false">IF(G7796=1,IF(COUNTIFS($C:$C,C7796,$G:$G,1,$A:$A,"&gt;="&amp;(A7796-FenetreInterm/86400),$A:$A,"&lt;="&amp;A7796)&gt;=NbInterm,1,0),"")</f>
        <v/>
      </c>
      <c r="L7796" s="37" t="str">
        <f aca="false">IF(G7796=1,IF(B7796="",0,IF(J7796&lt;SeuilFugitive,1,0)),"")</f>
        <v/>
      </c>
      <c r="M7796" s="37" t="str">
        <f aca="false">IF(G7796=1,IF(B7796="",IF((Fin-A7796)*24&gt;SeuilFigee,1,0),IF(J7796&gt;SeuilFigee*3600,1,0)),"")</f>
        <v/>
      </c>
      <c r="N7796" s="0" t="str">
        <f aca="false">IF(G7796=1,IF(COUNTIF(H$2:H7796,H7796)=1,COUNTIF($H:$H,H7796),""),"")</f>
        <v/>
      </c>
      <c r="O7796" s="0" t="str">
        <f aca="false">IF(G7796=1,IF(COUNTIF(I$2:I7796,I7796)=1,COUNTIF($I:$I,I7796),""),"")</f>
        <v/>
      </c>
      <c r="P7796" s="38" t="str">
        <f aca="false">IF(G7796=1,IF(COUNTIFS(C$2:C7796,C7796,G$2:G7796,1)=1,COUNTIFS($C:$C,C7796,$G:$G,1)+ROW()/10000000,""),"")</f>
        <v/>
      </c>
      <c r="Q7796" s="0" t="str">
        <f aca="false">IF(K7796=1,IF(COUNTIFS(C$2:C7796,C7796,K$2:K7796,1)=1,1,0),"")</f>
        <v/>
      </c>
      <c r="R7796" s="0" t="str">
        <f aca="false">IF(M7796=1,IF(COUNTIFS(C$2:C7796,C7796,M$2:M7796,1)=1,1,0),"")</f>
        <v/>
      </c>
      <c r="S7796" s="0" t="str">
        <f aca="false">IF(L7796=1,IF(COUNTIFS(C$2:C7796,C7796,L$2:L7796,1)=1,1,0),"")</f>
        <v/>
      </c>
      <c r="T7796" s="38" t="str">
        <f aca="false">IF(N7796="","",N7796+ROW()/10000000)</f>
        <v/>
      </c>
      <c r="U7796" s="0" t="str">
        <f aca="false">IF(G7796=1,IF(B7796="",1,0),"")</f>
        <v/>
      </c>
    </row>
    <row r="7797" customFormat="false" ht="15" hidden="false" customHeight="false" outlineLevel="0" collapsed="false">
      <c r="A7797" s="35"/>
      <c r="B7797" s="35"/>
      <c r="G7797" s="0" t="str">
        <f aca="false">IF(A7797="","",IF(AND(A7797&gt;=Debut,A7797&lt;Fin),1,0))</f>
        <v/>
      </c>
      <c r="H7797" s="0" t="str">
        <f aca="false">IF(G7797=1,INT(ROUND((A7797-Debut)*86400,0)/600),"")</f>
        <v/>
      </c>
      <c r="I7797" s="0" t="str">
        <f aca="false">IF(G7797=1,INT(ROUND((A7797-Debut)*86400,0)/3600),"")</f>
        <v/>
      </c>
      <c r="J7797" s="0" t="str">
        <f aca="false">IF(OR(A7797="",B7797=""),"",ROUND((B7797-A7797)*86400,0))</f>
        <v/>
      </c>
      <c r="K7797" s="37" t="str">
        <f aca="false">IF(G7797=1,IF(COUNTIFS($C:$C,C7797,$G:$G,1,$A:$A,"&gt;="&amp;(A7797-FenetreInterm/86400),$A:$A,"&lt;="&amp;A7797)&gt;=NbInterm,1,0),"")</f>
        <v/>
      </c>
      <c r="L7797" s="37" t="str">
        <f aca="false">IF(G7797=1,IF(B7797="",0,IF(J7797&lt;SeuilFugitive,1,0)),"")</f>
        <v/>
      </c>
      <c r="M7797" s="37" t="str">
        <f aca="false">IF(G7797=1,IF(B7797="",IF((Fin-A7797)*24&gt;SeuilFigee,1,0),IF(J7797&gt;SeuilFigee*3600,1,0)),"")</f>
        <v/>
      </c>
      <c r="N7797" s="0" t="str">
        <f aca="false">IF(G7797=1,IF(COUNTIF(H$2:H7797,H7797)=1,COUNTIF($H:$H,H7797),""),"")</f>
        <v/>
      </c>
      <c r="O7797" s="0" t="str">
        <f aca="false">IF(G7797=1,IF(COUNTIF(I$2:I7797,I7797)=1,COUNTIF($I:$I,I7797),""),"")</f>
        <v/>
      </c>
      <c r="P7797" s="38" t="str">
        <f aca="false">IF(G7797=1,IF(COUNTIFS(C$2:C7797,C7797,G$2:G7797,1)=1,COUNTIFS($C:$C,C7797,$G:$G,1)+ROW()/10000000,""),"")</f>
        <v/>
      </c>
      <c r="Q7797" s="0" t="str">
        <f aca="false">IF(K7797=1,IF(COUNTIFS(C$2:C7797,C7797,K$2:K7797,1)=1,1,0),"")</f>
        <v/>
      </c>
      <c r="R7797" s="0" t="str">
        <f aca="false">IF(M7797=1,IF(COUNTIFS(C$2:C7797,C7797,M$2:M7797,1)=1,1,0),"")</f>
        <v/>
      </c>
      <c r="S7797" s="0" t="str">
        <f aca="false">IF(L7797=1,IF(COUNTIFS(C$2:C7797,C7797,L$2:L7797,1)=1,1,0),"")</f>
        <v/>
      </c>
      <c r="T7797" s="38" t="str">
        <f aca="false">IF(N7797="","",N7797+ROW()/10000000)</f>
        <v/>
      </c>
      <c r="U7797" s="0" t="str">
        <f aca="false">IF(G7797=1,IF(B7797="",1,0),"")</f>
        <v/>
      </c>
    </row>
    <row r="7798" customFormat="false" ht="15" hidden="false" customHeight="false" outlineLevel="0" collapsed="false">
      <c r="A7798" s="35"/>
      <c r="B7798" s="35"/>
      <c r="G7798" s="0" t="str">
        <f aca="false">IF(A7798="","",IF(AND(A7798&gt;=Debut,A7798&lt;Fin),1,0))</f>
        <v/>
      </c>
      <c r="H7798" s="0" t="str">
        <f aca="false">IF(G7798=1,INT(ROUND((A7798-Debut)*86400,0)/600),"")</f>
        <v/>
      </c>
      <c r="I7798" s="0" t="str">
        <f aca="false">IF(G7798=1,INT(ROUND((A7798-Debut)*86400,0)/3600),"")</f>
        <v/>
      </c>
      <c r="J7798" s="0" t="str">
        <f aca="false">IF(OR(A7798="",B7798=""),"",ROUND((B7798-A7798)*86400,0))</f>
        <v/>
      </c>
      <c r="K7798" s="37" t="str">
        <f aca="false">IF(G7798=1,IF(COUNTIFS($C:$C,C7798,$G:$G,1,$A:$A,"&gt;="&amp;(A7798-FenetreInterm/86400),$A:$A,"&lt;="&amp;A7798)&gt;=NbInterm,1,0),"")</f>
        <v/>
      </c>
      <c r="L7798" s="37" t="str">
        <f aca="false">IF(G7798=1,IF(B7798="",0,IF(J7798&lt;SeuilFugitive,1,0)),"")</f>
        <v/>
      </c>
      <c r="M7798" s="37" t="str">
        <f aca="false">IF(G7798=1,IF(B7798="",IF((Fin-A7798)*24&gt;SeuilFigee,1,0),IF(J7798&gt;SeuilFigee*3600,1,0)),"")</f>
        <v/>
      </c>
      <c r="N7798" s="0" t="str">
        <f aca="false">IF(G7798=1,IF(COUNTIF(H$2:H7798,H7798)=1,COUNTIF($H:$H,H7798),""),"")</f>
        <v/>
      </c>
      <c r="O7798" s="0" t="str">
        <f aca="false">IF(G7798=1,IF(COUNTIF(I$2:I7798,I7798)=1,COUNTIF($I:$I,I7798),""),"")</f>
        <v/>
      </c>
      <c r="P7798" s="38" t="str">
        <f aca="false">IF(G7798=1,IF(COUNTIFS(C$2:C7798,C7798,G$2:G7798,1)=1,COUNTIFS($C:$C,C7798,$G:$G,1)+ROW()/10000000,""),"")</f>
        <v/>
      </c>
      <c r="Q7798" s="0" t="str">
        <f aca="false">IF(K7798=1,IF(COUNTIFS(C$2:C7798,C7798,K$2:K7798,1)=1,1,0),"")</f>
        <v/>
      </c>
      <c r="R7798" s="0" t="str">
        <f aca="false">IF(M7798=1,IF(COUNTIFS(C$2:C7798,C7798,M$2:M7798,1)=1,1,0),"")</f>
        <v/>
      </c>
      <c r="S7798" s="0" t="str">
        <f aca="false">IF(L7798=1,IF(COUNTIFS(C$2:C7798,C7798,L$2:L7798,1)=1,1,0),"")</f>
        <v/>
      </c>
      <c r="T7798" s="38" t="str">
        <f aca="false">IF(N7798="","",N7798+ROW()/10000000)</f>
        <v/>
      </c>
      <c r="U7798" s="0" t="str">
        <f aca="false">IF(G7798=1,IF(B7798="",1,0),"")</f>
        <v/>
      </c>
    </row>
    <row r="7799" customFormat="false" ht="15" hidden="false" customHeight="false" outlineLevel="0" collapsed="false">
      <c r="A7799" s="35"/>
      <c r="B7799" s="35"/>
      <c r="G7799" s="0" t="str">
        <f aca="false">IF(A7799="","",IF(AND(A7799&gt;=Debut,A7799&lt;Fin),1,0))</f>
        <v/>
      </c>
      <c r="H7799" s="0" t="str">
        <f aca="false">IF(G7799=1,INT(ROUND((A7799-Debut)*86400,0)/600),"")</f>
        <v/>
      </c>
      <c r="I7799" s="0" t="str">
        <f aca="false">IF(G7799=1,INT(ROUND((A7799-Debut)*86400,0)/3600),"")</f>
        <v/>
      </c>
      <c r="J7799" s="0" t="str">
        <f aca="false">IF(OR(A7799="",B7799=""),"",ROUND((B7799-A7799)*86400,0))</f>
        <v/>
      </c>
      <c r="K7799" s="37" t="str">
        <f aca="false">IF(G7799=1,IF(COUNTIFS($C:$C,C7799,$G:$G,1,$A:$A,"&gt;="&amp;(A7799-FenetreInterm/86400),$A:$A,"&lt;="&amp;A7799)&gt;=NbInterm,1,0),"")</f>
        <v/>
      </c>
      <c r="L7799" s="37" t="str">
        <f aca="false">IF(G7799=1,IF(B7799="",0,IF(J7799&lt;SeuilFugitive,1,0)),"")</f>
        <v/>
      </c>
      <c r="M7799" s="37" t="str">
        <f aca="false">IF(G7799=1,IF(B7799="",IF((Fin-A7799)*24&gt;SeuilFigee,1,0),IF(J7799&gt;SeuilFigee*3600,1,0)),"")</f>
        <v/>
      </c>
      <c r="N7799" s="0" t="str">
        <f aca="false">IF(G7799=1,IF(COUNTIF(H$2:H7799,H7799)=1,COUNTIF($H:$H,H7799),""),"")</f>
        <v/>
      </c>
      <c r="O7799" s="0" t="str">
        <f aca="false">IF(G7799=1,IF(COUNTIF(I$2:I7799,I7799)=1,COUNTIF($I:$I,I7799),""),"")</f>
        <v/>
      </c>
      <c r="P7799" s="38" t="str">
        <f aca="false">IF(G7799=1,IF(COUNTIFS(C$2:C7799,C7799,G$2:G7799,1)=1,COUNTIFS($C:$C,C7799,$G:$G,1)+ROW()/10000000,""),"")</f>
        <v/>
      </c>
      <c r="Q7799" s="0" t="str">
        <f aca="false">IF(K7799=1,IF(COUNTIFS(C$2:C7799,C7799,K$2:K7799,1)=1,1,0),"")</f>
        <v/>
      </c>
      <c r="R7799" s="0" t="str">
        <f aca="false">IF(M7799=1,IF(COUNTIFS(C$2:C7799,C7799,M$2:M7799,1)=1,1,0),"")</f>
        <v/>
      </c>
      <c r="S7799" s="0" t="str">
        <f aca="false">IF(L7799=1,IF(COUNTIFS(C$2:C7799,C7799,L$2:L7799,1)=1,1,0),"")</f>
        <v/>
      </c>
      <c r="T7799" s="38" t="str">
        <f aca="false">IF(N7799="","",N7799+ROW()/10000000)</f>
        <v/>
      </c>
      <c r="U7799" s="0" t="str">
        <f aca="false">IF(G7799=1,IF(B7799="",1,0),"")</f>
        <v/>
      </c>
    </row>
    <row r="7800" customFormat="false" ht="15" hidden="false" customHeight="false" outlineLevel="0" collapsed="false">
      <c r="A7800" s="35"/>
      <c r="B7800" s="35"/>
      <c r="G7800" s="0" t="str">
        <f aca="false">IF(A7800="","",IF(AND(A7800&gt;=Debut,A7800&lt;Fin),1,0))</f>
        <v/>
      </c>
      <c r="H7800" s="0" t="str">
        <f aca="false">IF(G7800=1,INT(ROUND((A7800-Debut)*86400,0)/600),"")</f>
        <v/>
      </c>
      <c r="I7800" s="0" t="str">
        <f aca="false">IF(G7800=1,INT(ROUND((A7800-Debut)*86400,0)/3600),"")</f>
        <v/>
      </c>
      <c r="J7800" s="0" t="str">
        <f aca="false">IF(OR(A7800="",B7800=""),"",ROUND((B7800-A7800)*86400,0))</f>
        <v/>
      </c>
      <c r="K7800" s="37" t="str">
        <f aca="false">IF(G7800=1,IF(COUNTIFS($C:$C,C7800,$G:$G,1,$A:$A,"&gt;="&amp;(A7800-FenetreInterm/86400),$A:$A,"&lt;="&amp;A7800)&gt;=NbInterm,1,0),"")</f>
        <v/>
      </c>
      <c r="L7800" s="37" t="str">
        <f aca="false">IF(G7800=1,IF(B7800="",0,IF(J7800&lt;SeuilFugitive,1,0)),"")</f>
        <v/>
      </c>
      <c r="M7800" s="37" t="str">
        <f aca="false">IF(G7800=1,IF(B7800="",IF((Fin-A7800)*24&gt;SeuilFigee,1,0),IF(J7800&gt;SeuilFigee*3600,1,0)),"")</f>
        <v/>
      </c>
      <c r="N7800" s="0" t="str">
        <f aca="false">IF(G7800=1,IF(COUNTIF(H$2:H7800,H7800)=1,COUNTIF($H:$H,H7800),""),"")</f>
        <v/>
      </c>
      <c r="O7800" s="0" t="str">
        <f aca="false">IF(G7800=1,IF(COUNTIF(I$2:I7800,I7800)=1,COUNTIF($I:$I,I7800),""),"")</f>
        <v/>
      </c>
      <c r="P7800" s="38" t="str">
        <f aca="false">IF(G7800=1,IF(COUNTIFS(C$2:C7800,C7800,G$2:G7800,1)=1,COUNTIFS($C:$C,C7800,$G:$G,1)+ROW()/10000000,""),"")</f>
        <v/>
      </c>
      <c r="Q7800" s="0" t="str">
        <f aca="false">IF(K7800=1,IF(COUNTIFS(C$2:C7800,C7800,K$2:K7800,1)=1,1,0),"")</f>
        <v/>
      </c>
      <c r="R7800" s="0" t="str">
        <f aca="false">IF(M7800=1,IF(COUNTIFS(C$2:C7800,C7800,M$2:M7800,1)=1,1,0),"")</f>
        <v/>
      </c>
      <c r="S7800" s="0" t="str">
        <f aca="false">IF(L7800=1,IF(COUNTIFS(C$2:C7800,C7800,L$2:L7800,1)=1,1,0),"")</f>
        <v/>
      </c>
      <c r="T7800" s="38" t="str">
        <f aca="false">IF(N7800="","",N7800+ROW()/10000000)</f>
        <v/>
      </c>
      <c r="U7800" s="0" t="str">
        <f aca="false">IF(G7800=1,IF(B7800="",1,0),"")</f>
        <v/>
      </c>
    </row>
    <row r="7801" customFormat="false" ht="15" hidden="false" customHeight="false" outlineLevel="0" collapsed="false">
      <c r="A7801" s="35"/>
      <c r="B7801" s="35"/>
      <c r="G7801" s="0" t="str">
        <f aca="false">IF(A7801="","",IF(AND(A7801&gt;=Debut,A7801&lt;Fin),1,0))</f>
        <v/>
      </c>
      <c r="H7801" s="0" t="str">
        <f aca="false">IF(G7801=1,INT(ROUND((A7801-Debut)*86400,0)/600),"")</f>
        <v/>
      </c>
      <c r="I7801" s="0" t="str">
        <f aca="false">IF(G7801=1,INT(ROUND((A7801-Debut)*86400,0)/3600),"")</f>
        <v/>
      </c>
      <c r="J7801" s="0" t="str">
        <f aca="false">IF(OR(A7801="",B7801=""),"",ROUND((B7801-A7801)*86400,0))</f>
        <v/>
      </c>
      <c r="K7801" s="37" t="str">
        <f aca="false">IF(G7801=1,IF(COUNTIFS($C:$C,C7801,$G:$G,1,$A:$A,"&gt;="&amp;(A7801-FenetreInterm/86400),$A:$A,"&lt;="&amp;A7801)&gt;=NbInterm,1,0),"")</f>
        <v/>
      </c>
      <c r="L7801" s="37" t="str">
        <f aca="false">IF(G7801=1,IF(B7801="",0,IF(J7801&lt;SeuilFugitive,1,0)),"")</f>
        <v/>
      </c>
      <c r="M7801" s="37" t="str">
        <f aca="false">IF(G7801=1,IF(B7801="",IF((Fin-A7801)*24&gt;SeuilFigee,1,0),IF(J7801&gt;SeuilFigee*3600,1,0)),"")</f>
        <v/>
      </c>
      <c r="N7801" s="0" t="str">
        <f aca="false">IF(G7801=1,IF(COUNTIF(H$2:H7801,H7801)=1,COUNTIF($H:$H,H7801),""),"")</f>
        <v/>
      </c>
      <c r="O7801" s="0" t="str">
        <f aca="false">IF(G7801=1,IF(COUNTIF(I$2:I7801,I7801)=1,COUNTIF($I:$I,I7801),""),"")</f>
        <v/>
      </c>
      <c r="P7801" s="38" t="str">
        <f aca="false">IF(G7801=1,IF(COUNTIFS(C$2:C7801,C7801,G$2:G7801,1)=1,COUNTIFS($C:$C,C7801,$G:$G,1)+ROW()/10000000,""),"")</f>
        <v/>
      </c>
      <c r="Q7801" s="0" t="str">
        <f aca="false">IF(K7801=1,IF(COUNTIFS(C$2:C7801,C7801,K$2:K7801,1)=1,1,0),"")</f>
        <v/>
      </c>
      <c r="R7801" s="0" t="str">
        <f aca="false">IF(M7801=1,IF(COUNTIFS(C$2:C7801,C7801,M$2:M7801,1)=1,1,0),"")</f>
        <v/>
      </c>
      <c r="S7801" s="0" t="str">
        <f aca="false">IF(L7801=1,IF(COUNTIFS(C$2:C7801,C7801,L$2:L7801,1)=1,1,0),"")</f>
        <v/>
      </c>
      <c r="T7801" s="38" t="str">
        <f aca="false">IF(N7801="","",N7801+ROW()/10000000)</f>
        <v/>
      </c>
      <c r="U7801" s="0" t="str">
        <f aca="false">IF(G7801=1,IF(B7801="",1,0),"")</f>
        <v/>
      </c>
    </row>
    <row r="7802" customFormat="false" ht="15" hidden="false" customHeight="false" outlineLevel="0" collapsed="false">
      <c r="A7802" s="35"/>
      <c r="B7802" s="35"/>
      <c r="G7802" s="0" t="str">
        <f aca="false">IF(A7802="","",IF(AND(A7802&gt;=Debut,A7802&lt;Fin),1,0))</f>
        <v/>
      </c>
      <c r="H7802" s="0" t="str">
        <f aca="false">IF(G7802=1,INT(ROUND((A7802-Debut)*86400,0)/600),"")</f>
        <v/>
      </c>
      <c r="I7802" s="0" t="str">
        <f aca="false">IF(G7802=1,INT(ROUND((A7802-Debut)*86400,0)/3600),"")</f>
        <v/>
      </c>
      <c r="J7802" s="0" t="str">
        <f aca="false">IF(OR(A7802="",B7802=""),"",ROUND((B7802-A7802)*86400,0))</f>
        <v/>
      </c>
      <c r="K7802" s="37" t="str">
        <f aca="false">IF(G7802=1,IF(COUNTIFS($C:$C,C7802,$G:$G,1,$A:$A,"&gt;="&amp;(A7802-FenetreInterm/86400),$A:$A,"&lt;="&amp;A7802)&gt;=NbInterm,1,0),"")</f>
        <v/>
      </c>
      <c r="L7802" s="37" t="str">
        <f aca="false">IF(G7802=1,IF(B7802="",0,IF(J7802&lt;SeuilFugitive,1,0)),"")</f>
        <v/>
      </c>
      <c r="M7802" s="37" t="str">
        <f aca="false">IF(G7802=1,IF(B7802="",IF((Fin-A7802)*24&gt;SeuilFigee,1,0),IF(J7802&gt;SeuilFigee*3600,1,0)),"")</f>
        <v/>
      </c>
      <c r="N7802" s="0" t="str">
        <f aca="false">IF(G7802=1,IF(COUNTIF(H$2:H7802,H7802)=1,COUNTIF($H:$H,H7802),""),"")</f>
        <v/>
      </c>
      <c r="O7802" s="0" t="str">
        <f aca="false">IF(G7802=1,IF(COUNTIF(I$2:I7802,I7802)=1,COUNTIF($I:$I,I7802),""),"")</f>
        <v/>
      </c>
      <c r="P7802" s="38" t="str">
        <f aca="false">IF(G7802=1,IF(COUNTIFS(C$2:C7802,C7802,G$2:G7802,1)=1,COUNTIFS($C:$C,C7802,$G:$G,1)+ROW()/10000000,""),"")</f>
        <v/>
      </c>
      <c r="Q7802" s="0" t="str">
        <f aca="false">IF(K7802=1,IF(COUNTIFS(C$2:C7802,C7802,K$2:K7802,1)=1,1,0),"")</f>
        <v/>
      </c>
      <c r="R7802" s="0" t="str">
        <f aca="false">IF(M7802=1,IF(COUNTIFS(C$2:C7802,C7802,M$2:M7802,1)=1,1,0),"")</f>
        <v/>
      </c>
      <c r="S7802" s="0" t="str">
        <f aca="false">IF(L7802=1,IF(COUNTIFS(C$2:C7802,C7802,L$2:L7802,1)=1,1,0),"")</f>
        <v/>
      </c>
      <c r="T7802" s="38" t="str">
        <f aca="false">IF(N7802="","",N7802+ROW()/10000000)</f>
        <v/>
      </c>
      <c r="U7802" s="0" t="str">
        <f aca="false">IF(G7802=1,IF(B7802="",1,0),"")</f>
        <v/>
      </c>
    </row>
    <row r="7803" customFormat="false" ht="15" hidden="false" customHeight="false" outlineLevel="0" collapsed="false">
      <c r="A7803" s="35"/>
      <c r="B7803" s="35"/>
      <c r="G7803" s="0" t="str">
        <f aca="false">IF(A7803="","",IF(AND(A7803&gt;=Debut,A7803&lt;Fin),1,0))</f>
        <v/>
      </c>
      <c r="H7803" s="0" t="str">
        <f aca="false">IF(G7803=1,INT(ROUND((A7803-Debut)*86400,0)/600),"")</f>
        <v/>
      </c>
      <c r="I7803" s="0" t="str">
        <f aca="false">IF(G7803=1,INT(ROUND((A7803-Debut)*86400,0)/3600),"")</f>
        <v/>
      </c>
      <c r="J7803" s="0" t="str">
        <f aca="false">IF(OR(A7803="",B7803=""),"",ROUND((B7803-A7803)*86400,0))</f>
        <v/>
      </c>
      <c r="K7803" s="37" t="str">
        <f aca="false">IF(G7803=1,IF(COUNTIFS($C:$C,C7803,$G:$G,1,$A:$A,"&gt;="&amp;(A7803-FenetreInterm/86400),$A:$A,"&lt;="&amp;A7803)&gt;=NbInterm,1,0),"")</f>
        <v/>
      </c>
      <c r="L7803" s="37" t="str">
        <f aca="false">IF(G7803=1,IF(B7803="",0,IF(J7803&lt;SeuilFugitive,1,0)),"")</f>
        <v/>
      </c>
      <c r="M7803" s="37" t="str">
        <f aca="false">IF(G7803=1,IF(B7803="",IF((Fin-A7803)*24&gt;SeuilFigee,1,0),IF(J7803&gt;SeuilFigee*3600,1,0)),"")</f>
        <v/>
      </c>
      <c r="N7803" s="0" t="str">
        <f aca="false">IF(G7803=1,IF(COUNTIF(H$2:H7803,H7803)=1,COUNTIF($H:$H,H7803),""),"")</f>
        <v/>
      </c>
      <c r="O7803" s="0" t="str">
        <f aca="false">IF(G7803=1,IF(COUNTIF(I$2:I7803,I7803)=1,COUNTIF($I:$I,I7803),""),"")</f>
        <v/>
      </c>
      <c r="P7803" s="38" t="str">
        <f aca="false">IF(G7803=1,IF(COUNTIFS(C$2:C7803,C7803,G$2:G7803,1)=1,COUNTIFS($C:$C,C7803,$G:$G,1)+ROW()/10000000,""),"")</f>
        <v/>
      </c>
      <c r="Q7803" s="0" t="str">
        <f aca="false">IF(K7803=1,IF(COUNTIFS(C$2:C7803,C7803,K$2:K7803,1)=1,1,0),"")</f>
        <v/>
      </c>
      <c r="R7803" s="0" t="str">
        <f aca="false">IF(M7803=1,IF(COUNTIFS(C$2:C7803,C7803,M$2:M7803,1)=1,1,0),"")</f>
        <v/>
      </c>
      <c r="S7803" s="0" t="str">
        <f aca="false">IF(L7803=1,IF(COUNTIFS(C$2:C7803,C7803,L$2:L7803,1)=1,1,0),"")</f>
        <v/>
      </c>
      <c r="T7803" s="38" t="str">
        <f aca="false">IF(N7803="","",N7803+ROW()/10000000)</f>
        <v/>
      </c>
      <c r="U7803" s="0" t="str">
        <f aca="false">IF(G7803=1,IF(B7803="",1,0),"")</f>
        <v/>
      </c>
    </row>
    <row r="7804" customFormat="false" ht="15" hidden="false" customHeight="false" outlineLevel="0" collapsed="false">
      <c r="A7804" s="35"/>
      <c r="B7804" s="35"/>
      <c r="G7804" s="0" t="str">
        <f aca="false">IF(A7804="","",IF(AND(A7804&gt;=Debut,A7804&lt;Fin),1,0))</f>
        <v/>
      </c>
      <c r="H7804" s="0" t="str">
        <f aca="false">IF(G7804=1,INT(ROUND((A7804-Debut)*86400,0)/600),"")</f>
        <v/>
      </c>
      <c r="I7804" s="0" t="str">
        <f aca="false">IF(G7804=1,INT(ROUND((A7804-Debut)*86400,0)/3600),"")</f>
        <v/>
      </c>
      <c r="J7804" s="0" t="str">
        <f aca="false">IF(OR(A7804="",B7804=""),"",ROUND((B7804-A7804)*86400,0))</f>
        <v/>
      </c>
      <c r="K7804" s="37" t="str">
        <f aca="false">IF(G7804=1,IF(COUNTIFS($C:$C,C7804,$G:$G,1,$A:$A,"&gt;="&amp;(A7804-FenetreInterm/86400),$A:$A,"&lt;="&amp;A7804)&gt;=NbInterm,1,0),"")</f>
        <v/>
      </c>
      <c r="L7804" s="37" t="str">
        <f aca="false">IF(G7804=1,IF(B7804="",0,IF(J7804&lt;SeuilFugitive,1,0)),"")</f>
        <v/>
      </c>
      <c r="M7804" s="37" t="str">
        <f aca="false">IF(G7804=1,IF(B7804="",IF((Fin-A7804)*24&gt;SeuilFigee,1,0),IF(J7804&gt;SeuilFigee*3600,1,0)),"")</f>
        <v/>
      </c>
      <c r="N7804" s="0" t="str">
        <f aca="false">IF(G7804=1,IF(COUNTIF(H$2:H7804,H7804)=1,COUNTIF($H:$H,H7804),""),"")</f>
        <v/>
      </c>
      <c r="O7804" s="0" t="str">
        <f aca="false">IF(G7804=1,IF(COUNTIF(I$2:I7804,I7804)=1,COUNTIF($I:$I,I7804),""),"")</f>
        <v/>
      </c>
      <c r="P7804" s="38" t="str">
        <f aca="false">IF(G7804=1,IF(COUNTIFS(C$2:C7804,C7804,G$2:G7804,1)=1,COUNTIFS($C:$C,C7804,$G:$G,1)+ROW()/10000000,""),"")</f>
        <v/>
      </c>
      <c r="Q7804" s="0" t="str">
        <f aca="false">IF(K7804=1,IF(COUNTIFS(C$2:C7804,C7804,K$2:K7804,1)=1,1,0),"")</f>
        <v/>
      </c>
      <c r="R7804" s="0" t="str">
        <f aca="false">IF(M7804=1,IF(COUNTIFS(C$2:C7804,C7804,M$2:M7804,1)=1,1,0),"")</f>
        <v/>
      </c>
      <c r="S7804" s="0" t="str">
        <f aca="false">IF(L7804=1,IF(COUNTIFS(C$2:C7804,C7804,L$2:L7804,1)=1,1,0),"")</f>
        <v/>
      </c>
      <c r="T7804" s="38" t="str">
        <f aca="false">IF(N7804="","",N7804+ROW()/10000000)</f>
        <v/>
      </c>
      <c r="U7804" s="0" t="str">
        <f aca="false">IF(G7804=1,IF(B7804="",1,0),"")</f>
        <v/>
      </c>
    </row>
    <row r="7805" customFormat="false" ht="15" hidden="false" customHeight="false" outlineLevel="0" collapsed="false">
      <c r="A7805" s="35"/>
      <c r="B7805" s="35"/>
      <c r="G7805" s="0" t="str">
        <f aca="false">IF(A7805="","",IF(AND(A7805&gt;=Debut,A7805&lt;Fin),1,0))</f>
        <v/>
      </c>
      <c r="H7805" s="0" t="str">
        <f aca="false">IF(G7805=1,INT(ROUND((A7805-Debut)*86400,0)/600),"")</f>
        <v/>
      </c>
      <c r="I7805" s="0" t="str">
        <f aca="false">IF(G7805=1,INT(ROUND((A7805-Debut)*86400,0)/3600),"")</f>
        <v/>
      </c>
      <c r="J7805" s="0" t="str">
        <f aca="false">IF(OR(A7805="",B7805=""),"",ROUND((B7805-A7805)*86400,0))</f>
        <v/>
      </c>
      <c r="K7805" s="37" t="str">
        <f aca="false">IF(G7805=1,IF(COUNTIFS($C:$C,C7805,$G:$G,1,$A:$A,"&gt;="&amp;(A7805-FenetreInterm/86400),$A:$A,"&lt;="&amp;A7805)&gt;=NbInterm,1,0),"")</f>
        <v/>
      </c>
      <c r="L7805" s="37" t="str">
        <f aca="false">IF(G7805=1,IF(B7805="",0,IF(J7805&lt;SeuilFugitive,1,0)),"")</f>
        <v/>
      </c>
      <c r="M7805" s="37" t="str">
        <f aca="false">IF(G7805=1,IF(B7805="",IF((Fin-A7805)*24&gt;SeuilFigee,1,0),IF(J7805&gt;SeuilFigee*3600,1,0)),"")</f>
        <v/>
      </c>
      <c r="N7805" s="0" t="str">
        <f aca="false">IF(G7805=1,IF(COUNTIF(H$2:H7805,H7805)=1,COUNTIF($H:$H,H7805),""),"")</f>
        <v/>
      </c>
      <c r="O7805" s="0" t="str">
        <f aca="false">IF(G7805=1,IF(COUNTIF(I$2:I7805,I7805)=1,COUNTIF($I:$I,I7805),""),"")</f>
        <v/>
      </c>
      <c r="P7805" s="38" t="str">
        <f aca="false">IF(G7805=1,IF(COUNTIFS(C$2:C7805,C7805,G$2:G7805,1)=1,COUNTIFS($C:$C,C7805,$G:$G,1)+ROW()/10000000,""),"")</f>
        <v/>
      </c>
      <c r="Q7805" s="0" t="str">
        <f aca="false">IF(K7805=1,IF(COUNTIFS(C$2:C7805,C7805,K$2:K7805,1)=1,1,0),"")</f>
        <v/>
      </c>
      <c r="R7805" s="0" t="str">
        <f aca="false">IF(M7805=1,IF(COUNTIFS(C$2:C7805,C7805,M$2:M7805,1)=1,1,0),"")</f>
        <v/>
      </c>
      <c r="S7805" s="0" t="str">
        <f aca="false">IF(L7805=1,IF(COUNTIFS(C$2:C7805,C7805,L$2:L7805,1)=1,1,0),"")</f>
        <v/>
      </c>
      <c r="T7805" s="38" t="str">
        <f aca="false">IF(N7805="","",N7805+ROW()/10000000)</f>
        <v/>
      </c>
      <c r="U7805" s="0" t="str">
        <f aca="false">IF(G7805=1,IF(B7805="",1,0),"")</f>
        <v/>
      </c>
    </row>
    <row r="7806" customFormat="false" ht="15" hidden="false" customHeight="false" outlineLevel="0" collapsed="false">
      <c r="A7806" s="35"/>
      <c r="B7806" s="35"/>
      <c r="G7806" s="0" t="str">
        <f aca="false">IF(A7806="","",IF(AND(A7806&gt;=Debut,A7806&lt;Fin),1,0))</f>
        <v/>
      </c>
      <c r="H7806" s="0" t="str">
        <f aca="false">IF(G7806=1,INT(ROUND((A7806-Debut)*86400,0)/600),"")</f>
        <v/>
      </c>
      <c r="I7806" s="0" t="str">
        <f aca="false">IF(G7806=1,INT(ROUND((A7806-Debut)*86400,0)/3600),"")</f>
        <v/>
      </c>
      <c r="J7806" s="0" t="str">
        <f aca="false">IF(OR(A7806="",B7806=""),"",ROUND((B7806-A7806)*86400,0))</f>
        <v/>
      </c>
      <c r="K7806" s="37" t="str">
        <f aca="false">IF(G7806=1,IF(COUNTIFS($C:$C,C7806,$G:$G,1,$A:$A,"&gt;="&amp;(A7806-FenetreInterm/86400),$A:$A,"&lt;="&amp;A7806)&gt;=NbInterm,1,0),"")</f>
        <v/>
      </c>
      <c r="L7806" s="37" t="str">
        <f aca="false">IF(G7806=1,IF(B7806="",0,IF(J7806&lt;SeuilFugitive,1,0)),"")</f>
        <v/>
      </c>
      <c r="M7806" s="37" t="str">
        <f aca="false">IF(G7806=1,IF(B7806="",IF((Fin-A7806)*24&gt;SeuilFigee,1,0),IF(J7806&gt;SeuilFigee*3600,1,0)),"")</f>
        <v/>
      </c>
      <c r="N7806" s="0" t="str">
        <f aca="false">IF(G7806=1,IF(COUNTIF(H$2:H7806,H7806)=1,COUNTIF($H:$H,H7806),""),"")</f>
        <v/>
      </c>
      <c r="O7806" s="0" t="str">
        <f aca="false">IF(G7806=1,IF(COUNTIF(I$2:I7806,I7806)=1,COUNTIF($I:$I,I7806),""),"")</f>
        <v/>
      </c>
      <c r="P7806" s="38" t="str">
        <f aca="false">IF(G7806=1,IF(COUNTIFS(C$2:C7806,C7806,G$2:G7806,1)=1,COUNTIFS($C:$C,C7806,$G:$G,1)+ROW()/10000000,""),"")</f>
        <v/>
      </c>
      <c r="Q7806" s="0" t="str">
        <f aca="false">IF(K7806=1,IF(COUNTIFS(C$2:C7806,C7806,K$2:K7806,1)=1,1,0),"")</f>
        <v/>
      </c>
      <c r="R7806" s="0" t="str">
        <f aca="false">IF(M7806=1,IF(COUNTIFS(C$2:C7806,C7806,M$2:M7806,1)=1,1,0),"")</f>
        <v/>
      </c>
      <c r="S7806" s="0" t="str">
        <f aca="false">IF(L7806=1,IF(COUNTIFS(C$2:C7806,C7806,L$2:L7806,1)=1,1,0),"")</f>
        <v/>
      </c>
      <c r="T7806" s="38" t="str">
        <f aca="false">IF(N7806="","",N7806+ROW()/10000000)</f>
        <v/>
      </c>
      <c r="U7806" s="0" t="str">
        <f aca="false">IF(G7806=1,IF(B7806="",1,0),"")</f>
        <v/>
      </c>
    </row>
    <row r="7807" customFormat="false" ht="15" hidden="false" customHeight="false" outlineLevel="0" collapsed="false">
      <c r="A7807" s="35"/>
      <c r="B7807" s="35"/>
      <c r="G7807" s="0" t="str">
        <f aca="false">IF(A7807="","",IF(AND(A7807&gt;=Debut,A7807&lt;Fin),1,0))</f>
        <v/>
      </c>
      <c r="H7807" s="0" t="str">
        <f aca="false">IF(G7807=1,INT(ROUND((A7807-Debut)*86400,0)/600),"")</f>
        <v/>
      </c>
      <c r="I7807" s="0" t="str">
        <f aca="false">IF(G7807=1,INT(ROUND((A7807-Debut)*86400,0)/3600),"")</f>
        <v/>
      </c>
      <c r="J7807" s="0" t="str">
        <f aca="false">IF(OR(A7807="",B7807=""),"",ROUND((B7807-A7807)*86400,0))</f>
        <v/>
      </c>
      <c r="K7807" s="37" t="str">
        <f aca="false">IF(G7807=1,IF(COUNTIFS($C:$C,C7807,$G:$G,1,$A:$A,"&gt;="&amp;(A7807-FenetreInterm/86400),$A:$A,"&lt;="&amp;A7807)&gt;=NbInterm,1,0),"")</f>
        <v/>
      </c>
      <c r="L7807" s="37" t="str">
        <f aca="false">IF(G7807=1,IF(B7807="",0,IF(J7807&lt;SeuilFugitive,1,0)),"")</f>
        <v/>
      </c>
      <c r="M7807" s="37" t="str">
        <f aca="false">IF(G7807=1,IF(B7807="",IF((Fin-A7807)*24&gt;SeuilFigee,1,0),IF(J7807&gt;SeuilFigee*3600,1,0)),"")</f>
        <v/>
      </c>
      <c r="N7807" s="0" t="str">
        <f aca="false">IF(G7807=1,IF(COUNTIF(H$2:H7807,H7807)=1,COUNTIF($H:$H,H7807),""),"")</f>
        <v/>
      </c>
      <c r="O7807" s="0" t="str">
        <f aca="false">IF(G7807=1,IF(COUNTIF(I$2:I7807,I7807)=1,COUNTIF($I:$I,I7807),""),"")</f>
        <v/>
      </c>
      <c r="P7807" s="38" t="str">
        <f aca="false">IF(G7807=1,IF(COUNTIFS(C$2:C7807,C7807,G$2:G7807,1)=1,COUNTIFS($C:$C,C7807,$G:$G,1)+ROW()/10000000,""),"")</f>
        <v/>
      </c>
      <c r="Q7807" s="0" t="str">
        <f aca="false">IF(K7807=1,IF(COUNTIFS(C$2:C7807,C7807,K$2:K7807,1)=1,1,0),"")</f>
        <v/>
      </c>
      <c r="R7807" s="0" t="str">
        <f aca="false">IF(M7807=1,IF(COUNTIFS(C$2:C7807,C7807,M$2:M7807,1)=1,1,0),"")</f>
        <v/>
      </c>
      <c r="S7807" s="0" t="str">
        <f aca="false">IF(L7807=1,IF(COUNTIFS(C$2:C7807,C7807,L$2:L7807,1)=1,1,0),"")</f>
        <v/>
      </c>
      <c r="T7807" s="38" t="str">
        <f aca="false">IF(N7807="","",N7807+ROW()/10000000)</f>
        <v/>
      </c>
      <c r="U7807" s="0" t="str">
        <f aca="false">IF(G7807=1,IF(B7807="",1,0),"")</f>
        <v/>
      </c>
    </row>
    <row r="7808" customFormat="false" ht="15" hidden="false" customHeight="false" outlineLevel="0" collapsed="false">
      <c r="A7808" s="35"/>
      <c r="B7808" s="35"/>
      <c r="G7808" s="0" t="str">
        <f aca="false">IF(A7808="","",IF(AND(A7808&gt;=Debut,A7808&lt;Fin),1,0))</f>
        <v/>
      </c>
      <c r="H7808" s="0" t="str">
        <f aca="false">IF(G7808=1,INT(ROUND((A7808-Debut)*86400,0)/600),"")</f>
        <v/>
      </c>
      <c r="I7808" s="0" t="str">
        <f aca="false">IF(G7808=1,INT(ROUND((A7808-Debut)*86400,0)/3600),"")</f>
        <v/>
      </c>
      <c r="J7808" s="0" t="str">
        <f aca="false">IF(OR(A7808="",B7808=""),"",ROUND((B7808-A7808)*86400,0))</f>
        <v/>
      </c>
      <c r="K7808" s="37" t="str">
        <f aca="false">IF(G7808=1,IF(COUNTIFS($C:$C,C7808,$G:$G,1,$A:$A,"&gt;="&amp;(A7808-FenetreInterm/86400),$A:$A,"&lt;="&amp;A7808)&gt;=NbInterm,1,0),"")</f>
        <v/>
      </c>
      <c r="L7808" s="37" t="str">
        <f aca="false">IF(G7808=1,IF(B7808="",0,IF(J7808&lt;SeuilFugitive,1,0)),"")</f>
        <v/>
      </c>
      <c r="M7808" s="37" t="str">
        <f aca="false">IF(G7808=1,IF(B7808="",IF((Fin-A7808)*24&gt;SeuilFigee,1,0),IF(J7808&gt;SeuilFigee*3600,1,0)),"")</f>
        <v/>
      </c>
      <c r="N7808" s="0" t="str">
        <f aca="false">IF(G7808=1,IF(COUNTIF(H$2:H7808,H7808)=1,COUNTIF($H:$H,H7808),""),"")</f>
        <v/>
      </c>
      <c r="O7808" s="0" t="str">
        <f aca="false">IF(G7808=1,IF(COUNTIF(I$2:I7808,I7808)=1,COUNTIF($I:$I,I7808),""),"")</f>
        <v/>
      </c>
      <c r="P7808" s="38" t="str">
        <f aca="false">IF(G7808=1,IF(COUNTIFS(C$2:C7808,C7808,G$2:G7808,1)=1,COUNTIFS($C:$C,C7808,$G:$G,1)+ROW()/10000000,""),"")</f>
        <v/>
      </c>
      <c r="Q7808" s="0" t="str">
        <f aca="false">IF(K7808=1,IF(COUNTIFS(C$2:C7808,C7808,K$2:K7808,1)=1,1,0),"")</f>
        <v/>
      </c>
      <c r="R7808" s="0" t="str">
        <f aca="false">IF(M7808=1,IF(COUNTIFS(C$2:C7808,C7808,M$2:M7808,1)=1,1,0),"")</f>
        <v/>
      </c>
      <c r="S7808" s="0" t="str">
        <f aca="false">IF(L7808=1,IF(COUNTIFS(C$2:C7808,C7808,L$2:L7808,1)=1,1,0),"")</f>
        <v/>
      </c>
      <c r="T7808" s="38" t="str">
        <f aca="false">IF(N7808="","",N7808+ROW()/10000000)</f>
        <v/>
      </c>
      <c r="U7808" s="0" t="str">
        <f aca="false">IF(G7808=1,IF(B7808="",1,0),"")</f>
        <v/>
      </c>
    </row>
    <row r="7809" customFormat="false" ht="15" hidden="false" customHeight="false" outlineLevel="0" collapsed="false">
      <c r="A7809" s="35"/>
      <c r="B7809" s="35"/>
      <c r="G7809" s="0" t="str">
        <f aca="false">IF(A7809="","",IF(AND(A7809&gt;=Debut,A7809&lt;Fin),1,0))</f>
        <v/>
      </c>
      <c r="H7809" s="0" t="str">
        <f aca="false">IF(G7809=1,INT(ROUND((A7809-Debut)*86400,0)/600),"")</f>
        <v/>
      </c>
      <c r="I7809" s="0" t="str">
        <f aca="false">IF(G7809=1,INT(ROUND((A7809-Debut)*86400,0)/3600),"")</f>
        <v/>
      </c>
      <c r="J7809" s="0" t="str">
        <f aca="false">IF(OR(A7809="",B7809=""),"",ROUND((B7809-A7809)*86400,0))</f>
        <v/>
      </c>
      <c r="K7809" s="37" t="str">
        <f aca="false">IF(G7809=1,IF(COUNTIFS($C:$C,C7809,$G:$G,1,$A:$A,"&gt;="&amp;(A7809-FenetreInterm/86400),$A:$A,"&lt;="&amp;A7809)&gt;=NbInterm,1,0),"")</f>
        <v/>
      </c>
      <c r="L7809" s="37" t="str">
        <f aca="false">IF(G7809=1,IF(B7809="",0,IF(J7809&lt;SeuilFugitive,1,0)),"")</f>
        <v/>
      </c>
      <c r="M7809" s="37" t="str">
        <f aca="false">IF(G7809=1,IF(B7809="",IF((Fin-A7809)*24&gt;SeuilFigee,1,0),IF(J7809&gt;SeuilFigee*3600,1,0)),"")</f>
        <v/>
      </c>
      <c r="N7809" s="0" t="str">
        <f aca="false">IF(G7809=1,IF(COUNTIF(H$2:H7809,H7809)=1,COUNTIF($H:$H,H7809),""),"")</f>
        <v/>
      </c>
      <c r="O7809" s="0" t="str">
        <f aca="false">IF(G7809=1,IF(COUNTIF(I$2:I7809,I7809)=1,COUNTIF($I:$I,I7809),""),"")</f>
        <v/>
      </c>
      <c r="P7809" s="38" t="str">
        <f aca="false">IF(G7809=1,IF(COUNTIFS(C$2:C7809,C7809,G$2:G7809,1)=1,COUNTIFS($C:$C,C7809,$G:$G,1)+ROW()/10000000,""),"")</f>
        <v/>
      </c>
      <c r="Q7809" s="0" t="str">
        <f aca="false">IF(K7809=1,IF(COUNTIFS(C$2:C7809,C7809,K$2:K7809,1)=1,1,0),"")</f>
        <v/>
      </c>
      <c r="R7809" s="0" t="str">
        <f aca="false">IF(M7809=1,IF(COUNTIFS(C$2:C7809,C7809,M$2:M7809,1)=1,1,0),"")</f>
        <v/>
      </c>
      <c r="S7809" s="0" t="str">
        <f aca="false">IF(L7809=1,IF(COUNTIFS(C$2:C7809,C7809,L$2:L7809,1)=1,1,0),"")</f>
        <v/>
      </c>
      <c r="T7809" s="38" t="str">
        <f aca="false">IF(N7809="","",N7809+ROW()/10000000)</f>
        <v/>
      </c>
      <c r="U7809" s="0" t="str">
        <f aca="false">IF(G7809=1,IF(B7809="",1,0),"")</f>
        <v/>
      </c>
    </row>
    <row r="7810" customFormat="false" ht="15" hidden="false" customHeight="false" outlineLevel="0" collapsed="false">
      <c r="A7810" s="35"/>
      <c r="B7810" s="35"/>
      <c r="G7810" s="0" t="str">
        <f aca="false">IF(A7810="","",IF(AND(A7810&gt;=Debut,A7810&lt;Fin),1,0))</f>
        <v/>
      </c>
      <c r="H7810" s="0" t="str">
        <f aca="false">IF(G7810=1,INT(ROUND((A7810-Debut)*86400,0)/600),"")</f>
        <v/>
      </c>
      <c r="I7810" s="0" t="str">
        <f aca="false">IF(G7810=1,INT(ROUND((A7810-Debut)*86400,0)/3600),"")</f>
        <v/>
      </c>
      <c r="J7810" s="0" t="str">
        <f aca="false">IF(OR(A7810="",B7810=""),"",ROUND((B7810-A7810)*86400,0))</f>
        <v/>
      </c>
      <c r="K7810" s="37" t="str">
        <f aca="false">IF(G7810=1,IF(COUNTIFS($C:$C,C7810,$G:$G,1,$A:$A,"&gt;="&amp;(A7810-FenetreInterm/86400),$A:$A,"&lt;="&amp;A7810)&gt;=NbInterm,1,0),"")</f>
        <v/>
      </c>
      <c r="L7810" s="37" t="str">
        <f aca="false">IF(G7810=1,IF(B7810="",0,IF(J7810&lt;SeuilFugitive,1,0)),"")</f>
        <v/>
      </c>
      <c r="M7810" s="37" t="str">
        <f aca="false">IF(G7810=1,IF(B7810="",IF((Fin-A7810)*24&gt;SeuilFigee,1,0),IF(J7810&gt;SeuilFigee*3600,1,0)),"")</f>
        <v/>
      </c>
      <c r="N7810" s="0" t="str">
        <f aca="false">IF(G7810=1,IF(COUNTIF(H$2:H7810,H7810)=1,COUNTIF($H:$H,H7810),""),"")</f>
        <v/>
      </c>
      <c r="O7810" s="0" t="str">
        <f aca="false">IF(G7810=1,IF(COUNTIF(I$2:I7810,I7810)=1,COUNTIF($I:$I,I7810),""),"")</f>
        <v/>
      </c>
      <c r="P7810" s="38" t="str">
        <f aca="false">IF(G7810=1,IF(COUNTIFS(C$2:C7810,C7810,G$2:G7810,1)=1,COUNTIFS($C:$C,C7810,$G:$G,1)+ROW()/10000000,""),"")</f>
        <v/>
      </c>
      <c r="Q7810" s="0" t="str">
        <f aca="false">IF(K7810=1,IF(COUNTIFS(C$2:C7810,C7810,K$2:K7810,1)=1,1,0),"")</f>
        <v/>
      </c>
      <c r="R7810" s="0" t="str">
        <f aca="false">IF(M7810=1,IF(COUNTIFS(C$2:C7810,C7810,M$2:M7810,1)=1,1,0),"")</f>
        <v/>
      </c>
      <c r="S7810" s="0" t="str">
        <f aca="false">IF(L7810=1,IF(COUNTIFS(C$2:C7810,C7810,L$2:L7810,1)=1,1,0),"")</f>
        <v/>
      </c>
      <c r="T7810" s="38" t="str">
        <f aca="false">IF(N7810="","",N7810+ROW()/10000000)</f>
        <v/>
      </c>
      <c r="U7810" s="0" t="str">
        <f aca="false">IF(G7810=1,IF(B7810="",1,0),"")</f>
        <v/>
      </c>
    </row>
    <row r="7811" customFormat="false" ht="15" hidden="false" customHeight="false" outlineLevel="0" collapsed="false">
      <c r="A7811" s="35"/>
      <c r="B7811" s="35"/>
      <c r="G7811" s="0" t="str">
        <f aca="false">IF(A7811="","",IF(AND(A7811&gt;=Debut,A7811&lt;Fin),1,0))</f>
        <v/>
      </c>
      <c r="H7811" s="0" t="str">
        <f aca="false">IF(G7811=1,INT(ROUND((A7811-Debut)*86400,0)/600),"")</f>
        <v/>
      </c>
      <c r="I7811" s="0" t="str">
        <f aca="false">IF(G7811=1,INT(ROUND((A7811-Debut)*86400,0)/3600),"")</f>
        <v/>
      </c>
      <c r="J7811" s="0" t="str">
        <f aca="false">IF(OR(A7811="",B7811=""),"",ROUND((B7811-A7811)*86400,0))</f>
        <v/>
      </c>
      <c r="K7811" s="37" t="str">
        <f aca="false">IF(G7811=1,IF(COUNTIFS($C:$C,C7811,$G:$G,1,$A:$A,"&gt;="&amp;(A7811-FenetreInterm/86400),$A:$A,"&lt;="&amp;A7811)&gt;=NbInterm,1,0),"")</f>
        <v/>
      </c>
      <c r="L7811" s="37" t="str">
        <f aca="false">IF(G7811=1,IF(B7811="",0,IF(J7811&lt;SeuilFugitive,1,0)),"")</f>
        <v/>
      </c>
      <c r="M7811" s="37" t="str">
        <f aca="false">IF(G7811=1,IF(B7811="",IF((Fin-A7811)*24&gt;SeuilFigee,1,0),IF(J7811&gt;SeuilFigee*3600,1,0)),"")</f>
        <v/>
      </c>
      <c r="N7811" s="0" t="str">
        <f aca="false">IF(G7811=1,IF(COUNTIF(H$2:H7811,H7811)=1,COUNTIF($H:$H,H7811),""),"")</f>
        <v/>
      </c>
      <c r="O7811" s="0" t="str">
        <f aca="false">IF(G7811=1,IF(COUNTIF(I$2:I7811,I7811)=1,COUNTIF($I:$I,I7811),""),"")</f>
        <v/>
      </c>
      <c r="P7811" s="38" t="str">
        <f aca="false">IF(G7811=1,IF(COUNTIFS(C$2:C7811,C7811,G$2:G7811,1)=1,COUNTIFS($C:$C,C7811,$G:$G,1)+ROW()/10000000,""),"")</f>
        <v/>
      </c>
      <c r="Q7811" s="0" t="str">
        <f aca="false">IF(K7811=1,IF(COUNTIFS(C$2:C7811,C7811,K$2:K7811,1)=1,1,0),"")</f>
        <v/>
      </c>
      <c r="R7811" s="0" t="str">
        <f aca="false">IF(M7811=1,IF(COUNTIFS(C$2:C7811,C7811,M$2:M7811,1)=1,1,0),"")</f>
        <v/>
      </c>
      <c r="S7811" s="0" t="str">
        <f aca="false">IF(L7811=1,IF(COUNTIFS(C$2:C7811,C7811,L$2:L7811,1)=1,1,0),"")</f>
        <v/>
      </c>
      <c r="T7811" s="38" t="str">
        <f aca="false">IF(N7811="","",N7811+ROW()/10000000)</f>
        <v/>
      </c>
      <c r="U7811" s="0" t="str">
        <f aca="false">IF(G7811=1,IF(B7811="",1,0),"")</f>
        <v/>
      </c>
    </row>
    <row r="7812" customFormat="false" ht="15" hidden="false" customHeight="false" outlineLevel="0" collapsed="false">
      <c r="A7812" s="35"/>
      <c r="B7812" s="35"/>
      <c r="G7812" s="0" t="str">
        <f aca="false">IF(A7812="","",IF(AND(A7812&gt;=Debut,A7812&lt;Fin),1,0))</f>
        <v/>
      </c>
      <c r="H7812" s="0" t="str">
        <f aca="false">IF(G7812=1,INT(ROUND((A7812-Debut)*86400,0)/600),"")</f>
        <v/>
      </c>
      <c r="I7812" s="0" t="str">
        <f aca="false">IF(G7812=1,INT(ROUND((A7812-Debut)*86400,0)/3600),"")</f>
        <v/>
      </c>
      <c r="J7812" s="0" t="str">
        <f aca="false">IF(OR(A7812="",B7812=""),"",ROUND((B7812-A7812)*86400,0))</f>
        <v/>
      </c>
      <c r="K7812" s="37" t="str">
        <f aca="false">IF(G7812=1,IF(COUNTIFS($C:$C,C7812,$G:$G,1,$A:$A,"&gt;="&amp;(A7812-FenetreInterm/86400),$A:$A,"&lt;="&amp;A7812)&gt;=NbInterm,1,0),"")</f>
        <v/>
      </c>
      <c r="L7812" s="37" t="str">
        <f aca="false">IF(G7812=1,IF(B7812="",0,IF(J7812&lt;SeuilFugitive,1,0)),"")</f>
        <v/>
      </c>
      <c r="M7812" s="37" t="str">
        <f aca="false">IF(G7812=1,IF(B7812="",IF((Fin-A7812)*24&gt;SeuilFigee,1,0),IF(J7812&gt;SeuilFigee*3600,1,0)),"")</f>
        <v/>
      </c>
      <c r="N7812" s="0" t="str">
        <f aca="false">IF(G7812=1,IF(COUNTIF(H$2:H7812,H7812)=1,COUNTIF($H:$H,H7812),""),"")</f>
        <v/>
      </c>
      <c r="O7812" s="0" t="str">
        <f aca="false">IF(G7812=1,IF(COUNTIF(I$2:I7812,I7812)=1,COUNTIF($I:$I,I7812),""),"")</f>
        <v/>
      </c>
      <c r="P7812" s="38" t="str">
        <f aca="false">IF(G7812=1,IF(COUNTIFS(C$2:C7812,C7812,G$2:G7812,1)=1,COUNTIFS($C:$C,C7812,$G:$G,1)+ROW()/10000000,""),"")</f>
        <v/>
      </c>
      <c r="Q7812" s="0" t="str">
        <f aca="false">IF(K7812=1,IF(COUNTIFS(C$2:C7812,C7812,K$2:K7812,1)=1,1,0),"")</f>
        <v/>
      </c>
      <c r="R7812" s="0" t="str">
        <f aca="false">IF(M7812=1,IF(COUNTIFS(C$2:C7812,C7812,M$2:M7812,1)=1,1,0),"")</f>
        <v/>
      </c>
      <c r="S7812" s="0" t="str">
        <f aca="false">IF(L7812=1,IF(COUNTIFS(C$2:C7812,C7812,L$2:L7812,1)=1,1,0),"")</f>
        <v/>
      </c>
      <c r="T7812" s="38" t="str">
        <f aca="false">IF(N7812="","",N7812+ROW()/10000000)</f>
        <v/>
      </c>
      <c r="U7812" s="0" t="str">
        <f aca="false">IF(G7812=1,IF(B7812="",1,0),"")</f>
        <v/>
      </c>
    </row>
    <row r="7813" customFormat="false" ht="15" hidden="false" customHeight="false" outlineLevel="0" collapsed="false">
      <c r="A7813" s="35"/>
      <c r="B7813" s="35"/>
      <c r="G7813" s="0" t="str">
        <f aca="false">IF(A7813="","",IF(AND(A7813&gt;=Debut,A7813&lt;Fin),1,0))</f>
        <v/>
      </c>
      <c r="H7813" s="0" t="str">
        <f aca="false">IF(G7813=1,INT(ROUND((A7813-Debut)*86400,0)/600),"")</f>
        <v/>
      </c>
      <c r="I7813" s="0" t="str">
        <f aca="false">IF(G7813=1,INT(ROUND((A7813-Debut)*86400,0)/3600),"")</f>
        <v/>
      </c>
      <c r="J7813" s="0" t="str">
        <f aca="false">IF(OR(A7813="",B7813=""),"",ROUND((B7813-A7813)*86400,0))</f>
        <v/>
      </c>
      <c r="K7813" s="37" t="str">
        <f aca="false">IF(G7813=1,IF(COUNTIFS($C:$C,C7813,$G:$G,1,$A:$A,"&gt;="&amp;(A7813-FenetreInterm/86400),$A:$A,"&lt;="&amp;A7813)&gt;=NbInterm,1,0),"")</f>
        <v/>
      </c>
      <c r="L7813" s="37" t="str">
        <f aca="false">IF(G7813=1,IF(B7813="",0,IF(J7813&lt;SeuilFugitive,1,0)),"")</f>
        <v/>
      </c>
      <c r="M7813" s="37" t="str">
        <f aca="false">IF(G7813=1,IF(B7813="",IF((Fin-A7813)*24&gt;SeuilFigee,1,0),IF(J7813&gt;SeuilFigee*3600,1,0)),"")</f>
        <v/>
      </c>
      <c r="N7813" s="0" t="str">
        <f aca="false">IF(G7813=1,IF(COUNTIF(H$2:H7813,H7813)=1,COUNTIF($H:$H,H7813),""),"")</f>
        <v/>
      </c>
      <c r="O7813" s="0" t="str">
        <f aca="false">IF(G7813=1,IF(COUNTIF(I$2:I7813,I7813)=1,COUNTIF($I:$I,I7813),""),"")</f>
        <v/>
      </c>
      <c r="P7813" s="38" t="str">
        <f aca="false">IF(G7813=1,IF(COUNTIFS(C$2:C7813,C7813,G$2:G7813,1)=1,COUNTIFS($C:$C,C7813,$G:$G,1)+ROW()/10000000,""),"")</f>
        <v/>
      </c>
      <c r="Q7813" s="0" t="str">
        <f aca="false">IF(K7813=1,IF(COUNTIFS(C$2:C7813,C7813,K$2:K7813,1)=1,1,0),"")</f>
        <v/>
      </c>
      <c r="R7813" s="0" t="str">
        <f aca="false">IF(M7813=1,IF(COUNTIFS(C$2:C7813,C7813,M$2:M7813,1)=1,1,0),"")</f>
        <v/>
      </c>
      <c r="S7813" s="0" t="str">
        <f aca="false">IF(L7813=1,IF(COUNTIFS(C$2:C7813,C7813,L$2:L7813,1)=1,1,0),"")</f>
        <v/>
      </c>
      <c r="T7813" s="38" t="str">
        <f aca="false">IF(N7813="","",N7813+ROW()/10000000)</f>
        <v/>
      </c>
      <c r="U7813" s="0" t="str">
        <f aca="false">IF(G7813=1,IF(B7813="",1,0),"")</f>
        <v/>
      </c>
    </row>
    <row r="7814" customFormat="false" ht="15" hidden="false" customHeight="false" outlineLevel="0" collapsed="false">
      <c r="A7814" s="35"/>
      <c r="B7814" s="35"/>
      <c r="G7814" s="0" t="str">
        <f aca="false">IF(A7814="","",IF(AND(A7814&gt;=Debut,A7814&lt;Fin),1,0))</f>
        <v/>
      </c>
      <c r="H7814" s="0" t="str">
        <f aca="false">IF(G7814=1,INT(ROUND((A7814-Debut)*86400,0)/600),"")</f>
        <v/>
      </c>
      <c r="I7814" s="0" t="str">
        <f aca="false">IF(G7814=1,INT(ROUND((A7814-Debut)*86400,0)/3600),"")</f>
        <v/>
      </c>
      <c r="J7814" s="0" t="str">
        <f aca="false">IF(OR(A7814="",B7814=""),"",ROUND((B7814-A7814)*86400,0))</f>
        <v/>
      </c>
      <c r="K7814" s="37" t="str">
        <f aca="false">IF(G7814=1,IF(COUNTIFS($C:$C,C7814,$G:$G,1,$A:$A,"&gt;="&amp;(A7814-FenetreInterm/86400),$A:$A,"&lt;="&amp;A7814)&gt;=NbInterm,1,0),"")</f>
        <v/>
      </c>
      <c r="L7814" s="37" t="str">
        <f aca="false">IF(G7814=1,IF(B7814="",0,IF(J7814&lt;SeuilFugitive,1,0)),"")</f>
        <v/>
      </c>
      <c r="M7814" s="37" t="str">
        <f aca="false">IF(G7814=1,IF(B7814="",IF((Fin-A7814)*24&gt;SeuilFigee,1,0),IF(J7814&gt;SeuilFigee*3600,1,0)),"")</f>
        <v/>
      </c>
      <c r="N7814" s="0" t="str">
        <f aca="false">IF(G7814=1,IF(COUNTIF(H$2:H7814,H7814)=1,COUNTIF($H:$H,H7814),""),"")</f>
        <v/>
      </c>
      <c r="O7814" s="0" t="str">
        <f aca="false">IF(G7814=1,IF(COUNTIF(I$2:I7814,I7814)=1,COUNTIF($I:$I,I7814),""),"")</f>
        <v/>
      </c>
      <c r="P7814" s="38" t="str">
        <f aca="false">IF(G7814=1,IF(COUNTIFS(C$2:C7814,C7814,G$2:G7814,1)=1,COUNTIFS($C:$C,C7814,$G:$G,1)+ROW()/10000000,""),"")</f>
        <v/>
      </c>
      <c r="Q7814" s="0" t="str">
        <f aca="false">IF(K7814=1,IF(COUNTIFS(C$2:C7814,C7814,K$2:K7814,1)=1,1,0),"")</f>
        <v/>
      </c>
      <c r="R7814" s="0" t="str">
        <f aca="false">IF(M7814=1,IF(COUNTIFS(C$2:C7814,C7814,M$2:M7814,1)=1,1,0),"")</f>
        <v/>
      </c>
      <c r="S7814" s="0" t="str">
        <f aca="false">IF(L7814=1,IF(COUNTIFS(C$2:C7814,C7814,L$2:L7814,1)=1,1,0),"")</f>
        <v/>
      </c>
      <c r="T7814" s="38" t="str">
        <f aca="false">IF(N7814="","",N7814+ROW()/10000000)</f>
        <v/>
      </c>
      <c r="U7814" s="0" t="str">
        <f aca="false">IF(G7814=1,IF(B7814="",1,0),"")</f>
        <v/>
      </c>
    </row>
    <row r="7815" customFormat="false" ht="15" hidden="false" customHeight="false" outlineLevel="0" collapsed="false">
      <c r="A7815" s="35"/>
      <c r="B7815" s="35"/>
      <c r="G7815" s="0" t="str">
        <f aca="false">IF(A7815="","",IF(AND(A7815&gt;=Debut,A7815&lt;Fin),1,0))</f>
        <v/>
      </c>
      <c r="H7815" s="0" t="str">
        <f aca="false">IF(G7815=1,INT(ROUND((A7815-Debut)*86400,0)/600),"")</f>
        <v/>
      </c>
      <c r="I7815" s="0" t="str">
        <f aca="false">IF(G7815=1,INT(ROUND((A7815-Debut)*86400,0)/3600),"")</f>
        <v/>
      </c>
      <c r="J7815" s="0" t="str">
        <f aca="false">IF(OR(A7815="",B7815=""),"",ROUND((B7815-A7815)*86400,0))</f>
        <v/>
      </c>
      <c r="K7815" s="37" t="str">
        <f aca="false">IF(G7815=1,IF(COUNTIFS($C:$C,C7815,$G:$G,1,$A:$A,"&gt;="&amp;(A7815-FenetreInterm/86400),$A:$A,"&lt;="&amp;A7815)&gt;=NbInterm,1,0),"")</f>
        <v/>
      </c>
      <c r="L7815" s="37" t="str">
        <f aca="false">IF(G7815=1,IF(B7815="",0,IF(J7815&lt;SeuilFugitive,1,0)),"")</f>
        <v/>
      </c>
      <c r="M7815" s="37" t="str">
        <f aca="false">IF(G7815=1,IF(B7815="",IF((Fin-A7815)*24&gt;SeuilFigee,1,0),IF(J7815&gt;SeuilFigee*3600,1,0)),"")</f>
        <v/>
      </c>
      <c r="N7815" s="0" t="str">
        <f aca="false">IF(G7815=1,IF(COUNTIF(H$2:H7815,H7815)=1,COUNTIF($H:$H,H7815),""),"")</f>
        <v/>
      </c>
      <c r="O7815" s="0" t="str">
        <f aca="false">IF(G7815=1,IF(COUNTIF(I$2:I7815,I7815)=1,COUNTIF($I:$I,I7815),""),"")</f>
        <v/>
      </c>
      <c r="P7815" s="38" t="str">
        <f aca="false">IF(G7815=1,IF(COUNTIFS(C$2:C7815,C7815,G$2:G7815,1)=1,COUNTIFS($C:$C,C7815,$G:$G,1)+ROW()/10000000,""),"")</f>
        <v/>
      </c>
      <c r="Q7815" s="0" t="str">
        <f aca="false">IF(K7815=1,IF(COUNTIFS(C$2:C7815,C7815,K$2:K7815,1)=1,1,0),"")</f>
        <v/>
      </c>
      <c r="R7815" s="0" t="str">
        <f aca="false">IF(M7815=1,IF(COUNTIFS(C$2:C7815,C7815,M$2:M7815,1)=1,1,0),"")</f>
        <v/>
      </c>
      <c r="S7815" s="0" t="str">
        <f aca="false">IF(L7815=1,IF(COUNTIFS(C$2:C7815,C7815,L$2:L7815,1)=1,1,0),"")</f>
        <v/>
      </c>
      <c r="T7815" s="38" t="str">
        <f aca="false">IF(N7815="","",N7815+ROW()/10000000)</f>
        <v/>
      </c>
      <c r="U7815" s="0" t="str">
        <f aca="false">IF(G7815=1,IF(B7815="",1,0),"")</f>
        <v/>
      </c>
    </row>
    <row r="7816" customFormat="false" ht="15" hidden="false" customHeight="false" outlineLevel="0" collapsed="false">
      <c r="A7816" s="35"/>
      <c r="B7816" s="35"/>
      <c r="G7816" s="0" t="str">
        <f aca="false">IF(A7816="","",IF(AND(A7816&gt;=Debut,A7816&lt;Fin),1,0))</f>
        <v/>
      </c>
      <c r="H7816" s="0" t="str">
        <f aca="false">IF(G7816=1,INT(ROUND((A7816-Debut)*86400,0)/600),"")</f>
        <v/>
      </c>
      <c r="I7816" s="0" t="str">
        <f aca="false">IF(G7816=1,INT(ROUND((A7816-Debut)*86400,0)/3600),"")</f>
        <v/>
      </c>
      <c r="J7816" s="0" t="str">
        <f aca="false">IF(OR(A7816="",B7816=""),"",ROUND((B7816-A7816)*86400,0))</f>
        <v/>
      </c>
      <c r="K7816" s="37" t="str">
        <f aca="false">IF(G7816=1,IF(COUNTIFS($C:$C,C7816,$G:$G,1,$A:$A,"&gt;="&amp;(A7816-FenetreInterm/86400),$A:$A,"&lt;="&amp;A7816)&gt;=NbInterm,1,0),"")</f>
        <v/>
      </c>
      <c r="L7816" s="37" t="str">
        <f aca="false">IF(G7816=1,IF(B7816="",0,IF(J7816&lt;SeuilFugitive,1,0)),"")</f>
        <v/>
      </c>
      <c r="M7816" s="37" t="str">
        <f aca="false">IF(G7816=1,IF(B7816="",IF((Fin-A7816)*24&gt;SeuilFigee,1,0),IF(J7816&gt;SeuilFigee*3600,1,0)),"")</f>
        <v/>
      </c>
      <c r="N7816" s="0" t="str">
        <f aca="false">IF(G7816=1,IF(COUNTIF(H$2:H7816,H7816)=1,COUNTIF($H:$H,H7816),""),"")</f>
        <v/>
      </c>
      <c r="O7816" s="0" t="str">
        <f aca="false">IF(G7816=1,IF(COUNTIF(I$2:I7816,I7816)=1,COUNTIF($I:$I,I7816),""),"")</f>
        <v/>
      </c>
      <c r="P7816" s="38" t="str">
        <f aca="false">IF(G7816=1,IF(COUNTIFS(C$2:C7816,C7816,G$2:G7816,1)=1,COUNTIFS($C:$C,C7816,$G:$G,1)+ROW()/10000000,""),"")</f>
        <v/>
      </c>
      <c r="Q7816" s="0" t="str">
        <f aca="false">IF(K7816=1,IF(COUNTIFS(C$2:C7816,C7816,K$2:K7816,1)=1,1,0),"")</f>
        <v/>
      </c>
      <c r="R7816" s="0" t="str">
        <f aca="false">IF(M7816=1,IF(COUNTIFS(C$2:C7816,C7816,M$2:M7816,1)=1,1,0),"")</f>
        <v/>
      </c>
      <c r="S7816" s="0" t="str">
        <f aca="false">IF(L7816=1,IF(COUNTIFS(C$2:C7816,C7816,L$2:L7816,1)=1,1,0),"")</f>
        <v/>
      </c>
      <c r="T7816" s="38" t="str">
        <f aca="false">IF(N7816="","",N7816+ROW()/10000000)</f>
        <v/>
      </c>
      <c r="U7816" s="0" t="str">
        <f aca="false">IF(G7816=1,IF(B7816="",1,0),"")</f>
        <v/>
      </c>
    </row>
    <row r="7817" customFormat="false" ht="15" hidden="false" customHeight="false" outlineLevel="0" collapsed="false">
      <c r="A7817" s="35"/>
      <c r="B7817" s="35"/>
      <c r="G7817" s="0" t="str">
        <f aca="false">IF(A7817="","",IF(AND(A7817&gt;=Debut,A7817&lt;Fin),1,0))</f>
        <v/>
      </c>
      <c r="H7817" s="0" t="str">
        <f aca="false">IF(G7817=1,INT(ROUND((A7817-Debut)*86400,0)/600),"")</f>
        <v/>
      </c>
      <c r="I7817" s="0" t="str">
        <f aca="false">IF(G7817=1,INT(ROUND((A7817-Debut)*86400,0)/3600),"")</f>
        <v/>
      </c>
      <c r="J7817" s="0" t="str">
        <f aca="false">IF(OR(A7817="",B7817=""),"",ROUND((B7817-A7817)*86400,0))</f>
        <v/>
      </c>
      <c r="K7817" s="37" t="str">
        <f aca="false">IF(G7817=1,IF(COUNTIFS($C:$C,C7817,$G:$G,1,$A:$A,"&gt;="&amp;(A7817-FenetreInterm/86400),$A:$A,"&lt;="&amp;A7817)&gt;=NbInterm,1,0),"")</f>
        <v/>
      </c>
      <c r="L7817" s="37" t="str">
        <f aca="false">IF(G7817=1,IF(B7817="",0,IF(J7817&lt;SeuilFugitive,1,0)),"")</f>
        <v/>
      </c>
      <c r="M7817" s="37" t="str">
        <f aca="false">IF(G7817=1,IF(B7817="",IF((Fin-A7817)*24&gt;SeuilFigee,1,0),IF(J7817&gt;SeuilFigee*3600,1,0)),"")</f>
        <v/>
      </c>
      <c r="N7817" s="0" t="str">
        <f aca="false">IF(G7817=1,IF(COUNTIF(H$2:H7817,H7817)=1,COUNTIF($H:$H,H7817),""),"")</f>
        <v/>
      </c>
      <c r="O7817" s="0" t="str">
        <f aca="false">IF(G7817=1,IF(COUNTIF(I$2:I7817,I7817)=1,COUNTIF($I:$I,I7817),""),"")</f>
        <v/>
      </c>
      <c r="P7817" s="38" t="str">
        <f aca="false">IF(G7817=1,IF(COUNTIFS(C$2:C7817,C7817,G$2:G7817,1)=1,COUNTIFS($C:$C,C7817,$G:$G,1)+ROW()/10000000,""),"")</f>
        <v/>
      </c>
      <c r="Q7817" s="0" t="str">
        <f aca="false">IF(K7817=1,IF(COUNTIFS(C$2:C7817,C7817,K$2:K7817,1)=1,1,0),"")</f>
        <v/>
      </c>
      <c r="R7817" s="0" t="str">
        <f aca="false">IF(M7817=1,IF(COUNTIFS(C$2:C7817,C7817,M$2:M7817,1)=1,1,0),"")</f>
        <v/>
      </c>
      <c r="S7817" s="0" t="str">
        <f aca="false">IF(L7817=1,IF(COUNTIFS(C$2:C7817,C7817,L$2:L7817,1)=1,1,0),"")</f>
        <v/>
      </c>
      <c r="T7817" s="38" t="str">
        <f aca="false">IF(N7817="","",N7817+ROW()/10000000)</f>
        <v/>
      </c>
      <c r="U7817" s="0" t="str">
        <f aca="false">IF(G7817=1,IF(B7817="",1,0),"")</f>
        <v/>
      </c>
    </row>
    <row r="7818" customFormat="false" ht="15" hidden="false" customHeight="false" outlineLevel="0" collapsed="false">
      <c r="A7818" s="35"/>
      <c r="B7818" s="35"/>
      <c r="G7818" s="0" t="str">
        <f aca="false">IF(A7818="","",IF(AND(A7818&gt;=Debut,A7818&lt;Fin),1,0))</f>
        <v/>
      </c>
      <c r="H7818" s="0" t="str">
        <f aca="false">IF(G7818=1,INT(ROUND((A7818-Debut)*86400,0)/600),"")</f>
        <v/>
      </c>
      <c r="I7818" s="0" t="str">
        <f aca="false">IF(G7818=1,INT(ROUND((A7818-Debut)*86400,0)/3600),"")</f>
        <v/>
      </c>
      <c r="J7818" s="0" t="str">
        <f aca="false">IF(OR(A7818="",B7818=""),"",ROUND((B7818-A7818)*86400,0))</f>
        <v/>
      </c>
      <c r="K7818" s="37" t="str">
        <f aca="false">IF(G7818=1,IF(COUNTIFS($C:$C,C7818,$G:$G,1,$A:$A,"&gt;="&amp;(A7818-FenetreInterm/86400),$A:$A,"&lt;="&amp;A7818)&gt;=NbInterm,1,0),"")</f>
        <v/>
      </c>
      <c r="L7818" s="37" t="str">
        <f aca="false">IF(G7818=1,IF(B7818="",0,IF(J7818&lt;SeuilFugitive,1,0)),"")</f>
        <v/>
      </c>
      <c r="M7818" s="37" t="str">
        <f aca="false">IF(G7818=1,IF(B7818="",IF((Fin-A7818)*24&gt;SeuilFigee,1,0),IF(J7818&gt;SeuilFigee*3600,1,0)),"")</f>
        <v/>
      </c>
      <c r="N7818" s="0" t="str">
        <f aca="false">IF(G7818=1,IF(COUNTIF(H$2:H7818,H7818)=1,COUNTIF($H:$H,H7818),""),"")</f>
        <v/>
      </c>
      <c r="O7818" s="0" t="str">
        <f aca="false">IF(G7818=1,IF(COUNTIF(I$2:I7818,I7818)=1,COUNTIF($I:$I,I7818),""),"")</f>
        <v/>
      </c>
      <c r="P7818" s="38" t="str">
        <f aca="false">IF(G7818=1,IF(COUNTIFS(C$2:C7818,C7818,G$2:G7818,1)=1,COUNTIFS($C:$C,C7818,$G:$G,1)+ROW()/10000000,""),"")</f>
        <v/>
      </c>
      <c r="Q7818" s="0" t="str">
        <f aca="false">IF(K7818=1,IF(COUNTIFS(C$2:C7818,C7818,K$2:K7818,1)=1,1,0),"")</f>
        <v/>
      </c>
      <c r="R7818" s="0" t="str">
        <f aca="false">IF(M7818=1,IF(COUNTIFS(C$2:C7818,C7818,M$2:M7818,1)=1,1,0),"")</f>
        <v/>
      </c>
      <c r="S7818" s="0" t="str">
        <f aca="false">IF(L7818=1,IF(COUNTIFS(C$2:C7818,C7818,L$2:L7818,1)=1,1,0),"")</f>
        <v/>
      </c>
      <c r="T7818" s="38" t="str">
        <f aca="false">IF(N7818="","",N7818+ROW()/10000000)</f>
        <v/>
      </c>
      <c r="U7818" s="0" t="str">
        <f aca="false">IF(G7818=1,IF(B7818="",1,0),"")</f>
        <v/>
      </c>
    </row>
    <row r="7819" customFormat="false" ht="15" hidden="false" customHeight="false" outlineLevel="0" collapsed="false">
      <c r="A7819" s="35"/>
      <c r="B7819" s="35"/>
      <c r="G7819" s="0" t="str">
        <f aca="false">IF(A7819="","",IF(AND(A7819&gt;=Debut,A7819&lt;Fin),1,0))</f>
        <v/>
      </c>
      <c r="H7819" s="0" t="str">
        <f aca="false">IF(G7819=1,INT(ROUND((A7819-Debut)*86400,0)/600),"")</f>
        <v/>
      </c>
      <c r="I7819" s="0" t="str">
        <f aca="false">IF(G7819=1,INT(ROUND((A7819-Debut)*86400,0)/3600),"")</f>
        <v/>
      </c>
      <c r="J7819" s="0" t="str">
        <f aca="false">IF(OR(A7819="",B7819=""),"",ROUND((B7819-A7819)*86400,0))</f>
        <v/>
      </c>
      <c r="K7819" s="37" t="str">
        <f aca="false">IF(G7819=1,IF(COUNTIFS($C:$C,C7819,$G:$G,1,$A:$A,"&gt;="&amp;(A7819-FenetreInterm/86400),$A:$A,"&lt;="&amp;A7819)&gt;=NbInterm,1,0),"")</f>
        <v/>
      </c>
      <c r="L7819" s="37" t="str">
        <f aca="false">IF(G7819=1,IF(B7819="",0,IF(J7819&lt;SeuilFugitive,1,0)),"")</f>
        <v/>
      </c>
      <c r="M7819" s="37" t="str">
        <f aca="false">IF(G7819=1,IF(B7819="",IF((Fin-A7819)*24&gt;SeuilFigee,1,0),IF(J7819&gt;SeuilFigee*3600,1,0)),"")</f>
        <v/>
      </c>
      <c r="N7819" s="0" t="str">
        <f aca="false">IF(G7819=1,IF(COUNTIF(H$2:H7819,H7819)=1,COUNTIF($H:$H,H7819),""),"")</f>
        <v/>
      </c>
      <c r="O7819" s="0" t="str">
        <f aca="false">IF(G7819=1,IF(COUNTIF(I$2:I7819,I7819)=1,COUNTIF($I:$I,I7819),""),"")</f>
        <v/>
      </c>
      <c r="P7819" s="38" t="str">
        <f aca="false">IF(G7819=1,IF(COUNTIFS(C$2:C7819,C7819,G$2:G7819,1)=1,COUNTIFS($C:$C,C7819,$G:$G,1)+ROW()/10000000,""),"")</f>
        <v/>
      </c>
      <c r="Q7819" s="0" t="str">
        <f aca="false">IF(K7819=1,IF(COUNTIFS(C$2:C7819,C7819,K$2:K7819,1)=1,1,0),"")</f>
        <v/>
      </c>
      <c r="R7819" s="0" t="str">
        <f aca="false">IF(M7819=1,IF(COUNTIFS(C$2:C7819,C7819,M$2:M7819,1)=1,1,0),"")</f>
        <v/>
      </c>
      <c r="S7819" s="0" t="str">
        <f aca="false">IF(L7819=1,IF(COUNTIFS(C$2:C7819,C7819,L$2:L7819,1)=1,1,0),"")</f>
        <v/>
      </c>
      <c r="T7819" s="38" t="str">
        <f aca="false">IF(N7819="","",N7819+ROW()/10000000)</f>
        <v/>
      </c>
      <c r="U7819" s="0" t="str">
        <f aca="false">IF(G7819=1,IF(B7819="",1,0),"")</f>
        <v/>
      </c>
    </row>
    <row r="7820" customFormat="false" ht="15" hidden="false" customHeight="false" outlineLevel="0" collapsed="false">
      <c r="A7820" s="35"/>
      <c r="B7820" s="35"/>
      <c r="G7820" s="0" t="str">
        <f aca="false">IF(A7820="","",IF(AND(A7820&gt;=Debut,A7820&lt;Fin),1,0))</f>
        <v/>
      </c>
      <c r="H7820" s="0" t="str">
        <f aca="false">IF(G7820=1,INT(ROUND((A7820-Debut)*86400,0)/600),"")</f>
        <v/>
      </c>
      <c r="I7820" s="0" t="str">
        <f aca="false">IF(G7820=1,INT(ROUND((A7820-Debut)*86400,0)/3600),"")</f>
        <v/>
      </c>
      <c r="J7820" s="0" t="str">
        <f aca="false">IF(OR(A7820="",B7820=""),"",ROUND((B7820-A7820)*86400,0))</f>
        <v/>
      </c>
      <c r="K7820" s="37" t="str">
        <f aca="false">IF(G7820=1,IF(COUNTIFS($C:$C,C7820,$G:$G,1,$A:$A,"&gt;="&amp;(A7820-FenetreInterm/86400),$A:$A,"&lt;="&amp;A7820)&gt;=NbInterm,1,0),"")</f>
        <v/>
      </c>
      <c r="L7820" s="37" t="str">
        <f aca="false">IF(G7820=1,IF(B7820="",0,IF(J7820&lt;SeuilFugitive,1,0)),"")</f>
        <v/>
      </c>
      <c r="M7820" s="37" t="str">
        <f aca="false">IF(G7820=1,IF(B7820="",IF((Fin-A7820)*24&gt;SeuilFigee,1,0),IF(J7820&gt;SeuilFigee*3600,1,0)),"")</f>
        <v/>
      </c>
      <c r="N7820" s="0" t="str">
        <f aca="false">IF(G7820=1,IF(COUNTIF(H$2:H7820,H7820)=1,COUNTIF($H:$H,H7820),""),"")</f>
        <v/>
      </c>
      <c r="O7820" s="0" t="str">
        <f aca="false">IF(G7820=1,IF(COUNTIF(I$2:I7820,I7820)=1,COUNTIF($I:$I,I7820),""),"")</f>
        <v/>
      </c>
      <c r="P7820" s="38" t="str">
        <f aca="false">IF(G7820=1,IF(COUNTIFS(C$2:C7820,C7820,G$2:G7820,1)=1,COUNTIFS($C:$C,C7820,$G:$G,1)+ROW()/10000000,""),"")</f>
        <v/>
      </c>
      <c r="Q7820" s="0" t="str">
        <f aca="false">IF(K7820=1,IF(COUNTIFS(C$2:C7820,C7820,K$2:K7820,1)=1,1,0),"")</f>
        <v/>
      </c>
      <c r="R7820" s="0" t="str">
        <f aca="false">IF(M7820=1,IF(COUNTIFS(C$2:C7820,C7820,M$2:M7820,1)=1,1,0),"")</f>
        <v/>
      </c>
      <c r="S7820" s="0" t="str">
        <f aca="false">IF(L7820=1,IF(COUNTIFS(C$2:C7820,C7820,L$2:L7820,1)=1,1,0),"")</f>
        <v/>
      </c>
      <c r="T7820" s="38" t="str">
        <f aca="false">IF(N7820="","",N7820+ROW()/10000000)</f>
        <v/>
      </c>
      <c r="U7820" s="0" t="str">
        <f aca="false">IF(G7820=1,IF(B7820="",1,0),"")</f>
        <v/>
      </c>
    </row>
    <row r="7821" customFormat="false" ht="15" hidden="false" customHeight="false" outlineLevel="0" collapsed="false">
      <c r="A7821" s="35"/>
      <c r="B7821" s="35"/>
      <c r="G7821" s="0" t="str">
        <f aca="false">IF(A7821="","",IF(AND(A7821&gt;=Debut,A7821&lt;Fin),1,0))</f>
        <v/>
      </c>
      <c r="H7821" s="0" t="str">
        <f aca="false">IF(G7821=1,INT(ROUND((A7821-Debut)*86400,0)/600),"")</f>
        <v/>
      </c>
      <c r="I7821" s="0" t="str">
        <f aca="false">IF(G7821=1,INT(ROUND((A7821-Debut)*86400,0)/3600),"")</f>
        <v/>
      </c>
      <c r="J7821" s="0" t="str">
        <f aca="false">IF(OR(A7821="",B7821=""),"",ROUND((B7821-A7821)*86400,0))</f>
        <v/>
      </c>
      <c r="K7821" s="37" t="str">
        <f aca="false">IF(G7821=1,IF(COUNTIFS($C:$C,C7821,$G:$G,1,$A:$A,"&gt;="&amp;(A7821-FenetreInterm/86400),$A:$A,"&lt;="&amp;A7821)&gt;=NbInterm,1,0),"")</f>
        <v/>
      </c>
      <c r="L7821" s="37" t="str">
        <f aca="false">IF(G7821=1,IF(B7821="",0,IF(J7821&lt;SeuilFugitive,1,0)),"")</f>
        <v/>
      </c>
      <c r="M7821" s="37" t="str">
        <f aca="false">IF(G7821=1,IF(B7821="",IF((Fin-A7821)*24&gt;SeuilFigee,1,0),IF(J7821&gt;SeuilFigee*3600,1,0)),"")</f>
        <v/>
      </c>
      <c r="N7821" s="0" t="str">
        <f aca="false">IF(G7821=1,IF(COUNTIF(H$2:H7821,H7821)=1,COUNTIF($H:$H,H7821),""),"")</f>
        <v/>
      </c>
      <c r="O7821" s="0" t="str">
        <f aca="false">IF(G7821=1,IF(COUNTIF(I$2:I7821,I7821)=1,COUNTIF($I:$I,I7821),""),"")</f>
        <v/>
      </c>
      <c r="P7821" s="38" t="str">
        <f aca="false">IF(G7821=1,IF(COUNTIFS(C$2:C7821,C7821,G$2:G7821,1)=1,COUNTIFS($C:$C,C7821,$G:$G,1)+ROW()/10000000,""),"")</f>
        <v/>
      </c>
      <c r="Q7821" s="0" t="str">
        <f aca="false">IF(K7821=1,IF(COUNTIFS(C$2:C7821,C7821,K$2:K7821,1)=1,1,0),"")</f>
        <v/>
      </c>
      <c r="R7821" s="0" t="str">
        <f aca="false">IF(M7821=1,IF(COUNTIFS(C$2:C7821,C7821,M$2:M7821,1)=1,1,0),"")</f>
        <v/>
      </c>
      <c r="S7821" s="0" t="str">
        <f aca="false">IF(L7821=1,IF(COUNTIFS(C$2:C7821,C7821,L$2:L7821,1)=1,1,0),"")</f>
        <v/>
      </c>
      <c r="T7821" s="38" t="str">
        <f aca="false">IF(N7821="","",N7821+ROW()/10000000)</f>
        <v/>
      </c>
      <c r="U7821" s="0" t="str">
        <f aca="false">IF(G7821=1,IF(B7821="",1,0),"")</f>
        <v/>
      </c>
    </row>
    <row r="7822" customFormat="false" ht="15" hidden="false" customHeight="false" outlineLevel="0" collapsed="false">
      <c r="A7822" s="35"/>
      <c r="B7822" s="35"/>
      <c r="G7822" s="0" t="str">
        <f aca="false">IF(A7822="","",IF(AND(A7822&gt;=Debut,A7822&lt;Fin),1,0))</f>
        <v/>
      </c>
      <c r="H7822" s="0" t="str">
        <f aca="false">IF(G7822=1,INT(ROUND((A7822-Debut)*86400,0)/600),"")</f>
        <v/>
      </c>
      <c r="I7822" s="0" t="str">
        <f aca="false">IF(G7822=1,INT(ROUND((A7822-Debut)*86400,0)/3600),"")</f>
        <v/>
      </c>
      <c r="J7822" s="0" t="str">
        <f aca="false">IF(OR(A7822="",B7822=""),"",ROUND((B7822-A7822)*86400,0))</f>
        <v/>
      </c>
      <c r="K7822" s="37" t="str">
        <f aca="false">IF(G7822=1,IF(COUNTIFS($C:$C,C7822,$G:$G,1,$A:$A,"&gt;="&amp;(A7822-FenetreInterm/86400),$A:$A,"&lt;="&amp;A7822)&gt;=NbInterm,1,0),"")</f>
        <v/>
      </c>
      <c r="L7822" s="37" t="str">
        <f aca="false">IF(G7822=1,IF(B7822="",0,IF(J7822&lt;SeuilFugitive,1,0)),"")</f>
        <v/>
      </c>
      <c r="M7822" s="37" t="str">
        <f aca="false">IF(G7822=1,IF(B7822="",IF((Fin-A7822)*24&gt;SeuilFigee,1,0),IF(J7822&gt;SeuilFigee*3600,1,0)),"")</f>
        <v/>
      </c>
      <c r="N7822" s="0" t="str">
        <f aca="false">IF(G7822=1,IF(COUNTIF(H$2:H7822,H7822)=1,COUNTIF($H:$H,H7822),""),"")</f>
        <v/>
      </c>
      <c r="O7822" s="0" t="str">
        <f aca="false">IF(G7822=1,IF(COUNTIF(I$2:I7822,I7822)=1,COUNTIF($I:$I,I7822),""),"")</f>
        <v/>
      </c>
      <c r="P7822" s="38" t="str">
        <f aca="false">IF(G7822=1,IF(COUNTIFS(C$2:C7822,C7822,G$2:G7822,1)=1,COUNTIFS($C:$C,C7822,$G:$G,1)+ROW()/10000000,""),"")</f>
        <v/>
      </c>
      <c r="Q7822" s="0" t="str">
        <f aca="false">IF(K7822=1,IF(COUNTIFS(C$2:C7822,C7822,K$2:K7822,1)=1,1,0),"")</f>
        <v/>
      </c>
      <c r="R7822" s="0" t="str">
        <f aca="false">IF(M7822=1,IF(COUNTIFS(C$2:C7822,C7822,M$2:M7822,1)=1,1,0),"")</f>
        <v/>
      </c>
      <c r="S7822" s="0" t="str">
        <f aca="false">IF(L7822=1,IF(COUNTIFS(C$2:C7822,C7822,L$2:L7822,1)=1,1,0),"")</f>
        <v/>
      </c>
      <c r="T7822" s="38" t="str">
        <f aca="false">IF(N7822="","",N7822+ROW()/10000000)</f>
        <v/>
      </c>
      <c r="U7822" s="0" t="str">
        <f aca="false">IF(G7822=1,IF(B7822="",1,0),"")</f>
        <v/>
      </c>
    </row>
    <row r="7823" customFormat="false" ht="15" hidden="false" customHeight="false" outlineLevel="0" collapsed="false">
      <c r="A7823" s="35"/>
      <c r="B7823" s="35"/>
      <c r="G7823" s="0" t="str">
        <f aca="false">IF(A7823="","",IF(AND(A7823&gt;=Debut,A7823&lt;Fin),1,0))</f>
        <v/>
      </c>
      <c r="H7823" s="0" t="str">
        <f aca="false">IF(G7823=1,INT(ROUND((A7823-Debut)*86400,0)/600),"")</f>
        <v/>
      </c>
      <c r="I7823" s="0" t="str">
        <f aca="false">IF(G7823=1,INT(ROUND((A7823-Debut)*86400,0)/3600),"")</f>
        <v/>
      </c>
      <c r="J7823" s="0" t="str">
        <f aca="false">IF(OR(A7823="",B7823=""),"",ROUND((B7823-A7823)*86400,0))</f>
        <v/>
      </c>
      <c r="K7823" s="37" t="str">
        <f aca="false">IF(G7823=1,IF(COUNTIFS($C:$C,C7823,$G:$G,1,$A:$A,"&gt;="&amp;(A7823-FenetreInterm/86400),$A:$A,"&lt;="&amp;A7823)&gt;=NbInterm,1,0),"")</f>
        <v/>
      </c>
      <c r="L7823" s="37" t="str">
        <f aca="false">IF(G7823=1,IF(B7823="",0,IF(J7823&lt;SeuilFugitive,1,0)),"")</f>
        <v/>
      </c>
      <c r="M7823" s="37" t="str">
        <f aca="false">IF(G7823=1,IF(B7823="",IF((Fin-A7823)*24&gt;SeuilFigee,1,0),IF(J7823&gt;SeuilFigee*3600,1,0)),"")</f>
        <v/>
      </c>
      <c r="N7823" s="0" t="str">
        <f aca="false">IF(G7823=1,IF(COUNTIF(H$2:H7823,H7823)=1,COUNTIF($H:$H,H7823),""),"")</f>
        <v/>
      </c>
      <c r="O7823" s="0" t="str">
        <f aca="false">IF(G7823=1,IF(COUNTIF(I$2:I7823,I7823)=1,COUNTIF($I:$I,I7823),""),"")</f>
        <v/>
      </c>
      <c r="P7823" s="38" t="str">
        <f aca="false">IF(G7823=1,IF(COUNTIFS(C$2:C7823,C7823,G$2:G7823,1)=1,COUNTIFS($C:$C,C7823,$G:$G,1)+ROW()/10000000,""),"")</f>
        <v/>
      </c>
      <c r="Q7823" s="0" t="str">
        <f aca="false">IF(K7823=1,IF(COUNTIFS(C$2:C7823,C7823,K$2:K7823,1)=1,1,0),"")</f>
        <v/>
      </c>
      <c r="R7823" s="0" t="str">
        <f aca="false">IF(M7823=1,IF(COUNTIFS(C$2:C7823,C7823,M$2:M7823,1)=1,1,0),"")</f>
        <v/>
      </c>
      <c r="S7823" s="0" t="str">
        <f aca="false">IF(L7823=1,IF(COUNTIFS(C$2:C7823,C7823,L$2:L7823,1)=1,1,0),"")</f>
        <v/>
      </c>
      <c r="T7823" s="38" t="str">
        <f aca="false">IF(N7823="","",N7823+ROW()/10000000)</f>
        <v/>
      </c>
      <c r="U7823" s="0" t="str">
        <f aca="false">IF(G7823=1,IF(B7823="",1,0),"")</f>
        <v/>
      </c>
    </row>
    <row r="7824" customFormat="false" ht="15" hidden="false" customHeight="false" outlineLevel="0" collapsed="false">
      <c r="A7824" s="35"/>
      <c r="B7824" s="35"/>
      <c r="G7824" s="0" t="str">
        <f aca="false">IF(A7824="","",IF(AND(A7824&gt;=Debut,A7824&lt;Fin),1,0))</f>
        <v/>
      </c>
      <c r="H7824" s="0" t="str">
        <f aca="false">IF(G7824=1,INT(ROUND((A7824-Debut)*86400,0)/600),"")</f>
        <v/>
      </c>
      <c r="I7824" s="0" t="str">
        <f aca="false">IF(G7824=1,INT(ROUND((A7824-Debut)*86400,0)/3600),"")</f>
        <v/>
      </c>
      <c r="J7824" s="0" t="str">
        <f aca="false">IF(OR(A7824="",B7824=""),"",ROUND((B7824-A7824)*86400,0))</f>
        <v/>
      </c>
      <c r="K7824" s="37" t="str">
        <f aca="false">IF(G7824=1,IF(COUNTIFS($C:$C,C7824,$G:$G,1,$A:$A,"&gt;="&amp;(A7824-FenetreInterm/86400),$A:$A,"&lt;="&amp;A7824)&gt;=NbInterm,1,0),"")</f>
        <v/>
      </c>
      <c r="L7824" s="37" t="str">
        <f aca="false">IF(G7824=1,IF(B7824="",0,IF(J7824&lt;SeuilFugitive,1,0)),"")</f>
        <v/>
      </c>
      <c r="M7824" s="37" t="str">
        <f aca="false">IF(G7824=1,IF(B7824="",IF((Fin-A7824)*24&gt;SeuilFigee,1,0),IF(J7824&gt;SeuilFigee*3600,1,0)),"")</f>
        <v/>
      </c>
      <c r="N7824" s="0" t="str">
        <f aca="false">IF(G7824=1,IF(COUNTIF(H$2:H7824,H7824)=1,COUNTIF($H:$H,H7824),""),"")</f>
        <v/>
      </c>
      <c r="O7824" s="0" t="str">
        <f aca="false">IF(G7824=1,IF(COUNTIF(I$2:I7824,I7824)=1,COUNTIF($I:$I,I7824),""),"")</f>
        <v/>
      </c>
      <c r="P7824" s="38" t="str">
        <f aca="false">IF(G7824=1,IF(COUNTIFS(C$2:C7824,C7824,G$2:G7824,1)=1,COUNTIFS($C:$C,C7824,$G:$G,1)+ROW()/10000000,""),"")</f>
        <v/>
      </c>
      <c r="Q7824" s="0" t="str">
        <f aca="false">IF(K7824=1,IF(COUNTIFS(C$2:C7824,C7824,K$2:K7824,1)=1,1,0),"")</f>
        <v/>
      </c>
      <c r="R7824" s="0" t="str">
        <f aca="false">IF(M7824=1,IF(COUNTIFS(C$2:C7824,C7824,M$2:M7824,1)=1,1,0),"")</f>
        <v/>
      </c>
      <c r="S7824" s="0" t="str">
        <f aca="false">IF(L7824=1,IF(COUNTIFS(C$2:C7824,C7824,L$2:L7824,1)=1,1,0),"")</f>
        <v/>
      </c>
      <c r="T7824" s="38" t="str">
        <f aca="false">IF(N7824="","",N7824+ROW()/10000000)</f>
        <v/>
      </c>
      <c r="U7824" s="0" t="str">
        <f aca="false">IF(G7824=1,IF(B7824="",1,0),"")</f>
        <v/>
      </c>
    </row>
    <row r="7825" customFormat="false" ht="15" hidden="false" customHeight="false" outlineLevel="0" collapsed="false">
      <c r="A7825" s="35"/>
      <c r="B7825" s="35"/>
      <c r="G7825" s="0" t="str">
        <f aca="false">IF(A7825="","",IF(AND(A7825&gt;=Debut,A7825&lt;Fin),1,0))</f>
        <v/>
      </c>
      <c r="H7825" s="0" t="str">
        <f aca="false">IF(G7825=1,INT(ROUND((A7825-Debut)*86400,0)/600),"")</f>
        <v/>
      </c>
      <c r="I7825" s="0" t="str">
        <f aca="false">IF(G7825=1,INT(ROUND((A7825-Debut)*86400,0)/3600),"")</f>
        <v/>
      </c>
      <c r="J7825" s="0" t="str">
        <f aca="false">IF(OR(A7825="",B7825=""),"",ROUND((B7825-A7825)*86400,0))</f>
        <v/>
      </c>
      <c r="K7825" s="37" t="str">
        <f aca="false">IF(G7825=1,IF(COUNTIFS($C:$C,C7825,$G:$G,1,$A:$A,"&gt;="&amp;(A7825-FenetreInterm/86400),$A:$A,"&lt;="&amp;A7825)&gt;=NbInterm,1,0),"")</f>
        <v/>
      </c>
      <c r="L7825" s="37" t="str">
        <f aca="false">IF(G7825=1,IF(B7825="",0,IF(J7825&lt;SeuilFugitive,1,0)),"")</f>
        <v/>
      </c>
      <c r="M7825" s="37" t="str">
        <f aca="false">IF(G7825=1,IF(B7825="",IF((Fin-A7825)*24&gt;SeuilFigee,1,0),IF(J7825&gt;SeuilFigee*3600,1,0)),"")</f>
        <v/>
      </c>
      <c r="N7825" s="0" t="str">
        <f aca="false">IF(G7825=1,IF(COUNTIF(H$2:H7825,H7825)=1,COUNTIF($H:$H,H7825),""),"")</f>
        <v/>
      </c>
      <c r="O7825" s="0" t="str">
        <f aca="false">IF(G7825=1,IF(COUNTIF(I$2:I7825,I7825)=1,COUNTIF($I:$I,I7825),""),"")</f>
        <v/>
      </c>
      <c r="P7825" s="38" t="str">
        <f aca="false">IF(G7825=1,IF(COUNTIFS(C$2:C7825,C7825,G$2:G7825,1)=1,COUNTIFS($C:$C,C7825,$G:$G,1)+ROW()/10000000,""),"")</f>
        <v/>
      </c>
      <c r="Q7825" s="0" t="str">
        <f aca="false">IF(K7825=1,IF(COUNTIFS(C$2:C7825,C7825,K$2:K7825,1)=1,1,0),"")</f>
        <v/>
      </c>
      <c r="R7825" s="0" t="str">
        <f aca="false">IF(M7825=1,IF(COUNTIFS(C$2:C7825,C7825,M$2:M7825,1)=1,1,0),"")</f>
        <v/>
      </c>
      <c r="S7825" s="0" t="str">
        <f aca="false">IF(L7825=1,IF(COUNTIFS(C$2:C7825,C7825,L$2:L7825,1)=1,1,0),"")</f>
        <v/>
      </c>
      <c r="T7825" s="38" t="str">
        <f aca="false">IF(N7825="","",N7825+ROW()/10000000)</f>
        <v/>
      </c>
      <c r="U7825" s="0" t="str">
        <f aca="false">IF(G7825=1,IF(B7825="",1,0),"")</f>
        <v/>
      </c>
    </row>
    <row r="7826" customFormat="false" ht="15" hidden="false" customHeight="false" outlineLevel="0" collapsed="false">
      <c r="A7826" s="35"/>
      <c r="B7826" s="35"/>
      <c r="G7826" s="0" t="str">
        <f aca="false">IF(A7826="","",IF(AND(A7826&gt;=Debut,A7826&lt;Fin),1,0))</f>
        <v/>
      </c>
      <c r="H7826" s="0" t="str">
        <f aca="false">IF(G7826=1,INT(ROUND((A7826-Debut)*86400,0)/600),"")</f>
        <v/>
      </c>
      <c r="I7826" s="0" t="str">
        <f aca="false">IF(G7826=1,INT(ROUND((A7826-Debut)*86400,0)/3600),"")</f>
        <v/>
      </c>
      <c r="J7826" s="0" t="str">
        <f aca="false">IF(OR(A7826="",B7826=""),"",ROUND((B7826-A7826)*86400,0))</f>
        <v/>
      </c>
      <c r="K7826" s="37" t="str">
        <f aca="false">IF(G7826=1,IF(COUNTIFS($C:$C,C7826,$G:$G,1,$A:$A,"&gt;="&amp;(A7826-FenetreInterm/86400),$A:$A,"&lt;="&amp;A7826)&gt;=NbInterm,1,0),"")</f>
        <v/>
      </c>
      <c r="L7826" s="37" t="str">
        <f aca="false">IF(G7826=1,IF(B7826="",0,IF(J7826&lt;SeuilFugitive,1,0)),"")</f>
        <v/>
      </c>
      <c r="M7826" s="37" t="str">
        <f aca="false">IF(G7826=1,IF(B7826="",IF((Fin-A7826)*24&gt;SeuilFigee,1,0),IF(J7826&gt;SeuilFigee*3600,1,0)),"")</f>
        <v/>
      </c>
      <c r="N7826" s="0" t="str">
        <f aca="false">IF(G7826=1,IF(COUNTIF(H$2:H7826,H7826)=1,COUNTIF($H:$H,H7826),""),"")</f>
        <v/>
      </c>
      <c r="O7826" s="0" t="str">
        <f aca="false">IF(G7826=1,IF(COUNTIF(I$2:I7826,I7826)=1,COUNTIF($I:$I,I7826),""),"")</f>
        <v/>
      </c>
      <c r="P7826" s="38" t="str">
        <f aca="false">IF(G7826=1,IF(COUNTIFS(C$2:C7826,C7826,G$2:G7826,1)=1,COUNTIFS($C:$C,C7826,$G:$G,1)+ROW()/10000000,""),"")</f>
        <v/>
      </c>
      <c r="Q7826" s="0" t="str">
        <f aca="false">IF(K7826=1,IF(COUNTIFS(C$2:C7826,C7826,K$2:K7826,1)=1,1,0),"")</f>
        <v/>
      </c>
      <c r="R7826" s="0" t="str">
        <f aca="false">IF(M7826=1,IF(COUNTIFS(C$2:C7826,C7826,M$2:M7826,1)=1,1,0),"")</f>
        <v/>
      </c>
      <c r="S7826" s="0" t="str">
        <f aca="false">IF(L7826=1,IF(COUNTIFS(C$2:C7826,C7826,L$2:L7826,1)=1,1,0),"")</f>
        <v/>
      </c>
      <c r="T7826" s="38" t="str">
        <f aca="false">IF(N7826="","",N7826+ROW()/10000000)</f>
        <v/>
      </c>
      <c r="U7826" s="0" t="str">
        <f aca="false">IF(G7826=1,IF(B7826="",1,0),"")</f>
        <v/>
      </c>
    </row>
    <row r="7827" customFormat="false" ht="15" hidden="false" customHeight="false" outlineLevel="0" collapsed="false">
      <c r="A7827" s="35"/>
      <c r="B7827" s="35"/>
      <c r="G7827" s="0" t="str">
        <f aca="false">IF(A7827="","",IF(AND(A7827&gt;=Debut,A7827&lt;Fin),1,0))</f>
        <v/>
      </c>
      <c r="H7827" s="0" t="str">
        <f aca="false">IF(G7827=1,INT(ROUND((A7827-Debut)*86400,0)/600),"")</f>
        <v/>
      </c>
      <c r="I7827" s="0" t="str">
        <f aca="false">IF(G7827=1,INT(ROUND((A7827-Debut)*86400,0)/3600),"")</f>
        <v/>
      </c>
      <c r="J7827" s="0" t="str">
        <f aca="false">IF(OR(A7827="",B7827=""),"",ROUND((B7827-A7827)*86400,0))</f>
        <v/>
      </c>
      <c r="K7827" s="37" t="str">
        <f aca="false">IF(G7827=1,IF(COUNTIFS($C:$C,C7827,$G:$G,1,$A:$A,"&gt;="&amp;(A7827-FenetreInterm/86400),$A:$A,"&lt;="&amp;A7827)&gt;=NbInterm,1,0),"")</f>
        <v/>
      </c>
      <c r="L7827" s="37" t="str">
        <f aca="false">IF(G7827=1,IF(B7827="",0,IF(J7827&lt;SeuilFugitive,1,0)),"")</f>
        <v/>
      </c>
      <c r="M7827" s="37" t="str">
        <f aca="false">IF(G7827=1,IF(B7827="",IF((Fin-A7827)*24&gt;SeuilFigee,1,0),IF(J7827&gt;SeuilFigee*3600,1,0)),"")</f>
        <v/>
      </c>
      <c r="N7827" s="0" t="str">
        <f aca="false">IF(G7827=1,IF(COUNTIF(H$2:H7827,H7827)=1,COUNTIF($H:$H,H7827),""),"")</f>
        <v/>
      </c>
      <c r="O7827" s="0" t="str">
        <f aca="false">IF(G7827=1,IF(COUNTIF(I$2:I7827,I7827)=1,COUNTIF($I:$I,I7827),""),"")</f>
        <v/>
      </c>
      <c r="P7827" s="38" t="str">
        <f aca="false">IF(G7827=1,IF(COUNTIFS(C$2:C7827,C7827,G$2:G7827,1)=1,COUNTIFS($C:$C,C7827,$G:$G,1)+ROW()/10000000,""),"")</f>
        <v/>
      </c>
      <c r="Q7827" s="0" t="str">
        <f aca="false">IF(K7827=1,IF(COUNTIFS(C$2:C7827,C7827,K$2:K7827,1)=1,1,0),"")</f>
        <v/>
      </c>
      <c r="R7827" s="0" t="str">
        <f aca="false">IF(M7827=1,IF(COUNTIFS(C$2:C7827,C7827,M$2:M7827,1)=1,1,0),"")</f>
        <v/>
      </c>
      <c r="S7827" s="0" t="str">
        <f aca="false">IF(L7827=1,IF(COUNTIFS(C$2:C7827,C7827,L$2:L7827,1)=1,1,0),"")</f>
        <v/>
      </c>
      <c r="T7827" s="38" t="str">
        <f aca="false">IF(N7827="","",N7827+ROW()/10000000)</f>
        <v/>
      </c>
      <c r="U7827" s="0" t="str">
        <f aca="false">IF(G7827=1,IF(B7827="",1,0),"")</f>
        <v/>
      </c>
    </row>
    <row r="7828" customFormat="false" ht="15" hidden="false" customHeight="false" outlineLevel="0" collapsed="false">
      <c r="A7828" s="35"/>
      <c r="B7828" s="35"/>
      <c r="G7828" s="0" t="str">
        <f aca="false">IF(A7828="","",IF(AND(A7828&gt;=Debut,A7828&lt;Fin),1,0))</f>
        <v/>
      </c>
      <c r="H7828" s="0" t="str">
        <f aca="false">IF(G7828=1,INT(ROUND((A7828-Debut)*86400,0)/600),"")</f>
        <v/>
      </c>
      <c r="I7828" s="0" t="str">
        <f aca="false">IF(G7828=1,INT(ROUND((A7828-Debut)*86400,0)/3600),"")</f>
        <v/>
      </c>
      <c r="J7828" s="0" t="str">
        <f aca="false">IF(OR(A7828="",B7828=""),"",ROUND((B7828-A7828)*86400,0))</f>
        <v/>
      </c>
      <c r="K7828" s="37" t="str">
        <f aca="false">IF(G7828=1,IF(COUNTIFS($C:$C,C7828,$G:$G,1,$A:$A,"&gt;="&amp;(A7828-FenetreInterm/86400),$A:$A,"&lt;="&amp;A7828)&gt;=NbInterm,1,0),"")</f>
        <v/>
      </c>
      <c r="L7828" s="37" t="str">
        <f aca="false">IF(G7828=1,IF(B7828="",0,IF(J7828&lt;SeuilFugitive,1,0)),"")</f>
        <v/>
      </c>
      <c r="M7828" s="37" t="str">
        <f aca="false">IF(G7828=1,IF(B7828="",IF((Fin-A7828)*24&gt;SeuilFigee,1,0),IF(J7828&gt;SeuilFigee*3600,1,0)),"")</f>
        <v/>
      </c>
      <c r="N7828" s="0" t="str">
        <f aca="false">IF(G7828=1,IF(COUNTIF(H$2:H7828,H7828)=1,COUNTIF($H:$H,H7828),""),"")</f>
        <v/>
      </c>
      <c r="O7828" s="0" t="str">
        <f aca="false">IF(G7828=1,IF(COUNTIF(I$2:I7828,I7828)=1,COUNTIF($I:$I,I7828),""),"")</f>
        <v/>
      </c>
      <c r="P7828" s="38" t="str">
        <f aca="false">IF(G7828=1,IF(COUNTIFS(C$2:C7828,C7828,G$2:G7828,1)=1,COUNTIFS($C:$C,C7828,$G:$G,1)+ROW()/10000000,""),"")</f>
        <v/>
      </c>
      <c r="Q7828" s="0" t="str">
        <f aca="false">IF(K7828=1,IF(COUNTIFS(C$2:C7828,C7828,K$2:K7828,1)=1,1,0),"")</f>
        <v/>
      </c>
      <c r="R7828" s="0" t="str">
        <f aca="false">IF(M7828=1,IF(COUNTIFS(C$2:C7828,C7828,M$2:M7828,1)=1,1,0),"")</f>
        <v/>
      </c>
      <c r="S7828" s="0" t="str">
        <f aca="false">IF(L7828=1,IF(COUNTIFS(C$2:C7828,C7828,L$2:L7828,1)=1,1,0),"")</f>
        <v/>
      </c>
      <c r="T7828" s="38" t="str">
        <f aca="false">IF(N7828="","",N7828+ROW()/10000000)</f>
        <v/>
      </c>
      <c r="U7828" s="0" t="str">
        <f aca="false">IF(G7828=1,IF(B7828="",1,0),"")</f>
        <v/>
      </c>
    </row>
    <row r="7829" customFormat="false" ht="15" hidden="false" customHeight="false" outlineLevel="0" collapsed="false">
      <c r="A7829" s="35"/>
      <c r="B7829" s="35"/>
      <c r="G7829" s="0" t="str">
        <f aca="false">IF(A7829="","",IF(AND(A7829&gt;=Debut,A7829&lt;Fin),1,0))</f>
        <v/>
      </c>
      <c r="H7829" s="0" t="str">
        <f aca="false">IF(G7829=1,INT(ROUND((A7829-Debut)*86400,0)/600),"")</f>
        <v/>
      </c>
      <c r="I7829" s="0" t="str">
        <f aca="false">IF(G7829=1,INT(ROUND((A7829-Debut)*86400,0)/3600),"")</f>
        <v/>
      </c>
      <c r="J7829" s="0" t="str">
        <f aca="false">IF(OR(A7829="",B7829=""),"",ROUND((B7829-A7829)*86400,0))</f>
        <v/>
      </c>
      <c r="K7829" s="37" t="str">
        <f aca="false">IF(G7829=1,IF(COUNTIFS($C:$C,C7829,$G:$G,1,$A:$A,"&gt;="&amp;(A7829-FenetreInterm/86400),$A:$A,"&lt;="&amp;A7829)&gt;=NbInterm,1,0),"")</f>
        <v/>
      </c>
      <c r="L7829" s="37" t="str">
        <f aca="false">IF(G7829=1,IF(B7829="",0,IF(J7829&lt;SeuilFugitive,1,0)),"")</f>
        <v/>
      </c>
      <c r="M7829" s="37" t="str">
        <f aca="false">IF(G7829=1,IF(B7829="",IF((Fin-A7829)*24&gt;SeuilFigee,1,0),IF(J7829&gt;SeuilFigee*3600,1,0)),"")</f>
        <v/>
      </c>
      <c r="N7829" s="0" t="str">
        <f aca="false">IF(G7829=1,IF(COUNTIF(H$2:H7829,H7829)=1,COUNTIF($H:$H,H7829),""),"")</f>
        <v/>
      </c>
      <c r="O7829" s="0" t="str">
        <f aca="false">IF(G7829=1,IF(COUNTIF(I$2:I7829,I7829)=1,COUNTIF($I:$I,I7829),""),"")</f>
        <v/>
      </c>
      <c r="P7829" s="38" t="str">
        <f aca="false">IF(G7829=1,IF(COUNTIFS(C$2:C7829,C7829,G$2:G7829,1)=1,COUNTIFS($C:$C,C7829,$G:$G,1)+ROW()/10000000,""),"")</f>
        <v/>
      </c>
      <c r="Q7829" s="0" t="str">
        <f aca="false">IF(K7829=1,IF(COUNTIFS(C$2:C7829,C7829,K$2:K7829,1)=1,1,0),"")</f>
        <v/>
      </c>
      <c r="R7829" s="0" t="str">
        <f aca="false">IF(M7829=1,IF(COUNTIFS(C$2:C7829,C7829,M$2:M7829,1)=1,1,0),"")</f>
        <v/>
      </c>
      <c r="S7829" s="0" t="str">
        <f aca="false">IF(L7829=1,IF(COUNTIFS(C$2:C7829,C7829,L$2:L7829,1)=1,1,0),"")</f>
        <v/>
      </c>
      <c r="T7829" s="38" t="str">
        <f aca="false">IF(N7829="","",N7829+ROW()/10000000)</f>
        <v/>
      </c>
      <c r="U7829" s="0" t="str">
        <f aca="false">IF(G7829=1,IF(B7829="",1,0),"")</f>
        <v/>
      </c>
    </row>
    <row r="7830" customFormat="false" ht="15" hidden="false" customHeight="false" outlineLevel="0" collapsed="false">
      <c r="A7830" s="35"/>
      <c r="B7830" s="35"/>
      <c r="G7830" s="0" t="str">
        <f aca="false">IF(A7830="","",IF(AND(A7830&gt;=Debut,A7830&lt;Fin),1,0))</f>
        <v/>
      </c>
      <c r="H7830" s="0" t="str">
        <f aca="false">IF(G7830=1,INT(ROUND((A7830-Debut)*86400,0)/600),"")</f>
        <v/>
      </c>
      <c r="I7830" s="0" t="str">
        <f aca="false">IF(G7830=1,INT(ROUND((A7830-Debut)*86400,0)/3600),"")</f>
        <v/>
      </c>
      <c r="J7830" s="0" t="str">
        <f aca="false">IF(OR(A7830="",B7830=""),"",ROUND((B7830-A7830)*86400,0))</f>
        <v/>
      </c>
      <c r="K7830" s="37" t="str">
        <f aca="false">IF(G7830=1,IF(COUNTIFS($C:$C,C7830,$G:$G,1,$A:$A,"&gt;="&amp;(A7830-FenetreInterm/86400),$A:$A,"&lt;="&amp;A7830)&gt;=NbInterm,1,0),"")</f>
        <v/>
      </c>
      <c r="L7830" s="37" t="str">
        <f aca="false">IF(G7830=1,IF(B7830="",0,IF(J7830&lt;SeuilFugitive,1,0)),"")</f>
        <v/>
      </c>
      <c r="M7830" s="37" t="str">
        <f aca="false">IF(G7830=1,IF(B7830="",IF((Fin-A7830)*24&gt;SeuilFigee,1,0),IF(J7830&gt;SeuilFigee*3600,1,0)),"")</f>
        <v/>
      </c>
      <c r="N7830" s="0" t="str">
        <f aca="false">IF(G7830=1,IF(COUNTIF(H$2:H7830,H7830)=1,COUNTIF($H:$H,H7830),""),"")</f>
        <v/>
      </c>
      <c r="O7830" s="0" t="str">
        <f aca="false">IF(G7830=1,IF(COUNTIF(I$2:I7830,I7830)=1,COUNTIF($I:$I,I7830),""),"")</f>
        <v/>
      </c>
      <c r="P7830" s="38" t="str">
        <f aca="false">IF(G7830=1,IF(COUNTIFS(C$2:C7830,C7830,G$2:G7830,1)=1,COUNTIFS($C:$C,C7830,$G:$G,1)+ROW()/10000000,""),"")</f>
        <v/>
      </c>
      <c r="Q7830" s="0" t="str">
        <f aca="false">IF(K7830=1,IF(COUNTIFS(C$2:C7830,C7830,K$2:K7830,1)=1,1,0),"")</f>
        <v/>
      </c>
      <c r="R7830" s="0" t="str">
        <f aca="false">IF(M7830=1,IF(COUNTIFS(C$2:C7830,C7830,M$2:M7830,1)=1,1,0),"")</f>
        <v/>
      </c>
      <c r="S7830" s="0" t="str">
        <f aca="false">IF(L7830=1,IF(COUNTIFS(C$2:C7830,C7830,L$2:L7830,1)=1,1,0),"")</f>
        <v/>
      </c>
      <c r="T7830" s="38" t="str">
        <f aca="false">IF(N7830="","",N7830+ROW()/10000000)</f>
        <v/>
      </c>
      <c r="U7830" s="0" t="str">
        <f aca="false">IF(G7830=1,IF(B7830="",1,0),"")</f>
        <v/>
      </c>
    </row>
    <row r="7831" customFormat="false" ht="15" hidden="false" customHeight="false" outlineLevel="0" collapsed="false">
      <c r="A7831" s="35"/>
      <c r="B7831" s="35"/>
      <c r="G7831" s="0" t="str">
        <f aca="false">IF(A7831="","",IF(AND(A7831&gt;=Debut,A7831&lt;Fin),1,0))</f>
        <v/>
      </c>
      <c r="H7831" s="0" t="str">
        <f aca="false">IF(G7831=1,INT(ROUND((A7831-Debut)*86400,0)/600),"")</f>
        <v/>
      </c>
      <c r="I7831" s="0" t="str">
        <f aca="false">IF(G7831=1,INT(ROUND((A7831-Debut)*86400,0)/3600),"")</f>
        <v/>
      </c>
      <c r="J7831" s="0" t="str">
        <f aca="false">IF(OR(A7831="",B7831=""),"",ROUND((B7831-A7831)*86400,0))</f>
        <v/>
      </c>
      <c r="K7831" s="37" t="str">
        <f aca="false">IF(G7831=1,IF(COUNTIFS($C:$C,C7831,$G:$G,1,$A:$A,"&gt;="&amp;(A7831-FenetreInterm/86400),$A:$A,"&lt;="&amp;A7831)&gt;=NbInterm,1,0),"")</f>
        <v/>
      </c>
      <c r="L7831" s="37" t="str">
        <f aca="false">IF(G7831=1,IF(B7831="",0,IF(J7831&lt;SeuilFugitive,1,0)),"")</f>
        <v/>
      </c>
      <c r="M7831" s="37" t="str">
        <f aca="false">IF(G7831=1,IF(B7831="",IF((Fin-A7831)*24&gt;SeuilFigee,1,0),IF(J7831&gt;SeuilFigee*3600,1,0)),"")</f>
        <v/>
      </c>
      <c r="N7831" s="0" t="str">
        <f aca="false">IF(G7831=1,IF(COUNTIF(H$2:H7831,H7831)=1,COUNTIF($H:$H,H7831),""),"")</f>
        <v/>
      </c>
      <c r="O7831" s="0" t="str">
        <f aca="false">IF(G7831=1,IF(COUNTIF(I$2:I7831,I7831)=1,COUNTIF($I:$I,I7831),""),"")</f>
        <v/>
      </c>
      <c r="P7831" s="38" t="str">
        <f aca="false">IF(G7831=1,IF(COUNTIFS(C$2:C7831,C7831,G$2:G7831,1)=1,COUNTIFS($C:$C,C7831,$G:$G,1)+ROW()/10000000,""),"")</f>
        <v/>
      </c>
      <c r="Q7831" s="0" t="str">
        <f aca="false">IF(K7831=1,IF(COUNTIFS(C$2:C7831,C7831,K$2:K7831,1)=1,1,0),"")</f>
        <v/>
      </c>
      <c r="R7831" s="0" t="str">
        <f aca="false">IF(M7831=1,IF(COUNTIFS(C$2:C7831,C7831,M$2:M7831,1)=1,1,0),"")</f>
        <v/>
      </c>
      <c r="S7831" s="0" t="str">
        <f aca="false">IF(L7831=1,IF(COUNTIFS(C$2:C7831,C7831,L$2:L7831,1)=1,1,0),"")</f>
        <v/>
      </c>
      <c r="T7831" s="38" t="str">
        <f aca="false">IF(N7831="","",N7831+ROW()/10000000)</f>
        <v/>
      </c>
      <c r="U7831" s="0" t="str">
        <f aca="false">IF(G7831=1,IF(B7831="",1,0),"")</f>
        <v/>
      </c>
    </row>
    <row r="7832" customFormat="false" ht="15" hidden="false" customHeight="false" outlineLevel="0" collapsed="false">
      <c r="A7832" s="35"/>
      <c r="B7832" s="35"/>
      <c r="G7832" s="0" t="str">
        <f aca="false">IF(A7832="","",IF(AND(A7832&gt;=Debut,A7832&lt;Fin),1,0))</f>
        <v/>
      </c>
      <c r="H7832" s="0" t="str">
        <f aca="false">IF(G7832=1,INT(ROUND((A7832-Debut)*86400,0)/600),"")</f>
        <v/>
      </c>
      <c r="I7832" s="0" t="str">
        <f aca="false">IF(G7832=1,INT(ROUND((A7832-Debut)*86400,0)/3600),"")</f>
        <v/>
      </c>
      <c r="J7832" s="0" t="str">
        <f aca="false">IF(OR(A7832="",B7832=""),"",ROUND((B7832-A7832)*86400,0))</f>
        <v/>
      </c>
      <c r="K7832" s="37" t="str">
        <f aca="false">IF(G7832=1,IF(COUNTIFS($C:$C,C7832,$G:$G,1,$A:$A,"&gt;="&amp;(A7832-FenetreInterm/86400),$A:$A,"&lt;="&amp;A7832)&gt;=NbInterm,1,0),"")</f>
        <v/>
      </c>
      <c r="L7832" s="37" t="str">
        <f aca="false">IF(G7832=1,IF(B7832="",0,IF(J7832&lt;SeuilFugitive,1,0)),"")</f>
        <v/>
      </c>
      <c r="M7832" s="37" t="str">
        <f aca="false">IF(G7832=1,IF(B7832="",IF((Fin-A7832)*24&gt;SeuilFigee,1,0),IF(J7832&gt;SeuilFigee*3600,1,0)),"")</f>
        <v/>
      </c>
      <c r="N7832" s="0" t="str">
        <f aca="false">IF(G7832=1,IF(COUNTIF(H$2:H7832,H7832)=1,COUNTIF($H:$H,H7832),""),"")</f>
        <v/>
      </c>
      <c r="O7832" s="0" t="str">
        <f aca="false">IF(G7832=1,IF(COUNTIF(I$2:I7832,I7832)=1,COUNTIF($I:$I,I7832),""),"")</f>
        <v/>
      </c>
      <c r="P7832" s="38" t="str">
        <f aca="false">IF(G7832=1,IF(COUNTIFS(C$2:C7832,C7832,G$2:G7832,1)=1,COUNTIFS($C:$C,C7832,$G:$G,1)+ROW()/10000000,""),"")</f>
        <v/>
      </c>
      <c r="Q7832" s="0" t="str">
        <f aca="false">IF(K7832=1,IF(COUNTIFS(C$2:C7832,C7832,K$2:K7832,1)=1,1,0),"")</f>
        <v/>
      </c>
      <c r="R7832" s="0" t="str">
        <f aca="false">IF(M7832=1,IF(COUNTIFS(C$2:C7832,C7832,M$2:M7832,1)=1,1,0),"")</f>
        <v/>
      </c>
      <c r="S7832" s="0" t="str">
        <f aca="false">IF(L7832=1,IF(COUNTIFS(C$2:C7832,C7832,L$2:L7832,1)=1,1,0),"")</f>
        <v/>
      </c>
      <c r="T7832" s="38" t="str">
        <f aca="false">IF(N7832="","",N7832+ROW()/10000000)</f>
        <v/>
      </c>
      <c r="U7832" s="0" t="str">
        <f aca="false">IF(G7832=1,IF(B7832="",1,0),"")</f>
        <v/>
      </c>
    </row>
    <row r="7833" customFormat="false" ht="15" hidden="false" customHeight="false" outlineLevel="0" collapsed="false">
      <c r="A7833" s="35"/>
      <c r="B7833" s="35"/>
      <c r="G7833" s="0" t="str">
        <f aca="false">IF(A7833="","",IF(AND(A7833&gt;=Debut,A7833&lt;Fin),1,0))</f>
        <v/>
      </c>
      <c r="H7833" s="0" t="str">
        <f aca="false">IF(G7833=1,INT(ROUND((A7833-Debut)*86400,0)/600),"")</f>
        <v/>
      </c>
      <c r="I7833" s="0" t="str">
        <f aca="false">IF(G7833=1,INT(ROUND((A7833-Debut)*86400,0)/3600),"")</f>
        <v/>
      </c>
      <c r="J7833" s="0" t="str">
        <f aca="false">IF(OR(A7833="",B7833=""),"",ROUND((B7833-A7833)*86400,0))</f>
        <v/>
      </c>
      <c r="K7833" s="37" t="str">
        <f aca="false">IF(G7833=1,IF(COUNTIFS($C:$C,C7833,$G:$G,1,$A:$A,"&gt;="&amp;(A7833-FenetreInterm/86400),$A:$A,"&lt;="&amp;A7833)&gt;=NbInterm,1,0),"")</f>
        <v/>
      </c>
      <c r="L7833" s="37" t="str">
        <f aca="false">IF(G7833=1,IF(B7833="",0,IF(J7833&lt;SeuilFugitive,1,0)),"")</f>
        <v/>
      </c>
      <c r="M7833" s="37" t="str">
        <f aca="false">IF(G7833=1,IF(B7833="",IF((Fin-A7833)*24&gt;SeuilFigee,1,0),IF(J7833&gt;SeuilFigee*3600,1,0)),"")</f>
        <v/>
      </c>
      <c r="N7833" s="0" t="str">
        <f aca="false">IF(G7833=1,IF(COUNTIF(H$2:H7833,H7833)=1,COUNTIF($H:$H,H7833),""),"")</f>
        <v/>
      </c>
      <c r="O7833" s="0" t="str">
        <f aca="false">IF(G7833=1,IF(COUNTIF(I$2:I7833,I7833)=1,COUNTIF($I:$I,I7833),""),"")</f>
        <v/>
      </c>
      <c r="P7833" s="38" t="str">
        <f aca="false">IF(G7833=1,IF(COUNTIFS(C$2:C7833,C7833,G$2:G7833,1)=1,COUNTIFS($C:$C,C7833,$G:$G,1)+ROW()/10000000,""),"")</f>
        <v/>
      </c>
      <c r="Q7833" s="0" t="str">
        <f aca="false">IF(K7833=1,IF(COUNTIFS(C$2:C7833,C7833,K$2:K7833,1)=1,1,0),"")</f>
        <v/>
      </c>
      <c r="R7833" s="0" t="str">
        <f aca="false">IF(M7833=1,IF(COUNTIFS(C$2:C7833,C7833,M$2:M7833,1)=1,1,0),"")</f>
        <v/>
      </c>
      <c r="S7833" s="0" t="str">
        <f aca="false">IF(L7833=1,IF(COUNTIFS(C$2:C7833,C7833,L$2:L7833,1)=1,1,0),"")</f>
        <v/>
      </c>
      <c r="T7833" s="38" t="str">
        <f aca="false">IF(N7833="","",N7833+ROW()/10000000)</f>
        <v/>
      </c>
      <c r="U7833" s="0" t="str">
        <f aca="false">IF(G7833=1,IF(B7833="",1,0),"")</f>
        <v/>
      </c>
    </row>
    <row r="7834" customFormat="false" ht="15" hidden="false" customHeight="false" outlineLevel="0" collapsed="false">
      <c r="A7834" s="35"/>
      <c r="B7834" s="35"/>
      <c r="G7834" s="0" t="str">
        <f aca="false">IF(A7834="","",IF(AND(A7834&gt;=Debut,A7834&lt;Fin),1,0))</f>
        <v/>
      </c>
      <c r="H7834" s="0" t="str">
        <f aca="false">IF(G7834=1,INT(ROUND((A7834-Debut)*86400,0)/600),"")</f>
        <v/>
      </c>
      <c r="I7834" s="0" t="str">
        <f aca="false">IF(G7834=1,INT(ROUND((A7834-Debut)*86400,0)/3600),"")</f>
        <v/>
      </c>
      <c r="J7834" s="0" t="str">
        <f aca="false">IF(OR(A7834="",B7834=""),"",ROUND((B7834-A7834)*86400,0))</f>
        <v/>
      </c>
      <c r="K7834" s="37" t="str">
        <f aca="false">IF(G7834=1,IF(COUNTIFS($C:$C,C7834,$G:$G,1,$A:$A,"&gt;="&amp;(A7834-FenetreInterm/86400),$A:$A,"&lt;="&amp;A7834)&gt;=NbInterm,1,0),"")</f>
        <v/>
      </c>
      <c r="L7834" s="37" t="str">
        <f aca="false">IF(G7834=1,IF(B7834="",0,IF(J7834&lt;SeuilFugitive,1,0)),"")</f>
        <v/>
      </c>
      <c r="M7834" s="37" t="str">
        <f aca="false">IF(G7834=1,IF(B7834="",IF((Fin-A7834)*24&gt;SeuilFigee,1,0),IF(J7834&gt;SeuilFigee*3600,1,0)),"")</f>
        <v/>
      </c>
      <c r="N7834" s="0" t="str">
        <f aca="false">IF(G7834=1,IF(COUNTIF(H$2:H7834,H7834)=1,COUNTIF($H:$H,H7834),""),"")</f>
        <v/>
      </c>
      <c r="O7834" s="0" t="str">
        <f aca="false">IF(G7834=1,IF(COUNTIF(I$2:I7834,I7834)=1,COUNTIF($I:$I,I7834),""),"")</f>
        <v/>
      </c>
      <c r="P7834" s="38" t="str">
        <f aca="false">IF(G7834=1,IF(COUNTIFS(C$2:C7834,C7834,G$2:G7834,1)=1,COUNTIFS($C:$C,C7834,$G:$G,1)+ROW()/10000000,""),"")</f>
        <v/>
      </c>
      <c r="Q7834" s="0" t="str">
        <f aca="false">IF(K7834=1,IF(COUNTIFS(C$2:C7834,C7834,K$2:K7834,1)=1,1,0),"")</f>
        <v/>
      </c>
      <c r="R7834" s="0" t="str">
        <f aca="false">IF(M7834=1,IF(COUNTIFS(C$2:C7834,C7834,M$2:M7834,1)=1,1,0),"")</f>
        <v/>
      </c>
      <c r="S7834" s="0" t="str">
        <f aca="false">IF(L7834=1,IF(COUNTIFS(C$2:C7834,C7834,L$2:L7834,1)=1,1,0),"")</f>
        <v/>
      </c>
      <c r="T7834" s="38" t="str">
        <f aca="false">IF(N7834="","",N7834+ROW()/10000000)</f>
        <v/>
      </c>
      <c r="U7834" s="0" t="str">
        <f aca="false">IF(G7834=1,IF(B7834="",1,0),"")</f>
        <v/>
      </c>
    </row>
    <row r="7835" customFormat="false" ht="15" hidden="false" customHeight="false" outlineLevel="0" collapsed="false">
      <c r="A7835" s="35"/>
      <c r="B7835" s="35"/>
      <c r="G7835" s="0" t="str">
        <f aca="false">IF(A7835="","",IF(AND(A7835&gt;=Debut,A7835&lt;Fin),1,0))</f>
        <v/>
      </c>
      <c r="H7835" s="0" t="str">
        <f aca="false">IF(G7835=1,INT(ROUND((A7835-Debut)*86400,0)/600),"")</f>
        <v/>
      </c>
      <c r="I7835" s="0" t="str">
        <f aca="false">IF(G7835=1,INT(ROUND((A7835-Debut)*86400,0)/3600),"")</f>
        <v/>
      </c>
      <c r="J7835" s="0" t="str">
        <f aca="false">IF(OR(A7835="",B7835=""),"",ROUND((B7835-A7835)*86400,0))</f>
        <v/>
      </c>
      <c r="K7835" s="37" t="str">
        <f aca="false">IF(G7835=1,IF(COUNTIFS($C:$C,C7835,$G:$G,1,$A:$A,"&gt;="&amp;(A7835-FenetreInterm/86400),$A:$A,"&lt;="&amp;A7835)&gt;=NbInterm,1,0),"")</f>
        <v/>
      </c>
      <c r="L7835" s="37" t="str">
        <f aca="false">IF(G7835=1,IF(B7835="",0,IF(J7835&lt;SeuilFugitive,1,0)),"")</f>
        <v/>
      </c>
      <c r="M7835" s="37" t="str">
        <f aca="false">IF(G7835=1,IF(B7835="",IF((Fin-A7835)*24&gt;SeuilFigee,1,0),IF(J7835&gt;SeuilFigee*3600,1,0)),"")</f>
        <v/>
      </c>
      <c r="N7835" s="0" t="str">
        <f aca="false">IF(G7835=1,IF(COUNTIF(H$2:H7835,H7835)=1,COUNTIF($H:$H,H7835),""),"")</f>
        <v/>
      </c>
      <c r="O7835" s="0" t="str">
        <f aca="false">IF(G7835=1,IF(COUNTIF(I$2:I7835,I7835)=1,COUNTIF($I:$I,I7835),""),"")</f>
        <v/>
      </c>
      <c r="P7835" s="38" t="str">
        <f aca="false">IF(G7835=1,IF(COUNTIFS(C$2:C7835,C7835,G$2:G7835,1)=1,COUNTIFS($C:$C,C7835,$G:$G,1)+ROW()/10000000,""),"")</f>
        <v/>
      </c>
      <c r="Q7835" s="0" t="str">
        <f aca="false">IF(K7835=1,IF(COUNTIFS(C$2:C7835,C7835,K$2:K7835,1)=1,1,0),"")</f>
        <v/>
      </c>
      <c r="R7835" s="0" t="str">
        <f aca="false">IF(M7835=1,IF(COUNTIFS(C$2:C7835,C7835,M$2:M7835,1)=1,1,0),"")</f>
        <v/>
      </c>
      <c r="S7835" s="0" t="str">
        <f aca="false">IF(L7835=1,IF(COUNTIFS(C$2:C7835,C7835,L$2:L7835,1)=1,1,0),"")</f>
        <v/>
      </c>
      <c r="T7835" s="38" t="str">
        <f aca="false">IF(N7835="","",N7835+ROW()/10000000)</f>
        <v/>
      </c>
      <c r="U7835" s="0" t="str">
        <f aca="false">IF(G7835=1,IF(B7835="",1,0),"")</f>
        <v/>
      </c>
    </row>
    <row r="7836" customFormat="false" ht="15" hidden="false" customHeight="false" outlineLevel="0" collapsed="false">
      <c r="A7836" s="35"/>
      <c r="B7836" s="35"/>
      <c r="G7836" s="0" t="str">
        <f aca="false">IF(A7836="","",IF(AND(A7836&gt;=Debut,A7836&lt;Fin),1,0))</f>
        <v/>
      </c>
      <c r="H7836" s="0" t="str">
        <f aca="false">IF(G7836=1,INT(ROUND((A7836-Debut)*86400,0)/600),"")</f>
        <v/>
      </c>
      <c r="I7836" s="0" t="str">
        <f aca="false">IF(G7836=1,INT(ROUND((A7836-Debut)*86400,0)/3600),"")</f>
        <v/>
      </c>
      <c r="J7836" s="0" t="str">
        <f aca="false">IF(OR(A7836="",B7836=""),"",ROUND((B7836-A7836)*86400,0))</f>
        <v/>
      </c>
      <c r="K7836" s="37" t="str">
        <f aca="false">IF(G7836=1,IF(COUNTIFS($C:$C,C7836,$G:$G,1,$A:$A,"&gt;="&amp;(A7836-FenetreInterm/86400),$A:$A,"&lt;="&amp;A7836)&gt;=NbInterm,1,0),"")</f>
        <v/>
      </c>
      <c r="L7836" s="37" t="str">
        <f aca="false">IF(G7836=1,IF(B7836="",0,IF(J7836&lt;SeuilFugitive,1,0)),"")</f>
        <v/>
      </c>
      <c r="M7836" s="37" t="str">
        <f aca="false">IF(G7836=1,IF(B7836="",IF((Fin-A7836)*24&gt;SeuilFigee,1,0),IF(J7836&gt;SeuilFigee*3600,1,0)),"")</f>
        <v/>
      </c>
      <c r="N7836" s="0" t="str">
        <f aca="false">IF(G7836=1,IF(COUNTIF(H$2:H7836,H7836)=1,COUNTIF($H:$H,H7836),""),"")</f>
        <v/>
      </c>
      <c r="O7836" s="0" t="str">
        <f aca="false">IF(G7836=1,IF(COUNTIF(I$2:I7836,I7836)=1,COUNTIF($I:$I,I7836),""),"")</f>
        <v/>
      </c>
      <c r="P7836" s="38" t="str">
        <f aca="false">IF(G7836=1,IF(COUNTIFS(C$2:C7836,C7836,G$2:G7836,1)=1,COUNTIFS($C:$C,C7836,$G:$G,1)+ROW()/10000000,""),"")</f>
        <v/>
      </c>
      <c r="Q7836" s="0" t="str">
        <f aca="false">IF(K7836=1,IF(COUNTIFS(C$2:C7836,C7836,K$2:K7836,1)=1,1,0),"")</f>
        <v/>
      </c>
      <c r="R7836" s="0" t="str">
        <f aca="false">IF(M7836=1,IF(COUNTIFS(C$2:C7836,C7836,M$2:M7836,1)=1,1,0),"")</f>
        <v/>
      </c>
      <c r="S7836" s="0" t="str">
        <f aca="false">IF(L7836=1,IF(COUNTIFS(C$2:C7836,C7836,L$2:L7836,1)=1,1,0),"")</f>
        <v/>
      </c>
      <c r="T7836" s="38" t="str">
        <f aca="false">IF(N7836="","",N7836+ROW()/10000000)</f>
        <v/>
      </c>
      <c r="U7836" s="0" t="str">
        <f aca="false">IF(G7836=1,IF(B7836="",1,0),"")</f>
        <v/>
      </c>
    </row>
    <row r="7837" customFormat="false" ht="15" hidden="false" customHeight="false" outlineLevel="0" collapsed="false">
      <c r="A7837" s="35"/>
      <c r="B7837" s="35"/>
      <c r="G7837" s="0" t="str">
        <f aca="false">IF(A7837="","",IF(AND(A7837&gt;=Debut,A7837&lt;Fin),1,0))</f>
        <v/>
      </c>
      <c r="H7837" s="0" t="str">
        <f aca="false">IF(G7837=1,INT(ROUND((A7837-Debut)*86400,0)/600),"")</f>
        <v/>
      </c>
      <c r="I7837" s="0" t="str">
        <f aca="false">IF(G7837=1,INT(ROUND((A7837-Debut)*86400,0)/3600),"")</f>
        <v/>
      </c>
      <c r="J7837" s="0" t="str">
        <f aca="false">IF(OR(A7837="",B7837=""),"",ROUND((B7837-A7837)*86400,0))</f>
        <v/>
      </c>
      <c r="K7837" s="37" t="str">
        <f aca="false">IF(G7837=1,IF(COUNTIFS($C:$C,C7837,$G:$G,1,$A:$A,"&gt;="&amp;(A7837-FenetreInterm/86400),$A:$A,"&lt;="&amp;A7837)&gt;=NbInterm,1,0),"")</f>
        <v/>
      </c>
      <c r="L7837" s="37" t="str">
        <f aca="false">IF(G7837=1,IF(B7837="",0,IF(J7837&lt;SeuilFugitive,1,0)),"")</f>
        <v/>
      </c>
      <c r="M7837" s="37" t="str">
        <f aca="false">IF(G7837=1,IF(B7837="",IF((Fin-A7837)*24&gt;SeuilFigee,1,0),IF(J7837&gt;SeuilFigee*3600,1,0)),"")</f>
        <v/>
      </c>
      <c r="N7837" s="0" t="str">
        <f aca="false">IF(G7837=1,IF(COUNTIF(H$2:H7837,H7837)=1,COUNTIF($H:$H,H7837),""),"")</f>
        <v/>
      </c>
      <c r="O7837" s="0" t="str">
        <f aca="false">IF(G7837=1,IF(COUNTIF(I$2:I7837,I7837)=1,COUNTIF($I:$I,I7837),""),"")</f>
        <v/>
      </c>
      <c r="P7837" s="38" t="str">
        <f aca="false">IF(G7837=1,IF(COUNTIFS(C$2:C7837,C7837,G$2:G7837,1)=1,COUNTIFS($C:$C,C7837,$G:$G,1)+ROW()/10000000,""),"")</f>
        <v/>
      </c>
      <c r="Q7837" s="0" t="str">
        <f aca="false">IF(K7837=1,IF(COUNTIFS(C$2:C7837,C7837,K$2:K7837,1)=1,1,0),"")</f>
        <v/>
      </c>
      <c r="R7837" s="0" t="str">
        <f aca="false">IF(M7837=1,IF(COUNTIFS(C$2:C7837,C7837,M$2:M7837,1)=1,1,0),"")</f>
        <v/>
      </c>
      <c r="S7837" s="0" t="str">
        <f aca="false">IF(L7837=1,IF(COUNTIFS(C$2:C7837,C7837,L$2:L7837,1)=1,1,0),"")</f>
        <v/>
      </c>
      <c r="T7837" s="38" t="str">
        <f aca="false">IF(N7837="","",N7837+ROW()/10000000)</f>
        <v/>
      </c>
      <c r="U7837" s="0" t="str">
        <f aca="false">IF(G7837=1,IF(B7837="",1,0),"")</f>
        <v/>
      </c>
    </row>
    <row r="7838" customFormat="false" ht="15" hidden="false" customHeight="false" outlineLevel="0" collapsed="false">
      <c r="A7838" s="35"/>
      <c r="B7838" s="35"/>
      <c r="G7838" s="0" t="str">
        <f aca="false">IF(A7838="","",IF(AND(A7838&gt;=Debut,A7838&lt;Fin),1,0))</f>
        <v/>
      </c>
      <c r="H7838" s="0" t="str">
        <f aca="false">IF(G7838=1,INT(ROUND((A7838-Debut)*86400,0)/600),"")</f>
        <v/>
      </c>
      <c r="I7838" s="0" t="str">
        <f aca="false">IF(G7838=1,INT(ROUND((A7838-Debut)*86400,0)/3600),"")</f>
        <v/>
      </c>
      <c r="J7838" s="0" t="str">
        <f aca="false">IF(OR(A7838="",B7838=""),"",ROUND((B7838-A7838)*86400,0))</f>
        <v/>
      </c>
      <c r="K7838" s="37" t="str">
        <f aca="false">IF(G7838=1,IF(COUNTIFS($C:$C,C7838,$G:$G,1,$A:$A,"&gt;="&amp;(A7838-FenetreInterm/86400),$A:$A,"&lt;="&amp;A7838)&gt;=NbInterm,1,0),"")</f>
        <v/>
      </c>
      <c r="L7838" s="37" t="str">
        <f aca="false">IF(G7838=1,IF(B7838="",0,IF(J7838&lt;SeuilFugitive,1,0)),"")</f>
        <v/>
      </c>
      <c r="M7838" s="37" t="str">
        <f aca="false">IF(G7838=1,IF(B7838="",IF((Fin-A7838)*24&gt;SeuilFigee,1,0),IF(J7838&gt;SeuilFigee*3600,1,0)),"")</f>
        <v/>
      </c>
      <c r="N7838" s="0" t="str">
        <f aca="false">IF(G7838=1,IF(COUNTIF(H$2:H7838,H7838)=1,COUNTIF($H:$H,H7838),""),"")</f>
        <v/>
      </c>
      <c r="O7838" s="0" t="str">
        <f aca="false">IF(G7838=1,IF(COUNTIF(I$2:I7838,I7838)=1,COUNTIF($I:$I,I7838),""),"")</f>
        <v/>
      </c>
      <c r="P7838" s="38" t="str">
        <f aca="false">IF(G7838=1,IF(COUNTIFS(C$2:C7838,C7838,G$2:G7838,1)=1,COUNTIFS($C:$C,C7838,$G:$G,1)+ROW()/10000000,""),"")</f>
        <v/>
      </c>
      <c r="Q7838" s="0" t="str">
        <f aca="false">IF(K7838=1,IF(COUNTIFS(C$2:C7838,C7838,K$2:K7838,1)=1,1,0),"")</f>
        <v/>
      </c>
      <c r="R7838" s="0" t="str">
        <f aca="false">IF(M7838=1,IF(COUNTIFS(C$2:C7838,C7838,M$2:M7838,1)=1,1,0),"")</f>
        <v/>
      </c>
      <c r="S7838" s="0" t="str">
        <f aca="false">IF(L7838=1,IF(COUNTIFS(C$2:C7838,C7838,L$2:L7838,1)=1,1,0),"")</f>
        <v/>
      </c>
      <c r="T7838" s="38" t="str">
        <f aca="false">IF(N7838="","",N7838+ROW()/10000000)</f>
        <v/>
      </c>
      <c r="U7838" s="0" t="str">
        <f aca="false">IF(G7838=1,IF(B7838="",1,0),"")</f>
        <v/>
      </c>
    </row>
    <row r="7839" customFormat="false" ht="15" hidden="false" customHeight="false" outlineLevel="0" collapsed="false">
      <c r="A7839" s="35"/>
      <c r="B7839" s="35"/>
      <c r="G7839" s="0" t="str">
        <f aca="false">IF(A7839="","",IF(AND(A7839&gt;=Debut,A7839&lt;Fin),1,0))</f>
        <v/>
      </c>
      <c r="H7839" s="0" t="str">
        <f aca="false">IF(G7839=1,INT(ROUND((A7839-Debut)*86400,0)/600),"")</f>
        <v/>
      </c>
      <c r="I7839" s="0" t="str">
        <f aca="false">IF(G7839=1,INT(ROUND((A7839-Debut)*86400,0)/3600),"")</f>
        <v/>
      </c>
      <c r="J7839" s="0" t="str">
        <f aca="false">IF(OR(A7839="",B7839=""),"",ROUND((B7839-A7839)*86400,0))</f>
        <v/>
      </c>
      <c r="K7839" s="37" t="str">
        <f aca="false">IF(G7839=1,IF(COUNTIFS($C:$C,C7839,$G:$G,1,$A:$A,"&gt;="&amp;(A7839-FenetreInterm/86400),$A:$A,"&lt;="&amp;A7839)&gt;=NbInterm,1,0),"")</f>
        <v/>
      </c>
      <c r="L7839" s="37" t="str">
        <f aca="false">IF(G7839=1,IF(B7839="",0,IF(J7839&lt;SeuilFugitive,1,0)),"")</f>
        <v/>
      </c>
      <c r="M7839" s="37" t="str">
        <f aca="false">IF(G7839=1,IF(B7839="",IF((Fin-A7839)*24&gt;SeuilFigee,1,0),IF(J7839&gt;SeuilFigee*3600,1,0)),"")</f>
        <v/>
      </c>
      <c r="N7839" s="0" t="str">
        <f aca="false">IF(G7839=1,IF(COUNTIF(H$2:H7839,H7839)=1,COUNTIF($H:$H,H7839),""),"")</f>
        <v/>
      </c>
      <c r="O7839" s="0" t="str">
        <f aca="false">IF(G7839=1,IF(COUNTIF(I$2:I7839,I7839)=1,COUNTIF($I:$I,I7839),""),"")</f>
        <v/>
      </c>
      <c r="P7839" s="38" t="str">
        <f aca="false">IF(G7839=1,IF(COUNTIFS(C$2:C7839,C7839,G$2:G7839,1)=1,COUNTIFS($C:$C,C7839,$G:$G,1)+ROW()/10000000,""),"")</f>
        <v/>
      </c>
      <c r="Q7839" s="0" t="str">
        <f aca="false">IF(K7839=1,IF(COUNTIFS(C$2:C7839,C7839,K$2:K7839,1)=1,1,0),"")</f>
        <v/>
      </c>
      <c r="R7839" s="0" t="str">
        <f aca="false">IF(M7839=1,IF(COUNTIFS(C$2:C7839,C7839,M$2:M7839,1)=1,1,0),"")</f>
        <v/>
      </c>
      <c r="S7839" s="0" t="str">
        <f aca="false">IF(L7839=1,IF(COUNTIFS(C$2:C7839,C7839,L$2:L7839,1)=1,1,0),"")</f>
        <v/>
      </c>
      <c r="T7839" s="38" t="str">
        <f aca="false">IF(N7839="","",N7839+ROW()/10000000)</f>
        <v/>
      </c>
      <c r="U7839" s="0" t="str">
        <f aca="false">IF(G7839=1,IF(B7839="",1,0),"")</f>
        <v/>
      </c>
    </row>
    <row r="7840" customFormat="false" ht="15" hidden="false" customHeight="false" outlineLevel="0" collapsed="false">
      <c r="A7840" s="35"/>
      <c r="B7840" s="35"/>
      <c r="G7840" s="0" t="str">
        <f aca="false">IF(A7840="","",IF(AND(A7840&gt;=Debut,A7840&lt;Fin),1,0))</f>
        <v/>
      </c>
      <c r="H7840" s="0" t="str">
        <f aca="false">IF(G7840=1,INT(ROUND((A7840-Debut)*86400,0)/600),"")</f>
        <v/>
      </c>
      <c r="I7840" s="0" t="str">
        <f aca="false">IF(G7840=1,INT(ROUND((A7840-Debut)*86400,0)/3600),"")</f>
        <v/>
      </c>
      <c r="J7840" s="0" t="str">
        <f aca="false">IF(OR(A7840="",B7840=""),"",ROUND((B7840-A7840)*86400,0))</f>
        <v/>
      </c>
      <c r="K7840" s="37" t="str">
        <f aca="false">IF(G7840=1,IF(COUNTIFS($C:$C,C7840,$G:$G,1,$A:$A,"&gt;="&amp;(A7840-FenetreInterm/86400),$A:$A,"&lt;="&amp;A7840)&gt;=NbInterm,1,0),"")</f>
        <v/>
      </c>
      <c r="L7840" s="37" t="str">
        <f aca="false">IF(G7840=1,IF(B7840="",0,IF(J7840&lt;SeuilFugitive,1,0)),"")</f>
        <v/>
      </c>
      <c r="M7840" s="37" t="str">
        <f aca="false">IF(G7840=1,IF(B7840="",IF((Fin-A7840)*24&gt;SeuilFigee,1,0),IF(J7840&gt;SeuilFigee*3600,1,0)),"")</f>
        <v/>
      </c>
      <c r="N7840" s="0" t="str">
        <f aca="false">IF(G7840=1,IF(COUNTIF(H$2:H7840,H7840)=1,COUNTIF($H:$H,H7840),""),"")</f>
        <v/>
      </c>
      <c r="O7840" s="0" t="str">
        <f aca="false">IF(G7840=1,IF(COUNTIF(I$2:I7840,I7840)=1,COUNTIF($I:$I,I7840),""),"")</f>
        <v/>
      </c>
      <c r="P7840" s="38" t="str">
        <f aca="false">IF(G7840=1,IF(COUNTIFS(C$2:C7840,C7840,G$2:G7840,1)=1,COUNTIFS($C:$C,C7840,$G:$G,1)+ROW()/10000000,""),"")</f>
        <v/>
      </c>
      <c r="Q7840" s="0" t="str">
        <f aca="false">IF(K7840=1,IF(COUNTIFS(C$2:C7840,C7840,K$2:K7840,1)=1,1,0),"")</f>
        <v/>
      </c>
      <c r="R7840" s="0" t="str">
        <f aca="false">IF(M7840=1,IF(COUNTIFS(C$2:C7840,C7840,M$2:M7840,1)=1,1,0),"")</f>
        <v/>
      </c>
      <c r="S7840" s="0" t="str">
        <f aca="false">IF(L7840=1,IF(COUNTIFS(C$2:C7840,C7840,L$2:L7840,1)=1,1,0),"")</f>
        <v/>
      </c>
      <c r="T7840" s="38" t="str">
        <f aca="false">IF(N7840="","",N7840+ROW()/10000000)</f>
        <v/>
      </c>
      <c r="U7840" s="0" t="str">
        <f aca="false">IF(G7840=1,IF(B7840="",1,0),"")</f>
        <v/>
      </c>
    </row>
    <row r="7841" customFormat="false" ht="15" hidden="false" customHeight="false" outlineLevel="0" collapsed="false">
      <c r="A7841" s="35"/>
      <c r="B7841" s="35"/>
      <c r="G7841" s="0" t="str">
        <f aca="false">IF(A7841="","",IF(AND(A7841&gt;=Debut,A7841&lt;Fin),1,0))</f>
        <v/>
      </c>
      <c r="H7841" s="0" t="str">
        <f aca="false">IF(G7841=1,INT(ROUND((A7841-Debut)*86400,0)/600),"")</f>
        <v/>
      </c>
      <c r="I7841" s="0" t="str">
        <f aca="false">IF(G7841=1,INT(ROUND((A7841-Debut)*86400,0)/3600),"")</f>
        <v/>
      </c>
      <c r="J7841" s="0" t="str">
        <f aca="false">IF(OR(A7841="",B7841=""),"",ROUND((B7841-A7841)*86400,0))</f>
        <v/>
      </c>
      <c r="K7841" s="37" t="str">
        <f aca="false">IF(G7841=1,IF(COUNTIFS($C:$C,C7841,$G:$G,1,$A:$A,"&gt;="&amp;(A7841-FenetreInterm/86400),$A:$A,"&lt;="&amp;A7841)&gt;=NbInterm,1,0),"")</f>
        <v/>
      </c>
      <c r="L7841" s="37" t="str">
        <f aca="false">IF(G7841=1,IF(B7841="",0,IF(J7841&lt;SeuilFugitive,1,0)),"")</f>
        <v/>
      </c>
      <c r="M7841" s="37" t="str">
        <f aca="false">IF(G7841=1,IF(B7841="",IF((Fin-A7841)*24&gt;SeuilFigee,1,0),IF(J7841&gt;SeuilFigee*3600,1,0)),"")</f>
        <v/>
      </c>
      <c r="N7841" s="0" t="str">
        <f aca="false">IF(G7841=1,IF(COUNTIF(H$2:H7841,H7841)=1,COUNTIF($H:$H,H7841),""),"")</f>
        <v/>
      </c>
      <c r="O7841" s="0" t="str">
        <f aca="false">IF(G7841=1,IF(COUNTIF(I$2:I7841,I7841)=1,COUNTIF($I:$I,I7841),""),"")</f>
        <v/>
      </c>
      <c r="P7841" s="38" t="str">
        <f aca="false">IF(G7841=1,IF(COUNTIFS(C$2:C7841,C7841,G$2:G7841,1)=1,COUNTIFS($C:$C,C7841,$G:$G,1)+ROW()/10000000,""),"")</f>
        <v/>
      </c>
      <c r="Q7841" s="0" t="str">
        <f aca="false">IF(K7841=1,IF(COUNTIFS(C$2:C7841,C7841,K$2:K7841,1)=1,1,0),"")</f>
        <v/>
      </c>
      <c r="R7841" s="0" t="str">
        <f aca="false">IF(M7841=1,IF(COUNTIFS(C$2:C7841,C7841,M$2:M7841,1)=1,1,0),"")</f>
        <v/>
      </c>
      <c r="S7841" s="0" t="str">
        <f aca="false">IF(L7841=1,IF(COUNTIFS(C$2:C7841,C7841,L$2:L7841,1)=1,1,0),"")</f>
        <v/>
      </c>
      <c r="T7841" s="38" t="str">
        <f aca="false">IF(N7841="","",N7841+ROW()/10000000)</f>
        <v/>
      </c>
      <c r="U7841" s="0" t="str">
        <f aca="false">IF(G7841=1,IF(B7841="",1,0),"")</f>
        <v/>
      </c>
    </row>
    <row r="7842" customFormat="false" ht="15" hidden="false" customHeight="false" outlineLevel="0" collapsed="false">
      <c r="A7842" s="35"/>
      <c r="B7842" s="35"/>
      <c r="G7842" s="0" t="str">
        <f aca="false">IF(A7842="","",IF(AND(A7842&gt;=Debut,A7842&lt;Fin),1,0))</f>
        <v/>
      </c>
      <c r="H7842" s="0" t="str">
        <f aca="false">IF(G7842=1,INT(ROUND((A7842-Debut)*86400,0)/600),"")</f>
        <v/>
      </c>
      <c r="I7842" s="0" t="str">
        <f aca="false">IF(G7842=1,INT(ROUND((A7842-Debut)*86400,0)/3600),"")</f>
        <v/>
      </c>
      <c r="J7842" s="0" t="str">
        <f aca="false">IF(OR(A7842="",B7842=""),"",ROUND((B7842-A7842)*86400,0))</f>
        <v/>
      </c>
      <c r="K7842" s="37" t="str">
        <f aca="false">IF(G7842=1,IF(COUNTIFS($C:$C,C7842,$G:$G,1,$A:$A,"&gt;="&amp;(A7842-FenetreInterm/86400),$A:$A,"&lt;="&amp;A7842)&gt;=NbInterm,1,0),"")</f>
        <v/>
      </c>
      <c r="L7842" s="37" t="str">
        <f aca="false">IF(G7842=1,IF(B7842="",0,IF(J7842&lt;SeuilFugitive,1,0)),"")</f>
        <v/>
      </c>
      <c r="M7842" s="37" t="str">
        <f aca="false">IF(G7842=1,IF(B7842="",IF((Fin-A7842)*24&gt;SeuilFigee,1,0),IF(J7842&gt;SeuilFigee*3600,1,0)),"")</f>
        <v/>
      </c>
      <c r="N7842" s="0" t="str">
        <f aca="false">IF(G7842=1,IF(COUNTIF(H$2:H7842,H7842)=1,COUNTIF($H:$H,H7842),""),"")</f>
        <v/>
      </c>
      <c r="O7842" s="0" t="str">
        <f aca="false">IF(G7842=1,IF(COUNTIF(I$2:I7842,I7842)=1,COUNTIF($I:$I,I7842),""),"")</f>
        <v/>
      </c>
      <c r="P7842" s="38" t="str">
        <f aca="false">IF(G7842=1,IF(COUNTIFS(C$2:C7842,C7842,G$2:G7842,1)=1,COUNTIFS($C:$C,C7842,$G:$G,1)+ROW()/10000000,""),"")</f>
        <v/>
      </c>
      <c r="Q7842" s="0" t="str">
        <f aca="false">IF(K7842=1,IF(COUNTIFS(C$2:C7842,C7842,K$2:K7842,1)=1,1,0),"")</f>
        <v/>
      </c>
      <c r="R7842" s="0" t="str">
        <f aca="false">IF(M7842=1,IF(COUNTIFS(C$2:C7842,C7842,M$2:M7842,1)=1,1,0),"")</f>
        <v/>
      </c>
      <c r="S7842" s="0" t="str">
        <f aca="false">IF(L7842=1,IF(COUNTIFS(C$2:C7842,C7842,L$2:L7842,1)=1,1,0),"")</f>
        <v/>
      </c>
      <c r="T7842" s="38" t="str">
        <f aca="false">IF(N7842="","",N7842+ROW()/10000000)</f>
        <v/>
      </c>
      <c r="U7842" s="0" t="str">
        <f aca="false">IF(G7842=1,IF(B7842="",1,0),"")</f>
        <v/>
      </c>
    </row>
    <row r="7843" customFormat="false" ht="15" hidden="false" customHeight="false" outlineLevel="0" collapsed="false">
      <c r="A7843" s="35"/>
      <c r="B7843" s="35"/>
      <c r="G7843" s="0" t="str">
        <f aca="false">IF(A7843="","",IF(AND(A7843&gt;=Debut,A7843&lt;Fin),1,0))</f>
        <v/>
      </c>
      <c r="H7843" s="0" t="str">
        <f aca="false">IF(G7843=1,INT(ROUND((A7843-Debut)*86400,0)/600),"")</f>
        <v/>
      </c>
      <c r="I7843" s="0" t="str">
        <f aca="false">IF(G7843=1,INT(ROUND((A7843-Debut)*86400,0)/3600),"")</f>
        <v/>
      </c>
      <c r="J7843" s="0" t="str">
        <f aca="false">IF(OR(A7843="",B7843=""),"",ROUND((B7843-A7843)*86400,0))</f>
        <v/>
      </c>
      <c r="K7843" s="37" t="str">
        <f aca="false">IF(G7843=1,IF(COUNTIFS($C:$C,C7843,$G:$G,1,$A:$A,"&gt;="&amp;(A7843-FenetreInterm/86400),$A:$A,"&lt;="&amp;A7843)&gt;=NbInterm,1,0),"")</f>
        <v/>
      </c>
      <c r="L7843" s="37" t="str">
        <f aca="false">IF(G7843=1,IF(B7843="",0,IF(J7843&lt;SeuilFugitive,1,0)),"")</f>
        <v/>
      </c>
      <c r="M7843" s="37" t="str">
        <f aca="false">IF(G7843=1,IF(B7843="",IF((Fin-A7843)*24&gt;SeuilFigee,1,0),IF(J7843&gt;SeuilFigee*3600,1,0)),"")</f>
        <v/>
      </c>
      <c r="N7843" s="0" t="str">
        <f aca="false">IF(G7843=1,IF(COUNTIF(H$2:H7843,H7843)=1,COUNTIF($H:$H,H7843),""),"")</f>
        <v/>
      </c>
      <c r="O7843" s="0" t="str">
        <f aca="false">IF(G7843=1,IF(COUNTIF(I$2:I7843,I7843)=1,COUNTIF($I:$I,I7843),""),"")</f>
        <v/>
      </c>
      <c r="P7843" s="38" t="str">
        <f aca="false">IF(G7843=1,IF(COUNTIFS(C$2:C7843,C7843,G$2:G7843,1)=1,COUNTIFS($C:$C,C7843,$G:$G,1)+ROW()/10000000,""),"")</f>
        <v/>
      </c>
      <c r="Q7843" s="0" t="str">
        <f aca="false">IF(K7843=1,IF(COUNTIFS(C$2:C7843,C7843,K$2:K7843,1)=1,1,0),"")</f>
        <v/>
      </c>
      <c r="R7843" s="0" t="str">
        <f aca="false">IF(M7843=1,IF(COUNTIFS(C$2:C7843,C7843,M$2:M7843,1)=1,1,0),"")</f>
        <v/>
      </c>
      <c r="S7843" s="0" t="str">
        <f aca="false">IF(L7843=1,IF(COUNTIFS(C$2:C7843,C7843,L$2:L7843,1)=1,1,0),"")</f>
        <v/>
      </c>
      <c r="T7843" s="38" t="str">
        <f aca="false">IF(N7843="","",N7843+ROW()/10000000)</f>
        <v/>
      </c>
      <c r="U7843" s="0" t="str">
        <f aca="false">IF(G7843=1,IF(B7843="",1,0),"")</f>
        <v/>
      </c>
    </row>
    <row r="7844" customFormat="false" ht="15" hidden="false" customHeight="false" outlineLevel="0" collapsed="false">
      <c r="A7844" s="35"/>
      <c r="B7844" s="35"/>
      <c r="G7844" s="0" t="str">
        <f aca="false">IF(A7844="","",IF(AND(A7844&gt;=Debut,A7844&lt;Fin),1,0))</f>
        <v/>
      </c>
      <c r="H7844" s="0" t="str">
        <f aca="false">IF(G7844=1,INT(ROUND((A7844-Debut)*86400,0)/600),"")</f>
        <v/>
      </c>
      <c r="I7844" s="0" t="str">
        <f aca="false">IF(G7844=1,INT(ROUND((A7844-Debut)*86400,0)/3600),"")</f>
        <v/>
      </c>
      <c r="J7844" s="0" t="str">
        <f aca="false">IF(OR(A7844="",B7844=""),"",ROUND((B7844-A7844)*86400,0))</f>
        <v/>
      </c>
      <c r="K7844" s="37" t="str">
        <f aca="false">IF(G7844=1,IF(COUNTIFS($C:$C,C7844,$G:$G,1,$A:$A,"&gt;="&amp;(A7844-FenetreInterm/86400),$A:$A,"&lt;="&amp;A7844)&gt;=NbInterm,1,0),"")</f>
        <v/>
      </c>
      <c r="L7844" s="37" t="str">
        <f aca="false">IF(G7844=1,IF(B7844="",0,IF(J7844&lt;SeuilFugitive,1,0)),"")</f>
        <v/>
      </c>
      <c r="M7844" s="37" t="str">
        <f aca="false">IF(G7844=1,IF(B7844="",IF((Fin-A7844)*24&gt;SeuilFigee,1,0),IF(J7844&gt;SeuilFigee*3600,1,0)),"")</f>
        <v/>
      </c>
      <c r="N7844" s="0" t="str">
        <f aca="false">IF(G7844=1,IF(COUNTIF(H$2:H7844,H7844)=1,COUNTIF($H:$H,H7844),""),"")</f>
        <v/>
      </c>
      <c r="O7844" s="0" t="str">
        <f aca="false">IF(G7844=1,IF(COUNTIF(I$2:I7844,I7844)=1,COUNTIF($I:$I,I7844),""),"")</f>
        <v/>
      </c>
      <c r="P7844" s="38" t="str">
        <f aca="false">IF(G7844=1,IF(COUNTIFS(C$2:C7844,C7844,G$2:G7844,1)=1,COUNTIFS($C:$C,C7844,$G:$G,1)+ROW()/10000000,""),"")</f>
        <v/>
      </c>
      <c r="Q7844" s="0" t="str">
        <f aca="false">IF(K7844=1,IF(COUNTIFS(C$2:C7844,C7844,K$2:K7844,1)=1,1,0),"")</f>
        <v/>
      </c>
      <c r="R7844" s="0" t="str">
        <f aca="false">IF(M7844=1,IF(COUNTIFS(C$2:C7844,C7844,M$2:M7844,1)=1,1,0),"")</f>
        <v/>
      </c>
      <c r="S7844" s="0" t="str">
        <f aca="false">IF(L7844=1,IF(COUNTIFS(C$2:C7844,C7844,L$2:L7844,1)=1,1,0),"")</f>
        <v/>
      </c>
      <c r="T7844" s="38" t="str">
        <f aca="false">IF(N7844="","",N7844+ROW()/10000000)</f>
        <v/>
      </c>
      <c r="U7844" s="0" t="str">
        <f aca="false">IF(G7844=1,IF(B7844="",1,0),"")</f>
        <v/>
      </c>
    </row>
    <row r="7845" customFormat="false" ht="15" hidden="false" customHeight="false" outlineLevel="0" collapsed="false">
      <c r="A7845" s="35"/>
      <c r="B7845" s="35"/>
      <c r="G7845" s="0" t="str">
        <f aca="false">IF(A7845="","",IF(AND(A7845&gt;=Debut,A7845&lt;Fin),1,0))</f>
        <v/>
      </c>
      <c r="H7845" s="0" t="str">
        <f aca="false">IF(G7845=1,INT(ROUND((A7845-Debut)*86400,0)/600),"")</f>
        <v/>
      </c>
      <c r="I7845" s="0" t="str">
        <f aca="false">IF(G7845=1,INT(ROUND((A7845-Debut)*86400,0)/3600),"")</f>
        <v/>
      </c>
      <c r="J7845" s="0" t="str">
        <f aca="false">IF(OR(A7845="",B7845=""),"",ROUND((B7845-A7845)*86400,0))</f>
        <v/>
      </c>
      <c r="K7845" s="37" t="str">
        <f aca="false">IF(G7845=1,IF(COUNTIFS($C:$C,C7845,$G:$G,1,$A:$A,"&gt;="&amp;(A7845-FenetreInterm/86400),$A:$A,"&lt;="&amp;A7845)&gt;=NbInterm,1,0),"")</f>
        <v/>
      </c>
      <c r="L7845" s="37" t="str">
        <f aca="false">IF(G7845=1,IF(B7845="",0,IF(J7845&lt;SeuilFugitive,1,0)),"")</f>
        <v/>
      </c>
      <c r="M7845" s="37" t="str">
        <f aca="false">IF(G7845=1,IF(B7845="",IF((Fin-A7845)*24&gt;SeuilFigee,1,0),IF(J7845&gt;SeuilFigee*3600,1,0)),"")</f>
        <v/>
      </c>
      <c r="N7845" s="0" t="str">
        <f aca="false">IF(G7845=1,IF(COUNTIF(H$2:H7845,H7845)=1,COUNTIF($H:$H,H7845),""),"")</f>
        <v/>
      </c>
      <c r="O7845" s="0" t="str">
        <f aca="false">IF(G7845=1,IF(COUNTIF(I$2:I7845,I7845)=1,COUNTIF($I:$I,I7845),""),"")</f>
        <v/>
      </c>
      <c r="P7845" s="38" t="str">
        <f aca="false">IF(G7845=1,IF(COUNTIFS(C$2:C7845,C7845,G$2:G7845,1)=1,COUNTIFS($C:$C,C7845,$G:$G,1)+ROW()/10000000,""),"")</f>
        <v/>
      </c>
      <c r="Q7845" s="0" t="str">
        <f aca="false">IF(K7845=1,IF(COUNTIFS(C$2:C7845,C7845,K$2:K7845,1)=1,1,0),"")</f>
        <v/>
      </c>
      <c r="R7845" s="0" t="str">
        <f aca="false">IF(M7845=1,IF(COUNTIFS(C$2:C7845,C7845,M$2:M7845,1)=1,1,0),"")</f>
        <v/>
      </c>
      <c r="S7845" s="0" t="str">
        <f aca="false">IF(L7845=1,IF(COUNTIFS(C$2:C7845,C7845,L$2:L7845,1)=1,1,0),"")</f>
        <v/>
      </c>
      <c r="T7845" s="38" t="str">
        <f aca="false">IF(N7845="","",N7845+ROW()/10000000)</f>
        <v/>
      </c>
      <c r="U7845" s="0" t="str">
        <f aca="false">IF(G7845=1,IF(B7845="",1,0),"")</f>
        <v/>
      </c>
    </row>
    <row r="7846" customFormat="false" ht="15" hidden="false" customHeight="false" outlineLevel="0" collapsed="false">
      <c r="A7846" s="35"/>
      <c r="B7846" s="35"/>
      <c r="G7846" s="0" t="str">
        <f aca="false">IF(A7846="","",IF(AND(A7846&gt;=Debut,A7846&lt;Fin),1,0))</f>
        <v/>
      </c>
      <c r="H7846" s="0" t="str">
        <f aca="false">IF(G7846=1,INT(ROUND((A7846-Debut)*86400,0)/600),"")</f>
        <v/>
      </c>
      <c r="I7846" s="0" t="str">
        <f aca="false">IF(G7846=1,INT(ROUND((A7846-Debut)*86400,0)/3600),"")</f>
        <v/>
      </c>
      <c r="J7846" s="0" t="str">
        <f aca="false">IF(OR(A7846="",B7846=""),"",ROUND((B7846-A7846)*86400,0))</f>
        <v/>
      </c>
      <c r="K7846" s="37" t="str">
        <f aca="false">IF(G7846=1,IF(COUNTIFS($C:$C,C7846,$G:$G,1,$A:$A,"&gt;="&amp;(A7846-FenetreInterm/86400),$A:$A,"&lt;="&amp;A7846)&gt;=NbInterm,1,0),"")</f>
        <v/>
      </c>
      <c r="L7846" s="37" t="str">
        <f aca="false">IF(G7846=1,IF(B7846="",0,IF(J7846&lt;SeuilFugitive,1,0)),"")</f>
        <v/>
      </c>
      <c r="M7846" s="37" t="str">
        <f aca="false">IF(G7846=1,IF(B7846="",IF((Fin-A7846)*24&gt;SeuilFigee,1,0),IF(J7846&gt;SeuilFigee*3600,1,0)),"")</f>
        <v/>
      </c>
      <c r="N7846" s="0" t="str">
        <f aca="false">IF(G7846=1,IF(COUNTIF(H$2:H7846,H7846)=1,COUNTIF($H:$H,H7846),""),"")</f>
        <v/>
      </c>
      <c r="O7846" s="0" t="str">
        <f aca="false">IF(G7846=1,IF(COUNTIF(I$2:I7846,I7846)=1,COUNTIF($I:$I,I7846),""),"")</f>
        <v/>
      </c>
      <c r="P7846" s="38" t="str">
        <f aca="false">IF(G7846=1,IF(COUNTIFS(C$2:C7846,C7846,G$2:G7846,1)=1,COUNTIFS($C:$C,C7846,$G:$G,1)+ROW()/10000000,""),"")</f>
        <v/>
      </c>
      <c r="Q7846" s="0" t="str">
        <f aca="false">IF(K7846=1,IF(COUNTIFS(C$2:C7846,C7846,K$2:K7846,1)=1,1,0),"")</f>
        <v/>
      </c>
      <c r="R7846" s="0" t="str">
        <f aca="false">IF(M7846=1,IF(COUNTIFS(C$2:C7846,C7846,M$2:M7846,1)=1,1,0),"")</f>
        <v/>
      </c>
      <c r="S7846" s="0" t="str">
        <f aca="false">IF(L7846=1,IF(COUNTIFS(C$2:C7846,C7846,L$2:L7846,1)=1,1,0),"")</f>
        <v/>
      </c>
      <c r="T7846" s="38" t="str">
        <f aca="false">IF(N7846="","",N7846+ROW()/10000000)</f>
        <v/>
      </c>
      <c r="U7846" s="0" t="str">
        <f aca="false">IF(G7846=1,IF(B7846="",1,0),"")</f>
        <v/>
      </c>
    </row>
    <row r="7847" customFormat="false" ht="15" hidden="false" customHeight="false" outlineLevel="0" collapsed="false">
      <c r="A7847" s="35"/>
      <c r="B7847" s="35"/>
      <c r="G7847" s="0" t="str">
        <f aca="false">IF(A7847="","",IF(AND(A7847&gt;=Debut,A7847&lt;Fin),1,0))</f>
        <v/>
      </c>
      <c r="H7847" s="0" t="str">
        <f aca="false">IF(G7847=1,INT(ROUND((A7847-Debut)*86400,0)/600),"")</f>
        <v/>
      </c>
      <c r="I7847" s="0" t="str">
        <f aca="false">IF(G7847=1,INT(ROUND((A7847-Debut)*86400,0)/3600),"")</f>
        <v/>
      </c>
      <c r="J7847" s="0" t="str">
        <f aca="false">IF(OR(A7847="",B7847=""),"",ROUND((B7847-A7847)*86400,0))</f>
        <v/>
      </c>
      <c r="K7847" s="37" t="str">
        <f aca="false">IF(G7847=1,IF(COUNTIFS($C:$C,C7847,$G:$G,1,$A:$A,"&gt;="&amp;(A7847-FenetreInterm/86400),$A:$A,"&lt;="&amp;A7847)&gt;=NbInterm,1,0),"")</f>
        <v/>
      </c>
      <c r="L7847" s="37" t="str">
        <f aca="false">IF(G7847=1,IF(B7847="",0,IF(J7847&lt;SeuilFugitive,1,0)),"")</f>
        <v/>
      </c>
      <c r="M7847" s="37" t="str">
        <f aca="false">IF(G7847=1,IF(B7847="",IF((Fin-A7847)*24&gt;SeuilFigee,1,0),IF(J7847&gt;SeuilFigee*3600,1,0)),"")</f>
        <v/>
      </c>
      <c r="N7847" s="0" t="str">
        <f aca="false">IF(G7847=1,IF(COUNTIF(H$2:H7847,H7847)=1,COUNTIF($H:$H,H7847),""),"")</f>
        <v/>
      </c>
      <c r="O7847" s="0" t="str">
        <f aca="false">IF(G7847=1,IF(COUNTIF(I$2:I7847,I7847)=1,COUNTIF($I:$I,I7847),""),"")</f>
        <v/>
      </c>
      <c r="P7847" s="38" t="str">
        <f aca="false">IF(G7847=1,IF(COUNTIFS(C$2:C7847,C7847,G$2:G7847,1)=1,COUNTIFS($C:$C,C7847,$G:$G,1)+ROW()/10000000,""),"")</f>
        <v/>
      </c>
      <c r="Q7847" s="0" t="str">
        <f aca="false">IF(K7847=1,IF(COUNTIFS(C$2:C7847,C7847,K$2:K7847,1)=1,1,0),"")</f>
        <v/>
      </c>
      <c r="R7847" s="0" t="str">
        <f aca="false">IF(M7847=1,IF(COUNTIFS(C$2:C7847,C7847,M$2:M7847,1)=1,1,0),"")</f>
        <v/>
      </c>
      <c r="S7847" s="0" t="str">
        <f aca="false">IF(L7847=1,IF(COUNTIFS(C$2:C7847,C7847,L$2:L7847,1)=1,1,0),"")</f>
        <v/>
      </c>
      <c r="T7847" s="38" t="str">
        <f aca="false">IF(N7847="","",N7847+ROW()/10000000)</f>
        <v/>
      </c>
      <c r="U7847" s="0" t="str">
        <f aca="false">IF(G7847=1,IF(B7847="",1,0),"")</f>
        <v/>
      </c>
    </row>
    <row r="7848" customFormat="false" ht="15" hidden="false" customHeight="false" outlineLevel="0" collapsed="false">
      <c r="A7848" s="35"/>
      <c r="B7848" s="35"/>
      <c r="G7848" s="0" t="str">
        <f aca="false">IF(A7848="","",IF(AND(A7848&gt;=Debut,A7848&lt;Fin),1,0))</f>
        <v/>
      </c>
      <c r="H7848" s="0" t="str">
        <f aca="false">IF(G7848=1,INT(ROUND((A7848-Debut)*86400,0)/600),"")</f>
        <v/>
      </c>
      <c r="I7848" s="0" t="str">
        <f aca="false">IF(G7848=1,INT(ROUND((A7848-Debut)*86400,0)/3600),"")</f>
        <v/>
      </c>
      <c r="J7848" s="0" t="str">
        <f aca="false">IF(OR(A7848="",B7848=""),"",ROUND((B7848-A7848)*86400,0))</f>
        <v/>
      </c>
      <c r="K7848" s="37" t="str">
        <f aca="false">IF(G7848=1,IF(COUNTIFS($C:$C,C7848,$G:$G,1,$A:$A,"&gt;="&amp;(A7848-FenetreInterm/86400),$A:$A,"&lt;="&amp;A7848)&gt;=NbInterm,1,0),"")</f>
        <v/>
      </c>
      <c r="L7848" s="37" t="str">
        <f aca="false">IF(G7848=1,IF(B7848="",0,IF(J7848&lt;SeuilFugitive,1,0)),"")</f>
        <v/>
      </c>
      <c r="M7848" s="37" t="str">
        <f aca="false">IF(G7848=1,IF(B7848="",IF((Fin-A7848)*24&gt;SeuilFigee,1,0),IF(J7848&gt;SeuilFigee*3600,1,0)),"")</f>
        <v/>
      </c>
      <c r="N7848" s="0" t="str">
        <f aca="false">IF(G7848=1,IF(COUNTIF(H$2:H7848,H7848)=1,COUNTIF($H:$H,H7848),""),"")</f>
        <v/>
      </c>
      <c r="O7848" s="0" t="str">
        <f aca="false">IF(G7848=1,IF(COUNTIF(I$2:I7848,I7848)=1,COUNTIF($I:$I,I7848),""),"")</f>
        <v/>
      </c>
      <c r="P7848" s="38" t="str">
        <f aca="false">IF(G7848=1,IF(COUNTIFS(C$2:C7848,C7848,G$2:G7848,1)=1,COUNTIFS($C:$C,C7848,$G:$G,1)+ROW()/10000000,""),"")</f>
        <v/>
      </c>
      <c r="Q7848" s="0" t="str">
        <f aca="false">IF(K7848=1,IF(COUNTIFS(C$2:C7848,C7848,K$2:K7848,1)=1,1,0),"")</f>
        <v/>
      </c>
      <c r="R7848" s="0" t="str">
        <f aca="false">IF(M7848=1,IF(COUNTIFS(C$2:C7848,C7848,M$2:M7848,1)=1,1,0),"")</f>
        <v/>
      </c>
      <c r="S7848" s="0" t="str">
        <f aca="false">IF(L7848=1,IF(COUNTIFS(C$2:C7848,C7848,L$2:L7848,1)=1,1,0),"")</f>
        <v/>
      </c>
      <c r="T7848" s="38" t="str">
        <f aca="false">IF(N7848="","",N7848+ROW()/10000000)</f>
        <v/>
      </c>
      <c r="U7848" s="0" t="str">
        <f aca="false">IF(G7848=1,IF(B7848="",1,0),"")</f>
        <v/>
      </c>
    </row>
    <row r="7849" customFormat="false" ht="15" hidden="false" customHeight="false" outlineLevel="0" collapsed="false">
      <c r="A7849" s="35"/>
      <c r="B7849" s="35"/>
      <c r="G7849" s="0" t="str">
        <f aca="false">IF(A7849="","",IF(AND(A7849&gt;=Debut,A7849&lt;Fin),1,0))</f>
        <v/>
      </c>
      <c r="H7849" s="0" t="str">
        <f aca="false">IF(G7849=1,INT(ROUND((A7849-Debut)*86400,0)/600),"")</f>
        <v/>
      </c>
      <c r="I7849" s="0" t="str">
        <f aca="false">IF(G7849=1,INT(ROUND((A7849-Debut)*86400,0)/3600),"")</f>
        <v/>
      </c>
      <c r="J7849" s="0" t="str">
        <f aca="false">IF(OR(A7849="",B7849=""),"",ROUND((B7849-A7849)*86400,0))</f>
        <v/>
      </c>
      <c r="K7849" s="37" t="str">
        <f aca="false">IF(G7849=1,IF(COUNTIFS($C:$C,C7849,$G:$G,1,$A:$A,"&gt;="&amp;(A7849-FenetreInterm/86400),$A:$A,"&lt;="&amp;A7849)&gt;=NbInterm,1,0),"")</f>
        <v/>
      </c>
      <c r="L7849" s="37" t="str">
        <f aca="false">IF(G7849=1,IF(B7849="",0,IF(J7849&lt;SeuilFugitive,1,0)),"")</f>
        <v/>
      </c>
      <c r="M7849" s="37" t="str">
        <f aca="false">IF(G7849=1,IF(B7849="",IF((Fin-A7849)*24&gt;SeuilFigee,1,0),IF(J7849&gt;SeuilFigee*3600,1,0)),"")</f>
        <v/>
      </c>
      <c r="N7849" s="0" t="str">
        <f aca="false">IF(G7849=1,IF(COUNTIF(H$2:H7849,H7849)=1,COUNTIF($H:$H,H7849),""),"")</f>
        <v/>
      </c>
      <c r="O7849" s="0" t="str">
        <f aca="false">IF(G7849=1,IF(COUNTIF(I$2:I7849,I7849)=1,COUNTIF($I:$I,I7849),""),"")</f>
        <v/>
      </c>
      <c r="P7849" s="38" t="str">
        <f aca="false">IF(G7849=1,IF(COUNTIFS(C$2:C7849,C7849,G$2:G7849,1)=1,COUNTIFS($C:$C,C7849,$G:$G,1)+ROW()/10000000,""),"")</f>
        <v/>
      </c>
      <c r="Q7849" s="0" t="str">
        <f aca="false">IF(K7849=1,IF(COUNTIFS(C$2:C7849,C7849,K$2:K7849,1)=1,1,0),"")</f>
        <v/>
      </c>
      <c r="R7849" s="0" t="str">
        <f aca="false">IF(M7849=1,IF(COUNTIFS(C$2:C7849,C7849,M$2:M7849,1)=1,1,0),"")</f>
        <v/>
      </c>
      <c r="S7849" s="0" t="str">
        <f aca="false">IF(L7849=1,IF(COUNTIFS(C$2:C7849,C7849,L$2:L7849,1)=1,1,0),"")</f>
        <v/>
      </c>
      <c r="T7849" s="38" t="str">
        <f aca="false">IF(N7849="","",N7849+ROW()/10000000)</f>
        <v/>
      </c>
      <c r="U7849" s="0" t="str">
        <f aca="false">IF(G7849=1,IF(B7849="",1,0),"")</f>
        <v/>
      </c>
    </row>
    <row r="7850" customFormat="false" ht="15" hidden="false" customHeight="false" outlineLevel="0" collapsed="false">
      <c r="A7850" s="35"/>
      <c r="B7850" s="35"/>
      <c r="G7850" s="0" t="str">
        <f aca="false">IF(A7850="","",IF(AND(A7850&gt;=Debut,A7850&lt;Fin),1,0))</f>
        <v/>
      </c>
      <c r="H7850" s="0" t="str">
        <f aca="false">IF(G7850=1,INT(ROUND((A7850-Debut)*86400,0)/600),"")</f>
        <v/>
      </c>
      <c r="I7850" s="0" t="str">
        <f aca="false">IF(G7850=1,INT(ROUND((A7850-Debut)*86400,0)/3600),"")</f>
        <v/>
      </c>
      <c r="J7850" s="0" t="str">
        <f aca="false">IF(OR(A7850="",B7850=""),"",ROUND((B7850-A7850)*86400,0))</f>
        <v/>
      </c>
      <c r="K7850" s="37" t="str">
        <f aca="false">IF(G7850=1,IF(COUNTIFS($C:$C,C7850,$G:$G,1,$A:$A,"&gt;="&amp;(A7850-FenetreInterm/86400),$A:$A,"&lt;="&amp;A7850)&gt;=NbInterm,1,0),"")</f>
        <v/>
      </c>
      <c r="L7850" s="37" t="str">
        <f aca="false">IF(G7850=1,IF(B7850="",0,IF(J7850&lt;SeuilFugitive,1,0)),"")</f>
        <v/>
      </c>
      <c r="M7850" s="37" t="str">
        <f aca="false">IF(G7850=1,IF(B7850="",IF((Fin-A7850)*24&gt;SeuilFigee,1,0),IF(J7850&gt;SeuilFigee*3600,1,0)),"")</f>
        <v/>
      </c>
      <c r="N7850" s="0" t="str">
        <f aca="false">IF(G7850=1,IF(COUNTIF(H$2:H7850,H7850)=1,COUNTIF($H:$H,H7850),""),"")</f>
        <v/>
      </c>
      <c r="O7850" s="0" t="str">
        <f aca="false">IF(G7850=1,IF(COUNTIF(I$2:I7850,I7850)=1,COUNTIF($I:$I,I7850),""),"")</f>
        <v/>
      </c>
      <c r="P7850" s="38" t="str">
        <f aca="false">IF(G7850=1,IF(COUNTIFS(C$2:C7850,C7850,G$2:G7850,1)=1,COUNTIFS($C:$C,C7850,$G:$G,1)+ROW()/10000000,""),"")</f>
        <v/>
      </c>
      <c r="Q7850" s="0" t="str">
        <f aca="false">IF(K7850=1,IF(COUNTIFS(C$2:C7850,C7850,K$2:K7850,1)=1,1,0),"")</f>
        <v/>
      </c>
      <c r="R7850" s="0" t="str">
        <f aca="false">IF(M7850=1,IF(COUNTIFS(C$2:C7850,C7850,M$2:M7850,1)=1,1,0),"")</f>
        <v/>
      </c>
      <c r="S7850" s="0" t="str">
        <f aca="false">IF(L7850=1,IF(COUNTIFS(C$2:C7850,C7850,L$2:L7850,1)=1,1,0),"")</f>
        <v/>
      </c>
      <c r="T7850" s="38" t="str">
        <f aca="false">IF(N7850="","",N7850+ROW()/10000000)</f>
        <v/>
      </c>
      <c r="U7850" s="0" t="str">
        <f aca="false">IF(G7850=1,IF(B7850="",1,0),"")</f>
        <v/>
      </c>
    </row>
    <row r="7851" customFormat="false" ht="15" hidden="false" customHeight="false" outlineLevel="0" collapsed="false">
      <c r="A7851" s="35"/>
      <c r="B7851" s="35"/>
      <c r="G7851" s="0" t="str">
        <f aca="false">IF(A7851="","",IF(AND(A7851&gt;=Debut,A7851&lt;Fin),1,0))</f>
        <v/>
      </c>
      <c r="H7851" s="0" t="str">
        <f aca="false">IF(G7851=1,INT(ROUND((A7851-Debut)*86400,0)/600),"")</f>
        <v/>
      </c>
      <c r="I7851" s="0" t="str">
        <f aca="false">IF(G7851=1,INT(ROUND((A7851-Debut)*86400,0)/3600),"")</f>
        <v/>
      </c>
      <c r="J7851" s="0" t="str">
        <f aca="false">IF(OR(A7851="",B7851=""),"",ROUND((B7851-A7851)*86400,0))</f>
        <v/>
      </c>
      <c r="K7851" s="37" t="str">
        <f aca="false">IF(G7851=1,IF(COUNTIFS($C:$C,C7851,$G:$G,1,$A:$A,"&gt;="&amp;(A7851-FenetreInterm/86400),$A:$A,"&lt;="&amp;A7851)&gt;=NbInterm,1,0),"")</f>
        <v/>
      </c>
      <c r="L7851" s="37" t="str">
        <f aca="false">IF(G7851=1,IF(B7851="",0,IF(J7851&lt;SeuilFugitive,1,0)),"")</f>
        <v/>
      </c>
      <c r="M7851" s="37" t="str">
        <f aca="false">IF(G7851=1,IF(B7851="",IF((Fin-A7851)*24&gt;SeuilFigee,1,0),IF(J7851&gt;SeuilFigee*3600,1,0)),"")</f>
        <v/>
      </c>
      <c r="N7851" s="0" t="str">
        <f aca="false">IF(G7851=1,IF(COUNTIF(H$2:H7851,H7851)=1,COUNTIF($H:$H,H7851),""),"")</f>
        <v/>
      </c>
      <c r="O7851" s="0" t="str">
        <f aca="false">IF(G7851=1,IF(COUNTIF(I$2:I7851,I7851)=1,COUNTIF($I:$I,I7851),""),"")</f>
        <v/>
      </c>
      <c r="P7851" s="38" t="str">
        <f aca="false">IF(G7851=1,IF(COUNTIFS(C$2:C7851,C7851,G$2:G7851,1)=1,COUNTIFS($C:$C,C7851,$G:$G,1)+ROW()/10000000,""),"")</f>
        <v/>
      </c>
      <c r="Q7851" s="0" t="str">
        <f aca="false">IF(K7851=1,IF(COUNTIFS(C$2:C7851,C7851,K$2:K7851,1)=1,1,0),"")</f>
        <v/>
      </c>
      <c r="R7851" s="0" t="str">
        <f aca="false">IF(M7851=1,IF(COUNTIFS(C$2:C7851,C7851,M$2:M7851,1)=1,1,0),"")</f>
        <v/>
      </c>
      <c r="S7851" s="0" t="str">
        <f aca="false">IF(L7851=1,IF(COUNTIFS(C$2:C7851,C7851,L$2:L7851,1)=1,1,0),"")</f>
        <v/>
      </c>
      <c r="T7851" s="38" t="str">
        <f aca="false">IF(N7851="","",N7851+ROW()/10000000)</f>
        <v/>
      </c>
      <c r="U7851" s="0" t="str">
        <f aca="false">IF(G7851=1,IF(B7851="",1,0),"")</f>
        <v/>
      </c>
    </row>
    <row r="7852" customFormat="false" ht="15" hidden="false" customHeight="false" outlineLevel="0" collapsed="false">
      <c r="A7852" s="35"/>
      <c r="B7852" s="35"/>
      <c r="G7852" s="0" t="str">
        <f aca="false">IF(A7852="","",IF(AND(A7852&gt;=Debut,A7852&lt;Fin),1,0))</f>
        <v/>
      </c>
      <c r="H7852" s="0" t="str">
        <f aca="false">IF(G7852=1,INT(ROUND((A7852-Debut)*86400,0)/600),"")</f>
        <v/>
      </c>
      <c r="I7852" s="0" t="str">
        <f aca="false">IF(G7852=1,INT(ROUND((A7852-Debut)*86400,0)/3600),"")</f>
        <v/>
      </c>
      <c r="J7852" s="0" t="str">
        <f aca="false">IF(OR(A7852="",B7852=""),"",ROUND((B7852-A7852)*86400,0))</f>
        <v/>
      </c>
      <c r="K7852" s="37" t="str">
        <f aca="false">IF(G7852=1,IF(COUNTIFS($C:$C,C7852,$G:$G,1,$A:$A,"&gt;="&amp;(A7852-FenetreInterm/86400),$A:$A,"&lt;="&amp;A7852)&gt;=NbInterm,1,0),"")</f>
        <v/>
      </c>
      <c r="L7852" s="37" t="str">
        <f aca="false">IF(G7852=1,IF(B7852="",0,IF(J7852&lt;SeuilFugitive,1,0)),"")</f>
        <v/>
      </c>
      <c r="M7852" s="37" t="str">
        <f aca="false">IF(G7852=1,IF(B7852="",IF((Fin-A7852)*24&gt;SeuilFigee,1,0),IF(J7852&gt;SeuilFigee*3600,1,0)),"")</f>
        <v/>
      </c>
      <c r="N7852" s="0" t="str">
        <f aca="false">IF(G7852=1,IF(COUNTIF(H$2:H7852,H7852)=1,COUNTIF($H:$H,H7852),""),"")</f>
        <v/>
      </c>
      <c r="O7852" s="0" t="str">
        <f aca="false">IF(G7852=1,IF(COUNTIF(I$2:I7852,I7852)=1,COUNTIF($I:$I,I7852),""),"")</f>
        <v/>
      </c>
      <c r="P7852" s="38" t="str">
        <f aca="false">IF(G7852=1,IF(COUNTIFS(C$2:C7852,C7852,G$2:G7852,1)=1,COUNTIFS($C:$C,C7852,$G:$G,1)+ROW()/10000000,""),"")</f>
        <v/>
      </c>
      <c r="Q7852" s="0" t="str">
        <f aca="false">IF(K7852=1,IF(COUNTIFS(C$2:C7852,C7852,K$2:K7852,1)=1,1,0),"")</f>
        <v/>
      </c>
      <c r="R7852" s="0" t="str">
        <f aca="false">IF(M7852=1,IF(COUNTIFS(C$2:C7852,C7852,M$2:M7852,1)=1,1,0),"")</f>
        <v/>
      </c>
      <c r="S7852" s="0" t="str">
        <f aca="false">IF(L7852=1,IF(COUNTIFS(C$2:C7852,C7852,L$2:L7852,1)=1,1,0),"")</f>
        <v/>
      </c>
      <c r="T7852" s="38" t="str">
        <f aca="false">IF(N7852="","",N7852+ROW()/10000000)</f>
        <v/>
      </c>
      <c r="U7852" s="0" t="str">
        <f aca="false">IF(G7852=1,IF(B7852="",1,0),"")</f>
        <v/>
      </c>
    </row>
    <row r="7853" customFormat="false" ht="15" hidden="false" customHeight="false" outlineLevel="0" collapsed="false">
      <c r="A7853" s="35"/>
      <c r="B7853" s="35"/>
      <c r="G7853" s="0" t="str">
        <f aca="false">IF(A7853="","",IF(AND(A7853&gt;=Debut,A7853&lt;Fin),1,0))</f>
        <v/>
      </c>
      <c r="H7853" s="0" t="str">
        <f aca="false">IF(G7853=1,INT(ROUND((A7853-Debut)*86400,0)/600),"")</f>
        <v/>
      </c>
      <c r="I7853" s="0" t="str">
        <f aca="false">IF(G7853=1,INT(ROUND((A7853-Debut)*86400,0)/3600),"")</f>
        <v/>
      </c>
      <c r="J7853" s="0" t="str">
        <f aca="false">IF(OR(A7853="",B7853=""),"",ROUND((B7853-A7853)*86400,0))</f>
        <v/>
      </c>
      <c r="K7853" s="37" t="str">
        <f aca="false">IF(G7853=1,IF(COUNTIFS($C:$C,C7853,$G:$G,1,$A:$A,"&gt;="&amp;(A7853-FenetreInterm/86400),$A:$A,"&lt;="&amp;A7853)&gt;=NbInterm,1,0),"")</f>
        <v/>
      </c>
      <c r="L7853" s="37" t="str">
        <f aca="false">IF(G7853=1,IF(B7853="",0,IF(J7853&lt;SeuilFugitive,1,0)),"")</f>
        <v/>
      </c>
      <c r="M7853" s="37" t="str">
        <f aca="false">IF(G7853=1,IF(B7853="",IF((Fin-A7853)*24&gt;SeuilFigee,1,0),IF(J7853&gt;SeuilFigee*3600,1,0)),"")</f>
        <v/>
      </c>
      <c r="N7853" s="0" t="str">
        <f aca="false">IF(G7853=1,IF(COUNTIF(H$2:H7853,H7853)=1,COUNTIF($H:$H,H7853),""),"")</f>
        <v/>
      </c>
      <c r="O7853" s="0" t="str">
        <f aca="false">IF(G7853=1,IF(COUNTIF(I$2:I7853,I7853)=1,COUNTIF($I:$I,I7853),""),"")</f>
        <v/>
      </c>
      <c r="P7853" s="38" t="str">
        <f aca="false">IF(G7853=1,IF(COUNTIFS(C$2:C7853,C7853,G$2:G7853,1)=1,COUNTIFS($C:$C,C7853,$G:$G,1)+ROW()/10000000,""),"")</f>
        <v/>
      </c>
      <c r="Q7853" s="0" t="str">
        <f aca="false">IF(K7853=1,IF(COUNTIFS(C$2:C7853,C7853,K$2:K7853,1)=1,1,0),"")</f>
        <v/>
      </c>
      <c r="R7853" s="0" t="str">
        <f aca="false">IF(M7853=1,IF(COUNTIFS(C$2:C7853,C7853,M$2:M7853,1)=1,1,0),"")</f>
        <v/>
      </c>
      <c r="S7853" s="0" t="str">
        <f aca="false">IF(L7853=1,IF(COUNTIFS(C$2:C7853,C7853,L$2:L7853,1)=1,1,0),"")</f>
        <v/>
      </c>
      <c r="T7853" s="38" t="str">
        <f aca="false">IF(N7853="","",N7853+ROW()/10000000)</f>
        <v/>
      </c>
      <c r="U7853" s="0" t="str">
        <f aca="false">IF(G7853=1,IF(B7853="",1,0),"")</f>
        <v/>
      </c>
    </row>
    <row r="7854" customFormat="false" ht="15" hidden="false" customHeight="false" outlineLevel="0" collapsed="false">
      <c r="A7854" s="35"/>
      <c r="B7854" s="35"/>
      <c r="G7854" s="0" t="str">
        <f aca="false">IF(A7854="","",IF(AND(A7854&gt;=Debut,A7854&lt;Fin),1,0))</f>
        <v/>
      </c>
      <c r="H7854" s="0" t="str">
        <f aca="false">IF(G7854=1,INT(ROUND((A7854-Debut)*86400,0)/600),"")</f>
        <v/>
      </c>
      <c r="I7854" s="0" t="str">
        <f aca="false">IF(G7854=1,INT(ROUND((A7854-Debut)*86400,0)/3600),"")</f>
        <v/>
      </c>
      <c r="J7854" s="0" t="str">
        <f aca="false">IF(OR(A7854="",B7854=""),"",ROUND((B7854-A7854)*86400,0))</f>
        <v/>
      </c>
      <c r="K7854" s="37" t="str">
        <f aca="false">IF(G7854=1,IF(COUNTIFS($C:$C,C7854,$G:$G,1,$A:$A,"&gt;="&amp;(A7854-FenetreInterm/86400),$A:$A,"&lt;="&amp;A7854)&gt;=NbInterm,1,0),"")</f>
        <v/>
      </c>
      <c r="L7854" s="37" t="str">
        <f aca="false">IF(G7854=1,IF(B7854="",0,IF(J7854&lt;SeuilFugitive,1,0)),"")</f>
        <v/>
      </c>
      <c r="M7854" s="37" t="str">
        <f aca="false">IF(G7854=1,IF(B7854="",IF((Fin-A7854)*24&gt;SeuilFigee,1,0),IF(J7854&gt;SeuilFigee*3600,1,0)),"")</f>
        <v/>
      </c>
      <c r="N7854" s="0" t="str">
        <f aca="false">IF(G7854=1,IF(COUNTIF(H$2:H7854,H7854)=1,COUNTIF($H:$H,H7854),""),"")</f>
        <v/>
      </c>
      <c r="O7854" s="0" t="str">
        <f aca="false">IF(G7854=1,IF(COUNTIF(I$2:I7854,I7854)=1,COUNTIF($I:$I,I7854),""),"")</f>
        <v/>
      </c>
      <c r="P7854" s="38" t="str">
        <f aca="false">IF(G7854=1,IF(COUNTIFS(C$2:C7854,C7854,G$2:G7854,1)=1,COUNTIFS($C:$C,C7854,$G:$G,1)+ROW()/10000000,""),"")</f>
        <v/>
      </c>
      <c r="Q7854" s="0" t="str">
        <f aca="false">IF(K7854=1,IF(COUNTIFS(C$2:C7854,C7854,K$2:K7854,1)=1,1,0),"")</f>
        <v/>
      </c>
      <c r="R7854" s="0" t="str">
        <f aca="false">IF(M7854=1,IF(COUNTIFS(C$2:C7854,C7854,M$2:M7854,1)=1,1,0),"")</f>
        <v/>
      </c>
      <c r="S7854" s="0" t="str">
        <f aca="false">IF(L7854=1,IF(COUNTIFS(C$2:C7854,C7854,L$2:L7854,1)=1,1,0),"")</f>
        <v/>
      </c>
      <c r="T7854" s="38" t="str">
        <f aca="false">IF(N7854="","",N7854+ROW()/10000000)</f>
        <v/>
      </c>
      <c r="U7854" s="0" t="str">
        <f aca="false">IF(G7854=1,IF(B7854="",1,0),"")</f>
        <v/>
      </c>
    </row>
    <row r="7855" customFormat="false" ht="15" hidden="false" customHeight="false" outlineLevel="0" collapsed="false">
      <c r="A7855" s="35"/>
      <c r="B7855" s="35"/>
      <c r="G7855" s="0" t="str">
        <f aca="false">IF(A7855="","",IF(AND(A7855&gt;=Debut,A7855&lt;Fin),1,0))</f>
        <v/>
      </c>
      <c r="H7855" s="0" t="str">
        <f aca="false">IF(G7855=1,INT(ROUND((A7855-Debut)*86400,0)/600),"")</f>
        <v/>
      </c>
      <c r="I7855" s="0" t="str">
        <f aca="false">IF(G7855=1,INT(ROUND((A7855-Debut)*86400,0)/3600),"")</f>
        <v/>
      </c>
      <c r="J7855" s="0" t="str">
        <f aca="false">IF(OR(A7855="",B7855=""),"",ROUND((B7855-A7855)*86400,0))</f>
        <v/>
      </c>
      <c r="K7855" s="37" t="str">
        <f aca="false">IF(G7855=1,IF(COUNTIFS($C:$C,C7855,$G:$G,1,$A:$A,"&gt;="&amp;(A7855-FenetreInterm/86400),$A:$A,"&lt;="&amp;A7855)&gt;=NbInterm,1,0),"")</f>
        <v/>
      </c>
      <c r="L7855" s="37" t="str">
        <f aca="false">IF(G7855=1,IF(B7855="",0,IF(J7855&lt;SeuilFugitive,1,0)),"")</f>
        <v/>
      </c>
      <c r="M7855" s="37" t="str">
        <f aca="false">IF(G7855=1,IF(B7855="",IF((Fin-A7855)*24&gt;SeuilFigee,1,0),IF(J7855&gt;SeuilFigee*3600,1,0)),"")</f>
        <v/>
      </c>
      <c r="N7855" s="0" t="str">
        <f aca="false">IF(G7855=1,IF(COUNTIF(H$2:H7855,H7855)=1,COUNTIF($H:$H,H7855),""),"")</f>
        <v/>
      </c>
      <c r="O7855" s="0" t="str">
        <f aca="false">IF(G7855=1,IF(COUNTIF(I$2:I7855,I7855)=1,COUNTIF($I:$I,I7855),""),"")</f>
        <v/>
      </c>
      <c r="P7855" s="38" t="str">
        <f aca="false">IF(G7855=1,IF(COUNTIFS(C$2:C7855,C7855,G$2:G7855,1)=1,COUNTIFS($C:$C,C7855,$G:$G,1)+ROW()/10000000,""),"")</f>
        <v/>
      </c>
      <c r="Q7855" s="0" t="str">
        <f aca="false">IF(K7855=1,IF(COUNTIFS(C$2:C7855,C7855,K$2:K7855,1)=1,1,0),"")</f>
        <v/>
      </c>
      <c r="R7855" s="0" t="str">
        <f aca="false">IF(M7855=1,IF(COUNTIFS(C$2:C7855,C7855,M$2:M7855,1)=1,1,0),"")</f>
        <v/>
      </c>
      <c r="S7855" s="0" t="str">
        <f aca="false">IF(L7855=1,IF(COUNTIFS(C$2:C7855,C7855,L$2:L7855,1)=1,1,0),"")</f>
        <v/>
      </c>
      <c r="T7855" s="38" t="str">
        <f aca="false">IF(N7855="","",N7855+ROW()/10000000)</f>
        <v/>
      </c>
      <c r="U7855" s="0" t="str">
        <f aca="false">IF(G7855=1,IF(B7855="",1,0),"")</f>
        <v/>
      </c>
    </row>
    <row r="7856" customFormat="false" ht="15" hidden="false" customHeight="false" outlineLevel="0" collapsed="false">
      <c r="A7856" s="35"/>
      <c r="B7856" s="35"/>
      <c r="G7856" s="0" t="str">
        <f aca="false">IF(A7856="","",IF(AND(A7856&gt;=Debut,A7856&lt;Fin),1,0))</f>
        <v/>
      </c>
      <c r="H7856" s="0" t="str">
        <f aca="false">IF(G7856=1,INT(ROUND((A7856-Debut)*86400,0)/600),"")</f>
        <v/>
      </c>
      <c r="I7856" s="0" t="str">
        <f aca="false">IF(G7856=1,INT(ROUND((A7856-Debut)*86400,0)/3600),"")</f>
        <v/>
      </c>
      <c r="J7856" s="0" t="str">
        <f aca="false">IF(OR(A7856="",B7856=""),"",ROUND((B7856-A7856)*86400,0))</f>
        <v/>
      </c>
      <c r="K7856" s="37" t="str">
        <f aca="false">IF(G7856=1,IF(COUNTIFS($C:$C,C7856,$G:$G,1,$A:$A,"&gt;="&amp;(A7856-FenetreInterm/86400),$A:$A,"&lt;="&amp;A7856)&gt;=NbInterm,1,0),"")</f>
        <v/>
      </c>
      <c r="L7856" s="37" t="str">
        <f aca="false">IF(G7856=1,IF(B7856="",0,IF(J7856&lt;SeuilFugitive,1,0)),"")</f>
        <v/>
      </c>
      <c r="M7856" s="37" t="str">
        <f aca="false">IF(G7856=1,IF(B7856="",IF((Fin-A7856)*24&gt;SeuilFigee,1,0),IF(J7856&gt;SeuilFigee*3600,1,0)),"")</f>
        <v/>
      </c>
      <c r="N7856" s="0" t="str">
        <f aca="false">IF(G7856=1,IF(COUNTIF(H$2:H7856,H7856)=1,COUNTIF($H:$H,H7856),""),"")</f>
        <v/>
      </c>
      <c r="O7856" s="0" t="str">
        <f aca="false">IF(G7856=1,IF(COUNTIF(I$2:I7856,I7856)=1,COUNTIF($I:$I,I7856),""),"")</f>
        <v/>
      </c>
      <c r="P7856" s="38" t="str">
        <f aca="false">IF(G7856=1,IF(COUNTIFS(C$2:C7856,C7856,G$2:G7856,1)=1,COUNTIFS($C:$C,C7856,$G:$G,1)+ROW()/10000000,""),"")</f>
        <v/>
      </c>
      <c r="Q7856" s="0" t="str">
        <f aca="false">IF(K7856=1,IF(COUNTIFS(C$2:C7856,C7856,K$2:K7856,1)=1,1,0),"")</f>
        <v/>
      </c>
      <c r="R7856" s="0" t="str">
        <f aca="false">IF(M7856=1,IF(COUNTIFS(C$2:C7856,C7856,M$2:M7856,1)=1,1,0),"")</f>
        <v/>
      </c>
      <c r="S7856" s="0" t="str">
        <f aca="false">IF(L7856=1,IF(COUNTIFS(C$2:C7856,C7856,L$2:L7856,1)=1,1,0),"")</f>
        <v/>
      </c>
      <c r="T7856" s="38" t="str">
        <f aca="false">IF(N7856="","",N7856+ROW()/10000000)</f>
        <v/>
      </c>
      <c r="U7856" s="0" t="str">
        <f aca="false">IF(G7856=1,IF(B7856="",1,0),"")</f>
        <v/>
      </c>
    </row>
    <row r="7857" customFormat="false" ht="15" hidden="false" customHeight="false" outlineLevel="0" collapsed="false">
      <c r="A7857" s="35"/>
      <c r="B7857" s="35"/>
      <c r="G7857" s="0" t="str">
        <f aca="false">IF(A7857="","",IF(AND(A7857&gt;=Debut,A7857&lt;Fin),1,0))</f>
        <v/>
      </c>
      <c r="H7857" s="0" t="str">
        <f aca="false">IF(G7857=1,INT(ROUND((A7857-Debut)*86400,0)/600),"")</f>
        <v/>
      </c>
      <c r="I7857" s="0" t="str">
        <f aca="false">IF(G7857=1,INT(ROUND((A7857-Debut)*86400,0)/3600),"")</f>
        <v/>
      </c>
      <c r="J7857" s="0" t="str">
        <f aca="false">IF(OR(A7857="",B7857=""),"",ROUND((B7857-A7857)*86400,0))</f>
        <v/>
      </c>
      <c r="K7857" s="37" t="str">
        <f aca="false">IF(G7857=1,IF(COUNTIFS($C:$C,C7857,$G:$G,1,$A:$A,"&gt;="&amp;(A7857-FenetreInterm/86400),$A:$A,"&lt;="&amp;A7857)&gt;=NbInterm,1,0),"")</f>
        <v/>
      </c>
      <c r="L7857" s="37" t="str">
        <f aca="false">IF(G7857=1,IF(B7857="",0,IF(J7857&lt;SeuilFugitive,1,0)),"")</f>
        <v/>
      </c>
      <c r="M7857" s="37" t="str">
        <f aca="false">IF(G7857=1,IF(B7857="",IF((Fin-A7857)*24&gt;SeuilFigee,1,0),IF(J7857&gt;SeuilFigee*3600,1,0)),"")</f>
        <v/>
      </c>
      <c r="N7857" s="0" t="str">
        <f aca="false">IF(G7857=1,IF(COUNTIF(H$2:H7857,H7857)=1,COUNTIF($H:$H,H7857),""),"")</f>
        <v/>
      </c>
      <c r="O7857" s="0" t="str">
        <f aca="false">IF(G7857=1,IF(COUNTIF(I$2:I7857,I7857)=1,COUNTIF($I:$I,I7857),""),"")</f>
        <v/>
      </c>
      <c r="P7857" s="38" t="str">
        <f aca="false">IF(G7857=1,IF(COUNTIFS(C$2:C7857,C7857,G$2:G7857,1)=1,COUNTIFS($C:$C,C7857,$G:$G,1)+ROW()/10000000,""),"")</f>
        <v/>
      </c>
      <c r="Q7857" s="0" t="str">
        <f aca="false">IF(K7857=1,IF(COUNTIFS(C$2:C7857,C7857,K$2:K7857,1)=1,1,0),"")</f>
        <v/>
      </c>
      <c r="R7857" s="0" t="str">
        <f aca="false">IF(M7857=1,IF(COUNTIFS(C$2:C7857,C7857,M$2:M7857,1)=1,1,0),"")</f>
        <v/>
      </c>
      <c r="S7857" s="0" t="str">
        <f aca="false">IF(L7857=1,IF(COUNTIFS(C$2:C7857,C7857,L$2:L7857,1)=1,1,0),"")</f>
        <v/>
      </c>
      <c r="T7857" s="38" t="str">
        <f aca="false">IF(N7857="","",N7857+ROW()/10000000)</f>
        <v/>
      </c>
      <c r="U7857" s="0" t="str">
        <f aca="false">IF(G7857=1,IF(B7857="",1,0),"")</f>
        <v/>
      </c>
    </row>
    <row r="7858" customFormat="false" ht="15" hidden="false" customHeight="false" outlineLevel="0" collapsed="false">
      <c r="A7858" s="35"/>
      <c r="B7858" s="35"/>
      <c r="G7858" s="0" t="str">
        <f aca="false">IF(A7858="","",IF(AND(A7858&gt;=Debut,A7858&lt;Fin),1,0))</f>
        <v/>
      </c>
      <c r="H7858" s="0" t="str">
        <f aca="false">IF(G7858=1,INT(ROUND((A7858-Debut)*86400,0)/600),"")</f>
        <v/>
      </c>
      <c r="I7858" s="0" t="str">
        <f aca="false">IF(G7858=1,INT(ROUND((A7858-Debut)*86400,0)/3600),"")</f>
        <v/>
      </c>
      <c r="J7858" s="0" t="str">
        <f aca="false">IF(OR(A7858="",B7858=""),"",ROUND((B7858-A7858)*86400,0))</f>
        <v/>
      </c>
      <c r="K7858" s="37" t="str">
        <f aca="false">IF(G7858=1,IF(COUNTIFS($C:$C,C7858,$G:$G,1,$A:$A,"&gt;="&amp;(A7858-FenetreInterm/86400),$A:$A,"&lt;="&amp;A7858)&gt;=NbInterm,1,0),"")</f>
        <v/>
      </c>
      <c r="L7858" s="37" t="str">
        <f aca="false">IF(G7858=1,IF(B7858="",0,IF(J7858&lt;SeuilFugitive,1,0)),"")</f>
        <v/>
      </c>
      <c r="M7858" s="37" t="str">
        <f aca="false">IF(G7858=1,IF(B7858="",IF((Fin-A7858)*24&gt;SeuilFigee,1,0),IF(J7858&gt;SeuilFigee*3600,1,0)),"")</f>
        <v/>
      </c>
      <c r="N7858" s="0" t="str">
        <f aca="false">IF(G7858=1,IF(COUNTIF(H$2:H7858,H7858)=1,COUNTIF($H:$H,H7858),""),"")</f>
        <v/>
      </c>
      <c r="O7858" s="0" t="str">
        <f aca="false">IF(G7858=1,IF(COUNTIF(I$2:I7858,I7858)=1,COUNTIF($I:$I,I7858),""),"")</f>
        <v/>
      </c>
      <c r="P7858" s="38" t="str">
        <f aca="false">IF(G7858=1,IF(COUNTIFS(C$2:C7858,C7858,G$2:G7858,1)=1,COUNTIFS($C:$C,C7858,$G:$G,1)+ROW()/10000000,""),"")</f>
        <v/>
      </c>
      <c r="Q7858" s="0" t="str">
        <f aca="false">IF(K7858=1,IF(COUNTIFS(C$2:C7858,C7858,K$2:K7858,1)=1,1,0),"")</f>
        <v/>
      </c>
      <c r="R7858" s="0" t="str">
        <f aca="false">IF(M7858=1,IF(COUNTIFS(C$2:C7858,C7858,M$2:M7858,1)=1,1,0),"")</f>
        <v/>
      </c>
      <c r="S7858" s="0" t="str">
        <f aca="false">IF(L7858=1,IF(COUNTIFS(C$2:C7858,C7858,L$2:L7858,1)=1,1,0),"")</f>
        <v/>
      </c>
      <c r="T7858" s="38" t="str">
        <f aca="false">IF(N7858="","",N7858+ROW()/10000000)</f>
        <v/>
      </c>
      <c r="U7858" s="0" t="str">
        <f aca="false">IF(G7858=1,IF(B7858="",1,0),"")</f>
        <v/>
      </c>
    </row>
    <row r="7859" customFormat="false" ht="15" hidden="false" customHeight="false" outlineLevel="0" collapsed="false">
      <c r="A7859" s="35"/>
      <c r="B7859" s="35"/>
      <c r="G7859" s="0" t="str">
        <f aca="false">IF(A7859="","",IF(AND(A7859&gt;=Debut,A7859&lt;Fin),1,0))</f>
        <v/>
      </c>
      <c r="H7859" s="0" t="str">
        <f aca="false">IF(G7859=1,INT(ROUND((A7859-Debut)*86400,0)/600),"")</f>
        <v/>
      </c>
      <c r="I7859" s="0" t="str">
        <f aca="false">IF(G7859=1,INT(ROUND((A7859-Debut)*86400,0)/3600),"")</f>
        <v/>
      </c>
      <c r="J7859" s="0" t="str">
        <f aca="false">IF(OR(A7859="",B7859=""),"",ROUND((B7859-A7859)*86400,0))</f>
        <v/>
      </c>
      <c r="K7859" s="37" t="str">
        <f aca="false">IF(G7859=1,IF(COUNTIFS($C:$C,C7859,$G:$G,1,$A:$A,"&gt;="&amp;(A7859-FenetreInterm/86400),$A:$A,"&lt;="&amp;A7859)&gt;=NbInterm,1,0),"")</f>
        <v/>
      </c>
      <c r="L7859" s="37" t="str">
        <f aca="false">IF(G7859=1,IF(B7859="",0,IF(J7859&lt;SeuilFugitive,1,0)),"")</f>
        <v/>
      </c>
      <c r="M7859" s="37" t="str">
        <f aca="false">IF(G7859=1,IF(B7859="",IF((Fin-A7859)*24&gt;SeuilFigee,1,0),IF(J7859&gt;SeuilFigee*3600,1,0)),"")</f>
        <v/>
      </c>
      <c r="N7859" s="0" t="str">
        <f aca="false">IF(G7859=1,IF(COUNTIF(H$2:H7859,H7859)=1,COUNTIF($H:$H,H7859),""),"")</f>
        <v/>
      </c>
      <c r="O7859" s="0" t="str">
        <f aca="false">IF(G7859=1,IF(COUNTIF(I$2:I7859,I7859)=1,COUNTIF($I:$I,I7859),""),"")</f>
        <v/>
      </c>
      <c r="P7859" s="38" t="str">
        <f aca="false">IF(G7859=1,IF(COUNTIFS(C$2:C7859,C7859,G$2:G7859,1)=1,COUNTIFS($C:$C,C7859,$G:$G,1)+ROW()/10000000,""),"")</f>
        <v/>
      </c>
      <c r="Q7859" s="0" t="str">
        <f aca="false">IF(K7859=1,IF(COUNTIFS(C$2:C7859,C7859,K$2:K7859,1)=1,1,0),"")</f>
        <v/>
      </c>
      <c r="R7859" s="0" t="str">
        <f aca="false">IF(M7859=1,IF(COUNTIFS(C$2:C7859,C7859,M$2:M7859,1)=1,1,0),"")</f>
        <v/>
      </c>
      <c r="S7859" s="0" t="str">
        <f aca="false">IF(L7859=1,IF(COUNTIFS(C$2:C7859,C7859,L$2:L7859,1)=1,1,0),"")</f>
        <v/>
      </c>
      <c r="T7859" s="38" t="str">
        <f aca="false">IF(N7859="","",N7859+ROW()/10000000)</f>
        <v/>
      </c>
      <c r="U7859" s="0" t="str">
        <f aca="false">IF(G7859=1,IF(B7859="",1,0),"")</f>
        <v/>
      </c>
    </row>
    <row r="7860" customFormat="false" ht="15" hidden="false" customHeight="false" outlineLevel="0" collapsed="false">
      <c r="A7860" s="35"/>
      <c r="B7860" s="35"/>
      <c r="G7860" s="0" t="str">
        <f aca="false">IF(A7860="","",IF(AND(A7860&gt;=Debut,A7860&lt;Fin),1,0))</f>
        <v/>
      </c>
      <c r="H7860" s="0" t="str">
        <f aca="false">IF(G7860=1,INT(ROUND((A7860-Debut)*86400,0)/600),"")</f>
        <v/>
      </c>
      <c r="I7860" s="0" t="str">
        <f aca="false">IF(G7860=1,INT(ROUND((A7860-Debut)*86400,0)/3600),"")</f>
        <v/>
      </c>
      <c r="J7860" s="0" t="str">
        <f aca="false">IF(OR(A7860="",B7860=""),"",ROUND((B7860-A7860)*86400,0))</f>
        <v/>
      </c>
      <c r="K7860" s="37" t="str">
        <f aca="false">IF(G7860=1,IF(COUNTIFS($C:$C,C7860,$G:$G,1,$A:$A,"&gt;="&amp;(A7860-FenetreInterm/86400),$A:$A,"&lt;="&amp;A7860)&gt;=NbInterm,1,0),"")</f>
        <v/>
      </c>
      <c r="L7860" s="37" t="str">
        <f aca="false">IF(G7860=1,IF(B7860="",0,IF(J7860&lt;SeuilFugitive,1,0)),"")</f>
        <v/>
      </c>
      <c r="M7860" s="37" t="str">
        <f aca="false">IF(G7860=1,IF(B7860="",IF((Fin-A7860)*24&gt;SeuilFigee,1,0),IF(J7860&gt;SeuilFigee*3600,1,0)),"")</f>
        <v/>
      </c>
      <c r="N7860" s="0" t="str">
        <f aca="false">IF(G7860=1,IF(COUNTIF(H$2:H7860,H7860)=1,COUNTIF($H:$H,H7860),""),"")</f>
        <v/>
      </c>
      <c r="O7860" s="0" t="str">
        <f aca="false">IF(G7860=1,IF(COUNTIF(I$2:I7860,I7860)=1,COUNTIF($I:$I,I7860),""),"")</f>
        <v/>
      </c>
      <c r="P7860" s="38" t="str">
        <f aca="false">IF(G7860=1,IF(COUNTIFS(C$2:C7860,C7860,G$2:G7860,1)=1,COUNTIFS($C:$C,C7860,$G:$G,1)+ROW()/10000000,""),"")</f>
        <v/>
      </c>
      <c r="Q7860" s="0" t="str">
        <f aca="false">IF(K7860=1,IF(COUNTIFS(C$2:C7860,C7860,K$2:K7860,1)=1,1,0),"")</f>
        <v/>
      </c>
      <c r="R7860" s="0" t="str">
        <f aca="false">IF(M7860=1,IF(COUNTIFS(C$2:C7860,C7860,M$2:M7860,1)=1,1,0),"")</f>
        <v/>
      </c>
      <c r="S7860" s="0" t="str">
        <f aca="false">IF(L7860=1,IF(COUNTIFS(C$2:C7860,C7860,L$2:L7860,1)=1,1,0),"")</f>
        <v/>
      </c>
      <c r="T7860" s="38" t="str">
        <f aca="false">IF(N7860="","",N7860+ROW()/10000000)</f>
        <v/>
      </c>
      <c r="U7860" s="0" t="str">
        <f aca="false">IF(G7860=1,IF(B7860="",1,0),"")</f>
        <v/>
      </c>
    </row>
    <row r="7861" customFormat="false" ht="15" hidden="false" customHeight="false" outlineLevel="0" collapsed="false">
      <c r="A7861" s="35"/>
      <c r="B7861" s="35"/>
      <c r="G7861" s="0" t="str">
        <f aca="false">IF(A7861="","",IF(AND(A7861&gt;=Debut,A7861&lt;Fin),1,0))</f>
        <v/>
      </c>
      <c r="H7861" s="0" t="str">
        <f aca="false">IF(G7861=1,INT(ROUND((A7861-Debut)*86400,0)/600),"")</f>
        <v/>
      </c>
      <c r="I7861" s="0" t="str">
        <f aca="false">IF(G7861=1,INT(ROUND((A7861-Debut)*86400,0)/3600),"")</f>
        <v/>
      </c>
      <c r="J7861" s="0" t="str">
        <f aca="false">IF(OR(A7861="",B7861=""),"",ROUND((B7861-A7861)*86400,0))</f>
        <v/>
      </c>
      <c r="K7861" s="37" t="str">
        <f aca="false">IF(G7861=1,IF(COUNTIFS($C:$C,C7861,$G:$G,1,$A:$A,"&gt;="&amp;(A7861-FenetreInterm/86400),$A:$A,"&lt;="&amp;A7861)&gt;=NbInterm,1,0),"")</f>
        <v/>
      </c>
      <c r="L7861" s="37" t="str">
        <f aca="false">IF(G7861=1,IF(B7861="",0,IF(J7861&lt;SeuilFugitive,1,0)),"")</f>
        <v/>
      </c>
      <c r="M7861" s="37" t="str">
        <f aca="false">IF(G7861=1,IF(B7861="",IF((Fin-A7861)*24&gt;SeuilFigee,1,0),IF(J7861&gt;SeuilFigee*3600,1,0)),"")</f>
        <v/>
      </c>
      <c r="N7861" s="0" t="str">
        <f aca="false">IF(G7861=1,IF(COUNTIF(H$2:H7861,H7861)=1,COUNTIF($H:$H,H7861),""),"")</f>
        <v/>
      </c>
      <c r="O7861" s="0" t="str">
        <f aca="false">IF(G7861=1,IF(COUNTIF(I$2:I7861,I7861)=1,COUNTIF($I:$I,I7861),""),"")</f>
        <v/>
      </c>
      <c r="P7861" s="38" t="str">
        <f aca="false">IF(G7861=1,IF(COUNTIFS(C$2:C7861,C7861,G$2:G7861,1)=1,COUNTIFS($C:$C,C7861,$G:$G,1)+ROW()/10000000,""),"")</f>
        <v/>
      </c>
      <c r="Q7861" s="0" t="str">
        <f aca="false">IF(K7861=1,IF(COUNTIFS(C$2:C7861,C7861,K$2:K7861,1)=1,1,0),"")</f>
        <v/>
      </c>
      <c r="R7861" s="0" t="str">
        <f aca="false">IF(M7861=1,IF(COUNTIFS(C$2:C7861,C7861,M$2:M7861,1)=1,1,0),"")</f>
        <v/>
      </c>
      <c r="S7861" s="0" t="str">
        <f aca="false">IF(L7861=1,IF(COUNTIFS(C$2:C7861,C7861,L$2:L7861,1)=1,1,0),"")</f>
        <v/>
      </c>
      <c r="T7861" s="38" t="str">
        <f aca="false">IF(N7861="","",N7861+ROW()/10000000)</f>
        <v/>
      </c>
      <c r="U7861" s="0" t="str">
        <f aca="false">IF(G7861=1,IF(B7861="",1,0),"")</f>
        <v/>
      </c>
    </row>
    <row r="7862" customFormat="false" ht="15" hidden="false" customHeight="false" outlineLevel="0" collapsed="false">
      <c r="A7862" s="35"/>
      <c r="B7862" s="35"/>
      <c r="G7862" s="0" t="str">
        <f aca="false">IF(A7862="","",IF(AND(A7862&gt;=Debut,A7862&lt;Fin),1,0))</f>
        <v/>
      </c>
      <c r="H7862" s="0" t="str">
        <f aca="false">IF(G7862=1,INT(ROUND((A7862-Debut)*86400,0)/600),"")</f>
        <v/>
      </c>
      <c r="I7862" s="0" t="str">
        <f aca="false">IF(G7862=1,INT(ROUND((A7862-Debut)*86400,0)/3600),"")</f>
        <v/>
      </c>
      <c r="J7862" s="0" t="str">
        <f aca="false">IF(OR(A7862="",B7862=""),"",ROUND((B7862-A7862)*86400,0))</f>
        <v/>
      </c>
      <c r="K7862" s="37" t="str">
        <f aca="false">IF(G7862=1,IF(COUNTIFS($C:$C,C7862,$G:$G,1,$A:$A,"&gt;="&amp;(A7862-FenetreInterm/86400),$A:$A,"&lt;="&amp;A7862)&gt;=NbInterm,1,0),"")</f>
        <v/>
      </c>
      <c r="L7862" s="37" t="str">
        <f aca="false">IF(G7862=1,IF(B7862="",0,IF(J7862&lt;SeuilFugitive,1,0)),"")</f>
        <v/>
      </c>
      <c r="M7862" s="37" t="str">
        <f aca="false">IF(G7862=1,IF(B7862="",IF((Fin-A7862)*24&gt;SeuilFigee,1,0),IF(J7862&gt;SeuilFigee*3600,1,0)),"")</f>
        <v/>
      </c>
      <c r="N7862" s="0" t="str">
        <f aca="false">IF(G7862=1,IF(COUNTIF(H$2:H7862,H7862)=1,COUNTIF($H:$H,H7862),""),"")</f>
        <v/>
      </c>
      <c r="O7862" s="0" t="str">
        <f aca="false">IF(G7862=1,IF(COUNTIF(I$2:I7862,I7862)=1,COUNTIF($I:$I,I7862),""),"")</f>
        <v/>
      </c>
      <c r="P7862" s="38" t="str">
        <f aca="false">IF(G7862=1,IF(COUNTIFS(C$2:C7862,C7862,G$2:G7862,1)=1,COUNTIFS($C:$C,C7862,$G:$G,1)+ROW()/10000000,""),"")</f>
        <v/>
      </c>
      <c r="Q7862" s="0" t="str">
        <f aca="false">IF(K7862=1,IF(COUNTIFS(C$2:C7862,C7862,K$2:K7862,1)=1,1,0),"")</f>
        <v/>
      </c>
      <c r="R7862" s="0" t="str">
        <f aca="false">IF(M7862=1,IF(COUNTIFS(C$2:C7862,C7862,M$2:M7862,1)=1,1,0),"")</f>
        <v/>
      </c>
      <c r="S7862" s="0" t="str">
        <f aca="false">IF(L7862=1,IF(COUNTIFS(C$2:C7862,C7862,L$2:L7862,1)=1,1,0),"")</f>
        <v/>
      </c>
      <c r="T7862" s="38" t="str">
        <f aca="false">IF(N7862="","",N7862+ROW()/10000000)</f>
        <v/>
      </c>
      <c r="U7862" s="0" t="str">
        <f aca="false">IF(G7862=1,IF(B7862="",1,0),"")</f>
        <v/>
      </c>
    </row>
    <row r="7863" customFormat="false" ht="15" hidden="false" customHeight="false" outlineLevel="0" collapsed="false">
      <c r="A7863" s="35"/>
      <c r="B7863" s="35"/>
      <c r="G7863" s="0" t="str">
        <f aca="false">IF(A7863="","",IF(AND(A7863&gt;=Debut,A7863&lt;Fin),1,0))</f>
        <v/>
      </c>
      <c r="H7863" s="0" t="str">
        <f aca="false">IF(G7863=1,INT(ROUND((A7863-Debut)*86400,0)/600),"")</f>
        <v/>
      </c>
      <c r="I7863" s="0" t="str">
        <f aca="false">IF(G7863=1,INT(ROUND((A7863-Debut)*86400,0)/3600),"")</f>
        <v/>
      </c>
      <c r="J7863" s="0" t="str">
        <f aca="false">IF(OR(A7863="",B7863=""),"",ROUND((B7863-A7863)*86400,0))</f>
        <v/>
      </c>
      <c r="K7863" s="37" t="str">
        <f aca="false">IF(G7863=1,IF(COUNTIFS($C:$C,C7863,$G:$G,1,$A:$A,"&gt;="&amp;(A7863-FenetreInterm/86400),$A:$A,"&lt;="&amp;A7863)&gt;=NbInterm,1,0),"")</f>
        <v/>
      </c>
      <c r="L7863" s="37" t="str">
        <f aca="false">IF(G7863=1,IF(B7863="",0,IF(J7863&lt;SeuilFugitive,1,0)),"")</f>
        <v/>
      </c>
      <c r="M7863" s="37" t="str">
        <f aca="false">IF(G7863=1,IF(B7863="",IF((Fin-A7863)*24&gt;SeuilFigee,1,0),IF(J7863&gt;SeuilFigee*3600,1,0)),"")</f>
        <v/>
      </c>
      <c r="N7863" s="0" t="str">
        <f aca="false">IF(G7863=1,IF(COUNTIF(H$2:H7863,H7863)=1,COUNTIF($H:$H,H7863),""),"")</f>
        <v/>
      </c>
      <c r="O7863" s="0" t="str">
        <f aca="false">IF(G7863=1,IF(COUNTIF(I$2:I7863,I7863)=1,COUNTIF($I:$I,I7863),""),"")</f>
        <v/>
      </c>
      <c r="P7863" s="38" t="str">
        <f aca="false">IF(G7863=1,IF(COUNTIFS(C$2:C7863,C7863,G$2:G7863,1)=1,COUNTIFS($C:$C,C7863,$G:$G,1)+ROW()/10000000,""),"")</f>
        <v/>
      </c>
      <c r="Q7863" s="0" t="str">
        <f aca="false">IF(K7863=1,IF(COUNTIFS(C$2:C7863,C7863,K$2:K7863,1)=1,1,0),"")</f>
        <v/>
      </c>
      <c r="R7863" s="0" t="str">
        <f aca="false">IF(M7863=1,IF(COUNTIFS(C$2:C7863,C7863,M$2:M7863,1)=1,1,0),"")</f>
        <v/>
      </c>
      <c r="S7863" s="0" t="str">
        <f aca="false">IF(L7863=1,IF(COUNTIFS(C$2:C7863,C7863,L$2:L7863,1)=1,1,0),"")</f>
        <v/>
      </c>
      <c r="T7863" s="38" t="str">
        <f aca="false">IF(N7863="","",N7863+ROW()/10000000)</f>
        <v/>
      </c>
      <c r="U7863" s="0" t="str">
        <f aca="false">IF(G7863=1,IF(B7863="",1,0),"")</f>
        <v/>
      </c>
    </row>
    <row r="7864" customFormat="false" ht="15" hidden="false" customHeight="false" outlineLevel="0" collapsed="false">
      <c r="A7864" s="35"/>
      <c r="B7864" s="35"/>
      <c r="G7864" s="0" t="str">
        <f aca="false">IF(A7864="","",IF(AND(A7864&gt;=Debut,A7864&lt;Fin),1,0))</f>
        <v/>
      </c>
      <c r="H7864" s="0" t="str">
        <f aca="false">IF(G7864=1,INT(ROUND((A7864-Debut)*86400,0)/600),"")</f>
        <v/>
      </c>
      <c r="I7864" s="0" t="str">
        <f aca="false">IF(G7864=1,INT(ROUND((A7864-Debut)*86400,0)/3600),"")</f>
        <v/>
      </c>
      <c r="J7864" s="0" t="str">
        <f aca="false">IF(OR(A7864="",B7864=""),"",ROUND((B7864-A7864)*86400,0))</f>
        <v/>
      </c>
      <c r="K7864" s="37" t="str">
        <f aca="false">IF(G7864=1,IF(COUNTIFS($C:$C,C7864,$G:$G,1,$A:$A,"&gt;="&amp;(A7864-FenetreInterm/86400),$A:$A,"&lt;="&amp;A7864)&gt;=NbInterm,1,0),"")</f>
        <v/>
      </c>
      <c r="L7864" s="37" t="str">
        <f aca="false">IF(G7864=1,IF(B7864="",0,IF(J7864&lt;SeuilFugitive,1,0)),"")</f>
        <v/>
      </c>
      <c r="M7864" s="37" t="str">
        <f aca="false">IF(G7864=1,IF(B7864="",IF((Fin-A7864)*24&gt;SeuilFigee,1,0),IF(J7864&gt;SeuilFigee*3600,1,0)),"")</f>
        <v/>
      </c>
      <c r="N7864" s="0" t="str">
        <f aca="false">IF(G7864=1,IF(COUNTIF(H$2:H7864,H7864)=1,COUNTIF($H:$H,H7864),""),"")</f>
        <v/>
      </c>
      <c r="O7864" s="0" t="str">
        <f aca="false">IF(G7864=1,IF(COUNTIF(I$2:I7864,I7864)=1,COUNTIF($I:$I,I7864),""),"")</f>
        <v/>
      </c>
      <c r="P7864" s="38" t="str">
        <f aca="false">IF(G7864=1,IF(COUNTIFS(C$2:C7864,C7864,G$2:G7864,1)=1,COUNTIFS($C:$C,C7864,$G:$G,1)+ROW()/10000000,""),"")</f>
        <v/>
      </c>
      <c r="Q7864" s="0" t="str">
        <f aca="false">IF(K7864=1,IF(COUNTIFS(C$2:C7864,C7864,K$2:K7864,1)=1,1,0),"")</f>
        <v/>
      </c>
      <c r="R7864" s="0" t="str">
        <f aca="false">IF(M7864=1,IF(COUNTIFS(C$2:C7864,C7864,M$2:M7864,1)=1,1,0),"")</f>
        <v/>
      </c>
      <c r="S7864" s="0" t="str">
        <f aca="false">IF(L7864=1,IF(COUNTIFS(C$2:C7864,C7864,L$2:L7864,1)=1,1,0),"")</f>
        <v/>
      </c>
      <c r="T7864" s="38" t="str">
        <f aca="false">IF(N7864="","",N7864+ROW()/10000000)</f>
        <v/>
      </c>
      <c r="U7864" s="0" t="str">
        <f aca="false">IF(G7864=1,IF(B7864="",1,0),"")</f>
        <v/>
      </c>
    </row>
    <row r="7865" customFormat="false" ht="15" hidden="false" customHeight="false" outlineLevel="0" collapsed="false">
      <c r="A7865" s="35"/>
      <c r="B7865" s="35"/>
      <c r="G7865" s="0" t="str">
        <f aca="false">IF(A7865="","",IF(AND(A7865&gt;=Debut,A7865&lt;Fin),1,0))</f>
        <v/>
      </c>
      <c r="H7865" s="0" t="str">
        <f aca="false">IF(G7865=1,INT(ROUND((A7865-Debut)*86400,0)/600),"")</f>
        <v/>
      </c>
      <c r="I7865" s="0" t="str">
        <f aca="false">IF(G7865=1,INT(ROUND((A7865-Debut)*86400,0)/3600),"")</f>
        <v/>
      </c>
      <c r="J7865" s="0" t="str">
        <f aca="false">IF(OR(A7865="",B7865=""),"",ROUND((B7865-A7865)*86400,0))</f>
        <v/>
      </c>
      <c r="K7865" s="37" t="str">
        <f aca="false">IF(G7865=1,IF(COUNTIFS($C:$C,C7865,$G:$G,1,$A:$A,"&gt;="&amp;(A7865-FenetreInterm/86400),$A:$A,"&lt;="&amp;A7865)&gt;=NbInterm,1,0),"")</f>
        <v/>
      </c>
      <c r="L7865" s="37" t="str">
        <f aca="false">IF(G7865=1,IF(B7865="",0,IF(J7865&lt;SeuilFugitive,1,0)),"")</f>
        <v/>
      </c>
      <c r="M7865" s="37" t="str">
        <f aca="false">IF(G7865=1,IF(B7865="",IF((Fin-A7865)*24&gt;SeuilFigee,1,0),IF(J7865&gt;SeuilFigee*3600,1,0)),"")</f>
        <v/>
      </c>
      <c r="N7865" s="0" t="str">
        <f aca="false">IF(G7865=1,IF(COUNTIF(H$2:H7865,H7865)=1,COUNTIF($H:$H,H7865),""),"")</f>
        <v/>
      </c>
      <c r="O7865" s="0" t="str">
        <f aca="false">IF(G7865=1,IF(COUNTIF(I$2:I7865,I7865)=1,COUNTIF($I:$I,I7865),""),"")</f>
        <v/>
      </c>
      <c r="P7865" s="38" t="str">
        <f aca="false">IF(G7865=1,IF(COUNTIFS(C$2:C7865,C7865,G$2:G7865,1)=1,COUNTIFS($C:$C,C7865,$G:$G,1)+ROW()/10000000,""),"")</f>
        <v/>
      </c>
      <c r="Q7865" s="0" t="str">
        <f aca="false">IF(K7865=1,IF(COUNTIFS(C$2:C7865,C7865,K$2:K7865,1)=1,1,0),"")</f>
        <v/>
      </c>
      <c r="R7865" s="0" t="str">
        <f aca="false">IF(M7865=1,IF(COUNTIFS(C$2:C7865,C7865,M$2:M7865,1)=1,1,0),"")</f>
        <v/>
      </c>
      <c r="S7865" s="0" t="str">
        <f aca="false">IF(L7865=1,IF(COUNTIFS(C$2:C7865,C7865,L$2:L7865,1)=1,1,0),"")</f>
        <v/>
      </c>
      <c r="T7865" s="38" t="str">
        <f aca="false">IF(N7865="","",N7865+ROW()/10000000)</f>
        <v/>
      </c>
      <c r="U7865" s="0" t="str">
        <f aca="false">IF(G7865=1,IF(B7865="",1,0),"")</f>
        <v/>
      </c>
    </row>
    <row r="7866" customFormat="false" ht="15" hidden="false" customHeight="false" outlineLevel="0" collapsed="false">
      <c r="A7866" s="35"/>
      <c r="B7866" s="35"/>
      <c r="G7866" s="0" t="str">
        <f aca="false">IF(A7866="","",IF(AND(A7866&gt;=Debut,A7866&lt;Fin),1,0))</f>
        <v/>
      </c>
      <c r="H7866" s="0" t="str">
        <f aca="false">IF(G7866=1,INT(ROUND((A7866-Debut)*86400,0)/600),"")</f>
        <v/>
      </c>
      <c r="I7866" s="0" t="str">
        <f aca="false">IF(G7866=1,INT(ROUND((A7866-Debut)*86400,0)/3600),"")</f>
        <v/>
      </c>
      <c r="J7866" s="0" t="str">
        <f aca="false">IF(OR(A7866="",B7866=""),"",ROUND((B7866-A7866)*86400,0))</f>
        <v/>
      </c>
      <c r="K7866" s="37" t="str">
        <f aca="false">IF(G7866=1,IF(COUNTIFS($C:$C,C7866,$G:$G,1,$A:$A,"&gt;="&amp;(A7866-FenetreInterm/86400),$A:$A,"&lt;="&amp;A7866)&gt;=NbInterm,1,0),"")</f>
        <v/>
      </c>
      <c r="L7866" s="37" t="str">
        <f aca="false">IF(G7866=1,IF(B7866="",0,IF(J7866&lt;SeuilFugitive,1,0)),"")</f>
        <v/>
      </c>
      <c r="M7866" s="37" t="str">
        <f aca="false">IF(G7866=1,IF(B7866="",IF((Fin-A7866)*24&gt;SeuilFigee,1,0),IF(J7866&gt;SeuilFigee*3600,1,0)),"")</f>
        <v/>
      </c>
      <c r="N7866" s="0" t="str">
        <f aca="false">IF(G7866=1,IF(COUNTIF(H$2:H7866,H7866)=1,COUNTIF($H:$H,H7866),""),"")</f>
        <v/>
      </c>
      <c r="O7866" s="0" t="str">
        <f aca="false">IF(G7866=1,IF(COUNTIF(I$2:I7866,I7866)=1,COUNTIF($I:$I,I7866),""),"")</f>
        <v/>
      </c>
      <c r="P7866" s="38" t="str">
        <f aca="false">IF(G7866=1,IF(COUNTIFS(C$2:C7866,C7866,G$2:G7866,1)=1,COUNTIFS($C:$C,C7866,$G:$G,1)+ROW()/10000000,""),"")</f>
        <v/>
      </c>
      <c r="Q7866" s="0" t="str">
        <f aca="false">IF(K7866=1,IF(COUNTIFS(C$2:C7866,C7866,K$2:K7866,1)=1,1,0),"")</f>
        <v/>
      </c>
      <c r="R7866" s="0" t="str">
        <f aca="false">IF(M7866=1,IF(COUNTIFS(C$2:C7866,C7866,M$2:M7866,1)=1,1,0),"")</f>
        <v/>
      </c>
      <c r="S7866" s="0" t="str">
        <f aca="false">IF(L7866=1,IF(COUNTIFS(C$2:C7866,C7866,L$2:L7866,1)=1,1,0),"")</f>
        <v/>
      </c>
      <c r="T7866" s="38" t="str">
        <f aca="false">IF(N7866="","",N7866+ROW()/10000000)</f>
        <v/>
      </c>
      <c r="U7866" s="0" t="str">
        <f aca="false">IF(G7866=1,IF(B7866="",1,0),"")</f>
        <v/>
      </c>
    </row>
    <row r="7867" customFormat="false" ht="15" hidden="false" customHeight="false" outlineLevel="0" collapsed="false">
      <c r="A7867" s="35"/>
      <c r="B7867" s="35"/>
      <c r="G7867" s="0" t="str">
        <f aca="false">IF(A7867="","",IF(AND(A7867&gt;=Debut,A7867&lt;Fin),1,0))</f>
        <v/>
      </c>
      <c r="H7867" s="0" t="str">
        <f aca="false">IF(G7867=1,INT(ROUND((A7867-Debut)*86400,0)/600),"")</f>
        <v/>
      </c>
      <c r="I7867" s="0" t="str">
        <f aca="false">IF(G7867=1,INT(ROUND((A7867-Debut)*86400,0)/3600),"")</f>
        <v/>
      </c>
      <c r="J7867" s="0" t="str">
        <f aca="false">IF(OR(A7867="",B7867=""),"",ROUND((B7867-A7867)*86400,0))</f>
        <v/>
      </c>
      <c r="K7867" s="37" t="str">
        <f aca="false">IF(G7867=1,IF(COUNTIFS($C:$C,C7867,$G:$G,1,$A:$A,"&gt;="&amp;(A7867-FenetreInterm/86400),$A:$A,"&lt;="&amp;A7867)&gt;=NbInterm,1,0),"")</f>
        <v/>
      </c>
      <c r="L7867" s="37" t="str">
        <f aca="false">IF(G7867=1,IF(B7867="",0,IF(J7867&lt;SeuilFugitive,1,0)),"")</f>
        <v/>
      </c>
      <c r="M7867" s="37" t="str">
        <f aca="false">IF(G7867=1,IF(B7867="",IF((Fin-A7867)*24&gt;SeuilFigee,1,0),IF(J7867&gt;SeuilFigee*3600,1,0)),"")</f>
        <v/>
      </c>
      <c r="N7867" s="0" t="str">
        <f aca="false">IF(G7867=1,IF(COUNTIF(H$2:H7867,H7867)=1,COUNTIF($H:$H,H7867),""),"")</f>
        <v/>
      </c>
      <c r="O7867" s="0" t="str">
        <f aca="false">IF(G7867=1,IF(COUNTIF(I$2:I7867,I7867)=1,COUNTIF($I:$I,I7867),""),"")</f>
        <v/>
      </c>
      <c r="P7867" s="38" t="str">
        <f aca="false">IF(G7867=1,IF(COUNTIFS(C$2:C7867,C7867,G$2:G7867,1)=1,COUNTIFS($C:$C,C7867,$G:$G,1)+ROW()/10000000,""),"")</f>
        <v/>
      </c>
      <c r="Q7867" s="0" t="str">
        <f aca="false">IF(K7867=1,IF(COUNTIFS(C$2:C7867,C7867,K$2:K7867,1)=1,1,0),"")</f>
        <v/>
      </c>
      <c r="R7867" s="0" t="str">
        <f aca="false">IF(M7867=1,IF(COUNTIFS(C$2:C7867,C7867,M$2:M7867,1)=1,1,0),"")</f>
        <v/>
      </c>
      <c r="S7867" s="0" t="str">
        <f aca="false">IF(L7867=1,IF(COUNTIFS(C$2:C7867,C7867,L$2:L7867,1)=1,1,0),"")</f>
        <v/>
      </c>
      <c r="T7867" s="38" t="str">
        <f aca="false">IF(N7867="","",N7867+ROW()/10000000)</f>
        <v/>
      </c>
      <c r="U7867" s="0" t="str">
        <f aca="false">IF(G7867=1,IF(B7867="",1,0),"")</f>
        <v/>
      </c>
    </row>
    <row r="7868" customFormat="false" ht="15" hidden="false" customHeight="false" outlineLevel="0" collapsed="false">
      <c r="A7868" s="35"/>
      <c r="B7868" s="35"/>
      <c r="G7868" s="0" t="str">
        <f aca="false">IF(A7868="","",IF(AND(A7868&gt;=Debut,A7868&lt;Fin),1,0))</f>
        <v/>
      </c>
      <c r="H7868" s="0" t="str">
        <f aca="false">IF(G7868=1,INT(ROUND((A7868-Debut)*86400,0)/600),"")</f>
        <v/>
      </c>
      <c r="I7868" s="0" t="str">
        <f aca="false">IF(G7868=1,INT(ROUND((A7868-Debut)*86400,0)/3600),"")</f>
        <v/>
      </c>
      <c r="J7868" s="0" t="str">
        <f aca="false">IF(OR(A7868="",B7868=""),"",ROUND((B7868-A7868)*86400,0))</f>
        <v/>
      </c>
      <c r="K7868" s="37" t="str">
        <f aca="false">IF(G7868=1,IF(COUNTIFS($C:$C,C7868,$G:$G,1,$A:$A,"&gt;="&amp;(A7868-FenetreInterm/86400),$A:$A,"&lt;="&amp;A7868)&gt;=NbInterm,1,0),"")</f>
        <v/>
      </c>
      <c r="L7868" s="37" t="str">
        <f aca="false">IF(G7868=1,IF(B7868="",0,IF(J7868&lt;SeuilFugitive,1,0)),"")</f>
        <v/>
      </c>
      <c r="M7868" s="37" t="str">
        <f aca="false">IF(G7868=1,IF(B7868="",IF((Fin-A7868)*24&gt;SeuilFigee,1,0),IF(J7868&gt;SeuilFigee*3600,1,0)),"")</f>
        <v/>
      </c>
      <c r="N7868" s="0" t="str">
        <f aca="false">IF(G7868=1,IF(COUNTIF(H$2:H7868,H7868)=1,COUNTIF($H:$H,H7868),""),"")</f>
        <v/>
      </c>
      <c r="O7868" s="0" t="str">
        <f aca="false">IF(G7868=1,IF(COUNTIF(I$2:I7868,I7868)=1,COUNTIF($I:$I,I7868),""),"")</f>
        <v/>
      </c>
      <c r="P7868" s="38" t="str">
        <f aca="false">IF(G7868=1,IF(COUNTIFS(C$2:C7868,C7868,G$2:G7868,1)=1,COUNTIFS($C:$C,C7868,$G:$G,1)+ROW()/10000000,""),"")</f>
        <v/>
      </c>
      <c r="Q7868" s="0" t="str">
        <f aca="false">IF(K7868=1,IF(COUNTIFS(C$2:C7868,C7868,K$2:K7868,1)=1,1,0),"")</f>
        <v/>
      </c>
      <c r="R7868" s="0" t="str">
        <f aca="false">IF(M7868=1,IF(COUNTIFS(C$2:C7868,C7868,M$2:M7868,1)=1,1,0),"")</f>
        <v/>
      </c>
      <c r="S7868" s="0" t="str">
        <f aca="false">IF(L7868=1,IF(COUNTIFS(C$2:C7868,C7868,L$2:L7868,1)=1,1,0),"")</f>
        <v/>
      </c>
      <c r="T7868" s="38" t="str">
        <f aca="false">IF(N7868="","",N7868+ROW()/10000000)</f>
        <v/>
      </c>
      <c r="U7868" s="0" t="str">
        <f aca="false">IF(G7868=1,IF(B7868="",1,0),"")</f>
        <v/>
      </c>
    </row>
    <row r="7869" customFormat="false" ht="15" hidden="false" customHeight="false" outlineLevel="0" collapsed="false">
      <c r="A7869" s="35"/>
      <c r="B7869" s="35"/>
      <c r="G7869" s="0" t="str">
        <f aca="false">IF(A7869="","",IF(AND(A7869&gt;=Debut,A7869&lt;Fin),1,0))</f>
        <v/>
      </c>
      <c r="H7869" s="0" t="str">
        <f aca="false">IF(G7869=1,INT(ROUND((A7869-Debut)*86400,0)/600),"")</f>
        <v/>
      </c>
      <c r="I7869" s="0" t="str">
        <f aca="false">IF(G7869=1,INT(ROUND((A7869-Debut)*86400,0)/3600),"")</f>
        <v/>
      </c>
      <c r="J7869" s="0" t="str">
        <f aca="false">IF(OR(A7869="",B7869=""),"",ROUND((B7869-A7869)*86400,0))</f>
        <v/>
      </c>
      <c r="K7869" s="37" t="str">
        <f aca="false">IF(G7869=1,IF(COUNTIFS($C:$C,C7869,$G:$G,1,$A:$A,"&gt;="&amp;(A7869-FenetreInterm/86400),$A:$A,"&lt;="&amp;A7869)&gt;=NbInterm,1,0),"")</f>
        <v/>
      </c>
      <c r="L7869" s="37" t="str">
        <f aca="false">IF(G7869=1,IF(B7869="",0,IF(J7869&lt;SeuilFugitive,1,0)),"")</f>
        <v/>
      </c>
      <c r="M7869" s="37" t="str">
        <f aca="false">IF(G7869=1,IF(B7869="",IF((Fin-A7869)*24&gt;SeuilFigee,1,0),IF(J7869&gt;SeuilFigee*3600,1,0)),"")</f>
        <v/>
      </c>
      <c r="N7869" s="0" t="str">
        <f aca="false">IF(G7869=1,IF(COUNTIF(H$2:H7869,H7869)=1,COUNTIF($H:$H,H7869),""),"")</f>
        <v/>
      </c>
      <c r="O7869" s="0" t="str">
        <f aca="false">IF(G7869=1,IF(COUNTIF(I$2:I7869,I7869)=1,COUNTIF($I:$I,I7869),""),"")</f>
        <v/>
      </c>
      <c r="P7869" s="38" t="str">
        <f aca="false">IF(G7869=1,IF(COUNTIFS(C$2:C7869,C7869,G$2:G7869,1)=1,COUNTIFS($C:$C,C7869,$G:$G,1)+ROW()/10000000,""),"")</f>
        <v/>
      </c>
      <c r="Q7869" s="0" t="str">
        <f aca="false">IF(K7869=1,IF(COUNTIFS(C$2:C7869,C7869,K$2:K7869,1)=1,1,0),"")</f>
        <v/>
      </c>
      <c r="R7869" s="0" t="str">
        <f aca="false">IF(M7869=1,IF(COUNTIFS(C$2:C7869,C7869,M$2:M7869,1)=1,1,0),"")</f>
        <v/>
      </c>
      <c r="S7869" s="0" t="str">
        <f aca="false">IF(L7869=1,IF(COUNTIFS(C$2:C7869,C7869,L$2:L7869,1)=1,1,0),"")</f>
        <v/>
      </c>
      <c r="T7869" s="38" t="str">
        <f aca="false">IF(N7869="","",N7869+ROW()/10000000)</f>
        <v/>
      </c>
      <c r="U7869" s="0" t="str">
        <f aca="false">IF(G7869=1,IF(B7869="",1,0),"")</f>
        <v/>
      </c>
    </row>
    <row r="7870" customFormat="false" ht="15" hidden="false" customHeight="false" outlineLevel="0" collapsed="false">
      <c r="A7870" s="35"/>
      <c r="B7870" s="35"/>
      <c r="G7870" s="0" t="str">
        <f aca="false">IF(A7870="","",IF(AND(A7870&gt;=Debut,A7870&lt;Fin),1,0))</f>
        <v/>
      </c>
      <c r="H7870" s="0" t="str">
        <f aca="false">IF(G7870=1,INT(ROUND((A7870-Debut)*86400,0)/600),"")</f>
        <v/>
      </c>
      <c r="I7870" s="0" t="str">
        <f aca="false">IF(G7870=1,INT(ROUND((A7870-Debut)*86400,0)/3600),"")</f>
        <v/>
      </c>
      <c r="J7870" s="0" t="str">
        <f aca="false">IF(OR(A7870="",B7870=""),"",ROUND((B7870-A7870)*86400,0))</f>
        <v/>
      </c>
      <c r="K7870" s="37" t="str">
        <f aca="false">IF(G7870=1,IF(COUNTIFS($C:$C,C7870,$G:$G,1,$A:$A,"&gt;="&amp;(A7870-FenetreInterm/86400),$A:$A,"&lt;="&amp;A7870)&gt;=NbInterm,1,0),"")</f>
        <v/>
      </c>
      <c r="L7870" s="37" t="str">
        <f aca="false">IF(G7870=1,IF(B7870="",0,IF(J7870&lt;SeuilFugitive,1,0)),"")</f>
        <v/>
      </c>
      <c r="M7870" s="37" t="str">
        <f aca="false">IF(G7870=1,IF(B7870="",IF((Fin-A7870)*24&gt;SeuilFigee,1,0),IF(J7870&gt;SeuilFigee*3600,1,0)),"")</f>
        <v/>
      </c>
      <c r="N7870" s="0" t="str">
        <f aca="false">IF(G7870=1,IF(COUNTIF(H$2:H7870,H7870)=1,COUNTIF($H:$H,H7870),""),"")</f>
        <v/>
      </c>
      <c r="O7870" s="0" t="str">
        <f aca="false">IF(G7870=1,IF(COUNTIF(I$2:I7870,I7870)=1,COUNTIF($I:$I,I7870),""),"")</f>
        <v/>
      </c>
      <c r="P7870" s="38" t="str">
        <f aca="false">IF(G7870=1,IF(COUNTIFS(C$2:C7870,C7870,G$2:G7870,1)=1,COUNTIFS($C:$C,C7870,$G:$G,1)+ROW()/10000000,""),"")</f>
        <v/>
      </c>
      <c r="Q7870" s="0" t="str">
        <f aca="false">IF(K7870=1,IF(COUNTIFS(C$2:C7870,C7870,K$2:K7870,1)=1,1,0),"")</f>
        <v/>
      </c>
      <c r="R7870" s="0" t="str">
        <f aca="false">IF(M7870=1,IF(COUNTIFS(C$2:C7870,C7870,M$2:M7870,1)=1,1,0),"")</f>
        <v/>
      </c>
      <c r="S7870" s="0" t="str">
        <f aca="false">IF(L7870=1,IF(COUNTIFS(C$2:C7870,C7870,L$2:L7870,1)=1,1,0),"")</f>
        <v/>
      </c>
      <c r="T7870" s="38" t="str">
        <f aca="false">IF(N7870="","",N7870+ROW()/10000000)</f>
        <v/>
      </c>
      <c r="U7870" s="0" t="str">
        <f aca="false">IF(G7870=1,IF(B7870="",1,0),"")</f>
        <v/>
      </c>
    </row>
    <row r="7871" customFormat="false" ht="15" hidden="false" customHeight="false" outlineLevel="0" collapsed="false">
      <c r="A7871" s="35"/>
      <c r="B7871" s="35"/>
      <c r="G7871" s="0" t="str">
        <f aca="false">IF(A7871="","",IF(AND(A7871&gt;=Debut,A7871&lt;Fin),1,0))</f>
        <v/>
      </c>
      <c r="H7871" s="0" t="str">
        <f aca="false">IF(G7871=1,INT(ROUND((A7871-Debut)*86400,0)/600),"")</f>
        <v/>
      </c>
      <c r="I7871" s="0" t="str">
        <f aca="false">IF(G7871=1,INT(ROUND((A7871-Debut)*86400,0)/3600),"")</f>
        <v/>
      </c>
      <c r="J7871" s="0" t="str">
        <f aca="false">IF(OR(A7871="",B7871=""),"",ROUND((B7871-A7871)*86400,0))</f>
        <v/>
      </c>
      <c r="K7871" s="37" t="str">
        <f aca="false">IF(G7871=1,IF(COUNTIFS($C:$C,C7871,$G:$G,1,$A:$A,"&gt;="&amp;(A7871-FenetreInterm/86400),$A:$A,"&lt;="&amp;A7871)&gt;=NbInterm,1,0),"")</f>
        <v/>
      </c>
      <c r="L7871" s="37" t="str">
        <f aca="false">IF(G7871=1,IF(B7871="",0,IF(J7871&lt;SeuilFugitive,1,0)),"")</f>
        <v/>
      </c>
      <c r="M7871" s="37" t="str">
        <f aca="false">IF(G7871=1,IF(B7871="",IF((Fin-A7871)*24&gt;SeuilFigee,1,0),IF(J7871&gt;SeuilFigee*3600,1,0)),"")</f>
        <v/>
      </c>
      <c r="N7871" s="0" t="str">
        <f aca="false">IF(G7871=1,IF(COUNTIF(H$2:H7871,H7871)=1,COUNTIF($H:$H,H7871),""),"")</f>
        <v/>
      </c>
      <c r="O7871" s="0" t="str">
        <f aca="false">IF(G7871=1,IF(COUNTIF(I$2:I7871,I7871)=1,COUNTIF($I:$I,I7871),""),"")</f>
        <v/>
      </c>
      <c r="P7871" s="38" t="str">
        <f aca="false">IF(G7871=1,IF(COUNTIFS(C$2:C7871,C7871,G$2:G7871,1)=1,COUNTIFS($C:$C,C7871,$G:$G,1)+ROW()/10000000,""),"")</f>
        <v/>
      </c>
      <c r="Q7871" s="0" t="str">
        <f aca="false">IF(K7871=1,IF(COUNTIFS(C$2:C7871,C7871,K$2:K7871,1)=1,1,0),"")</f>
        <v/>
      </c>
      <c r="R7871" s="0" t="str">
        <f aca="false">IF(M7871=1,IF(COUNTIFS(C$2:C7871,C7871,M$2:M7871,1)=1,1,0),"")</f>
        <v/>
      </c>
      <c r="S7871" s="0" t="str">
        <f aca="false">IF(L7871=1,IF(COUNTIFS(C$2:C7871,C7871,L$2:L7871,1)=1,1,0),"")</f>
        <v/>
      </c>
      <c r="T7871" s="38" t="str">
        <f aca="false">IF(N7871="","",N7871+ROW()/10000000)</f>
        <v/>
      </c>
      <c r="U7871" s="0" t="str">
        <f aca="false">IF(G7871=1,IF(B7871="",1,0),"")</f>
        <v/>
      </c>
    </row>
    <row r="7872" customFormat="false" ht="15" hidden="false" customHeight="false" outlineLevel="0" collapsed="false">
      <c r="A7872" s="35"/>
      <c r="B7872" s="35"/>
      <c r="G7872" s="0" t="str">
        <f aca="false">IF(A7872="","",IF(AND(A7872&gt;=Debut,A7872&lt;Fin),1,0))</f>
        <v/>
      </c>
      <c r="H7872" s="0" t="str">
        <f aca="false">IF(G7872=1,INT(ROUND((A7872-Debut)*86400,0)/600),"")</f>
        <v/>
      </c>
      <c r="I7872" s="0" t="str">
        <f aca="false">IF(G7872=1,INT(ROUND((A7872-Debut)*86400,0)/3600),"")</f>
        <v/>
      </c>
      <c r="J7872" s="0" t="str">
        <f aca="false">IF(OR(A7872="",B7872=""),"",ROUND((B7872-A7872)*86400,0))</f>
        <v/>
      </c>
      <c r="K7872" s="37" t="str">
        <f aca="false">IF(G7872=1,IF(COUNTIFS($C:$C,C7872,$G:$G,1,$A:$A,"&gt;="&amp;(A7872-FenetreInterm/86400),$A:$A,"&lt;="&amp;A7872)&gt;=NbInterm,1,0),"")</f>
        <v/>
      </c>
      <c r="L7872" s="37" t="str">
        <f aca="false">IF(G7872=1,IF(B7872="",0,IF(J7872&lt;SeuilFugitive,1,0)),"")</f>
        <v/>
      </c>
      <c r="M7872" s="37" t="str">
        <f aca="false">IF(G7872=1,IF(B7872="",IF((Fin-A7872)*24&gt;SeuilFigee,1,0),IF(J7872&gt;SeuilFigee*3600,1,0)),"")</f>
        <v/>
      </c>
      <c r="N7872" s="0" t="str">
        <f aca="false">IF(G7872=1,IF(COUNTIF(H$2:H7872,H7872)=1,COUNTIF($H:$H,H7872),""),"")</f>
        <v/>
      </c>
      <c r="O7872" s="0" t="str">
        <f aca="false">IF(G7872=1,IF(COUNTIF(I$2:I7872,I7872)=1,COUNTIF($I:$I,I7872),""),"")</f>
        <v/>
      </c>
      <c r="P7872" s="38" t="str">
        <f aca="false">IF(G7872=1,IF(COUNTIFS(C$2:C7872,C7872,G$2:G7872,1)=1,COUNTIFS($C:$C,C7872,$G:$G,1)+ROW()/10000000,""),"")</f>
        <v/>
      </c>
      <c r="Q7872" s="0" t="str">
        <f aca="false">IF(K7872=1,IF(COUNTIFS(C$2:C7872,C7872,K$2:K7872,1)=1,1,0),"")</f>
        <v/>
      </c>
      <c r="R7872" s="0" t="str">
        <f aca="false">IF(M7872=1,IF(COUNTIFS(C$2:C7872,C7872,M$2:M7872,1)=1,1,0),"")</f>
        <v/>
      </c>
      <c r="S7872" s="0" t="str">
        <f aca="false">IF(L7872=1,IF(COUNTIFS(C$2:C7872,C7872,L$2:L7872,1)=1,1,0),"")</f>
        <v/>
      </c>
      <c r="T7872" s="38" t="str">
        <f aca="false">IF(N7872="","",N7872+ROW()/10000000)</f>
        <v/>
      </c>
      <c r="U7872" s="0" t="str">
        <f aca="false">IF(G7872=1,IF(B7872="",1,0),"")</f>
        <v/>
      </c>
    </row>
    <row r="7873" customFormat="false" ht="15" hidden="false" customHeight="false" outlineLevel="0" collapsed="false">
      <c r="A7873" s="35"/>
      <c r="B7873" s="35"/>
      <c r="G7873" s="0" t="str">
        <f aca="false">IF(A7873="","",IF(AND(A7873&gt;=Debut,A7873&lt;Fin),1,0))</f>
        <v/>
      </c>
      <c r="H7873" s="0" t="str">
        <f aca="false">IF(G7873=1,INT(ROUND((A7873-Debut)*86400,0)/600),"")</f>
        <v/>
      </c>
      <c r="I7873" s="0" t="str">
        <f aca="false">IF(G7873=1,INT(ROUND((A7873-Debut)*86400,0)/3600),"")</f>
        <v/>
      </c>
      <c r="J7873" s="0" t="str">
        <f aca="false">IF(OR(A7873="",B7873=""),"",ROUND((B7873-A7873)*86400,0))</f>
        <v/>
      </c>
      <c r="K7873" s="37" t="str">
        <f aca="false">IF(G7873=1,IF(COUNTIFS($C:$C,C7873,$G:$G,1,$A:$A,"&gt;="&amp;(A7873-FenetreInterm/86400),$A:$A,"&lt;="&amp;A7873)&gt;=NbInterm,1,0),"")</f>
        <v/>
      </c>
      <c r="L7873" s="37" t="str">
        <f aca="false">IF(G7873=1,IF(B7873="",0,IF(J7873&lt;SeuilFugitive,1,0)),"")</f>
        <v/>
      </c>
      <c r="M7873" s="37" t="str">
        <f aca="false">IF(G7873=1,IF(B7873="",IF((Fin-A7873)*24&gt;SeuilFigee,1,0),IF(J7873&gt;SeuilFigee*3600,1,0)),"")</f>
        <v/>
      </c>
      <c r="N7873" s="0" t="str">
        <f aca="false">IF(G7873=1,IF(COUNTIF(H$2:H7873,H7873)=1,COUNTIF($H:$H,H7873),""),"")</f>
        <v/>
      </c>
      <c r="O7873" s="0" t="str">
        <f aca="false">IF(G7873=1,IF(COUNTIF(I$2:I7873,I7873)=1,COUNTIF($I:$I,I7873),""),"")</f>
        <v/>
      </c>
      <c r="P7873" s="38" t="str">
        <f aca="false">IF(G7873=1,IF(COUNTIFS(C$2:C7873,C7873,G$2:G7873,1)=1,COUNTIFS($C:$C,C7873,$G:$G,1)+ROW()/10000000,""),"")</f>
        <v/>
      </c>
      <c r="Q7873" s="0" t="str">
        <f aca="false">IF(K7873=1,IF(COUNTIFS(C$2:C7873,C7873,K$2:K7873,1)=1,1,0),"")</f>
        <v/>
      </c>
      <c r="R7873" s="0" t="str">
        <f aca="false">IF(M7873=1,IF(COUNTIFS(C$2:C7873,C7873,M$2:M7873,1)=1,1,0),"")</f>
        <v/>
      </c>
      <c r="S7873" s="0" t="str">
        <f aca="false">IF(L7873=1,IF(COUNTIFS(C$2:C7873,C7873,L$2:L7873,1)=1,1,0),"")</f>
        <v/>
      </c>
      <c r="T7873" s="38" t="str">
        <f aca="false">IF(N7873="","",N7873+ROW()/10000000)</f>
        <v/>
      </c>
      <c r="U7873" s="0" t="str">
        <f aca="false">IF(G7873=1,IF(B7873="",1,0),"")</f>
        <v/>
      </c>
    </row>
    <row r="7874" customFormat="false" ht="15" hidden="false" customHeight="false" outlineLevel="0" collapsed="false">
      <c r="A7874" s="35"/>
      <c r="B7874" s="35"/>
      <c r="G7874" s="0" t="str">
        <f aca="false">IF(A7874="","",IF(AND(A7874&gt;=Debut,A7874&lt;Fin),1,0))</f>
        <v/>
      </c>
      <c r="H7874" s="0" t="str">
        <f aca="false">IF(G7874=1,INT(ROUND((A7874-Debut)*86400,0)/600),"")</f>
        <v/>
      </c>
      <c r="I7874" s="0" t="str">
        <f aca="false">IF(G7874=1,INT(ROUND((A7874-Debut)*86400,0)/3600),"")</f>
        <v/>
      </c>
      <c r="J7874" s="0" t="str">
        <f aca="false">IF(OR(A7874="",B7874=""),"",ROUND((B7874-A7874)*86400,0))</f>
        <v/>
      </c>
      <c r="K7874" s="37" t="str">
        <f aca="false">IF(G7874=1,IF(COUNTIFS($C:$C,C7874,$G:$G,1,$A:$A,"&gt;="&amp;(A7874-FenetreInterm/86400),$A:$A,"&lt;="&amp;A7874)&gt;=NbInterm,1,0),"")</f>
        <v/>
      </c>
      <c r="L7874" s="37" t="str">
        <f aca="false">IF(G7874=1,IF(B7874="",0,IF(J7874&lt;SeuilFugitive,1,0)),"")</f>
        <v/>
      </c>
      <c r="M7874" s="37" t="str">
        <f aca="false">IF(G7874=1,IF(B7874="",IF((Fin-A7874)*24&gt;SeuilFigee,1,0),IF(J7874&gt;SeuilFigee*3600,1,0)),"")</f>
        <v/>
      </c>
      <c r="N7874" s="0" t="str">
        <f aca="false">IF(G7874=1,IF(COUNTIF(H$2:H7874,H7874)=1,COUNTIF($H:$H,H7874),""),"")</f>
        <v/>
      </c>
      <c r="O7874" s="0" t="str">
        <f aca="false">IF(G7874=1,IF(COUNTIF(I$2:I7874,I7874)=1,COUNTIF($I:$I,I7874),""),"")</f>
        <v/>
      </c>
      <c r="P7874" s="38" t="str">
        <f aca="false">IF(G7874=1,IF(COUNTIFS(C$2:C7874,C7874,G$2:G7874,1)=1,COUNTIFS($C:$C,C7874,$G:$G,1)+ROW()/10000000,""),"")</f>
        <v/>
      </c>
      <c r="Q7874" s="0" t="str">
        <f aca="false">IF(K7874=1,IF(COUNTIFS(C$2:C7874,C7874,K$2:K7874,1)=1,1,0),"")</f>
        <v/>
      </c>
      <c r="R7874" s="0" t="str">
        <f aca="false">IF(M7874=1,IF(COUNTIFS(C$2:C7874,C7874,M$2:M7874,1)=1,1,0),"")</f>
        <v/>
      </c>
      <c r="S7874" s="0" t="str">
        <f aca="false">IF(L7874=1,IF(COUNTIFS(C$2:C7874,C7874,L$2:L7874,1)=1,1,0),"")</f>
        <v/>
      </c>
      <c r="T7874" s="38" t="str">
        <f aca="false">IF(N7874="","",N7874+ROW()/10000000)</f>
        <v/>
      </c>
      <c r="U7874" s="0" t="str">
        <f aca="false">IF(G7874=1,IF(B7874="",1,0),"")</f>
        <v/>
      </c>
    </row>
    <row r="7875" customFormat="false" ht="15" hidden="false" customHeight="false" outlineLevel="0" collapsed="false">
      <c r="A7875" s="35"/>
      <c r="B7875" s="35"/>
      <c r="G7875" s="0" t="str">
        <f aca="false">IF(A7875="","",IF(AND(A7875&gt;=Debut,A7875&lt;Fin),1,0))</f>
        <v/>
      </c>
      <c r="H7875" s="0" t="str">
        <f aca="false">IF(G7875=1,INT(ROUND((A7875-Debut)*86400,0)/600),"")</f>
        <v/>
      </c>
      <c r="I7875" s="0" t="str">
        <f aca="false">IF(G7875=1,INT(ROUND((A7875-Debut)*86400,0)/3600),"")</f>
        <v/>
      </c>
      <c r="J7875" s="0" t="str">
        <f aca="false">IF(OR(A7875="",B7875=""),"",ROUND((B7875-A7875)*86400,0))</f>
        <v/>
      </c>
      <c r="K7875" s="37" t="str">
        <f aca="false">IF(G7875=1,IF(COUNTIFS($C:$C,C7875,$G:$G,1,$A:$A,"&gt;="&amp;(A7875-FenetreInterm/86400),$A:$A,"&lt;="&amp;A7875)&gt;=NbInterm,1,0),"")</f>
        <v/>
      </c>
      <c r="L7875" s="37" t="str">
        <f aca="false">IF(G7875=1,IF(B7875="",0,IF(J7875&lt;SeuilFugitive,1,0)),"")</f>
        <v/>
      </c>
      <c r="M7875" s="37" t="str">
        <f aca="false">IF(G7875=1,IF(B7875="",IF((Fin-A7875)*24&gt;SeuilFigee,1,0),IF(J7875&gt;SeuilFigee*3600,1,0)),"")</f>
        <v/>
      </c>
      <c r="N7875" s="0" t="str">
        <f aca="false">IF(G7875=1,IF(COUNTIF(H$2:H7875,H7875)=1,COUNTIF($H:$H,H7875),""),"")</f>
        <v/>
      </c>
      <c r="O7875" s="0" t="str">
        <f aca="false">IF(G7875=1,IF(COUNTIF(I$2:I7875,I7875)=1,COUNTIF($I:$I,I7875),""),"")</f>
        <v/>
      </c>
      <c r="P7875" s="38" t="str">
        <f aca="false">IF(G7875=1,IF(COUNTIFS(C$2:C7875,C7875,G$2:G7875,1)=1,COUNTIFS($C:$C,C7875,$G:$G,1)+ROW()/10000000,""),"")</f>
        <v/>
      </c>
      <c r="Q7875" s="0" t="str">
        <f aca="false">IF(K7875=1,IF(COUNTIFS(C$2:C7875,C7875,K$2:K7875,1)=1,1,0),"")</f>
        <v/>
      </c>
      <c r="R7875" s="0" t="str">
        <f aca="false">IF(M7875=1,IF(COUNTIFS(C$2:C7875,C7875,M$2:M7875,1)=1,1,0),"")</f>
        <v/>
      </c>
      <c r="S7875" s="0" t="str">
        <f aca="false">IF(L7875=1,IF(COUNTIFS(C$2:C7875,C7875,L$2:L7875,1)=1,1,0),"")</f>
        <v/>
      </c>
      <c r="T7875" s="38" t="str">
        <f aca="false">IF(N7875="","",N7875+ROW()/10000000)</f>
        <v/>
      </c>
      <c r="U7875" s="0" t="str">
        <f aca="false">IF(G7875=1,IF(B7875="",1,0),"")</f>
        <v/>
      </c>
    </row>
    <row r="7876" customFormat="false" ht="15" hidden="false" customHeight="false" outlineLevel="0" collapsed="false">
      <c r="A7876" s="35"/>
      <c r="B7876" s="35"/>
      <c r="G7876" s="0" t="str">
        <f aca="false">IF(A7876="","",IF(AND(A7876&gt;=Debut,A7876&lt;Fin),1,0))</f>
        <v/>
      </c>
      <c r="H7876" s="0" t="str">
        <f aca="false">IF(G7876=1,INT(ROUND((A7876-Debut)*86400,0)/600),"")</f>
        <v/>
      </c>
      <c r="I7876" s="0" t="str">
        <f aca="false">IF(G7876=1,INT(ROUND((A7876-Debut)*86400,0)/3600),"")</f>
        <v/>
      </c>
      <c r="J7876" s="0" t="str">
        <f aca="false">IF(OR(A7876="",B7876=""),"",ROUND((B7876-A7876)*86400,0))</f>
        <v/>
      </c>
      <c r="K7876" s="37" t="str">
        <f aca="false">IF(G7876=1,IF(COUNTIFS($C:$C,C7876,$G:$G,1,$A:$A,"&gt;="&amp;(A7876-FenetreInterm/86400),$A:$A,"&lt;="&amp;A7876)&gt;=NbInterm,1,0),"")</f>
        <v/>
      </c>
      <c r="L7876" s="37" t="str">
        <f aca="false">IF(G7876=1,IF(B7876="",0,IF(J7876&lt;SeuilFugitive,1,0)),"")</f>
        <v/>
      </c>
      <c r="M7876" s="37" t="str">
        <f aca="false">IF(G7876=1,IF(B7876="",IF((Fin-A7876)*24&gt;SeuilFigee,1,0),IF(J7876&gt;SeuilFigee*3600,1,0)),"")</f>
        <v/>
      </c>
      <c r="N7876" s="0" t="str">
        <f aca="false">IF(G7876=1,IF(COUNTIF(H$2:H7876,H7876)=1,COUNTIF($H:$H,H7876),""),"")</f>
        <v/>
      </c>
      <c r="O7876" s="0" t="str">
        <f aca="false">IF(G7876=1,IF(COUNTIF(I$2:I7876,I7876)=1,COUNTIF($I:$I,I7876),""),"")</f>
        <v/>
      </c>
      <c r="P7876" s="38" t="str">
        <f aca="false">IF(G7876=1,IF(COUNTIFS(C$2:C7876,C7876,G$2:G7876,1)=1,COUNTIFS($C:$C,C7876,$G:$G,1)+ROW()/10000000,""),"")</f>
        <v/>
      </c>
      <c r="Q7876" s="0" t="str">
        <f aca="false">IF(K7876=1,IF(COUNTIFS(C$2:C7876,C7876,K$2:K7876,1)=1,1,0),"")</f>
        <v/>
      </c>
      <c r="R7876" s="0" t="str">
        <f aca="false">IF(M7876=1,IF(COUNTIFS(C$2:C7876,C7876,M$2:M7876,1)=1,1,0),"")</f>
        <v/>
      </c>
      <c r="S7876" s="0" t="str">
        <f aca="false">IF(L7876=1,IF(COUNTIFS(C$2:C7876,C7876,L$2:L7876,1)=1,1,0),"")</f>
        <v/>
      </c>
      <c r="T7876" s="38" t="str">
        <f aca="false">IF(N7876="","",N7876+ROW()/10000000)</f>
        <v/>
      </c>
      <c r="U7876" s="0" t="str">
        <f aca="false">IF(G7876=1,IF(B7876="",1,0),"")</f>
        <v/>
      </c>
    </row>
    <row r="7877" customFormat="false" ht="15" hidden="false" customHeight="false" outlineLevel="0" collapsed="false">
      <c r="A7877" s="35"/>
      <c r="B7877" s="35"/>
      <c r="G7877" s="0" t="str">
        <f aca="false">IF(A7877="","",IF(AND(A7877&gt;=Debut,A7877&lt;Fin),1,0))</f>
        <v/>
      </c>
      <c r="H7877" s="0" t="str">
        <f aca="false">IF(G7877=1,INT(ROUND((A7877-Debut)*86400,0)/600),"")</f>
        <v/>
      </c>
      <c r="I7877" s="0" t="str">
        <f aca="false">IF(G7877=1,INT(ROUND((A7877-Debut)*86400,0)/3600),"")</f>
        <v/>
      </c>
      <c r="J7877" s="0" t="str">
        <f aca="false">IF(OR(A7877="",B7877=""),"",ROUND((B7877-A7877)*86400,0))</f>
        <v/>
      </c>
      <c r="K7877" s="37" t="str">
        <f aca="false">IF(G7877=1,IF(COUNTIFS($C:$C,C7877,$G:$G,1,$A:$A,"&gt;="&amp;(A7877-FenetreInterm/86400),$A:$A,"&lt;="&amp;A7877)&gt;=NbInterm,1,0),"")</f>
        <v/>
      </c>
      <c r="L7877" s="37" t="str">
        <f aca="false">IF(G7877=1,IF(B7877="",0,IF(J7877&lt;SeuilFugitive,1,0)),"")</f>
        <v/>
      </c>
      <c r="M7877" s="37" t="str">
        <f aca="false">IF(G7877=1,IF(B7877="",IF((Fin-A7877)*24&gt;SeuilFigee,1,0),IF(J7877&gt;SeuilFigee*3600,1,0)),"")</f>
        <v/>
      </c>
      <c r="N7877" s="0" t="str">
        <f aca="false">IF(G7877=1,IF(COUNTIF(H$2:H7877,H7877)=1,COUNTIF($H:$H,H7877),""),"")</f>
        <v/>
      </c>
      <c r="O7877" s="0" t="str">
        <f aca="false">IF(G7877=1,IF(COUNTIF(I$2:I7877,I7877)=1,COUNTIF($I:$I,I7877),""),"")</f>
        <v/>
      </c>
      <c r="P7877" s="38" t="str">
        <f aca="false">IF(G7877=1,IF(COUNTIFS(C$2:C7877,C7877,G$2:G7877,1)=1,COUNTIFS($C:$C,C7877,$G:$G,1)+ROW()/10000000,""),"")</f>
        <v/>
      </c>
      <c r="Q7877" s="0" t="str">
        <f aca="false">IF(K7877=1,IF(COUNTIFS(C$2:C7877,C7877,K$2:K7877,1)=1,1,0),"")</f>
        <v/>
      </c>
      <c r="R7877" s="0" t="str">
        <f aca="false">IF(M7877=1,IF(COUNTIFS(C$2:C7877,C7877,M$2:M7877,1)=1,1,0),"")</f>
        <v/>
      </c>
      <c r="S7877" s="0" t="str">
        <f aca="false">IF(L7877=1,IF(COUNTIFS(C$2:C7877,C7877,L$2:L7877,1)=1,1,0),"")</f>
        <v/>
      </c>
      <c r="T7877" s="38" t="str">
        <f aca="false">IF(N7877="","",N7877+ROW()/10000000)</f>
        <v/>
      </c>
      <c r="U7877" s="0" t="str">
        <f aca="false">IF(G7877=1,IF(B7877="",1,0),"")</f>
        <v/>
      </c>
    </row>
    <row r="7878" customFormat="false" ht="15" hidden="false" customHeight="false" outlineLevel="0" collapsed="false">
      <c r="A7878" s="35"/>
      <c r="B7878" s="35"/>
      <c r="G7878" s="0" t="str">
        <f aca="false">IF(A7878="","",IF(AND(A7878&gt;=Debut,A7878&lt;Fin),1,0))</f>
        <v/>
      </c>
      <c r="H7878" s="0" t="str">
        <f aca="false">IF(G7878=1,INT(ROUND((A7878-Debut)*86400,0)/600),"")</f>
        <v/>
      </c>
      <c r="I7878" s="0" t="str">
        <f aca="false">IF(G7878=1,INT(ROUND((A7878-Debut)*86400,0)/3600),"")</f>
        <v/>
      </c>
      <c r="J7878" s="0" t="str">
        <f aca="false">IF(OR(A7878="",B7878=""),"",ROUND((B7878-A7878)*86400,0))</f>
        <v/>
      </c>
      <c r="K7878" s="37" t="str">
        <f aca="false">IF(G7878=1,IF(COUNTIFS($C:$C,C7878,$G:$G,1,$A:$A,"&gt;="&amp;(A7878-FenetreInterm/86400),$A:$A,"&lt;="&amp;A7878)&gt;=NbInterm,1,0),"")</f>
        <v/>
      </c>
      <c r="L7878" s="37" t="str">
        <f aca="false">IF(G7878=1,IF(B7878="",0,IF(J7878&lt;SeuilFugitive,1,0)),"")</f>
        <v/>
      </c>
      <c r="M7878" s="37" t="str">
        <f aca="false">IF(G7878=1,IF(B7878="",IF((Fin-A7878)*24&gt;SeuilFigee,1,0),IF(J7878&gt;SeuilFigee*3600,1,0)),"")</f>
        <v/>
      </c>
      <c r="N7878" s="0" t="str">
        <f aca="false">IF(G7878=1,IF(COUNTIF(H$2:H7878,H7878)=1,COUNTIF($H:$H,H7878),""),"")</f>
        <v/>
      </c>
      <c r="O7878" s="0" t="str">
        <f aca="false">IF(G7878=1,IF(COUNTIF(I$2:I7878,I7878)=1,COUNTIF($I:$I,I7878),""),"")</f>
        <v/>
      </c>
      <c r="P7878" s="38" t="str">
        <f aca="false">IF(G7878=1,IF(COUNTIFS(C$2:C7878,C7878,G$2:G7878,1)=1,COUNTIFS($C:$C,C7878,$G:$G,1)+ROW()/10000000,""),"")</f>
        <v/>
      </c>
      <c r="Q7878" s="0" t="str">
        <f aca="false">IF(K7878=1,IF(COUNTIFS(C$2:C7878,C7878,K$2:K7878,1)=1,1,0),"")</f>
        <v/>
      </c>
      <c r="R7878" s="0" t="str">
        <f aca="false">IF(M7878=1,IF(COUNTIFS(C$2:C7878,C7878,M$2:M7878,1)=1,1,0),"")</f>
        <v/>
      </c>
      <c r="S7878" s="0" t="str">
        <f aca="false">IF(L7878=1,IF(COUNTIFS(C$2:C7878,C7878,L$2:L7878,1)=1,1,0),"")</f>
        <v/>
      </c>
      <c r="T7878" s="38" t="str">
        <f aca="false">IF(N7878="","",N7878+ROW()/10000000)</f>
        <v/>
      </c>
      <c r="U7878" s="0" t="str">
        <f aca="false">IF(G7878=1,IF(B7878="",1,0),"")</f>
        <v/>
      </c>
    </row>
    <row r="7879" customFormat="false" ht="15" hidden="false" customHeight="false" outlineLevel="0" collapsed="false">
      <c r="A7879" s="35"/>
      <c r="B7879" s="35"/>
      <c r="G7879" s="0" t="str">
        <f aca="false">IF(A7879="","",IF(AND(A7879&gt;=Debut,A7879&lt;Fin),1,0))</f>
        <v/>
      </c>
      <c r="H7879" s="0" t="str">
        <f aca="false">IF(G7879=1,INT(ROUND((A7879-Debut)*86400,0)/600),"")</f>
        <v/>
      </c>
      <c r="I7879" s="0" t="str">
        <f aca="false">IF(G7879=1,INT(ROUND((A7879-Debut)*86400,0)/3600),"")</f>
        <v/>
      </c>
      <c r="J7879" s="0" t="str">
        <f aca="false">IF(OR(A7879="",B7879=""),"",ROUND((B7879-A7879)*86400,0))</f>
        <v/>
      </c>
      <c r="K7879" s="37" t="str">
        <f aca="false">IF(G7879=1,IF(COUNTIFS($C:$C,C7879,$G:$G,1,$A:$A,"&gt;="&amp;(A7879-FenetreInterm/86400),$A:$A,"&lt;="&amp;A7879)&gt;=NbInterm,1,0),"")</f>
        <v/>
      </c>
      <c r="L7879" s="37" t="str">
        <f aca="false">IF(G7879=1,IF(B7879="",0,IF(J7879&lt;SeuilFugitive,1,0)),"")</f>
        <v/>
      </c>
      <c r="M7879" s="37" t="str">
        <f aca="false">IF(G7879=1,IF(B7879="",IF((Fin-A7879)*24&gt;SeuilFigee,1,0),IF(J7879&gt;SeuilFigee*3600,1,0)),"")</f>
        <v/>
      </c>
      <c r="N7879" s="0" t="str">
        <f aca="false">IF(G7879=1,IF(COUNTIF(H$2:H7879,H7879)=1,COUNTIF($H:$H,H7879),""),"")</f>
        <v/>
      </c>
      <c r="O7879" s="0" t="str">
        <f aca="false">IF(G7879=1,IF(COUNTIF(I$2:I7879,I7879)=1,COUNTIF($I:$I,I7879),""),"")</f>
        <v/>
      </c>
      <c r="P7879" s="38" t="str">
        <f aca="false">IF(G7879=1,IF(COUNTIFS(C$2:C7879,C7879,G$2:G7879,1)=1,COUNTIFS($C:$C,C7879,$G:$G,1)+ROW()/10000000,""),"")</f>
        <v/>
      </c>
      <c r="Q7879" s="0" t="str">
        <f aca="false">IF(K7879=1,IF(COUNTIFS(C$2:C7879,C7879,K$2:K7879,1)=1,1,0),"")</f>
        <v/>
      </c>
      <c r="R7879" s="0" t="str">
        <f aca="false">IF(M7879=1,IF(COUNTIFS(C$2:C7879,C7879,M$2:M7879,1)=1,1,0),"")</f>
        <v/>
      </c>
      <c r="S7879" s="0" t="str">
        <f aca="false">IF(L7879=1,IF(COUNTIFS(C$2:C7879,C7879,L$2:L7879,1)=1,1,0),"")</f>
        <v/>
      </c>
      <c r="T7879" s="38" t="str">
        <f aca="false">IF(N7879="","",N7879+ROW()/10000000)</f>
        <v/>
      </c>
      <c r="U7879" s="0" t="str">
        <f aca="false">IF(G7879=1,IF(B7879="",1,0),"")</f>
        <v/>
      </c>
    </row>
    <row r="7880" customFormat="false" ht="15" hidden="false" customHeight="false" outlineLevel="0" collapsed="false">
      <c r="A7880" s="35"/>
      <c r="B7880" s="35"/>
      <c r="G7880" s="0" t="str">
        <f aca="false">IF(A7880="","",IF(AND(A7880&gt;=Debut,A7880&lt;Fin),1,0))</f>
        <v/>
      </c>
      <c r="H7880" s="0" t="str">
        <f aca="false">IF(G7880=1,INT(ROUND((A7880-Debut)*86400,0)/600),"")</f>
        <v/>
      </c>
      <c r="I7880" s="0" t="str">
        <f aca="false">IF(G7880=1,INT(ROUND((A7880-Debut)*86400,0)/3600),"")</f>
        <v/>
      </c>
      <c r="J7880" s="0" t="str">
        <f aca="false">IF(OR(A7880="",B7880=""),"",ROUND((B7880-A7880)*86400,0))</f>
        <v/>
      </c>
      <c r="K7880" s="37" t="str">
        <f aca="false">IF(G7880=1,IF(COUNTIFS($C:$C,C7880,$G:$G,1,$A:$A,"&gt;="&amp;(A7880-FenetreInterm/86400),$A:$A,"&lt;="&amp;A7880)&gt;=NbInterm,1,0),"")</f>
        <v/>
      </c>
      <c r="L7880" s="37" t="str">
        <f aca="false">IF(G7880=1,IF(B7880="",0,IF(J7880&lt;SeuilFugitive,1,0)),"")</f>
        <v/>
      </c>
      <c r="M7880" s="37" t="str">
        <f aca="false">IF(G7880=1,IF(B7880="",IF((Fin-A7880)*24&gt;SeuilFigee,1,0),IF(J7880&gt;SeuilFigee*3600,1,0)),"")</f>
        <v/>
      </c>
      <c r="N7880" s="0" t="str">
        <f aca="false">IF(G7880=1,IF(COUNTIF(H$2:H7880,H7880)=1,COUNTIF($H:$H,H7880),""),"")</f>
        <v/>
      </c>
      <c r="O7880" s="0" t="str">
        <f aca="false">IF(G7880=1,IF(COUNTIF(I$2:I7880,I7880)=1,COUNTIF($I:$I,I7880),""),"")</f>
        <v/>
      </c>
      <c r="P7880" s="38" t="str">
        <f aca="false">IF(G7880=1,IF(COUNTIFS(C$2:C7880,C7880,G$2:G7880,1)=1,COUNTIFS($C:$C,C7880,$G:$G,1)+ROW()/10000000,""),"")</f>
        <v/>
      </c>
      <c r="Q7880" s="0" t="str">
        <f aca="false">IF(K7880=1,IF(COUNTIFS(C$2:C7880,C7880,K$2:K7880,1)=1,1,0),"")</f>
        <v/>
      </c>
      <c r="R7880" s="0" t="str">
        <f aca="false">IF(M7880=1,IF(COUNTIFS(C$2:C7880,C7880,M$2:M7880,1)=1,1,0),"")</f>
        <v/>
      </c>
      <c r="S7880" s="0" t="str">
        <f aca="false">IF(L7880=1,IF(COUNTIFS(C$2:C7880,C7880,L$2:L7880,1)=1,1,0),"")</f>
        <v/>
      </c>
      <c r="T7880" s="38" t="str">
        <f aca="false">IF(N7880="","",N7880+ROW()/10000000)</f>
        <v/>
      </c>
      <c r="U7880" s="0" t="str">
        <f aca="false">IF(G7880=1,IF(B7880="",1,0),"")</f>
        <v/>
      </c>
    </row>
    <row r="7881" customFormat="false" ht="15" hidden="false" customHeight="false" outlineLevel="0" collapsed="false">
      <c r="A7881" s="35"/>
      <c r="B7881" s="35"/>
      <c r="G7881" s="0" t="str">
        <f aca="false">IF(A7881="","",IF(AND(A7881&gt;=Debut,A7881&lt;Fin),1,0))</f>
        <v/>
      </c>
      <c r="H7881" s="0" t="str">
        <f aca="false">IF(G7881=1,INT(ROUND((A7881-Debut)*86400,0)/600),"")</f>
        <v/>
      </c>
      <c r="I7881" s="0" t="str">
        <f aca="false">IF(G7881=1,INT(ROUND((A7881-Debut)*86400,0)/3600),"")</f>
        <v/>
      </c>
      <c r="J7881" s="0" t="str">
        <f aca="false">IF(OR(A7881="",B7881=""),"",ROUND((B7881-A7881)*86400,0))</f>
        <v/>
      </c>
      <c r="K7881" s="37" t="str">
        <f aca="false">IF(G7881=1,IF(COUNTIFS($C:$C,C7881,$G:$G,1,$A:$A,"&gt;="&amp;(A7881-FenetreInterm/86400),$A:$A,"&lt;="&amp;A7881)&gt;=NbInterm,1,0),"")</f>
        <v/>
      </c>
      <c r="L7881" s="37" t="str">
        <f aca="false">IF(G7881=1,IF(B7881="",0,IF(J7881&lt;SeuilFugitive,1,0)),"")</f>
        <v/>
      </c>
      <c r="M7881" s="37" t="str">
        <f aca="false">IF(G7881=1,IF(B7881="",IF((Fin-A7881)*24&gt;SeuilFigee,1,0),IF(J7881&gt;SeuilFigee*3600,1,0)),"")</f>
        <v/>
      </c>
      <c r="N7881" s="0" t="str">
        <f aca="false">IF(G7881=1,IF(COUNTIF(H$2:H7881,H7881)=1,COUNTIF($H:$H,H7881),""),"")</f>
        <v/>
      </c>
      <c r="O7881" s="0" t="str">
        <f aca="false">IF(G7881=1,IF(COUNTIF(I$2:I7881,I7881)=1,COUNTIF($I:$I,I7881),""),"")</f>
        <v/>
      </c>
      <c r="P7881" s="38" t="str">
        <f aca="false">IF(G7881=1,IF(COUNTIFS(C$2:C7881,C7881,G$2:G7881,1)=1,COUNTIFS($C:$C,C7881,$G:$G,1)+ROW()/10000000,""),"")</f>
        <v/>
      </c>
      <c r="Q7881" s="0" t="str">
        <f aca="false">IF(K7881=1,IF(COUNTIFS(C$2:C7881,C7881,K$2:K7881,1)=1,1,0),"")</f>
        <v/>
      </c>
      <c r="R7881" s="0" t="str">
        <f aca="false">IF(M7881=1,IF(COUNTIFS(C$2:C7881,C7881,M$2:M7881,1)=1,1,0),"")</f>
        <v/>
      </c>
      <c r="S7881" s="0" t="str">
        <f aca="false">IF(L7881=1,IF(COUNTIFS(C$2:C7881,C7881,L$2:L7881,1)=1,1,0),"")</f>
        <v/>
      </c>
      <c r="T7881" s="38" t="str">
        <f aca="false">IF(N7881="","",N7881+ROW()/10000000)</f>
        <v/>
      </c>
      <c r="U7881" s="0" t="str">
        <f aca="false">IF(G7881=1,IF(B7881="",1,0),"")</f>
        <v/>
      </c>
    </row>
    <row r="7882" customFormat="false" ht="15" hidden="false" customHeight="false" outlineLevel="0" collapsed="false">
      <c r="A7882" s="35"/>
      <c r="B7882" s="35"/>
      <c r="G7882" s="0" t="str">
        <f aca="false">IF(A7882="","",IF(AND(A7882&gt;=Debut,A7882&lt;Fin),1,0))</f>
        <v/>
      </c>
      <c r="H7882" s="0" t="str">
        <f aca="false">IF(G7882=1,INT(ROUND((A7882-Debut)*86400,0)/600),"")</f>
        <v/>
      </c>
      <c r="I7882" s="0" t="str">
        <f aca="false">IF(G7882=1,INT(ROUND((A7882-Debut)*86400,0)/3600),"")</f>
        <v/>
      </c>
      <c r="J7882" s="0" t="str">
        <f aca="false">IF(OR(A7882="",B7882=""),"",ROUND((B7882-A7882)*86400,0))</f>
        <v/>
      </c>
      <c r="K7882" s="37" t="str">
        <f aca="false">IF(G7882=1,IF(COUNTIFS($C:$C,C7882,$G:$G,1,$A:$A,"&gt;="&amp;(A7882-FenetreInterm/86400),$A:$A,"&lt;="&amp;A7882)&gt;=NbInterm,1,0),"")</f>
        <v/>
      </c>
      <c r="L7882" s="37" t="str">
        <f aca="false">IF(G7882=1,IF(B7882="",0,IF(J7882&lt;SeuilFugitive,1,0)),"")</f>
        <v/>
      </c>
      <c r="M7882" s="37" t="str">
        <f aca="false">IF(G7882=1,IF(B7882="",IF((Fin-A7882)*24&gt;SeuilFigee,1,0),IF(J7882&gt;SeuilFigee*3600,1,0)),"")</f>
        <v/>
      </c>
      <c r="N7882" s="0" t="str">
        <f aca="false">IF(G7882=1,IF(COUNTIF(H$2:H7882,H7882)=1,COUNTIF($H:$H,H7882),""),"")</f>
        <v/>
      </c>
      <c r="O7882" s="0" t="str">
        <f aca="false">IF(G7882=1,IF(COUNTIF(I$2:I7882,I7882)=1,COUNTIF($I:$I,I7882),""),"")</f>
        <v/>
      </c>
      <c r="P7882" s="38" t="str">
        <f aca="false">IF(G7882=1,IF(COUNTIFS(C$2:C7882,C7882,G$2:G7882,1)=1,COUNTIFS($C:$C,C7882,$G:$G,1)+ROW()/10000000,""),"")</f>
        <v/>
      </c>
      <c r="Q7882" s="0" t="str">
        <f aca="false">IF(K7882=1,IF(COUNTIFS(C$2:C7882,C7882,K$2:K7882,1)=1,1,0),"")</f>
        <v/>
      </c>
      <c r="R7882" s="0" t="str">
        <f aca="false">IF(M7882=1,IF(COUNTIFS(C$2:C7882,C7882,M$2:M7882,1)=1,1,0),"")</f>
        <v/>
      </c>
      <c r="S7882" s="0" t="str">
        <f aca="false">IF(L7882=1,IF(COUNTIFS(C$2:C7882,C7882,L$2:L7882,1)=1,1,0),"")</f>
        <v/>
      </c>
      <c r="T7882" s="38" t="str">
        <f aca="false">IF(N7882="","",N7882+ROW()/10000000)</f>
        <v/>
      </c>
      <c r="U7882" s="0" t="str">
        <f aca="false">IF(G7882=1,IF(B7882="",1,0),"")</f>
        <v/>
      </c>
    </row>
    <row r="7883" customFormat="false" ht="15" hidden="false" customHeight="false" outlineLevel="0" collapsed="false">
      <c r="A7883" s="35"/>
      <c r="B7883" s="35"/>
      <c r="G7883" s="0" t="str">
        <f aca="false">IF(A7883="","",IF(AND(A7883&gt;=Debut,A7883&lt;Fin),1,0))</f>
        <v/>
      </c>
      <c r="H7883" s="0" t="str">
        <f aca="false">IF(G7883=1,INT(ROUND((A7883-Debut)*86400,0)/600),"")</f>
        <v/>
      </c>
      <c r="I7883" s="0" t="str">
        <f aca="false">IF(G7883=1,INT(ROUND((A7883-Debut)*86400,0)/3600),"")</f>
        <v/>
      </c>
      <c r="J7883" s="0" t="str">
        <f aca="false">IF(OR(A7883="",B7883=""),"",ROUND((B7883-A7883)*86400,0))</f>
        <v/>
      </c>
      <c r="K7883" s="37" t="str">
        <f aca="false">IF(G7883=1,IF(COUNTIFS($C:$C,C7883,$G:$G,1,$A:$A,"&gt;="&amp;(A7883-FenetreInterm/86400),$A:$A,"&lt;="&amp;A7883)&gt;=NbInterm,1,0),"")</f>
        <v/>
      </c>
      <c r="L7883" s="37" t="str">
        <f aca="false">IF(G7883=1,IF(B7883="",0,IF(J7883&lt;SeuilFugitive,1,0)),"")</f>
        <v/>
      </c>
      <c r="M7883" s="37" t="str">
        <f aca="false">IF(G7883=1,IF(B7883="",IF((Fin-A7883)*24&gt;SeuilFigee,1,0),IF(J7883&gt;SeuilFigee*3600,1,0)),"")</f>
        <v/>
      </c>
      <c r="N7883" s="0" t="str">
        <f aca="false">IF(G7883=1,IF(COUNTIF(H$2:H7883,H7883)=1,COUNTIF($H:$H,H7883),""),"")</f>
        <v/>
      </c>
      <c r="O7883" s="0" t="str">
        <f aca="false">IF(G7883=1,IF(COUNTIF(I$2:I7883,I7883)=1,COUNTIF($I:$I,I7883),""),"")</f>
        <v/>
      </c>
      <c r="P7883" s="38" t="str">
        <f aca="false">IF(G7883=1,IF(COUNTIFS(C$2:C7883,C7883,G$2:G7883,1)=1,COUNTIFS($C:$C,C7883,$G:$G,1)+ROW()/10000000,""),"")</f>
        <v/>
      </c>
      <c r="Q7883" s="0" t="str">
        <f aca="false">IF(K7883=1,IF(COUNTIFS(C$2:C7883,C7883,K$2:K7883,1)=1,1,0),"")</f>
        <v/>
      </c>
      <c r="R7883" s="0" t="str">
        <f aca="false">IF(M7883=1,IF(COUNTIFS(C$2:C7883,C7883,M$2:M7883,1)=1,1,0),"")</f>
        <v/>
      </c>
      <c r="S7883" s="0" t="str">
        <f aca="false">IF(L7883=1,IF(COUNTIFS(C$2:C7883,C7883,L$2:L7883,1)=1,1,0),"")</f>
        <v/>
      </c>
      <c r="T7883" s="38" t="str">
        <f aca="false">IF(N7883="","",N7883+ROW()/10000000)</f>
        <v/>
      </c>
      <c r="U7883" s="0" t="str">
        <f aca="false">IF(G7883=1,IF(B7883="",1,0),"")</f>
        <v/>
      </c>
    </row>
    <row r="7884" customFormat="false" ht="15" hidden="false" customHeight="false" outlineLevel="0" collapsed="false">
      <c r="A7884" s="35"/>
      <c r="B7884" s="35"/>
      <c r="G7884" s="0" t="str">
        <f aca="false">IF(A7884="","",IF(AND(A7884&gt;=Debut,A7884&lt;Fin),1,0))</f>
        <v/>
      </c>
      <c r="H7884" s="0" t="str">
        <f aca="false">IF(G7884=1,INT(ROUND((A7884-Debut)*86400,0)/600),"")</f>
        <v/>
      </c>
      <c r="I7884" s="0" t="str">
        <f aca="false">IF(G7884=1,INT(ROUND((A7884-Debut)*86400,0)/3600),"")</f>
        <v/>
      </c>
      <c r="J7884" s="0" t="str">
        <f aca="false">IF(OR(A7884="",B7884=""),"",ROUND((B7884-A7884)*86400,0))</f>
        <v/>
      </c>
      <c r="K7884" s="37" t="str">
        <f aca="false">IF(G7884=1,IF(COUNTIFS($C:$C,C7884,$G:$G,1,$A:$A,"&gt;="&amp;(A7884-FenetreInterm/86400),$A:$A,"&lt;="&amp;A7884)&gt;=NbInterm,1,0),"")</f>
        <v/>
      </c>
      <c r="L7884" s="37" t="str">
        <f aca="false">IF(G7884=1,IF(B7884="",0,IF(J7884&lt;SeuilFugitive,1,0)),"")</f>
        <v/>
      </c>
      <c r="M7884" s="37" t="str">
        <f aca="false">IF(G7884=1,IF(B7884="",IF((Fin-A7884)*24&gt;SeuilFigee,1,0),IF(J7884&gt;SeuilFigee*3600,1,0)),"")</f>
        <v/>
      </c>
      <c r="N7884" s="0" t="str">
        <f aca="false">IF(G7884=1,IF(COUNTIF(H$2:H7884,H7884)=1,COUNTIF($H:$H,H7884),""),"")</f>
        <v/>
      </c>
      <c r="O7884" s="0" t="str">
        <f aca="false">IF(G7884=1,IF(COUNTIF(I$2:I7884,I7884)=1,COUNTIF($I:$I,I7884),""),"")</f>
        <v/>
      </c>
      <c r="P7884" s="38" t="str">
        <f aca="false">IF(G7884=1,IF(COUNTIFS(C$2:C7884,C7884,G$2:G7884,1)=1,COUNTIFS($C:$C,C7884,$G:$G,1)+ROW()/10000000,""),"")</f>
        <v/>
      </c>
      <c r="Q7884" s="0" t="str">
        <f aca="false">IF(K7884=1,IF(COUNTIFS(C$2:C7884,C7884,K$2:K7884,1)=1,1,0),"")</f>
        <v/>
      </c>
      <c r="R7884" s="0" t="str">
        <f aca="false">IF(M7884=1,IF(COUNTIFS(C$2:C7884,C7884,M$2:M7884,1)=1,1,0),"")</f>
        <v/>
      </c>
      <c r="S7884" s="0" t="str">
        <f aca="false">IF(L7884=1,IF(COUNTIFS(C$2:C7884,C7884,L$2:L7884,1)=1,1,0),"")</f>
        <v/>
      </c>
      <c r="T7884" s="38" t="str">
        <f aca="false">IF(N7884="","",N7884+ROW()/10000000)</f>
        <v/>
      </c>
      <c r="U7884" s="0" t="str">
        <f aca="false">IF(G7884=1,IF(B7884="",1,0),"")</f>
        <v/>
      </c>
    </row>
    <row r="7885" customFormat="false" ht="15" hidden="false" customHeight="false" outlineLevel="0" collapsed="false">
      <c r="A7885" s="35"/>
      <c r="B7885" s="35"/>
      <c r="G7885" s="0" t="str">
        <f aca="false">IF(A7885="","",IF(AND(A7885&gt;=Debut,A7885&lt;Fin),1,0))</f>
        <v/>
      </c>
      <c r="H7885" s="0" t="str">
        <f aca="false">IF(G7885=1,INT(ROUND((A7885-Debut)*86400,0)/600),"")</f>
        <v/>
      </c>
      <c r="I7885" s="0" t="str">
        <f aca="false">IF(G7885=1,INT(ROUND((A7885-Debut)*86400,0)/3600),"")</f>
        <v/>
      </c>
      <c r="J7885" s="0" t="str">
        <f aca="false">IF(OR(A7885="",B7885=""),"",ROUND((B7885-A7885)*86400,0))</f>
        <v/>
      </c>
      <c r="K7885" s="37" t="str">
        <f aca="false">IF(G7885=1,IF(COUNTIFS($C:$C,C7885,$G:$G,1,$A:$A,"&gt;="&amp;(A7885-FenetreInterm/86400),$A:$A,"&lt;="&amp;A7885)&gt;=NbInterm,1,0),"")</f>
        <v/>
      </c>
      <c r="L7885" s="37" t="str">
        <f aca="false">IF(G7885=1,IF(B7885="",0,IF(J7885&lt;SeuilFugitive,1,0)),"")</f>
        <v/>
      </c>
      <c r="M7885" s="37" t="str">
        <f aca="false">IF(G7885=1,IF(B7885="",IF((Fin-A7885)*24&gt;SeuilFigee,1,0),IF(J7885&gt;SeuilFigee*3600,1,0)),"")</f>
        <v/>
      </c>
      <c r="N7885" s="0" t="str">
        <f aca="false">IF(G7885=1,IF(COUNTIF(H$2:H7885,H7885)=1,COUNTIF($H:$H,H7885),""),"")</f>
        <v/>
      </c>
      <c r="O7885" s="0" t="str">
        <f aca="false">IF(G7885=1,IF(COUNTIF(I$2:I7885,I7885)=1,COUNTIF($I:$I,I7885),""),"")</f>
        <v/>
      </c>
      <c r="P7885" s="38" t="str">
        <f aca="false">IF(G7885=1,IF(COUNTIFS(C$2:C7885,C7885,G$2:G7885,1)=1,COUNTIFS($C:$C,C7885,$G:$G,1)+ROW()/10000000,""),"")</f>
        <v/>
      </c>
      <c r="Q7885" s="0" t="str">
        <f aca="false">IF(K7885=1,IF(COUNTIFS(C$2:C7885,C7885,K$2:K7885,1)=1,1,0),"")</f>
        <v/>
      </c>
      <c r="R7885" s="0" t="str">
        <f aca="false">IF(M7885=1,IF(COUNTIFS(C$2:C7885,C7885,M$2:M7885,1)=1,1,0),"")</f>
        <v/>
      </c>
      <c r="S7885" s="0" t="str">
        <f aca="false">IF(L7885=1,IF(COUNTIFS(C$2:C7885,C7885,L$2:L7885,1)=1,1,0),"")</f>
        <v/>
      </c>
      <c r="T7885" s="38" t="str">
        <f aca="false">IF(N7885="","",N7885+ROW()/10000000)</f>
        <v/>
      </c>
      <c r="U7885" s="0" t="str">
        <f aca="false">IF(G7885=1,IF(B7885="",1,0),"")</f>
        <v/>
      </c>
    </row>
    <row r="7886" customFormat="false" ht="15" hidden="false" customHeight="false" outlineLevel="0" collapsed="false">
      <c r="A7886" s="35"/>
      <c r="B7886" s="35"/>
      <c r="G7886" s="0" t="str">
        <f aca="false">IF(A7886="","",IF(AND(A7886&gt;=Debut,A7886&lt;Fin),1,0))</f>
        <v/>
      </c>
      <c r="H7886" s="0" t="str">
        <f aca="false">IF(G7886=1,INT(ROUND((A7886-Debut)*86400,0)/600),"")</f>
        <v/>
      </c>
      <c r="I7886" s="0" t="str">
        <f aca="false">IF(G7886=1,INT(ROUND((A7886-Debut)*86400,0)/3600),"")</f>
        <v/>
      </c>
      <c r="J7886" s="0" t="str">
        <f aca="false">IF(OR(A7886="",B7886=""),"",ROUND((B7886-A7886)*86400,0))</f>
        <v/>
      </c>
      <c r="K7886" s="37" t="str">
        <f aca="false">IF(G7886=1,IF(COUNTIFS($C:$C,C7886,$G:$G,1,$A:$A,"&gt;="&amp;(A7886-FenetreInterm/86400),$A:$A,"&lt;="&amp;A7886)&gt;=NbInterm,1,0),"")</f>
        <v/>
      </c>
      <c r="L7886" s="37" t="str">
        <f aca="false">IF(G7886=1,IF(B7886="",0,IF(J7886&lt;SeuilFugitive,1,0)),"")</f>
        <v/>
      </c>
      <c r="M7886" s="37" t="str">
        <f aca="false">IF(G7886=1,IF(B7886="",IF((Fin-A7886)*24&gt;SeuilFigee,1,0),IF(J7886&gt;SeuilFigee*3600,1,0)),"")</f>
        <v/>
      </c>
      <c r="N7886" s="0" t="str">
        <f aca="false">IF(G7886=1,IF(COUNTIF(H$2:H7886,H7886)=1,COUNTIF($H:$H,H7886),""),"")</f>
        <v/>
      </c>
      <c r="O7886" s="0" t="str">
        <f aca="false">IF(G7886=1,IF(COUNTIF(I$2:I7886,I7886)=1,COUNTIF($I:$I,I7886),""),"")</f>
        <v/>
      </c>
      <c r="P7886" s="38" t="str">
        <f aca="false">IF(G7886=1,IF(COUNTIFS(C$2:C7886,C7886,G$2:G7886,1)=1,COUNTIFS($C:$C,C7886,$G:$G,1)+ROW()/10000000,""),"")</f>
        <v/>
      </c>
      <c r="Q7886" s="0" t="str">
        <f aca="false">IF(K7886=1,IF(COUNTIFS(C$2:C7886,C7886,K$2:K7886,1)=1,1,0),"")</f>
        <v/>
      </c>
      <c r="R7886" s="0" t="str">
        <f aca="false">IF(M7886=1,IF(COUNTIFS(C$2:C7886,C7886,M$2:M7886,1)=1,1,0),"")</f>
        <v/>
      </c>
      <c r="S7886" s="0" t="str">
        <f aca="false">IF(L7886=1,IF(COUNTIFS(C$2:C7886,C7886,L$2:L7886,1)=1,1,0),"")</f>
        <v/>
      </c>
      <c r="T7886" s="38" t="str">
        <f aca="false">IF(N7886="","",N7886+ROW()/10000000)</f>
        <v/>
      </c>
      <c r="U7886" s="0" t="str">
        <f aca="false">IF(G7886=1,IF(B7886="",1,0),"")</f>
        <v/>
      </c>
    </row>
    <row r="7887" customFormat="false" ht="15" hidden="false" customHeight="false" outlineLevel="0" collapsed="false">
      <c r="A7887" s="35"/>
      <c r="B7887" s="35"/>
      <c r="G7887" s="0" t="str">
        <f aca="false">IF(A7887="","",IF(AND(A7887&gt;=Debut,A7887&lt;Fin),1,0))</f>
        <v/>
      </c>
      <c r="H7887" s="0" t="str">
        <f aca="false">IF(G7887=1,INT(ROUND((A7887-Debut)*86400,0)/600),"")</f>
        <v/>
      </c>
      <c r="I7887" s="0" t="str">
        <f aca="false">IF(G7887=1,INT(ROUND((A7887-Debut)*86400,0)/3600),"")</f>
        <v/>
      </c>
      <c r="J7887" s="0" t="str">
        <f aca="false">IF(OR(A7887="",B7887=""),"",ROUND((B7887-A7887)*86400,0))</f>
        <v/>
      </c>
      <c r="K7887" s="37" t="str">
        <f aca="false">IF(G7887=1,IF(COUNTIFS($C:$C,C7887,$G:$G,1,$A:$A,"&gt;="&amp;(A7887-FenetreInterm/86400),$A:$A,"&lt;="&amp;A7887)&gt;=NbInterm,1,0),"")</f>
        <v/>
      </c>
      <c r="L7887" s="37" t="str">
        <f aca="false">IF(G7887=1,IF(B7887="",0,IF(J7887&lt;SeuilFugitive,1,0)),"")</f>
        <v/>
      </c>
      <c r="M7887" s="37" t="str">
        <f aca="false">IF(G7887=1,IF(B7887="",IF((Fin-A7887)*24&gt;SeuilFigee,1,0),IF(J7887&gt;SeuilFigee*3600,1,0)),"")</f>
        <v/>
      </c>
      <c r="N7887" s="0" t="str">
        <f aca="false">IF(G7887=1,IF(COUNTIF(H$2:H7887,H7887)=1,COUNTIF($H:$H,H7887),""),"")</f>
        <v/>
      </c>
      <c r="O7887" s="0" t="str">
        <f aca="false">IF(G7887=1,IF(COUNTIF(I$2:I7887,I7887)=1,COUNTIF($I:$I,I7887),""),"")</f>
        <v/>
      </c>
      <c r="P7887" s="38" t="str">
        <f aca="false">IF(G7887=1,IF(COUNTIFS(C$2:C7887,C7887,G$2:G7887,1)=1,COUNTIFS($C:$C,C7887,$G:$G,1)+ROW()/10000000,""),"")</f>
        <v/>
      </c>
      <c r="Q7887" s="0" t="str">
        <f aca="false">IF(K7887=1,IF(COUNTIFS(C$2:C7887,C7887,K$2:K7887,1)=1,1,0),"")</f>
        <v/>
      </c>
      <c r="R7887" s="0" t="str">
        <f aca="false">IF(M7887=1,IF(COUNTIFS(C$2:C7887,C7887,M$2:M7887,1)=1,1,0),"")</f>
        <v/>
      </c>
      <c r="S7887" s="0" t="str">
        <f aca="false">IF(L7887=1,IF(COUNTIFS(C$2:C7887,C7887,L$2:L7887,1)=1,1,0),"")</f>
        <v/>
      </c>
      <c r="T7887" s="38" t="str">
        <f aca="false">IF(N7887="","",N7887+ROW()/10000000)</f>
        <v/>
      </c>
      <c r="U7887" s="0" t="str">
        <f aca="false">IF(G7887=1,IF(B7887="",1,0),"")</f>
        <v/>
      </c>
    </row>
    <row r="7888" customFormat="false" ht="15" hidden="false" customHeight="false" outlineLevel="0" collapsed="false">
      <c r="A7888" s="35"/>
      <c r="B7888" s="35"/>
      <c r="G7888" s="0" t="str">
        <f aca="false">IF(A7888="","",IF(AND(A7888&gt;=Debut,A7888&lt;Fin),1,0))</f>
        <v/>
      </c>
      <c r="H7888" s="0" t="str">
        <f aca="false">IF(G7888=1,INT(ROUND((A7888-Debut)*86400,0)/600),"")</f>
        <v/>
      </c>
      <c r="I7888" s="0" t="str">
        <f aca="false">IF(G7888=1,INT(ROUND((A7888-Debut)*86400,0)/3600),"")</f>
        <v/>
      </c>
      <c r="J7888" s="0" t="str">
        <f aca="false">IF(OR(A7888="",B7888=""),"",ROUND((B7888-A7888)*86400,0))</f>
        <v/>
      </c>
      <c r="K7888" s="37" t="str">
        <f aca="false">IF(G7888=1,IF(COUNTIFS($C:$C,C7888,$G:$G,1,$A:$A,"&gt;="&amp;(A7888-FenetreInterm/86400),$A:$A,"&lt;="&amp;A7888)&gt;=NbInterm,1,0),"")</f>
        <v/>
      </c>
      <c r="L7888" s="37" t="str">
        <f aca="false">IF(G7888=1,IF(B7888="",0,IF(J7888&lt;SeuilFugitive,1,0)),"")</f>
        <v/>
      </c>
      <c r="M7888" s="37" t="str">
        <f aca="false">IF(G7888=1,IF(B7888="",IF((Fin-A7888)*24&gt;SeuilFigee,1,0),IF(J7888&gt;SeuilFigee*3600,1,0)),"")</f>
        <v/>
      </c>
      <c r="N7888" s="0" t="str">
        <f aca="false">IF(G7888=1,IF(COUNTIF(H$2:H7888,H7888)=1,COUNTIF($H:$H,H7888),""),"")</f>
        <v/>
      </c>
      <c r="O7888" s="0" t="str">
        <f aca="false">IF(G7888=1,IF(COUNTIF(I$2:I7888,I7888)=1,COUNTIF($I:$I,I7888),""),"")</f>
        <v/>
      </c>
      <c r="P7888" s="38" t="str">
        <f aca="false">IF(G7888=1,IF(COUNTIFS(C$2:C7888,C7888,G$2:G7888,1)=1,COUNTIFS($C:$C,C7888,$G:$G,1)+ROW()/10000000,""),"")</f>
        <v/>
      </c>
      <c r="Q7888" s="0" t="str">
        <f aca="false">IF(K7888=1,IF(COUNTIFS(C$2:C7888,C7888,K$2:K7888,1)=1,1,0),"")</f>
        <v/>
      </c>
      <c r="R7888" s="0" t="str">
        <f aca="false">IF(M7888=1,IF(COUNTIFS(C$2:C7888,C7888,M$2:M7888,1)=1,1,0),"")</f>
        <v/>
      </c>
      <c r="S7888" s="0" t="str">
        <f aca="false">IF(L7888=1,IF(COUNTIFS(C$2:C7888,C7888,L$2:L7888,1)=1,1,0),"")</f>
        <v/>
      </c>
      <c r="T7888" s="38" t="str">
        <f aca="false">IF(N7888="","",N7888+ROW()/10000000)</f>
        <v/>
      </c>
      <c r="U7888" s="0" t="str">
        <f aca="false">IF(G7888=1,IF(B7888="",1,0),"")</f>
        <v/>
      </c>
    </row>
    <row r="7889" customFormat="false" ht="15" hidden="false" customHeight="false" outlineLevel="0" collapsed="false">
      <c r="A7889" s="35"/>
      <c r="B7889" s="35"/>
      <c r="G7889" s="0" t="str">
        <f aca="false">IF(A7889="","",IF(AND(A7889&gt;=Debut,A7889&lt;Fin),1,0))</f>
        <v/>
      </c>
      <c r="H7889" s="0" t="str">
        <f aca="false">IF(G7889=1,INT(ROUND((A7889-Debut)*86400,0)/600),"")</f>
        <v/>
      </c>
      <c r="I7889" s="0" t="str">
        <f aca="false">IF(G7889=1,INT(ROUND((A7889-Debut)*86400,0)/3600),"")</f>
        <v/>
      </c>
      <c r="J7889" s="0" t="str">
        <f aca="false">IF(OR(A7889="",B7889=""),"",ROUND((B7889-A7889)*86400,0))</f>
        <v/>
      </c>
      <c r="K7889" s="37" t="str">
        <f aca="false">IF(G7889=1,IF(COUNTIFS($C:$C,C7889,$G:$G,1,$A:$A,"&gt;="&amp;(A7889-FenetreInterm/86400),$A:$A,"&lt;="&amp;A7889)&gt;=NbInterm,1,0),"")</f>
        <v/>
      </c>
      <c r="L7889" s="37" t="str">
        <f aca="false">IF(G7889=1,IF(B7889="",0,IF(J7889&lt;SeuilFugitive,1,0)),"")</f>
        <v/>
      </c>
      <c r="M7889" s="37" t="str">
        <f aca="false">IF(G7889=1,IF(B7889="",IF((Fin-A7889)*24&gt;SeuilFigee,1,0),IF(J7889&gt;SeuilFigee*3600,1,0)),"")</f>
        <v/>
      </c>
      <c r="N7889" s="0" t="str">
        <f aca="false">IF(G7889=1,IF(COUNTIF(H$2:H7889,H7889)=1,COUNTIF($H:$H,H7889),""),"")</f>
        <v/>
      </c>
      <c r="O7889" s="0" t="str">
        <f aca="false">IF(G7889=1,IF(COUNTIF(I$2:I7889,I7889)=1,COUNTIF($I:$I,I7889),""),"")</f>
        <v/>
      </c>
      <c r="P7889" s="38" t="str">
        <f aca="false">IF(G7889=1,IF(COUNTIFS(C$2:C7889,C7889,G$2:G7889,1)=1,COUNTIFS($C:$C,C7889,$G:$G,1)+ROW()/10000000,""),"")</f>
        <v/>
      </c>
      <c r="Q7889" s="0" t="str">
        <f aca="false">IF(K7889=1,IF(COUNTIFS(C$2:C7889,C7889,K$2:K7889,1)=1,1,0),"")</f>
        <v/>
      </c>
      <c r="R7889" s="0" t="str">
        <f aca="false">IF(M7889=1,IF(COUNTIFS(C$2:C7889,C7889,M$2:M7889,1)=1,1,0),"")</f>
        <v/>
      </c>
      <c r="S7889" s="0" t="str">
        <f aca="false">IF(L7889=1,IF(COUNTIFS(C$2:C7889,C7889,L$2:L7889,1)=1,1,0),"")</f>
        <v/>
      </c>
      <c r="T7889" s="38" t="str">
        <f aca="false">IF(N7889="","",N7889+ROW()/10000000)</f>
        <v/>
      </c>
      <c r="U7889" s="0" t="str">
        <f aca="false">IF(G7889=1,IF(B7889="",1,0),"")</f>
        <v/>
      </c>
    </row>
    <row r="7890" customFormat="false" ht="15" hidden="false" customHeight="false" outlineLevel="0" collapsed="false">
      <c r="A7890" s="35"/>
      <c r="B7890" s="35"/>
      <c r="G7890" s="0" t="str">
        <f aca="false">IF(A7890="","",IF(AND(A7890&gt;=Debut,A7890&lt;Fin),1,0))</f>
        <v/>
      </c>
      <c r="H7890" s="0" t="str">
        <f aca="false">IF(G7890=1,INT(ROUND((A7890-Debut)*86400,0)/600),"")</f>
        <v/>
      </c>
      <c r="I7890" s="0" t="str">
        <f aca="false">IF(G7890=1,INT(ROUND((A7890-Debut)*86400,0)/3600),"")</f>
        <v/>
      </c>
      <c r="J7890" s="0" t="str">
        <f aca="false">IF(OR(A7890="",B7890=""),"",ROUND((B7890-A7890)*86400,0))</f>
        <v/>
      </c>
      <c r="K7890" s="37" t="str">
        <f aca="false">IF(G7890=1,IF(COUNTIFS($C:$C,C7890,$G:$G,1,$A:$A,"&gt;="&amp;(A7890-FenetreInterm/86400),$A:$A,"&lt;="&amp;A7890)&gt;=NbInterm,1,0),"")</f>
        <v/>
      </c>
      <c r="L7890" s="37" t="str">
        <f aca="false">IF(G7890=1,IF(B7890="",0,IF(J7890&lt;SeuilFugitive,1,0)),"")</f>
        <v/>
      </c>
      <c r="M7890" s="37" t="str">
        <f aca="false">IF(G7890=1,IF(B7890="",IF((Fin-A7890)*24&gt;SeuilFigee,1,0),IF(J7890&gt;SeuilFigee*3600,1,0)),"")</f>
        <v/>
      </c>
      <c r="N7890" s="0" t="str">
        <f aca="false">IF(G7890=1,IF(COUNTIF(H$2:H7890,H7890)=1,COUNTIF($H:$H,H7890),""),"")</f>
        <v/>
      </c>
      <c r="O7890" s="0" t="str">
        <f aca="false">IF(G7890=1,IF(COUNTIF(I$2:I7890,I7890)=1,COUNTIF($I:$I,I7890),""),"")</f>
        <v/>
      </c>
      <c r="P7890" s="38" t="str">
        <f aca="false">IF(G7890=1,IF(COUNTIFS(C$2:C7890,C7890,G$2:G7890,1)=1,COUNTIFS($C:$C,C7890,$G:$G,1)+ROW()/10000000,""),"")</f>
        <v/>
      </c>
      <c r="Q7890" s="0" t="str">
        <f aca="false">IF(K7890=1,IF(COUNTIFS(C$2:C7890,C7890,K$2:K7890,1)=1,1,0),"")</f>
        <v/>
      </c>
      <c r="R7890" s="0" t="str">
        <f aca="false">IF(M7890=1,IF(COUNTIFS(C$2:C7890,C7890,M$2:M7890,1)=1,1,0),"")</f>
        <v/>
      </c>
      <c r="S7890" s="0" t="str">
        <f aca="false">IF(L7890=1,IF(COUNTIFS(C$2:C7890,C7890,L$2:L7890,1)=1,1,0),"")</f>
        <v/>
      </c>
      <c r="T7890" s="38" t="str">
        <f aca="false">IF(N7890="","",N7890+ROW()/10000000)</f>
        <v/>
      </c>
      <c r="U7890" s="0" t="str">
        <f aca="false">IF(G7890=1,IF(B7890="",1,0),"")</f>
        <v/>
      </c>
    </row>
    <row r="7891" customFormat="false" ht="15" hidden="false" customHeight="false" outlineLevel="0" collapsed="false">
      <c r="A7891" s="35"/>
      <c r="B7891" s="35"/>
      <c r="G7891" s="0" t="str">
        <f aca="false">IF(A7891="","",IF(AND(A7891&gt;=Debut,A7891&lt;Fin),1,0))</f>
        <v/>
      </c>
      <c r="H7891" s="0" t="str">
        <f aca="false">IF(G7891=1,INT(ROUND((A7891-Debut)*86400,0)/600),"")</f>
        <v/>
      </c>
      <c r="I7891" s="0" t="str">
        <f aca="false">IF(G7891=1,INT(ROUND((A7891-Debut)*86400,0)/3600),"")</f>
        <v/>
      </c>
      <c r="J7891" s="0" t="str">
        <f aca="false">IF(OR(A7891="",B7891=""),"",ROUND((B7891-A7891)*86400,0))</f>
        <v/>
      </c>
      <c r="K7891" s="37" t="str">
        <f aca="false">IF(G7891=1,IF(COUNTIFS($C:$C,C7891,$G:$G,1,$A:$A,"&gt;="&amp;(A7891-FenetreInterm/86400),$A:$A,"&lt;="&amp;A7891)&gt;=NbInterm,1,0),"")</f>
        <v/>
      </c>
      <c r="L7891" s="37" t="str">
        <f aca="false">IF(G7891=1,IF(B7891="",0,IF(J7891&lt;SeuilFugitive,1,0)),"")</f>
        <v/>
      </c>
      <c r="M7891" s="37" t="str">
        <f aca="false">IF(G7891=1,IF(B7891="",IF((Fin-A7891)*24&gt;SeuilFigee,1,0),IF(J7891&gt;SeuilFigee*3600,1,0)),"")</f>
        <v/>
      </c>
      <c r="N7891" s="0" t="str">
        <f aca="false">IF(G7891=1,IF(COUNTIF(H$2:H7891,H7891)=1,COUNTIF($H:$H,H7891),""),"")</f>
        <v/>
      </c>
      <c r="O7891" s="0" t="str">
        <f aca="false">IF(G7891=1,IF(COUNTIF(I$2:I7891,I7891)=1,COUNTIF($I:$I,I7891),""),"")</f>
        <v/>
      </c>
      <c r="P7891" s="38" t="str">
        <f aca="false">IF(G7891=1,IF(COUNTIFS(C$2:C7891,C7891,G$2:G7891,1)=1,COUNTIFS($C:$C,C7891,$G:$G,1)+ROW()/10000000,""),"")</f>
        <v/>
      </c>
      <c r="Q7891" s="0" t="str">
        <f aca="false">IF(K7891=1,IF(COUNTIFS(C$2:C7891,C7891,K$2:K7891,1)=1,1,0),"")</f>
        <v/>
      </c>
      <c r="R7891" s="0" t="str">
        <f aca="false">IF(M7891=1,IF(COUNTIFS(C$2:C7891,C7891,M$2:M7891,1)=1,1,0),"")</f>
        <v/>
      </c>
      <c r="S7891" s="0" t="str">
        <f aca="false">IF(L7891=1,IF(COUNTIFS(C$2:C7891,C7891,L$2:L7891,1)=1,1,0),"")</f>
        <v/>
      </c>
      <c r="T7891" s="38" t="str">
        <f aca="false">IF(N7891="","",N7891+ROW()/10000000)</f>
        <v/>
      </c>
      <c r="U7891" s="0" t="str">
        <f aca="false">IF(G7891=1,IF(B7891="",1,0),"")</f>
        <v/>
      </c>
    </row>
    <row r="7892" customFormat="false" ht="15" hidden="false" customHeight="false" outlineLevel="0" collapsed="false">
      <c r="A7892" s="35"/>
      <c r="B7892" s="35"/>
      <c r="G7892" s="0" t="str">
        <f aca="false">IF(A7892="","",IF(AND(A7892&gt;=Debut,A7892&lt;Fin),1,0))</f>
        <v/>
      </c>
      <c r="H7892" s="0" t="str">
        <f aca="false">IF(G7892=1,INT(ROUND((A7892-Debut)*86400,0)/600),"")</f>
        <v/>
      </c>
      <c r="I7892" s="0" t="str">
        <f aca="false">IF(G7892=1,INT(ROUND((A7892-Debut)*86400,0)/3600),"")</f>
        <v/>
      </c>
      <c r="J7892" s="0" t="str">
        <f aca="false">IF(OR(A7892="",B7892=""),"",ROUND((B7892-A7892)*86400,0))</f>
        <v/>
      </c>
      <c r="K7892" s="37" t="str">
        <f aca="false">IF(G7892=1,IF(COUNTIFS($C:$C,C7892,$G:$G,1,$A:$A,"&gt;="&amp;(A7892-FenetreInterm/86400),$A:$A,"&lt;="&amp;A7892)&gt;=NbInterm,1,0),"")</f>
        <v/>
      </c>
      <c r="L7892" s="37" t="str">
        <f aca="false">IF(G7892=1,IF(B7892="",0,IF(J7892&lt;SeuilFugitive,1,0)),"")</f>
        <v/>
      </c>
      <c r="M7892" s="37" t="str">
        <f aca="false">IF(G7892=1,IF(B7892="",IF((Fin-A7892)*24&gt;SeuilFigee,1,0),IF(J7892&gt;SeuilFigee*3600,1,0)),"")</f>
        <v/>
      </c>
      <c r="N7892" s="0" t="str">
        <f aca="false">IF(G7892=1,IF(COUNTIF(H$2:H7892,H7892)=1,COUNTIF($H:$H,H7892),""),"")</f>
        <v/>
      </c>
      <c r="O7892" s="0" t="str">
        <f aca="false">IF(G7892=1,IF(COUNTIF(I$2:I7892,I7892)=1,COUNTIF($I:$I,I7892),""),"")</f>
        <v/>
      </c>
      <c r="P7892" s="38" t="str">
        <f aca="false">IF(G7892=1,IF(COUNTIFS(C$2:C7892,C7892,G$2:G7892,1)=1,COUNTIFS($C:$C,C7892,$G:$G,1)+ROW()/10000000,""),"")</f>
        <v/>
      </c>
      <c r="Q7892" s="0" t="str">
        <f aca="false">IF(K7892=1,IF(COUNTIFS(C$2:C7892,C7892,K$2:K7892,1)=1,1,0),"")</f>
        <v/>
      </c>
      <c r="R7892" s="0" t="str">
        <f aca="false">IF(M7892=1,IF(COUNTIFS(C$2:C7892,C7892,M$2:M7892,1)=1,1,0),"")</f>
        <v/>
      </c>
      <c r="S7892" s="0" t="str">
        <f aca="false">IF(L7892=1,IF(COUNTIFS(C$2:C7892,C7892,L$2:L7892,1)=1,1,0),"")</f>
        <v/>
      </c>
      <c r="T7892" s="38" t="str">
        <f aca="false">IF(N7892="","",N7892+ROW()/10000000)</f>
        <v/>
      </c>
      <c r="U7892" s="0" t="str">
        <f aca="false">IF(G7892=1,IF(B7892="",1,0),"")</f>
        <v/>
      </c>
    </row>
    <row r="7893" customFormat="false" ht="15" hidden="false" customHeight="false" outlineLevel="0" collapsed="false">
      <c r="A7893" s="35"/>
      <c r="B7893" s="35"/>
      <c r="G7893" s="0" t="str">
        <f aca="false">IF(A7893="","",IF(AND(A7893&gt;=Debut,A7893&lt;Fin),1,0))</f>
        <v/>
      </c>
      <c r="H7893" s="0" t="str">
        <f aca="false">IF(G7893=1,INT(ROUND((A7893-Debut)*86400,0)/600),"")</f>
        <v/>
      </c>
      <c r="I7893" s="0" t="str">
        <f aca="false">IF(G7893=1,INT(ROUND((A7893-Debut)*86400,0)/3600),"")</f>
        <v/>
      </c>
      <c r="J7893" s="0" t="str">
        <f aca="false">IF(OR(A7893="",B7893=""),"",ROUND((B7893-A7893)*86400,0))</f>
        <v/>
      </c>
      <c r="K7893" s="37" t="str">
        <f aca="false">IF(G7893=1,IF(COUNTIFS($C:$C,C7893,$G:$G,1,$A:$A,"&gt;="&amp;(A7893-FenetreInterm/86400),$A:$A,"&lt;="&amp;A7893)&gt;=NbInterm,1,0),"")</f>
        <v/>
      </c>
      <c r="L7893" s="37" t="str">
        <f aca="false">IF(G7893=1,IF(B7893="",0,IF(J7893&lt;SeuilFugitive,1,0)),"")</f>
        <v/>
      </c>
      <c r="M7893" s="37" t="str">
        <f aca="false">IF(G7893=1,IF(B7893="",IF((Fin-A7893)*24&gt;SeuilFigee,1,0),IF(J7893&gt;SeuilFigee*3600,1,0)),"")</f>
        <v/>
      </c>
      <c r="N7893" s="0" t="str">
        <f aca="false">IF(G7893=1,IF(COUNTIF(H$2:H7893,H7893)=1,COUNTIF($H:$H,H7893),""),"")</f>
        <v/>
      </c>
      <c r="O7893" s="0" t="str">
        <f aca="false">IF(G7893=1,IF(COUNTIF(I$2:I7893,I7893)=1,COUNTIF($I:$I,I7893),""),"")</f>
        <v/>
      </c>
      <c r="P7893" s="38" t="str">
        <f aca="false">IF(G7893=1,IF(COUNTIFS(C$2:C7893,C7893,G$2:G7893,1)=1,COUNTIFS($C:$C,C7893,$G:$G,1)+ROW()/10000000,""),"")</f>
        <v/>
      </c>
      <c r="Q7893" s="0" t="str">
        <f aca="false">IF(K7893=1,IF(COUNTIFS(C$2:C7893,C7893,K$2:K7893,1)=1,1,0),"")</f>
        <v/>
      </c>
      <c r="R7893" s="0" t="str">
        <f aca="false">IF(M7893=1,IF(COUNTIFS(C$2:C7893,C7893,M$2:M7893,1)=1,1,0),"")</f>
        <v/>
      </c>
      <c r="S7893" s="0" t="str">
        <f aca="false">IF(L7893=1,IF(COUNTIFS(C$2:C7893,C7893,L$2:L7893,1)=1,1,0),"")</f>
        <v/>
      </c>
      <c r="T7893" s="38" t="str">
        <f aca="false">IF(N7893="","",N7893+ROW()/10000000)</f>
        <v/>
      </c>
      <c r="U7893" s="0" t="str">
        <f aca="false">IF(G7893=1,IF(B7893="",1,0),"")</f>
        <v/>
      </c>
    </row>
    <row r="7894" customFormat="false" ht="15" hidden="false" customHeight="false" outlineLevel="0" collapsed="false">
      <c r="A7894" s="35"/>
      <c r="B7894" s="35"/>
      <c r="G7894" s="0" t="str">
        <f aca="false">IF(A7894="","",IF(AND(A7894&gt;=Debut,A7894&lt;Fin),1,0))</f>
        <v/>
      </c>
      <c r="H7894" s="0" t="str">
        <f aca="false">IF(G7894=1,INT(ROUND((A7894-Debut)*86400,0)/600),"")</f>
        <v/>
      </c>
      <c r="I7894" s="0" t="str">
        <f aca="false">IF(G7894=1,INT(ROUND((A7894-Debut)*86400,0)/3600),"")</f>
        <v/>
      </c>
      <c r="J7894" s="0" t="str">
        <f aca="false">IF(OR(A7894="",B7894=""),"",ROUND((B7894-A7894)*86400,0))</f>
        <v/>
      </c>
      <c r="K7894" s="37" t="str">
        <f aca="false">IF(G7894=1,IF(COUNTIFS($C:$C,C7894,$G:$G,1,$A:$A,"&gt;="&amp;(A7894-FenetreInterm/86400),$A:$A,"&lt;="&amp;A7894)&gt;=NbInterm,1,0),"")</f>
        <v/>
      </c>
      <c r="L7894" s="37" t="str">
        <f aca="false">IF(G7894=1,IF(B7894="",0,IF(J7894&lt;SeuilFugitive,1,0)),"")</f>
        <v/>
      </c>
      <c r="M7894" s="37" t="str">
        <f aca="false">IF(G7894=1,IF(B7894="",IF((Fin-A7894)*24&gt;SeuilFigee,1,0),IF(J7894&gt;SeuilFigee*3600,1,0)),"")</f>
        <v/>
      </c>
      <c r="N7894" s="0" t="str">
        <f aca="false">IF(G7894=1,IF(COUNTIF(H$2:H7894,H7894)=1,COUNTIF($H:$H,H7894),""),"")</f>
        <v/>
      </c>
      <c r="O7894" s="0" t="str">
        <f aca="false">IF(G7894=1,IF(COUNTIF(I$2:I7894,I7894)=1,COUNTIF($I:$I,I7894),""),"")</f>
        <v/>
      </c>
      <c r="P7894" s="38" t="str">
        <f aca="false">IF(G7894=1,IF(COUNTIFS(C$2:C7894,C7894,G$2:G7894,1)=1,COUNTIFS($C:$C,C7894,$G:$G,1)+ROW()/10000000,""),"")</f>
        <v/>
      </c>
      <c r="Q7894" s="0" t="str">
        <f aca="false">IF(K7894=1,IF(COUNTIFS(C$2:C7894,C7894,K$2:K7894,1)=1,1,0),"")</f>
        <v/>
      </c>
      <c r="R7894" s="0" t="str">
        <f aca="false">IF(M7894=1,IF(COUNTIFS(C$2:C7894,C7894,M$2:M7894,1)=1,1,0),"")</f>
        <v/>
      </c>
      <c r="S7894" s="0" t="str">
        <f aca="false">IF(L7894=1,IF(COUNTIFS(C$2:C7894,C7894,L$2:L7894,1)=1,1,0),"")</f>
        <v/>
      </c>
      <c r="T7894" s="38" t="str">
        <f aca="false">IF(N7894="","",N7894+ROW()/10000000)</f>
        <v/>
      </c>
      <c r="U7894" s="0" t="str">
        <f aca="false">IF(G7894=1,IF(B7894="",1,0),"")</f>
        <v/>
      </c>
    </row>
    <row r="7895" customFormat="false" ht="15" hidden="false" customHeight="false" outlineLevel="0" collapsed="false">
      <c r="A7895" s="35"/>
      <c r="B7895" s="35"/>
      <c r="G7895" s="0" t="str">
        <f aca="false">IF(A7895="","",IF(AND(A7895&gt;=Debut,A7895&lt;Fin),1,0))</f>
        <v/>
      </c>
      <c r="H7895" s="0" t="str">
        <f aca="false">IF(G7895=1,INT(ROUND((A7895-Debut)*86400,0)/600),"")</f>
        <v/>
      </c>
      <c r="I7895" s="0" t="str">
        <f aca="false">IF(G7895=1,INT(ROUND((A7895-Debut)*86400,0)/3600),"")</f>
        <v/>
      </c>
      <c r="J7895" s="0" t="str">
        <f aca="false">IF(OR(A7895="",B7895=""),"",ROUND((B7895-A7895)*86400,0))</f>
        <v/>
      </c>
      <c r="K7895" s="37" t="str">
        <f aca="false">IF(G7895=1,IF(COUNTIFS($C:$C,C7895,$G:$G,1,$A:$A,"&gt;="&amp;(A7895-FenetreInterm/86400),$A:$A,"&lt;="&amp;A7895)&gt;=NbInterm,1,0),"")</f>
        <v/>
      </c>
      <c r="L7895" s="37" t="str">
        <f aca="false">IF(G7895=1,IF(B7895="",0,IF(J7895&lt;SeuilFugitive,1,0)),"")</f>
        <v/>
      </c>
      <c r="M7895" s="37" t="str">
        <f aca="false">IF(G7895=1,IF(B7895="",IF((Fin-A7895)*24&gt;SeuilFigee,1,0),IF(J7895&gt;SeuilFigee*3600,1,0)),"")</f>
        <v/>
      </c>
      <c r="N7895" s="0" t="str">
        <f aca="false">IF(G7895=1,IF(COUNTIF(H$2:H7895,H7895)=1,COUNTIF($H:$H,H7895),""),"")</f>
        <v/>
      </c>
      <c r="O7895" s="0" t="str">
        <f aca="false">IF(G7895=1,IF(COUNTIF(I$2:I7895,I7895)=1,COUNTIF($I:$I,I7895),""),"")</f>
        <v/>
      </c>
      <c r="P7895" s="38" t="str">
        <f aca="false">IF(G7895=1,IF(COUNTIFS(C$2:C7895,C7895,G$2:G7895,1)=1,COUNTIFS($C:$C,C7895,$G:$G,1)+ROW()/10000000,""),"")</f>
        <v/>
      </c>
      <c r="Q7895" s="0" t="str">
        <f aca="false">IF(K7895=1,IF(COUNTIFS(C$2:C7895,C7895,K$2:K7895,1)=1,1,0),"")</f>
        <v/>
      </c>
      <c r="R7895" s="0" t="str">
        <f aca="false">IF(M7895=1,IF(COUNTIFS(C$2:C7895,C7895,M$2:M7895,1)=1,1,0),"")</f>
        <v/>
      </c>
      <c r="S7895" s="0" t="str">
        <f aca="false">IF(L7895=1,IF(COUNTIFS(C$2:C7895,C7895,L$2:L7895,1)=1,1,0),"")</f>
        <v/>
      </c>
      <c r="T7895" s="38" t="str">
        <f aca="false">IF(N7895="","",N7895+ROW()/10000000)</f>
        <v/>
      </c>
      <c r="U7895" s="0" t="str">
        <f aca="false">IF(G7895=1,IF(B7895="",1,0),"")</f>
        <v/>
      </c>
    </row>
    <row r="7896" customFormat="false" ht="15" hidden="false" customHeight="false" outlineLevel="0" collapsed="false">
      <c r="A7896" s="35"/>
      <c r="B7896" s="35"/>
      <c r="G7896" s="0" t="str">
        <f aca="false">IF(A7896="","",IF(AND(A7896&gt;=Debut,A7896&lt;Fin),1,0))</f>
        <v/>
      </c>
      <c r="H7896" s="0" t="str">
        <f aca="false">IF(G7896=1,INT(ROUND((A7896-Debut)*86400,0)/600),"")</f>
        <v/>
      </c>
      <c r="I7896" s="0" t="str">
        <f aca="false">IF(G7896=1,INT(ROUND((A7896-Debut)*86400,0)/3600),"")</f>
        <v/>
      </c>
      <c r="J7896" s="0" t="str">
        <f aca="false">IF(OR(A7896="",B7896=""),"",ROUND((B7896-A7896)*86400,0))</f>
        <v/>
      </c>
      <c r="K7896" s="37" t="str">
        <f aca="false">IF(G7896=1,IF(COUNTIFS($C:$C,C7896,$G:$G,1,$A:$A,"&gt;="&amp;(A7896-FenetreInterm/86400),$A:$A,"&lt;="&amp;A7896)&gt;=NbInterm,1,0),"")</f>
        <v/>
      </c>
      <c r="L7896" s="37" t="str">
        <f aca="false">IF(G7896=1,IF(B7896="",0,IF(J7896&lt;SeuilFugitive,1,0)),"")</f>
        <v/>
      </c>
      <c r="M7896" s="37" t="str">
        <f aca="false">IF(G7896=1,IF(B7896="",IF((Fin-A7896)*24&gt;SeuilFigee,1,0),IF(J7896&gt;SeuilFigee*3600,1,0)),"")</f>
        <v/>
      </c>
      <c r="N7896" s="0" t="str">
        <f aca="false">IF(G7896=1,IF(COUNTIF(H$2:H7896,H7896)=1,COUNTIF($H:$H,H7896),""),"")</f>
        <v/>
      </c>
      <c r="O7896" s="0" t="str">
        <f aca="false">IF(G7896=1,IF(COUNTIF(I$2:I7896,I7896)=1,COUNTIF($I:$I,I7896),""),"")</f>
        <v/>
      </c>
      <c r="P7896" s="38" t="str">
        <f aca="false">IF(G7896=1,IF(COUNTIFS(C$2:C7896,C7896,G$2:G7896,1)=1,COUNTIFS($C:$C,C7896,$G:$G,1)+ROW()/10000000,""),"")</f>
        <v/>
      </c>
      <c r="Q7896" s="0" t="str">
        <f aca="false">IF(K7896=1,IF(COUNTIFS(C$2:C7896,C7896,K$2:K7896,1)=1,1,0),"")</f>
        <v/>
      </c>
      <c r="R7896" s="0" t="str">
        <f aca="false">IF(M7896=1,IF(COUNTIFS(C$2:C7896,C7896,M$2:M7896,1)=1,1,0),"")</f>
        <v/>
      </c>
      <c r="S7896" s="0" t="str">
        <f aca="false">IF(L7896=1,IF(COUNTIFS(C$2:C7896,C7896,L$2:L7896,1)=1,1,0),"")</f>
        <v/>
      </c>
      <c r="T7896" s="38" t="str">
        <f aca="false">IF(N7896="","",N7896+ROW()/10000000)</f>
        <v/>
      </c>
      <c r="U7896" s="0" t="str">
        <f aca="false">IF(G7896=1,IF(B7896="",1,0),"")</f>
        <v/>
      </c>
    </row>
    <row r="7897" customFormat="false" ht="15" hidden="false" customHeight="false" outlineLevel="0" collapsed="false">
      <c r="A7897" s="35"/>
      <c r="B7897" s="35"/>
      <c r="G7897" s="0" t="str">
        <f aca="false">IF(A7897="","",IF(AND(A7897&gt;=Debut,A7897&lt;Fin),1,0))</f>
        <v/>
      </c>
      <c r="H7897" s="0" t="str">
        <f aca="false">IF(G7897=1,INT(ROUND((A7897-Debut)*86400,0)/600),"")</f>
        <v/>
      </c>
      <c r="I7897" s="0" t="str">
        <f aca="false">IF(G7897=1,INT(ROUND((A7897-Debut)*86400,0)/3600),"")</f>
        <v/>
      </c>
      <c r="J7897" s="0" t="str">
        <f aca="false">IF(OR(A7897="",B7897=""),"",ROUND((B7897-A7897)*86400,0))</f>
        <v/>
      </c>
      <c r="K7897" s="37" t="str">
        <f aca="false">IF(G7897=1,IF(COUNTIFS($C:$C,C7897,$G:$G,1,$A:$A,"&gt;="&amp;(A7897-FenetreInterm/86400),$A:$A,"&lt;="&amp;A7897)&gt;=NbInterm,1,0),"")</f>
        <v/>
      </c>
      <c r="L7897" s="37" t="str">
        <f aca="false">IF(G7897=1,IF(B7897="",0,IF(J7897&lt;SeuilFugitive,1,0)),"")</f>
        <v/>
      </c>
      <c r="M7897" s="37" t="str">
        <f aca="false">IF(G7897=1,IF(B7897="",IF((Fin-A7897)*24&gt;SeuilFigee,1,0),IF(J7897&gt;SeuilFigee*3600,1,0)),"")</f>
        <v/>
      </c>
      <c r="N7897" s="0" t="str">
        <f aca="false">IF(G7897=1,IF(COUNTIF(H$2:H7897,H7897)=1,COUNTIF($H:$H,H7897),""),"")</f>
        <v/>
      </c>
      <c r="O7897" s="0" t="str">
        <f aca="false">IF(G7897=1,IF(COUNTIF(I$2:I7897,I7897)=1,COUNTIF($I:$I,I7897),""),"")</f>
        <v/>
      </c>
      <c r="P7897" s="38" t="str">
        <f aca="false">IF(G7897=1,IF(COUNTIFS(C$2:C7897,C7897,G$2:G7897,1)=1,COUNTIFS($C:$C,C7897,$G:$G,1)+ROW()/10000000,""),"")</f>
        <v/>
      </c>
      <c r="Q7897" s="0" t="str">
        <f aca="false">IF(K7897=1,IF(COUNTIFS(C$2:C7897,C7897,K$2:K7897,1)=1,1,0),"")</f>
        <v/>
      </c>
      <c r="R7897" s="0" t="str">
        <f aca="false">IF(M7897=1,IF(COUNTIFS(C$2:C7897,C7897,M$2:M7897,1)=1,1,0),"")</f>
        <v/>
      </c>
      <c r="S7897" s="0" t="str">
        <f aca="false">IF(L7897=1,IF(COUNTIFS(C$2:C7897,C7897,L$2:L7897,1)=1,1,0),"")</f>
        <v/>
      </c>
      <c r="T7897" s="38" t="str">
        <f aca="false">IF(N7897="","",N7897+ROW()/10000000)</f>
        <v/>
      </c>
      <c r="U7897" s="0" t="str">
        <f aca="false">IF(G7897=1,IF(B7897="",1,0),"")</f>
        <v/>
      </c>
    </row>
    <row r="7898" customFormat="false" ht="15" hidden="false" customHeight="false" outlineLevel="0" collapsed="false">
      <c r="A7898" s="35"/>
      <c r="B7898" s="35"/>
      <c r="G7898" s="0" t="str">
        <f aca="false">IF(A7898="","",IF(AND(A7898&gt;=Debut,A7898&lt;Fin),1,0))</f>
        <v/>
      </c>
      <c r="H7898" s="0" t="str">
        <f aca="false">IF(G7898=1,INT(ROUND((A7898-Debut)*86400,0)/600),"")</f>
        <v/>
      </c>
      <c r="I7898" s="0" t="str">
        <f aca="false">IF(G7898=1,INT(ROUND((A7898-Debut)*86400,0)/3600),"")</f>
        <v/>
      </c>
      <c r="J7898" s="0" t="str">
        <f aca="false">IF(OR(A7898="",B7898=""),"",ROUND((B7898-A7898)*86400,0))</f>
        <v/>
      </c>
      <c r="K7898" s="37" t="str">
        <f aca="false">IF(G7898=1,IF(COUNTIFS($C:$C,C7898,$G:$G,1,$A:$A,"&gt;="&amp;(A7898-FenetreInterm/86400),$A:$A,"&lt;="&amp;A7898)&gt;=NbInterm,1,0),"")</f>
        <v/>
      </c>
      <c r="L7898" s="37" t="str">
        <f aca="false">IF(G7898=1,IF(B7898="",0,IF(J7898&lt;SeuilFugitive,1,0)),"")</f>
        <v/>
      </c>
      <c r="M7898" s="37" t="str">
        <f aca="false">IF(G7898=1,IF(B7898="",IF((Fin-A7898)*24&gt;SeuilFigee,1,0),IF(J7898&gt;SeuilFigee*3600,1,0)),"")</f>
        <v/>
      </c>
      <c r="N7898" s="0" t="str">
        <f aca="false">IF(G7898=1,IF(COUNTIF(H$2:H7898,H7898)=1,COUNTIF($H:$H,H7898),""),"")</f>
        <v/>
      </c>
      <c r="O7898" s="0" t="str">
        <f aca="false">IF(G7898=1,IF(COUNTIF(I$2:I7898,I7898)=1,COUNTIF($I:$I,I7898),""),"")</f>
        <v/>
      </c>
      <c r="P7898" s="38" t="str">
        <f aca="false">IF(G7898=1,IF(COUNTIFS(C$2:C7898,C7898,G$2:G7898,1)=1,COUNTIFS($C:$C,C7898,$G:$G,1)+ROW()/10000000,""),"")</f>
        <v/>
      </c>
      <c r="Q7898" s="0" t="str">
        <f aca="false">IF(K7898=1,IF(COUNTIFS(C$2:C7898,C7898,K$2:K7898,1)=1,1,0),"")</f>
        <v/>
      </c>
      <c r="R7898" s="0" t="str">
        <f aca="false">IF(M7898=1,IF(COUNTIFS(C$2:C7898,C7898,M$2:M7898,1)=1,1,0),"")</f>
        <v/>
      </c>
      <c r="S7898" s="0" t="str">
        <f aca="false">IF(L7898=1,IF(COUNTIFS(C$2:C7898,C7898,L$2:L7898,1)=1,1,0),"")</f>
        <v/>
      </c>
      <c r="T7898" s="38" t="str">
        <f aca="false">IF(N7898="","",N7898+ROW()/10000000)</f>
        <v/>
      </c>
      <c r="U7898" s="0" t="str">
        <f aca="false">IF(G7898=1,IF(B7898="",1,0),"")</f>
        <v/>
      </c>
    </row>
    <row r="7899" customFormat="false" ht="15" hidden="false" customHeight="false" outlineLevel="0" collapsed="false">
      <c r="A7899" s="35"/>
      <c r="B7899" s="35"/>
      <c r="G7899" s="0" t="str">
        <f aca="false">IF(A7899="","",IF(AND(A7899&gt;=Debut,A7899&lt;Fin),1,0))</f>
        <v/>
      </c>
      <c r="H7899" s="0" t="str">
        <f aca="false">IF(G7899=1,INT(ROUND((A7899-Debut)*86400,0)/600),"")</f>
        <v/>
      </c>
      <c r="I7899" s="0" t="str">
        <f aca="false">IF(G7899=1,INT(ROUND((A7899-Debut)*86400,0)/3600),"")</f>
        <v/>
      </c>
      <c r="J7899" s="0" t="str">
        <f aca="false">IF(OR(A7899="",B7899=""),"",ROUND((B7899-A7899)*86400,0))</f>
        <v/>
      </c>
      <c r="K7899" s="37" t="str">
        <f aca="false">IF(G7899=1,IF(COUNTIFS($C:$C,C7899,$G:$G,1,$A:$A,"&gt;="&amp;(A7899-FenetreInterm/86400),$A:$A,"&lt;="&amp;A7899)&gt;=NbInterm,1,0),"")</f>
        <v/>
      </c>
      <c r="L7899" s="37" t="str">
        <f aca="false">IF(G7899=1,IF(B7899="",0,IF(J7899&lt;SeuilFugitive,1,0)),"")</f>
        <v/>
      </c>
      <c r="M7899" s="37" t="str">
        <f aca="false">IF(G7899=1,IF(B7899="",IF((Fin-A7899)*24&gt;SeuilFigee,1,0),IF(J7899&gt;SeuilFigee*3600,1,0)),"")</f>
        <v/>
      </c>
      <c r="N7899" s="0" t="str">
        <f aca="false">IF(G7899=1,IF(COUNTIF(H$2:H7899,H7899)=1,COUNTIF($H:$H,H7899),""),"")</f>
        <v/>
      </c>
      <c r="O7899" s="0" t="str">
        <f aca="false">IF(G7899=1,IF(COUNTIF(I$2:I7899,I7899)=1,COUNTIF($I:$I,I7899),""),"")</f>
        <v/>
      </c>
      <c r="P7899" s="38" t="str">
        <f aca="false">IF(G7899=1,IF(COUNTIFS(C$2:C7899,C7899,G$2:G7899,1)=1,COUNTIFS($C:$C,C7899,$G:$G,1)+ROW()/10000000,""),"")</f>
        <v/>
      </c>
      <c r="Q7899" s="0" t="str">
        <f aca="false">IF(K7899=1,IF(COUNTIFS(C$2:C7899,C7899,K$2:K7899,1)=1,1,0),"")</f>
        <v/>
      </c>
      <c r="R7899" s="0" t="str">
        <f aca="false">IF(M7899=1,IF(COUNTIFS(C$2:C7899,C7899,M$2:M7899,1)=1,1,0),"")</f>
        <v/>
      </c>
      <c r="S7899" s="0" t="str">
        <f aca="false">IF(L7899=1,IF(COUNTIFS(C$2:C7899,C7899,L$2:L7899,1)=1,1,0),"")</f>
        <v/>
      </c>
      <c r="T7899" s="38" t="str">
        <f aca="false">IF(N7899="","",N7899+ROW()/10000000)</f>
        <v/>
      </c>
      <c r="U7899" s="0" t="str">
        <f aca="false">IF(G7899=1,IF(B7899="",1,0),"")</f>
        <v/>
      </c>
    </row>
    <row r="7900" customFormat="false" ht="15" hidden="false" customHeight="false" outlineLevel="0" collapsed="false">
      <c r="A7900" s="35"/>
      <c r="B7900" s="35"/>
      <c r="G7900" s="0" t="str">
        <f aca="false">IF(A7900="","",IF(AND(A7900&gt;=Debut,A7900&lt;Fin),1,0))</f>
        <v/>
      </c>
      <c r="H7900" s="0" t="str">
        <f aca="false">IF(G7900=1,INT(ROUND((A7900-Debut)*86400,0)/600),"")</f>
        <v/>
      </c>
      <c r="I7900" s="0" t="str">
        <f aca="false">IF(G7900=1,INT(ROUND((A7900-Debut)*86400,0)/3600),"")</f>
        <v/>
      </c>
      <c r="J7900" s="0" t="str">
        <f aca="false">IF(OR(A7900="",B7900=""),"",ROUND((B7900-A7900)*86400,0))</f>
        <v/>
      </c>
      <c r="K7900" s="37" t="str">
        <f aca="false">IF(G7900=1,IF(COUNTIFS($C:$C,C7900,$G:$G,1,$A:$A,"&gt;="&amp;(A7900-FenetreInterm/86400),$A:$A,"&lt;="&amp;A7900)&gt;=NbInterm,1,0),"")</f>
        <v/>
      </c>
      <c r="L7900" s="37" t="str">
        <f aca="false">IF(G7900=1,IF(B7900="",0,IF(J7900&lt;SeuilFugitive,1,0)),"")</f>
        <v/>
      </c>
      <c r="M7900" s="37" t="str">
        <f aca="false">IF(G7900=1,IF(B7900="",IF((Fin-A7900)*24&gt;SeuilFigee,1,0),IF(J7900&gt;SeuilFigee*3600,1,0)),"")</f>
        <v/>
      </c>
      <c r="N7900" s="0" t="str">
        <f aca="false">IF(G7900=1,IF(COUNTIF(H$2:H7900,H7900)=1,COUNTIF($H:$H,H7900),""),"")</f>
        <v/>
      </c>
      <c r="O7900" s="0" t="str">
        <f aca="false">IF(G7900=1,IF(COUNTIF(I$2:I7900,I7900)=1,COUNTIF($I:$I,I7900),""),"")</f>
        <v/>
      </c>
      <c r="P7900" s="38" t="str">
        <f aca="false">IF(G7900=1,IF(COUNTIFS(C$2:C7900,C7900,G$2:G7900,1)=1,COUNTIFS($C:$C,C7900,$G:$G,1)+ROW()/10000000,""),"")</f>
        <v/>
      </c>
      <c r="Q7900" s="0" t="str">
        <f aca="false">IF(K7900=1,IF(COUNTIFS(C$2:C7900,C7900,K$2:K7900,1)=1,1,0),"")</f>
        <v/>
      </c>
      <c r="R7900" s="0" t="str">
        <f aca="false">IF(M7900=1,IF(COUNTIFS(C$2:C7900,C7900,M$2:M7900,1)=1,1,0),"")</f>
        <v/>
      </c>
      <c r="S7900" s="0" t="str">
        <f aca="false">IF(L7900=1,IF(COUNTIFS(C$2:C7900,C7900,L$2:L7900,1)=1,1,0),"")</f>
        <v/>
      </c>
      <c r="T7900" s="38" t="str">
        <f aca="false">IF(N7900="","",N7900+ROW()/10000000)</f>
        <v/>
      </c>
      <c r="U7900" s="0" t="str">
        <f aca="false">IF(G7900=1,IF(B7900="",1,0),"")</f>
        <v/>
      </c>
    </row>
    <row r="7901" customFormat="false" ht="15" hidden="false" customHeight="false" outlineLevel="0" collapsed="false">
      <c r="A7901" s="35"/>
      <c r="B7901" s="35"/>
      <c r="G7901" s="0" t="str">
        <f aca="false">IF(A7901="","",IF(AND(A7901&gt;=Debut,A7901&lt;Fin),1,0))</f>
        <v/>
      </c>
      <c r="H7901" s="0" t="str">
        <f aca="false">IF(G7901=1,INT(ROUND((A7901-Debut)*86400,0)/600),"")</f>
        <v/>
      </c>
      <c r="I7901" s="0" t="str">
        <f aca="false">IF(G7901=1,INT(ROUND((A7901-Debut)*86400,0)/3600),"")</f>
        <v/>
      </c>
      <c r="J7901" s="0" t="str">
        <f aca="false">IF(OR(A7901="",B7901=""),"",ROUND((B7901-A7901)*86400,0))</f>
        <v/>
      </c>
      <c r="K7901" s="37" t="str">
        <f aca="false">IF(G7901=1,IF(COUNTIFS($C:$C,C7901,$G:$G,1,$A:$A,"&gt;="&amp;(A7901-FenetreInterm/86400),$A:$A,"&lt;="&amp;A7901)&gt;=NbInterm,1,0),"")</f>
        <v/>
      </c>
      <c r="L7901" s="37" t="str">
        <f aca="false">IF(G7901=1,IF(B7901="",0,IF(J7901&lt;SeuilFugitive,1,0)),"")</f>
        <v/>
      </c>
      <c r="M7901" s="37" t="str">
        <f aca="false">IF(G7901=1,IF(B7901="",IF((Fin-A7901)*24&gt;SeuilFigee,1,0),IF(J7901&gt;SeuilFigee*3600,1,0)),"")</f>
        <v/>
      </c>
      <c r="N7901" s="0" t="str">
        <f aca="false">IF(G7901=1,IF(COUNTIF(H$2:H7901,H7901)=1,COUNTIF($H:$H,H7901),""),"")</f>
        <v/>
      </c>
      <c r="O7901" s="0" t="str">
        <f aca="false">IF(G7901=1,IF(COUNTIF(I$2:I7901,I7901)=1,COUNTIF($I:$I,I7901),""),"")</f>
        <v/>
      </c>
      <c r="P7901" s="38" t="str">
        <f aca="false">IF(G7901=1,IF(COUNTIFS(C$2:C7901,C7901,G$2:G7901,1)=1,COUNTIFS($C:$C,C7901,$G:$G,1)+ROW()/10000000,""),"")</f>
        <v/>
      </c>
      <c r="Q7901" s="0" t="str">
        <f aca="false">IF(K7901=1,IF(COUNTIFS(C$2:C7901,C7901,K$2:K7901,1)=1,1,0),"")</f>
        <v/>
      </c>
      <c r="R7901" s="0" t="str">
        <f aca="false">IF(M7901=1,IF(COUNTIFS(C$2:C7901,C7901,M$2:M7901,1)=1,1,0),"")</f>
        <v/>
      </c>
      <c r="S7901" s="0" t="str">
        <f aca="false">IF(L7901=1,IF(COUNTIFS(C$2:C7901,C7901,L$2:L7901,1)=1,1,0),"")</f>
        <v/>
      </c>
      <c r="T7901" s="38" t="str">
        <f aca="false">IF(N7901="","",N7901+ROW()/10000000)</f>
        <v/>
      </c>
      <c r="U7901" s="0" t="str">
        <f aca="false">IF(G7901=1,IF(B7901="",1,0),"")</f>
        <v/>
      </c>
    </row>
    <row r="7902" customFormat="false" ht="15" hidden="false" customHeight="false" outlineLevel="0" collapsed="false">
      <c r="A7902" s="35"/>
      <c r="B7902" s="35"/>
      <c r="G7902" s="0" t="str">
        <f aca="false">IF(A7902="","",IF(AND(A7902&gt;=Debut,A7902&lt;Fin),1,0))</f>
        <v/>
      </c>
      <c r="H7902" s="0" t="str">
        <f aca="false">IF(G7902=1,INT(ROUND((A7902-Debut)*86400,0)/600),"")</f>
        <v/>
      </c>
      <c r="I7902" s="0" t="str">
        <f aca="false">IF(G7902=1,INT(ROUND((A7902-Debut)*86400,0)/3600),"")</f>
        <v/>
      </c>
      <c r="J7902" s="0" t="str">
        <f aca="false">IF(OR(A7902="",B7902=""),"",ROUND((B7902-A7902)*86400,0))</f>
        <v/>
      </c>
      <c r="K7902" s="37" t="str">
        <f aca="false">IF(G7902=1,IF(COUNTIFS($C:$C,C7902,$G:$G,1,$A:$A,"&gt;="&amp;(A7902-FenetreInterm/86400),$A:$A,"&lt;="&amp;A7902)&gt;=NbInterm,1,0),"")</f>
        <v/>
      </c>
      <c r="L7902" s="37" t="str">
        <f aca="false">IF(G7902=1,IF(B7902="",0,IF(J7902&lt;SeuilFugitive,1,0)),"")</f>
        <v/>
      </c>
      <c r="M7902" s="37" t="str">
        <f aca="false">IF(G7902=1,IF(B7902="",IF((Fin-A7902)*24&gt;SeuilFigee,1,0),IF(J7902&gt;SeuilFigee*3600,1,0)),"")</f>
        <v/>
      </c>
      <c r="N7902" s="0" t="str">
        <f aca="false">IF(G7902=1,IF(COUNTIF(H$2:H7902,H7902)=1,COUNTIF($H:$H,H7902),""),"")</f>
        <v/>
      </c>
      <c r="O7902" s="0" t="str">
        <f aca="false">IF(G7902=1,IF(COUNTIF(I$2:I7902,I7902)=1,COUNTIF($I:$I,I7902),""),"")</f>
        <v/>
      </c>
      <c r="P7902" s="38" t="str">
        <f aca="false">IF(G7902=1,IF(COUNTIFS(C$2:C7902,C7902,G$2:G7902,1)=1,COUNTIFS($C:$C,C7902,$G:$G,1)+ROW()/10000000,""),"")</f>
        <v/>
      </c>
      <c r="Q7902" s="0" t="str">
        <f aca="false">IF(K7902=1,IF(COUNTIFS(C$2:C7902,C7902,K$2:K7902,1)=1,1,0),"")</f>
        <v/>
      </c>
      <c r="R7902" s="0" t="str">
        <f aca="false">IF(M7902=1,IF(COUNTIFS(C$2:C7902,C7902,M$2:M7902,1)=1,1,0),"")</f>
        <v/>
      </c>
      <c r="S7902" s="0" t="str">
        <f aca="false">IF(L7902=1,IF(COUNTIFS(C$2:C7902,C7902,L$2:L7902,1)=1,1,0),"")</f>
        <v/>
      </c>
      <c r="T7902" s="38" t="str">
        <f aca="false">IF(N7902="","",N7902+ROW()/10000000)</f>
        <v/>
      </c>
      <c r="U7902" s="0" t="str">
        <f aca="false">IF(G7902=1,IF(B7902="",1,0),"")</f>
        <v/>
      </c>
    </row>
    <row r="7903" customFormat="false" ht="15" hidden="false" customHeight="false" outlineLevel="0" collapsed="false">
      <c r="A7903" s="35"/>
      <c r="B7903" s="35"/>
      <c r="G7903" s="0" t="str">
        <f aca="false">IF(A7903="","",IF(AND(A7903&gt;=Debut,A7903&lt;Fin),1,0))</f>
        <v/>
      </c>
      <c r="H7903" s="0" t="str">
        <f aca="false">IF(G7903=1,INT(ROUND((A7903-Debut)*86400,0)/600),"")</f>
        <v/>
      </c>
      <c r="I7903" s="0" t="str">
        <f aca="false">IF(G7903=1,INT(ROUND((A7903-Debut)*86400,0)/3600),"")</f>
        <v/>
      </c>
      <c r="J7903" s="0" t="str">
        <f aca="false">IF(OR(A7903="",B7903=""),"",ROUND((B7903-A7903)*86400,0))</f>
        <v/>
      </c>
      <c r="K7903" s="37" t="str">
        <f aca="false">IF(G7903=1,IF(COUNTIFS($C:$C,C7903,$G:$G,1,$A:$A,"&gt;="&amp;(A7903-FenetreInterm/86400),$A:$A,"&lt;="&amp;A7903)&gt;=NbInterm,1,0),"")</f>
        <v/>
      </c>
      <c r="L7903" s="37" t="str">
        <f aca="false">IF(G7903=1,IF(B7903="",0,IF(J7903&lt;SeuilFugitive,1,0)),"")</f>
        <v/>
      </c>
      <c r="M7903" s="37" t="str">
        <f aca="false">IF(G7903=1,IF(B7903="",IF((Fin-A7903)*24&gt;SeuilFigee,1,0),IF(J7903&gt;SeuilFigee*3600,1,0)),"")</f>
        <v/>
      </c>
      <c r="N7903" s="0" t="str">
        <f aca="false">IF(G7903=1,IF(COUNTIF(H$2:H7903,H7903)=1,COUNTIF($H:$H,H7903),""),"")</f>
        <v/>
      </c>
      <c r="O7903" s="0" t="str">
        <f aca="false">IF(G7903=1,IF(COUNTIF(I$2:I7903,I7903)=1,COUNTIF($I:$I,I7903),""),"")</f>
        <v/>
      </c>
      <c r="P7903" s="38" t="str">
        <f aca="false">IF(G7903=1,IF(COUNTIFS(C$2:C7903,C7903,G$2:G7903,1)=1,COUNTIFS($C:$C,C7903,$G:$G,1)+ROW()/10000000,""),"")</f>
        <v/>
      </c>
      <c r="Q7903" s="0" t="str">
        <f aca="false">IF(K7903=1,IF(COUNTIFS(C$2:C7903,C7903,K$2:K7903,1)=1,1,0),"")</f>
        <v/>
      </c>
      <c r="R7903" s="0" t="str">
        <f aca="false">IF(M7903=1,IF(COUNTIFS(C$2:C7903,C7903,M$2:M7903,1)=1,1,0),"")</f>
        <v/>
      </c>
      <c r="S7903" s="0" t="str">
        <f aca="false">IF(L7903=1,IF(COUNTIFS(C$2:C7903,C7903,L$2:L7903,1)=1,1,0),"")</f>
        <v/>
      </c>
      <c r="T7903" s="38" t="str">
        <f aca="false">IF(N7903="","",N7903+ROW()/10000000)</f>
        <v/>
      </c>
      <c r="U7903" s="0" t="str">
        <f aca="false">IF(G7903=1,IF(B7903="",1,0),"")</f>
        <v/>
      </c>
    </row>
    <row r="7904" customFormat="false" ht="15" hidden="false" customHeight="false" outlineLevel="0" collapsed="false">
      <c r="A7904" s="35"/>
      <c r="B7904" s="35"/>
      <c r="G7904" s="0" t="str">
        <f aca="false">IF(A7904="","",IF(AND(A7904&gt;=Debut,A7904&lt;Fin),1,0))</f>
        <v/>
      </c>
      <c r="H7904" s="0" t="str">
        <f aca="false">IF(G7904=1,INT(ROUND((A7904-Debut)*86400,0)/600),"")</f>
        <v/>
      </c>
      <c r="I7904" s="0" t="str">
        <f aca="false">IF(G7904=1,INT(ROUND((A7904-Debut)*86400,0)/3600),"")</f>
        <v/>
      </c>
      <c r="J7904" s="0" t="str">
        <f aca="false">IF(OR(A7904="",B7904=""),"",ROUND((B7904-A7904)*86400,0))</f>
        <v/>
      </c>
      <c r="K7904" s="37" t="str">
        <f aca="false">IF(G7904=1,IF(COUNTIFS($C:$C,C7904,$G:$G,1,$A:$A,"&gt;="&amp;(A7904-FenetreInterm/86400),$A:$A,"&lt;="&amp;A7904)&gt;=NbInterm,1,0),"")</f>
        <v/>
      </c>
      <c r="L7904" s="37" t="str">
        <f aca="false">IF(G7904=1,IF(B7904="",0,IF(J7904&lt;SeuilFugitive,1,0)),"")</f>
        <v/>
      </c>
      <c r="M7904" s="37" t="str">
        <f aca="false">IF(G7904=1,IF(B7904="",IF((Fin-A7904)*24&gt;SeuilFigee,1,0),IF(J7904&gt;SeuilFigee*3600,1,0)),"")</f>
        <v/>
      </c>
      <c r="N7904" s="0" t="str">
        <f aca="false">IF(G7904=1,IF(COUNTIF(H$2:H7904,H7904)=1,COUNTIF($H:$H,H7904),""),"")</f>
        <v/>
      </c>
      <c r="O7904" s="0" t="str">
        <f aca="false">IF(G7904=1,IF(COUNTIF(I$2:I7904,I7904)=1,COUNTIF($I:$I,I7904),""),"")</f>
        <v/>
      </c>
      <c r="P7904" s="38" t="str">
        <f aca="false">IF(G7904=1,IF(COUNTIFS(C$2:C7904,C7904,G$2:G7904,1)=1,COUNTIFS($C:$C,C7904,$G:$G,1)+ROW()/10000000,""),"")</f>
        <v/>
      </c>
      <c r="Q7904" s="0" t="str">
        <f aca="false">IF(K7904=1,IF(COUNTIFS(C$2:C7904,C7904,K$2:K7904,1)=1,1,0),"")</f>
        <v/>
      </c>
      <c r="R7904" s="0" t="str">
        <f aca="false">IF(M7904=1,IF(COUNTIFS(C$2:C7904,C7904,M$2:M7904,1)=1,1,0),"")</f>
        <v/>
      </c>
      <c r="S7904" s="0" t="str">
        <f aca="false">IF(L7904=1,IF(COUNTIFS(C$2:C7904,C7904,L$2:L7904,1)=1,1,0),"")</f>
        <v/>
      </c>
      <c r="T7904" s="38" t="str">
        <f aca="false">IF(N7904="","",N7904+ROW()/10000000)</f>
        <v/>
      </c>
      <c r="U7904" s="0" t="str">
        <f aca="false">IF(G7904=1,IF(B7904="",1,0),"")</f>
        <v/>
      </c>
    </row>
    <row r="7905" customFormat="false" ht="15" hidden="false" customHeight="false" outlineLevel="0" collapsed="false">
      <c r="A7905" s="35"/>
      <c r="B7905" s="35"/>
      <c r="G7905" s="0" t="str">
        <f aca="false">IF(A7905="","",IF(AND(A7905&gt;=Debut,A7905&lt;Fin),1,0))</f>
        <v/>
      </c>
      <c r="H7905" s="0" t="str">
        <f aca="false">IF(G7905=1,INT(ROUND((A7905-Debut)*86400,0)/600),"")</f>
        <v/>
      </c>
      <c r="I7905" s="0" t="str">
        <f aca="false">IF(G7905=1,INT(ROUND((A7905-Debut)*86400,0)/3600),"")</f>
        <v/>
      </c>
      <c r="J7905" s="0" t="str">
        <f aca="false">IF(OR(A7905="",B7905=""),"",ROUND((B7905-A7905)*86400,0))</f>
        <v/>
      </c>
      <c r="K7905" s="37" t="str">
        <f aca="false">IF(G7905=1,IF(COUNTIFS($C:$C,C7905,$G:$G,1,$A:$A,"&gt;="&amp;(A7905-FenetreInterm/86400),$A:$A,"&lt;="&amp;A7905)&gt;=NbInterm,1,0),"")</f>
        <v/>
      </c>
      <c r="L7905" s="37" t="str">
        <f aca="false">IF(G7905=1,IF(B7905="",0,IF(J7905&lt;SeuilFugitive,1,0)),"")</f>
        <v/>
      </c>
      <c r="M7905" s="37" t="str">
        <f aca="false">IF(G7905=1,IF(B7905="",IF((Fin-A7905)*24&gt;SeuilFigee,1,0),IF(J7905&gt;SeuilFigee*3600,1,0)),"")</f>
        <v/>
      </c>
      <c r="N7905" s="0" t="str">
        <f aca="false">IF(G7905=1,IF(COUNTIF(H$2:H7905,H7905)=1,COUNTIF($H:$H,H7905),""),"")</f>
        <v/>
      </c>
      <c r="O7905" s="0" t="str">
        <f aca="false">IF(G7905=1,IF(COUNTIF(I$2:I7905,I7905)=1,COUNTIF($I:$I,I7905),""),"")</f>
        <v/>
      </c>
      <c r="P7905" s="38" t="str">
        <f aca="false">IF(G7905=1,IF(COUNTIFS(C$2:C7905,C7905,G$2:G7905,1)=1,COUNTIFS($C:$C,C7905,$G:$G,1)+ROW()/10000000,""),"")</f>
        <v/>
      </c>
      <c r="Q7905" s="0" t="str">
        <f aca="false">IF(K7905=1,IF(COUNTIFS(C$2:C7905,C7905,K$2:K7905,1)=1,1,0),"")</f>
        <v/>
      </c>
      <c r="R7905" s="0" t="str">
        <f aca="false">IF(M7905=1,IF(COUNTIFS(C$2:C7905,C7905,M$2:M7905,1)=1,1,0),"")</f>
        <v/>
      </c>
      <c r="S7905" s="0" t="str">
        <f aca="false">IF(L7905=1,IF(COUNTIFS(C$2:C7905,C7905,L$2:L7905,1)=1,1,0),"")</f>
        <v/>
      </c>
      <c r="T7905" s="38" t="str">
        <f aca="false">IF(N7905="","",N7905+ROW()/10000000)</f>
        <v/>
      </c>
      <c r="U7905" s="0" t="str">
        <f aca="false">IF(G7905=1,IF(B7905="",1,0),"")</f>
        <v/>
      </c>
    </row>
    <row r="7906" customFormat="false" ht="15" hidden="false" customHeight="false" outlineLevel="0" collapsed="false">
      <c r="A7906" s="35"/>
      <c r="B7906" s="35"/>
      <c r="G7906" s="0" t="str">
        <f aca="false">IF(A7906="","",IF(AND(A7906&gt;=Debut,A7906&lt;Fin),1,0))</f>
        <v/>
      </c>
      <c r="H7906" s="0" t="str">
        <f aca="false">IF(G7906=1,INT(ROUND((A7906-Debut)*86400,0)/600),"")</f>
        <v/>
      </c>
      <c r="I7906" s="0" t="str">
        <f aca="false">IF(G7906=1,INT(ROUND((A7906-Debut)*86400,0)/3600),"")</f>
        <v/>
      </c>
      <c r="J7906" s="0" t="str">
        <f aca="false">IF(OR(A7906="",B7906=""),"",ROUND((B7906-A7906)*86400,0))</f>
        <v/>
      </c>
      <c r="K7906" s="37" t="str">
        <f aca="false">IF(G7906=1,IF(COUNTIFS($C:$C,C7906,$G:$G,1,$A:$A,"&gt;="&amp;(A7906-FenetreInterm/86400),$A:$A,"&lt;="&amp;A7906)&gt;=NbInterm,1,0),"")</f>
        <v/>
      </c>
      <c r="L7906" s="37" t="str">
        <f aca="false">IF(G7906=1,IF(B7906="",0,IF(J7906&lt;SeuilFugitive,1,0)),"")</f>
        <v/>
      </c>
      <c r="M7906" s="37" t="str">
        <f aca="false">IF(G7906=1,IF(B7906="",IF((Fin-A7906)*24&gt;SeuilFigee,1,0),IF(J7906&gt;SeuilFigee*3600,1,0)),"")</f>
        <v/>
      </c>
      <c r="N7906" s="0" t="str">
        <f aca="false">IF(G7906=1,IF(COUNTIF(H$2:H7906,H7906)=1,COUNTIF($H:$H,H7906),""),"")</f>
        <v/>
      </c>
      <c r="O7906" s="0" t="str">
        <f aca="false">IF(G7906=1,IF(COUNTIF(I$2:I7906,I7906)=1,COUNTIF($I:$I,I7906),""),"")</f>
        <v/>
      </c>
      <c r="P7906" s="38" t="str">
        <f aca="false">IF(G7906=1,IF(COUNTIFS(C$2:C7906,C7906,G$2:G7906,1)=1,COUNTIFS($C:$C,C7906,$G:$G,1)+ROW()/10000000,""),"")</f>
        <v/>
      </c>
      <c r="Q7906" s="0" t="str">
        <f aca="false">IF(K7906=1,IF(COUNTIFS(C$2:C7906,C7906,K$2:K7906,1)=1,1,0),"")</f>
        <v/>
      </c>
      <c r="R7906" s="0" t="str">
        <f aca="false">IF(M7906=1,IF(COUNTIFS(C$2:C7906,C7906,M$2:M7906,1)=1,1,0),"")</f>
        <v/>
      </c>
      <c r="S7906" s="0" t="str">
        <f aca="false">IF(L7906=1,IF(COUNTIFS(C$2:C7906,C7906,L$2:L7906,1)=1,1,0),"")</f>
        <v/>
      </c>
      <c r="T7906" s="38" t="str">
        <f aca="false">IF(N7906="","",N7906+ROW()/10000000)</f>
        <v/>
      </c>
      <c r="U7906" s="0" t="str">
        <f aca="false">IF(G7906=1,IF(B7906="",1,0),"")</f>
        <v/>
      </c>
    </row>
    <row r="7907" customFormat="false" ht="15" hidden="false" customHeight="false" outlineLevel="0" collapsed="false">
      <c r="A7907" s="35"/>
      <c r="B7907" s="35"/>
      <c r="G7907" s="0" t="str">
        <f aca="false">IF(A7907="","",IF(AND(A7907&gt;=Debut,A7907&lt;Fin),1,0))</f>
        <v/>
      </c>
      <c r="H7907" s="0" t="str">
        <f aca="false">IF(G7907=1,INT(ROUND((A7907-Debut)*86400,0)/600),"")</f>
        <v/>
      </c>
      <c r="I7907" s="0" t="str">
        <f aca="false">IF(G7907=1,INT(ROUND((A7907-Debut)*86400,0)/3600),"")</f>
        <v/>
      </c>
      <c r="J7907" s="0" t="str">
        <f aca="false">IF(OR(A7907="",B7907=""),"",ROUND((B7907-A7907)*86400,0))</f>
        <v/>
      </c>
      <c r="K7907" s="37" t="str">
        <f aca="false">IF(G7907=1,IF(COUNTIFS($C:$C,C7907,$G:$G,1,$A:$A,"&gt;="&amp;(A7907-FenetreInterm/86400),$A:$A,"&lt;="&amp;A7907)&gt;=NbInterm,1,0),"")</f>
        <v/>
      </c>
      <c r="L7907" s="37" t="str">
        <f aca="false">IF(G7907=1,IF(B7907="",0,IF(J7907&lt;SeuilFugitive,1,0)),"")</f>
        <v/>
      </c>
      <c r="M7907" s="37" t="str">
        <f aca="false">IF(G7907=1,IF(B7907="",IF((Fin-A7907)*24&gt;SeuilFigee,1,0),IF(J7907&gt;SeuilFigee*3600,1,0)),"")</f>
        <v/>
      </c>
      <c r="N7907" s="0" t="str">
        <f aca="false">IF(G7907=1,IF(COUNTIF(H$2:H7907,H7907)=1,COUNTIF($H:$H,H7907),""),"")</f>
        <v/>
      </c>
      <c r="O7907" s="0" t="str">
        <f aca="false">IF(G7907=1,IF(COUNTIF(I$2:I7907,I7907)=1,COUNTIF($I:$I,I7907),""),"")</f>
        <v/>
      </c>
      <c r="P7907" s="38" t="str">
        <f aca="false">IF(G7907=1,IF(COUNTIFS(C$2:C7907,C7907,G$2:G7907,1)=1,COUNTIFS($C:$C,C7907,$G:$G,1)+ROW()/10000000,""),"")</f>
        <v/>
      </c>
      <c r="Q7907" s="0" t="str">
        <f aca="false">IF(K7907=1,IF(COUNTIFS(C$2:C7907,C7907,K$2:K7907,1)=1,1,0),"")</f>
        <v/>
      </c>
      <c r="R7907" s="0" t="str">
        <f aca="false">IF(M7907=1,IF(COUNTIFS(C$2:C7907,C7907,M$2:M7907,1)=1,1,0),"")</f>
        <v/>
      </c>
      <c r="S7907" s="0" t="str">
        <f aca="false">IF(L7907=1,IF(COUNTIFS(C$2:C7907,C7907,L$2:L7907,1)=1,1,0),"")</f>
        <v/>
      </c>
      <c r="T7907" s="38" t="str">
        <f aca="false">IF(N7907="","",N7907+ROW()/10000000)</f>
        <v/>
      </c>
      <c r="U7907" s="0" t="str">
        <f aca="false">IF(G7907=1,IF(B7907="",1,0),"")</f>
        <v/>
      </c>
    </row>
    <row r="7908" customFormat="false" ht="15" hidden="false" customHeight="false" outlineLevel="0" collapsed="false">
      <c r="A7908" s="35"/>
      <c r="B7908" s="35"/>
      <c r="G7908" s="0" t="str">
        <f aca="false">IF(A7908="","",IF(AND(A7908&gt;=Debut,A7908&lt;Fin),1,0))</f>
        <v/>
      </c>
      <c r="H7908" s="0" t="str">
        <f aca="false">IF(G7908=1,INT(ROUND((A7908-Debut)*86400,0)/600),"")</f>
        <v/>
      </c>
      <c r="I7908" s="0" t="str">
        <f aca="false">IF(G7908=1,INT(ROUND((A7908-Debut)*86400,0)/3600),"")</f>
        <v/>
      </c>
      <c r="J7908" s="0" t="str">
        <f aca="false">IF(OR(A7908="",B7908=""),"",ROUND((B7908-A7908)*86400,0))</f>
        <v/>
      </c>
      <c r="K7908" s="37" t="str">
        <f aca="false">IF(G7908=1,IF(COUNTIFS($C:$C,C7908,$G:$G,1,$A:$A,"&gt;="&amp;(A7908-FenetreInterm/86400),$A:$A,"&lt;="&amp;A7908)&gt;=NbInterm,1,0),"")</f>
        <v/>
      </c>
      <c r="L7908" s="37" t="str">
        <f aca="false">IF(G7908=1,IF(B7908="",0,IF(J7908&lt;SeuilFugitive,1,0)),"")</f>
        <v/>
      </c>
      <c r="M7908" s="37" t="str">
        <f aca="false">IF(G7908=1,IF(B7908="",IF((Fin-A7908)*24&gt;SeuilFigee,1,0),IF(J7908&gt;SeuilFigee*3600,1,0)),"")</f>
        <v/>
      </c>
      <c r="N7908" s="0" t="str">
        <f aca="false">IF(G7908=1,IF(COUNTIF(H$2:H7908,H7908)=1,COUNTIF($H:$H,H7908),""),"")</f>
        <v/>
      </c>
      <c r="O7908" s="0" t="str">
        <f aca="false">IF(G7908=1,IF(COUNTIF(I$2:I7908,I7908)=1,COUNTIF($I:$I,I7908),""),"")</f>
        <v/>
      </c>
      <c r="P7908" s="38" t="str">
        <f aca="false">IF(G7908=1,IF(COUNTIFS(C$2:C7908,C7908,G$2:G7908,1)=1,COUNTIFS($C:$C,C7908,$G:$G,1)+ROW()/10000000,""),"")</f>
        <v/>
      </c>
      <c r="Q7908" s="0" t="str">
        <f aca="false">IF(K7908=1,IF(COUNTIFS(C$2:C7908,C7908,K$2:K7908,1)=1,1,0),"")</f>
        <v/>
      </c>
      <c r="R7908" s="0" t="str">
        <f aca="false">IF(M7908=1,IF(COUNTIFS(C$2:C7908,C7908,M$2:M7908,1)=1,1,0),"")</f>
        <v/>
      </c>
      <c r="S7908" s="0" t="str">
        <f aca="false">IF(L7908=1,IF(COUNTIFS(C$2:C7908,C7908,L$2:L7908,1)=1,1,0),"")</f>
        <v/>
      </c>
      <c r="T7908" s="38" t="str">
        <f aca="false">IF(N7908="","",N7908+ROW()/10000000)</f>
        <v/>
      </c>
      <c r="U7908" s="0" t="str">
        <f aca="false">IF(G7908=1,IF(B7908="",1,0),"")</f>
        <v/>
      </c>
    </row>
    <row r="7909" customFormat="false" ht="15" hidden="false" customHeight="false" outlineLevel="0" collapsed="false">
      <c r="A7909" s="35"/>
      <c r="B7909" s="35"/>
      <c r="G7909" s="0" t="str">
        <f aca="false">IF(A7909="","",IF(AND(A7909&gt;=Debut,A7909&lt;Fin),1,0))</f>
        <v/>
      </c>
      <c r="H7909" s="0" t="str">
        <f aca="false">IF(G7909=1,INT(ROUND((A7909-Debut)*86400,0)/600),"")</f>
        <v/>
      </c>
      <c r="I7909" s="0" t="str">
        <f aca="false">IF(G7909=1,INT(ROUND((A7909-Debut)*86400,0)/3600),"")</f>
        <v/>
      </c>
      <c r="J7909" s="0" t="str">
        <f aca="false">IF(OR(A7909="",B7909=""),"",ROUND((B7909-A7909)*86400,0))</f>
        <v/>
      </c>
      <c r="K7909" s="37" t="str">
        <f aca="false">IF(G7909=1,IF(COUNTIFS($C:$C,C7909,$G:$G,1,$A:$A,"&gt;="&amp;(A7909-FenetreInterm/86400),$A:$A,"&lt;="&amp;A7909)&gt;=NbInterm,1,0),"")</f>
        <v/>
      </c>
      <c r="L7909" s="37" t="str">
        <f aca="false">IF(G7909=1,IF(B7909="",0,IF(J7909&lt;SeuilFugitive,1,0)),"")</f>
        <v/>
      </c>
      <c r="M7909" s="37" t="str">
        <f aca="false">IF(G7909=1,IF(B7909="",IF((Fin-A7909)*24&gt;SeuilFigee,1,0),IF(J7909&gt;SeuilFigee*3600,1,0)),"")</f>
        <v/>
      </c>
      <c r="N7909" s="0" t="str">
        <f aca="false">IF(G7909=1,IF(COUNTIF(H$2:H7909,H7909)=1,COUNTIF($H:$H,H7909),""),"")</f>
        <v/>
      </c>
      <c r="O7909" s="0" t="str">
        <f aca="false">IF(G7909=1,IF(COUNTIF(I$2:I7909,I7909)=1,COUNTIF($I:$I,I7909),""),"")</f>
        <v/>
      </c>
      <c r="P7909" s="38" t="str">
        <f aca="false">IF(G7909=1,IF(COUNTIFS(C$2:C7909,C7909,G$2:G7909,1)=1,COUNTIFS($C:$C,C7909,$G:$G,1)+ROW()/10000000,""),"")</f>
        <v/>
      </c>
      <c r="Q7909" s="0" t="str">
        <f aca="false">IF(K7909=1,IF(COUNTIFS(C$2:C7909,C7909,K$2:K7909,1)=1,1,0),"")</f>
        <v/>
      </c>
      <c r="R7909" s="0" t="str">
        <f aca="false">IF(M7909=1,IF(COUNTIFS(C$2:C7909,C7909,M$2:M7909,1)=1,1,0),"")</f>
        <v/>
      </c>
      <c r="S7909" s="0" t="str">
        <f aca="false">IF(L7909=1,IF(COUNTIFS(C$2:C7909,C7909,L$2:L7909,1)=1,1,0),"")</f>
        <v/>
      </c>
      <c r="T7909" s="38" t="str">
        <f aca="false">IF(N7909="","",N7909+ROW()/10000000)</f>
        <v/>
      </c>
      <c r="U7909" s="0" t="str">
        <f aca="false">IF(G7909=1,IF(B7909="",1,0),"")</f>
        <v/>
      </c>
    </row>
    <row r="7910" customFormat="false" ht="15" hidden="false" customHeight="false" outlineLevel="0" collapsed="false">
      <c r="A7910" s="35"/>
      <c r="B7910" s="35"/>
      <c r="G7910" s="0" t="str">
        <f aca="false">IF(A7910="","",IF(AND(A7910&gt;=Debut,A7910&lt;Fin),1,0))</f>
        <v/>
      </c>
      <c r="H7910" s="0" t="str">
        <f aca="false">IF(G7910=1,INT(ROUND((A7910-Debut)*86400,0)/600),"")</f>
        <v/>
      </c>
      <c r="I7910" s="0" t="str">
        <f aca="false">IF(G7910=1,INT(ROUND((A7910-Debut)*86400,0)/3600),"")</f>
        <v/>
      </c>
      <c r="J7910" s="0" t="str">
        <f aca="false">IF(OR(A7910="",B7910=""),"",ROUND((B7910-A7910)*86400,0))</f>
        <v/>
      </c>
      <c r="K7910" s="37" t="str">
        <f aca="false">IF(G7910=1,IF(COUNTIFS($C:$C,C7910,$G:$G,1,$A:$A,"&gt;="&amp;(A7910-FenetreInterm/86400),$A:$A,"&lt;="&amp;A7910)&gt;=NbInterm,1,0),"")</f>
        <v/>
      </c>
      <c r="L7910" s="37" t="str">
        <f aca="false">IF(G7910=1,IF(B7910="",0,IF(J7910&lt;SeuilFugitive,1,0)),"")</f>
        <v/>
      </c>
      <c r="M7910" s="37" t="str">
        <f aca="false">IF(G7910=1,IF(B7910="",IF((Fin-A7910)*24&gt;SeuilFigee,1,0),IF(J7910&gt;SeuilFigee*3600,1,0)),"")</f>
        <v/>
      </c>
      <c r="N7910" s="0" t="str">
        <f aca="false">IF(G7910=1,IF(COUNTIF(H$2:H7910,H7910)=1,COUNTIF($H:$H,H7910),""),"")</f>
        <v/>
      </c>
      <c r="O7910" s="0" t="str">
        <f aca="false">IF(G7910=1,IF(COUNTIF(I$2:I7910,I7910)=1,COUNTIF($I:$I,I7910),""),"")</f>
        <v/>
      </c>
      <c r="P7910" s="38" t="str">
        <f aca="false">IF(G7910=1,IF(COUNTIFS(C$2:C7910,C7910,G$2:G7910,1)=1,COUNTIFS($C:$C,C7910,$G:$G,1)+ROW()/10000000,""),"")</f>
        <v/>
      </c>
      <c r="Q7910" s="0" t="str">
        <f aca="false">IF(K7910=1,IF(COUNTIFS(C$2:C7910,C7910,K$2:K7910,1)=1,1,0),"")</f>
        <v/>
      </c>
      <c r="R7910" s="0" t="str">
        <f aca="false">IF(M7910=1,IF(COUNTIFS(C$2:C7910,C7910,M$2:M7910,1)=1,1,0),"")</f>
        <v/>
      </c>
      <c r="S7910" s="0" t="str">
        <f aca="false">IF(L7910=1,IF(COUNTIFS(C$2:C7910,C7910,L$2:L7910,1)=1,1,0),"")</f>
        <v/>
      </c>
      <c r="T7910" s="38" t="str">
        <f aca="false">IF(N7910="","",N7910+ROW()/10000000)</f>
        <v/>
      </c>
      <c r="U7910" s="0" t="str">
        <f aca="false">IF(G7910=1,IF(B7910="",1,0),"")</f>
        <v/>
      </c>
    </row>
    <row r="7911" customFormat="false" ht="15" hidden="false" customHeight="false" outlineLevel="0" collapsed="false">
      <c r="A7911" s="35"/>
      <c r="B7911" s="35"/>
      <c r="G7911" s="0" t="str">
        <f aca="false">IF(A7911="","",IF(AND(A7911&gt;=Debut,A7911&lt;Fin),1,0))</f>
        <v/>
      </c>
      <c r="H7911" s="0" t="str">
        <f aca="false">IF(G7911=1,INT(ROUND((A7911-Debut)*86400,0)/600),"")</f>
        <v/>
      </c>
      <c r="I7911" s="0" t="str">
        <f aca="false">IF(G7911=1,INT(ROUND((A7911-Debut)*86400,0)/3600),"")</f>
        <v/>
      </c>
      <c r="J7911" s="0" t="str">
        <f aca="false">IF(OR(A7911="",B7911=""),"",ROUND((B7911-A7911)*86400,0))</f>
        <v/>
      </c>
      <c r="K7911" s="37" t="str">
        <f aca="false">IF(G7911=1,IF(COUNTIFS($C:$C,C7911,$G:$G,1,$A:$A,"&gt;="&amp;(A7911-FenetreInterm/86400),$A:$A,"&lt;="&amp;A7911)&gt;=NbInterm,1,0),"")</f>
        <v/>
      </c>
      <c r="L7911" s="37" t="str">
        <f aca="false">IF(G7911=1,IF(B7911="",0,IF(J7911&lt;SeuilFugitive,1,0)),"")</f>
        <v/>
      </c>
      <c r="M7911" s="37" t="str">
        <f aca="false">IF(G7911=1,IF(B7911="",IF((Fin-A7911)*24&gt;SeuilFigee,1,0),IF(J7911&gt;SeuilFigee*3600,1,0)),"")</f>
        <v/>
      </c>
      <c r="N7911" s="0" t="str">
        <f aca="false">IF(G7911=1,IF(COUNTIF(H$2:H7911,H7911)=1,COUNTIF($H:$H,H7911),""),"")</f>
        <v/>
      </c>
      <c r="O7911" s="0" t="str">
        <f aca="false">IF(G7911=1,IF(COUNTIF(I$2:I7911,I7911)=1,COUNTIF($I:$I,I7911),""),"")</f>
        <v/>
      </c>
      <c r="P7911" s="38" t="str">
        <f aca="false">IF(G7911=1,IF(COUNTIFS(C$2:C7911,C7911,G$2:G7911,1)=1,COUNTIFS($C:$C,C7911,$G:$G,1)+ROW()/10000000,""),"")</f>
        <v/>
      </c>
      <c r="Q7911" s="0" t="str">
        <f aca="false">IF(K7911=1,IF(COUNTIFS(C$2:C7911,C7911,K$2:K7911,1)=1,1,0),"")</f>
        <v/>
      </c>
      <c r="R7911" s="0" t="str">
        <f aca="false">IF(M7911=1,IF(COUNTIFS(C$2:C7911,C7911,M$2:M7911,1)=1,1,0),"")</f>
        <v/>
      </c>
      <c r="S7911" s="0" t="str">
        <f aca="false">IF(L7911=1,IF(COUNTIFS(C$2:C7911,C7911,L$2:L7911,1)=1,1,0),"")</f>
        <v/>
      </c>
      <c r="T7911" s="38" t="str">
        <f aca="false">IF(N7911="","",N7911+ROW()/10000000)</f>
        <v/>
      </c>
      <c r="U7911" s="0" t="str">
        <f aca="false">IF(G7911=1,IF(B7911="",1,0),"")</f>
        <v/>
      </c>
    </row>
    <row r="7912" customFormat="false" ht="15" hidden="false" customHeight="false" outlineLevel="0" collapsed="false">
      <c r="A7912" s="35"/>
      <c r="B7912" s="35"/>
      <c r="G7912" s="0" t="str">
        <f aca="false">IF(A7912="","",IF(AND(A7912&gt;=Debut,A7912&lt;Fin),1,0))</f>
        <v/>
      </c>
      <c r="H7912" s="0" t="str">
        <f aca="false">IF(G7912=1,INT(ROUND((A7912-Debut)*86400,0)/600),"")</f>
        <v/>
      </c>
      <c r="I7912" s="0" t="str">
        <f aca="false">IF(G7912=1,INT(ROUND((A7912-Debut)*86400,0)/3600),"")</f>
        <v/>
      </c>
      <c r="J7912" s="0" t="str">
        <f aca="false">IF(OR(A7912="",B7912=""),"",ROUND((B7912-A7912)*86400,0))</f>
        <v/>
      </c>
      <c r="K7912" s="37" t="str">
        <f aca="false">IF(G7912=1,IF(COUNTIFS($C:$C,C7912,$G:$G,1,$A:$A,"&gt;="&amp;(A7912-FenetreInterm/86400),$A:$A,"&lt;="&amp;A7912)&gt;=NbInterm,1,0),"")</f>
        <v/>
      </c>
      <c r="L7912" s="37" t="str">
        <f aca="false">IF(G7912=1,IF(B7912="",0,IF(J7912&lt;SeuilFugitive,1,0)),"")</f>
        <v/>
      </c>
      <c r="M7912" s="37" t="str">
        <f aca="false">IF(G7912=1,IF(B7912="",IF((Fin-A7912)*24&gt;SeuilFigee,1,0),IF(J7912&gt;SeuilFigee*3600,1,0)),"")</f>
        <v/>
      </c>
      <c r="N7912" s="0" t="str">
        <f aca="false">IF(G7912=1,IF(COUNTIF(H$2:H7912,H7912)=1,COUNTIF($H:$H,H7912),""),"")</f>
        <v/>
      </c>
      <c r="O7912" s="0" t="str">
        <f aca="false">IF(G7912=1,IF(COUNTIF(I$2:I7912,I7912)=1,COUNTIF($I:$I,I7912),""),"")</f>
        <v/>
      </c>
      <c r="P7912" s="38" t="str">
        <f aca="false">IF(G7912=1,IF(COUNTIFS(C$2:C7912,C7912,G$2:G7912,1)=1,COUNTIFS($C:$C,C7912,$G:$G,1)+ROW()/10000000,""),"")</f>
        <v/>
      </c>
      <c r="Q7912" s="0" t="str">
        <f aca="false">IF(K7912=1,IF(COUNTIFS(C$2:C7912,C7912,K$2:K7912,1)=1,1,0),"")</f>
        <v/>
      </c>
      <c r="R7912" s="0" t="str">
        <f aca="false">IF(M7912=1,IF(COUNTIFS(C$2:C7912,C7912,M$2:M7912,1)=1,1,0),"")</f>
        <v/>
      </c>
      <c r="S7912" s="0" t="str">
        <f aca="false">IF(L7912=1,IF(COUNTIFS(C$2:C7912,C7912,L$2:L7912,1)=1,1,0),"")</f>
        <v/>
      </c>
      <c r="T7912" s="38" t="str">
        <f aca="false">IF(N7912="","",N7912+ROW()/10000000)</f>
        <v/>
      </c>
      <c r="U7912" s="0" t="str">
        <f aca="false">IF(G7912=1,IF(B7912="",1,0),"")</f>
        <v/>
      </c>
    </row>
    <row r="7913" customFormat="false" ht="15" hidden="false" customHeight="false" outlineLevel="0" collapsed="false">
      <c r="A7913" s="35"/>
      <c r="B7913" s="35"/>
      <c r="G7913" s="0" t="str">
        <f aca="false">IF(A7913="","",IF(AND(A7913&gt;=Debut,A7913&lt;Fin),1,0))</f>
        <v/>
      </c>
      <c r="H7913" s="0" t="str">
        <f aca="false">IF(G7913=1,INT(ROUND((A7913-Debut)*86400,0)/600),"")</f>
        <v/>
      </c>
      <c r="I7913" s="0" t="str">
        <f aca="false">IF(G7913=1,INT(ROUND((A7913-Debut)*86400,0)/3600),"")</f>
        <v/>
      </c>
      <c r="J7913" s="0" t="str">
        <f aca="false">IF(OR(A7913="",B7913=""),"",ROUND((B7913-A7913)*86400,0))</f>
        <v/>
      </c>
      <c r="K7913" s="37" t="str">
        <f aca="false">IF(G7913=1,IF(COUNTIFS($C:$C,C7913,$G:$G,1,$A:$A,"&gt;="&amp;(A7913-FenetreInterm/86400),$A:$A,"&lt;="&amp;A7913)&gt;=NbInterm,1,0),"")</f>
        <v/>
      </c>
      <c r="L7913" s="37" t="str">
        <f aca="false">IF(G7913=1,IF(B7913="",0,IF(J7913&lt;SeuilFugitive,1,0)),"")</f>
        <v/>
      </c>
      <c r="M7913" s="37" t="str">
        <f aca="false">IF(G7913=1,IF(B7913="",IF((Fin-A7913)*24&gt;SeuilFigee,1,0),IF(J7913&gt;SeuilFigee*3600,1,0)),"")</f>
        <v/>
      </c>
      <c r="N7913" s="0" t="str">
        <f aca="false">IF(G7913=1,IF(COUNTIF(H$2:H7913,H7913)=1,COUNTIF($H:$H,H7913),""),"")</f>
        <v/>
      </c>
      <c r="O7913" s="0" t="str">
        <f aca="false">IF(G7913=1,IF(COUNTIF(I$2:I7913,I7913)=1,COUNTIF($I:$I,I7913),""),"")</f>
        <v/>
      </c>
      <c r="P7913" s="38" t="str">
        <f aca="false">IF(G7913=1,IF(COUNTIFS(C$2:C7913,C7913,G$2:G7913,1)=1,COUNTIFS($C:$C,C7913,$G:$G,1)+ROW()/10000000,""),"")</f>
        <v/>
      </c>
      <c r="Q7913" s="0" t="str">
        <f aca="false">IF(K7913=1,IF(COUNTIFS(C$2:C7913,C7913,K$2:K7913,1)=1,1,0),"")</f>
        <v/>
      </c>
      <c r="R7913" s="0" t="str">
        <f aca="false">IF(M7913=1,IF(COUNTIFS(C$2:C7913,C7913,M$2:M7913,1)=1,1,0),"")</f>
        <v/>
      </c>
      <c r="S7913" s="0" t="str">
        <f aca="false">IF(L7913=1,IF(COUNTIFS(C$2:C7913,C7913,L$2:L7913,1)=1,1,0),"")</f>
        <v/>
      </c>
      <c r="T7913" s="38" t="str">
        <f aca="false">IF(N7913="","",N7913+ROW()/10000000)</f>
        <v/>
      </c>
      <c r="U7913" s="0" t="str">
        <f aca="false">IF(G7913=1,IF(B7913="",1,0),"")</f>
        <v/>
      </c>
    </row>
    <row r="7914" customFormat="false" ht="15" hidden="false" customHeight="false" outlineLevel="0" collapsed="false">
      <c r="A7914" s="35"/>
      <c r="B7914" s="35"/>
      <c r="G7914" s="0" t="str">
        <f aca="false">IF(A7914="","",IF(AND(A7914&gt;=Debut,A7914&lt;Fin),1,0))</f>
        <v/>
      </c>
      <c r="H7914" s="0" t="str">
        <f aca="false">IF(G7914=1,INT(ROUND((A7914-Debut)*86400,0)/600),"")</f>
        <v/>
      </c>
      <c r="I7914" s="0" t="str">
        <f aca="false">IF(G7914=1,INT(ROUND((A7914-Debut)*86400,0)/3600),"")</f>
        <v/>
      </c>
      <c r="J7914" s="0" t="str">
        <f aca="false">IF(OR(A7914="",B7914=""),"",ROUND((B7914-A7914)*86400,0))</f>
        <v/>
      </c>
      <c r="K7914" s="37" t="str">
        <f aca="false">IF(G7914=1,IF(COUNTIFS($C:$C,C7914,$G:$G,1,$A:$A,"&gt;="&amp;(A7914-FenetreInterm/86400),$A:$A,"&lt;="&amp;A7914)&gt;=NbInterm,1,0),"")</f>
        <v/>
      </c>
      <c r="L7914" s="37" t="str">
        <f aca="false">IF(G7914=1,IF(B7914="",0,IF(J7914&lt;SeuilFugitive,1,0)),"")</f>
        <v/>
      </c>
      <c r="M7914" s="37" t="str">
        <f aca="false">IF(G7914=1,IF(B7914="",IF((Fin-A7914)*24&gt;SeuilFigee,1,0),IF(J7914&gt;SeuilFigee*3600,1,0)),"")</f>
        <v/>
      </c>
      <c r="N7914" s="0" t="str">
        <f aca="false">IF(G7914=1,IF(COUNTIF(H$2:H7914,H7914)=1,COUNTIF($H:$H,H7914),""),"")</f>
        <v/>
      </c>
      <c r="O7914" s="0" t="str">
        <f aca="false">IF(G7914=1,IF(COUNTIF(I$2:I7914,I7914)=1,COUNTIF($I:$I,I7914),""),"")</f>
        <v/>
      </c>
      <c r="P7914" s="38" t="str">
        <f aca="false">IF(G7914=1,IF(COUNTIFS(C$2:C7914,C7914,G$2:G7914,1)=1,COUNTIFS($C:$C,C7914,$G:$G,1)+ROW()/10000000,""),"")</f>
        <v/>
      </c>
      <c r="Q7914" s="0" t="str">
        <f aca="false">IF(K7914=1,IF(COUNTIFS(C$2:C7914,C7914,K$2:K7914,1)=1,1,0),"")</f>
        <v/>
      </c>
      <c r="R7914" s="0" t="str">
        <f aca="false">IF(M7914=1,IF(COUNTIFS(C$2:C7914,C7914,M$2:M7914,1)=1,1,0),"")</f>
        <v/>
      </c>
      <c r="S7914" s="0" t="str">
        <f aca="false">IF(L7914=1,IF(COUNTIFS(C$2:C7914,C7914,L$2:L7914,1)=1,1,0),"")</f>
        <v/>
      </c>
      <c r="T7914" s="38" t="str">
        <f aca="false">IF(N7914="","",N7914+ROW()/10000000)</f>
        <v/>
      </c>
      <c r="U7914" s="0" t="str">
        <f aca="false">IF(G7914=1,IF(B7914="",1,0),"")</f>
        <v/>
      </c>
    </row>
    <row r="7915" customFormat="false" ht="15" hidden="false" customHeight="false" outlineLevel="0" collapsed="false">
      <c r="A7915" s="35"/>
      <c r="B7915" s="35"/>
      <c r="G7915" s="0" t="str">
        <f aca="false">IF(A7915="","",IF(AND(A7915&gt;=Debut,A7915&lt;Fin),1,0))</f>
        <v/>
      </c>
      <c r="H7915" s="0" t="str">
        <f aca="false">IF(G7915=1,INT(ROUND((A7915-Debut)*86400,0)/600),"")</f>
        <v/>
      </c>
      <c r="I7915" s="0" t="str">
        <f aca="false">IF(G7915=1,INT(ROUND((A7915-Debut)*86400,0)/3600),"")</f>
        <v/>
      </c>
      <c r="J7915" s="0" t="str">
        <f aca="false">IF(OR(A7915="",B7915=""),"",ROUND((B7915-A7915)*86400,0))</f>
        <v/>
      </c>
      <c r="K7915" s="37" t="str">
        <f aca="false">IF(G7915=1,IF(COUNTIFS($C:$C,C7915,$G:$G,1,$A:$A,"&gt;="&amp;(A7915-FenetreInterm/86400),$A:$A,"&lt;="&amp;A7915)&gt;=NbInterm,1,0),"")</f>
        <v/>
      </c>
      <c r="L7915" s="37" t="str">
        <f aca="false">IF(G7915=1,IF(B7915="",0,IF(J7915&lt;SeuilFugitive,1,0)),"")</f>
        <v/>
      </c>
      <c r="M7915" s="37" t="str">
        <f aca="false">IF(G7915=1,IF(B7915="",IF((Fin-A7915)*24&gt;SeuilFigee,1,0),IF(J7915&gt;SeuilFigee*3600,1,0)),"")</f>
        <v/>
      </c>
      <c r="N7915" s="0" t="str">
        <f aca="false">IF(G7915=1,IF(COUNTIF(H$2:H7915,H7915)=1,COUNTIF($H:$H,H7915),""),"")</f>
        <v/>
      </c>
      <c r="O7915" s="0" t="str">
        <f aca="false">IF(G7915=1,IF(COUNTIF(I$2:I7915,I7915)=1,COUNTIF($I:$I,I7915),""),"")</f>
        <v/>
      </c>
      <c r="P7915" s="38" t="str">
        <f aca="false">IF(G7915=1,IF(COUNTIFS(C$2:C7915,C7915,G$2:G7915,1)=1,COUNTIFS($C:$C,C7915,$G:$G,1)+ROW()/10000000,""),"")</f>
        <v/>
      </c>
      <c r="Q7915" s="0" t="str">
        <f aca="false">IF(K7915=1,IF(COUNTIFS(C$2:C7915,C7915,K$2:K7915,1)=1,1,0),"")</f>
        <v/>
      </c>
      <c r="R7915" s="0" t="str">
        <f aca="false">IF(M7915=1,IF(COUNTIFS(C$2:C7915,C7915,M$2:M7915,1)=1,1,0),"")</f>
        <v/>
      </c>
      <c r="S7915" s="0" t="str">
        <f aca="false">IF(L7915=1,IF(COUNTIFS(C$2:C7915,C7915,L$2:L7915,1)=1,1,0),"")</f>
        <v/>
      </c>
      <c r="T7915" s="38" t="str">
        <f aca="false">IF(N7915="","",N7915+ROW()/10000000)</f>
        <v/>
      </c>
      <c r="U7915" s="0" t="str">
        <f aca="false">IF(G7915=1,IF(B7915="",1,0),"")</f>
        <v/>
      </c>
    </row>
    <row r="7916" customFormat="false" ht="15" hidden="false" customHeight="false" outlineLevel="0" collapsed="false">
      <c r="A7916" s="35"/>
      <c r="B7916" s="35"/>
      <c r="G7916" s="0" t="str">
        <f aca="false">IF(A7916="","",IF(AND(A7916&gt;=Debut,A7916&lt;Fin),1,0))</f>
        <v/>
      </c>
      <c r="H7916" s="0" t="str">
        <f aca="false">IF(G7916=1,INT(ROUND((A7916-Debut)*86400,0)/600),"")</f>
        <v/>
      </c>
      <c r="I7916" s="0" t="str">
        <f aca="false">IF(G7916=1,INT(ROUND((A7916-Debut)*86400,0)/3600),"")</f>
        <v/>
      </c>
      <c r="J7916" s="0" t="str">
        <f aca="false">IF(OR(A7916="",B7916=""),"",ROUND((B7916-A7916)*86400,0))</f>
        <v/>
      </c>
      <c r="K7916" s="37" t="str">
        <f aca="false">IF(G7916=1,IF(COUNTIFS($C:$C,C7916,$G:$G,1,$A:$A,"&gt;="&amp;(A7916-FenetreInterm/86400),$A:$A,"&lt;="&amp;A7916)&gt;=NbInterm,1,0),"")</f>
        <v/>
      </c>
      <c r="L7916" s="37" t="str">
        <f aca="false">IF(G7916=1,IF(B7916="",0,IF(J7916&lt;SeuilFugitive,1,0)),"")</f>
        <v/>
      </c>
      <c r="M7916" s="37" t="str">
        <f aca="false">IF(G7916=1,IF(B7916="",IF((Fin-A7916)*24&gt;SeuilFigee,1,0),IF(J7916&gt;SeuilFigee*3600,1,0)),"")</f>
        <v/>
      </c>
      <c r="N7916" s="0" t="str">
        <f aca="false">IF(G7916=1,IF(COUNTIF(H$2:H7916,H7916)=1,COUNTIF($H:$H,H7916),""),"")</f>
        <v/>
      </c>
      <c r="O7916" s="0" t="str">
        <f aca="false">IF(G7916=1,IF(COUNTIF(I$2:I7916,I7916)=1,COUNTIF($I:$I,I7916),""),"")</f>
        <v/>
      </c>
      <c r="P7916" s="38" t="str">
        <f aca="false">IF(G7916=1,IF(COUNTIFS(C$2:C7916,C7916,G$2:G7916,1)=1,COUNTIFS($C:$C,C7916,$G:$G,1)+ROW()/10000000,""),"")</f>
        <v/>
      </c>
      <c r="Q7916" s="0" t="str">
        <f aca="false">IF(K7916=1,IF(COUNTIFS(C$2:C7916,C7916,K$2:K7916,1)=1,1,0),"")</f>
        <v/>
      </c>
      <c r="R7916" s="0" t="str">
        <f aca="false">IF(M7916=1,IF(COUNTIFS(C$2:C7916,C7916,M$2:M7916,1)=1,1,0),"")</f>
        <v/>
      </c>
      <c r="S7916" s="0" t="str">
        <f aca="false">IF(L7916=1,IF(COUNTIFS(C$2:C7916,C7916,L$2:L7916,1)=1,1,0),"")</f>
        <v/>
      </c>
      <c r="T7916" s="38" t="str">
        <f aca="false">IF(N7916="","",N7916+ROW()/10000000)</f>
        <v/>
      </c>
      <c r="U7916" s="0" t="str">
        <f aca="false">IF(G7916=1,IF(B7916="",1,0),"")</f>
        <v/>
      </c>
    </row>
    <row r="7917" customFormat="false" ht="15" hidden="false" customHeight="false" outlineLevel="0" collapsed="false">
      <c r="A7917" s="35"/>
      <c r="B7917" s="35"/>
      <c r="G7917" s="0" t="str">
        <f aca="false">IF(A7917="","",IF(AND(A7917&gt;=Debut,A7917&lt;Fin),1,0))</f>
        <v/>
      </c>
      <c r="H7917" s="0" t="str">
        <f aca="false">IF(G7917=1,INT(ROUND((A7917-Debut)*86400,0)/600),"")</f>
        <v/>
      </c>
      <c r="I7917" s="0" t="str">
        <f aca="false">IF(G7917=1,INT(ROUND((A7917-Debut)*86400,0)/3600),"")</f>
        <v/>
      </c>
      <c r="J7917" s="0" t="str">
        <f aca="false">IF(OR(A7917="",B7917=""),"",ROUND((B7917-A7917)*86400,0))</f>
        <v/>
      </c>
      <c r="K7917" s="37" t="str">
        <f aca="false">IF(G7917=1,IF(COUNTIFS($C:$C,C7917,$G:$G,1,$A:$A,"&gt;="&amp;(A7917-FenetreInterm/86400),$A:$A,"&lt;="&amp;A7917)&gt;=NbInterm,1,0),"")</f>
        <v/>
      </c>
      <c r="L7917" s="37" t="str">
        <f aca="false">IF(G7917=1,IF(B7917="",0,IF(J7917&lt;SeuilFugitive,1,0)),"")</f>
        <v/>
      </c>
      <c r="M7917" s="37" t="str">
        <f aca="false">IF(G7917=1,IF(B7917="",IF((Fin-A7917)*24&gt;SeuilFigee,1,0),IF(J7917&gt;SeuilFigee*3600,1,0)),"")</f>
        <v/>
      </c>
      <c r="N7917" s="0" t="str">
        <f aca="false">IF(G7917=1,IF(COUNTIF(H$2:H7917,H7917)=1,COUNTIF($H:$H,H7917),""),"")</f>
        <v/>
      </c>
      <c r="O7917" s="0" t="str">
        <f aca="false">IF(G7917=1,IF(COUNTIF(I$2:I7917,I7917)=1,COUNTIF($I:$I,I7917),""),"")</f>
        <v/>
      </c>
      <c r="P7917" s="38" t="str">
        <f aca="false">IF(G7917=1,IF(COUNTIFS(C$2:C7917,C7917,G$2:G7917,1)=1,COUNTIFS($C:$C,C7917,$G:$G,1)+ROW()/10000000,""),"")</f>
        <v/>
      </c>
      <c r="Q7917" s="0" t="str">
        <f aca="false">IF(K7917=1,IF(COUNTIFS(C$2:C7917,C7917,K$2:K7917,1)=1,1,0),"")</f>
        <v/>
      </c>
      <c r="R7917" s="0" t="str">
        <f aca="false">IF(M7917=1,IF(COUNTIFS(C$2:C7917,C7917,M$2:M7917,1)=1,1,0),"")</f>
        <v/>
      </c>
      <c r="S7917" s="0" t="str">
        <f aca="false">IF(L7917=1,IF(COUNTIFS(C$2:C7917,C7917,L$2:L7917,1)=1,1,0),"")</f>
        <v/>
      </c>
      <c r="T7917" s="38" t="str">
        <f aca="false">IF(N7917="","",N7917+ROW()/10000000)</f>
        <v/>
      </c>
      <c r="U7917" s="0" t="str">
        <f aca="false">IF(G7917=1,IF(B7917="",1,0),"")</f>
        <v/>
      </c>
    </row>
    <row r="7918" customFormat="false" ht="15" hidden="false" customHeight="false" outlineLevel="0" collapsed="false">
      <c r="A7918" s="35"/>
      <c r="B7918" s="35"/>
      <c r="G7918" s="0" t="str">
        <f aca="false">IF(A7918="","",IF(AND(A7918&gt;=Debut,A7918&lt;Fin),1,0))</f>
        <v/>
      </c>
      <c r="H7918" s="0" t="str">
        <f aca="false">IF(G7918=1,INT(ROUND((A7918-Debut)*86400,0)/600),"")</f>
        <v/>
      </c>
      <c r="I7918" s="0" t="str">
        <f aca="false">IF(G7918=1,INT(ROUND((A7918-Debut)*86400,0)/3600),"")</f>
        <v/>
      </c>
      <c r="J7918" s="0" t="str">
        <f aca="false">IF(OR(A7918="",B7918=""),"",ROUND((B7918-A7918)*86400,0))</f>
        <v/>
      </c>
      <c r="K7918" s="37" t="str">
        <f aca="false">IF(G7918=1,IF(COUNTIFS($C:$C,C7918,$G:$G,1,$A:$A,"&gt;="&amp;(A7918-FenetreInterm/86400),$A:$A,"&lt;="&amp;A7918)&gt;=NbInterm,1,0),"")</f>
        <v/>
      </c>
      <c r="L7918" s="37" t="str">
        <f aca="false">IF(G7918=1,IF(B7918="",0,IF(J7918&lt;SeuilFugitive,1,0)),"")</f>
        <v/>
      </c>
      <c r="M7918" s="37" t="str">
        <f aca="false">IF(G7918=1,IF(B7918="",IF((Fin-A7918)*24&gt;SeuilFigee,1,0),IF(J7918&gt;SeuilFigee*3600,1,0)),"")</f>
        <v/>
      </c>
      <c r="N7918" s="0" t="str">
        <f aca="false">IF(G7918=1,IF(COUNTIF(H$2:H7918,H7918)=1,COUNTIF($H:$H,H7918),""),"")</f>
        <v/>
      </c>
      <c r="O7918" s="0" t="str">
        <f aca="false">IF(G7918=1,IF(COUNTIF(I$2:I7918,I7918)=1,COUNTIF($I:$I,I7918),""),"")</f>
        <v/>
      </c>
      <c r="P7918" s="38" t="str">
        <f aca="false">IF(G7918=1,IF(COUNTIFS(C$2:C7918,C7918,G$2:G7918,1)=1,COUNTIFS($C:$C,C7918,$G:$G,1)+ROW()/10000000,""),"")</f>
        <v/>
      </c>
      <c r="Q7918" s="0" t="str">
        <f aca="false">IF(K7918=1,IF(COUNTIFS(C$2:C7918,C7918,K$2:K7918,1)=1,1,0),"")</f>
        <v/>
      </c>
      <c r="R7918" s="0" t="str">
        <f aca="false">IF(M7918=1,IF(COUNTIFS(C$2:C7918,C7918,M$2:M7918,1)=1,1,0),"")</f>
        <v/>
      </c>
      <c r="S7918" s="0" t="str">
        <f aca="false">IF(L7918=1,IF(COUNTIFS(C$2:C7918,C7918,L$2:L7918,1)=1,1,0),"")</f>
        <v/>
      </c>
      <c r="T7918" s="38" t="str">
        <f aca="false">IF(N7918="","",N7918+ROW()/10000000)</f>
        <v/>
      </c>
      <c r="U7918" s="0" t="str">
        <f aca="false">IF(G7918=1,IF(B7918="",1,0),"")</f>
        <v/>
      </c>
    </row>
    <row r="7919" customFormat="false" ht="15" hidden="false" customHeight="false" outlineLevel="0" collapsed="false">
      <c r="A7919" s="35"/>
      <c r="B7919" s="35"/>
      <c r="G7919" s="0" t="str">
        <f aca="false">IF(A7919="","",IF(AND(A7919&gt;=Debut,A7919&lt;Fin),1,0))</f>
        <v/>
      </c>
      <c r="H7919" s="0" t="str">
        <f aca="false">IF(G7919=1,INT(ROUND((A7919-Debut)*86400,0)/600),"")</f>
        <v/>
      </c>
      <c r="I7919" s="0" t="str">
        <f aca="false">IF(G7919=1,INT(ROUND((A7919-Debut)*86400,0)/3600),"")</f>
        <v/>
      </c>
      <c r="J7919" s="0" t="str">
        <f aca="false">IF(OR(A7919="",B7919=""),"",ROUND((B7919-A7919)*86400,0))</f>
        <v/>
      </c>
      <c r="K7919" s="37" t="str">
        <f aca="false">IF(G7919=1,IF(COUNTIFS($C:$C,C7919,$G:$G,1,$A:$A,"&gt;="&amp;(A7919-FenetreInterm/86400),$A:$A,"&lt;="&amp;A7919)&gt;=NbInterm,1,0),"")</f>
        <v/>
      </c>
      <c r="L7919" s="37" t="str">
        <f aca="false">IF(G7919=1,IF(B7919="",0,IF(J7919&lt;SeuilFugitive,1,0)),"")</f>
        <v/>
      </c>
      <c r="M7919" s="37" t="str">
        <f aca="false">IF(G7919=1,IF(B7919="",IF((Fin-A7919)*24&gt;SeuilFigee,1,0),IF(J7919&gt;SeuilFigee*3600,1,0)),"")</f>
        <v/>
      </c>
      <c r="N7919" s="0" t="str">
        <f aca="false">IF(G7919=1,IF(COUNTIF(H$2:H7919,H7919)=1,COUNTIF($H:$H,H7919),""),"")</f>
        <v/>
      </c>
      <c r="O7919" s="0" t="str">
        <f aca="false">IF(G7919=1,IF(COUNTIF(I$2:I7919,I7919)=1,COUNTIF($I:$I,I7919),""),"")</f>
        <v/>
      </c>
      <c r="P7919" s="38" t="str">
        <f aca="false">IF(G7919=1,IF(COUNTIFS(C$2:C7919,C7919,G$2:G7919,1)=1,COUNTIFS($C:$C,C7919,$G:$G,1)+ROW()/10000000,""),"")</f>
        <v/>
      </c>
      <c r="Q7919" s="0" t="str">
        <f aca="false">IF(K7919=1,IF(COUNTIFS(C$2:C7919,C7919,K$2:K7919,1)=1,1,0),"")</f>
        <v/>
      </c>
      <c r="R7919" s="0" t="str">
        <f aca="false">IF(M7919=1,IF(COUNTIFS(C$2:C7919,C7919,M$2:M7919,1)=1,1,0),"")</f>
        <v/>
      </c>
      <c r="S7919" s="0" t="str">
        <f aca="false">IF(L7919=1,IF(COUNTIFS(C$2:C7919,C7919,L$2:L7919,1)=1,1,0),"")</f>
        <v/>
      </c>
      <c r="T7919" s="38" t="str">
        <f aca="false">IF(N7919="","",N7919+ROW()/10000000)</f>
        <v/>
      </c>
      <c r="U7919" s="0" t="str">
        <f aca="false">IF(G7919=1,IF(B7919="",1,0),"")</f>
        <v/>
      </c>
    </row>
    <row r="7920" customFormat="false" ht="15" hidden="false" customHeight="false" outlineLevel="0" collapsed="false">
      <c r="A7920" s="35"/>
      <c r="B7920" s="35"/>
      <c r="G7920" s="0" t="str">
        <f aca="false">IF(A7920="","",IF(AND(A7920&gt;=Debut,A7920&lt;Fin),1,0))</f>
        <v/>
      </c>
      <c r="H7920" s="0" t="str">
        <f aca="false">IF(G7920=1,INT(ROUND((A7920-Debut)*86400,0)/600),"")</f>
        <v/>
      </c>
      <c r="I7920" s="0" t="str">
        <f aca="false">IF(G7920=1,INT(ROUND((A7920-Debut)*86400,0)/3600),"")</f>
        <v/>
      </c>
      <c r="J7920" s="0" t="str">
        <f aca="false">IF(OR(A7920="",B7920=""),"",ROUND((B7920-A7920)*86400,0))</f>
        <v/>
      </c>
      <c r="K7920" s="37" t="str">
        <f aca="false">IF(G7920=1,IF(COUNTIFS($C:$C,C7920,$G:$G,1,$A:$A,"&gt;="&amp;(A7920-FenetreInterm/86400),$A:$A,"&lt;="&amp;A7920)&gt;=NbInterm,1,0),"")</f>
        <v/>
      </c>
      <c r="L7920" s="37" t="str">
        <f aca="false">IF(G7920=1,IF(B7920="",0,IF(J7920&lt;SeuilFugitive,1,0)),"")</f>
        <v/>
      </c>
      <c r="M7920" s="37" t="str">
        <f aca="false">IF(G7920=1,IF(B7920="",IF((Fin-A7920)*24&gt;SeuilFigee,1,0),IF(J7920&gt;SeuilFigee*3600,1,0)),"")</f>
        <v/>
      </c>
      <c r="N7920" s="0" t="str">
        <f aca="false">IF(G7920=1,IF(COUNTIF(H$2:H7920,H7920)=1,COUNTIF($H:$H,H7920),""),"")</f>
        <v/>
      </c>
      <c r="O7920" s="0" t="str">
        <f aca="false">IF(G7920=1,IF(COUNTIF(I$2:I7920,I7920)=1,COUNTIF($I:$I,I7920),""),"")</f>
        <v/>
      </c>
      <c r="P7920" s="38" t="str">
        <f aca="false">IF(G7920=1,IF(COUNTIFS(C$2:C7920,C7920,G$2:G7920,1)=1,COUNTIFS($C:$C,C7920,$G:$G,1)+ROW()/10000000,""),"")</f>
        <v/>
      </c>
      <c r="Q7920" s="0" t="str">
        <f aca="false">IF(K7920=1,IF(COUNTIFS(C$2:C7920,C7920,K$2:K7920,1)=1,1,0),"")</f>
        <v/>
      </c>
      <c r="R7920" s="0" t="str">
        <f aca="false">IF(M7920=1,IF(COUNTIFS(C$2:C7920,C7920,M$2:M7920,1)=1,1,0),"")</f>
        <v/>
      </c>
      <c r="S7920" s="0" t="str">
        <f aca="false">IF(L7920=1,IF(COUNTIFS(C$2:C7920,C7920,L$2:L7920,1)=1,1,0),"")</f>
        <v/>
      </c>
      <c r="T7920" s="38" t="str">
        <f aca="false">IF(N7920="","",N7920+ROW()/10000000)</f>
        <v/>
      </c>
      <c r="U7920" s="0" t="str">
        <f aca="false">IF(G7920=1,IF(B7920="",1,0),"")</f>
        <v/>
      </c>
    </row>
    <row r="7921" customFormat="false" ht="15" hidden="false" customHeight="false" outlineLevel="0" collapsed="false">
      <c r="A7921" s="35"/>
      <c r="B7921" s="35"/>
      <c r="G7921" s="0" t="str">
        <f aca="false">IF(A7921="","",IF(AND(A7921&gt;=Debut,A7921&lt;Fin),1,0))</f>
        <v/>
      </c>
      <c r="H7921" s="0" t="str">
        <f aca="false">IF(G7921=1,INT(ROUND((A7921-Debut)*86400,0)/600),"")</f>
        <v/>
      </c>
      <c r="I7921" s="0" t="str">
        <f aca="false">IF(G7921=1,INT(ROUND((A7921-Debut)*86400,0)/3600),"")</f>
        <v/>
      </c>
      <c r="J7921" s="0" t="str">
        <f aca="false">IF(OR(A7921="",B7921=""),"",ROUND((B7921-A7921)*86400,0))</f>
        <v/>
      </c>
      <c r="K7921" s="37" t="str">
        <f aca="false">IF(G7921=1,IF(COUNTIFS($C:$C,C7921,$G:$G,1,$A:$A,"&gt;="&amp;(A7921-FenetreInterm/86400),$A:$A,"&lt;="&amp;A7921)&gt;=NbInterm,1,0),"")</f>
        <v/>
      </c>
      <c r="L7921" s="37" t="str">
        <f aca="false">IF(G7921=1,IF(B7921="",0,IF(J7921&lt;SeuilFugitive,1,0)),"")</f>
        <v/>
      </c>
      <c r="M7921" s="37" t="str">
        <f aca="false">IF(G7921=1,IF(B7921="",IF((Fin-A7921)*24&gt;SeuilFigee,1,0),IF(J7921&gt;SeuilFigee*3600,1,0)),"")</f>
        <v/>
      </c>
      <c r="N7921" s="0" t="str">
        <f aca="false">IF(G7921=1,IF(COUNTIF(H$2:H7921,H7921)=1,COUNTIF($H:$H,H7921),""),"")</f>
        <v/>
      </c>
      <c r="O7921" s="0" t="str">
        <f aca="false">IF(G7921=1,IF(COUNTIF(I$2:I7921,I7921)=1,COUNTIF($I:$I,I7921),""),"")</f>
        <v/>
      </c>
      <c r="P7921" s="38" t="str">
        <f aca="false">IF(G7921=1,IF(COUNTIFS(C$2:C7921,C7921,G$2:G7921,1)=1,COUNTIFS($C:$C,C7921,$G:$G,1)+ROW()/10000000,""),"")</f>
        <v/>
      </c>
      <c r="Q7921" s="0" t="str">
        <f aca="false">IF(K7921=1,IF(COUNTIFS(C$2:C7921,C7921,K$2:K7921,1)=1,1,0),"")</f>
        <v/>
      </c>
      <c r="R7921" s="0" t="str">
        <f aca="false">IF(M7921=1,IF(COUNTIFS(C$2:C7921,C7921,M$2:M7921,1)=1,1,0),"")</f>
        <v/>
      </c>
      <c r="S7921" s="0" t="str">
        <f aca="false">IF(L7921=1,IF(COUNTIFS(C$2:C7921,C7921,L$2:L7921,1)=1,1,0),"")</f>
        <v/>
      </c>
      <c r="T7921" s="38" t="str">
        <f aca="false">IF(N7921="","",N7921+ROW()/10000000)</f>
        <v/>
      </c>
      <c r="U7921" s="0" t="str">
        <f aca="false">IF(G7921=1,IF(B7921="",1,0),"")</f>
        <v/>
      </c>
    </row>
    <row r="7922" customFormat="false" ht="15" hidden="false" customHeight="false" outlineLevel="0" collapsed="false">
      <c r="A7922" s="35"/>
      <c r="B7922" s="35"/>
      <c r="G7922" s="0" t="str">
        <f aca="false">IF(A7922="","",IF(AND(A7922&gt;=Debut,A7922&lt;Fin),1,0))</f>
        <v/>
      </c>
      <c r="H7922" s="0" t="str">
        <f aca="false">IF(G7922=1,INT(ROUND((A7922-Debut)*86400,0)/600),"")</f>
        <v/>
      </c>
      <c r="I7922" s="0" t="str">
        <f aca="false">IF(G7922=1,INT(ROUND((A7922-Debut)*86400,0)/3600),"")</f>
        <v/>
      </c>
      <c r="J7922" s="0" t="str">
        <f aca="false">IF(OR(A7922="",B7922=""),"",ROUND((B7922-A7922)*86400,0))</f>
        <v/>
      </c>
      <c r="K7922" s="37" t="str">
        <f aca="false">IF(G7922=1,IF(COUNTIFS($C:$C,C7922,$G:$G,1,$A:$A,"&gt;="&amp;(A7922-FenetreInterm/86400),$A:$A,"&lt;="&amp;A7922)&gt;=NbInterm,1,0),"")</f>
        <v/>
      </c>
      <c r="L7922" s="37" t="str">
        <f aca="false">IF(G7922=1,IF(B7922="",0,IF(J7922&lt;SeuilFugitive,1,0)),"")</f>
        <v/>
      </c>
      <c r="M7922" s="37" t="str">
        <f aca="false">IF(G7922=1,IF(B7922="",IF((Fin-A7922)*24&gt;SeuilFigee,1,0),IF(J7922&gt;SeuilFigee*3600,1,0)),"")</f>
        <v/>
      </c>
      <c r="N7922" s="0" t="str">
        <f aca="false">IF(G7922=1,IF(COUNTIF(H$2:H7922,H7922)=1,COUNTIF($H:$H,H7922),""),"")</f>
        <v/>
      </c>
      <c r="O7922" s="0" t="str">
        <f aca="false">IF(G7922=1,IF(COUNTIF(I$2:I7922,I7922)=1,COUNTIF($I:$I,I7922),""),"")</f>
        <v/>
      </c>
      <c r="P7922" s="38" t="str">
        <f aca="false">IF(G7922=1,IF(COUNTIFS(C$2:C7922,C7922,G$2:G7922,1)=1,COUNTIFS($C:$C,C7922,$G:$G,1)+ROW()/10000000,""),"")</f>
        <v/>
      </c>
      <c r="Q7922" s="0" t="str">
        <f aca="false">IF(K7922=1,IF(COUNTIFS(C$2:C7922,C7922,K$2:K7922,1)=1,1,0),"")</f>
        <v/>
      </c>
      <c r="R7922" s="0" t="str">
        <f aca="false">IF(M7922=1,IF(COUNTIFS(C$2:C7922,C7922,M$2:M7922,1)=1,1,0),"")</f>
        <v/>
      </c>
      <c r="S7922" s="0" t="str">
        <f aca="false">IF(L7922=1,IF(COUNTIFS(C$2:C7922,C7922,L$2:L7922,1)=1,1,0),"")</f>
        <v/>
      </c>
      <c r="T7922" s="38" t="str">
        <f aca="false">IF(N7922="","",N7922+ROW()/10000000)</f>
        <v/>
      </c>
      <c r="U7922" s="0" t="str">
        <f aca="false">IF(G7922=1,IF(B7922="",1,0),"")</f>
        <v/>
      </c>
    </row>
    <row r="7923" customFormat="false" ht="15" hidden="false" customHeight="false" outlineLevel="0" collapsed="false">
      <c r="A7923" s="35"/>
      <c r="B7923" s="35"/>
      <c r="G7923" s="0" t="str">
        <f aca="false">IF(A7923="","",IF(AND(A7923&gt;=Debut,A7923&lt;Fin),1,0))</f>
        <v/>
      </c>
      <c r="H7923" s="0" t="str">
        <f aca="false">IF(G7923=1,INT(ROUND((A7923-Debut)*86400,0)/600),"")</f>
        <v/>
      </c>
      <c r="I7923" s="0" t="str">
        <f aca="false">IF(G7923=1,INT(ROUND((A7923-Debut)*86400,0)/3600),"")</f>
        <v/>
      </c>
      <c r="J7923" s="0" t="str">
        <f aca="false">IF(OR(A7923="",B7923=""),"",ROUND((B7923-A7923)*86400,0))</f>
        <v/>
      </c>
      <c r="K7923" s="37" t="str">
        <f aca="false">IF(G7923=1,IF(COUNTIFS($C:$C,C7923,$G:$G,1,$A:$A,"&gt;="&amp;(A7923-FenetreInterm/86400),$A:$A,"&lt;="&amp;A7923)&gt;=NbInterm,1,0),"")</f>
        <v/>
      </c>
      <c r="L7923" s="37" t="str">
        <f aca="false">IF(G7923=1,IF(B7923="",0,IF(J7923&lt;SeuilFugitive,1,0)),"")</f>
        <v/>
      </c>
      <c r="M7923" s="37" t="str">
        <f aca="false">IF(G7923=1,IF(B7923="",IF((Fin-A7923)*24&gt;SeuilFigee,1,0),IF(J7923&gt;SeuilFigee*3600,1,0)),"")</f>
        <v/>
      </c>
      <c r="N7923" s="0" t="str">
        <f aca="false">IF(G7923=1,IF(COUNTIF(H$2:H7923,H7923)=1,COUNTIF($H:$H,H7923),""),"")</f>
        <v/>
      </c>
      <c r="O7923" s="0" t="str">
        <f aca="false">IF(G7923=1,IF(COUNTIF(I$2:I7923,I7923)=1,COUNTIF($I:$I,I7923),""),"")</f>
        <v/>
      </c>
      <c r="P7923" s="38" t="str">
        <f aca="false">IF(G7923=1,IF(COUNTIFS(C$2:C7923,C7923,G$2:G7923,1)=1,COUNTIFS($C:$C,C7923,$G:$G,1)+ROW()/10000000,""),"")</f>
        <v/>
      </c>
      <c r="Q7923" s="0" t="str">
        <f aca="false">IF(K7923=1,IF(COUNTIFS(C$2:C7923,C7923,K$2:K7923,1)=1,1,0),"")</f>
        <v/>
      </c>
      <c r="R7923" s="0" t="str">
        <f aca="false">IF(M7923=1,IF(COUNTIFS(C$2:C7923,C7923,M$2:M7923,1)=1,1,0),"")</f>
        <v/>
      </c>
      <c r="S7923" s="0" t="str">
        <f aca="false">IF(L7923=1,IF(COUNTIFS(C$2:C7923,C7923,L$2:L7923,1)=1,1,0),"")</f>
        <v/>
      </c>
      <c r="T7923" s="38" t="str">
        <f aca="false">IF(N7923="","",N7923+ROW()/10000000)</f>
        <v/>
      </c>
      <c r="U7923" s="0" t="str">
        <f aca="false">IF(G7923=1,IF(B7923="",1,0),"")</f>
        <v/>
      </c>
    </row>
    <row r="7924" customFormat="false" ht="15" hidden="false" customHeight="false" outlineLevel="0" collapsed="false">
      <c r="A7924" s="35"/>
      <c r="B7924" s="35"/>
      <c r="G7924" s="0" t="str">
        <f aca="false">IF(A7924="","",IF(AND(A7924&gt;=Debut,A7924&lt;Fin),1,0))</f>
        <v/>
      </c>
      <c r="H7924" s="0" t="str">
        <f aca="false">IF(G7924=1,INT(ROUND((A7924-Debut)*86400,0)/600),"")</f>
        <v/>
      </c>
      <c r="I7924" s="0" t="str">
        <f aca="false">IF(G7924=1,INT(ROUND((A7924-Debut)*86400,0)/3600),"")</f>
        <v/>
      </c>
      <c r="J7924" s="0" t="str">
        <f aca="false">IF(OR(A7924="",B7924=""),"",ROUND((B7924-A7924)*86400,0))</f>
        <v/>
      </c>
      <c r="K7924" s="37" t="str">
        <f aca="false">IF(G7924=1,IF(COUNTIFS($C:$C,C7924,$G:$G,1,$A:$A,"&gt;="&amp;(A7924-FenetreInterm/86400),$A:$A,"&lt;="&amp;A7924)&gt;=NbInterm,1,0),"")</f>
        <v/>
      </c>
      <c r="L7924" s="37" t="str">
        <f aca="false">IF(G7924=1,IF(B7924="",0,IF(J7924&lt;SeuilFugitive,1,0)),"")</f>
        <v/>
      </c>
      <c r="M7924" s="37" t="str">
        <f aca="false">IF(G7924=1,IF(B7924="",IF((Fin-A7924)*24&gt;SeuilFigee,1,0),IF(J7924&gt;SeuilFigee*3600,1,0)),"")</f>
        <v/>
      </c>
      <c r="N7924" s="0" t="str">
        <f aca="false">IF(G7924=1,IF(COUNTIF(H$2:H7924,H7924)=1,COUNTIF($H:$H,H7924),""),"")</f>
        <v/>
      </c>
      <c r="O7924" s="0" t="str">
        <f aca="false">IF(G7924=1,IF(COUNTIF(I$2:I7924,I7924)=1,COUNTIF($I:$I,I7924),""),"")</f>
        <v/>
      </c>
      <c r="P7924" s="38" t="str">
        <f aca="false">IF(G7924=1,IF(COUNTIFS(C$2:C7924,C7924,G$2:G7924,1)=1,COUNTIFS($C:$C,C7924,$G:$G,1)+ROW()/10000000,""),"")</f>
        <v/>
      </c>
      <c r="Q7924" s="0" t="str">
        <f aca="false">IF(K7924=1,IF(COUNTIFS(C$2:C7924,C7924,K$2:K7924,1)=1,1,0),"")</f>
        <v/>
      </c>
      <c r="R7924" s="0" t="str">
        <f aca="false">IF(M7924=1,IF(COUNTIFS(C$2:C7924,C7924,M$2:M7924,1)=1,1,0),"")</f>
        <v/>
      </c>
      <c r="S7924" s="0" t="str">
        <f aca="false">IF(L7924=1,IF(COUNTIFS(C$2:C7924,C7924,L$2:L7924,1)=1,1,0),"")</f>
        <v/>
      </c>
      <c r="T7924" s="38" t="str">
        <f aca="false">IF(N7924="","",N7924+ROW()/10000000)</f>
        <v/>
      </c>
      <c r="U7924" s="0" t="str">
        <f aca="false">IF(G7924=1,IF(B7924="",1,0),"")</f>
        <v/>
      </c>
    </row>
    <row r="7925" customFormat="false" ht="15" hidden="false" customHeight="false" outlineLevel="0" collapsed="false">
      <c r="A7925" s="35"/>
      <c r="B7925" s="35"/>
      <c r="G7925" s="0" t="str">
        <f aca="false">IF(A7925="","",IF(AND(A7925&gt;=Debut,A7925&lt;Fin),1,0))</f>
        <v/>
      </c>
      <c r="H7925" s="0" t="str">
        <f aca="false">IF(G7925=1,INT(ROUND((A7925-Debut)*86400,0)/600),"")</f>
        <v/>
      </c>
      <c r="I7925" s="0" t="str">
        <f aca="false">IF(G7925=1,INT(ROUND((A7925-Debut)*86400,0)/3600),"")</f>
        <v/>
      </c>
      <c r="J7925" s="0" t="str">
        <f aca="false">IF(OR(A7925="",B7925=""),"",ROUND((B7925-A7925)*86400,0))</f>
        <v/>
      </c>
      <c r="K7925" s="37" t="str">
        <f aca="false">IF(G7925=1,IF(COUNTIFS($C:$C,C7925,$G:$G,1,$A:$A,"&gt;="&amp;(A7925-FenetreInterm/86400),$A:$A,"&lt;="&amp;A7925)&gt;=NbInterm,1,0),"")</f>
        <v/>
      </c>
      <c r="L7925" s="37" t="str">
        <f aca="false">IF(G7925=1,IF(B7925="",0,IF(J7925&lt;SeuilFugitive,1,0)),"")</f>
        <v/>
      </c>
      <c r="M7925" s="37" t="str">
        <f aca="false">IF(G7925=1,IF(B7925="",IF((Fin-A7925)*24&gt;SeuilFigee,1,0),IF(J7925&gt;SeuilFigee*3600,1,0)),"")</f>
        <v/>
      </c>
      <c r="N7925" s="0" t="str">
        <f aca="false">IF(G7925=1,IF(COUNTIF(H$2:H7925,H7925)=1,COUNTIF($H:$H,H7925),""),"")</f>
        <v/>
      </c>
      <c r="O7925" s="0" t="str">
        <f aca="false">IF(G7925=1,IF(COUNTIF(I$2:I7925,I7925)=1,COUNTIF($I:$I,I7925),""),"")</f>
        <v/>
      </c>
      <c r="P7925" s="38" t="str">
        <f aca="false">IF(G7925=1,IF(COUNTIFS(C$2:C7925,C7925,G$2:G7925,1)=1,COUNTIFS($C:$C,C7925,$G:$G,1)+ROW()/10000000,""),"")</f>
        <v/>
      </c>
      <c r="Q7925" s="0" t="str">
        <f aca="false">IF(K7925=1,IF(COUNTIFS(C$2:C7925,C7925,K$2:K7925,1)=1,1,0),"")</f>
        <v/>
      </c>
      <c r="R7925" s="0" t="str">
        <f aca="false">IF(M7925=1,IF(COUNTIFS(C$2:C7925,C7925,M$2:M7925,1)=1,1,0),"")</f>
        <v/>
      </c>
      <c r="S7925" s="0" t="str">
        <f aca="false">IF(L7925=1,IF(COUNTIFS(C$2:C7925,C7925,L$2:L7925,1)=1,1,0),"")</f>
        <v/>
      </c>
      <c r="T7925" s="38" t="str">
        <f aca="false">IF(N7925="","",N7925+ROW()/10000000)</f>
        <v/>
      </c>
      <c r="U7925" s="0" t="str">
        <f aca="false">IF(G7925=1,IF(B7925="",1,0),"")</f>
        <v/>
      </c>
    </row>
    <row r="7926" customFormat="false" ht="15" hidden="false" customHeight="false" outlineLevel="0" collapsed="false">
      <c r="A7926" s="35"/>
      <c r="B7926" s="35"/>
      <c r="G7926" s="0" t="str">
        <f aca="false">IF(A7926="","",IF(AND(A7926&gt;=Debut,A7926&lt;Fin),1,0))</f>
        <v/>
      </c>
      <c r="H7926" s="0" t="str">
        <f aca="false">IF(G7926=1,INT(ROUND((A7926-Debut)*86400,0)/600),"")</f>
        <v/>
      </c>
      <c r="I7926" s="0" t="str">
        <f aca="false">IF(G7926=1,INT(ROUND((A7926-Debut)*86400,0)/3600),"")</f>
        <v/>
      </c>
      <c r="J7926" s="0" t="str">
        <f aca="false">IF(OR(A7926="",B7926=""),"",ROUND((B7926-A7926)*86400,0))</f>
        <v/>
      </c>
      <c r="K7926" s="37" t="str">
        <f aca="false">IF(G7926=1,IF(COUNTIFS($C:$C,C7926,$G:$G,1,$A:$A,"&gt;="&amp;(A7926-FenetreInterm/86400),$A:$A,"&lt;="&amp;A7926)&gt;=NbInterm,1,0),"")</f>
        <v/>
      </c>
      <c r="L7926" s="37" t="str">
        <f aca="false">IF(G7926=1,IF(B7926="",0,IF(J7926&lt;SeuilFugitive,1,0)),"")</f>
        <v/>
      </c>
      <c r="M7926" s="37" t="str">
        <f aca="false">IF(G7926=1,IF(B7926="",IF((Fin-A7926)*24&gt;SeuilFigee,1,0),IF(J7926&gt;SeuilFigee*3600,1,0)),"")</f>
        <v/>
      </c>
      <c r="N7926" s="0" t="str">
        <f aca="false">IF(G7926=1,IF(COUNTIF(H$2:H7926,H7926)=1,COUNTIF($H:$H,H7926),""),"")</f>
        <v/>
      </c>
      <c r="O7926" s="0" t="str">
        <f aca="false">IF(G7926=1,IF(COUNTIF(I$2:I7926,I7926)=1,COUNTIF($I:$I,I7926),""),"")</f>
        <v/>
      </c>
      <c r="P7926" s="38" t="str">
        <f aca="false">IF(G7926=1,IF(COUNTIFS(C$2:C7926,C7926,G$2:G7926,1)=1,COUNTIFS($C:$C,C7926,$G:$G,1)+ROW()/10000000,""),"")</f>
        <v/>
      </c>
      <c r="Q7926" s="0" t="str">
        <f aca="false">IF(K7926=1,IF(COUNTIFS(C$2:C7926,C7926,K$2:K7926,1)=1,1,0),"")</f>
        <v/>
      </c>
      <c r="R7926" s="0" t="str">
        <f aca="false">IF(M7926=1,IF(COUNTIFS(C$2:C7926,C7926,M$2:M7926,1)=1,1,0),"")</f>
        <v/>
      </c>
      <c r="S7926" s="0" t="str">
        <f aca="false">IF(L7926=1,IF(COUNTIFS(C$2:C7926,C7926,L$2:L7926,1)=1,1,0),"")</f>
        <v/>
      </c>
      <c r="T7926" s="38" t="str">
        <f aca="false">IF(N7926="","",N7926+ROW()/10000000)</f>
        <v/>
      </c>
      <c r="U7926" s="0" t="str">
        <f aca="false">IF(G7926=1,IF(B7926="",1,0),"")</f>
        <v/>
      </c>
    </row>
    <row r="7927" customFormat="false" ht="15" hidden="false" customHeight="false" outlineLevel="0" collapsed="false">
      <c r="A7927" s="35"/>
      <c r="B7927" s="35"/>
      <c r="G7927" s="0" t="str">
        <f aca="false">IF(A7927="","",IF(AND(A7927&gt;=Debut,A7927&lt;Fin),1,0))</f>
        <v/>
      </c>
      <c r="H7927" s="0" t="str">
        <f aca="false">IF(G7927=1,INT(ROUND((A7927-Debut)*86400,0)/600),"")</f>
        <v/>
      </c>
      <c r="I7927" s="0" t="str">
        <f aca="false">IF(G7927=1,INT(ROUND((A7927-Debut)*86400,0)/3600),"")</f>
        <v/>
      </c>
      <c r="J7927" s="0" t="str">
        <f aca="false">IF(OR(A7927="",B7927=""),"",ROUND((B7927-A7927)*86400,0))</f>
        <v/>
      </c>
      <c r="K7927" s="37" t="str">
        <f aca="false">IF(G7927=1,IF(COUNTIFS($C:$C,C7927,$G:$G,1,$A:$A,"&gt;="&amp;(A7927-FenetreInterm/86400),$A:$A,"&lt;="&amp;A7927)&gt;=NbInterm,1,0),"")</f>
        <v/>
      </c>
      <c r="L7927" s="37" t="str">
        <f aca="false">IF(G7927=1,IF(B7927="",0,IF(J7927&lt;SeuilFugitive,1,0)),"")</f>
        <v/>
      </c>
      <c r="M7927" s="37" t="str">
        <f aca="false">IF(G7927=1,IF(B7927="",IF((Fin-A7927)*24&gt;SeuilFigee,1,0),IF(J7927&gt;SeuilFigee*3600,1,0)),"")</f>
        <v/>
      </c>
      <c r="N7927" s="0" t="str">
        <f aca="false">IF(G7927=1,IF(COUNTIF(H$2:H7927,H7927)=1,COUNTIF($H:$H,H7927),""),"")</f>
        <v/>
      </c>
      <c r="O7927" s="0" t="str">
        <f aca="false">IF(G7927=1,IF(COUNTIF(I$2:I7927,I7927)=1,COUNTIF($I:$I,I7927),""),"")</f>
        <v/>
      </c>
      <c r="P7927" s="38" t="str">
        <f aca="false">IF(G7927=1,IF(COUNTIFS(C$2:C7927,C7927,G$2:G7927,1)=1,COUNTIFS($C:$C,C7927,$G:$G,1)+ROW()/10000000,""),"")</f>
        <v/>
      </c>
      <c r="Q7927" s="0" t="str">
        <f aca="false">IF(K7927=1,IF(COUNTIFS(C$2:C7927,C7927,K$2:K7927,1)=1,1,0),"")</f>
        <v/>
      </c>
      <c r="R7927" s="0" t="str">
        <f aca="false">IF(M7927=1,IF(COUNTIFS(C$2:C7927,C7927,M$2:M7927,1)=1,1,0),"")</f>
        <v/>
      </c>
      <c r="S7927" s="0" t="str">
        <f aca="false">IF(L7927=1,IF(COUNTIFS(C$2:C7927,C7927,L$2:L7927,1)=1,1,0),"")</f>
        <v/>
      </c>
      <c r="T7927" s="38" t="str">
        <f aca="false">IF(N7927="","",N7927+ROW()/10000000)</f>
        <v/>
      </c>
      <c r="U7927" s="0" t="str">
        <f aca="false">IF(G7927=1,IF(B7927="",1,0),"")</f>
        <v/>
      </c>
    </row>
    <row r="7928" customFormat="false" ht="15" hidden="false" customHeight="false" outlineLevel="0" collapsed="false">
      <c r="A7928" s="35"/>
      <c r="B7928" s="35"/>
      <c r="G7928" s="0" t="str">
        <f aca="false">IF(A7928="","",IF(AND(A7928&gt;=Debut,A7928&lt;Fin),1,0))</f>
        <v/>
      </c>
      <c r="H7928" s="0" t="str">
        <f aca="false">IF(G7928=1,INT(ROUND((A7928-Debut)*86400,0)/600),"")</f>
        <v/>
      </c>
      <c r="I7928" s="0" t="str">
        <f aca="false">IF(G7928=1,INT(ROUND((A7928-Debut)*86400,0)/3600),"")</f>
        <v/>
      </c>
      <c r="J7928" s="0" t="str">
        <f aca="false">IF(OR(A7928="",B7928=""),"",ROUND((B7928-A7928)*86400,0))</f>
        <v/>
      </c>
      <c r="K7928" s="37" t="str">
        <f aca="false">IF(G7928=1,IF(COUNTIFS($C:$C,C7928,$G:$G,1,$A:$A,"&gt;="&amp;(A7928-FenetreInterm/86400),$A:$A,"&lt;="&amp;A7928)&gt;=NbInterm,1,0),"")</f>
        <v/>
      </c>
      <c r="L7928" s="37" t="str">
        <f aca="false">IF(G7928=1,IF(B7928="",0,IF(J7928&lt;SeuilFugitive,1,0)),"")</f>
        <v/>
      </c>
      <c r="M7928" s="37" t="str">
        <f aca="false">IF(G7928=1,IF(B7928="",IF((Fin-A7928)*24&gt;SeuilFigee,1,0),IF(J7928&gt;SeuilFigee*3600,1,0)),"")</f>
        <v/>
      </c>
      <c r="N7928" s="0" t="str">
        <f aca="false">IF(G7928=1,IF(COUNTIF(H$2:H7928,H7928)=1,COUNTIF($H:$H,H7928),""),"")</f>
        <v/>
      </c>
      <c r="O7928" s="0" t="str">
        <f aca="false">IF(G7928=1,IF(COUNTIF(I$2:I7928,I7928)=1,COUNTIF($I:$I,I7928),""),"")</f>
        <v/>
      </c>
      <c r="P7928" s="38" t="str">
        <f aca="false">IF(G7928=1,IF(COUNTIFS(C$2:C7928,C7928,G$2:G7928,1)=1,COUNTIFS($C:$C,C7928,$G:$G,1)+ROW()/10000000,""),"")</f>
        <v/>
      </c>
      <c r="Q7928" s="0" t="str">
        <f aca="false">IF(K7928=1,IF(COUNTIFS(C$2:C7928,C7928,K$2:K7928,1)=1,1,0),"")</f>
        <v/>
      </c>
      <c r="R7928" s="0" t="str">
        <f aca="false">IF(M7928=1,IF(COUNTIFS(C$2:C7928,C7928,M$2:M7928,1)=1,1,0),"")</f>
        <v/>
      </c>
      <c r="S7928" s="0" t="str">
        <f aca="false">IF(L7928=1,IF(COUNTIFS(C$2:C7928,C7928,L$2:L7928,1)=1,1,0),"")</f>
        <v/>
      </c>
      <c r="T7928" s="38" t="str">
        <f aca="false">IF(N7928="","",N7928+ROW()/10000000)</f>
        <v/>
      </c>
      <c r="U7928" s="0" t="str">
        <f aca="false">IF(G7928=1,IF(B7928="",1,0),"")</f>
        <v/>
      </c>
    </row>
    <row r="7929" customFormat="false" ht="15" hidden="false" customHeight="false" outlineLevel="0" collapsed="false">
      <c r="A7929" s="35"/>
      <c r="B7929" s="35"/>
      <c r="G7929" s="0" t="str">
        <f aca="false">IF(A7929="","",IF(AND(A7929&gt;=Debut,A7929&lt;Fin),1,0))</f>
        <v/>
      </c>
      <c r="H7929" s="0" t="str">
        <f aca="false">IF(G7929=1,INT(ROUND((A7929-Debut)*86400,0)/600),"")</f>
        <v/>
      </c>
      <c r="I7929" s="0" t="str">
        <f aca="false">IF(G7929=1,INT(ROUND((A7929-Debut)*86400,0)/3600),"")</f>
        <v/>
      </c>
      <c r="J7929" s="0" t="str">
        <f aca="false">IF(OR(A7929="",B7929=""),"",ROUND((B7929-A7929)*86400,0))</f>
        <v/>
      </c>
      <c r="K7929" s="37" t="str">
        <f aca="false">IF(G7929=1,IF(COUNTIFS($C:$C,C7929,$G:$G,1,$A:$A,"&gt;="&amp;(A7929-FenetreInterm/86400),$A:$A,"&lt;="&amp;A7929)&gt;=NbInterm,1,0),"")</f>
        <v/>
      </c>
      <c r="L7929" s="37" t="str">
        <f aca="false">IF(G7929=1,IF(B7929="",0,IF(J7929&lt;SeuilFugitive,1,0)),"")</f>
        <v/>
      </c>
      <c r="M7929" s="37" t="str">
        <f aca="false">IF(G7929=1,IF(B7929="",IF((Fin-A7929)*24&gt;SeuilFigee,1,0),IF(J7929&gt;SeuilFigee*3600,1,0)),"")</f>
        <v/>
      </c>
      <c r="N7929" s="0" t="str">
        <f aca="false">IF(G7929=1,IF(COUNTIF(H$2:H7929,H7929)=1,COUNTIF($H:$H,H7929),""),"")</f>
        <v/>
      </c>
      <c r="O7929" s="0" t="str">
        <f aca="false">IF(G7929=1,IF(COUNTIF(I$2:I7929,I7929)=1,COUNTIF($I:$I,I7929),""),"")</f>
        <v/>
      </c>
      <c r="P7929" s="38" t="str">
        <f aca="false">IF(G7929=1,IF(COUNTIFS(C$2:C7929,C7929,G$2:G7929,1)=1,COUNTIFS($C:$C,C7929,$G:$G,1)+ROW()/10000000,""),"")</f>
        <v/>
      </c>
      <c r="Q7929" s="0" t="str">
        <f aca="false">IF(K7929=1,IF(COUNTIFS(C$2:C7929,C7929,K$2:K7929,1)=1,1,0),"")</f>
        <v/>
      </c>
      <c r="R7929" s="0" t="str">
        <f aca="false">IF(M7929=1,IF(COUNTIFS(C$2:C7929,C7929,M$2:M7929,1)=1,1,0),"")</f>
        <v/>
      </c>
      <c r="S7929" s="0" t="str">
        <f aca="false">IF(L7929=1,IF(COUNTIFS(C$2:C7929,C7929,L$2:L7929,1)=1,1,0),"")</f>
        <v/>
      </c>
      <c r="T7929" s="38" t="str">
        <f aca="false">IF(N7929="","",N7929+ROW()/10000000)</f>
        <v/>
      </c>
      <c r="U7929" s="0" t="str">
        <f aca="false">IF(G7929=1,IF(B7929="",1,0),"")</f>
        <v/>
      </c>
    </row>
    <row r="7930" customFormat="false" ht="15" hidden="false" customHeight="false" outlineLevel="0" collapsed="false">
      <c r="A7930" s="35"/>
      <c r="B7930" s="35"/>
      <c r="G7930" s="0" t="str">
        <f aca="false">IF(A7930="","",IF(AND(A7930&gt;=Debut,A7930&lt;Fin),1,0))</f>
        <v/>
      </c>
      <c r="H7930" s="0" t="str">
        <f aca="false">IF(G7930=1,INT(ROUND((A7930-Debut)*86400,0)/600),"")</f>
        <v/>
      </c>
      <c r="I7930" s="0" t="str">
        <f aca="false">IF(G7930=1,INT(ROUND((A7930-Debut)*86400,0)/3600),"")</f>
        <v/>
      </c>
      <c r="J7930" s="0" t="str">
        <f aca="false">IF(OR(A7930="",B7930=""),"",ROUND((B7930-A7930)*86400,0))</f>
        <v/>
      </c>
      <c r="K7930" s="37" t="str">
        <f aca="false">IF(G7930=1,IF(COUNTIFS($C:$C,C7930,$G:$G,1,$A:$A,"&gt;="&amp;(A7930-FenetreInterm/86400),$A:$A,"&lt;="&amp;A7930)&gt;=NbInterm,1,0),"")</f>
        <v/>
      </c>
      <c r="L7930" s="37" t="str">
        <f aca="false">IF(G7930=1,IF(B7930="",0,IF(J7930&lt;SeuilFugitive,1,0)),"")</f>
        <v/>
      </c>
      <c r="M7930" s="37" t="str">
        <f aca="false">IF(G7930=1,IF(B7930="",IF((Fin-A7930)*24&gt;SeuilFigee,1,0),IF(J7930&gt;SeuilFigee*3600,1,0)),"")</f>
        <v/>
      </c>
      <c r="N7930" s="0" t="str">
        <f aca="false">IF(G7930=1,IF(COUNTIF(H$2:H7930,H7930)=1,COUNTIF($H:$H,H7930),""),"")</f>
        <v/>
      </c>
      <c r="O7930" s="0" t="str">
        <f aca="false">IF(G7930=1,IF(COUNTIF(I$2:I7930,I7930)=1,COUNTIF($I:$I,I7930),""),"")</f>
        <v/>
      </c>
      <c r="P7930" s="38" t="str">
        <f aca="false">IF(G7930=1,IF(COUNTIFS(C$2:C7930,C7930,G$2:G7930,1)=1,COUNTIFS($C:$C,C7930,$G:$G,1)+ROW()/10000000,""),"")</f>
        <v/>
      </c>
      <c r="Q7930" s="0" t="str">
        <f aca="false">IF(K7930=1,IF(COUNTIFS(C$2:C7930,C7930,K$2:K7930,1)=1,1,0),"")</f>
        <v/>
      </c>
      <c r="R7930" s="0" t="str">
        <f aca="false">IF(M7930=1,IF(COUNTIFS(C$2:C7930,C7930,M$2:M7930,1)=1,1,0),"")</f>
        <v/>
      </c>
      <c r="S7930" s="0" t="str">
        <f aca="false">IF(L7930=1,IF(COUNTIFS(C$2:C7930,C7930,L$2:L7930,1)=1,1,0),"")</f>
        <v/>
      </c>
      <c r="T7930" s="38" t="str">
        <f aca="false">IF(N7930="","",N7930+ROW()/10000000)</f>
        <v/>
      </c>
      <c r="U7930" s="0" t="str">
        <f aca="false">IF(G7930=1,IF(B7930="",1,0),"")</f>
        <v/>
      </c>
    </row>
    <row r="7931" customFormat="false" ht="15" hidden="false" customHeight="false" outlineLevel="0" collapsed="false">
      <c r="A7931" s="35"/>
      <c r="B7931" s="35"/>
      <c r="G7931" s="0" t="str">
        <f aca="false">IF(A7931="","",IF(AND(A7931&gt;=Debut,A7931&lt;Fin),1,0))</f>
        <v/>
      </c>
      <c r="H7931" s="0" t="str">
        <f aca="false">IF(G7931=1,INT(ROUND((A7931-Debut)*86400,0)/600),"")</f>
        <v/>
      </c>
      <c r="I7931" s="0" t="str">
        <f aca="false">IF(G7931=1,INT(ROUND((A7931-Debut)*86400,0)/3600),"")</f>
        <v/>
      </c>
      <c r="J7931" s="0" t="str">
        <f aca="false">IF(OR(A7931="",B7931=""),"",ROUND((B7931-A7931)*86400,0))</f>
        <v/>
      </c>
      <c r="K7931" s="37" t="str">
        <f aca="false">IF(G7931=1,IF(COUNTIFS($C:$C,C7931,$G:$G,1,$A:$A,"&gt;="&amp;(A7931-FenetreInterm/86400),$A:$A,"&lt;="&amp;A7931)&gt;=NbInterm,1,0),"")</f>
        <v/>
      </c>
      <c r="L7931" s="37" t="str">
        <f aca="false">IF(G7931=1,IF(B7931="",0,IF(J7931&lt;SeuilFugitive,1,0)),"")</f>
        <v/>
      </c>
      <c r="M7931" s="37" t="str">
        <f aca="false">IF(G7931=1,IF(B7931="",IF((Fin-A7931)*24&gt;SeuilFigee,1,0),IF(J7931&gt;SeuilFigee*3600,1,0)),"")</f>
        <v/>
      </c>
      <c r="N7931" s="0" t="str">
        <f aca="false">IF(G7931=1,IF(COUNTIF(H$2:H7931,H7931)=1,COUNTIF($H:$H,H7931),""),"")</f>
        <v/>
      </c>
      <c r="O7931" s="0" t="str">
        <f aca="false">IF(G7931=1,IF(COUNTIF(I$2:I7931,I7931)=1,COUNTIF($I:$I,I7931),""),"")</f>
        <v/>
      </c>
      <c r="P7931" s="38" t="str">
        <f aca="false">IF(G7931=1,IF(COUNTIFS(C$2:C7931,C7931,G$2:G7931,1)=1,COUNTIFS($C:$C,C7931,$G:$G,1)+ROW()/10000000,""),"")</f>
        <v/>
      </c>
      <c r="Q7931" s="0" t="str">
        <f aca="false">IF(K7931=1,IF(COUNTIFS(C$2:C7931,C7931,K$2:K7931,1)=1,1,0),"")</f>
        <v/>
      </c>
      <c r="R7931" s="0" t="str">
        <f aca="false">IF(M7931=1,IF(COUNTIFS(C$2:C7931,C7931,M$2:M7931,1)=1,1,0),"")</f>
        <v/>
      </c>
      <c r="S7931" s="0" t="str">
        <f aca="false">IF(L7931=1,IF(COUNTIFS(C$2:C7931,C7931,L$2:L7931,1)=1,1,0),"")</f>
        <v/>
      </c>
      <c r="T7931" s="38" t="str">
        <f aca="false">IF(N7931="","",N7931+ROW()/10000000)</f>
        <v/>
      </c>
      <c r="U7931" s="0" t="str">
        <f aca="false">IF(G7931=1,IF(B7931="",1,0),"")</f>
        <v/>
      </c>
    </row>
    <row r="7932" customFormat="false" ht="15" hidden="false" customHeight="false" outlineLevel="0" collapsed="false">
      <c r="A7932" s="35"/>
      <c r="B7932" s="35"/>
      <c r="G7932" s="0" t="str">
        <f aca="false">IF(A7932="","",IF(AND(A7932&gt;=Debut,A7932&lt;Fin),1,0))</f>
        <v/>
      </c>
      <c r="H7932" s="0" t="str">
        <f aca="false">IF(G7932=1,INT(ROUND((A7932-Debut)*86400,0)/600),"")</f>
        <v/>
      </c>
      <c r="I7932" s="0" t="str">
        <f aca="false">IF(G7932=1,INT(ROUND((A7932-Debut)*86400,0)/3600),"")</f>
        <v/>
      </c>
      <c r="J7932" s="0" t="str">
        <f aca="false">IF(OR(A7932="",B7932=""),"",ROUND((B7932-A7932)*86400,0))</f>
        <v/>
      </c>
      <c r="K7932" s="37" t="str">
        <f aca="false">IF(G7932=1,IF(COUNTIFS($C:$C,C7932,$G:$G,1,$A:$A,"&gt;="&amp;(A7932-FenetreInterm/86400),$A:$A,"&lt;="&amp;A7932)&gt;=NbInterm,1,0),"")</f>
        <v/>
      </c>
      <c r="L7932" s="37" t="str">
        <f aca="false">IF(G7932=1,IF(B7932="",0,IF(J7932&lt;SeuilFugitive,1,0)),"")</f>
        <v/>
      </c>
      <c r="M7932" s="37" t="str">
        <f aca="false">IF(G7932=1,IF(B7932="",IF((Fin-A7932)*24&gt;SeuilFigee,1,0),IF(J7932&gt;SeuilFigee*3600,1,0)),"")</f>
        <v/>
      </c>
      <c r="N7932" s="0" t="str">
        <f aca="false">IF(G7932=1,IF(COUNTIF(H$2:H7932,H7932)=1,COUNTIF($H:$H,H7932),""),"")</f>
        <v/>
      </c>
      <c r="O7932" s="0" t="str">
        <f aca="false">IF(G7932=1,IF(COUNTIF(I$2:I7932,I7932)=1,COUNTIF($I:$I,I7932),""),"")</f>
        <v/>
      </c>
      <c r="P7932" s="38" t="str">
        <f aca="false">IF(G7932=1,IF(COUNTIFS(C$2:C7932,C7932,G$2:G7932,1)=1,COUNTIFS($C:$C,C7932,$G:$G,1)+ROW()/10000000,""),"")</f>
        <v/>
      </c>
      <c r="Q7932" s="0" t="str">
        <f aca="false">IF(K7932=1,IF(COUNTIFS(C$2:C7932,C7932,K$2:K7932,1)=1,1,0),"")</f>
        <v/>
      </c>
      <c r="R7932" s="0" t="str">
        <f aca="false">IF(M7932=1,IF(COUNTIFS(C$2:C7932,C7932,M$2:M7932,1)=1,1,0),"")</f>
        <v/>
      </c>
      <c r="S7932" s="0" t="str">
        <f aca="false">IF(L7932=1,IF(COUNTIFS(C$2:C7932,C7932,L$2:L7932,1)=1,1,0),"")</f>
        <v/>
      </c>
      <c r="T7932" s="38" t="str">
        <f aca="false">IF(N7932="","",N7932+ROW()/10000000)</f>
        <v/>
      </c>
      <c r="U7932" s="0" t="str">
        <f aca="false">IF(G7932=1,IF(B7932="",1,0),"")</f>
        <v/>
      </c>
    </row>
    <row r="7933" customFormat="false" ht="15" hidden="false" customHeight="false" outlineLevel="0" collapsed="false">
      <c r="A7933" s="35"/>
      <c r="B7933" s="35"/>
      <c r="G7933" s="0" t="str">
        <f aca="false">IF(A7933="","",IF(AND(A7933&gt;=Debut,A7933&lt;Fin),1,0))</f>
        <v/>
      </c>
      <c r="H7933" s="0" t="str">
        <f aca="false">IF(G7933=1,INT(ROUND((A7933-Debut)*86400,0)/600),"")</f>
        <v/>
      </c>
      <c r="I7933" s="0" t="str">
        <f aca="false">IF(G7933=1,INT(ROUND((A7933-Debut)*86400,0)/3600),"")</f>
        <v/>
      </c>
      <c r="J7933" s="0" t="str">
        <f aca="false">IF(OR(A7933="",B7933=""),"",ROUND((B7933-A7933)*86400,0))</f>
        <v/>
      </c>
      <c r="K7933" s="37" t="str">
        <f aca="false">IF(G7933=1,IF(COUNTIFS($C:$C,C7933,$G:$G,1,$A:$A,"&gt;="&amp;(A7933-FenetreInterm/86400),$A:$A,"&lt;="&amp;A7933)&gt;=NbInterm,1,0),"")</f>
        <v/>
      </c>
      <c r="L7933" s="37" t="str">
        <f aca="false">IF(G7933=1,IF(B7933="",0,IF(J7933&lt;SeuilFugitive,1,0)),"")</f>
        <v/>
      </c>
      <c r="M7933" s="37" t="str">
        <f aca="false">IF(G7933=1,IF(B7933="",IF((Fin-A7933)*24&gt;SeuilFigee,1,0),IF(J7933&gt;SeuilFigee*3600,1,0)),"")</f>
        <v/>
      </c>
      <c r="N7933" s="0" t="str">
        <f aca="false">IF(G7933=1,IF(COUNTIF(H$2:H7933,H7933)=1,COUNTIF($H:$H,H7933),""),"")</f>
        <v/>
      </c>
      <c r="O7933" s="0" t="str">
        <f aca="false">IF(G7933=1,IF(COUNTIF(I$2:I7933,I7933)=1,COUNTIF($I:$I,I7933),""),"")</f>
        <v/>
      </c>
      <c r="P7933" s="38" t="str">
        <f aca="false">IF(G7933=1,IF(COUNTIFS(C$2:C7933,C7933,G$2:G7933,1)=1,COUNTIFS($C:$C,C7933,$G:$G,1)+ROW()/10000000,""),"")</f>
        <v/>
      </c>
      <c r="Q7933" s="0" t="str">
        <f aca="false">IF(K7933=1,IF(COUNTIFS(C$2:C7933,C7933,K$2:K7933,1)=1,1,0),"")</f>
        <v/>
      </c>
      <c r="R7933" s="0" t="str">
        <f aca="false">IF(M7933=1,IF(COUNTIFS(C$2:C7933,C7933,M$2:M7933,1)=1,1,0),"")</f>
        <v/>
      </c>
      <c r="S7933" s="0" t="str">
        <f aca="false">IF(L7933=1,IF(COUNTIFS(C$2:C7933,C7933,L$2:L7933,1)=1,1,0),"")</f>
        <v/>
      </c>
      <c r="T7933" s="38" t="str">
        <f aca="false">IF(N7933="","",N7933+ROW()/10000000)</f>
        <v/>
      </c>
      <c r="U7933" s="0" t="str">
        <f aca="false">IF(G7933=1,IF(B7933="",1,0),"")</f>
        <v/>
      </c>
    </row>
    <row r="7934" customFormat="false" ht="15" hidden="false" customHeight="false" outlineLevel="0" collapsed="false">
      <c r="A7934" s="35"/>
      <c r="B7934" s="35"/>
      <c r="G7934" s="0" t="str">
        <f aca="false">IF(A7934="","",IF(AND(A7934&gt;=Debut,A7934&lt;Fin),1,0))</f>
        <v/>
      </c>
      <c r="H7934" s="0" t="str">
        <f aca="false">IF(G7934=1,INT(ROUND((A7934-Debut)*86400,0)/600),"")</f>
        <v/>
      </c>
      <c r="I7934" s="0" t="str">
        <f aca="false">IF(G7934=1,INT(ROUND((A7934-Debut)*86400,0)/3600),"")</f>
        <v/>
      </c>
      <c r="J7934" s="0" t="str">
        <f aca="false">IF(OR(A7934="",B7934=""),"",ROUND((B7934-A7934)*86400,0))</f>
        <v/>
      </c>
      <c r="K7934" s="37" t="str">
        <f aca="false">IF(G7934=1,IF(COUNTIFS($C:$C,C7934,$G:$G,1,$A:$A,"&gt;="&amp;(A7934-FenetreInterm/86400),$A:$A,"&lt;="&amp;A7934)&gt;=NbInterm,1,0),"")</f>
        <v/>
      </c>
      <c r="L7934" s="37" t="str">
        <f aca="false">IF(G7934=1,IF(B7934="",0,IF(J7934&lt;SeuilFugitive,1,0)),"")</f>
        <v/>
      </c>
      <c r="M7934" s="37" t="str">
        <f aca="false">IF(G7934=1,IF(B7934="",IF((Fin-A7934)*24&gt;SeuilFigee,1,0),IF(J7934&gt;SeuilFigee*3600,1,0)),"")</f>
        <v/>
      </c>
      <c r="N7934" s="0" t="str">
        <f aca="false">IF(G7934=1,IF(COUNTIF(H$2:H7934,H7934)=1,COUNTIF($H:$H,H7934),""),"")</f>
        <v/>
      </c>
      <c r="O7934" s="0" t="str">
        <f aca="false">IF(G7934=1,IF(COUNTIF(I$2:I7934,I7934)=1,COUNTIF($I:$I,I7934),""),"")</f>
        <v/>
      </c>
      <c r="P7934" s="38" t="str">
        <f aca="false">IF(G7934=1,IF(COUNTIFS(C$2:C7934,C7934,G$2:G7934,1)=1,COUNTIFS($C:$C,C7934,$G:$G,1)+ROW()/10000000,""),"")</f>
        <v/>
      </c>
      <c r="Q7934" s="0" t="str">
        <f aca="false">IF(K7934=1,IF(COUNTIFS(C$2:C7934,C7934,K$2:K7934,1)=1,1,0),"")</f>
        <v/>
      </c>
      <c r="R7934" s="0" t="str">
        <f aca="false">IF(M7934=1,IF(COUNTIFS(C$2:C7934,C7934,M$2:M7934,1)=1,1,0),"")</f>
        <v/>
      </c>
      <c r="S7934" s="0" t="str">
        <f aca="false">IF(L7934=1,IF(COUNTIFS(C$2:C7934,C7934,L$2:L7934,1)=1,1,0),"")</f>
        <v/>
      </c>
      <c r="T7934" s="38" t="str">
        <f aca="false">IF(N7934="","",N7934+ROW()/10000000)</f>
        <v/>
      </c>
      <c r="U7934" s="0" t="str">
        <f aca="false">IF(G7934=1,IF(B7934="",1,0),"")</f>
        <v/>
      </c>
    </row>
    <row r="7935" customFormat="false" ht="15" hidden="false" customHeight="false" outlineLevel="0" collapsed="false">
      <c r="A7935" s="35"/>
      <c r="B7935" s="35"/>
      <c r="G7935" s="0" t="str">
        <f aca="false">IF(A7935="","",IF(AND(A7935&gt;=Debut,A7935&lt;Fin),1,0))</f>
        <v/>
      </c>
      <c r="H7935" s="0" t="str">
        <f aca="false">IF(G7935=1,INT(ROUND((A7935-Debut)*86400,0)/600),"")</f>
        <v/>
      </c>
      <c r="I7935" s="0" t="str">
        <f aca="false">IF(G7935=1,INT(ROUND((A7935-Debut)*86400,0)/3600),"")</f>
        <v/>
      </c>
      <c r="J7935" s="0" t="str">
        <f aca="false">IF(OR(A7935="",B7935=""),"",ROUND((B7935-A7935)*86400,0))</f>
        <v/>
      </c>
      <c r="K7935" s="37" t="str">
        <f aca="false">IF(G7935=1,IF(COUNTIFS($C:$C,C7935,$G:$G,1,$A:$A,"&gt;="&amp;(A7935-FenetreInterm/86400),$A:$A,"&lt;="&amp;A7935)&gt;=NbInterm,1,0),"")</f>
        <v/>
      </c>
      <c r="L7935" s="37" t="str">
        <f aca="false">IF(G7935=1,IF(B7935="",0,IF(J7935&lt;SeuilFugitive,1,0)),"")</f>
        <v/>
      </c>
      <c r="M7935" s="37" t="str">
        <f aca="false">IF(G7935=1,IF(B7935="",IF((Fin-A7935)*24&gt;SeuilFigee,1,0),IF(J7935&gt;SeuilFigee*3600,1,0)),"")</f>
        <v/>
      </c>
      <c r="N7935" s="0" t="str">
        <f aca="false">IF(G7935=1,IF(COUNTIF(H$2:H7935,H7935)=1,COUNTIF($H:$H,H7935),""),"")</f>
        <v/>
      </c>
      <c r="O7935" s="0" t="str">
        <f aca="false">IF(G7935=1,IF(COUNTIF(I$2:I7935,I7935)=1,COUNTIF($I:$I,I7935),""),"")</f>
        <v/>
      </c>
      <c r="P7935" s="38" t="str">
        <f aca="false">IF(G7935=1,IF(COUNTIFS(C$2:C7935,C7935,G$2:G7935,1)=1,COUNTIFS($C:$C,C7935,$G:$G,1)+ROW()/10000000,""),"")</f>
        <v/>
      </c>
      <c r="Q7935" s="0" t="str">
        <f aca="false">IF(K7935=1,IF(COUNTIFS(C$2:C7935,C7935,K$2:K7935,1)=1,1,0),"")</f>
        <v/>
      </c>
      <c r="R7935" s="0" t="str">
        <f aca="false">IF(M7935=1,IF(COUNTIFS(C$2:C7935,C7935,M$2:M7935,1)=1,1,0),"")</f>
        <v/>
      </c>
      <c r="S7935" s="0" t="str">
        <f aca="false">IF(L7935=1,IF(COUNTIFS(C$2:C7935,C7935,L$2:L7935,1)=1,1,0),"")</f>
        <v/>
      </c>
      <c r="T7935" s="38" t="str">
        <f aca="false">IF(N7935="","",N7935+ROW()/10000000)</f>
        <v/>
      </c>
      <c r="U7935" s="0" t="str">
        <f aca="false">IF(G7935=1,IF(B7935="",1,0),"")</f>
        <v/>
      </c>
    </row>
    <row r="7936" customFormat="false" ht="15" hidden="false" customHeight="false" outlineLevel="0" collapsed="false">
      <c r="A7936" s="35"/>
      <c r="B7936" s="35"/>
      <c r="G7936" s="0" t="str">
        <f aca="false">IF(A7936="","",IF(AND(A7936&gt;=Debut,A7936&lt;Fin),1,0))</f>
        <v/>
      </c>
      <c r="H7936" s="0" t="str">
        <f aca="false">IF(G7936=1,INT(ROUND((A7936-Debut)*86400,0)/600),"")</f>
        <v/>
      </c>
      <c r="I7936" s="0" t="str">
        <f aca="false">IF(G7936=1,INT(ROUND((A7936-Debut)*86400,0)/3600),"")</f>
        <v/>
      </c>
      <c r="J7936" s="0" t="str">
        <f aca="false">IF(OR(A7936="",B7936=""),"",ROUND((B7936-A7936)*86400,0))</f>
        <v/>
      </c>
      <c r="K7936" s="37" t="str">
        <f aca="false">IF(G7936=1,IF(COUNTIFS($C:$C,C7936,$G:$G,1,$A:$A,"&gt;="&amp;(A7936-FenetreInterm/86400),$A:$A,"&lt;="&amp;A7936)&gt;=NbInterm,1,0),"")</f>
        <v/>
      </c>
      <c r="L7936" s="37" t="str">
        <f aca="false">IF(G7936=1,IF(B7936="",0,IF(J7936&lt;SeuilFugitive,1,0)),"")</f>
        <v/>
      </c>
      <c r="M7936" s="37" t="str">
        <f aca="false">IF(G7936=1,IF(B7936="",IF((Fin-A7936)*24&gt;SeuilFigee,1,0),IF(J7936&gt;SeuilFigee*3600,1,0)),"")</f>
        <v/>
      </c>
      <c r="N7936" s="0" t="str">
        <f aca="false">IF(G7936=1,IF(COUNTIF(H$2:H7936,H7936)=1,COUNTIF($H:$H,H7936),""),"")</f>
        <v/>
      </c>
      <c r="O7936" s="0" t="str">
        <f aca="false">IF(G7936=1,IF(COUNTIF(I$2:I7936,I7936)=1,COUNTIF($I:$I,I7936),""),"")</f>
        <v/>
      </c>
      <c r="P7936" s="38" t="str">
        <f aca="false">IF(G7936=1,IF(COUNTIFS(C$2:C7936,C7936,G$2:G7936,1)=1,COUNTIFS($C:$C,C7936,$G:$G,1)+ROW()/10000000,""),"")</f>
        <v/>
      </c>
      <c r="Q7936" s="0" t="str">
        <f aca="false">IF(K7936=1,IF(COUNTIFS(C$2:C7936,C7936,K$2:K7936,1)=1,1,0),"")</f>
        <v/>
      </c>
      <c r="R7936" s="0" t="str">
        <f aca="false">IF(M7936=1,IF(COUNTIFS(C$2:C7936,C7936,M$2:M7936,1)=1,1,0),"")</f>
        <v/>
      </c>
      <c r="S7936" s="0" t="str">
        <f aca="false">IF(L7936=1,IF(COUNTIFS(C$2:C7936,C7936,L$2:L7936,1)=1,1,0),"")</f>
        <v/>
      </c>
      <c r="T7936" s="38" t="str">
        <f aca="false">IF(N7936="","",N7936+ROW()/10000000)</f>
        <v/>
      </c>
      <c r="U7936" s="0" t="str">
        <f aca="false">IF(G7936=1,IF(B7936="",1,0),"")</f>
        <v/>
      </c>
    </row>
    <row r="7937" customFormat="false" ht="15" hidden="false" customHeight="false" outlineLevel="0" collapsed="false">
      <c r="A7937" s="35"/>
      <c r="B7937" s="35"/>
      <c r="G7937" s="0" t="str">
        <f aca="false">IF(A7937="","",IF(AND(A7937&gt;=Debut,A7937&lt;Fin),1,0))</f>
        <v/>
      </c>
      <c r="H7937" s="0" t="str">
        <f aca="false">IF(G7937=1,INT(ROUND((A7937-Debut)*86400,0)/600),"")</f>
        <v/>
      </c>
      <c r="I7937" s="0" t="str">
        <f aca="false">IF(G7937=1,INT(ROUND((A7937-Debut)*86400,0)/3600),"")</f>
        <v/>
      </c>
      <c r="J7937" s="0" t="str">
        <f aca="false">IF(OR(A7937="",B7937=""),"",ROUND((B7937-A7937)*86400,0))</f>
        <v/>
      </c>
      <c r="K7937" s="37" t="str">
        <f aca="false">IF(G7937=1,IF(COUNTIFS($C:$C,C7937,$G:$G,1,$A:$A,"&gt;="&amp;(A7937-FenetreInterm/86400),$A:$A,"&lt;="&amp;A7937)&gt;=NbInterm,1,0),"")</f>
        <v/>
      </c>
      <c r="L7937" s="37" t="str">
        <f aca="false">IF(G7937=1,IF(B7937="",0,IF(J7937&lt;SeuilFugitive,1,0)),"")</f>
        <v/>
      </c>
      <c r="M7937" s="37" t="str">
        <f aca="false">IF(G7937=1,IF(B7937="",IF((Fin-A7937)*24&gt;SeuilFigee,1,0),IF(J7937&gt;SeuilFigee*3600,1,0)),"")</f>
        <v/>
      </c>
      <c r="N7937" s="0" t="str">
        <f aca="false">IF(G7937=1,IF(COUNTIF(H$2:H7937,H7937)=1,COUNTIF($H:$H,H7937),""),"")</f>
        <v/>
      </c>
      <c r="O7937" s="0" t="str">
        <f aca="false">IF(G7937=1,IF(COUNTIF(I$2:I7937,I7937)=1,COUNTIF($I:$I,I7937),""),"")</f>
        <v/>
      </c>
      <c r="P7937" s="38" t="str">
        <f aca="false">IF(G7937=1,IF(COUNTIFS(C$2:C7937,C7937,G$2:G7937,1)=1,COUNTIFS($C:$C,C7937,$G:$G,1)+ROW()/10000000,""),"")</f>
        <v/>
      </c>
      <c r="Q7937" s="0" t="str">
        <f aca="false">IF(K7937=1,IF(COUNTIFS(C$2:C7937,C7937,K$2:K7937,1)=1,1,0),"")</f>
        <v/>
      </c>
      <c r="R7937" s="0" t="str">
        <f aca="false">IF(M7937=1,IF(COUNTIFS(C$2:C7937,C7937,M$2:M7937,1)=1,1,0),"")</f>
        <v/>
      </c>
      <c r="S7937" s="0" t="str">
        <f aca="false">IF(L7937=1,IF(COUNTIFS(C$2:C7937,C7937,L$2:L7937,1)=1,1,0),"")</f>
        <v/>
      </c>
      <c r="T7937" s="38" t="str">
        <f aca="false">IF(N7937="","",N7937+ROW()/10000000)</f>
        <v/>
      </c>
      <c r="U7937" s="0" t="str">
        <f aca="false">IF(G7937=1,IF(B7937="",1,0),"")</f>
        <v/>
      </c>
    </row>
    <row r="7938" customFormat="false" ht="15" hidden="false" customHeight="false" outlineLevel="0" collapsed="false">
      <c r="A7938" s="35"/>
      <c r="B7938" s="35"/>
      <c r="G7938" s="0" t="str">
        <f aca="false">IF(A7938="","",IF(AND(A7938&gt;=Debut,A7938&lt;Fin),1,0))</f>
        <v/>
      </c>
      <c r="H7938" s="0" t="str">
        <f aca="false">IF(G7938=1,INT(ROUND((A7938-Debut)*86400,0)/600),"")</f>
        <v/>
      </c>
      <c r="I7938" s="0" t="str">
        <f aca="false">IF(G7938=1,INT(ROUND((A7938-Debut)*86400,0)/3600),"")</f>
        <v/>
      </c>
      <c r="J7938" s="0" t="str">
        <f aca="false">IF(OR(A7938="",B7938=""),"",ROUND((B7938-A7938)*86400,0))</f>
        <v/>
      </c>
      <c r="K7938" s="37" t="str">
        <f aca="false">IF(G7938=1,IF(COUNTIFS($C:$C,C7938,$G:$G,1,$A:$A,"&gt;="&amp;(A7938-FenetreInterm/86400),$A:$A,"&lt;="&amp;A7938)&gt;=NbInterm,1,0),"")</f>
        <v/>
      </c>
      <c r="L7938" s="37" t="str">
        <f aca="false">IF(G7938=1,IF(B7938="",0,IF(J7938&lt;SeuilFugitive,1,0)),"")</f>
        <v/>
      </c>
      <c r="M7938" s="37" t="str">
        <f aca="false">IF(G7938=1,IF(B7938="",IF((Fin-A7938)*24&gt;SeuilFigee,1,0),IF(J7938&gt;SeuilFigee*3600,1,0)),"")</f>
        <v/>
      </c>
      <c r="N7938" s="0" t="str">
        <f aca="false">IF(G7938=1,IF(COUNTIF(H$2:H7938,H7938)=1,COUNTIF($H:$H,H7938),""),"")</f>
        <v/>
      </c>
      <c r="O7938" s="0" t="str">
        <f aca="false">IF(G7938=1,IF(COUNTIF(I$2:I7938,I7938)=1,COUNTIF($I:$I,I7938),""),"")</f>
        <v/>
      </c>
      <c r="P7938" s="38" t="str">
        <f aca="false">IF(G7938=1,IF(COUNTIFS(C$2:C7938,C7938,G$2:G7938,1)=1,COUNTIFS($C:$C,C7938,$G:$G,1)+ROW()/10000000,""),"")</f>
        <v/>
      </c>
      <c r="Q7938" s="0" t="str">
        <f aca="false">IF(K7938=1,IF(COUNTIFS(C$2:C7938,C7938,K$2:K7938,1)=1,1,0),"")</f>
        <v/>
      </c>
      <c r="R7938" s="0" t="str">
        <f aca="false">IF(M7938=1,IF(COUNTIFS(C$2:C7938,C7938,M$2:M7938,1)=1,1,0),"")</f>
        <v/>
      </c>
      <c r="S7938" s="0" t="str">
        <f aca="false">IF(L7938=1,IF(COUNTIFS(C$2:C7938,C7938,L$2:L7938,1)=1,1,0),"")</f>
        <v/>
      </c>
      <c r="T7938" s="38" t="str">
        <f aca="false">IF(N7938="","",N7938+ROW()/10000000)</f>
        <v/>
      </c>
      <c r="U7938" s="0" t="str">
        <f aca="false">IF(G7938=1,IF(B7938="",1,0),"")</f>
        <v/>
      </c>
    </row>
    <row r="7939" customFormat="false" ht="15" hidden="false" customHeight="false" outlineLevel="0" collapsed="false">
      <c r="A7939" s="35"/>
      <c r="B7939" s="35"/>
      <c r="G7939" s="0" t="str">
        <f aca="false">IF(A7939="","",IF(AND(A7939&gt;=Debut,A7939&lt;Fin),1,0))</f>
        <v/>
      </c>
      <c r="H7939" s="0" t="str">
        <f aca="false">IF(G7939=1,INT(ROUND((A7939-Debut)*86400,0)/600),"")</f>
        <v/>
      </c>
      <c r="I7939" s="0" t="str">
        <f aca="false">IF(G7939=1,INT(ROUND((A7939-Debut)*86400,0)/3600),"")</f>
        <v/>
      </c>
      <c r="J7939" s="0" t="str">
        <f aca="false">IF(OR(A7939="",B7939=""),"",ROUND((B7939-A7939)*86400,0))</f>
        <v/>
      </c>
      <c r="K7939" s="37" t="str">
        <f aca="false">IF(G7939=1,IF(COUNTIFS($C:$C,C7939,$G:$G,1,$A:$A,"&gt;="&amp;(A7939-FenetreInterm/86400),$A:$A,"&lt;="&amp;A7939)&gt;=NbInterm,1,0),"")</f>
        <v/>
      </c>
      <c r="L7939" s="37" t="str">
        <f aca="false">IF(G7939=1,IF(B7939="",0,IF(J7939&lt;SeuilFugitive,1,0)),"")</f>
        <v/>
      </c>
      <c r="M7939" s="37" t="str">
        <f aca="false">IF(G7939=1,IF(B7939="",IF((Fin-A7939)*24&gt;SeuilFigee,1,0),IF(J7939&gt;SeuilFigee*3600,1,0)),"")</f>
        <v/>
      </c>
      <c r="N7939" s="0" t="str">
        <f aca="false">IF(G7939=1,IF(COUNTIF(H$2:H7939,H7939)=1,COUNTIF($H:$H,H7939),""),"")</f>
        <v/>
      </c>
      <c r="O7939" s="0" t="str">
        <f aca="false">IF(G7939=1,IF(COUNTIF(I$2:I7939,I7939)=1,COUNTIF($I:$I,I7939),""),"")</f>
        <v/>
      </c>
      <c r="P7939" s="38" t="str">
        <f aca="false">IF(G7939=1,IF(COUNTIFS(C$2:C7939,C7939,G$2:G7939,1)=1,COUNTIFS($C:$C,C7939,$G:$G,1)+ROW()/10000000,""),"")</f>
        <v/>
      </c>
      <c r="Q7939" s="0" t="str">
        <f aca="false">IF(K7939=1,IF(COUNTIFS(C$2:C7939,C7939,K$2:K7939,1)=1,1,0),"")</f>
        <v/>
      </c>
      <c r="R7939" s="0" t="str">
        <f aca="false">IF(M7939=1,IF(COUNTIFS(C$2:C7939,C7939,M$2:M7939,1)=1,1,0),"")</f>
        <v/>
      </c>
      <c r="S7939" s="0" t="str">
        <f aca="false">IF(L7939=1,IF(COUNTIFS(C$2:C7939,C7939,L$2:L7939,1)=1,1,0),"")</f>
        <v/>
      </c>
      <c r="T7939" s="38" t="str">
        <f aca="false">IF(N7939="","",N7939+ROW()/10000000)</f>
        <v/>
      </c>
      <c r="U7939" s="0" t="str">
        <f aca="false">IF(G7939=1,IF(B7939="",1,0),"")</f>
        <v/>
      </c>
    </row>
    <row r="7940" customFormat="false" ht="15" hidden="false" customHeight="false" outlineLevel="0" collapsed="false">
      <c r="A7940" s="35"/>
      <c r="B7940" s="35"/>
      <c r="G7940" s="0" t="str">
        <f aca="false">IF(A7940="","",IF(AND(A7940&gt;=Debut,A7940&lt;Fin),1,0))</f>
        <v/>
      </c>
      <c r="H7940" s="0" t="str">
        <f aca="false">IF(G7940=1,INT(ROUND((A7940-Debut)*86400,0)/600),"")</f>
        <v/>
      </c>
      <c r="I7940" s="0" t="str">
        <f aca="false">IF(G7940=1,INT(ROUND((A7940-Debut)*86400,0)/3600),"")</f>
        <v/>
      </c>
      <c r="J7940" s="0" t="str">
        <f aca="false">IF(OR(A7940="",B7940=""),"",ROUND((B7940-A7940)*86400,0))</f>
        <v/>
      </c>
      <c r="K7940" s="37" t="str">
        <f aca="false">IF(G7940=1,IF(COUNTIFS($C:$C,C7940,$G:$G,1,$A:$A,"&gt;="&amp;(A7940-FenetreInterm/86400),$A:$A,"&lt;="&amp;A7940)&gt;=NbInterm,1,0),"")</f>
        <v/>
      </c>
      <c r="L7940" s="37" t="str">
        <f aca="false">IF(G7940=1,IF(B7940="",0,IF(J7940&lt;SeuilFugitive,1,0)),"")</f>
        <v/>
      </c>
      <c r="M7940" s="37" t="str">
        <f aca="false">IF(G7940=1,IF(B7940="",IF((Fin-A7940)*24&gt;SeuilFigee,1,0),IF(J7940&gt;SeuilFigee*3600,1,0)),"")</f>
        <v/>
      </c>
      <c r="N7940" s="0" t="str">
        <f aca="false">IF(G7940=1,IF(COUNTIF(H$2:H7940,H7940)=1,COUNTIF($H:$H,H7940),""),"")</f>
        <v/>
      </c>
      <c r="O7940" s="0" t="str">
        <f aca="false">IF(G7940=1,IF(COUNTIF(I$2:I7940,I7940)=1,COUNTIF($I:$I,I7940),""),"")</f>
        <v/>
      </c>
      <c r="P7940" s="38" t="str">
        <f aca="false">IF(G7940=1,IF(COUNTIFS(C$2:C7940,C7940,G$2:G7940,1)=1,COUNTIFS($C:$C,C7940,$G:$G,1)+ROW()/10000000,""),"")</f>
        <v/>
      </c>
      <c r="Q7940" s="0" t="str">
        <f aca="false">IF(K7940=1,IF(COUNTIFS(C$2:C7940,C7940,K$2:K7940,1)=1,1,0),"")</f>
        <v/>
      </c>
      <c r="R7940" s="0" t="str">
        <f aca="false">IF(M7940=1,IF(COUNTIFS(C$2:C7940,C7940,M$2:M7940,1)=1,1,0),"")</f>
        <v/>
      </c>
      <c r="S7940" s="0" t="str">
        <f aca="false">IF(L7940=1,IF(COUNTIFS(C$2:C7940,C7940,L$2:L7940,1)=1,1,0),"")</f>
        <v/>
      </c>
      <c r="T7940" s="38" t="str">
        <f aca="false">IF(N7940="","",N7940+ROW()/10000000)</f>
        <v/>
      </c>
      <c r="U7940" s="0" t="str">
        <f aca="false">IF(G7940=1,IF(B7940="",1,0),"")</f>
        <v/>
      </c>
    </row>
    <row r="7941" customFormat="false" ht="15" hidden="false" customHeight="false" outlineLevel="0" collapsed="false">
      <c r="A7941" s="35"/>
      <c r="B7941" s="35"/>
      <c r="G7941" s="0" t="str">
        <f aca="false">IF(A7941="","",IF(AND(A7941&gt;=Debut,A7941&lt;Fin),1,0))</f>
        <v/>
      </c>
      <c r="H7941" s="0" t="str">
        <f aca="false">IF(G7941=1,INT(ROUND((A7941-Debut)*86400,0)/600),"")</f>
        <v/>
      </c>
      <c r="I7941" s="0" t="str">
        <f aca="false">IF(G7941=1,INT(ROUND((A7941-Debut)*86400,0)/3600),"")</f>
        <v/>
      </c>
      <c r="J7941" s="0" t="str">
        <f aca="false">IF(OR(A7941="",B7941=""),"",ROUND((B7941-A7941)*86400,0))</f>
        <v/>
      </c>
      <c r="K7941" s="37" t="str">
        <f aca="false">IF(G7941=1,IF(COUNTIFS($C:$C,C7941,$G:$G,1,$A:$A,"&gt;="&amp;(A7941-FenetreInterm/86400),$A:$A,"&lt;="&amp;A7941)&gt;=NbInterm,1,0),"")</f>
        <v/>
      </c>
      <c r="L7941" s="37" t="str">
        <f aca="false">IF(G7941=1,IF(B7941="",0,IF(J7941&lt;SeuilFugitive,1,0)),"")</f>
        <v/>
      </c>
      <c r="M7941" s="37" t="str">
        <f aca="false">IF(G7941=1,IF(B7941="",IF((Fin-A7941)*24&gt;SeuilFigee,1,0),IF(J7941&gt;SeuilFigee*3600,1,0)),"")</f>
        <v/>
      </c>
      <c r="N7941" s="0" t="str">
        <f aca="false">IF(G7941=1,IF(COUNTIF(H$2:H7941,H7941)=1,COUNTIF($H:$H,H7941),""),"")</f>
        <v/>
      </c>
      <c r="O7941" s="0" t="str">
        <f aca="false">IF(G7941=1,IF(COUNTIF(I$2:I7941,I7941)=1,COUNTIF($I:$I,I7941),""),"")</f>
        <v/>
      </c>
      <c r="P7941" s="38" t="str">
        <f aca="false">IF(G7941=1,IF(COUNTIFS(C$2:C7941,C7941,G$2:G7941,1)=1,COUNTIFS($C:$C,C7941,$G:$G,1)+ROW()/10000000,""),"")</f>
        <v/>
      </c>
      <c r="Q7941" s="0" t="str">
        <f aca="false">IF(K7941=1,IF(COUNTIFS(C$2:C7941,C7941,K$2:K7941,1)=1,1,0),"")</f>
        <v/>
      </c>
      <c r="R7941" s="0" t="str">
        <f aca="false">IF(M7941=1,IF(COUNTIFS(C$2:C7941,C7941,M$2:M7941,1)=1,1,0),"")</f>
        <v/>
      </c>
      <c r="S7941" s="0" t="str">
        <f aca="false">IF(L7941=1,IF(COUNTIFS(C$2:C7941,C7941,L$2:L7941,1)=1,1,0),"")</f>
        <v/>
      </c>
      <c r="T7941" s="38" t="str">
        <f aca="false">IF(N7941="","",N7941+ROW()/10000000)</f>
        <v/>
      </c>
      <c r="U7941" s="0" t="str">
        <f aca="false">IF(G7941=1,IF(B7941="",1,0),"")</f>
        <v/>
      </c>
    </row>
    <row r="7942" customFormat="false" ht="15" hidden="false" customHeight="false" outlineLevel="0" collapsed="false">
      <c r="A7942" s="35"/>
      <c r="B7942" s="35"/>
      <c r="G7942" s="0" t="str">
        <f aca="false">IF(A7942="","",IF(AND(A7942&gt;=Debut,A7942&lt;Fin),1,0))</f>
        <v/>
      </c>
      <c r="H7942" s="0" t="str">
        <f aca="false">IF(G7942=1,INT(ROUND((A7942-Debut)*86400,0)/600),"")</f>
        <v/>
      </c>
      <c r="I7942" s="0" t="str">
        <f aca="false">IF(G7942=1,INT(ROUND((A7942-Debut)*86400,0)/3600),"")</f>
        <v/>
      </c>
      <c r="J7942" s="0" t="str">
        <f aca="false">IF(OR(A7942="",B7942=""),"",ROUND((B7942-A7942)*86400,0))</f>
        <v/>
      </c>
      <c r="K7942" s="37" t="str">
        <f aca="false">IF(G7942=1,IF(COUNTIFS($C:$C,C7942,$G:$G,1,$A:$A,"&gt;="&amp;(A7942-FenetreInterm/86400),$A:$A,"&lt;="&amp;A7942)&gt;=NbInterm,1,0),"")</f>
        <v/>
      </c>
      <c r="L7942" s="37" t="str">
        <f aca="false">IF(G7942=1,IF(B7942="",0,IF(J7942&lt;SeuilFugitive,1,0)),"")</f>
        <v/>
      </c>
      <c r="M7942" s="37" t="str">
        <f aca="false">IF(G7942=1,IF(B7942="",IF((Fin-A7942)*24&gt;SeuilFigee,1,0),IF(J7942&gt;SeuilFigee*3600,1,0)),"")</f>
        <v/>
      </c>
      <c r="N7942" s="0" t="str">
        <f aca="false">IF(G7942=1,IF(COUNTIF(H$2:H7942,H7942)=1,COUNTIF($H:$H,H7942),""),"")</f>
        <v/>
      </c>
      <c r="O7942" s="0" t="str">
        <f aca="false">IF(G7942=1,IF(COUNTIF(I$2:I7942,I7942)=1,COUNTIF($I:$I,I7942),""),"")</f>
        <v/>
      </c>
      <c r="P7942" s="38" t="str">
        <f aca="false">IF(G7942=1,IF(COUNTIFS(C$2:C7942,C7942,G$2:G7942,1)=1,COUNTIFS($C:$C,C7942,$G:$G,1)+ROW()/10000000,""),"")</f>
        <v/>
      </c>
      <c r="Q7942" s="0" t="str">
        <f aca="false">IF(K7942=1,IF(COUNTIFS(C$2:C7942,C7942,K$2:K7942,1)=1,1,0),"")</f>
        <v/>
      </c>
      <c r="R7942" s="0" t="str">
        <f aca="false">IF(M7942=1,IF(COUNTIFS(C$2:C7942,C7942,M$2:M7942,1)=1,1,0),"")</f>
        <v/>
      </c>
      <c r="S7942" s="0" t="str">
        <f aca="false">IF(L7942=1,IF(COUNTIFS(C$2:C7942,C7942,L$2:L7942,1)=1,1,0),"")</f>
        <v/>
      </c>
      <c r="T7942" s="38" t="str">
        <f aca="false">IF(N7942="","",N7942+ROW()/10000000)</f>
        <v/>
      </c>
      <c r="U7942" s="0" t="str">
        <f aca="false">IF(G7942=1,IF(B7942="",1,0),"")</f>
        <v/>
      </c>
    </row>
    <row r="7943" customFormat="false" ht="15" hidden="false" customHeight="false" outlineLevel="0" collapsed="false">
      <c r="A7943" s="35"/>
      <c r="B7943" s="35"/>
      <c r="G7943" s="0" t="str">
        <f aca="false">IF(A7943="","",IF(AND(A7943&gt;=Debut,A7943&lt;Fin),1,0))</f>
        <v/>
      </c>
      <c r="H7943" s="0" t="str">
        <f aca="false">IF(G7943=1,INT(ROUND((A7943-Debut)*86400,0)/600),"")</f>
        <v/>
      </c>
      <c r="I7943" s="0" t="str">
        <f aca="false">IF(G7943=1,INT(ROUND((A7943-Debut)*86400,0)/3600),"")</f>
        <v/>
      </c>
      <c r="J7943" s="0" t="str">
        <f aca="false">IF(OR(A7943="",B7943=""),"",ROUND((B7943-A7943)*86400,0))</f>
        <v/>
      </c>
      <c r="K7943" s="37" t="str">
        <f aca="false">IF(G7943=1,IF(COUNTIFS($C:$C,C7943,$G:$G,1,$A:$A,"&gt;="&amp;(A7943-FenetreInterm/86400),$A:$A,"&lt;="&amp;A7943)&gt;=NbInterm,1,0),"")</f>
        <v/>
      </c>
      <c r="L7943" s="37" t="str">
        <f aca="false">IF(G7943=1,IF(B7943="",0,IF(J7943&lt;SeuilFugitive,1,0)),"")</f>
        <v/>
      </c>
      <c r="M7943" s="37" t="str">
        <f aca="false">IF(G7943=1,IF(B7943="",IF((Fin-A7943)*24&gt;SeuilFigee,1,0),IF(J7943&gt;SeuilFigee*3600,1,0)),"")</f>
        <v/>
      </c>
      <c r="N7943" s="0" t="str">
        <f aca="false">IF(G7943=1,IF(COUNTIF(H$2:H7943,H7943)=1,COUNTIF($H:$H,H7943),""),"")</f>
        <v/>
      </c>
      <c r="O7943" s="0" t="str">
        <f aca="false">IF(G7943=1,IF(COUNTIF(I$2:I7943,I7943)=1,COUNTIF($I:$I,I7943),""),"")</f>
        <v/>
      </c>
      <c r="P7943" s="38" t="str">
        <f aca="false">IF(G7943=1,IF(COUNTIFS(C$2:C7943,C7943,G$2:G7943,1)=1,COUNTIFS($C:$C,C7943,$G:$G,1)+ROW()/10000000,""),"")</f>
        <v/>
      </c>
      <c r="Q7943" s="0" t="str">
        <f aca="false">IF(K7943=1,IF(COUNTIFS(C$2:C7943,C7943,K$2:K7943,1)=1,1,0),"")</f>
        <v/>
      </c>
      <c r="R7943" s="0" t="str">
        <f aca="false">IF(M7943=1,IF(COUNTIFS(C$2:C7943,C7943,M$2:M7943,1)=1,1,0),"")</f>
        <v/>
      </c>
      <c r="S7943" s="0" t="str">
        <f aca="false">IF(L7943=1,IF(COUNTIFS(C$2:C7943,C7943,L$2:L7943,1)=1,1,0),"")</f>
        <v/>
      </c>
      <c r="T7943" s="38" t="str">
        <f aca="false">IF(N7943="","",N7943+ROW()/10000000)</f>
        <v/>
      </c>
      <c r="U7943" s="0" t="str">
        <f aca="false">IF(G7943=1,IF(B7943="",1,0),"")</f>
        <v/>
      </c>
    </row>
    <row r="7944" customFormat="false" ht="15" hidden="false" customHeight="false" outlineLevel="0" collapsed="false">
      <c r="A7944" s="35"/>
      <c r="B7944" s="35"/>
      <c r="G7944" s="0" t="str">
        <f aca="false">IF(A7944="","",IF(AND(A7944&gt;=Debut,A7944&lt;Fin),1,0))</f>
        <v/>
      </c>
      <c r="H7944" s="0" t="str">
        <f aca="false">IF(G7944=1,INT(ROUND((A7944-Debut)*86400,0)/600),"")</f>
        <v/>
      </c>
      <c r="I7944" s="0" t="str">
        <f aca="false">IF(G7944=1,INT(ROUND((A7944-Debut)*86400,0)/3600),"")</f>
        <v/>
      </c>
      <c r="J7944" s="0" t="str">
        <f aca="false">IF(OR(A7944="",B7944=""),"",ROUND((B7944-A7944)*86400,0))</f>
        <v/>
      </c>
      <c r="K7944" s="37" t="str">
        <f aca="false">IF(G7944=1,IF(COUNTIFS($C:$C,C7944,$G:$G,1,$A:$A,"&gt;="&amp;(A7944-FenetreInterm/86400),$A:$A,"&lt;="&amp;A7944)&gt;=NbInterm,1,0),"")</f>
        <v/>
      </c>
      <c r="L7944" s="37" t="str">
        <f aca="false">IF(G7944=1,IF(B7944="",0,IF(J7944&lt;SeuilFugitive,1,0)),"")</f>
        <v/>
      </c>
      <c r="M7944" s="37" t="str">
        <f aca="false">IF(G7944=1,IF(B7944="",IF((Fin-A7944)*24&gt;SeuilFigee,1,0),IF(J7944&gt;SeuilFigee*3600,1,0)),"")</f>
        <v/>
      </c>
      <c r="N7944" s="0" t="str">
        <f aca="false">IF(G7944=1,IF(COUNTIF(H$2:H7944,H7944)=1,COUNTIF($H:$H,H7944),""),"")</f>
        <v/>
      </c>
      <c r="O7944" s="0" t="str">
        <f aca="false">IF(G7944=1,IF(COUNTIF(I$2:I7944,I7944)=1,COUNTIF($I:$I,I7944),""),"")</f>
        <v/>
      </c>
      <c r="P7944" s="38" t="str">
        <f aca="false">IF(G7944=1,IF(COUNTIFS(C$2:C7944,C7944,G$2:G7944,1)=1,COUNTIFS($C:$C,C7944,$G:$G,1)+ROW()/10000000,""),"")</f>
        <v/>
      </c>
      <c r="Q7944" s="0" t="str">
        <f aca="false">IF(K7944=1,IF(COUNTIFS(C$2:C7944,C7944,K$2:K7944,1)=1,1,0),"")</f>
        <v/>
      </c>
      <c r="R7944" s="0" t="str">
        <f aca="false">IF(M7944=1,IF(COUNTIFS(C$2:C7944,C7944,M$2:M7944,1)=1,1,0),"")</f>
        <v/>
      </c>
      <c r="S7944" s="0" t="str">
        <f aca="false">IF(L7944=1,IF(COUNTIFS(C$2:C7944,C7944,L$2:L7944,1)=1,1,0),"")</f>
        <v/>
      </c>
      <c r="T7944" s="38" t="str">
        <f aca="false">IF(N7944="","",N7944+ROW()/10000000)</f>
        <v/>
      </c>
      <c r="U7944" s="0" t="str">
        <f aca="false">IF(G7944=1,IF(B7944="",1,0),"")</f>
        <v/>
      </c>
    </row>
    <row r="7945" customFormat="false" ht="15" hidden="false" customHeight="false" outlineLevel="0" collapsed="false">
      <c r="A7945" s="35"/>
      <c r="B7945" s="35"/>
      <c r="G7945" s="0" t="str">
        <f aca="false">IF(A7945="","",IF(AND(A7945&gt;=Debut,A7945&lt;Fin),1,0))</f>
        <v/>
      </c>
      <c r="H7945" s="0" t="str">
        <f aca="false">IF(G7945=1,INT(ROUND((A7945-Debut)*86400,0)/600),"")</f>
        <v/>
      </c>
      <c r="I7945" s="0" t="str">
        <f aca="false">IF(G7945=1,INT(ROUND((A7945-Debut)*86400,0)/3600),"")</f>
        <v/>
      </c>
      <c r="J7945" s="0" t="str">
        <f aca="false">IF(OR(A7945="",B7945=""),"",ROUND((B7945-A7945)*86400,0))</f>
        <v/>
      </c>
      <c r="K7945" s="37" t="str">
        <f aca="false">IF(G7945=1,IF(COUNTIFS($C:$C,C7945,$G:$G,1,$A:$A,"&gt;="&amp;(A7945-FenetreInterm/86400),$A:$A,"&lt;="&amp;A7945)&gt;=NbInterm,1,0),"")</f>
        <v/>
      </c>
      <c r="L7945" s="37" t="str">
        <f aca="false">IF(G7945=1,IF(B7945="",0,IF(J7945&lt;SeuilFugitive,1,0)),"")</f>
        <v/>
      </c>
      <c r="M7945" s="37" t="str">
        <f aca="false">IF(G7945=1,IF(B7945="",IF((Fin-A7945)*24&gt;SeuilFigee,1,0),IF(J7945&gt;SeuilFigee*3600,1,0)),"")</f>
        <v/>
      </c>
      <c r="N7945" s="0" t="str">
        <f aca="false">IF(G7945=1,IF(COUNTIF(H$2:H7945,H7945)=1,COUNTIF($H:$H,H7945),""),"")</f>
        <v/>
      </c>
      <c r="O7945" s="0" t="str">
        <f aca="false">IF(G7945=1,IF(COUNTIF(I$2:I7945,I7945)=1,COUNTIF($I:$I,I7945),""),"")</f>
        <v/>
      </c>
      <c r="P7945" s="38" t="str">
        <f aca="false">IF(G7945=1,IF(COUNTIFS(C$2:C7945,C7945,G$2:G7945,1)=1,COUNTIFS($C:$C,C7945,$G:$G,1)+ROW()/10000000,""),"")</f>
        <v/>
      </c>
      <c r="Q7945" s="0" t="str">
        <f aca="false">IF(K7945=1,IF(COUNTIFS(C$2:C7945,C7945,K$2:K7945,1)=1,1,0),"")</f>
        <v/>
      </c>
      <c r="R7945" s="0" t="str">
        <f aca="false">IF(M7945=1,IF(COUNTIFS(C$2:C7945,C7945,M$2:M7945,1)=1,1,0),"")</f>
        <v/>
      </c>
      <c r="S7945" s="0" t="str">
        <f aca="false">IF(L7945=1,IF(COUNTIFS(C$2:C7945,C7945,L$2:L7945,1)=1,1,0),"")</f>
        <v/>
      </c>
      <c r="T7945" s="38" t="str">
        <f aca="false">IF(N7945="","",N7945+ROW()/10000000)</f>
        <v/>
      </c>
      <c r="U7945" s="0" t="str">
        <f aca="false">IF(G7945=1,IF(B7945="",1,0),"")</f>
        <v/>
      </c>
    </row>
    <row r="7946" customFormat="false" ht="15" hidden="false" customHeight="false" outlineLevel="0" collapsed="false">
      <c r="A7946" s="35"/>
      <c r="B7946" s="35"/>
      <c r="G7946" s="0" t="str">
        <f aca="false">IF(A7946="","",IF(AND(A7946&gt;=Debut,A7946&lt;Fin),1,0))</f>
        <v/>
      </c>
      <c r="H7946" s="0" t="str">
        <f aca="false">IF(G7946=1,INT(ROUND((A7946-Debut)*86400,0)/600),"")</f>
        <v/>
      </c>
      <c r="I7946" s="0" t="str">
        <f aca="false">IF(G7946=1,INT(ROUND((A7946-Debut)*86400,0)/3600),"")</f>
        <v/>
      </c>
      <c r="J7946" s="0" t="str">
        <f aca="false">IF(OR(A7946="",B7946=""),"",ROUND((B7946-A7946)*86400,0))</f>
        <v/>
      </c>
      <c r="K7946" s="37" t="str">
        <f aca="false">IF(G7946=1,IF(COUNTIFS($C:$C,C7946,$G:$G,1,$A:$A,"&gt;="&amp;(A7946-FenetreInterm/86400),$A:$A,"&lt;="&amp;A7946)&gt;=NbInterm,1,0),"")</f>
        <v/>
      </c>
      <c r="L7946" s="37" t="str">
        <f aca="false">IF(G7946=1,IF(B7946="",0,IF(J7946&lt;SeuilFugitive,1,0)),"")</f>
        <v/>
      </c>
      <c r="M7946" s="37" t="str">
        <f aca="false">IF(G7946=1,IF(B7946="",IF((Fin-A7946)*24&gt;SeuilFigee,1,0),IF(J7946&gt;SeuilFigee*3600,1,0)),"")</f>
        <v/>
      </c>
      <c r="N7946" s="0" t="str">
        <f aca="false">IF(G7946=1,IF(COUNTIF(H$2:H7946,H7946)=1,COUNTIF($H:$H,H7946),""),"")</f>
        <v/>
      </c>
      <c r="O7946" s="0" t="str">
        <f aca="false">IF(G7946=1,IF(COUNTIF(I$2:I7946,I7946)=1,COUNTIF($I:$I,I7946),""),"")</f>
        <v/>
      </c>
      <c r="P7946" s="38" t="str">
        <f aca="false">IF(G7946=1,IF(COUNTIFS(C$2:C7946,C7946,G$2:G7946,1)=1,COUNTIFS($C:$C,C7946,$G:$G,1)+ROW()/10000000,""),"")</f>
        <v/>
      </c>
      <c r="Q7946" s="0" t="str">
        <f aca="false">IF(K7946=1,IF(COUNTIFS(C$2:C7946,C7946,K$2:K7946,1)=1,1,0),"")</f>
        <v/>
      </c>
      <c r="R7946" s="0" t="str">
        <f aca="false">IF(M7946=1,IF(COUNTIFS(C$2:C7946,C7946,M$2:M7946,1)=1,1,0),"")</f>
        <v/>
      </c>
      <c r="S7946" s="0" t="str">
        <f aca="false">IF(L7946=1,IF(COUNTIFS(C$2:C7946,C7946,L$2:L7946,1)=1,1,0),"")</f>
        <v/>
      </c>
      <c r="T7946" s="38" t="str">
        <f aca="false">IF(N7946="","",N7946+ROW()/10000000)</f>
        <v/>
      </c>
      <c r="U7946" s="0" t="str">
        <f aca="false">IF(G7946=1,IF(B7946="",1,0),"")</f>
        <v/>
      </c>
    </row>
    <row r="7947" customFormat="false" ht="15" hidden="false" customHeight="false" outlineLevel="0" collapsed="false">
      <c r="A7947" s="35"/>
      <c r="B7947" s="35"/>
      <c r="G7947" s="0" t="str">
        <f aca="false">IF(A7947="","",IF(AND(A7947&gt;=Debut,A7947&lt;Fin),1,0))</f>
        <v/>
      </c>
      <c r="H7947" s="0" t="str">
        <f aca="false">IF(G7947=1,INT(ROUND((A7947-Debut)*86400,0)/600),"")</f>
        <v/>
      </c>
      <c r="I7947" s="0" t="str">
        <f aca="false">IF(G7947=1,INT(ROUND((A7947-Debut)*86400,0)/3600),"")</f>
        <v/>
      </c>
      <c r="J7947" s="0" t="str">
        <f aca="false">IF(OR(A7947="",B7947=""),"",ROUND((B7947-A7947)*86400,0))</f>
        <v/>
      </c>
      <c r="K7947" s="37" t="str">
        <f aca="false">IF(G7947=1,IF(COUNTIFS($C:$C,C7947,$G:$G,1,$A:$A,"&gt;="&amp;(A7947-FenetreInterm/86400),$A:$A,"&lt;="&amp;A7947)&gt;=NbInterm,1,0),"")</f>
        <v/>
      </c>
      <c r="L7947" s="37" t="str">
        <f aca="false">IF(G7947=1,IF(B7947="",0,IF(J7947&lt;SeuilFugitive,1,0)),"")</f>
        <v/>
      </c>
      <c r="M7947" s="37" t="str">
        <f aca="false">IF(G7947=1,IF(B7947="",IF((Fin-A7947)*24&gt;SeuilFigee,1,0),IF(J7947&gt;SeuilFigee*3600,1,0)),"")</f>
        <v/>
      </c>
      <c r="N7947" s="0" t="str">
        <f aca="false">IF(G7947=1,IF(COUNTIF(H$2:H7947,H7947)=1,COUNTIF($H:$H,H7947),""),"")</f>
        <v/>
      </c>
      <c r="O7947" s="0" t="str">
        <f aca="false">IF(G7947=1,IF(COUNTIF(I$2:I7947,I7947)=1,COUNTIF($I:$I,I7947),""),"")</f>
        <v/>
      </c>
      <c r="P7947" s="38" t="str">
        <f aca="false">IF(G7947=1,IF(COUNTIFS(C$2:C7947,C7947,G$2:G7947,1)=1,COUNTIFS($C:$C,C7947,$G:$G,1)+ROW()/10000000,""),"")</f>
        <v/>
      </c>
      <c r="Q7947" s="0" t="str">
        <f aca="false">IF(K7947=1,IF(COUNTIFS(C$2:C7947,C7947,K$2:K7947,1)=1,1,0),"")</f>
        <v/>
      </c>
      <c r="R7947" s="0" t="str">
        <f aca="false">IF(M7947=1,IF(COUNTIFS(C$2:C7947,C7947,M$2:M7947,1)=1,1,0),"")</f>
        <v/>
      </c>
      <c r="S7947" s="0" t="str">
        <f aca="false">IF(L7947=1,IF(COUNTIFS(C$2:C7947,C7947,L$2:L7947,1)=1,1,0),"")</f>
        <v/>
      </c>
      <c r="T7947" s="38" t="str">
        <f aca="false">IF(N7947="","",N7947+ROW()/10000000)</f>
        <v/>
      </c>
      <c r="U7947" s="0" t="str">
        <f aca="false">IF(G7947=1,IF(B7947="",1,0),"")</f>
        <v/>
      </c>
    </row>
    <row r="7948" customFormat="false" ht="15" hidden="false" customHeight="false" outlineLevel="0" collapsed="false">
      <c r="A7948" s="35"/>
      <c r="B7948" s="35"/>
      <c r="G7948" s="0" t="str">
        <f aca="false">IF(A7948="","",IF(AND(A7948&gt;=Debut,A7948&lt;Fin),1,0))</f>
        <v/>
      </c>
      <c r="H7948" s="0" t="str">
        <f aca="false">IF(G7948=1,INT(ROUND((A7948-Debut)*86400,0)/600),"")</f>
        <v/>
      </c>
      <c r="I7948" s="0" t="str">
        <f aca="false">IF(G7948=1,INT(ROUND((A7948-Debut)*86400,0)/3600),"")</f>
        <v/>
      </c>
      <c r="J7948" s="0" t="str">
        <f aca="false">IF(OR(A7948="",B7948=""),"",ROUND((B7948-A7948)*86400,0))</f>
        <v/>
      </c>
      <c r="K7948" s="37" t="str">
        <f aca="false">IF(G7948=1,IF(COUNTIFS($C:$C,C7948,$G:$G,1,$A:$A,"&gt;="&amp;(A7948-FenetreInterm/86400),$A:$A,"&lt;="&amp;A7948)&gt;=NbInterm,1,0),"")</f>
        <v/>
      </c>
      <c r="L7948" s="37" t="str">
        <f aca="false">IF(G7948=1,IF(B7948="",0,IF(J7948&lt;SeuilFugitive,1,0)),"")</f>
        <v/>
      </c>
      <c r="M7948" s="37" t="str">
        <f aca="false">IF(G7948=1,IF(B7948="",IF((Fin-A7948)*24&gt;SeuilFigee,1,0),IF(J7948&gt;SeuilFigee*3600,1,0)),"")</f>
        <v/>
      </c>
      <c r="N7948" s="0" t="str">
        <f aca="false">IF(G7948=1,IF(COUNTIF(H$2:H7948,H7948)=1,COUNTIF($H:$H,H7948),""),"")</f>
        <v/>
      </c>
      <c r="O7948" s="0" t="str">
        <f aca="false">IF(G7948=1,IF(COUNTIF(I$2:I7948,I7948)=1,COUNTIF($I:$I,I7948),""),"")</f>
        <v/>
      </c>
      <c r="P7948" s="38" t="str">
        <f aca="false">IF(G7948=1,IF(COUNTIFS(C$2:C7948,C7948,G$2:G7948,1)=1,COUNTIFS($C:$C,C7948,$G:$G,1)+ROW()/10000000,""),"")</f>
        <v/>
      </c>
      <c r="Q7948" s="0" t="str">
        <f aca="false">IF(K7948=1,IF(COUNTIFS(C$2:C7948,C7948,K$2:K7948,1)=1,1,0),"")</f>
        <v/>
      </c>
      <c r="R7948" s="0" t="str">
        <f aca="false">IF(M7948=1,IF(COUNTIFS(C$2:C7948,C7948,M$2:M7948,1)=1,1,0),"")</f>
        <v/>
      </c>
      <c r="S7948" s="0" t="str">
        <f aca="false">IF(L7948=1,IF(COUNTIFS(C$2:C7948,C7948,L$2:L7948,1)=1,1,0),"")</f>
        <v/>
      </c>
      <c r="T7948" s="38" t="str">
        <f aca="false">IF(N7948="","",N7948+ROW()/10000000)</f>
        <v/>
      </c>
      <c r="U7948" s="0" t="str">
        <f aca="false">IF(G7948=1,IF(B7948="",1,0),"")</f>
        <v/>
      </c>
    </row>
    <row r="7949" customFormat="false" ht="15" hidden="false" customHeight="false" outlineLevel="0" collapsed="false">
      <c r="A7949" s="35"/>
      <c r="B7949" s="35"/>
      <c r="G7949" s="0" t="str">
        <f aca="false">IF(A7949="","",IF(AND(A7949&gt;=Debut,A7949&lt;Fin),1,0))</f>
        <v/>
      </c>
      <c r="H7949" s="0" t="str">
        <f aca="false">IF(G7949=1,INT(ROUND((A7949-Debut)*86400,0)/600),"")</f>
        <v/>
      </c>
      <c r="I7949" s="0" t="str">
        <f aca="false">IF(G7949=1,INT(ROUND((A7949-Debut)*86400,0)/3600),"")</f>
        <v/>
      </c>
      <c r="J7949" s="0" t="str">
        <f aca="false">IF(OR(A7949="",B7949=""),"",ROUND((B7949-A7949)*86400,0))</f>
        <v/>
      </c>
      <c r="K7949" s="37" t="str">
        <f aca="false">IF(G7949=1,IF(COUNTIFS($C:$C,C7949,$G:$G,1,$A:$A,"&gt;="&amp;(A7949-FenetreInterm/86400),$A:$A,"&lt;="&amp;A7949)&gt;=NbInterm,1,0),"")</f>
        <v/>
      </c>
      <c r="L7949" s="37" t="str">
        <f aca="false">IF(G7949=1,IF(B7949="",0,IF(J7949&lt;SeuilFugitive,1,0)),"")</f>
        <v/>
      </c>
      <c r="M7949" s="37" t="str">
        <f aca="false">IF(G7949=1,IF(B7949="",IF((Fin-A7949)*24&gt;SeuilFigee,1,0),IF(J7949&gt;SeuilFigee*3600,1,0)),"")</f>
        <v/>
      </c>
      <c r="N7949" s="0" t="str">
        <f aca="false">IF(G7949=1,IF(COUNTIF(H$2:H7949,H7949)=1,COUNTIF($H:$H,H7949),""),"")</f>
        <v/>
      </c>
      <c r="O7949" s="0" t="str">
        <f aca="false">IF(G7949=1,IF(COUNTIF(I$2:I7949,I7949)=1,COUNTIF($I:$I,I7949),""),"")</f>
        <v/>
      </c>
      <c r="P7949" s="38" t="str">
        <f aca="false">IF(G7949=1,IF(COUNTIFS(C$2:C7949,C7949,G$2:G7949,1)=1,COUNTIFS($C:$C,C7949,$G:$G,1)+ROW()/10000000,""),"")</f>
        <v/>
      </c>
      <c r="Q7949" s="0" t="str">
        <f aca="false">IF(K7949=1,IF(COUNTIFS(C$2:C7949,C7949,K$2:K7949,1)=1,1,0),"")</f>
        <v/>
      </c>
      <c r="R7949" s="0" t="str">
        <f aca="false">IF(M7949=1,IF(COUNTIFS(C$2:C7949,C7949,M$2:M7949,1)=1,1,0),"")</f>
        <v/>
      </c>
      <c r="S7949" s="0" t="str">
        <f aca="false">IF(L7949=1,IF(COUNTIFS(C$2:C7949,C7949,L$2:L7949,1)=1,1,0),"")</f>
        <v/>
      </c>
      <c r="T7949" s="38" t="str">
        <f aca="false">IF(N7949="","",N7949+ROW()/10000000)</f>
        <v/>
      </c>
      <c r="U7949" s="0" t="str">
        <f aca="false">IF(G7949=1,IF(B7949="",1,0),"")</f>
        <v/>
      </c>
    </row>
    <row r="7950" customFormat="false" ht="15" hidden="false" customHeight="false" outlineLevel="0" collapsed="false">
      <c r="A7950" s="35"/>
      <c r="B7950" s="35"/>
      <c r="G7950" s="0" t="str">
        <f aca="false">IF(A7950="","",IF(AND(A7950&gt;=Debut,A7950&lt;Fin),1,0))</f>
        <v/>
      </c>
      <c r="H7950" s="0" t="str">
        <f aca="false">IF(G7950=1,INT(ROUND((A7950-Debut)*86400,0)/600),"")</f>
        <v/>
      </c>
      <c r="I7950" s="0" t="str">
        <f aca="false">IF(G7950=1,INT(ROUND((A7950-Debut)*86400,0)/3600),"")</f>
        <v/>
      </c>
      <c r="J7950" s="0" t="str">
        <f aca="false">IF(OR(A7950="",B7950=""),"",ROUND((B7950-A7950)*86400,0))</f>
        <v/>
      </c>
      <c r="K7950" s="37" t="str">
        <f aca="false">IF(G7950=1,IF(COUNTIFS($C:$C,C7950,$G:$G,1,$A:$A,"&gt;="&amp;(A7950-FenetreInterm/86400),$A:$A,"&lt;="&amp;A7950)&gt;=NbInterm,1,0),"")</f>
        <v/>
      </c>
      <c r="L7950" s="37" t="str">
        <f aca="false">IF(G7950=1,IF(B7950="",0,IF(J7950&lt;SeuilFugitive,1,0)),"")</f>
        <v/>
      </c>
      <c r="M7950" s="37" t="str">
        <f aca="false">IF(G7950=1,IF(B7950="",IF((Fin-A7950)*24&gt;SeuilFigee,1,0),IF(J7950&gt;SeuilFigee*3600,1,0)),"")</f>
        <v/>
      </c>
      <c r="N7950" s="0" t="str">
        <f aca="false">IF(G7950=1,IF(COUNTIF(H$2:H7950,H7950)=1,COUNTIF($H:$H,H7950),""),"")</f>
        <v/>
      </c>
      <c r="O7950" s="0" t="str">
        <f aca="false">IF(G7950=1,IF(COUNTIF(I$2:I7950,I7950)=1,COUNTIF($I:$I,I7950),""),"")</f>
        <v/>
      </c>
      <c r="P7950" s="38" t="str">
        <f aca="false">IF(G7950=1,IF(COUNTIFS(C$2:C7950,C7950,G$2:G7950,1)=1,COUNTIFS($C:$C,C7950,$G:$G,1)+ROW()/10000000,""),"")</f>
        <v/>
      </c>
      <c r="Q7950" s="0" t="str">
        <f aca="false">IF(K7950=1,IF(COUNTIFS(C$2:C7950,C7950,K$2:K7950,1)=1,1,0),"")</f>
        <v/>
      </c>
      <c r="R7950" s="0" t="str">
        <f aca="false">IF(M7950=1,IF(COUNTIFS(C$2:C7950,C7950,M$2:M7950,1)=1,1,0),"")</f>
        <v/>
      </c>
      <c r="S7950" s="0" t="str">
        <f aca="false">IF(L7950=1,IF(COUNTIFS(C$2:C7950,C7950,L$2:L7950,1)=1,1,0),"")</f>
        <v/>
      </c>
      <c r="T7950" s="38" t="str">
        <f aca="false">IF(N7950="","",N7950+ROW()/10000000)</f>
        <v/>
      </c>
      <c r="U7950" s="0" t="str">
        <f aca="false">IF(G7950=1,IF(B7950="",1,0),"")</f>
        <v/>
      </c>
    </row>
    <row r="7951" customFormat="false" ht="15" hidden="false" customHeight="false" outlineLevel="0" collapsed="false">
      <c r="A7951" s="35"/>
      <c r="B7951" s="35"/>
      <c r="G7951" s="0" t="str">
        <f aca="false">IF(A7951="","",IF(AND(A7951&gt;=Debut,A7951&lt;Fin),1,0))</f>
        <v/>
      </c>
      <c r="H7951" s="0" t="str">
        <f aca="false">IF(G7951=1,INT(ROUND((A7951-Debut)*86400,0)/600),"")</f>
        <v/>
      </c>
      <c r="I7951" s="0" t="str">
        <f aca="false">IF(G7951=1,INT(ROUND((A7951-Debut)*86400,0)/3600),"")</f>
        <v/>
      </c>
      <c r="J7951" s="0" t="str">
        <f aca="false">IF(OR(A7951="",B7951=""),"",ROUND((B7951-A7951)*86400,0))</f>
        <v/>
      </c>
      <c r="K7951" s="37" t="str">
        <f aca="false">IF(G7951=1,IF(COUNTIFS($C:$C,C7951,$G:$G,1,$A:$A,"&gt;="&amp;(A7951-FenetreInterm/86400),$A:$A,"&lt;="&amp;A7951)&gt;=NbInterm,1,0),"")</f>
        <v/>
      </c>
      <c r="L7951" s="37" t="str">
        <f aca="false">IF(G7951=1,IF(B7951="",0,IF(J7951&lt;SeuilFugitive,1,0)),"")</f>
        <v/>
      </c>
      <c r="M7951" s="37" t="str">
        <f aca="false">IF(G7951=1,IF(B7951="",IF((Fin-A7951)*24&gt;SeuilFigee,1,0),IF(J7951&gt;SeuilFigee*3600,1,0)),"")</f>
        <v/>
      </c>
      <c r="N7951" s="0" t="str">
        <f aca="false">IF(G7951=1,IF(COUNTIF(H$2:H7951,H7951)=1,COUNTIF($H:$H,H7951),""),"")</f>
        <v/>
      </c>
      <c r="O7951" s="0" t="str">
        <f aca="false">IF(G7951=1,IF(COUNTIF(I$2:I7951,I7951)=1,COUNTIF($I:$I,I7951),""),"")</f>
        <v/>
      </c>
      <c r="P7951" s="38" t="str">
        <f aca="false">IF(G7951=1,IF(COUNTIFS(C$2:C7951,C7951,G$2:G7951,1)=1,COUNTIFS($C:$C,C7951,$G:$G,1)+ROW()/10000000,""),"")</f>
        <v/>
      </c>
      <c r="Q7951" s="0" t="str">
        <f aca="false">IF(K7951=1,IF(COUNTIFS(C$2:C7951,C7951,K$2:K7951,1)=1,1,0),"")</f>
        <v/>
      </c>
      <c r="R7951" s="0" t="str">
        <f aca="false">IF(M7951=1,IF(COUNTIFS(C$2:C7951,C7951,M$2:M7951,1)=1,1,0),"")</f>
        <v/>
      </c>
      <c r="S7951" s="0" t="str">
        <f aca="false">IF(L7951=1,IF(COUNTIFS(C$2:C7951,C7951,L$2:L7951,1)=1,1,0),"")</f>
        <v/>
      </c>
      <c r="T7951" s="38" t="str">
        <f aca="false">IF(N7951="","",N7951+ROW()/10000000)</f>
        <v/>
      </c>
      <c r="U7951" s="0" t="str">
        <f aca="false">IF(G7951=1,IF(B7951="",1,0),"")</f>
        <v/>
      </c>
    </row>
    <row r="7952" customFormat="false" ht="15" hidden="false" customHeight="false" outlineLevel="0" collapsed="false">
      <c r="A7952" s="35"/>
      <c r="B7952" s="35"/>
      <c r="G7952" s="0" t="str">
        <f aca="false">IF(A7952="","",IF(AND(A7952&gt;=Debut,A7952&lt;Fin),1,0))</f>
        <v/>
      </c>
      <c r="H7952" s="0" t="str">
        <f aca="false">IF(G7952=1,INT(ROUND((A7952-Debut)*86400,0)/600),"")</f>
        <v/>
      </c>
      <c r="I7952" s="0" t="str">
        <f aca="false">IF(G7952=1,INT(ROUND((A7952-Debut)*86400,0)/3600),"")</f>
        <v/>
      </c>
      <c r="J7952" s="0" t="str">
        <f aca="false">IF(OR(A7952="",B7952=""),"",ROUND((B7952-A7952)*86400,0))</f>
        <v/>
      </c>
      <c r="K7952" s="37" t="str">
        <f aca="false">IF(G7952=1,IF(COUNTIFS($C:$C,C7952,$G:$G,1,$A:$A,"&gt;="&amp;(A7952-FenetreInterm/86400),$A:$A,"&lt;="&amp;A7952)&gt;=NbInterm,1,0),"")</f>
        <v/>
      </c>
      <c r="L7952" s="37" t="str">
        <f aca="false">IF(G7952=1,IF(B7952="",0,IF(J7952&lt;SeuilFugitive,1,0)),"")</f>
        <v/>
      </c>
      <c r="M7952" s="37" t="str">
        <f aca="false">IF(G7952=1,IF(B7952="",IF((Fin-A7952)*24&gt;SeuilFigee,1,0),IF(J7952&gt;SeuilFigee*3600,1,0)),"")</f>
        <v/>
      </c>
      <c r="N7952" s="0" t="str">
        <f aca="false">IF(G7952=1,IF(COUNTIF(H$2:H7952,H7952)=1,COUNTIF($H:$H,H7952),""),"")</f>
        <v/>
      </c>
      <c r="O7952" s="0" t="str">
        <f aca="false">IF(G7952=1,IF(COUNTIF(I$2:I7952,I7952)=1,COUNTIF($I:$I,I7952),""),"")</f>
        <v/>
      </c>
      <c r="P7952" s="38" t="str">
        <f aca="false">IF(G7952=1,IF(COUNTIFS(C$2:C7952,C7952,G$2:G7952,1)=1,COUNTIFS($C:$C,C7952,$G:$G,1)+ROW()/10000000,""),"")</f>
        <v/>
      </c>
      <c r="Q7952" s="0" t="str">
        <f aca="false">IF(K7952=1,IF(COUNTIFS(C$2:C7952,C7952,K$2:K7952,1)=1,1,0),"")</f>
        <v/>
      </c>
      <c r="R7952" s="0" t="str">
        <f aca="false">IF(M7952=1,IF(COUNTIFS(C$2:C7952,C7952,M$2:M7952,1)=1,1,0),"")</f>
        <v/>
      </c>
      <c r="S7952" s="0" t="str">
        <f aca="false">IF(L7952=1,IF(COUNTIFS(C$2:C7952,C7952,L$2:L7952,1)=1,1,0),"")</f>
        <v/>
      </c>
      <c r="T7952" s="38" t="str">
        <f aca="false">IF(N7952="","",N7952+ROW()/10000000)</f>
        <v/>
      </c>
      <c r="U7952" s="0" t="str">
        <f aca="false">IF(G7952=1,IF(B7952="",1,0),"")</f>
        <v/>
      </c>
    </row>
    <row r="7953" customFormat="false" ht="15" hidden="false" customHeight="false" outlineLevel="0" collapsed="false">
      <c r="A7953" s="35"/>
      <c r="B7953" s="35"/>
      <c r="G7953" s="0" t="str">
        <f aca="false">IF(A7953="","",IF(AND(A7953&gt;=Debut,A7953&lt;Fin),1,0))</f>
        <v/>
      </c>
      <c r="H7953" s="0" t="str">
        <f aca="false">IF(G7953=1,INT(ROUND((A7953-Debut)*86400,0)/600),"")</f>
        <v/>
      </c>
      <c r="I7953" s="0" t="str">
        <f aca="false">IF(G7953=1,INT(ROUND((A7953-Debut)*86400,0)/3600),"")</f>
        <v/>
      </c>
      <c r="J7953" s="0" t="str">
        <f aca="false">IF(OR(A7953="",B7953=""),"",ROUND((B7953-A7953)*86400,0))</f>
        <v/>
      </c>
      <c r="K7953" s="37" t="str">
        <f aca="false">IF(G7953=1,IF(COUNTIFS($C:$C,C7953,$G:$G,1,$A:$A,"&gt;="&amp;(A7953-FenetreInterm/86400),$A:$A,"&lt;="&amp;A7953)&gt;=NbInterm,1,0),"")</f>
        <v/>
      </c>
      <c r="L7953" s="37" t="str">
        <f aca="false">IF(G7953=1,IF(B7953="",0,IF(J7953&lt;SeuilFugitive,1,0)),"")</f>
        <v/>
      </c>
      <c r="M7953" s="37" t="str">
        <f aca="false">IF(G7953=1,IF(B7953="",IF((Fin-A7953)*24&gt;SeuilFigee,1,0),IF(J7953&gt;SeuilFigee*3600,1,0)),"")</f>
        <v/>
      </c>
      <c r="N7953" s="0" t="str">
        <f aca="false">IF(G7953=1,IF(COUNTIF(H$2:H7953,H7953)=1,COUNTIF($H:$H,H7953),""),"")</f>
        <v/>
      </c>
      <c r="O7953" s="0" t="str">
        <f aca="false">IF(G7953=1,IF(COUNTIF(I$2:I7953,I7953)=1,COUNTIF($I:$I,I7953),""),"")</f>
        <v/>
      </c>
      <c r="P7953" s="38" t="str">
        <f aca="false">IF(G7953=1,IF(COUNTIFS(C$2:C7953,C7953,G$2:G7953,1)=1,COUNTIFS($C:$C,C7953,$G:$G,1)+ROW()/10000000,""),"")</f>
        <v/>
      </c>
      <c r="Q7953" s="0" t="str">
        <f aca="false">IF(K7953=1,IF(COUNTIFS(C$2:C7953,C7953,K$2:K7953,1)=1,1,0),"")</f>
        <v/>
      </c>
      <c r="R7953" s="0" t="str">
        <f aca="false">IF(M7953=1,IF(COUNTIFS(C$2:C7953,C7953,M$2:M7953,1)=1,1,0),"")</f>
        <v/>
      </c>
      <c r="S7953" s="0" t="str">
        <f aca="false">IF(L7953=1,IF(COUNTIFS(C$2:C7953,C7953,L$2:L7953,1)=1,1,0),"")</f>
        <v/>
      </c>
      <c r="T7953" s="38" t="str">
        <f aca="false">IF(N7953="","",N7953+ROW()/10000000)</f>
        <v/>
      </c>
      <c r="U7953" s="0" t="str">
        <f aca="false">IF(G7953=1,IF(B7953="",1,0),"")</f>
        <v/>
      </c>
    </row>
    <row r="7954" customFormat="false" ht="15" hidden="false" customHeight="false" outlineLevel="0" collapsed="false">
      <c r="A7954" s="35"/>
      <c r="B7954" s="35"/>
      <c r="G7954" s="0" t="str">
        <f aca="false">IF(A7954="","",IF(AND(A7954&gt;=Debut,A7954&lt;Fin),1,0))</f>
        <v/>
      </c>
      <c r="H7954" s="0" t="str">
        <f aca="false">IF(G7954=1,INT(ROUND((A7954-Debut)*86400,0)/600),"")</f>
        <v/>
      </c>
      <c r="I7954" s="0" t="str">
        <f aca="false">IF(G7954=1,INT(ROUND((A7954-Debut)*86400,0)/3600),"")</f>
        <v/>
      </c>
      <c r="J7954" s="0" t="str">
        <f aca="false">IF(OR(A7954="",B7954=""),"",ROUND((B7954-A7954)*86400,0))</f>
        <v/>
      </c>
      <c r="K7954" s="37" t="str">
        <f aca="false">IF(G7954=1,IF(COUNTIFS($C:$C,C7954,$G:$G,1,$A:$A,"&gt;="&amp;(A7954-FenetreInterm/86400),$A:$A,"&lt;="&amp;A7954)&gt;=NbInterm,1,0),"")</f>
        <v/>
      </c>
      <c r="L7954" s="37" t="str">
        <f aca="false">IF(G7954=1,IF(B7954="",0,IF(J7954&lt;SeuilFugitive,1,0)),"")</f>
        <v/>
      </c>
      <c r="M7954" s="37" t="str">
        <f aca="false">IF(G7954=1,IF(B7954="",IF((Fin-A7954)*24&gt;SeuilFigee,1,0),IF(J7954&gt;SeuilFigee*3600,1,0)),"")</f>
        <v/>
      </c>
      <c r="N7954" s="0" t="str">
        <f aca="false">IF(G7954=1,IF(COUNTIF(H$2:H7954,H7954)=1,COUNTIF($H:$H,H7954),""),"")</f>
        <v/>
      </c>
      <c r="O7954" s="0" t="str">
        <f aca="false">IF(G7954=1,IF(COUNTIF(I$2:I7954,I7954)=1,COUNTIF($I:$I,I7954),""),"")</f>
        <v/>
      </c>
      <c r="P7954" s="38" t="str">
        <f aca="false">IF(G7954=1,IF(COUNTIFS(C$2:C7954,C7954,G$2:G7954,1)=1,COUNTIFS($C:$C,C7954,$G:$G,1)+ROW()/10000000,""),"")</f>
        <v/>
      </c>
      <c r="Q7954" s="0" t="str">
        <f aca="false">IF(K7954=1,IF(COUNTIFS(C$2:C7954,C7954,K$2:K7954,1)=1,1,0),"")</f>
        <v/>
      </c>
      <c r="R7954" s="0" t="str">
        <f aca="false">IF(M7954=1,IF(COUNTIFS(C$2:C7954,C7954,M$2:M7954,1)=1,1,0),"")</f>
        <v/>
      </c>
      <c r="S7954" s="0" t="str">
        <f aca="false">IF(L7954=1,IF(COUNTIFS(C$2:C7954,C7954,L$2:L7954,1)=1,1,0),"")</f>
        <v/>
      </c>
      <c r="T7954" s="38" t="str">
        <f aca="false">IF(N7954="","",N7954+ROW()/10000000)</f>
        <v/>
      </c>
      <c r="U7954" s="0" t="str">
        <f aca="false">IF(G7954=1,IF(B7954="",1,0),"")</f>
        <v/>
      </c>
    </row>
    <row r="7955" customFormat="false" ht="15" hidden="false" customHeight="false" outlineLevel="0" collapsed="false">
      <c r="A7955" s="35"/>
      <c r="B7955" s="35"/>
      <c r="G7955" s="0" t="str">
        <f aca="false">IF(A7955="","",IF(AND(A7955&gt;=Debut,A7955&lt;Fin),1,0))</f>
        <v/>
      </c>
      <c r="H7955" s="0" t="str">
        <f aca="false">IF(G7955=1,INT(ROUND((A7955-Debut)*86400,0)/600),"")</f>
        <v/>
      </c>
      <c r="I7955" s="0" t="str">
        <f aca="false">IF(G7955=1,INT(ROUND((A7955-Debut)*86400,0)/3600),"")</f>
        <v/>
      </c>
      <c r="J7955" s="0" t="str">
        <f aca="false">IF(OR(A7955="",B7955=""),"",ROUND((B7955-A7955)*86400,0))</f>
        <v/>
      </c>
      <c r="K7955" s="37" t="str">
        <f aca="false">IF(G7955=1,IF(COUNTIFS($C:$C,C7955,$G:$G,1,$A:$A,"&gt;="&amp;(A7955-FenetreInterm/86400),$A:$A,"&lt;="&amp;A7955)&gt;=NbInterm,1,0),"")</f>
        <v/>
      </c>
      <c r="L7955" s="37" t="str">
        <f aca="false">IF(G7955=1,IF(B7955="",0,IF(J7955&lt;SeuilFugitive,1,0)),"")</f>
        <v/>
      </c>
      <c r="M7955" s="37" t="str">
        <f aca="false">IF(G7955=1,IF(B7955="",IF((Fin-A7955)*24&gt;SeuilFigee,1,0),IF(J7955&gt;SeuilFigee*3600,1,0)),"")</f>
        <v/>
      </c>
      <c r="N7955" s="0" t="str">
        <f aca="false">IF(G7955=1,IF(COUNTIF(H$2:H7955,H7955)=1,COUNTIF($H:$H,H7955),""),"")</f>
        <v/>
      </c>
      <c r="O7955" s="0" t="str">
        <f aca="false">IF(G7955=1,IF(COUNTIF(I$2:I7955,I7955)=1,COUNTIF($I:$I,I7955),""),"")</f>
        <v/>
      </c>
      <c r="P7955" s="38" t="str">
        <f aca="false">IF(G7955=1,IF(COUNTIFS(C$2:C7955,C7955,G$2:G7955,1)=1,COUNTIFS($C:$C,C7955,$G:$G,1)+ROW()/10000000,""),"")</f>
        <v/>
      </c>
      <c r="Q7955" s="0" t="str">
        <f aca="false">IF(K7955=1,IF(COUNTIFS(C$2:C7955,C7955,K$2:K7955,1)=1,1,0),"")</f>
        <v/>
      </c>
      <c r="R7955" s="0" t="str">
        <f aca="false">IF(M7955=1,IF(COUNTIFS(C$2:C7955,C7955,M$2:M7955,1)=1,1,0),"")</f>
        <v/>
      </c>
      <c r="S7955" s="0" t="str">
        <f aca="false">IF(L7955=1,IF(COUNTIFS(C$2:C7955,C7955,L$2:L7955,1)=1,1,0),"")</f>
        <v/>
      </c>
      <c r="T7955" s="38" t="str">
        <f aca="false">IF(N7955="","",N7955+ROW()/10000000)</f>
        <v/>
      </c>
      <c r="U7955" s="0" t="str">
        <f aca="false">IF(G7955=1,IF(B7955="",1,0),"")</f>
        <v/>
      </c>
    </row>
    <row r="7956" customFormat="false" ht="15" hidden="false" customHeight="false" outlineLevel="0" collapsed="false">
      <c r="A7956" s="35"/>
      <c r="B7956" s="35"/>
      <c r="G7956" s="0" t="str">
        <f aca="false">IF(A7956="","",IF(AND(A7956&gt;=Debut,A7956&lt;Fin),1,0))</f>
        <v/>
      </c>
      <c r="H7956" s="0" t="str">
        <f aca="false">IF(G7956=1,INT(ROUND((A7956-Debut)*86400,0)/600),"")</f>
        <v/>
      </c>
      <c r="I7956" s="0" t="str">
        <f aca="false">IF(G7956=1,INT(ROUND((A7956-Debut)*86400,0)/3600),"")</f>
        <v/>
      </c>
      <c r="J7956" s="0" t="str">
        <f aca="false">IF(OR(A7956="",B7956=""),"",ROUND((B7956-A7956)*86400,0))</f>
        <v/>
      </c>
      <c r="K7956" s="37" t="str">
        <f aca="false">IF(G7956=1,IF(COUNTIFS($C:$C,C7956,$G:$G,1,$A:$A,"&gt;="&amp;(A7956-FenetreInterm/86400),$A:$A,"&lt;="&amp;A7956)&gt;=NbInterm,1,0),"")</f>
        <v/>
      </c>
      <c r="L7956" s="37" t="str">
        <f aca="false">IF(G7956=1,IF(B7956="",0,IF(J7956&lt;SeuilFugitive,1,0)),"")</f>
        <v/>
      </c>
      <c r="M7956" s="37" t="str">
        <f aca="false">IF(G7956=1,IF(B7956="",IF((Fin-A7956)*24&gt;SeuilFigee,1,0),IF(J7956&gt;SeuilFigee*3600,1,0)),"")</f>
        <v/>
      </c>
      <c r="N7956" s="0" t="str">
        <f aca="false">IF(G7956=1,IF(COUNTIF(H$2:H7956,H7956)=1,COUNTIF($H:$H,H7956),""),"")</f>
        <v/>
      </c>
      <c r="O7956" s="0" t="str">
        <f aca="false">IF(G7956=1,IF(COUNTIF(I$2:I7956,I7956)=1,COUNTIF($I:$I,I7956),""),"")</f>
        <v/>
      </c>
      <c r="P7956" s="38" t="str">
        <f aca="false">IF(G7956=1,IF(COUNTIFS(C$2:C7956,C7956,G$2:G7956,1)=1,COUNTIFS($C:$C,C7956,$G:$G,1)+ROW()/10000000,""),"")</f>
        <v/>
      </c>
      <c r="Q7956" s="0" t="str">
        <f aca="false">IF(K7956=1,IF(COUNTIFS(C$2:C7956,C7956,K$2:K7956,1)=1,1,0),"")</f>
        <v/>
      </c>
      <c r="R7956" s="0" t="str">
        <f aca="false">IF(M7956=1,IF(COUNTIFS(C$2:C7956,C7956,M$2:M7956,1)=1,1,0),"")</f>
        <v/>
      </c>
      <c r="S7956" s="0" t="str">
        <f aca="false">IF(L7956=1,IF(COUNTIFS(C$2:C7956,C7956,L$2:L7956,1)=1,1,0),"")</f>
        <v/>
      </c>
      <c r="T7956" s="38" t="str">
        <f aca="false">IF(N7956="","",N7956+ROW()/10000000)</f>
        <v/>
      </c>
      <c r="U7956" s="0" t="str">
        <f aca="false">IF(G7956=1,IF(B7956="",1,0),"")</f>
        <v/>
      </c>
    </row>
    <row r="7957" customFormat="false" ht="15" hidden="false" customHeight="false" outlineLevel="0" collapsed="false">
      <c r="A7957" s="35"/>
      <c r="B7957" s="35"/>
      <c r="G7957" s="0" t="str">
        <f aca="false">IF(A7957="","",IF(AND(A7957&gt;=Debut,A7957&lt;Fin),1,0))</f>
        <v/>
      </c>
      <c r="H7957" s="0" t="str">
        <f aca="false">IF(G7957=1,INT(ROUND((A7957-Debut)*86400,0)/600),"")</f>
        <v/>
      </c>
      <c r="I7957" s="0" t="str">
        <f aca="false">IF(G7957=1,INT(ROUND((A7957-Debut)*86400,0)/3600),"")</f>
        <v/>
      </c>
      <c r="J7957" s="0" t="str">
        <f aca="false">IF(OR(A7957="",B7957=""),"",ROUND((B7957-A7957)*86400,0))</f>
        <v/>
      </c>
      <c r="K7957" s="37" t="str">
        <f aca="false">IF(G7957=1,IF(COUNTIFS($C:$C,C7957,$G:$G,1,$A:$A,"&gt;="&amp;(A7957-FenetreInterm/86400),$A:$A,"&lt;="&amp;A7957)&gt;=NbInterm,1,0),"")</f>
        <v/>
      </c>
      <c r="L7957" s="37" t="str">
        <f aca="false">IF(G7957=1,IF(B7957="",0,IF(J7957&lt;SeuilFugitive,1,0)),"")</f>
        <v/>
      </c>
      <c r="M7957" s="37" t="str">
        <f aca="false">IF(G7957=1,IF(B7957="",IF((Fin-A7957)*24&gt;SeuilFigee,1,0),IF(J7957&gt;SeuilFigee*3600,1,0)),"")</f>
        <v/>
      </c>
      <c r="N7957" s="0" t="str">
        <f aca="false">IF(G7957=1,IF(COUNTIF(H$2:H7957,H7957)=1,COUNTIF($H:$H,H7957),""),"")</f>
        <v/>
      </c>
      <c r="O7957" s="0" t="str">
        <f aca="false">IF(G7957=1,IF(COUNTIF(I$2:I7957,I7957)=1,COUNTIF($I:$I,I7957),""),"")</f>
        <v/>
      </c>
      <c r="P7957" s="38" t="str">
        <f aca="false">IF(G7957=1,IF(COUNTIFS(C$2:C7957,C7957,G$2:G7957,1)=1,COUNTIFS($C:$C,C7957,$G:$G,1)+ROW()/10000000,""),"")</f>
        <v/>
      </c>
      <c r="Q7957" s="0" t="str">
        <f aca="false">IF(K7957=1,IF(COUNTIFS(C$2:C7957,C7957,K$2:K7957,1)=1,1,0),"")</f>
        <v/>
      </c>
      <c r="R7957" s="0" t="str">
        <f aca="false">IF(M7957=1,IF(COUNTIFS(C$2:C7957,C7957,M$2:M7957,1)=1,1,0),"")</f>
        <v/>
      </c>
      <c r="S7957" s="0" t="str">
        <f aca="false">IF(L7957=1,IF(COUNTIFS(C$2:C7957,C7957,L$2:L7957,1)=1,1,0),"")</f>
        <v/>
      </c>
      <c r="T7957" s="38" t="str">
        <f aca="false">IF(N7957="","",N7957+ROW()/10000000)</f>
        <v/>
      </c>
      <c r="U7957" s="0" t="str">
        <f aca="false">IF(G7957=1,IF(B7957="",1,0),"")</f>
        <v/>
      </c>
    </row>
    <row r="7958" customFormat="false" ht="15" hidden="false" customHeight="false" outlineLevel="0" collapsed="false">
      <c r="A7958" s="35"/>
      <c r="B7958" s="35"/>
      <c r="G7958" s="0" t="str">
        <f aca="false">IF(A7958="","",IF(AND(A7958&gt;=Debut,A7958&lt;Fin),1,0))</f>
        <v/>
      </c>
      <c r="H7958" s="0" t="str">
        <f aca="false">IF(G7958=1,INT(ROUND((A7958-Debut)*86400,0)/600),"")</f>
        <v/>
      </c>
      <c r="I7958" s="0" t="str">
        <f aca="false">IF(G7958=1,INT(ROUND((A7958-Debut)*86400,0)/3600),"")</f>
        <v/>
      </c>
      <c r="J7958" s="0" t="str">
        <f aca="false">IF(OR(A7958="",B7958=""),"",ROUND((B7958-A7958)*86400,0))</f>
        <v/>
      </c>
      <c r="K7958" s="37" t="str">
        <f aca="false">IF(G7958=1,IF(COUNTIFS($C:$C,C7958,$G:$G,1,$A:$A,"&gt;="&amp;(A7958-FenetreInterm/86400),$A:$A,"&lt;="&amp;A7958)&gt;=NbInterm,1,0),"")</f>
        <v/>
      </c>
      <c r="L7958" s="37" t="str">
        <f aca="false">IF(G7958=1,IF(B7958="",0,IF(J7958&lt;SeuilFugitive,1,0)),"")</f>
        <v/>
      </c>
      <c r="M7958" s="37" t="str">
        <f aca="false">IF(G7958=1,IF(B7958="",IF((Fin-A7958)*24&gt;SeuilFigee,1,0),IF(J7958&gt;SeuilFigee*3600,1,0)),"")</f>
        <v/>
      </c>
      <c r="N7958" s="0" t="str">
        <f aca="false">IF(G7958=1,IF(COUNTIF(H$2:H7958,H7958)=1,COUNTIF($H:$H,H7958),""),"")</f>
        <v/>
      </c>
      <c r="O7958" s="0" t="str">
        <f aca="false">IF(G7958=1,IF(COUNTIF(I$2:I7958,I7958)=1,COUNTIF($I:$I,I7958),""),"")</f>
        <v/>
      </c>
      <c r="P7958" s="38" t="str">
        <f aca="false">IF(G7958=1,IF(COUNTIFS(C$2:C7958,C7958,G$2:G7958,1)=1,COUNTIFS($C:$C,C7958,$G:$G,1)+ROW()/10000000,""),"")</f>
        <v/>
      </c>
      <c r="Q7958" s="0" t="str">
        <f aca="false">IF(K7958=1,IF(COUNTIFS(C$2:C7958,C7958,K$2:K7958,1)=1,1,0),"")</f>
        <v/>
      </c>
      <c r="R7958" s="0" t="str">
        <f aca="false">IF(M7958=1,IF(COUNTIFS(C$2:C7958,C7958,M$2:M7958,1)=1,1,0),"")</f>
        <v/>
      </c>
      <c r="S7958" s="0" t="str">
        <f aca="false">IF(L7958=1,IF(COUNTIFS(C$2:C7958,C7958,L$2:L7958,1)=1,1,0),"")</f>
        <v/>
      </c>
      <c r="T7958" s="38" t="str">
        <f aca="false">IF(N7958="","",N7958+ROW()/10000000)</f>
        <v/>
      </c>
      <c r="U7958" s="0" t="str">
        <f aca="false">IF(G7958=1,IF(B7958="",1,0),"")</f>
        <v/>
      </c>
    </row>
    <row r="7959" customFormat="false" ht="15" hidden="false" customHeight="false" outlineLevel="0" collapsed="false">
      <c r="A7959" s="35"/>
      <c r="B7959" s="35"/>
      <c r="G7959" s="0" t="str">
        <f aca="false">IF(A7959="","",IF(AND(A7959&gt;=Debut,A7959&lt;Fin),1,0))</f>
        <v/>
      </c>
      <c r="H7959" s="0" t="str">
        <f aca="false">IF(G7959=1,INT(ROUND((A7959-Debut)*86400,0)/600),"")</f>
        <v/>
      </c>
      <c r="I7959" s="0" t="str">
        <f aca="false">IF(G7959=1,INT(ROUND((A7959-Debut)*86400,0)/3600),"")</f>
        <v/>
      </c>
      <c r="J7959" s="0" t="str">
        <f aca="false">IF(OR(A7959="",B7959=""),"",ROUND((B7959-A7959)*86400,0))</f>
        <v/>
      </c>
      <c r="K7959" s="37" t="str">
        <f aca="false">IF(G7959=1,IF(COUNTIFS($C:$C,C7959,$G:$G,1,$A:$A,"&gt;="&amp;(A7959-FenetreInterm/86400),$A:$A,"&lt;="&amp;A7959)&gt;=NbInterm,1,0),"")</f>
        <v/>
      </c>
      <c r="L7959" s="37" t="str">
        <f aca="false">IF(G7959=1,IF(B7959="",0,IF(J7959&lt;SeuilFugitive,1,0)),"")</f>
        <v/>
      </c>
      <c r="M7959" s="37" t="str">
        <f aca="false">IF(G7959=1,IF(B7959="",IF((Fin-A7959)*24&gt;SeuilFigee,1,0),IF(J7959&gt;SeuilFigee*3600,1,0)),"")</f>
        <v/>
      </c>
      <c r="N7959" s="0" t="str">
        <f aca="false">IF(G7959=1,IF(COUNTIF(H$2:H7959,H7959)=1,COUNTIF($H:$H,H7959),""),"")</f>
        <v/>
      </c>
      <c r="O7959" s="0" t="str">
        <f aca="false">IF(G7959=1,IF(COUNTIF(I$2:I7959,I7959)=1,COUNTIF($I:$I,I7959),""),"")</f>
        <v/>
      </c>
      <c r="P7959" s="38" t="str">
        <f aca="false">IF(G7959=1,IF(COUNTIFS(C$2:C7959,C7959,G$2:G7959,1)=1,COUNTIFS($C:$C,C7959,$G:$G,1)+ROW()/10000000,""),"")</f>
        <v/>
      </c>
      <c r="Q7959" s="0" t="str">
        <f aca="false">IF(K7959=1,IF(COUNTIFS(C$2:C7959,C7959,K$2:K7959,1)=1,1,0),"")</f>
        <v/>
      </c>
      <c r="R7959" s="0" t="str">
        <f aca="false">IF(M7959=1,IF(COUNTIFS(C$2:C7959,C7959,M$2:M7959,1)=1,1,0),"")</f>
        <v/>
      </c>
      <c r="S7959" s="0" t="str">
        <f aca="false">IF(L7959=1,IF(COUNTIFS(C$2:C7959,C7959,L$2:L7959,1)=1,1,0),"")</f>
        <v/>
      </c>
      <c r="T7959" s="38" t="str">
        <f aca="false">IF(N7959="","",N7959+ROW()/10000000)</f>
        <v/>
      </c>
      <c r="U7959" s="0" t="str">
        <f aca="false">IF(G7959=1,IF(B7959="",1,0),"")</f>
        <v/>
      </c>
    </row>
    <row r="7960" customFormat="false" ht="15" hidden="false" customHeight="false" outlineLevel="0" collapsed="false">
      <c r="A7960" s="35"/>
      <c r="B7960" s="35"/>
      <c r="G7960" s="0" t="str">
        <f aca="false">IF(A7960="","",IF(AND(A7960&gt;=Debut,A7960&lt;Fin),1,0))</f>
        <v/>
      </c>
      <c r="H7960" s="0" t="str">
        <f aca="false">IF(G7960=1,INT(ROUND((A7960-Debut)*86400,0)/600),"")</f>
        <v/>
      </c>
      <c r="I7960" s="0" t="str">
        <f aca="false">IF(G7960=1,INT(ROUND((A7960-Debut)*86400,0)/3600),"")</f>
        <v/>
      </c>
      <c r="J7960" s="0" t="str">
        <f aca="false">IF(OR(A7960="",B7960=""),"",ROUND((B7960-A7960)*86400,0))</f>
        <v/>
      </c>
      <c r="K7960" s="37" t="str">
        <f aca="false">IF(G7960=1,IF(COUNTIFS($C:$C,C7960,$G:$G,1,$A:$A,"&gt;="&amp;(A7960-FenetreInterm/86400),$A:$A,"&lt;="&amp;A7960)&gt;=NbInterm,1,0),"")</f>
        <v/>
      </c>
      <c r="L7960" s="37" t="str">
        <f aca="false">IF(G7960=1,IF(B7960="",0,IF(J7960&lt;SeuilFugitive,1,0)),"")</f>
        <v/>
      </c>
      <c r="M7960" s="37" t="str">
        <f aca="false">IF(G7960=1,IF(B7960="",IF((Fin-A7960)*24&gt;SeuilFigee,1,0),IF(J7960&gt;SeuilFigee*3600,1,0)),"")</f>
        <v/>
      </c>
      <c r="N7960" s="0" t="str">
        <f aca="false">IF(G7960=1,IF(COUNTIF(H$2:H7960,H7960)=1,COUNTIF($H:$H,H7960),""),"")</f>
        <v/>
      </c>
      <c r="O7960" s="0" t="str">
        <f aca="false">IF(G7960=1,IF(COUNTIF(I$2:I7960,I7960)=1,COUNTIF($I:$I,I7960),""),"")</f>
        <v/>
      </c>
      <c r="P7960" s="38" t="str">
        <f aca="false">IF(G7960=1,IF(COUNTIFS(C$2:C7960,C7960,G$2:G7960,1)=1,COUNTIFS($C:$C,C7960,$G:$G,1)+ROW()/10000000,""),"")</f>
        <v/>
      </c>
      <c r="Q7960" s="0" t="str">
        <f aca="false">IF(K7960=1,IF(COUNTIFS(C$2:C7960,C7960,K$2:K7960,1)=1,1,0),"")</f>
        <v/>
      </c>
      <c r="R7960" s="0" t="str">
        <f aca="false">IF(M7960=1,IF(COUNTIFS(C$2:C7960,C7960,M$2:M7960,1)=1,1,0),"")</f>
        <v/>
      </c>
      <c r="S7960" s="0" t="str">
        <f aca="false">IF(L7960=1,IF(COUNTIFS(C$2:C7960,C7960,L$2:L7960,1)=1,1,0),"")</f>
        <v/>
      </c>
      <c r="T7960" s="38" t="str">
        <f aca="false">IF(N7960="","",N7960+ROW()/10000000)</f>
        <v/>
      </c>
      <c r="U7960" s="0" t="str">
        <f aca="false">IF(G7960=1,IF(B7960="",1,0),"")</f>
        <v/>
      </c>
    </row>
    <row r="7961" customFormat="false" ht="15" hidden="false" customHeight="false" outlineLevel="0" collapsed="false">
      <c r="A7961" s="35"/>
      <c r="B7961" s="35"/>
      <c r="G7961" s="0" t="str">
        <f aca="false">IF(A7961="","",IF(AND(A7961&gt;=Debut,A7961&lt;Fin),1,0))</f>
        <v/>
      </c>
      <c r="H7961" s="0" t="str">
        <f aca="false">IF(G7961=1,INT(ROUND((A7961-Debut)*86400,0)/600),"")</f>
        <v/>
      </c>
      <c r="I7961" s="0" t="str">
        <f aca="false">IF(G7961=1,INT(ROUND((A7961-Debut)*86400,0)/3600),"")</f>
        <v/>
      </c>
      <c r="J7961" s="0" t="str">
        <f aca="false">IF(OR(A7961="",B7961=""),"",ROUND((B7961-A7961)*86400,0))</f>
        <v/>
      </c>
      <c r="K7961" s="37" t="str">
        <f aca="false">IF(G7961=1,IF(COUNTIFS($C:$C,C7961,$G:$G,1,$A:$A,"&gt;="&amp;(A7961-FenetreInterm/86400),$A:$A,"&lt;="&amp;A7961)&gt;=NbInterm,1,0),"")</f>
        <v/>
      </c>
      <c r="L7961" s="37" t="str">
        <f aca="false">IF(G7961=1,IF(B7961="",0,IF(J7961&lt;SeuilFugitive,1,0)),"")</f>
        <v/>
      </c>
      <c r="M7961" s="37" t="str">
        <f aca="false">IF(G7961=1,IF(B7961="",IF((Fin-A7961)*24&gt;SeuilFigee,1,0),IF(J7961&gt;SeuilFigee*3600,1,0)),"")</f>
        <v/>
      </c>
      <c r="N7961" s="0" t="str">
        <f aca="false">IF(G7961=1,IF(COUNTIF(H$2:H7961,H7961)=1,COUNTIF($H:$H,H7961),""),"")</f>
        <v/>
      </c>
      <c r="O7961" s="0" t="str">
        <f aca="false">IF(G7961=1,IF(COUNTIF(I$2:I7961,I7961)=1,COUNTIF($I:$I,I7961),""),"")</f>
        <v/>
      </c>
      <c r="P7961" s="38" t="str">
        <f aca="false">IF(G7961=1,IF(COUNTIFS(C$2:C7961,C7961,G$2:G7961,1)=1,COUNTIFS($C:$C,C7961,$G:$G,1)+ROW()/10000000,""),"")</f>
        <v/>
      </c>
      <c r="Q7961" s="0" t="str">
        <f aca="false">IF(K7961=1,IF(COUNTIFS(C$2:C7961,C7961,K$2:K7961,1)=1,1,0),"")</f>
        <v/>
      </c>
      <c r="R7961" s="0" t="str">
        <f aca="false">IF(M7961=1,IF(COUNTIFS(C$2:C7961,C7961,M$2:M7961,1)=1,1,0),"")</f>
        <v/>
      </c>
      <c r="S7961" s="0" t="str">
        <f aca="false">IF(L7961=1,IF(COUNTIFS(C$2:C7961,C7961,L$2:L7961,1)=1,1,0),"")</f>
        <v/>
      </c>
      <c r="T7961" s="38" t="str">
        <f aca="false">IF(N7961="","",N7961+ROW()/10000000)</f>
        <v/>
      </c>
      <c r="U7961" s="0" t="str">
        <f aca="false">IF(G7961=1,IF(B7961="",1,0),"")</f>
        <v/>
      </c>
    </row>
    <row r="7962" customFormat="false" ht="15" hidden="false" customHeight="false" outlineLevel="0" collapsed="false">
      <c r="A7962" s="35"/>
      <c r="B7962" s="35"/>
      <c r="G7962" s="0" t="str">
        <f aca="false">IF(A7962="","",IF(AND(A7962&gt;=Debut,A7962&lt;Fin),1,0))</f>
        <v/>
      </c>
      <c r="H7962" s="0" t="str">
        <f aca="false">IF(G7962=1,INT(ROUND((A7962-Debut)*86400,0)/600),"")</f>
        <v/>
      </c>
      <c r="I7962" s="0" t="str">
        <f aca="false">IF(G7962=1,INT(ROUND((A7962-Debut)*86400,0)/3600),"")</f>
        <v/>
      </c>
      <c r="J7962" s="0" t="str">
        <f aca="false">IF(OR(A7962="",B7962=""),"",ROUND((B7962-A7962)*86400,0))</f>
        <v/>
      </c>
      <c r="K7962" s="37" t="str">
        <f aca="false">IF(G7962=1,IF(COUNTIFS($C:$C,C7962,$G:$G,1,$A:$A,"&gt;="&amp;(A7962-FenetreInterm/86400),$A:$A,"&lt;="&amp;A7962)&gt;=NbInterm,1,0),"")</f>
        <v/>
      </c>
      <c r="L7962" s="37" t="str">
        <f aca="false">IF(G7962=1,IF(B7962="",0,IF(J7962&lt;SeuilFugitive,1,0)),"")</f>
        <v/>
      </c>
      <c r="M7962" s="37" t="str">
        <f aca="false">IF(G7962=1,IF(B7962="",IF((Fin-A7962)*24&gt;SeuilFigee,1,0),IF(J7962&gt;SeuilFigee*3600,1,0)),"")</f>
        <v/>
      </c>
      <c r="N7962" s="0" t="str">
        <f aca="false">IF(G7962=1,IF(COUNTIF(H$2:H7962,H7962)=1,COUNTIF($H:$H,H7962),""),"")</f>
        <v/>
      </c>
      <c r="O7962" s="0" t="str">
        <f aca="false">IF(G7962=1,IF(COUNTIF(I$2:I7962,I7962)=1,COUNTIF($I:$I,I7962),""),"")</f>
        <v/>
      </c>
      <c r="P7962" s="38" t="str">
        <f aca="false">IF(G7962=1,IF(COUNTIFS(C$2:C7962,C7962,G$2:G7962,1)=1,COUNTIFS($C:$C,C7962,$G:$G,1)+ROW()/10000000,""),"")</f>
        <v/>
      </c>
      <c r="Q7962" s="0" t="str">
        <f aca="false">IF(K7962=1,IF(COUNTIFS(C$2:C7962,C7962,K$2:K7962,1)=1,1,0),"")</f>
        <v/>
      </c>
      <c r="R7962" s="0" t="str">
        <f aca="false">IF(M7962=1,IF(COUNTIFS(C$2:C7962,C7962,M$2:M7962,1)=1,1,0),"")</f>
        <v/>
      </c>
      <c r="S7962" s="0" t="str">
        <f aca="false">IF(L7962=1,IF(COUNTIFS(C$2:C7962,C7962,L$2:L7962,1)=1,1,0),"")</f>
        <v/>
      </c>
      <c r="T7962" s="38" t="str">
        <f aca="false">IF(N7962="","",N7962+ROW()/10000000)</f>
        <v/>
      </c>
      <c r="U7962" s="0" t="str">
        <f aca="false">IF(G7962=1,IF(B7962="",1,0),"")</f>
        <v/>
      </c>
    </row>
    <row r="7963" customFormat="false" ht="15" hidden="false" customHeight="false" outlineLevel="0" collapsed="false">
      <c r="A7963" s="35"/>
      <c r="B7963" s="35"/>
      <c r="G7963" s="0" t="str">
        <f aca="false">IF(A7963="","",IF(AND(A7963&gt;=Debut,A7963&lt;Fin),1,0))</f>
        <v/>
      </c>
      <c r="H7963" s="0" t="str">
        <f aca="false">IF(G7963=1,INT(ROUND((A7963-Debut)*86400,0)/600),"")</f>
        <v/>
      </c>
      <c r="I7963" s="0" t="str">
        <f aca="false">IF(G7963=1,INT(ROUND((A7963-Debut)*86400,0)/3600),"")</f>
        <v/>
      </c>
      <c r="J7963" s="0" t="str">
        <f aca="false">IF(OR(A7963="",B7963=""),"",ROUND((B7963-A7963)*86400,0))</f>
        <v/>
      </c>
      <c r="K7963" s="37" t="str">
        <f aca="false">IF(G7963=1,IF(COUNTIFS($C:$C,C7963,$G:$G,1,$A:$A,"&gt;="&amp;(A7963-FenetreInterm/86400),$A:$A,"&lt;="&amp;A7963)&gt;=NbInterm,1,0),"")</f>
        <v/>
      </c>
      <c r="L7963" s="37" t="str">
        <f aca="false">IF(G7963=1,IF(B7963="",0,IF(J7963&lt;SeuilFugitive,1,0)),"")</f>
        <v/>
      </c>
      <c r="M7963" s="37" t="str">
        <f aca="false">IF(G7963=1,IF(B7963="",IF((Fin-A7963)*24&gt;SeuilFigee,1,0),IF(J7963&gt;SeuilFigee*3600,1,0)),"")</f>
        <v/>
      </c>
      <c r="N7963" s="0" t="str">
        <f aca="false">IF(G7963=1,IF(COUNTIF(H$2:H7963,H7963)=1,COUNTIF($H:$H,H7963),""),"")</f>
        <v/>
      </c>
      <c r="O7963" s="0" t="str">
        <f aca="false">IF(G7963=1,IF(COUNTIF(I$2:I7963,I7963)=1,COUNTIF($I:$I,I7963),""),"")</f>
        <v/>
      </c>
      <c r="P7963" s="38" t="str">
        <f aca="false">IF(G7963=1,IF(COUNTIFS(C$2:C7963,C7963,G$2:G7963,1)=1,COUNTIFS($C:$C,C7963,$G:$G,1)+ROW()/10000000,""),"")</f>
        <v/>
      </c>
      <c r="Q7963" s="0" t="str">
        <f aca="false">IF(K7963=1,IF(COUNTIFS(C$2:C7963,C7963,K$2:K7963,1)=1,1,0),"")</f>
        <v/>
      </c>
      <c r="R7963" s="0" t="str">
        <f aca="false">IF(M7963=1,IF(COUNTIFS(C$2:C7963,C7963,M$2:M7963,1)=1,1,0),"")</f>
        <v/>
      </c>
      <c r="S7963" s="0" t="str">
        <f aca="false">IF(L7963=1,IF(COUNTIFS(C$2:C7963,C7963,L$2:L7963,1)=1,1,0),"")</f>
        <v/>
      </c>
      <c r="T7963" s="38" t="str">
        <f aca="false">IF(N7963="","",N7963+ROW()/10000000)</f>
        <v/>
      </c>
      <c r="U7963" s="0" t="str">
        <f aca="false">IF(G7963=1,IF(B7963="",1,0),"")</f>
        <v/>
      </c>
    </row>
    <row r="7964" customFormat="false" ht="15" hidden="false" customHeight="false" outlineLevel="0" collapsed="false">
      <c r="A7964" s="35"/>
      <c r="B7964" s="35"/>
      <c r="G7964" s="0" t="str">
        <f aca="false">IF(A7964="","",IF(AND(A7964&gt;=Debut,A7964&lt;Fin),1,0))</f>
        <v/>
      </c>
      <c r="H7964" s="0" t="str">
        <f aca="false">IF(G7964=1,INT(ROUND((A7964-Debut)*86400,0)/600),"")</f>
        <v/>
      </c>
      <c r="I7964" s="0" t="str">
        <f aca="false">IF(G7964=1,INT(ROUND((A7964-Debut)*86400,0)/3600),"")</f>
        <v/>
      </c>
      <c r="J7964" s="0" t="str">
        <f aca="false">IF(OR(A7964="",B7964=""),"",ROUND((B7964-A7964)*86400,0))</f>
        <v/>
      </c>
      <c r="K7964" s="37" t="str">
        <f aca="false">IF(G7964=1,IF(COUNTIFS($C:$C,C7964,$G:$G,1,$A:$A,"&gt;="&amp;(A7964-FenetreInterm/86400),$A:$A,"&lt;="&amp;A7964)&gt;=NbInterm,1,0),"")</f>
        <v/>
      </c>
      <c r="L7964" s="37" t="str">
        <f aca="false">IF(G7964=1,IF(B7964="",0,IF(J7964&lt;SeuilFugitive,1,0)),"")</f>
        <v/>
      </c>
      <c r="M7964" s="37" t="str">
        <f aca="false">IF(G7964=1,IF(B7964="",IF((Fin-A7964)*24&gt;SeuilFigee,1,0),IF(J7964&gt;SeuilFigee*3600,1,0)),"")</f>
        <v/>
      </c>
      <c r="N7964" s="0" t="str">
        <f aca="false">IF(G7964=1,IF(COUNTIF(H$2:H7964,H7964)=1,COUNTIF($H:$H,H7964),""),"")</f>
        <v/>
      </c>
      <c r="O7964" s="0" t="str">
        <f aca="false">IF(G7964=1,IF(COUNTIF(I$2:I7964,I7964)=1,COUNTIF($I:$I,I7964),""),"")</f>
        <v/>
      </c>
      <c r="P7964" s="38" t="str">
        <f aca="false">IF(G7964=1,IF(COUNTIFS(C$2:C7964,C7964,G$2:G7964,1)=1,COUNTIFS($C:$C,C7964,$G:$G,1)+ROW()/10000000,""),"")</f>
        <v/>
      </c>
      <c r="Q7964" s="0" t="str">
        <f aca="false">IF(K7964=1,IF(COUNTIFS(C$2:C7964,C7964,K$2:K7964,1)=1,1,0),"")</f>
        <v/>
      </c>
      <c r="R7964" s="0" t="str">
        <f aca="false">IF(M7964=1,IF(COUNTIFS(C$2:C7964,C7964,M$2:M7964,1)=1,1,0),"")</f>
        <v/>
      </c>
      <c r="S7964" s="0" t="str">
        <f aca="false">IF(L7964=1,IF(COUNTIFS(C$2:C7964,C7964,L$2:L7964,1)=1,1,0),"")</f>
        <v/>
      </c>
      <c r="T7964" s="38" t="str">
        <f aca="false">IF(N7964="","",N7964+ROW()/10000000)</f>
        <v/>
      </c>
      <c r="U7964" s="0" t="str">
        <f aca="false">IF(G7964=1,IF(B7964="",1,0),"")</f>
        <v/>
      </c>
    </row>
    <row r="7965" customFormat="false" ht="15" hidden="false" customHeight="false" outlineLevel="0" collapsed="false">
      <c r="A7965" s="35"/>
      <c r="B7965" s="35"/>
      <c r="G7965" s="0" t="str">
        <f aca="false">IF(A7965="","",IF(AND(A7965&gt;=Debut,A7965&lt;Fin),1,0))</f>
        <v/>
      </c>
      <c r="H7965" s="0" t="str">
        <f aca="false">IF(G7965=1,INT(ROUND((A7965-Debut)*86400,0)/600),"")</f>
        <v/>
      </c>
      <c r="I7965" s="0" t="str">
        <f aca="false">IF(G7965=1,INT(ROUND((A7965-Debut)*86400,0)/3600),"")</f>
        <v/>
      </c>
      <c r="J7965" s="0" t="str">
        <f aca="false">IF(OR(A7965="",B7965=""),"",ROUND((B7965-A7965)*86400,0))</f>
        <v/>
      </c>
      <c r="K7965" s="37" t="str">
        <f aca="false">IF(G7965=1,IF(COUNTIFS($C:$C,C7965,$G:$G,1,$A:$A,"&gt;="&amp;(A7965-FenetreInterm/86400),$A:$A,"&lt;="&amp;A7965)&gt;=NbInterm,1,0),"")</f>
        <v/>
      </c>
      <c r="L7965" s="37" t="str">
        <f aca="false">IF(G7965=1,IF(B7965="",0,IF(J7965&lt;SeuilFugitive,1,0)),"")</f>
        <v/>
      </c>
      <c r="M7965" s="37" t="str">
        <f aca="false">IF(G7965=1,IF(B7965="",IF((Fin-A7965)*24&gt;SeuilFigee,1,0),IF(J7965&gt;SeuilFigee*3600,1,0)),"")</f>
        <v/>
      </c>
      <c r="N7965" s="0" t="str">
        <f aca="false">IF(G7965=1,IF(COUNTIF(H$2:H7965,H7965)=1,COUNTIF($H:$H,H7965),""),"")</f>
        <v/>
      </c>
      <c r="O7965" s="0" t="str">
        <f aca="false">IF(G7965=1,IF(COUNTIF(I$2:I7965,I7965)=1,COUNTIF($I:$I,I7965),""),"")</f>
        <v/>
      </c>
      <c r="P7965" s="38" t="str">
        <f aca="false">IF(G7965=1,IF(COUNTIFS(C$2:C7965,C7965,G$2:G7965,1)=1,COUNTIFS($C:$C,C7965,$G:$G,1)+ROW()/10000000,""),"")</f>
        <v/>
      </c>
      <c r="Q7965" s="0" t="str">
        <f aca="false">IF(K7965=1,IF(COUNTIFS(C$2:C7965,C7965,K$2:K7965,1)=1,1,0),"")</f>
        <v/>
      </c>
      <c r="R7965" s="0" t="str">
        <f aca="false">IF(M7965=1,IF(COUNTIFS(C$2:C7965,C7965,M$2:M7965,1)=1,1,0),"")</f>
        <v/>
      </c>
      <c r="S7965" s="0" t="str">
        <f aca="false">IF(L7965=1,IF(COUNTIFS(C$2:C7965,C7965,L$2:L7965,1)=1,1,0),"")</f>
        <v/>
      </c>
      <c r="T7965" s="38" t="str">
        <f aca="false">IF(N7965="","",N7965+ROW()/10000000)</f>
        <v/>
      </c>
      <c r="U7965" s="0" t="str">
        <f aca="false">IF(G7965=1,IF(B7965="",1,0),"")</f>
        <v/>
      </c>
    </row>
    <row r="7966" customFormat="false" ht="15" hidden="false" customHeight="false" outlineLevel="0" collapsed="false">
      <c r="A7966" s="35"/>
      <c r="B7966" s="35"/>
      <c r="G7966" s="0" t="str">
        <f aca="false">IF(A7966="","",IF(AND(A7966&gt;=Debut,A7966&lt;Fin),1,0))</f>
        <v/>
      </c>
      <c r="H7966" s="0" t="str">
        <f aca="false">IF(G7966=1,INT(ROUND((A7966-Debut)*86400,0)/600),"")</f>
        <v/>
      </c>
      <c r="I7966" s="0" t="str">
        <f aca="false">IF(G7966=1,INT(ROUND((A7966-Debut)*86400,0)/3600),"")</f>
        <v/>
      </c>
      <c r="J7966" s="0" t="str">
        <f aca="false">IF(OR(A7966="",B7966=""),"",ROUND((B7966-A7966)*86400,0))</f>
        <v/>
      </c>
      <c r="K7966" s="37" t="str">
        <f aca="false">IF(G7966=1,IF(COUNTIFS($C:$C,C7966,$G:$G,1,$A:$A,"&gt;="&amp;(A7966-FenetreInterm/86400),$A:$A,"&lt;="&amp;A7966)&gt;=NbInterm,1,0),"")</f>
        <v/>
      </c>
      <c r="L7966" s="37" t="str">
        <f aca="false">IF(G7966=1,IF(B7966="",0,IF(J7966&lt;SeuilFugitive,1,0)),"")</f>
        <v/>
      </c>
      <c r="M7966" s="37" t="str">
        <f aca="false">IF(G7966=1,IF(B7966="",IF((Fin-A7966)*24&gt;SeuilFigee,1,0),IF(J7966&gt;SeuilFigee*3600,1,0)),"")</f>
        <v/>
      </c>
      <c r="N7966" s="0" t="str">
        <f aca="false">IF(G7966=1,IF(COUNTIF(H$2:H7966,H7966)=1,COUNTIF($H:$H,H7966),""),"")</f>
        <v/>
      </c>
      <c r="O7966" s="0" t="str">
        <f aca="false">IF(G7966=1,IF(COUNTIF(I$2:I7966,I7966)=1,COUNTIF($I:$I,I7966),""),"")</f>
        <v/>
      </c>
      <c r="P7966" s="38" t="str">
        <f aca="false">IF(G7966=1,IF(COUNTIFS(C$2:C7966,C7966,G$2:G7966,1)=1,COUNTIFS($C:$C,C7966,$G:$G,1)+ROW()/10000000,""),"")</f>
        <v/>
      </c>
      <c r="Q7966" s="0" t="str">
        <f aca="false">IF(K7966=1,IF(COUNTIFS(C$2:C7966,C7966,K$2:K7966,1)=1,1,0),"")</f>
        <v/>
      </c>
      <c r="R7966" s="0" t="str">
        <f aca="false">IF(M7966=1,IF(COUNTIFS(C$2:C7966,C7966,M$2:M7966,1)=1,1,0),"")</f>
        <v/>
      </c>
      <c r="S7966" s="0" t="str">
        <f aca="false">IF(L7966=1,IF(COUNTIFS(C$2:C7966,C7966,L$2:L7966,1)=1,1,0),"")</f>
        <v/>
      </c>
      <c r="T7966" s="38" t="str">
        <f aca="false">IF(N7966="","",N7966+ROW()/10000000)</f>
        <v/>
      </c>
      <c r="U7966" s="0" t="str">
        <f aca="false">IF(G7966=1,IF(B7966="",1,0),"")</f>
        <v/>
      </c>
    </row>
    <row r="7967" customFormat="false" ht="15" hidden="false" customHeight="false" outlineLevel="0" collapsed="false">
      <c r="A7967" s="35"/>
      <c r="B7967" s="35"/>
      <c r="G7967" s="0" t="str">
        <f aca="false">IF(A7967="","",IF(AND(A7967&gt;=Debut,A7967&lt;Fin),1,0))</f>
        <v/>
      </c>
      <c r="H7967" s="0" t="str">
        <f aca="false">IF(G7967=1,INT(ROUND((A7967-Debut)*86400,0)/600),"")</f>
        <v/>
      </c>
      <c r="I7967" s="0" t="str">
        <f aca="false">IF(G7967=1,INT(ROUND((A7967-Debut)*86400,0)/3600),"")</f>
        <v/>
      </c>
      <c r="J7967" s="0" t="str">
        <f aca="false">IF(OR(A7967="",B7967=""),"",ROUND((B7967-A7967)*86400,0))</f>
        <v/>
      </c>
      <c r="K7967" s="37" t="str">
        <f aca="false">IF(G7967=1,IF(COUNTIFS($C:$C,C7967,$G:$G,1,$A:$A,"&gt;="&amp;(A7967-FenetreInterm/86400),$A:$A,"&lt;="&amp;A7967)&gt;=NbInterm,1,0),"")</f>
        <v/>
      </c>
      <c r="L7967" s="37" t="str">
        <f aca="false">IF(G7967=1,IF(B7967="",0,IF(J7967&lt;SeuilFugitive,1,0)),"")</f>
        <v/>
      </c>
      <c r="M7967" s="37" t="str">
        <f aca="false">IF(G7967=1,IF(B7967="",IF((Fin-A7967)*24&gt;SeuilFigee,1,0),IF(J7967&gt;SeuilFigee*3600,1,0)),"")</f>
        <v/>
      </c>
      <c r="N7967" s="0" t="str">
        <f aca="false">IF(G7967=1,IF(COUNTIF(H$2:H7967,H7967)=1,COUNTIF($H:$H,H7967),""),"")</f>
        <v/>
      </c>
      <c r="O7967" s="0" t="str">
        <f aca="false">IF(G7967=1,IF(COUNTIF(I$2:I7967,I7967)=1,COUNTIF($I:$I,I7967),""),"")</f>
        <v/>
      </c>
      <c r="P7967" s="38" t="str">
        <f aca="false">IF(G7967=1,IF(COUNTIFS(C$2:C7967,C7967,G$2:G7967,1)=1,COUNTIFS($C:$C,C7967,$G:$G,1)+ROW()/10000000,""),"")</f>
        <v/>
      </c>
      <c r="Q7967" s="0" t="str">
        <f aca="false">IF(K7967=1,IF(COUNTIFS(C$2:C7967,C7967,K$2:K7967,1)=1,1,0),"")</f>
        <v/>
      </c>
      <c r="R7967" s="0" t="str">
        <f aca="false">IF(M7967=1,IF(COUNTIFS(C$2:C7967,C7967,M$2:M7967,1)=1,1,0),"")</f>
        <v/>
      </c>
      <c r="S7967" s="0" t="str">
        <f aca="false">IF(L7967=1,IF(COUNTIFS(C$2:C7967,C7967,L$2:L7967,1)=1,1,0),"")</f>
        <v/>
      </c>
      <c r="T7967" s="38" t="str">
        <f aca="false">IF(N7967="","",N7967+ROW()/10000000)</f>
        <v/>
      </c>
      <c r="U7967" s="0" t="str">
        <f aca="false">IF(G7967=1,IF(B7967="",1,0),"")</f>
        <v/>
      </c>
    </row>
    <row r="7968" customFormat="false" ht="15" hidden="false" customHeight="false" outlineLevel="0" collapsed="false">
      <c r="A7968" s="35"/>
      <c r="B7968" s="35"/>
      <c r="G7968" s="0" t="str">
        <f aca="false">IF(A7968="","",IF(AND(A7968&gt;=Debut,A7968&lt;Fin),1,0))</f>
        <v/>
      </c>
      <c r="H7968" s="0" t="str">
        <f aca="false">IF(G7968=1,INT(ROUND((A7968-Debut)*86400,0)/600),"")</f>
        <v/>
      </c>
      <c r="I7968" s="0" t="str">
        <f aca="false">IF(G7968=1,INT(ROUND((A7968-Debut)*86400,0)/3600),"")</f>
        <v/>
      </c>
      <c r="J7968" s="0" t="str">
        <f aca="false">IF(OR(A7968="",B7968=""),"",ROUND((B7968-A7968)*86400,0))</f>
        <v/>
      </c>
      <c r="K7968" s="37" t="str">
        <f aca="false">IF(G7968=1,IF(COUNTIFS($C:$C,C7968,$G:$G,1,$A:$A,"&gt;="&amp;(A7968-FenetreInterm/86400),$A:$A,"&lt;="&amp;A7968)&gt;=NbInterm,1,0),"")</f>
        <v/>
      </c>
      <c r="L7968" s="37" t="str">
        <f aca="false">IF(G7968=1,IF(B7968="",0,IF(J7968&lt;SeuilFugitive,1,0)),"")</f>
        <v/>
      </c>
      <c r="M7968" s="37" t="str">
        <f aca="false">IF(G7968=1,IF(B7968="",IF((Fin-A7968)*24&gt;SeuilFigee,1,0),IF(J7968&gt;SeuilFigee*3600,1,0)),"")</f>
        <v/>
      </c>
      <c r="N7968" s="0" t="str">
        <f aca="false">IF(G7968=1,IF(COUNTIF(H$2:H7968,H7968)=1,COUNTIF($H:$H,H7968),""),"")</f>
        <v/>
      </c>
      <c r="O7968" s="0" t="str">
        <f aca="false">IF(G7968=1,IF(COUNTIF(I$2:I7968,I7968)=1,COUNTIF($I:$I,I7968),""),"")</f>
        <v/>
      </c>
      <c r="P7968" s="38" t="str">
        <f aca="false">IF(G7968=1,IF(COUNTIFS(C$2:C7968,C7968,G$2:G7968,1)=1,COUNTIFS($C:$C,C7968,$G:$G,1)+ROW()/10000000,""),"")</f>
        <v/>
      </c>
      <c r="Q7968" s="0" t="str">
        <f aca="false">IF(K7968=1,IF(COUNTIFS(C$2:C7968,C7968,K$2:K7968,1)=1,1,0),"")</f>
        <v/>
      </c>
      <c r="R7968" s="0" t="str">
        <f aca="false">IF(M7968=1,IF(COUNTIFS(C$2:C7968,C7968,M$2:M7968,1)=1,1,0),"")</f>
        <v/>
      </c>
      <c r="S7968" s="0" t="str">
        <f aca="false">IF(L7968=1,IF(COUNTIFS(C$2:C7968,C7968,L$2:L7968,1)=1,1,0),"")</f>
        <v/>
      </c>
      <c r="T7968" s="38" t="str">
        <f aca="false">IF(N7968="","",N7968+ROW()/10000000)</f>
        <v/>
      </c>
      <c r="U7968" s="0" t="str">
        <f aca="false">IF(G7968=1,IF(B7968="",1,0),"")</f>
        <v/>
      </c>
    </row>
    <row r="7969" customFormat="false" ht="15" hidden="false" customHeight="false" outlineLevel="0" collapsed="false">
      <c r="A7969" s="35"/>
      <c r="B7969" s="35"/>
      <c r="G7969" s="0" t="str">
        <f aca="false">IF(A7969="","",IF(AND(A7969&gt;=Debut,A7969&lt;Fin),1,0))</f>
        <v/>
      </c>
      <c r="H7969" s="0" t="str">
        <f aca="false">IF(G7969=1,INT(ROUND((A7969-Debut)*86400,0)/600),"")</f>
        <v/>
      </c>
      <c r="I7969" s="0" t="str">
        <f aca="false">IF(G7969=1,INT(ROUND((A7969-Debut)*86400,0)/3600),"")</f>
        <v/>
      </c>
      <c r="J7969" s="0" t="str">
        <f aca="false">IF(OR(A7969="",B7969=""),"",ROUND((B7969-A7969)*86400,0))</f>
        <v/>
      </c>
      <c r="K7969" s="37" t="str">
        <f aca="false">IF(G7969=1,IF(COUNTIFS($C:$C,C7969,$G:$G,1,$A:$A,"&gt;="&amp;(A7969-FenetreInterm/86400),$A:$A,"&lt;="&amp;A7969)&gt;=NbInterm,1,0),"")</f>
        <v/>
      </c>
      <c r="L7969" s="37" t="str">
        <f aca="false">IF(G7969=1,IF(B7969="",0,IF(J7969&lt;SeuilFugitive,1,0)),"")</f>
        <v/>
      </c>
      <c r="M7969" s="37" t="str">
        <f aca="false">IF(G7969=1,IF(B7969="",IF((Fin-A7969)*24&gt;SeuilFigee,1,0),IF(J7969&gt;SeuilFigee*3600,1,0)),"")</f>
        <v/>
      </c>
      <c r="N7969" s="0" t="str">
        <f aca="false">IF(G7969=1,IF(COUNTIF(H$2:H7969,H7969)=1,COUNTIF($H:$H,H7969),""),"")</f>
        <v/>
      </c>
      <c r="O7969" s="0" t="str">
        <f aca="false">IF(G7969=1,IF(COUNTIF(I$2:I7969,I7969)=1,COUNTIF($I:$I,I7969),""),"")</f>
        <v/>
      </c>
      <c r="P7969" s="38" t="str">
        <f aca="false">IF(G7969=1,IF(COUNTIFS(C$2:C7969,C7969,G$2:G7969,1)=1,COUNTIFS($C:$C,C7969,$G:$G,1)+ROW()/10000000,""),"")</f>
        <v/>
      </c>
      <c r="Q7969" s="0" t="str">
        <f aca="false">IF(K7969=1,IF(COUNTIFS(C$2:C7969,C7969,K$2:K7969,1)=1,1,0),"")</f>
        <v/>
      </c>
      <c r="R7969" s="0" t="str">
        <f aca="false">IF(M7969=1,IF(COUNTIFS(C$2:C7969,C7969,M$2:M7969,1)=1,1,0),"")</f>
        <v/>
      </c>
      <c r="S7969" s="0" t="str">
        <f aca="false">IF(L7969=1,IF(COUNTIFS(C$2:C7969,C7969,L$2:L7969,1)=1,1,0),"")</f>
        <v/>
      </c>
      <c r="T7969" s="38" t="str">
        <f aca="false">IF(N7969="","",N7969+ROW()/10000000)</f>
        <v/>
      </c>
      <c r="U7969" s="0" t="str">
        <f aca="false">IF(G7969=1,IF(B7969="",1,0),"")</f>
        <v/>
      </c>
    </row>
    <row r="7970" customFormat="false" ht="15" hidden="false" customHeight="false" outlineLevel="0" collapsed="false">
      <c r="A7970" s="35"/>
      <c r="B7970" s="35"/>
      <c r="G7970" s="0" t="str">
        <f aca="false">IF(A7970="","",IF(AND(A7970&gt;=Debut,A7970&lt;Fin),1,0))</f>
        <v/>
      </c>
      <c r="H7970" s="0" t="str">
        <f aca="false">IF(G7970=1,INT(ROUND((A7970-Debut)*86400,0)/600),"")</f>
        <v/>
      </c>
      <c r="I7970" s="0" t="str">
        <f aca="false">IF(G7970=1,INT(ROUND((A7970-Debut)*86400,0)/3600),"")</f>
        <v/>
      </c>
      <c r="J7970" s="0" t="str">
        <f aca="false">IF(OR(A7970="",B7970=""),"",ROUND((B7970-A7970)*86400,0))</f>
        <v/>
      </c>
      <c r="K7970" s="37" t="str">
        <f aca="false">IF(G7970=1,IF(COUNTIFS($C:$C,C7970,$G:$G,1,$A:$A,"&gt;="&amp;(A7970-FenetreInterm/86400),$A:$A,"&lt;="&amp;A7970)&gt;=NbInterm,1,0),"")</f>
        <v/>
      </c>
      <c r="L7970" s="37" t="str">
        <f aca="false">IF(G7970=1,IF(B7970="",0,IF(J7970&lt;SeuilFugitive,1,0)),"")</f>
        <v/>
      </c>
      <c r="M7970" s="37" t="str">
        <f aca="false">IF(G7970=1,IF(B7970="",IF((Fin-A7970)*24&gt;SeuilFigee,1,0),IF(J7970&gt;SeuilFigee*3600,1,0)),"")</f>
        <v/>
      </c>
      <c r="N7970" s="0" t="str">
        <f aca="false">IF(G7970=1,IF(COUNTIF(H$2:H7970,H7970)=1,COUNTIF($H:$H,H7970),""),"")</f>
        <v/>
      </c>
      <c r="O7970" s="0" t="str">
        <f aca="false">IF(G7970=1,IF(COUNTIF(I$2:I7970,I7970)=1,COUNTIF($I:$I,I7970),""),"")</f>
        <v/>
      </c>
      <c r="P7970" s="38" t="str">
        <f aca="false">IF(G7970=1,IF(COUNTIFS(C$2:C7970,C7970,G$2:G7970,1)=1,COUNTIFS($C:$C,C7970,$G:$G,1)+ROW()/10000000,""),"")</f>
        <v/>
      </c>
      <c r="Q7970" s="0" t="str">
        <f aca="false">IF(K7970=1,IF(COUNTIFS(C$2:C7970,C7970,K$2:K7970,1)=1,1,0),"")</f>
        <v/>
      </c>
      <c r="R7970" s="0" t="str">
        <f aca="false">IF(M7970=1,IF(COUNTIFS(C$2:C7970,C7970,M$2:M7970,1)=1,1,0),"")</f>
        <v/>
      </c>
      <c r="S7970" s="0" t="str">
        <f aca="false">IF(L7970=1,IF(COUNTIFS(C$2:C7970,C7970,L$2:L7970,1)=1,1,0),"")</f>
        <v/>
      </c>
      <c r="T7970" s="38" t="str">
        <f aca="false">IF(N7970="","",N7970+ROW()/10000000)</f>
        <v/>
      </c>
      <c r="U7970" s="0" t="str">
        <f aca="false">IF(G7970=1,IF(B7970="",1,0),"")</f>
        <v/>
      </c>
    </row>
    <row r="7971" customFormat="false" ht="15" hidden="false" customHeight="false" outlineLevel="0" collapsed="false">
      <c r="A7971" s="35"/>
      <c r="B7971" s="35"/>
      <c r="G7971" s="0" t="str">
        <f aca="false">IF(A7971="","",IF(AND(A7971&gt;=Debut,A7971&lt;Fin),1,0))</f>
        <v/>
      </c>
      <c r="H7971" s="0" t="str">
        <f aca="false">IF(G7971=1,INT(ROUND((A7971-Debut)*86400,0)/600),"")</f>
        <v/>
      </c>
      <c r="I7971" s="0" t="str">
        <f aca="false">IF(G7971=1,INT(ROUND((A7971-Debut)*86400,0)/3600),"")</f>
        <v/>
      </c>
      <c r="J7971" s="0" t="str">
        <f aca="false">IF(OR(A7971="",B7971=""),"",ROUND((B7971-A7971)*86400,0))</f>
        <v/>
      </c>
      <c r="K7971" s="37" t="str">
        <f aca="false">IF(G7971=1,IF(COUNTIFS($C:$C,C7971,$G:$G,1,$A:$A,"&gt;="&amp;(A7971-FenetreInterm/86400),$A:$A,"&lt;="&amp;A7971)&gt;=NbInterm,1,0),"")</f>
        <v/>
      </c>
      <c r="L7971" s="37" t="str">
        <f aca="false">IF(G7971=1,IF(B7971="",0,IF(J7971&lt;SeuilFugitive,1,0)),"")</f>
        <v/>
      </c>
      <c r="M7971" s="37" t="str">
        <f aca="false">IF(G7971=1,IF(B7971="",IF((Fin-A7971)*24&gt;SeuilFigee,1,0),IF(J7971&gt;SeuilFigee*3600,1,0)),"")</f>
        <v/>
      </c>
      <c r="N7971" s="0" t="str">
        <f aca="false">IF(G7971=1,IF(COUNTIF(H$2:H7971,H7971)=1,COUNTIF($H:$H,H7971),""),"")</f>
        <v/>
      </c>
      <c r="O7971" s="0" t="str">
        <f aca="false">IF(G7971=1,IF(COUNTIF(I$2:I7971,I7971)=1,COUNTIF($I:$I,I7971),""),"")</f>
        <v/>
      </c>
      <c r="P7971" s="38" t="str">
        <f aca="false">IF(G7971=1,IF(COUNTIFS(C$2:C7971,C7971,G$2:G7971,1)=1,COUNTIFS($C:$C,C7971,$G:$G,1)+ROW()/10000000,""),"")</f>
        <v/>
      </c>
      <c r="Q7971" s="0" t="str">
        <f aca="false">IF(K7971=1,IF(COUNTIFS(C$2:C7971,C7971,K$2:K7971,1)=1,1,0),"")</f>
        <v/>
      </c>
      <c r="R7971" s="0" t="str">
        <f aca="false">IF(M7971=1,IF(COUNTIFS(C$2:C7971,C7971,M$2:M7971,1)=1,1,0),"")</f>
        <v/>
      </c>
      <c r="S7971" s="0" t="str">
        <f aca="false">IF(L7971=1,IF(COUNTIFS(C$2:C7971,C7971,L$2:L7971,1)=1,1,0),"")</f>
        <v/>
      </c>
      <c r="T7971" s="38" t="str">
        <f aca="false">IF(N7971="","",N7971+ROW()/10000000)</f>
        <v/>
      </c>
      <c r="U7971" s="0" t="str">
        <f aca="false">IF(G7971=1,IF(B7971="",1,0),"")</f>
        <v/>
      </c>
    </row>
    <row r="7972" customFormat="false" ht="15" hidden="false" customHeight="false" outlineLevel="0" collapsed="false">
      <c r="A7972" s="35"/>
      <c r="B7972" s="35"/>
      <c r="G7972" s="0" t="str">
        <f aca="false">IF(A7972="","",IF(AND(A7972&gt;=Debut,A7972&lt;Fin),1,0))</f>
        <v/>
      </c>
      <c r="H7972" s="0" t="str">
        <f aca="false">IF(G7972=1,INT(ROUND((A7972-Debut)*86400,0)/600),"")</f>
        <v/>
      </c>
      <c r="I7972" s="0" t="str">
        <f aca="false">IF(G7972=1,INT(ROUND((A7972-Debut)*86400,0)/3600),"")</f>
        <v/>
      </c>
      <c r="J7972" s="0" t="str">
        <f aca="false">IF(OR(A7972="",B7972=""),"",ROUND((B7972-A7972)*86400,0))</f>
        <v/>
      </c>
      <c r="K7972" s="37" t="str">
        <f aca="false">IF(G7972=1,IF(COUNTIFS($C:$C,C7972,$G:$G,1,$A:$A,"&gt;="&amp;(A7972-FenetreInterm/86400),$A:$A,"&lt;="&amp;A7972)&gt;=NbInterm,1,0),"")</f>
        <v/>
      </c>
      <c r="L7972" s="37" t="str">
        <f aca="false">IF(G7972=1,IF(B7972="",0,IF(J7972&lt;SeuilFugitive,1,0)),"")</f>
        <v/>
      </c>
      <c r="M7972" s="37" t="str">
        <f aca="false">IF(G7972=1,IF(B7972="",IF((Fin-A7972)*24&gt;SeuilFigee,1,0),IF(J7972&gt;SeuilFigee*3600,1,0)),"")</f>
        <v/>
      </c>
      <c r="N7972" s="0" t="str">
        <f aca="false">IF(G7972=1,IF(COUNTIF(H$2:H7972,H7972)=1,COUNTIF($H:$H,H7972),""),"")</f>
        <v/>
      </c>
      <c r="O7972" s="0" t="str">
        <f aca="false">IF(G7972=1,IF(COUNTIF(I$2:I7972,I7972)=1,COUNTIF($I:$I,I7972),""),"")</f>
        <v/>
      </c>
      <c r="P7972" s="38" t="str">
        <f aca="false">IF(G7972=1,IF(COUNTIFS(C$2:C7972,C7972,G$2:G7972,1)=1,COUNTIFS($C:$C,C7972,$G:$G,1)+ROW()/10000000,""),"")</f>
        <v/>
      </c>
      <c r="Q7972" s="0" t="str">
        <f aca="false">IF(K7972=1,IF(COUNTIFS(C$2:C7972,C7972,K$2:K7972,1)=1,1,0),"")</f>
        <v/>
      </c>
      <c r="R7972" s="0" t="str">
        <f aca="false">IF(M7972=1,IF(COUNTIFS(C$2:C7972,C7972,M$2:M7972,1)=1,1,0),"")</f>
        <v/>
      </c>
      <c r="S7972" s="0" t="str">
        <f aca="false">IF(L7972=1,IF(COUNTIFS(C$2:C7972,C7972,L$2:L7972,1)=1,1,0),"")</f>
        <v/>
      </c>
      <c r="T7972" s="38" t="str">
        <f aca="false">IF(N7972="","",N7972+ROW()/10000000)</f>
        <v/>
      </c>
      <c r="U7972" s="0" t="str">
        <f aca="false">IF(G7972=1,IF(B7972="",1,0),"")</f>
        <v/>
      </c>
    </row>
    <row r="7973" customFormat="false" ht="15" hidden="false" customHeight="false" outlineLevel="0" collapsed="false">
      <c r="A7973" s="35"/>
      <c r="B7973" s="35"/>
      <c r="G7973" s="0" t="str">
        <f aca="false">IF(A7973="","",IF(AND(A7973&gt;=Debut,A7973&lt;Fin),1,0))</f>
        <v/>
      </c>
      <c r="H7973" s="0" t="str">
        <f aca="false">IF(G7973=1,INT(ROUND((A7973-Debut)*86400,0)/600),"")</f>
        <v/>
      </c>
      <c r="I7973" s="0" t="str">
        <f aca="false">IF(G7973=1,INT(ROUND((A7973-Debut)*86400,0)/3600),"")</f>
        <v/>
      </c>
      <c r="J7973" s="0" t="str">
        <f aca="false">IF(OR(A7973="",B7973=""),"",ROUND((B7973-A7973)*86400,0))</f>
        <v/>
      </c>
      <c r="K7973" s="37" t="str">
        <f aca="false">IF(G7973=1,IF(COUNTIFS($C:$C,C7973,$G:$G,1,$A:$A,"&gt;="&amp;(A7973-FenetreInterm/86400),$A:$A,"&lt;="&amp;A7973)&gt;=NbInterm,1,0),"")</f>
        <v/>
      </c>
      <c r="L7973" s="37" t="str">
        <f aca="false">IF(G7973=1,IF(B7973="",0,IF(J7973&lt;SeuilFugitive,1,0)),"")</f>
        <v/>
      </c>
      <c r="M7973" s="37" t="str">
        <f aca="false">IF(G7973=1,IF(B7973="",IF((Fin-A7973)*24&gt;SeuilFigee,1,0),IF(J7973&gt;SeuilFigee*3600,1,0)),"")</f>
        <v/>
      </c>
      <c r="N7973" s="0" t="str">
        <f aca="false">IF(G7973=1,IF(COUNTIF(H$2:H7973,H7973)=1,COUNTIF($H:$H,H7973),""),"")</f>
        <v/>
      </c>
      <c r="O7973" s="0" t="str">
        <f aca="false">IF(G7973=1,IF(COUNTIF(I$2:I7973,I7973)=1,COUNTIF($I:$I,I7973),""),"")</f>
        <v/>
      </c>
      <c r="P7973" s="38" t="str">
        <f aca="false">IF(G7973=1,IF(COUNTIFS(C$2:C7973,C7973,G$2:G7973,1)=1,COUNTIFS($C:$C,C7973,$G:$G,1)+ROW()/10000000,""),"")</f>
        <v/>
      </c>
      <c r="Q7973" s="0" t="str">
        <f aca="false">IF(K7973=1,IF(COUNTIFS(C$2:C7973,C7973,K$2:K7973,1)=1,1,0),"")</f>
        <v/>
      </c>
      <c r="R7973" s="0" t="str">
        <f aca="false">IF(M7973=1,IF(COUNTIFS(C$2:C7973,C7973,M$2:M7973,1)=1,1,0),"")</f>
        <v/>
      </c>
      <c r="S7973" s="0" t="str">
        <f aca="false">IF(L7973=1,IF(COUNTIFS(C$2:C7973,C7973,L$2:L7973,1)=1,1,0),"")</f>
        <v/>
      </c>
      <c r="T7973" s="38" t="str">
        <f aca="false">IF(N7973="","",N7973+ROW()/10000000)</f>
        <v/>
      </c>
      <c r="U7973" s="0" t="str">
        <f aca="false">IF(G7973=1,IF(B7973="",1,0),"")</f>
        <v/>
      </c>
    </row>
    <row r="7974" customFormat="false" ht="15" hidden="false" customHeight="false" outlineLevel="0" collapsed="false">
      <c r="A7974" s="35"/>
      <c r="B7974" s="35"/>
      <c r="G7974" s="0" t="str">
        <f aca="false">IF(A7974="","",IF(AND(A7974&gt;=Debut,A7974&lt;Fin),1,0))</f>
        <v/>
      </c>
      <c r="H7974" s="0" t="str">
        <f aca="false">IF(G7974=1,INT(ROUND((A7974-Debut)*86400,0)/600),"")</f>
        <v/>
      </c>
      <c r="I7974" s="0" t="str">
        <f aca="false">IF(G7974=1,INT(ROUND((A7974-Debut)*86400,0)/3600),"")</f>
        <v/>
      </c>
      <c r="J7974" s="0" t="str">
        <f aca="false">IF(OR(A7974="",B7974=""),"",ROUND((B7974-A7974)*86400,0))</f>
        <v/>
      </c>
      <c r="K7974" s="37" t="str">
        <f aca="false">IF(G7974=1,IF(COUNTIFS($C:$C,C7974,$G:$G,1,$A:$A,"&gt;="&amp;(A7974-FenetreInterm/86400),$A:$A,"&lt;="&amp;A7974)&gt;=NbInterm,1,0),"")</f>
        <v/>
      </c>
      <c r="L7974" s="37" t="str">
        <f aca="false">IF(G7974=1,IF(B7974="",0,IF(J7974&lt;SeuilFugitive,1,0)),"")</f>
        <v/>
      </c>
      <c r="M7974" s="37" t="str">
        <f aca="false">IF(G7974=1,IF(B7974="",IF((Fin-A7974)*24&gt;SeuilFigee,1,0),IF(J7974&gt;SeuilFigee*3600,1,0)),"")</f>
        <v/>
      </c>
      <c r="N7974" s="0" t="str">
        <f aca="false">IF(G7974=1,IF(COUNTIF(H$2:H7974,H7974)=1,COUNTIF($H:$H,H7974),""),"")</f>
        <v/>
      </c>
      <c r="O7974" s="0" t="str">
        <f aca="false">IF(G7974=1,IF(COUNTIF(I$2:I7974,I7974)=1,COUNTIF($I:$I,I7974),""),"")</f>
        <v/>
      </c>
      <c r="P7974" s="38" t="str">
        <f aca="false">IF(G7974=1,IF(COUNTIFS(C$2:C7974,C7974,G$2:G7974,1)=1,COUNTIFS($C:$C,C7974,$G:$G,1)+ROW()/10000000,""),"")</f>
        <v/>
      </c>
      <c r="Q7974" s="0" t="str">
        <f aca="false">IF(K7974=1,IF(COUNTIFS(C$2:C7974,C7974,K$2:K7974,1)=1,1,0),"")</f>
        <v/>
      </c>
      <c r="R7974" s="0" t="str">
        <f aca="false">IF(M7974=1,IF(COUNTIFS(C$2:C7974,C7974,M$2:M7974,1)=1,1,0),"")</f>
        <v/>
      </c>
      <c r="S7974" s="0" t="str">
        <f aca="false">IF(L7974=1,IF(COUNTIFS(C$2:C7974,C7974,L$2:L7974,1)=1,1,0),"")</f>
        <v/>
      </c>
      <c r="T7974" s="38" t="str">
        <f aca="false">IF(N7974="","",N7974+ROW()/10000000)</f>
        <v/>
      </c>
      <c r="U7974" s="0" t="str">
        <f aca="false">IF(G7974=1,IF(B7974="",1,0),"")</f>
        <v/>
      </c>
    </row>
    <row r="7975" customFormat="false" ht="15" hidden="false" customHeight="false" outlineLevel="0" collapsed="false">
      <c r="A7975" s="35"/>
      <c r="B7975" s="35"/>
      <c r="G7975" s="0" t="str">
        <f aca="false">IF(A7975="","",IF(AND(A7975&gt;=Debut,A7975&lt;Fin),1,0))</f>
        <v/>
      </c>
      <c r="H7975" s="0" t="str">
        <f aca="false">IF(G7975=1,INT(ROUND((A7975-Debut)*86400,0)/600),"")</f>
        <v/>
      </c>
      <c r="I7975" s="0" t="str">
        <f aca="false">IF(G7975=1,INT(ROUND((A7975-Debut)*86400,0)/3600),"")</f>
        <v/>
      </c>
      <c r="J7975" s="0" t="str">
        <f aca="false">IF(OR(A7975="",B7975=""),"",ROUND((B7975-A7975)*86400,0))</f>
        <v/>
      </c>
      <c r="K7975" s="37" t="str">
        <f aca="false">IF(G7975=1,IF(COUNTIFS($C:$C,C7975,$G:$G,1,$A:$A,"&gt;="&amp;(A7975-FenetreInterm/86400),$A:$A,"&lt;="&amp;A7975)&gt;=NbInterm,1,0),"")</f>
        <v/>
      </c>
      <c r="L7975" s="37" t="str">
        <f aca="false">IF(G7975=1,IF(B7975="",0,IF(J7975&lt;SeuilFugitive,1,0)),"")</f>
        <v/>
      </c>
      <c r="M7975" s="37" t="str">
        <f aca="false">IF(G7975=1,IF(B7975="",IF((Fin-A7975)*24&gt;SeuilFigee,1,0),IF(J7975&gt;SeuilFigee*3600,1,0)),"")</f>
        <v/>
      </c>
      <c r="N7975" s="0" t="str">
        <f aca="false">IF(G7975=1,IF(COUNTIF(H$2:H7975,H7975)=1,COUNTIF($H:$H,H7975),""),"")</f>
        <v/>
      </c>
      <c r="O7975" s="0" t="str">
        <f aca="false">IF(G7975=1,IF(COUNTIF(I$2:I7975,I7975)=1,COUNTIF($I:$I,I7975),""),"")</f>
        <v/>
      </c>
      <c r="P7975" s="38" t="str">
        <f aca="false">IF(G7975=1,IF(COUNTIFS(C$2:C7975,C7975,G$2:G7975,1)=1,COUNTIFS($C:$C,C7975,$G:$G,1)+ROW()/10000000,""),"")</f>
        <v/>
      </c>
      <c r="Q7975" s="0" t="str">
        <f aca="false">IF(K7975=1,IF(COUNTIFS(C$2:C7975,C7975,K$2:K7975,1)=1,1,0),"")</f>
        <v/>
      </c>
      <c r="R7975" s="0" t="str">
        <f aca="false">IF(M7975=1,IF(COUNTIFS(C$2:C7975,C7975,M$2:M7975,1)=1,1,0),"")</f>
        <v/>
      </c>
      <c r="S7975" s="0" t="str">
        <f aca="false">IF(L7975=1,IF(COUNTIFS(C$2:C7975,C7975,L$2:L7975,1)=1,1,0),"")</f>
        <v/>
      </c>
      <c r="T7975" s="38" t="str">
        <f aca="false">IF(N7975="","",N7975+ROW()/10000000)</f>
        <v/>
      </c>
      <c r="U7975" s="0" t="str">
        <f aca="false">IF(G7975=1,IF(B7975="",1,0),"")</f>
        <v/>
      </c>
    </row>
    <row r="7976" customFormat="false" ht="15" hidden="false" customHeight="false" outlineLevel="0" collapsed="false">
      <c r="A7976" s="35"/>
      <c r="B7976" s="35"/>
      <c r="G7976" s="0" t="str">
        <f aca="false">IF(A7976="","",IF(AND(A7976&gt;=Debut,A7976&lt;Fin),1,0))</f>
        <v/>
      </c>
      <c r="H7976" s="0" t="str">
        <f aca="false">IF(G7976=1,INT(ROUND((A7976-Debut)*86400,0)/600),"")</f>
        <v/>
      </c>
      <c r="I7976" s="0" t="str">
        <f aca="false">IF(G7976=1,INT(ROUND((A7976-Debut)*86400,0)/3600),"")</f>
        <v/>
      </c>
      <c r="J7976" s="0" t="str">
        <f aca="false">IF(OR(A7976="",B7976=""),"",ROUND((B7976-A7976)*86400,0))</f>
        <v/>
      </c>
      <c r="K7976" s="37" t="str">
        <f aca="false">IF(G7976=1,IF(COUNTIFS($C:$C,C7976,$G:$G,1,$A:$A,"&gt;="&amp;(A7976-FenetreInterm/86400),$A:$A,"&lt;="&amp;A7976)&gt;=NbInterm,1,0),"")</f>
        <v/>
      </c>
      <c r="L7976" s="37" t="str">
        <f aca="false">IF(G7976=1,IF(B7976="",0,IF(J7976&lt;SeuilFugitive,1,0)),"")</f>
        <v/>
      </c>
      <c r="M7976" s="37" t="str">
        <f aca="false">IF(G7976=1,IF(B7976="",IF((Fin-A7976)*24&gt;SeuilFigee,1,0),IF(J7976&gt;SeuilFigee*3600,1,0)),"")</f>
        <v/>
      </c>
      <c r="N7976" s="0" t="str">
        <f aca="false">IF(G7976=1,IF(COUNTIF(H$2:H7976,H7976)=1,COUNTIF($H:$H,H7976),""),"")</f>
        <v/>
      </c>
      <c r="O7976" s="0" t="str">
        <f aca="false">IF(G7976=1,IF(COUNTIF(I$2:I7976,I7976)=1,COUNTIF($I:$I,I7976),""),"")</f>
        <v/>
      </c>
      <c r="P7976" s="38" t="str">
        <f aca="false">IF(G7976=1,IF(COUNTIFS(C$2:C7976,C7976,G$2:G7976,1)=1,COUNTIFS($C:$C,C7976,$G:$G,1)+ROW()/10000000,""),"")</f>
        <v/>
      </c>
      <c r="Q7976" s="0" t="str">
        <f aca="false">IF(K7976=1,IF(COUNTIFS(C$2:C7976,C7976,K$2:K7976,1)=1,1,0),"")</f>
        <v/>
      </c>
      <c r="R7976" s="0" t="str">
        <f aca="false">IF(M7976=1,IF(COUNTIFS(C$2:C7976,C7976,M$2:M7976,1)=1,1,0),"")</f>
        <v/>
      </c>
      <c r="S7976" s="0" t="str">
        <f aca="false">IF(L7976=1,IF(COUNTIFS(C$2:C7976,C7976,L$2:L7976,1)=1,1,0),"")</f>
        <v/>
      </c>
      <c r="T7976" s="38" t="str">
        <f aca="false">IF(N7976="","",N7976+ROW()/10000000)</f>
        <v/>
      </c>
      <c r="U7976" s="0" t="str">
        <f aca="false">IF(G7976=1,IF(B7976="",1,0),"")</f>
        <v/>
      </c>
    </row>
    <row r="7977" customFormat="false" ht="15" hidden="false" customHeight="false" outlineLevel="0" collapsed="false">
      <c r="A7977" s="35"/>
      <c r="B7977" s="35"/>
      <c r="G7977" s="0" t="str">
        <f aca="false">IF(A7977="","",IF(AND(A7977&gt;=Debut,A7977&lt;Fin),1,0))</f>
        <v/>
      </c>
      <c r="H7977" s="0" t="str">
        <f aca="false">IF(G7977=1,INT(ROUND((A7977-Debut)*86400,0)/600),"")</f>
        <v/>
      </c>
      <c r="I7977" s="0" t="str">
        <f aca="false">IF(G7977=1,INT(ROUND((A7977-Debut)*86400,0)/3600),"")</f>
        <v/>
      </c>
      <c r="J7977" s="0" t="str">
        <f aca="false">IF(OR(A7977="",B7977=""),"",ROUND((B7977-A7977)*86400,0))</f>
        <v/>
      </c>
      <c r="K7977" s="37" t="str">
        <f aca="false">IF(G7977=1,IF(COUNTIFS($C:$C,C7977,$G:$G,1,$A:$A,"&gt;="&amp;(A7977-FenetreInterm/86400),$A:$A,"&lt;="&amp;A7977)&gt;=NbInterm,1,0),"")</f>
        <v/>
      </c>
      <c r="L7977" s="37" t="str">
        <f aca="false">IF(G7977=1,IF(B7977="",0,IF(J7977&lt;SeuilFugitive,1,0)),"")</f>
        <v/>
      </c>
      <c r="M7977" s="37" t="str">
        <f aca="false">IF(G7977=1,IF(B7977="",IF((Fin-A7977)*24&gt;SeuilFigee,1,0),IF(J7977&gt;SeuilFigee*3600,1,0)),"")</f>
        <v/>
      </c>
      <c r="N7977" s="0" t="str">
        <f aca="false">IF(G7977=1,IF(COUNTIF(H$2:H7977,H7977)=1,COUNTIF($H:$H,H7977),""),"")</f>
        <v/>
      </c>
      <c r="O7977" s="0" t="str">
        <f aca="false">IF(G7977=1,IF(COUNTIF(I$2:I7977,I7977)=1,COUNTIF($I:$I,I7977),""),"")</f>
        <v/>
      </c>
      <c r="P7977" s="38" t="str">
        <f aca="false">IF(G7977=1,IF(COUNTIFS(C$2:C7977,C7977,G$2:G7977,1)=1,COUNTIFS($C:$C,C7977,$G:$G,1)+ROW()/10000000,""),"")</f>
        <v/>
      </c>
      <c r="Q7977" s="0" t="str">
        <f aca="false">IF(K7977=1,IF(COUNTIFS(C$2:C7977,C7977,K$2:K7977,1)=1,1,0),"")</f>
        <v/>
      </c>
      <c r="R7977" s="0" t="str">
        <f aca="false">IF(M7977=1,IF(COUNTIFS(C$2:C7977,C7977,M$2:M7977,1)=1,1,0),"")</f>
        <v/>
      </c>
      <c r="S7977" s="0" t="str">
        <f aca="false">IF(L7977=1,IF(COUNTIFS(C$2:C7977,C7977,L$2:L7977,1)=1,1,0),"")</f>
        <v/>
      </c>
      <c r="T7977" s="38" t="str">
        <f aca="false">IF(N7977="","",N7977+ROW()/10000000)</f>
        <v/>
      </c>
      <c r="U7977" s="0" t="str">
        <f aca="false">IF(G7977=1,IF(B7977="",1,0),"")</f>
        <v/>
      </c>
    </row>
    <row r="7978" customFormat="false" ht="15" hidden="false" customHeight="false" outlineLevel="0" collapsed="false">
      <c r="A7978" s="35"/>
      <c r="B7978" s="35"/>
      <c r="G7978" s="0" t="str">
        <f aca="false">IF(A7978="","",IF(AND(A7978&gt;=Debut,A7978&lt;Fin),1,0))</f>
        <v/>
      </c>
      <c r="H7978" s="0" t="str">
        <f aca="false">IF(G7978=1,INT(ROUND((A7978-Debut)*86400,0)/600),"")</f>
        <v/>
      </c>
      <c r="I7978" s="0" t="str">
        <f aca="false">IF(G7978=1,INT(ROUND((A7978-Debut)*86400,0)/3600),"")</f>
        <v/>
      </c>
      <c r="J7978" s="0" t="str">
        <f aca="false">IF(OR(A7978="",B7978=""),"",ROUND((B7978-A7978)*86400,0))</f>
        <v/>
      </c>
      <c r="K7978" s="37" t="str">
        <f aca="false">IF(G7978=1,IF(COUNTIFS($C:$C,C7978,$G:$G,1,$A:$A,"&gt;="&amp;(A7978-FenetreInterm/86400),$A:$A,"&lt;="&amp;A7978)&gt;=NbInterm,1,0),"")</f>
        <v/>
      </c>
      <c r="L7978" s="37" t="str">
        <f aca="false">IF(G7978=1,IF(B7978="",0,IF(J7978&lt;SeuilFugitive,1,0)),"")</f>
        <v/>
      </c>
      <c r="M7978" s="37" t="str">
        <f aca="false">IF(G7978=1,IF(B7978="",IF((Fin-A7978)*24&gt;SeuilFigee,1,0),IF(J7978&gt;SeuilFigee*3600,1,0)),"")</f>
        <v/>
      </c>
      <c r="N7978" s="0" t="str">
        <f aca="false">IF(G7978=1,IF(COUNTIF(H$2:H7978,H7978)=1,COUNTIF($H:$H,H7978),""),"")</f>
        <v/>
      </c>
      <c r="O7978" s="0" t="str">
        <f aca="false">IF(G7978=1,IF(COUNTIF(I$2:I7978,I7978)=1,COUNTIF($I:$I,I7978),""),"")</f>
        <v/>
      </c>
      <c r="P7978" s="38" t="str">
        <f aca="false">IF(G7978=1,IF(COUNTIFS(C$2:C7978,C7978,G$2:G7978,1)=1,COUNTIFS($C:$C,C7978,$G:$G,1)+ROW()/10000000,""),"")</f>
        <v/>
      </c>
      <c r="Q7978" s="0" t="str">
        <f aca="false">IF(K7978=1,IF(COUNTIFS(C$2:C7978,C7978,K$2:K7978,1)=1,1,0),"")</f>
        <v/>
      </c>
      <c r="R7978" s="0" t="str">
        <f aca="false">IF(M7978=1,IF(COUNTIFS(C$2:C7978,C7978,M$2:M7978,1)=1,1,0),"")</f>
        <v/>
      </c>
      <c r="S7978" s="0" t="str">
        <f aca="false">IF(L7978=1,IF(COUNTIFS(C$2:C7978,C7978,L$2:L7978,1)=1,1,0),"")</f>
        <v/>
      </c>
      <c r="T7978" s="38" t="str">
        <f aca="false">IF(N7978="","",N7978+ROW()/10000000)</f>
        <v/>
      </c>
      <c r="U7978" s="0" t="str">
        <f aca="false">IF(G7978=1,IF(B7978="",1,0),"")</f>
        <v/>
      </c>
    </row>
    <row r="7979" customFormat="false" ht="15" hidden="false" customHeight="false" outlineLevel="0" collapsed="false">
      <c r="A7979" s="35"/>
      <c r="B7979" s="35"/>
      <c r="G7979" s="0" t="str">
        <f aca="false">IF(A7979="","",IF(AND(A7979&gt;=Debut,A7979&lt;Fin),1,0))</f>
        <v/>
      </c>
      <c r="H7979" s="0" t="str">
        <f aca="false">IF(G7979=1,INT(ROUND((A7979-Debut)*86400,0)/600),"")</f>
        <v/>
      </c>
      <c r="I7979" s="0" t="str">
        <f aca="false">IF(G7979=1,INT(ROUND((A7979-Debut)*86400,0)/3600),"")</f>
        <v/>
      </c>
      <c r="J7979" s="0" t="str">
        <f aca="false">IF(OR(A7979="",B7979=""),"",ROUND((B7979-A7979)*86400,0))</f>
        <v/>
      </c>
      <c r="K7979" s="37" t="str">
        <f aca="false">IF(G7979=1,IF(COUNTIFS($C:$C,C7979,$G:$G,1,$A:$A,"&gt;="&amp;(A7979-FenetreInterm/86400),$A:$A,"&lt;="&amp;A7979)&gt;=NbInterm,1,0),"")</f>
        <v/>
      </c>
      <c r="L7979" s="37" t="str">
        <f aca="false">IF(G7979=1,IF(B7979="",0,IF(J7979&lt;SeuilFugitive,1,0)),"")</f>
        <v/>
      </c>
      <c r="M7979" s="37" t="str">
        <f aca="false">IF(G7979=1,IF(B7979="",IF((Fin-A7979)*24&gt;SeuilFigee,1,0),IF(J7979&gt;SeuilFigee*3600,1,0)),"")</f>
        <v/>
      </c>
      <c r="N7979" s="0" t="str">
        <f aca="false">IF(G7979=1,IF(COUNTIF(H$2:H7979,H7979)=1,COUNTIF($H:$H,H7979),""),"")</f>
        <v/>
      </c>
      <c r="O7979" s="0" t="str">
        <f aca="false">IF(G7979=1,IF(COUNTIF(I$2:I7979,I7979)=1,COUNTIF($I:$I,I7979),""),"")</f>
        <v/>
      </c>
      <c r="P7979" s="38" t="str">
        <f aca="false">IF(G7979=1,IF(COUNTIFS(C$2:C7979,C7979,G$2:G7979,1)=1,COUNTIFS($C:$C,C7979,$G:$G,1)+ROW()/10000000,""),"")</f>
        <v/>
      </c>
      <c r="Q7979" s="0" t="str">
        <f aca="false">IF(K7979=1,IF(COUNTIFS(C$2:C7979,C7979,K$2:K7979,1)=1,1,0),"")</f>
        <v/>
      </c>
      <c r="R7979" s="0" t="str">
        <f aca="false">IF(M7979=1,IF(COUNTIFS(C$2:C7979,C7979,M$2:M7979,1)=1,1,0),"")</f>
        <v/>
      </c>
      <c r="S7979" s="0" t="str">
        <f aca="false">IF(L7979=1,IF(COUNTIFS(C$2:C7979,C7979,L$2:L7979,1)=1,1,0),"")</f>
        <v/>
      </c>
      <c r="T7979" s="38" t="str">
        <f aca="false">IF(N7979="","",N7979+ROW()/10000000)</f>
        <v/>
      </c>
      <c r="U7979" s="0" t="str">
        <f aca="false">IF(G7979=1,IF(B7979="",1,0),"")</f>
        <v/>
      </c>
    </row>
    <row r="7980" customFormat="false" ht="15" hidden="false" customHeight="false" outlineLevel="0" collapsed="false">
      <c r="A7980" s="35"/>
      <c r="B7980" s="35"/>
      <c r="G7980" s="0" t="str">
        <f aca="false">IF(A7980="","",IF(AND(A7980&gt;=Debut,A7980&lt;Fin),1,0))</f>
        <v/>
      </c>
      <c r="H7980" s="0" t="str">
        <f aca="false">IF(G7980=1,INT(ROUND((A7980-Debut)*86400,0)/600),"")</f>
        <v/>
      </c>
      <c r="I7980" s="0" t="str">
        <f aca="false">IF(G7980=1,INT(ROUND((A7980-Debut)*86400,0)/3600),"")</f>
        <v/>
      </c>
      <c r="J7980" s="0" t="str">
        <f aca="false">IF(OR(A7980="",B7980=""),"",ROUND((B7980-A7980)*86400,0))</f>
        <v/>
      </c>
      <c r="K7980" s="37" t="str">
        <f aca="false">IF(G7980=1,IF(COUNTIFS($C:$C,C7980,$G:$G,1,$A:$A,"&gt;="&amp;(A7980-FenetreInterm/86400),$A:$A,"&lt;="&amp;A7980)&gt;=NbInterm,1,0),"")</f>
        <v/>
      </c>
      <c r="L7980" s="37" t="str">
        <f aca="false">IF(G7980=1,IF(B7980="",0,IF(J7980&lt;SeuilFugitive,1,0)),"")</f>
        <v/>
      </c>
      <c r="M7980" s="37" t="str">
        <f aca="false">IF(G7980=1,IF(B7980="",IF((Fin-A7980)*24&gt;SeuilFigee,1,0),IF(J7980&gt;SeuilFigee*3600,1,0)),"")</f>
        <v/>
      </c>
      <c r="N7980" s="0" t="str">
        <f aca="false">IF(G7980=1,IF(COUNTIF(H$2:H7980,H7980)=1,COUNTIF($H:$H,H7980),""),"")</f>
        <v/>
      </c>
      <c r="O7980" s="0" t="str">
        <f aca="false">IF(G7980=1,IF(COUNTIF(I$2:I7980,I7980)=1,COUNTIF($I:$I,I7980),""),"")</f>
        <v/>
      </c>
      <c r="P7980" s="38" t="str">
        <f aca="false">IF(G7980=1,IF(COUNTIFS(C$2:C7980,C7980,G$2:G7980,1)=1,COUNTIFS($C:$C,C7980,$G:$G,1)+ROW()/10000000,""),"")</f>
        <v/>
      </c>
      <c r="Q7980" s="0" t="str">
        <f aca="false">IF(K7980=1,IF(COUNTIFS(C$2:C7980,C7980,K$2:K7980,1)=1,1,0),"")</f>
        <v/>
      </c>
      <c r="R7980" s="0" t="str">
        <f aca="false">IF(M7980=1,IF(COUNTIFS(C$2:C7980,C7980,M$2:M7980,1)=1,1,0),"")</f>
        <v/>
      </c>
      <c r="S7980" s="0" t="str">
        <f aca="false">IF(L7980=1,IF(COUNTIFS(C$2:C7980,C7980,L$2:L7980,1)=1,1,0),"")</f>
        <v/>
      </c>
      <c r="T7980" s="38" t="str">
        <f aca="false">IF(N7980="","",N7980+ROW()/10000000)</f>
        <v/>
      </c>
      <c r="U7980" s="0" t="str">
        <f aca="false">IF(G7980=1,IF(B7980="",1,0),"")</f>
        <v/>
      </c>
    </row>
    <row r="7981" customFormat="false" ht="15" hidden="false" customHeight="false" outlineLevel="0" collapsed="false">
      <c r="A7981" s="35"/>
      <c r="B7981" s="35"/>
      <c r="G7981" s="0" t="str">
        <f aca="false">IF(A7981="","",IF(AND(A7981&gt;=Debut,A7981&lt;Fin),1,0))</f>
        <v/>
      </c>
      <c r="H7981" s="0" t="str">
        <f aca="false">IF(G7981=1,INT(ROUND((A7981-Debut)*86400,0)/600),"")</f>
        <v/>
      </c>
      <c r="I7981" s="0" t="str">
        <f aca="false">IF(G7981=1,INT(ROUND((A7981-Debut)*86400,0)/3600),"")</f>
        <v/>
      </c>
      <c r="J7981" s="0" t="str">
        <f aca="false">IF(OR(A7981="",B7981=""),"",ROUND((B7981-A7981)*86400,0))</f>
        <v/>
      </c>
      <c r="K7981" s="37" t="str">
        <f aca="false">IF(G7981=1,IF(COUNTIFS($C:$C,C7981,$G:$G,1,$A:$A,"&gt;="&amp;(A7981-FenetreInterm/86400),$A:$A,"&lt;="&amp;A7981)&gt;=NbInterm,1,0),"")</f>
        <v/>
      </c>
      <c r="L7981" s="37" t="str">
        <f aca="false">IF(G7981=1,IF(B7981="",0,IF(J7981&lt;SeuilFugitive,1,0)),"")</f>
        <v/>
      </c>
      <c r="M7981" s="37" t="str">
        <f aca="false">IF(G7981=1,IF(B7981="",IF((Fin-A7981)*24&gt;SeuilFigee,1,0),IF(J7981&gt;SeuilFigee*3600,1,0)),"")</f>
        <v/>
      </c>
      <c r="N7981" s="0" t="str">
        <f aca="false">IF(G7981=1,IF(COUNTIF(H$2:H7981,H7981)=1,COUNTIF($H:$H,H7981),""),"")</f>
        <v/>
      </c>
      <c r="O7981" s="0" t="str">
        <f aca="false">IF(G7981=1,IF(COUNTIF(I$2:I7981,I7981)=1,COUNTIF($I:$I,I7981),""),"")</f>
        <v/>
      </c>
      <c r="P7981" s="38" t="str">
        <f aca="false">IF(G7981=1,IF(COUNTIFS(C$2:C7981,C7981,G$2:G7981,1)=1,COUNTIFS($C:$C,C7981,$G:$G,1)+ROW()/10000000,""),"")</f>
        <v/>
      </c>
      <c r="Q7981" s="0" t="str">
        <f aca="false">IF(K7981=1,IF(COUNTIFS(C$2:C7981,C7981,K$2:K7981,1)=1,1,0),"")</f>
        <v/>
      </c>
      <c r="R7981" s="0" t="str">
        <f aca="false">IF(M7981=1,IF(COUNTIFS(C$2:C7981,C7981,M$2:M7981,1)=1,1,0),"")</f>
        <v/>
      </c>
      <c r="S7981" s="0" t="str">
        <f aca="false">IF(L7981=1,IF(COUNTIFS(C$2:C7981,C7981,L$2:L7981,1)=1,1,0),"")</f>
        <v/>
      </c>
      <c r="T7981" s="38" t="str">
        <f aca="false">IF(N7981="","",N7981+ROW()/10000000)</f>
        <v/>
      </c>
      <c r="U7981" s="0" t="str">
        <f aca="false">IF(G7981=1,IF(B7981="",1,0),"")</f>
        <v/>
      </c>
    </row>
    <row r="7982" customFormat="false" ht="15" hidden="false" customHeight="false" outlineLevel="0" collapsed="false">
      <c r="A7982" s="35"/>
      <c r="B7982" s="35"/>
      <c r="G7982" s="0" t="str">
        <f aca="false">IF(A7982="","",IF(AND(A7982&gt;=Debut,A7982&lt;Fin),1,0))</f>
        <v/>
      </c>
      <c r="H7982" s="0" t="str">
        <f aca="false">IF(G7982=1,INT(ROUND((A7982-Debut)*86400,0)/600),"")</f>
        <v/>
      </c>
      <c r="I7982" s="0" t="str">
        <f aca="false">IF(G7982=1,INT(ROUND((A7982-Debut)*86400,0)/3600),"")</f>
        <v/>
      </c>
      <c r="J7982" s="0" t="str">
        <f aca="false">IF(OR(A7982="",B7982=""),"",ROUND((B7982-A7982)*86400,0))</f>
        <v/>
      </c>
      <c r="K7982" s="37" t="str">
        <f aca="false">IF(G7982=1,IF(COUNTIFS($C:$C,C7982,$G:$G,1,$A:$A,"&gt;="&amp;(A7982-FenetreInterm/86400),$A:$A,"&lt;="&amp;A7982)&gt;=NbInterm,1,0),"")</f>
        <v/>
      </c>
      <c r="L7982" s="37" t="str">
        <f aca="false">IF(G7982=1,IF(B7982="",0,IF(J7982&lt;SeuilFugitive,1,0)),"")</f>
        <v/>
      </c>
      <c r="M7982" s="37" t="str">
        <f aca="false">IF(G7982=1,IF(B7982="",IF((Fin-A7982)*24&gt;SeuilFigee,1,0),IF(J7982&gt;SeuilFigee*3600,1,0)),"")</f>
        <v/>
      </c>
      <c r="N7982" s="0" t="str">
        <f aca="false">IF(G7982=1,IF(COUNTIF(H$2:H7982,H7982)=1,COUNTIF($H:$H,H7982),""),"")</f>
        <v/>
      </c>
      <c r="O7982" s="0" t="str">
        <f aca="false">IF(G7982=1,IF(COUNTIF(I$2:I7982,I7982)=1,COUNTIF($I:$I,I7982),""),"")</f>
        <v/>
      </c>
      <c r="P7982" s="38" t="str">
        <f aca="false">IF(G7982=1,IF(COUNTIFS(C$2:C7982,C7982,G$2:G7982,1)=1,COUNTIFS($C:$C,C7982,$G:$G,1)+ROW()/10000000,""),"")</f>
        <v/>
      </c>
      <c r="Q7982" s="0" t="str">
        <f aca="false">IF(K7982=1,IF(COUNTIFS(C$2:C7982,C7982,K$2:K7982,1)=1,1,0),"")</f>
        <v/>
      </c>
      <c r="R7982" s="0" t="str">
        <f aca="false">IF(M7982=1,IF(COUNTIFS(C$2:C7982,C7982,M$2:M7982,1)=1,1,0),"")</f>
        <v/>
      </c>
      <c r="S7982" s="0" t="str">
        <f aca="false">IF(L7982=1,IF(COUNTIFS(C$2:C7982,C7982,L$2:L7982,1)=1,1,0),"")</f>
        <v/>
      </c>
      <c r="T7982" s="38" t="str">
        <f aca="false">IF(N7982="","",N7982+ROW()/10000000)</f>
        <v/>
      </c>
      <c r="U7982" s="0" t="str">
        <f aca="false">IF(G7982=1,IF(B7982="",1,0),"")</f>
        <v/>
      </c>
    </row>
    <row r="7983" customFormat="false" ht="15" hidden="false" customHeight="false" outlineLevel="0" collapsed="false">
      <c r="A7983" s="35"/>
      <c r="B7983" s="35"/>
      <c r="G7983" s="0" t="str">
        <f aca="false">IF(A7983="","",IF(AND(A7983&gt;=Debut,A7983&lt;Fin),1,0))</f>
        <v/>
      </c>
      <c r="H7983" s="0" t="str">
        <f aca="false">IF(G7983=1,INT(ROUND((A7983-Debut)*86400,0)/600),"")</f>
        <v/>
      </c>
      <c r="I7983" s="0" t="str">
        <f aca="false">IF(G7983=1,INT(ROUND((A7983-Debut)*86400,0)/3600),"")</f>
        <v/>
      </c>
      <c r="J7983" s="0" t="str">
        <f aca="false">IF(OR(A7983="",B7983=""),"",ROUND((B7983-A7983)*86400,0))</f>
        <v/>
      </c>
      <c r="K7983" s="37" t="str">
        <f aca="false">IF(G7983=1,IF(COUNTIFS($C:$C,C7983,$G:$G,1,$A:$A,"&gt;="&amp;(A7983-FenetreInterm/86400),$A:$A,"&lt;="&amp;A7983)&gt;=NbInterm,1,0),"")</f>
        <v/>
      </c>
      <c r="L7983" s="37" t="str">
        <f aca="false">IF(G7983=1,IF(B7983="",0,IF(J7983&lt;SeuilFugitive,1,0)),"")</f>
        <v/>
      </c>
      <c r="M7983" s="37" t="str">
        <f aca="false">IF(G7983=1,IF(B7983="",IF((Fin-A7983)*24&gt;SeuilFigee,1,0),IF(J7983&gt;SeuilFigee*3600,1,0)),"")</f>
        <v/>
      </c>
      <c r="N7983" s="0" t="str">
        <f aca="false">IF(G7983=1,IF(COUNTIF(H$2:H7983,H7983)=1,COUNTIF($H:$H,H7983),""),"")</f>
        <v/>
      </c>
      <c r="O7983" s="0" t="str">
        <f aca="false">IF(G7983=1,IF(COUNTIF(I$2:I7983,I7983)=1,COUNTIF($I:$I,I7983),""),"")</f>
        <v/>
      </c>
      <c r="P7983" s="38" t="str">
        <f aca="false">IF(G7983=1,IF(COUNTIFS(C$2:C7983,C7983,G$2:G7983,1)=1,COUNTIFS($C:$C,C7983,$G:$G,1)+ROW()/10000000,""),"")</f>
        <v/>
      </c>
      <c r="Q7983" s="0" t="str">
        <f aca="false">IF(K7983=1,IF(COUNTIFS(C$2:C7983,C7983,K$2:K7983,1)=1,1,0),"")</f>
        <v/>
      </c>
      <c r="R7983" s="0" t="str">
        <f aca="false">IF(M7983=1,IF(COUNTIFS(C$2:C7983,C7983,M$2:M7983,1)=1,1,0),"")</f>
        <v/>
      </c>
      <c r="S7983" s="0" t="str">
        <f aca="false">IF(L7983=1,IF(COUNTIFS(C$2:C7983,C7983,L$2:L7983,1)=1,1,0),"")</f>
        <v/>
      </c>
      <c r="T7983" s="38" t="str">
        <f aca="false">IF(N7983="","",N7983+ROW()/10000000)</f>
        <v/>
      </c>
      <c r="U7983" s="0" t="str">
        <f aca="false">IF(G7983=1,IF(B7983="",1,0),"")</f>
        <v/>
      </c>
    </row>
    <row r="7984" customFormat="false" ht="15" hidden="false" customHeight="false" outlineLevel="0" collapsed="false">
      <c r="A7984" s="35"/>
      <c r="B7984" s="35"/>
      <c r="G7984" s="0" t="str">
        <f aca="false">IF(A7984="","",IF(AND(A7984&gt;=Debut,A7984&lt;Fin),1,0))</f>
        <v/>
      </c>
      <c r="H7984" s="0" t="str">
        <f aca="false">IF(G7984=1,INT(ROUND((A7984-Debut)*86400,0)/600),"")</f>
        <v/>
      </c>
      <c r="I7984" s="0" t="str">
        <f aca="false">IF(G7984=1,INT(ROUND((A7984-Debut)*86400,0)/3600),"")</f>
        <v/>
      </c>
      <c r="J7984" s="0" t="str">
        <f aca="false">IF(OR(A7984="",B7984=""),"",ROUND((B7984-A7984)*86400,0))</f>
        <v/>
      </c>
      <c r="K7984" s="37" t="str">
        <f aca="false">IF(G7984=1,IF(COUNTIFS($C:$C,C7984,$G:$G,1,$A:$A,"&gt;="&amp;(A7984-FenetreInterm/86400),$A:$A,"&lt;="&amp;A7984)&gt;=NbInterm,1,0),"")</f>
        <v/>
      </c>
      <c r="L7984" s="37" t="str">
        <f aca="false">IF(G7984=1,IF(B7984="",0,IF(J7984&lt;SeuilFugitive,1,0)),"")</f>
        <v/>
      </c>
      <c r="M7984" s="37" t="str">
        <f aca="false">IF(G7984=1,IF(B7984="",IF((Fin-A7984)*24&gt;SeuilFigee,1,0),IF(J7984&gt;SeuilFigee*3600,1,0)),"")</f>
        <v/>
      </c>
      <c r="N7984" s="0" t="str">
        <f aca="false">IF(G7984=1,IF(COUNTIF(H$2:H7984,H7984)=1,COUNTIF($H:$H,H7984),""),"")</f>
        <v/>
      </c>
      <c r="O7984" s="0" t="str">
        <f aca="false">IF(G7984=1,IF(COUNTIF(I$2:I7984,I7984)=1,COUNTIF($I:$I,I7984),""),"")</f>
        <v/>
      </c>
      <c r="P7984" s="38" t="str">
        <f aca="false">IF(G7984=1,IF(COUNTIFS(C$2:C7984,C7984,G$2:G7984,1)=1,COUNTIFS($C:$C,C7984,$G:$G,1)+ROW()/10000000,""),"")</f>
        <v/>
      </c>
      <c r="Q7984" s="0" t="str">
        <f aca="false">IF(K7984=1,IF(COUNTIFS(C$2:C7984,C7984,K$2:K7984,1)=1,1,0),"")</f>
        <v/>
      </c>
      <c r="R7984" s="0" t="str">
        <f aca="false">IF(M7984=1,IF(COUNTIFS(C$2:C7984,C7984,M$2:M7984,1)=1,1,0),"")</f>
        <v/>
      </c>
      <c r="S7984" s="0" t="str">
        <f aca="false">IF(L7984=1,IF(COUNTIFS(C$2:C7984,C7984,L$2:L7984,1)=1,1,0),"")</f>
        <v/>
      </c>
      <c r="T7984" s="38" t="str">
        <f aca="false">IF(N7984="","",N7984+ROW()/10000000)</f>
        <v/>
      </c>
      <c r="U7984" s="0" t="str">
        <f aca="false">IF(G7984=1,IF(B7984="",1,0),"")</f>
        <v/>
      </c>
    </row>
    <row r="7985" customFormat="false" ht="15" hidden="false" customHeight="false" outlineLevel="0" collapsed="false">
      <c r="A7985" s="35"/>
      <c r="B7985" s="35"/>
      <c r="G7985" s="0" t="str">
        <f aca="false">IF(A7985="","",IF(AND(A7985&gt;=Debut,A7985&lt;Fin),1,0))</f>
        <v/>
      </c>
      <c r="H7985" s="0" t="str">
        <f aca="false">IF(G7985=1,INT(ROUND((A7985-Debut)*86400,0)/600),"")</f>
        <v/>
      </c>
      <c r="I7985" s="0" t="str">
        <f aca="false">IF(G7985=1,INT(ROUND((A7985-Debut)*86400,0)/3600),"")</f>
        <v/>
      </c>
      <c r="J7985" s="0" t="str">
        <f aca="false">IF(OR(A7985="",B7985=""),"",ROUND((B7985-A7985)*86400,0))</f>
        <v/>
      </c>
      <c r="K7985" s="37" t="str">
        <f aca="false">IF(G7985=1,IF(COUNTIFS($C:$C,C7985,$G:$G,1,$A:$A,"&gt;="&amp;(A7985-FenetreInterm/86400),$A:$A,"&lt;="&amp;A7985)&gt;=NbInterm,1,0),"")</f>
        <v/>
      </c>
      <c r="L7985" s="37" t="str">
        <f aca="false">IF(G7985=1,IF(B7985="",0,IF(J7985&lt;SeuilFugitive,1,0)),"")</f>
        <v/>
      </c>
      <c r="M7985" s="37" t="str">
        <f aca="false">IF(G7985=1,IF(B7985="",IF((Fin-A7985)*24&gt;SeuilFigee,1,0),IF(J7985&gt;SeuilFigee*3600,1,0)),"")</f>
        <v/>
      </c>
      <c r="N7985" s="0" t="str">
        <f aca="false">IF(G7985=1,IF(COUNTIF(H$2:H7985,H7985)=1,COUNTIF($H:$H,H7985),""),"")</f>
        <v/>
      </c>
      <c r="O7985" s="0" t="str">
        <f aca="false">IF(G7985=1,IF(COUNTIF(I$2:I7985,I7985)=1,COUNTIF($I:$I,I7985),""),"")</f>
        <v/>
      </c>
      <c r="P7985" s="38" t="str">
        <f aca="false">IF(G7985=1,IF(COUNTIFS(C$2:C7985,C7985,G$2:G7985,1)=1,COUNTIFS($C:$C,C7985,$G:$G,1)+ROW()/10000000,""),"")</f>
        <v/>
      </c>
      <c r="Q7985" s="0" t="str">
        <f aca="false">IF(K7985=1,IF(COUNTIFS(C$2:C7985,C7985,K$2:K7985,1)=1,1,0),"")</f>
        <v/>
      </c>
      <c r="R7985" s="0" t="str">
        <f aca="false">IF(M7985=1,IF(COUNTIFS(C$2:C7985,C7985,M$2:M7985,1)=1,1,0),"")</f>
        <v/>
      </c>
      <c r="S7985" s="0" t="str">
        <f aca="false">IF(L7985=1,IF(COUNTIFS(C$2:C7985,C7985,L$2:L7985,1)=1,1,0),"")</f>
        <v/>
      </c>
      <c r="T7985" s="38" t="str">
        <f aca="false">IF(N7985="","",N7985+ROW()/10000000)</f>
        <v/>
      </c>
      <c r="U7985" s="0" t="str">
        <f aca="false">IF(G7985=1,IF(B7985="",1,0),"")</f>
        <v/>
      </c>
    </row>
    <row r="7986" customFormat="false" ht="15" hidden="false" customHeight="false" outlineLevel="0" collapsed="false">
      <c r="A7986" s="35"/>
      <c r="B7986" s="35"/>
      <c r="G7986" s="0" t="str">
        <f aca="false">IF(A7986="","",IF(AND(A7986&gt;=Debut,A7986&lt;Fin),1,0))</f>
        <v/>
      </c>
      <c r="H7986" s="0" t="str">
        <f aca="false">IF(G7986=1,INT(ROUND((A7986-Debut)*86400,0)/600),"")</f>
        <v/>
      </c>
      <c r="I7986" s="0" t="str">
        <f aca="false">IF(G7986=1,INT(ROUND((A7986-Debut)*86400,0)/3600),"")</f>
        <v/>
      </c>
      <c r="J7986" s="0" t="str">
        <f aca="false">IF(OR(A7986="",B7986=""),"",ROUND((B7986-A7986)*86400,0))</f>
        <v/>
      </c>
      <c r="K7986" s="37" t="str">
        <f aca="false">IF(G7986=1,IF(COUNTIFS($C:$C,C7986,$G:$G,1,$A:$A,"&gt;="&amp;(A7986-FenetreInterm/86400),$A:$A,"&lt;="&amp;A7986)&gt;=NbInterm,1,0),"")</f>
        <v/>
      </c>
      <c r="L7986" s="37" t="str">
        <f aca="false">IF(G7986=1,IF(B7986="",0,IF(J7986&lt;SeuilFugitive,1,0)),"")</f>
        <v/>
      </c>
      <c r="M7986" s="37" t="str">
        <f aca="false">IF(G7986=1,IF(B7986="",IF((Fin-A7986)*24&gt;SeuilFigee,1,0),IF(J7986&gt;SeuilFigee*3600,1,0)),"")</f>
        <v/>
      </c>
      <c r="N7986" s="0" t="str">
        <f aca="false">IF(G7986=1,IF(COUNTIF(H$2:H7986,H7986)=1,COUNTIF($H:$H,H7986),""),"")</f>
        <v/>
      </c>
      <c r="O7986" s="0" t="str">
        <f aca="false">IF(G7986=1,IF(COUNTIF(I$2:I7986,I7986)=1,COUNTIF($I:$I,I7986),""),"")</f>
        <v/>
      </c>
      <c r="P7986" s="38" t="str">
        <f aca="false">IF(G7986=1,IF(COUNTIFS(C$2:C7986,C7986,G$2:G7986,1)=1,COUNTIFS($C:$C,C7986,$G:$G,1)+ROW()/10000000,""),"")</f>
        <v/>
      </c>
      <c r="Q7986" s="0" t="str">
        <f aca="false">IF(K7986=1,IF(COUNTIFS(C$2:C7986,C7986,K$2:K7986,1)=1,1,0),"")</f>
        <v/>
      </c>
      <c r="R7986" s="0" t="str">
        <f aca="false">IF(M7986=1,IF(COUNTIFS(C$2:C7986,C7986,M$2:M7986,1)=1,1,0),"")</f>
        <v/>
      </c>
      <c r="S7986" s="0" t="str">
        <f aca="false">IF(L7986=1,IF(COUNTIFS(C$2:C7986,C7986,L$2:L7986,1)=1,1,0),"")</f>
        <v/>
      </c>
      <c r="T7986" s="38" t="str">
        <f aca="false">IF(N7986="","",N7986+ROW()/10000000)</f>
        <v/>
      </c>
      <c r="U7986" s="0" t="str">
        <f aca="false">IF(G7986=1,IF(B7986="",1,0),"")</f>
        <v/>
      </c>
    </row>
    <row r="7987" customFormat="false" ht="15" hidden="false" customHeight="false" outlineLevel="0" collapsed="false">
      <c r="A7987" s="35"/>
      <c r="B7987" s="35"/>
      <c r="G7987" s="0" t="str">
        <f aca="false">IF(A7987="","",IF(AND(A7987&gt;=Debut,A7987&lt;Fin),1,0))</f>
        <v/>
      </c>
      <c r="H7987" s="0" t="str">
        <f aca="false">IF(G7987=1,INT(ROUND((A7987-Debut)*86400,0)/600),"")</f>
        <v/>
      </c>
      <c r="I7987" s="0" t="str">
        <f aca="false">IF(G7987=1,INT(ROUND((A7987-Debut)*86400,0)/3600),"")</f>
        <v/>
      </c>
      <c r="J7987" s="0" t="str">
        <f aca="false">IF(OR(A7987="",B7987=""),"",ROUND((B7987-A7987)*86400,0))</f>
        <v/>
      </c>
      <c r="K7987" s="37" t="str">
        <f aca="false">IF(G7987=1,IF(COUNTIFS($C:$C,C7987,$G:$G,1,$A:$A,"&gt;="&amp;(A7987-FenetreInterm/86400),$A:$A,"&lt;="&amp;A7987)&gt;=NbInterm,1,0),"")</f>
        <v/>
      </c>
      <c r="L7987" s="37" t="str">
        <f aca="false">IF(G7987=1,IF(B7987="",0,IF(J7987&lt;SeuilFugitive,1,0)),"")</f>
        <v/>
      </c>
      <c r="M7987" s="37" t="str">
        <f aca="false">IF(G7987=1,IF(B7987="",IF((Fin-A7987)*24&gt;SeuilFigee,1,0),IF(J7987&gt;SeuilFigee*3600,1,0)),"")</f>
        <v/>
      </c>
      <c r="N7987" s="0" t="str">
        <f aca="false">IF(G7987=1,IF(COUNTIF(H$2:H7987,H7987)=1,COUNTIF($H:$H,H7987),""),"")</f>
        <v/>
      </c>
      <c r="O7987" s="0" t="str">
        <f aca="false">IF(G7987=1,IF(COUNTIF(I$2:I7987,I7987)=1,COUNTIF($I:$I,I7987),""),"")</f>
        <v/>
      </c>
      <c r="P7987" s="38" t="str">
        <f aca="false">IF(G7987=1,IF(COUNTIFS(C$2:C7987,C7987,G$2:G7987,1)=1,COUNTIFS($C:$C,C7987,$G:$G,1)+ROW()/10000000,""),"")</f>
        <v/>
      </c>
      <c r="Q7987" s="0" t="str">
        <f aca="false">IF(K7987=1,IF(COUNTIFS(C$2:C7987,C7987,K$2:K7987,1)=1,1,0),"")</f>
        <v/>
      </c>
      <c r="R7987" s="0" t="str">
        <f aca="false">IF(M7987=1,IF(COUNTIFS(C$2:C7987,C7987,M$2:M7987,1)=1,1,0),"")</f>
        <v/>
      </c>
      <c r="S7987" s="0" t="str">
        <f aca="false">IF(L7987=1,IF(COUNTIFS(C$2:C7987,C7987,L$2:L7987,1)=1,1,0),"")</f>
        <v/>
      </c>
      <c r="T7987" s="38" t="str">
        <f aca="false">IF(N7987="","",N7987+ROW()/10000000)</f>
        <v/>
      </c>
      <c r="U7987" s="0" t="str">
        <f aca="false">IF(G7987=1,IF(B7987="",1,0),"")</f>
        <v/>
      </c>
    </row>
    <row r="7988" customFormat="false" ht="15" hidden="false" customHeight="false" outlineLevel="0" collapsed="false">
      <c r="A7988" s="35"/>
      <c r="B7988" s="35"/>
      <c r="G7988" s="0" t="str">
        <f aca="false">IF(A7988="","",IF(AND(A7988&gt;=Debut,A7988&lt;Fin),1,0))</f>
        <v/>
      </c>
      <c r="H7988" s="0" t="str">
        <f aca="false">IF(G7988=1,INT(ROUND((A7988-Debut)*86400,0)/600),"")</f>
        <v/>
      </c>
      <c r="I7988" s="0" t="str">
        <f aca="false">IF(G7988=1,INT(ROUND((A7988-Debut)*86400,0)/3600),"")</f>
        <v/>
      </c>
      <c r="J7988" s="0" t="str">
        <f aca="false">IF(OR(A7988="",B7988=""),"",ROUND((B7988-A7988)*86400,0))</f>
        <v/>
      </c>
      <c r="K7988" s="37" t="str">
        <f aca="false">IF(G7988=1,IF(COUNTIFS($C:$C,C7988,$G:$G,1,$A:$A,"&gt;="&amp;(A7988-FenetreInterm/86400),$A:$A,"&lt;="&amp;A7988)&gt;=NbInterm,1,0),"")</f>
        <v/>
      </c>
      <c r="L7988" s="37" t="str">
        <f aca="false">IF(G7988=1,IF(B7988="",0,IF(J7988&lt;SeuilFugitive,1,0)),"")</f>
        <v/>
      </c>
      <c r="M7988" s="37" t="str">
        <f aca="false">IF(G7988=1,IF(B7988="",IF((Fin-A7988)*24&gt;SeuilFigee,1,0),IF(J7988&gt;SeuilFigee*3600,1,0)),"")</f>
        <v/>
      </c>
      <c r="N7988" s="0" t="str">
        <f aca="false">IF(G7988=1,IF(COUNTIF(H$2:H7988,H7988)=1,COUNTIF($H:$H,H7988),""),"")</f>
        <v/>
      </c>
      <c r="O7988" s="0" t="str">
        <f aca="false">IF(G7988=1,IF(COUNTIF(I$2:I7988,I7988)=1,COUNTIF($I:$I,I7988),""),"")</f>
        <v/>
      </c>
      <c r="P7988" s="38" t="str">
        <f aca="false">IF(G7988=1,IF(COUNTIFS(C$2:C7988,C7988,G$2:G7988,1)=1,COUNTIFS($C:$C,C7988,$G:$G,1)+ROW()/10000000,""),"")</f>
        <v/>
      </c>
      <c r="Q7988" s="0" t="str">
        <f aca="false">IF(K7988=1,IF(COUNTIFS(C$2:C7988,C7988,K$2:K7988,1)=1,1,0),"")</f>
        <v/>
      </c>
      <c r="R7988" s="0" t="str">
        <f aca="false">IF(M7988=1,IF(COUNTIFS(C$2:C7988,C7988,M$2:M7988,1)=1,1,0),"")</f>
        <v/>
      </c>
      <c r="S7988" s="0" t="str">
        <f aca="false">IF(L7988=1,IF(COUNTIFS(C$2:C7988,C7988,L$2:L7988,1)=1,1,0),"")</f>
        <v/>
      </c>
      <c r="T7988" s="38" t="str">
        <f aca="false">IF(N7988="","",N7988+ROW()/10000000)</f>
        <v/>
      </c>
      <c r="U7988" s="0" t="str">
        <f aca="false">IF(G7988=1,IF(B7988="",1,0),"")</f>
        <v/>
      </c>
    </row>
    <row r="7989" customFormat="false" ht="15" hidden="false" customHeight="false" outlineLevel="0" collapsed="false">
      <c r="A7989" s="35"/>
      <c r="B7989" s="35"/>
      <c r="G7989" s="0" t="str">
        <f aca="false">IF(A7989="","",IF(AND(A7989&gt;=Debut,A7989&lt;Fin),1,0))</f>
        <v/>
      </c>
      <c r="H7989" s="0" t="str">
        <f aca="false">IF(G7989=1,INT(ROUND((A7989-Debut)*86400,0)/600),"")</f>
        <v/>
      </c>
      <c r="I7989" s="0" t="str">
        <f aca="false">IF(G7989=1,INT(ROUND((A7989-Debut)*86400,0)/3600),"")</f>
        <v/>
      </c>
      <c r="J7989" s="0" t="str">
        <f aca="false">IF(OR(A7989="",B7989=""),"",ROUND((B7989-A7989)*86400,0))</f>
        <v/>
      </c>
      <c r="K7989" s="37" t="str">
        <f aca="false">IF(G7989=1,IF(COUNTIFS($C:$C,C7989,$G:$G,1,$A:$A,"&gt;="&amp;(A7989-FenetreInterm/86400),$A:$A,"&lt;="&amp;A7989)&gt;=NbInterm,1,0),"")</f>
        <v/>
      </c>
      <c r="L7989" s="37" t="str">
        <f aca="false">IF(G7989=1,IF(B7989="",0,IF(J7989&lt;SeuilFugitive,1,0)),"")</f>
        <v/>
      </c>
      <c r="M7989" s="37" t="str">
        <f aca="false">IF(G7989=1,IF(B7989="",IF((Fin-A7989)*24&gt;SeuilFigee,1,0),IF(J7989&gt;SeuilFigee*3600,1,0)),"")</f>
        <v/>
      </c>
      <c r="N7989" s="0" t="str">
        <f aca="false">IF(G7989=1,IF(COUNTIF(H$2:H7989,H7989)=1,COUNTIF($H:$H,H7989),""),"")</f>
        <v/>
      </c>
      <c r="O7989" s="0" t="str">
        <f aca="false">IF(G7989=1,IF(COUNTIF(I$2:I7989,I7989)=1,COUNTIF($I:$I,I7989),""),"")</f>
        <v/>
      </c>
      <c r="P7989" s="38" t="str">
        <f aca="false">IF(G7989=1,IF(COUNTIFS(C$2:C7989,C7989,G$2:G7989,1)=1,COUNTIFS($C:$C,C7989,$G:$G,1)+ROW()/10000000,""),"")</f>
        <v/>
      </c>
      <c r="Q7989" s="0" t="str">
        <f aca="false">IF(K7989=1,IF(COUNTIFS(C$2:C7989,C7989,K$2:K7989,1)=1,1,0),"")</f>
        <v/>
      </c>
      <c r="R7989" s="0" t="str">
        <f aca="false">IF(M7989=1,IF(COUNTIFS(C$2:C7989,C7989,M$2:M7989,1)=1,1,0),"")</f>
        <v/>
      </c>
      <c r="S7989" s="0" t="str">
        <f aca="false">IF(L7989=1,IF(COUNTIFS(C$2:C7989,C7989,L$2:L7989,1)=1,1,0),"")</f>
        <v/>
      </c>
      <c r="T7989" s="38" t="str">
        <f aca="false">IF(N7989="","",N7989+ROW()/10000000)</f>
        <v/>
      </c>
      <c r="U7989" s="0" t="str">
        <f aca="false">IF(G7989=1,IF(B7989="",1,0),"")</f>
        <v/>
      </c>
    </row>
    <row r="7990" customFormat="false" ht="15" hidden="false" customHeight="false" outlineLevel="0" collapsed="false">
      <c r="A7990" s="35"/>
      <c r="B7990" s="35"/>
      <c r="G7990" s="0" t="str">
        <f aca="false">IF(A7990="","",IF(AND(A7990&gt;=Debut,A7990&lt;Fin),1,0))</f>
        <v/>
      </c>
      <c r="H7990" s="0" t="str">
        <f aca="false">IF(G7990=1,INT(ROUND((A7990-Debut)*86400,0)/600),"")</f>
        <v/>
      </c>
      <c r="I7990" s="0" t="str">
        <f aca="false">IF(G7990=1,INT(ROUND((A7990-Debut)*86400,0)/3600),"")</f>
        <v/>
      </c>
      <c r="J7990" s="0" t="str">
        <f aca="false">IF(OR(A7990="",B7990=""),"",ROUND((B7990-A7990)*86400,0))</f>
        <v/>
      </c>
      <c r="K7990" s="37" t="str">
        <f aca="false">IF(G7990=1,IF(COUNTIFS($C:$C,C7990,$G:$G,1,$A:$A,"&gt;="&amp;(A7990-FenetreInterm/86400),$A:$A,"&lt;="&amp;A7990)&gt;=NbInterm,1,0),"")</f>
        <v/>
      </c>
      <c r="L7990" s="37" t="str">
        <f aca="false">IF(G7990=1,IF(B7990="",0,IF(J7990&lt;SeuilFugitive,1,0)),"")</f>
        <v/>
      </c>
      <c r="M7990" s="37" t="str">
        <f aca="false">IF(G7990=1,IF(B7990="",IF((Fin-A7990)*24&gt;SeuilFigee,1,0),IF(J7990&gt;SeuilFigee*3600,1,0)),"")</f>
        <v/>
      </c>
      <c r="N7990" s="0" t="str">
        <f aca="false">IF(G7990=1,IF(COUNTIF(H$2:H7990,H7990)=1,COUNTIF($H:$H,H7990),""),"")</f>
        <v/>
      </c>
      <c r="O7990" s="0" t="str">
        <f aca="false">IF(G7990=1,IF(COUNTIF(I$2:I7990,I7990)=1,COUNTIF($I:$I,I7990),""),"")</f>
        <v/>
      </c>
      <c r="P7990" s="38" t="str">
        <f aca="false">IF(G7990=1,IF(COUNTIFS(C$2:C7990,C7990,G$2:G7990,1)=1,COUNTIFS($C:$C,C7990,$G:$G,1)+ROW()/10000000,""),"")</f>
        <v/>
      </c>
      <c r="Q7990" s="0" t="str">
        <f aca="false">IF(K7990=1,IF(COUNTIFS(C$2:C7990,C7990,K$2:K7990,1)=1,1,0),"")</f>
        <v/>
      </c>
      <c r="R7990" s="0" t="str">
        <f aca="false">IF(M7990=1,IF(COUNTIFS(C$2:C7990,C7990,M$2:M7990,1)=1,1,0),"")</f>
        <v/>
      </c>
      <c r="S7990" s="0" t="str">
        <f aca="false">IF(L7990=1,IF(COUNTIFS(C$2:C7990,C7990,L$2:L7990,1)=1,1,0),"")</f>
        <v/>
      </c>
      <c r="T7990" s="38" t="str">
        <f aca="false">IF(N7990="","",N7990+ROW()/10000000)</f>
        <v/>
      </c>
      <c r="U7990" s="0" t="str">
        <f aca="false">IF(G7990=1,IF(B7990="",1,0),"")</f>
        <v/>
      </c>
    </row>
    <row r="7991" customFormat="false" ht="15" hidden="false" customHeight="false" outlineLevel="0" collapsed="false">
      <c r="A7991" s="35"/>
      <c r="B7991" s="35"/>
      <c r="G7991" s="0" t="str">
        <f aca="false">IF(A7991="","",IF(AND(A7991&gt;=Debut,A7991&lt;Fin),1,0))</f>
        <v/>
      </c>
      <c r="H7991" s="0" t="str">
        <f aca="false">IF(G7991=1,INT(ROUND((A7991-Debut)*86400,0)/600),"")</f>
        <v/>
      </c>
      <c r="I7991" s="0" t="str">
        <f aca="false">IF(G7991=1,INT(ROUND((A7991-Debut)*86400,0)/3600),"")</f>
        <v/>
      </c>
      <c r="J7991" s="0" t="str">
        <f aca="false">IF(OR(A7991="",B7991=""),"",ROUND((B7991-A7991)*86400,0))</f>
        <v/>
      </c>
      <c r="K7991" s="37" t="str">
        <f aca="false">IF(G7991=1,IF(COUNTIFS($C:$C,C7991,$G:$G,1,$A:$A,"&gt;="&amp;(A7991-FenetreInterm/86400),$A:$A,"&lt;="&amp;A7991)&gt;=NbInterm,1,0),"")</f>
        <v/>
      </c>
      <c r="L7991" s="37" t="str">
        <f aca="false">IF(G7991=1,IF(B7991="",0,IF(J7991&lt;SeuilFugitive,1,0)),"")</f>
        <v/>
      </c>
      <c r="M7991" s="37" t="str">
        <f aca="false">IF(G7991=1,IF(B7991="",IF((Fin-A7991)*24&gt;SeuilFigee,1,0),IF(J7991&gt;SeuilFigee*3600,1,0)),"")</f>
        <v/>
      </c>
      <c r="N7991" s="0" t="str">
        <f aca="false">IF(G7991=1,IF(COUNTIF(H$2:H7991,H7991)=1,COUNTIF($H:$H,H7991),""),"")</f>
        <v/>
      </c>
      <c r="O7991" s="0" t="str">
        <f aca="false">IF(G7991=1,IF(COUNTIF(I$2:I7991,I7991)=1,COUNTIF($I:$I,I7991),""),"")</f>
        <v/>
      </c>
      <c r="P7991" s="38" t="str">
        <f aca="false">IF(G7991=1,IF(COUNTIFS(C$2:C7991,C7991,G$2:G7991,1)=1,COUNTIFS($C:$C,C7991,$G:$G,1)+ROW()/10000000,""),"")</f>
        <v/>
      </c>
      <c r="Q7991" s="0" t="str">
        <f aca="false">IF(K7991=1,IF(COUNTIFS(C$2:C7991,C7991,K$2:K7991,1)=1,1,0),"")</f>
        <v/>
      </c>
      <c r="R7991" s="0" t="str">
        <f aca="false">IF(M7991=1,IF(COUNTIFS(C$2:C7991,C7991,M$2:M7991,1)=1,1,0),"")</f>
        <v/>
      </c>
      <c r="S7991" s="0" t="str">
        <f aca="false">IF(L7991=1,IF(COUNTIFS(C$2:C7991,C7991,L$2:L7991,1)=1,1,0),"")</f>
        <v/>
      </c>
      <c r="T7991" s="38" t="str">
        <f aca="false">IF(N7991="","",N7991+ROW()/10000000)</f>
        <v/>
      </c>
      <c r="U7991" s="0" t="str">
        <f aca="false">IF(G7991=1,IF(B7991="",1,0),"")</f>
        <v/>
      </c>
    </row>
    <row r="7992" customFormat="false" ht="15" hidden="false" customHeight="false" outlineLevel="0" collapsed="false">
      <c r="A7992" s="35"/>
      <c r="B7992" s="35"/>
      <c r="G7992" s="0" t="str">
        <f aca="false">IF(A7992="","",IF(AND(A7992&gt;=Debut,A7992&lt;Fin),1,0))</f>
        <v/>
      </c>
      <c r="H7992" s="0" t="str">
        <f aca="false">IF(G7992=1,INT(ROUND((A7992-Debut)*86400,0)/600),"")</f>
        <v/>
      </c>
      <c r="I7992" s="0" t="str">
        <f aca="false">IF(G7992=1,INT(ROUND((A7992-Debut)*86400,0)/3600),"")</f>
        <v/>
      </c>
      <c r="J7992" s="0" t="str">
        <f aca="false">IF(OR(A7992="",B7992=""),"",ROUND((B7992-A7992)*86400,0))</f>
        <v/>
      </c>
      <c r="K7992" s="37" t="str">
        <f aca="false">IF(G7992=1,IF(COUNTIFS($C:$C,C7992,$G:$G,1,$A:$A,"&gt;="&amp;(A7992-FenetreInterm/86400),$A:$A,"&lt;="&amp;A7992)&gt;=NbInterm,1,0),"")</f>
        <v/>
      </c>
      <c r="L7992" s="37" t="str">
        <f aca="false">IF(G7992=1,IF(B7992="",0,IF(J7992&lt;SeuilFugitive,1,0)),"")</f>
        <v/>
      </c>
      <c r="M7992" s="37" t="str">
        <f aca="false">IF(G7992=1,IF(B7992="",IF((Fin-A7992)*24&gt;SeuilFigee,1,0),IF(J7992&gt;SeuilFigee*3600,1,0)),"")</f>
        <v/>
      </c>
      <c r="N7992" s="0" t="str">
        <f aca="false">IF(G7992=1,IF(COUNTIF(H$2:H7992,H7992)=1,COUNTIF($H:$H,H7992),""),"")</f>
        <v/>
      </c>
      <c r="O7992" s="0" t="str">
        <f aca="false">IF(G7992=1,IF(COUNTIF(I$2:I7992,I7992)=1,COUNTIF($I:$I,I7992),""),"")</f>
        <v/>
      </c>
      <c r="P7992" s="38" t="str">
        <f aca="false">IF(G7992=1,IF(COUNTIFS(C$2:C7992,C7992,G$2:G7992,1)=1,COUNTIFS($C:$C,C7992,$G:$G,1)+ROW()/10000000,""),"")</f>
        <v/>
      </c>
      <c r="Q7992" s="0" t="str">
        <f aca="false">IF(K7992=1,IF(COUNTIFS(C$2:C7992,C7992,K$2:K7992,1)=1,1,0),"")</f>
        <v/>
      </c>
      <c r="R7992" s="0" t="str">
        <f aca="false">IF(M7992=1,IF(COUNTIFS(C$2:C7992,C7992,M$2:M7992,1)=1,1,0),"")</f>
        <v/>
      </c>
      <c r="S7992" s="0" t="str">
        <f aca="false">IF(L7992=1,IF(COUNTIFS(C$2:C7992,C7992,L$2:L7992,1)=1,1,0),"")</f>
        <v/>
      </c>
      <c r="T7992" s="38" t="str">
        <f aca="false">IF(N7992="","",N7992+ROW()/10000000)</f>
        <v/>
      </c>
      <c r="U7992" s="0" t="str">
        <f aca="false">IF(G7992=1,IF(B7992="",1,0),"")</f>
        <v/>
      </c>
    </row>
    <row r="7993" customFormat="false" ht="15" hidden="false" customHeight="false" outlineLevel="0" collapsed="false">
      <c r="A7993" s="35"/>
      <c r="B7993" s="35"/>
      <c r="G7993" s="0" t="str">
        <f aca="false">IF(A7993="","",IF(AND(A7993&gt;=Debut,A7993&lt;Fin),1,0))</f>
        <v/>
      </c>
      <c r="H7993" s="0" t="str">
        <f aca="false">IF(G7993=1,INT(ROUND((A7993-Debut)*86400,0)/600),"")</f>
        <v/>
      </c>
      <c r="I7993" s="0" t="str">
        <f aca="false">IF(G7993=1,INT(ROUND((A7993-Debut)*86400,0)/3600),"")</f>
        <v/>
      </c>
      <c r="J7993" s="0" t="str">
        <f aca="false">IF(OR(A7993="",B7993=""),"",ROUND((B7993-A7993)*86400,0))</f>
        <v/>
      </c>
      <c r="K7993" s="37" t="str">
        <f aca="false">IF(G7993=1,IF(COUNTIFS($C:$C,C7993,$G:$G,1,$A:$A,"&gt;="&amp;(A7993-FenetreInterm/86400),$A:$A,"&lt;="&amp;A7993)&gt;=NbInterm,1,0),"")</f>
        <v/>
      </c>
      <c r="L7993" s="37" t="str">
        <f aca="false">IF(G7993=1,IF(B7993="",0,IF(J7993&lt;SeuilFugitive,1,0)),"")</f>
        <v/>
      </c>
      <c r="M7993" s="37" t="str">
        <f aca="false">IF(G7993=1,IF(B7993="",IF((Fin-A7993)*24&gt;SeuilFigee,1,0),IF(J7993&gt;SeuilFigee*3600,1,0)),"")</f>
        <v/>
      </c>
      <c r="N7993" s="0" t="str">
        <f aca="false">IF(G7993=1,IF(COUNTIF(H$2:H7993,H7993)=1,COUNTIF($H:$H,H7993),""),"")</f>
        <v/>
      </c>
      <c r="O7993" s="0" t="str">
        <f aca="false">IF(G7993=1,IF(COUNTIF(I$2:I7993,I7993)=1,COUNTIF($I:$I,I7993),""),"")</f>
        <v/>
      </c>
      <c r="P7993" s="38" t="str">
        <f aca="false">IF(G7993=1,IF(COUNTIFS(C$2:C7993,C7993,G$2:G7993,1)=1,COUNTIFS($C:$C,C7993,$G:$G,1)+ROW()/10000000,""),"")</f>
        <v/>
      </c>
      <c r="Q7993" s="0" t="str">
        <f aca="false">IF(K7993=1,IF(COUNTIFS(C$2:C7993,C7993,K$2:K7993,1)=1,1,0),"")</f>
        <v/>
      </c>
      <c r="R7993" s="0" t="str">
        <f aca="false">IF(M7993=1,IF(COUNTIFS(C$2:C7993,C7993,M$2:M7993,1)=1,1,0),"")</f>
        <v/>
      </c>
      <c r="S7993" s="0" t="str">
        <f aca="false">IF(L7993=1,IF(COUNTIFS(C$2:C7993,C7993,L$2:L7993,1)=1,1,0),"")</f>
        <v/>
      </c>
      <c r="T7993" s="38" t="str">
        <f aca="false">IF(N7993="","",N7993+ROW()/10000000)</f>
        <v/>
      </c>
      <c r="U7993" s="0" t="str">
        <f aca="false">IF(G7993=1,IF(B7993="",1,0),"")</f>
        <v/>
      </c>
    </row>
    <row r="7994" customFormat="false" ht="15" hidden="false" customHeight="false" outlineLevel="0" collapsed="false">
      <c r="A7994" s="35"/>
      <c r="B7994" s="35"/>
      <c r="G7994" s="0" t="str">
        <f aca="false">IF(A7994="","",IF(AND(A7994&gt;=Debut,A7994&lt;Fin),1,0))</f>
        <v/>
      </c>
      <c r="H7994" s="0" t="str">
        <f aca="false">IF(G7994=1,INT(ROUND((A7994-Debut)*86400,0)/600),"")</f>
        <v/>
      </c>
      <c r="I7994" s="0" t="str">
        <f aca="false">IF(G7994=1,INT(ROUND((A7994-Debut)*86400,0)/3600),"")</f>
        <v/>
      </c>
      <c r="J7994" s="0" t="str">
        <f aca="false">IF(OR(A7994="",B7994=""),"",ROUND((B7994-A7994)*86400,0))</f>
        <v/>
      </c>
      <c r="K7994" s="37" t="str">
        <f aca="false">IF(G7994=1,IF(COUNTIFS($C:$C,C7994,$G:$G,1,$A:$A,"&gt;="&amp;(A7994-FenetreInterm/86400),$A:$A,"&lt;="&amp;A7994)&gt;=NbInterm,1,0),"")</f>
        <v/>
      </c>
      <c r="L7994" s="37" t="str">
        <f aca="false">IF(G7994=1,IF(B7994="",0,IF(J7994&lt;SeuilFugitive,1,0)),"")</f>
        <v/>
      </c>
      <c r="M7994" s="37" t="str">
        <f aca="false">IF(G7994=1,IF(B7994="",IF((Fin-A7994)*24&gt;SeuilFigee,1,0),IF(J7994&gt;SeuilFigee*3600,1,0)),"")</f>
        <v/>
      </c>
      <c r="N7994" s="0" t="str">
        <f aca="false">IF(G7994=1,IF(COUNTIF(H$2:H7994,H7994)=1,COUNTIF($H:$H,H7994),""),"")</f>
        <v/>
      </c>
      <c r="O7994" s="0" t="str">
        <f aca="false">IF(G7994=1,IF(COUNTIF(I$2:I7994,I7994)=1,COUNTIF($I:$I,I7994),""),"")</f>
        <v/>
      </c>
      <c r="P7994" s="38" t="str">
        <f aca="false">IF(G7994=1,IF(COUNTIFS(C$2:C7994,C7994,G$2:G7994,1)=1,COUNTIFS($C:$C,C7994,$G:$G,1)+ROW()/10000000,""),"")</f>
        <v/>
      </c>
      <c r="Q7994" s="0" t="str">
        <f aca="false">IF(K7994=1,IF(COUNTIFS(C$2:C7994,C7994,K$2:K7994,1)=1,1,0),"")</f>
        <v/>
      </c>
      <c r="R7994" s="0" t="str">
        <f aca="false">IF(M7994=1,IF(COUNTIFS(C$2:C7994,C7994,M$2:M7994,1)=1,1,0),"")</f>
        <v/>
      </c>
      <c r="S7994" s="0" t="str">
        <f aca="false">IF(L7994=1,IF(COUNTIFS(C$2:C7994,C7994,L$2:L7994,1)=1,1,0),"")</f>
        <v/>
      </c>
      <c r="T7994" s="38" t="str">
        <f aca="false">IF(N7994="","",N7994+ROW()/10000000)</f>
        <v/>
      </c>
      <c r="U7994" s="0" t="str">
        <f aca="false">IF(G7994=1,IF(B7994="",1,0),"")</f>
        <v/>
      </c>
    </row>
    <row r="7995" customFormat="false" ht="15" hidden="false" customHeight="false" outlineLevel="0" collapsed="false">
      <c r="A7995" s="35"/>
      <c r="B7995" s="35"/>
      <c r="G7995" s="0" t="str">
        <f aca="false">IF(A7995="","",IF(AND(A7995&gt;=Debut,A7995&lt;Fin),1,0))</f>
        <v/>
      </c>
      <c r="H7995" s="0" t="str">
        <f aca="false">IF(G7995=1,INT(ROUND((A7995-Debut)*86400,0)/600),"")</f>
        <v/>
      </c>
      <c r="I7995" s="0" t="str">
        <f aca="false">IF(G7995=1,INT(ROUND((A7995-Debut)*86400,0)/3600),"")</f>
        <v/>
      </c>
      <c r="J7995" s="0" t="str">
        <f aca="false">IF(OR(A7995="",B7995=""),"",ROUND((B7995-A7995)*86400,0))</f>
        <v/>
      </c>
      <c r="K7995" s="37" t="str">
        <f aca="false">IF(G7995=1,IF(COUNTIFS($C:$C,C7995,$G:$G,1,$A:$A,"&gt;="&amp;(A7995-FenetreInterm/86400),$A:$A,"&lt;="&amp;A7995)&gt;=NbInterm,1,0),"")</f>
        <v/>
      </c>
      <c r="L7995" s="37" t="str">
        <f aca="false">IF(G7995=1,IF(B7995="",0,IF(J7995&lt;SeuilFugitive,1,0)),"")</f>
        <v/>
      </c>
      <c r="M7995" s="37" t="str">
        <f aca="false">IF(G7995=1,IF(B7995="",IF((Fin-A7995)*24&gt;SeuilFigee,1,0),IF(J7995&gt;SeuilFigee*3600,1,0)),"")</f>
        <v/>
      </c>
      <c r="N7995" s="0" t="str">
        <f aca="false">IF(G7995=1,IF(COUNTIF(H$2:H7995,H7995)=1,COUNTIF($H:$H,H7995),""),"")</f>
        <v/>
      </c>
      <c r="O7995" s="0" t="str">
        <f aca="false">IF(G7995=1,IF(COUNTIF(I$2:I7995,I7995)=1,COUNTIF($I:$I,I7995),""),"")</f>
        <v/>
      </c>
      <c r="P7995" s="38" t="str">
        <f aca="false">IF(G7995=1,IF(COUNTIFS(C$2:C7995,C7995,G$2:G7995,1)=1,COUNTIFS($C:$C,C7995,$G:$G,1)+ROW()/10000000,""),"")</f>
        <v/>
      </c>
      <c r="Q7995" s="0" t="str">
        <f aca="false">IF(K7995=1,IF(COUNTIFS(C$2:C7995,C7995,K$2:K7995,1)=1,1,0),"")</f>
        <v/>
      </c>
      <c r="R7995" s="0" t="str">
        <f aca="false">IF(M7995=1,IF(COUNTIFS(C$2:C7995,C7995,M$2:M7995,1)=1,1,0),"")</f>
        <v/>
      </c>
      <c r="S7995" s="0" t="str">
        <f aca="false">IF(L7995=1,IF(COUNTIFS(C$2:C7995,C7995,L$2:L7995,1)=1,1,0),"")</f>
        <v/>
      </c>
      <c r="T7995" s="38" t="str">
        <f aca="false">IF(N7995="","",N7995+ROW()/10000000)</f>
        <v/>
      </c>
      <c r="U7995" s="0" t="str">
        <f aca="false">IF(G7995=1,IF(B7995="",1,0),"")</f>
        <v/>
      </c>
    </row>
    <row r="7996" customFormat="false" ht="15" hidden="false" customHeight="false" outlineLevel="0" collapsed="false">
      <c r="A7996" s="35"/>
      <c r="B7996" s="35"/>
      <c r="G7996" s="0" t="str">
        <f aca="false">IF(A7996="","",IF(AND(A7996&gt;=Debut,A7996&lt;Fin),1,0))</f>
        <v/>
      </c>
      <c r="H7996" s="0" t="str">
        <f aca="false">IF(G7996=1,INT(ROUND((A7996-Debut)*86400,0)/600),"")</f>
        <v/>
      </c>
      <c r="I7996" s="0" t="str">
        <f aca="false">IF(G7996=1,INT(ROUND((A7996-Debut)*86400,0)/3600),"")</f>
        <v/>
      </c>
      <c r="J7996" s="0" t="str">
        <f aca="false">IF(OR(A7996="",B7996=""),"",ROUND((B7996-A7996)*86400,0))</f>
        <v/>
      </c>
      <c r="K7996" s="37" t="str">
        <f aca="false">IF(G7996=1,IF(COUNTIFS($C:$C,C7996,$G:$G,1,$A:$A,"&gt;="&amp;(A7996-FenetreInterm/86400),$A:$A,"&lt;="&amp;A7996)&gt;=NbInterm,1,0),"")</f>
        <v/>
      </c>
      <c r="L7996" s="37" t="str">
        <f aca="false">IF(G7996=1,IF(B7996="",0,IF(J7996&lt;SeuilFugitive,1,0)),"")</f>
        <v/>
      </c>
      <c r="M7996" s="37" t="str">
        <f aca="false">IF(G7996=1,IF(B7996="",IF((Fin-A7996)*24&gt;SeuilFigee,1,0),IF(J7996&gt;SeuilFigee*3600,1,0)),"")</f>
        <v/>
      </c>
      <c r="N7996" s="0" t="str">
        <f aca="false">IF(G7996=1,IF(COUNTIF(H$2:H7996,H7996)=1,COUNTIF($H:$H,H7996),""),"")</f>
        <v/>
      </c>
      <c r="O7996" s="0" t="str">
        <f aca="false">IF(G7996=1,IF(COUNTIF(I$2:I7996,I7996)=1,COUNTIF($I:$I,I7996),""),"")</f>
        <v/>
      </c>
      <c r="P7996" s="38" t="str">
        <f aca="false">IF(G7996=1,IF(COUNTIFS(C$2:C7996,C7996,G$2:G7996,1)=1,COUNTIFS($C:$C,C7996,$G:$G,1)+ROW()/10000000,""),"")</f>
        <v/>
      </c>
      <c r="Q7996" s="0" t="str">
        <f aca="false">IF(K7996=1,IF(COUNTIFS(C$2:C7996,C7996,K$2:K7996,1)=1,1,0),"")</f>
        <v/>
      </c>
      <c r="R7996" s="0" t="str">
        <f aca="false">IF(M7996=1,IF(COUNTIFS(C$2:C7996,C7996,M$2:M7996,1)=1,1,0),"")</f>
        <v/>
      </c>
      <c r="S7996" s="0" t="str">
        <f aca="false">IF(L7996=1,IF(COUNTIFS(C$2:C7996,C7996,L$2:L7996,1)=1,1,0),"")</f>
        <v/>
      </c>
      <c r="T7996" s="38" t="str">
        <f aca="false">IF(N7996="","",N7996+ROW()/10000000)</f>
        <v/>
      </c>
      <c r="U7996" s="0" t="str">
        <f aca="false">IF(G7996=1,IF(B7996="",1,0),"")</f>
        <v/>
      </c>
    </row>
    <row r="7997" customFormat="false" ht="15" hidden="false" customHeight="false" outlineLevel="0" collapsed="false">
      <c r="A7997" s="35"/>
      <c r="B7997" s="35"/>
      <c r="G7997" s="0" t="str">
        <f aca="false">IF(A7997="","",IF(AND(A7997&gt;=Debut,A7997&lt;Fin),1,0))</f>
        <v/>
      </c>
      <c r="H7997" s="0" t="str">
        <f aca="false">IF(G7997=1,INT(ROUND((A7997-Debut)*86400,0)/600),"")</f>
        <v/>
      </c>
      <c r="I7997" s="0" t="str">
        <f aca="false">IF(G7997=1,INT(ROUND((A7997-Debut)*86400,0)/3600),"")</f>
        <v/>
      </c>
      <c r="J7997" s="0" t="str">
        <f aca="false">IF(OR(A7997="",B7997=""),"",ROUND((B7997-A7997)*86400,0))</f>
        <v/>
      </c>
      <c r="K7997" s="37" t="str">
        <f aca="false">IF(G7997=1,IF(COUNTIFS($C:$C,C7997,$G:$G,1,$A:$A,"&gt;="&amp;(A7997-FenetreInterm/86400),$A:$A,"&lt;="&amp;A7997)&gt;=NbInterm,1,0),"")</f>
        <v/>
      </c>
      <c r="L7997" s="37" t="str">
        <f aca="false">IF(G7997=1,IF(B7997="",0,IF(J7997&lt;SeuilFugitive,1,0)),"")</f>
        <v/>
      </c>
      <c r="M7997" s="37" t="str">
        <f aca="false">IF(G7997=1,IF(B7997="",IF((Fin-A7997)*24&gt;SeuilFigee,1,0),IF(J7997&gt;SeuilFigee*3600,1,0)),"")</f>
        <v/>
      </c>
      <c r="N7997" s="0" t="str">
        <f aca="false">IF(G7997=1,IF(COUNTIF(H$2:H7997,H7997)=1,COUNTIF($H:$H,H7997),""),"")</f>
        <v/>
      </c>
      <c r="O7997" s="0" t="str">
        <f aca="false">IF(G7997=1,IF(COUNTIF(I$2:I7997,I7997)=1,COUNTIF($I:$I,I7997),""),"")</f>
        <v/>
      </c>
      <c r="P7997" s="38" t="str">
        <f aca="false">IF(G7997=1,IF(COUNTIFS(C$2:C7997,C7997,G$2:G7997,1)=1,COUNTIFS($C:$C,C7997,$G:$G,1)+ROW()/10000000,""),"")</f>
        <v/>
      </c>
      <c r="Q7997" s="0" t="str">
        <f aca="false">IF(K7997=1,IF(COUNTIFS(C$2:C7997,C7997,K$2:K7997,1)=1,1,0),"")</f>
        <v/>
      </c>
      <c r="R7997" s="0" t="str">
        <f aca="false">IF(M7997=1,IF(COUNTIFS(C$2:C7997,C7997,M$2:M7997,1)=1,1,0),"")</f>
        <v/>
      </c>
      <c r="S7997" s="0" t="str">
        <f aca="false">IF(L7997=1,IF(COUNTIFS(C$2:C7997,C7997,L$2:L7997,1)=1,1,0),"")</f>
        <v/>
      </c>
      <c r="T7997" s="38" t="str">
        <f aca="false">IF(N7997="","",N7997+ROW()/10000000)</f>
        <v/>
      </c>
      <c r="U7997" s="0" t="str">
        <f aca="false">IF(G7997=1,IF(B7997="",1,0),"")</f>
        <v/>
      </c>
    </row>
    <row r="7998" customFormat="false" ht="15" hidden="false" customHeight="false" outlineLevel="0" collapsed="false">
      <c r="A7998" s="35"/>
      <c r="B7998" s="35"/>
      <c r="G7998" s="0" t="str">
        <f aca="false">IF(A7998="","",IF(AND(A7998&gt;=Debut,A7998&lt;Fin),1,0))</f>
        <v/>
      </c>
      <c r="H7998" s="0" t="str">
        <f aca="false">IF(G7998=1,INT(ROUND((A7998-Debut)*86400,0)/600),"")</f>
        <v/>
      </c>
      <c r="I7998" s="0" t="str">
        <f aca="false">IF(G7998=1,INT(ROUND((A7998-Debut)*86400,0)/3600),"")</f>
        <v/>
      </c>
      <c r="J7998" s="0" t="str">
        <f aca="false">IF(OR(A7998="",B7998=""),"",ROUND((B7998-A7998)*86400,0))</f>
        <v/>
      </c>
      <c r="K7998" s="37" t="str">
        <f aca="false">IF(G7998=1,IF(COUNTIFS($C:$C,C7998,$G:$G,1,$A:$A,"&gt;="&amp;(A7998-FenetreInterm/86400),$A:$A,"&lt;="&amp;A7998)&gt;=NbInterm,1,0),"")</f>
        <v/>
      </c>
      <c r="L7998" s="37" t="str">
        <f aca="false">IF(G7998=1,IF(B7998="",0,IF(J7998&lt;SeuilFugitive,1,0)),"")</f>
        <v/>
      </c>
      <c r="M7998" s="37" t="str">
        <f aca="false">IF(G7998=1,IF(B7998="",IF((Fin-A7998)*24&gt;SeuilFigee,1,0),IF(J7998&gt;SeuilFigee*3600,1,0)),"")</f>
        <v/>
      </c>
      <c r="N7998" s="0" t="str">
        <f aca="false">IF(G7998=1,IF(COUNTIF(H$2:H7998,H7998)=1,COUNTIF($H:$H,H7998),""),"")</f>
        <v/>
      </c>
      <c r="O7998" s="0" t="str">
        <f aca="false">IF(G7998=1,IF(COUNTIF(I$2:I7998,I7998)=1,COUNTIF($I:$I,I7998),""),"")</f>
        <v/>
      </c>
      <c r="P7998" s="38" t="str">
        <f aca="false">IF(G7998=1,IF(COUNTIFS(C$2:C7998,C7998,G$2:G7998,1)=1,COUNTIFS($C:$C,C7998,$G:$G,1)+ROW()/10000000,""),"")</f>
        <v/>
      </c>
      <c r="Q7998" s="0" t="str">
        <f aca="false">IF(K7998=1,IF(COUNTIFS(C$2:C7998,C7998,K$2:K7998,1)=1,1,0),"")</f>
        <v/>
      </c>
      <c r="R7998" s="0" t="str">
        <f aca="false">IF(M7998=1,IF(COUNTIFS(C$2:C7998,C7998,M$2:M7998,1)=1,1,0),"")</f>
        <v/>
      </c>
      <c r="S7998" s="0" t="str">
        <f aca="false">IF(L7998=1,IF(COUNTIFS(C$2:C7998,C7998,L$2:L7998,1)=1,1,0),"")</f>
        <v/>
      </c>
      <c r="T7998" s="38" t="str">
        <f aca="false">IF(N7998="","",N7998+ROW()/10000000)</f>
        <v/>
      </c>
      <c r="U7998" s="0" t="str">
        <f aca="false">IF(G7998=1,IF(B7998="",1,0),"")</f>
        <v/>
      </c>
    </row>
    <row r="7999" customFormat="false" ht="15" hidden="false" customHeight="false" outlineLevel="0" collapsed="false">
      <c r="A7999" s="35"/>
      <c r="B7999" s="35"/>
      <c r="G7999" s="0" t="str">
        <f aca="false">IF(A7999="","",IF(AND(A7999&gt;=Debut,A7999&lt;Fin),1,0))</f>
        <v/>
      </c>
      <c r="H7999" s="0" t="str">
        <f aca="false">IF(G7999=1,INT(ROUND((A7999-Debut)*86400,0)/600),"")</f>
        <v/>
      </c>
      <c r="I7999" s="0" t="str">
        <f aca="false">IF(G7999=1,INT(ROUND((A7999-Debut)*86400,0)/3600),"")</f>
        <v/>
      </c>
      <c r="J7999" s="0" t="str">
        <f aca="false">IF(OR(A7999="",B7999=""),"",ROUND((B7999-A7999)*86400,0))</f>
        <v/>
      </c>
      <c r="K7999" s="37" t="str">
        <f aca="false">IF(G7999=1,IF(COUNTIFS($C:$C,C7999,$G:$G,1,$A:$A,"&gt;="&amp;(A7999-FenetreInterm/86400),$A:$A,"&lt;="&amp;A7999)&gt;=NbInterm,1,0),"")</f>
        <v/>
      </c>
      <c r="L7999" s="37" t="str">
        <f aca="false">IF(G7999=1,IF(B7999="",0,IF(J7999&lt;SeuilFugitive,1,0)),"")</f>
        <v/>
      </c>
      <c r="M7999" s="37" t="str">
        <f aca="false">IF(G7999=1,IF(B7999="",IF((Fin-A7999)*24&gt;SeuilFigee,1,0),IF(J7999&gt;SeuilFigee*3600,1,0)),"")</f>
        <v/>
      </c>
      <c r="N7999" s="0" t="str">
        <f aca="false">IF(G7999=1,IF(COUNTIF(H$2:H7999,H7999)=1,COUNTIF($H:$H,H7999),""),"")</f>
        <v/>
      </c>
      <c r="O7999" s="0" t="str">
        <f aca="false">IF(G7999=1,IF(COUNTIF(I$2:I7999,I7999)=1,COUNTIF($I:$I,I7999),""),"")</f>
        <v/>
      </c>
      <c r="P7999" s="38" t="str">
        <f aca="false">IF(G7999=1,IF(COUNTIFS(C$2:C7999,C7999,G$2:G7999,1)=1,COUNTIFS($C:$C,C7999,$G:$G,1)+ROW()/10000000,""),"")</f>
        <v/>
      </c>
      <c r="Q7999" s="0" t="str">
        <f aca="false">IF(K7999=1,IF(COUNTIFS(C$2:C7999,C7999,K$2:K7999,1)=1,1,0),"")</f>
        <v/>
      </c>
      <c r="R7999" s="0" t="str">
        <f aca="false">IF(M7999=1,IF(COUNTIFS(C$2:C7999,C7999,M$2:M7999,1)=1,1,0),"")</f>
        <v/>
      </c>
      <c r="S7999" s="0" t="str">
        <f aca="false">IF(L7999=1,IF(COUNTIFS(C$2:C7999,C7999,L$2:L7999,1)=1,1,0),"")</f>
        <v/>
      </c>
      <c r="T7999" s="38" t="str">
        <f aca="false">IF(N7999="","",N7999+ROW()/10000000)</f>
        <v/>
      </c>
      <c r="U7999" s="0" t="str">
        <f aca="false">IF(G7999=1,IF(B7999="",1,0),"")</f>
        <v/>
      </c>
    </row>
    <row r="8000" customFormat="false" ht="15" hidden="false" customHeight="false" outlineLevel="0" collapsed="false">
      <c r="A8000" s="35"/>
      <c r="B8000" s="35"/>
      <c r="G8000" s="0" t="str">
        <f aca="false">IF(A8000="","",IF(AND(A8000&gt;=Debut,A8000&lt;Fin),1,0))</f>
        <v/>
      </c>
      <c r="H8000" s="0" t="str">
        <f aca="false">IF(G8000=1,INT(ROUND((A8000-Debut)*86400,0)/600),"")</f>
        <v/>
      </c>
      <c r="I8000" s="0" t="str">
        <f aca="false">IF(G8000=1,INT(ROUND((A8000-Debut)*86400,0)/3600),"")</f>
        <v/>
      </c>
      <c r="J8000" s="0" t="str">
        <f aca="false">IF(OR(A8000="",B8000=""),"",ROUND((B8000-A8000)*86400,0))</f>
        <v/>
      </c>
      <c r="K8000" s="37" t="str">
        <f aca="false">IF(G8000=1,IF(COUNTIFS($C:$C,C8000,$G:$G,1,$A:$A,"&gt;="&amp;(A8000-FenetreInterm/86400),$A:$A,"&lt;="&amp;A8000)&gt;=NbInterm,1,0),"")</f>
        <v/>
      </c>
      <c r="L8000" s="37" t="str">
        <f aca="false">IF(G8000=1,IF(B8000="",0,IF(J8000&lt;SeuilFugitive,1,0)),"")</f>
        <v/>
      </c>
      <c r="M8000" s="37" t="str">
        <f aca="false">IF(G8000=1,IF(B8000="",IF((Fin-A8000)*24&gt;SeuilFigee,1,0),IF(J8000&gt;SeuilFigee*3600,1,0)),"")</f>
        <v/>
      </c>
      <c r="N8000" s="0" t="str">
        <f aca="false">IF(G8000=1,IF(COUNTIF(H$2:H8000,H8000)=1,COUNTIF($H:$H,H8000),""),"")</f>
        <v/>
      </c>
      <c r="O8000" s="0" t="str">
        <f aca="false">IF(G8000=1,IF(COUNTIF(I$2:I8000,I8000)=1,COUNTIF($I:$I,I8000),""),"")</f>
        <v/>
      </c>
      <c r="P8000" s="38" t="str">
        <f aca="false">IF(G8000=1,IF(COUNTIFS(C$2:C8000,C8000,G$2:G8000,1)=1,COUNTIFS($C:$C,C8000,$G:$G,1)+ROW()/10000000,""),"")</f>
        <v/>
      </c>
      <c r="Q8000" s="0" t="str">
        <f aca="false">IF(K8000=1,IF(COUNTIFS(C$2:C8000,C8000,K$2:K8000,1)=1,1,0),"")</f>
        <v/>
      </c>
      <c r="R8000" s="0" t="str">
        <f aca="false">IF(M8000=1,IF(COUNTIFS(C$2:C8000,C8000,M$2:M8000,1)=1,1,0),"")</f>
        <v/>
      </c>
      <c r="S8000" s="0" t="str">
        <f aca="false">IF(L8000=1,IF(COUNTIFS(C$2:C8000,C8000,L$2:L8000,1)=1,1,0),"")</f>
        <v/>
      </c>
      <c r="T8000" s="38" t="str">
        <f aca="false">IF(N8000="","",N8000+ROW()/10000000)</f>
        <v/>
      </c>
      <c r="U8000" s="0" t="str">
        <f aca="false">IF(G8000=1,IF(B8000="",1,0),"")</f>
        <v/>
      </c>
    </row>
    <row r="8001" customFormat="false" ht="15" hidden="false" customHeight="false" outlineLevel="0" collapsed="false">
      <c r="A8001" s="35"/>
      <c r="B8001" s="35"/>
      <c r="G8001" s="0" t="str">
        <f aca="false">IF(A8001="","",IF(AND(A8001&gt;=Debut,A8001&lt;Fin),1,0))</f>
        <v/>
      </c>
      <c r="H8001" s="0" t="str">
        <f aca="false">IF(G8001=1,INT(ROUND((A8001-Debut)*86400,0)/600),"")</f>
        <v/>
      </c>
      <c r="I8001" s="0" t="str">
        <f aca="false">IF(G8001=1,INT(ROUND((A8001-Debut)*86400,0)/3600),"")</f>
        <v/>
      </c>
      <c r="J8001" s="0" t="str">
        <f aca="false">IF(OR(A8001="",B8001=""),"",ROUND((B8001-A8001)*86400,0))</f>
        <v/>
      </c>
      <c r="K8001" s="37" t="str">
        <f aca="false">IF(G8001=1,IF(COUNTIFS($C:$C,C8001,$G:$G,1,$A:$A,"&gt;="&amp;(A8001-FenetreInterm/86400),$A:$A,"&lt;="&amp;A8001)&gt;=NbInterm,1,0),"")</f>
        <v/>
      </c>
      <c r="L8001" s="37" t="str">
        <f aca="false">IF(G8001=1,IF(B8001="",0,IF(J8001&lt;SeuilFugitive,1,0)),"")</f>
        <v/>
      </c>
      <c r="M8001" s="37" t="str">
        <f aca="false">IF(G8001=1,IF(B8001="",IF((Fin-A8001)*24&gt;SeuilFigee,1,0),IF(J8001&gt;SeuilFigee*3600,1,0)),"")</f>
        <v/>
      </c>
      <c r="N8001" s="0" t="str">
        <f aca="false">IF(G8001=1,IF(COUNTIF(H$2:H8001,H8001)=1,COUNTIF($H:$H,H8001),""),"")</f>
        <v/>
      </c>
      <c r="O8001" s="0" t="str">
        <f aca="false">IF(G8001=1,IF(COUNTIF(I$2:I8001,I8001)=1,COUNTIF($I:$I,I8001),""),"")</f>
        <v/>
      </c>
      <c r="P8001" s="38" t="str">
        <f aca="false">IF(G8001=1,IF(COUNTIFS(C$2:C8001,C8001,G$2:G8001,1)=1,COUNTIFS($C:$C,C8001,$G:$G,1)+ROW()/10000000,""),"")</f>
        <v/>
      </c>
      <c r="Q8001" s="0" t="str">
        <f aca="false">IF(K8001=1,IF(COUNTIFS(C$2:C8001,C8001,K$2:K8001,1)=1,1,0),"")</f>
        <v/>
      </c>
      <c r="R8001" s="0" t="str">
        <f aca="false">IF(M8001=1,IF(COUNTIFS(C$2:C8001,C8001,M$2:M8001,1)=1,1,0),"")</f>
        <v/>
      </c>
      <c r="S8001" s="0" t="str">
        <f aca="false">IF(L8001=1,IF(COUNTIFS(C$2:C8001,C8001,L$2:L8001,1)=1,1,0),"")</f>
        <v/>
      </c>
      <c r="T8001" s="38" t="str">
        <f aca="false">IF(N8001="","",N8001+ROW()/10000000)</f>
        <v/>
      </c>
      <c r="U8001" s="0" t="str">
        <f aca="false">IF(G8001=1,IF(B8001="",1,0),"")</f>
        <v/>
      </c>
    </row>
    <row r="8002" customFormat="false" ht="15" hidden="false" customHeight="false" outlineLevel="0" collapsed="false">
      <c r="A8002" s="35"/>
      <c r="B8002" s="35"/>
      <c r="G8002" s="0" t="str">
        <f aca="false">IF(A8002="","",IF(AND(A8002&gt;=Debut,A8002&lt;Fin),1,0))</f>
        <v/>
      </c>
      <c r="H8002" s="0" t="str">
        <f aca="false">IF(G8002=1,INT(ROUND((A8002-Debut)*86400,0)/600),"")</f>
        <v/>
      </c>
      <c r="I8002" s="0" t="str">
        <f aca="false">IF(G8002=1,INT(ROUND((A8002-Debut)*86400,0)/3600),"")</f>
        <v/>
      </c>
      <c r="J8002" s="0" t="str">
        <f aca="false">IF(OR(A8002="",B8002=""),"",ROUND((B8002-A8002)*86400,0))</f>
        <v/>
      </c>
      <c r="K8002" s="37" t="str">
        <f aca="false">IF(G8002=1,IF(COUNTIFS($C:$C,C8002,$G:$G,1,$A:$A,"&gt;="&amp;(A8002-FenetreInterm/86400),$A:$A,"&lt;="&amp;A8002)&gt;=NbInterm,1,0),"")</f>
        <v/>
      </c>
      <c r="L8002" s="37" t="str">
        <f aca="false">IF(G8002=1,IF(B8002="",0,IF(J8002&lt;SeuilFugitive,1,0)),"")</f>
        <v/>
      </c>
      <c r="M8002" s="37" t="str">
        <f aca="false">IF(G8002=1,IF(B8002="",IF((Fin-A8002)*24&gt;SeuilFigee,1,0),IF(J8002&gt;SeuilFigee*3600,1,0)),"")</f>
        <v/>
      </c>
      <c r="N8002" s="0" t="str">
        <f aca="false">IF(G8002=1,IF(COUNTIF(H$2:H8002,H8002)=1,COUNTIF($H:$H,H8002),""),"")</f>
        <v/>
      </c>
      <c r="O8002" s="0" t="str">
        <f aca="false">IF(G8002=1,IF(COUNTIF(I$2:I8002,I8002)=1,COUNTIF($I:$I,I8002),""),"")</f>
        <v/>
      </c>
      <c r="P8002" s="38" t="str">
        <f aca="false">IF(G8002=1,IF(COUNTIFS(C$2:C8002,C8002,G$2:G8002,1)=1,COUNTIFS($C:$C,C8002,$G:$G,1)+ROW()/10000000,""),"")</f>
        <v/>
      </c>
      <c r="Q8002" s="0" t="str">
        <f aca="false">IF(K8002=1,IF(COUNTIFS(C$2:C8002,C8002,K$2:K8002,1)=1,1,0),"")</f>
        <v/>
      </c>
      <c r="R8002" s="0" t="str">
        <f aca="false">IF(M8002=1,IF(COUNTIFS(C$2:C8002,C8002,M$2:M8002,1)=1,1,0),"")</f>
        <v/>
      </c>
      <c r="S8002" s="0" t="str">
        <f aca="false">IF(L8002=1,IF(COUNTIFS(C$2:C8002,C8002,L$2:L8002,1)=1,1,0),"")</f>
        <v/>
      </c>
      <c r="T8002" s="38" t="str">
        <f aca="false">IF(N8002="","",N8002+ROW()/10000000)</f>
        <v/>
      </c>
      <c r="U8002" s="0" t="str">
        <f aca="false">IF(G8002=1,IF(B8002="",1,0),"")</f>
        <v/>
      </c>
    </row>
    <row r="8003" customFormat="false" ht="15" hidden="false" customHeight="false" outlineLevel="0" collapsed="false">
      <c r="A8003" s="35"/>
      <c r="B8003" s="35"/>
      <c r="G8003" s="0" t="str">
        <f aca="false">IF(A8003="","",IF(AND(A8003&gt;=Debut,A8003&lt;Fin),1,0))</f>
        <v/>
      </c>
      <c r="H8003" s="0" t="str">
        <f aca="false">IF(G8003=1,INT(ROUND((A8003-Debut)*86400,0)/600),"")</f>
        <v/>
      </c>
      <c r="I8003" s="0" t="str">
        <f aca="false">IF(G8003=1,INT(ROUND((A8003-Debut)*86400,0)/3600),"")</f>
        <v/>
      </c>
      <c r="J8003" s="0" t="str">
        <f aca="false">IF(OR(A8003="",B8003=""),"",ROUND((B8003-A8003)*86400,0))</f>
        <v/>
      </c>
      <c r="K8003" s="37" t="str">
        <f aca="false">IF(G8003=1,IF(COUNTIFS($C:$C,C8003,$G:$G,1,$A:$A,"&gt;="&amp;(A8003-FenetreInterm/86400),$A:$A,"&lt;="&amp;A8003)&gt;=NbInterm,1,0),"")</f>
        <v/>
      </c>
      <c r="L8003" s="37" t="str">
        <f aca="false">IF(G8003=1,IF(B8003="",0,IF(J8003&lt;SeuilFugitive,1,0)),"")</f>
        <v/>
      </c>
      <c r="M8003" s="37" t="str">
        <f aca="false">IF(G8003=1,IF(B8003="",IF((Fin-A8003)*24&gt;SeuilFigee,1,0),IF(J8003&gt;SeuilFigee*3600,1,0)),"")</f>
        <v/>
      </c>
      <c r="N8003" s="0" t="str">
        <f aca="false">IF(G8003=1,IF(COUNTIF(H$2:H8003,H8003)=1,COUNTIF($H:$H,H8003),""),"")</f>
        <v/>
      </c>
      <c r="O8003" s="0" t="str">
        <f aca="false">IF(G8003=1,IF(COUNTIF(I$2:I8003,I8003)=1,COUNTIF($I:$I,I8003),""),"")</f>
        <v/>
      </c>
      <c r="P8003" s="38" t="str">
        <f aca="false">IF(G8003=1,IF(COUNTIFS(C$2:C8003,C8003,G$2:G8003,1)=1,COUNTIFS($C:$C,C8003,$G:$G,1)+ROW()/10000000,""),"")</f>
        <v/>
      </c>
      <c r="Q8003" s="0" t="str">
        <f aca="false">IF(K8003=1,IF(COUNTIFS(C$2:C8003,C8003,K$2:K8003,1)=1,1,0),"")</f>
        <v/>
      </c>
      <c r="R8003" s="0" t="str">
        <f aca="false">IF(M8003=1,IF(COUNTIFS(C$2:C8003,C8003,M$2:M8003,1)=1,1,0),"")</f>
        <v/>
      </c>
      <c r="S8003" s="0" t="str">
        <f aca="false">IF(L8003=1,IF(COUNTIFS(C$2:C8003,C8003,L$2:L8003,1)=1,1,0),"")</f>
        <v/>
      </c>
      <c r="T8003" s="38" t="str">
        <f aca="false">IF(N8003="","",N8003+ROW()/10000000)</f>
        <v/>
      </c>
      <c r="U8003" s="0" t="str">
        <f aca="false">IF(G8003=1,IF(B8003="",1,0),"")</f>
        <v/>
      </c>
    </row>
    <row r="8004" customFormat="false" ht="15" hidden="false" customHeight="false" outlineLevel="0" collapsed="false">
      <c r="A8004" s="35"/>
      <c r="B8004" s="35"/>
      <c r="G8004" s="0" t="str">
        <f aca="false">IF(A8004="","",IF(AND(A8004&gt;=Debut,A8004&lt;Fin),1,0))</f>
        <v/>
      </c>
      <c r="H8004" s="0" t="str">
        <f aca="false">IF(G8004=1,INT(ROUND((A8004-Debut)*86400,0)/600),"")</f>
        <v/>
      </c>
      <c r="I8004" s="0" t="str">
        <f aca="false">IF(G8004=1,INT(ROUND((A8004-Debut)*86400,0)/3600),"")</f>
        <v/>
      </c>
      <c r="J8004" s="0" t="str">
        <f aca="false">IF(OR(A8004="",B8004=""),"",ROUND((B8004-A8004)*86400,0))</f>
        <v/>
      </c>
      <c r="K8004" s="37" t="str">
        <f aca="false">IF(G8004=1,IF(COUNTIFS($C:$C,C8004,$G:$G,1,$A:$A,"&gt;="&amp;(A8004-FenetreInterm/86400),$A:$A,"&lt;="&amp;A8004)&gt;=NbInterm,1,0),"")</f>
        <v/>
      </c>
      <c r="L8004" s="37" t="str">
        <f aca="false">IF(G8004=1,IF(B8004="",0,IF(J8004&lt;SeuilFugitive,1,0)),"")</f>
        <v/>
      </c>
      <c r="M8004" s="37" t="str">
        <f aca="false">IF(G8004=1,IF(B8004="",IF((Fin-A8004)*24&gt;SeuilFigee,1,0),IF(J8004&gt;SeuilFigee*3600,1,0)),"")</f>
        <v/>
      </c>
      <c r="N8004" s="0" t="str">
        <f aca="false">IF(G8004=1,IF(COUNTIF(H$2:H8004,H8004)=1,COUNTIF($H:$H,H8004),""),"")</f>
        <v/>
      </c>
      <c r="O8004" s="0" t="str">
        <f aca="false">IF(G8004=1,IF(COUNTIF(I$2:I8004,I8004)=1,COUNTIF($I:$I,I8004),""),"")</f>
        <v/>
      </c>
      <c r="P8004" s="38" t="str">
        <f aca="false">IF(G8004=1,IF(COUNTIFS(C$2:C8004,C8004,G$2:G8004,1)=1,COUNTIFS($C:$C,C8004,$G:$G,1)+ROW()/10000000,""),"")</f>
        <v/>
      </c>
      <c r="Q8004" s="0" t="str">
        <f aca="false">IF(K8004=1,IF(COUNTIFS(C$2:C8004,C8004,K$2:K8004,1)=1,1,0),"")</f>
        <v/>
      </c>
      <c r="R8004" s="0" t="str">
        <f aca="false">IF(M8004=1,IF(COUNTIFS(C$2:C8004,C8004,M$2:M8004,1)=1,1,0),"")</f>
        <v/>
      </c>
      <c r="S8004" s="0" t="str">
        <f aca="false">IF(L8004=1,IF(COUNTIFS(C$2:C8004,C8004,L$2:L8004,1)=1,1,0),"")</f>
        <v/>
      </c>
      <c r="T8004" s="38" t="str">
        <f aca="false">IF(N8004="","",N8004+ROW()/10000000)</f>
        <v/>
      </c>
      <c r="U8004" s="0" t="str">
        <f aca="false">IF(G8004=1,IF(B8004="",1,0),"")</f>
        <v/>
      </c>
    </row>
    <row r="8005" customFormat="false" ht="15" hidden="false" customHeight="false" outlineLevel="0" collapsed="false">
      <c r="A8005" s="35"/>
      <c r="B8005" s="35"/>
      <c r="G8005" s="0" t="str">
        <f aca="false">IF(A8005="","",IF(AND(A8005&gt;=Debut,A8005&lt;Fin),1,0))</f>
        <v/>
      </c>
      <c r="H8005" s="0" t="str">
        <f aca="false">IF(G8005=1,INT(ROUND((A8005-Debut)*86400,0)/600),"")</f>
        <v/>
      </c>
      <c r="I8005" s="0" t="str">
        <f aca="false">IF(G8005=1,INT(ROUND((A8005-Debut)*86400,0)/3600),"")</f>
        <v/>
      </c>
      <c r="J8005" s="0" t="str">
        <f aca="false">IF(OR(A8005="",B8005=""),"",ROUND((B8005-A8005)*86400,0))</f>
        <v/>
      </c>
      <c r="K8005" s="37" t="str">
        <f aca="false">IF(G8005=1,IF(COUNTIFS($C:$C,C8005,$G:$G,1,$A:$A,"&gt;="&amp;(A8005-FenetreInterm/86400),$A:$A,"&lt;="&amp;A8005)&gt;=NbInterm,1,0),"")</f>
        <v/>
      </c>
      <c r="L8005" s="37" t="str">
        <f aca="false">IF(G8005=1,IF(B8005="",0,IF(J8005&lt;SeuilFugitive,1,0)),"")</f>
        <v/>
      </c>
      <c r="M8005" s="37" t="str">
        <f aca="false">IF(G8005=1,IF(B8005="",IF((Fin-A8005)*24&gt;SeuilFigee,1,0),IF(J8005&gt;SeuilFigee*3600,1,0)),"")</f>
        <v/>
      </c>
      <c r="N8005" s="0" t="str">
        <f aca="false">IF(G8005=1,IF(COUNTIF(H$2:H8005,H8005)=1,COUNTIF($H:$H,H8005),""),"")</f>
        <v/>
      </c>
      <c r="O8005" s="0" t="str">
        <f aca="false">IF(G8005=1,IF(COUNTIF(I$2:I8005,I8005)=1,COUNTIF($I:$I,I8005),""),"")</f>
        <v/>
      </c>
      <c r="P8005" s="38" t="str">
        <f aca="false">IF(G8005=1,IF(COUNTIFS(C$2:C8005,C8005,G$2:G8005,1)=1,COUNTIFS($C:$C,C8005,$G:$G,1)+ROW()/10000000,""),"")</f>
        <v/>
      </c>
      <c r="Q8005" s="0" t="str">
        <f aca="false">IF(K8005=1,IF(COUNTIFS(C$2:C8005,C8005,K$2:K8005,1)=1,1,0),"")</f>
        <v/>
      </c>
      <c r="R8005" s="0" t="str">
        <f aca="false">IF(M8005=1,IF(COUNTIFS(C$2:C8005,C8005,M$2:M8005,1)=1,1,0),"")</f>
        <v/>
      </c>
      <c r="S8005" s="0" t="str">
        <f aca="false">IF(L8005=1,IF(COUNTIFS(C$2:C8005,C8005,L$2:L8005,1)=1,1,0),"")</f>
        <v/>
      </c>
      <c r="T8005" s="38" t="str">
        <f aca="false">IF(N8005="","",N8005+ROW()/10000000)</f>
        <v/>
      </c>
      <c r="U8005" s="0" t="str">
        <f aca="false">IF(G8005=1,IF(B8005="",1,0),"")</f>
        <v/>
      </c>
    </row>
    <row r="8006" customFormat="false" ht="15" hidden="false" customHeight="false" outlineLevel="0" collapsed="false">
      <c r="A8006" s="35"/>
      <c r="B8006" s="35"/>
      <c r="G8006" s="0" t="str">
        <f aca="false">IF(A8006="","",IF(AND(A8006&gt;=Debut,A8006&lt;Fin),1,0))</f>
        <v/>
      </c>
      <c r="H8006" s="0" t="str">
        <f aca="false">IF(G8006=1,INT(ROUND((A8006-Debut)*86400,0)/600),"")</f>
        <v/>
      </c>
      <c r="I8006" s="0" t="str">
        <f aca="false">IF(G8006=1,INT(ROUND((A8006-Debut)*86400,0)/3600),"")</f>
        <v/>
      </c>
      <c r="J8006" s="0" t="str">
        <f aca="false">IF(OR(A8006="",B8006=""),"",ROUND((B8006-A8006)*86400,0))</f>
        <v/>
      </c>
      <c r="K8006" s="37" t="str">
        <f aca="false">IF(G8006=1,IF(COUNTIFS($C:$C,C8006,$G:$G,1,$A:$A,"&gt;="&amp;(A8006-FenetreInterm/86400),$A:$A,"&lt;="&amp;A8006)&gt;=NbInterm,1,0),"")</f>
        <v/>
      </c>
      <c r="L8006" s="37" t="str">
        <f aca="false">IF(G8006=1,IF(B8006="",0,IF(J8006&lt;SeuilFugitive,1,0)),"")</f>
        <v/>
      </c>
      <c r="M8006" s="37" t="str">
        <f aca="false">IF(G8006=1,IF(B8006="",IF((Fin-A8006)*24&gt;SeuilFigee,1,0),IF(J8006&gt;SeuilFigee*3600,1,0)),"")</f>
        <v/>
      </c>
      <c r="N8006" s="0" t="str">
        <f aca="false">IF(G8006=1,IF(COUNTIF(H$2:H8006,H8006)=1,COUNTIF($H:$H,H8006),""),"")</f>
        <v/>
      </c>
      <c r="O8006" s="0" t="str">
        <f aca="false">IF(G8006=1,IF(COUNTIF(I$2:I8006,I8006)=1,COUNTIF($I:$I,I8006),""),"")</f>
        <v/>
      </c>
      <c r="P8006" s="38" t="str">
        <f aca="false">IF(G8006=1,IF(COUNTIFS(C$2:C8006,C8006,G$2:G8006,1)=1,COUNTIFS($C:$C,C8006,$G:$G,1)+ROW()/10000000,""),"")</f>
        <v/>
      </c>
      <c r="Q8006" s="0" t="str">
        <f aca="false">IF(K8006=1,IF(COUNTIFS(C$2:C8006,C8006,K$2:K8006,1)=1,1,0),"")</f>
        <v/>
      </c>
      <c r="R8006" s="0" t="str">
        <f aca="false">IF(M8006=1,IF(COUNTIFS(C$2:C8006,C8006,M$2:M8006,1)=1,1,0),"")</f>
        <v/>
      </c>
      <c r="S8006" s="0" t="str">
        <f aca="false">IF(L8006=1,IF(COUNTIFS(C$2:C8006,C8006,L$2:L8006,1)=1,1,0),"")</f>
        <v/>
      </c>
      <c r="T8006" s="38" t="str">
        <f aca="false">IF(N8006="","",N8006+ROW()/10000000)</f>
        <v/>
      </c>
      <c r="U8006" s="0" t="str">
        <f aca="false">IF(G8006=1,IF(B8006="",1,0),"")</f>
        <v/>
      </c>
    </row>
    <row r="8007" customFormat="false" ht="15" hidden="false" customHeight="false" outlineLevel="0" collapsed="false">
      <c r="A8007" s="35"/>
      <c r="B8007" s="35"/>
      <c r="G8007" s="0" t="str">
        <f aca="false">IF(A8007="","",IF(AND(A8007&gt;=Debut,A8007&lt;Fin),1,0))</f>
        <v/>
      </c>
      <c r="H8007" s="0" t="str">
        <f aca="false">IF(G8007=1,INT(ROUND((A8007-Debut)*86400,0)/600),"")</f>
        <v/>
      </c>
      <c r="I8007" s="0" t="str">
        <f aca="false">IF(G8007=1,INT(ROUND((A8007-Debut)*86400,0)/3600),"")</f>
        <v/>
      </c>
      <c r="J8007" s="0" t="str">
        <f aca="false">IF(OR(A8007="",B8007=""),"",ROUND((B8007-A8007)*86400,0))</f>
        <v/>
      </c>
      <c r="K8007" s="37" t="str">
        <f aca="false">IF(G8007=1,IF(COUNTIFS($C:$C,C8007,$G:$G,1,$A:$A,"&gt;="&amp;(A8007-FenetreInterm/86400),$A:$A,"&lt;="&amp;A8007)&gt;=NbInterm,1,0),"")</f>
        <v/>
      </c>
      <c r="L8007" s="37" t="str">
        <f aca="false">IF(G8007=1,IF(B8007="",0,IF(J8007&lt;SeuilFugitive,1,0)),"")</f>
        <v/>
      </c>
      <c r="M8007" s="37" t="str">
        <f aca="false">IF(G8007=1,IF(B8007="",IF((Fin-A8007)*24&gt;SeuilFigee,1,0),IF(J8007&gt;SeuilFigee*3600,1,0)),"")</f>
        <v/>
      </c>
      <c r="N8007" s="0" t="str">
        <f aca="false">IF(G8007=1,IF(COUNTIF(H$2:H8007,H8007)=1,COUNTIF($H:$H,H8007),""),"")</f>
        <v/>
      </c>
      <c r="O8007" s="0" t="str">
        <f aca="false">IF(G8007=1,IF(COUNTIF(I$2:I8007,I8007)=1,COUNTIF($I:$I,I8007),""),"")</f>
        <v/>
      </c>
      <c r="P8007" s="38" t="str">
        <f aca="false">IF(G8007=1,IF(COUNTIFS(C$2:C8007,C8007,G$2:G8007,1)=1,COUNTIFS($C:$C,C8007,$G:$G,1)+ROW()/10000000,""),"")</f>
        <v/>
      </c>
      <c r="Q8007" s="0" t="str">
        <f aca="false">IF(K8007=1,IF(COUNTIFS(C$2:C8007,C8007,K$2:K8007,1)=1,1,0),"")</f>
        <v/>
      </c>
      <c r="R8007" s="0" t="str">
        <f aca="false">IF(M8007=1,IF(COUNTIFS(C$2:C8007,C8007,M$2:M8007,1)=1,1,0),"")</f>
        <v/>
      </c>
      <c r="S8007" s="0" t="str">
        <f aca="false">IF(L8007=1,IF(COUNTIFS(C$2:C8007,C8007,L$2:L8007,1)=1,1,0),"")</f>
        <v/>
      </c>
      <c r="T8007" s="38" t="str">
        <f aca="false">IF(N8007="","",N8007+ROW()/10000000)</f>
        <v/>
      </c>
      <c r="U8007" s="0" t="str">
        <f aca="false">IF(G8007=1,IF(B8007="",1,0),"")</f>
        <v/>
      </c>
    </row>
    <row r="8008" customFormat="false" ht="15" hidden="false" customHeight="false" outlineLevel="0" collapsed="false">
      <c r="A8008" s="35"/>
      <c r="B8008" s="35"/>
      <c r="G8008" s="0" t="str">
        <f aca="false">IF(A8008="","",IF(AND(A8008&gt;=Debut,A8008&lt;Fin),1,0))</f>
        <v/>
      </c>
      <c r="H8008" s="0" t="str">
        <f aca="false">IF(G8008=1,INT(ROUND((A8008-Debut)*86400,0)/600),"")</f>
        <v/>
      </c>
      <c r="I8008" s="0" t="str">
        <f aca="false">IF(G8008=1,INT(ROUND((A8008-Debut)*86400,0)/3600),"")</f>
        <v/>
      </c>
      <c r="J8008" s="0" t="str">
        <f aca="false">IF(OR(A8008="",B8008=""),"",ROUND((B8008-A8008)*86400,0))</f>
        <v/>
      </c>
      <c r="K8008" s="37" t="str">
        <f aca="false">IF(G8008=1,IF(COUNTIFS($C:$C,C8008,$G:$G,1,$A:$A,"&gt;="&amp;(A8008-FenetreInterm/86400),$A:$A,"&lt;="&amp;A8008)&gt;=NbInterm,1,0),"")</f>
        <v/>
      </c>
      <c r="L8008" s="37" t="str">
        <f aca="false">IF(G8008=1,IF(B8008="",0,IF(J8008&lt;SeuilFugitive,1,0)),"")</f>
        <v/>
      </c>
      <c r="M8008" s="37" t="str">
        <f aca="false">IF(G8008=1,IF(B8008="",IF((Fin-A8008)*24&gt;SeuilFigee,1,0),IF(J8008&gt;SeuilFigee*3600,1,0)),"")</f>
        <v/>
      </c>
      <c r="N8008" s="0" t="str">
        <f aca="false">IF(G8008=1,IF(COUNTIF(H$2:H8008,H8008)=1,COUNTIF($H:$H,H8008),""),"")</f>
        <v/>
      </c>
      <c r="O8008" s="0" t="str">
        <f aca="false">IF(G8008=1,IF(COUNTIF(I$2:I8008,I8008)=1,COUNTIF($I:$I,I8008),""),"")</f>
        <v/>
      </c>
      <c r="P8008" s="38" t="str">
        <f aca="false">IF(G8008=1,IF(COUNTIFS(C$2:C8008,C8008,G$2:G8008,1)=1,COUNTIFS($C:$C,C8008,$G:$G,1)+ROW()/10000000,""),"")</f>
        <v/>
      </c>
      <c r="Q8008" s="0" t="str">
        <f aca="false">IF(K8008=1,IF(COUNTIFS(C$2:C8008,C8008,K$2:K8008,1)=1,1,0),"")</f>
        <v/>
      </c>
      <c r="R8008" s="0" t="str">
        <f aca="false">IF(M8008=1,IF(COUNTIFS(C$2:C8008,C8008,M$2:M8008,1)=1,1,0),"")</f>
        <v/>
      </c>
      <c r="S8008" s="0" t="str">
        <f aca="false">IF(L8008=1,IF(COUNTIFS(C$2:C8008,C8008,L$2:L8008,1)=1,1,0),"")</f>
        <v/>
      </c>
      <c r="T8008" s="38" t="str">
        <f aca="false">IF(N8008="","",N8008+ROW()/10000000)</f>
        <v/>
      </c>
      <c r="U8008" s="0" t="str">
        <f aca="false">IF(G8008=1,IF(B8008="",1,0),"")</f>
        <v/>
      </c>
    </row>
    <row r="8009" customFormat="false" ht="15" hidden="false" customHeight="false" outlineLevel="0" collapsed="false">
      <c r="A8009" s="35"/>
      <c r="B8009" s="35"/>
      <c r="G8009" s="0" t="str">
        <f aca="false">IF(A8009="","",IF(AND(A8009&gt;=Debut,A8009&lt;Fin),1,0))</f>
        <v/>
      </c>
      <c r="H8009" s="0" t="str">
        <f aca="false">IF(G8009=1,INT(ROUND((A8009-Debut)*86400,0)/600),"")</f>
        <v/>
      </c>
      <c r="I8009" s="0" t="str">
        <f aca="false">IF(G8009=1,INT(ROUND((A8009-Debut)*86400,0)/3600),"")</f>
        <v/>
      </c>
      <c r="J8009" s="0" t="str">
        <f aca="false">IF(OR(A8009="",B8009=""),"",ROUND((B8009-A8009)*86400,0))</f>
        <v/>
      </c>
      <c r="K8009" s="37" t="str">
        <f aca="false">IF(G8009=1,IF(COUNTIFS($C:$C,C8009,$G:$G,1,$A:$A,"&gt;="&amp;(A8009-FenetreInterm/86400),$A:$A,"&lt;="&amp;A8009)&gt;=NbInterm,1,0),"")</f>
        <v/>
      </c>
      <c r="L8009" s="37" t="str">
        <f aca="false">IF(G8009=1,IF(B8009="",0,IF(J8009&lt;SeuilFugitive,1,0)),"")</f>
        <v/>
      </c>
      <c r="M8009" s="37" t="str">
        <f aca="false">IF(G8009=1,IF(B8009="",IF((Fin-A8009)*24&gt;SeuilFigee,1,0),IF(J8009&gt;SeuilFigee*3600,1,0)),"")</f>
        <v/>
      </c>
      <c r="N8009" s="0" t="str">
        <f aca="false">IF(G8009=1,IF(COUNTIF(H$2:H8009,H8009)=1,COUNTIF($H:$H,H8009),""),"")</f>
        <v/>
      </c>
      <c r="O8009" s="0" t="str">
        <f aca="false">IF(G8009=1,IF(COUNTIF(I$2:I8009,I8009)=1,COUNTIF($I:$I,I8009),""),"")</f>
        <v/>
      </c>
      <c r="P8009" s="38" t="str">
        <f aca="false">IF(G8009=1,IF(COUNTIFS(C$2:C8009,C8009,G$2:G8009,1)=1,COUNTIFS($C:$C,C8009,$G:$G,1)+ROW()/10000000,""),"")</f>
        <v/>
      </c>
      <c r="Q8009" s="0" t="str">
        <f aca="false">IF(K8009=1,IF(COUNTIFS(C$2:C8009,C8009,K$2:K8009,1)=1,1,0),"")</f>
        <v/>
      </c>
      <c r="R8009" s="0" t="str">
        <f aca="false">IF(M8009=1,IF(COUNTIFS(C$2:C8009,C8009,M$2:M8009,1)=1,1,0),"")</f>
        <v/>
      </c>
      <c r="S8009" s="0" t="str">
        <f aca="false">IF(L8009=1,IF(COUNTIFS(C$2:C8009,C8009,L$2:L8009,1)=1,1,0),"")</f>
        <v/>
      </c>
      <c r="T8009" s="38" t="str">
        <f aca="false">IF(N8009="","",N8009+ROW()/10000000)</f>
        <v/>
      </c>
      <c r="U8009" s="0" t="str">
        <f aca="false">IF(G8009=1,IF(B8009="",1,0),"")</f>
        <v/>
      </c>
    </row>
    <row r="8010" customFormat="false" ht="15" hidden="false" customHeight="false" outlineLevel="0" collapsed="false">
      <c r="A8010" s="35"/>
      <c r="B8010" s="35"/>
      <c r="G8010" s="0" t="str">
        <f aca="false">IF(A8010="","",IF(AND(A8010&gt;=Debut,A8010&lt;Fin),1,0))</f>
        <v/>
      </c>
      <c r="H8010" s="0" t="str">
        <f aca="false">IF(G8010=1,INT(ROUND((A8010-Debut)*86400,0)/600),"")</f>
        <v/>
      </c>
      <c r="I8010" s="0" t="str">
        <f aca="false">IF(G8010=1,INT(ROUND((A8010-Debut)*86400,0)/3600),"")</f>
        <v/>
      </c>
      <c r="J8010" s="0" t="str">
        <f aca="false">IF(OR(A8010="",B8010=""),"",ROUND((B8010-A8010)*86400,0))</f>
        <v/>
      </c>
      <c r="K8010" s="37" t="str">
        <f aca="false">IF(G8010=1,IF(COUNTIFS($C:$C,C8010,$G:$G,1,$A:$A,"&gt;="&amp;(A8010-FenetreInterm/86400),$A:$A,"&lt;="&amp;A8010)&gt;=NbInterm,1,0),"")</f>
        <v/>
      </c>
      <c r="L8010" s="37" t="str">
        <f aca="false">IF(G8010=1,IF(B8010="",0,IF(J8010&lt;SeuilFugitive,1,0)),"")</f>
        <v/>
      </c>
      <c r="M8010" s="37" t="str">
        <f aca="false">IF(G8010=1,IF(B8010="",IF((Fin-A8010)*24&gt;SeuilFigee,1,0),IF(J8010&gt;SeuilFigee*3600,1,0)),"")</f>
        <v/>
      </c>
      <c r="N8010" s="0" t="str">
        <f aca="false">IF(G8010=1,IF(COUNTIF(H$2:H8010,H8010)=1,COUNTIF($H:$H,H8010),""),"")</f>
        <v/>
      </c>
      <c r="O8010" s="0" t="str">
        <f aca="false">IF(G8010=1,IF(COUNTIF(I$2:I8010,I8010)=1,COUNTIF($I:$I,I8010),""),"")</f>
        <v/>
      </c>
      <c r="P8010" s="38" t="str">
        <f aca="false">IF(G8010=1,IF(COUNTIFS(C$2:C8010,C8010,G$2:G8010,1)=1,COUNTIFS($C:$C,C8010,$G:$G,1)+ROW()/10000000,""),"")</f>
        <v/>
      </c>
      <c r="Q8010" s="0" t="str">
        <f aca="false">IF(K8010=1,IF(COUNTIFS(C$2:C8010,C8010,K$2:K8010,1)=1,1,0),"")</f>
        <v/>
      </c>
      <c r="R8010" s="0" t="str">
        <f aca="false">IF(M8010=1,IF(COUNTIFS(C$2:C8010,C8010,M$2:M8010,1)=1,1,0),"")</f>
        <v/>
      </c>
      <c r="S8010" s="0" t="str">
        <f aca="false">IF(L8010=1,IF(COUNTIFS(C$2:C8010,C8010,L$2:L8010,1)=1,1,0),"")</f>
        <v/>
      </c>
      <c r="T8010" s="38" t="str">
        <f aca="false">IF(N8010="","",N8010+ROW()/10000000)</f>
        <v/>
      </c>
      <c r="U8010" s="0" t="str">
        <f aca="false">IF(G8010=1,IF(B8010="",1,0),"")</f>
        <v/>
      </c>
    </row>
    <row r="8011" customFormat="false" ht="15" hidden="false" customHeight="false" outlineLevel="0" collapsed="false">
      <c r="A8011" s="35"/>
      <c r="B8011" s="35"/>
      <c r="G8011" s="0" t="str">
        <f aca="false">IF(A8011="","",IF(AND(A8011&gt;=Debut,A8011&lt;Fin),1,0))</f>
        <v/>
      </c>
      <c r="H8011" s="0" t="str">
        <f aca="false">IF(G8011=1,INT(ROUND((A8011-Debut)*86400,0)/600),"")</f>
        <v/>
      </c>
      <c r="I8011" s="0" t="str">
        <f aca="false">IF(G8011=1,INT(ROUND((A8011-Debut)*86400,0)/3600),"")</f>
        <v/>
      </c>
      <c r="J8011" s="0" t="str">
        <f aca="false">IF(OR(A8011="",B8011=""),"",ROUND((B8011-A8011)*86400,0))</f>
        <v/>
      </c>
      <c r="K8011" s="37" t="str">
        <f aca="false">IF(G8011=1,IF(COUNTIFS($C:$C,C8011,$G:$G,1,$A:$A,"&gt;="&amp;(A8011-FenetreInterm/86400),$A:$A,"&lt;="&amp;A8011)&gt;=NbInterm,1,0),"")</f>
        <v/>
      </c>
      <c r="L8011" s="37" t="str">
        <f aca="false">IF(G8011=1,IF(B8011="",0,IF(J8011&lt;SeuilFugitive,1,0)),"")</f>
        <v/>
      </c>
      <c r="M8011" s="37" t="str">
        <f aca="false">IF(G8011=1,IF(B8011="",IF((Fin-A8011)*24&gt;SeuilFigee,1,0),IF(J8011&gt;SeuilFigee*3600,1,0)),"")</f>
        <v/>
      </c>
      <c r="N8011" s="0" t="str">
        <f aca="false">IF(G8011=1,IF(COUNTIF(H$2:H8011,H8011)=1,COUNTIF($H:$H,H8011),""),"")</f>
        <v/>
      </c>
      <c r="O8011" s="0" t="str">
        <f aca="false">IF(G8011=1,IF(COUNTIF(I$2:I8011,I8011)=1,COUNTIF($I:$I,I8011),""),"")</f>
        <v/>
      </c>
      <c r="P8011" s="38" t="str">
        <f aca="false">IF(G8011=1,IF(COUNTIFS(C$2:C8011,C8011,G$2:G8011,1)=1,COUNTIFS($C:$C,C8011,$G:$G,1)+ROW()/10000000,""),"")</f>
        <v/>
      </c>
      <c r="Q8011" s="0" t="str">
        <f aca="false">IF(K8011=1,IF(COUNTIFS(C$2:C8011,C8011,K$2:K8011,1)=1,1,0),"")</f>
        <v/>
      </c>
      <c r="R8011" s="0" t="str">
        <f aca="false">IF(M8011=1,IF(COUNTIFS(C$2:C8011,C8011,M$2:M8011,1)=1,1,0),"")</f>
        <v/>
      </c>
      <c r="S8011" s="0" t="str">
        <f aca="false">IF(L8011=1,IF(COUNTIFS(C$2:C8011,C8011,L$2:L8011,1)=1,1,0),"")</f>
        <v/>
      </c>
      <c r="T8011" s="38" t="str">
        <f aca="false">IF(N8011="","",N8011+ROW()/10000000)</f>
        <v/>
      </c>
      <c r="U8011" s="0" t="str">
        <f aca="false">IF(G8011=1,IF(B8011="",1,0),"")</f>
        <v/>
      </c>
    </row>
    <row r="8012" customFormat="false" ht="15" hidden="false" customHeight="false" outlineLevel="0" collapsed="false">
      <c r="A8012" s="35"/>
      <c r="B8012" s="35"/>
      <c r="G8012" s="0" t="str">
        <f aca="false">IF(A8012="","",IF(AND(A8012&gt;=Debut,A8012&lt;Fin),1,0))</f>
        <v/>
      </c>
      <c r="H8012" s="0" t="str">
        <f aca="false">IF(G8012=1,INT(ROUND((A8012-Debut)*86400,0)/600),"")</f>
        <v/>
      </c>
      <c r="I8012" s="0" t="str">
        <f aca="false">IF(G8012=1,INT(ROUND((A8012-Debut)*86400,0)/3600),"")</f>
        <v/>
      </c>
      <c r="J8012" s="0" t="str">
        <f aca="false">IF(OR(A8012="",B8012=""),"",ROUND((B8012-A8012)*86400,0))</f>
        <v/>
      </c>
      <c r="K8012" s="37" t="str">
        <f aca="false">IF(G8012=1,IF(COUNTIFS($C:$C,C8012,$G:$G,1,$A:$A,"&gt;="&amp;(A8012-FenetreInterm/86400),$A:$A,"&lt;="&amp;A8012)&gt;=NbInterm,1,0),"")</f>
        <v/>
      </c>
      <c r="L8012" s="37" t="str">
        <f aca="false">IF(G8012=1,IF(B8012="",0,IF(J8012&lt;SeuilFugitive,1,0)),"")</f>
        <v/>
      </c>
      <c r="M8012" s="37" t="str">
        <f aca="false">IF(G8012=1,IF(B8012="",IF((Fin-A8012)*24&gt;SeuilFigee,1,0),IF(J8012&gt;SeuilFigee*3600,1,0)),"")</f>
        <v/>
      </c>
      <c r="N8012" s="0" t="str">
        <f aca="false">IF(G8012=1,IF(COUNTIF(H$2:H8012,H8012)=1,COUNTIF($H:$H,H8012),""),"")</f>
        <v/>
      </c>
      <c r="O8012" s="0" t="str">
        <f aca="false">IF(G8012=1,IF(COUNTIF(I$2:I8012,I8012)=1,COUNTIF($I:$I,I8012),""),"")</f>
        <v/>
      </c>
      <c r="P8012" s="38" t="str">
        <f aca="false">IF(G8012=1,IF(COUNTIFS(C$2:C8012,C8012,G$2:G8012,1)=1,COUNTIFS($C:$C,C8012,$G:$G,1)+ROW()/10000000,""),"")</f>
        <v/>
      </c>
      <c r="Q8012" s="0" t="str">
        <f aca="false">IF(K8012=1,IF(COUNTIFS(C$2:C8012,C8012,K$2:K8012,1)=1,1,0),"")</f>
        <v/>
      </c>
      <c r="R8012" s="0" t="str">
        <f aca="false">IF(M8012=1,IF(COUNTIFS(C$2:C8012,C8012,M$2:M8012,1)=1,1,0),"")</f>
        <v/>
      </c>
      <c r="S8012" s="0" t="str">
        <f aca="false">IF(L8012=1,IF(COUNTIFS(C$2:C8012,C8012,L$2:L8012,1)=1,1,0),"")</f>
        <v/>
      </c>
      <c r="T8012" s="38" t="str">
        <f aca="false">IF(N8012="","",N8012+ROW()/10000000)</f>
        <v/>
      </c>
      <c r="U8012" s="0" t="str">
        <f aca="false">IF(G8012=1,IF(B8012="",1,0),"")</f>
        <v/>
      </c>
    </row>
    <row r="8013" customFormat="false" ht="15" hidden="false" customHeight="false" outlineLevel="0" collapsed="false">
      <c r="A8013" s="35"/>
      <c r="B8013" s="35"/>
      <c r="G8013" s="0" t="str">
        <f aca="false">IF(A8013="","",IF(AND(A8013&gt;=Debut,A8013&lt;Fin),1,0))</f>
        <v/>
      </c>
      <c r="H8013" s="0" t="str">
        <f aca="false">IF(G8013=1,INT(ROUND((A8013-Debut)*86400,0)/600),"")</f>
        <v/>
      </c>
      <c r="I8013" s="0" t="str">
        <f aca="false">IF(G8013=1,INT(ROUND((A8013-Debut)*86400,0)/3600),"")</f>
        <v/>
      </c>
      <c r="J8013" s="0" t="str">
        <f aca="false">IF(OR(A8013="",B8013=""),"",ROUND((B8013-A8013)*86400,0))</f>
        <v/>
      </c>
      <c r="K8013" s="37" t="str">
        <f aca="false">IF(G8013=1,IF(COUNTIFS($C:$C,C8013,$G:$G,1,$A:$A,"&gt;="&amp;(A8013-FenetreInterm/86400),$A:$A,"&lt;="&amp;A8013)&gt;=NbInterm,1,0),"")</f>
        <v/>
      </c>
      <c r="L8013" s="37" t="str">
        <f aca="false">IF(G8013=1,IF(B8013="",0,IF(J8013&lt;SeuilFugitive,1,0)),"")</f>
        <v/>
      </c>
      <c r="M8013" s="37" t="str">
        <f aca="false">IF(G8013=1,IF(B8013="",IF((Fin-A8013)*24&gt;SeuilFigee,1,0),IF(J8013&gt;SeuilFigee*3600,1,0)),"")</f>
        <v/>
      </c>
      <c r="N8013" s="0" t="str">
        <f aca="false">IF(G8013=1,IF(COUNTIF(H$2:H8013,H8013)=1,COUNTIF($H:$H,H8013),""),"")</f>
        <v/>
      </c>
      <c r="O8013" s="0" t="str">
        <f aca="false">IF(G8013=1,IF(COUNTIF(I$2:I8013,I8013)=1,COUNTIF($I:$I,I8013),""),"")</f>
        <v/>
      </c>
      <c r="P8013" s="38" t="str">
        <f aca="false">IF(G8013=1,IF(COUNTIFS(C$2:C8013,C8013,G$2:G8013,1)=1,COUNTIFS($C:$C,C8013,$G:$G,1)+ROW()/10000000,""),"")</f>
        <v/>
      </c>
      <c r="Q8013" s="0" t="str">
        <f aca="false">IF(K8013=1,IF(COUNTIFS(C$2:C8013,C8013,K$2:K8013,1)=1,1,0),"")</f>
        <v/>
      </c>
      <c r="R8013" s="0" t="str">
        <f aca="false">IF(M8013=1,IF(COUNTIFS(C$2:C8013,C8013,M$2:M8013,1)=1,1,0),"")</f>
        <v/>
      </c>
      <c r="S8013" s="0" t="str">
        <f aca="false">IF(L8013=1,IF(COUNTIFS(C$2:C8013,C8013,L$2:L8013,1)=1,1,0),"")</f>
        <v/>
      </c>
      <c r="T8013" s="38" t="str">
        <f aca="false">IF(N8013="","",N8013+ROW()/10000000)</f>
        <v/>
      </c>
      <c r="U8013" s="0" t="str">
        <f aca="false">IF(G8013=1,IF(B8013="",1,0),"")</f>
        <v/>
      </c>
    </row>
    <row r="8014" customFormat="false" ht="15" hidden="false" customHeight="false" outlineLevel="0" collapsed="false">
      <c r="A8014" s="35"/>
      <c r="B8014" s="35"/>
      <c r="G8014" s="0" t="str">
        <f aca="false">IF(A8014="","",IF(AND(A8014&gt;=Debut,A8014&lt;Fin),1,0))</f>
        <v/>
      </c>
      <c r="H8014" s="0" t="str">
        <f aca="false">IF(G8014=1,INT(ROUND((A8014-Debut)*86400,0)/600),"")</f>
        <v/>
      </c>
      <c r="I8014" s="0" t="str">
        <f aca="false">IF(G8014=1,INT(ROUND((A8014-Debut)*86400,0)/3600),"")</f>
        <v/>
      </c>
      <c r="J8014" s="0" t="str">
        <f aca="false">IF(OR(A8014="",B8014=""),"",ROUND((B8014-A8014)*86400,0))</f>
        <v/>
      </c>
      <c r="K8014" s="37" t="str">
        <f aca="false">IF(G8014=1,IF(COUNTIFS($C:$C,C8014,$G:$G,1,$A:$A,"&gt;="&amp;(A8014-FenetreInterm/86400),$A:$A,"&lt;="&amp;A8014)&gt;=NbInterm,1,0),"")</f>
        <v/>
      </c>
      <c r="L8014" s="37" t="str">
        <f aca="false">IF(G8014=1,IF(B8014="",0,IF(J8014&lt;SeuilFugitive,1,0)),"")</f>
        <v/>
      </c>
      <c r="M8014" s="37" t="str">
        <f aca="false">IF(G8014=1,IF(B8014="",IF((Fin-A8014)*24&gt;SeuilFigee,1,0),IF(J8014&gt;SeuilFigee*3600,1,0)),"")</f>
        <v/>
      </c>
      <c r="N8014" s="0" t="str">
        <f aca="false">IF(G8014=1,IF(COUNTIF(H$2:H8014,H8014)=1,COUNTIF($H:$H,H8014),""),"")</f>
        <v/>
      </c>
      <c r="O8014" s="0" t="str">
        <f aca="false">IF(G8014=1,IF(COUNTIF(I$2:I8014,I8014)=1,COUNTIF($I:$I,I8014),""),"")</f>
        <v/>
      </c>
      <c r="P8014" s="38" t="str">
        <f aca="false">IF(G8014=1,IF(COUNTIFS(C$2:C8014,C8014,G$2:G8014,1)=1,COUNTIFS($C:$C,C8014,$G:$G,1)+ROW()/10000000,""),"")</f>
        <v/>
      </c>
      <c r="Q8014" s="0" t="str">
        <f aca="false">IF(K8014=1,IF(COUNTIFS(C$2:C8014,C8014,K$2:K8014,1)=1,1,0),"")</f>
        <v/>
      </c>
      <c r="R8014" s="0" t="str">
        <f aca="false">IF(M8014=1,IF(COUNTIFS(C$2:C8014,C8014,M$2:M8014,1)=1,1,0),"")</f>
        <v/>
      </c>
      <c r="S8014" s="0" t="str">
        <f aca="false">IF(L8014=1,IF(COUNTIFS(C$2:C8014,C8014,L$2:L8014,1)=1,1,0),"")</f>
        <v/>
      </c>
      <c r="T8014" s="38" t="str">
        <f aca="false">IF(N8014="","",N8014+ROW()/10000000)</f>
        <v/>
      </c>
      <c r="U8014" s="0" t="str">
        <f aca="false">IF(G8014=1,IF(B8014="",1,0),"")</f>
        <v/>
      </c>
    </row>
    <row r="8015" customFormat="false" ht="15" hidden="false" customHeight="false" outlineLevel="0" collapsed="false">
      <c r="A8015" s="35"/>
      <c r="B8015" s="35"/>
      <c r="G8015" s="0" t="str">
        <f aca="false">IF(A8015="","",IF(AND(A8015&gt;=Debut,A8015&lt;Fin),1,0))</f>
        <v/>
      </c>
      <c r="H8015" s="0" t="str">
        <f aca="false">IF(G8015=1,INT(ROUND((A8015-Debut)*86400,0)/600),"")</f>
        <v/>
      </c>
      <c r="I8015" s="0" t="str">
        <f aca="false">IF(G8015=1,INT(ROUND((A8015-Debut)*86400,0)/3600),"")</f>
        <v/>
      </c>
      <c r="J8015" s="0" t="str">
        <f aca="false">IF(OR(A8015="",B8015=""),"",ROUND((B8015-A8015)*86400,0))</f>
        <v/>
      </c>
      <c r="K8015" s="37" t="str">
        <f aca="false">IF(G8015=1,IF(COUNTIFS($C:$C,C8015,$G:$G,1,$A:$A,"&gt;="&amp;(A8015-FenetreInterm/86400),$A:$A,"&lt;="&amp;A8015)&gt;=NbInterm,1,0),"")</f>
        <v/>
      </c>
      <c r="L8015" s="37" t="str">
        <f aca="false">IF(G8015=1,IF(B8015="",0,IF(J8015&lt;SeuilFugitive,1,0)),"")</f>
        <v/>
      </c>
      <c r="M8015" s="37" t="str">
        <f aca="false">IF(G8015=1,IF(B8015="",IF((Fin-A8015)*24&gt;SeuilFigee,1,0),IF(J8015&gt;SeuilFigee*3600,1,0)),"")</f>
        <v/>
      </c>
      <c r="N8015" s="0" t="str">
        <f aca="false">IF(G8015=1,IF(COUNTIF(H$2:H8015,H8015)=1,COUNTIF($H:$H,H8015),""),"")</f>
        <v/>
      </c>
      <c r="O8015" s="0" t="str">
        <f aca="false">IF(G8015=1,IF(COUNTIF(I$2:I8015,I8015)=1,COUNTIF($I:$I,I8015),""),"")</f>
        <v/>
      </c>
      <c r="P8015" s="38" t="str">
        <f aca="false">IF(G8015=1,IF(COUNTIFS(C$2:C8015,C8015,G$2:G8015,1)=1,COUNTIFS($C:$C,C8015,$G:$G,1)+ROW()/10000000,""),"")</f>
        <v/>
      </c>
      <c r="Q8015" s="0" t="str">
        <f aca="false">IF(K8015=1,IF(COUNTIFS(C$2:C8015,C8015,K$2:K8015,1)=1,1,0),"")</f>
        <v/>
      </c>
      <c r="R8015" s="0" t="str">
        <f aca="false">IF(M8015=1,IF(COUNTIFS(C$2:C8015,C8015,M$2:M8015,1)=1,1,0),"")</f>
        <v/>
      </c>
      <c r="S8015" s="0" t="str">
        <f aca="false">IF(L8015=1,IF(COUNTIFS(C$2:C8015,C8015,L$2:L8015,1)=1,1,0),"")</f>
        <v/>
      </c>
      <c r="T8015" s="38" t="str">
        <f aca="false">IF(N8015="","",N8015+ROW()/10000000)</f>
        <v/>
      </c>
      <c r="U8015" s="0" t="str">
        <f aca="false">IF(G8015=1,IF(B8015="",1,0),"")</f>
        <v/>
      </c>
    </row>
    <row r="8016" customFormat="false" ht="15" hidden="false" customHeight="false" outlineLevel="0" collapsed="false">
      <c r="A8016" s="35"/>
      <c r="B8016" s="35"/>
      <c r="G8016" s="0" t="str">
        <f aca="false">IF(A8016="","",IF(AND(A8016&gt;=Debut,A8016&lt;Fin),1,0))</f>
        <v/>
      </c>
      <c r="H8016" s="0" t="str">
        <f aca="false">IF(G8016=1,INT(ROUND((A8016-Debut)*86400,0)/600),"")</f>
        <v/>
      </c>
      <c r="I8016" s="0" t="str">
        <f aca="false">IF(G8016=1,INT(ROUND((A8016-Debut)*86400,0)/3600),"")</f>
        <v/>
      </c>
      <c r="J8016" s="0" t="str">
        <f aca="false">IF(OR(A8016="",B8016=""),"",ROUND((B8016-A8016)*86400,0))</f>
        <v/>
      </c>
      <c r="K8016" s="37" t="str">
        <f aca="false">IF(G8016=1,IF(COUNTIFS($C:$C,C8016,$G:$G,1,$A:$A,"&gt;="&amp;(A8016-FenetreInterm/86400),$A:$A,"&lt;="&amp;A8016)&gt;=NbInterm,1,0),"")</f>
        <v/>
      </c>
      <c r="L8016" s="37" t="str">
        <f aca="false">IF(G8016=1,IF(B8016="",0,IF(J8016&lt;SeuilFugitive,1,0)),"")</f>
        <v/>
      </c>
      <c r="M8016" s="37" t="str">
        <f aca="false">IF(G8016=1,IF(B8016="",IF((Fin-A8016)*24&gt;SeuilFigee,1,0),IF(J8016&gt;SeuilFigee*3600,1,0)),"")</f>
        <v/>
      </c>
      <c r="N8016" s="0" t="str">
        <f aca="false">IF(G8016=1,IF(COUNTIF(H$2:H8016,H8016)=1,COUNTIF($H:$H,H8016),""),"")</f>
        <v/>
      </c>
      <c r="O8016" s="0" t="str">
        <f aca="false">IF(G8016=1,IF(COUNTIF(I$2:I8016,I8016)=1,COUNTIF($I:$I,I8016),""),"")</f>
        <v/>
      </c>
      <c r="P8016" s="38" t="str">
        <f aca="false">IF(G8016=1,IF(COUNTIFS(C$2:C8016,C8016,G$2:G8016,1)=1,COUNTIFS($C:$C,C8016,$G:$G,1)+ROW()/10000000,""),"")</f>
        <v/>
      </c>
      <c r="Q8016" s="0" t="str">
        <f aca="false">IF(K8016=1,IF(COUNTIFS(C$2:C8016,C8016,K$2:K8016,1)=1,1,0),"")</f>
        <v/>
      </c>
      <c r="R8016" s="0" t="str">
        <f aca="false">IF(M8016=1,IF(COUNTIFS(C$2:C8016,C8016,M$2:M8016,1)=1,1,0),"")</f>
        <v/>
      </c>
      <c r="S8016" s="0" t="str">
        <f aca="false">IF(L8016=1,IF(COUNTIFS(C$2:C8016,C8016,L$2:L8016,1)=1,1,0),"")</f>
        <v/>
      </c>
      <c r="T8016" s="38" t="str">
        <f aca="false">IF(N8016="","",N8016+ROW()/10000000)</f>
        <v/>
      </c>
      <c r="U8016" s="0" t="str">
        <f aca="false">IF(G8016=1,IF(B8016="",1,0),"")</f>
        <v/>
      </c>
    </row>
    <row r="8017" customFormat="false" ht="15" hidden="false" customHeight="false" outlineLevel="0" collapsed="false">
      <c r="A8017" s="35"/>
      <c r="B8017" s="35"/>
      <c r="G8017" s="0" t="str">
        <f aca="false">IF(A8017="","",IF(AND(A8017&gt;=Debut,A8017&lt;Fin),1,0))</f>
        <v/>
      </c>
      <c r="H8017" s="0" t="str">
        <f aca="false">IF(G8017=1,INT(ROUND((A8017-Debut)*86400,0)/600),"")</f>
        <v/>
      </c>
      <c r="I8017" s="0" t="str">
        <f aca="false">IF(G8017=1,INT(ROUND((A8017-Debut)*86400,0)/3600),"")</f>
        <v/>
      </c>
      <c r="J8017" s="0" t="str">
        <f aca="false">IF(OR(A8017="",B8017=""),"",ROUND((B8017-A8017)*86400,0))</f>
        <v/>
      </c>
      <c r="K8017" s="37" t="str">
        <f aca="false">IF(G8017=1,IF(COUNTIFS($C:$C,C8017,$G:$G,1,$A:$A,"&gt;="&amp;(A8017-FenetreInterm/86400),$A:$A,"&lt;="&amp;A8017)&gt;=NbInterm,1,0),"")</f>
        <v/>
      </c>
      <c r="L8017" s="37" t="str">
        <f aca="false">IF(G8017=1,IF(B8017="",0,IF(J8017&lt;SeuilFugitive,1,0)),"")</f>
        <v/>
      </c>
      <c r="M8017" s="37" t="str">
        <f aca="false">IF(G8017=1,IF(B8017="",IF((Fin-A8017)*24&gt;SeuilFigee,1,0),IF(J8017&gt;SeuilFigee*3600,1,0)),"")</f>
        <v/>
      </c>
      <c r="N8017" s="0" t="str">
        <f aca="false">IF(G8017=1,IF(COUNTIF(H$2:H8017,H8017)=1,COUNTIF($H:$H,H8017),""),"")</f>
        <v/>
      </c>
      <c r="O8017" s="0" t="str">
        <f aca="false">IF(G8017=1,IF(COUNTIF(I$2:I8017,I8017)=1,COUNTIF($I:$I,I8017),""),"")</f>
        <v/>
      </c>
      <c r="P8017" s="38" t="str">
        <f aca="false">IF(G8017=1,IF(COUNTIFS(C$2:C8017,C8017,G$2:G8017,1)=1,COUNTIFS($C:$C,C8017,$G:$G,1)+ROW()/10000000,""),"")</f>
        <v/>
      </c>
      <c r="Q8017" s="0" t="str">
        <f aca="false">IF(K8017=1,IF(COUNTIFS(C$2:C8017,C8017,K$2:K8017,1)=1,1,0),"")</f>
        <v/>
      </c>
      <c r="R8017" s="0" t="str">
        <f aca="false">IF(M8017=1,IF(COUNTIFS(C$2:C8017,C8017,M$2:M8017,1)=1,1,0),"")</f>
        <v/>
      </c>
      <c r="S8017" s="0" t="str">
        <f aca="false">IF(L8017=1,IF(COUNTIFS(C$2:C8017,C8017,L$2:L8017,1)=1,1,0),"")</f>
        <v/>
      </c>
      <c r="T8017" s="38" t="str">
        <f aca="false">IF(N8017="","",N8017+ROW()/10000000)</f>
        <v/>
      </c>
      <c r="U8017" s="0" t="str">
        <f aca="false">IF(G8017=1,IF(B8017="",1,0),"")</f>
        <v/>
      </c>
    </row>
    <row r="8018" customFormat="false" ht="15" hidden="false" customHeight="false" outlineLevel="0" collapsed="false">
      <c r="A8018" s="35"/>
      <c r="B8018" s="35"/>
      <c r="G8018" s="0" t="str">
        <f aca="false">IF(A8018="","",IF(AND(A8018&gt;=Debut,A8018&lt;Fin),1,0))</f>
        <v/>
      </c>
      <c r="H8018" s="0" t="str">
        <f aca="false">IF(G8018=1,INT(ROUND((A8018-Debut)*86400,0)/600),"")</f>
        <v/>
      </c>
      <c r="I8018" s="0" t="str">
        <f aca="false">IF(G8018=1,INT(ROUND((A8018-Debut)*86400,0)/3600),"")</f>
        <v/>
      </c>
      <c r="J8018" s="0" t="str">
        <f aca="false">IF(OR(A8018="",B8018=""),"",ROUND((B8018-A8018)*86400,0))</f>
        <v/>
      </c>
      <c r="K8018" s="37" t="str">
        <f aca="false">IF(G8018=1,IF(COUNTIFS($C:$C,C8018,$G:$G,1,$A:$A,"&gt;="&amp;(A8018-FenetreInterm/86400),$A:$A,"&lt;="&amp;A8018)&gt;=NbInterm,1,0),"")</f>
        <v/>
      </c>
      <c r="L8018" s="37" t="str">
        <f aca="false">IF(G8018=1,IF(B8018="",0,IF(J8018&lt;SeuilFugitive,1,0)),"")</f>
        <v/>
      </c>
      <c r="M8018" s="37" t="str">
        <f aca="false">IF(G8018=1,IF(B8018="",IF((Fin-A8018)*24&gt;SeuilFigee,1,0),IF(J8018&gt;SeuilFigee*3600,1,0)),"")</f>
        <v/>
      </c>
      <c r="N8018" s="0" t="str">
        <f aca="false">IF(G8018=1,IF(COUNTIF(H$2:H8018,H8018)=1,COUNTIF($H:$H,H8018),""),"")</f>
        <v/>
      </c>
      <c r="O8018" s="0" t="str">
        <f aca="false">IF(G8018=1,IF(COUNTIF(I$2:I8018,I8018)=1,COUNTIF($I:$I,I8018),""),"")</f>
        <v/>
      </c>
      <c r="P8018" s="38" t="str">
        <f aca="false">IF(G8018=1,IF(COUNTIFS(C$2:C8018,C8018,G$2:G8018,1)=1,COUNTIFS($C:$C,C8018,$G:$G,1)+ROW()/10000000,""),"")</f>
        <v/>
      </c>
      <c r="Q8018" s="0" t="str">
        <f aca="false">IF(K8018=1,IF(COUNTIFS(C$2:C8018,C8018,K$2:K8018,1)=1,1,0),"")</f>
        <v/>
      </c>
      <c r="R8018" s="0" t="str">
        <f aca="false">IF(M8018=1,IF(COUNTIFS(C$2:C8018,C8018,M$2:M8018,1)=1,1,0),"")</f>
        <v/>
      </c>
      <c r="S8018" s="0" t="str">
        <f aca="false">IF(L8018=1,IF(COUNTIFS(C$2:C8018,C8018,L$2:L8018,1)=1,1,0),"")</f>
        <v/>
      </c>
      <c r="T8018" s="38" t="str">
        <f aca="false">IF(N8018="","",N8018+ROW()/10000000)</f>
        <v/>
      </c>
      <c r="U8018" s="0" t="str">
        <f aca="false">IF(G8018=1,IF(B8018="",1,0),"")</f>
        <v/>
      </c>
    </row>
    <row r="8019" customFormat="false" ht="15" hidden="false" customHeight="false" outlineLevel="0" collapsed="false">
      <c r="A8019" s="35"/>
      <c r="B8019" s="35"/>
      <c r="G8019" s="0" t="str">
        <f aca="false">IF(A8019="","",IF(AND(A8019&gt;=Debut,A8019&lt;Fin),1,0))</f>
        <v/>
      </c>
      <c r="H8019" s="0" t="str">
        <f aca="false">IF(G8019=1,INT(ROUND((A8019-Debut)*86400,0)/600),"")</f>
        <v/>
      </c>
      <c r="I8019" s="0" t="str">
        <f aca="false">IF(G8019=1,INT(ROUND((A8019-Debut)*86400,0)/3600),"")</f>
        <v/>
      </c>
      <c r="J8019" s="0" t="str">
        <f aca="false">IF(OR(A8019="",B8019=""),"",ROUND((B8019-A8019)*86400,0))</f>
        <v/>
      </c>
      <c r="K8019" s="37" t="str">
        <f aca="false">IF(G8019=1,IF(COUNTIFS($C:$C,C8019,$G:$G,1,$A:$A,"&gt;="&amp;(A8019-FenetreInterm/86400),$A:$A,"&lt;="&amp;A8019)&gt;=NbInterm,1,0),"")</f>
        <v/>
      </c>
      <c r="L8019" s="37" t="str">
        <f aca="false">IF(G8019=1,IF(B8019="",0,IF(J8019&lt;SeuilFugitive,1,0)),"")</f>
        <v/>
      </c>
      <c r="M8019" s="37" t="str">
        <f aca="false">IF(G8019=1,IF(B8019="",IF((Fin-A8019)*24&gt;SeuilFigee,1,0),IF(J8019&gt;SeuilFigee*3600,1,0)),"")</f>
        <v/>
      </c>
      <c r="N8019" s="0" t="str">
        <f aca="false">IF(G8019=1,IF(COUNTIF(H$2:H8019,H8019)=1,COUNTIF($H:$H,H8019),""),"")</f>
        <v/>
      </c>
      <c r="O8019" s="0" t="str">
        <f aca="false">IF(G8019=1,IF(COUNTIF(I$2:I8019,I8019)=1,COUNTIF($I:$I,I8019),""),"")</f>
        <v/>
      </c>
      <c r="P8019" s="38" t="str">
        <f aca="false">IF(G8019=1,IF(COUNTIFS(C$2:C8019,C8019,G$2:G8019,1)=1,COUNTIFS($C:$C,C8019,$G:$G,1)+ROW()/10000000,""),"")</f>
        <v/>
      </c>
      <c r="Q8019" s="0" t="str">
        <f aca="false">IF(K8019=1,IF(COUNTIFS(C$2:C8019,C8019,K$2:K8019,1)=1,1,0),"")</f>
        <v/>
      </c>
      <c r="R8019" s="0" t="str">
        <f aca="false">IF(M8019=1,IF(COUNTIFS(C$2:C8019,C8019,M$2:M8019,1)=1,1,0),"")</f>
        <v/>
      </c>
      <c r="S8019" s="0" t="str">
        <f aca="false">IF(L8019=1,IF(COUNTIFS(C$2:C8019,C8019,L$2:L8019,1)=1,1,0),"")</f>
        <v/>
      </c>
      <c r="T8019" s="38" t="str">
        <f aca="false">IF(N8019="","",N8019+ROW()/10000000)</f>
        <v/>
      </c>
      <c r="U8019" s="0" t="str">
        <f aca="false">IF(G8019=1,IF(B8019="",1,0),"")</f>
        <v/>
      </c>
    </row>
    <row r="8020" customFormat="false" ht="15" hidden="false" customHeight="false" outlineLevel="0" collapsed="false">
      <c r="A8020" s="35"/>
      <c r="B8020" s="35"/>
      <c r="G8020" s="0" t="str">
        <f aca="false">IF(A8020="","",IF(AND(A8020&gt;=Debut,A8020&lt;Fin),1,0))</f>
        <v/>
      </c>
      <c r="H8020" s="0" t="str">
        <f aca="false">IF(G8020=1,INT(ROUND((A8020-Debut)*86400,0)/600),"")</f>
        <v/>
      </c>
      <c r="I8020" s="0" t="str">
        <f aca="false">IF(G8020=1,INT(ROUND((A8020-Debut)*86400,0)/3600),"")</f>
        <v/>
      </c>
      <c r="J8020" s="0" t="str">
        <f aca="false">IF(OR(A8020="",B8020=""),"",ROUND((B8020-A8020)*86400,0))</f>
        <v/>
      </c>
      <c r="K8020" s="37" t="str">
        <f aca="false">IF(G8020=1,IF(COUNTIFS($C:$C,C8020,$G:$G,1,$A:$A,"&gt;="&amp;(A8020-FenetreInterm/86400),$A:$A,"&lt;="&amp;A8020)&gt;=NbInterm,1,0),"")</f>
        <v/>
      </c>
      <c r="L8020" s="37" t="str">
        <f aca="false">IF(G8020=1,IF(B8020="",0,IF(J8020&lt;SeuilFugitive,1,0)),"")</f>
        <v/>
      </c>
      <c r="M8020" s="37" t="str">
        <f aca="false">IF(G8020=1,IF(B8020="",IF((Fin-A8020)*24&gt;SeuilFigee,1,0),IF(J8020&gt;SeuilFigee*3600,1,0)),"")</f>
        <v/>
      </c>
      <c r="N8020" s="0" t="str">
        <f aca="false">IF(G8020=1,IF(COUNTIF(H$2:H8020,H8020)=1,COUNTIF($H:$H,H8020),""),"")</f>
        <v/>
      </c>
      <c r="O8020" s="0" t="str">
        <f aca="false">IF(G8020=1,IF(COUNTIF(I$2:I8020,I8020)=1,COUNTIF($I:$I,I8020),""),"")</f>
        <v/>
      </c>
      <c r="P8020" s="38" t="str">
        <f aca="false">IF(G8020=1,IF(COUNTIFS(C$2:C8020,C8020,G$2:G8020,1)=1,COUNTIFS($C:$C,C8020,$G:$G,1)+ROW()/10000000,""),"")</f>
        <v/>
      </c>
      <c r="Q8020" s="0" t="str">
        <f aca="false">IF(K8020=1,IF(COUNTIFS(C$2:C8020,C8020,K$2:K8020,1)=1,1,0),"")</f>
        <v/>
      </c>
      <c r="R8020" s="0" t="str">
        <f aca="false">IF(M8020=1,IF(COUNTIFS(C$2:C8020,C8020,M$2:M8020,1)=1,1,0),"")</f>
        <v/>
      </c>
      <c r="S8020" s="0" t="str">
        <f aca="false">IF(L8020=1,IF(COUNTIFS(C$2:C8020,C8020,L$2:L8020,1)=1,1,0),"")</f>
        <v/>
      </c>
      <c r="T8020" s="38" t="str">
        <f aca="false">IF(N8020="","",N8020+ROW()/10000000)</f>
        <v/>
      </c>
      <c r="U8020" s="0" t="str">
        <f aca="false">IF(G8020=1,IF(B8020="",1,0),"")</f>
        <v/>
      </c>
    </row>
    <row r="8021" customFormat="false" ht="15" hidden="false" customHeight="false" outlineLevel="0" collapsed="false">
      <c r="A8021" s="35"/>
      <c r="B8021" s="35"/>
      <c r="G8021" s="0" t="str">
        <f aca="false">IF(A8021="","",IF(AND(A8021&gt;=Debut,A8021&lt;Fin),1,0))</f>
        <v/>
      </c>
      <c r="H8021" s="0" t="str">
        <f aca="false">IF(G8021=1,INT(ROUND((A8021-Debut)*86400,0)/600),"")</f>
        <v/>
      </c>
      <c r="I8021" s="0" t="str">
        <f aca="false">IF(G8021=1,INT(ROUND((A8021-Debut)*86400,0)/3600),"")</f>
        <v/>
      </c>
      <c r="J8021" s="0" t="str">
        <f aca="false">IF(OR(A8021="",B8021=""),"",ROUND((B8021-A8021)*86400,0))</f>
        <v/>
      </c>
      <c r="K8021" s="37" t="str">
        <f aca="false">IF(G8021=1,IF(COUNTIFS($C:$C,C8021,$G:$G,1,$A:$A,"&gt;="&amp;(A8021-FenetreInterm/86400),$A:$A,"&lt;="&amp;A8021)&gt;=NbInterm,1,0),"")</f>
        <v/>
      </c>
      <c r="L8021" s="37" t="str">
        <f aca="false">IF(G8021=1,IF(B8021="",0,IF(J8021&lt;SeuilFugitive,1,0)),"")</f>
        <v/>
      </c>
      <c r="M8021" s="37" t="str">
        <f aca="false">IF(G8021=1,IF(B8021="",IF((Fin-A8021)*24&gt;SeuilFigee,1,0),IF(J8021&gt;SeuilFigee*3600,1,0)),"")</f>
        <v/>
      </c>
      <c r="N8021" s="0" t="str">
        <f aca="false">IF(G8021=1,IF(COUNTIF(H$2:H8021,H8021)=1,COUNTIF($H:$H,H8021),""),"")</f>
        <v/>
      </c>
      <c r="O8021" s="0" t="str">
        <f aca="false">IF(G8021=1,IF(COUNTIF(I$2:I8021,I8021)=1,COUNTIF($I:$I,I8021),""),"")</f>
        <v/>
      </c>
      <c r="P8021" s="38" t="str">
        <f aca="false">IF(G8021=1,IF(COUNTIFS(C$2:C8021,C8021,G$2:G8021,1)=1,COUNTIFS($C:$C,C8021,$G:$G,1)+ROW()/10000000,""),"")</f>
        <v/>
      </c>
      <c r="Q8021" s="0" t="str">
        <f aca="false">IF(K8021=1,IF(COUNTIFS(C$2:C8021,C8021,K$2:K8021,1)=1,1,0),"")</f>
        <v/>
      </c>
      <c r="R8021" s="0" t="str">
        <f aca="false">IF(M8021=1,IF(COUNTIFS(C$2:C8021,C8021,M$2:M8021,1)=1,1,0),"")</f>
        <v/>
      </c>
      <c r="S8021" s="0" t="str">
        <f aca="false">IF(L8021=1,IF(COUNTIFS(C$2:C8021,C8021,L$2:L8021,1)=1,1,0),"")</f>
        <v/>
      </c>
      <c r="T8021" s="38" t="str">
        <f aca="false">IF(N8021="","",N8021+ROW()/10000000)</f>
        <v/>
      </c>
      <c r="U8021" s="0" t="str">
        <f aca="false">IF(G8021=1,IF(B8021="",1,0),"")</f>
        <v/>
      </c>
    </row>
    <row r="8022" customFormat="false" ht="15" hidden="false" customHeight="false" outlineLevel="0" collapsed="false">
      <c r="A8022" s="35"/>
      <c r="B8022" s="35"/>
      <c r="G8022" s="0" t="str">
        <f aca="false">IF(A8022="","",IF(AND(A8022&gt;=Debut,A8022&lt;Fin),1,0))</f>
        <v/>
      </c>
      <c r="H8022" s="0" t="str">
        <f aca="false">IF(G8022=1,INT(ROUND((A8022-Debut)*86400,0)/600),"")</f>
        <v/>
      </c>
      <c r="I8022" s="0" t="str">
        <f aca="false">IF(G8022=1,INT(ROUND((A8022-Debut)*86400,0)/3600),"")</f>
        <v/>
      </c>
      <c r="J8022" s="0" t="str">
        <f aca="false">IF(OR(A8022="",B8022=""),"",ROUND((B8022-A8022)*86400,0))</f>
        <v/>
      </c>
      <c r="K8022" s="37" t="str">
        <f aca="false">IF(G8022=1,IF(COUNTIFS($C:$C,C8022,$G:$G,1,$A:$A,"&gt;="&amp;(A8022-FenetreInterm/86400),$A:$A,"&lt;="&amp;A8022)&gt;=NbInterm,1,0),"")</f>
        <v/>
      </c>
      <c r="L8022" s="37" t="str">
        <f aca="false">IF(G8022=1,IF(B8022="",0,IF(J8022&lt;SeuilFugitive,1,0)),"")</f>
        <v/>
      </c>
      <c r="M8022" s="37" t="str">
        <f aca="false">IF(G8022=1,IF(B8022="",IF((Fin-A8022)*24&gt;SeuilFigee,1,0),IF(J8022&gt;SeuilFigee*3600,1,0)),"")</f>
        <v/>
      </c>
      <c r="N8022" s="0" t="str">
        <f aca="false">IF(G8022=1,IF(COUNTIF(H$2:H8022,H8022)=1,COUNTIF($H:$H,H8022),""),"")</f>
        <v/>
      </c>
      <c r="O8022" s="0" t="str">
        <f aca="false">IF(G8022=1,IF(COUNTIF(I$2:I8022,I8022)=1,COUNTIF($I:$I,I8022),""),"")</f>
        <v/>
      </c>
      <c r="P8022" s="38" t="str">
        <f aca="false">IF(G8022=1,IF(COUNTIFS(C$2:C8022,C8022,G$2:G8022,1)=1,COUNTIFS($C:$C,C8022,$G:$G,1)+ROW()/10000000,""),"")</f>
        <v/>
      </c>
      <c r="Q8022" s="0" t="str">
        <f aca="false">IF(K8022=1,IF(COUNTIFS(C$2:C8022,C8022,K$2:K8022,1)=1,1,0),"")</f>
        <v/>
      </c>
      <c r="R8022" s="0" t="str">
        <f aca="false">IF(M8022=1,IF(COUNTIFS(C$2:C8022,C8022,M$2:M8022,1)=1,1,0),"")</f>
        <v/>
      </c>
      <c r="S8022" s="0" t="str">
        <f aca="false">IF(L8022=1,IF(COUNTIFS(C$2:C8022,C8022,L$2:L8022,1)=1,1,0),"")</f>
        <v/>
      </c>
      <c r="T8022" s="38" t="str">
        <f aca="false">IF(N8022="","",N8022+ROW()/10000000)</f>
        <v/>
      </c>
      <c r="U8022" s="0" t="str">
        <f aca="false">IF(G8022=1,IF(B8022="",1,0),"")</f>
        <v/>
      </c>
    </row>
    <row r="8023" customFormat="false" ht="15" hidden="false" customHeight="false" outlineLevel="0" collapsed="false">
      <c r="A8023" s="35"/>
      <c r="B8023" s="35"/>
      <c r="G8023" s="0" t="str">
        <f aca="false">IF(A8023="","",IF(AND(A8023&gt;=Debut,A8023&lt;Fin),1,0))</f>
        <v/>
      </c>
      <c r="H8023" s="0" t="str">
        <f aca="false">IF(G8023=1,INT(ROUND((A8023-Debut)*86400,0)/600),"")</f>
        <v/>
      </c>
      <c r="I8023" s="0" t="str">
        <f aca="false">IF(G8023=1,INT(ROUND((A8023-Debut)*86400,0)/3600),"")</f>
        <v/>
      </c>
      <c r="J8023" s="0" t="str">
        <f aca="false">IF(OR(A8023="",B8023=""),"",ROUND((B8023-A8023)*86400,0))</f>
        <v/>
      </c>
      <c r="K8023" s="37" t="str">
        <f aca="false">IF(G8023=1,IF(COUNTIFS($C:$C,C8023,$G:$G,1,$A:$A,"&gt;="&amp;(A8023-FenetreInterm/86400),$A:$A,"&lt;="&amp;A8023)&gt;=NbInterm,1,0),"")</f>
        <v/>
      </c>
      <c r="L8023" s="37" t="str">
        <f aca="false">IF(G8023=1,IF(B8023="",0,IF(J8023&lt;SeuilFugitive,1,0)),"")</f>
        <v/>
      </c>
      <c r="M8023" s="37" t="str">
        <f aca="false">IF(G8023=1,IF(B8023="",IF((Fin-A8023)*24&gt;SeuilFigee,1,0),IF(J8023&gt;SeuilFigee*3600,1,0)),"")</f>
        <v/>
      </c>
      <c r="N8023" s="0" t="str">
        <f aca="false">IF(G8023=1,IF(COUNTIF(H$2:H8023,H8023)=1,COUNTIF($H:$H,H8023),""),"")</f>
        <v/>
      </c>
      <c r="O8023" s="0" t="str">
        <f aca="false">IF(G8023=1,IF(COUNTIF(I$2:I8023,I8023)=1,COUNTIF($I:$I,I8023),""),"")</f>
        <v/>
      </c>
      <c r="P8023" s="38" t="str">
        <f aca="false">IF(G8023=1,IF(COUNTIFS(C$2:C8023,C8023,G$2:G8023,1)=1,COUNTIFS($C:$C,C8023,$G:$G,1)+ROW()/10000000,""),"")</f>
        <v/>
      </c>
      <c r="Q8023" s="0" t="str">
        <f aca="false">IF(K8023=1,IF(COUNTIFS(C$2:C8023,C8023,K$2:K8023,1)=1,1,0),"")</f>
        <v/>
      </c>
      <c r="R8023" s="0" t="str">
        <f aca="false">IF(M8023=1,IF(COUNTIFS(C$2:C8023,C8023,M$2:M8023,1)=1,1,0),"")</f>
        <v/>
      </c>
      <c r="S8023" s="0" t="str">
        <f aca="false">IF(L8023=1,IF(COUNTIFS(C$2:C8023,C8023,L$2:L8023,1)=1,1,0),"")</f>
        <v/>
      </c>
      <c r="T8023" s="38" t="str">
        <f aca="false">IF(N8023="","",N8023+ROW()/10000000)</f>
        <v/>
      </c>
      <c r="U8023" s="0" t="str">
        <f aca="false">IF(G8023=1,IF(B8023="",1,0),"")</f>
        <v/>
      </c>
    </row>
    <row r="8024" customFormat="false" ht="15" hidden="false" customHeight="false" outlineLevel="0" collapsed="false">
      <c r="A8024" s="35"/>
      <c r="B8024" s="35"/>
      <c r="G8024" s="0" t="str">
        <f aca="false">IF(A8024="","",IF(AND(A8024&gt;=Debut,A8024&lt;Fin),1,0))</f>
        <v/>
      </c>
      <c r="H8024" s="0" t="str">
        <f aca="false">IF(G8024=1,INT(ROUND((A8024-Debut)*86400,0)/600),"")</f>
        <v/>
      </c>
      <c r="I8024" s="0" t="str">
        <f aca="false">IF(G8024=1,INT(ROUND((A8024-Debut)*86400,0)/3600),"")</f>
        <v/>
      </c>
      <c r="J8024" s="0" t="str">
        <f aca="false">IF(OR(A8024="",B8024=""),"",ROUND((B8024-A8024)*86400,0))</f>
        <v/>
      </c>
      <c r="K8024" s="37" t="str">
        <f aca="false">IF(G8024=1,IF(COUNTIFS($C:$C,C8024,$G:$G,1,$A:$A,"&gt;="&amp;(A8024-FenetreInterm/86400),$A:$A,"&lt;="&amp;A8024)&gt;=NbInterm,1,0),"")</f>
        <v/>
      </c>
      <c r="L8024" s="37" t="str">
        <f aca="false">IF(G8024=1,IF(B8024="",0,IF(J8024&lt;SeuilFugitive,1,0)),"")</f>
        <v/>
      </c>
      <c r="M8024" s="37" t="str">
        <f aca="false">IF(G8024=1,IF(B8024="",IF((Fin-A8024)*24&gt;SeuilFigee,1,0),IF(J8024&gt;SeuilFigee*3600,1,0)),"")</f>
        <v/>
      </c>
      <c r="N8024" s="0" t="str">
        <f aca="false">IF(G8024=1,IF(COUNTIF(H$2:H8024,H8024)=1,COUNTIF($H:$H,H8024),""),"")</f>
        <v/>
      </c>
      <c r="O8024" s="0" t="str">
        <f aca="false">IF(G8024=1,IF(COUNTIF(I$2:I8024,I8024)=1,COUNTIF($I:$I,I8024),""),"")</f>
        <v/>
      </c>
      <c r="P8024" s="38" t="str">
        <f aca="false">IF(G8024=1,IF(COUNTIFS(C$2:C8024,C8024,G$2:G8024,1)=1,COUNTIFS($C:$C,C8024,$G:$G,1)+ROW()/10000000,""),"")</f>
        <v/>
      </c>
      <c r="Q8024" s="0" t="str">
        <f aca="false">IF(K8024=1,IF(COUNTIFS(C$2:C8024,C8024,K$2:K8024,1)=1,1,0),"")</f>
        <v/>
      </c>
      <c r="R8024" s="0" t="str">
        <f aca="false">IF(M8024=1,IF(COUNTIFS(C$2:C8024,C8024,M$2:M8024,1)=1,1,0),"")</f>
        <v/>
      </c>
      <c r="S8024" s="0" t="str">
        <f aca="false">IF(L8024=1,IF(COUNTIFS(C$2:C8024,C8024,L$2:L8024,1)=1,1,0),"")</f>
        <v/>
      </c>
      <c r="T8024" s="38" t="str">
        <f aca="false">IF(N8024="","",N8024+ROW()/10000000)</f>
        <v/>
      </c>
      <c r="U8024" s="0" t="str">
        <f aca="false">IF(G8024=1,IF(B8024="",1,0),"")</f>
        <v/>
      </c>
    </row>
    <row r="8025" customFormat="false" ht="15" hidden="false" customHeight="false" outlineLevel="0" collapsed="false">
      <c r="A8025" s="35"/>
      <c r="B8025" s="35"/>
      <c r="G8025" s="0" t="str">
        <f aca="false">IF(A8025="","",IF(AND(A8025&gt;=Debut,A8025&lt;Fin),1,0))</f>
        <v/>
      </c>
      <c r="H8025" s="0" t="str">
        <f aca="false">IF(G8025=1,INT(ROUND((A8025-Debut)*86400,0)/600),"")</f>
        <v/>
      </c>
      <c r="I8025" s="0" t="str">
        <f aca="false">IF(G8025=1,INT(ROUND((A8025-Debut)*86400,0)/3600),"")</f>
        <v/>
      </c>
      <c r="J8025" s="0" t="str">
        <f aca="false">IF(OR(A8025="",B8025=""),"",ROUND((B8025-A8025)*86400,0))</f>
        <v/>
      </c>
      <c r="K8025" s="37" t="str">
        <f aca="false">IF(G8025=1,IF(COUNTIFS($C:$C,C8025,$G:$G,1,$A:$A,"&gt;="&amp;(A8025-FenetreInterm/86400),$A:$A,"&lt;="&amp;A8025)&gt;=NbInterm,1,0),"")</f>
        <v/>
      </c>
      <c r="L8025" s="37" t="str">
        <f aca="false">IF(G8025=1,IF(B8025="",0,IF(J8025&lt;SeuilFugitive,1,0)),"")</f>
        <v/>
      </c>
      <c r="M8025" s="37" t="str">
        <f aca="false">IF(G8025=1,IF(B8025="",IF((Fin-A8025)*24&gt;SeuilFigee,1,0),IF(J8025&gt;SeuilFigee*3600,1,0)),"")</f>
        <v/>
      </c>
      <c r="N8025" s="0" t="str">
        <f aca="false">IF(G8025=1,IF(COUNTIF(H$2:H8025,H8025)=1,COUNTIF($H:$H,H8025),""),"")</f>
        <v/>
      </c>
      <c r="O8025" s="0" t="str">
        <f aca="false">IF(G8025=1,IF(COUNTIF(I$2:I8025,I8025)=1,COUNTIF($I:$I,I8025),""),"")</f>
        <v/>
      </c>
      <c r="P8025" s="38" t="str">
        <f aca="false">IF(G8025=1,IF(COUNTIFS(C$2:C8025,C8025,G$2:G8025,1)=1,COUNTIFS($C:$C,C8025,$G:$G,1)+ROW()/10000000,""),"")</f>
        <v/>
      </c>
      <c r="Q8025" s="0" t="str">
        <f aca="false">IF(K8025=1,IF(COUNTIFS(C$2:C8025,C8025,K$2:K8025,1)=1,1,0),"")</f>
        <v/>
      </c>
      <c r="R8025" s="0" t="str">
        <f aca="false">IF(M8025=1,IF(COUNTIFS(C$2:C8025,C8025,M$2:M8025,1)=1,1,0),"")</f>
        <v/>
      </c>
      <c r="S8025" s="0" t="str">
        <f aca="false">IF(L8025=1,IF(COUNTIFS(C$2:C8025,C8025,L$2:L8025,1)=1,1,0),"")</f>
        <v/>
      </c>
      <c r="T8025" s="38" t="str">
        <f aca="false">IF(N8025="","",N8025+ROW()/10000000)</f>
        <v/>
      </c>
      <c r="U8025" s="0" t="str">
        <f aca="false">IF(G8025=1,IF(B8025="",1,0),"")</f>
        <v/>
      </c>
    </row>
    <row r="8026" customFormat="false" ht="15" hidden="false" customHeight="false" outlineLevel="0" collapsed="false">
      <c r="A8026" s="35"/>
      <c r="B8026" s="35"/>
      <c r="G8026" s="0" t="str">
        <f aca="false">IF(A8026="","",IF(AND(A8026&gt;=Debut,A8026&lt;Fin),1,0))</f>
        <v/>
      </c>
      <c r="H8026" s="0" t="str">
        <f aca="false">IF(G8026=1,INT(ROUND((A8026-Debut)*86400,0)/600),"")</f>
        <v/>
      </c>
      <c r="I8026" s="0" t="str">
        <f aca="false">IF(G8026=1,INT(ROUND((A8026-Debut)*86400,0)/3600),"")</f>
        <v/>
      </c>
      <c r="J8026" s="0" t="str">
        <f aca="false">IF(OR(A8026="",B8026=""),"",ROUND((B8026-A8026)*86400,0))</f>
        <v/>
      </c>
      <c r="K8026" s="37" t="str">
        <f aca="false">IF(G8026=1,IF(COUNTIFS($C:$C,C8026,$G:$G,1,$A:$A,"&gt;="&amp;(A8026-FenetreInterm/86400),$A:$A,"&lt;="&amp;A8026)&gt;=NbInterm,1,0),"")</f>
        <v/>
      </c>
      <c r="L8026" s="37" t="str">
        <f aca="false">IF(G8026=1,IF(B8026="",0,IF(J8026&lt;SeuilFugitive,1,0)),"")</f>
        <v/>
      </c>
      <c r="M8026" s="37" t="str">
        <f aca="false">IF(G8026=1,IF(B8026="",IF((Fin-A8026)*24&gt;SeuilFigee,1,0),IF(J8026&gt;SeuilFigee*3600,1,0)),"")</f>
        <v/>
      </c>
      <c r="N8026" s="0" t="str">
        <f aca="false">IF(G8026=1,IF(COUNTIF(H$2:H8026,H8026)=1,COUNTIF($H:$H,H8026),""),"")</f>
        <v/>
      </c>
      <c r="O8026" s="0" t="str">
        <f aca="false">IF(G8026=1,IF(COUNTIF(I$2:I8026,I8026)=1,COUNTIF($I:$I,I8026),""),"")</f>
        <v/>
      </c>
      <c r="P8026" s="38" t="str">
        <f aca="false">IF(G8026=1,IF(COUNTIFS(C$2:C8026,C8026,G$2:G8026,1)=1,COUNTIFS($C:$C,C8026,$G:$G,1)+ROW()/10000000,""),"")</f>
        <v/>
      </c>
      <c r="Q8026" s="0" t="str">
        <f aca="false">IF(K8026=1,IF(COUNTIFS(C$2:C8026,C8026,K$2:K8026,1)=1,1,0),"")</f>
        <v/>
      </c>
      <c r="R8026" s="0" t="str">
        <f aca="false">IF(M8026=1,IF(COUNTIFS(C$2:C8026,C8026,M$2:M8026,1)=1,1,0),"")</f>
        <v/>
      </c>
      <c r="S8026" s="0" t="str">
        <f aca="false">IF(L8026=1,IF(COUNTIFS(C$2:C8026,C8026,L$2:L8026,1)=1,1,0),"")</f>
        <v/>
      </c>
      <c r="T8026" s="38" t="str">
        <f aca="false">IF(N8026="","",N8026+ROW()/10000000)</f>
        <v/>
      </c>
      <c r="U8026" s="0" t="str">
        <f aca="false">IF(G8026=1,IF(B8026="",1,0),"")</f>
        <v/>
      </c>
    </row>
    <row r="8027" customFormat="false" ht="15" hidden="false" customHeight="false" outlineLevel="0" collapsed="false">
      <c r="A8027" s="35"/>
      <c r="B8027" s="35"/>
      <c r="G8027" s="0" t="str">
        <f aca="false">IF(A8027="","",IF(AND(A8027&gt;=Debut,A8027&lt;Fin),1,0))</f>
        <v/>
      </c>
      <c r="H8027" s="0" t="str">
        <f aca="false">IF(G8027=1,INT(ROUND((A8027-Debut)*86400,0)/600),"")</f>
        <v/>
      </c>
      <c r="I8027" s="0" t="str">
        <f aca="false">IF(G8027=1,INT(ROUND((A8027-Debut)*86400,0)/3600),"")</f>
        <v/>
      </c>
      <c r="J8027" s="0" t="str">
        <f aca="false">IF(OR(A8027="",B8027=""),"",ROUND((B8027-A8027)*86400,0))</f>
        <v/>
      </c>
      <c r="K8027" s="37" t="str">
        <f aca="false">IF(G8027=1,IF(COUNTIFS($C:$C,C8027,$G:$G,1,$A:$A,"&gt;="&amp;(A8027-FenetreInterm/86400),$A:$A,"&lt;="&amp;A8027)&gt;=NbInterm,1,0),"")</f>
        <v/>
      </c>
      <c r="L8027" s="37" t="str">
        <f aca="false">IF(G8027=1,IF(B8027="",0,IF(J8027&lt;SeuilFugitive,1,0)),"")</f>
        <v/>
      </c>
      <c r="M8027" s="37" t="str">
        <f aca="false">IF(G8027=1,IF(B8027="",IF((Fin-A8027)*24&gt;SeuilFigee,1,0),IF(J8027&gt;SeuilFigee*3600,1,0)),"")</f>
        <v/>
      </c>
      <c r="N8027" s="0" t="str">
        <f aca="false">IF(G8027=1,IF(COUNTIF(H$2:H8027,H8027)=1,COUNTIF($H:$H,H8027),""),"")</f>
        <v/>
      </c>
      <c r="O8027" s="0" t="str">
        <f aca="false">IF(G8027=1,IF(COUNTIF(I$2:I8027,I8027)=1,COUNTIF($I:$I,I8027),""),"")</f>
        <v/>
      </c>
      <c r="P8027" s="38" t="str">
        <f aca="false">IF(G8027=1,IF(COUNTIFS(C$2:C8027,C8027,G$2:G8027,1)=1,COUNTIFS($C:$C,C8027,$G:$G,1)+ROW()/10000000,""),"")</f>
        <v/>
      </c>
      <c r="Q8027" s="0" t="str">
        <f aca="false">IF(K8027=1,IF(COUNTIFS(C$2:C8027,C8027,K$2:K8027,1)=1,1,0),"")</f>
        <v/>
      </c>
      <c r="R8027" s="0" t="str">
        <f aca="false">IF(M8027=1,IF(COUNTIFS(C$2:C8027,C8027,M$2:M8027,1)=1,1,0),"")</f>
        <v/>
      </c>
      <c r="S8027" s="0" t="str">
        <f aca="false">IF(L8027=1,IF(COUNTIFS(C$2:C8027,C8027,L$2:L8027,1)=1,1,0),"")</f>
        <v/>
      </c>
      <c r="T8027" s="38" t="str">
        <f aca="false">IF(N8027="","",N8027+ROW()/10000000)</f>
        <v/>
      </c>
      <c r="U8027" s="0" t="str">
        <f aca="false">IF(G8027=1,IF(B8027="",1,0),"")</f>
        <v/>
      </c>
    </row>
    <row r="8028" customFormat="false" ht="15" hidden="false" customHeight="false" outlineLevel="0" collapsed="false">
      <c r="A8028" s="35"/>
      <c r="B8028" s="35"/>
      <c r="G8028" s="0" t="str">
        <f aca="false">IF(A8028="","",IF(AND(A8028&gt;=Debut,A8028&lt;Fin),1,0))</f>
        <v/>
      </c>
      <c r="H8028" s="0" t="str">
        <f aca="false">IF(G8028=1,INT(ROUND((A8028-Debut)*86400,0)/600),"")</f>
        <v/>
      </c>
      <c r="I8028" s="0" t="str">
        <f aca="false">IF(G8028=1,INT(ROUND((A8028-Debut)*86400,0)/3600),"")</f>
        <v/>
      </c>
      <c r="J8028" s="0" t="str">
        <f aca="false">IF(OR(A8028="",B8028=""),"",ROUND((B8028-A8028)*86400,0))</f>
        <v/>
      </c>
      <c r="K8028" s="37" t="str">
        <f aca="false">IF(G8028=1,IF(COUNTIFS($C:$C,C8028,$G:$G,1,$A:$A,"&gt;="&amp;(A8028-FenetreInterm/86400),$A:$A,"&lt;="&amp;A8028)&gt;=NbInterm,1,0),"")</f>
        <v/>
      </c>
      <c r="L8028" s="37" t="str">
        <f aca="false">IF(G8028=1,IF(B8028="",0,IF(J8028&lt;SeuilFugitive,1,0)),"")</f>
        <v/>
      </c>
      <c r="M8028" s="37" t="str">
        <f aca="false">IF(G8028=1,IF(B8028="",IF((Fin-A8028)*24&gt;SeuilFigee,1,0),IF(J8028&gt;SeuilFigee*3600,1,0)),"")</f>
        <v/>
      </c>
      <c r="N8028" s="0" t="str">
        <f aca="false">IF(G8028=1,IF(COUNTIF(H$2:H8028,H8028)=1,COUNTIF($H:$H,H8028),""),"")</f>
        <v/>
      </c>
      <c r="O8028" s="0" t="str">
        <f aca="false">IF(G8028=1,IF(COUNTIF(I$2:I8028,I8028)=1,COUNTIF($I:$I,I8028),""),"")</f>
        <v/>
      </c>
      <c r="P8028" s="38" t="str">
        <f aca="false">IF(G8028=1,IF(COUNTIFS(C$2:C8028,C8028,G$2:G8028,1)=1,COUNTIFS($C:$C,C8028,$G:$G,1)+ROW()/10000000,""),"")</f>
        <v/>
      </c>
      <c r="Q8028" s="0" t="str">
        <f aca="false">IF(K8028=1,IF(COUNTIFS(C$2:C8028,C8028,K$2:K8028,1)=1,1,0),"")</f>
        <v/>
      </c>
      <c r="R8028" s="0" t="str">
        <f aca="false">IF(M8028=1,IF(COUNTIFS(C$2:C8028,C8028,M$2:M8028,1)=1,1,0),"")</f>
        <v/>
      </c>
      <c r="S8028" s="0" t="str">
        <f aca="false">IF(L8028=1,IF(COUNTIFS(C$2:C8028,C8028,L$2:L8028,1)=1,1,0),"")</f>
        <v/>
      </c>
      <c r="T8028" s="38" t="str">
        <f aca="false">IF(N8028="","",N8028+ROW()/10000000)</f>
        <v/>
      </c>
      <c r="U8028" s="0" t="str">
        <f aca="false">IF(G8028=1,IF(B8028="",1,0),"")</f>
        <v/>
      </c>
    </row>
    <row r="8029" customFormat="false" ht="15" hidden="false" customHeight="false" outlineLevel="0" collapsed="false">
      <c r="A8029" s="35"/>
      <c r="B8029" s="35"/>
      <c r="G8029" s="0" t="str">
        <f aca="false">IF(A8029="","",IF(AND(A8029&gt;=Debut,A8029&lt;Fin),1,0))</f>
        <v/>
      </c>
      <c r="H8029" s="0" t="str">
        <f aca="false">IF(G8029=1,INT(ROUND((A8029-Debut)*86400,0)/600),"")</f>
        <v/>
      </c>
      <c r="I8029" s="0" t="str">
        <f aca="false">IF(G8029=1,INT(ROUND((A8029-Debut)*86400,0)/3600),"")</f>
        <v/>
      </c>
      <c r="J8029" s="0" t="str">
        <f aca="false">IF(OR(A8029="",B8029=""),"",ROUND((B8029-A8029)*86400,0))</f>
        <v/>
      </c>
      <c r="K8029" s="37" t="str">
        <f aca="false">IF(G8029=1,IF(COUNTIFS($C:$C,C8029,$G:$G,1,$A:$A,"&gt;="&amp;(A8029-FenetreInterm/86400),$A:$A,"&lt;="&amp;A8029)&gt;=NbInterm,1,0),"")</f>
        <v/>
      </c>
      <c r="L8029" s="37" t="str">
        <f aca="false">IF(G8029=1,IF(B8029="",0,IF(J8029&lt;SeuilFugitive,1,0)),"")</f>
        <v/>
      </c>
      <c r="M8029" s="37" t="str">
        <f aca="false">IF(G8029=1,IF(B8029="",IF((Fin-A8029)*24&gt;SeuilFigee,1,0),IF(J8029&gt;SeuilFigee*3600,1,0)),"")</f>
        <v/>
      </c>
      <c r="N8029" s="0" t="str">
        <f aca="false">IF(G8029=1,IF(COUNTIF(H$2:H8029,H8029)=1,COUNTIF($H:$H,H8029),""),"")</f>
        <v/>
      </c>
      <c r="O8029" s="0" t="str">
        <f aca="false">IF(G8029=1,IF(COUNTIF(I$2:I8029,I8029)=1,COUNTIF($I:$I,I8029),""),"")</f>
        <v/>
      </c>
      <c r="P8029" s="38" t="str">
        <f aca="false">IF(G8029=1,IF(COUNTIFS(C$2:C8029,C8029,G$2:G8029,1)=1,COUNTIFS($C:$C,C8029,$G:$G,1)+ROW()/10000000,""),"")</f>
        <v/>
      </c>
      <c r="Q8029" s="0" t="str">
        <f aca="false">IF(K8029=1,IF(COUNTIFS(C$2:C8029,C8029,K$2:K8029,1)=1,1,0),"")</f>
        <v/>
      </c>
      <c r="R8029" s="0" t="str">
        <f aca="false">IF(M8029=1,IF(COUNTIFS(C$2:C8029,C8029,M$2:M8029,1)=1,1,0),"")</f>
        <v/>
      </c>
      <c r="S8029" s="0" t="str">
        <f aca="false">IF(L8029=1,IF(COUNTIFS(C$2:C8029,C8029,L$2:L8029,1)=1,1,0),"")</f>
        <v/>
      </c>
      <c r="T8029" s="38" t="str">
        <f aca="false">IF(N8029="","",N8029+ROW()/10000000)</f>
        <v/>
      </c>
      <c r="U8029" s="0" t="str">
        <f aca="false">IF(G8029=1,IF(B8029="",1,0),"")</f>
        <v/>
      </c>
    </row>
    <row r="8030" customFormat="false" ht="15" hidden="false" customHeight="false" outlineLevel="0" collapsed="false">
      <c r="A8030" s="35"/>
      <c r="B8030" s="35"/>
      <c r="G8030" s="0" t="str">
        <f aca="false">IF(A8030="","",IF(AND(A8030&gt;=Debut,A8030&lt;Fin),1,0))</f>
        <v/>
      </c>
      <c r="H8030" s="0" t="str">
        <f aca="false">IF(G8030=1,INT(ROUND((A8030-Debut)*86400,0)/600),"")</f>
        <v/>
      </c>
      <c r="I8030" s="0" t="str">
        <f aca="false">IF(G8030=1,INT(ROUND((A8030-Debut)*86400,0)/3600),"")</f>
        <v/>
      </c>
      <c r="J8030" s="0" t="str">
        <f aca="false">IF(OR(A8030="",B8030=""),"",ROUND((B8030-A8030)*86400,0))</f>
        <v/>
      </c>
      <c r="K8030" s="37" t="str">
        <f aca="false">IF(G8030=1,IF(COUNTIFS($C:$C,C8030,$G:$G,1,$A:$A,"&gt;="&amp;(A8030-FenetreInterm/86400),$A:$A,"&lt;="&amp;A8030)&gt;=NbInterm,1,0),"")</f>
        <v/>
      </c>
      <c r="L8030" s="37" t="str">
        <f aca="false">IF(G8030=1,IF(B8030="",0,IF(J8030&lt;SeuilFugitive,1,0)),"")</f>
        <v/>
      </c>
      <c r="M8030" s="37" t="str">
        <f aca="false">IF(G8030=1,IF(B8030="",IF((Fin-A8030)*24&gt;SeuilFigee,1,0),IF(J8030&gt;SeuilFigee*3600,1,0)),"")</f>
        <v/>
      </c>
      <c r="N8030" s="0" t="str">
        <f aca="false">IF(G8030=1,IF(COUNTIF(H$2:H8030,H8030)=1,COUNTIF($H:$H,H8030),""),"")</f>
        <v/>
      </c>
      <c r="O8030" s="0" t="str">
        <f aca="false">IF(G8030=1,IF(COUNTIF(I$2:I8030,I8030)=1,COUNTIF($I:$I,I8030),""),"")</f>
        <v/>
      </c>
      <c r="P8030" s="38" t="str">
        <f aca="false">IF(G8030=1,IF(COUNTIFS(C$2:C8030,C8030,G$2:G8030,1)=1,COUNTIFS($C:$C,C8030,$G:$G,1)+ROW()/10000000,""),"")</f>
        <v/>
      </c>
      <c r="Q8030" s="0" t="str">
        <f aca="false">IF(K8030=1,IF(COUNTIFS(C$2:C8030,C8030,K$2:K8030,1)=1,1,0),"")</f>
        <v/>
      </c>
      <c r="R8030" s="0" t="str">
        <f aca="false">IF(M8030=1,IF(COUNTIFS(C$2:C8030,C8030,M$2:M8030,1)=1,1,0),"")</f>
        <v/>
      </c>
      <c r="S8030" s="0" t="str">
        <f aca="false">IF(L8030=1,IF(COUNTIFS(C$2:C8030,C8030,L$2:L8030,1)=1,1,0),"")</f>
        <v/>
      </c>
      <c r="T8030" s="38" t="str">
        <f aca="false">IF(N8030="","",N8030+ROW()/10000000)</f>
        <v/>
      </c>
      <c r="U8030" s="0" t="str">
        <f aca="false">IF(G8030=1,IF(B8030="",1,0),"")</f>
        <v/>
      </c>
    </row>
    <row r="8031" customFormat="false" ht="15" hidden="false" customHeight="false" outlineLevel="0" collapsed="false">
      <c r="A8031" s="35"/>
      <c r="B8031" s="35"/>
      <c r="G8031" s="0" t="str">
        <f aca="false">IF(A8031="","",IF(AND(A8031&gt;=Debut,A8031&lt;Fin),1,0))</f>
        <v/>
      </c>
      <c r="H8031" s="0" t="str">
        <f aca="false">IF(G8031=1,INT(ROUND((A8031-Debut)*86400,0)/600),"")</f>
        <v/>
      </c>
      <c r="I8031" s="0" t="str">
        <f aca="false">IF(G8031=1,INT(ROUND((A8031-Debut)*86400,0)/3600),"")</f>
        <v/>
      </c>
      <c r="J8031" s="0" t="str">
        <f aca="false">IF(OR(A8031="",B8031=""),"",ROUND((B8031-A8031)*86400,0))</f>
        <v/>
      </c>
      <c r="K8031" s="37" t="str">
        <f aca="false">IF(G8031=1,IF(COUNTIFS($C:$C,C8031,$G:$G,1,$A:$A,"&gt;="&amp;(A8031-FenetreInterm/86400),$A:$A,"&lt;="&amp;A8031)&gt;=NbInterm,1,0),"")</f>
        <v/>
      </c>
      <c r="L8031" s="37" t="str">
        <f aca="false">IF(G8031=1,IF(B8031="",0,IF(J8031&lt;SeuilFugitive,1,0)),"")</f>
        <v/>
      </c>
      <c r="M8031" s="37" t="str">
        <f aca="false">IF(G8031=1,IF(B8031="",IF((Fin-A8031)*24&gt;SeuilFigee,1,0),IF(J8031&gt;SeuilFigee*3600,1,0)),"")</f>
        <v/>
      </c>
      <c r="N8031" s="0" t="str">
        <f aca="false">IF(G8031=1,IF(COUNTIF(H$2:H8031,H8031)=1,COUNTIF($H:$H,H8031),""),"")</f>
        <v/>
      </c>
      <c r="O8031" s="0" t="str">
        <f aca="false">IF(G8031=1,IF(COUNTIF(I$2:I8031,I8031)=1,COUNTIF($I:$I,I8031),""),"")</f>
        <v/>
      </c>
      <c r="P8031" s="38" t="str">
        <f aca="false">IF(G8031=1,IF(COUNTIFS(C$2:C8031,C8031,G$2:G8031,1)=1,COUNTIFS($C:$C,C8031,$G:$G,1)+ROW()/10000000,""),"")</f>
        <v/>
      </c>
      <c r="Q8031" s="0" t="str">
        <f aca="false">IF(K8031=1,IF(COUNTIFS(C$2:C8031,C8031,K$2:K8031,1)=1,1,0),"")</f>
        <v/>
      </c>
      <c r="R8031" s="0" t="str">
        <f aca="false">IF(M8031=1,IF(COUNTIFS(C$2:C8031,C8031,M$2:M8031,1)=1,1,0),"")</f>
        <v/>
      </c>
      <c r="S8031" s="0" t="str">
        <f aca="false">IF(L8031=1,IF(COUNTIFS(C$2:C8031,C8031,L$2:L8031,1)=1,1,0),"")</f>
        <v/>
      </c>
      <c r="T8031" s="38" t="str">
        <f aca="false">IF(N8031="","",N8031+ROW()/10000000)</f>
        <v/>
      </c>
      <c r="U8031" s="0" t="str">
        <f aca="false">IF(G8031=1,IF(B8031="",1,0),"")</f>
        <v/>
      </c>
    </row>
    <row r="8032" customFormat="false" ht="15" hidden="false" customHeight="false" outlineLevel="0" collapsed="false">
      <c r="A8032" s="35"/>
      <c r="B8032" s="35"/>
      <c r="G8032" s="0" t="str">
        <f aca="false">IF(A8032="","",IF(AND(A8032&gt;=Debut,A8032&lt;Fin),1,0))</f>
        <v/>
      </c>
      <c r="H8032" s="0" t="str">
        <f aca="false">IF(G8032=1,INT(ROUND((A8032-Debut)*86400,0)/600),"")</f>
        <v/>
      </c>
      <c r="I8032" s="0" t="str">
        <f aca="false">IF(G8032=1,INT(ROUND((A8032-Debut)*86400,0)/3600),"")</f>
        <v/>
      </c>
      <c r="J8032" s="0" t="str">
        <f aca="false">IF(OR(A8032="",B8032=""),"",ROUND((B8032-A8032)*86400,0))</f>
        <v/>
      </c>
      <c r="K8032" s="37" t="str">
        <f aca="false">IF(G8032=1,IF(COUNTIFS($C:$C,C8032,$G:$G,1,$A:$A,"&gt;="&amp;(A8032-FenetreInterm/86400),$A:$A,"&lt;="&amp;A8032)&gt;=NbInterm,1,0),"")</f>
        <v/>
      </c>
      <c r="L8032" s="37" t="str">
        <f aca="false">IF(G8032=1,IF(B8032="",0,IF(J8032&lt;SeuilFugitive,1,0)),"")</f>
        <v/>
      </c>
      <c r="M8032" s="37" t="str">
        <f aca="false">IF(G8032=1,IF(B8032="",IF((Fin-A8032)*24&gt;SeuilFigee,1,0),IF(J8032&gt;SeuilFigee*3600,1,0)),"")</f>
        <v/>
      </c>
      <c r="N8032" s="0" t="str">
        <f aca="false">IF(G8032=1,IF(COUNTIF(H$2:H8032,H8032)=1,COUNTIF($H:$H,H8032),""),"")</f>
        <v/>
      </c>
      <c r="O8032" s="0" t="str">
        <f aca="false">IF(G8032=1,IF(COUNTIF(I$2:I8032,I8032)=1,COUNTIF($I:$I,I8032),""),"")</f>
        <v/>
      </c>
      <c r="P8032" s="38" t="str">
        <f aca="false">IF(G8032=1,IF(COUNTIFS(C$2:C8032,C8032,G$2:G8032,1)=1,COUNTIFS($C:$C,C8032,$G:$G,1)+ROW()/10000000,""),"")</f>
        <v/>
      </c>
      <c r="Q8032" s="0" t="str">
        <f aca="false">IF(K8032=1,IF(COUNTIFS(C$2:C8032,C8032,K$2:K8032,1)=1,1,0),"")</f>
        <v/>
      </c>
      <c r="R8032" s="0" t="str">
        <f aca="false">IF(M8032=1,IF(COUNTIFS(C$2:C8032,C8032,M$2:M8032,1)=1,1,0),"")</f>
        <v/>
      </c>
      <c r="S8032" s="0" t="str">
        <f aca="false">IF(L8032=1,IF(COUNTIFS(C$2:C8032,C8032,L$2:L8032,1)=1,1,0),"")</f>
        <v/>
      </c>
      <c r="T8032" s="38" t="str">
        <f aca="false">IF(N8032="","",N8032+ROW()/10000000)</f>
        <v/>
      </c>
      <c r="U8032" s="0" t="str">
        <f aca="false">IF(G8032=1,IF(B8032="",1,0),"")</f>
        <v/>
      </c>
    </row>
    <row r="8033" customFormat="false" ht="15" hidden="false" customHeight="false" outlineLevel="0" collapsed="false">
      <c r="A8033" s="35"/>
      <c r="B8033" s="35"/>
      <c r="G8033" s="0" t="str">
        <f aca="false">IF(A8033="","",IF(AND(A8033&gt;=Debut,A8033&lt;Fin),1,0))</f>
        <v/>
      </c>
      <c r="H8033" s="0" t="str">
        <f aca="false">IF(G8033=1,INT(ROUND((A8033-Debut)*86400,0)/600),"")</f>
        <v/>
      </c>
      <c r="I8033" s="0" t="str">
        <f aca="false">IF(G8033=1,INT(ROUND((A8033-Debut)*86400,0)/3600),"")</f>
        <v/>
      </c>
      <c r="J8033" s="0" t="str">
        <f aca="false">IF(OR(A8033="",B8033=""),"",ROUND((B8033-A8033)*86400,0))</f>
        <v/>
      </c>
      <c r="K8033" s="37" t="str">
        <f aca="false">IF(G8033=1,IF(COUNTIFS($C:$C,C8033,$G:$G,1,$A:$A,"&gt;="&amp;(A8033-FenetreInterm/86400),$A:$A,"&lt;="&amp;A8033)&gt;=NbInterm,1,0),"")</f>
        <v/>
      </c>
      <c r="L8033" s="37" t="str">
        <f aca="false">IF(G8033=1,IF(B8033="",0,IF(J8033&lt;SeuilFugitive,1,0)),"")</f>
        <v/>
      </c>
      <c r="M8033" s="37" t="str">
        <f aca="false">IF(G8033=1,IF(B8033="",IF((Fin-A8033)*24&gt;SeuilFigee,1,0),IF(J8033&gt;SeuilFigee*3600,1,0)),"")</f>
        <v/>
      </c>
      <c r="N8033" s="0" t="str">
        <f aca="false">IF(G8033=1,IF(COUNTIF(H$2:H8033,H8033)=1,COUNTIF($H:$H,H8033),""),"")</f>
        <v/>
      </c>
      <c r="O8033" s="0" t="str">
        <f aca="false">IF(G8033=1,IF(COUNTIF(I$2:I8033,I8033)=1,COUNTIF($I:$I,I8033),""),"")</f>
        <v/>
      </c>
      <c r="P8033" s="38" t="str">
        <f aca="false">IF(G8033=1,IF(COUNTIFS(C$2:C8033,C8033,G$2:G8033,1)=1,COUNTIFS($C:$C,C8033,$G:$G,1)+ROW()/10000000,""),"")</f>
        <v/>
      </c>
      <c r="Q8033" s="0" t="str">
        <f aca="false">IF(K8033=1,IF(COUNTIFS(C$2:C8033,C8033,K$2:K8033,1)=1,1,0),"")</f>
        <v/>
      </c>
      <c r="R8033" s="0" t="str">
        <f aca="false">IF(M8033=1,IF(COUNTIFS(C$2:C8033,C8033,M$2:M8033,1)=1,1,0),"")</f>
        <v/>
      </c>
      <c r="S8033" s="0" t="str">
        <f aca="false">IF(L8033=1,IF(COUNTIFS(C$2:C8033,C8033,L$2:L8033,1)=1,1,0),"")</f>
        <v/>
      </c>
      <c r="T8033" s="38" t="str">
        <f aca="false">IF(N8033="","",N8033+ROW()/10000000)</f>
        <v/>
      </c>
      <c r="U8033" s="0" t="str">
        <f aca="false">IF(G8033=1,IF(B8033="",1,0),"")</f>
        <v/>
      </c>
    </row>
    <row r="8034" customFormat="false" ht="15" hidden="false" customHeight="false" outlineLevel="0" collapsed="false">
      <c r="A8034" s="35"/>
      <c r="B8034" s="35"/>
      <c r="G8034" s="0" t="str">
        <f aca="false">IF(A8034="","",IF(AND(A8034&gt;=Debut,A8034&lt;Fin),1,0))</f>
        <v/>
      </c>
      <c r="H8034" s="0" t="str">
        <f aca="false">IF(G8034=1,INT(ROUND((A8034-Debut)*86400,0)/600),"")</f>
        <v/>
      </c>
      <c r="I8034" s="0" t="str">
        <f aca="false">IF(G8034=1,INT(ROUND((A8034-Debut)*86400,0)/3600),"")</f>
        <v/>
      </c>
      <c r="J8034" s="0" t="str">
        <f aca="false">IF(OR(A8034="",B8034=""),"",ROUND((B8034-A8034)*86400,0))</f>
        <v/>
      </c>
      <c r="K8034" s="37" t="str">
        <f aca="false">IF(G8034=1,IF(COUNTIFS($C:$C,C8034,$G:$G,1,$A:$A,"&gt;="&amp;(A8034-FenetreInterm/86400),$A:$A,"&lt;="&amp;A8034)&gt;=NbInterm,1,0),"")</f>
        <v/>
      </c>
      <c r="L8034" s="37" t="str">
        <f aca="false">IF(G8034=1,IF(B8034="",0,IF(J8034&lt;SeuilFugitive,1,0)),"")</f>
        <v/>
      </c>
      <c r="M8034" s="37" t="str">
        <f aca="false">IF(G8034=1,IF(B8034="",IF((Fin-A8034)*24&gt;SeuilFigee,1,0),IF(J8034&gt;SeuilFigee*3600,1,0)),"")</f>
        <v/>
      </c>
      <c r="N8034" s="0" t="str">
        <f aca="false">IF(G8034=1,IF(COUNTIF(H$2:H8034,H8034)=1,COUNTIF($H:$H,H8034),""),"")</f>
        <v/>
      </c>
      <c r="O8034" s="0" t="str">
        <f aca="false">IF(G8034=1,IF(COUNTIF(I$2:I8034,I8034)=1,COUNTIF($I:$I,I8034),""),"")</f>
        <v/>
      </c>
      <c r="P8034" s="38" t="str">
        <f aca="false">IF(G8034=1,IF(COUNTIFS(C$2:C8034,C8034,G$2:G8034,1)=1,COUNTIFS($C:$C,C8034,$G:$G,1)+ROW()/10000000,""),"")</f>
        <v/>
      </c>
      <c r="Q8034" s="0" t="str">
        <f aca="false">IF(K8034=1,IF(COUNTIFS(C$2:C8034,C8034,K$2:K8034,1)=1,1,0),"")</f>
        <v/>
      </c>
      <c r="R8034" s="0" t="str">
        <f aca="false">IF(M8034=1,IF(COUNTIFS(C$2:C8034,C8034,M$2:M8034,1)=1,1,0),"")</f>
        <v/>
      </c>
      <c r="S8034" s="0" t="str">
        <f aca="false">IF(L8034=1,IF(COUNTIFS(C$2:C8034,C8034,L$2:L8034,1)=1,1,0),"")</f>
        <v/>
      </c>
      <c r="T8034" s="38" t="str">
        <f aca="false">IF(N8034="","",N8034+ROW()/10000000)</f>
        <v/>
      </c>
      <c r="U8034" s="0" t="str">
        <f aca="false">IF(G8034=1,IF(B8034="",1,0),"")</f>
        <v/>
      </c>
    </row>
    <row r="8035" customFormat="false" ht="15" hidden="false" customHeight="false" outlineLevel="0" collapsed="false">
      <c r="A8035" s="35"/>
      <c r="B8035" s="35"/>
      <c r="G8035" s="0" t="str">
        <f aca="false">IF(A8035="","",IF(AND(A8035&gt;=Debut,A8035&lt;Fin),1,0))</f>
        <v/>
      </c>
      <c r="H8035" s="0" t="str">
        <f aca="false">IF(G8035=1,INT(ROUND((A8035-Debut)*86400,0)/600),"")</f>
        <v/>
      </c>
      <c r="I8035" s="0" t="str">
        <f aca="false">IF(G8035=1,INT(ROUND((A8035-Debut)*86400,0)/3600),"")</f>
        <v/>
      </c>
      <c r="J8035" s="0" t="str">
        <f aca="false">IF(OR(A8035="",B8035=""),"",ROUND((B8035-A8035)*86400,0))</f>
        <v/>
      </c>
      <c r="K8035" s="37" t="str">
        <f aca="false">IF(G8035=1,IF(COUNTIFS($C:$C,C8035,$G:$G,1,$A:$A,"&gt;="&amp;(A8035-FenetreInterm/86400),$A:$A,"&lt;="&amp;A8035)&gt;=NbInterm,1,0),"")</f>
        <v/>
      </c>
      <c r="L8035" s="37" t="str">
        <f aca="false">IF(G8035=1,IF(B8035="",0,IF(J8035&lt;SeuilFugitive,1,0)),"")</f>
        <v/>
      </c>
      <c r="M8035" s="37" t="str">
        <f aca="false">IF(G8035=1,IF(B8035="",IF((Fin-A8035)*24&gt;SeuilFigee,1,0),IF(J8035&gt;SeuilFigee*3600,1,0)),"")</f>
        <v/>
      </c>
      <c r="N8035" s="0" t="str">
        <f aca="false">IF(G8035=1,IF(COUNTIF(H$2:H8035,H8035)=1,COUNTIF($H:$H,H8035),""),"")</f>
        <v/>
      </c>
      <c r="O8035" s="0" t="str">
        <f aca="false">IF(G8035=1,IF(COUNTIF(I$2:I8035,I8035)=1,COUNTIF($I:$I,I8035),""),"")</f>
        <v/>
      </c>
      <c r="P8035" s="38" t="str">
        <f aca="false">IF(G8035=1,IF(COUNTIFS(C$2:C8035,C8035,G$2:G8035,1)=1,COUNTIFS($C:$C,C8035,$G:$G,1)+ROW()/10000000,""),"")</f>
        <v/>
      </c>
      <c r="Q8035" s="0" t="str">
        <f aca="false">IF(K8035=1,IF(COUNTIFS(C$2:C8035,C8035,K$2:K8035,1)=1,1,0),"")</f>
        <v/>
      </c>
      <c r="R8035" s="0" t="str">
        <f aca="false">IF(M8035=1,IF(COUNTIFS(C$2:C8035,C8035,M$2:M8035,1)=1,1,0),"")</f>
        <v/>
      </c>
      <c r="S8035" s="0" t="str">
        <f aca="false">IF(L8035=1,IF(COUNTIFS(C$2:C8035,C8035,L$2:L8035,1)=1,1,0),"")</f>
        <v/>
      </c>
      <c r="T8035" s="38" t="str">
        <f aca="false">IF(N8035="","",N8035+ROW()/10000000)</f>
        <v/>
      </c>
      <c r="U8035" s="0" t="str">
        <f aca="false">IF(G8035=1,IF(B8035="",1,0),"")</f>
        <v/>
      </c>
    </row>
    <row r="8036" customFormat="false" ht="15" hidden="false" customHeight="false" outlineLevel="0" collapsed="false">
      <c r="A8036" s="35"/>
      <c r="B8036" s="35"/>
      <c r="G8036" s="0" t="str">
        <f aca="false">IF(A8036="","",IF(AND(A8036&gt;=Debut,A8036&lt;Fin),1,0))</f>
        <v/>
      </c>
      <c r="H8036" s="0" t="str">
        <f aca="false">IF(G8036=1,INT(ROUND((A8036-Debut)*86400,0)/600),"")</f>
        <v/>
      </c>
      <c r="I8036" s="0" t="str">
        <f aca="false">IF(G8036=1,INT(ROUND((A8036-Debut)*86400,0)/3600),"")</f>
        <v/>
      </c>
      <c r="J8036" s="0" t="str">
        <f aca="false">IF(OR(A8036="",B8036=""),"",ROUND((B8036-A8036)*86400,0))</f>
        <v/>
      </c>
      <c r="K8036" s="37" t="str">
        <f aca="false">IF(G8036=1,IF(COUNTIFS($C:$C,C8036,$G:$G,1,$A:$A,"&gt;="&amp;(A8036-FenetreInterm/86400),$A:$A,"&lt;="&amp;A8036)&gt;=NbInterm,1,0),"")</f>
        <v/>
      </c>
      <c r="L8036" s="37" t="str">
        <f aca="false">IF(G8036=1,IF(B8036="",0,IF(J8036&lt;SeuilFugitive,1,0)),"")</f>
        <v/>
      </c>
      <c r="M8036" s="37" t="str">
        <f aca="false">IF(G8036=1,IF(B8036="",IF((Fin-A8036)*24&gt;SeuilFigee,1,0),IF(J8036&gt;SeuilFigee*3600,1,0)),"")</f>
        <v/>
      </c>
      <c r="N8036" s="0" t="str">
        <f aca="false">IF(G8036=1,IF(COUNTIF(H$2:H8036,H8036)=1,COUNTIF($H:$H,H8036),""),"")</f>
        <v/>
      </c>
      <c r="O8036" s="0" t="str">
        <f aca="false">IF(G8036=1,IF(COUNTIF(I$2:I8036,I8036)=1,COUNTIF($I:$I,I8036),""),"")</f>
        <v/>
      </c>
      <c r="P8036" s="38" t="str">
        <f aca="false">IF(G8036=1,IF(COUNTIFS(C$2:C8036,C8036,G$2:G8036,1)=1,COUNTIFS($C:$C,C8036,$G:$G,1)+ROW()/10000000,""),"")</f>
        <v/>
      </c>
      <c r="Q8036" s="0" t="str">
        <f aca="false">IF(K8036=1,IF(COUNTIFS(C$2:C8036,C8036,K$2:K8036,1)=1,1,0),"")</f>
        <v/>
      </c>
      <c r="R8036" s="0" t="str">
        <f aca="false">IF(M8036=1,IF(COUNTIFS(C$2:C8036,C8036,M$2:M8036,1)=1,1,0),"")</f>
        <v/>
      </c>
      <c r="S8036" s="0" t="str">
        <f aca="false">IF(L8036=1,IF(COUNTIFS(C$2:C8036,C8036,L$2:L8036,1)=1,1,0),"")</f>
        <v/>
      </c>
      <c r="T8036" s="38" t="str">
        <f aca="false">IF(N8036="","",N8036+ROW()/10000000)</f>
        <v/>
      </c>
      <c r="U8036" s="0" t="str">
        <f aca="false">IF(G8036=1,IF(B8036="",1,0),"")</f>
        <v/>
      </c>
    </row>
    <row r="8037" customFormat="false" ht="15" hidden="false" customHeight="false" outlineLevel="0" collapsed="false">
      <c r="A8037" s="35"/>
      <c r="B8037" s="35"/>
      <c r="G8037" s="0" t="str">
        <f aca="false">IF(A8037="","",IF(AND(A8037&gt;=Debut,A8037&lt;Fin),1,0))</f>
        <v/>
      </c>
      <c r="H8037" s="0" t="str">
        <f aca="false">IF(G8037=1,INT(ROUND((A8037-Debut)*86400,0)/600),"")</f>
        <v/>
      </c>
      <c r="I8037" s="0" t="str">
        <f aca="false">IF(G8037=1,INT(ROUND((A8037-Debut)*86400,0)/3600),"")</f>
        <v/>
      </c>
      <c r="J8037" s="0" t="str">
        <f aca="false">IF(OR(A8037="",B8037=""),"",ROUND((B8037-A8037)*86400,0))</f>
        <v/>
      </c>
      <c r="K8037" s="37" t="str">
        <f aca="false">IF(G8037=1,IF(COUNTIFS($C:$C,C8037,$G:$G,1,$A:$A,"&gt;="&amp;(A8037-FenetreInterm/86400),$A:$A,"&lt;="&amp;A8037)&gt;=NbInterm,1,0),"")</f>
        <v/>
      </c>
      <c r="L8037" s="37" t="str">
        <f aca="false">IF(G8037=1,IF(B8037="",0,IF(J8037&lt;SeuilFugitive,1,0)),"")</f>
        <v/>
      </c>
      <c r="M8037" s="37" t="str">
        <f aca="false">IF(G8037=1,IF(B8037="",IF((Fin-A8037)*24&gt;SeuilFigee,1,0),IF(J8037&gt;SeuilFigee*3600,1,0)),"")</f>
        <v/>
      </c>
      <c r="N8037" s="0" t="str">
        <f aca="false">IF(G8037=1,IF(COUNTIF(H$2:H8037,H8037)=1,COUNTIF($H:$H,H8037),""),"")</f>
        <v/>
      </c>
      <c r="O8037" s="0" t="str">
        <f aca="false">IF(G8037=1,IF(COUNTIF(I$2:I8037,I8037)=1,COUNTIF($I:$I,I8037),""),"")</f>
        <v/>
      </c>
      <c r="P8037" s="38" t="str">
        <f aca="false">IF(G8037=1,IF(COUNTIFS(C$2:C8037,C8037,G$2:G8037,1)=1,COUNTIFS($C:$C,C8037,$G:$G,1)+ROW()/10000000,""),"")</f>
        <v/>
      </c>
      <c r="Q8037" s="0" t="str">
        <f aca="false">IF(K8037=1,IF(COUNTIFS(C$2:C8037,C8037,K$2:K8037,1)=1,1,0),"")</f>
        <v/>
      </c>
      <c r="R8037" s="0" t="str">
        <f aca="false">IF(M8037=1,IF(COUNTIFS(C$2:C8037,C8037,M$2:M8037,1)=1,1,0),"")</f>
        <v/>
      </c>
      <c r="S8037" s="0" t="str">
        <f aca="false">IF(L8037=1,IF(COUNTIFS(C$2:C8037,C8037,L$2:L8037,1)=1,1,0),"")</f>
        <v/>
      </c>
      <c r="T8037" s="38" t="str">
        <f aca="false">IF(N8037="","",N8037+ROW()/10000000)</f>
        <v/>
      </c>
      <c r="U8037" s="0" t="str">
        <f aca="false">IF(G8037=1,IF(B8037="",1,0),"")</f>
        <v/>
      </c>
    </row>
    <row r="8038" customFormat="false" ht="15" hidden="false" customHeight="false" outlineLevel="0" collapsed="false">
      <c r="A8038" s="35"/>
      <c r="B8038" s="35"/>
      <c r="G8038" s="0" t="str">
        <f aca="false">IF(A8038="","",IF(AND(A8038&gt;=Debut,A8038&lt;Fin),1,0))</f>
        <v/>
      </c>
      <c r="H8038" s="0" t="str">
        <f aca="false">IF(G8038=1,INT(ROUND((A8038-Debut)*86400,0)/600),"")</f>
        <v/>
      </c>
      <c r="I8038" s="0" t="str">
        <f aca="false">IF(G8038=1,INT(ROUND((A8038-Debut)*86400,0)/3600),"")</f>
        <v/>
      </c>
      <c r="J8038" s="0" t="str">
        <f aca="false">IF(OR(A8038="",B8038=""),"",ROUND((B8038-A8038)*86400,0))</f>
        <v/>
      </c>
      <c r="K8038" s="37" t="str">
        <f aca="false">IF(G8038=1,IF(COUNTIFS($C:$C,C8038,$G:$G,1,$A:$A,"&gt;="&amp;(A8038-FenetreInterm/86400),$A:$A,"&lt;="&amp;A8038)&gt;=NbInterm,1,0),"")</f>
        <v/>
      </c>
      <c r="L8038" s="37" t="str">
        <f aca="false">IF(G8038=1,IF(B8038="",0,IF(J8038&lt;SeuilFugitive,1,0)),"")</f>
        <v/>
      </c>
      <c r="M8038" s="37" t="str">
        <f aca="false">IF(G8038=1,IF(B8038="",IF((Fin-A8038)*24&gt;SeuilFigee,1,0),IF(J8038&gt;SeuilFigee*3600,1,0)),"")</f>
        <v/>
      </c>
      <c r="N8038" s="0" t="str">
        <f aca="false">IF(G8038=1,IF(COUNTIF(H$2:H8038,H8038)=1,COUNTIF($H:$H,H8038),""),"")</f>
        <v/>
      </c>
      <c r="O8038" s="0" t="str">
        <f aca="false">IF(G8038=1,IF(COUNTIF(I$2:I8038,I8038)=1,COUNTIF($I:$I,I8038),""),"")</f>
        <v/>
      </c>
      <c r="P8038" s="38" t="str">
        <f aca="false">IF(G8038=1,IF(COUNTIFS(C$2:C8038,C8038,G$2:G8038,1)=1,COUNTIFS($C:$C,C8038,$G:$G,1)+ROW()/10000000,""),"")</f>
        <v/>
      </c>
      <c r="Q8038" s="0" t="str">
        <f aca="false">IF(K8038=1,IF(COUNTIFS(C$2:C8038,C8038,K$2:K8038,1)=1,1,0),"")</f>
        <v/>
      </c>
      <c r="R8038" s="0" t="str">
        <f aca="false">IF(M8038=1,IF(COUNTIFS(C$2:C8038,C8038,M$2:M8038,1)=1,1,0),"")</f>
        <v/>
      </c>
      <c r="S8038" s="0" t="str">
        <f aca="false">IF(L8038=1,IF(COUNTIFS(C$2:C8038,C8038,L$2:L8038,1)=1,1,0),"")</f>
        <v/>
      </c>
      <c r="T8038" s="38" t="str">
        <f aca="false">IF(N8038="","",N8038+ROW()/10000000)</f>
        <v/>
      </c>
      <c r="U8038" s="0" t="str">
        <f aca="false">IF(G8038=1,IF(B8038="",1,0),"")</f>
        <v/>
      </c>
    </row>
    <row r="8039" customFormat="false" ht="15" hidden="false" customHeight="false" outlineLevel="0" collapsed="false">
      <c r="A8039" s="35"/>
      <c r="B8039" s="35"/>
      <c r="G8039" s="0" t="str">
        <f aca="false">IF(A8039="","",IF(AND(A8039&gt;=Debut,A8039&lt;Fin),1,0))</f>
        <v/>
      </c>
      <c r="H8039" s="0" t="str">
        <f aca="false">IF(G8039=1,INT(ROUND((A8039-Debut)*86400,0)/600),"")</f>
        <v/>
      </c>
      <c r="I8039" s="0" t="str">
        <f aca="false">IF(G8039=1,INT(ROUND((A8039-Debut)*86400,0)/3600),"")</f>
        <v/>
      </c>
      <c r="J8039" s="0" t="str">
        <f aca="false">IF(OR(A8039="",B8039=""),"",ROUND((B8039-A8039)*86400,0))</f>
        <v/>
      </c>
      <c r="K8039" s="37" t="str">
        <f aca="false">IF(G8039=1,IF(COUNTIFS($C:$C,C8039,$G:$G,1,$A:$A,"&gt;="&amp;(A8039-FenetreInterm/86400),$A:$A,"&lt;="&amp;A8039)&gt;=NbInterm,1,0),"")</f>
        <v/>
      </c>
      <c r="L8039" s="37" t="str">
        <f aca="false">IF(G8039=1,IF(B8039="",0,IF(J8039&lt;SeuilFugitive,1,0)),"")</f>
        <v/>
      </c>
      <c r="M8039" s="37" t="str">
        <f aca="false">IF(G8039=1,IF(B8039="",IF((Fin-A8039)*24&gt;SeuilFigee,1,0),IF(J8039&gt;SeuilFigee*3600,1,0)),"")</f>
        <v/>
      </c>
      <c r="N8039" s="0" t="str">
        <f aca="false">IF(G8039=1,IF(COUNTIF(H$2:H8039,H8039)=1,COUNTIF($H:$H,H8039),""),"")</f>
        <v/>
      </c>
      <c r="O8039" s="0" t="str">
        <f aca="false">IF(G8039=1,IF(COUNTIF(I$2:I8039,I8039)=1,COUNTIF($I:$I,I8039),""),"")</f>
        <v/>
      </c>
      <c r="P8039" s="38" t="str">
        <f aca="false">IF(G8039=1,IF(COUNTIFS(C$2:C8039,C8039,G$2:G8039,1)=1,COUNTIFS($C:$C,C8039,$G:$G,1)+ROW()/10000000,""),"")</f>
        <v/>
      </c>
      <c r="Q8039" s="0" t="str">
        <f aca="false">IF(K8039=1,IF(COUNTIFS(C$2:C8039,C8039,K$2:K8039,1)=1,1,0),"")</f>
        <v/>
      </c>
      <c r="R8039" s="0" t="str">
        <f aca="false">IF(M8039=1,IF(COUNTIFS(C$2:C8039,C8039,M$2:M8039,1)=1,1,0),"")</f>
        <v/>
      </c>
      <c r="S8039" s="0" t="str">
        <f aca="false">IF(L8039=1,IF(COUNTIFS(C$2:C8039,C8039,L$2:L8039,1)=1,1,0),"")</f>
        <v/>
      </c>
      <c r="T8039" s="38" t="str">
        <f aca="false">IF(N8039="","",N8039+ROW()/10000000)</f>
        <v/>
      </c>
      <c r="U8039" s="0" t="str">
        <f aca="false">IF(G8039=1,IF(B8039="",1,0),"")</f>
        <v/>
      </c>
    </row>
    <row r="8040" customFormat="false" ht="15" hidden="false" customHeight="false" outlineLevel="0" collapsed="false">
      <c r="A8040" s="35"/>
      <c r="B8040" s="35"/>
      <c r="G8040" s="0" t="str">
        <f aca="false">IF(A8040="","",IF(AND(A8040&gt;=Debut,A8040&lt;Fin),1,0))</f>
        <v/>
      </c>
      <c r="H8040" s="0" t="str">
        <f aca="false">IF(G8040=1,INT(ROUND((A8040-Debut)*86400,0)/600),"")</f>
        <v/>
      </c>
      <c r="I8040" s="0" t="str">
        <f aca="false">IF(G8040=1,INT(ROUND((A8040-Debut)*86400,0)/3600),"")</f>
        <v/>
      </c>
      <c r="J8040" s="0" t="str">
        <f aca="false">IF(OR(A8040="",B8040=""),"",ROUND((B8040-A8040)*86400,0))</f>
        <v/>
      </c>
      <c r="K8040" s="37" t="str">
        <f aca="false">IF(G8040=1,IF(COUNTIFS($C:$C,C8040,$G:$G,1,$A:$A,"&gt;="&amp;(A8040-FenetreInterm/86400),$A:$A,"&lt;="&amp;A8040)&gt;=NbInterm,1,0),"")</f>
        <v/>
      </c>
      <c r="L8040" s="37" t="str">
        <f aca="false">IF(G8040=1,IF(B8040="",0,IF(J8040&lt;SeuilFugitive,1,0)),"")</f>
        <v/>
      </c>
      <c r="M8040" s="37" t="str">
        <f aca="false">IF(G8040=1,IF(B8040="",IF((Fin-A8040)*24&gt;SeuilFigee,1,0),IF(J8040&gt;SeuilFigee*3600,1,0)),"")</f>
        <v/>
      </c>
      <c r="N8040" s="0" t="str">
        <f aca="false">IF(G8040=1,IF(COUNTIF(H$2:H8040,H8040)=1,COUNTIF($H:$H,H8040),""),"")</f>
        <v/>
      </c>
      <c r="O8040" s="0" t="str">
        <f aca="false">IF(G8040=1,IF(COUNTIF(I$2:I8040,I8040)=1,COUNTIF($I:$I,I8040),""),"")</f>
        <v/>
      </c>
      <c r="P8040" s="38" t="str">
        <f aca="false">IF(G8040=1,IF(COUNTIFS(C$2:C8040,C8040,G$2:G8040,1)=1,COUNTIFS($C:$C,C8040,$G:$G,1)+ROW()/10000000,""),"")</f>
        <v/>
      </c>
      <c r="Q8040" s="0" t="str">
        <f aca="false">IF(K8040=1,IF(COUNTIFS(C$2:C8040,C8040,K$2:K8040,1)=1,1,0),"")</f>
        <v/>
      </c>
      <c r="R8040" s="0" t="str">
        <f aca="false">IF(M8040=1,IF(COUNTIFS(C$2:C8040,C8040,M$2:M8040,1)=1,1,0),"")</f>
        <v/>
      </c>
      <c r="S8040" s="0" t="str">
        <f aca="false">IF(L8040=1,IF(COUNTIFS(C$2:C8040,C8040,L$2:L8040,1)=1,1,0),"")</f>
        <v/>
      </c>
      <c r="T8040" s="38" t="str">
        <f aca="false">IF(N8040="","",N8040+ROW()/10000000)</f>
        <v/>
      </c>
      <c r="U8040" s="0" t="str">
        <f aca="false">IF(G8040=1,IF(B8040="",1,0),"")</f>
        <v/>
      </c>
    </row>
    <row r="8041" customFormat="false" ht="15" hidden="false" customHeight="false" outlineLevel="0" collapsed="false">
      <c r="A8041" s="35"/>
      <c r="B8041" s="35"/>
      <c r="G8041" s="0" t="str">
        <f aca="false">IF(A8041="","",IF(AND(A8041&gt;=Debut,A8041&lt;Fin),1,0))</f>
        <v/>
      </c>
      <c r="H8041" s="0" t="str">
        <f aca="false">IF(G8041=1,INT(ROUND((A8041-Debut)*86400,0)/600),"")</f>
        <v/>
      </c>
      <c r="I8041" s="0" t="str">
        <f aca="false">IF(G8041=1,INT(ROUND((A8041-Debut)*86400,0)/3600),"")</f>
        <v/>
      </c>
      <c r="J8041" s="0" t="str">
        <f aca="false">IF(OR(A8041="",B8041=""),"",ROUND((B8041-A8041)*86400,0))</f>
        <v/>
      </c>
      <c r="K8041" s="37" t="str">
        <f aca="false">IF(G8041=1,IF(COUNTIFS($C:$C,C8041,$G:$G,1,$A:$A,"&gt;="&amp;(A8041-FenetreInterm/86400),$A:$A,"&lt;="&amp;A8041)&gt;=NbInterm,1,0),"")</f>
        <v/>
      </c>
      <c r="L8041" s="37" t="str">
        <f aca="false">IF(G8041=1,IF(B8041="",0,IF(J8041&lt;SeuilFugitive,1,0)),"")</f>
        <v/>
      </c>
      <c r="M8041" s="37" t="str">
        <f aca="false">IF(G8041=1,IF(B8041="",IF((Fin-A8041)*24&gt;SeuilFigee,1,0),IF(J8041&gt;SeuilFigee*3600,1,0)),"")</f>
        <v/>
      </c>
      <c r="N8041" s="0" t="str">
        <f aca="false">IF(G8041=1,IF(COUNTIF(H$2:H8041,H8041)=1,COUNTIF($H:$H,H8041),""),"")</f>
        <v/>
      </c>
      <c r="O8041" s="0" t="str">
        <f aca="false">IF(G8041=1,IF(COUNTIF(I$2:I8041,I8041)=1,COUNTIF($I:$I,I8041),""),"")</f>
        <v/>
      </c>
      <c r="P8041" s="38" t="str">
        <f aca="false">IF(G8041=1,IF(COUNTIFS(C$2:C8041,C8041,G$2:G8041,1)=1,COUNTIFS($C:$C,C8041,$G:$G,1)+ROW()/10000000,""),"")</f>
        <v/>
      </c>
      <c r="Q8041" s="0" t="str">
        <f aca="false">IF(K8041=1,IF(COUNTIFS(C$2:C8041,C8041,K$2:K8041,1)=1,1,0),"")</f>
        <v/>
      </c>
      <c r="R8041" s="0" t="str">
        <f aca="false">IF(M8041=1,IF(COUNTIFS(C$2:C8041,C8041,M$2:M8041,1)=1,1,0),"")</f>
        <v/>
      </c>
      <c r="S8041" s="0" t="str">
        <f aca="false">IF(L8041=1,IF(COUNTIFS(C$2:C8041,C8041,L$2:L8041,1)=1,1,0),"")</f>
        <v/>
      </c>
      <c r="T8041" s="38" t="str">
        <f aca="false">IF(N8041="","",N8041+ROW()/10000000)</f>
        <v/>
      </c>
      <c r="U8041" s="0" t="str">
        <f aca="false">IF(G8041=1,IF(B8041="",1,0),"")</f>
        <v/>
      </c>
    </row>
    <row r="8042" customFormat="false" ht="15" hidden="false" customHeight="false" outlineLevel="0" collapsed="false">
      <c r="A8042" s="35"/>
      <c r="B8042" s="35"/>
      <c r="G8042" s="0" t="str">
        <f aca="false">IF(A8042="","",IF(AND(A8042&gt;=Debut,A8042&lt;Fin),1,0))</f>
        <v/>
      </c>
      <c r="H8042" s="0" t="str">
        <f aca="false">IF(G8042=1,INT(ROUND((A8042-Debut)*86400,0)/600),"")</f>
        <v/>
      </c>
      <c r="I8042" s="0" t="str">
        <f aca="false">IF(G8042=1,INT(ROUND((A8042-Debut)*86400,0)/3600),"")</f>
        <v/>
      </c>
      <c r="J8042" s="0" t="str">
        <f aca="false">IF(OR(A8042="",B8042=""),"",ROUND((B8042-A8042)*86400,0))</f>
        <v/>
      </c>
      <c r="K8042" s="37" t="str">
        <f aca="false">IF(G8042=1,IF(COUNTIFS($C:$C,C8042,$G:$G,1,$A:$A,"&gt;="&amp;(A8042-FenetreInterm/86400),$A:$A,"&lt;="&amp;A8042)&gt;=NbInterm,1,0),"")</f>
        <v/>
      </c>
      <c r="L8042" s="37" t="str">
        <f aca="false">IF(G8042=1,IF(B8042="",0,IF(J8042&lt;SeuilFugitive,1,0)),"")</f>
        <v/>
      </c>
      <c r="M8042" s="37" t="str">
        <f aca="false">IF(G8042=1,IF(B8042="",IF((Fin-A8042)*24&gt;SeuilFigee,1,0),IF(J8042&gt;SeuilFigee*3600,1,0)),"")</f>
        <v/>
      </c>
      <c r="N8042" s="0" t="str">
        <f aca="false">IF(G8042=1,IF(COUNTIF(H$2:H8042,H8042)=1,COUNTIF($H:$H,H8042),""),"")</f>
        <v/>
      </c>
      <c r="O8042" s="0" t="str">
        <f aca="false">IF(G8042=1,IF(COUNTIF(I$2:I8042,I8042)=1,COUNTIF($I:$I,I8042),""),"")</f>
        <v/>
      </c>
      <c r="P8042" s="38" t="str">
        <f aca="false">IF(G8042=1,IF(COUNTIFS(C$2:C8042,C8042,G$2:G8042,1)=1,COUNTIFS($C:$C,C8042,$G:$G,1)+ROW()/10000000,""),"")</f>
        <v/>
      </c>
      <c r="Q8042" s="0" t="str">
        <f aca="false">IF(K8042=1,IF(COUNTIFS(C$2:C8042,C8042,K$2:K8042,1)=1,1,0),"")</f>
        <v/>
      </c>
      <c r="R8042" s="0" t="str">
        <f aca="false">IF(M8042=1,IF(COUNTIFS(C$2:C8042,C8042,M$2:M8042,1)=1,1,0),"")</f>
        <v/>
      </c>
      <c r="S8042" s="0" t="str">
        <f aca="false">IF(L8042=1,IF(COUNTIFS(C$2:C8042,C8042,L$2:L8042,1)=1,1,0),"")</f>
        <v/>
      </c>
      <c r="T8042" s="38" t="str">
        <f aca="false">IF(N8042="","",N8042+ROW()/10000000)</f>
        <v/>
      </c>
      <c r="U8042" s="0" t="str">
        <f aca="false">IF(G8042=1,IF(B8042="",1,0),"")</f>
        <v/>
      </c>
    </row>
    <row r="8043" customFormat="false" ht="15" hidden="false" customHeight="false" outlineLevel="0" collapsed="false">
      <c r="A8043" s="35"/>
      <c r="B8043" s="35"/>
      <c r="G8043" s="0" t="str">
        <f aca="false">IF(A8043="","",IF(AND(A8043&gt;=Debut,A8043&lt;Fin),1,0))</f>
        <v/>
      </c>
      <c r="H8043" s="0" t="str">
        <f aca="false">IF(G8043=1,INT(ROUND((A8043-Debut)*86400,0)/600),"")</f>
        <v/>
      </c>
      <c r="I8043" s="0" t="str">
        <f aca="false">IF(G8043=1,INT(ROUND((A8043-Debut)*86400,0)/3600),"")</f>
        <v/>
      </c>
      <c r="J8043" s="0" t="str">
        <f aca="false">IF(OR(A8043="",B8043=""),"",ROUND((B8043-A8043)*86400,0))</f>
        <v/>
      </c>
      <c r="K8043" s="37" t="str">
        <f aca="false">IF(G8043=1,IF(COUNTIFS($C:$C,C8043,$G:$G,1,$A:$A,"&gt;="&amp;(A8043-FenetreInterm/86400),$A:$A,"&lt;="&amp;A8043)&gt;=NbInterm,1,0),"")</f>
        <v/>
      </c>
      <c r="L8043" s="37" t="str">
        <f aca="false">IF(G8043=1,IF(B8043="",0,IF(J8043&lt;SeuilFugitive,1,0)),"")</f>
        <v/>
      </c>
      <c r="M8043" s="37" t="str">
        <f aca="false">IF(G8043=1,IF(B8043="",IF((Fin-A8043)*24&gt;SeuilFigee,1,0),IF(J8043&gt;SeuilFigee*3600,1,0)),"")</f>
        <v/>
      </c>
      <c r="N8043" s="0" t="str">
        <f aca="false">IF(G8043=1,IF(COUNTIF(H$2:H8043,H8043)=1,COUNTIF($H:$H,H8043),""),"")</f>
        <v/>
      </c>
      <c r="O8043" s="0" t="str">
        <f aca="false">IF(G8043=1,IF(COUNTIF(I$2:I8043,I8043)=1,COUNTIF($I:$I,I8043),""),"")</f>
        <v/>
      </c>
      <c r="P8043" s="38" t="str">
        <f aca="false">IF(G8043=1,IF(COUNTIFS(C$2:C8043,C8043,G$2:G8043,1)=1,COUNTIFS($C:$C,C8043,$G:$G,1)+ROW()/10000000,""),"")</f>
        <v/>
      </c>
      <c r="Q8043" s="0" t="str">
        <f aca="false">IF(K8043=1,IF(COUNTIFS(C$2:C8043,C8043,K$2:K8043,1)=1,1,0),"")</f>
        <v/>
      </c>
      <c r="R8043" s="0" t="str">
        <f aca="false">IF(M8043=1,IF(COUNTIFS(C$2:C8043,C8043,M$2:M8043,1)=1,1,0),"")</f>
        <v/>
      </c>
      <c r="S8043" s="0" t="str">
        <f aca="false">IF(L8043=1,IF(COUNTIFS(C$2:C8043,C8043,L$2:L8043,1)=1,1,0),"")</f>
        <v/>
      </c>
      <c r="T8043" s="38" t="str">
        <f aca="false">IF(N8043="","",N8043+ROW()/10000000)</f>
        <v/>
      </c>
      <c r="U8043" s="0" t="str">
        <f aca="false">IF(G8043=1,IF(B8043="",1,0),"")</f>
        <v/>
      </c>
    </row>
    <row r="8044" customFormat="false" ht="15" hidden="false" customHeight="false" outlineLevel="0" collapsed="false">
      <c r="A8044" s="35"/>
      <c r="B8044" s="35"/>
      <c r="G8044" s="0" t="str">
        <f aca="false">IF(A8044="","",IF(AND(A8044&gt;=Debut,A8044&lt;Fin),1,0))</f>
        <v/>
      </c>
      <c r="H8044" s="0" t="str">
        <f aca="false">IF(G8044=1,INT(ROUND((A8044-Debut)*86400,0)/600),"")</f>
        <v/>
      </c>
      <c r="I8044" s="0" t="str">
        <f aca="false">IF(G8044=1,INT(ROUND((A8044-Debut)*86400,0)/3600),"")</f>
        <v/>
      </c>
      <c r="J8044" s="0" t="str">
        <f aca="false">IF(OR(A8044="",B8044=""),"",ROUND((B8044-A8044)*86400,0))</f>
        <v/>
      </c>
      <c r="K8044" s="37" t="str">
        <f aca="false">IF(G8044=1,IF(COUNTIFS($C:$C,C8044,$G:$G,1,$A:$A,"&gt;="&amp;(A8044-FenetreInterm/86400),$A:$A,"&lt;="&amp;A8044)&gt;=NbInterm,1,0),"")</f>
        <v/>
      </c>
      <c r="L8044" s="37" t="str">
        <f aca="false">IF(G8044=1,IF(B8044="",0,IF(J8044&lt;SeuilFugitive,1,0)),"")</f>
        <v/>
      </c>
      <c r="M8044" s="37" t="str">
        <f aca="false">IF(G8044=1,IF(B8044="",IF((Fin-A8044)*24&gt;SeuilFigee,1,0),IF(J8044&gt;SeuilFigee*3600,1,0)),"")</f>
        <v/>
      </c>
      <c r="N8044" s="0" t="str">
        <f aca="false">IF(G8044=1,IF(COUNTIF(H$2:H8044,H8044)=1,COUNTIF($H:$H,H8044),""),"")</f>
        <v/>
      </c>
      <c r="O8044" s="0" t="str">
        <f aca="false">IF(G8044=1,IF(COUNTIF(I$2:I8044,I8044)=1,COUNTIF($I:$I,I8044),""),"")</f>
        <v/>
      </c>
      <c r="P8044" s="38" t="str">
        <f aca="false">IF(G8044=1,IF(COUNTIFS(C$2:C8044,C8044,G$2:G8044,1)=1,COUNTIFS($C:$C,C8044,$G:$G,1)+ROW()/10000000,""),"")</f>
        <v/>
      </c>
      <c r="Q8044" s="0" t="str">
        <f aca="false">IF(K8044=1,IF(COUNTIFS(C$2:C8044,C8044,K$2:K8044,1)=1,1,0),"")</f>
        <v/>
      </c>
      <c r="R8044" s="0" t="str">
        <f aca="false">IF(M8044=1,IF(COUNTIFS(C$2:C8044,C8044,M$2:M8044,1)=1,1,0),"")</f>
        <v/>
      </c>
      <c r="S8044" s="0" t="str">
        <f aca="false">IF(L8044=1,IF(COUNTIFS(C$2:C8044,C8044,L$2:L8044,1)=1,1,0),"")</f>
        <v/>
      </c>
      <c r="T8044" s="38" t="str">
        <f aca="false">IF(N8044="","",N8044+ROW()/10000000)</f>
        <v/>
      </c>
      <c r="U8044" s="0" t="str">
        <f aca="false">IF(G8044=1,IF(B8044="",1,0),"")</f>
        <v/>
      </c>
    </row>
    <row r="8045" customFormat="false" ht="15" hidden="false" customHeight="false" outlineLevel="0" collapsed="false">
      <c r="A8045" s="35"/>
      <c r="B8045" s="35"/>
      <c r="G8045" s="0" t="str">
        <f aca="false">IF(A8045="","",IF(AND(A8045&gt;=Debut,A8045&lt;Fin),1,0))</f>
        <v/>
      </c>
      <c r="H8045" s="0" t="str">
        <f aca="false">IF(G8045=1,INT(ROUND((A8045-Debut)*86400,0)/600),"")</f>
        <v/>
      </c>
      <c r="I8045" s="0" t="str">
        <f aca="false">IF(G8045=1,INT(ROUND((A8045-Debut)*86400,0)/3600),"")</f>
        <v/>
      </c>
      <c r="J8045" s="0" t="str">
        <f aca="false">IF(OR(A8045="",B8045=""),"",ROUND((B8045-A8045)*86400,0))</f>
        <v/>
      </c>
      <c r="K8045" s="37" t="str">
        <f aca="false">IF(G8045=1,IF(COUNTIFS($C:$C,C8045,$G:$G,1,$A:$A,"&gt;="&amp;(A8045-FenetreInterm/86400),$A:$A,"&lt;="&amp;A8045)&gt;=NbInterm,1,0),"")</f>
        <v/>
      </c>
      <c r="L8045" s="37" t="str">
        <f aca="false">IF(G8045=1,IF(B8045="",0,IF(J8045&lt;SeuilFugitive,1,0)),"")</f>
        <v/>
      </c>
      <c r="M8045" s="37" t="str">
        <f aca="false">IF(G8045=1,IF(B8045="",IF((Fin-A8045)*24&gt;SeuilFigee,1,0),IF(J8045&gt;SeuilFigee*3600,1,0)),"")</f>
        <v/>
      </c>
      <c r="N8045" s="0" t="str">
        <f aca="false">IF(G8045=1,IF(COUNTIF(H$2:H8045,H8045)=1,COUNTIF($H:$H,H8045),""),"")</f>
        <v/>
      </c>
      <c r="O8045" s="0" t="str">
        <f aca="false">IF(G8045=1,IF(COUNTIF(I$2:I8045,I8045)=1,COUNTIF($I:$I,I8045),""),"")</f>
        <v/>
      </c>
      <c r="P8045" s="38" t="str">
        <f aca="false">IF(G8045=1,IF(COUNTIFS(C$2:C8045,C8045,G$2:G8045,1)=1,COUNTIFS($C:$C,C8045,$G:$G,1)+ROW()/10000000,""),"")</f>
        <v/>
      </c>
      <c r="Q8045" s="0" t="str">
        <f aca="false">IF(K8045=1,IF(COUNTIFS(C$2:C8045,C8045,K$2:K8045,1)=1,1,0),"")</f>
        <v/>
      </c>
      <c r="R8045" s="0" t="str">
        <f aca="false">IF(M8045=1,IF(COUNTIFS(C$2:C8045,C8045,M$2:M8045,1)=1,1,0),"")</f>
        <v/>
      </c>
      <c r="S8045" s="0" t="str">
        <f aca="false">IF(L8045=1,IF(COUNTIFS(C$2:C8045,C8045,L$2:L8045,1)=1,1,0),"")</f>
        <v/>
      </c>
      <c r="T8045" s="38" t="str">
        <f aca="false">IF(N8045="","",N8045+ROW()/10000000)</f>
        <v/>
      </c>
      <c r="U8045" s="0" t="str">
        <f aca="false">IF(G8045=1,IF(B8045="",1,0),"")</f>
        <v/>
      </c>
    </row>
    <row r="8046" customFormat="false" ht="15" hidden="false" customHeight="false" outlineLevel="0" collapsed="false">
      <c r="A8046" s="35"/>
      <c r="B8046" s="35"/>
      <c r="G8046" s="0" t="str">
        <f aca="false">IF(A8046="","",IF(AND(A8046&gt;=Debut,A8046&lt;Fin),1,0))</f>
        <v/>
      </c>
      <c r="H8046" s="0" t="str">
        <f aca="false">IF(G8046=1,INT(ROUND((A8046-Debut)*86400,0)/600),"")</f>
        <v/>
      </c>
      <c r="I8046" s="0" t="str">
        <f aca="false">IF(G8046=1,INT(ROUND((A8046-Debut)*86400,0)/3600),"")</f>
        <v/>
      </c>
      <c r="J8046" s="0" t="str">
        <f aca="false">IF(OR(A8046="",B8046=""),"",ROUND((B8046-A8046)*86400,0))</f>
        <v/>
      </c>
      <c r="K8046" s="37" t="str">
        <f aca="false">IF(G8046=1,IF(COUNTIFS($C:$C,C8046,$G:$G,1,$A:$A,"&gt;="&amp;(A8046-FenetreInterm/86400),$A:$A,"&lt;="&amp;A8046)&gt;=NbInterm,1,0),"")</f>
        <v/>
      </c>
      <c r="L8046" s="37" t="str">
        <f aca="false">IF(G8046=1,IF(B8046="",0,IF(J8046&lt;SeuilFugitive,1,0)),"")</f>
        <v/>
      </c>
      <c r="M8046" s="37" t="str">
        <f aca="false">IF(G8046=1,IF(B8046="",IF((Fin-A8046)*24&gt;SeuilFigee,1,0),IF(J8046&gt;SeuilFigee*3600,1,0)),"")</f>
        <v/>
      </c>
      <c r="N8046" s="0" t="str">
        <f aca="false">IF(G8046=1,IF(COUNTIF(H$2:H8046,H8046)=1,COUNTIF($H:$H,H8046),""),"")</f>
        <v/>
      </c>
      <c r="O8046" s="0" t="str">
        <f aca="false">IF(G8046=1,IF(COUNTIF(I$2:I8046,I8046)=1,COUNTIF($I:$I,I8046),""),"")</f>
        <v/>
      </c>
      <c r="P8046" s="38" t="str">
        <f aca="false">IF(G8046=1,IF(COUNTIFS(C$2:C8046,C8046,G$2:G8046,1)=1,COUNTIFS($C:$C,C8046,$G:$G,1)+ROW()/10000000,""),"")</f>
        <v/>
      </c>
      <c r="Q8046" s="0" t="str">
        <f aca="false">IF(K8046=1,IF(COUNTIFS(C$2:C8046,C8046,K$2:K8046,1)=1,1,0),"")</f>
        <v/>
      </c>
      <c r="R8046" s="0" t="str">
        <f aca="false">IF(M8046=1,IF(COUNTIFS(C$2:C8046,C8046,M$2:M8046,1)=1,1,0),"")</f>
        <v/>
      </c>
      <c r="S8046" s="0" t="str">
        <f aca="false">IF(L8046=1,IF(COUNTIFS(C$2:C8046,C8046,L$2:L8046,1)=1,1,0),"")</f>
        <v/>
      </c>
      <c r="T8046" s="38" t="str">
        <f aca="false">IF(N8046="","",N8046+ROW()/10000000)</f>
        <v/>
      </c>
      <c r="U8046" s="0" t="str">
        <f aca="false">IF(G8046=1,IF(B8046="",1,0),"")</f>
        <v/>
      </c>
    </row>
    <row r="8047" customFormat="false" ht="15" hidden="false" customHeight="false" outlineLevel="0" collapsed="false">
      <c r="A8047" s="35"/>
      <c r="B8047" s="35"/>
      <c r="G8047" s="0" t="str">
        <f aca="false">IF(A8047="","",IF(AND(A8047&gt;=Debut,A8047&lt;Fin),1,0))</f>
        <v/>
      </c>
      <c r="H8047" s="0" t="str">
        <f aca="false">IF(G8047=1,INT(ROUND((A8047-Debut)*86400,0)/600),"")</f>
        <v/>
      </c>
      <c r="I8047" s="0" t="str">
        <f aca="false">IF(G8047=1,INT(ROUND((A8047-Debut)*86400,0)/3600),"")</f>
        <v/>
      </c>
      <c r="J8047" s="0" t="str">
        <f aca="false">IF(OR(A8047="",B8047=""),"",ROUND((B8047-A8047)*86400,0))</f>
        <v/>
      </c>
      <c r="K8047" s="37" t="str">
        <f aca="false">IF(G8047=1,IF(COUNTIFS($C:$C,C8047,$G:$G,1,$A:$A,"&gt;="&amp;(A8047-FenetreInterm/86400),$A:$A,"&lt;="&amp;A8047)&gt;=NbInterm,1,0),"")</f>
        <v/>
      </c>
      <c r="L8047" s="37" t="str">
        <f aca="false">IF(G8047=1,IF(B8047="",0,IF(J8047&lt;SeuilFugitive,1,0)),"")</f>
        <v/>
      </c>
      <c r="M8047" s="37" t="str">
        <f aca="false">IF(G8047=1,IF(B8047="",IF((Fin-A8047)*24&gt;SeuilFigee,1,0),IF(J8047&gt;SeuilFigee*3600,1,0)),"")</f>
        <v/>
      </c>
      <c r="N8047" s="0" t="str">
        <f aca="false">IF(G8047=1,IF(COUNTIF(H$2:H8047,H8047)=1,COUNTIF($H:$H,H8047),""),"")</f>
        <v/>
      </c>
      <c r="O8047" s="0" t="str">
        <f aca="false">IF(G8047=1,IF(COUNTIF(I$2:I8047,I8047)=1,COUNTIF($I:$I,I8047),""),"")</f>
        <v/>
      </c>
      <c r="P8047" s="38" t="str">
        <f aca="false">IF(G8047=1,IF(COUNTIFS(C$2:C8047,C8047,G$2:G8047,1)=1,COUNTIFS($C:$C,C8047,$G:$G,1)+ROW()/10000000,""),"")</f>
        <v/>
      </c>
      <c r="Q8047" s="0" t="str">
        <f aca="false">IF(K8047=1,IF(COUNTIFS(C$2:C8047,C8047,K$2:K8047,1)=1,1,0),"")</f>
        <v/>
      </c>
      <c r="R8047" s="0" t="str">
        <f aca="false">IF(M8047=1,IF(COUNTIFS(C$2:C8047,C8047,M$2:M8047,1)=1,1,0),"")</f>
        <v/>
      </c>
      <c r="S8047" s="0" t="str">
        <f aca="false">IF(L8047=1,IF(COUNTIFS(C$2:C8047,C8047,L$2:L8047,1)=1,1,0),"")</f>
        <v/>
      </c>
      <c r="T8047" s="38" t="str">
        <f aca="false">IF(N8047="","",N8047+ROW()/10000000)</f>
        <v/>
      </c>
      <c r="U8047" s="0" t="str">
        <f aca="false">IF(G8047=1,IF(B8047="",1,0),"")</f>
        <v/>
      </c>
    </row>
    <row r="8048" customFormat="false" ht="15" hidden="false" customHeight="false" outlineLevel="0" collapsed="false">
      <c r="A8048" s="35"/>
      <c r="B8048" s="35"/>
      <c r="G8048" s="0" t="str">
        <f aca="false">IF(A8048="","",IF(AND(A8048&gt;=Debut,A8048&lt;Fin),1,0))</f>
        <v/>
      </c>
      <c r="H8048" s="0" t="str">
        <f aca="false">IF(G8048=1,INT(ROUND((A8048-Debut)*86400,0)/600),"")</f>
        <v/>
      </c>
      <c r="I8048" s="0" t="str">
        <f aca="false">IF(G8048=1,INT(ROUND((A8048-Debut)*86400,0)/3600),"")</f>
        <v/>
      </c>
      <c r="J8048" s="0" t="str">
        <f aca="false">IF(OR(A8048="",B8048=""),"",ROUND((B8048-A8048)*86400,0))</f>
        <v/>
      </c>
      <c r="K8048" s="37" t="str">
        <f aca="false">IF(G8048=1,IF(COUNTIFS($C:$C,C8048,$G:$G,1,$A:$A,"&gt;="&amp;(A8048-FenetreInterm/86400),$A:$A,"&lt;="&amp;A8048)&gt;=NbInterm,1,0),"")</f>
        <v/>
      </c>
      <c r="L8048" s="37" t="str">
        <f aca="false">IF(G8048=1,IF(B8048="",0,IF(J8048&lt;SeuilFugitive,1,0)),"")</f>
        <v/>
      </c>
      <c r="M8048" s="37" t="str">
        <f aca="false">IF(G8048=1,IF(B8048="",IF((Fin-A8048)*24&gt;SeuilFigee,1,0),IF(J8048&gt;SeuilFigee*3600,1,0)),"")</f>
        <v/>
      </c>
      <c r="N8048" s="0" t="str">
        <f aca="false">IF(G8048=1,IF(COUNTIF(H$2:H8048,H8048)=1,COUNTIF($H:$H,H8048),""),"")</f>
        <v/>
      </c>
      <c r="O8048" s="0" t="str">
        <f aca="false">IF(G8048=1,IF(COUNTIF(I$2:I8048,I8048)=1,COUNTIF($I:$I,I8048),""),"")</f>
        <v/>
      </c>
      <c r="P8048" s="38" t="str">
        <f aca="false">IF(G8048=1,IF(COUNTIFS(C$2:C8048,C8048,G$2:G8048,1)=1,COUNTIFS($C:$C,C8048,$G:$G,1)+ROW()/10000000,""),"")</f>
        <v/>
      </c>
      <c r="Q8048" s="0" t="str">
        <f aca="false">IF(K8048=1,IF(COUNTIFS(C$2:C8048,C8048,K$2:K8048,1)=1,1,0),"")</f>
        <v/>
      </c>
      <c r="R8048" s="0" t="str">
        <f aca="false">IF(M8048=1,IF(COUNTIFS(C$2:C8048,C8048,M$2:M8048,1)=1,1,0),"")</f>
        <v/>
      </c>
      <c r="S8048" s="0" t="str">
        <f aca="false">IF(L8048=1,IF(COUNTIFS(C$2:C8048,C8048,L$2:L8048,1)=1,1,0),"")</f>
        <v/>
      </c>
      <c r="T8048" s="38" t="str">
        <f aca="false">IF(N8048="","",N8048+ROW()/10000000)</f>
        <v/>
      </c>
      <c r="U8048" s="0" t="str">
        <f aca="false">IF(G8048=1,IF(B8048="",1,0),"")</f>
        <v/>
      </c>
    </row>
    <row r="8049" customFormat="false" ht="15" hidden="false" customHeight="false" outlineLevel="0" collapsed="false">
      <c r="A8049" s="35"/>
      <c r="B8049" s="35"/>
      <c r="G8049" s="0" t="str">
        <f aca="false">IF(A8049="","",IF(AND(A8049&gt;=Debut,A8049&lt;Fin),1,0))</f>
        <v/>
      </c>
      <c r="H8049" s="0" t="str">
        <f aca="false">IF(G8049=1,INT(ROUND((A8049-Debut)*86400,0)/600),"")</f>
        <v/>
      </c>
      <c r="I8049" s="0" t="str">
        <f aca="false">IF(G8049=1,INT(ROUND((A8049-Debut)*86400,0)/3600),"")</f>
        <v/>
      </c>
      <c r="J8049" s="0" t="str">
        <f aca="false">IF(OR(A8049="",B8049=""),"",ROUND((B8049-A8049)*86400,0))</f>
        <v/>
      </c>
      <c r="K8049" s="37" t="str">
        <f aca="false">IF(G8049=1,IF(COUNTIFS($C:$C,C8049,$G:$G,1,$A:$A,"&gt;="&amp;(A8049-FenetreInterm/86400),$A:$A,"&lt;="&amp;A8049)&gt;=NbInterm,1,0),"")</f>
        <v/>
      </c>
      <c r="L8049" s="37" t="str">
        <f aca="false">IF(G8049=1,IF(B8049="",0,IF(J8049&lt;SeuilFugitive,1,0)),"")</f>
        <v/>
      </c>
      <c r="M8049" s="37" t="str">
        <f aca="false">IF(G8049=1,IF(B8049="",IF((Fin-A8049)*24&gt;SeuilFigee,1,0),IF(J8049&gt;SeuilFigee*3600,1,0)),"")</f>
        <v/>
      </c>
      <c r="N8049" s="0" t="str">
        <f aca="false">IF(G8049=1,IF(COUNTIF(H$2:H8049,H8049)=1,COUNTIF($H:$H,H8049),""),"")</f>
        <v/>
      </c>
      <c r="O8049" s="0" t="str">
        <f aca="false">IF(G8049=1,IF(COUNTIF(I$2:I8049,I8049)=1,COUNTIF($I:$I,I8049),""),"")</f>
        <v/>
      </c>
      <c r="P8049" s="38" t="str">
        <f aca="false">IF(G8049=1,IF(COUNTIFS(C$2:C8049,C8049,G$2:G8049,1)=1,COUNTIFS($C:$C,C8049,$G:$G,1)+ROW()/10000000,""),"")</f>
        <v/>
      </c>
      <c r="Q8049" s="0" t="str">
        <f aca="false">IF(K8049=1,IF(COUNTIFS(C$2:C8049,C8049,K$2:K8049,1)=1,1,0),"")</f>
        <v/>
      </c>
      <c r="R8049" s="0" t="str">
        <f aca="false">IF(M8049=1,IF(COUNTIFS(C$2:C8049,C8049,M$2:M8049,1)=1,1,0),"")</f>
        <v/>
      </c>
      <c r="S8049" s="0" t="str">
        <f aca="false">IF(L8049=1,IF(COUNTIFS(C$2:C8049,C8049,L$2:L8049,1)=1,1,0),"")</f>
        <v/>
      </c>
      <c r="T8049" s="38" t="str">
        <f aca="false">IF(N8049="","",N8049+ROW()/10000000)</f>
        <v/>
      </c>
      <c r="U8049" s="0" t="str">
        <f aca="false">IF(G8049=1,IF(B8049="",1,0),"")</f>
        <v/>
      </c>
    </row>
    <row r="8050" customFormat="false" ht="15" hidden="false" customHeight="false" outlineLevel="0" collapsed="false">
      <c r="A8050" s="35"/>
      <c r="B8050" s="35"/>
      <c r="G8050" s="0" t="str">
        <f aca="false">IF(A8050="","",IF(AND(A8050&gt;=Debut,A8050&lt;Fin),1,0))</f>
        <v/>
      </c>
      <c r="H8050" s="0" t="str">
        <f aca="false">IF(G8050=1,INT(ROUND((A8050-Debut)*86400,0)/600),"")</f>
        <v/>
      </c>
      <c r="I8050" s="0" t="str">
        <f aca="false">IF(G8050=1,INT(ROUND((A8050-Debut)*86400,0)/3600),"")</f>
        <v/>
      </c>
      <c r="J8050" s="0" t="str">
        <f aca="false">IF(OR(A8050="",B8050=""),"",ROUND((B8050-A8050)*86400,0))</f>
        <v/>
      </c>
      <c r="K8050" s="37" t="str">
        <f aca="false">IF(G8050=1,IF(COUNTIFS($C:$C,C8050,$G:$G,1,$A:$A,"&gt;="&amp;(A8050-FenetreInterm/86400),$A:$A,"&lt;="&amp;A8050)&gt;=NbInterm,1,0),"")</f>
        <v/>
      </c>
      <c r="L8050" s="37" t="str">
        <f aca="false">IF(G8050=1,IF(B8050="",0,IF(J8050&lt;SeuilFugitive,1,0)),"")</f>
        <v/>
      </c>
      <c r="M8050" s="37" t="str">
        <f aca="false">IF(G8050=1,IF(B8050="",IF((Fin-A8050)*24&gt;SeuilFigee,1,0),IF(J8050&gt;SeuilFigee*3600,1,0)),"")</f>
        <v/>
      </c>
      <c r="N8050" s="0" t="str">
        <f aca="false">IF(G8050=1,IF(COUNTIF(H$2:H8050,H8050)=1,COUNTIF($H:$H,H8050),""),"")</f>
        <v/>
      </c>
      <c r="O8050" s="0" t="str">
        <f aca="false">IF(G8050=1,IF(COUNTIF(I$2:I8050,I8050)=1,COUNTIF($I:$I,I8050),""),"")</f>
        <v/>
      </c>
      <c r="P8050" s="38" t="str">
        <f aca="false">IF(G8050=1,IF(COUNTIFS(C$2:C8050,C8050,G$2:G8050,1)=1,COUNTIFS($C:$C,C8050,$G:$G,1)+ROW()/10000000,""),"")</f>
        <v/>
      </c>
      <c r="Q8050" s="0" t="str">
        <f aca="false">IF(K8050=1,IF(COUNTIFS(C$2:C8050,C8050,K$2:K8050,1)=1,1,0),"")</f>
        <v/>
      </c>
      <c r="R8050" s="0" t="str">
        <f aca="false">IF(M8050=1,IF(COUNTIFS(C$2:C8050,C8050,M$2:M8050,1)=1,1,0),"")</f>
        <v/>
      </c>
      <c r="S8050" s="0" t="str">
        <f aca="false">IF(L8050=1,IF(COUNTIFS(C$2:C8050,C8050,L$2:L8050,1)=1,1,0),"")</f>
        <v/>
      </c>
      <c r="T8050" s="38" t="str">
        <f aca="false">IF(N8050="","",N8050+ROW()/10000000)</f>
        <v/>
      </c>
      <c r="U8050" s="0" t="str">
        <f aca="false">IF(G8050=1,IF(B8050="",1,0),"")</f>
        <v/>
      </c>
    </row>
    <row r="8051" customFormat="false" ht="15" hidden="false" customHeight="false" outlineLevel="0" collapsed="false">
      <c r="A8051" s="35"/>
      <c r="B8051" s="35"/>
      <c r="G8051" s="0" t="str">
        <f aca="false">IF(A8051="","",IF(AND(A8051&gt;=Debut,A8051&lt;Fin),1,0))</f>
        <v/>
      </c>
      <c r="H8051" s="0" t="str">
        <f aca="false">IF(G8051=1,INT(ROUND((A8051-Debut)*86400,0)/600),"")</f>
        <v/>
      </c>
      <c r="I8051" s="0" t="str">
        <f aca="false">IF(G8051=1,INT(ROUND((A8051-Debut)*86400,0)/3600),"")</f>
        <v/>
      </c>
      <c r="J8051" s="0" t="str">
        <f aca="false">IF(OR(A8051="",B8051=""),"",ROUND((B8051-A8051)*86400,0))</f>
        <v/>
      </c>
      <c r="K8051" s="37" t="str">
        <f aca="false">IF(G8051=1,IF(COUNTIFS($C:$C,C8051,$G:$G,1,$A:$A,"&gt;="&amp;(A8051-FenetreInterm/86400),$A:$A,"&lt;="&amp;A8051)&gt;=NbInterm,1,0),"")</f>
        <v/>
      </c>
      <c r="L8051" s="37" t="str">
        <f aca="false">IF(G8051=1,IF(B8051="",0,IF(J8051&lt;SeuilFugitive,1,0)),"")</f>
        <v/>
      </c>
      <c r="M8051" s="37" t="str">
        <f aca="false">IF(G8051=1,IF(B8051="",IF((Fin-A8051)*24&gt;SeuilFigee,1,0),IF(J8051&gt;SeuilFigee*3600,1,0)),"")</f>
        <v/>
      </c>
      <c r="N8051" s="0" t="str">
        <f aca="false">IF(G8051=1,IF(COUNTIF(H$2:H8051,H8051)=1,COUNTIF($H:$H,H8051),""),"")</f>
        <v/>
      </c>
      <c r="O8051" s="0" t="str">
        <f aca="false">IF(G8051=1,IF(COUNTIF(I$2:I8051,I8051)=1,COUNTIF($I:$I,I8051),""),"")</f>
        <v/>
      </c>
      <c r="P8051" s="38" t="str">
        <f aca="false">IF(G8051=1,IF(COUNTIFS(C$2:C8051,C8051,G$2:G8051,1)=1,COUNTIFS($C:$C,C8051,$G:$G,1)+ROW()/10000000,""),"")</f>
        <v/>
      </c>
      <c r="Q8051" s="0" t="str">
        <f aca="false">IF(K8051=1,IF(COUNTIFS(C$2:C8051,C8051,K$2:K8051,1)=1,1,0),"")</f>
        <v/>
      </c>
      <c r="R8051" s="0" t="str">
        <f aca="false">IF(M8051=1,IF(COUNTIFS(C$2:C8051,C8051,M$2:M8051,1)=1,1,0),"")</f>
        <v/>
      </c>
      <c r="S8051" s="0" t="str">
        <f aca="false">IF(L8051=1,IF(COUNTIFS(C$2:C8051,C8051,L$2:L8051,1)=1,1,0),"")</f>
        <v/>
      </c>
      <c r="T8051" s="38" t="str">
        <f aca="false">IF(N8051="","",N8051+ROW()/10000000)</f>
        <v/>
      </c>
      <c r="U8051" s="0" t="str">
        <f aca="false">IF(G8051=1,IF(B8051="",1,0),"")</f>
        <v/>
      </c>
    </row>
    <row r="8052" customFormat="false" ht="15" hidden="false" customHeight="false" outlineLevel="0" collapsed="false">
      <c r="A8052" s="35"/>
      <c r="B8052" s="35"/>
      <c r="G8052" s="0" t="str">
        <f aca="false">IF(A8052="","",IF(AND(A8052&gt;=Debut,A8052&lt;Fin),1,0))</f>
        <v/>
      </c>
      <c r="H8052" s="0" t="str">
        <f aca="false">IF(G8052=1,INT(ROUND((A8052-Debut)*86400,0)/600),"")</f>
        <v/>
      </c>
      <c r="I8052" s="0" t="str">
        <f aca="false">IF(G8052=1,INT(ROUND((A8052-Debut)*86400,0)/3600),"")</f>
        <v/>
      </c>
      <c r="J8052" s="0" t="str">
        <f aca="false">IF(OR(A8052="",B8052=""),"",ROUND((B8052-A8052)*86400,0))</f>
        <v/>
      </c>
      <c r="K8052" s="37" t="str">
        <f aca="false">IF(G8052=1,IF(COUNTIFS($C:$C,C8052,$G:$G,1,$A:$A,"&gt;="&amp;(A8052-FenetreInterm/86400),$A:$A,"&lt;="&amp;A8052)&gt;=NbInterm,1,0),"")</f>
        <v/>
      </c>
      <c r="L8052" s="37" t="str">
        <f aca="false">IF(G8052=1,IF(B8052="",0,IF(J8052&lt;SeuilFugitive,1,0)),"")</f>
        <v/>
      </c>
      <c r="M8052" s="37" t="str">
        <f aca="false">IF(G8052=1,IF(B8052="",IF((Fin-A8052)*24&gt;SeuilFigee,1,0),IF(J8052&gt;SeuilFigee*3600,1,0)),"")</f>
        <v/>
      </c>
      <c r="N8052" s="0" t="str">
        <f aca="false">IF(G8052=1,IF(COUNTIF(H$2:H8052,H8052)=1,COUNTIF($H:$H,H8052),""),"")</f>
        <v/>
      </c>
      <c r="O8052" s="0" t="str">
        <f aca="false">IF(G8052=1,IF(COUNTIF(I$2:I8052,I8052)=1,COUNTIF($I:$I,I8052),""),"")</f>
        <v/>
      </c>
      <c r="P8052" s="38" t="str">
        <f aca="false">IF(G8052=1,IF(COUNTIFS(C$2:C8052,C8052,G$2:G8052,1)=1,COUNTIFS($C:$C,C8052,$G:$G,1)+ROW()/10000000,""),"")</f>
        <v/>
      </c>
      <c r="Q8052" s="0" t="str">
        <f aca="false">IF(K8052=1,IF(COUNTIFS(C$2:C8052,C8052,K$2:K8052,1)=1,1,0),"")</f>
        <v/>
      </c>
      <c r="R8052" s="0" t="str">
        <f aca="false">IF(M8052=1,IF(COUNTIFS(C$2:C8052,C8052,M$2:M8052,1)=1,1,0),"")</f>
        <v/>
      </c>
      <c r="S8052" s="0" t="str">
        <f aca="false">IF(L8052=1,IF(COUNTIFS(C$2:C8052,C8052,L$2:L8052,1)=1,1,0),"")</f>
        <v/>
      </c>
      <c r="T8052" s="38" t="str">
        <f aca="false">IF(N8052="","",N8052+ROW()/10000000)</f>
        <v/>
      </c>
      <c r="U8052" s="0" t="str">
        <f aca="false">IF(G8052=1,IF(B8052="",1,0),"")</f>
        <v/>
      </c>
    </row>
    <row r="8053" customFormat="false" ht="15" hidden="false" customHeight="false" outlineLevel="0" collapsed="false">
      <c r="A8053" s="35"/>
      <c r="B8053" s="35"/>
      <c r="G8053" s="0" t="str">
        <f aca="false">IF(A8053="","",IF(AND(A8053&gt;=Debut,A8053&lt;Fin),1,0))</f>
        <v/>
      </c>
      <c r="H8053" s="0" t="str">
        <f aca="false">IF(G8053=1,INT(ROUND((A8053-Debut)*86400,0)/600),"")</f>
        <v/>
      </c>
      <c r="I8053" s="0" t="str">
        <f aca="false">IF(G8053=1,INT(ROUND((A8053-Debut)*86400,0)/3600),"")</f>
        <v/>
      </c>
      <c r="J8053" s="0" t="str">
        <f aca="false">IF(OR(A8053="",B8053=""),"",ROUND((B8053-A8053)*86400,0))</f>
        <v/>
      </c>
      <c r="K8053" s="37" t="str">
        <f aca="false">IF(G8053=1,IF(COUNTIFS($C:$C,C8053,$G:$G,1,$A:$A,"&gt;="&amp;(A8053-FenetreInterm/86400),$A:$A,"&lt;="&amp;A8053)&gt;=NbInterm,1,0),"")</f>
        <v/>
      </c>
      <c r="L8053" s="37" t="str">
        <f aca="false">IF(G8053=1,IF(B8053="",0,IF(J8053&lt;SeuilFugitive,1,0)),"")</f>
        <v/>
      </c>
      <c r="M8053" s="37" t="str">
        <f aca="false">IF(G8053=1,IF(B8053="",IF((Fin-A8053)*24&gt;SeuilFigee,1,0),IF(J8053&gt;SeuilFigee*3600,1,0)),"")</f>
        <v/>
      </c>
      <c r="N8053" s="0" t="str">
        <f aca="false">IF(G8053=1,IF(COUNTIF(H$2:H8053,H8053)=1,COUNTIF($H:$H,H8053),""),"")</f>
        <v/>
      </c>
      <c r="O8053" s="0" t="str">
        <f aca="false">IF(G8053=1,IF(COUNTIF(I$2:I8053,I8053)=1,COUNTIF($I:$I,I8053),""),"")</f>
        <v/>
      </c>
      <c r="P8053" s="38" t="str">
        <f aca="false">IF(G8053=1,IF(COUNTIFS(C$2:C8053,C8053,G$2:G8053,1)=1,COUNTIFS($C:$C,C8053,$G:$G,1)+ROW()/10000000,""),"")</f>
        <v/>
      </c>
      <c r="Q8053" s="0" t="str">
        <f aca="false">IF(K8053=1,IF(COUNTIFS(C$2:C8053,C8053,K$2:K8053,1)=1,1,0),"")</f>
        <v/>
      </c>
      <c r="R8053" s="0" t="str">
        <f aca="false">IF(M8053=1,IF(COUNTIFS(C$2:C8053,C8053,M$2:M8053,1)=1,1,0),"")</f>
        <v/>
      </c>
      <c r="S8053" s="0" t="str">
        <f aca="false">IF(L8053=1,IF(COUNTIFS(C$2:C8053,C8053,L$2:L8053,1)=1,1,0),"")</f>
        <v/>
      </c>
      <c r="T8053" s="38" t="str">
        <f aca="false">IF(N8053="","",N8053+ROW()/10000000)</f>
        <v/>
      </c>
      <c r="U8053" s="0" t="str">
        <f aca="false">IF(G8053=1,IF(B8053="",1,0),"")</f>
        <v/>
      </c>
    </row>
    <row r="8054" customFormat="false" ht="15" hidden="false" customHeight="false" outlineLevel="0" collapsed="false">
      <c r="A8054" s="35"/>
      <c r="B8054" s="35"/>
      <c r="G8054" s="0" t="str">
        <f aca="false">IF(A8054="","",IF(AND(A8054&gt;=Debut,A8054&lt;Fin),1,0))</f>
        <v/>
      </c>
      <c r="H8054" s="0" t="str">
        <f aca="false">IF(G8054=1,INT(ROUND((A8054-Debut)*86400,0)/600),"")</f>
        <v/>
      </c>
      <c r="I8054" s="0" t="str">
        <f aca="false">IF(G8054=1,INT(ROUND((A8054-Debut)*86400,0)/3600),"")</f>
        <v/>
      </c>
      <c r="J8054" s="0" t="str">
        <f aca="false">IF(OR(A8054="",B8054=""),"",ROUND((B8054-A8054)*86400,0))</f>
        <v/>
      </c>
      <c r="K8054" s="37" t="str">
        <f aca="false">IF(G8054=1,IF(COUNTIFS($C:$C,C8054,$G:$G,1,$A:$A,"&gt;="&amp;(A8054-FenetreInterm/86400),$A:$A,"&lt;="&amp;A8054)&gt;=NbInterm,1,0),"")</f>
        <v/>
      </c>
      <c r="L8054" s="37" t="str">
        <f aca="false">IF(G8054=1,IF(B8054="",0,IF(J8054&lt;SeuilFugitive,1,0)),"")</f>
        <v/>
      </c>
      <c r="M8054" s="37" t="str">
        <f aca="false">IF(G8054=1,IF(B8054="",IF((Fin-A8054)*24&gt;SeuilFigee,1,0),IF(J8054&gt;SeuilFigee*3600,1,0)),"")</f>
        <v/>
      </c>
      <c r="N8054" s="0" t="str">
        <f aca="false">IF(G8054=1,IF(COUNTIF(H$2:H8054,H8054)=1,COUNTIF($H:$H,H8054),""),"")</f>
        <v/>
      </c>
      <c r="O8054" s="0" t="str">
        <f aca="false">IF(G8054=1,IF(COUNTIF(I$2:I8054,I8054)=1,COUNTIF($I:$I,I8054),""),"")</f>
        <v/>
      </c>
      <c r="P8054" s="38" t="str">
        <f aca="false">IF(G8054=1,IF(COUNTIFS(C$2:C8054,C8054,G$2:G8054,1)=1,COUNTIFS($C:$C,C8054,$G:$G,1)+ROW()/10000000,""),"")</f>
        <v/>
      </c>
      <c r="Q8054" s="0" t="str">
        <f aca="false">IF(K8054=1,IF(COUNTIFS(C$2:C8054,C8054,K$2:K8054,1)=1,1,0),"")</f>
        <v/>
      </c>
      <c r="R8054" s="0" t="str">
        <f aca="false">IF(M8054=1,IF(COUNTIFS(C$2:C8054,C8054,M$2:M8054,1)=1,1,0),"")</f>
        <v/>
      </c>
      <c r="S8054" s="0" t="str">
        <f aca="false">IF(L8054=1,IF(COUNTIFS(C$2:C8054,C8054,L$2:L8054,1)=1,1,0),"")</f>
        <v/>
      </c>
      <c r="T8054" s="38" t="str">
        <f aca="false">IF(N8054="","",N8054+ROW()/10000000)</f>
        <v/>
      </c>
      <c r="U8054" s="0" t="str">
        <f aca="false">IF(G8054=1,IF(B8054="",1,0),"")</f>
        <v/>
      </c>
    </row>
    <row r="8055" customFormat="false" ht="15" hidden="false" customHeight="false" outlineLevel="0" collapsed="false">
      <c r="A8055" s="35"/>
      <c r="B8055" s="35"/>
      <c r="G8055" s="0" t="str">
        <f aca="false">IF(A8055="","",IF(AND(A8055&gt;=Debut,A8055&lt;Fin),1,0))</f>
        <v/>
      </c>
      <c r="H8055" s="0" t="str">
        <f aca="false">IF(G8055=1,INT(ROUND((A8055-Debut)*86400,0)/600),"")</f>
        <v/>
      </c>
      <c r="I8055" s="0" t="str">
        <f aca="false">IF(G8055=1,INT(ROUND((A8055-Debut)*86400,0)/3600),"")</f>
        <v/>
      </c>
      <c r="J8055" s="0" t="str">
        <f aca="false">IF(OR(A8055="",B8055=""),"",ROUND((B8055-A8055)*86400,0))</f>
        <v/>
      </c>
      <c r="K8055" s="37" t="str">
        <f aca="false">IF(G8055=1,IF(COUNTIFS($C:$C,C8055,$G:$G,1,$A:$A,"&gt;="&amp;(A8055-FenetreInterm/86400),$A:$A,"&lt;="&amp;A8055)&gt;=NbInterm,1,0),"")</f>
        <v/>
      </c>
      <c r="L8055" s="37" t="str">
        <f aca="false">IF(G8055=1,IF(B8055="",0,IF(J8055&lt;SeuilFugitive,1,0)),"")</f>
        <v/>
      </c>
      <c r="M8055" s="37" t="str">
        <f aca="false">IF(G8055=1,IF(B8055="",IF((Fin-A8055)*24&gt;SeuilFigee,1,0),IF(J8055&gt;SeuilFigee*3600,1,0)),"")</f>
        <v/>
      </c>
      <c r="N8055" s="0" t="str">
        <f aca="false">IF(G8055=1,IF(COUNTIF(H$2:H8055,H8055)=1,COUNTIF($H:$H,H8055),""),"")</f>
        <v/>
      </c>
      <c r="O8055" s="0" t="str">
        <f aca="false">IF(G8055=1,IF(COUNTIF(I$2:I8055,I8055)=1,COUNTIF($I:$I,I8055),""),"")</f>
        <v/>
      </c>
      <c r="P8055" s="38" t="str">
        <f aca="false">IF(G8055=1,IF(COUNTIFS(C$2:C8055,C8055,G$2:G8055,1)=1,COUNTIFS($C:$C,C8055,$G:$G,1)+ROW()/10000000,""),"")</f>
        <v/>
      </c>
      <c r="Q8055" s="0" t="str">
        <f aca="false">IF(K8055=1,IF(COUNTIFS(C$2:C8055,C8055,K$2:K8055,1)=1,1,0),"")</f>
        <v/>
      </c>
      <c r="R8055" s="0" t="str">
        <f aca="false">IF(M8055=1,IF(COUNTIFS(C$2:C8055,C8055,M$2:M8055,1)=1,1,0),"")</f>
        <v/>
      </c>
      <c r="S8055" s="0" t="str">
        <f aca="false">IF(L8055=1,IF(COUNTIFS(C$2:C8055,C8055,L$2:L8055,1)=1,1,0),"")</f>
        <v/>
      </c>
      <c r="T8055" s="38" t="str">
        <f aca="false">IF(N8055="","",N8055+ROW()/10000000)</f>
        <v/>
      </c>
      <c r="U8055" s="0" t="str">
        <f aca="false">IF(G8055=1,IF(B8055="",1,0),"")</f>
        <v/>
      </c>
    </row>
    <row r="8056" customFormat="false" ht="15" hidden="false" customHeight="false" outlineLevel="0" collapsed="false">
      <c r="A8056" s="35"/>
      <c r="B8056" s="35"/>
      <c r="G8056" s="0" t="str">
        <f aca="false">IF(A8056="","",IF(AND(A8056&gt;=Debut,A8056&lt;Fin),1,0))</f>
        <v/>
      </c>
      <c r="H8056" s="0" t="str">
        <f aca="false">IF(G8056=1,INT(ROUND((A8056-Debut)*86400,0)/600),"")</f>
        <v/>
      </c>
      <c r="I8056" s="0" t="str">
        <f aca="false">IF(G8056=1,INT(ROUND((A8056-Debut)*86400,0)/3600),"")</f>
        <v/>
      </c>
      <c r="J8056" s="0" t="str">
        <f aca="false">IF(OR(A8056="",B8056=""),"",ROUND((B8056-A8056)*86400,0))</f>
        <v/>
      </c>
      <c r="K8056" s="37" t="str">
        <f aca="false">IF(G8056=1,IF(COUNTIFS($C:$C,C8056,$G:$G,1,$A:$A,"&gt;="&amp;(A8056-FenetreInterm/86400),$A:$A,"&lt;="&amp;A8056)&gt;=NbInterm,1,0),"")</f>
        <v/>
      </c>
      <c r="L8056" s="37" t="str">
        <f aca="false">IF(G8056=1,IF(B8056="",0,IF(J8056&lt;SeuilFugitive,1,0)),"")</f>
        <v/>
      </c>
      <c r="M8056" s="37" t="str">
        <f aca="false">IF(G8056=1,IF(B8056="",IF((Fin-A8056)*24&gt;SeuilFigee,1,0),IF(J8056&gt;SeuilFigee*3600,1,0)),"")</f>
        <v/>
      </c>
      <c r="N8056" s="0" t="str">
        <f aca="false">IF(G8056=1,IF(COUNTIF(H$2:H8056,H8056)=1,COUNTIF($H:$H,H8056),""),"")</f>
        <v/>
      </c>
      <c r="O8056" s="0" t="str">
        <f aca="false">IF(G8056=1,IF(COUNTIF(I$2:I8056,I8056)=1,COUNTIF($I:$I,I8056),""),"")</f>
        <v/>
      </c>
      <c r="P8056" s="38" t="str">
        <f aca="false">IF(G8056=1,IF(COUNTIFS(C$2:C8056,C8056,G$2:G8056,1)=1,COUNTIFS($C:$C,C8056,$G:$G,1)+ROW()/10000000,""),"")</f>
        <v/>
      </c>
      <c r="Q8056" s="0" t="str">
        <f aca="false">IF(K8056=1,IF(COUNTIFS(C$2:C8056,C8056,K$2:K8056,1)=1,1,0),"")</f>
        <v/>
      </c>
      <c r="R8056" s="0" t="str">
        <f aca="false">IF(M8056=1,IF(COUNTIFS(C$2:C8056,C8056,M$2:M8056,1)=1,1,0),"")</f>
        <v/>
      </c>
      <c r="S8056" s="0" t="str">
        <f aca="false">IF(L8056=1,IF(COUNTIFS(C$2:C8056,C8056,L$2:L8056,1)=1,1,0),"")</f>
        <v/>
      </c>
      <c r="T8056" s="38" t="str">
        <f aca="false">IF(N8056="","",N8056+ROW()/10000000)</f>
        <v/>
      </c>
      <c r="U8056" s="0" t="str">
        <f aca="false">IF(G8056=1,IF(B8056="",1,0),"")</f>
        <v/>
      </c>
    </row>
    <row r="8057" customFormat="false" ht="15" hidden="false" customHeight="false" outlineLevel="0" collapsed="false">
      <c r="A8057" s="35"/>
      <c r="B8057" s="35"/>
      <c r="G8057" s="0" t="str">
        <f aca="false">IF(A8057="","",IF(AND(A8057&gt;=Debut,A8057&lt;Fin),1,0))</f>
        <v/>
      </c>
      <c r="H8057" s="0" t="str">
        <f aca="false">IF(G8057=1,INT(ROUND((A8057-Debut)*86400,0)/600),"")</f>
        <v/>
      </c>
      <c r="I8057" s="0" t="str">
        <f aca="false">IF(G8057=1,INT(ROUND((A8057-Debut)*86400,0)/3600),"")</f>
        <v/>
      </c>
      <c r="J8057" s="0" t="str">
        <f aca="false">IF(OR(A8057="",B8057=""),"",ROUND((B8057-A8057)*86400,0))</f>
        <v/>
      </c>
      <c r="K8057" s="37" t="str">
        <f aca="false">IF(G8057=1,IF(COUNTIFS($C:$C,C8057,$G:$G,1,$A:$A,"&gt;="&amp;(A8057-FenetreInterm/86400),$A:$A,"&lt;="&amp;A8057)&gt;=NbInterm,1,0),"")</f>
        <v/>
      </c>
      <c r="L8057" s="37" t="str">
        <f aca="false">IF(G8057=1,IF(B8057="",0,IF(J8057&lt;SeuilFugitive,1,0)),"")</f>
        <v/>
      </c>
      <c r="M8057" s="37" t="str">
        <f aca="false">IF(G8057=1,IF(B8057="",IF((Fin-A8057)*24&gt;SeuilFigee,1,0),IF(J8057&gt;SeuilFigee*3600,1,0)),"")</f>
        <v/>
      </c>
      <c r="N8057" s="0" t="str">
        <f aca="false">IF(G8057=1,IF(COUNTIF(H$2:H8057,H8057)=1,COUNTIF($H:$H,H8057),""),"")</f>
        <v/>
      </c>
      <c r="O8057" s="0" t="str">
        <f aca="false">IF(G8057=1,IF(COUNTIF(I$2:I8057,I8057)=1,COUNTIF($I:$I,I8057),""),"")</f>
        <v/>
      </c>
      <c r="P8057" s="38" t="str">
        <f aca="false">IF(G8057=1,IF(COUNTIFS(C$2:C8057,C8057,G$2:G8057,1)=1,COUNTIFS($C:$C,C8057,$G:$G,1)+ROW()/10000000,""),"")</f>
        <v/>
      </c>
      <c r="Q8057" s="0" t="str">
        <f aca="false">IF(K8057=1,IF(COUNTIFS(C$2:C8057,C8057,K$2:K8057,1)=1,1,0),"")</f>
        <v/>
      </c>
      <c r="R8057" s="0" t="str">
        <f aca="false">IF(M8057=1,IF(COUNTIFS(C$2:C8057,C8057,M$2:M8057,1)=1,1,0),"")</f>
        <v/>
      </c>
      <c r="S8057" s="0" t="str">
        <f aca="false">IF(L8057=1,IF(COUNTIFS(C$2:C8057,C8057,L$2:L8057,1)=1,1,0),"")</f>
        <v/>
      </c>
      <c r="T8057" s="38" t="str">
        <f aca="false">IF(N8057="","",N8057+ROW()/10000000)</f>
        <v/>
      </c>
      <c r="U8057" s="0" t="str">
        <f aca="false">IF(G8057=1,IF(B8057="",1,0),"")</f>
        <v/>
      </c>
    </row>
    <row r="8058" customFormat="false" ht="15" hidden="false" customHeight="false" outlineLevel="0" collapsed="false">
      <c r="A8058" s="35"/>
      <c r="B8058" s="35"/>
      <c r="G8058" s="0" t="str">
        <f aca="false">IF(A8058="","",IF(AND(A8058&gt;=Debut,A8058&lt;Fin),1,0))</f>
        <v/>
      </c>
      <c r="H8058" s="0" t="str">
        <f aca="false">IF(G8058=1,INT(ROUND((A8058-Debut)*86400,0)/600),"")</f>
        <v/>
      </c>
      <c r="I8058" s="0" t="str">
        <f aca="false">IF(G8058=1,INT(ROUND((A8058-Debut)*86400,0)/3600),"")</f>
        <v/>
      </c>
      <c r="J8058" s="0" t="str">
        <f aca="false">IF(OR(A8058="",B8058=""),"",ROUND((B8058-A8058)*86400,0))</f>
        <v/>
      </c>
      <c r="K8058" s="37" t="str">
        <f aca="false">IF(G8058=1,IF(COUNTIFS($C:$C,C8058,$G:$G,1,$A:$A,"&gt;="&amp;(A8058-FenetreInterm/86400),$A:$A,"&lt;="&amp;A8058)&gt;=NbInterm,1,0),"")</f>
        <v/>
      </c>
      <c r="L8058" s="37" t="str">
        <f aca="false">IF(G8058=1,IF(B8058="",0,IF(J8058&lt;SeuilFugitive,1,0)),"")</f>
        <v/>
      </c>
      <c r="M8058" s="37" t="str">
        <f aca="false">IF(G8058=1,IF(B8058="",IF((Fin-A8058)*24&gt;SeuilFigee,1,0),IF(J8058&gt;SeuilFigee*3600,1,0)),"")</f>
        <v/>
      </c>
      <c r="N8058" s="0" t="str">
        <f aca="false">IF(G8058=1,IF(COUNTIF(H$2:H8058,H8058)=1,COUNTIF($H:$H,H8058),""),"")</f>
        <v/>
      </c>
      <c r="O8058" s="0" t="str">
        <f aca="false">IF(G8058=1,IF(COUNTIF(I$2:I8058,I8058)=1,COUNTIF($I:$I,I8058),""),"")</f>
        <v/>
      </c>
      <c r="P8058" s="38" t="str">
        <f aca="false">IF(G8058=1,IF(COUNTIFS(C$2:C8058,C8058,G$2:G8058,1)=1,COUNTIFS($C:$C,C8058,$G:$G,1)+ROW()/10000000,""),"")</f>
        <v/>
      </c>
      <c r="Q8058" s="0" t="str">
        <f aca="false">IF(K8058=1,IF(COUNTIFS(C$2:C8058,C8058,K$2:K8058,1)=1,1,0),"")</f>
        <v/>
      </c>
      <c r="R8058" s="0" t="str">
        <f aca="false">IF(M8058=1,IF(COUNTIFS(C$2:C8058,C8058,M$2:M8058,1)=1,1,0),"")</f>
        <v/>
      </c>
      <c r="S8058" s="0" t="str">
        <f aca="false">IF(L8058=1,IF(COUNTIFS(C$2:C8058,C8058,L$2:L8058,1)=1,1,0),"")</f>
        <v/>
      </c>
      <c r="T8058" s="38" t="str">
        <f aca="false">IF(N8058="","",N8058+ROW()/10000000)</f>
        <v/>
      </c>
      <c r="U8058" s="0" t="str">
        <f aca="false">IF(G8058=1,IF(B8058="",1,0),"")</f>
        <v/>
      </c>
    </row>
    <row r="8059" customFormat="false" ht="15" hidden="false" customHeight="false" outlineLevel="0" collapsed="false">
      <c r="A8059" s="35"/>
      <c r="B8059" s="35"/>
      <c r="G8059" s="0" t="str">
        <f aca="false">IF(A8059="","",IF(AND(A8059&gt;=Debut,A8059&lt;Fin),1,0))</f>
        <v/>
      </c>
      <c r="H8059" s="0" t="str">
        <f aca="false">IF(G8059=1,INT(ROUND((A8059-Debut)*86400,0)/600),"")</f>
        <v/>
      </c>
      <c r="I8059" s="0" t="str">
        <f aca="false">IF(G8059=1,INT(ROUND((A8059-Debut)*86400,0)/3600),"")</f>
        <v/>
      </c>
      <c r="J8059" s="0" t="str">
        <f aca="false">IF(OR(A8059="",B8059=""),"",ROUND((B8059-A8059)*86400,0))</f>
        <v/>
      </c>
      <c r="K8059" s="37" t="str">
        <f aca="false">IF(G8059=1,IF(COUNTIFS($C:$C,C8059,$G:$G,1,$A:$A,"&gt;="&amp;(A8059-FenetreInterm/86400),$A:$A,"&lt;="&amp;A8059)&gt;=NbInterm,1,0),"")</f>
        <v/>
      </c>
      <c r="L8059" s="37" t="str">
        <f aca="false">IF(G8059=1,IF(B8059="",0,IF(J8059&lt;SeuilFugitive,1,0)),"")</f>
        <v/>
      </c>
      <c r="M8059" s="37" t="str">
        <f aca="false">IF(G8059=1,IF(B8059="",IF((Fin-A8059)*24&gt;SeuilFigee,1,0),IF(J8059&gt;SeuilFigee*3600,1,0)),"")</f>
        <v/>
      </c>
      <c r="N8059" s="0" t="str">
        <f aca="false">IF(G8059=1,IF(COUNTIF(H$2:H8059,H8059)=1,COUNTIF($H:$H,H8059),""),"")</f>
        <v/>
      </c>
      <c r="O8059" s="0" t="str">
        <f aca="false">IF(G8059=1,IF(COUNTIF(I$2:I8059,I8059)=1,COUNTIF($I:$I,I8059),""),"")</f>
        <v/>
      </c>
      <c r="P8059" s="38" t="str">
        <f aca="false">IF(G8059=1,IF(COUNTIFS(C$2:C8059,C8059,G$2:G8059,1)=1,COUNTIFS($C:$C,C8059,$G:$G,1)+ROW()/10000000,""),"")</f>
        <v/>
      </c>
      <c r="Q8059" s="0" t="str">
        <f aca="false">IF(K8059=1,IF(COUNTIFS(C$2:C8059,C8059,K$2:K8059,1)=1,1,0),"")</f>
        <v/>
      </c>
      <c r="R8059" s="0" t="str">
        <f aca="false">IF(M8059=1,IF(COUNTIFS(C$2:C8059,C8059,M$2:M8059,1)=1,1,0),"")</f>
        <v/>
      </c>
      <c r="S8059" s="0" t="str">
        <f aca="false">IF(L8059=1,IF(COUNTIFS(C$2:C8059,C8059,L$2:L8059,1)=1,1,0),"")</f>
        <v/>
      </c>
      <c r="T8059" s="38" t="str">
        <f aca="false">IF(N8059="","",N8059+ROW()/10000000)</f>
        <v/>
      </c>
      <c r="U8059" s="0" t="str">
        <f aca="false">IF(G8059=1,IF(B8059="",1,0),"")</f>
        <v/>
      </c>
    </row>
    <row r="8060" customFormat="false" ht="15" hidden="false" customHeight="false" outlineLevel="0" collapsed="false">
      <c r="A8060" s="35"/>
      <c r="B8060" s="35"/>
      <c r="G8060" s="0" t="str">
        <f aca="false">IF(A8060="","",IF(AND(A8060&gt;=Debut,A8060&lt;Fin),1,0))</f>
        <v/>
      </c>
      <c r="H8060" s="0" t="str">
        <f aca="false">IF(G8060=1,INT(ROUND((A8060-Debut)*86400,0)/600),"")</f>
        <v/>
      </c>
      <c r="I8060" s="0" t="str">
        <f aca="false">IF(G8060=1,INT(ROUND((A8060-Debut)*86400,0)/3600),"")</f>
        <v/>
      </c>
      <c r="J8060" s="0" t="str">
        <f aca="false">IF(OR(A8060="",B8060=""),"",ROUND((B8060-A8060)*86400,0))</f>
        <v/>
      </c>
      <c r="K8060" s="37" t="str">
        <f aca="false">IF(G8060=1,IF(COUNTIFS($C:$C,C8060,$G:$G,1,$A:$A,"&gt;="&amp;(A8060-FenetreInterm/86400),$A:$A,"&lt;="&amp;A8060)&gt;=NbInterm,1,0),"")</f>
        <v/>
      </c>
      <c r="L8060" s="37" t="str">
        <f aca="false">IF(G8060=1,IF(B8060="",0,IF(J8060&lt;SeuilFugitive,1,0)),"")</f>
        <v/>
      </c>
      <c r="M8060" s="37" t="str">
        <f aca="false">IF(G8060=1,IF(B8060="",IF((Fin-A8060)*24&gt;SeuilFigee,1,0),IF(J8060&gt;SeuilFigee*3600,1,0)),"")</f>
        <v/>
      </c>
      <c r="N8060" s="0" t="str">
        <f aca="false">IF(G8060=1,IF(COUNTIF(H$2:H8060,H8060)=1,COUNTIF($H:$H,H8060),""),"")</f>
        <v/>
      </c>
      <c r="O8060" s="0" t="str">
        <f aca="false">IF(G8060=1,IF(COUNTIF(I$2:I8060,I8060)=1,COUNTIF($I:$I,I8060),""),"")</f>
        <v/>
      </c>
      <c r="P8060" s="38" t="str">
        <f aca="false">IF(G8060=1,IF(COUNTIFS(C$2:C8060,C8060,G$2:G8060,1)=1,COUNTIFS($C:$C,C8060,$G:$G,1)+ROW()/10000000,""),"")</f>
        <v/>
      </c>
      <c r="Q8060" s="0" t="str">
        <f aca="false">IF(K8060=1,IF(COUNTIFS(C$2:C8060,C8060,K$2:K8060,1)=1,1,0),"")</f>
        <v/>
      </c>
      <c r="R8060" s="0" t="str">
        <f aca="false">IF(M8060=1,IF(COUNTIFS(C$2:C8060,C8060,M$2:M8060,1)=1,1,0),"")</f>
        <v/>
      </c>
      <c r="S8060" s="0" t="str">
        <f aca="false">IF(L8060=1,IF(COUNTIFS(C$2:C8060,C8060,L$2:L8060,1)=1,1,0),"")</f>
        <v/>
      </c>
      <c r="T8060" s="38" t="str">
        <f aca="false">IF(N8060="","",N8060+ROW()/10000000)</f>
        <v/>
      </c>
      <c r="U8060" s="0" t="str">
        <f aca="false">IF(G8060=1,IF(B8060="",1,0),"")</f>
        <v/>
      </c>
    </row>
    <row r="8061" customFormat="false" ht="15" hidden="false" customHeight="false" outlineLevel="0" collapsed="false">
      <c r="A8061" s="35"/>
      <c r="B8061" s="35"/>
      <c r="G8061" s="0" t="str">
        <f aca="false">IF(A8061="","",IF(AND(A8061&gt;=Debut,A8061&lt;Fin),1,0))</f>
        <v/>
      </c>
      <c r="H8061" s="0" t="str">
        <f aca="false">IF(G8061=1,INT(ROUND((A8061-Debut)*86400,0)/600),"")</f>
        <v/>
      </c>
      <c r="I8061" s="0" t="str">
        <f aca="false">IF(G8061=1,INT(ROUND((A8061-Debut)*86400,0)/3600),"")</f>
        <v/>
      </c>
      <c r="J8061" s="0" t="str">
        <f aca="false">IF(OR(A8061="",B8061=""),"",ROUND((B8061-A8061)*86400,0))</f>
        <v/>
      </c>
      <c r="K8061" s="37" t="str">
        <f aca="false">IF(G8061=1,IF(COUNTIFS($C:$C,C8061,$G:$G,1,$A:$A,"&gt;="&amp;(A8061-FenetreInterm/86400),$A:$A,"&lt;="&amp;A8061)&gt;=NbInterm,1,0),"")</f>
        <v/>
      </c>
      <c r="L8061" s="37" t="str">
        <f aca="false">IF(G8061=1,IF(B8061="",0,IF(J8061&lt;SeuilFugitive,1,0)),"")</f>
        <v/>
      </c>
      <c r="M8061" s="37" t="str">
        <f aca="false">IF(G8061=1,IF(B8061="",IF((Fin-A8061)*24&gt;SeuilFigee,1,0),IF(J8061&gt;SeuilFigee*3600,1,0)),"")</f>
        <v/>
      </c>
      <c r="N8061" s="0" t="str">
        <f aca="false">IF(G8061=1,IF(COUNTIF(H$2:H8061,H8061)=1,COUNTIF($H:$H,H8061),""),"")</f>
        <v/>
      </c>
      <c r="O8061" s="0" t="str">
        <f aca="false">IF(G8061=1,IF(COUNTIF(I$2:I8061,I8061)=1,COUNTIF($I:$I,I8061),""),"")</f>
        <v/>
      </c>
      <c r="P8061" s="38" t="str">
        <f aca="false">IF(G8061=1,IF(COUNTIFS(C$2:C8061,C8061,G$2:G8061,1)=1,COUNTIFS($C:$C,C8061,$G:$G,1)+ROW()/10000000,""),"")</f>
        <v/>
      </c>
      <c r="Q8061" s="0" t="str">
        <f aca="false">IF(K8061=1,IF(COUNTIFS(C$2:C8061,C8061,K$2:K8061,1)=1,1,0),"")</f>
        <v/>
      </c>
      <c r="R8061" s="0" t="str">
        <f aca="false">IF(M8061=1,IF(COUNTIFS(C$2:C8061,C8061,M$2:M8061,1)=1,1,0),"")</f>
        <v/>
      </c>
      <c r="S8061" s="0" t="str">
        <f aca="false">IF(L8061=1,IF(COUNTIFS(C$2:C8061,C8061,L$2:L8061,1)=1,1,0),"")</f>
        <v/>
      </c>
      <c r="T8061" s="38" t="str">
        <f aca="false">IF(N8061="","",N8061+ROW()/10000000)</f>
        <v/>
      </c>
      <c r="U8061" s="0" t="str">
        <f aca="false">IF(G8061=1,IF(B8061="",1,0),"")</f>
        <v/>
      </c>
    </row>
    <row r="8062" customFormat="false" ht="15" hidden="false" customHeight="false" outlineLevel="0" collapsed="false">
      <c r="A8062" s="35"/>
      <c r="B8062" s="35"/>
      <c r="G8062" s="0" t="str">
        <f aca="false">IF(A8062="","",IF(AND(A8062&gt;=Debut,A8062&lt;Fin),1,0))</f>
        <v/>
      </c>
      <c r="H8062" s="0" t="str">
        <f aca="false">IF(G8062=1,INT(ROUND((A8062-Debut)*86400,0)/600),"")</f>
        <v/>
      </c>
      <c r="I8062" s="0" t="str">
        <f aca="false">IF(G8062=1,INT(ROUND((A8062-Debut)*86400,0)/3600),"")</f>
        <v/>
      </c>
      <c r="J8062" s="0" t="str">
        <f aca="false">IF(OR(A8062="",B8062=""),"",ROUND((B8062-A8062)*86400,0))</f>
        <v/>
      </c>
      <c r="K8062" s="37" t="str">
        <f aca="false">IF(G8062=1,IF(COUNTIFS($C:$C,C8062,$G:$G,1,$A:$A,"&gt;="&amp;(A8062-FenetreInterm/86400),$A:$A,"&lt;="&amp;A8062)&gt;=NbInterm,1,0),"")</f>
        <v/>
      </c>
      <c r="L8062" s="37" t="str">
        <f aca="false">IF(G8062=1,IF(B8062="",0,IF(J8062&lt;SeuilFugitive,1,0)),"")</f>
        <v/>
      </c>
      <c r="M8062" s="37" t="str">
        <f aca="false">IF(G8062=1,IF(B8062="",IF((Fin-A8062)*24&gt;SeuilFigee,1,0),IF(J8062&gt;SeuilFigee*3600,1,0)),"")</f>
        <v/>
      </c>
      <c r="N8062" s="0" t="str">
        <f aca="false">IF(G8062=1,IF(COUNTIF(H$2:H8062,H8062)=1,COUNTIF($H:$H,H8062),""),"")</f>
        <v/>
      </c>
      <c r="O8062" s="0" t="str">
        <f aca="false">IF(G8062=1,IF(COUNTIF(I$2:I8062,I8062)=1,COUNTIF($I:$I,I8062),""),"")</f>
        <v/>
      </c>
      <c r="P8062" s="38" t="str">
        <f aca="false">IF(G8062=1,IF(COUNTIFS(C$2:C8062,C8062,G$2:G8062,1)=1,COUNTIFS($C:$C,C8062,$G:$G,1)+ROW()/10000000,""),"")</f>
        <v/>
      </c>
      <c r="Q8062" s="0" t="str">
        <f aca="false">IF(K8062=1,IF(COUNTIFS(C$2:C8062,C8062,K$2:K8062,1)=1,1,0),"")</f>
        <v/>
      </c>
      <c r="R8062" s="0" t="str">
        <f aca="false">IF(M8062=1,IF(COUNTIFS(C$2:C8062,C8062,M$2:M8062,1)=1,1,0),"")</f>
        <v/>
      </c>
      <c r="S8062" s="0" t="str">
        <f aca="false">IF(L8062=1,IF(COUNTIFS(C$2:C8062,C8062,L$2:L8062,1)=1,1,0),"")</f>
        <v/>
      </c>
      <c r="T8062" s="38" t="str">
        <f aca="false">IF(N8062="","",N8062+ROW()/10000000)</f>
        <v/>
      </c>
      <c r="U8062" s="0" t="str">
        <f aca="false">IF(G8062=1,IF(B8062="",1,0),"")</f>
        <v/>
      </c>
    </row>
    <row r="8063" customFormat="false" ht="15" hidden="false" customHeight="false" outlineLevel="0" collapsed="false">
      <c r="A8063" s="35"/>
      <c r="B8063" s="35"/>
      <c r="G8063" s="0" t="str">
        <f aca="false">IF(A8063="","",IF(AND(A8063&gt;=Debut,A8063&lt;Fin),1,0))</f>
        <v/>
      </c>
      <c r="H8063" s="0" t="str">
        <f aca="false">IF(G8063=1,INT(ROUND((A8063-Debut)*86400,0)/600),"")</f>
        <v/>
      </c>
      <c r="I8063" s="0" t="str">
        <f aca="false">IF(G8063=1,INT(ROUND((A8063-Debut)*86400,0)/3600),"")</f>
        <v/>
      </c>
      <c r="J8063" s="0" t="str">
        <f aca="false">IF(OR(A8063="",B8063=""),"",ROUND((B8063-A8063)*86400,0))</f>
        <v/>
      </c>
      <c r="K8063" s="37" t="str">
        <f aca="false">IF(G8063=1,IF(COUNTIFS($C:$C,C8063,$G:$G,1,$A:$A,"&gt;="&amp;(A8063-FenetreInterm/86400),$A:$A,"&lt;="&amp;A8063)&gt;=NbInterm,1,0),"")</f>
        <v/>
      </c>
      <c r="L8063" s="37" t="str">
        <f aca="false">IF(G8063=1,IF(B8063="",0,IF(J8063&lt;SeuilFugitive,1,0)),"")</f>
        <v/>
      </c>
      <c r="M8063" s="37" t="str">
        <f aca="false">IF(G8063=1,IF(B8063="",IF((Fin-A8063)*24&gt;SeuilFigee,1,0),IF(J8063&gt;SeuilFigee*3600,1,0)),"")</f>
        <v/>
      </c>
      <c r="N8063" s="0" t="str">
        <f aca="false">IF(G8063=1,IF(COUNTIF(H$2:H8063,H8063)=1,COUNTIF($H:$H,H8063),""),"")</f>
        <v/>
      </c>
      <c r="O8063" s="0" t="str">
        <f aca="false">IF(G8063=1,IF(COUNTIF(I$2:I8063,I8063)=1,COUNTIF($I:$I,I8063),""),"")</f>
        <v/>
      </c>
      <c r="P8063" s="38" t="str">
        <f aca="false">IF(G8063=1,IF(COUNTIFS(C$2:C8063,C8063,G$2:G8063,1)=1,COUNTIFS($C:$C,C8063,$G:$G,1)+ROW()/10000000,""),"")</f>
        <v/>
      </c>
      <c r="Q8063" s="0" t="str">
        <f aca="false">IF(K8063=1,IF(COUNTIFS(C$2:C8063,C8063,K$2:K8063,1)=1,1,0),"")</f>
        <v/>
      </c>
      <c r="R8063" s="0" t="str">
        <f aca="false">IF(M8063=1,IF(COUNTIFS(C$2:C8063,C8063,M$2:M8063,1)=1,1,0),"")</f>
        <v/>
      </c>
      <c r="S8063" s="0" t="str">
        <f aca="false">IF(L8063=1,IF(COUNTIFS(C$2:C8063,C8063,L$2:L8063,1)=1,1,0),"")</f>
        <v/>
      </c>
      <c r="T8063" s="38" t="str">
        <f aca="false">IF(N8063="","",N8063+ROW()/10000000)</f>
        <v/>
      </c>
      <c r="U8063" s="0" t="str">
        <f aca="false">IF(G8063=1,IF(B8063="",1,0),"")</f>
        <v/>
      </c>
    </row>
    <row r="8064" customFormat="false" ht="15" hidden="false" customHeight="false" outlineLevel="0" collapsed="false">
      <c r="A8064" s="35"/>
      <c r="B8064" s="35"/>
      <c r="G8064" s="0" t="str">
        <f aca="false">IF(A8064="","",IF(AND(A8064&gt;=Debut,A8064&lt;Fin),1,0))</f>
        <v/>
      </c>
      <c r="H8064" s="0" t="str">
        <f aca="false">IF(G8064=1,INT(ROUND((A8064-Debut)*86400,0)/600),"")</f>
        <v/>
      </c>
      <c r="I8064" s="0" t="str">
        <f aca="false">IF(G8064=1,INT(ROUND((A8064-Debut)*86400,0)/3600),"")</f>
        <v/>
      </c>
      <c r="J8064" s="0" t="str">
        <f aca="false">IF(OR(A8064="",B8064=""),"",ROUND((B8064-A8064)*86400,0))</f>
        <v/>
      </c>
      <c r="K8064" s="37" t="str">
        <f aca="false">IF(G8064=1,IF(COUNTIFS($C:$C,C8064,$G:$G,1,$A:$A,"&gt;="&amp;(A8064-FenetreInterm/86400),$A:$A,"&lt;="&amp;A8064)&gt;=NbInterm,1,0),"")</f>
        <v/>
      </c>
      <c r="L8064" s="37" t="str">
        <f aca="false">IF(G8064=1,IF(B8064="",0,IF(J8064&lt;SeuilFugitive,1,0)),"")</f>
        <v/>
      </c>
      <c r="M8064" s="37" t="str">
        <f aca="false">IF(G8064=1,IF(B8064="",IF((Fin-A8064)*24&gt;SeuilFigee,1,0),IF(J8064&gt;SeuilFigee*3600,1,0)),"")</f>
        <v/>
      </c>
      <c r="N8064" s="0" t="str">
        <f aca="false">IF(G8064=1,IF(COUNTIF(H$2:H8064,H8064)=1,COUNTIF($H:$H,H8064),""),"")</f>
        <v/>
      </c>
      <c r="O8064" s="0" t="str">
        <f aca="false">IF(G8064=1,IF(COUNTIF(I$2:I8064,I8064)=1,COUNTIF($I:$I,I8064),""),"")</f>
        <v/>
      </c>
      <c r="P8064" s="38" t="str">
        <f aca="false">IF(G8064=1,IF(COUNTIFS(C$2:C8064,C8064,G$2:G8064,1)=1,COUNTIFS($C:$C,C8064,$G:$G,1)+ROW()/10000000,""),"")</f>
        <v/>
      </c>
      <c r="Q8064" s="0" t="str">
        <f aca="false">IF(K8064=1,IF(COUNTIFS(C$2:C8064,C8064,K$2:K8064,1)=1,1,0),"")</f>
        <v/>
      </c>
      <c r="R8064" s="0" t="str">
        <f aca="false">IF(M8064=1,IF(COUNTIFS(C$2:C8064,C8064,M$2:M8064,1)=1,1,0),"")</f>
        <v/>
      </c>
      <c r="S8064" s="0" t="str">
        <f aca="false">IF(L8064=1,IF(COUNTIFS(C$2:C8064,C8064,L$2:L8064,1)=1,1,0),"")</f>
        <v/>
      </c>
      <c r="T8064" s="38" t="str">
        <f aca="false">IF(N8064="","",N8064+ROW()/10000000)</f>
        <v/>
      </c>
      <c r="U8064" s="0" t="str">
        <f aca="false">IF(G8064=1,IF(B8064="",1,0),"")</f>
        <v/>
      </c>
    </row>
    <row r="8065" customFormat="false" ht="15" hidden="false" customHeight="false" outlineLevel="0" collapsed="false">
      <c r="A8065" s="35"/>
      <c r="B8065" s="35"/>
      <c r="G8065" s="0" t="str">
        <f aca="false">IF(A8065="","",IF(AND(A8065&gt;=Debut,A8065&lt;Fin),1,0))</f>
        <v/>
      </c>
      <c r="H8065" s="0" t="str">
        <f aca="false">IF(G8065=1,INT(ROUND((A8065-Debut)*86400,0)/600),"")</f>
        <v/>
      </c>
      <c r="I8065" s="0" t="str">
        <f aca="false">IF(G8065=1,INT(ROUND((A8065-Debut)*86400,0)/3600),"")</f>
        <v/>
      </c>
      <c r="J8065" s="0" t="str">
        <f aca="false">IF(OR(A8065="",B8065=""),"",ROUND((B8065-A8065)*86400,0))</f>
        <v/>
      </c>
      <c r="K8065" s="37" t="str">
        <f aca="false">IF(G8065=1,IF(COUNTIFS($C:$C,C8065,$G:$G,1,$A:$A,"&gt;="&amp;(A8065-FenetreInterm/86400),$A:$A,"&lt;="&amp;A8065)&gt;=NbInterm,1,0),"")</f>
        <v/>
      </c>
      <c r="L8065" s="37" t="str">
        <f aca="false">IF(G8065=1,IF(B8065="",0,IF(J8065&lt;SeuilFugitive,1,0)),"")</f>
        <v/>
      </c>
      <c r="M8065" s="37" t="str">
        <f aca="false">IF(G8065=1,IF(B8065="",IF((Fin-A8065)*24&gt;SeuilFigee,1,0),IF(J8065&gt;SeuilFigee*3600,1,0)),"")</f>
        <v/>
      </c>
      <c r="N8065" s="0" t="str">
        <f aca="false">IF(G8065=1,IF(COUNTIF(H$2:H8065,H8065)=1,COUNTIF($H:$H,H8065),""),"")</f>
        <v/>
      </c>
      <c r="O8065" s="0" t="str">
        <f aca="false">IF(G8065=1,IF(COUNTIF(I$2:I8065,I8065)=1,COUNTIF($I:$I,I8065),""),"")</f>
        <v/>
      </c>
      <c r="P8065" s="38" t="str">
        <f aca="false">IF(G8065=1,IF(COUNTIFS(C$2:C8065,C8065,G$2:G8065,1)=1,COUNTIFS($C:$C,C8065,$G:$G,1)+ROW()/10000000,""),"")</f>
        <v/>
      </c>
      <c r="Q8065" s="0" t="str">
        <f aca="false">IF(K8065=1,IF(COUNTIFS(C$2:C8065,C8065,K$2:K8065,1)=1,1,0),"")</f>
        <v/>
      </c>
      <c r="R8065" s="0" t="str">
        <f aca="false">IF(M8065=1,IF(COUNTIFS(C$2:C8065,C8065,M$2:M8065,1)=1,1,0),"")</f>
        <v/>
      </c>
      <c r="S8065" s="0" t="str">
        <f aca="false">IF(L8065=1,IF(COUNTIFS(C$2:C8065,C8065,L$2:L8065,1)=1,1,0),"")</f>
        <v/>
      </c>
      <c r="T8065" s="38" t="str">
        <f aca="false">IF(N8065="","",N8065+ROW()/10000000)</f>
        <v/>
      </c>
      <c r="U8065" s="0" t="str">
        <f aca="false">IF(G8065=1,IF(B8065="",1,0),"")</f>
        <v/>
      </c>
    </row>
    <row r="8066" customFormat="false" ht="15" hidden="false" customHeight="false" outlineLevel="0" collapsed="false">
      <c r="A8066" s="35"/>
      <c r="B8066" s="35"/>
      <c r="G8066" s="0" t="str">
        <f aca="false">IF(A8066="","",IF(AND(A8066&gt;=Debut,A8066&lt;Fin),1,0))</f>
        <v/>
      </c>
      <c r="H8066" s="0" t="str">
        <f aca="false">IF(G8066=1,INT(ROUND((A8066-Debut)*86400,0)/600),"")</f>
        <v/>
      </c>
      <c r="I8066" s="0" t="str">
        <f aca="false">IF(G8066=1,INT(ROUND((A8066-Debut)*86400,0)/3600),"")</f>
        <v/>
      </c>
      <c r="J8066" s="0" t="str">
        <f aca="false">IF(OR(A8066="",B8066=""),"",ROUND((B8066-A8066)*86400,0))</f>
        <v/>
      </c>
      <c r="K8066" s="37" t="str">
        <f aca="false">IF(G8066=1,IF(COUNTIFS($C:$C,C8066,$G:$G,1,$A:$A,"&gt;="&amp;(A8066-FenetreInterm/86400),$A:$A,"&lt;="&amp;A8066)&gt;=NbInterm,1,0),"")</f>
        <v/>
      </c>
      <c r="L8066" s="37" t="str">
        <f aca="false">IF(G8066=1,IF(B8066="",0,IF(J8066&lt;SeuilFugitive,1,0)),"")</f>
        <v/>
      </c>
      <c r="M8066" s="37" t="str">
        <f aca="false">IF(G8066=1,IF(B8066="",IF((Fin-A8066)*24&gt;SeuilFigee,1,0),IF(J8066&gt;SeuilFigee*3600,1,0)),"")</f>
        <v/>
      </c>
      <c r="N8066" s="0" t="str">
        <f aca="false">IF(G8066=1,IF(COUNTIF(H$2:H8066,H8066)=1,COUNTIF($H:$H,H8066),""),"")</f>
        <v/>
      </c>
      <c r="O8066" s="0" t="str">
        <f aca="false">IF(G8066=1,IF(COUNTIF(I$2:I8066,I8066)=1,COUNTIF($I:$I,I8066),""),"")</f>
        <v/>
      </c>
      <c r="P8066" s="38" t="str">
        <f aca="false">IF(G8066=1,IF(COUNTIFS(C$2:C8066,C8066,G$2:G8066,1)=1,COUNTIFS($C:$C,C8066,$G:$G,1)+ROW()/10000000,""),"")</f>
        <v/>
      </c>
      <c r="Q8066" s="0" t="str">
        <f aca="false">IF(K8066=1,IF(COUNTIFS(C$2:C8066,C8066,K$2:K8066,1)=1,1,0),"")</f>
        <v/>
      </c>
      <c r="R8066" s="0" t="str">
        <f aca="false">IF(M8066=1,IF(COUNTIFS(C$2:C8066,C8066,M$2:M8066,1)=1,1,0),"")</f>
        <v/>
      </c>
      <c r="S8066" s="0" t="str">
        <f aca="false">IF(L8066=1,IF(COUNTIFS(C$2:C8066,C8066,L$2:L8066,1)=1,1,0),"")</f>
        <v/>
      </c>
      <c r="T8066" s="38" t="str">
        <f aca="false">IF(N8066="","",N8066+ROW()/10000000)</f>
        <v/>
      </c>
      <c r="U8066" s="0" t="str">
        <f aca="false">IF(G8066=1,IF(B8066="",1,0),"")</f>
        <v/>
      </c>
    </row>
    <row r="8067" customFormat="false" ht="15" hidden="false" customHeight="false" outlineLevel="0" collapsed="false">
      <c r="A8067" s="35"/>
      <c r="B8067" s="35"/>
      <c r="G8067" s="0" t="str">
        <f aca="false">IF(A8067="","",IF(AND(A8067&gt;=Debut,A8067&lt;Fin),1,0))</f>
        <v/>
      </c>
      <c r="H8067" s="0" t="str">
        <f aca="false">IF(G8067=1,INT(ROUND((A8067-Debut)*86400,0)/600),"")</f>
        <v/>
      </c>
      <c r="I8067" s="0" t="str">
        <f aca="false">IF(G8067=1,INT(ROUND((A8067-Debut)*86400,0)/3600),"")</f>
        <v/>
      </c>
      <c r="J8067" s="0" t="str">
        <f aca="false">IF(OR(A8067="",B8067=""),"",ROUND((B8067-A8067)*86400,0))</f>
        <v/>
      </c>
      <c r="K8067" s="37" t="str">
        <f aca="false">IF(G8067=1,IF(COUNTIFS($C:$C,C8067,$G:$G,1,$A:$A,"&gt;="&amp;(A8067-FenetreInterm/86400),$A:$A,"&lt;="&amp;A8067)&gt;=NbInterm,1,0),"")</f>
        <v/>
      </c>
      <c r="L8067" s="37" t="str">
        <f aca="false">IF(G8067=1,IF(B8067="",0,IF(J8067&lt;SeuilFugitive,1,0)),"")</f>
        <v/>
      </c>
      <c r="M8067" s="37" t="str">
        <f aca="false">IF(G8067=1,IF(B8067="",IF((Fin-A8067)*24&gt;SeuilFigee,1,0),IF(J8067&gt;SeuilFigee*3600,1,0)),"")</f>
        <v/>
      </c>
      <c r="N8067" s="0" t="str">
        <f aca="false">IF(G8067=1,IF(COUNTIF(H$2:H8067,H8067)=1,COUNTIF($H:$H,H8067),""),"")</f>
        <v/>
      </c>
      <c r="O8067" s="0" t="str">
        <f aca="false">IF(G8067=1,IF(COUNTIF(I$2:I8067,I8067)=1,COUNTIF($I:$I,I8067),""),"")</f>
        <v/>
      </c>
      <c r="P8067" s="38" t="str">
        <f aca="false">IF(G8067=1,IF(COUNTIFS(C$2:C8067,C8067,G$2:G8067,1)=1,COUNTIFS($C:$C,C8067,$G:$G,1)+ROW()/10000000,""),"")</f>
        <v/>
      </c>
      <c r="Q8067" s="0" t="str">
        <f aca="false">IF(K8067=1,IF(COUNTIFS(C$2:C8067,C8067,K$2:K8067,1)=1,1,0),"")</f>
        <v/>
      </c>
      <c r="R8067" s="0" t="str">
        <f aca="false">IF(M8067=1,IF(COUNTIFS(C$2:C8067,C8067,M$2:M8067,1)=1,1,0),"")</f>
        <v/>
      </c>
      <c r="S8067" s="0" t="str">
        <f aca="false">IF(L8067=1,IF(COUNTIFS(C$2:C8067,C8067,L$2:L8067,1)=1,1,0),"")</f>
        <v/>
      </c>
      <c r="T8067" s="38" t="str">
        <f aca="false">IF(N8067="","",N8067+ROW()/10000000)</f>
        <v/>
      </c>
      <c r="U8067" s="0" t="str">
        <f aca="false">IF(G8067=1,IF(B8067="",1,0),"")</f>
        <v/>
      </c>
    </row>
    <row r="8068" customFormat="false" ht="15" hidden="false" customHeight="false" outlineLevel="0" collapsed="false">
      <c r="A8068" s="35"/>
      <c r="B8068" s="35"/>
      <c r="G8068" s="0" t="str">
        <f aca="false">IF(A8068="","",IF(AND(A8068&gt;=Debut,A8068&lt;Fin),1,0))</f>
        <v/>
      </c>
      <c r="H8068" s="0" t="str">
        <f aca="false">IF(G8068=1,INT(ROUND((A8068-Debut)*86400,0)/600),"")</f>
        <v/>
      </c>
      <c r="I8068" s="0" t="str">
        <f aca="false">IF(G8068=1,INT(ROUND((A8068-Debut)*86400,0)/3600),"")</f>
        <v/>
      </c>
      <c r="J8068" s="0" t="str">
        <f aca="false">IF(OR(A8068="",B8068=""),"",ROUND((B8068-A8068)*86400,0))</f>
        <v/>
      </c>
      <c r="K8068" s="37" t="str">
        <f aca="false">IF(G8068=1,IF(COUNTIFS($C:$C,C8068,$G:$G,1,$A:$A,"&gt;="&amp;(A8068-FenetreInterm/86400),$A:$A,"&lt;="&amp;A8068)&gt;=NbInterm,1,0),"")</f>
        <v/>
      </c>
      <c r="L8068" s="37" t="str">
        <f aca="false">IF(G8068=1,IF(B8068="",0,IF(J8068&lt;SeuilFugitive,1,0)),"")</f>
        <v/>
      </c>
      <c r="M8068" s="37" t="str">
        <f aca="false">IF(G8068=1,IF(B8068="",IF((Fin-A8068)*24&gt;SeuilFigee,1,0),IF(J8068&gt;SeuilFigee*3600,1,0)),"")</f>
        <v/>
      </c>
      <c r="N8068" s="0" t="str">
        <f aca="false">IF(G8068=1,IF(COUNTIF(H$2:H8068,H8068)=1,COUNTIF($H:$H,H8068),""),"")</f>
        <v/>
      </c>
      <c r="O8068" s="0" t="str">
        <f aca="false">IF(G8068=1,IF(COUNTIF(I$2:I8068,I8068)=1,COUNTIF($I:$I,I8068),""),"")</f>
        <v/>
      </c>
      <c r="P8068" s="38" t="str">
        <f aca="false">IF(G8068=1,IF(COUNTIFS(C$2:C8068,C8068,G$2:G8068,1)=1,COUNTIFS($C:$C,C8068,$G:$G,1)+ROW()/10000000,""),"")</f>
        <v/>
      </c>
      <c r="Q8068" s="0" t="str">
        <f aca="false">IF(K8068=1,IF(COUNTIFS(C$2:C8068,C8068,K$2:K8068,1)=1,1,0),"")</f>
        <v/>
      </c>
      <c r="R8068" s="0" t="str">
        <f aca="false">IF(M8068=1,IF(COUNTIFS(C$2:C8068,C8068,M$2:M8068,1)=1,1,0),"")</f>
        <v/>
      </c>
      <c r="S8068" s="0" t="str">
        <f aca="false">IF(L8068=1,IF(COUNTIFS(C$2:C8068,C8068,L$2:L8068,1)=1,1,0),"")</f>
        <v/>
      </c>
      <c r="T8068" s="38" t="str">
        <f aca="false">IF(N8068="","",N8068+ROW()/10000000)</f>
        <v/>
      </c>
      <c r="U8068" s="0" t="str">
        <f aca="false">IF(G8068=1,IF(B8068="",1,0),"")</f>
        <v/>
      </c>
    </row>
    <row r="8069" customFormat="false" ht="15" hidden="false" customHeight="false" outlineLevel="0" collapsed="false">
      <c r="A8069" s="35"/>
      <c r="B8069" s="35"/>
      <c r="G8069" s="0" t="str">
        <f aca="false">IF(A8069="","",IF(AND(A8069&gt;=Debut,A8069&lt;Fin),1,0))</f>
        <v/>
      </c>
      <c r="H8069" s="0" t="str">
        <f aca="false">IF(G8069=1,INT(ROUND((A8069-Debut)*86400,0)/600),"")</f>
        <v/>
      </c>
      <c r="I8069" s="0" t="str">
        <f aca="false">IF(G8069=1,INT(ROUND((A8069-Debut)*86400,0)/3600),"")</f>
        <v/>
      </c>
      <c r="J8069" s="0" t="str">
        <f aca="false">IF(OR(A8069="",B8069=""),"",ROUND((B8069-A8069)*86400,0))</f>
        <v/>
      </c>
      <c r="K8069" s="37" t="str">
        <f aca="false">IF(G8069=1,IF(COUNTIFS($C:$C,C8069,$G:$G,1,$A:$A,"&gt;="&amp;(A8069-FenetreInterm/86400),$A:$A,"&lt;="&amp;A8069)&gt;=NbInterm,1,0),"")</f>
        <v/>
      </c>
      <c r="L8069" s="37" t="str">
        <f aca="false">IF(G8069=1,IF(B8069="",0,IF(J8069&lt;SeuilFugitive,1,0)),"")</f>
        <v/>
      </c>
      <c r="M8069" s="37" t="str">
        <f aca="false">IF(G8069=1,IF(B8069="",IF((Fin-A8069)*24&gt;SeuilFigee,1,0),IF(J8069&gt;SeuilFigee*3600,1,0)),"")</f>
        <v/>
      </c>
      <c r="N8069" s="0" t="str">
        <f aca="false">IF(G8069=1,IF(COUNTIF(H$2:H8069,H8069)=1,COUNTIF($H:$H,H8069),""),"")</f>
        <v/>
      </c>
      <c r="O8069" s="0" t="str">
        <f aca="false">IF(G8069=1,IF(COUNTIF(I$2:I8069,I8069)=1,COUNTIF($I:$I,I8069),""),"")</f>
        <v/>
      </c>
      <c r="P8069" s="38" t="str">
        <f aca="false">IF(G8069=1,IF(COUNTIFS(C$2:C8069,C8069,G$2:G8069,1)=1,COUNTIFS($C:$C,C8069,$G:$G,1)+ROW()/10000000,""),"")</f>
        <v/>
      </c>
      <c r="Q8069" s="0" t="str">
        <f aca="false">IF(K8069=1,IF(COUNTIFS(C$2:C8069,C8069,K$2:K8069,1)=1,1,0),"")</f>
        <v/>
      </c>
      <c r="R8069" s="0" t="str">
        <f aca="false">IF(M8069=1,IF(COUNTIFS(C$2:C8069,C8069,M$2:M8069,1)=1,1,0),"")</f>
        <v/>
      </c>
      <c r="S8069" s="0" t="str">
        <f aca="false">IF(L8069=1,IF(COUNTIFS(C$2:C8069,C8069,L$2:L8069,1)=1,1,0),"")</f>
        <v/>
      </c>
      <c r="T8069" s="38" t="str">
        <f aca="false">IF(N8069="","",N8069+ROW()/10000000)</f>
        <v/>
      </c>
      <c r="U8069" s="0" t="str">
        <f aca="false">IF(G8069=1,IF(B8069="",1,0),"")</f>
        <v/>
      </c>
    </row>
    <row r="8070" customFormat="false" ht="15" hidden="false" customHeight="false" outlineLevel="0" collapsed="false">
      <c r="A8070" s="35"/>
      <c r="B8070" s="35"/>
      <c r="G8070" s="0" t="str">
        <f aca="false">IF(A8070="","",IF(AND(A8070&gt;=Debut,A8070&lt;Fin),1,0))</f>
        <v/>
      </c>
      <c r="H8070" s="0" t="str">
        <f aca="false">IF(G8070=1,INT(ROUND((A8070-Debut)*86400,0)/600),"")</f>
        <v/>
      </c>
      <c r="I8070" s="0" t="str">
        <f aca="false">IF(G8070=1,INT(ROUND((A8070-Debut)*86400,0)/3600),"")</f>
        <v/>
      </c>
      <c r="J8070" s="0" t="str">
        <f aca="false">IF(OR(A8070="",B8070=""),"",ROUND((B8070-A8070)*86400,0))</f>
        <v/>
      </c>
      <c r="K8070" s="37" t="str">
        <f aca="false">IF(G8070=1,IF(COUNTIFS($C:$C,C8070,$G:$G,1,$A:$A,"&gt;="&amp;(A8070-FenetreInterm/86400),$A:$A,"&lt;="&amp;A8070)&gt;=NbInterm,1,0),"")</f>
        <v/>
      </c>
      <c r="L8070" s="37" t="str">
        <f aca="false">IF(G8070=1,IF(B8070="",0,IF(J8070&lt;SeuilFugitive,1,0)),"")</f>
        <v/>
      </c>
      <c r="M8070" s="37" t="str">
        <f aca="false">IF(G8070=1,IF(B8070="",IF((Fin-A8070)*24&gt;SeuilFigee,1,0),IF(J8070&gt;SeuilFigee*3600,1,0)),"")</f>
        <v/>
      </c>
      <c r="N8070" s="0" t="str">
        <f aca="false">IF(G8070=1,IF(COUNTIF(H$2:H8070,H8070)=1,COUNTIF($H:$H,H8070),""),"")</f>
        <v/>
      </c>
      <c r="O8070" s="0" t="str">
        <f aca="false">IF(G8070=1,IF(COUNTIF(I$2:I8070,I8070)=1,COUNTIF($I:$I,I8070),""),"")</f>
        <v/>
      </c>
      <c r="P8070" s="38" t="str">
        <f aca="false">IF(G8070=1,IF(COUNTIFS(C$2:C8070,C8070,G$2:G8070,1)=1,COUNTIFS($C:$C,C8070,$G:$G,1)+ROW()/10000000,""),"")</f>
        <v/>
      </c>
      <c r="Q8070" s="0" t="str">
        <f aca="false">IF(K8070=1,IF(COUNTIFS(C$2:C8070,C8070,K$2:K8070,1)=1,1,0),"")</f>
        <v/>
      </c>
      <c r="R8070" s="0" t="str">
        <f aca="false">IF(M8070=1,IF(COUNTIFS(C$2:C8070,C8070,M$2:M8070,1)=1,1,0),"")</f>
        <v/>
      </c>
      <c r="S8070" s="0" t="str">
        <f aca="false">IF(L8070=1,IF(COUNTIFS(C$2:C8070,C8070,L$2:L8070,1)=1,1,0),"")</f>
        <v/>
      </c>
      <c r="T8070" s="38" t="str">
        <f aca="false">IF(N8070="","",N8070+ROW()/10000000)</f>
        <v/>
      </c>
      <c r="U8070" s="0" t="str">
        <f aca="false">IF(G8070=1,IF(B8070="",1,0),"")</f>
        <v/>
      </c>
    </row>
    <row r="8071" customFormat="false" ht="15" hidden="false" customHeight="false" outlineLevel="0" collapsed="false">
      <c r="A8071" s="35"/>
      <c r="B8071" s="35"/>
      <c r="G8071" s="0" t="str">
        <f aca="false">IF(A8071="","",IF(AND(A8071&gt;=Debut,A8071&lt;Fin),1,0))</f>
        <v/>
      </c>
      <c r="H8071" s="0" t="str">
        <f aca="false">IF(G8071=1,INT(ROUND((A8071-Debut)*86400,0)/600),"")</f>
        <v/>
      </c>
      <c r="I8071" s="0" t="str">
        <f aca="false">IF(G8071=1,INT(ROUND((A8071-Debut)*86400,0)/3600),"")</f>
        <v/>
      </c>
      <c r="J8071" s="0" t="str">
        <f aca="false">IF(OR(A8071="",B8071=""),"",ROUND((B8071-A8071)*86400,0))</f>
        <v/>
      </c>
      <c r="K8071" s="37" t="str">
        <f aca="false">IF(G8071=1,IF(COUNTIFS($C:$C,C8071,$G:$G,1,$A:$A,"&gt;="&amp;(A8071-FenetreInterm/86400),$A:$A,"&lt;="&amp;A8071)&gt;=NbInterm,1,0),"")</f>
        <v/>
      </c>
      <c r="L8071" s="37" t="str">
        <f aca="false">IF(G8071=1,IF(B8071="",0,IF(J8071&lt;SeuilFugitive,1,0)),"")</f>
        <v/>
      </c>
      <c r="M8071" s="37" t="str">
        <f aca="false">IF(G8071=1,IF(B8071="",IF((Fin-A8071)*24&gt;SeuilFigee,1,0),IF(J8071&gt;SeuilFigee*3600,1,0)),"")</f>
        <v/>
      </c>
      <c r="N8071" s="0" t="str">
        <f aca="false">IF(G8071=1,IF(COUNTIF(H$2:H8071,H8071)=1,COUNTIF($H:$H,H8071),""),"")</f>
        <v/>
      </c>
      <c r="O8071" s="0" t="str">
        <f aca="false">IF(G8071=1,IF(COUNTIF(I$2:I8071,I8071)=1,COUNTIF($I:$I,I8071),""),"")</f>
        <v/>
      </c>
      <c r="P8071" s="38" t="str">
        <f aca="false">IF(G8071=1,IF(COUNTIFS(C$2:C8071,C8071,G$2:G8071,1)=1,COUNTIFS($C:$C,C8071,$G:$G,1)+ROW()/10000000,""),"")</f>
        <v/>
      </c>
      <c r="Q8071" s="0" t="str">
        <f aca="false">IF(K8071=1,IF(COUNTIFS(C$2:C8071,C8071,K$2:K8071,1)=1,1,0),"")</f>
        <v/>
      </c>
      <c r="R8071" s="0" t="str">
        <f aca="false">IF(M8071=1,IF(COUNTIFS(C$2:C8071,C8071,M$2:M8071,1)=1,1,0),"")</f>
        <v/>
      </c>
      <c r="S8071" s="0" t="str">
        <f aca="false">IF(L8071=1,IF(COUNTIFS(C$2:C8071,C8071,L$2:L8071,1)=1,1,0),"")</f>
        <v/>
      </c>
      <c r="T8071" s="38" t="str">
        <f aca="false">IF(N8071="","",N8071+ROW()/10000000)</f>
        <v/>
      </c>
      <c r="U8071" s="0" t="str">
        <f aca="false">IF(G8071=1,IF(B8071="",1,0),"")</f>
        <v/>
      </c>
    </row>
    <row r="8072" customFormat="false" ht="15" hidden="false" customHeight="false" outlineLevel="0" collapsed="false">
      <c r="A8072" s="35"/>
      <c r="B8072" s="35"/>
      <c r="G8072" s="0" t="str">
        <f aca="false">IF(A8072="","",IF(AND(A8072&gt;=Debut,A8072&lt;Fin),1,0))</f>
        <v/>
      </c>
      <c r="H8072" s="0" t="str">
        <f aca="false">IF(G8072=1,INT(ROUND((A8072-Debut)*86400,0)/600),"")</f>
        <v/>
      </c>
      <c r="I8072" s="0" t="str">
        <f aca="false">IF(G8072=1,INT(ROUND((A8072-Debut)*86400,0)/3600),"")</f>
        <v/>
      </c>
      <c r="J8072" s="0" t="str">
        <f aca="false">IF(OR(A8072="",B8072=""),"",ROUND((B8072-A8072)*86400,0))</f>
        <v/>
      </c>
      <c r="K8072" s="37" t="str">
        <f aca="false">IF(G8072=1,IF(COUNTIFS($C:$C,C8072,$G:$G,1,$A:$A,"&gt;="&amp;(A8072-FenetreInterm/86400),$A:$A,"&lt;="&amp;A8072)&gt;=NbInterm,1,0),"")</f>
        <v/>
      </c>
      <c r="L8072" s="37" t="str">
        <f aca="false">IF(G8072=1,IF(B8072="",0,IF(J8072&lt;SeuilFugitive,1,0)),"")</f>
        <v/>
      </c>
      <c r="M8072" s="37" t="str">
        <f aca="false">IF(G8072=1,IF(B8072="",IF((Fin-A8072)*24&gt;SeuilFigee,1,0),IF(J8072&gt;SeuilFigee*3600,1,0)),"")</f>
        <v/>
      </c>
      <c r="N8072" s="0" t="str">
        <f aca="false">IF(G8072=1,IF(COUNTIF(H$2:H8072,H8072)=1,COUNTIF($H:$H,H8072),""),"")</f>
        <v/>
      </c>
      <c r="O8072" s="0" t="str">
        <f aca="false">IF(G8072=1,IF(COUNTIF(I$2:I8072,I8072)=1,COUNTIF($I:$I,I8072),""),"")</f>
        <v/>
      </c>
      <c r="P8072" s="38" t="str">
        <f aca="false">IF(G8072=1,IF(COUNTIFS(C$2:C8072,C8072,G$2:G8072,1)=1,COUNTIFS($C:$C,C8072,$G:$G,1)+ROW()/10000000,""),"")</f>
        <v/>
      </c>
      <c r="Q8072" s="0" t="str">
        <f aca="false">IF(K8072=1,IF(COUNTIFS(C$2:C8072,C8072,K$2:K8072,1)=1,1,0),"")</f>
        <v/>
      </c>
      <c r="R8072" s="0" t="str">
        <f aca="false">IF(M8072=1,IF(COUNTIFS(C$2:C8072,C8072,M$2:M8072,1)=1,1,0),"")</f>
        <v/>
      </c>
      <c r="S8072" s="0" t="str">
        <f aca="false">IF(L8072=1,IF(COUNTIFS(C$2:C8072,C8072,L$2:L8072,1)=1,1,0),"")</f>
        <v/>
      </c>
      <c r="T8072" s="38" t="str">
        <f aca="false">IF(N8072="","",N8072+ROW()/10000000)</f>
        <v/>
      </c>
      <c r="U8072" s="0" t="str">
        <f aca="false">IF(G8072=1,IF(B8072="",1,0),"")</f>
        <v/>
      </c>
    </row>
    <row r="8073" customFormat="false" ht="15" hidden="false" customHeight="false" outlineLevel="0" collapsed="false">
      <c r="A8073" s="35"/>
      <c r="B8073" s="35"/>
      <c r="G8073" s="0" t="str">
        <f aca="false">IF(A8073="","",IF(AND(A8073&gt;=Debut,A8073&lt;Fin),1,0))</f>
        <v/>
      </c>
      <c r="H8073" s="0" t="str">
        <f aca="false">IF(G8073=1,INT(ROUND((A8073-Debut)*86400,0)/600),"")</f>
        <v/>
      </c>
      <c r="I8073" s="0" t="str">
        <f aca="false">IF(G8073=1,INT(ROUND((A8073-Debut)*86400,0)/3600),"")</f>
        <v/>
      </c>
      <c r="J8073" s="0" t="str">
        <f aca="false">IF(OR(A8073="",B8073=""),"",ROUND((B8073-A8073)*86400,0))</f>
        <v/>
      </c>
      <c r="K8073" s="37" t="str">
        <f aca="false">IF(G8073=1,IF(COUNTIFS($C:$C,C8073,$G:$G,1,$A:$A,"&gt;="&amp;(A8073-FenetreInterm/86400),$A:$A,"&lt;="&amp;A8073)&gt;=NbInterm,1,0),"")</f>
        <v/>
      </c>
      <c r="L8073" s="37" t="str">
        <f aca="false">IF(G8073=1,IF(B8073="",0,IF(J8073&lt;SeuilFugitive,1,0)),"")</f>
        <v/>
      </c>
      <c r="M8073" s="37" t="str">
        <f aca="false">IF(G8073=1,IF(B8073="",IF((Fin-A8073)*24&gt;SeuilFigee,1,0),IF(J8073&gt;SeuilFigee*3600,1,0)),"")</f>
        <v/>
      </c>
      <c r="N8073" s="0" t="str">
        <f aca="false">IF(G8073=1,IF(COUNTIF(H$2:H8073,H8073)=1,COUNTIF($H:$H,H8073),""),"")</f>
        <v/>
      </c>
      <c r="O8073" s="0" t="str">
        <f aca="false">IF(G8073=1,IF(COUNTIF(I$2:I8073,I8073)=1,COUNTIF($I:$I,I8073),""),"")</f>
        <v/>
      </c>
      <c r="P8073" s="38" t="str">
        <f aca="false">IF(G8073=1,IF(COUNTIFS(C$2:C8073,C8073,G$2:G8073,1)=1,COUNTIFS($C:$C,C8073,$G:$G,1)+ROW()/10000000,""),"")</f>
        <v/>
      </c>
      <c r="Q8073" s="0" t="str">
        <f aca="false">IF(K8073=1,IF(COUNTIFS(C$2:C8073,C8073,K$2:K8073,1)=1,1,0),"")</f>
        <v/>
      </c>
      <c r="R8073" s="0" t="str">
        <f aca="false">IF(M8073=1,IF(COUNTIFS(C$2:C8073,C8073,M$2:M8073,1)=1,1,0),"")</f>
        <v/>
      </c>
      <c r="S8073" s="0" t="str">
        <f aca="false">IF(L8073=1,IF(COUNTIFS(C$2:C8073,C8073,L$2:L8073,1)=1,1,0),"")</f>
        <v/>
      </c>
      <c r="T8073" s="38" t="str">
        <f aca="false">IF(N8073="","",N8073+ROW()/10000000)</f>
        <v/>
      </c>
      <c r="U8073" s="0" t="str">
        <f aca="false">IF(G8073=1,IF(B8073="",1,0),"")</f>
        <v/>
      </c>
    </row>
    <row r="8074" customFormat="false" ht="15" hidden="false" customHeight="false" outlineLevel="0" collapsed="false">
      <c r="A8074" s="35"/>
      <c r="B8074" s="35"/>
      <c r="G8074" s="0" t="str">
        <f aca="false">IF(A8074="","",IF(AND(A8074&gt;=Debut,A8074&lt;Fin),1,0))</f>
        <v/>
      </c>
      <c r="H8074" s="0" t="str">
        <f aca="false">IF(G8074=1,INT(ROUND((A8074-Debut)*86400,0)/600),"")</f>
        <v/>
      </c>
      <c r="I8074" s="0" t="str">
        <f aca="false">IF(G8074=1,INT(ROUND((A8074-Debut)*86400,0)/3600),"")</f>
        <v/>
      </c>
      <c r="J8074" s="0" t="str">
        <f aca="false">IF(OR(A8074="",B8074=""),"",ROUND((B8074-A8074)*86400,0))</f>
        <v/>
      </c>
      <c r="K8074" s="37" t="str">
        <f aca="false">IF(G8074=1,IF(COUNTIFS($C:$C,C8074,$G:$G,1,$A:$A,"&gt;="&amp;(A8074-FenetreInterm/86400),$A:$A,"&lt;="&amp;A8074)&gt;=NbInterm,1,0),"")</f>
        <v/>
      </c>
      <c r="L8074" s="37" t="str">
        <f aca="false">IF(G8074=1,IF(B8074="",0,IF(J8074&lt;SeuilFugitive,1,0)),"")</f>
        <v/>
      </c>
      <c r="M8074" s="37" t="str">
        <f aca="false">IF(G8074=1,IF(B8074="",IF((Fin-A8074)*24&gt;SeuilFigee,1,0),IF(J8074&gt;SeuilFigee*3600,1,0)),"")</f>
        <v/>
      </c>
      <c r="N8074" s="0" t="str">
        <f aca="false">IF(G8074=1,IF(COUNTIF(H$2:H8074,H8074)=1,COUNTIF($H:$H,H8074),""),"")</f>
        <v/>
      </c>
      <c r="O8074" s="0" t="str">
        <f aca="false">IF(G8074=1,IF(COUNTIF(I$2:I8074,I8074)=1,COUNTIF($I:$I,I8074),""),"")</f>
        <v/>
      </c>
      <c r="P8074" s="38" t="str">
        <f aca="false">IF(G8074=1,IF(COUNTIFS(C$2:C8074,C8074,G$2:G8074,1)=1,COUNTIFS($C:$C,C8074,$G:$G,1)+ROW()/10000000,""),"")</f>
        <v/>
      </c>
      <c r="Q8074" s="0" t="str">
        <f aca="false">IF(K8074=1,IF(COUNTIFS(C$2:C8074,C8074,K$2:K8074,1)=1,1,0),"")</f>
        <v/>
      </c>
      <c r="R8074" s="0" t="str">
        <f aca="false">IF(M8074=1,IF(COUNTIFS(C$2:C8074,C8074,M$2:M8074,1)=1,1,0),"")</f>
        <v/>
      </c>
      <c r="S8074" s="0" t="str">
        <f aca="false">IF(L8074=1,IF(COUNTIFS(C$2:C8074,C8074,L$2:L8074,1)=1,1,0),"")</f>
        <v/>
      </c>
      <c r="T8074" s="38" t="str">
        <f aca="false">IF(N8074="","",N8074+ROW()/10000000)</f>
        <v/>
      </c>
      <c r="U8074" s="0" t="str">
        <f aca="false">IF(G8074=1,IF(B8074="",1,0),"")</f>
        <v/>
      </c>
    </row>
    <row r="8075" customFormat="false" ht="15" hidden="false" customHeight="false" outlineLevel="0" collapsed="false">
      <c r="A8075" s="35"/>
      <c r="B8075" s="35"/>
      <c r="G8075" s="0" t="str">
        <f aca="false">IF(A8075="","",IF(AND(A8075&gt;=Debut,A8075&lt;Fin),1,0))</f>
        <v/>
      </c>
      <c r="H8075" s="0" t="str">
        <f aca="false">IF(G8075=1,INT(ROUND((A8075-Debut)*86400,0)/600),"")</f>
        <v/>
      </c>
      <c r="I8075" s="0" t="str">
        <f aca="false">IF(G8075=1,INT(ROUND((A8075-Debut)*86400,0)/3600),"")</f>
        <v/>
      </c>
      <c r="J8075" s="0" t="str">
        <f aca="false">IF(OR(A8075="",B8075=""),"",ROUND((B8075-A8075)*86400,0))</f>
        <v/>
      </c>
      <c r="K8075" s="37" t="str">
        <f aca="false">IF(G8075=1,IF(COUNTIFS($C:$C,C8075,$G:$G,1,$A:$A,"&gt;="&amp;(A8075-FenetreInterm/86400),$A:$A,"&lt;="&amp;A8075)&gt;=NbInterm,1,0),"")</f>
        <v/>
      </c>
      <c r="L8075" s="37" t="str">
        <f aca="false">IF(G8075=1,IF(B8075="",0,IF(J8075&lt;SeuilFugitive,1,0)),"")</f>
        <v/>
      </c>
      <c r="M8075" s="37" t="str">
        <f aca="false">IF(G8075=1,IF(B8075="",IF((Fin-A8075)*24&gt;SeuilFigee,1,0),IF(J8075&gt;SeuilFigee*3600,1,0)),"")</f>
        <v/>
      </c>
      <c r="N8075" s="0" t="str">
        <f aca="false">IF(G8075=1,IF(COUNTIF(H$2:H8075,H8075)=1,COUNTIF($H:$H,H8075),""),"")</f>
        <v/>
      </c>
      <c r="O8075" s="0" t="str">
        <f aca="false">IF(G8075=1,IF(COUNTIF(I$2:I8075,I8075)=1,COUNTIF($I:$I,I8075),""),"")</f>
        <v/>
      </c>
      <c r="P8075" s="38" t="str">
        <f aca="false">IF(G8075=1,IF(COUNTIFS(C$2:C8075,C8075,G$2:G8075,1)=1,COUNTIFS($C:$C,C8075,$G:$G,1)+ROW()/10000000,""),"")</f>
        <v/>
      </c>
      <c r="Q8075" s="0" t="str">
        <f aca="false">IF(K8075=1,IF(COUNTIFS(C$2:C8075,C8075,K$2:K8075,1)=1,1,0),"")</f>
        <v/>
      </c>
      <c r="R8075" s="0" t="str">
        <f aca="false">IF(M8075=1,IF(COUNTIFS(C$2:C8075,C8075,M$2:M8075,1)=1,1,0),"")</f>
        <v/>
      </c>
      <c r="S8075" s="0" t="str">
        <f aca="false">IF(L8075=1,IF(COUNTIFS(C$2:C8075,C8075,L$2:L8075,1)=1,1,0),"")</f>
        <v/>
      </c>
      <c r="T8075" s="38" t="str">
        <f aca="false">IF(N8075="","",N8075+ROW()/10000000)</f>
        <v/>
      </c>
      <c r="U8075" s="0" t="str">
        <f aca="false">IF(G8075=1,IF(B8075="",1,0),"")</f>
        <v/>
      </c>
    </row>
    <row r="8076" customFormat="false" ht="15" hidden="false" customHeight="false" outlineLevel="0" collapsed="false">
      <c r="A8076" s="35"/>
      <c r="B8076" s="35"/>
      <c r="G8076" s="0" t="str">
        <f aca="false">IF(A8076="","",IF(AND(A8076&gt;=Debut,A8076&lt;Fin),1,0))</f>
        <v/>
      </c>
      <c r="H8076" s="0" t="str">
        <f aca="false">IF(G8076=1,INT(ROUND((A8076-Debut)*86400,0)/600),"")</f>
        <v/>
      </c>
      <c r="I8076" s="0" t="str">
        <f aca="false">IF(G8076=1,INT(ROUND((A8076-Debut)*86400,0)/3600),"")</f>
        <v/>
      </c>
      <c r="J8076" s="0" t="str">
        <f aca="false">IF(OR(A8076="",B8076=""),"",ROUND((B8076-A8076)*86400,0))</f>
        <v/>
      </c>
      <c r="K8076" s="37" t="str">
        <f aca="false">IF(G8076=1,IF(COUNTIFS($C:$C,C8076,$G:$G,1,$A:$A,"&gt;="&amp;(A8076-FenetreInterm/86400),$A:$A,"&lt;="&amp;A8076)&gt;=NbInterm,1,0),"")</f>
        <v/>
      </c>
      <c r="L8076" s="37" t="str">
        <f aca="false">IF(G8076=1,IF(B8076="",0,IF(J8076&lt;SeuilFugitive,1,0)),"")</f>
        <v/>
      </c>
      <c r="M8076" s="37" t="str">
        <f aca="false">IF(G8076=1,IF(B8076="",IF((Fin-A8076)*24&gt;SeuilFigee,1,0),IF(J8076&gt;SeuilFigee*3600,1,0)),"")</f>
        <v/>
      </c>
      <c r="N8076" s="0" t="str">
        <f aca="false">IF(G8076=1,IF(COUNTIF(H$2:H8076,H8076)=1,COUNTIF($H:$H,H8076),""),"")</f>
        <v/>
      </c>
      <c r="O8076" s="0" t="str">
        <f aca="false">IF(G8076=1,IF(COUNTIF(I$2:I8076,I8076)=1,COUNTIF($I:$I,I8076),""),"")</f>
        <v/>
      </c>
      <c r="P8076" s="38" t="str">
        <f aca="false">IF(G8076=1,IF(COUNTIFS(C$2:C8076,C8076,G$2:G8076,1)=1,COUNTIFS($C:$C,C8076,$G:$G,1)+ROW()/10000000,""),"")</f>
        <v/>
      </c>
      <c r="Q8076" s="0" t="str">
        <f aca="false">IF(K8076=1,IF(COUNTIFS(C$2:C8076,C8076,K$2:K8076,1)=1,1,0),"")</f>
        <v/>
      </c>
      <c r="R8076" s="0" t="str">
        <f aca="false">IF(M8076=1,IF(COUNTIFS(C$2:C8076,C8076,M$2:M8076,1)=1,1,0),"")</f>
        <v/>
      </c>
      <c r="S8076" s="0" t="str">
        <f aca="false">IF(L8076=1,IF(COUNTIFS(C$2:C8076,C8076,L$2:L8076,1)=1,1,0),"")</f>
        <v/>
      </c>
      <c r="T8076" s="38" t="str">
        <f aca="false">IF(N8076="","",N8076+ROW()/10000000)</f>
        <v/>
      </c>
      <c r="U8076" s="0" t="str">
        <f aca="false">IF(G8076=1,IF(B8076="",1,0),"")</f>
        <v/>
      </c>
    </row>
    <row r="8077" customFormat="false" ht="15" hidden="false" customHeight="false" outlineLevel="0" collapsed="false">
      <c r="A8077" s="35"/>
      <c r="B8077" s="35"/>
      <c r="G8077" s="0" t="str">
        <f aca="false">IF(A8077="","",IF(AND(A8077&gt;=Debut,A8077&lt;Fin),1,0))</f>
        <v/>
      </c>
      <c r="H8077" s="0" t="str">
        <f aca="false">IF(G8077=1,INT(ROUND((A8077-Debut)*86400,0)/600),"")</f>
        <v/>
      </c>
      <c r="I8077" s="0" t="str">
        <f aca="false">IF(G8077=1,INT(ROUND((A8077-Debut)*86400,0)/3600),"")</f>
        <v/>
      </c>
      <c r="J8077" s="0" t="str">
        <f aca="false">IF(OR(A8077="",B8077=""),"",ROUND((B8077-A8077)*86400,0))</f>
        <v/>
      </c>
      <c r="K8077" s="37" t="str">
        <f aca="false">IF(G8077=1,IF(COUNTIFS($C:$C,C8077,$G:$G,1,$A:$A,"&gt;="&amp;(A8077-FenetreInterm/86400),$A:$A,"&lt;="&amp;A8077)&gt;=NbInterm,1,0),"")</f>
        <v/>
      </c>
      <c r="L8077" s="37" t="str">
        <f aca="false">IF(G8077=1,IF(B8077="",0,IF(J8077&lt;SeuilFugitive,1,0)),"")</f>
        <v/>
      </c>
      <c r="M8077" s="37" t="str">
        <f aca="false">IF(G8077=1,IF(B8077="",IF((Fin-A8077)*24&gt;SeuilFigee,1,0),IF(J8077&gt;SeuilFigee*3600,1,0)),"")</f>
        <v/>
      </c>
      <c r="N8077" s="0" t="str">
        <f aca="false">IF(G8077=1,IF(COUNTIF(H$2:H8077,H8077)=1,COUNTIF($H:$H,H8077),""),"")</f>
        <v/>
      </c>
      <c r="O8077" s="0" t="str">
        <f aca="false">IF(G8077=1,IF(COUNTIF(I$2:I8077,I8077)=1,COUNTIF($I:$I,I8077),""),"")</f>
        <v/>
      </c>
      <c r="P8077" s="38" t="str">
        <f aca="false">IF(G8077=1,IF(COUNTIFS(C$2:C8077,C8077,G$2:G8077,1)=1,COUNTIFS($C:$C,C8077,$G:$G,1)+ROW()/10000000,""),"")</f>
        <v/>
      </c>
      <c r="Q8077" s="0" t="str">
        <f aca="false">IF(K8077=1,IF(COUNTIFS(C$2:C8077,C8077,K$2:K8077,1)=1,1,0),"")</f>
        <v/>
      </c>
      <c r="R8077" s="0" t="str">
        <f aca="false">IF(M8077=1,IF(COUNTIFS(C$2:C8077,C8077,M$2:M8077,1)=1,1,0),"")</f>
        <v/>
      </c>
      <c r="S8077" s="0" t="str">
        <f aca="false">IF(L8077=1,IF(COUNTIFS(C$2:C8077,C8077,L$2:L8077,1)=1,1,0),"")</f>
        <v/>
      </c>
      <c r="T8077" s="38" t="str">
        <f aca="false">IF(N8077="","",N8077+ROW()/10000000)</f>
        <v/>
      </c>
      <c r="U8077" s="0" t="str">
        <f aca="false">IF(G8077=1,IF(B8077="",1,0),"")</f>
        <v/>
      </c>
    </row>
    <row r="8078" customFormat="false" ht="15" hidden="false" customHeight="false" outlineLevel="0" collapsed="false">
      <c r="A8078" s="35"/>
      <c r="B8078" s="35"/>
      <c r="G8078" s="0" t="str">
        <f aca="false">IF(A8078="","",IF(AND(A8078&gt;=Debut,A8078&lt;Fin),1,0))</f>
        <v/>
      </c>
      <c r="H8078" s="0" t="str">
        <f aca="false">IF(G8078=1,INT(ROUND((A8078-Debut)*86400,0)/600),"")</f>
        <v/>
      </c>
      <c r="I8078" s="0" t="str">
        <f aca="false">IF(G8078=1,INT(ROUND((A8078-Debut)*86400,0)/3600),"")</f>
        <v/>
      </c>
      <c r="J8078" s="0" t="str">
        <f aca="false">IF(OR(A8078="",B8078=""),"",ROUND((B8078-A8078)*86400,0))</f>
        <v/>
      </c>
      <c r="K8078" s="37" t="str">
        <f aca="false">IF(G8078=1,IF(COUNTIFS($C:$C,C8078,$G:$G,1,$A:$A,"&gt;="&amp;(A8078-FenetreInterm/86400),$A:$A,"&lt;="&amp;A8078)&gt;=NbInterm,1,0),"")</f>
        <v/>
      </c>
      <c r="L8078" s="37" t="str">
        <f aca="false">IF(G8078=1,IF(B8078="",0,IF(J8078&lt;SeuilFugitive,1,0)),"")</f>
        <v/>
      </c>
      <c r="M8078" s="37" t="str">
        <f aca="false">IF(G8078=1,IF(B8078="",IF((Fin-A8078)*24&gt;SeuilFigee,1,0),IF(J8078&gt;SeuilFigee*3600,1,0)),"")</f>
        <v/>
      </c>
      <c r="N8078" s="0" t="str">
        <f aca="false">IF(G8078=1,IF(COUNTIF(H$2:H8078,H8078)=1,COUNTIF($H:$H,H8078),""),"")</f>
        <v/>
      </c>
      <c r="O8078" s="0" t="str">
        <f aca="false">IF(G8078=1,IF(COUNTIF(I$2:I8078,I8078)=1,COUNTIF($I:$I,I8078),""),"")</f>
        <v/>
      </c>
      <c r="P8078" s="38" t="str">
        <f aca="false">IF(G8078=1,IF(COUNTIFS(C$2:C8078,C8078,G$2:G8078,1)=1,COUNTIFS($C:$C,C8078,$G:$G,1)+ROW()/10000000,""),"")</f>
        <v/>
      </c>
      <c r="Q8078" s="0" t="str">
        <f aca="false">IF(K8078=1,IF(COUNTIFS(C$2:C8078,C8078,K$2:K8078,1)=1,1,0),"")</f>
        <v/>
      </c>
      <c r="R8078" s="0" t="str">
        <f aca="false">IF(M8078=1,IF(COUNTIFS(C$2:C8078,C8078,M$2:M8078,1)=1,1,0),"")</f>
        <v/>
      </c>
      <c r="S8078" s="0" t="str">
        <f aca="false">IF(L8078=1,IF(COUNTIFS(C$2:C8078,C8078,L$2:L8078,1)=1,1,0),"")</f>
        <v/>
      </c>
      <c r="T8078" s="38" t="str">
        <f aca="false">IF(N8078="","",N8078+ROW()/10000000)</f>
        <v/>
      </c>
      <c r="U8078" s="0" t="str">
        <f aca="false">IF(G8078=1,IF(B8078="",1,0),"")</f>
        <v/>
      </c>
    </row>
    <row r="8079" customFormat="false" ht="15" hidden="false" customHeight="false" outlineLevel="0" collapsed="false">
      <c r="A8079" s="35"/>
      <c r="B8079" s="35"/>
      <c r="G8079" s="0" t="str">
        <f aca="false">IF(A8079="","",IF(AND(A8079&gt;=Debut,A8079&lt;Fin),1,0))</f>
        <v/>
      </c>
      <c r="H8079" s="0" t="str">
        <f aca="false">IF(G8079=1,INT(ROUND((A8079-Debut)*86400,0)/600),"")</f>
        <v/>
      </c>
      <c r="I8079" s="0" t="str">
        <f aca="false">IF(G8079=1,INT(ROUND((A8079-Debut)*86400,0)/3600),"")</f>
        <v/>
      </c>
      <c r="J8079" s="0" t="str">
        <f aca="false">IF(OR(A8079="",B8079=""),"",ROUND((B8079-A8079)*86400,0))</f>
        <v/>
      </c>
      <c r="K8079" s="37" t="str">
        <f aca="false">IF(G8079=1,IF(COUNTIFS($C:$C,C8079,$G:$G,1,$A:$A,"&gt;="&amp;(A8079-FenetreInterm/86400),$A:$A,"&lt;="&amp;A8079)&gt;=NbInterm,1,0),"")</f>
        <v/>
      </c>
      <c r="L8079" s="37" t="str">
        <f aca="false">IF(G8079=1,IF(B8079="",0,IF(J8079&lt;SeuilFugitive,1,0)),"")</f>
        <v/>
      </c>
      <c r="M8079" s="37" t="str">
        <f aca="false">IF(G8079=1,IF(B8079="",IF((Fin-A8079)*24&gt;SeuilFigee,1,0),IF(J8079&gt;SeuilFigee*3600,1,0)),"")</f>
        <v/>
      </c>
      <c r="N8079" s="0" t="str">
        <f aca="false">IF(G8079=1,IF(COUNTIF(H$2:H8079,H8079)=1,COUNTIF($H:$H,H8079),""),"")</f>
        <v/>
      </c>
      <c r="O8079" s="0" t="str">
        <f aca="false">IF(G8079=1,IF(COUNTIF(I$2:I8079,I8079)=1,COUNTIF($I:$I,I8079),""),"")</f>
        <v/>
      </c>
      <c r="P8079" s="38" t="str">
        <f aca="false">IF(G8079=1,IF(COUNTIFS(C$2:C8079,C8079,G$2:G8079,1)=1,COUNTIFS($C:$C,C8079,$G:$G,1)+ROW()/10000000,""),"")</f>
        <v/>
      </c>
      <c r="Q8079" s="0" t="str">
        <f aca="false">IF(K8079=1,IF(COUNTIFS(C$2:C8079,C8079,K$2:K8079,1)=1,1,0),"")</f>
        <v/>
      </c>
      <c r="R8079" s="0" t="str">
        <f aca="false">IF(M8079=1,IF(COUNTIFS(C$2:C8079,C8079,M$2:M8079,1)=1,1,0),"")</f>
        <v/>
      </c>
      <c r="S8079" s="0" t="str">
        <f aca="false">IF(L8079=1,IF(COUNTIFS(C$2:C8079,C8079,L$2:L8079,1)=1,1,0),"")</f>
        <v/>
      </c>
      <c r="T8079" s="38" t="str">
        <f aca="false">IF(N8079="","",N8079+ROW()/10000000)</f>
        <v/>
      </c>
      <c r="U8079" s="0" t="str">
        <f aca="false">IF(G8079=1,IF(B8079="",1,0),"")</f>
        <v/>
      </c>
    </row>
    <row r="8080" customFormat="false" ht="15" hidden="false" customHeight="false" outlineLevel="0" collapsed="false">
      <c r="A8080" s="35"/>
      <c r="B8080" s="35"/>
      <c r="G8080" s="0" t="str">
        <f aca="false">IF(A8080="","",IF(AND(A8080&gt;=Debut,A8080&lt;Fin),1,0))</f>
        <v/>
      </c>
      <c r="H8080" s="0" t="str">
        <f aca="false">IF(G8080=1,INT(ROUND((A8080-Debut)*86400,0)/600),"")</f>
        <v/>
      </c>
      <c r="I8080" s="0" t="str">
        <f aca="false">IF(G8080=1,INT(ROUND((A8080-Debut)*86400,0)/3600),"")</f>
        <v/>
      </c>
      <c r="J8080" s="0" t="str">
        <f aca="false">IF(OR(A8080="",B8080=""),"",ROUND((B8080-A8080)*86400,0))</f>
        <v/>
      </c>
      <c r="K8080" s="37" t="str">
        <f aca="false">IF(G8080=1,IF(COUNTIFS($C:$C,C8080,$G:$G,1,$A:$A,"&gt;="&amp;(A8080-FenetreInterm/86400),$A:$A,"&lt;="&amp;A8080)&gt;=NbInterm,1,0),"")</f>
        <v/>
      </c>
      <c r="L8080" s="37" t="str">
        <f aca="false">IF(G8080=1,IF(B8080="",0,IF(J8080&lt;SeuilFugitive,1,0)),"")</f>
        <v/>
      </c>
      <c r="M8080" s="37" t="str">
        <f aca="false">IF(G8080=1,IF(B8080="",IF((Fin-A8080)*24&gt;SeuilFigee,1,0),IF(J8080&gt;SeuilFigee*3600,1,0)),"")</f>
        <v/>
      </c>
      <c r="N8080" s="0" t="str">
        <f aca="false">IF(G8080=1,IF(COUNTIF(H$2:H8080,H8080)=1,COUNTIF($H:$H,H8080),""),"")</f>
        <v/>
      </c>
      <c r="O8080" s="0" t="str">
        <f aca="false">IF(G8080=1,IF(COUNTIF(I$2:I8080,I8080)=1,COUNTIF($I:$I,I8080),""),"")</f>
        <v/>
      </c>
      <c r="P8080" s="38" t="str">
        <f aca="false">IF(G8080=1,IF(COUNTIFS(C$2:C8080,C8080,G$2:G8080,1)=1,COUNTIFS($C:$C,C8080,$G:$G,1)+ROW()/10000000,""),"")</f>
        <v/>
      </c>
      <c r="Q8080" s="0" t="str">
        <f aca="false">IF(K8080=1,IF(COUNTIFS(C$2:C8080,C8080,K$2:K8080,1)=1,1,0),"")</f>
        <v/>
      </c>
      <c r="R8080" s="0" t="str">
        <f aca="false">IF(M8080=1,IF(COUNTIFS(C$2:C8080,C8080,M$2:M8080,1)=1,1,0),"")</f>
        <v/>
      </c>
      <c r="S8080" s="0" t="str">
        <f aca="false">IF(L8080=1,IF(COUNTIFS(C$2:C8080,C8080,L$2:L8080,1)=1,1,0),"")</f>
        <v/>
      </c>
      <c r="T8080" s="38" t="str">
        <f aca="false">IF(N8080="","",N8080+ROW()/10000000)</f>
        <v/>
      </c>
      <c r="U8080" s="0" t="str">
        <f aca="false">IF(G8080=1,IF(B8080="",1,0),"")</f>
        <v/>
      </c>
    </row>
    <row r="8081" customFormat="false" ht="15" hidden="false" customHeight="false" outlineLevel="0" collapsed="false">
      <c r="A8081" s="35"/>
      <c r="B8081" s="35"/>
      <c r="G8081" s="0" t="str">
        <f aca="false">IF(A8081="","",IF(AND(A8081&gt;=Debut,A8081&lt;Fin),1,0))</f>
        <v/>
      </c>
      <c r="H8081" s="0" t="str">
        <f aca="false">IF(G8081=1,INT(ROUND((A8081-Debut)*86400,0)/600),"")</f>
        <v/>
      </c>
      <c r="I8081" s="0" t="str">
        <f aca="false">IF(G8081=1,INT(ROUND((A8081-Debut)*86400,0)/3600),"")</f>
        <v/>
      </c>
      <c r="J8081" s="0" t="str">
        <f aca="false">IF(OR(A8081="",B8081=""),"",ROUND((B8081-A8081)*86400,0))</f>
        <v/>
      </c>
      <c r="K8081" s="37" t="str">
        <f aca="false">IF(G8081=1,IF(COUNTIFS($C:$C,C8081,$G:$G,1,$A:$A,"&gt;="&amp;(A8081-FenetreInterm/86400),$A:$A,"&lt;="&amp;A8081)&gt;=NbInterm,1,0),"")</f>
        <v/>
      </c>
      <c r="L8081" s="37" t="str">
        <f aca="false">IF(G8081=1,IF(B8081="",0,IF(J8081&lt;SeuilFugitive,1,0)),"")</f>
        <v/>
      </c>
      <c r="M8081" s="37" t="str">
        <f aca="false">IF(G8081=1,IF(B8081="",IF((Fin-A8081)*24&gt;SeuilFigee,1,0),IF(J8081&gt;SeuilFigee*3600,1,0)),"")</f>
        <v/>
      </c>
      <c r="N8081" s="0" t="str">
        <f aca="false">IF(G8081=1,IF(COUNTIF(H$2:H8081,H8081)=1,COUNTIF($H:$H,H8081),""),"")</f>
        <v/>
      </c>
      <c r="O8081" s="0" t="str">
        <f aca="false">IF(G8081=1,IF(COUNTIF(I$2:I8081,I8081)=1,COUNTIF($I:$I,I8081),""),"")</f>
        <v/>
      </c>
      <c r="P8081" s="38" t="str">
        <f aca="false">IF(G8081=1,IF(COUNTIFS(C$2:C8081,C8081,G$2:G8081,1)=1,COUNTIFS($C:$C,C8081,$G:$G,1)+ROW()/10000000,""),"")</f>
        <v/>
      </c>
      <c r="Q8081" s="0" t="str">
        <f aca="false">IF(K8081=1,IF(COUNTIFS(C$2:C8081,C8081,K$2:K8081,1)=1,1,0),"")</f>
        <v/>
      </c>
      <c r="R8081" s="0" t="str">
        <f aca="false">IF(M8081=1,IF(COUNTIFS(C$2:C8081,C8081,M$2:M8081,1)=1,1,0),"")</f>
        <v/>
      </c>
      <c r="S8081" s="0" t="str">
        <f aca="false">IF(L8081=1,IF(COUNTIFS(C$2:C8081,C8081,L$2:L8081,1)=1,1,0),"")</f>
        <v/>
      </c>
      <c r="T8081" s="38" t="str">
        <f aca="false">IF(N8081="","",N8081+ROW()/10000000)</f>
        <v/>
      </c>
      <c r="U8081" s="0" t="str">
        <f aca="false">IF(G8081=1,IF(B8081="",1,0),"")</f>
        <v/>
      </c>
    </row>
    <row r="8082" customFormat="false" ht="15" hidden="false" customHeight="false" outlineLevel="0" collapsed="false">
      <c r="A8082" s="35"/>
      <c r="B8082" s="35"/>
      <c r="G8082" s="0" t="str">
        <f aca="false">IF(A8082="","",IF(AND(A8082&gt;=Debut,A8082&lt;Fin),1,0))</f>
        <v/>
      </c>
      <c r="H8082" s="0" t="str">
        <f aca="false">IF(G8082=1,INT(ROUND((A8082-Debut)*86400,0)/600),"")</f>
        <v/>
      </c>
      <c r="I8082" s="0" t="str">
        <f aca="false">IF(G8082=1,INT(ROUND((A8082-Debut)*86400,0)/3600),"")</f>
        <v/>
      </c>
      <c r="J8082" s="0" t="str">
        <f aca="false">IF(OR(A8082="",B8082=""),"",ROUND((B8082-A8082)*86400,0))</f>
        <v/>
      </c>
      <c r="K8082" s="37" t="str">
        <f aca="false">IF(G8082=1,IF(COUNTIFS($C:$C,C8082,$G:$G,1,$A:$A,"&gt;="&amp;(A8082-FenetreInterm/86400),$A:$A,"&lt;="&amp;A8082)&gt;=NbInterm,1,0),"")</f>
        <v/>
      </c>
      <c r="L8082" s="37" t="str">
        <f aca="false">IF(G8082=1,IF(B8082="",0,IF(J8082&lt;SeuilFugitive,1,0)),"")</f>
        <v/>
      </c>
      <c r="M8082" s="37" t="str">
        <f aca="false">IF(G8082=1,IF(B8082="",IF((Fin-A8082)*24&gt;SeuilFigee,1,0),IF(J8082&gt;SeuilFigee*3600,1,0)),"")</f>
        <v/>
      </c>
      <c r="N8082" s="0" t="str">
        <f aca="false">IF(G8082=1,IF(COUNTIF(H$2:H8082,H8082)=1,COUNTIF($H:$H,H8082),""),"")</f>
        <v/>
      </c>
      <c r="O8082" s="0" t="str">
        <f aca="false">IF(G8082=1,IF(COUNTIF(I$2:I8082,I8082)=1,COUNTIF($I:$I,I8082),""),"")</f>
        <v/>
      </c>
      <c r="P8082" s="38" t="str">
        <f aca="false">IF(G8082=1,IF(COUNTIFS(C$2:C8082,C8082,G$2:G8082,1)=1,COUNTIFS($C:$C,C8082,$G:$G,1)+ROW()/10000000,""),"")</f>
        <v/>
      </c>
      <c r="Q8082" s="0" t="str">
        <f aca="false">IF(K8082=1,IF(COUNTIFS(C$2:C8082,C8082,K$2:K8082,1)=1,1,0),"")</f>
        <v/>
      </c>
      <c r="R8082" s="0" t="str">
        <f aca="false">IF(M8082=1,IF(COUNTIFS(C$2:C8082,C8082,M$2:M8082,1)=1,1,0),"")</f>
        <v/>
      </c>
      <c r="S8082" s="0" t="str">
        <f aca="false">IF(L8082=1,IF(COUNTIFS(C$2:C8082,C8082,L$2:L8082,1)=1,1,0),"")</f>
        <v/>
      </c>
      <c r="T8082" s="38" t="str">
        <f aca="false">IF(N8082="","",N8082+ROW()/10000000)</f>
        <v/>
      </c>
      <c r="U8082" s="0" t="str">
        <f aca="false">IF(G8082=1,IF(B8082="",1,0),"")</f>
        <v/>
      </c>
    </row>
    <row r="8083" customFormat="false" ht="15" hidden="false" customHeight="false" outlineLevel="0" collapsed="false">
      <c r="A8083" s="35"/>
      <c r="B8083" s="35"/>
      <c r="G8083" s="0" t="str">
        <f aca="false">IF(A8083="","",IF(AND(A8083&gt;=Debut,A8083&lt;Fin),1,0))</f>
        <v/>
      </c>
      <c r="H8083" s="0" t="str">
        <f aca="false">IF(G8083=1,INT(ROUND((A8083-Debut)*86400,0)/600),"")</f>
        <v/>
      </c>
      <c r="I8083" s="0" t="str">
        <f aca="false">IF(G8083=1,INT(ROUND((A8083-Debut)*86400,0)/3600),"")</f>
        <v/>
      </c>
      <c r="J8083" s="0" t="str">
        <f aca="false">IF(OR(A8083="",B8083=""),"",ROUND((B8083-A8083)*86400,0))</f>
        <v/>
      </c>
      <c r="K8083" s="37" t="str">
        <f aca="false">IF(G8083=1,IF(COUNTIFS($C:$C,C8083,$G:$G,1,$A:$A,"&gt;="&amp;(A8083-FenetreInterm/86400),$A:$A,"&lt;="&amp;A8083)&gt;=NbInterm,1,0),"")</f>
        <v/>
      </c>
      <c r="L8083" s="37" t="str">
        <f aca="false">IF(G8083=1,IF(B8083="",0,IF(J8083&lt;SeuilFugitive,1,0)),"")</f>
        <v/>
      </c>
      <c r="M8083" s="37" t="str">
        <f aca="false">IF(G8083=1,IF(B8083="",IF((Fin-A8083)*24&gt;SeuilFigee,1,0),IF(J8083&gt;SeuilFigee*3600,1,0)),"")</f>
        <v/>
      </c>
      <c r="N8083" s="0" t="str">
        <f aca="false">IF(G8083=1,IF(COUNTIF(H$2:H8083,H8083)=1,COUNTIF($H:$H,H8083),""),"")</f>
        <v/>
      </c>
      <c r="O8083" s="0" t="str">
        <f aca="false">IF(G8083=1,IF(COUNTIF(I$2:I8083,I8083)=1,COUNTIF($I:$I,I8083),""),"")</f>
        <v/>
      </c>
      <c r="P8083" s="38" t="str">
        <f aca="false">IF(G8083=1,IF(COUNTIFS(C$2:C8083,C8083,G$2:G8083,1)=1,COUNTIFS($C:$C,C8083,$G:$G,1)+ROW()/10000000,""),"")</f>
        <v/>
      </c>
      <c r="Q8083" s="0" t="str">
        <f aca="false">IF(K8083=1,IF(COUNTIFS(C$2:C8083,C8083,K$2:K8083,1)=1,1,0),"")</f>
        <v/>
      </c>
      <c r="R8083" s="0" t="str">
        <f aca="false">IF(M8083=1,IF(COUNTIFS(C$2:C8083,C8083,M$2:M8083,1)=1,1,0),"")</f>
        <v/>
      </c>
      <c r="S8083" s="0" t="str">
        <f aca="false">IF(L8083=1,IF(COUNTIFS(C$2:C8083,C8083,L$2:L8083,1)=1,1,0),"")</f>
        <v/>
      </c>
      <c r="T8083" s="38" t="str">
        <f aca="false">IF(N8083="","",N8083+ROW()/10000000)</f>
        <v/>
      </c>
      <c r="U8083" s="0" t="str">
        <f aca="false">IF(G8083=1,IF(B8083="",1,0),"")</f>
        <v/>
      </c>
    </row>
    <row r="8084" customFormat="false" ht="15" hidden="false" customHeight="false" outlineLevel="0" collapsed="false">
      <c r="A8084" s="35"/>
      <c r="B8084" s="35"/>
      <c r="G8084" s="0" t="str">
        <f aca="false">IF(A8084="","",IF(AND(A8084&gt;=Debut,A8084&lt;Fin),1,0))</f>
        <v/>
      </c>
      <c r="H8084" s="0" t="str">
        <f aca="false">IF(G8084=1,INT(ROUND((A8084-Debut)*86400,0)/600),"")</f>
        <v/>
      </c>
      <c r="I8084" s="0" t="str">
        <f aca="false">IF(G8084=1,INT(ROUND((A8084-Debut)*86400,0)/3600),"")</f>
        <v/>
      </c>
      <c r="J8084" s="0" t="str">
        <f aca="false">IF(OR(A8084="",B8084=""),"",ROUND((B8084-A8084)*86400,0))</f>
        <v/>
      </c>
      <c r="K8084" s="37" t="str">
        <f aca="false">IF(G8084=1,IF(COUNTIFS($C:$C,C8084,$G:$G,1,$A:$A,"&gt;="&amp;(A8084-FenetreInterm/86400),$A:$A,"&lt;="&amp;A8084)&gt;=NbInterm,1,0),"")</f>
        <v/>
      </c>
      <c r="L8084" s="37" t="str">
        <f aca="false">IF(G8084=1,IF(B8084="",0,IF(J8084&lt;SeuilFugitive,1,0)),"")</f>
        <v/>
      </c>
      <c r="M8084" s="37" t="str">
        <f aca="false">IF(G8084=1,IF(B8084="",IF((Fin-A8084)*24&gt;SeuilFigee,1,0),IF(J8084&gt;SeuilFigee*3600,1,0)),"")</f>
        <v/>
      </c>
      <c r="N8084" s="0" t="str">
        <f aca="false">IF(G8084=1,IF(COUNTIF(H$2:H8084,H8084)=1,COUNTIF($H:$H,H8084),""),"")</f>
        <v/>
      </c>
      <c r="O8084" s="0" t="str">
        <f aca="false">IF(G8084=1,IF(COUNTIF(I$2:I8084,I8084)=1,COUNTIF($I:$I,I8084),""),"")</f>
        <v/>
      </c>
      <c r="P8084" s="38" t="str">
        <f aca="false">IF(G8084=1,IF(COUNTIFS(C$2:C8084,C8084,G$2:G8084,1)=1,COUNTIFS($C:$C,C8084,$G:$G,1)+ROW()/10000000,""),"")</f>
        <v/>
      </c>
      <c r="Q8084" s="0" t="str">
        <f aca="false">IF(K8084=1,IF(COUNTIFS(C$2:C8084,C8084,K$2:K8084,1)=1,1,0),"")</f>
        <v/>
      </c>
      <c r="R8084" s="0" t="str">
        <f aca="false">IF(M8084=1,IF(COUNTIFS(C$2:C8084,C8084,M$2:M8084,1)=1,1,0),"")</f>
        <v/>
      </c>
      <c r="S8084" s="0" t="str">
        <f aca="false">IF(L8084=1,IF(COUNTIFS(C$2:C8084,C8084,L$2:L8084,1)=1,1,0),"")</f>
        <v/>
      </c>
      <c r="T8084" s="38" t="str">
        <f aca="false">IF(N8084="","",N8084+ROW()/10000000)</f>
        <v/>
      </c>
      <c r="U8084" s="0" t="str">
        <f aca="false">IF(G8084=1,IF(B8084="",1,0),"")</f>
        <v/>
      </c>
    </row>
    <row r="8085" customFormat="false" ht="15" hidden="false" customHeight="false" outlineLevel="0" collapsed="false">
      <c r="A8085" s="35"/>
      <c r="B8085" s="35"/>
      <c r="G8085" s="0" t="str">
        <f aca="false">IF(A8085="","",IF(AND(A8085&gt;=Debut,A8085&lt;Fin),1,0))</f>
        <v/>
      </c>
      <c r="H8085" s="0" t="str">
        <f aca="false">IF(G8085=1,INT(ROUND((A8085-Debut)*86400,0)/600),"")</f>
        <v/>
      </c>
      <c r="I8085" s="0" t="str">
        <f aca="false">IF(G8085=1,INT(ROUND((A8085-Debut)*86400,0)/3600),"")</f>
        <v/>
      </c>
      <c r="J8085" s="0" t="str">
        <f aca="false">IF(OR(A8085="",B8085=""),"",ROUND((B8085-A8085)*86400,0))</f>
        <v/>
      </c>
      <c r="K8085" s="37" t="str">
        <f aca="false">IF(G8085=1,IF(COUNTIFS($C:$C,C8085,$G:$G,1,$A:$A,"&gt;="&amp;(A8085-FenetreInterm/86400),$A:$A,"&lt;="&amp;A8085)&gt;=NbInterm,1,0),"")</f>
        <v/>
      </c>
      <c r="L8085" s="37" t="str">
        <f aca="false">IF(G8085=1,IF(B8085="",0,IF(J8085&lt;SeuilFugitive,1,0)),"")</f>
        <v/>
      </c>
      <c r="M8085" s="37" t="str">
        <f aca="false">IF(G8085=1,IF(B8085="",IF((Fin-A8085)*24&gt;SeuilFigee,1,0),IF(J8085&gt;SeuilFigee*3600,1,0)),"")</f>
        <v/>
      </c>
      <c r="N8085" s="0" t="str">
        <f aca="false">IF(G8085=1,IF(COUNTIF(H$2:H8085,H8085)=1,COUNTIF($H:$H,H8085),""),"")</f>
        <v/>
      </c>
      <c r="O8085" s="0" t="str">
        <f aca="false">IF(G8085=1,IF(COUNTIF(I$2:I8085,I8085)=1,COUNTIF($I:$I,I8085),""),"")</f>
        <v/>
      </c>
      <c r="P8085" s="38" t="str">
        <f aca="false">IF(G8085=1,IF(COUNTIFS(C$2:C8085,C8085,G$2:G8085,1)=1,COUNTIFS($C:$C,C8085,$G:$G,1)+ROW()/10000000,""),"")</f>
        <v/>
      </c>
      <c r="Q8085" s="0" t="str">
        <f aca="false">IF(K8085=1,IF(COUNTIFS(C$2:C8085,C8085,K$2:K8085,1)=1,1,0),"")</f>
        <v/>
      </c>
      <c r="R8085" s="0" t="str">
        <f aca="false">IF(M8085=1,IF(COUNTIFS(C$2:C8085,C8085,M$2:M8085,1)=1,1,0),"")</f>
        <v/>
      </c>
      <c r="S8085" s="0" t="str">
        <f aca="false">IF(L8085=1,IF(COUNTIFS(C$2:C8085,C8085,L$2:L8085,1)=1,1,0),"")</f>
        <v/>
      </c>
      <c r="T8085" s="38" t="str">
        <f aca="false">IF(N8085="","",N8085+ROW()/10000000)</f>
        <v/>
      </c>
      <c r="U8085" s="0" t="str">
        <f aca="false">IF(G8085=1,IF(B8085="",1,0),"")</f>
        <v/>
      </c>
    </row>
    <row r="8086" customFormat="false" ht="15" hidden="false" customHeight="false" outlineLevel="0" collapsed="false">
      <c r="A8086" s="35"/>
      <c r="B8086" s="35"/>
      <c r="G8086" s="0" t="str">
        <f aca="false">IF(A8086="","",IF(AND(A8086&gt;=Debut,A8086&lt;Fin),1,0))</f>
        <v/>
      </c>
      <c r="H8086" s="0" t="str">
        <f aca="false">IF(G8086=1,INT(ROUND((A8086-Debut)*86400,0)/600),"")</f>
        <v/>
      </c>
      <c r="I8086" s="0" t="str">
        <f aca="false">IF(G8086=1,INT(ROUND((A8086-Debut)*86400,0)/3600),"")</f>
        <v/>
      </c>
      <c r="J8086" s="0" t="str">
        <f aca="false">IF(OR(A8086="",B8086=""),"",ROUND((B8086-A8086)*86400,0))</f>
        <v/>
      </c>
      <c r="K8086" s="37" t="str">
        <f aca="false">IF(G8086=1,IF(COUNTIFS($C:$C,C8086,$G:$G,1,$A:$A,"&gt;="&amp;(A8086-FenetreInterm/86400),$A:$A,"&lt;="&amp;A8086)&gt;=NbInterm,1,0),"")</f>
        <v/>
      </c>
      <c r="L8086" s="37" t="str">
        <f aca="false">IF(G8086=1,IF(B8086="",0,IF(J8086&lt;SeuilFugitive,1,0)),"")</f>
        <v/>
      </c>
      <c r="M8086" s="37" t="str">
        <f aca="false">IF(G8086=1,IF(B8086="",IF((Fin-A8086)*24&gt;SeuilFigee,1,0),IF(J8086&gt;SeuilFigee*3600,1,0)),"")</f>
        <v/>
      </c>
      <c r="N8086" s="0" t="str">
        <f aca="false">IF(G8086=1,IF(COUNTIF(H$2:H8086,H8086)=1,COUNTIF($H:$H,H8086),""),"")</f>
        <v/>
      </c>
      <c r="O8086" s="0" t="str">
        <f aca="false">IF(G8086=1,IF(COUNTIF(I$2:I8086,I8086)=1,COUNTIF($I:$I,I8086),""),"")</f>
        <v/>
      </c>
      <c r="P8086" s="38" t="str">
        <f aca="false">IF(G8086=1,IF(COUNTIFS(C$2:C8086,C8086,G$2:G8086,1)=1,COUNTIFS($C:$C,C8086,$G:$G,1)+ROW()/10000000,""),"")</f>
        <v/>
      </c>
      <c r="Q8086" s="0" t="str">
        <f aca="false">IF(K8086=1,IF(COUNTIFS(C$2:C8086,C8086,K$2:K8086,1)=1,1,0),"")</f>
        <v/>
      </c>
      <c r="R8086" s="0" t="str">
        <f aca="false">IF(M8086=1,IF(COUNTIFS(C$2:C8086,C8086,M$2:M8086,1)=1,1,0),"")</f>
        <v/>
      </c>
      <c r="S8086" s="0" t="str">
        <f aca="false">IF(L8086=1,IF(COUNTIFS(C$2:C8086,C8086,L$2:L8086,1)=1,1,0),"")</f>
        <v/>
      </c>
      <c r="T8086" s="38" t="str">
        <f aca="false">IF(N8086="","",N8086+ROW()/10000000)</f>
        <v/>
      </c>
      <c r="U8086" s="0" t="str">
        <f aca="false">IF(G8086=1,IF(B8086="",1,0),"")</f>
        <v/>
      </c>
    </row>
    <row r="8087" customFormat="false" ht="15" hidden="false" customHeight="false" outlineLevel="0" collapsed="false">
      <c r="A8087" s="35"/>
      <c r="B8087" s="35"/>
      <c r="G8087" s="0" t="str">
        <f aca="false">IF(A8087="","",IF(AND(A8087&gt;=Debut,A8087&lt;Fin),1,0))</f>
        <v/>
      </c>
      <c r="H8087" s="0" t="str">
        <f aca="false">IF(G8087=1,INT(ROUND((A8087-Debut)*86400,0)/600),"")</f>
        <v/>
      </c>
      <c r="I8087" s="0" t="str">
        <f aca="false">IF(G8087=1,INT(ROUND((A8087-Debut)*86400,0)/3600),"")</f>
        <v/>
      </c>
      <c r="J8087" s="0" t="str">
        <f aca="false">IF(OR(A8087="",B8087=""),"",ROUND((B8087-A8087)*86400,0))</f>
        <v/>
      </c>
      <c r="K8087" s="37" t="str">
        <f aca="false">IF(G8087=1,IF(COUNTIFS($C:$C,C8087,$G:$G,1,$A:$A,"&gt;="&amp;(A8087-FenetreInterm/86400),$A:$A,"&lt;="&amp;A8087)&gt;=NbInterm,1,0),"")</f>
        <v/>
      </c>
      <c r="L8087" s="37" t="str">
        <f aca="false">IF(G8087=1,IF(B8087="",0,IF(J8087&lt;SeuilFugitive,1,0)),"")</f>
        <v/>
      </c>
      <c r="M8087" s="37" t="str">
        <f aca="false">IF(G8087=1,IF(B8087="",IF((Fin-A8087)*24&gt;SeuilFigee,1,0),IF(J8087&gt;SeuilFigee*3600,1,0)),"")</f>
        <v/>
      </c>
      <c r="N8087" s="0" t="str">
        <f aca="false">IF(G8087=1,IF(COUNTIF(H$2:H8087,H8087)=1,COUNTIF($H:$H,H8087),""),"")</f>
        <v/>
      </c>
      <c r="O8087" s="0" t="str">
        <f aca="false">IF(G8087=1,IF(COUNTIF(I$2:I8087,I8087)=1,COUNTIF($I:$I,I8087),""),"")</f>
        <v/>
      </c>
      <c r="P8087" s="38" t="str">
        <f aca="false">IF(G8087=1,IF(COUNTIFS(C$2:C8087,C8087,G$2:G8087,1)=1,COUNTIFS($C:$C,C8087,$G:$G,1)+ROW()/10000000,""),"")</f>
        <v/>
      </c>
      <c r="Q8087" s="0" t="str">
        <f aca="false">IF(K8087=1,IF(COUNTIFS(C$2:C8087,C8087,K$2:K8087,1)=1,1,0),"")</f>
        <v/>
      </c>
      <c r="R8087" s="0" t="str">
        <f aca="false">IF(M8087=1,IF(COUNTIFS(C$2:C8087,C8087,M$2:M8087,1)=1,1,0),"")</f>
        <v/>
      </c>
      <c r="S8087" s="0" t="str">
        <f aca="false">IF(L8087=1,IF(COUNTIFS(C$2:C8087,C8087,L$2:L8087,1)=1,1,0),"")</f>
        <v/>
      </c>
      <c r="T8087" s="38" t="str">
        <f aca="false">IF(N8087="","",N8087+ROW()/10000000)</f>
        <v/>
      </c>
      <c r="U8087" s="0" t="str">
        <f aca="false">IF(G8087=1,IF(B8087="",1,0),"")</f>
        <v/>
      </c>
    </row>
    <row r="8088" customFormat="false" ht="15" hidden="false" customHeight="false" outlineLevel="0" collapsed="false">
      <c r="A8088" s="35"/>
      <c r="B8088" s="35"/>
      <c r="G8088" s="0" t="str">
        <f aca="false">IF(A8088="","",IF(AND(A8088&gt;=Debut,A8088&lt;Fin),1,0))</f>
        <v/>
      </c>
      <c r="H8088" s="0" t="str">
        <f aca="false">IF(G8088=1,INT(ROUND((A8088-Debut)*86400,0)/600),"")</f>
        <v/>
      </c>
      <c r="I8088" s="0" t="str">
        <f aca="false">IF(G8088=1,INT(ROUND((A8088-Debut)*86400,0)/3600),"")</f>
        <v/>
      </c>
      <c r="J8088" s="0" t="str">
        <f aca="false">IF(OR(A8088="",B8088=""),"",ROUND((B8088-A8088)*86400,0))</f>
        <v/>
      </c>
      <c r="K8088" s="37" t="str">
        <f aca="false">IF(G8088=1,IF(COUNTIFS($C:$C,C8088,$G:$G,1,$A:$A,"&gt;="&amp;(A8088-FenetreInterm/86400),$A:$A,"&lt;="&amp;A8088)&gt;=NbInterm,1,0),"")</f>
        <v/>
      </c>
      <c r="L8088" s="37" t="str">
        <f aca="false">IF(G8088=1,IF(B8088="",0,IF(J8088&lt;SeuilFugitive,1,0)),"")</f>
        <v/>
      </c>
      <c r="M8088" s="37" t="str">
        <f aca="false">IF(G8088=1,IF(B8088="",IF((Fin-A8088)*24&gt;SeuilFigee,1,0),IF(J8088&gt;SeuilFigee*3600,1,0)),"")</f>
        <v/>
      </c>
      <c r="N8088" s="0" t="str">
        <f aca="false">IF(G8088=1,IF(COUNTIF(H$2:H8088,H8088)=1,COUNTIF($H:$H,H8088),""),"")</f>
        <v/>
      </c>
      <c r="O8088" s="0" t="str">
        <f aca="false">IF(G8088=1,IF(COUNTIF(I$2:I8088,I8088)=1,COUNTIF($I:$I,I8088),""),"")</f>
        <v/>
      </c>
      <c r="P8088" s="38" t="str">
        <f aca="false">IF(G8088=1,IF(COUNTIFS(C$2:C8088,C8088,G$2:G8088,1)=1,COUNTIFS($C:$C,C8088,$G:$G,1)+ROW()/10000000,""),"")</f>
        <v/>
      </c>
      <c r="Q8088" s="0" t="str">
        <f aca="false">IF(K8088=1,IF(COUNTIFS(C$2:C8088,C8088,K$2:K8088,1)=1,1,0),"")</f>
        <v/>
      </c>
      <c r="R8088" s="0" t="str">
        <f aca="false">IF(M8088=1,IF(COUNTIFS(C$2:C8088,C8088,M$2:M8088,1)=1,1,0),"")</f>
        <v/>
      </c>
      <c r="S8088" s="0" t="str">
        <f aca="false">IF(L8088=1,IF(COUNTIFS(C$2:C8088,C8088,L$2:L8088,1)=1,1,0),"")</f>
        <v/>
      </c>
      <c r="T8088" s="38" t="str">
        <f aca="false">IF(N8088="","",N8088+ROW()/10000000)</f>
        <v/>
      </c>
      <c r="U8088" s="0" t="str">
        <f aca="false">IF(G8088=1,IF(B8088="",1,0),"")</f>
        <v/>
      </c>
    </row>
    <row r="8089" customFormat="false" ht="15" hidden="false" customHeight="false" outlineLevel="0" collapsed="false">
      <c r="A8089" s="35"/>
      <c r="B8089" s="35"/>
      <c r="G8089" s="0" t="str">
        <f aca="false">IF(A8089="","",IF(AND(A8089&gt;=Debut,A8089&lt;Fin),1,0))</f>
        <v/>
      </c>
      <c r="H8089" s="0" t="str">
        <f aca="false">IF(G8089=1,INT(ROUND((A8089-Debut)*86400,0)/600),"")</f>
        <v/>
      </c>
      <c r="I8089" s="0" t="str">
        <f aca="false">IF(G8089=1,INT(ROUND((A8089-Debut)*86400,0)/3600),"")</f>
        <v/>
      </c>
      <c r="J8089" s="0" t="str">
        <f aca="false">IF(OR(A8089="",B8089=""),"",ROUND((B8089-A8089)*86400,0))</f>
        <v/>
      </c>
      <c r="K8089" s="37" t="str">
        <f aca="false">IF(G8089=1,IF(COUNTIFS($C:$C,C8089,$G:$G,1,$A:$A,"&gt;="&amp;(A8089-FenetreInterm/86400),$A:$A,"&lt;="&amp;A8089)&gt;=NbInterm,1,0),"")</f>
        <v/>
      </c>
      <c r="L8089" s="37" t="str">
        <f aca="false">IF(G8089=1,IF(B8089="",0,IF(J8089&lt;SeuilFugitive,1,0)),"")</f>
        <v/>
      </c>
      <c r="M8089" s="37" t="str">
        <f aca="false">IF(G8089=1,IF(B8089="",IF((Fin-A8089)*24&gt;SeuilFigee,1,0),IF(J8089&gt;SeuilFigee*3600,1,0)),"")</f>
        <v/>
      </c>
      <c r="N8089" s="0" t="str">
        <f aca="false">IF(G8089=1,IF(COUNTIF(H$2:H8089,H8089)=1,COUNTIF($H:$H,H8089),""),"")</f>
        <v/>
      </c>
      <c r="O8089" s="0" t="str">
        <f aca="false">IF(G8089=1,IF(COUNTIF(I$2:I8089,I8089)=1,COUNTIF($I:$I,I8089),""),"")</f>
        <v/>
      </c>
      <c r="P8089" s="38" t="str">
        <f aca="false">IF(G8089=1,IF(COUNTIFS(C$2:C8089,C8089,G$2:G8089,1)=1,COUNTIFS($C:$C,C8089,$G:$G,1)+ROW()/10000000,""),"")</f>
        <v/>
      </c>
      <c r="Q8089" s="0" t="str">
        <f aca="false">IF(K8089=1,IF(COUNTIFS(C$2:C8089,C8089,K$2:K8089,1)=1,1,0),"")</f>
        <v/>
      </c>
      <c r="R8089" s="0" t="str">
        <f aca="false">IF(M8089=1,IF(COUNTIFS(C$2:C8089,C8089,M$2:M8089,1)=1,1,0),"")</f>
        <v/>
      </c>
      <c r="S8089" s="0" t="str">
        <f aca="false">IF(L8089=1,IF(COUNTIFS(C$2:C8089,C8089,L$2:L8089,1)=1,1,0),"")</f>
        <v/>
      </c>
      <c r="T8089" s="38" t="str">
        <f aca="false">IF(N8089="","",N8089+ROW()/10000000)</f>
        <v/>
      </c>
      <c r="U8089" s="0" t="str">
        <f aca="false">IF(G8089=1,IF(B8089="",1,0),"")</f>
        <v/>
      </c>
    </row>
    <row r="8090" customFormat="false" ht="15" hidden="false" customHeight="false" outlineLevel="0" collapsed="false">
      <c r="A8090" s="35"/>
      <c r="B8090" s="35"/>
      <c r="G8090" s="0" t="str">
        <f aca="false">IF(A8090="","",IF(AND(A8090&gt;=Debut,A8090&lt;Fin),1,0))</f>
        <v/>
      </c>
      <c r="H8090" s="0" t="str">
        <f aca="false">IF(G8090=1,INT(ROUND((A8090-Debut)*86400,0)/600),"")</f>
        <v/>
      </c>
      <c r="I8090" s="0" t="str">
        <f aca="false">IF(G8090=1,INT(ROUND((A8090-Debut)*86400,0)/3600),"")</f>
        <v/>
      </c>
      <c r="J8090" s="0" t="str">
        <f aca="false">IF(OR(A8090="",B8090=""),"",ROUND((B8090-A8090)*86400,0))</f>
        <v/>
      </c>
      <c r="K8090" s="37" t="str">
        <f aca="false">IF(G8090=1,IF(COUNTIFS($C:$C,C8090,$G:$G,1,$A:$A,"&gt;="&amp;(A8090-FenetreInterm/86400),$A:$A,"&lt;="&amp;A8090)&gt;=NbInterm,1,0),"")</f>
        <v/>
      </c>
      <c r="L8090" s="37" t="str">
        <f aca="false">IF(G8090=1,IF(B8090="",0,IF(J8090&lt;SeuilFugitive,1,0)),"")</f>
        <v/>
      </c>
      <c r="M8090" s="37" t="str">
        <f aca="false">IF(G8090=1,IF(B8090="",IF((Fin-A8090)*24&gt;SeuilFigee,1,0),IF(J8090&gt;SeuilFigee*3600,1,0)),"")</f>
        <v/>
      </c>
      <c r="N8090" s="0" t="str">
        <f aca="false">IF(G8090=1,IF(COUNTIF(H$2:H8090,H8090)=1,COUNTIF($H:$H,H8090),""),"")</f>
        <v/>
      </c>
      <c r="O8090" s="0" t="str">
        <f aca="false">IF(G8090=1,IF(COUNTIF(I$2:I8090,I8090)=1,COUNTIF($I:$I,I8090),""),"")</f>
        <v/>
      </c>
      <c r="P8090" s="38" t="str">
        <f aca="false">IF(G8090=1,IF(COUNTIFS(C$2:C8090,C8090,G$2:G8090,1)=1,COUNTIFS($C:$C,C8090,$G:$G,1)+ROW()/10000000,""),"")</f>
        <v/>
      </c>
      <c r="Q8090" s="0" t="str">
        <f aca="false">IF(K8090=1,IF(COUNTIFS(C$2:C8090,C8090,K$2:K8090,1)=1,1,0),"")</f>
        <v/>
      </c>
      <c r="R8090" s="0" t="str">
        <f aca="false">IF(M8090=1,IF(COUNTIFS(C$2:C8090,C8090,M$2:M8090,1)=1,1,0),"")</f>
        <v/>
      </c>
      <c r="S8090" s="0" t="str">
        <f aca="false">IF(L8090=1,IF(COUNTIFS(C$2:C8090,C8090,L$2:L8090,1)=1,1,0),"")</f>
        <v/>
      </c>
      <c r="T8090" s="38" t="str">
        <f aca="false">IF(N8090="","",N8090+ROW()/10000000)</f>
        <v/>
      </c>
      <c r="U8090" s="0" t="str">
        <f aca="false">IF(G8090=1,IF(B8090="",1,0),"")</f>
        <v/>
      </c>
    </row>
    <row r="8091" customFormat="false" ht="15" hidden="false" customHeight="false" outlineLevel="0" collapsed="false">
      <c r="A8091" s="35"/>
      <c r="B8091" s="35"/>
      <c r="G8091" s="0" t="str">
        <f aca="false">IF(A8091="","",IF(AND(A8091&gt;=Debut,A8091&lt;Fin),1,0))</f>
        <v/>
      </c>
      <c r="H8091" s="0" t="str">
        <f aca="false">IF(G8091=1,INT(ROUND((A8091-Debut)*86400,0)/600),"")</f>
        <v/>
      </c>
      <c r="I8091" s="0" t="str">
        <f aca="false">IF(G8091=1,INT(ROUND((A8091-Debut)*86400,0)/3600),"")</f>
        <v/>
      </c>
      <c r="J8091" s="0" t="str">
        <f aca="false">IF(OR(A8091="",B8091=""),"",ROUND((B8091-A8091)*86400,0))</f>
        <v/>
      </c>
      <c r="K8091" s="37" t="str">
        <f aca="false">IF(G8091=1,IF(COUNTIFS($C:$C,C8091,$G:$G,1,$A:$A,"&gt;="&amp;(A8091-FenetreInterm/86400),$A:$A,"&lt;="&amp;A8091)&gt;=NbInterm,1,0),"")</f>
        <v/>
      </c>
      <c r="L8091" s="37" t="str">
        <f aca="false">IF(G8091=1,IF(B8091="",0,IF(J8091&lt;SeuilFugitive,1,0)),"")</f>
        <v/>
      </c>
      <c r="M8091" s="37" t="str">
        <f aca="false">IF(G8091=1,IF(B8091="",IF((Fin-A8091)*24&gt;SeuilFigee,1,0),IF(J8091&gt;SeuilFigee*3600,1,0)),"")</f>
        <v/>
      </c>
      <c r="N8091" s="0" t="str">
        <f aca="false">IF(G8091=1,IF(COUNTIF(H$2:H8091,H8091)=1,COUNTIF($H:$H,H8091),""),"")</f>
        <v/>
      </c>
      <c r="O8091" s="0" t="str">
        <f aca="false">IF(G8091=1,IF(COUNTIF(I$2:I8091,I8091)=1,COUNTIF($I:$I,I8091),""),"")</f>
        <v/>
      </c>
      <c r="P8091" s="38" t="str">
        <f aca="false">IF(G8091=1,IF(COUNTIFS(C$2:C8091,C8091,G$2:G8091,1)=1,COUNTIFS($C:$C,C8091,$G:$G,1)+ROW()/10000000,""),"")</f>
        <v/>
      </c>
      <c r="Q8091" s="0" t="str">
        <f aca="false">IF(K8091=1,IF(COUNTIFS(C$2:C8091,C8091,K$2:K8091,1)=1,1,0),"")</f>
        <v/>
      </c>
      <c r="R8091" s="0" t="str">
        <f aca="false">IF(M8091=1,IF(COUNTIFS(C$2:C8091,C8091,M$2:M8091,1)=1,1,0),"")</f>
        <v/>
      </c>
      <c r="S8091" s="0" t="str">
        <f aca="false">IF(L8091=1,IF(COUNTIFS(C$2:C8091,C8091,L$2:L8091,1)=1,1,0),"")</f>
        <v/>
      </c>
      <c r="T8091" s="38" t="str">
        <f aca="false">IF(N8091="","",N8091+ROW()/10000000)</f>
        <v/>
      </c>
      <c r="U8091" s="0" t="str">
        <f aca="false">IF(G8091=1,IF(B8091="",1,0),"")</f>
        <v/>
      </c>
    </row>
    <row r="8092" customFormat="false" ht="15" hidden="false" customHeight="false" outlineLevel="0" collapsed="false">
      <c r="A8092" s="35"/>
      <c r="B8092" s="35"/>
      <c r="G8092" s="0" t="str">
        <f aca="false">IF(A8092="","",IF(AND(A8092&gt;=Debut,A8092&lt;Fin),1,0))</f>
        <v/>
      </c>
      <c r="H8092" s="0" t="str">
        <f aca="false">IF(G8092=1,INT(ROUND((A8092-Debut)*86400,0)/600),"")</f>
        <v/>
      </c>
      <c r="I8092" s="0" t="str">
        <f aca="false">IF(G8092=1,INT(ROUND((A8092-Debut)*86400,0)/3600),"")</f>
        <v/>
      </c>
      <c r="J8092" s="0" t="str">
        <f aca="false">IF(OR(A8092="",B8092=""),"",ROUND((B8092-A8092)*86400,0))</f>
        <v/>
      </c>
      <c r="K8092" s="37" t="str">
        <f aca="false">IF(G8092=1,IF(COUNTIFS($C:$C,C8092,$G:$G,1,$A:$A,"&gt;="&amp;(A8092-FenetreInterm/86400),$A:$A,"&lt;="&amp;A8092)&gt;=NbInterm,1,0),"")</f>
        <v/>
      </c>
      <c r="L8092" s="37" t="str">
        <f aca="false">IF(G8092=1,IF(B8092="",0,IF(J8092&lt;SeuilFugitive,1,0)),"")</f>
        <v/>
      </c>
      <c r="M8092" s="37" t="str">
        <f aca="false">IF(G8092=1,IF(B8092="",IF((Fin-A8092)*24&gt;SeuilFigee,1,0),IF(J8092&gt;SeuilFigee*3600,1,0)),"")</f>
        <v/>
      </c>
      <c r="N8092" s="0" t="str">
        <f aca="false">IF(G8092=1,IF(COUNTIF(H$2:H8092,H8092)=1,COUNTIF($H:$H,H8092),""),"")</f>
        <v/>
      </c>
      <c r="O8092" s="0" t="str">
        <f aca="false">IF(G8092=1,IF(COUNTIF(I$2:I8092,I8092)=1,COUNTIF($I:$I,I8092),""),"")</f>
        <v/>
      </c>
      <c r="P8092" s="38" t="str">
        <f aca="false">IF(G8092=1,IF(COUNTIFS(C$2:C8092,C8092,G$2:G8092,1)=1,COUNTIFS($C:$C,C8092,$G:$G,1)+ROW()/10000000,""),"")</f>
        <v/>
      </c>
      <c r="Q8092" s="0" t="str">
        <f aca="false">IF(K8092=1,IF(COUNTIFS(C$2:C8092,C8092,K$2:K8092,1)=1,1,0),"")</f>
        <v/>
      </c>
      <c r="R8092" s="0" t="str">
        <f aca="false">IF(M8092=1,IF(COUNTIFS(C$2:C8092,C8092,M$2:M8092,1)=1,1,0),"")</f>
        <v/>
      </c>
      <c r="S8092" s="0" t="str">
        <f aca="false">IF(L8092=1,IF(COUNTIFS(C$2:C8092,C8092,L$2:L8092,1)=1,1,0),"")</f>
        <v/>
      </c>
      <c r="T8092" s="38" t="str">
        <f aca="false">IF(N8092="","",N8092+ROW()/10000000)</f>
        <v/>
      </c>
      <c r="U8092" s="0" t="str">
        <f aca="false">IF(G8092=1,IF(B8092="",1,0),"")</f>
        <v/>
      </c>
    </row>
    <row r="8093" customFormat="false" ht="15" hidden="false" customHeight="false" outlineLevel="0" collapsed="false">
      <c r="A8093" s="35"/>
      <c r="B8093" s="35"/>
      <c r="G8093" s="0" t="str">
        <f aca="false">IF(A8093="","",IF(AND(A8093&gt;=Debut,A8093&lt;Fin),1,0))</f>
        <v/>
      </c>
      <c r="H8093" s="0" t="str">
        <f aca="false">IF(G8093=1,INT(ROUND((A8093-Debut)*86400,0)/600),"")</f>
        <v/>
      </c>
      <c r="I8093" s="0" t="str">
        <f aca="false">IF(G8093=1,INT(ROUND((A8093-Debut)*86400,0)/3600),"")</f>
        <v/>
      </c>
      <c r="J8093" s="0" t="str">
        <f aca="false">IF(OR(A8093="",B8093=""),"",ROUND((B8093-A8093)*86400,0))</f>
        <v/>
      </c>
      <c r="K8093" s="37" t="str">
        <f aca="false">IF(G8093=1,IF(COUNTIFS($C:$C,C8093,$G:$G,1,$A:$A,"&gt;="&amp;(A8093-FenetreInterm/86400),$A:$A,"&lt;="&amp;A8093)&gt;=NbInterm,1,0),"")</f>
        <v/>
      </c>
      <c r="L8093" s="37" t="str">
        <f aca="false">IF(G8093=1,IF(B8093="",0,IF(J8093&lt;SeuilFugitive,1,0)),"")</f>
        <v/>
      </c>
      <c r="M8093" s="37" t="str">
        <f aca="false">IF(G8093=1,IF(B8093="",IF((Fin-A8093)*24&gt;SeuilFigee,1,0),IF(J8093&gt;SeuilFigee*3600,1,0)),"")</f>
        <v/>
      </c>
      <c r="N8093" s="0" t="str">
        <f aca="false">IF(G8093=1,IF(COUNTIF(H$2:H8093,H8093)=1,COUNTIF($H:$H,H8093),""),"")</f>
        <v/>
      </c>
      <c r="O8093" s="0" t="str">
        <f aca="false">IF(G8093=1,IF(COUNTIF(I$2:I8093,I8093)=1,COUNTIF($I:$I,I8093),""),"")</f>
        <v/>
      </c>
      <c r="P8093" s="38" t="str">
        <f aca="false">IF(G8093=1,IF(COUNTIFS(C$2:C8093,C8093,G$2:G8093,1)=1,COUNTIFS($C:$C,C8093,$G:$G,1)+ROW()/10000000,""),"")</f>
        <v/>
      </c>
      <c r="Q8093" s="0" t="str">
        <f aca="false">IF(K8093=1,IF(COUNTIFS(C$2:C8093,C8093,K$2:K8093,1)=1,1,0),"")</f>
        <v/>
      </c>
      <c r="R8093" s="0" t="str">
        <f aca="false">IF(M8093=1,IF(COUNTIFS(C$2:C8093,C8093,M$2:M8093,1)=1,1,0),"")</f>
        <v/>
      </c>
      <c r="S8093" s="0" t="str">
        <f aca="false">IF(L8093=1,IF(COUNTIFS(C$2:C8093,C8093,L$2:L8093,1)=1,1,0),"")</f>
        <v/>
      </c>
      <c r="T8093" s="38" t="str">
        <f aca="false">IF(N8093="","",N8093+ROW()/10000000)</f>
        <v/>
      </c>
      <c r="U8093" s="0" t="str">
        <f aca="false">IF(G8093=1,IF(B8093="",1,0),"")</f>
        <v/>
      </c>
    </row>
    <row r="8094" customFormat="false" ht="15" hidden="false" customHeight="false" outlineLevel="0" collapsed="false">
      <c r="A8094" s="35"/>
      <c r="B8094" s="35"/>
      <c r="G8094" s="0" t="str">
        <f aca="false">IF(A8094="","",IF(AND(A8094&gt;=Debut,A8094&lt;Fin),1,0))</f>
        <v/>
      </c>
      <c r="H8094" s="0" t="str">
        <f aca="false">IF(G8094=1,INT(ROUND((A8094-Debut)*86400,0)/600),"")</f>
        <v/>
      </c>
      <c r="I8094" s="0" t="str">
        <f aca="false">IF(G8094=1,INT(ROUND((A8094-Debut)*86400,0)/3600),"")</f>
        <v/>
      </c>
      <c r="J8094" s="0" t="str">
        <f aca="false">IF(OR(A8094="",B8094=""),"",ROUND((B8094-A8094)*86400,0))</f>
        <v/>
      </c>
      <c r="K8094" s="37" t="str">
        <f aca="false">IF(G8094=1,IF(COUNTIFS($C:$C,C8094,$G:$G,1,$A:$A,"&gt;="&amp;(A8094-FenetreInterm/86400),$A:$A,"&lt;="&amp;A8094)&gt;=NbInterm,1,0),"")</f>
        <v/>
      </c>
      <c r="L8094" s="37" t="str">
        <f aca="false">IF(G8094=1,IF(B8094="",0,IF(J8094&lt;SeuilFugitive,1,0)),"")</f>
        <v/>
      </c>
      <c r="M8094" s="37" t="str">
        <f aca="false">IF(G8094=1,IF(B8094="",IF((Fin-A8094)*24&gt;SeuilFigee,1,0),IF(J8094&gt;SeuilFigee*3600,1,0)),"")</f>
        <v/>
      </c>
      <c r="N8094" s="0" t="str">
        <f aca="false">IF(G8094=1,IF(COUNTIF(H$2:H8094,H8094)=1,COUNTIF($H:$H,H8094),""),"")</f>
        <v/>
      </c>
      <c r="O8094" s="0" t="str">
        <f aca="false">IF(G8094=1,IF(COUNTIF(I$2:I8094,I8094)=1,COUNTIF($I:$I,I8094),""),"")</f>
        <v/>
      </c>
      <c r="P8094" s="38" t="str">
        <f aca="false">IF(G8094=1,IF(COUNTIFS(C$2:C8094,C8094,G$2:G8094,1)=1,COUNTIFS($C:$C,C8094,$G:$G,1)+ROW()/10000000,""),"")</f>
        <v/>
      </c>
      <c r="Q8094" s="0" t="str">
        <f aca="false">IF(K8094=1,IF(COUNTIFS(C$2:C8094,C8094,K$2:K8094,1)=1,1,0),"")</f>
        <v/>
      </c>
      <c r="R8094" s="0" t="str">
        <f aca="false">IF(M8094=1,IF(COUNTIFS(C$2:C8094,C8094,M$2:M8094,1)=1,1,0),"")</f>
        <v/>
      </c>
      <c r="S8094" s="0" t="str">
        <f aca="false">IF(L8094=1,IF(COUNTIFS(C$2:C8094,C8094,L$2:L8094,1)=1,1,0),"")</f>
        <v/>
      </c>
      <c r="T8094" s="38" t="str">
        <f aca="false">IF(N8094="","",N8094+ROW()/10000000)</f>
        <v/>
      </c>
      <c r="U8094" s="0" t="str">
        <f aca="false">IF(G8094=1,IF(B8094="",1,0),"")</f>
        <v/>
      </c>
    </row>
    <row r="8095" customFormat="false" ht="15" hidden="false" customHeight="false" outlineLevel="0" collapsed="false">
      <c r="A8095" s="35"/>
      <c r="B8095" s="35"/>
      <c r="G8095" s="0" t="str">
        <f aca="false">IF(A8095="","",IF(AND(A8095&gt;=Debut,A8095&lt;Fin),1,0))</f>
        <v/>
      </c>
      <c r="H8095" s="0" t="str">
        <f aca="false">IF(G8095=1,INT(ROUND((A8095-Debut)*86400,0)/600),"")</f>
        <v/>
      </c>
      <c r="I8095" s="0" t="str">
        <f aca="false">IF(G8095=1,INT(ROUND((A8095-Debut)*86400,0)/3600),"")</f>
        <v/>
      </c>
      <c r="J8095" s="0" t="str">
        <f aca="false">IF(OR(A8095="",B8095=""),"",ROUND((B8095-A8095)*86400,0))</f>
        <v/>
      </c>
      <c r="K8095" s="37" t="str">
        <f aca="false">IF(G8095=1,IF(COUNTIFS($C:$C,C8095,$G:$G,1,$A:$A,"&gt;="&amp;(A8095-FenetreInterm/86400),$A:$A,"&lt;="&amp;A8095)&gt;=NbInterm,1,0),"")</f>
        <v/>
      </c>
      <c r="L8095" s="37" t="str">
        <f aca="false">IF(G8095=1,IF(B8095="",0,IF(J8095&lt;SeuilFugitive,1,0)),"")</f>
        <v/>
      </c>
      <c r="M8095" s="37" t="str">
        <f aca="false">IF(G8095=1,IF(B8095="",IF((Fin-A8095)*24&gt;SeuilFigee,1,0),IF(J8095&gt;SeuilFigee*3600,1,0)),"")</f>
        <v/>
      </c>
      <c r="N8095" s="0" t="str">
        <f aca="false">IF(G8095=1,IF(COUNTIF(H$2:H8095,H8095)=1,COUNTIF($H:$H,H8095),""),"")</f>
        <v/>
      </c>
      <c r="O8095" s="0" t="str">
        <f aca="false">IF(G8095=1,IF(COUNTIF(I$2:I8095,I8095)=1,COUNTIF($I:$I,I8095),""),"")</f>
        <v/>
      </c>
      <c r="P8095" s="38" t="str">
        <f aca="false">IF(G8095=1,IF(COUNTIFS(C$2:C8095,C8095,G$2:G8095,1)=1,COUNTIFS($C:$C,C8095,$G:$G,1)+ROW()/10000000,""),"")</f>
        <v/>
      </c>
      <c r="Q8095" s="0" t="str">
        <f aca="false">IF(K8095=1,IF(COUNTIFS(C$2:C8095,C8095,K$2:K8095,1)=1,1,0),"")</f>
        <v/>
      </c>
      <c r="R8095" s="0" t="str">
        <f aca="false">IF(M8095=1,IF(COUNTIFS(C$2:C8095,C8095,M$2:M8095,1)=1,1,0),"")</f>
        <v/>
      </c>
      <c r="S8095" s="0" t="str">
        <f aca="false">IF(L8095=1,IF(COUNTIFS(C$2:C8095,C8095,L$2:L8095,1)=1,1,0),"")</f>
        <v/>
      </c>
      <c r="T8095" s="38" t="str">
        <f aca="false">IF(N8095="","",N8095+ROW()/10000000)</f>
        <v/>
      </c>
      <c r="U8095" s="0" t="str">
        <f aca="false">IF(G8095=1,IF(B8095="",1,0),"")</f>
        <v/>
      </c>
    </row>
    <row r="8096" customFormat="false" ht="15" hidden="false" customHeight="false" outlineLevel="0" collapsed="false">
      <c r="A8096" s="35"/>
      <c r="B8096" s="35"/>
      <c r="G8096" s="0" t="str">
        <f aca="false">IF(A8096="","",IF(AND(A8096&gt;=Debut,A8096&lt;Fin),1,0))</f>
        <v/>
      </c>
      <c r="H8096" s="0" t="str">
        <f aca="false">IF(G8096=1,INT(ROUND((A8096-Debut)*86400,0)/600),"")</f>
        <v/>
      </c>
      <c r="I8096" s="0" t="str">
        <f aca="false">IF(G8096=1,INT(ROUND((A8096-Debut)*86400,0)/3600),"")</f>
        <v/>
      </c>
      <c r="J8096" s="0" t="str">
        <f aca="false">IF(OR(A8096="",B8096=""),"",ROUND((B8096-A8096)*86400,0))</f>
        <v/>
      </c>
      <c r="K8096" s="37" t="str">
        <f aca="false">IF(G8096=1,IF(COUNTIFS($C:$C,C8096,$G:$G,1,$A:$A,"&gt;="&amp;(A8096-FenetreInterm/86400),$A:$A,"&lt;="&amp;A8096)&gt;=NbInterm,1,0),"")</f>
        <v/>
      </c>
      <c r="L8096" s="37" t="str">
        <f aca="false">IF(G8096=1,IF(B8096="",0,IF(J8096&lt;SeuilFugitive,1,0)),"")</f>
        <v/>
      </c>
      <c r="M8096" s="37" t="str">
        <f aca="false">IF(G8096=1,IF(B8096="",IF((Fin-A8096)*24&gt;SeuilFigee,1,0),IF(J8096&gt;SeuilFigee*3600,1,0)),"")</f>
        <v/>
      </c>
      <c r="N8096" s="0" t="str">
        <f aca="false">IF(G8096=1,IF(COUNTIF(H$2:H8096,H8096)=1,COUNTIF($H:$H,H8096),""),"")</f>
        <v/>
      </c>
      <c r="O8096" s="0" t="str">
        <f aca="false">IF(G8096=1,IF(COUNTIF(I$2:I8096,I8096)=1,COUNTIF($I:$I,I8096),""),"")</f>
        <v/>
      </c>
      <c r="P8096" s="38" t="str">
        <f aca="false">IF(G8096=1,IF(COUNTIFS(C$2:C8096,C8096,G$2:G8096,1)=1,COUNTIFS($C:$C,C8096,$G:$G,1)+ROW()/10000000,""),"")</f>
        <v/>
      </c>
      <c r="Q8096" s="0" t="str">
        <f aca="false">IF(K8096=1,IF(COUNTIFS(C$2:C8096,C8096,K$2:K8096,1)=1,1,0),"")</f>
        <v/>
      </c>
      <c r="R8096" s="0" t="str">
        <f aca="false">IF(M8096=1,IF(COUNTIFS(C$2:C8096,C8096,M$2:M8096,1)=1,1,0),"")</f>
        <v/>
      </c>
      <c r="S8096" s="0" t="str">
        <f aca="false">IF(L8096=1,IF(COUNTIFS(C$2:C8096,C8096,L$2:L8096,1)=1,1,0),"")</f>
        <v/>
      </c>
      <c r="T8096" s="38" t="str">
        <f aca="false">IF(N8096="","",N8096+ROW()/10000000)</f>
        <v/>
      </c>
      <c r="U8096" s="0" t="str">
        <f aca="false">IF(G8096=1,IF(B8096="",1,0),"")</f>
        <v/>
      </c>
    </row>
    <row r="8097" customFormat="false" ht="15" hidden="false" customHeight="false" outlineLevel="0" collapsed="false">
      <c r="A8097" s="35"/>
      <c r="B8097" s="35"/>
      <c r="G8097" s="0" t="str">
        <f aca="false">IF(A8097="","",IF(AND(A8097&gt;=Debut,A8097&lt;Fin),1,0))</f>
        <v/>
      </c>
      <c r="H8097" s="0" t="str">
        <f aca="false">IF(G8097=1,INT(ROUND((A8097-Debut)*86400,0)/600),"")</f>
        <v/>
      </c>
      <c r="I8097" s="0" t="str">
        <f aca="false">IF(G8097=1,INT(ROUND((A8097-Debut)*86400,0)/3600),"")</f>
        <v/>
      </c>
      <c r="J8097" s="0" t="str">
        <f aca="false">IF(OR(A8097="",B8097=""),"",ROUND((B8097-A8097)*86400,0))</f>
        <v/>
      </c>
      <c r="K8097" s="37" t="str">
        <f aca="false">IF(G8097=1,IF(COUNTIFS($C:$C,C8097,$G:$G,1,$A:$A,"&gt;="&amp;(A8097-FenetreInterm/86400),$A:$A,"&lt;="&amp;A8097)&gt;=NbInterm,1,0),"")</f>
        <v/>
      </c>
      <c r="L8097" s="37" t="str">
        <f aca="false">IF(G8097=1,IF(B8097="",0,IF(J8097&lt;SeuilFugitive,1,0)),"")</f>
        <v/>
      </c>
      <c r="M8097" s="37" t="str">
        <f aca="false">IF(G8097=1,IF(B8097="",IF((Fin-A8097)*24&gt;SeuilFigee,1,0),IF(J8097&gt;SeuilFigee*3600,1,0)),"")</f>
        <v/>
      </c>
      <c r="N8097" s="0" t="str">
        <f aca="false">IF(G8097=1,IF(COUNTIF(H$2:H8097,H8097)=1,COUNTIF($H:$H,H8097),""),"")</f>
        <v/>
      </c>
      <c r="O8097" s="0" t="str">
        <f aca="false">IF(G8097=1,IF(COUNTIF(I$2:I8097,I8097)=1,COUNTIF($I:$I,I8097),""),"")</f>
        <v/>
      </c>
      <c r="P8097" s="38" t="str">
        <f aca="false">IF(G8097=1,IF(COUNTIFS(C$2:C8097,C8097,G$2:G8097,1)=1,COUNTIFS($C:$C,C8097,$G:$G,1)+ROW()/10000000,""),"")</f>
        <v/>
      </c>
      <c r="Q8097" s="0" t="str">
        <f aca="false">IF(K8097=1,IF(COUNTIFS(C$2:C8097,C8097,K$2:K8097,1)=1,1,0),"")</f>
        <v/>
      </c>
      <c r="R8097" s="0" t="str">
        <f aca="false">IF(M8097=1,IF(COUNTIFS(C$2:C8097,C8097,M$2:M8097,1)=1,1,0),"")</f>
        <v/>
      </c>
      <c r="S8097" s="0" t="str">
        <f aca="false">IF(L8097=1,IF(COUNTIFS(C$2:C8097,C8097,L$2:L8097,1)=1,1,0),"")</f>
        <v/>
      </c>
      <c r="T8097" s="38" t="str">
        <f aca="false">IF(N8097="","",N8097+ROW()/10000000)</f>
        <v/>
      </c>
      <c r="U8097" s="0" t="str">
        <f aca="false">IF(G8097=1,IF(B8097="",1,0),"")</f>
        <v/>
      </c>
    </row>
    <row r="8098" customFormat="false" ht="15" hidden="false" customHeight="false" outlineLevel="0" collapsed="false">
      <c r="A8098" s="35"/>
      <c r="B8098" s="35"/>
      <c r="G8098" s="0" t="str">
        <f aca="false">IF(A8098="","",IF(AND(A8098&gt;=Debut,A8098&lt;Fin),1,0))</f>
        <v/>
      </c>
      <c r="H8098" s="0" t="str">
        <f aca="false">IF(G8098=1,INT(ROUND((A8098-Debut)*86400,0)/600),"")</f>
        <v/>
      </c>
      <c r="I8098" s="0" t="str">
        <f aca="false">IF(G8098=1,INT(ROUND((A8098-Debut)*86400,0)/3600),"")</f>
        <v/>
      </c>
      <c r="J8098" s="0" t="str">
        <f aca="false">IF(OR(A8098="",B8098=""),"",ROUND((B8098-A8098)*86400,0))</f>
        <v/>
      </c>
      <c r="K8098" s="37" t="str">
        <f aca="false">IF(G8098=1,IF(COUNTIFS($C:$C,C8098,$G:$G,1,$A:$A,"&gt;="&amp;(A8098-FenetreInterm/86400),$A:$A,"&lt;="&amp;A8098)&gt;=NbInterm,1,0),"")</f>
        <v/>
      </c>
      <c r="L8098" s="37" t="str">
        <f aca="false">IF(G8098=1,IF(B8098="",0,IF(J8098&lt;SeuilFugitive,1,0)),"")</f>
        <v/>
      </c>
      <c r="M8098" s="37" t="str">
        <f aca="false">IF(G8098=1,IF(B8098="",IF((Fin-A8098)*24&gt;SeuilFigee,1,0),IF(J8098&gt;SeuilFigee*3600,1,0)),"")</f>
        <v/>
      </c>
      <c r="N8098" s="0" t="str">
        <f aca="false">IF(G8098=1,IF(COUNTIF(H$2:H8098,H8098)=1,COUNTIF($H:$H,H8098),""),"")</f>
        <v/>
      </c>
      <c r="O8098" s="0" t="str">
        <f aca="false">IF(G8098=1,IF(COUNTIF(I$2:I8098,I8098)=1,COUNTIF($I:$I,I8098),""),"")</f>
        <v/>
      </c>
      <c r="P8098" s="38" t="str">
        <f aca="false">IF(G8098=1,IF(COUNTIFS(C$2:C8098,C8098,G$2:G8098,1)=1,COUNTIFS($C:$C,C8098,$G:$G,1)+ROW()/10000000,""),"")</f>
        <v/>
      </c>
      <c r="Q8098" s="0" t="str">
        <f aca="false">IF(K8098=1,IF(COUNTIFS(C$2:C8098,C8098,K$2:K8098,1)=1,1,0),"")</f>
        <v/>
      </c>
      <c r="R8098" s="0" t="str">
        <f aca="false">IF(M8098=1,IF(COUNTIFS(C$2:C8098,C8098,M$2:M8098,1)=1,1,0),"")</f>
        <v/>
      </c>
      <c r="S8098" s="0" t="str">
        <f aca="false">IF(L8098=1,IF(COUNTIFS(C$2:C8098,C8098,L$2:L8098,1)=1,1,0),"")</f>
        <v/>
      </c>
      <c r="T8098" s="38" t="str">
        <f aca="false">IF(N8098="","",N8098+ROW()/10000000)</f>
        <v/>
      </c>
      <c r="U8098" s="0" t="str">
        <f aca="false">IF(G8098=1,IF(B8098="",1,0),"")</f>
        <v/>
      </c>
    </row>
    <row r="8099" customFormat="false" ht="15" hidden="false" customHeight="false" outlineLevel="0" collapsed="false">
      <c r="A8099" s="35"/>
      <c r="B8099" s="35"/>
      <c r="G8099" s="0" t="str">
        <f aca="false">IF(A8099="","",IF(AND(A8099&gt;=Debut,A8099&lt;Fin),1,0))</f>
        <v/>
      </c>
      <c r="H8099" s="0" t="str">
        <f aca="false">IF(G8099=1,INT(ROUND((A8099-Debut)*86400,0)/600),"")</f>
        <v/>
      </c>
      <c r="I8099" s="0" t="str">
        <f aca="false">IF(G8099=1,INT(ROUND((A8099-Debut)*86400,0)/3600),"")</f>
        <v/>
      </c>
      <c r="J8099" s="0" t="str">
        <f aca="false">IF(OR(A8099="",B8099=""),"",ROUND((B8099-A8099)*86400,0))</f>
        <v/>
      </c>
      <c r="K8099" s="37" t="str">
        <f aca="false">IF(G8099=1,IF(COUNTIFS($C:$C,C8099,$G:$G,1,$A:$A,"&gt;="&amp;(A8099-FenetreInterm/86400),$A:$A,"&lt;="&amp;A8099)&gt;=NbInterm,1,0),"")</f>
        <v/>
      </c>
      <c r="L8099" s="37" t="str">
        <f aca="false">IF(G8099=1,IF(B8099="",0,IF(J8099&lt;SeuilFugitive,1,0)),"")</f>
        <v/>
      </c>
      <c r="M8099" s="37" t="str">
        <f aca="false">IF(G8099=1,IF(B8099="",IF((Fin-A8099)*24&gt;SeuilFigee,1,0),IF(J8099&gt;SeuilFigee*3600,1,0)),"")</f>
        <v/>
      </c>
      <c r="N8099" s="0" t="str">
        <f aca="false">IF(G8099=1,IF(COUNTIF(H$2:H8099,H8099)=1,COUNTIF($H:$H,H8099),""),"")</f>
        <v/>
      </c>
      <c r="O8099" s="0" t="str">
        <f aca="false">IF(G8099=1,IF(COUNTIF(I$2:I8099,I8099)=1,COUNTIF($I:$I,I8099),""),"")</f>
        <v/>
      </c>
      <c r="P8099" s="38" t="str">
        <f aca="false">IF(G8099=1,IF(COUNTIFS(C$2:C8099,C8099,G$2:G8099,1)=1,COUNTIFS($C:$C,C8099,$G:$G,1)+ROW()/10000000,""),"")</f>
        <v/>
      </c>
      <c r="Q8099" s="0" t="str">
        <f aca="false">IF(K8099=1,IF(COUNTIFS(C$2:C8099,C8099,K$2:K8099,1)=1,1,0),"")</f>
        <v/>
      </c>
      <c r="R8099" s="0" t="str">
        <f aca="false">IF(M8099=1,IF(COUNTIFS(C$2:C8099,C8099,M$2:M8099,1)=1,1,0),"")</f>
        <v/>
      </c>
      <c r="S8099" s="0" t="str">
        <f aca="false">IF(L8099=1,IF(COUNTIFS(C$2:C8099,C8099,L$2:L8099,1)=1,1,0),"")</f>
        <v/>
      </c>
      <c r="T8099" s="38" t="str">
        <f aca="false">IF(N8099="","",N8099+ROW()/10000000)</f>
        <v/>
      </c>
      <c r="U8099" s="0" t="str">
        <f aca="false">IF(G8099=1,IF(B8099="",1,0),"")</f>
        <v/>
      </c>
    </row>
    <row r="8100" customFormat="false" ht="15" hidden="false" customHeight="false" outlineLevel="0" collapsed="false">
      <c r="A8100" s="35"/>
      <c r="B8100" s="35"/>
      <c r="G8100" s="0" t="str">
        <f aca="false">IF(A8100="","",IF(AND(A8100&gt;=Debut,A8100&lt;Fin),1,0))</f>
        <v/>
      </c>
      <c r="H8100" s="0" t="str">
        <f aca="false">IF(G8100=1,INT(ROUND((A8100-Debut)*86400,0)/600),"")</f>
        <v/>
      </c>
      <c r="I8100" s="0" t="str">
        <f aca="false">IF(G8100=1,INT(ROUND((A8100-Debut)*86400,0)/3600),"")</f>
        <v/>
      </c>
      <c r="J8100" s="0" t="str">
        <f aca="false">IF(OR(A8100="",B8100=""),"",ROUND((B8100-A8100)*86400,0))</f>
        <v/>
      </c>
      <c r="K8100" s="37" t="str">
        <f aca="false">IF(G8100=1,IF(COUNTIFS($C:$C,C8100,$G:$G,1,$A:$A,"&gt;="&amp;(A8100-FenetreInterm/86400),$A:$A,"&lt;="&amp;A8100)&gt;=NbInterm,1,0),"")</f>
        <v/>
      </c>
      <c r="L8100" s="37" t="str">
        <f aca="false">IF(G8100=1,IF(B8100="",0,IF(J8100&lt;SeuilFugitive,1,0)),"")</f>
        <v/>
      </c>
      <c r="M8100" s="37" t="str">
        <f aca="false">IF(G8100=1,IF(B8100="",IF((Fin-A8100)*24&gt;SeuilFigee,1,0),IF(J8100&gt;SeuilFigee*3600,1,0)),"")</f>
        <v/>
      </c>
      <c r="N8100" s="0" t="str">
        <f aca="false">IF(G8100=1,IF(COUNTIF(H$2:H8100,H8100)=1,COUNTIF($H:$H,H8100),""),"")</f>
        <v/>
      </c>
      <c r="O8100" s="0" t="str">
        <f aca="false">IF(G8100=1,IF(COUNTIF(I$2:I8100,I8100)=1,COUNTIF($I:$I,I8100),""),"")</f>
        <v/>
      </c>
      <c r="P8100" s="38" t="str">
        <f aca="false">IF(G8100=1,IF(COUNTIFS(C$2:C8100,C8100,G$2:G8100,1)=1,COUNTIFS($C:$C,C8100,$G:$G,1)+ROW()/10000000,""),"")</f>
        <v/>
      </c>
      <c r="Q8100" s="0" t="str">
        <f aca="false">IF(K8100=1,IF(COUNTIFS(C$2:C8100,C8100,K$2:K8100,1)=1,1,0),"")</f>
        <v/>
      </c>
      <c r="R8100" s="0" t="str">
        <f aca="false">IF(M8100=1,IF(COUNTIFS(C$2:C8100,C8100,M$2:M8100,1)=1,1,0),"")</f>
        <v/>
      </c>
      <c r="S8100" s="0" t="str">
        <f aca="false">IF(L8100=1,IF(COUNTIFS(C$2:C8100,C8100,L$2:L8100,1)=1,1,0),"")</f>
        <v/>
      </c>
      <c r="T8100" s="38" t="str">
        <f aca="false">IF(N8100="","",N8100+ROW()/10000000)</f>
        <v/>
      </c>
      <c r="U8100" s="0" t="str">
        <f aca="false">IF(G8100=1,IF(B8100="",1,0),"")</f>
        <v/>
      </c>
    </row>
    <row r="8101" customFormat="false" ht="15" hidden="false" customHeight="false" outlineLevel="0" collapsed="false">
      <c r="A8101" s="35"/>
      <c r="B8101" s="35"/>
      <c r="G8101" s="0" t="str">
        <f aca="false">IF(A8101="","",IF(AND(A8101&gt;=Debut,A8101&lt;Fin),1,0))</f>
        <v/>
      </c>
      <c r="H8101" s="0" t="str">
        <f aca="false">IF(G8101=1,INT(ROUND((A8101-Debut)*86400,0)/600),"")</f>
        <v/>
      </c>
      <c r="I8101" s="0" t="str">
        <f aca="false">IF(G8101=1,INT(ROUND((A8101-Debut)*86400,0)/3600),"")</f>
        <v/>
      </c>
      <c r="J8101" s="0" t="str">
        <f aca="false">IF(OR(A8101="",B8101=""),"",ROUND((B8101-A8101)*86400,0))</f>
        <v/>
      </c>
      <c r="K8101" s="37" t="str">
        <f aca="false">IF(G8101=1,IF(COUNTIFS($C:$C,C8101,$G:$G,1,$A:$A,"&gt;="&amp;(A8101-FenetreInterm/86400),$A:$A,"&lt;="&amp;A8101)&gt;=NbInterm,1,0),"")</f>
        <v/>
      </c>
      <c r="L8101" s="37" t="str">
        <f aca="false">IF(G8101=1,IF(B8101="",0,IF(J8101&lt;SeuilFugitive,1,0)),"")</f>
        <v/>
      </c>
      <c r="M8101" s="37" t="str">
        <f aca="false">IF(G8101=1,IF(B8101="",IF((Fin-A8101)*24&gt;SeuilFigee,1,0),IF(J8101&gt;SeuilFigee*3600,1,0)),"")</f>
        <v/>
      </c>
      <c r="N8101" s="0" t="str">
        <f aca="false">IF(G8101=1,IF(COUNTIF(H$2:H8101,H8101)=1,COUNTIF($H:$H,H8101),""),"")</f>
        <v/>
      </c>
      <c r="O8101" s="0" t="str">
        <f aca="false">IF(G8101=1,IF(COUNTIF(I$2:I8101,I8101)=1,COUNTIF($I:$I,I8101),""),"")</f>
        <v/>
      </c>
      <c r="P8101" s="38" t="str">
        <f aca="false">IF(G8101=1,IF(COUNTIFS(C$2:C8101,C8101,G$2:G8101,1)=1,COUNTIFS($C:$C,C8101,$G:$G,1)+ROW()/10000000,""),"")</f>
        <v/>
      </c>
      <c r="Q8101" s="0" t="str">
        <f aca="false">IF(K8101=1,IF(COUNTIFS(C$2:C8101,C8101,K$2:K8101,1)=1,1,0),"")</f>
        <v/>
      </c>
      <c r="R8101" s="0" t="str">
        <f aca="false">IF(M8101=1,IF(COUNTIFS(C$2:C8101,C8101,M$2:M8101,1)=1,1,0),"")</f>
        <v/>
      </c>
      <c r="S8101" s="0" t="str">
        <f aca="false">IF(L8101=1,IF(COUNTIFS(C$2:C8101,C8101,L$2:L8101,1)=1,1,0),"")</f>
        <v/>
      </c>
      <c r="T8101" s="38" t="str">
        <f aca="false">IF(N8101="","",N8101+ROW()/10000000)</f>
        <v/>
      </c>
      <c r="U8101" s="0" t="str">
        <f aca="false">IF(G8101=1,IF(B8101="",1,0),"")</f>
        <v/>
      </c>
    </row>
    <row r="8102" customFormat="false" ht="15" hidden="false" customHeight="false" outlineLevel="0" collapsed="false">
      <c r="A8102" s="35"/>
      <c r="B8102" s="35"/>
      <c r="G8102" s="0" t="str">
        <f aca="false">IF(A8102="","",IF(AND(A8102&gt;=Debut,A8102&lt;Fin),1,0))</f>
        <v/>
      </c>
      <c r="H8102" s="0" t="str">
        <f aca="false">IF(G8102=1,INT(ROUND((A8102-Debut)*86400,0)/600),"")</f>
        <v/>
      </c>
      <c r="I8102" s="0" t="str">
        <f aca="false">IF(G8102=1,INT(ROUND((A8102-Debut)*86400,0)/3600),"")</f>
        <v/>
      </c>
      <c r="J8102" s="0" t="str">
        <f aca="false">IF(OR(A8102="",B8102=""),"",ROUND((B8102-A8102)*86400,0))</f>
        <v/>
      </c>
      <c r="K8102" s="37" t="str">
        <f aca="false">IF(G8102=1,IF(COUNTIFS($C:$C,C8102,$G:$G,1,$A:$A,"&gt;="&amp;(A8102-FenetreInterm/86400),$A:$A,"&lt;="&amp;A8102)&gt;=NbInterm,1,0),"")</f>
        <v/>
      </c>
      <c r="L8102" s="37" t="str">
        <f aca="false">IF(G8102=1,IF(B8102="",0,IF(J8102&lt;SeuilFugitive,1,0)),"")</f>
        <v/>
      </c>
      <c r="M8102" s="37" t="str">
        <f aca="false">IF(G8102=1,IF(B8102="",IF((Fin-A8102)*24&gt;SeuilFigee,1,0),IF(J8102&gt;SeuilFigee*3600,1,0)),"")</f>
        <v/>
      </c>
      <c r="N8102" s="0" t="str">
        <f aca="false">IF(G8102=1,IF(COUNTIF(H$2:H8102,H8102)=1,COUNTIF($H:$H,H8102),""),"")</f>
        <v/>
      </c>
      <c r="O8102" s="0" t="str">
        <f aca="false">IF(G8102=1,IF(COUNTIF(I$2:I8102,I8102)=1,COUNTIF($I:$I,I8102),""),"")</f>
        <v/>
      </c>
      <c r="P8102" s="38" t="str">
        <f aca="false">IF(G8102=1,IF(COUNTIFS(C$2:C8102,C8102,G$2:G8102,1)=1,COUNTIFS($C:$C,C8102,$G:$G,1)+ROW()/10000000,""),"")</f>
        <v/>
      </c>
      <c r="Q8102" s="0" t="str">
        <f aca="false">IF(K8102=1,IF(COUNTIFS(C$2:C8102,C8102,K$2:K8102,1)=1,1,0),"")</f>
        <v/>
      </c>
      <c r="R8102" s="0" t="str">
        <f aca="false">IF(M8102=1,IF(COUNTIFS(C$2:C8102,C8102,M$2:M8102,1)=1,1,0),"")</f>
        <v/>
      </c>
      <c r="S8102" s="0" t="str">
        <f aca="false">IF(L8102=1,IF(COUNTIFS(C$2:C8102,C8102,L$2:L8102,1)=1,1,0),"")</f>
        <v/>
      </c>
      <c r="T8102" s="38" t="str">
        <f aca="false">IF(N8102="","",N8102+ROW()/10000000)</f>
        <v/>
      </c>
      <c r="U8102" s="0" t="str">
        <f aca="false">IF(G8102=1,IF(B8102="",1,0),"")</f>
        <v/>
      </c>
    </row>
    <row r="8103" customFormat="false" ht="15" hidden="false" customHeight="false" outlineLevel="0" collapsed="false">
      <c r="A8103" s="35"/>
      <c r="B8103" s="35"/>
      <c r="G8103" s="0" t="str">
        <f aca="false">IF(A8103="","",IF(AND(A8103&gt;=Debut,A8103&lt;Fin),1,0))</f>
        <v/>
      </c>
      <c r="H8103" s="0" t="str">
        <f aca="false">IF(G8103=1,INT(ROUND((A8103-Debut)*86400,0)/600),"")</f>
        <v/>
      </c>
      <c r="I8103" s="0" t="str">
        <f aca="false">IF(G8103=1,INT(ROUND((A8103-Debut)*86400,0)/3600),"")</f>
        <v/>
      </c>
      <c r="J8103" s="0" t="str">
        <f aca="false">IF(OR(A8103="",B8103=""),"",ROUND((B8103-A8103)*86400,0))</f>
        <v/>
      </c>
      <c r="K8103" s="37" t="str">
        <f aca="false">IF(G8103=1,IF(COUNTIFS($C:$C,C8103,$G:$G,1,$A:$A,"&gt;="&amp;(A8103-FenetreInterm/86400),$A:$A,"&lt;="&amp;A8103)&gt;=NbInterm,1,0),"")</f>
        <v/>
      </c>
      <c r="L8103" s="37" t="str">
        <f aca="false">IF(G8103=1,IF(B8103="",0,IF(J8103&lt;SeuilFugitive,1,0)),"")</f>
        <v/>
      </c>
      <c r="M8103" s="37" t="str">
        <f aca="false">IF(G8103=1,IF(B8103="",IF((Fin-A8103)*24&gt;SeuilFigee,1,0),IF(J8103&gt;SeuilFigee*3600,1,0)),"")</f>
        <v/>
      </c>
      <c r="N8103" s="0" t="str">
        <f aca="false">IF(G8103=1,IF(COUNTIF(H$2:H8103,H8103)=1,COUNTIF($H:$H,H8103),""),"")</f>
        <v/>
      </c>
      <c r="O8103" s="0" t="str">
        <f aca="false">IF(G8103=1,IF(COUNTIF(I$2:I8103,I8103)=1,COUNTIF($I:$I,I8103),""),"")</f>
        <v/>
      </c>
      <c r="P8103" s="38" t="str">
        <f aca="false">IF(G8103=1,IF(COUNTIFS(C$2:C8103,C8103,G$2:G8103,1)=1,COUNTIFS($C:$C,C8103,$G:$G,1)+ROW()/10000000,""),"")</f>
        <v/>
      </c>
      <c r="Q8103" s="0" t="str">
        <f aca="false">IF(K8103=1,IF(COUNTIFS(C$2:C8103,C8103,K$2:K8103,1)=1,1,0),"")</f>
        <v/>
      </c>
      <c r="R8103" s="0" t="str">
        <f aca="false">IF(M8103=1,IF(COUNTIFS(C$2:C8103,C8103,M$2:M8103,1)=1,1,0),"")</f>
        <v/>
      </c>
      <c r="S8103" s="0" t="str">
        <f aca="false">IF(L8103=1,IF(COUNTIFS(C$2:C8103,C8103,L$2:L8103,1)=1,1,0),"")</f>
        <v/>
      </c>
      <c r="T8103" s="38" t="str">
        <f aca="false">IF(N8103="","",N8103+ROW()/10000000)</f>
        <v/>
      </c>
      <c r="U8103" s="0" t="str">
        <f aca="false">IF(G8103=1,IF(B8103="",1,0),"")</f>
        <v/>
      </c>
    </row>
    <row r="8104" customFormat="false" ht="15" hidden="false" customHeight="false" outlineLevel="0" collapsed="false">
      <c r="A8104" s="35"/>
      <c r="B8104" s="35"/>
      <c r="G8104" s="0" t="str">
        <f aca="false">IF(A8104="","",IF(AND(A8104&gt;=Debut,A8104&lt;Fin),1,0))</f>
        <v/>
      </c>
      <c r="H8104" s="0" t="str">
        <f aca="false">IF(G8104=1,INT(ROUND((A8104-Debut)*86400,0)/600),"")</f>
        <v/>
      </c>
      <c r="I8104" s="0" t="str">
        <f aca="false">IF(G8104=1,INT(ROUND((A8104-Debut)*86400,0)/3600),"")</f>
        <v/>
      </c>
      <c r="J8104" s="0" t="str">
        <f aca="false">IF(OR(A8104="",B8104=""),"",ROUND((B8104-A8104)*86400,0))</f>
        <v/>
      </c>
      <c r="K8104" s="37" t="str">
        <f aca="false">IF(G8104=1,IF(COUNTIFS($C:$C,C8104,$G:$G,1,$A:$A,"&gt;="&amp;(A8104-FenetreInterm/86400),$A:$A,"&lt;="&amp;A8104)&gt;=NbInterm,1,0),"")</f>
        <v/>
      </c>
      <c r="L8104" s="37" t="str">
        <f aca="false">IF(G8104=1,IF(B8104="",0,IF(J8104&lt;SeuilFugitive,1,0)),"")</f>
        <v/>
      </c>
      <c r="M8104" s="37" t="str">
        <f aca="false">IF(G8104=1,IF(B8104="",IF((Fin-A8104)*24&gt;SeuilFigee,1,0),IF(J8104&gt;SeuilFigee*3600,1,0)),"")</f>
        <v/>
      </c>
      <c r="N8104" s="0" t="str">
        <f aca="false">IF(G8104=1,IF(COUNTIF(H$2:H8104,H8104)=1,COUNTIF($H:$H,H8104),""),"")</f>
        <v/>
      </c>
      <c r="O8104" s="0" t="str">
        <f aca="false">IF(G8104=1,IF(COUNTIF(I$2:I8104,I8104)=1,COUNTIF($I:$I,I8104),""),"")</f>
        <v/>
      </c>
      <c r="P8104" s="38" t="str">
        <f aca="false">IF(G8104=1,IF(COUNTIFS(C$2:C8104,C8104,G$2:G8104,1)=1,COUNTIFS($C:$C,C8104,$G:$G,1)+ROW()/10000000,""),"")</f>
        <v/>
      </c>
      <c r="Q8104" s="0" t="str">
        <f aca="false">IF(K8104=1,IF(COUNTIFS(C$2:C8104,C8104,K$2:K8104,1)=1,1,0),"")</f>
        <v/>
      </c>
      <c r="R8104" s="0" t="str">
        <f aca="false">IF(M8104=1,IF(COUNTIFS(C$2:C8104,C8104,M$2:M8104,1)=1,1,0),"")</f>
        <v/>
      </c>
      <c r="S8104" s="0" t="str">
        <f aca="false">IF(L8104=1,IF(COUNTIFS(C$2:C8104,C8104,L$2:L8104,1)=1,1,0),"")</f>
        <v/>
      </c>
      <c r="T8104" s="38" t="str">
        <f aca="false">IF(N8104="","",N8104+ROW()/10000000)</f>
        <v/>
      </c>
      <c r="U8104" s="0" t="str">
        <f aca="false">IF(G8104=1,IF(B8104="",1,0),"")</f>
        <v/>
      </c>
    </row>
    <row r="8105" customFormat="false" ht="15" hidden="false" customHeight="false" outlineLevel="0" collapsed="false">
      <c r="A8105" s="35"/>
      <c r="B8105" s="35"/>
      <c r="G8105" s="0" t="str">
        <f aca="false">IF(A8105="","",IF(AND(A8105&gt;=Debut,A8105&lt;Fin),1,0))</f>
        <v/>
      </c>
      <c r="H8105" s="0" t="str">
        <f aca="false">IF(G8105=1,INT(ROUND((A8105-Debut)*86400,0)/600),"")</f>
        <v/>
      </c>
      <c r="I8105" s="0" t="str">
        <f aca="false">IF(G8105=1,INT(ROUND((A8105-Debut)*86400,0)/3600),"")</f>
        <v/>
      </c>
      <c r="J8105" s="0" t="str">
        <f aca="false">IF(OR(A8105="",B8105=""),"",ROUND((B8105-A8105)*86400,0))</f>
        <v/>
      </c>
      <c r="K8105" s="37" t="str">
        <f aca="false">IF(G8105=1,IF(COUNTIFS($C:$C,C8105,$G:$G,1,$A:$A,"&gt;="&amp;(A8105-FenetreInterm/86400),$A:$A,"&lt;="&amp;A8105)&gt;=NbInterm,1,0),"")</f>
        <v/>
      </c>
      <c r="L8105" s="37" t="str">
        <f aca="false">IF(G8105=1,IF(B8105="",0,IF(J8105&lt;SeuilFugitive,1,0)),"")</f>
        <v/>
      </c>
      <c r="M8105" s="37" t="str">
        <f aca="false">IF(G8105=1,IF(B8105="",IF((Fin-A8105)*24&gt;SeuilFigee,1,0),IF(J8105&gt;SeuilFigee*3600,1,0)),"")</f>
        <v/>
      </c>
      <c r="N8105" s="0" t="str">
        <f aca="false">IF(G8105=1,IF(COUNTIF(H$2:H8105,H8105)=1,COUNTIF($H:$H,H8105),""),"")</f>
        <v/>
      </c>
      <c r="O8105" s="0" t="str">
        <f aca="false">IF(G8105=1,IF(COUNTIF(I$2:I8105,I8105)=1,COUNTIF($I:$I,I8105),""),"")</f>
        <v/>
      </c>
      <c r="P8105" s="38" t="str">
        <f aca="false">IF(G8105=1,IF(COUNTIFS(C$2:C8105,C8105,G$2:G8105,1)=1,COUNTIFS($C:$C,C8105,$G:$G,1)+ROW()/10000000,""),"")</f>
        <v/>
      </c>
      <c r="Q8105" s="0" t="str">
        <f aca="false">IF(K8105=1,IF(COUNTIFS(C$2:C8105,C8105,K$2:K8105,1)=1,1,0),"")</f>
        <v/>
      </c>
      <c r="R8105" s="0" t="str">
        <f aca="false">IF(M8105=1,IF(COUNTIFS(C$2:C8105,C8105,M$2:M8105,1)=1,1,0),"")</f>
        <v/>
      </c>
      <c r="S8105" s="0" t="str">
        <f aca="false">IF(L8105=1,IF(COUNTIFS(C$2:C8105,C8105,L$2:L8105,1)=1,1,0),"")</f>
        <v/>
      </c>
      <c r="T8105" s="38" t="str">
        <f aca="false">IF(N8105="","",N8105+ROW()/10000000)</f>
        <v/>
      </c>
      <c r="U8105" s="0" t="str">
        <f aca="false">IF(G8105=1,IF(B8105="",1,0),"")</f>
        <v/>
      </c>
    </row>
    <row r="8106" customFormat="false" ht="15" hidden="false" customHeight="false" outlineLevel="0" collapsed="false">
      <c r="A8106" s="35"/>
      <c r="B8106" s="35"/>
      <c r="G8106" s="0" t="str">
        <f aca="false">IF(A8106="","",IF(AND(A8106&gt;=Debut,A8106&lt;Fin),1,0))</f>
        <v/>
      </c>
      <c r="H8106" s="0" t="str">
        <f aca="false">IF(G8106=1,INT(ROUND((A8106-Debut)*86400,0)/600),"")</f>
        <v/>
      </c>
      <c r="I8106" s="0" t="str">
        <f aca="false">IF(G8106=1,INT(ROUND((A8106-Debut)*86400,0)/3600),"")</f>
        <v/>
      </c>
      <c r="J8106" s="0" t="str">
        <f aca="false">IF(OR(A8106="",B8106=""),"",ROUND((B8106-A8106)*86400,0))</f>
        <v/>
      </c>
      <c r="K8106" s="37" t="str">
        <f aca="false">IF(G8106=1,IF(COUNTIFS($C:$C,C8106,$G:$G,1,$A:$A,"&gt;="&amp;(A8106-FenetreInterm/86400),$A:$A,"&lt;="&amp;A8106)&gt;=NbInterm,1,0),"")</f>
        <v/>
      </c>
      <c r="L8106" s="37" t="str">
        <f aca="false">IF(G8106=1,IF(B8106="",0,IF(J8106&lt;SeuilFugitive,1,0)),"")</f>
        <v/>
      </c>
      <c r="M8106" s="37" t="str">
        <f aca="false">IF(G8106=1,IF(B8106="",IF((Fin-A8106)*24&gt;SeuilFigee,1,0),IF(J8106&gt;SeuilFigee*3600,1,0)),"")</f>
        <v/>
      </c>
      <c r="N8106" s="0" t="str">
        <f aca="false">IF(G8106=1,IF(COUNTIF(H$2:H8106,H8106)=1,COUNTIF($H:$H,H8106),""),"")</f>
        <v/>
      </c>
      <c r="O8106" s="0" t="str">
        <f aca="false">IF(G8106=1,IF(COUNTIF(I$2:I8106,I8106)=1,COUNTIF($I:$I,I8106),""),"")</f>
        <v/>
      </c>
      <c r="P8106" s="38" t="str">
        <f aca="false">IF(G8106=1,IF(COUNTIFS(C$2:C8106,C8106,G$2:G8106,1)=1,COUNTIFS($C:$C,C8106,$G:$G,1)+ROW()/10000000,""),"")</f>
        <v/>
      </c>
      <c r="Q8106" s="0" t="str">
        <f aca="false">IF(K8106=1,IF(COUNTIFS(C$2:C8106,C8106,K$2:K8106,1)=1,1,0),"")</f>
        <v/>
      </c>
      <c r="R8106" s="0" t="str">
        <f aca="false">IF(M8106=1,IF(COUNTIFS(C$2:C8106,C8106,M$2:M8106,1)=1,1,0),"")</f>
        <v/>
      </c>
      <c r="S8106" s="0" t="str">
        <f aca="false">IF(L8106=1,IF(COUNTIFS(C$2:C8106,C8106,L$2:L8106,1)=1,1,0),"")</f>
        <v/>
      </c>
      <c r="T8106" s="38" t="str">
        <f aca="false">IF(N8106="","",N8106+ROW()/10000000)</f>
        <v/>
      </c>
      <c r="U8106" s="0" t="str">
        <f aca="false">IF(G8106=1,IF(B8106="",1,0),"")</f>
        <v/>
      </c>
    </row>
    <row r="8107" customFormat="false" ht="15" hidden="false" customHeight="false" outlineLevel="0" collapsed="false">
      <c r="A8107" s="35"/>
      <c r="B8107" s="35"/>
      <c r="G8107" s="0" t="str">
        <f aca="false">IF(A8107="","",IF(AND(A8107&gt;=Debut,A8107&lt;Fin),1,0))</f>
        <v/>
      </c>
      <c r="H8107" s="0" t="str">
        <f aca="false">IF(G8107=1,INT(ROUND((A8107-Debut)*86400,0)/600),"")</f>
        <v/>
      </c>
      <c r="I8107" s="0" t="str">
        <f aca="false">IF(G8107=1,INT(ROUND((A8107-Debut)*86400,0)/3600),"")</f>
        <v/>
      </c>
      <c r="J8107" s="0" t="str">
        <f aca="false">IF(OR(A8107="",B8107=""),"",ROUND((B8107-A8107)*86400,0))</f>
        <v/>
      </c>
      <c r="K8107" s="37" t="str">
        <f aca="false">IF(G8107=1,IF(COUNTIFS($C:$C,C8107,$G:$G,1,$A:$A,"&gt;="&amp;(A8107-FenetreInterm/86400),$A:$A,"&lt;="&amp;A8107)&gt;=NbInterm,1,0),"")</f>
        <v/>
      </c>
      <c r="L8107" s="37" t="str">
        <f aca="false">IF(G8107=1,IF(B8107="",0,IF(J8107&lt;SeuilFugitive,1,0)),"")</f>
        <v/>
      </c>
      <c r="M8107" s="37" t="str">
        <f aca="false">IF(G8107=1,IF(B8107="",IF((Fin-A8107)*24&gt;SeuilFigee,1,0),IF(J8107&gt;SeuilFigee*3600,1,0)),"")</f>
        <v/>
      </c>
      <c r="N8107" s="0" t="str">
        <f aca="false">IF(G8107=1,IF(COUNTIF(H$2:H8107,H8107)=1,COUNTIF($H:$H,H8107),""),"")</f>
        <v/>
      </c>
      <c r="O8107" s="0" t="str">
        <f aca="false">IF(G8107=1,IF(COUNTIF(I$2:I8107,I8107)=1,COUNTIF($I:$I,I8107),""),"")</f>
        <v/>
      </c>
      <c r="P8107" s="38" t="str">
        <f aca="false">IF(G8107=1,IF(COUNTIFS(C$2:C8107,C8107,G$2:G8107,1)=1,COUNTIFS($C:$C,C8107,$G:$G,1)+ROW()/10000000,""),"")</f>
        <v/>
      </c>
      <c r="Q8107" s="0" t="str">
        <f aca="false">IF(K8107=1,IF(COUNTIFS(C$2:C8107,C8107,K$2:K8107,1)=1,1,0),"")</f>
        <v/>
      </c>
      <c r="R8107" s="0" t="str">
        <f aca="false">IF(M8107=1,IF(COUNTIFS(C$2:C8107,C8107,M$2:M8107,1)=1,1,0),"")</f>
        <v/>
      </c>
      <c r="S8107" s="0" t="str">
        <f aca="false">IF(L8107=1,IF(COUNTIFS(C$2:C8107,C8107,L$2:L8107,1)=1,1,0),"")</f>
        <v/>
      </c>
      <c r="T8107" s="38" t="str">
        <f aca="false">IF(N8107="","",N8107+ROW()/10000000)</f>
        <v/>
      </c>
      <c r="U8107" s="0" t="str">
        <f aca="false">IF(G8107=1,IF(B8107="",1,0),"")</f>
        <v/>
      </c>
    </row>
    <row r="8108" customFormat="false" ht="15" hidden="false" customHeight="false" outlineLevel="0" collapsed="false">
      <c r="A8108" s="35"/>
      <c r="B8108" s="35"/>
      <c r="G8108" s="0" t="str">
        <f aca="false">IF(A8108="","",IF(AND(A8108&gt;=Debut,A8108&lt;Fin),1,0))</f>
        <v/>
      </c>
      <c r="H8108" s="0" t="str">
        <f aca="false">IF(G8108=1,INT(ROUND((A8108-Debut)*86400,0)/600),"")</f>
        <v/>
      </c>
      <c r="I8108" s="0" t="str">
        <f aca="false">IF(G8108=1,INT(ROUND((A8108-Debut)*86400,0)/3600),"")</f>
        <v/>
      </c>
      <c r="J8108" s="0" t="str">
        <f aca="false">IF(OR(A8108="",B8108=""),"",ROUND((B8108-A8108)*86400,0))</f>
        <v/>
      </c>
      <c r="K8108" s="37" t="str">
        <f aca="false">IF(G8108=1,IF(COUNTIFS($C:$C,C8108,$G:$G,1,$A:$A,"&gt;="&amp;(A8108-FenetreInterm/86400),$A:$A,"&lt;="&amp;A8108)&gt;=NbInterm,1,0),"")</f>
        <v/>
      </c>
      <c r="L8108" s="37" t="str">
        <f aca="false">IF(G8108=1,IF(B8108="",0,IF(J8108&lt;SeuilFugitive,1,0)),"")</f>
        <v/>
      </c>
      <c r="M8108" s="37" t="str">
        <f aca="false">IF(G8108=1,IF(B8108="",IF((Fin-A8108)*24&gt;SeuilFigee,1,0),IF(J8108&gt;SeuilFigee*3600,1,0)),"")</f>
        <v/>
      </c>
      <c r="N8108" s="0" t="str">
        <f aca="false">IF(G8108=1,IF(COUNTIF(H$2:H8108,H8108)=1,COUNTIF($H:$H,H8108),""),"")</f>
        <v/>
      </c>
      <c r="O8108" s="0" t="str">
        <f aca="false">IF(G8108=1,IF(COUNTIF(I$2:I8108,I8108)=1,COUNTIF($I:$I,I8108),""),"")</f>
        <v/>
      </c>
      <c r="P8108" s="38" t="str">
        <f aca="false">IF(G8108=1,IF(COUNTIFS(C$2:C8108,C8108,G$2:G8108,1)=1,COUNTIFS($C:$C,C8108,$G:$G,1)+ROW()/10000000,""),"")</f>
        <v/>
      </c>
      <c r="Q8108" s="0" t="str">
        <f aca="false">IF(K8108=1,IF(COUNTIFS(C$2:C8108,C8108,K$2:K8108,1)=1,1,0),"")</f>
        <v/>
      </c>
      <c r="R8108" s="0" t="str">
        <f aca="false">IF(M8108=1,IF(COUNTIFS(C$2:C8108,C8108,M$2:M8108,1)=1,1,0),"")</f>
        <v/>
      </c>
      <c r="S8108" s="0" t="str">
        <f aca="false">IF(L8108=1,IF(COUNTIFS(C$2:C8108,C8108,L$2:L8108,1)=1,1,0),"")</f>
        <v/>
      </c>
      <c r="T8108" s="38" t="str">
        <f aca="false">IF(N8108="","",N8108+ROW()/10000000)</f>
        <v/>
      </c>
      <c r="U8108" s="0" t="str">
        <f aca="false">IF(G8108=1,IF(B8108="",1,0),"")</f>
        <v/>
      </c>
    </row>
    <row r="8109" customFormat="false" ht="15" hidden="false" customHeight="false" outlineLevel="0" collapsed="false">
      <c r="A8109" s="35"/>
      <c r="B8109" s="35"/>
      <c r="G8109" s="0" t="str">
        <f aca="false">IF(A8109="","",IF(AND(A8109&gt;=Debut,A8109&lt;Fin),1,0))</f>
        <v/>
      </c>
      <c r="H8109" s="0" t="str">
        <f aca="false">IF(G8109=1,INT(ROUND((A8109-Debut)*86400,0)/600),"")</f>
        <v/>
      </c>
      <c r="I8109" s="0" t="str">
        <f aca="false">IF(G8109=1,INT(ROUND((A8109-Debut)*86400,0)/3600),"")</f>
        <v/>
      </c>
      <c r="J8109" s="0" t="str">
        <f aca="false">IF(OR(A8109="",B8109=""),"",ROUND((B8109-A8109)*86400,0))</f>
        <v/>
      </c>
      <c r="K8109" s="37" t="str">
        <f aca="false">IF(G8109=1,IF(COUNTIFS($C:$C,C8109,$G:$G,1,$A:$A,"&gt;="&amp;(A8109-FenetreInterm/86400),$A:$A,"&lt;="&amp;A8109)&gt;=NbInterm,1,0),"")</f>
        <v/>
      </c>
      <c r="L8109" s="37" t="str">
        <f aca="false">IF(G8109=1,IF(B8109="",0,IF(J8109&lt;SeuilFugitive,1,0)),"")</f>
        <v/>
      </c>
      <c r="M8109" s="37" t="str">
        <f aca="false">IF(G8109=1,IF(B8109="",IF((Fin-A8109)*24&gt;SeuilFigee,1,0),IF(J8109&gt;SeuilFigee*3600,1,0)),"")</f>
        <v/>
      </c>
      <c r="N8109" s="0" t="str">
        <f aca="false">IF(G8109=1,IF(COUNTIF(H$2:H8109,H8109)=1,COUNTIF($H:$H,H8109),""),"")</f>
        <v/>
      </c>
      <c r="O8109" s="0" t="str">
        <f aca="false">IF(G8109=1,IF(COUNTIF(I$2:I8109,I8109)=1,COUNTIF($I:$I,I8109),""),"")</f>
        <v/>
      </c>
      <c r="P8109" s="38" t="str">
        <f aca="false">IF(G8109=1,IF(COUNTIFS(C$2:C8109,C8109,G$2:G8109,1)=1,COUNTIFS($C:$C,C8109,$G:$G,1)+ROW()/10000000,""),"")</f>
        <v/>
      </c>
      <c r="Q8109" s="0" t="str">
        <f aca="false">IF(K8109=1,IF(COUNTIFS(C$2:C8109,C8109,K$2:K8109,1)=1,1,0),"")</f>
        <v/>
      </c>
      <c r="R8109" s="0" t="str">
        <f aca="false">IF(M8109=1,IF(COUNTIFS(C$2:C8109,C8109,M$2:M8109,1)=1,1,0),"")</f>
        <v/>
      </c>
      <c r="S8109" s="0" t="str">
        <f aca="false">IF(L8109=1,IF(COUNTIFS(C$2:C8109,C8109,L$2:L8109,1)=1,1,0),"")</f>
        <v/>
      </c>
      <c r="T8109" s="38" t="str">
        <f aca="false">IF(N8109="","",N8109+ROW()/10000000)</f>
        <v/>
      </c>
      <c r="U8109" s="0" t="str">
        <f aca="false">IF(G8109=1,IF(B8109="",1,0),"")</f>
        <v/>
      </c>
    </row>
    <row r="8110" customFormat="false" ht="15" hidden="false" customHeight="false" outlineLevel="0" collapsed="false">
      <c r="A8110" s="35"/>
      <c r="B8110" s="35"/>
      <c r="G8110" s="0" t="str">
        <f aca="false">IF(A8110="","",IF(AND(A8110&gt;=Debut,A8110&lt;Fin),1,0))</f>
        <v/>
      </c>
      <c r="H8110" s="0" t="str">
        <f aca="false">IF(G8110=1,INT(ROUND((A8110-Debut)*86400,0)/600),"")</f>
        <v/>
      </c>
      <c r="I8110" s="0" t="str">
        <f aca="false">IF(G8110=1,INT(ROUND((A8110-Debut)*86400,0)/3600),"")</f>
        <v/>
      </c>
      <c r="J8110" s="0" t="str">
        <f aca="false">IF(OR(A8110="",B8110=""),"",ROUND((B8110-A8110)*86400,0))</f>
        <v/>
      </c>
      <c r="K8110" s="37" t="str">
        <f aca="false">IF(G8110=1,IF(COUNTIFS($C:$C,C8110,$G:$G,1,$A:$A,"&gt;="&amp;(A8110-FenetreInterm/86400),$A:$A,"&lt;="&amp;A8110)&gt;=NbInterm,1,0),"")</f>
        <v/>
      </c>
      <c r="L8110" s="37" t="str">
        <f aca="false">IF(G8110=1,IF(B8110="",0,IF(J8110&lt;SeuilFugitive,1,0)),"")</f>
        <v/>
      </c>
      <c r="M8110" s="37" t="str">
        <f aca="false">IF(G8110=1,IF(B8110="",IF((Fin-A8110)*24&gt;SeuilFigee,1,0),IF(J8110&gt;SeuilFigee*3600,1,0)),"")</f>
        <v/>
      </c>
      <c r="N8110" s="0" t="str">
        <f aca="false">IF(G8110=1,IF(COUNTIF(H$2:H8110,H8110)=1,COUNTIF($H:$H,H8110),""),"")</f>
        <v/>
      </c>
      <c r="O8110" s="0" t="str">
        <f aca="false">IF(G8110=1,IF(COUNTIF(I$2:I8110,I8110)=1,COUNTIF($I:$I,I8110),""),"")</f>
        <v/>
      </c>
      <c r="P8110" s="38" t="str">
        <f aca="false">IF(G8110=1,IF(COUNTIFS(C$2:C8110,C8110,G$2:G8110,1)=1,COUNTIFS($C:$C,C8110,$G:$G,1)+ROW()/10000000,""),"")</f>
        <v/>
      </c>
      <c r="Q8110" s="0" t="str">
        <f aca="false">IF(K8110=1,IF(COUNTIFS(C$2:C8110,C8110,K$2:K8110,1)=1,1,0),"")</f>
        <v/>
      </c>
      <c r="R8110" s="0" t="str">
        <f aca="false">IF(M8110=1,IF(COUNTIFS(C$2:C8110,C8110,M$2:M8110,1)=1,1,0),"")</f>
        <v/>
      </c>
      <c r="S8110" s="0" t="str">
        <f aca="false">IF(L8110=1,IF(COUNTIFS(C$2:C8110,C8110,L$2:L8110,1)=1,1,0),"")</f>
        <v/>
      </c>
      <c r="T8110" s="38" t="str">
        <f aca="false">IF(N8110="","",N8110+ROW()/10000000)</f>
        <v/>
      </c>
      <c r="U8110" s="0" t="str">
        <f aca="false">IF(G8110=1,IF(B8110="",1,0),"")</f>
        <v/>
      </c>
    </row>
    <row r="8111" customFormat="false" ht="15" hidden="false" customHeight="false" outlineLevel="0" collapsed="false">
      <c r="A8111" s="35"/>
      <c r="B8111" s="35"/>
      <c r="G8111" s="0" t="str">
        <f aca="false">IF(A8111="","",IF(AND(A8111&gt;=Debut,A8111&lt;Fin),1,0))</f>
        <v/>
      </c>
      <c r="H8111" s="0" t="str">
        <f aca="false">IF(G8111=1,INT(ROUND((A8111-Debut)*86400,0)/600),"")</f>
        <v/>
      </c>
      <c r="I8111" s="0" t="str">
        <f aca="false">IF(G8111=1,INT(ROUND((A8111-Debut)*86400,0)/3600),"")</f>
        <v/>
      </c>
      <c r="J8111" s="0" t="str">
        <f aca="false">IF(OR(A8111="",B8111=""),"",ROUND((B8111-A8111)*86400,0))</f>
        <v/>
      </c>
      <c r="K8111" s="37" t="str">
        <f aca="false">IF(G8111=1,IF(COUNTIFS($C:$C,C8111,$G:$G,1,$A:$A,"&gt;="&amp;(A8111-FenetreInterm/86400),$A:$A,"&lt;="&amp;A8111)&gt;=NbInterm,1,0),"")</f>
        <v/>
      </c>
      <c r="L8111" s="37" t="str">
        <f aca="false">IF(G8111=1,IF(B8111="",0,IF(J8111&lt;SeuilFugitive,1,0)),"")</f>
        <v/>
      </c>
      <c r="M8111" s="37" t="str">
        <f aca="false">IF(G8111=1,IF(B8111="",IF((Fin-A8111)*24&gt;SeuilFigee,1,0),IF(J8111&gt;SeuilFigee*3600,1,0)),"")</f>
        <v/>
      </c>
      <c r="N8111" s="0" t="str">
        <f aca="false">IF(G8111=1,IF(COUNTIF(H$2:H8111,H8111)=1,COUNTIF($H:$H,H8111),""),"")</f>
        <v/>
      </c>
      <c r="O8111" s="0" t="str">
        <f aca="false">IF(G8111=1,IF(COUNTIF(I$2:I8111,I8111)=1,COUNTIF($I:$I,I8111),""),"")</f>
        <v/>
      </c>
      <c r="P8111" s="38" t="str">
        <f aca="false">IF(G8111=1,IF(COUNTIFS(C$2:C8111,C8111,G$2:G8111,1)=1,COUNTIFS($C:$C,C8111,$G:$G,1)+ROW()/10000000,""),"")</f>
        <v/>
      </c>
      <c r="Q8111" s="0" t="str">
        <f aca="false">IF(K8111=1,IF(COUNTIFS(C$2:C8111,C8111,K$2:K8111,1)=1,1,0),"")</f>
        <v/>
      </c>
      <c r="R8111" s="0" t="str">
        <f aca="false">IF(M8111=1,IF(COUNTIFS(C$2:C8111,C8111,M$2:M8111,1)=1,1,0),"")</f>
        <v/>
      </c>
      <c r="S8111" s="0" t="str">
        <f aca="false">IF(L8111=1,IF(COUNTIFS(C$2:C8111,C8111,L$2:L8111,1)=1,1,0),"")</f>
        <v/>
      </c>
      <c r="T8111" s="38" t="str">
        <f aca="false">IF(N8111="","",N8111+ROW()/10000000)</f>
        <v/>
      </c>
      <c r="U8111" s="0" t="str">
        <f aca="false">IF(G8111=1,IF(B8111="",1,0),"")</f>
        <v/>
      </c>
    </row>
    <row r="8112" customFormat="false" ht="15" hidden="false" customHeight="false" outlineLevel="0" collapsed="false">
      <c r="A8112" s="35"/>
      <c r="B8112" s="35"/>
      <c r="G8112" s="0" t="str">
        <f aca="false">IF(A8112="","",IF(AND(A8112&gt;=Debut,A8112&lt;Fin),1,0))</f>
        <v/>
      </c>
      <c r="H8112" s="0" t="str">
        <f aca="false">IF(G8112=1,INT(ROUND((A8112-Debut)*86400,0)/600),"")</f>
        <v/>
      </c>
      <c r="I8112" s="0" t="str">
        <f aca="false">IF(G8112=1,INT(ROUND((A8112-Debut)*86400,0)/3600),"")</f>
        <v/>
      </c>
      <c r="J8112" s="0" t="str">
        <f aca="false">IF(OR(A8112="",B8112=""),"",ROUND((B8112-A8112)*86400,0))</f>
        <v/>
      </c>
      <c r="K8112" s="37" t="str">
        <f aca="false">IF(G8112=1,IF(COUNTIFS($C:$C,C8112,$G:$G,1,$A:$A,"&gt;="&amp;(A8112-FenetreInterm/86400),$A:$A,"&lt;="&amp;A8112)&gt;=NbInterm,1,0),"")</f>
        <v/>
      </c>
      <c r="L8112" s="37" t="str">
        <f aca="false">IF(G8112=1,IF(B8112="",0,IF(J8112&lt;SeuilFugitive,1,0)),"")</f>
        <v/>
      </c>
      <c r="M8112" s="37" t="str">
        <f aca="false">IF(G8112=1,IF(B8112="",IF((Fin-A8112)*24&gt;SeuilFigee,1,0),IF(J8112&gt;SeuilFigee*3600,1,0)),"")</f>
        <v/>
      </c>
      <c r="N8112" s="0" t="str">
        <f aca="false">IF(G8112=1,IF(COUNTIF(H$2:H8112,H8112)=1,COUNTIF($H:$H,H8112),""),"")</f>
        <v/>
      </c>
      <c r="O8112" s="0" t="str">
        <f aca="false">IF(G8112=1,IF(COUNTIF(I$2:I8112,I8112)=1,COUNTIF($I:$I,I8112),""),"")</f>
        <v/>
      </c>
      <c r="P8112" s="38" t="str">
        <f aca="false">IF(G8112=1,IF(COUNTIFS(C$2:C8112,C8112,G$2:G8112,1)=1,COUNTIFS($C:$C,C8112,$G:$G,1)+ROW()/10000000,""),"")</f>
        <v/>
      </c>
      <c r="Q8112" s="0" t="str">
        <f aca="false">IF(K8112=1,IF(COUNTIFS(C$2:C8112,C8112,K$2:K8112,1)=1,1,0),"")</f>
        <v/>
      </c>
      <c r="R8112" s="0" t="str">
        <f aca="false">IF(M8112=1,IF(COUNTIFS(C$2:C8112,C8112,M$2:M8112,1)=1,1,0),"")</f>
        <v/>
      </c>
      <c r="S8112" s="0" t="str">
        <f aca="false">IF(L8112=1,IF(COUNTIFS(C$2:C8112,C8112,L$2:L8112,1)=1,1,0),"")</f>
        <v/>
      </c>
      <c r="T8112" s="38" t="str">
        <f aca="false">IF(N8112="","",N8112+ROW()/10000000)</f>
        <v/>
      </c>
      <c r="U8112" s="0" t="str">
        <f aca="false">IF(G8112=1,IF(B8112="",1,0),"")</f>
        <v/>
      </c>
    </row>
    <row r="8113" customFormat="false" ht="15" hidden="false" customHeight="false" outlineLevel="0" collapsed="false">
      <c r="A8113" s="35"/>
      <c r="B8113" s="35"/>
      <c r="G8113" s="0" t="str">
        <f aca="false">IF(A8113="","",IF(AND(A8113&gt;=Debut,A8113&lt;Fin),1,0))</f>
        <v/>
      </c>
      <c r="H8113" s="0" t="str">
        <f aca="false">IF(G8113=1,INT(ROUND((A8113-Debut)*86400,0)/600),"")</f>
        <v/>
      </c>
      <c r="I8113" s="0" t="str">
        <f aca="false">IF(G8113=1,INT(ROUND((A8113-Debut)*86400,0)/3600),"")</f>
        <v/>
      </c>
      <c r="J8113" s="0" t="str">
        <f aca="false">IF(OR(A8113="",B8113=""),"",ROUND((B8113-A8113)*86400,0))</f>
        <v/>
      </c>
      <c r="K8113" s="37" t="str">
        <f aca="false">IF(G8113=1,IF(COUNTIFS($C:$C,C8113,$G:$G,1,$A:$A,"&gt;="&amp;(A8113-FenetreInterm/86400),$A:$A,"&lt;="&amp;A8113)&gt;=NbInterm,1,0),"")</f>
        <v/>
      </c>
      <c r="L8113" s="37" t="str">
        <f aca="false">IF(G8113=1,IF(B8113="",0,IF(J8113&lt;SeuilFugitive,1,0)),"")</f>
        <v/>
      </c>
      <c r="M8113" s="37" t="str">
        <f aca="false">IF(G8113=1,IF(B8113="",IF((Fin-A8113)*24&gt;SeuilFigee,1,0),IF(J8113&gt;SeuilFigee*3600,1,0)),"")</f>
        <v/>
      </c>
      <c r="N8113" s="0" t="str">
        <f aca="false">IF(G8113=1,IF(COUNTIF(H$2:H8113,H8113)=1,COUNTIF($H:$H,H8113),""),"")</f>
        <v/>
      </c>
      <c r="O8113" s="0" t="str">
        <f aca="false">IF(G8113=1,IF(COUNTIF(I$2:I8113,I8113)=1,COUNTIF($I:$I,I8113),""),"")</f>
        <v/>
      </c>
      <c r="P8113" s="38" t="str">
        <f aca="false">IF(G8113=1,IF(COUNTIFS(C$2:C8113,C8113,G$2:G8113,1)=1,COUNTIFS($C:$C,C8113,$G:$G,1)+ROW()/10000000,""),"")</f>
        <v/>
      </c>
      <c r="Q8113" s="0" t="str">
        <f aca="false">IF(K8113=1,IF(COUNTIFS(C$2:C8113,C8113,K$2:K8113,1)=1,1,0),"")</f>
        <v/>
      </c>
      <c r="R8113" s="0" t="str">
        <f aca="false">IF(M8113=1,IF(COUNTIFS(C$2:C8113,C8113,M$2:M8113,1)=1,1,0),"")</f>
        <v/>
      </c>
      <c r="S8113" s="0" t="str">
        <f aca="false">IF(L8113=1,IF(COUNTIFS(C$2:C8113,C8113,L$2:L8113,1)=1,1,0),"")</f>
        <v/>
      </c>
      <c r="T8113" s="38" t="str">
        <f aca="false">IF(N8113="","",N8113+ROW()/10000000)</f>
        <v/>
      </c>
      <c r="U8113" s="0" t="str">
        <f aca="false">IF(G8113=1,IF(B8113="",1,0),"")</f>
        <v/>
      </c>
    </row>
    <row r="8114" customFormat="false" ht="15" hidden="false" customHeight="false" outlineLevel="0" collapsed="false">
      <c r="A8114" s="35"/>
      <c r="B8114" s="35"/>
      <c r="G8114" s="0" t="str">
        <f aca="false">IF(A8114="","",IF(AND(A8114&gt;=Debut,A8114&lt;Fin),1,0))</f>
        <v/>
      </c>
      <c r="H8114" s="0" t="str">
        <f aca="false">IF(G8114=1,INT(ROUND((A8114-Debut)*86400,0)/600),"")</f>
        <v/>
      </c>
      <c r="I8114" s="0" t="str">
        <f aca="false">IF(G8114=1,INT(ROUND((A8114-Debut)*86400,0)/3600),"")</f>
        <v/>
      </c>
      <c r="J8114" s="0" t="str">
        <f aca="false">IF(OR(A8114="",B8114=""),"",ROUND((B8114-A8114)*86400,0))</f>
        <v/>
      </c>
      <c r="K8114" s="37" t="str">
        <f aca="false">IF(G8114=1,IF(COUNTIFS($C:$C,C8114,$G:$G,1,$A:$A,"&gt;="&amp;(A8114-FenetreInterm/86400),$A:$A,"&lt;="&amp;A8114)&gt;=NbInterm,1,0),"")</f>
        <v/>
      </c>
      <c r="L8114" s="37" t="str">
        <f aca="false">IF(G8114=1,IF(B8114="",0,IF(J8114&lt;SeuilFugitive,1,0)),"")</f>
        <v/>
      </c>
      <c r="M8114" s="37" t="str">
        <f aca="false">IF(G8114=1,IF(B8114="",IF((Fin-A8114)*24&gt;SeuilFigee,1,0),IF(J8114&gt;SeuilFigee*3600,1,0)),"")</f>
        <v/>
      </c>
      <c r="N8114" s="0" t="str">
        <f aca="false">IF(G8114=1,IF(COUNTIF(H$2:H8114,H8114)=1,COUNTIF($H:$H,H8114),""),"")</f>
        <v/>
      </c>
      <c r="O8114" s="0" t="str">
        <f aca="false">IF(G8114=1,IF(COUNTIF(I$2:I8114,I8114)=1,COUNTIF($I:$I,I8114),""),"")</f>
        <v/>
      </c>
      <c r="P8114" s="38" t="str">
        <f aca="false">IF(G8114=1,IF(COUNTIFS(C$2:C8114,C8114,G$2:G8114,1)=1,COUNTIFS($C:$C,C8114,$G:$G,1)+ROW()/10000000,""),"")</f>
        <v/>
      </c>
      <c r="Q8114" s="0" t="str">
        <f aca="false">IF(K8114=1,IF(COUNTIFS(C$2:C8114,C8114,K$2:K8114,1)=1,1,0),"")</f>
        <v/>
      </c>
      <c r="R8114" s="0" t="str">
        <f aca="false">IF(M8114=1,IF(COUNTIFS(C$2:C8114,C8114,M$2:M8114,1)=1,1,0),"")</f>
        <v/>
      </c>
      <c r="S8114" s="0" t="str">
        <f aca="false">IF(L8114=1,IF(COUNTIFS(C$2:C8114,C8114,L$2:L8114,1)=1,1,0),"")</f>
        <v/>
      </c>
      <c r="T8114" s="38" t="str">
        <f aca="false">IF(N8114="","",N8114+ROW()/10000000)</f>
        <v/>
      </c>
      <c r="U8114" s="0" t="str">
        <f aca="false">IF(G8114=1,IF(B8114="",1,0),"")</f>
        <v/>
      </c>
    </row>
    <row r="8115" customFormat="false" ht="15" hidden="false" customHeight="false" outlineLevel="0" collapsed="false">
      <c r="A8115" s="35"/>
      <c r="B8115" s="35"/>
      <c r="G8115" s="0" t="str">
        <f aca="false">IF(A8115="","",IF(AND(A8115&gt;=Debut,A8115&lt;Fin),1,0))</f>
        <v/>
      </c>
      <c r="H8115" s="0" t="str">
        <f aca="false">IF(G8115=1,INT(ROUND((A8115-Debut)*86400,0)/600),"")</f>
        <v/>
      </c>
      <c r="I8115" s="0" t="str">
        <f aca="false">IF(G8115=1,INT(ROUND((A8115-Debut)*86400,0)/3600),"")</f>
        <v/>
      </c>
      <c r="J8115" s="0" t="str">
        <f aca="false">IF(OR(A8115="",B8115=""),"",ROUND((B8115-A8115)*86400,0))</f>
        <v/>
      </c>
      <c r="K8115" s="37" t="str">
        <f aca="false">IF(G8115=1,IF(COUNTIFS($C:$C,C8115,$G:$G,1,$A:$A,"&gt;="&amp;(A8115-FenetreInterm/86400),$A:$A,"&lt;="&amp;A8115)&gt;=NbInterm,1,0),"")</f>
        <v/>
      </c>
      <c r="L8115" s="37" t="str">
        <f aca="false">IF(G8115=1,IF(B8115="",0,IF(J8115&lt;SeuilFugitive,1,0)),"")</f>
        <v/>
      </c>
      <c r="M8115" s="37" t="str">
        <f aca="false">IF(G8115=1,IF(B8115="",IF((Fin-A8115)*24&gt;SeuilFigee,1,0),IF(J8115&gt;SeuilFigee*3600,1,0)),"")</f>
        <v/>
      </c>
      <c r="N8115" s="0" t="str">
        <f aca="false">IF(G8115=1,IF(COUNTIF(H$2:H8115,H8115)=1,COUNTIF($H:$H,H8115),""),"")</f>
        <v/>
      </c>
      <c r="O8115" s="0" t="str">
        <f aca="false">IF(G8115=1,IF(COUNTIF(I$2:I8115,I8115)=1,COUNTIF($I:$I,I8115),""),"")</f>
        <v/>
      </c>
      <c r="P8115" s="38" t="str">
        <f aca="false">IF(G8115=1,IF(COUNTIFS(C$2:C8115,C8115,G$2:G8115,1)=1,COUNTIFS($C:$C,C8115,$G:$G,1)+ROW()/10000000,""),"")</f>
        <v/>
      </c>
      <c r="Q8115" s="0" t="str">
        <f aca="false">IF(K8115=1,IF(COUNTIFS(C$2:C8115,C8115,K$2:K8115,1)=1,1,0),"")</f>
        <v/>
      </c>
      <c r="R8115" s="0" t="str">
        <f aca="false">IF(M8115=1,IF(COUNTIFS(C$2:C8115,C8115,M$2:M8115,1)=1,1,0),"")</f>
        <v/>
      </c>
      <c r="S8115" s="0" t="str">
        <f aca="false">IF(L8115=1,IF(COUNTIFS(C$2:C8115,C8115,L$2:L8115,1)=1,1,0),"")</f>
        <v/>
      </c>
      <c r="T8115" s="38" t="str">
        <f aca="false">IF(N8115="","",N8115+ROW()/10000000)</f>
        <v/>
      </c>
      <c r="U8115" s="0" t="str">
        <f aca="false">IF(G8115=1,IF(B8115="",1,0),"")</f>
        <v/>
      </c>
    </row>
    <row r="8116" customFormat="false" ht="15" hidden="false" customHeight="false" outlineLevel="0" collapsed="false">
      <c r="A8116" s="35"/>
      <c r="B8116" s="35"/>
      <c r="G8116" s="0" t="str">
        <f aca="false">IF(A8116="","",IF(AND(A8116&gt;=Debut,A8116&lt;Fin),1,0))</f>
        <v/>
      </c>
      <c r="H8116" s="0" t="str">
        <f aca="false">IF(G8116=1,INT(ROUND((A8116-Debut)*86400,0)/600),"")</f>
        <v/>
      </c>
      <c r="I8116" s="0" t="str">
        <f aca="false">IF(G8116=1,INT(ROUND((A8116-Debut)*86400,0)/3600),"")</f>
        <v/>
      </c>
      <c r="J8116" s="0" t="str">
        <f aca="false">IF(OR(A8116="",B8116=""),"",ROUND((B8116-A8116)*86400,0))</f>
        <v/>
      </c>
      <c r="K8116" s="37" t="str">
        <f aca="false">IF(G8116=1,IF(COUNTIFS($C:$C,C8116,$G:$G,1,$A:$A,"&gt;="&amp;(A8116-FenetreInterm/86400),$A:$A,"&lt;="&amp;A8116)&gt;=NbInterm,1,0),"")</f>
        <v/>
      </c>
      <c r="L8116" s="37" t="str">
        <f aca="false">IF(G8116=1,IF(B8116="",0,IF(J8116&lt;SeuilFugitive,1,0)),"")</f>
        <v/>
      </c>
      <c r="M8116" s="37" t="str">
        <f aca="false">IF(G8116=1,IF(B8116="",IF((Fin-A8116)*24&gt;SeuilFigee,1,0),IF(J8116&gt;SeuilFigee*3600,1,0)),"")</f>
        <v/>
      </c>
      <c r="N8116" s="0" t="str">
        <f aca="false">IF(G8116=1,IF(COUNTIF(H$2:H8116,H8116)=1,COUNTIF($H:$H,H8116),""),"")</f>
        <v/>
      </c>
      <c r="O8116" s="0" t="str">
        <f aca="false">IF(G8116=1,IF(COUNTIF(I$2:I8116,I8116)=1,COUNTIF($I:$I,I8116),""),"")</f>
        <v/>
      </c>
      <c r="P8116" s="38" t="str">
        <f aca="false">IF(G8116=1,IF(COUNTIFS(C$2:C8116,C8116,G$2:G8116,1)=1,COUNTIFS($C:$C,C8116,$G:$G,1)+ROW()/10000000,""),"")</f>
        <v/>
      </c>
      <c r="Q8116" s="0" t="str">
        <f aca="false">IF(K8116=1,IF(COUNTIFS(C$2:C8116,C8116,K$2:K8116,1)=1,1,0),"")</f>
        <v/>
      </c>
      <c r="R8116" s="0" t="str">
        <f aca="false">IF(M8116=1,IF(COUNTIFS(C$2:C8116,C8116,M$2:M8116,1)=1,1,0),"")</f>
        <v/>
      </c>
      <c r="S8116" s="0" t="str">
        <f aca="false">IF(L8116=1,IF(COUNTIFS(C$2:C8116,C8116,L$2:L8116,1)=1,1,0),"")</f>
        <v/>
      </c>
      <c r="T8116" s="38" t="str">
        <f aca="false">IF(N8116="","",N8116+ROW()/10000000)</f>
        <v/>
      </c>
      <c r="U8116" s="0" t="str">
        <f aca="false">IF(G8116=1,IF(B8116="",1,0),"")</f>
        <v/>
      </c>
    </row>
    <row r="8117" customFormat="false" ht="15" hidden="false" customHeight="false" outlineLevel="0" collapsed="false">
      <c r="A8117" s="35"/>
      <c r="B8117" s="35"/>
      <c r="G8117" s="0" t="str">
        <f aca="false">IF(A8117="","",IF(AND(A8117&gt;=Debut,A8117&lt;Fin),1,0))</f>
        <v/>
      </c>
      <c r="H8117" s="0" t="str">
        <f aca="false">IF(G8117=1,INT(ROUND((A8117-Debut)*86400,0)/600),"")</f>
        <v/>
      </c>
      <c r="I8117" s="0" t="str">
        <f aca="false">IF(G8117=1,INT(ROUND((A8117-Debut)*86400,0)/3600),"")</f>
        <v/>
      </c>
      <c r="J8117" s="0" t="str">
        <f aca="false">IF(OR(A8117="",B8117=""),"",ROUND((B8117-A8117)*86400,0))</f>
        <v/>
      </c>
      <c r="K8117" s="37" t="str">
        <f aca="false">IF(G8117=1,IF(COUNTIFS($C:$C,C8117,$G:$G,1,$A:$A,"&gt;="&amp;(A8117-FenetreInterm/86400),$A:$A,"&lt;="&amp;A8117)&gt;=NbInterm,1,0),"")</f>
        <v/>
      </c>
      <c r="L8117" s="37" t="str">
        <f aca="false">IF(G8117=1,IF(B8117="",0,IF(J8117&lt;SeuilFugitive,1,0)),"")</f>
        <v/>
      </c>
      <c r="M8117" s="37" t="str">
        <f aca="false">IF(G8117=1,IF(B8117="",IF((Fin-A8117)*24&gt;SeuilFigee,1,0),IF(J8117&gt;SeuilFigee*3600,1,0)),"")</f>
        <v/>
      </c>
      <c r="N8117" s="0" t="str">
        <f aca="false">IF(G8117=1,IF(COUNTIF(H$2:H8117,H8117)=1,COUNTIF($H:$H,H8117),""),"")</f>
        <v/>
      </c>
      <c r="O8117" s="0" t="str">
        <f aca="false">IF(G8117=1,IF(COUNTIF(I$2:I8117,I8117)=1,COUNTIF($I:$I,I8117),""),"")</f>
        <v/>
      </c>
      <c r="P8117" s="38" t="str">
        <f aca="false">IF(G8117=1,IF(COUNTIFS(C$2:C8117,C8117,G$2:G8117,1)=1,COUNTIFS($C:$C,C8117,$G:$G,1)+ROW()/10000000,""),"")</f>
        <v/>
      </c>
      <c r="Q8117" s="0" t="str">
        <f aca="false">IF(K8117=1,IF(COUNTIFS(C$2:C8117,C8117,K$2:K8117,1)=1,1,0),"")</f>
        <v/>
      </c>
      <c r="R8117" s="0" t="str">
        <f aca="false">IF(M8117=1,IF(COUNTIFS(C$2:C8117,C8117,M$2:M8117,1)=1,1,0),"")</f>
        <v/>
      </c>
      <c r="S8117" s="0" t="str">
        <f aca="false">IF(L8117=1,IF(COUNTIFS(C$2:C8117,C8117,L$2:L8117,1)=1,1,0),"")</f>
        <v/>
      </c>
      <c r="T8117" s="38" t="str">
        <f aca="false">IF(N8117="","",N8117+ROW()/10000000)</f>
        <v/>
      </c>
      <c r="U8117" s="0" t="str">
        <f aca="false">IF(G8117=1,IF(B8117="",1,0),"")</f>
        <v/>
      </c>
    </row>
    <row r="8118" customFormat="false" ht="15" hidden="false" customHeight="false" outlineLevel="0" collapsed="false">
      <c r="A8118" s="35"/>
      <c r="B8118" s="35"/>
      <c r="G8118" s="0" t="str">
        <f aca="false">IF(A8118="","",IF(AND(A8118&gt;=Debut,A8118&lt;Fin),1,0))</f>
        <v/>
      </c>
      <c r="H8118" s="0" t="str">
        <f aca="false">IF(G8118=1,INT(ROUND((A8118-Debut)*86400,0)/600),"")</f>
        <v/>
      </c>
      <c r="I8118" s="0" t="str">
        <f aca="false">IF(G8118=1,INT(ROUND((A8118-Debut)*86400,0)/3600),"")</f>
        <v/>
      </c>
      <c r="J8118" s="0" t="str">
        <f aca="false">IF(OR(A8118="",B8118=""),"",ROUND((B8118-A8118)*86400,0))</f>
        <v/>
      </c>
      <c r="K8118" s="37" t="str">
        <f aca="false">IF(G8118=1,IF(COUNTIFS($C:$C,C8118,$G:$G,1,$A:$A,"&gt;="&amp;(A8118-FenetreInterm/86400),$A:$A,"&lt;="&amp;A8118)&gt;=NbInterm,1,0),"")</f>
        <v/>
      </c>
      <c r="L8118" s="37" t="str">
        <f aca="false">IF(G8118=1,IF(B8118="",0,IF(J8118&lt;SeuilFugitive,1,0)),"")</f>
        <v/>
      </c>
      <c r="M8118" s="37" t="str">
        <f aca="false">IF(G8118=1,IF(B8118="",IF((Fin-A8118)*24&gt;SeuilFigee,1,0),IF(J8118&gt;SeuilFigee*3600,1,0)),"")</f>
        <v/>
      </c>
      <c r="N8118" s="0" t="str">
        <f aca="false">IF(G8118=1,IF(COUNTIF(H$2:H8118,H8118)=1,COUNTIF($H:$H,H8118),""),"")</f>
        <v/>
      </c>
      <c r="O8118" s="0" t="str">
        <f aca="false">IF(G8118=1,IF(COUNTIF(I$2:I8118,I8118)=1,COUNTIF($I:$I,I8118),""),"")</f>
        <v/>
      </c>
      <c r="P8118" s="38" t="str">
        <f aca="false">IF(G8118=1,IF(COUNTIFS(C$2:C8118,C8118,G$2:G8118,1)=1,COUNTIFS($C:$C,C8118,$G:$G,1)+ROW()/10000000,""),"")</f>
        <v/>
      </c>
      <c r="Q8118" s="0" t="str">
        <f aca="false">IF(K8118=1,IF(COUNTIFS(C$2:C8118,C8118,K$2:K8118,1)=1,1,0),"")</f>
        <v/>
      </c>
      <c r="R8118" s="0" t="str">
        <f aca="false">IF(M8118=1,IF(COUNTIFS(C$2:C8118,C8118,M$2:M8118,1)=1,1,0),"")</f>
        <v/>
      </c>
      <c r="S8118" s="0" t="str">
        <f aca="false">IF(L8118=1,IF(COUNTIFS(C$2:C8118,C8118,L$2:L8118,1)=1,1,0),"")</f>
        <v/>
      </c>
      <c r="T8118" s="38" t="str">
        <f aca="false">IF(N8118="","",N8118+ROW()/10000000)</f>
        <v/>
      </c>
      <c r="U8118" s="0" t="str">
        <f aca="false">IF(G8118=1,IF(B8118="",1,0),"")</f>
        <v/>
      </c>
    </row>
    <row r="8119" customFormat="false" ht="15" hidden="false" customHeight="false" outlineLevel="0" collapsed="false">
      <c r="A8119" s="35"/>
      <c r="B8119" s="35"/>
      <c r="G8119" s="0" t="str">
        <f aca="false">IF(A8119="","",IF(AND(A8119&gt;=Debut,A8119&lt;Fin),1,0))</f>
        <v/>
      </c>
      <c r="H8119" s="0" t="str">
        <f aca="false">IF(G8119=1,INT(ROUND((A8119-Debut)*86400,0)/600),"")</f>
        <v/>
      </c>
      <c r="I8119" s="0" t="str">
        <f aca="false">IF(G8119=1,INT(ROUND((A8119-Debut)*86400,0)/3600),"")</f>
        <v/>
      </c>
      <c r="J8119" s="0" t="str">
        <f aca="false">IF(OR(A8119="",B8119=""),"",ROUND((B8119-A8119)*86400,0))</f>
        <v/>
      </c>
      <c r="K8119" s="37" t="str">
        <f aca="false">IF(G8119=1,IF(COUNTIFS($C:$C,C8119,$G:$G,1,$A:$A,"&gt;="&amp;(A8119-FenetreInterm/86400),$A:$A,"&lt;="&amp;A8119)&gt;=NbInterm,1,0),"")</f>
        <v/>
      </c>
      <c r="L8119" s="37" t="str">
        <f aca="false">IF(G8119=1,IF(B8119="",0,IF(J8119&lt;SeuilFugitive,1,0)),"")</f>
        <v/>
      </c>
      <c r="M8119" s="37" t="str">
        <f aca="false">IF(G8119=1,IF(B8119="",IF((Fin-A8119)*24&gt;SeuilFigee,1,0),IF(J8119&gt;SeuilFigee*3600,1,0)),"")</f>
        <v/>
      </c>
      <c r="N8119" s="0" t="str">
        <f aca="false">IF(G8119=1,IF(COUNTIF(H$2:H8119,H8119)=1,COUNTIF($H:$H,H8119),""),"")</f>
        <v/>
      </c>
      <c r="O8119" s="0" t="str">
        <f aca="false">IF(G8119=1,IF(COUNTIF(I$2:I8119,I8119)=1,COUNTIF($I:$I,I8119),""),"")</f>
        <v/>
      </c>
      <c r="P8119" s="38" t="str">
        <f aca="false">IF(G8119=1,IF(COUNTIFS(C$2:C8119,C8119,G$2:G8119,1)=1,COUNTIFS($C:$C,C8119,$G:$G,1)+ROW()/10000000,""),"")</f>
        <v/>
      </c>
      <c r="Q8119" s="0" t="str">
        <f aca="false">IF(K8119=1,IF(COUNTIFS(C$2:C8119,C8119,K$2:K8119,1)=1,1,0),"")</f>
        <v/>
      </c>
      <c r="R8119" s="0" t="str">
        <f aca="false">IF(M8119=1,IF(COUNTIFS(C$2:C8119,C8119,M$2:M8119,1)=1,1,0),"")</f>
        <v/>
      </c>
      <c r="S8119" s="0" t="str">
        <f aca="false">IF(L8119=1,IF(COUNTIFS(C$2:C8119,C8119,L$2:L8119,1)=1,1,0),"")</f>
        <v/>
      </c>
      <c r="T8119" s="38" t="str">
        <f aca="false">IF(N8119="","",N8119+ROW()/10000000)</f>
        <v/>
      </c>
      <c r="U8119" s="0" t="str">
        <f aca="false">IF(G8119=1,IF(B8119="",1,0),"")</f>
        <v/>
      </c>
    </row>
    <row r="8120" customFormat="false" ht="15" hidden="false" customHeight="false" outlineLevel="0" collapsed="false">
      <c r="A8120" s="35"/>
      <c r="B8120" s="35"/>
      <c r="G8120" s="0" t="str">
        <f aca="false">IF(A8120="","",IF(AND(A8120&gt;=Debut,A8120&lt;Fin),1,0))</f>
        <v/>
      </c>
      <c r="H8120" s="0" t="str">
        <f aca="false">IF(G8120=1,INT(ROUND((A8120-Debut)*86400,0)/600),"")</f>
        <v/>
      </c>
      <c r="I8120" s="0" t="str">
        <f aca="false">IF(G8120=1,INT(ROUND((A8120-Debut)*86400,0)/3600),"")</f>
        <v/>
      </c>
      <c r="J8120" s="0" t="str">
        <f aca="false">IF(OR(A8120="",B8120=""),"",ROUND((B8120-A8120)*86400,0))</f>
        <v/>
      </c>
      <c r="K8120" s="37" t="str">
        <f aca="false">IF(G8120=1,IF(COUNTIFS($C:$C,C8120,$G:$G,1,$A:$A,"&gt;="&amp;(A8120-FenetreInterm/86400),$A:$A,"&lt;="&amp;A8120)&gt;=NbInterm,1,0),"")</f>
        <v/>
      </c>
      <c r="L8120" s="37" t="str">
        <f aca="false">IF(G8120=1,IF(B8120="",0,IF(J8120&lt;SeuilFugitive,1,0)),"")</f>
        <v/>
      </c>
      <c r="M8120" s="37" t="str">
        <f aca="false">IF(G8120=1,IF(B8120="",IF((Fin-A8120)*24&gt;SeuilFigee,1,0),IF(J8120&gt;SeuilFigee*3600,1,0)),"")</f>
        <v/>
      </c>
      <c r="N8120" s="0" t="str">
        <f aca="false">IF(G8120=1,IF(COUNTIF(H$2:H8120,H8120)=1,COUNTIF($H:$H,H8120),""),"")</f>
        <v/>
      </c>
      <c r="O8120" s="0" t="str">
        <f aca="false">IF(G8120=1,IF(COUNTIF(I$2:I8120,I8120)=1,COUNTIF($I:$I,I8120),""),"")</f>
        <v/>
      </c>
      <c r="P8120" s="38" t="str">
        <f aca="false">IF(G8120=1,IF(COUNTIFS(C$2:C8120,C8120,G$2:G8120,1)=1,COUNTIFS($C:$C,C8120,$G:$G,1)+ROW()/10000000,""),"")</f>
        <v/>
      </c>
      <c r="Q8120" s="0" t="str">
        <f aca="false">IF(K8120=1,IF(COUNTIFS(C$2:C8120,C8120,K$2:K8120,1)=1,1,0),"")</f>
        <v/>
      </c>
      <c r="R8120" s="0" t="str">
        <f aca="false">IF(M8120=1,IF(COUNTIFS(C$2:C8120,C8120,M$2:M8120,1)=1,1,0),"")</f>
        <v/>
      </c>
      <c r="S8120" s="0" t="str">
        <f aca="false">IF(L8120=1,IF(COUNTIFS(C$2:C8120,C8120,L$2:L8120,1)=1,1,0),"")</f>
        <v/>
      </c>
      <c r="T8120" s="38" t="str">
        <f aca="false">IF(N8120="","",N8120+ROW()/10000000)</f>
        <v/>
      </c>
      <c r="U8120" s="0" t="str">
        <f aca="false">IF(G8120=1,IF(B8120="",1,0),"")</f>
        <v/>
      </c>
    </row>
    <row r="8121" customFormat="false" ht="15" hidden="false" customHeight="false" outlineLevel="0" collapsed="false">
      <c r="A8121" s="35"/>
      <c r="B8121" s="35"/>
      <c r="G8121" s="0" t="str">
        <f aca="false">IF(A8121="","",IF(AND(A8121&gt;=Debut,A8121&lt;Fin),1,0))</f>
        <v/>
      </c>
      <c r="H8121" s="0" t="str">
        <f aca="false">IF(G8121=1,INT(ROUND((A8121-Debut)*86400,0)/600),"")</f>
        <v/>
      </c>
      <c r="I8121" s="0" t="str">
        <f aca="false">IF(G8121=1,INT(ROUND((A8121-Debut)*86400,0)/3600),"")</f>
        <v/>
      </c>
      <c r="J8121" s="0" t="str">
        <f aca="false">IF(OR(A8121="",B8121=""),"",ROUND((B8121-A8121)*86400,0))</f>
        <v/>
      </c>
      <c r="K8121" s="37" t="str">
        <f aca="false">IF(G8121=1,IF(COUNTIFS($C:$C,C8121,$G:$G,1,$A:$A,"&gt;="&amp;(A8121-FenetreInterm/86400),$A:$A,"&lt;="&amp;A8121)&gt;=NbInterm,1,0),"")</f>
        <v/>
      </c>
      <c r="L8121" s="37" t="str">
        <f aca="false">IF(G8121=1,IF(B8121="",0,IF(J8121&lt;SeuilFugitive,1,0)),"")</f>
        <v/>
      </c>
      <c r="M8121" s="37" t="str">
        <f aca="false">IF(G8121=1,IF(B8121="",IF((Fin-A8121)*24&gt;SeuilFigee,1,0),IF(J8121&gt;SeuilFigee*3600,1,0)),"")</f>
        <v/>
      </c>
      <c r="N8121" s="0" t="str">
        <f aca="false">IF(G8121=1,IF(COUNTIF(H$2:H8121,H8121)=1,COUNTIF($H:$H,H8121),""),"")</f>
        <v/>
      </c>
      <c r="O8121" s="0" t="str">
        <f aca="false">IF(G8121=1,IF(COUNTIF(I$2:I8121,I8121)=1,COUNTIF($I:$I,I8121),""),"")</f>
        <v/>
      </c>
      <c r="P8121" s="38" t="str">
        <f aca="false">IF(G8121=1,IF(COUNTIFS(C$2:C8121,C8121,G$2:G8121,1)=1,COUNTIFS($C:$C,C8121,$G:$G,1)+ROW()/10000000,""),"")</f>
        <v/>
      </c>
      <c r="Q8121" s="0" t="str">
        <f aca="false">IF(K8121=1,IF(COUNTIFS(C$2:C8121,C8121,K$2:K8121,1)=1,1,0),"")</f>
        <v/>
      </c>
      <c r="R8121" s="0" t="str">
        <f aca="false">IF(M8121=1,IF(COUNTIFS(C$2:C8121,C8121,M$2:M8121,1)=1,1,0),"")</f>
        <v/>
      </c>
      <c r="S8121" s="0" t="str">
        <f aca="false">IF(L8121=1,IF(COUNTIFS(C$2:C8121,C8121,L$2:L8121,1)=1,1,0),"")</f>
        <v/>
      </c>
      <c r="T8121" s="38" t="str">
        <f aca="false">IF(N8121="","",N8121+ROW()/10000000)</f>
        <v/>
      </c>
      <c r="U8121" s="0" t="str">
        <f aca="false">IF(G8121=1,IF(B8121="",1,0),"")</f>
        <v/>
      </c>
    </row>
    <row r="8122" customFormat="false" ht="15" hidden="false" customHeight="false" outlineLevel="0" collapsed="false">
      <c r="A8122" s="35"/>
      <c r="B8122" s="35"/>
      <c r="G8122" s="0" t="str">
        <f aca="false">IF(A8122="","",IF(AND(A8122&gt;=Debut,A8122&lt;Fin),1,0))</f>
        <v/>
      </c>
      <c r="H8122" s="0" t="str">
        <f aca="false">IF(G8122=1,INT(ROUND((A8122-Debut)*86400,0)/600),"")</f>
        <v/>
      </c>
      <c r="I8122" s="0" t="str">
        <f aca="false">IF(G8122=1,INT(ROUND((A8122-Debut)*86400,0)/3600),"")</f>
        <v/>
      </c>
      <c r="J8122" s="0" t="str">
        <f aca="false">IF(OR(A8122="",B8122=""),"",ROUND((B8122-A8122)*86400,0))</f>
        <v/>
      </c>
      <c r="K8122" s="37" t="str">
        <f aca="false">IF(G8122=1,IF(COUNTIFS($C:$C,C8122,$G:$G,1,$A:$A,"&gt;="&amp;(A8122-FenetreInterm/86400),$A:$A,"&lt;="&amp;A8122)&gt;=NbInterm,1,0),"")</f>
        <v/>
      </c>
      <c r="L8122" s="37" t="str">
        <f aca="false">IF(G8122=1,IF(B8122="",0,IF(J8122&lt;SeuilFugitive,1,0)),"")</f>
        <v/>
      </c>
      <c r="M8122" s="37" t="str">
        <f aca="false">IF(G8122=1,IF(B8122="",IF((Fin-A8122)*24&gt;SeuilFigee,1,0),IF(J8122&gt;SeuilFigee*3600,1,0)),"")</f>
        <v/>
      </c>
      <c r="N8122" s="0" t="str">
        <f aca="false">IF(G8122=1,IF(COUNTIF(H$2:H8122,H8122)=1,COUNTIF($H:$H,H8122),""),"")</f>
        <v/>
      </c>
      <c r="O8122" s="0" t="str">
        <f aca="false">IF(G8122=1,IF(COUNTIF(I$2:I8122,I8122)=1,COUNTIF($I:$I,I8122),""),"")</f>
        <v/>
      </c>
      <c r="P8122" s="38" t="str">
        <f aca="false">IF(G8122=1,IF(COUNTIFS(C$2:C8122,C8122,G$2:G8122,1)=1,COUNTIFS($C:$C,C8122,$G:$G,1)+ROW()/10000000,""),"")</f>
        <v/>
      </c>
      <c r="Q8122" s="0" t="str">
        <f aca="false">IF(K8122=1,IF(COUNTIFS(C$2:C8122,C8122,K$2:K8122,1)=1,1,0),"")</f>
        <v/>
      </c>
      <c r="R8122" s="0" t="str">
        <f aca="false">IF(M8122=1,IF(COUNTIFS(C$2:C8122,C8122,M$2:M8122,1)=1,1,0),"")</f>
        <v/>
      </c>
      <c r="S8122" s="0" t="str">
        <f aca="false">IF(L8122=1,IF(COUNTIFS(C$2:C8122,C8122,L$2:L8122,1)=1,1,0),"")</f>
        <v/>
      </c>
      <c r="T8122" s="38" t="str">
        <f aca="false">IF(N8122="","",N8122+ROW()/10000000)</f>
        <v/>
      </c>
      <c r="U8122" s="0" t="str">
        <f aca="false">IF(G8122=1,IF(B8122="",1,0),"")</f>
        <v/>
      </c>
    </row>
    <row r="8123" customFormat="false" ht="15" hidden="false" customHeight="false" outlineLevel="0" collapsed="false">
      <c r="A8123" s="35"/>
      <c r="B8123" s="35"/>
      <c r="G8123" s="0" t="str">
        <f aca="false">IF(A8123="","",IF(AND(A8123&gt;=Debut,A8123&lt;Fin),1,0))</f>
        <v/>
      </c>
      <c r="H8123" s="0" t="str">
        <f aca="false">IF(G8123=1,INT(ROUND((A8123-Debut)*86400,0)/600),"")</f>
        <v/>
      </c>
      <c r="I8123" s="0" t="str">
        <f aca="false">IF(G8123=1,INT(ROUND((A8123-Debut)*86400,0)/3600),"")</f>
        <v/>
      </c>
      <c r="J8123" s="0" t="str">
        <f aca="false">IF(OR(A8123="",B8123=""),"",ROUND((B8123-A8123)*86400,0))</f>
        <v/>
      </c>
      <c r="K8123" s="37" t="str">
        <f aca="false">IF(G8123=1,IF(COUNTIFS($C:$C,C8123,$G:$G,1,$A:$A,"&gt;="&amp;(A8123-FenetreInterm/86400),$A:$A,"&lt;="&amp;A8123)&gt;=NbInterm,1,0),"")</f>
        <v/>
      </c>
      <c r="L8123" s="37" t="str">
        <f aca="false">IF(G8123=1,IF(B8123="",0,IF(J8123&lt;SeuilFugitive,1,0)),"")</f>
        <v/>
      </c>
      <c r="M8123" s="37" t="str">
        <f aca="false">IF(G8123=1,IF(B8123="",IF((Fin-A8123)*24&gt;SeuilFigee,1,0),IF(J8123&gt;SeuilFigee*3600,1,0)),"")</f>
        <v/>
      </c>
      <c r="N8123" s="0" t="str">
        <f aca="false">IF(G8123=1,IF(COUNTIF(H$2:H8123,H8123)=1,COUNTIF($H:$H,H8123),""),"")</f>
        <v/>
      </c>
      <c r="O8123" s="0" t="str">
        <f aca="false">IF(G8123=1,IF(COUNTIF(I$2:I8123,I8123)=1,COUNTIF($I:$I,I8123),""),"")</f>
        <v/>
      </c>
      <c r="P8123" s="38" t="str">
        <f aca="false">IF(G8123=1,IF(COUNTIFS(C$2:C8123,C8123,G$2:G8123,1)=1,COUNTIFS($C:$C,C8123,$G:$G,1)+ROW()/10000000,""),"")</f>
        <v/>
      </c>
      <c r="Q8123" s="0" t="str">
        <f aca="false">IF(K8123=1,IF(COUNTIFS(C$2:C8123,C8123,K$2:K8123,1)=1,1,0),"")</f>
        <v/>
      </c>
      <c r="R8123" s="0" t="str">
        <f aca="false">IF(M8123=1,IF(COUNTIFS(C$2:C8123,C8123,M$2:M8123,1)=1,1,0),"")</f>
        <v/>
      </c>
      <c r="S8123" s="0" t="str">
        <f aca="false">IF(L8123=1,IF(COUNTIFS(C$2:C8123,C8123,L$2:L8123,1)=1,1,0),"")</f>
        <v/>
      </c>
      <c r="T8123" s="38" t="str">
        <f aca="false">IF(N8123="","",N8123+ROW()/10000000)</f>
        <v/>
      </c>
      <c r="U8123" s="0" t="str">
        <f aca="false">IF(G8123=1,IF(B8123="",1,0),"")</f>
        <v/>
      </c>
    </row>
    <row r="8124" customFormat="false" ht="15" hidden="false" customHeight="false" outlineLevel="0" collapsed="false">
      <c r="A8124" s="35"/>
      <c r="B8124" s="35"/>
      <c r="G8124" s="0" t="str">
        <f aca="false">IF(A8124="","",IF(AND(A8124&gt;=Debut,A8124&lt;Fin),1,0))</f>
        <v/>
      </c>
      <c r="H8124" s="0" t="str">
        <f aca="false">IF(G8124=1,INT(ROUND((A8124-Debut)*86400,0)/600),"")</f>
        <v/>
      </c>
      <c r="I8124" s="0" t="str">
        <f aca="false">IF(G8124=1,INT(ROUND((A8124-Debut)*86400,0)/3600),"")</f>
        <v/>
      </c>
      <c r="J8124" s="0" t="str">
        <f aca="false">IF(OR(A8124="",B8124=""),"",ROUND((B8124-A8124)*86400,0))</f>
        <v/>
      </c>
      <c r="K8124" s="37" t="str">
        <f aca="false">IF(G8124=1,IF(COUNTIFS($C:$C,C8124,$G:$G,1,$A:$A,"&gt;="&amp;(A8124-FenetreInterm/86400),$A:$A,"&lt;="&amp;A8124)&gt;=NbInterm,1,0),"")</f>
        <v/>
      </c>
      <c r="L8124" s="37" t="str">
        <f aca="false">IF(G8124=1,IF(B8124="",0,IF(J8124&lt;SeuilFugitive,1,0)),"")</f>
        <v/>
      </c>
      <c r="M8124" s="37" t="str">
        <f aca="false">IF(G8124=1,IF(B8124="",IF((Fin-A8124)*24&gt;SeuilFigee,1,0),IF(J8124&gt;SeuilFigee*3600,1,0)),"")</f>
        <v/>
      </c>
      <c r="N8124" s="0" t="str">
        <f aca="false">IF(G8124=1,IF(COUNTIF(H$2:H8124,H8124)=1,COUNTIF($H:$H,H8124),""),"")</f>
        <v/>
      </c>
      <c r="O8124" s="0" t="str">
        <f aca="false">IF(G8124=1,IF(COUNTIF(I$2:I8124,I8124)=1,COUNTIF($I:$I,I8124),""),"")</f>
        <v/>
      </c>
      <c r="P8124" s="38" t="str">
        <f aca="false">IF(G8124=1,IF(COUNTIFS(C$2:C8124,C8124,G$2:G8124,1)=1,COUNTIFS($C:$C,C8124,$G:$G,1)+ROW()/10000000,""),"")</f>
        <v/>
      </c>
      <c r="Q8124" s="0" t="str">
        <f aca="false">IF(K8124=1,IF(COUNTIFS(C$2:C8124,C8124,K$2:K8124,1)=1,1,0),"")</f>
        <v/>
      </c>
      <c r="R8124" s="0" t="str">
        <f aca="false">IF(M8124=1,IF(COUNTIFS(C$2:C8124,C8124,M$2:M8124,1)=1,1,0),"")</f>
        <v/>
      </c>
      <c r="S8124" s="0" t="str">
        <f aca="false">IF(L8124=1,IF(COUNTIFS(C$2:C8124,C8124,L$2:L8124,1)=1,1,0),"")</f>
        <v/>
      </c>
      <c r="T8124" s="38" t="str">
        <f aca="false">IF(N8124="","",N8124+ROW()/10000000)</f>
        <v/>
      </c>
      <c r="U8124" s="0" t="str">
        <f aca="false">IF(G8124=1,IF(B8124="",1,0),"")</f>
        <v/>
      </c>
    </row>
    <row r="8125" customFormat="false" ht="15" hidden="false" customHeight="false" outlineLevel="0" collapsed="false">
      <c r="A8125" s="35"/>
      <c r="B8125" s="35"/>
      <c r="G8125" s="0" t="str">
        <f aca="false">IF(A8125="","",IF(AND(A8125&gt;=Debut,A8125&lt;Fin),1,0))</f>
        <v/>
      </c>
      <c r="H8125" s="0" t="str">
        <f aca="false">IF(G8125=1,INT(ROUND((A8125-Debut)*86400,0)/600),"")</f>
        <v/>
      </c>
      <c r="I8125" s="0" t="str">
        <f aca="false">IF(G8125=1,INT(ROUND((A8125-Debut)*86400,0)/3600),"")</f>
        <v/>
      </c>
      <c r="J8125" s="0" t="str">
        <f aca="false">IF(OR(A8125="",B8125=""),"",ROUND((B8125-A8125)*86400,0))</f>
        <v/>
      </c>
      <c r="K8125" s="37" t="str">
        <f aca="false">IF(G8125=1,IF(COUNTIFS($C:$C,C8125,$G:$G,1,$A:$A,"&gt;="&amp;(A8125-FenetreInterm/86400),$A:$A,"&lt;="&amp;A8125)&gt;=NbInterm,1,0),"")</f>
        <v/>
      </c>
      <c r="L8125" s="37" t="str">
        <f aca="false">IF(G8125=1,IF(B8125="",0,IF(J8125&lt;SeuilFugitive,1,0)),"")</f>
        <v/>
      </c>
      <c r="M8125" s="37" t="str">
        <f aca="false">IF(G8125=1,IF(B8125="",IF((Fin-A8125)*24&gt;SeuilFigee,1,0),IF(J8125&gt;SeuilFigee*3600,1,0)),"")</f>
        <v/>
      </c>
      <c r="N8125" s="0" t="str">
        <f aca="false">IF(G8125=1,IF(COUNTIF(H$2:H8125,H8125)=1,COUNTIF($H:$H,H8125),""),"")</f>
        <v/>
      </c>
      <c r="O8125" s="0" t="str">
        <f aca="false">IF(G8125=1,IF(COUNTIF(I$2:I8125,I8125)=1,COUNTIF($I:$I,I8125),""),"")</f>
        <v/>
      </c>
      <c r="P8125" s="38" t="str">
        <f aca="false">IF(G8125=1,IF(COUNTIFS(C$2:C8125,C8125,G$2:G8125,1)=1,COUNTIFS($C:$C,C8125,$G:$G,1)+ROW()/10000000,""),"")</f>
        <v/>
      </c>
      <c r="Q8125" s="0" t="str">
        <f aca="false">IF(K8125=1,IF(COUNTIFS(C$2:C8125,C8125,K$2:K8125,1)=1,1,0),"")</f>
        <v/>
      </c>
      <c r="R8125" s="0" t="str">
        <f aca="false">IF(M8125=1,IF(COUNTIFS(C$2:C8125,C8125,M$2:M8125,1)=1,1,0),"")</f>
        <v/>
      </c>
      <c r="S8125" s="0" t="str">
        <f aca="false">IF(L8125=1,IF(COUNTIFS(C$2:C8125,C8125,L$2:L8125,1)=1,1,0),"")</f>
        <v/>
      </c>
      <c r="T8125" s="38" t="str">
        <f aca="false">IF(N8125="","",N8125+ROW()/10000000)</f>
        <v/>
      </c>
      <c r="U8125" s="0" t="str">
        <f aca="false">IF(G8125=1,IF(B8125="",1,0),"")</f>
        <v/>
      </c>
    </row>
    <row r="8126" customFormat="false" ht="15" hidden="false" customHeight="false" outlineLevel="0" collapsed="false">
      <c r="A8126" s="35"/>
      <c r="B8126" s="35"/>
      <c r="G8126" s="0" t="str">
        <f aca="false">IF(A8126="","",IF(AND(A8126&gt;=Debut,A8126&lt;Fin),1,0))</f>
        <v/>
      </c>
      <c r="H8126" s="0" t="str">
        <f aca="false">IF(G8126=1,INT(ROUND((A8126-Debut)*86400,0)/600),"")</f>
        <v/>
      </c>
      <c r="I8126" s="0" t="str">
        <f aca="false">IF(G8126=1,INT(ROUND((A8126-Debut)*86400,0)/3600),"")</f>
        <v/>
      </c>
      <c r="J8126" s="0" t="str">
        <f aca="false">IF(OR(A8126="",B8126=""),"",ROUND((B8126-A8126)*86400,0))</f>
        <v/>
      </c>
      <c r="K8126" s="37" t="str">
        <f aca="false">IF(G8126=1,IF(COUNTIFS($C:$C,C8126,$G:$G,1,$A:$A,"&gt;="&amp;(A8126-FenetreInterm/86400),$A:$A,"&lt;="&amp;A8126)&gt;=NbInterm,1,0),"")</f>
        <v/>
      </c>
      <c r="L8126" s="37" t="str">
        <f aca="false">IF(G8126=1,IF(B8126="",0,IF(J8126&lt;SeuilFugitive,1,0)),"")</f>
        <v/>
      </c>
      <c r="M8126" s="37" t="str">
        <f aca="false">IF(G8126=1,IF(B8126="",IF((Fin-A8126)*24&gt;SeuilFigee,1,0),IF(J8126&gt;SeuilFigee*3600,1,0)),"")</f>
        <v/>
      </c>
      <c r="N8126" s="0" t="str">
        <f aca="false">IF(G8126=1,IF(COUNTIF(H$2:H8126,H8126)=1,COUNTIF($H:$H,H8126),""),"")</f>
        <v/>
      </c>
      <c r="O8126" s="0" t="str">
        <f aca="false">IF(G8126=1,IF(COUNTIF(I$2:I8126,I8126)=1,COUNTIF($I:$I,I8126),""),"")</f>
        <v/>
      </c>
      <c r="P8126" s="38" t="str">
        <f aca="false">IF(G8126=1,IF(COUNTIFS(C$2:C8126,C8126,G$2:G8126,1)=1,COUNTIFS($C:$C,C8126,$G:$G,1)+ROW()/10000000,""),"")</f>
        <v/>
      </c>
      <c r="Q8126" s="0" t="str">
        <f aca="false">IF(K8126=1,IF(COUNTIFS(C$2:C8126,C8126,K$2:K8126,1)=1,1,0),"")</f>
        <v/>
      </c>
      <c r="R8126" s="0" t="str">
        <f aca="false">IF(M8126=1,IF(COUNTIFS(C$2:C8126,C8126,M$2:M8126,1)=1,1,0),"")</f>
        <v/>
      </c>
      <c r="S8126" s="0" t="str">
        <f aca="false">IF(L8126=1,IF(COUNTIFS(C$2:C8126,C8126,L$2:L8126,1)=1,1,0),"")</f>
        <v/>
      </c>
      <c r="T8126" s="38" t="str">
        <f aca="false">IF(N8126="","",N8126+ROW()/10000000)</f>
        <v/>
      </c>
      <c r="U8126" s="0" t="str">
        <f aca="false">IF(G8126=1,IF(B8126="",1,0),"")</f>
        <v/>
      </c>
    </row>
    <row r="8127" customFormat="false" ht="15" hidden="false" customHeight="false" outlineLevel="0" collapsed="false">
      <c r="A8127" s="35"/>
      <c r="B8127" s="35"/>
      <c r="G8127" s="0" t="str">
        <f aca="false">IF(A8127="","",IF(AND(A8127&gt;=Debut,A8127&lt;Fin),1,0))</f>
        <v/>
      </c>
      <c r="H8127" s="0" t="str">
        <f aca="false">IF(G8127=1,INT(ROUND((A8127-Debut)*86400,0)/600),"")</f>
        <v/>
      </c>
      <c r="I8127" s="0" t="str">
        <f aca="false">IF(G8127=1,INT(ROUND((A8127-Debut)*86400,0)/3600),"")</f>
        <v/>
      </c>
      <c r="J8127" s="0" t="str">
        <f aca="false">IF(OR(A8127="",B8127=""),"",ROUND((B8127-A8127)*86400,0))</f>
        <v/>
      </c>
      <c r="K8127" s="37" t="str">
        <f aca="false">IF(G8127=1,IF(COUNTIFS($C:$C,C8127,$G:$G,1,$A:$A,"&gt;="&amp;(A8127-FenetreInterm/86400),$A:$A,"&lt;="&amp;A8127)&gt;=NbInterm,1,0),"")</f>
        <v/>
      </c>
      <c r="L8127" s="37" t="str">
        <f aca="false">IF(G8127=1,IF(B8127="",0,IF(J8127&lt;SeuilFugitive,1,0)),"")</f>
        <v/>
      </c>
      <c r="M8127" s="37" t="str">
        <f aca="false">IF(G8127=1,IF(B8127="",IF((Fin-A8127)*24&gt;SeuilFigee,1,0),IF(J8127&gt;SeuilFigee*3600,1,0)),"")</f>
        <v/>
      </c>
      <c r="N8127" s="0" t="str">
        <f aca="false">IF(G8127=1,IF(COUNTIF(H$2:H8127,H8127)=1,COUNTIF($H:$H,H8127),""),"")</f>
        <v/>
      </c>
      <c r="O8127" s="0" t="str">
        <f aca="false">IF(G8127=1,IF(COUNTIF(I$2:I8127,I8127)=1,COUNTIF($I:$I,I8127),""),"")</f>
        <v/>
      </c>
      <c r="P8127" s="38" t="str">
        <f aca="false">IF(G8127=1,IF(COUNTIFS(C$2:C8127,C8127,G$2:G8127,1)=1,COUNTIFS($C:$C,C8127,$G:$G,1)+ROW()/10000000,""),"")</f>
        <v/>
      </c>
      <c r="Q8127" s="0" t="str">
        <f aca="false">IF(K8127=1,IF(COUNTIFS(C$2:C8127,C8127,K$2:K8127,1)=1,1,0),"")</f>
        <v/>
      </c>
      <c r="R8127" s="0" t="str">
        <f aca="false">IF(M8127=1,IF(COUNTIFS(C$2:C8127,C8127,M$2:M8127,1)=1,1,0),"")</f>
        <v/>
      </c>
      <c r="S8127" s="0" t="str">
        <f aca="false">IF(L8127=1,IF(COUNTIFS(C$2:C8127,C8127,L$2:L8127,1)=1,1,0),"")</f>
        <v/>
      </c>
      <c r="T8127" s="38" t="str">
        <f aca="false">IF(N8127="","",N8127+ROW()/10000000)</f>
        <v/>
      </c>
      <c r="U8127" s="0" t="str">
        <f aca="false">IF(G8127=1,IF(B8127="",1,0),"")</f>
        <v/>
      </c>
    </row>
    <row r="8128" customFormat="false" ht="15" hidden="false" customHeight="false" outlineLevel="0" collapsed="false">
      <c r="A8128" s="35"/>
      <c r="B8128" s="35"/>
      <c r="G8128" s="0" t="str">
        <f aca="false">IF(A8128="","",IF(AND(A8128&gt;=Debut,A8128&lt;Fin),1,0))</f>
        <v/>
      </c>
      <c r="H8128" s="0" t="str">
        <f aca="false">IF(G8128=1,INT(ROUND((A8128-Debut)*86400,0)/600),"")</f>
        <v/>
      </c>
      <c r="I8128" s="0" t="str">
        <f aca="false">IF(G8128=1,INT(ROUND((A8128-Debut)*86400,0)/3600),"")</f>
        <v/>
      </c>
      <c r="J8128" s="0" t="str">
        <f aca="false">IF(OR(A8128="",B8128=""),"",ROUND((B8128-A8128)*86400,0))</f>
        <v/>
      </c>
      <c r="K8128" s="37" t="str">
        <f aca="false">IF(G8128=1,IF(COUNTIFS($C:$C,C8128,$G:$G,1,$A:$A,"&gt;="&amp;(A8128-FenetreInterm/86400),$A:$A,"&lt;="&amp;A8128)&gt;=NbInterm,1,0),"")</f>
        <v/>
      </c>
      <c r="L8128" s="37" t="str">
        <f aca="false">IF(G8128=1,IF(B8128="",0,IF(J8128&lt;SeuilFugitive,1,0)),"")</f>
        <v/>
      </c>
      <c r="M8128" s="37" t="str">
        <f aca="false">IF(G8128=1,IF(B8128="",IF((Fin-A8128)*24&gt;SeuilFigee,1,0),IF(J8128&gt;SeuilFigee*3600,1,0)),"")</f>
        <v/>
      </c>
      <c r="N8128" s="0" t="str">
        <f aca="false">IF(G8128=1,IF(COUNTIF(H$2:H8128,H8128)=1,COUNTIF($H:$H,H8128),""),"")</f>
        <v/>
      </c>
      <c r="O8128" s="0" t="str">
        <f aca="false">IF(G8128=1,IF(COUNTIF(I$2:I8128,I8128)=1,COUNTIF($I:$I,I8128),""),"")</f>
        <v/>
      </c>
      <c r="P8128" s="38" t="str">
        <f aca="false">IF(G8128=1,IF(COUNTIFS(C$2:C8128,C8128,G$2:G8128,1)=1,COUNTIFS($C:$C,C8128,$G:$G,1)+ROW()/10000000,""),"")</f>
        <v/>
      </c>
      <c r="Q8128" s="0" t="str">
        <f aca="false">IF(K8128=1,IF(COUNTIFS(C$2:C8128,C8128,K$2:K8128,1)=1,1,0),"")</f>
        <v/>
      </c>
      <c r="R8128" s="0" t="str">
        <f aca="false">IF(M8128=1,IF(COUNTIFS(C$2:C8128,C8128,M$2:M8128,1)=1,1,0),"")</f>
        <v/>
      </c>
      <c r="S8128" s="0" t="str">
        <f aca="false">IF(L8128=1,IF(COUNTIFS(C$2:C8128,C8128,L$2:L8128,1)=1,1,0),"")</f>
        <v/>
      </c>
      <c r="T8128" s="38" t="str">
        <f aca="false">IF(N8128="","",N8128+ROW()/10000000)</f>
        <v/>
      </c>
      <c r="U8128" s="0" t="str">
        <f aca="false">IF(G8128=1,IF(B8128="",1,0),"")</f>
        <v/>
      </c>
    </row>
    <row r="8129" customFormat="false" ht="15" hidden="false" customHeight="false" outlineLevel="0" collapsed="false">
      <c r="A8129" s="35"/>
      <c r="B8129" s="35"/>
      <c r="G8129" s="0" t="str">
        <f aca="false">IF(A8129="","",IF(AND(A8129&gt;=Debut,A8129&lt;Fin),1,0))</f>
        <v/>
      </c>
      <c r="H8129" s="0" t="str">
        <f aca="false">IF(G8129=1,INT(ROUND((A8129-Debut)*86400,0)/600),"")</f>
        <v/>
      </c>
      <c r="I8129" s="0" t="str">
        <f aca="false">IF(G8129=1,INT(ROUND((A8129-Debut)*86400,0)/3600),"")</f>
        <v/>
      </c>
      <c r="J8129" s="0" t="str">
        <f aca="false">IF(OR(A8129="",B8129=""),"",ROUND((B8129-A8129)*86400,0))</f>
        <v/>
      </c>
      <c r="K8129" s="37" t="str">
        <f aca="false">IF(G8129=1,IF(COUNTIFS($C:$C,C8129,$G:$G,1,$A:$A,"&gt;="&amp;(A8129-FenetreInterm/86400),$A:$A,"&lt;="&amp;A8129)&gt;=NbInterm,1,0),"")</f>
        <v/>
      </c>
      <c r="L8129" s="37" t="str">
        <f aca="false">IF(G8129=1,IF(B8129="",0,IF(J8129&lt;SeuilFugitive,1,0)),"")</f>
        <v/>
      </c>
      <c r="M8129" s="37" t="str">
        <f aca="false">IF(G8129=1,IF(B8129="",IF((Fin-A8129)*24&gt;SeuilFigee,1,0),IF(J8129&gt;SeuilFigee*3600,1,0)),"")</f>
        <v/>
      </c>
      <c r="N8129" s="0" t="str">
        <f aca="false">IF(G8129=1,IF(COUNTIF(H$2:H8129,H8129)=1,COUNTIF($H:$H,H8129),""),"")</f>
        <v/>
      </c>
      <c r="O8129" s="0" t="str">
        <f aca="false">IF(G8129=1,IF(COUNTIF(I$2:I8129,I8129)=1,COUNTIF($I:$I,I8129),""),"")</f>
        <v/>
      </c>
      <c r="P8129" s="38" t="str">
        <f aca="false">IF(G8129=1,IF(COUNTIFS(C$2:C8129,C8129,G$2:G8129,1)=1,COUNTIFS($C:$C,C8129,$G:$G,1)+ROW()/10000000,""),"")</f>
        <v/>
      </c>
      <c r="Q8129" s="0" t="str">
        <f aca="false">IF(K8129=1,IF(COUNTIFS(C$2:C8129,C8129,K$2:K8129,1)=1,1,0),"")</f>
        <v/>
      </c>
      <c r="R8129" s="0" t="str">
        <f aca="false">IF(M8129=1,IF(COUNTIFS(C$2:C8129,C8129,M$2:M8129,1)=1,1,0),"")</f>
        <v/>
      </c>
      <c r="S8129" s="0" t="str">
        <f aca="false">IF(L8129=1,IF(COUNTIFS(C$2:C8129,C8129,L$2:L8129,1)=1,1,0),"")</f>
        <v/>
      </c>
      <c r="T8129" s="38" t="str">
        <f aca="false">IF(N8129="","",N8129+ROW()/10000000)</f>
        <v/>
      </c>
      <c r="U8129" s="0" t="str">
        <f aca="false">IF(G8129=1,IF(B8129="",1,0),"")</f>
        <v/>
      </c>
    </row>
    <row r="8130" customFormat="false" ht="15" hidden="false" customHeight="false" outlineLevel="0" collapsed="false">
      <c r="A8130" s="35"/>
      <c r="B8130" s="35"/>
      <c r="G8130" s="0" t="str">
        <f aca="false">IF(A8130="","",IF(AND(A8130&gt;=Debut,A8130&lt;Fin),1,0))</f>
        <v/>
      </c>
      <c r="H8130" s="0" t="str">
        <f aca="false">IF(G8130=1,INT(ROUND((A8130-Debut)*86400,0)/600),"")</f>
        <v/>
      </c>
      <c r="I8130" s="0" t="str">
        <f aca="false">IF(G8130=1,INT(ROUND((A8130-Debut)*86400,0)/3600),"")</f>
        <v/>
      </c>
      <c r="J8130" s="0" t="str">
        <f aca="false">IF(OR(A8130="",B8130=""),"",ROUND((B8130-A8130)*86400,0))</f>
        <v/>
      </c>
      <c r="K8130" s="37" t="str">
        <f aca="false">IF(G8130=1,IF(COUNTIFS($C:$C,C8130,$G:$G,1,$A:$A,"&gt;="&amp;(A8130-FenetreInterm/86400),$A:$A,"&lt;="&amp;A8130)&gt;=NbInterm,1,0),"")</f>
        <v/>
      </c>
      <c r="L8130" s="37" t="str">
        <f aca="false">IF(G8130=1,IF(B8130="",0,IF(J8130&lt;SeuilFugitive,1,0)),"")</f>
        <v/>
      </c>
      <c r="M8130" s="37" t="str">
        <f aca="false">IF(G8130=1,IF(B8130="",IF((Fin-A8130)*24&gt;SeuilFigee,1,0),IF(J8130&gt;SeuilFigee*3600,1,0)),"")</f>
        <v/>
      </c>
      <c r="N8130" s="0" t="str">
        <f aca="false">IF(G8130=1,IF(COUNTIF(H$2:H8130,H8130)=1,COUNTIF($H:$H,H8130),""),"")</f>
        <v/>
      </c>
      <c r="O8130" s="0" t="str">
        <f aca="false">IF(G8130=1,IF(COUNTIF(I$2:I8130,I8130)=1,COUNTIF($I:$I,I8130),""),"")</f>
        <v/>
      </c>
      <c r="P8130" s="38" t="str">
        <f aca="false">IF(G8130=1,IF(COUNTIFS(C$2:C8130,C8130,G$2:G8130,1)=1,COUNTIFS($C:$C,C8130,$G:$G,1)+ROW()/10000000,""),"")</f>
        <v/>
      </c>
      <c r="Q8130" s="0" t="str">
        <f aca="false">IF(K8130=1,IF(COUNTIFS(C$2:C8130,C8130,K$2:K8130,1)=1,1,0),"")</f>
        <v/>
      </c>
      <c r="R8130" s="0" t="str">
        <f aca="false">IF(M8130=1,IF(COUNTIFS(C$2:C8130,C8130,M$2:M8130,1)=1,1,0),"")</f>
        <v/>
      </c>
      <c r="S8130" s="0" t="str">
        <f aca="false">IF(L8130=1,IF(COUNTIFS(C$2:C8130,C8130,L$2:L8130,1)=1,1,0),"")</f>
        <v/>
      </c>
      <c r="T8130" s="38" t="str">
        <f aca="false">IF(N8130="","",N8130+ROW()/10000000)</f>
        <v/>
      </c>
      <c r="U8130" s="0" t="str">
        <f aca="false">IF(G8130=1,IF(B8130="",1,0),"")</f>
        <v/>
      </c>
    </row>
    <row r="8131" customFormat="false" ht="15" hidden="false" customHeight="false" outlineLevel="0" collapsed="false">
      <c r="A8131" s="35"/>
      <c r="B8131" s="35"/>
      <c r="G8131" s="0" t="str">
        <f aca="false">IF(A8131="","",IF(AND(A8131&gt;=Debut,A8131&lt;Fin),1,0))</f>
        <v/>
      </c>
      <c r="H8131" s="0" t="str">
        <f aca="false">IF(G8131=1,INT(ROUND((A8131-Debut)*86400,0)/600),"")</f>
        <v/>
      </c>
      <c r="I8131" s="0" t="str">
        <f aca="false">IF(G8131=1,INT(ROUND((A8131-Debut)*86400,0)/3600),"")</f>
        <v/>
      </c>
      <c r="J8131" s="0" t="str">
        <f aca="false">IF(OR(A8131="",B8131=""),"",ROUND((B8131-A8131)*86400,0))</f>
        <v/>
      </c>
      <c r="K8131" s="37" t="str">
        <f aca="false">IF(G8131=1,IF(COUNTIFS($C:$C,C8131,$G:$G,1,$A:$A,"&gt;="&amp;(A8131-FenetreInterm/86400),$A:$A,"&lt;="&amp;A8131)&gt;=NbInterm,1,0),"")</f>
        <v/>
      </c>
      <c r="L8131" s="37" t="str">
        <f aca="false">IF(G8131=1,IF(B8131="",0,IF(J8131&lt;SeuilFugitive,1,0)),"")</f>
        <v/>
      </c>
      <c r="M8131" s="37" t="str">
        <f aca="false">IF(G8131=1,IF(B8131="",IF((Fin-A8131)*24&gt;SeuilFigee,1,0),IF(J8131&gt;SeuilFigee*3600,1,0)),"")</f>
        <v/>
      </c>
      <c r="N8131" s="0" t="str">
        <f aca="false">IF(G8131=1,IF(COUNTIF(H$2:H8131,H8131)=1,COUNTIF($H:$H,H8131),""),"")</f>
        <v/>
      </c>
      <c r="O8131" s="0" t="str">
        <f aca="false">IF(G8131=1,IF(COUNTIF(I$2:I8131,I8131)=1,COUNTIF($I:$I,I8131),""),"")</f>
        <v/>
      </c>
      <c r="P8131" s="38" t="str">
        <f aca="false">IF(G8131=1,IF(COUNTIFS(C$2:C8131,C8131,G$2:G8131,1)=1,COUNTIFS($C:$C,C8131,$G:$G,1)+ROW()/10000000,""),"")</f>
        <v/>
      </c>
      <c r="Q8131" s="0" t="str">
        <f aca="false">IF(K8131=1,IF(COUNTIFS(C$2:C8131,C8131,K$2:K8131,1)=1,1,0),"")</f>
        <v/>
      </c>
      <c r="R8131" s="0" t="str">
        <f aca="false">IF(M8131=1,IF(COUNTIFS(C$2:C8131,C8131,M$2:M8131,1)=1,1,0),"")</f>
        <v/>
      </c>
      <c r="S8131" s="0" t="str">
        <f aca="false">IF(L8131=1,IF(COUNTIFS(C$2:C8131,C8131,L$2:L8131,1)=1,1,0),"")</f>
        <v/>
      </c>
      <c r="T8131" s="38" t="str">
        <f aca="false">IF(N8131="","",N8131+ROW()/10000000)</f>
        <v/>
      </c>
      <c r="U8131" s="0" t="str">
        <f aca="false">IF(G8131=1,IF(B8131="",1,0),"")</f>
        <v/>
      </c>
    </row>
    <row r="8132" customFormat="false" ht="15" hidden="false" customHeight="false" outlineLevel="0" collapsed="false">
      <c r="A8132" s="35"/>
      <c r="B8132" s="35"/>
      <c r="G8132" s="0" t="str">
        <f aca="false">IF(A8132="","",IF(AND(A8132&gt;=Debut,A8132&lt;Fin),1,0))</f>
        <v/>
      </c>
      <c r="H8132" s="0" t="str">
        <f aca="false">IF(G8132=1,INT(ROUND((A8132-Debut)*86400,0)/600),"")</f>
        <v/>
      </c>
      <c r="I8132" s="0" t="str">
        <f aca="false">IF(G8132=1,INT(ROUND((A8132-Debut)*86400,0)/3600),"")</f>
        <v/>
      </c>
      <c r="J8132" s="0" t="str">
        <f aca="false">IF(OR(A8132="",B8132=""),"",ROUND((B8132-A8132)*86400,0))</f>
        <v/>
      </c>
      <c r="K8132" s="37" t="str">
        <f aca="false">IF(G8132=1,IF(COUNTIFS($C:$C,C8132,$G:$G,1,$A:$A,"&gt;="&amp;(A8132-FenetreInterm/86400),$A:$A,"&lt;="&amp;A8132)&gt;=NbInterm,1,0),"")</f>
        <v/>
      </c>
      <c r="L8132" s="37" t="str">
        <f aca="false">IF(G8132=1,IF(B8132="",0,IF(J8132&lt;SeuilFugitive,1,0)),"")</f>
        <v/>
      </c>
      <c r="M8132" s="37" t="str">
        <f aca="false">IF(G8132=1,IF(B8132="",IF((Fin-A8132)*24&gt;SeuilFigee,1,0),IF(J8132&gt;SeuilFigee*3600,1,0)),"")</f>
        <v/>
      </c>
      <c r="N8132" s="0" t="str">
        <f aca="false">IF(G8132=1,IF(COUNTIF(H$2:H8132,H8132)=1,COUNTIF($H:$H,H8132),""),"")</f>
        <v/>
      </c>
      <c r="O8132" s="0" t="str">
        <f aca="false">IF(G8132=1,IF(COUNTIF(I$2:I8132,I8132)=1,COUNTIF($I:$I,I8132),""),"")</f>
        <v/>
      </c>
      <c r="P8132" s="38" t="str">
        <f aca="false">IF(G8132=1,IF(COUNTIFS(C$2:C8132,C8132,G$2:G8132,1)=1,COUNTIFS($C:$C,C8132,$G:$G,1)+ROW()/10000000,""),"")</f>
        <v/>
      </c>
      <c r="Q8132" s="0" t="str">
        <f aca="false">IF(K8132=1,IF(COUNTIFS(C$2:C8132,C8132,K$2:K8132,1)=1,1,0),"")</f>
        <v/>
      </c>
      <c r="R8132" s="0" t="str">
        <f aca="false">IF(M8132=1,IF(COUNTIFS(C$2:C8132,C8132,M$2:M8132,1)=1,1,0),"")</f>
        <v/>
      </c>
      <c r="S8132" s="0" t="str">
        <f aca="false">IF(L8132=1,IF(COUNTIFS(C$2:C8132,C8132,L$2:L8132,1)=1,1,0),"")</f>
        <v/>
      </c>
      <c r="T8132" s="38" t="str">
        <f aca="false">IF(N8132="","",N8132+ROW()/10000000)</f>
        <v/>
      </c>
      <c r="U8132" s="0" t="str">
        <f aca="false">IF(G8132=1,IF(B8132="",1,0),"")</f>
        <v/>
      </c>
    </row>
    <row r="8133" customFormat="false" ht="15" hidden="false" customHeight="false" outlineLevel="0" collapsed="false">
      <c r="A8133" s="35"/>
      <c r="B8133" s="35"/>
      <c r="G8133" s="0" t="str">
        <f aca="false">IF(A8133="","",IF(AND(A8133&gt;=Debut,A8133&lt;Fin),1,0))</f>
        <v/>
      </c>
      <c r="H8133" s="0" t="str">
        <f aca="false">IF(G8133=1,INT(ROUND((A8133-Debut)*86400,0)/600),"")</f>
        <v/>
      </c>
      <c r="I8133" s="0" t="str">
        <f aca="false">IF(G8133=1,INT(ROUND((A8133-Debut)*86400,0)/3600),"")</f>
        <v/>
      </c>
      <c r="J8133" s="0" t="str">
        <f aca="false">IF(OR(A8133="",B8133=""),"",ROUND((B8133-A8133)*86400,0))</f>
        <v/>
      </c>
      <c r="K8133" s="37" t="str">
        <f aca="false">IF(G8133=1,IF(COUNTIFS($C:$C,C8133,$G:$G,1,$A:$A,"&gt;="&amp;(A8133-FenetreInterm/86400),$A:$A,"&lt;="&amp;A8133)&gt;=NbInterm,1,0),"")</f>
        <v/>
      </c>
      <c r="L8133" s="37" t="str">
        <f aca="false">IF(G8133=1,IF(B8133="",0,IF(J8133&lt;SeuilFugitive,1,0)),"")</f>
        <v/>
      </c>
      <c r="M8133" s="37" t="str">
        <f aca="false">IF(G8133=1,IF(B8133="",IF((Fin-A8133)*24&gt;SeuilFigee,1,0),IF(J8133&gt;SeuilFigee*3600,1,0)),"")</f>
        <v/>
      </c>
      <c r="N8133" s="0" t="str">
        <f aca="false">IF(G8133=1,IF(COUNTIF(H$2:H8133,H8133)=1,COUNTIF($H:$H,H8133),""),"")</f>
        <v/>
      </c>
      <c r="O8133" s="0" t="str">
        <f aca="false">IF(G8133=1,IF(COUNTIF(I$2:I8133,I8133)=1,COUNTIF($I:$I,I8133),""),"")</f>
        <v/>
      </c>
      <c r="P8133" s="38" t="str">
        <f aca="false">IF(G8133=1,IF(COUNTIFS(C$2:C8133,C8133,G$2:G8133,1)=1,COUNTIFS($C:$C,C8133,$G:$G,1)+ROW()/10000000,""),"")</f>
        <v/>
      </c>
      <c r="Q8133" s="0" t="str">
        <f aca="false">IF(K8133=1,IF(COUNTIFS(C$2:C8133,C8133,K$2:K8133,1)=1,1,0),"")</f>
        <v/>
      </c>
      <c r="R8133" s="0" t="str">
        <f aca="false">IF(M8133=1,IF(COUNTIFS(C$2:C8133,C8133,M$2:M8133,1)=1,1,0),"")</f>
        <v/>
      </c>
      <c r="S8133" s="0" t="str">
        <f aca="false">IF(L8133=1,IF(COUNTIFS(C$2:C8133,C8133,L$2:L8133,1)=1,1,0),"")</f>
        <v/>
      </c>
      <c r="T8133" s="38" t="str">
        <f aca="false">IF(N8133="","",N8133+ROW()/10000000)</f>
        <v/>
      </c>
      <c r="U8133" s="0" t="str">
        <f aca="false">IF(G8133=1,IF(B8133="",1,0),"")</f>
        <v/>
      </c>
    </row>
    <row r="8134" customFormat="false" ht="15" hidden="false" customHeight="false" outlineLevel="0" collapsed="false">
      <c r="A8134" s="35"/>
      <c r="B8134" s="35"/>
      <c r="G8134" s="0" t="str">
        <f aca="false">IF(A8134="","",IF(AND(A8134&gt;=Debut,A8134&lt;Fin),1,0))</f>
        <v/>
      </c>
      <c r="H8134" s="0" t="str">
        <f aca="false">IF(G8134=1,INT(ROUND((A8134-Debut)*86400,0)/600),"")</f>
        <v/>
      </c>
      <c r="I8134" s="0" t="str">
        <f aca="false">IF(G8134=1,INT(ROUND((A8134-Debut)*86400,0)/3600),"")</f>
        <v/>
      </c>
      <c r="J8134" s="0" t="str">
        <f aca="false">IF(OR(A8134="",B8134=""),"",ROUND((B8134-A8134)*86400,0))</f>
        <v/>
      </c>
      <c r="K8134" s="37" t="str">
        <f aca="false">IF(G8134=1,IF(COUNTIFS($C:$C,C8134,$G:$G,1,$A:$A,"&gt;="&amp;(A8134-FenetreInterm/86400),$A:$A,"&lt;="&amp;A8134)&gt;=NbInterm,1,0),"")</f>
        <v/>
      </c>
      <c r="L8134" s="37" t="str">
        <f aca="false">IF(G8134=1,IF(B8134="",0,IF(J8134&lt;SeuilFugitive,1,0)),"")</f>
        <v/>
      </c>
      <c r="M8134" s="37" t="str">
        <f aca="false">IF(G8134=1,IF(B8134="",IF((Fin-A8134)*24&gt;SeuilFigee,1,0),IF(J8134&gt;SeuilFigee*3600,1,0)),"")</f>
        <v/>
      </c>
      <c r="N8134" s="0" t="str">
        <f aca="false">IF(G8134=1,IF(COUNTIF(H$2:H8134,H8134)=1,COUNTIF($H:$H,H8134),""),"")</f>
        <v/>
      </c>
      <c r="O8134" s="0" t="str">
        <f aca="false">IF(G8134=1,IF(COUNTIF(I$2:I8134,I8134)=1,COUNTIF($I:$I,I8134),""),"")</f>
        <v/>
      </c>
      <c r="P8134" s="38" t="str">
        <f aca="false">IF(G8134=1,IF(COUNTIFS(C$2:C8134,C8134,G$2:G8134,1)=1,COUNTIFS($C:$C,C8134,$G:$G,1)+ROW()/10000000,""),"")</f>
        <v/>
      </c>
      <c r="Q8134" s="0" t="str">
        <f aca="false">IF(K8134=1,IF(COUNTIFS(C$2:C8134,C8134,K$2:K8134,1)=1,1,0),"")</f>
        <v/>
      </c>
      <c r="R8134" s="0" t="str">
        <f aca="false">IF(M8134=1,IF(COUNTIFS(C$2:C8134,C8134,M$2:M8134,1)=1,1,0),"")</f>
        <v/>
      </c>
      <c r="S8134" s="0" t="str">
        <f aca="false">IF(L8134=1,IF(COUNTIFS(C$2:C8134,C8134,L$2:L8134,1)=1,1,0),"")</f>
        <v/>
      </c>
      <c r="T8134" s="38" t="str">
        <f aca="false">IF(N8134="","",N8134+ROW()/10000000)</f>
        <v/>
      </c>
      <c r="U8134" s="0" t="str">
        <f aca="false">IF(G8134=1,IF(B8134="",1,0),"")</f>
        <v/>
      </c>
    </row>
    <row r="8135" customFormat="false" ht="15" hidden="false" customHeight="false" outlineLevel="0" collapsed="false">
      <c r="A8135" s="35"/>
      <c r="B8135" s="35"/>
      <c r="G8135" s="0" t="str">
        <f aca="false">IF(A8135="","",IF(AND(A8135&gt;=Debut,A8135&lt;Fin),1,0))</f>
        <v/>
      </c>
      <c r="H8135" s="0" t="str">
        <f aca="false">IF(G8135=1,INT(ROUND((A8135-Debut)*86400,0)/600),"")</f>
        <v/>
      </c>
      <c r="I8135" s="0" t="str">
        <f aca="false">IF(G8135=1,INT(ROUND((A8135-Debut)*86400,0)/3600),"")</f>
        <v/>
      </c>
      <c r="J8135" s="0" t="str">
        <f aca="false">IF(OR(A8135="",B8135=""),"",ROUND((B8135-A8135)*86400,0))</f>
        <v/>
      </c>
      <c r="K8135" s="37" t="str">
        <f aca="false">IF(G8135=1,IF(COUNTIFS($C:$C,C8135,$G:$G,1,$A:$A,"&gt;="&amp;(A8135-FenetreInterm/86400),$A:$A,"&lt;="&amp;A8135)&gt;=NbInterm,1,0),"")</f>
        <v/>
      </c>
      <c r="L8135" s="37" t="str">
        <f aca="false">IF(G8135=1,IF(B8135="",0,IF(J8135&lt;SeuilFugitive,1,0)),"")</f>
        <v/>
      </c>
      <c r="M8135" s="37" t="str">
        <f aca="false">IF(G8135=1,IF(B8135="",IF((Fin-A8135)*24&gt;SeuilFigee,1,0),IF(J8135&gt;SeuilFigee*3600,1,0)),"")</f>
        <v/>
      </c>
      <c r="N8135" s="0" t="str">
        <f aca="false">IF(G8135=1,IF(COUNTIF(H$2:H8135,H8135)=1,COUNTIF($H:$H,H8135),""),"")</f>
        <v/>
      </c>
      <c r="O8135" s="0" t="str">
        <f aca="false">IF(G8135=1,IF(COUNTIF(I$2:I8135,I8135)=1,COUNTIF($I:$I,I8135),""),"")</f>
        <v/>
      </c>
      <c r="P8135" s="38" t="str">
        <f aca="false">IF(G8135=1,IF(COUNTIFS(C$2:C8135,C8135,G$2:G8135,1)=1,COUNTIFS($C:$C,C8135,$G:$G,1)+ROW()/10000000,""),"")</f>
        <v/>
      </c>
      <c r="Q8135" s="0" t="str">
        <f aca="false">IF(K8135=1,IF(COUNTIFS(C$2:C8135,C8135,K$2:K8135,1)=1,1,0),"")</f>
        <v/>
      </c>
      <c r="R8135" s="0" t="str">
        <f aca="false">IF(M8135=1,IF(COUNTIFS(C$2:C8135,C8135,M$2:M8135,1)=1,1,0),"")</f>
        <v/>
      </c>
      <c r="S8135" s="0" t="str">
        <f aca="false">IF(L8135=1,IF(COUNTIFS(C$2:C8135,C8135,L$2:L8135,1)=1,1,0),"")</f>
        <v/>
      </c>
      <c r="T8135" s="38" t="str">
        <f aca="false">IF(N8135="","",N8135+ROW()/10000000)</f>
        <v/>
      </c>
      <c r="U8135" s="0" t="str">
        <f aca="false">IF(G8135=1,IF(B8135="",1,0),"")</f>
        <v/>
      </c>
    </row>
    <row r="8136" customFormat="false" ht="15" hidden="false" customHeight="false" outlineLevel="0" collapsed="false">
      <c r="A8136" s="35"/>
      <c r="B8136" s="35"/>
      <c r="G8136" s="0" t="str">
        <f aca="false">IF(A8136="","",IF(AND(A8136&gt;=Debut,A8136&lt;Fin),1,0))</f>
        <v/>
      </c>
      <c r="H8136" s="0" t="str">
        <f aca="false">IF(G8136=1,INT(ROUND((A8136-Debut)*86400,0)/600),"")</f>
        <v/>
      </c>
      <c r="I8136" s="0" t="str">
        <f aca="false">IF(G8136=1,INT(ROUND((A8136-Debut)*86400,0)/3600),"")</f>
        <v/>
      </c>
      <c r="J8136" s="0" t="str">
        <f aca="false">IF(OR(A8136="",B8136=""),"",ROUND((B8136-A8136)*86400,0))</f>
        <v/>
      </c>
      <c r="K8136" s="37" t="str">
        <f aca="false">IF(G8136=1,IF(COUNTIFS($C:$C,C8136,$G:$G,1,$A:$A,"&gt;="&amp;(A8136-FenetreInterm/86400),$A:$A,"&lt;="&amp;A8136)&gt;=NbInterm,1,0),"")</f>
        <v/>
      </c>
      <c r="L8136" s="37" t="str">
        <f aca="false">IF(G8136=1,IF(B8136="",0,IF(J8136&lt;SeuilFugitive,1,0)),"")</f>
        <v/>
      </c>
      <c r="M8136" s="37" t="str">
        <f aca="false">IF(G8136=1,IF(B8136="",IF((Fin-A8136)*24&gt;SeuilFigee,1,0),IF(J8136&gt;SeuilFigee*3600,1,0)),"")</f>
        <v/>
      </c>
      <c r="N8136" s="0" t="str">
        <f aca="false">IF(G8136=1,IF(COUNTIF(H$2:H8136,H8136)=1,COUNTIF($H:$H,H8136),""),"")</f>
        <v/>
      </c>
      <c r="O8136" s="0" t="str">
        <f aca="false">IF(G8136=1,IF(COUNTIF(I$2:I8136,I8136)=1,COUNTIF($I:$I,I8136),""),"")</f>
        <v/>
      </c>
      <c r="P8136" s="38" t="str">
        <f aca="false">IF(G8136=1,IF(COUNTIFS(C$2:C8136,C8136,G$2:G8136,1)=1,COUNTIFS($C:$C,C8136,$G:$G,1)+ROW()/10000000,""),"")</f>
        <v/>
      </c>
      <c r="Q8136" s="0" t="str">
        <f aca="false">IF(K8136=1,IF(COUNTIFS(C$2:C8136,C8136,K$2:K8136,1)=1,1,0),"")</f>
        <v/>
      </c>
      <c r="R8136" s="0" t="str">
        <f aca="false">IF(M8136=1,IF(COUNTIFS(C$2:C8136,C8136,M$2:M8136,1)=1,1,0),"")</f>
        <v/>
      </c>
      <c r="S8136" s="0" t="str">
        <f aca="false">IF(L8136=1,IF(COUNTIFS(C$2:C8136,C8136,L$2:L8136,1)=1,1,0),"")</f>
        <v/>
      </c>
      <c r="T8136" s="38" t="str">
        <f aca="false">IF(N8136="","",N8136+ROW()/10000000)</f>
        <v/>
      </c>
      <c r="U8136" s="0" t="str">
        <f aca="false">IF(G8136=1,IF(B8136="",1,0),"")</f>
        <v/>
      </c>
    </row>
    <row r="8137" customFormat="false" ht="15" hidden="false" customHeight="false" outlineLevel="0" collapsed="false">
      <c r="A8137" s="35"/>
      <c r="B8137" s="35"/>
      <c r="G8137" s="0" t="str">
        <f aca="false">IF(A8137="","",IF(AND(A8137&gt;=Debut,A8137&lt;Fin),1,0))</f>
        <v/>
      </c>
      <c r="H8137" s="0" t="str">
        <f aca="false">IF(G8137=1,INT(ROUND((A8137-Debut)*86400,0)/600),"")</f>
        <v/>
      </c>
      <c r="I8137" s="0" t="str">
        <f aca="false">IF(G8137=1,INT(ROUND((A8137-Debut)*86400,0)/3600),"")</f>
        <v/>
      </c>
      <c r="J8137" s="0" t="str">
        <f aca="false">IF(OR(A8137="",B8137=""),"",ROUND((B8137-A8137)*86400,0))</f>
        <v/>
      </c>
      <c r="K8137" s="37" t="str">
        <f aca="false">IF(G8137=1,IF(COUNTIFS($C:$C,C8137,$G:$G,1,$A:$A,"&gt;="&amp;(A8137-FenetreInterm/86400),$A:$A,"&lt;="&amp;A8137)&gt;=NbInterm,1,0),"")</f>
        <v/>
      </c>
      <c r="L8137" s="37" t="str">
        <f aca="false">IF(G8137=1,IF(B8137="",0,IF(J8137&lt;SeuilFugitive,1,0)),"")</f>
        <v/>
      </c>
      <c r="M8137" s="37" t="str">
        <f aca="false">IF(G8137=1,IF(B8137="",IF((Fin-A8137)*24&gt;SeuilFigee,1,0),IF(J8137&gt;SeuilFigee*3600,1,0)),"")</f>
        <v/>
      </c>
      <c r="N8137" s="0" t="str">
        <f aca="false">IF(G8137=1,IF(COUNTIF(H$2:H8137,H8137)=1,COUNTIF($H:$H,H8137),""),"")</f>
        <v/>
      </c>
      <c r="O8137" s="0" t="str">
        <f aca="false">IF(G8137=1,IF(COUNTIF(I$2:I8137,I8137)=1,COUNTIF($I:$I,I8137),""),"")</f>
        <v/>
      </c>
      <c r="P8137" s="38" t="str">
        <f aca="false">IF(G8137=1,IF(COUNTIFS(C$2:C8137,C8137,G$2:G8137,1)=1,COUNTIFS($C:$C,C8137,$G:$G,1)+ROW()/10000000,""),"")</f>
        <v/>
      </c>
      <c r="Q8137" s="0" t="str">
        <f aca="false">IF(K8137=1,IF(COUNTIFS(C$2:C8137,C8137,K$2:K8137,1)=1,1,0),"")</f>
        <v/>
      </c>
      <c r="R8137" s="0" t="str">
        <f aca="false">IF(M8137=1,IF(COUNTIFS(C$2:C8137,C8137,M$2:M8137,1)=1,1,0),"")</f>
        <v/>
      </c>
      <c r="S8137" s="0" t="str">
        <f aca="false">IF(L8137=1,IF(COUNTIFS(C$2:C8137,C8137,L$2:L8137,1)=1,1,0),"")</f>
        <v/>
      </c>
      <c r="T8137" s="38" t="str">
        <f aca="false">IF(N8137="","",N8137+ROW()/10000000)</f>
        <v/>
      </c>
      <c r="U8137" s="0" t="str">
        <f aca="false">IF(G8137=1,IF(B8137="",1,0),"")</f>
        <v/>
      </c>
    </row>
    <row r="8138" customFormat="false" ht="15" hidden="false" customHeight="false" outlineLevel="0" collapsed="false">
      <c r="A8138" s="35"/>
      <c r="B8138" s="35"/>
      <c r="G8138" s="0" t="str">
        <f aca="false">IF(A8138="","",IF(AND(A8138&gt;=Debut,A8138&lt;Fin),1,0))</f>
        <v/>
      </c>
      <c r="H8138" s="0" t="str">
        <f aca="false">IF(G8138=1,INT(ROUND((A8138-Debut)*86400,0)/600),"")</f>
        <v/>
      </c>
      <c r="I8138" s="0" t="str">
        <f aca="false">IF(G8138=1,INT(ROUND((A8138-Debut)*86400,0)/3600),"")</f>
        <v/>
      </c>
      <c r="J8138" s="0" t="str">
        <f aca="false">IF(OR(A8138="",B8138=""),"",ROUND((B8138-A8138)*86400,0))</f>
        <v/>
      </c>
      <c r="K8138" s="37" t="str">
        <f aca="false">IF(G8138=1,IF(COUNTIFS($C:$C,C8138,$G:$G,1,$A:$A,"&gt;="&amp;(A8138-FenetreInterm/86400),$A:$A,"&lt;="&amp;A8138)&gt;=NbInterm,1,0),"")</f>
        <v/>
      </c>
      <c r="L8138" s="37" t="str">
        <f aca="false">IF(G8138=1,IF(B8138="",0,IF(J8138&lt;SeuilFugitive,1,0)),"")</f>
        <v/>
      </c>
      <c r="M8138" s="37" t="str">
        <f aca="false">IF(G8138=1,IF(B8138="",IF((Fin-A8138)*24&gt;SeuilFigee,1,0),IF(J8138&gt;SeuilFigee*3600,1,0)),"")</f>
        <v/>
      </c>
      <c r="N8138" s="0" t="str">
        <f aca="false">IF(G8138=1,IF(COUNTIF(H$2:H8138,H8138)=1,COUNTIF($H:$H,H8138),""),"")</f>
        <v/>
      </c>
      <c r="O8138" s="0" t="str">
        <f aca="false">IF(G8138=1,IF(COUNTIF(I$2:I8138,I8138)=1,COUNTIF($I:$I,I8138),""),"")</f>
        <v/>
      </c>
      <c r="P8138" s="38" t="str">
        <f aca="false">IF(G8138=1,IF(COUNTIFS(C$2:C8138,C8138,G$2:G8138,1)=1,COUNTIFS($C:$C,C8138,$G:$G,1)+ROW()/10000000,""),"")</f>
        <v/>
      </c>
      <c r="Q8138" s="0" t="str">
        <f aca="false">IF(K8138=1,IF(COUNTIFS(C$2:C8138,C8138,K$2:K8138,1)=1,1,0),"")</f>
        <v/>
      </c>
      <c r="R8138" s="0" t="str">
        <f aca="false">IF(M8138=1,IF(COUNTIFS(C$2:C8138,C8138,M$2:M8138,1)=1,1,0),"")</f>
        <v/>
      </c>
      <c r="S8138" s="0" t="str">
        <f aca="false">IF(L8138=1,IF(COUNTIFS(C$2:C8138,C8138,L$2:L8138,1)=1,1,0),"")</f>
        <v/>
      </c>
      <c r="T8138" s="38" t="str">
        <f aca="false">IF(N8138="","",N8138+ROW()/10000000)</f>
        <v/>
      </c>
      <c r="U8138" s="0" t="str">
        <f aca="false">IF(G8138=1,IF(B8138="",1,0),"")</f>
        <v/>
      </c>
    </row>
    <row r="8139" customFormat="false" ht="15" hidden="false" customHeight="false" outlineLevel="0" collapsed="false">
      <c r="A8139" s="35"/>
      <c r="B8139" s="35"/>
      <c r="G8139" s="0" t="str">
        <f aca="false">IF(A8139="","",IF(AND(A8139&gt;=Debut,A8139&lt;Fin),1,0))</f>
        <v/>
      </c>
      <c r="H8139" s="0" t="str">
        <f aca="false">IF(G8139=1,INT(ROUND((A8139-Debut)*86400,0)/600),"")</f>
        <v/>
      </c>
      <c r="I8139" s="0" t="str">
        <f aca="false">IF(G8139=1,INT(ROUND((A8139-Debut)*86400,0)/3600),"")</f>
        <v/>
      </c>
      <c r="J8139" s="0" t="str">
        <f aca="false">IF(OR(A8139="",B8139=""),"",ROUND((B8139-A8139)*86400,0))</f>
        <v/>
      </c>
      <c r="K8139" s="37" t="str">
        <f aca="false">IF(G8139=1,IF(COUNTIFS($C:$C,C8139,$G:$G,1,$A:$A,"&gt;="&amp;(A8139-FenetreInterm/86400),$A:$A,"&lt;="&amp;A8139)&gt;=NbInterm,1,0),"")</f>
        <v/>
      </c>
      <c r="L8139" s="37" t="str">
        <f aca="false">IF(G8139=1,IF(B8139="",0,IF(J8139&lt;SeuilFugitive,1,0)),"")</f>
        <v/>
      </c>
      <c r="M8139" s="37" t="str">
        <f aca="false">IF(G8139=1,IF(B8139="",IF((Fin-A8139)*24&gt;SeuilFigee,1,0),IF(J8139&gt;SeuilFigee*3600,1,0)),"")</f>
        <v/>
      </c>
      <c r="N8139" s="0" t="str">
        <f aca="false">IF(G8139=1,IF(COUNTIF(H$2:H8139,H8139)=1,COUNTIF($H:$H,H8139),""),"")</f>
        <v/>
      </c>
      <c r="O8139" s="0" t="str">
        <f aca="false">IF(G8139=1,IF(COUNTIF(I$2:I8139,I8139)=1,COUNTIF($I:$I,I8139),""),"")</f>
        <v/>
      </c>
      <c r="P8139" s="38" t="str">
        <f aca="false">IF(G8139=1,IF(COUNTIFS(C$2:C8139,C8139,G$2:G8139,1)=1,COUNTIFS($C:$C,C8139,$G:$G,1)+ROW()/10000000,""),"")</f>
        <v/>
      </c>
      <c r="Q8139" s="0" t="str">
        <f aca="false">IF(K8139=1,IF(COUNTIFS(C$2:C8139,C8139,K$2:K8139,1)=1,1,0),"")</f>
        <v/>
      </c>
      <c r="R8139" s="0" t="str">
        <f aca="false">IF(M8139=1,IF(COUNTIFS(C$2:C8139,C8139,M$2:M8139,1)=1,1,0),"")</f>
        <v/>
      </c>
      <c r="S8139" s="0" t="str">
        <f aca="false">IF(L8139=1,IF(COUNTIFS(C$2:C8139,C8139,L$2:L8139,1)=1,1,0),"")</f>
        <v/>
      </c>
      <c r="T8139" s="38" t="str">
        <f aca="false">IF(N8139="","",N8139+ROW()/10000000)</f>
        <v/>
      </c>
      <c r="U8139" s="0" t="str">
        <f aca="false">IF(G8139=1,IF(B8139="",1,0),"")</f>
        <v/>
      </c>
    </row>
    <row r="8140" customFormat="false" ht="15" hidden="false" customHeight="false" outlineLevel="0" collapsed="false">
      <c r="A8140" s="35"/>
      <c r="B8140" s="35"/>
      <c r="G8140" s="0" t="str">
        <f aca="false">IF(A8140="","",IF(AND(A8140&gt;=Debut,A8140&lt;Fin),1,0))</f>
        <v/>
      </c>
      <c r="H8140" s="0" t="str">
        <f aca="false">IF(G8140=1,INT(ROUND((A8140-Debut)*86400,0)/600),"")</f>
        <v/>
      </c>
      <c r="I8140" s="0" t="str">
        <f aca="false">IF(G8140=1,INT(ROUND((A8140-Debut)*86400,0)/3600),"")</f>
        <v/>
      </c>
      <c r="J8140" s="0" t="str">
        <f aca="false">IF(OR(A8140="",B8140=""),"",ROUND((B8140-A8140)*86400,0))</f>
        <v/>
      </c>
      <c r="K8140" s="37" t="str">
        <f aca="false">IF(G8140=1,IF(COUNTIFS($C:$C,C8140,$G:$G,1,$A:$A,"&gt;="&amp;(A8140-FenetreInterm/86400),$A:$A,"&lt;="&amp;A8140)&gt;=NbInterm,1,0),"")</f>
        <v/>
      </c>
      <c r="L8140" s="37" t="str">
        <f aca="false">IF(G8140=1,IF(B8140="",0,IF(J8140&lt;SeuilFugitive,1,0)),"")</f>
        <v/>
      </c>
      <c r="M8140" s="37" t="str">
        <f aca="false">IF(G8140=1,IF(B8140="",IF((Fin-A8140)*24&gt;SeuilFigee,1,0),IF(J8140&gt;SeuilFigee*3600,1,0)),"")</f>
        <v/>
      </c>
      <c r="N8140" s="0" t="str">
        <f aca="false">IF(G8140=1,IF(COUNTIF(H$2:H8140,H8140)=1,COUNTIF($H:$H,H8140),""),"")</f>
        <v/>
      </c>
      <c r="O8140" s="0" t="str">
        <f aca="false">IF(G8140=1,IF(COUNTIF(I$2:I8140,I8140)=1,COUNTIF($I:$I,I8140),""),"")</f>
        <v/>
      </c>
      <c r="P8140" s="38" t="str">
        <f aca="false">IF(G8140=1,IF(COUNTIFS(C$2:C8140,C8140,G$2:G8140,1)=1,COUNTIFS($C:$C,C8140,$G:$G,1)+ROW()/10000000,""),"")</f>
        <v/>
      </c>
      <c r="Q8140" s="0" t="str">
        <f aca="false">IF(K8140=1,IF(COUNTIFS(C$2:C8140,C8140,K$2:K8140,1)=1,1,0),"")</f>
        <v/>
      </c>
      <c r="R8140" s="0" t="str">
        <f aca="false">IF(M8140=1,IF(COUNTIFS(C$2:C8140,C8140,M$2:M8140,1)=1,1,0),"")</f>
        <v/>
      </c>
      <c r="S8140" s="0" t="str">
        <f aca="false">IF(L8140=1,IF(COUNTIFS(C$2:C8140,C8140,L$2:L8140,1)=1,1,0),"")</f>
        <v/>
      </c>
      <c r="T8140" s="38" t="str">
        <f aca="false">IF(N8140="","",N8140+ROW()/10000000)</f>
        <v/>
      </c>
      <c r="U8140" s="0" t="str">
        <f aca="false">IF(G8140=1,IF(B8140="",1,0),"")</f>
        <v/>
      </c>
    </row>
    <row r="8141" customFormat="false" ht="15" hidden="false" customHeight="false" outlineLevel="0" collapsed="false">
      <c r="A8141" s="35"/>
      <c r="B8141" s="35"/>
      <c r="G8141" s="0" t="str">
        <f aca="false">IF(A8141="","",IF(AND(A8141&gt;=Debut,A8141&lt;Fin),1,0))</f>
        <v/>
      </c>
      <c r="H8141" s="0" t="str">
        <f aca="false">IF(G8141=1,INT(ROUND((A8141-Debut)*86400,0)/600),"")</f>
        <v/>
      </c>
      <c r="I8141" s="0" t="str">
        <f aca="false">IF(G8141=1,INT(ROUND((A8141-Debut)*86400,0)/3600),"")</f>
        <v/>
      </c>
      <c r="J8141" s="0" t="str">
        <f aca="false">IF(OR(A8141="",B8141=""),"",ROUND((B8141-A8141)*86400,0))</f>
        <v/>
      </c>
      <c r="K8141" s="37" t="str">
        <f aca="false">IF(G8141=1,IF(COUNTIFS($C:$C,C8141,$G:$G,1,$A:$A,"&gt;="&amp;(A8141-FenetreInterm/86400),$A:$A,"&lt;="&amp;A8141)&gt;=NbInterm,1,0),"")</f>
        <v/>
      </c>
      <c r="L8141" s="37" t="str">
        <f aca="false">IF(G8141=1,IF(B8141="",0,IF(J8141&lt;SeuilFugitive,1,0)),"")</f>
        <v/>
      </c>
      <c r="M8141" s="37" t="str">
        <f aca="false">IF(G8141=1,IF(B8141="",IF((Fin-A8141)*24&gt;SeuilFigee,1,0),IF(J8141&gt;SeuilFigee*3600,1,0)),"")</f>
        <v/>
      </c>
      <c r="N8141" s="0" t="str">
        <f aca="false">IF(G8141=1,IF(COUNTIF(H$2:H8141,H8141)=1,COUNTIF($H:$H,H8141),""),"")</f>
        <v/>
      </c>
      <c r="O8141" s="0" t="str">
        <f aca="false">IF(G8141=1,IF(COUNTIF(I$2:I8141,I8141)=1,COUNTIF($I:$I,I8141),""),"")</f>
        <v/>
      </c>
      <c r="P8141" s="38" t="str">
        <f aca="false">IF(G8141=1,IF(COUNTIFS(C$2:C8141,C8141,G$2:G8141,1)=1,COUNTIFS($C:$C,C8141,$G:$G,1)+ROW()/10000000,""),"")</f>
        <v/>
      </c>
      <c r="Q8141" s="0" t="str">
        <f aca="false">IF(K8141=1,IF(COUNTIFS(C$2:C8141,C8141,K$2:K8141,1)=1,1,0),"")</f>
        <v/>
      </c>
      <c r="R8141" s="0" t="str">
        <f aca="false">IF(M8141=1,IF(COUNTIFS(C$2:C8141,C8141,M$2:M8141,1)=1,1,0),"")</f>
        <v/>
      </c>
      <c r="S8141" s="0" t="str">
        <f aca="false">IF(L8141=1,IF(COUNTIFS(C$2:C8141,C8141,L$2:L8141,1)=1,1,0),"")</f>
        <v/>
      </c>
      <c r="T8141" s="38" t="str">
        <f aca="false">IF(N8141="","",N8141+ROW()/10000000)</f>
        <v/>
      </c>
      <c r="U8141" s="0" t="str">
        <f aca="false">IF(G8141=1,IF(B8141="",1,0),"")</f>
        <v/>
      </c>
    </row>
    <row r="8142" customFormat="false" ht="15" hidden="false" customHeight="false" outlineLevel="0" collapsed="false">
      <c r="A8142" s="35"/>
      <c r="B8142" s="35"/>
      <c r="G8142" s="0" t="str">
        <f aca="false">IF(A8142="","",IF(AND(A8142&gt;=Debut,A8142&lt;Fin),1,0))</f>
        <v/>
      </c>
      <c r="H8142" s="0" t="str">
        <f aca="false">IF(G8142=1,INT(ROUND((A8142-Debut)*86400,0)/600),"")</f>
        <v/>
      </c>
      <c r="I8142" s="0" t="str">
        <f aca="false">IF(G8142=1,INT(ROUND((A8142-Debut)*86400,0)/3600),"")</f>
        <v/>
      </c>
      <c r="J8142" s="0" t="str">
        <f aca="false">IF(OR(A8142="",B8142=""),"",ROUND((B8142-A8142)*86400,0))</f>
        <v/>
      </c>
      <c r="K8142" s="37" t="str">
        <f aca="false">IF(G8142=1,IF(COUNTIFS($C:$C,C8142,$G:$G,1,$A:$A,"&gt;="&amp;(A8142-FenetreInterm/86400),$A:$A,"&lt;="&amp;A8142)&gt;=NbInterm,1,0),"")</f>
        <v/>
      </c>
      <c r="L8142" s="37" t="str">
        <f aca="false">IF(G8142=1,IF(B8142="",0,IF(J8142&lt;SeuilFugitive,1,0)),"")</f>
        <v/>
      </c>
      <c r="M8142" s="37" t="str">
        <f aca="false">IF(G8142=1,IF(B8142="",IF((Fin-A8142)*24&gt;SeuilFigee,1,0),IF(J8142&gt;SeuilFigee*3600,1,0)),"")</f>
        <v/>
      </c>
      <c r="N8142" s="0" t="str">
        <f aca="false">IF(G8142=1,IF(COUNTIF(H$2:H8142,H8142)=1,COUNTIF($H:$H,H8142),""),"")</f>
        <v/>
      </c>
      <c r="O8142" s="0" t="str">
        <f aca="false">IF(G8142=1,IF(COUNTIF(I$2:I8142,I8142)=1,COUNTIF($I:$I,I8142),""),"")</f>
        <v/>
      </c>
      <c r="P8142" s="38" t="str">
        <f aca="false">IF(G8142=1,IF(COUNTIFS(C$2:C8142,C8142,G$2:G8142,1)=1,COUNTIFS($C:$C,C8142,$G:$G,1)+ROW()/10000000,""),"")</f>
        <v/>
      </c>
      <c r="Q8142" s="0" t="str">
        <f aca="false">IF(K8142=1,IF(COUNTIFS(C$2:C8142,C8142,K$2:K8142,1)=1,1,0),"")</f>
        <v/>
      </c>
      <c r="R8142" s="0" t="str">
        <f aca="false">IF(M8142=1,IF(COUNTIFS(C$2:C8142,C8142,M$2:M8142,1)=1,1,0),"")</f>
        <v/>
      </c>
      <c r="S8142" s="0" t="str">
        <f aca="false">IF(L8142=1,IF(COUNTIFS(C$2:C8142,C8142,L$2:L8142,1)=1,1,0),"")</f>
        <v/>
      </c>
      <c r="T8142" s="38" t="str">
        <f aca="false">IF(N8142="","",N8142+ROW()/10000000)</f>
        <v/>
      </c>
      <c r="U8142" s="0" t="str">
        <f aca="false">IF(G8142=1,IF(B8142="",1,0),"")</f>
        <v/>
      </c>
    </row>
    <row r="8143" customFormat="false" ht="15" hidden="false" customHeight="false" outlineLevel="0" collapsed="false">
      <c r="A8143" s="35"/>
      <c r="B8143" s="35"/>
      <c r="G8143" s="0" t="str">
        <f aca="false">IF(A8143="","",IF(AND(A8143&gt;=Debut,A8143&lt;Fin),1,0))</f>
        <v/>
      </c>
      <c r="H8143" s="0" t="str">
        <f aca="false">IF(G8143=1,INT(ROUND((A8143-Debut)*86400,0)/600),"")</f>
        <v/>
      </c>
      <c r="I8143" s="0" t="str">
        <f aca="false">IF(G8143=1,INT(ROUND((A8143-Debut)*86400,0)/3600),"")</f>
        <v/>
      </c>
      <c r="J8143" s="0" t="str">
        <f aca="false">IF(OR(A8143="",B8143=""),"",ROUND((B8143-A8143)*86400,0))</f>
        <v/>
      </c>
      <c r="K8143" s="37" t="str">
        <f aca="false">IF(G8143=1,IF(COUNTIFS($C:$C,C8143,$G:$G,1,$A:$A,"&gt;="&amp;(A8143-FenetreInterm/86400),$A:$A,"&lt;="&amp;A8143)&gt;=NbInterm,1,0),"")</f>
        <v/>
      </c>
      <c r="L8143" s="37" t="str">
        <f aca="false">IF(G8143=1,IF(B8143="",0,IF(J8143&lt;SeuilFugitive,1,0)),"")</f>
        <v/>
      </c>
      <c r="M8143" s="37" t="str">
        <f aca="false">IF(G8143=1,IF(B8143="",IF((Fin-A8143)*24&gt;SeuilFigee,1,0),IF(J8143&gt;SeuilFigee*3600,1,0)),"")</f>
        <v/>
      </c>
      <c r="N8143" s="0" t="str">
        <f aca="false">IF(G8143=1,IF(COUNTIF(H$2:H8143,H8143)=1,COUNTIF($H:$H,H8143),""),"")</f>
        <v/>
      </c>
      <c r="O8143" s="0" t="str">
        <f aca="false">IF(G8143=1,IF(COUNTIF(I$2:I8143,I8143)=1,COUNTIF($I:$I,I8143),""),"")</f>
        <v/>
      </c>
      <c r="P8143" s="38" t="str">
        <f aca="false">IF(G8143=1,IF(COUNTIFS(C$2:C8143,C8143,G$2:G8143,1)=1,COUNTIFS($C:$C,C8143,$G:$G,1)+ROW()/10000000,""),"")</f>
        <v/>
      </c>
      <c r="Q8143" s="0" t="str">
        <f aca="false">IF(K8143=1,IF(COUNTIFS(C$2:C8143,C8143,K$2:K8143,1)=1,1,0),"")</f>
        <v/>
      </c>
      <c r="R8143" s="0" t="str">
        <f aca="false">IF(M8143=1,IF(COUNTIFS(C$2:C8143,C8143,M$2:M8143,1)=1,1,0),"")</f>
        <v/>
      </c>
      <c r="S8143" s="0" t="str">
        <f aca="false">IF(L8143=1,IF(COUNTIFS(C$2:C8143,C8143,L$2:L8143,1)=1,1,0),"")</f>
        <v/>
      </c>
      <c r="T8143" s="38" t="str">
        <f aca="false">IF(N8143="","",N8143+ROW()/10000000)</f>
        <v/>
      </c>
      <c r="U8143" s="0" t="str">
        <f aca="false">IF(G8143=1,IF(B8143="",1,0),"")</f>
        <v/>
      </c>
    </row>
    <row r="8144" customFormat="false" ht="15" hidden="false" customHeight="false" outlineLevel="0" collapsed="false">
      <c r="A8144" s="35"/>
      <c r="B8144" s="35"/>
      <c r="G8144" s="0" t="str">
        <f aca="false">IF(A8144="","",IF(AND(A8144&gt;=Debut,A8144&lt;Fin),1,0))</f>
        <v/>
      </c>
      <c r="H8144" s="0" t="str">
        <f aca="false">IF(G8144=1,INT(ROUND((A8144-Debut)*86400,0)/600),"")</f>
        <v/>
      </c>
      <c r="I8144" s="0" t="str">
        <f aca="false">IF(G8144=1,INT(ROUND((A8144-Debut)*86400,0)/3600),"")</f>
        <v/>
      </c>
      <c r="J8144" s="0" t="str">
        <f aca="false">IF(OR(A8144="",B8144=""),"",ROUND((B8144-A8144)*86400,0))</f>
        <v/>
      </c>
      <c r="K8144" s="37" t="str">
        <f aca="false">IF(G8144=1,IF(COUNTIFS($C:$C,C8144,$G:$G,1,$A:$A,"&gt;="&amp;(A8144-FenetreInterm/86400),$A:$A,"&lt;="&amp;A8144)&gt;=NbInterm,1,0),"")</f>
        <v/>
      </c>
      <c r="L8144" s="37" t="str">
        <f aca="false">IF(G8144=1,IF(B8144="",0,IF(J8144&lt;SeuilFugitive,1,0)),"")</f>
        <v/>
      </c>
      <c r="M8144" s="37" t="str">
        <f aca="false">IF(G8144=1,IF(B8144="",IF((Fin-A8144)*24&gt;SeuilFigee,1,0),IF(J8144&gt;SeuilFigee*3600,1,0)),"")</f>
        <v/>
      </c>
      <c r="N8144" s="0" t="str">
        <f aca="false">IF(G8144=1,IF(COUNTIF(H$2:H8144,H8144)=1,COUNTIF($H:$H,H8144),""),"")</f>
        <v/>
      </c>
      <c r="O8144" s="0" t="str">
        <f aca="false">IF(G8144=1,IF(COUNTIF(I$2:I8144,I8144)=1,COUNTIF($I:$I,I8144),""),"")</f>
        <v/>
      </c>
      <c r="P8144" s="38" t="str">
        <f aca="false">IF(G8144=1,IF(COUNTIFS(C$2:C8144,C8144,G$2:G8144,1)=1,COUNTIFS($C:$C,C8144,$G:$G,1)+ROW()/10000000,""),"")</f>
        <v/>
      </c>
      <c r="Q8144" s="0" t="str">
        <f aca="false">IF(K8144=1,IF(COUNTIFS(C$2:C8144,C8144,K$2:K8144,1)=1,1,0),"")</f>
        <v/>
      </c>
      <c r="R8144" s="0" t="str">
        <f aca="false">IF(M8144=1,IF(COUNTIFS(C$2:C8144,C8144,M$2:M8144,1)=1,1,0),"")</f>
        <v/>
      </c>
      <c r="S8144" s="0" t="str">
        <f aca="false">IF(L8144=1,IF(COUNTIFS(C$2:C8144,C8144,L$2:L8144,1)=1,1,0),"")</f>
        <v/>
      </c>
      <c r="T8144" s="38" t="str">
        <f aca="false">IF(N8144="","",N8144+ROW()/10000000)</f>
        <v/>
      </c>
      <c r="U8144" s="0" t="str">
        <f aca="false">IF(G8144=1,IF(B8144="",1,0),"")</f>
        <v/>
      </c>
    </row>
    <row r="8145" customFormat="false" ht="15" hidden="false" customHeight="false" outlineLevel="0" collapsed="false">
      <c r="A8145" s="35"/>
      <c r="B8145" s="35"/>
      <c r="G8145" s="0" t="str">
        <f aca="false">IF(A8145="","",IF(AND(A8145&gt;=Debut,A8145&lt;Fin),1,0))</f>
        <v/>
      </c>
      <c r="H8145" s="0" t="str">
        <f aca="false">IF(G8145=1,INT(ROUND((A8145-Debut)*86400,0)/600),"")</f>
        <v/>
      </c>
      <c r="I8145" s="0" t="str">
        <f aca="false">IF(G8145=1,INT(ROUND((A8145-Debut)*86400,0)/3600),"")</f>
        <v/>
      </c>
      <c r="J8145" s="0" t="str">
        <f aca="false">IF(OR(A8145="",B8145=""),"",ROUND((B8145-A8145)*86400,0))</f>
        <v/>
      </c>
      <c r="K8145" s="37" t="str">
        <f aca="false">IF(G8145=1,IF(COUNTIFS($C:$C,C8145,$G:$G,1,$A:$A,"&gt;="&amp;(A8145-FenetreInterm/86400),$A:$A,"&lt;="&amp;A8145)&gt;=NbInterm,1,0),"")</f>
        <v/>
      </c>
      <c r="L8145" s="37" t="str">
        <f aca="false">IF(G8145=1,IF(B8145="",0,IF(J8145&lt;SeuilFugitive,1,0)),"")</f>
        <v/>
      </c>
      <c r="M8145" s="37" t="str">
        <f aca="false">IF(G8145=1,IF(B8145="",IF((Fin-A8145)*24&gt;SeuilFigee,1,0),IF(J8145&gt;SeuilFigee*3600,1,0)),"")</f>
        <v/>
      </c>
      <c r="N8145" s="0" t="str">
        <f aca="false">IF(G8145=1,IF(COUNTIF(H$2:H8145,H8145)=1,COUNTIF($H:$H,H8145),""),"")</f>
        <v/>
      </c>
      <c r="O8145" s="0" t="str">
        <f aca="false">IF(G8145=1,IF(COUNTIF(I$2:I8145,I8145)=1,COUNTIF($I:$I,I8145),""),"")</f>
        <v/>
      </c>
      <c r="P8145" s="38" t="str">
        <f aca="false">IF(G8145=1,IF(COUNTIFS(C$2:C8145,C8145,G$2:G8145,1)=1,COUNTIFS($C:$C,C8145,$G:$G,1)+ROW()/10000000,""),"")</f>
        <v/>
      </c>
      <c r="Q8145" s="0" t="str">
        <f aca="false">IF(K8145=1,IF(COUNTIFS(C$2:C8145,C8145,K$2:K8145,1)=1,1,0),"")</f>
        <v/>
      </c>
      <c r="R8145" s="0" t="str">
        <f aca="false">IF(M8145=1,IF(COUNTIFS(C$2:C8145,C8145,M$2:M8145,1)=1,1,0),"")</f>
        <v/>
      </c>
      <c r="S8145" s="0" t="str">
        <f aca="false">IF(L8145=1,IF(COUNTIFS(C$2:C8145,C8145,L$2:L8145,1)=1,1,0),"")</f>
        <v/>
      </c>
      <c r="T8145" s="38" t="str">
        <f aca="false">IF(N8145="","",N8145+ROW()/10000000)</f>
        <v/>
      </c>
      <c r="U8145" s="0" t="str">
        <f aca="false">IF(G8145=1,IF(B8145="",1,0),"")</f>
        <v/>
      </c>
    </row>
    <row r="8146" customFormat="false" ht="15" hidden="false" customHeight="false" outlineLevel="0" collapsed="false">
      <c r="A8146" s="35"/>
      <c r="B8146" s="35"/>
      <c r="G8146" s="0" t="str">
        <f aca="false">IF(A8146="","",IF(AND(A8146&gt;=Debut,A8146&lt;Fin),1,0))</f>
        <v/>
      </c>
      <c r="H8146" s="0" t="str">
        <f aca="false">IF(G8146=1,INT(ROUND((A8146-Debut)*86400,0)/600),"")</f>
        <v/>
      </c>
      <c r="I8146" s="0" t="str">
        <f aca="false">IF(G8146=1,INT(ROUND((A8146-Debut)*86400,0)/3600),"")</f>
        <v/>
      </c>
      <c r="J8146" s="0" t="str">
        <f aca="false">IF(OR(A8146="",B8146=""),"",ROUND((B8146-A8146)*86400,0))</f>
        <v/>
      </c>
      <c r="K8146" s="37" t="str">
        <f aca="false">IF(G8146=1,IF(COUNTIFS($C:$C,C8146,$G:$G,1,$A:$A,"&gt;="&amp;(A8146-FenetreInterm/86400),$A:$A,"&lt;="&amp;A8146)&gt;=NbInterm,1,0),"")</f>
        <v/>
      </c>
      <c r="L8146" s="37" t="str">
        <f aca="false">IF(G8146=1,IF(B8146="",0,IF(J8146&lt;SeuilFugitive,1,0)),"")</f>
        <v/>
      </c>
      <c r="M8146" s="37" t="str">
        <f aca="false">IF(G8146=1,IF(B8146="",IF((Fin-A8146)*24&gt;SeuilFigee,1,0),IF(J8146&gt;SeuilFigee*3600,1,0)),"")</f>
        <v/>
      </c>
      <c r="N8146" s="0" t="str">
        <f aca="false">IF(G8146=1,IF(COUNTIF(H$2:H8146,H8146)=1,COUNTIF($H:$H,H8146),""),"")</f>
        <v/>
      </c>
      <c r="O8146" s="0" t="str">
        <f aca="false">IF(G8146=1,IF(COUNTIF(I$2:I8146,I8146)=1,COUNTIF($I:$I,I8146),""),"")</f>
        <v/>
      </c>
      <c r="P8146" s="38" t="str">
        <f aca="false">IF(G8146=1,IF(COUNTIFS(C$2:C8146,C8146,G$2:G8146,1)=1,COUNTIFS($C:$C,C8146,$G:$G,1)+ROW()/10000000,""),"")</f>
        <v/>
      </c>
      <c r="Q8146" s="0" t="str">
        <f aca="false">IF(K8146=1,IF(COUNTIFS(C$2:C8146,C8146,K$2:K8146,1)=1,1,0),"")</f>
        <v/>
      </c>
      <c r="R8146" s="0" t="str">
        <f aca="false">IF(M8146=1,IF(COUNTIFS(C$2:C8146,C8146,M$2:M8146,1)=1,1,0),"")</f>
        <v/>
      </c>
      <c r="S8146" s="0" t="str">
        <f aca="false">IF(L8146=1,IF(COUNTIFS(C$2:C8146,C8146,L$2:L8146,1)=1,1,0),"")</f>
        <v/>
      </c>
      <c r="T8146" s="38" t="str">
        <f aca="false">IF(N8146="","",N8146+ROW()/10000000)</f>
        <v/>
      </c>
      <c r="U8146" s="0" t="str">
        <f aca="false">IF(G8146=1,IF(B8146="",1,0),"")</f>
        <v/>
      </c>
    </row>
    <row r="8147" customFormat="false" ht="15" hidden="false" customHeight="false" outlineLevel="0" collapsed="false">
      <c r="A8147" s="35"/>
      <c r="B8147" s="35"/>
      <c r="G8147" s="0" t="str">
        <f aca="false">IF(A8147="","",IF(AND(A8147&gt;=Debut,A8147&lt;Fin),1,0))</f>
        <v/>
      </c>
      <c r="H8147" s="0" t="str">
        <f aca="false">IF(G8147=1,INT(ROUND((A8147-Debut)*86400,0)/600),"")</f>
        <v/>
      </c>
      <c r="I8147" s="0" t="str">
        <f aca="false">IF(G8147=1,INT(ROUND((A8147-Debut)*86400,0)/3600),"")</f>
        <v/>
      </c>
      <c r="J8147" s="0" t="str">
        <f aca="false">IF(OR(A8147="",B8147=""),"",ROUND((B8147-A8147)*86400,0))</f>
        <v/>
      </c>
      <c r="K8147" s="37" t="str">
        <f aca="false">IF(G8147=1,IF(COUNTIFS($C:$C,C8147,$G:$G,1,$A:$A,"&gt;="&amp;(A8147-FenetreInterm/86400),$A:$A,"&lt;="&amp;A8147)&gt;=NbInterm,1,0),"")</f>
        <v/>
      </c>
      <c r="L8147" s="37" t="str">
        <f aca="false">IF(G8147=1,IF(B8147="",0,IF(J8147&lt;SeuilFugitive,1,0)),"")</f>
        <v/>
      </c>
      <c r="M8147" s="37" t="str">
        <f aca="false">IF(G8147=1,IF(B8147="",IF((Fin-A8147)*24&gt;SeuilFigee,1,0),IF(J8147&gt;SeuilFigee*3600,1,0)),"")</f>
        <v/>
      </c>
      <c r="N8147" s="0" t="str">
        <f aca="false">IF(G8147=1,IF(COUNTIF(H$2:H8147,H8147)=1,COUNTIF($H:$H,H8147),""),"")</f>
        <v/>
      </c>
      <c r="O8147" s="0" t="str">
        <f aca="false">IF(G8147=1,IF(COUNTIF(I$2:I8147,I8147)=1,COUNTIF($I:$I,I8147),""),"")</f>
        <v/>
      </c>
      <c r="P8147" s="38" t="str">
        <f aca="false">IF(G8147=1,IF(COUNTIFS(C$2:C8147,C8147,G$2:G8147,1)=1,COUNTIFS($C:$C,C8147,$G:$G,1)+ROW()/10000000,""),"")</f>
        <v/>
      </c>
      <c r="Q8147" s="0" t="str">
        <f aca="false">IF(K8147=1,IF(COUNTIFS(C$2:C8147,C8147,K$2:K8147,1)=1,1,0),"")</f>
        <v/>
      </c>
      <c r="R8147" s="0" t="str">
        <f aca="false">IF(M8147=1,IF(COUNTIFS(C$2:C8147,C8147,M$2:M8147,1)=1,1,0),"")</f>
        <v/>
      </c>
      <c r="S8147" s="0" t="str">
        <f aca="false">IF(L8147=1,IF(COUNTIFS(C$2:C8147,C8147,L$2:L8147,1)=1,1,0),"")</f>
        <v/>
      </c>
      <c r="T8147" s="38" t="str">
        <f aca="false">IF(N8147="","",N8147+ROW()/10000000)</f>
        <v/>
      </c>
      <c r="U8147" s="0" t="str">
        <f aca="false">IF(G8147=1,IF(B8147="",1,0),"")</f>
        <v/>
      </c>
    </row>
    <row r="8148" customFormat="false" ht="15" hidden="false" customHeight="false" outlineLevel="0" collapsed="false">
      <c r="A8148" s="35"/>
      <c r="B8148" s="35"/>
      <c r="G8148" s="0" t="str">
        <f aca="false">IF(A8148="","",IF(AND(A8148&gt;=Debut,A8148&lt;Fin),1,0))</f>
        <v/>
      </c>
      <c r="H8148" s="0" t="str">
        <f aca="false">IF(G8148=1,INT(ROUND((A8148-Debut)*86400,0)/600),"")</f>
        <v/>
      </c>
      <c r="I8148" s="0" t="str">
        <f aca="false">IF(G8148=1,INT(ROUND((A8148-Debut)*86400,0)/3600),"")</f>
        <v/>
      </c>
      <c r="J8148" s="0" t="str">
        <f aca="false">IF(OR(A8148="",B8148=""),"",ROUND((B8148-A8148)*86400,0))</f>
        <v/>
      </c>
      <c r="K8148" s="37" t="str">
        <f aca="false">IF(G8148=1,IF(COUNTIFS($C:$C,C8148,$G:$G,1,$A:$A,"&gt;="&amp;(A8148-FenetreInterm/86400),$A:$A,"&lt;="&amp;A8148)&gt;=NbInterm,1,0),"")</f>
        <v/>
      </c>
      <c r="L8148" s="37" t="str">
        <f aca="false">IF(G8148=1,IF(B8148="",0,IF(J8148&lt;SeuilFugitive,1,0)),"")</f>
        <v/>
      </c>
      <c r="M8148" s="37" t="str">
        <f aca="false">IF(G8148=1,IF(B8148="",IF((Fin-A8148)*24&gt;SeuilFigee,1,0),IF(J8148&gt;SeuilFigee*3600,1,0)),"")</f>
        <v/>
      </c>
      <c r="N8148" s="0" t="str">
        <f aca="false">IF(G8148=1,IF(COUNTIF(H$2:H8148,H8148)=1,COUNTIF($H:$H,H8148),""),"")</f>
        <v/>
      </c>
      <c r="O8148" s="0" t="str">
        <f aca="false">IF(G8148=1,IF(COUNTIF(I$2:I8148,I8148)=1,COUNTIF($I:$I,I8148),""),"")</f>
        <v/>
      </c>
      <c r="P8148" s="38" t="str">
        <f aca="false">IF(G8148=1,IF(COUNTIFS(C$2:C8148,C8148,G$2:G8148,1)=1,COUNTIFS($C:$C,C8148,$G:$G,1)+ROW()/10000000,""),"")</f>
        <v/>
      </c>
      <c r="Q8148" s="0" t="str">
        <f aca="false">IF(K8148=1,IF(COUNTIFS(C$2:C8148,C8148,K$2:K8148,1)=1,1,0),"")</f>
        <v/>
      </c>
      <c r="R8148" s="0" t="str">
        <f aca="false">IF(M8148=1,IF(COUNTIFS(C$2:C8148,C8148,M$2:M8148,1)=1,1,0),"")</f>
        <v/>
      </c>
      <c r="S8148" s="0" t="str">
        <f aca="false">IF(L8148=1,IF(COUNTIFS(C$2:C8148,C8148,L$2:L8148,1)=1,1,0),"")</f>
        <v/>
      </c>
      <c r="T8148" s="38" t="str">
        <f aca="false">IF(N8148="","",N8148+ROW()/10000000)</f>
        <v/>
      </c>
      <c r="U8148" s="0" t="str">
        <f aca="false">IF(G8148=1,IF(B8148="",1,0),"")</f>
        <v/>
      </c>
    </row>
    <row r="8149" customFormat="false" ht="15" hidden="false" customHeight="false" outlineLevel="0" collapsed="false">
      <c r="A8149" s="35"/>
      <c r="B8149" s="35"/>
      <c r="G8149" s="0" t="str">
        <f aca="false">IF(A8149="","",IF(AND(A8149&gt;=Debut,A8149&lt;Fin),1,0))</f>
        <v/>
      </c>
      <c r="H8149" s="0" t="str">
        <f aca="false">IF(G8149=1,INT(ROUND((A8149-Debut)*86400,0)/600),"")</f>
        <v/>
      </c>
      <c r="I8149" s="0" t="str">
        <f aca="false">IF(G8149=1,INT(ROUND((A8149-Debut)*86400,0)/3600),"")</f>
        <v/>
      </c>
      <c r="J8149" s="0" t="str">
        <f aca="false">IF(OR(A8149="",B8149=""),"",ROUND((B8149-A8149)*86400,0))</f>
        <v/>
      </c>
      <c r="K8149" s="37" t="str">
        <f aca="false">IF(G8149=1,IF(COUNTIFS($C:$C,C8149,$G:$G,1,$A:$A,"&gt;="&amp;(A8149-FenetreInterm/86400),$A:$A,"&lt;="&amp;A8149)&gt;=NbInterm,1,0),"")</f>
        <v/>
      </c>
      <c r="L8149" s="37" t="str">
        <f aca="false">IF(G8149=1,IF(B8149="",0,IF(J8149&lt;SeuilFugitive,1,0)),"")</f>
        <v/>
      </c>
      <c r="M8149" s="37" t="str">
        <f aca="false">IF(G8149=1,IF(B8149="",IF((Fin-A8149)*24&gt;SeuilFigee,1,0),IF(J8149&gt;SeuilFigee*3600,1,0)),"")</f>
        <v/>
      </c>
      <c r="N8149" s="0" t="str">
        <f aca="false">IF(G8149=1,IF(COUNTIF(H$2:H8149,H8149)=1,COUNTIF($H:$H,H8149),""),"")</f>
        <v/>
      </c>
      <c r="O8149" s="0" t="str">
        <f aca="false">IF(G8149=1,IF(COUNTIF(I$2:I8149,I8149)=1,COUNTIF($I:$I,I8149),""),"")</f>
        <v/>
      </c>
      <c r="P8149" s="38" t="str">
        <f aca="false">IF(G8149=1,IF(COUNTIFS(C$2:C8149,C8149,G$2:G8149,1)=1,COUNTIFS($C:$C,C8149,$G:$G,1)+ROW()/10000000,""),"")</f>
        <v/>
      </c>
      <c r="Q8149" s="0" t="str">
        <f aca="false">IF(K8149=1,IF(COUNTIFS(C$2:C8149,C8149,K$2:K8149,1)=1,1,0),"")</f>
        <v/>
      </c>
      <c r="R8149" s="0" t="str">
        <f aca="false">IF(M8149=1,IF(COUNTIFS(C$2:C8149,C8149,M$2:M8149,1)=1,1,0),"")</f>
        <v/>
      </c>
      <c r="S8149" s="0" t="str">
        <f aca="false">IF(L8149=1,IF(COUNTIFS(C$2:C8149,C8149,L$2:L8149,1)=1,1,0),"")</f>
        <v/>
      </c>
      <c r="T8149" s="38" t="str">
        <f aca="false">IF(N8149="","",N8149+ROW()/10000000)</f>
        <v/>
      </c>
      <c r="U8149" s="0" t="str">
        <f aca="false">IF(G8149=1,IF(B8149="",1,0),"")</f>
        <v/>
      </c>
    </row>
    <row r="8150" customFormat="false" ht="15" hidden="false" customHeight="false" outlineLevel="0" collapsed="false">
      <c r="A8150" s="35"/>
      <c r="B8150" s="35"/>
      <c r="G8150" s="0" t="str">
        <f aca="false">IF(A8150="","",IF(AND(A8150&gt;=Debut,A8150&lt;Fin),1,0))</f>
        <v/>
      </c>
      <c r="H8150" s="0" t="str">
        <f aca="false">IF(G8150=1,INT(ROUND((A8150-Debut)*86400,0)/600),"")</f>
        <v/>
      </c>
      <c r="I8150" s="0" t="str">
        <f aca="false">IF(G8150=1,INT(ROUND((A8150-Debut)*86400,0)/3600),"")</f>
        <v/>
      </c>
      <c r="J8150" s="0" t="str">
        <f aca="false">IF(OR(A8150="",B8150=""),"",ROUND((B8150-A8150)*86400,0))</f>
        <v/>
      </c>
      <c r="K8150" s="37" t="str">
        <f aca="false">IF(G8150=1,IF(COUNTIFS($C:$C,C8150,$G:$G,1,$A:$A,"&gt;="&amp;(A8150-FenetreInterm/86400),$A:$A,"&lt;="&amp;A8150)&gt;=NbInterm,1,0),"")</f>
        <v/>
      </c>
      <c r="L8150" s="37" t="str">
        <f aca="false">IF(G8150=1,IF(B8150="",0,IF(J8150&lt;SeuilFugitive,1,0)),"")</f>
        <v/>
      </c>
      <c r="M8150" s="37" t="str">
        <f aca="false">IF(G8150=1,IF(B8150="",IF((Fin-A8150)*24&gt;SeuilFigee,1,0),IF(J8150&gt;SeuilFigee*3600,1,0)),"")</f>
        <v/>
      </c>
      <c r="N8150" s="0" t="str">
        <f aca="false">IF(G8150=1,IF(COUNTIF(H$2:H8150,H8150)=1,COUNTIF($H:$H,H8150),""),"")</f>
        <v/>
      </c>
      <c r="O8150" s="0" t="str">
        <f aca="false">IF(G8150=1,IF(COUNTIF(I$2:I8150,I8150)=1,COUNTIF($I:$I,I8150),""),"")</f>
        <v/>
      </c>
      <c r="P8150" s="38" t="str">
        <f aca="false">IF(G8150=1,IF(COUNTIFS(C$2:C8150,C8150,G$2:G8150,1)=1,COUNTIFS($C:$C,C8150,$G:$G,1)+ROW()/10000000,""),"")</f>
        <v/>
      </c>
      <c r="Q8150" s="0" t="str">
        <f aca="false">IF(K8150=1,IF(COUNTIFS(C$2:C8150,C8150,K$2:K8150,1)=1,1,0),"")</f>
        <v/>
      </c>
      <c r="R8150" s="0" t="str">
        <f aca="false">IF(M8150=1,IF(COUNTIFS(C$2:C8150,C8150,M$2:M8150,1)=1,1,0),"")</f>
        <v/>
      </c>
      <c r="S8150" s="0" t="str">
        <f aca="false">IF(L8150=1,IF(COUNTIFS(C$2:C8150,C8150,L$2:L8150,1)=1,1,0),"")</f>
        <v/>
      </c>
      <c r="T8150" s="38" t="str">
        <f aca="false">IF(N8150="","",N8150+ROW()/10000000)</f>
        <v/>
      </c>
      <c r="U8150" s="0" t="str">
        <f aca="false">IF(G8150=1,IF(B8150="",1,0),"")</f>
        <v/>
      </c>
    </row>
    <row r="8151" customFormat="false" ht="15" hidden="false" customHeight="false" outlineLevel="0" collapsed="false">
      <c r="A8151" s="35"/>
      <c r="B8151" s="35"/>
      <c r="G8151" s="0" t="str">
        <f aca="false">IF(A8151="","",IF(AND(A8151&gt;=Debut,A8151&lt;Fin),1,0))</f>
        <v/>
      </c>
      <c r="H8151" s="0" t="str">
        <f aca="false">IF(G8151=1,INT(ROUND((A8151-Debut)*86400,0)/600),"")</f>
        <v/>
      </c>
      <c r="I8151" s="0" t="str">
        <f aca="false">IF(G8151=1,INT(ROUND((A8151-Debut)*86400,0)/3600),"")</f>
        <v/>
      </c>
      <c r="J8151" s="0" t="str">
        <f aca="false">IF(OR(A8151="",B8151=""),"",ROUND((B8151-A8151)*86400,0))</f>
        <v/>
      </c>
      <c r="K8151" s="37" t="str">
        <f aca="false">IF(G8151=1,IF(COUNTIFS($C:$C,C8151,$G:$G,1,$A:$A,"&gt;="&amp;(A8151-FenetreInterm/86400),$A:$A,"&lt;="&amp;A8151)&gt;=NbInterm,1,0),"")</f>
        <v/>
      </c>
      <c r="L8151" s="37" t="str">
        <f aca="false">IF(G8151=1,IF(B8151="",0,IF(J8151&lt;SeuilFugitive,1,0)),"")</f>
        <v/>
      </c>
      <c r="M8151" s="37" t="str">
        <f aca="false">IF(G8151=1,IF(B8151="",IF((Fin-A8151)*24&gt;SeuilFigee,1,0),IF(J8151&gt;SeuilFigee*3600,1,0)),"")</f>
        <v/>
      </c>
      <c r="N8151" s="0" t="str">
        <f aca="false">IF(G8151=1,IF(COUNTIF(H$2:H8151,H8151)=1,COUNTIF($H:$H,H8151),""),"")</f>
        <v/>
      </c>
      <c r="O8151" s="0" t="str">
        <f aca="false">IF(G8151=1,IF(COUNTIF(I$2:I8151,I8151)=1,COUNTIF($I:$I,I8151),""),"")</f>
        <v/>
      </c>
      <c r="P8151" s="38" t="str">
        <f aca="false">IF(G8151=1,IF(COUNTIFS(C$2:C8151,C8151,G$2:G8151,1)=1,COUNTIFS($C:$C,C8151,$G:$G,1)+ROW()/10000000,""),"")</f>
        <v/>
      </c>
      <c r="Q8151" s="0" t="str">
        <f aca="false">IF(K8151=1,IF(COUNTIFS(C$2:C8151,C8151,K$2:K8151,1)=1,1,0),"")</f>
        <v/>
      </c>
      <c r="R8151" s="0" t="str">
        <f aca="false">IF(M8151=1,IF(COUNTIFS(C$2:C8151,C8151,M$2:M8151,1)=1,1,0),"")</f>
        <v/>
      </c>
      <c r="S8151" s="0" t="str">
        <f aca="false">IF(L8151=1,IF(COUNTIFS(C$2:C8151,C8151,L$2:L8151,1)=1,1,0),"")</f>
        <v/>
      </c>
      <c r="T8151" s="38" t="str">
        <f aca="false">IF(N8151="","",N8151+ROW()/10000000)</f>
        <v/>
      </c>
      <c r="U8151" s="0" t="str">
        <f aca="false">IF(G8151=1,IF(B8151="",1,0),"")</f>
        <v/>
      </c>
    </row>
    <row r="8152" customFormat="false" ht="15" hidden="false" customHeight="false" outlineLevel="0" collapsed="false">
      <c r="A8152" s="35"/>
      <c r="B8152" s="35"/>
      <c r="G8152" s="0" t="str">
        <f aca="false">IF(A8152="","",IF(AND(A8152&gt;=Debut,A8152&lt;Fin),1,0))</f>
        <v/>
      </c>
      <c r="H8152" s="0" t="str">
        <f aca="false">IF(G8152=1,INT(ROUND((A8152-Debut)*86400,0)/600),"")</f>
        <v/>
      </c>
      <c r="I8152" s="0" t="str">
        <f aca="false">IF(G8152=1,INT(ROUND((A8152-Debut)*86400,0)/3600),"")</f>
        <v/>
      </c>
      <c r="J8152" s="0" t="str">
        <f aca="false">IF(OR(A8152="",B8152=""),"",ROUND((B8152-A8152)*86400,0))</f>
        <v/>
      </c>
      <c r="K8152" s="37" t="str">
        <f aca="false">IF(G8152=1,IF(COUNTIFS($C:$C,C8152,$G:$G,1,$A:$A,"&gt;="&amp;(A8152-FenetreInterm/86400),$A:$A,"&lt;="&amp;A8152)&gt;=NbInterm,1,0),"")</f>
        <v/>
      </c>
      <c r="L8152" s="37" t="str">
        <f aca="false">IF(G8152=1,IF(B8152="",0,IF(J8152&lt;SeuilFugitive,1,0)),"")</f>
        <v/>
      </c>
      <c r="M8152" s="37" t="str">
        <f aca="false">IF(G8152=1,IF(B8152="",IF((Fin-A8152)*24&gt;SeuilFigee,1,0),IF(J8152&gt;SeuilFigee*3600,1,0)),"")</f>
        <v/>
      </c>
      <c r="N8152" s="0" t="str">
        <f aca="false">IF(G8152=1,IF(COUNTIF(H$2:H8152,H8152)=1,COUNTIF($H:$H,H8152),""),"")</f>
        <v/>
      </c>
      <c r="O8152" s="0" t="str">
        <f aca="false">IF(G8152=1,IF(COUNTIF(I$2:I8152,I8152)=1,COUNTIF($I:$I,I8152),""),"")</f>
        <v/>
      </c>
      <c r="P8152" s="38" t="str">
        <f aca="false">IF(G8152=1,IF(COUNTIFS(C$2:C8152,C8152,G$2:G8152,1)=1,COUNTIFS($C:$C,C8152,$G:$G,1)+ROW()/10000000,""),"")</f>
        <v/>
      </c>
      <c r="Q8152" s="0" t="str">
        <f aca="false">IF(K8152=1,IF(COUNTIFS(C$2:C8152,C8152,K$2:K8152,1)=1,1,0),"")</f>
        <v/>
      </c>
      <c r="R8152" s="0" t="str">
        <f aca="false">IF(M8152=1,IF(COUNTIFS(C$2:C8152,C8152,M$2:M8152,1)=1,1,0),"")</f>
        <v/>
      </c>
      <c r="S8152" s="0" t="str">
        <f aca="false">IF(L8152=1,IF(COUNTIFS(C$2:C8152,C8152,L$2:L8152,1)=1,1,0),"")</f>
        <v/>
      </c>
      <c r="T8152" s="38" t="str">
        <f aca="false">IF(N8152="","",N8152+ROW()/10000000)</f>
        <v/>
      </c>
      <c r="U8152" s="0" t="str">
        <f aca="false">IF(G8152=1,IF(B8152="",1,0),"")</f>
        <v/>
      </c>
    </row>
    <row r="8153" customFormat="false" ht="15" hidden="false" customHeight="false" outlineLevel="0" collapsed="false">
      <c r="A8153" s="35"/>
      <c r="B8153" s="35"/>
      <c r="G8153" s="0" t="str">
        <f aca="false">IF(A8153="","",IF(AND(A8153&gt;=Debut,A8153&lt;Fin),1,0))</f>
        <v/>
      </c>
      <c r="H8153" s="0" t="str">
        <f aca="false">IF(G8153=1,INT(ROUND((A8153-Debut)*86400,0)/600),"")</f>
        <v/>
      </c>
      <c r="I8153" s="0" t="str">
        <f aca="false">IF(G8153=1,INT(ROUND((A8153-Debut)*86400,0)/3600),"")</f>
        <v/>
      </c>
      <c r="J8153" s="0" t="str">
        <f aca="false">IF(OR(A8153="",B8153=""),"",ROUND((B8153-A8153)*86400,0))</f>
        <v/>
      </c>
      <c r="K8153" s="37" t="str">
        <f aca="false">IF(G8153=1,IF(COUNTIFS($C:$C,C8153,$G:$G,1,$A:$A,"&gt;="&amp;(A8153-FenetreInterm/86400),$A:$A,"&lt;="&amp;A8153)&gt;=NbInterm,1,0),"")</f>
        <v/>
      </c>
      <c r="L8153" s="37" t="str">
        <f aca="false">IF(G8153=1,IF(B8153="",0,IF(J8153&lt;SeuilFugitive,1,0)),"")</f>
        <v/>
      </c>
      <c r="M8153" s="37" t="str">
        <f aca="false">IF(G8153=1,IF(B8153="",IF((Fin-A8153)*24&gt;SeuilFigee,1,0),IF(J8153&gt;SeuilFigee*3600,1,0)),"")</f>
        <v/>
      </c>
      <c r="N8153" s="0" t="str">
        <f aca="false">IF(G8153=1,IF(COUNTIF(H$2:H8153,H8153)=1,COUNTIF($H:$H,H8153),""),"")</f>
        <v/>
      </c>
      <c r="O8153" s="0" t="str">
        <f aca="false">IF(G8153=1,IF(COUNTIF(I$2:I8153,I8153)=1,COUNTIF($I:$I,I8153),""),"")</f>
        <v/>
      </c>
      <c r="P8153" s="38" t="str">
        <f aca="false">IF(G8153=1,IF(COUNTIFS(C$2:C8153,C8153,G$2:G8153,1)=1,COUNTIFS($C:$C,C8153,$G:$G,1)+ROW()/10000000,""),"")</f>
        <v/>
      </c>
      <c r="Q8153" s="0" t="str">
        <f aca="false">IF(K8153=1,IF(COUNTIFS(C$2:C8153,C8153,K$2:K8153,1)=1,1,0),"")</f>
        <v/>
      </c>
      <c r="R8153" s="0" t="str">
        <f aca="false">IF(M8153=1,IF(COUNTIFS(C$2:C8153,C8153,M$2:M8153,1)=1,1,0),"")</f>
        <v/>
      </c>
      <c r="S8153" s="0" t="str">
        <f aca="false">IF(L8153=1,IF(COUNTIFS(C$2:C8153,C8153,L$2:L8153,1)=1,1,0),"")</f>
        <v/>
      </c>
      <c r="T8153" s="38" t="str">
        <f aca="false">IF(N8153="","",N8153+ROW()/10000000)</f>
        <v/>
      </c>
      <c r="U8153" s="0" t="str">
        <f aca="false">IF(G8153=1,IF(B8153="",1,0),"")</f>
        <v/>
      </c>
    </row>
    <row r="8154" customFormat="false" ht="15" hidden="false" customHeight="false" outlineLevel="0" collapsed="false">
      <c r="A8154" s="35"/>
      <c r="B8154" s="35"/>
      <c r="G8154" s="0" t="str">
        <f aca="false">IF(A8154="","",IF(AND(A8154&gt;=Debut,A8154&lt;Fin),1,0))</f>
        <v/>
      </c>
      <c r="H8154" s="0" t="str">
        <f aca="false">IF(G8154=1,INT(ROUND((A8154-Debut)*86400,0)/600),"")</f>
        <v/>
      </c>
      <c r="I8154" s="0" t="str">
        <f aca="false">IF(G8154=1,INT(ROUND((A8154-Debut)*86400,0)/3600),"")</f>
        <v/>
      </c>
      <c r="J8154" s="0" t="str">
        <f aca="false">IF(OR(A8154="",B8154=""),"",ROUND((B8154-A8154)*86400,0))</f>
        <v/>
      </c>
      <c r="K8154" s="37" t="str">
        <f aca="false">IF(G8154=1,IF(COUNTIFS($C:$C,C8154,$G:$G,1,$A:$A,"&gt;="&amp;(A8154-FenetreInterm/86400),$A:$A,"&lt;="&amp;A8154)&gt;=NbInterm,1,0),"")</f>
        <v/>
      </c>
      <c r="L8154" s="37" t="str">
        <f aca="false">IF(G8154=1,IF(B8154="",0,IF(J8154&lt;SeuilFugitive,1,0)),"")</f>
        <v/>
      </c>
      <c r="M8154" s="37" t="str">
        <f aca="false">IF(G8154=1,IF(B8154="",IF((Fin-A8154)*24&gt;SeuilFigee,1,0),IF(J8154&gt;SeuilFigee*3600,1,0)),"")</f>
        <v/>
      </c>
      <c r="N8154" s="0" t="str">
        <f aca="false">IF(G8154=1,IF(COUNTIF(H$2:H8154,H8154)=1,COUNTIF($H:$H,H8154),""),"")</f>
        <v/>
      </c>
      <c r="O8154" s="0" t="str">
        <f aca="false">IF(G8154=1,IF(COUNTIF(I$2:I8154,I8154)=1,COUNTIF($I:$I,I8154),""),"")</f>
        <v/>
      </c>
      <c r="P8154" s="38" t="str">
        <f aca="false">IF(G8154=1,IF(COUNTIFS(C$2:C8154,C8154,G$2:G8154,1)=1,COUNTIFS($C:$C,C8154,$G:$G,1)+ROW()/10000000,""),"")</f>
        <v/>
      </c>
      <c r="Q8154" s="0" t="str">
        <f aca="false">IF(K8154=1,IF(COUNTIFS(C$2:C8154,C8154,K$2:K8154,1)=1,1,0),"")</f>
        <v/>
      </c>
      <c r="R8154" s="0" t="str">
        <f aca="false">IF(M8154=1,IF(COUNTIFS(C$2:C8154,C8154,M$2:M8154,1)=1,1,0),"")</f>
        <v/>
      </c>
      <c r="S8154" s="0" t="str">
        <f aca="false">IF(L8154=1,IF(COUNTIFS(C$2:C8154,C8154,L$2:L8154,1)=1,1,0),"")</f>
        <v/>
      </c>
      <c r="T8154" s="38" t="str">
        <f aca="false">IF(N8154="","",N8154+ROW()/10000000)</f>
        <v/>
      </c>
      <c r="U8154" s="0" t="str">
        <f aca="false">IF(G8154=1,IF(B8154="",1,0),"")</f>
        <v/>
      </c>
    </row>
    <row r="8155" customFormat="false" ht="15" hidden="false" customHeight="false" outlineLevel="0" collapsed="false">
      <c r="A8155" s="35"/>
      <c r="B8155" s="35"/>
      <c r="G8155" s="0" t="str">
        <f aca="false">IF(A8155="","",IF(AND(A8155&gt;=Debut,A8155&lt;Fin),1,0))</f>
        <v/>
      </c>
      <c r="H8155" s="0" t="str">
        <f aca="false">IF(G8155=1,INT(ROUND((A8155-Debut)*86400,0)/600),"")</f>
        <v/>
      </c>
      <c r="I8155" s="0" t="str">
        <f aca="false">IF(G8155=1,INT(ROUND((A8155-Debut)*86400,0)/3600),"")</f>
        <v/>
      </c>
      <c r="J8155" s="0" t="str">
        <f aca="false">IF(OR(A8155="",B8155=""),"",ROUND((B8155-A8155)*86400,0))</f>
        <v/>
      </c>
      <c r="K8155" s="37" t="str">
        <f aca="false">IF(G8155=1,IF(COUNTIFS($C:$C,C8155,$G:$G,1,$A:$A,"&gt;="&amp;(A8155-FenetreInterm/86400),$A:$A,"&lt;="&amp;A8155)&gt;=NbInterm,1,0),"")</f>
        <v/>
      </c>
      <c r="L8155" s="37" t="str">
        <f aca="false">IF(G8155=1,IF(B8155="",0,IF(J8155&lt;SeuilFugitive,1,0)),"")</f>
        <v/>
      </c>
      <c r="M8155" s="37" t="str">
        <f aca="false">IF(G8155=1,IF(B8155="",IF((Fin-A8155)*24&gt;SeuilFigee,1,0),IF(J8155&gt;SeuilFigee*3600,1,0)),"")</f>
        <v/>
      </c>
      <c r="N8155" s="0" t="str">
        <f aca="false">IF(G8155=1,IF(COUNTIF(H$2:H8155,H8155)=1,COUNTIF($H:$H,H8155),""),"")</f>
        <v/>
      </c>
      <c r="O8155" s="0" t="str">
        <f aca="false">IF(G8155=1,IF(COUNTIF(I$2:I8155,I8155)=1,COUNTIF($I:$I,I8155),""),"")</f>
        <v/>
      </c>
      <c r="P8155" s="38" t="str">
        <f aca="false">IF(G8155=1,IF(COUNTIFS(C$2:C8155,C8155,G$2:G8155,1)=1,COUNTIFS($C:$C,C8155,$G:$G,1)+ROW()/10000000,""),"")</f>
        <v/>
      </c>
      <c r="Q8155" s="0" t="str">
        <f aca="false">IF(K8155=1,IF(COUNTIFS(C$2:C8155,C8155,K$2:K8155,1)=1,1,0),"")</f>
        <v/>
      </c>
      <c r="R8155" s="0" t="str">
        <f aca="false">IF(M8155=1,IF(COUNTIFS(C$2:C8155,C8155,M$2:M8155,1)=1,1,0),"")</f>
        <v/>
      </c>
      <c r="S8155" s="0" t="str">
        <f aca="false">IF(L8155=1,IF(COUNTIFS(C$2:C8155,C8155,L$2:L8155,1)=1,1,0),"")</f>
        <v/>
      </c>
      <c r="T8155" s="38" t="str">
        <f aca="false">IF(N8155="","",N8155+ROW()/10000000)</f>
        <v/>
      </c>
      <c r="U8155" s="0" t="str">
        <f aca="false">IF(G8155=1,IF(B8155="",1,0),"")</f>
        <v/>
      </c>
    </row>
    <row r="8156" customFormat="false" ht="15" hidden="false" customHeight="false" outlineLevel="0" collapsed="false">
      <c r="A8156" s="35"/>
      <c r="B8156" s="35"/>
      <c r="G8156" s="0" t="str">
        <f aca="false">IF(A8156="","",IF(AND(A8156&gt;=Debut,A8156&lt;Fin),1,0))</f>
        <v/>
      </c>
      <c r="H8156" s="0" t="str">
        <f aca="false">IF(G8156=1,INT(ROUND((A8156-Debut)*86400,0)/600),"")</f>
        <v/>
      </c>
      <c r="I8156" s="0" t="str">
        <f aca="false">IF(G8156=1,INT(ROUND((A8156-Debut)*86400,0)/3600),"")</f>
        <v/>
      </c>
      <c r="J8156" s="0" t="str">
        <f aca="false">IF(OR(A8156="",B8156=""),"",ROUND((B8156-A8156)*86400,0))</f>
        <v/>
      </c>
      <c r="K8156" s="37" t="str">
        <f aca="false">IF(G8156=1,IF(COUNTIFS($C:$C,C8156,$G:$G,1,$A:$A,"&gt;="&amp;(A8156-FenetreInterm/86400),$A:$A,"&lt;="&amp;A8156)&gt;=NbInterm,1,0),"")</f>
        <v/>
      </c>
      <c r="L8156" s="37" t="str">
        <f aca="false">IF(G8156=1,IF(B8156="",0,IF(J8156&lt;SeuilFugitive,1,0)),"")</f>
        <v/>
      </c>
      <c r="M8156" s="37" t="str">
        <f aca="false">IF(G8156=1,IF(B8156="",IF((Fin-A8156)*24&gt;SeuilFigee,1,0),IF(J8156&gt;SeuilFigee*3600,1,0)),"")</f>
        <v/>
      </c>
      <c r="N8156" s="0" t="str">
        <f aca="false">IF(G8156=1,IF(COUNTIF(H$2:H8156,H8156)=1,COUNTIF($H:$H,H8156),""),"")</f>
        <v/>
      </c>
      <c r="O8156" s="0" t="str">
        <f aca="false">IF(G8156=1,IF(COUNTIF(I$2:I8156,I8156)=1,COUNTIF($I:$I,I8156),""),"")</f>
        <v/>
      </c>
      <c r="P8156" s="38" t="str">
        <f aca="false">IF(G8156=1,IF(COUNTIFS(C$2:C8156,C8156,G$2:G8156,1)=1,COUNTIFS($C:$C,C8156,$G:$G,1)+ROW()/10000000,""),"")</f>
        <v/>
      </c>
      <c r="Q8156" s="0" t="str">
        <f aca="false">IF(K8156=1,IF(COUNTIFS(C$2:C8156,C8156,K$2:K8156,1)=1,1,0),"")</f>
        <v/>
      </c>
      <c r="R8156" s="0" t="str">
        <f aca="false">IF(M8156=1,IF(COUNTIFS(C$2:C8156,C8156,M$2:M8156,1)=1,1,0),"")</f>
        <v/>
      </c>
      <c r="S8156" s="0" t="str">
        <f aca="false">IF(L8156=1,IF(COUNTIFS(C$2:C8156,C8156,L$2:L8156,1)=1,1,0),"")</f>
        <v/>
      </c>
      <c r="T8156" s="38" t="str">
        <f aca="false">IF(N8156="","",N8156+ROW()/10000000)</f>
        <v/>
      </c>
      <c r="U8156" s="0" t="str">
        <f aca="false">IF(G8156=1,IF(B8156="",1,0),"")</f>
        <v/>
      </c>
    </row>
    <row r="8157" customFormat="false" ht="15" hidden="false" customHeight="false" outlineLevel="0" collapsed="false">
      <c r="A8157" s="35"/>
      <c r="B8157" s="35"/>
      <c r="G8157" s="0" t="str">
        <f aca="false">IF(A8157="","",IF(AND(A8157&gt;=Debut,A8157&lt;Fin),1,0))</f>
        <v/>
      </c>
      <c r="H8157" s="0" t="str">
        <f aca="false">IF(G8157=1,INT(ROUND((A8157-Debut)*86400,0)/600),"")</f>
        <v/>
      </c>
      <c r="I8157" s="0" t="str">
        <f aca="false">IF(G8157=1,INT(ROUND((A8157-Debut)*86400,0)/3600),"")</f>
        <v/>
      </c>
      <c r="J8157" s="0" t="str">
        <f aca="false">IF(OR(A8157="",B8157=""),"",ROUND((B8157-A8157)*86400,0))</f>
        <v/>
      </c>
      <c r="K8157" s="37" t="str">
        <f aca="false">IF(G8157=1,IF(COUNTIFS($C:$C,C8157,$G:$G,1,$A:$A,"&gt;="&amp;(A8157-FenetreInterm/86400),$A:$A,"&lt;="&amp;A8157)&gt;=NbInterm,1,0),"")</f>
        <v/>
      </c>
      <c r="L8157" s="37" t="str">
        <f aca="false">IF(G8157=1,IF(B8157="",0,IF(J8157&lt;SeuilFugitive,1,0)),"")</f>
        <v/>
      </c>
      <c r="M8157" s="37" t="str">
        <f aca="false">IF(G8157=1,IF(B8157="",IF((Fin-A8157)*24&gt;SeuilFigee,1,0),IF(J8157&gt;SeuilFigee*3600,1,0)),"")</f>
        <v/>
      </c>
      <c r="N8157" s="0" t="str">
        <f aca="false">IF(G8157=1,IF(COUNTIF(H$2:H8157,H8157)=1,COUNTIF($H:$H,H8157),""),"")</f>
        <v/>
      </c>
      <c r="O8157" s="0" t="str">
        <f aca="false">IF(G8157=1,IF(COUNTIF(I$2:I8157,I8157)=1,COUNTIF($I:$I,I8157),""),"")</f>
        <v/>
      </c>
      <c r="P8157" s="38" t="str">
        <f aca="false">IF(G8157=1,IF(COUNTIFS(C$2:C8157,C8157,G$2:G8157,1)=1,COUNTIFS($C:$C,C8157,$G:$G,1)+ROW()/10000000,""),"")</f>
        <v/>
      </c>
      <c r="Q8157" s="0" t="str">
        <f aca="false">IF(K8157=1,IF(COUNTIFS(C$2:C8157,C8157,K$2:K8157,1)=1,1,0),"")</f>
        <v/>
      </c>
      <c r="R8157" s="0" t="str">
        <f aca="false">IF(M8157=1,IF(COUNTIFS(C$2:C8157,C8157,M$2:M8157,1)=1,1,0),"")</f>
        <v/>
      </c>
      <c r="S8157" s="0" t="str">
        <f aca="false">IF(L8157=1,IF(COUNTIFS(C$2:C8157,C8157,L$2:L8157,1)=1,1,0),"")</f>
        <v/>
      </c>
      <c r="T8157" s="38" t="str">
        <f aca="false">IF(N8157="","",N8157+ROW()/10000000)</f>
        <v/>
      </c>
      <c r="U8157" s="0" t="str">
        <f aca="false">IF(G8157=1,IF(B8157="",1,0),"")</f>
        <v/>
      </c>
    </row>
    <row r="8158" customFormat="false" ht="15" hidden="false" customHeight="false" outlineLevel="0" collapsed="false">
      <c r="A8158" s="35"/>
      <c r="B8158" s="35"/>
      <c r="G8158" s="0" t="str">
        <f aca="false">IF(A8158="","",IF(AND(A8158&gt;=Debut,A8158&lt;Fin),1,0))</f>
        <v/>
      </c>
      <c r="H8158" s="0" t="str">
        <f aca="false">IF(G8158=1,INT(ROUND((A8158-Debut)*86400,0)/600),"")</f>
        <v/>
      </c>
      <c r="I8158" s="0" t="str">
        <f aca="false">IF(G8158=1,INT(ROUND((A8158-Debut)*86400,0)/3600),"")</f>
        <v/>
      </c>
      <c r="J8158" s="0" t="str">
        <f aca="false">IF(OR(A8158="",B8158=""),"",ROUND((B8158-A8158)*86400,0))</f>
        <v/>
      </c>
      <c r="K8158" s="37" t="str">
        <f aca="false">IF(G8158=1,IF(COUNTIFS($C:$C,C8158,$G:$G,1,$A:$A,"&gt;="&amp;(A8158-FenetreInterm/86400),$A:$A,"&lt;="&amp;A8158)&gt;=NbInterm,1,0),"")</f>
        <v/>
      </c>
      <c r="L8158" s="37" t="str">
        <f aca="false">IF(G8158=1,IF(B8158="",0,IF(J8158&lt;SeuilFugitive,1,0)),"")</f>
        <v/>
      </c>
      <c r="M8158" s="37" t="str">
        <f aca="false">IF(G8158=1,IF(B8158="",IF((Fin-A8158)*24&gt;SeuilFigee,1,0),IF(J8158&gt;SeuilFigee*3600,1,0)),"")</f>
        <v/>
      </c>
      <c r="N8158" s="0" t="str">
        <f aca="false">IF(G8158=1,IF(COUNTIF(H$2:H8158,H8158)=1,COUNTIF($H:$H,H8158),""),"")</f>
        <v/>
      </c>
      <c r="O8158" s="0" t="str">
        <f aca="false">IF(G8158=1,IF(COUNTIF(I$2:I8158,I8158)=1,COUNTIF($I:$I,I8158),""),"")</f>
        <v/>
      </c>
      <c r="P8158" s="38" t="str">
        <f aca="false">IF(G8158=1,IF(COUNTIFS(C$2:C8158,C8158,G$2:G8158,1)=1,COUNTIFS($C:$C,C8158,$G:$G,1)+ROW()/10000000,""),"")</f>
        <v/>
      </c>
      <c r="Q8158" s="0" t="str">
        <f aca="false">IF(K8158=1,IF(COUNTIFS(C$2:C8158,C8158,K$2:K8158,1)=1,1,0),"")</f>
        <v/>
      </c>
      <c r="R8158" s="0" t="str">
        <f aca="false">IF(M8158=1,IF(COUNTIFS(C$2:C8158,C8158,M$2:M8158,1)=1,1,0),"")</f>
        <v/>
      </c>
      <c r="S8158" s="0" t="str">
        <f aca="false">IF(L8158=1,IF(COUNTIFS(C$2:C8158,C8158,L$2:L8158,1)=1,1,0),"")</f>
        <v/>
      </c>
      <c r="T8158" s="38" t="str">
        <f aca="false">IF(N8158="","",N8158+ROW()/10000000)</f>
        <v/>
      </c>
      <c r="U8158" s="0" t="str">
        <f aca="false">IF(G8158=1,IF(B8158="",1,0),"")</f>
        <v/>
      </c>
    </row>
    <row r="8159" customFormat="false" ht="15" hidden="false" customHeight="false" outlineLevel="0" collapsed="false">
      <c r="A8159" s="35"/>
      <c r="B8159" s="35"/>
      <c r="G8159" s="0" t="str">
        <f aca="false">IF(A8159="","",IF(AND(A8159&gt;=Debut,A8159&lt;Fin),1,0))</f>
        <v/>
      </c>
      <c r="H8159" s="0" t="str">
        <f aca="false">IF(G8159=1,INT(ROUND((A8159-Debut)*86400,0)/600),"")</f>
        <v/>
      </c>
      <c r="I8159" s="0" t="str">
        <f aca="false">IF(G8159=1,INT(ROUND((A8159-Debut)*86400,0)/3600),"")</f>
        <v/>
      </c>
      <c r="J8159" s="0" t="str">
        <f aca="false">IF(OR(A8159="",B8159=""),"",ROUND((B8159-A8159)*86400,0))</f>
        <v/>
      </c>
      <c r="K8159" s="37" t="str">
        <f aca="false">IF(G8159=1,IF(COUNTIFS($C:$C,C8159,$G:$G,1,$A:$A,"&gt;="&amp;(A8159-FenetreInterm/86400),$A:$A,"&lt;="&amp;A8159)&gt;=NbInterm,1,0),"")</f>
        <v/>
      </c>
      <c r="L8159" s="37" t="str">
        <f aca="false">IF(G8159=1,IF(B8159="",0,IF(J8159&lt;SeuilFugitive,1,0)),"")</f>
        <v/>
      </c>
      <c r="M8159" s="37" t="str">
        <f aca="false">IF(G8159=1,IF(B8159="",IF((Fin-A8159)*24&gt;SeuilFigee,1,0),IF(J8159&gt;SeuilFigee*3600,1,0)),"")</f>
        <v/>
      </c>
      <c r="N8159" s="0" t="str">
        <f aca="false">IF(G8159=1,IF(COUNTIF(H$2:H8159,H8159)=1,COUNTIF($H:$H,H8159),""),"")</f>
        <v/>
      </c>
      <c r="O8159" s="0" t="str">
        <f aca="false">IF(G8159=1,IF(COUNTIF(I$2:I8159,I8159)=1,COUNTIF($I:$I,I8159),""),"")</f>
        <v/>
      </c>
      <c r="P8159" s="38" t="str">
        <f aca="false">IF(G8159=1,IF(COUNTIFS(C$2:C8159,C8159,G$2:G8159,1)=1,COUNTIFS($C:$C,C8159,$G:$G,1)+ROW()/10000000,""),"")</f>
        <v/>
      </c>
      <c r="Q8159" s="0" t="str">
        <f aca="false">IF(K8159=1,IF(COUNTIFS(C$2:C8159,C8159,K$2:K8159,1)=1,1,0),"")</f>
        <v/>
      </c>
      <c r="R8159" s="0" t="str">
        <f aca="false">IF(M8159=1,IF(COUNTIFS(C$2:C8159,C8159,M$2:M8159,1)=1,1,0),"")</f>
        <v/>
      </c>
      <c r="S8159" s="0" t="str">
        <f aca="false">IF(L8159=1,IF(COUNTIFS(C$2:C8159,C8159,L$2:L8159,1)=1,1,0),"")</f>
        <v/>
      </c>
      <c r="T8159" s="38" t="str">
        <f aca="false">IF(N8159="","",N8159+ROW()/10000000)</f>
        <v/>
      </c>
      <c r="U8159" s="0" t="str">
        <f aca="false">IF(G8159=1,IF(B8159="",1,0),"")</f>
        <v/>
      </c>
    </row>
    <row r="8160" customFormat="false" ht="15" hidden="false" customHeight="false" outlineLevel="0" collapsed="false">
      <c r="A8160" s="35"/>
      <c r="B8160" s="35"/>
      <c r="G8160" s="0" t="str">
        <f aca="false">IF(A8160="","",IF(AND(A8160&gt;=Debut,A8160&lt;Fin),1,0))</f>
        <v/>
      </c>
      <c r="H8160" s="0" t="str">
        <f aca="false">IF(G8160=1,INT(ROUND((A8160-Debut)*86400,0)/600),"")</f>
        <v/>
      </c>
      <c r="I8160" s="0" t="str">
        <f aca="false">IF(G8160=1,INT(ROUND((A8160-Debut)*86400,0)/3600),"")</f>
        <v/>
      </c>
      <c r="J8160" s="0" t="str">
        <f aca="false">IF(OR(A8160="",B8160=""),"",ROUND((B8160-A8160)*86400,0))</f>
        <v/>
      </c>
      <c r="K8160" s="37" t="str">
        <f aca="false">IF(G8160=1,IF(COUNTIFS($C:$C,C8160,$G:$G,1,$A:$A,"&gt;="&amp;(A8160-FenetreInterm/86400),$A:$A,"&lt;="&amp;A8160)&gt;=NbInterm,1,0),"")</f>
        <v/>
      </c>
      <c r="L8160" s="37" t="str">
        <f aca="false">IF(G8160=1,IF(B8160="",0,IF(J8160&lt;SeuilFugitive,1,0)),"")</f>
        <v/>
      </c>
      <c r="M8160" s="37" t="str">
        <f aca="false">IF(G8160=1,IF(B8160="",IF((Fin-A8160)*24&gt;SeuilFigee,1,0),IF(J8160&gt;SeuilFigee*3600,1,0)),"")</f>
        <v/>
      </c>
      <c r="N8160" s="0" t="str">
        <f aca="false">IF(G8160=1,IF(COUNTIF(H$2:H8160,H8160)=1,COUNTIF($H:$H,H8160),""),"")</f>
        <v/>
      </c>
      <c r="O8160" s="0" t="str">
        <f aca="false">IF(G8160=1,IF(COUNTIF(I$2:I8160,I8160)=1,COUNTIF($I:$I,I8160),""),"")</f>
        <v/>
      </c>
      <c r="P8160" s="38" t="str">
        <f aca="false">IF(G8160=1,IF(COUNTIFS(C$2:C8160,C8160,G$2:G8160,1)=1,COUNTIFS($C:$C,C8160,$G:$G,1)+ROW()/10000000,""),"")</f>
        <v/>
      </c>
      <c r="Q8160" s="0" t="str">
        <f aca="false">IF(K8160=1,IF(COUNTIFS(C$2:C8160,C8160,K$2:K8160,1)=1,1,0),"")</f>
        <v/>
      </c>
      <c r="R8160" s="0" t="str">
        <f aca="false">IF(M8160=1,IF(COUNTIFS(C$2:C8160,C8160,M$2:M8160,1)=1,1,0),"")</f>
        <v/>
      </c>
      <c r="S8160" s="0" t="str">
        <f aca="false">IF(L8160=1,IF(COUNTIFS(C$2:C8160,C8160,L$2:L8160,1)=1,1,0),"")</f>
        <v/>
      </c>
      <c r="T8160" s="38" t="str">
        <f aca="false">IF(N8160="","",N8160+ROW()/10000000)</f>
        <v/>
      </c>
      <c r="U8160" s="0" t="str">
        <f aca="false">IF(G8160=1,IF(B8160="",1,0),"")</f>
        <v/>
      </c>
    </row>
    <row r="8161" customFormat="false" ht="15" hidden="false" customHeight="false" outlineLevel="0" collapsed="false">
      <c r="A8161" s="35"/>
      <c r="B8161" s="35"/>
      <c r="G8161" s="0" t="str">
        <f aca="false">IF(A8161="","",IF(AND(A8161&gt;=Debut,A8161&lt;Fin),1,0))</f>
        <v/>
      </c>
      <c r="H8161" s="0" t="str">
        <f aca="false">IF(G8161=1,INT(ROUND((A8161-Debut)*86400,0)/600),"")</f>
        <v/>
      </c>
      <c r="I8161" s="0" t="str">
        <f aca="false">IF(G8161=1,INT(ROUND((A8161-Debut)*86400,0)/3600),"")</f>
        <v/>
      </c>
      <c r="J8161" s="0" t="str">
        <f aca="false">IF(OR(A8161="",B8161=""),"",ROUND((B8161-A8161)*86400,0))</f>
        <v/>
      </c>
      <c r="K8161" s="37" t="str">
        <f aca="false">IF(G8161=1,IF(COUNTIFS($C:$C,C8161,$G:$G,1,$A:$A,"&gt;="&amp;(A8161-FenetreInterm/86400),$A:$A,"&lt;="&amp;A8161)&gt;=NbInterm,1,0),"")</f>
        <v/>
      </c>
      <c r="L8161" s="37" t="str">
        <f aca="false">IF(G8161=1,IF(B8161="",0,IF(J8161&lt;SeuilFugitive,1,0)),"")</f>
        <v/>
      </c>
      <c r="M8161" s="37" t="str">
        <f aca="false">IF(G8161=1,IF(B8161="",IF((Fin-A8161)*24&gt;SeuilFigee,1,0),IF(J8161&gt;SeuilFigee*3600,1,0)),"")</f>
        <v/>
      </c>
      <c r="N8161" s="0" t="str">
        <f aca="false">IF(G8161=1,IF(COUNTIF(H$2:H8161,H8161)=1,COUNTIF($H:$H,H8161),""),"")</f>
        <v/>
      </c>
      <c r="O8161" s="0" t="str">
        <f aca="false">IF(G8161=1,IF(COUNTIF(I$2:I8161,I8161)=1,COUNTIF($I:$I,I8161),""),"")</f>
        <v/>
      </c>
      <c r="P8161" s="38" t="str">
        <f aca="false">IF(G8161=1,IF(COUNTIFS(C$2:C8161,C8161,G$2:G8161,1)=1,COUNTIFS($C:$C,C8161,$G:$G,1)+ROW()/10000000,""),"")</f>
        <v/>
      </c>
      <c r="Q8161" s="0" t="str">
        <f aca="false">IF(K8161=1,IF(COUNTIFS(C$2:C8161,C8161,K$2:K8161,1)=1,1,0),"")</f>
        <v/>
      </c>
      <c r="R8161" s="0" t="str">
        <f aca="false">IF(M8161=1,IF(COUNTIFS(C$2:C8161,C8161,M$2:M8161,1)=1,1,0),"")</f>
        <v/>
      </c>
      <c r="S8161" s="0" t="str">
        <f aca="false">IF(L8161=1,IF(COUNTIFS(C$2:C8161,C8161,L$2:L8161,1)=1,1,0),"")</f>
        <v/>
      </c>
      <c r="T8161" s="38" t="str">
        <f aca="false">IF(N8161="","",N8161+ROW()/10000000)</f>
        <v/>
      </c>
      <c r="U8161" s="0" t="str">
        <f aca="false">IF(G8161=1,IF(B8161="",1,0),"")</f>
        <v/>
      </c>
    </row>
    <row r="8162" customFormat="false" ht="15" hidden="false" customHeight="false" outlineLevel="0" collapsed="false">
      <c r="A8162" s="35"/>
      <c r="B8162" s="35"/>
      <c r="G8162" s="0" t="str">
        <f aca="false">IF(A8162="","",IF(AND(A8162&gt;=Debut,A8162&lt;Fin),1,0))</f>
        <v/>
      </c>
      <c r="H8162" s="0" t="str">
        <f aca="false">IF(G8162=1,INT(ROUND((A8162-Debut)*86400,0)/600),"")</f>
        <v/>
      </c>
      <c r="I8162" s="0" t="str">
        <f aca="false">IF(G8162=1,INT(ROUND((A8162-Debut)*86400,0)/3600),"")</f>
        <v/>
      </c>
      <c r="J8162" s="0" t="str">
        <f aca="false">IF(OR(A8162="",B8162=""),"",ROUND((B8162-A8162)*86400,0))</f>
        <v/>
      </c>
      <c r="K8162" s="37" t="str">
        <f aca="false">IF(G8162=1,IF(COUNTIFS($C:$C,C8162,$G:$G,1,$A:$A,"&gt;="&amp;(A8162-FenetreInterm/86400),$A:$A,"&lt;="&amp;A8162)&gt;=NbInterm,1,0),"")</f>
        <v/>
      </c>
      <c r="L8162" s="37" t="str">
        <f aca="false">IF(G8162=1,IF(B8162="",0,IF(J8162&lt;SeuilFugitive,1,0)),"")</f>
        <v/>
      </c>
      <c r="M8162" s="37" t="str">
        <f aca="false">IF(G8162=1,IF(B8162="",IF((Fin-A8162)*24&gt;SeuilFigee,1,0),IF(J8162&gt;SeuilFigee*3600,1,0)),"")</f>
        <v/>
      </c>
      <c r="N8162" s="0" t="str">
        <f aca="false">IF(G8162=1,IF(COUNTIF(H$2:H8162,H8162)=1,COUNTIF($H:$H,H8162),""),"")</f>
        <v/>
      </c>
      <c r="O8162" s="0" t="str">
        <f aca="false">IF(G8162=1,IF(COUNTIF(I$2:I8162,I8162)=1,COUNTIF($I:$I,I8162),""),"")</f>
        <v/>
      </c>
      <c r="P8162" s="38" t="str">
        <f aca="false">IF(G8162=1,IF(COUNTIFS(C$2:C8162,C8162,G$2:G8162,1)=1,COUNTIFS($C:$C,C8162,$G:$G,1)+ROW()/10000000,""),"")</f>
        <v/>
      </c>
      <c r="Q8162" s="0" t="str">
        <f aca="false">IF(K8162=1,IF(COUNTIFS(C$2:C8162,C8162,K$2:K8162,1)=1,1,0),"")</f>
        <v/>
      </c>
      <c r="R8162" s="0" t="str">
        <f aca="false">IF(M8162=1,IF(COUNTIFS(C$2:C8162,C8162,M$2:M8162,1)=1,1,0),"")</f>
        <v/>
      </c>
      <c r="S8162" s="0" t="str">
        <f aca="false">IF(L8162=1,IF(COUNTIFS(C$2:C8162,C8162,L$2:L8162,1)=1,1,0),"")</f>
        <v/>
      </c>
      <c r="T8162" s="38" t="str">
        <f aca="false">IF(N8162="","",N8162+ROW()/10000000)</f>
        <v/>
      </c>
      <c r="U8162" s="0" t="str">
        <f aca="false">IF(G8162=1,IF(B8162="",1,0),"")</f>
        <v/>
      </c>
    </row>
    <row r="8163" customFormat="false" ht="15" hidden="false" customHeight="false" outlineLevel="0" collapsed="false">
      <c r="A8163" s="35"/>
      <c r="B8163" s="35"/>
      <c r="G8163" s="0" t="str">
        <f aca="false">IF(A8163="","",IF(AND(A8163&gt;=Debut,A8163&lt;Fin),1,0))</f>
        <v/>
      </c>
      <c r="H8163" s="0" t="str">
        <f aca="false">IF(G8163=1,INT(ROUND((A8163-Debut)*86400,0)/600),"")</f>
        <v/>
      </c>
      <c r="I8163" s="0" t="str">
        <f aca="false">IF(G8163=1,INT(ROUND((A8163-Debut)*86400,0)/3600),"")</f>
        <v/>
      </c>
      <c r="J8163" s="0" t="str">
        <f aca="false">IF(OR(A8163="",B8163=""),"",ROUND((B8163-A8163)*86400,0))</f>
        <v/>
      </c>
      <c r="K8163" s="37" t="str">
        <f aca="false">IF(G8163=1,IF(COUNTIFS($C:$C,C8163,$G:$G,1,$A:$A,"&gt;="&amp;(A8163-FenetreInterm/86400),$A:$A,"&lt;="&amp;A8163)&gt;=NbInterm,1,0),"")</f>
        <v/>
      </c>
      <c r="L8163" s="37" t="str">
        <f aca="false">IF(G8163=1,IF(B8163="",0,IF(J8163&lt;SeuilFugitive,1,0)),"")</f>
        <v/>
      </c>
      <c r="M8163" s="37" t="str">
        <f aca="false">IF(G8163=1,IF(B8163="",IF((Fin-A8163)*24&gt;SeuilFigee,1,0),IF(J8163&gt;SeuilFigee*3600,1,0)),"")</f>
        <v/>
      </c>
      <c r="N8163" s="0" t="str">
        <f aca="false">IF(G8163=1,IF(COUNTIF(H$2:H8163,H8163)=1,COUNTIF($H:$H,H8163),""),"")</f>
        <v/>
      </c>
      <c r="O8163" s="0" t="str">
        <f aca="false">IF(G8163=1,IF(COUNTIF(I$2:I8163,I8163)=1,COUNTIF($I:$I,I8163),""),"")</f>
        <v/>
      </c>
      <c r="P8163" s="38" t="str">
        <f aca="false">IF(G8163=1,IF(COUNTIFS(C$2:C8163,C8163,G$2:G8163,1)=1,COUNTIFS($C:$C,C8163,$G:$G,1)+ROW()/10000000,""),"")</f>
        <v/>
      </c>
      <c r="Q8163" s="0" t="str">
        <f aca="false">IF(K8163=1,IF(COUNTIFS(C$2:C8163,C8163,K$2:K8163,1)=1,1,0),"")</f>
        <v/>
      </c>
      <c r="R8163" s="0" t="str">
        <f aca="false">IF(M8163=1,IF(COUNTIFS(C$2:C8163,C8163,M$2:M8163,1)=1,1,0),"")</f>
        <v/>
      </c>
      <c r="S8163" s="0" t="str">
        <f aca="false">IF(L8163=1,IF(COUNTIFS(C$2:C8163,C8163,L$2:L8163,1)=1,1,0),"")</f>
        <v/>
      </c>
      <c r="T8163" s="38" t="str">
        <f aca="false">IF(N8163="","",N8163+ROW()/10000000)</f>
        <v/>
      </c>
      <c r="U8163" s="0" t="str">
        <f aca="false">IF(G8163=1,IF(B8163="",1,0),"")</f>
        <v/>
      </c>
    </row>
    <row r="8164" customFormat="false" ht="15" hidden="false" customHeight="false" outlineLevel="0" collapsed="false">
      <c r="A8164" s="35"/>
      <c r="B8164" s="35"/>
      <c r="G8164" s="0" t="str">
        <f aca="false">IF(A8164="","",IF(AND(A8164&gt;=Debut,A8164&lt;Fin),1,0))</f>
        <v/>
      </c>
      <c r="H8164" s="0" t="str">
        <f aca="false">IF(G8164=1,INT(ROUND((A8164-Debut)*86400,0)/600),"")</f>
        <v/>
      </c>
      <c r="I8164" s="0" t="str">
        <f aca="false">IF(G8164=1,INT(ROUND((A8164-Debut)*86400,0)/3600),"")</f>
        <v/>
      </c>
      <c r="J8164" s="0" t="str">
        <f aca="false">IF(OR(A8164="",B8164=""),"",ROUND((B8164-A8164)*86400,0))</f>
        <v/>
      </c>
      <c r="K8164" s="37" t="str">
        <f aca="false">IF(G8164=1,IF(COUNTIFS($C:$C,C8164,$G:$G,1,$A:$A,"&gt;="&amp;(A8164-FenetreInterm/86400),$A:$A,"&lt;="&amp;A8164)&gt;=NbInterm,1,0),"")</f>
        <v/>
      </c>
      <c r="L8164" s="37" t="str">
        <f aca="false">IF(G8164=1,IF(B8164="",0,IF(J8164&lt;SeuilFugitive,1,0)),"")</f>
        <v/>
      </c>
      <c r="M8164" s="37" t="str">
        <f aca="false">IF(G8164=1,IF(B8164="",IF((Fin-A8164)*24&gt;SeuilFigee,1,0),IF(J8164&gt;SeuilFigee*3600,1,0)),"")</f>
        <v/>
      </c>
      <c r="N8164" s="0" t="str">
        <f aca="false">IF(G8164=1,IF(COUNTIF(H$2:H8164,H8164)=1,COUNTIF($H:$H,H8164),""),"")</f>
        <v/>
      </c>
      <c r="O8164" s="0" t="str">
        <f aca="false">IF(G8164=1,IF(COUNTIF(I$2:I8164,I8164)=1,COUNTIF($I:$I,I8164),""),"")</f>
        <v/>
      </c>
      <c r="P8164" s="38" t="str">
        <f aca="false">IF(G8164=1,IF(COUNTIFS(C$2:C8164,C8164,G$2:G8164,1)=1,COUNTIFS($C:$C,C8164,$G:$G,1)+ROW()/10000000,""),"")</f>
        <v/>
      </c>
      <c r="Q8164" s="0" t="str">
        <f aca="false">IF(K8164=1,IF(COUNTIFS(C$2:C8164,C8164,K$2:K8164,1)=1,1,0),"")</f>
        <v/>
      </c>
      <c r="R8164" s="0" t="str">
        <f aca="false">IF(M8164=1,IF(COUNTIFS(C$2:C8164,C8164,M$2:M8164,1)=1,1,0),"")</f>
        <v/>
      </c>
      <c r="S8164" s="0" t="str">
        <f aca="false">IF(L8164=1,IF(COUNTIFS(C$2:C8164,C8164,L$2:L8164,1)=1,1,0),"")</f>
        <v/>
      </c>
      <c r="T8164" s="38" t="str">
        <f aca="false">IF(N8164="","",N8164+ROW()/10000000)</f>
        <v/>
      </c>
      <c r="U8164" s="0" t="str">
        <f aca="false">IF(G8164=1,IF(B8164="",1,0),"")</f>
        <v/>
      </c>
    </row>
    <row r="8165" customFormat="false" ht="15" hidden="false" customHeight="false" outlineLevel="0" collapsed="false">
      <c r="A8165" s="35"/>
      <c r="B8165" s="35"/>
      <c r="G8165" s="0" t="str">
        <f aca="false">IF(A8165="","",IF(AND(A8165&gt;=Debut,A8165&lt;Fin),1,0))</f>
        <v/>
      </c>
      <c r="H8165" s="0" t="str">
        <f aca="false">IF(G8165=1,INT(ROUND((A8165-Debut)*86400,0)/600),"")</f>
        <v/>
      </c>
      <c r="I8165" s="0" t="str">
        <f aca="false">IF(G8165=1,INT(ROUND((A8165-Debut)*86400,0)/3600),"")</f>
        <v/>
      </c>
      <c r="J8165" s="0" t="str">
        <f aca="false">IF(OR(A8165="",B8165=""),"",ROUND((B8165-A8165)*86400,0))</f>
        <v/>
      </c>
      <c r="K8165" s="37" t="str">
        <f aca="false">IF(G8165=1,IF(COUNTIFS($C:$C,C8165,$G:$G,1,$A:$A,"&gt;="&amp;(A8165-FenetreInterm/86400),$A:$A,"&lt;="&amp;A8165)&gt;=NbInterm,1,0),"")</f>
        <v/>
      </c>
      <c r="L8165" s="37" t="str">
        <f aca="false">IF(G8165=1,IF(B8165="",0,IF(J8165&lt;SeuilFugitive,1,0)),"")</f>
        <v/>
      </c>
      <c r="M8165" s="37" t="str">
        <f aca="false">IF(G8165=1,IF(B8165="",IF((Fin-A8165)*24&gt;SeuilFigee,1,0),IF(J8165&gt;SeuilFigee*3600,1,0)),"")</f>
        <v/>
      </c>
      <c r="N8165" s="0" t="str">
        <f aca="false">IF(G8165=1,IF(COUNTIF(H$2:H8165,H8165)=1,COUNTIF($H:$H,H8165),""),"")</f>
        <v/>
      </c>
      <c r="O8165" s="0" t="str">
        <f aca="false">IF(G8165=1,IF(COUNTIF(I$2:I8165,I8165)=1,COUNTIF($I:$I,I8165),""),"")</f>
        <v/>
      </c>
      <c r="P8165" s="38" t="str">
        <f aca="false">IF(G8165=1,IF(COUNTIFS(C$2:C8165,C8165,G$2:G8165,1)=1,COUNTIFS($C:$C,C8165,$G:$G,1)+ROW()/10000000,""),"")</f>
        <v/>
      </c>
      <c r="Q8165" s="0" t="str">
        <f aca="false">IF(K8165=1,IF(COUNTIFS(C$2:C8165,C8165,K$2:K8165,1)=1,1,0),"")</f>
        <v/>
      </c>
      <c r="R8165" s="0" t="str">
        <f aca="false">IF(M8165=1,IF(COUNTIFS(C$2:C8165,C8165,M$2:M8165,1)=1,1,0),"")</f>
        <v/>
      </c>
      <c r="S8165" s="0" t="str">
        <f aca="false">IF(L8165=1,IF(COUNTIFS(C$2:C8165,C8165,L$2:L8165,1)=1,1,0),"")</f>
        <v/>
      </c>
      <c r="T8165" s="38" t="str">
        <f aca="false">IF(N8165="","",N8165+ROW()/10000000)</f>
        <v/>
      </c>
      <c r="U8165" s="0" t="str">
        <f aca="false">IF(G8165=1,IF(B8165="",1,0),"")</f>
        <v/>
      </c>
    </row>
    <row r="8166" customFormat="false" ht="15" hidden="false" customHeight="false" outlineLevel="0" collapsed="false">
      <c r="A8166" s="35"/>
      <c r="B8166" s="35"/>
      <c r="G8166" s="0" t="str">
        <f aca="false">IF(A8166="","",IF(AND(A8166&gt;=Debut,A8166&lt;Fin),1,0))</f>
        <v/>
      </c>
      <c r="H8166" s="0" t="str">
        <f aca="false">IF(G8166=1,INT(ROUND((A8166-Debut)*86400,0)/600),"")</f>
        <v/>
      </c>
      <c r="I8166" s="0" t="str">
        <f aca="false">IF(G8166=1,INT(ROUND((A8166-Debut)*86400,0)/3600),"")</f>
        <v/>
      </c>
      <c r="J8166" s="0" t="str">
        <f aca="false">IF(OR(A8166="",B8166=""),"",ROUND((B8166-A8166)*86400,0))</f>
        <v/>
      </c>
      <c r="K8166" s="37" t="str">
        <f aca="false">IF(G8166=1,IF(COUNTIFS($C:$C,C8166,$G:$G,1,$A:$A,"&gt;="&amp;(A8166-FenetreInterm/86400),$A:$A,"&lt;="&amp;A8166)&gt;=NbInterm,1,0),"")</f>
        <v/>
      </c>
      <c r="L8166" s="37" t="str">
        <f aca="false">IF(G8166=1,IF(B8166="",0,IF(J8166&lt;SeuilFugitive,1,0)),"")</f>
        <v/>
      </c>
      <c r="M8166" s="37" t="str">
        <f aca="false">IF(G8166=1,IF(B8166="",IF((Fin-A8166)*24&gt;SeuilFigee,1,0),IF(J8166&gt;SeuilFigee*3600,1,0)),"")</f>
        <v/>
      </c>
      <c r="N8166" s="0" t="str">
        <f aca="false">IF(G8166=1,IF(COUNTIF(H$2:H8166,H8166)=1,COUNTIF($H:$H,H8166),""),"")</f>
        <v/>
      </c>
      <c r="O8166" s="0" t="str">
        <f aca="false">IF(G8166=1,IF(COUNTIF(I$2:I8166,I8166)=1,COUNTIF($I:$I,I8166),""),"")</f>
        <v/>
      </c>
      <c r="P8166" s="38" t="str">
        <f aca="false">IF(G8166=1,IF(COUNTIFS(C$2:C8166,C8166,G$2:G8166,1)=1,COUNTIFS($C:$C,C8166,$G:$G,1)+ROW()/10000000,""),"")</f>
        <v/>
      </c>
      <c r="Q8166" s="0" t="str">
        <f aca="false">IF(K8166=1,IF(COUNTIFS(C$2:C8166,C8166,K$2:K8166,1)=1,1,0),"")</f>
        <v/>
      </c>
      <c r="R8166" s="0" t="str">
        <f aca="false">IF(M8166=1,IF(COUNTIFS(C$2:C8166,C8166,M$2:M8166,1)=1,1,0),"")</f>
        <v/>
      </c>
      <c r="S8166" s="0" t="str">
        <f aca="false">IF(L8166=1,IF(COUNTIFS(C$2:C8166,C8166,L$2:L8166,1)=1,1,0),"")</f>
        <v/>
      </c>
      <c r="T8166" s="38" t="str">
        <f aca="false">IF(N8166="","",N8166+ROW()/10000000)</f>
        <v/>
      </c>
      <c r="U8166" s="0" t="str">
        <f aca="false">IF(G8166=1,IF(B8166="",1,0),"")</f>
        <v/>
      </c>
    </row>
    <row r="8167" customFormat="false" ht="15" hidden="false" customHeight="false" outlineLevel="0" collapsed="false">
      <c r="A8167" s="35"/>
      <c r="B8167" s="35"/>
      <c r="G8167" s="0" t="str">
        <f aca="false">IF(A8167="","",IF(AND(A8167&gt;=Debut,A8167&lt;Fin),1,0))</f>
        <v/>
      </c>
      <c r="H8167" s="0" t="str">
        <f aca="false">IF(G8167=1,INT(ROUND((A8167-Debut)*86400,0)/600),"")</f>
        <v/>
      </c>
      <c r="I8167" s="0" t="str">
        <f aca="false">IF(G8167=1,INT(ROUND((A8167-Debut)*86400,0)/3600),"")</f>
        <v/>
      </c>
      <c r="J8167" s="0" t="str">
        <f aca="false">IF(OR(A8167="",B8167=""),"",ROUND((B8167-A8167)*86400,0))</f>
        <v/>
      </c>
      <c r="K8167" s="37" t="str">
        <f aca="false">IF(G8167=1,IF(COUNTIFS($C:$C,C8167,$G:$G,1,$A:$A,"&gt;="&amp;(A8167-FenetreInterm/86400),$A:$A,"&lt;="&amp;A8167)&gt;=NbInterm,1,0),"")</f>
        <v/>
      </c>
      <c r="L8167" s="37" t="str">
        <f aca="false">IF(G8167=1,IF(B8167="",0,IF(J8167&lt;SeuilFugitive,1,0)),"")</f>
        <v/>
      </c>
      <c r="M8167" s="37" t="str">
        <f aca="false">IF(G8167=1,IF(B8167="",IF((Fin-A8167)*24&gt;SeuilFigee,1,0),IF(J8167&gt;SeuilFigee*3600,1,0)),"")</f>
        <v/>
      </c>
      <c r="N8167" s="0" t="str">
        <f aca="false">IF(G8167=1,IF(COUNTIF(H$2:H8167,H8167)=1,COUNTIF($H:$H,H8167),""),"")</f>
        <v/>
      </c>
      <c r="O8167" s="0" t="str">
        <f aca="false">IF(G8167=1,IF(COUNTIF(I$2:I8167,I8167)=1,COUNTIF($I:$I,I8167),""),"")</f>
        <v/>
      </c>
      <c r="P8167" s="38" t="str">
        <f aca="false">IF(G8167=1,IF(COUNTIFS(C$2:C8167,C8167,G$2:G8167,1)=1,COUNTIFS($C:$C,C8167,$G:$G,1)+ROW()/10000000,""),"")</f>
        <v/>
      </c>
      <c r="Q8167" s="0" t="str">
        <f aca="false">IF(K8167=1,IF(COUNTIFS(C$2:C8167,C8167,K$2:K8167,1)=1,1,0),"")</f>
        <v/>
      </c>
      <c r="R8167" s="0" t="str">
        <f aca="false">IF(M8167=1,IF(COUNTIFS(C$2:C8167,C8167,M$2:M8167,1)=1,1,0),"")</f>
        <v/>
      </c>
      <c r="S8167" s="0" t="str">
        <f aca="false">IF(L8167=1,IF(COUNTIFS(C$2:C8167,C8167,L$2:L8167,1)=1,1,0),"")</f>
        <v/>
      </c>
      <c r="T8167" s="38" t="str">
        <f aca="false">IF(N8167="","",N8167+ROW()/10000000)</f>
        <v/>
      </c>
      <c r="U8167" s="0" t="str">
        <f aca="false">IF(G8167=1,IF(B8167="",1,0),"")</f>
        <v/>
      </c>
    </row>
    <row r="8168" customFormat="false" ht="15" hidden="false" customHeight="false" outlineLevel="0" collapsed="false">
      <c r="A8168" s="35"/>
      <c r="B8168" s="35"/>
      <c r="G8168" s="0" t="str">
        <f aca="false">IF(A8168="","",IF(AND(A8168&gt;=Debut,A8168&lt;Fin),1,0))</f>
        <v/>
      </c>
      <c r="H8168" s="0" t="str">
        <f aca="false">IF(G8168=1,INT(ROUND((A8168-Debut)*86400,0)/600),"")</f>
        <v/>
      </c>
      <c r="I8168" s="0" t="str">
        <f aca="false">IF(G8168=1,INT(ROUND((A8168-Debut)*86400,0)/3600),"")</f>
        <v/>
      </c>
      <c r="J8168" s="0" t="str">
        <f aca="false">IF(OR(A8168="",B8168=""),"",ROUND((B8168-A8168)*86400,0))</f>
        <v/>
      </c>
      <c r="K8168" s="37" t="str">
        <f aca="false">IF(G8168=1,IF(COUNTIFS($C:$C,C8168,$G:$G,1,$A:$A,"&gt;="&amp;(A8168-FenetreInterm/86400),$A:$A,"&lt;="&amp;A8168)&gt;=NbInterm,1,0),"")</f>
        <v/>
      </c>
      <c r="L8168" s="37" t="str">
        <f aca="false">IF(G8168=1,IF(B8168="",0,IF(J8168&lt;SeuilFugitive,1,0)),"")</f>
        <v/>
      </c>
      <c r="M8168" s="37" t="str">
        <f aca="false">IF(G8168=1,IF(B8168="",IF((Fin-A8168)*24&gt;SeuilFigee,1,0),IF(J8168&gt;SeuilFigee*3600,1,0)),"")</f>
        <v/>
      </c>
      <c r="N8168" s="0" t="str">
        <f aca="false">IF(G8168=1,IF(COUNTIF(H$2:H8168,H8168)=1,COUNTIF($H:$H,H8168),""),"")</f>
        <v/>
      </c>
      <c r="O8168" s="0" t="str">
        <f aca="false">IF(G8168=1,IF(COUNTIF(I$2:I8168,I8168)=1,COUNTIF($I:$I,I8168),""),"")</f>
        <v/>
      </c>
      <c r="P8168" s="38" t="str">
        <f aca="false">IF(G8168=1,IF(COUNTIFS(C$2:C8168,C8168,G$2:G8168,1)=1,COUNTIFS($C:$C,C8168,$G:$G,1)+ROW()/10000000,""),"")</f>
        <v/>
      </c>
      <c r="Q8168" s="0" t="str">
        <f aca="false">IF(K8168=1,IF(COUNTIFS(C$2:C8168,C8168,K$2:K8168,1)=1,1,0),"")</f>
        <v/>
      </c>
      <c r="R8168" s="0" t="str">
        <f aca="false">IF(M8168=1,IF(COUNTIFS(C$2:C8168,C8168,M$2:M8168,1)=1,1,0),"")</f>
        <v/>
      </c>
      <c r="S8168" s="0" t="str">
        <f aca="false">IF(L8168=1,IF(COUNTIFS(C$2:C8168,C8168,L$2:L8168,1)=1,1,0),"")</f>
        <v/>
      </c>
      <c r="T8168" s="38" t="str">
        <f aca="false">IF(N8168="","",N8168+ROW()/10000000)</f>
        <v/>
      </c>
      <c r="U8168" s="0" t="str">
        <f aca="false">IF(G8168=1,IF(B8168="",1,0),"")</f>
        <v/>
      </c>
    </row>
    <row r="8169" customFormat="false" ht="15" hidden="false" customHeight="false" outlineLevel="0" collapsed="false">
      <c r="A8169" s="35"/>
      <c r="B8169" s="35"/>
      <c r="G8169" s="0" t="str">
        <f aca="false">IF(A8169="","",IF(AND(A8169&gt;=Debut,A8169&lt;Fin),1,0))</f>
        <v/>
      </c>
      <c r="H8169" s="0" t="str">
        <f aca="false">IF(G8169=1,INT(ROUND((A8169-Debut)*86400,0)/600),"")</f>
        <v/>
      </c>
      <c r="I8169" s="0" t="str">
        <f aca="false">IF(G8169=1,INT(ROUND((A8169-Debut)*86400,0)/3600),"")</f>
        <v/>
      </c>
      <c r="J8169" s="0" t="str">
        <f aca="false">IF(OR(A8169="",B8169=""),"",ROUND((B8169-A8169)*86400,0))</f>
        <v/>
      </c>
      <c r="K8169" s="37" t="str">
        <f aca="false">IF(G8169=1,IF(COUNTIFS($C:$C,C8169,$G:$G,1,$A:$A,"&gt;="&amp;(A8169-FenetreInterm/86400),$A:$A,"&lt;="&amp;A8169)&gt;=NbInterm,1,0),"")</f>
        <v/>
      </c>
      <c r="L8169" s="37" t="str">
        <f aca="false">IF(G8169=1,IF(B8169="",0,IF(J8169&lt;SeuilFugitive,1,0)),"")</f>
        <v/>
      </c>
      <c r="M8169" s="37" t="str">
        <f aca="false">IF(G8169=1,IF(B8169="",IF((Fin-A8169)*24&gt;SeuilFigee,1,0),IF(J8169&gt;SeuilFigee*3600,1,0)),"")</f>
        <v/>
      </c>
      <c r="N8169" s="0" t="str">
        <f aca="false">IF(G8169=1,IF(COUNTIF(H$2:H8169,H8169)=1,COUNTIF($H:$H,H8169),""),"")</f>
        <v/>
      </c>
      <c r="O8169" s="0" t="str">
        <f aca="false">IF(G8169=1,IF(COUNTIF(I$2:I8169,I8169)=1,COUNTIF($I:$I,I8169),""),"")</f>
        <v/>
      </c>
      <c r="P8169" s="38" t="str">
        <f aca="false">IF(G8169=1,IF(COUNTIFS(C$2:C8169,C8169,G$2:G8169,1)=1,COUNTIFS($C:$C,C8169,$G:$G,1)+ROW()/10000000,""),"")</f>
        <v/>
      </c>
      <c r="Q8169" s="0" t="str">
        <f aca="false">IF(K8169=1,IF(COUNTIFS(C$2:C8169,C8169,K$2:K8169,1)=1,1,0),"")</f>
        <v/>
      </c>
      <c r="R8169" s="0" t="str">
        <f aca="false">IF(M8169=1,IF(COUNTIFS(C$2:C8169,C8169,M$2:M8169,1)=1,1,0),"")</f>
        <v/>
      </c>
      <c r="S8169" s="0" t="str">
        <f aca="false">IF(L8169=1,IF(COUNTIFS(C$2:C8169,C8169,L$2:L8169,1)=1,1,0),"")</f>
        <v/>
      </c>
      <c r="T8169" s="38" t="str">
        <f aca="false">IF(N8169="","",N8169+ROW()/10000000)</f>
        <v/>
      </c>
      <c r="U8169" s="0" t="str">
        <f aca="false">IF(G8169=1,IF(B8169="",1,0),"")</f>
        <v/>
      </c>
    </row>
    <row r="8170" customFormat="false" ht="15" hidden="false" customHeight="false" outlineLevel="0" collapsed="false">
      <c r="A8170" s="35"/>
      <c r="B8170" s="35"/>
      <c r="G8170" s="0" t="str">
        <f aca="false">IF(A8170="","",IF(AND(A8170&gt;=Debut,A8170&lt;Fin),1,0))</f>
        <v/>
      </c>
      <c r="H8170" s="0" t="str">
        <f aca="false">IF(G8170=1,INT(ROUND((A8170-Debut)*86400,0)/600),"")</f>
        <v/>
      </c>
      <c r="I8170" s="0" t="str">
        <f aca="false">IF(G8170=1,INT(ROUND((A8170-Debut)*86400,0)/3600),"")</f>
        <v/>
      </c>
      <c r="J8170" s="0" t="str">
        <f aca="false">IF(OR(A8170="",B8170=""),"",ROUND((B8170-A8170)*86400,0))</f>
        <v/>
      </c>
      <c r="K8170" s="37" t="str">
        <f aca="false">IF(G8170=1,IF(COUNTIFS($C:$C,C8170,$G:$G,1,$A:$A,"&gt;="&amp;(A8170-FenetreInterm/86400),$A:$A,"&lt;="&amp;A8170)&gt;=NbInterm,1,0),"")</f>
        <v/>
      </c>
      <c r="L8170" s="37" t="str">
        <f aca="false">IF(G8170=1,IF(B8170="",0,IF(J8170&lt;SeuilFugitive,1,0)),"")</f>
        <v/>
      </c>
      <c r="M8170" s="37" t="str">
        <f aca="false">IF(G8170=1,IF(B8170="",IF((Fin-A8170)*24&gt;SeuilFigee,1,0),IF(J8170&gt;SeuilFigee*3600,1,0)),"")</f>
        <v/>
      </c>
      <c r="N8170" s="0" t="str">
        <f aca="false">IF(G8170=1,IF(COUNTIF(H$2:H8170,H8170)=1,COUNTIF($H:$H,H8170),""),"")</f>
        <v/>
      </c>
      <c r="O8170" s="0" t="str">
        <f aca="false">IF(G8170=1,IF(COUNTIF(I$2:I8170,I8170)=1,COUNTIF($I:$I,I8170),""),"")</f>
        <v/>
      </c>
      <c r="P8170" s="38" t="str">
        <f aca="false">IF(G8170=1,IF(COUNTIFS(C$2:C8170,C8170,G$2:G8170,1)=1,COUNTIFS($C:$C,C8170,$G:$G,1)+ROW()/10000000,""),"")</f>
        <v/>
      </c>
      <c r="Q8170" s="0" t="str">
        <f aca="false">IF(K8170=1,IF(COUNTIFS(C$2:C8170,C8170,K$2:K8170,1)=1,1,0),"")</f>
        <v/>
      </c>
      <c r="R8170" s="0" t="str">
        <f aca="false">IF(M8170=1,IF(COUNTIFS(C$2:C8170,C8170,M$2:M8170,1)=1,1,0),"")</f>
        <v/>
      </c>
      <c r="S8170" s="0" t="str">
        <f aca="false">IF(L8170=1,IF(COUNTIFS(C$2:C8170,C8170,L$2:L8170,1)=1,1,0),"")</f>
        <v/>
      </c>
      <c r="T8170" s="38" t="str">
        <f aca="false">IF(N8170="","",N8170+ROW()/10000000)</f>
        <v/>
      </c>
      <c r="U8170" s="0" t="str">
        <f aca="false">IF(G8170=1,IF(B8170="",1,0),"")</f>
        <v/>
      </c>
    </row>
    <row r="8171" customFormat="false" ht="15" hidden="false" customHeight="false" outlineLevel="0" collapsed="false">
      <c r="A8171" s="35"/>
      <c r="B8171" s="35"/>
      <c r="G8171" s="0" t="str">
        <f aca="false">IF(A8171="","",IF(AND(A8171&gt;=Debut,A8171&lt;Fin),1,0))</f>
        <v/>
      </c>
      <c r="H8171" s="0" t="str">
        <f aca="false">IF(G8171=1,INT(ROUND((A8171-Debut)*86400,0)/600),"")</f>
        <v/>
      </c>
      <c r="I8171" s="0" t="str">
        <f aca="false">IF(G8171=1,INT(ROUND((A8171-Debut)*86400,0)/3600),"")</f>
        <v/>
      </c>
      <c r="J8171" s="0" t="str">
        <f aca="false">IF(OR(A8171="",B8171=""),"",ROUND((B8171-A8171)*86400,0))</f>
        <v/>
      </c>
      <c r="K8171" s="37" t="str">
        <f aca="false">IF(G8171=1,IF(COUNTIFS($C:$C,C8171,$G:$G,1,$A:$A,"&gt;="&amp;(A8171-FenetreInterm/86400),$A:$A,"&lt;="&amp;A8171)&gt;=NbInterm,1,0),"")</f>
        <v/>
      </c>
      <c r="L8171" s="37" t="str">
        <f aca="false">IF(G8171=1,IF(B8171="",0,IF(J8171&lt;SeuilFugitive,1,0)),"")</f>
        <v/>
      </c>
      <c r="M8171" s="37" t="str">
        <f aca="false">IF(G8171=1,IF(B8171="",IF((Fin-A8171)*24&gt;SeuilFigee,1,0),IF(J8171&gt;SeuilFigee*3600,1,0)),"")</f>
        <v/>
      </c>
      <c r="N8171" s="0" t="str">
        <f aca="false">IF(G8171=1,IF(COUNTIF(H$2:H8171,H8171)=1,COUNTIF($H:$H,H8171),""),"")</f>
        <v/>
      </c>
      <c r="O8171" s="0" t="str">
        <f aca="false">IF(G8171=1,IF(COUNTIF(I$2:I8171,I8171)=1,COUNTIF($I:$I,I8171),""),"")</f>
        <v/>
      </c>
      <c r="P8171" s="38" t="str">
        <f aca="false">IF(G8171=1,IF(COUNTIFS(C$2:C8171,C8171,G$2:G8171,1)=1,COUNTIFS($C:$C,C8171,$G:$G,1)+ROW()/10000000,""),"")</f>
        <v/>
      </c>
      <c r="Q8171" s="0" t="str">
        <f aca="false">IF(K8171=1,IF(COUNTIFS(C$2:C8171,C8171,K$2:K8171,1)=1,1,0),"")</f>
        <v/>
      </c>
      <c r="R8171" s="0" t="str">
        <f aca="false">IF(M8171=1,IF(COUNTIFS(C$2:C8171,C8171,M$2:M8171,1)=1,1,0),"")</f>
        <v/>
      </c>
      <c r="S8171" s="0" t="str">
        <f aca="false">IF(L8171=1,IF(COUNTIFS(C$2:C8171,C8171,L$2:L8171,1)=1,1,0),"")</f>
        <v/>
      </c>
      <c r="T8171" s="38" t="str">
        <f aca="false">IF(N8171="","",N8171+ROW()/10000000)</f>
        <v/>
      </c>
      <c r="U8171" s="0" t="str">
        <f aca="false">IF(G8171=1,IF(B8171="",1,0),"")</f>
        <v/>
      </c>
    </row>
    <row r="8172" customFormat="false" ht="15" hidden="false" customHeight="false" outlineLevel="0" collapsed="false">
      <c r="A8172" s="35"/>
      <c r="B8172" s="35"/>
      <c r="G8172" s="0" t="str">
        <f aca="false">IF(A8172="","",IF(AND(A8172&gt;=Debut,A8172&lt;Fin),1,0))</f>
        <v/>
      </c>
      <c r="H8172" s="0" t="str">
        <f aca="false">IF(G8172=1,INT(ROUND((A8172-Debut)*86400,0)/600),"")</f>
        <v/>
      </c>
      <c r="I8172" s="0" t="str">
        <f aca="false">IF(G8172=1,INT(ROUND((A8172-Debut)*86400,0)/3600),"")</f>
        <v/>
      </c>
      <c r="J8172" s="0" t="str">
        <f aca="false">IF(OR(A8172="",B8172=""),"",ROUND((B8172-A8172)*86400,0))</f>
        <v/>
      </c>
      <c r="K8172" s="37" t="str">
        <f aca="false">IF(G8172=1,IF(COUNTIFS($C:$C,C8172,$G:$G,1,$A:$A,"&gt;="&amp;(A8172-FenetreInterm/86400),$A:$A,"&lt;="&amp;A8172)&gt;=NbInterm,1,0),"")</f>
        <v/>
      </c>
      <c r="L8172" s="37" t="str">
        <f aca="false">IF(G8172=1,IF(B8172="",0,IF(J8172&lt;SeuilFugitive,1,0)),"")</f>
        <v/>
      </c>
      <c r="M8172" s="37" t="str">
        <f aca="false">IF(G8172=1,IF(B8172="",IF((Fin-A8172)*24&gt;SeuilFigee,1,0),IF(J8172&gt;SeuilFigee*3600,1,0)),"")</f>
        <v/>
      </c>
      <c r="N8172" s="0" t="str">
        <f aca="false">IF(G8172=1,IF(COUNTIF(H$2:H8172,H8172)=1,COUNTIF($H:$H,H8172),""),"")</f>
        <v/>
      </c>
      <c r="O8172" s="0" t="str">
        <f aca="false">IF(G8172=1,IF(COUNTIF(I$2:I8172,I8172)=1,COUNTIF($I:$I,I8172),""),"")</f>
        <v/>
      </c>
      <c r="P8172" s="38" t="str">
        <f aca="false">IF(G8172=1,IF(COUNTIFS(C$2:C8172,C8172,G$2:G8172,1)=1,COUNTIFS($C:$C,C8172,$G:$G,1)+ROW()/10000000,""),"")</f>
        <v/>
      </c>
      <c r="Q8172" s="0" t="str">
        <f aca="false">IF(K8172=1,IF(COUNTIFS(C$2:C8172,C8172,K$2:K8172,1)=1,1,0),"")</f>
        <v/>
      </c>
      <c r="R8172" s="0" t="str">
        <f aca="false">IF(M8172=1,IF(COUNTIFS(C$2:C8172,C8172,M$2:M8172,1)=1,1,0),"")</f>
        <v/>
      </c>
      <c r="S8172" s="0" t="str">
        <f aca="false">IF(L8172=1,IF(COUNTIFS(C$2:C8172,C8172,L$2:L8172,1)=1,1,0),"")</f>
        <v/>
      </c>
      <c r="T8172" s="38" t="str">
        <f aca="false">IF(N8172="","",N8172+ROW()/10000000)</f>
        <v/>
      </c>
      <c r="U8172" s="0" t="str">
        <f aca="false">IF(G8172=1,IF(B8172="",1,0),"")</f>
        <v/>
      </c>
    </row>
    <row r="8173" customFormat="false" ht="15" hidden="false" customHeight="false" outlineLevel="0" collapsed="false">
      <c r="A8173" s="35"/>
      <c r="B8173" s="35"/>
      <c r="G8173" s="0" t="str">
        <f aca="false">IF(A8173="","",IF(AND(A8173&gt;=Debut,A8173&lt;Fin),1,0))</f>
        <v/>
      </c>
      <c r="H8173" s="0" t="str">
        <f aca="false">IF(G8173=1,INT(ROUND((A8173-Debut)*86400,0)/600),"")</f>
        <v/>
      </c>
      <c r="I8173" s="0" t="str">
        <f aca="false">IF(G8173=1,INT(ROUND((A8173-Debut)*86400,0)/3600),"")</f>
        <v/>
      </c>
      <c r="J8173" s="0" t="str">
        <f aca="false">IF(OR(A8173="",B8173=""),"",ROUND((B8173-A8173)*86400,0))</f>
        <v/>
      </c>
      <c r="K8173" s="37" t="str">
        <f aca="false">IF(G8173=1,IF(COUNTIFS($C:$C,C8173,$G:$G,1,$A:$A,"&gt;="&amp;(A8173-FenetreInterm/86400),$A:$A,"&lt;="&amp;A8173)&gt;=NbInterm,1,0),"")</f>
        <v/>
      </c>
      <c r="L8173" s="37" t="str">
        <f aca="false">IF(G8173=1,IF(B8173="",0,IF(J8173&lt;SeuilFugitive,1,0)),"")</f>
        <v/>
      </c>
      <c r="M8173" s="37" t="str">
        <f aca="false">IF(G8173=1,IF(B8173="",IF((Fin-A8173)*24&gt;SeuilFigee,1,0),IF(J8173&gt;SeuilFigee*3600,1,0)),"")</f>
        <v/>
      </c>
      <c r="N8173" s="0" t="str">
        <f aca="false">IF(G8173=1,IF(COUNTIF(H$2:H8173,H8173)=1,COUNTIF($H:$H,H8173),""),"")</f>
        <v/>
      </c>
      <c r="O8173" s="0" t="str">
        <f aca="false">IF(G8173=1,IF(COUNTIF(I$2:I8173,I8173)=1,COUNTIF($I:$I,I8173),""),"")</f>
        <v/>
      </c>
      <c r="P8173" s="38" t="str">
        <f aca="false">IF(G8173=1,IF(COUNTIFS(C$2:C8173,C8173,G$2:G8173,1)=1,COUNTIFS($C:$C,C8173,$G:$G,1)+ROW()/10000000,""),"")</f>
        <v/>
      </c>
      <c r="Q8173" s="0" t="str">
        <f aca="false">IF(K8173=1,IF(COUNTIFS(C$2:C8173,C8173,K$2:K8173,1)=1,1,0),"")</f>
        <v/>
      </c>
      <c r="R8173" s="0" t="str">
        <f aca="false">IF(M8173=1,IF(COUNTIFS(C$2:C8173,C8173,M$2:M8173,1)=1,1,0),"")</f>
        <v/>
      </c>
      <c r="S8173" s="0" t="str">
        <f aca="false">IF(L8173=1,IF(COUNTIFS(C$2:C8173,C8173,L$2:L8173,1)=1,1,0),"")</f>
        <v/>
      </c>
      <c r="T8173" s="38" t="str">
        <f aca="false">IF(N8173="","",N8173+ROW()/10000000)</f>
        <v/>
      </c>
      <c r="U8173" s="0" t="str">
        <f aca="false">IF(G8173=1,IF(B8173="",1,0),"")</f>
        <v/>
      </c>
    </row>
    <row r="8174" customFormat="false" ht="15" hidden="false" customHeight="false" outlineLevel="0" collapsed="false">
      <c r="A8174" s="35"/>
      <c r="B8174" s="35"/>
      <c r="G8174" s="0" t="str">
        <f aca="false">IF(A8174="","",IF(AND(A8174&gt;=Debut,A8174&lt;Fin),1,0))</f>
        <v/>
      </c>
      <c r="H8174" s="0" t="str">
        <f aca="false">IF(G8174=1,INT(ROUND((A8174-Debut)*86400,0)/600),"")</f>
        <v/>
      </c>
      <c r="I8174" s="0" t="str">
        <f aca="false">IF(G8174=1,INT(ROUND((A8174-Debut)*86400,0)/3600),"")</f>
        <v/>
      </c>
      <c r="J8174" s="0" t="str">
        <f aca="false">IF(OR(A8174="",B8174=""),"",ROUND((B8174-A8174)*86400,0))</f>
        <v/>
      </c>
      <c r="K8174" s="37" t="str">
        <f aca="false">IF(G8174=1,IF(COUNTIFS($C:$C,C8174,$G:$G,1,$A:$A,"&gt;="&amp;(A8174-FenetreInterm/86400),$A:$A,"&lt;="&amp;A8174)&gt;=NbInterm,1,0),"")</f>
        <v/>
      </c>
      <c r="L8174" s="37" t="str">
        <f aca="false">IF(G8174=1,IF(B8174="",0,IF(J8174&lt;SeuilFugitive,1,0)),"")</f>
        <v/>
      </c>
      <c r="M8174" s="37" t="str">
        <f aca="false">IF(G8174=1,IF(B8174="",IF((Fin-A8174)*24&gt;SeuilFigee,1,0),IF(J8174&gt;SeuilFigee*3600,1,0)),"")</f>
        <v/>
      </c>
      <c r="N8174" s="0" t="str">
        <f aca="false">IF(G8174=1,IF(COUNTIF(H$2:H8174,H8174)=1,COUNTIF($H:$H,H8174),""),"")</f>
        <v/>
      </c>
      <c r="O8174" s="0" t="str">
        <f aca="false">IF(G8174=1,IF(COUNTIF(I$2:I8174,I8174)=1,COUNTIF($I:$I,I8174),""),"")</f>
        <v/>
      </c>
      <c r="P8174" s="38" t="str">
        <f aca="false">IF(G8174=1,IF(COUNTIFS(C$2:C8174,C8174,G$2:G8174,1)=1,COUNTIFS($C:$C,C8174,$G:$G,1)+ROW()/10000000,""),"")</f>
        <v/>
      </c>
      <c r="Q8174" s="0" t="str">
        <f aca="false">IF(K8174=1,IF(COUNTIFS(C$2:C8174,C8174,K$2:K8174,1)=1,1,0),"")</f>
        <v/>
      </c>
      <c r="R8174" s="0" t="str">
        <f aca="false">IF(M8174=1,IF(COUNTIFS(C$2:C8174,C8174,M$2:M8174,1)=1,1,0),"")</f>
        <v/>
      </c>
      <c r="S8174" s="0" t="str">
        <f aca="false">IF(L8174=1,IF(COUNTIFS(C$2:C8174,C8174,L$2:L8174,1)=1,1,0),"")</f>
        <v/>
      </c>
      <c r="T8174" s="38" t="str">
        <f aca="false">IF(N8174="","",N8174+ROW()/10000000)</f>
        <v/>
      </c>
      <c r="U8174" s="0" t="str">
        <f aca="false">IF(G8174=1,IF(B8174="",1,0),"")</f>
        <v/>
      </c>
    </row>
    <row r="8175" customFormat="false" ht="15" hidden="false" customHeight="false" outlineLevel="0" collapsed="false">
      <c r="A8175" s="35"/>
      <c r="B8175" s="35"/>
      <c r="G8175" s="0" t="str">
        <f aca="false">IF(A8175="","",IF(AND(A8175&gt;=Debut,A8175&lt;Fin),1,0))</f>
        <v/>
      </c>
      <c r="H8175" s="0" t="str">
        <f aca="false">IF(G8175=1,INT(ROUND((A8175-Debut)*86400,0)/600),"")</f>
        <v/>
      </c>
      <c r="I8175" s="0" t="str">
        <f aca="false">IF(G8175=1,INT(ROUND((A8175-Debut)*86400,0)/3600),"")</f>
        <v/>
      </c>
      <c r="J8175" s="0" t="str">
        <f aca="false">IF(OR(A8175="",B8175=""),"",ROUND((B8175-A8175)*86400,0))</f>
        <v/>
      </c>
      <c r="K8175" s="37" t="str">
        <f aca="false">IF(G8175=1,IF(COUNTIFS($C:$C,C8175,$G:$G,1,$A:$A,"&gt;="&amp;(A8175-FenetreInterm/86400),$A:$A,"&lt;="&amp;A8175)&gt;=NbInterm,1,0),"")</f>
        <v/>
      </c>
      <c r="L8175" s="37" t="str">
        <f aca="false">IF(G8175=1,IF(B8175="",0,IF(J8175&lt;SeuilFugitive,1,0)),"")</f>
        <v/>
      </c>
      <c r="M8175" s="37" t="str">
        <f aca="false">IF(G8175=1,IF(B8175="",IF((Fin-A8175)*24&gt;SeuilFigee,1,0),IF(J8175&gt;SeuilFigee*3600,1,0)),"")</f>
        <v/>
      </c>
      <c r="N8175" s="0" t="str">
        <f aca="false">IF(G8175=1,IF(COUNTIF(H$2:H8175,H8175)=1,COUNTIF($H:$H,H8175),""),"")</f>
        <v/>
      </c>
      <c r="O8175" s="0" t="str">
        <f aca="false">IF(G8175=1,IF(COUNTIF(I$2:I8175,I8175)=1,COUNTIF($I:$I,I8175),""),"")</f>
        <v/>
      </c>
      <c r="P8175" s="38" t="str">
        <f aca="false">IF(G8175=1,IF(COUNTIFS(C$2:C8175,C8175,G$2:G8175,1)=1,COUNTIFS($C:$C,C8175,$G:$G,1)+ROW()/10000000,""),"")</f>
        <v/>
      </c>
      <c r="Q8175" s="0" t="str">
        <f aca="false">IF(K8175=1,IF(COUNTIFS(C$2:C8175,C8175,K$2:K8175,1)=1,1,0),"")</f>
        <v/>
      </c>
      <c r="R8175" s="0" t="str">
        <f aca="false">IF(M8175=1,IF(COUNTIFS(C$2:C8175,C8175,M$2:M8175,1)=1,1,0),"")</f>
        <v/>
      </c>
      <c r="S8175" s="0" t="str">
        <f aca="false">IF(L8175=1,IF(COUNTIFS(C$2:C8175,C8175,L$2:L8175,1)=1,1,0),"")</f>
        <v/>
      </c>
      <c r="T8175" s="38" t="str">
        <f aca="false">IF(N8175="","",N8175+ROW()/10000000)</f>
        <v/>
      </c>
      <c r="U8175" s="0" t="str">
        <f aca="false">IF(G8175=1,IF(B8175="",1,0),"")</f>
        <v/>
      </c>
    </row>
    <row r="8176" customFormat="false" ht="15" hidden="false" customHeight="false" outlineLevel="0" collapsed="false">
      <c r="A8176" s="35"/>
      <c r="B8176" s="35"/>
      <c r="G8176" s="0" t="str">
        <f aca="false">IF(A8176="","",IF(AND(A8176&gt;=Debut,A8176&lt;Fin),1,0))</f>
        <v/>
      </c>
      <c r="H8176" s="0" t="str">
        <f aca="false">IF(G8176=1,INT(ROUND((A8176-Debut)*86400,0)/600),"")</f>
        <v/>
      </c>
      <c r="I8176" s="0" t="str">
        <f aca="false">IF(G8176=1,INT(ROUND((A8176-Debut)*86400,0)/3600),"")</f>
        <v/>
      </c>
      <c r="J8176" s="0" t="str">
        <f aca="false">IF(OR(A8176="",B8176=""),"",ROUND((B8176-A8176)*86400,0))</f>
        <v/>
      </c>
      <c r="K8176" s="37" t="str">
        <f aca="false">IF(G8176=1,IF(COUNTIFS($C:$C,C8176,$G:$G,1,$A:$A,"&gt;="&amp;(A8176-FenetreInterm/86400),$A:$A,"&lt;="&amp;A8176)&gt;=NbInterm,1,0),"")</f>
        <v/>
      </c>
      <c r="L8176" s="37" t="str">
        <f aca="false">IF(G8176=1,IF(B8176="",0,IF(J8176&lt;SeuilFugitive,1,0)),"")</f>
        <v/>
      </c>
      <c r="M8176" s="37" t="str">
        <f aca="false">IF(G8176=1,IF(B8176="",IF((Fin-A8176)*24&gt;SeuilFigee,1,0),IF(J8176&gt;SeuilFigee*3600,1,0)),"")</f>
        <v/>
      </c>
      <c r="N8176" s="0" t="str">
        <f aca="false">IF(G8176=1,IF(COUNTIF(H$2:H8176,H8176)=1,COUNTIF($H:$H,H8176),""),"")</f>
        <v/>
      </c>
      <c r="O8176" s="0" t="str">
        <f aca="false">IF(G8176=1,IF(COUNTIF(I$2:I8176,I8176)=1,COUNTIF($I:$I,I8176),""),"")</f>
        <v/>
      </c>
      <c r="P8176" s="38" t="str">
        <f aca="false">IF(G8176=1,IF(COUNTIFS(C$2:C8176,C8176,G$2:G8176,1)=1,COUNTIFS($C:$C,C8176,$G:$G,1)+ROW()/10000000,""),"")</f>
        <v/>
      </c>
      <c r="Q8176" s="0" t="str">
        <f aca="false">IF(K8176=1,IF(COUNTIFS(C$2:C8176,C8176,K$2:K8176,1)=1,1,0),"")</f>
        <v/>
      </c>
      <c r="R8176" s="0" t="str">
        <f aca="false">IF(M8176=1,IF(COUNTIFS(C$2:C8176,C8176,M$2:M8176,1)=1,1,0),"")</f>
        <v/>
      </c>
      <c r="S8176" s="0" t="str">
        <f aca="false">IF(L8176=1,IF(COUNTIFS(C$2:C8176,C8176,L$2:L8176,1)=1,1,0),"")</f>
        <v/>
      </c>
      <c r="T8176" s="38" t="str">
        <f aca="false">IF(N8176="","",N8176+ROW()/10000000)</f>
        <v/>
      </c>
      <c r="U8176" s="0" t="str">
        <f aca="false">IF(G8176=1,IF(B8176="",1,0),"")</f>
        <v/>
      </c>
    </row>
    <row r="8177" customFormat="false" ht="15" hidden="false" customHeight="false" outlineLevel="0" collapsed="false">
      <c r="A8177" s="35"/>
      <c r="B8177" s="35"/>
      <c r="G8177" s="0" t="str">
        <f aca="false">IF(A8177="","",IF(AND(A8177&gt;=Debut,A8177&lt;Fin),1,0))</f>
        <v/>
      </c>
      <c r="H8177" s="0" t="str">
        <f aca="false">IF(G8177=1,INT(ROUND((A8177-Debut)*86400,0)/600),"")</f>
        <v/>
      </c>
      <c r="I8177" s="0" t="str">
        <f aca="false">IF(G8177=1,INT(ROUND((A8177-Debut)*86400,0)/3600),"")</f>
        <v/>
      </c>
      <c r="J8177" s="0" t="str">
        <f aca="false">IF(OR(A8177="",B8177=""),"",ROUND((B8177-A8177)*86400,0))</f>
        <v/>
      </c>
      <c r="K8177" s="37" t="str">
        <f aca="false">IF(G8177=1,IF(COUNTIFS($C:$C,C8177,$G:$G,1,$A:$A,"&gt;="&amp;(A8177-FenetreInterm/86400),$A:$A,"&lt;="&amp;A8177)&gt;=NbInterm,1,0),"")</f>
        <v/>
      </c>
      <c r="L8177" s="37" t="str">
        <f aca="false">IF(G8177=1,IF(B8177="",0,IF(J8177&lt;SeuilFugitive,1,0)),"")</f>
        <v/>
      </c>
      <c r="M8177" s="37" t="str">
        <f aca="false">IF(G8177=1,IF(B8177="",IF((Fin-A8177)*24&gt;SeuilFigee,1,0),IF(J8177&gt;SeuilFigee*3600,1,0)),"")</f>
        <v/>
      </c>
      <c r="N8177" s="0" t="str">
        <f aca="false">IF(G8177=1,IF(COUNTIF(H$2:H8177,H8177)=1,COUNTIF($H:$H,H8177),""),"")</f>
        <v/>
      </c>
      <c r="O8177" s="0" t="str">
        <f aca="false">IF(G8177=1,IF(COUNTIF(I$2:I8177,I8177)=1,COUNTIF($I:$I,I8177),""),"")</f>
        <v/>
      </c>
      <c r="P8177" s="38" t="str">
        <f aca="false">IF(G8177=1,IF(COUNTIFS(C$2:C8177,C8177,G$2:G8177,1)=1,COUNTIFS($C:$C,C8177,$G:$G,1)+ROW()/10000000,""),"")</f>
        <v/>
      </c>
      <c r="Q8177" s="0" t="str">
        <f aca="false">IF(K8177=1,IF(COUNTIFS(C$2:C8177,C8177,K$2:K8177,1)=1,1,0),"")</f>
        <v/>
      </c>
      <c r="R8177" s="0" t="str">
        <f aca="false">IF(M8177=1,IF(COUNTIFS(C$2:C8177,C8177,M$2:M8177,1)=1,1,0),"")</f>
        <v/>
      </c>
      <c r="S8177" s="0" t="str">
        <f aca="false">IF(L8177=1,IF(COUNTIFS(C$2:C8177,C8177,L$2:L8177,1)=1,1,0),"")</f>
        <v/>
      </c>
      <c r="T8177" s="38" t="str">
        <f aca="false">IF(N8177="","",N8177+ROW()/10000000)</f>
        <v/>
      </c>
      <c r="U8177" s="0" t="str">
        <f aca="false">IF(G8177=1,IF(B8177="",1,0),"")</f>
        <v/>
      </c>
    </row>
    <row r="8178" customFormat="false" ht="15" hidden="false" customHeight="false" outlineLevel="0" collapsed="false">
      <c r="A8178" s="35"/>
      <c r="B8178" s="35"/>
      <c r="G8178" s="0" t="str">
        <f aca="false">IF(A8178="","",IF(AND(A8178&gt;=Debut,A8178&lt;Fin),1,0))</f>
        <v/>
      </c>
      <c r="H8178" s="0" t="str">
        <f aca="false">IF(G8178=1,INT(ROUND((A8178-Debut)*86400,0)/600),"")</f>
        <v/>
      </c>
      <c r="I8178" s="0" t="str">
        <f aca="false">IF(G8178=1,INT(ROUND((A8178-Debut)*86400,0)/3600),"")</f>
        <v/>
      </c>
      <c r="J8178" s="0" t="str">
        <f aca="false">IF(OR(A8178="",B8178=""),"",ROUND((B8178-A8178)*86400,0))</f>
        <v/>
      </c>
      <c r="K8178" s="37" t="str">
        <f aca="false">IF(G8178=1,IF(COUNTIFS($C:$C,C8178,$G:$G,1,$A:$A,"&gt;="&amp;(A8178-FenetreInterm/86400),$A:$A,"&lt;="&amp;A8178)&gt;=NbInterm,1,0),"")</f>
        <v/>
      </c>
      <c r="L8178" s="37" t="str">
        <f aca="false">IF(G8178=1,IF(B8178="",0,IF(J8178&lt;SeuilFugitive,1,0)),"")</f>
        <v/>
      </c>
      <c r="M8178" s="37" t="str">
        <f aca="false">IF(G8178=1,IF(B8178="",IF((Fin-A8178)*24&gt;SeuilFigee,1,0),IF(J8178&gt;SeuilFigee*3600,1,0)),"")</f>
        <v/>
      </c>
      <c r="N8178" s="0" t="str">
        <f aca="false">IF(G8178=1,IF(COUNTIF(H$2:H8178,H8178)=1,COUNTIF($H:$H,H8178),""),"")</f>
        <v/>
      </c>
      <c r="O8178" s="0" t="str">
        <f aca="false">IF(G8178=1,IF(COUNTIF(I$2:I8178,I8178)=1,COUNTIF($I:$I,I8178),""),"")</f>
        <v/>
      </c>
      <c r="P8178" s="38" t="str">
        <f aca="false">IF(G8178=1,IF(COUNTIFS(C$2:C8178,C8178,G$2:G8178,1)=1,COUNTIFS($C:$C,C8178,$G:$G,1)+ROW()/10000000,""),"")</f>
        <v/>
      </c>
      <c r="Q8178" s="0" t="str">
        <f aca="false">IF(K8178=1,IF(COUNTIFS(C$2:C8178,C8178,K$2:K8178,1)=1,1,0),"")</f>
        <v/>
      </c>
      <c r="R8178" s="0" t="str">
        <f aca="false">IF(M8178=1,IF(COUNTIFS(C$2:C8178,C8178,M$2:M8178,1)=1,1,0),"")</f>
        <v/>
      </c>
      <c r="S8178" s="0" t="str">
        <f aca="false">IF(L8178=1,IF(COUNTIFS(C$2:C8178,C8178,L$2:L8178,1)=1,1,0),"")</f>
        <v/>
      </c>
      <c r="T8178" s="38" t="str">
        <f aca="false">IF(N8178="","",N8178+ROW()/10000000)</f>
        <v/>
      </c>
      <c r="U8178" s="0" t="str">
        <f aca="false">IF(G8178=1,IF(B8178="",1,0),"")</f>
        <v/>
      </c>
    </row>
    <row r="8179" customFormat="false" ht="15" hidden="false" customHeight="false" outlineLevel="0" collapsed="false">
      <c r="A8179" s="35"/>
      <c r="B8179" s="35"/>
      <c r="G8179" s="0" t="str">
        <f aca="false">IF(A8179="","",IF(AND(A8179&gt;=Debut,A8179&lt;Fin),1,0))</f>
        <v/>
      </c>
      <c r="H8179" s="0" t="str">
        <f aca="false">IF(G8179=1,INT(ROUND((A8179-Debut)*86400,0)/600),"")</f>
        <v/>
      </c>
      <c r="I8179" s="0" t="str">
        <f aca="false">IF(G8179=1,INT(ROUND((A8179-Debut)*86400,0)/3600),"")</f>
        <v/>
      </c>
      <c r="J8179" s="0" t="str">
        <f aca="false">IF(OR(A8179="",B8179=""),"",ROUND((B8179-A8179)*86400,0))</f>
        <v/>
      </c>
      <c r="K8179" s="37" t="str">
        <f aca="false">IF(G8179=1,IF(COUNTIFS($C:$C,C8179,$G:$G,1,$A:$A,"&gt;="&amp;(A8179-FenetreInterm/86400),$A:$A,"&lt;="&amp;A8179)&gt;=NbInterm,1,0),"")</f>
        <v/>
      </c>
      <c r="L8179" s="37" t="str">
        <f aca="false">IF(G8179=1,IF(B8179="",0,IF(J8179&lt;SeuilFugitive,1,0)),"")</f>
        <v/>
      </c>
      <c r="M8179" s="37" t="str">
        <f aca="false">IF(G8179=1,IF(B8179="",IF((Fin-A8179)*24&gt;SeuilFigee,1,0),IF(J8179&gt;SeuilFigee*3600,1,0)),"")</f>
        <v/>
      </c>
      <c r="N8179" s="0" t="str">
        <f aca="false">IF(G8179=1,IF(COUNTIF(H$2:H8179,H8179)=1,COUNTIF($H:$H,H8179),""),"")</f>
        <v/>
      </c>
      <c r="O8179" s="0" t="str">
        <f aca="false">IF(G8179=1,IF(COUNTIF(I$2:I8179,I8179)=1,COUNTIF($I:$I,I8179),""),"")</f>
        <v/>
      </c>
      <c r="P8179" s="38" t="str">
        <f aca="false">IF(G8179=1,IF(COUNTIFS(C$2:C8179,C8179,G$2:G8179,1)=1,COUNTIFS($C:$C,C8179,$G:$G,1)+ROW()/10000000,""),"")</f>
        <v/>
      </c>
      <c r="Q8179" s="0" t="str">
        <f aca="false">IF(K8179=1,IF(COUNTIFS(C$2:C8179,C8179,K$2:K8179,1)=1,1,0),"")</f>
        <v/>
      </c>
      <c r="R8179" s="0" t="str">
        <f aca="false">IF(M8179=1,IF(COUNTIFS(C$2:C8179,C8179,M$2:M8179,1)=1,1,0),"")</f>
        <v/>
      </c>
      <c r="S8179" s="0" t="str">
        <f aca="false">IF(L8179=1,IF(COUNTIFS(C$2:C8179,C8179,L$2:L8179,1)=1,1,0),"")</f>
        <v/>
      </c>
      <c r="T8179" s="38" t="str">
        <f aca="false">IF(N8179="","",N8179+ROW()/10000000)</f>
        <v/>
      </c>
      <c r="U8179" s="0" t="str">
        <f aca="false">IF(G8179=1,IF(B8179="",1,0),"")</f>
        <v/>
      </c>
    </row>
    <row r="8180" customFormat="false" ht="15" hidden="false" customHeight="false" outlineLevel="0" collapsed="false">
      <c r="A8180" s="35"/>
      <c r="B8180" s="35"/>
      <c r="G8180" s="0" t="str">
        <f aca="false">IF(A8180="","",IF(AND(A8180&gt;=Debut,A8180&lt;Fin),1,0))</f>
        <v/>
      </c>
      <c r="H8180" s="0" t="str">
        <f aca="false">IF(G8180=1,INT(ROUND((A8180-Debut)*86400,0)/600),"")</f>
        <v/>
      </c>
      <c r="I8180" s="0" t="str">
        <f aca="false">IF(G8180=1,INT(ROUND((A8180-Debut)*86400,0)/3600),"")</f>
        <v/>
      </c>
      <c r="J8180" s="0" t="str">
        <f aca="false">IF(OR(A8180="",B8180=""),"",ROUND((B8180-A8180)*86400,0))</f>
        <v/>
      </c>
      <c r="K8180" s="37" t="str">
        <f aca="false">IF(G8180=1,IF(COUNTIFS($C:$C,C8180,$G:$G,1,$A:$A,"&gt;="&amp;(A8180-FenetreInterm/86400),$A:$A,"&lt;="&amp;A8180)&gt;=NbInterm,1,0),"")</f>
        <v/>
      </c>
      <c r="L8180" s="37" t="str">
        <f aca="false">IF(G8180=1,IF(B8180="",0,IF(J8180&lt;SeuilFugitive,1,0)),"")</f>
        <v/>
      </c>
      <c r="M8180" s="37" t="str">
        <f aca="false">IF(G8180=1,IF(B8180="",IF((Fin-A8180)*24&gt;SeuilFigee,1,0),IF(J8180&gt;SeuilFigee*3600,1,0)),"")</f>
        <v/>
      </c>
      <c r="N8180" s="0" t="str">
        <f aca="false">IF(G8180=1,IF(COUNTIF(H$2:H8180,H8180)=1,COUNTIF($H:$H,H8180),""),"")</f>
        <v/>
      </c>
      <c r="O8180" s="0" t="str">
        <f aca="false">IF(G8180=1,IF(COUNTIF(I$2:I8180,I8180)=1,COUNTIF($I:$I,I8180),""),"")</f>
        <v/>
      </c>
      <c r="P8180" s="38" t="str">
        <f aca="false">IF(G8180=1,IF(COUNTIFS(C$2:C8180,C8180,G$2:G8180,1)=1,COUNTIFS($C:$C,C8180,$G:$G,1)+ROW()/10000000,""),"")</f>
        <v/>
      </c>
      <c r="Q8180" s="0" t="str">
        <f aca="false">IF(K8180=1,IF(COUNTIFS(C$2:C8180,C8180,K$2:K8180,1)=1,1,0),"")</f>
        <v/>
      </c>
      <c r="R8180" s="0" t="str">
        <f aca="false">IF(M8180=1,IF(COUNTIFS(C$2:C8180,C8180,M$2:M8180,1)=1,1,0),"")</f>
        <v/>
      </c>
      <c r="S8180" s="0" t="str">
        <f aca="false">IF(L8180=1,IF(COUNTIFS(C$2:C8180,C8180,L$2:L8180,1)=1,1,0),"")</f>
        <v/>
      </c>
      <c r="T8180" s="38" t="str">
        <f aca="false">IF(N8180="","",N8180+ROW()/10000000)</f>
        <v/>
      </c>
      <c r="U8180" s="0" t="str">
        <f aca="false">IF(G8180=1,IF(B8180="",1,0),"")</f>
        <v/>
      </c>
    </row>
    <row r="8181" customFormat="false" ht="15" hidden="false" customHeight="false" outlineLevel="0" collapsed="false">
      <c r="A8181" s="35"/>
      <c r="B8181" s="35"/>
      <c r="G8181" s="0" t="str">
        <f aca="false">IF(A8181="","",IF(AND(A8181&gt;=Debut,A8181&lt;Fin),1,0))</f>
        <v/>
      </c>
      <c r="H8181" s="0" t="str">
        <f aca="false">IF(G8181=1,INT(ROUND((A8181-Debut)*86400,0)/600),"")</f>
        <v/>
      </c>
      <c r="I8181" s="0" t="str">
        <f aca="false">IF(G8181=1,INT(ROUND((A8181-Debut)*86400,0)/3600),"")</f>
        <v/>
      </c>
      <c r="J8181" s="0" t="str">
        <f aca="false">IF(OR(A8181="",B8181=""),"",ROUND((B8181-A8181)*86400,0))</f>
        <v/>
      </c>
      <c r="K8181" s="37" t="str">
        <f aca="false">IF(G8181=1,IF(COUNTIFS($C:$C,C8181,$G:$G,1,$A:$A,"&gt;="&amp;(A8181-FenetreInterm/86400),$A:$A,"&lt;="&amp;A8181)&gt;=NbInterm,1,0),"")</f>
        <v/>
      </c>
      <c r="L8181" s="37" t="str">
        <f aca="false">IF(G8181=1,IF(B8181="",0,IF(J8181&lt;SeuilFugitive,1,0)),"")</f>
        <v/>
      </c>
      <c r="M8181" s="37" t="str">
        <f aca="false">IF(G8181=1,IF(B8181="",IF((Fin-A8181)*24&gt;SeuilFigee,1,0),IF(J8181&gt;SeuilFigee*3600,1,0)),"")</f>
        <v/>
      </c>
      <c r="N8181" s="0" t="str">
        <f aca="false">IF(G8181=1,IF(COUNTIF(H$2:H8181,H8181)=1,COUNTIF($H:$H,H8181),""),"")</f>
        <v/>
      </c>
      <c r="O8181" s="0" t="str">
        <f aca="false">IF(G8181=1,IF(COUNTIF(I$2:I8181,I8181)=1,COUNTIF($I:$I,I8181),""),"")</f>
        <v/>
      </c>
      <c r="P8181" s="38" t="str">
        <f aca="false">IF(G8181=1,IF(COUNTIFS(C$2:C8181,C8181,G$2:G8181,1)=1,COUNTIFS($C:$C,C8181,$G:$G,1)+ROW()/10000000,""),"")</f>
        <v/>
      </c>
      <c r="Q8181" s="0" t="str">
        <f aca="false">IF(K8181=1,IF(COUNTIFS(C$2:C8181,C8181,K$2:K8181,1)=1,1,0),"")</f>
        <v/>
      </c>
      <c r="R8181" s="0" t="str">
        <f aca="false">IF(M8181=1,IF(COUNTIFS(C$2:C8181,C8181,M$2:M8181,1)=1,1,0),"")</f>
        <v/>
      </c>
      <c r="S8181" s="0" t="str">
        <f aca="false">IF(L8181=1,IF(COUNTIFS(C$2:C8181,C8181,L$2:L8181,1)=1,1,0),"")</f>
        <v/>
      </c>
      <c r="T8181" s="38" t="str">
        <f aca="false">IF(N8181="","",N8181+ROW()/10000000)</f>
        <v/>
      </c>
      <c r="U8181" s="0" t="str">
        <f aca="false">IF(G8181=1,IF(B8181="",1,0),"")</f>
        <v/>
      </c>
    </row>
    <row r="8182" customFormat="false" ht="15" hidden="false" customHeight="false" outlineLevel="0" collapsed="false">
      <c r="A8182" s="35"/>
      <c r="B8182" s="35"/>
      <c r="G8182" s="0" t="str">
        <f aca="false">IF(A8182="","",IF(AND(A8182&gt;=Debut,A8182&lt;Fin),1,0))</f>
        <v/>
      </c>
      <c r="H8182" s="0" t="str">
        <f aca="false">IF(G8182=1,INT(ROUND((A8182-Debut)*86400,0)/600),"")</f>
        <v/>
      </c>
      <c r="I8182" s="0" t="str">
        <f aca="false">IF(G8182=1,INT(ROUND((A8182-Debut)*86400,0)/3600),"")</f>
        <v/>
      </c>
      <c r="J8182" s="0" t="str">
        <f aca="false">IF(OR(A8182="",B8182=""),"",ROUND((B8182-A8182)*86400,0))</f>
        <v/>
      </c>
      <c r="K8182" s="37" t="str">
        <f aca="false">IF(G8182=1,IF(COUNTIFS($C:$C,C8182,$G:$G,1,$A:$A,"&gt;="&amp;(A8182-FenetreInterm/86400),$A:$A,"&lt;="&amp;A8182)&gt;=NbInterm,1,0),"")</f>
        <v/>
      </c>
      <c r="L8182" s="37" t="str">
        <f aca="false">IF(G8182=1,IF(B8182="",0,IF(J8182&lt;SeuilFugitive,1,0)),"")</f>
        <v/>
      </c>
      <c r="M8182" s="37" t="str">
        <f aca="false">IF(G8182=1,IF(B8182="",IF((Fin-A8182)*24&gt;SeuilFigee,1,0),IF(J8182&gt;SeuilFigee*3600,1,0)),"")</f>
        <v/>
      </c>
      <c r="N8182" s="0" t="str">
        <f aca="false">IF(G8182=1,IF(COUNTIF(H$2:H8182,H8182)=1,COUNTIF($H:$H,H8182),""),"")</f>
        <v/>
      </c>
      <c r="O8182" s="0" t="str">
        <f aca="false">IF(G8182=1,IF(COUNTIF(I$2:I8182,I8182)=1,COUNTIF($I:$I,I8182),""),"")</f>
        <v/>
      </c>
      <c r="P8182" s="38" t="str">
        <f aca="false">IF(G8182=1,IF(COUNTIFS(C$2:C8182,C8182,G$2:G8182,1)=1,COUNTIFS($C:$C,C8182,$G:$G,1)+ROW()/10000000,""),"")</f>
        <v/>
      </c>
      <c r="Q8182" s="0" t="str">
        <f aca="false">IF(K8182=1,IF(COUNTIFS(C$2:C8182,C8182,K$2:K8182,1)=1,1,0),"")</f>
        <v/>
      </c>
      <c r="R8182" s="0" t="str">
        <f aca="false">IF(M8182=1,IF(COUNTIFS(C$2:C8182,C8182,M$2:M8182,1)=1,1,0),"")</f>
        <v/>
      </c>
      <c r="S8182" s="0" t="str">
        <f aca="false">IF(L8182=1,IF(COUNTIFS(C$2:C8182,C8182,L$2:L8182,1)=1,1,0),"")</f>
        <v/>
      </c>
      <c r="T8182" s="38" t="str">
        <f aca="false">IF(N8182="","",N8182+ROW()/10000000)</f>
        <v/>
      </c>
      <c r="U8182" s="0" t="str">
        <f aca="false">IF(G8182=1,IF(B8182="",1,0),"")</f>
        <v/>
      </c>
    </row>
    <row r="8183" customFormat="false" ht="15" hidden="false" customHeight="false" outlineLevel="0" collapsed="false">
      <c r="A8183" s="35"/>
      <c r="B8183" s="35"/>
      <c r="G8183" s="0" t="str">
        <f aca="false">IF(A8183="","",IF(AND(A8183&gt;=Debut,A8183&lt;Fin),1,0))</f>
        <v/>
      </c>
      <c r="H8183" s="0" t="str">
        <f aca="false">IF(G8183=1,INT(ROUND((A8183-Debut)*86400,0)/600),"")</f>
        <v/>
      </c>
      <c r="I8183" s="0" t="str">
        <f aca="false">IF(G8183=1,INT(ROUND((A8183-Debut)*86400,0)/3600),"")</f>
        <v/>
      </c>
      <c r="J8183" s="0" t="str">
        <f aca="false">IF(OR(A8183="",B8183=""),"",ROUND((B8183-A8183)*86400,0))</f>
        <v/>
      </c>
      <c r="K8183" s="37" t="str">
        <f aca="false">IF(G8183=1,IF(COUNTIFS($C:$C,C8183,$G:$G,1,$A:$A,"&gt;="&amp;(A8183-FenetreInterm/86400),$A:$A,"&lt;="&amp;A8183)&gt;=NbInterm,1,0),"")</f>
        <v/>
      </c>
      <c r="L8183" s="37" t="str">
        <f aca="false">IF(G8183=1,IF(B8183="",0,IF(J8183&lt;SeuilFugitive,1,0)),"")</f>
        <v/>
      </c>
      <c r="M8183" s="37" t="str">
        <f aca="false">IF(G8183=1,IF(B8183="",IF((Fin-A8183)*24&gt;SeuilFigee,1,0),IF(J8183&gt;SeuilFigee*3600,1,0)),"")</f>
        <v/>
      </c>
      <c r="N8183" s="0" t="str">
        <f aca="false">IF(G8183=1,IF(COUNTIF(H$2:H8183,H8183)=1,COUNTIF($H:$H,H8183),""),"")</f>
        <v/>
      </c>
      <c r="O8183" s="0" t="str">
        <f aca="false">IF(G8183=1,IF(COUNTIF(I$2:I8183,I8183)=1,COUNTIF($I:$I,I8183),""),"")</f>
        <v/>
      </c>
      <c r="P8183" s="38" t="str">
        <f aca="false">IF(G8183=1,IF(COUNTIFS(C$2:C8183,C8183,G$2:G8183,1)=1,COUNTIFS($C:$C,C8183,$G:$G,1)+ROW()/10000000,""),"")</f>
        <v/>
      </c>
      <c r="Q8183" s="0" t="str">
        <f aca="false">IF(K8183=1,IF(COUNTIFS(C$2:C8183,C8183,K$2:K8183,1)=1,1,0),"")</f>
        <v/>
      </c>
      <c r="R8183" s="0" t="str">
        <f aca="false">IF(M8183=1,IF(COUNTIFS(C$2:C8183,C8183,M$2:M8183,1)=1,1,0),"")</f>
        <v/>
      </c>
      <c r="S8183" s="0" t="str">
        <f aca="false">IF(L8183=1,IF(COUNTIFS(C$2:C8183,C8183,L$2:L8183,1)=1,1,0),"")</f>
        <v/>
      </c>
      <c r="T8183" s="38" t="str">
        <f aca="false">IF(N8183="","",N8183+ROW()/10000000)</f>
        <v/>
      </c>
      <c r="U8183" s="0" t="str">
        <f aca="false">IF(G8183=1,IF(B8183="",1,0),"")</f>
        <v/>
      </c>
    </row>
    <row r="8184" customFormat="false" ht="15" hidden="false" customHeight="false" outlineLevel="0" collapsed="false">
      <c r="A8184" s="35"/>
      <c r="B8184" s="35"/>
      <c r="G8184" s="0" t="str">
        <f aca="false">IF(A8184="","",IF(AND(A8184&gt;=Debut,A8184&lt;Fin),1,0))</f>
        <v/>
      </c>
      <c r="H8184" s="0" t="str">
        <f aca="false">IF(G8184=1,INT(ROUND((A8184-Debut)*86400,0)/600),"")</f>
        <v/>
      </c>
      <c r="I8184" s="0" t="str">
        <f aca="false">IF(G8184=1,INT(ROUND((A8184-Debut)*86400,0)/3600),"")</f>
        <v/>
      </c>
      <c r="J8184" s="0" t="str">
        <f aca="false">IF(OR(A8184="",B8184=""),"",ROUND((B8184-A8184)*86400,0))</f>
        <v/>
      </c>
      <c r="K8184" s="37" t="str">
        <f aca="false">IF(G8184=1,IF(COUNTIFS($C:$C,C8184,$G:$G,1,$A:$A,"&gt;="&amp;(A8184-FenetreInterm/86400),$A:$A,"&lt;="&amp;A8184)&gt;=NbInterm,1,0),"")</f>
        <v/>
      </c>
      <c r="L8184" s="37" t="str">
        <f aca="false">IF(G8184=1,IF(B8184="",0,IF(J8184&lt;SeuilFugitive,1,0)),"")</f>
        <v/>
      </c>
      <c r="M8184" s="37" t="str">
        <f aca="false">IF(G8184=1,IF(B8184="",IF((Fin-A8184)*24&gt;SeuilFigee,1,0),IF(J8184&gt;SeuilFigee*3600,1,0)),"")</f>
        <v/>
      </c>
      <c r="N8184" s="0" t="str">
        <f aca="false">IF(G8184=1,IF(COUNTIF(H$2:H8184,H8184)=1,COUNTIF($H:$H,H8184),""),"")</f>
        <v/>
      </c>
      <c r="O8184" s="0" t="str">
        <f aca="false">IF(G8184=1,IF(COUNTIF(I$2:I8184,I8184)=1,COUNTIF($I:$I,I8184),""),"")</f>
        <v/>
      </c>
      <c r="P8184" s="38" t="str">
        <f aca="false">IF(G8184=1,IF(COUNTIFS(C$2:C8184,C8184,G$2:G8184,1)=1,COUNTIFS($C:$C,C8184,$G:$G,1)+ROW()/10000000,""),"")</f>
        <v/>
      </c>
      <c r="Q8184" s="0" t="str">
        <f aca="false">IF(K8184=1,IF(COUNTIFS(C$2:C8184,C8184,K$2:K8184,1)=1,1,0),"")</f>
        <v/>
      </c>
      <c r="R8184" s="0" t="str">
        <f aca="false">IF(M8184=1,IF(COUNTIFS(C$2:C8184,C8184,M$2:M8184,1)=1,1,0),"")</f>
        <v/>
      </c>
      <c r="S8184" s="0" t="str">
        <f aca="false">IF(L8184=1,IF(COUNTIFS(C$2:C8184,C8184,L$2:L8184,1)=1,1,0),"")</f>
        <v/>
      </c>
      <c r="T8184" s="38" t="str">
        <f aca="false">IF(N8184="","",N8184+ROW()/10000000)</f>
        <v/>
      </c>
      <c r="U8184" s="0" t="str">
        <f aca="false">IF(G8184=1,IF(B8184="",1,0),"")</f>
        <v/>
      </c>
    </row>
    <row r="8185" customFormat="false" ht="15" hidden="false" customHeight="false" outlineLevel="0" collapsed="false">
      <c r="A8185" s="35"/>
      <c r="B8185" s="35"/>
      <c r="G8185" s="0" t="str">
        <f aca="false">IF(A8185="","",IF(AND(A8185&gt;=Debut,A8185&lt;Fin),1,0))</f>
        <v/>
      </c>
      <c r="H8185" s="0" t="str">
        <f aca="false">IF(G8185=1,INT(ROUND((A8185-Debut)*86400,0)/600),"")</f>
        <v/>
      </c>
      <c r="I8185" s="0" t="str">
        <f aca="false">IF(G8185=1,INT(ROUND((A8185-Debut)*86400,0)/3600),"")</f>
        <v/>
      </c>
      <c r="J8185" s="0" t="str">
        <f aca="false">IF(OR(A8185="",B8185=""),"",ROUND((B8185-A8185)*86400,0))</f>
        <v/>
      </c>
      <c r="K8185" s="37" t="str">
        <f aca="false">IF(G8185=1,IF(COUNTIFS($C:$C,C8185,$G:$G,1,$A:$A,"&gt;="&amp;(A8185-FenetreInterm/86400),$A:$A,"&lt;="&amp;A8185)&gt;=NbInterm,1,0),"")</f>
        <v/>
      </c>
      <c r="L8185" s="37" t="str">
        <f aca="false">IF(G8185=1,IF(B8185="",0,IF(J8185&lt;SeuilFugitive,1,0)),"")</f>
        <v/>
      </c>
      <c r="M8185" s="37" t="str">
        <f aca="false">IF(G8185=1,IF(B8185="",IF((Fin-A8185)*24&gt;SeuilFigee,1,0),IF(J8185&gt;SeuilFigee*3600,1,0)),"")</f>
        <v/>
      </c>
      <c r="N8185" s="0" t="str">
        <f aca="false">IF(G8185=1,IF(COUNTIF(H$2:H8185,H8185)=1,COUNTIF($H:$H,H8185),""),"")</f>
        <v/>
      </c>
      <c r="O8185" s="0" t="str">
        <f aca="false">IF(G8185=1,IF(COUNTIF(I$2:I8185,I8185)=1,COUNTIF($I:$I,I8185),""),"")</f>
        <v/>
      </c>
      <c r="P8185" s="38" t="str">
        <f aca="false">IF(G8185=1,IF(COUNTIFS(C$2:C8185,C8185,G$2:G8185,1)=1,COUNTIFS($C:$C,C8185,$G:$G,1)+ROW()/10000000,""),"")</f>
        <v/>
      </c>
      <c r="Q8185" s="0" t="str">
        <f aca="false">IF(K8185=1,IF(COUNTIFS(C$2:C8185,C8185,K$2:K8185,1)=1,1,0),"")</f>
        <v/>
      </c>
      <c r="R8185" s="0" t="str">
        <f aca="false">IF(M8185=1,IF(COUNTIFS(C$2:C8185,C8185,M$2:M8185,1)=1,1,0),"")</f>
        <v/>
      </c>
      <c r="S8185" s="0" t="str">
        <f aca="false">IF(L8185=1,IF(COUNTIFS(C$2:C8185,C8185,L$2:L8185,1)=1,1,0),"")</f>
        <v/>
      </c>
      <c r="T8185" s="38" t="str">
        <f aca="false">IF(N8185="","",N8185+ROW()/10000000)</f>
        <v/>
      </c>
      <c r="U8185" s="0" t="str">
        <f aca="false">IF(G8185=1,IF(B8185="",1,0),"")</f>
        <v/>
      </c>
    </row>
    <row r="8186" customFormat="false" ht="15" hidden="false" customHeight="false" outlineLevel="0" collapsed="false">
      <c r="A8186" s="35"/>
      <c r="B8186" s="35"/>
      <c r="G8186" s="0" t="str">
        <f aca="false">IF(A8186="","",IF(AND(A8186&gt;=Debut,A8186&lt;Fin),1,0))</f>
        <v/>
      </c>
      <c r="H8186" s="0" t="str">
        <f aca="false">IF(G8186=1,INT(ROUND((A8186-Debut)*86400,0)/600),"")</f>
        <v/>
      </c>
      <c r="I8186" s="0" t="str">
        <f aca="false">IF(G8186=1,INT(ROUND((A8186-Debut)*86400,0)/3600),"")</f>
        <v/>
      </c>
      <c r="J8186" s="0" t="str">
        <f aca="false">IF(OR(A8186="",B8186=""),"",ROUND((B8186-A8186)*86400,0))</f>
        <v/>
      </c>
      <c r="K8186" s="37" t="str">
        <f aca="false">IF(G8186=1,IF(COUNTIFS($C:$C,C8186,$G:$G,1,$A:$A,"&gt;="&amp;(A8186-FenetreInterm/86400),$A:$A,"&lt;="&amp;A8186)&gt;=NbInterm,1,0),"")</f>
        <v/>
      </c>
      <c r="L8186" s="37" t="str">
        <f aca="false">IF(G8186=1,IF(B8186="",0,IF(J8186&lt;SeuilFugitive,1,0)),"")</f>
        <v/>
      </c>
      <c r="M8186" s="37" t="str">
        <f aca="false">IF(G8186=1,IF(B8186="",IF((Fin-A8186)*24&gt;SeuilFigee,1,0),IF(J8186&gt;SeuilFigee*3600,1,0)),"")</f>
        <v/>
      </c>
      <c r="N8186" s="0" t="str">
        <f aca="false">IF(G8186=1,IF(COUNTIF(H$2:H8186,H8186)=1,COUNTIF($H:$H,H8186),""),"")</f>
        <v/>
      </c>
      <c r="O8186" s="0" t="str">
        <f aca="false">IF(G8186=1,IF(COUNTIF(I$2:I8186,I8186)=1,COUNTIF($I:$I,I8186),""),"")</f>
        <v/>
      </c>
      <c r="P8186" s="38" t="str">
        <f aca="false">IF(G8186=1,IF(COUNTIFS(C$2:C8186,C8186,G$2:G8186,1)=1,COUNTIFS($C:$C,C8186,$G:$G,1)+ROW()/10000000,""),"")</f>
        <v/>
      </c>
      <c r="Q8186" s="0" t="str">
        <f aca="false">IF(K8186=1,IF(COUNTIFS(C$2:C8186,C8186,K$2:K8186,1)=1,1,0),"")</f>
        <v/>
      </c>
      <c r="R8186" s="0" t="str">
        <f aca="false">IF(M8186=1,IF(COUNTIFS(C$2:C8186,C8186,M$2:M8186,1)=1,1,0),"")</f>
        <v/>
      </c>
      <c r="S8186" s="0" t="str">
        <f aca="false">IF(L8186=1,IF(COUNTIFS(C$2:C8186,C8186,L$2:L8186,1)=1,1,0),"")</f>
        <v/>
      </c>
      <c r="T8186" s="38" t="str">
        <f aca="false">IF(N8186="","",N8186+ROW()/10000000)</f>
        <v/>
      </c>
      <c r="U8186" s="0" t="str">
        <f aca="false">IF(G8186=1,IF(B8186="",1,0),"")</f>
        <v/>
      </c>
    </row>
    <row r="8187" customFormat="false" ht="15" hidden="false" customHeight="false" outlineLevel="0" collapsed="false">
      <c r="A8187" s="35"/>
      <c r="B8187" s="35"/>
      <c r="G8187" s="0" t="str">
        <f aca="false">IF(A8187="","",IF(AND(A8187&gt;=Debut,A8187&lt;Fin),1,0))</f>
        <v/>
      </c>
      <c r="H8187" s="0" t="str">
        <f aca="false">IF(G8187=1,INT(ROUND((A8187-Debut)*86400,0)/600),"")</f>
        <v/>
      </c>
      <c r="I8187" s="0" t="str">
        <f aca="false">IF(G8187=1,INT(ROUND((A8187-Debut)*86400,0)/3600),"")</f>
        <v/>
      </c>
      <c r="J8187" s="0" t="str">
        <f aca="false">IF(OR(A8187="",B8187=""),"",ROUND((B8187-A8187)*86400,0))</f>
        <v/>
      </c>
      <c r="K8187" s="37" t="str">
        <f aca="false">IF(G8187=1,IF(COUNTIFS($C:$C,C8187,$G:$G,1,$A:$A,"&gt;="&amp;(A8187-FenetreInterm/86400),$A:$A,"&lt;="&amp;A8187)&gt;=NbInterm,1,0),"")</f>
        <v/>
      </c>
      <c r="L8187" s="37" t="str">
        <f aca="false">IF(G8187=1,IF(B8187="",0,IF(J8187&lt;SeuilFugitive,1,0)),"")</f>
        <v/>
      </c>
      <c r="M8187" s="37" t="str">
        <f aca="false">IF(G8187=1,IF(B8187="",IF((Fin-A8187)*24&gt;SeuilFigee,1,0),IF(J8187&gt;SeuilFigee*3600,1,0)),"")</f>
        <v/>
      </c>
      <c r="N8187" s="0" t="str">
        <f aca="false">IF(G8187=1,IF(COUNTIF(H$2:H8187,H8187)=1,COUNTIF($H:$H,H8187),""),"")</f>
        <v/>
      </c>
      <c r="O8187" s="0" t="str">
        <f aca="false">IF(G8187=1,IF(COUNTIF(I$2:I8187,I8187)=1,COUNTIF($I:$I,I8187),""),"")</f>
        <v/>
      </c>
      <c r="P8187" s="38" t="str">
        <f aca="false">IF(G8187=1,IF(COUNTIFS(C$2:C8187,C8187,G$2:G8187,1)=1,COUNTIFS($C:$C,C8187,$G:$G,1)+ROW()/10000000,""),"")</f>
        <v/>
      </c>
      <c r="Q8187" s="0" t="str">
        <f aca="false">IF(K8187=1,IF(COUNTIFS(C$2:C8187,C8187,K$2:K8187,1)=1,1,0),"")</f>
        <v/>
      </c>
      <c r="R8187" s="0" t="str">
        <f aca="false">IF(M8187=1,IF(COUNTIFS(C$2:C8187,C8187,M$2:M8187,1)=1,1,0),"")</f>
        <v/>
      </c>
      <c r="S8187" s="0" t="str">
        <f aca="false">IF(L8187=1,IF(COUNTIFS(C$2:C8187,C8187,L$2:L8187,1)=1,1,0),"")</f>
        <v/>
      </c>
      <c r="T8187" s="38" t="str">
        <f aca="false">IF(N8187="","",N8187+ROW()/10000000)</f>
        <v/>
      </c>
      <c r="U8187" s="0" t="str">
        <f aca="false">IF(G8187=1,IF(B8187="",1,0),"")</f>
        <v/>
      </c>
    </row>
    <row r="8188" customFormat="false" ht="15" hidden="false" customHeight="false" outlineLevel="0" collapsed="false">
      <c r="A8188" s="35"/>
      <c r="B8188" s="35"/>
      <c r="G8188" s="0" t="str">
        <f aca="false">IF(A8188="","",IF(AND(A8188&gt;=Debut,A8188&lt;Fin),1,0))</f>
        <v/>
      </c>
      <c r="H8188" s="0" t="str">
        <f aca="false">IF(G8188=1,INT(ROUND((A8188-Debut)*86400,0)/600),"")</f>
        <v/>
      </c>
      <c r="I8188" s="0" t="str">
        <f aca="false">IF(G8188=1,INT(ROUND((A8188-Debut)*86400,0)/3600),"")</f>
        <v/>
      </c>
      <c r="J8188" s="0" t="str">
        <f aca="false">IF(OR(A8188="",B8188=""),"",ROUND((B8188-A8188)*86400,0))</f>
        <v/>
      </c>
      <c r="K8188" s="37" t="str">
        <f aca="false">IF(G8188=1,IF(COUNTIFS($C:$C,C8188,$G:$G,1,$A:$A,"&gt;="&amp;(A8188-FenetreInterm/86400),$A:$A,"&lt;="&amp;A8188)&gt;=NbInterm,1,0),"")</f>
        <v/>
      </c>
      <c r="L8188" s="37" t="str">
        <f aca="false">IF(G8188=1,IF(B8188="",0,IF(J8188&lt;SeuilFugitive,1,0)),"")</f>
        <v/>
      </c>
      <c r="M8188" s="37" t="str">
        <f aca="false">IF(G8188=1,IF(B8188="",IF((Fin-A8188)*24&gt;SeuilFigee,1,0),IF(J8188&gt;SeuilFigee*3600,1,0)),"")</f>
        <v/>
      </c>
      <c r="N8188" s="0" t="str">
        <f aca="false">IF(G8188=1,IF(COUNTIF(H$2:H8188,H8188)=1,COUNTIF($H:$H,H8188),""),"")</f>
        <v/>
      </c>
      <c r="O8188" s="0" t="str">
        <f aca="false">IF(G8188=1,IF(COUNTIF(I$2:I8188,I8188)=1,COUNTIF($I:$I,I8188),""),"")</f>
        <v/>
      </c>
      <c r="P8188" s="38" t="str">
        <f aca="false">IF(G8188=1,IF(COUNTIFS(C$2:C8188,C8188,G$2:G8188,1)=1,COUNTIFS($C:$C,C8188,$G:$G,1)+ROW()/10000000,""),"")</f>
        <v/>
      </c>
      <c r="Q8188" s="0" t="str">
        <f aca="false">IF(K8188=1,IF(COUNTIFS(C$2:C8188,C8188,K$2:K8188,1)=1,1,0),"")</f>
        <v/>
      </c>
      <c r="R8188" s="0" t="str">
        <f aca="false">IF(M8188=1,IF(COUNTIFS(C$2:C8188,C8188,M$2:M8188,1)=1,1,0),"")</f>
        <v/>
      </c>
      <c r="S8188" s="0" t="str">
        <f aca="false">IF(L8188=1,IF(COUNTIFS(C$2:C8188,C8188,L$2:L8188,1)=1,1,0),"")</f>
        <v/>
      </c>
      <c r="T8188" s="38" t="str">
        <f aca="false">IF(N8188="","",N8188+ROW()/10000000)</f>
        <v/>
      </c>
      <c r="U8188" s="0" t="str">
        <f aca="false">IF(G8188=1,IF(B8188="",1,0),"")</f>
        <v/>
      </c>
    </row>
    <row r="8189" customFormat="false" ht="15" hidden="false" customHeight="false" outlineLevel="0" collapsed="false">
      <c r="A8189" s="35"/>
      <c r="B8189" s="35"/>
      <c r="G8189" s="0" t="str">
        <f aca="false">IF(A8189="","",IF(AND(A8189&gt;=Debut,A8189&lt;Fin),1,0))</f>
        <v/>
      </c>
      <c r="H8189" s="0" t="str">
        <f aca="false">IF(G8189=1,INT(ROUND((A8189-Debut)*86400,0)/600),"")</f>
        <v/>
      </c>
      <c r="I8189" s="0" t="str">
        <f aca="false">IF(G8189=1,INT(ROUND((A8189-Debut)*86400,0)/3600),"")</f>
        <v/>
      </c>
      <c r="J8189" s="0" t="str">
        <f aca="false">IF(OR(A8189="",B8189=""),"",ROUND((B8189-A8189)*86400,0))</f>
        <v/>
      </c>
      <c r="K8189" s="37" t="str">
        <f aca="false">IF(G8189=1,IF(COUNTIFS($C:$C,C8189,$G:$G,1,$A:$A,"&gt;="&amp;(A8189-FenetreInterm/86400),$A:$A,"&lt;="&amp;A8189)&gt;=NbInterm,1,0),"")</f>
        <v/>
      </c>
      <c r="L8189" s="37" t="str">
        <f aca="false">IF(G8189=1,IF(B8189="",0,IF(J8189&lt;SeuilFugitive,1,0)),"")</f>
        <v/>
      </c>
      <c r="M8189" s="37" t="str">
        <f aca="false">IF(G8189=1,IF(B8189="",IF((Fin-A8189)*24&gt;SeuilFigee,1,0),IF(J8189&gt;SeuilFigee*3600,1,0)),"")</f>
        <v/>
      </c>
      <c r="N8189" s="0" t="str">
        <f aca="false">IF(G8189=1,IF(COUNTIF(H$2:H8189,H8189)=1,COUNTIF($H:$H,H8189),""),"")</f>
        <v/>
      </c>
      <c r="O8189" s="0" t="str">
        <f aca="false">IF(G8189=1,IF(COUNTIF(I$2:I8189,I8189)=1,COUNTIF($I:$I,I8189),""),"")</f>
        <v/>
      </c>
      <c r="P8189" s="38" t="str">
        <f aca="false">IF(G8189=1,IF(COUNTIFS(C$2:C8189,C8189,G$2:G8189,1)=1,COUNTIFS($C:$C,C8189,$G:$G,1)+ROW()/10000000,""),"")</f>
        <v/>
      </c>
      <c r="Q8189" s="0" t="str">
        <f aca="false">IF(K8189=1,IF(COUNTIFS(C$2:C8189,C8189,K$2:K8189,1)=1,1,0),"")</f>
        <v/>
      </c>
      <c r="R8189" s="0" t="str">
        <f aca="false">IF(M8189=1,IF(COUNTIFS(C$2:C8189,C8189,M$2:M8189,1)=1,1,0),"")</f>
        <v/>
      </c>
      <c r="S8189" s="0" t="str">
        <f aca="false">IF(L8189=1,IF(COUNTIFS(C$2:C8189,C8189,L$2:L8189,1)=1,1,0),"")</f>
        <v/>
      </c>
      <c r="T8189" s="38" t="str">
        <f aca="false">IF(N8189="","",N8189+ROW()/10000000)</f>
        <v/>
      </c>
      <c r="U8189" s="0" t="str">
        <f aca="false">IF(G8189=1,IF(B8189="",1,0),"")</f>
        <v/>
      </c>
    </row>
    <row r="8190" customFormat="false" ht="15" hidden="false" customHeight="false" outlineLevel="0" collapsed="false">
      <c r="A8190" s="35"/>
      <c r="B8190" s="35"/>
      <c r="G8190" s="0" t="str">
        <f aca="false">IF(A8190="","",IF(AND(A8190&gt;=Debut,A8190&lt;Fin),1,0))</f>
        <v/>
      </c>
      <c r="H8190" s="0" t="str">
        <f aca="false">IF(G8190=1,INT(ROUND((A8190-Debut)*86400,0)/600),"")</f>
        <v/>
      </c>
      <c r="I8190" s="0" t="str">
        <f aca="false">IF(G8190=1,INT(ROUND((A8190-Debut)*86400,0)/3600),"")</f>
        <v/>
      </c>
      <c r="J8190" s="0" t="str">
        <f aca="false">IF(OR(A8190="",B8190=""),"",ROUND((B8190-A8190)*86400,0))</f>
        <v/>
      </c>
      <c r="K8190" s="37" t="str">
        <f aca="false">IF(G8190=1,IF(COUNTIFS($C:$C,C8190,$G:$G,1,$A:$A,"&gt;="&amp;(A8190-FenetreInterm/86400),$A:$A,"&lt;="&amp;A8190)&gt;=NbInterm,1,0),"")</f>
        <v/>
      </c>
      <c r="L8190" s="37" t="str">
        <f aca="false">IF(G8190=1,IF(B8190="",0,IF(J8190&lt;SeuilFugitive,1,0)),"")</f>
        <v/>
      </c>
      <c r="M8190" s="37" t="str">
        <f aca="false">IF(G8190=1,IF(B8190="",IF((Fin-A8190)*24&gt;SeuilFigee,1,0),IF(J8190&gt;SeuilFigee*3600,1,0)),"")</f>
        <v/>
      </c>
      <c r="N8190" s="0" t="str">
        <f aca="false">IF(G8190=1,IF(COUNTIF(H$2:H8190,H8190)=1,COUNTIF($H:$H,H8190),""),"")</f>
        <v/>
      </c>
      <c r="O8190" s="0" t="str">
        <f aca="false">IF(G8190=1,IF(COUNTIF(I$2:I8190,I8190)=1,COUNTIF($I:$I,I8190),""),"")</f>
        <v/>
      </c>
      <c r="P8190" s="38" t="str">
        <f aca="false">IF(G8190=1,IF(COUNTIFS(C$2:C8190,C8190,G$2:G8190,1)=1,COUNTIFS($C:$C,C8190,$G:$G,1)+ROW()/10000000,""),"")</f>
        <v/>
      </c>
      <c r="Q8190" s="0" t="str">
        <f aca="false">IF(K8190=1,IF(COUNTIFS(C$2:C8190,C8190,K$2:K8190,1)=1,1,0),"")</f>
        <v/>
      </c>
      <c r="R8190" s="0" t="str">
        <f aca="false">IF(M8190=1,IF(COUNTIFS(C$2:C8190,C8190,M$2:M8190,1)=1,1,0),"")</f>
        <v/>
      </c>
      <c r="S8190" s="0" t="str">
        <f aca="false">IF(L8190=1,IF(COUNTIFS(C$2:C8190,C8190,L$2:L8190,1)=1,1,0),"")</f>
        <v/>
      </c>
      <c r="T8190" s="38" t="str">
        <f aca="false">IF(N8190="","",N8190+ROW()/10000000)</f>
        <v/>
      </c>
      <c r="U8190" s="0" t="str">
        <f aca="false">IF(G8190=1,IF(B8190="",1,0),"")</f>
        <v/>
      </c>
    </row>
    <row r="8191" customFormat="false" ht="15" hidden="false" customHeight="false" outlineLevel="0" collapsed="false">
      <c r="A8191" s="35"/>
      <c r="B8191" s="35"/>
      <c r="G8191" s="0" t="str">
        <f aca="false">IF(A8191="","",IF(AND(A8191&gt;=Debut,A8191&lt;Fin),1,0))</f>
        <v/>
      </c>
      <c r="H8191" s="0" t="str">
        <f aca="false">IF(G8191=1,INT(ROUND((A8191-Debut)*86400,0)/600),"")</f>
        <v/>
      </c>
      <c r="I8191" s="0" t="str">
        <f aca="false">IF(G8191=1,INT(ROUND((A8191-Debut)*86400,0)/3600),"")</f>
        <v/>
      </c>
      <c r="J8191" s="0" t="str">
        <f aca="false">IF(OR(A8191="",B8191=""),"",ROUND((B8191-A8191)*86400,0))</f>
        <v/>
      </c>
      <c r="K8191" s="37" t="str">
        <f aca="false">IF(G8191=1,IF(COUNTIFS($C:$C,C8191,$G:$G,1,$A:$A,"&gt;="&amp;(A8191-FenetreInterm/86400),$A:$A,"&lt;="&amp;A8191)&gt;=NbInterm,1,0),"")</f>
        <v/>
      </c>
      <c r="L8191" s="37" t="str">
        <f aca="false">IF(G8191=1,IF(B8191="",0,IF(J8191&lt;SeuilFugitive,1,0)),"")</f>
        <v/>
      </c>
      <c r="M8191" s="37" t="str">
        <f aca="false">IF(G8191=1,IF(B8191="",IF((Fin-A8191)*24&gt;SeuilFigee,1,0),IF(J8191&gt;SeuilFigee*3600,1,0)),"")</f>
        <v/>
      </c>
      <c r="N8191" s="0" t="str">
        <f aca="false">IF(G8191=1,IF(COUNTIF(H$2:H8191,H8191)=1,COUNTIF($H:$H,H8191),""),"")</f>
        <v/>
      </c>
      <c r="O8191" s="0" t="str">
        <f aca="false">IF(G8191=1,IF(COUNTIF(I$2:I8191,I8191)=1,COUNTIF($I:$I,I8191),""),"")</f>
        <v/>
      </c>
      <c r="P8191" s="38" t="str">
        <f aca="false">IF(G8191=1,IF(COUNTIFS(C$2:C8191,C8191,G$2:G8191,1)=1,COUNTIFS($C:$C,C8191,$G:$G,1)+ROW()/10000000,""),"")</f>
        <v/>
      </c>
      <c r="Q8191" s="0" t="str">
        <f aca="false">IF(K8191=1,IF(COUNTIFS(C$2:C8191,C8191,K$2:K8191,1)=1,1,0),"")</f>
        <v/>
      </c>
      <c r="R8191" s="0" t="str">
        <f aca="false">IF(M8191=1,IF(COUNTIFS(C$2:C8191,C8191,M$2:M8191,1)=1,1,0),"")</f>
        <v/>
      </c>
      <c r="S8191" s="0" t="str">
        <f aca="false">IF(L8191=1,IF(COUNTIFS(C$2:C8191,C8191,L$2:L8191,1)=1,1,0),"")</f>
        <v/>
      </c>
      <c r="T8191" s="38" t="str">
        <f aca="false">IF(N8191="","",N8191+ROW()/10000000)</f>
        <v/>
      </c>
      <c r="U8191" s="0" t="str">
        <f aca="false">IF(G8191=1,IF(B8191="",1,0),"")</f>
        <v/>
      </c>
    </row>
    <row r="8192" customFormat="false" ht="15" hidden="false" customHeight="false" outlineLevel="0" collapsed="false">
      <c r="A8192" s="35"/>
      <c r="B8192" s="35"/>
      <c r="G8192" s="0" t="str">
        <f aca="false">IF(A8192="","",IF(AND(A8192&gt;=Debut,A8192&lt;Fin),1,0))</f>
        <v/>
      </c>
      <c r="H8192" s="0" t="str">
        <f aca="false">IF(G8192=1,INT(ROUND((A8192-Debut)*86400,0)/600),"")</f>
        <v/>
      </c>
      <c r="I8192" s="0" t="str">
        <f aca="false">IF(G8192=1,INT(ROUND((A8192-Debut)*86400,0)/3600),"")</f>
        <v/>
      </c>
      <c r="J8192" s="0" t="str">
        <f aca="false">IF(OR(A8192="",B8192=""),"",ROUND((B8192-A8192)*86400,0))</f>
        <v/>
      </c>
      <c r="K8192" s="37" t="str">
        <f aca="false">IF(G8192=1,IF(COUNTIFS($C:$C,C8192,$G:$G,1,$A:$A,"&gt;="&amp;(A8192-FenetreInterm/86400),$A:$A,"&lt;="&amp;A8192)&gt;=NbInterm,1,0),"")</f>
        <v/>
      </c>
      <c r="L8192" s="37" t="str">
        <f aca="false">IF(G8192=1,IF(B8192="",0,IF(J8192&lt;SeuilFugitive,1,0)),"")</f>
        <v/>
      </c>
      <c r="M8192" s="37" t="str">
        <f aca="false">IF(G8192=1,IF(B8192="",IF((Fin-A8192)*24&gt;SeuilFigee,1,0),IF(J8192&gt;SeuilFigee*3600,1,0)),"")</f>
        <v/>
      </c>
      <c r="N8192" s="0" t="str">
        <f aca="false">IF(G8192=1,IF(COUNTIF(H$2:H8192,H8192)=1,COUNTIF($H:$H,H8192),""),"")</f>
        <v/>
      </c>
      <c r="O8192" s="0" t="str">
        <f aca="false">IF(G8192=1,IF(COUNTIF(I$2:I8192,I8192)=1,COUNTIF($I:$I,I8192),""),"")</f>
        <v/>
      </c>
      <c r="P8192" s="38" t="str">
        <f aca="false">IF(G8192=1,IF(COUNTIFS(C$2:C8192,C8192,G$2:G8192,1)=1,COUNTIFS($C:$C,C8192,$G:$G,1)+ROW()/10000000,""),"")</f>
        <v/>
      </c>
      <c r="Q8192" s="0" t="str">
        <f aca="false">IF(K8192=1,IF(COUNTIFS(C$2:C8192,C8192,K$2:K8192,1)=1,1,0),"")</f>
        <v/>
      </c>
      <c r="R8192" s="0" t="str">
        <f aca="false">IF(M8192=1,IF(COUNTIFS(C$2:C8192,C8192,M$2:M8192,1)=1,1,0),"")</f>
        <v/>
      </c>
      <c r="S8192" s="0" t="str">
        <f aca="false">IF(L8192=1,IF(COUNTIFS(C$2:C8192,C8192,L$2:L8192,1)=1,1,0),"")</f>
        <v/>
      </c>
      <c r="T8192" s="38" t="str">
        <f aca="false">IF(N8192="","",N8192+ROW()/10000000)</f>
        <v/>
      </c>
      <c r="U8192" s="0" t="str">
        <f aca="false">IF(G8192=1,IF(B8192="",1,0),"")</f>
        <v/>
      </c>
    </row>
    <row r="8193" customFormat="false" ht="15" hidden="false" customHeight="false" outlineLevel="0" collapsed="false">
      <c r="A8193" s="35"/>
      <c r="B8193" s="35"/>
      <c r="G8193" s="0" t="str">
        <f aca="false">IF(A8193="","",IF(AND(A8193&gt;=Debut,A8193&lt;Fin),1,0))</f>
        <v/>
      </c>
      <c r="H8193" s="0" t="str">
        <f aca="false">IF(G8193=1,INT(ROUND((A8193-Debut)*86400,0)/600),"")</f>
        <v/>
      </c>
      <c r="I8193" s="0" t="str">
        <f aca="false">IF(G8193=1,INT(ROUND((A8193-Debut)*86400,0)/3600),"")</f>
        <v/>
      </c>
      <c r="J8193" s="0" t="str">
        <f aca="false">IF(OR(A8193="",B8193=""),"",ROUND((B8193-A8193)*86400,0))</f>
        <v/>
      </c>
      <c r="K8193" s="37" t="str">
        <f aca="false">IF(G8193=1,IF(COUNTIFS($C:$C,C8193,$G:$G,1,$A:$A,"&gt;="&amp;(A8193-FenetreInterm/86400),$A:$A,"&lt;="&amp;A8193)&gt;=NbInterm,1,0),"")</f>
        <v/>
      </c>
      <c r="L8193" s="37" t="str">
        <f aca="false">IF(G8193=1,IF(B8193="",0,IF(J8193&lt;SeuilFugitive,1,0)),"")</f>
        <v/>
      </c>
      <c r="M8193" s="37" t="str">
        <f aca="false">IF(G8193=1,IF(B8193="",IF((Fin-A8193)*24&gt;SeuilFigee,1,0),IF(J8193&gt;SeuilFigee*3600,1,0)),"")</f>
        <v/>
      </c>
      <c r="N8193" s="0" t="str">
        <f aca="false">IF(G8193=1,IF(COUNTIF(H$2:H8193,H8193)=1,COUNTIF($H:$H,H8193),""),"")</f>
        <v/>
      </c>
      <c r="O8193" s="0" t="str">
        <f aca="false">IF(G8193=1,IF(COUNTIF(I$2:I8193,I8193)=1,COUNTIF($I:$I,I8193),""),"")</f>
        <v/>
      </c>
      <c r="P8193" s="38" t="str">
        <f aca="false">IF(G8193=1,IF(COUNTIFS(C$2:C8193,C8193,G$2:G8193,1)=1,COUNTIFS($C:$C,C8193,$G:$G,1)+ROW()/10000000,""),"")</f>
        <v/>
      </c>
      <c r="Q8193" s="0" t="str">
        <f aca="false">IF(K8193=1,IF(COUNTIFS(C$2:C8193,C8193,K$2:K8193,1)=1,1,0),"")</f>
        <v/>
      </c>
      <c r="R8193" s="0" t="str">
        <f aca="false">IF(M8193=1,IF(COUNTIFS(C$2:C8193,C8193,M$2:M8193,1)=1,1,0),"")</f>
        <v/>
      </c>
      <c r="S8193" s="0" t="str">
        <f aca="false">IF(L8193=1,IF(COUNTIFS(C$2:C8193,C8193,L$2:L8193,1)=1,1,0),"")</f>
        <v/>
      </c>
      <c r="T8193" s="38" t="str">
        <f aca="false">IF(N8193="","",N8193+ROW()/10000000)</f>
        <v/>
      </c>
      <c r="U8193" s="0" t="str">
        <f aca="false">IF(G8193=1,IF(B8193="",1,0),"")</f>
        <v/>
      </c>
    </row>
    <row r="8194" customFormat="false" ht="15" hidden="false" customHeight="false" outlineLevel="0" collapsed="false">
      <c r="A8194" s="35"/>
      <c r="B8194" s="35"/>
      <c r="G8194" s="0" t="str">
        <f aca="false">IF(A8194="","",IF(AND(A8194&gt;=Debut,A8194&lt;Fin),1,0))</f>
        <v/>
      </c>
      <c r="H8194" s="0" t="str">
        <f aca="false">IF(G8194=1,INT(ROUND((A8194-Debut)*86400,0)/600),"")</f>
        <v/>
      </c>
      <c r="I8194" s="0" t="str">
        <f aca="false">IF(G8194=1,INT(ROUND((A8194-Debut)*86400,0)/3600),"")</f>
        <v/>
      </c>
      <c r="J8194" s="0" t="str">
        <f aca="false">IF(OR(A8194="",B8194=""),"",ROUND((B8194-A8194)*86400,0))</f>
        <v/>
      </c>
      <c r="K8194" s="37" t="str">
        <f aca="false">IF(G8194=1,IF(COUNTIFS($C:$C,C8194,$G:$G,1,$A:$A,"&gt;="&amp;(A8194-FenetreInterm/86400),$A:$A,"&lt;="&amp;A8194)&gt;=NbInterm,1,0),"")</f>
        <v/>
      </c>
      <c r="L8194" s="37" t="str">
        <f aca="false">IF(G8194=1,IF(B8194="",0,IF(J8194&lt;SeuilFugitive,1,0)),"")</f>
        <v/>
      </c>
      <c r="M8194" s="37" t="str">
        <f aca="false">IF(G8194=1,IF(B8194="",IF((Fin-A8194)*24&gt;SeuilFigee,1,0),IF(J8194&gt;SeuilFigee*3600,1,0)),"")</f>
        <v/>
      </c>
      <c r="N8194" s="0" t="str">
        <f aca="false">IF(G8194=1,IF(COUNTIF(H$2:H8194,H8194)=1,COUNTIF($H:$H,H8194),""),"")</f>
        <v/>
      </c>
      <c r="O8194" s="0" t="str">
        <f aca="false">IF(G8194=1,IF(COUNTIF(I$2:I8194,I8194)=1,COUNTIF($I:$I,I8194),""),"")</f>
        <v/>
      </c>
      <c r="P8194" s="38" t="str">
        <f aca="false">IF(G8194=1,IF(COUNTIFS(C$2:C8194,C8194,G$2:G8194,1)=1,COUNTIFS($C:$C,C8194,$G:$G,1)+ROW()/10000000,""),"")</f>
        <v/>
      </c>
      <c r="Q8194" s="0" t="str">
        <f aca="false">IF(K8194=1,IF(COUNTIFS(C$2:C8194,C8194,K$2:K8194,1)=1,1,0),"")</f>
        <v/>
      </c>
      <c r="R8194" s="0" t="str">
        <f aca="false">IF(M8194=1,IF(COUNTIFS(C$2:C8194,C8194,M$2:M8194,1)=1,1,0),"")</f>
        <v/>
      </c>
      <c r="S8194" s="0" t="str">
        <f aca="false">IF(L8194=1,IF(COUNTIFS(C$2:C8194,C8194,L$2:L8194,1)=1,1,0),"")</f>
        <v/>
      </c>
      <c r="T8194" s="38" t="str">
        <f aca="false">IF(N8194="","",N8194+ROW()/10000000)</f>
        <v/>
      </c>
      <c r="U8194" s="0" t="str">
        <f aca="false">IF(G8194=1,IF(B8194="",1,0),"")</f>
        <v/>
      </c>
    </row>
    <row r="8195" customFormat="false" ht="15" hidden="false" customHeight="false" outlineLevel="0" collapsed="false">
      <c r="A8195" s="35"/>
      <c r="B8195" s="35"/>
      <c r="G8195" s="0" t="str">
        <f aca="false">IF(A8195="","",IF(AND(A8195&gt;=Debut,A8195&lt;Fin),1,0))</f>
        <v/>
      </c>
      <c r="H8195" s="0" t="str">
        <f aca="false">IF(G8195=1,INT(ROUND((A8195-Debut)*86400,0)/600),"")</f>
        <v/>
      </c>
      <c r="I8195" s="0" t="str">
        <f aca="false">IF(G8195=1,INT(ROUND((A8195-Debut)*86400,0)/3600),"")</f>
        <v/>
      </c>
      <c r="J8195" s="0" t="str">
        <f aca="false">IF(OR(A8195="",B8195=""),"",ROUND((B8195-A8195)*86400,0))</f>
        <v/>
      </c>
      <c r="K8195" s="37" t="str">
        <f aca="false">IF(G8195=1,IF(COUNTIFS($C:$C,C8195,$G:$G,1,$A:$A,"&gt;="&amp;(A8195-FenetreInterm/86400),$A:$A,"&lt;="&amp;A8195)&gt;=NbInterm,1,0),"")</f>
        <v/>
      </c>
      <c r="L8195" s="37" t="str">
        <f aca="false">IF(G8195=1,IF(B8195="",0,IF(J8195&lt;SeuilFugitive,1,0)),"")</f>
        <v/>
      </c>
      <c r="M8195" s="37" t="str">
        <f aca="false">IF(G8195=1,IF(B8195="",IF((Fin-A8195)*24&gt;SeuilFigee,1,0),IF(J8195&gt;SeuilFigee*3600,1,0)),"")</f>
        <v/>
      </c>
      <c r="N8195" s="0" t="str">
        <f aca="false">IF(G8195=1,IF(COUNTIF(H$2:H8195,H8195)=1,COUNTIF($H:$H,H8195),""),"")</f>
        <v/>
      </c>
      <c r="O8195" s="0" t="str">
        <f aca="false">IF(G8195=1,IF(COUNTIF(I$2:I8195,I8195)=1,COUNTIF($I:$I,I8195),""),"")</f>
        <v/>
      </c>
      <c r="P8195" s="38" t="str">
        <f aca="false">IF(G8195=1,IF(COUNTIFS(C$2:C8195,C8195,G$2:G8195,1)=1,COUNTIFS($C:$C,C8195,$G:$G,1)+ROW()/10000000,""),"")</f>
        <v/>
      </c>
      <c r="Q8195" s="0" t="str">
        <f aca="false">IF(K8195=1,IF(COUNTIFS(C$2:C8195,C8195,K$2:K8195,1)=1,1,0),"")</f>
        <v/>
      </c>
      <c r="R8195" s="0" t="str">
        <f aca="false">IF(M8195=1,IF(COUNTIFS(C$2:C8195,C8195,M$2:M8195,1)=1,1,0),"")</f>
        <v/>
      </c>
      <c r="S8195" s="0" t="str">
        <f aca="false">IF(L8195=1,IF(COUNTIFS(C$2:C8195,C8195,L$2:L8195,1)=1,1,0),"")</f>
        <v/>
      </c>
      <c r="T8195" s="38" t="str">
        <f aca="false">IF(N8195="","",N8195+ROW()/10000000)</f>
        <v/>
      </c>
      <c r="U8195" s="0" t="str">
        <f aca="false">IF(G8195=1,IF(B8195="",1,0),"")</f>
        <v/>
      </c>
    </row>
    <row r="8196" customFormat="false" ht="15" hidden="false" customHeight="false" outlineLevel="0" collapsed="false">
      <c r="A8196" s="35"/>
      <c r="B8196" s="35"/>
      <c r="G8196" s="0" t="str">
        <f aca="false">IF(A8196="","",IF(AND(A8196&gt;=Debut,A8196&lt;Fin),1,0))</f>
        <v/>
      </c>
      <c r="H8196" s="0" t="str">
        <f aca="false">IF(G8196=1,INT(ROUND((A8196-Debut)*86400,0)/600),"")</f>
        <v/>
      </c>
      <c r="I8196" s="0" t="str">
        <f aca="false">IF(G8196=1,INT(ROUND((A8196-Debut)*86400,0)/3600),"")</f>
        <v/>
      </c>
      <c r="J8196" s="0" t="str">
        <f aca="false">IF(OR(A8196="",B8196=""),"",ROUND((B8196-A8196)*86400,0))</f>
        <v/>
      </c>
      <c r="K8196" s="37" t="str">
        <f aca="false">IF(G8196=1,IF(COUNTIFS($C:$C,C8196,$G:$G,1,$A:$A,"&gt;="&amp;(A8196-FenetreInterm/86400),$A:$A,"&lt;="&amp;A8196)&gt;=NbInterm,1,0),"")</f>
        <v/>
      </c>
      <c r="L8196" s="37" t="str">
        <f aca="false">IF(G8196=1,IF(B8196="",0,IF(J8196&lt;SeuilFugitive,1,0)),"")</f>
        <v/>
      </c>
      <c r="M8196" s="37" t="str">
        <f aca="false">IF(G8196=1,IF(B8196="",IF((Fin-A8196)*24&gt;SeuilFigee,1,0),IF(J8196&gt;SeuilFigee*3600,1,0)),"")</f>
        <v/>
      </c>
      <c r="N8196" s="0" t="str">
        <f aca="false">IF(G8196=1,IF(COUNTIF(H$2:H8196,H8196)=1,COUNTIF($H:$H,H8196),""),"")</f>
        <v/>
      </c>
      <c r="O8196" s="0" t="str">
        <f aca="false">IF(G8196=1,IF(COUNTIF(I$2:I8196,I8196)=1,COUNTIF($I:$I,I8196),""),"")</f>
        <v/>
      </c>
      <c r="P8196" s="38" t="str">
        <f aca="false">IF(G8196=1,IF(COUNTIFS(C$2:C8196,C8196,G$2:G8196,1)=1,COUNTIFS($C:$C,C8196,$G:$G,1)+ROW()/10000000,""),"")</f>
        <v/>
      </c>
      <c r="Q8196" s="0" t="str">
        <f aca="false">IF(K8196=1,IF(COUNTIFS(C$2:C8196,C8196,K$2:K8196,1)=1,1,0),"")</f>
        <v/>
      </c>
      <c r="R8196" s="0" t="str">
        <f aca="false">IF(M8196=1,IF(COUNTIFS(C$2:C8196,C8196,M$2:M8196,1)=1,1,0),"")</f>
        <v/>
      </c>
      <c r="S8196" s="0" t="str">
        <f aca="false">IF(L8196=1,IF(COUNTIFS(C$2:C8196,C8196,L$2:L8196,1)=1,1,0),"")</f>
        <v/>
      </c>
      <c r="T8196" s="38" t="str">
        <f aca="false">IF(N8196="","",N8196+ROW()/10000000)</f>
        <v/>
      </c>
      <c r="U8196" s="0" t="str">
        <f aca="false">IF(G8196=1,IF(B8196="",1,0),"")</f>
        <v/>
      </c>
    </row>
    <row r="8197" customFormat="false" ht="15" hidden="false" customHeight="false" outlineLevel="0" collapsed="false">
      <c r="A8197" s="35"/>
      <c r="B8197" s="35"/>
      <c r="G8197" s="0" t="str">
        <f aca="false">IF(A8197="","",IF(AND(A8197&gt;=Debut,A8197&lt;Fin),1,0))</f>
        <v/>
      </c>
      <c r="H8197" s="0" t="str">
        <f aca="false">IF(G8197=1,INT(ROUND((A8197-Debut)*86400,0)/600),"")</f>
        <v/>
      </c>
      <c r="I8197" s="0" t="str">
        <f aca="false">IF(G8197=1,INT(ROUND((A8197-Debut)*86400,0)/3600),"")</f>
        <v/>
      </c>
      <c r="J8197" s="0" t="str">
        <f aca="false">IF(OR(A8197="",B8197=""),"",ROUND((B8197-A8197)*86400,0))</f>
        <v/>
      </c>
      <c r="K8197" s="37" t="str">
        <f aca="false">IF(G8197=1,IF(COUNTIFS($C:$C,C8197,$G:$G,1,$A:$A,"&gt;="&amp;(A8197-FenetreInterm/86400),$A:$A,"&lt;="&amp;A8197)&gt;=NbInterm,1,0),"")</f>
        <v/>
      </c>
      <c r="L8197" s="37" t="str">
        <f aca="false">IF(G8197=1,IF(B8197="",0,IF(J8197&lt;SeuilFugitive,1,0)),"")</f>
        <v/>
      </c>
      <c r="M8197" s="37" t="str">
        <f aca="false">IF(G8197=1,IF(B8197="",IF((Fin-A8197)*24&gt;SeuilFigee,1,0),IF(J8197&gt;SeuilFigee*3600,1,0)),"")</f>
        <v/>
      </c>
      <c r="N8197" s="0" t="str">
        <f aca="false">IF(G8197=1,IF(COUNTIF(H$2:H8197,H8197)=1,COUNTIF($H:$H,H8197),""),"")</f>
        <v/>
      </c>
      <c r="O8197" s="0" t="str">
        <f aca="false">IF(G8197=1,IF(COUNTIF(I$2:I8197,I8197)=1,COUNTIF($I:$I,I8197),""),"")</f>
        <v/>
      </c>
      <c r="P8197" s="38" t="str">
        <f aca="false">IF(G8197=1,IF(COUNTIFS(C$2:C8197,C8197,G$2:G8197,1)=1,COUNTIFS($C:$C,C8197,$G:$G,1)+ROW()/10000000,""),"")</f>
        <v/>
      </c>
      <c r="Q8197" s="0" t="str">
        <f aca="false">IF(K8197=1,IF(COUNTIFS(C$2:C8197,C8197,K$2:K8197,1)=1,1,0),"")</f>
        <v/>
      </c>
      <c r="R8197" s="0" t="str">
        <f aca="false">IF(M8197=1,IF(COUNTIFS(C$2:C8197,C8197,M$2:M8197,1)=1,1,0),"")</f>
        <v/>
      </c>
      <c r="S8197" s="0" t="str">
        <f aca="false">IF(L8197=1,IF(COUNTIFS(C$2:C8197,C8197,L$2:L8197,1)=1,1,0),"")</f>
        <v/>
      </c>
      <c r="T8197" s="38" t="str">
        <f aca="false">IF(N8197="","",N8197+ROW()/10000000)</f>
        <v/>
      </c>
      <c r="U8197" s="0" t="str">
        <f aca="false">IF(G8197=1,IF(B8197="",1,0),"")</f>
        <v/>
      </c>
    </row>
    <row r="8198" customFormat="false" ht="15" hidden="false" customHeight="false" outlineLevel="0" collapsed="false">
      <c r="A8198" s="35"/>
      <c r="B8198" s="35"/>
      <c r="G8198" s="0" t="str">
        <f aca="false">IF(A8198="","",IF(AND(A8198&gt;=Debut,A8198&lt;Fin),1,0))</f>
        <v/>
      </c>
      <c r="H8198" s="0" t="str">
        <f aca="false">IF(G8198=1,INT(ROUND((A8198-Debut)*86400,0)/600),"")</f>
        <v/>
      </c>
      <c r="I8198" s="0" t="str">
        <f aca="false">IF(G8198=1,INT(ROUND((A8198-Debut)*86400,0)/3600),"")</f>
        <v/>
      </c>
      <c r="J8198" s="0" t="str">
        <f aca="false">IF(OR(A8198="",B8198=""),"",ROUND((B8198-A8198)*86400,0))</f>
        <v/>
      </c>
      <c r="K8198" s="37" t="str">
        <f aca="false">IF(G8198=1,IF(COUNTIFS($C:$C,C8198,$G:$G,1,$A:$A,"&gt;="&amp;(A8198-FenetreInterm/86400),$A:$A,"&lt;="&amp;A8198)&gt;=NbInterm,1,0),"")</f>
        <v/>
      </c>
      <c r="L8198" s="37" t="str">
        <f aca="false">IF(G8198=1,IF(B8198="",0,IF(J8198&lt;SeuilFugitive,1,0)),"")</f>
        <v/>
      </c>
      <c r="M8198" s="37" t="str">
        <f aca="false">IF(G8198=1,IF(B8198="",IF((Fin-A8198)*24&gt;SeuilFigee,1,0),IF(J8198&gt;SeuilFigee*3600,1,0)),"")</f>
        <v/>
      </c>
      <c r="N8198" s="0" t="str">
        <f aca="false">IF(G8198=1,IF(COUNTIF(H$2:H8198,H8198)=1,COUNTIF($H:$H,H8198),""),"")</f>
        <v/>
      </c>
      <c r="O8198" s="0" t="str">
        <f aca="false">IF(G8198=1,IF(COUNTIF(I$2:I8198,I8198)=1,COUNTIF($I:$I,I8198),""),"")</f>
        <v/>
      </c>
      <c r="P8198" s="38" t="str">
        <f aca="false">IF(G8198=1,IF(COUNTIFS(C$2:C8198,C8198,G$2:G8198,1)=1,COUNTIFS($C:$C,C8198,$G:$G,1)+ROW()/10000000,""),"")</f>
        <v/>
      </c>
      <c r="Q8198" s="0" t="str">
        <f aca="false">IF(K8198=1,IF(COUNTIFS(C$2:C8198,C8198,K$2:K8198,1)=1,1,0),"")</f>
        <v/>
      </c>
      <c r="R8198" s="0" t="str">
        <f aca="false">IF(M8198=1,IF(COUNTIFS(C$2:C8198,C8198,M$2:M8198,1)=1,1,0),"")</f>
        <v/>
      </c>
      <c r="S8198" s="0" t="str">
        <f aca="false">IF(L8198=1,IF(COUNTIFS(C$2:C8198,C8198,L$2:L8198,1)=1,1,0),"")</f>
        <v/>
      </c>
      <c r="T8198" s="38" t="str">
        <f aca="false">IF(N8198="","",N8198+ROW()/10000000)</f>
        <v/>
      </c>
      <c r="U8198" s="0" t="str">
        <f aca="false">IF(G8198=1,IF(B8198="",1,0),"")</f>
        <v/>
      </c>
    </row>
    <row r="8199" customFormat="false" ht="15" hidden="false" customHeight="false" outlineLevel="0" collapsed="false">
      <c r="A8199" s="35"/>
      <c r="B8199" s="35"/>
      <c r="G8199" s="0" t="str">
        <f aca="false">IF(A8199="","",IF(AND(A8199&gt;=Debut,A8199&lt;Fin),1,0))</f>
        <v/>
      </c>
      <c r="H8199" s="0" t="str">
        <f aca="false">IF(G8199=1,INT(ROUND((A8199-Debut)*86400,0)/600),"")</f>
        <v/>
      </c>
      <c r="I8199" s="0" t="str">
        <f aca="false">IF(G8199=1,INT(ROUND((A8199-Debut)*86400,0)/3600),"")</f>
        <v/>
      </c>
      <c r="J8199" s="0" t="str">
        <f aca="false">IF(OR(A8199="",B8199=""),"",ROUND((B8199-A8199)*86400,0))</f>
        <v/>
      </c>
      <c r="K8199" s="37" t="str">
        <f aca="false">IF(G8199=1,IF(COUNTIFS($C:$C,C8199,$G:$G,1,$A:$A,"&gt;="&amp;(A8199-FenetreInterm/86400),$A:$A,"&lt;="&amp;A8199)&gt;=NbInterm,1,0),"")</f>
        <v/>
      </c>
      <c r="L8199" s="37" t="str">
        <f aca="false">IF(G8199=1,IF(B8199="",0,IF(J8199&lt;SeuilFugitive,1,0)),"")</f>
        <v/>
      </c>
      <c r="M8199" s="37" t="str">
        <f aca="false">IF(G8199=1,IF(B8199="",IF((Fin-A8199)*24&gt;SeuilFigee,1,0),IF(J8199&gt;SeuilFigee*3600,1,0)),"")</f>
        <v/>
      </c>
      <c r="N8199" s="0" t="str">
        <f aca="false">IF(G8199=1,IF(COUNTIF(H$2:H8199,H8199)=1,COUNTIF($H:$H,H8199),""),"")</f>
        <v/>
      </c>
      <c r="O8199" s="0" t="str">
        <f aca="false">IF(G8199=1,IF(COUNTIF(I$2:I8199,I8199)=1,COUNTIF($I:$I,I8199),""),"")</f>
        <v/>
      </c>
      <c r="P8199" s="38" t="str">
        <f aca="false">IF(G8199=1,IF(COUNTIFS(C$2:C8199,C8199,G$2:G8199,1)=1,COUNTIFS($C:$C,C8199,$G:$G,1)+ROW()/10000000,""),"")</f>
        <v/>
      </c>
      <c r="Q8199" s="0" t="str">
        <f aca="false">IF(K8199=1,IF(COUNTIFS(C$2:C8199,C8199,K$2:K8199,1)=1,1,0),"")</f>
        <v/>
      </c>
      <c r="R8199" s="0" t="str">
        <f aca="false">IF(M8199=1,IF(COUNTIFS(C$2:C8199,C8199,M$2:M8199,1)=1,1,0),"")</f>
        <v/>
      </c>
      <c r="S8199" s="0" t="str">
        <f aca="false">IF(L8199=1,IF(COUNTIFS(C$2:C8199,C8199,L$2:L8199,1)=1,1,0),"")</f>
        <v/>
      </c>
      <c r="T8199" s="38" t="str">
        <f aca="false">IF(N8199="","",N8199+ROW()/10000000)</f>
        <v/>
      </c>
      <c r="U8199" s="0" t="str">
        <f aca="false">IF(G8199=1,IF(B8199="",1,0),"")</f>
        <v/>
      </c>
    </row>
    <row r="8200" customFormat="false" ht="15" hidden="false" customHeight="false" outlineLevel="0" collapsed="false">
      <c r="A8200" s="35"/>
      <c r="B8200" s="35"/>
      <c r="G8200" s="0" t="str">
        <f aca="false">IF(A8200="","",IF(AND(A8200&gt;=Debut,A8200&lt;Fin),1,0))</f>
        <v/>
      </c>
      <c r="H8200" s="0" t="str">
        <f aca="false">IF(G8200=1,INT(ROUND((A8200-Debut)*86400,0)/600),"")</f>
        <v/>
      </c>
      <c r="I8200" s="0" t="str">
        <f aca="false">IF(G8200=1,INT(ROUND((A8200-Debut)*86400,0)/3600),"")</f>
        <v/>
      </c>
      <c r="J8200" s="0" t="str">
        <f aca="false">IF(OR(A8200="",B8200=""),"",ROUND((B8200-A8200)*86400,0))</f>
        <v/>
      </c>
      <c r="K8200" s="37" t="str">
        <f aca="false">IF(G8200=1,IF(COUNTIFS($C:$C,C8200,$G:$G,1,$A:$A,"&gt;="&amp;(A8200-FenetreInterm/86400),$A:$A,"&lt;="&amp;A8200)&gt;=NbInterm,1,0),"")</f>
        <v/>
      </c>
      <c r="L8200" s="37" t="str">
        <f aca="false">IF(G8200=1,IF(B8200="",0,IF(J8200&lt;SeuilFugitive,1,0)),"")</f>
        <v/>
      </c>
      <c r="M8200" s="37" t="str">
        <f aca="false">IF(G8200=1,IF(B8200="",IF((Fin-A8200)*24&gt;SeuilFigee,1,0),IF(J8200&gt;SeuilFigee*3600,1,0)),"")</f>
        <v/>
      </c>
      <c r="N8200" s="0" t="str">
        <f aca="false">IF(G8200=1,IF(COUNTIF(H$2:H8200,H8200)=1,COUNTIF($H:$H,H8200),""),"")</f>
        <v/>
      </c>
      <c r="O8200" s="0" t="str">
        <f aca="false">IF(G8200=1,IF(COUNTIF(I$2:I8200,I8200)=1,COUNTIF($I:$I,I8200),""),"")</f>
        <v/>
      </c>
      <c r="P8200" s="38" t="str">
        <f aca="false">IF(G8200=1,IF(COUNTIFS(C$2:C8200,C8200,G$2:G8200,1)=1,COUNTIFS($C:$C,C8200,$G:$G,1)+ROW()/10000000,""),"")</f>
        <v/>
      </c>
      <c r="Q8200" s="0" t="str">
        <f aca="false">IF(K8200=1,IF(COUNTIFS(C$2:C8200,C8200,K$2:K8200,1)=1,1,0),"")</f>
        <v/>
      </c>
      <c r="R8200" s="0" t="str">
        <f aca="false">IF(M8200=1,IF(COUNTIFS(C$2:C8200,C8200,M$2:M8200,1)=1,1,0),"")</f>
        <v/>
      </c>
      <c r="S8200" s="0" t="str">
        <f aca="false">IF(L8200=1,IF(COUNTIFS(C$2:C8200,C8200,L$2:L8200,1)=1,1,0),"")</f>
        <v/>
      </c>
      <c r="T8200" s="38" t="str">
        <f aca="false">IF(N8200="","",N8200+ROW()/10000000)</f>
        <v/>
      </c>
      <c r="U8200" s="0" t="str">
        <f aca="false">IF(G8200=1,IF(B8200="",1,0),"")</f>
        <v/>
      </c>
    </row>
    <row r="8201" customFormat="false" ht="15" hidden="false" customHeight="false" outlineLevel="0" collapsed="false">
      <c r="A8201" s="35"/>
      <c r="B8201" s="35"/>
      <c r="G8201" s="0" t="str">
        <f aca="false">IF(A8201="","",IF(AND(A8201&gt;=Debut,A8201&lt;Fin),1,0))</f>
        <v/>
      </c>
      <c r="H8201" s="0" t="str">
        <f aca="false">IF(G8201=1,INT(ROUND((A8201-Debut)*86400,0)/600),"")</f>
        <v/>
      </c>
      <c r="I8201" s="0" t="str">
        <f aca="false">IF(G8201=1,INT(ROUND((A8201-Debut)*86400,0)/3600),"")</f>
        <v/>
      </c>
      <c r="J8201" s="0" t="str">
        <f aca="false">IF(OR(A8201="",B8201=""),"",ROUND((B8201-A8201)*86400,0))</f>
        <v/>
      </c>
      <c r="K8201" s="37" t="str">
        <f aca="false">IF(G8201=1,IF(COUNTIFS($C:$C,C8201,$G:$G,1,$A:$A,"&gt;="&amp;(A8201-FenetreInterm/86400),$A:$A,"&lt;="&amp;A8201)&gt;=NbInterm,1,0),"")</f>
        <v/>
      </c>
      <c r="L8201" s="37" t="str">
        <f aca="false">IF(G8201=1,IF(B8201="",0,IF(J8201&lt;SeuilFugitive,1,0)),"")</f>
        <v/>
      </c>
      <c r="M8201" s="37" t="str">
        <f aca="false">IF(G8201=1,IF(B8201="",IF((Fin-A8201)*24&gt;SeuilFigee,1,0),IF(J8201&gt;SeuilFigee*3600,1,0)),"")</f>
        <v/>
      </c>
      <c r="N8201" s="0" t="str">
        <f aca="false">IF(G8201=1,IF(COUNTIF(H$2:H8201,H8201)=1,COUNTIF($H:$H,H8201),""),"")</f>
        <v/>
      </c>
      <c r="O8201" s="0" t="str">
        <f aca="false">IF(G8201=1,IF(COUNTIF(I$2:I8201,I8201)=1,COUNTIF($I:$I,I8201),""),"")</f>
        <v/>
      </c>
      <c r="P8201" s="38" t="str">
        <f aca="false">IF(G8201=1,IF(COUNTIFS(C$2:C8201,C8201,G$2:G8201,1)=1,COUNTIFS($C:$C,C8201,$G:$G,1)+ROW()/10000000,""),"")</f>
        <v/>
      </c>
      <c r="Q8201" s="0" t="str">
        <f aca="false">IF(K8201=1,IF(COUNTIFS(C$2:C8201,C8201,K$2:K8201,1)=1,1,0),"")</f>
        <v/>
      </c>
      <c r="R8201" s="0" t="str">
        <f aca="false">IF(M8201=1,IF(COUNTIFS(C$2:C8201,C8201,M$2:M8201,1)=1,1,0),"")</f>
        <v/>
      </c>
      <c r="S8201" s="0" t="str">
        <f aca="false">IF(L8201=1,IF(COUNTIFS(C$2:C8201,C8201,L$2:L8201,1)=1,1,0),"")</f>
        <v/>
      </c>
      <c r="T8201" s="38" t="str">
        <f aca="false">IF(N8201="","",N8201+ROW()/10000000)</f>
        <v/>
      </c>
      <c r="U8201" s="0" t="str">
        <f aca="false">IF(G8201=1,IF(B8201="",1,0),"")</f>
        <v/>
      </c>
    </row>
    <row r="8202" customFormat="false" ht="15" hidden="false" customHeight="false" outlineLevel="0" collapsed="false">
      <c r="A8202" s="35"/>
      <c r="B8202" s="35"/>
      <c r="G8202" s="0" t="str">
        <f aca="false">IF(A8202="","",IF(AND(A8202&gt;=Debut,A8202&lt;Fin),1,0))</f>
        <v/>
      </c>
      <c r="H8202" s="0" t="str">
        <f aca="false">IF(G8202=1,INT(ROUND((A8202-Debut)*86400,0)/600),"")</f>
        <v/>
      </c>
      <c r="I8202" s="0" t="str">
        <f aca="false">IF(G8202=1,INT(ROUND((A8202-Debut)*86400,0)/3600),"")</f>
        <v/>
      </c>
      <c r="J8202" s="0" t="str">
        <f aca="false">IF(OR(A8202="",B8202=""),"",ROUND((B8202-A8202)*86400,0))</f>
        <v/>
      </c>
      <c r="K8202" s="37" t="str">
        <f aca="false">IF(G8202=1,IF(COUNTIFS($C:$C,C8202,$G:$G,1,$A:$A,"&gt;="&amp;(A8202-FenetreInterm/86400),$A:$A,"&lt;="&amp;A8202)&gt;=NbInterm,1,0),"")</f>
        <v/>
      </c>
      <c r="L8202" s="37" t="str">
        <f aca="false">IF(G8202=1,IF(B8202="",0,IF(J8202&lt;SeuilFugitive,1,0)),"")</f>
        <v/>
      </c>
      <c r="M8202" s="37" t="str">
        <f aca="false">IF(G8202=1,IF(B8202="",IF((Fin-A8202)*24&gt;SeuilFigee,1,0),IF(J8202&gt;SeuilFigee*3600,1,0)),"")</f>
        <v/>
      </c>
      <c r="N8202" s="0" t="str">
        <f aca="false">IF(G8202=1,IF(COUNTIF(H$2:H8202,H8202)=1,COUNTIF($H:$H,H8202),""),"")</f>
        <v/>
      </c>
      <c r="O8202" s="0" t="str">
        <f aca="false">IF(G8202=1,IF(COUNTIF(I$2:I8202,I8202)=1,COUNTIF($I:$I,I8202),""),"")</f>
        <v/>
      </c>
      <c r="P8202" s="38" t="str">
        <f aca="false">IF(G8202=1,IF(COUNTIFS(C$2:C8202,C8202,G$2:G8202,1)=1,COUNTIFS($C:$C,C8202,$G:$G,1)+ROW()/10000000,""),"")</f>
        <v/>
      </c>
      <c r="Q8202" s="0" t="str">
        <f aca="false">IF(K8202=1,IF(COUNTIFS(C$2:C8202,C8202,K$2:K8202,1)=1,1,0),"")</f>
        <v/>
      </c>
      <c r="R8202" s="0" t="str">
        <f aca="false">IF(M8202=1,IF(COUNTIFS(C$2:C8202,C8202,M$2:M8202,1)=1,1,0),"")</f>
        <v/>
      </c>
      <c r="S8202" s="0" t="str">
        <f aca="false">IF(L8202=1,IF(COUNTIFS(C$2:C8202,C8202,L$2:L8202,1)=1,1,0),"")</f>
        <v/>
      </c>
      <c r="T8202" s="38" t="str">
        <f aca="false">IF(N8202="","",N8202+ROW()/10000000)</f>
        <v/>
      </c>
      <c r="U8202" s="0" t="str">
        <f aca="false">IF(G8202=1,IF(B8202="",1,0),"")</f>
        <v/>
      </c>
    </row>
    <row r="8203" customFormat="false" ht="15" hidden="false" customHeight="false" outlineLevel="0" collapsed="false">
      <c r="A8203" s="35"/>
      <c r="B8203" s="35"/>
      <c r="G8203" s="0" t="str">
        <f aca="false">IF(A8203="","",IF(AND(A8203&gt;=Debut,A8203&lt;Fin),1,0))</f>
        <v/>
      </c>
      <c r="H8203" s="0" t="str">
        <f aca="false">IF(G8203=1,INT(ROUND((A8203-Debut)*86400,0)/600),"")</f>
        <v/>
      </c>
      <c r="I8203" s="0" t="str">
        <f aca="false">IF(G8203=1,INT(ROUND((A8203-Debut)*86400,0)/3600),"")</f>
        <v/>
      </c>
      <c r="J8203" s="0" t="str">
        <f aca="false">IF(OR(A8203="",B8203=""),"",ROUND((B8203-A8203)*86400,0))</f>
        <v/>
      </c>
      <c r="K8203" s="37" t="str">
        <f aca="false">IF(G8203=1,IF(COUNTIFS($C:$C,C8203,$G:$G,1,$A:$A,"&gt;="&amp;(A8203-FenetreInterm/86400),$A:$A,"&lt;="&amp;A8203)&gt;=NbInterm,1,0),"")</f>
        <v/>
      </c>
      <c r="L8203" s="37" t="str">
        <f aca="false">IF(G8203=1,IF(B8203="",0,IF(J8203&lt;SeuilFugitive,1,0)),"")</f>
        <v/>
      </c>
      <c r="M8203" s="37" t="str">
        <f aca="false">IF(G8203=1,IF(B8203="",IF((Fin-A8203)*24&gt;SeuilFigee,1,0),IF(J8203&gt;SeuilFigee*3600,1,0)),"")</f>
        <v/>
      </c>
      <c r="N8203" s="0" t="str">
        <f aca="false">IF(G8203=1,IF(COUNTIF(H$2:H8203,H8203)=1,COUNTIF($H:$H,H8203),""),"")</f>
        <v/>
      </c>
      <c r="O8203" s="0" t="str">
        <f aca="false">IF(G8203=1,IF(COUNTIF(I$2:I8203,I8203)=1,COUNTIF($I:$I,I8203),""),"")</f>
        <v/>
      </c>
      <c r="P8203" s="38" t="str">
        <f aca="false">IF(G8203=1,IF(COUNTIFS(C$2:C8203,C8203,G$2:G8203,1)=1,COUNTIFS($C:$C,C8203,$G:$G,1)+ROW()/10000000,""),"")</f>
        <v/>
      </c>
      <c r="Q8203" s="0" t="str">
        <f aca="false">IF(K8203=1,IF(COUNTIFS(C$2:C8203,C8203,K$2:K8203,1)=1,1,0),"")</f>
        <v/>
      </c>
      <c r="R8203" s="0" t="str">
        <f aca="false">IF(M8203=1,IF(COUNTIFS(C$2:C8203,C8203,M$2:M8203,1)=1,1,0),"")</f>
        <v/>
      </c>
      <c r="S8203" s="0" t="str">
        <f aca="false">IF(L8203=1,IF(COUNTIFS(C$2:C8203,C8203,L$2:L8203,1)=1,1,0),"")</f>
        <v/>
      </c>
      <c r="T8203" s="38" t="str">
        <f aca="false">IF(N8203="","",N8203+ROW()/10000000)</f>
        <v/>
      </c>
      <c r="U8203" s="0" t="str">
        <f aca="false">IF(G8203=1,IF(B8203="",1,0),"")</f>
        <v/>
      </c>
    </row>
    <row r="8204" customFormat="false" ht="15" hidden="false" customHeight="false" outlineLevel="0" collapsed="false">
      <c r="A8204" s="35"/>
      <c r="B8204" s="35"/>
      <c r="G8204" s="0" t="str">
        <f aca="false">IF(A8204="","",IF(AND(A8204&gt;=Debut,A8204&lt;Fin),1,0))</f>
        <v/>
      </c>
      <c r="H8204" s="0" t="str">
        <f aca="false">IF(G8204=1,INT(ROUND((A8204-Debut)*86400,0)/600),"")</f>
        <v/>
      </c>
      <c r="I8204" s="0" t="str">
        <f aca="false">IF(G8204=1,INT(ROUND((A8204-Debut)*86400,0)/3600),"")</f>
        <v/>
      </c>
      <c r="J8204" s="0" t="str">
        <f aca="false">IF(OR(A8204="",B8204=""),"",ROUND((B8204-A8204)*86400,0))</f>
        <v/>
      </c>
      <c r="K8204" s="37" t="str">
        <f aca="false">IF(G8204=1,IF(COUNTIFS($C:$C,C8204,$G:$G,1,$A:$A,"&gt;="&amp;(A8204-FenetreInterm/86400),$A:$A,"&lt;="&amp;A8204)&gt;=NbInterm,1,0),"")</f>
        <v/>
      </c>
      <c r="L8204" s="37" t="str">
        <f aca="false">IF(G8204=1,IF(B8204="",0,IF(J8204&lt;SeuilFugitive,1,0)),"")</f>
        <v/>
      </c>
      <c r="M8204" s="37" t="str">
        <f aca="false">IF(G8204=1,IF(B8204="",IF((Fin-A8204)*24&gt;SeuilFigee,1,0),IF(J8204&gt;SeuilFigee*3600,1,0)),"")</f>
        <v/>
      </c>
      <c r="N8204" s="0" t="str">
        <f aca="false">IF(G8204=1,IF(COUNTIF(H$2:H8204,H8204)=1,COUNTIF($H:$H,H8204),""),"")</f>
        <v/>
      </c>
      <c r="O8204" s="0" t="str">
        <f aca="false">IF(G8204=1,IF(COUNTIF(I$2:I8204,I8204)=1,COUNTIF($I:$I,I8204),""),"")</f>
        <v/>
      </c>
      <c r="P8204" s="38" t="str">
        <f aca="false">IF(G8204=1,IF(COUNTIFS(C$2:C8204,C8204,G$2:G8204,1)=1,COUNTIFS($C:$C,C8204,$G:$G,1)+ROW()/10000000,""),"")</f>
        <v/>
      </c>
      <c r="Q8204" s="0" t="str">
        <f aca="false">IF(K8204=1,IF(COUNTIFS(C$2:C8204,C8204,K$2:K8204,1)=1,1,0),"")</f>
        <v/>
      </c>
      <c r="R8204" s="0" t="str">
        <f aca="false">IF(M8204=1,IF(COUNTIFS(C$2:C8204,C8204,M$2:M8204,1)=1,1,0),"")</f>
        <v/>
      </c>
      <c r="S8204" s="0" t="str">
        <f aca="false">IF(L8204=1,IF(COUNTIFS(C$2:C8204,C8204,L$2:L8204,1)=1,1,0),"")</f>
        <v/>
      </c>
      <c r="T8204" s="38" t="str">
        <f aca="false">IF(N8204="","",N8204+ROW()/10000000)</f>
        <v/>
      </c>
      <c r="U8204" s="0" t="str">
        <f aca="false">IF(G8204=1,IF(B8204="",1,0),"")</f>
        <v/>
      </c>
    </row>
    <row r="8205" customFormat="false" ht="15" hidden="false" customHeight="false" outlineLevel="0" collapsed="false">
      <c r="A8205" s="35"/>
      <c r="B8205" s="35"/>
      <c r="G8205" s="0" t="str">
        <f aca="false">IF(A8205="","",IF(AND(A8205&gt;=Debut,A8205&lt;Fin),1,0))</f>
        <v/>
      </c>
      <c r="H8205" s="0" t="str">
        <f aca="false">IF(G8205=1,INT(ROUND((A8205-Debut)*86400,0)/600),"")</f>
        <v/>
      </c>
      <c r="I8205" s="0" t="str">
        <f aca="false">IF(G8205=1,INT(ROUND((A8205-Debut)*86400,0)/3600),"")</f>
        <v/>
      </c>
      <c r="J8205" s="0" t="str">
        <f aca="false">IF(OR(A8205="",B8205=""),"",ROUND((B8205-A8205)*86400,0))</f>
        <v/>
      </c>
      <c r="K8205" s="37" t="str">
        <f aca="false">IF(G8205=1,IF(COUNTIFS($C:$C,C8205,$G:$G,1,$A:$A,"&gt;="&amp;(A8205-FenetreInterm/86400),$A:$A,"&lt;="&amp;A8205)&gt;=NbInterm,1,0),"")</f>
        <v/>
      </c>
      <c r="L8205" s="37" t="str">
        <f aca="false">IF(G8205=1,IF(B8205="",0,IF(J8205&lt;SeuilFugitive,1,0)),"")</f>
        <v/>
      </c>
      <c r="M8205" s="37" t="str">
        <f aca="false">IF(G8205=1,IF(B8205="",IF((Fin-A8205)*24&gt;SeuilFigee,1,0),IF(J8205&gt;SeuilFigee*3600,1,0)),"")</f>
        <v/>
      </c>
      <c r="N8205" s="0" t="str">
        <f aca="false">IF(G8205=1,IF(COUNTIF(H$2:H8205,H8205)=1,COUNTIF($H:$H,H8205),""),"")</f>
        <v/>
      </c>
      <c r="O8205" s="0" t="str">
        <f aca="false">IF(G8205=1,IF(COUNTIF(I$2:I8205,I8205)=1,COUNTIF($I:$I,I8205),""),"")</f>
        <v/>
      </c>
      <c r="P8205" s="38" t="str">
        <f aca="false">IF(G8205=1,IF(COUNTIFS(C$2:C8205,C8205,G$2:G8205,1)=1,COUNTIFS($C:$C,C8205,$G:$G,1)+ROW()/10000000,""),"")</f>
        <v/>
      </c>
      <c r="Q8205" s="0" t="str">
        <f aca="false">IF(K8205=1,IF(COUNTIFS(C$2:C8205,C8205,K$2:K8205,1)=1,1,0),"")</f>
        <v/>
      </c>
      <c r="R8205" s="0" t="str">
        <f aca="false">IF(M8205=1,IF(COUNTIFS(C$2:C8205,C8205,M$2:M8205,1)=1,1,0),"")</f>
        <v/>
      </c>
      <c r="S8205" s="0" t="str">
        <f aca="false">IF(L8205=1,IF(COUNTIFS(C$2:C8205,C8205,L$2:L8205,1)=1,1,0),"")</f>
        <v/>
      </c>
      <c r="T8205" s="38" t="str">
        <f aca="false">IF(N8205="","",N8205+ROW()/10000000)</f>
        <v/>
      </c>
      <c r="U8205" s="0" t="str">
        <f aca="false">IF(G8205=1,IF(B8205="",1,0),"")</f>
        <v/>
      </c>
    </row>
    <row r="8206" customFormat="false" ht="15" hidden="false" customHeight="false" outlineLevel="0" collapsed="false">
      <c r="A8206" s="35"/>
      <c r="B8206" s="35"/>
      <c r="G8206" s="0" t="str">
        <f aca="false">IF(A8206="","",IF(AND(A8206&gt;=Debut,A8206&lt;Fin),1,0))</f>
        <v/>
      </c>
      <c r="H8206" s="0" t="str">
        <f aca="false">IF(G8206=1,INT(ROUND((A8206-Debut)*86400,0)/600),"")</f>
        <v/>
      </c>
      <c r="I8206" s="0" t="str">
        <f aca="false">IF(G8206=1,INT(ROUND((A8206-Debut)*86400,0)/3600),"")</f>
        <v/>
      </c>
      <c r="J8206" s="0" t="str">
        <f aca="false">IF(OR(A8206="",B8206=""),"",ROUND((B8206-A8206)*86400,0))</f>
        <v/>
      </c>
      <c r="K8206" s="37" t="str">
        <f aca="false">IF(G8206=1,IF(COUNTIFS($C:$C,C8206,$G:$G,1,$A:$A,"&gt;="&amp;(A8206-FenetreInterm/86400),$A:$A,"&lt;="&amp;A8206)&gt;=NbInterm,1,0),"")</f>
        <v/>
      </c>
      <c r="L8206" s="37" t="str">
        <f aca="false">IF(G8206=1,IF(B8206="",0,IF(J8206&lt;SeuilFugitive,1,0)),"")</f>
        <v/>
      </c>
      <c r="M8206" s="37" t="str">
        <f aca="false">IF(G8206=1,IF(B8206="",IF((Fin-A8206)*24&gt;SeuilFigee,1,0),IF(J8206&gt;SeuilFigee*3600,1,0)),"")</f>
        <v/>
      </c>
      <c r="N8206" s="0" t="str">
        <f aca="false">IF(G8206=1,IF(COUNTIF(H$2:H8206,H8206)=1,COUNTIF($H:$H,H8206),""),"")</f>
        <v/>
      </c>
      <c r="O8206" s="0" t="str">
        <f aca="false">IF(G8206=1,IF(COUNTIF(I$2:I8206,I8206)=1,COUNTIF($I:$I,I8206),""),"")</f>
        <v/>
      </c>
      <c r="P8206" s="38" t="str">
        <f aca="false">IF(G8206=1,IF(COUNTIFS(C$2:C8206,C8206,G$2:G8206,1)=1,COUNTIFS($C:$C,C8206,$G:$G,1)+ROW()/10000000,""),"")</f>
        <v/>
      </c>
      <c r="Q8206" s="0" t="str">
        <f aca="false">IF(K8206=1,IF(COUNTIFS(C$2:C8206,C8206,K$2:K8206,1)=1,1,0),"")</f>
        <v/>
      </c>
      <c r="R8206" s="0" t="str">
        <f aca="false">IF(M8206=1,IF(COUNTIFS(C$2:C8206,C8206,M$2:M8206,1)=1,1,0),"")</f>
        <v/>
      </c>
      <c r="S8206" s="0" t="str">
        <f aca="false">IF(L8206=1,IF(COUNTIFS(C$2:C8206,C8206,L$2:L8206,1)=1,1,0),"")</f>
        <v/>
      </c>
      <c r="T8206" s="38" t="str">
        <f aca="false">IF(N8206="","",N8206+ROW()/10000000)</f>
        <v/>
      </c>
      <c r="U8206" s="0" t="str">
        <f aca="false">IF(G8206=1,IF(B8206="",1,0),"")</f>
        <v/>
      </c>
    </row>
    <row r="8207" customFormat="false" ht="15" hidden="false" customHeight="false" outlineLevel="0" collapsed="false">
      <c r="A8207" s="35"/>
      <c r="B8207" s="35"/>
      <c r="G8207" s="0" t="str">
        <f aca="false">IF(A8207="","",IF(AND(A8207&gt;=Debut,A8207&lt;Fin),1,0))</f>
        <v/>
      </c>
      <c r="H8207" s="0" t="str">
        <f aca="false">IF(G8207=1,INT(ROUND((A8207-Debut)*86400,0)/600),"")</f>
        <v/>
      </c>
      <c r="I8207" s="0" t="str">
        <f aca="false">IF(G8207=1,INT(ROUND((A8207-Debut)*86400,0)/3600),"")</f>
        <v/>
      </c>
      <c r="J8207" s="0" t="str">
        <f aca="false">IF(OR(A8207="",B8207=""),"",ROUND((B8207-A8207)*86400,0))</f>
        <v/>
      </c>
      <c r="K8207" s="37" t="str">
        <f aca="false">IF(G8207=1,IF(COUNTIFS($C:$C,C8207,$G:$G,1,$A:$A,"&gt;="&amp;(A8207-FenetreInterm/86400),$A:$A,"&lt;="&amp;A8207)&gt;=NbInterm,1,0),"")</f>
        <v/>
      </c>
      <c r="L8207" s="37" t="str">
        <f aca="false">IF(G8207=1,IF(B8207="",0,IF(J8207&lt;SeuilFugitive,1,0)),"")</f>
        <v/>
      </c>
      <c r="M8207" s="37" t="str">
        <f aca="false">IF(G8207=1,IF(B8207="",IF((Fin-A8207)*24&gt;SeuilFigee,1,0),IF(J8207&gt;SeuilFigee*3600,1,0)),"")</f>
        <v/>
      </c>
      <c r="N8207" s="0" t="str">
        <f aca="false">IF(G8207=1,IF(COUNTIF(H$2:H8207,H8207)=1,COUNTIF($H:$H,H8207),""),"")</f>
        <v/>
      </c>
      <c r="O8207" s="0" t="str">
        <f aca="false">IF(G8207=1,IF(COUNTIF(I$2:I8207,I8207)=1,COUNTIF($I:$I,I8207),""),"")</f>
        <v/>
      </c>
      <c r="P8207" s="38" t="str">
        <f aca="false">IF(G8207=1,IF(COUNTIFS(C$2:C8207,C8207,G$2:G8207,1)=1,COUNTIFS($C:$C,C8207,$G:$G,1)+ROW()/10000000,""),"")</f>
        <v/>
      </c>
      <c r="Q8207" s="0" t="str">
        <f aca="false">IF(K8207=1,IF(COUNTIFS(C$2:C8207,C8207,K$2:K8207,1)=1,1,0),"")</f>
        <v/>
      </c>
      <c r="R8207" s="0" t="str">
        <f aca="false">IF(M8207=1,IF(COUNTIFS(C$2:C8207,C8207,M$2:M8207,1)=1,1,0),"")</f>
        <v/>
      </c>
      <c r="S8207" s="0" t="str">
        <f aca="false">IF(L8207=1,IF(COUNTIFS(C$2:C8207,C8207,L$2:L8207,1)=1,1,0),"")</f>
        <v/>
      </c>
      <c r="T8207" s="38" t="str">
        <f aca="false">IF(N8207="","",N8207+ROW()/10000000)</f>
        <v/>
      </c>
      <c r="U8207" s="0" t="str">
        <f aca="false">IF(G8207=1,IF(B8207="",1,0),"")</f>
        <v/>
      </c>
    </row>
    <row r="8208" customFormat="false" ht="15" hidden="false" customHeight="false" outlineLevel="0" collapsed="false">
      <c r="A8208" s="35"/>
      <c r="B8208" s="35"/>
      <c r="G8208" s="0" t="str">
        <f aca="false">IF(A8208="","",IF(AND(A8208&gt;=Debut,A8208&lt;Fin),1,0))</f>
        <v/>
      </c>
      <c r="H8208" s="0" t="str">
        <f aca="false">IF(G8208=1,INT(ROUND((A8208-Debut)*86400,0)/600),"")</f>
        <v/>
      </c>
      <c r="I8208" s="0" t="str">
        <f aca="false">IF(G8208=1,INT(ROUND((A8208-Debut)*86400,0)/3600),"")</f>
        <v/>
      </c>
      <c r="J8208" s="0" t="str">
        <f aca="false">IF(OR(A8208="",B8208=""),"",ROUND((B8208-A8208)*86400,0))</f>
        <v/>
      </c>
      <c r="K8208" s="37" t="str">
        <f aca="false">IF(G8208=1,IF(COUNTIFS($C:$C,C8208,$G:$G,1,$A:$A,"&gt;="&amp;(A8208-FenetreInterm/86400),$A:$A,"&lt;="&amp;A8208)&gt;=NbInterm,1,0),"")</f>
        <v/>
      </c>
      <c r="L8208" s="37" t="str">
        <f aca="false">IF(G8208=1,IF(B8208="",0,IF(J8208&lt;SeuilFugitive,1,0)),"")</f>
        <v/>
      </c>
      <c r="M8208" s="37" t="str">
        <f aca="false">IF(G8208=1,IF(B8208="",IF((Fin-A8208)*24&gt;SeuilFigee,1,0),IF(J8208&gt;SeuilFigee*3600,1,0)),"")</f>
        <v/>
      </c>
      <c r="N8208" s="0" t="str">
        <f aca="false">IF(G8208=1,IF(COUNTIF(H$2:H8208,H8208)=1,COUNTIF($H:$H,H8208),""),"")</f>
        <v/>
      </c>
      <c r="O8208" s="0" t="str">
        <f aca="false">IF(G8208=1,IF(COUNTIF(I$2:I8208,I8208)=1,COUNTIF($I:$I,I8208),""),"")</f>
        <v/>
      </c>
      <c r="P8208" s="38" t="str">
        <f aca="false">IF(G8208=1,IF(COUNTIFS(C$2:C8208,C8208,G$2:G8208,1)=1,COUNTIFS($C:$C,C8208,$G:$G,1)+ROW()/10000000,""),"")</f>
        <v/>
      </c>
      <c r="Q8208" s="0" t="str">
        <f aca="false">IF(K8208=1,IF(COUNTIFS(C$2:C8208,C8208,K$2:K8208,1)=1,1,0),"")</f>
        <v/>
      </c>
      <c r="R8208" s="0" t="str">
        <f aca="false">IF(M8208=1,IF(COUNTIFS(C$2:C8208,C8208,M$2:M8208,1)=1,1,0),"")</f>
        <v/>
      </c>
      <c r="S8208" s="0" t="str">
        <f aca="false">IF(L8208=1,IF(COUNTIFS(C$2:C8208,C8208,L$2:L8208,1)=1,1,0),"")</f>
        <v/>
      </c>
      <c r="T8208" s="38" t="str">
        <f aca="false">IF(N8208="","",N8208+ROW()/10000000)</f>
        <v/>
      </c>
      <c r="U8208" s="0" t="str">
        <f aca="false">IF(G8208=1,IF(B8208="",1,0),"")</f>
        <v/>
      </c>
    </row>
    <row r="8209" customFormat="false" ht="15" hidden="false" customHeight="false" outlineLevel="0" collapsed="false">
      <c r="A8209" s="35"/>
      <c r="B8209" s="35"/>
      <c r="G8209" s="0" t="str">
        <f aca="false">IF(A8209="","",IF(AND(A8209&gt;=Debut,A8209&lt;Fin),1,0))</f>
        <v/>
      </c>
      <c r="H8209" s="0" t="str">
        <f aca="false">IF(G8209=1,INT(ROUND((A8209-Debut)*86400,0)/600),"")</f>
        <v/>
      </c>
      <c r="I8209" s="0" t="str">
        <f aca="false">IF(G8209=1,INT(ROUND((A8209-Debut)*86400,0)/3600),"")</f>
        <v/>
      </c>
      <c r="J8209" s="0" t="str">
        <f aca="false">IF(OR(A8209="",B8209=""),"",ROUND((B8209-A8209)*86400,0))</f>
        <v/>
      </c>
      <c r="K8209" s="37" t="str">
        <f aca="false">IF(G8209=1,IF(COUNTIFS($C:$C,C8209,$G:$G,1,$A:$A,"&gt;="&amp;(A8209-FenetreInterm/86400),$A:$A,"&lt;="&amp;A8209)&gt;=NbInterm,1,0),"")</f>
        <v/>
      </c>
      <c r="L8209" s="37" t="str">
        <f aca="false">IF(G8209=1,IF(B8209="",0,IF(J8209&lt;SeuilFugitive,1,0)),"")</f>
        <v/>
      </c>
      <c r="M8209" s="37" t="str">
        <f aca="false">IF(G8209=1,IF(B8209="",IF((Fin-A8209)*24&gt;SeuilFigee,1,0),IF(J8209&gt;SeuilFigee*3600,1,0)),"")</f>
        <v/>
      </c>
      <c r="N8209" s="0" t="str">
        <f aca="false">IF(G8209=1,IF(COUNTIF(H$2:H8209,H8209)=1,COUNTIF($H:$H,H8209),""),"")</f>
        <v/>
      </c>
      <c r="O8209" s="0" t="str">
        <f aca="false">IF(G8209=1,IF(COUNTIF(I$2:I8209,I8209)=1,COUNTIF($I:$I,I8209),""),"")</f>
        <v/>
      </c>
      <c r="P8209" s="38" t="str">
        <f aca="false">IF(G8209=1,IF(COUNTIFS(C$2:C8209,C8209,G$2:G8209,1)=1,COUNTIFS($C:$C,C8209,$G:$G,1)+ROW()/10000000,""),"")</f>
        <v/>
      </c>
      <c r="Q8209" s="0" t="str">
        <f aca="false">IF(K8209=1,IF(COUNTIFS(C$2:C8209,C8209,K$2:K8209,1)=1,1,0),"")</f>
        <v/>
      </c>
      <c r="R8209" s="0" t="str">
        <f aca="false">IF(M8209=1,IF(COUNTIFS(C$2:C8209,C8209,M$2:M8209,1)=1,1,0),"")</f>
        <v/>
      </c>
      <c r="S8209" s="0" t="str">
        <f aca="false">IF(L8209=1,IF(COUNTIFS(C$2:C8209,C8209,L$2:L8209,1)=1,1,0),"")</f>
        <v/>
      </c>
      <c r="T8209" s="38" t="str">
        <f aca="false">IF(N8209="","",N8209+ROW()/10000000)</f>
        <v/>
      </c>
      <c r="U8209" s="0" t="str">
        <f aca="false">IF(G8209=1,IF(B8209="",1,0),"")</f>
        <v/>
      </c>
    </row>
    <row r="8210" customFormat="false" ht="15" hidden="false" customHeight="false" outlineLevel="0" collapsed="false">
      <c r="A8210" s="35"/>
      <c r="B8210" s="35"/>
      <c r="G8210" s="0" t="str">
        <f aca="false">IF(A8210="","",IF(AND(A8210&gt;=Debut,A8210&lt;Fin),1,0))</f>
        <v/>
      </c>
      <c r="H8210" s="0" t="str">
        <f aca="false">IF(G8210=1,INT(ROUND((A8210-Debut)*86400,0)/600),"")</f>
        <v/>
      </c>
      <c r="I8210" s="0" t="str">
        <f aca="false">IF(G8210=1,INT(ROUND((A8210-Debut)*86400,0)/3600),"")</f>
        <v/>
      </c>
      <c r="J8210" s="0" t="str">
        <f aca="false">IF(OR(A8210="",B8210=""),"",ROUND((B8210-A8210)*86400,0))</f>
        <v/>
      </c>
      <c r="K8210" s="37" t="str">
        <f aca="false">IF(G8210=1,IF(COUNTIFS($C:$C,C8210,$G:$G,1,$A:$A,"&gt;="&amp;(A8210-FenetreInterm/86400),$A:$A,"&lt;="&amp;A8210)&gt;=NbInterm,1,0),"")</f>
        <v/>
      </c>
      <c r="L8210" s="37" t="str">
        <f aca="false">IF(G8210=1,IF(B8210="",0,IF(J8210&lt;SeuilFugitive,1,0)),"")</f>
        <v/>
      </c>
      <c r="M8210" s="37" t="str">
        <f aca="false">IF(G8210=1,IF(B8210="",IF((Fin-A8210)*24&gt;SeuilFigee,1,0),IF(J8210&gt;SeuilFigee*3600,1,0)),"")</f>
        <v/>
      </c>
      <c r="N8210" s="0" t="str">
        <f aca="false">IF(G8210=1,IF(COUNTIF(H$2:H8210,H8210)=1,COUNTIF($H:$H,H8210),""),"")</f>
        <v/>
      </c>
      <c r="O8210" s="0" t="str">
        <f aca="false">IF(G8210=1,IF(COUNTIF(I$2:I8210,I8210)=1,COUNTIF($I:$I,I8210),""),"")</f>
        <v/>
      </c>
      <c r="P8210" s="38" t="str">
        <f aca="false">IF(G8210=1,IF(COUNTIFS(C$2:C8210,C8210,G$2:G8210,1)=1,COUNTIFS($C:$C,C8210,$G:$G,1)+ROW()/10000000,""),"")</f>
        <v/>
      </c>
      <c r="Q8210" s="0" t="str">
        <f aca="false">IF(K8210=1,IF(COUNTIFS(C$2:C8210,C8210,K$2:K8210,1)=1,1,0),"")</f>
        <v/>
      </c>
      <c r="R8210" s="0" t="str">
        <f aca="false">IF(M8210=1,IF(COUNTIFS(C$2:C8210,C8210,M$2:M8210,1)=1,1,0),"")</f>
        <v/>
      </c>
      <c r="S8210" s="0" t="str">
        <f aca="false">IF(L8210=1,IF(COUNTIFS(C$2:C8210,C8210,L$2:L8210,1)=1,1,0),"")</f>
        <v/>
      </c>
      <c r="T8210" s="38" t="str">
        <f aca="false">IF(N8210="","",N8210+ROW()/10000000)</f>
        <v/>
      </c>
      <c r="U8210" s="0" t="str">
        <f aca="false">IF(G8210=1,IF(B8210="",1,0),"")</f>
        <v/>
      </c>
    </row>
    <row r="8211" customFormat="false" ht="15" hidden="false" customHeight="false" outlineLevel="0" collapsed="false">
      <c r="A8211" s="35"/>
      <c r="B8211" s="35"/>
      <c r="G8211" s="0" t="str">
        <f aca="false">IF(A8211="","",IF(AND(A8211&gt;=Debut,A8211&lt;Fin),1,0))</f>
        <v/>
      </c>
      <c r="H8211" s="0" t="str">
        <f aca="false">IF(G8211=1,INT(ROUND((A8211-Debut)*86400,0)/600),"")</f>
        <v/>
      </c>
      <c r="I8211" s="0" t="str">
        <f aca="false">IF(G8211=1,INT(ROUND((A8211-Debut)*86400,0)/3600),"")</f>
        <v/>
      </c>
      <c r="J8211" s="0" t="str">
        <f aca="false">IF(OR(A8211="",B8211=""),"",ROUND((B8211-A8211)*86400,0))</f>
        <v/>
      </c>
      <c r="K8211" s="37" t="str">
        <f aca="false">IF(G8211=1,IF(COUNTIFS($C:$C,C8211,$G:$G,1,$A:$A,"&gt;="&amp;(A8211-FenetreInterm/86400),$A:$A,"&lt;="&amp;A8211)&gt;=NbInterm,1,0),"")</f>
        <v/>
      </c>
      <c r="L8211" s="37" t="str">
        <f aca="false">IF(G8211=1,IF(B8211="",0,IF(J8211&lt;SeuilFugitive,1,0)),"")</f>
        <v/>
      </c>
      <c r="M8211" s="37" t="str">
        <f aca="false">IF(G8211=1,IF(B8211="",IF((Fin-A8211)*24&gt;SeuilFigee,1,0),IF(J8211&gt;SeuilFigee*3600,1,0)),"")</f>
        <v/>
      </c>
      <c r="N8211" s="0" t="str">
        <f aca="false">IF(G8211=1,IF(COUNTIF(H$2:H8211,H8211)=1,COUNTIF($H:$H,H8211),""),"")</f>
        <v/>
      </c>
      <c r="O8211" s="0" t="str">
        <f aca="false">IF(G8211=1,IF(COUNTIF(I$2:I8211,I8211)=1,COUNTIF($I:$I,I8211),""),"")</f>
        <v/>
      </c>
      <c r="P8211" s="38" t="str">
        <f aca="false">IF(G8211=1,IF(COUNTIFS(C$2:C8211,C8211,G$2:G8211,1)=1,COUNTIFS($C:$C,C8211,$G:$G,1)+ROW()/10000000,""),"")</f>
        <v/>
      </c>
      <c r="Q8211" s="0" t="str">
        <f aca="false">IF(K8211=1,IF(COUNTIFS(C$2:C8211,C8211,K$2:K8211,1)=1,1,0),"")</f>
        <v/>
      </c>
      <c r="R8211" s="0" t="str">
        <f aca="false">IF(M8211=1,IF(COUNTIFS(C$2:C8211,C8211,M$2:M8211,1)=1,1,0),"")</f>
        <v/>
      </c>
      <c r="S8211" s="0" t="str">
        <f aca="false">IF(L8211=1,IF(COUNTIFS(C$2:C8211,C8211,L$2:L8211,1)=1,1,0),"")</f>
        <v/>
      </c>
      <c r="T8211" s="38" t="str">
        <f aca="false">IF(N8211="","",N8211+ROW()/10000000)</f>
        <v/>
      </c>
      <c r="U8211" s="0" t="str">
        <f aca="false">IF(G8211=1,IF(B8211="",1,0),"")</f>
        <v/>
      </c>
    </row>
    <row r="8212" customFormat="false" ht="15" hidden="false" customHeight="false" outlineLevel="0" collapsed="false">
      <c r="A8212" s="35"/>
      <c r="B8212" s="35"/>
      <c r="G8212" s="0" t="str">
        <f aca="false">IF(A8212="","",IF(AND(A8212&gt;=Debut,A8212&lt;Fin),1,0))</f>
        <v/>
      </c>
      <c r="H8212" s="0" t="str">
        <f aca="false">IF(G8212=1,INT(ROUND((A8212-Debut)*86400,0)/600),"")</f>
        <v/>
      </c>
      <c r="I8212" s="0" t="str">
        <f aca="false">IF(G8212=1,INT(ROUND((A8212-Debut)*86400,0)/3600),"")</f>
        <v/>
      </c>
      <c r="J8212" s="0" t="str">
        <f aca="false">IF(OR(A8212="",B8212=""),"",ROUND((B8212-A8212)*86400,0))</f>
        <v/>
      </c>
      <c r="K8212" s="37" t="str">
        <f aca="false">IF(G8212=1,IF(COUNTIFS($C:$C,C8212,$G:$G,1,$A:$A,"&gt;="&amp;(A8212-FenetreInterm/86400),$A:$A,"&lt;="&amp;A8212)&gt;=NbInterm,1,0),"")</f>
        <v/>
      </c>
      <c r="L8212" s="37" t="str">
        <f aca="false">IF(G8212=1,IF(B8212="",0,IF(J8212&lt;SeuilFugitive,1,0)),"")</f>
        <v/>
      </c>
      <c r="M8212" s="37" t="str">
        <f aca="false">IF(G8212=1,IF(B8212="",IF((Fin-A8212)*24&gt;SeuilFigee,1,0),IF(J8212&gt;SeuilFigee*3600,1,0)),"")</f>
        <v/>
      </c>
      <c r="N8212" s="0" t="str">
        <f aca="false">IF(G8212=1,IF(COUNTIF(H$2:H8212,H8212)=1,COUNTIF($H:$H,H8212),""),"")</f>
        <v/>
      </c>
      <c r="O8212" s="0" t="str">
        <f aca="false">IF(G8212=1,IF(COUNTIF(I$2:I8212,I8212)=1,COUNTIF($I:$I,I8212),""),"")</f>
        <v/>
      </c>
      <c r="P8212" s="38" t="str">
        <f aca="false">IF(G8212=1,IF(COUNTIFS(C$2:C8212,C8212,G$2:G8212,1)=1,COUNTIFS($C:$C,C8212,$G:$G,1)+ROW()/10000000,""),"")</f>
        <v/>
      </c>
      <c r="Q8212" s="0" t="str">
        <f aca="false">IF(K8212=1,IF(COUNTIFS(C$2:C8212,C8212,K$2:K8212,1)=1,1,0),"")</f>
        <v/>
      </c>
      <c r="R8212" s="0" t="str">
        <f aca="false">IF(M8212=1,IF(COUNTIFS(C$2:C8212,C8212,M$2:M8212,1)=1,1,0),"")</f>
        <v/>
      </c>
      <c r="S8212" s="0" t="str">
        <f aca="false">IF(L8212=1,IF(COUNTIFS(C$2:C8212,C8212,L$2:L8212,1)=1,1,0),"")</f>
        <v/>
      </c>
      <c r="T8212" s="38" t="str">
        <f aca="false">IF(N8212="","",N8212+ROW()/10000000)</f>
        <v/>
      </c>
      <c r="U8212" s="0" t="str">
        <f aca="false">IF(G8212=1,IF(B8212="",1,0),"")</f>
        <v/>
      </c>
    </row>
    <row r="8213" customFormat="false" ht="15" hidden="false" customHeight="false" outlineLevel="0" collapsed="false">
      <c r="A8213" s="35"/>
      <c r="B8213" s="35"/>
      <c r="G8213" s="0" t="str">
        <f aca="false">IF(A8213="","",IF(AND(A8213&gt;=Debut,A8213&lt;Fin),1,0))</f>
        <v/>
      </c>
      <c r="H8213" s="0" t="str">
        <f aca="false">IF(G8213=1,INT(ROUND((A8213-Debut)*86400,0)/600),"")</f>
        <v/>
      </c>
      <c r="I8213" s="0" t="str">
        <f aca="false">IF(G8213=1,INT(ROUND((A8213-Debut)*86400,0)/3600),"")</f>
        <v/>
      </c>
      <c r="J8213" s="0" t="str">
        <f aca="false">IF(OR(A8213="",B8213=""),"",ROUND((B8213-A8213)*86400,0))</f>
        <v/>
      </c>
      <c r="K8213" s="37" t="str">
        <f aca="false">IF(G8213=1,IF(COUNTIFS($C:$C,C8213,$G:$G,1,$A:$A,"&gt;="&amp;(A8213-FenetreInterm/86400),$A:$A,"&lt;="&amp;A8213)&gt;=NbInterm,1,0),"")</f>
        <v/>
      </c>
      <c r="L8213" s="37" t="str">
        <f aca="false">IF(G8213=1,IF(B8213="",0,IF(J8213&lt;SeuilFugitive,1,0)),"")</f>
        <v/>
      </c>
      <c r="M8213" s="37" t="str">
        <f aca="false">IF(G8213=1,IF(B8213="",IF((Fin-A8213)*24&gt;SeuilFigee,1,0),IF(J8213&gt;SeuilFigee*3600,1,0)),"")</f>
        <v/>
      </c>
      <c r="N8213" s="0" t="str">
        <f aca="false">IF(G8213=1,IF(COUNTIF(H$2:H8213,H8213)=1,COUNTIF($H:$H,H8213),""),"")</f>
        <v/>
      </c>
      <c r="O8213" s="0" t="str">
        <f aca="false">IF(G8213=1,IF(COUNTIF(I$2:I8213,I8213)=1,COUNTIF($I:$I,I8213),""),"")</f>
        <v/>
      </c>
      <c r="P8213" s="38" t="str">
        <f aca="false">IF(G8213=1,IF(COUNTIFS(C$2:C8213,C8213,G$2:G8213,1)=1,COUNTIFS($C:$C,C8213,$G:$G,1)+ROW()/10000000,""),"")</f>
        <v/>
      </c>
      <c r="Q8213" s="0" t="str">
        <f aca="false">IF(K8213=1,IF(COUNTIFS(C$2:C8213,C8213,K$2:K8213,1)=1,1,0),"")</f>
        <v/>
      </c>
      <c r="R8213" s="0" t="str">
        <f aca="false">IF(M8213=1,IF(COUNTIFS(C$2:C8213,C8213,M$2:M8213,1)=1,1,0),"")</f>
        <v/>
      </c>
      <c r="S8213" s="0" t="str">
        <f aca="false">IF(L8213=1,IF(COUNTIFS(C$2:C8213,C8213,L$2:L8213,1)=1,1,0),"")</f>
        <v/>
      </c>
      <c r="T8213" s="38" t="str">
        <f aca="false">IF(N8213="","",N8213+ROW()/10000000)</f>
        <v/>
      </c>
      <c r="U8213" s="0" t="str">
        <f aca="false">IF(G8213=1,IF(B8213="",1,0),"")</f>
        <v/>
      </c>
    </row>
    <row r="8214" customFormat="false" ht="15" hidden="false" customHeight="false" outlineLevel="0" collapsed="false">
      <c r="A8214" s="35"/>
      <c r="B8214" s="35"/>
      <c r="G8214" s="0" t="str">
        <f aca="false">IF(A8214="","",IF(AND(A8214&gt;=Debut,A8214&lt;Fin),1,0))</f>
        <v/>
      </c>
      <c r="H8214" s="0" t="str">
        <f aca="false">IF(G8214=1,INT(ROUND((A8214-Debut)*86400,0)/600),"")</f>
        <v/>
      </c>
      <c r="I8214" s="0" t="str">
        <f aca="false">IF(G8214=1,INT(ROUND((A8214-Debut)*86400,0)/3600),"")</f>
        <v/>
      </c>
      <c r="J8214" s="0" t="str">
        <f aca="false">IF(OR(A8214="",B8214=""),"",ROUND((B8214-A8214)*86400,0))</f>
        <v/>
      </c>
      <c r="K8214" s="37" t="str">
        <f aca="false">IF(G8214=1,IF(COUNTIFS($C:$C,C8214,$G:$G,1,$A:$A,"&gt;="&amp;(A8214-FenetreInterm/86400),$A:$A,"&lt;="&amp;A8214)&gt;=NbInterm,1,0),"")</f>
        <v/>
      </c>
      <c r="L8214" s="37" t="str">
        <f aca="false">IF(G8214=1,IF(B8214="",0,IF(J8214&lt;SeuilFugitive,1,0)),"")</f>
        <v/>
      </c>
      <c r="M8214" s="37" t="str">
        <f aca="false">IF(G8214=1,IF(B8214="",IF((Fin-A8214)*24&gt;SeuilFigee,1,0),IF(J8214&gt;SeuilFigee*3600,1,0)),"")</f>
        <v/>
      </c>
      <c r="N8214" s="0" t="str">
        <f aca="false">IF(G8214=1,IF(COUNTIF(H$2:H8214,H8214)=1,COUNTIF($H:$H,H8214),""),"")</f>
        <v/>
      </c>
      <c r="O8214" s="0" t="str">
        <f aca="false">IF(G8214=1,IF(COUNTIF(I$2:I8214,I8214)=1,COUNTIF($I:$I,I8214),""),"")</f>
        <v/>
      </c>
      <c r="P8214" s="38" t="str">
        <f aca="false">IF(G8214=1,IF(COUNTIFS(C$2:C8214,C8214,G$2:G8214,1)=1,COUNTIFS($C:$C,C8214,$G:$G,1)+ROW()/10000000,""),"")</f>
        <v/>
      </c>
      <c r="Q8214" s="0" t="str">
        <f aca="false">IF(K8214=1,IF(COUNTIFS(C$2:C8214,C8214,K$2:K8214,1)=1,1,0),"")</f>
        <v/>
      </c>
      <c r="R8214" s="0" t="str">
        <f aca="false">IF(M8214=1,IF(COUNTIFS(C$2:C8214,C8214,M$2:M8214,1)=1,1,0),"")</f>
        <v/>
      </c>
      <c r="S8214" s="0" t="str">
        <f aca="false">IF(L8214=1,IF(COUNTIFS(C$2:C8214,C8214,L$2:L8214,1)=1,1,0),"")</f>
        <v/>
      </c>
      <c r="T8214" s="38" t="str">
        <f aca="false">IF(N8214="","",N8214+ROW()/10000000)</f>
        <v/>
      </c>
      <c r="U8214" s="0" t="str">
        <f aca="false">IF(G8214=1,IF(B8214="",1,0),"")</f>
        <v/>
      </c>
    </row>
    <row r="8215" customFormat="false" ht="15" hidden="false" customHeight="false" outlineLevel="0" collapsed="false">
      <c r="A8215" s="35"/>
      <c r="B8215" s="35"/>
      <c r="G8215" s="0" t="str">
        <f aca="false">IF(A8215="","",IF(AND(A8215&gt;=Debut,A8215&lt;Fin),1,0))</f>
        <v/>
      </c>
      <c r="H8215" s="0" t="str">
        <f aca="false">IF(G8215=1,INT(ROUND((A8215-Debut)*86400,0)/600),"")</f>
        <v/>
      </c>
      <c r="I8215" s="0" t="str">
        <f aca="false">IF(G8215=1,INT(ROUND((A8215-Debut)*86400,0)/3600),"")</f>
        <v/>
      </c>
      <c r="J8215" s="0" t="str">
        <f aca="false">IF(OR(A8215="",B8215=""),"",ROUND((B8215-A8215)*86400,0))</f>
        <v/>
      </c>
      <c r="K8215" s="37" t="str">
        <f aca="false">IF(G8215=1,IF(COUNTIFS($C:$C,C8215,$G:$G,1,$A:$A,"&gt;="&amp;(A8215-FenetreInterm/86400),$A:$A,"&lt;="&amp;A8215)&gt;=NbInterm,1,0),"")</f>
        <v/>
      </c>
      <c r="L8215" s="37" t="str">
        <f aca="false">IF(G8215=1,IF(B8215="",0,IF(J8215&lt;SeuilFugitive,1,0)),"")</f>
        <v/>
      </c>
      <c r="M8215" s="37" t="str">
        <f aca="false">IF(G8215=1,IF(B8215="",IF((Fin-A8215)*24&gt;SeuilFigee,1,0),IF(J8215&gt;SeuilFigee*3600,1,0)),"")</f>
        <v/>
      </c>
      <c r="N8215" s="0" t="str">
        <f aca="false">IF(G8215=1,IF(COUNTIF(H$2:H8215,H8215)=1,COUNTIF($H:$H,H8215),""),"")</f>
        <v/>
      </c>
      <c r="O8215" s="0" t="str">
        <f aca="false">IF(G8215=1,IF(COUNTIF(I$2:I8215,I8215)=1,COUNTIF($I:$I,I8215),""),"")</f>
        <v/>
      </c>
      <c r="P8215" s="38" t="str">
        <f aca="false">IF(G8215=1,IF(COUNTIFS(C$2:C8215,C8215,G$2:G8215,1)=1,COUNTIFS($C:$C,C8215,$G:$G,1)+ROW()/10000000,""),"")</f>
        <v/>
      </c>
      <c r="Q8215" s="0" t="str">
        <f aca="false">IF(K8215=1,IF(COUNTIFS(C$2:C8215,C8215,K$2:K8215,1)=1,1,0),"")</f>
        <v/>
      </c>
      <c r="R8215" s="0" t="str">
        <f aca="false">IF(M8215=1,IF(COUNTIFS(C$2:C8215,C8215,M$2:M8215,1)=1,1,0),"")</f>
        <v/>
      </c>
      <c r="S8215" s="0" t="str">
        <f aca="false">IF(L8215=1,IF(COUNTIFS(C$2:C8215,C8215,L$2:L8215,1)=1,1,0),"")</f>
        <v/>
      </c>
      <c r="T8215" s="38" t="str">
        <f aca="false">IF(N8215="","",N8215+ROW()/10000000)</f>
        <v/>
      </c>
      <c r="U8215" s="0" t="str">
        <f aca="false">IF(G8215=1,IF(B8215="",1,0),"")</f>
        <v/>
      </c>
    </row>
    <row r="8216" customFormat="false" ht="15" hidden="false" customHeight="false" outlineLevel="0" collapsed="false">
      <c r="A8216" s="35"/>
      <c r="B8216" s="35"/>
      <c r="G8216" s="0" t="str">
        <f aca="false">IF(A8216="","",IF(AND(A8216&gt;=Debut,A8216&lt;Fin),1,0))</f>
        <v/>
      </c>
      <c r="H8216" s="0" t="str">
        <f aca="false">IF(G8216=1,INT(ROUND((A8216-Debut)*86400,0)/600),"")</f>
        <v/>
      </c>
      <c r="I8216" s="0" t="str">
        <f aca="false">IF(G8216=1,INT(ROUND((A8216-Debut)*86400,0)/3600),"")</f>
        <v/>
      </c>
      <c r="J8216" s="0" t="str">
        <f aca="false">IF(OR(A8216="",B8216=""),"",ROUND((B8216-A8216)*86400,0))</f>
        <v/>
      </c>
      <c r="K8216" s="37" t="str">
        <f aca="false">IF(G8216=1,IF(COUNTIFS($C:$C,C8216,$G:$G,1,$A:$A,"&gt;="&amp;(A8216-FenetreInterm/86400),$A:$A,"&lt;="&amp;A8216)&gt;=NbInterm,1,0),"")</f>
        <v/>
      </c>
      <c r="L8216" s="37" t="str">
        <f aca="false">IF(G8216=1,IF(B8216="",0,IF(J8216&lt;SeuilFugitive,1,0)),"")</f>
        <v/>
      </c>
      <c r="M8216" s="37" t="str">
        <f aca="false">IF(G8216=1,IF(B8216="",IF((Fin-A8216)*24&gt;SeuilFigee,1,0),IF(J8216&gt;SeuilFigee*3600,1,0)),"")</f>
        <v/>
      </c>
      <c r="N8216" s="0" t="str">
        <f aca="false">IF(G8216=1,IF(COUNTIF(H$2:H8216,H8216)=1,COUNTIF($H:$H,H8216),""),"")</f>
        <v/>
      </c>
      <c r="O8216" s="0" t="str">
        <f aca="false">IF(G8216=1,IF(COUNTIF(I$2:I8216,I8216)=1,COUNTIF($I:$I,I8216),""),"")</f>
        <v/>
      </c>
      <c r="P8216" s="38" t="str">
        <f aca="false">IF(G8216=1,IF(COUNTIFS(C$2:C8216,C8216,G$2:G8216,1)=1,COUNTIFS($C:$C,C8216,$G:$G,1)+ROW()/10000000,""),"")</f>
        <v/>
      </c>
      <c r="Q8216" s="0" t="str">
        <f aca="false">IF(K8216=1,IF(COUNTIFS(C$2:C8216,C8216,K$2:K8216,1)=1,1,0),"")</f>
        <v/>
      </c>
      <c r="R8216" s="0" t="str">
        <f aca="false">IF(M8216=1,IF(COUNTIFS(C$2:C8216,C8216,M$2:M8216,1)=1,1,0),"")</f>
        <v/>
      </c>
      <c r="S8216" s="0" t="str">
        <f aca="false">IF(L8216=1,IF(COUNTIFS(C$2:C8216,C8216,L$2:L8216,1)=1,1,0),"")</f>
        <v/>
      </c>
      <c r="T8216" s="38" t="str">
        <f aca="false">IF(N8216="","",N8216+ROW()/10000000)</f>
        <v/>
      </c>
      <c r="U8216" s="0" t="str">
        <f aca="false">IF(G8216=1,IF(B8216="",1,0),"")</f>
        <v/>
      </c>
    </row>
    <row r="8217" customFormat="false" ht="15" hidden="false" customHeight="false" outlineLevel="0" collapsed="false">
      <c r="A8217" s="35"/>
      <c r="B8217" s="35"/>
      <c r="G8217" s="0" t="str">
        <f aca="false">IF(A8217="","",IF(AND(A8217&gt;=Debut,A8217&lt;Fin),1,0))</f>
        <v/>
      </c>
      <c r="H8217" s="0" t="str">
        <f aca="false">IF(G8217=1,INT(ROUND((A8217-Debut)*86400,0)/600),"")</f>
        <v/>
      </c>
      <c r="I8217" s="0" t="str">
        <f aca="false">IF(G8217=1,INT(ROUND((A8217-Debut)*86400,0)/3600),"")</f>
        <v/>
      </c>
      <c r="J8217" s="0" t="str">
        <f aca="false">IF(OR(A8217="",B8217=""),"",ROUND((B8217-A8217)*86400,0))</f>
        <v/>
      </c>
      <c r="K8217" s="37" t="str">
        <f aca="false">IF(G8217=1,IF(COUNTIFS($C:$C,C8217,$G:$G,1,$A:$A,"&gt;="&amp;(A8217-FenetreInterm/86400),$A:$A,"&lt;="&amp;A8217)&gt;=NbInterm,1,0),"")</f>
        <v/>
      </c>
      <c r="L8217" s="37" t="str">
        <f aca="false">IF(G8217=1,IF(B8217="",0,IF(J8217&lt;SeuilFugitive,1,0)),"")</f>
        <v/>
      </c>
      <c r="M8217" s="37" t="str">
        <f aca="false">IF(G8217=1,IF(B8217="",IF((Fin-A8217)*24&gt;SeuilFigee,1,0),IF(J8217&gt;SeuilFigee*3600,1,0)),"")</f>
        <v/>
      </c>
      <c r="N8217" s="0" t="str">
        <f aca="false">IF(G8217=1,IF(COUNTIF(H$2:H8217,H8217)=1,COUNTIF($H:$H,H8217),""),"")</f>
        <v/>
      </c>
      <c r="O8217" s="0" t="str">
        <f aca="false">IF(G8217=1,IF(COUNTIF(I$2:I8217,I8217)=1,COUNTIF($I:$I,I8217),""),"")</f>
        <v/>
      </c>
      <c r="P8217" s="38" t="str">
        <f aca="false">IF(G8217=1,IF(COUNTIFS(C$2:C8217,C8217,G$2:G8217,1)=1,COUNTIFS($C:$C,C8217,$G:$G,1)+ROW()/10000000,""),"")</f>
        <v/>
      </c>
      <c r="Q8217" s="0" t="str">
        <f aca="false">IF(K8217=1,IF(COUNTIFS(C$2:C8217,C8217,K$2:K8217,1)=1,1,0),"")</f>
        <v/>
      </c>
      <c r="R8217" s="0" t="str">
        <f aca="false">IF(M8217=1,IF(COUNTIFS(C$2:C8217,C8217,M$2:M8217,1)=1,1,0),"")</f>
        <v/>
      </c>
      <c r="S8217" s="0" t="str">
        <f aca="false">IF(L8217=1,IF(COUNTIFS(C$2:C8217,C8217,L$2:L8217,1)=1,1,0),"")</f>
        <v/>
      </c>
      <c r="T8217" s="38" t="str">
        <f aca="false">IF(N8217="","",N8217+ROW()/10000000)</f>
        <v/>
      </c>
      <c r="U8217" s="0" t="str">
        <f aca="false">IF(G8217=1,IF(B8217="",1,0),"")</f>
        <v/>
      </c>
    </row>
    <row r="8218" customFormat="false" ht="15" hidden="false" customHeight="false" outlineLevel="0" collapsed="false">
      <c r="A8218" s="35"/>
      <c r="B8218" s="35"/>
      <c r="G8218" s="0" t="str">
        <f aca="false">IF(A8218="","",IF(AND(A8218&gt;=Debut,A8218&lt;Fin),1,0))</f>
        <v/>
      </c>
      <c r="H8218" s="0" t="str">
        <f aca="false">IF(G8218=1,INT(ROUND((A8218-Debut)*86400,0)/600),"")</f>
        <v/>
      </c>
      <c r="I8218" s="0" t="str">
        <f aca="false">IF(G8218=1,INT(ROUND((A8218-Debut)*86400,0)/3600),"")</f>
        <v/>
      </c>
      <c r="J8218" s="0" t="str">
        <f aca="false">IF(OR(A8218="",B8218=""),"",ROUND((B8218-A8218)*86400,0))</f>
        <v/>
      </c>
      <c r="K8218" s="37" t="str">
        <f aca="false">IF(G8218=1,IF(COUNTIFS($C:$C,C8218,$G:$G,1,$A:$A,"&gt;="&amp;(A8218-FenetreInterm/86400),$A:$A,"&lt;="&amp;A8218)&gt;=NbInterm,1,0),"")</f>
        <v/>
      </c>
      <c r="L8218" s="37" t="str">
        <f aca="false">IF(G8218=1,IF(B8218="",0,IF(J8218&lt;SeuilFugitive,1,0)),"")</f>
        <v/>
      </c>
      <c r="M8218" s="37" t="str">
        <f aca="false">IF(G8218=1,IF(B8218="",IF((Fin-A8218)*24&gt;SeuilFigee,1,0),IF(J8218&gt;SeuilFigee*3600,1,0)),"")</f>
        <v/>
      </c>
      <c r="N8218" s="0" t="str">
        <f aca="false">IF(G8218=1,IF(COUNTIF(H$2:H8218,H8218)=1,COUNTIF($H:$H,H8218),""),"")</f>
        <v/>
      </c>
      <c r="O8218" s="0" t="str">
        <f aca="false">IF(G8218=1,IF(COUNTIF(I$2:I8218,I8218)=1,COUNTIF($I:$I,I8218),""),"")</f>
        <v/>
      </c>
      <c r="P8218" s="38" t="str">
        <f aca="false">IF(G8218=1,IF(COUNTIFS(C$2:C8218,C8218,G$2:G8218,1)=1,COUNTIFS($C:$C,C8218,$G:$G,1)+ROW()/10000000,""),"")</f>
        <v/>
      </c>
      <c r="Q8218" s="0" t="str">
        <f aca="false">IF(K8218=1,IF(COUNTIFS(C$2:C8218,C8218,K$2:K8218,1)=1,1,0),"")</f>
        <v/>
      </c>
      <c r="R8218" s="0" t="str">
        <f aca="false">IF(M8218=1,IF(COUNTIFS(C$2:C8218,C8218,M$2:M8218,1)=1,1,0),"")</f>
        <v/>
      </c>
      <c r="S8218" s="0" t="str">
        <f aca="false">IF(L8218=1,IF(COUNTIFS(C$2:C8218,C8218,L$2:L8218,1)=1,1,0),"")</f>
        <v/>
      </c>
      <c r="T8218" s="38" t="str">
        <f aca="false">IF(N8218="","",N8218+ROW()/10000000)</f>
        <v/>
      </c>
      <c r="U8218" s="0" t="str">
        <f aca="false">IF(G8218=1,IF(B8218="",1,0),"")</f>
        <v/>
      </c>
    </row>
    <row r="8219" customFormat="false" ht="15" hidden="false" customHeight="false" outlineLevel="0" collapsed="false">
      <c r="A8219" s="35"/>
      <c r="B8219" s="35"/>
      <c r="G8219" s="0" t="str">
        <f aca="false">IF(A8219="","",IF(AND(A8219&gt;=Debut,A8219&lt;Fin),1,0))</f>
        <v/>
      </c>
      <c r="H8219" s="0" t="str">
        <f aca="false">IF(G8219=1,INT(ROUND((A8219-Debut)*86400,0)/600),"")</f>
        <v/>
      </c>
      <c r="I8219" s="0" t="str">
        <f aca="false">IF(G8219=1,INT(ROUND((A8219-Debut)*86400,0)/3600),"")</f>
        <v/>
      </c>
      <c r="J8219" s="0" t="str">
        <f aca="false">IF(OR(A8219="",B8219=""),"",ROUND((B8219-A8219)*86400,0))</f>
        <v/>
      </c>
      <c r="K8219" s="37" t="str">
        <f aca="false">IF(G8219=1,IF(COUNTIFS($C:$C,C8219,$G:$G,1,$A:$A,"&gt;="&amp;(A8219-FenetreInterm/86400),$A:$A,"&lt;="&amp;A8219)&gt;=NbInterm,1,0),"")</f>
        <v/>
      </c>
      <c r="L8219" s="37" t="str">
        <f aca="false">IF(G8219=1,IF(B8219="",0,IF(J8219&lt;SeuilFugitive,1,0)),"")</f>
        <v/>
      </c>
      <c r="M8219" s="37" t="str">
        <f aca="false">IF(G8219=1,IF(B8219="",IF((Fin-A8219)*24&gt;SeuilFigee,1,0),IF(J8219&gt;SeuilFigee*3600,1,0)),"")</f>
        <v/>
      </c>
      <c r="N8219" s="0" t="str">
        <f aca="false">IF(G8219=1,IF(COUNTIF(H$2:H8219,H8219)=1,COUNTIF($H:$H,H8219),""),"")</f>
        <v/>
      </c>
      <c r="O8219" s="0" t="str">
        <f aca="false">IF(G8219=1,IF(COUNTIF(I$2:I8219,I8219)=1,COUNTIF($I:$I,I8219),""),"")</f>
        <v/>
      </c>
      <c r="P8219" s="38" t="str">
        <f aca="false">IF(G8219=1,IF(COUNTIFS(C$2:C8219,C8219,G$2:G8219,1)=1,COUNTIFS($C:$C,C8219,$G:$G,1)+ROW()/10000000,""),"")</f>
        <v/>
      </c>
      <c r="Q8219" s="0" t="str">
        <f aca="false">IF(K8219=1,IF(COUNTIFS(C$2:C8219,C8219,K$2:K8219,1)=1,1,0),"")</f>
        <v/>
      </c>
      <c r="R8219" s="0" t="str">
        <f aca="false">IF(M8219=1,IF(COUNTIFS(C$2:C8219,C8219,M$2:M8219,1)=1,1,0),"")</f>
        <v/>
      </c>
      <c r="S8219" s="0" t="str">
        <f aca="false">IF(L8219=1,IF(COUNTIFS(C$2:C8219,C8219,L$2:L8219,1)=1,1,0),"")</f>
        <v/>
      </c>
      <c r="T8219" s="38" t="str">
        <f aca="false">IF(N8219="","",N8219+ROW()/10000000)</f>
        <v/>
      </c>
      <c r="U8219" s="0" t="str">
        <f aca="false">IF(G8219=1,IF(B8219="",1,0),"")</f>
        <v/>
      </c>
    </row>
    <row r="8220" customFormat="false" ht="15" hidden="false" customHeight="false" outlineLevel="0" collapsed="false">
      <c r="A8220" s="35"/>
      <c r="B8220" s="35"/>
      <c r="G8220" s="0" t="str">
        <f aca="false">IF(A8220="","",IF(AND(A8220&gt;=Debut,A8220&lt;Fin),1,0))</f>
        <v/>
      </c>
      <c r="H8220" s="0" t="str">
        <f aca="false">IF(G8220=1,INT(ROUND((A8220-Debut)*86400,0)/600),"")</f>
        <v/>
      </c>
      <c r="I8220" s="0" t="str">
        <f aca="false">IF(G8220=1,INT(ROUND((A8220-Debut)*86400,0)/3600),"")</f>
        <v/>
      </c>
      <c r="J8220" s="0" t="str">
        <f aca="false">IF(OR(A8220="",B8220=""),"",ROUND((B8220-A8220)*86400,0))</f>
        <v/>
      </c>
      <c r="K8220" s="37" t="str">
        <f aca="false">IF(G8220=1,IF(COUNTIFS($C:$C,C8220,$G:$G,1,$A:$A,"&gt;="&amp;(A8220-FenetreInterm/86400),$A:$A,"&lt;="&amp;A8220)&gt;=NbInterm,1,0),"")</f>
        <v/>
      </c>
      <c r="L8220" s="37" t="str">
        <f aca="false">IF(G8220=1,IF(B8220="",0,IF(J8220&lt;SeuilFugitive,1,0)),"")</f>
        <v/>
      </c>
      <c r="M8220" s="37" t="str">
        <f aca="false">IF(G8220=1,IF(B8220="",IF((Fin-A8220)*24&gt;SeuilFigee,1,0),IF(J8220&gt;SeuilFigee*3600,1,0)),"")</f>
        <v/>
      </c>
      <c r="N8220" s="0" t="str">
        <f aca="false">IF(G8220=1,IF(COUNTIF(H$2:H8220,H8220)=1,COUNTIF($H:$H,H8220),""),"")</f>
        <v/>
      </c>
      <c r="O8220" s="0" t="str">
        <f aca="false">IF(G8220=1,IF(COUNTIF(I$2:I8220,I8220)=1,COUNTIF($I:$I,I8220),""),"")</f>
        <v/>
      </c>
      <c r="P8220" s="38" t="str">
        <f aca="false">IF(G8220=1,IF(COUNTIFS(C$2:C8220,C8220,G$2:G8220,1)=1,COUNTIFS($C:$C,C8220,$G:$G,1)+ROW()/10000000,""),"")</f>
        <v/>
      </c>
      <c r="Q8220" s="0" t="str">
        <f aca="false">IF(K8220=1,IF(COUNTIFS(C$2:C8220,C8220,K$2:K8220,1)=1,1,0),"")</f>
        <v/>
      </c>
      <c r="R8220" s="0" t="str">
        <f aca="false">IF(M8220=1,IF(COUNTIFS(C$2:C8220,C8220,M$2:M8220,1)=1,1,0),"")</f>
        <v/>
      </c>
      <c r="S8220" s="0" t="str">
        <f aca="false">IF(L8220=1,IF(COUNTIFS(C$2:C8220,C8220,L$2:L8220,1)=1,1,0),"")</f>
        <v/>
      </c>
      <c r="T8220" s="38" t="str">
        <f aca="false">IF(N8220="","",N8220+ROW()/10000000)</f>
        <v/>
      </c>
      <c r="U8220" s="0" t="str">
        <f aca="false">IF(G8220=1,IF(B8220="",1,0),"")</f>
        <v/>
      </c>
    </row>
    <row r="8221" customFormat="false" ht="15" hidden="false" customHeight="false" outlineLevel="0" collapsed="false">
      <c r="A8221" s="35"/>
      <c r="B8221" s="35"/>
      <c r="G8221" s="0" t="str">
        <f aca="false">IF(A8221="","",IF(AND(A8221&gt;=Debut,A8221&lt;Fin),1,0))</f>
        <v/>
      </c>
      <c r="H8221" s="0" t="str">
        <f aca="false">IF(G8221=1,INT(ROUND((A8221-Debut)*86400,0)/600),"")</f>
        <v/>
      </c>
      <c r="I8221" s="0" t="str">
        <f aca="false">IF(G8221=1,INT(ROUND((A8221-Debut)*86400,0)/3600),"")</f>
        <v/>
      </c>
      <c r="J8221" s="0" t="str">
        <f aca="false">IF(OR(A8221="",B8221=""),"",ROUND((B8221-A8221)*86400,0))</f>
        <v/>
      </c>
      <c r="K8221" s="37" t="str">
        <f aca="false">IF(G8221=1,IF(COUNTIFS($C:$C,C8221,$G:$G,1,$A:$A,"&gt;="&amp;(A8221-FenetreInterm/86400),$A:$A,"&lt;="&amp;A8221)&gt;=NbInterm,1,0),"")</f>
        <v/>
      </c>
      <c r="L8221" s="37" t="str">
        <f aca="false">IF(G8221=1,IF(B8221="",0,IF(J8221&lt;SeuilFugitive,1,0)),"")</f>
        <v/>
      </c>
      <c r="M8221" s="37" t="str">
        <f aca="false">IF(G8221=1,IF(B8221="",IF((Fin-A8221)*24&gt;SeuilFigee,1,0),IF(J8221&gt;SeuilFigee*3600,1,0)),"")</f>
        <v/>
      </c>
      <c r="N8221" s="0" t="str">
        <f aca="false">IF(G8221=1,IF(COUNTIF(H$2:H8221,H8221)=1,COUNTIF($H:$H,H8221),""),"")</f>
        <v/>
      </c>
      <c r="O8221" s="0" t="str">
        <f aca="false">IF(G8221=1,IF(COUNTIF(I$2:I8221,I8221)=1,COUNTIF($I:$I,I8221),""),"")</f>
        <v/>
      </c>
      <c r="P8221" s="38" t="str">
        <f aca="false">IF(G8221=1,IF(COUNTIFS(C$2:C8221,C8221,G$2:G8221,1)=1,COUNTIFS($C:$C,C8221,$G:$G,1)+ROW()/10000000,""),"")</f>
        <v/>
      </c>
      <c r="Q8221" s="0" t="str">
        <f aca="false">IF(K8221=1,IF(COUNTIFS(C$2:C8221,C8221,K$2:K8221,1)=1,1,0),"")</f>
        <v/>
      </c>
      <c r="R8221" s="0" t="str">
        <f aca="false">IF(M8221=1,IF(COUNTIFS(C$2:C8221,C8221,M$2:M8221,1)=1,1,0),"")</f>
        <v/>
      </c>
      <c r="S8221" s="0" t="str">
        <f aca="false">IF(L8221=1,IF(COUNTIFS(C$2:C8221,C8221,L$2:L8221,1)=1,1,0),"")</f>
        <v/>
      </c>
      <c r="T8221" s="38" t="str">
        <f aca="false">IF(N8221="","",N8221+ROW()/10000000)</f>
        <v/>
      </c>
      <c r="U8221" s="0" t="str">
        <f aca="false">IF(G8221=1,IF(B8221="",1,0),"")</f>
        <v/>
      </c>
    </row>
    <row r="8222" customFormat="false" ht="15" hidden="false" customHeight="false" outlineLevel="0" collapsed="false">
      <c r="A8222" s="35"/>
      <c r="B8222" s="35"/>
      <c r="G8222" s="0" t="str">
        <f aca="false">IF(A8222="","",IF(AND(A8222&gt;=Debut,A8222&lt;Fin),1,0))</f>
        <v/>
      </c>
      <c r="H8222" s="0" t="str">
        <f aca="false">IF(G8222=1,INT(ROUND((A8222-Debut)*86400,0)/600),"")</f>
        <v/>
      </c>
      <c r="I8222" s="0" t="str">
        <f aca="false">IF(G8222=1,INT(ROUND((A8222-Debut)*86400,0)/3600),"")</f>
        <v/>
      </c>
      <c r="J8222" s="0" t="str">
        <f aca="false">IF(OR(A8222="",B8222=""),"",ROUND((B8222-A8222)*86400,0))</f>
        <v/>
      </c>
      <c r="K8222" s="37" t="str">
        <f aca="false">IF(G8222=1,IF(COUNTIFS($C:$C,C8222,$G:$G,1,$A:$A,"&gt;="&amp;(A8222-FenetreInterm/86400),$A:$A,"&lt;="&amp;A8222)&gt;=NbInterm,1,0),"")</f>
        <v/>
      </c>
      <c r="L8222" s="37" t="str">
        <f aca="false">IF(G8222=1,IF(B8222="",0,IF(J8222&lt;SeuilFugitive,1,0)),"")</f>
        <v/>
      </c>
      <c r="M8222" s="37" t="str">
        <f aca="false">IF(G8222=1,IF(B8222="",IF((Fin-A8222)*24&gt;SeuilFigee,1,0),IF(J8222&gt;SeuilFigee*3600,1,0)),"")</f>
        <v/>
      </c>
      <c r="N8222" s="0" t="str">
        <f aca="false">IF(G8222=1,IF(COUNTIF(H$2:H8222,H8222)=1,COUNTIF($H:$H,H8222),""),"")</f>
        <v/>
      </c>
      <c r="O8222" s="0" t="str">
        <f aca="false">IF(G8222=1,IF(COUNTIF(I$2:I8222,I8222)=1,COUNTIF($I:$I,I8222),""),"")</f>
        <v/>
      </c>
      <c r="P8222" s="38" t="str">
        <f aca="false">IF(G8222=1,IF(COUNTIFS(C$2:C8222,C8222,G$2:G8222,1)=1,COUNTIFS($C:$C,C8222,$G:$G,1)+ROW()/10000000,""),"")</f>
        <v/>
      </c>
      <c r="Q8222" s="0" t="str">
        <f aca="false">IF(K8222=1,IF(COUNTIFS(C$2:C8222,C8222,K$2:K8222,1)=1,1,0),"")</f>
        <v/>
      </c>
      <c r="R8222" s="0" t="str">
        <f aca="false">IF(M8222=1,IF(COUNTIFS(C$2:C8222,C8222,M$2:M8222,1)=1,1,0),"")</f>
        <v/>
      </c>
      <c r="S8222" s="0" t="str">
        <f aca="false">IF(L8222=1,IF(COUNTIFS(C$2:C8222,C8222,L$2:L8222,1)=1,1,0),"")</f>
        <v/>
      </c>
      <c r="T8222" s="38" t="str">
        <f aca="false">IF(N8222="","",N8222+ROW()/10000000)</f>
        <v/>
      </c>
      <c r="U8222" s="0" t="str">
        <f aca="false">IF(G8222=1,IF(B8222="",1,0),"")</f>
        <v/>
      </c>
    </row>
    <row r="8223" customFormat="false" ht="15" hidden="false" customHeight="false" outlineLevel="0" collapsed="false">
      <c r="A8223" s="35"/>
      <c r="B8223" s="35"/>
      <c r="G8223" s="0" t="str">
        <f aca="false">IF(A8223="","",IF(AND(A8223&gt;=Debut,A8223&lt;Fin),1,0))</f>
        <v/>
      </c>
      <c r="H8223" s="0" t="str">
        <f aca="false">IF(G8223=1,INT(ROUND((A8223-Debut)*86400,0)/600),"")</f>
        <v/>
      </c>
      <c r="I8223" s="0" t="str">
        <f aca="false">IF(G8223=1,INT(ROUND((A8223-Debut)*86400,0)/3600),"")</f>
        <v/>
      </c>
      <c r="J8223" s="0" t="str">
        <f aca="false">IF(OR(A8223="",B8223=""),"",ROUND((B8223-A8223)*86400,0))</f>
        <v/>
      </c>
      <c r="K8223" s="37" t="str">
        <f aca="false">IF(G8223=1,IF(COUNTIFS($C:$C,C8223,$G:$G,1,$A:$A,"&gt;="&amp;(A8223-FenetreInterm/86400),$A:$A,"&lt;="&amp;A8223)&gt;=NbInterm,1,0),"")</f>
        <v/>
      </c>
      <c r="L8223" s="37" t="str">
        <f aca="false">IF(G8223=1,IF(B8223="",0,IF(J8223&lt;SeuilFugitive,1,0)),"")</f>
        <v/>
      </c>
      <c r="M8223" s="37" t="str">
        <f aca="false">IF(G8223=1,IF(B8223="",IF((Fin-A8223)*24&gt;SeuilFigee,1,0),IF(J8223&gt;SeuilFigee*3600,1,0)),"")</f>
        <v/>
      </c>
      <c r="N8223" s="0" t="str">
        <f aca="false">IF(G8223=1,IF(COUNTIF(H$2:H8223,H8223)=1,COUNTIF($H:$H,H8223),""),"")</f>
        <v/>
      </c>
      <c r="O8223" s="0" t="str">
        <f aca="false">IF(G8223=1,IF(COUNTIF(I$2:I8223,I8223)=1,COUNTIF($I:$I,I8223),""),"")</f>
        <v/>
      </c>
      <c r="P8223" s="38" t="str">
        <f aca="false">IF(G8223=1,IF(COUNTIFS(C$2:C8223,C8223,G$2:G8223,1)=1,COUNTIFS($C:$C,C8223,$G:$G,1)+ROW()/10000000,""),"")</f>
        <v/>
      </c>
      <c r="Q8223" s="0" t="str">
        <f aca="false">IF(K8223=1,IF(COUNTIFS(C$2:C8223,C8223,K$2:K8223,1)=1,1,0),"")</f>
        <v/>
      </c>
      <c r="R8223" s="0" t="str">
        <f aca="false">IF(M8223=1,IF(COUNTIFS(C$2:C8223,C8223,M$2:M8223,1)=1,1,0),"")</f>
        <v/>
      </c>
      <c r="S8223" s="0" t="str">
        <f aca="false">IF(L8223=1,IF(COUNTIFS(C$2:C8223,C8223,L$2:L8223,1)=1,1,0),"")</f>
        <v/>
      </c>
      <c r="T8223" s="38" t="str">
        <f aca="false">IF(N8223="","",N8223+ROW()/10000000)</f>
        <v/>
      </c>
      <c r="U8223" s="0" t="str">
        <f aca="false">IF(G8223=1,IF(B8223="",1,0),"")</f>
        <v/>
      </c>
    </row>
    <row r="8224" customFormat="false" ht="15" hidden="false" customHeight="false" outlineLevel="0" collapsed="false">
      <c r="A8224" s="35"/>
      <c r="B8224" s="35"/>
      <c r="G8224" s="0" t="str">
        <f aca="false">IF(A8224="","",IF(AND(A8224&gt;=Debut,A8224&lt;Fin),1,0))</f>
        <v/>
      </c>
      <c r="H8224" s="0" t="str">
        <f aca="false">IF(G8224=1,INT(ROUND((A8224-Debut)*86400,0)/600),"")</f>
        <v/>
      </c>
      <c r="I8224" s="0" t="str">
        <f aca="false">IF(G8224=1,INT(ROUND((A8224-Debut)*86400,0)/3600),"")</f>
        <v/>
      </c>
      <c r="J8224" s="0" t="str">
        <f aca="false">IF(OR(A8224="",B8224=""),"",ROUND((B8224-A8224)*86400,0))</f>
        <v/>
      </c>
      <c r="K8224" s="37" t="str">
        <f aca="false">IF(G8224=1,IF(COUNTIFS($C:$C,C8224,$G:$G,1,$A:$A,"&gt;="&amp;(A8224-FenetreInterm/86400),$A:$A,"&lt;="&amp;A8224)&gt;=NbInterm,1,0),"")</f>
        <v/>
      </c>
      <c r="L8224" s="37" t="str">
        <f aca="false">IF(G8224=1,IF(B8224="",0,IF(J8224&lt;SeuilFugitive,1,0)),"")</f>
        <v/>
      </c>
      <c r="M8224" s="37" t="str">
        <f aca="false">IF(G8224=1,IF(B8224="",IF((Fin-A8224)*24&gt;SeuilFigee,1,0),IF(J8224&gt;SeuilFigee*3600,1,0)),"")</f>
        <v/>
      </c>
      <c r="N8224" s="0" t="str">
        <f aca="false">IF(G8224=1,IF(COUNTIF(H$2:H8224,H8224)=1,COUNTIF($H:$H,H8224),""),"")</f>
        <v/>
      </c>
      <c r="O8224" s="0" t="str">
        <f aca="false">IF(G8224=1,IF(COUNTIF(I$2:I8224,I8224)=1,COUNTIF($I:$I,I8224),""),"")</f>
        <v/>
      </c>
      <c r="P8224" s="38" t="str">
        <f aca="false">IF(G8224=1,IF(COUNTIFS(C$2:C8224,C8224,G$2:G8224,1)=1,COUNTIFS($C:$C,C8224,$G:$G,1)+ROW()/10000000,""),"")</f>
        <v/>
      </c>
      <c r="Q8224" s="0" t="str">
        <f aca="false">IF(K8224=1,IF(COUNTIFS(C$2:C8224,C8224,K$2:K8224,1)=1,1,0),"")</f>
        <v/>
      </c>
      <c r="R8224" s="0" t="str">
        <f aca="false">IF(M8224=1,IF(COUNTIFS(C$2:C8224,C8224,M$2:M8224,1)=1,1,0),"")</f>
        <v/>
      </c>
      <c r="S8224" s="0" t="str">
        <f aca="false">IF(L8224=1,IF(COUNTIFS(C$2:C8224,C8224,L$2:L8224,1)=1,1,0),"")</f>
        <v/>
      </c>
      <c r="T8224" s="38" t="str">
        <f aca="false">IF(N8224="","",N8224+ROW()/10000000)</f>
        <v/>
      </c>
      <c r="U8224" s="0" t="str">
        <f aca="false">IF(G8224=1,IF(B8224="",1,0),"")</f>
        <v/>
      </c>
    </row>
    <row r="8225" customFormat="false" ht="15" hidden="false" customHeight="false" outlineLevel="0" collapsed="false">
      <c r="A8225" s="35"/>
      <c r="B8225" s="35"/>
      <c r="G8225" s="0" t="str">
        <f aca="false">IF(A8225="","",IF(AND(A8225&gt;=Debut,A8225&lt;Fin),1,0))</f>
        <v/>
      </c>
      <c r="H8225" s="0" t="str">
        <f aca="false">IF(G8225=1,INT(ROUND((A8225-Debut)*86400,0)/600),"")</f>
        <v/>
      </c>
      <c r="I8225" s="0" t="str">
        <f aca="false">IF(G8225=1,INT(ROUND((A8225-Debut)*86400,0)/3600),"")</f>
        <v/>
      </c>
      <c r="J8225" s="0" t="str">
        <f aca="false">IF(OR(A8225="",B8225=""),"",ROUND((B8225-A8225)*86400,0))</f>
        <v/>
      </c>
      <c r="K8225" s="37" t="str">
        <f aca="false">IF(G8225=1,IF(COUNTIFS($C:$C,C8225,$G:$G,1,$A:$A,"&gt;="&amp;(A8225-FenetreInterm/86400),$A:$A,"&lt;="&amp;A8225)&gt;=NbInterm,1,0),"")</f>
        <v/>
      </c>
      <c r="L8225" s="37" t="str">
        <f aca="false">IF(G8225=1,IF(B8225="",0,IF(J8225&lt;SeuilFugitive,1,0)),"")</f>
        <v/>
      </c>
      <c r="M8225" s="37" t="str">
        <f aca="false">IF(G8225=1,IF(B8225="",IF((Fin-A8225)*24&gt;SeuilFigee,1,0),IF(J8225&gt;SeuilFigee*3600,1,0)),"")</f>
        <v/>
      </c>
      <c r="N8225" s="0" t="str">
        <f aca="false">IF(G8225=1,IF(COUNTIF(H$2:H8225,H8225)=1,COUNTIF($H:$H,H8225),""),"")</f>
        <v/>
      </c>
      <c r="O8225" s="0" t="str">
        <f aca="false">IF(G8225=1,IF(COUNTIF(I$2:I8225,I8225)=1,COUNTIF($I:$I,I8225),""),"")</f>
        <v/>
      </c>
      <c r="P8225" s="38" t="str">
        <f aca="false">IF(G8225=1,IF(COUNTIFS(C$2:C8225,C8225,G$2:G8225,1)=1,COUNTIFS($C:$C,C8225,$G:$G,1)+ROW()/10000000,""),"")</f>
        <v/>
      </c>
      <c r="Q8225" s="0" t="str">
        <f aca="false">IF(K8225=1,IF(COUNTIFS(C$2:C8225,C8225,K$2:K8225,1)=1,1,0),"")</f>
        <v/>
      </c>
      <c r="R8225" s="0" t="str">
        <f aca="false">IF(M8225=1,IF(COUNTIFS(C$2:C8225,C8225,M$2:M8225,1)=1,1,0),"")</f>
        <v/>
      </c>
      <c r="S8225" s="0" t="str">
        <f aca="false">IF(L8225=1,IF(COUNTIFS(C$2:C8225,C8225,L$2:L8225,1)=1,1,0),"")</f>
        <v/>
      </c>
      <c r="T8225" s="38" t="str">
        <f aca="false">IF(N8225="","",N8225+ROW()/10000000)</f>
        <v/>
      </c>
      <c r="U8225" s="0" t="str">
        <f aca="false">IF(G8225=1,IF(B8225="",1,0),"")</f>
        <v/>
      </c>
    </row>
    <row r="8226" customFormat="false" ht="15" hidden="false" customHeight="false" outlineLevel="0" collapsed="false">
      <c r="A8226" s="35"/>
      <c r="B8226" s="35"/>
      <c r="G8226" s="0" t="str">
        <f aca="false">IF(A8226="","",IF(AND(A8226&gt;=Debut,A8226&lt;Fin),1,0))</f>
        <v/>
      </c>
      <c r="H8226" s="0" t="str">
        <f aca="false">IF(G8226=1,INT(ROUND((A8226-Debut)*86400,0)/600),"")</f>
        <v/>
      </c>
      <c r="I8226" s="0" t="str">
        <f aca="false">IF(G8226=1,INT(ROUND((A8226-Debut)*86400,0)/3600),"")</f>
        <v/>
      </c>
      <c r="J8226" s="0" t="str">
        <f aca="false">IF(OR(A8226="",B8226=""),"",ROUND((B8226-A8226)*86400,0))</f>
        <v/>
      </c>
      <c r="K8226" s="37" t="str">
        <f aca="false">IF(G8226=1,IF(COUNTIFS($C:$C,C8226,$G:$G,1,$A:$A,"&gt;="&amp;(A8226-FenetreInterm/86400),$A:$A,"&lt;="&amp;A8226)&gt;=NbInterm,1,0),"")</f>
        <v/>
      </c>
      <c r="L8226" s="37" t="str">
        <f aca="false">IF(G8226=1,IF(B8226="",0,IF(J8226&lt;SeuilFugitive,1,0)),"")</f>
        <v/>
      </c>
      <c r="M8226" s="37" t="str">
        <f aca="false">IF(G8226=1,IF(B8226="",IF((Fin-A8226)*24&gt;SeuilFigee,1,0),IF(J8226&gt;SeuilFigee*3600,1,0)),"")</f>
        <v/>
      </c>
      <c r="N8226" s="0" t="str">
        <f aca="false">IF(G8226=1,IF(COUNTIF(H$2:H8226,H8226)=1,COUNTIF($H:$H,H8226),""),"")</f>
        <v/>
      </c>
      <c r="O8226" s="0" t="str">
        <f aca="false">IF(G8226=1,IF(COUNTIF(I$2:I8226,I8226)=1,COUNTIF($I:$I,I8226),""),"")</f>
        <v/>
      </c>
      <c r="P8226" s="38" t="str">
        <f aca="false">IF(G8226=1,IF(COUNTIFS(C$2:C8226,C8226,G$2:G8226,1)=1,COUNTIFS($C:$C,C8226,$G:$G,1)+ROW()/10000000,""),"")</f>
        <v/>
      </c>
      <c r="Q8226" s="0" t="str">
        <f aca="false">IF(K8226=1,IF(COUNTIFS(C$2:C8226,C8226,K$2:K8226,1)=1,1,0),"")</f>
        <v/>
      </c>
      <c r="R8226" s="0" t="str">
        <f aca="false">IF(M8226=1,IF(COUNTIFS(C$2:C8226,C8226,M$2:M8226,1)=1,1,0),"")</f>
        <v/>
      </c>
      <c r="S8226" s="0" t="str">
        <f aca="false">IF(L8226=1,IF(COUNTIFS(C$2:C8226,C8226,L$2:L8226,1)=1,1,0),"")</f>
        <v/>
      </c>
      <c r="T8226" s="38" t="str">
        <f aca="false">IF(N8226="","",N8226+ROW()/10000000)</f>
        <v/>
      </c>
      <c r="U8226" s="0" t="str">
        <f aca="false">IF(G8226=1,IF(B8226="",1,0),"")</f>
        <v/>
      </c>
    </row>
    <row r="8227" customFormat="false" ht="15" hidden="false" customHeight="false" outlineLevel="0" collapsed="false">
      <c r="A8227" s="35"/>
      <c r="B8227" s="35"/>
      <c r="G8227" s="0" t="str">
        <f aca="false">IF(A8227="","",IF(AND(A8227&gt;=Debut,A8227&lt;Fin),1,0))</f>
        <v/>
      </c>
      <c r="H8227" s="0" t="str">
        <f aca="false">IF(G8227=1,INT(ROUND((A8227-Debut)*86400,0)/600),"")</f>
        <v/>
      </c>
      <c r="I8227" s="0" t="str">
        <f aca="false">IF(G8227=1,INT(ROUND((A8227-Debut)*86400,0)/3600),"")</f>
        <v/>
      </c>
      <c r="J8227" s="0" t="str">
        <f aca="false">IF(OR(A8227="",B8227=""),"",ROUND((B8227-A8227)*86400,0))</f>
        <v/>
      </c>
      <c r="K8227" s="37" t="str">
        <f aca="false">IF(G8227=1,IF(COUNTIFS($C:$C,C8227,$G:$G,1,$A:$A,"&gt;="&amp;(A8227-FenetreInterm/86400),$A:$A,"&lt;="&amp;A8227)&gt;=NbInterm,1,0),"")</f>
        <v/>
      </c>
      <c r="L8227" s="37" t="str">
        <f aca="false">IF(G8227=1,IF(B8227="",0,IF(J8227&lt;SeuilFugitive,1,0)),"")</f>
        <v/>
      </c>
      <c r="M8227" s="37" t="str">
        <f aca="false">IF(G8227=1,IF(B8227="",IF((Fin-A8227)*24&gt;SeuilFigee,1,0),IF(J8227&gt;SeuilFigee*3600,1,0)),"")</f>
        <v/>
      </c>
      <c r="N8227" s="0" t="str">
        <f aca="false">IF(G8227=1,IF(COUNTIF(H$2:H8227,H8227)=1,COUNTIF($H:$H,H8227),""),"")</f>
        <v/>
      </c>
      <c r="O8227" s="0" t="str">
        <f aca="false">IF(G8227=1,IF(COUNTIF(I$2:I8227,I8227)=1,COUNTIF($I:$I,I8227),""),"")</f>
        <v/>
      </c>
      <c r="P8227" s="38" t="str">
        <f aca="false">IF(G8227=1,IF(COUNTIFS(C$2:C8227,C8227,G$2:G8227,1)=1,COUNTIFS($C:$C,C8227,$G:$G,1)+ROW()/10000000,""),"")</f>
        <v/>
      </c>
      <c r="Q8227" s="0" t="str">
        <f aca="false">IF(K8227=1,IF(COUNTIFS(C$2:C8227,C8227,K$2:K8227,1)=1,1,0),"")</f>
        <v/>
      </c>
      <c r="R8227" s="0" t="str">
        <f aca="false">IF(M8227=1,IF(COUNTIFS(C$2:C8227,C8227,M$2:M8227,1)=1,1,0),"")</f>
        <v/>
      </c>
      <c r="S8227" s="0" t="str">
        <f aca="false">IF(L8227=1,IF(COUNTIFS(C$2:C8227,C8227,L$2:L8227,1)=1,1,0),"")</f>
        <v/>
      </c>
      <c r="T8227" s="38" t="str">
        <f aca="false">IF(N8227="","",N8227+ROW()/10000000)</f>
        <v/>
      </c>
      <c r="U8227" s="0" t="str">
        <f aca="false">IF(G8227=1,IF(B8227="",1,0),"")</f>
        <v/>
      </c>
    </row>
    <row r="8228" customFormat="false" ht="15" hidden="false" customHeight="false" outlineLevel="0" collapsed="false">
      <c r="A8228" s="35"/>
      <c r="B8228" s="35"/>
      <c r="G8228" s="0" t="str">
        <f aca="false">IF(A8228="","",IF(AND(A8228&gt;=Debut,A8228&lt;Fin),1,0))</f>
        <v/>
      </c>
      <c r="H8228" s="0" t="str">
        <f aca="false">IF(G8228=1,INT(ROUND((A8228-Debut)*86400,0)/600),"")</f>
        <v/>
      </c>
      <c r="I8228" s="0" t="str">
        <f aca="false">IF(G8228=1,INT(ROUND((A8228-Debut)*86400,0)/3600),"")</f>
        <v/>
      </c>
      <c r="J8228" s="0" t="str">
        <f aca="false">IF(OR(A8228="",B8228=""),"",ROUND((B8228-A8228)*86400,0))</f>
        <v/>
      </c>
      <c r="K8228" s="37" t="str">
        <f aca="false">IF(G8228=1,IF(COUNTIFS($C:$C,C8228,$G:$G,1,$A:$A,"&gt;="&amp;(A8228-FenetreInterm/86400),$A:$A,"&lt;="&amp;A8228)&gt;=NbInterm,1,0),"")</f>
        <v/>
      </c>
      <c r="L8228" s="37" t="str">
        <f aca="false">IF(G8228=1,IF(B8228="",0,IF(J8228&lt;SeuilFugitive,1,0)),"")</f>
        <v/>
      </c>
      <c r="M8228" s="37" t="str">
        <f aca="false">IF(G8228=1,IF(B8228="",IF((Fin-A8228)*24&gt;SeuilFigee,1,0),IF(J8228&gt;SeuilFigee*3600,1,0)),"")</f>
        <v/>
      </c>
      <c r="N8228" s="0" t="str">
        <f aca="false">IF(G8228=1,IF(COUNTIF(H$2:H8228,H8228)=1,COUNTIF($H:$H,H8228),""),"")</f>
        <v/>
      </c>
      <c r="O8228" s="0" t="str">
        <f aca="false">IF(G8228=1,IF(COUNTIF(I$2:I8228,I8228)=1,COUNTIF($I:$I,I8228),""),"")</f>
        <v/>
      </c>
      <c r="P8228" s="38" t="str">
        <f aca="false">IF(G8228=1,IF(COUNTIFS(C$2:C8228,C8228,G$2:G8228,1)=1,COUNTIFS($C:$C,C8228,$G:$G,1)+ROW()/10000000,""),"")</f>
        <v/>
      </c>
      <c r="Q8228" s="0" t="str">
        <f aca="false">IF(K8228=1,IF(COUNTIFS(C$2:C8228,C8228,K$2:K8228,1)=1,1,0),"")</f>
        <v/>
      </c>
      <c r="R8228" s="0" t="str">
        <f aca="false">IF(M8228=1,IF(COUNTIFS(C$2:C8228,C8228,M$2:M8228,1)=1,1,0),"")</f>
        <v/>
      </c>
      <c r="S8228" s="0" t="str">
        <f aca="false">IF(L8228=1,IF(COUNTIFS(C$2:C8228,C8228,L$2:L8228,1)=1,1,0),"")</f>
        <v/>
      </c>
      <c r="T8228" s="38" t="str">
        <f aca="false">IF(N8228="","",N8228+ROW()/10000000)</f>
        <v/>
      </c>
      <c r="U8228" s="0" t="str">
        <f aca="false">IF(G8228=1,IF(B8228="",1,0),"")</f>
        <v/>
      </c>
    </row>
    <row r="8229" customFormat="false" ht="15" hidden="false" customHeight="false" outlineLevel="0" collapsed="false">
      <c r="A8229" s="35"/>
      <c r="B8229" s="35"/>
      <c r="G8229" s="0" t="str">
        <f aca="false">IF(A8229="","",IF(AND(A8229&gt;=Debut,A8229&lt;Fin),1,0))</f>
        <v/>
      </c>
      <c r="H8229" s="0" t="str">
        <f aca="false">IF(G8229=1,INT(ROUND((A8229-Debut)*86400,0)/600),"")</f>
        <v/>
      </c>
      <c r="I8229" s="0" t="str">
        <f aca="false">IF(G8229=1,INT(ROUND((A8229-Debut)*86400,0)/3600),"")</f>
        <v/>
      </c>
      <c r="J8229" s="0" t="str">
        <f aca="false">IF(OR(A8229="",B8229=""),"",ROUND((B8229-A8229)*86400,0))</f>
        <v/>
      </c>
      <c r="K8229" s="37" t="str">
        <f aca="false">IF(G8229=1,IF(COUNTIFS($C:$C,C8229,$G:$G,1,$A:$A,"&gt;="&amp;(A8229-FenetreInterm/86400),$A:$A,"&lt;="&amp;A8229)&gt;=NbInterm,1,0),"")</f>
        <v/>
      </c>
      <c r="L8229" s="37" t="str">
        <f aca="false">IF(G8229=1,IF(B8229="",0,IF(J8229&lt;SeuilFugitive,1,0)),"")</f>
        <v/>
      </c>
      <c r="M8229" s="37" t="str">
        <f aca="false">IF(G8229=1,IF(B8229="",IF((Fin-A8229)*24&gt;SeuilFigee,1,0),IF(J8229&gt;SeuilFigee*3600,1,0)),"")</f>
        <v/>
      </c>
      <c r="N8229" s="0" t="str">
        <f aca="false">IF(G8229=1,IF(COUNTIF(H$2:H8229,H8229)=1,COUNTIF($H:$H,H8229),""),"")</f>
        <v/>
      </c>
      <c r="O8229" s="0" t="str">
        <f aca="false">IF(G8229=1,IF(COUNTIF(I$2:I8229,I8229)=1,COUNTIF($I:$I,I8229),""),"")</f>
        <v/>
      </c>
      <c r="P8229" s="38" t="str">
        <f aca="false">IF(G8229=1,IF(COUNTIFS(C$2:C8229,C8229,G$2:G8229,1)=1,COUNTIFS($C:$C,C8229,$G:$G,1)+ROW()/10000000,""),"")</f>
        <v/>
      </c>
      <c r="Q8229" s="0" t="str">
        <f aca="false">IF(K8229=1,IF(COUNTIFS(C$2:C8229,C8229,K$2:K8229,1)=1,1,0),"")</f>
        <v/>
      </c>
      <c r="R8229" s="0" t="str">
        <f aca="false">IF(M8229=1,IF(COUNTIFS(C$2:C8229,C8229,M$2:M8229,1)=1,1,0),"")</f>
        <v/>
      </c>
      <c r="S8229" s="0" t="str">
        <f aca="false">IF(L8229=1,IF(COUNTIFS(C$2:C8229,C8229,L$2:L8229,1)=1,1,0),"")</f>
        <v/>
      </c>
      <c r="T8229" s="38" t="str">
        <f aca="false">IF(N8229="","",N8229+ROW()/10000000)</f>
        <v/>
      </c>
      <c r="U8229" s="0" t="str">
        <f aca="false">IF(G8229=1,IF(B8229="",1,0),"")</f>
        <v/>
      </c>
    </row>
    <row r="8230" customFormat="false" ht="15" hidden="false" customHeight="false" outlineLevel="0" collapsed="false">
      <c r="A8230" s="35"/>
      <c r="B8230" s="35"/>
      <c r="G8230" s="0" t="str">
        <f aca="false">IF(A8230="","",IF(AND(A8230&gt;=Debut,A8230&lt;Fin),1,0))</f>
        <v/>
      </c>
      <c r="H8230" s="0" t="str">
        <f aca="false">IF(G8230=1,INT(ROUND((A8230-Debut)*86400,0)/600),"")</f>
        <v/>
      </c>
      <c r="I8230" s="0" t="str">
        <f aca="false">IF(G8230=1,INT(ROUND((A8230-Debut)*86400,0)/3600),"")</f>
        <v/>
      </c>
      <c r="J8230" s="0" t="str">
        <f aca="false">IF(OR(A8230="",B8230=""),"",ROUND((B8230-A8230)*86400,0))</f>
        <v/>
      </c>
      <c r="K8230" s="37" t="str">
        <f aca="false">IF(G8230=1,IF(COUNTIFS($C:$C,C8230,$G:$G,1,$A:$A,"&gt;="&amp;(A8230-FenetreInterm/86400),$A:$A,"&lt;="&amp;A8230)&gt;=NbInterm,1,0),"")</f>
        <v/>
      </c>
      <c r="L8230" s="37" t="str">
        <f aca="false">IF(G8230=1,IF(B8230="",0,IF(J8230&lt;SeuilFugitive,1,0)),"")</f>
        <v/>
      </c>
      <c r="M8230" s="37" t="str">
        <f aca="false">IF(G8230=1,IF(B8230="",IF((Fin-A8230)*24&gt;SeuilFigee,1,0),IF(J8230&gt;SeuilFigee*3600,1,0)),"")</f>
        <v/>
      </c>
      <c r="N8230" s="0" t="str">
        <f aca="false">IF(G8230=1,IF(COUNTIF(H$2:H8230,H8230)=1,COUNTIF($H:$H,H8230),""),"")</f>
        <v/>
      </c>
      <c r="O8230" s="0" t="str">
        <f aca="false">IF(G8230=1,IF(COUNTIF(I$2:I8230,I8230)=1,COUNTIF($I:$I,I8230),""),"")</f>
        <v/>
      </c>
      <c r="P8230" s="38" t="str">
        <f aca="false">IF(G8230=1,IF(COUNTIFS(C$2:C8230,C8230,G$2:G8230,1)=1,COUNTIFS($C:$C,C8230,$G:$G,1)+ROW()/10000000,""),"")</f>
        <v/>
      </c>
      <c r="Q8230" s="0" t="str">
        <f aca="false">IF(K8230=1,IF(COUNTIFS(C$2:C8230,C8230,K$2:K8230,1)=1,1,0),"")</f>
        <v/>
      </c>
      <c r="R8230" s="0" t="str">
        <f aca="false">IF(M8230=1,IF(COUNTIFS(C$2:C8230,C8230,M$2:M8230,1)=1,1,0),"")</f>
        <v/>
      </c>
      <c r="S8230" s="0" t="str">
        <f aca="false">IF(L8230=1,IF(COUNTIFS(C$2:C8230,C8230,L$2:L8230,1)=1,1,0),"")</f>
        <v/>
      </c>
      <c r="T8230" s="38" t="str">
        <f aca="false">IF(N8230="","",N8230+ROW()/10000000)</f>
        <v/>
      </c>
      <c r="U8230" s="0" t="str">
        <f aca="false">IF(G8230=1,IF(B8230="",1,0),"")</f>
        <v/>
      </c>
    </row>
    <row r="8231" customFormat="false" ht="15" hidden="false" customHeight="false" outlineLevel="0" collapsed="false">
      <c r="A8231" s="35"/>
      <c r="B8231" s="35"/>
      <c r="G8231" s="0" t="str">
        <f aca="false">IF(A8231="","",IF(AND(A8231&gt;=Debut,A8231&lt;Fin),1,0))</f>
        <v/>
      </c>
      <c r="H8231" s="0" t="str">
        <f aca="false">IF(G8231=1,INT(ROUND((A8231-Debut)*86400,0)/600),"")</f>
        <v/>
      </c>
      <c r="I8231" s="0" t="str">
        <f aca="false">IF(G8231=1,INT(ROUND((A8231-Debut)*86400,0)/3600),"")</f>
        <v/>
      </c>
      <c r="J8231" s="0" t="str">
        <f aca="false">IF(OR(A8231="",B8231=""),"",ROUND((B8231-A8231)*86400,0))</f>
        <v/>
      </c>
      <c r="K8231" s="37" t="str">
        <f aca="false">IF(G8231=1,IF(COUNTIFS($C:$C,C8231,$G:$G,1,$A:$A,"&gt;="&amp;(A8231-FenetreInterm/86400),$A:$A,"&lt;="&amp;A8231)&gt;=NbInterm,1,0),"")</f>
        <v/>
      </c>
      <c r="L8231" s="37" t="str">
        <f aca="false">IF(G8231=1,IF(B8231="",0,IF(J8231&lt;SeuilFugitive,1,0)),"")</f>
        <v/>
      </c>
      <c r="M8231" s="37" t="str">
        <f aca="false">IF(G8231=1,IF(B8231="",IF((Fin-A8231)*24&gt;SeuilFigee,1,0),IF(J8231&gt;SeuilFigee*3600,1,0)),"")</f>
        <v/>
      </c>
      <c r="N8231" s="0" t="str">
        <f aca="false">IF(G8231=1,IF(COUNTIF(H$2:H8231,H8231)=1,COUNTIF($H:$H,H8231),""),"")</f>
        <v/>
      </c>
      <c r="O8231" s="0" t="str">
        <f aca="false">IF(G8231=1,IF(COUNTIF(I$2:I8231,I8231)=1,COUNTIF($I:$I,I8231),""),"")</f>
        <v/>
      </c>
      <c r="P8231" s="38" t="str">
        <f aca="false">IF(G8231=1,IF(COUNTIFS(C$2:C8231,C8231,G$2:G8231,1)=1,COUNTIFS($C:$C,C8231,$G:$G,1)+ROW()/10000000,""),"")</f>
        <v/>
      </c>
      <c r="Q8231" s="0" t="str">
        <f aca="false">IF(K8231=1,IF(COUNTIFS(C$2:C8231,C8231,K$2:K8231,1)=1,1,0),"")</f>
        <v/>
      </c>
      <c r="R8231" s="0" t="str">
        <f aca="false">IF(M8231=1,IF(COUNTIFS(C$2:C8231,C8231,M$2:M8231,1)=1,1,0),"")</f>
        <v/>
      </c>
      <c r="S8231" s="0" t="str">
        <f aca="false">IF(L8231=1,IF(COUNTIFS(C$2:C8231,C8231,L$2:L8231,1)=1,1,0),"")</f>
        <v/>
      </c>
      <c r="T8231" s="38" t="str">
        <f aca="false">IF(N8231="","",N8231+ROW()/10000000)</f>
        <v/>
      </c>
      <c r="U8231" s="0" t="str">
        <f aca="false">IF(G8231=1,IF(B8231="",1,0),"")</f>
        <v/>
      </c>
    </row>
    <row r="8232" customFormat="false" ht="15" hidden="false" customHeight="false" outlineLevel="0" collapsed="false">
      <c r="A8232" s="35"/>
      <c r="B8232" s="35"/>
      <c r="G8232" s="0" t="str">
        <f aca="false">IF(A8232="","",IF(AND(A8232&gt;=Debut,A8232&lt;Fin),1,0))</f>
        <v/>
      </c>
      <c r="H8232" s="0" t="str">
        <f aca="false">IF(G8232=1,INT(ROUND((A8232-Debut)*86400,0)/600),"")</f>
        <v/>
      </c>
      <c r="I8232" s="0" t="str">
        <f aca="false">IF(G8232=1,INT(ROUND((A8232-Debut)*86400,0)/3600),"")</f>
        <v/>
      </c>
      <c r="J8232" s="0" t="str">
        <f aca="false">IF(OR(A8232="",B8232=""),"",ROUND((B8232-A8232)*86400,0))</f>
        <v/>
      </c>
      <c r="K8232" s="37" t="str">
        <f aca="false">IF(G8232=1,IF(COUNTIFS($C:$C,C8232,$G:$G,1,$A:$A,"&gt;="&amp;(A8232-FenetreInterm/86400),$A:$A,"&lt;="&amp;A8232)&gt;=NbInterm,1,0),"")</f>
        <v/>
      </c>
      <c r="L8232" s="37" t="str">
        <f aca="false">IF(G8232=1,IF(B8232="",0,IF(J8232&lt;SeuilFugitive,1,0)),"")</f>
        <v/>
      </c>
      <c r="M8232" s="37" t="str">
        <f aca="false">IF(G8232=1,IF(B8232="",IF((Fin-A8232)*24&gt;SeuilFigee,1,0),IF(J8232&gt;SeuilFigee*3600,1,0)),"")</f>
        <v/>
      </c>
      <c r="N8232" s="0" t="str">
        <f aca="false">IF(G8232=1,IF(COUNTIF(H$2:H8232,H8232)=1,COUNTIF($H:$H,H8232),""),"")</f>
        <v/>
      </c>
      <c r="O8232" s="0" t="str">
        <f aca="false">IF(G8232=1,IF(COUNTIF(I$2:I8232,I8232)=1,COUNTIF($I:$I,I8232),""),"")</f>
        <v/>
      </c>
      <c r="P8232" s="38" t="str">
        <f aca="false">IF(G8232=1,IF(COUNTIFS(C$2:C8232,C8232,G$2:G8232,1)=1,COUNTIFS($C:$C,C8232,$G:$G,1)+ROW()/10000000,""),"")</f>
        <v/>
      </c>
      <c r="Q8232" s="0" t="str">
        <f aca="false">IF(K8232=1,IF(COUNTIFS(C$2:C8232,C8232,K$2:K8232,1)=1,1,0),"")</f>
        <v/>
      </c>
      <c r="R8232" s="0" t="str">
        <f aca="false">IF(M8232=1,IF(COUNTIFS(C$2:C8232,C8232,M$2:M8232,1)=1,1,0),"")</f>
        <v/>
      </c>
      <c r="S8232" s="0" t="str">
        <f aca="false">IF(L8232=1,IF(COUNTIFS(C$2:C8232,C8232,L$2:L8232,1)=1,1,0),"")</f>
        <v/>
      </c>
      <c r="T8232" s="38" t="str">
        <f aca="false">IF(N8232="","",N8232+ROW()/10000000)</f>
        <v/>
      </c>
      <c r="U8232" s="0" t="str">
        <f aca="false">IF(G8232=1,IF(B8232="",1,0),"")</f>
        <v/>
      </c>
    </row>
    <row r="8233" customFormat="false" ht="15" hidden="false" customHeight="false" outlineLevel="0" collapsed="false">
      <c r="A8233" s="35"/>
      <c r="B8233" s="35"/>
      <c r="G8233" s="0" t="str">
        <f aca="false">IF(A8233="","",IF(AND(A8233&gt;=Debut,A8233&lt;Fin),1,0))</f>
        <v/>
      </c>
      <c r="H8233" s="0" t="str">
        <f aca="false">IF(G8233=1,INT(ROUND((A8233-Debut)*86400,0)/600),"")</f>
        <v/>
      </c>
      <c r="I8233" s="0" t="str">
        <f aca="false">IF(G8233=1,INT(ROUND((A8233-Debut)*86400,0)/3600),"")</f>
        <v/>
      </c>
      <c r="J8233" s="0" t="str">
        <f aca="false">IF(OR(A8233="",B8233=""),"",ROUND((B8233-A8233)*86400,0))</f>
        <v/>
      </c>
      <c r="K8233" s="37" t="str">
        <f aca="false">IF(G8233=1,IF(COUNTIFS($C:$C,C8233,$G:$G,1,$A:$A,"&gt;="&amp;(A8233-FenetreInterm/86400),$A:$A,"&lt;="&amp;A8233)&gt;=NbInterm,1,0),"")</f>
        <v/>
      </c>
      <c r="L8233" s="37" t="str">
        <f aca="false">IF(G8233=1,IF(B8233="",0,IF(J8233&lt;SeuilFugitive,1,0)),"")</f>
        <v/>
      </c>
      <c r="M8233" s="37" t="str">
        <f aca="false">IF(G8233=1,IF(B8233="",IF((Fin-A8233)*24&gt;SeuilFigee,1,0),IF(J8233&gt;SeuilFigee*3600,1,0)),"")</f>
        <v/>
      </c>
      <c r="N8233" s="0" t="str">
        <f aca="false">IF(G8233=1,IF(COUNTIF(H$2:H8233,H8233)=1,COUNTIF($H:$H,H8233),""),"")</f>
        <v/>
      </c>
      <c r="O8233" s="0" t="str">
        <f aca="false">IF(G8233=1,IF(COUNTIF(I$2:I8233,I8233)=1,COUNTIF($I:$I,I8233),""),"")</f>
        <v/>
      </c>
      <c r="P8233" s="38" t="str">
        <f aca="false">IF(G8233=1,IF(COUNTIFS(C$2:C8233,C8233,G$2:G8233,1)=1,COUNTIFS($C:$C,C8233,$G:$G,1)+ROW()/10000000,""),"")</f>
        <v/>
      </c>
      <c r="Q8233" s="0" t="str">
        <f aca="false">IF(K8233=1,IF(COUNTIFS(C$2:C8233,C8233,K$2:K8233,1)=1,1,0),"")</f>
        <v/>
      </c>
      <c r="R8233" s="0" t="str">
        <f aca="false">IF(M8233=1,IF(COUNTIFS(C$2:C8233,C8233,M$2:M8233,1)=1,1,0),"")</f>
        <v/>
      </c>
      <c r="S8233" s="0" t="str">
        <f aca="false">IF(L8233=1,IF(COUNTIFS(C$2:C8233,C8233,L$2:L8233,1)=1,1,0),"")</f>
        <v/>
      </c>
      <c r="T8233" s="38" t="str">
        <f aca="false">IF(N8233="","",N8233+ROW()/10000000)</f>
        <v/>
      </c>
      <c r="U8233" s="0" t="str">
        <f aca="false">IF(G8233=1,IF(B8233="",1,0),"")</f>
        <v/>
      </c>
    </row>
    <row r="8234" customFormat="false" ht="15" hidden="false" customHeight="false" outlineLevel="0" collapsed="false">
      <c r="A8234" s="35"/>
      <c r="B8234" s="35"/>
      <c r="G8234" s="0" t="str">
        <f aca="false">IF(A8234="","",IF(AND(A8234&gt;=Debut,A8234&lt;Fin),1,0))</f>
        <v/>
      </c>
      <c r="H8234" s="0" t="str">
        <f aca="false">IF(G8234=1,INT(ROUND((A8234-Debut)*86400,0)/600),"")</f>
        <v/>
      </c>
      <c r="I8234" s="0" t="str">
        <f aca="false">IF(G8234=1,INT(ROUND((A8234-Debut)*86400,0)/3600),"")</f>
        <v/>
      </c>
      <c r="J8234" s="0" t="str">
        <f aca="false">IF(OR(A8234="",B8234=""),"",ROUND((B8234-A8234)*86400,0))</f>
        <v/>
      </c>
      <c r="K8234" s="37" t="str">
        <f aca="false">IF(G8234=1,IF(COUNTIFS($C:$C,C8234,$G:$G,1,$A:$A,"&gt;="&amp;(A8234-FenetreInterm/86400),$A:$A,"&lt;="&amp;A8234)&gt;=NbInterm,1,0),"")</f>
        <v/>
      </c>
      <c r="L8234" s="37" t="str">
        <f aca="false">IF(G8234=1,IF(B8234="",0,IF(J8234&lt;SeuilFugitive,1,0)),"")</f>
        <v/>
      </c>
      <c r="M8234" s="37" t="str">
        <f aca="false">IF(G8234=1,IF(B8234="",IF((Fin-A8234)*24&gt;SeuilFigee,1,0),IF(J8234&gt;SeuilFigee*3600,1,0)),"")</f>
        <v/>
      </c>
      <c r="N8234" s="0" t="str">
        <f aca="false">IF(G8234=1,IF(COUNTIF(H$2:H8234,H8234)=1,COUNTIF($H:$H,H8234),""),"")</f>
        <v/>
      </c>
      <c r="O8234" s="0" t="str">
        <f aca="false">IF(G8234=1,IF(COUNTIF(I$2:I8234,I8234)=1,COUNTIF($I:$I,I8234),""),"")</f>
        <v/>
      </c>
      <c r="P8234" s="38" t="str">
        <f aca="false">IF(G8234=1,IF(COUNTIFS(C$2:C8234,C8234,G$2:G8234,1)=1,COUNTIFS($C:$C,C8234,$G:$G,1)+ROW()/10000000,""),"")</f>
        <v/>
      </c>
      <c r="Q8234" s="0" t="str">
        <f aca="false">IF(K8234=1,IF(COUNTIFS(C$2:C8234,C8234,K$2:K8234,1)=1,1,0),"")</f>
        <v/>
      </c>
      <c r="R8234" s="0" t="str">
        <f aca="false">IF(M8234=1,IF(COUNTIFS(C$2:C8234,C8234,M$2:M8234,1)=1,1,0),"")</f>
        <v/>
      </c>
      <c r="S8234" s="0" t="str">
        <f aca="false">IF(L8234=1,IF(COUNTIFS(C$2:C8234,C8234,L$2:L8234,1)=1,1,0),"")</f>
        <v/>
      </c>
      <c r="T8234" s="38" t="str">
        <f aca="false">IF(N8234="","",N8234+ROW()/10000000)</f>
        <v/>
      </c>
      <c r="U8234" s="0" t="str">
        <f aca="false">IF(G8234=1,IF(B8234="",1,0),"")</f>
        <v/>
      </c>
    </row>
    <row r="8235" customFormat="false" ht="15" hidden="false" customHeight="false" outlineLevel="0" collapsed="false">
      <c r="A8235" s="35"/>
      <c r="B8235" s="35"/>
      <c r="G8235" s="0" t="str">
        <f aca="false">IF(A8235="","",IF(AND(A8235&gt;=Debut,A8235&lt;Fin),1,0))</f>
        <v/>
      </c>
      <c r="H8235" s="0" t="str">
        <f aca="false">IF(G8235=1,INT(ROUND((A8235-Debut)*86400,0)/600),"")</f>
        <v/>
      </c>
      <c r="I8235" s="0" t="str">
        <f aca="false">IF(G8235=1,INT(ROUND((A8235-Debut)*86400,0)/3600),"")</f>
        <v/>
      </c>
      <c r="J8235" s="0" t="str">
        <f aca="false">IF(OR(A8235="",B8235=""),"",ROUND((B8235-A8235)*86400,0))</f>
        <v/>
      </c>
      <c r="K8235" s="37" t="str">
        <f aca="false">IF(G8235=1,IF(COUNTIFS($C:$C,C8235,$G:$G,1,$A:$A,"&gt;="&amp;(A8235-FenetreInterm/86400),$A:$A,"&lt;="&amp;A8235)&gt;=NbInterm,1,0),"")</f>
        <v/>
      </c>
      <c r="L8235" s="37" t="str">
        <f aca="false">IF(G8235=1,IF(B8235="",0,IF(J8235&lt;SeuilFugitive,1,0)),"")</f>
        <v/>
      </c>
      <c r="M8235" s="37" t="str">
        <f aca="false">IF(G8235=1,IF(B8235="",IF((Fin-A8235)*24&gt;SeuilFigee,1,0),IF(J8235&gt;SeuilFigee*3600,1,0)),"")</f>
        <v/>
      </c>
      <c r="N8235" s="0" t="str">
        <f aca="false">IF(G8235=1,IF(COUNTIF(H$2:H8235,H8235)=1,COUNTIF($H:$H,H8235),""),"")</f>
        <v/>
      </c>
      <c r="O8235" s="0" t="str">
        <f aca="false">IF(G8235=1,IF(COUNTIF(I$2:I8235,I8235)=1,COUNTIF($I:$I,I8235),""),"")</f>
        <v/>
      </c>
      <c r="P8235" s="38" t="str">
        <f aca="false">IF(G8235=1,IF(COUNTIFS(C$2:C8235,C8235,G$2:G8235,1)=1,COUNTIFS($C:$C,C8235,$G:$G,1)+ROW()/10000000,""),"")</f>
        <v/>
      </c>
      <c r="Q8235" s="0" t="str">
        <f aca="false">IF(K8235=1,IF(COUNTIFS(C$2:C8235,C8235,K$2:K8235,1)=1,1,0),"")</f>
        <v/>
      </c>
      <c r="R8235" s="0" t="str">
        <f aca="false">IF(M8235=1,IF(COUNTIFS(C$2:C8235,C8235,M$2:M8235,1)=1,1,0),"")</f>
        <v/>
      </c>
      <c r="S8235" s="0" t="str">
        <f aca="false">IF(L8235=1,IF(COUNTIFS(C$2:C8235,C8235,L$2:L8235,1)=1,1,0),"")</f>
        <v/>
      </c>
      <c r="T8235" s="38" t="str">
        <f aca="false">IF(N8235="","",N8235+ROW()/10000000)</f>
        <v/>
      </c>
      <c r="U8235" s="0" t="str">
        <f aca="false">IF(G8235=1,IF(B8235="",1,0),"")</f>
        <v/>
      </c>
    </row>
    <row r="8236" customFormat="false" ht="15" hidden="false" customHeight="false" outlineLevel="0" collapsed="false">
      <c r="A8236" s="35"/>
      <c r="B8236" s="35"/>
      <c r="G8236" s="0" t="str">
        <f aca="false">IF(A8236="","",IF(AND(A8236&gt;=Debut,A8236&lt;Fin),1,0))</f>
        <v/>
      </c>
      <c r="H8236" s="0" t="str">
        <f aca="false">IF(G8236=1,INT(ROUND((A8236-Debut)*86400,0)/600),"")</f>
        <v/>
      </c>
      <c r="I8236" s="0" t="str">
        <f aca="false">IF(G8236=1,INT(ROUND((A8236-Debut)*86400,0)/3600),"")</f>
        <v/>
      </c>
      <c r="J8236" s="0" t="str">
        <f aca="false">IF(OR(A8236="",B8236=""),"",ROUND((B8236-A8236)*86400,0))</f>
        <v/>
      </c>
      <c r="K8236" s="37" t="str">
        <f aca="false">IF(G8236=1,IF(COUNTIFS($C:$C,C8236,$G:$G,1,$A:$A,"&gt;="&amp;(A8236-FenetreInterm/86400),$A:$A,"&lt;="&amp;A8236)&gt;=NbInterm,1,0),"")</f>
        <v/>
      </c>
      <c r="L8236" s="37" t="str">
        <f aca="false">IF(G8236=1,IF(B8236="",0,IF(J8236&lt;SeuilFugitive,1,0)),"")</f>
        <v/>
      </c>
      <c r="M8236" s="37" t="str">
        <f aca="false">IF(G8236=1,IF(B8236="",IF((Fin-A8236)*24&gt;SeuilFigee,1,0),IF(J8236&gt;SeuilFigee*3600,1,0)),"")</f>
        <v/>
      </c>
      <c r="N8236" s="0" t="str">
        <f aca="false">IF(G8236=1,IF(COUNTIF(H$2:H8236,H8236)=1,COUNTIF($H:$H,H8236),""),"")</f>
        <v/>
      </c>
      <c r="O8236" s="0" t="str">
        <f aca="false">IF(G8236=1,IF(COUNTIF(I$2:I8236,I8236)=1,COUNTIF($I:$I,I8236),""),"")</f>
        <v/>
      </c>
      <c r="P8236" s="38" t="str">
        <f aca="false">IF(G8236=1,IF(COUNTIFS(C$2:C8236,C8236,G$2:G8236,1)=1,COUNTIFS($C:$C,C8236,$G:$G,1)+ROW()/10000000,""),"")</f>
        <v/>
      </c>
      <c r="Q8236" s="0" t="str">
        <f aca="false">IF(K8236=1,IF(COUNTIFS(C$2:C8236,C8236,K$2:K8236,1)=1,1,0),"")</f>
        <v/>
      </c>
      <c r="R8236" s="0" t="str">
        <f aca="false">IF(M8236=1,IF(COUNTIFS(C$2:C8236,C8236,M$2:M8236,1)=1,1,0),"")</f>
        <v/>
      </c>
      <c r="S8236" s="0" t="str">
        <f aca="false">IF(L8236=1,IF(COUNTIFS(C$2:C8236,C8236,L$2:L8236,1)=1,1,0),"")</f>
        <v/>
      </c>
      <c r="T8236" s="38" t="str">
        <f aca="false">IF(N8236="","",N8236+ROW()/10000000)</f>
        <v/>
      </c>
      <c r="U8236" s="0" t="str">
        <f aca="false">IF(G8236=1,IF(B8236="",1,0),"")</f>
        <v/>
      </c>
    </row>
    <row r="8237" customFormat="false" ht="15" hidden="false" customHeight="false" outlineLevel="0" collapsed="false">
      <c r="A8237" s="35"/>
      <c r="B8237" s="35"/>
      <c r="G8237" s="0" t="str">
        <f aca="false">IF(A8237="","",IF(AND(A8237&gt;=Debut,A8237&lt;Fin),1,0))</f>
        <v/>
      </c>
      <c r="H8237" s="0" t="str">
        <f aca="false">IF(G8237=1,INT(ROUND((A8237-Debut)*86400,0)/600),"")</f>
        <v/>
      </c>
      <c r="I8237" s="0" t="str">
        <f aca="false">IF(G8237=1,INT(ROUND((A8237-Debut)*86400,0)/3600),"")</f>
        <v/>
      </c>
      <c r="J8237" s="0" t="str">
        <f aca="false">IF(OR(A8237="",B8237=""),"",ROUND((B8237-A8237)*86400,0))</f>
        <v/>
      </c>
      <c r="K8237" s="37" t="str">
        <f aca="false">IF(G8237=1,IF(COUNTIFS($C:$C,C8237,$G:$G,1,$A:$A,"&gt;="&amp;(A8237-FenetreInterm/86400),$A:$A,"&lt;="&amp;A8237)&gt;=NbInterm,1,0),"")</f>
        <v/>
      </c>
      <c r="L8237" s="37" t="str">
        <f aca="false">IF(G8237=1,IF(B8237="",0,IF(J8237&lt;SeuilFugitive,1,0)),"")</f>
        <v/>
      </c>
      <c r="M8237" s="37" t="str">
        <f aca="false">IF(G8237=1,IF(B8237="",IF((Fin-A8237)*24&gt;SeuilFigee,1,0),IF(J8237&gt;SeuilFigee*3600,1,0)),"")</f>
        <v/>
      </c>
      <c r="N8237" s="0" t="str">
        <f aca="false">IF(G8237=1,IF(COUNTIF(H$2:H8237,H8237)=1,COUNTIF($H:$H,H8237),""),"")</f>
        <v/>
      </c>
      <c r="O8237" s="0" t="str">
        <f aca="false">IF(G8237=1,IF(COUNTIF(I$2:I8237,I8237)=1,COUNTIF($I:$I,I8237),""),"")</f>
        <v/>
      </c>
      <c r="P8237" s="38" t="str">
        <f aca="false">IF(G8237=1,IF(COUNTIFS(C$2:C8237,C8237,G$2:G8237,1)=1,COUNTIFS($C:$C,C8237,$G:$G,1)+ROW()/10000000,""),"")</f>
        <v/>
      </c>
      <c r="Q8237" s="0" t="str">
        <f aca="false">IF(K8237=1,IF(COUNTIFS(C$2:C8237,C8237,K$2:K8237,1)=1,1,0),"")</f>
        <v/>
      </c>
      <c r="R8237" s="0" t="str">
        <f aca="false">IF(M8237=1,IF(COUNTIFS(C$2:C8237,C8237,M$2:M8237,1)=1,1,0),"")</f>
        <v/>
      </c>
      <c r="S8237" s="0" t="str">
        <f aca="false">IF(L8237=1,IF(COUNTIFS(C$2:C8237,C8237,L$2:L8237,1)=1,1,0),"")</f>
        <v/>
      </c>
      <c r="T8237" s="38" t="str">
        <f aca="false">IF(N8237="","",N8237+ROW()/10000000)</f>
        <v/>
      </c>
      <c r="U8237" s="0" t="str">
        <f aca="false">IF(G8237=1,IF(B8237="",1,0),"")</f>
        <v/>
      </c>
    </row>
    <row r="8238" customFormat="false" ht="15" hidden="false" customHeight="false" outlineLevel="0" collapsed="false">
      <c r="A8238" s="35"/>
      <c r="B8238" s="35"/>
      <c r="G8238" s="0" t="str">
        <f aca="false">IF(A8238="","",IF(AND(A8238&gt;=Debut,A8238&lt;Fin),1,0))</f>
        <v/>
      </c>
      <c r="H8238" s="0" t="str">
        <f aca="false">IF(G8238=1,INT(ROUND((A8238-Debut)*86400,0)/600),"")</f>
        <v/>
      </c>
      <c r="I8238" s="0" t="str">
        <f aca="false">IF(G8238=1,INT(ROUND((A8238-Debut)*86400,0)/3600),"")</f>
        <v/>
      </c>
      <c r="J8238" s="0" t="str">
        <f aca="false">IF(OR(A8238="",B8238=""),"",ROUND((B8238-A8238)*86400,0))</f>
        <v/>
      </c>
      <c r="K8238" s="37" t="str">
        <f aca="false">IF(G8238=1,IF(COUNTIFS($C:$C,C8238,$G:$G,1,$A:$A,"&gt;="&amp;(A8238-FenetreInterm/86400),$A:$A,"&lt;="&amp;A8238)&gt;=NbInterm,1,0),"")</f>
        <v/>
      </c>
      <c r="L8238" s="37" t="str">
        <f aca="false">IF(G8238=1,IF(B8238="",0,IF(J8238&lt;SeuilFugitive,1,0)),"")</f>
        <v/>
      </c>
      <c r="M8238" s="37" t="str">
        <f aca="false">IF(G8238=1,IF(B8238="",IF((Fin-A8238)*24&gt;SeuilFigee,1,0),IF(J8238&gt;SeuilFigee*3600,1,0)),"")</f>
        <v/>
      </c>
      <c r="N8238" s="0" t="str">
        <f aca="false">IF(G8238=1,IF(COUNTIF(H$2:H8238,H8238)=1,COUNTIF($H:$H,H8238),""),"")</f>
        <v/>
      </c>
      <c r="O8238" s="0" t="str">
        <f aca="false">IF(G8238=1,IF(COUNTIF(I$2:I8238,I8238)=1,COUNTIF($I:$I,I8238),""),"")</f>
        <v/>
      </c>
      <c r="P8238" s="38" t="str">
        <f aca="false">IF(G8238=1,IF(COUNTIFS(C$2:C8238,C8238,G$2:G8238,1)=1,COUNTIFS($C:$C,C8238,$G:$G,1)+ROW()/10000000,""),"")</f>
        <v/>
      </c>
      <c r="Q8238" s="0" t="str">
        <f aca="false">IF(K8238=1,IF(COUNTIFS(C$2:C8238,C8238,K$2:K8238,1)=1,1,0),"")</f>
        <v/>
      </c>
      <c r="R8238" s="0" t="str">
        <f aca="false">IF(M8238=1,IF(COUNTIFS(C$2:C8238,C8238,M$2:M8238,1)=1,1,0),"")</f>
        <v/>
      </c>
      <c r="S8238" s="0" t="str">
        <f aca="false">IF(L8238=1,IF(COUNTIFS(C$2:C8238,C8238,L$2:L8238,1)=1,1,0),"")</f>
        <v/>
      </c>
      <c r="T8238" s="38" t="str">
        <f aca="false">IF(N8238="","",N8238+ROW()/10000000)</f>
        <v/>
      </c>
      <c r="U8238" s="0" t="str">
        <f aca="false">IF(G8238=1,IF(B8238="",1,0),"")</f>
        <v/>
      </c>
    </row>
    <row r="8239" customFormat="false" ht="15" hidden="false" customHeight="false" outlineLevel="0" collapsed="false">
      <c r="A8239" s="35"/>
      <c r="B8239" s="35"/>
      <c r="G8239" s="0" t="str">
        <f aca="false">IF(A8239="","",IF(AND(A8239&gt;=Debut,A8239&lt;Fin),1,0))</f>
        <v/>
      </c>
      <c r="H8239" s="0" t="str">
        <f aca="false">IF(G8239=1,INT(ROUND((A8239-Debut)*86400,0)/600),"")</f>
        <v/>
      </c>
      <c r="I8239" s="0" t="str">
        <f aca="false">IF(G8239=1,INT(ROUND((A8239-Debut)*86400,0)/3600),"")</f>
        <v/>
      </c>
      <c r="J8239" s="0" t="str">
        <f aca="false">IF(OR(A8239="",B8239=""),"",ROUND((B8239-A8239)*86400,0))</f>
        <v/>
      </c>
      <c r="K8239" s="37" t="str">
        <f aca="false">IF(G8239=1,IF(COUNTIFS($C:$C,C8239,$G:$G,1,$A:$A,"&gt;="&amp;(A8239-FenetreInterm/86400),$A:$A,"&lt;="&amp;A8239)&gt;=NbInterm,1,0),"")</f>
        <v/>
      </c>
      <c r="L8239" s="37" t="str">
        <f aca="false">IF(G8239=1,IF(B8239="",0,IF(J8239&lt;SeuilFugitive,1,0)),"")</f>
        <v/>
      </c>
      <c r="M8239" s="37" t="str">
        <f aca="false">IF(G8239=1,IF(B8239="",IF((Fin-A8239)*24&gt;SeuilFigee,1,0),IF(J8239&gt;SeuilFigee*3600,1,0)),"")</f>
        <v/>
      </c>
      <c r="N8239" s="0" t="str">
        <f aca="false">IF(G8239=1,IF(COUNTIF(H$2:H8239,H8239)=1,COUNTIF($H:$H,H8239),""),"")</f>
        <v/>
      </c>
      <c r="O8239" s="0" t="str">
        <f aca="false">IF(G8239=1,IF(COUNTIF(I$2:I8239,I8239)=1,COUNTIF($I:$I,I8239),""),"")</f>
        <v/>
      </c>
      <c r="P8239" s="38" t="str">
        <f aca="false">IF(G8239=1,IF(COUNTIFS(C$2:C8239,C8239,G$2:G8239,1)=1,COUNTIFS($C:$C,C8239,$G:$G,1)+ROW()/10000000,""),"")</f>
        <v/>
      </c>
      <c r="Q8239" s="0" t="str">
        <f aca="false">IF(K8239=1,IF(COUNTIFS(C$2:C8239,C8239,K$2:K8239,1)=1,1,0),"")</f>
        <v/>
      </c>
      <c r="R8239" s="0" t="str">
        <f aca="false">IF(M8239=1,IF(COUNTIFS(C$2:C8239,C8239,M$2:M8239,1)=1,1,0),"")</f>
        <v/>
      </c>
      <c r="S8239" s="0" t="str">
        <f aca="false">IF(L8239=1,IF(COUNTIFS(C$2:C8239,C8239,L$2:L8239,1)=1,1,0),"")</f>
        <v/>
      </c>
      <c r="T8239" s="38" t="str">
        <f aca="false">IF(N8239="","",N8239+ROW()/10000000)</f>
        <v/>
      </c>
      <c r="U8239" s="0" t="str">
        <f aca="false">IF(G8239=1,IF(B8239="",1,0),"")</f>
        <v/>
      </c>
    </row>
    <row r="8240" customFormat="false" ht="15" hidden="false" customHeight="false" outlineLevel="0" collapsed="false">
      <c r="A8240" s="35"/>
      <c r="B8240" s="35"/>
      <c r="G8240" s="0" t="str">
        <f aca="false">IF(A8240="","",IF(AND(A8240&gt;=Debut,A8240&lt;Fin),1,0))</f>
        <v/>
      </c>
      <c r="H8240" s="0" t="str">
        <f aca="false">IF(G8240=1,INT(ROUND((A8240-Debut)*86400,0)/600),"")</f>
        <v/>
      </c>
      <c r="I8240" s="0" t="str">
        <f aca="false">IF(G8240=1,INT(ROUND((A8240-Debut)*86400,0)/3600),"")</f>
        <v/>
      </c>
      <c r="J8240" s="0" t="str">
        <f aca="false">IF(OR(A8240="",B8240=""),"",ROUND((B8240-A8240)*86400,0))</f>
        <v/>
      </c>
      <c r="K8240" s="37" t="str">
        <f aca="false">IF(G8240=1,IF(COUNTIFS($C:$C,C8240,$G:$G,1,$A:$A,"&gt;="&amp;(A8240-FenetreInterm/86400),$A:$A,"&lt;="&amp;A8240)&gt;=NbInterm,1,0),"")</f>
        <v/>
      </c>
      <c r="L8240" s="37" t="str">
        <f aca="false">IF(G8240=1,IF(B8240="",0,IF(J8240&lt;SeuilFugitive,1,0)),"")</f>
        <v/>
      </c>
      <c r="M8240" s="37" t="str">
        <f aca="false">IF(G8240=1,IF(B8240="",IF((Fin-A8240)*24&gt;SeuilFigee,1,0),IF(J8240&gt;SeuilFigee*3600,1,0)),"")</f>
        <v/>
      </c>
      <c r="N8240" s="0" t="str">
        <f aca="false">IF(G8240=1,IF(COUNTIF(H$2:H8240,H8240)=1,COUNTIF($H:$H,H8240),""),"")</f>
        <v/>
      </c>
      <c r="O8240" s="0" t="str">
        <f aca="false">IF(G8240=1,IF(COUNTIF(I$2:I8240,I8240)=1,COUNTIF($I:$I,I8240),""),"")</f>
        <v/>
      </c>
      <c r="P8240" s="38" t="str">
        <f aca="false">IF(G8240=1,IF(COUNTIFS(C$2:C8240,C8240,G$2:G8240,1)=1,COUNTIFS($C:$C,C8240,$G:$G,1)+ROW()/10000000,""),"")</f>
        <v/>
      </c>
      <c r="Q8240" s="0" t="str">
        <f aca="false">IF(K8240=1,IF(COUNTIFS(C$2:C8240,C8240,K$2:K8240,1)=1,1,0),"")</f>
        <v/>
      </c>
      <c r="R8240" s="0" t="str">
        <f aca="false">IF(M8240=1,IF(COUNTIFS(C$2:C8240,C8240,M$2:M8240,1)=1,1,0),"")</f>
        <v/>
      </c>
      <c r="S8240" s="0" t="str">
        <f aca="false">IF(L8240=1,IF(COUNTIFS(C$2:C8240,C8240,L$2:L8240,1)=1,1,0),"")</f>
        <v/>
      </c>
      <c r="T8240" s="38" t="str">
        <f aca="false">IF(N8240="","",N8240+ROW()/10000000)</f>
        <v/>
      </c>
      <c r="U8240" s="0" t="str">
        <f aca="false">IF(G8240=1,IF(B8240="",1,0),"")</f>
        <v/>
      </c>
    </row>
    <row r="8241" customFormat="false" ht="15" hidden="false" customHeight="false" outlineLevel="0" collapsed="false">
      <c r="A8241" s="35"/>
      <c r="B8241" s="35"/>
      <c r="G8241" s="0" t="str">
        <f aca="false">IF(A8241="","",IF(AND(A8241&gt;=Debut,A8241&lt;Fin),1,0))</f>
        <v/>
      </c>
      <c r="H8241" s="0" t="str">
        <f aca="false">IF(G8241=1,INT(ROUND((A8241-Debut)*86400,0)/600),"")</f>
        <v/>
      </c>
      <c r="I8241" s="0" t="str">
        <f aca="false">IF(G8241=1,INT(ROUND((A8241-Debut)*86400,0)/3600),"")</f>
        <v/>
      </c>
      <c r="J8241" s="0" t="str">
        <f aca="false">IF(OR(A8241="",B8241=""),"",ROUND((B8241-A8241)*86400,0))</f>
        <v/>
      </c>
      <c r="K8241" s="37" t="str">
        <f aca="false">IF(G8241=1,IF(COUNTIFS($C:$C,C8241,$G:$G,1,$A:$A,"&gt;="&amp;(A8241-FenetreInterm/86400),$A:$A,"&lt;="&amp;A8241)&gt;=NbInterm,1,0),"")</f>
        <v/>
      </c>
      <c r="L8241" s="37" t="str">
        <f aca="false">IF(G8241=1,IF(B8241="",0,IF(J8241&lt;SeuilFugitive,1,0)),"")</f>
        <v/>
      </c>
      <c r="M8241" s="37" t="str">
        <f aca="false">IF(G8241=1,IF(B8241="",IF((Fin-A8241)*24&gt;SeuilFigee,1,0),IF(J8241&gt;SeuilFigee*3600,1,0)),"")</f>
        <v/>
      </c>
      <c r="N8241" s="0" t="str">
        <f aca="false">IF(G8241=1,IF(COUNTIF(H$2:H8241,H8241)=1,COUNTIF($H:$H,H8241),""),"")</f>
        <v/>
      </c>
      <c r="O8241" s="0" t="str">
        <f aca="false">IF(G8241=1,IF(COUNTIF(I$2:I8241,I8241)=1,COUNTIF($I:$I,I8241),""),"")</f>
        <v/>
      </c>
      <c r="P8241" s="38" t="str">
        <f aca="false">IF(G8241=1,IF(COUNTIFS(C$2:C8241,C8241,G$2:G8241,1)=1,COUNTIFS($C:$C,C8241,$G:$G,1)+ROW()/10000000,""),"")</f>
        <v/>
      </c>
      <c r="Q8241" s="0" t="str">
        <f aca="false">IF(K8241=1,IF(COUNTIFS(C$2:C8241,C8241,K$2:K8241,1)=1,1,0),"")</f>
        <v/>
      </c>
      <c r="R8241" s="0" t="str">
        <f aca="false">IF(M8241=1,IF(COUNTIFS(C$2:C8241,C8241,M$2:M8241,1)=1,1,0),"")</f>
        <v/>
      </c>
      <c r="S8241" s="0" t="str">
        <f aca="false">IF(L8241=1,IF(COUNTIFS(C$2:C8241,C8241,L$2:L8241,1)=1,1,0),"")</f>
        <v/>
      </c>
      <c r="T8241" s="38" t="str">
        <f aca="false">IF(N8241="","",N8241+ROW()/10000000)</f>
        <v/>
      </c>
      <c r="U8241" s="0" t="str">
        <f aca="false">IF(G8241=1,IF(B8241="",1,0),"")</f>
        <v/>
      </c>
    </row>
    <row r="8242" customFormat="false" ht="15" hidden="false" customHeight="false" outlineLevel="0" collapsed="false">
      <c r="A8242" s="35"/>
      <c r="B8242" s="35"/>
      <c r="G8242" s="0" t="str">
        <f aca="false">IF(A8242="","",IF(AND(A8242&gt;=Debut,A8242&lt;Fin),1,0))</f>
        <v/>
      </c>
      <c r="H8242" s="0" t="str">
        <f aca="false">IF(G8242=1,INT(ROUND((A8242-Debut)*86400,0)/600),"")</f>
        <v/>
      </c>
      <c r="I8242" s="0" t="str">
        <f aca="false">IF(G8242=1,INT(ROUND((A8242-Debut)*86400,0)/3600),"")</f>
        <v/>
      </c>
      <c r="J8242" s="0" t="str">
        <f aca="false">IF(OR(A8242="",B8242=""),"",ROUND((B8242-A8242)*86400,0))</f>
        <v/>
      </c>
      <c r="K8242" s="37" t="str">
        <f aca="false">IF(G8242=1,IF(COUNTIFS($C:$C,C8242,$G:$G,1,$A:$A,"&gt;="&amp;(A8242-FenetreInterm/86400),$A:$A,"&lt;="&amp;A8242)&gt;=NbInterm,1,0),"")</f>
        <v/>
      </c>
      <c r="L8242" s="37" t="str">
        <f aca="false">IF(G8242=1,IF(B8242="",0,IF(J8242&lt;SeuilFugitive,1,0)),"")</f>
        <v/>
      </c>
      <c r="M8242" s="37" t="str">
        <f aca="false">IF(G8242=1,IF(B8242="",IF((Fin-A8242)*24&gt;SeuilFigee,1,0),IF(J8242&gt;SeuilFigee*3600,1,0)),"")</f>
        <v/>
      </c>
      <c r="N8242" s="0" t="str">
        <f aca="false">IF(G8242=1,IF(COUNTIF(H$2:H8242,H8242)=1,COUNTIF($H:$H,H8242),""),"")</f>
        <v/>
      </c>
      <c r="O8242" s="0" t="str">
        <f aca="false">IF(G8242=1,IF(COUNTIF(I$2:I8242,I8242)=1,COUNTIF($I:$I,I8242),""),"")</f>
        <v/>
      </c>
      <c r="P8242" s="38" t="str">
        <f aca="false">IF(G8242=1,IF(COUNTIFS(C$2:C8242,C8242,G$2:G8242,1)=1,COUNTIFS($C:$C,C8242,$G:$G,1)+ROW()/10000000,""),"")</f>
        <v/>
      </c>
      <c r="Q8242" s="0" t="str">
        <f aca="false">IF(K8242=1,IF(COUNTIFS(C$2:C8242,C8242,K$2:K8242,1)=1,1,0),"")</f>
        <v/>
      </c>
      <c r="R8242" s="0" t="str">
        <f aca="false">IF(M8242=1,IF(COUNTIFS(C$2:C8242,C8242,M$2:M8242,1)=1,1,0),"")</f>
        <v/>
      </c>
      <c r="S8242" s="0" t="str">
        <f aca="false">IF(L8242=1,IF(COUNTIFS(C$2:C8242,C8242,L$2:L8242,1)=1,1,0),"")</f>
        <v/>
      </c>
      <c r="T8242" s="38" t="str">
        <f aca="false">IF(N8242="","",N8242+ROW()/10000000)</f>
        <v/>
      </c>
      <c r="U8242" s="0" t="str">
        <f aca="false">IF(G8242=1,IF(B8242="",1,0),"")</f>
        <v/>
      </c>
    </row>
    <row r="8243" customFormat="false" ht="15" hidden="false" customHeight="false" outlineLevel="0" collapsed="false">
      <c r="A8243" s="35"/>
      <c r="B8243" s="35"/>
      <c r="G8243" s="0" t="str">
        <f aca="false">IF(A8243="","",IF(AND(A8243&gt;=Debut,A8243&lt;Fin),1,0))</f>
        <v/>
      </c>
      <c r="H8243" s="0" t="str">
        <f aca="false">IF(G8243=1,INT(ROUND((A8243-Debut)*86400,0)/600),"")</f>
        <v/>
      </c>
      <c r="I8243" s="0" t="str">
        <f aca="false">IF(G8243=1,INT(ROUND((A8243-Debut)*86400,0)/3600),"")</f>
        <v/>
      </c>
      <c r="J8243" s="0" t="str">
        <f aca="false">IF(OR(A8243="",B8243=""),"",ROUND((B8243-A8243)*86400,0))</f>
        <v/>
      </c>
      <c r="K8243" s="37" t="str">
        <f aca="false">IF(G8243=1,IF(COUNTIFS($C:$C,C8243,$G:$G,1,$A:$A,"&gt;="&amp;(A8243-FenetreInterm/86400),$A:$A,"&lt;="&amp;A8243)&gt;=NbInterm,1,0),"")</f>
        <v/>
      </c>
      <c r="L8243" s="37" t="str">
        <f aca="false">IF(G8243=1,IF(B8243="",0,IF(J8243&lt;SeuilFugitive,1,0)),"")</f>
        <v/>
      </c>
      <c r="M8243" s="37" t="str">
        <f aca="false">IF(G8243=1,IF(B8243="",IF((Fin-A8243)*24&gt;SeuilFigee,1,0),IF(J8243&gt;SeuilFigee*3600,1,0)),"")</f>
        <v/>
      </c>
      <c r="N8243" s="0" t="str">
        <f aca="false">IF(G8243=1,IF(COUNTIF(H$2:H8243,H8243)=1,COUNTIF($H:$H,H8243),""),"")</f>
        <v/>
      </c>
      <c r="O8243" s="0" t="str">
        <f aca="false">IF(G8243=1,IF(COUNTIF(I$2:I8243,I8243)=1,COUNTIF($I:$I,I8243),""),"")</f>
        <v/>
      </c>
      <c r="P8243" s="38" t="str">
        <f aca="false">IF(G8243=1,IF(COUNTIFS(C$2:C8243,C8243,G$2:G8243,1)=1,COUNTIFS($C:$C,C8243,$G:$G,1)+ROW()/10000000,""),"")</f>
        <v/>
      </c>
      <c r="Q8243" s="0" t="str">
        <f aca="false">IF(K8243=1,IF(COUNTIFS(C$2:C8243,C8243,K$2:K8243,1)=1,1,0),"")</f>
        <v/>
      </c>
      <c r="R8243" s="0" t="str">
        <f aca="false">IF(M8243=1,IF(COUNTIFS(C$2:C8243,C8243,M$2:M8243,1)=1,1,0),"")</f>
        <v/>
      </c>
      <c r="S8243" s="0" t="str">
        <f aca="false">IF(L8243=1,IF(COUNTIFS(C$2:C8243,C8243,L$2:L8243,1)=1,1,0),"")</f>
        <v/>
      </c>
      <c r="T8243" s="38" t="str">
        <f aca="false">IF(N8243="","",N8243+ROW()/10000000)</f>
        <v/>
      </c>
      <c r="U8243" s="0" t="str">
        <f aca="false">IF(G8243=1,IF(B8243="",1,0),"")</f>
        <v/>
      </c>
    </row>
    <row r="8244" customFormat="false" ht="15" hidden="false" customHeight="false" outlineLevel="0" collapsed="false">
      <c r="A8244" s="35"/>
      <c r="B8244" s="35"/>
      <c r="G8244" s="0" t="str">
        <f aca="false">IF(A8244="","",IF(AND(A8244&gt;=Debut,A8244&lt;Fin),1,0))</f>
        <v/>
      </c>
      <c r="H8244" s="0" t="str">
        <f aca="false">IF(G8244=1,INT(ROUND((A8244-Debut)*86400,0)/600),"")</f>
        <v/>
      </c>
      <c r="I8244" s="0" t="str">
        <f aca="false">IF(G8244=1,INT(ROUND((A8244-Debut)*86400,0)/3600),"")</f>
        <v/>
      </c>
      <c r="J8244" s="0" t="str">
        <f aca="false">IF(OR(A8244="",B8244=""),"",ROUND((B8244-A8244)*86400,0))</f>
        <v/>
      </c>
      <c r="K8244" s="37" t="str">
        <f aca="false">IF(G8244=1,IF(COUNTIFS($C:$C,C8244,$G:$G,1,$A:$A,"&gt;="&amp;(A8244-FenetreInterm/86400),$A:$A,"&lt;="&amp;A8244)&gt;=NbInterm,1,0),"")</f>
        <v/>
      </c>
      <c r="L8244" s="37" t="str">
        <f aca="false">IF(G8244=1,IF(B8244="",0,IF(J8244&lt;SeuilFugitive,1,0)),"")</f>
        <v/>
      </c>
      <c r="M8244" s="37" t="str">
        <f aca="false">IF(G8244=1,IF(B8244="",IF((Fin-A8244)*24&gt;SeuilFigee,1,0),IF(J8244&gt;SeuilFigee*3600,1,0)),"")</f>
        <v/>
      </c>
      <c r="N8244" s="0" t="str">
        <f aca="false">IF(G8244=1,IF(COUNTIF(H$2:H8244,H8244)=1,COUNTIF($H:$H,H8244),""),"")</f>
        <v/>
      </c>
      <c r="O8244" s="0" t="str">
        <f aca="false">IF(G8244=1,IF(COUNTIF(I$2:I8244,I8244)=1,COUNTIF($I:$I,I8244),""),"")</f>
        <v/>
      </c>
      <c r="P8244" s="38" t="str">
        <f aca="false">IF(G8244=1,IF(COUNTIFS(C$2:C8244,C8244,G$2:G8244,1)=1,COUNTIFS($C:$C,C8244,$G:$G,1)+ROW()/10000000,""),"")</f>
        <v/>
      </c>
      <c r="Q8244" s="0" t="str">
        <f aca="false">IF(K8244=1,IF(COUNTIFS(C$2:C8244,C8244,K$2:K8244,1)=1,1,0),"")</f>
        <v/>
      </c>
      <c r="R8244" s="0" t="str">
        <f aca="false">IF(M8244=1,IF(COUNTIFS(C$2:C8244,C8244,M$2:M8244,1)=1,1,0),"")</f>
        <v/>
      </c>
      <c r="S8244" s="0" t="str">
        <f aca="false">IF(L8244=1,IF(COUNTIFS(C$2:C8244,C8244,L$2:L8244,1)=1,1,0),"")</f>
        <v/>
      </c>
      <c r="T8244" s="38" t="str">
        <f aca="false">IF(N8244="","",N8244+ROW()/10000000)</f>
        <v/>
      </c>
      <c r="U8244" s="0" t="str">
        <f aca="false">IF(G8244=1,IF(B8244="",1,0),"")</f>
        <v/>
      </c>
    </row>
    <row r="8245" customFormat="false" ht="15" hidden="false" customHeight="false" outlineLevel="0" collapsed="false">
      <c r="A8245" s="35"/>
      <c r="B8245" s="35"/>
      <c r="G8245" s="0" t="str">
        <f aca="false">IF(A8245="","",IF(AND(A8245&gt;=Debut,A8245&lt;Fin),1,0))</f>
        <v/>
      </c>
      <c r="H8245" s="0" t="str">
        <f aca="false">IF(G8245=1,INT(ROUND((A8245-Debut)*86400,0)/600),"")</f>
        <v/>
      </c>
      <c r="I8245" s="0" t="str">
        <f aca="false">IF(G8245=1,INT(ROUND((A8245-Debut)*86400,0)/3600),"")</f>
        <v/>
      </c>
      <c r="J8245" s="0" t="str">
        <f aca="false">IF(OR(A8245="",B8245=""),"",ROUND((B8245-A8245)*86400,0))</f>
        <v/>
      </c>
      <c r="K8245" s="37" t="str">
        <f aca="false">IF(G8245=1,IF(COUNTIFS($C:$C,C8245,$G:$G,1,$A:$A,"&gt;="&amp;(A8245-FenetreInterm/86400),$A:$A,"&lt;="&amp;A8245)&gt;=NbInterm,1,0),"")</f>
        <v/>
      </c>
      <c r="L8245" s="37" t="str">
        <f aca="false">IF(G8245=1,IF(B8245="",0,IF(J8245&lt;SeuilFugitive,1,0)),"")</f>
        <v/>
      </c>
      <c r="M8245" s="37" t="str">
        <f aca="false">IF(G8245=1,IF(B8245="",IF((Fin-A8245)*24&gt;SeuilFigee,1,0),IF(J8245&gt;SeuilFigee*3600,1,0)),"")</f>
        <v/>
      </c>
      <c r="N8245" s="0" t="str">
        <f aca="false">IF(G8245=1,IF(COUNTIF(H$2:H8245,H8245)=1,COUNTIF($H:$H,H8245),""),"")</f>
        <v/>
      </c>
      <c r="O8245" s="0" t="str">
        <f aca="false">IF(G8245=1,IF(COUNTIF(I$2:I8245,I8245)=1,COUNTIF($I:$I,I8245),""),"")</f>
        <v/>
      </c>
      <c r="P8245" s="38" t="str">
        <f aca="false">IF(G8245=1,IF(COUNTIFS(C$2:C8245,C8245,G$2:G8245,1)=1,COUNTIFS($C:$C,C8245,$G:$G,1)+ROW()/10000000,""),"")</f>
        <v/>
      </c>
      <c r="Q8245" s="0" t="str">
        <f aca="false">IF(K8245=1,IF(COUNTIFS(C$2:C8245,C8245,K$2:K8245,1)=1,1,0),"")</f>
        <v/>
      </c>
      <c r="R8245" s="0" t="str">
        <f aca="false">IF(M8245=1,IF(COUNTIFS(C$2:C8245,C8245,M$2:M8245,1)=1,1,0),"")</f>
        <v/>
      </c>
      <c r="S8245" s="0" t="str">
        <f aca="false">IF(L8245=1,IF(COUNTIFS(C$2:C8245,C8245,L$2:L8245,1)=1,1,0),"")</f>
        <v/>
      </c>
      <c r="T8245" s="38" t="str">
        <f aca="false">IF(N8245="","",N8245+ROW()/10000000)</f>
        <v/>
      </c>
      <c r="U8245" s="0" t="str">
        <f aca="false">IF(G8245=1,IF(B8245="",1,0),"")</f>
        <v/>
      </c>
    </row>
    <row r="8246" customFormat="false" ht="15" hidden="false" customHeight="false" outlineLevel="0" collapsed="false">
      <c r="A8246" s="35"/>
      <c r="B8246" s="35"/>
      <c r="G8246" s="0" t="str">
        <f aca="false">IF(A8246="","",IF(AND(A8246&gt;=Debut,A8246&lt;Fin),1,0))</f>
        <v/>
      </c>
      <c r="H8246" s="0" t="str">
        <f aca="false">IF(G8246=1,INT(ROUND((A8246-Debut)*86400,0)/600),"")</f>
        <v/>
      </c>
      <c r="I8246" s="0" t="str">
        <f aca="false">IF(G8246=1,INT(ROUND((A8246-Debut)*86400,0)/3600),"")</f>
        <v/>
      </c>
      <c r="J8246" s="0" t="str">
        <f aca="false">IF(OR(A8246="",B8246=""),"",ROUND((B8246-A8246)*86400,0))</f>
        <v/>
      </c>
      <c r="K8246" s="37" t="str">
        <f aca="false">IF(G8246=1,IF(COUNTIFS($C:$C,C8246,$G:$G,1,$A:$A,"&gt;="&amp;(A8246-FenetreInterm/86400),$A:$A,"&lt;="&amp;A8246)&gt;=NbInterm,1,0),"")</f>
        <v/>
      </c>
      <c r="L8246" s="37" t="str">
        <f aca="false">IF(G8246=1,IF(B8246="",0,IF(J8246&lt;SeuilFugitive,1,0)),"")</f>
        <v/>
      </c>
      <c r="M8246" s="37" t="str">
        <f aca="false">IF(G8246=1,IF(B8246="",IF((Fin-A8246)*24&gt;SeuilFigee,1,0),IF(J8246&gt;SeuilFigee*3600,1,0)),"")</f>
        <v/>
      </c>
      <c r="N8246" s="0" t="str">
        <f aca="false">IF(G8246=1,IF(COUNTIF(H$2:H8246,H8246)=1,COUNTIF($H:$H,H8246),""),"")</f>
        <v/>
      </c>
      <c r="O8246" s="0" t="str">
        <f aca="false">IF(G8246=1,IF(COUNTIF(I$2:I8246,I8246)=1,COUNTIF($I:$I,I8246),""),"")</f>
        <v/>
      </c>
      <c r="P8246" s="38" t="str">
        <f aca="false">IF(G8246=1,IF(COUNTIFS(C$2:C8246,C8246,G$2:G8246,1)=1,COUNTIFS($C:$C,C8246,$G:$G,1)+ROW()/10000000,""),"")</f>
        <v/>
      </c>
      <c r="Q8246" s="0" t="str">
        <f aca="false">IF(K8246=1,IF(COUNTIFS(C$2:C8246,C8246,K$2:K8246,1)=1,1,0),"")</f>
        <v/>
      </c>
      <c r="R8246" s="0" t="str">
        <f aca="false">IF(M8246=1,IF(COUNTIFS(C$2:C8246,C8246,M$2:M8246,1)=1,1,0),"")</f>
        <v/>
      </c>
      <c r="S8246" s="0" t="str">
        <f aca="false">IF(L8246=1,IF(COUNTIFS(C$2:C8246,C8246,L$2:L8246,1)=1,1,0),"")</f>
        <v/>
      </c>
      <c r="T8246" s="38" t="str">
        <f aca="false">IF(N8246="","",N8246+ROW()/10000000)</f>
        <v/>
      </c>
      <c r="U8246" s="0" t="str">
        <f aca="false">IF(G8246=1,IF(B8246="",1,0),"")</f>
        <v/>
      </c>
    </row>
    <row r="8247" customFormat="false" ht="15" hidden="false" customHeight="false" outlineLevel="0" collapsed="false">
      <c r="A8247" s="35"/>
      <c r="B8247" s="35"/>
      <c r="G8247" s="0" t="str">
        <f aca="false">IF(A8247="","",IF(AND(A8247&gt;=Debut,A8247&lt;Fin),1,0))</f>
        <v/>
      </c>
      <c r="H8247" s="0" t="str">
        <f aca="false">IF(G8247=1,INT(ROUND((A8247-Debut)*86400,0)/600),"")</f>
        <v/>
      </c>
      <c r="I8247" s="0" t="str">
        <f aca="false">IF(G8247=1,INT(ROUND((A8247-Debut)*86400,0)/3600),"")</f>
        <v/>
      </c>
      <c r="J8247" s="0" t="str">
        <f aca="false">IF(OR(A8247="",B8247=""),"",ROUND((B8247-A8247)*86400,0))</f>
        <v/>
      </c>
      <c r="K8247" s="37" t="str">
        <f aca="false">IF(G8247=1,IF(COUNTIFS($C:$C,C8247,$G:$G,1,$A:$A,"&gt;="&amp;(A8247-FenetreInterm/86400),$A:$A,"&lt;="&amp;A8247)&gt;=NbInterm,1,0),"")</f>
        <v/>
      </c>
      <c r="L8247" s="37" t="str">
        <f aca="false">IF(G8247=1,IF(B8247="",0,IF(J8247&lt;SeuilFugitive,1,0)),"")</f>
        <v/>
      </c>
      <c r="M8247" s="37" t="str">
        <f aca="false">IF(G8247=1,IF(B8247="",IF((Fin-A8247)*24&gt;SeuilFigee,1,0),IF(J8247&gt;SeuilFigee*3600,1,0)),"")</f>
        <v/>
      </c>
      <c r="N8247" s="0" t="str">
        <f aca="false">IF(G8247=1,IF(COUNTIF(H$2:H8247,H8247)=1,COUNTIF($H:$H,H8247),""),"")</f>
        <v/>
      </c>
      <c r="O8247" s="0" t="str">
        <f aca="false">IF(G8247=1,IF(COUNTIF(I$2:I8247,I8247)=1,COUNTIF($I:$I,I8247),""),"")</f>
        <v/>
      </c>
      <c r="P8247" s="38" t="str">
        <f aca="false">IF(G8247=1,IF(COUNTIFS(C$2:C8247,C8247,G$2:G8247,1)=1,COUNTIFS($C:$C,C8247,$G:$G,1)+ROW()/10000000,""),"")</f>
        <v/>
      </c>
      <c r="Q8247" s="0" t="str">
        <f aca="false">IF(K8247=1,IF(COUNTIFS(C$2:C8247,C8247,K$2:K8247,1)=1,1,0),"")</f>
        <v/>
      </c>
      <c r="R8247" s="0" t="str">
        <f aca="false">IF(M8247=1,IF(COUNTIFS(C$2:C8247,C8247,M$2:M8247,1)=1,1,0),"")</f>
        <v/>
      </c>
      <c r="S8247" s="0" t="str">
        <f aca="false">IF(L8247=1,IF(COUNTIFS(C$2:C8247,C8247,L$2:L8247,1)=1,1,0),"")</f>
        <v/>
      </c>
      <c r="T8247" s="38" t="str">
        <f aca="false">IF(N8247="","",N8247+ROW()/10000000)</f>
        <v/>
      </c>
      <c r="U8247" s="0" t="str">
        <f aca="false">IF(G8247=1,IF(B8247="",1,0),"")</f>
        <v/>
      </c>
    </row>
    <row r="8248" customFormat="false" ht="15" hidden="false" customHeight="false" outlineLevel="0" collapsed="false">
      <c r="A8248" s="35"/>
      <c r="B8248" s="35"/>
      <c r="G8248" s="0" t="str">
        <f aca="false">IF(A8248="","",IF(AND(A8248&gt;=Debut,A8248&lt;Fin),1,0))</f>
        <v/>
      </c>
      <c r="H8248" s="0" t="str">
        <f aca="false">IF(G8248=1,INT(ROUND((A8248-Debut)*86400,0)/600),"")</f>
        <v/>
      </c>
      <c r="I8248" s="0" t="str">
        <f aca="false">IF(G8248=1,INT(ROUND((A8248-Debut)*86400,0)/3600),"")</f>
        <v/>
      </c>
      <c r="J8248" s="0" t="str">
        <f aca="false">IF(OR(A8248="",B8248=""),"",ROUND((B8248-A8248)*86400,0))</f>
        <v/>
      </c>
      <c r="K8248" s="37" t="str">
        <f aca="false">IF(G8248=1,IF(COUNTIFS($C:$C,C8248,$G:$G,1,$A:$A,"&gt;="&amp;(A8248-FenetreInterm/86400),$A:$A,"&lt;="&amp;A8248)&gt;=NbInterm,1,0),"")</f>
        <v/>
      </c>
      <c r="L8248" s="37" t="str">
        <f aca="false">IF(G8248=1,IF(B8248="",0,IF(J8248&lt;SeuilFugitive,1,0)),"")</f>
        <v/>
      </c>
      <c r="M8248" s="37" t="str">
        <f aca="false">IF(G8248=1,IF(B8248="",IF((Fin-A8248)*24&gt;SeuilFigee,1,0),IF(J8248&gt;SeuilFigee*3600,1,0)),"")</f>
        <v/>
      </c>
      <c r="N8248" s="0" t="str">
        <f aca="false">IF(G8248=1,IF(COUNTIF(H$2:H8248,H8248)=1,COUNTIF($H:$H,H8248),""),"")</f>
        <v/>
      </c>
      <c r="O8248" s="0" t="str">
        <f aca="false">IF(G8248=1,IF(COUNTIF(I$2:I8248,I8248)=1,COUNTIF($I:$I,I8248),""),"")</f>
        <v/>
      </c>
      <c r="P8248" s="38" t="str">
        <f aca="false">IF(G8248=1,IF(COUNTIFS(C$2:C8248,C8248,G$2:G8248,1)=1,COUNTIFS($C:$C,C8248,$G:$G,1)+ROW()/10000000,""),"")</f>
        <v/>
      </c>
      <c r="Q8248" s="0" t="str">
        <f aca="false">IF(K8248=1,IF(COUNTIFS(C$2:C8248,C8248,K$2:K8248,1)=1,1,0),"")</f>
        <v/>
      </c>
      <c r="R8248" s="0" t="str">
        <f aca="false">IF(M8248=1,IF(COUNTIFS(C$2:C8248,C8248,M$2:M8248,1)=1,1,0),"")</f>
        <v/>
      </c>
      <c r="S8248" s="0" t="str">
        <f aca="false">IF(L8248=1,IF(COUNTIFS(C$2:C8248,C8248,L$2:L8248,1)=1,1,0),"")</f>
        <v/>
      </c>
      <c r="T8248" s="38" t="str">
        <f aca="false">IF(N8248="","",N8248+ROW()/10000000)</f>
        <v/>
      </c>
      <c r="U8248" s="0" t="str">
        <f aca="false">IF(G8248=1,IF(B8248="",1,0),"")</f>
        <v/>
      </c>
    </row>
    <row r="8249" customFormat="false" ht="15" hidden="false" customHeight="false" outlineLevel="0" collapsed="false">
      <c r="A8249" s="35"/>
      <c r="B8249" s="35"/>
      <c r="G8249" s="0" t="str">
        <f aca="false">IF(A8249="","",IF(AND(A8249&gt;=Debut,A8249&lt;Fin),1,0))</f>
        <v/>
      </c>
      <c r="H8249" s="0" t="str">
        <f aca="false">IF(G8249=1,INT(ROUND((A8249-Debut)*86400,0)/600),"")</f>
        <v/>
      </c>
      <c r="I8249" s="0" t="str">
        <f aca="false">IF(G8249=1,INT(ROUND((A8249-Debut)*86400,0)/3600),"")</f>
        <v/>
      </c>
      <c r="J8249" s="0" t="str">
        <f aca="false">IF(OR(A8249="",B8249=""),"",ROUND((B8249-A8249)*86400,0))</f>
        <v/>
      </c>
      <c r="K8249" s="37" t="str">
        <f aca="false">IF(G8249=1,IF(COUNTIFS($C:$C,C8249,$G:$G,1,$A:$A,"&gt;="&amp;(A8249-FenetreInterm/86400),$A:$A,"&lt;="&amp;A8249)&gt;=NbInterm,1,0),"")</f>
        <v/>
      </c>
      <c r="L8249" s="37" t="str">
        <f aca="false">IF(G8249=1,IF(B8249="",0,IF(J8249&lt;SeuilFugitive,1,0)),"")</f>
        <v/>
      </c>
      <c r="M8249" s="37" t="str">
        <f aca="false">IF(G8249=1,IF(B8249="",IF((Fin-A8249)*24&gt;SeuilFigee,1,0),IF(J8249&gt;SeuilFigee*3600,1,0)),"")</f>
        <v/>
      </c>
      <c r="N8249" s="0" t="str">
        <f aca="false">IF(G8249=1,IF(COUNTIF(H$2:H8249,H8249)=1,COUNTIF($H:$H,H8249),""),"")</f>
        <v/>
      </c>
      <c r="O8249" s="0" t="str">
        <f aca="false">IF(G8249=1,IF(COUNTIF(I$2:I8249,I8249)=1,COUNTIF($I:$I,I8249),""),"")</f>
        <v/>
      </c>
      <c r="P8249" s="38" t="str">
        <f aca="false">IF(G8249=1,IF(COUNTIFS(C$2:C8249,C8249,G$2:G8249,1)=1,COUNTIFS($C:$C,C8249,$G:$G,1)+ROW()/10000000,""),"")</f>
        <v/>
      </c>
      <c r="Q8249" s="0" t="str">
        <f aca="false">IF(K8249=1,IF(COUNTIFS(C$2:C8249,C8249,K$2:K8249,1)=1,1,0),"")</f>
        <v/>
      </c>
      <c r="R8249" s="0" t="str">
        <f aca="false">IF(M8249=1,IF(COUNTIFS(C$2:C8249,C8249,M$2:M8249,1)=1,1,0),"")</f>
        <v/>
      </c>
      <c r="S8249" s="0" t="str">
        <f aca="false">IF(L8249=1,IF(COUNTIFS(C$2:C8249,C8249,L$2:L8249,1)=1,1,0),"")</f>
        <v/>
      </c>
      <c r="T8249" s="38" t="str">
        <f aca="false">IF(N8249="","",N8249+ROW()/10000000)</f>
        <v/>
      </c>
      <c r="U8249" s="0" t="str">
        <f aca="false">IF(G8249=1,IF(B8249="",1,0),"")</f>
        <v/>
      </c>
    </row>
    <row r="8250" customFormat="false" ht="15" hidden="false" customHeight="false" outlineLevel="0" collapsed="false">
      <c r="A8250" s="35"/>
      <c r="B8250" s="35"/>
      <c r="G8250" s="0" t="str">
        <f aca="false">IF(A8250="","",IF(AND(A8250&gt;=Debut,A8250&lt;Fin),1,0))</f>
        <v/>
      </c>
      <c r="H8250" s="0" t="str">
        <f aca="false">IF(G8250=1,INT(ROUND((A8250-Debut)*86400,0)/600),"")</f>
        <v/>
      </c>
      <c r="I8250" s="0" t="str">
        <f aca="false">IF(G8250=1,INT(ROUND((A8250-Debut)*86400,0)/3600),"")</f>
        <v/>
      </c>
      <c r="J8250" s="0" t="str">
        <f aca="false">IF(OR(A8250="",B8250=""),"",ROUND((B8250-A8250)*86400,0))</f>
        <v/>
      </c>
      <c r="K8250" s="37" t="str">
        <f aca="false">IF(G8250=1,IF(COUNTIFS($C:$C,C8250,$G:$G,1,$A:$A,"&gt;="&amp;(A8250-FenetreInterm/86400),$A:$A,"&lt;="&amp;A8250)&gt;=NbInterm,1,0),"")</f>
        <v/>
      </c>
      <c r="L8250" s="37" t="str">
        <f aca="false">IF(G8250=1,IF(B8250="",0,IF(J8250&lt;SeuilFugitive,1,0)),"")</f>
        <v/>
      </c>
      <c r="M8250" s="37" t="str">
        <f aca="false">IF(G8250=1,IF(B8250="",IF((Fin-A8250)*24&gt;SeuilFigee,1,0),IF(J8250&gt;SeuilFigee*3600,1,0)),"")</f>
        <v/>
      </c>
      <c r="N8250" s="0" t="str">
        <f aca="false">IF(G8250=1,IF(COUNTIF(H$2:H8250,H8250)=1,COUNTIF($H:$H,H8250),""),"")</f>
        <v/>
      </c>
      <c r="O8250" s="0" t="str">
        <f aca="false">IF(G8250=1,IF(COUNTIF(I$2:I8250,I8250)=1,COUNTIF($I:$I,I8250),""),"")</f>
        <v/>
      </c>
      <c r="P8250" s="38" t="str">
        <f aca="false">IF(G8250=1,IF(COUNTIFS(C$2:C8250,C8250,G$2:G8250,1)=1,COUNTIFS($C:$C,C8250,$G:$G,1)+ROW()/10000000,""),"")</f>
        <v/>
      </c>
      <c r="Q8250" s="0" t="str">
        <f aca="false">IF(K8250=1,IF(COUNTIFS(C$2:C8250,C8250,K$2:K8250,1)=1,1,0),"")</f>
        <v/>
      </c>
      <c r="R8250" s="0" t="str">
        <f aca="false">IF(M8250=1,IF(COUNTIFS(C$2:C8250,C8250,M$2:M8250,1)=1,1,0),"")</f>
        <v/>
      </c>
      <c r="S8250" s="0" t="str">
        <f aca="false">IF(L8250=1,IF(COUNTIFS(C$2:C8250,C8250,L$2:L8250,1)=1,1,0),"")</f>
        <v/>
      </c>
      <c r="T8250" s="38" t="str">
        <f aca="false">IF(N8250="","",N8250+ROW()/10000000)</f>
        <v/>
      </c>
      <c r="U8250" s="0" t="str">
        <f aca="false">IF(G8250=1,IF(B8250="",1,0),"")</f>
        <v/>
      </c>
    </row>
    <row r="8251" customFormat="false" ht="15" hidden="false" customHeight="false" outlineLevel="0" collapsed="false">
      <c r="A8251" s="35"/>
      <c r="B8251" s="35"/>
      <c r="G8251" s="0" t="str">
        <f aca="false">IF(A8251="","",IF(AND(A8251&gt;=Debut,A8251&lt;Fin),1,0))</f>
        <v/>
      </c>
      <c r="H8251" s="0" t="str">
        <f aca="false">IF(G8251=1,INT(ROUND((A8251-Debut)*86400,0)/600),"")</f>
        <v/>
      </c>
      <c r="I8251" s="0" t="str">
        <f aca="false">IF(G8251=1,INT(ROUND((A8251-Debut)*86400,0)/3600),"")</f>
        <v/>
      </c>
      <c r="J8251" s="0" t="str">
        <f aca="false">IF(OR(A8251="",B8251=""),"",ROUND((B8251-A8251)*86400,0))</f>
        <v/>
      </c>
      <c r="K8251" s="37" t="str">
        <f aca="false">IF(G8251=1,IF(COUNTIFS($C:$C,C8251,$G:$G,1,$A:$A,"&gt;="&amp;(A8251-FenetreInterm/86400),$A:$A,"&lt;="&amp;A8251)&gt;=NbInterm,1,0),"")</f>
        <v/>
      </c>
      <c r="L8251" s="37" t="str">
        <f aca="false">IF(G8251=1,IF(B8251="",0,IF(J8251&lt;SeuilFugitive,1,0)),"")</f>
        <v/>
      </c>
      <c r="M8251" s="37" t="str">
        <f aca="false">IF(G8251=1,IF(B8251="",IF((Fin-A8251)*24&gt;SeuilFigee,1,0),IF(J8251&gt;SeuilFigee*3600,1,0)),"")</f>
        <v/>
      </c>
      <c r="N8251" s="0" t="str">
        <f aca="false">IF(G8251=1,IF(COUNTIF(H$2:H8251,H8251)=1,COUNTIF($H:$H,H8251),""),"")</f>
        <v/>
      </c>
      <c r="O8251" s="0" t="str">
        <f aca="false">IF(G8251=1,IF(COUNTIF(I$2:I8251,I8251)=1,COUNTIF($I:$I,I8251),""),"")</f>
        <v/>
      </c>
      <c r="P8251" s="38" t="str">
        <f aca="false">IF(G8251=1,IF(COUNTIFS(C$2:C8251,C8251,G$2:G8251,1)=1,COUNTIFS($C:$C,C8251,$G:$G,1)+ROW()/10000000,""),"")</f>
        <v/>
      </c>
      <c r="Q8251" s="0" t="str">
        <f aca="false">IF(K8251=1,IF(COUNTIFS(C$2:C8251,C8251,K$2:K8251,1)=1,1,0),"")</f>
        <v/>
      </c>
      <c r="R8251" s="0" t="str">
        <f aca="false">IF(M8251=1,IF(COUNTIFS(C$2:C8251,C8251,M$2:M8251,1)=1,1,0),"")</f>
        <v/>
      </c>
      <c r="S8251" s="0" t="str">
        <f aca="false">IF(L8251=1,IF(COUNTIFS(C$2:C8251,C8251,L$2:L8251,1)=1,1,0),"")</f>
        <v/>
      </c>
      <c r="T8251" s="38" t="str">
        <f aca="false">IF(N8251="","",N8251+ROW()/10000000)</f>
        <v/>
      </c>
      <c r="U8251" s="0" t="str">
        <f aca="false">IF(G8251=1,IF(B8251="",1,0),"")</f>
        <v/>
      </c>
    </row>
    <row r="8252" customFormat="false" ht="15" hidden="false" customHeight="false" outlineLevel="0" collapsed="false">
      <c r="A8252" s="35"/>
      <c r="B8252" s="35"/>
      <c r="G8252" s="0" t="str">
        <f aca="false">IF(A8252="","",IF(AND(A8252&gt;=Debut,A8252&lt;Fin),1,0))</f>
        <v/>
      </c>
      <c r="H8252" s="0" t="str">
        <f aca="false">IF(G8252=1,INT(ROUND((A8252-Debut)*86400,0)/600),"")</f>
        <v/>
      </c>
      <c r="I8252" s="0" t="str">
        <f aca="false">IF(G8252=1,INT(ROUND((A8252-Debut)*86400,0)/3600),"")</f>
        <v/>
      </c>
      <c r="J8252" s="0" t="str">
        <f aca="false">IF(OR(A8252="",B8252=""),"",ROUND((B8252-A8252)*86400,0))</f>
        <v/>
      </c>
      <c r="K8252" s="37" t="str">
        <f aca="false">IF(G8252=1,IF(COUNTIFS($C:$C,C8252,$G:$G,1,$A:$A,"&gt;="&amp;(A8252-FenetreInterm/86400),$A:$A,"&lt;="&amp;A8252)&gt;=NbInterm,1,0),"")</f>
        <v/>
      </c>
      <c r="L8252" s="37" t="str">
        <f aca="false">IF(G8252=1,IF(B8252="",0,IF(J8252&lt;SeuilFugitive,1,0)),"")</f>
        <v/>
      </c>
      <c r="M8252" s="37" t="str">
        <f aca="false">IF(G8252=1,IF(B8252="",IF((Fin-A8252)*24&gt;SeuilFigee,1,0),IF(J8252&gt;SeuilFigee*3600,1,0)),"")</f>
        <v/>
      </c>
      <c r="N8252" s="0" t="str">
        <f aca="false">IF(G8252=1,IF(COUNTIF(H$2:H8252,H8252)=1,COUNTIF($H:$H,H8252),""),"")</f>
        <v/>
      </c>
      <c r="O8252" s="0" t="str">
        <f aca="false">IF(G8252=1,IF(COUNTIF(I$2:I8252,I8252)=1,COUNTIF($I:$I,I8252),""),"")</f>
        <v/>
      </c>
      <c r="P8252" s="38" t="str">
        <f aca="false">IF(G8252=1,IF(COUNTIFS(C$2:C8252,C8252,G$2:G8252,1)=1,COUNTIFS($C:$C,C8252,$G:$G,1)+ROW()/10000000,""),"")</f>
        <v/>
      </c>
      <c r="Q8252" s="0" t="str">
        <f aca="false">IF(K8252=1,IF(COUNTIFS(C$2:C8252,C8252,K$2:K8252,1)=1,1,0),"")</f>
        <v/>
      </c>
      <c r="R8252" s="0" t="str">
        <f aca="false">IF(M8252=1,IF(COUNTIFS(C$2:C8252,C8252,M$2:M8252,1)=1,1,0),"")</f>
        <v/>
      </c>
      <c r="S8252" s="0" t="str">
        <f aca="false">IF(L8252=1,IF(COUNTIFS(C$2:C8252,C8252,L$2:L8252,1)=1,1,0),"")</f>
        <v/>
      </c>
      <c r="T8252" s="38" t="str">
        <f aca="false">IF(N8252="","",N8252+ROW()/10000000)</f>
        <v/>
      </c>
      <c r="U8252" s="0" t="str">
        <f aca="false">IF(G8252=1,IF(B8252="",1,0),"")</f>
        <v/>
      </c>
    </row>
    <row r="8253" customFormat="false" ht="15" hidden="false" customHeight="false" outlineLevel="0" collapsed="false">
      <c r="A8253" s="35"/>
      <c r="B8253" s="35"/>
      <c r="G8253" s="0" t="str">
        <f aca="false">IF(A8253="","",IF(AND(A8253&gt;=Debut,A8253&lt;Fin),1,0))</f>
        <v/>
      </c>
      <c r="H8253" s="0" t="str">
        <f aca="false">IF(G8253=1,INT(ROUND((A8253-Debut)*86400,0)/600),"")</f>
        <v/>
      </c>
      <c r="I8253" s="0" t="str">
        <f aca="false">IF(G8253=1,INT(ROUND((A8253-Debut)*86400,0)/3600),"")</f>
        <v/>
      </c>
      <c r="J8253" s="0" t="str">
        <f aca="false">IF(OR(A8253="",B8253=""),"",ROUND((B8253-A8253)*86400,0))</f>
        <v/>
      </c>
      <c r="K8253" s="37" t="str">
        <f aca="false">IF(G8253=1,IF(COUNTIFS($C:$C,C8253,$G:$G,1,$A:$A,"&gt;="&amp;(A8253-FenetreInterm/86400),$A:$A,"&lt;="&amp;A8253)&gt;=NbInterm,1,0),"")</f>
        <v/>
      </c>
      <c r="L8253" s="37" t="str">
        <f aca="false">IF(G8253=1,IF(B8253="",0,IF(J8253&lt;SeuilFugitive,1,0)),"")</f>
        <v/>
      </c>
      <c r="M8253" s="37" t="str">
        <f aca="false">IF(G8253=1,IF(B8253="",IF((Fin-A8253)*24&gt;SeuilFigee,1,0),IF(J8253&gt;SeuilFigee*3600,1,0)),"")</f>
        <v/>
      </c>
      <c r="N8253" s="0" t="str">
        <f aca="false">IF(G8253=1,IF(COUNTIF(H$2:H8253,H8253)=1,COUNTIF($H:$H,H8253),""),"")</f>
        <v/>
      </c>
      <c r="O8253" s="0" t="str">
        <f aca="false">IF(G8253=1,IF(COUNTIF(I$2:I8253,I8253)=1,COUNTIF($I:$I,I8253),""),"")</f>
        <v/>
      </c>
      <c r="P8253" s="38" t="str">
        <f aca="false">IF(G8253=1,IF(COUNTIFS(C$2:C8253,C8253,G$2:G8253,1)=1,COUNTIFS($C:$C,C8253,$G:$G,1)+ROW()/10000000,""),"")</f>
        <v/>
      </c>
      <c r="Q8253" s="0" t="str">
        <f aca="false">IF(K8253=1,IF(COUNTIFS(C$2:C8253,C8253,K$2:K8253,1)=1,1,0),"")</f>
        <v/>
      </c>
      <c r="R8253" s="0" t="str">
        <f aca="false">IF(M8253=1,IF(COUNTIFS(C$2:C8253,C8253,M$2:M8253,1)=1,1,0),"")</f>
        <v/>
      </c>
      <c r="S8253" s="0" t="str">
        <f aca="false">IF(L8253=1,IF(COUNTIFS(C$2:C8253,C8253,L$2:L8253,1)=1,1,0),"")</f>
        <v/>
      </c>
      <c r="T8253" s="38" t="str">
        <f aca="false">IF(N8253="","",N8253+ROW()/10000000)</f>
        <v/>
      </c>
      <c r="U8253" s="0" t="str">
        <f aca="false">IF(G8253=1,IF(B8253="",1,0),"")</f>
        <v/>
      </c>
    </row>
    <row r="8254" customFormat="false" ht="15" hidden="false" customHeight="false" outlineLevel="0" collapsed="false">
      <c r="A8254" s="35"/>
      <c r="B8254" s="35"/>
      <c r="G8254" s="0" t="str">
        <f aca="false">IF(A8254="","",IF(AND(A8254&gt;=Debut,A8254&lt;Fin),1,0))</f>
        <v/>
      </c>
      <c r="H8254" s="0" t="str">
        <f aca="false">IF(G8254=1,INT(ROUND((A8254-Debut)*86400,0)/600),"")</f>
        <v/>
      </c>
      <c r="I8254" s="0" t="str">
        <f aca="false">IF(G8254=1,INT(ROUND((A8254-Debut)*86400,0)/3600),"")</f>
        <v/>
      </c>
      <c r="J8254" s="0" t="str">
        <f aca="false">IF(OR(A8254="",B8254=""),"",ROUND((B8254-A8254)*86400,0))</f>
        <v/>
      </c>
      <c r="K8254" s="37" t="str">
        <f aca="false">IF(G8254=1,IF(COUNTIFS($C:$C,C8254,$G:$G,1,$A:$A,"&gt;="&amp;(A8254-FenetreInterm/86400),$A:$A,"&lt;="&amp;A8254)&gt;=NbInterm,1,0),"")</f>
        <v/>
      </c>
      <c r="L8254" s="37" t="str">
        <f aca="false">IF(G8254=1,IF(B8254="",0,IF(J8254&lt;SeuilFugitive,1,0)),"")</f>
        <v/>
      </c>
      <c r="M8254" s="37" t="str">
        <f aca="false">IF(G8254=1,IF(B8254="",IF((Fin-A8254)*24&gt;SeuilFigee,1,0),IF(J8254&gt;SeuilFigee*3600,1,0)),"")</f>
        <v/>
      </c>
      <c r="N8254" s="0" t="str">
        <f aca="false">IF(G8254=1,IF(COUNTIF(H$2:H8254,H8254)=1,COUNTIF($H:$H,H8254),""),"")</f>
        <v/>
      </c>
      <c r="O8254" s="0" t="str">
        <f aca="false">IF(G8254=1,IF(COUNTIF(I$2:I8254,I8254)=1,COUNTIF($I:$I,I8254),""),"")</f>
        <v/>
      </c>
      <c r="P8254" s="38" t="str">
        <f aca="false">IF(G8254=1,IF(COUNTIFS(C$2:C8254,C8254,G$2:G8254,1)=1,COUNTIFS($C:$C,C8254,$G:$G,1)+ROW()/10000000,""),"")</f>
        <v/>
      </c>
      <c r="Q8254" s="0" t="str">
        <f aca="false">IF(K8254=1,IF(COUNTIFS(C$2:C8254,C8254,K$2:K8254,1)=1,1,0),"")</f>
        <v/>
      </c>
      <c r="R8254" s="0" t="str">
        <f aca="false">IF(M8254=1,IF(COUNTIFS(C$2:C8254,C8254,M$2:M8254,1)=1,1,0),"")</f>
        <v/>
      </c>
      <c r="S8254" s="0" t="str">
        <f aca="false">IF(L8254=1,IF(COUNTIFS(C$2:C8254,C8254,L$2:L8254,1)=1,1,0),"")</f>
        <v/>
      </c>
      <c r="T8254" s="38" t="str">
        <f aca="false">IF(N8254="","",N8254+ROW()/10000000)</f>
        <v/>
      </c>
      <c r="U8254" s="0" t="str">
        <f aca="false">IF(G8254=1,IF(B8254="",1,0),"")</f>
        <v/>
      </c>
    </row>
    <row r="8255" customFormat="false" ht="15" hidden="false" customHeight="false" outlineLevel="0" collapsed="false">
      <c r="A8255" s="35"/>
      <c r="B8255" s="35"/>
      <c r="G8255" s="0" t="str">
        <f aca="false">IF(A8255="","",IF(AND(A8255&gt;=Debut,A8255&lt;Fin),1,0))</f>
        <v/>
      </c>
      <c r="H8255" s="0" t="str">
        <f aca="false">IF(G8255=1,INT(ROUND((A8255-Debut)*86400,0)/600),"")</f>
        <v/>
      </c>
      <c r="I8255" s="0" t="str">
        <f aca="false">IF(G8255=1,INT(ROUND((A8255-Debut)*86400,0)/3600),"")</f>
        <v/>
      </c>
      <c r="J8255" s="0" t="str">
        <f aca="false">IF(OR(A8255="",B8255=""),"",ROUND((B8255-A8255)*86400,0))</f>
        <v/>
      </c>
      <c r="K8255" s="37" t="str">
        <f aca="false">IF(G8255=1,IF(COUNTIFS($C:$C,C8255,$G:$G,1,$A:$A,"&gt;="&amp;(A8255-FenetreInterm/86400),$A:$A,"&lt;="&amp;A8255)&gt;=NbInterm,1,0),"")</f>
        <v/>
      </c>
      <c r="L8255" s="37" t="str">
        <f aca="false">IF(G8255=1,IF(B8255="",0,IF(J8255&lt;SeuilFugitive,1,0)),"")</f>
        <v/>
      </c>
      <c r="M8255" s="37" t="str">
        <f aca="false">IF(G8255=1,IF(B8255="",IF((Fin-A8255)*24&gt;SeuilFigee,1,0),IF(J8255&gt;SeuilFigee*3600,1,0)),"")</f>
        <v/>
      </c>
      <c r="N8255" s="0" t="str">
        <f aca="false">IF(G8255=1,IF(COUNTIF(H$2:H8255,H8255)=1,COUNTIF($H:$H,H8255),""),"")</f>
        <v/>
      </c>
      <c r="O8255" s="0" t="str">
        <f aca="false">IF(G8255=1,IF(COUNTIF(I$2:I8255,I8255)=1,COUNTIF($I:$I,I8255),""),"")</f>
        <v/>
      </c>
      <c r="P8255" s="38" t="str">
        <f aca="false">IF(G8255=1,IF(COUNTIFS(C$2:C8255,C8255,G$2:G8255,1)=1,COUNTIFS($C:$C,C8255,$G:$G,1)+ROW()/10000000,""),"")</f>
        <v/>
      </c>
      <c r="Q8255" s="0" t="str">
        <f aca="false">IF(K8255=1,IF(COUNTIFS(C$2:C8255,C8255,K$2:K8255,1)=1,1,0),"")</f>
        <v/>
      </c>
      <c r="R8255" s="0" t="str">
        <f aca="false">IF(M8255=1,IF(COUNTIFS(C$2:C8255,C8255,M$2:M8255,1)=1,1,0),"")</f>
        <v/>
      </c>
      <c r="S8255" s="0" t="str">
        <f aca="false">IF(L8255=1,IF(COUNTIFS(C$2:C8255,C8255,L$2:L8255,1)=1,1,0),"")</f>
        <v/>
      </c>
      <c r="T8255" s="38" t="str">
        <f aca="false">IF(N8255="","",N8255+ROW()/10000000)</f>
        <v/>
      </c>
      <c r="U8255" s="0" t="str">
        <f aca="false">IF(G8255=1,IF(B8255="",1,0),"")</f>
        <v/>
      </c>
    </row>
    <row r="8256" customFormat="false" ht="15" hidden="false" customHeight="false" outlineLevel="0" collapsed="false">
      <c r="A8256" s="35"/>
      <c r="B8256" s="35"/>
      <c r="G8256" s="0" t="str">
        <f aca="false">IF(A8256="","",IF(AND(A8256&gt;=Debut,A8256&lt;Fin),1,0))</f>
        <v/>
      </c>
      <c r="H8256" s="0" t="str">
        <f aca="false">IF(G8256=1,INT(ROUND((A8256-Debut)*86400,0)/600),"")</f>
        <v/>
      </c>
      <c r="I8256" s="0" t="str">
        <f aca="false">IF(G8256=1,INT(ROUND((A8256-Debut)*86400,0)/3600),"")</f>
        <v/>
      </c>
      <c r="J8256" s="0" t="str">
        <f aca="false">IF(OR(A8256="",B8256=""),"",ROUND((B8256-A8256)*86400,0))</f>
        <v/>
      </c>
      <c r="K8256" s="37" t="str">
        <f aca="false">IF(G8256=1,IF(COUNTIFS($C:$C,C8256,$G:$G,1,$A:$A,"&gt;="&amp;(A8256-FenetreInterm/86400),$A:$A,"&lt;="&amp;A8256)&gt;=NbInterm,1,0),"")</f>
        <v/>
      </c>
      <c r="L8256" s="37" t="str">
        <f aca="false">IF(G8256=1,IF(B8256="",0,IF(J8256&lt;SeuilFugitive,1,0)),"")</f>
        <v/>
      </c>
      <c r="M8256" s="37" t="str">
        <f aca="false">IF(G8256=1,IF(B8256="",IF((Fin-A8256)*24&gt;SeuilFigee,1,0),IF(J8256&gt;SeuilFigee*3600,1,0)),"")</f>
        <v/>
      </c>
      <c r="N8256" s="0" t="str">
        <f aca="false">IF(G8256=1,IF(COUNTIF(H$2:H8256,H8256)=1,COUNTIF($H:$H,H8256),""),"")</f>
        <v/>
      </c>
      <c r="O8256" s="0" t="str">
        <f aca="false">IF(G8256=1,IF(COUNTIF(I$2:I8256,I8256)=1,COUNTIF($I:$I,I8256),""),"")</f>
        <v/>
      </c>
      <c r="P8256" s="38" t="str">
        <f aca="false">IF(G8256=1,IF(COUNTIFS(C$2:C8256,C8256,G$2:G8256,1)=1,COUNTIFS($C:$C,C8256,$G:$G,1)+ROW()/10000000,""),"")</f>
        <v/>
      </c>
      <c r="Q8256" s="0" t="str">
        <f aca="false">IF(K8256=1,IF(COUNTIFS(C$2:C8256,C8256,K$2:K8256,1)=1,1,0),"")</f>
        <v/>
      </c>
      <c r="R8256" s="0" t="str">
        <f aca="false">IF(M8256=1,IF(COUNTIFS(C$2:C8256,C8256,M$2:M8256,1)=1,1,0),"")</f>
        <v/>
      </c>
      <c r="S8256" s="0" t="str">
        <f aca="false">IF(L8256=1,IF(COUNTIFS(C$2:C8256,C8256,L$2:L8256,1)=1,1,0),"")</f>
        <v/>
      </c>
      <c r="T8256" s="38" t="str">
        <f aca="false">IF(N8256="","",N8256+ROW()/10000000)</f>
        <v/>
      </c>
      <c r="U8256" s="0" t="str">
        <f aca="false">IF(G8256=1,IF(B8256="",1,0),"")</f>
        <v/>
      </c>
    </row>
    <row r="8257" customFormat="false" ht="15" hidden="false" customHeight="false" outlineLevel="0" collapsed="false">
      <c r="A8257" s="35"/>
      <c r="B8257" s="35"/>
      <c r="G8257" s="0" t="str">
        <f aca="false">IF(A8257="","",IF(AND(A8257&gt;=Debut,A8257&lt;Fin),1,0))</f>
        <v/>
      </c>
      <c r="H8257" s="0" t="str">
        <f aca="false">IF(G8257=1,INT(ROUND((A8257-Debut)*86400,0)/600),"")</f>
        <v/>
      </c>
      <c r="I8257" s="0" t="str">
        <f aca="false">IF(G8257=1,INT(ROUND((A8257-Debut)*86400,0)/3600),"")</f>
        <v/>
      </c>
      <c r="J8257" s="0" t="str">
        <f aca="false">IF(OR(A8257="",B8257=""),"",ROUND((B8257-A8257)*86400,0))</f>
        <v/>
      </c>
      <c r="K8257" s="37" t="str">
        <f aca="false">IF(G8257=1,IF(COUNTIFS($C:$C,C8257,$G:$G,1,$A:$A,"&gt;="&amp;(A8257-FenetreInterm/86400),$A:$A,"&lt;="&amp;A8257)&gt;=NbInterm,1,0),"")</f>
        <v/>
      </c>
      <c r="L8257" s="37" t="str">
        <f aca="false">IF(G8257=1,IF(B8257="",0,IF(J8257&lt;SeuilFugitive,1,0)),"")</f>
        <v/>
      </c>
      <c r="M8257" s="37" t="str">
        <f aca="false">IF(G8257=1,IF(B8257="",IF((Fin-A8257)*24&gt;SeuilFigee,1,0),IF(J8257&gt;SeuilFigee*3600,1,0)),"")</f>
        <v/>
      </c>
      <c r="N8257" s="0" t="str">
        <f aca="false">IF(G8257=1,IF(COUNTIF(H$2:H8257,H8257)=1,COUNTIF($H:$H,H8257),""),"")</f>
        <v/>
      </c>
      <c r="O8257" s="0" t="str">
        <f aca="false">IF(G8257=1,IF(COUNTIF(I$2:I8257,I8257)=1,COUNTIF($I:$I,I8257),""),"")</f>
        <v/>
      </c>
      <c r="P8257" s="38" t="str">
        <f aca="false">IF(G8257=1,IF(COUNTIFS(C$2:C8257,C8257,G$2:G8257,1)=1,COUNTIFS($C:$C,C8257,$G:$G,1)+ROW()/10000000,""),"")</f>
        <v/>
      </c>
      <c r="Q8257" s="0" t="str">
        <f aca="false">IF(K8257=1,IF(COUNTIFS(C$2:C8257,C8257,K$2:K8257,1)=1,1,0),"")</f>
        <v/>
      </c>
      <c r="R8257" s="0" t="str">
        <f aca="false">IF(M8257=1,IF(COUNTIFS(C$2:C8257,C8257,M$2:M8257,1)=1,1,0),"")</f>
        <v/>
      </c>
      <c r="S8257" s="0" t="str">
        <f aca="false">IF(L8257=1,IF(COUNTIFS(C$2:C8257,C8257,L$2:L8257,1)=1,1,0),"")</f>
        <v/>
      </c>
      <c r="T8257" s="38" t="str">
        <f aca="false">IF(N8257="","",N8257+ROW()/10000000)</f>
        <v/>
      </c>
      <c r="U8257" s="0" t="str">
        <f aca="false">IF(G8257=1,IF(B8257="",1,0),"")</f>
        <v/>
      </c>
    </row>
    <row r="8258" customFormat="false" ht="15" hidden="false" customHeight="false" outlineLevel="0" collapsed="false">
      <c r="A8258" s="35"/>
      <c r="B8258" s="35"/>
      <c r="G8258" s="0" t="str">
        <f aca="false">IF(A8258="","",IF(AND(A8258&gt;=Debut,A8258&lt;Fin),1,0))</f>
        <v/>
      </c>
      <c r="H8258" s="0" t="str">
        <f aca="false">IF(G8258=1,INT(ROUND((A8258-Debut)*86400,0)/600),"")</f>
        <v/>
      </c>
      <c r="I8258" s="0" t="str">
        <f aca="false">IF(G8258=1,INT(ROUND((A8258-Debut)*86400,0)/3600),"")</f>
        <v/>
      </c>
      <c r="J8258" s="0" t="str">
        <f aca="false">IF(OR(A8258="",B8258=""),"",ROUND((B8258-A8258)*86400,0))</f>
        <v/>
      </c>
      <c r="K8258" s="37" t="str">
        <f aca="false">IF(G8258=1,IF(COUNTIFS($C:$C,C8258,$G:$G,1,$A:$A,"&gt;="&amp;(A8258-FenetreInterm/86400),$A:$A,"&lt;="&amp;A8258)&gt;=NbInterm,1,0),"")</f>
        <v/>
      </c>
      <c r="L8258" s="37" t="str">
        <f aca="false">IF(G8258=1,IF(B8258="",0,IF(J8258&lt;SeuilFugitive,1,0)),"")</f>
        <v/>
      </c>
      <c r="M8258" s="37" t="str">
        <f aca="false">IF(G8258=1,IF(B8258="",IF((Fin-A8258)*24&gt;SeuilFigee,1,0),IF(J8258&gt;SeuilFigee*3600,1,0)),"")</f>
        <v/>
      </c>
      <c r="N8258" s="0" t="str">
        <f aca="false">IF(G8258=1,IF(COUNTIF(H$2:H8258,H8258)=1,COUNTIF($H:$H,H8258),""),"")</f>
        <v/>
      </c>
      <c r="O8258" s="0" t="str">
        <f aca="false">IF(G8258=1,IF(COUNTIF(I$2:I8258,I8258)=1,COUNTIF($I:$I,I8258),""),"")</f>
        <v/>
      </c>
      <c r="P8258" s="38" t="str">
        <f aca="false">IF(G8258=1,IF(COUNTIFS(C$2:C8258,C8258,G$2:G8258,1)=1,COUNTIFS($C:$C,C8258,$G:$G,1)+ROW()/10000000,""),"")</f>
        <v/>
      </c>
      <c r="Q8258" s="0" t="str">
        <f aca="false">IF(K8258=1,IF(COUNTIFS(C$2:C8258,C8258,K$2:K8258,1)=1,1,0),"")</f>
        <v/>
      </c>
      <c r="R8258" s="0" t="str">
        <f aca="false">IF(M8258=1,IF(COUNTIFS(C$2:C8258,C8258,M$2:M8258,1)=1,1,0),"")</f>
        <v/>
      </c>
      <c r="S8258" s="0" t="str">
        <f aca="false">IF(L8258=1,IF(COUNTIFS(C$2:C8258,C8258,L$2:L8258,1)=1,1,0),"")</f>
        <v/>
      </c>
      <c r="T8258" s="38" t="str">
        <f aca="false">IF(N8258="","",N8258+ROW()/10000000)</f>
        <v/>
      </c>
      <c r="U8258" s="0" t="str">
        <f aca="false">IF(G8258=1,IF(B8258="",1,0),"")</f>
        <v/>
      </c>
    </row>
    <row r="8259" customFormat="false" ht="15" hidden="false" customHeight="false" outlineLevel="0" collapsed="false">
      <c r="A8259" s="35"/>
      <c r="B8259" s="35"/>
      <c r="G8259" s="0" t="str">
        <f aca="false">IF(A8259="","",IF(AND(A8259&gt;=Debut,A8259&lt;Fin),1,0))</f>
        <v/>
      </c>
      <c r="H8259" s="0" t="str">
        <f aca="false">IF(G8259=1,INT(ROUND((A8259-Debut)*86400,0)/600),"")</f>
        <v/>
      </c>
      <c r="I8259" s="0" t="str">
        <f aca="false">IF(G8259=1,INT(ROUND((A8259-Debut)*86400,0)/3600),"")</f>
        <v/>
      </c>
      <c r="J8259" s="0" t="str">
        <f aca="false">IF(OR(A8259="",B8259=""),"",ROUND((B8259-A8259)*86400,0))</f>
        <v/>
      </c>
      <c r="K8259" s="37" t="str">
        <f aca="false">IF(G8259=1,IF(COUNTIFS($C:$C,C8259,$G:$G,1,$A:$A,"&gt;="&amp;(A8259-FenetreInterm/86400),$A:$A,"&lt;="&amp;A8259)&gt;=NbInterm,1,0),"")</f>
        <v/>
      </c>
      <c r="L8259" s="37" t="str">
        <f aca="false">IF(G8259=1,IF(B8259="",0,IF(J8259&lt;SeuilFugitive,1,0)),"")</f>
        <v/>
      </c>
      <c r="M8259" s="37" t="str">
        <f aca="false">IF(G8259=1,IF(B8259="",IF((Fin-A8259)*24&gt;SeuilFigee,1,0),IF(J8259&gt;SeuilFigee*3600,1,0)),"")</f>
        <v/>
      </c>
      <c r="N8259" s="0" t="str">
        <f aca="false">IF(G8259=1,IF(COUNTIF(H$2:H8259,H8259)=1,COUNTIF($H:$H,H8259),""),"")</f>
        <v/>
      </c>
      <c r="O8259" s="0" t="str">
        <f aca="false">IF(G8259=1,IF(COUNTIF(I$2:I8259,I8259)=1,COUNTIF($I:$I,I8259),""),"")</f>
        <v/>
      </c>
      <c r="P8259" s="38" t="str">
        <f aca="false">IF(G8259=1,IF(COUNTIFS(C$2:C8259,C8259,G$2:G8259,1)=1,COUNTIFS($C:$C,C8259,$G:$G,1)+ROW()/10000000,""),"")</f>
        <v/>
      </c>
      <c r="Q8259" s="0" t="str">
        <f aca="false">IF(K8259=1,IF(COUNTIFS(C$2:C8259,C8259,K$2:K8259,1)=1,1,0),"")</f>
        <v/>
      </c>
      <c r="R8259" s="0" t="str">
        <f aca="false">IF(M8259=1,IF(COUNTIFS(C$2:C8259,C8259,M$2:M8259,1)=1,1,0),"")</f>
        <v/>
      </c>
      <c r="S8259" s="0" t="str">
        <f aca="false">IF(L8259=1,IF(COUNTIFS(C$2:C8259,C8259,L$2:L8259,1)=1,1,0),"")</f>
        <v/>
      </c>
      <c r="T8259" s="38" t="str">
        <f aca="false">IF(N8259="","",N8259+ROW()/10000000)</f>
        <v/>
      </c>
      <c r="U8259" s="0" t="str">
        <f aca="false">IF(G8259=1,IF(B8259="",1,0),"")</f>
        <v/>
      </c>
    </row>
    <row r="8260" customFormat="false" ht="15" hidden="false" customHeight="false" outlineLevel="0" collapsed="false">
      <c r="A8260" s="35"/>
      <c r="B8260" s="35"/>
      <c r="G8260" s="0" t="str">
        <f aca="false">IF(A8260="","",IF(AND(A8260&gt;=Debut,A8260&lt;Fin),1,0))</f>
        <v/>
      </c>
      <c r="H8260" s="0" t="str">
        <f aca="false">IF(G8260=1,INT(ROUND((A8260-Debut)*86400,0)/600),"")</f>
        <v/>
      </c>
      <c r="I8260" s="0" t="str">
        <f aca="false">IF(G8260=1,INT(ROUND((A8260-Debut)*86400,0)/3600),"")</f>
        <v/>
      </c>
      <c r="J8260" s="0" t="str">
        <f aca="false">IF(OR(A8260="",B8260=""),"",ROUND((B8260-A8260)*86400,0))</f>
        <v/>
      </c>
      <c r="K8260" s="37" t="str">
        <f aca="false">IF(G8260=1,IF(COUNTIFS($C:$C,C8260,$G:$G,1,$A:$A,"&gt;="&amp;(A8260-FenetreInterm/86400),$A:$A,"&lt;="&amp;A8260)&gt;=NbInterm,1,0),"")</f>
        <v/>
      </c>
      <c r="L8260" s="37" t="str">
        <f aca="false">IF(G8260=1,IF(B8260="",0,IF(J8260&lt;SeuilFugitive,1,0)),"")</f>
        <v/>
      </c>
      <c r="M8260" s="37" t="str">
        <f aca="false">IF(G8260=1,IF(B8260="",IF((Fin-A8260)*24&gt;SeuilFigee,1,0),IF(J8260&gt;SeuilFigee*3600,1,0)),"")</f>
        <v/>
      </c>
      <c r="N8260" s="0" t="str">
        <f aca="false">IF(G8260=1,IF(COUNTIF(H$2:H8260,H8260)=1,COUNTIF($H:$H,H8260),""),"")</f>
        <v/>
      </c>
      <c r="O8260" s="0" t="str">
        <f aca="false">IF(G8260=1,IF(COUNTIF(I$2:I8260,I8260)=1,COUNTIF($I:$I,I8260),""),"")</f>
        <v/>
      </c>
      <c r="P8260" s="38" t="str">
        <f aca="false">IF(G8260=1,IF(COUNTIFS(C$2:C8260,C8260,G$2:G8260,1)=1,COUNTIFS($C:$C,C8260,$G:$G,1)+ROW()/10000000,""),"")</f>
        <v/>
      </c>
      <c r="Q8260" s="0" t="str">
        <f aca="false">IF(K8260=1,IF(COUNTIFS(C$2:C8260,C8260,K$2:K8260,1)=1,1,0),"")</f>
        <v/>
      </c>
      <c r="R8260" s="0" t="str">
        <f aca="false">IF(M8260=1,IF(COUNTIFS(C$2:C8260,C8260,M$2:M8260,1)=1,1,0),"")</f>
        <v/>
      </c>
      <c r="S8260" s="0" t="str">
        <f aca="false">IF(L8260=1,IF(COUNTIFS(C$2:C8260,C8260,L$2:L8260,1)=1,1,0),"")</f>
        <v/>
      </c>
      <c r="T8260" s="38" t="str">
        <f aca="false">IF(N8260="","",N8260+ROW()/10000000)</f>
        <v/>
      </c>
      <c r="U8260" s="0" t="str">
        <f aca="false">IF(G8260=1,IF(B8260="",1,0),"")</f>
        <v/>
      </c>
    </row>
    <row r="8261" customFormat="false" ht="15" hidden="false" customHeight="false" outlineLevel="0" collapsed="false">
      <c r="A8261" s="35"/>
      <c r="B8261" s="35"/>
      <c r="G8261" s="0" t="str">
        <f aca="false">IF(A8261="","",IF(AND(A8261&gt;=Debut,A8261&lt;Fin),1,0))</f>
        <v/>
      </c>
      <c r="H8261" s="0" t="str">
        <f aca="false">IF(G8261=1,INT(ROUND((A8261-Debut)*86400,0)/600),"")</f>
        <v/>
      </c>
      <c r="I8261" s="0" t="str">
        <f aca="false">IF(G8261=1,INT(ROUND((A8261-Debut)*86400,0)/3600),"")</f>
        <v/>
      </c>
      <c r="J8261" s="0" t="str">
        <f aca="false">IF(OR(A8261="",B8261=""),"",ROUND((B8261-A8261)*86400,0))</f>
        <v/>
      </c>
      <c r="K8261" s="37" t="str">
        <f aca="false">IF(G8261=1,IF(COUNTIFS($C:$C,C8261,$G:$G,1,$A:$A,"&gt;="&amp;(A8261-FenetreInterm/86400),$A:$A,"&lt;="&amp;A8261)&gt;=NbInterm,1,0),"")</f>
        <v/>
      </c>
      <c r="L8261" s="37" t="str">
        <f aca="false">IF(G8261=1,IF(B8261="",0,IF(J8261&lt;SeuilFugitive,1,0)),"")</f>
        <v/>
      </c>
      <c r="M8261" s="37" t="str">
        <f aca="false">IF(G8261=1,IF(B8261="",IF((Fin-A8261)*24&gt;SeuilFigee,1,0),IF(J8261&gt;SeuilFigee*3600,1,0)),"")</f>
        <v/>
      </c>
      <c r="N8261" s="0" t="str">
        <f aca="false">IF(G8261=1,IF(COUNTIF(H$2:H8261,H8261)=1,COUNTIF($H:$H,H8261),""),"")</f>
        <v/>
      </c>
      <c r="O8261" s="0" t="str">
        <f aca="false">IF(G8261=1,IF(COUNTIF(I$2:I8261,I8261)=1,COUNTIF($I:$I,I8261),""),"")</f>
        <v/>
      </c>
      <c r="P8261" s="38" t="str">
        <f aca="false">IF(G8261=1,IF(COUNTIFS(C$2:C8261,C8261,G$2:G8261,1)=1,COUNTIFS($C:$C,C8261,$G:$G,1)+ROW()/10000000,""),"")</f>
        <v/>
      </c>
      <c r="Q8261" s="0" t="str">
        <f aca="false">IF(K8261=1,IF(COUNTIFS(C$2:C8261,C8261,K$2:K8261,1)=1,1,0),"")</f>
        <v/>
      </c>
      <c r="R8261" s="0" t="str">
        <f aca="false">IF(M8261=1,IF(COUNTIFS(C$2:C8261,C8261,M$2:M8261,1)=1,1,0),"")</f>
        <v/>
      </c>
      <c r="S8261" s="0" t="str">
        <f aca="false">IF(L8261=1,IF(COUNTIFS(C$2:C8261,C8261,L$2:L8261,1)=1,1,0),"")</f>
        <v/>
      </c>
      <c r="T8261" s="38" t="str">
        <f aca="false">IF(N8261="","",N8261+ROW()/10000000)</f>
        <v/>
      </c>
      <c r="U8261" s="0" t="str">
        <f aca="false">IF(G8261=1,IF(B8261="",1,0),"")</f>
        <v/>
      </c>
    </row>
    <row r="8262" customFormat="false" ht="15" hidden="false" customHeight="false" outlineLevel="0" collapsed="false">
      <c r="A8262" s="35"/>
      <c r="B8262" s="35"/>
      <c r="G8262" s="0" t="str">
        <f aca="false">IF(A8262="","",IF(AND(A8262&gt;=Debut,A8262&lt;Fin),1,0))</f>
        <v/>
      </c>
      <c r="H8262" s="0" t="str">
        <f aca="false">IF(G8262=1,INT(ROUND((A8262-Debut)*86400,0)/600),"")</f>
        <v/>
      </c>
      <c r="I8262" s="0" t="str">
        <f aca="false">IF(G8262=1,INT(ROUND((A8262-Debut)*86400,0)/3600),"")</f>
        <v/>
      </c>
      <c r="J8262" s="0" t="str">
        <f aca="false">IF(OR(A8262="",B8262=""),"",ROUND((B8262-A8262)*86400,0))</f>
        <v/>
      </c>
      <c r="K8262" s="37" t="str">
        <f aca="false">IF(G8262=1,IF(COUNTIFS($C:$C,C8262,$G:$G,1,$A:$A,"&gt;="&amp;(A8262-FenetreInterm/86400),$A:$A,"&lt;="&amp;A8262)&gt;=NbInterm,1,0),"")</f>
        <v/>
      </c>
      <c r="L8262" s="37" t="str">
        <f aca="false">IF(G8262=1,IF(B8262="",0,IF(J8262&lt;SeuilFugitive,1,0)),"")</f>
        <v/>
      </c>
      <c r="M8262" s="37" t="str">
        <f aca="false">IF(G8262=1,IF(B8262="",IF((Fin-A8262)*24&gt;SeuilFigee,1,0),IF(J8262&gt;SeuilFigee*3600,1,0)),"")</f>
        <v/>
      </c>
      <c r="N8262" s="0" t="str">
        <f aca="false">IF(G8262=1,IF(COUNTIF(H$2:H8262,H8262)=1,COUNTIF($H:$H,H8262),""),"")</f>
        <v/>
      </c>
      <c r="O8262" s="0" t="str">
        <f aca="false">IF(G8262=1,IF(COUNTIF(I$2:I8262,I8262)=1,COUNTIF($I:$I,I8262),""),"")</f>
        <v/>
      </c>
      <c r="P8262" s="38" t="str">
        <f aca="false">IF(G8262=1,IF(COUNTIFS(C$2:C8262,C8262,G$2:G8262,1)=1,COUNTIFS($C:$C,C8262,$G:$G,1)+ROW()/10000000,""),"")</f>
        <v/>
      </c>
      <c r="Q8262" s="0" t="str">
        <f aca="false">IF(K8262=1,IF(COUNTIFS(C$2:C8262,C8262,K$2:K8262,1)=1,1,0),"")</f>
        <v/>
      </c>
      <c r="R8262" s="0" t="str">
        <f aca="false">IF(M8262=1,IF(COUNTIFS(C$2:C8262,C8262,M$2:M8262,1)=1,1,0),"")</f>
        <v/>
      </c>
      <c r="S8262" s="0" t="str">
        <f aca="false">IF(L8262=1,IF(COUNTIFS(C$2:C8262,C8262,L$2:L8262,1)=1,1,0),"")</f>
        <v/>
      </c>
      <c r="T8262" s="38" t="str">
        <f aca="false">IF(N8262="","",N8262+ROW()/10000000)</f>
        <v/>
      </c>
      <c r="U8262" s="0" t="str">
        <f aca="false">IF(G8262=1,IF(B8262="",1,0),"")</f>
        <v/>
      </c>
    </row>
    <row r="8263" customFormat="false" ht="15" hidden="false" customHeight="false" outlineLevel="0" collapsed="false">
      <c r="A8263" s="35"/>
      <c r="B8263" s="35"/>
      <c r="G8263" s="0" t="str">
        <f aca="false">IF(A8263="","",IF(AND(A8263&gt;=Debut,A8263&lt;Fin),1,0))</f>
        <v/>
      </c>
      <c r="H8263" s="0" t="str">
        <f aca="false">IF(G8263=1,INT(ROUND((A8263-Debut)*86400,0)/600),"")</f>
        <v/>
      </c>
      <c r="I8263" s="0" t="str">
        <f aca="false">IF(G8263=1,INT(ROUND((A8263-Debut)*86400,0)/3600),"")</f>
        <v/>
      </c>
      <c r="J8263" s="0" t="str">
        <f aca="false">IF(OR(A8263="",B8263=""),"",ROUND((B8263-A8263)*86400,0))</f>
        <v/>
      </c>
      <c r="K8263" s="37" t="str">
        <f aca="false">IF(G8263=1,IF(COUNTIFS($C:$C,C8263,$G:$G,1,$A:$A,"&gt;="&amp;(A8263-FenetreInterm/86400),$A:$A,"&lt;="&amp;A8263)&gt;=NbInterm,1,0),"")</f>
        <v/>
      </c>
      <c r="L8263" s="37" t="str">
        <f aca="false">IF(G8263=1,IF(B8263="",0,IF(J8263&lt;SeuilFugitive,1,0)),"")</f>
        <v/>
      </c>
      <c r="M8263" s="37" t="str">
        <f aca="false">IF(G8263=1,IF(B8263="",IF((Fin-A8263)*24&gt;SeuilFigee,1,0),IF(J8263&gt;SeuilFigee*3600,1,0)),"")</f>
        <v/>
      </c>
      <c r="N8263" s="0" t="str">
        <f aca="false">IF(G8263=1,IF(COUNTIF(H$2:H8263,H8263)=1,COUNTIF($H:$H,H8263),""),"")</f>
        <v/>
      </c>
      <c r="O8263" s="0" t="str">
        <f aca="false">IF(G8263=1,IF(COUNTIF(I$2:I8263,I8263)=1,COUNTIF($I:$I,I8263),""),"")</f>
        <v/>
      </c>
      <c r="P8263" s="38" t="str">
        <f aca="false">IF(G8263=1,IF(COUNTIFS(C$2:C8263,C8263,G$2:G8263,1)=1,COUNTIFS($C:$C,C8263,$G:$G,1)+ROW()/10000000,""),"")</f>
        <v/>
      </c>
      <c r="Q8263" s="0" t="str">
        <f aca="false">IF(K8263=1,IF(COUNTIFS(C$2:C8263,C8263,K$2:K8263,1)=1,1,0),"")</f>
        <v/>
      </c>
      <c r="R8263" s="0" t="str">
        <f aca="false">IF(M8263=1,IF(COUNTIFS(C$2:C8263,C8263,M$2:M8263,1)=1,1,0),"")</f>
        <v/>
      </c>
      <c r="S8263" s="0" t="str">
        <f aca="false">IF(L8263=1,IF(COUNTIFS(C$2:C8263,C8263,L$2:L8263,1)=1,1,0),"")</f>
        <v/>
      </c>
      <c r="T8263" s="38" t="str">
        <f aca="false">IF(N8263="","",N8263+ROW()/10000000)</f>
        <v/>
      </c>
      <c r="U8263" s="0" t="str">
        <f aca="false">IF(G8263=1,IF(B8263="",1,0),"")</f>
        <v/>
      </c>
    </row>
    <row r="8264" customFormat="false" ht="15" hidden="false" customHeight="false" outlineLevel="0" collapsed="false">
      <c r="A8264" s="35"/>
      <c r="B8264" s="35"/>
      <c r="G8264" s="0" t="str">
        <f aca="false">IF(A8264="","",IF(AND(A8264&gt;=Debut,A8264&lt;Fin),1,0))</f>
        <v/>
      </c>
      <c r="H8264" s="0" t="str">
        <f aca="false">IF(G8264=1,INT(ROUND((A8264-Debut)*86400,0)/600),"")</f>
        <v/>
      </c>
      <c r="I8264" s="0" t="str">
        <f aca="false">IF(G8264=1,INT(ROUND((A8264-Debut)*86400,0)/3600),"")</f>
        <v/>
      </c>
      <c r="J8264" s="0" t="str">
        <f aca="false">IF(OR(A8264="",B8264=""),"",ROUND((B8264-A8264)*86400,0))</f>
        <v/>
      </c>
      <c r="K8264" s="37" t="str">
        <f aca="false">IF(G8264=1,IF(COUNTIFS($C:$C,C8264,$G:$G,1,$A:$A,"&gt;="&amp;(A8264-FenetreInterm/86400),$A:$A,"&lt;="&amp;A8264)&gt;=NbInterm,1,0),"")</f>
        <v/>
      </c>
      <c r="L8264" s="37" t="str">
        <f aca="false">IF(G8264=1,IF(B8264="",0,IF(J8264&lt;SeuilFugitive,1,0)),"")</f>
        <v/>
      </c>
      <c r="M8264" s="37" t="str">
        <f aca="false">IF(G8264=1,IF(B8264="",IF((Fin-A8264)*24&gt;SeuilFigee,1,0),IF(J8264&gt;SeuilFigee*3600,1,0)),"")</f>
        <v/>
      </c>
      <c r="N8264" s="0" t="str">
        <f aca="false">IF(G8264=1,IF(COUNTIF(H$2:H8264,H8264)=1,COUNTIF($H:$H,H8264),""),"")</f>
        <v/>
      </c>
      <c r="O8264" s="0" t="str">
        <f aca="false">IF(G8264=1,IF(COUNTIF(I$2:I8264,I8264)=1,COUNTIF($I:$I,I8264),""),"")</f>
        <v/>
      </c>
      <c r="P8264" s="38" t="str">
        <f aca="false">IF(G8264=1,IF(COUNTIFS(C$2:C8264,C8264,G$2:G8264,1)=1,COUNTIFS($C:$C,C8264,$G:$G,1)+ROW()/10000000,""),"")</f>
        <v/>
      </c>
      <c r="Q8264" s="0" t="str">
        <f aca="false">IF(K8264=1,IF(COUNTIFS(C$2:C8264,C8264,K$2:K8264,1)=1,1,0),"")</f>
        <v/>
      </c>
      <c r="R8264" s="0" t="str">
        <f aca="false">IF(M8264=1,IF(COUNTIFS(C$2:C8264,C8264,M$2:M8264,1)=1,1,0),"")</f>
        <v/>
      </c>
      <c r="S8264" s="0" t="str">
        <f aca="false">IF(L8264=1,IF(COUNTIFS(C$2:C8264,C8264,L$2:L8264,1)=1,1,0),"")</f>
        <v/>
      </c>
      <c r="T8264" s="38" t="str">
        <f aca="false">IF(N8264="","",N8264+ROW()/10000000)</f>
        <v/>
      </c>
      <c r="U8264" s="0" t="str">
        <f aca="false">IF(G8264=1,IF(B8264="",1,0),"")</f>
        <v/>
      </c>
    </row>
    <row r="8265" customFormat="false" ht="15" hidden="false" customHeight="false" outlineLevel="0" collapsed="false">
      <c r="A8265" s="35"/>
      <c r="B8265" s="35"/>
      <c r="G8265" s="0" t="str">
        <f aca="false">IF(A8265="","",IF(AND(A8265&gt;=Debut,A8265&lt;Fin),1,0))</f>
        <v/>
      </c>
      <c r="H8265" s="0" t="str">
        <f aca="false">IF(G8265=1,INT(ROUND((A8265-Debut)*86400,0)/600),"")</f>
        <v/>
      </c>
      <c r="I8265" s="0" t="str">
        <f aca="false">IF(G8265=1,INT(ROUND((A8265-Debut)*86400,0)/3600),"")</f>
        <v/>
      </c>
      <c r="J8265" s="0" t="str">
        <f aca="false">IF(OR(A8265="",B8265=""),"",ROUND((B8265-A8265)*86400,0))</f>
        <v/>
      </c>
      <c r="K8265" s="37" t="str">
        <f aca="false">IF(G8265=1,IF(COUNTIFS($C:$C,C8265,$G:$G,1,$A:$A,"&gt;="&amp;(A8265-FenetreInterm/86400),$A:$A,"&lt;="&amp;A8265)&gt;=NbInterm,1,0),"")</f>
        <v/>
      </c>
      <c r="L8265" s="37" t="str">
        <f aca="false">IF(G8265=1,IF(B8265="",0,IF(J8265&lt;SeuilFugitive,1,0)),"")</f>
        <v/>
      </c>
      <c r="M8265" s="37" t="str">
        <f aca="false">IF(G8265=1,IF(B8265="",IF((Fin-A8265)*24&gt;SeuilFigee,1,0),IF(J8265&gt;SeuilFigee*3600,1,0)),"")</f>
        <v/>
      </c>
      <c r="N8265" s="0" t="str">
        <f aca="false">IF(G8265=1,IF(COUNTIF(H$2:H8265,H8265)=1,COUNTIF($H:$H,H8265),""),"")</f>
        <v/>
      </c>
      <c r="O8265" s="0" t="str">
        <f aca="false">IF(G8265=1,IF(COUNTIF(I$2:I8265,I8265)=1,COUNTIF($I:$I,I8265),""),"")</f>
        <v/>
      </c>
      <c r="P8265" s="38" t="str">
        <f aca="false">IF(G8265=1,IF(COUNTIFS(C$2:C8265,C8265,G$2:G8265,1)=1,COUNTIFS($C:$C,C8265,$G:$G,1)+ROW()/10000000,""),"")</f>
        <v/>
      </c>
      <c r="Q8265" s="0" t="str">
        <f aca="false">IF(K8265=1,IF(COUNTIFS(C$2:C8265,C8265,K$2:K8265,1)=1,1,0),"")</f>
        <v/>
      </c>
      <c r="R8265" s="0" t="str">
        <f aca="false">IF(M8265=1,IF(COUNTIFS(C$2:C8265,C8265,M$2:M8265,1)=1,1,0),"")</f>
        <v/>
      </c>
      <c r="S8265" s="0" t="str">
        <f aca="false">IF(L8265=1,IF(COUNTIFS(C$2:C8265,C8265,L$2:L8265,1)=1,1,0),"")</f>
        <v/>
      </c>
      <c r="T8265" s="38" t="str">
        <f aca="false">IF(N8265="","",N8265+ROW()/10000000)</f>
        <v/>
      </c>
      <c r="U8265" s="0" t="str">
        <f aca="false">IF(G8265=1,IF(B8265="",1,0),"")</f>
        <v/>
      </c>
    </row>
    <row r="8266" customFormat="false" ht="15" hidden="false" customHeight="false" outlineLevel="0" collapsed="false">
      <c r="A8266" s="35"/>
      <c r="B8266" s="35"/>
      <c r="G8266" s="0" t="str">
        <f aca="false">IF(A8266="","",IF(AND(A8266&gt;=Debut,A8266&lt;Fin),1,0))</f>
        <v/>
      </c>
      <c r="H8266" s="0" t="str">
        <f aca="false">IF(G8266=1,INT(ROUND((A8266-Debut)*86400,0)/600),"")</f>
        <v/>
      </c>
      <c r="I8266" s="0" t="str">
        <f aca="false">IF(G8266=1,INT(ROUND((A8266-Debut)*86400,0)/3600),"")</f>
        <v/>
      </c>
      <c r="J8266" s="0" t="str">
        <f aca="false">IF(OR(A8266="",B8266=""),"",ROUND((B8266-A8266)*86400,0))</f>
        <v/>
      </c>
      <c r="K8266" s="37" t="str">
        <f aca="false">IF(G8266=1,IF(COUNTIFS($C:$C,C8266,$G:$G,1,$A:$A,"&gt;="&amp;(A8266-FenetreInterm/86400),$A:$A,"&lt;="&amp;A8266)&gt;=NbInterm,1,0),"")</f>
        <v/>
      </c>
      <c r="L8266" s="37" t="str">
        <f aca="false">IF(G8266=1,IF(B8266="",0,IF(J8266&lt;SeuilFugitive,1,0)),"")</f>
        <v/>
      </c>
      <c r="M8266" s="37" t="str">
        <f aca="false">IF(G8266=1,IF(B8266="",IF((Fin-A8266)*24&gt;SeuilFigee,1,0),IF(J8266&gt;SeuilFigee*3600,1,0)),"")</f>
        <v/>
      </c>
      <c r="N8266" s="0" t="str">
        <f aca="false">IF(G8266=1,IF(COUNTIF(H$2:H8266,H8266)=1,COUNTIF($H:$H,H8266),""),"")</f>
        <v/>
      </c>
      <c r="O8266" s="0" t="str">
        <f aca="false">IF(G8266=1,IF(COUNTIF(I$2:I8266,I8266)=1,COUNTIF($I:$I,I8266),""),"")</f>
        <v/>
      </c>
      <c r="P8266" s="38" t="str">
        <f aca="false">IF(G8266=1,IF(COUNTIFS(C$2:C8266,C8266,G$2:G8266,1)=1,COUNTIFS($C:$C,C8266,$G:$G,1)+ROW()/10000000,""),"")</f>
        <v/>
      </c>
      <c r="Q8266" s="0" t="str">
        <f aca="false">IF(K8266=1,IF(COUNTIFS(C$2:C8266,C8266,K$2:K8266,1)=1,1,0),"")</f>
        <v/>
      </c>
      <c r="R8266" s="0" t="str">
        <f aca="false">IF(M8266=1,IF(COUNTIFS(C$2:C8266,C8266,M$2:M8266,1)=1,1,0),"")</f>
        <v/>
      </c>
      <c r="S8266" s="0" t="str">
        <f aca="false">IF(L8266=1,IF(COUNTIFS(C$2:C8266,C8266,L$2:L8266,1)=1,1,0),"")</f>
        <v/>
      </c>
      <c r="T8266" s="38" t="str">
        <f aca="false">IF(N8266="","",N8266+ROW()/10000000)</f>
        <v/>
      </c>
      <c r="U8266" s="0" t="str">
        <f aca="false">IF(G8266=1,IF(B8266="",1,0),"")</f>
        <v/>
      </c>
    </row>
    <row r="8267" customFormat="false" ht="15" hidden="false" customHeight="false" outlineLevel="0" collapsed="false">
      <c r="A8267" s="35"/>
      <c r="B8267" s="35"/>
      <c r="G8267" s="0" t="str">
        <f aca="false">IF(A8267="","",IF(AND(A8267&gt;=Debut,A8267&lt;Fin),1,0))</f>
        <v/>
      </c>
      <c r="H8267" s="0" t="str">
        <f aca="false">IF(G8267=1,INT(ROUND((A8267-Debut)*86400,0)/600),"")</f>
        <v/>
      </c>
      <c r="I8267" s="0" t="str">
        <f aca="false">IF(G8267=1,INT(ROUND((A8267-Debut)*86400,0)/3600),"")</f>
        <v/>
      </c>
      <c r="J8267" s="0" t="str">
        <f aca="false">IF(OR(A8267="",B8267=""),"",ROUND((B8267-A8267)*86400,0))</f>
        <v/>
      </c>
      <c r="K8267" s="37" t="str">
        <f aca="false">IF(G8267=1,IF(COUNTIFS($C:$C,C8267,$G:$G,1,$A:$A,"&gt;="&amp;(A8267-FenetreInterm/86400),$A:$A,"&lt;="&amp;A8267)&gt;=NbInterm,1,0),"")</f>
        <v/>
      </c>
      <c r="L8267" s="37" t="str">
        <f aca="false">IF(G8267=1,IF(B8267="",0,IF(J8267&lt;SeuilFugitive,1,0)),"")</f>
        <v/>
      </c>
      <c r="M8267" s="37" t="str">
        <f aca="false">IF(G8267=1,IF(B8267="",IF((Fin-A8267)*24&gt;SeuilFigee,1,0),IF(J8267&gt;SeuilFigee*3600,1,0)),"")</f>
        <v/>
      </c>
      <c r="N8267" s="0" t="str">
        <f aca="false">IF(G8267=1,IF(COUNTIF(H$2:H8267,H8267)=1,COUNTIF($H:$H,H8267),""),"")</f>
        <v/>
      </c>
      <c r="O8267" s="0" t="str">
        <f aca="false">IF(G8267=1,IF(COUNTIF(I$2:I8267,I8267)=1,COUNTIF($I:$I,I8267),""),"")</f>
        <v/>
      </c>
      <c r="P8267" s="38" t="str">
        <f aca="false">IF(G8267=1,IF(COUNTIFS(C$2:C8267,C8267,G$2:G8267,1)=1,COUNTIFS($C:$C,C8267,$G:$G,1)+ROW()/10000000,""),"")</f>
        <v/>
      </c>
      <c r="Q8267" s="0" t="str">
        <f aca="false">IF(K8267=1,IF(COUNTIFS(C$2:C8267,C8267,K$2:K8267,1)=1,1,0),"")</f>
        <v/>
      </c>
      <c r="R8267" s="0" t="str">
        <f aca="false">IF(M8267=1,IF(COUNTIFS(C$2:C8267,C8267,M$2:M8267,1)=1,1,0),"")</f>
        <v/>
      </c>
      <c r="S8267" s="0" t="str">
        <f aca="false">IF(L8267=1,IF(COUNTIFS(C$2:C8267,C8267,L$2:L8267,1)=1,1,0),"")</f>
        <v/>
      </c>
      <c r="T8267" s="38" t="str">
        <f aca="false">IF(N8267="","",N8267+ROW()/10000000)</f>
        <v/>
      </c>
      <c r="U8267" s="0" t="str">
        <f aca="false">IF(G8267=1,IF(B8267="",1,0),"")</f>
        <v/>
      </c>
    </row>
    <row r="8268" customFormat="false" ht="15" hidden="false" customHeight="false" outlineLevel="0" collapsed="false">
      <c r="A8268" s="35"/>
      <c r="B8268" s="35"/>
      <c r="G8268" s="0" t="str">
        <f aca="false">IF(A8268="","",IF(AND(A8268&gt;=Debut,A8268&lt;Fin),1,0))</f>
        <v/>
      </c>
      <c r="H8268" s="0" t="str">
        <f aca="false">IF(G8268=1,INT(ROUND((A8268-Debut)*86400,0)/600),"")</f>
        <v/>
      </c>
      <c r="I8268" s="0" t="str">
        <f aca="false">IF(G8268=1,INT(ROUND((A8268-Debut)*86400,0)/3600),"")</f>
        <v/>
      </c>
      <c r="J8268" s="0" t="str">
        <f aca="false">IF(OR(A8268="",B8268=""),"",ROUND((B8268-A8268)*86400,0))</f>
        <v/>
      </c>
      <c r="K8268" s="37" t="str">
        <f aca="false">IF(G8268=1,IF(COUNTIFS($C:$C,C8268,$G:$G,1,$A:$A,"&gt;="&amp;(A8268-FenetreInterm/86400),$A:$A,"&lt;="&amp;A8268)&gt;=NbInterm,1,0),"")</f>
        <v/>
      </c>
      <c r="L8268" s="37" t="str">
        <f aca="false">IF(G8268=1,IF(B8268="",0,IF(J8268&lt;SeuilFugitive,1,0)),"")</f>
        <v/>
      </c>
      <c r="M8268" s="37" t="str">
        <f aca="false">IF(G8268=1,IF(B8268="",IF((Fin-A8268)*24&gt;SeuilFigee,1,0),IF(J8268&gt;SeuilFigee*3600,1,0)),"")</f>
        <v/>
      </c>
      <c r="N8268" s="0" t="str">
        <f aca="false">IF(G8268=1,IF(COUNTIF(H$2:H8268,H8268)=1,COUNTIF($H:$H,H8268),""),"")</f>
        <v/>
      </c>
      <c r="O8268" s="0" t="str">
        <f aca="false">IF(G8268=1,IF(COUNTIF(I$2:I8268,I8268)=1,COUNTIF($I:$I,I8268),""),"")</f>
        <v/>
      </c>
      <c r="P8268" s="38" t="str">
        <f aca="false">IF(G8268=1,IF(COUNTIFS(C$2:C8268,C8268,G$2:G8268,1)=1,COUNTIFS($C:$C,C8268,$G:$G,1)+ROW()/10000000,""),"")</f>
        <v/>
      </c>
      <c r="Q8268" s="0" t="str">
        <f aca="false">IF(K8268=1,IF(COUNTIFS(C$2:C8268,C8268,K$2:K8268,1)=1,1,0),"")</f>
        <v/>
      </c>
      <c r="R8268" s="0" t="str">
        <f aca="false">IF(M8268=1,IF(COUNTIFS(C$2:C8268,C8268,M$2:M8268,1)=1,1,0),"")</f>
        <v/>
      </c>
      <c r="S8268" s="0" t="str">
        <f aca="false">IF(L8268=1,IF(COUNTIFS(C$2:C8268,C8268,L$2:L8268,1)=1,1,0),"")</f>
        <v/>
      </c>
      <c r="T8268" s="38" t="str">
        <f aca="false">IF(N8268="","",N8268+ROW()/10000000)</f>
        <v/>
      </c>
      <c r="U8268" s="0" t="str">
        <f aca="false">IF(G8268=1,IF(B8268="",1,0),"")</f>
        <v/>
      </c>
    </row>
    <row r="8269" customFormat="false" ht="15" hidden="false" customHeight="false" outlineLevel="0" collapsed="false">
      <c r="A8269" s="35"/>
      <c r="B8269" s="35"/>
      <c r="G8269" s="0" t="str">
        <f aca="false">IF(A8269="","",IF(AND(A8269&gt;=Debut,A8269&lt;Fin),1,0))</f>
        <v/>
      </c>
      <c r="H8269" s="0" t="str">
        <f aca="false">IF(G8269=1,INT(ROUND((A8269-Debut)*86400,0)/600),"")</f>
        <v/>
      </c>
      <c r="I8269" s="0" t="str">
        <f aca="false">IF(G8269=1,INT(ROUND((A8269-Debut)*86400,0)/3600),"")</f>
        <v/>
      </c>
      <c r="J8269" s="0" t="str">
        <f aca="false">IF(OR(A8269="",B8269=""),"",ROUND((B8269-A8269)*86400,0))</f>
        <v/>
      </c>
      <c r="K8269" s="37" t="str">
        <f aca="false">IF(G8269=1,IF(COUNTIFS($C:$C,C8269,$G:$G,1,$A:$A,"&gt;="&amp;(A8269-FenetreInterm/86400),$A:$A,"&lt;="&amp;A8269)&gt;=NbInterm,1,0),"")</f>
        <v/>
      </c>
      <c r="L8269" s="37" t="str">
        <f aca="false">IF(G8269=1,IF(B8269="",0,IF(J8269&lt;SeuilFugitive,1,0)),"")</f>
        <v/>
      </c>
      <c r="M8269" s="37" t="str">
        <f aca="false">IF(G8269=1,IF(B8269="",IF((Fin-A8269)*24&gt;SeuilFigee,1,0),IF(J8269&gt;SeuilFigee*3600,1,0)),"")</f>
        <v/>
      </c>
      <c r="N8269" s="0" t="str">
        <f aca="false">IF(G8269=1,IF(COUNTIF(H$2:H8269,H8269)=1,COUNTIF($H:$H,H8269),""),"")</f>
        <v/>
      </c>
      <c r="O8269" s="0" t="str">
        <f aca="false">IF(G8269=1,IF(COUNTIF(I$2:I8269,I8269)=1,COUNTIF($I:$I,I8269),""),"")</f>
        <v/>
      </c>
      <c r="P8269" s="38" t="str">
        <f aca="false">IF(G8269=1,IF(COUNTIFS(C$2:C8269,C8269,G$2:G8269,1)=1,COUNTIFS($C:$C,C8269,$G:$G,1)+ROW()/10000000,""),"")</f>
        <v/>
      </c>
      <c r="Q8269" s="0" t="str">
        <f aca="false">IF(K8269=1,IF(COUNTIFS(C$2:C8269,C8269,K$2:K8269,1)=1,1,0),"")</f>
        <v/>
      </c>
      <c r="R8269" s="0" t="str">
        <f aca="false">IF(M8269=1,IF(COUNTIFS(C$2:C8269,C8269,M$2:M8269,1)=1,1,0),"")</f>
        <v/>
      </c>
      <c r="S8269" s="0" t="str">
        <f aca="false">IF(L8269=1,IF(COUNTIFS(C$2:C8269,C8269,L$2:L8269,1)=1,1,0),"")</f>
        <v/>
      </c>
      <c r="T8269" s="38" t="str">
        <f aca="false">IF(N8269="","",N8269+ROW()/10000000)</f>
        <v/>
      </c>
      <c r="U8269" s="0" t="str">
        <f aca="false">IF(G8269=1,IF(B8269="",1,0),"")</f>
        <v/>
      </c>
    </row>
    <row r="8270" customFormat="false" ht="15" hidden="false" customHeight="false" outlineLevel="0" collapsed="false">
      <c r="A8270" s="35"/>
      <c r="B8270" s="35"/>
      <c r="G8270" s="0" t="str">
        <f aca="false">IF(A8270="","",IF(AND(A8270&gt;=Debut,A8270&lt;Fin),1,0))</f>
        <v/>
      </c>
      <c r="H8270" s="0" t="str">
        <f aca="false">IF(G8270=1,INT(ROUND((A8270-Debut)*86400,0)/600),"")</f>
        <v/>
      </c>
      <c r="I8270" s="0" t="str">
        <f aca="false">IF(G8270=1,INT(ROUND((A8270-Debut)*86400,0)/3600),"")</f>
        <v/>
      </c>
      <c r="J8270" s="0" t="str">
        <f aca="false">IF(OR(A8270="",B8270=""),"",ROUND((B8270-A8270)*86400,0))</f>
        <v/>
      </c>
      <c r="K8270" s="37" t="str">
        <f aca="false">IF(G8270=1,IF(COUNTIFS($C:$C,C8270,$G:$G,1,$A:$A,"&gt;="&amp;(A8270-FenetreInterm/86400),$A:$A,"&lt;="&amp;A8270)&gt;=NbInterm,1,0),"")</f>
        <v/>
      </c>
      <c r="L8270" s="37" t="str">
        <f aca="false">IF(G8270=1,IF(B8270="",0,IF(J8270&lt;SeuilFugitive,1,0)),"")</f>
        <v/>
      </c>
      <c r="M8270" s="37" t="str">
        <f aca="false">IF(G8270=1,IF(B8270="",IF((Fin-A8270)*24&gt;SeuilFigee,1,0),IF(J8270&gt;SeuilFigee*3600,1,0)),"")</f>
        <v/>
      </c>
      <c r="N8270" s="0" t="str">
        <f aca="false">IF(G8270=1,IF(COUNTIF(H$2:H8270,H8270)=1,COUNTIF($H:$H,H8270),""),"")</f>
        <v/>
      </c>
      <c r="O8270" s="0" t="str">
        <f aca="false">IF(G8270=1,IF(COUNTIF(I$2:I8270,I8270)=1,COUNTIF($I:$I,I8270),""),"")</f>
        <v/>
      </c>
      <c r="P8270" s="38" t="str">
        <f aca="false">IF(G8270=1,IF(COUNTIFS(C$2:C8270,C8270,G$2:G8270,1)=1,COUNTIFS($C:$C,C8270,$G:$G,1)+ROW()/10000000,""),"")</f>
        <v/>
      </c>
      <c r="Q8270" s="0" t="str">
        <f aca="false">IF(K8270=1,IF(COUNTIFS(C$2:C8270,C8270,K$2:K8270,1)=1,1,0),"")</f>
        <v/>
      </c>
      <c r="R8270" s="0" t="str">
        <f aca="false">IF(M8270=1,IF(COUNTIFS(C$2:C8270,C8270,M$2:M8270,1)=1,1,0),"")</f>
        <v/>
      </c>
      <c r="S8270" s="0" t="str">
        <f aca="false">IF(L8270=1,IF(COUNTIFS(C$2:C8270,C8270,L$2:L8270,1)=1,1,0),"")</f>
        <v/>
      </c>
      <c r="T8270" s="38" t="str">
        <f aca="false">IF(N8270="","",N8270+ROW()/10000000)</f>
        <v/>
      </c>
      <c r="U8270" s="0" t="str">
        <f aca="false">IF(G8270=1,IF(B8270="",1,0),"")</f>
        <v/>
      </c>
    </row>
    <row r="8271" customFormat="false" ht="15" hidden="false" customHeight="false" outlineLevel="0" collapsed="false">
      <c r="A8271" s="35"/>
      <c r="B8271" s="35"/>
      <c r="G8271" s="0" t="str">
        <f aca="false">IF(A8271="","",IF(AND(A8271&gt;=Debut,A8271&lt;Fin),1,0))</f>
        <v/>
      </c>
      <c r="H8271" s="0" t="str">
        <f aca="false">IF(G8271=1,INT(ROUND((A8271-Debut)*86400,0)/600),"")</f>
        <v/>
      </c>
      <c r="I8271" s="0" t="str">
        <f aca="false">IF(G8271=1,INT(ROUND((A8271-Debut)*86400,0)/3600),"")</f>
        <v/>
      </c>
      <c r="J8271" s="0" t="str">
        <f aca="false">IF(OR(A8271="",B8271=""),"",ROUND((B8271-A8271)*86400,0))</f>
        <v/>
      </c>
      <c r="K8271" s="37" t="str">
        <f aca="false">IF(G8271=1,IF(COUNTIFS($C:$C,C8271,$G:$G,1,$A:$A,"&gt;="&amp;(A8271-FenetreInterm/86400),$A:$A,"&lt;="&amp;A8271)&gt;=NbInterm,1,0),"")</f>
        <v/>
      </c>
      <c r="L8271" s="37" t="str">
        <f aca="false">IF(G8271=1,IF(B8271="",0,IF(J8271&lt;SeuilFugitive,1,0)),"")</f>
        <v/>
      </c>
      <c r="M8271" s="37" t="str">
        <f aca="false">IF(G8271=1,IF(B8271="",IF((Fin-A8271)*24&gt;SeuilFigee,1,0),IF(J8271&gt;SeuilFigee*3600,1,0)),"")</f>
        <v/>
      </c>
      <c r="N8271" s="0" t="str">
        <f aca="false">IF(G8271=1,IF(COUNTIF(H$2:H8271,H8271)=1,COUNTIF($H:$H,H8271),""),"")</f>
        <v/>
      </c>
      <c r="O8271" s="0" t="str">
        <f aca="false">IF(G8271=1,IF(COUNTIF(I$2:I8271,I8271)=1,COUNTIF($I:$I,I8271),""),"")</f>
        <v/>
      </c>
      <c r="P8271" s="38" t="str">
        <f aca="false">IF(G8271=1,IF(COUNTIFS(C$2:C8271,C8271,G$2:G8271,1)=1,COUNTIFS($C:$C,C8271,$G:$G,1)+ROW()/10000000,""),"")</f>
        <v/>
      </c>
      <c r="Q8271" s="0" t="str">
        <f aca="false">IF(K8271=1,IF(COUNTIFS(C$2:C8271,C8271,K$2:K8271,1)=1,1,0),"")</f>
        <v/>
      </c>
      <c r="R8271" s="0" t="str">
        <f aca="false">IF(M8271=1,IF(COUNTIFS(C$2:C8271,C8271,M$2:M8271,1)=1,1,0),"")</f>
        <v/>
      </c>
      <c r="S8271" s="0" t="str">
        <f aca="false">IF(L8271=1,IF(COUNTIFS(C$2:C8271,C8271,L$2:L8271,1)=1,1,0),"")</f>
        <v/>
      </c>
      <c r="T8271" s="38" t="str">
        <f aca="false">IF(N8271="","",N8271+ROW()/10000000)</f>
        <v/>
      </c>
      <c r="U8271" s="0" t="str">
        <f aca="false">IF(G8271=1,IF(B8271="",1,0),"")</f>
        <v/>
      </c>
    </row>
    <row r="8272" customFormat="false" ht="15" hidden="false" customHeight="false" outlineLevel="0" collapsed="false">
      <c r="A8272" s="35"/>
      <c r="B8272" s="35"/>
      <c r="G8272" s="0" t="str">
        <f aca="false">IF(A8272="","",IF(AND(A8272&gt;=Debut,A8272&lt;Fin),1,0))</f>
        <v/>
      </c>
      <c r="H8272" s="0" t="str">
        <f aca="false">IF(G8272=1,INT(ROUND((A8272-Debut)*86400,0)/600),"")</f>
        <v/>
      </c>
      <c r="I8272" s="0" t="str">
        <f aca="false">IF(G8272=1,INT(ROUND((A8272-Debut)*86400,0)/3600),"")</f>
        <v/>
      </c>
      <c r="J8272" s="0" t="str">
        <f aca="false">IF(OR(A8272="",B8272=""),"",ROUND((B8272-A8272)*86400,0))</f>
        <v/>
      </c>
      <c r="K8272" s="37" t="str">
        <f aca="false">IF(G8272=1,IF(COUNTIFS($C:$C,C8272,$G:$G,1,$A:$A,"&gt;="&amp;(A8272-FenetreInterm/86400),$A:$A,"&lt;="&amp;A8272)&gt;=NbInterm,1,0),"")</f>
        <v/>
      </c>
      <c r="L8272" s="37" t="str">
        <f aca="false">IF(G8272=1,IF(B8272="",0,IF(J8272&lt;SeuilFugitive,1,0)),"")</f>
        <v/>
      </c>
      <c r="M8272" s="37" t="str">
        <f aca="false">IF(G8272=1,IF(B8272="",IF((Fin-A8272)*24&gt;SeuilFigee,1,0),IF(J8272&gt;SeuilFigee*3600,1,0)),"")</f>
        <v/>
      </c>
      <c r="N8272" s="0" t="str">
        <f aca="false">IF(G8272=1,IF(COUNTIF(H$2:H8272,H8272)=1,COUNTIF($H:$H,H8272),""),"")</f>
        <v/>
      </c>
      <c r="O8272" s="0" t="str">
        <f aca="false">IF(G8272=1,IF(COUNTIF(I$2:I8272,I8272)=1,COUNTIF($I:$I,I8272),""),"")</f>
        <v/>
      </c>
      <c r="P8272" s="38" t="str">
        <f aca="false">IF(G8272=1,IF(COUNTIFS(C$2:C8272,C8272,G$2:G8272,1)=1,COUNTIFS($C:$C,C8272,$G:$G,1)+ROW()/10000000,""),"")</f>
        <v/>
      </c>
      <c r="Q8272" s="0" t="str">
        <f aca="false">IF(K8272=1,IF(COUNTIFS(C$2:C8272,C8272,K$2:K8272,1)=1,1,0),"")</f>
        <v/>
      </c>
      <c r="R8272" s="0" t="str">
        <f aca="false">IF(M8272=1,IF(COUNTIFS(C$2:C8272,C8272,M$2:M8272,1)=1,1,0),"")</f>
        <v/>
      </c>
      <c r="S8272" s="0" t="str">
        <f aca="false">IF(L8272=1,IF(COUNTIFS(C$2:C8272,C8272,L$2:L8272,1)=1,1,0),"")</f>
        <v/>
      </c>
      <c r="T8272" s="38" t="str">
        <f aca="false">IF(N8272="","",N8272+ROW()/10000000)</f>
        <v/>
      </c>
      <c r="U8272" s="0" t="str">
        <f aca="false">IF(G8272=1,IF(B8272="",1,0),"")</f>
        <v/>
      </c>
    </row>
    <row r="8273" customFormat="false" ht="15" hidden="false" customHeight="false" outlineLevel="0" collapsed="false">
      <c r="A8273" s="35"/>
      <c r="B8273" s="35"/>
      <c r="G8273" s="0" t="str">
        <f aca="false">IF(A8273="","",IF(AND(A8273&gt;=Debut,A8273&lt;Fin),1,0))</f>
        <v/>
      </c>
      <c r="H8273" s="0" t="str">
        <f aca="false">IF(G8273=1,INT(ROUND((A8273-Debut)*86400,0)/600),"")</f>
        <v/>
      </c>
      <c r="I8273" s="0" t="str">
        <f aca="false">IF(G8273=1,INT(ROUND((A8273-Debut)*86400,0)/3600),"")</f>
        <v/>
      </c>
      <c r="J8273" s="0" t="str">
        <f aca="false">IF(OR(A8273="",B8273=""),"",ROUND((B8273-A8273)*86400,0))</f>
        <v/>
      </c>
      <c r="K8273" s="37" t="str">
        <f aca="false">IF(G8273=1,IF(COUNTIFS($C:$C,C8273,$G:$G,1,$A:$A,"&gt;="&amp;(A8273-FenetreInterm/86400),$A:$A,"&lt;="&amp;A8273)&gt;=NbInterm,1,0),"")</f>
        <v/>
      </c>
      <c r="L8273" s="37" t="str">
        <f aca="false">IF(G8273=1,IF(B8273="",0,IF(J8273&lt;SeuilFugitive,1,0)),"")</f>
        <v/>
      </c>
      <c r="M8273" s="37" t="str">
        <f aca="false">IF(G8273=1,IF(B8273="",IF((Fin-A8273)*24&gt;SeuilFigee,1,0),IF(J8273&gt;SeuilFigee*3600,1,0)),"")</f>
        <v/>
      </c>
      <c r="N8273" s="0" t="str">
        <f aca="false">IF(G8273=1,IF(COUNTIF(H$2:H8273,H8273)=1,COUNTIF($H:$H,H8273),""),"")</f>
        <v/>
      </c>
      <c r="O8273" s="0" t="str">
        <f aca="false">IF(G8273=1,IF(COUNTIF(I$2:I8273,I8273)=1,COUNTIF($I:$I,I8273),""),"")</f>
        <v/>
      </c>
      <c r="P8273" s="38" t="str">
        <f aca="false">IF(G8273=1,IF(COUNTIFS(C$2:C8273,C8273,G$2:G8273,1)=1,COUNTIFS($C:$C,C8273,$G:$G,1)+ROW()/10000000,""),"")</f>
        <v/>
      </c>
      <c r="Q8273" s="0" t="str">
        <f aca="false">IF(K8273=1,IF(COUNTIFS(C$2:C8273,C8273,K$2:K8273,1)=1,1,0),"")</f>
        <v/>
      </c>
      <c r="R8273" s="0" t="str">
        <f aca="false">IF(M8273=1,IF(COUNTIFS(C$2:C8273,C8273,M$2:M8273,1)=1,1,0),"")</f>
        <v/>
      </c>
      <c r="S8273" s="0" t="str">
        <f aca="false">IF(L8273=1,IF(COUNTIFS(C$2:C8273,C8273,L$2:L8273,1)=1,1,0),"")</f>
        <v/>
      </c>
      <c r="T8273" s="38" t="str">
        <f aca="false">IF(N8273="","",N8273+ROW()/10000000)</f>
        <v/>
      </c>
      <c r="U8273" s="0" t="str">
        <f aca="false">IF(G8273=1,IF(B8273="",1,0),"")</f>
        <v/>
      </c>
    </row>
    <row r="8274" customFormat="false" ht="15" hidden="false" customHeight="false" outlineLevel="0" collapsed="false">
      <c r="A8274" s="35"/>
      <c r="B8274" s="35"/>
      <c r="G8274" s="0" t="str">
        <f aca="false">IF(A8274="","",IF(AND(A8274&gt;=Debut,A8274&lt;Fin),1,0))</f>
        <v/>
      </c>
      <c r="H8274" s="0" t="str">
        <f aca="false">IF(G8274=1,INT(ROUND((A8274-Debut)*86400,0)/600),"")</f>
        <v/>
      </c>
      <c r="I8274" s="0" t="str">
        <f aca="false">IF(G8274=1,INT(ROUND((A8274-Debut)*86400,0)/3600),"")</f>
        <v/>
      </c>
      <c r="J8274" s="0" t="str">
        <f aca="false">IF(OR(A8274="",B8274=""),"",ROUND((B8274-A8274)*86400,0))</f>
        <v/>
      </c>
      <c r="K8274" s="37" t="str">
        <f aca="false">IF(G8274=1,IF(COUNTIFS($C:$C,C8274,$G:$G,1,$A:$A,"&gt;="&amp;(A8274-FenetreInterm/86400),$A:$A,"&lt;="&amp;A8274)&gt;=NbInterm,1,0),"")</f>
        <v/>
      </c>
      <c r="L8274" s="37" t="str">
        <f aca="false">IF(G8274=1,IF(B8274="",0,IF(J8274&lt;SeuilFugitive,1,0)),"")</f>
        <v/>
      </c>
      <c r="M8274" s="37" t="str">
        <f aca="false">IF(G8274=1,IF(B8274="",IF((Fin-A8274)*24&gt;SeuilFigee,1,0),IF(J8274&gt;SeuilFigee*3600,1,0)),"")</f>
        <v/>
      </c>
      <c r="N8274" s="0" t="str">
        <f aca="false">IF(G8274=1,IF(COUNTIF(H$2:H8274,H8274)=1,COUNTIF($H:$H,H8274),""),"")</f>
        <v/>
      </c>
      <c r="O8274" s="0" t="str">
        <f aca="false">IF(G8274=1,IF(COUNTIF(I$2:I8274,I8274)=1,COUNTIF($I:$I,I8274),""),"")</f>
        <v/>
      </c>
      <c r="P8274" s="38" t="str">
        <f aca="false">IF(G8274=1,IF(COUNTIFS(C$2:C8274,C8274,G$2:G8274,1)=1,COUNTIFS($C:$C,C8274,$G:$G,1)+ROW()/10000000,""),"")</f>
        <v/>
      </c>
      <c r="Q8274" s="0" t="str">
        <f aca="false">IF(K8274=1,IF(COUNTIFS(C$2:C8274,C8274,K$2:K8274,1)=1,1,0),"")</f>
        <v/>
      </c>
      <c r="R8274" s="0" t="str">
        <f aca="false">IF(M8274=1,IF(COUNTIFS(C$2:C8274,C8274,M$2:M8274,1)=1,1,0),"")</f>
        <v/>
      </c>
      <c r="S8274" s="0" t="str">
        <f aca="false">IF(L8274=1,IF(COUNTIFS(C$2:C8274,C8274,L$2:L8274,1)=1,1,0),"")</f>
        <v/>
      </c>
      <c r="T8274" s="38" t="str">
        <f aca="false">IF(N8274="","",N8274+ROW()/10000000)</f>
        <v/>
      </c>
      <c r="U8274" s="0" t="str">
        <f aca="false">IF(G8274=1,IF(B8274="",1,0),"")</f>
        <v/>
      </c>
    </row>
    <row r="8275" customFormat="false" ht="15" hidden="false" customHeight="false" outlineLevel="0" collapsed="false">
      <c r="A8275" s="35"/>
      <c r="B8275" s="35"/>
      <c r="G8275" s="0" t="str">
        <f aca="false">IF(A8275="","",IF(AND(A8275&gt;=Debut,A8275&lt;Fin),1,0))</f>
        <v/>
      </c>
      <c r="H8275" s="0" t="str">
        <f aca="false">IF(G8275=1,INT(ROUND((A8275-Debut)*86400,0)/600),"")</f>
        <v/>
      </c>
      <c r="I8275" s="0" t="str">
        <f aca="false">IF(G8275=1,INT(ROUND((A8275-Debut)*86400,0)/3600),"")</f>
        <v/>
      </c>
      <c r="J8275" s="0" t="str">
        <f aca="false">IF(OR(A8275="",B8275=""),"",ROUND((B8275-A8275)*86400,0))</f>
        <v/>
      </c>
      <c r="K8275" s="37" t="str">
        <f aca="false">IF(G8275=1,IF(COUNTIFS($C:$C,C8275,$G:$G,1,$A:$A,"&gt;="&amp;(A8275-FenetreInterm/86400),$A:$A,"&lt;="&amp;A8275)&gt;=NbInterm,1,0),"")</f>
        <v/>
      </c>
      <c r="L8275" s="37" t="str">
        <f aca="false">IF(G8275=1,IF(B8275="",0,IF(J8275&lt;SeuilFugitive,1,0)),"")</f>
        <v/>
      </c>
      <c r="M8275" s="37" t="str">
        <f aca="false">IF(G8275=1,IF(B8275="",IF((Fin-A8275)*24&gt;SeuilFigee,1,0),IF(J8275&gt;SeuilFigee*3600,1,0)),"")</f>
        <v/>
      </c>
      <c r="N8275" s="0" t="str">
        <f aca="false">IF(G8275=1,IF(COUNTIF(H$2:H8275,H8275)=1,COUNTIF($H:$H,H8275),""),"")</f>
        <v/>
      </c>
      <c r="O8275" s="0" t="str">
        <f aca="false">IF(G8275=1,IF(COUNTIF(I$2:I8275,I8275)=1,COUNTIF($I:$I,I8275),""),"")</f>
        <v/>
      </c>
      <c r="P8275" s="38" t="str">
        <f aca="false">IF(G8275=1,IF(COUNTIFS(C$2:C8275,C8275,G$2:G8275,1)=1,COUNTIFS($C:$C,C8275,$G:$G,1)+ROW()/10000000,""),"")</f>
        <v/>
      </c>
      <c r="Q8275" s="0" t="str">
        <f aca="false">IF(K8275=1,IF(COUNTIFS(C$2:C8275,C8275,K$2:K8275,1)=1,1,0),"")</f>
        <v/>
      </c>
      <c r="R8275" s="0" t="str">
        <f aca="false">IF(M8275=1,IF(COUNTIFS(C$2:C8275,C8275,M$2:M8275,1)=1,1,0),"")</f>
        <v/>
      </c>
      <c r="S8275" s="0" t="str">
        <f aca="false">IF(L8275=1,IF(COUNTIFS(C$2:C8275,C8275,L$2:L8275,1)=1,1,0),"")</f>
        <v/>
      </c>
      <c r="T8275" s="38" t="str">
        <f aca="false">IF(N8275="","",N8275+ROW()/10000000)</f>
        <v/>
      </c>
      <c r="U8275" s="0" t="str">
        <f aca="false">IF(G8275=1,IF(B8275="",1,0),"")</f>
        <v/>
      </c>
    </row>
    <row r="8276" customFormat="false" ht="15" hidden="false" customHeight="false" outlineLevel="0" collapsed="false">
      <c r="A8276" s="35"/>
      <c r="B8276" s="35"/>
      <c r="G8276" s="0" t="str">
        <f aca="false">IF(A8276="","",IF(AND(A8276&gt;=Debut,A8276&lt;Fin),1,0))</f>
        <v/>
      </c>
      <c r="H8276" s="0" t="str">
        <f aca="false">IF(G8276=1,INT(ROUND((A8276-Debut)*86400,0)/600),"")</f>
        <v/>
      </c>
      <c r="I8276" s="0" t="str">
        <f aca="false">IF(G8276=1,INT(ROUND((A8276-Debut)*86400,0)/3600),"")</f>
        <v/>
      </c>
      <c r="J8276" s="0" t="str">
        <f aca="false">IF(OR(A8276="",B8276=""),"",ROUND((B8276-A8276)*86400,0))</f>
        <v/>
      </c>
      <c r="K8276" s="37" t="str">
        <f aca="false">IF(G8276=1,IF(COUNTIFS($C:$C,C8276,$G:$G,1,$A:$A,"&gt;="&amp;(A8276-FenetreInterm/86400),$A:$A,"&lt;="&amp;A8276)&gt;=NbInterm,1,0),"")</f>
        <v/>
      </c>
      <c r="L8276" s="37" t="str">
        <f aca="false">IF(G8276=1,IF(B8276="",0,IF(J8276&lt;SeuilFugitive,1,0)),"")</f>
        <v/>
      </c>
      <c r="M8276" s="37" t="str">
        <f aca="false">IF(G8276=1,IF(B8276="",IF((Fin-A8276)*24&gt;SeuilFigee,1,0),IF(J8276&gt;SeuilFigee*3600,1,0)),"")</f>
        <v/>
      </c>
      <c r="N8276" s="0" t="str">
        <f aca="false">IF(G8276=1,IF(COUNTIF(H$2:H8276,H8276)=1,COUNTIF($H:$H,H8276),""),"")</f>
        <v/>
      </c>
      <c r="O8276" s="0" t="str">
        <f aca="false">IF(G8276=1,IF(COUNTIF(I$2:I8276,I8276)=1,COUNTIF($I:$I,I8276),""),"")</f>
        <v/>
      </c>
      <c r="P8276" s="38" t="str">
        <f aca="false">IF(G8276=1,IF(COUNTIFS(C$2:C8276,C8276,G$2:G8276,1)=1,COUNTIFS($C:$C,C8276,$G:$G,1)+ROW()/10000000,""),"")</f>
        <v/>
      </c>
      <c r="Q8276" s="0" t="str">
        <f aca="false">IF(K8276=1,IF(COUNTIFS(C$2:C8276,C8276,K$2:K8276,1)=1,1,0),"")</f>
        <v/>
      </c>
      <c r="R8276" s="0" t="str">
        <f aca="false">IF(M8276=1,IF(COUNTIFS(C$2:C8276,C8276,M$2:M8276,1)=1,1,0),"")</f>
        <v/>
      </c>
      <c r="S8276" s="0" t="str">
        <f aca="false">IF(L8276=1,IF(COUNTIFS(C$2:C8276,C8276,L$2:L8276,1)=1,1,0),"")</f>
        <v/>
      </c>
      <c r="T8276" s="38" t="str">
        <f aca="false">IF(N8276="","",N8276+ROW()/10000000)</f>
        <v/>
      </c>
      <c r="U8276" s="0" t="str">
        <f aca="false">IF(G8276=1,IF(B8276="",1,0),"")</f>
        <v/>
      </c>
    </row>
    <row r="8277" customFormat="false" ht="15" hidden="false" customHeight="false" outlineLevel="0" collapsed="false">
      <c r="A8277" s="35"/>
      <c r="B8277" s="35"/>
      <c r="G8277" s="0" t="str">
        <f aca="false">IF(A8277="","",IF(AND(A8277&gt;=Debut,A8277&lt;Fin),1,0))</f>
        <v/>
      </c>
      <c r="H8277" s="0" t="str">
        <f aca="false">IF(G8277=1,INT(ROUND((A8277-Debut)*86400,0)/600),"")</f>
        <v/>
      </c>
      <c r="I8277" s="0" t="str">
        <f aca="false">IF(G8277=1,INT(ROUND((A8277-Debut)*86400,0)/3600),"")</f>
        <v/>
      </c>
      <c r="J8277" s="0" t="str">
        <f aca="false">IF(OR(A8277="",B8277=""),"",ROUND((B8277-A8277)*86400,0))</f>
        <v/>
      </c>
      <c r="K8277" s="37" t="str">
        <f aca="false">IF(G8277=1,IF(COUNTIFS($C:$C,C8277,$G:$G,1,$A:$A,"&gt;="&amp;(A8277-FenetreInterm/86400),$A:$A,"&lt;="&amp;A8277)&gt;=NbInterm,1,0),"")</f>
        <v/>
      </c>
      <c r="L8277" s="37" t="str">
        <f aca="false">IF(G8277=1,IF(B8277="",0,IF(J8277&lt;SeuilFugitive,1,0)),"")</f>
        <v/>
      </c>
      <c r="M8277" s="37" t="str">
        <f aca="false">IF(G8277=1,IF(B8277="",IF((Fin-A8277)*24&gt;SeuilFigee,1,0),IF(J8277&gt;SeuilFigee*3600,1,0)),"")</f>
        <v/>
      </c>
      <c r="N8277" s="0" t="str">
        <f aca="false">IF(G8277=1,IF(COUNTIF(H$2:H8277,H8277)=1,COUNTIF($H:$H,H8277),""),"")</f>
        <v/>
      </c>
      <c r="O8277" s="0" t="str">
        <f aca="false">IF(G8277=1,IF(COUNTIF(I$2:I8277,I8277)=1,COUNTIF($I:$I,I8277),""),"")</f>
        <v/>
      </c>
      <c r="P8277" s="38" t="str">
        <f aca="false">IF(G8277=1,IF(COUNTIFS(C$2:C8277,C8277,G$2:G8277,1)=1,COUNTIFS($C:$C,C8277,$G:$G,1)+ROW()/10000000,""),"")</f>
        <v/>
      </c>
      <c r="Q8277" s="0" t="str">
        <f aca="false">IF(K8277=1,IF(COUNTIFS(C$2:C8277,C8277,K$2:K8277,1)=1,1,0),"")</f>
        <v/>
      </c>
      <c r="R8277" s="0" t="str">
        <f aca="false">IF(M8277=1,IF(COUNTIFS(C$2:C8277,C8277,M$2:M8277,1)=1,1,0),"")</f>
        <v/>
      </c>
      <c r="S8277" s="0" t="str">
        <f aca="false">IF(L8277=1,IF(COUNTIFS(C$2:C8277,C8277,L$2:L8277,1)=1,1,0),"")</f>
        <v/>
      </c>
      <c r="T8277" s="38" t="str">
        <f aca="false">IF(N8277="","",N8277+ROW()/10000000)</f>
        <v/>
      </c>
      <c r="U8277" s="0" t="str">
        <f aca="false">IF(G8277=1,IF(B8277="",1,0),"")</f>
        <v/>
      </c>
    </row>
    <row r="8278" customFormat="false" ht="15" hidden="false" customHeight="false" outlineLevel="0" collapsed="false">
      <c r="A8278" s="35"/>
      <c r="B8278" s="35"/>
      <c r="G8278" s="0" t="str">
        <f aca="false">IF(A8278="","",IF(AND(A8278&gt;=Debut,A8278&lt;Fin),1,0))</f>
        <v/>
      </c>
      <c r="H8278" s="0" t="str">
        <f aca="false">IF(G8278=1,INT(ROUND((A8278-Debut)*86400,0)/600),"")</f>
        <v/>
      </c>
      <c r="I8278" s="0" t="str">
        <f aca="false">IF(G8278=1,INT(ROUND((A8278-Debut)*86400,0)/3600),"")</f>
        <v/>
      </c>
      <c r="J8278" s="0" t="str">
        <f aca="false">IF(OR(A8278="",B8278=""),"",ROUND((B8278-A8278)*86400,0))</f>
        <v/>
      </c>
      <c r="K8278" s="37" t="str">
        <f aca="false">IF(G8278=1,IF(COUNTIFS($C:$C,C8278,$G:$G,1,$A:$A,"&gt;="&amp;(A8278-FenetreInterm/86400),$A:$A,"&lt;="&amp;A8278)&gt;=NbInterm,1,0),"")</f>
        <v/>
      </c>
      <c r="L8278" s="37" t="str">
        <f aca="false">IF(G8278=1,IF(B8278="",0,IF(J8278&lt;SeuilFugitive,1,0)),"")</f>
        <v/>
      </c>
      <c r="M8278" s="37" t="str">
        <f aca="false">IF(G8278=1,IF(B8278="",IF((Fin-A8278)*24&gt;SeuilFigee,1,0),IF(J8278&gt;SeuilFigee*3600,1,0)),"")</f>
        <v/>
      </c>
      <c r="N8278" s="0" t="str">
        <f aca="false">IF(G8278=1,IF(COUNTIF(H$2:H8278,H8278)=1,COUNTIF($H:$H,H8278),""),"")</f>
        <v/>
      </c>
      <c r="O8278" s="0" t="str">
        <f aca="false">IF(G8278=1,IF(COUNTIF(I$2:I8278,I8278)=1,COUNTIF($I:$I,I8278),""),"")</f>
        <v/>
      </c>
      <c r="P8278" s="38" t="str">
        <f aca="false">IF(G8278=1,IF(COUNTIFS(C$2:C8278,C8278,G$2:G8278,1)=1,COUNTIFS($C:$C,C8278,$G:$G,1)+ROW()/10000000,""),"")</f>
        <v/>
      </c>
      <c r="Q8278" s="0" t="str">
        <f aca="false">IF(K8278=1,IF(COUNTIFS(C$2:C8278,C8278,K$2:K8278,1)=1,1,0),"")</f>
        <v/>
      </c>
      <c r="R8278" s="0" t="str">
        <f aca="false">IF(M8278=1,IF(COUNTIFS(C$2:C8278,C8278,M$2:M8278,1)=1,1,0),"")</f>
        <v/>
      </c>
      <c r="S8278" s="0" t="str">
        <f aca="false">IF(L8278=1,IF(COUNTIFS(C$2:C8278,C8278,L$2:L8278,1)=1,1,0),"")</f>
        <v/>
      </c>
      <c r="T8278" s="38" t="str">
        <f aca="false">IF(N8278="","",N8278+ROW()/10000000)</f>
        <v/>
      </c>
      <c r="U8278" s="0" t="str">
        <f aca="false">IF(G8278=1,IF(B8278="",1,0),"")</f>
        <v/>
      </c>
    </row>
    <row r="8279" customFormat="false" ht="15" hidden="false" customHeight="false" outlineLevel="0" collapsed="false">
      <c r="A8279" s="35"/>
      <c r="B8279" s="35"/>
      <c r="G8279" s="0" t="str">
        <f aca="false">IF(A8279="","",IF(AND(A8279&gt;=Debut,A8279&lt;Fin),1,0))</f>
        <v/>
      </c>
      <c r="H8279" s="0" t="str">
        <f aca="false">IF(G8279=1,INT(ROUND((A8279-Debut)*86400,0)/600),"")</f>
        <v/>
      </c>
      <c r="I8279" s="0" t="str">
        <f aca="false">IF(G8279=1,INT(ROUND((A8279-Debut)*86400,0)/3600),"")</f>
        <v/>
      </c>
      <c r="J8279" s="0" t="str">
        <f aca="false">IF(OR(A8279="",B8279=""),"",ROUND((B8279-A8279)*86400,0))</f>
        <v/>
      </c>
      <c r="K8279" s="37" t="str">
        <f aca="false">IF(G8279=1,IF(COUNTIFS($C:$C,C8279,$G:$G,1,$A:$A,"&gt;="&amp;(A8279-FenetreInterm/86400),$A:$A,"&lt;="&amp;A8279)&gt;=NbInterm,1,0),"")</f>
        <v/>
      </c>
      <c r="L8279" s="37" t="str">
        <f aca="false">IF(G8279=1,IF(B8279="",0,IF(J8279&lt;SeuilFugitive,1,0)),"")</f>
        <v/>
      </c>
      <c r="M8279" s="37" t="str">
        <f aca="false">IF(G8279=1,IF(B8279="",IF((Fin-A8279)*24&gt;SeuilFigee,1,0),IF(J8279&gt;SeuilFigee*3600,1,0)),"")</f>
        <v/>
      </c>
      <c r="N8279" s="0" t="str">
        <f aca="false">IF(G8279=1,IF(COUNTIF(H$2:H8279,H8279)=1,COUNTIF($H:$H,H8279),""),"")</f>
        <v/>
      </c>
      <c r="O8279" s="0" t="str">
        <f aca="false">IF(G8279=1,IF(COUNTIF(I$2:I8279,I8279)=1,COUNTIF($I:$I,I8279),""),"")</f>
        <v/>
      </c>
      <c r="P8279" s="38" t="str">
        <f aca="false">IF(G8279=1,IF(COUNTIFS(C$2:C8279,C8279,G$2:G8279,1)=1,COUNTIFS($C:$C,C8279,$G:$G,1)+ROW()/10000000,""),"")</f>
        <v/>
      </c>
      <c r="Q8279" s="0" t="str">
        <f aca="false">IF(K8279=1,IF(COUNTIFS(C$2:C8279,C8279,K$2:K8279,1)=1,1,0),"")</f>
        <v/>
      </c>
      <c r="R8279" s="0" t="str">
        <f aca="false">IF(M8279=1,IF(COUNTIFS(C$2:C8279,C8279,M$2:M8279,1)=1,1,0),"")</f>
        <v/>
      </c>
      <c r="S8279" s="0" t="str">
        <f aca="false">IF(L8279=1,IF(COUNTIFS(C$2:C8279,C8279,L$2:L8279,1)=1,1,0),"")</f>
        <v/>
      </c>
      <c r="T8279" s="38" t="str">
        <f aca="false">IF(N8279="","",N8279+ROW()/10000000)</f>
        <v/>
      </c>
      <c r="U8279" s="0" t="str">
        <f aca="false">IF(G8279=1,IF(B8279="",1,0),"")</f>
        <v/>
      </c>
    </row>
    <row r="8280" customFormat="false" ht="15" hidden="false" customHeight="false" outlineLevel="0" collapsed="false">
      <c r="A8280" s="35"/>
      <c r="B8280" s="35"/>
      <c r="G8280" s="0" t="str">
        <f aca="false">IF(A8280="","",IF(AND(A8280&gt;=Debut,A8280&lt;Fin),1,0))</f>
        <v/>
      </c>
      <c r="H8280" s="0" t="str">
        <f aca="false">IF(G8280=1,INT(ROUND((A8280-Debut)*86400,0)/600),"")</f>
        <v/>
      </c>
      <c r="I8280" s="0" t="str">
        <f aca="false">IF(G8280=1,INT(ROUND((A8280-Debut)*86400,0)/3600),"")</f>
        <v/>
      </c>
      <c r="J8280" s="0" t="str">
        <f aca="false">IF(OR(A8280="",B8280=""),"",ROUND((B8280-A8280)*86400,0))</f>
        <v/>
      </c>
      <c r="K8280" s="37" t="str">
        <f aca="false">IF(G8280=1,IF(COUNTIFS($C:$C,C8280,$G:$G,1,$A:$A,"&gt;="&amp;(A8280-FenetreInterm/86400),$A:$A,"&lt;="&amp;A8280)&gt;=NbInterm,1,0),"")</f>
        <v/>
      </c>
      <c r="L8280" s="37" t="str">
        <f aca="false">IF(G8280=1,IF(B8280="",0,IF(J8280&lt;SeuilFugitive,1,0)),"")</f>
        <v/>
      </c>
      <c r="M8280" s="37" t="str">
        <f aca="false">IF(G8280=1,IF(B8280="",IF((Fin-A8280)*24&gt;SeuilFigee,1,0),IF(J8280&gt;SeuilFigee*3600,1,0)),"")</f>
        <v/>
      </c>
      <c r="N8280" s="0" t="str">
        <f aca="false">IF(G8280=1,IF(COUNTIF(H$2:H8280,H8280)=1,COUNTIF($H:$H,H8280),""),"")</f>
        <v/>
      </c>
      <c r="O8280" s="0" t="str">
        <f aca="false">IF(G8280=1,IF(COUNTIF(I$2:I8280,I8280)=1,COUNTIF($I:$I,I8280),""),"")</f>
        <v/>
      </c>
      <c r="P8280" s="38" t="str">
        <f aca="false">IF(G8280=1,IF(COUNTIFS(C$2:C8280,C8280,G$2:G8280,1)=1,COUNTIFS($C:$C,C8280,$G:$G,1)+ROW()/10000000,""),"")</f>
        <v/>
      </c>
      <c r="Q8280" s="0" t="str">
        <f aca="false">IF(K8280=1,IF(COUNTIFS(C$2:C8280,C8280,K$2:K8280,1)=1,1,0),"")</f>
        <v/>
      </c>
      <c r="R8280" s="0" t="str">
        <f aca="false">IF(M8280=1,IF(COUNTIFS(C$2:C8280,C8280,M$2:M8280,1)=1,1,0),"")</f>
        <v/>
      </c>
      <c r="S8280" s="0" t="str">
        <f aca="false">IF(L8280=1,IF(COUNTIFS(C$2:C8280,C8280,L$2:L8280,1)=1,1,0),"")</f>
        <v/>
      </c>
      <c r="T8280" s="38" t="str">
        <f aca="false">IF(N8280="","",N8280+ROW()/10000000)</f>
        <v/>
      </c>
      <c r="U8280" s="0" t="str">
        <f aca="false">IF(G8280=1,IF(B8280="",1,0),"")</f>
        <v/>
      </c>
    </row>
    <row r="8281" customFormat="false" ht="15" hidden="false" customHeight="false" outlineLevel="0" collapsed="false">
      <c r="A8281" s="35"/>
      <c r="B8281" s="35"/>
      <c r="G8281" s="0" t="str">
        <f aca="false">IF(A8281="","",IF(AND(A8281&gt;=Debut,A8281&lt;Fin),1,0))</f>
        <v/>
      </c>
      <c r="H8281" s="0" t="str">
        <f aca="false">IF(G8281=1,INT(ROUND((A8281-Debut)*86400,0)/600),"")</f>
        <v/>
      </c>
      <c r="I8281" s="0" t="str">
        <f aca="false">IF(G8281=1,INT(ROUND((A8281-Debut)*86400,0)/3600),"")</f>
        <v/>
      </c>
      <c r="J8281" s="0" t="str">
        <f aca="false">IF(OR(A8281="",B8281=""),"",ROUND((B8281-A8281)*86400,0))</f>
        <v/>
      </c>
      <c r="K8281" s="37" t="str">
        <f aca="false">IF(G8281=1,IF(COUNTIFS($C:$C,C8281,$G:$G,1,$A:$A,"&gt;="&amp;(A8281-FenetreInterm/86400),$A:$A,"&lt;="&amp;A8281)&gt;=NbInterm,1,0),"")</f>
        <v/>
      </c>
      <c r="L8281" s="37" t="str">
        <f aca="false">IF(G8281=1,IF(B8281="",0,IF(J8281&lt;SeuilFugitive,1,0)),"")</f>
        <v/>
      </c>
      <c r="M8281" s="37" t="str">
        <f aca="false">IF(G8281=1,IF(B8281="",IF((Fin-A8281)*24&gt;SeuilFigee,1,0),IF(J8281&gt;SeuilFigee*3600,1,0)),"")</f>
        <v/>
      </c>
      <c r="N8281" s="0" t="str">
        <f aca="false">IF(G8281=1,IF(COUNTIF(H$2:H8281,H8281)=1,COUNTIF($H:$H,H8281),""),"")</f>
        <v/>
      </c>
      <c r="O8281" s="0" t="str">
        <f aca="false">IF(G8281=1,IF(COUNTIF(I$2:I8281,I8281)=1,COUNTIF($I:$I,I8281),""),"")</f>
        <v/>
      </c>
      <c r="P8281" s="38" t="str">
        <f aca="false">IF(G8281=1,IF(COUNTIFS(C$2:C8281,C8281,G$2:G8281,1)=1,COUNTIFS($C:$C,C8281,$G:$G,1)+ROW()/10000000,""),"")</f>
        <v/>
      </c>
      <c r="Q8281" s="0" t="str">
        <f aca="false">IF(K8281=1,IF(COUNTIFS(C$2:C8281,C8281,K$2:K8281,1)=1,1,0),"")</f>
        <v/>
      </c>
      <c r="R8281" s="0" t="str">
        <f aca="false">IF(M8281=1,IF(COUNTIFS(C$2:C8281,C8281,M$2:M8281,1)=1,1,0),"")</f>
        <v/>
      </c>
      <c r="S8281" s="0" t="str">
        <f aca="false">IF(L8281=1,IF(COUNTIFS(C$2:C8281,C8281,L$2:L8281,1)=1,1,0),"")</f>
        <v/>
      </c>
      <c r="T8281" s="38" t="str">
        <f aca="false">IF(N8281="","",N8281+ROW()/10000000)</f>
        <v/>
      </c>
      <c r="U8281" s="0" t="str">
        <f aca="false">IF(G8281=1,IF(B8281="",1,0),"")</f>
        <v/>
      </c>
    </row>
    <row r="8282" customFormat="false" ht="15" hidden="false" customHeight="false" outlineLevel="0" collapsed="false">
      <c r="A8282" s="35"/>
      <c r="B8282" s="35"/>
      <c r="G8282" s="0" t="str">
        <f aca="false">IF(A8282="","",IF(AND(A8282&gt;=Debut,A8282&lt;Fin),1,0))</f>
        <v/>
      </c>
      <c r="H8282" s="0" t="str">
        <f aca="false">IF(G8282=1,INT(ROUND((A8282-Debut)*86400,0)/600),"")</f>
        <v/>
      </c>
      <c r="I8282" s="0" t="str">
        <f aca="false">IF(G8282=1,INT(ROUND((A8282-Debut)*86400,0)/3600),"")</f>
        <v/>
      </c>
      <c r="J8282" s="0" t="str">
        <f aca="false">IF(OR(A8282="",B8282=""),"",ROUND((B8282-A8282)*86400,0))</f>
        <v/>
      </c>
      <c r="K8282" s="37" t="str">
        <f aca="false">IF(G8282=1,IF(COUNTIFS($C:$C,C8282,$G:$G,1,$A:$A,"&gt;="&amp;(A8282-FenetreInterm/86400),$A:$A,"&lt;="&amp;A8282)&gt;=NbInterm,1,0),"")</f>
        <v/>
      </c>
      <c r="L8282" s="37" t="str">
        <f aca="false">IF(G8282=1,IF(B8282="",0,IF(J8282&lt;SeuilFugitive,1,0)),"")</f>
        <v/>
      </c>
      <c r="M8282" s="37" t="str">
        <f aca="false">IF(G8282=1,IF(B8282="",IF((Fin-A8282)*24&gt;SeuilFigee,1,0),IF(J8282&gt;SeuilFigee*3600,1,0)),"")</f>
        <v/>
      </c>
      <c r="N8282" s="0" t="str">
        <f aca="false">IF(G8282=1,IF(COUNTIF(H$2:H8282,H8282)=1,COUNTIF($H:$H,H8282),""),"")</f>
        <v/>
      </c>
      <c r="O8282" s="0" t="str">
        <f aca="false">IF(G8282=1,IF(COUNTIF(I$2:I8282,I8282)=1,COUNTIF($I:$I,I8282),""),"")</f>
        <v/>
      </c>
      <c r="P8282" s="38" t="str">
        <f aca="false">IF(G8282=1,IF(COUNTIFS(C$2:C8282,C8282,G$2:G8282,1)=1,COUNTIFS($C:$C,C8282,$G:$G,1)+ROW()/10000000,""),"")</f>
        <v/>
      </c>
      <c r="Q8282" s="0" t="str">
        <f aca="false">IF(K8282=1,IF(COUNTIFS(C$2:C8282,C8282,K$2:K8282,1)=1,1,0),"")</f>
        <v/>
      </c>
      <c r="R8282" s="0" t="str">
        <f aca="false">IF(M8282=1,IF(COUNTIFS(C$2:C8282,C8282,M$2:M8282,1)=1,1,0),"")</f>
        <v/>
      </c>
      <c r="S8282" s="0" t="str">
        <f aca="false">IF(L8282=1,IF(COUNTIFS(C$2:C8282,C8282,L$2:L8282,1)=1,1,0),"")</f>
        <v/>
      </c>
      <c r="T8282" s="38" t="str">
        <f aca="false">IF(N8282="","",N8282+ROW()/10000000)</f>
        <v/>
      </c>
      <c r="U8282" s="0" t="str">
        <f aca="false">IF(G8282=1,IF(B8282="",1,0),"")</f>
        <v/>
      </c>
    </row>
    <row r="8283" customFormat="false" ht="15" hidden="false" customHeight="false" outlineLevel="0" collapsed="false">
      <c r="A8283" s="35"/>
      <c r="B8283" s="35"/>
      <c r="G8283" s="0" t="str">
        <f aca="false">IF(A8283="","",IF(AND(A8283&gt;=Debut,A8283&lt;Fin),1,0))</f>
        <v/>
      </c>
      <c r="H8283" s="0" t="str">
        <f aca="false">IF(G8283=1,INT(ROUND((A8283-Debut)*86400,0)/600),"")</f>
        <v/>
      </c>
      <c r="I8283" s="0" t="str">
        <f aca="false">IF(G8283=1,INT(ROUND((A8283-Debut)*86400,0)/3600),"")</f>
        <v/>
      </c>
      <c r="J8283" s="0" t="str">
        <f aca="false">IF(OR(A8283="",B8283=""),"",ROUND((B8283-A8283)*86400,0))</f>
        <v/>
      </c>
      <c r="K8283" s="37" t="str">
        <f aca="false">IF(G8283=1,IF(COUNTIFS($C:$C,C8283,$G:$G,1,$A:$A,"&gt;="&amp;(A8283-FenetreInterm/86400),$A:$A,"&lt;="&amp;A8283)&gt;=NbInterm,1,0),"")</f>
        <v/>
      </c>
      <c r="L8283" s="37" t="str">
        <f aca="false">IF(G8283=1,IF(B8283="",0,IF(J8283&lt;SeuilFugitive,1,0)),"")</f>
        <v/>
      </c>
      <c r="M8283" s="37" t="str">
        <f aca="false">IF(G8283=1,IF(B8283="",IF((Fin-A8283)*24&gt;SeuilFigee,1,0),IF(J8283&gt;SeuilFigee*3600,1,0)),"")</f>
        <v/>
      </c>
      <c r="N8283" s="0" t="str">
        <f aca="false">IF(G8283=1,IF(COUNTIF(H$2:H8283,H8283)=1,COUNTIF($H:$H,H8283),""),"")</f>
        <v/>
      </c>
      <c r="O8283" s="0" t="str">
        <f aca="false">IF(G8283=1,IF(COUNTIF(I$2:I8283,I8283)=1,COUNTIF($I:$I,I8283),""),"")</f>
        <v/>
      </c>
      <c r="P8283" s="38" t="str">
        <f aca="false">IF(G8283=1,IF(COUNTIFS(C$2:C8283,C8283,G$2:G8283,1)=1,COUNTIFS($C:$C,C8283,$G:$G,1)+ROW()/10000000,""),"")</f>
        <v/>
      </c>
      <c r="Q8283" s="0" t="str">
        <f aca="false">IF(K8283=1,IF(COUNTIFS(C$2:C8283,C8283,K$2:K8283,1)=1,1,0),"")</f>
        <v/>
      </c>
      <c r="R8283" s="0" t="str">
        <f aca="false">IF(M8283=1,IF(COUNTIFS(C$2:C8283,C8283,M$2:M8283,1)=1,1,0),"")</f>
        <v/>
      </c>
      <c r="S8283" s="0" t="str">
        <f aca="false">IF(L8283=1,IF(COUNTIFS(C$2:C8283,C8283,L$2:L8283,1)=1,1,0),"")</f>
        <v/>
      </c>
      <c r="T8283" s="38" t="str">
        <f aca="false">IF(N8283="","",N8283+ROW()/10000000)</f>
        <v/>
      </c>
      <c r="U8283" s="0" t="str">
        <f aca="false">IF(G8283=1,IF(B8283="",1,0),"")</f>
        <v/>
      </c>
    </row>
    <row r="8284" customFormat="false" ht="15" hidden="false" customHeight="false" outlineLevel="0" collapsed="false">
      <c r="A8284" s="35"/>
      <c r="B8284" s="35"/>
      <c r="G8284" s="0" t="str">
        <f aca="false">IF(A8284="","",IF(AND(A8284&gt;=Debut,A8284&lt;Fin),1,0))</f>
        <v/>
      </c>
      <c r="H8284" s="0" t="str">
        <f aca="false">IF(G8284=1,INT(ROUND((A8284-Debut)*86400,0)/600),"")</f>
        <v/>
      </c>
      <c r="I8284" s="0" t="str">
        <f aca="false">IF(G8284=1,INT(ROUND((A8284-Debut)*86400,0)/3600),"")</f>
        <v/>
      </c>
      <c r="J8284" s="0" t="str">
        <f aca="false">IF(OR(A8284="",B8284=""),"",ROUND((B8284-A8284)*86400,0))</f>
        <v/>
      </c>
      <c r="K8284" s="37" t="str">
        <f aca="false">IF(G8284=1,IF(COUNTIFS($C:$C,C8284,$G:$G,1,$A:$A,"&gt;="&amp;(A8284-FenetreInterm/86400),$A:$A,"&lt;="&amp;A8284)&gt;=NbInterm,1,0),"")</f>
        <v/>
      </c>
      <c r="L8284" s="37" t="str">
        <f aca="false">IF(G8284=1,IF(B8284="",0,IF(J8284&lt;SeuilFugitive,1,0)),"")</f>
        <v/>
      </c>
      <c r="M8284" s="37" t="str">
        <f aca="false">IF(G8284=1,IF(B8284="",IF((Fin-A8284)*24&gt;SeuilFigee,1,0),IF(J8284&gt;SeuilFigee*3600,1,0)),"")</f>
        <v/>
      </c>
      <c r="N8284" s="0" t="str">
        <f aca="false">IF(G8284=1,IF(COUNTIF(H$2:H8284,H8284)=1,COUNTIF($H:$H,H8284),""),"")</f>
        <v/>
      </c>
      <c r="O8284" s="0" t="str">
        <f aca="false">IF(G8284=1,IF(COUNTIF(I$2:I8284,I8284)=1,COUNTIF($I:$I,I8284),""),"")</f>
        <v/>
      </c>
      <c r="P8284" s="38" t="str">
        <f aca="false">IF(G8284=1,IF(COUNTIFS(C$2:C8284,C8284,G$2:G8284,1)=1,COUNTIFS($C:$C,C8284,$G:$G,1)+ROW()/10000000,""),"")</f>
        <v/>
      </c>
      <c r="Q8284" s="0" t="str">
        <f aca="false">IF(K8284=1,IF(COUNTIFS(C$2:C8284,C8284,K$2:K8284,1)=1,1,0),"")</f>
        <v/>
      </c>
      <c r="R8284" s="0" t="str">
        <f aca="false">IF(M8284=1,IF(COUNTIFS(C$2:C8284,C8284,M$2:M8284,1)=1,1,0),"")</f>
        <v/>
      </c>
      <c r="S8284" s="0" t="str">
        <f aca="false">IF(L8284=1,IF(COUNTIFS(C$2:C8284,C8284,L$2:L8284,1)=1,1,0),"")</f>
        <v/>
      </c>
      <c r="T8284" s="38" t="str">
        <f aca="false">IF(N8284="","",N8284+ROW()/10000000)</f>
        <v/>
      </c>
      <c r="U8284" s="0" t="str">
        <f aca="false">IF(G8284=1,IF(B8284="",1,0),"")</f>
        <v/>
      </c>
    </row>
    <row r="8285" customFormat="false" ht="15" hidden="false" customHeight="false" outlineLevel="0" collapsed="false">
      <c r="A8285" s="35"/>
      <c r="B8285" s="35"/>
      <c r="G8285" s="0" t="str">
        <f aca="false">IF(A8285="","",IF(AND(A8285&gt;=Debut,A8285&lt;Fin),1,0))</f>
        <v/>
      </c>
      <c r="H8285" s="0" t="str">
        <f aca="false">IF(G8285=1,INT(ROUND((A8285-Debut)*86400,0)/600),"")</f>
        <v/>
      </c>
      <c r="I8285" s="0" t="str">
        <f aca="false">IF(G8285=1,INT(ROUND((A8285-Debut)*86400,0)/3600),"")</f>
        <v/>
      </c>
      <c r="J8285" s="0" t="str">
        <f aca="false">IF(OR(A8285="",B8285=""),"",ROUND((B8285-A8285)*86400,0))</f>
        <v/>
      </c>
      <c r="K8285" s="37" t="str">
        <f aca="false">IF(G8285=1,IF(COUNTIFS($C:$C,C8285,$G:$G,1,$A:$A,"&gt;="&amp;(A8285-FenetreInterm/86400),$A:$A,"&lt;="&amp;A8285)&gt;=NbInterm,1,0),"")</f>
        <v/>
      </c>
      <c r="L8285" s="37" t="str">
        <f aca="false">IF(G8285=1,IF(B8285="",0,IF(J8285&lt;SeuilFugitive,1,0)),"")</f>
        <v/>
      </c>
      <c r="M8285" s="37" t="str">
        <f aca="false">IF(G8285=1,IF(B8285="",IF((Fin-A8285)*24&gt;SeuilFigee,1,0),IF(J8285&gt;SeuilFigee*3600,1,0)),"")</f>
        <v/>
      </c>
      <c r="N8285" s="0" t="str">
        <f aca="false">IF(G8285=1,IF(COUNTIF(H$2:H8285,H8285)=1,COUNTIF($H:$H,H8285),""),"")</f>
        <v/>
      </c>
      <c r="O8285" s="0" t="str">
        <f aca="false">IF(G8285=1,IF(COUNTIF(I$2:I8285,I8285)=1,COUNTIF($I:$I,I8285),""),"")</f>
        <v/>
      </c>
      <c r="P8285" s="38" t="str">
        <f aca="false">IF(G8285=1,IF(COUNTIFS(C$2:C8285,C8285,G$2:G8285,1)=1,COUNTIFS($C:$C,C8285,$G:$G,1)+ROW()/10000000,""),"")</f>
        <v/>
      </c>
      <c r="Q8285" s="0" t="str">
        <f aca="false">IF(K8285=1,IF(COUNTIFS(C$2:C8285,C8285,K$2:K8285,1)=1,1,0),"")</f>
        <v/>
      </c>
      <c r="R8285" s="0" t="str">
        <f aca="false">IF(M8285=1,IF(COUNTIFS(C$2:C8285,C8285,M$2:M8285,1)=1,1,0),"")</f>
        <v/>
      </c>
      <c r="S8285" s="0" t="str">
        <f aca="false">IF(L8285=1,IF(COUNTIFS(C$2:C8285,C8285,L$2:L8285,1)=1,1,0),"")</f>
        <v/>
      </c>
      <c r="T8285" s="38" t="str">
        <f aca="false">IF(N8285="","",N8285+ROW()/10000000)</f>
        <v/>
      </c>
      <c r="U8285" s="0" t="str">
        <f aca="false">IF(G8285=1,IF(B8285="",1,0),"")</f>
        <v/>
      </c>
    </row>
    <row r="8286" customFormat="false" ht="15" hidden="false" customHeight="false" outlineLevel="0" collapsed="false">
      <c r="A8286" s="35"/>
      <c r="B8286" s="35"/>
      <c r="G8286" s="0" t="str">
        <f aca="false">IF(A8286="","",IF(AND(A8286&gt;=Debut,A8286&lt;Fin),1,0))</f>
        <v/>
      </c>
      <c r="H8286" s="0" t="str">
        <f aca="false">IF(G8286=1,INT(ROUND((A8286-Debut)*86400,0)/600),"")</f>
        <v/>
      </c>
      <c r="I8286" s="0" t="str">
        <f aca="false">IF(G8286=1,INT(ROUND((A8286-Debut)*86400,0)/3600),"")</f>
        <v/>
      </c>
      <c r="J8286" s="0" t="str">
        <f aca="false">IF(OR(A8286="",B8286=""),"",ROUND((B8286-A8286)*86400,0))</f>
        <v/>
      </c>
      <c r="K8286" s="37" t="str">
        <f aca="false">IF(G8286=1,IF(COUNTIFS($C:$C,C8286,$G:$G,1,$A:$A,"&gt;="&amp;(A8286-FenetreInterm/86400),$A:$A,"&lt;="&amp;A8286)&gt;=NbInterm,1,0),"")</f>
        <v/>
      </c>
      <c r="L8286" s="37" t="str">
        <f aca="false">IF(G8286=1,IF(B8286="",0,IF(J8286&lt;SeuilFugitive,1,0)),"")</f>
        <v/>
      </c>
      <c r="M8286" s="37" t="str">
        <f aca="false">IF(G8286=1,IF(B8286="",IF((Fin-A8286)*24&gt;SeuilFigee,1,0),IF(J8286&gt;SeuilFigee*3600,1,0)),"")</f>
        <v/>
      </c>
      <c r="N8286" s="0" t="str">
        <f aca="false">IF(G8286=1,IF(COUNTIF(H$2:H8286,H8286)=1,COUNTIF($H:$H,H8286),""),"")</f>
        <v/>
      </c>
      <c r="O8286" s="0" t="str">
        <f aca="false">IF(G8286=1,IF(COUNTIF(I$2:I8286,I8286)=1,COUNTIF($I:$I,I8286),""),"")</f>
        <v/>
      </c>
      <c r="P8286" s="38" t="str">
        <f aca="false">IF(G8286=1,IF(COUNTIFS(C$2:C8286,C8286,G$2:G8286,1)=1,COUNTIFS($C:$C,C8286,$G:$G,1)+ROW()/10000000,""),"")</f>
        <v/>
      </c>
      <c r="Q8286" s="0" t="str">
        <f aca="false">IF(K8286=1,IF(COUNTIFS(C$2:C8286,C8286,K$2:K8286,1)=1,1,0),"")</f>
        <v/>
      </c>
      <c r="R8286" s="0" t="str">
        <f aca="false">IF(M8286=1,IF(COUNTIFS(C$2:C8286,C8286,M$2:M8286,1)=1,1,0),"")</f>
        <v/>
      </c>
      <c r="S8286" s="0" t="str">
        <f aca="false">IF(L8286=1,IF(COUNTIFS(C$2:C8286,C8286,L$2:L8286,1)=1,1,0),"")</f>
        <v/>
      </c>
      <c r="T8286" s="38" t="str">
        <f aca="false">IF(N8286="","",N8286+ROW()/10000000)</f>
        <v/>
      </c>
      <c r="U8286" s="0" t="str">
        <f aca="false">IF(G8286=1,IF(B8286="",1,0),"")</f>
        <v/>
      </c>
    </row>
    <row r="8287" customFormat="false" ht="15" hidden="false" customHeight="false" outlineLevel="0" collapsed="false">
      <c r="A8287" s="35"/>
      <c r="B8287" s="35"/>
      <c r="G8287" s="0" t="str">
        <f aca="false">IF(A8287="","",IF(AND(A8287&gt;=Debut,A8287&lt;Fin),1,0))</f>
        <v/>
      </c>
      <c r="H8287" s="0" t="str">
        <f aca="false">IF(G8287=1,INT(ROUND((A8287-Debut)*86400,0)/600),"")</f>
        <v/>
      </c>
      <c r="I8287" s="0" t="str">
        <f aca="false">IF(G8287=1,INT(ROUND((A8287-Debut)*86400,0)/3600),"")</f>
        <v/>
      </c>
      <c r="J8287" s="0" t="str">
        <f aca="false">IF(OR(A8287="",B8287=""),"",ROUND((B8287-A8287)*86400,0))</f>
        <v/>
      </c>
      <c r="K8287" s="37" t="str">
        <f aca="false">IF(G8287=1,IF(COUNTIFS($C:$C,C8287,$G:$G,1,$A:$A,"&gt;="&amp;(A8287-FenetreInterm/86400),$A:$A,"&lt;="&amp;A8287)&gt;=NbInterm,1,0),"")</f>
        <v/>
      </c>
      <c r="L8287" s="37" t="str">
        <f aca="false">IF(G8287=1,IF(B8287="",0,IF(J8287&lt;SeuilFugitive,1,0)),"")</f>
        <v/>
      </c>
      <c r="M8287" s="37" t="str">
        <f aca="false">IF(G8287=1,IF(B8287="",IF((Fin-A8287)*24&gt;SeuilFigee,1,0),IF(J8287&gt;SeuilFigee*3600,1,0)),"")</f>
        <v/>
      </c>
      <c r="N8287" s="0" t="str">
        <f aca="false">IF(G8287=1,IF(COUNTIF(H$2:H8287,H8287)=1,COUNTIF($H:$H,H8287),""),"")</f>
        <v/>
      </c>
      <c r="O8287" s="0" t="str">
        <f aca="false">IF(G8287=1,IF(COUNTIF(I$2:I8287,I8287)=1,COUNTIF($I:$I,I8287),""),"")</f>
        <v/>
      </c>
      <c r="P8287" s="38" t="str">
        <f aca="false">IF(G8287=1,IF(COUNTIFS(C$2:C8287,C8287,G$2:G8287,1)=1,COUNTIFS($C:$C,C8287,$G:$G,1)+ROW()/10000000,""),"")</f>
        <v/>
      </c>
      <c r="Q8287" s="0" t="str">
        <f aca="false">IF(K8287=1,IF(COUNTIFS(C$2:C8287,C8287,K$2:K8287,1)=1,1,0),"")</f>
        <v/>
      </c>
      <c r="R8287" s="0" t="str">
        <f aca="false">IF(M8287=1,IF(COUNTIFS(C$2:C8287,C8287,M$2:M8287,1)=1,1,0),"")</f>
        <v/>
      </c>
      <c r="S8287" s="0" t="str">
        <f aca="false">IF(L8287=1,IF(COUNTIFS(C$2:C8287,C8287,L$2:L8287,1)=1,1,0),"")</f>
        <v/>
      </c>
      <c r="T8287" s="38" t="str">
        <f aca="false">IF(N8287="","",N8287+ROW()/10000000)</f>
        <v/>
      </c>
      <c r="U8287" s="0" t="str">
        <f aca="false">IF(G8287=1,IF(B8287="",1,0),"")</f>
        <v/>
      </c>
    </row>
    <row r="8288" customFormat="false" ht="15" hidden="false" customHeight="false" outlineLevel="0" collapsed="false">
      <c r="A8288" s="35"/>
      <c r="B8288" s="35"/>
      <c r="G8288" s="0" t="str">
        <f aca="false">IF(A8288="","",IF(AND(A8288&gt;=Debut,A8288&lt;Fin),1,0))</f>
        <v/>
      </c>
      <c r="H8288" s="0" t="str">
        <f aca="false">IF(G8288=1,INT(ROUND((A8288-Debut)*86400,0)/600),"")</f>
        <v/>
      </c>
      <c r="I8288" s="0" t="str">
        <f aca="false">IF(G8288=1,INT(ROUND((A8288-Debut)*86400,0)/3600),"")</f>
        <v/>
      </c>
      <c r="J8288" s="0" t="str">
        <f aca="false">IF(OR(A8288="",B8288=""),"",ROUND((B8288-A8288)*86400,0))</f>
        <v/>
      </c>
      <c r="K8288" s="37" t="str">
        <f aca="false">IF(G8288=1,IF(COUNTIFS($C:$C,C8288,$G:$G,1,$A:$A,"&gt;="&amp;(A8288-FenetreInterm/86400),$A:$A,"&lt;="&amp;A8288)&gt;=NbInterm,1,0),"")</f>
        <v/>
      </c>
      <c r="L8288" s="37" t="str">
        <f aca="false">IF(G8288=1,IF(B8288="",0,IF(J8288&lt;SeuilFugitive,1,0)),"")</f>
        <v/>
      </c>
      <c r="M8288" s="37" t="str">
        <f aca="false">IF(G8288=1,IF(B8288="",IF((Fin-A8288)*24&gt;SeuilFigee,1,0),IF(J8288&gt;SeuilFigee*3600,1,0)),"")</f>
        <v/>
      </c>
      <c r="N8288" s="0" t="str">
        <f aca="false">IF(G8288=1,IF(COUNTIF(H$2:H8288,H8288)=1,COUNTIF($H:$H,H8288),""),"")</f>
        <v/>
      </c>
      <c r="O8288" s="0" t="str">
        <f aca="false">IF(G8288=1,IF(COUNTIF(I$2:I8288,I8288)=1,COUNTIF($I:$I,I8288),""),"")</f>
        <v/>
      </c>
      <c r="P8288" s="38" t="str">
        <f aca="false">IF(G8288=1,IF(COUNTIFS(C$2:C8288,C8288,G$2:G8288,1)=1,COUNTIFS($C:$C,C8288,$G:$G,1)+ROW()/10000000,""),"")</f>
        <v/>
      </c>
      <c r="Q8288" s="0" t="str">
        <f aca="false">IF(K8288=1,IF(COUNTIFS(C$2:C8288,C8288,K$2:K8288,1)=1,1,0),"")</f>
        <v/>
      </c>
      <c r="R8288" s="0" t="str">
        <f aca="false">IF(M8288=1,IF(COUNTIFS(C$2:C8288,C8288,M$2:M8288,1)=1,1,0),"")</f>
        <v/>
      </c>
      <c r="S8288" s="0" t="str">
        <f aca="false">IF(L8288=1,IF(COUNTIFS(C$2:C8288,C8288,L$2:L8288,1)=1,1,0),"")</f>
        <v/>
      </c>
      <c r="T8288" s="38" t="str">
        <f aca="false">IF(N8288="","",N8288+ROW()/10000000)</f>
        <v/>
      </c>
      <c r="U8288" s="0" t="str">
        <f aca="false">IF(G8288=1,IF(B8288="",1,0),"")</f>
        <v/>
      </c>
    </row>
    <row r="8289" customFormat="false" ht="15" hidden="false" customHeight="false" outlineLevel="0" collapsed="false">
      <c r="A8289" s="35"/>
      <c r="B8289" s="35"/>
      <c r="G8289" s="0" t="str">
        <f aca="false">IF(A8289="","",IF(AND(A8289&gt;=Debut,A8289&lt;Fin),1,0))</f>
        <v/>
      </c>
      <c r="H8289" s="0" t="str">
        <f aca="false">IF(G8289=1,INT(ROUND((A8289-Debut)*86400,0)/600),"")</f>
        <v/>
      </c>
      <c r="I8289" s="0" t="str">
        <f aca="false">IF(G8289=1,INT(ROUND((A8289-Debut)*86400,0)/3600),"")</f>
        <v/>
      </c>
      <c r="J8289" s="0" t="str">
        <f aca="false">IF(OR(A8289="",B8289=""),"",ROUND((B8289-A8289)*86400,0))</f>
        <v/>
      </c>
      <c r="K8289" s="37" t="str">
        <f aca="false">IF(G8289=1,IF(COUNTIFS($C:$C,C8289,$G:$G,1,$A:$A,"&gt;="&amp;(A8289-FenetreInterm/86400),$A:$A,"&lt;="&amp;A8289)&gt;=NbInterm,1,0),"")</f>
        <v/>
      </c>
      <c r="L8289" s="37" t="str">
        <f aca="false">IF(G8289=1,IF(B8289="",0,IF(J8289&lt;SeuilFugitive,1,0)),"")</f>
        <v/>
      </c>
      <c r="M8289" s="37" t="str">
        <f aca="false">IF(G8289=1,IF(B8289="",IF((Fin-A8289)*24&gt;SeuilFigee,1,0),IF(J8289&gt;SeuilFigee*3600,1,0)),"")</f>
        <v/>
      </c>
      <c r="N8289" s="0" t="str">
        <f aca="false">IF(G8289=1,IF(COUNTIF(H$2:H8289,H8289)=1,COUNTIF($H:$H,H8289),""),"")</f>
        <v/>
      </c>
      <c r="O8289" s="0" t="str">
        <f aca="false">IF(G8289=1,IF(COUNTIF(I$2:I8289,I8289)=1,COUNTIF($I:$I,I8289),""),"")</f>
        <v/>
      </c>
      <c r="P8289" s="38" t="str">
        <f aca="false">IF(G8289=1,IF(COUNTIFS(C$2:C8289,C8289,G$2:G8289,1)=1,COUNTIFS($C:$C,C8289,$G:$G,1)+ROW()/10000000,""),"")</f>
        <v/>
      </c>
      <c r="Q8289" s="0" t="str">
        <f aca="false">IF(K8289=1,IF(COUNTIFS(C$2:C8289,C8289,K$2:K8289,1)=1,1,0),"")</f>
        <v/>
      </c>
      <c r="R8289" s="0" t="str">
        <f aca="false">IF(M8289=1,IF(COUNTIFS(C$2:C8289,C8289,M$2:M8289,1)=1,1,0),"")</f>
        <v/>
      </c>
      <c r="S8289" s="0" t="str">
        <f aca="false">IF(L8289=1,IF(COUNTIFS(C$2:C8289,C8289,L$2:L8289,1)=1,1,0),"")</f>
        <v/>
      </c>
      <c r="T8289" s="38" t="str">
        <f aca="false">IF(N8289="","",N8289+ROW()/10000000)</f>
        <v/>
      </c>
      <c r="U8289" s="0" t="str">
        <f aca="false">IF(G8289=1,IF(B8289="",1,0),"")</f>
        <v/>
      </c>
    </row>
    <row r="8290" customFormat="false" ht="15" hidden="false" customHeight="false" outlineLevel="0" collapsed="false">
      <c r="A8290" s="35"/>
      <c r="B8290" s="35"/>
      <c r="G8290" s="0" t="str">
        <f aca="false">IF(A8290="","",IF(AND(A8290&gt;=Debut,A8290&lt;Fin),1,0))</f>
        <v/>
      </c>
      <c r="H8290" s="0" t="str">
        <f aca="false">IF(G8290=1,INT(ROUND((A8290-Debut)*86400,0)/600),"")</f>
        <v/>
      </c>
      <c r="I8290" s="0" t="str">
        <f aca="false">IF(G8290=1,INT(ROUND((A8290-Debut)*86400,0)/3600),"")</f>
        <v/>
      </c>
      <c r="J8290" s="0" t="str">
        <f aca="false">IF(OR(A8290="",B8290=""),"",ROUND((B8290-A8290)*86400,0))</f>
        <v/>
      </c>
      <c r="K8290" s="37" t="str">
        <f aca="false">IF(G8290=1,IF(COUNTIFS($C:$C,C8290,$G:$G,1,$A:$A,"&gt;="&amp;(A8290-FenetreInterm/86400),$A:$A,"&lt;="&amp;A8290)&gt;=NbInterm,1,0),"")</f>
        <v/>
      </c>
      <c r="L8290" s="37" t="str">
        <f aca="false">IF(G8290=1,IF(B8290="",0,IF(J8290&lt;SeuilFugitive,1,0)),"")</f>
        <v/>
      </c>
      <c r="M8290" s="37" t="str">
        <f aca="false">IF(G8290=1,IF(B8290="",IF((Fin-A8290)*24&gt;SeuilFigee,1,0),IF(J8290&gt;SeuilFigee*3600,1,0)),"")</f>
        <v/>
      </c>
      <c r="N8290" s="0" t="str">
        <f aca="false">IF(G8290=1,IF(COUNTIF(H$2:H8290,H8290)=1,COUNTIF($H:$H,H8290),""),"")</f>
        <v/>
      </c>
      <c r="O8290" s="0" t="str">
        <f aca="false">IF(G8290=1,IF(COUNTIF(I$2:I8290,I8290)=1,COUNTIF($I:$I,I8290),""),"")</f>
        <v/>
      </c>
      <c r="P8290" s="38" t="str">
        <f aca="false">IF(G8290=1,IF(COUNTIFS(C$2:C8290,C8290,G$2:G8290,1)=1,COUNTIFS($C:$C,C8290,$G:$G,1)+ROW()/10000000,""),"")</f>
        <v/>
      </c>
      <c r="Q8290" s="0" t="str">
        <f aca="false">IF(K8290=1,IF(COUNTIFS(C$2:C8290,C8290,K$2:K8290,1)=1,1,0),"")</f>
        <v/>
      </c>
      <c r="R8290" s="0" t="str">
        <f aca="false">IF(M8290=1,IF(COUNTIFS(C$2:C8290,C8290,M$2:M8290,1)=1,1,0),"")</f>
        <v/>
      </c>
      <c r="S8290" s="0" t="str">
        <f aca="false">IF(L8290=1,IF(COUNTIFS(C$2:C8290,C8290,L$2:L8290,1)=1,1,0),"")</f>
        <v/>
      </c>
      <c r="T8290" s="38" t="str">
        <f aca="false">IF(N8290="","",N8290+ROW()/10000000)</f>
        <v/>
      </c>
      <c r="U8290" s="0" t="str">
        <f aca="false">IF(G8290=1,IF(B8290="",1,0),"")</f>
        <v/>
      </c>
    </row>
    <row r="8291" customFormat="false" ht="15" hidden="false" customHeight="false" outlineLevel="0" collapsed="false">
      <c r="A8291" s="35"/>
      <c r="B8291" s="35"/>
      <c r="G8291" s="0" t="str">
        <f aca="false">IF(A8291="","",IF(AND(A8291&gt;=Debut,A8291&lt;Fin),1,0))</f>
        <v/>
      </c>
      <c r="H8291" s="0" t="str">
        <f aca="false">IF(G8291=1,INT(ROUND((A8291-Debut)*86400,0)/600),"")</f>
        <v/>
      </c>
      <c r="I8291" s="0" t="str">
        <f aca="false">IF(G8291=1,INT(ROUND((A8291-Debut)*86400,0)/3600),"")</f>
        <v/>
      </c>
      <c r="J8291" s="0" t="str">
        <f aca="false">IF(OR(A8291="",B8291=""),"",ROUND((B8291-A8291)*86400,0))</f>
        <v/>
      </c>
      <c r="K8291" s="37" t="str">
        <f aca="false">IF(G8291=1,IF(COUNTIFS($C:$C,C8291,$G:$G,1,$A:$A,"&gt;="&amp;(A8291-FenetreInterm/86400),$A:$A,"&lt;="&amp;A8291)&gt;=NbInterm,1,0),"")</f>
        <v/>
      </c>
      <c r="L8291" s="37" t="str">
        <f aca="false">IF(G8291=1,IF(B8291="",0,IF(J8291&lt;SeuilFugitive,1,0)),"")</f>
        <v/>
      </c>
      <c r="M8291" s="37" t="str">
        <f aca="false">IF(G8291=1,IF(B8291="",IF((Fin-A8291)*24&gt;SeuilFigee,1,0),IF(J8291&gt;SeuilFigee*3600,1,0)),"")</f>
        <v/>
      </c>
      <c r="N8291" s="0" t="str">
        <f aca="false">IF(G8291=1,IF(COUNTIF(H$2:H8291,H8291)=1,COUNTIF($H:$H,H8291),""),"")</f>
        <v/>
      </c>
      <c r="O8291" s="0" t="str">
        <f aca="false">IF(G8291=1,IF(COUNTIF(I$2:I8291,I8291)=1,COUNTIF($I:$I,I8291),""),"")</f>
        <v/>
      </c>
      <c r="P8291" s="38" t="str">
        <f aca="false">IF(G8291=1,IF(COUNTIFS(C$2:C8291,C8291,G$2:G8291,1)=1,COUNTIFS($C:$C,C8291,$G:$G,1)+ROW()/10000000,""),"")</f>
        <v/>
      </c>
      <c r="Q8291" s="0" t="str">
        <f aca="false">IF(K8291=1,IF(COUNTIFS(C$2:C8291,C8291,K$2:K8291,1)=1,1,0),"")</f>
        <v/>
      </c>
      <c r="R8291" s="0" t="str">
        <f aca="false">IF(M8291=1,IF(COUNTIFS(C$2:C8291,C8291,M$2:M8291,1)=1,1,0),"")</f>
        <v/>
      </c>
      <c r="S8291" s="0" t="str">
        <f aca="false">IF(L8291=1,IF(COUNTIFS(C$2:C8291,C8291,L$2:L8291,1)=1,1,0),"")</f>
        <v/>
      </c>
      <c r="T8291" s="38" t="str">
        <f aca="false">IF(N8291="","",N8291+ROW()/10000000)</f>
        <v/>
      </c>
      <c r="U8291" s="0" t="str">
        <f aca="false">IF(G8291=1,IF(B8291="",1,0),"")</f>
        <v/>
      </c>
    </row>
    <row r="8292" customFormat="false" ht="15" hidden="false" customHeight="false" outlineLevel="0" collapsed="false">
      <c r="A8292" s="35"/>
      <c r="B8292" s="35"/>
      <c r="G8292" s="0" t="str">
        <f aca="false">IF(A8292="","",IF(AND(A8292&gt;=Debut,A8292&lt;Fin),1,0))</f>
        <v/>
      </c>
      <c r="H8292" s="0" t="str">
        <f aca="false">IF(G8292=1,INT(ROUND((A8292-Debut)*86400,0)/600),"")</f>
        <v/>
      </c>
      <c r="I8292" s="0" t="str">
        <f aca="false">IF(G8292=1,INT(ROUND((A8292-Debut)*86400,0)/3600),"")</f>
        <v/>
      </c>
      <c r="J8292" s="0" t="str">
        <f aca="false">IF(OR(A8292="",B8292=""),"",ROUND((B8292-A8292)*86400,0))</f>
        <v/>
      </c>
      <c r="K8292" s="37" t="str">
        <f aca="false">IF(G8292=1,IF(COUNTIFS($C:$C,C8292,$G:$G,1,$A:$A,"&gt;="&amp;(A8292-FenetreInterm/86400),$A:$A,"&lt;="&amp;A8292)&gt;=NbInterm,1,0),"")</f>
        <v/>
      </c>
      <c r="L8292" s="37" t="str">
        <f aca="false">IF(G8292=1,IF(B8292="",0,IF(J8292&lt;SeuilFugitive,1,0)),"")</f>
        <v/>
      </c>
      <c r="M8292" s="37" t="str">
        <f aca="false">IF(G8292=1,IF(B8292="",IF((Fin-A8292)*24&gt;SeuilFigee,1,0),IF(J8292&gt;SeuilFigee*3600,1,0)),"")</f>
        <v/>
      </c>
      <c r="N8292" s="0" t="str">
        <f aca="false">IF(G8292=1,IF(COUNTIF(H$2:H8292,H8292)=1,COUNTIF($H:$H,H8292),""),"")</f>
        <v/>
      </c>
      <c r="O8292" s="0" t="str">
        <f aca="false">IF(G8292=1,IF(COUNTIF(I$2:I8292,I8292)=1,COUNTIF($I:$I,I8292),""),"")</f>
        <v/>
      </c>
      <c r="P8292" s="38" t="str">
        <f aca="false">IF(G8292=1,IF(COUNTIFS(C$2:C8292,C8292,G$2:G8292,1)=1,COUNTIFS($C:$C,C8292,$G:$G,1)+ROW()/10000000,""),"")</f>
        <v/>
      </c>
      <c r="Q8292" s="0" t="str">
        <f aca="false">IF(K8292=1,IF(COUNTIFS(C$2:C8292,C8292,K$2:K8292,1)=1,1,0),"")</f>
        <v/>
      </c>
      <c r="R8292" s="0" t="str">
        <f aca="false">IF(M8292=1,IF(COUNTIFS(C$2:C8292,C8292,M$2:M8292,1)=1,1,0),"")</f>
        <v/>
      </c>
      <c r="S8292" s="0" t="str">
        <f aca="false">IF(L8292=1,IF(COUNTIFS(C$2:C8292,C8292,L$2:L8292,1)=1,1,0),"")</f>
        <v/>
      </c>
      <c r="T8292" s="38" t="str">
        <f aca="false">IF(N8292="","",N8292+ROW()/10000000)</f>
        <v/>
      </c>
      <c r="U8292" s="0" t="str">
        <f aca="false">IF(G8292=1,IF(B8292="",1,0),"")</f>
        <v/>
      </c>
    </row>
    <row r="8293" customFormat="false" ht="15" hidden="false" customHeight="false" outlineLevel="0" collapsed="false">
      <c r="A8293" s="35"/>
      <c r="B8293" s="35"/>
      <c r="G8293" s="0" t="str">
        <f aca="false">IF(A8293="","",IF(AND(A8293&gt;=Debut,A8293&lt;Fin),1,0))</f>
        <v/>
      </c>
      <c r="H8293" s="0" t="str">
        <f aca="false">IF(G8293=1,INT(ROUND((A8293-Debut)*86400,0)/600),"")</f>
        <v/>
      </c>
      <c r="I8293" s="0" t="str">
        <f aca="false">IF(G8293=1,INT(ROUND((A8293-Debut)*86400,0)/3600),"")</f>
        <v/>
      </c>
      <c r="J8293" s="0" t="str">
        <f aca="false">IF(OR(A8293="",B8293=""),"",ROUND((B8293-A8293)*86400,0))</f>
        <v/>
      </c>
      <c r="K8293" s="37" t="str">
        <f aca="false">IF(G8293=1,IF(COUNTIFS($C:$C,C8293,$G:$G,1,$A:$A,"&gt;="&amp;(A8293-FenetreInterm/86400),$A:$A,"&lt;="&amp;A8293)&gt;=NbInterm,1,0),"")</f>
        <v/>
      </c>
      <c r="L8293" s="37" t="str">
        <f aca="false">IF(G8293=1,IF(B8293="",0,IF(J8293&lt;SeuilFugitive,1,0)),"")</f>
        <v/>
      </c>
      <c r="M8293" s="37" t="str">
        <f aca="false">IF(G8293=1,IF(B8293="",IF((Fin-A8293)*24&gt;SeuilFigee,1,0),IF(J8293&gt;SeuilFigee*3600,1,0)),"")</f>
        <v/>
      </c>
      <c r="N8293" s="0" t="str">
        <f aca="false">IF(G8293=1,IF(COUNTIF(H$2:H8293,H8293)=1,COUNTIF($H:$H,H8293),""),"")</f>
        <v/>
      </c>
      <c r="O8293" s="0" t="str">
        <f aca="false">IF(G8293=1,IF(COUNTIF(I$2:I8293,I8293)=1,COUNTIF($I:$I,I8293),""),"")</f>
        <v/>
      </c>
      <c r="P8293" s="38" t="str">
        <f aca="false">IF(G8293=1,IF(COUNTIFS(C$2:C8293,C8293,G$2:G8293,1)=1,COUNTIFS($C:$C,C8293,$G:$G,1)+ROW()/10000000,""),"")</f>
        <v/>
      </c>
      <c r="Q8293" s="0" t="str">
        <f aca="false">IF(K8293=1,IF(COUNTIFS(C$2:C8293,C8293,K$2:K8293,1)=1,1,0),"")</f>
        <v/>
      </c>
      <c r="R8293" s="0" t="str">
        <f aca="false">IF(M8293=1,IF(COUNTIFS(C$2:C8293,C8293,M$2:M8293,1)=1,1,0),"")</f>
        <v/>
      </c>
      <c r="S8293" s="0" t="str">
        <f aca="false">IF(L8293=1,IF(COUNTIFS(C$2:C8293,C8293,L$2:L8293,1)=1,1,0),"")</f>
        <v/>
      </c>
      <c r="T8293" s="38" t="str">
        <f aca="false">IF(N8293="","",N8293+ROW()/10000000)</f>
        <v/>
      </c>
      <c r="U8293" s="0" t="str">
        <f aca="false">IF(G8293=1,IF(B8293="",1,0),"")</f>
        <v/>
      </c>
    </row>
    <row r="8294" customFormat="false" ht="15" hidden="false" customHeight="false" outlineLevel="0" collapsed="false">
      <c r="A8294" s="35"/>
      <c r="B8294" s="35"/>
      <c r="G8294" s="0" t="str">
        <f aca="false">IF(A8294="","",IF(AND(A8294&gt;=Debut,A8294&lt;Fin),1,0))</f>
        <v/>
      </c>
      <c r="H8294" s="0" t="str">
        <f aca="false">IF(G8294=1,INT(ROUND((A8294-Debut)*86400,0)/600),"")</f>
        <v/>
      </c>
      <c r="I8294" s="0" t="str">
        <f aca="false">IF(G8294=1,INT(ROUND((A8294-Debut)*86400,0)/3600),"")</f>
        <v/>
      </c>
      <c r="J8294" s="0" t="str">
        <f aca="false">IF(OR(A8294="",B8294=""),"",ROUND((B8294-A8294)*86400,0))</f>
        <v/>
      </c>
      <c r="K8294" s="37" t="str">
        <f aca="false">IF(G8294=1,IF(COUNTIFS($C:$C,C8294,$G:$G,1,$A:$A,"&gt;="&amp;(A8294-FenetreInterm/86400),$A:$A,"&lt;="&amp;A8294)&gt;=NbInterm,1,0),"")</f>
        <v/>
      </c>
      <c r="L8294" s="37" t="str">
        <f aca="false">IF(G8294=1,IF(B8294="",0,IF(J8294&lt;SeuilFugitive,1,0)),"")</f>
        <v/>
      </c>
      <c r="M8294" s="37" t="str">
        <f aca="false">IF(G8294=1,IF(B8294="",IF((Fin-A8294)*24&gt;SeuilFigee,1,0),IF(J8294&gt;SeuilFigee*3600,1,0)),"")</f>
        <v/>
      </c>
      <c r="N8294" s="0" t="str">
        <f aca="false">IF(G8294=1,IF(COUNTIF(H$2:H8294,H8294)=1,COUNTIF($H:$H,H8294),""),"")</f>
        <v/>
      </c>
      <c r="O8294" s="0" t="str">
        <f aca="false">IF(G8294=1,IF(COUNTIF(I$2:I8294,I8294)=1,COUNTIF($I:$I,I8294),""),"")</f>
        <v/>
      </c>
      <c r="P8294" s="38" t="str">
        <f aca="false">IF(G8294=1,IF(COUNTIFS(C$2:C8294,C8294,G$2:G8294,1)=1,COUNTIFS($C:$C,C8294,$G:$G,1)+ROW()/10000000,""),"")</f>
        <v/>
      </c>
      <c r="Q8294" s="0" t="str">
        <f aca="false">IF(K8294=1,IF(COUNTIFS(C$2:C8294,C8294,K$2:K8294,1)=1,1,0),"")</f>
        <v/>
      </c>
      <c r="R8294" s="0" t="str">
        <f aca="false">IF(M8294=1,IF(COUNTIFS(C$2:C8294,C8294,M$2:M8294,1)=1,1,0),"")</f>
        <v/>
      </c>
      <c r="S8294" s="0" t="str">
        <f aca="false">IF(L8294=1,IF(COUNTIFS(C$2:C8294,C8294,L$2:L8294,1)=1,1,0),"")</f>
        <v/>
      </c>
      <c r="T8294" s="38" t="str">
        <f aca="false">IF(N8294="","",N8294+ROW()/10000000)</f>
        <v/>
      </c>
      <c r="U8294" s="0" t="str">
        <f aca="false">IF(G8294=1,IF(B8294="",1,0),"")</f>
        <v/>
      </c>
    </row>
    <row r="8295" customFormat="false" ht="15" hidden="false" customHeight="false" outlineLevel="0" collapsed="false">
      <c r="A8295" s="35"/>
      <c r="B8295" s="35"/>
      <c r="G8295" s="0" t="str">
        <f aca="false">IF(A8295="","",IF(AND(A8295&gt;=Debut,A8295&lt;Fin),1,0))</f>
        <v/>
      </c>
      <c r="H8295" s="0" t="str">
        <f aca="false">IF(G8295=1,INT(ROUND((A8295-Debut)*86400,0)/600),"")</f>
        <v/>
      </c>
      <c r="I8295" s="0" t="str">
        <f aca="false">IF(G8295=1,INT(ROUND((A8295-Debut)*86400,0)/3600),"")</f>
        <v/>
      </c>
      <c r="J8295" s="0" t="str">
        <f aca="false">IF(OR(A8295="",B8295=""),"",ROUND((B8295-A8295)*86400,0))</f>
        <v/>
      </c>
      <c r="K8295" s="37" t="str">
        <f aca="false">IF(G8295=1,IF(COUNTIFS($C:$C,C8295,$G:$G,1,$A:$A,"&gt;="&amp;(A8295-FenetreInterm/86400),$A:$A,"&lt;="&amp;A8295)&gt;=NbInterm,1,0),"")</f>
        <v/>
      </c>
      <c r="L8295" s="37" t="str">
        <f aca="false">IF(G8295=1,IF(B8295="",0,IF(J8295&lt;SeuilFugitive,1,0)),"")</f>
        <v/>
      </c>
      <c r="M8295" s="37" t="str">
        <f aca="false">IF(G8295=1,IF(B8295="",IF((Fin-A8295)*24&gt;SeuilFigee,1,0),IF(J8295&gt;SeuilFigee*3600,1,0)),"")</f>
        <v/>
      </c>
      <c r="N8295" s="0" t="str">
        <f aca="false">IF(G8295=1,IF(COUNTIF(H$2:H8295,H8295)=1,COUNTIF($H:$H,H8295),""),"")</f>
        <v/>
      </c>
      <c r="O8295" s="0" t="str">
        <f aca="false">IF(G8295=1,IF(COUNTIF(I$2:I8295,I8295)=1,COUNTIF($I:$I,I8295),""),"")</f>
        <v/>
      </c>
      <c r="P8295" s="38" t="str">
        <f aca="false">IF(G8295=1,IF(COUNTIFS(C$2:C8295,C8295,G$2:G8295,1)=1,COUNTIFS($C:$C,C8295,$G:$G,1)+ROW()/10000000,""),"")</f>
        <v/>
      </c>
      <c r="Q8295" s="0" t="str">
        <f aca="false">IF(K8295=1,IF(COUNTIFS(C$2:C8295,C8295,K$2:K8295,1)=1,1,0),"")</f>
        <v/>
      </c>
      <c r="R8295" s="0" t="str">
        <f aca="false">IF(M8295=1,IF(COUNTIFS(C$2:C8295,C8295,M$2:M8295,1)=1,1,0),"")</f>
        <v/>
      </c>
      <c r="S8295" s="0" t="str">
        <f aca="false">IF(L8295=1,IF(COUNTIFS(C$2:C8295,C8295,L$2:L8295,1)=1,1,0),"")</f>
        <v/>
      </c>
      <c r="T8295" s="38" t="str">
        <f aca="false">IF(N8295="","",N8295+ROW()/10000000)</f>
        <v/>
      </c>
      <c r="U8295" s="0" t="str">
        <f aca="false">IF(G8295=1,IF(B8295="",1,0),"")</f>
        <v/>
      </c>
    </row>
    <row r="8296" customFormat="false" ht="15" hidden="false" customHeight="false" outlineLevel="0" collapsed="false">
      <c r="A8296" s="35"/>
      <c r="B8296" s="35"/>
      <c r="G8296" s="0" t="str">
        <f aca="false">IF(A8296="","",IF(AND(A8296&gt;=Debut,A8296&lt;Fin),1,0))</f>
        <v/>
      </c>
      <c r="H8296" s="0" t="str">
        <f aca="false">IF(G8296=1,INT(ROUND((A8296-Debut)*86400,0)/600),"")</f>
        <v/>
      </c>
      <c r="I8296" s="0" t="str">
        <f aca="false">IF(G8296=1,INT(ROUND((A8296-Debut)*86400,0)/3600),"")</f>
        <v/>
      </c>
      <c r="J8296" s="0" t="str">
        <f aca="false">IF(OR(A8296="",B8296=""),"",ROUND((B8296-A8296)*86400,0))</f>
        <v/>
      </c>
      <c r="K8296" s="37" t="str">
        <f aca="false">IF(G8296=1,IF(COUNTIFS($C:$C,C8296,$G:$G,1,$A:$A,"&gt;="&amp;(A8296-FenetreInterm/86400),$A:$A,"&lt;="&amp;A8296)&gt;=NbInterm,1,0),"")</f>
        <v/>
      </c>
      <c r="L8296" s="37" t="str">
        <f aca="false">IF(G8296=1,IF(B8296="",0,IF(J8296&lt;SeuilFugitive,1,0)),"")</f>
        <v/>
      </c>
      <c r="M8296" s="37" t="str">
        <f aca="false">IF(G8296=1,IF(B8296="",IF((Fin-A8296)*24&gt;SeuilFigee,1,0),IF(J8296&gt;SeuilFigee*3600,1,0)),"")</f>
        <v/>
      </c>
      <c r="N8296" s="0" t="str">
        <f aca="false">IF(G8296=1,IF(COUNTIF(H$2:H8296,H8296)=1,COUNTIF($H:$H,H8296),""),"")</f>
        <v/>
      </c>
      <c r="O8296" s="0" t="str">
        <f aca="false">IF(G8296=1,IF(COUNTIF(I$2:I8296,I8296)=1,COUNTIF($I:$I,I8296),""),"")</f>
        <v/>
      </c>
      <c r="P8296" s="38" t="str">
        <f aca="false">IF(G8296=1,IF(COUNTIFS(C$2:C8296,C8296,G$2:G8296,1)=1,COUNTIFS($C:$C,C8296,$G:$G,1)+ROW()/10000000,""),"")</f>
        <v/>
      </c>
      <c r="Q8296" s="0" t="str">
        <f aca="false">IF(K8296=1,IF(COUNTIFS(C$2:C8296,C8296,K$2:K8296,1)=1,1,0),"")</f>
        <v/>
      </c>
      <c r="R8296" s="0" t="str">
        <f aca="false">IF(M8296=1,IF(COUNTIFS(C$2:C8296,C8296,M$2:M8296,1)=1,1,0),"")</f>
        <v/>
      </c>
      <c r="S8296" s="0" t="str">
        <f aca="false">IF(L8296=1,IF(COUNTIFS(C$2:C8296,C8296,L$2:L8296,1)=1,1,0),"")</f>
        <v/>
      </c>
      <c r="T8296" s="38" t="str">
        <f aca="false">IF(N8296="","",N8296+ROW()/10000000)</f>
        <v/>
      </c>
      <c r="U8296" s="0" t="str">
        <f aca="false">IF(G8296=1,IF(B8296="",1,0),"")</f>
        <v/>
      </c>
    </row>
    <row r="8297" customFormat="false" ht="15" hidden="false" customHeight="false" outlineLevel="0" collapsed="false">
      <c r="A8297" s="35"/>
      <c r="B8297" s="35"/>
      <c r="G8297" s="0" t="str">
        <f aca="false">IF(A8297="","",IF(AND(A8297&gt;=Debut,A8297&lt;Fin),1,0))</f>
        <v/>
      </c>
      <c r="H8297" s="0" t="str">
        <f aca="false">IF(G8297=1,INT(ROUND((A8297-Debut)*86400,0)/600),"")</f>
        <v/>
      </c>
      <c r="I8297" s="0" t="str">
        <f aca="false">IF(G8297=1,INT(ROUND((A8297-Debut)*86400,0)/3600),"")</f>
        <v/>
      </c>
      <c r="J8297" s="0" t="str">
        <f aca="false">IF(OR(A8297="",B8297=""),"",ROUND((B8297-A8297)*86400,0))</f>
        <v/>
      </c>
      <c r="K8297" s="37" t="str">
        <f aca="false">IF(G8297=1,IF(COUNTIFS($C:$C,C8297,$G:$G,1,$A:$A,"&gt;="&amp;(A8297-FenetreInterm/86400),$A:$A,"&lt;="&amp;A8297)&gt;=NbInterm,1,0),"")</f>
        <v/>
      </c>
      <c r="L8297" s="37" t="str">
        <f aca="false">IF(G8297=1,IF(B8297="",0,IF(J8297&lt;SeuilFugitive,1,0)),"")</f>
        <v/>
      </c>
      <c r="M8297" s="37" t="str">
        <f aca="false">IF(G8297=1,IF(B8297="",IF((Fin-A8297)*24&gt;SeuilFigee,1,0),IF(J8297&gt;SeuilFigee*3600,1,0)),"")</f>
        <v/>
      </c>
      <c r="N8297" s="0" t="str">
        <f aca="false">IF(G8297=1,IF(COUNTIF(H$2:H8297,H8297)=1,COUNTIF($H:$H,H8297),""),"")</f>
        <v/>
      </c>
      <c r="O8297" s="0" t="str">
        <f aca="false">IF(G8297=1,IF(COUNTIF(I$2:I8297,I8297)=1,COUNTIF($I:$I,I8297),""),"")</f>
        <v/>
      </c>
      <c r="P8297" s="38" t="str">
        <f aca="false">IF(G8297=1,IF(COUNTIFS(C$2:C8297,C8297,G$2:G8297,1)=1,COUNTIFS($C:$C,C8297,$G:$G,1)+ROW()/10000000,""),"")</f>
        <v/>
      </c>
      <c r="Q8297" s="0" t="str">
        <f aca="false">IF(K8297=1,IF(COUNTIFS(C$2:C8297,C8297,K$2:K8297,1)=1,1,0),"")</f>
        <v/>
      </c>
      <c r="R8297" s="0" t="str">
        <f aca="false">IF(M8297=1,IF(COUNTIFS(C$2:C8297,C8297,M$2:M8297,1)=1,1,0),"")</f>
        <v/>
      </c>
      <c r="S8297" s="0" t="str">
        <f aca="false">IF(L8297=1,IF(COUNTIFS(C$2:C8297,C8297,L$2:L8297,1)=1,1,0),"")</f>
        <v/>
      </c>
      <c r="T8297" s="38" t="str">
        <f aca="false">IF(N8297="","",N8297+ROW()/10000000)</f>
        <v/>
      </c>
      <c r="U8297" s="0" t="str">
        <f aca="false">IF(G8297=1,IF(B8297="",1,0),"")</f>
        <v/>
      </c>
    </row>
    <row r="8298" customFormat="false" ht="15" hidden="false" customHeight="false" outlineLevel="0" collapsed="false">
      <c r="A8298" s="35"/>
      <c r="B8298" s="35"/>
      <c r="G8298" s="0" t="str">
        <f aca="false">IF(A8298="","",IF(AND(A8298&gt;=Debut,A8298&lt;Fin),1,0))</f>
        <v/>
      </c>
      <c r="H8298" s="0" t="str">
        <f aca="false">IF(G8298=1,INT(ROUND((A8298-Debut)*86400,0)/600),"")</f>
        <v/>
      </c>
      <c r="I8298" s="0" t="str">
        <f aca="false">IF(G8298=1,INT(ROUND((A8298-Debut)*86400,0)/3600),"")</f>
        <v/>
      </c>
      <c r="J8298" s="0" t="str">
        <f aca="false">IF(OR(A8298="",B8298=""),"",ROUND((B8298-A8298)*86400,0))</f>
        <v/>
      </c>
      <c r="K8298" s="37" t="str">
        <f aca="false">IF(G8298=1,IF(COUNTIFS($C:$C,C8298,$G:$G,1,$A:$A,"&gt;="&amp;(A8298-FenetreInterm/86400),$A:$A,"&lt;="&amp;A8298)&gt;=NbInterm,1,0),"")</f>
        <v/>
      </c>
      <c r="L8298" s="37" t="str">
        <f aca="false">IF(G8298=1,IF(B8298="",0,IF(J8298&lt;SeuilFugitive,1,0)),"")</f>
        <v/>
      </c>
      <c r="M8298" s="37" t="str">
        <f aca="false">IF(G8298=1,IF(B8298="",IF((Fin-A8298)*24&gt;SeuilFigee,1,0),IF(J8298&gt;SeuilFigee*3600,1,0)),"")</f>
        <v/>
      </c>
      <c r="N8298" s="0" t="str">
        <f aca="false">IF(G8298=1,IF(COUNTIF(H$2:H8298,H8298)=1,COUNTIF($H:$H,H8298),""),"")</f>
        <v/>
      </c>
      <c r="O8298" s="0" t="str">
        <f aca="false">IF(G8298=1,IF(COUNTIF(I$2:I8298,I8298)=1,COUNTIF($I:$I,I8298),""),"")</f>
        <v/>
      </c>
      <c r="P8298" s="38" t="str">
        <f aca="false">IF(G8298=1,IF(COUNTIFS(C$2:C8298,C8298,G$2:G8298,1)=1,COUNTIFS($C:$C,C8298,$G:$G,1)+ROW()/10000000,""),"")</f>
        <v/>
      </c>
      <c r="Q8298" s="0" t="str">
        <f aca="false">IF(K8298=1,IF(COUNTIFS(C$2:C8298,C8298,K$2:K8298,1)=1,1,0),"")</f>
        <v/>
      </c>
      <c r="R8298" s="0" t="str">
        <f aca="false">IF(M8298=1,IF(COUNTIFS(C$2:C8298,C8298,M$2:M8298,1)=1,1,0),"")</f>
        <v/>
      </c>
      <c r="S8298" s="0" t="str">
        <f aca="false">IF(L8298=1,IF(COUNTIFS(C$2:C8298,C8298,L$2:L8298,1)=1,1,0),"")</f>
        <v/>
      </c>
      <c r="T8298" s="38" t="str">
        <f aca="false">IF(N8298="","",N8298+ROW()/10000000)</f>
        <v/>
      </c>
      <c r="U8298" s="0" t="str">
        <f aca="false">IF(G8298=1,IF(B8298="",1,0),"")</f>
        <v/>
      </c>
    </row>
    <row r="8299" customFormat="false" ht="15" hidden="false" customHeight="false" outlineLevel="0" collapsed="false">
      <c r="A8299" s="35"/>
      <c r="B8299" s="35"/>
      <c r="G8299" s="0" t="str">
        <f aca="false">IF(A8299="","",IF(AND(A8299&gt;=Debut,A8299&lt;Fin),1,0))</f>
        <v/>
      </c>
      <c r="H8299" s="0" t="str">
        <f aca="false">IF(G8299=1,INT(ROUND((A8299-Debut)*86400,0)/600),"")</f>
        <v/>
      </c>
      <c r="I8299" s="0" t="str">
        <f aca="false">IF(G8299=1,INT(ROUND((A8299-Debut)*86400,0)/3600),"")</f>
        <v/>
      </c>
      <c r="J8299" s="0" t="str">
        <f aca="false">IF(OR(A8299="",B8299=""),"",ROUND((B8299-A8299)*86400,0))</f>
        <v/>
      </c>
      <c r="K8299" s="37" t="str">
        <f aca="false">IF(G8299=1,IF(COUNTIFS($C:$C,C8299,$G:$G,1,$A:$A,"&gt;="&amp;(A8299-FenetreInterm/86400),$A:$A,"&lt;="&amp;A8299)&gt;=NbInterm,1,0),"")</f>
        <v/>
      </c>
      <c r="L8299" s="37" t="str">
        <f aca="false">IF(G8299=1,IF(B8299="",0,IF(J8299&lt;SeuilFugitive,1,0)),"")</f>
        <v/>
      </c>
      <c r="M8299" s="37" t="str">
        <f aca="false">IF(G8299=1,IF(B8299="",IF((Fin-A8299)*24&gt;SeuilFigee,1,0),IF(J8299&gt;SeuilFigee*3600,1,0)),"")</f>
        <v/>
      </c>
      <c r="N8299" s="0" t="str">
        <f aca="false">IF(G8299=1,IF(COUNTIF(H$2:H8299,H8299)=1,COUNTIF($H:$H,H8299),""),"")</f>
        <v/>
      </c>
      <c r="O8299" s="0" t="str">
        <f aca="false">IF(G8299=1,IF(COUNTIF(I$2:I8299,I8299)=1,COUNTIF($I:$I,I8299),""),"")</f>
        <v/>
      </c>
      <c r="P8299" s="38" t="str">
        <f aca="false">IF(G8299=1,IF(COUNTIFS(C$2:C8299,C8299,G$2:G8299,1)=1,COUNTIFS($C:$C,C8299,$G:$G,1)+ROW()/10000000,""),"")</f>
        <v/>
      </c>
      <c r="Q8299" s="0" t="str">
        <f aca="false">IF(K8299=1,IF(COUNTIFS(C$2:C8299,C8299,K$2:K8299,1)=1,1,0),"")</f>
        <v/>
      </c>
      <c r="R8299" s="0" t="str">
        <f aca="false">IF(M8299=1,IF(COUNTIFS(C$2:C8299,C8299,M$2:M8299,1)=1,1,0),"")</f>
        <v/>
      </c>
      <c r="S8299" s="0" t="str">
        <f aca="false">IF(L8299=1,IF(COUNTIFS(C$2:C8299,C8299,L$2:L8299,1)=1,1,0),"")</f>
        <v/>
      </c>
      <c r="T8299" s="38" t="str">
        <f aca="false">IF(N8299="","",N8299+ROW()/10000000)</f>
        <v/>
      </c>
      <c r="U8299" s="0" t="str">
        <f aca="false">IF(G8299=1,IF(B8299="",1,0),"")</f>
        <v/>
      </c>
    </row>
    <row r="8300" customFormat="false" ht="15" hidden="false" customHeight="false" outlineLevel="0" collapsed="false">
      <c r="A8300" s="35"/>
      <c r="B8300" s="35"/>
      <c r="G8300" s="0" t="str">
        <f aca="false">IF(A8300="","",IF(AND(A8300&gt;=Debut,A8300&lt;Fin),1,0))</f>
        <v/>
      </c>
      <c r="H8300" s="0" t="str">
        <f aca="false">IF(G8300=1,INT(ROUND((A8300-Debut)*86400,0)/600),"")</f>
        <v/>
      </c>
      <c r="I8300" s="0" t="str">
        <f aca="false">IF(G8300=1,INT(ROUND((A8300-Debut)*86400,0)/3600),"")</f>
        <v/>
      </c>
      <c r="J8300" s="0" t="str">
        <f aca="false">IF(OR(A8300="",B8300=""),"",ROUND((B8300-A8300)*86400,0))</f>
        <v/>
      </c>
      <c r="K8300" s="37" t="str">
        <f aca="false">IF(G8300=1,IF(COUNTIFS($C:$C,C8300,$G:$G,1,$A:$A,"&gt;="&amp;(A8300-FenetreInterm/86400),$A:$A,"&lt;="&amp;A8300)&gt;=NbInterm,1,0),"")</f>
        <v/>
      </c>
      <c r="L8300" s="37" t="str">
        <f aca="false">IF(G8300=1,IF(B8300="",0,IF(J8300&lt;SeuilFugitive,1,0)),"")</f>
        <v/>
      </c>
      <c r="M8300" s="37" t="str">
        <f aca="false">IF(G8300=1,IF(B8300="",IF((Fin-A8300)*24&gt;SeuilFigee,1,0),IF(J8300&gt;SeuilFigee*3600,1,0)),"")</f>
        <v/>
      </c>
      <c r="N8300" s="0" t="str">
        <f aca="false">IF(G8300=1,IF(COUNTIF(H$2:H8300,H8300)=1,COUNTIF($H:$H,H8300),""),"")</f>
        <v/>
      </c>
      <c r="O8300" s="0" t="str">
        <f aca="false">IF(G8300=1,IF(COUNTIF(I$2:I8300,I8300)=1,COUNTIF($I:$I,I8300),""),"")</f>
        <v/>
      </c>
      <c r="P8300" s="38" t="str">
        <f aca="false">IF(G8300=1,IF(COUNTIFS(C$2:C8300,C8300,G$2:G8300,1)=1,COUNTIFS($C:$C,C8300,$G:$G,1)+ROW()/10000000,""),"")</f>
        <v/>
      </c>
      <c r="Q8300" s="0" t="str">
        <f aca="false">IF(K8300=1,IF(COUNTIFS(C$2:C8300,C8300,K$2:K8300,1)=1,1,0),"")</f>
        <v/>
      </c>
      <c r="R8300" s="0" t="str">
        <f aca="false">IF(M8300=1,IF(COUNTIFS(C$2:C8300,C8300,M$2:M8300,1)=1,1,0),"")</f>
        <v/>
      </c>
      <c r="S8300" s="0" t="str">
        <f aca="false">IF(L8300=1,IF(COUNTIFS(C$2:C8300,C8300,L$2:L8300,1)=1,1,0),"")</f>
        <v/>
      </c>
      <c r="T8300" s="38" t="str">
        <f aca="false">IF(N8300="","",N8300+ROW()/10000000)</f>
        <v/>
      </c>
      <c r="U8300" s="0" t="str">
        <f aca="false">IF(G8300=1,IF(B8300="",1,0),"")</f>
        <v/>
      </c>
    </row>
    <row r="8301" customFormat="false" ht="15" hidden="false" customHeight="false" outlineLevel="0" collapsed="false">
      <c r="A8301" s="35"/>
      <c r="B8301" s="35"/>
      <c r="G8301" s="0" t="str">
        <f aca="false">IF(A8301="","",IF(AND(A8301&gt;=Debut,A8301&lt;Fin),1,0))</f>
        <v/>
      </c>
      <c r="H8301" s="0" t="str">
        <f aca="false">IF(G8301=1,INT(ROUND((A8301-Debut)*86400,0)/600),"")</f>
        <v/>
      </c>
      <c r="I8301" s="0" t="str">
        <f aca="false">IF(G8301=1,INT(ROUND((A8301-Debut)*86400,0)/3600),"")</f>
        <v/>
      </c>
      <c r="J8301" s="0" t="str">
        <f aca="false">IF(OR(A8301="",B8301=""),"",ROUND((B8301-A8301)*86400,0))</f>
        <v/>
      </c>
      <c r="K8301" s="37" t="str">
        <f aca="false">IF(G8301=1,IF(COUNTIFS($C:$C,C8301,$G:$G,1,$A:$A,"&gt;="&amp;(A8301-FenetreInterm/86400),$A:$A,"&lt;="&amp;A8301)&gt;=NbInterm,1,0),"")</f>
        <v/>
      </c>
      <c r="L8301" s="37" t="str">
        <f aca="false">IF(G8301=1,IF(B8301="",0,IF(J8301&lt;SeuilFugitive,1,0)),"")</f>
        <v/>
      </c>
      <c r="M8301" s="37" t="str">
        <f aca="false">IF(G8301=1,IF(B8301="",IF((Fin-A8301)*24&gt;SeuilFigee,1,0),IF(J8301&gt;SeuilFigee*3600,1,0)),"")</f>
        <v/>
      </c>
      <c r="N8301" s="0" t="str">
        <f aca="false">IF(G8301=1,IF(COUNTIF(H$2:H8301,H8301)=1,COUNTIF($H:$H,H8301),""),"")</f>
        <v/>
      </c>
      <c r="O8301" s="0" t="str">
        <f aca="false">IF(G8301=1,IF(COUNTIF(I$2:I8301,I8301)=1,COUNTIF($I:$I,I8301),""),"")</f>
        <v/>
      </c>
      <c r="P8301" s="38" t="str">
        <f aca="false">IF(G8301=1,IF(COUNTIFS(C$2:C8301,C8301,G$2:G8301,1)=1,COUNTIFS($C:$C,C8301,$G:$G,1)+ROW()/10000000,""),"")</f>
        <v/>
      </c>
      <c r="Q8301" s="0" t="str">
        <f aca="false">IF(K8301=1,IF(COUNTIFS(C$2:C8301,C8301,K$2:K8301,1)=1,1,0),"")</f>
        <v/>
      </c>
      <c r="R8301" s="0" t="str">
        <f aca="false">IF(M8301=1,IF(COUNTIFS(C$2:C8301,C8301,M$2:M8301,1)=1,1,0),"")</f>
        <v/>
      </c>
      <c r="S8301" s="0" t="str">
        <f aca="false">IF(L8301=1,IF(COUNTIFS(C$2:C8301,C8301,L$2:L8301,1)=1,1,0),"")</f>
        <v/>
      </c>
      <c r="T8301" s="38" t="str">
        <f aca="false">IF(N8301="","",N8301+ROW()/10000000)</f>
        <v/>
      </c>
      <c r="U8301" s="0" t="str">
        <f aca="false">IF(G8301=1,IF(B8301="",1,0),"")</f>
        <v/>
      </c>
    </row>
    <row r="8302" customFormat="false" ht="15" hidden="false" customHeight="false" outlineLevel="0" collapsed="false">
      <c r="A8302" s="35"/>
      <c r="B8302" s="35"/>
      <c r="G8302" s="0" t="str">
        <f aca="false">IF(A8302="","",IF(AND(A8302&gt;=Debut,A8302&lt;Fin),1,0))</f>
        <v/>
      </c>
      <c r="H8302" s="0" t="str">
        <f aca="false">IF(G8302=1,INT(ROUND((A8302-Debut)*86400,0)/600),"")</f>
        <v/>
      </c>
      <c r="I8302" s="0" t="str">
        <f aca="false">IF(G8302=1,INT(ROUND((A8302-Debut)*86400,0)/3600),"")</f>
        <v/>
      </c>
      <c r="J8302" s="0" t="str">
        <f aca="false">IF(OR(A8302="",B8302=""),"",ROUND((B8302-A8302)*86400,0))</f>
        <v/>
      </c>
      <c r="K8302" s="37" t="str">
        <f aca="false">IF(G8302=1,IF(COUNTIFS($C:$C,C8302,$G:$G,1,$A:$A,"&gt;="&amp;(A8302-FenetreInterm/86400),$A:$A,"&lt;="&amp;A8302)&gt;=NbInterm,1,0),"")</f>
        <v/>
      </c>
      <c r="L8302" s="37" t="str">
        <f aca="false">IF(G8302=1,IF(B8302="",0,IF(J8302&lt;SeuilFugitive,1,0)),"")</f>
        <v/>
      </c>
      <c r="M8302" s="37" t="str">
        <f aca="false">IF(G8302=1,IF(B8302="",IF((Fin-A8302)*24&gt;SeuilFigee,1,0),IF(J8302&gt;SeuilFigee*3600,1,0)),"")</f>
        <v/>
      </c>
      <c r="N8302" s="0" t="str">
        <f aca="false">IF(G8302=1,IF(COUNTIF(H$2:H8302,H8302)=1,COUNTIF($H:$H,H8302),""),"")</f>
        <v/>
      </c>
      <c r="O8302" s="0" t="str">
        <f aca="false">IF(G8302=1,IF(COUNTIF(I$2:I8302,I8302)=1,COUNTIF($I:$I,I8302),""),"")</f>
        <v/>
      </c>
      <c r="P8302" s="38" t="str">
        <f aca="false">IF(G8302=1,IF(COUNTIFS(C$2:C8302,C8302,G$2:G8302,1)=1,COUNTIFS($C:$C,C8302,$G:$G,1)+ROW()/10000000,""),"")</f>
        <v/>
      </c>
      <c r="Q8302" s="0" t="str">
        <f aca="false">IF(K8302=1,IF(COUNTIFS(C$2:C8302,C8302,K$2:K8302,1)=1,1,0),"")</f>
        <v/>
      </c>
      <c r="R8302" s="0" t="str">
        <f aca="false">IF(M8302=1,IF(COUNTIFS(C$2:C8302,C8302,M$2:M8302,1)=1,1,0),"")</f>
        <v/>
      </c>
      <c r="S8302" s="0" t="str">
        <f aca="false">IF(L8302=1,IF(COUNTIFS(C$2:C8302,C8302,L$2:L8302,1)=1,1,0),"")</f>
        <v/>
      </c>
      <c r="T8302" s="38" t="str">
        <f aca="false">IF(N8302="","",N8302+ROW()/10000000)</f>
        <v/>
      </c>
      <c r="U8302" s="0" t="str">
        <f aca="false">IF(G8302=1,IF(B8302="",1,0),"")</f>
        <v/>
      </c>
    </row>
    <row r="8303" customFormat="false" ht="15" hidden="false" customHeight="false" outlineLevel="0" collapsed="false">
      <c r="A8303" s="35"/>
      <c r="B8303" s="35"/>
      <c r="G8303" s="0" t="str">
        <f aca="false">IF(A8303="","",IF(AND(A8303&gt;=Debut,A8303&lt;Fin),1,0))</f>
        <v/>
      </c>
      <c r="H8303" s="0" t="str">
        <f aca="false">IF(G8303=1,INT(ROUND((A8303-Debut)*86400,0)/600),"")</f>
        <v/>
      </c>
      <c r="I8303" s="0" t="str">
        <f aca="false">IF(G8303=1,INT(ROUND((A8303-Debut)*86400,0)/3600),"")</f>
        <v/>
      </c>
      <c r="J8303" s="0" t="str">
        <f aca="false">IF(OR(A8303="",B8303=""),"",ROUND((B8303-A8303)*86400,0))</f>
        <v/>
      </c>
      <c r="K8303" s="37" t="str">
        <f aca="false">IF(G8303=1,IF(COUNTIFS($C:$C,C8303,$G:$G,1,$A:$A,"&gt;="&amp;(A8303-FenetreInterm/86400),$A:$A,"&lt;="&amp;A8303)&gt;=NbInterm,1,0),"")</f>
        <v/>
      </c>
      <c r="L8303" s="37" t="str">
        <f aca="false">IF(G8303=1,IF(B8303="",0,IF(J8303&lt;SeuilFugitive,1,0)),"")</f>
        <v/>
      </c>
      <c r="M8303" s="37" t="str">
        <f aca="false">IF(G8303=1,IF(B8303="",IF((Fin-A8303)*24&gt;SeuilFigee,1,0),IF(J8303&gt;SeuilFigee*3600,1,0)),"")</f>
        <v/>
      </c>
      <c r="N8303" s="0" t="str">
        <f aca="false">IF(G8303=1,IF(COUNTIF(H$2:H8303,H8303)=1,COUNTIF($H:$H,H8303),""),"")</f>
        <v/>
      </c>
      <c r="O8303" s="0" t="str">
        <f aca="false">IF(G8303=1,IF(COUNTIF(I$2:I8303,I8303)=1,COUNTIF($I:$I,I8303),""),"")</f>
        <v/>
      </c>
      <c r="P8303" s="38" t="str">
        <f aca="false">IF(G8303=1,IF(COUNTIFS(C$2:C8303,C8303,G$2:G8303,1)=1,COUNTIFS($C:$C,C8303,$G:$G,1)+ROW()/10000000,""),"")</f>
        <v/>
      </c>
      <c r="Q8303" s="0" t="str">
        <f aca="false">IF(K8303=1,IF(COUNTIFS(C$2:C8303,C8303,K$2:K8303,1)=1,1,0),"")</f>
        <v/>
      </c>
      <c r="R8303" s="0" t="str">
        <f aca="false">IF(M8303=1,IF(COUNTIFS(C$2:C8303,C8303,M$2:M8303,1)=1,1,0),"")</f>
        <v/>
      </c>
      <c r="S8303" s="0" t="str">
        <f aca="false">IF(L8303=1,IF(COUNTIFS(C$2:C8303,C8303,L$2:L8303,1)=1,1,0),"")</f>
        <v/>
      </c>
      <c r="T8303" s="38" t="str">
        <f aca="false">IF(N8303="","",N8303+ROW()/10000000)</f>
        <v/>
      </c>
      <c r="U8303" s="0" t="str">
        <f aca="false">IF(G8303=1,IF(B8303="",1,0),"")</f>
        <v/>
      </c>
    </row>
    <row r="8304" customFormat="false" ht="15" hidden="false" customHeight="false" outlineLevel="0" collapsed="false">
      <c r="A8304" s="35"/>
      <c r="B8304" s="35"/>
      <c r="G8304" s="0" t="str">
        <f aca="false">IF(A8304="","",IF(AND(A8304&gt;=Debut,A8304&lt;Fin),1,0))</f>
        <v/>
      </c>
      <c r="H8304" s="0" t="str">
        <f aca="false">IF(G8304=1,INT(ROUND((A8304-Debut)*86400,0)/600),"")</f>
        <v/>
      </c>
      <c r="I8304" s="0" t="str">
        <f aca="false">IF(G8304=1,INT(ROUND((A8304-Debut)*86400,0)/3600),"")</f>
        <v/>
      </c>
      <c r="J8304" s="0" t="str">
        <f aca="false">IF(OR(A8304="",B8304=""),"",ROUND((B8304-A8304)*86400,0))</f>
        <v/>
      </c>
      <c r="K8304" s="37" t="str">
        <f aca="false">IF(G8304=1,IF(COUNTIFS($C:$C,C8304,$G:$G,1,$A:$A,"&gt;="&amp;(A8304-FenetreInterm/86400),$A:$A,"&lt;="&amp;A8304)&gt;=NbInterm,1,0),"")</f>
        <v/>
      </c>
      <c r="L8304" s="37" t="str">
        <f aca="false">IF(G8304=1,IF(B8304="",0,IF(J8304&lt;SeuilFugitive,1,0)),"")</f>
        <v/>
      </c>
      <c r="M8304" s="37" t="str">
        <f aca="false">IF(G8304=1,IF(B8304="",IF((Fin-A8304)*24&gt;SeuilFigee,1,0),IF(J8304&gt;SeuilFigee*3600,1,0)),"")</f>
        <v/>
      </c>
      <c r="N8304" s="0" t="str">
        <f aca="false">IF(G8304=1,IF(COUNTIF(H$2:H8304,H8304)=1,COUNTIF($H:$H,H8304),""),"")</f>
        <v/>
      </c>
      <c r="O8304" s="0" t="str">
        <f aca="false">IF(G8304=1,IF(COUNTIF(I$2:I8304,I8304)=1,COUNTIF($I:$I,I8304),""),"")</f>
        <v/>
      </c>
      <c r="P8304" s="38" t="str">
        <f aca="false">IF(G8304=1,IF(COUNTIFS(C$2:C8304,C8304,G$2:G8304,1)=1,COUNTIFS($C:$C,C8304,$G:$G,1)+ROW()/10000000,""),"")</f>
        <v/>
      </c>
      <c r="Q8304" s="0" t="str">
        <f aca="false">IF(K8304=1,IF(COUNTIFS(C$2:C8304,C8304,K$2:K8304,1)=1,1,0),"")</f>
        <v/>
      </c>
      <c r="R8304" s="0" t="str">
        <f aca="false">IF(M8304=1,IF(COUNTIFS(C$2:C8304,C8304,M$2:M8304,1)=1,1,0),"")</f>
        <v/>
      </c>
      <c r="S8304" s="0" t="str">
        <f aca="false">IF(L8304=1,IF(COUNTIFS(C$2:C8304,C8304,L$2:L8304,1)=1,1,0),"")</f>
        <v/>
      </c>
      <c r="T8304" s="38" t="str">
        <f aca="false">IF(N8304="","",N8304+ROW()/10000000)</f>
        <v/>
      </c>
      <c r="U8304" s="0" t="str">
        <f aca="false">IF(G8304=1,IF(B8304="",1,0),"")</f>
        <v/>
      </c>
    </row>
    <row r="8305" customFormat="false" ht="15" hidden="false" customHeight="false" outlineLevel="0" collapsed="false">
      <c r="A8305" s="35"/>
      <c r="B8305" s="35"/>
      <c r="G8305" s="0" t="str">
        <f aca="false">IF(A8305="","",IF(AND(A8305&gt;=Debut,A8305&lt;Fin),1,0))</f>
        <v/>
      </c>
      <c r="H8305" s="0" t="str">
        <f aca="false">IF(G8305=1,INT(ROUND((A8305-Debut)*86400,0)/600),"")</f>
        <v/>
      </c>
      <c r="I8305" s="0" t="str">
        <f aca="false">IF(G8305=1,INT(ROUND((A8305-Debut)*86400,0)/3600),"")</f>
        <v/>
      </c>
      <c r="J8305" s="0" t="str">
        <f aca="false">IF(OR(A8305="",B8305=""),"",ROUND((B8305-A8305)*86400,0))</f>
        <v/>
      </c>
      <c r="K8305" s="37" t="str">
        <f aca="false">IF(G8305=1,IF(COUNTIFS($C:$C,C8305,$G:$G,1,$A:$A,"&gt;="&amp;(A8305-FenetreInterm/86400),$A:$A,"&lt;="&amp;A8305)&gt;=NbInterm,1,0),"")</f>
        <v/>
      </c>
      <c r="L8305" s="37" t="str">
        <f aca="false">IF(G8305=1,IF(B8305="",0,IF(J8305&lt;SeuilFugitive,1,0)),"")</f>
        <v/>
      </c>
      <c r="M8305" s="37" t="str">
        <f aca="false">IF(G8305=1,IF(B8305="",IF((Fin-A8305)*24&gt;SeuilFigee,1,0),IF(J8305&gt;SeuilFigee*3600,1,0)),"")</f>
        <v/>
      </c>
      <c r="N8305" s="0" t="str">
        <f aca="false">IF(G8305=1,IF(COUNTIF(H$2:H8305,H8305)=1,COUNTIF($H:$H,H8305),""),"")</f>
        <v/>
      </c>
      <c r="O8305" s="0" t="str">
        <f aca="false">IF(G8305=1,IF(COUNTIF(I$2:I8305,I8305)=1,COUNTIF($I:$I,I8305),""),"")</f>
        <v/>
      </c>
      <c r="P8305" s="38" t="str">
        <f aca="false">IF(G8305=1,IF(COUNTIFS(C$2:C8305,C8305,G$2:G8305,1)=1,COUNTIFS($C:$C,C8305,$G:$G,1)+ROW()/10000000,""),"")</f>
        <v/>
      </c>
      <c r="Q8305" s="0" t="str">
        <f aca="false">IF(K8305=1,IF(COUNTIFS(C$2:C8305,C8305,K$2:K8305,1)=1,1,0),"")</f>
        <v/>
      </c>
      <c r="R8305" s="0" t="str">
        <f aca="false">IF(M8305=1,IF(COUNTIFS(C$2:C8305,C8305,M$2:M8305,1)=1,1,0),"")</f>
        <v/>
      </c>
      <c r="S8305" s="0" t="str">
        <f aca="false">IF(L8305=1,IF(COUNTIFS(C$2:C8305,C8305,L$2:L8305,1)=1,1,0),"")</f>
        <v/>
      </c>
      <c r="T8305" s="38" t="str">
        <f aca="false">IF(N8305="","",N8305+ROW()/10000000)</f>
        <v/>
      </c>
      <c r="U8305" s="0" t="str">
        <f aca="false">IF(G8305=1,IF(B8305="",1,0),"")</f>
        <v/>
      </c>
    </row>
    <row r="8306" customFormat="false" ht="15" hidden="false" customHeight="false" outlineLevel="0" collapsed="false">
      <c r="A8306" s="35"/>
      <c r="B8306" s="35"/>
      <c r="G8306" s="0" t="str">
        <f aca="false">IF(A8306="","",IF(AND(A8306&gt;=Debut,A8306&lt;Fin),1,0))</f>
        <v/>
      </c>
      <c r="H8306" s="0" t="str">
        <f aca="false">IF(G8306=1,INT(ROUND((A8306-Debut)*86400,0)/600),"")</f>
        <v/>
      </c>
      <c r="I8306" s="0" t="str">
        <f aca="false">IF(G8306=1,INT(ROUND((A8306-Debut)*86400,0)/3600),"")</f>
        <v/>
      </c>
      <c r="J8306" s="0" t="str">
        <f aca="false">IF(OR(A8306="",B8306=""),"",ROUND((B8306-A8306)*86400,0))</f>
        <v/>
      </c>
      <c r="K8306" s="37" t="str">
        <f aca="false">IF(G8306=1,IF(COUNTIFS($C:$C,C8306,$G:$G,1,$A:$A,"&gt;="&amp;(A8306-FenetreInterm/86400),$A:$A,"&lt;="&amp;A8306)&gt;=NbInterm,1,0),"")</f>
        <v/>
      </c>
      <c r="L8306" s="37" t="str">
        <f aca="false">IF(G8306=1,IF(B8306="",0,IF(J8306&lt;SeuilFugitive,1,0)),"")</f>
        <v/>
      </c>
      <c r="M8306" s="37" t="str">
        <f aca="false">IF(G8306=1,IF(B8306="",IF((Fin-A8306)*24&gt;SeuilFigee,1,0),IF(J8306&gt;SeuilFigee*3600,1,0)),"")</f>
        <v/>
      </c>
      <c r="N8306" s="0" t="str">
        <f aca="false">IF(G8306=1,IF(COUNTIF(H$2:H8306,H8306)=1,COUNTIF($H:$H,H8306),""),"")</f>
        <v/>
      </c>
      <c r="O8306" s="0" t="str">
        <f aca="false">IF(G8306=1,IF(COUNTIF(I$2:I8306,I8306)=1,COUNTIF($I:$I,I8306),""),"")</f>
        <v/>
      </c>
      <c r="P8306" s="38" t="str">
        <f aca="false">IF(G8306=1,IF(COUNTIFS(C$2:C8306,C8306,G$2:G8306,1)=1,COUNTIFS($C:$C,C8306,$G:$G,1)+ROW()/10000000,""),"")</f>
        <v/>
      </c>
      <c r="Q8306" s="0" t="str">
        <f aca="false">IF(K8306=1,IF(COUNTIFS(C$2:C8306,C8306,K$2:K8306,1)=1,1,0),"")</f>
        <v/>
      </c>
      <c r="R8306" s="0" t="str">
        <f aca="false">IF(M8306=1,IF(COUNTIFS(C$2:C8306,C8306,M$2:M8306,1)=1,1,0),"")</f>
        <v/>
      </c>
      <c r="S8306" s="0" t="str">
        <f aca="false">IF(L8306=1,IF(COUNTIFS(C$2:C8306,C8306,L$2:L8306,1)=1,1,0),"")</f>
        <v/>
      </c>
      <c r="T8306" s="38" t="str">
        <f aca="false">IF(N8306="","",N8306+ROW()/10000000)</f>
        <v/>
      </c>
      <c r="U8306" s="0" t="str">
        <f aca="false">IF(G8306=1,IF(B8306="",1,0),"")</f>
        <v/>
      </c>
    </row>
    <row r="8307" customFormat="false" ht="15" hidden="false" customHeight="false" outlineLevel="0" collapsed="false">
      <c r="A8307" s="35"/>
      <c r="B8307" s="35"/>
      <c r="G8307" s="0" t="str">
        <f aca="false">IF(A8307="","",IF(AND(A8307&gt;=Debut,A8307&lt;Fin),1,0))</f>
        <v/>
      </c>
      <c r="H8307" s="0" t="str">
        <f aca="false">IF(G8307=1,INT(ROUND((A8307-Debut)*86400,0)/600),"")</f>
        <v/>
      </c>
      <c r="I8307" s="0" t="str">
        <f aca="false">IF(G8307=1,INT(ROUND((A8307-Debut)*86400,0)/3600),"")</f>
        <v/>
      </c>
      <c r="J8307" s="0" t="str">
        <f aca="false">IF(OR(A8307="",B8307=""),"",ROUND((B8307-A8307)*86400,0))</f>
        <v/>
      </c>
      <c r="K8307" s="37" t="str">
        <f aca="false">IF(G8307=1,IF(COUNTIFS($C:$C,C8307,$G:$G,1,$A:$A,"&gt;="&amp;(A8307-FenetreInterm/86400),$A:$A,"&lt;="&amp;A8307)&gt;=NbInterm,1,0),"")</f>
        <v/>
      </c>
      <c r="L8307" s="37" t="str">
        <f aca="false">IF(G8307=1,IF(B8307="",0,IF(J8307&lt;SeuilFugitive,1,0)),"")</f>
        <v/>
      </c>
      <c r="M8307" s="37" t="str">
        <f aca="false">IF(G8307=1,IF(B8307="",IF((Fin-A8307)*24&gt;SeuilFigee,1,0),IF(J8307&gt;SeuilFigee*3600,1,0)),"")</f>
        <v/>
      </c>
      <c r="N8307" s="0" t="str">
        <f aca="false">IF(G8307=1,IF(COUNTIF(H$2:H8307,H8307)=1,COUNTIF($H:$H,H8307),""),"")</f>
        <v/>
      </c>
      <c r="O8307" s="0" t="str">
        <f aca="false">IF(G8307=1,IF(COUNTIF(I$2:I8307,I8307)=1,COUNTIF($I:$I,I8307),""),"")</f>
        <v/>
      </c>
      <c r="P8307" s="38" t="str">
        <f aca="false">IF(G8307=1,IF(COUNTIFS(C$2:C8307,C8307,G$2:G8307,1)=1,COUNTIFS($C:$C,C8307,$G:$G,1)+ROW()/10000000,""),"")</f>
        <v/>
      </c>
      <c r="Q8307" s="0" t="str">
        <f aca="false">IF(K8307=1,IF(COUNTIFS(C$2:C8307,C8307,K$2:K8307,1)=1,1,0),"")</f>
        <v/>
      </c>
      <c r="R8307" s="0" t="str">
        <f aca="false">IF(M8307=1,IF(COUNTIFS(C$2:C8307,C8307,M$2:M8307,1)=1,1,0),"")</f>
        <v/>
      </c>
      <c r="S8307" s="0" t="str">
        <f aca="false">IF(L8307=1,IF(COUNTIFS(C$2:C8307,C8307,L$2:L8307,1)=1,1,0),"")</f>
        <v/>
      </c>
      <c r="T8307" s="38" t="str">
        <f aca="false">IF(N8307="","",N8307+ROW()/10000000)</f>
        <v/>
      </c>
      <c r="U8307" s="0" t="str">
        <f aca="false">IF(G8307=1,IF(B8307="",1,0),"")</f>
        <v/>
      </c>
    </row>
    <row r="8308" customFormat="false" ht="15" hidden="false" customHeight="false" outlineLevel="0" collapsed="false">
      <c r="A8308" s="35"/>
      <c r="B8308" s="35"/>
      <c r="G8308" s="0" t="str">
        <f aca="false">IF(A8308="","",IF(AND(A8308&gt;=Debut,A8308&lt;Fin),1,0))</f>
        <v/>
      </c>
      <c r="H8308" s="0" t="str">
        <f aca="false">IF(G8308=1,INT(ROUND((A8308-Debut)*86400,0)/600),"")</f>
        <v/>
      </c>
      <c r="I8308" s="0" t="str">
        <f aca="false">IF(G8308=1,INT(ROUND((A8308-Debut)*86400,0)/3600),"")</f>
        <v/>
      </c>
      <c r="J8308" s="0" t="str">
        <f aca="false">IF(OR(A8308="",B8308=""),"",ROUND((B8308-A8308)*86400,0))</f>
        <v/>
      </c>
      <c r="K8308" s="37" t="str">
        <f aca="false">IF(G8308=1,IF(COUNTIFS($C:$C,C8308,$G:$G,1,$A:$A,"&gt;="&amp;(A8308-FenetreInterm/86400),$A:$A,"&lt;="&amp;A8308)&gt;=NbInterm,1,0),"")</f>
        <v/>
      </c>
      <c r="L8308" s="37" t="str">
        <f aca="false">IF(G8308=1,IF(B8308="",0,IF(J8308&lt;SeuilFugitive,1,0)),"")</f>
        <v/>
      </c>
      <c r="M8308" s="37" t="str">
        <f aca="false">IF(G8308=1,IF(B8308="",IF((Fin-A8308)*24&gt;SeuilFigee,1,0),IF(J8308&gt;SeuilFigee*3600,1,0)),"")</f>
        <v/>
      </c>
      <c r="N8308" s="0" t="str">
        <f aca="false">IF(G8308=1,IF(COUNTIF(H$2:H8308,H8308)=1,COUNTIF($H:$H,H8308),""),"")</f>
        <v/>
      </c>
      <c r="O8308" s="0" t="str">
        <f aca="false">IF(G8308=1,IF(COUNTIF(I$2:I8308,I8308)=1,COUNTIF($I:$I,I8308),""),"")</f>
        <v/>
      </c>
      <c r="P8308" s="38" t="str">
        <f aca="false">IF(G8308=1,IF(COUNTIFS(C$2:C8308,C8308,G$2:G8308,1)=1,COUNTIFS($C:$C,C8308,$G:$G,1)+ROW()/10000000,""),"")</f>
        <v/>
      </c>
      <c r="Q8308" s="0" t="str">
        <f aca="false">IF(K8308=1,IF(COUNTIFS(C$2:C8308,C8308,K$2:K8308,1)=1,1,0),"")</f>
        <v/>
      </c>
      <c r="R8308" s="0" t="str">
        <f aca="false">IF(M8308=1,IF(COUNTIFS(C$2:C8308,C8308,M$2:M8308,1)=1,1,0),"")</f>
        <v/>
      </c>
      <c r="S8308" s="0" t="str">
        <f aca="false">IF(L8308=1,IF(COUNTIFS(C$2:C8308,C8308,L$2:L8308,1)=1,1,0),"")</f>
        <v/>
      </c>
      <c r="T8308" s="38" t="str">
        <f aca="false">IF(N8308="","",N8308+ROW()/10000000)</f>
        <v/>
      </c>
      <c r="U8308" s="0" t="str">
        <f aca="false">IF(G8308=1,IF(B8308="",1,0),"")</f>
        <v/>
      </c>
    </row>
    <row r="8309" customFormat="false" ht="15" hidden="false" customHeight="false" outlineLevel="0" collapsed="false">
      <c r="A8309" s="35"/>
      <c r="B8309" s="35"/>
      <c r="G8309" s="0" t="str">
        <f aca="false">IF(A8309="","",IF(AND(A8309&gt;=Debut,A8309&lt;Fin),1,0))</f>
        <v/>
      </c>
      <c r="H8309" s="0" t="str">
        <f aca="false">IF(G8309=1,INT(ROUND((A8309-Debut)*86400,0)/600),"")</f>
        <v/>
      </c>
      <c r="I8309" s="0" t="str">
        <f aca="false">IF(G8309=1,INT(ROUND((A8309-Debut)*86400,0)/3600),"")</f>
        <v/>
      </c>
      <c r="J8309" s="0" t="str">
        <f aca="false">IF(OR(A8309="",B8309=""),"",ROUND((B8309-A8309)*86400,0))</f>
        <v/>
      </c>
      <c r="K8309" s="37" t="str">
        <f aca="false">IF(G8309=1,IF(COUNTIFS($C:$C,C8309,$G:$G,1,$A:$A,"&gt;="&amp;(A8309-FenetreInterm/86400),$A:$A,"&lt;="&amp;A8309)&gt;=NbInterm,1,0),"")</f>
        <v/>
      </c>
      <c r="L8309" s="37" t="str">
        <f aca="false">IF(G8309=1,IF(B8309="",0,IF(J8309&lt;SeuilFugitive,1,0)),"")</f>
        <v/>
      </c>
      <c r="M8309" s="37" t="str">
        <f aca="false">IF(G8309=1,IF(B8309="",IF((Fin-A8309)*24&gt;SeuilFigee,1,0),IF(J8309&gt;SeuilFigee*3600,1,0)),"")</f>
        <v/>
      </c>
      <c r="N8309" s="0" t="str">
        <f aca="false">IF(G8309=1,IF(COUNTIF(H$2:H8309,H8309)=1,COUNTIF($H:$H,H8309),""),"")</f>
        <v/>
      </c>
      <c r="O8309" s="0" t="str">
        <f aca="false">IF(G8309=1,IF(COUNTIF(I$2:I8309,I8309)=1,COUNTIF($I:$I,I8309),""),"")</f>
        <v/>
      </c>
      <c r="P8309" s="38" t="str">
        <f aca="false">IF(G8309=1,IF(COUNTIFS(C$2:C8309,C8309,G$2:G8309,1)=1,COUNTIFS($C:$C,C8309,$G:$G,1)+ROW()/10000000,""),"")</f>
        <v/>
      </c>
      <c r="Q8309" s="0" t="str">
        <f aca="false">IF(K8309=1,IF(COUNTIFS(C$2:C8309,C8309,K$2:K8309,1)=1,1,0),"")</f>
        <v/>
      </c>
      <c r="R8309" s="0" t="str">
        <f aca="false">IF(M8309=1,IF(COUNTIFS(C$2:C8309,C8309,M$2:M8309,1)=1,1,0),"")</f>
        <v/>
      </c>
      <c r="S8309" s="0" t="str">
        <f aca="false">IF(L8309=1,IF(COUNTIFS(C$2:C8309,C8309,L$2:L8309,1)=1,1,0),"")</f>
        <v/>
      </c>
      <c r="T8309" s="38" t="str">
        <f aca="false">IF(N8309="","",N8309+ROW()/10000000)</f>
        <v/>
      </c>
      <c r="U8309" s="0" t="str">
        <f aca="false">IF(G8309=1,IF(B8309="",1,0),"")</f>
        <v/>
      </c>
    </row>
    <row r="8310" customFormat="false" ht="15" hidden="false" customHeight="false" outlineLevel="0" collapsed="false">
      <c r="A8310" s="35"/>
      <c r="B8310" s="35"/>
      <c r="G8310" s="0" t="str">
        <f aca="false">IF(A8310="","",IF(AND(A8310&gt;=Debut,A8310&lt;Fin),1,0))</f>
        <v/>
      </c>
      <c r="H8310" s="0" t="str">
        <f aca="false">IF(G8310=1,INT(ROUND((A8310-Debut)*86400,0)/600),"")</f>
        <v/>
      </c>
      <c r="I8310" s="0" t="str">
        <f aca="false">IF(G8310=1,INT(ROUND((A8310-Debut)*86400,0)/3600),"")</f>
        <v/>
      </c>
      <c r="J8310" s="0" t="str">
        <f aca="false">IF(OR(A8310="",B8310=""),"",ROUND((B8310-A8310)*86400,0))</f>
        <v/>
      </c>
      <c r="K8310" s="37" t="str">
        <f aca="false">IF(G8310=1,IF(COUNTIFS($C:$C,C8310,$G:$G,1,$A:$A,"&gt;="&amp;(A8310-FenetreInterm/86400),$A:$A,"&lt;="&amp;A8310)&gt;=NbInterm,1,0),"")</f>
        <v/>
      </c>
      <c r="L8310" s="37" t="str">
        <f aca="false">IF(G8310=1,IF(B8310="",0,IF(J8310&lt;SeuilFugitive,1,0)),"")</f>
        <v/>
      </c>
      <c r="M8310" s="37" t="str">
        <f aca="false">IF(G8310=1,IF(B8310="",IF((Fin-A8310)*24&gt;SeuilFigee,1,0),IF(J8310&gt;SeuilFigee*3600,1,0)),"")</f>
        <v/>
      </c>
      <c r="N8310" s="0" t="str">
        <f aca="false">IF(G8310=1,IF(COUNTIF(H$2:H8310,H8310)=1,COUNTIF($H:$H,H8310),""),"")</f>
        <v/>
      </c>
      <c r="O8310" s="0" t="str">
        <f aca="false">IF(G8310=1,IF(COUNTIF(I$2:I8310,I8310)=1,COUNTIF($I:$I,I8310),""),"")</f>
        <v/>
      </c>
      <c r="P8310" s="38" t="str">
        <f aca="false">IF(G8310=1,IF(COUNTIFS(C$2:C8310,C8310,G$2:G8310,1)=1,COUNTIFS($C:$C,C8310,$G:$G,1)+ROW()/10000000,""),"")</f>
        <v/>
      </c>
      <c r="Q8310" s="0" t="str">
        <f aca="false">IF(K8310=1,IF(COUNTIFS(C$2:C8310,C8310,K$2:K8310,1)=1,1,0),"")</f>
        <v/>
      </c>
      <c r="R8310" s="0" t="str">
        <f aca="false">IF(M8310=1,IF(COUNTIFS(C$2:C8310,C8310,M$2:M8310,1)=1,1,0),"")</f>
        <v/>
      </c>
      <c r="S8310" s="0" t="str">
        <f aca="false">IF(L8310=1,IF(COUNTIFS(C$2:C8310,C8310,L$2:L8310,1)=1,1,0),"")</f>
        <v/>
      </c>
      <c r="T8310" s="38" t="str">
        <f aca="false">IF(N8310="","",N8310+ROW()/10000000)</f>
        <v/>
      </c>
      <c r="U8310" s="0" t="str">
        <f aca="false">IF(G8310=1,IF(B8310="",1,0),"")</f>
        <v/>
      </c>
    </row>
    <row r="8311" customFormat="false" ht="15" hidden="false" customHeight="false" outlineLevel="0" collapsed="false">
      <c r="A8311" s="35"/>
      <c r="B8311" s="35"/>
      <c r="G8311" s="0" t="str">
        <f aca="false">IF(A8311="","",IF(AND(A8311&gt;=Debut,A8311&lt;Fin),1,0))</f>
        <v/>
      </c>
      <c r="H8311" s="0" t="str">
        <f aca="false">IF(G8311=1,INT(ROUND((A8311-Debut)*86400,0)/600),"")</f>
        <v/>
      </c>
      <c r="I8311" s="0" t="str">
        <f aca="false">IF(G8311=1,INT(ROUND((A8311-Debut)*86400,0)/3600),"")</f>
        <v/>
      </c>
      <c r="J8311" s="0" t="str">
        <f aca="false">IF(OR(A8311="",B8311=""),"",ROUND((B8311-A8311)*86400,0))</f>
        <v/>
      </c>
      <c r="K8311" s="37" t="str">
        <f aca="false">IF(G8311=1,IF(COUNTIFS($C:$C,C8311,$G:$G,1,$A:$A,"&gt;="&amp;(A8311-FenetreInterm/86400),$A:$A,"&lt;="&amp;A8311)&gt;=NbInterm,1,0),"")</f>
        <v/>
      </c>
      <c r="L8311" s="37" t="str">
        <f aca="false">IF(G8311=1,IF(B8311="",0,IF(J8311&lt;SeuilFugitive,1,0)),"")</f>
        <v/>
      </c>
      <c r="M8311" s="37" t="str">
        <f aca="false">IF(G8311=1,IF(B8311="",IF((Fin-A8311)*24&gt;SeuilFigee,1,0),IF(J8311&gt;SeuilFigee*3600,1,0)),"")</f>
        <v/>
      </c>
      <c r="N8311" s="0" t="str">
        <f aca="false">IF(G8311=1,IF(COUNTIF(H$2:H8311,H8311)=1,COUNTIF($H:$H,H8311),""),"")</f>
        <v/>
      </c>
      <c r="O8311" s="0" t="str">
        <f aca="false">IF(G8311=1,IF(COUNTIF(I$2:I8311,I8311)=1,COUNTIF($I:$I,I8311),""),"")</f>
        <v/>
      </c>
      <c r="P8311" s="38" t="str">
        <f aca="false">IF(G8311=1,IF(COUNTIFS(C$2:C8311,C8311,G$2:G8311,1)=1,COUNTIFS($C:$C,C8311,$G:$G,1)+ROW()/10000000,""),"")</f>
        <v/>
      </c>
      <c r="Q8311" s="0" t="str">
        <f aca="false">IF(K8311=1,IF(COUNTIFS(C$2:C8311,C8311,K$2:K8311,1)=1,1,0),"")</f>
        <v/>
      </c>
      <c r="R8311" s="0" t="str">
        <f aca="false">IF(M8311=1,IF(COUNTIFS(C$2:C8311,C8311,M$2:M8311,1)=1,1,0),"")</f>
        <v/>
      </c>
      <c r="S8311" s="0" t="str">
        <f aca="false">IF(L8311=1,IF(COUNTIFS(C$2:C8311,C8311,L$2:L8311,1)=1,1,0),"")</f>
        <v/>
      </c>
      <c r="T8311" s="38" t="str">
        <f aca="false">IF(N8311="","",N8311+ROW()/10000000)</f>
        <v/>
      </c>
      <c r="U8311" s="0" t="str">
        <f aca="false">IF(G8311=1,IF(B8311="",1,0),"")</f>
        <v/>
      </c>
    </row>
    <row r="8312" customFormat="false" ht="15" hidden="false" customHeight="false" outlineLevel="0" collapsed="false">
      <c r="A8312" s="35"/>
      <c r="B8312" s="35"/>
      <c r="G8312" s="0" t="str">
        <f aca="false">IF(A8312="","",IF(AND(A8312&gt;=Debut,A8312&lt;Fin),1,0))</f>
        <v/>
      </c>
      <c r="H8312" s="0" t="str">
        <f aca="false">IF(G8312=1,INT(ROUND((A8312-Debut)*86400,0)/600),"")</f>
        <v/>
      </c>
      <c r="I8312" s="0" t="str">
        <f aca="false">IF(G8312=1,INT(ROUND((A8312-Debut)*86400,0)/3600),"")</f>
        <v/>
      </c>
      <c r="J8312" s="0" t="str">
        <f aca="false">IF(OR(A8312="",B8312=""),"",ROUND((B8312-A8312)*86400,0))</f>
        <v/>
      </c>
      <c r="K8312" s="37" t="str">
        <f aca="false">IF(G8312=1,IF(COUNTIFS($C:$C,C8312,$G:$G,1,$A:$A,"&gt;="&amp;(A8312-FenetreInterm/86400),$A:$A,"&lt;="&amp;A8312)&gt;=NbInterm,1,0),"")</f>
        <v/>
      </c>
      <c r="L8312" s="37" t="str">
        <f aca="false">IF(G8312=1,IF(B8312="",0,IF(J8312&lt;SeuilFugitive,1,0)),"")</f>
        <v/>
      </c>
      <c r="M8312" s="37" t="str">
        <f aca="false">IF(G8312=1,IF(B8312="",IF((Fin-A8312)*24&gt;SeuilFigee,1,0),IF(J8312&gt;SeuilFigee*3600,1,0)),"")</f>
        <v/>
      </c>
      <c r="N8312" s="0" t="str">
        <f aca="false">IF(G8312=1,IF(COUNTIF(H$2:H8312,H8312)=1,COUNTIF($H:$H,H8312),""),"")</f>
        <v/>
      </c>
      <c r="O8312" s="0" t="str">
        <f aca="false">IF(G8312=1,IF(COUNTIF(I$2:I8312,I8312)=1,COUNTIF($I:$I,I8312),""),"")</f>
        <v/>
      </c>
      <c r="P8312" s="38" t="str">
        <f aca="false">IF(G8312=1,IF(COUNTIFS(C$2:C8312,C8312,G$2:G8312,1)=1,COUNTIFS($C:$C,C8312,$G:$G,1)+ROW()/10000000,""),"")</f>
        <v/>
      </c>
      <c r="Q8312" s="0" t="str">
        <f aca="false">IF(K8312=1,IF(COUNTIFS(C$2:C8312,C8312,K$2:K8312,1)=1,1,0),"")</f>
        <v/>
      </c>
      <c r="R8312" s="0" t="str">
        <f aca="false">IF(M8312=1,IF(COUNTIFS(C$2:C8312,C8312,M$2:M8312,1)=1,1,0),"")</f>
        <v/>
      </c>
      <c r="S8312" s="0" t="str">
        <f aca="false">IF(L8312=1,IF(COUNTIFS(C$2:C8312,C8312,L$2:L8312,1)=1,1,0),"")</f>
        <v/>
      </c>
      <c r="T8312" s="38" t="str">
        <f aca="false">IF(N8312="","",N8312+ROW()/10000000)</f>
        <v/>
      </c>
      <c r="U8312" s="0" t="str">
        <f aca="false">IF(G8312=1,IF(B8312="",1,0),"")</f>
        <v/>
      </c>
    </row>
    <row r="8313" customFormat="false" ht="15" hidden="false" customHeight="false" outlineLevel="0" collapsed="false">
      <c r="A8313" s="35"/>
      <c r="B8313" s="35"/>
      <c r="G8313" s="0" t="str">
        <f aca="false">IF(A8313="","",IF(AND(A8313&gt;=Debut,A8313&lt;Fin),1,0))</f>
        <v/>
      </c>
      <c r="H8313" s="0" t="str">
        <f aca="false">IF(G8313=1,INT(ROUND((A8313-Debut)*86400,0)/600),"")</f>
        <v/>
      </c>
      <c r="I8313" s="0" t="str">
        <f aca="false">IF(G8313=1,INT(ROUND((A8313-Debut)*86400,0)/3600),"")</f>
        <v/>
      </c>
      <c r="J8313" s="0" t="str">
        <f aca="false">IF(OR(A8313="",B8313=""),"",ROUND((B8313-A8313)*86400,0))</f>
        <v/>
      </c>
      <c r="K8313" s="37" t="str">
        <f aca="false">IF(G8313=1,IF(COUNTIFS($C:$C,C8313,$G:$G,1,$A:$A,"&gt;="&amp;(A8313-FenetreInterm/86400),$A:$A,"&lt;="&amp;A8313)&gt;=NbInterm,1,0),"")</f>
        <v/>
      </c>
      <c r="L8313" s="37" t="str">
        <f aca="false">IF(G8313=1,IF(B8313="",0,IF(J8313&lt;SeuilFugitive,1,0)),"")</f>
        <v/>
      </c>
      <c r="M8313" s="37" t="str">
        <f aca="false">IF(G8313=1,IF(B8313="",IF((Fin-A8313)*24&gt;SeuilFigee,1,0),IF(J8313&gt;SeuilFigee*3600,1,0)),"")</f>
        <v/>
      </c>
      <c r="N8313" s="0" t="str">
        <f aca="false">IF(G8313=1,IF(COUNTIF(H$2:H8313,H8313)=1,COUNTIF($H:$H,H8313),""),"")</f>
        <v/>
      </c>
      <c r="O8313" s="0" t="str">
        <f aca="false">IF(G8313=1,IF(COUNTIF(I$2:I8313,I8313)=1,COUNTIF($I:$I,I8313),""),"")</f>
        <v/>
      </c>
      <c r="P8313" s="38" t="str">
        <f aca="false">IF(G8313=1,IF(COUNTIFS(C$2:C8313,C8313,G$2:G8313,1)=1,COUNTIFS($C:$C,C8313,$G:$G,1)+ROW()/10000000,""),"")</f>
        <v/>
      </c>
      <c r="Q8313" s="0" t="str">
        <f aca="false">IF(K8313=1,IF(COUNTIFS(C$2:C8313,C8313,K$2:K8313,1)=1,1,0),"")</f>
        <v/>
      </c>
      <c r="R8313" s="0" t="str">
        <f aca="false">IF(M8313=1,IF(COUNTIFS(C$2:C8313,C8313,M$2:M8313,1)=1,1,0),"")</f>
        <v/>
      </c>
      <c r="S8313" s="0" t="str">
        <f aca="false">IF(L8313=1,IF(COUNTIFS(C$2:C8313,C8313,L$2:L8313,1)=1,1,0),"")</f>
        <v/>
      </c>
      <c r="T8313" s="38" t="str">
        <f aca="false">IF(N8313="","",N8313+ROW()/10000000)</f>
        <v/>
      </c>
      <c r="U8313" s="0" t="str">
        <f aca="false">IF(G8313=1,IF(B8313="",1,0),"")</f>
        <v/>
      </c>
    </row>
    <row r="8314" customFormat="false" ht="15" hidden="false" customHeight="false" outlineLevel="0" collapsed="false">
      <c r="A8314" s="35"/>
      <c r="B8314" s="35"/>
      <c r="G8314" s="0" t="str">
        <f aca="false">IF(A8314="","",IF(AND(A8314&gt;=Debut,A8314&lt;Fin),1,0))</f>
        <v/>
      </c>
      <c r="H8314" s="0" t="str">
        <f aca="false">IF(G8314=1,INT(ROUND((A8314-Debut)*86400,0)/600),"")</f>
        <v/>
      </c>
      <c r="I8314" s="0" t="str">
        <f aca="false">IF(G8314=1,INT(ROUND((A8314-Debut)*86400,0)/3600),"")</f>
        <v/>
      </c>
      <c r="J8314" s="0" t="str">
        <f aca="false">IF(OR(A8314="",B8314=""),"",ROUND((B8314-A8314)*86400,0))</f>
        <v/>
      </c>
      <c r="K8314" s="37" t="str">
        <f aca="false">IF(G8314=1,IF(COUNTIFS($C:$C,C8314,$G:$G,1,$A:$A,"&gt;="&amp;(A8314-FenetreInterm/86400),$A:$A,"&lt;="&amp;A8314)&gt;=NbInterm,1,0),"")</f>
        <v/>
      </c>
      <c r="L8314" s="37" t="str">
        <f aca="false">IF(G8314=1,IF(B8314="",0,IF(J8314&lt;SeuilFugitive,1,0)),"")</f>
        <v/>
      </c>
      <c r="M8314" s="37" t="str">
        <f aca="false">IF(G8314=1,IF(B8314="",IF((Fin-A8314)*24&gt;SeuilFigee,1,0),IF(J8314&gt;SeuilFigee*3600,1,0)),"")</f>
        <v/>
      </c>
      <c r="N8314" s="0" t="str">
        <f aca="false">IF(G8314=1,IF(COUNTIF(H$2:H8314,H8314)=1,COUNTIF($H:$H,H8314),""),"")</f>
        <v/>
      </c>
      <c r="O8314" s="0" t="str">
        <f aca="false">IF(G8314=1,IF(COUNTIF(I$2:I8314,I8314)=1,COUNTIF($I:$I,I8314),""),"")</f>
        <v/>
      </c>
      <c r="P8314" s="38" t="str">
        <f aca="false">IF(G8314=1,IF(COUNTIFS(C$2:C8314,C8314,G$2:G8314,1)=1,COUNTIFS($C:$C,C8314,$G:$G,1)+ROW()/10000000,""),"")</f>
        <v/>
      </c>
      <c r="Q8314" s="0" t="str">
        <f aca="false">IF(K8314=1,IF(COUNTIFS(C$2:C8314,C8314,K$2:K8314,1)=1,1,0),"")</f>
        <v/>
      </c>
      <c r="R8314" s="0" t="str">
        <f aca="false">IF(M8314=1,IF(COUNTIFS(C$2:C8314,C8314,M$2:M8314,1)=1,1,0),"")</f>
        <v/>
      </c>
      <c r="S8314" s="0" t="str">
        <f aca="false">IF(L8314=1,IF(COUNTIFS(C$2:C8314,C8314,L$2:L8314,1)=1,1,0),"")</f>
        <v/>
      </c>
      <c r="T8314" s="38" t="str">
        <f aca="false">IF(N8314="","",N8314+ROW()/10000000)</f>
        <v/>
      </c>
      <c r="U8314" s="0" t="str">
        <f aca="false">IF(G8314=1,IF(B8314="",1,0),"")</f>
        <v/>
      </c>
    </row>
    <row r="8315" customFormat="false" ht="15" hidden="false" customHeight="false" outlineLevel="0" collapsed="false">
      <c r="A8315" s="35"/>
      <c r="B8315" s="35"/>
      <c r="G8315" s="0" t="str">
        <f aca="false">IF(A8315="","",IF(AND(A8315&gt;=Debut,A8315&lt;Fin),1,0))</f>
        <v/>
      </c>
      <c r="H8315" s="0" t="str">
        <f aca="false">IF(G8315=1,INT(ROUND((A8315-Debut)*86400,0)/600),"")</f>
        <v/>
      </c>
      <c r="I8315" s="0" t="str">
        <f aca="false">IF(G8315=1,INT(ROUND((A8315-Debut)*86400,0)/3600),"")</f>
        <v/>
      </c>
      <c r="J8315" s="0" t="str">
        <f aca="false">IF(OR(A8315="",B8315=""),"",ROUND((B8315-A8315)*86400,0))</f>
        <v/>
      </c>
      <c r="K8315" s="37" t="str">
        <f aca="false">IF(G8315=1,IF(COUNTIFS($C:$C,C8315,$G:$G,1,$A:$A,"&gt;="&amp;(A8315-FenetreInterm/86400),$A:$A,"&lt;="&amp;A8315)&gt;=NbInterm,1,0),"")</f>
        <v/>
      </c>
      <c r="L8315" s="37" t="str">
        <f aca="false">IF(G8315=1,IF(B8315="",0,IF(J8315&lt;SeuilFugitive,1,0)),"")</f>
        <v/>
      </c>
      <c r="M8315" s="37" t="str">
        <f aca="false">IF(G8315=1,IF(B8315="",IF((Fin-A8315)*24&gt;SeuilFigee,1,0),IF(J8315&gt;SeuilFigee*3600,1,0)),"")</f>
        <v/>
      </c>
      <c r="N8315" s="0" t="str">
        <f aca="false">IF(G8315=1,IF(COUNTIF(H$2:H8315,H8315)=1,COUNTIF($H:$H,H8315),""),"")</f>
        <v/>
      </c>
      <c r="O8315" s="0" t="str">
        <f aca="false">IF(G8315=1,IF(COUNTIF(I$2:I8315,I8315)=1,COUNTIF($I:$I,I8315),""),"")</f>
        <v/>
      </c>
      <c r="P8315" s="38" t="str">
        <f aca="false">IF(G8315=1,IF(COUNTIFS(C$2:C8315,C8315,G$2:G8315,1)=1,COUNTIFS($C:$C,C8315,$G:$G,1)+ROW()/10000000,""),"")</f>
        <v/>
      </c>
      <c r="Q8315" s="0" t="str">
        <f aca="false">IF(K8315=1,IF(COUNTIFS(C$2:C8315,C8315,K$2:K8315,1)=1,1,0),"")</f>
        <v/>
      </c>
      <c r="R8315" s="0" t="str">
        <f aca="false">IF(M8315=1,IF(COUNTIFS(C$2:C8315,C8315,M$2:M8315,1)=1,1,0),"")</f>
        <v/>
      </c>
      <c r="S8315" s="0" t="str">
        <f aca="false">IF(L8315=1,IF(COUNTIFS(C$2:C8315,C8315,L$2:L8315,1)=1,1,0),"")</f>
        <v/>
      </c>
      <c r="T8315" s="38" t="str">
        <f aca="false">IF(N8315="","",N8315+ROW()/10000000)</f>
        <v/>
      </c>
      <c r="U8315" s="0" t="str">
        <f aca="false">IF(G8315=1,IF(B8315="",1,0),"")</f>
        <v/>
      </c>
    </row>
    <row r="8316" customFormat="false" ht="15" hidden="false" customHeight="false" outlineLevel="0" collapsed="false">
      <c r="A8316" s="35"/>
      <c r="B8316" s="35"/>
      <c r="G8316" s="0" t="str">
        <f aca="false">IF(A8316="","",IF(AND(A8316&gt;=Debut,A8316&lt;Fin),1,0))</f>
        <v/>
      </c>
      <c r="H8316" s="0" t="str">
        <f aca="false">IF(G8316=1,INT(ROUND((A8316-Debut)*86400,0)/600),"")</f>
        <v/>
      </c>
      <c r="I8316" s="0" t="str">
        <f aca="false">IF(G8316=1,INT(ROUND((A8316-Debut)*86400,0)/3600),"")</f>
        <v/>
      </c>
      <c r="J8316" s="0" t="str">
        <f aca="false">IF(OR(A8316="",B8316=""),"",ROUND((B8316-A8316)*86400,0))</f>
        <v/>
      </c>
      <c r="K8316" s="37" t="str">
        <f aca="false">IF(G8316=1,IF(COUNTIFS($C:$C,C8316,$G:$G,1,$A:$A,"&gt;="&amp;(A8316-FenetreInterm/86400),$A:$A,"&lt;="&amp;A8316)&gt;=NbInterm,1,0),"")</f>
        <v/>
      </c>
      <c r="L8316" s="37" t="str">
        <f aca="false">IF(G8316=1,IF(B8316="",0,IF(J8316&lt;SeuilFugitive,1,0)),"")</f>
        <v/>
      </c>
      <c r="M8316" s="37" t="str">
        <f aca="false">IF(G8316=1,IF(B8316="",IF((Fin-A8316)*24&gt;SeuilFigee,1,0),IF(J8316&gt;SeuilFigee*3600,1,0)),"")</f>
        <v/>
      </c>
      <c r="N8316" s="0" t="str">
        <f aca="false">IF(G8316=1,IF(COUNTIF(H$2:H8316,H8316)=1,COUNTIF($H:$H,H8316),""),"")</f>
        <v/>
      </c>
      <c r="O8316" s="0" t="str">
        <f aca="false">IF(G8316=1,IF(COUNTIF(I$2:I8316,I8316)=1,COUNTIF($I:$I,I8316),""),"")</f>
        <v/>
      </c>
      <c r="P8316" s="38" t="str">
        <f aca="false">IF(G8316=1,IF(COUNTIFS(C$2:C8316,C8316,G$2:G8316,1)=1,COUNTIFS($C:$C,C8316,$G:$G,1)+ROW()/10000000,""),"")</f>
        <v/>
      </c>
      <c r="Q8316" s="0" t="str">
        <f aca="false">IF(K8316=1,IF(COUNTIFS(C$2:C8316,C8316,K$2:K8316,1)=1,1,0),"")</f>
        <v/>
      </c>
      <c r="R8316" s="0" t="str">
        <f aca="false">IF(M8316=1,IF(COUNTIFS(C$2:C8316,C8316,M$2:M8316,1)=1,1,0),"")</f>
        <v/>
      </c>
      <c r="S8316" s="0" t="str">
        <f aca="false">IF(L8316=1,IF(COUNTIFS(C$2:C8316,C8316,L$2:L8316,1)=1,1,0),"")</f>
        <v/>
      </c>
      <c r="T8316" s="38" t="str">
        <f aca="false">IF(N8316="","",N8316+ROW()/10000000)</f>
        <v/>
      </c>
      <c r="U8316" s="0" t="str">
        <f aca="false">IF(G8316=1,IF(B8316="",1,0),"")</f>
        <v/>
      </c>
    </row>
    <row r="8317" customFormat="false" ht="15" hidden="false" customHeight="false" outlineLevel="0" collapsed="false">
      <c r="A8317" s="35"/>
      <c r="B8317" s="35"/>
      <c r="G8317" s="0" t="str">
        <f aca="false">IF(A8317="","",IF(AND(A8317&gt;=Debut,A8317&lt;Fin),1,0))</f>
        <v/>
      </c>
      <c r="H8317" s="0" t="str">
        <f aca="false">IF(G8317=1,INT(ROUND((A8317-Debut)*86400,0)/600),"")</f>
        <v/>
      </c>
      <c r="I8317" s="0" t="str">
        <f aca="false">IF(G8317=1,INT(ROUND((A8317-Debut)*86400,0)/3600),"")</f>
        <v/>
      </c>
      <c r="J8317" s="0" t="str">
        <f aca="false">IF(OR(A8317="",B8317=""),"",ROUND((B8317-A8317)*86400,0))</f>
        <v/>
      </c>
      <c r="K8317" s="37" t="str">
        <f aca="false">IF(G8317=1,IF(COUNTIFS($C:$C,C8317,$G:$G,1,$A:$A,"&gt;="&amp;(A8317-FenetreInterm/86400),$A:$A,"&lt;="&amp;A8317)&gt;=NbInterm,1,0),"")</f>
        <v/>
      </c>
      <c r="L8317" s="37" t="str">
        <f aca="false">IF(G8317=1,IF(B8317="",0,IF(J8317&lt;SeuilFugitive,1,0)),"")</f>
        <v/>
      </c>
      <c r="M8317" s="37" t="str">
        <f aca="false">IF(G8317=1,IF(B8317="",IF((Fin-A8317)*24&gt;SeuilFigee,1,0),IF(J8317&gt;SeuilFigee*3600,1,0)),"")</f>
        <v/>
      </c>
      <c r="N8317" s="0" t="str">
        <f aca="false">IF(G8317=1,IF(COUNTIF(H$2:H8317,H8317)=1,COUNTIF($H:$H,H8317),""),"")</f>
        <v/>
      </c>
      <c r="O8317" s="0" t="str">
        <f aca="false">IF(G8317=1,IF(COUNTIF(I$2:I8317,I8317)=1,COUNTIF($I:$I,I8317),""),"")</f>
        <v/>
      </c>
      <c r="P8317" s="38" t="str">
        <f aca="false">IF(G8317=1,IF(COUNTIFS(C$2:C8317,C8317,G$2:G8317,1)=1,COUNTIFS($C:$C,C8317,$G:$G,1)+ROW()/10000000,""),"")</f>
        <v/>
      </c>
      <c r="Q8317" s="0" t="str">
        <f aca="false">IF(K8317=1,IF(COUNTIFS(C$2:C8317,C8317,K$2:K8317,1)=1,1,0),"")</f>
        <v/>
      </c>
      <c r="R8317" s="0" t="str">
        <f aca="false">IF(M8317=1,IF(COUNTIFS(C$2:C8317,C8317,M$2:M8317,1)=1,1,0),"")</f>
        <v/>
      </c>
      <c r="S8317" s="0" t="str">
        <f aca="false">IF(L8317=1,IF(COUNTIFS(C$2:C8317,C8317,L$2:L8317,1)=1,1,0),"")</f>
        <v/>
      </c>
      <c r="T8317" s="38" t="str">
        <f aca="false">IF(N8317="","",N8317+ROW()/10000000)</f>
        <v/>
      </c>
      <c r="U8317" s="0" t="str">
        <f aca="false">IF(G8317=1,IF(B8317="",1,0),"")</f>
        <v/>
      </c>
    </row>
    <row r="8318" customFormat="false" ht="15" hidden="false" customHeight="false" outlineLevel="0" collapsed="false">
      <c r="A8318" s="35"/>
      <c r="B8318" s="35"/>
      <c r="G8318" s="0" t="str">
        <f aca="false">IF(A8318="","",IF(AND(A8318&gt;=Debut,A8318&lt;Fin),1,0))</f>
        <v/>
      </c>
      <c r="H8318" s="0" t="str">
        <f aca="false">IF(G8318=1,INT(ROUND((A8318-Debut)*86400,0)/600),"")</f>
        <v/>
      </c>
      <c r="I8318" s="0" t="str">
        <f aca="false">IF(G8318=1,INT(ROUND((A8318-Debut)*86400,0)/3600),"")</f>
        <v/>
      </c>
      <c r="J8318" s="0" t="str">
        <f aca="false">IF(OR(A8318="",B8318=""),"",ROUND((B8318-A8318)*86400,0))</f>
        <v/>
      </c>
      <c r="K8318" s="37" t="str">
        <f aca="false">IF(G8318=1,IF(COUNTIFS($C:$C,C8318,$G:$G,1,$A:$A,"&gt;="&amp;(A8318-FenetreInterm/86400),$A:$A,"&lt;="&amp;A8318)&gt;=NbInterm,1,0),"")</f>
        <v/>
      </c>
      <c r="L8318" s="37" t="str">
        <f aca="false">IF(G8318=1,IF(B8318="",0,IF(J8318&lt;SeuilFugitive,1,0)),"")</f>
        <v/>
      </c>
      <c r="M8318" s="37" t="str">
        <f aca="false">IF(G8318=1,IF(B8318="",IF((Fin-A8318)*24&gt;SeuilFigee,1,0),IF(J8318&gt;SeuilFigee*3600,1,0)),"")</f>
        <v/>
      </c>
      <c r="N8318" s="0" t="str">
        <f aca="false">IF(G8318=1,IF(COUNTIF(H$2:H8318,H8318)=1,COUNTIF($H:$H,H8318),""),"")</f>
        <v/>
      </c>
      <c r="O8318" s="0" t="str">
        <f aca="false">IF(G8318=1,IF(COUNTIF(I$2:I8318,I8318)=1,COUNTIF($I:$I,I8318),""),"")</f>
        <v/>
      </c>
      <c r="P8318" s="38" t="str">
        <f aca="false">IF(G8318=1,IF(COUNTIFS(C$2:C8318,C8318,G$2:G8318,1)=1,COUNTIFS($C:$C,C8318,$G:$G,1)+ROW()/10000000,""),"")</f>
        <v/>
      </c>
      <c r="Q8318" s="0" t="str">
        <f aca="false">IF(K8318=1,IF(COUNTIFS(C$2:C8318,C8318,K$2:K8318,1)=1,1,0),"")</f>
        <v/>
      </c>
      <c r="R8318" s="0" t="str">
        <f aca="false">IF(M8318=1,IF(COUNTIFS(C$2:C8318,C8318,M$2:M8318,1)=1,1,0),"")</f>
        <v/>
      </c>
      <c r="S8318" s="0" t="str">
        <f aca="false">IF(L8318=1,IF(COUNTIFS(C$2:C8318,C8318,L$2:L8318,1)=1,1,0),"")</f>
        <v/>
      </c>
      <c r="T8318" s="38" t="str">
        <f aca="false">IF(N8318="","",N8318+ROW()/10000000)</f>
        <v/>
      </c>
      <c r="U8318" s="0" t="str">
        <f aca="false">IF(G8318=1,IF(B8318="",1,0),"")</f>
        <v/>
      </c>
    </row>
    <row r="8319" customFormat="false" ht="15" hidden="false" customHeight="false" outlineLevel="0" collapsed="false">
      <c r="A8319" s="35"/>
      <c r="B8319" s="35"/>
      <c r="G8319" s="0" t="str">
        <f aca="false">IF(A8319="","",IF(AND(A8319&gt;=Debut,A8319&lt;Fin),1,0))</f>
        <v/>
      </c>
      <c r="H8319" s="0" t="str">
        <f aca="false">IF(G8319=1,INT(ROUND((A8319-Debut)*86400,0)/600),"")</f>
        <v/>
      </c>
      <c r="I8319" s="0" t="str">
        <f aca="false">IF(G8319=1,INT(ROUND((A8319-Debut)*86400,0)/3600),"")</f>
        <v/>
      </c>
      <c r="J8319" s="0" t="str">
        <f aca="false">IF(OR(A8319="",B8319=""),"",ROUND((B8319-A8319)*86400,0))</f>
        <v/>
      </c>
      <c r="K8319" s="37" t="str">
        <f aca="false">IF(G8319=1,IF(COUNTIFS($C:$C,C8319,$G:$G,1,$A:$A,"&gt;="&amp;(A8319-FenetreInterm/86400),$A:$A,"&lt;="&amp;A8319)&gt;=NbInterm,1,0),"")</f>
        <v/>
      </c>
      <c r="L8319" s="37" t="str">
        <f aca="false">IF(G8319=1,IF(B8319="",0,IF(J8319&lt;SeuilFugitive,1,0)),"")</f>
        <v/>
      </c>
      <c r="M8319" s="37" t="str">
        <f aca="false">IF(G8319=1,IF(B8319="",IF((Fin-A8319)*24&gt;SeuilFigee,1,0),IF(J8319&gt;SeuilFigee*3600,1,0)),"")</f>
        <v/>
      </c>
      <c r="N8319" s="0" t="str">
        <f aca="false">IF(G8319=1,IF(COUNTIF(H$2:H8319,H8319)=1,COUNTIF($H:$H,H8319),""),"")</f>
        <v/>
      </c>
      <c r="O8319" s="0" t="str">
        <f aca="false">IF(G8319=1,IF(COUNTIF(I$2:I8319,I8319)=1,COUNTIF($I:$I,I8319),""),"")</f>
        <v/>
      </c>
      <c r="P8319" s="38" t="str">
        <f aca="false">IF(G8319=1,IF(COUNTIFS(C$2:C8319,C8319,G$2:G8319,1)=1,COUNTIFS($C:$C,C8319,$G:$G,1)+ROW()/10000000,""),"")</f>
        <v/>
      </c>
      <c r="Q8319" s="0" t="str">
        <f aca="false">IF(K8319=1,IF(COUNTIFS(C$2:C8319,C8319,K$2:K8319,1)=1,1,0),"")</f>
        <v/>
      </c>
      <c r="R8319" s="0" t="str">
        <f aca="false">IF(M8319=1,IF(COUNTIFS(C$2:C8319,C8319,M$2:M8319,1)=1,1,0),"")</f>
        <v/>
      </c>
      <c r="S8319" s="0" t="str">
        <f aca="false">IF(L8319=1,IF(COUNTIFS(C$2:C8319,C8319,L$2:L8319,1)=1,1,0),"")</f>
        <v/>
      </c>
      <c r="T8319" s="38" t="str">
        <f aca="false">IF(N8319="","",N8319+ROW()/10000000)</f>
        <v/>
      </c>
      <c r="U8319" s="0" t="str">
        <f aca="false">IF(G8319=1,IF(B8319="",1,0),"")</f>
        <v/>
      </c>
    </row>
    <row r="8320" customFormat="false" ht="15" hidden="false" customHeight="false" outlineLevel="0" collapsed="false">
      <c r="A8320" s="35"/>
      <c r="B8320" s="35"/>
      <c r="G8320" s="0" t="str">
        <f aca="false">IF(A8320="","",IF(AND(A8320&gt;=Debut,A8320&lt;Fin),1,0))</f>
        <v/>
      </c>
      <c r="H8320" s="0" t="str">
        <f aca="false">IF(G8320=1,INT(ROUND((A8320-Debut)*86400,0)/600),"")</f>
        <v/>
      </c>
      <c r="I8320" s="0" t="str">
        <f aca="false">IF(G8320=1,INT(ROUND((A8320-Debut)*86400,0)/3600),"")</f>
        <v/>
      </c>
      <c r="J8320" s="0" t="str">
        <f aca="false">IF(OR(A8320="",B8320=""),"",ROUND((B8320-A8320)*86400,0))</f>
        <v/>
      </c>
      <c r="K8320" s="37" t="str">
        <f aca="false">IF(G8320=1,IF(COUNTIFS($C:$C,C8320,$G:$G,1,$A:$A,"&gt;="&amp;(A8320-FenetreInterm/86400),$A:$A,"&lt;="&amp;A8320)&gt;=NbInterm,1,0),"")</f>
        <v/>
      </c>
      <c r="L8320" s="37" t="str">
        <f aca="false">IF(G8320=1,IF(B8320="",0,IF(J8320&lt;SeuilFugitive,1,0)),"")</f>
        <v/>
      </c>
      <c r="M8320" s="37" t="str">
        <f aca="false">IF(G8320=1,IF(B8320="",IF((Fin-A8320)*24&gt;SeuilFigee,1,0),IF(J8320&gt;SeuilFigee*3600,1,0)),"")</f>
        <v/>
      </c>
      <c r="N8320" s="0" t="str">
        <f aca="false">IF(G8320=1,IF(COUNTIF(H$2:H8320,H8320)=1,COUNTIF($H:$H,H8320),""),"")</f>
        <v/>
      </c>
      <c r="O8320" s="0" t="str">
        <f aca="false">IF(G8320=1,IF(COUNTIF(I$2:I8320,I8320)=1,COUNTIF($I:$I,I8320),""),"")</f>
        <v/>
      </c>
      <c r="P8320" s="38" t="str">
        <f aca="false">IF(G8320=1,IF(COUNTIFS(C$2:C8320,C8320,G$2:G8320,1)=1,COUNTIFS($C:$C,C8320,$G:$G,1)+ROW()/10000000,""),"")</f>
        <v/>
      </c>
      <c r="Q8320" s="0" t="str">
        <f aca="false">IF(K8320=1,IF(COUNTIFS(C$2:C8320,C8320,K$2:K8320,1)=1,1,0),"")</f>
        <v/>
      </c>
      <c r="R8320" s="0" t="str">
        <f aca="false">IF(M8320=1,IF(COUNTIFS(C$2:C8320,C8320,M$2:M8320,1)=1,1,0),"")</f>
        <v/>
      </c>
      <c r="S8320" s="0" t="str">
        <f aca="false">IF(L8320=1,IF(COUNTIFS(C$2:C8320,C8320,L$2:L8320,1)=1,1,0),"")</f>
        <v/>
      </c>
      <c r="T8320" s="38" t="str">
        <f aca="false">IF(N8320="","",N8320+ROW()/10000000)</f>
        <v/>
      </c>
      <c r="U8320" s="0" t="str">
        <f aca="false">IF(G8320=1,IF(B8320="",1,0),"")</f>
        <v/>
      </c>
    </row>
    <row r="8321" customFormat="false" ht="15" hidden="false" customHeight="false" outlineLevel="0" collapsed="false">
      <c r="A8321" s="35"/>
      <c r="B8321" s="35"/>
      <c r="G8321" s="0" t="str">
        <f aca="false">IF(A8321="","",IF(AND(A8321&gt;=Debut,A8321&lt;Fin),1,0))</f>
        <v/>
      </c>
      <c r="H8321" s="0" t="str">
        <f aca="false">IF(G8321=1,INT(ROUND((A8321-Debut)*86400,0)/600),"")</f>
        <v/>
      </c>
      <c r="I8321" s="0" t="str">
        <f aca="false">IF(G8321=1,INT(ROUND((A8321-Debut)*86400,0)/3600),"")</f>
        <v/>
      </c>
      <c r="J8321" s="0" t="str">
        <f aca="false">IF(OR(A8321="",B8321=""),"",ROUND((B8321-A8321)*86400,0))</f>
        <v/>
      </c>
      <c r="K8321" s="37" t="str">
        <f aca="false">IF(G8321=1,IF(COUNTIFS($C:$C,C8321,$G:$G,1,$A:$A,"&gt;="&amp;(A8321-FenetreInterm/86400),$A:$A,"&lt;="&amp;A8321)&gt;=NbInterm,1,0),"")</f>
        <v/>
      </c>
      <c r="L8321" s="37" t="str">
        <f aca="false">IF(G8321=1,IF(B8321="",0,IF(J8321&lt;SeuilFugitive,1,0)),"")</f>
        <v/>
      </c>
      <c r="M8321" s="37" t="str">
        <f aca="false">IF(G8321=1,IF(B8321="",IF((Fin-A8321)*24&gt;SeuilFigee,1,0),IF(J8321&gt;SeuilFigee*3600,1,0)),"")</f>
        <v/>
      </c>
      <c r="N8321" s="0" t="str">
        <f aca="false">IF(G8321=1,IF(COUNTIF(H$2:H8321,H8321)=1,COUNTIF($H:$H,H8321),""),"")</f>
        <v/>
      </c>
      <c r="O8321" s="0" t="str">
        <f aca="false">IF(G8321=1,IF(COUNTIF(I$2:I8321,I8321)=1,COUNTIF($I:$I,I8321),""),"")</f>
        <v/>
      </c>
      <c r="P8321" s="38" t="str">
        <f aca="false">IF(G8321=1,IF(COUNTIFS(C$2:C8321,C8321,G$2:G8321,1)=1,COUNTIFS($C:$C,C8321,$G:$G,1)+ROW()/10000000,""),"")</f>
        <v/>
      </c>
      <c r="Q8321" s="0" t="str">
        <f aca="false">IF(K8321=1,IF(COUNTIFS(C$2:C8321,C8321,K$2:K8321,1)=1,1,0),"")</f>
        <v/>
      </c>
      <c r="R8321" s="0" t="str">
        <f aca="false">IF(M8321=1,IF(COUNTIFS(C$2:C8321,C8321,M$2:M8321,1)=1,1,0),"")</f>
        <v/>
      </c>
      <c r="S8321" s="0" t="str">
        <f aca="false">IF(L8321=1,IF(COUNTIFS(C$2:C8321,C8321,L$2:L8321,1)=1,1,0),"")</f>
        <v/>
      </c>
      <c r="T8321" s="38" t="str">
        <f aca="false">IF(N8321="","",N8321+ROW()/10000000)</f>
        <v/>
      </c>
      <c r="U8321" s="0" t="str">
        <f aca="false">IF(G8321=1,IF(B8321="",1,0),"")</f>
        <v/>
      </c>
    </row>
    <row r="8322" customFormat="false" ht="15" hidden="false" customHeight="false" outlineLevel="0" collapsed="false">
      <c r="A8322" s="35"/>
      <c r="B8322" s="35"/>
      <c r="G8322" s="0" t="str">
        <f aca="false">IF(A8322="","",IF(AND(A8322&gt;=Debut,A8322&lt;Fin),1,0))</f>
        <v/>
      </c>
      <c r="H8322" s="0" t="str">
        <f aca="false">IF(G8322=1,INT(ROUND((A8322-Debut)*86400,0)/600),"")</f>
        <v/>
      </c>
      <c r="I8322" s="0" t="str">
        <f aca="false">IF(G8322=1,INT(ROUND((A8322-Debut)*86400,0)/3600),"")</f>
        <v/>
      </c>
      <c r="J8322" s="0" t="str">
        <f aca="false">IF(OR(A8322="",B8322=""),"",ROUND((B8322-A8322)*86400,0))</f>
        <v/>
      </c>
      <c r="K8322" s="37" t="str">
        <f aca="false">IF(G8322=1,IF(COUNTIFS($C:$C,C8322,$G:$G,1,$A:$A,"&gt;="&amp;(A8322-FenetreInterm/86400),$A:$A,"&lt;="&amp;A8322)&gt;=NbInterm,1,0),"")</f>
        <v/>
      </c>
      <c r="L8322" s="37" t="str">
        <f aca="false">IF(G8322=1,IF(B8322="",0,IF(J8322&lt;SeuilFugitive,1,0)),"")</f>
        <v/>
      </c>
      <c r="M8322" s="37" t="str">
        <f aca="false">IF(G8322=1,IF(B8322="",IF((Fin-A8322)*24&gt;SeuilFigee,1,0),IF(J8322&gt;SeuilFigee*3600,1,0)),"")</f>
        <v/>
      </c>
      <c r="N8322" s="0" t="str">
        <f aca="false">IF(G8322=1,IF(COUNTIF(H$2:H8322,H8322)=1,COUNTIF($H:$H,H8322),""),"")</f>
        <v/>
      </c>
      <c r="O8322" s="0" t="str">
        <f aca="false">IF(G8322=1,IF(COUNTIF(I$2:I8322,I8322)=1,COUNTIF($I:$I,I8322),""),"")</f>
        <v/>
      </c>
      <c r="P8322" s="38" t="str">
        <f aca="false">IF(G8322=1,IF(COUNTIFS(C$2:C8322,C8322,G$2:G8322,1)=1,COUNTIFS($C:$C,C8322,$G:$G,1)+ROW()/10000000,""),"")</f>
        <v/>
      </c>
      <c r="Q8322" s="0" t="str">
        <f aca="false">IF(K8322=1,IF(COUNTIFS(C$2:C8322,C8322,K$2:K8322,1)=1,1,0),"")</f>
        <v/>
      </c>
      <c r="R8322" s="0" t="str">
        <f aca="false">IF(M8322=1,IF(COUNTIFS(C$2:C8322,C8322,M$2:M8322,1)=1,1,0),"")</f>
        <v/>
      </c>
      <c r="S8322" s="0" t="str">
        <f aca="false">IF(L8322=1,IF(COUNTIFS(C$2:C8322,C8322,L$2:L8322,1)=1,1,0),"")</f>
        <v/>
      </c>
      <c r="T8322" s="38" t="str">
        <f aca="false">IF(N8322="","",N8322+ROW()/10000000)</f>
        <v/>
      </c>
      <c r="U8322" s="0" t="str">
        <f aca="false">IF(G8322=1,IF(B8322="",1,0),"")</f>
        <v/>
      </c>
    </row>
    <row r="8323" customFormat="false" ht="15" hidden="false" customHeight="false" outlineLevel="0" collapsed="false">
      <c r="A8323" s="35"/>
      <c r="B8323" s="35"/>
      <c r="G8323" s="0" t="str">
        <f aca="false">IF(A8323="","",IF(AND(A8323&gt;=Debut,A8323&lt;Fin),1,0))</f>
        <v/>
      </c>
      <c r="H8323" s="0" t="str">
        <f aca="false">IF(G8323=1,INT(ROUND((A8323-Debut)*86400,0)/600),"")</f>
        <v/>
      </c>
      <c r="I8323" s="0" t="str">
        <f aca="false">IF(G8323=1,INT(ROUND((A8323-Debut)*86400,0)/3600),"")</f>
        <v/>
      </c>
      <c r="J8323" s="0" t="str">
        <f aca="false">IF(OR(A8323="",B8323=""),"",ROUND((B8323-A8323)*86400,0))</f>
        <v/>
      </c>
      <c r="K8323" s="37" t="str">
        <f aca="false">IF(G8323=1,IF(COUNTIFS($C:$C,C8323,$G:$G,1,$A:$A,"&gt;="&amp;(A8323-FenetreInterm/86400),$A:$A,"&lt;="&amp;A8323)&gt;=NbInterm,1,0),"")</f>
        <v/>
      </c>
      <c r="L8323" s="37" t="str">
        <f aca="false">IF(G8323=1,IF(B8323="",0,IF(J8323&lt;SeuilFugitive,1,0)),"")</f>
        <v/>
      </c>
      <c r="M8323" s="37" t="str">
        <f aca="false">IF(G8323=1,IF(B8323="",IF((Fin-A8323)*24&gt;SeuilFigee,1,0),IF(J8323&gt;SeuilFigee*3600,1,0)),"")</f>
        <v/>
      </c>
      <c r="N8323" s="0" t="str">
        <f aca="false">IF(G8323=1,IF(COUNTIF(H$2:H8323,H8323)=1,COUNTIF($H:$H,H8323),""),"")</f>
        <v/>
      </c>
      <c r="O8323" s="0" t="str">
        <f aca="false">IF(G8323=1,IF(COUNTIF(I$2:I8323,I8323)=1,COUNTIF($I:$I,I8323),""),"")</f>
        <v/>
      </c>
      <c r="P8323" s="38" t="str">
        <f aca="false">IF(G8323=1,IF(COUNTIFS(C$2:C8323,C8323,G$2:G8323,1)=1,COUNTIFS($C:$C,C8323,$G:$G,1)+ROW()/10000000,""),"")</f>
        <v/>
      </c>
      <c r="Q8323" s="0" t="str">
        <f aca="false">IF(K8323=1,IF(COUNTIFS(C$2:C8323,C8323,K$2:K8323,1)=1,1,0),"")</f>
        <v/>
      </c>
      <c r="R8323" s="0" t="str">
        <f aca="false">IF(M8323=1,IF(COUNTIFS(C$2:C8323,C8323,M$2:M8323,1)=1,1,0),"")</f>
        <v/>
      </c>
      <c r="S8323" s="0" t="str">
        <f aca="false">IF(L8323=1,IF(COUNTIFS(C$2:C8323,C8323,L$2:L8323,1)=1,1,0),"")</f>
        <v/>
      </c>
      <c r="T8323" s="38" t="str">
        <f aca="false">IF(N8323="","",N8323+ROW()/10000000)</f>
        <v/>
      </c>
      <c r="U8323" s="0" t="str">
        <f aca="false">IF(G8323=1,IF(B8323="",1,0),"")</f>
        <v/>
      </c>
    </row>
    <row r="8324" customFormat="false" ht="15" hidden="false" customHeight="false" outlineLevel="0" collapsed="false">
      <c r="A8324" s="35"/>
      <c r="B8324" s="35"/>
      <c r="G8324" s="0" t="str">
        <f aca="false">IF(A8324="","",IF(AND(A8324&gt;=Debut,A8324&lt;Fin),1,0))</f>
        <v/>
      </c>
      <c r="H8324" s="0" t="str">
        <f aca="false">IF(G8324=1,INT(ROUND((A8324-Debut)*86400,0)/600),"")</f>
        <v/>
      </c>
      <c r="I8324" s="0" t="str">
        <f aca="false">IF(G8324=1,INT(ROUND((A8324-Debut)*86400,0)/3600),"")</f>
        <v/>
      </c>
      <c r="J8324" s="0" t="str">
        <f aca="false">IF(OR(A8324="",B8324=""),"",ROUND((B8324-A8324)*86400,0))</f>
        <v/>
      </c>
      <c r="K8324" s="37" t="str">
        <f aca="false">IF(G8324=1,IF(COUNTIFS($C:$C,C8324,$G:$G,1,$A:$A,"&gt;="&amp;(A8324-FenetreInterm/86400),$A:$A,"&lt;="&amp;A8324)&gt;=NbInterm,1,0),"")</f>
        <v/>
      </c>
      <c r="L8324" s="37" t="str">
        <f aca="false">IF(G8324=1,IF(B8324="",0,IF(J8324&lt;SeuilFugitive,1,0)),"")</f>
        <v/>
      </c>
      <c r="M8324" s="37" t="str">
        <f aca="false">IF(G8324=1,IF(B8324="",IF((Fin-A8324)*24&gt;SeuilFigee,1,0),IF(J8324&gt;SeuilFigee*3600,1,0)),"")</f>
        <v/>
      </c>
      <c r="N8324" s="0" t="str">
        <f aca="false">IF(G8324=1,IF(COUNTIF(H$2:H8324,H8324)=1,COUNTIF($H:$H,H8324),""),"")</f>
        <v/>
      </c>
      <c r="O8324" s="0" t="str">
        <f aca="false">IF(G8324=1,IF(COUNTIF(I$2:I8324,I8324)=1,COUNTIF($I:$I,I8324),""),"")</f>
        <v/>
      </c>
      <c r="P8324" s="38" t="str">
        <f aca="false">IF(G8324=1,IF(COUNTIFS(C$2:C8324,C8324,G$2:G8324,1)=1,COUNTIFS($C:$C,C8324,$G:$G,1)+ROW()/10000000,""),"")</f>
        <v/>
      </c>
      <c r="Q8324" s="0" t="str">
        <f aca="false">IF(K8324=1,IF(COUNTIFS(C$2:C8324,C8324,K$2:K8324,1)=1,1,0),"")</f>
        <v/>
      </c>
      <c r="R8324" s="0" t="str">
        <f aca="false">IF(M8324=1,IF(COUNTIFS(C$2:C8324,C8324,M$2:M8324,1)=1,1,0),"")</f>
        <v/>
      </c>
      <c r="S8324" s="0" t="str">
        <f aca="false">IF(L8324=1,IF(COUNTIFS(C$2:C8324,C8324,L$2:L8324,1)=1,1,0),"")</f>
        <v/>
      </c>
      <c r="T8324" s="38" t="str">
        <f aca="false">IF(N8324="","",N8324+ROW()/10000000)</f>
        <v/>
      </c>
      <c r="U8324" s="0" t="str">
        <f aca="false">IF(G8324=1,IF(B8324="",1,0),"")</f>
        <v/>
      </c>
    </row>
    <row r="8325" customFormat="false" ht="15" hidden="false" customHeight="false" outlineLevel="0" collapsed="false">
      <c r="A8325" s="35"/>
      <c r="B8325" s="35"/>
      <c r="G8325" s="0" t="str">
        <f aca="false">IF(A8325="","",IF(AND(A8325&gt;=Debut,A8325&lt;Fin),1,0))</f>
        <v/>
      </c>
      <c r="H8325" s="0" t="str">
        <f aca="false">IF(G8325=1,INT(ROUND((A8325-Debut)*86400,0)/600),"")</f>
        <v/>
      </c>
      <c r="I8325" s="0" t="str">
        <f aca="false">IF(G8325=1,INT(ROUND((A8325-Debut)*86400,0)/3600),"")</f>
        <v/>
      </c>
      <c r="J8325" s="0" t="str">
        <f aca="false">IF(OR(A8325="",B8325=""),"",ROUND((B8325-A8325)*86400,0))</f>
        <v/>
      </c>
      <c r="K8325" s="37" t="str">
        <f aca="false">IF(G8325=1,IF(COUNTIFS($C:$C,C8325,$G:$G,1,$A:$A,"&gt;="&amp;(A8325-FenetreInterm/86400),$A:$A,"&lt;="&amp;A8325)&gt;=NbInterm,1,0),"")</f>
        <v/>
      </c>
      <c r="L8325" s="37" t="str">
        <f aca="false">IF(G8325=1,IF(B8325="",0,IF(J8325&lt;SeuilFugitive,1,0)),"")</f>
        <v/>
      </c>
      <c r="M8325" s="37" t="str">
        <f aca="false">IF(G8325=1,IF(B8325="",IF((Fin-A8325)*24&gt;SeuilFigee,1,0),IF(J8325&gt;SeuilFigee*3600,1,0)),"")</f>
        <v/>
      </c>
      <c r="N8325" s="0" t="str">
        <f aca="false">IF(G8325=1,IF(COUNTIF(H$2:H8325,H8325)=1,COUNTIF($H:$H,H8325),""),"")</f>
        <v/>
      </c>
      <c r="O8325" s="0" t="str">
        <f aca="false">IF(G8325=1,IF(COUNTIF(I$2:I8325,I8325)=1,COUNTIF($I:$I,I8325),""),"")</f>
        <v/>
      </c>
      <c r="P8325" s="38" t="str">
        <f aca="false">IF(G8325=1,IF(COUNTIFS(C$2:C8325,C8325,G$2:G8325,1)=1,COUNTIFS($C:$C,C8325,$G:$G,1)+ROW()/10000000,""),"")</f>
        <v/>
      </c>
      <c r="Q8325" s="0" t="str">
        <f aca="false">IF(K8325=1,IF(COUNTIFS(C$2:C8325,C8325,K$2:K8325,1)=1,1,0),"")</f>
        <v/>
      </c>
      <c r="R8325" s="0" t="str">
        <f aca="false">IF(M8325=1,IF(COUNTIFS(C$2:C8325,C8325,M$2:M8325,1)=1,1,0),"")</f>
        <v/>
      </c>
      <c r="S8325" s="0" t="str">
        <f aca="false">IF(L8325=1,IF(COUNTIFS(C$2:C8325,C8325,L$2:L8325,1)=1,1,0),"")</f>
        <v/>
      </c>
      <c r="T8325" s="38" t="str">
        <f aca="false">IF(N8325="","",N8325+ROW()/10000000)</f>
        <v/>
      </c>
      <c r="U8325" s="0" t="str">
        <f aca="false">IF(G8325=1,IF(B8325="",1,0),"")</f>
        <v/>
      </c>
    </row>
    <row r="8326" customFormat="false" ht="15" hidden="false" customHeight="false" outlineLevel="0" collapsed="false">
      <c r="A8326" s="35"/>
      <c r="B8326" s="35"/>
      <c r="G8326" s="0" t="str">
        <f aca="false">IF(A8326="","",IF(AND(A8326&gt;=Debut,A8326&lt;Fin),1,0))</f>
        <v/>
      </c>
      <c r="H8326" s="0" t="str">
        <f aca="false">IF(G8326=1,INT(ROUND((A8326-Debut)*86400,0)/600),"")</f>
        <v/>
      </c>
      <c r="I8326" s="0" t="str">
        <f aca="false">IF(G8326=1,INT(ROUND((A8326-Debut)*86400,0)/3600),"")</f>
        <v/>
      </c>
      <c r="J8326" s="0" t="str">
        <f aca="false">IF(OR(A8326="",B8326=""),"",ROUND((B8326-A8326)*86400,0))</f>
        <v/>
      </c>
      <c r="K8326" s="37" t="str">
        <f aca="false">IF(G8326=1,IF(COUNTIFS($C:$C,C8326,$G:$G,1,$A:$A,"&gt;="&amp;(A8326-FenetreInterm/86400),$A:$A,"&lt;="&amp;A8326)&gt;=NbInterm,1,0),"")</f>
        <v/>
      </c>
      <c r="L8326" s="37" t="str">
        <f aca="false">IF(G8326=1,IF(B8326="",0,IF(J8326&lt;SeuilFugitive,1,0)),"")</f>
        <v/>
      </c>
      <c r="M8326" s="37" t="str">
        <f aca="false">IF(G8326=1,IF(B8326="",IF((Fin-A8326)*24&gt;SeuilFigee,1,0),IF(J8326&gt;SeuilFigee*3600,1,0)),"")</f>
        <v/>
      </c>
      <c r="N8326" s="0" t="str">
        <f aca="false">IF(G8326=1,IF(COUNTIF(H$2:H8326,H8326)=1,COUNTIF($H:$H,H8326),""),"")</f>
        <v/>
      </c>
      <c r="O8326" s="0" t="str">
        <f aca="false">IF(G8326=1,IF(COUNTIF(I$2:I8326,I8326)=1,COUNTIF($I:$I,I8326),""),"")</f>
        <v/>
      </c>
      <c r="P8326" s="38" t="str">
        <f aca="false">IF(G8326=1,IF(COUNTIFS(C$2:C8326,C8326,G$2:G8326,1)=1,COUNTIFS($C:$C,C8326,$G:$G,1)+ROW()/10000000,""),"")</f>
        <v/>
      </c>
      <c r="Q8326" s="0" t="str">
        <f aca="false">IF(K8326=1,IF(COUNTIFS(C$2:C8326,C8326,K$2:K8326,1)=1,1,0),"")</f>
        <v/>
      </c>
      <c r="R8326" s="0" t="str">
        <f aca="false">IF(M8326=1,IF(COUNTIFS(C$2:C8326,C8326,M$2:M8326,1)=1,1,0),"")</f>
        <v/>
      </c>
      <c r="S8326" s="0" t="str">
        <f aca="false">IF(L8326=1,IF(COUNTIFS(C$2:C8326,C8326,L$2:L8326,1)=1,1,0),"")</f>
        <v/>
      </c>
      <c r="T8326" s="38" t="str">
        <f aca="false">IF(N8326="","",N8326+ROW()/10000000)</f>
        <v/>
      </c>
      <c r="U8326" s="0" t="str">
        <f aca="false">IF(G8326=1,IF(B8326="",1,0),"")</f>
        <v/>
      </c>
    </row>
    <row r="8327" customFormat="false" ht="15" hidden="false" customHeight="false" outlineLevel="0" collapsed="false">
      <c r="A8327" s="35"/>
      <c r="B8327" s="35"/>
      <c r="G8327" s="0" t="str">
        <f aca="false">IF(A8327="","",IF(AND(A8327&gt;=Debut,A8327&lt;Fin),1,0))</f>
        <v/>
      </c>
      <c r="H8327" s="0" t="str">
        <f aca="false">IF(G8327=1,INT(ROUND((A8327-Debut)*86400,0)/600),"")</f>
        <v/>
      </c>
      <c r="I8327" s="0" t="str">
        <f aca="false">IF(G8327=1,INT(ROUND((A8327-Debut)*86400,0)/3600),"")</f>
        <v/>
      </c>
      <c r="J8327" s="0" t="str">
        <f aca="false">IF(OR(A8327="",B8327=""),"",ROUND((B8327-A8327)*86400,0))</f>
        <v/>
      </c>
      <c r="K8327" s="37" t="str">
        <f aca="false">IF(G8327=1,IF(COUNTIFS($C:$C,C8327,$G:$G,1,$A:$A,"&gt;="&amp;(A8327-FenetreInterm/86400),$A:$A,"&lt;="&amp;A8327)&gt;=NbInterm,1,0),"")</f>
        <v/>
      </c>
      <c r="L8327" s="37" t="str">
        <f aca="false">IF(G8327=1,IF(B8327="",0,IF(J8327&lt;SeuilFugitive,1,0)),"")</f>
        <v/>
      </c>
      <c r="M8327" s="37" t="str">
        <f aca="false">IF(G8327=1,IF(B8327="",IF((Fin-A8327)*24&gt;SeuilFigee,1,0),IF(J8327&gt;SeuilFigee*3600,1,0)),"")</f>
        <v/>
      </c>
      <c r="N8327" s="0" t="str">
        <f aca="false">IF(G8327=1,IF(COUNTIF(H$2:H8327,H8327)=1,COUNTIF($H:$H,H8327),""),"")</f>
        <v/>
      </c>
      <c r="O8327" s="0" t="str">
        <f aca="false">IF(G8327=1,IF(COUNTIF(I$2:I8327,I8327)=1,COUNTIF($I:$I,I8327),""),"")</f>
        <v/>
      </c>
      <c r="P8327" s="38" t="str">
        <f aca="false">IF(G8327=1,IF(COUNTIFS(C$2:C8327,C8327,G$2:G8327,1)=1,COUNTIFS($C:$C,C8327,$G:$G,1)+ROW()/10000000,""),"")</f>
        <v/>
      </c>
      <c r="Q8327" s="0" t="str">
        <f aca="false">IF(K8327=1,IF(COUNTIFS(C$2:C8327,C8327,K$2:K8327,1)=1,1,0),"")</f>
        <v/>
      </c>
      <c r="R8327" s="0" t="str">
        <f aca="false">IF(M8327=1,IF(COUNTIFS(C$2:C8327,C8327,M$2:M8327,1)=1,1,0),"")</f>
        <v/>
      </c>
      <c r="S8327" s="0" t="str">
        <f aca="false">IF(L8327=1,IF(COUNTIFS(C$2:C8327,C8327,L$2:L8327,1)=1,1,0),"")</f>
        <v/>
      </c>
      <c r="T8327" s="38" t="str">
        <f aca="false">IF(N8327="","",N8327+ROW()/10000000)</f>
        <v/>
      </c>
      <c r="U8327" s="0" t="str">
        <f aca="false">IF(G8327=1,IF(B8327="",1,0),"")</f>
        <v/>
      </c>
    </row>
    <row r="8328" customFormat="false" ht="15" hidden="false" customHeight="false" outlineLevel="0" collapsed="false">
      <c r="A8328" s="35"/>
      <c r="B8328" s="35"/>
      <c r="G8328" s="0" t="str">
        <f aca="false">IF(A8328="","",IF(AND(A8328&gt;=Debut,A8328&lt;Fin),1,0))</f>
        <v/>
      </c>
      <c r="H8328" s="0" t="str">
        <f aca="false">IF(G8328=1,INT(ROUND((A8328-Debut)*86400,0)/600),"")</f>
        <v/>
      </c>
      <c r="I8328" s="0" t="str">
        <f aca="false">IF(G8328=1,INT(ROUND((A8328-Debut)*86400,0)/3600),"")</f>
        <v/>
      </c>
      <c r="J8328" s="0" t="str">
        <f aca="false">IF(OR(A8328="",B8328=""),"",ROUND((B8328-A8328)*86400,0))</f>
        <v/>
      </c>
      <c r="K8328" s="37" t="str">
        <f aca="false">IF(G8328=1,IF(COUNTIFS($C:$C,C8328,$G:$G,1,$A:$A,"&gt;="&amp;(A8328-FenetreInterm/86400),$A:$A,"&lt;="&amp;A8328)&gt;=NbInterm,1,0),"")</f>
        <v/>
      </c>
      <c r="L8328" s="37" t="str">
        <f aca="false">IF(G8328=1,IF(B8328="",0,IF(J8328&lt;SeuilFugitive,1,0)),"")</f>
        <v/>
      </c>
      <c r="M8328" s="37" t="str">
        <f aca="false">IF(G8328=1,IF(B8328="",IF((Fin-A8328)*24&gt;SeuilFigee,1,0),IF(J8328&gt;SeuilFigee*3600,1,0)),"")</f>
        <v/>
      </c>
      <c r="N8328" s="0" t="str">
        <f aca="false">IF(G8328=1,IF(COUNTIF(H$2:H8328,H8328)=1,COUNTIF($H:$H,H8328),""),"")</f>
        <v/>
      </c>
      <c r="O8328" s="0" t="str">
        <f aca="false">IF(G8328=1,IF(COUNTIF(I$2:I8328,I8328)=1,COUNTIF($I:$I,I8328),""),"")</f>
        <v/>
      </c>
      <c r="P8328" s="38" t="str">
        <f aca="false">IF(G8328=1,IF(COUNTIFS(C$2:C8328,C8328,G$2:G8328,1)=1,COUNTIFS($C:$C,C8328,$G:$G,1)+ROW()/10000000,""),"")</f>
        <v/>
      </c>
      <c r="Q8328" s="0" t="str">
        <f aca="false">IF(K8328=1,IF(COUNTIFS(C$2:C8328,C8328,K$2:K8328,1)=1,1,0),"")</f>
        <v/>
      </c>
      <c r="R8328" s="0" t="str">
        <f aca="false">IF(M8328=1,IF(COUNTIFS(C$2:C8328,C8328,M$2:M8328,1)=1,1,0),"")</f>
        <v/>
      </c>
      <c r="S8328" s="0" t="str">
        <f aca="false">IF(L8328=1,IF(COUNTIFS(C$2:C8328,C8328,L$2:L8328,1)=1,1,0),"")</f>
        <v/>
      </c>
      <c r="T8328" s="38" t="str">
        <f aca="false">IF(N8328="","",N8328+ROW()/10000000)</f>
        <v/>
      </c>
      <c r="U8328" s="0" t="str">
        <f aca="false">IF(G8328=1,IF(B8328="",1,0),"")</f>
        <v/>
      </c>
    </row>
    <row r="8329" customFormat="false" ht="15" hidden="false" customHeight="false" outlineLevel="0" collapsed="false">
      <c r="A8329" s="35"/>
      <c r="B8329" s="35"/>
      <c r="G8329" s="0" t="str">
        <f aca="false">IF(A8329="","",IF(AND(A8329&gt;=Debut,A8329&lt;Fin),1,0))</f>
        <v/>
      </c>
      <c r="H8329" s="0" t="str">
        <f aca="false">IF(G8329=1,INT(ROUND((A8329-Debut)*86400,0)/600),"")</f>
        <v/>
      </c>
      <c r="I8329" s="0" t="str">
        <f aca="false">IF(G8329=1,INT(ROUND((A8329-Debut)*86400,0)/3600),"")</f>
        <v/>
      </c>
      <c r="J8329" s="0" t="str">
        <f aca="false">IF(OR(A8329="",B8329=""),"",ROUND((B8329-A8329)*86400,0))</f>
        <v/>
      </c>
      <c r="K8329" s="37" t="str">
        <f aca="false">IF(G8329=1,IF(COUNTIFS($C:$C,C8329,$G:$G,1,$A:$A,"&gt;="&amp;(A8329-FenetreInterm/86400),$A:$A,"&lt;="&amp;A8329)&gt;=NbInterm,1,0),"")</f>
        <v/>
      </c>
      <c r="L8329" s="37" t="str">
        <f aca="false">IF(G8329=1,IF(B8329="",0,IF(J8329&lt;SeuilFugitive,1,0)),"")</f>
        <v/>
      </c>
      <c r="M8329" s="37" t="str">
        <f aca="false">IF(G8329=1,IF(B8329="",IF((Fin-A8329)*24&gt;SeuilFigee,1,0),IF(J8329&gt;SeuilFigee*3600,1,0)),"")</f>
        <v/>
      </c>
      <c r="N8329" s="0" t="str">
        <f aca="false">IF(G8329=1,IF(COUNTIF(H$2:H8329,H8329)=1,COUNTIF($H:$H,H8329),""),"")</f>
        <v/>
      </c>
      <c r="O8329" s="0" t="str">
        <f aca="false">IF(G8329=1,IF(COUNTIF(I$2:I8329,I8329)=1,COUNTIF($I:$I,I8329),""),"")</f>
        <v/>
      </c>
      <c r="P8329" s="38" t="str">
        <f aca="false">IF(G8329=1,IF(COUNTIFS(C$2:C8329,C8329,G$2:G8329,1)=1,COUNTIFS($C:$C,C8329,$G:$G,1)+ROW()/10000000,""),"")</f>
        <v/>
      </c>
      <c r="Q8329" s="0" t="str">
        <f aca="false">IF(K8329=1,IF(COUNTIFS(C$2:C8329,C8329,K$2:K8329,1)=1,1,0),"")</f>
        <v/>
      </c>
      <c r="R8329" s="0" t="str">
        <f aca="false">IF(M8329=1,IF(COUNTIFS(C$2:C8329,C8329,M$2:M8329,1)=1,1,0),"")</f>
        <v/>
      </c>
      <c r="S8329" s="0" t="str">
        <f aca="false">IF(L8329=1,IF(COUNTIFS(C$2:C8329,C8329,L$2:L8329,1)=1,1,0),"")</f>
        <v/>
      </c>
      <c r="T8329" s="38" t="str">
        <f aca="false">IF(N8329="","",N8329+ROW()/10000000)</f>
        <v/>
      </c>
      <c r="U8329" s="0" t="str">
        <f aca="false">IF(G8329=1,IF(B8329="",1,0),"")</f>
        <v/>
      </c>
    </row>
    <row r="8330" customFormat="false" ht="15" hidden="false" customHeight="false" outlineLevel="0" collapsed="false">
      <c r="A8330" s="35"/>
      <c r="B8330" s="35"/>
      <c r="G8330" s="0" t="str">
        <f aca="false">IF(A8330="","",IF(AND(A8330&gt;=Debut,A8330&lt;Fin),1,0))</f>
        <v/>
      </c>
      <c r="H8330" s="0" t="str">
        <f aca="false">IF(G8330=1,INT(ROUND((A8330-Debut)*86400,0)/600),"")</f>
        <v/>
      </c>
      <c r="I8330" s="0" t="str">
        <f aca="false">IF(G8330=1,INT(ROUND((A8330-Debut)*86400,0)/3600),"")</f>
        <v/>
      </c>
      <c r="J8330" s="0" t="str">
        <f aca="false">IF(OR(A8330="",B8330=""),"",ROUND((B8330-A8330)*86400,0))</f>
        <v/>
      </c>
      <c r="K8330" s="37" t="str">
        <f aca="false">IF(G8330=1,IF(COUNTIFS($C:$C,C8330,$G:$G,1,$A:$A,"&gt;="&amp;(A8330-FenetreInterm/86400),$A:$A,"&lt;="&amp;A8330)&gt;=NbInterm,1,0),"")</f>
        <v/>
      </c>
      <c r="L8330" s="37" t="str">
        <f aca="false">IF(G8330=1,IF(B8330="",0,IF(J8330&lt;SeuilFugitive,1,0)),"")</f>
        <v/>
      </c>
      <c r="M8330" s="37" t="str">
        <f aca="false">IF(G8330=1,IF(B8330="",IF((Fin-A8330)*24&gt;SeuilFigee,1,0),IF(J8330&gt;SeuilFigee*3600,1,0)),"")</f>
        <v/>
      </c>
      <c r="N8330" s="0" t="str">
        <f aca="false">IF(G8330=1,IF(COUNTIF(H$2:H8330,H8330)=1,COUNTIF($H:$H,H8330),""),"")</f>
        <v/>
      </c>
      <c r="O8330" s="0" t="str">
        <f aca="false">IF(G8330=1,IF(COUNTIF(I$2:I8330,I8330)=1,COUNTIF($I:$I,I8330),""),"")</f>
        <v/>
      </c>
      <c r="P8330" s="38" t="str">
        <f aca="false">IF(G8330=1,IF(COUNTIFS(C$2:C8330,C8330,G$2:G8330,1)=1,COUNTIFS($C:$C,C8330,$G:$G,1)+ROW()/10000000,""),"")</f>
        <v/>
      </c>
      <c r="Q8330" s="0" t="str">
        <f aca="false">IF(K8330=1,IF(COUNTIFS(C$2:C8330,C8330,K$2:K8330,1)=1,1,0),"")</f>
        <v/>
      </c>
      <c r="R8330" s="0" t="str">
        <f aca="false">IF(M8330=1,IF(COUNTIFS(C$2:C8330,C8330,M$2:M8330,1)=1,1,0),"")</f>
        <v/>
      </c>
      <c r="S8330" s="0" t="str">
        <f aca="false">IF(L8330=1,IF(COUNTIFS(C$2:C8330,C8330,L$2:L8330,1)=1,1,0),"")</f>
        <v/>
      </c>
      <c r="T8330" s="38" t="str">
        <f aca="false">IF(N8330="","",N8330+ROW()/10000000)</f>
        <v/>
      </c>
      <c r="U8330" s="0" t="str">
        <f aca="false">IF(G8330=1,IF(B8330="",1,0),"")</f>
        <v/>
      </c>
    </row>
    <row r="8331" customFormat="false" ht="15" hidden="false" customHeight="false" outlineLevel="0" collapsed="false">
      <c r="A8331" s="35"/>
      <c r="B8331" s="35"/>
      <c r="G8331" s="0" t="str">
        <f aca="false">IF(A8331="","",IF(AND(A8331&gt;=Debut,A8331&lt;Fin),1,0))</f>
        <v/>
      </c>
      <c r="H8331" s="0" t="str">
        <f aca="false">IF(G8331=1,INT(ROUND((A8331-Debut)*86400,0)/600),"")</f>
        <v/>
      </c>
      <c r="I8331" s="0" t="str">
        <f aca="false">IF(G8331=1,INT(ROUND((A8331-Debut)*86400,0)/3600),"")</f>
        <v/>
      </c>
      <c r="J8331" s="0" t="str">
        <f aca="false">IF(OR(A8331="",B8331=""),"",ROUND((B8331-A8331)*86400,0))</f>
        <v/>
      </c>
      <c r="K8331" s="37" t="str">
        <f aca="false">IF(G8331=1,IF(COUNTIFS($C:$C,C8331,$G:$G,1,$A:$A,"&gt;="&amp;(A8331-FenetreInterm/86400),$A:$A,"&lt;="&amp;A8331)&gt;=NbInterm,1,0),"")</f>
        <v/>
      </c>
      <c r="L8331" s="37" t="str">
        <f aca="false">IF(G8331=1,IF(B8331="",0,IF(J8331&lt;SeuilFugitive,1,0)),"")</f>
        <v/>
      </c>
      <c r="M8331" s="37" t="str">
        <f aca="false">IF(G8331=1,IF(B8331="",IF((Fin-A8331)*24&gt;SeuilFigee,1,0),IF(J8331&gt;SeuilFigee*3600,1,0)),"")</f>
        <v/>
      </c>
      <c r="N8331" s="0" t="str">
        <f aca="false">IF(G8331=1,IF(COUNTIF(H$2:H8331,H8331)=1,COUNTIF($H:$H,H8331),""),"")</f>
        <v/>
      </c>
      <c r="O8331" s="0" t="str">
        <f aca="false">IF(G8331=1,IF(COUNTIF(I$2:I8331,I8331)=1,COUNTIF($I:$I,I8331),""),"")</f>
        <v/>
      </c>
      <c r="P8331" s="38" t="str">
        <f aca="false">IF(G8331=1,IF(COUNTIFS(C$2:C8331,C8331,G$2:G8331,1)=1,COUNTIFS($C:$C,C8331,$G:$G,1)+ROW()/10000000,""),"")</f>
        <v/>
      </c>
      <c r="Q8331" s="0" t="str">
        <f aca="false">IF(K8331=1,IF(COUNTIFS(C$2:C8331,C8331,K$2:K8331,1)=1,1,0),"")</f>
        <v/>
      </c>
      <c r="R8331" s="0" t="str">
        <f aca="false">IF(M8331=1,IF(COUNTIFS(C$2:C8331,C8331,M$2:M8331,1)=1,1,0),"")</f>
        <v/>
      </c>
      <c r="S8331" s="0" t="str">
        <f aca="false">IF(L8331=1,IF(COUNTIFS(C$2:C8331,C8331,L$2:L8331,1)=1,1,0),"")</f>
        <v/>
      </c>
      <c r="T8331" s="38" t="str">
        <f aca="false">IF(N8331="","",N8331+ROW()/10000000)</f>
        <v/>
      </c>
      <c r="U8331" s="0" t="str">
        <f aca="false">IF(G8331=1,IF(B8331="",1,0),"")</f>
        <v/>
      </c>
    </row>
    <row r="8332" customFormat="false" ht="15" hidden="false" customHeight="false" outlineLevel="0" collapsed="false">
      <c r="A8332" s="35"/>
      <c r="B8332" s="35"/>
      <c r="G8332" s="0" t="str">
        <f aca="false">IF(A8332="","",IF(AND(A8332&gt;=Debut,A8332&lt;Fin),1,0))</f>
        <v/>
      </c>
      <c r="H8332" s="0" t="str">
        <f aca="false">IF(G8332=1,INT(ROUND((A8332-Debut)*86400,0)/600),"")</f>
        <v/>
      </c>
      <c r="I8332" s="0" t="str">
        <f aca="false">IF(G8332=1,INT(ROUND((A8332-Debut)*86400,0)/3600),"")</f>
        <v/>
      </c>
      <c r="J8332" s="0" t="str">
        <f aca="false">IF(OR(A8332="",B8332=""),"",ROUND((B8332-A8332)*86400,0))</f>
        <v/>
      </c>
      <c r="K8332" s="37" t="str">
        <f aca="false">IF(G8332=1,IF(COUNTIFS($C:$C,C8332,$G:$G,1,$A:$A,"&gt;="&amp;(A8332-FenetreInterm/86400),$A:$A,"&lt;="&amp;A8332)&gt;=NbInterm,1,0),"")</f>
        <v/>
      </c>
      <c r="L8332" s="37" t="str">
        <f aca="false">IF(G8332=1,IF(B8332="",0,IF(J8332&lt;SeuilFugitive,1,0)),"")</f>
        <v/>
      </c>
      <c r="M8332" s="37" t="str">
        <f aca="false">IF(G8332=1,IF(B8332="",IF((Fin-A8332)*24&gt;SeuilFigee,1,0),IF(J8332&gt;SeuilFigee*3600,1,0)),"")</f>
        <v/>
      </c>
      <c r="N8332" s="0" t="str">
        <f aca="false">IF(G8332=1,IF(COUNTIF(H$2:H8332,H8332)=1,COUNTIF($H:$H,H8332),""),"")</f>
        <v/>
      </c>
      <c r="O8332" s="0" t="str">
        <f aca="false">IF(G8332=1,IF(COUNTIF(I$2:I8332,I8332)=1,COUNTIF($I:$I,I8332),""),"")</f>
        <v/>
      </c>
      <c r="P8332" s="38" t="str">
        <f aca="false">IF(G8332=1,IF(COUNTIFS(C$2:C8332,C8332,G$2:G8332,1)=1,COUNTIFS($C:$C,C8332,$G:$G,1)+ROW()/10000000,""),"")</f>
        <v/>
      </c>
      <c r="Q8332" s="0" t="str">
        <f aca="false">IF(K8332=1,IF(COUNTIFS(C$2:C8332,C8332,K$2:K8332,1)=1,1,0),"")</f>
        <v/>
      </c>
      <c r="R8332" s="0" t="str">
        <f aca="false">IF(M8332=1,IF(COUNTIFS(C$2:C8332,C8332,M$2:M8332,1)=1,1,0),"")</f>
        <v/>
      </c>
      <c r="S8332" s="0" t="str">
        <f aca="false">IF(L8332=1,IF(COUNTIFS(C$2:C8332,C8332,L$2:L8332,1)=1,1,0),"")</f>
        <v/>
      </c>
      <c r="T8332" s="38" t="str">
        <f aca="false">IF(N8332="","",N8332+ROW()/10000000)</f>
        <v/>
      </c>
      <c r="U8332" s="0" t="str">
        <f aca="false">IF(G8332=1,IF(B8332="",1,0),"")</f>
        <v/>
      </c>
    </row>
    <row r="8333" customFormat="false" ht="15" hidden="false" customHeight="false" outlineLevel="0" collapsed="false">
      <c r="A8333" s="35"/>
      <c r="B8333" s="35"/>
      <c r="G8333" s="0" t="str">
        <f aca="false">IF(A8333="","",IF(AND(A8333&gt;=Debut,A8333&lt;Fin),1,0))</f>
        <v/>
      </c>
      <c r="H8333" s="0" t="str">
        <f aca="false">IF(G8333=1,INT(ROUND((A8333-Debut)*86400,0)/600),"")</f>
        <v/>
      </c>
      <c r="I8333" s="0" t="str">
        <f aca="false">IF(G8333=1,INT(ROUND((A8333-Debut)*86400,0)/3600),"")</f>
        <v/>
      </c>
      <c r="J8333" s="0" t="str">
        <f aca="false">IF(OR(A8333="",B8333=""),"",ROUND((B8333-A8333)*86400,0))</f>
        <v/>
      </c>
      <c r="K8333" s="37" t="str">
        <f aca="false">IF(G8333=1,IF(COUNTIFS($C:$C,C8333,$G:$G,1,$A:$A,"&gt;="&amp;(A8333-FenetreInterm/86400),$A:$A,"&lt;="&amp;A8333)&gt;=NbInterm,1,0),"")</f>
        <v/>
      </c>
      <c r="L8333" s="37" t="str">
        <f aca="false">IF(G8333=1,IF(B8333="",0,IF(J8333&lt;SeuilFugitive,1,0)),"")</f>
        <v/>
      </c>
      <c r="M8333" s="37" t="str">
        <f aca="false">IF(G8333=1,IF(B8333="",IF((Fin-A8333)*24&gt;SeuilFigee,1,0),IF(J8333&gt;SeuilFigee*3600,1,0)),"")</f>
        <v/>
      </c>
      <c r="N8333" s="0" t="str">
        <f aca="false">IF(G8333=1,IF(COUNTIF(H$2:H8333,H8333)=1,COUNTIF($H:$H,H8333),""),"")</f>
        <v/>
      </c>
      <c r="O8333" s="0" t="str">
        <f aca="false">IF(G8333=1,IF(COUNTIF(I$2:I8333,I8333)=1,COUNTIF($I:$I,I8333),""),"")</f>
        <v/>
      </c>
      <c r="P8333" s="38" t="str">
        <f aca="false">IF(G8333=1,IF(COUNTIFS(C$2:C8333,C8333,G$2:G8333,1)=1,COUNTIFS($C:$C,C8333,$G:$G,1)+ROW()/10000000,""),"")</f>
        <v/>
      </c>
      <c r="Q8333" s="0" t="str">
        <f aca="false">IF(K8333=1,IF(COUNTIFS(C$2:C8333,C8333,K$2:K8333,1)=1,1,0),"")</f>
        <v/>
      </c>
      <c r="R8333" s="0" t="str">
        <f aca="false">IF(M8333=1,IF(COUNTIFS(C$2:C8333,C8333,M$2:M8333,1)=1,1,0),"")</f>
        <v/>
      </c>
      <c r="S8333" s="0" t="str">
        <f aca="false">IF(L8333=1,IF(COUNTIFS(C$2:C8333,C8333,L$2:L8333,1)=1,1,0),"")</f>
        <v/>
      </c>
      <c r="T8333" s="38" t="str">
        <f aca="false">IF(N8333="","",N8333+ROW()/10000000)</f>
        <v/>
      </c>
      <c r="U8333" s="0" t="str">
        <f aca="false">IF(G8333=1,IF(B8333="",1,0),"")</f>
        <v/>
      </c>
    </row>
    <row r="8334" customFormat="false" ht="15" hidden="false" customHeight="false" outlineLevel="0" collapsed="false">
      <c r="A8334" s="35"/>
      <c r="B8334" s="35"/>
      <c r="G8334" s="0" t="str">
        <f aca="false">IF(A8334="","",IF(AND(A8334&gt;=Debut,A8334&lt;Fin),1,0))</f>
        <v/>
      </c>
      <c r="H8334" s="0" t="str">
        <f aca="false">IF(G8334=1,INT(ROUND((A8334-Debut)*86400,0)/600),"")</f>
        <v/>
      </c>
      <c r="I8334" s="0" t="str">
        <f aca="false">IF(G8334=1,INT(ROUND((A8334-Debut)*86400,0)/3600),"")</f>
        <v/>
      </c>
      <c r="J8334" s="0" t="str">
        <f aca="false">IF(OR(A8334="",B8334=""),"",ROUND((B8334-A8334)*86400,0))</f>
        <v/>
      </c>
      <c r="K8334" s="37" t="str">
        <f aca="false">IF(G8334=1,IF(COUNTIFS($C:$C,C8334,$G:$G,1,$A:$A,"&gt;="&amp;(A8334-FenetreInterm/86400),$A:$A,"&lt;="&amp;A8334)&gt;=NbInterm,1,0),"")</f>
        <v/>
      </c>
      <c r="L8334" s="37" t="str">
        <f aca="false">IF(G8334=1,IF(B8334="",0,IF(J8334&lt;SeuilFugitive,1,0)),"")</f>
        <v/>
      </c>
      <c r="M8334" s="37" t="str">
        <f aca="false">IF(G8334=1,IF(B8334="",IF((Fin-A8334)*24&gt;SeuilFigee,1,0),IF(J8334&gt;SeuilFigee*3600,1,0)),"")</f>
        <v/>
      </c>
      <c r="N8334" s="0" t="str">
        <f aca="false">IF(G8334=1,IF(COUNTIF(H$2:H8334,H8334)=1,COUNTIF($H:$H,H8334),""),"")</f>
        <v/>
      </c>
      <c r="O8334" s="0" t="str">
        <f aca="false">IF(G8334=1,IF(COUNTIF(I$2:I8334,I8334)=1,COUNTIF($I:$I,I8334),""),"")</f>
        <v/>
      </c>
      <c r="P8334" s="38" t="str">
        <f aca="false">IF(G8334=1,IF(COUNTIFS(C$2:C8334,C8334,G$2:G8334,1)=1,COUNTIFS($C:$C,C8334,$G:$G,1)+ROW()/10000000,""),"")</f>
        <v/>
      </c>
      <c r="Q8334" s="0" t="str">
        <f aca="false">IF(K8334=1,IF(COUNTIFS(C$2:C8334,C8334,K$2:K8334,1)=1,1,0),"")</f>
        <v/>
      </c>
      <c r="R8334" s="0" t="str">
        <f aca="false">IF(M8334=1,IF(COUNTIFS(C$2:C8334,C8334,M$2:M8334,1)=1,1,0),"")</f>
        <v/>
      </c>
      <c r="S8334" s="0" t="str">
        <f aca="false">IF(L8334=1,IF(COUNTIFS(C$2:C8334,C8334,L$2:L8334,1)=1,1,0),"")</f>
        <v/>
      </c>
      <c r="T8334" s="38" t="str">
        <f aca="false">IF(N8334="","",N8334+ROW()/10000000)</f>
        <v/>
      </c>
      <c r="U8334" s="0" t="str">
        <f aca="false">IF(G8334=1,IF(B8334="",1,0),"")</f>
        <v/>
      </c>
    </row>
    <row r="8335" customFormat="false" ht="15" hidden="false" customHeight="false" outlineLevel="0" collapsed="false">
      <c r="A8335" s="35"/>
      <c r="B8335" s="35"/>
      <c r="G8335" s="0" t="str">
        <f aca="false">IF(A8335="","",IF(AND(A8335&gt;=Debut,A8335&lt;Fin),1,0))</f>
        <v/>
      </c>
      <c r="H8335" s="0" t="str">
        <f aca="false">IF(G8335=1,INT(ROUND((A8335-Debut)*86400,0)/600),"")</f>
        <v/>
      </c>
      <c r="I8335" s="0" t="str">
        <f aca="false">IF(G8335=1,INT(ROUND((A8335-Debut)*86400,0)/3600),"")</f>
        <v/>
      </c>
      <c r="J8335" s="0" t="str">
        <f aca="false">IF(OR(A8335="",B8335=""),"",ROUND((B8335-A8335)*86400,0))</f>
        <v/>
      </c>
      <c r="K8335" s="37" t="str">
        <f aca="false">IF(G8335=1,IF(COUNTIFS($C:$C,C8335,$G:$G,1,$A:$A,"&gt;="&amp;(A8335-FenetreInterm/86400),$A:$A,"&lt;="&amp;A8335)&gt;=NbInterm,1,0),"")</f>
        <v/>
      </c>
      <c r="L8335" s="37" t="str">
        <f aca="false">IF(G8335=1,IF(B8335="",0,IF(J8335&lt;SeuilFugitive,1,0)),"")</f>
        <v/>
      </c>
      <c r="M8335" s="37" t="str">
        <f aca="false">IF(G8335=1,IF(B8335="",IF((Fin-A8335)*24&gt;SeuilFigee,1,0),IF(J8335&gt;SeuilFigee*3600,1,0)),"")</f>
        <v/>
      </c>
      <c r="N8335" s="0" t="str">
        <f aca="false">IF(G8335=1,IF(COUNTIF(H$2:H8335,H8335)=1,COUNTIF($H:$H,H8335),""),"")</f>
        <v/>
      </c>
      <c r="O8335" s="0" t="str">
        <f aca="false">IF(G8335=1,IF(COUNTIF(I$2:I8335,I8335)=1,COUNTIF($I:$I,I8335),""),"")</f>
        <v/>
      </c>
      <c r="P8335" s="38" t="str">
        <f aca="false">IF(G8335=1,IF(COUNTIFS(C$2:C8335,C8335,G$2:G8335,1)=1,COUNTIFS($C:$C,C8335,$G:$G,1)+ROW()/10000000,""),"")</f>
        <v/>
      </c>
      <c r="Q8335" s="0" t="str">
        <f aca="false">IF(K8335=1,IF(COUNTIFS(C$2:C8335,C8335,K$2:K8335,1)=1,1,0),"")</f>
        <v/>
      </c>
      <c r="R8335" s="0" t="str">
        <f aca="false">IF(M8335=1,IF(COUNTIFS(C$2:C8335,C8335,M$2:M8335,1)=1,1,0),"")</f>
        <v/>
      </c>
      <c r="S8335" s="0" t="str">
        <f aca="false">IF(L8335=1,IF(COUNTIFS(C$2:C8335,C8335,L$2:L8335,1)=1,1,0),"")</f>
        <v/>
      </c>
      <c r="T8335" s="38" t="str">
        <f aca="false">IF(N8335="","",N8335+ROW()/10000000)</f>
        <v/>
      </c>
      <c r="U8335" s="0" t="str">
        <f aca="false">IF(G8335=1,IF(B8335="",1,0),"")</f>
        <v/>
      </c>
    </row>
    <row r="8336" customFormat="false" ht="15" hidden="false" customHeight="false" outlineLevel="0" collapsed="false">
      <c r="A8336" s="35"/>
      <c r="B8336" s="35"/>
      <c r="G8336" s="0" t="str">
        <f aca="false">IF(A8336="","",IF(AND(A8336&gt;=Debut,A8336&lt;Fin),1,0))</f>
        <v/>
      </c>
      <c r="H8336" s="0" t="str">
        <f aca="false">IF(G8336=1,INT(ROUND((A8336-Debut)*86400,0)/600),"")</f>
        <v/>
      </c>
      <c r="I8336" s="0" t="str">
        <f aca="false">IF(G8336=1,INT(ROUND((A8336-Debut)*86400,0)/3600),"")</f>
        <v/>
      </c>
      <c r="J8336" s="0" t="str">
        <f aca="false">IF(OR(A8336="",B8336=""),"",ROUND((B8336-A8336)*86400,0))</f>
        <v/>
      </c>
      <c r="K8336" s="37" t="str">
        <f aca="false">IF(G8336=1,IF(COUNTIFS($C:$C,C8336,$G:$G,1,$A:$A,"&gt;="&amp;(A8336-FenetreInterm/86400),$A:$A,"&lt;="&amp;A8336)&gt;=NbInterm,1,0),"")</f>
        <v/>
      </c>
      <c r="L8336" s="37" t="str">
        <f aca="false">IF(G8336=1,IF(B8336="",0,IF(J8336&lt;SeuilFugitive,1,0)),"")</f>
        <v/>
      </c>
      <c r="M8336" s="37" t="str">
        <f aca="false">IF(G8336=1,IF(B8336="",IF((Fin-A8336)*24&gt;SeuilFigee,1,0),IF(J8336&gt;SeuilFigee*3600,1,0)),"")</f>
        <v/>
      </c>
      <c r="N8336" s="0" t="str">
        <f aca="false">IF(G8336=1,IF(COUNTIF(H$2:H8336,H8336)=1,COUNTIF($H:$H,H8336),""),"")</f>
        <v/>
      </c>
      <c r="O8336" s="0" t="str">
        <f aca="false">IF(G8336=1,IF(COUNTIF(I$2:I8336,I8336)=1,COUNTIF($I:$I,I8336),""),"")</f>
        <v/>
      </c>
      <c r="P8336" s="38" t="str">
        <f aca="false">IF(G8336=1,IF(COUNTIFS(C$2:C8336,C8336,G$2:G8336,1)=1,COUNTIFS($C:$C,C8336,$G:$G,1)+ROW()/10000000,""),"")</f>
        <v/>
      </c>
      <c r="Q8336" s="0" t="str">
        <f aca="false">IF(K8336=1,IF(COUNTIFS(C$2:C8336,C8336,K$2:K8336,1)=1,1,0),"")</f>
        <v/>
      </c>
      <c r="R8336" s="0" t="str">
        <f aca="false">IF(M8336=1,IF(COUNTIFS(C$2:C8336,C8336,M$2:M8336,1)=1,1,0),"")</f>
        <v/>
      </c>
      <c r="S8336" s="0" t="str">
        <f aca="false">IF(L8336=1,IF(COUNTIFS(C$2:C8336,C8336,L$2:L8336,1)=1,1,0),"")</f>
        <v/>
      </c>
      <c r="T8336" s="38" t="str">
        <f aca="false">IF(N8336="","",N8336+ROW()/10000000)</f>
        <v/>
      </c>
      <c r="U8336" s="0" t="str">
        <f aca="false">IF(G8336=1,IF(B8336="",1,0),"")</f>
        <v/>
      </c>
    </row>
    <row r="8337" customFormat="false" ht="15" hidden="false" customHeight="false" outlineLevel="0" collapsed="false">
      <c r="A8337" s="35"/>
      <c r="B8337" s="35"/>
      <c r="G8337" s="0" t="str">
        <f aca="false">IF(A8337="","",IF(AND(A8337&gt;=Debut,A8337&lt;Fin),1,0))</f>
        <v/>
      </c>
      <c r="H8337" s="0" t="str">
        <f aca="false">IF(G8337=1,INT(ROUND((A8337-Debut)*86400,0)/600),"")</f>
        <v/>
      </c>
      <c r="I8337" s="0" t="str">
        <f aca="false">IF(G8337=1,INT(ROUND((A8337-Debut)*86400,0)/3600),"")</f>
        <v/>
      </c>
      <c r="J8337" s="0" t="str">
        <f aca="false">IF(OR(A8337="",B8337=""),"",ROUND((B8337-A8337)*86400,0))</f>
        <v/>
      </c>
      <c r="K8337" s="37" t="str">
        <f aca="false">IF(G8337=1,IF(COUNTIFS($C:$C,C8337,$G:$G,1,$A:$A,"&gt;="&amp;(A8337-FenetreInterm/86400),$A:$A,"&lt;="&amp;A8337)&gt;=NbInterm,1,0),"")</f>
        <v/>
      </c>
      <c r="L8337" s="37" t="str">
        <f aca="false">IF(G8337=1,IF(B8337="",0,IF(J8337&lt;SeuilFugitive,1,0)),"")</f>
        <v/>
      </c>
      <c r="M8337" s="37" t="str">
        <f aca="false">IF(G8337=1,IF(B8337="",IF((Fin-A8337)*24&gt;SeuilFigee,1,0),IF(J8337&gt;SeuilFigee*3600,1,0)),"")</f>
        <v/>
      </c>
      <c r="N8337" s="0" t="str">
        <f aca="false">IF(G8337=1,IF(COUNTIF(H$2:H8337,H8337)=1,COUNTIF($H:$H,H8337),""),"")</f>
        <v/>
      </c>
      <c r="O8337" s="0" t="str">
        <f aca="false">IF(G8337=1,IF(COUNTIF(I$2:I8337,I8337)=1,COUNTIF($I:$I,I8337),""),"")</f>
        <v/>
      </c>
      <c r="P8337" s="38" t="str">
        <f aca="false">IF(G8337=1,IF(COUNTIFS(C$2:C8337,C8337,G$2:G8337,1)=1,COUNTIFS($C:$C,C8337,$G:$G,1)+ROW()/10000000,""),"")</f>
        <v/>
      </c>
      <c r="Q8337" s="0" t="str">
        <f aca="false">IF(K8337=1,IF(COUNTIFS(C$2:C8337,C8337,K$2:K8337,1)=1,1,0),"")</f>
        <v/>
      </c>
      <c r="R8337" s="0" t="str">
        <f aca="false">IF(M8337=1,IF(COUNTIFS(C$2:C8337,C8337,M$2:M8337,1)=1,1,0),"")</f>
        <v/>
      </c>
      <c r="S8337" s="0" t="str">
        <f aca="false">IF(L8337=1,IF(COUNTIFS(C$2:C8337,C8337,L$2:L8337,1)=1,1,0),"")</f>
        <v/>
      </c>
      <c r="T8337" s="38" t="str">
        <f aca="false">IF(N8337="","",N8337+ROW()/10000000)</f>
        <v/>
      </c>
      <c r="U8337" s="0" t="str">
        <f aca="false">IF(G8337=1,IF(B8337="",1,0),"")</f>
        <v/>
      </c>
    </row>
    <row r="8338" customFormat="false" ht="15" hidden="false" customHeight="false" outlineLevel="0" collapsed="false">
      <c r="A8338" s="35"/>
      <c r="B8338" s="35"/>
      <c r="G8338" s="0" t="str">
        <f aca="false">IF(A8338="","",IF(AND(A8338&gt;=Debut,A8338&lt;Fin),1,0))</f>
        <v/>
      </c>
      <c r="H8338" s="0" t="str">
        <f aca="false">IF(G8338=1,INT(ROUND((A8338-Debut)*86400,0)/600),"")</f>
        <v/>
      </c>
      <c r="I8338" s="0" t="str">
        <f aca="false">IF(G8338=1,INT(ROUND((A8338-Debut)*86400,0)/3600),"")</f>
        <v/>
      </c>
      <c r="J8338" s="0" t="str">
        <f aca="false">IF(OR(A8338="",B8338=""),"",ROUND((B8338-A8338)*86400,0))</f>
        <v/>
      </c>
      <c r="K8338" s="37" t="str">
        <f aca="false">IF(G8338=1,IF(COUNTIFS($C:$C,C8338,$G:$G,1,$A:$A,"&gt;="&amp;(A8338-FenetreInterm/86400),$A:$A,"&lt;="&amp;A8338)&gt;=NbInterm,1,0),"")</f>
        <v/>
      </c>
      <c r="L8338" s="37" t="str">
        <f aca="false">IF(G8338=1,IF(B8338="",0,IF(J8338&lt;SeuilFugitive,1,0)),"")</f>
        <v/>
      </c>
      <c r="M8338" s="37" t="str">
        <f aca="false">IF(G8338=1,IF(B8338="",IF((Fin-A8338)*24&gt;SeuilFigee,1,0),IF(J8338&gt;SeuilFigee*3600,1,0)),"")</f>
        <v/>
      </c>
      <c r="N8338" s="0" t="str">
        <f aca="false">IF(G8338=1,IF(COUNTIF(H$2:H8338,H8338)=1,COUNTIF($H:$H,H8338),""),"")</f>
        <v/>
      </c>
      <c r="O8338" s="0" t="str">
        <f aca="false">IF(G8338=1,IF(COUNTIF(I$2:I8338,I8338)=1,COUNTIF($I:$I,I8338),""),"")</f>
        <v/>
      </c>
      <c r="P8338" s="38" t="str">
        <f aca="false">IF(G8338=1,IF(COUNTIFS(C$2:C8338,C8338,G$2:G8338,1)=1,COUNTIFS($C:$C,C8338,$G:$G,1)+ROW()/10000000,""),"")</f>
        <v/>
      </c>
      <c r="Q8338" s="0" t="str">
        <f aca="false">IF(K8338=1,IF(COUNTIFS(C$2:C8338,C8338,K$2:K8338,1)=1,1,0),"")</f>
        <v/>
      </c>
      <c r="R8338" s="0" t="str">
        <f aca="false">IF(M8338=1,IF(COUNTIFS(C$2:C8338,C8338,M$2:M8338,1)=1,1,0),"")</f>
        <v/>
      </c>
      <c r="S8338" s="0" t="str">
        <f aca="false">IF(L8338=1,IF(COUNTIFS(C$2:C8338,C8338,L$2:L8338,1)=1,1,0),"")</f>
        <v/>
      </c>
      <c r="T8338" s="38" t="str">
        <f aca="false">IF(N8338="","",N8338+ROW()/10000000)</f>
        <v/>
      </c>
      <c r="U8338" s="0" t="str">
        <f aca="false">IF(G8338=1,IF(B8338="",1,0),"")</f>
        <v/>
      </c>
    </row>
    <row r="8339" customFormat="false" ht="15" hidden="false" customHeight="false" outlineLevel="0" collapsed="false">
      <c r="A8339" s="35"/>
      <c r="B8339" s="35"/>
      <c r="G8339" s="0" t="str">
        <f aca="false">IF(A8339="","",IF(AND(A8339&gt;=Debut,A8339&lt;Fin),1,0))</f>
        <v/>
      </c>
      <c r="H8339" s="0" t="str">
        <f aca="false">IF(G8339=1,INT(ROUND((A8339-Debut)*86400,0)/600),"")</f>
        <v/>
      </c>
      <c r="I8339" s="0" t="str">
        <f aca="false">IF(G8339=1,INT(ROUND((A8339-Debut)*86400,0)/3600),"")</f>
        <v/>
      </c>
      <c r="J8339" s="0" t="str">
        <f aca="false">IF(OR(A8339="",B8339=""),"",ROUND((B8339-A8339)*86400,0))</f>
        <v/>
      </c>
      <c r="K8339" s="37" t="str">
        <f aca="false">IF(G8339=1,IF(COUNTIFS($C:$C,C8339,$G:$G,1,$A:$A,"&gt;="&amp;(A8339-FenetreInterm/86400),$A:$A,"&lt;="&amp;A8339)&gt;=NbInterm,1,0),"")</f>
        <v/>
      </c>
      <c r="L8339" s="37" t="str">
        <f aca="false">IF(G8339=1,IF(B8339="",0,IF(J8339&lt;SeuilFugitive,1,0)),"")</f>
        <v/>
      </c>
      <c r="M8339" s="37" t="str">
        <f aca="false">IF(G8339=1,IF(B8339="",IF((Fin-A8339)*24&gt;SeuilFigee,1,0),IF(J8339&gt;SeuilFigee*3600,1,0)),"")</f>
        <v/>
      </c>
      <c r="N8339" s="0" t="str">
        <f aca="false">IF(G8339=1,IF(COUNTIF(H$2:H8339,H8339)=1,COUNTIF($H:$H,H8339),""),"")</f>
        <v/>
      </c>
      <c r="O8339" s="0" t="str">
        <f aca="false">IF(G8339=1,IF(COUNTIF(I$2:I8339,I8339)=1,COUNTIF($I:$I,I8339),""),"")</f>
        <v/>
      </c>
      <c r="P8339" s="38" t="str">
        <f aca="false">IF(G8339=1,IF(COUNTIFS(C$2:C8339,C8339,G$2:G8339,1)=1,COUNTIFS($C:$C,C8339,$G:$G,1)+ROW()/10000000,""),"")</f>
        <v/>
      </c>
      <c r="Q8339" s="0" t="str">
        <f aca="false">IF(K8339=1,IF(COUNTIFS(C$2:C8339,C8339,K$2:K8339,1)=1,1,0),"")</f>
        <v/>
      </c>
      <c r="R8339" s="0" t="str">
        <f aca="false">IF(M8339=1,IF(COUNTIFS(C$2:C8339,C8339,M$2:M8339,1)=1,1,0),"")</f>
        <v/>
      </c>
      <c r="S8339" s="0" t="str">
        <f aca="false">IF(L8339=1,IF(COUNTIFS(C$2:C8339,C8339,L$2:L8339,1)=1,1,0),"")</f>
        <v/>
      </c>
      <c r="T8339" s="38" t="str">
        <f aca="false">IF(N8339="","",N8339+ROW()/10000000)</f>
        <v/>
      </c>
      <c r="U8339" s="0" t="str">
        <f aca="false">IF(G8339=1,IF(B8339="",1,0),"")</f>
        <v/>
      </c>
    </row>
    <row r="8340" customFormat="false" ht="15" hidden="false" customHeight="false" outlineLevel="0" collapsed="false">
      <c r="A8340" s="35"/>
      <c r="B8340" s="35"/>
      <c r="G8340" s="0" t="str">
        <f aca="false">IF(A8340="","",IF(AND(A8340&gt;=Debut,A8340&lt;Fin),1,0))</f>
        <v/>
      </c>
      <c r="H8340" s="0" t="str">
        <f aca="false">IF(G8340=1,INT(ROUND((A8340-Debut)*86400,0)/600),"")</f>
        <v/>
      </c>
      <c r="I8340" s="0" t="str">
        <f aca="false">IF(G8340=1,INT(ROUND((A8340-Debut)*86400,0)/3600),"")</f>
        <v/>
      </c>
      <c r="J8340" s="0" t="str">
        <f aca="false">IF(OR(A8340="",B8340=""),"",ROUND((B8340-A8340)*86400,0))</f>
        <v/>
      </c>
      <c r="K8340" s="37" t="str">
        <f aca="false">IF(G8340=1,IF(COUNTIFS($C:$C,C8340,$G:$G,1,$A:$A,"&gt;="&amp;(A8340-FenetreInterm/86400),$A:$A,"&lt;="&amp;A8340)&gt;=NbInterm,1,0),"")</f>
        <v/>
      </c>
      <c r="L8340" s="37" t="str">
        <f aca="false">IF(G8340=1,IF(B8340="",0,IF(J8340&lt;SeuilFugitive,1,0)),"")</f>
        <v/>
      </c>
      <c r="M8340" s="37" t="str">
        <f aca="false">IF(G8340=1,IF(B8340="",IF((Fin-A8340)*24&gt;SeuilFigee,1,0),IF(J8340&gt;SeuilFigee*3600,1,0)),"")</f>
        <v/>
      </c>
      <c r="N8340" s="0" t="str">
        <f aca="false">IF(G8340=1,IF(COUNTIF(H$2:H8340,H8340)=1,COUNTIF($H:$H,H8340),""),"")</f>
        <v/>
      </c>
      <c r="O8340" s="0" t="str">
        <f aca="false">IF(G8340=1,IF(COUNTIF(I$2:I8340,I8340)=1,COUNTIF($I:$I,I8340),""),"")</f>
        <v/>
      </c>
      <c r="P8340" s="38" t="str">
        <f aca="false">IF(G8340=1,IF(COUNTIFS(C$2:C8340,C8340,G$2:G8340,1)=1,COUNTIFS($C:$C,C8340,$G:$G,1)+ROW()/10000000,""),"")</f>
        <v/>
      </c>
      <c r="Q8340" s="0" t="str">
        <f aca="false">IF(K8340=1,IF(COUNTIFS(C$2:C8340,C8340,K$2:K8340,1)=1,1,0),"")</f>
        <v/>
      </c>
      <c r="R8340" s="0" t="str">
        <f aca="false">IF(M8340=1,IF(COUNTIFS(C$2:C8340,C8340,M$2:M8340,1)=1,1,0),"")</f>
        <v/>
      </c>
      <c r="S8340" s="0" t="str">
        <f aca="false">IF(L8340=1,IF(COUNTIFS(C$2:C8340,C8340,L$2:L8340,1)=1,1,0),"")</f>
        <v/>
      </c>
      <c r="T8340" s="38" t="str">
        <f aca="false">IF(N8340="","",N8340+ROW()/10000000)</f>
        <v/>
      </c>
      <c r="U8340" s="0" t="str">
        <f aca="false">IF(G8340=1,IF(B8340="",1,0),"")</f>
        <v/>
      </c>
    </row>
    <row r="8341" customFormat="false" ht="15" hidden="false" customHeight="false" outlineLevel="0" collapsed="false">
      <c r="A8341" s="35"/>
      <c r="B8341" s="35"/>
      <c r="G8341" s="0" t="str">
        <f aca="false">IF(A8341="","",IF(AND(A8341&gt;=Debut,A8341&lt;Fin),1,0))</f>
        <v/>
      </c>
      <c r="H8341" s="0" t="str">
        <f aca="false">IF(G8341=1,INT(ROUND((A8341-Debut)*86400,0)/600),"")</f>
        <v/>
      </c>
      <c r="I8341" s="0" t="str">
        <f aca="false">IF(G8341=1,INT(ROUND((A8341-Debut)*86400,0)/3600),"")</f>
        <v/>
      </c>
      <c r="J8341" s="0" t="str">
        <f aca="false">IF(OR(A8341="",B8341=""),"",ROUND((B8341-A8341)*86400,0))</f>
        <v/>
      </c>
      <c r="K8341" s="37" t="str">
        <f aca="false">IF(G8341=1,IF(COUNTIFS($C:$C,C8341,$G:$G,1,$A:$A,"&gt;="&amp;(A8341-FenetreInterm/86400),$A:$A,"&lt;="&amp;A8341)&gt;=NbInterm,1,0),"")</f>
        <v/>
      </c>
      <c r="L8341" s="37" t="str">
        <f aca="false">IF(G8341=1,IF(B8341="",0,IF(J8341&lt;SeuilFugitive,1,0)),"")</f>
        <v/>
      </c>
      <c r="M8341" s="37" t="str">
        <f aca="false">IF(G8341=1,IF(B8341="",IF((Fin-A8341)*24&gt;SeuilFigee,1,0),IF(J8341&gt;SeuilFigee*3600,1,0)),"")</f>
        <v/>
      </c>
      <c r="N8341" s="0" t="str">
        <f aca="false">IF(G8341=1,IF(COUNTIF(H$2:H8341,H8341)=1,COUNTIF($H:$H,H8341),""),"")</f>
        <v/>
      </c>
      <c r="O8341" s="0" t="str">
        <f aca="false">IF(G8341=1,IF(COUNTIF(I$2:I8341,I8341)=1,COUNTIF($I:$I,I8341),""),"")</f>
        <v/>
      </c>
      <c r="P8341" s="38" t="str">
        <f aca="false">IF(G8341=1,IF(COUNTIFS(C$2:C8341,C8341,G$2:G8341,1)=1,COUNTIFS($C:$C,C8341,$G:$G,1)+ROW()/10000000,""),"")</f>
        <v/>
      </c>
      <c r="Q8341" s="0" t="str">
        <f aca="false">IF(K8341=1,IF(COUNTIFS(C$2:C8341,C8341,K$2:K8341,1)=1,1,0),"")</f>
        <v/>
      </c>
      <c r="R8341" s="0" t="str">
        <f aca="false">IF(M8341=1,IF(COUNTIFS(C$2:C8341,C8341,M$2:M8341,1)=1,1,0),"")</f>
        <v/>
      </c>
      <c r="S8341" s="0" t="str">
        <f aca="false">IF(L8341=1,IF(COUNTIFS(C$2:C8341,C8341,L$2:L8341,1)=1,1,0),"")</f>
        <v/>
      </c>
      <c r="T8341" s="38" t="str">
        <f aca="false">IF(N8341="","",N8341+ROW()/10000000)</f>
        <v/>
      </c>
      <c r="U8341" s="0" t="str">
        <f aca="false">IF(G8341=1,IF(B8341="",1,0),"")</f>
        <v/>
      </c>
    </row>
    <row r="8342" customFormat="false" ht="15" hidden="false" customHeight="false" outlineLevel="0" collapsed="false">
      <c r="A8342" s="35"/>
      <c r="B8342" s="35"/>
      <c r="G8342" s="0" t="str">
        <f aca="false">IF(A8342="","",IF(AND(A8342&gt;=Debut,A8342&lt;Fin),1,0))</f>
        <v/>
      </c>
      <c r="H8342" s="0" t="str">
        <f aca="false">IF(G8342=1,INT(ROUND((A8342-Debut)*86400,0)/600),"")</f>
        <v/>
      </c>
      <c r="I8342" s="0" t="str">
        <f aca="false">IF(G8342=1,INT(ROUND((A8342-Debut)*86400,0)/3600),"")</f>
        <v/>
      </c>
      <c r="J8342" s="0" t="str">
        <f aca="false">IF(OR(A8342="",B8342=""),"",ROUND((B8342-A8342)*86400,0))</f>
        <v/>
      </c>
      <c r="K8342" s="37" t="str">
        <f aca="false">IF(G8342=1,IF(COUNTIFS($C:$C,C8342,$G:$G,1,$A:$A,"&gt;="&amp;(A8342-FenetreInterm/86400),$A:$A,"&lt;="&amp;A8342)&gt;=NbInterm,1,0),"")</f>
        <v/>
      </c>
      <c r="L8342" s="37" t="str">
        <f aca="false">IF(G8342=1,IF(B8342="",0,IF(J8342&lt;SeuilFugitive,1,0)),"")</f>
        <v/>
      </c>
      <c r="M8342" s="37" t="str">
        <f aca="false">IF(G8342=1,IF(B8342="",IF((Fin-A8342)*24&gt;SeuilFigee,1,0),IF(J8342&gt;SeuilFigee*3600,1,0)),"")</f>
        <v/>
      </c>
      <c r="N8342" s="0" t="str">
        <f aca="false">IF(G8342=1,IF(COUNTIF(H$2:H8342,H8342)=1,COUNTIF($H:$H,H8342),""),"")</f>
        <v/>
      </c>
      <c r="O8342" s="0" t="str">
        <f aca="false">IF(G8342=1,IF(COUNTIF(I$2:I8342,I8342)=1,COUNTIF($I:$I,I8342),""),"")</f>
        <v/>
      </c>
      <c r="P8342" s="38" t="str">
        <f aca="false">IF(G8342=1,IF(COUNTIFS(C$2:C8342,C8342,G$2:G8342,1)=1,COUNTIFS($C:$C,C8342,$G:$G,1)+ROW()/10000000,""),"")</f>
        <v/>
      </c>
      <c r="Q8342" s="0" t="str">
        <f aca="false">IF(K8342=1,IF(COUNTIFS(C$2:C8342,C8342,K$2:K8342,1)=1,1,0),"")</f>
        <v/>
      </c>
      <c r="R8342" s="0" t="str">
        <f aca="false">IF(M8342=1,IF(COUNTIFS(C$2:C8342,C8342,M$2:M8342,1)=1,1,0),"")</f>
        <v/>
      </c>
      <c r="S8342" s="0" t="str">
        <f aca="false">IF(L8342=1,IF(COUNTIFS(C$2:C8342,C8342,L$2:L8342,1)=1,1,0),"")</f>
        <v/>
      </c>
      <c r="T8342" s="38" t="str">
        <f aca="false">IF(N8342="","",N8342+ROW()/10000000)</f>
        <v/>
      </c>
      <c r="U8342" s="0" t="str">
        <f aca="false">IF(G8342=1,IF(B8342="",1,0),"")</f>
        <v/>
      </c>
    </row>
    <row r="8343" customFormat="false" ht="15" hidden="false" customHeight="false" outlineLevel="0" collapsed="false">
      <c r="A8343" s="35"/>
      <c r="B8343" s="35"/>
      <c r="G8343" s="0" t="str">
        <f aca="false">IF(A8343="","",IF(AND(A8343&gt;=Debut,A8343&lt;Fin),1,0))</f>
        <v/>
      </c>
      <c r="H8343" s="0" t="str">
        <f aca="false">IF(G8343=1,INT(ROUND((A8343-Debut)*86400,0)/600),"")</f>
        <v/>
      </c>
      <c r="I8343" s="0" t="str">
        <f aca="false">IF(G8343=1,INT(ROUND((A8343-Debut)*86400,0)/3600),"")</f>
        <v/>
      </c>
      <c r="J8343" s="0" t="str">
        <f aca="false">IF(OR(A8343="",B8343=""),"",ROUND((B8343-A8343)*86400,0))</f>
        <v/>
      </c>
      <c r="K8343" s="37" t="str">
        <f aca="false">IF(G8343=1,IF(COUNTIFS($C:$C,C8343,$G:$G,1,$A:$A,"&gt;="&amp;(A8343-FenetreInterm/86400),$A:$A,"&lt;="&amp;A8343)&gt;=NbInterm,1,0),"")</f>
        <v/>
      </c>
      <c r="L8343" s="37" t="str">
        <f aca="false">IF(G8343=1,IF(B8343="",0,IF(J8343&lt;SeuilFugitive,1,0)),"")</f>
        <v/>
      </c>
      <c r="M8343" s="37" t="str">
        <f aca="false">IF(G8343=1,IF(B8343="",IF((Fin-A8343)*24&gt;SeuilFigee,1,0),IF(J8343&gt;SeuilFigee*3600,1,0)),"")</f>
        <v/>
      </c>
      <c r="N8343" s="0" t="str">
        <f aca="false">IF(G8343=1,IF(COUNTIF(H$2:H8343,H8343)=1,COUNTIF($H:$H,H8343),""),"")</f>
        <v/>
      </c>
      <c r="O8343" s="0" t="str">
        <f aca="false">IF(G8343=1,IF(COUNTIF(I$2:I8343,I8343)=1,COUNTIF($I:$I,I8343),""),"")</f>
        <v/>
      </c>
      <c r="P8343" s="38" t="str">
        <f aca="false">IF(G8343=1,IF(COUNTIFS(C$2:C8343,C8343,G$2:G8343,1)=1,COUNTIFS($C:$C,C8343,$G:$G,1)+ROW()/10000000,""),"")</f>
        <v/>
      </c>
      <c r="Q8343" s="0" t="str">
        <f aca="false">IF(K8343=1,IF(COUNTIFS(C$2:C8343,C8343,K$2:K8343,1)=1,1,0),"")</f>
        <v/>
      </c>
      <c r="R8343" s="0" t="str">
        <f aca="false">IF(M8343=1,IF(COUNTIFS(C$2:C8343,C8343,M$2:M8343,1)=1,1,0),"")</f>
        <v/>
      </c>
      <c r="S8343" s="0" t="str">
        <f aca="false">IF(L8343=1,IF(COUNTIFS(C$2:C8343,C8343,L$2:L8343,1)=1,1,0),"")</f>
        <v/>
      </c>
      <c r="T8343" s="38" t="str">
        <f aca="false">IF(N8343="","",N8343+ROW()/10000000)</f>
        <v/>
      </c>
      <c r="U8343" s="0" t="str">
        <f aca="false">IF(G8343=1,IF(B8343="",1,0),"")</f>
        <v/>
      </c>
    </row>
    <row r="8344" customFormat="false" ht="15" hidden="false" customHeight="false" outlineLevel="0" collapsed="false">
      <c r="A8344" s="35"/>
      <c r="B8344" s="35"/>
      <c r="G8344" s="0" t="str">
        <f aca="false">IF(A8344="","",IF(AND(A8344&gt;=Debut,A8344&lt;Fin),1,0))</f>
        <v/>
      </c>
      <c r="H8344" s="0" t="str">
        <f aca="false">IF(G8344=1,INT(ROUND((A8344-Debut)*86400,0)/600),"")</f>
        <v/>
      </c>
      <c r="I8344" s="0" t="str">
        <f aca="false">IF(G8344=1,INT(ROUND((A8344-Debut)*86400,0)/3600),"")</f>
        <v/>
      </c>
      <c r="J8344" s="0" t="str">
        <f aca="false">IF(OR(A8344="",B8344=""),"",ROUND((B8344-A8344)*86400,0))</f>
        <v/>
      </c>
      <c r="K8344" s="37" t="str">
        <f aca="false">IF(G8344=1,IF(COUNTIFS($C:$C,C8344,$G:$G,1,$A:$A,"&gt;="&amp;(A8344-FenetreInterm/86400),$A:$A,"&lt;="&amp;A8344)&gt;=NbInterm,1,0),"")</f>
        <v/>
      </c>
      <c r="L8344" s="37" t="str">
        <f aca="false">IF(G8344=1,IF(B8344="",0,IF(J8344&lt;SeuilFugitive,1,0)),"")</f>
        <v/>
      </c>
      <c r="M8344" s="37" t="str">
        <f aca="false">IF(G8344=1,IF(B8344="",IF((Fin-A8344)*24&gt;SeuilFigee,1,0),IF(J8344&gt;SeuilFigee*3600,1,0)),"")</f>
        <v/>
      </c>
      <c r="N8344" s="0" t="str">
        <f aca="false">IF(G8344=1,IF(COUNTIF(H$2:H8344,H8344)=1,COUNTIF($H:$H,H8344),""),"")</f>
        <v/>
      </c>
      <c r="O8344" s="0" t="str">
        <f aca="false">IF(G8344=1,IF(COUNTIF(I$2:I8344,I8344)=1,COUNTIF($I:$I,I8344),""),"")</f>
        <v/>
      </c>
      <c r="P8344" s="38" t="str">
        <f aca="false">IF(G8344=1,IF(COUNTIFS(C$2:C8344,C8344,G$2:G8344,1)=1,COUNTIFS($C:$C,C8344,$G:$G,1)+ROW()/10000000,""),"")</f>
        <v/>
      </c>
      <c r="Q8344" s="0" t="str">
        <f aca="false">IF(K8344=1,IF(COUNTIFS(C$2:C8344,C8344,K$2:K8344,1)=1,1,0),"")</f>
        <v/>
      </c>
      <c r="R8344" s="0" t="str">
        <f aca="false">IF(M8344=1,IF(COUNTIFS(C$2:C8344,C8344,M$2:M8344,1)=1,1,0),"")</f>
        <v/>
      </c>
      <c r="S8344" s="0" t="str">
        <f aca="false">IF(L8344=1,IF(COUNTIFS(C$2:C8344,C8344,L$2:L8344,1)=1,1,0),"")</f>
        <v/>
      </c>
      <c r="T8344" s="38" t="str">
        <f aca="false">IF(N8344="","",N8344+ROW()/10000000)</f>
        <v/>
      </c>
      <c r="U8344" s="0" t="str">
        <f aca="false">IF(G8344=1,IF(B8344="",1,0),"")</f>
        <v/>
      </c>
    </row>
    <row r="8345" customFormat="false" ht="15" hidden="false" customHeight="false" outlineLevel="0" collapsed="false">
      <c r="A8345" s="35"/>
      <c r="B8345" s="35"/>
      <c r="G8345" s="0" t="str">
        <f aca="false">IF(A8345="","",IF(AND(A8345&gt;=Debut,A8345&lt;Fin),1,0))</f>
        <v/>
      </c>
      <c r="H8345" s="0" t="str">
        <f aca="false">IF(G8345=1,INT(ROUND((A8345-Debut)*86400,0)/600),"")</f>
        <v/>
      </c>
      <c r="I8345" s="0" t="str">
        <f aca="false">IF(G8345=1,INT(ROUND((A8345-Debut)*86400,0)/3600),"")</f>
        <v/>
      </c>
      <c r="J8345" s="0" t="str">
        <f aca="false">IF(OR(A8345="",B8345=""),"",ROUND((B8345-A8345)*86400,0))</f>
        <v/>
      </c>
      <c r="K8345" s="37" t="str">
        <f aca="false">IF(G8345=1,IF(COUNTIFS($C:$C,C8345,$G:$G,1,$A:$A,"&gt;="&amp;(A8345-FenetreInterm/86400),$A:$A,"&lt;="&amp;A8345)&gt;=NbInterm,1,0),"")</f>
        <v/>
      </c>
      <c r="L8345" s="37" t="str">
        <f aca="false">IF(G8345=1,IF(B8345="",0,IF(J8345&lt;SeuilFugitive,1,0)),"")</f>
        <v/>
      </c>
      <c r="M8345" s="37" t="str">
        <f aca="false">IF(G8345=1,IF(B8345="",IF((Fin-A8345)*24&gt;SeuilFigee,1,0),IF(J8345&gt;SeuilFigee*3600,1,0)),"")</f>
        <v/>
      </c>
      <c r="N8345" s="0" t="str">
        <f aca="false">IF(G8345=1,IF(COUNTIF(H$2:H8345,H8345)=1,COUNTIF($H:$H,H8345),""),"")</f>
        <v/>
      </c>
      <c r="O8345" s="0" t="str">
        <f aca="false">IF(G8345=1,IF(COUNTIF(I$2:I8345,I8345)=1,COUNTIF($I:$I,I8345),""),"")</f>
        <v/>
      </c>
      <c r="P8345" s="38" t="str">
        <f aca="false">IF(G8345=1,IF(COUNTIFS(C$2:C8345,C8345,G$2:G8345,1)=1,COUNTIFS($C:$C,C8345,$G:$G,1)+ROW()/10000000,""),"")</f>
        <v/>
      </c>
      <c r="Q8345" s="0" t="str">
        <f aca="false">IF(K8345=1,IF(COUNTIFS(C$2:C8345,C8345,K$2:K8345,1)=1,1,0),"")</f>
        <v/>
      </c>
      <c r="R8345" s="0" t="str">
        <f aca="false">IF(M8345=1,IF(COUNTIFS(C$2:C8345,C8345,M$2:M8345,1)=1,1,0),"")</f>
        <v/>
      </c>
      <c r="S8345" s="0" t="str">
        <f aca="false">IF(L8345=1,IF(COUNTIFS(C$2:C8345,C8345,L$2:L8345,1)=1,1,0),"")</f>
        <v/>
      </c>
      <c r="T8345" s="38" t="str">
        <f aca="false">IF(N8345="","",N8345+ROW()/10000000)</f>
        <v/>
      </c>
      <c r="U8345" s="0" t="str">
        <f aca="false">IF(G8345=1,IF(B8345="",1,0),"")</f>
        <v/>
      </c>
    </row>
    <row r="8346" customFormat="false" ht="15" hidden="false" customHeight="false" outlineLevel="0" collapsed="false">
      <c r="A8346" s="35"/>
      <c r="B8346" s="35"/>
      <c r="G8346" s="0" t="str">
        <f aca="false">IF(A8346="","",IF(AND(A8346&gt;=Debut,A8346&lt;Fin),1,0))</f>
        <v/>
      </c>
      <c r="H8346" s="0" t="str">
        <f aca="false">IF(G8346=1,INT(ROUND((A8346-Debut)*86400,0)/600),"")</f>
        <v/>
      </c>
      <c r="I8346" s="0" t="str">
        <f aca="false">IF(G8346=1,INT(ROUND((A8346-Debut)*86400,0)/3600),"")</f>
        <v/>
      </c>
      <c r="J8346" s="0" t="str">
        <f aca="false">IF(OR(A8346="",B8346=""),"",ROUND((B8346-A8346)*86400,0))</f>
        <v/>
      </c>
      <c r="K8346" s="37" t="str">
        <f aca="false">IF(G8346=1,IF(COUNTIFS($C:$C,C8346,$G:$G,1,$A:$A,"&gt;="&amp;(A8346-FenetreInterm/86400),$A:$A,"&lt;="&amp;A8346)&gt;=NbInterm,1,0),"")</f>
        <v/>
      </c>
      <c r="L8346" s="37" t="str">
        <f aca="false">IF(G8346=1,IF(B8346="",0,IF(J8346&lt;SeuilFugitive,1,0)),"")</f>
        <v/>
      </c>
      <c r="M8346" s="37" t="str">
        <f aca="false">IF(G8346=1,IF(B8346="",IF((Fin-A8346)*24&gt;SeuilFigee,1,0),IF(J8346&gt;SeuilFigee*3600,1,0)),"")</f>
        <v/>
      </c>
      <c r="N8346" s="0" t="str">
        <f aca="false">IF(G8346=1,IF(COUNTIF(H$2:H8346,H8346)=1,COUNTIF($H:$H,H8346),""),"")</f>
        <v/>
      </c>
      <c r="O8346" s="0" t="str">
        <f aca="false">IF(G8346=1,IF(COUNTIF(I$2:I8346,I8346)=1,COUNTIF($I:$I,I8346),""),"")</f>
        <v/>
      </c>
      <c r="P8346" s="38" t="str">
        <f aca="false">IF(G8346=1,IF(COUNTIFS(C$2:C8346,C8346,G$2:G8346,1)=1,COUNTIFS($C:$C,C8346,$G:$G,1)+ROW()/10000000,""),"")</f>
        <v/>
      </c>
      <c r="Q8346" s="0" t="str">
        <f aca="false">IF(K8346=1,IF(COUNTIFS(C$2:C8346,C8346,K$2:K8346,1)=1,1,0),"")</f>
        <v/>
      </c>
      <c r="R8346" s="0" t="str">
        <f aca="false">IF(M8346=1,IF(COUNTIFS(C$2:C8346,C8346,M$2:M8346,1)=1,1,0),"")</f>
        <v/>
      </c>
      <c r="S8346" s="0" t="str">
        <f aca="false">IF(L8346=1,IF(COUNTIFS(C$2:C8346,C8346,L$2:L8346,1)=1,1,0),"")</f>
        <v/>
      </c>
      <c r="T8346" s="38" t="str">
        <f aca="false">IF(N8346="","",N8346+ROW()/10000000)</f>
        <v/>
      </c>
      <c r="U8346" s="0" t="str">
        <f aca="false">IF(G8346=1,IF(B8346="",1,0),"")</f>
        <v/>
      </c>
    </row>
    <row r="8347" customFormat="false" ht="15" hidden="false" customHeight="false" outlineLevel="0" collapsed="false">
      <c r="A8347" s="35"/>
      <c r="B8347" s="35"/>
      <c r="G8347" s="0" t="str">
        <f aca="false">IF(A8347="","",IF(AND(A8347&gt;=Debut,A8347&lt;Fin),1,0))</f>
        <v/>
      </c>
      <c r="H8347" s="0" t="str">
        <f aca="false">IF(G8347=1,INT(ROUND((A8347-Debut)*86400,0)/600),"")</f>
        <v/>
      </c>
      <c r="I8347" s="0" t="str">
        <f aca="false">IF(G8347=1,INT(ROUND((A8347-Debut)*86400,0)/3600),"")</f>
        <v/>
      </c>
      <c r="J8347" s="0" t="str">
        <f aca="false">IF(OR(A8347="",B8347=""),"",ROUND((B8347-A8347)*86400,0))</f>
        <v/>
      </c>
      <c r="K8347" s="37" t="str">
        <f aca="false">IF(G8347=1,IF(COUNTIFS($C:$C,C8347,$G:$G,1,$A:$A,"&gt;="&amp;(A8347-FenetreInterm/86400),$A:$A,"&lt;="&amp;A8347)&gt;=NbInterm,1,0),"")</f>
        <v/>
      </c>
      <c r="L8347" s="37" t="str">
        <f aca="false">IF(G8347=1,IF(B8347="",0,IF(J8347&lt;SeuilFugitive,1,0)),"")</f>
        <v/>
      </c>
      <c r="M8347" s="37" t="str">
        <f aca="false">IF(G8347=1,IF(B8347="",IF((Fin-A8347)*24&gt;SeuilFigee,1,0),IF(J8347&gt;SeuilFigee*3600,1,0)),"")</f>
        <v/>
      </c>
      <c r="N8347" s="0" t="str">
        <f aca="false">IF(G8347=1,IF(COUNTIF(H$2:H8347,H8347)=1,COUNTIF($H:$H,H8347),""),"")</f>
        <v/>
      </c>
      <c r="O8347" s="0" t="str">
        <f aca="false">IF(G8347=1,IF(COUNTIF(I$2:I8347,I8347)=1,COUNTIF($I:$I,I8347),""),"")</f>
        <v/>
      </c>
      <c r="P8347" s="38" t="str">
        <f aca="false">IF(G8347=1,IF(COUNTIFS(C$2:C8347,C8347,G$2:G8347,1)=1,COUNTIFS($C:$C,C8347,$G:$G,1)+ROW()/10000000,""),"")</f>
        <v/>
      </c>
      <c r="Q8347" s="0" t="str">
        <f aca="false">IF(K8347=1,IF(COUNTIFS(C$2:C8347,C8347,K$2:K8347,1)=1,1,0),"")</f>
        <v/>
      </c>
      <c r="R8347" s="0" t="str">
        <f aca="false">IF(M8347=1,IF(COUNTIFS(C$2:C8347,C8347,M$2:M8347,1)=1,1,0),"")</f>
        <v/>
      </c>
      <c r="S8347" s="0" t="str">
        <f aca="false">IF(L8347=1,IF(COUNTIFS(C$2:C8347,C8347,L$2:L8347,1)=1,1,0),"")</f>
        <v/>
      </c>
      <c r="T8347" s="38" t="str">
        <f aca="false">IF(N8347="","",N8347+ROW()/10000000)</f>
        <v/>
      </c>
      <c r="U8347" s="0" t="str">
        <f aca="false">IF(G8347=1,IF(B8347="",1,0),"")</f>
        <v/>
      </c>
    </row>
    <row r="8348" customFormat="false" ht="15" hidden="false" customHeight="false" outlineLevel="0" collapsed="false">
      <c r="A8348" s="35"/>
      <c r="B8348" s="35"/>
      <c r="G8348" s="0" t="str">
        <f aca="false">IF(A8348="","",IF(AND(A8348&gt;=Debut,A8348&lt;Fin),1,0))</f>
        <v/>
      </c>
      <c r="H8348" s="0" t="str">
        <f aca="false">IF(G8348=1,INT(ROUND((A8348-Debut)*86400,0)/600),"")</f>
        <v/>
      </c>
      <c r="I8348" s="0" t="str">
        <f aca="false">IF(G8348=1,INT(ROUND((A8348-Debut)*86400,0)/3600),"")</f>
        <v/>
      </c>
      <c r="J8348" s="0" t="str">
        <f aca="false">IF(OR(A8348="",B8348=""),"",ROUND((B8348-A8348)*86400,0))</f>
        <v/>
      </c>
      <c r="K8348" s="37" t="str">
        <f aca="false">IF(G8348=1,IF(COUNTIFS($C:$C,C8348,$G:$G,1,$A:$A,"&gt;="&amp;(A8348-FenetreInterm/86400),$A:$A,"&lt;="&amp;A8348)&gt;=NbInterm,1,0),"")</f>
        <v/>
      </c>
      <c r="L8348" s="37" t="str">
        <f aca="false">IF(G8348=1,IF(B8348="",0,IF(J8348&lt;SeuilFugitive,1,0)),"")</f>
        <v/>
      </c>
      <c r="M8348" s="37" t="str">
        <f aca="false">IF(G8348=1,IF(B8348="",IF((Fin-A8348)*24&gt;SeuilFigee,1,0),IF(J8348&gt;SeuilFigee*3600,1,0)),"")</f>
        <v/>
      </c>
      <c r="N8348" s="0" t="str">
        <f aca="false">IF(G8348=1,IF(COUNTIF(H$2:H8348,H8348)=1,COUNTIF($H:$H,H8348),""),"")</f>
        <v/>
      </c>
      <c r="O8348" s="0" t="str">
        <f aca="false">IF(G8348=1,IF(COUNTIF(I$2:I8348,I8348)=1,COUNTIF($I:$I,I8348),""),"")</f>
        <v/>
      </c>
      <c r="P8348" s="38" t="str">
        <f aca="false">IF(G8348=1,IF(COUNTIFS(C$2:C8348,C8348,G$2:G8348,1)=1,COUNTIFS($C:$C,C8348,$G:$G,1)+ROW()/10000000,""),"")</f>
        <v/>
      </c>
      <c r="Q8348" s="0" t="str">
        <f aca="false">IF(K8348=1,IF(COUNTIFS(C$2:C8348,C8348,K$2:K8348,1)=1,1,0),"")</f>
        <v/>
      </c>
      <c r="R8348" s="0" t="str">
        <f aca="false">IF(M8348=1,IF(COUNTIFS(C$2:C8348,C8348,M$2:M8348,1)=1,1,0),"")</f>
        <v/>
      </c>
      <c r="S8348" s="0" t="str">
        <f aca="false">IF(L8348=1,IF(COUNTIFS(C$2:C8348,C8348,L$2:L8348,1)=1,1,0),"")</f>
        <v/>
      </c>
      <c r="T8348" s="38" t="str">
        <f aca="false">IF(N8348="","",N8348+ROW()/10000000)</f>
        <v/>
      </c>
      <c r="U8348" s="0" t="str">
        <f aca="false">IF(G8348=1,IF(B8348="",1,0),"")</f>
        <v/>
      </c>
    </row>
    <row r="8349" customFormat="false" ht="15" hidden="false" customHeight="false" outlineLevel="0" collapsed="false">
      <c r="A8349" s="35"/>
      <c r="B8349" s="35"/>
      <c r="G8349" s="0" t="str">
        <f aca="false">IF(A8349="","",IF(AND(A8349&gt;=Debut,A8349&lt;Fin),1,0))</f>
        <v/>
      </c>
      <c r="H8349" s="0" t="str">
        <f aca="false">IF(G8349=1,INT(ROUND((A8349-Debut)*86400,0)/600),"")</f>
        <v/>
      </c>
      <c r="I8349" s="0" t="str">
        <f aca="false">IF(G8349=1,INT(ROUND((A8349-Debut)*86400,0)/3600),"")</f>
        <v/>
      </c>
      <c r="J8349" s="0" t="str">
        <f aca="false">IF(OR(A8349="",B8349=""),"",ROUND((B8349-A8349)*86400,0))</f>
        <v/>
      </c>
      <c r="K8349" s="37" t="str">
        <f aca="false">IF(G8349=1,IF(COUNTIFS($C:$C,C8349,$G:$G,1,$A:$A,"&gt;="&amp;(A8349-FenetreInterm/86400),$A:$A,"&lt;="&amp;A8349)&gt;=NbInterm,1,0),"")</f>
        <v/>
      </c>
      <c r="L8349" s="37" t="str">
        <f aca="false">IF(G8349=1,IF(B8349="",0,IF(J8349&lt;SeuilFugitive,1,0)),"")</f>
        <v/>
      </c>
      <c r="M8349" s="37" t="str">
        <f aca="false">IF(G8349=1,IF(B8349="",IF((Fin-A8349)*24&gt;SeuilFigee,1,0),IF(J8349&gt;SeuilFigee*3600,1,0)),"")</f>
        <v/>
      </c>
      <c r="N8349" s="0" t="str">
        <f aca="false">IF(G8349=1,IF(COUNTIF(H$2:H8349,H8349)=1,COUNTIF($H:$H,H8349),""),"")</f>
        <v/>
      </c>
      <c r="O8349" s="0" t="str">
        <f aca="false">IF(G8349=1,IF(COUNTIF(I$2:I8349,I8349)=1,COUNTIF($I:$I,I8349),""),"")</f>
        <v/>
      </c>
      <c r="P8349" s="38" t="str">
        <f aca="false">IF(G8349=1,IF(COUNTIFS(C$2:C8349,C8349,G$2:G8349,1)=1,COUNTIFS($C:$C,C8349,$G:$G,1)+ROW()/10000000,""),"")</f>
        <v/>
      </c>
      <c r="Q8349" s="0" t="str">
        <f aca="false">IF(K8349=1,IF(COUNTIFS(C$2:C8349,C8349,K$2:K8349,1)=1,1,0),"")</f>
        <v/>
      </c>
      <c r="R8349" s="0" t="str">
        <f aca="false">IF(M8349=1,IF(COUNTIFS(C$2:C8349,C8349,M$2:M8349,1)=1,1,0),"")</f>
        <v/>
      </c>
      <c r="S8349" s="0" t="str">
        <f aca="false">IF(L8349=1,IF(COUNTIFS(C$2:C8349,C8349,L$2:L8349,1)=1,1,0),"")</f>
        <v/>
      </c>
      <c r="T8349" s="38" t="str">
        <f aca="false">IF(N8349="","",N8349+ROW()/10000000)</f>
        <v/>
      </c>
      <c r="U8349" s="0" t="str">
        <f aca="false">IF(G8349=1,IF(B8349="",1,0),"")</f>
        <v/>
      </c>
    </row>
    <row r="8350" customFormat="false" ht="15" hidden="false" customHeight="false" outlineLevel="0" collapsed="false">
      <c r="A8350" s="35"/>
      <c r="B8350" s="35"/>
      <c r="G8350" s="0" t="str">
        <f aca="false">IF(A8350="","",IF(AND(A8350&gt;=Debut,A8350&lt;Fin),1,0))</f>
        <v/>
      </c>
      <c r="H8350" s="0" t="str">
        <f aca="false">IF(G8350=1,INT(ROUND((A8350-Debut)*86400,0)/600),"")</f>
        <v/>
      </c>
      <c r="I8350" s="0" t="str">
        <f aca="false">IF(G8350=1,INT(ROUND((A8350-Debut)*86400,0)/3600),"")</f>
        <v/>
      </c>
      <c r="J8350" s="0" t="str">
        <f aca="false">IF(OR(A8350="",B8350=""),"",ROUND((B8350-A8350)*86400,0))</f>
        <v/>
      </c>
      <c r="K8350" s="37" t="str">
        <f aca="false">IF(G8350=1,IF(COUNTIFS($C:$C,C8350,$G:$G,1,$A:$A,"&gt;="&amp;(A8350-FenetreInterm/86400),$A:$A,"&lt;="&amp;A8350)&gt;=NbInterm,1,0),"")</f>
        <v/>
      </c>
      <c r="L8350" s="37" t="str">
        <f aca="false">IF(G8350=1,IF(B8350="",0,IF(J8350&lt;SeuilFugitive,1,0)),"")</f>
        <v/>
      </c>
      <c r="M8350" s="37" t="str">
        <f aca="false">IF(G8350=1,IF(B8350="",IF((Fin-A8350)*24&gt;SeuilFigee,1,0),IF(J8350&gt;SeuilFigee*3600,1,0)),"")</f>
        <v/>
      </c>
      <c r="N8350" s="0" t="str">
        <f aca="false">IF(G8350=1,IF(COUNTIF(H$2:H8350,H8350)=1,COUNTIF($H:$H,H8350),""),"")</f>
        <v/>
      </c>
      <c r="O8350" s="0" t="str">
        <f aca="false">IF(G8350=1,IF(COUNTIF(I$2:I8350,I8350)=1,COUNTIF($I:$I,I8350),""),"")</f>
        <v/>
      </c>
      <c r="P8350" s="38" t="str">
        <f aca="false">IF(G8350=1,IF(COUNTIFS(C$2:C8350,C8350,G$2:G8350,1)=1,COUNTIFS($C:$C,C8350,$G:$G,1)+ROW()/10000000,""),"")</f>
        <v/>
      </c>
      <c r="Q8350" s="0" t="str">
        <f aca="false">IF(K8350=1,IF(COUNTIFS(C$2:C8350,C8350,K$2:K8350,1)=1,1,0),"")</f>
        <v/>
      </c>
      <c r="R8350" s="0" t="str">
        <f aca="false">IF(M8350=1,IF(COUNTIFS(C$2:C8350,C8350,M$2:M8350,1)=1,1,0),"")</f>
        <v/>
      </c>
      <c r="S8350" s="0" t="str">
        <f aca="false">IF(L8350=1,IF(COUNTIFS(C$2:C8350,C8350,L$2:L8350,1)=1,1,0),"")</f>
        <v/>
      </c>
      <c r="T8350" s="38" t="str">
        <f aca="false">IF(N8350="","",N8350+ROW()/10000000)</f>
        <v/>
      </c>
      <c r="U8350" s="0" t="str">
        <f aca="false">IF(G8350=1,IF(B8350="",1,0),"")</f>
        <v/>
      </c>
    </row>
    <row r="8351" customFormat="false" ht="15" hidden="false" customHeight="false" outlineLevel="0" collapsed="false">
      <c r="A8351" s="35"/>
      <c r="B8351" s="35"/>
      <c r="G8351" s="0" t="str">
        <f aca="false">IF(A8351="","",IF(AND(A8351&gt;=Debut,A8351&lt;Fin),1,0))</f>
        <v/>
      </c>
      <c r="H8351" s="0" t="str">
        <f aca="false">IF(G8351=1,INT(ROUND((A8351-Debut)*86400,0)/600),"")</f>
        <v/>
      </c>
      <c r="I8351" s="0" t="str">
        <f aca="false">IF(G8351=1,INT(ROUND((A8351-Debut)*86400,0)/3600),"")</f>
        <v/>
      </c>
      <c r="J8351" s="0" t="str">
        <f aca="false">IF(OR(A8351="",B8351=""),"",ROUND((B8351-A8351)*86400,0))</f>
        <v/>
      </c>
      <c r="K8351" s="37" t="str">
        <f aca="false">IF(G8351=1,IF(COUNTIFS($C:$C,C8351,$G:$G,1,$A:$A,"&gt;="&amp;(A8351-FenetreInterm/86400),$A:$A,"&lt;="&amp;A8351)&gt;=NbInterm,1,0),"")</f>
        <v/>
      </c>
      <c r="L8351" s="37" t="str">
        <f aca="false">IF(G8351=1,IF(B8351="",0,IF(J8351&lt;SeuilFugitive,1,0)),"")</f>
        <v/>
      </c>
      <c r="M8351" s="37" t="str">
        <f aca="false">IF(G8351=1,IF(B8351="",IF((Fin-A8351)*24&gt;SeuilFigee,1,0),IF(J8351&gt;SeuilFigee*3600,1,0)),"")</f>
        <v/>
      </c>
      <c r="N8351" s="0" t="str">
        <f aca="false">IF(G8351=1,IF(COUNTIF(H$2:H8351,H8351)=1,COUNTIF($H:$H,H8351),""),"")</f>
        <v/>
      </c>
      <c r="O8351" s="0" t="str">
        <f aca="false">IF(G8351=1,IF(COUNTIF(I$2:I8351,I8351)=1,COUNTIF($I:$I,I8351),""),"")</f>
        <v/>
      </c>
      <c r="P8351" s="38" t="str">
        <f aca="false">IF(G8351=1,IF(COUNTIFS(C$2:C8351,C8351,G$2:G8351,1)=1,COUNTIFS($C:$C,C8351,$G:$G,1)+ROW()/10000000,""),"")</f>
        <v/>
      </c>
      <c r="Q8351" s="0" t="str">
        <f aca="false">IF(K8351=1,IF(COUNTIFS(C$2:C8351,C8351,K$2:K8351,1)=1,1,0),"")</f>
        <v/>
      </c>
      <c r="R8351" s="0" t="str">
        <f aca="false">IF(M8351=1,IF(COUNTIFS(C$2:C8351,C8351,M$2:M8351,1)=1,1,0),"")</f>
        <v/>
      </c>
      <c r="S8351" s="0" t="str">
        <f aca="false">IF(L8351=1,IF(COUNTIFS(C$2:C8351,C8351,L$2:L8351,1)=1,1,0),"")</f>
        <v/>
      </c>
      <c r="T8351" s="38" t="str">
        <f aca="false">IF(N8351="","",N8351+ROW()/10000000)</f>
        <v/>
      </c>
      <c r="U8351" s="0" t="str">
        <f aca="false">IF(G8351=1,IF(B8351="",1,0),"")</f>
        <v/>
      </c>
    </row>
    <row r="8352" customFormat="false" ht="15" hidden="false" customHeight="false" outlineLevel="0" collapsed="false">
      <c r="A8352" s="35"/>
      <c r="B8352" s="35"/>
      <c r="G8352" s="0" t="str">
        <f aca="false">IF(A8352="","",IF(AND(A8352&gt;=Debut,A8352&lt;Fin),1,0))</f>
        <v/>
      </c>
      <c r="H8352" s="0" t="str">
        <f aca="false">IF(G8352=1,INT(ROUND((A8352-Debut)*86400,0)/600),"")</f>
        <v/>
      </c>
      <c r="I8352" s="0" t="str">
        <f aca="false">IF(G8352=1,INT(ROUND((A8352-Debut)*86400,0)/3600),"")</f>
        <v/>
      </c>
      <c r="J8352" s="0" t="str">
        <f aca="false">IF(OR(A8352="",B8352=""),"",ROUND((B8352-A8352)*86400,0))</f>
        <v/>
      </c>
      <c r="K8352" s="37" t="str">
        <f aca="false">IF(G8352=1,IF(COUNTIFS($C:$C,C8352,$G:$G,1,$A:$A,"&gt;="&amp;(A8352-FenetreInterm/86400),$A:$A,"&lt;="&amp;A8352)&gt;=NbInterm,1,0),"")</f>
        <v/>
      </c>
      <c r="L8352" s="37" t="str">
        <f aca="false">IF(G8352=1,IF(B8352="",0,IF(J8352&lt;SeuilFugitive,1,0)),"")</f>
        <v/>
      </c>
      <c r="M8352" s="37" t="str">
        <f aca="false">IF(G8352=1,IF(B8352="",IF((Fin-A8352)*24&gt;SeuilFigee,1,0),IF(J8352&gt;SeuilFigee*3600,1,0)),"")</f>
        <v/>
      </c>
      <c r="N8352" s="0" t="str">
        <f aca="false">IF(G8352=1,IF(COUNTIF(H$2:H8352,H8352)=1,COUNTIF($H:$H,H8352),""),"")</f>
        <v/>
      </c>
      <c r="O8352" s="0" t="str">
        <f aca="false">IF(G8352=1,IF(COUNTIF(I$2:I8352,I8352)=1,COUNTIF($I:$I,I8352),""),"")</f>
        <v/>
      </c>
      <c r="P8352" s="38" t="str">
        <f aca="false">IF(G8352=1,IF(COUNTIFS(C$2:C8352,C8352,G$2:G8352,1)=1,COUNTIFS($C:$C,C8352,$G:$G,1)+ROW()/10000000,""),"")</f>
        <v/>
      </c>
      <c r="Q8352" s="0" t="str">
        <f aca="false">IF(K8352=1,IF(COUNTIFS(C$2:C8352,C8352,K$2:K8352,1)=1,1,0),"")</f>
        <v/>
      </c>
      <c r="R8352" s="0" t="str">
        <f aca="false">IF(M8352=1,IF(COUNTIFS(C$2:C8352,C8352,M$2:M8352,1)=1,1,0),"")</f>
        <v/>
      </c>
      <c r="S8352" s="0" t="str">
        <f aca="false">IF(L8352=1,IF(COUNTIFS(C$2:C8352,C8352,L$2:L8352,1)=1,1,0),"")</f>
        <v/>
      </c>
      <c r="T8352" s="38" t="str">
        <f aca="false">IF(N8352="","",N8352+ROW()/10000000)</f>
        <v/>
      </c>
      <c r="U8352" s="0" t="str">
        <f aca="false">IF(G8352=1,IF(B8352="",1,0),"")</f>
        <v/>
      </c>
    </row>
    <row r="8353" customFormat="false" ht="15" hidden="false" customHeight="false" outlineLevel="0" collapsed="false">
      <c r="A8353" s="35"/>
      <c r="B8353" s="35"/>
      <c r="G8353" s="0" t="str">
        <f aca="false">IF(A8353="","",IF(AND(A8353&gt;=Debut,A8353&lt;Fin),1,0))</f>
        <v/>
      </c>
      <c r="H8353" s="0" t="str">
        <f aca="false">IF(G8353=1,INT(ROUND((A8353-Debut)*86400,0)/600),"")</f>
        <v/>
      </c>
      <c r="I8353" s="0" t="str">
        <f aca="false">IF(G8353=1,INT(ROUND((A8353-Debut)*86400,0)/3600),"")</f>
        <v/>
      </c>
      <c r="J8353" s="0" t="str">
        <f aca="false">IF(OR(A8353="",B8353=""),"",ROUND((B8353-A8353)*86400,0))</f>
        <v/>
      </c>
      <c r="K8353" s="37" t="str">
        <f aca="false">IF(G8353=1,IF(COUNTIFS($C:$C,C8353,$G:$G,1,$A:$A,"&gt;="&amp;(A8353-FenetreInterm/86400),$A:$A,"&lt;="&amp;A8353)&gt;=NbInterm,1,0),"")</f>
        <v/>
      </c>
      <c r="L8353" s="37" t="str">
        <f aca="false">IF(G8353=1,IF(B8353="",0,IF(J8353&lt;SeuilFugitive,1,0)),"")</f>
        <v/>
      </c>
      <c r="M8353" s="37" t="str">
        <f aca="false">IF(G8353=1,IF(B8353="",IF((Fin-A8353)*24&gt;SeuilFigee,1,0),IF(J8353&gt;SeuilFigee*3600,1,0)),"")</f>
        <v/>
      </c>
      <c r="N8353" s="0" t="str">
        <f aca="false">IF(G8353=1,IF(COUNTIF(H$2:H8353,H8353)=1,COUNTIF($H:$H,H8353),""),"")</f>
        <v/>
      </c>
      <c r="O8353" s="0" t="str">
        <f aca="false">IF(G8353=1,IF(COUNTIF(I$2:I8353,I8353)=1,COUNTIF($I:$I,I8353),""),"")</f>
        <v/>
      </c>
      <c r="P8353" s="38" t="str">
        <f aca="false">IF(G8353=1,IF(COUNTIFS(C$2:C8353,C8353,G$2:G8353,1)=1,COUNTIFS($C:$C,C8353,$G:$G,1)+ROW()/10000000,""),"")</f>
        <v/>
      </c>
      <c r="Q8353" s="0" t="str">
        <f aca="false">IF(K8353=1,IF(COUNTIFS(C$2:C8353,C8353,K$2:K8353,1)=1,1,0),"")</f>
        <v/>
      </c>
      <c r="R8353" s="0" t="str">
        <f aca="false">IF(M8353=1,IF(COUNTIFS(C$2:C8353,C8353,M$2:M8353,1)=1,1,0),"")</f>
        <v/>
      </c>
      <c r="S8353" s="0" t="str">
        <f aca="false">IF(L8353=1,IF(COUNTIFS(C$2:C8353,C8353,L$2:L8353,1)=1,1,0),"")</f>
        <v/>
      </c>
      <c r="T8353" s="38" t="str">
        <f aca="false">IF(N8353="","",N8353+ROW()/10000000)</f>
        <v/>
      </c>
      <c r="U8353" s="0" t="str">
        <f aca="false">IF(G8353=1,IF(B8353="",1,0),"")</f>
        <v/>
      </c>
    </row>
    <row r="8354" customFormat="false" ht="15" hidden="false" customHeight="false" outlineLevel="0" collapsed="false">
      <c r="A8354" s="35"/>
      <c r="B8354" s="35"/>
      <c r="G8354" s="0" t="str">
        <f aca="false">IF(A8354="","",IF(AND(A8354&gt;=Debut,A8354&lt;Fin),1,0))</f>
        <v/>
      </c>
      <c r="H8354" s="0" t="str">
        <f aca="false">IF(G8354=1,INT(ROUND((A8354-Debut)*86400,0)/600),"")</f>
        <v/>
      </c>
      <c r="I8354" s="0" t="str">
        <f aca="false">IF(G8354=1,INT(ROUND((A8354-Debut)*86400,0)/3600),"")</f>
        <v/>
      </c>
      <c r="J8354" s="0" t="str">
        <f aca="false">IF(OR(A8354="",B8354=""),"",ROUND((B8354-A8354)*86400,0))</f>
        <v/>
      </c>
      <c r="K8354" s="37" t="str">
        <f aca="false">IF(G8354=1,IF(COUNTIFS($C:$C,C8354,$G:$G,1,$A:$A,"&gt;="&amp;(A8354-FenetreInterm/86400),$A:$A,"&lt;="&amp;A8354)&gt;=NbInterm,1,0),"")</f>
        <v/>
      </c>
      <c r="L8354" s="37" t="str">
        <f aca="false">IF(G8354=1,IF(B8354="",0,IF(J8354&lt;SeuilFugitive,1,0)),"")</f>
        <v/>
      </c>
      <c r="M8354" s="37" t="str">
        <f aca="false">IF(G8354=1,IF(B8354="",IF((Fin-A8354)*24&gt;SeuilFigee,1,0),IF(J8354&gt;SeuilFigee*3600,1,0)),"")</f>
        <v/>
      </c>
      <c r="N8354" s="0" t="str">
        <f aca="false">IF(G8354=1,IF(COUNTIF(H$2:H8354,H8354)=1,COUNTIF($H:$H,H8354),""),"")</f>
        <v/>
      </c>
      <c r="O8354" s="0" t="str">
        <f aca="false">IF(G8354=1,IF(COUNTIF(I$2:I8354,I8354)=1,COUNTIF($I:$I,I8354),""),"")</f>
        <v/>
      </c>
      <c r="P8354" s="38" t="str">
        <f aca="false">IF(G8354=1,IF(COUNTIFS(C$2:C8354,C8354,G$2:G8354,1)=1,COUNTIFS($C:$C,C8354,$G:$G,1)+ROW()/10000000,""),"")</f>
        <v/>
      </c>
      <c r="Q8354" s="0" t="str">
        <f aca="false">IF(K8354=1,IF(COUNTIFS(C$2:C8354,C8354,K$2:K8354,1)=1,1,0),"")</f>
        <v/>
      </c>
      <c r="R8354" s="0" t="str">
        <f aca="false">IF(M8354=1,IF(COUNTIFS(C$2:C8354,C8354,M$2:M8354,1)=1,1,0),"")</f>
        <v/>
      </c>
      <c r="S8354" s="0" t="str">
        <f aca="false">IF(L8354=1,IF(COUNTIFS(C$2:C8354,C8354,L$2:L8354,1)=1,1,0),"")</f>
        <v/>
      </c>
      <c r="T8354" s="38" t="str">
        <f aca="false">IF(N8354="","",N8354+ROW()/10000000)</f>
        <v/>
      </c>
      <c r="U8354" s="0" t="str">
        <f aca="false">IF(G8354=1,IF(B8354="",1,0),"")</f>
        <v/>
      </c>
    </row>
    <row r="8355" customFormat="false" ht="15" hidden="false" customHeight="false" outlineLevel="0" collapsed="false">
      <c r="A8355" s="35"/>
      <c r="B8355" s="35"/>
      <c r="G8355" s="0" t="str">
        <f aca="false">IF(A8355="","",IF(AND(A8355&gt;=Debut,A8355&lt;Fin),1,0))</f>
        <v/>
      </c>
      <c r="H8355" s="0" t="str">
        <f aca="false">IF(G8355=1,INT(ROUND((A8355-Debut)*86400,0)/600),"")</f>
        <v/>
      </c>
      <c r="I8355" s="0" t="str">
        <f aca="false">IF(G8355=1,INT(ROUND((A8355-Debut)*86400,0)/3600),"")</f>
        <v/>
      </c>
      <c r="J8355" s="0" t="str">
        <f aca="false">IF(OR(A8355="",B8355=""),"",ROUND((B8355-A8355)*86400,0))</f>
        <v/>
      </c>
      <c r="K8355" s="37" t="str">
        <f aca="false">IF(G8355=1,IF(COUNTIFS($C:$C,C8355,$G:$G,1,$A:$A,"&gt;="&amp;(A8355-FenetreInterm/86400),$A:$A,"&lt;="&amp;A8355)&gt;=NbInterm,1,0),"")</f>
        <v/>
      </c>
      <c r="L8355" s="37" t="str">
        <f aca="false">IF(G8355=1,IF(B8355="",0,IF(J8355&lt;SeuilFugitive,1,0)),"")</f>
        <v/>
      </c>
      <c r="M8355" s="37" t="str">
        <f aca="false">IF(G8355=1,IF(B8355="",IF((Fin-A8355)*24&gt;SeuilFigee,1,0),IF(J8355&gt;SeuilFigee*3600,1,0)),"")</f>
        <v/>
      </c>
      <c r="N8355" s="0" t="str">
        <f aca="false">IF(G8355=1,IF(COUNTIF(H$2:H8355,H8355)=1,COUNTIF($H:$H,H8355),""),"")</f>
        <v/>
      </c>
      <c r="O8355" s="0" t="str">
        <f aca="false">IF(G8355=1,IF(COUNTIF(I$2:I8355,I8355)=1,COUNTIF($I:$I,I8355),""),"")</f>
        <v/>
      </c>
      <c r="P8355" s="38" t="str">
        <f aca="false">IF(G8355=1,IF(COUNTIFS(C$2:C8355,C8355,G$2:G8355,1)=1,COUNTIFS($C:$C,C8355,$G:$G,1)+ROW()/10000000,""),"")</f>
        <v/>
      </c>
      <c r="Q8355" s="0" t="str">
        <f aca="false">IF(K8355=1,IF(COUNTIFS(C$2:C8355,C8355,K$2:K8355,1)=1,1,0),"")</f>
        <v/>
      </c>
      <c r="R8355" s="0" t="str">
        <f aca="false">IF(M8355=1,IF(COUNTIFS(C$2:C8355,C8355,M$2:M8355,1)=1,1,0),"")</f>
        <v/>
      </c>
      <c r="S8355" s="0" t="str">
        <f aca="false">IF(L8355=1,IF(COUNTIFS(C$2:C8355,C8355,L$2:L8355,1)=1,1,0),"")</f>
        <v/>
      </c>
      <c r="T8355" s="38" t="str">
        <f aca="false">IF(N8355="","",N8355+ROW()/10000000)</f>
        <v/>
      </c>
      <c r="U8355" s="0" t="str">
        <f aca="false">IF(G8355=1,IF(B8355="",1,0),"")</f>
        <v/>
      </c>
    </row>
    <row r="8356" customFormat="false" ht="15" hidden="false" customHeight="false" outlineLevel="0" collapsed="false">
      <c r="A8356" s="35"/>
      <c r="B8356" s="35"/>
      <c r="G8356" s="0" t="str">
        <f aca="false">IF(A8356="","",IF(AND(A8356&gt;=Debut,A8356&lt;Fin),1,0))</f>
        <v/>
      </c>
      <c r="H8356" s="0" t="str">
        <f aca="false">IF(G8356=1,INT(ROUND((A8356-Debut)*86400,0)/600),"")</f>
        <v/>
      </c>
      <c r="I8356" s="0" t="str">
        <f aca="false">IF(G8356=1,INT(ROUND((A8356-Debut)*86400,0)/3600),"")</f>
        <v/>
      </c>
      <c r="J8356" s="0" t="str">
        <f aca="false">IF(OR(A8356="",B8356=""),"",ROUND((B8356-A8356)*86400,0))</f>
        <v/>
      </c>
      <c r="K8356" s="37" t="str">
        <f aca="false">IF(G8356=1,IF(COUNTIFS($C:$C,C8356,$G:$G,1,$A:$A,"&gt;="&amp;(A8356-FenetreInterm/86400),$A:$A,"&lt;="&amp;A8356)&gt;=NbInterm,1,0),"")</f>
        <v/>
      </c>
      <c r="L8356" s="37" t="str">
        <f aca="false">IF(G8356=1,IF(B8356="",0,IF(J8356&lt;SeuilFugitive,1,0)),"")</f>
        <v/>
      </c>
      <c r="M8356" s="37" t="str">
        <f aca="false">IF(G8356=1,IF(B8356="",IF((Fin-A8356)*24&gt;SeuilFigee,1,0),IF(J8356&gt;SeuilFigee*3600,1,0)),"")</f>
        <v/>
      </c>
      <c r="N8356" s="0" t="str">
        <f aca="false">IF(G8356=1,IF(COUNTIF(H$2:H8356,H8356)=1,COUNTIF($H:$H,H8356),""),"")</f>
        <v/>
      </c>
      <c r="O8356" s="0" t="str">
        <f aca="false">IF(G8356=1,IF(COUNTIF(I$2:I8356,I8356)=1,COUNTIF($I:$I,I8356),""),"")</f>
        <v/>
      </c>
      <c r="P8356" s="38" t="str">
        <f aca="false">IF(G8356=1,IF(COUNTIFS(C$2:C8356,C8356,G$2:G8356,1)=1,COUNTIFS($C:$C,C8356,$G:$G,1)+ROW()/10000000,""),"")</f>
        <v/>
      </c>
      <c r="Q8356" s="0" t="str">
        <f aca="false">IF(K8356=1,IF(COUNTIFS(C$2:C8356,C8356,K$2:K8356,1)=1,1,0),"")</f>
        <v/>
      </c>
      <c r="R8356" s="0" t="str">
        <f aca="false">IF(M8356=1,IF(COUNTIFS(C$2:C8356,C8356,M$2:M8356,1)=1,1,0),"")</f>
        <v/>
      </c>
      <c r="S8356" s="0" t="str">
        <f aca="false">IF(L8356=1,IF(COUNTIFS(C$2:C8356,C8356,L$2:L8356,1)=1,1,0),"")</f>
        <v/>
      </c>
      <c r="T8356" s="38" t="str">
        <f aca="false">IF(N8356="","",N8356+ROW()/10000000)</f>
        <v/>
      </c>
      <c r="U8356" s="0" t="str">
        <f aca="false">IF(G8356=1,IF(B8356="",1,0),"")</f>
        <v/>
      </c>
    </row>
    <row r="8357" customFormat="false" ht="15" hidden="false" customHeight="false" outlineLevel="0" collapsed="false">
      <c r="A8357" s="35"/>
      <c r="B8357" s="35"/>
      <c r="G8357" s="0" t="str">
        <f aca="false">IF(A8357="","",IF(AND(A8357&gt;=Debut,A8357&lt;Fin),1,0))</f>
        <v/>
      </c>
      <c r="H8357" s="0" t="str">
        <f aca="false">IF(G8357=1,INT(ROUND((A8357-Debut)*86400,0)/600),"")</f>
        <v/>
      </c>
      <c r="I8357" s="0" t="str">
        <f aca="false">IF(G8357=1,INT(ROUND((A8357-Debut)*86400,0)/3600),"")</f>
        <v/>
      </c>
      <c r="J8357" s="0" t="str">
        <f aca="false">IF(OR(A8357="",B8357=""),"",ROUND((B8357-A8357)*86400,0))</f>
        <v/>
      </c>
      <c r="K8357" s="37" t="str">
        <f aca="false">IF(G8357=1,IF(COUNTIFS($C:$C,C8357,$G:$G,1,$A:$A,"&gt;="&amp;(A8357-FenetreInterm/86400),$A:$A,"&lt;="&amp;A8357)&gt;=NbInterm,1,0),"")</f>
        <v/>
      </c>
      <c r="L8357" s="37" t="str">
        <f aca="false">IF(G8357=1,IF(B8357="",0,IF(J8357&lt;SeuilFugitive,1,0)),"")</f>
        <v/>
      </c>
      <c r="M8357" s="37" t="str">
        <f aca="false">IF(G8357=1,IF(B8357="",IF((Fin-A8357)*24&gt;SeuilFigee,1,0),IF(J8357&gt;SeuilFigee*3600,1,0)),"")</f>
        <v/>
      </c>
      <c r="N8357" s="0" t="str">
        <f aca="false">IF(G8357=1,IF(COUNTIF(H$2:H8357,H8357)=1,COUNTIF($H:$H,H8357),""),"")</f>
        <v/>
      </c>
      <c r="O8357" s="0" t="str">
        <f aca="false">IF(G8357=1,IF(COUNTIF(I$2:I8357,I8357)=1,COUNTIF($I:$I,I8357),""),"")</f>
        <v/>
      </c>
      <c r="P8357" s="38" t="str">
        <f aca="false">IF(G8357=1,IF(COUNTIFS(C$2:C8357,C8357,G$2:G8357,1)=1,COUNTIFS($C:$C,C8357,$G:$G,1)+ROW()/10000000,""),"")</f>
        <v/>
      </c>
      <c r="Q8357" s="0" t="str">
        <f aca="false">IF(K8357=1,IF(COUNTIFS(C$2:C8357,C8357,K$2:K8357,1)=1,1,0),"")</f>
        <v/>
      </c>
      <c r="R8357" s="0" t="str">
        <f aca="false">IF(M8357=1,IF(COUNTIFS(C$2:C8357,C8357,M$2:M8357,1)=1,1,0),"")</f>
        <v/>
      </c>
      <c r="S8357" s="0" t="str">
        <f aca="false">IF(L8357=1,IF(COUNTIFS(C$2:C8357,C8357,L$2:L8357,1)=1,1,0),"")</f>
        <v/>
      </c>
      <c r="T8357" s="38" t="str">
        <f aca="false">IF(N8357="","",N8357+ROW()/10000000)</f>
        <v/>
      </c>
      <c r="U8357" s="0" t="str">
        <f aca="false">IF(G8357=1,IF(B8357="",1,0),"")</f>
        <v/>
      </c>
    </row>
    <row r="8358" customFormat="false" ht="15" hidden="false" customHeight="false" outlineLevel="0" collapsed="false">
      <c r="A8358" s="35"/>
      <c r="B8358" s="35"/>
      <c r="G8358" s="0" t="str">
        <f aca="false">IF(A8358="","",IF(AND(A8358&gt;=Debut,A8358&lt;Fin),1,0))</f>
        <v/>
      </c>
      <c r="H8358" s="0" t="str">
        <f aca="false">IF(G8358=1,INT(ROUND((A8358-Debut)*86400,0)/600),"")</f>
        <v/>
      </c>
      <c r="I8358" s="0" t="str">
        <f aca="false">IF(G8358=1,INT(ROUND((A8358-Debut)*86400,0)/3600),"")</f>
        <v/>
      </c>
      <c r="J8358" s="0" t="str">
        <f aca="false">IF(OR(A8358="",B8358=""),"",ROUND((B8358-A8358)*86400,0))</f>
        <v/>
      </c>
      <c r="K8358" s="37" t="str">
        <f aca="false">IF(G8358=1,IF(COUNTIFS($C:$C,C8358,$G:$G,1,$A:$A,"&gt;="&amp;(A8358-FenetreInterm/86400),$A:$A,"&lt;="&amp;A8358)&gt;=NbInterm,1,0),"")</f>
        <v/>
      </c>
      <c r="L8358" s="37" t="str">
        <f aca="false">IF(G8358=1,IF(B8358="",0,IF(J8358&lt;SeuilFugitive,1,0)),"")</f>
        <v/>
      </c>
      <c r="M8358" s="37" t="str">
        <f aca="false">IF(G8358=1,IF(B8358="",IF((Fin-A8358)*24&gt;SeuilFigee,1,0),IF(J8358&gt;SeuilFigee*3600,1,0)),"")</f>
        <v/>
      </c>
      <c r="N8358" s="0" t="str">
        <f aca="false">IF(G8358=1,IF(COUNTIF(H$2:H8358,H8358)=1,COUNTIF($H:$H,H8358),""),"")</f>
        <v/>
      </c>
      <c r="O8358" s="0" t="str">
        <f aca="false">IF(G8358=1,IF(COUNTIF(I$2:I8358,I8358)=1,COUNTIF($I:$I,I8358),""),"")</f>
        <v/>
      </c>
      <c r="P8358" s="38" t="str">
        <f aca="false">IF(G8358=1,IF(COUNTIFS(C$2:C8358,C8358,G$2:G8358,1)=1,COUNTIFS($C:$C,C8358,$G:$G,1)+ROW()/10000000,""),"")</f>
        <v/>
      </c>
      <c r="Q8358" s="0" t="str">
        <f aca="false">IF(K8358=1,IF(COUNTIFS(C$2:C8358,C8358,K$2:K8358,1)=1,1,0),"")</f>
        <v/>
      </c>
      <c r="R8358" s="0" t="str">
        <f aca="false">IF(M8358=1,IF(COUNTIFS(C$2:C8358,C8358,M$2:M8358,1)=1,1,0),"")</f>
        <v/>
      </c>
      <c r="S8358" s="0" t="str">
        <f aca="false">IF(L8358=1,IF(COUNTIFS(C$2:C8358,C8358,L$2:L8358,1)=1,1,0),"")</f>
        <v/>
      </c>
      <c r="T8358" s="38" t="str">
        <f aca="false">IF(N8358="","",N8358+ROW()/10000000)</f>
        <v/>
      </c>
      <c r="U8358" s="0" t="str">
        <f aca="false">IF(G8358=1,IF(B8358="",1,0),"")</f>
        <v/>
      </c>
    </row>
    <row r="8359" customFormat="false" ht="15" hidden="false" customHeight="false" outlineLevel="0" collapsed="false">
      <c r="A8359" s="35"/>
      <c r="B8359" s="35"/>
      <c r="G8359" s="0" t="str">
        <f aca="false">IF(A8359="","",IF(AND(A8359&gt;=Debut,A8359&lt;Fin),1,0))</f>
        <v/>
      </c>
      <c r="H8359" s="0" t="str">
        <f aca="false">IF(G8359=1,INT(ROUND((A8359-Debut)*86400,0)/600),"")</f>
        <v/>
      </c>
      <c r="I8359" s="0" t="str">
        <f aca="false">IF(G8359=1,INT(ROUND((A8359-Debut)*86400,0)/3600),"")</f>
        <v/>
      </c>
      <c r="J8359" s="0" t="str">
        <f aca="false">IF(OR(A8359="",B8359=""),"",ROUND((B8359-A8359)*86400,0))</f>
        <v/>
      </c>
      <c r="K8359" s="37" t="str">
        <f aca="false">IF(G8359=1,IF(COUNTIFS($C:$C,C8359,$G:$G,1,$A:$A,"&gt;="&amp;(A8359-FenetreInterm/86400),$A:$A,"&lt;="&amp;A8359)&gt;=NbInterm,1,0),"")</f>
        <v/>
      </c>
      <c r="L8359" s="37" t="str">
        <f aca="false">IF(G8359=1,IF(B8359="",0,IF(J8359&lt;SeuilFugitive,1,0)),"")</f>
        <v/>
      </c>
      <c r="M8359" s="37" t="str">
        <f aca="false">IF(G8359=1,IF(B8359="",IF((Fin-A8359)*24&gt;SeuilFigee,1,0),IF(J8359&gt;SeuilFigee*3600,1,0)),"")</f>
        <v/>
      </c>
      <c r="N8359" s="0" t="str">
        <f aca="false">IF(G8359=1,IF(COUNTIF(H$2:H8359,H8359)=1,COUNTIF($H:$H,H8359),""),"")</f>
        <v/>
      </c>
      <c r="O8359" s="0" t="str">
        <f aca="false">IF(G8359=1,IF(COUNTIF(I$2:I8359,I8359)=1,COUNTIF($I:$I,I8359),""),"")</f>
        <v/>
      </c>
      <c r="P8359" s="38" t="str">
        <f aca="false">IF(G8359=1,IF(COUNTIFS(C$2:C8359,C8359,G$2:G8359,1)=1,COUNTIFS($C:$C,C8359,$G:$G,1)+ROW()/10000000,""),"")</f>
        <v/>
      </c>
      <c r="Q8359" s="0" t="str">
        <f aca="false">IF(K8359=1,IF(COUNTIFS(C$2:C8359,C8359,K$2:K8359,1)=1,1,0),"")</f>
        <v/>
      </c>
      <c r="R8359" s="0" t="str">
        <f aca="false">IF(M8359=1,IF(COUNTIFS(C$2:C8359,C8359,M$2:M8359,1)=1,1,0),"")</f>
        <v/>
      </c>
      <c r="S8359" s="0" t="str">
        <f aca="false">IF(L8359=1,IF(COUNTIFS(C$2:C8359,C8359,L$2:L8359,1)=1,1,0),"")</f>
        <v/>
      </c>
      <c r="T8359" s="38" t="str">
        <f aca="false">IF(N8359="","",N8359+ROW()/10000000)</f>
        <v/>
      </c>
      <c r="U8359" s="0" t="str">
        <f aca="false">IF(G8359=1,IF(B8359="",1,0),"")</f>
        <v/>
      </c>
    </row>
    <row r="8360" customFormat="false" ht="15" hidden="false" customHeight="false" outlineLevel="0" collapsed="false">
      <c r="A8360" s="35"/>
      <c r="B8360" s="35"/>
      <c r="G8360" s="0" t="str">
        <f aca="false">IF(A8360="","",IF(AND(A8360&gt;=Debut,A8360&lt;Fin),1,0))</f>
        <v/>
      </c>
      <c r="H8360" s="0" t="str">
        <f aca="false">IF(G8360=1,INT(ROUND((A8360-Debut)*86400,0)/600),"")</f>
        <v/>
      </c>
      <c r="I8360" s="0" t="str">
        <f aca="false">IF(G8360=1,INT(ROUND((A8360-Debut)*86400,0)/3600),"")</f>
        <v/>
      </c>
      <c r="J8360" s="0" t="str">
        <f aca="false">IF(OR(A8360="",B8360=""),"",ROUND((B8360-A8360)*86400,0))</f>
        <v/>
      </c>
      <c r="K8360" s="37" t="str">
        <f aca="false">IF(G8360=1,IF(COUNTIFS($C:$C,C8360,$G:$G,1,$A:$A,"&gt;="&amp;(A8360-FenetreInterm/86400),$A:$A,"&lt;="&amp;A8360)&gt;=NbInterm,1,0),"")</f>
        <v/>
      </c>
      <c r="L8360" s="37" t="str">
        <f aca="false">IF(G8360=1,IF(B8360="",0,IF(J8360&lt;SeuilFugitive,1,0)),"")</f>
        <v/>
      </c>
      <c r="M8360" s="37" t="str">
        <f aca="false">IF(G8360=1,IF(B8360="",IF((Fin-A8360)*24&gt;SeuilFigee,1,0),IF(J8360&gt;SeuilFigee*3600,1,0)),"")</f>
        <v/>
      </c>
      <c r="N8360" s="0" t="str">
        <f aca="false">IF(G8360=1,IF(COUNTIF(H$2:H8360,H8360)=1,COUNTIF($H:$H,H8360),""),"")</f>
        <v/>
      </c>
      <c r="O8360" s="0" t="str">
        <f aca="false">IF(G8360=1,IF(COUNTIF(I$2:I8360,I8360)=1,COUNTIF($I:$I,I8360),""),"")</f>
        <v/>
      </c>
      <c r="P8360" s="38" t="str">
        <f aca="false">IF(G8360=1,IF(COUNTIFS(C$2:C8360,C8360,G$2:G8360,1)=1,COUNTIFS($C:$C,C8360,$G:$G,1)+ROW()/10000000,""),"")</f>
        <v/>
      </c>
      <c r="Q8360" s="0" t="str">
        <f aca="false">IF(K8360=1,IF(COUNTIFS(C$2:C8360,C8360,K$2:K8360,1)=1,1,0),"")</f>
        <v/>
      </c>
      <c r="R8360" s="0" t="str">
        <f aca="false">IF(M8360=1,IF(COUNTIFS(C$2:C8360,C8360,M$2:M8360,1)=1,1,0),"")</f>
        <v/>
      </c>
      <c r="S8360" s="0" t="str">
        <f aca="false">IF(L8360=1,IF(COUNTIFS(C$2:C8360,C8360,L$2:L8360,1)=1,1,0),"")</f>
        <v/>
      </c>
      <c r="T8360" s="38" t="str">
        <f aca="false">IF(N8360="","",N8360+ROW()/10000000)</f>
        <v/>
      </c>
      <c r="U8360" s="0" t="str">
        <f aca="false">IF(G8360=1,IF(B8360="",1,0),"")</f>
        <v/>
      </c>
    </row>
    <row r="8361" customFormat="false" ht="15" hidden="false" customHeight="false" outlineLevel="0" collapsed="false">
      <c r="A8361" s="35"/>
      <c r="B8361" s="35"/>
      <c r="G8361" s="0" t="str">
        <f aca="false">IF(A8361="","",IF(AND(A8361&gt;=Debut,A8361&lt;Fin),1,0))</f>
        <v/>
      </c>
      <c r="H8361" s="0" t="str">
        <f aca="false">IF(G8361=1,INT(ROUND((A8361-Debut)*86400,0)/600),"")</f>
        <v/>
      </c>
      <c r="I8361" s="0" t="str">
        <f aca="false">IF(G8361=1,INT(ROUND((A8361-Debut)*86400,0)/3600),"")</f>
        <v/>
      </c>
      <c r="J8361" s="0" t="str">
        <f aca="false">IF(OR(A8361="",B8361=""),"",ROUND((B8361-A8361)*86400,0))</f>
        <v/>
      </c>
      <c r="K8361" s="37" t="str">
        <f aca="false">IF(G8361=1,IF(COUNTIFS($C:$C,C8361,$G:$G,1,$A:$A,"&gt;="&amp;(A8361-FenetreInterm/86400),$A:$A,"&lt;="&amp;A8361)&gt;=NbInterm,1,0),"")</f>
        <v/>
      </c>
      <c r="L8361" s="37" t="str">
        <f aca="false">IF(G8361=1,IF(B8361="",0,IF(J8361&lt;SeuilFugitive,1,0)),"")</f>
        <v/>
      </c>
      <c r="M8361" s="37" t="str">
        <f aca="false">IF(G8361=1,IF(B8361="",IF((Fin-A8361)*24&gt;SeuilFigee,1,0),IF(J8361&gt;SeuilFigee*3600,1,0)),"")</f>
        <v/>
      </c>
      <c r="N8361" s="0" t="str">
        <f aca="false">IF(G8361=1,IF(COUNTIF(H$2:H8361,H8361)=1,COUNTIF($H:$H,H8361),""),"")</f>
        <v/>
      </c>
      <c r="O8361" s="0" t="str">
        <f aca="false">IF(G8361=1,IF(COUNTIF(I$2:I8361,I8361)=1,COUNTIF($I:$I,I8361),""),"")</f>
        <v/>
      </c>
      <c r="P8361" s="38" t="str">
        <f aca="false">IF(G8361=1,IF(COUNTIFS(C$2:C8361,C8361,G$2:G8361,1)=1,COUNTIFS($C:$C,C8361,$G:$G,1)+ROW()/10000000,""),"")</f>
        <v/>
      </c>
      <c r="Q8361" s="0" t="str">
        <f aca="false">IF(K8361=1,IF(COUNTIFS(C$2:C8361,C8361,K$2:K8361,1)=1,1,0),"")</f>
        <v/>
      </c>
      <c r="R8361" s="0" t="str">
        <f aca="false">IF(M8361=1,IF(COUNTIFS(C$2:C8361,C8361,M$2:M8361,1)=1,1,0),"")</f>
        <v/>
      </c>
      <c r="S8361" s="0" t="str">
        <f aca="false">IF(L8361=1,IF(COUNTIFS(C$2:C8361,C8361,L$2:L8361,1)=1,1,0),"")</f>
        <v/>
      </c>
      <c r="T8361" s="38" t="str">
        <f aca="false">IF(N8361="","",N8361+ROW()/10000000)</f>
        <v/>
      </c>
      <c r="U8361" s="0" t="str">
        <f aca="false">IF(G8361=1,IF(B8361="",1,0),"")</f>
        <v/>
      </c>
    </row>
    <row r="8362" customFormat="false" ht="15" hidden="false" customHeight="false" outlineLevel="0" collapsed="false">
      <c r="A8362" s="35"/>
      <c r="B8362" s="35"/>
      <c r="G8362" s="0" t="str">
        <f aca="false">IF(A8362="","",IF(AND(A8362&gt;=Debut,A8362&lt;Fin),1,0))</f>
        <v/>
      </c>
      <c r="H8362" s="0" t="str">
        <f aca="false">IF(G8362=1,INT(ROUND((A8362-Debut)*86400,0)/600),"")</f>
        <v/>
      </c>
      <c r="I8362" s="0" t="str">
        <f aca="false">IF(G8362=1,INT(ROUND((A8362-Debut)*86400,0)/3600),"")</f>
        <v/>
      </c>
      <c r="J8362" s="0" t="str">
        <f aca="false">IF(OR(A8362="",B8362=""),"",ROUND((B8362-A8362)*86400,0))</f>
        <v/>
      </c>
      <c r="K8362" s="37" t="str">
        <f aca="false">IF(G8362=1,IF(COUNTIFS($C:$C,C8362,$G:$G,1,$A:$A,"&gt;="&amp;(A8362-FenetreInterm/86400),$A:$A,"&lt;="&amp;A8362)&gt;=NbInterm,1,0),"")</f>
        <v/>
      </c>
      <c r="L8362" s="37" t="str">
        <f aca="false">IF(G8362=1,IF(B8362="",0,IF(J8362&lt;SeuilFugitive,1,0)),"")</f>
        <v/>
      </c>
      <c r="M8362" s="37" t="str">
        <f aca="false">IF(G8362=1,IF(B8362="",IF((Fin-A8362)*24&gt;SeuilFigee,1,0),IF(J8362&gt;SeuilFigee*3600,1,0)),"")</f>
        <v/>
      </c>
      <c r="N8362" s="0" t="str">
        <f aca="false">IF(G8362=1,IF(COUNTIF(H$2:H8362,H8362)=1,COUNTIF($H:$H,H8362),""),"")</f>
        <v/>
      </c>
      <c r="O8362" s="0" t="str">
        <f aca="false">IF(G8362=1,IF(COUNTIF(I$2:I8362,I8362)=1,COUNTIF($I:$I,I8362),""),"")</f>
        <v/>
      </c>
      <c r="P8362" s="38" t="str">
        <f aca="false">IF(G8362=1,IF(COUNTIFS(C$2:C8362,C8362,G$2:G8362,1)=1,COUNTIFS($C:$C,C8362,$G:$G,1)+ROW()/10000000,""),"")</f>
        <v/>
      </c>
      <c r="Q8362" s="0" t="str">
        <f aca="false">IF(K8362=1,IF(COUNTIFS(C$2:C8362,C8362,K$2:K8362,1)=1,1,0),"")</f>
        <v/>
      </c>
      <c r="R8362" s="0" t="str">
        <f aca="false">IF(M8362=1,IF(COUNTIFS(C$2:C8362,C8362,M$2:M8362,1)=1,1,0),"")</f>
        <v/>
      </c>
      <c r="S8362" s="0" t="str">
        <f aca="false">IF(L8362=1,IF(COUNTIFS(C$2:C8362,C8362,L$2:L8362,1)=1,1,0),"")</f>
        <v/>
      </c>
      <c r="T8362" s="38" t="str">
        <f aca="false">IF(N8362="","",N8362+ROW()/10000000)</f>
        <v/>
      </c>
      <c r="U8362" s="0" t="str">
        <f aca="false">IF(G8362=1,IF(B8362="",1,0),"")</f>
        <v/>
      </c>
    </row>
    <row r="8363" customFormat="false" ht="15" hidden="false" customHeight="false" outlineLevel="0" collapsed="false">
      <c r="A8363" s="35"/>
      <c r="B8363" s="35"/>
      <c r="G8363" s="0" t="str">
        <f aca="false">IF(A8363="","",IF(AND(A8363&gt;=Debut,A8363&lt;Fin),1,0))</f>
        <v/>
      </c>
      <c r="H8363" s="0" t="str">
        <f aca="false">IF(G8363=1,INT(ROUND((A8363-Debut)*86400,0)/600),"")</f>
        <v/>
      </c>
      <c r="I8363" s="0" t="str">
        <f aca="false">IF(G8363=1,INT(ROUND((A8363-Debut)*86400,0)/3600),"")</f>
        <v/>
      </c>
      <c r="J8363" s="0" t="str">
        <f aca="false">IF(OR(A8363="",B8363=""),"",ROUND((B8363-A8363)*86400,0))</f>
        <v/>
      </c>
      <c r="K8363" s="37" t="str">
        <f aca="false">IF(G8363=1,IF(COUNTIFS($C:$C,C8363,$G:$G,1,$A:$A,"&gt;="&amp;(A8363-FenetreInterm/86400),$A:$A,"&lt;="&amp;A8363)&gt;=NbInterm,1,0),"")</f>
        <v/>
      </c>
      <c r="L8363" s="37" t="str">
        <f aca="false">IF(G8363=1,IF(B8363="",0,IF(J8363&lt;SeuilFugitive,1,0)),"")</f>
        <v/>
      </c>
      <c r="M8363" s="37" t="str">
        <f aca="false">IF(G8363=1,IF(B8363="",IF((Fin-A8363)*24&gt;SeuilFigee,1,0),IF(J8363&gt;SeuilFigee*3600,1,0)),"")</f>
        <v/>
      </c>
      <c r="N8363" s="0" t="str">
        <f aca="false">IF(G8363=1,IF(COUNTIF(H$2:H8363,H8363)=1,COUNTIF($H:$H,H8363),""),"")</f>
        <v/>
      </c>
      <c r="O8363" s="0" t="str">
        <f aca="false">IF(G8363=1,IF(COUNTIF(I$2:I8363,I8363)=1,COUNTIF($I:$I,I8363),""),"")</f>
        <v/>
      </c>
      <c r="P8363" s="38" t="str">
        <f aca="false">IF(G8363=1,IF(COUNTIFS(C$2:C8363,C8363,G$2:G8363,1)=1,COUNTIFS($C:$C,C8363,$G:$G,1)+ROW()/10000000,""),"")</f>
        <v/>
      </c>
      <c r="Q8363" s="0" t="str">
        <f aca="false">IF(K8363=1,IF(COUNTIFS(C$2:C8363,C8363,K$2:K8363,1)=1,1,0),"")</f>
        <v/>
      </c>
      <c r="R8363" s="0" t="str">
        <f aca="false">IF(M8363=1,IF(COUNTIFS(C$2:C8363,C8363,M$2:M8363,1)=1,1,0),"")</f>
        <v/>
      </c>
      <c r="S8363" s="0" t="str">
        <f aca="false">IF(L8363=1,IF(COUNTIFS(C$2:C8363,C8363,L$2:L8363,1)=1,1,0),"")</f>
        <v/>
      </c>
      <c r="T8363" s="38" t="str">
        <f aca="false">IF(N8363="","",N8363+ROW()/10000000)</f>
        <v/>
      </c>
      <c r="U8363" s="0" t="str">
        <f aca="false">IF(G8363=1,IF(B8363="",1,0),"")</f>
        <v/>
      </c>
    </row>
    <row r="8364" customFormat="false" ht="15" hidden="false" customHeight="false" outlineLevel="0" collapsed="false">
      <c r="A8364" s="35"/>
      <c r="B8364" s="35"/>
      <c r="G8364" s="0" t="str">
        <f aca="false">IF(A8364="","",IF(AND(A8364&gt;=Debut,A8364&lt;Fin),1,0))</f>
        <v/>
      </c>
      <c r="H8364" s="0" t="str">
        <f aca="false">IF(G8364=1,INT(ROUND((A8364-Debut)*86400,0)/600),"")</f>
        <v/>
      </c>
      <c r="I8364" s="0" t="str">
        <f aca="false">IF(G8364=1,INT(ROUND((A8364-Debut)*86400,0)/3600),"")</f>
        <v/>
      </c>
      <c r="J8364" s="0" t="str">
        <f aca="false">IF(OR(A8364="",B8364=""),"",ROUND((B8364-A8364)*86400,0))</f>
        <v/>
      </c>
      <c r="K8364" s="37" t="str">
        <f aca="false">IF(G8364=1,IF(COUNTIFS($C:$C,C8364,$G:$G,1,$A:$A,"&gt;="&amp;(A8364-FenetreInterm/86400),$A:$A,"&lt;="&amp;A8364)&gt;=NbInterm,1,0),"")</f>
        <v/>
      </c>
      <c r="L8364" s="37" t="str">
        <f aca="false">IF(G8364=1,IF(B8364="",0,IF(J8364&lt;SeuilFugitive,1,0)),"")</f>
        <v/>
      </c>
      <c r="M8364" s="37" t="str">
        <f aca="false">IF(G8364=1,IF(B8364="",IF((Fin-A8364)*24&gt;SeuilFigee,1,0),IF(J8364&gt;SeuilFigee*3600,1,0)),"")</f>
        <v/>
      </c>
      <c r="N8364" s="0" t="str">
        <f aca="false">IF(G8364=1,IF(COUNTIF(H$2:H8364,H8364)=1,COUNTIF($H:$H,H8364),""),"")</f>
        <v/>
      </c>
      <c r="O8364" s="0" t="str">
        <f aca="false">IF(G8364=1,IF(COUNTIF(I$2:I8364,I8364)=1,COUNTIF($I:$I,I8364),""),"")</f>
        <v/>
      </c>
      <c r="P8364" s="38" t="str">
        <f aca="false">IF(G8364=1,IF(COUNTIFS(C$2:C8364,C8364,G$2:G8364,1)=1,COUNTIFS($C:$C,C8364,$G:$G,1)+ROW()/10000000,""),"")</f>
        <v/>
      </c>
      <c r="Q8364" s="0" t="str">
        <f aca="false">IF(K8364=1,IF(COUNTIFS(C$2:C8364,C8364,K$2:K8364,1)=1,1,0),"")</f>
        <v/>
      </c>
      <c r="R8364" s="0" t="str">
        <f aca="false">IF(M8364=1,IF(COUNTIFS(C$2:C8364,C8364,M$2:M8364,1)=1,1,0),"")</f>
        <v/>
      </c>
      <c r="S8364" s="0" t="str">
        <f aca="false">IF(L8364=1,IF(COUNTIFS(C$2:C8364,C8364,L$2:L8364,1)=1,1,0),"")</f>
        <v/>
      </c>
      <c r="T8364" s="38" t="str">
        <f aca="false">IF(N8364="","",N8364+ROW()/10000000)</f>
        <v/>
      </c>
      <c r="U8364" s="0" t="str">
        <f aca="false">IF(G8364=1,IF(B8364="",1,0),"")</f>
        <v/>
      </c>
    </row>
    <row r="8365" customFormat="false" ht="15" hidden="false" customHeight="false" outlineLevel="0" collapsed="false">
      <c r="A8365" s="35"/>
      <c r="B8365" s="35"/>
      <c r="G8365" s="0" t="str">
        <f aca="false">IF(A8365="","",IF(AND(A8365&gt;=Debut,A8365&lt;Fin),1,0))</f>
        <v/>
      </c>
      <c r="H8365" s="0" t="str">
        <f aca="false">IF(G8365=1,INT(ROUND((A8365-Debut)*86400,0)/600),"")</f>
        <v/>
      </c>
      <c r="I8365" s="0" t="str">
        <f aca="false">IF(G8365=1,INT(ROUND((A8365-Debut)*86400,0)/3600),"")</f>
        <v/>
      </c>
      <c r="J8365" s="0" t="str">
        <f aca="false">IF(OR(A8365="",B8365=""),"",ROUND((B8365-A8365)*86400,0))</f>
        <v/>
      </c>
      <c r="K8365" s="37" t="str">
        <f aca="false">IF(G8365=1,IF(COUNTIFS($C:$C,C8365,$G:$G,1,$A:$A,"&gt;="&amp;(A8365-FenetreInterm/86400),$A:$A,"&lt;="&amp;A8365)&gt;=NbInterm,1,0),"")</f>
        <v/>
      </c>
      <c r="L8365" s="37" t="str">
        <f aca="false">IF(G8365=1,IF(B8365="",0,IF(J8365&lt;SeuilFugitive,1,0)),"")</f>
        <v/>
      </c>
      <c r="M8365" s="37" t="str">
        <f aca="false">IF(G8365=1,IF(B8365="",IF((Fin-A8365)*24&gt;SeuilFigee,1,0),IF(J8365&gt;SeuilFigee*3600,1,0)),"")</f>
        <v/>
      </c>
      <c r="N8365" s="0" t="str">
        <f aca="false">IF(G8365=1,IF(COUNTIF(H$2:H8365,H8365)=1,COUNTIF($H:$H,H8365),""),"")</f>
        <v/>
      </c>
      <c r="O8365" s="0" t="str">
        <f aca="false">IF(G8365=1,IF(COUNTIF(I$2:I8365,I8365)=1,COUNTIF($I:$I,I8365),""),"")</f>
        <v/>
      </c>
      <c r="P8365" s="38" t="str">
        <f aca="false">IF(G8365=1,IF(COUNTIFS(C$2:C8365,C8365,G$2:G8365,1)=1,COUNTIFS($C:$C,C8365,$G:$G,1)+ROW()/10000000,""),"")</f>
        <v/>
      </c>
      <c r="Q8365" s="0" t="str">
        <f aca="false">IF(K8365=1,IF(COUNTIFS(C$2:C8365,C8365,K$2:K8365,1)=1,1,0),"")</f>
        <v/>
      </c>
      <c r="R8365" s="0" t="str">
        <f aca="false">IF(M8365=1,IF(COUNTIFS(C$2:C8365,C8365,M$2:M8365,1)=1,1,0),"")</f>
        <v/>
      </c>
      <c r="S8365" s="0" t="str">
        <f aca="false">IF(L8365=1,IF(COUNTIFS(C$2:C8365,C8365,L$2:L8365,1)=1,1,0),"")</f>
        <v/>
      </c>
      <c r="T8365" s="38" t="str">
        <f aca="false">IF(N8365="","",N8365+ROW()/10000000)</f>
        <v/>
      </c>
      <c r="U8365" s="0" t="str">
        <f aca="false">IF(G8365=1,IF(B8365="",1,0),"")</f>
        <v/>
      </c>
    </row>
    <row r="8366" customFormat="false" ht="15" hidden="false" customHeight="false" outlineLevel="0" collapsed="false">
      <c r="A8366" s="35"/>
      <c r="B8366" s="35"/>
      <c r="G8366" s="0" t="str">
        <f aca="false">IF(A8366="","",IF(AND(A8366&gt;=Debut,A8366&lt;Fin),1,0))</f>
        <v/>
      </c>
      <c r="H8366" s="0" t="str">
        <f aca="false">IF(G8366=1,INT(ROUND((A8366-Debut)*86400,0)/600),"")</f>
        <v/>
      </c>
      <c r="I8366" s="0" t="str">
        <f aca="false">IF(G8366=1,INT(ROUND((A8366-Debut)*86400,0)/3600),"")</f>
        <v/>
      </c>
      <c r="J8366" s="0" t="str">
        <f aca="false">IF(OR(A8366="",B8366=""),"",ROUND((B8366-A8366)*86400,0))</f>
        <v/>
      </c>
      <c r="K8366" s="37" t="str">
        <f aca="false">IF(G8366=1,IF(COUNTIFS($C:$C,C8366,$G:$G,1,$A:$A,"&gt;="&amp;(A8366-FenetreInterm/86400),$A:$A,"&lt;="&amp;A8366)&gt;=NbInterm,1,0),"")</f>
        <v/>
      </c>
      <c r="L8366" s="37" t="str">
        <f aca="false">IF(G8366=1,IF(B8366="",0,IF(J8366&lt;SeuilFugitive,1,0)),"")</f>
        <v/>
      </c>
      <c r="M8366" s="37" t="str">
        <f aca="false">IF(G8366=1,IF(B8366="",IF((Fin-A8366)*24&gt;SeuilFigee,1,0),IF(J8366&gt;SeuilFigee*3600,1,0)),"")</f>
        <v/>
      </c>
      <c r="N8366" s="0" t="str">
        <f aca="false">IF(G8366=1,IF(COUNTIF(H$2:H8366,H8366)=1,COUNTIF($H:$H,H8366),""),"")</f>
        <v/>
      </c>
      <c r="O8366" s="0" t="str">
        <f aca="false">IF(G8366=1,IF(COUNTIF(I$2:I8366,I8366)=1,COUNTIF($I:$I,I8366),""),"")</f>
        <v/>
      </c>
      <c r="P8366" s="38" t="str">
        <f aca="false">IF(G8366=1,IF(COUNTIFS(C$2:C8366,C8366,G$2:G8366,1)=1,COUNTIFS($C:$C,C8366,$G:$G,1)+ROW()/10000000,""),"")</f>
        <v/>
      </c>
      <c r="Q8366" s="0" t="str">
        <f aca="false">IF(K8366=1,IF(COUNTIFS(C$2:C8366,C8366,K$2:K8366,1)=1,1,0),"")</f>
        <v/>
      </c>
      <c r="R8366" s="0" t="str">
        <f aca="false">IF(M8366=1,IF(COUNTIFS(C$2:C8366,C8366,M$2:M8366,1)=1,1,0),"")</f>
        <v/>
      </c>
      <c r="S8366" s="0" t="str">
        <f aca="false">IF(L8366=1,IF(COUNTIFS(C$2:C8366,C8366,L$2:L8366,1)=1,1,0),"")</f>
        <v/>
      </c>
      <c r="T8366" s="38" t="str">
        <f aca="false">IF(N8366="","",N8366+ROW()/10000000)</f>
        <v/>
      </c>
      <c r="U8366" s="0" t="str">
        <f aca="false">IF(G8366=1,IF(B8366="",1,0),"")</f>
        <v/>
      </c>
    </row>
    <row r="8367" customFormat="false" ht="15" hidden="false" customHeight="false" outlineLevel="0" collapsed="false">
      <c r="A8367" s="35"/>
      <c r="B8367" s="35"/>
      <c r="G8367" s="0" t="str">
        <f aca="false">IF(A8367="","",IF(AND(A8367&gt;=Debut,A8367&lt;Fin),1,0))</f>
        <v/>
      </c>
      <c r="H8367" s="0" t="str">
        <f aca="false">IF(G8367=1,INT(ROUND((A8367-Debut)*86400,0)/600),"")</f>
        <v/>
      </c>
      <c r="I8367" s="0" t="str">
        <f aca="false">IF(G8367=1,INT(ROUND((A8367-Debut)*86400,0)/3600),"")</f>
        <v/>
      </c>
      <c r="J8367" s="0" t="str">
        <f aca="false">IF(OR(A8367="",B8367=""),"",ROUND((B8367-A8367)*86400,0))</f>
        <v/>
      </c>
      <c r="K8367" s="37" t="str">
        <f aca="false">IF(G8367=1,IF(COUNTIFS($C:$C,C8367,$G:$G,1,$A:$A,"&gt;="&amp;(A8367-FenetreInterm/86400),$A:$A,"&lt;="&amp;A8367)&gt;=NbInterm,1,0),"")</f>
        <v/>
      </c>
      <c r="L8367" s="37" t="str">
        <f aca="false">IF(G8367=1,IF(B8367="",0,IF(J8367&lt;SeuilFugitive,1,0)),"")</f>
        <v/>
      </c>
      <c r="M8367" s="37" t="str">
        <f aca="false">IF(G8367=1,IF(B8367="",IF((Fin-A8367)*24&gt;SeuilFigee,1,0),IF(J8367&gt;SeuilFigee*3600,1,0)),"")</f>
        <v/>
      </c>
      <c r="N8367" s="0" t="str">
        <f aca="false">IF(G8367=1,IF(COUNTIF(H$2:H8367,H8367)=1,COUNTIF($H:$H,H8367),""),"")</f>
        <v/>
      </c>
      <c r="O8367" s="0" t="str">
        <f aca="false">IF(G8367=1,IF(COUNTIF(I$2:I8367,I8367)=1,COUNTIF($I:$I,I8367),""),"")</f>
        <v/>
      </c>
      <c r="P8367" s="38" t="str">
        <f aca="false">IF(G8367=1,IF(COUNTIFS(C$2:C8367,C8367,G$2:G8367,1)=1,COUNTIFS($C:$C,C8367,$G:$G,1)+ROW()/10000000,""),"")</f>
        <v/>
      </c>
      <c r="Q8367" s="0" t="str">
        <f aca="false">IF(K8367=1,IF(COUNTIFS(C$2:C8367,C8367,K$2:K8367,1)=1,1,0),"")</f>
        <v/>
      </c>
      <c r="R8367" s="0" t="str">
        <f aca="false">IF(M8367=1,IF(COUNTIFS(C$2:C8367,C8367,M$2:M8367,1)=1,1,0),"")</f>
        <v/>
      </c>
      <c r="S8367" s="0" t="str">
        <f aca="false">IF(L8367=1,IF(COUNTIFS(C$2:C8367,C8367,L$2:L8367,1)=1,1,0),"")</f>
        <v/>
      </c>
      <c r="T8367" s="38" t="str">
        <f aca="false">IF(N8367="","",N8367+ROW()/10000000)</f>
        <v/>
      </c>
      <c r="U8367" s="0" t="str">
        <f aca="false">IF(G8367=1,IF(B8367="",1,0),"")</f>
        <v/>
      </c>
    </row>
    <row r="8368" customFormat="false" ht="15" hidden="false" customHeight="false" outlineLevel="0" collapsed="false">
      <c r="A8368" s="35"/>
      <c r="B8368" s="35"/>
      <c r="G8368" s="0" t="str">
        <f aca="false">IF(A8368="","",IF(AND(A8368&gt;=Debut,A8368&lt;Fin),1,0))</f>
        <v/>
      </c>
      <c r="H8368" s="0" t="str">
        <f aca="false">IF(G8368=1,INT(ROUND((A8368-Debut)*86400,0)/600),"")</f>
        <v/>
      </c>
      <c r="I8368" s="0" t="str">
        <f aca="false">IF(G8368=1,INT(ROUND((A8368-Debut)*86400,0)/3600),"")</f>
        <v/>
      </c>
      <c r="J8368" s="0" t="str">
        <f aca="false">IF(OR(A8368="",B8368=""),"",ROUND((B8368-A8368)*86400,0))</f>
        <v/>
      </c>
      <c r="K8368" s="37" t="str">
        <f aca="false">IF(G8368=1,IF(COUNTIFS($C:$C,C8368,$G:$G,1,$A:$A,"&gt;="&amp;(A8368-FenetreInterm/86400),$A:$A,"&lt;="&amp;A8368)&gt;=NbInterm,1,0),"")</f>
        <v/>
      </c>
      <c r="L8368" s="37" t="str">
        <f aca="false">IF(G8368=1,IF(B8368="",0,IF(J8368&lt;SeuilFugitive,1,0)),"")</f>
        <v/>
      </c>
      <c r="M8368" s="37" t="str">
        <f aca="false">IF(G8368=1,IF(B8368="",IF((Fin-A8368)*24&gt;SeuilFigee,1,0),IF(J8368&gt;SeuilFigee*3600,1,0)),"")</f>
        <v/>
      </c>
      <c r="N8368" s="0" t="str">
        <f aca="false">IF(G8368=1,IF(COUNTIF(H$2:H8368,H8368)=1,COUNTIF($H:$H,H8368),""),"")</f>
        <v/>
      </c>
      <c r="O8368" s="0" t="str">
        <f aca="false">IF(G8368=1,IF(COUNTIF(I$2:I8368,I8368)=1,COUNTIF($I:$I,I8368),""),"")</f>
        <v/>
      </c>
      <c r="P8368" s="38" t="str">
        <f aca="false">IF(G8368=1,IF(COUNTIFS(C$2:C8368,C8368,G$2:G8368,1)=1,COUNTIFS($C:$C,C8368,$G:$G,1)+ROW()/10000000,""),"")</f>
        <v/>
      </c>
      <c r="Q8368" s="0" t="str">
        <f aca="false">IF(K8368=1,IF(COUNTIFS(C$2:C8368,C8368,K$2:K8368,1)=1,1,0),"")</f>
        <v/>
      </c>
      <c r="R8368" s="0" t="str">
        <f aca="false">IF(M8368=1,IF(COUNTIFS(C$2:C8368,C8368,M$2:M8368,1)=1,1,0),"")</f>
        <v/>
      </c>
      <c r="S8368" s="0" t="str">
        <f aca="false">IF(L8368=1,IF(COUNTIFS(C$2:C8368,C8368,L$2:L8368,1)=1,1,0),"")</f>
        <v/>
      </c>
      <c r="T8368" s="38" t="str">
        <f aca="false">IF(N8368="","",N8368+ROW()/10000000)</f>
        <v/>
      </c>
      <c r="U8368" s="0" t="str">
        <f aca="false">IF(G8368=1,IF(B8368="",1,0),"")</f>
        <v/>
      </c>
    </row>
    <row r="8369" customFormat="false" ht="15" hidden="false" customHeight="false" outlineLevel="0" collapsed="false">
      <c r="A8369" s="35"/>
      <c r="B8369" s="35"/>
      <c r="G8369" s="0" t="str">
        <f aca="false">IF(A8369="","",IF(AND(A8369&gt;=Debut,A8369&lt;Fin),1,0))</f>
        <v/>
      </c>
      <c r="H8369" s="0" t="str">
        <f aca="false">IF(G8369=1,INT(ROUND((A8369-Debut)*86400,0)/600),"")</f>
        <v/>
      </c>
      <c r="I8369" s="0" t="str">
        <f aca="false">IF(G8369=1,INT(ROUND((A8369-Debut)*86400,0)/3600),"")</f>
        <v/>
      </c>
      <c r="J8369" s="0" t="str">
        <f aca="false">IF(OR(A8369="",B8369=""),"",ROUND((B8369-A8369)*86400,0))</f>
        <v/>
      </c>
      <c r="K8369" s="37" t="str">
        <f aca="false">IF(G8369=1,IF(COUNTIFS($C:$C,C8369,$G:$G,1,$A:$A,"&gt;="&amp;(A8369-FenetreInterm/86400),$A:$A,"&lt;="&amp;A8369)&gt;=NbInterm,1,0),"")</f>
        <v/>
      </c>
      <c r="L8369" s="37" t="str">
        <f aca="false">IF(G8369=1,IF(B8369="",0,IF(J8369&lt;SeuilFugitive,1,0)),"")</f>
        <v/>
      </c>
      <c r="M8369" s="37" t="str">
        <f aca="false">IF(G8369=1,IF(B8369="",IF((Fin-A8369)*24&gt;SeuilFigee,1,0),IF(J8369&gt;SeuilFigee*3600,1,0)),"")</f>
        <v/>
      </c>
      <c r="N8369" s="0" t="str">
        <f aca="false">IF(G8369=1,IF(COUNTIF(H$2:H8369,H8369)=1,COUNTIF($H:$H,H8369),""),"")</f>
        <v/>
      </c>
      <c r="O8369" s="0" t="str">
        <f aca="false">IF(G8369=1,IF(COUNTIF(I$2:I8369,I8369)=1,COUNTIF($I:$I,I8369),""),"")</f>
        <v/>
      </c>
      <c r="P8369" s="38" t="str">
        <f aca="false">IF(G8369=1,IF(COUNTIFS(C$2:C8369,C8369,G$2:G8369,1)=1,COUNTIFS($C:$C,C8369,$G:$G,1)+ROW()/10000000,""),"")</f>
        <v/>
      </c>
      <c r="Q8369" s="0" t="str">
        <f aca="false">IF(K8369=1,IF(COUNTIFS(C$2:C8369,C8369,K$2:K8369,1)=1,1,0),"")</f>
        <v/>
      </c>
      <c r="R8369" s="0" t="str">
        <f aca="false">IF(M8369=1,IF(COUNTIFS(C$2:C8369,C8369,M$2:M8369,1)=1,1,0),"")</f>
        <v/>
      </c>
      <c r="S8369" s="0" t="str">
        <f aca="false">IF(L8369=1,IF(COUNTIFS(C$2:C8369,C8369,L$2:L8369,1)=1,1,0),"")</f>
        <v/>
      </c>
      <c r="T8369" s="38" t="str">
        <f aca="false">IF(N8369="","",N8369+ROW()/10000000)</f>
        <v/>
      </c>
      <c r="U8369" s="0" t="str">
        <f aca="false">IF(G8369=1,IF(B8369="",1,0),"")</f>
        <v/>
      </c>
    </row>
    <row r="8370" customFormat="false" ht="15" hidden="false" customHeight="false" outlineLevel="0" collapsed="false">
      <c r="A8370" s="35"/>
      <c r="B8370" s="35"/>
      <c r="G8370" s="0" t="str">
        <f aca="false">IF(A8370="","",IF(AND(A8370&gt;=Debut,A8370&lt;Fin),1,0))</f>
        <v/>
      </c>
      <c r="H8370" s="0" t="str">
        <f aca="false">IF(G8370=1,INT(ROUND((A8370-Debut)*86400,0)/600),"")</f>
        <v/>
      </c>
      <c r="I8370" s="0" t="str">
        <f aca="false">IF(G8370=1,INT(ROUND((A8370-Debut)*86400,0)/3600),"")</f>
        <v/>
      </c>
      <c r="J8370" s="0" t="str">
        <f aca="false">IF(OR(A8370="",B8370=""),"",ROUND((B8370-A8370)*86400,0))</f>
        <v/>
      </c>
      <c r="K8370" s="37" t="str">
        <f aca="false">IF(G8370=1,IF(COUNTIFS($C:$C,C8370,$G:$G,1,$A:$A,"&gt;="&amp;(A8370-FenetreInterm/86400),$A:$A,"&lt;="&amp;A8370)&gt;=NbInterm,1,0),"")</f>
        <v/>
      </c>
      <c r="L8370" s="37" t="str">
        <f aca="false">IF(G8370=1,IF(B8370="",0,IF(J8370&lt;SeuilFugitive,1,0)),"")</f>
        <v/>
      </c>
      <c r="M8370" s="37" t="str">
        <f aca="false">IF(G8370=1,IF(B8370="",IF((Fin-A8370)*24&gt;SeuilFigee,1,0),IF(J8370&gt;SeuilFigee*3600,1,0)),"")</f>
        <v/>
      </c>
      <c r="N8370" s="0" t="str">
        <f aca="false">IF(G8370=1,IF(COUNTIF(H$2:H8370,H8370)=1,COUNTIF($H:$H,H8370),""),"")</f>
        <v/>
      </c>
      <c r="O8370" s="0" t="str">
        <f aca="false">IF(G8370=1,IF(COUNTIF(I$2:I8370,I8370)=1,COUNTIF($I:$I,I8370),""),"")</f>
        <v/>
      </c>
      <c r="P8370" s="38" t="str">
        <f aca="false">IF(G8370=1,IF(COUNTIFS(C$2:C8370,C8370,G$2:G8370,1)=1,COUNTIFS($C:$C,C8370,$G:$G,1)+ROW()/10000000,""),"")</f>
        <v/>
      </c>
      <c r="Q8370" s="0" t="str">
        <f aca="false">IF(K8370=1,IF(COUNTIFS(C$2:C8370,C8370,K$2:K8370,1)=1,1,0),"")</f>
        <v/>
      </c>
      <c r="R8370" s="0" t="str">
        <f aca="false">IF(M8370=1,IF(COUNTIFS(C$2:C8370,C8370,M$2:M8370,1)=1,1,0),"")</f>
        <v/>
      </c>
      <c r="S8370" s="0" t="str">
        <f aca="false">IF(L8370=1,IF(COUNTIFS(C$2:C8370,C8370,L$2:L8370,1)=1,1,0),"")</f>
        <v/>
      </c>
      <c r="T8370" s="38" t="str">
        <f aca="false">IF(N8370="","",N8370+ROW()/10000000)</f>
        <v/>
      </c>
      <c r="U8370" s="0" t="str">
        <f aca="false">IF(G8370=1,IF(B8370="",1,0),"")</f>
        <v/>
      </c>
    </row>
    <row r="8371" customFormat="false" ht="15" hidden="false" customHeight="false" outlineLevel="0" collapsed="false">
      <c r="A8371" s="35"/>
      <c r="B8371" s="35"/>
      <c r="G8371" s="0" t="str">
        <f aca="false">IF(A8371="","",IF(AND(A8371&gt;=Debut,A8371&lt;Fin),1,0))</f>
        <v/>
      </c>
      <c r="H8371" s="0" t="str">
        <f aca="false">IF(G8371=1,INT(ROUND((A8371-Debut)*86400,0)/600),"")</f>
        <v/>
      </c>
      <c r="I8371" s="0" t="str">
        <f aca="false">IF(G8371=1,INT(ROUND((A8371-Debut)*86400,0)/3600),"")</f>
        <v/>
      </c>
      <c r="J8371" s="0" t="str">
        <f aca="false">IF(OR(A8371="",B8371=""),"",ROUND((B8371-A8371)*86400,0))</f>
        <v/>
      </c>
      <c r="K8371" s="37" t="str">
        <f aca="false">IF(G8371=1,IF(COUNTIFS($C:$C,C8371,$G:$G,1,$A:$A,"&gt;="&amp;(A8371-FenetreInterm/86400),$A:$A,"&lt;="&amp;A8371)&gt;=NbInterm,1,0),"")</f>
        <v/>
      </c>
      <c r="L8371" s="37" t="str">
        <f aca="false">IF(G8371=1,IF(B8371="",0,IF(J8371&lt;SeuilFugitive,1,0)),"")</f>
        <v/>
      </c>
      <c r="M8371" s="37" t="str">
        <f aca="false">IF(G8371=1,IF(B8371="",IF((Fin-A8371)*24&gt;SeuilFigee,1,0),IF(J8371&gt;SeuilFigee*3600,1,0)),"")</f>
        <v/>
      </c>
      <c r="N8371" s="0" t="str">
        <f aca="false">IF(G8371=1,IF(COUNTIF(H$2:H8371,H8371)=1,COUNTIF($H:$H,H8371),""),"")</f>
        <v/>
      </c>
      <c r="O8371" s="0" t="str">
        <f aca="false">IF(G8371=1,IF(COUNTIF(I$2:I8371,I8371)=1,COUNTIF($I:$I,I8371),""),"")</f>
        <v/>
      </c>
      <c r="P8371" s="38" t="str">
        <f aca="false">IF(G8371=1,IF(COUNTIFS(C$2:C8371,C8371,G$2:G8371,1)=1,COUNTIFS($C:$C,C8371,$G:$G,1)+ROW()/10000000,""),"")</f>
        <v/>
      </c>
      <c r="Q8371" s="0" t="str">
        <f aca="false">IF(K8371=1,IF(COUNTIFS(C$2:C8371,C8371,K$2:K8371,1)=1,1,0),"")</f>
        <v/>
      </c>
      <c r="R8371" s="0" t="str">
        <f aca="false">IF(M8371=1,IF(COUNTIFS(C$2:C8371,C8371,M$2:M8371,1)=1,1,0),"")</f>
        <v/>
      </c>
      <c r="S8371" s="0" t="str">
        <f aca="false">IF(L8371=1,IF(COUNTIFS(C$2:C8371,C8371,L$2:L8371,1)=1,1,0),"")</f>
        <v/>
      </c>
      <c r="T8371" s="38" t="str">
        <f aca="false">IF(N8371="","",N8371+ROW()/10000000)</f>
        <v/>
      </c>
      <c r="U8371" s="0" t="str">
        <f aca="false">IF(G8371=1,IF(B8371="",1,0),"")</f>
        <v/>
      </c>
    </row>
    <row r="8372" customFormat="false" ht="15" hidden="false" customHeight="false" outlineLevel="0" collapsed="false">
      <c r="A8372" s="35"/>
      <c r="B8372" s="35"/>
      <c r="G8372" s="0" t="str">
        <f aca="false">IF(A8372="","",IF(AND(A8372&gt;=Debut,A8372&lt;Fin),1,0))</f>
        <v/>
      </c>
      <c r="H8372" s="0" t="str">
        <f aca="false">IF(G8372=1,INT(ROUND((A8372-Debut)*86400,0)/600),"")</f>
        <v/>
      </c>
      <c r="I8372" s="0" t="str">
        <f aca="false">IF(G8372=1,INT(ROUND((A8372-Debut)*86400,0)/3600),"")</f>
        <v/>
      </c>
      <c r="J8372" s="0" t="str">
        <f aca="false">IF(OR(A8372="",B8372=""),"",ROUND((B8372-A8372)*86400,0))</f>
        <v/>
      </c>
      <c r="K8372" s="37" t="str">
        <f aca="false">IF(G8372=1,IF(COUNTIFS($C:$C,C8372,$G:$G,1,$A:$A,"&gt;="&amp;(A8372-FenetreInterm/86400),$A:$A,"&lt;="&amp;A8372)&gt;=NbInterm,1,0),"")</f>
        <v/>
      </c>
      <c r="L8372" s="37" t="str">
        <f aca="false">IF(G8372=1,IF(B8372="",0,IF(J8372&lt;SeuilFugitive,1,0)),"")</f>
        <v/>
      </c>
      <c r="M8372" s="37" t="str">
        <f aca="false">IF(G8372=1,IF(B8372="",IF((Fin-A8372)*24&gt;SeuilFigee,1,0),IF(J8372&gt;SeuilFigee*3600,1,0)),"")</f>
        <v/>
      </c>
      <c r="N8372" s="0" t="str">
        <f aca="false">IF(G8372=1,IF(COUNTIF(H$2:H8372,H8372)=1,COUNTIF($H:$H,H8372),""),"")</f>
        <v/>
      </c>
      <c r="O8372" s="0" t="str">
        <f aca="false">IF(G8372=1,IF(COUNTIF(I$2:I8372,I8372)=1,COUNTIF($I:$I,I8372),""),"")</f>
        <v/>
      </c>
      <c r="P8372" s="38" t="str">
        <f aca="false">IF(G8372=1,IF(COUNTIFS(C$2:C8372,C8372,G$2:G8372,1)=1,COUNTIFS($C:$C,C8372,$G:$G,1)+ROW()/10000000,""),"")</f>
        <v/>
      </c>
      <c r="Q8372" s="0" t="str">
        <f aca="false">IF(K8372=1,IF(COUNTIFS(C$2:C8372,C8372,K$2:K8372,1)=1,1,0),"")</f>
        <v/>
      </c>
      <c r="R8372" s="0" t="str">
        <f aca="false">IF(M8372=1,IF(COUNTIFS(C$2:C8372,C8372,M$2:M8372,1)=1,1,0),"")</f>
        <v/>
      </c>
      <c r="S8372" s="0" t="str">
        <f aca="false">IF(L8372=1,IF(COUNTIFS(C$2:C8372,C8372,L$2:L8372,1)=1,1,0),"")</f>
        <v/>
      </c>
      <c r="T8372" s="38" t="str">
        <f aca="false">IF(N8372="","",N8372+ROW()/10000000)</f>
        <v/>
      </c>
      <c r="U8372" s="0" t="str">
        <f aca="false">IF(G8372=1,IF(B8372="",1,0),"")</f>
        <v/>
      </c>
    </row>
    <row r="8373" customFormat="false" ht="15" hidden="false" customHeight="false" outlineLevel="0" collapsed="false">
      <c r="A8373" s="35"/>
      <c r="B8373" s="35"/>
      <c r="G8373" s="0" t="str">
        <f aca="false">IF(A8373="","",IF(AND(A8373&gt;=Debut,A8373&lt;Fin),1,0))</f>
        <v/>
      </c>
      <c r="H8373" s="0" t="str">
        <f aca="false">IF(G8373=1,INT(ROUND((A8373-Debut)*86400,0)/600),"")</f>
        <v/>
      </c>
      <c r="I8373" s="0" t="str">
        <f aca="false">IF(G8373=1,INT(ROUND((A8373-Debut)*86400,0)/3600),"")</f>
        <v/>
      </c>
      <c r="J8373" s="0" t="str">
        <f aca="false">IF(OR(A8373="",B8373=""),"",ROUND((B8373-A8373)*86400,0))</f>
        <v/>
      </c>
      <c r="K8373" s="37" t="str">
        <f aca="false">IF(G8373=1,IF(COUNTIFS($C:$C,C8373,$G:$G,1,$A:$A,"&gt;="&amp;(A8373-FenetreInterm/86400),$A:$A,"&lt;="&amp;A8373)&gt;=NbInterm,1,0),"")</f>
        <v/>
      </c>
      <c r="L8373" s="37" t="str">
        <f aca="false">IF(G8373=1,IF(B8373="",0,IF(J8373&lt;SeuilFugitive,1,0)),"")</f>
        <v/>
      </c>
      <c r="M8373" s="37" t="str">
        <f aca="false">IF(G8373=1,IF(B8373="",IF((Fin-A8373)*24&gt;SeuilFigee,1,0),IF(J8373&gt;SeuilFigee*3600,1,0)),"")</f>
        <v/>
      </c>
      <c r="N8373" s="0" t="str">
        <f aca="false">IF(G8373=1,IF(COUNTIF(H$2:H8373,H8373)=1,COUNTIF($H:$H,H8373),""),"")</f>
        <v/>
      </c>
      <c r="O8373" s="0" t="str">
        <f aca="false">IF(G8373=1,IF(COUNTIF(I$2:I8373,I8373)=1,COUNTIF($I:$I,I8373),""),"")</f>
        <v/>
      </c>
      <c r="P8373" s="38" t="str">
        <f aca="false">IF(G8373=1,IF(COUNTIFS(C$2:C8373,C8373,G$2:G8373,1)=1,COUNTIFS($C:$C,C8373,$G:$G,1)+ROW()/10000000,""),"")</f>
        <v/>
      </c>
      <c r="Q8373" s="0" t="str">
        <f aca="false">IF(K8373=1,IF(COUNTIFS(C$2:C8373,C8373,K$2:K8373,1)=1,1,0),"")</f>
        <v/>
      </c>
      <c r="R8373" s="0" t="str">
        <f aca="false">IF(M8373=1,IF(COUNTIFS(C$2:C8373,C8373,M$2:M8373,1)=1,1,0),"")</f>
        <v/>
      </c>
      <c r="S8373" s="0" t="str">
        <f aca="false">IF(L8373=1,IF(COUNTIFS(C$2:C8373,C8373,L$2:L8373,1)=1,1,0),"")</f>
        <v/>
      </c>
      <c r="T8373" s="38" t="str">
        <f aca="false">IF(N8373="","",N8373+ROW()/10000000)</f>
        <v/>
      </c>
      <c r="U8373" s="0" t="str">
        <f aca="false">IF(G8373=1,IF(B8373="",1,0),"")</f>
        <v/>
      </c>
    </row>
    <row r="8374" customFormat="false" ht="15" hidden="false" customHeight="false" outlineLevel="0" collapsed="false">
      <c r="A8374" s="35"/>
      <c r="B8374" s="35"/>
      <c r="G8374" s="0" t="str">
        <f aca="false">IF(A8374="","",IF(AND(A8374&gt;=Debut,A8374&lt;Fin),1,0))</f>
        <v/>
      </c>
      <c r="H8374" s="0" t="str">
        <f aca="false">IF(G8374=1,INT(ROUND((A8374-Debut)*86400,0)/600),"")</f>
        <v/>
      </c>
      <c r="I8374" s="0" t="str">
        <f aca="false">IF(G8374=1,INT(ROUND((A8374-Debut)*86400,0)/3600),"")</f>
        <v/>
      </c>
      <c r="J8374" s="0" t="str">
        <f aca="false">IF(OR(A8374="",B8374=""),"",ROUND((B8374-A8374)*86400,0))</f>
        <v/>
      </c>
      <c r="K8374" s="37" t="str">
        <f aca="false">IF(G8374=1,IF(COUNTIFS($C:$C,C8374,$G:$G,1,$A:$A,"&gt;="&amp;(A8374-FenetreInterm/86400),$A:$A,"&lt;="&amp;A8374)&gt;=NbInterm,1,0),"")</f>
        <v/>
      </c>
      <c r="L8374" s="37" t="str">
        <f aca="false">IF(G8374=1,IF(B8374="",0,IF(J8374&lt;SeuilFugitive,1,0)),"")</f>
        <v/>
      </c>
      <c r="M8374" s="37" t="str">
        <f aca="false">IF(G8374=1,IF(B8374="",IF((Fin-A8374)*24&gt;SeuilFigee,1,0),IF(J8374&gt;SeuilFigee*3600,1,0)),"")</f>
        <v/>
      </c>
      <c r="N8374" s="0" t="str">
        <f aca="false">IF(G8374=1,IF(COUNTIF(H$2:H8374,H8374)=1,COUNTIF($H:$H,H8374),""),"")</f>
        <v/>
      </c>
      <c r="O8374" s="0" t="str">
        <f aca="false">IF(G8374=1,IF(COUNTIF(I$2:I8374,I8374)=1,COUNTIF($I:$I,I8374),""),"")</f>
        <v/>
      </c>
      <c r="P8374" s="38" t="str">
        <f aca="false">IF(G8374=1,IF(COUNTIFS(C$2:C8374,C8374,G$2:G8374,1)=1,COUNTIFS($C:$C,C8374,$G:$G,1)+ROW()/10000000,""),"")</f>
        <v/>
      </c>
      <c r="Q8374" s="0" t="str">
        <f aca="false">IF(K8374=1,IF(COUNTIFS(C$2:C8374,C8374,K$2:K8374,1)=1,1,0),"")</f>
        <v/>
      </c>
      <c r="R8374" s="0" t="str">
        <f aca="false">IF(M8374=1,IF(COUNTIFS(C$2:C8374,C8374,M$2:M8374,1)=1,1,0),"")</f>
        <v/>
      </c>
      <c r="S8374" s="0" t="str">
        <f aca="false">IF(L8374=1,IF(COUNTIFS(C$2:C8374,C8374,L$2:L8374,1)=1,1,0),"")</f>
        <v/>
      </c>
      <c r="T8374" s="38" t="str">
        <f aca="false">IF(N8374="","",N8374+ROW()/10000000)</f>
        <v/>
      </c>
      <c r="U8374" s="0" t="str">
        <f aca="false">IF(G8374=1,IF(B8374="",1,0),"")</f>
        <v/>
      </c>
    </row>
    <row r="8375" customFormat="false" ht="15" hidden="false" customHeight="false" outlineLevel="0" collapsed="false">
      <c r="A8375" s="35"/>
      <c r="B8375" s="35"/>
      <c r="G8375" s="0" t="str">
        <f aca="false">IF(A8375="","",IF(AND(A8375&gt;=Debut,A8375&lt;Fin),1,0))</f>
        <v/>
      </c>
      <c r="H8375" s="0" t="str">
        <f aca="false">IF(G8375=1,INT(ROUND((A8375-Debut)*86400,0)/600),"")</f>
        <v/>
      </c>
      <c r="I8375" s="0" t="str">
        <f aca="false">IF(G8375=1,INT(ROUND((A8375-Debut)*86400,0)/3600),"")</f>
        <v/>
      </c>
      <c r="J8375" s="0" t="str">
        <f aca="false">IF(OR(A8375="",B8375=""),"",ROUND((B8375-A8375)*86400,0))</f>
        <v/>
      </c>
      <c r="K8375" s="37" t="str">
        <f aca="false">IF(G8375=1,IF(COUNTIFS($C:$C,C8375,$G:$G,1,$A:$A,"&gt;="&amp;(A8375-FenetreInterm/86400),$A:$A,"&lt;="&amp;A8375)&gt;=NbInterm,1,0),"")</f>
        <v/>
      </c>
      <c r="L8375" s="37" t="str">
        <f aca="false">IF(G8375=1,IF(B8375="",0,IF(J8375&lt;SeuilFugitive,1,0)),"")</f>
        <v/>
      </c>
      <c r="M8375" s="37" t="str">
        <f aca="false">IF(G8375=1,IF(B8375="",IF((Fin-A8375)*24&gt;SeuilFigee,1,0),IF(J8375&gt;SeuilFigee*3600,1,0)),"")</f>
        <v/>
      </c>
      <c r="N8375" s="0" t="str">
        <f aca="false">IF(G8375=1,IF(COUNTIF(H$2:H8375,H8375)=1,COUNTIF($H:$H,H8375),""),"")</f>
        <v/>
      </c>
      <c r="O8375" s="0" t="str">
        <f aca="false">IF(G8375=1,IF(COUNTIF(I$2:I8375,I8375)=1,COUNTIF($I:$I,I8375),""),"")</f>
        <v/>
      </c>
      <c r="P8375" s="38" t="str">
        <f aca="false">IF(G8375=1,IF(COUNTIFS(C$2:C8375,C8375,G$2:G8375,1)=1,COUNTIFS($C:$C,C8375,$G:$G,1)+ROW()/10000000,""),"")</f>
        <v/>
      </c>
      <c r="Q8375" s="0" t="str">
        <f aca="false">IF(K8375=1,IF(COUNTIFS(C$2:C8375,C8375,K$2:K8375,1)=1,1,0),"")</f>
        <v/>
      </c>
      <c r="R8375" s="0" t="str">
        <f aca="false">IF(M8375=1,IF(COUNTIFS(C$2:C8375,C8375,M$2:M8375,1)=1,1,0),"")</f>
        <v/>
      </c>
      <c r="S8375" s="0" t="str">
        <f aca="false">IF(L8375=1,IF(COUNTIFS(C$2:C8375,C8375,L$2:L8375,1)=1,1,0),"")</f>
        <v/>
      </c>
      <c r="T8375" s="38" t="str">
        <f aca="false">IF(N8375="","",N8375+ROW()/10000000)</f>
        <v/>
      </c>
      <c r="U8375" s="0" t="str">
        <f aca="false">IF(G8375=1,IF(B8375="",1,0),"")</f>
        <v/>
      </c>
    </row>
    <row r="8376" customFormat="false" ht="15" hidden="false" customHeight="false" outlineLevel="0" collapsed="false">
      <c r="A8376" s="35"/>
      <c r="B8376" s="35"/>
      <c r="G8376" s="0" t="str">
        <f aca="false">IF(A8376="","",IF(AND(A8376&gt;=Debut,A8376&lt;Fin),1,0))</f>
        <v/>
      </c>
      <c r="H8376" s="0" t="str">
        <f aca="false">IF(G8376=1,INT(ROUND((A8376-Debut)*86400,0)/600),"")</f>
        <v/>
      </c>
      <c r="I8376" s="0" t="str">
        <f aca="false">IF(G8376=1,INT(ROUND((A8376-Debut)*86400,0)/3600),"")</f>
        <v/>
      </c>
      <c r="J8376" s="0" t="str">
        <f aca="false">IF(OR(A8376="",B8376=""),"",ROUND((B8376-A8376)*86400,0))</f>
        <v/>
      </c>
      <c r="K8376" s="37" t="str">
        <f aca="false">IF(G8376=1,IF(COUNTIFS($C:$C,C8376,$G:$G,1,$A:$A,"&gt;="&amp;(A8376-FenetreInterm/86400),$A:$A,"&lt;="&amp;A8376)&gt;=NbInterm,1,0),"")</f>
        <v/>
      </c>
      <c r="L8376" s="37" t="str">
        <f aca="false">IF(G8376=1,IF(B8376="",0,IF(J8376&lt;SeuilFugitive,1,0)),"")</f>
        <v/>
      </c>
      <c r="M8376" s="37" t="str">
        <f aca="false">IF(G8376=1,IF(B8376="",IF((Fin-A8376)*24&gt;SeuilFigee,1,0),IF(J8376&gt;SeuilFigee*3600,1,0)),"")</f>
        <v/>
      </c>
      <c r="N8376" s="0" t="str">
        <f aca="false">IF(G8376=1,IF(COUNTIF(H$2:H8376,H8376)=1,COUNTIF($H:$H,H8376),""),"")</f>
        <v/>
      </c>
      <c r="O8376" s="0" t="str">
        <f aca="false">IF(G8376=1,IF(COUNTIF(I$2:I8376,I8376)=1,COUNTIF($I:$I,I8376),""),"")</f>
        <v/>
      </c>
      <c r="P8376" s="38" t="str">
        <f aca="false">IF(G8376=1,IF(COUNTIFS(C$2:C8376,C8376,G$2:G8376,1)=1,COUNTIFS($C:$C,C8376,$G:$G,1)+ROW()/10000000,""),"")</f>
        <v/>
      </c>
      <c r="Q8376" s="0" t="str">
        <f aca="false">IF(K8376=1,IF(COUNTIFS(C$2:C8376,C8376,K$2:K8376,1)=1,1,0),"")</f>
        <v/>
      </c>
      <c r="R8376" s="0" t="str">
        <f aca="false">IF(M8376=1,IF(COUNTIFS(C$2:C8376,C8376,M$2:M8376,1)=1,1,0),"")</f>
        <v/>
      </c>
      <c r="S8376" s="0" t="str">
        <f aca="false">IF(L8376=1,IF(COUNTIFS(C$2:C8376,C8376,L$2:L8376,1)=1,1,0),"")</f>
        <v/>
      </c>
      <c r="T8376" s="38" t="str">
        <f aca="false">IF(N8376="","",N8376+ROW()/10000000)</f>
        <v/>
      </c>
      <c r="U8376" s="0" t="str">
        <f aca="false">IF(G8376=1,IF(B8376="",1,0),"")</f>
        <v/>
      </c>
    </row>
    <row r="8377" customFormat="false" ht="15" hidden="false" customHeight="false" outlineLevel="0" collapsed="false">
      <c r="A8377" s="35"/>
      <c r="B8377" s="35"/>
      <c r="G8377" s="0" t="str">
        <f aca="false">IF(A8377="","",IF(AND(A8377&gt;=Debut,A8377&lt;Fin),1,0))</f>
        <v/>
      </c>
      <c r="H8377" s="0" t="str">
        <f aca="false">IF(G8377=1,INT(ROUND((A8377-Debut)*86400,0)/600),"")</f>
        <v/>
      </c>
      <c r="I8377" s="0" t="str">
        <f aca="false">IF(G8377=1,INT(ROUND((A8377-Debut)*86400,0)/3600),"")</f>
        <v/>
      </c>
      <c r="J8377" s="0" t="str">
        <f aca="false">IF(OR(A8377="",B8377=""),"",ROUND((B8377-A8377)*86400,0))</f>
        <v/>
      </c>
      <c r="K8377" s="37" t="str">
        <f aca="false">IF(G8377=1,IF(COUNTIFS($C:$C,C8377,$G:$G,1,$A:$A,"&gt;="&amp;(A8377-FenetreInterm/86400),$A:$A,"&lt;="&amp;A8377)&gt;=NbInterm,1,0),"")</f>
        <v/>
      </c>
      <c r="L8377" s="37" t="str">
        <f aca="false">IF(G8377=1,IF(B8377="",0,IF(J8377&lt;SeuilFugitive,1,0)),"")</f>
        <v/>
      </c>
      <c r="M8377" s="37" t="str">
        <f aca="false">IF(G8377=1,IF(B8377="",IF((Fin-A8377)*24&gt;SeuilFigee,1,0),IF(J8377&gt;SeuilFigee*3600,1,0)),"")</f>
        <v/>
      </c>
      <c r="N8377" s="0" t="str">
        <f aca="false">IF(G8377=1,IF(COUNTIF(H$2:H8377,H8377)=1,COUNTIF($H:$H,H8377),""),"")</f>
        <v/>
      </c>
      <c r="O8377" s="0" t="str">
        <f aca="false">IF(G8377=1,IF(COUNTIF(I$2:I8377,I8377)=1,COUNTIF($I:$I,I8377),""),"")</f>
        <v/>
      </c>
      <c r="P8377" s="38" t="str">
        <f aca="false">IF(G8377=1,IF(COUNTIFS(C$2:C8377,C8377,G$2:G8377,1)=1,COUNTIFS($C:$C,C8377,$G:$G,1)+ROW()/10000000,""),"")</f>
        <v/>
      </c>
      <c r="Q8377" s="0" t="str">
        <f aca="false">IF(K8377=1,IF(COUNTIFS(C$2:C8377,C8377,K$2:K8377,1)=1,1,0),"")</f>
        <v/>
      </c>
      <c r="R8377" s="0" t="str">
        <f aca="false">IF(M8377=1,IF(COUNTIFS(C$2:C8377,C8377,M$2:M8377,1)=1,1,0),"")</f>
        <v/>
      </c>
      <c r="S8377" s="0" t="str">
        <f aca="false">IF(L8377=1,IF(COUNTIFS(C$2:C8377,C8377,L$2:L8377,1)=1,1,0),"")</f>
        <v/>
      </c>
      <c r="T8377" s="38" t="str">
        <f aca="false">IF(N8377="","",N8377+ROW()/10000000)</f>
        <v/>
      </c>
      <c r="U8377" s="0" t="str">
        <f aca="false">IF(G8377=1,IF(B8377="",1,0),"")</f>
        <v/>
      </c>
    </row>
    <row r="8378" customFormat="false" ht="15" hidden="false" customHeight="false" outlineLevel="0" collapsed="false">
      <c r="A8378" s="35"/>
      <c r="B8378" s="35"/>
      <c r="G8378" s="0" t="str">
        <f aca="false">IF(A8378="","",IF(AND(A8378&gt;=Debut,A8378&lt;Fin),1,0))</f>
        <v/>
      </c>
      <c r="H8378" s="0" t="str">
        <f aca="false">IF(G8378=1,INT(ROUND((A8378-Debut)*86400,0)/600),"")</f>
        <v/>
      </c>
      <c r="I8378" s="0" t="str">
        <f aca="false">IF(G8378=1,INT(ROUND((A8378-Debut)*86400,0)/3600),"")</f>
        <v/>
      </c>
      <c r="J8378" s="0" t="str">
        <f aca="false">IF(OR(A8378="",B8378=""),"",ROUND((B8378-A8378)*86400,0))</f>
        <v/>
      </c>
      <c r="K8378" s="37" t="str">
        <f aca="false">IF(G8378=1,IF(COUNTIFS($C:$C,C8378,$G:$G,1,$A:$A,"&gt;="&amp;(A8378-FenetreInterm/86400),$A:$A,"&lt;="&amp;A8378)&gt;=NbInterm,1,0),"")</f>
        <v/>
      </c>
      <c r="L8378" s="37" t="str">
        <f aca="false">IF(G8378=1,IF(B8378="",0,IF(J8378&lt;SeuilFugitive,1,0)),"")</f>
        <v/>
      </c>
      <c r="M8378" s="37" t="str">
        <f aca="false">IF(G8378=1,IF(B8378="",IF((Fin-A8378)*24&gt;SeuilFigee,1,0),IF(J8378&gt;SeuilFigee*3600,1,0)),"")</f>
        <v/>
      </c>
      <c r="N8378" s="0" t="str">
        <f aca="false">IF(G8378=1,IF(COUNTIF(H$2:H8378,H8378)=1,COUNTIF($H:$H,H8378),""),"")</f>
        <v/>
      </c>
      <c r="O8378" s="0" t="str">
        <f aca="false">IF(G8378=1,IF(COUNTIF(I$2:I8378,I8378)=1,COUNTIF($I:$I,I8378),""),"")</f>
        <v/>
      </c>
      <c r="P8378" s="38" t="str">
        <f aca="false">IF(G8378=1,IF(COUNTIFS(C$2:C8378,C8378,G$2:G8378,1)=1,COUNTIFS($C:$C,C8378,$G:$G,1)+ROW()/10000000,""),"")</f>
        <v/>
      </c>
      <c r="Q8378" s="0" t="str">
        <f aca="false">IF(K8378=1,IF(COUNTIFS(C$2:C8378,C8378,K$2:K8378,1)=1,1,0),"")</f>
        <v/>
      </c>
      <c r="R8378" s="0" t="str">
        <f aca="false">IF(M8378=1,IF(COUNTIFS(C$2:C8378,C8378,M$2:M8378,1)=1,1,0),"")</f>
        <v/>
      </c>
      <c r="S8378" s="0" t="str">
        <f aca="false">IF(L8378=1,IF(COUNTIFS(C$2:C8378,C8378,L$2:L8378,1)=1,1,0),"")</f>
        <v/>
      </c>
      <c r="T8378" s="38" t="str">
        <f aca="false">IF(N8378="","",N8378+ROW()/10000000)</f>
        <v/>
      </c>
      <c r="U8378" s="0" t="str">
        <f aca="false">IF(G8378=1,IF(B8378="",1,0),"")</f>
        <v/>
      </c>
    </row>
    <row r="8379" customFormat="false" ht="15" hidden="false" customHeight="false" outlineLevel="0" collapsed="false">
      <c r="A8379" s="35"/>
      <c r="B8379" s="35"/>
      <c r="G8379" s="0" t="str">
        <f aca="false">IF(A8379="","",IF(AND(A8379&gt;=Debut,A8379&lt;Fin),1,0))</f>
        <v/>
      </c>
      <c r="H8379" s="0" t="str">
        <f aca="false">IF(G8379=1,INT(ROUND((A8379-Debut)*86400,0)/600),"")</f>
        <v/>
      </c>
      <c r="I8379" s="0" t="str">
        <f aca="false">IF(G8379=1,INT(ROUND((A8379-Debut)*86400,0)/3600),"")</f>
        <v/>
      </c>
      <c r="J8379" s="0" t="str">
        <f aca="false">IF(OR(A8379="",B8379=""),"",ROUND((B8379-A8379)*86400,0))</f>
        <v/>
      </c>
      <c r="K8379" s="37" t="str">
        <f aca="false">IF(G8379=1,IF(COUNTIFS($C:$C,C8379,$G:$G,1,$A:$A,"&gt;="&amp;(A8379-FenetreInterm/86400),$A:$A,"&lt;="&amp;A8379)&gt;=NbInterm,1,0),"")</f>
        <v/>
      </c>
      <c r="L8379" s="37" t="str">
        <f aca="false">IF(G8379=1,IF(B8379="",0,IF(J8379&lt;SeuilFugitive,1,0)),"")</f>
        <v/>
      </c>
      <c r="M8379" s="37" t="str">
        <f aca="false">IF(G8379=1,IF(B8379="",IF((Fin-A8379)*24&gt;SeuilFigee,1,0),IF(J8379&gt;SeuilFigee*3600,1,0)),"")</f>
        <v/>
      </c>
      <c r="N8379" s="0" t="str">
        <f aca="false">IF(G8379=1,IF(COUNTIF(H$2:H8379,H8379)=1,COUNTIF($H:$H,H8379),""),"")</f>
        <v/>
      </c>
      <c r="O8379" s="0" t="str">
        <f aca="false">IF(G8379=1,IF(COUNTIF(I$2:I8379,I8379)=1,COUNTIF($I:$I,I8379),""),"")</f>
        <v/>
      </c>
      <c r="P8379" s="38" t="str">
        <f aca="false">IF(G8379=1,IF(COUNTIFS(C$2:C8379,C8379,G$2:G8379,1)=1,COUNTIFS($C:$C,C8379,$G:$G,1)+ROW()/10000000,""),"")</f>
        <v/>
      </c>
      <c r="Q8379" s="0" t="str">
        <f aca="false">IF(K8379=1,IF(COUNTIFS(C$2:C8379,C8379,K$2:K8379,1)=1,1,0),"")</f>
        <v/>
      </c>
      <c r="R8379" s="0" t="str">
        <f aca="false">IF(M8379=1,IF(COUNTIFS(C$2:C8379,C8379,M$2:M8379,1)=1,1,0),"")</f>
        <v/>
      </c>
      <c r="S8379" s="0" t="str">
        <f aca="false">IF(L8379=1,IF(COUNTIFS(C$2:C8379,C8379,L$2:L8379,1)=1,1,0),"")</f>
        <v/>
      </c>
      <c r="T8379" s="38" t="str">
        <f aca="false">IF(N8379="","",N8379+ROW()/10000000)</f>
        <v/>
      </c>
      <c r="U8379" s="0" t="str">
        <f aca="false">IF(G8379=1,IF(B8379="",1,0),"")</f>
        <v/>
      </c>
    </row>
    <row r="8380" customFormat="false" ht="15" hidden="false" customHeight="false" outlineLevel="0" collapsed="false">
      <c r="A8380" s="35"/>
      <c r="B8380" s="35"/>
      <c r="G8380" s="0" t="str">
        <f aca="false">IF(A8380="","",IF(AND(A8380&gt;=Debut,A8380&lt;Fin),1,0))</f>
        <v/>
      </c>
      <c r="H8380" s="0" t="str">
        <f aca="false">IF(G8380=1,INT(ROUND((A8380-Debut)*86400,0)/600),"")</f>
        <v/>
      </c>
      <c r="I8380" s="0" t="str">
        <f aca="false">IF(G8380=1,INT(ROUND((A8380-Debut)*86400,0)/3600),"")</f>
        <v/>
      </c>
      <c r="J8380" s="0" t="str">
        <f aca="false">IF(OR(A8380="",B8380=""),"",ROUND((B8380-A8380)*86400,0))</f>
        <v/>
      </c>
      <c r="K8380" s="37" t="str">
        <f aca="false">IF(G8380=1,IF(COUNTIFS($C:$C,C8380,$G:$G,1,$A:$A,"&gt;="&amp;(A8380-FenetreInterm/86400),$A:$A,"&lt;="&amp;A8380)&gt;=NbInterm,1,0),"")</f>
        <v/>
      </c>
      <c r="L8380" s="37" t="str">
        <f aca="false">IF(G8380=1,IF(B8380="",0,IF(J8380&lt;SeuilFugitive,1,0)),"")</f>
        <v/>
      </c>
      <c r="M8380" s="37" t="str">
        <f aca="false">IF(G8380=1,IF(B8380="",IF((Fin-A8380)*24&gt;SeuilFigee,1,0),IF(J8380&gt;SeuilFigee*3600,1,0)),"")</f>
        <v/>
      </c>
      <c r="N8380" s="0" t="str">
        <f aca="false">IF(G8380=1,IF(COUNTIF(H$2:H8380,H8380)=1,COUNTIF($H:$H,H8380),""),"")</f>
        <v/>
      </c>
      <c r="O8380" s="0" t="str">
        <f aca="false">IF(G8380=1,IF(COUNTIF(I$2:I8380,I8380)=1,COUNTIF($I:$I,I8380),""),"")</f>
        <v/>
      </c>
      <c r="P8380" s="38" t="str">
        <f aca="false">IF(G8380=1,IF(COUNTIFS(C$2:C8380,C8380,G$2:G8380,1)=1,COUNTIFS($C:$C,C8380,$G:$G,1)+ROW()/10000000,""),"")</f>
        <v/>
      </c>
      <c r="Q8380" s="0" t="str">
        <f aca="false">IF(K8380=1,IF(COUNTIFS(C$2:C8380,C8380,K$2:K8380,1)=1,1,0),"")</f>
        <v/>
      </c>
      <c r="R8380" s="0" t="str">
        <f aca="false">IF(M8380=1,IF(COUNTIFS(C$2:C8380,C8380,M$2:M8380,1)=1,1,0),"")</f>
        <v/>
      </c>
      <c r="S8380" s="0" t="str">
        <f aca="false">IF(L8380=1,IF(COUNTIFS(C$2:C8380,C8380,L$2:L8380,1)=1,1,0),"")</f>
        <v/>
      </c>
      <c r="T8380" s="38" t="str">
        <f aca="false">IF(N8380="","",N8380+ROW()/10000000)</f>
        <v/>
      </c>
      <c r="U8380" s="0" t="str">
        <f aca="false">IF(G8380=1,IF(B8380="",1,0),"")</f>
        <v/>
      </c>
    </row>
    <row r="8381" customFormat="false" ht="15" hidden="false" customHeight="false" outlineLevel="0" collapsed="false">
      <c r="A8381" s="35"/>
      <c r="B8381" s="35"/>
      <c r="G8381" s="0" t="str">
        <f aca="false">IF(A8381="","",IF(AND(A8381&gt;=Debut,A8381&lt;Fin),1,0))</f>
        <v/>
      </c>
      <c r="H8381" s="0" t="str">
        <f aca="false">IF(G8381=1,INT(ROUND((A8381-Debut)*86400,0)/600),"")</f>
        <v/>
      </c>
      <c r="I8381" s="0" t="str">
        <f aca="false">IF(G8381=1,INT(ROUND((A8381-Debut)*86400,0)/3600),"")</f>
        <v/>
      </c>
      <c r="J8381" s="0" t="str">
        <f aca="false">IF(OR(A8381="",B8381=""),"",ROUND((B8381-A8381)*86400,0))</f>
        <v/>
      </c>
      <c r="K8381" s="37" t="str">
        <f aca="false">IF(G8381=1,IF(COUNTIFS($C:$C,C8381,$G:$G,1,$A:$A,"&gt;="&amp;(A8381-FenetreInterm/86400),$A:$A,"&lt;="&amp;A8381)&gt;=NbInterm,1,0),"")</f>
        <v/>
      </c>
      <c r="L8381" s="37" t="str">
        <f aca="false">IF(G8381=1,IF(B8381="",0,IF(J8381&lt;SeuilFugitive,1,0)),"")</f>
        <v/>
      </c>
      <c r="M8381" s="37" t="str">
        <f aca="false">IF(G8381=1,IF(B8381="",IF((Fin-A8381)*24&gt;SeuilFigee,1,0),IF(J8381&gt;SeuilFigee*3600,1,0)),"")</f>
        <v/>
      </c>
      <c r="N8381" s="0" t="str">
        <f aca="false">IF(G8381=1,IF(COUNTIF(H$2:H8381,H8381)=1,COUNTIF($H:$H,H8381),""),"")</f>
        <v/>
      </c>
      <c r="O8381" s="0" t="str">
        <f aca="false">IF(G8381=1,IF(COUNTIF(I$2:I8381,I8381)=1,COUNTIF($I:$I,I8381),""),"")</f>
        <v/>
      </c>
      <c r="P8381" s="38" t="str">
        <f aca="false">IF(G8381=1,IF(COUNTIFS(C$2:C8381,C8381,G$2:G8381,1)=1,COUNTIFS($C:$C,C8381,$G:$G,1)+ROW()/10000000,""),"")</f>
        <v/>
      </c>
      <c r="Q8381" s="0" t="str">
        <f aca="false">IF(K8381=1,IF(COUNTIFS(C$2:C8381,C8381,K$2:K8381,1)=1,1,0),"")</f>
        <v/>
      </c>
      <c r="R8381" s="0" t="str">
        <f aca="false">IF(M8381=1,IF(COUNTIFS(C$2:C8381,C8381,M$2:M8381,1)=1,1,0),"")</f>
        <v/>
      </c>
      <c r="S8381" s="0" t="str">
        <f aca="false">IF(L8381=1,IF(COUNTIFS(C$2:C8381,C8381,L$2:L8381,1)=1,1,0),"")</f>
        <v/>
      </c>
      <c r="T8381" s="38" t="str">
        <f aca="false">IF(N8381="","",N8381+ROW()/10000000)</f>
        <v/>
      </c>
      <c r="U8381" s="0" t="str">
        <f aca="false">IF(G8381=1,IF(B8381="",1,0),"")</f>
        <v/>
      </c>
    </row>
    <row r="8382" customFormat="false" ht="15" hidden="false" customHeight="false" outlineLevel="0" collapsed="false">
      <c r="A8382" s="35"/>
      <c r="B8382" s="35"/>
      <c r="G8382" s="0" t="str">
        <f aca="false">IF(A8382="","",IF(AND(A8382&gt;=Debut,A8382&lt;Fin),1,0))</f>
        <v/>
      </c>
      <c r="H8382" s="0" t="str">
        <f aca="false">IF(G8382=1,INT(ROUND((A8382-Debut)*86400,0)/600),"")</f>
        <v/>
      </c>
      <c r="I8382" s="0" t="str">
        <f aca="false">IF(G8382=1,INT(ROUND((A8382-Debut)*86400,0)/3600),"")</f>
        <v/>
      </c>
      <c r="J8382" s="0" t="str">
        <f aca="false">IF(OR(A8382="",B8382=""),"",ROUND((B8382-A8382)*86400,0))</f>
        <v/>
      </c>
      <c r="K8382" s="37" t="str">
        <f aca="false">IF(G8382=1,IF(COUNTIFS($C:$C,C8382,$G:$G,1,$A:$A,"&gt;="&amp;(A8382-FenetreInterm/86400),$A:$A,"&lt;="&amp;A8382)&gt;=NbInterm,1,0),"")</f>
        <v/>
      </c>
      <c r="L8382" s="37" t="str">
        <f aca="false">IF(G8382=1,IF(B8382="",0,IF(J8382&lt;SeuilFugitive,1,0)),"")</f>
        <v/>
      </c>
      <c r="M8382" s="37" t="str">
        <f aca="false">IF(G8382=1,IF(B8382="",IF((Fin-A8382)*24&gt;SeuilFigee,1,0),IF(J8382&gt;SeuilFigee*3600,1,0)),"")</f>
        <v/>
      </c>
      <c r="N8382" s="0" t="str">
        <f aca="false">IF(G8382=1,IF(COUNTIF(H$2:H8382,H8382)=1,COUNTIF($H:$H,H8382),""),"")</f>
        <v/>
      </c>
      <c r="O8382" s="0" t="str">
        <f aca="false">IF(G8382=1,IF(COUNTIF(I$2:I8382,I8382)=1,COUNTIF($I:$I,I8382),""),"")</f>
        <v/>
      </c>
      <c r="P8382" s="38" t="str">
        <f aca="false">IF(G8382=1,IF(COUNTIFS(C$2:C8382,C8382,G$2:G8382,1)=1,COUNTIFS($C:$C,C8382,$G:$G,1)+ROW()/10000000,""),"")</f>
        <v/>
      </c>
      <c r="Q8382" s="0" t="str">
        <f aca="false">IF(K8382=1,IF(COUNTIFS(C$2:C8382,C8382,K$2:K8382,1)=1,1,0),"")</f>
        <v/>
      </c>
      <c r="R8382" s="0" t="str">
        <f aca="false">IF(M8382=1,IF(COUNTIFS(C$2:C8382,C8382,M$2:M8382,1)=1,1,0),"")</f>
        <v/>
      </c>
      <c r="S8382" s="0" t="str">
        <f aca="false">IF(L8382=1,IF(COUNTIFS(C$2:C8382,C8382,L$2:L8382,1)=1,1,0),"")</f>
        <v/>
      </c>
      <c r="T8382" s="38" t="str">
        <f aca="false">IF(N8382="","",N8382+ROW()/10000000)</f>
        <v/>
      </c>
      <c r="U8382" s="0" t="str">
        <f aca="false">IF(G8382=1,IF(B8382="",1,0),"")</f>
        <v/>
      </c>
    </row>
    <row r="8383" customFormat="false" ht="15" hidden="false" customHeight="false" outlineLevel="0" collapsed="false">
      <c r="A8383" s="35"/>
      <c r="B8383" s="35"/>
      <c r="G8383" s="0" t="str">
        <f aca="false">IF(A8383="","",IF(AND(A8383&gt;=Debut,A8383&lt;Fin),1,0))</f>
        <v/>
      </c>
      <c r="H8383" s="0" t="str">
        <f aca="false">IF(G8383=1,INT(ROUND((A8383-Debut)*86400,0)/600),"")</f>
        <v/>
      </c>
      <c r="I8383" s="0" t="str">
        <f aca="false">IF(G8383=1,INT(ROUND((A8383-Debut)*86400,0)/3600),"")</f>
        <v/>
      </c>
      <c r="J8383" s="0" t="str">
        <f aca="false">IF(OR(A8383="",B8383=""),"",ROUND((B8383-A8383)*86400,0))</f>
        <v/>
      </c>
      <c r="K8383" s="37" t="str">
        <f aca="false">IF(G8383=1,IF(COUNTIFS($C:$C,C8383,$G:$G,1,$A:$A,"&gt;="&amp;(A8383-FenetreInterm/86400),$A:$A,"&lt;="&amp;A8383)&gt;=NbInterm,1,0),"")</f>
        <v/>
      </c>
      <c r="L8383" s="37" t="str">
        <f aca="false">IF(G8383=1,IF(B8383="",0,IF(J8383&lt;SeuilFugitive,1,0)),"")</f>
        <v/>
      </c>
      <c r="M8383" s="37" t="str">
        <f aca="false">IF(G8383=1,IF(B8383="",IF((Fin-A8383)*24&gt;SeuilFigee,1,0),IF(J8383&gt;SeuilFigee*3600,1,0)),"")</f>
        <v/>
      </c>
      <c r="N8383" s="0" t="str">
        <f aca="false">IF(G8383=1,IF(COUNTIF(H$2:H8383,H8383)=1,COUNTIF($H:$H,H8383),""),"")</f>
        <v/>
      </c>
      <c r="O8383" s="0" t="str">
        <f aca="false">IF(G8383=1,IF(COUNTIF(I$2:I8383,I8383)=1,COUNTIF($I:$I,I8383),""),"")</f>
        <v/>
      </c>
      <c r="P8383" s="38" t="str">
        <f aca="false">IF(G8383=1,IF(COUNTIFS(C$2:C8383,C8383,G$2:G8383,1)=1,COUNTIFS($C:$C,C8383,$G:$G,1)+ROW()/10000000,""),"")</f>
        <v/>
      </c>
      <c r="Q8383" s="0" t="str">
        <f aca="false">IF(K8383=1,IF(COUNTIFS(C$2:C8383,C8383,K$2:K8383,1)=1,1,0),"")</f>
        <v/>
      </c>
      <c r="R8383" s="0" t="str">
        <f aca="false">IF(M8383=1,IF(COUNTIFS(C$2:C8383,C8383,M$2:M8383,1)=1,1,0),"")</f>
        <v/>
      </c>
      <c r="S8383" s="0" t="str">
        <f aca="false">IF(L8383=1,IF(COUNTIFS(C$2:C8383,C8383,L$2:L8383,1)=1,1,0),"")</f>
        <v/>
      </c>
      <c r="T8383" s="38" t="str">
        <f aca="false">IF(N8383="","",N8383+ROW()/10000000)</f>
        <v/>
      </c>
      <c r="U8383" s="0" t="str">
        <f aca="false">IF(G8383=1,IF(B8383="",1,0),"")</f>
        <v/>
      </c>
    </row>
    <row r="8384" customFormat="false" ht="15" hidden="false" customHeight="false" outlineLevel="0" collapsed="false">
      <c r="A8384" s="35"/>
      <c r="B8384" s="35"/>
      <c r="G8384" s="0" t="str">
        <f aca="false">IF(A8384="","",IF(AND(A8384&gt;=Debut,A8384&lt;Fin),1,0))</f>
        <v/>
      </c>
      <c r="H8384" s="0" t="str">
        <f aca="false">IF(G8384=1,INT(ROUND((A8384-Debut)*86400,0)/600),"")</f>
        <v/>
      </c>
      <c r="I8384" s="0" t="str">
        <f aca="false">IF(G8384=1,INT(ROUND((A8384-Debut)*86400,0)/3600),"")</f>
        <v/>
      </c>
      <c r="J8384" s="0" t="str">
        <f aca="false">IF(OR(A8384="",B8384=""),"",ROUND((B8384-A8384)*86400,0))</f>
        <v/>
      </c>
      <c r="K8384" s="37" t="str">
        <f aca="false">IF(G8384=1,IF(COUNTIFS($C:$C,C8384,$G:$G,1,$A:$A,"&gt;="&amp;(A8384-FenetreInterm/86400),$A:$A,"&lt;="&amp;A8384)&gt;=NbInterm,1,0),"")</f>
        <v/>
      </c>
      <c r="L8384" s="37" t="str">
        <f aca="false">IF(G8384=1,IF(B8384="",0,IF(J8384&lt;SeuilFugitive,1,0)),"")</f>
        <v/>
      </c>
      <c r="M8384" s="37" t="str">
        <f aca="false">IF(G8384=1,IF(B8384="",IF((Fin-A8384)*24&gt;SeuilFigee,1,0),IF(J8384&gt;SeuilFigee*3600,1,0)),"")</f>
        <v/>
      </c>
      <c r="N8384" s="0" t="str">
        <f aca="false">IF(G8384=1,IF(COUNTIF(H$2:H8384,H8384)=1,COUNTIF($H:$H,H8384),""),"")</f>
        <v/>
      </c>
      <c r="O8384" s="0" t="str">
        <f aca="false">IF(G8384=1,IF(COUNTIF(I$2:I8384,I8384)=1,COUNTIF($I:$I,I8384),""),"")</f>
        <v/>
      </c>
      <c r="P8384" s="38" t="str">
        <f aca="false">IF(G8384=1,IF(COUNTIFS(C$2:C8384,C8384,G$2:G8384,1)=1,COUNTIFS($C:$C,C8384,$G:$G,1)+ROW()/10000000,""),"")</f>
        <v/>
      </c>
      <c r="Q8384" s="0" t="str">
        <f aca="false">IF(K8384=1,IF(COUNTIFS(C$2:C8384,C8384,K$2:K8384,1)=1,1,0),"")</f>
        <v/>
      </c>
      <c r="R8384" s="0" t="str">
        <f aca="false">IF(M8384=1,IF(COUNTIFS(C$2:C8384,C8384,M$2:M8384,1)=1,1,0),"")</f>
        <v/>
      </c>
      <c r="S8384" s="0" t="str">
        <f aca="false">IF(L8384=1,IF(COUNTIFS(C$2:C8384,C8384,L$2:L8384,1)=1,1,0),"")</f>
        <v/>
      </c>
      <c r="T8384" s="38" t="str">
        <f aca="false">IF(N8384="","",N8384+ROW()/10000000)</f>
        <v/>
      </c>
      <c r="U8384" s="0" t="str">
        <f aca="false">IF(G8384=1,IF(B8384="",1,0),"")</f>
        <v/>
      </c>
    </row>
    <row r="8385" customFormat="false" ht="15" hidden="false" customHeight="false" outlineLevel="0" collapsed="false">
      <c r="A8385" s="35"/>
      <c r="B8385" s="35"/>
      <c r="G8385" s="0" t="str">
        <f aca="false">IF(A8385="","",IF(AND(A8385&gt;=Debut,A8385&lt;Fin),1,0))</f>
        <v/>
      </c>
      <c r="H8385" s="0" t="str">
        <f aca="false">IF(G8385=1,INT(ROUND((A8385-Debut)*86400,0)/600),"")</f>
        <v/>
      </c>
      <c r="I8385" s="0" t="str">
        <f aca="false">IF(G8385=1,INT(ROUND((A8385-Debut)*86400,0)/3600),"")</f>
        <v/>
      </c>
      <c r="J8385" s="0" t="str">
        <f aca="false">IF(OR(A8385="",B8385=""),"",ROUND((B8385-A8385)*86400,0))</f>
        <v/>
      </c>
      <c r="K8385" s="37" t="str">
        <f aca="false">IF(G8385=1,IF(COUNTIFS($C:$C,C8385,$G:$G,1,$A:$A,"&gt;="&amp;(A8385-FenetreInterm/86400),$A:$A,"&lt;="&amp;A8385)&gt;=NbInterm,1,0),"")</f>
        <v/>
      </c>
      <c r="L8385" s="37" t="str">
        <f aca="false">IF(G8385=1,IF(B8385="",0,IF(J8385&lt;SeuilFugitive,1,0)),"")</f>
        <v/>
      </c>
      <c r="M8385" s="37" t="str">
        <f aca="false">IF(G8385=1,IF(B8385="",IF((Fin-A8385)*24&gt;SeuilFigee,1,0),IF(J8385&gt;SeuilFigee*3600,1,0)),"")</f>
        <v/>
      </c>
      <c r="N8385" s="0" t="str">
        <f aca="false">IF(G8385=1,IF(COUNTIF(H$2:H8385,H8385)=1,COUNTIF($H:$H,H8385),""),"")</f>
        <v/>
      </c>
      <c r="O8385" s="0" t="str">
        <f aca="false">IF(G8385=1,IF(COUNTIF(I$2:I8385,I8385)=1,COUNTIF($I:$I,I8385),""),"")</f>
        <v/>
      </c>
      <c r="P8385" s="38" t="str">
        <f aca="false">IF(G8385=1,IF(COUNTIFS(C$2:C8385,C8385,G$2:G8385,1)=1,COUNTIFS($C:$C,C8385,$G:$G,1)+ROW()/10000000,""),"")</f>
        <v/>
      </c>
      <c r="Q8385" s="0" t="str">
        <f aca="false">IF(K8385=1,IF(COUNTIFS(C$2:C8385,C8385,K$2:K8385,1)=1,1,0),"")</f>
        <v/>
      </c>
      <c r="R8385" s="0" t="str">
        <f aca="false">IF(M8385=1,IF(COUNTIFS(C$2:C8385,C8385,M$2:M8385,1)=1,1,0),"")</f>
        <v/>
      </c>
      <c r="S8385" s="0" t="str">
        <f aca="false">IF(L8385=1,IF(COUNTIFS(C$2:C8385,C8385,L$2:L8385,1)=1,1,0),"")</f>
        <v/>
      </c>
      <c r="T8385" s="38" t="str">
        <f aca="false">IF(N8385="","",N8385+ROW()/10000000)</f>
        <v/>
      </c>
      <c r="U8385" s="0" t="str">
        <f aca="false">IF(G8385=1,IF(B8385="",1,0),"")</f>
        <v/>
      </c>
    </row>
    <row r="8386" customFormat="false" ht="15" hidden="false" customHeight="false" outlineLevel="0" collapsed="false">
      <c r="A8386" s="35"/>
      <c r="B8386" s="35"/>
      <c r="G8386" s="0" t="str">
        <f aca="false">IF(A8386="","",IF(AND(A8386&gt;=Debut,A8386&lt;Fin),1,0))</f>
        <v/>
      </c>
      <c r="H8386" s="0" t="str">
        <f aca="false">IF(G8386=1,INT(ROUND((A8386-Debut)*86400,0)/600),"")</f>
        <v/>
      </c>
      <c r="I8386" s="0" t="str">
        <f aca="false">IF(G8386=1,INT(ROUND((A8386-Debut)*86400,0)/3600),"")</f>
        <v/>
      </c>
      <c r="J8386" s="0" t="str">
        <f aca="false">IF(OR(A8386="",B8386=""),"",ROUND((B8386-A8386)*86400,0))</f>
        <v/>
      </c>
      <c r="K8386" s="37" t="str">
        <f aca="false">IF(G8386=1,IF(COUNTIFS($C:$C,C8386,$G:$G,1,$A:$A,"&gt;="&amp;(A8386-FenetreInterm/86400),$A:$A,"&lt;="&amp;A8386)&gt;=NbInterm,1,0),"")</f>
        <v/>
      </c>
      <c r="L8386" s="37" t="str">
        <f aca="false">IF(G8386=1,IF(B8386="",0,IF(J8386&lt;SeuilFugitive,1,0)),"")</f>
        <v/>
      </c>
      <c r="M8386" s="37" t="str">
        <f aca="false">IF(G8386=1,IF(B8386="",IF((Fin-A8386)*24&gt;SeuilFigee,1,0),IF(J8386&gt;SeuilFigee*3600,1,0)),"")</f>
        <v/>
      </c>
      <c r="N8386" s="0" t="str">
        <f aca="false">IF(G8386=1,IF(COUNTIF(H$2:H8386,H8386)=1,COUNTIF($H:$H,H8386),""),"")</f>
        <v/>
      </c>
      <c r="O8386" s="0" t="str">
        <f aca="false">IF(G8386=1,IF(COUNTIF(I$2:I8386,I8386)=1,COUNTIF($I:$I,I8386),""),"")</f>
        <v/>
      </c>
      <c r="P8386" s="38" t="str">
        <f aca="false">IF(G8386=1,IF(COUNTIFS(C$2:C8386,C8386,G$2:G8386,1)=1,COUNTIFS($C:$C,C8386,$G:$G,1)+ROW()/10000000,""),"")</f>
        <v/>
      </c>
      <c r="Q8386" s="0" t="str">
        <f aca="false">IF(K8386=1,IF(COUNTIFS(C$2:C8386,C8386,K$2:K8386,1)=1,1,0),"")</f>
        <v/>
      </c>
      <c r="R8386" s="0" t="str">
        <f aca="false">IF(M8386=1,IF(COUNTIFS(C$2:C8386,C8386,M$2:M8386,1)=1,1,0),"")</f>
        <v/>
      </c>
      <c r="S8386" s="0" t="str">
        <f aca="false">IF(L8386=1,IF(COUNTIFS(C$2:C8386,C8386,L$2:L8386,1)=1,1,0),"")</f>
        <v/>
      </c>
      <c r="T8386" s="38" t="str">
        <f aca="false">IF(N8386="","",N8386+ROW()/10000000)</f>
        <v/>
      </c>
      <c r="U8386" s="0" t="str">
        <f aca="false">IF(G8386=1,IF(B8386="",1,0),"")</f>
        <v/>
      </c>
    </row>
    <row r="8387" customFormat="false" ht="15" hidden="false" customHeight="false" outlineLevel="0" collapsed="false">
      <c r="A8387" s="35"/>
      <c r="B8387" s="35"/>
      <c r="G8387" s="0" t="str">
        <f aca="false">IF(A8387="","",IF(AND(A8387&gt;=Debut,A8387&lt;Fin),1,0))</f>
        <v/>
      </c>
      <c r="H8387" s="0" t="str">
        <f aca="false">IF(G8387=1,INT(ROUND((A8387-Debut)*86400,0)/600),"")</f>
        <v/>
      </c>
      <c r="I8387" s="0" t="str">
        <f aca="false">IF(G8387=1,INT(ROUND((A8387-Debut)*86400,0)/3600),"")</f>
        <v/>
      </c>
      <c r="J8387" s="0" t="str">
        <f aca="false">IF(OR(A8387="",B8387=""),"",ROUND((B8387-A8387)*86400,0))</f>
        <v/>
      </c>
      <c r="K8387" s="37" t="str">
        <f aca="false">IF(G8387=1,IF(COUNTIFS($C:$C,C8387,$G:$G,1,$A:$A,"&gt;="&amp;(A8387-FenetreInterm/86400),$A:$A,"&lt;="&amp;A8387)&gt;=NbInterm,1,0),"")</f>
        <v/>
      </c>
      <c r="L8387" s="37" t="str">
        <f aca="false">IF(G8387=1,IF(B8387="",0,IF(J8387&lt;SeuilFugitive,1,0)),"")</f>
        <v/>
      </c>
      <c r="M8387" s="37" t="str">
        <f aca="false">IF(G8387=1,IF(B8387="",IF((Fin-A8387)*24&gt;SeuilFigee,1,0),IF(J8387&gt;SeuilFigee*3600,1,0)),"")</f>
        <v/>
      </c>
      <c r="N8387" s="0" t="str">
        <f aca="false">IF(G8387=1,IF(COUNTIF(H$2:H8387,H8387)=1,COUNTIF($H:$H,H8387),""),"")</f>
        <v/>
      </c>
      <c r="O8387" s="0" t="str">
        <f aca="false">IF(G8387=1,IF(COUNTIF(I$2:I8387,I8387)=1,COUNTIF($I:$I,I8387),""),"")</f>
        <v/>
      </c>
      <c r="P8387" s="38" t="str">
        <f aca="false">IF(G8387=1,IF(COUNTIFS(C$2:C8387,C8387,G$2:G8387,1)=1,COUNTIFS($C:$C,C8387,$G:$G,1)+ROW()/10000000,""),"")</f>
        <v/>
      </c>
      <c r="Q8387" s="0" t="str">
        <f aca="false">IF(K8387=1,IF(COUNTIFS(C$2:C8387,C8387,K$2:K8387,1)=1,1,0),"")</f>
        <v/>
      </c>
      <c r="R8387" s="0" t="str">
        <f aca="false">IF(M8387=1,IF(COUNTIFS(C$2:C8387,C8387,M$2:M8387,1)=1,1,0),"")</f>
        <v/>
      </c>
      <c r="S8387" s="0" t="str">
        <f aca="false">IF(L8387=1,IF(COUNTIFS(C$2:C8387,C8387,L$2:L8387,1)=1,1,0),"")</f>
        <v/>
      </c>
      <c r="T8387" s="38" t="str">
        <f aca="false">IF(N8387="","",N8387+ROW()/10000000)</f>
        <v/>
      </c>
      <c r="U8387" s="0" t="str">
        <f aca="false">IF(G8387=1,IF(B8387="",1,0),"")</f>
        <v/>
      </c>
    </row>
    <row r="8388" customFormat="false" ht="15" hidden="false" customHeight="false" outlineLevel="0" collapsed="false">
      <c r="A8388" s="35"/>
      <c r="B8388" s="35"/>
      <c r="G8388" s="0" t="str">
        <f aca="false">IF(A8388="","",IF(AND(A8388&gt;=Debut,A8388&lt;Fin),1,0))</f>
        <v/>
      </c>
      <c r="H8388" s="0" t="str">
        <f aca="false">IF(G8388=1,INT(ROUND((A8388-Debut)*86400,0)/600),"")</f>
        <v/>
      </c>
      <c r="I8388" s="0" t="str">
        <f aca="false">IF(G8388=1,INT(ROUND((A8388-Debut)*86400,0)/3600),"")</f>
        <v/>
      </c>
      <c r="J8388" s="0" t="str">
        <f aca="false">IF(OR(A8388="",B8388=""),"",ROUND((B8388-A8388)*86400,0))</f>
        <v/>
      </c>
      <c r="K8388" s="37" t="str">
        <f aca="false">IF(G8388=1,IF(COUNTIFS($C:$C,C8388,$G:$G,1,$A:$A,"&gt;="&amp;(A8388-FenetreInterm/86400),$A:$A,"&lt;="&amp;A8388)&gt;=NbInterm,1,0),"")</f>
        <v/>
      </c>
      <c r="L8388" s="37" t="str">
        <f aca="false">IF(G8388=1,IF(B8388="",0,IF(J8388&lt;SeuilFugitive,1,0)),"")</f>
        <v/>
      </c>
      <c r="M8388" s="37" t="str">
        <f aca="false">IF(G8388=1,IF(B8388="",IF((Fin-A8388)*24&gt;SeuilFigee,1,0),IF(J8388&gt;SeuilFigee*3600,1,0)),"")</f>
        <v/>
      </c>
      <c r="N8388" s="0" t="str">
        <f aca="false">IF(G8388=1,IF(COUNTIF(H$2:H8388,H8388)=1,COUNTIF($H:$H,H8388),""),"")</f>
        <v/>
      </c>
      <c r="O8388" s="0" t="str">
        <f aca="false">IF(G8388=1,IF(COUNTIF(I$2:I8388,I8388)=1,COUNTIF($I:$I,I8388),""),"")</f>
        <v/>
      </c>
      <c r="P8388" s="38" t="str">
        <f aca="false">IF(G8388=1,IF(COUNTIFS(C$2:C8388,C8388,G$2:G8388,1)=1,COUNTIFS($C:$C,C8388,$G:$G,1)+ROW()/10000000,""),"")</f>
        <v/>
      </c>
      <c r="Q8388" s="0" t="str">
        <f aca="false">IF(K8388=1,IF(COUNTIFS(C$2:C8388,C8388,K$2:K8388,1)=1,1,0),"")</f>
        <v/>
      </c>
      <c r="R8388" s="0" t="str">
        <f aca="false">IF(M8388=1,IF(COUNTIFS(C$2:C8388,C8388,M$2:M8388,1)=1,1,0),"")</f>
        <v/>
      </c>
      <c r="S8388" s="0" t="str">
        <f aca="false">IF(L8388=1,IF(COUNTIFS(C$2:C8388,C8388,L$2:L8388,1)=1,1,0),"")</f>
        <v/>
      </c>
      <c r="T8388" s="38" t="str">
        <f aca="false">IF(N8388="","",N8388+ROW()/10000000)</f>
        <v/>
      </c>
      <c r="U8388" s="0" t="str">
        <f aca="false">IF(G8388=1,IF(B8388="",1,0),"")</f>
        <v/>
      </c>
    </row>
    <row r="8389" customFormat="false" ht="15" hidden="false" customHeight="false" outlineLevel="0" collapsed="false">
      <c r="A8389" s="35"/>
      <c r="B8389" s="35"/>
      <c r="G8389" s="0" t="str">
        <f aca="false">IF(A8389="","",IF(AND(A8389&gt;=Debut,A8389&lt;Fin),1,0))</f>
        <v/>
      </c>
      <c r="H8389" s="0" t="str">
        <f aca="false">IF(G8389=1,INT(ROUND((A8389-Debut)*86400,0)/600),"")</f>
        <v/>
      </c>
      <c r="I8389" s="0" t="str">
        <f aca="false">IF(G8389=1,INT(ROUND((A8389-Debut)*86400,0)/3600),"")</f>
        <v/>
      </c>
      <c r="J8389" s="0" t="str">
        <f aca="false">IF(OR(A8389="",B8389=""),"",ROUND((B8389-A8389)*86400,0))</f>
        <v/>
      </c>
      <c r="K8389" s="37" t="str">
        <f aca="false">IF(G8389=1,IF(COUNTIFS($C:$C,C8389,$G:$G,1,$A:$A,"&gt;="&amp;(A8389-FenetreInterm/86400),$A:$A,"&lt;="&amp;A8389)&gt;=NbInterm,1,0),"")</f>
        <v/>
      </c>
      <c r="L8389" s="37" t="str">
        <f aca="false">IF(G8389=1,IF(B8389="",0,IF(J8389&lt;SeuilFugitive,1,0)),"")</f>
        <v/>
      </c>
      <c r="M8389" s="37" t="str">
        <f aca="false">IF(G8389=1,IF(B8389="",IF((Fin-A8389)*24&gt;SeuilFigee,1,0),IF(J8389&gt;SeuilFigee*3600,1,0)),"")</f>
        <v/>
      </c>
      <c r="N8389" s="0" t="str">
        <f aca="false">IF(G8389=1,IF(COUNTIF(H$2:H8389,H8389)=1,COUNTIF($H:$H,H8389),""),"")</f>
        <v/>
      </c>
      <c r="O8389" s="0" t="str">
        <f aca="false">IF(G8389=1,IF(COUNTIF(I$2:I8389,I8389)=1,COUNTIF($I:$I,I8389),""),"")</f>
        <v/>
      </c>
      <c r="P8389" s="38" t="str">
        <f aca="false">IF(G8389=1,IF(COUNTIFS(C$2:C8389,C8389,G$2:G8389,1)=1,COUNTIFS($C:$C,C8389,$G:$G,1)+ROW()/10000000,""),"")</f>
        <v/>
      </c>
      <c r="Q8389" s="0" t="str">
        <f aca="false">IF(K8389=1,IF(COUNTIFS(C$2:C8389,C8389,K$2:K8389,1)=1,1,0),"")</f>
        <v/>
      </c>
      <c r="R8389" s="0" t="str">
        <f aca="false">IF(M8389=1,IF(COUNTIFS(C$2:C8389,C8389,M$2:M8389,1)=1,1,0),"")</f>
        <v/>
      </c>
      <c r="S8389" s="0" t="str">
        <f aca="false">IF(L8389=1,IF(COUNTIFS(C$2:C8389,C8389,L$2:L8389,1)=1,1,0),"")</f>
        <v/>
      </c>
      <c r="T8389" s="38" t="str">
        <f aca="false">IF(N8389="","",N8389+ROW()/10000000)</f>
        <v/>
      </c>
      <c r="U8389" s="0" t="str">
        <f aca="false">IF(G8389=1,IF(B8389="",1,0),"")</f>
        <v/>
      </c>
    </row>
    <row r="8390" customFormat="false" ht="15" hidden="false" customHeight="false" outlineLevel="0" collapsed="false">
      <c r="A8390" s="35"/>
      <c r="B8390" s="35"/>
      <c r="G8390" s="0" t="str">
        <f aca="false">IF(A8390="","",IF(AND(A8390&gt;=Debut,A8390&lt;Fin),1,0))</f>
        <v/>
      </c>
      <c r="H8390" s="0" t="str">
        <f aca="false">IF(G8390=1,INT(ROUND((A8390-Debut)*86400,0)/600),"")</f>
        <v/>
      </c>
      <c r="I8390" s="0" t="str">
        <f aca="false">IF(G8390=1,INT(ROUND((A8390-Debut)*86400,0)/3600),"")</f>
        <v/>
      </c>
      <c r="J8390" s="0" t="str">
        <f aca="false">IF(OR(A8390="",B8390=""),"",ROUND((B8390-A8390)*86400,0))</f>
        <v/>
      </c>
      <c r="K8390" s="37" t="str">
        <f aca="false">IF(G8390=1,IF(COUNTIFS($C:$C,C8390,$G:$G,1,$A:$A,"&gt;="&amp;(A8390-FenetreInterm/86400),$A:$A,"&lt;="&amp;A8390)&gt;=NbInterm,1,0),"")</f>
        <v/>
      </c>
      <c r="L8390" s="37" t="str">
        <f aca="false">IF(G8390=1,IF(B8390="",0,IF(J8390&lt;SeuilFugitive,1,0)),"")</f>
        <v/>
      </c>
      <c r="M8390" s="37" t="str">
        <f aca="false">IF(G8390=1,IF(B8390="",IF((Fin-A8390)*24&gt;SeuilFigee,1,0),IF(J8390&gt;SeuilFigee*3600,1,0)),"")</f>
        <v/>
      </c>
      <c r="N8390" s="0" t="str">
        <f aca="false">IF(G8390=1,IF(COUNTIF(H$2:H8390,H8390)=1,COUNTIF($H:$H,H8390),""),"")</f>
        <v/>
      </c>
      <c r="O8390" s="0" t="str">
        <f aca="false">IF(G8390=1,IF(COUNTIF(I$2:I8390,I8390)=1,COUNTIF($I:$I,I8390),""),"")</f>
        <v/>
      </c>
      <c r="P8390" s="38" t="str">
        <f aca="false">IF(G8390=1,IF(COUNTIFS(C$2:C8390,C8390,G$2:G8390,1)=1,COUNTIFS($C:$C,C8390,$G:$G,1)+ROW()/10000000,""),"")</f>
        <v/>
      </c>
      <c r="Q8390" s="0" t="str">
        <f aca="false">IF(K8390=1,IF(COUNTIFS(C$2:C8390,C8390,K$2:K8390,1)=1,1,0),"")</f>
        <v/>
      </c>
      <c r="R8390" s="0" t="str">
        <f aca="false">IF(M8390=1,IF(COUNTIFS(C$2:C8390,C8390,M$2:M8390,1)=1,1,0),"")</f>
        <v/>
      </c>
      <c r="S8390" s="0" t="str">
        <f aca="false">IF(L8390=1,IF(COUNTIFS(C$2:C8390,C8390,L$2:L8390,1)=1,1,0),"")</f>
        <v/>
      </c>
      <c r="T8390" s="38" t="str">
        <f aca="false">IF(N8390="","",N8390+ROW()/10000000)</f>
        <v/>
      </c>
      <c r="U8390" s="0" t="str">
        <f aca="false">IF(G8390=1,IF(B8390="",1,0),"")</f>
        <v/>
      </c>
    </row>
    <row r="8391" customFormat="false" ht="15" hidden="false" customHeight="false" outlineLevel="0" collapsed="false">
      <c r="A8391" s="35"/>
      <c r="B8391" s="35"/>
      <c r="G8391" s="0" t="str">
        <f aca="false">IF(A8391="","",IF(AND(A8391&gt;=Debut,A8391&lt;Fin),1,0))</f>
        <v/>
      </c>
      <c r="H8391" s="0" t="str">
        <f aca="false">IF(G8391=1,INT(ROUND((A8391-Debut)*86400,0)/600),"")</f>
        <v/>
      </c>
      <c r="I8391" s="0" t="str">
        <f aca="false">IF(G8391=1,INT(ROUND((A8391-Debut)*86400,0)/3600),"")</f>
        <v/>
      </c>
      <c r="J8391" s="0" t="str">
        <f aca="false">IF(OR(A8391="",B8391=""),"",ROUND((B8391-A8391)*86400,0))</f>
        <v/>
      </c>
      <c r="K8391" s="37" t="str">
        <f aca="false">IF(G8391=1,IF(COUNTIFS($C:$C,C8391,$G:$G,1,$A:$A,"&gt;="&amp;(A8391-FenetreInterm/86400),$A:$A,"&lt;="&amp;A8391)&gt;=NbInterm,1,0),"")</f>
        <v/>
      </c>
      <c r="L8391" s="37" t="str">
        <f aca="false">IF(G8391=1,IF(B8391="",0,IF(J8391&lt;SeuilFugitive,1,0)),"")</f>
        <v/>
      </c>
      <c r="M8391" s="37" t="str">
        <f aca="false">IF(G8391=1,IF(B8391="",IF((Fin-A8391)*24&gt;SeuilFigee,1,0),IF(J8391&gt;SeuilFigee*3600,1,0)),"")</f>
        <v/>
      </c>
      <c r="N8391" s="0" t="str">
        <f aca="false">IF(G8391=1,IF(COUNTIF(H$2:H8391,H8391)=1,COUNTIF($H:$H,H8391),""),"")</f>
        <v/>
      </c>
      <c r="O8391" s="0" t="str">
        <f aca="false">IF(G8391=1,IF(COUNTIF(I$2:I8391,I8391)=1,COUNTIF($I:$I,I8391),""),"")</f>
        <v/>
      </c>
      <c r="P8391" s="38" t="str">
        <f aca="false">IF(G8391=1,IF(COUNTIFS(C$2:C8391,C8391,G$2:G8391,1)=1,COUNTIFS($C:$C,C8391,$G:$G,1)+ROW()/10000000,""),"")</f>
        <v/>
      </c>
      <c r="Q8391" s="0" t="str">
        <f aca="false">IF(K8391=1,IF(COUNTIFS(C$2:C8391,C8391,K$2:K8391,1)=1,1,0),"")</f>
        <v/>
      </c>
      <c r="R8391" s="0" t="str">
        <f aca="false">IF(M8391=1,IF(COUNTIFS(C$2:C8391,C8391,M$2:M8391,1)=1,1,0),"")</f>
        <v/>
      </c>
      <c r="S8391" s="0" t="str">
        <f aca="false">IF(L8391=1,IF(COUNTIFS(C$2:C8391,C8391,L$2:L8391,1)=1,1,0),"")</f>
        <v/>
      </c>
      <c r="T8391" s="38" t="str">
        <f aca="false">IF(N8391="","",N8391+ROW()/10000000)</f>
        <v/>
      </c>
      <c r="U8391" s="0" t="str">
        <f aca="false">IF(G8391=1,IF(B8391="",1,0),"")</f>
        <v/>
      </c>
    </row>
    <row r="8392" customFormat="false" ht="15" hidden="false" customHeight="false" outlineLevel="0" collapsed="false">
      <c r="A8392" s="35"/>
      <c r="B8392" s="35"/>
      <c r="G8392" s="0" t="str">
        <f aca="false">IF(A8392="","",IF(AND(A8392&gt;=Debut,A8392&lt;Fin),1,0))</f>
        <v/>
      </c>
      <c r="H8392" s="0" t="str">
        <f aca="false">IF(G8392=1,INT(ROUND((A8392-Debut)*86400,0)/600),"")</f>
        <v/>
      </c>
      <c r="I8392" s="0" t="str">
        <f aca="false">IF(G8392=1,INT(ROUND((A8392-Debut)*86400,0)/3600),"")</f>
        <v/>
      </c>
      <c r="J8392" s="0" t="str">
        <f aca="false">IF(OR(A8392="",B8392=""),"",ROUND((B8392-A8392)*86400,0))</f>
        <v/>
      </c>
      <c r="K8392" s="37" t="str">
        <f aca="false">IF(G8392=1,IF(COUNTIFS($C:$C,C8392,$G:$G,1,$A:$A,"&gt;="&amp;(A8392-FenetreInterm/86400),$A:$A,"&lt;="&amp;A8392)&gt;=NbInterm,1,0),"")</f>
        <v/>
      </c>
      <c r="L8392" s="37" t="str">
        <f aca="false">IF(G8392=1,IF(B8392="",0,IF(J8392&lt;SeuilFugitive,1,0)),"")</f>
        <v/>
      </c>
      <c r="M8392" s="37" t="str">
        <f aca="false">IF(G8392=1,IF(B8392="",IF((Fin-A8392)*24&gt;SeuilFigee,1,0),IF(J8392&gt;SeuilFigee*3600,1,0)),"")</f>
        <v/>
      </c>
      <c r="N8392" s="0" t="str">
        <f aca="false">IF(G8392=1,IF(COUNTIF(H$2:H8392,H8392)=1,COUNTIF($H:$H,H8392),""),"")</f>
        <v/>
      </c>
      <c r="O8392" s="0" t="str">
        <f aca="false">IF(G8392=1,IF(COUNTIF(I$2:I8392,I8392)=1,COUNTIF($I:$I,I8392),""),"")</f>
        <v/>
      </c>
      <c r="P8392" s="38" t="str">
        <f aca="false">IF(G8392=1,IF(COUNTIFS(C$2:C8392,C8392,G$2:G8392,1)=1,COUNTIFS($C:$C,C8392,$G:$G,1)+ROW()/10000000,""),"")</f>
        <v/>
      </c>
      <c r="Q8392" s="0" t="str">
        <f aca="false">IF(K8392=1,IF(COUNTIFS(C$2:C8392,C8392,K$2:K8392,1)=1,1,0),"")</f>
        <v/>
      </c>
      <c r="R8392" s="0" t="str">
        <f aca="false">IF(M8392=1,IF(COUNTIFS(C$2:C8392,C8392,M$2:M8392,1)=1,1,0),"")</f>
        <v/>
      </c>
      <c r="S8392" s="0" t="str">
        <f aca="false">IF(L8392=1,IF(COUNTIFS(C$2:C8392,C8392,L$2:L8392,1)=1,1,0),"")</f>
        <v/>
      </c>
      <c r="T8392" s="38" t="str">
        <f aca="false">IF(N8392="","",N8392+ROW()/10000000)</f>
        <v/>
      </c>
      <c r="U8392" s="0" t="str">
        <f aca="false">IF(G8392=1,IF(B8392="",1,0),"")</f>
        <v/>
      </c>
    </row>
    <row r="8393" customFormat="false" ht="15" hidden="false" customHeight="false" outlineLevel="0" collapsed="false">
      <c r="A8393" s="35"/>
      <c r="B8393" s="35"/>
      <c r="G8393" s="0" t="str">
        <f aca="false">IF(A8393="","",IF(AND(A8393&gt;=Debut,A8393&lt;Fin),1,0))</f>
        <v/>
      </c>
      <c r="H8393" s="0" t="str">
        <f aca="false">IF(G8393=1,INT(ROUND((A8393-Debut)*86400,0)/600),"")</f>
        <v/>
      </c>
      <c r="I8393" s="0" t="str">
        <f aca="false">IF(G8393=1,INT(ROUND((A8393-Debut)*86400,0)/3600),"")</f>
        <v/>
      </c>
      <c r="J8393" s="0" t="str">
        <f aca="false">IF(OR(A8393="",B8393=""),"",ROUND((B8393-A8393)*86400,0))</f>
        <v/>
      </c>
      <c r="K8393" s="37" t="str">
        <f aca="false">IF(G8393=1,IF(COUNTIFS($C:$C,C8393,$G:$G,1,$A:$A,"&gt;="&amp;(A8393-FenetreInterm/86400),$A:$A,"&lt;="&amp;A8393)&gt;=NbInterm,1,0),"")</f>
        <v/>
      </c>
      <c r="L8393" s="37" t="str">
        <f aca="false">IF(G8393=1,IF(B8393="",0,IF(J8393&lt;SeuilFugitive,1,0)),"")</f>
        <v/>
      </c>
      <c r="M8393" s="37" t="str">
        <f aca="false">IF(G8393=1,IF(B8393="",IF((Fin-A8393)*24&gt;SeuilFigee,1,0),IF(J8393&gt;SeuilFigee*3600,1,0)),"")</f>
        <v/>
      </c>
      <c r="N8393" s="0" t="str">
        <f aca="false">IF(G8393=1,IF(COUNTIF(H$2:H8393,H8393)=1,COUNTIF($H:$H,H8393),""),"")</f>
        <v/>
      </c>
      <c r="O8393" s="0" t="str">
        <f aca="false">IF(G8393=1,IF(COUNTIF(I$2:I8393,I8393)=1,COUNTIF($I:$I,I8393),""),"")</f>
        <v/>
      </c>
      <c r="P8393" s="38" t="str">
        <f aca="false">IF(G8393=1,IF(COUNTIFS(C$2:C8393,C8393,G$2:G8393,1)=1,COUNTIFS($C:$C,C8393,$G:$G,1)+ROW()/10000000,""),"")</f>
        <v/>
      </c>
      <c r="Q8393" s="0" t="str">
        <f aca="false">IF(K8393=1,IF(COUNTIFS(C$2:C8393,C8393,K$2:K8393,1)=1,1,0),"")</f>
        <v/>
      </c>
      <c r="R8393" s="0" t="str">
        <f aca="false">IF(M8393=1,IF(COUNTIFS(C$2:C8393,C8393,M$2:M8393,1)=1,1,0),"")</f>
        <v/>
      </c>
      <c r="S8393" s="0" t="str">
        <f aca="false">IF(L8393=1,IF(COUNTIFS(C$2:C8393,C8393,L$2:L8393,1)=1,1,0),"")</f>
        <v/>
      </c>
      <c r="T8393" s="38" t="str">
        <f aca="false">IF(N8393="","",N8393+ROW()/10000000)</f>
        <v/>
      </c>
      <c r="U8393" s="0" t="str">
        <f aca="false">IF(G8393=1,IF(B8393="",1,0),"")</f>
        <v/>
      </c>
    </row>
    <row r="8394" customFormat="false" ht="15" hidden="false" customHeight="false" outlineLevel="0" collapsed="false">
      <c r="A8394" s="35"/>
      <c r="B8394" s="35"/>
      <c r="G8394" s="0" t="str">
        <f aca="false">IF(A8394="","",IF(AND(A8394&gt;=Debut,A8394&lt;Fin),1,0))</f>
        <v/>
      </c>
      <c r="H8394" s="0" t="str">
        <f aca="false">IF(G8394=1,INT(ROUND((A8394-Debut)*86400,0)/600),"")</f>
        <v/>
      </c>
      <c r="I8394" s="0" t="str">
        <f aca="false">IF(G8394=1,INT(ROUND((A8394-Debut)*86400,0)/3600),"")</f>
        <v/>
      </c>
      <c r="J8394" s="0" t="str">
        <f aca="false">IF(OR(A8394="",B8394=""),"",ROUND((B8394-A8394)*86400,0))</f>
        <v/>
      </c>
      <c r="K8394" s="37" t="str">
        <f aca="false">IF(G8394=1,IF(COUNTIFS($C:$C,C8394,$G:$G,1,$A:$A,"&gt;="&amp;(A8394-FenetreInterm/86400),$A:$A,"&lt;="&amp;A8394)&gt;=NbInterm,1,0),"")</f>
        <v/>
      </c>
      <c r="L8394" s="37" t="str">
        <f aca="false">IF(G8394=1,IF(B8394="",0,IF(J8394&lt;SeuilFugitive,1,0)),"")</f>
        <v/>
      </c>
      <c r="M8394" s="37" t="str">
        <f aca="false">IF(G8394=1,IF(B8394="",IF((Fin-A8394)*24&gt;SeuilFigee,1,0),IF(J8394&gt;SeuilFigee*3600,1,0)),"")</f>
        <v/>
      </c>
      <c r="N8394" s="0" t="str">
        <f aca="false">IF(G8394=1,IF(COUNTIF(H$2:H8394,H8394)=1,COUNTIF($H:$H,H8394),""),"")</f>
        <v/>
      </c>
      <c r="O8394" s="0" t="str">
        <f aca="false">IF(G8394=1,IF(COUNTIF(I$2:I8394,I8394)=1,COUNTIF($I:$I,I8394),""),"")</f>
        <v/>
      </c>
      <c r="P8394" s="38" t="str">
        <f aca="false">IF(G8394=1,IF(COUNTIFS(C$2:C8394,C8394,G$2:G8394,1)=1,COUNTIFS($C:$C,C8394,$G:$G,1)+ROW()/10000000,""),"")</f>
        <v/>
      </c>
      <c r="Q8394" s="0" t="str">
        <f aca="false">IF(K8394=1,IF(COUNTIFS(C$2:C8394,C8394,K$2:K8394,1)=1,1,0),"")</f>
        <v/>
      </c>
      <c r="R8394" s="0" t="str">
        <f aca="false">IF(M8394=1,IF(COUNTIFS(C$2:C8394,C8394,M$2:M8394,1)=1,1,0),"")</f>
        <v/>
      </c>
      <c r="S8394" s="0" t="str">
        <f aca="false">IF(L8394=1,IF(COUNTIFS(C$2:C8394,C8394,L$2:L8394,1)=1,1,0),"")</f>
        <v/>
      </c>
      <c r="T8394" s="38" t="str">
        <f aca="false">IF(N8394="","",N8394+ROW()/10000000)</f>
        <v/>
      </c>
      <c r="U8394" s="0" t="str">
        <f aca="false">IF(G8394=1,IF(B8394="",1,0),"")</f>
        <v/>
      </c>
    </row>
    <row r="8395" customFormat="false" ht="15" hidden="false" customHeight="false" outlineLevel="0" collapsed="false">
      <c r="A8395" s="35"/>
      <c r="B8395" s="35"/>
      <c r="G8395" s="0" t="str">
        <f aca="false">IF(A8395="","",IF(AND(A8395&gt;=Debut,A8395&lt;Fin),1,0))</f>
        <v/>
      </c>
      <c r="H8395" s="0" t="str">
        <f aca="false">IF(G8395=1,INT(ROUND((A8395-Debut)*86400,0)/600),"")</f>
        <v/>
      </c>
      <c r="I8395" s="0" t="str">
        <f aca="false">IF(G8395=1,INT(ROUND((A8395-Debut)*86400,0)/3600),"")</f>
        <v/>
      </c>
      <c r="J8395" s="0" t="str">
        <f aca="false">IF(OR(A8395="",B8395=""),"",ROUND((B8395-A8395)*86400,0))</f>
        <v/>
      </c>
      <c r="K8395" s="37" t="str">
        <f aca="false">IF(G8395=1,IF(COUNTIFS($C:$C,C8395,$G:$G,1,$A:$A,"&gt;="&amp;(A8395-FenetreInterm/86400),$A:$A,"&lt;="&amp;A8395)&gt;=NbInterm,1,0),"")</f>
        <v/>
      </c>
      <c r="L8395" s="37" t="str">
        <f aca="false">IF(G8395=1,IF(B8395="",0,IF(J8395&lt;SeuilFugitive,1,0)),"")</f>
        <v/>
      </c>
      <c r="M8395" s="37" t="str">
        <f aca="false">IF(G8395=1,IF(B8395="",IF((Fin-A8395)*24&gt;SeuilFigee,1,0),IF(J8395&gt;SeuilFigee*3600,1,0)),"")</f>
        <v/>
      </c>
      <c r="N8395" s="0" t="str">
        <f aca="false">IF(G8395=1,IF(COUNTIF(H$2:H8395,H8395)=1,COUNTIF($H:$H,H8395),""),"")</f>
        <v/>
      </c>
      <c r="O8395" s="0" t="str">
        <f aca="false">IF(G8395=1,IF(COUNTIF(I$2:I8395,I8395)=1,COUNTIF($I:$I,I8395),""),"")</f>
        <v/>
      </c>
      <c r="P8395" s="38" t="str">
        <f aca="false">IF(G8395=1,IF(COUNTIFS(C$2:C8395,C8395,G$2:G8395,1)=1,COUNTIFS($C:$C,C8395,$G:$G,1)+ROW()/10000000,""),"")</f>
        <v/>
      </c>
      <c r="Q8395" s="0" t="str">
        <f aca="false">IF(K8395=1,IF(COUNTIFS(C$2:C8395,C8395,K$2:K8395,1)=1,1,0),"")</f>
        <v/>
      </c>
      <c r="R8395" s="0" t="str">
        <f aca="false">IF(M8395=1,IF(COUNTIFS(C$2:C8395,C8395,M$2:M8395,1)=1,1,0),"")</f>
        <v/>
      </c>
      <c r="S8395" s="0" t="str">
        <f aca="false">IF(L8395=1,IF(COUNTIFS(C$2:C8395,C8395,L$2:L8395,1)=1,1,0),"")</f>
        <v/>
      </c>
      <c r="T8395" s="38" t="str">
        <f aca="false">IF(N8395="","",N8395+ROW()/10000000)</f>
        <v/>
      </c>
      <c r="U8395" s="0" t="str">
        <f aca="false">IF(G8395=1,IF(B8395="",1,0),"")</f>
        <v/>
      </c>
    </row>
    <row r="8396" customFormat="false" ht="15" hidden="false" customHeight="false" outlineLevel="0" collapsed="false">
      <c r="A8396" s="35"/>
      <c r="B8396" s="35"/>
      <c r="G8396" s="0" t="str">
        <f aca="false">IF(A8396="","",IF(AND(A8396&gt;=Debut,A8396&lt;Fin),1,0))</f>
        <v/>
      </c>
      <c r="H8396" s="0" t="str">
        <f aca="false">IF(G8396=1,INT(ROUND((A8396-Debut)*86400,0)/600),"")</f>
        <v/>
      </c>
      <c r="I8396" s="0" t="str">
        <f aca="false">IF(G8396=1,INT(ROUND((A8396-Debut)*86400,0)/3600),"")</f>
        <v/>
      </c>
      <c r="J8396" s="0" t="str">
        <f aca="false">IF(OR(A8396="",B8396=""),"",ROUND((B8396-A8396)*86400,0))</f>
        <v/>
      </c>
      <c r="K8396" s="37" t="str">
        <f aca="false">IF(G8396=1,IF(COUNTIFS($C:$C,C8396,$G:$G,1,$A:$A,"&gt;="&amp;(A8396-FenetreInterm/86400),$A:$A,"&lt;="&amp;A8396)&gt;=NbInterm,1,0),"")</f>
        <v/>
      </c>
      <c r="L8396" s="37" t="str">
        <f aca="false">IF(G8396=1,IF(B8396="",0,IF(J8396&lt;SeuilFugitive,1,0)),"")</f>
        <v/>
      </c>
      <c r="M8396" s="37" t="str">
        <f aca="false">IF(G8396=1,IF(B8396="",IF((Fin-A8396)*24&gt;SeuilFigee,1,0),IF(J8396&gt;SeuilFigee*3600,1,0)),"")</f>
        <v/>
      </c>
      <c r="N8396" s="0" t="str">
        <f aca="false">IF(G8396=1,IF(COUNTIF(H$2:H8396,H8396)=1,COUNTIF($H:$H,H8396),""),"")</f>
        <v/>
      </c>
      <c r="O8396" s="0" t="str">
        <f aca="false">IF(G8396=1,IF(COUNTIF(I$2:I8396,I8396)=1,COUNTIF($I:$I,I8396),""),"")</f>
        <v/>
      </c>
      <c r="P8396" s="38" t="str">
        <f aca="false">IF(G8396=1,IF(COUNTIFS(C$2:C8396,C8396,G$2:G8396,1)=1,COUNTIFS($C:$C,C8396,$G:$G,1)+ROW()/10000000,""),"")</f>
        <v/>
      </c>
      <c r="Q8396" s="0" t="str">
        <f aca="false">IF(K8396=1,IF(COUNTIFS(C$2:C8396,C8396,K$2:K8396,1)=1,1,0),"")</f>
        <v/>
      </c>
      <c r="R8396" s="0" t="str">
        <f aca="false">IF(M8396=1,IF(COUNTIFS(C$2:C8396,C8396,M$2:M8396,1)=1,1,0),"")</f>
        <v/>
      </c>
      <c r="S8396" s="0" t="str">
        <f aca="false">IF(L8396=1,IF(COUNTIFS(C$2:C8396,C8396,L$2:L8396,1)=1,1,0),"")</f>
        <v/>
      </c>
      <c r="T8396" s="38" t="str">
        <f aca="false">IF(N8396="","",N8396+ROW()/10000000)</f>
        <v/>
      </c>
      <c r="U8396" s="0" t="str">
        <f aca="false">IF(G8396=1,IF(B8396="",1,0),"")</f>
        <v/>
      </c>
    </row>
    <row r="8397" customFormat="false" ht="15" hidden="false" customHeight="false" outlineLevel="0" collapsed="false">
      <c r="A8397" s="35"/>
      <c r="B8397" s="35"/>
      <c r="G8397" s="0" t="str">
        <f aca="false">IF(A8397="","",IF(AND(A8397&gt;=Debut,A8397&lt;Fin),1,0))</f>
        <v/>
      </c>
      <c r="H8397" s="0" t="str">
        <f aca="false">IF(G8397=1,INT(ROUND((A8397-Debut)*86400,0)/600),"")</f>
        <v/>
      </c>
      <c r="I8397" s="0" t="str">
        <f aca="false">IF(G8397=1,INT(ROUND((A8397-Debut)*86400,0)/3600),"")</f>
        <v/>
      </c>
      <c r="J8397" s="0" t="str">
        <f aca="false">IF(OR(A8397="",B8397=""),"",ROUND((B8397-A8397)*86400,0))</f>
        <v/>
      </c>
      <c r="K8397" s="37" t="str">
        <f aca="false">IF(G8397=1,IF(COUNTIFS($C:$C,C8397,$G:$G,1,$A:$A,"&gt;="&amp;(A8397-FenetreInterm/86400),$A:$A,"&lt;="&amp;A8397)&gt;=NbInterm,1,0),"")</f>
        <v/>
      </c>
      <c r="L8397" s="37" t="str">
        <f aca="false">IF(G8397=1,IF(B8397="",0,IF(J8397&lt;SeuilFugitive,1,0)),"")</f>
        <v/>
      </c>
      <c r="M8397" s="37" t="str">
        <f aca="false">IF(G8397=1,IF(B8397="",IF((Fin-A8397)*24&gt;SeuilFigee,1,0),IF(J8397&gt;SeuilFigee*3600,1,0)),"")</f>
        <v/>
      </c>
      <c r="N8397" s="0" t="str">
        <f aca="false">IF(G8397=1,IF(COUNTIF(H$2:H8397,H8397)=1,COUNTIF($H:$H,H8397),""),"")</f>
        <v/>
      </c>
      <c r="O8397" s="0" t="str">
        <f aca="false">IF(G8397=1,IF(COUNTIF(I$2:I8397,I8397)=1,COUNTIF($I:$I,I8397),""),"")</f>
        <v/>
      </c>
      <c r="P8397" s="38" t="str">
        <f aca="false">IF(G8397=1,IF(COUNTIFS(C$2:C8397,C8397,G$2:G8397,1)=1,COUNTIFS($C:$C,C8397,$G:$G,1)+ROW()/10000000,""),"")</f>
        <v/>
      </c>
      <c r="Q8397" s="0" t="str">
        <f aca="false">IF(K8397=1,IF(COUNTIFS(C$2:C8397,C8397,K$2:K8397,1)=1,1,0),"")</f>
        <v/>
      </c>
      <c r="R8397" s="0" t="str">
        <f aca="false">IF(M8397=1,IF(COUNTIFS(C$2:C8397,C8397,M$2:M8397,1)=1,1,0),"")</f>
        <v/>
      </c>
      <c r="S8397" s="0" t="str">
        <f aca="false">IF(L8397=1,IF(COUNTIFS(C$2:C8397,C8397,L$2:L8397,1)=1,1,0),"")</f>
        <v/>
      </c>
      <c r="T8397" s="38" t="str">
        <f aca="false">IF(N8397="","",N8397+ROW()/10000000)</f>
        <v/>
      </c>
      <c r="U8397" s="0" t="str">
        <f aca="false">IF(G8397=1,IF(B8397="",1,0),"")</f>
        <v/>
      </c>
    </row>
    <row r="8398" customFormat="false" ht="15" hidden="false" customHeight="false" outlineLevel="0" collapsed="false">
      <c r="A8398" s="35"/>
      <c r="B8398" s="35"/>
      <c r="G8398" s="0" t="str">
        <f aca="false">IF(A8398="","",IF(AND(A8398&gt;=Debut,A8398&lt;Fin),1,0))</f>
        <v/>
      </c>
      <c r="H8398" s="0" t="str">
        <f aca="false">IF(G8398=1,INT(ROUND((A8398-Debut)*86400,0)/600),"")</f>
        <v/>
      </c>
      <c r="I8398" s="0" t="str">
        <f aca="false">IF(G8398=1,INT(ROUND((A8398-Debut)*86400,0)/3600),"")</f>
        <v/>
      </c>
      <c r="J8398" s="0" t="str">
        <f aca="false">IF(OR(A8398="",B8398=""),"",ROUND((B8398-A8398)*86400,0))</f>
        <v/>
      </c>
      <c r="K8398" s="37" t="str">
        <f aca="false">IF(G8398=1,IF(COUNTIFS($C:$C,C8398,$G:$G,1,$A:$A,"&gt;="&amp;(A8398-FenetreInterm/86400),$A:$A,"&lt;="&amp;A8398)&gt;=NbInterm,1,0),"")</f>
        <v/>
      </c>
      <c r="L8398" s="37" t="str">
        <f aca="false">IF(G8398=1,IF(B8398="",0,IF(J8398&lt;SeuilFugitive,1,0)),"")</f>
        <v/>
      </c>
      <c r="M8398" s="37" t="str">
        <f aca="false">IF(G8398=1,IF(B8398="",IF((Fin-A8398)*24&gt;SeuilFigee,1,0),IF(J8398&gt;SeuilFigee*3600,1,0)),"")</f>
        <v/>
      </c>
      <c r="N8398" s="0" t="str">
        <f aca="false">IF(G8398=1,IF(COUNTIF(H$2:H8398,H8398)=1,COUNTIF($H:$H,H8398),""),"")</f>
        <v/>
      </c>
      <c r="O8398" s="0" t="str">
        <f aca="false">IF(G8398=1,IF(COUNTIF(I$2:I8398,I8398)=1,COUNTIF($I:$I,I8398),""),"")</f>
        <v/>
      </c>
      <c r="P8398" s="38" t="str">
        <f aca="false">IF(G8398=1,IF(COUNTIFS(C$2:C8398,C8398,G$2:G8398,1)=1,COUNTIFS($C:$C,C8398,$G:$G,1)+ROW()/10000000,""),"")</f>
        <v/>
      </c>
      <c r="Q8398" s="0" t="str">
        <f aca="false">IF(K8398=1,IF(COUNTIFS(C$2:C8398,C8398,K$2:K8398,1)=1,1,0),"")</f>
        <v/>
      </c>
      <c r="R8398" s="0" t="str">
        <f aca="false">IF(M8398=1,IF(COUNTIFS(C$2:C8398,C8398,M$2:M8398,1)=1,1,0),"")</f>
        <v/>
      </c>
      <c r="S8398" s="0" t="str">
        <f aca="false">IF(L8398=1,IF(COUNTIFS(C$2:C8398,C8398,L$2:L8398,1)=1,1,0),"")</f>
        <v/>
      </c>
      <c r="T8398" s="38" t="str">
        <f aca="false">IF(N8398="","",N8398+ROW()/10000000)</f>
        <v/>
      </c>
      <c r="U8398" s="0" t="str">
        <f aca="false">IF(G8398=1,IF(B8398="",1,0),"")</f>
        <v/>
      </c>
    </row>
    <row r="8399" customFormat="false" ht="15" hidden="false" customHeight="false" outlineLevel="0" collapsed="false">
      <c r="A8399" s="35"/>
      <c r="B8399" s="35"/>
      <c r="G8399" s="0" t="str">
        <f aca="false">IF(A8399="","",IF(AND(A8399&gt;=Debut,A8399&lt;Fin),1,0))</f>
        <v/>
      </c>
      <c r="H8399" s="0" t="str">
        <f aca="false">IF(G8399=1,INT(ROUND((A8399-Debut)*86400,0)/600),"")</f>
        <v/>
      </c>
      <c r="I8399" s="0" t="str">
        <f aca="false">IF(G8399=1,INT(ROUND((A8399-Debut)*86400,0)/3600),"")</f>
        <v/>
      </c>
      <c r="J8399" s="0" t="str">
        <f aca="false">IF(OR(A8399="",B8399=""),"",ROUND((B8399-A8399)*86400,0))</f>
        <v/>
      </c>
      <c r="K8399" s="37" t="str">
        <f aca="false">IF(G8399=1,IF(COUNTIFS($C:$C,C8399,$G:$G,1,$A:$A,"&gt;="&amp;(A8399-FenetreInterm/86400),$A:$A,"&lt;="&amp;A8399)&gt;=NbInterm,1,0),"")</f>
        <v/>
      </c>
      <c r="L8399" s="37" t="str">
        <f aca="false">IF(G8399=1,IF(B8399="",0,IF(J8399&lt;SeuilFugitive,1,0)),"")</f>
        <v/>
      </c>
      <c r="M8399" s="37" t="str">
        <f aca="false">IF(G8399=1,IF(B8399="",IF((Fin-A8399)*24&gt;SeuilFigee,1,0),IF(J8399&gt;SeuilFigee*3600,1,0)),"")</f>
        <v/>
      </c>
      <c r="N8399" s="0" t="str">
        <f aca="false">IF(G8399=1,IF(COUNTIF(H$2:H8399,H8399)=1,COUNTIF($H:$H,H8399),""),"")</f>
        <v/>
      </c>
      <c r="O8399" s="0" t="str">
        <f aca="false">IF(G8399=1,IF(COUNTIF(I$2:I8399,I8399)=1,COUNTIF($I:$I,I8399),""),"")</f>
        <v/>
      </c>
      <c r="P8399" s="38" t="str">
        <f aca="false">IF(G8399=1,IF(COUNTIFS(C$2:C8399,C8399,G$2:G8399,1)=1,COUNTIFS($C:$C,C8399,$G:$G,1)+ROW()/10000000,""),"")</f>
        <v/>
      </c>
      <c r="Q8399" s="0" t="str">
        <f aca="false">IF(K8399=1,IF(COUNTIFS(C$2:C8399,C8399,K$2:K8399,1)=1,1,0),"")</f>
        <v/>
      </c>
      <c r="R8399" s="0" t="str">
        <f aca="false">IF(M8399=1,IF(COUNTIFS(C$2:C8399,C8399,M$2:M8399,1)=1,1,0),"")</f>
        <v/>
      </c>
      <c r="S8399" s="0" t="str">
        <f aca="false">IF(L8399=1,IF(COUNTIFS(C$2:C8399,C8399,L$2:L8399,1)=1,1,0),"")</f>
        <v/>
      </c>
      <c r="T8399" s="38" t="str">
        <f aca="false">IF(N8399="","",N8399+ROW()/10000000)</f>
        <v/>
      </c>
      <c r="U8399" s="0" t="str">
        <f aca="false">IF(G8399=1,IF(B8399="",1,0),"")</f>
        <v/>
      </c>
    </row>
    <row r="8400" customFormat="false" ht="15" hidden="false" customHeight="false" outlineLevel="0" collapsed="false">
      <c r="A8400" s="35"/>
      <c r="B8400" s="35"/>
      <c r="G8400" s="0" t="str">
        <f aca="false">IF(A8400="","",IF(AND(A8400&gt;=Debut,A8400&lt;Fin),1,0))</f>
        <v/>
      </c>
      <c r="H8400" s="0" t="str">
        <f aca="false">IF(G8400=1,INT(ROUND((A8400-Debut)*86400,0)/600),"")</f>
        <v/>
      </c>
      <c r="I8400" s="0" t="str">
        <f aca="false">IF(G8400=1,INT(ROUND((A8400-Debut)*86400,0)/3600),"")</f>
        <v/>
      </c>
      <c r="J8400" s="0" t="str">
        <f aca="false">IF(OR(A8400="",B8400=""),"",ROUND((B8400-A8400)*86400,0))</f>
        <v/>
      </c>
      <c r="K8400" s="37" t="str">
        <f aca="false">IF(G8400=1,IF(COUNTIFS($C:$C,C8400,$G:$G,1,$A:$A,"&gt;="&amp;(A8400-FenetreInterm/86400),$A:$A,"&lt;="&amp;A8400)&gt;=NbInterm,1,0),"")</f>
        <v/>
      </c>
      <c r="L8400" s="37" t="str">
        <f aca="false">IF(G8400=1,IF(B8400="",0,IF(J8400&lt;SeuilFugitive,1,0)),"")</f>
        <v/>
      </c>
      <c r="M8400" s="37" t="str">
        <f aca="false">IF(G8400=1,IF(B8400="",IF((Fin-A8400)*24&gt;SeuilFigee,1,0),IF(J8400&gt;SeuilFigee*3600,1,0)),"")</f>
        <v/>
      </c>
      <c r="N8400" s="0" t="str">
        <f aca="false">IF(G8400=1,IF(COUNTIF(H$2:H8400,H8400)=1,COUNTIF($H:$H,H8400),""),"")</f>
        <v/>
      </c>
      <c r="O8400" s="0" t="str">
        <f aca="false">IF(G8400=1,IF(COUNTIF(I$2:I8400,I8400)=1,COUNTIF($I:$I,I8400),""),"")</f>
        <v/>
      </c>
      <c r="P8400" s="38" t="str">
        <f aca="false">IF(G8400=1,IF(COUNTIFS(C$2:C8400,C8400,G$2:G8400,1)=1,COUNTIFS($C:$C,C8400,$G:$G,1)+ROW()/10000000,""),"")</f>
        <v/>
      </c>
      <c r="Q8400" s="0" t="str">
        <f aca="false">IF(K8400=1,IF(COUNTIFS(C$2:C8400,C8400,K$2:K8400,1)=1,1,0),"")</f>
        <v/>
      </c>
      <c r="R8400" s="0" t="str">
        <f aca="false">IF(M8400=1,IF(COUNTIFS(C$2:C8400,C8400,M$2:M8400,1)=1,1,0),"")</f>
        <v/>
      </c>
      <c r="S8400" s="0" t="str">
        <f aca="false">IF(L8400=1,IF(COUNTIFS(C$2:C8400,C8400,L$2:L8400,1)=1,1,0),"")</f>
        <v/>
      </c>
      <c r="T8400" s="38" t="str">
        <f aca="false">IF(N8400="","",N8400+ROW()/10000000)</f>
        <v/>
      </c>
      <c r="U8400" s="0" t="str">
        <f aca="false">IF(G8400=1,IF(B8400="",1,0),"")</f>
        <v/>
      </c>
    </row>
    <row r="8401" customFormat="false" ht="15" hidden="false" customHeight="false" outlineLevel="0" collapsed="false">
      <c r="A8401" s="35"/>
      <c r="B8401" s="35"/>
      <c r="G8401" s="0" t="str">
        <f aca="false">IF(A8401="","",IF(AND(A8401&gt;=Debut,A8401&lt;Fin),1,0))</f>
        <v/>
      </c>
      <c r="H8401" s="0" t="str">
        <f aca="false">IF(G8401=1,INT(ROUND((A8401-Debut)*86400,0)/600),"")</f>
        <v/>
      </c>
      <c r="I8401" s="0" t="str">
        <f aca="false">IF(G8401=1,INT(ROUND((A8401-Debut)*86400,0)/3600),"")</f>
        <v/>
      </c>
      <c r="J8401" s="0" t="str">
        <f aca="false">IF(OR(A8401="",B8401=""),"",ROUND((B8401-A8401)*86400,0))</f>
        <v/>
      </c>
      <c r="K8401" s="37" t="str">
        <f aca="false">IF(G8401=1,IF(COUNTIFS($C:$C,C8401,$G:$G,1,$A:$A,"&gt;="&amp;(A8401-FenetreInterm/86400),$A:$A,"&lt;="&amp;A8401)&gt;=NbInterm,1,0),"")</f>
        <v/>
      </c>
      <c r="L8401" s="37" t="str">
        <f aca="false">IF(G8401=1,IF(B8401="",0,IF(J8401&lt;SeuilFugitive,1,0)),"")</f>
        <v/>
      </c>
      <c r="M8401" s="37" t="str">
        <f aca="false">IF(G8401=1,IF(B8401="",IF((Fin-A8401)*24&gt;SeuilFigee,1,0),IF(J8401&gt;SeuilFigee*3600,1,0)),"")</f>
        <v/>
      </c>
      <c r="N8401" s="0" t="str">
        <f aca="false">IF(G8401=1,IF(COUNTIF(H$2:H8401,H8401)=1,COUNTIF($H:$H,H8401),""),"")</f>
        <v/>
      </c>
      <c r="O8401" s="0" t="str">
        <f aca="false">IF(G8401=1,IF(COUNTIF(I$2:I8401,I8401)=1,COUNTIF($I:$I,I8401),""),"")</f>
        <v/>
      </c>
      <c r="P8401" s="38" t="str">
        <f aca="false">IF(G8401=1,IF(COUNTIFS(C$2:C8401,C8401,G$2:G8401,1)=1,COUNTIFS($C:$C,C8401,$G:$G,1)+ROW()/10000000,""),"")</f>
        <v/>
      </c>
      <c r="Q8401" s="0" t="str">
        <f aca="false">IF(K8401=1,IF(COUNTIFS(C$2:C8401,C8401,K$2:K8401,1)=1,1,0),"")</f>
        <v/>
      </c>
      <c r="R8401" s="0" t="str">
        <f aca="false">IF(M8401=1,IF(COUNTIFS(C$2:C8401,C8401,M$2:M8401,1)=1,1,0),"")</f>
        <v/>
      </c>
      <c r="S8401" s="0" t="str">
        <f aca="false">IF(L8401=1,IF(COUNTIFS(C$2:C8401,C8401,L$2:L8401,1)=1,1,0),"")</f>
        <v/>
      </c>
      <c r="T8401" s="38" t="str">
        <f aca="false">IF(N8401="","",N8401+ROW()/10000000)</f>
        <v/>
      </c>
      <c r="U8401" s="0" t="str">
        <f aca="false">IF(G8401=1,IF(B8401="",1,0),"")</f>
        <v/>
      </c>
    </row>
    <row r="8402" customFormat="false" ht="15" hidden="false" customHeight="false" outlineLevel="0" collapsed="false">
      <c r="A8402" s="35"/>
      <c r="B8402" s="35"/>
      <c r="G8402" s="0" t="str">
        <f aca="false">IF(A8402="","",IF(AND(A8402&gt;=Debut,A8402&lt;Fin),1,0))</f>
        <v/>
      </c>
      <c r="H8402" s="0" t="str">
        <f aca="false">IF(G8402=1,INT(ROUND((A8402-Debut)*86400,0)/600),"")</f>
        <v/>
      </c>
      <c r="I8402" s="0" t="str">
        <f aca="false">IF(G8402=1,INT(ROUND((A8402-Debut)*86400,0)/3600),"")</f>
        <v/>
      </c>
      <c r="J8402" s="0" t="str">
        <f aca="false">IF(OR(A8402="",B8402=""),"",ROUND((B8402-A8402)*86400,0))</f>
        <v/>
      </c>
      <c r="K8402" s="37" t="str">
        <f aca="false">IF(G8402=1,IF(COUNTIFS($C:$C,C8402,$G:$G,1,$A:$A,"&gt;="&amp;(A8402-FenetreInterm/86400),$A:$A,"&lt;="&amp;A8402)&gt;=NbInterm,1,0),"")</f>
        <v/>
      </c>
      <c r="L8402" s="37" t="str">
        <f aca="false">IF(G8402=1,IF(B8402="",0,IF(J8402&lt;SeuilFugitive,1,0)),"")</f>
        <v/>
      </c>
      <c r="M8402" s="37" t="str">
        <f aca="false">IF(G8402=1,IF(B8402="",IF((Fin-A8402)*24&gt;SeuilFigee,1,0),IF(J8402&gt;SeuilFigee*3600,1,0)),"")</f>
        <v/>
      </c>
      <c r="N8402" s="0" t="str">
        <f aca="false">IF(G8402=1,IF(COUNTIF(H$2:H8402,H8402)=1,COUNTIF($H:$H,H8402),""),"")</f>
        <v/>
      </c>
      <c r="O8402" s="0" t="str">
        <f aca="false">IF(G8402=1,IF(COUNTIF(I$2:I8402,I8402)=1,COUNTIF($I:$I,I8402),""),"")</f>
        <v/>
      </c>
      <c r="P8402" s="38" t="str">
        <f aca="false">IF(G8402=1,IF(COUNTIFS(C$2:C8402,C8402,G$2:G8402,1)=1,COUNTIFS($C:$C,C8402,$G:$G,1)+ROW()/10000000,""),"")</f>
        <v/>
      </c>
      <c r="Q8402" s="0" t="str">
        <f aca="false">IF(K8402=1,IF(COUNTIFS(C$2:C8402,C8402,K$2:K8402,1)=1,1,0),"")</f>
        <v/>
      </c>
      <c r="R8402" s="0" t="str">
        <f aca="false">IF(M8402=1,IF(COUNTIFS(C$2:C8402,C8402,M$2:M8402,1)=1,1,0),"")</f>
        <v/>
      </c>
      <c r="S8402" s="0" t="str">
        <f aca="false">IF(L8402=1,IF(COUNTIFS(C$2:C8402,C8402,L$2:L8402,1)=1,1,0),"")</f>
        <v/>
      </c>
      <c r="T8402" s="38" t="str">
        <f aca="false">IF(N8402="","",N8402+ROW()/10000000)</f>
        <v/>
      </c>
      <c r="U8402" s="0" t="str">
        <f aca="false">IF(G8402=1,IF(B8402="",1,0),"")</f>
        <v/>
      </c>
    </row>
    <row r="8403" customFormat="false" ht="15" hidden="false" customHeight="false" outlineLevel="0" collapsed="false">
      <c r="A8403" s="35"/>
      <c r="B8403" s="35"/>
      <c r="G8403" s="0" t="str">
        <f aca="false">IF(A8403="","",IF(AND(A8403&gt;=Debut,A8403&lt;Fin),1,0))</f>
        <v/>
      </c>
      <c r="H8403" s="0" t="str">
        <f aca="false">IF(G8403=1,INT(ROUND((A8403-Debut)*86400,0)/600),"")</f>
        <v/>
      </c>
      <c r="I8403" s="0" t="str">
        <f aca="false">IF(G8403=1,INT(ROUND((A8403-Debut)*86400,0)/3600),"")</f>
        <v/>
      </c>
      <c r="J8403" s="0" t="str">
        <f aca="false">IF(OR(A8403="",B8403=""),"",ROUND((B8403-A8403)*86400,0))</f>
        <v/>
      </c>
      <c r="K8403" s="37" t="str">
        <f aca="false">IF(G8403=1,IF(COUNTIFS($C:$C,C8403,$G:$G,1,$A:$A,"&gt;="&amp;(A8403-FenetreInterm/86400),$A:$A,"&lt;="&amp;A8403)&gt;=NbInterm,1,0),"")</f>
        <v/>
      </c>
      <c r="L8403" s="37" t="str">
        <f aca="false">IF(G8403=1,IF(B8403="",0,IF(J8403&lt;SeuilFugitive,1,0)),"")</f>
        <v/>
      </c>
      <c r="M8403" s="37" t="str">
        <f aca="false">IF(G8403=1,IF(B8403="",IF((Fin-A8403)*24&gt;SeuilFigee,1,0),IF(J8403&gt;SeuilFigee*3600,1,0)),"")</f>
        <v/>
      </c>
      <c r="N8403" s="0" t="str">
        <f aca="false">IF(G8403=1,IF(COUNTIF(H$2:H8403,H8403)=1,COUNTIF($H:$H,H8403),""),"")</f>
        <v/>
      </c>
      <c r="O8403" s="0" t="str">
        <f aca="false">IF(G8403=1,IF(COUNTIF(I$2:I8403,I8403)=1,COUNTIF($I:$I,I8403),""),"")</f>
        <v/>
      </c>
      <c r="P8403" s="38" t="str">
        <f aca="false">IF(G8403=1,IF(COUNTIFS(C$2:C8403,C8403,G$2:G8403,1)=1,COUNTIFS($C:$C,C8403,$G:$G,1)+ROW()/10000000,""),"")</f>
        <v/>
      </c>
      <c r="Q8403" s="0" t="str">
        <f aca="false">IF(K8403=1,IF(COUNTIFS(C$2:C8403,C8403,K$2:K8403,1)=1,1,0),"")</f>
        <v/>
      </c>
      <c r="R8403" s="0" t="str">
        <f aca="false">IF(M8403=1,IF(COUNTIFS(C$2:C8403,C8403,M$2:M8403,1)=1,1,0),"")</f>
        <v/>
      </c>
      <c r="S8403" s="0" t="str">
        <f aca="false">IF(L8403=1,IF(COUNTIFS(C$2:C8403,C8403,L$2:L8403,1)=1,1,0),"")</f>
        <v/>
      </c>
      <c r="T8403" s="38" t="str">
        <f aca="false">IF(N8403="","",N8403+ROW()/10000000)</f>
        <v/>
      </c>
      <c r="U8403" s="0" t="str">
        <f aca="false">IF(G8403=1,IF(B8403="",1,0),"")</f>
        <v/>
      </c>
    </row>
    <row r="8404" customFormat="false" ht="15" hidden="false" customHeight="false" outlineLevel="0" collapsed="false">
      <c r="A8404" s="35"/>
      <c r="B8404" s="35"/>
      <c r="G8404" s="0" t="str">
        <f aca="false">IF(A8404="","",IF(AND(A8404&gt;=Debut,A8404&lt;Fin),1,0))</f>
        <v/>
      </c>
      <c r="H8404" s="0" t="str">
        <f aca="false">IF(G8404=1,INT(ROUND((A8404-Debut)*86400,0)/600),"")</f>
        <v/>
      </c>
      <c r="I8404" s="0" t="str">
        <f aca="false">IF(G8404=1,INT(ROUND((A8404-Debut)*86400,0)/3600),"")</f>
        <v/>
      </c>
      <c r="J8404" s="0" t="str">
        <f aca="false">IF(OR(A8404="",B8404=""),"",ROUND((B8404-A8404)*86400,0))</f>
        <v/>
      </c>
      <c r="K8404" s="37" t="str">
        <f aca="false">IF(G8404=1,IF(COUNTIFS($C:$C,C8404,$G:$G,1,$A:$A,"&gt;="&amp;(A8404-FenetreInterm/86400),$A:$A,"&lt;="&amp;A8404)&gt;=NbInterm,1,0),"")</f>
        <v/>
      </c>
      <c r="L8404" s="37" t="str">
        <f aca="false">IF(G8404=1,IF(B8404="",0,IF(J8404&lt;SeuilFugitive,1,0)),"")</f>
        <v/>
      </c>
      <c r="M8404" s="37" t="str">
        <f aca="false">IF(G8404=1,IF(B8404="",IF((Fin-A8404)*24&gt;SeuilFigee,1,0),IF(J8404&gt;SeuilFigee*3600,1,0)),"")</f>
        <v/>
      </c>
      <c r="N8404" s="0" t="str">
        <f aca="false">IF(G8404=1,IF(COUNTIF(H$2:H8404,H8404)=1,COUNTIF($H:$H,H8404),""),"")</f>
        <v/>
      </c>
      <c r="O8404" s="0" t="str">
        <f aca="false">IF(G8404=1,IF(COUNTIF(I$2:I8404,I8404)=1,COUNTIF($I:$I,I8404),""),"")</f>
        <v/>
      </c>
      <c r="P8404" s="38" t="str">
        <f aca="false">IF(G8404=1,IF(COUNTIFS(C$2:C8404,C8404,G$2:G8404,1)=1,COUNTIFS($C:$C,C8404,$G:$G,1)+ROW()/10000000,""),"")</f>
        <v/>
      </c>
      <c r="Q8404" s="0" t="str">
        <f aca="false">IF(K8404=1,IF(COUNTIFS(C$2:C8404,C8404,K$2:K8404,1)=1,1,0),"")</f>
        <v/>
      </c>
      <c r="R8404" s="0" t="str">
        <f aca="false">IF(M8404=1,IF(COUNTIFS(C$2:C8404,C8404,M$2:M8404,1)=1,1,0),"")</f>
        <v/>
      </c>
      <c r="S8404" s="0" t="str">
        <f aca="false">IF(L8404=1,IF(COUNTIFS(C$2:C8404,C8404,L$2:L8404,1)=1,1,0),"")</f>
        <v/>
      </c>
      <c r="T8404" s="38" t="str">
        <f aca="false">IF(N8404="","",N8404+ROW()/10000000)</f>
        <v/>
      </c>
      <c r="U8404" s="0" t="str">
        <f aca="false">IF(G8404=1,IF(B8404="",1,0),"")</f>
        <v/>
      </c>
    </row>
    <row r="8405" customFormat="false" ht="15" hidden="false" customHeight="false" outlineLevel="0" collapsed="false">
      <c r="A8405" s="35"/>
      <c r="B8405" s="35"/>
      <c r="G8405" s="0" t="str">
        <f aca="false">IF(A8405="","",IF(AND(A8405&gt;=Debut,A8405&lt;Fin),1,0))</f>
        <v/>
      </c>
      <c r="H8405" s="0" t="str">
        <f aca="false">IF(G8405=1,INT(ROUND((A8405-Debut)*86400,0)/600),"")</f>
        <v/>
      </c>
      <c r="I8405" s="0" t="str">
        <f aca="false">IF(G8405=1,INT(ROUND((A8405-Debut)*86400,0)/3600),"")</f>
        <v/>
      </c>
      <c r="J8405" s="0" t="str">
        <f aca="false">IF(OR(A8405="",B8405=""),"",ROUND((B8405-A8405)*86400,0))</f>
        <v/>
      </c>
      <c r="K8405" s="37" t="str">
        <f aca="false">IF(G8405=1,IF(COUNTIFS($C:$C,C8405,$G:$G,1,$A:$A,"&gt;="&amp;(A8405-FenetreInterm/86400),$A:$A,"&lt;="&amp;A8405)&gt;=NbInterm,1,0),"")</f>
        <v/>
      </c>
      <c r="L8405" s="37" t="str">
        <f aca="false">IF(G8405=1,IF(B8405="",0,IF(J8405&lt;SeuilFugitive,1,0)),"")</f>
        <v/>
      </c>
      <c r="M8405" s="37" t="str">
        <f aca="false">IF(G8405=1,IF(B8405="",IF((Fin-A8405)*24&gt;SeuilFigee,1,0),IF(J8405&gt;SeuilFigee*3600,1,0)),"")</f>
        <v/>
      </c>
      <c r="N8405" s="0" t="str">
        <f aca="false">IF(G8405=1,IF(COUNTIF(H$2:H8405,H8405)=1,COUNTIF($H:$H,H8405),""),"")</f>
        <v/>
      </c>
      <c r="O8405" s="0" t="str">
        <f aca="false">IF(G8405=1,IF(COUNTIF(I$2:I8405,I8405)=1,COUNTIF($I:$I,I8405),""),"")</f>
        <v/>
      </c>
      <c r="P8405" s="38" t="str">
        <f aca="false">IF(G8405=1,IF(COUNTIFS(C$2:C8405,C8405,G$2:G8405,1)=1,COUNTIFS($C:$C,C8405,$G:$G,1)+ROW()/10000000,""),"")</f>
        <v/>
      </c>
      <c r="Q8405" s="0" t="str">
        <f aca="false">IF(K8405=1,IF(COUNTIFS(C$2:C8405,C8405,K$2:K8405,1)=1,1,0),"")</f>
        <v/>
      </c>
      <c r="R8405" s="0" t="str">
        <f aca="false">IF(M8405=1,IF(COUNTIFS(C$2:C8405,C8405,M$2:M8405,1)=1,1,0),"")</f>
        <v/>
      </c>
      <c r="S8405" s="0" t="str">
        <f aca="false">IF(L8405=1,IF(COUNTIFS(C$2:C8405,C8405,L$2:L8405,1)=1,1,0),"")</f>
        <v/>
      </c>
      <c r="T8405" s="38" t="str">
        <f aca="false">IF(N8405="","",N8405+ROW()/10000000)</f>
        <v/>
      </c>
      <c r="U8405" s="0" t="str">
        <f aca="false">IF(G8405=1,IF(B8405="",1,0),"")</f>
        <v/>
      </c>
    </row>
    <row r="8406" customFormat="false" ht="15" hidden="false" customHeight="false" outlineLevel="0" collapsed="false">
      <c r="A8406" s="35"/>
      <c r="B8406" s="35"/>
      <c r="G8406" s="0" t="str">
        <f aca="false">IF(A8406="","",IF(AND(A8406&gt;=Debut,A8406&lt;Fin),1,0))</f>
        <v/>
      </c>
      <c r="H8406" s="0" t="str">
        <f aca="false">IF(G8406=1,INT(ROUND((A8406-Debut)*86400,0)/600),"")</f>
        <v/>
      </c>
      <c r="I8406" s="0" t="str">
        <f aca="false">IF(G8406=1,INT(ROUND((A8406-Debut)*86400,0)/3600),"")</f>
        <v/>
      </c>
      <c r="J8406" s="0" t="str">
        <f aca="false">IF(OR(A8406="",B8406=""),"",ROUND((B8406-A8406)*86400,0))</f>
        <v/>
      </c>
      <c r="K8406" s="37" t="str">
        <f aca="false">IF(G8406=1,IF(COUNTIFS($C:$C,C8406,$G:$G,1,$A:$A,"&gt;="&amp;(A8406-FenetreInterm/86400),$A:$A,"&lt;="&amp;A8406)&gt;=NbInterm,1,0),"")</f>
        <v/>
      </c>
      <c r="L8406" s="37" t="str">
        <f aca="false">IF(G8406=1,IF(B8406="",0,IF(J8406&lt;SeuilFugitive,1,0)),"")</f>
        <v/>
      </c>
      <c r="M8406" s="37" t="str">
        <f aca="false">IF(G8406=1,IF(B8406="",IF((Fin-A8406)*24&gt;SeuilFigee,1,0),IF(J8406&gt;SeuilFigee*3600,1,0)),"")</f>
        <v/>
      </c>
      <c r="N8406" s="0" t="str">
        <f aca="false">IF(G8406=1,IF(COUNTIF(H$2:H8406,H8406)=1,COUNTIF($H:$H,H8406),""),"")</f>
        <v/>
      </c>
      <c r="O8406" s="0" t="str">
        <f aca="false">IF(G8406=1,IF(COUNTIF(I$2:I8406,I8406)=1,COUNTIF($I:$I,I8406),""),"")</f>
        <v/>
      </c>
      <c r="P8406" s="38" t="str">
        <f aca="false">IF(G8406=1,IF(COUNTIFS(C$2:C8406,C8406,G$2:G8406,1)=1,COUNTIFS($C:$C,C8406,$G:$G,1)+ROW()/10000000,""),"")</f>
        <v/>
      </c>
      <c r="Q8406" s="0" t="str">
        <f aca="false">IF(K8406=1,IF(COUNTIFS(C$2:C8406,C8406,K$2:K8406,1)=1,1,0),"")</f>
        <v/>
      </c>
      <c r="R8406" s="0" t="str">
        <f aca="false">IF(M8406=1,IF(COUNTIFS(C$2:C8406,C8406,M$2:M8406,1)=1,1,0),"")</f>
        <v/>
      </c>
      <c r="S8406" s="0" t="str">
        <f aca="false">IF(L8406=1,IF(COUNTIFS(C$2:C8406,C8406,L$2:L8406,1)=1,1,0),"")</f>
        <v/>
      </c>
      <c r="T8406" s="38" t="str">
        <f aca="false">IF(N8406="","",N8406+ROW()/10000000)</f>
        <v/>
      </c>
      <c r="U8406" s="0" t="str">
        <f aca="false">IF(G8406=1,IF(B8406="",1,0),"")</f>
        <v/>
      </c>
    </row>
    <row r="8407" customFormat="false" ht="15" hidden="false" customHeight="false" outlineLevel="0" collapsed="false">
      <c r="A8407" s="35"/>
      <c r="B8407" s="35"/>
      <c r="G8407" s="0" t="str">
        <f aca="false">IF(A8407="","",IF(AND(A8407&gt;=Debut,A8407&lt;Fin),1,0))</f>
        <v/>
      </c>
      <c r="H8407" s="0" t="str">
        <f aca="false">IF(G8407=1,INT(ROUND((A8407-Debut)*86400,0)/600),"")</f>
        <v/>
      </c>
      <c r="I8407" s="0" t="str">
        <f aca="false">IF(G8407=1,INT(ROUND((A8407-Debut)*86400,0)/3600),"")</f>
        <v/>
      </c>
      <c r="J8407" s="0" t="str">
        <f aca="false">IF(OR(A8407="",B8407=""),"",ROUND((B8407-A8407)*86400,0))</f>
        <v/>
      </c>
      <c r="K8407" s="37" t="str">
        <f aca="false">IF(G8407=1,IF(COUNTIFS($C:$C,C8407,$G:$G,1,$A:$A,"&gt;="&amp;(A8407-FenetreInterm/86400),$A:$A,"&lt;="&amp;A8407)&gt;=NbInterm,1,0),"")</f>
        <v/>
      </c>
      <c r="L8407" s="37" t="str">
        <f aca="false">IF(G8407=1,IF(B8407="",0,IF(J8407&lt;SeuilFugitive,1,0)),"")</f>
        <v/>
      </c>
      <c r="M8407" s="37" t="str">
        <f aca="false">IF(G8407=1,IF(B8407="",IF((Fin-A8407)*24&gt;SeuilFigee,1,0),IF(J8407&gt;SeuilFigee*3600,1,0)),"")</f>
        <v/>
      </c>
      <c r="N8407" s="0" t="str">
        <f aca="false">IF(G8407=1,IF(COUNTIF(H$2:H8407,H8407)=1,COUNTIF($H:$H,H8407),""),"")</f>
        <v/>
      </c>
      <c r="O8407" s="0" t="str">
        <f aca="false">IF(G8407=1,IF(COUNTIF(I$2:I8407,I8407)=1,COUNTIF($I:$I,I8407),""),"")</f>
        <v/>
      </c>
      <c r="P8407" s="38" t="str">
        <f aca="false">IF(G8407=1,IF(COUNTIFS(C$2:C8407,C8407,G$2:G8407,1)=1,COUNTIFS($C:$C,C8407,$G:$G,1)+ROW()/10000000,""),"")</f>
        <v/>
      </c>
      <c r="Q8407" s="0" t="str">
        <f aca="false">IF(K8407=1,IF(COUNTIFS(C$2:C8407,C8407,K$2:K8407,1)=1,1,0),"")</f>
        <v/>
      </c>
      <c r="R8407" s="0" t="str">
        <f aca="false">IF(M8407=1,IF(COUNTIFS(C$2:C8407,C8407,M$2:M8407,1)=1,1,0),"")</f>
        <v/>
      </c>
      <c r="S8407" s="0" t="str">
        <f aca="false">IF(L8407=1,IF(COUNTIFS(C$2:C8407,C8407,L$2:L8407,1)=1,1,0),"")</f>
        <v/>
      </c>
      <c r="T8407" s="38" t="str">
        <f aca="false">IF(N8407="","",N8407+ROW()/10000000)</f>
        <v/>
      </c>
      <c r="U8407" s="0" t="str">
        <f aca="false">IF(G8407=1,IF(B8407="",1,0),"")</f>
        <v/>
      </c>
    </row>
    <row r="8408" customFormat="false" ht="15" hidden="false" customHeight="false" outlineLevel="0" collapsed="false">
      <c r="A8408" s="35"/>
      <c r="B8408" s="35"/>
      <c r="G8408" s="0" t="str">
        <f aca="false">IF(A8408="","",IF(AND(A8408&gt;=Debut,A8408&lt;Fin),1,0))</f>
        <v/>
      </c>
      <c r="H8408" s="0" t="str">
        <f aca="false">IF(G8408=1,INT(ROUND((A8408-Debut)*86400,0)/600),"")</f>
        <v/>
      </c>
      <c r="I8408" s="0" t="str">
        <f aca="false">IF(G8408=1,INT(ROUND((A8408-Debut)*86400,0)/3600),"")</f>
        <v/>
      </c>
      <c r="J8408" s="0" t="str">
        <f aca="false">IF(OR(A8408="",B8408=""),"",ROUND((B8408-A8408)*86400,0))</f>
        <v/>
      </c>
      <c r="K8408" s="37" t="str">
        <f aca="false">IF(G8408=1,IF(COUNTIFS($C:$C,C8408,$G:$G,1,$A:$A,"&gt;="&amp;(A8408-FenetreInterm/86400),$A:$A,"&lt;="&amp;A8408)&gt;=NbInterm,1,0),"")</f>
        <v/>
      </c>
      <c r="L8408" s="37" t="str">
        <f aca="false">IF(G8408=1,IF(B8408="",0,IF(J8408&lt;SeuilFugitive,1,0)),"")</f>
        <v/>
      </c>
      <c r="M8408" s="37" t="str">
        <f aca="false">IF(G8408=1,IF(B8408="",IF((Fin-A8408)*24&gt;SeuilFigee,1,0),IF(J8408&gt;SeuilFigee*3600,1,0)),"")</f>
        <v/>
      </c>
      <c r="N8408" s="0" t="str">
        <f aca="false">IF(G8408=1,IF(COUNTIF(H$2:H8408,H8408)=1,COUNTIF($H:$H,H8408),""),"")</f>
        <v/>
      </c>
      <c r="O8408" s="0" t="str">
        <f aca="false">IF(G8408=1,IF(COUNTIF(I$2:I8408,I8408)=1,COUNTIF($I:$I,I8408),""),"")</f>
        <v/>
      </c>
      <c r="P8408" s="38" t="str">
        <f aca="false">IF(G8408=1,IF(COUNTIFS(C$2:C8408,C8408,G$2:G8408,1)=1,COUNTIFS($C:$C,C8408,$G:$G,1)+ROW()/10000000,""),"")</f>
        <v/>
      </c>
      <c r="Q8408" s="0" t="str">
        <f aca="false">IF(K8408=1,IF(COUNTIFS(C$2:C8408,C8408,K$2:K8408,1)=1,1,0),"")</f>
        <v/>
      </c>
      <c r="R8408" s="0" t="str">
        <f aca="false">IF(M8408=1,IF(COUNTIFS(C$2:C8408,C8408,M$2:M8408,1)=1,1,0),"")</f>
        <v/>
      </c>
      <c r="S8408" s="0" t="str">
        <f aca="false">IF(L8408=1,IF(COUNTIFS(C$2:C8408,C8408,L$2:L8408,1)=1,1,0),"")</f>
        <v/>
      </c>
      <c r="T8408" s="38" t="str">
        <f aca="false">IF(N8408="","",N8408+ROW()/10000000)</f>
        <v/>
      </c>
      <c r="U8408" s="0" t="str">
        <f aca="false">IF(G8408=1,IF(B8408="",1,0),"")</f>
        <v/>
      </c>
    </row>
    <row r="8409" customFormat="false" ht="15" hidden="false" customHeight="false" outlineLevel="0" collapsed="false">
      <c r="A8409" s="35"/>
      <c r="B8409" s="35"/>
      <c r="G8409" s="0" t="str">
        <f aca="false">IF(A8409="","",IF(AND(A8409&gt;=Debut,A8409&lt;Fin),1,0))</f>
        <v/>
      </c>
      <c r="H8409" s="0" t="str">
        <f aca="false">IF(G8409=1,INT(ROUND((A8409-Debut)*86400,0)/600),"")</f>
        <v/>
      </c>
      <c r="I8409" s="0" t="str">
        <f aca="false">IF(G8409=1,INT(ROUND((A8409-Debut)*86400,0)/3600),"")</f>
        <v/>
      </c>
      <c r="J8409" s="0" t="str">
        <f aca="false">IF(OR(A8409="",B8409=""),"",ROUND((B8409-A8409)*86400,0))</f>
        <v/>
      </c>
      <c r="K8409" s="37" t="str">
        <f aca="false">IF(G8409=1,IF(COUNTIFS($C:$C,C8409,$G:$G,1,$A:$A,"&gt;="&amp;(A8409-FenetreInterm/86400),$A:$A,"&lt;="&amp;A8409)&gt;=NbInterm,1,0),"")</f>
        <v/>
      </c>
      <c r="L8409" s="37" t="str">
        <f aca="false">IF(G8409=1,IF(B8409="",0,IF(J8409&lt;SeuilFugitive,1,0)),"")</f>
        <v/>
      </c>
      <c r="M8409" s="37" t="str">
        <f aca="false">IF(G8409=1,IF(B8409="",IF((Fin-A8409)*24&gt;SeuilFigee,1,0),IF(J8409&gt;SeuilFigee*3600,1,0)),"")</f>
        <v/>
      </c>
      <c r="N8409" s="0" t="str">
        <f aca="false">IF(G8409=1,IF(COUNTIF(H$2:H8409,H8409)=1,COUNTIF($H:$H,H8409),""),"")</f>
        <v/>
      </c>
      <c r="O8409" s="0" t="str">
        <f aca="false">IF(G8409=1,IF(COUNTIF(I$2:I8409,I8409)=1,COUNTIF($I:$I,I8409),""),"")</f>
        <v/>
      </c>
      <c r="P8409" s="38" t="str">
        <f aca="false">IF(G8409=1,IF(COUNTIFS(C$2:C8409,C8409,G$2:G8409,1)=1,COUNTIFS($C:$C,C8409,$G:$G,1)+ROW()/10000000,""),"")</f>
        <v/>
      </c>
      <c r="Q8409" s="0" t="str">
        <f aca="false">IF(K8409=1,IF(COUNTIFS(C$2:C8409,C8409,K$2:K8409,1)=1,1,0),"")</f>
        <v/>
      </c>
      <c r="R8409" s="0" t="str">
        <f aca="false">IF(M8409=1,IF(COUNTIFS(C$2:C8409,C8409,M$2:M8409,1)=1,1,0),"")</f>
        <v/>
      </c>
      <c r="S8409" s="0" t="str">
        <f aca="false">IF(L8409=1,IF(COUNTIFS(C$2:C8409,C8409,L$2:L8409,1)=1,1,0),"")</f>
        <v/>
      </c>
      <c r="T8409" s="38" t="str">
        <f aca="false">IF(N8409="","",N8409+ROW()/10000000)</f>
        <v/>
      </c>
      <c r="U8409" s="0" t="str">
        <f aca="false">IF(G8409=1,IF(B8409="",1,0),"")</f>
        <v/>
      </c>
    </row>
    <row r="8410" customFormat="false" ht="15" hidden="false" customHeight="false" outlineLevel="0" collapsed="false">
      <c r="A8410" s="35"/>
      <c r="B8410" s="35"/>
      <c r="G8410" s="0" t="str">
        <f aca="false">IF(A8410="","",IF(AND(A8410&gt;=Debut,A8410&lt;Fin),1,0))</f>
        <v/>
      </c>
      <c r="H8410" s="0" t="str">
        <f aca="false">IF(G8410=1,INT(ROUND((A8410-Debut)*86400,0)/600),"")</f>
        <v/>
      </c>
      <c r="I8410" s="0" t="str">
        <f aca="false">IF(G8410=1,INT(ROUND((A8410-Debut)*86400,0)/3600),"")</f>
        <v/>
      </c>
      <c r="J8410" s="0" t="str">
        <f aca="false">IF(OR(A8410="",B8410=""),"",ROUND((B8410-A8410)*86400,0))</f>
        <v/>
      </c>
      <c r="K8410" s="37" t="str">
        <f aca="false">IF(G8410=1,IF(COUNTIFS($C:$C,C8410,$G:$G,1,$A:$A,"&gt;="&amp;(A8410-FenetreInterm/86400),$A:$A,"&lt;="&amp;A8410)&gt;=NbInterm,1,0),"")</f>
        <v/>
      </c>
      <c r="L8410" s="37" t="str">
        <f aca="false">IF(G8410=1,IF(B8410="",0,IF(J8410&lt;SeuilFugitive,1,0)),"")</f>
        <v/>
      </c>
      <c r="M8410" s="37" t="str">
        <f aca="false">IF(G8410=1,IF(B8410="",IF((Fin-A8410)*24&gt;SeuilFigee,1,0),IF(J8410&gt;SeuilFigee*3600,1,0)),"")</f>
        <v/>
      </c>
      <c r="N8410" s="0" t="str">
        <f aca="false">IF(G8410=1,IF(COUNTIF(H$2:H8410,H8410)=1,COUNTIF($H:$H,H8410),""),"")</f>
        <v/>
      </c>
      <c r="O8410" s="0" t="str">
        <f aca="false">IF(G8410=1,IF(COUNTIF(I$2:I8410,I8410)=1,COUNTIF($I:$I,I8410),""),"")</f>
        <v/>
      </c>
      <c r="P8410" s="38" t="str">
        <f aca="false">IF(G8410=1,IF(COUNTIFS(C$2:C8410,C8410,G$2:G8410,1)=1,COUNTIFS($C:$C,C8410,$G:$G,1)+ROW()/10000000,""),"")</f>
        <v/>
      </c>
      <c r="Q8410" s="0" t="str">
        <f aca="false">IF(K8410=1,IF(COUNTIFS(C$2:C8410,C8410,K$2:K8410,1)=1,1,0),"")</f>
        <v/>
      </c>
      <c r="R8410" s="0" t="str">
        <f aca="false">IF(M8410=1,IF(COUNTIFS(C$2:C8410,C8410,M$2:M8410,1)=1,1,0),"")</f>
        <v/>
      </c>
      <c r="S8410" s="0" t="str">
        <f aca="false">IF(L8410=1,IF(COUNTIFS(C$2:C8410,C8410,L$2:L8410,1)=1,1,0),"")</f>
        <v/>
      </c>
      <c r="T8410" s="38" t="str">
        <f aca="false">IF(N8410="","",N8410+ROW()/10000000)</f>
        <v/>
      </c>
      <c r="U8410" s="0" t="str">
        <f aca="false">IF(G8410=1,IF(B8410="",1,0),"")</f>
        <v/>
      </c>
    </row>
    <row r="8411" customFormat="false" ht="15" hidden="false" customHeight="false" outlineLevel="0" collapsed="false">
      <c r="A8411" s="35"/>
      <c r="B8411" s="35"/>
      <c r="G8411" s="0" t="str">
        <f aca="false">IF(A8411="","",IF(AND(A8411&gt;=Debut,A8411&lt;Fin),1,0))</f>
        <v/>
      </c>
      <c r="H8411" s="0" t="str">
        <f aca="false">IF(G8411=1,INT(ROUND((A8411-Debut)*86400,0)/600),"")</f>
        <v/>
      </c>
      <c r="I8411" s="0" t="str">
        <f aca="false">IF(G8411=1,INT(ROUND((A8411-Debut)*86400,0)/3600),"")</f>
        <v/>
      </c>
      <c r="J8411" s="0" t="str">
        <f aca="false">IF(OR(A8411="",B8411=""),"",ROUND((B8411-A8411)*86400,0))</f>
        <v/>
      </c>
      <c r="K8411" s="37" t="str">
        <f aca="false">IF(G8411=1,IF(COUNTIFS($C:$C,C8411,$G:$G,1,$A:$A,"&gt;="&amp;(A8411-FenetreInterm/86400),$A:$A,"&lt;="&amp;A8411)&gt;=NbInterm,1,0),"")</f>
        <v/>
      </c>
      <c r="L8411" s="37" t="str">
        <f aca="false">IF(G8411=1,IF(B8411="",0,IF(J8411&lt;SeuilFugitive,1,0)),"")</f>
        <v/>
      </c>
      <c r="M8411" s="37" t="str">
        <f aca="false">IF(G8411=1,IF(B8411="",IF((Fin-A8411)*24&gt;SeuilFigee,1,0),IF(J8411&gt;SeuilFigee*3600,1,0)),"")</f>
        <v/>
      </c>
      <c r="N8411" s="0" t="str">
        <f aca="false">IF(G8411=1,IF(COUNTIF(H$2:H8411,H8411)=1,COUNTIF($H:$H,H8411),""),"")</f>
        <v/>
      </c>
      <c r="O8411" s="0" t="str">
        <f aca="false">IF(G8411=1,IF(COUNTIF(I$2:I8411,I8411)=1,COUNTIF($I:$I,I8411),""),"")</f>
        <v/>
      </c>
      <c r="P8411" s="38" t="str">
        <f aca="false">IF(G8411=1,IF(COUNTIFS(C$2:C8411,C8411,G$2:G8411,1)=1,COUNTIFS($C:$C,C8411,$G:$G,1)+ROW()/10000000,""),"")</f>
        <v/>
      </c>
      <c r="Q8411" s="0" t="str">
        <f aca="false">IF(K8411=1,IF(COUNTIFS(C$2:C8411,C8411,K$2:K8411,1)=1,1,0),"")</f>
        <v/>
      </c>
      <c r="R8411" s="0" t="str">
        <f aca="false">IF(M8411=1,IF(COUNTIFS(C$2:C8411,C8411,M$2:M8411,1)=1,1,0),"")</f>
        <v/>
      </c>
      <c r="S8411" s="0" t="str">
        <f aca="false">IF(L8411=1,IF(COUNTIFS(C$2:C8411,C8411,L$2:L8411,1)=1,1,0),"")</f>
        <v/>
      </c>
      <c r="T8411" s="38" t="str">
        <f aca="false">IF(N8411="","",N8411+ROW()/10000000)</f>
        <v/>
      </c>
      <c r="U8411" s="0" t="str">
        <f aca="false">IF(G8411=1,IF(B8411="",1,0),"")</f>
        <v/>
      </c>
    </row>
    <row r="8412" customFormat="false" ht="15" hidden="false" customHeight="false" outlineLevel="0" collapsed="false">
      <c r="A8412" s="35"/>
      <c r="B8412" s="35"/>
      <c r="G8412" s="0" t="str">
        <f aca="false">IF(A8412="","",IF(AND(A8412&gt;=Debut,A8412&lt;Fin),1,0))</f>
        <v/>
      </c>
      <c r="H8412" s="0" t="str">
        <f aca="false">IF(G8412=1,INT(ROUND((A8412-Debut)*86400,0)/600),"")</f>
        <v/>
      </c>
      <c r="I8412" s="0" t="str">
        <f aca="false">IF(G8412=1,INT(ROUND((A8412-Debut)*86400,0)/3600),"")</f>
        <v/>
      </c>
      <c r="J8412" s="0" t="str">
        <f aca="false">IF(OR(A8412="",B8412=""),"",ROUND((B8412-A8412)*86400,0))</f>
        <v/>
      </c>
      <c r="K8412" s="37" t="str">
        <f aca="false">IF(G8412=1,IF(COUNTIFS($C:$C,C8412,$G:$G,1,$A:$A,"&gt;="&amp;(A8412-FenetreInterm/86400),$A:$A,"&lt;="&amp;A8412)&gt;=NbInterm,1,0),"")</f>
        <v/>
      </c>
      <c r="L8412" s="37" t="str">
        <f aca="false">IF(G8412=1,IF(B8412="",0,IF(J8412&lt;SeuilFugitive,1,0)),"")</f>
        <v/>
      </c>
      <c r="M8412" s="37" t="str">
        <f aca="false">IF(G8412=1,IF(B8412="",IF((Fin-A8412)*24&gt;SeuilFigee,1,0),IF(J8412&gt;SeuilFigee*3600,1,0)),"")</f>
        <v/>
      </c>
      <c r="N8412" s="0" t="str">
        <f aca="false">IF(G8412=1,IF(COUNTIF(H$2:H8412,H8412)=1,COUNTIF($H:$H,H8412),""),"")</f>
        <v/>
      </c>
      <c r="O8412" s="0" t="str">
        <f aca="false">IF(G8412=1,IF(COUNTIF(I$2:I8412,I8412)=1,COUNTIF($I:$I,I8412),""),"")</f>
        <v/>
      </c>
      <c r="P8412" s="38" t="str">
        <f aca="false">IF(G8412=1,IF(COUNTIFS(C$2:C8412,C8412,G$2:G8412,1)=1,COUNTIFS($C:$C,C8412,$G:$G,1)+ROW()/10000000,""),"")</f>
        <v/>
      </c>
      <c r="Q8412" s="0" t="str">
        <f aca="false">IF(K8412=1,IF(COUNTIFS(C$2:C8412,C8412,K$2:K8412,1)=1,1,0),"")</f>
        <v/>
      </c>
      <c r="R8412" s="0" t="str">
        <f aca="false">IF(M8412=1,IF(COUNTIFS(C$2:C8412,C8412,M$2:M8412,1)=1,1,0),"")</f>
        <v/>
      </c>
      <c r="S8412" s="0" t="str">
        <f aca="false">IF(L8412=1,IF(COUNTIFS(C$2:C8412,C8412,L$2:L8412,1)=1,1,0),"")</f>
        <v/>
      </c>
      <c r="T8412" s="38" t="str">
        <f aca="false">IF(N8412="","",N8412+ROW()/10000000)</f>
        <v/>
      </c>
      <c r="U8412" s="0" t="str">
        <f aca="false">IF(G8412=1,IF(B8412="",1,0),"")</f>
        <v/>
      </c>
    </row>
    <row r="8413" customFormat="false" ht="15" hidden="false" customHeight="false" outlineLevel="0" collapsed="false">
      <c r="A8413" s="35"/>
      <c r="B8413" s="35"/>
      <c r="G8413" s="0" t="str">
        <f aca="false">IF(A8413="","",IF(AND(A8413&gt;=Debut,A8413&lt;Fin),1,0))</f>
        <v/>
      </c>
      <c r="H8413" s="0" t="str">
        <f aca="false">IF(G8413=1,INT(ROUND((A8413-Debut)*86400,0)/600),"")</f>
        <v/>
      </c>
      <c r="I8413" s="0" t="str">
        <f aca="false">IF(G8413=1,INT(ROUND((A8413-Debut)*86400,0)/3600),"")</f>
        <v/>
      </c>
      <c r="J8413" s="0" t="str">
        <f aca="false">IF(OR(A8413="",B8413=""),"",ROUND((B8413-A8413)*86400,0))</f>
        <v/>
      </c>
      <c r="K8413" s="37" t="str">
        <f aca="false">IF(G8413=1,IF(COUNTIFS($C:$C,C8413,$G:$G,1,$A:$A,"&gt;="&amp;(A8413-FenetreInterm/86400),$A:$A,"&lt;="&amp;A8413)&gt;=NbInterm,1,0),"")</f>
        <v/>
      </c>
      <c r="L8413" s="37" t="str">
        <f aca="false">IF(G8413=1,IF(B8413="",0,IF(J8413&lt;SeuilFugitive,1,0)),"")</f>
        <v/>
      </c>
      <c r="M8413" s="37" t="str">
        <f aca="false">IF(G8413=1,IF(B8413="",IF((Fin-A8413)*24&gt;SeuilFigee,1,0),IF(J8413&gt;SeuilFigee*3600,1,0)),"")</f>
        <v/>
      </c>
      <c r="N8413" s="0" t="str">
        <f aca="false">IF(G8413=1,IF(COUNTIF(H$2:H8413,H8413)=1,COUNTIF($H:$H,H8413),""),"")</f>
        <v/>
      </c>
      <c r="O8413" s="0" t="str">
        <f aca="false">IF(G8413=1,IF(COUNTIF(I$2:I8413,I8413)=1,COUNTIF($I:$I,I8413),""),"")</f>
        <v/>
      </c>
      <c r="P8413" s="38" t="str">
        <f aca="false">IF(G8413=1,IF(COUNTIFS(C$2:C8413,C8413,G$2:G8413,1)=1,COUNTIFS($C:$C,C8413,$G:$G,1)+ROW()/10000000,""),"")</f>
        <v/>
      </c>
      <c r="Q8413" s="0" t="str">
        <f aca="false">IF(K8413=1,IF(COUNTIFS(C$2:C8413,C8413,K$2:K8413,1)=1,1,0),"")</f>
        <v/>
      </c>
      <c r="R8413" s="0" t="str">
        <f aca="false">IF(M8413=1,IF(COUNTIFS(C$2:C8413,C8413,M$2:M8413,1)=1,1,0),"")</f>
        <v/>
      </c>
      <c r="S8413" s="0" t="str">
        <f aca="false">IF(L8413=1,IF(COUNTIFS(C$2:C8413,C8413,L$2:L8413,1)=1,1,0),"")</f>
        <v/>
      </c>
      <c r="T8413" s="38" t="str">
        <f aca="false">IF(N8413="","",N8413+ROW()/10000000)</f>
        <v/>
      </c>
      <c r="U8413" s="0" t="str">
        <f aca="false">IF(G8413=1,IF(B8413="",1,0),"")</f>
        <v/>
      </c>
    </row>
    <row r="8414" customFormat="false" ht="15" hidden="false" customHeight="false" outlineLevel="0" collapsed="false">
      <c r="A8414" s="35"/>
      <c r="B8414" s="35"/>
      <c r="G8414" s="0" t="str">
        <f aca="false">IF(A8414="","",IF(AND(A8414&gt;=Debut,A8414&lt;Fin),1,0))</f>
        <v/>
      </c>
      <c r="H8414" s="0" t="str">
        <f aca="false">IF(G8414=1,INT(ROUND((A8414-Debut)*86400,0)/600),"")</f>
        <v/>
      </c>
      <c r="I8414" s="0" t="str">
        <f aca="false">IF(G8414=1,INT(ROUND((A8414-Debut)*86400,0)/3600),"")</f>
        <v/>
      </c>
      <c r="J8414" s="0" t="str">
        <f aca="false">IF(OR(A8414="",B8414=""),"",ROUND((B8414-A8414)*86400,0))</f>
        <v/>
      </c>
      <c r="K8414" s="37" t="str">
        <f aca="false">IF(G8414=1,IF(COUNTIFS($C:$C,C8414,$G:$G,1,$A:$A,"&gt;="&amp;(A8414-FenetreInterm/86400),$A:$A,"&lt;="&amp;A8414)&gt;=NbInterm,1,0),"")</f>
        <v/>
      </c>
      <c r="L8414" s="37" t="str">
        <f aca="false">IF(G8414=1,IF(B8414="",0,IF(J8414&lt;SeuilFugitive,1,0)),"")</f>
        <v/>
      </c>
      <c r="M8414" s="37" t="str">
        <f aca="false">IF(G8414=1,IF(B8414="",IF((Fin-A8414)*24&gt;SeuilFigee,1,0),IF(J8414&gt;SeuilFigee*3600,1,0)),"")</f>
        <v/>
      </c>
      <c r="N8414" s="0" t="str">
        <f aca="false">IF(G8414=1,IF(COUNTIF(H$2:H8414,H8414)=1,COUNTIF($H:$H,H8414),""),"")</f>
        <v/>
      </c>
      <c r="O8414" s="0" t="str">
        <f aca="false">IF(G8414=1,IF(COUNTIF(I$2:I8414,I8414)=1,COUNTIF($I:$I,I8414),""),"")</f>
        <v/>
      </c>
      <c r="P8414" s="38" t="str">
        <f aca="false">IF(G8414=1,IF(COUNTIFS(C$2:C8414,C8414,G$2:G8414,1)=1,COUNTIFS($C:$C,C8414,$G:$G,1)+ROW()/10000000,""),"")</f>
        <v/>
      </c>
      <c r="Q8414" s="0" t="str">
        <f aca="false">IF(K8414=1,IF(COUNTIFS(C$2:C8414,C8414,K$2:K8414,1)=1,1,0),"")</f>
        <v/>
      </c>
      <c r="R8414" s="0" t="str">
        <f aca="false">IF(M8414=1,IF(COUNTIFS(C$2:C8414,C8414,M$2:M8414,1)=1,1,0),"")</f>
        <v/>
      </c>
      <c r="S8414" s="0" t="str">
        <f aca="false">IF(L8414=1,IF(COUNTIFS(C$2:C8414,C8414,L$2:L8414,1)=1,1,0),"")</f>
        <v/>
      </c>
      <c r="T8414" s="38" t="str">
        <f aca="false">IF(N8414="","",N8414+ROW()/10000000)</f>
        <v/>
      </c>
      <c r="U8414" s="0" t="str">
        <f aca="false">IF(G8414=1,IF(B8414="",1,0),"")</f>
        <v/>
      </c>
    </row>
    <row r="8415" customFormat="false" ht="15" hidden="false" customHeight="false" outlineLevel="0" collapsed="false">
      <c r="A8415" s="35"/>
      <c r="B8415" s="35"/>
      <c r="G8415" s="0" t="str">
        <f aca="false">IF(A8415="","",IF(AND(A8415&gt;=Debut,A8415&lt;Fin),1,0))</f>
        <v/>
      </c>
      <c r="H8415" s="0" t="str">
        <f aca="false">IF(G8415=1,INT(ROUND((A8415-Debut)*86400,0)/600),"")</f>
        <v/>
      </c>
      <c r="I8415" s="0" t="str">
        <f aca="false">IF(G8415=1,INT(ROUND((A8415-Debut)*86400,0)/3600),"")</f>
        <v/>
      </c>
      <c r="J8415" s="0" t="str">
        <f aca="false">IF(OR(A8415="",B8415=""),"",ROUND((B8415-A8415)*86400,0))</f>
        <v/>
      </c>
      <c r="K8415" s="37" t="str">
        <f aca="false">IF(G8415=1,IF(COUNTIFS($C:$C,C8415,$G:$G,1,$A:$A,"&gt;="&amp;(A8415-FenetreInterm/86400),$A:$A,"&lt;="&amp;A8415)&gt;=NbInterm,1,0),"")</f>
        <v/>
      </c>
      <c r="L8415" s="37" t="str">
        <f aca="false">IF(G8415=1,IF(B8415="",0,IF(J8415&lt;SeuilFugitive,1,0)),"")</f>
        <v/>
      </c>
      <c r="M8415" s="37" t="str">
        <f aca="false">IF(G8415=1,IF(B8415="",IF((Fin-A8415)*24&gt;SeuilFigee,1,0),IF(J8415&gt;SeuilFigee*3600,1,0)),"")</f>
        <v/>
      </c>
      <c r="N8415" s="0" t="str">
        <f aca="false">IF(G8415=1,IF(COUNTIF(H$2:H8415,H8415)=1,COUNTIF($H:$H,H8415),""),"")</f>
        <v/>
      </c>
      <c r="O8415" s="0" t="str">
        <f aca="false">IF(G8415=1,IF(COUNTIF(I$2:I8415,I8415)=1,COUNTIF($I:$I,I8415),""),"")</f>
        <v/>
      </c>
      <c r="P8415" s="38" t="str">
        <f aca="false">IF(G8415=1,IF(COUNTIFS(C$2:C8415,C8415,G$2:G8415,1)=1,COUNTIFS($C:$C,C8415,$G:$G,1)+ROW()/10000000,""),"")</f>
        <v/>
      </c>
      <c r="Q8415" s="0" t="str">
        <f aca="false">IF(K8415=1,IF(COUNTIFS(C$2:C8415,C8415,K$2:K8415,1)=1,1,0),"")</f>
        <v/>
      </c>
      <c r="R8415" s="0" t="str">
        <f aca="false">IF(M8415=1,IF(COUNTIFS(C$2:C8415,C8415,M$2:M8415,1)=1,1,0),"")</f>
        <v/>
      </c>
      <c r="S8415" s="0" t="str">
        <f aca="false">IF(L8415=1,IF(COUNTIFS(C$2:C8415,C8415,L$2:L8415,1)=1,1,0),"")</f>
        <v/>
      </c>
      <c r="T8415" s="38" t="str">
        <f aca="false">IF(N8415="","",N8415+ROW()/10000000)</f>
        <v/>
      </c>
      <c r="U8415" s="0" t="str">
        <f aca="false">IF(G8415=1,IF(B8415="",1,0),"")</f>
        <v/>
      </c>
    </row>
    <row r="8416" customFormat="false" ht="15" hidden="false" customHeight="false" outlineLevel="0" collapsed="false">
      <c r="A8416" s="35"/>
      <c r="B8416" s="35"/>
      <c r="G8416" s="0" t="str">
        <f aca="false">IF(A8416="","",IF(AND(A8416&gt;=Debut,A8416&lt;Fin),1,0))</f>
        <v/>
      </c>
      <c r="H8416" s="0" t="str">
        <f aca="false">IF(G8416=1,INT(ROUND((A8416-Debut)*86400,0)/600),"")</f>
        <v/>
      </c>
      <c r="I8416" s="0" t="str">
        <f aca="false">IF(G8416=1,INT(ROUND((A8416-Debut)*86400,0)/3600),"")</f>
        <v/>
      </c>
      <c r="J8416" s="0" t="str">
        <f aca="false">IF(OR(A8416="",B8416=""),"",ROUND((B8416-A8416)*86400,0))</f>
        <v/>
      </c>
      <c r="K8416" s="37" t="str">
        <f aca="false">IF(G8416=1,IF(COUNTIFS($C:$C,C8416,$G:$G,1,$A:$A,"&gt;="&amp;(A8416-FenetreInterm/86400),$A:$A,"&lt;="&amp;A8416)&gt;=NbInterm,1,0),"")</f>
        <v/>
      </c>
      <c r="L8416" s="37" t="str">
        <f aca="false">IF(G8416=1,IF(B8416="",0,IF(J8416&lt;SeuilFugitive,1,0)),"")</f>
        <v/>
      </c>
      <c r="M8416" s="37" t="str">
        <f aca="false">IF(G8416=1,IF(B8416="",IF((Fin-A8416)*24&gt;SeuilFigee,1,0),IF(J8416&gt;SeuilFigee*3600,1,0)),"")</f>
        <v/>
      </c>
      <c r="N8416" s="0" t="str">
        <f aca="false">IF(G8416=1,IF(COUNTIF(H$2:H8416,H8416)=1,COUNTIF($H:$H,H8416),""),"")</f>
        <v/>
      </c>
      <c r="O8416" s="0" t="str">
        <f aca="false">IF(G8416=1,IF(COUNTIF(I$2:I8416,I8416)=1,COUNTIF($I:$I,I8416),""),"")</f>
        <v/>
      </c>
      <c r="P8416" s="38" t="str">
        <f aca="false">IF(G8416=1,IF(COUNTIFS(C$2:C8416,C8416,G$2:G8416,1)=1,COUNTIFS($C:$C,C8416,$G:$G,1)+ROW()/10000000,""),"")</f>
        <v/>
      </c>
      <c r="Q8416" s="0" t="str">
        <f aca="false">IF(K8416=1,IF(COUNTIFS(C$2:C8416,C8416,K$2:K8416,1)=1,1,0),"")</f>
        <v/>
      </c>
      <c r="R8416" s="0" t="str">
        <f aca="false">IF(M8416=1,IF(COUNTIFS(C$2:C8416,C8416,M$2:M8416,1)=1,1,0),"")</f>
        <v/>
      </c>
      <c r="S8416" s="0" t="str">
        <f aca="false">IF(L8416=1,IF(COUNTIFS(C$2:C8416,C8416,L$2:L8416,1)=1,1,0),"")</f>
        <v/>
      </c>
      <c r="T8416" s="38" t="str">
        <f aca="false">IF(N8416="","",N8416+ROW()/10000000)</f>
        <v/>
      </c>
      <c r="U8416" s="0" t="str">
        <f aca="false">IF(G8416=1,IF(B8416="",1,0),"")</f>
        <v/>
      </c>
    </row>
    <row r="8417" customFormat="false" ht="15" hidden="false" customHeight="false" outlineLevel="0" collapsed="false">
      <c r="A8417" s="35"/>
      <c r="B8417" s="35"/>
      <c r="G8417" s="0" t="str">
        <f aca="false">IF(A8417="","",IF(AND(A8417&gt;=Debut,A8417&lt;Fin),1,0))</f>
        <v/>
      </c>
      <c r="H8417" s="0" t="str">
        <f aca="false">IF(G8417=1,INT(ROUND((A8417-Debut)*86400,0)/600),"")</f>
        <v/>
      </c>
      <c r="I8417" s="0" t="str">
        <f aca="false">IF(G8417=1,INT(ROUND((A8417-Debut)*86400,0)/3600),"")</f>
        <v/>
      </c>
      <c r="J8417" s="0" t="str">
        <f aca="false">IF(OR(A8417="",B8417=""),"",ROUND((B8417-A8417)*86400,0))</f>
        <v/>
      </c>
      <c r="K8417" s="37" t="str">
        <f aca="false">IF(G8417=1,IF(COUNTIFS($C:$C,C8417,$G:$G,1,$A:$A,"&gt;="&amp;(A8417-FenetreInterm/86400),$A:$A,"&lt;="&amp;A8417)&gt;=NbInterm,1,0),"")</f>
        <v/>
      </c>
      <c r="L8417" s="37" t="str">
        <f aca="false">IF(G8417=1,IF(B8417="",0,IF(J8417&lt;SeuilFugitive,1,0)),"")</f>
        <v/>
      </c>
      <c r="M8417" s="37" t="str">
        <f aca="false">IF(G8417=1,IF(B8417="",IF((Fin-A8417)*24&gt;SeuilFigee,1,0),IF(J8417&gt;SeuilFigee*3600,1,0)),"")</f>
        <v/>
      </c>
      <c r="N8417" s="0" t="str">
        <f aca="false">IF(G8417=1,IF(COUNTIF(H$2:H8417,H8417)=1,COUNTIF($H:$H,H8417),""),"")</f>
        <v/>
      </c>
      <c r="O8417" s="0" t="str">
        <f aca="false">IF(G8417=1,IF(COUNTIF(I$2:I8417,I8417)=1,COUNTIF($I:$I,I8417),""),"")</f>
        <v/>
      </c>
      <c r="P8417" s="38" t="str">
        <f aca="false">IF(G8417=1,IF(COUNTIFS(C$2:C8417,C8417,G$2:G8417,1)=1,COUNTIFS($C:$C,C8417,$G:$G,1)+ROW()/10000000,""),"")</f>
        <v/>
      </c>
      <c r="Q8417" s="0" t="str">
        <f aca="false">IF(K8417=1,IF(COUNTIFS(C$2:C8417,C8417,K$2:K8417,1)=1,1,0),"")</f>
        <v/>
      </c>
      <c r="R8417" s="0" t="str">
        <f aca="false">IF(M8417=1,IF(COUNTIFS(C$2:C8417,C8417,M$2:M8417,1)=1,1,0),"")</f>
        <v/>
      </c>
      <c r="S8417" s="0" t="str">
        <f aca="false">IF(L8417=1,IF(COUNTIFS(C$2:C8417,C8417,L$2:L8417,1)=1,1,0),"")</f>
        <v/>
      </c>
      <c r="T8417" s="38" t="str">
        <f aca="false">IF(N8417="","",N8417+ROW()/10000000)</f>
        <v/>
      </c>
      <c r="U8417" s="0" t="str">
        <f aca="false">IF(G8417=1,IF(B8417="",1,0),"")</f>
        <v/>
      </c>
    </row>
    <row r="8418" customFormat="false" ht="15" hidden="false" customHeight="false" outlineLevel="0" collapsed="false">
      <c r="A8418" s="35"/>
      <c r="B8418" s="35"/>
      <c r="G8418" s="0" t="str">
        <f aca="false">IF(A8418="","",IF(AND(A8418&gt;=Debut,A8418&lt;Fin),1,0))</f>
        <v/>
      </c>
      <c r="H8418" s="0" t="str">
        <f aca="false">IF(G8418=1,INT(ROUND((A8418-Debut)*86400,0)/600),"")</f>
        <v/>
      </c>
      <c r="I8418" s="0" t="str">
        <f aca="false">IF(G8418=1,INT(ROUND((A8418-Debut)*86400,0)/3600),"")</f>
        <v/>
      </c>
      <c r="J8418" s="0" t="str">
        <f aca="false">IF(OR(A8418="",B8418=""),"",ROUND((B8418-A8418)*86400,0))</f>
        <v/>
      </c>
      <c r="K8418" s="37" t="str">
        <f aca="false">IF(G8418=1,IF(COUNTIFS($C:$C,C8418,$G:$G,1,$A:$A,"&gt;="&amp;(A8418-FenetreInterm/86400),$A:$A,"&lt;="&amp;A8418)&gt;=NbInterm,1,0),"")</f>
        <v/>
      </c>
      <c r="L8418" s="37" t="str">
        <f aca="false">IF(G8418=1,IF(B8418="",0,IF(J8418&lt;SeuilFugitive,1,0)),"")</f>
        <v/>
      </c>
      <c r="M8418" s="37" t="str">
        <f aca="false">IF(G8418=1,IF(B8418="",IF((Fin-A8418)*24&gt;SeuilFigee,1,0),IF(J8418&gt;SeuilFigee*3600,1,0)),"")</f>
        <v/>
      </c>
      <c r="N8418" s="0" t="str">
        <f aca="false">IF(G8418=1,IF(COUNTIF(H$2:H8418,H8418)=1,COUNTIF($H:$H,H8418),""),"")</f>
        <v/>
      </c>
      <c r="O8418" s="0" t="str">
        <f aca="false">IF(G8418=1,IF(COUNTIF(I$2:I8418,I8418)=1,COUNTIF($I:$I,I8418),""),"")</f>
        <v/>
      </c>
      <c r="P8418" s="38" t="str">
        <f aca="false">IF(G8418=1,IF(COUNTIFS(C$2:C8418,C8418,G$2:G8418,1)=1,COUNTIFS($C:$C,C8418,$G:$G,1)+ROW()/10000000,""),"")</f>
        <v/>
      </c>
      <c r="Q8418" s="0" t="str">
        <f aca="false">IF(K8418=1,IF(COUNTIFS(C$2:C8418,C8418,K$2:K8418,1)=1,1,0),"")</f>
        <v/>
      </c>
      <c r="R8418" s="0" t="str">
        <f aca="false">IF(M8418=1,IF(COUNTIFS(C$2:C8418,C8418,M$2:M8418,1)=1,1,0),"")</f>
        <v/>
      </c>
      <c r="S8418" s="0" t="str">
        <f aca="false">IF(L8418=1,IF(COUNTIFS(C$2:C8418,C8418,L$2:L8418,1)=1,1,0),"")</f>
        <v/>
      </c>
      <c r="T8418" s="38" t="str">
        <f aca="false">IF(N8418="","",N8418+ROW()/10000000)</f>
        <v/>
      </c>
      <c r="U8418" s="0" t="str">
        <f aca="false">IF(G8418=1,IF(B8418="",1,0),"")</f>
        <v/>
      </c>
    </row>
    <row r="8419" customFormat="false" ht="15" hidden="false" customHeight="false" outlineLevel="0" collapsed="false">
      <c r="A8419" s="35"/>
      <c r="B8419" s="35"/>
      <c r="G8419" s="0" t="str">
        <f aca="false">IF(A8419="","",IF(AND(A8419&gt;=Debut,A8419&lt;Fin),1,0))</f>
        <v/>
      </c>
      <c r="H8419" s="0" t="str">
        <f aca="false">IF(G8419=1,INT(ROUND((A8419-Debut)*86400,0)/600),"")</f>
        <v/>
      </c>
      <c r="I8419" s="0" t="str">
        <f aca="false">IF(G8419=1,INT(ROUND((A8419-Debut)*86400,0)/3600),"")</f>
        <v/>
      </c>
      <c r="J8419" s="0" t="str">
        <f aca="false">IF(OR(A8419="",B8419=""),"",ROUND((B8419-A8419)*86400,0))</f>
        <v/>
      </c>
      <c r="K8419" s="37" t="str">
        <f aca="false">IF(G8419=1,IF(COUNTIFS($C:$C,C8419,$G:$G,1,$A:$A,"&gt;="&amp;(A8419-FenetreInterm/86400),$A:$A,"&lt;="&amp;A8419)&gt;=NbInterm,1,0),"")</f>
        <v/>
      </c>
      <c r="L8419" s="37" t="str">
        <f aca="false">IF(G8419=1,IF(B8419="",0,IF(J8419&lt;SeuilFugitive,1,0)),"")</f>
        <v/>
      </c>
      <c r="M8419" s="37" t="str">
        <f aca="false">IF(G8419=1,IF(B8419="",IF((Fin-A8419)*24&gt;SeuilFigee,1,0),IF(J8419&gt;SeuilFigee*3600,1,0)),"")</f>
        <v/>
      </c>
      <c r="N8419" s="0" t="str">
        <f aca="false">IF(G8419=1,IF(COUNTIF(H$2:H8419,H8419)=1,COUNTIF($H:$H,H8419),""),"")</f>
        <v/>
      </c>
      <c r="O8419" s="0" t="str">
        <f aca="false">IF(G8419=1,IF(COUNTIF(I$2:I8419,I8419)=1,COUNTIF($I:$I,I8419),""),"")</f>
        <v/>
      </c>
      <c r="P8419" s="38" t="str">
        <f aca="false">IF(G8419=1,IF(COUNTIFS(C$2:C8419,C8419,G$2:G8419,1)=1,COUNTIFS($C:$C,C8419,$G:$G,1)+ROW()/10000000,""),"")</f>
        <v/>
      </c>
      <c r="Q8419" s="0" t="str">
        <f aca="false">IF(K8419=1,IF(COUNTIFS(C$2:C8419,C8419,K$2:K8419,1)=1,1,0),"")</f>
        <v/>
      </c>
      <c r="R8419" s="0" t="str">
        <f aca="false">IF(M8419=1,IF(COUNTIFS(C$2:C8419,C8419,M$2:M8419,1)=1,1,0),"")</f>
        <v/>
      </c>
      <c r="S8419" s="0" t="str">
        <f aca="false">IF(L8419=1,IF(COUNTIFS(C$2:C8419,C8419,L$2:L8419,1)=1,1,0),"")</f>
        <v/>
      </c>
      <c r="T8419" s="38" t="str">
        <f aca="false">IF(N8419="","",N8419+ROW()/10000000)</f>
        <v/>
      </c>
      <c r="U8419" s="0" t="str">
        <f aca="false">IF(G8419=1,IF(B8419="",1,0),"")</f>
        <v/>
      </c>
    </row>
    <row r="8420" customFormat="false" ht="15" hidden="false" customHeight="false" outlineLevel="0" collapsed="false">
      <c r="A8420" s="35"/>
      <c r="B8420" s="35"/>
      <c r="G8420" s="0" t="str">
        <f aca="false">IF(A8420="","",IF(AND(A8420&gt;=Debut,A8420&lt;Fin),1,0))</f>
        <v/>
      </c>
      <c r="H8420" s="0" t="str">
        <f aca="false">IF(G8420=1,INT(ROUND((A8420-Debut)*86400,0)/600),"")</f>
        <v/>
      </c>
      <c r="I8420" s="0" t="str">
        <f aca="false">IF(G8420=1,INT(ROUND((A8420-Debut)*86400,0)/3600),"")</f>
        <v/>
      </c>
      <c r="J8420" s="0" t="str">
        <f aca="false">IF(OR(A8420="",B8420=""),"",ROUND((B8420-A8420)*86400,0))</f>
        <v/>
      </c>
      <c r="K8420" s="37" t="str">
        <f aca="false">IF(G8420=1,IF(COUNTIFS($C:$C,C8420,$G:$G,1,$A:$A,"&gt;="&amp;(A8420-FenetreInterm/86400),$A:$A,"&lt;="&amp;A8420)&gt;=NbInterm,1,0),"")</f>
        <v/>
      </c>
      <c r="L8420" s="37" t="str">
        <f aca="false">IF(G8420=1,IF(B8420="",0,IF(J8420&lt;SeuilFugitive,1,0)),"")</f>
        <v/>
      </c>
      <c r="M8420" s="37" t="str">
        <f aca="false">IF(G8420=1,IF(B8420="",IF((Fin-A8420)*24&gt;SeuilFigee,1,0),IF(J8420&gt;SeuilFigee*3600,1,0)),"")</f>
        <v/>
      </c>
      <c r="N8420" s="0" t="str">
        <f aca="false">IF(G8420=1,IF(COUNTIF(H$2:H8420,H8420)=1,COUNTIF($H:$H,H8420),""),"")</f>
        <v/>
      </c>
      <c r="O8420" s="0" t="str">
        <f aca="false">IF(G8420=1,IF(COUNTIF(I$2:I8420,I8420)=1,COUNTIF($I:$I,I8420),""),"")</f>
        <v/>
      </c>
      <c r="P8420" s="38" t="str">
        <f aca="false">IF(G8420=1,IF(COUNTIFS(C$2:C8420,C8420,G$2:G8420,1)=1,COUNTIFS($C:$C,C8420,$G:$G,1)+ROW()/10000000,""),"")</f>
        <v/>
      </c>
      <c r="Q8420" s="0" t="str">
        <f aca="false">IF(K8420=1,IF(COUNTIFS(C$2:C8420,C8420,K$2:K8420,1)=1,1,0),"")</f>
        <v/>
      </c>
      <c r="R8420" s="0" t="str">
        <f aca="false">IF(M8420=1,IF(COUNTIFS(C$2:C8420,C8420,M$2:M8420,1)=1,1,0),"")</f>
        <v/>
      </c>
      <c r="S8420" s="0" t="str">
        <f aca="false">IF(L8420=1,IF(COUNTIFS(C$2:C8420,C8420,L$2:L8420,1)=1,1,0),"")</f>
        <v/>
      </c>
      <c r="T8420" s="38" t="str">
        <f aca="false">IF(N8420="","",N8420+ROW()/10000000)</f>
        <v/>
      </c>
      <c r="U8420" s="0" t="str">
        <f aca="false">IF(G8420=1,IF(B8420="",1,0),"")</f>
        <v/>
      </c>
    </row>
    <row r="8421" customFormat="false" ht="15" hidden="false" customHeight="false" outlineLevel="0" collapsed="false">
      <c r="A8421" s="35"/>
      <c r="B8421" s="35"/>
      <c r="G8421" s="0" t="str">
        <f aca="false">IF(A8421="","",IF(AND(A8421&gt;=Debut,A8421&lt;Fin),1,0))</f>
        <v/>
      </c>
      <c r="H8421" s="0" t="str">
        <f aca="false">IF(G8421=1,INT(ROUND((A8421-Debut)*86400,0)/600),"")</f>
        <v/>
      </c>
      <c r="I8421" s="0" t="str">
        <f aca="false">IF(G8421=1,INT(ROUND((A8421-Debut)*86400,0)/3600),"")</f>
        <v/>
      </c>
      <c r="J8421" s="0" t="str">
        <f aca="false">IF(OR(A8421="",B8421=""),"",ROUND((B8421-A8421)*86400,0))</f>
        <v/>
      </c>
      <c r="K8421" s="37" t="str">
        <f aca="false">IF(G8421=1,IF(COUNTIFS($C:$C,C8421,$G:$G,1,$A:$A,"&gt;="&amp;(A8421-FenetreInterm/86400),$A:$A,"&lt;="&amp;A8421)&gt;=NbInterm,1,0),"")</f>
        <v/>
      </c>
      <c r="L8421" s="37" t="str">
        <f aca="false">IF(G8421=1,IF(B8421="",0,IF(J8421&lt;SeuilFugitive,1,0)),"")</f>
        <v/>
      </c>
      <c r="M8421" s="37" t="str">
        <f aca="false">IF(G8421=1,IF(B8421="",IF((Fin-A8421)*24&gt;SeuilFigee,1,0),IF(J8421&gt;SeuilFigee*3600,1,0)),"")</f>
        <v/>
      </c>
      <c r="N8421" s="0" t="str">
        <f aca="false">IF(G8421=1,IF(COUNTIF(H$2:H8421,H8421)=1,COUNTIF($H:$H,H8421),""),"")</f>
        <v/>
      </c>
      <c r="O8421" s="0" t="str">
        <f aca="false">IF(G8421=1,IF(COUNTIF(I$2:I8421,I8421)=1,COUNTIF($I:$I,I8421),""),"")</f>
        <v/>
      </c>
      <c r="P8421" s="38" t="str">
        <f aca="false">IF(G8421=1,IF(COUNTIFS(C$2:C8421,C8421,G$2:G8421,1)=1,COUNTIFS($C:$C,C8421,$G:$G,1)+ROW()/10000000,""),"")</f>
        <v/>
      </c>
      <c r="Q8421" s="0" t="str">
        <f aca="false">IF(K8421=1,IF(COUNTIFS(C$2:C8421,C8421,K$2:K8421,1)=1,1,0),"")</f>
        <v/>
      </c>
      <c r="R8421" s="0" t="str">
        <f aca="false">IF(M8421=1,IF(COUNTIFS(C$2:C8421,C8421,M$2:M8421,1)=1,1,0),"")</f>
        <v/>
      </c>
      <c r="S8421" s="0" t="str">
        <f aca="false">IF(L8421=1,IF(COUNTIFS(C$2:C8421,C8421,L$2:L8421,1)=1,1,0),"")</f>
        <v/>
      </c>
      <c r="T8421" s="38" t="str">
        <f aca="false">IF(N8421="","",N8421+ROW()/10000000)</f>
        <v/>
      </c>
      <c r="U8421" s="0" t="str">
        <f aca="false">IF(G8421=1,IF(B8421="",1,0),"")</f>
        <v/>
      </c>
    </row>
    <row r="8422" customFormat="false" ht="15" hidden="false" customHeight="false" outlineLevel="0" collapsed="false">
      <c r="A8422" s="35"/>
      <c r="B8422" s="35"/>
      <c r="G8422" s="0" t="str">
        <f aca="false">IF(A8422="","",IF(AND(A8422&gt;=Debut,A8422&lt;Fin),1,0))</f>
        <v/>
      </c>
      <c r="H8422" s="0" t="str">
        <f aca="false">IF(G8422=1,INT(ROUND((A8422-Debut)*86400,0)/600),"")</f>
        <v/>
      </c>
      <c r="I8422" s="0" t="str">
        <f aca="false">IF(G8422=1,INT(ROUND((A8422-Debut)*86400,0)/3600),"")</f>
        <v/>
      </c>
      <c r="J8422" s="0" t="str">
        <f aca="false">IF(OR(A8422="",B8422=""),"",ROUND((B8422-A8422)*86400,0))</f>
        <v/>
      </c>
      <c r="K8422" s="37" t="str">
        <f aca="false">IF(G8422=1,IF(COUNTIFS($C:$C,C8422,$G:$G,1,$A:$A,"&gt;="&amp;(A8422-FenetreInterm/86400),$A:$A,"&lt;="&amp;A8422)&gt;=NbInterm,1,0),"")</f>
        <v/>
      </c>
      <c r="L8422" s="37" t="str">
        <f aca="false">IF(G8422=1,IF(B8422="",0,IF(J8422&lt;SeuilFugitive,1,0)),"")</f>
        <v/>
      </c>
      <c r="M8422" s="37" t="str">
        <f aca="false">IF(G8422=1,IF(B8422="",IF((Fin-A8422)*24&gt;SeuilFigee,1,0),IF(J8422&gt;SeuilFigee*3600,1,0)),"")</f>
        <v/>
      </c>
      <c r="N8422" s="0" t="str">
        <f aca="false">IF(G8422=1,IF(COUNTIF(H$2:H8422,H8422)=1,COUNTIF($H:$H,H8422),""),"")</f>
        <v/>
      </c>
      <c r="O8422" s="0" t="str">
        <f aca="false">IF(G8422=1,IF(COUNTIF(I$2:I8422,I8422)=1,COUNTIF($I:$I,I8422),""),"")</f>
        <v/>
      </c>
      <c r="P8422" s="38" t="str">
        <f aca="false">IF(G8422=1,IF(COUNTIFS(C$2:C8422,C8422,G$2:G8422,1)=1,COUNTIFS($C:$C,C8422,$G:$G,1)+ROW()/10000000,""),"")</f>
        <v/>
      </c>
      <c r="Q8422" s="0" t="str">
        <f aca="false">IF(K8422=1,IF(COUNTIFS(C$2:C8422,C8422,K$2:K8422,1)=1,1,0),"")</f>
        <v/>
      </c>
      <c r="R8422" s="0" t="str">
        <f aca="false">IF(M8422=1,IF(COUNTIFS(C$2:C8422,C8422,M$2:M8422,1)=1,1,0),"")</f>
        <v/>
      </c>
      <c r="S8422" s="0" t="str">
        <f aca="false">IF(L8422=1,IF(COUNTIFS(C$2:C8422,C8422,L$2:L8422,1)=1,1,0),"")</f>
        <v/>
      </c>
      <c r="T8422" s="38" t="str">
        <f aca="false">IF(N8422="","",N8422+ROW()/10000000)</f>
        <v/>
      </c>
      <c r="U8422" s="0" t="str">
        <f aca="false">IF(G8422=1,IF(B8422="",1,0),"")</f>
        <v/>
      </c>
    </row>
    <row r="8423" customFormat="false" ht="15" hidden="false" customHeight="false" outlineLevel="0" collapsed="false">
      <c r="A8423" s="35"/>
      <c r="B8423" s="35"/>
      <c r="G8423" s="0" t="str">
        <f aca="false">IF(A8423="","",IF(AND(A8423&gt;=Debut,A8423&lt;Fin),1,0))</f>
        <v/>
      </c>
      <c r="H8423" s="0" t="str">
        <f aca="false">IF(G8423=1,INT(ROUND((A8423-Debut)*86400,0)/600),"")</f>
        <v/>
      </c>
      <c r="I8423" s="0" t="str">
        <f aca="false">IF(G8423=1,INT(ROUND((A8423-Debut)*86400,0)/3600),"")</f>
        <v/>
      </c>
      <c r="J8423" s="0" t="str">
        <f aca="false">IF(OR(A8423="",B8423=""),"",ROUND((B8423-A8423)*86400,0))</f>
        <v/>
      </c>
      <c r="K8423" s="37" t="str">
        <f aca="false">IF(G8423=1,IF(COUNTIFS($C:$C,C8423,$G:$G,1,$A:$A,"&gt;="&amp;(A8423-FenetreInterm/86400),$A:$A,"&lt;="&amp;A8423)&gt;=NbInterm,1,0),"")</f>
        <v/>
      </c>
      <c r="L8423" s="37" t="str">
        <f aca="false">IF(G8423=1,IF(B8423="",0,IF(J8423&lt;SeuilFugitive,1,0)),"")</f>
        <v/>
      </c>
      <c r="M8423" s="37" t="str">
        <f aca="false">IF(G8423=1,IF(B8423="",IF((Fin-A8423)*24&gt;SeuilFigee,1,0),IF(J8423&gt;SeuilFigee*3600,1,0)),"")</f>
        <v/>
      </c>
      <c r="N8423" s="0" t="str">
        <f aca="false">IF(G8423=1,IF(COUNTIF(H$2:H8423,H8423)=1,COUNTIF($H:$H,H8423),""),"")</f>
        <v/>
      </c>
      <c r="O8423" s="0" t="str">
        <f aca="false">IF(G8423=1,IF(COUNTIF(I$2:I8423,I8423)=1,COUNTIF($I:$I,I8423),""),"")</f>
        <v/>
      </c>
      <c r="P8423" s="38" t="str">
        <f aca="false">IF(G8423=1,IF(COUNTIFS(C$2:C8423,C8423,G$2:G8423,1)=1,COUNTIFS($C:$C,C8423,$G:$G,1)+ROW()/10000000,""),"")</f>
        <v/>
      </c>
      <c r="Q8423" s="0" t="str">
        <f aca="false">IF(K8423=1,IF(COUNTIFS(C$2:C8423,C8423,K$2:K8423,1)=1,1,0),"")</f>
        <v/>
      </c>
      <c r="R8423" s="0" t="str">
        <f aca="false">IF(M8423=1,IF(COUNTIFS(C$2:C8423,C8423,M$2:M8423,1)=1,1,0),"")</f>
        <v/>
      </c>
      <c r="S8423" s="0" t="str">
        <f aca="false">IF(L8423=1,IF(COUNTIFS(C$2:C8423,C8423,L$2:L8423,1)=1,1,0),"")</f>
        <v/>
      </c>
      <c r="T8423" s="38" t="str">
        <f aca="false">IF(N8423="","",N8423+ROW()/10000000)</f>
        <v/>
      </c>
      <c r="U8423" s="0" t="str">
        <f aca="false">IF(G8423=1,IF(B8423="",1,0),"")</f>
        <v/>
      </c>
    </row>
    <row r="8424" customFormat="false" ht="15" hidden="false" customHeight="false" outlineLevel="0" collapsed="false">
      <c r="A8424" s="35"/>
      <c r="B8424" s="35"/>
      <c r="G8424" s="0" t="str">
        <f aca="false">IF(A8424="","",IF(AND(A8424&gt;=Debut,A8424&lt;Fin),1,0))</f>
        <v/>
      </c>
      <c r="H8424" s="0" t="str">
        <f aca="false">IF(G8424=1,INT(ROUND((A8424-Debut)*86400,0)/600),"")</f>
        <v/>
      </c>
      <c r="I8424" s="0" t="str">
        <f aca="false">IF(G8424=1,INT(ROUND((A8424-Debut)*86400,0)/3600),"")</f>
        <v/>
      </c>
      <c r="J8424" s="0" t="str">
        <f aca="false">IF(OR(A8424="",B8424=""),"",ROUND((B8424-A8424)*86400,0))</f>
        <v/>
      </c>
      <c r="K8424" s="37" t="str">
        <f aca="false">IF(G8424=1,IF(COUNTIFS($C:$C,C8424,$G:$G,1,$A:$A,"&gt;="&amp;(A8424-FenetreInterm/86400),$A:$A,"&lt;="&amp;A8424)&gt;=NbInterm,1,0),"")</f>
        <v/>
      </c>
      <c r="L8424" s="37" t="str">
        <f aca="false">IF(G8424=1,IF(B8424="",0,IF(J8424&lt;SeuilFugitive,1,0)),"")</f>
        <v/>
      </c>
      <c r="M8424" s="37" t="str">
        <f aca="false">IF(G8424=1,IF(B8424="",IF((Fin-A8424)*24&gt;SeuilFigee,1,0),IF(J8424&gt;SeuilFigee*3600,1,0)),"")</f>
        <v/>
      </c>
      <c r="N8424" s="0" t="str">
        <f aca="false">IF(G8424=1,IF(COUNTIF(H$2:H8424,H8424)=1,COUNTIF($H:$H,H8424),""),"")</f>
        <v/>
      </c>
      <c r="O8424" s="0" t="str">
        <f aca="false">IF(G8424=1,IF(COUNTIF(I$2:I8424,I8424)=1,COUNTIF($I:$I,I8424),""),"")</f>
        <v/>
      </c>
      <c r="P8424" s="38" t="str">
        <f aca="false">IF(G8424=1,IF(COUNTIFS(C$2:C8424,C8424,G$2:G8424,1)=1,COUNTIFS($C:$C,C8424,$G:$G,1)+ROW()/10000000,""),"")</f>
        <v/>
      </c>
      <c r="Q8424" s="0" t="str">
        <f aca="false">IF(K8424=1,IF(COUNTIFS(C$2:C8424,C8424,K$2:K8424,1)=1,1,0),"")</f>
        <v/>
      </c>
      <c r="R8424" s="0" t="str">
        <f aca="false">IF(M8424=1,IF(COUNTIFS(C$2:C8424,C8424,M$2:M8424,1)=1,1,0),"")</f>
        <v/>
      </c>
      <c r="S8424" s="0" t="str">
        <f aca="false">IF(L8424=1,IF(COUNTIFS(C$2:C8424,C8424,L$2:L8424,1)=1,1,0),"")</f>
        <v/>
      </c>
      <c r="T8424" s="38" t="str">
        <f aca="false">IF(N8424="","",N8424+ROW()/10000000)</f>
        <v/>
      </c>
      <c r="U8424" s="0" t="str">
        <f aca="false">IF(G8424=1,IF(B8424="",1,0),"")</f>
        <v/>
      </c>
    </row>
    <row r="8425" customFormat="false" ht="15" hidden="false" customHeight="false" outlineLevel="0" collapsed="false">
      <c r="A8425" s="35"/>
      <c r="B8425" s="35"/>
      <c r="G8425" s="0" t="str">
        <f aca="false">IF(A8425="","",IF(AND(A8425&gt;=Debut,A8425&lt;Fin),1,0))</f>
        <v/>
      </c>
      <c r="H8425" s="0" t="str">
        <f aca="false">IF(G8425=1,INT(ROUND((A8425-Debut)*86400,0)/600),"")</f>
        <v/>
      </c>
      <c r="I8425" s="0" t="str">
        <f aca="false">IF(G8425=1,INT(ROUND((A8425-Debut)*86400,0)/3600),"")</f>
        <v/>
      </c>
      <c r="J8425" s="0" t="str">
        <f aca="false">IF(OR(A8425="",B8425=""),"",ROUND((B8425-A8425)*86400,0))</f>
        <v/>
      </c>
      <c r="K8425" s="37" t="str">
        <f aca="false">IF(G8425=1,IF(COUNTIFS($C:$C,C8425,$G:$G,1,$A:$A,"&gt;="&amp;(A8425-FenetreInterm/86400),$A:$A,"&lt;="&amp;A8425)&gt;=NbInterm,1,0),"")</f>
        <v/>
      </c>
      <c r="L8425" s="37" t="str">
        <f aca="false">IF(G8425=1,IF(B8425="",0,IF(J8425&lt;SeuilFugitive,1,0)),"")</f>
        <v/>
      </c>
      <c r="M8425" s="37" t="str">
        <f aca="false">IF(G8425=1,IF(B8425="",IF((Fin-A8425)*24&gt;SeuilFigee,1,0),IF(J8425&gt;SeuilFigee*3600,1,0)),"")</f>
        <v/>
      </c>
      <c r="N8425" s="0" t="str">
        <f aca="false">IF(G8425=1,IF(COUNTIF(H$2:H8425,H8425)=1,COUNTIF($H:$H,H8425),""),"")</f>
        <v/>
      </c>
      <c r="O8425" s="0" t="str">
        <f aca="false">IF(G8425=1,IF(COUNTIF(I$2:I8425,I8425)=1,COUNTIF($I:$I,I8425),""),"")</f>
        <v/>
      </c>
      <c r="P8425" s="38" t="str">
        <f aca="false">IF(G8425=1,IF(COUNTIFS(C$2:C8425,C8425,G$2:G8425,1)=1,COUNTIFS($C:$C,C8425,$G:$G,1)+ROW()/10000000,""),"")</f>
        <v/>
      </c>
      <c r="Q8425" s="0" t="str">
        <f aca="false">IF(K8425=1,IF(COUNTIFS(C$2:C8425,C8425,K$2:K8425,1)=1,1,0),"")</f>
        <v/>
      </c>
      <c r="R8425" s="0" t="str">
        <f aca="false">IF(M8425=1,IF(COUNTIFS(C$2:C8425,C8425,M$2:M8425,1)=1,1,0),"")</f>
        <v/>
      </c>
      <c r="S8425" s="0" t="str">
        <f aca="false">IF(L8425=1,IF(COUNTIFS(C$2:C8425,C8425,L$2:L8425,1)=1,1,0),"")</f>
        <v/>
      </c>
      <c r="T8425" s="38" t="str">
        <f aca="false">IF(N8425="","",N8425+ROW()/10000000)</f>
        <v/>
      </c>
      <c r="U8425" s="0" t="str">
        <f aca="false">IF(G8425=1,IF(B8425="",1,0),"")</f>
        <v/>
      </c>
    </row>
    <row r="8426" customFormat="false" ht="15" hidden="false" customHeight="false" outlineLevel="0" collapsed="false">
      <c r="A8426" s="35"/>
      <c r="B8426" s="35"/>
      <c r="G8426" s="0" t="str">
        <f aca="false">IF(A8426="","",IF(AND(A8426&gt;=Debut,A8426&lt;Fin),1,0))</f>
        <v/>
      </c>
      <c r="H8426" s="0" t="str">
        <f aca="false">IF(G8426=1,INT(ROUND((A8426-Debut)*86400,0)/600),"")</f>
        <v/>
      </c>
      <c r="I8426" s="0" t="str">
        <f aca="false">IF(G8426=1,INT(ROUND((A8426-Debut)*86400,0)/3600),"")</f>
        <v/>
      </c>
      <c r="J8426" s="0" t="str">
        <f aca="false">IF(OR(A8426="",B8426=""),"",ROUND((B8426-A8426)*86400,0))</f>
        <v/>
      </c>
      <c r="K8426" s="37" t="str">
        <f aca="false">IF(G8426=1,IF(COUNTIFS($C:$C,C8426,$G:$G,1,$A:$A,"&gt;="&amp;(A8426-FenetreInterm/86400),$A:$A,"&lt;="&amp;A8426)&gt;=NbInterm,1,0),"")</f>
        <v/>
      </c>
      <c r="L8426" s="37" t="str">
        <f aca="false">IF(G8426=1,IF(B8426="",0,IF(J8426&lt;SeuilFugitive,1,0)),"")</f>
        <v/>
      </c>
      <c r="M8426" s="37" t="str">
        <f aca="false">IF(G8426=1,IF(B8426="",IF((Fin-A8426)*24&gt;SeuilFigee,1,0),IF(J8426&gt;SeuilFigee*3600,1,0)),"")</f>
        <v/>
      </c>
      <c r="N8426" s="0" t="str">
        <f aca="false">IF(G8426=1,IF(COUNTIF(H$2:H8426,H8426)=1,COUNTIF($H:$H,H8426),""),"")</f>
        <v/>
      </c>
      <c r="O8426" s="0" t="str">
        <f aca="false">IF(G8426=1,IF(COUNTIF(I$2:I8426,I8426)=1,COUNTIF($I:$I,I8426),""),"")</f>
        <v/>
      </c>
      <c r="P8426" s="38" t="str">
        <f aca="false">IF(G8426=1,IF(COUNTIFS(C$2:C8426,C8426,G$2:G8426,1)=1,COUNTIFS($C:$C,C8426,$G:$G,1)+ROW()/10000000,""),"")</f>
        <v/>
      </c>
      <c r="Q8426" s="0" t="str">
        <f aca="false">IF(K8426=1,IF(COUNTIFS(C$2:C8426,C8426,K$2:K8426,1)=1,1,0),"")</f>
        <v/>
      </c>
      <c r="R8426" s="0" t="str">
        <f aca="false">IF(M8426=1,IF(COUNTIFS(C$2:C8426,C8426,M$2:M8426,1)=1,1,0),"")</f>
        <v/>
      </c>
      <c r="S8426" s="0" t="str">
        <f aca="false">IF(L8426=1,IF(COUNTIFS(C$2:C8426,C8426,L$2:L8426,1)=1,1,0),"")</f>
        <v/>
      </c>
      <c r="T8426" s="38" t="str">
        <f aca="false">IF(N8426="","",N8426+ROW()/10000000)</f>
        <v/>
      </c>
      <c r="U8426" s="0" t="str">
        <f aca="false">IF(G8426=1,IF(B8426="",1,0),"")</f>
        <v/>
      </c>
    </row>
    <row r="8427" customFormat="false" ht="15" hidden="false" customHeight="false" outlineLevel="0" collapsed="false">
      <c r="A8427" s="35"/>
      <c r="B8427" s="35"/>
      <c r="G8427" s="0" t="str">
        <f aca="false">IF(A8427="","",IF(AND(A8427&gt;=Debut,A8427&lt;Fin),1,0))</f>
        <v/>
      </c>
      <c r="H8427" s="0" t="str">
        <f aca="false">IF(G8427=1,INT(ROUND((A8427-Debut)*86400,0)/600),"")</f>
        <v/>
      </c>
      <c r="I8427" s="0" t="str">
        <f aca="false">IF(G8427=1,INT(ROUND((A8427-Debut)*86400,0)/3600),"")</f>
        <v/>
      </c>
      <c r="J8427" s="0" t="str">
        <f aca="false">IF(OR(A8427="",B8427=""),"",ROUND((B8427-A8427)*86400,0))</f>
        <v/>
      </c>
      <c r="K8427" s="37" t="str">
        <f aca="false">IF(G8427=1,IF(COUNTIFS($C:$C,C8427,$G:$G,1,$A:$A,"&gt;="&amp;(A8427-FenetreInterm/86400),$A:$A,"&lt;="&amp;A8427)&gt;=NbInterm,1,0),"")</f>
        <v/>
      </c>
      <c r="L8427" s="37" t="str">
        <f aca="false">IF(G8427=1,IF(B8427="",0,IF(J8427&lt;SeuilFugitive,1,0)),"")</f>
        <v/>
      </c>
      <c r="M8427" s="37" t="str">
        <f aca="false">IF(G8427=1,IF(B8427="",IF((Fin-A8427)*24&gt;SeuilFigee,1,0),IF(J8427&gt;SeuilFigee*3600,1,0)),"")</f>
        <v/>
      </c>
      <c r="N8427" s="0" t="str">
        <f aca="false">IF(G8427=1,IF(COUNTIF(H$2:H8427,H8427)=1,COUNTIF($H:$H,H8427),""),"")</f>
        <v/>
      </c>
      <c r="O8427" s="0" t="str">
        <f aca="false">IF(G8427=1,IF(COUNTIF(I$2:I8427,I8427)=1,COUNTIF($I:$I,I8427),""),"")</f>
        <v/>
      </c>
      <c r="P8427" s="38" t="str">
        <f aca="false">IF(G8427=1,IF(COUNTIFS(C$2:C8427,C8427,G$2:G8427,1)=1,COUNTIFS($C:$C,C8427,$G:$G,1)+ROW()/10000000,""),"")</f>
        <v/>
      </c>
      <c r="Q8427" s="0" t="str">
        <f aca="false">IF(K8427=1,IF(COUNTIFS(C$2:C8427,C8427,K$2:K8427,1)=1,1,0),"")</f>
        <v/>
      </c>
      <c r="R8427" s="0" t="str">
        <f aca="false">IF(M8427=1,IF(COUNTIFS(C$2:C8427,C8427,M$2:M8427,1)=1,1,0),"")</f>
        <v/>
      </c>
      <c r="S8427" s="0" t="str">
        <f aca="false">IF(L8427=1,IF(COUNTIFS(C$2:C8427,C8427,L$2:L8427,1)=1,1,0),"")</f>
        <v/>
      </c>
      <c r="T8427" s="38" t="str">
        <f aca="false">IF(N8427="","",N8427+ROW()/10000000)</f>
        <v/>
      </c>
      <c r="U8427" s="0" t="str">
        <f aca="false">IF(G8427=1,IF(B8427="",1,0),"")</f>
        <v/>
      </c>
    </row>
    <row r="8428" customFormat="false" ht="15" hidden="false" customHeight="false" outlineLevel="0" collapsed="false">
      <c r="A8428" s="35"/>
      <c r="B8428" s="35"/>
      <c r="G8428" s="0" t="str">
        <f aca="false">IF(A8428="","",IF(AND(A8428&gt;=Debut,A8428&lt;Fin),1,0))</f>
        <v/>
      </c>
      <c r="H8428" s="0" t="str">
        <f aca="false">IF(G8428=1,INT(ROUND((A8428-Debut)*86400,0)/600),"")</f>
        <v/>
      </c>
      <c r="I8428" s="0" t="str">
        <f aca="false">IF(G8428=1,INT(ROUND((A8428-Debut)*86400,0)/3600),"")</f>
        <v/>
      </c>
      <c r="J8428" s="0" t="str">
        <f aca="false">IF(OR(A8428="",B8428=""),"",ROUND((B8428-A8428)*86400,0))</f>
        <v/>
      </c>
      <c r="K8428" s="37" t="str">
        <f aca="false">IF(G8428=1,IF(COUNTIFS($C:$C,C8428,$G:$G,1,$A:$A,"&gt;="&amp;(A8428-FenetreInterm/86400),$A:$A,"&lt;="&amp;A8428)&gt;=NbInterm,1,0),"")</f>
        <v/>
      </c>
      <c r="L8428" s="37" t="str">
        <f aca="false">IF(G8428=1,IF(B8428="",0,IF(J8428&lt;SeuilFugitive,1,0)),"")</f>
        <v/>
      </c>
      <c r="M8428" s="37" t="str">
        <f aca="false">IF(G8428=1,IF(B8428="",IF((Fin-A8428)*24&gt;SeuilFigee,1,0),IF(J8428&gt;SeuilFigee*3600,1,0)),"")</f>
        <v/>
      </c>
      <c r="N8428" s="0" t="str">
        <f aca="false">IF(G8428=1,IF(COUNTIF(H$2:H8428,H8428)=1,COUNTIF($H:$H,H8428),""),"")</f>
        <v/>
      </c>
      <c r="O8428" s="0" t="str">
        <f aca="false">IF(G8428=1,IF(COUNTIF(I$2:I8428,I8428)=1,COUNTIF($I:$I,I8428),""),"")</f>
        <v/>
      </c>
      <c r="P8428" s="38" t="str">
        <f aca="false">IF(G8428=1,IF(COUNTIFS(C$2:C8428,C8428,G$2:G8428,1)=1,COUNTIFS($C:$C,C8428,$G:$G,1)+ROW()/10000000,""),"")</f>
        <v/>
      </c>
      <c r="Q8428" s="0" t="str">
        <f aca="false">IF(K8428=1,IF(COUNTIFS(C$2:C8428,C8428,K$2:K8428,1)=1,1,0),"")</f>
        <v/>
      </c>
      <c r="R8428" s="0" t="str">
        <f aca="false">IF(M8428=1,IF(COUNTIFS(C$2:C8428,C8428,M$2:M8428,1)=1,1,0),"")</f>
        <v/>
      </c>
      <c r="S8428" s="0" t="str">
        <f aca="false">IF(L8428=1,IF(COUNTIFS(C$2:C8428,C8428,L$2:L8428,1)=1,1,0),"")</f>
        <v/>
      </c>
      <c r="T8428" s="38" t="str">
        <f aca="false">IF(N8428="","",N8428+ROW()/10000000)</f>
        <v/>
      </c>
      <c r="U8428" s="0" t="str">
        <f aca="false">IF(G8428=1,IF(B8428="",1,0),"")</f>
        <v/>
      </c>
    </row>
    <row r="8429" customFormat="false" ht="15" hidden="false" customHeight="false" outlineLevel="0" collapsed="false">
      <c r="A8429" s="35"/>
      <c r="B8429" s="35"/>
      <c r="G8429" s="0" t="str">
        <f aca="false">IF(A8429="","",IF(AND(A8429&gt;=Debut,A8429&lt;Fin),1,0))</f>
        <v/>
      </c>
      <c r="H8429" s="0" t="str">
        <f aca="false">IF(G8429=1,INT(ROUND((A8429-Debut)*86400,0)/600),"")</f>
        <v/>
      </c>
      <c r="I8429" s="0" t="str">
        <f aca="false">IF(G8429=1,INT(ROUND((A8429-Debut)*86400,0)/3600),"")</f>
        <v/>
      </c>
      <c r="J8429" s="0" t="str">
        <f aca="false">IF(OR(A8429="",B8429=""),"",ROUND((B8429-A8429)*86400,0))</f>
        <v/>
      </c>
      <c r="K8429" s="37" t="str">
        <f aca="false">IF(G8429=1,IF(COUNTIFS($C:$C,C8429,$G:$G,1,$A:$A,"&gt;="&amp;(A8429-FenetreInterm/86400),$A:$A,"&lt;="&amp;A8429)&gt;=NbInterm,1,0),"")</f>
        <v/>
      </c>
      <c r="L8429" s="37" t="str">
        <f aca="false">IF(G8429=1,IF(B8429="",0,IF(J8429&lt;SeuilFugitive,1,0)),"")</f>
        <v/>
      </c>
      <c r="M8429" s="37" t="str">
        <f aca="false">IF(G8429=1,IF(B8429="",IF((Fin-A8429)*24&gt;SeuilFigee,1,0),IF(J8429&gt;SeuilFigee*3600,1,0)),"")</f>
        <v/>
      </c>
      <c r="N8429" s="0" t="str">
        <f aca="false">IF(G8429=1,IF(COUNTIF(H$2:H8429,H8429)=1,COUNTIF($H:$H,H8429),""),"")</f>
        <v/>
      </c>
      <c r="O8429" s="0" t="str">
        <f aca="false">IF(G8429=1,IF(COUNTIF(I$2:I8429,I8429)=1,COUNTIF($I:$I,I8429),""),"")</f>
        <v/>
      </c>
      <c r="P8429" s="38" t="str">
        <f aca="false">IF(G8429=1,IF(COUNTIFS(C$2:C8429,C8429,G$2:G8429,1)=1,COUNTIFS($C:$C,C8429,$G:$G,1)+ROW()/10000000,""),"")</f>
        <v/>
      </c>
      <c r="Q8429" s="0" t="str">
        <f aca="false">IF(K8429=1,IF(COUNTIFS(C$2:C8429,C8429,K$2:K8429,1)=1,1,0),"")</f>
        <v/>
      </c>
      <c r="R8429" s="0" t="str">
        <f aca="false">IF(M8429=1,IF(COUNTIFS(C$2:C8429,C8429,M$2:M8429,1)=1,1,0),"")</f>
        <v/>
      </c>
      <c r="S8429" s="0" t="str">
        <f aca="false">IF(L8429=1,IF(COUNTIFS(C$2:C8429,C8429,L$2:L8429,1)=1,1,0),"")</f>
        <v/>
      </c>
      <c r="T8429" s="38" t="str">
        <f aca="false">IF(N8429="","",N8429+ROW()/10000000)</f>
        <v/>
      </c>
      <c r="U8429" s="0" t="str">
        <f aca="false">IF(G8429=1,IF(B8429="",1,0),"")</f>
        <v/>
      </c>
    </row>
    <row r="8430" customFormat="false" ht="15" hidden="false" customHeight="false" outlineLevel="0" collapsed="false">
      <c r="A8430" s="35"/>
      <c r="B8430" s="35"/>
      <c r="G8430" s="0" t="str">
        <f aca="false">IF(A8430="","",IF(AND(A8430&gt;=Debut,A8430&lt;Fin),1,0))</f>
        <v/>
      </c>
      <c r="H8430" s="0" t="str">
        <f aca="false">IF(G8430=1,INT(ROUND((A8430-Debut)*86400,0)/600),"")</f>
        <v/>
      </c>
      <c r="I8430" s="0" t="str">
        <f aca="false">IF(G8430=1,INT(ROUND((A8430-Debut)*86400,0)/3600),"")</f>
        <v/>
      </c>
      <c r="J8430" s="0" t="str">
        <f aca="false">IF(OR(A8430="",B8430=""),"",ROUND((B8430-A8430)*86400,0))</f>
        <v/>
      </c>
      <c r="K8430" s="37" t="str">
        <f aca="false">IF(G8430=1,IF(COUNTIFS($C:$C,C8430,$G:$G,1,$A:$A,"&gt;="&amp;(A8430-FenetreInterm/86400),$A:$A,"&lt;="&amp;A8430)&gt;=NbInterm,1,0),"")</f>
        <v/>
      </c>
      <c r="L8430" s="37" t="str">
        <f aca="false">IF(G8430=1,IF(B8430="",0,IF(J8430&lt;SeuilFugitive,1,0)),"")</f>
        <v/>
      </c>
      <c r="M8430" s="37" t="str">
        <f aca="false">IF(G8430=1,IF(B8430="",IF((Fin-A8430)*24&gt;SeuilFigee,1,0),IF(J8430&gt;SeuilFigee*3600,1,0)),"")</f>
        <v/>
      </c>
      <c r="N8430" s="0" t="str">
        <f aca="false">IF(G8430=1,IF(COUNTIF(H$2:H8430,H8430)=1,COUNTIF($H:$H,H8430),""),"")</f>
        <v/>
      </c>
      <c r="O8430" s="0" t="str">
        <f aca="false">IF(G8430=1,IF(COUNTIF(I$2:I8430,I8430)=1,COUNTIF($I:$I,I8430),""),"")</f>
        <v/>
      </c>
      <c r="P8430" s="38" t="str">
        <f aca="false">IF(G8430=1,IF(COUNTIFS(C$2:C8430,C8430,G$2:G8430,1)=1,COUNTIFS($C:$C,C8430,$G:$G,1)+ROW()/10000000,""),"")</f>
        <v/>
      </c>
      <c r="Q8430" s="0" t="str">
        <f aca="false">IF(K8430=1,IF(COUNTIFS(C$2:C8430,C8430,K$2:K8430,1)=1,1,0),"")</f>
        <v/>
      </c>
      <c r="R8430" s="0" t="str">
        <f aca="false">IF(M8430=1,IF(COUNTIFS(C$2:C8430,C8430,M$2:M8430,1)=1,1,0),"")</f>
        <v/>
      </c>
      <c r="S8430" s="0" t="str">
        <f aca="false">IF(L8430=1,IF(COUNTIFS(C$2:C8430,C8430,L$2:L8430,1)=1,1,0),"")</f>
        <v/>
      </c>
      <c r="T8430" s="38" t="str">
        <f aca="false">IF(N8430="","",N8430+ROW()/10000000)</f>
        <v/>
      </c>
      <c r="U8430" s="0" t="str">
        <f aca="false">IF(G8430=1,IF(B8430="",1,0),"")</f>
        <v/>
      </c>
    </row>
    <row r="8431" customFormat="false" ht="15" hidden="false" customHeight="false" outlineLevel="0" collapsed="false">
      <c r="A8431" s="35"/>
      <c r="B8431" s="35"/>
      <c r="G8431" s="0" t="str">
        <f aca="false">IF(A8431="","",IF(AND(A8431&gt;=Debut,A8431&lt;Fin),1,0))</f>
        <v/>
      </c>
      <c r="H8431" s="0" t="str">
        <f aca="false">IF(G8431=1,INT(ROUND((A8431-Debut)*86400,0)/600),"")</f>
        <v/>
      </c>
      <c r="I8431" s="0" t="str">
        <f aca="false">IF(G8431=1,INT(ROUND((A8431-Debut)*86400,0)/3600),"")</f>
        <v/>
      </c>
      <c r="J8431" s="0" t="str">
        <f aca="false">IF(OR(A8431="",B8431=""),"",ROUND((B8431-A8431)*86400,0))</f>
        <v/>
      </c>
      <c r="K8431" s="37" t="str">
        <f aca="false">IF(G8431=1,IF(COUNTIFS($C:$C,C8431,$G:$G,1,$A:$A,"&gt;="&amp;(A8431-FenetreInterm/86400),$A:$A,"&lt;="&amp;A8431)&gt;=NbInterm,1,0),"")</f>
        <v/>
      </c>
      <c r="L8431" s="37" t="str">
        <f aca="false">IF(G8431=1,IF(B8431="",0,IF(J8431&lt;SeuilFugitive,1,0)),"")</f>
        <v/>
      </c>
      <c r="M8431" s="37" t="str">
        <f aca="false">IF(G8431=1,IF(B8431="",IF((Fin-A8431)*24&gt;SeuilFigee,1,0),IF(J8431&gt;SeuilFigee*3600,1,0)),"")</f>
        <v/>
      </c>
      <c r="N8431" s="0" t="str">
        <f aca="false">IF(G8431=1,IF(COUNTIF(H$2:H8431,H8431)=1,COUNTIF($H:$H,H8431),""),"")</f>
        <v/>
      </c>
      <c r="O8431" s="0" t="str">
        <f aca="false">IF(G8431=1,IF(COUNTIF(I$2:I8431,I8431)=1,COUNTIF($I:$I,I8431),""),"")</f>
        <v/>
      </c>
      <c r="P8431" s="38" t="str">
        <f aca="false">IF(G8431=1,IF(COUNTIFS(C$2:C8431,C8431,G$2:G8431,1)=1,COUNTIFS($C:$C,C8431,$G:$G,1)+ROW()/10000000,""),"")</f>
        <v/>
      </c>
      <c r="Q8431" s="0" t="str">
        <f aca="false">IF(K8431=1,IF(COUNTIFS(C$2:C8431,C8431,K$2:K8431,1)=1,1,0),"")</f>
        <v/>
      </c>
      <c r="R8431" s="0" t="str">
        <f aca="false">IF(M8431=1,IF(COUNTIFS(C$2:C8431,C8431,M$2:M8431,1)=1,1,0),"")</f>
        <v/>
      </c>
      <c r="S8431" s="0" t="str">
        <f aca="false">IF(L8431=1,IF(COUNTIFS(C$2:C8431,C8431,L$2:L8431,1)=1,1,0),"")</f>
        <v/>
      </c>
      <c r="T8431" s="38" t="str">
        <f aca="false">IF(N8431="","",N8431+ROW()/10000000)</f>
        <v/>
      </c>
      <c r="U8431" s="0" t="str">
        <f aca="false">IF(G8431=1,IF(B8431="",1,0),"")</f>
        <v/>
      </c>
    </row>
    <row r="8432" customFormat="false" ht="15" hidden="false" customHeight="false" outlineLevel="0" collapsed="false">
      <c r="A8432" s="35"/>
      <c r="B8432" s="35"/>
      <c r="G8432" s="0" t="str">
        <f aca="false">IF(A8432="","",IF(AND(A8432&gt;=Debut,A8432&lt;Fin),1,0))</f>
        <v/>
      </c>
      <c r="H8432" s="0" t="str">
        <f aca="false">IF(G8432=1,INT(ROUND((A8432-Debut)*86400,0)/600),"")</f>
        <v/>
      </c>
      <c r="I8432" s="0" t="str">
        <f aca="false">IF(G8432=1,INT(ROUND((A8432-Debut)*86400,0)/3600),"")</f>
        <v/>
      </c>
      <c r="J8432" s="0" t="str">
        <f aca="false">IF(OR(A8432="",B8432=""),"",ROUND((B8432-A8432)*86400,0))</f>
        <v/>
      </c>
      <c r="K8432" s="37" t="str">
        <f aca="false">IF(G8432=1,IF(COUNTIFS($C:$C,C8432,$G:$G,1,$A:$A,"&gt;="&amp;(A8432-FenetreInterm/86400),$A:$A,"&lt;="&amp;A8432)&gt;=NbInterm,1,0),"")</f>
        <v/>
      </c>
      <c r="L8432" s="37" t="str">
        <f aca="false">IF(G8432=1,IF(B8432="",0,IF(J8432&lt;SeuilFugitive,1,0)),"")</f>
        <v/>
      </c>
      <c r="M8432" s="37" t="str">
        <f aca="false">IF(G8432=1,IF(B8432="",IF((Fin-A8432)*24&gt;SeuilFigee,1,0),IF(J8432&gt;SeuilFigee*3600,1,0)),"")</f>
        <v/>
      </c>
      <c r="N8432" s="0" t="str">
        <f aca="false">IF(G8432=1,IF(COUNTIF(H$2:H8432,H8432)=1,COUNTIF($H:$H,H8432),""),"")</f>
        <v/>
      </c>
      <c r="O8432" s="0" t="str">
        <f aca="false">IF(G8432=1,IF(COUNTIF(I$2:I8432,I8432)=1,COUNTIF($I:$I,I8432),""),"")</f>
        <v/>
      </c>
      <c r="P8432" s="38" t="str">
        <f aca="false">IF(G8432=1,IF(COUNTIFS(C$2:C8432,C8432,G$2:G8432,1)=1,COUNTIFS($C:$C,C8432,$G:$G,1)+ROW()/10000000,""),"")</f>
        <v/>
      </c>
      <c r="Q8432" s="0" t="str">
        <f aca="false">IF(K8432=1,IF(COUNTIFS(C$2:C8432,C8432,K$2:K8432,1)=1,1,0),"")</f>
        <v/>
      </c>
      <c r="R8432" s="0" t="str">
        <f aca="false">IF(M8432=1,IF(COUNTIFS(C$2:C8432,C8432,M$2:M8432,1)=1,1,0),"")</f>
        <v/>
      </c>
      <c r="S8432" s="0" t="str">
        <f aca="false">IF(L8432=1,IF(COUNTIFS(C$2:C8432,C8432,L$2:L8432,1)=1,1,0),"")</f>
        <v/>
      </c>
      <c r="T8432" s="38" t="str">
        <f aca="false">IF(N8432="","",N8432+ROW()/10000000)</f>
        <v/>
      </c>
      <c r="U8432" s="0" t="str">
        <f aca="false">IF(G8432=1,IF(B8432="",1,0),"")</f>
        <v/>
      </c>
    </row>
    <row r="8433" customFormat="false" ht="15" hidden="false" customHeight="false" outlineLevel="0" collapsed="false">
      <c r="A8433" s="35"/>
      <c r="B8433" s="35"/>
      <c r="G8433" s="0" t="str">
        <f aca="false">IF(A8433="","",IF(AND(A8433&gt;=Debut,A8433&lt;Fin),1,0))</f>
        <v/>
      </c>
      <c r="H8433" s="0" t="str">
        <f aca="false">IF(G8433=1,INT(ROUND((A8433-Debut)*86400,0)/600),"")</f>
        <v/>
      </c>
      <c r="I8433" s="0" t="str">
        <f aca="false">IF(G8433=1,INT(ROUND((A8433-Debut)*86400,0)/3600),"")</f>
        <v/>
      </c>
      <c r="J8433" s="0" t="str">
        <f aca="false">IF(OR(A8433="",B8433=""),"",ROUND((B8433-A8433)*86400,0))</f>
        <v/>
      </c>
      <c r="K8433" s="37" t="str">
        <f aca="false">IF(G8433=1,IF(COUNTIFS($C:$C,C8433,$G:$G,1,$A:$A,"&gt;="&amp;(A8433-FenetreInterm/86400),$A:$A,"&lt;="&amp;A8433)&gt;=NbInterm,1,0),"")</f>
        <v/>
      </c>
      <c r="L8433" s="37" t="str">
        <f aca="false">IF(G8433=1,IF(B8433="",0,IF(J8433&lt;SeuilFugitive,1,0)),"")</f>
        <v/>
      </c>
      <c r="M8433" s="37" t="str">
        <f aca="false">IF(G8433=1,IF(B8433="",IF((Fin-A8433)*24&gt;SeuilFigee,1,0),IF(J8433&gt;SeuilFigee*3600,1,0)),"")</f>
        <v/>
      </c>
      <c r="N8433" s="0" t="str">
        <f aca="false">IF(G8433=1,IF(COUNTIF(H$2:H8433,H8433)=1,COUNTIF($H:$H,H8433),""),"")</f>
        <v/>
      </c>
      <c r="O8433" s="0" t="str">
        <f aca="false">IF(G8433=1,IF(COUNTIF(I$2:I8433,I8433)=1,COUNTIF($I:$I,I8433),""),"")</f>
        <v/>
      </c>
      <c r="P8433" s="38" t="str">
        <f aca="false">IF(G8433=1,IF(COUNTIFS(C$2:C8433,C8433,G$2:G8433,1)=1,COUNTIFS($C:$C,C8433,$G:$G,1)+ROW()/10000000,""),"")</f>
        <v/>
      </c>
      <c r="Q8433" s="0" t="str">
        <f aca="false">IF(K8433=1,IF(COUNTIFS(C$2:C8433,C8433,K$2:K8433,1)=1,1,0),"")</f>
        <v/>
      </c>
      <c r="R8433" s="0" t="str">
        <f aca="false">IF(M8433=1,IF(COUNTIFS(C$2:C8433,C8433,M$2:M8433,1)=1,1,0),"")</f>
        <v/>
      </c>
      <c r="S8433" s="0" t="str">
        <f aca="false">IF(L8433=1,IF(COUNTIFS(C$2:C8433,C8433,L$2:L8433,1)=1,1,0),"")</f>
        <v/>
      </c>
      <c r="T8433" s="38" t="str">
        <f aca="false">IF(N8433="","",N8433+ROW()/10000000)</f>
        <v/>
      </c>
      <c r="U8433" s="0" t="str">
        <f aca="false">IF(G8433=1,IF(B8433="",1,0),"")</f>
        <v/>
      </c>
    </row>
    <row r="8434" customFormat="false" ht="15" hidden="false" customHeight="false" outlineLevel="0" collapsed="false">
      <c r="A8434" s="35"/>
      <c r="B8434" s="35"/>
      <c r="G8434" s="0" t="str">
        <f aca="false">IF(A8434="","",IF(AND(A8434&gt;=Debut,A8434&lt;Fin),1,0))</f>
        <v/>
      </c>
      <c r="H8434" s="0" t="str">
        <f aca="false">IF(G8434=1,INT(ROUND((A8434-Debut)*86400,0)/600),"")</f>
        <v/>
      </c>
      <c r="I8434" s="0" t="str">
        <f aca="false">IF(G8434=1,INT(ROUND((A8434-Debut)*86400,0)/3600),"")</f>
        <v/>
      </c>
      <c r="J8434" s="0" t="str">
        <f aca="false">IF(OR(A8434="",B8434=""),"",ROUND((B8434-A8434)*86400,0))</f>
        <v/>
      </c>
      <c r="K8434" s="37" t="str">
        <f aca="false">IF(G8434=1,IF(COUNTIFS($C:$C,C8434,$G:$G,1,$A:$A,"&gt;="&amp;(A8434-FenetreInterm/86400),$A:$A,"&lt;="&amp;A8434)&gt;=NbInterm,1,0),"")</f>
        <v/>
      </c>
      <c r="L8434" s="37" t="str">
        <f aca="false">IF(G8434=1,IF(B8434="",0,IF(J8434&lt;SeuilFugitive,1,0)),"")</f>
        <v/>
      </c>
      <c r="M8434" s="37" t="str">
        <f aca="false">IF(G8434=1,IF(B8434="",IF((Fin-A8434)*24&gt;SeuilFigee,1,0),IF(J8434&gt;SeuilFigee*3600,1,0)),"")</f>
        <v/>
      </c>
      <c r="N8434" s="0" t="str">
        <f aca="false">IF(G8434=1,IF(COUNTIF(H$2:H8434,H8434)=1,COUNTIF($H:$H,H8434),""),"")</f>
        <v/>
      </c>
      <c r="O8434" s="0" t="str">
        <f aca="false">IF(G8434=1,IF(COUNTIF(I$2:I8434,I8434)=1,COUNTIF($I:$I,I8434),""),"")</f>
        <v/>
      </c>
      <c r="P8434" s="38" t="str">
        <f aca="false">IF(G8434=1,IF(COUNTIFS(C$2:C8434,C8434,G$2:G8434,1)=1,COUNTIFS($C:$C,C8434,$G:$G,1)+ROW()/10000000,""),"")</f>
        <v/>
      </c>
      <c r="Q8434" s="0" t="str">
        <f aca="false">IF(K8434=1,IF(COUNTIFS(C$2:C8434,C8434,K$2:K8434,1)=1,1,0),"")</f>
        <v/>
      </c>
      <c r="R8434" s="0" t="str">
        <f aca="false">IF(M8434=1,IF(COUNTIFS(C$2:C8434,C8434,M$2:M8434,1)=1,1,0),"")</f>
        <v/>
      </c>
      <c r="S8434" s="0" t="str">
        <f aca="false">IF(L8434=1,IF(COUNTIFS(C$2:C8434,C8434,L$2:L8434,1)=1,1,0),"")</f>
        <v/>
      </c>
      <c r="T8434" s="38" t="str">
        <f aca="false">IF(N8434="","",N8434+ROW()/10000000)</f>
        <v/>
      </c>
      <c r="U8434" s="0" t="str">
        <f aca="false">IF(G8434=1,IF(B8434="",1,0),"")</f>
        <v/>
      </c>
    </row>
    <row r="8435" customFormat="false" ht="15" hidden="false" customHeight="false" outlineLevel="0" collapsed="false">
      <c r="A8435" s="35"/>
      <c r="B8435" s="35"/>
      <c r="G8435" s="0" t="str">
        <f aca="false">IF(A8435="","",IF(AND(A8435&gt;=Debut,A8435&lt;Fin),1,0))</f>
        <v/>
      </c>
      <c r="H8435" s="0" t="str">
        <f aca="false">IF(G8435=1,INT(ROUND((A8435-Debut)*86400,0)/600),"")</f>
        <v/>
      </c>
      <c r="I8435" s="0" t="str">
        <f aca="false">IF(G8435=1,INT(ROUND((A8435-Debut)*86400,0)/3600),"")</f>
        <v/>
      </c>
      <c r="J8435" s="0" t="str">
        <f aca="false">IF(OR(A8435="",B8435=""),"",ROUND((B8435-A8435)*86400,0))</f>
        <v/>
      </c>
      <c r="K8435" s="37" t="str">
        <f aca="false">IF(G8435=1,IF(COUNTIFS($C:$C,C8435,$G:$G,1,$A:$A,"&gt;="&amp;(A8435-FenetreInterm/86400),$A:$A,"&lt;="&amp;A8435)&gt;=NbInterm,1,0),"")</f>
        <v/>
      </c>
      <c r="L8435" s="37" t="str">
        <f aca="false">IF(G8435=1,IF(B8435="",0,IF(J8435&lt;SeuilFugitive,1,0)),"")</f>
        <v/>
      </c>
      <c r="M8435" s="37" t="str">
        <f aca="false">IF(G8435=1,IF(B8435="",IF((Fin-A8435)*24&gt;SeuilFigee,1,0),IF(J8435&gt;SeuilFigee*3600,1,0)),"")</f>
        <v/>
      </c>
      <c r="N8435" s="0" t="str">
        <f aca="false">IF(G8435=1,IF(COUNTIF(H$2:H8435,H8435)=1,COUNTIF($H:$H,H8435),""),"")</f>
        <v/>
      </c>
      <c r="O8435" s="0" t="str">
        <f aca="false">IF(G8435=1,IF(COUNTIF(I$2:I8435,I8435)=1,COUNTIF($I:$I,I8435),""),"")</f>
        <v/>
      </c>
      <c r="P8435" s="38" t="str">
        <f aca="false">IF(G8435=1,IF(COUNTIFS(C$2:C8435,C8435,G$2:G8435,1)=1,COUNTIFS($C:$C,C8435,$G:$G,1)+ROW()/10000000,""),"")</f>
        <v/>
      </c>
      <c r="Q8435" s="0" t="str">
        <f aca="false">IF(K8435=1,IF(COUNTIFS(C$2:C8435,C8435,K$2:K8435,1)=1,1,0),"")</f>
        <v/>
      </c>
      <c r="R8435" s="0" t="str">
        <f aca="false">IF(M8435=1,IF(COUNTIFS(C$2:C8435,C8435,M$2:M8435,1)=1,1,0),"")</f>
        <v/>
      </c>
      <c r="S8435" s="0" t="str">
        <f aca="false">IF(L8435=1,IF(COUNTIFS(C$2:C8435,C8435,L$2:L8435,1)=1,1,0),"")</f>
        <v/>
      </c>
      <c r="T8435" s="38" t="str">
        <f aca="false">IF(N8435="","",N8435+ROW()/10000000)</f>
        <v/>
      </c>
      <c r="U8435" s="0" t="str">
        <f aca="false">IF(G8435=1,IF(B8435="",1,0),"")</f>
        <v/>
      </c>
    </row>
    <row r="8436" customFormat="false" ht="15" hidden="false" customHeight="false" outlineLevel="0" collapsed="false">
      <c r="A8436" s="35"/>
      <c r="B8436" s="35"/>
      <c r="G8436" s="0" t="str">
        <f aca="false">IF(A8436="","",IF(AND(A8436&gt;=Debut,A8436&lt;Fin),1,0))</f>
        <v/>
      </c>
      <c r="H8436" s="0" t="str">
        <f aca="false">IF(G8436=1,INT(ROUND((A8436-Debut)*86400,0)/600),"")</f>
        <v/>
      </c>
      <c r="I8436" s="0" t="str">
        <f aca="false">IF(G8436=1,INT(ROUND((A8436-Debut)*86400,0)/3600),"")</f>
        <v/>
      </c>
      <c r="J8436" s="0" t="str">
        <f aca="false">IF(OR(A8436="",B8436=""),"",ROUND((B8436-A8436)*86400,0))</f>
        <v/>
      </c>
      <c r="K8436" s="37" t="str">
        <f aca="false">IF(G8436=1,IF(COUNTIFS($C:$C,C8436,$G:$G,1,$A:$A,"&gt;="&amp;(A8436-FenetreInterm/86400),$A:$A,"&lt;="&amp;A8436)&gt;=NbInterm,1,0),"")</f>
        <v/>
      </c>
      <c r="L8436" s="37" t="str">
        <f aca="false">IF(G8436=1,IF(B8436="",0,IF(J8436&lt;SeuilFugitive,1,0)),"")</f>
        <v/>
      </c>
      <c r="M8436" s="37" t="str">
        <f aca="false">IF(G8436=1,IF(B8436="",IF((Fin-A8436)*24&gt;SeuilFigee,1,0),IF(J8436&gt;SeuilFigee*3600,1,0)),"")</f>
        <v/>
      </c>
      <c r="N8436" s="0" t="str">
        <f aca="false">IF(G8436=1,IF(COUNTIF(H$2:H8436,H8436)=1,COUNTIF($H:$H,H8436),""),"")</f>
        <v/>
      </c>
      <c r="O8436" s="0" t="str">
        <f aca="false">IF(G8436=1,IF(COUNTIF(I$2:I8436,I8436)=1,COUNTIF($I:$I,I8436),""),"")</f>
        <v/>
      </c>
      <c r="P8436" s="38" t="str">
        <f aca="false">IF(G8436=1,IF(COUNTIFS(C$2:C8436,C8436,G$2:G8436,1)=1,COUNTIFS($C:$C,C8436,$G:$G,1)+ROW()/10000000,""),"")</f>
        <v/>
      </c>
      <c r="Q8436" s="0" t="str">
        <f aca="false">IF(K8436=1,IF(COUNTIFS(C$2:C8436,C8436,K$2:K8436,1)=1,1,0),"")</f>
        <v/>
      </c>
      <c r="R8436" s="0" t="str">
        <f aca="false">IF(M8436=1,IF(COUNTIFS(C$2:C8436,C8436,M$2:M8436,1)=1,1,0),"")</f>
        <v/>
      </c>
      <c r="S8436" s="0" t="str">
        <f aca="false">IF(L8436=1,IF(COUNTIFS(C$2:C8436,C8436,L$2:L8436,1)=1,1,0),"")</f>
        <v/>
      </c>
      <c r="T8436" s="38" t="str">
        <f aca="false">IF(N8436="","",N8436+ROW()/10000000)</f>
        <v/>
      </c>
      <c r="U8436" s="0" t="str">
        <f aca="false">IF(G8436=1,IF(B8436="",1,0),"")</f>
        <v/>
      </c>
    </row>
    <row r="8437" customFormat="false" ht="15" hidden="false" customHeight="false" outlineLevel="0" collapsed="false">
      <c r="A8437" s="35"/>
      <c r="B8437" s="35"/>
      <c r="G8437" s="0" t="str">
        <f aca="false">IF(A8437="","",IF(AND(A8437&gt;=Debut,A8437&lt;Fin),1,0))</f>
        <v/>
      </c>
      <c r="H8437" s="0" t="str">
        <f aca="false">IF(G8437=1,INT(ROUND((A8437-Debut)*86400,0)/600),"")</f>
        <v/>
      </c>
      <c r="I8437" s="0" t="str">
        <f aca="false">IF(G8437=1,INT(ROUND((A8437-Debut)*86400,0)/3600),"")</f>
        <v/>
      </c>
      <c r="J8437" s="0" t="str">
        <f aca="false">IF(OR(A8437="",B8437=""),"",ROUND((B8437-A8437)*86400,0))</f>
        <v/>
      </c>
      <c r="K8437" s="37" t="str">
        <f aca="false">IF(G8437=1,IF(COUNTIFS($C:$C,C8437,$G:$G,1,$A:$A,"&gt;="&amp;(A8437-FenetreInterm/86400),$A:$A,"&lt;="&amp;A8437)&gt;=NbInterm,1,0),"")</f>
        <v/>
      </c>
      <c r="L8437" s="37" t="str">
        <f aca="false">IF(G8437=1,IF(B8437="",0,IF(J8437&lt;SeuilFugitive,1,0)),"")</f>
        <v/>
      </c>
      <c r="M8437" s="37" t="str">
        <f aca="false">IF(G8437=1,IF(B8437="",IF((Fin-A8437)*24&gt;SeuilFigee,1,0),IF(J8437&gt;SeuilFigee*3600,1,0)),"")</f>
        <v/>
      </c>
      <c r="N8437" s="0" t="str">
        <f aca="false">IF(G8437=1,IF(COUNTIF(H$2:H8437,H8437)=1,COUNTIF($H:$H,H8437),""),"")</f>
        <v/>
      </c>
      <c r="O8437" s="0" t="str">
        <f aca="false">IF(G8437=1,IF(COUNTIF(I$2:I8437,I8437)=1,COUNTIF($I:$I,I8437),""),"")</f>
        <v/>
      </c>
      <c r="P8437" s="38" t="str">
        <f aca="false">IF(G8437=1,IF(COUNTIFS(C$2:C8437,C8437,G$2:G8437,1)=1,COUNTIFS($C:$C,C8437,$G:$G,1)+ROW()/10000000,""),"")</f>
        <v/>
      </c>
      <c r="Q8437" s="0" t="str">
        <f aca="false">IF(K8437=1,IF(COUNTIFS(C$2:C8437,C8437,K$2:K8437,1)=1,1,0),"")</f>
        <v/>
      </c>
      <c r="R8437" s="0" t="str">
        <f aca="false">IF(M8437=1,IF(COUNTIFS(C$2:C8437,C8437,M$2:M8437,1)=1,1,0),"")</f>
        <v/>
      </c>
      <c r="S8437" s="0" t="str">
        <f aca="false">IF(L8437=1,IF(COUNTIFS(C$2:C8437,C8437,L$2:L8437,1)=1,1,0),"")</f>
        <v/>
      </c>
      <c r="T8437" s="38" t="str">
        <f aca="false">IF(N8437="","",N8437+ROW()/10000000)</f>
        <v/>
      </c>
      <c r="U8437" s="0" t="str">
        <f aca="false">IF(G8437=1,IF(B8437="",1,0),"")</f>
        <v/>
      </c>
    </row>
    <row r="8438" customFormat="false" ht="15" hidden="false" customHeight="false" outlineLevel="0" collapsed="false">
      <c r="A8438" s="35"/>
      <c r="B8438" s="35"/>
      <c r="G8438" s="0" t="str">
        <f aca="false">IF(A8438="","",IF(AND(A8438&gt;=Debut,A8438&lt;Fin),1,0))</f>
        <v/>
      </c>
      <c r="H8438" s="0" t="str">
        <f aca="false">IF(G8438=1,INT(ROUND((A8438-Debut)*86400,0)/600),"")</f>
        <v/>
      </c>
      <c r="I8438" s="0" t="str">
        <f aca="false">IF(G8438=1,INT(ROUND((A8438-Debut)*86400,0)/3600),"")</f>
        <v/>
      </c>
      <c r="J8438" s="0" t="str">
        <f aca="false">IF(OR(A8438="",B8438=""),"",ROUND((B8438-A8438)*86400,0))</f>
        <v/>
      </c>
      <c r="K8438" s="37" t="str">
        <f aca="false">IF(G8438=1,IF(COUNTIFS($C:$C,C8438,$G:$G,1,$A:$A,"&gt;="&amp;(A8438-FenetreInterm/86400),$A:$A,"&lt;="&amp;A8438)&gt;=NbInterm,1,0),"")</f>
        <v/>
      </c>
      <c r="L8438" s="37" t="str">
        <f aca="false">IF(G8438=1,IF(B8438="",0,IF(J8438&lt;SeuilFugitive,1,0)),"")</f>
        <v/>
      </c>
      <c r="M8438" s="37" t="str">
        <f aca="false">IF(G8438=1,IF(B8438="",IF((Fin-A8438)*24&gt;SeuilFigee,1,0),IF(J8438&gt;SeuilFigee*3600,1,0)),"")</f>
        <v/>
      </c>
      <c r="N8438" s="0" t="str">
        <f aca="false">IF(G8438=1,IF(COUNTIF(H$2:H8438,H8438)=1,COUNTIF($H:$H,H8438),""),"")</f>
        <v/>
      </c>
      <c r="O8438" s="0" t="str">
        <f aca="false">IF(G8438=1,IF(COUNTIF(I$2:I8438,I8438)=1,COUNTIF($I:$I,I8438),""),"")</f>
        <v/>
      </c>
      <c r="P8438" s="38" t="str">
        <f aca="false">IF(G8438=1,IF(COUNTIFS(C$2:C8438,C8438,G$2:G8438,1)=1,COUNTIFS($C:$C,C8438,$G:$G,1)+ROW()/10000000,""),"")</f>
        <v/>
      </c>
      <c r="Q8438" s="0" t="str">
        <f aca="false">IF(K8438=1,IF(COUNTIFS(C$2:C8438,C8438,K$2:K8438,1)=1,1,0),"")</f>
        <v/>
      </c>
      <c r="R8438" s="0" t="str">
        <f aca="false">IF(M8438=1,IF(COUNTIFS(C$2:C8438,C8438,M$2:M8438,1)=1,1,0),"")</f>
        <v/>
      </c>
      <c r="S8438" s="0" t="str">
        <f aca="false">IF(L8438=1,IF(COUNTIFS(C$2:C8438,C8438,L$2:L8438,1)=1,1,0),"")</f>
        <v/>
      </c>
      <c r="T8438" s="38" t="str">
        <f aca="false">IF(N8438="","",N8438+ROW()/10000000)</f>
        <v/>
      </c>
      <c r="U8438" s="0" t="str">
        <f aca="false">IF(G8438=1,IF(B8438="",1,0),"")</f>
        <v/>
      </c>
    </row>
    <row r="8439" customFormat="false" ht="15" hidden="false" customHeight="false" outlineLevel="0" collapsed="false">
      <c r="A8439" s="35"/>
      <c r="B8439" s="35"/>
      <c r="G8439" s="0" t="str">
        <f aca="false">IF(A8439="","",IF(AND(A8439&gt;=Debut,A8439&lt;Fin),1,0))</f>
        <v/>
      </c>
      <c r="H8439" s="0" t="str">
        <f aca="false">IF(G8439=1,INT(ROUND((A8439-Debut)*86400,0)/600),"")</f>
        <v/>
      </c>
      <c r="I8439" s="0" t="str">
        <f aca="false">IF(G8439=1,INT(ROUND((A8439-Debut)*86400,0)/3600),"")</f>
        <v/>
      </c>
      <c r="J8439" s="0" t="str">
        <f aca="false">IF(OR(A8439="",B8439=""),"",ROUND((B8439-A8439)*86400,0))</f>
        <v/>
      </c>
      <c r="K8439" s="37" t="str">
        <f aca="false">IF(G8439=1,IF(COUNTIFS($C:$C,C8439,$G:$G,1,$A:$A,"&gt;="&amp;(A8439-FenetreInterm/86400),$A:$A,"&lt;="&amp;A8439)&gt;=NbInterm,1,0),"")</f>
        <v/>
      </c>
      <c r="L8439" s="37" t="str">
        <f aca="false">IF(G8439=1,IF(B8439="",0,IF(J8439&lt;SeuilFugitive,1,0)),"")</f>
        <v/>
      </c>
      <c r="M8439" s="37" t="str">
        <f aca="false">IF(G8439=1,IF(B8439="",IF((Fin-A8439)*24&gt;SeuilFigee,1,0),IF(J8439&gt;SeuilFigee*3600,1,0)),"")</f>
        <v/>
      </c>
      <c r="N8439" s="0" t="str">
        <f aca="false">IF(G8439=1,IF(COUNTIF(H$2:H8439,H8439)=1,COUNTIF($H:$H,H8439),""),"")</f>
        <v/>
      </c>
      <c r="O8439" s="0" t="str">
        <f aca="false">IF(G8439=1,IF(COUNTIF(I$2:I8439,I8439)=1,COUNTIF($I:$I,I8439),""),"")</f>
        <v/>
      </c>
      <c r="P8439" s="38" t="str">
        <f aca="false">IF(G8439=1,IF(COUNTIFS(C$2:C8439,C8439,G$2:G8439,1)=1,COUNTIFS($C:$C,C8439,$G:$G,1)+ROW()/10000000,""),"")</f>
        <v/>
      </c>
      <c r="Q8439" s="0" t="str">
        <f aca="false">IF(K8439=1,IF(COUNTIFS(C$2:C8439,C8439,K$2:K8439,1)=1,1,0),"")</f>
        <v/>
      </c>
      <c r="R8439" s="0" t="str">
        <f aca="false">IF(M8439=1,IF(COUNTIFS(C$2:C8439,C8439,M$2:M8439,1)=1,1,0),"")</f>
        <v/>
      </c>
      <c r="S8439" s="0" t="str">
        <f aca="false">IF(L8439=1,IF(COUNTIFS(C$2:C8439,C8439,L$2:L8439,1)=1,1,0),"")</f>
        <v/>
      </c>
      <c r="T8439" s="38" t="str">
        <f aca="false">IF(N8439="","",N8439+ROW()/10000000)</f>
        <v/>
      </c>
      <c r="U8439" s="0" t="str">
        <f aca="false">IF(G8439=1,IF(B8439="",1,0),"")</f>
        <v/>
      </c>
    </row>
    <row r="8440" customFormat="false" ht="15" hidden="false" customHeight="false" outlineLevel="0" collapsed="false">
      <c r="A8440" s="35"/>
      <c r="B8440" s="35"/>
      <c r="G8440" s="0" t="str">
        <f aca="false">IF(A8440="","",IF(AND(A8440&gt;=Debut,A8440&lt;Fin),1,0))</f>
        <v/>
      </c>
      <c r="H8440" s="0" t="str">
        <f aca="false">IF(G8440=1,INT(ROUND((A8440-Debut)*86400,0)/600),"")</f>
        <v/>
      </c>
      <c r="I8440" s="0" t="str">
        <f aca="false">IF(G8440=1,INT(ROUND((A8440-Debut)*86400,0)/3600),"")</f>
        <v/>
      </c>
      <c r="J8440" s="0" t="str">
        <f aca="false">IF(OR(A8440="",B8440=""),"",ROUND((B8440-A8440)*86400,0))</f>
        <v/>
      </c>
      <c r="K8440" s="37" t="str">
        <f aca="false">IF(G8440=1,IF(COUNTIFS($C:$C,C8440,$G:$G,1,$A:$A,"&gt;="&amp;(A8440-FenetreInterm/86400),$A:$A,"&lt;="&amp;A8440)&gt;=NbInterm,1,0),"")</f>
        <v/>
      </c>
      <c r="L8440" s="37" t="str">
        <f aca="false">IF(G8440=1,IF(B8440="",0,IF(J8440&lt;SeuilFugitive,1,0)),"")</f>
        <v/>
      </c>
      <c r="M8440" s="37" t="str">
        <f aca="false">IF(G8440=1,IF(B8440="",IF((Fin-A8440)*24&gt;SeuilFigee,1,0),IF(J8440&gt;SeuilFigee*3600,1,0)),"")</f>
        <v/>
      </c>
      <c r="N8440" s="0" t="str">
        <f aca="false">IF(G8440=1,IF(COUNTIF(H$2:H8440,H8440)=1,COUNTIF($H:$H,H8440),""),"")</f>
        <v/>
      </c>
      <c r="O8440" s="0" t="str">
        <f aca="false">IF(G8440=1,IF(COUNTIF(I$2:I8440,I8440)=1,COUNTIF($I:$I,I8440),""),"")</f>
        <v/>
      </c>
      <c r="P8440" s="38" t="str">
        <f aca="false">IF(G8440=1,IF(COUNTIFS(C$2:C8440,C8440,G$2:G8440,1)=1,COUNTIFS($C:$C,C8440,$G:$G,1)+ROW()/10000000,""),"")</f>
        <v/>
      </c>
      <c r="Q8440" s="0" t="str">
        <f aca="false">IF(K8440=1,IF(COUNTIFS(C$2:C8440,C8440,K$2:K8440,1)=1,1,0),"")</f>
        <v/>
      </c>
      <c r="R8440" s="0" t="str">
        <f aca="false">IF(M8440=1,IF(COUNTIFS(C$2:C8440,C8440,M$2:M8440,1)=1,1,0),"")</f>
        <v/>
      </c>
      <c r="S8440" s="0" t="str">
        <f aca="false">IF(L8440=1,IF(COUNTIFS(C$2:C8440,C8440,L$2:L8440,1)=1,1,0),"")</f>
        <v/>
      </c>
      <c r="T8440" s="38" t="str">
        <f aca="false">IF(N8440="","",N8440+ROW()/10000000)</f>
        <v/>
      </c>
      <c r="U8440" s="0" t="str">
        <f aca="false">IF(G8440=1,IF(B8440="",1,0),"")</f>
        <v/>
      </c>
    </row>
    <row r="8441" customFormat="false" ht="15" hidden="false" customHeight="false" outlineLevel="0" collapsed="false">
      <c r="A8441" s="35"/>
      <c r="B8441" s="35"/>
      <c r="G8441" s="0" t="str">
        <f aca="false">IF(A8441="","",IF(AND(A8441&gt;=Debut,A8441&lt;Fin),1,0))</f>
        <v/>
      </c>
      <c r="H8441" s="0" t="str">
        <f aca="false">IF(G8441=1,INT(ROUND((A8441-Debut)*86400,0)/600),"")</f>
        <v/>
      </c>
      <c r="I8441" s="0" t="str">
        <f aca="false">IF(G8441=1,INT(ROUND((A8441-Debut)*86400,0)/3600),"")</f>
        <v/>
      </c>
      <c r="J8441" s="0" t="str">
        <f aca="false">IF(OR(A8441="",B8441=""),"",ROUND((B8441-A8441)*86400,0))</f>
        <v/>
      </c>
      <c r="K8441" s="37" t="str">
        <f aca="false">IF(G8441=1,IF(COUNTIFS($C:$C,C8441,$G:$G,1,$A:$A,"&gt;="&amp;(A8441-FenetreInterm/86400),$A:$A,"&lt;="&amp;A8441)&gt;=NbInterm,1,0),"")</f>
        <v/>
      </c>
      <c r="L8441" s="37" t="str">
        <f aca="false">IF(G8441=1,IF(B8441="",0,IF(J8441&lt;SeuilFugitive,1,0)),"")</f>
        <v/>
      </c>
      <c r="M8441" s="37" t="str">
        <f aca="false">IF(G8441=1,IF(B8441="",IF((Fin-A8441)*24&gt;SeuilFigee,1,0),IF(J8441&gt;SeuilFigee*3600,1,0)),"")</f>
        <v/>
      </c>
      <c r="N8441" s="0" t="str">
        <f aca="false">IF(G8441=1,IF(COUNTIF(H$2:H8441,H8441)=1,COUNTIF($H:$H,H8441),""),"")</f>
        <v/>
      </c>
      <c r="O8441" s="0" t="str">
        <f aca="false">IF(G8441=1,IF(COUNTIF(I$2:I8441,I8441)=1,COUNTIF($I:$I,I8441),""),"")</f>
        <v/>
      </c>
      <c r="P8441" s="38" t="str">
        <f aca="false">IF(G8441=1,IF(COUNTIFS(C$2:C8441,C8441,G$2:G8441,1)=1,COUNTIFS($C:$C,C8441,$G:$G,1)+ROW()/10000000,""),"")</f>
        <v/>
      </c>
      <c r="Q8441" s="0" t="str">
        <f aca="false">IF(K8441=1,IF(COUNTIFS(C$2:C8441,C8441,K$2:K8441,1)=1,1,0),"")</f>
        <v/>
      </c>
      <c r="R8441" s="0" t="str">
        <f aca="false">IF(M8441=1,IF(COUNTIFS(C$2:C8441,C8441,M$2:M8441,1)=1,1,0),"")</f>
        <v/>
      </c>
      <c r="S8441" s="0" t="str">
        <f aca="false">IF(L8441=1,IF(COUNTIFS(C$2:C8441,C8441,L$2:L8441,1)=1,1,0),"")</f>
        <v/>
      </c>
      <c r="T8441" s="38" t="str">
        <f aca="false">IF(N8441="","",N8441+ROW()/10000000)</f>
        <v/>
      </c>
      <c r="U8441" s="0" t="str">
        <f aca="false">IF(G8441=1,IF(B8441="",1,0),"")</f>
        <v/>
      </c>
    </row>
    <row r="8442" customFormat="false" ht="15" hidden="false" customHeight="false" outlineLevel="0" collapsed="false">
      <c r="A8442" s="35"/>
      <c r="B8442" s="35"/>
      <c r="G8442" s="0" t="str">
        <f aca="false">IF(A8442="","",IF(AND(A8442&gt;=Debut,A8442&lt;Fin),1,0))</f>
        <v/>
      </c>
      <c r="H8442" s="0" t="str">
        <f aca="false">IF(G8442=1,INT(ROUND((A8442-Debut)*86400,0)/600),"")</f>
        <v/>
      </c>
      <c r="I8442" s="0" t="str">
        <f aca="false">IF(G8442=1,INT(ROUND((A8442-Debut)*86400,0)/3600),"")</f>
        <v/>
      </c>
      <c r="J8442" s="0" t="str">
        <f aca="false">IF(OR(A8442="",B8442=""),"",ROUND((B8442-A8442)*86400,0))</f>
        <v/>
      </c>
      <c r="K8442" s="37" t="str">
        <f aca="false">IF(G8442=1,IF(COUNTIFS($C:$C,C8442,$G:$G,1,$A:$A,"&gt;="&amp;(A8442-FenetreInterm/86400),$A:$A,"&lt;="&amp;A8442)&gt;=NbInterm,1,0),"")</f>
        <v/>
      </c>
      <c r="L8442" s="37" t="str">
        <f aca="false">IF(G8442=1,IF(B8442="",0,IF(J8442&lt;SeuilFugitive,1,0)),"")</f>
        <v/>
      </c>
      <c r="M8442" s="37" t="str">
        <f aca="false">IF(G8442=1,IF(B8442="",IF((Fin-A8442)*24&gt;SeuilFigee,1,0),IF(J8442&gt;SeuilFigee*3600,1,0)),"")</f>
        <v/>
      </c>
      <c r="N8442" s="0" t="str">
        <f aca="false">IF(G8442=1,IF(COUNTIF(H$2:H8442,H8442)=1,COUNTIF($H:$H,H8442),""),"")</f>
        <v/>
      </c>
      <c r="O8442" s="0" t="str">
        <f aca="false">IF(G8442=1,IF(COUNTIF(I$2:I8442,I8442)=1,COUNTIF($I:$I,I8442),""),"")</f>
        <v/>
      </c>
      <c r="P8442" s="38" t="str">
        <f aca="false">IF(G8442=1,IF(COUNTIFS(C$2:C8442,C8442,G$2:G8442,1)=1,COUNTIFS($C:$C,C8442,$G:$G,1)+ROW()/10000000,""),"")</f>
        <v/>
      </c>
      <c r="Q8442" s="0" t="str">
        <f aca="false">IF(K8442=1,IF(COUNTIFS(C$2:C8442,C8442,K$2:K8442,1)=1,1,0),"")</f>
        <v/>
      </c>
      <c r="R8442" s="0" t="str">
        <f aca="false">IF(M8442=1,IF(COUNTIFS(C$2:C8442,C8442,M$2:M8442,1)=1,1,0),"")</f>
        <v/>
      </c>
      <c r="S8442" s="0" t="str">
        <f aca="false">IF(L8442=1,IF(COUNTIFS(C$2:C8442,C8442,L$2:L8442,1)=1,1,0),"")</f>
        <v/>
      </c>
      <c r="T8442" s="38" t="str">
        <f aca="false">IF(N8442="","",N8442+ROW()/10000000)</f>
        <v/>
      </c>
      <c r="U8442" s="0" t="str">
        <f aca="false">IF(G8442=1,IF(B8442="",1,0),"")</f>
        <v/>
      </c>
    </row>
    <row r="8443" customFormat="false" ht="15" hidden="false" customHeight="false" outlineLevel="0" collapsed="false">
      <c r="A8443" s="35"/>
      <c r="B8443" s="35"/>
      <c r="G8443" s="0" t="str">
        <f aca="false">IF(A8443="","",IF(AND(A8443&gt;=Debut,A8443&lt;Fin),1,0))</f>
        <v/>
      </c>
      <c r="H8443" s="0" t="str">
        <f aca="false">IF(G8443=1,INT(ROUND((A8443-Debut)*86400,0)/600),"")</f>
        <v/>
      </c>
      <c r="I8443" s="0" t="str">
        <f aca="false">IF(G8443=1,INT(ROUND((A8443-Debut)*86400,0)/3600),"")</f>
        <v/>
      </c>
      <c r="J8443" s="0" t="str">
        <f aca="false">IF(OR(A8443="",B8443=""),"",ROUND((B8443-A8443)*86400,0))</f>
        <v/>
      </c>
      <c r="K8443" s="37" t="str">
        <f aca="false">IF(G8443=1,IF(COUNTIFS($C:$C,C8443,$G:$G,1,$A:$A,"&gt;="&amp;(A8443-FenetreInterm/86400),$A:$A,"&lt;="&amp;A8443)&gt;=NbInterm,1,0),"")</f>
        <v/>
      </c>
      <c r="L8443" s="37" t="str">
        <f aca="false">IF(G8443=1,IF(B8443="",0,IF(J8443&lt;SeuilFugitive,1,0)),"")</f>
        <v/>
      </c>
      <c r="M8443" s="37" t="str">
        <f aca="false">IF(G8443=1,IF(B8443="",IF((Fin-A8443)*24&gt;SeuilFigee,1,0),IF(J8443&gt;SeuilFigee*3600,1,0)),"")</f>
        <v/>
      </c>
      <c r="N8443" s="0" t="str">
        <f aca="false">IF(G8443=1,IF(COUNTIF(H$2:H8443,H8443)=1,COUNTIF($H:$H,H8443),""),"")</f>
        <v/>
      </c>
      <c r="O8443" s="0" t="str">
        <f aca="false">IF(G8443=1,IF(COUNTIF(I$2:I8443,I8443)=1,COUNTIF($I:$I,I8443),""),"")</f>
        <v/>
      </c>
      <c r="P8443" s="38" t="str">
        <f aca="false">IF(G8443=1,IF(COUNTIFS(C$2:C8443,C8443,G$2:G8443,1)=1,COUNTIFS($C:$C,C8443,$G:$G,1)+ROW()/10000000,""),"")</f>
        <v/>
      </c>
      <c r="Q8443" s="0" t="str">
        <f aca="false">IF(K8443=1,IF(COUNTIFS(C$2:C8443,C8443,K$2:K8443,1)=1,1,0),"")</f>
        <v/>
      </c>
      <c r="R8443" s="0" t="str">
        <f aca="false">IF(M8443=1,IF(COUNTIFS(C$2:C8443,C8443,M$2:M8443,1)=1,1,0),"")</f>
        <v/>
      </c>
      <c r="S8443" s="0" t="str">
        <f aca="false">IF(L8443=1,IF(COUNTIFS(C$2:C8443,C8443,L$2:L8443,1)=1,1,0),"")</f>
        <v/>
      </c>
      <c r="T8443" s="38" t="str">
        <f aca="false">IF(N8443="","",N8443+ROW()/10000000)</f>
        <v/>
      </c>
      <c r="U8443" s="0" t="str">
        <f aca="false">IF(G8443=1,IF(B8443="",1,0),"")</f>
        <v/>
      </c>
    </row>
    <row r="8444" customFormat="false" ht="15" hidden="false" customHeight="false" outlineLevel="0" collapsed="false">
      <c r="A8444" s="35"/>
      <c r="B8444" s="35"/>
      <c r="G8444" s="0" t="str">
        <f aca="false">IF(A8444="","",IF(AND(A8444&gt;=Debut,A8444&lt;Fin),1,0))</f>
        <v/>
      </c>
      <c r="H8444" s="0" t="str">
        <f aca="false">IF(G8444=1,INT(ROUND((A8444-Debut)*86400,0)/600),"")</f>
        <v/>
      </c>
      <c r="I8444" s="0" t="str">
        <f aca="false">IF(G8444=1,INT(ROUND((A8444-Debut)*86400,0)/3600),"")</f>
        <v/>
      </c>
      <c r="J8444" s="0" t="str">
        <f aca="false">IF(OR(A8444="",B8444=""),"",ROUND((B8444-A8444)*86400,0))</f>
        <v/>
      </c>
      <c r="K8444" s="37" t="str">
        <f aca="false">IF(G8444=1,IF(COUNTIFS($C:$C,C8444,$G:$G,1,$A:$A,"&gt;="&amp;(A8444-FenetreInterm/86400),$A:$A,"&lt;="&amp;A8444)&gt;=NbInterm,1,0),"")</f>
        <v/>
      </c>
      <c r="L8444" s="37" t="str">
        <f aca="false">IF(G8444=1,IF(B8444="",0,IF(J8444&lt;SeuilFugitive,1,0)),"")</f>
        <v/>
      </c>
      <c r="M8444" s="37" t="str">
        <f aca="false">IF(G8444=1,IF(B8444="",IF((Fin-A8444)*24&gt;SeuilFigee,1,0),IF(J8444&gt;SeuilFigee*3600,1,0)),"")</f>
        <v/>
      </c>
      <c r="N8444" s="0" t="str">
        <f aca="false">IF(G8444=1,IF(COUNTIF(H$2:H8444,H8444)=1,COUNTIF($H:$H,H8444),""),"")</f>
        <v/>
      </c>
      <c r="O8444" s="0" t="str">
        <f aca="false">IF(G8444=1,IF(COUNTIF(I$2:I8444,I8444)=1,COUNTIF($I:$I,I8444),""),"")</f>
        <v/>
      </c>
      <c r="P8444" s="38" t="str">
        <f aca="false">IF(G8444=1,IF(COUNTIFS(C$2:C8444,C8444,G$2:G8444,1)=1,COUNTIFS($C:$C,C8444,$G:$G,1)+ROW()/10000000,""),"")</f>
        <v/>
      </c>
      <c r="Q8444" s="0" t="str">
        <f aca="false">IF(K8444=1,IF(COUNTIFS(C$2:C8444,C8444,K$2:K8444,1)=1,1,0),"")</f>
        <v/>
      </c>
      <c r="R8444" s="0" t="str">
        <f aca="false">IF(M8444=1,IF(COUNTIFS(C$2:C8444,C8444,M$2:M8444,1)=1,1,0),"")</f>
        <v/>
      </c>
      <c r="S8444" s="0" t="str">
        <f aca="false">IF(L8444=1,IF(COUNTIFS(C$2:C8444,C8444,L$2:L8444,1)=1,1,0),"")</f>
        <v/>
      </c>
      <c r="T8444" s="38" t="str">
        <f aca="false">IF(N8444="","",N8444+ROW()/10000000)</f>
        <v/>
      </c>
      <c r="U8444" s="0" t="str">
        <f aca="false">IF(G8444=1,IF(B8444="",1,0),"")</f>
        <v/>
      </c>
    </row>
    <row r="8445" customFormat="false" ht="15" hidden="false" customHeight="false" outlineLevel="0" collapsed="false">
      <c r="A8445" s="35"/>
      <c r="B8445" s="35"/>
      <c r="G8445" s="0" t="str">
        <f aca="false">IF(A8445="","",IF(AND(A8445&gt;=Debut,A8445&lt;Fin),1,0))</f>
        <v/>
      </c>
      <c r="H8445" s="0" t="str">
        <f aca="false">IF(G8445=1,INT(ROUND((A8445-Debut)*86400,0)/600),"")</f>
        <v/>
      </c>
      <c r="I8445" s="0" t="str">
        <f aca="false">IF(G8445=1,INT(ROUND((A8445-Debut)*86400,0)/3600),"")</f>
        <v/>
      </c>
      <c r="J8445" s="0" t="str">
        <f aca="false">IF(OR(A8445="",B8445=""),"",ROUND((B8445-A8445)*86400,0))</f>
        <v/>
      </c>
      <c r="K8445" s="37" t="str">
        <f aca="false">IF(G8445=1,IF(COUNTIFS($C:$C,C8445,$G:$G,1,$A:$A,"&gt;="&amp;(A8445-FenetreInterm/86400),$A:$A,"&lt;="&amp;A8445)&gt;=NbInterm,1,0),"")</f>
        <v/>
      </c>
      <c r="L8445" s="37" t="str">
        <f aca="false">IF(G8445=1,IF(B8445="",0,IF(J8445&lt;SeuilFugitive,1,0)),"")</f>
        <v/>
      </c>
      <c r="M8445" s="37" t="str">
        <f aca="false">IF(G8445=1,IF(B8445="",IF((Fin-A8445)*24&gt;SeuilFigee,1,0),IF(J8445&gt;SeuilFigee*3600,1,0)),"")</f>
        <v/>
      </c>
      <c r="N8445" s="0" t="str">
        <f aca="false">IF(G8445=1,IF(COUNTIF(H$2:H8445,H8445)=1,COUNTIF($H:$H,H8445),""),"")</f>
        <v/>
      </c>
      <c r="O8445" s="0" t="str">
        <f aca="false">IF(G8445=1,IF(COUNTIF(I$2:I8445,I8445)=1,COUNTIF($I:$I,I8445),""),"")</f>
        <v/>
      </c>
      <c r="P8445" s="38" t="str">
        <f aca="false">IF(G8445=1,IF(COUNTIFS(C$2:C8445,C8445,G$2:G8445,1)=1,COUNTIFS($C:$C,C8445,$G:$G,1)+ROW()/10000000,""),"")</f>
        <v/>
      </c>
      <c r="Q8445" s="0" t="str">
        <f aca="false">IF(K8445=1,IF(COUNTIFS(C$2:C8445,C8445,K$2:K8445,1)=1,1,0),"")</f>
        <v/>
      </c>
      <c r="R8445" s="0" t="str">
        <f aca="false">IF(M8445=1,IF(COUNTIFS(C$2:C8445,C8445,M$2:M8445,1)=1,1,0),"")</f>
        <v/>
      </c>
      <c r="S8445" s="0" t="str">
        <f aca="false">IF(L8445=1,IF(COUNTIFS(C$2:C8445,C8445,L$2:L8445,1)=1,1,0),"")</f>
        <v/>
      </c>
      <c r="T8445" s="38" t="str">
        <f aca="false">IF(N8445="","",N8445+ROW()/10000000)</f>
        <v/>
      </c>
      <c r="U8445" s="0" t="str">
        <f aca="false">IF(G8445=1,IF(B8445="",1,0),"")</f>
        <v/>
      </c>
    </row>
    <row r="8446" customFormat="false" ht="15" hidden="false" customHeight="false" outlineLevel="0" collapsed="false">
      <c r="A8446" s="35"/>
      <c r="B8446" s="35"/>
      <c r="G8446" s="0" t="str">
        <f aca="false">IF(A8446="","",IF(AND(A8446&gt;=Debut,A8446&lt;Fin),1,0))</f>
        <v/>
      </c>
      <c r="H8446" s="0" t="str">
        <f aca="false">IF(G8446=1,INT(ROUND((A8446-Debut)*86400,0)/600),"")</f>
        <v/>
      </c>
      <c r="I8446" s="0" t="str">
        <f aca="false">IF(G8446=1,INT(ROUND((A8446-Debut)*86400,0)/3600),"")</f>
        <v/>
      </c>
      <c r="J8446" s="0" t="str">
        <f aca="false">IF(OR(A8446="",B8446=""),"",ROUND((B8446-A8446)*86400,0))</f>
        <v/>
      </c>
      <c r="K8446" s="37" t="str">
        <f aca="false">IF(G8446=1,IF(COUNTIFS($C:$C,C8446,$G:$G,1,$A:$A,"&gt;="&amp;(A8446-FenetreInterm/86400),$A:$A,"&lt;="&amp;A8446)&gt;=NbInterm,1,0),"")</f>
        <v/>
      </c>
      <c r="L8446" s="37" t="str">
        <f aca="false">IF(G8446=1,IF(B8446="",0,IF(J8446&lt;SeuilFugitive,1,0)),"")</f>
        <v/>
      </c>
      <c r="M8446" s="37" t="str">
        <f aca="false">IF(G8446=1,IF(B8446="",IF((Fin-A8446)*24&gt;SeuilFigee,1,0),IF(J8446&gt;SeuilFigee*3600,1,0)),"")</f>
        <v/>
      </c>
      <c r="N8446" s="0" t="str">
        <f aca="false">IF(G8446=1,IF(COUNTIF(H$2:H8446,H8446)=1,COUNTIF($H:$H,H8446),""),"")</f>
        <v/>
      </c>
      <c r="O8446" s="0" t="str">
        <f aca="false">IF(G8446=1,IF(COUNTIF(I$2:I8446,I8446)=1,COUNTIF($I:$I,I8446),""),"")</f>
        <v/>
      </c>
      <c r="P8446" s="38" t="str">
        <f aca="false">IF(G8446=1,IF(COUNTIFS(C$2:C8446,C8446,G$2:G8446,1)=1,COUNTIFS($C:$C,C8446,$G:$G,1)+ROW()/10000000,""),"")</f>
        <v/>
      </c>
      <c r="Q8446" s="0" t="str">
        <f aca="false">IF(K8446=1,IF(COUNTIFS(C$2:C8446,C8446,K$2:K8446,1)=1,1,0),"")</f>
        <v/>
      </c>
      <c r="R8446" s="0" t="str">
        <f aca="false">IF(M8446=1,IF(COUNTIFS(C$2:C8446,C8446,M$2:M8446,1)=1,1,0),"")</f>
        <v/>
      </c>
      <c r="S8446" s="0" t="str">
        <f aca="false">IF(L8446=1,IF(COUNTIFS(C$2:C8446,C8446,L$2:L8446,1)=1,1,0),"")</f>
        <v/>
      </c>
      <c r="T8446" s="38" t="str">
        <f aca="false">IF(N8446="","",N8446+ROW()/10000000)</f>
        <v/>
      </c>
      <c r="U8446" s="0" t="str">
        <f aca="false">IF(G8446=1,IF(B8446="",1,0),"")</f>
        <v/>
      </c>
    </row>
    <row r="8447" customFormat="false" ht="15" hidden="false" customHeight="false" outlineLevel="0" collapsed="false">
      <c r="A8447" s="35"/>
      <c r="B8447" s="35"/>
      <c r="G8447" s="0" t="str">
        <f aca="false">IF(A8447="","",IF(AND(A8447&gt;=Debut,A8447&lt;Fin),1,0))</f>
        <v/>
      </c>
      <c r="H8447" s="0" t="str">
        <f aca="false">IF(G8447=1,INT(ROUND((A8447-Debut)*86400,0)/600),"")</f>
        <v/>
      </c>
      <c r="I8447" s="0" t="str">
        <f aca="false">IF(G8447=1,INT(ROUND((A8447-Debut)*86400,0)/3600),"")</f>
        <v/>
      </c>
      <c r="J8447" s="0" t="str">
        <f aca="false">IF(OR(A8447="",B8447=""),"",ROUND((B8447-A8447)*86400,0))</f>
        <v/>
      </c>
      <c r="K8447" s="37" t="str">
        <f aca="false">IF(G8447=1,IF(COUNTIFS($C:$C,C8447,$G:$G,1,$A:$A,"&gt;="&amp;(A8447-FenetreInterm/86400),$A:$A,"&lt;="&amp;A8447)&gt;=NbInterm,1,0),"")</f>
        <v/>
      </c>
      <c r="L8447" s="37" t="str">
        <f aca="false">IF(G8447=1,IF(B8447="",0,IF(J8447&lt;SeuilFugitive,1,0)),"")</f>
        <v/>
      </c>
      <c r="M8447" s="37" t="str">
        <f aca="false">IF(G8447=1,IF(B8447="",IF((Fin-A8447)*24&gt;SeuilFigee,1,0),IF(J8447&gt;SeuilFigee*3600,1,0)),"")</f>
        <v/>
      </c>
      <c r="N8447" s="0" t="str">
        <f aca="false">IF(G8447=1,IF(COUNTIF(H$2:H8447,H8447)=1,COUNTIF($H:$H,H8447),""),"")</f>
        <v/>
      </c>
      <c r="O8447" s="0" t="str">
        <f aca="false">IF(G8447=1,IF(COUNTIF(I$2:I8447,I8447)=1,COUNTIF($I:$I,I8447),""),"")</f>
        <v/>
      </c>
      <c r="P8447" s="38" t="str">
        <f aca="false">IF(G8447=1,IF(COUNTIFS(C$2:C8447,C8447,G$2:G8447,1)=1,COUNTIFS($C:$C,C8447,$G:$G,1)+ROW()/10000000,""),"")</f>
        <v/>
      </c>
      <c r="Q8447" s="0" t="str">
        <f aca="false">IF(K8447=1,IF(COUNTIFS(C$2:C8447,C8447,K$2:K8447,1)=1,1,0),"")</f>
        <v/>
      </c>
      <c r="R8447" s="0" t="str">
        <f aca="false">IF(M8447=1,IF(COUNTIFS(C$2:C8447,C8447,M$2:M8447,1)=1,1,0),"")</f>
        <v/>
      </c>
      <c r="S8447" s="0" t="str">
        <f aca="false">IF(L8447=1,IF(COUNTIFS(C$2:C8447,C8447,L$2:L8447,1)=1,1,0),"")</f>
        <v/>
      </c>
      <c r="T8447" s="38" t="str">
        <f aca="false">IF(N8447="","",N8447+ROW()/10000000)</f>
        <v/>
      </c>
      <c r="U8447" s="0" t="str">
        <f aca="false">IF(G8447=1,IF(B8447="",1,0),"")</f>
        <v/>
      </c>
    </row>
    <row r="8448" customFormat="false" ht="15" hidden="false" customHeight="false" outlineLevel="0" collapsed="false">
      <c r="A8448" s="35"/>
      <c r="B8448" s="35"/>
      <c r="G8448" s="0" t="str">
        <f aca="false">IF(A8448="","",IF(AND(A8448&gt;=Debut,A8448&lt;Fin),1,0))</f>
        <v/>
      </c>
      <c r="H8448" s="0" t="str">
        <f aca="false">IF(G8448=1,INT(ROUND((A8448-Debut)*86400,0)/600),"")</f>
        <v/>
      </c>
      <c r="I8448" s="0" t="str">
        <f aca="false">IF(G8448=1,INT(ROUND((A8448-Debut)*86400,0)/3600),"")</f>
        <v/>
      </c>
      <c r="J8448" s="0" t="str">
        <f aca="false">IF(OR(A8448="",B8448=""),"",ROUND((B8448-A8448)*86400,0))</f>
        <v/>
      </c>
      <c r="K8448" s="37" t="str">
        <f aca="false">IF(G8448=1,IF(COUNTIFS($C:$C,C8448,$G:$G,1,$A:$A,"&gt;="&amp;(A8448-FenetreInterm/86400),$A:$A,"&lt;="&amp;A8448)&gt;=NbInterm,1,0),"")</f>
        <v/>
      </c>
      <c r="L8448" s="37" t="str">
        <f aca="false">IF(G8448=1,IF(B8448="",0,IF(J8448&lt;SeuilFugitive,1,0)),"")</f>
        <v/>
      </c>
      <c r="M8448" s="37" t="str">
        <f aca="false">IF(G8448=1,IF(B8448="",IF((Fin-A8448)*24&gt;SeuilFigee,1,0),IF(J8448&gt;SeuilFigee*3600,1,0)),"")</f>
        <v/>
      </c>
      <c r="N8448" s="0" t="str">
        <f aca="false">IF(G8448=1,IF(COUNTIF(H$2:H8448,H8448)=1,COUNTIF($H:$H,H8448),""),"")</f>
        <v/>
      </c>
      <c r="O8448" s="0" t="str">
        <f aca="false">IF(G8448=1,IF(COUNTIF(I$2:I8448,I8448)=1,COUNTIF($I:$I,I8448),""),"")</f>
        <v/>
      </c>
      <c r="P8448" s="38" t="str">
        <f aca="false">IF(G8448=1,IF(COUNTIFS(C$2:C8448,C8448,G$2:G8448,1)=1,COUNTIFS($C:$C,C8448,$G:$G,1)+ROW()/10000000,""),"")</f>
        <v/>
      </c>
      <c r="Q8448" s="0" t="str">
        <f aca="false">IF(K8448=1,IF(COUNTIFS(C$2:C8448,C8448,K$2:K8448,1)=1,1,0),"")</f>
        <v/>
      </c>
      <c r="R8448" s="0" t="str">
        <f aca="false">IF(M8448=1,IF(COUNTIFS(C$2:C8448,C8448,M$2:M8448,1)=1,1,0),"")</f>
        <v/>
      </c>
      <c r="S8448" s="0" t="str">
        <f aca="false">IF(L8448=1,IF(COUNTIFS(C$2:C8448,C8448,L$2:L8448,1)=1,1,0),"")</f>
        <v/>
      </c>
      <c r="T8448" s="38" t="str">
        <f aca="false">IF(N8448="","",N8448+ROW()/10000000)</f>
        <v/>
      </c>
      <c r="U8448" s="0" t="str">
        <f aca="false">IF(G8448=1,IF(B8448="",1,0),"")</f>
        <v/>
      </c>
    </row>
    <row r="8449" customFormat="false" ht="15" hidden="false" customHeight="false" outlineLevel="0" collapsed="false">
      <c r="A8449" s="35"/>
      <c r="B8449" s="35"/>
      <c r="G8449" s="0" t="str">
        <f aca="false">IF(A8449="","",IF(AND(A8449&gt;=Debut,A8449&lt;Fin),1,0))</f>
        <v/>
      </c>
      <c r="H8449" s="0" t="str">
        <f aca="false">IF(G8449=1,INT(ROUND((A8449-Debut)*86400,0)/600),"")</f>
        <v/>
      </c>
      <c r="I8449" s="0" t="str">
        <f aca="false">IF(G8449=1,INT(ROUND((A8449-Debut)*86400,0)/3600),"")</f>
        <v/>
      </c>
      <c r="J8449" s="0" t="str">
        <f aca="false">IF(OR(A8449="",B8449=""),"",ROUND((B8449-A8449)*86400,0))</f>
        <v/>
      </c>
      <c r="K8449" s="37" t="str">
        <f aca="false">IF(G8449=1,IF(COUNTIFS($C:$C,C8449,$G:$G,1,$A:$A,"&gt;="&amp;(A8449-FenetreInterm/86400),$A:$A,"&lt;="&amp;A8449)&gt;=NbInterm,1,0),"")</f>
        <v/>
      </c>
      <c r="L8449" s="37" t="str">
        <f aca="false">IF(G8449=1,IF(B8449="",0,IF(J8449&lt;SeuilFugitive,1,0)),"")</f>
        <v/>
      </c>
      <c r="M8449" s="37" t="str">
        <f aca="false">IF(G8449=1,IF(B8449="",IF((Fin-A8449)*24&gt;SeuilFigee,1,0),IF(J8449&gt;SeuilFigee*3600,1,0)),"")</f>
        <v/>
      </c>
      <c r="N8449" s="0" t="str">
        <f aca="false">IF(G8449=1,IF(COUNTIF(H$2:H8449,H8449)=1,COUNTIF($H:$H,H8449),""),"")</f>
        <v/>
      </c>
      <c r="O8449" s="0" t="str">
        <f aca="false">IF(G8449=1,IF(COUNTIF(I$2:I8449,I8449)=1,COUNTIF($I:$I,I8449),""),"")</f>
        <v/>
      </c>
      <c r="P8449" s="38" t="str">
        <f aca="false">IF(G8449=1,IF(COUNTIFS(C$2:C8449,C8449,G$2:G8449,1)=1,COUNTIFS($C:$C,C8449,$G:$G,1)+ROW()/10000000,""),"")</f>
        <v/>
      </c>
      <c r="Q8449" s="0" t="str">
        <f aca="false">IF(K8449=1,IF(COUNTIFS(C$2:C8449,C8449,K$2:K8449,1)=1,1,0),"")</f>
        <v/>
      </c>
      <c r="R8449" s="0" t="str">
        <f aca="false">IF(M8449=1,IF(COUNTIFS(C$2:C8449,C8449,M$2:M8449,1)=1,1,0),"")</f>
        <v/>
      </c>
      <c r="S8449" s="0" t="str">
        <f aca="false">IF(L8449=1,IF(COUNTIFS(C$2:C8449,C8449,L$2:L8449,1)=1,1,0),"")</f>
        <v/>
      </c>
      <c r="T8449" s="38" t="str">
        <f aca="false">IF(N8449="","",N8449+ROW()/10000000)</f>
        <v/>
      </c>
      <c r="U8449" s="0" t="str">
        <f aca="false">IF(G8449=1,IF(B8449="",1,0),"")</f>
        <v/>
      </c>
    </row>
    <row r="8450" customFormat="false" ht="15" hidden="false" customHeight="false" outlineLevel="0" collapsed="false">
      <c r="A8450" s="35"/>
      <c r="B8450" s="35"/>
      <c r="G8450" s="0" t="str">
        <f aca="false">IF(A8450="","",IF(AND(A8450&gt;=Debut,A8450&lt;Fin),1,0))</f>
        <v/>
      </c>
      <c r="H8450" s="0" t="str">
        <f aca="false">IF(G8450=1,INT(ROUND((A8450-Debut)*86400,0)/600),"")</f>
        <v/>
      </c>
      <c r="I8450" s="0" t="str">
        <f aca="false">IF(G8450=1,INT(ROUND((A8450-Debut)*86400,0)/3600),"")</f>
        <v/>
      </c>
      <c r="J8450" s="0" t="str">
        <f aca="false">IF(OR(A8450="",B8450=""),"",ROUND((B8450-A8450)*86400,0))</f>
        <v/>
      </c>
      <c r="K8450" s="37" t="str">
        <f aca="false">IF(G8450=1,IF(COUNTIFS($C:$C,C8450,$G:$G,1,$A:$A,"&gt;="&amp;(A8450-FenetreInterm/86400),$A:$A,"&lt;="&amp;A8450)&gt;=NbInterm,1,0),"")</f>
        <v/>
      </c>
      <c r="L8450" s="37" t="str">
        <f aca="false">IF(G8450=1,IF(B8450="",0,IF(J8450&lt;SeuilFugitive,1,0)),"")</f>
        <v/>
      </c>
      <c r="M8450" s="37" t="str">
        <f aca="false">IF(G8450=1,IF(B8450="",IF((Fin-A8450)*24&gt;SeuilFigee,1,0),IF(J8450&gt;SeuilFigee*3600,1,0)),"")</f>
        <v/>
      </c>
      <c r="N8450" s="0" t="str">
        <f aca="false">IF(G8450=1,IF(COUNTIF(H$2:H8450,H8450)=1,COUNTIF($H:$H,H8450),""),"")</f>
        <v/>
      </c>
      <c r="O8450" s="0" t="str">
        <f aca="false">IF(G8450=1,IF(COUNTIF(I$2:I8450,I8450)=1,COUNTIF($I:$I,I8450),""),"")</f>
        <v/>
      </c>
      <c r="P8450" s="38" t="str">
        <f aca="false">IF(G8450=1,IF(COUNTIFS(C$2:C8450,C8450,G$2:G8450,1)=1,COUNTIFS($C:$C,C8450,$G:$G,1)+ROW()/10000000,""),"")</f>
        <v/>
      </c>
      <c r="Q8450" s="0" t="str">
        <f aca="false">IF(K8450=1,IF(COUNTIFS(C$2:C8450,C8450,K$2:K8450,1)=1,1,0),"")</f>
        <v/>
      </c>
      <c r="R8450" s="0" t="str">
        <f aca="false">IF(M8450=1,IF(COUNTIFS(C$2:C8450,C8450,M$2:M8450,1)=1,1,0),"")</f>
        <v/>
      </c>
      <c r="S8450" s="0" t="str">
        <f aca="false">IF(L8450=1,IF(COUNTIFS(C$2:C8450,C8450,L$2:L8450,1)=1,1,0),"")</f>
        <v/>
      </c>
      <c r="T8450" s="38" t="str">
        <f aca="false">IF(N8450="","",N8450+ROW()/10000000)</f>
        <v/>
      </c>
      <c r="U8450" s="0" t="str">
        <f aca="false">IF(G8450=1,IF(B8450="",1,0),"")</f>
        <v/>
      </c>
    </row>
    <row r="8451" customFormat="false" ht="15" hidden="false" customHeight="false" outlineLevel="0" collapsed="false">
      <c r="A8451" s="35"/>
      <c r="B8451" s="35"/>
      <c r="G8451" s="0" t="str">
        <f aca="false">IF(A8451="","",IF(AND(A8451&gt;=Debut,A8451&lt;Fin),1,0))</f>
        <v/>
      </c>
      <c r="H8451" s="0" t="str">
        <f aca="false">IF(G8451=1,INT(ROUND((A8451-Debut)*86400,0)/600),"")</f>
        <v/>
      </c>
      <c r="I8451" s="0" t="str">
        <f aca="false">IF(G8451=1,INT(ROUND((A8451-Debut)*86400,0)/3600),"")</f>
        <v/>
      </c>
      <c r="J8451" s="0" t="str">
        <f aca="false">IF(OR(A8451="",B8451=""),"",ROUND((B8451-A8451)*86400,0))</f>
        <v/>
      </c>
      <c r="K8451" s="37" t="str">
        <f aca="false">IF(G8451=1,IF(COUNTIFS($C:$C,C8451,$G:$G,1,$A:$A,"&gt;="&amp;(A8451-FenetreInterm/86400),$A:$A,"&lt;="&amp;A8451)&gt;=NbInterm,1,0),"")</f>
        <v/>
      </c>
      <c r="L8451" s="37" t="str">
        <f aca="false">IF(G8451=1,IF(B8451="",0,IF(J8451&lt;SeuilFugitive,1,0)),"")</f>
        <v/>
      </c>
      <c r="M8451" s="37" t="str">
        <f aca="false">IF(G8451=1,IF(B8451="",IF((Fin-A8451)*24&gt;SeuilFigee,1,0),IF(J8451&gt;SeuilFigee*3600,1,0)),"")</f>
        <v/>
      </c>
      <c r="N8451" s="0" t="str">
        <f aca="false">IF(G8451=1,IF(COUNTIF(H$2:H8451,H8451)=1,COUNTIF($H:$H,H8451),""),"")</f>
        <v/>
      </c>
      <c r="O8451" s="0" t="str">
        <f aca="false">IF(G8451=1,IF(COUNTIF(I$2:I8451,I8451)=1,COUNTIF($I:$I,I8451),""),"")</f>
        <v/>
      </c>
      <c r="P8451" s="38" t="str">
        <f aca="false">IF(G8451=1,IF(COUNTIFS(C$2:C8451,C8451,G$2:G8451,1)=1,COUNTIFS($C:$C,C8451,$G:$G,1)+ROW()/10000000,""),"")</f>
        <v/>
      </c>
      <c r="Q8451" s="0" t="str">
        <f aca="false">IF(K8451=1,IF(COUNTIFS(C$2:C8451,C8451,K$2:K8451,1)=1,1,0),"")</f>
        <v/>
      </c>
      <c r="R8451" s="0" t="str">
        <f aca="false">IF(M8451=1,IF(COUNTIFS(C$2:C8451,C8451,M$2:M8451,1)=1,1,0),"")</f>
        <v/>
      </c>
      <c r="S8451" s="0" t="str">
        <f aca="false">IF(L8451=1,IF(COUNTIFS(C$2:C8451,C8451,L$2:L8451,1)=1,1,0),"")</f>
        <v/>
      </c>
      <c r="T8451" s="38" t="str">
        <f aca="false">IF(N8451="","",N8451+ROW()/10000000)</f>
        <v/>
      </c>
      <c r="U8451" s="0" t="str">
        <f aca="false">IF(G8451=1,IF(B8451="",1,0),"")</f>
        <v/>
      </c>
    </row>
    <row r="8452" customFormat="false" ht="15" hidden="false" customHeight="false" outlineLevel="0" collapsed="false">
      <c r="A8452" s="35"/>
      <c r="B8452" s="35"/>
      <c r="G8452" s="0" t="str">
        <f aca="false">IF(A8452="","",IF(AND(A8452&gt;=Debut,A8452&lt;Fin),1,0))</f>
        <v/>
      </c>
      <c r="H8452" s="0" t="str">
        <f aca="false">IF(G8452=1,INT(ROUND((A8452-Debut)*86400,0)/600),"")</f>
        <v/>
      </c>
      <c r="I8452" s="0" t="str">
        <f aca="false">IF(G8452=1,INT(ROUND((A8452-Debut)*86400,0)/3600),"")</f>
        <v/>
      </c>
      <c r="J8452" s="0" t="str">
        <f aca="false">IF(OR(A8452="",B8452=""),"",ROUND((B8452-A8452)*86400,0))</f>
        <v/>
      </c>
      <c r="K8452" s="37" t="str">
        <f aca="false">IF(G8452=1,IF(COUNTIFS($C:$C,C8452,$G:$G,1,$A:$A,"&gt;="&amp;(A8452-FenetreInterm/86400),$A:$A,"&lt;="&amp;A8452)&gt;=NbInterm,1,0),"")</f>
        <v/>
      </c>
      <c r="L8452" s="37" t="str">
        <f aca="false">IF(G8452=1,IF(B8452="",0,IF(J8452&lt;SeuilFugitive,1,0)),"")</f>
        <v/>
      </c>
      <c r="M8452" s="37" t="str">
        <f aca="false">IF(G8452=1,IF(B8452="",IF((Fin-A8452)*24&gt;SeuilFigee,1,0),IF(J8452&gt;SeuilFigee*3600,1,0)),"")</f>
        <v/>
      </c>
      <c r="N8452" s="0" t="str">
        <f aca="false">IF(G8452=1,IF(COUNTIF(H$2:H8452,H8452)=1,COUNTIF($H:$H,H8452),""),"")</f>
        <v/>
      </c>
      <c r="O8452" s="0" t="str">
        <f aca="false">IF(G8452=1,IF(COUNTIF(I$2:I8452,I8452)=1,COUNTIF($I:$I,I8452),""),"")</f>
        <v/>
      </c>
      <c r="P8452" s="38" t="str">
        <f aca="false">IF(G8452=1,IF(COUNTIFS(C$2:C8452,C8452,G$2:G8452,1)=1,COUNTIFS($C:$C,C8452,$G:$G,1)+ROW()/10000000,""),"")</f>
        <v/>
      </c>
      <c r="Q8452" s="0" t="str">
        <f aca="false">IF(K8452=1,IF(COUNTIFS(C$2:C8452,C8452,K$2:K8452,1)=1,1,0),"")</f>
        <v/>
      </c>
      <c r="R8452" s="0" t="str">
        <f aca="false">IF(M8452=1,IF(COUNTIFS(C$2:C8452,C8452,M$2:M8452,1)=1,1,0),"")</f>
        <v/>
      </c>
      <c r="S8452" s="0" t="str">
        <f aca="false">IF(L8452=1,IF(COUNTIFS(C$2:C8452,C8452,L$2:L8452,1)=1,1,0),"")</f>
        <v/>
      </c>
      <c r="T8452" s="38" t="str">
        <f aca="false">IF(N8452="","",N8452+ROW()/10000000)</f>
        <v/>
      </c>
      <c r="U8452" s="0" t="str">
        <f aca="false">IF(G8452=1,IF(B8452="",1,0),"")</f>
        <v/>
      </c>
    </row>
    <row r="8453" customFormat="false" ht="15" hidden="false" customHeight="false" outlineLevel="0" collapsed="false">
      <c r="A8453" s="35"/>
      <c r="B8453" s="35"/>
      <c r="G8453" s="0" t="str">
        <f aca="false">IF(A8453="","",IF(AND(A8453&gt;=Debut,A8453&lt;Fin),1,0))</f>
        <v/>
      </c>
      <c r="H8453" s="0" t="str">
        <f aca="false">IF(G8453=1,INT(ROUND((A8453-Debut)*86400,0)/600),"")</f>
        <v/>
      </c>
      <c r="I8453" s="0" t="str">
        <f aca="false">IF(G8453=1,INT(ROUND((A8453-Debut)*86400,0)/3600),"")</f>
        <v/>
      </c>
      <c r="J8453" s="0" t="str">
        <f aca="false">IF(OR(A8453="",B8453=""),"",ROUND((B8453-A8453)*86400,0))</f>
        <v/>
      </c>
      <c r="K8453" s="37" t="str">
        <f aca="false">IF(G8453=1,IF(COUNTIFS($C:$C,C8453,$G:$G,1,$A:$A,"&gt;="&amp;(A8453-FenetreInterm/86400),$A:$A,"&lt;="&amp;A8453)&gt;=NbInterm,1,0),"")</f>
        <v/>
      </c>
      <c r="L8453" s="37" t="str">
        <f aca="false">IF(G8453=1,IF(B8453="",0,IF(J8453&lt;SeuilFugitive,1,0)),"")</f>
        <v/>
      </c>
      <c r="M8453" s="37" t="str">
        <f aca="false">IF(G8453=1,IF(B8453="",IF((Fin-A8453)*24&gt;SeuilFigee,1,0),IF(J8453&gt;SeuilFigee*3600,1,0)),"")</f>
        <v/>
      </c>
      <c r="N8453" s="0" t="str">
        <f aca="false">IF(G8453=1,IF(COUNTIF(H$2:H8453,H8453)=1,COUNTIF($H:$H,H8453),""),"")</f>
        <v/>
      </c>
      <c r="O8453" s="0" t="str">
        <f aca="false">IF(G8453=1,IF(COUNTIF(I$2:I8453,I8453)=1,COUNTIF($I:$I,I8453),""),"")</f>
        <v/>
      </c>
      <c r="P8453" s="38" t="str">
        <f aca="false">IF(G8453=1,IF(COUNTIFS(C$2:C8453,C8453,G$2:G8453,1)=1,COUNTIFS($C:$C,C8453,$G:$G,1)+ROW()/10000000,""),"")</f>
        <v/>
      </c>
      <c r="Q8453" s="0" t="str">
        <f aca="false">IF(K8453=1,IF(COUNTIFS(C$2:C8453,C8453,K$2:K8453,1)=1,1,0),"")</f>
        <v/>
      </c>
      <c r="R8453" s="0" t="str">
        <f aca="false">IF(M8453=1,IF(COUNTIFS(C$2:C8453,C8453,M$2:M8453,1)=1,1,0),"")</f>
        <v/>
      </c>
      <c r="S8453" s="0" t="str">
        <f aca="false">IF(L8453=1,IF(COUNTIFS(C$2:C8453,C8453,L$2:L8453,1)=1,1,0),"")</f>
        <v/>
      </c>
      <c r="T8453" s="38" t="str">
        <f aca="false">IF(N8453="","",N8453+ROW()/10000000)</f>
        <v/>
      </c>
      <c r="U8453" s="0" t="str">
        <f aca="false">IF(G8453=1,IF(B8453="",1,0),"")</f>
        <v/>
      </c>
    </row>
    <row r="8454" customFormat="false" ht="15" hidden="false" customHeight="false" outlineLevel="0" collapsed="false">
      <c r="A8454" s="35"/>
      <c r="B8454" s="35"/>
      <c r="G8454" s="0" t="str">
        <f aca="false">IF(A8454="","",IF(AND(A8454&gt;=Debut,A8454&lt;Fin),1,0))</f>
        <v/>
      </c>
      <c r="H8454" s="0" t="str">
        <f aca="false">IF(G8454=1,INT(ROUND((A8454-Debut)*86400,0)/600),"")</f>
        <v/>
      </c>
      <c r="I8454" s="0" t="str">
        <f aca="false">IF(G8454=1,INT(ROUND((A8454-Debut)*86400,0)/3600),"")</f>
        <v/>
      </c>
      <c r="J8454" s="0" t="str">
        <f aca="false">IF(OR(A8454="",B8454=""),"",ROUND((B8454-A8454)*86400,0))</f>
        <v/>
      </c>
      <c r="K8454" s="37" t="str">
        <f aca="false">IF(G8454=1,IF(COUNTIFS($C:$C,C8454,$G:$G,1,$A:$A,"&gt;="&amp;(A8454-FenetreInterm/86400),$A:$A,"&lt;="&amp;A8454)&gt;=NbInterm,1,0),"")</f>
        <v/>
      </c>
      <c r="L8454" s="37" t="str">
        <f aca="false">IF(G8454=1,IF(B8454="",0,IF(J8454&lt;SeuilFugitive,1,0)),"")</f>
        <v/>
      </c>
      <c r="M8454" s="37" t="str">
        <f aca="false">IF(G8454=1,IF(B8454="",IF((Fin-A8454)*24&gt;SeuilFigee,1,0),IF(J8454&gt;SeuilFigee*3600,1,0)),"")</f>
        <v/>
      </c>
      <c r="N8454" s="0" t="str">
        <f aca="false">IF(G8454=1,IF(COUNTIF(H$2:H8454,H8454)=1,COUNTIF($H:$H,H8454),""),"")</f>
        <v/>
      </c>
      <c r="O8454" s="0" t="str">
        <f aca="false">IF(G8454=1,IF(COUNTIF(I$2:I8454,I8454)=1,COUNTIF($I:$I,I8454),""),"")</f>
        <v/>
      </c>
      <c r="P8454" s="38" t="str">
        <f aca="false">IF(G8454=1,IF(COUNTIFS(C$2:C8454,C8454,G$2:G8454,1)=1,COUNTIFS($C:$C,C8454,$G:$G,1)+ROW()/10000000,""),"")</f>
        <v/>
      </c>
      <c r="Q8454" s="0" t="str">
        <f aca="false">IF(K8454=1,IF(COUNTIFS(C$2:C8454,C8454,K$2:K8454,1)=1,1,0),"")</f>
        <v/>
      </c>
      <c r="R8454" s="0" t="str">
        <f aca="false">IF(M8454=1,IF(COUNTIFS(C$2:C8454,C8454,M$2:M8454,1)=1,1,0),"")</f>
        <v/>
      </c>
      <c r="S8454" s="0" t="str">
        <f aca="false">IF(L8454=1,IF(COUNTIFS(C$2:C8454,C8454,L$2:L8454,1)=1,1,0),"")</f>
        <v/>
      </c>
      <c r="T8454" s="38" t="str">
        <f aca="false">IF(N8454="","",N8454+ROW()/10000000)</f>
        <v/>
      </c>
      <c r="U8454" s="0" t="str">
        <f aca="false">IF(G8454=1,IF(B8454="",1,0),"")</f>
        <v/>
      </c>
    </row>
    <row r="8455" customFormat="false" ht="15" hidden="false" customHeight="false" outlineLevel="0" collapsed="false">
      <c r="A8455" s="35"/>
      <c r="B8455" s="35"/>
      <c r="G8455" s="0" t="str">
        <f aca="false">IF(A8455="","",IF(AND(A8455&gt;=Debut,A8455&lt;Fin),1,0))</f>
        <v/>
      </c>
      <c r="H8455" s="0" t="str">
        <f aca="false">IF(G8455=1,INT(ROUND((A8455-Debut)*86400,0)/600),"")</f>
        <v/>
      </c>
      <c r="I8455" s="0" t="str">
        <f aca="false">IF(G8455=1,INT(ROUND((A8455-Debut)*86400,0)/3600),"")</f>
        <v/>
      </c>
      <c r="J8455" s="0" t="str">
        <f aca="false">IF(OR(A8455="",B8455=""),"",ROUND((B8455-A8455)*86400,0))</f>
        <v/>
      </c>
      <c r="K8455" s="37" t="str">
        <f aca="false">IF(G8455=1,IF(COUNTIFS($C:$C,C8455,$G:$G,1,$A:$A,"&gt;="&amp;(A8455-FenetreInterm/86400),$A:$A,"&lt;="&amp;A8455)&gt;=NbInterm,1,0),"")</f>
        <v/>
      </c>
      <c r="L8455" s="37" t="str">
        <f aca="false">IF(G8455=1,IF(B8455="",0,IF(J8455&lt;SeuilFugitive,1,0)),"")</f>
        <v/>
      </c>
      <c r="M8455" s="37" t="str">
        <f aca="false">IF(G8455=1,IF(B8455="",IF((Fin-A8455)*24&gt;SeuilFigee,1,0),IF(J8455&gt;SeuilFigee*3600,1,0)),"")</f>
        <v/>
      </c>
      <c r="N8455" s="0" t="str">
        <f aca="false">IF(G8455=1,IF(COUNTIF(H$2:H8455,H8455)=1,COUNTIF($H:$H,H8455),""),"")</f>
        <v/>
      </c>
      <c r="O8455" s="0" t="str">
        <f aca="false">IF(G8455=1,IF(COUNTIF(I$2:I8455,I8455)=1,COUNTIF($I:$I,I8455),""),"")</f>
        <v/>
      </c>
      <c r="P8455" s="38" t="str">
        <f aca="false">IF(G8455=1,IF(COUNTIFS(C$2:C8455,C8455,G$2:G8455,1)=1,COUNTIFS($C:$C,C8455,$G:$G,1)+ROW()/10000000,""),"")</f>
        <v/>
      </c>
      <c r="Q8455" s="0" t="str">
        <f aca="false">IF(K8455=1,IF(COUNTIFS(C$2:C8455,C8455,K$2:K8455,1)=1,1,0),"")</f>
        <v/>
      </c>
      <c r="R8455" s="0" t="str">
        <f aca="false">IF(M8455=1,IF(COUNTIFS(C$2:C8455,C8455,M$2:M8455,1)=1,1,0),"")</f>
        <v/>
      </c>
      <c r="S8455" s="0" t="str">
        <f aca="false">IF(L8455=1,IF(COUNTIFS(C$2:C8455,C8455,L$2:L8455,1)=1,1,0),"")</f>
        <v/>
      </c>
      <c r="T8455" s="38" t="str">
        <f aca="false">IF(N8455="","",N8455+ROW()/10000000)</f>
        <v/>
      </c>
      <c r="U8455" s="0" t="str">
        <f aca="false">IF(G8455=1,IF(B8455="",1,0),"")</f>
        <v/>
      </c>
    </row>
    <row r="8456" customFormat="false" ht="15" hidden="false" customHeight="false" outlineLevel="0" collapsed="false">
      <c r="A8456" s="35"/>
      <c r="B8456" s="35"/>
      <c r="G8456" s="0" t="str">
        <f aca="false">IF(A8456="","",IF(AND(A8456&gt;=Debut,A8456&lt;Fin),1,0))</f>
        <v/>
      </c>
      <c r="H8456" s="0" t="str">
        <f aca="false">IF(G8456=1,INT(ROUND((A8456-Debut)*86400,0)/600),"")</f>
        <v/>
      </c>
      <c r="I8456" s="0" t="str">
        <f aca="false">IF(G8456=1,INT(ROUND((A8456-Debut)*86400,0)/3600),"")</f>
        <v/>
      </c>
      <c r="J8456" s="0" t="str">
        <f aca="false">IF(OR(A8456="",B8456=""),"",ROUND((B8456-A8456)*86400,0))</f>
        <v/>
      </c>
      <c r="K8456" s="37" t="str">
        <f aca="false">IF(G8456=1,IF(COUNTIFS($C:$C,C8456,$G:$G,1,$A:$A,"&gt;="&amp;(A8456-FenetreInterm/86400),$A:$A,"&lt;="&amp;A8456)&gt;=NbInterm,1,0),"")</f>
        <v/>
      </c>
      <c r="L8456" s="37" t="str">
        <f aca="false">IF(G8456=1,IF(B8456="",0,IF(J8456&lt;SeuilFugitive,1,0)),"")</f>
        <v/>
      </c>
      <c r="M8456" s="37" t="str">
        <f aca="false">IF(G8456=1,IF(B8456="",IF((Fin-A8456)*24&gt;SeuilFigee,1,0),IF(J8456&gt;SeuilFigee*3600,1,0)),"")</f>
        <v/>
      </c>
      <c r="N8456" s="0" t="str">
        <f aca="false">IF(G8456=1,IF(COUNTIF(H$2:H8456,H8456)=1,COUNTIF($H:$H,H8456),""),"")</f>
        <v/>
      </c>
      <c r="O8456" s="0" t="str">
        <f aca="false">IF(G8456=1,IF(COUNTIF(I$2:I8456,I8456)=1,COUNTIF($I:$I,I8456),""),"")</f>
        <v/>
      </c>
      <c r="P8456" s="38" t="str">
        <f aca="false">IF(G8456=1,IF(COUNTIFS(C$2:C8456,C8456,G$2:G8456,1)=1,COUNTIFS($C:$C,C8456,$G:$G,1)+ROW()/10000000,""),"")</f>
        <v/>
      </c>
      <c r="Q8456" s="0" t="str">
        <f aca="false">IF(K8456=1,IF(COUNTIFS(C$2:C8456,C8456,K$2:K8456,1)=1,1,0),"")</f>
        <v/>
      </c>
      <c r="R8456" s="0" t="str">
        <f aca="false">IF(M8456=1,IF(COUNTIFS(C$2:C8456,C8456,M$2:M8456,1)=1,1,0),"")</f>
        <v/>
      </c>
      <c r="S8456" s="0" t="str">
        <f aca="false">IF(L8456=1,IF(COUNTIFS(C$2:C8456,C8456,L$2:L8456,1)=1,1,0),"")</f>
        <v/>
      </c>
      <c r="T8456" s="38" t="str">
        <f aca="false">IF(N8456="","",N8456+ROW()/10000000)</f>
        <v/>
      </c>
      <c r="U8456" s="0" t="str">
        <f aca="false">IF(G8456=1,IF(B8456="",1,0),"")</f>
        <v/>
      </c>
    </row>
    <row r="8457" customFormat="false" ht="15" hidden="false" customHeight="false" outlineLevel="0" collapsed="false">
      <c r="A8457" s="35"/>
      <c r="B8457" s="35"/>
      <c r="G8457" s="0" t="str">
        <f aca="false">IF(A8457="","",IF(AND(A8457&gt;=Debut,A8457&lt;Fin),1,0))</f>
        <v/>
      </c>
      <c r="H8457" s="0" t="str">
        <f aca="false">IF(G8457=1,INT(ROUND((A8457-Debut)*86400,0)/600),"")</f>
        <v/>
      </c>
      <c r="I8457" s="0" t="str">
        <f aca="false">IF(G8457=1,INT(ROUND((A8457-Debut)*86400,0)/3600),"")</f>
        <v/>
      </c>
      <c r="J8457" s="0" t="str">
        <f aca="false">IF(OR(A8457="",B8457=""),"",ROUND((B8457-A8457)*86400,0))</f>
        <v/>
      </c>
      <c r="K8457" s="37" t="str">
        <f aca="false">IF(G8457=1,IF(COUNTIFS($C:$C,C8457,$G:$G,1,$A:$A,"&gt;="&amp;(A8457-FenetreInterm/86400),$A:$A,"&lt;="&amp;A8457)&gt;=NbInterm,1,0),"")</f>
        <v/>
      </c>
      <c r="L8457" s="37" t="str">
        <f aca="false">IF(G8457=1,IF(B8457="",0,IF(J8457&lt;SeuilFugitive,1,0)),"")</f>
        <v/>
      </c>
      <c r="M8457" s="37" t="str">
        <f aca="false">IF(G8457=1,IF(B8457="",IF((Fin-A8457)*24&gt;SeuilFigee,1,0),IF(J8457&gt;SeuilFigee*3600,1,0)),"")</f>
        <v/>
      </c>
      <c r="N8457" s="0" t="str">
        <f aca="false">IF(G8457=1,IF(COUNTIF(H$2:H8457,H8457)=1,COUNTIF($H:$H,H8457),""),"")</f>
        <v/>
      </c>
      <c r="O8457" s="0" t="str">
        <f aca="false">IF(G8457=1,IF(COUNTIF(I$2:I8457,I8457)=1,COUNTIF($I:$I,I8457),""),"")</f>
        <v/>
      </c>
      <c r="P8457" s="38" t="str">
        <f aca="false">IF(G8457=1,IF(COUNTIFS(C$2:C8457,C8457,G$2:G8457,1)=1,COUNTIFS($C:$C,C8457,$G:$G,1)+ROW()/10000000,""),"")</f>
        <v/>
      </c>
      <c r="Q8457" s="0" t="str">
        <f aca="false">IF(K8457=1,IF(COUNTIFS(C$2:C8457,C8457,K$2:K8457,1)=1,1,0),"")</f>
        <v/>
      </c>
      <c r="R8457" s="0" t="str">
        <f aca="false">IF(M8457=1,IF(COUNTIFS(C$2:C8457,C8457,M$2:M8457,1)=1,1,0),"")</f>
        <v/>
      </c>
      <c r="S8457" s="0" t="str">
        <f aca="false">IF(L8457=1,IF(COUNTIFS(C$2:C8457,C8457,L$2:L8457,1)=1,1,0),"")</f>
        <v/>
      </c>
      <c r="T8457" s="38" t="str">
        <f aca="false">IF(N8457="","",N8457+ROW()/10000000)</f>
        <v/>
      </c>
      <c r="U8457" s="0" t="str">
        <f aca="false">IF(G8457=1,IF(B8457="",1,0),"")</f>
        <v/>
      </c>
    </row>
    <row r="8458" customFormat="false" ht="15" hidden="false" customHeight="false" outlineLevel="0" collapsed="false">
      <c r="A8458" s="35"/>
      <c r="B8458" s="35"/>
      <c r="G8458" s="0" t="str">
        <f aca="false">IF(A8458="","",IF(AND(A8458&gt;=Debut,A8458&lt;Fin),1,0))</f>
        <v/>
      </c>
      <c r="H8458" s="0" t="str">
        <f aca="false">IF(G8458=1,INT(ROUND((A8458-Debut)*86400,0)/600),"")</f>
        <v/>
      </c>
      <c r="I8458" s="0" t="str">
        <f aca="false">IF(G8458=1,INT(ROUND((A8458-Debut)*86400,0)/3600),"")</f>
        <v/>
      </c>
      <c r="J8458" s="0" t="str">
        <f aca="false">IF(OR(A8458="",B8458=""),"",ROUND((B8458-A8458)*86400,0))</f>
        <v/>
      </c>
      <c r="K8458" s="37" t="str">
        <f aca="false">IF(G8458=1,IF(COUNTIFS($C:$C,C8458,$G:$G,1,$A:$A,"&gt;="&amp;(A8458-FenetreInterm/86400),$A:$A,"&lt;="&amp;A8458)&gt;=NbInterm,1,0),"")</f>
        <v/>
      </c>
      <c r="L8458" s="37" t="str">
        <f aca="false">IF(G8458=1,IF(B8458="",0,IF(J8458&lt;SeuilFugitive,1,0)),"")</f>
        <v/>
      </c>
      <c r="M8458" s="37" t="str">
        <f aca="false">IF(G8458=1,IF(B8458="",IF((Fin-A8458)*24&gt;SeuilFigee,1,0),IF(J8458&gt;SeuilFigee*3600,1,0)),"")</f>
        <v/>
      </c>
      <c r="N8458" s="0" t="str">
        <f aca="false">IF(G8458=1,IF(COUNTIF(H$2:H8458,H8458)=1,COUNTIF($H:$H,H8458),""),"")</f>
        <v/>
      </c>
      <c r="O8458" s="0" t="str">
        <f aca="false">IF(G8458=1,IF(COUNTIF(I$2:I8458,I8458)=1,COUNTIF($I:$I,I8458),""),"")</f>
        <v/>
      </c>
      <c r="P8458" s="38" t="str">
        <f aca="false">IF(G8458=1,IF(COUNTIFS(C$2:C8458,C8458,G$2:G8458,1)=1,COUNTIFS($C:$C,C8458,$G:$G,1)+ROW()/10000000,""),"")</f>
        <v/>
      </c>
      <c r="Q8458" s="0" t="str">
        <f aca="false">IF(K8458=1,IF(COUNTIFS(C$2:C8458,C8458,K$2:K8458,1)=1,1,0),"")</f>
        <v/>
      </c>
      <c r="R8458" s="0" t="str">
        <f aca="false">IF(M8458=1,IF(COUNTIFS(C$2:C8458,C8458,M$2:M8458,1)=1,1,0),"")</f>
        <v/>
      </c>
      <c r="S8458" s="0" t="str">
        <f aca="false">IF(L8458=1,IF(COUNTIFS(C$2:C8458,C8458,L$2:L8458,1)=1,1,0),"")</f>
        <v/>
      </c>
      <c r="T8458" s="38" t="str">
        <f aca="false">IF(N8458="","",N8458+ROW()/10000000)</f>
        <v/>
      </c>
      <c r="U8458" s="0" t="str">
        <f aca="false">IF(G8458=1,IF(B8458="",1,0),"")</f>
        <v/>
      </c>
    </row>
    <row r="8459" customFormat="false" ht="15" hidden="false" customHeight="false" outlineLevel="0" collapsed="false">
      <c r="A8459" s="35"/>
      <c r="B8459" s="35"/>
      <c r="G8459" s="0" t="str">
        <f aca="false">IF(A8459="","",IF(AND(A8459&gt;=Debut,A8459&lt;Fin),1,0))</f>
        <v/>
      </c>
      <c r="H8459" s="0" t="str">
        <f aca="false">IF(G8459=1,INT(ROUND((A8459-Debut)*86400,0)/600),"")</f>
        <v/>
      </c>
      <c r="I8459" s="0" t="str">
        <f aca="false">IF(G8459=1,INT(ROUND((A8459-Debut)*86400,0)/3600),"")</f>
        <v/>
      </c>
      <c r="J8459" s="0" t="str">
        <f aca="false">IF(OR(A8459="",B8459=""),"",ROUND((B8459-A8459)*86400,0))</f>
        <v/>
      </c>
      <c r="K8459" s="37" t="str">
        <f aca="false">IF(G8459=1,IF(COUNTIFS($C:$C,C8459,$G:$G,1,$A:$A,"&gt;="&amp;(A8459-FenetreInterm/86400),$A:$A,"&lt;="&amp;A8459)&gt;=NbInterm,1,0),"")</f>
        <v/>
      </c>
      <c r="L8459" s="37" t="str">
        <f aca="false">IF(G8459=1,IF(B8459="",0,IF(J8459&lt;SeuilFugitive,1,0)),"")</f>
        <v/>
      </c>
      <c r="M8459" s="37" t="str">
        <f aca="false">IF(G8459=1,IF(B8459="",IF((Fin-A8459)*24&gt;SeuilFigee,1,0),IF(J8459&gt;SeuilFigee*3600,1,0)),"")</f>
        <v/>
      </c>
      <c r="N8459" s="0" t="str">
        <f aca="false">IF(G8459=1,IF(COUNTIF(H$2:H8459,H8459)=1,COUNTIF($H:$H,H8459),""),"")</f>
        <v/>
      </c>
      <c r="O8459" s="0" t="str">
        <f aca="false">IF(G8459=1,IF(COUNTIF(I$2:I8459,I8459)=1,COUNTIF($I:$I,I8459),""),"")</f>
        <v/>
      </c>
      <c r="P8459" s="38" t="str">
        <f aca="false">IF(G8459=1,IF(COUNTIFS(C$2:C8459,C8459,G$2:G8459,1)=1,COUNTIFS($C:$C,C8459,$G:$G,1)+ROW()/10000000,""),"")</f>
        <v/>
      </c>
      <c r="Q8459" s="0" t="str">
        <f aca="false">IF(K8459=1,IF(COUNTIFS(C$2:C8459,C8459,K$2:K8459,1)=1,1,0),"")</f>
        <v/>
      </c>
      <c r="R8459" s="0" t="str">
        <f aca="false">IF(M8459=1,IF(COUNTIFS(C$2:C8459,C8459,M$2:M8459,1)=1,1,0),"")</f>
        <v/>
      </c>
      <c r="S8459" s="0" t="str">
        <f aca="false">IF(L8459=1,IF(COUNTIFS(C$2:C8459,C8459,L$2:L8459,1)=1,1,0),"")</f>
        <v/>
      </c>
      <c r="T8459" s="38" t="str">
        <f aca="false">IF(N8459="","",N8459+ROW()/10000000)</f>
        <v/>
      </c>
      <c r="U8459" s="0" t="str">
        <f aca="false">IF(G8459=1,IF(B8459="",1,0),"")</f>
        <v/>
      </c>
    </row>
    <row r="8460" customFormat="false" ht="15" hidden="false" customHeight="false" outlineLevel="0" collapsed="false">
      <c r="A8460" s="35"/>
      <c r="B8460" s="35"/>
      <c r="G8460" s="0" t="str">
        <f aca="false">IF(A8460="","",IF(AND(A8460&gt;=Debut,A8460&lt;Fin),1,0))</f>
        <v/>
      </c>
      <c r="H8460" s="0" t="str">
        <f aca="false">IF(G8460=1,INT(ROUND((A8460-Debut)*86400,0)/600),"")</f>
        <v/>
      </c>
      <c r="I8460" s="0" t="str">
        <f aca="false">IF(G8460=1,INT(ROUND((A8460-Debut)*86400,0)/3600),"")</f>
        <v/>
      </c>
      <c r="J8460" s="0" t="str">
        <f aca="false">IF(OR(A8460="",B8460=""),"",ROUND((B8460-A8460)*86400,0))</f>
        <v/>
      </c>
      <c r="K8460" s="37" t="str">
        <f aca="false">IF(G8460=1,IF(COUNTIFS($C:$C,C8460,$G:$G,1,$A:$A,"&gt;="&amp;(A8460-FenetreInterm/86400),$A:$A,"&lt;="&amp;A8460)&gt;=NbInterm,1,0),"")</f>
        <v/>
      </c>
      <c r="L8460" s="37" t="str">
        <f aca="false">IF(G8460=1,IF(B8460="",0,IF(J8460&lt;SeuilFugitive,1,0)),"")</f>
        <v/>
      </c>
      <c r="M8460" s="37" t="str">
        <f aca="false">IF(G8460=1,IF(B8460="",IF((Fin-A8460)*24&gt;SeuilFigee,1,0),IF(J8460&gt;SeuilFigee*3600,1,0)),"")</f>
        <v/>
      </c>
      <c r="N8460" s="0" t="str">
        <f aca="false">IF(G8460=1,IF(COUNTIF(H$2:H8460,H8460)=1,COUNTIF($H:$H,H8460),""),"")</f>
        <v/>
      </c>
      <c r="O8460" s="0" t="str">
        <f aca="false">IF(G8460=1,IF(COUNTIF(I$2:I8460,I8460)=1,COUNTIF($I:$I,I8460),""),"")</f>
        <v/>
      </c>
      <c r="P8460" s="38" t="str">
        <f aca="false">IF(G8460=1,IF(COUNTIFS(C$2:C8460,C8460,G$2:G8460,1)=1,COUNTIFS($C:$C,C8460,$G:$G,1)+ROW()/10000000,""),"")</f>
        <v/>
      </c>
      <c r="Q8460" s="0" t="str">
        <f aca="false">IF(K8460=1,IF(COUNTIFS(C$2:C8460,C8460,K$2:K8460,1)=1,1,0),"")</f>
        <v/>
      </c>
      <c r="R8460" s="0" t="str">
        <f aca="false">IF(M8460=1,IF(COUNTIFS(C$2:C8460,C8460,M$2:M8460,1)=1,1,0),"")</f>
        <v/>
      </c>
      <c r="S8460" s="0" t="str">
        <f aca="false">IF(L8460=1,IF(COUNTIFS(C$2:C8460,C8460,L$2:L8460,1)=1,1,0),"")</f>
        <v/>
      </c>
      <c r="T8460" s="38" t="str">
        <f aca="false">IF(N8460="","",N8460+ROW()/10000000)</f>
        <v/>
      </c>
      <c r="U8460" s="0" t="str">
        <f aca="false">IF(G8460=1,IF(B8460="",1,0),"")</f>
        <v/>
      </c>
    </row>
    <row r="8461" customFormat="false" ht="15" hidden="false" customHeight="false" outlineLevel="0" collapsed="false">
      <c r="A8461" s="35"/>
      <c r="B8461" s="35"/>
      <c r="G8461" s="0" t="str">
        <f aca="false">IF(A8461="","",IF(AND(A8461&gt;=Debut,A8461&lt;Fin),1,0))</f>
        <v/>
      </c>
      <c r="H8461" s="0" t="str">
        <f aca="false">IF(G8461=1,INT(ROUND((A8461-Debut)*86400,0)/600),"")</f>
        <v/>
      </c>
      <c r="I8461" s="0" t="str">
        <f aca="false">IF(G8461=1,INT(ROUND((A8461-Debut)*86400,0)/3600),"")</f>
        <v/>
      </c>
      <c r="J8461" s="0" t="str">
        <f aca="false">IF(OR(A8461="",B8461=""),"",ROUND((B8461-A8461)*86400,0))</f>
        <v/>
      </c>
      <c r="K8461" s="37" t="str">
        <f aca="false">IF(G8461=1,IF(COUNTIFS($C:$C,C8461,$G:$G,1,$A:$A,"&gt;="&amp;(A8461-FenetreInterm/86400),$A:$A,"&lt;="&amp;A8461)&gt;=NbInterm,1,0),"")</f>
        <v/>
      </c>
      <c r="L8461" s="37" t="str">
        <f aca="false">IF(G8461=1,IF(B8461="",0,IF(J8461&lt;SeuilFugitive,1,0)),"")</f>
        <v/>
      </c>
      <c r="M8461" s="37" t="str">
        <f aca="false">IF(G8461=1,IF(B8461="",IF((Fin-A8461)*24&gt;SeuilFigee,1,0),IF(J8461&gt;SeuilFigee*3600,1,0)),"")</f>
        <v/>
      </c>
      <c r="N8461" s="0" t="str">
        <f aca="false">IF(G8461=1,IF(COUNTIF(H$2:H8461,H8461)=1,COUNTIF($H:$H,H8461),""),"")</f>
        <v/>
      </c>
      <c r="O8461" s="0" t="str">
        <f aca="false">IF(G8461=1,IF(COUNTIF(I$2:I8461,I8461)=1,COUNTIF($I:$I,I8461),""),"")</f>
        <v/>
      </c>
      <c r="P8461" s="38" t="str">
        <f aca="false">IF(G8461=1,IF(COUNTIFS(C$2:C8461,C8461,G$2:G8461,1)=1,COUNTIFS($C:$C,C8461,$G:$G,1)+ROW()/10000000,""),"")</f>
        <v/>
      </c>
      <c r="Q8461" s="0" t="str">
        <f aca="false">IF(K8461=1,IF(COUNTIFS(C$2:C8461,C8461,K$2:K8461,1)=1,1,0),"")</f>
        <v/>
      </c>
      <c r="R8461" s="0" t="str">
        <f aca="false">IF(M8461=1,IF(COUNTIFS(C$2:C8461,C8461,M$2:M8461,1)=1,1,0),"")</f>
        <v/>
      </c>
      <c r="S8461" s="0" t="str">
        <f aca="false">IF(L8461=1,IF(COUNTIFS(C$2:C8461,C8461,L$2:L8461,1)=1,1,0),"")</f>
        <v/>
      </c>
      <c r="T8461" s="38" t="str">
        <f aca="false">IF(N8461="","",N8461+ROW()/10000000)</f>
        <v/>
      </c>
      <c r="U8461" s="0" t="str">
        <f aca="false">IF(G8461=1,IF(B8461="",1,0),"")</f>
        <v/>
      </c>
    </row>
    <row r="8462" customFormat="false" ht="15" hidden="false" customHeight="false" outlineLevel="0" collapsed="false">
      <c r="A8462" s="35"/>
      <c r="B8462" s="35"/>
      <c r="G8462" s="0" t="str">
        <f aca="false">IF(A8462="","",IF(AND(A8462&gt;=Debut,A8462&lt;Fin),1,0))</f>
        <v/>
      </c>
      <c r="H8462" s="0" t="str">
        <f aca="false">IF(G8462=1,INT(ROUND((A8462-Debut)*86400,0)/600),"")</f>
        <v/>
      </c>
      <c r="I8462" s="0" t="str">
        <f aca="false">IF(G8462=1,INT(ROUND((A8462-Debut)*86400,0)/3600),"")</f>
        <v/>
      </c>
      <c r="J8462" s="0" t="str">
        <f aca="false">IF(OR(A8462="",B8462=""),"",ROUND((B8462-A8462)*86400,0))</f>
        <v/>
      </c>
      <c r="K8462" s="37" t="str">
        <f aca="false">IF(G8462=1,IF(COUNTIFS($C:$C,C8462,$G:$G,1,$A:$A,"&gt;="&amp;(A8462-FenetreInterm/86400),$A:$A,"&lt;="&amp;A8462)&gt;=NbInterm,1,0),"")</f>
        <v/>
      </c>
      <c r="L8462" s="37" t="str">
        <f aca="false">IF(G8462=1,IF(B8462="",0,IF(J8462&lt;SeuilFugitive,1,0)),"")</f>
        <v/>
      </c>
      <c r="M8462" s="37" t="str">
        <f aca="false">IF(G8462=1,IF(B8462="",IF((Fin-A8462)*24&gt;SeuilFigee,1,0),IF(J8462&gt;SeuilFigee*3600,1,0)),"")</f>
        <v/>
      </c>
      <c r="N8462" s="0" t="str">
        <f aca="false">IF(G8462=1,IF(COUNTIF(H$2:H8462,H8462)=1,COUNTIF($H:$H,H8462),""),"")</f>
        <v/>
      </c>
      <c r="O8462" s="0" t="str">
        <f aca="false">IF(G8462=1,IF(COUNTIF(I$2:I8462,I8462)=1,COUNTIF($I:$I,I8462),""),"")</f>
        <v/>
      </c>
      <c r="P8462" s="38" t="str">
        <f aca="false">IF(G8462=1,IF(COUNTIFS(C$2:C8462,C8462,G$2:G8462,1)=1,COUNTIFS($C:$C,C8462,$G:$G,1)+ROW()/10000000,""),"")</f>
        <v/>
      </c>
      <c r="Q8462" s="0" t="str">
        <f aca="false">IF(K8462=1,IF(COUNTIFS(C$2:C8462,C8462,K$2:K8462,1)=1,1,0),"")</f>
        <v/>
      </c>
      <c r="R8462" s="0" t="str">
        <f aca="false">IF(M8462=1,IF(COUNTIFS(C$2:C8462,C8462,M$2:M8462,1)=1,1,0),"")</f>
        <v/>
      </c>
      <c r="S8462" s="0" t="str">
        <f aca="false">IF(L8462=1,IF(COUNTIFS(C$2:C8462,C8462,L$2:L8462,1)=1,1,0),"")</f>
        <v/>
      </c>
      <c r="T8462" s="38" t="str">
        <f aca="false">IF(N8462="","",N8462+ROW()/10000000)</f>
        <v/>
      </c>
      <c r="U8462" s="0" t="str">
        <f aca="false">IF(G8462=1,IF(B8462="",1,0),"")</f>
        <v/>
      </c>
    </row>
    <row r="8463" customFormat="false" ht="15" hidden="false" customHeight="false" outlineLevel="0" collapsed="false">
      <c r="A8463" s="35"/>
      <c r="B8463" s="35"/>
      <c r="G8463" s="0" t="str">
        <f aca="false">IF(A8463="","",IF(AND(A8463&gt;=Debut,A8463&lt;Fin),1,0))</f>
        <v/>
      </c>
      <c r="H8463" s="0" t="str">
        <f aca="false">IF(G8463=1,INT(ROUND((A8463-Debut)*86400,0)/600),"")</f>
        <v/>
      </c>
      <c r="I8463" s="0" t="str">
        <f aca="false">IF(G8463=1,INT(ROUND((A8463-Debut)*86400,0)/3600),"")</f>
        <v/>
      </c>
      <c r="J8463" s="0" t="str">
        <f aca="false">IF(OR(A8463="",B8463=""),"",ROUND((B8463-A8463)*86400,0))</f>
        <v/>
      </c>
      <c r="K8463" s="37" t="str">
        <f aca="false">IF(G8463=1,IF(COUNTIFS($C:$C,C8463,$G:$G,1,$A:$A,"&gt;="&amp;(A8463-FenetreInterm/86400),$A:$A,"&lt;="&amp;A8463)&gt;=NbInterm,1,0),"")</f>
        <v/>
      </c>
      <c r="L8463" s="37" t="str">
        <f aca="false">IF(G8463=1,IF(B8463="",0,IF(J8463&lt;SeuilFugitive,1,0)),"")</f>
        <v/>
      </c>
      <c r="M8463" s="37" t="str">
        <f aca="false">IF(G8463=1,IF(B8463="",IF((Fin-A8463)*24&gt;SeuilFigee,1,0),IF(J8463&gt;SeuilFigee*3600,1,0)),"")</f>
        <v/>
      </c>
      <c r="N8463" s="0" t="str">
        <f aca="false">IF(G8463=1,IF(COUNTIF(H$2:H8463,H8463)=1,COUNTIF($H:$H,H8463),""),"")</f>
        <v/>
      </c>
      <c r="O8463" s="0" t="str">
        <f aca="false">IF(G8463=1,IF(COUNTIF(I$2:I8463,I8463)=1,COUNTIF($I:$I,I8463),""),"")</f>
        <v/>
      </c>
      <c r="P8463" s="38" t="str">
        <f aca="false">IF(G8463=1,IF(COUNTIFS(C$2:C8463,C8463,G$2:G8463,1)=1,COUNTIFS($C:$C,C8463,$G:$G,1)+ROW()/10000000,""),"")</f>
        <v/>
      </c>
      <c r="Q8463" s="0" t="str">
        <f aca="false">IF(K8463=1,IF(COUNTIFS(C$2:C8463,C8463,K$2:K8463,1)=1,1,0),"")</f>
        <v/>
      </c>
      <c r="R8463" s="0" t="str">
        <f aca="false">IF(M8463=1,IF(COUNTIFS(C$2:C8463,C8463,M$2:M8463,1)=1,1,0),"")</f>
        <v/>
      </c>
      <c r="S8463" s="0" t="str">
        <f aca="false">IF(L8463=1,IF(COUNTIFS(C$2:C8463,C8463,L$2:L8463,1)=1,1,0),"")</f>
        <v/>
      </c>
      <c r="T8463" s="38" t="str">
        <f aca="false">IF(N8463="","",N8463+ROW()/10000000)</f>
        <v/>
      </c>
      <c r="U8463" s="0" t="str">
        <f aca="false">IF(G8463=1,IF(B8463="",1,0),"")</f>
        <v/>
      </c>
    </row>
    <row r="8464" customFormat="false" ht="15" hidden="false" customHeight="false" outlineLevel="0" collapsed="false">
      <c r="A8464" s="35"/>
      <c r="B8464" s="35"/>
      <c r="G8464" s="0" t="str">
        <f aca="false">IF(A8464="","",IF(AND(A8464&gt;=Debut,A8464&lt;Fin),1,0))</f>
        <v/>
      </c>
      <c r="H8464" s="0" t="str">
        <f aca="false">IF(G8464=1,INT(ROUND((A8464-Debut)*86400,0)/600),"")</f>
        <v/>
      </c>
      <c r="I8464" s="0" t="str">
        <f aca="false">IF(G8464=1,INT(ROUND((A8464-Debut)*86400,0)/3600),"")</f>
        <v/>
      </c>
      <c r="J8464" s="0" t="str">
        <f aca="false">IF(OR(A8464="",B8464=""),"",ROUND((B8464-A8464)*86400,0))</f>
        <v/>
      </c>
      <c r="K8464" s="37" t="str">
        <f aca="false">IF(G8464=1,IF(COUNTIFS($C:$C,C8464,$G:$G,1,$A:$A,"&gt;="&amp;(A8464-FenetreInterm/86400),$A:$A,"&lt;="&amp;A8464)&gt;=NbInterm,1,0),"")</f>
        <v/>
      </c>
      <c r="L8464" s="37" t="str">
        <f aca="false">IF(G8464=1,IF(B8464="",0,IF(J8464&lt;SeuilFugitive,1,0)),"")</f>
        <v/>
      </c>
      <c r="M8464" s="37" t="str">
        <f aca="false">IF(G8464=1,IF(B8464="",IF((Fin-A8464)*24&gt;SeuilFigee,1,0),IF(J8464&gt;SeuilFigee*3600,1,0)),"")</f>
        <v/>
      </c>
      <c r="N8464" s="0" t="str">
        <f aca="false">IF(G8464=1,IF(COUNTIF(H$2:H8464,H8464)=1,COUNTIF($H:$H,H8464),""),"")</f>
        <v/>
      </c>
      <c r="O8464" s="0" t="str">
        <f aca="false">IF(G8464=1,IF(COUNTIF(I$2:I8464,I8464)=1,COUNTIF($I:$I,I8464),""),"")</f>
        <v/>
      </c>
      <c r="P8464" s="38" t="str">
        <f aca="false">IF(G8464=1,IF(COUNTIFS(C$2:C8464,C8464,G$2:G8464,1)=1,COUNTIFS($C:$C,C8464,$G:$G,1)+ROW()/10000000,""),"")</f>
        <v/>
      </c>
      <c r="Q8464" s="0" t="str">
        <f aca="false">IF(K8464=1,IF(COUNTIFS(C$2:C8464,C8464,K$2:K8464,1)=1,1,0),"")</f>
        <v/>
      </c>
      <c r="R8464" s="0" t="str">
        <f aca="false">IF(M8464=1,IF(COUNTIFS(C$2:C8464,C8464,M$2:M8464,1)=1,1,0),"")</f>
        <v/>
      </c>
      <c r="S8464" s="0" t="str">
        <f aca="false">IF(L8464=1,IF(COUNTIFS(C$2:C8464,C8464,L$2:L8464,1)=1,1,0),"")</f>
        <v/>
      </c>
      <c r="T8464" s="38" t="str">
        <f aca="false">IF(N8464="","",N8464+ROW()/10000000)</f>
        <v/>
      </c>
      <c r="U8464" s="0" t="str">
        <f aca="false">IF(G8464=1,IF(B8464="",1,0),"")</f>
        <v/>
      </c>
    </row>
    <row r="8465" customFormat="false" ht="15" hidden="false" customHeight="false" outlineLevel="0" collapsed="false">
      <c r="A8465" s="35"/>
      <c r="B8465" s="35"/>
      <c r="G8465" s="0" t="str">
        <f aca="false">IF(A8465="","",IF(AND(A8465&gt;=Debut,A8465&lt;Fin),1,0))</f>
        <v/>
      </c>
      <c r="H8465" s="0" t="str">
        <f aca="false">IF(G8465=1,INT(ROUND((A8465-Debut)*86400,0)/600),"")</f>
        <v/>
      </c>
      <c r="I8465" s="0" t="str">
        <f aca="false">IF(G8465=1,INT(ROUND((A8465-Debut)*86400,0)/3600),"")</f>
        <v/>
      </c>
      <c r="J8465" s="0" t="str">
        <f aca="false">IF(OR(A8465="",B8465=""),"",ROUND((B8465-A8465)*86400,0))</f>
        <v/>
      </c>
      <c r="K8465" s="37" t="str">
        <f aca="false">IF(G8465=1,IF(COUNTIFS($C:$C,C8465,$G:$G,1,$A:$A,"&gt;="&amp;(A8465-FenetreInterm/86400),$A:$A,"&lt;="&amp;A8465)&gt;=NbInterm,1,0),"")</f>
        <v/>
      </c>
      <c r="L8465" s="37" t="str">
        <f aca="false">IF(G8465=1,IF(B8465="",0,IF(J8465&lt;SeuilFugitive,1,0)),"")</f>
        <v/>
      </c>
      <c r="M8465" s="37" t="str">
        <f aca="false">IF(G8465=1,IF(B8465="",IF((Fin-A8465)*24&gt;SeuilFigee,1,0),IF(J8465&gt;SeuilFigee*3600,1,0)),"")</f>
        <v/>
      </c>
      <c r="N8465" s="0" t="str">
        <f aca="false">IF(G8465=1,IF(COUNTIF(H$2:H8465,H8465)=1,COUNTIF($H:$H,H8465),""),"")</f>
        <v/>
      </c>
      <c r="O8465" s="0" t="str">
        <f aca="false">IF(G8465=1,IF(COUNTIF(I$2:I8465,I8465)=1,COUNTIF($I:$I,I8465),""),"")</f>
        <v/>
      </c>
      <c r="P8465" s="38" t="str">
        <f aca="false">IF(G8465=1,IF(COUNTIFS(C$2:C8465,C8465,G$2:G8465,1)=1,COUNTIFS($C:$C,C8465,$G:$G,1)+ROW()/10000000,""),"")</f>
        <v/>
      </c>
      <c r="Q8465" s="0" t="str">
        <f aca="false">IF(K8465=1,IF(COUNTIFS(C$2:C8465,C8465,K$2:K8465,1)=1,1,0),"")</f>
        <v/>
      </c>
      <c r="R8465" s="0" t="str">
        <f aca="false">IF(M8465=1,IF(COUNTIFS(C$2:C8465,C8465,M$2:M8465,1)=1,1,0),"")</f>
        <v/>
      </c>
      <c r="S8465" s="0" t="str">
        <f aca="false">IF(L8465=1,IF(COUNTIFS(C$2:C8465,C8465,L$2:L8465,1)=1,1,0),"")</f>
        <v/>
      </c>
      <c r="T8465" s="38" t="str">
        <f aca="false">IF(N8465="","",N8465+ROW()/10000000)</f>
        <v/>
      </c>
      <c r="U8465" s="0" t="str">
        <f aca="false">IF(G8465=1,IF(B8465="",1,0),"")</f>
        <v/>
      </c>
    </row>
    <row r="8466" customFormat="false" ht="15" hidden="false" customHeight="false" outlineLevel="0" collapsed="false">
      <c r="A8466" s="35"/>
      <c r="B8466" s="35"/>
      <c r="G8466" s="0" t="str">
        <f aca="false">IF(A8466="","",IF(AND(A8466&gt;=Debut,A8466&lt;Fin),1,0))</f>
        <v/>
      </c>
      <c r="H8466" s="0" t="str">
        <f aca="false">IF(G8466=1,INT(ROUND((A8466-Debut)*86400,0)/600),"")</f>
        <v/>
      </c>
      <c r="I8466" s="0" t="str">
        <f aca="false">IF(G8466=1,INT(ROUND((A8466-Debut)*86400,0)/3600),"")</f>
        <v/>
      </c>
      <c r="J8466" s="0" t="str">
        <f aca="false">IF(OR(A8466="",B8466=""),"",ROUND((B8466-A8466)*86400,0))</f>
        <v/>
      </c>
      <c r="K8466" s="37" t="str">
        <f aca="false">IF(G8466=1,IF(COUNTIFS($C:$C,C8466,$G:$G,1,$A:$A,"&gt;="&amp;(A8466-FenetreInterm/86400),$A:$A,"&lt;="&amp;A8466)&gt;=NbInterm,1,0),"")</f>
        <v/>
      </c>
      <c r="L8466" s="37" t="str">
        <f aca="false">IF(G8466=1,IF(B8466="",0,IF(J8466&lt;SeuilFugitive,1,0)),"")</f>
        <v/>
      </c>
      <c r="M8466" s="37" t="str">
        <f aca="false">IF(G8466=1,IF(B8466="",IF((Fin-A8466)*24&gt;SeuilFigee,1,0),IF(J8466&gt;SeuilFigee*3600,1,0)),"")</f>
        <v/>
      </c>
      <c r="N8466" s="0" t="str">
        <f aca="false">IF(G8466=1,IF(COUNTIF(H$2:H8466,H8466)=1,COUNTIF($H:$H,H8466),""),"")</f>
        <v/>
      </c>
      <c r="O8466" s="0" t="str">
        <f aca="false">IF(G8466=1,IF(COUNTIF(I$2:I8466,I8466)=1,COUNTIF($I:$I,I8466),""),"")</f>
        <v/>
      </c>
      <c r="P8466" s="38" t="str">
        <f aca="false">IF(G8466=1,IF(COUNTIFS(C$2:C8466,C8466,G$2:G8466,1)=1,COUNTIFS($C:$C,C8466,$G:$G,1)+ROW()/10000000,""),"")</f>
        <v/>
      </c>
      <c r="Q8466" s="0" t="str">
        <f aca="false">IF(K8466=1,IF(COUNTIFS(C$2:C8466,C8466,K$2:K8466,1)=1,1,0),"")</f>
        <v/>
      </c>
      <c r="R8466" s="0" t="str">
        <f aca="false">IF(M8466=1,IF(COUNTIFS(C$2:C8466,C8466,M$2:M8466,1)=1,1,0),"")</f>
        <v/>
      </c>
      <c r="S8466" s="0" t="str">
        <f aca="false">IF(L8466=1,IF(COUNTIFS(C$2:C8466,C8466,L$2:L8466,1)=1,1,0),"")</f>
        <v/>
      </c>
      <c r="T8466" s="38" t="str">
        <f aca="false">IF(N8466="","",N8466+ROW()/10000000)</f>
        <v/>
      </c>
      <c r="U8466" s="0" t="str">
        <f aca="false">IF(G8466=1,IF(B8466="",1,0),"")</f>
        <v/>
      </c>
    </row>
    <row r="8467" customFormat="false" ht="15" hidden="false" customHeight="false" outlineLevel="0" collapsed="false">
      <c r="A8467" s="35"/>
      <c r="B8467" s="35"/>
      <c r="G8467" s="0" t="str">
        <f aca="false">IF(A8467="","",IF(AND(A8467&gt;=Debut,A8467&lt;Fin),1,0))</f>
        <v/>
      </c>
      <c r="H8467" s="0" t="str">
        <f aca="false">IF(G8467=1,INT(ROUND((A8467-Debut)*86400,0)/600),"")</f>
        <v/>
      </c>
      <c r="I8467" s="0" t="str">
        <f aca="false">IF(G8467=1,INT(ROUND((A8467-Debut)*86400,0)/3600),"")</f>
        <v/>
      </c>
      <c r="J8467" s="0" t="str">
        <f aca="false">IF(OR(A8467="",B8467=""),"",ROUND((B8467-A8467)*86400,0))</f>
        <v/>
      </c>
      <c r="K8467" s="37" t="str">
        <f aca="false">IF(G8467=1,IF(COUNTIFS($C:$C,C8467,$G:$G,1,$A:$A,"&gt;="&amp;(A8467-FenetreInterm/86400),$A:$A,"&lt;="&amp;A8467)&gt;=NbInterm,1,0),"")</f>
        <v/>
      </c>
      <c r="L8467" s="37" t="str">
        <f aca="false">IF(G8467=1,IF(B8467="",0,IF(J8467&lt;SeuilFugitive,1,0)),"")</f>
        <v/>
      </c>
      <c r="M8467" s="37" t="str">
        <f aca="false">IF(G8467=1,IF(B8467="",IF((Fin-A8467)*24&gt;SeuilFigee,1,0),IF(J8467&gt;SeuilFigee*3600,1,0)),"")</f>
        <v/>
      </c>
      <c r="N8467" s="0" t="str">
        <f aca="false">IF(G8467=1,IF(COUNTIF(H$2:H8467,H8467)=1,COUNTIF($H:$H,H8467),""),"")</f>
        <v/>
      </c>
      <c r="O8467" s="0" t="str">
        <f aca="false">IF(G8467=1,IF(COUNTIF(I$2:I8467,I8467)=1,COUNTIF($I:$I,I8467),""),"")</f>
        <v/>
      </c>
      <c r="P8467" s="38" t="str">
        <f aca="false">IF(G8467=1,IF(COUNTIFS(C$2:C8467,C8467,G$2:G8467,1)=1,COUNTIFS($C:$C,C8467,$G:$G,1)+ROW()/10000000,""),"")</f>
        <v/>
      </c>
      <c r="Q8467" s="0" t="str">
        <f aca="false">IF(K8467=1,IF(COUNTIFS(C$2:C8467,C8467,K$2:K8467,1)=1,1,0),"")</f>
        <v/>
      </c>
      <c r="R8467" s="0" t="str">
        <f aca="false">IF(M8467=1,IF(COUNTIFS(C$2:C8467,C8467,M$2:M8467,1)=1,1,0),"")</f>
        <v/>
      </c>
      <c r="S8467" s="0" t="str">
        <f aca="false">IF(L8467=1,IF(COUNTIFS(C$2:C8467,C8467,L$2:L8467,1)=1,1,0),"")</f>
        <v/>
      </c>
      <c r="T8467" s="38" t="str">
        <f aca="false">IF(N8467="","",N8467+ROW()/10000000)</f>
        <v/>
      </c>
      <c r="U8467" s="0" t="str">
        <f aca="false">IF(G8467=1,IF(B8467="",1,0),"")</f>
        <v/>
      </c>
    </row>
    <row r="8468" customFormat="false" ht="15" hidden="false" customHeight="false" outlineLevel="0" collapsed="false">
      <c r="A8468" s="35"/>
      <c r="B8468" s="35"/>
      <c r="G8468" s="0" t="str">
        <f aca="false">IF(A8468="","",IF(AND(A8468&gt;=Debut,A8468&lt;Fin),1,0))</f>
        <v/>
      </c>
      <c r="H8468" s="0" t="str">
        <f aca="false">IF(G8468=1,INT(ROUND((A8468-Debut)*86400,0)/600),"")</f>
        <v/>
      </c>
      <c r="I8468" s="0" t="str">
        <f aca="false">IF(G8468=1,INT(ROUND((A8468-Debut)*86400,0)/3600),"")</f>
        <v/>
      </c>
      <c r="J8468" s="0" t="str">
        <f aca="false">IF(OR(A8468="",B8468=""),"",ROUND((B8468-A8468)*86400,0))</f>
        <v/>
      </c>
      <c r="K8468" s="37" t="str">
        <f aca="false">IF(G8468=1,IF(COUNTIFS($C:$C,C8468,$G:$G,1,$A:$A,"&gt;="&amp;(A8468-FenetreInterm/86400),$A:$A,"&lt;="&amp;A8468)&gt;=NbInterm,1,0),"")</f>
        <v/>
      </c>
      <c r="L8468" s="37" t="str">
        <f aca="false">IF(G8468=1,IF(B8468="",0,IF(J8468&lt;SeuilFugitive,1,0)),"")</f>
        <v/>
      </c>
      <c r="M8468" s="37" t="str">
        <f aca="false">IF(G8468=1,IF(B8468="",IF((Fin-A8468)*24&gt;SeuilFigee,1,0),IF(J8468&gt;SeuilFigee*3600,1,0)),"")</f>
        <v/>
      </c>
      <c r="N8468" s="0" t="str">
        <f aca="false">IF(G8468=1,IF(COUNTIF(H$2:H8468,H8468)=1,COUNTIF($H:$H,H8468),""),"")</f>
        <v/>
      </c>
      <c r="O8468" s="0" t="str">
        <f aca="false">IF(G8468=1,IF(COUNTIF(I$2:I8468,I8468)=1,COUNTIF($I:$I,I8468),""),"")</f>
        <v/>
      </c>
      <c r="P8468" s="38" t="str">
        <f aca="false">IF(G8468=1,IF(COUNTIFS(C$2:C8468,C8468,G$2:G8468,1)=1,COUNTIFS($C:$C,C8468,$G:$G,1)+ROW()/10000000,""),"")</f>
        <v/>
      </c>
      <c r="Q8468" s="0" t="str">
        <f aca="false">IF(K8468=1,IF(COUNTIFS(C$2:C8468,C8468,K$2:K8468,1)=1,1,0),"")</f>
        <v/>
      </c>
      <c r="R8468" s="0" t="str">
        <f aca="false">IF(M8468=1,IF(COUNTIFS(C$2:C8468,C8468,M$2:M8468,1)=1,1,0),"")</f>
        <v/>
      </c>
      <c r="S8468" s="0" t="str">
        <f aca="false">IF(L8468=1,IF(COUNTIFS(C$2:C8468,C8468,L$2:L8468,1)=1,1,0),"")</f>
        <v/>
      </c>
      <c r="T8468" s="38" t="str">
        <f aca="false">IF(N8468="","",N8468+ROW()/10000000)</f>
        <v/>
      </c>
      <c r="U8468" s="0" t="str">
        <f aca="false">IF(G8468=1,IF(B8468="",1,0),"")</f>
        <v/>
      </c>
    </row>
    <row r="8469" customFormat="false" ht="15" hidden="false" customHeight="false" outlineLevel="0" collapsed="false">
      <c r="A8469" s="35"/>
      <c r="B8469" s="35"/>
      <c r="G8469" s="0" t="str">
        <f aca="false">IF(A8469="","",IF(AND(A8469&gt;=Debut,A8469&lt;Fin),1,0))</f>
        <v/>
      </c>
      <c r="H8469" s="0" t="str">
        <f aca="false">IF(G8469=1,INT(ROUND((A8469-Debut)*86400,0)/600),"")</f>
        <v/>
      </c>
      <c r="I8469" s="0" t="str">
        <f aca="false">IF(G8469=1,INT(ROUND((A8469-Debut)*86400,0)/3600),"")</f>
        <v/>
      </c>
      <c r="J8469" s="0" t="str">
        <f aca="false">IF(OR(A8469="",B8469=""),"",ROUND((B8469-A8469)*86400,0))</f>
        <v/>
      </c>
      <c r="K8469" s="37" t="str">
        <f aca="false">IF(G8469=1,IF(COUNTIFS($C:$C,C8469,$G:$G,1,$A:$A,"&gt;="&amp;(A8469-FenetreInterm/86400),$A:$A,"&lt;="&amp;A8469)&gt;=NbInterm,1,0),"")</f>
        <v/>
      </c>
      <c r="L8469" s="37" t="str">
        <f aca="false">IF(G8469=1,IF(B8469="",0,IF(J8469&lt;SeuilFugitive,1,0)),"")</f>
        <v/>
      </c>
      <c r="M8469" s="37" t="str">
        <f aca="false">IF(G8469=1,IF(B8469="",IF((Fin-A8469)*24&gt;SeuilFigee,1,0),IF(J8469&gt;SeuilFigee*3600,1,0)),"")</f>
        <v/>
      </c>
      <c r="N8469" s="0" t="str">
        <f aca="false">IF(G8469=1,IF(COUNTIF(H$2:H8469,H8469)=1,COUNTIF($H:$H,H8469),""),"")</f>
        <v/>
      </c>
      <c r="O8469" s="0" t="str">
        <f aca="false">IF(G8469=1,IF(COUNTIF(I$2:I8469,I8469)=1,COUNTIF($I:$I,I8469),""),"")</f>
        <v/>
      </c>
      <c r="P8469" s="38" t="str">
        <f aca="false">IF(G8469=1,IF(COUNTIFS(C$2:C8469,C8469,G$2:G8469,1)=1,COUNTIFS($C:$C,C8469,$G:$G,1)+ROW()/10000000,""),"")</f>
        <v/>
      </c>
      <c r="Q8469" s="0" t="str">
        <f aca="false">IF(K8469=1,IF(COUNTIFS(C$2:C8469,C8469,K$2:K8469,1)=1,1,0),"")</f>
        <v/>
      </c>
      <c r="R8469" s="0" t="str">
        <f aca="false">IF(M8469=1,IF(COUNTIFS(C$2:C8469,C8469,M$2:M8469,1)=1,1,0),"")</f>
        <v/>
      </c>
      <c r="S8469" s="0" t="str">
        <f aca="false">IF(L8469=1,IF(COUNTIFS(C$2:C8469,C8469,L$2:L8469,1)=1,1,0),"")</f>
        <v/>
      </c>
      <c r="T8469" s="38" t="str">
        <f aca="false">IF(N8469="","",N8469+ROW()/10000000)</f>
        <v/>
      </c>
      <c r="U8469" s="0" t="str">
        <f aca="false">IF(G8469=1,IF(B8469="",1,0),"")</f>
        <v/>
      </c>
    </row>
    <row r="8470" customFormat="false" ht="15" hidden="false" customHeight="false" outlineLevel="0" collapsed="false">
      <c r="A8470" s="35"/>
      <c r="B8470" s="35"/>
      <c r="G8470" s="0" t="str">
        <f aca="false">IF(A8470="","",IF(AND(A8470&gt;=Debut,A8470&lt;Fin),1,0))</f>
        <v/>
      </c>
      <c r="H8470" s="0" t="str">
        <f aca="false">IF(G8470=1,INT(ROUND((A8470-Debut)*86400,0)/600),"")</f>
        <v/>
      </c>
      <c r="I8470" s="0" t="str">
        <f aca="false">IF(G8470=1,INT(ROUND((A8470-Debut)*86400,0)/3600),"")</f>
        <v/>
      </c>
      <c r="J8470" s="0" t="str">
        <f aca="false">IF(OR(A8470="",B8470=""),"",ROUND((B8470-A8470)*86400,0))</f>
        <v/>
      </c>
      <c r="K8470" s="37" t="str">
        <f aca="false">IF(G8470=1,IF(COUNTIFS($C:$C,C8470,$G:$G,1,$A:$A,"&gt;="&amp;(A8470-FenetreInterm/86400),$A:$A,"&lt;="&amp;A8470)&gt;=NbInterm,1,0),"")</f>
        <v/>
      </c>
      <c r="L8470" s="37" t="str">
        <f aca="false">IF(G8470=1,IF(B8470="",0,IF(J8470&lt;SeuilFugitive,1,0)),"")</f>
        <v/>
      </c>
      <c r="M8470" s="37" t="str">
        <f aca="false">IF(G8470=1,IF(B8470="",IF((Fin-A8470)*24&gt;SeuilFigee,1,0),IF(J8470&gt;SeuilFigee*3600,1,0)),"")</f>
        <v/>
      </c>
      <c r="N8470" s="0" t="str">
        <f aca="false">IF(G8470=1,IF(COUNTIF(H$2:H8470,H8470)=1,COUNTIF($H:$H,H8470),""),"")</f>
        <v/>
      </c>
      <c r="O8470" s="0" t="str">
        <f aca="false">IF(G8470=1,IF(COUNTIF(I$2:I8470,I8470)=1,COUNTIF($I:$I,I8470),""),"")</f>
        <v/>
      </c>
      <c r="P8470" s="38" t="str">
        <f aca="false">IF(G8470=1,IF(COUNTIFS(C$2:C8470,C8470,G$2:G8470,1)=1,COUNTIFS($C:$C,C8470,$G:$G,1)+ROW()/10000000,""),"")</f>
        <v/>
      </c>
      <c r="Q8470" s="0" t="str">
        <f aca="false">IF(K8470=1,IF(COUNTIFS(C$2:C8470,C8470,K$2:K8470,1)=1,1,0),"")</f>
        <v/>
      </c>
      <c r="R8470" s="0" t="str">
        <f aca="false">IF(M8470=1,IF(COUNTIFS(C$2:C8470,C8470,M$2:M8470,1)=1,1,0),"")</f>
        <v/>
      </c>
      <c r="S8470" s="0" t="str">
        <f aca="false">IF(L8470=1,IF(COUNTIFS(C$2:C8470,C8470,L$2:L8470,1)=1,1,0),"")</f>
        <v/>
      </c>
      <c r="T8470" s="38" t="str">
        <f aca="false">IF(N8470="","",N8470+ROW()/10000000)</f>
        <v/>
      </c>
      <c r="U8470" s="0" t="str">
        <f aca="false">IF(G8470=1,IF(B8470="",1,0),"")</f>
        <v/>
      </c>
    </row>
    <row r="8471" customFormat="false" ht="15" hidden="false" customHeight="false" outlineLevel="0" collapsed="false">
      <c r="A8471" s="35"/>
      <c r="B8471" s="35"/>
      <c r="G8471" s="0" t="str">
        <f aca="false">IF(A8471="","",IF(AND(A8471&gt;=Debut,A8471&lt;Fin),1,0))</f>
        <v/>
      </c>
      <c r="H8471" s="0" t="str">
        <f aca="false">IF(G8471=1,INT(ROUND((A8471-Debut)*86400,0)/600),"")</f>
        <v/>
      </c>
      <c r="I8471" s="0" t="str">
        <f aca="false">IF(G8471=1,INT(ROUND((A8471-Debut)*86400,0)/3600),"")</f>
        <v/>
      </c>
      <c r="J8471" s="0" t="str">
        <f aca="false">IF(OR(A8471="",B8471=""),"",ROUND((B8471-A8471)*86400,0))</f>
        <v/>
      </c>
      <c r="K8471" s="37" t="str">
        <f aca="false">IF(G8471=1,IF(COUNTIFS($C:$C,C8471,$G:$G,1,$A:$A,"&gt;="&amp;(A8471-FenetreInterm/86400),$A:$A,"&lt;="&amp;A8471)&gt;=NbInterm,1,0),"")</f>
        <v/>
      </c>
      <c r="L8471" s="37" t="str">
        <f aca="false">IF(G8471=1,IF(B8471="",0,IF(J8471&lt;SeuilFugitive,1,0)),"")</f>
        <v/>
      </c>
      <c r="M8471" s="37" t="str">
        <f aca="false">IF(G8471=1,IF(B8471="",IF((Fin-A8471)*24&gt;SeuilFigee,1,0),IF(J8471&gt;SeuilFigee*3600,1,0)),"")</f>
        <v/>
      </c>
      <c r="N8471" s="0" t="str">
        <f aca="false">IF(G8471=1,IF(COUNTIF(H$2:H8471,H8471)=1,COUNTIF($H:$H,H8471),""),"")</f>
        <v/>
      </c>
      <c r="O8471" s="0" t="str">
        <f aca="false">IF(G8471=1,IF(COUNTIF(I$2:I8471,I8471)=1,COUNTIF($I:$I,I8471),""),"")</f>
        <v/>
      </c>
      <c r="P8471" s="38" t="str">
        <f aca="false">IF(G8471=1,IF(COUNTIFS(C$2:C8471,C8471,G$2:G8471,1)=1,COUNTIFS($C:$C,C8471,$G:$G,1)+ROW()/10000000,""),"")</f>
        <v/>
      </c>
      <c r="Q8471" s="0" t="str">
        <f aca="false">IF(K8471=1,IF(COUNTIFS(C$2:C8471,C8471,K$2:K8471,1)=1,1,0),"")</f>
        <v/>
      </c>
      <c r="R8471" s="0" t="str">
        <f aca="false">IF(M8471=1,IF(COUNTIFS(C$2:C8471,C8471,M$2:M8471,1)=1,1,0),"")</f>
        <v/>
      </c>
      <c r="S8471" s="0" t="str">
        <f aca="false">IF(L8471=1,IF(COUNTIFS(C$2:C8471,C8471,L$2:L8471,1)=1,1,0),"")</f>
        <v/>
      </c>
      <c r="T8471" s="38" t="str">
        <f aca="false">IF(N8471="","",N8471+ROW()/10000000)</f>
        <v/>
      </c>
      <c r="U8471" s="0" t="str">
        <f aca="false">IF(G8471=1,IF(B8471="",1,0),"")</f>
        <v/>
      </c>
    </row>
    <row r="8472" customFormat="false" ht="15" hidden="false" customHeight="false" outlineLevel="0" collapsed="false">
      <c r="A8472" s="35"/>
      <c r="B8472" s="35"/>
      <c r="G8472" s="0" t="str">
        <f aca="false">IF(A8472="","",IF(AND(A8472&gt;=Debut,A8472&lt;Fin),1,0))</f>
        <v/>
      </c>
      <c r="H8472" s="0" t="str">
        <f aca="false">IF(G8472=1,INT(ROUND((A8472-Debut)*86400,0)/600),"")</f>
        <v/>
      </c>
      <c r="I8472" s="0" t="str">
        <f aca="false">IF(G8472=1,INT(ROUND((A8472-Debut)*86400,0)/3600),"")</f>
        <v/>
      </c>
      <c r="J8472" s="0" t="str">
        <f aca="false">IF(OR(A8472="",B8472=""),"",ROUND((B8472-A8472)*86400,0))</f>
        <v/>
      </c>
      <c r="K8472" s="37" t="str">
        <f aca="false">IF(G8472=1,IF(COUNTIFS($C:$C,C8472,$G:$G,1,$A:$A,"&gt;="&amp;(A8472-FenetreInterm/86400),$A:$A,"&lt;="&amp;A8472)&gt;=NbInterm,1,0),"")</f>
        <v/>
      </c>
      <c r="L8472" s="37" t="str">
        <f aca="false">IF(G8472=1,IF(B8472="",0,IF(J8472&lt;SeuilFugitive,1,0)),"")</f>
        <v/>
      </c>
      <c r="M8472" s="37" t="str">
        <f aca="false">IF(G8472=1,IF(B8472="",IF((Fin-A8472)*24&gt;SeuilFigee,1,0),IF(J8472&gt;SeuilFigee*3600,1,0)),"")</f>
        <v/>
      </c>
      <c r="N8472" s="0" t="str">
        <f aca="false">IF(G8472=1,IF(COUNTIF(H$2:H8472,H8472)=1,COUNTIF($H:$H,H8472),""),"")</f>
        <v/>
      </c>
      <c r="O8472" s="0" t="str">
        <f aca="false">IF(G8472=1,IF(COUNTIF(I$2:I8472,I8472)=1,COUNTIF($I:$I,I8472),""),"")</f>
        <v/>
      </c>
      <c r="P8472" s="38" t="str">
        <f aca="false">IF(G8472=1,IF(COUNTIFS(C$2:C8472,C8472,G$2:G8472,1)=1,COUNTIFS($C:$C,C8472,$G:$G,1)+ROW()/10000000,""),"")</f>
        <v/>
      </c>
      <c r="Q8472" s="0" t="str">
        <f aca="false">IF(K8472=1,IF(COUNTIFS(C$2:C8472,C8472,K$2:K8472,1)=1,1,0),"")</f>
        <v/>
      </c>
      <c r="R8472" s="0" t="str">
        <f aca="false">IF(M8472=1,IF(COUNTIFS(C$2:C8472,C8472,M$2:M8472,1)=1,1,0),"")</f>
        <v/>
      </c>
      <c r="S8472" s="0" t="str">
        <f aca="false">IF(L8472=1,IF(COUNTIFS(C$2:C8472,C8472,L$2:L8472,1)=1,1,0),"")</f>
        <v/>
      </c>
      <c r="T8472" s="38" t="str">
        <f aca="false">IF(N8472="","",N8472+ROW()/10000000)</f>
        <v/>
      </c>
      <c r="U8472" s="0" t="str">
        <f aca="false">IF(G8472=1,IF(B8472="",1,0),"")</f>
        <v/>
      </c>
    </row>
    <row r="8473" customFormat="false" ht="15" hidden="false" customHeight="false" outlineLevel="0" collapsed="false">
      <c r="A8473" s="35"/>
      <c r="B8473" s="35"/>
      <c r="G8473" s="0" t="str">
        <f aca="false">IF(A8473="","",IF(AND(A8473&gt;=Debut,A8473&lt;Fin),1,0))</f>
        <v/>
      </c>
      <c r="H8473" s="0" t="str">
        <f aca="false">IF(G8473=1,INT(ROUND((A8473-Debut)*86400,0)/600),"")</f>
        <v/>
      </c>
      <c r="I8473" s="0" t="str">
        <f aca="false">IF(G8473=1,INT(ROUND((A8473-Debut)*86400,0)/3600),"")</f>
        <v/>
      </c>
      <c r="J8473" s="0" t="str">
        <f aca="false">IF(OR(A8473="",B8473=""),"",ROUND((B8473-A8473)*86400,0))</f>
        <v/>
      </c>
      <c r="K8473" s="37" t="str">
        <f aca="false">IF(G8473=1,IF(COUNTIFS($C:$C,C8473,$G:$G,1,$A:$A,"&gt;="&amp;(A8473-FenetreInterm/86400),$A:$A,"&lt;="&amp;A8473)&gt;=NbInterm,1,0),"")</f>
        <v/>
      </c>
      <c r="L8473" s="37" t="str">
        <f aca="false">IF(G8473=1,IF(B8473="",0,IF(J8473&lt;SeuilFugitive,1,0)),"")</f>
        <v/>
      </c>
      <c r="M8473" s="37" t="str">
        <f aca="false">IF(G8473=1,IF(B8473="",IF((Fin-A8473)*24&gt;SeuilFigee,1,0),IF(J8473&gt;SeuilFigee*3600,1,0)),"")</f>
        <v/>
      </c>
      <c r="N8473" s="0" t="str">
        <f aca="false">IF(G8473=1,IF(COUNTIF(H$2:H8473,H8473)=1,COUNTIF($H:$H,H8473),""),"")</f>
        <v/>
      </c>
      <c r="O8473" s="0" t="str">
        <f aca="false">IF(G8473=1,IF(COUNTIF(I$2:I8473,I8473)=1,COUNTIF($I:$I,I8473),""),"")</f>
        <v/>
      </c>
      <c r="P8473" s="38" t="str">
        <f aca="false">IF(G8473=1,IF(COUNTIFS(C$2:C8473,C8473,G$2:G8473,1)=1,COUNTIFS($C:$C,C8473,$G:$G,1)+ROW()/10000000,""),"")</f>
        <v/>
      </c>
      <c r="Q8473" s="0" t="str">
        <f aca="false">IF(K8473=1,IF(COUNTIFS(C$2:C8473,C8473,K$2:K8473,1)=1,1,0),"")</f>
        <v/>
      </c>
      <c r="R8473" s="0" t="str">
        <f aca="false">IF(M8473=1,IF(COUNTIFS(C$2:C8473,C8473,M$2:M8473,1)=1,1,0),"")</f>
        <v/>
      </c>
      <c r="S8473" s="0" t="str">
        <f aca="false">IF(L8473=1,IF(COUNTIFS(C$2:C8473,C8473,L$2:L8473,1)=1,1,0),"")</f>
        <v/>
      </c>
      <c r="T8473" s="38" t="str">
        <f aca="false">IF(N8473="","",N8473+ROW()/10000000)</f>
        <v/>
      </c>
      <c r="U8473" s="0" t="str">
        <f aca="false">IF(G8473=1,IF(B8473="",1,0),"")</f>
        <v/>
      </c>
    </row>
    <row r="8474" customFormat="false" ht="15" hidden="false" customHeight="false" outlineLevel="0" collapsed="false">
      <c r="A8474" s="35"/>
      <c r="B8474" s="35"/>
      <c r="G8474" s="0" t="str">
        <f aca="false">IF(A8474="","",IF(AND(A8474&gt;=Debut,A8474&lt;Fin),1,0))</f>
        <v/>
      </c>
      <c r="H8474" s="0" t="str">
        <f aca="false">IF(G8474=1,INT(ROUND((A8474-Debut)*86400,0)/600),"")</f>
        <v/>
      </c>
      <c r="I8474" s="0" t="str">
        <f aca="false">IF(G8474=1,INT(ROUND((A8474-Debut)*86400,0)/3600),"")</f>
        <v/>
      </c>
      <c r="J8474" s="0" t="str">
        <f aca="false">IF(OR(A8474="",B8474=""),"",ROUND((B8474-A8474)*86400,0))</f>
        <v/>
      </c>
      <c r="K8474" s="37" t="str">
        <f aca="false">IF(G8474=1,IF(COUNTIFS($C:$C,C8474,$G:$G,1,$A:$A,"&gt;="&amp;(A8474-FenetreInterm/86400),$A:$A,"&lt;="&amp;A8474)&gt;=NbInterm,1,0),"")</f>
        <v/>
      </c>
      <c r="L8474" s="37" t="str">
        <f aca="false">IF(G8474=1,IF(B8474="",0,IF(J8474&lt;SeuilFugitive,1,0)),"")</f>
        <v/>
      </c>
      <c r="M8474" s="37" t="str">
        <f aca="false">IF(G8474=1,IF(B8474="",IF((Fin-A8474)*24&gt;SeuilFigee,1,0),IF(J8474&gt;SeuilFigee*3600,1,0)),"")</f>
        <v/>
      </c>
      <c r="N8474" s="0" t="str">
        <f aca="false">IF(G8474=1,IF(COUNTIF(H$2:H8474,H8474)=1,COUNTIF($H:$H,H8474),""),"")</f>
        <v/>
      </c>
      <c r="O8474" s="0" t="str">
        <f aca="false">IF(G8474=1,IF(COUNTIF(I$2:I8474,I8474)=1,COUNTIF($I:$I,I8474),""),"")</f>
        <v/>
      </c>
      <c r="P8474" s="38" t="str">
        <f aca="false">IF(G8474=1,IF(COUNTIFS(C$2:C8474,C8474,G$2:G8474,1)=1,COUNTIFS($C:$C,C8474,$G:$G,1)+ROW()/10000000,""),"")</f>
        <v/>
      </c>
      <c r="Q8474" s="0" t="str">
        <f aca="false">IF(K8474=1,IF(COUNTIFS(C$2:C8474,C8474,K$2:K8474,1)=1,1,0),"")</f>
        <v/>
      </c>
      <c r="R8474" s="0" t="str">
        <f aca="false">IF(M8474=1,IF(COUNTIFS(C$2:C8474,C8474,M$2:M8474,1)=1,1,0),"")</f>
        <v/>
      </c>
      <c r="S8474" s="0" t="str">
        <f aca="false">IF(L8474=1,IF(COUNTIFS(C$2:C8474,C8474,L$2:L8474,1)=1,1,0),"")</f>
        <v/>
      </c>
      <c r="T8474" s="38" t="str">
        <f aca="false">IF(N8474="","",N8474+ROW()/10000000)</f>
        <v/>
      </c>
      <c r="U8474" s="0" t="str">
        <f aca="false">IF(G8474=1,IF(B8474="",1,0),"")</f>
        <v/>
      </c>
    </row>
    <row r="8475" customFormat="false" ht="15" hidden="false" customHeight="false" outlineLevel="0" collapsed="false">
      <c r="A8475" s="35"/>
      <c r="B8475" s="35"/>
      <c r="G8475" s="0" t="str">
        <f aca="false">IF(A8475="","",IF(AND(A8475&gt;=Debut,A8475&lt;Fin),1,0))</f>
        <v/>
      </c>
      <c r="H8475" s="0" t="str">
        <f aca="false">IF(G8475=1,INT(ROUND((A8475-Debut)*86400,0)/600),"")</f>
        <v/>
      </c>
      <c r="I8475" s="0" t="str">
        <f aca="false">IF(G8475=1,INT(ROUND((A8475-Debut)*86400,0)/3600),"")</f>
        <v/>
      </c>
      <c r="J8475" s="0" t="str">
        <f aca="false">IF(OR(A8475="",B8475=""),"",ROUND((B8475-A8475)*86400,0))</f>
        <v/>
      </c>
      <c r="K8475" s="37" t="str">
        <f aca="false">IF(G8475=1,IF(COUNTIFS($C:$C,C8475,$G:$G,1,$A:$A,"&gt;="&amp;(A8475-FenetreInterm/86400),$A:$A,"&lt;="&amp;A8475)&gt;=NbInterm,1,0),"")</f>
        <v/>
      </c>
      <c r="L8475" s="37" t="str">
        <f aca="false">IF(G8475=1,IF(B8475="",0,IF(J8475&lt;SeuilFugitive,1,0)),"")</f>
        <v/>
      </c>
      <c r="M8475" s="37" t="str">
        <f aca="false">IF(G8475=1,IF(B8475="",IF((Fin-A8475)*24&gt;SeuilFigee,1,0),IF(J8475&gt;SeuilFigee*3600,1,0)),"")</f>
        <v/>
      </c>
      <c r="N8475" s="0" t="str">
        <f aca="false">IF(G8475=1,IF(COUNTIF(H$2:H8475,H8475)=1,COUNTIF($H:$H,H8475),""),"")</f>
        <v/>
      </c>
      <c r="O8475" s="0" t="str">
        <f aca="false">IF(G8475=1,IF(COUNTIF(I$2:I8475,I8475)=1,COUNTIF($I:$I,I8475),""),"")</f>
        <v/>
      </c>
      <c r="P8475" s="38" t="str">
        <f aca="false">IF(G8475=1,IF(COUNTIFS(C$2:C8475,C8475,G$2:G8475,1)=1,COUNTIFS($C:$C,C8475,$G:$G,1)+ROW()/10000000,""),"")</f>
        <v/>
      </c>
      <c r="Q8475" s="0" t="str">
        <f aca="false">IF(K8475=1,IF(COUNTIFS(C$2:C8475,C8475,K$2:K8475,1)=1,1,0),"")</f>
        <v/>
      </c>
      <c r="R8475" s="0" t="str">
        <f aca="false">IF(M8475=1,IF(COUNTIFS(C$2:C8475,C8475,M$2:M8475,1)=1,1,0),"")</f>
        <v/>
      </c>
      <c r="S8475" s="0" t="str">
        <f aca="false">IF(L8475=1,IF(COUNTIFS(C$2:C8475,C8475,L$2:L8475,1)=1,1,0),"")</f>
        <v/>
      </c>
      <c r="T8475" s="38" t="str">
        <f aca="false">IF(N8475="","",N8475+ROW()/10000000)</f>
        <v/>
      </c>
      <c r="U8475" s="0" t="str">
        <f aca="false">IF(G8475=1,IF(B8475="",1,0),"")</f>
        <v/>
      </c>
    </row>
    <row r="8476" customFormat="false" ht="15" hidden="false" customHeight="false" outlineLevel="0" collapsed="false">
      <c r="A8476" s="35"/>
      <c r="B8476" s="35"/>
      <c r="G8476" s="0" t="str">
        <f aca="false">IF(A8476="","",IF(AND(A8476&gt;=Debut,A8476&lt;Fin),1,0))</f>
        <v/>
      </c>
      <c r="H8476" s="0" t="str">
        <f aca="false">IF(G8476=1,INT(ROUND((A8476-Debut)*86400,0)/600),"")</f>
        <v/>
      </c>
      <c r="I8476" s="0" t="str">
        <f aca="false">IF(G8476=1,INT(ROUND((A8476-Debut)*86400,0)/3600),"")</f>
        <v/>
      </c>
      <c r="J8476" s="0" t="str">
        <f aca="false">IF(OR(A8476="",B8476=""),"",ROUND((B8476-A8476)*86400,0))</f>
        <v/>
      </c>
      <c r="K8476" s="37" t="str">
        <f aca="false">IF(G8476=1,IF(COUNTIFS($C:$C,C8476,$G:$G,1,$A:$A,"&gt;="&amp;(A8476-FenetreInterm/86400),$A:$A,"&lt;="&amp;A8476)&gt;=NbInterm,1,0),"")</f>
        <v/>
      </c>
      <c r="L8476" s="37" t="str">
        <f aca="false">IF(G8476=1,IF(B8476="",0,IF(J8476&lt;SeuilFugitive,1,0)),"")</f>
        <v/>
      </c>
      <c r="M8476" s="37" t="str">
        <f aca="false">IF(G8476=1,IF(B8476="",IF((Fin-A8476)*24&gt;SeuilFigee,1,0),IF(J8476&gt;SeuilFigee*3600,1,0)),"")</f>
        <v/>
      </c>
      <c r="N8476" s="0" t="str">
        <f aca="false">IF(G8476=1,IF(COUNTIF(H$2:H8476,H8476)=1,COUNTIF($H:$H,H8476),""),"")</f>
        <v/>
      </c>
      <c r="O8476" s="0" t="str">
        <f aca="false">IF(G8476=1,IF(COUNTIF(I$2:I8476,I8476)=1,COUNTIF($I:$I,I8476),""),"")</f>
        <v/>
      </c>
      <c r="P8476" s="38" t="str">
        <f aca="false">IF(G8476=1,IF(COUNTIFS(C$2:C8476,C8476,G$2:G8476,1)=1,COUNTIFS($C:$C,C8476,$G:$G,1)+ROW()/10000000,""),"")</f>
        <v/>
      </c>
      <c r="Q8476" s="0" t="str">
        <f aca="false">IF(K8476=1,IF(COUNTIFS(C$2:C8476,C8476,K$2:K8476,1)=1,1,0),"")</f>
        <v/>
      </c>
      <c r="R8476" s="0" t="str">
        <f aca="false">IF(M8476=1,IF(COUNTIFS(C$2:C8476,C8476,M$2:M8476,1)=1,1,0),"")</f>
        <v/>
      </c>
      <c r="S8476" s="0" t="str">
        <f aca="false">IF(L8476=1,IF(COUNTIFS(C$2:C8476,C8476,L$2:L8476,1)=1,1,0),"")</f>
        <v/>
      </c>
      <c r="T8476" s="38" t="str">
        <f aca="false">IF(N8476="","",N8476+ROW()/10000000)</f>
        <v/>
      </c>
      <c r="U8476" s="0" t="str">
        <f aca="false">IF(G8476=1,IF(B8476="",1,0),"")</f>
        <v/>
      </c>
    </row>
    <row r="8477" customFormat="false" ht="15" hidden="false" customHeight="false" outlineLevel="0" collapsed="false">
      <c r="A8477" s="35"/>
      <c r="B8477" s="35"/>
      <c r="G8477" s="0" t="str">
        <f aca="false">IF(A8477="","",IF(AND(A8477&gt;=Debut,A8477&lt;Fin),1,0))</f>
        <v/>
      </c>
      <c r="H8477" s="0" t="str">
        <f aca="false">IF(G8477=1,INT(ROUND((A8477-Debut)*86400,0)/600),"")</f>
        <v/>
      </c>
      <c r="I8477" s="0" t="str">
        <f aca="false">IF(G8477=1,INT(ROUND((A8477-Debut)*86400,0)/3600),"")</f>
        <v/>
      </c>
      <c r="J8477" s="0" t="str">
        <f aca="false">IF(OR(A8477="",B8477=""),"",ROUND((B8477-A8477)*86400,0))</f>
        <v/>
      </c>
      <c r="K8477" s="37" t="str">
        <f aca="false">IF(G8477=1,IF(COUNTIFS($C:$C,C8477,$G:$G,1,$A:$A,"&gt;="&amp;(A8477-FenetreInterm/86400),$A:$A,"&lt;="&amp;A8477)&gt;=NbInterm,1,0),"")</f>
        <v/>
      </c>
      <c r="L8477" s="37" t="str">
        <f aca="false">IF(G8477=1,IF(B8477="",0,IF(J8477&lt;SeuilFugitive,1,0)),"")</f>
        <v/>
      </c>
      <c r="M8477" s="37" t="str">
        <f aca="false">IF(G8477=1,IF(B8477="",IF((Fin-A8477)*24&gt;SeuilFigee,1,0),IF(J8477&gt;SeuilFigee*3600,1,0)),"")</f>
        <v/>
      </c>
      <c r="N8477" s="0" t="str">
        <f aca="false">IF(G8477=1,IF(COUNTIF(H$2:H8477,H8477)=1,COUNTIF($H:$H,H8477),""),"")</f>
        <v/>
      </c>
      <c r="O8477" s="0" t="str">
        <f aca="false">IF(G8477=1,IF(COUNTIF(I$2:I8477,I8477)=1,COUNTIF($I:$I,I8477),""),"")</f>
        <v/>
      </c>
      <c r="P8477" s="38" t="str">
        <f aca="false">IF(G8477=1,IF(COUNTIFS(C$2:C8477,C8477,G$2:G8477,1)=1,COUNTIFS($C:$C,C8477,$G:$G,1)+ROW()/10000000,""),"")</f>
        <v/>
      </c>
      <c r="Q8477" s="0" t="str">
        <f aca="false">IF(K8477=1,IF(COUNTIFS(C$2:C8477,C8477,K$2:K8477,1)=1,1,0),"")</f>
        <v/>
      </c>
      <c r="R8477" s="0" t="str">
        <f aca="false">IF(M8477=1,IF(COUNTIFS(C$2:C8477,C8477,M$2:M8477,1)=1,1,0),"")</f>
        <v/>
      </c>
      <c r="S8477" s="0" t="str">
        <f aca="false">IF(L8477=1,IF(COUNTIFS(C$2:C8477,C8477,L$2:L8477,1)=1,1,0),"")</f>
        <v/>
      </c>
      <c r="T8477" s="38" t="str">
        <f aca="false">IF(N8477="","",N8477+ROW()/10000000)</f>
        <v/>
      </c>
      <c r="U8477" s="0" t="str">
        <f aca="false">IF(G8477=1,IF(B8477="",1,0),"")</f>
        <v/>
      </c>
    </row>
    <row r="8478" customFormat="false" ht="15" hidden="false" customHeight="false" outlineLevel="0" collapsed="false">
      <c r="A8478" s="35"/>
      <c r="B8478" s="35"/>
      <c r="G8478" s="0" t="str">
        <f aca="false">IF(A8478="","",IF(AND(A8478&gt;=Debut,A8478&lt;Fin),1,0))</f>
        <v/>
      </c>
      <c r="H8478" s="0" t="str">
        <f aca="false">IF(G8478=1,INT(ROUND((A8478-Debut)*86400,0)/600),"")</f>
        <v/>
      </c>
      <c r="I8478" s="0" t="str">
        <f aca="false">IF(G8478=1,INT(ROUND((A8478-Debut)*86400,0)/3600),"")</f>
        <v/>
      </c>
      <c r="J8478" s="0" t="str">
        <f aca="false">IF(OR(A8478="",B8478=""),"",ROUND((B8478-A8478)*86400,0))</f>
        <v/>
      </c>
      <c r="K8478" s="37" t="str">
        <f aca="false">IF(G8478=1,IF(COUNTIFS($C:$C,C8478,$G:$G,1,$A:$A,"&gt;="&amp;(A8478-FenetreInterm/86400),$A:$A,"&lt;="&amp;A8478)&gt;=NbInterm,1,0),"")</f>
        <v/>
      </c>
      <c r="L8478" s="37" t="str">
        <f aca="false">IF(G8478=1,IF(B8478="",0,IF(J8478&lt;SeuilFugitive,1,0)),"")</f>
        <v/>
      </c>
      <c r="M8478" s="37" t="str">
        <f aca="false">IF(G8478=1,IF(B8478="",IF((Fin-A8478)*24&gt;SeuilFigee,1,0),IF(J8478&gt;SeuilFigee*3600,1,0)),"")</f>
        <v/>
      </c>
      <c r="N8478" s="0" t="str">
        <f aca="false">IF(G8478=1,IF(COUNTIF(H$2:H8478,H8478)=1,COUNTIF($H:$H,H8478),""),"")</f>
        <v/>
      </c>
      <c r="O8478" s="0" t="str">
        <f aca="false">IF(G8478=1,IF(COUNTIF(I$2:I8478,I8478)=1,COUNTIF($I:$I,I8478),""),"")</f>
        <v/>
      </c>
      <c r="P8478" s="38" t="str">
        <f aca="false">IF(G8478=1,IF(COUNTIFS(C$2:C8478,C8478,G$2:G8478,1)=1,COUNTIFS($C:$C,C8478,$G:$G,1)+ROW()/10000000,""),"")</f>
        <v/>
      </c>
      <c r="Q8478" s="0" t="str">
        <f aca="false">IF(K8478=1,IF(COUNTIFS(C$2:C8478,C8478,K$2:K8478,1)=1,1,0),"")</f>
        <v/>
      </c>
      <c r="R8478" s="0" t="str">
        <f aca="false">IF(M8478=1,IF(COUNTIFS(C$2:C8478,C8478,M$2:M8478,1)=1,1,0),"")</f>
        <v/>
      </c>
      <c r="S8478" s="0" t="str">
        <f aca="false">IF(L8478=1,IF(COUNTIFS(C$2:C8478,C8478,L$2:L8478,1)=1,1,0),"")</f>
        <v/>
      </c>
      <c r="T8478" s="38" t="str">
        <f aca="false">IF(N8478="","",N8478+ROW()/10000000)</f>
        <v/>
      </c>
      <c r="U8478" s="0" t="str">
        <f aca="false">IF(G8478=1,IF(B8478="",1,0),"")</f>
        <v/>
      </c>
    </row>
    <row r="8479" customFormat="false" ht="15" hidden="false" customHeight="false" outlineLevel="0" collapsed="false">
      <c r="A8479" s="35"/>
      <c r="B8479" s="35"/>
      <c r="G8479" s="0" t="str">
        <f aca="false">IF(A8479="","",IF(AND(A8479&gt;=Debut,A8479&lt;Fin),1,0))</f>
        <v/>
      </c>
      <c r="H8479" s="0" t="str">
        <f aca="false">IF(G8479=1,INT(ROUND((A8479-Debut)*86400,0)/600),"")</f>
        <v/>
      </c>
      <c r="I8479" s="0" t="str">
        <f aca="false">IF(G8479=1,INT(ROUND((A8479-Debut)*86400,0)/3600),"")</f>
        <v/>
      </c>
      <c r="J8479" s="0" t="str">
        <f aca="false">IF(OR(A8479="",B8479=""),"",ROUND((B8479-A8479)*86400,0))</f>
        <v/>
      </c>
      <c r="K8479" s="37" t="str">
        <f aca="false">IF(G8479=1,IF(COUNTIFS($C:$C,C8479,$G:$G,1,$A:$A,"&gt;="&amp;(A8479-FenetreInterm/86400),$A:$A,"&lt;="&amp;A8479)&gt;=NbInterm,1,0),"")</f>
        <v/>
      </c>
      <c r="L8479" s="37" t="str">
        <f aca="false">IF(G8479=1,IF(B8479="",0,IF(J8479&lt;SeuilFugitive,1,0)),"")</f>
        <v/>
      </c>
      <c r="M8479" s="37" t="str">
        <f aca="false">IF(G8479=1,IF(B8479="",IF((Fin-A8479)*24&gt;SeuilFigee,1,0),IF(J8479&gt;SeuilFigee*3600,1,0)),"")</f>
        <v/>
      </c>
      <c r="N8479" s="0" t="str">
        <f aca="false">IF(G8479=1,IF(COUNTIF(H$2:H8479,H8479)=1,COUNTIF($H:$H,H8479),""),"")</f>
        <v/>
      </c>
      <c r="O8479" s="0" t="str">
        <f aca="false">IF(G8479=1,IF(COUNTIF(I$2:I8479,I8479)=1,COUNTIF($I:$I,I8479),""),"")</f>
        <v/>
      </c>
      <c r="P8479" s="38" t="str">
        <f aca="false">IF(G8479=1,IF(COUNTIFS(C$2:C8479,C8479,G$2:G8479,1)=1,COUNTIFS($C:$C,C8479,$G:$G,1)+ROW()/10000000,""),"")</f>
        <v/>
      </c>
      <c r="Q8479" s="0" t="str">
        <f aca="false">IF(K8479=1,IF(COUNTIFS(C$2:C8479,C8479,K$2:K8479,1)=1,1,0),"")</f>
        <v/>
      </c>
      <c r="R8479" s="0" t="str">
        <f aca="false">IF(M8479=1,IF(COUNTIFS(C$2:C8479,C8479,M$2:M8479,1)=1,1,0),"")</f>
        <v/>
      </c>
      <c r="S8479" s="0" t="str">
        <f aca="false">IF(L8479=1,IF(COUNTIFS(C$2:C8479,C8479,L$2:L8479,1)=1,1,0),"")</f>
        <v/>
      </c>
      <c r="T8479" s="38" t="str">
        <f aca="false">IF(N8479="","",N8479+ROW()/10000000)</f>
        <v/>
      </c>
      <c r="U8479" s="0" t="str">
        <f aca="false">IF(G8479=1,IF(B8479="",1,0),"")</f>
        <v/>
      </c>
    </row>
    <row r="8480" customFormat="false" ht="15" hidden="false" customHeight="false" outlineLevel="0" collapsed="false">
      <c r="A8480" s="35"/>
      <c r="B8480" s="35"/>
      <c r="G8480" s="0" t="str">
        <f aca="false">IF(A8480="","",IF(AND(A8480&gt;=Debut,A8480&lt;Fin),1,0))</f>
        <v/>
      </c>
      <c r="H8480" s="0" t="str">
        <f aca="false">IF(G8480=1,INT(ROUND((A8480-Debut)*86400,0)/600),"")</f>
        <v/>
      </c>
      <c r="I8480" s="0" t="str">
        <f aca="false">IF(G8480=1,INT(ROUND((A8480-Debut)*86400,0)/3600),"")</f>
        <v/>
      </c>
      <c r="J8480" s="0" t="str">
        <f aca="false">IF(OR(A8480="",B8480=""),"",ROUND((B8480-A8480)*86400,0))</f>
        <v/>
      </c>
      <c r="K8480" s="37" t="str">
        <f aca="false">IF(G8480=1,IF(COUNTIFS($C:$C,C8480,$G:$G,1,$A:$A,"&gt;="&amp;(A8480-FenetreInterm/86400),$A:$A,"&lt;="&amp;A8480)&gt;=NbInterm,1,0),"")</f>
        <v/>
      </c>
      <c r="L8480" s="37" t="str">
        <f aca="false">IF(G8480=1,IF(B8480="",0,IF(J8480&lt;SeuilFugitive,1,0)),"")</f>
        <v/>
      </c>
      <c r="M8480" s="37" t="str">
        <f aca="false">IF(G8480=1,IF(B8480="",IF((Fin-A8480)*24&gt;SeuilFigee,1,0),IF(J8480&gt;SeuilFigee*3600,1,0)),"")</f>
        <v/>
      </c>
      <c r="N8480" s="0" t="str">
        <f aca="false">IF(G8480=1,IF(COUNTIF(H$2:H8480,H8480)=1,COUNTIF($H:$H,H8480),""),"")</f>
        <v/>
      </c>
      <c r="O8480" s="0" t="str">
        <f aca="false">IF(G8480=1,IF(COUNTIF(I$2:I8480,I8480)=1,COUNTIF($I:$I,I8480),""),"")</f>
        <v/>
      </c>
      <c r="P8480" s="38" t="str">
        <f aca="false">IF(G8480=1,IF(COUNTIFS(C$2:C8480,C8480,G$2:G8480,1)=1,COUNTIFS($C:$C,C8480,$G:$G,1)+ROW()/10000000,""),"")</f>
        <v/>
      </c>
      <c r="Q8480" s="0" t="str">
        <f aca="false">IF(K8480=1,IF(COUNTIFS(C$2:C8480,C8480,K$2:K8480,1)=1,1,0),"")</f>
        <v/>
      </c>
      <c r="R8480" s="0" t="str">
        <f aca="false">IF(M8480=1,IF(COUNTIFS(C$2:C8480,C8480,M$2:M8480,1)=1,1,0),"")</f>
        <v/>
      </c>
      <c r="S8480" s="0" t="str">
        <f aca="false">IF(L8480=1,IF(COUNTIFS(C$2:C8480,C8480,L$2:L8480,1)=1,1,0),"")</f>
        <v/>
      </c>
      <c r="T8480" s="38" t="str">
        <f aca="false">IF(N8480="","",N8480+ROW()/10000000)</f>
        <v/>
      </c>
      <c r="U8480" s="0" t="str">
        <f aca="false">IF(G8480=1,IF(B8480="",1,0),"")</f>
        <v/>
      </c>
    </row>
    <row r="8481" customFormat="false" ht="15" hidden="false" customHeight="false" outlineLevel="0" collapsed="false">
      <c r="A8481" s="35"/>
      <c r="B8481" s="35"/>
      <c r="G8481" s="0" t="str">
        <f aca="false">IF(A8481="","",IF(AND(A8481&gt;=Debut,A8481&lt;Fin),1,0))</f>
        <v/>
      </c>
      <c r="H8481" s="0" t="str">
        <f aca="false">IF(G8481=1,INT(ROUND((A8481-Debut)*86400,0)/600),"")</f>
        <v/>
      </c>
      <c r="I8481" s="0" t="str">
        <f aca="false">IF(G8481=1,INT(ROUND((A8481-Debut)*86400,0)/3600),"")</f>
        <v/>
      </c>
      <c r="J8481" s="0" t="str">
        <f aca="false">IF(OR(A8481="",B8481=""),"",ROUND((B8481-A8481)*86400,0))</f>
        <v/>
      </c>
      <c r="K8481" s="37" t="str">
        <f aca="false">IF(G8481=1,IF(COUNTIFS($C:$C,C8481,$G:$G,1,$A:$A,"&gt;="&amp;(A8481-FenetreInterm/86400),$A:$A,"&lt;="&amp;A8481)&gt;=NbInterm,1,0),"")</f>
        <v/>
      </c>
      <c r="L8481" s="37" t="str">
        <f aca="false">IF(G8481=1,IF(B8481="",0,IF(J8481&lt;SeuilFugitive,1,0)),"")</f>
        <v/>
      </c>
      <c r="M8481" s="37" t="str">
        <f aca="false">IF(G8481=1,IF(B8481="",IF((Fin-A8481)*24&gt;SeuilFigee,1,0),IF(J8481&gt;SeuilFigee*3600,1,0)),"")</f>
        <v/>
      </c>
      <c r="N8481" s="0" t="str">
        <f aca="false">IF(G8481=1,IF(COUNTIF(H$2:H8481,H8481)=1,COUNTIF($H:$H,H8481),""),"")</f>
        <v/>
      </c>
      <c r="O8481" s="0" t="str">
        <f aca="false">IF(G8481=1,IF(COUNTIF(I$2:I8481,I8481)=1,COUNTIF($I:$I,I8481),""),"")</f>
        <v/>
      </c>
      <c r="P8481" s="38" t="str">
        <f aca="false">IF(G8481=1,IF(COUNTIFS(C$2:C8481,C8481,G$2:G8481,1)=1,COUNTIFS($C:$C,C8481,$G:$G,1)+ROW()/10000000,""),"")</f>
        <v/>
      </c>
      <c r="Q8481" s="0" t="str">
        <f aca="false">IF(K8481=1,IF(COUNTIFS(C$2:C8481,C8481,K$2:K8481,1)=1,1,0),"")</f>
        <v/>
      </c>
      <c r="R8481" s="0" t="str">
        <f aca="false">IF(M8481=1,IF(COUNTIFS(C$2:C8481,C8481,M$2:M8481,1)=1,1,0),"")</f>
        <v/>
      </c>
      <c r="S8481" s="0" t="str">
        <f aca="false">IF(L8481=1,IF(COUNTIFS(C$2:C8481,C8481,L$2:L8481,1)=1,1,0),"")</f>
        <v/>
      </c>
      <c r="T8481" s="38" t="str">
        <f aca="false">IF(N8481="","",N8481+ROW()/10000000)</f>
        <v/>
      </c>
      <c r="U8481" s="0" t="str">
        <f aca="false">IF(G8481=1,IF(B8481="",1,0),"")</f>
        <v/>
      </c>
    </row>
    <row r="8482" customFormat="false" ht="15" hidden="false" customHeight="false" outlineLevel="0" collapsed="false">
      <c r="A8482" s="35"/>
      <c r="B8482" s="35"/>
      <c r="G8482" s="0" t="str">
        <f aca="false">IF(A8482="","",IF(AND(A8482&gt;=Debut,A8482&lt;Fin),1,0))</f>
        <v/>
      </c>
      <c r="H8482" s="0" t="str">
        <f aca="false">IF(G8482=1,INT(ROUND((A8482-Debut)*86400,0)/600),"")</f>
        <v/>
      </c>
      <c r="I8482" s="0" t="str">
        <f aca="false">IF(G8482=1,INT(ROUND((A8482-Debut)*86400,0)/3600),"")</f>
        <v/>
      </c>
      <c r="J8482" s="0" t="str">
        <f aca="false">IF(OR(A8482="",B8482=""),"",ROUND((B8482-A8482)*86400,0))</f>
        <v/>
      </c>
      <c r="K8482" s="37" t="str">
        <f aca="false">IF(G8482=1,IF(COUNTIFS($C:$C,C8482,$G:$G,1,$A:$A,"&gt;="&amp;(A8482-FenetreInterm/86400),$A:$A,"&lt;="&amp;A8482)&gt;=NbInterm,1,0),"")</f>
        <v/>
      </c>
      <c r="L8482" s="37" t="str">
        <f aca="false">IF(G8482=1,IF(B8482="",0,IF(J8482&lt;SeuilFugitive,1,0)),"")</f>
        <v/>
      </c>
      <c r="M8482" s="37" t="str">
        <f aca="false">IF(G8482=1,IF(B8482="",IF((Fin-A8482)*24&gt;SeuilFigee,1,0),IF(J8482&gt;SeuilFigee*3600,1,0)),"")</f>
        <v/>
      </c>
      <c r="N8482" s="0" t="str">
        <f aca="false">IF(G8482=1,IF(COUNTIF(H$2:H8482,H8482)=1,COUNTIF($H:$H,H8482),""),"")</f>
        <v/>
      </c>
      <c r="O8482" s="0" t="str">
        <f aca="false">IF(G8482=1,IF(COUNTIF(I$2:I8482,I8482)=1,COUNTIF($I:$I,I8482),""),"")</f>
        <v/>
      </c>
      <c r="P8482" s="38" t="str">
        <f aca="false">IF(G8482=1,IF(COUNTIFS(C$2:C8482,C8482,G$2:G8482,1)=1,COUNTIFS($C:$C,C8482,$G:$G,1)+ROW()/10000000,""),"")</f>
        <v/>
      </c>
      <c r="Q8482" s="0" t="str">
        <f aca="false">IF(K8482=1,IF(COUNTIFS(C$2:C8482,C8482,K$2:K8482,1)=1,1,0),"")</f>
        <v/>
      </c>
      <c r="R8482" s="0" t="str">
        <f aca="false">IF(M8482=1,IF(COUNTIFS(C$2:C8482,C8482,M$2:M8482,1)=1,1,0),"")</f>
        <v/>
      </c>
      <c r="S8482" s="0" t="str">
        <f aca="false">IF(L8482=1,IF(COUNTIFS(C$2:C8482,C8482,L$2:L8482,1)=1,1,0),"")</f>
        <v/>
      </c>
      <c r="T8482" s="38" t="str">
        <f aca="false">IF(N8482="","",N8482+ROW()/10000000)</f>
        <v/>
      </c>
      <c r="U8482" s="0" t="str">
        <f aca="false">IF(G8482=1,IF(B8482="",1,0),"")</f>
        <v/>
      </c>
    </row>
    <row r="8483" customFormat="false" ht="15" hidden="false" customHeight="false" outlineLevel="0" collapsed="false">
      <c r="A8483" s="35"/>
      <c r="B8483" s="35"/>
      <c r="G8483" s="0" t="str">
        <f aca="false">IF(A8483="","",IF(AND(A8483&gt;=Debut,A8483&lt;Fin),1,0))</f>
        <v/>
      </c>
      <c r="H8483" s="0" t="str">
        <f aca="false">IF(G8483=1,INT(ROUND((A8483-Debut)*86400,0)/600),"")</f>
        <v/>
      </c>
      <c r="I8483" s="0" t="str">
        <f aca="false">IF(G8483=1,INT(ROUND((A8483-Debut)*86400,0)/3600),"")</f>
        <v/>
      </c>
      <c r="J8483" s="0" t="str">
        <f aca="false">IF(OR(A8483="",B8483=""),"",ROUND((B8483-A8483)*86400,0))</f>
        <v/>
      </c>
      <c r="K8483" s="37" t="str">
        <f aca="false">IF(G8483=1,IF(COUNTIFS($C:$C,C8483,$G:$G,1,$A:$A,"&gt;="&amp;(A8483-FenetreInterm/86400),$A:$A,"&lt;="&amp;A8483)&gt;=NbInterm,1,0),"")</f>
        <v/>
      </c>
      <c r="L8483" s="37" t="str">
        <f aca="false">IF(G8483=1,IF(B8483="",0,IF(J8483&lt;SeuilFugitive,1,0)),"")</f>
        <v/>
      </c>
      <c r="M8483" s="37" t="str">
        <f aca="false">IF(G8483=1,IF(B8483="",IF((Fin-A8483)*24&gt;SeuilFigee,1,0),IF(J8483&gt;SeuilFigee*3600,1,0)),"")</f>
        <v/>
      </c>
      <c r="N8483" s="0" t="str">
        <f aca="false">IF(G8483=1,IF(COUNTIF(H$2:H8483,H8483)=1,COUNTIF($H:$H,H8483),""),"")</f>
        <v/>
      </c>
      <c r="O8483" s="0" t="str">
        <f aca="false">IF(G8483=1,IF(COUNTIF(I$2:I8483,I8483)=1,COUNTIF($I:$I,I8483),""),"")</f>
        <v/>
      </c>
      <c r="P8483" s="38" t="str">
        <f aca="false">IF(G8483=1,IF(COUNTIFS(C$2:C8483,C8483,G$2:G8483,1)=1,COUNTIFS($C:$C,C8483,$G:$G,1)+ROW()/10000000,""),"")</f>
        <v/>
      </c>
      <c r="Q8483" s="0" t="str">
        <f aca="false">IF(K8483=1,IF(COUNTIFS(C$2:C8483,C8483,K$2:K8483,1)=1,1,0),"")</f>
        <v/>
      </c>
      <c r="R8483" s="0" t="str">
        <f aca="false">IF(M8483=1,IF(COUNTIFS(C$2:C8483,C8483,M$2:M8483,1)=1,1,0),"")</f>
        <v/>
      </c>
      <c r="S8483" s="0" t="str">
        <f aca="false">IF(L8483=1,IF(COUNTIFS(C$2:C8483,C8483,L$2:L8483,1)=1,1,0),"")</f>
        <v/>
      </c>
      <c r="T8483" s="38" t="str">
        <f aca="false">IF(N8483="","",N8483+ROW()/10000000)</f>
        <v/>
      </c>
      <c r="U8483" s="0" t="str">
        <f aca="false">IF(G8483=1,IF(B8483="",1,0),"")</f>
        <v/>
      </c>
    </row>
    <row r="8484" customFormat="false" ht="15" hidden="false" customHeight="false" outlineLevel="0" collapsed="false">
      <c r="A8484" s="35"/>
      <c r="B8484" s="35"/>
      <c r="G8484" s="0" t="str">
        <f aca="false">IF(A8484="","",IF(AND(A8484&gt;=Debut,A8484&lt;Fin),1,0))</f>
        <v/>
      </c>
      <c r="H8484" s="0" t="str">
        <f aca="false">IF(G8484=1,INT(ROUND((A8484-Debut)*86400,0)/600),"")</f>
        <v/>
      </c>
      <c r="I8484" s="0" t="str">
        <f aca="false">IF(G8484=1,INT(ROUND((A8484-Debut)*86400,0)/3600),"")</f>
        <v/>
      </c>
      <c r="J8484" s="0" t="str">
        <f aca="false">IF(OR(A8484="",B8484=""),"",ROUND((B8484-A8484)*86400,0))</f>
        <v/>
      </c>
      <c r="K8484" s="37" t="str">
        <f aca="false">IF(G8484=1,IF(COUNTIFS($C:$C,C8484,$G:$G,1,$A:$A,"&gt;="&amp;(A8484-FenetreInterm/86400),$A:$A,"&lt;="&amp;A8484)&gt;=NbInterm,1,0),"")</f>
        <v/>
      </c>
      <c r="L8484" s="37" t="str">
        <f aca="false">IF(G8484=1,IF(B8484="",0,IF(J8484&lt;SeuilFugitive,1,0)),"")</f>
        <v/>
      </c>
      <c r="M8484" s="37" t="str">
        <f aca="false">IF(G8484=1,IF(B8484="",IF((Fin-A8484)*24&gt;SeuilFigee,1,0),IF(J8484&gt;SeuilFigee*3600,1,0)),"")</f>
        <v/>
      </c>
      <c r="N8484" s="0" t="str">
        <f aca="false">IF(G8484=1,IF(COUNTIF(H$2:H8484,H8484)=1,COUNTIF($H:$H,H8484),""),"")</f>
        <v/>
      </c>
      <c r="O8484" s="0" t="str">
        <f aca="false">IF(G8484=1,IF(COUNTIF(I$2:I8484,I8484)=1,COUNTIF($I:$I,I8484),""),"")</f>
        <v/>
      </c>
      <c r="P8484" s="38" t="str">
        <f aca="false">IF(G8484=1,IF(COUNTIFS(C$2:C8484,C8484,G$2:G8484,1)=1,COUNTIFS($C:$C,C8484,$G:$G,1)+ROW()/10000000,""),"")</f>
        <v/>
      </c>
      <c r="Q8484" s="0" t="str">
        <f aca="false">IF(K8484=1,IF(COUNTIFS(C$2:C8484,C8484,K$2:K8484,1)=1,1,0),"")</f>
        <v/>
      </c>
      <c r="R8484" s="0" t="str">
        <f aca="false">IF(M8484=1,IF(COUNTIFS(C$2:C8484,C8484,M$2:M8484,1)=1,1,0),"")</f>
        <v/>
      </c>
      <c r="S8484" s="0" t="str">
        <f aca="false">IF(L8484=1,IF(COUNTIFS(C$2:C8484,C8484,L$2:L8484,1)=1,1,0),"")</f>
        <v/>
      </c>
      <c r="T8484" s="38" t="str">
        <f aca="false">IF(N8484="","",N8484+ROW()/10000000)</f>
        <v/>
      </c>
      <c r="U8484" s="0" t="str">
        <f aca="false">IF(G8484=1,IF(B8484="",1,0),"")</f>
        <v/>
      </c>
    </row>
    <row r="8485" customFormat="false" ht="15" hidden="false" customHeight="false" outlineLevel="0" collapsed="false">
      <c r="A8485" s="35"/>
      <c r="B8485" s="35"/>
      <c r="G8485" s="0" t="str">
        <f aca="false">IF(A8485="","",IF(AND(A8485&gt;=Debut,A8485&lt;Fin),1,0))</f>
        <v/>
      </c>
      <c r="H8485" s="0" t="str">
        <f aca="false">IF(G8485=1,INT(ROUND((A8485-Debut)*86400,0)/600),"")</f>
        <v/>
      </c>
      <c r="I8485" s="0" t="str">
        <f aca="false">IF(G8485=1,INT(ROUND((A8485-Debut)*86400,0)/3600),"")</f>
        <v/>
      </c>
      <c r="J8485" s="0" t="str">
        <f aca="false">IF(OR(A8485="",B8485=""),"",ROUND((B8485-A8485)*86400,0))</f>
        <v/>
      </c>
      <c r="K8485" s="37" t="str">
        <f aca="false">IF(G8485=1,IF(COUNTIFS($C:$C,C8485,$G:$G,1,$A:$A,"&gt;="&amp;(A8485-FenetreInterm/86400),$A:$A,"&lt;="&amp;A8485)&gt;=NbInterm,1,0),"")</f>
        <v/>
      </c>
      <c r="L8485" s="37" t="str">
        <f aca="false">IF(G8485=1,IF(B8485="",0,IF(J8485&lt;SeuilFugitive,1,0)),"")</f>
        <v/>
      </c>
      <c r="M8485" s="37" t="str">
        <f aca="false">IF(G8485=1,IF(B8485="",IF((Fin-A8485)*24&gt;SeuilFigee,1,0),IF(J8485&gt;SeuilFigee*3600,1,0)),"")</f>
        <v/>
      </c>
      <c r="N8485" s="0" t="str">
        <f aca="false">IF(G8485=1,IF(COUNTIF(H$2:H8485,H8485)=1,COUNTIF($H:$H,H8485),""),"")</f>
        <v/>
      </c>
      <c r="O8485" s="0" t="str">
        <f aca="false">IF(G8485=1,IF(COUNTIF(I$2:I8485,I8485)=1,COUNTIF($I:$I,I8485),""),"")</f>
        <v/>
      </c>
      <c r="P8485" s="38" t="str">
        <f aca="false">IF(G8485=1,IF(COUNTIFS(C$2:C8485,C8485,G$2:G8485,1)=1,COUNTIFS($C:$C,C8485,$G:$G,1)+ROW()/10000000,""),"")</f>
        <v/>
      </c>
      <c r="Q8485" s="0" t="str">
        <f aca="false">IF(K8485=1,IF(COUNTIFS(C$2:C8485,C8485,K$2:K8485,1)=1,1,0),"")</f>
        <v/>
      </c>
      <c r="R8485" s="0" t="str">
        <f aca="false">IF(M8485=1,IF(COUNTIFS(C$2:C8485,C8485,M$2:M8485,1)=1,1,0),"")</f>
        <v/>
      </c>
      <c r="S8485" s="0" t="str">
        <f aca="false">IF(L8485=1,IF(COUNTIFS(C$2:C8485,C8485,L$2:L8485,1)=1,1,0),"")</f>
        <v/>
      </c>
      <c r="T8485" s="38" t="str">
        <f aca="false">IF(N8485="","",N8485+ROW()/10000000)</f>
        <v/>
      </c>
      <c r="U8485" s="0" t="str">
        <f aca="false">IF(G8485=1,IF(B8485="",1,0),"")</f>
        <v/>
      </c>
    </row>
    <row r="8486" customFormat="false" ht="15" hidden="false" customHeight="false" outlineLevel="0" collapsed="false">
      <c r="A8486" s="35"/>
      <c r="B8486" s="35"/>
      <c r="G8486" s="0" t="str">
        <f aca="false">IF(A8486="","",IF(AND(A8486&gt;=Debut,A8486&lt;Fin),1,0))</f>
        <v/>
      </c>
      <c r="H8486" s="0" t="str">
        <f aca="false">IF(G8486=1,INT(ROUND((A8486-Debut)*86400,0)/600),"")</f>
        <v/>
      </c>
      <c r="I8486" s="0" t="str">
        <f aca="false">IF(G8486=1,INT(ROUND((A8486-Debut)*86400,0)/3600),"")</f>
        <v/>
      </c>
      <c r="J8486" s="0" t="str">
        <f aca="false">IF(OR(A8486="",B8486=""),"",ROUND((B8486-A8486)*86400,0))</f>
        <v/>
      </c>
      <c r="K8486" s="37" t="str">
        <f aca="false">IF(G8486=1,IF(COUNTIFS($C:$C,C8486,$G:$G,1,$A:$A,"&gt;="&amp;(A8486-FenetreInterm/86400),$A:$A,"&lt;="&amp;A8486)&gt;=NbInterm,1,0),"")</f>
        <v/>
      </c>
      <c r="L8486" s="37" t="str">
        <f aca="false">IF(G8486=1,IF(B8486="",0,IF(J8486&lt;SeuilFugitive,1,0)),"")</f>
        <v/>
      </c>
      <c r="M8486" s="37" t="str">
        <f aca="false">IF(G8486=1,IF(B8486="",IF((Fin-A8486)*24&gt;SeuilFigee,1,0),IF(J8486&gt;SeuilFigee*3600,1,0)),"")</f>
        <v/>
      </c>
      <c r="N8486" s="0" t="str">
        <f aca="false">IF(G8486=1,IF(COUNTIF(H$2:H8486,H8486)=1,COUNTIF($H:$H,H8486),""),"")</f>
        <v/>
      </c>
      <c r="O8486" s="0" t="str">
        <f aca="false">IF(G8486=1,IF(COUNTIF(I$2:I8486,I8486)=1,COUNTIF($I:$I,I8486),""),"")</f>
        <v/>
      </c>
      <c r="P8486" s="38" t="str">
        <f aca="false">IF(G8486=1,IF(COUNTIFS(C$2:C8486,C8486,G$2:G8486,1)=1,COUNTIFS($C:$C,C8486,$G:$G,1)+ROW()/10000000,""),"")</f>
        <v/>
      </c>
      <c r="Q8486" s="0" t="str">
        <f aca="false">IF(K8486=1,IF(COUNTIFS(C$2:C8486,C8486,K$2:K8486,1)=1,1,0),"")</f>
        <v/>
      </c>
      <c r="R8486" s="0" t="str">
        <f aca="false">IF(M8486=1,IF(COUNTIFS(C$2:C8486,C8486,M$2:M8486,1)=1,1,0),"")</f>
        <v/>
      </c>
      <c r="S8486" s="0" t="str">
        <f aca="false">IF(L8486=1,IF(COUNTIFS(C$2:C8486,C8486,L$2:L8486,1)=1,1,0),"")</f>
        <v/>
      </c>
      <c r="T8486" s="38" t="str">
        <f aca="false">IF(N8486="","",N8486+ROW()/10000000)</f>
        <v/>
      </c>
      <c r="U8486" s="0" t="str">
        <f aca="false">IF(G8486=1,IF(B8486="",1,0),"")</f>
        <v/>
      </c>
    </row>
    <row r="8487" customFormat="false" ht="15" hidden="false" customHeight="false" outlineLevel="0" collapsed="false">
      <c r="A8487" s="35"/>
      <c r="B8487" s="35"/>
      <c r="G8487" s="0" t="str">
        <f aca="false">IF(A8487="","",IF(AND(A8487&gt;=Debut,A8487&lt;Fin),1,0))</f>
        <v/>
      </c>
      <c r="H8487" s="0" t="str">
        <f aca="false">IF(G8487=1,INT(ROUND((A8487-Debut)*86400,0)/600),"")</f>
        <v/>
      </c>
      <c r="I8487" s="0" t="str">
        <f aca="false">IF(G8487=1,INT(ROUND((A8487-Debut)*86400,0)/3600),"")</f>
        <v/>
      </c>
      <c r="J8487" s="0" t="str">
        <f aca="false">IF(OR(A8487="",B8487=""),"",ROUND((B8487-A8487)*86400,0))</f>
        <v/>
      </c>
      <c r="K8487" s="37" t="str">
        <f aca="false">IF(G8487=1,IF(COUNTIFS($C:$C,C8487,$G:$G,1,$A:$A,"&gt;="&amp;(A8487-FenetreInterm/86400),$A:$A,"&lt;="&amp;A8487)&gt;=NbInterm,1,0),"")</f>
        <v/>
      </c>
      <c r="L8487" s="37" t="str">
        <f aca="false">IF(G8487=1,IF(B8487="",0,IF(J8487&lt;SeuilFugitive,1,0)),"")</f>
        <v/>
      </c>
      <c r="M8487" s="37" t="str">
        <f aca="false">IF(G8487=1,IF(B8487="",IF((Fin-A8487)*24&gt;SeuilFigee,1,0),IF(J8487&gt;SeuilFigee*3600,1,0)),"")</f>
        <v/>
      </c>
      <c r="N8487" s="0" t="str">
        <f aca="false">IF(G8487=1,IF(COUNTIF(H$2:H8487,H8487)=1,COUNTIF($H:$H,H8487),""),"")</f>
        <v/>
      </c>
      <c r="O8487" s="0" t="str">
        <f aca="false">IF(G8487=1,IF(COUNTIF(I$2:I8487,I8487)=1,COUNTIF($I:$I,I8487),""),"")</f>
        <v/>
      </c>
      <c r="P8487" s="38" t="str">
        <f aca="false">IF(G8487=1,IF(COUNTIFS(C$2:C8487,C8487,G$2:G8487,1)=1,COUNTIFS($C:$C,C8487,$G:$G,1)+ROW()/10000000,""),"")</f>
        <v/>
      </c>
      <c r="Q8487" s="0" t="str">
        <f aca="false">IF(K8487=1,IF(COUNTIFS(C$2:C8487,C8487,K$2:K8487,1)=1,1,0),"")</f>
        <v/>
      </c>
      <c r="R8487" s="0" t="str">
        <f aca="false">IF(M8487=1,IF(COUNTIFS(C$2:C8487,C8487,M$2:M8487,1)=1,1,0),"")</f>
        <v/>
      </c>
      <c r="S8487" s="0" t="str">
        <f aca="false">IF(L8487=1,IF(COUNTIFS(C$2:C8487,C8487,L$2:L8487,1)=1,1,0),"")</f>
        <v/>
      </c>
      <c r="T8487" s="38" t="str">
        <f aca="false">IF(N8487="","",N8487+ROW()/10000000)</f>
        <v/>
      </c>
      <c r="U8487" s="0" t="str">
        <f aca="false">IF(G8487=1,IF(B8487="",1,0),"")</f>
        <v/>
      </c>
    </row>
    <row r="8488" customFormat="false" ht="15" hidden="false" customHeight="false" outlineLevel="0" collapsed="false">
      <c r="A8488" s="35"/>
      <c r="B8488" s="35"/>
      <c r="G8488" s="0" t="str">
        <f aca="false">IF(A8488="","",IF(AND(A8488&gt;=Debut,A8488&lt;Fin),1,0))</f>
        <v/>
      </c>
      <c r="H8488" s="0" t="str">
        <f aca="false">IF(G8488=1,INT(ROUND((A8488-Debut)*86400,0)/600),"")</f>
        <v/>
      </c>
      <c r="I8488" s="0" t="str">
        <f aca="false">IF(G8488=1,INT(ROUND((A8488-Debut)*86400,0)/3600),"")</f>
        <v/>
      </c>
      <c r="J8488" s="0" t="str">
        <f aca="false">IF(OR(A8488="",B8488=""),"",ROUND((B8488-A8488)*86400,0))</f>
        <v/>
      </c>
      <c r="K8488" s="37" t="str">
        <f aca="false">IF(G8488=1,IF(COUNTIFS($C:$C,C8488,$G:$G,1,$A:$A,"&gt;="&amp;(A8488-FenetreInterm/86400),$A:$A,"&lt;="&amp;A8488)&gt;=NbInterm,1,0),"")</f>
        <v/>
      </c>
      <c r="L8488" s="37" t="str">
        <f aca="false">IF(G8488=1,IF(B8488="",0,IF(J8488&lt;SeuilFugitive,1,0)),"")</f>
        <v/>
      </c>
      <c r="M8488" s="37" t="str">
        <f aca="false">IF(G8488=1,IF(B8488="",IF((Fin-A8488)*24&gt;SeuilFigee,1,0),IF(J8488&gt;SeuilFigee*3600,1,0)),"")</f>
        <v/>
      </c>
      <c r="N8488" s="0" t="str">
        <f aca="false">IF(G8488=1,IF(COUNTIF(H$2:H8488,H8488)=1,COUNTIF($H:$H,H8488),""),"")</f>
        <v/>
      </c>
      <c r="O8488" s="0" t="str">
        <f aca="false">IF(G8488=1,IF(COUNTIF(I$2:I8488,I8488)=1,COUNTIF($I:$I,I8488),""),"")</f>
        <v/>
      </c>
      <c r="P8488" s="38" t="str">
        <f aca="false">IF(G8488=1,IF(COUNTIFS(C$2:C8488,C8488,G$2:G8488,1)=1,COUNTIFS($C:$C,C8488,$G:$G,1)+ROW()/10000000,""),"")</f>
        <v/>
      </c>
      <c r="Q8488" s="0" t="str">
        <f aca="false">IF(K8488=1,IF(COUNTIFS(C$2:C8488,C8488,K$2:K8488,1)=1,1,0),"")</f>
        <v/>
      </c>
      <c r="R8488" s="0" t="str">
        <f aca="false">IF(M8488=1,IF(COUNTIFS(C$2:C8488,C8488,M$2:M8488,1)=1,1,0),"")</f>
        <v/>
      </c>
      <c r="S8488" s="0" t="str">
        <f aca="false">IF(L8488=1,IF(COUNTIFS(C$2:C8488,C8488,L$2:L8488,1)=1,1,0),"")</f>
        <v/>
      </c>
      <c r="T8488" s="38" t="str">
        <f aca="false">IF(N8488="","",N8488+ROW()/10000000)</f>
        <v/>
      </c>
      <c r="U8488" s="0" t="str">
        <f aca="false">IF(G8488=1,IF(B8488="",1,0),"")</f>
        <v/>
      </c>
    </row>
    <row r="8489" customFormat="false" ht="15" hidden="false" customHeight="false" outlineLevel="0" collapsed="false">
      <c r="A8489" s="35"/>
      <c r="B8489" s="35"/>
      <c r="G8489" s="0" t="str">
        <f aca="false">IF(A8489="","",IF(AND(A8489&gt;=Debut,A8489&lt;Fin),1,0))</f>
        <v/>
      </c>
      <c r="H8489" s="0" t="str">
        <f aca="false">IF(G8489=1,INT(ROUND((A8489-Debut)*86400,0)/600),"")</f>
        <v/>
      </c>
      <c r="I8489" s="0" t="str">
        <f aca="false">IF(G8489=1,INT(ROUND((A8489-Debut)*86400,0)/3600),"")</f>
        <v/>
      </c>
      <c r="J8489" s="0" t="str">
        <f aca="false">IF(OR(A8489="",B8489=""),"",ROUND((B8489-A8489)*86400,0))</f>
        <v/>
      </c>
      <c r="K8489" s="37" t="str">
        <f aca="false">IF(G8489=1,IF(COUNTIFS($C:$C,C8489,$G:$G,1,$A:$A,"&gt;="&amp;(A8489-FenetreInterm/86400),$A:$A,"&lt;="&amp;A8489)&gt;=NbInterm,1,0),"")</f>
        <v/>
      </c>
      <c r="L8489" s="37" t="str">
        <f aca="false">IF(G8489=1,IF(B8489="",0,IF(J8489&lt;SeuilFugitive,1,0)),"")</f>
        <v/>
      </c>
      <c r="M8489" s="37" t="str">
        <f aca="false">IF(G8489=1,IF(B8489="",IF((Fin-A8489)*24&gt;SeuilFigee,1,0),IF(J8489&gt;SeuilFigee*3600,1,0)),"")</f>
        <v/>
      </c>
      <c r="N8489" s="0" t="str">
        <f aca="false">IF(G8489=1,IF(COUNTIF(H$2:H8489,H8489)=1,COUNTIF($H:$H,H8489),""),"")</f>
        <v/>
      </c>
      <c r="O8489" s="0" t="str">
        <f aca="false">IF(G8489=1,IF(COUNTIF(I$2:I8489,I8489)=1,COUNTIF($I:$I,I8489),""),"")</f>
        <v/>
      </c>
      <c r="P8489" s="38" t="str">
        <f aca="false">IF(G8489=1,IF(COUNTIFS(C$2:C8489,C8489,G$2:G8489,1)=1,COUNTIFS($C:$C,C8489,$G:$G,1)+ROW()/10000000,""),"")</f>
        <v/>
      </c>
      <c r="Q8489" s="0" t="str">
        <f aca="false">IF(K8489=1,IF(COUNTIFS(C$2:C8489,C8489,K$2:K8489,1)=1,1,0),"")</f>
        <v/>
      </c>
      <c r="R8489" s="0" t="str">
        <f aca="false">IF(M8489=1,IF(COUNTIFS(C$2:C8489,C8489,M$2:M8489,1)=1,1,0),"")</f>
        <v/>
      </c>
      <c r="S8489" s="0" t="str">
        <f aca="false">IF(L8489=1,IF(COUNTIFS(C$2:C8489,C8489,L$2:L8489,1)=1,1,0),"")</f>
        <v/>
      </c>
      <c r="T8489" s="38" t="str">
        <f aca="false">IF(N8489="","",N8489+ROW()/10000000)</f>
        <v/>
      </c>
      <c r="U8489" s="0" t="str">
        <f aca="false">IF(G8489=1,IF(B8489="",1,0),"")</f>
        <v/>
      </c>
    </row>
    <row r="8490" customFormat="false" ht="15" hidden="false" customHeight="false" outlineLevel="0" collapsed="false">
      <c r="A8490" s="35"/>
      <c r="B8490" s="35"/>
      <c r="G8490" s="0" t="str">
        <f aca="false">IF(A8490="","",IF(AND(A8490&gt;=Debut,A8490&lt;Fin),1,0))</f>
        <v/>
      </c>
      <c r="H8490" s="0" t="str">
        <f aca="false">IF(G8490=1,INT(ROUND((A8490-Debut)*86400,0)/600),"")</f>
        <v/>
      </c>
      <c r="I8490" s="0" t="str">
        <f aca="false">IF(G8490=1,INT(ROUND((A8490-Debut)*86400,0)/3600),"")</f>
        <v/>
      </c>
      <c r="J8490" s="0" t="str">
        <f aca="false">IF(OR(A8490="",B8490=""),"",ROUND((B8490-A8490)*86400,0))</f>
        <v/>
      </c>
      <c r="K8490" s="37" t="str">
        <f aca="false">IF(G8490=1,IF(COUNTIFS($C:$C,C8490,$G:$G,1,$A:$A,"&gt;="&amp;(A8490-FenetreInterm/86400),$A:$A,"&lt;="&amp;A8490)&gt;=NbInterm,1,0),"")</f>
        <v/>
      </c>
      <c r="L8490" s="37" t="str">
        <f aca="false">IF(G8490=1,IF(B8490="",0,IF(J8490&lt;SeuilFugitive,1,0)),"")</f>
        <v/>
      </c>
      <c r="M8490" s="37" t="str">
        <f aca="false">IF(G8490=1,IF(B8490="",IF((Fin-A8490)*24&gt;SeuilFigee,1,0),IF(J8490&gt;SeuilFigee*3600,1,0)),"")</f>
        <v/>
      </c>
      <c r="N8490" s="0" t="str">
        <f aca="false">IF(G8490=1,IF(COUNTIF(H$2:H8490,H8490)=1,COUNTIF($H:$H,H8490),""),"")</f>
        <v/>
      </c>
      <c r="O8490" s="0" t="str">
        <f aca="false">IF(G8490=1,IF(COUNTIF(I$2:I8490,I8490)=1,COUNTIF($I:$I,I8490),""),"")</f>
        <v/>
      </c>
      <c r="P8490" s="38" t="str">
        <f aca="false">IF(G8490=1,IF(COUNTIFS(C$2:C8490,C8490,G$2:G8490,1)=1,COUNTIFS($C:$C,C8490,$G:$G,1)+ROW()/10000000,""),"")</f>
        <v/>
      </c>
      <c r="Q8490" s="0" t="str">
        <f aca="false">IF(K8490=1,IF(COUNTIFS(C$2:C8490,C8490,K$2:K8490,1)=1,1,0),"")</f>
        <v/>
      </c>
      <c r="R8490" s="0" t="str">
        <f aca="false">IF(M8490=1,IF(COUNTIFS(C$2:C8490,C8490,M$2:M8490,1)=1,1,0),"")</f>
        <v/>
      </c>
      <c r="S8490" s="0" t="str">
        <f aca="false">IF(L8490=1,IF(COUNTIFS(C$2:C8490,C8490,L$2:L8490,1)=1,1,0),"")</f>
        <v/>
      </c>
      <c r="T8490" s="38" t="str">
        <f aca="false">IF(N8490="","",N8490+ROW()/10000000)</f>
        <v/>
      </c>
      <c r="U8490" s="0" t="str">
        <f aca="false">IF(G8490=1,IF(B8490="",1,0),"")</f>
        <v/>
      </c>
    </row>
    <row r="8491" customFormat="false" ht="15" hidden="false" customHeight="false" outlineLevel="0" collapsed="false">
      <c r="A8491" s="35"/>
      <c r="B8491" s="35"/>
      <c r="G8491" s="0" t="str">
        <f aca="false">IF(A8491="","",IF(AND(A8491&gt;=Debut,A8491&lt;Fin),1,0))</f>
        <v/>
      </c>
      <c r="H8491" s="0" t="str">
        <f aca="false">IF(G8491=1,INT(ROUND((A8491-Debut)*86400,0)/600),"")</f>
        <v/>
      </c>
      <c r="I8491" s="0" t="str">
        <f aca="false">IF(G8491=1,INT(ROUND((A8491-Debut)*86400,0)/3600),"")</f>
        <v/>
      </c>
      <c r="J8491" s="0" t="str">
        <f aca="false">IF(OR(A8491="",B8491=""),"",ROUND((B8491-A8491)*86400,0))</f>
        <v/>
      </c>
      <c r="K8491" s="37" t="str">
        <f aca="false">IF(G8491=1,IF(COUNTIFS($C:$C,C8491,$G:$G,1,$A:$A,"&gt;="&amp;(A8491-FenetreInterm/86400),$A:$A,"&lt;="&amp;A8491)&gt;=NbInterm,1,0),"")</f>
        <v/>
      </c>
      <c r="L8491" s="37" t="str">
        <f aca="false">IF(G8491=1,IF(B8491="",0,IF(J8491&lt;SeuilFugitive,1,0)),"")</f>
        <v/>
      </c>
      <c r="M8491" s="37" t="str">
        <f aca="false">IF(G8491=1,IF(B8491="",IF((Fin-A8491)*24&gt;SeuilFigee,1,0),IF(J8491&gt;SeuilFigee*3600,1,0)),"")</f>
        <v/>
      </c>
      <c r="N8491" s="0" t="str">
        <f aca="false">IF(G8491=1,IF(COUNTIF(H$2:H8491,H8491)=1,COUNTIF($H:$H,H8491),""),"")</f>
        <v/>
      </c>
      <c r="O8491" s="0" t="str">
        <f aca="false">IF(G8491=1,IF(COUNTIF(I$2:I8491,I8491)=1,COUNTIF($I:$I,I8491),""),"")</f>
        <v/>
      </c>
      <c r="P8491" s="38" t="str">
        <f aca="false">IF(G8491=1,IF(COUNTIFS(C$2:C8491,C8491,G$2:G8491,1)=1,COUNTIFS($C:$C,C8491,$G:$G,1)+ROW()/10000000,""),"")</f>
        <v/>
      </c>
      <c r="Q8491" s="0" t="str">
        <f aca="false">IF(K8491=1,IF(COUNTIFS(C$2:C8491,C8491,K$2:K8491,1)=1,1,0),"")</f>
        <v/>
      </c>
      <c r="R8491" s="0" t="str">
        <f aca="false">IF(M8491=1,IF(COUNTIFS(C$2:C8491,C8491,M$2:M8491,1)=1,1,0),"")</f>
        <v/>
      </c>
      <c r="S8491" s="0" t="str">
        <f aca="false">IF(L8491=1,IF(COUNTIFS(C$2:C8491,C8491,L$2:L8491,1)=1,1,0),"")</f>
        <v/>
      </c>
      <c r="T8491" s="38" t="str">
        <f aca="false">IF(N8491="","",N8491+ROW()/10000000)</f>
        <v/>
      </c>
      <c r="U8491" s="0" t="str">
        <f aca="false">IF(G8491=1,IF(B8491="",1,0),"")</f>
        <v/>
      </c>
    </row>
    <row r="8492" customFormat="false" ht="15" hidden="false" customHeight="false" outlineLevel="0" collapsed="false">
      <c r="A8492" s="35"/>
      <c r="B8492" s="35"/>
      <c r="G8492" s="0" t="str">
        <f aca="false">IF(A8492="","",IF(AND(A8492&gt;=Debut,A8492&lt;Fin),1,0))</f>
        <v/>
      </c>
      <c r="H8492" s="0" t="str">
        <f aca="false">IF(G8492=1,INT(ROUND((A8492-Debut)*86400,0)/600),"")</f>
        <v/>
      </c>
      <c r="I8492" s="0" t="str">
        <f aca="false">IF(G8492=1,INT(ROUND((A8492-Debut)*86400,0)/3600),"")</f>
        <v/>
      </c>
      <c r="J8492" s="0" t="str">
        <f aca="false">IF(OR(A8492="",B8492=""),"",ROUND((B8492-A8492)*86400,0))</f>
        <v/>
      </c>
      <c r="K8492" s="37" t="str">
        <f aca="false">IF(G8492=1,IF(COUNTIFS($C:$C,C8492,$G:$G,1,$A:$A,"&gt;="&amp;(A8492-FenetreInterm/86400),$A:$A,"&lt;="&amp;A8492)&gt;=NbInterm,1,0),"")</f>
        <v/>
      </c>
      <c r="L8492" s="37" t="str">
        <f aca="false">IF(G8492=1,IF(B8492="",0,IF(J8492&lt;SeuilFugitive,1,0)),"")</f>
        <v/>
      </c>
      <c r="M8492" s="37" t="str">
        <f aca="false">IF(G8492=1,IF(B8492="",IF((Fin-A8492)*24&gt;SeuilFigee,1,0),IF(J8492&gt;SeuilFigee*3600,1,0)),"")</f>
        <v/>
      </c>
      <c r="N8492" s="0" t="str">
        <f aca="false">IF(G8492=1,IF(COUNTIF(H$2:H8492,H8492)=1,COUNTIF($H:$H,H8492),""),"")</f>
        <v/>
      </c>
      <c r="O8492" s="0" t="str">
        <f aca="false">IF(G8492=1,IF(COUNTIF(I$2:I8492,I8492)=1,COUNTIF($I:$I,I8492),""),"")</f>
        <v/>
      </c>
      <c r="P8492" s="38" t="str">
        <f aca="false">IF(G8492=1,IF(COUNTIFS(C$2:C8492,C8492,G$2:G8492,1)=1,COUNTIFS($C:$C,C8492,$G:$G,1)+ROW()/10000000,""),"")</f>
        <v/>
      </c>
      <c r="Q8492" s="0" t="str">
        <f aca="false">IF(K8492=1,IF(COUNTIFS(C$2:C8492,C8492,K$2:K8492,1)=1,1,0),"")</f>
        <v/>
      </c>
      <c r="R8492" s="0" t="str">
        <f aca="false">IF(M8492=1,IF(COUNTIFS(C$2:C8492,C8492,M$2:M8492,1)=1,1,0),"")</f>
        <v/>
      </c>
      <c r="S8492" s="0" t="str">
        <f aca="false">IF(L8492=1,IF(COUNTIFS(C$2:C8492,C8492,L$2:L8492,1)=1,1,0),"")</f>
        <v/>
      </c>
      <c r="T8492" s="38" t="str">
        <f aca="false">IF(N8492="","",N8492+ROW()/10000000)</f>
        <v/>
      </c>
      <c r="U8492" s="0" t="str">
        <f aca="false">IF(G8492=1,IF(B8492="",1,0),"")</f>
        <v/>
      </c>
    </row>
    <row r="8493" customFormat="false" ht="15" hidden="false" customHeight="false" outlineLevel="0" collapsed="false">
      <c r="A8493" s="35"/>
      <c r="B8493" s="35"/>
      <c r="G8493" s="0" t="str">
        <f aca="false">IF(A8493="","",IF(AND(A8493&gt;=Debut,A8493&lt;Fin),1,0))</f>
        <v/>
      </c>
      <c r="H8493" s="0" t="str">
        <f aca="false">IF(G8493=1,INT(ROUND((A8493-Debut)*86400,0)/600),"")</f>
        <v/>
      </c>
      <c r="I8493" s="0" t="str">
        <f aca="false">IF(G8493=1,INT(ROUND((A8493-Debut)*86400,0)/3600),"")</f>
        <v/>
      </c>
      <c r="J8493" s="0" t="str">
        <f aca="false">IF(OR(A8493="",B8493=""),"",ROUND((B8493-A8493)*86400,0))</f>
        <v/>
      </c>
      <c r="K8493" s="37" t="str">
        <f aca="false">IF(G8493=1,IF(COUNTIFS($C:$C,C8493,$G:$G,1,$A:$A,"&gt;="&amp;(A8493-FenetreInterm/86400),$A:$A,"&lt;="&amp;A8493)&gt;=NbInterm,1,0),"")</f>
        <v/>
      </c>
      <c r="L8493" s="37" t="str">
        <f aca="false">IF(G8493=1,IF(B8493="",0,IF(J8493&lt;SeuilFugitive,1,0)),"")</f>
        <v/>
      </c>
      <c r="M8493" s="37" t="str">
        <f aca="false">IF(G8493=1,IF(B8493="",IF((Fin-A8493)*24&gt;SeuilFigee,1,0),IF(J8493&gt;SeuilFigee*3600,1,0)),"")</f>
        <v/>
      </c>
      <c r="N8493" s="0" t="str">
        <f aca="false">IF(G8493=1,IF(COUNTIF(H$2:H8493,H8493)=1,COUNTIF($H:$H,H8493),""),"")</f>
        <v/>
      </c>
      <c r="O8493" s="0" t="str">
        <f aca="false">IF(G8493=1,IF(COUNTIF(I$2:I8493,I8493)=1,COUNTIF($I:$I,I8493),""),"")</f>
        <v/>
      </c>
      <c r="P8493" s="38" t="str">
        <f aca="false">IF(G8493=1,IF(COUNTIFS(C$2:C8493,C8493,G$2:G8493,1)=1,COUNTIFS($C:$C,C8493,$G:$G,1)+ROW()/10000000,""),"")</f>
        <v/>
      </c>
      <c r="Q8493" s="0" t="str">
        <f aca="false">IF(K8493=1,IF(COUNTIFS(C$2:C8493,C8493,K$2:K8493,1)=1,1,0),"")</f>
        <v/>
      </c>
      <c r="R8493" s="0" t="str">
        <f aca="false">IF(M8493=1,IF(COUNTIFS(C$2:C8493,C8493,M$2:M8493,1)=1,1,0),"")</f>
        <v/>
      </c>
      <c r="S8493" s="0" t="str">
        <f aca="false">IF(L8493=1,IF(COUNTIFS(C$2:C8493,C8493,L$2:L8493,1)=1,1,0),"")</f>
        <v/>
      </c>
      <c r="T8493" s="38" t="str">
        <f aca="false">IF(N8493="","",N8493+ROW()/10000000)</f>
        <v/>
      </c>
      <c r="U8493" s="0" t="str">
        <f aca="false">IF(G8493=1,IF(B8493="",1,0),"")</f>
        <v/>
      </c>
    </row>
    <row r="8494" customFormat="false" ht="15" hidden="false" customHeight="false" outlineLevel="0" collapsed="false">
      <c r="A8494" s="35"/>
      <c r="B8494" s="35"/>
      <c r="G8494" s="0" t="str">
        <f aca="false">IF(A8494="","",IF(AND(A8494&gt;=Debut,A8494&lt;Fin),1,0))</f>
        <v/>
      </c>
      <c r="H8494" s="0" t="str">
        <f aca="false">IF(G8494=1,INT(ROUND((A8494-Debut)*86400,0)/600),"")</f>
        <v/>
      </c>
      <c r="I8494" s="0" t="str">
        <f aca="false">IF(G8494=1,INT(ROUND((A8494-Debut)*86400,0)/3600),"")</f>
        <v/>
      </c>
      <c r="J8494" s="0" t="str">
        <f aca="false">IF(OR(A8494="",B8494=""),"",ROUND((B8494-A8494)*86400,0))</f>
        <v/>
      </c>
      <c r="K8494" s="37" t="str">
        <f aca="false">IF(G8494=1,IF(COUNTIFS($C:$C,C8494,$G:$G,1,$A:$A,"&gt;="&amp;(A8494-FenetreInterm/86400),$A:$A,"&lt;="&amp;A8494)&gt;=NbInterm,1,0),"")</f>
        <v/>
      </c>
      <c r="L8494" s="37" t="str">
        <f aca="false">IF(G8494=1,IF(B8494="",0,IF(J8494&lt;SeuilFugitive,1,0)),"")</f>
        <v/>
      </c>
      <c r="M8494" s="37" t="str">
        <f aca="false">IF(G8494=1,IF(B8494="",IF((Fin-A8494)*24&gt;SeuilFigee,1,0),IF(J8494&gt;SeuilFigee*3600,1,0)),"")</f>
        <v/>
      </c>
      <c r="N8494" s="0" t="str">
        <f aca="false">IF(G8494=1,IF(COUNTIF(H$2:H8494,H8494)=1,COUNTIF($H:$H,H8494),""),"")</f>
        <v/>
      </c>
      <c r="O8494" s="0" t="str">
        <f aca="false">IF(G8494=1,IF(COUNTIF(I$2:I8494,I8494)=1,COUNTIF($I:$I,I8494),""),"")</f>
        <v/>
      </c>
      <c r="P8494" s="38" t="str">
        <f aca="false">IF(G8494=1,IF(COUNTIFS(C$2:C8494,C8494,G$2:G8494,1)=1,COUNTIFS($C:$C,C8494,$G:$G,1)+ROW()/10000000,""),"")</f>
        <v/>
      </c>
      <c r="Q8494" s="0" t="str">
        <f aca="false">IF(K8494=1,IF(COUNTIFS(C$2:C8494,C8494,K$2:K8494,1)=1,1,0),"")</f>
        <v/>
      </c>
      <c r="R8494" s="0" t="str">
        <f aca="false">IF(M8494=1,IF(COUNTIFS(C$2:C8494,C8494,M$2:M8494,1)=1,1,0),"")</f>
        <v/>
      </c>
      <c r="S8494" s="0" t="str">
        <f aca="false">IF(L8494=1,IF(COUNTIFS(C$2:C8494,C8494,L$2:L8494,1)=1,1,0),"")</f>
        <v/>
      </c>
      <c r="T8494" s="38" t="str">
        <f aca="false">IF(N8494="","",N8494+ROW()/10000000)</f>
        <v/>
      </c>
      <c r="U8494" s="0" t="str">
        <f aca="false">IF(G8494=1,IF(B8494="",1,0),"")</f>
        <v/>
      </c>
    </row>
    <row r="8495" customFormat="false" ht="15" hidden="false" customHeight="false" outlineLevel="0" collapsed="false">
      <c r="A8495" s="35"/>
      <c r="B8495" s="35"/>
      <c r="G8495" s="0" t="str">
        <f aca="false">IF(A8495="","",IF(AND(A8495&gt;=Debut,A8495&lt;Fin),1,0))</f>
        <v/>
      </c>
      <c r="H8495" s="0" t="str">
        <f aca="false">IF(G8495=1,INT(ROUND((A8495-Debut)*86400,0)/600),"")</f>
        <v/>
      </c>
      <c r="I8495" s="0" t="str">
        <f aca="false">IF(G8495=1,INT(ROUND((A8495-Debut)*86400,0)/3600),"")</f>
        <v/>
      </c>
      <c r="J8495" s="0" t="str">
        <f aca="false">IF(OR(A8495="",B8495=""),"",ROUND((B8495-A8495)*86400,0))</f>
        <v/>
      </c>
      <c r="K8495" s="37" t="str">
        <f aca="false">IF(G8495=1,IF(COUNTIFS($C:$C,C8495,$G:$G,1,$A:$A,"&gt;="&amp;(A8495-FenetreInterm/86400),$A:$A,"&lt;="&amp;A8495)&gt;=NbInterm,1,0),"")</f>
        <v/>
      </c>
      <c r="L8495" s="37" t="str">
        <f aca="false">IF(G8495=1,IF(B8495="",0,IF(J8495&lt;SeuilFugitive,1,0)),"")</f>
        <v/>
      </c>
      <c r="M8495" s="37" t="str">
        <f aca="false">IF(G8495=1,IF(B8495="",IF((Fin-A8495)*24&gt;SeuilFigee,1,0),IF(J8495&gt;SeuilFigee*3600,1,0)),"")</f>
        <v/>
      </c>
      <c r="N8495" s="0" t="str">
        <f aca="false">IF(G8495=1,IF(COUNTIF(H$2:H8495,H8495)=1,COUNTIF($H:$H,H8495),""),"")</f>
        <v/>
      </c>
      <c r="O8495" s="0" t="str">
        <f aca="false">IF(G8495=1,IF(COUNTIF(I$2:I8495,I8495)=1,COUNTIF($I:$I,I8495),""),"")</f>
        <v/>
      </c>
      <c r="P8495" s="38" t="str">
        <f aca="false">IF(G8495=1,IF(COUNTIFS(C$2:C8495,C8495,G$2:G8495,1)=1,COUNTIFS($C:$C,C8495,$G:$G,1)+ROW()/10000000,""),"")</f>
        <v/>
      </c>
      <c r="Q8495" s="0" t="str">
        <f aca="false">IF(K8495=1,IF(COUNTIFS(C$2:C8495,C8495,K$2:K8495,1)=1,1,0),"")</f>
        <v/>
      </c>
      <c r="R8495" s="0" t="str">
        <f aca="false">IF(M8495=1,IF(COUNTIFS(C$2:C8495,C8495,M$2:M8495,1)=1,1,0),"")</f>
        <v/>
      </c>
      <c r="S8495" s="0" t="str">
        <f aca="false">IF(L8495=1,IF(COUNTIFS(C$2:C8495,C8495,L$2:L8495,1)=1,1,0),"")</f>
        <v/>
      </c>
      <c r="T8495" s="38" t="str">
        <f aca="false">IF(N8495="","",N8495+ROW()/10000000)</f>
        <v/>
      </c>
      <c r="U8495" s="0" t="str">
        <f aca="false">IF(G8495=1,IF(B8495="",1,0),"")</f>
        <v/>
      </c>
    </row>
    <row r="8496" customFormat="false" ht="15" hidden="false" customHeight="false" outlineLevel="0" collapsed="false">
      <c r="A8496" s="35"/>
      <c r="B8496" s="35"/>
      <c r="G8496" s="0" t="str">
        <f aca="false">IF(A8496="","",IF(AND(A8496&gt;=Debut,A8496&lt;Fin),1,0))</f>
        <v/>
      </c>
      <c r="H8496" s="0" t="str">
        <f aca="false">IF(G8496=1,INT(ROUND((A8496-Debut)*86400,0)/600),"")</f>
        <v/>
      </c>
      <c r="I8496" s="0" t="str">
        <f aca="false">IF(G8496=1,INT(ROUND((A8496-Debut)*86400,0)/3600),"")</f>
        <v/>
      </c>
      <c r="J8496" s="0" t="str">
        <f aca="false">IF(OR(A8496="",B8496=""),"",ROUND((B8496-A8496)*86400,0))</f>
        <v/>
      </c>
      <c r="K8496" s="37" t="str">
        <f aca="false">IF(G8496=1,IF(COUNTIFS($C:$C,C8496,$G:$G,1,$A:$A,"&gt;="&amp;(A8496-FenetreInterm/86400),$A:$A,"&lt;="&amp;A8496)&gt;=NbInterm,1,0),"")</f>
        <v/>
      </c>
      <c r="L8496" s="37" t="str">
        <f aca="false">IF(G8496=1,IF(B8496="",0,IF(J8496&lt;SeuilFugitive,1,0)),"")</f>
        <v/>
      </c>
      <c r="M8496" s="37" t="str">
        <f aca="false">IF(G8496=1,IF(B8496="",IF((Fin-A8496)*24&gt;SeuilFigee,1,0),IF(J8496&gt;SeuilFigee*3600,1,0)),"")</f>
        <v/>
      </c>
      <c r="N8496" s="0" t="str">
        <f aca="false">IF(G8496=1,IF(COUNTIF(H$2:H8496,H8496)=1,COUNTIF($H:$H,H8496),""),"")</f>
        <v/>
      </c>
      <c r="O8496" s="0" t="str">
        <f aca="false">IF(G8496=1,IF(COUNTIF(I$2:I8496,I8496)=1,COUNTIF($I:$I,I8496),""),"")</f>
        <v/>
      </c>
      <c r="P8496" s="38" t="str">
        <f aca="false">IF(G8496=1,IF(COUNTIFS(C$2:C8496,C8496,G$2:G8496,1)=1,COUNTIFS($C:$C,C8496,$G:$G,1)+ROW()/10000000,""),"")</f>
        <v/>
      </c>
      <c r="Q8496" s="0" t="str">
        <f aca="false">IF(K8496=1,IF(COUNTIFS(C$2:C8496,C8496,K$2:K8496,1)=1,1,0),"")</f>
        <v/>
      </c>
      <c r="R8496" s="0" t="str">
        <f aca="false">IF(M8496=1,IF(COUNTIFS(C$2:C8496,C8496,M$2:M8496,1)=1,1,0),"")</f>
        <v/>
      </c>
      <c r="S8496" s="0" t="str">
        <f aca="false">IF(L8496=1,IF(COUNTIFS(C$2:C8496,C8496,L$2:L8496,1)=1,1,0),"")</f>
        <v/>
      </c>
      <c r="T8496" s="38" t="str">
        <f aca="false">IF(N8496="","",N8496+ROW()/10000000)</f>
        <v/>
      </c>
      <c r="U8496" s="0" t="str">
        <f aca="false">IF(G8496=1,IF(B8496="",1,0),"")</f>
        <v/>
      </c>
    </row>
    <row r="8497" customFormat="false" ht="15" hidden="false" customHeight="false" outlineLevel="0" collapsed="false">
      <c r="A8497" s="35"/>
      <c r="B8497" s="35"/>
      <c r="G8497" s="0" t="str">
        <f aca="false">IF(A8497="","",IF(AND(A8497&gt;=Debut,A8497&lt;Fin),1,0))</f>
        <v/>
      </c>
      <c r="H8497" s="0" t="str">
        <f aca="false">IF(G8497=1,INT(ROUND((A8497-Debut)*86400,0)/600),"")</f>
        <v/>
      </c>
      <c r="I8497" s="0" t="str">
        <f aca="false">IF(G8497=1,INT(ROUND((A8497-Debut)*86400,0)/3600),"")</f>
        <v/>
      </c>
      <c r="J8497" s="0" t="str">
        <f aca="false">IF(OR(A8497="",B8497=""),"",ROUND((B8497-A8497)*86400,0))</f>
        <v/>
      </c>
      <c r="K8497" s="37" t="str">
        <f aca="false">IF(G8497=1,IF(COUNTIFS($C:$C,C8497,$G:$G,1,$A:$A,"&gt;="&amp;(A8497-FenetreInterm/86400),$A:$A,"&lt;="&amp;A8497)&gt;=NbInterm,1,0),"")</f>
        <v/>
      </c>
      <c r="L8497" s="37" t="str">
        <f aca="false">IF(G8497=1,IF(B8497="",0,IF(J8497&lt;SeuilFugitive,1,0)),"")</f>
        <v/>
      </c>
      <c r="M8497" s="37" t="str">
        <f aca="false">IF(G8497=1,IF(B8497="",IF((Fin-A8497)*24&gt;SeuilFigee,1,0),IF(J8497&gt;SeuilFigee*3600,1,0)),"")</f>
        <v/>
      </c>
      <c r="N8497" s="0" t="str">
        <f aca="false">IF(G8497=1,IF(COUNTIF(H$2:H8497,H8497)=1,COUNTIF($H:$H,H8497),""),"")</f>
        <v/>
      </c>
      <c r="O8497" s="0" t="str">
        <f aca="false">IF(G8497=1,IF(COUNTIF(I$2:I8497,I8497)=1,COUNTIF($I:$I,I8497),""),"")</f>
        <v/>
      </c>
      <c r="P8497" s="38" t="str">
        <f aca="false">IF(G8497=1,IF(COUNTIFS(C$2:C8497,C8497,G$2:G8497,1)=1,COUNTIFS($C:$C,C8497,$G:$G,1)+ROW()/10000000,""),"")</f>
        <v/>
      </c>
      <c r="Q8497" s="0" t="str">
        <f aca="false">IF(K8497=1,IF(COUNTIFS(C$2:C8497,C8497,K$2:K8497,1)=1,1,0),"")</f>
        <v/>
      </c>
      <c r="R8497" s="0" t="str">
        <f aca="false">IF(M8497=1,IF(COUNTIFS(C$2:C8497,C8497,M$2:M8497,1)=1,1,0),"")</f>
        <v/>
      </c>
      <c r="S8497" s="0" t="str">
        <f aca="false">IF(L8497=1,IF(COUNTIFS(C$2:C8497,C8497,L$2:L8497,1)=1,1,0),"")</f>
        <v/>
      </c>
      <c r="T8497" s="38" t="str">
        <f aca="false">IF(N8497="","",N8497+ROW()/10000000)</f>
        <v/>
      </c>
      <c r="U8497" s="0" t="str">
        <f aca="false">IF(G8497=1,IF(B8497="",1,0),"")</f>
        <v/>
      </c>
    </row>
    <row r="8498" customFormat="false" ht="15" hidden="false" customHeight="false" outlineLevel="0" collapsed="false">
      <c r="A8498" s="35"/>
      <c r="B8498" s="35"/>
      <c r="G8498" s="0" t="str">
        <f aca="false">IF(A8498="","",IF(AND(A8498&gt;=Debut,A8498&lt;Fin),1,0))</f>
        <v/>
      </c>
      <c r="H8498" s="0" t="str">
        <f aca="false">IF(G8498=1,INT(ROUND((A8498-Debut)*86400,0)/600),"")</f>
        <v/>
      </c>
      <c r="I8498" s="0" t="str">
        <f aca="false">IF(G8498=1,INT(ROUND((A8498-Debut)*86400,0)/3600),"")</f>
        <v/>
      </c>
      <c r="J8498" s="0" t="str">
        <f aca="false">IF(OR(A8498="",B8498=""),"",ROUND((B8498-A8498)*86400,0))</f>
        <v/>
      </c>
      <c r="K8498" s="37" t="str">
        <f aca="false">IF(G8498=1,IF(COUNTIFS($C:$C,C8498,$G:$G,1,$A:$A,"&gt;="&amp;(A8498-FenetreInterm/86400),$A:$A,"&lt;="&amp;A8498)&gt;=NbInterm,1,0),"")</f>
        <v/>
      </c>
      <c r="L8498" s="37" t="str">
        <f aca="false">IF(G8498=1,IF(B8498="",0,IF(J8498&lt;SeuilFugitive,1,0)),"")</f>
        <v/>
      </c>
      <c r="M8498" s="37" t="str">
        <f aca="false">IF(G8498=1,IF(B8498="",IF((Fin-A8498)*24&gt;SeuilFigee,1,0),IF(J8498&gt;SeuilFigee*3600,1,0)),"")</f>
        <v/>
      </c>
      <c r="N8498" s="0" t="str">
        <f aca="false">IF(G8498=1,IF(COUNTIF(H$2:H8498,H8498)=1,COUNTIF($H:$H,H8498),""),"")</f>
        <v/>
      </c>
      <c r="O8498" s="0" t="str">
        <f aca="false">IF(G8498=1,IF(COUNTIF(I$2:I8498,I8498)=1,COUNTIF($I:$I,I8498),""),"")</f>
        <v/>
      </c>
      <c r="P8498" s="38" t="str">
        <f aca="false">IF(G8498=1,IF(COUNTIFS(C$2:C8498,C8498,G$2:G8498,1)=1,COUNTIFS($C:$C,C8498,$G:$G,1)+ROW()/10000000,""),"")</f>
        <v/>
      </c>
      <c r="Q8498" s="0" t="str">
        <f aca="false">IF(K8498=1,IF(COUNTIFS(C$2:C8498,C8498,K$2:K8498,1)=1,1,0),"")</f>
        <v/>
      </c>
      <c r="R8498" s="0" t="str">
        <f aca="false">IF(M8498=1,IF(COUNTIFS(C$2:C8498,C8498,M$2:M8498,1)=1,1,0),"")</f>
        <v/>
      </c>
      <c r="S8498" s="0" t="str">
        <f aca="false">IF(L8498=1,IF(COUNTIFS(C$2:C8498,C8498,L$2:L8498,1)=1,1,0),"")</f>
        <v/>
      </c>
      <c r="T8498" s="38" t="str">
        <f aca="false">IF(N8498="","",N8498+ROW()/10000000)</f>
        <v/>
      </c>
      <c r="U8498" s="0" t="str">
        <f aca="false">IF(G8498=1,IF(B8498="",1,0),"")</f>
        <v/>
      </c>
    </row>
    <row r="8499" customFormat="false" ht="15" hidden="false" customHeight="false" outlineLevel="0" collapsed="false">
      <c r="A8499" s="35"/>
      <c r="B8499" s="35"/>
      <c r="G8499" s="0" t="str">
        <f aca="false">IF(A8499="","",IF(AND(A8499&gt;=Debut,A8499&lt;Fin),1,0))</f>
        <v/>
      </c>
      <c r="H8499" s="0" t="str">
        <f aca="false">IF(G8499=1,INT(ROUND((A8499-Debut)*86400,0)/600),"")</f>
        <v/>
      </c>
      <c r="I8499" s="0" t="str">
        <f aca="false">IF(G8499=1,INT(ROUND((A8499-Debut)*86400,0)/3600),"")</f>
        <v/>
      </c>
      <c r="J8499" s="0" t="str">
        <f aca="false">IF(OR(A8499="",B8499=""),"",ROUND((B8499-A8499)*86400,0))</f>
        <v/>
      </c>
      <c r="K8499" s="37" t="str">
        <f aca="false">IF(G8499=1,IF(COUNTIFS($C:$C,C8499,$G:$G,1,$A:$A,"&gt;="&amp;(A8499-FenetreInterm/86400),$A:$A,"&lt;="&amp;A8499)&gt;=NbInterm,1,0),"")</f>
        <v/>
      </c>
      <c r="L8499" s="37" t="str">
        <f aca="false">IF(G8499=1,IF(B8499="",0,IF(J8499&lt;SeuilFugitive,1,0)),"")</f>
        <v/>
      </c>
      <c r="M8499" s="37" t="str">
        <f aca="false">IF(G8499=1,IF(B8499="",IF((Fin-A8499)*24&gt;SeuilFigee,1,0),IF(J8499&gt;SeuilFigee*3600,1,0)),"")</f>
        <v/>
      </c>
      <c r="N8499" s="0" t="str">
        <f aca="false">IF(G8499=1,IF(COUNTIF(H$2:H8499,H8499)=1,COUNTIF($H:$H,H8499),""),"")</f>
        <v/>
      </c>
      <c r="O8499" s="0" t="str">
        <f aca="false">IF(G8499=1,IF(COUNTIF(I$2:I8499,I8499)=1,COUNTIF($I:$I,I8499),""),"")</f>
        <v/>
      </c>
      <c r="P8499" s="38" t="str">
        <f aca="false">IF(G8499=1,IF(COUNTIFS(C$2:C8499,C8499,G$2:G8499,1)=1,COUNTIFS($C:$C,C8499,$G:$G,1)+ROW()/10000000,""),"")</f>
        <v/>
      </c>
      <c r="Q8499" s="0" t="str">
        <f aca="false">IF(K8499=1,IF(COUNTIFS(C$2:C8499,C8499,K$2:K8499,1)=1,1,0),"")</f>
        <v/>
      </c>
      <c r="R8499" s="0" t="str">
        <f aca="false">IF(M8499=1,IF(COUNTIFS(C$2:C8499,C8499,M$2:M8499,1)=1,1,0),"")</f>
        <v/>
      </c>
      <c r="S8499" s="0" t="str">
        <f aca="false">IF(L8499=1,IF(COUNTIFS(C$2:C8499,C8499,L$2:L8499,1)=1,1,0),"")</f>
        <v/>
      </c>
      <c r="T8499" s="38" t="str">
        <f aca="false">IF(N8499="","",N8499+ROW()/10000000)</f>
        <v/>
      </c>
      <c r="U8499" s="0" t="str">
        <f aca="false">IF(G8499=1,IF(B8499="",1,0),"")</f>
        <v/>
      </c>
    </row>
    <row r="8500" customFormat="false" ht="15" hidden="false" customHeight="false" outlineLevel="0" collapsed="false">
      <c r="A8500" s="35"/>
      <c r="B8500" s="35"/>
      <c r="G8500" s="0" t="str">
        <f aca="false">IF(A8500="","",IF(AND(A8500&gt;=Debut,A8500&lt;Fin),1,0))</f>
        <v/>
      </c>
      <c r="H8500" s="0" t="str">
        <f aca="false">IF(G8500=1,INT(ROUND((A8500-Debut)*86400,0)/600),"")</f>
        <v/>
      </c>
      <c r="I8500" s="0" t="str">
        <f aca="false">IF(G8500=1,INT(ROUND((A8500-Debut)*86400,0)/3600),"")</f>
        <v/>
      </c>
      <c r="J8500" s="0" t="str">
        <f aca="false">IF(OR(A8500="",B8500=""),"",ROUND((B8500-A8500)*86400,0))</f>
        <v/>
      </c>
      <c r="K8500" s="37" t="str">
        <f aca="false">IF(G8500=1,IF(COUNTIFS($C:$C,C8500,$G:$G,1,$A:$A,"&gt;="&amp;(A8500-FenetreInterm/86400),$A:$A,"&lt;="&amp;A8500)&gt;=NbInterm,1,0),"")</f>
        <v/>
      </c>
      <c r="L8500" s="37" t="str">
        <f aca="false">IF(G8500=1,IF(B8500="",0,IF(J8500&lt;SeuilFugitive,1,0)),"")</f>
        <v/>
      </c>
      <c r="M8500" s="37" t="str">
        <f aca="false">IF(G8500=1,IF(B8500="",IF((Fin-A8500)*24&gt;SeuilFigee,1,0),IF(J8500&gt;SeuilFigee*3600,1,0)),"")</f>
        <v/>
      </c>
      <c r="N8500" s="0" t="str">
        <f aca="false">IF(G8500=1,IF(COUNTIF(H$2:H8500,H8500)=1,COUNTIF($H:$H,H8500),""),"")</f>
        <v/>
      </c>
      <c r="O8500" s="0" t="str">
        <f aca="false">IF(G8500=1,IF(COUNTIF(I$2:I8500,I8500)=1,COUNTIF($I:$I,I8500),""),"")</f>
        <v/>
      </c>
      <c r="P8500" s="38" t="str">
        <f aca="false">IF(G8500=1,IF(COUNTIFS(C$2:C8500,C8500,G$2:G8500,1)=1,COUNTIFS($C:$C,C8500,$G:$G,1)+ROW()/10000000,""),"")</f>
        <v/>
      </c>
      <c r="Q8500" s="0" t="str">
        <f aca="false">IF(K8500=1,IF(COUNTIFS(C$2:C8500,C8500,K$2:K8500,1)=1,1,0),"")</f>
        <v/>
      </c>
      <c r="R8500" s="0" t="str">
        <f aca="false">IF(M8500=1,IF(COUNTIFS(C$2:C8500,C8500,M$2:M8500,1)=1,1,0),"")</f>
        <v/>
      </c>
      <c r="S8500" s="0" t="str">
        <f aca="false">IF(L8500=1,IF(COUNTIFS(C$2:C8500,C8500,L$2:L8500,1)=1,1,0),"")</f>
        <v/>
      </c>
      <c r="T8500" s="38" t="str">
        <f aca="false">IF(N8500="","",N8500+ROW()/10000000)</f>
        <v/>
      </c>
      <c r="U8500" s="0" t="str">
        <f aca="false">IF(G8500=1,IF(B8500="",1,0),"")</f>
        <v/>
      </c>
    </row>
    <row r="8501" customFormat="false" ht="15" hidden="false" customHeight="false" outlineLevel="0" collapsed="false">
      <c r="A8501" s="35"/>
      <c r="B8501" s="35"/>
      <c r="G8501" s="0" t="str">
        <f aca="false">IF(A8501="","",IF(AND(A8501&gt;=Debut,A8501&lt;Fin),1,0))</f>
        <v/>
      </c>
      <c r="H8501" s="0" t="str">
        <f aca="false">IF(G8501=1,INT(ROUND((A8501-Debut)*86400,0)/600),"")</f>
        <v/>
      </c>
      <c r="I8501" s="0" t="str">
        <f aca="false">IF(G8501=1,INT(ROUND((A8501-Debut)*86400,0)/3600),"")</f>
        <v/>
      </c>
      <c r="J8501" s="0" t="str">
        <f aca="false">IF(OR(A8501="",B8501=""),"",ROUND((B8501-A8501)*86400,0))</f>
        <v/>
      </c>
      <c r="K8501" s="37" t="str">
        <f aca="false">IF(G8501=1,IF(COUNTIFS($C:$C,C8501,$G:$G,1,$A:$A,"&gt;="&amp;(A8501-FenetreInterm/86400),$A:$A,"&lt;="&amp;A8501)&gt;=NbInterm,1,0),"")</f>
        <v/>
      </c>
      <c r="L8501" s="37" t="str">
        <f aca="false">IF(G8501=1,IF(B8501="",0,IF(J8501&lt;SeuilFugitive,1,0)),"")</f>
        <v/>
      </c>
      <c r="M8501" s="37" t="str">
        <f aca="false">IF(G8501=1,IF(B8501="",IF((Fin-A8501)*24&gt;SeuilFigee,1,0),IF(J8501&gt;SeuilFigee*3600,1,0)),"")</f>
        <v/>
      </c>
      <c r="N8501" s="0" t="str">
        <f aca="false">IF(G8501=1,IF(COUNTIF(H$2:H8501,H8501)=1,COUNTIF($H:$H,H8501),""),"")</f>
        <v/>
      </c>
      <c r="O8501" s="0" t="str">
        <f aca="false">IF(G8501=1,IF(COUNTIF(I$2:I8501,I8501)=1,COUNTIF($I:$I,I8501),""),"")</f>
        <v/>
      </c>
      <c r="P8501" s="38" t="str">
        <f aca="false">IF(G8501=1,IF(COUNTIFS(C$2:C8501,C8501,G$2:G8501,1)=1,COUNTIFS($C:$C,C8501,$G:$G,1)+ROW()/10000000,""),"")</f>
        <v/>
      </c>
      <c r="Q8501" s="0" t="str">
        <f aca="false">IF(K8501=1,IF(COUNTIFS(C$2:C8501,C8501,K$2:K8501,1)=1,1,0),"")</f>
        <v/>
      </c>
      <c r="R8501" s="0" t="str">
        <f aca="false">IF(M8501=1,IF(COUNTIFS(C$2:C8501,C8501,M$2:M8501,1)=1,1,0),"")</f>
        <v/>
      </c>
      <c r="S8501" s="0" t="str">
        <f aca="false">IF(L8501=1,IF(COUNTIFS(C$2:C8501,C8501,L$2:L8501,1)=1,1,0),"")</f>
        <v/>
      </c>
      <c r="T8501" s="38" t="str">
        <f aca="false">IF(N8501="","",N8501+ROW()/10000000)</f>
        <v/>
      </c>
      <c r="U8501" s="0" t="str">
        <f aca="false">IF(G8501=1,IF(B8501="",1,0),"")</f>
        <v/>
      </c>
    </row>
    <row r="8502" customFormat="false" ht="15" hidden="false" customHeight="false" outlineLevel="0" collapsed="false">
      <c r="A8502" s="35"/>
      <c r="B8502" s="35"/>
      <c r="G8502" s="0" t="str">
        <f aca="false">IF(A8502="","",IF(AND(A8502&gt;=Debut,A8502&lt;Fin),1,0))</f>
        <v/>
      </c>
      <c r="H8502" s="0" t="str">
        <f aca="false">IF(G8502=1,INT(ROUND((A8502-Debut)*86400,0)/600),"")</f>
        <v/>
      </c>
      <c r="I8502" s="0" t="str">
        <f aca="false">IF(G8502=1,INT(ROUND((A8502-Debut)*86400,0)/3600),"")</f>
        <v/>
      </c>
      <c r="J8502" s="0" t="str">
        <f aca="false">IF(OR(A8502="",B8502=""),"",ROUND((B8502-A8502)*86400,0))</f>
        <v/>
      </c>
      <c r="K8502" s="37" t="str">
        <f aca="false">IF(G8502=1,IF(COUNTIFS($C:$C,C8502,$G:$G,1,$A:$A,"&gt;="&amp;(A8502-FenetreInterm/86400),$A:$A,"&lt;="&amp;A8502)&gt;=NbInterm,1,0),"")</f>
        <v/>
      </c>
      <c r="L8502" s="37" t="str">
        <f aca="false">IF(G8502=1,IF(B8502="",0,IF(J8502&lt;SeuilFugitive,1,0)),"")</f>
        <v/>
      </c>
      <c r="M8502" s="37" t="str">
        <f aca="false">IF(G8502=1,IF(B8502="",IF((Fin-A8502)*24&gt;SeuilFigee,1,0),IF(J8502&gt;SeuilFigee*3600,1,0)),"")</f>
        <v/>
      </c>
      <c r="N8502" s="0" t="str">
        <f aca="false">IF(G8502=1,IF(COUNTIF(H$2:H8502,H8502)=1,COUNTIF($H:$H,H8502),""),"")</f>
        <v/>
      </c>
      <c r="O8502" s="0" t="str">
        <f aca="false">IF(G8502=1,IF(COUNTIF(I$2:I8502,I8502)=1,COUNTIF($I:$I,I8502),""),"")</f>
        <v/>
      </c>
      <c r="P8502" s="38" t="str">
        <f aca="false">IF(G8502=1,IF(COUNTIFS(C$2:C8502,C8502,G$2:G8502,1)=1,COUNTIFS($C:$C,C8502,$G:$G,1)+ROW()/10000000,""),"")</f>
        <v/>
      </c>
      <c r="Q8502" s="0" t="str">
        <f aca="false">IF(K8502=1,IF(COUNTIFS(C$2:C8502,C8502,K$2:K8502,1)=1,1,0),"")</f>
        <v/>
      </c>
      <c r="R8502" s="0" t="str">
        <f aca="false">IF(M8502=1,IF(COUNTIFS(C$2:C8502,C8502,M$2:M8502,1)=1,1,0),"")</f>
        <v/>
      </c>
      <c r="S8502" s="0" t="str">
        <f aca="false">IF(L8502=1,IF(COUNTIFS(C$2:C8502,C8502,L$2:L8502,1)=1,1,0),"")</f>
        <v/>
      </c>
      <c r="T8502" s="38" t="str">
        <f aca="false">IF(N8502="","",N8502+ROW()/10000000)</f>
        <v/>
      </c>
      <c r="U8502" s="0" t="str">
        <f aca="false">IF(G8502=1,IF(B8502="",1,0),"")</f>
        <v/>
      </c>
    </row>
    <row r="8503" customFormat="false" ht="15" hidden="false" customHeight="false" outlineLevel="0" collapsed="false">
      <c r="A8503" s="35"/>
      <c r="B8503" s="35"/>
      <c r="G8503" s="0" t="str">
        <f aca="false">IF(A8503="","",IF(AND(A8503&gt;=Debut,A8503&lt;Fin),1,0))</f>
        <v/>
      </c>
      <c r="H8503" s="0" t="str">
        <f aca="false">IF(G8503=1,INT(ROUND((A8503-Debut)*86400,0)/600),"")</f>
        <v/>
      </c>
      <c r="I8503" s="0" t="str">
        <f aca="false">IF(G8503=1,INT(ROUND((A8503-Debut)*86400,0)/3600),"")</f>
        <v/>
      </c>
      <c r="J8503" s="0" t="str">
        <f aca="false">IF(OR(A8503="",B8503=""),"",ROUND((B8503-A8503)*86400,0))</f>
        <v/>
      </c>
      <c r="K8503" s="37" t="str">
        <f aca="false">IF(G8503=1,IF(COUNTIFS($C:$C,C8503,$G:$G,1,$A:$A,"&gt;="&amp;(A8503-FenetreInterm/86400),$A:$A,"&lt;="&amp;A8503)&gt;=NbInterm,1,0),"")</f>
        <v/>
      </c>
      <c r="L8503" s="37" t="str">
        <f aca="false">IF(G8503=1,IF(B8503="",0,IF(J8503&lt;SeuilFugitive,1,0)),"")</f>
        <v/>
      </c>
      <c r="M8503" s="37" t="str">
        <f aca="false">IF(G8503=1,IF(B8503="",IF((Fin-A8503)*24&gt;SeuilFigee,1,0),IF(J8503&gt;SeuilFigee*3600,1,0)),"")</f>
        <v/>
      </c>
      <c r="N8503" s="0" t="str">
        <f aca="false">IF(G8503=1,IF(COUNTIF(H$2:H8503,H8503)=1,COUNTIF($H:$H,H8503),""),"")</f>
        <v/>
      </c>
      <c r="O8503" s="0" t="str">
        <f aca="false">IF(G8503=1,IF(COUNTIF(I$2:I8503,I8503)=1,COUNTIF($I:$I,I8503),""),"")</f>
        <v/>
      </c>
      <c r="P8503" s="38" t="str">
        <f aca="false">IF(G8503=1,IF(COUNTIFS(C$2:C8503,C8503,G$2:G8503,1)=1,COUNTIFS($C:$C,C8503,$G:$G,1)+ROW()/10000000,""),"")</f>
        <v/>
      </c>
      <c r="Q8503" s="0" t="str">
        <f aca="false">IF(K8503=1,IF(COUNTIFS(C$2:C8503,C8503,K$2:K8503,1)=1,1,0),"")</f>
        <v/>
      </c>
      <c r="R8503" s="0" t="str">
        <f aca="false">IF(M8503=1,IF(COUNTIFS(C$2:C8503,C8503,M$2:M8503,1)=1,1,0),"")</f>
        <v/>
      </c>
      <c r="S8503" s="0" t="str">
        <f aca="false">IF(L8503=1,IF(COUNTIFS(C$2:C8503,C8503,L$2:L8503,1)=1,1,0),"")</f>
        <v/>
      </c>
      <c r="T8503" s="38" t="str">
        <f aca="false">IF(N8503="","",N8503+ROW()/10000000)</f>
        <v/>
      </c>
      <c r="U8503" s="0" t="str">
        <f aca="false">IF(G8503=1,IF(B8503="",1,0),"")</f>
        <v/>
      </c>
    </row>
    <row r="8504" customFormat="false" ht="15" hidden="false" customHeight="false" outlineLevel="0" collapsed="false">
      <c r="A8504" s="35"/>
      <c r="B8504" s="35"/>
      <c r="G8504" s="0" t="str">
        <f aca="false">IF(A8504="","",IF(AND(A8504&gt;=Debut,A8504&lt;Fin),1,0))</f>
        <v/>
      </c>
      <c r="H8504" s="0" t="str">
        <f aca="false">IF(G8504=1,INT(ROUND((A8504-Debut)*86400,0)/600),"")</f>
        <v/>
      </c>
      <c r="I8504" s="0" t="str">
        <f aca="false">IF(G8504=1,INT(ROUND((A8504-Debut)*86400,0)/3600),"")</f>
        <v/>
      </c>
      <c r="J8504" s="0" t="str">
        <f aca="false">IF(OR(A8504="",B8504=""),"",ROUND((B8504-A8504)*86400,0))</f>
        <v/>
      </c>
      <c r="K8504" s="37" t="str">
        <f aca="false">IF(G8504=1,IF(COUNTIFS($C:$C,C8504,$G:$G,1,$A:$A,"&gt;="&amp;(A8504-FenetreInterm/86400),$A:$A,"&lt;="&amp;A8504)&gt;=NbInterm,1,0),"")</f>
        <v/>
      </c>
      <c r="L8504" s="37" t="str">
        <f aca="false">IF(G8504=1,IF(B8504="",0,IF(J8504&lt;SeuilFugitive,1,0)),"")</f>
        <v/>
      </c>
      <c r="M8504" s="37" t="str">
        <f aca="false">IF(G8504=1,IF(B8504="",IF((Fin-A8504)*24&gt;SeuilFigee,1,0),IF(J8504&gt;SeuilFigee*3600,1,0)),"")</f>
        <v/>
      </c>
      <c r="N8504" s="0" t="str">
        <f aca="false">IF(G8504=1,IF(COUNTIF(H$2:H8504,H8504)=1,COUNTIF($H:$H,H8504),""),"")</f>
        <v/>
      </c>
      <c r="O8504" s="0" t="str">
        <f aca="false">IF(G8504=1,IF(COUNTIF(I$2:I8504,I8504)=1,COUNTIF($I:$I,I8504),""),"")</f>
        <v/>
      </c>
      <c r="P8504" s="38" t="str">
        <f aca="false">IF(G8504=1,IF(COUNTIFS(C$2:C8504,C8504,G$2:G8504,1)=1,COUNTIFS($C:$C,C8504,$G:$G,1)+ROW()/10000000,""),"")</f>
        <v/>
      </c>
      <c r="Q8504" s="0" t="str">
        <f aca="false">IF(K8504=1,IF(COUNTIFS(C$2:C8504,C8504,K$2:K8504,1)=1,1,0),"")</f>
        <v/>
      </c>
      <c r="R8504" s="0" t="str">
        <f aca="false">IF(M8504=1,IF(COUNTIFS(C$2:C8504,C8504,M$2:M8504,1)=1,1,0),"")</f>
        <v/>
      </c>
      <c r="S8504" s="0" t="str">
        <f aca="false">IF(L8504=1,IF(COUNTIFS(C$2:C8504,C8504,L$2:L8504,1)=1,1,0),"")</f>
        <v/>
      </c>
      <c r="T8504" s="38" t="str">
        <f aca="false">IF(N8504="","",N8504+ROW()/10000000)</f>
        <v/>
      </c>
      <c r="U8504" s="0" t="str">
        <f aca="false">IF(G8504=1,IF(B8504="",1,0),"")</f>
        <v/>
      </c>
    </row>
    <row r="8505" customFormat="false" ht="15" hidden="false" customHeight="false" outlineLevel="0" collapsed="false">
      <c r="A8505" s="35"/>
      <c r="B8505" s="35"/>
      <c r="G8505" s="0" t="str">
        <f aca="false">IF(A8505="","",IF(AND(A8505&gt;=Debut,A8505&lt;Fin),1,0))</f>
        <v/>
      </c>
      <c r="H8505" s="0" t="str">
        <f aca="false">IF(G8505=1,INT(ROUND((A8505-Debut)*86400,0)/600),"")</f>
        <v/>
      </c>
      <c r="I8505" s="0" t="str">
        <f aca="false">IF(G8505=1,INT(ROUND((A8505-Debut)*86400,0)/3600),"")</f>
        <v/>
      </c>
      <c r="J8505" s="0" t="str">
        <f aca="false">IF(OR(A8505="",B8505=""),"",ROUND((B8505-A8505)*86400,0))</f>
        <v/>
      </c>
      <c r="K8505" s="37" t="str">
        <f aca="false">IF(G8505=1,IF(COUNTIFS($C:$C,C8505,$G:$G,1,$A:$A,"&gt;="&amp;(A8505-FenetreInterm/86400),$A:$A,"&lt;="&amp;A8505)&gt;=NbInterm,1,0),"")</f>
        <v/>
      </c>
      <c r="L8505" s="37" t="str">
        <f aca="false">IF(G8505=1,IF(B8505="",0,IF(J8505&lt;SeuilFugitive,1,0)),"")</f>
        <v/>
      </c>
      <c r="M8505" s="37" t="str">
        <f aca="false">IF(G8505=1,IF(B8505="",IF((Fin-A8505)*24&gt;SeuilFigee,1,0),IF(J8505&gt;SeuilFigee*3600,1,0)),"")</f>
        <v/>
      </c>
      <c r="N8505" s="0" t="str">
        <f aca="false">IF(G8505=1,IF(COUNTIF(H$2:H8505,H8505)=1,COUNTIF($H:$H,H8505),""),"")</f>
        <v/>
      </c>
      <c r="O8505" s="0" t="str">
        <f aca="false">IF(G8505=1,IF(COUNTIF(I$2:I8505,I8505)=1,COUNTIF($I:$I,I8505),""),"")</f>
        <v/>
      </c>
      <c r="P8505" s="38" t="str">
        <f aca="false">IF(G8505=1,IF(COUNTIFS(C$2:C8505,C8505,G$2:G8505,1)=1,COUNTIFS($C:$C,C8505,$G:$G,1)+ROW()/10000000,""),"")</f>
        <v/>
      </c>
      <c r="Q8505" s="0" t="str">
        <f aca="false">IF(K8505=1,IF(COUNTIFS(C$2:C8505,C8505,K$2:K8505,1)=1,1,0),"")</f>
        <v/>
      </c>
      <c r="R8505" s="0" t="str">
        <f aca="false">IF(M8505=1,IF(COUNTIFS(C$2:C8505,C8505,M$2:M8505,1)=1,1,0),"")</f>
        <v/>
      </c>
      <c r="S8505" s="0" t="str">
        <f aca="false">IF(L8505=1,IF(COUNTIFS(C$2:C8505,C8505,L$2:L8505,1)=1,1,0),"")</f>
        <v/>
      </c>
      <c r="T8505" s="38" t="str">
        <f aca="false">IF(N8505="","",N8505+ROW()/10000000)</f>
        <v/>
      </c>
      <c r="U8505" s="0" t="str">
        <f aca="false">IF(G8505=1,IF(B8505="",1,0),"")</f>
        <v/>
      </c>
    </row>
    <row r="8506" customFormat="false" ht="15" hidden="false" customHeight="false" outlineLevel="0" collapsed="false">
      <c r="A8506" s="35"/>
      <c r="B8506" s="35"/>
      <c r="G8506" s="0" t="str">
        <f aca="false">IF(A8506="","",IF(AND(A8506&gt;=Debut,A8506&lt;Fin),1,0))</f>
        <v/>
      </c>
      <c r="H8506" s="0" t="str">
        <f aca="false">IF(G8506=1,INT(ROUND((A8506-Debut)*86400,0)/600),"")</f>
        <v/>
      </c>
      <c r="I8506" s="0" t="str">
        <f aca="false">IF(G8506=1,INT(ROUND((A8506-Debut)*86400,0)/3600),"")</f>
        <v/>
      </c>
      <c r="J8506" s="0" t="str">
        <f aca="false">IF(OR(A8506="",B8506=""),"",ROUND((B8506-A8506)*86400,0))</f>
        <v/>
      </c>
      <c r="K8506" s="37" t="str">
        <f aca="false">IF(G8506=1,IF(COUNTIFS($C:$C,C8506,$G:$G,1,$A:$A,"&gt;="&amp;(A8506-FenetreInterm/86400),$A:$A,"&lt;="&amp;A8506)&gt;=NbInterm,1,0),"")</f>
        <v/>
      </c>
      <c r="L8506" s="37" t="str">
        <f aca="false">IF(G8506=1,IF(B8506="",0,IF(J8506&lt;SeuilFugitive,1,0)),"")</f>
        <v/>
      </c>
      <c r="M8506" s="37" t="str">
        <f aca="false">IF(G8506=1,IF(B8506="",IF((Fin-A8506)*24&gt;SeuilFigee,1,0),IF(J8506&gt;SeuilFigee*3600,1,0)),"")</f>
        <v/>
      </c>
      <c r="N8506" s="0" t="str">
        <f aca="false">IF(G8506=1,IF(COUNTIF(H$2:H8506,H8506)=1,COUNTIF($H:$H,H8506),""),"")</f>
        <v/>
      </c>
      <c r="O8506" s="0" t="str">
        <f aca="false">IF(G8506=1,IF(COUNTIF(I$2:I8506,I8506)=1,COUNTIF($I:$I,I8506),""),"")</f>
        <v/>
      </c>
      <c r="P8506" s="38" t="str">
        <f aca="false">IF(G8506=1,IF(COUNTIFS(C$2:C8506,C8506,G$2:G8506,1)=1,COUNTIFS($C:$C,C8506,$G:$G,1)+ROW()/10000000,""),"")</f>
        <v/>
      </c>
      <c r="Q8506" s="0" t="str">
        <f aca="false">IF(K8506=1,IF(COUNTIFS(C$2:C8506,C8506,K$2:K8506,1)=1,1,0),"")</f>
        <v/>
      </c>
      <c r="R8506" s="0" t="str">
        <f aca="false">IF(M8506=1,IF(COUNTIFS(C$2:C8506,C8506,M$2:M8506,1)=1,1,0),"")</f>
        <v/>
      </c>
      <c r="S8506" s="0" t="str">
        <f aca="false">IF(L8506=1,IF(COUNTIFS(C$2:C8506,C8506,L$2:L8506,1)=1,1,0),"")</f>
        <v/>
      </c>
      <c r="T8506" s="38" t="str">
        <f aca="false">IF(N8506="","",N8506+ROW()/10000000)</f>
        <v/>
      </c>
      <c r="U8506" s="0" t="str">
        <f aca="false">IF(G8506=1,IF(B8506="",1,0),"")</f>
        <v/>
      </c>
    </row>
    <row r="8507" customFormat="false" ht="15" hidden="false" customHeight="false" outlineLevel="0" collapsed="false">
      <c r="A8507" s="35"/>
      <c r="B8507" s="35"/>
      <c r="G8507" s="0" t="str">
        <f aca="false">IF(A8507="","",IF(AND(A8507&gt;=Debut,A8507&lt;Fin),1,0))</f>
        <v/>
      </c>
      <c r="H8507" s="0" t="str">
        <f aca="false">IF(G8507=1,INT(ROUND((A8507-Debut)*86400,0)/600),"")</f>
        <v/>
      </c>
      <c r="I8507" s="0" t="str">
        <f aca="false">IF(G8507=1,INT(ROUND((A8507-Debut)*86400,0)/3600),"")</f>
        <v/>
      </c>
      <c r="J8507" s="0" t="str">
        <f aca="false">IF(OR(A8507="",B8507=""),"",ROUND((B8507-A8507)*86400,0))</f>
        <v/>
      </c>
      <c r="K8507" s="37" t="str">
        <f aca="false">IF(G8507=1,IF(COUNTIFS($C:$C,C8507,$G:$G,1,$A:$A,"&gt;="&amp;(A8507-FenetreInterm/86400),$A:$A,"&lt;="&amp;A8507)&gt;=NbInterm,1,0),"")</f>
        <v/>
      </c>
      <c r="L8507" s="37" t="str">
        <f aca="false">IF(G8507=1,IF(B8507="",0,IF(J8507&lt;SeuilFugitive,1,0)),"")</f>
        <v/>
      </c>
      <c r="M8507" s="37" t="str">
        <f aca="false">IF(G8507=1,IF(B8507="",IF((Fin-A8507)*24&gt;SeuilFigee,1,0),IF(J8507&gt;SeuilFigee*3600,1,0)),"")</f>
        <v/>
      </c>
      <c r="N8507" s="0" t="str">
        <f aca="false">IF(G8507=1,IF(COUNTIF(H$2:H8507,H8507)=1,COUNTIF($H:$H,H8507),""),"")</f>
        <v/>
      </c>
      <c r="O8507" s="0" t="str">
        <f aca="false">IF(G8507=1,IF(COUNTIF(I$2:I8507,I8507)=1,COUNTIF($I:$I,I8507),""),"")</f>
        <v/>
      </c>
      <c r="P8507" s="38" t="str">
        <f aca="false">IF(G8507=1,IF(COUNTIFS(C$2:C8507,C8507,G$2:G8507,1)=1,COUNTIFS($C:$C,C8507,$G:$G,1)+ROW()/10000000,""),"")</f>
        <v/>
      </c>
      <c r="Q8507" s="0" t="str">
        <f aca="false">IF(K8507=1,IF(COUNTIFS(C$2:C8507,C8507,K$2:K8507,1)=1,1,0),"")</f>
        <v/>
      </c>
      <c r="R8507" s="0" t="str">
        <f aca="false">IF(M8507=1,IF(COUNTIFS(C$2:C8507,C8507,M$2:M8507,1)=1,1,0),"")</f>
        <v/>
      </c>
      <c r="S8507" s="0" t="str">
        <f aca="false">IF(L8507=1,IF(COUNTIFS(C$2:C8507,C8507,L$2:L8507,1)=1,1,0),"")</f>
        <v/>
      </c>
      <c r="T8507" s="38" t="str">
        <f aca="false">IF(N8507="","",N8507+ROW()/10000000)</f>
        <v/>
      </c>
      <c r="U8507" s="0" t="str">
        <f aca="false">IF(G8507=1,IF(B8507="",1,0),"")</f>
        <v/>
      </c>
    </row>
    <row r="8508" customFormat="false" ht="15" hidden="false" customHeight="false" outlineLevel="0" collapsed="false">
      <c r="A8508" s="35"/>
      <c r="B8508" s="35"/>
      <c r="G8508" s="0" t="str">
        <f aca="false">IF(A8508="","",IF(AND(A8508&gt;=Debut,A8508&lt;Fin),1,0))</f>
        <v/>
      </c>
      <c r="H8508" s="0" t="str">
        <f aca="false">IF(G8508=1,INT(ROUND((A8508-Debut)*86400,0)/600),"")</f>
        <v/>
      </c>
      <c r="I8508" s="0" t="str">
        <f aca="false">IF(G8508=1,INT(ROUND((A8508-Debut)*86400,0)/3600),"")</f>
        <v/>
      </c>
      <c r="J8508" s="0" t="str">
        <f aca="false">IF(OR(A8508="",B8508=""),"",ROUND((B8508-A8508)*86400,0))</f>
        <v/>
      </c>
      <c r="K8508" s="37" t="str">
        <f aca="false">IF(G8508=1,IF(COUNTIFS($C:$C,C8508,$G:$G,1,$A:$A,"&gt;="&amp;(A8508-FenetreInterm/86400),$A:$A,"&lt;="&amp;A8508)&gt;=NbInterm,1,0),"")</f>
        <v/>
      </c>
      <c r="L8508" s="37" t="str">
        <f aca="false">IF(G8508=1,IF(B8508="",0,IF(J8508&lt;SeuilFugitive,1,0)),"")</f>
        <v/>
      </c>
      <c r="M8508" s="37" t="str">
        <f aca="false">IF(G8508=1,IF(B8508="",IF((Fin-A8508)*24&gt;SeuilFigee,1,0),IF(J8508&gt;SeuilFigee*3600,1,0)),"")</f>
        <v/>
      </c>
      <c r="N8508" s="0" t="str">
        <f aca="false">IF(G8508=1,IF(COUNTIF(H$2:H8508,H8508)=1,COUNTIF($H:$H,H8508),""),"")</f>
        <v/>
      </c>
      <c r="O8508" s="0" t="str">
        <f aca="false">IF(G8508=1,IF(COUNTIF(I$2:I8508,I8508)=1,COUNTIF($I:$I,I8508),""),"")</f>
        <v/>
      </c>
      <c r="P8508" s="38" t="str">
        <f aca="false">IF(G8508=1,IF(COUNTIFS(C$2:C8508,C8508,G$2:G8508,1)=1,COUNTIFS($C:$C,C8508,$G:$G,1)+ROW()/10000000,""),"")</f>
        <v/>
      </c>
      <c r="Q8508" s="0" t="str">
        <f aca="false">IF(K8508=1,IF(COUNTIFS(C$2:C8508,C8508,K$2:K8508,1)=1,1,0),"")</f>
        <v/>
      </c>
      <c r="R8508" s="0" t="str">
        <f aca="false">IF(M8508=1,IF(COUNTIFS(C$2:C8508,C8508,M$2:M8508,1)=1,1,0),"")</f>
        <v/>
      </c>
      <c r="S8508" s="0" t="str">
        <f aca="false">IF(L8508=1,IF(COUNTIFS(C$2:C8508,C8508,L$2:L8508,1)=1,1,0),"")</f>
        <v/>
      </c>
      <c r="T8508" s="38" t="str">
        <f aca="false">IF(N8508="","",N8508+ROW()/10000000)</f>
        <v/>
      </c>
      <c r="U8508" s="0" t="str">
        <f aca="false">IF(G8508=1,IF(B8508="",1,0),"")</f>
        <v/>
      </c>
    </row>
    <row r="8509" customFormat="false" ht="15" hidden="false" customHeight="false" outlineLevel="0" collapsed="false">
      <c r="A8509" s="35"/>
      <c r="B8509" s="35"/>
      <c r="G8509" s="0" t="str">
        <f aca="false">IF(A8509="","",IF(AND(A8509&gt;=Debut,A8509&lt;Fin),1,0))</f>
        <v/>
      </c>
      <c r="H8509" s="0" t="str">
        <f aca="false">IF(G8509=1,INT(ROUND((A8509-Debut)*86400,0)/600),"")</f>
        <v/>
      </c>
      <c r="I8509" s="0" t="str">
        <f aca="false">IF(G8509=1,INT(ROUND((A8509-Debut)*86400,0)/3600),"")</f>
        <v/>
      </c>
      <c r="J8509" s="0" t="str">
        <f aca="false">IF(OR(A8509="",B8509=""),"",ROUND((B8509-A8509)*86400,0))</f>
        <v/>
      </c>
      <c r="K8509" s="37" t="str">
        <f aca="false">IF(G8509=1,IF(COUNTIFS($C:$C,C8509,$G:$G,1,$A:$A,"&gt;="&amp;(A8509-FenetreInterm/86400),$A:$A,"&lt;="&amp;A8509)&gt;=NbInterm,1,0),"")</f>
        <v/>
      </c>
      <c r="L8509" s="37" t="str">
        <f aca="false">IF(G8509=1,IF(B8509="",0,IF(J8509&lt;SeuilFugitive,1,0)),"")</f>
        <v/>
      </c>
      <c r="M8509" s="37" t="str">
        <f aca="false">IF(G8509=1,IF(B8509="",IF((Fin-A8509)*24&gt;SeuilFigee,1,0),IF(J8509&gt;SeuilFigee*3600,1,0)),"")</f>
        <v/>
      </c>
      <c r="N8509" s="0" t="str">
        <f aca="false">IF(G8509=1,IF(COUNTIF(H$2:H8509,H8509)=1,COUNTIF($H:$H,H8509),""),"")</f>
        <v/>
      </c>
      <c r="O8509" s="0" t="str">
        <f aca="false">IF(G8509=1,IF(COUNTIF(I$2:I8509,I8509)=1,COUNTIF($I:$I,I8509),""),"")</f>
        <v/>
      </c>
      <c r="P8509" s="38" t="str">
        <f aca="false">IF(G8509=1,IF(COUNTIFS(C$2:C8509,C8509,G$2:G8509,1)=1,COUNTIFS($C:$C,C8509,$G:$G,1)+ROW()/10000000,""),"")</f>
        <v/>
      </c>
      <c r="Q8509" s="0" t="str">
        <f aca="false">IF(K8509=1,IF(COUNTIFS(C$2:C8509,C8509,K$2:K8509,1)=1,1,0),"")</f>
        <v/>
      </c>
      <c r="R8509" s="0" t="str">
        <f aca="false">IF(M8509=1,IF(COUNTIFS(C$2:C8509,C8509,M$2:M8509,1)=1,1,0),"")</f>
        <v/>
      </c>
      <c r="S8509" s="0" t="str">
        <f aca="false">IF(L8509=1,IF(COUNTIFS(C$2:C8509,C8509,L$2:L8509,1)=1,1,0),"")</f>
        <v/>
      </c>
      <c r="T8509" s="38" t="str">
        <f aca="false">IF(N8509="","",N8509+ROW()/10000000)</f>
        <v/>
      </c>
      <c r="U8509" s="0" t="str">
        <f aca="false">IF(G8509=1,IF(B8509="",1,0),"")</f>
        <v/>
      </c>
    </row>
    <row r="8510" customFormat="false" ht="15" hidden="false" customHeight="false" outlineLevel="0" collapsed="false">
      <c r="A8510" s="35"/>
      <c r="B8510" s="35"/>
      <c r="G8510" s="0" t="str">
        <f aca="false">IF(A8510="","",IF(AND(A8510&gt;=Debut,A8510&lt;Fin),1,0))</f>
        <v/>
      </c>
      <c r="H8510" s="0" t="str">
        <f aca="false">IF(G8510=1,INT(ROUND((A8510-Debut)*86400,0)/600),"")</f>
        <v/>
      </c>
      <c r="I8510" s="0" t="str">
        <f aca="false">IF(G8510=1,INT(ROUND((A8510-Debut)*86400,0)/3600),"")</f>
        <v/>
      </c>
      <c r="J8510" s="0" t="str">
        <f aca="false">IF(OR(A8510="",B8510=""),"",ROUND((B8510-A8510)*86400,0))</f>
        <v/>
      </c>
      <c r="K8510" s="37" t="str">
        <f aca="false">IF(G8510=1,IF(COUNTIFS($C:$C,C8510,$G:$G,1,$A:$A,"&gt;="&amp;(A8510-FenetreInterm/86400),$A:$A,"&lt;="&amp;A8510)&gt;=NbInterm,1,0),"")</f>
        <v/>
      </c>
      <c r="L8510" s="37" t="str">
        <f aca="false">IF(G8510=1,IF(B8510="",0,IF(J8510&lt;SeuilFugitive,1,0)),"")</f>
        <v/>
      </c>
      <c r="M8510" s="37" t="str">
        <f aca="false">IF(G8510=1,IF(B8510="",IF((Fin-A8510)*24&gt;SeuilFigee,1,0),IF(J8510&gt;SeuilFigee*3600,1,0)),"")</f>
        <v/>
      </c>
      <c r="N8510" s="0" t="str">
        <f aca="false">IF(G8510=1,IF(COUNTIF(H$2:H8510,H8510)=1,COUNTIF($H:$H,H8510),""),"")</f>
        <v/>
      </c>
      <c r="O8510" s="0" t="str">
        <f aca="false">IF(G8510=1,IF(COUNTIF(I$2:I8510,I8510)=1,COUNTIF($I:$I,I8510),""),"")</f>
        <v/>
      </c>
      <c r="P8510" s="38" t="str">
        <f aca="false">IF(G8510=1,IF(COUNTIFS(C$2:C8510,C8510,G$2:G8510,1)=1,COUNTIFS($C:$C,C8510,$G:$G,1)+ROW()/10000000,""),"")</f>
        <v/>
      </c>
      <c r="Q8510" s="0" t="str">
        <f aca="false">IF(K8510=1,IF(COUNTIFS(C$2:C8510,C8510,K$2:K8510,1)=1,1,0),"")</f>
        <v/>
      </c>
      <c r="R8510" s="0" t="str">
        <f aca="false">IF(M8510=1,IF(COUNTIFS(C$2:C8510,C8510,M$2:M8510,1)=1,1,0),"")</f>
        <v/>
      </c>
      <c r="S8510" s="0" t="str">
        <f aca="false">IF(L8510=1,IF(COUNTIFS(C$2:C8510,C8510,L$2:L8510,1)=1,1,0),"")</f>
        <v/>
      </c>
      <c r="T8510" s="38" t="str">
        <f aca="false">IF(N8510="","",N8510+ROW()/10000000)</f>
        <v/>
      </c>
      <c r="U8510" s="0" t="str">
        <f aca="false">IF(G8510=1,IF(B8510="",1,0),"")</f>
        <v/>
      </c>
    </row>
    <row r="8511" customFormat="false" ht="15" hidden="false" customHeight="false" outlineLevel="0" collapsed="false">
      <c r="A8511" s="35"/>
      <c r="B8511" s="35"/>
      <c r="G8511" s="0" t="str">
        <f aca="false">IF(A8511="","",IF(AND(A8511&gt;=Debut,A8511&lt;Fin),1,0))</f>
        <v/>
      </c>
      <c r="H8511" s="0" t="str">
        <f aca="false">IF(G8511=1,INT(ROUND((A8511-Debut)*86400,0)/600),"")</f>
        <v/>
      </c>
      <c r="I8511" s="0" t="str">
        <f aca="false">IF(G8511=1,INT(ROUND((A8511-Debut)*86400,0)/3600),"")</f>
        <v/>
      </c>
      <c r="J8511" s="0" t="str">
        <f aca="false">IF(OR(A8511="",B8511=""),"",ROUND((B8511-A8511)*86400,0))</f>
        <v/>
      </c>
      <c r="K8511" s="37" t="str">
        <f aca="false">IF(G8511=1,IF(COUNTIFS($C:$C,C8511,$G:$G,1,$A:$A,"&gt;="&amp;(A8511-FenetreInterm/86400),$A:$A,"&lt;="&amp;A8511)&gt;=NbInterm,1,0),"")</f>
        <v/>
      </c>
      <c r="L8511" s="37" t="str">
        <f aca="false">IF(G8511=1,IF(B8511="",0,IF(J8511&lt;SeuilFugitive,1,0)),"")</f>
        <v/>
      </c>
      <c r="M8511" s="37" t="str">
        <f aca="false">IF(G8511=1,IF(B8511="",IF((Fin-A8511)*24&gt;SeuilFigee,1,0),IF(J8511&gt;SeuilFigee*3600,1,0)),"")</f>
        <v/>
      </c>
      <c r="N8511" s="0" t="str">
        <f aca="false">IF(G8511=1,IF(COUNTIF(H$2:H8511,H8511)=1,COUNTIF($H:$H,H8511),""),"")</f>
        <v/>
      </c>
      <c r="O8511" s="0" t="str">
        <f aca="false">IF(G8511=1,IF(COUNTIF(I$2:I8511,I8511)=1,COUNTIF($I:$I,I8511),""),"")</f>
        <v/>
      </c>
      <c r="P8511" s="38" t="str">
        <f aca="false">IF(G8511=1,IF(COUNTIFS(C$2:C8511,C8511,G$2:G8511,1)=1,COUNTIFS($C:$C,C8511,$G:$G,1)+ROW()/10000000,""),"")</f>
        <v/>
      </c>
      <c r="Q8511" s="0" t="str">
        <f aca="false">IF(K8511=1,IF(COUNTIFS(C$2:C8511,C8511,K$2:K8511,1)=1,1,0),"")</f>
        <v/>
      </c>
      <c r="R8511" s="0" t="str">
        <f aca="false">IF(M8511=1,IF(COUNTIFS(C$2:C8511,C8511,M$2:M8511,1)=1,1,0),"")</f>
        <v/>
      </c>
      <c r="S8511" s="0" t="str">
        <f aca="false">IF(L8511=1,IF(COUNTIFS(C$2:C8511,C8511,L$2:L8511,1)=1,1,0),"")</f>
        <v/>
      </c>
      <c r="T8511" s="38" t="str">
        <f aca="false">IF(N8511="","",N8511+ROW()/10000000)</f>
        <v/>
      </c>
      <c r="U8511" s="0" t="str">
        <f aca="false">IF(G8511=1,IF(B8511="",1,0),"")</f>
        <v/>
      </c>
    </row>
    <row r="8512" customFormat="false" ht="15" hidden="false" customHeight="false" outlineLevel="0" collapsed="false">
      <c r="A8512" s="35"/>
      <c r="B8512" s="35"/>
      <c r="G8512" s="0" t="str">
        <f aca="false">IF(A8512="","",IF(AND(A8512&gt;=Debut,A8512&lt;Fin),1,0))</f>
        <v/>
      </c>
      <c r="H8512" s="0" t="str">
        <f aca="false">IF(G8512=1,INT(ROUND((A8512-Debut)*86400,0)/600),"")</f>
        <v/>
      </c>
      <c r="I8512" s="0" t="str">
        <f aca="false">IF(G8512=1,INT(ROUND((A8512-Debut)*86400,0)/3600),"")</f>
        <v/>
      </c>
      <c r="J8512" s="0" t="str">
        <f aca="false">IF(OR(A8512="",B8512=""),"",ROUND((B8512-A8512)*86400,0))</f>
        <v/>
      </c>
      <c r="K8512" s="37" t="str">
        <f aca="false">IF(G8512=1,IF(COUNTIFS($C:$C,C8512,$G:$G,1,$A:$A,"&gt;="&amp;(A8512-FenetreInterm/86400),$A:$A,"&lt;="&amp;A8512)&gt;=NbInterm,1,0),"")</f>
        <v/>
      </c>
      <c r="L8512" s="37" t="str">
        <f aca="false">IF(G8512=1,IF(B8512="",0,IF(J8512&lt;SeuilFugitive,1,0)),"")</f>
        <v/>
      </c>
      <c r="M8512" s="37" t="str">
        <f aca="false">IF(G8512=1,IF(B8512="",IF((Fin-A8512)*24&gt;SeuilFigee,1,0),IF(J8512&gt;SeuilFigee*3600,1,0)),"")</f>
        <v/>
      </c>
      <c r="N8512" s="0" t="str">
        <f aca="false">IF(G8512=1,IF(COUNTIF(H$2:H8512,H8512)=1,COUNTIF($H:$H,H8512),""),"")</f>
        <v/>
      </c>
      <c r="O8512" s="0" t="str">
        <f aca="false">IF(G8512=1,IF(COUNTIF(I$2:I8512,I8512)=1,COUNTIF($I:$I,I8512),""),"")</f>
        <v/>
      </c>
      <c r="P8512" s="38" t="str">
        <f aca="false">IF(G8512=1,IF(COUNTIFS(C$2:C8512,C8512,G$2:G8512,1)=1,COUNTIFS($C:$C,C8512,$G:$G,1)+ROW()/10000000,""),"")</f>
        <v/>
      </c>
      <c r="Q8512" s="0" t="str">
        <f aca="false">IF(K8512=1,IF(COUNTIFS(C$2:C8512,C8512,K$2:K8512,1)=1,1,0),"")</f>
        <v/>
      </c>
      <c r="R8512" s="0" t="str">
        <f aca="false">IF(M8512=1,IF(COUNTIFS(C$2:C8512,C8512,M$2:M8512,1)=1,1,0),"")</f>
        <v/>
      </c>
      <c r="S8512" s="0" t="str">
        <f aca="false">IF(L8512=1,IF(COUNTIFS(C$2:C8512,C8512,L$2:L8512,1)=1,1,0),"")</f>
        <v/>
      </c>
      <c r="T8512" s="38" t="str">
        <f aca="false">IF(N8512="","",N8512+ROW()/10000000)</f>
        <v/>
      </c>
      <c r="U8512" s="0" t="str">
        <f aca="false">IF(G8512=1,IF(B8512="",1,0),"")</f>
        <v/>
      </c>
    </row>
    <row r="8513" customFormat="false" ht="15" hidden="false" customHeight="false" outlineLevel="0" collapsed="false">
      <c r="A8513" s="35"/>
      <c r="B8513" s="35"/>
      <c r="G8513" s="0" t="str">
        <f aca="false">IF(A8513="","",IF(AND(A8513&gt;=Debut,A8513&lt;Fin),1,0))</f>
        <v/>
      </c>
      <c r="H8513" s="0" t="str">
        <f aca="false">IF(G8513=1,INT(ROUND((A8513-Debut)*86400,0)/600),"")</f>
        <v/>
      </c>
      <c r="I8513" s="0" t="str">
        <f aca="false">IF(G8513=1,INT(ROUND((A8513-Debut)*86400,0)/3600),"")</f>
        <v/>
      </c>
      <c r="J8513" s="0" t="str">
        <f aca="false">IF(OR(A8513="",B8513=""),"",ROUND((B8513-A8513)*86400,0))</f>
        <v/>
      </c>
      <c r="K8513" s="37" t="str">
        <f aca="false">IF(G8513=1,IF(COUNTIFS($C:$C,C8513,$G:$G,1,$A:$A,"&gt;="&amp;(A8513-FenetreInterm/86400),$A:$A,"&lt;="&amp;A8513)&gt;=NbInterm,1,0),"")</f>
        <v/>
      </c>
      <c r="L8513" s="37" t="str">
        <f aca="false">IF(G8513=1,IF(B8513="",0,IF(J8513&lt;SeuilFugitive,1,0)),"")</f>
        <v/>
      </c>
      <c r="M8513" s="37" t="str">
        <f aca="false">IF(G8513=1,IF(B8513="",IF((Fin-A8513)*24&gt;SeuilFigee,1,0),IF(J8513&gt;SeuilFigee*3600,1,0)),"")</f>
        <v/>
      </c>
      <c r="N8513" s="0" t="str">
        <f aca="false">IF(G8513=1,IF(COUNTIF(H$2:H8513,H8513)=1,COUNTIF($H:$H,H8513),""),"")</f>
        <v/>
      </c>
      <c r="O8513" s="0" t="str">
        <f aca="false">IF(G8513=1,IF(COUNTIF(I$2:I8513,I8513)=1,COUNTIF($I:$I,I8513),""),"")</f>
        <v/>
      </c>
      <c r="P8513" s="38" t="str">
        <f aca="false">IF(G8513=1,IF(COUNTIFS(C$2:C8513,C8513,G$2:G8513,1)=1,COUNTIFS($C:$C,C8513,$G:$G,1)+ROW()/10000000,""),"")</f>
        <v/>
      </c>
      <c r="Q8513" s="0" t="str">
        <f aca="false">IF(K8513=1,IF(COUNTIFS(C$2:C8513,C8513,K$2:K8513,1)=1,1,0),"")</f>
        <v/>
      </c>
      <c r="R8513" s="0" t="str">
        <f aca="false">IF(M8513=1,IF(COUNTIFS(C$2:C8513,C8513,M$2:M8513,1)=1,1,0),"")</f>
        <v/>
      </c>
      <c r="S8513" s="0" t="str">
        <f aca="false">IF(L8513=1,IF(COUNTIFS(C$2:C8513,C8513,L$2:L8513,1)=1,1,0),"")</f>
        <v/>
      </c>
      <c r="T8513" s="38" t="str">
        <f aca="false">IF(N8513="","",N8513+ROW()/10000000)</f>
        <v/>
      </c>
      <c r="U8513" s="0" t="str">
        <f aca="false">IF(G8513=1,IF(B8513="",1,0),"")</f>
        <v/>
      </c>
    </row>
    <row r="8514" customFormat="false" ht="15" hidden="false" customHeight="false" outlineLevel="0" collapsed="false">
      <c r="A8514" s="35"/>
      <c r="B8514" s="35"/>
      <c r="G8514" s="0" t="str">
        <f aca="false">IF(A8514="","",IF(AND(A8514&gt;=Debut,A8514&lt;Fin),1,0))</f>
        <v/>
      </c>
      <c r="H8514" s="0" t="str">
        <f aca="false">IF(G8514=1,INT(ROUND((A8514-Debut)*86400,0)/600),"")</f>
        <v/>
      </c>
      <c r="I8514" s="0" t="str">
        <f aca="false">IF(G8514=1,INT(ROUND((A8514-Debut)*86400,0)/3600),"")</f>
        <v/>
      </c>
      <c r="J8514" s="0" t="str">
        <f aca="false">IF(OR(A8514="",B8514=""),"",ROUND((B8514-A8514)*86400,0))</f>
        <v/>
      </c>
      <c r="K8514" s="37" t="str">
        <f aca="false">IF(G8514=1,IF(COUNTIFS($C:$C,C8514,$G:$G,1,$A:$A,"&gt;="&amp;(A8514-FenetreInterm/86400),$A:$A,"&lt;="&amp;A8514)&gt;=NbInterm,1,0),"")</f>
        <v/>
      </c>
      <c r="L8514" s="37" t="str">
        <f aca="false">IF(G8514=1,IF(B8514="",0,IF(J8514&lt;SeuilFugitive,1,0)),"")</f>
        <v/>
      </c>
      <c r="M8514" s="37" t="str">
        <f aca="false">IF(G8514=1,IF(B8514="",IF((Fin-A8514)*24&gt;SeuilFigee,1,0),IF(J8514&gt;SeuilFigee*3600,1,0)),"")</f>
        <v/>
      </c>
      <c r="N8514" s="0" t="str">
        <f aca="false">IF(G8514=1,IF(COUNTIF(H$2:H8514,H8514)=1,COUNTIF($H:$H,H8514),""),"")</f>
        <v/>
      </c>
      <c r="O8514" s="0" t="str">
        <f aca="false">IF(G8514=1,IF(COUNTIF(I$2:I8514,I8514)=1,COUNTIF($I:$I,I8514),""),"")</f>
        <v/>
      </c>
      <c r="P8514" s="38" t="str">
        <f aca="false">IF(G8514=1,IF(COUNTIFS(C$2:C8514,C8514,G$2:G8514,1)=1,COUNTIFS($C:$C,C8514,$G:$G,1)+ROW()/10000000,""),"")</f>
        <v/>
      </c>
      <c r="Q8514" s="0" t="str">
        <f aca="false">IF(K8514=1,IF(COUNTIFS(C$2:C8514,C8514,K$2:K8514,1)=1,1,0),"")</f>
        <v/>
      </c>
      <c r="R8514" s="0" t="str">
        <f aca="false">IF(M8514=1,IF(COUNTIFS(C$2:C8514,C8514,M$2:M8514,1)=1,1,0),"")</f>
        <v/>
      </c>
      <c r="S8514" s="0" t="str">
        <f aca="false">IF(L8514=1,IF(COUNTIFS(C$2:C8514,C8514,L$2:L8514,1)=1,1,0),"")</f>
        <v/>
      </c>
      <c r="T8514" s="38" t="str">
        <f aca="false">IF(N8514="","",N8514+ROW()/10000000)</f>
        <v/>
      </c>
      <c r="U8514" s="0" t="str">
        <f aca="false">IF(G8514=1,IF(B8514="",1,0),"")</f>
        <v/>
      </c>
    </row>
    <row r="8515" customFormat="false" ht="15" hidden="false" customHeight="false" outlineLevel="0" collapsed="false">
      <c r="A8515" s="35"/>
      <c r="B8515" s="35"/>
      <c r="G8515" s="0" t="str">
        <f aca="false">IF(A8515="","",IF(AND(A8515&gt;=Debut,A8515&lt;Fin),1,0))</f>
        <v/>
      </c>
      <c r="H8515" s="0" t="str">
        <f aca="false">IF(G8515=1,INT(ROUND((A8515-Debut)*86400,0)/600),"")</f>
        <v/>
      </c>
      <c r="I8515" s="0" t="str">
        <f aca="false">IF(G8515=1,INT(ROUND((A8515-Debut)*86400,0)/3600),"")</f>
        <v/>
      </c>
      <c r="J8515" s="0" t="str">
        <f aca="false">IF(OR(A8515="",B8515=""),"",ROUND((B8515-A8515)*86400,0))</f>
        <v/>
      </c>
      <c r="K8515" s="37" t="str">
        <f aca="false">IF(G8515=1,IF(COUNTIFS($C:$C,C8515,$G:$G,1,$A:$A,"&gt;="&amp;(A8515-FenetreInterm/86400),$A:$A,"&lt;="&amp;A8515)&gt;=NbInterm,1,0),"")</f>
        <v/>
      </c>
      <c r="L8515" s="37" t="str">
        <f aca="false">IF(G8515=1,IF(B8515="",0,IF(J8515&lt;SeuilFugitive,1,0)),"")</f>
        <v/>
      </c>
      <c r="M8515" s="37" t="str">
        <f aca="false">IF(G8515=1,IF(B8515="",IF((Fin-A8515)*24&gt;SeuilFigee,1,0),IF(J8515&gt;SeuilFigee*3600,1,0)),"")</f>
        <v/>
      </c>
      <c r="N8515" s="0" t="str">
        <f aca="false">IF(G8515=1,IF(COUNTIF(H$2:H8515,H8515)=1,COUNTIF($H:$H,H8515),""),"")</f>
        <v/>
      </c>
      <c r="O8515" s="0" t="str">
        <f aca="false">IF(G8515=1,IF(COUNTIF(I$2:I8515,I8515)=1,COUNTIF($I:$I,I8515),""),"")</f>
        <v/>
      </c>
      <c r="P8515" s="38" t="str">
        <f aca="false">IF(G8515=1,IF(COUNTIFS(C$2:C8515,C8515,G$2:G8515,1)=1,COUNTIFS($C:$C,C8515,$G:$G,1)+ROW()/10000000,""),"")</f>
        <v/>
      </c>
      <c r="Q8515" s="0" t="str">
        <f aca="false">IF(K8515=1,IF(COUNTIFS(C$2:C8515,C8515,K$2:K8515,1)=1,1,0),"")</f>
        <v/>
      </c>
      <c r="R8515" s="0" t="str">
        <f aca="false">IF(M8515=1,IF(COUNTIFS(C$2:C8515,C8515,M$2:M8515,1)=1,1,0),"")</f>
        <v/>
      </c>
      <c r="S8515" s="0" t="str">
        <f aca="false">IF(L8515=1,IF(COUNTIFS(C$2:C8515,C8515,L$2:L8515,1)=1,1,0),"")</f>
        <v/>
      </c>
      <c r="T8515" s="38" t="str">
        <f aca="false">IF(N8515="","",N8515+ROW()/10000000)</f>
        <v/>
      </c>
      <c r="U8515" s="0" t="str">
        <f aca="false">IF(G8515=1,IF(B8515="",1,0),"")</f>
        <v/>
      </c>
    </row>
    <row r="8516" customFormat="false" ht="15" hidden="false" customHeight="false" outlineLevel="0" collapsed="false">
      <c r="A8516" s="35"/>
      <c r="B8516" s="35"/>
      <c r="G8516" s="0" t="str">
        <f aca="false">IF(A8516="","",IF(AND(A8516&gt;=Debut,A8516&lt;Fin),1,0))</f>
        <v/>
      </c>
      <c r="H8516" s="0" t="str">
        <f aca="false">IF(G8516=1,INT(ROUND((A8516-Debut)*86400,0)/600),"")</f>
        <v/>
      </c>
      <c r="I8516" s="0" t="str">
        <f aca="false">IF(G8516=1,INT(ROUND((A8516-Debut)*86400,0)/3600),"")</f>
        <v/>
      </c>
      <c r="J8516" s="0" t="str">
        <f aca="false">IF(OR(A8516="",B8516=""),"",ROUND((B8516-A8516)*86400,0))</f>
        <v/>
      </c>
      <c r="K8516" s="37" t="str">
        <f aca="false">IF(G8516=1,IF(COUNTIFS($C:$C,C8516,$G:$G,1,$A:$A,"&gt;="&amp;(A8516-FenetreInterm/86400),$A:$A,"&lt;="&amp;A8516)&gt;=NbInterm,1,0),"")</f>
        <v/>
      </c>
      <c r="L8516" s="37" t="str">
        <f aca="false">IF(G8516=1,IF(B8516="",0,IF(J8516&lt;SeuilFugitive,1,0)),"")</f>
        <v/>
      </c>
      <c r="M8516" s="37" t="str">
        <f aca="false">IF(G8516=1,IF(B8516="",IF((Fin-A8516)*24&gt;SeuilFigee,1,0),IF(J8516&gt;SeuilFigee*3600,1,0)),"")</f>
        <v/>
      </c>
      <c r="N8516" s="0" t="str">
        <f aca="false">IF(G8516=1,IF(COUNTIF(H$2:H8516,H8516)=1,COUNTIF($H:$H,H8516),""),"")</f>
        <v/>
      </c>
      <c r="O8516" s="0" t="str">
        <f aca="false">IF(G8516=1,IF(COUNTIF(I$2:I8516,I8516)=1,COUNTIF($I:$I,I8516),""),"")</f>
        <v/>
      </c>
      <c r="P8516" s="38" t="str">
        <f aca="false">IF(G8516=1,IF(COUNTIFS(C$2:C8516,C8516,G$2:G8516,1)=1,COUNTIFS($C:$C,C8516,$G:$G,1)+ROW()/10000000,""),"")</f>
        <v/>
      </c>
      <c r="Q8516" s="0" t="str">
        <f aca="false">IF(K8516=1,IF(COUNTIFS(C$2:C8516,C8516,K$2:K8516,1)=1,1,0),"")</f>
        <v/>
      </c>
      <c r="R8516" s="0" t="str">
        <f aca="false">IF(M8516=1,IF(COUNTIFS(C$2:C8516,C8516,M$2:M8516,1)=1,1,0),"")</f>
        <v/>
      </c>
      <c r="S8516" s="0" t="str">
        <f aca="false">IF(L8516=1,IF(COUNTIFS(C$2:C8516,C8516,L$2:L8516,1)=1,1,0),"")</f>
        <v/>
      </c>
      <c r="T8516" s="38" t="str">
        <f aca="false">IF(N8516="","",N8516+ROW()/10000000)</f>
        <v/>
      </c>
      <c r="U8516" s="0" t="str">
        <f aca="false">IF(G8516=1,IF(B8516="",1,0),"")</f>
        <v/>
      </c>
    </row>
    <row r="8517" customFormat="false" ht="15" hidden="false" customHeight="false" outlineLevel="0" collapsed="false">
      <c r="A8517" s="35"/>
      <c r="B8517" s="35"/>
      <c r="G8517" s="0" t="str">
        <f aca="false">IF(A8517="","",IF(AND(A8517&gt;=Debut,A8517&lt;Fin),1,0))</f>
        <v/>
      </c>
      <c r="H8517" s="0" t="str">
        <f aca="false">IF(G8517=1,INT(ROUND((A8517-Debut)*86400,0)/600),"")</f>
        <v/>
      </c>
      <c r="I8517" s="0" t="str">
        <f aca="false">IF(G8517=1,INT(ROUND((A8517-Debut)*86400,0)/3600),"")</f>
        <v/>
      </c>
      <c r="J8517" s="0" t="str">
        <f aca="false">IF(OR(A8517="",B8517=""),"",ROUND((B8517-A8517)*86400,0))</f>
        <v/>
      </c>
      <c r="K8517" s="37" t="str">
        <f aca="false">IF(G8517=1,IF(COUNTIFS($C:$C,C8517,$G:$G,1,$A:$A,"&gt;="&amp;(A8517-FenetreInterm/86400),$A:$A,"&lt;="&amp;A8517)&gt;=NbInterm,1,0),"")</f>
        <v/>
      </c>
      <c r="L8517" s="37" t="str">
        <f aca="false">IF(G8517=1,IF(B8517="",0,IF(J8517&lt;SeuilFugitive,1,0)),"")</f>
        <v/>
      </c>
      <c r="M8517" s="37" t="str">
        <f aca="false">IF(G8517=1,IF(B8517="",IF((Fin-A8517)*24&gt;SeuilFigee,1,0),IF(J8517&gt;SeuilFigee*3600,1,0)),"")</f>
        <v/>
      </c>
      <c r="N8517" s="0" t="str">
        <f aca="false">IF(G8517=1,IF(COUNTIF(H$2:H8517,H8517)=1,COUNTIF($H:$H,H8517),""),"")</f>
        <v/>
      </c>
      <c r="O8517" s="0" t="str">
        <f aca="false">IF(G8517=1,IF(COUNTIF(I$2:I8517,I8517)=1,COUNTIF($I:$I,I8517),""),"")</f>
        <v/>
      </c>
      <c r="P8517" s="38" t="str">
        <f aca="false">IF(G8517=1,IF(COUNTIFS(C$2:C8517,C8517,G$2:G8517,1)=1,COUNTIFS($C:$C,C8517,$G:$G,1)+ROW()/10000000,""),"")</f>
        <v/>
      </c>
      <c r="Q8517" s="0" t="str">
        <f aca="false">IF(K8517=1,IF(COUNTIFS(C$2:C8517,C8517,K$2:K8517,1)=1,1,0),"")</f>
        <v/>
      </c>
      <c r="R8517" s="0" t="str">
        <f aca="false">IF(M8517=1,IF(COUNTIFS(C$2:C8517,C8517,M$2:M8517,1)=1,1,0),"")</f>
        <v/>
      </c>
      <c r="S8517" s="0" t="str">
        <f aca="false">IF(L8517=1,IF(COUNTIFS(C$2:C8517,C8517,L$2:L8517,1)=1,1,0),"")</f>
        <v/>
      </c>
      <c r="T8517" s="38" t="str">
        <f aca="false">IF(N8517="","",N8517+ROW()/10000000)</f>
        <v/>
      </c>
      <c r="U8517" s="0" t="str">
        <f aca="false">IF(G8517=1,IF(B8517="",1,0),"")</f>
        <v/>
      </c>
    </row>
    <row r="8518" customFormat="false" ht="15" hidden="false" customHeight="false" outlineLevel="0" collapsed="false">
      <c r="A8518" s="35"/>
      <c r="B8518" s="35"/>
      <c r="G8518" s="0" t="str">
        <f aca="false">IF(A8518="","",IF(AND(A8518&gt;=Debut,A8518&lt;Fin),1,0))</f>
        <v/>
      </c>
      <c r="H8518" s="0" t="str">
        <f aca="false">IF(G8518=1,INT(ROUND((A8518-Debut)*86400,0)/600),"")</f>
        <v/>
      </c>
      <c r="I8518" s="0" t="str">
        <f aca="false">IF(G8518=1,INT(ROUND((A8518-Debut)*86400,0)/3600),"")</f>
        <v/>
      </c>
      <c r="J8518" s="0" t="str">
        <f aca="false">IF(OR(A8518="",B8518=""),"",ROUND((B8518-A8518)*86400,0))</f>
        <v/>
      </c>
      <c r="K8518" s="37" t="str">
        <f aca="false">IF(G8518=1,IF(COUNTIFS($C:$C,C8518,$G:$G,1,$A:$A,"&gt;="&amp;(A8518-FenetreInterm/86400),$A:$A,"&lt;="&amp;A8518)&gt;=NbInterm,1,0),"")</f>
        <v/>
      </c>
      <c r="L8518" s="37" t="str">
        <f aca="false">IF(G8518=1,IF(B8518="",0,IF(J8518&lt;SeuilFugitive,1,0)),"")</f>
        <v/>
      </c>
      <c r="M8518" s="37" t="str">
        <f aca="false">IF(G8518=1,IF(B8518="",IF((Fin-A8518)*24&gt;SeuilFigee,1,0),IF(J8518&gt;SeuilFigee*3600,1,0)),"")</f>
        <v/>
      </c>
      <c r="N8518" s="0" t="str">
        <f aca="false">IF(G8518=1,IF(COUNTIF(H$2:H8518,H8518)=1,COUNTIF($H:$H,H8518),""),"")</f>
        <v/>
      </c>
      <c r="O8518" s="0" t="str">
        <f aca="false">IF(G8518=1,IF(COUNTIF(I$2:I8518,I8518)=1,COUNTIF($I:$I,I8518),""),"")</f>
        <v/>
      </c>
      <c r="P8518" s="38" t="str">
        <f aca="false">IF(G8518=1,IF(COUNTIFS(C$2:C8518,C8518,G$2:G8518,1)=1,COUNTIFS($C:$C,C8518,$G:$G,1)+ROW()/10000000,""),"")</f>
        <v/>
      </c>
      <c r="Q8518" s="0" t="str">
        <f aca="false">IF(K8518=1,IF(COUNTIFS(C$2:C8518,C8518,K$2:K8518,1)=1,1,0),"")</f>
        <v/>
      </c>
      <c r="R8518" s="0" t="str">
        <f aca="false">IF(M8518=1,IF(COUNTIFS(C$2:C8518,C8518,M$2:M8518,1)=1,1,0),"")</f>
        <v/>
      </c>
      <c r="S8518" s="0" t="str">
        <f aca="false">IF(L8518=1,IF(COUNTIFS(C$2:C8518,C8518,L$2:L8518,1)=1,1,0),"")</f>
        <v/>
      </c>
      <c r="T8518" s="38" t="str">
        <f aca="false">IF(N8518="","",N8518+ROW()/10000000)</f>
        <v/>
      </c>
      <c r="U8518" s="0" t="str">
        <f aca="false">IF(G8518=1,IF(B8518="",1,0),"")</f>
        <v/>
      </c>
    </row>
    <row r="8519" customFormat="false" ht="15" hidden="false" customHeight="false" outlineLevel="0" collapsed="false">
      <c r="A8519" s="35"/>
      <c r="B8519" s="35"/>
      <c r="G8519" s="0" t="str">
        <f aca="false">IF(A8519="","",IF(AND(A8519&gt;=Debut,A8519&lt;Fin),1,0))</f>
        <v/>
      </c>
      <c r="H8519" s="0" t="str">
        <f aca="false">IF(G8519=1,INT(ROUND((A8519-Debut)*86400,0)/600),"")</f>
        <v/>
      </c>
      <c r="I8519" s="0" t="str">
        <f aca="false">IF(G8519=1,INT(ROUND((A8519-Debut)*86400,0)/3600),"")</f>
        <v/>
      </c>
      <c r="J8519" s="0" t="str">
        <f aca="false">IF(OR(A8519="",B8519=""),"",ROUND((B8519-A8519)*86400,0))</f>
        <v/>
      </c>
      <c r="K8519" s="37" t="str">
        <f aca="false">IF(G8519=1,IF(COUNTIFS($C:$C,C8519,$G:$G,1,$A:$A,"&gt;="&amp;(A8519-FenetreInterm/86400),$A:$A,"&lt;="&amp;A8519)&gt;=NbInterm,1,0),"")</f>
        <v/>
      </c>
      <c r="L8519" s="37" t="str">
        <f aca="false">IF(G8519=1,IF(B8519="",0,IF(J8519&lt;SeuilFugitive,1,0)),"")</f>
        <v/>
      </c>
      <c r="M8519" s="37" t="str">
        <f aca="false">IF(G8519=1,IF(B8519="",IF((Fin-A8519)*24&gt;SeuilFigee,1,0),IF(J8519&gt;SeuilFigee*3600,1,0)),"")</f>
        <v/>
      </c>
      <c r="N8519" s="0" t="str">
        <f aca="false">IF(G8519=1,IF(COUNTIF(H$2:H8519,H8519)=1,COUNTIF($H:$H,H8519),""),"")</f>
        <v/>
      </c>
      <c r="O8519" s="0" t="str">
        <f aca="false">IF(G8519=1,IF(COUNTIF(I$2:I8519,I8519)=1,COUNTIF($I:$I,I8519),""),"")</f>
        <v/>
      </c>
      <c r="P8519" s="38" t="str">
        <f aca="false">IF(G8519=1,IF(COUNTIFS(C$2:C8519,C8519,G$2:G8519,1)=1,COUNTIFS($C:$C,C8519,$G:$G,1)+ROW()/10000000,""),"")</f>
        <v/>
      </c>
      <c r="Q8519" s="0" t="str">
        <f aca="false">IF(K8519=1,IF(COUNTIFS(C$2:C8519,C8519,K$2:K8519,1)=1,1,0),"")</f>
        <v/>
      </c>
      <c r="R8519" s="0" t="str">
        <f aca="false">IF(M8519=1,IF(COUNTIFS(C$2:C8519,C8519,M$2:M8519,1)=1,1,0),"")</f>
        <v/>
      </c>
      <c r="S8519" s="0" t="str">
        <f aca="false">IF(L8519=1,IF(COUNTIFS(C$2:C8519,C8519,L$2:L8519,1)=1,1,0),"")</f>
        <v/>
      </c>
      <c r="T8519" s="38" t="str">
        <f aca="false">IF(N8519="","",N8519+ROW()/10000000)</f>
        <v/>
      </c>
      <c r="U8519" s="0" t="str">
        <f aca="false">IF(G8519=1,IF(B8519="",1,0),"")</f>
        <v/>
      </c>
    </row>
    <row r="8520" customFormat="false" ht="15" hidden="false" customHeight="false" outlineLevel="0" collapsed="false">
      <c r="A8520" s="35"/>
      <c r="B8520" s="35"/>
      <c r="G8520" s="0" t="str">
        <f aca="false">IF(A8520="","",IF(AND(A8520&gt;=Debut,A8520&lt;Fin),1,0))</f>
        <v/>
      </c>
      <c r="H8520" s="0" t="str">
        <f aca="false">IF(G8520=1,INT(ROUND((A8520-Debut)*86400,0)/600),"")</f>
        <v/>
      </c>
      <c r="I8520" s="0" t="str">
        <f aca="false">IF(G8520=1,INT(ROUND((A8520-Debut)*86400,0)/3600),"")</f>
        <v/>
      </c>
      <c r="J8520" s="0" t="str">
        <f aca="false">IF(OR(A8520="",B8520=""),"",ROUND((B8520-A8520)*86400,0))</f>
        <v/>
      </c>
      <c r="K8520" s="37" t="str">
        <f aca="false">IF(G8520=1,IF(COUNTIFS($C:$C,C8520,$G:$G,1,$A:$A,"&gt;="&amp;(A8520-FenetreInterm/86400),$A:$A,"&lt;="&amp;A8520)&gt;=NbInterm,1,0),"")</f>
        <v/>
      </c>
      <c r="L8520" s="37" t="str">
        <f aca="false">IF(G8520=1,IF(B8520="",0,IF(J8520&lt;SeuilFugitive,1,0)),"")</f>
        <v/>
      </c>
      <c r="M8520" s="37" t="str">
        <f aca="false">IF(G8520=1,IF(B8520="",IF((Fin-A8520)*24&gt;SeuilFigee,1,0),IF(J8520&gt;SeuilFigee*3600,1,0)),"")</f>
        <v/>
      </c>
      <c r="N8520" s="0" t="str">
        <f aca="false">IF(G8520=1,IF(COUNTIF(H$2:H8520,H8520)=1,COUNTIF($H:$H,H8520),""),"")</f>
        <v/>
      </c>
      <c r="O8520" s="0" t="str">
        <f aca="false">IF(G8520=1,IF(COUNTIF(I$2:I8520,I8520)=1,COUNTIF($I:$I,I8520),""),"")</f>
        <v/>
      </c>
      <c r="P8520" s="38" t="str">
        <f aca="false">IF(G8520=1,IF(COUNTIFS(C$2:C8520,C8520,G$2:G8520,1)=1,COUNTIFS($C:$C,C8520,$G:$G,1)+ROW()/10000000,""),"")</f>
        <v/>
      </c>
      <c r="Q8520" s="0" t="str">
        <f aca="false">IF(K8520=1,IF(COUNTIFS(C$2:C8520,C8520,K$2:K8520,1)=1,1,0),"")</f>
        <v/>
      </c>
      <c r="R8520" s="0" t="str">
        <f aca="false">IF(M8520=1,IF(COUNTIFS(C$2:C8520,C8520,M$2:M8520,1)=1,1,0),"")</f>
        <v/>
      </c>
      <c r="S8520" s="0" t="str">
        <f aca="false">IF(L8520=1,IF(COUNTIFS(C$2:C8520,C8520,L$2:L8520,1)=1,1,0),"")</f>
        <v/>
      </c>
      <c r="T8520" s="38" t="str">
        <f aca="false">IF(N8520="","",N8520+ROW()/10000000)</f>
        <v/>
      </c>
      <c r="U8520" s="0" t="str">
        <f aca="false">IF(G8520=1,IF(B8520="",1,0),"")</f>
        <v/>
      </c>
    </row>
    <row r="8521" customFormat="false" ht="15" hidden="false" customHeight="false" outlineLevel="0" collapsed="false">
      <c r="A8521" s="35"/>
      <c r="B8521" s="35"/>
      <c r="G8521" s="0" t="str">
        <f aca="false">IF(A8521="","",IF(AND(A8521&gt;=Debut,A8521&lt;Fin),1,0))</f>
        <v/>
      </c>
      <c r="H8521" s="0" t="str">
        <f aca="false">IF(G8521=1,INT(ROUND((A8521-Debut)*86400,0)/600),"")</f>
        <v/>
      </c>
      <c r="I8521" s="0" t="str">
        <f aca="false">IF(G8521=1,INT(ROUND((A8521-Debut)*86400,0)/3600),"")</f>
        <v/>
      </c>
      <c r="J8521" s="0" t="str">
        <f aca="false">IF(OR(A8521="",B8521=""),"",ROUND((B8521-A8521)*86400,0))</f>
        <v/>
      </c>
      <c r="K8521" s="37" t="str">
        <f aca="false">IF(G8521=1,IF(COUNTIFS($C:$C,C8521,$G:$G,1,$A:$A,"&gt;="&amp;(A8521-FenetreInterm/86400),$A:$A,"&lt;="&amp;A8521)&gt;=NbInterm,1,0),"")</f>
        <v/>
      </c>
      <c r="L8521" s="37" t="str">
        <f aca="false">IF(G8521=1,IF(B8521="",0,IF(J8521&lt;SeuilFugitive,1,0)),"")</f>
        <v/>
      </c>
      <c r="M8521" s="37" t="str">
        <f aca="false">IF(G8521=1,IF(B8521="",IF((Fin-A8521)*24&gt;SeuilFigee,1,0),IF(J8521&gt;SeuilFigee*3600,1,0)),"")</f>
        <v/>
      </c>
      <c r="N8521" s="0" t="str">
        <f aca="false">IF(G8521=1,IF(COUNTIF(H$2:H8521,H8521)=1,COUNTIF($H:$H,H8521),""),"")</f>
        <v/>
      </c>
      <c r="O8521" s="0" t="str">
        <f aca="false">IF(G8521=1,IF(COUNTIF(I$2:I8521,I8521)=1,COUNTIF($I:$I,I8521),""),"")</f>
        <v/>
      </c>
      <c r="P8521" s="38" t="str">
        <f aca="false">IF(G8521=1,IF(COUNTIFS(C$2:C8521,C8521,G$2:G8521,1)=1,COUNTIFS($C:$C,C8521,$G:$G,1)+ROW()/10000000,""),"")</f>
        <v/>
      </c>
      <c r="Q8521" s="0" t="str">
        <f aca="false">IF(K8521=1,IF(COUNTIFS(C$2:C8521,C8521,K$2:K8521,1)=1,1,0),"")</f>
        <v/>
      </c>
      <c r="R8521" s="0" t="str">
        <f aca="false">IF(M8521=1,IF(COUNTIFS(C$2:C8521,C8521,M$2:M8521,1)=1,1,0),"")</f>
        <v/>
      </c>
      <c r="S8521" s="0" t="str">
        <f aca="false">IF(L8521=1,IF(COUNTIFS(C$2:C8521,C8521,L$2:L8521,1)=1,1,0),"")</f>
        <v/>
      </c>
      <c r="T8521" s="38" t="str">
        <f aca="false">IF(N8521="","",N8521+ROW()/10000000)</f>
        <v/>
      </c>
      <c r="U8521" s="0" t="str">
        <f aca="false">IF(G8521=1,IF(B8521="",1,0),"")</f>
        <v/>
      </c>
    </row>
    <row r="8522" customFormat="false" ht="15" hidden="false" customHeight="false" outlineLevel="0" collapsed="false">
      <c r="A8522" s="35"/>
      <c r="B8522" s="35"/>
      <c r="G8522" s="0" t="str">
        <f aca="false">IF(A8522="","",IF(AND(A8522&gt;=Debut,A8522&lt;Fin),1,0))</f>
        <v/>
      </c>
      <c r="H8522" s="0" t="str">
        <f aca="false">IF(G8522=1,INT(ROUND((A8522-Debut)*86400,0)/600),"")</f>
        <v/>
      </c>
      <c r="I8522" s="0" t="str">
        <f aca="false">IF(G8522=1,INT(ROUND((A8522-Debut)*86400,0)/3600),"")</f>
        <v/>
      </c>
      <c r="J8522" s="0" t="str">
        <f aca="false">IF(OR(A8522="",B8522=""),"",ROUND((B8522-A8522)*86400,0))</f>
        <v/>
      </c>
      <c r="K8522" s="37" t="str">
        <f aca="false">IF(G8522=1,IF(COUNTIFS($C:$C,C8522,$G:$G,1,$A:$A,"&gt;="&amp;(A8522-FenetreInterm/86400),$A:$A,"&lt;="&amp;A8522)&gt;=NbInterm,1,0),"")</f>
        <v/>
      </c>
      <c r="L8522" s="37" t="str">
        <f aca="false">IF(G8522=1,IF(B8522="",0,IF(J8522&lt;SeuilFugitive,1,0)),"")</f>
        <v/>
      </c>
      <c r="M8522" s="37" t="str">
        <f aca="false">IF(G8522=1,IF(B8522="",IF((Fin-A8522)*24&gt;SeuilFigee,1,0),IF(J8522&gt;SeuilFigee*3600,1,0)),"")</f>
        <v/>
      </c>
      <c r="N8522" s="0" t="str">
        <f aca="false">IF(G8522=1,IF(COUNTIF(H$2:H8522,H8522)=1,COUNTIF($H:$H,H8522),""),"")</f>
        <v/>
      </c>
      <c r="O8522" s="0" t="str">
        <f aca="false">IF(G8522=1,IF(COUNTIF(I$2:I8522,I8522)=1,COUNTIF($I:$I,I8522),""),"")</f>
        <v/>
      </c>
      <c r="P8522" s="38" t="str">
        <f aca="false">IF(G8522=1,IF(COUNTIFS(C$2:C8522,C8522,G$2:G8522,1)=1,COUNTIFS($C:$C,C8522,$G:$G,1)+ROW()/10000000,""),"")</f>
        <v/>
      </c>
      <c r="Q8522" s="0" t="str">
        <f aca="false">IF(K8522=1,IF(COUNTIFS(C$2:C8522,C8522,K$2:K8522,1)=1,1,0),"")</f>
        <v/>
      </c>
      <c r="R8522" s="0" t="str">
        <f aca="false">IF(M8522=1,IF(COUNTIFS(C$2:C8522,C8522,M$2:M8522,1)=1,1,0),"")</f>
        <v/>
      </c>
      <c r="S8522" s="0" t="str">
        <f aca="false">IF(L8522=1,IF(COUNTIFS(C$2:C8522,C8522,L$2:L8522,1)=1,1,0),"")</f>
        <v/>
      </c>
      <c r="T8522" s="38" t="str">
        <f aca="false">IF(N8522="","",N8522+ROW()/10000000)</f>
        <v/>
      </c>
      <c r="U8522" s="0" t="str">
        <f aca="false">IF(G8522=1,IF(B8522="",1,0),"")</f>
        <v/>
      </c>
    </row>
    <row r="8523" customFormat="false" ht="15" hidden="false" customHeight="false" outlineLevel="0" collapsed="false">
      <c r="A8523" s="35"/>
      <c r="B8523" s="35"/>
      <c r="G8523" s="0" t="str">
        <f aca="false">IF(A8523="","",IF(AND(A8523&gt;=Debut,A8523&lt;Fin),1,0))</f>
        <v/>
      </c>
      <c r="H8523" s="0" t="str">
        <f aca="false">IF(G8523=1,INT(ROUND((A8523-Debut)*86400,0)/600),"")</f>
        <v/>
      </c>
      <c r="I8523" s="0" t="str">
        <f aca="false">IF(G8523=1,INT(ROUND((A8523-Debut)*86400,0)/3600),"")</f>
        <v/>
      </c>
      <c r="J8523" s="0" t="str">
        <f aca="false">IF(OR(A8523="",B8523=""),"",ROUND((B8523-A8523)*86400,0))</f>
        <v/>
      </c>
      <c r="K8523" s="37" t="str">
        <f aca="false">IF(G8523=1,IF(COUNTIFS($C:$C,C8523,$G:$G,1,$A:$A,"&gt;="&amp;(A8523-FenetreInterm/86400),$A:$A,"&lt;="&amp;A8523)&gt;=NbInterm,1,0),"")</f>
        <v/>
      </c>
      <c r="L8523" s="37" t="str">
        <f aca="false">IF(G8523=1,IF(B8523="",0,IF(J8523&lt;SeuilFugitive,1,0)),"")</f>
        <v/>
      </c>
      <c r="M8523" s="37" t="str">
        <f aca="false">IF(G8523=1,IF(B8523="",IF((Fin-A8523)*24&gt;SeuilFigee,1,0),IF(J8523&gt;SeuilFigee*3600,1,0)),"")</f>
        <v/>
      </c>
      <c r="N8523" s="0" t="str">
        <f aca="false">IF(G8523=1,IF(COUNTIF(H$2:H8523,H8523)=1,COUNTIF($H:$H,H8523),""),"")</f>
        <v/>
      </c>
      <c r="O8523" s="0" t="str">
        <f aca="false">IF(G8523=1,IF(COUNTIF(I$2:I8523,I8523)=1,COUNTIF($I:$I,I8523),""),"")</f>
        <v/>
      </c>
      <c r="P8523" s="38" t="str">
        <f aca="false">IF(G8523=1,IF(COUNTIFS(C$2:C8523,C8523,G$2:G8523,1)=1,COUNTIFS($C:$C,C8523,$G:$G,1)+ROW()/10000000,""),"")</f>
        <v/>
      </c>
      <c r="Q8523" s="0" t="str">
        <f aca="false">IF(K8523=1,IF(COUNTIFS(C$2:C8523,C8523,K$2:K8523,1)=1,1,0),"")</f>
        <v/>
      </c>
      <c r="R8523" s="0" t="str">
        <f aca="false">IF(M8523=1,IF(COUNTIFS(C$2:C8523,C8523,M$2:M8523,1)=1,1,0),"")</f>
        <v/>
      </c>
      <c r="S8523" s="0" t="str">
        <f aca="false">IF(L8523=1,IF(COUNTIFS(C$2:C8523,C8523,L$2:L8523,1)=1,1,0),"")</f>
        <v/>
      </c>
      <c r="T8523" s="38" t="str">
        <f aca="false">IF(N8523="","",N8523+ROW()/10000000)</f>
        <v/>
      </c>
      <c r="U8523" s="0" t="str">
        <f aca="false">IF(G8523=1,IF(B8523="",1,0),"")</f>
        <v/>
      </c>
    </row>
    <row r="8524" customFormat="false" ht="15" hidden="false" customHeight="false" outlineLevel="0" collapsed="false">
      <c r="A8524" s="35"/>
      <c r="B8524" s="35"/>
      <c r="G8524" s="0" t="str">
        <f aca="false">IF(A8524="","",IF(AND(A8524&gt;=Debut,A8524&lt;Fin),1,0))</f>
        <v/>
      </c>
      <c r="H8524" s="0" t="str">
        <f aca="false">IF(G8524=1,INT(ROUND((A8524-Debut)*86400,0)/600),"")</f>
        <v/>
      </c>
      <c r="I8524" s="0" t="str">
        <f aca="false">IF(G8524=1,INT(ROUND((A8524-Debut)*86400,0)/3600),"")</f>
        <v/>
      </c>
      <c r="J8524" s="0" t="str">
        <f aca="false">IF(OR(A8524="",B8524=""),"",ROUND((B8524-A8524)*86400,0))</f>
        <v/>
      </c>
      <c r="K8524" s="37" t="str">
        <f aca="false">IF(G8524=1,IF(COUNTIFS($C:$C,C8524,$G:$G,1,$A:$A,"&gt;="&amp;(A8524-FenetreInterm/86400),$A:$A,"&lt;="&amp;A8524)&gt;=NbInterm,1,0),"")</f>
        <v/>
      </c>
      <c r="L8524" s="37" t="str">
        <f aca="false">IF(G8524=1,IF(B8524="",0,IF(J8524&lt;SeuilFugitive,1,0)),"")</f>
        <v/>
      </c>
      <c r="M8524" s="37" t="str">
        <f aca="false">IF(G8524=1,IF(B8524="",IF((Fin-A8524)*24&gt;SeuilFigee,1,0),IF(J8524&gt;SeuilFigee*3600,1,0)),"")</f>
        <v/>
      </c>
      <c r="N8524" s="0" t="str">
        <f aca="false">IF(G8524=1,IF(COUNTIF(H$2:H8524,H8524)=1,COUNTIF($H:$H,H8524),""),"")</f>
        <v/>
      </c>
      <c r="O8524" s="0" t="str">
        <f aca="false">IF(G8524=1,IF(COUNTIF(I$2:I8524,I8524)=1,COUNTIF($I:$I,I8524),""),"")</f>
        <v/>
      </c>
      <c r="P8524" s="38" t="str">
        <f aca="false">IF(G8524=1,IF(COUNTIFS(C$2:C8524,C8524,G$2:G8524,1)=1,COUNTIFS($C:$C,C8524,$G:$G,1)+ROW()/10000000,""),"")</f>
        <v/>
      </c>
      <c r="Q8524" s="0" t="str">
        <f aca="false">IF(K8524=1,IF(COUNTIFS(C$2:C8524,C8524,K$2:K8524,1)=1,1,0),"")</f>
        <v/>
      </c>
      <c r="R8524" s="0" t="str">
        <f aca="false">IF(M8524=1,IF(COUNTIFS(C$2:C8524,C8524,M$2:M8524,1)=1,1,0),"")</f>
        <v/>
      </c>
      <c r="S8524" s="0" t="str">
        <f aca="false">IF(L8524=1,IF(COUNTIFS(C$2:C8524,C8524,L$2:L8524,1)=1,1,0),"")</f>
        <v/>
      </c>
      <c r="T8524" s="38" t="str">
        <f aca="false">IF(N8524="","",N8524+ROW()/10000000)</f>
        <v/>
      </c>
      <c r="U8524" s="0" t="str">
        <f aca="false">IF(G8524=1,IF(B8524="",1,0),"")</f>
        <v/>
      </c>
    </row>
    <row r="8525" customFormat="false" ht="15" hidden="false" customHeight="false" outlineLevel="0" collapsed="false">
      <c r="A8525" s="35"/>
      <c r="B8525" s="35"/>
      <c r="G8525" s="0" t="str">
        <f aca="false">IF(A8525="","",IF(AND(A8525&gt;=Debut,A8525&lt;Fin),1,0))</f>
        <v/>
      </c>
      <c r="H8525" s="0" t="str">
        <f aca="false">IF(G8525=1,INT(ROUND((A8525-Debut)*86400,0)/600),"")</f>
        <v/>
      </c>
      <c r="I8525" s="0" t="str">
        <f aca="false">IF(G8525=1,INT(ROUND((A8525-Debut)*86400,0)/3600),"")</f>
        <v/>
      </c>
      <c r="J8525" s="0" t="str">
        <f aca="false">IF(OR(A8525="",B8525=""),"",ROUND((B8525-A8525)*86400,0))</f>
        <v/>
      </c>
      <c r="K8525" s="37" t="str">
        <f aca="false">IF(G8525=1,IF(COUNTIFS($C:$C,C8525,$G:$G,1,$A:$A,"&gt;="&amp;(A8525-FenetreInterm/86400),$A:$A,"&lt;="&amp;A8525)&gt;=NbInterm,1,0),"")</f>
        <v/>
      </c>
      <c r="L8525" s="37" t="str">
        <f aca="false">IF(G8525=1,IF(B8525="",0,IF(J8525&lt;SeuilFugitive,1,0)),"")</f>
        <v/>
      </c>
      <c r="M8525" s="37" t="str">
        <f aca="false">IF(G8525=1,IF(B8525="",IF((Fin-A8525)*24&gt;SeuilFigee,1,0),IF(J8525&gt;SeuilFigee*3600,1,0)),"")</f>
        <v/>
      </c>
      <c r="N8525" s="0" t="str">
        <f aca="false">IF(G8525=1,IF(COUNTIF(H$2:H8525,H8525)=1,COUNTIF($H:$H,H8525),""),"")</f>
        <v/>
      </c>
      <c r="O8525" s="0" t="str">
        <f aca="false">IF(G8525=1,IF(COUNTIF(I$2:I8525,I8525)=1,COUNTIF($I:$I,I8525),""),"")</f>
        <v/>
      </c>
      <c r="P8525" s="38" t="str">
        <f aca="false">IF(G8525=1,IF(COUNTIFS(C$2:C8525,C8525,G$2:G8525,1)=1,COUNTIFS($C:$C,C8525,$G:$G,1)+ROW()/10000000,""),"")</f>
        <v/>
      </c>
      <c r="Q8525" s="0" t="str">
        <f aca="false">IF(K8525=1,IF(COUNTIFS(C$2:C8525,C8525,K$2:K8525,1)=1,1,0),"")</f>
        <v/>
      </c>
      <c r="R8525" s="0" t="str">
        <f aca="false">IF(M8525=1,IF(COUNTIFS(C$2:C8525,C8525,M$2:M8525,1)=1,1,0),"")</f>
        <v/>
      </c>
      <c r="S8525" s="0" t="str">
        <f aca="false">IF(L8525=1,IF(COUNTIFS(C$2:C8525,C8525,L$2:L8525,1)=1,1,0),"")</f>
        <v/>
      </c>
      <c r="T8525" s="38" t="str">
        <f aca="false">IF(N8525="","",N8525+ROW()/10000000)</f>
        <v/>
      </c>
      <c r="U8525" s="0" t="str">
        <f aca="false">IF(G8525=1,IF(B8525="",1,0),"")</f>
        <v/>
      </c>
    </row>
    <row r="8526" customFormat="false" ht="15" hidden="false" customHeight="false" outlineLevel="0" collapsed="false">
      <c r="A8526" s="35"/>
      <c r="B8526" s="35"/>
      <c r="G8526" s="0" t="str">
        <f aca="false">IF(A8526="","",IF(AND(A8526&gt;=Debut,A8526&lt;Fin),1,0))</f>
        <v/>
      </c>
      <c r="H8526" s="0" t="str">
        <f aca="false">IF(G8526=1,INT(ROUND((A8526-Debut)*86400,0)/600),"")</f>
        <v/>
      </c>
      <c r="I8526" s="0" t="str">
        <f aca="false">IF(G8526=1,INT(ROUND((A8526-Debut)*86400,0)/3600),"")</f>
        <v/>
      </c>
      <c r="J8526" s="0" t="str">
        <f aca="false">IF(OR(A8526="",B8526=""),"",ROUND((B8526-A8526)*86400,0))</f>
        <v/>
      </c>
      <c r="K8526" s="37" t="str">
        <f aca="false">IF(G8526=1,IF(COUNTIFS($C:$C,C8526,$G:$G,1,$A:$A,"&gt;="&amp;(A8526-FenetreInterm/86400),$A:$A,"&lt;="&amp;A8526)&gt;=NbInterm,1,0),"")</f>
        <v/>
      </c>
      <c r="L8526" s="37" t="str">
        <f aca="false">IF(G8526=1,IF(B8526="",0,IF(J8526&lt;SeuilFugitive,1,0)),"")</f>
        <v/>
      </c>
      <c r="M8526" s="37" t="str">
        <f aca="false">IF(G8526=1,IF(B8526="",IF((Fin-A8526)*24&gt;SeuilFigee,1,0),IF(J8526&gt;SeuilFigee*3600,1,0)),"")</f>
        <v/>
      </c>
      <c r="N8526" s="0" t="str">
        <f aca="false">IF(G8526=1,IF(COUNTIF(H$2:H8526,H8526)=1,COUNTIF($H:$H,H8526),""),"")</f>
        <v/>
      </c>
      <c r="O8526" s="0" t="str">
        <f aca="false">IF(G8526=1,IF(COUNTIF(I$2:I8526,I8526)=1,COUNTIF($I:$I,I8526),""),"")</f>
        <v/>
      </c>
      <c r="P8526" s="38" t="str">
        <f aca="false">IF(G8526=1,IF(COUNTIFS(C$2:C8526,C8526,G$2:G8526,1)=1,COUNTIFS($C:$C,C8526,$G:$G,1)+ROW()/10000000,""),"")</f>
        <v/>
      </c>
      <c r="Q8526" s="0" t="str">
        <f aca="false">IF(K8526=1,IF(COUNTIFS(C$2:C8526,C8526,K$2:K8526,1)=1,1,0),"")</f>
        <v/>
      </c>
      <c r="R8526" s="0" t="str">
        <f aca="false">IF(M8526=1,IF(COUNTIFS(C$2:C8526,C8526,M$2:M8526,1)=1,1,0),"")</f>
        <v/>
      </c>
      <c r="S8526" s="0" t="str">
        <f aca="false">IF(L8526=1,IF(COUNTIFS(C$2:C8526,C8526,L$2:L8526,1)=1,1,0),"")</f>
        <v/>
      </c>
      <c r="T8526" s="38" t="str">
        <f aca="false">IF(N8526="","",N8526+ROW()/10000000)</f>
        <v/>
      </c>
      <c r="U8526" s="0" t="str">
        <f aca="false">IF(G8526=1,IF(B8526="",1,0),"")</f>
        <v/>
      </c>
    </row>
    <row r="8527" customFormat="false" ht="15" hidden="false" customHeight="false" outlineLevel="0" collapsed="false">
      <c r="A8527" s="35"/>
      <c r="B8527" s="35"/>
      <c r="G8527" s="0" t="str">
        <f aca="false">IF(A8527="","",IF(AND(A8527&gt;=Debut,A8527&lt;Fin),1,0))</f>
        <v/>
      </c>
      <c r="H8527" s="0" t="str">
        <f aca="false">IF(G8527=1,INT(ROUND((A8527-Debut)*86400,0)/600),"")</f>
        <v/>
      </c>
      <c r="I8527" s="0" t="str">
        <f aca="false">IF(G8527=1,INT(ROUND((A8527-Debut)*86400,0)/3600),"")</f>
        <v/>
      </c>
      <c r="J8527" s="0" t="str">
        <f aca="false">IF(OR(A8527="",B8527=""),"",ROUND((B8527-A8527)*86400,0))</f>
        <v/>
      </c>
      <c r="K8527" s="37" t="str">
        <f aca="false">IF(G8527=1,IF(COUNTIFS($C:$C,C8527,$G:$G,1,$A:$A,"&gt;="&amp;(A8527-FenetreInterm/86400),$A:$A,"&lt;="&amp;A8527)&gt;=NbInterm,1,0),"")</f>
        <v/>
      </c>
      <c r="L8527" s="37" t="str">
        <f aca="false">IF(G8527=1,IF(B8527="",0,IF(J8527&lt;SeuilFugitive,1,0)),"")</f>
        <v/>
      </c>
      <c r="M8527" s="37" t="str">
        <f aca="false">IF(G8527=1,IF(B8527="",IF((Fin-A8527)*24&gt;SeuilFigee,1,0),IF(J8527&gt;SeuilFigee*3600,1,0)),"")</f>
        <v/>
      </c>
      <c r="N8527" s="0" t="str">
        <f aca="false">IF(G8527=1,IF(COUNTIF(H$2:H8527,H8527)=1,COUNTIF($H:$H,H8527),""),"")</f>
        <v/>
      </c>
      <c r="O8527" s="0" t="str">
        <f aca="false">IF(G8527=1,IF(COUNTIF(I$2:I8527,I8527)=1,COUNTIF($I:$I,I8527),""),"")</f>
        <v/>
      </c>
      <c r="P8527" s="38" t="str">
        <f aca="false">IF(G8527=1,IF(COUNTIFS(C$2:C8527,C8527,G$2:G8527,1)=1,COUNTIFS($C:$C,C8527,$G:$G,1)+ROW()/10000000,""),"")</f>
        <v/>
      </c>
      <c r="Q8527" s="0" t="str">
        <f aca="false">IF(K8527=1,IF(COUNTIFS(C$2:C8527,C8527,K$2:K8527,1)=1,1,0),"")</f>
        <v/>
      </c>
      <c r="R8527" s="0" t="str">
        <f aca="false">IF(M8527=1,IF(COUNTIFS(C$2:C8527,C8527,M$2:M8527,1)=1,1,0),"")</f>
        <v/>
      </c>
      <c r="S8527" s="0" t="str">
        <f aca="false">IF(L8527=1,IF(COUNTIFS(C$2:C8527,C8527,L$2:L8527,1)=1,1,0),"")</f>
        <v/>
      </c>
      <c r="T8527" s="38" t="str">
        <f aca="false">IF(N8527="","",N8527+ROW()/10000000)</f>
        <v/>
      </c>
      <c r="U8527" s="0" t="str">
        <f aca="false">IF(G8527=1,IF(B8527="",1,0),"")</f>
        <v/>
      </c>
    </row>
    <row r="8528" customFormat="false" ht="15" hidden="false" customHeight="false" outlineLevel="0" collapsed="false">
      <c r="A8528" s="35"/>
      <c r="B8528" s="35"/>
      <c r="G8528" s="0" t="str">
        <f aca="false">IF(A8528="","",IF(AND(A8528&gt;=Debut,A8528&lt;Fin),1,0))</f>
        <v/>
      </c>
      <c r="H8528" s="0" t="str">
        <f aca="false">IF(G8528=1,INT(ROUND((A8528-Debut)*86400,0)/600),"")</f>
        <v/>
      </c>
      <c r="I8528" s="0" t="str">
        <f aca="false">IF(G8528=1,INT(ROUND((A8528-Debut)*86400,0)/3600),"")</f>
        <v/>
      </c>
      <c r="J8528" s="0" t="str">
        <f aca="false">IF(OR(A8528="",B8528=""),"",ROUND((B8528-A8528)*86400,0))</f>
        <v/>
      </c>
      <c r="K8528" s="37" t="str">
        <f aca="false">IF(G8528=1,IF(COUNTIFS($C:$C,C8528,$G:$G,1,$A:$A,"&gt;="&amp;(A8528-FenetreInterm/86400),$A:$A,"&lt;="&amp;A8528)&gt;=NbInterm,1,0),"")</f>
        <v/>
      </c>
      <c r="L8528" s="37" t="str">
        <f aca="false">IF(G8528=1,IF(B8528="",0,IF(J8528&lt;SeuilFugitive,1,0)),"")</f>
        <v/>
      </c>
      <c r="M8528" s="37" t="str">
        <f aca="false">IF(G8528=1,IF(B8528="",IF((Fin-A8528)*24&gt;SeuilFigee,1,0),IF(J8528&gt;SeuilFigee*3600,1,0)),"")</f>
        <v/>
      </c>
      <c r="N8528" s="0" t="str">
        <f aca="false">IF(G8528=1,IF(COUNTIF(H$2:H8528,H8528)=1,COUNTIF($H:$H,H8528),""),"")</f>
        <v/>
      </c>
      <c r="O8528" s="0" t="str">
        <f aca="false">IF(G8528=1,IF(COUNTIF(I$2:I8528,I8528)=1,COUNTIF($I:$I,I8528),""),"")</f>
        <v/>
      </c>
      <c r="P8528" s="38" t="str">
        <f aca="false">IF(G8528=1,IF(COUNTIFS(C$2:C8528,C8528,G$2:G8528,1)=1,COUNTIFS($C:$C,C8528,$G:$G,1)+ROW()/10000000,""),"")</f>
        <v/>
      </c>
      <c r="Q8528" s="0" t="str">
        <f aca="false">IF(K8528=1,IF(COUNTIFS(C$2:C8528,C8528,K$2:K8528,1)=1,1,0),"")</f>
        <v/>
      </c>
      <c r="R8528" s="0" t="str">
        <f aca="false">IF(M8528=1,IF(COUNTIFS(C$2:C8528,C8528,M$2:M8528,1)=1,1,0),"")</f>
        <v/>
      </c>
      <c r="S8528" s="0" t="str">
        <f aca="false">IF(L8528=1,IF(COUNTIFS(C$2:C8528,C8528,L$2:L8528,1)=1,1,0),"")</f>
        <v/>
      </c>
      <c r="T8528" s="38" t="str">
        <f aca="false">IF(N8528="","",N8528+ROW()/10000000)</f>
        <v/>
      </c>
      <c r="U8528" s="0" t="str">
        <f aca="false">IF(G8528=1,IF(B8528="",1,0),"")</f>
        <v/>
      </c>
    </row>
    <row r="8529" customFormat="false" ht="15" hidden="false" customHeight="false" outlineLevel="0" collapsed="false">
      <c r="A8529" s="35"/>
      <c r="B8529" s="35"/>
      <c r="G8529" s="0" t="str">
        <f aca="false">IF(A8529="","",IF(AND(A8529&gt;=Debut,A8529&lt;Fin),1,0))</f>
        <v/>
      </c>
      <c r="H8529" s="0" t="str">
        <f aca="false">IF(G8529=1,INT(ROUND((A8529-Debut)*86400,0)/600),"")</f>
        <v/>
      </c>
      <c r="I8529" s="0" t="str">
        <f aca="false">IF(G8529=1,INT(ROUND((A8529-Debut)*86400,0)/3600),"")</f>
        <v/>
      </c>
      <c r="J8529" s="0" t="str">
        <f aca="false">IF(OR(A8529="",B8529=""),"",ROUND((B8529-A8529)*86400,0))</f>
        <v/>
      </c>
      <c r="K8529" s="37" t="str">
        <f aca="false">IF(G8529=1,IF(COUNTIFS($C:$C,C8529,$G:$G,1,$A:$A,"&gt;="&amp;(A8529-FenetreInterm/86400),$A:$A,"&lt;="&amp;A8529)&gt;=NbInterm,1,0),"")</f>
        <v/>
      </c>
      <c r="L8529" s="37" t="str">
        <f aca="false">IF(G8529=1,IF(B8529="",0,IF(J8529&lt;SeuilFugitive,1,0)),"")</f>
        <v/>
      </c>
      <c r="M8529" s="37" t="str">
        <f aca="false">IF(G8529=1,IF(B8529="",IF((Fin-A8529)*24&gt;SeuilFigee,1,0),IF(J8529&gt;SeuilFigee*3600,1,0)),"")</f>
        <v/>
      </c>
      <c r="N8529" s="0" t="str">
        <f aca="false">IF(G8529=1,IF(COUNTIF(H$2:H8529,H8529)=1,COUNTIF($H:$H,H8529),""),"")</f>
        <v/>
      </c>
      <c r="O8529" s="0" t="str">
        <f aca="false">IF(G8529=1,IF(COUNTIF(I$2:I8529,I8529)=1,COUNTIF($I:$I,I8529),""),"")</f>
        <v/>
      </c>
      <c r="P8529" s="38" t="str">
        <f aca="false">IF(G8529=1,IF(COUNTIFS(C$2:C8529,C8529,G$2:G8529,1)=1,COUNTIFS($C:$C,C8529,$G:$G,1)+ROW()/10000000,""),"")</f>
        <v/>
      </c>
      <c r="Q8529" s="0" t="str">
        <f aca="false">IF(K8529=1,IF(COUNTIFS(C$2:C8529,C8529,K$2:K8529,1)=1,1,0),"")</f>
        <v/>
      </c>
      <c r="R8529" s="0" t="str">
        <f aca="false">IF(M8529=1,IF(COUNTIFS(C$2:C8529,C8529,M$2:M8529,1)=1,1,0),"")</f>
        <v/>
      </c>
      <c r="S8529" s="0" t="str">
        <f aca="false">IF(L8529=1,IF(COUNTIFS(C$2:C8529,C8529,L$2:L8529,1)=1,1,0),"")</f>
        <v/>
      </c>
      <c r="T8529" s="38" t="str">
        <f aca="false">IF(N8529="","",N8529+ROW()/10000000)</f>
        <v/>
      </c>
      <c r="U8529" s="0" t="str">
        <f aca="false">IF(G8529=1,IF(B8529="",1,0),"")</f>
        <v/>
      </c>
    </row>
    <row r="8530" customFormat="false" ht="15" hidden="false" customHeight="false" outlineLevel="0" collapsed="false">
      <c r="A8530" s="35"/>
      <c r="B8530" s="35"/>
      <c r="G8530" s="0" t="str">
        <f aca="false">IF(A8530="","",IF(AND(A8530&gt;=Debut,A8530&lt;Fin),1,0))</f>
        <v/>
      </c>
      <c r="H8530" s="0" t="str">
        <f aca="false">IF(G8530=1,INT(ROUND((A8530-Debut)*86400,0)/600),"")</f>
        <v/>
      </c>
      <c r="I8530" s="0" t="str">
        <f aca="false">IF(G8530=1,INT(ROUND((A8530-Debut)*86400,0)/3600),"")</f>
        <v/>
      </c>
      <c r="J8530" s="0" t="str">
        <f aca="false">IF(OR(A8530="",B8530=""),"",ROUND((B8530-A8530)*86400,0))</f>
        <v/>
      </c>
      <c r="K8530" s="37" t="str">
        <f aca="false">IF(G8530=1,IF(COUNTIFS($C:$C,C8530,$G:$G,1,$A:$A,"&gt;="&amp;(A8530-FenetreInterm/86400),$A:$A,"&lt;="&amp;A8530)&gt;=NbInterm,1,0),"")</f>
        <v/>
      </c>
      <c r="L8530" s="37" t="str">
        <f aca="false">IF(G8530=1,IF(B8530="",0,IF(J8530&lt;SeuilFugitive,1,0)),"")</f>
        <v/>
      </c>
      <c r="M8530" s="37" t="str">
        <f aca="false">IF(G8530=1,IF(B8530="",IF((Fin-A8530)*24&gt;SeuilFigee,1,0),IF(J8530&gt;SeuilFigee*3600,1,0)),"")</f>
        <v/>
      </c>
      <c r="N8530" s="0" t="str">
        <f aca="false">IF(G8530=1,IF(COUNTIF(H$2:H8530,H8530)=1,COUNTIF($H:$H,H8530),""),"")</f>
        <v/>
      </c>
      <c r="O8530" s="0" t="str">
        <f aca="false">IF(G8530=1,IF(COUNTIF(I$2:I8530,I8530)=1,COUNTIF($I:$I,I8530),""),"")</f>
        <v/>
      </c>
      <c r="P8530" s="38" t="str">
        <f aca="false">IF(G8530=1,IF(COUNTIFS(C$2:C8530,C8530,G$2:G8530,1)=1,COUNTIFS($C:$C,C8530,$G:$G,1)+ROW()/10000000,""),"")</f>
        <v/>
      </c>
      <c r="Q8530" s="0" t="str">
        <f aca="false">IF(K8530=1,IF(COUNTIFS(C$2:C8530,C8530,K$2:K8530,1)=1,1,0),"")</f>
        <v/>
      </c>
      <c r="R8530" s="0" t="str">
        <f aca="false">IF(M8530=1,IF(COUNTIFS(C$2:C8530,C8530,M$2:M8530,1)=1,1,0),"")</f>
        <v/>
      </c>
      <c r="S8530" s="0" t="str">
        <f aca="false">IF(L8530=1,IF(COUNTIFS(C$2:C8530,C8530,L$2:L8530,1)=1,1,0),"")</f>
        <v/>
      </c>
      <c r="T8530" s="38" t="str">
        <f aca="false">IF(N8530="","",N8530+ROW()/10000000)</f>
        <v/>
      </c>
      <c r="U8530" s="0" t="str">
        <f aca="false">IF(G8530=1,IF(B8530="",1,0),"")</f>
        <v/>
      </c>
    </row>
    <row r="8531" customFormat="false" ht="15" hidden="false" customHeight="false" outlineLevel="0" collapsed="false">
      <c r="A8531" s="35"/>
      <c r="B8531" s="35"/>
      <c r="G8531" s="0" t="str">
        <f aca="false">IF(A8531="","",IF(AND(A8531&gt;=Debut,A8531&lt;Fin),1,0))</f>
        <v/>
      </c>
      <c r="H8531" s="0" t="str">
        <f aca="false">IF(G8531=1,INT(ROUND((A8531-Debut)*86400,0)/600),"")</f>
        <v/>
      </c>
      <c r="I8531" s="0" t="str">
        <f aca="false">IF(G8531=1,INT(ROUND((A8531-Debut)*86400,0)/3600),"")</f>
        <v/>
      </c>
      <c r="J8531" s="0" t="str">
        <f aca="false">IF(OR(A8531="",B8531=""),"",ROUND((B8531-A8531)*86400,0))</f>
        <v/>
      </c>
      <c r="K8531" s="37" t="str">
        <f aca="false">IF(G8531=1,IF(COUNTIFS($C:$C,C8531,$G:$G,1,$A:$A,"&gt;="&amp;(A8531-FenetreInterm/86400),$A:$A,"&lt;="&amp;A8531)&gt;=NbInterm,1,0),"")</f>
        <v/>
      </c>
      <c r="L8531" s="37" t="str">
        <f aca="false">IF(G8531=1,IF(B8531="",0,IF(J8531&lt;SeuilFugitive,1,0)),"")</f>
        <v/>
      </c>
      <c r="M8531" s="37" t="str">
        <f aca="false">IF(G8531=1,IF(B8531="",IF((Fin-A8531)*24&gt;SeuilFigee,1,0),IF(J8531&gt;SeuilFigee*3600,1,0)),"")</f>
        <v/>
      </c>
      <c r="N8531" s="0" t="str">
        <f aca="false">IF(G8531=1,IF(COUNTIF(H$2:H8531,H8531)=1,COUNTIF($H:$H,H8531),""),"")</f>
        <v/>
      </c>
      <c r="O8531" s="0" t="str">
        <f aca="false">IF(G8531=1,IF(COUNTIF(I$2:I8531,I8531)=1,COUNTIF($I:$I,I8531),""),"")</f>
        <v/>
      </c>
      <c r="P8531" s="38" t="str">
        <f aca="false">IF(G8531=1,IF(COUNTIFS(C$2:C8531,C8531,G$2:G8531,1)=1,COUNTIFS($C:$C,C8531,$G:$G,1)+ROW()/10000000,""),"")</f>
        <v/>
      </c>
      <c r="Q8531" s="0" t="str">
        <f aca="false">IF(K8531=1,IF(COUNTIFS(C$2:C8531,C8531,K$2:K8531,1)=1,1,0),"")</f>
        <v/>
      </c>
      <c r="R8531" s="0" t="str">
        <f aca="false">IF(M8531=1,IF(COUNTIFS(C$2:C8531,C8531,M$2:M8531,1)=1,1,0),"")</f>
        <v/>
      </c>
      <c r="S8531" s="0" t="str">
        <f aca="false">IF(L8531=1,IF(COUNTIFS(C$2:C8531,C8531,L$2:L8531,1)=1,1,0),"")</f>
        <v/>
      </c>
      <c r="T8531" s="38" t="str">
        <f aca="false">IF(N8531="","",N8531+ROW()/10000000)</f>
        <v/>
      </c>
      <c r="U8531" s="0" t="str">
        <f aca="false">IF(G8531=1,IF(B8531="",1,0),"")</f>
        <v/>
      </c>
    </row>
    <row r="8532" customFormat="false" ht="15" hidden="false" customHeight="false" outlineLevel="0" collapsed="false">
      <c r="A8532" s="35"/>
      <c r="B8532" s="35"/>
      <c r="G8532" s="0" t="str">
        <f aca="false">IF(A8532="","",IF(AND(A8532&gt;=Debut,A8532&lt;Fin),1,0))</f>
        <v/>
      </c>
      <c r="H8532" s="0" t="str">
        <f aca="false">IF(G8532=1,INT(ROUND((A8532-Debut)*86400,0)/600),"")</f>
        <v/>
      </c>
      <c r="I8532" s="0" t="str">
        <f aca="false">IF(G8532=1,INT(ROUND((A8532-Debut)*86400,0)/3600),"")</f>
        <v/>
      </c>
      <c r="J8532" s="0" t="str">
        <f aca="false">IF(OR(A8532="",B8532=""),"",ROUND((B8532-A8532)*86400,0))</f>
        <v/>
      </c>
      <c r="K8532" s="37" t="str">
        <f aca="false">IF(G8532=1,IF(COUNTIFS($C:$C,C8532,$G:$G,1,$A:$A,"&gt;="&amp;(A8532-FenetreInterm/86400),$A:$A,"&lt;="&amp;A8532)&gt;=NbInterm,1,0),"")</f>
        <v/>
      </c>
      <c r="L8532" s="37" t="str">
        <f aca="false">IF(G8532=1,IF(B8532="",0,IF(J8532&lt;SeuilFugitive,1,0)),"")</f>
        <v/>
      </c>
      <c r="M8532" s="37" t="str">
        <f aca="false">IF(G8532=1,IF(B8532="",IF((Fin-A8532)*24&gt;SeuilFigee,1,0),IF(J8532&gt;SeuilFigee*3600,1,0)),"")</f>
        <v/>
      </c>
      <c r="N8532" s="0" t="str">
        <f aca="false">IF(G8532=1,IF(COUNTIF(H$2:H8532,H8532)=1,COUNTIF($H:$H,H8532),""),"")</f>
        <v/>
      </c>
      <c r="O8532" s="0" t="str">
        <f aca="false">IF(G8532=1,IF(COUNTIF(I$2:I8532,I8532)=1,COUNTIF($I:$I,I8532),""),"")</f>
        <v/>
      </c>
      <c r="P8532" s="38" t="str">
        <f aca="false">IF(G8532=1,IF(COUNTIFS(C$2:C8532,C8532,G$2:G8532,1)=1,COUNTIFS($C:$C,C8532,$G:$G,1)+ROW()/10000000,""),"")</f>
        <v/>
      </c>
      <c r="Q8532" s="0" t="str">
        <f aca="false">IF(K8532=1,IF(COUNTIFS(C$2:C8532,C8532,K$2:K8532,1)=1,1,0),"")</f>
        <v/>
      </c>
      <c r="R8532" s="0" t="str">
        <f aca="false">IF(M8532=1,IF(COUNTIFS(C$2:C8532,C8532,M$2:M8532,1)=1,1,0),"")</f>
        <v/>
      </c>
      <c r="S8532" s="0" t="str">
        <f aca="false">IF(L8532=1,IF(COUNTIFS(C$2:C8532,C8532,L$2:L8532,1)=1,1,0),"")</f>
        <v/>
      </c>
      <c r="T8532" s="38" t="str">
        <f aca="false">IF(N8532="","",N8532+ROW()/10000000)</f>
        <v/>
      </c>
      <c r="U8532" s="0" t="str">
        <f aca="false">IF(G8532=1,IF(B8532="",1,0),"")</f>
        <v/>
      </c>
    </row>
    <row r="8533" customFormat="false" ht="15" hidden="false" customHeight="false" outlineLevel="0" collapsed="false">
      <c r="A8533" s="35"/>
      <c r="B8533" s="35"/>
      <c r="G8533" s="0" t="str">
        <f aca="false">IF(A8533="","",IF(AND(A8533&gt;=Debut,A8533&lt;Fin),1,0))</f>
        <v/>
      </c>
      <c r="H8533" s="0" t="str">
        <f aca="false">IF(G8533=1,INT(ROUND((A8533-Debut)*86400,0)/600),"")</f>
        <v/>
      </c>
      <c r="I8533" s="0" t="str">
        <f aca="false">IF(G8533=1,INT(ROUND((A8533-Debut)*86400,0)/3600),"")</f>
        <v/>
      </c>
      <c r="J8533" s="0" t="str">
        <f aca="false">IF(OR(A8533="",B8533=""),"",ROUND((B8533-A8533)*86400,0))</f>
        <v/>
      </c>
      <c r="K8533" s="37" t="str">
        <f aca="false">IF(G8533=1,IF(COUNTIFS($C:$C,C8533,$G:$G,1,$A:$A,"&gt;="&amp;(A8533-FenetreInterm/86400),$A:$A,"&lt;="&amp;A8533)&gt;=NbInterm,1,0),"")</f>
        <v/>
      </c>
      <c r="L8533" s="37" t="str">
        <f aca="false">IF(G8533=1,IF(B8533="",0,IF(J8533&lt;SeuilFugitive,1,0)),"")</f>
        <v/>
      </c>
      <c r="M8533" s="37" t="str">
        <f aca="false">IF(G8533=1,IF(B8533="",IF((Fin-A8533)*24&gt;SeuilFigee,1,0),IF(J8533&gt;SeuilFigee*3600,1,0)),"")</f>
        <v/>
      </c>
      <c r="N8533" s="0" t="str">
        <f aca="false">IF(G8533=1,IF(COUNTIF(H$2:H8533,H8533)=1,COUNTIF($H:$H,H8533),""),"")</f>
        <v/>
      </c>
      <c r="O8533" s="0" t="str">
        <f aca="false">IF(G8533=1,IF(COUNTIF(I$2:I8533,I8533)=1,COUNTIF($I:$I,I8533),""),"")</f>
        <v/>
      </c>
      <c r="P8533" s="38" t="str">
        <f aca="false">IF(G8533=1,IF(COUNTIFS(C$2:C8533,C8533,G$2:G8533,1)=1,COUNTIFS($C:$C,C8533,$G:$G,1)+ROW()/10000000,""),"")</f>
        <v/>
      </c>
      <c r="Q8533" s="0" t="str">
        <f aca="false">IF(K8533=1,IF(COUNTIFS(C$2:C8533,C8533,K$2:K8533,1)=1,1,0),"")</f>
        <v/>
      </c>
      <c r="R8533" s="0" t="str">
        <f aca="false">IF(M8533=1,IF(COUNTIFS(C$2:C8533,C8533,M$2:M8533,1)=1,1,0),"")</f>
        <v/>
      </c>
      <c r="S8533" s="0" t="str">
        <f aca="false">IF(L8533=1,IF(COUNTIFS(C$2:C8533,C8533,L$2:L8533,1)=1,1,0),"")</f>
        <v/>
      </c>
      <c r="T8533" s="38" t="str">
        <f aca="false">IF(N8533="","",N8533+ROW()/10000000)</f>
        <v/>
      </c>
      <c r="U8533" s="0" t="str">
        <f aca="false">IF(G8533=1,IF(B8533="",1,0),"")</f>
        <v/>
      </c>
    </row>
    <row r="8534" customFormat="false" ht="15" hidden="false" customHeight="false" outlineLevel="0" collapsed="false">
      <c r="A8534" s="35"/>
      <c r="B8534" s="35"/>
      <c r="G8534" s="0" t="str">
        <f aca="false">IF(A8534="","",IF(AND(A8534&gt;=Debut,A8534&lt;Fin),1,0))</f>
        <v/>
      </c>
      <c r="H8534" s="0" t="str">
        <f aca="false">IF(G8534=1,INT(ROUND((A8534-Debut)*86400,0)/600),"")</f>
        <v/>
      </c>
      <c r="I8534" s="0" t="str">
        <f aca="false">IF(G8534=1,INT(ROUND((A8534-Debut)*86400,0)/3600),"")</f>
        <v/>
      </c>
      <c r="J8534" s="0" t="str">
        <f aca="false">IF(OR(A8534="",B8534=""),"",ROUND((B8534-A8534)*86400,0))</f>
        <v/>
      </c>
      <c r="K8534" s="37" t="str">
        <f aca="false">IF(G8534=1,IF(COUNTIFS($C:$C,C8534,$G:$G,1,$A:$A,"&gt;="&amp;(A8534-FenetreInterm/86400),$A:$A,"&lt;="&amp;A8534)&gt;=NbInterm,1,0),"")</f>
        <v/>
      </c>
      <c r="L8534" s="37" t="str">
        <f aca="false">IF(G8534=1,IF(B8534="",0,IF(J8534&lt;SeuilFugitive,1,0)),"")</f>
        <v/>
      </c>
      <c r="M8534" s="37" t="str">
        <f aca="false">IF(G8534=1,IF(B8534="",IF((Fin-A8534)*24&gt;SeuilFigee,1,0),IF(J8534&gt;SeuilFigee*3600,1,0)),"")</f>
        <v/>
      </c>
      <c r="N8534" s="0" t="str">
        <f aca="false">IF(G8534=1,IF(COUNTIF(H$2:H8534,H8534)=1,COUNTIF($H:$H,H8534),""),"")</f>
        <v/>
      </c>
      <c r="O8534" s="0" t="str">
        <f aca="false">IF(G8534=1,IF(COUNTIF(I$2:I8534,I8534)=1,COUNTIF($I:$I,I8534),""),"")</f>
        <v/>
      </c>
      <c r="P8534" s="38" t="str">
        <f aca="false">IF(G8534=1,IF(COUNTIFS(C$2:C8534,C8534,G$2:G8534,1)=1,COUNTIFS($C:$C,C8534,$G:$G,1)+ROW()/10000000,""),"")</f>
        <v/>
      </c>
      <c r="Q8534" s="0" t="str">
        <f aca="false">IF(K8534=1,IF(COUNTIFS(C$2:C8534,C8534,K$2:K8534,1)=1,1,0),"")</f>
        <v/>
      </c>
      <c r="R8534" s="0" t="str">
        <f aca="false">IF(M8534=1,IF(COUNTIFS(C$2:C8534,C8534,M$2:M8534,1)=1,1,0),"")</f>
        <v/>
      </c>
      <c r="S8534" s="0" t="str">
        <f aca="false">IF(L8534=1,IF(COUNTIFS(C$2:C8534,C8534,L$2:L8534,1)=1,1,0),"")</f>
        <v/>
      </c>
      <c r="T8534" s="38" t="str">
        <f aca="false">IF(N8534="","",N8534+ROW()/10000000)</f>
        <v/>
      </c>
      <c r="U8534" s="0" t="str">
        <f aca="false">IF(G8534=1,IF(B8534="",1,0),"")</f>
        <v/>
      </c>
    </row>
    <row r="8535" customFormat="false" ht="15" hidden="false" customHeight="false" outlineLevel="0" collapsed="false">
      <c r="A8535" s="35"/>
      <c r="B8535" s="35"/>
      <c r="G8535" s="0" t="str">
        <f aca="false">IF(A8535="","",IF(AND(A8535&gt;=Debut,A8535&lt;Fin),1,0))</f>
        <v/>
      </c>
      <c r="H8535" s="0" t="str">
        <f aca="false">IF(G8535=1,INT(ROUND((A8535-Debut)*86400,0)/600),"")</f>
        <v/>
      </c>
      <c r="I8535" s="0" t="str">
        <f aca="false">IF(G8535=1,INT(ROUND((A8535-Debut)*86400,0)/3600),"")</f>
        <v/>
      </c>
      <c r="J8535" s="0" t="str">
        <f aca="false">IF(OR(A8535="",B8535=""),"",ROUND((B8535-A8535)*86400,0))</f>
        <v/>
      </c>
      <c r="K8535" s="37" t="str">
        <f aca="false">IF(G8535=1,IF(COUNTIFS($C:$C,C8535,$G:$G,1,$A:$A,"&gt;="&amp;(A8535-FenetreInterm/86400),$A:$A,"&lt;="&amp;A8535)&gt;=NbInterm,1,0),"")</f>
        <v/>
      </c>
      <c r="L8535" s="37" t="str">
        <f aca="false">IF(G8535=1,IF(B8535="",0,IF(J8535&lt;SeuilFugitive,1,0)),"")</f>
        <v/>
      </c>
      <c r="M8535" s="37" t="str">
        <f aca="false">IF(G8535=1,IF(B8535="",IF((Fin-A8535)*24&gt;SeuilFigee,1,0),IF(J8535&gt;SeuilFigee*3600,1,0)),"")</f>
        <v/>
      </c>
      <c r="N8535" s="0" t="str">
        <f aca="false">IF(G8535=1,IF(COUNTIF(H$2:H8535,H8535)=1,COUNTIF($H:$H,H8535),""),"")</f>
        <v/>
      </c>
      <c r="O8535" s="0" t="str">
        <f aca="false">IF(G8535=1,IF(COUNTIF(I$2:I8535,I8535)=1,COUNTIF($I:$I,I8535),""),"")</f>
        <v/>
      </c>
      <c r="P8535" s="38" t="str">
        <f aca="false">IF(G8535=1,IF(COUNTIFS(C$2:C8535,C8535,G$2:G8535,1)=1,COUNTIFS($C:$C,C8535,$G:$G,1)+ROW()/10000000,""),"")</f>
        <v/>
      </c>
      <c r="Q8535" s="0" t="str">
        <f aca="false">IF(K8535=1,IF(COUNTIFS(C$2:C8535,C8535,K$2:K8535,1)=1,1,0),"")</f>
        <v/>
      </c>
      <c r="R8535" s="0" t="str">
        <f aca="false">IF(M8535=1,IF(COUNTIFS(C$2:C8535,C8535,M$2:M8535,1)=1,1,0),"")</f>
        <v/>
      </c>
      <c r="S8535" s="0" t="str">
        <f aca="false">IF(L8535=1,IF(COUNTIFS(C$2:C8535,C8535,L$2:L8535,1)=1,1,0),"")</f>
        <v/>
      </c>
      <c r="T8535" s="38" t="str">
        <f aca="false">IF(N8535="","",N8535+ROW()/10000000)</f>
        <v/>
      </c>
      <c r="U8535" s="0" t="str">
        <f aca="false">IF(G8535=1,IF(B8535="",1,0),"")</f>
        <v/>
      </c>
    </row>
    <row r="8536" customFormat="false" ht="15" hidden="false" customHeight="false" outlineLevel="0" collapsed="false">
      <c r="A8536" s="35"/>
      <c r="B8536" s="35"/>
      <c r="G8536" s="0" t="str">
        <f aca="false">IF(A8536="","",IF(AND(A8536&gt;=Debut,A8536&lt;Fin),1,0))</f>
        <v/>
      </c>
      <c r="H8536" s="0" t="str">
        <f aca="false">IF(G8536=1,INT(ROUND((A8536-Debut)*86400,0)/600),"")</f>
        <v/>
      </c>
      <c r="I8536" s="0" t="str">
        <f aca="false">IF(G8536=1,INT(ROUND((A8536-Debut)*86400,0)/3600),"")</f>
        <v/>
      </c>
      <c r="J8536" s="0" t="str">
        <f aca="false">IF(OR(A8536="",B8536=""),"",ROUND((B8536-A8536)*86400,0))</f>
        <v/>
      </c>
      <c r="K8536" s="37" t="str">
        <f aca="false">IF(G8536=1,IF(COUNTIFS($C:$C,C8536,$G:$G,1,$A:$A,"&gt;="&amp;(A8536-FenetreInterm/86400),$A:$A,"&lt;="&amp;A8536)&gt;=NbInterm,1,0),"")</f>
        <v/>
      </c>
      <c r="L8536" s="37" t="str">
        <f aca="false">IF(G8536=1,IF(B8536="",0,IF(J8536&lt;SeuilFugitive,1,0)),"")</f>
        <v/>
      </c>
      <c r="M8536" s="37" t="str">
        <f aca="false">IF(G8536=1,IF(B8536="",IF((Fin-A8536)*24&gt;SeuilFigee,1,0),IF(J8536&gt;SeuilFigee*3600,1,0)),"")</f>
        <v/>
      </c>
      <c r="N8536" s="0" t="str">
        <f aca="false">IF(G8536=1,IF(COUNTIF(H$2:H8536,H8536)=1,COUNTIF($H:$H,H8536),""),"")</f>
        <v/>
      </c>
      <c r="O8536" s="0" t="str">
        <f aca="false">IF(G8536=1,IF(COUNTIF(I$2:I8536,I8536)=1,COUNTIF($I:$I,I8536),""),"")</f>
        <v/>
      </c>
      <c r="P8536" s="38" t="str">
        <f aca="false">IF(G8536=1,IF(COUNTIFS(C$2:C8536,C8536,G$2:G8536,1)=1,COUNTIFS($C:$C,C8536,$G:$G,1)+ROW()/10000000,""),"")</f>
        <v/>
      </c>
      <c r="Q8536" s="0" t="str">
        <f aca="false">IF(K8536=1,IF(COUNTIFS(C$2:C8536,C8536,K$2:K8536,1)=1,1,0),"")</f>
        <v/>
      </c>
      <c r="R8536" s="0" t="str">
        <f aca="false">IF(M8536=1,IF(COUNTIFS(C$2:C8536,C8536,M$2:M8536,1)=1,1,0),"")</f>
        <v/>
      </c>
      <c r="S8536" s="0" t="str">
        <f aca="false">IF(L8536=1,IF(COUNTIFS(C$2:C8536,C8536,L$2:L8536,1)=1,1,0),"")</f>
        <v/>
      </c>
      <c r="T8536" s="38" t="str">
        <f aca="false">IF(N8536="","",N8536+ROW()/10000000)</f>
        <v/>
      </c>
      <c r="U8536" s="0" t="str">
        <f aca="false">IF(G8536=1,IF(B8536="",1,0),"")</f>
        <v/>
      </c>
    </row>
    <row r="8537" customFormat="false" ht="15" hidden="false" customHeight="false" outlineLevel="0" collapsed="false">
      <c r="A8537" s="35"/>
      <c r="B8537" s="35"/>
      <c r="G8537" s="0" t="str">
        <f aca="false">IF(A8537="","",IF(AND(A8537&gt;=Debut,A8537&lt;Fin),1,0))</f>
        <v/>
      </c>
      <c r="H8537" s="0" t="str">
        <f aca="false">IF(G8537=1,INT(ROUND((A8537-Debut)*86400,0)/600),"")</f>
        <v/>
      </c>
      <c r="I8537" s="0" t="str">
        <f aca="false">IF(G8537=1,INT(ROUND((A8537-Debut)*86400,0)/3600),"")</f>
        <v/>
      </c>
      <c r="J8537" s="0" t="str">
        <f aca="false">IF(OR(A8537="",B8537=""),"",ROUND((B8537-A8537)*86400,0))</f>
        <v/>
      </c>
      <c r="K8537" s="37" t="str">
        <f aca="false">IF(G8537=1,IF(COUNTIFS($C:$C,C8537,$G:$G,1,$A:$A,"&gt;="&amp;(A8537-FenetreInterm/86400),$A:$A,"&lt;="&amp;A8537)&gt;=NbInterm,1,0),"")</f>
        <v/>
      </c>
      <c r="L8537" s="37" t="str">
        <f aca="false">IF(G8537=1,IF(B8537="",0,IF(J8537&lt;SeuilFugitive,1,0)),"")</f>
        <v/>
      </c>
      <c r="M8537" s="37" t="str">
        <f aca="false">IF(G8537=1,IF(B8537="",IF((Fin-A8537)*24&gt;SeuilFigee,1,0),IF(J8537&gt;SeuilFigee*3600,1,0)),"")</f>
        <v/>
      </c>
      <c r="N8537" s="0" t="str">
        <f aca="false">IF(G8537=1,IF(COUNTIF(H$2:H8537,H8537)=1,COUNTIF($H:$H,H8537),""),"")</f>
        <v/>
      </c>
      <c r="O8537" s="0" t="str">
        <f aca="false">IF(G8537=1,IF(COUNTIF(I$2:I8537,I8537)=1,COUNTIF($I:$I,I8537),""),"")</f>
        <v/>
      </c>
      <c r="P8537" s="38" t="str">
        <f aca="false">IF(G8537=1,IF(COUNTIFS(C$2:C8537,C8537,G$2:G8537,1)=1,COUNTIFS($C:$C,C8537,$G:$G,1)+ROW()/10000000,""),"")</f>
        <v/>
      </c>
      <c r="Q8537" s="0" t="str">
        <f aca="false">IF(K8537=1,IF(COUNTIFS(C$2:C8537,C8537,K$2:K8537,1)=1,1,0),"")</f>
        <v/>
      </c>
      <c r="R8537" s="0" t="str">
        <f aca="false">IF(M8537=1,IF(COUNTIFS(C$2:C8537,C8537,M$2:M8537,1)=1,1,0),"")</f>
        <v/>
      </c>
      <c r="S8537" s="0" t="str">
        <f aca="false">IF(L8537=1,IF(COUNTIFS(C$2:C8537,C8537,L$2:L8537,1)=1,1,0),"")</f>
        <v/>
      </c>
      <c r="T8537" s="38" t="str">
        <f aca="false">IF(N8537="","",N8537+ROW()/10000000)</f>
        <v/>
      </c>
      <c r="U8537" s="0" t="str">
        <f aca="false">IF(G8537=1,IF(B8537="",1,0),"")</f>
        <v/>
      </c>
    </row>
    <row r="8538" customFormat="false" ht="15" hidden="false" customHeight="false" outlineLevel="0" collapsed="false">
      <c r="A8538" s="35"/>
      <c r="B8538" s="35"/>
      <c r="G8538" s="0" t="str">
        <f aca="false">IF(A8538="","",IF(AND(A8538&gt;=Debut,A8538&lt;Fin),1,0))</f>
        <v/>
      </c>
      <c r="H8538" s="0" t="str">
        <f aca="false">IF(G8538=1,INT(ROUND((A8538-Debut)*86400,0)/600),"")</f>
        <v/>
      </c>
      <c r="I8538" s="0" t="str">
        <f aca="false">IF(G8538=1,INT(ROUND((A8538-Debut)*86400,0)/3600),"")</f>
        <v/>
      </c>
      <c r="J8538" s="0" t="str">
        <f aca="false">IF(OR(A8538="",B8538=""),"",ROUND((B8538-A8538)*86400,0))</f>
        <v/>
      </c>
      <c r="K8538" s="37" t="str">
        <f aca="false">IF(G8538=1,IF(COUNTIFS($C:$C,C8538,$G:$G,1,$A:$A,"&gt;="&amp;(A8538-FenetreInterm/86400),$A:$A,"&lt;="&amp;A8538)&gt;=NbInterm,1,0),"")</f>
        <v/>
      </c>
      <c r="L8538" s="37" t="str">
        <f aca="false">IF(G8538=1,IF(B8538="",0,IF(J8538&lt;SeuilFugitive,1,0)),"")</f>
        <v/>
      </c>
      <c r="M8538" s="37" t="str">
        <f aca="false">IF(G8538=1,IF(B8538="",IF((Fin-A8538)*24&gt;SeuilFigee,1,0),IF(J8538&gt;SeuilFigee*3600,1,0)),"")</f>
        <v/>
      </c>
      <c r="N8538" s="0" t="str">
        <f aca="false">IF(G8538=1,IF(COUNTIF(H$2:H8538,H8538)=1,COUNTIF($H:$H,H8538),""),"")</f>
        <v/>
      </c>
      <c r="O8538" s="0" t="str">
        <f aca="false">IF(G8538=1,IF(COUNTIF(I$2:I8538,I8538)=1,COUNTIF($I:$I,I8538),""),"")</f>
        <v/>
      </c>
      <c r="P8538" s="38" t="str">
        <f aca="false">IF(G8538=1,IF(COUNTIFS(C$2:C8538,C8538,G$2:G8538,1)=1,COUNTIFS($C:$C,C8538,$G:$G,1)+ROW()/10000000,""),"")</f>
        <v/>
      </c>
      <c r="Q8538" s="0" t="str">
        <f aca="false">IF(K8538=1,IF(COUNTIFS(C$2:C8538,C8538,K$2:K8538,1)=1,1,0),"")</f>
        <v/>
      </c>
      <c r="R8538" s="0" t="str">
        <f aca="false">IF(M8538=1,IF(COUNTIFS(C$2:C8538,C8538,M$2:M8538,1)=1,1,0),"")</f>
        <v/>
      </c>
      <c r="S8538" s="0" t="str">
        <f aca="false">IF(L8538=1,IF(COUNTIFS(C$2:C8538,C8538,L$2:L8538,1)=1,1,0),"")</f>
        <v/>
      </c>
      <c r="T8538" s="38" t="str">
        <f aca="false">IF(N8538="","",N8538+ROW()/10000000)</f>
        <v/>
      </c>
      <c r="U8538" s="0" t="str">
        <f aca="false">IF(G8538=1,IF(B8538="",1,0),"")</f>
        <v/>
      </c>
    </row>
    <row r="8539" customFormat="false" ht="15" hidden="false" customHeight="false" outlineLevel="0" collapsed="false">
      <c r="A8539" s="35"/>
      <c r="B8539" s="35"/>
      <c r="G8539" s="0" t="str">
        <f aca="false">IF(A8539="","",IF(AND(A8539&gt;=Debut,A8539&lt;Fin),1,0))</f>
        <v/>
      </c>
      <c r="H8539" s="0" t="str">
        <f aca="false">IF(G8539=1,INT(ROUND((A8539-Debut)*86400,0)/600),"")</f>
        <v/>
      </c>
      <c r="I8539" s="0" t="str">
        <f aca="false">IF(G8539=1,INT(ROUND((A8539-Debut)*86400,0)/3600),"")</f>
        <v/>
      </c>
      <c r="J8539" s="0" t="str">
        <f aca="false">IF(OR(A8539="",B8539=""),"",ROUND((B8539-A8539)*86400,0))</f>
        <v/>
      </c>
      <c r="K8539" s="37" t="str">
        <f aca="false">IF(G8539=1,IF(COUNTIFS($C:$C,C8539,$G:$G,1,$A:$A,"&gt;="&amp;(A8539-FenetreInterm/86400),$A:$A,"&lt;="&amp;A8539)&gt;=NbInterm,1,0),"")</f>
        <v/>
      </c>
      <c r="L8539" s="37" t="str">
        <f aca="false">IF(G8539=1,IF(B8539="",0,IF(J8539&lt;SeuilFugitive,1,0)),"")</f>
        <v/>
      </c>
      <c r="M8539" s="37" t="str">
        <f aca="false">IF(G8539=1,IF(B8539="",IF((Fin-A8539)*24&gt;SeuilFigee,1,0),IF(J8539&gt;SeuilFigee*3600,1,0)),"")</f>
        <v/>
      </c>
      <c r="N8539" s="0" t="str">
        <f aca="false">IF(G8539=1,IF(COUNTIF(H$2:H8539,H8539)=1,COUNTIF($H:$H,H8539),""),"")</f>
        <v/>
      </c>
      <c r="O8539" s="0" t="str">
        <f aca="false">IF(G8539=1,IF(COUNTIF(I$2:I8539,I8539)=1,COUNTIF($I:$I,I8539),""),"")</f>
        <v/>
      </c>
      <c r="P8539" s="38" t="str">
        <f aca="false">IF(G8539=1,IF(COUNTIFS(C$2:C8539,C8539,G$2:G8539,1)=1,COUNTIFS($C:$C,C8539,$G:$G,1)+ROW()/10000000,""),"")</f>
        <v/>
      </c>
      <c r="Q8539" s="0" t="str">
        <f aca="false">IF(K8539=1,IF(COUNTIFS(C$2:C8539,C8539,K$2:K8539,1)=1,1,0),"")</f>
        <v/>
      </c>
      <c r="R8539" s="0" t="str">
        <f aca="false">IF(M8539=1,IF(COUNTIFS(C$2:C8539,C8539,M$2:M8539,1)=1,1,0),"")</f>
        <v/>
      </c>
      <c r="S8539" s="0" t="str">
        <f aca="false">IF(L8539=1,IF(COUNTIFS(C$2:C8539,C8539,L$2:L8539,1)=1,1,0),"")</f>
        <v/>
      </c>
      <c r="T8539" s="38" t="str">
        <f aca="false">IF(N8539="","",N8539+ROW()/10000000)</f>
        <v/>
      </c>
      <c r="U8539" s="0" t="str">
        <f aca="false">IF(G8539=1,IF(B8539="",1,0),"")</f>
        <v/>
      </c>
    </row>
    <row r="8540" customFormat="false" ht="15" hidden="false" customHeight="false" outlineLevel="0" collapsed="false">
      <c r="A8540" s="35"/>
      <c r="B8540" s="35"/>
      <c r="G8540" s="0" t="str">
        <f aca="false">IF(A8540="","",IF(AND(A8540&gt;=Debut,A8540&lt;Fin),1,0))</f>
        <v/>
      </c>
      <c r="H8540" s="0" t="str">
        <f aca="false">IF(G8540=1,INT(ROUND((A8540-Debut)*86400,0)/600),"")</f>
        <v/>
      </c>
      <c r="I8540" s="0" t="str">
        <f aca="false">IF(G8540=1,INT(ROUND((A8540-Debut)*86400,0)/3600),"")</f>
        <v/>
      </c>
      <c r="J8540" s="0" t="str">
        <f aca="false">IF(OR(A8540="",B8540=""),"",ROUND((B8540-A8540)*86400,0))</f>
        <v/>
      </c>
      <c r="K8540" s="37" t="str">
        <f aca="false">IF(G8540=1,IF(COUNTIFS($C:$C,C8540,$G:$G,1,$A:$A,"&gt;="&amp;(A8540-FenetreInterm/86400),$A:$A,"&lt;="&amp;A8540)&gt;=NbInterm,1,0),"")</f>
        <v/>
      </c>
      <c r="L8540" s="37" t="str">
        <f aca="false">IF(G8540=1,IF(B8540="",0,IF(J8540&lt;SeuilFugitive,1,0)),"")</f>
        <v/>
      </c>
      <c r="M8540" s="37" t="str">
        <f aca="false">IF(G8540=1,IF(B8540="",IF((Fin-A8540)*24&gt;SeuilFigee,1,0),IF(J8540&gt;SeuilFigee*3600,1,0)),"")</f>
        <v/>
      </c>
      <c r="N8540" s="0" t="str">
        <f aca="false">IF(G8540=1,IF(COUNTIF(H$2:H8540,H8540)=1,COUNTIF($H:$H,H8540),""),"")</f>
        <v/>
      </c>
      <c r="O8540" s="0" t="str">
        <f aca="false">IF(G8540=1,IF(COUNTIF(I$2:I8540,I8540)=1,COUNTIF($I:$I,I8540),""),"")</f>
        <v/>
      </c>
      <c r="P8540" s="38" t="str">
        <f aca="false">IF(G8540=1,IF(COUNTIFS(C$2:C8540,C8540,G$2:G8540,1)=1,COUNTIFS($C:$C,C8540,$G:$G,1)+ROW()/10000000,""),"")</f>
        <v/>
      </c>
      <c r="Q8540" s="0" t="str">
        <f aca="false">IF(K8540=1,IF(COUNTIFS(C$2:C8540,C8540,K$2:K8540,1)=1,1,0),"")</f>
        <v/>
      </c>
      <c r="R8540" s="0" t="str">
        <f aca="false">IF(M8540=1,IF(COUNTIFS(C$2:C8540,C8540,M$2:M8540,1)=1,1,0),"")</f>
        <v/>
      </c>
      <c r="S8540" s="0" t="str">
        <f aca="false">IF(L8540=1,IF(COUNTIFS(C$2:C8540,C8540,L$2:L8540,1)=1,1,0),"")</f>
        <v/>
      </c>
      <c r="T8540" s="38" t="str">
        <f aca="false">IF(N8540="","",N8540+ROW()/10000000)</f>
        <v/>
      </c>
      <c r="U8540" s="0" t="str">
        <f aca="false">IF(G8540=1,IF(B8540="",1,0),"")</f>
        <v/>
      </c>
    </row>
    <row r="8541" customFormat="false" ht="15" hidden="false" customHeight="false" outlineLevel="0" collapsed="false">
      <c r="A8541" s="35"/>
      <c r="B8541" s="35"/>
      <c r="G8541" s="0" t="str">
        <f aca="false">IF(A8541="","",IF(AND(A8541&gt;=Debut,A8541&lt;Fin),1,0))</f>
        <v/>
      </c>
      <c r="H8541" s="0" t="str">
        <f aca="false">IF(G8541=1,INT(ROUND((A8541-Debut)*86400,0)/600),"")</f>
        <v/>
      </c>
      <c r="I8541" s="0" t="str">
        <f aca="false">IF(G8541=1,INT(ROUND((A8541-Debut)*86400,0)/3600),"")</f>
        <v/>
      </c>
      <c r="J8541" s="0" t="str">
        <f aca="false">IF(OR(A8541="",B8541=""),"",ROUND((B8541-A8541)*86400,0))</f>
        <v/>
      </c>
      <c r="K8541" s="37" t="str">
        <f aca="false">IF(G8541=1,IF(COUNTIFS($C:$C,C8541,$G:$G,1,$A:$A,"&gt;="&amp;(A8541-FenetreInterm/86400),$A:$A,"&lt;="&amp;A8541)&gt;=NbInterm,1,0),"")</f>
        <v/>
      </c>
      <c r="L8541" s="37" t="str">
        <f aca="false">IF(G8541=1,IF(B8541="",0,IF(J8541&lt;SeuilFugitive,1,0)),"")</f>
        <v/>
      </c>
      <c r="M8541" s="37" t="str">
        <f aca="false">IF(G8541=1,IF(B8541="",IF((Fin-A8541)*24&gt;SeuilFigee,1,0),IF(J8541&gt;SeuilFigee*3600,1,0)),"")</f>
        <v/>
      </c>
      <c r="N8541" s="0" t="str">
        <f aca="false">IF(G8541=1,IF(COUNTIF(H$2:H8541,H8541)=1,COUNTIF($H:$H,H8541),""),"")</f>
        <v/>
      </c>
      <c r="O8541" s="0" t="str">
        <f aca="false">IF(G8541=1,IF(COUNTIF(I$2:I8541,I8541)=1,COUNTIF($I:$I,I8541),""),"")</f>
        <v/>
      </c>
      <c r="P8541" s="38" t="str">
        <f aca="false">IF(G8541=1,IF(COUNTIFS(C$2:C8541,C8541,G$2:G8541,1)=1,COUNTIFS($C:$C,C8541,$G:$G,1)+ROW()/10000000,""),"")</f>
        <v/>
      </c>
      <c r="Q8541" s="0" t="str">
        <f aca="false">IF(K8541=1,IF(COUNTIFS(C$2:C8541,C8541,K$2:K8541,1)=1,1,0),"")</f>
        <v/>
      </c>
      <c r="R8541" s="0" t="str">
        <f aca="false">IF(M8541=1,IF(COUNTIFS(C$2:C8541,C8541,M$2:M8541,1)=1,1,0),"")</f>
        <v/>
      </c>
      <c r="S8541" s="0" t="str">
        <f aca="false">IF(L8541=1,IF(COUNTIFS(C$2:C8541,C8541,L$2:L8541,1)=1,1,0),"")</f>
        <v/>
      </c>
      <c r="T8541" s="38" t="str">
        <f aca="false">IF(N8541="","",N8541+ROW()/10000000)</f>
        <v/>
      </c>
      <c r="U8541" s="0" t="str">
        <f aca="false">IF(G8541=1,IF(B8541="",1,0),"")</f>
        <v/>
      </c>
    </row>
    <row r="8542" customFormat="false" ht="15" hidden="false" customHeight="false" outlineLevel="0" collapsed="false">
      <c r="A8542" s="35"/>
      <c r="B8542" s="35"/>
      <c r="G8542" s="0" t="str">
        <f aca="false">IF(A8542="","",IF(AND(A8542&gt;=Debut,A8542&lt;Fin),1,0))</f>
        <v/>
      </c>
      <c r="H8542" s="0" t="str">
        <f aca="false">IF(G8542=1,INT(ROUND((A8542-Debut)*86400,0)/600),"")</f>
        <v/>
      </c>
      <c r="I8542" s="0" t="str">
        <f aca="false">IF(G8542=1,INT(ROUND((A8542-Debut)*86400,0)/3600),"")</f>
        <v/>
      </c>
      <c r="J8542" s="0" t="str">
        <f aca="false">IF(OR(A8542="",B8542=""),"",ROUND((B8542-A8542)*86400,0))</f>
        <v/>
      </c>
      <c r="K8542" s="37" t="str">
        <f aca="false">IF(G8542=1,IF(COUNTIFS($C:$C,C8542,$G:$G,1,$A:$A,"&gt;="&amp;(A8542-FenetreInterm/86400),$A:$A,"&lt;="&amp;A8542)&gt;=NbInterm,1,0),"")</f>
        <v/>
      </c>
      <c r="L8542" s="37" t="str">
        <f aca="false">IF(G8542=1,IF(B8542="",0,IF(J8542&lt;SeuilFugitive,1,0)),"")</f>
        <v/>
      </c>
      <c r="M8542" s="37" t="str">
        <f aca="false">IF(G8542=1,IF(B8542="",IF((Fin-A8542)*24&gt;SeuilFigee,1,0),IF(J8542&gt;SeuilFigee*3600,1,0)),"")</f>
        <v/>
      </c>
      <c r="N8542" s="0" t="str">
        <f aca="false">IF(G8542=1,IF(COUNTIF(H$2:H8542,H8542)=1,COUNTIF($H:$H,H8542),""),"")</f>
        <v/>
      </c>
      <c r="O8542" s="0" t="str">
        <f aca="false">IF(G8542=1,IF(COUNTIF(I$2:I8542,I8542)=1,COUNTIF($I:$I,I8542),""),"")</f>
        <v/>
      </c>
      <c r="P8542" s="38" t="str">
        <f aca="false">IF(G8542=1,IF(COUNTIFS(C$2:C8542,C8542,G$2:G8542,1)=1,COUNTIFS($C:$C,C8542,$G:$G,1)+ROW()/10000000,""),"")</f>
        <v/>
      </c>
      <c r="Q8542" s="0" t="str">
        <f aca="false">IF(K8542=1,IF(COUNTIFS(C$2:C8542,C8542,K$2:K8542,1)=1,1,0),"")</f>
        <v/>
      </c>
      <c r="R8542" s="0" t="str">
        <f aca="false">IF(M8542=1,IF(COUNTIFS(C$2:C8542,C8542,M$2:M8542,1)=1,1,0),"")</f>
        <v/>
      </c>
      <c r="S8542" s="0" t="str">
        <f aca="false">IF(L8542=1,IF(COUNTIFS(C$2:C8542,C8542,L$2:L8542,1)=1,1,0),"")</f>
        <v/>
      </c>
      <c r="T8542" s="38" t="str">
        <f aca="false">IF(N8542="","",N8542+ROW()/10000000)</f>
        <v/>
      </c>
      <c r="U8542" s="0" t="str">
        <f aca="false">IF(G8542=1,IF(B8542="",1,0),"")</f>
        <v/>
      </c>
    </row>
    <row r="8543" customFormat="false" ht="15" hidden="false" customHeight="false" outlineLevel="0" collapsed="false">
      <c r="A8543" s="35"/>
      <c r="B8543" s="35"/>
      <c r="G8543" s="0" t="str">
        <f aca="false">IF(A8543="","",IF(AND(A8543&gt;=Debut,A8543&lt;Fin),1,0))</f>
        <v/>
      </c>
      <c r="H8543" s="0" t="str">
        <f aca="false">IF(G8543=1,INT(ROUND((A8543-Debut)*86400,0)/600),"")</f>
        <v/>
      </c>
      <c r="I8543" s="0" t="str">
        <f aca="false">IF(G8543=1,INT(ROUND((A8543-Debut)*86400,0)/3600),"")</f>
        <v/>
      </c>
      <c r="J8543" s="0" t="str">
        <f aca="false">IF(OR(A8543="",B8543=""),"",ROUND((B8543-A8543)*86400,0))</f>
        <v/>
      </c>
      <c r="K8543" s="37" t="str">
        <f aca="false">IF(G8543=1,IF(COUNTIFS($C:$C,C8543,$G:$G,1,$A:$A,"&gt;="&amp;(A8543-FenetreInterm/86400),$A:$A,"&lt;="&amp;A8543)&gt;=NbInterm,1,0),"")</f>
        <v/>
      </c>
      <c r="L8543" s="37" t="str">
        <f aca="false">IF(G8543=1,IF(B8543="",0,IF(J8543&lt;SeuilFugitive,1,0)),"")</f>
        <v/>
      </c>
      <c r="M8543" s="37" t="str">
        <f aca="false">IF(G8543=1,IF(B8543="",IF((Fin-A8543)*24&gt;SeuilFigee,1,0),IF(J8543&gt;SeuilFigee*3600,1,0)),"")</f>
        <v/>
      </c>
      <c r="N8543" s="0" t="str">
        <f aca="false">IF(G8543=1,IF(COUNTIF(H$2:H8543,H8543)=1,COUNTIF($H:$H,H8543),""),"")</f>
        <v/>
      </c>
      <c r="O8543" s="0" t="str">
        <f aca="false">IF(G8543=1,IF(COUNTIF(I$2:I8543,I8543)=1,COUNTIF($I:$I,I8543),""),"")</f>
        <v/>
      </c>
      <c r="P8543" s="38" t="str">
        <f aca="false">IF(G8543=1,IF(COUNTIFS(C$2:C8543,C8543,G$2:G8543,1)=1,COUNTIFS($C:$C,C8543,$G:$G,1)+ROW()/10000000,""),"")</f>
        <v/>
      </c>
      <c r="Q8543" s="0" t="str">
        <f aca="false">IF(K8543=1,IF(COUNTIFS(C$2:C8543,C8543,K$2:K8543,1)=1,1,0),"")</f>
        <v/>
      </c>
      <c r="R8543" s="0" t="str">
        <f aca="false">IF(M8543=1,IF(COUNTIFS(C$2:C8543,C8543,M$2:M8543,1)=1,1,0),"")</f>
        <v/>
      </c>
      <c r="S8543" s="0" t="str">
        <f aca="false">IF(L8543=1,IF(COUNTIFS(C$2:C8543,C8543,L$2:L8543,1)=1,1,0),"")</f>
        <v/>
      </c>
      <c r="T8543" s="38" t="str">
        <f aca="false">IF(N8543="","",N8543+ROW()/10000000)</f>
        <v/>
      </c>
      <c r="U8543" s="0" t="str">
        <f aca="false">IF(G8543=1,IF(B8543="",1,0),"")</f>
        <v/>
      </c>
    </row>
    <row r="8544" customFormat="false" ht="15" hidden="false" customHeight="false" outlineLevel="0" collapsed="false">
      <c r="A8544" s="35"/>
      <c r="B8544" s="35"/>
      <c r="G8544" s="0" t="str">
        <f aca="false">IF(A8544="","",IF(AND(A8544&gt;=Debut,A8544&lt;Fin),1,0))</f>
        <v/>
      </c>
      <c r="H8544" s="0" t="str">
        <f aca="false">IF(G8544=1,INT(ROUND((A8544-Debut)*86400,0)/600),"")</f>
        <v/>
      </c>
      <c r="I8544" s="0" t="str">
        <f aca="false">IF(G8544=1,INT(ROUND((A8544-Debut)*86400,0)/3600),"")</f>
        <v/>
      </c>
      <c r="J8544" s="0" t="str">
        <f aca="false">IF(OR(A8544="",B8544=""),"",ROUND((B8544-A8544)*86400,0))</f>
        <v/>
      </c>
      <c r="K8544" s="37" t="str">
        <f aca="false">IF(G8544=1,IF(COUNTIFS($C:$C,C8544,$G:$G,1,$A:$A,"&gt;="&amp;(A8544-FenetreInterm/86400),$A:$A,"&lt;="&amp;A8544)&gt;=NbInterm,1,0),"")</f>
        <v/>
      </c>
      <c r="L8544" s="37" t="str">
        <f aca="false">IF(G8544=1,IF(B8544="",0,IF(J8544&lt;SeuilFugitive,1,0)),"")</f>
        <v/>
      </c>
      <c r="M8544" s="37" t="str">
        <f aca="false">IF(G8544=1,IF(B8544="",IF((Fin-A8544)*24&gt;SeuilFigee,1,0),IF(J8544&gt;SeuilFigee*3600,1,0)),"")</f>
        <v/>
      </c>
      <c r="N8544" s="0" t="str">
        <f aca="false">IF(G8544=1,IF(COUNTIF(H$2:H8544,H8544)=1,COUNTIF($H:$H,H8544),""),"")</f>
        <v/>
      </c>
      <c r="O8544" s="0" t="str">
        <f aca="false">IF(G8544=1,IF(COUNTIF(I$2:I8544,I8544)=1,COUNTIF($I:$I,I8544),""),"")</f>
        <v/>
      </c>
      <c r="P8544" s="38" t="str">
        <f aca="false">IF(G8544=1,IF(COUNTIFS(C$2:C8544,C8544,G$2:G8544,1)=1,COUNTIFS($C:$C,C8544,$G:$G,1)+ROW()/10000000,""),"")</f>
        <v/>
      </c>
      <c r="Q8544" s="0" t="str">
        <f aca="false">IF(K8544=1,IF(COUNTIFS(C$2:C8544,C8544,K$2:K8544,1)=1,1,0),"")</f>
        <v/>
      </c>
      <c r="R8544" s="0" t="str">
        <f aca="false">IF(M8544=1,IF(COUNTIFS(C$2:C8544,C8544,M$2:M8544,1)=1,1,0),"")</f>
        <v/>
      </c>
      <c r="S8544" s="0" t="str">
        <f aca="false">IF(L8544=1,IF(COUNTIFS(C$2:C8544,C8544,L$2:L8544,1)=1,1,0),"")</f>
        <v/>
      </c>
      <c r="T8544" s="38" t="str">
        <f aca="false">IF(N8544="","",N8544+ROW()/10000000)</f>
        <v/>
      </c>
      <c r="U8544" s="0" t="str">
        <f aca="false">IF(G8544=1,IF(B8544="",1,0),"")</f>
        <v/>
      </c>
    </row>
    <row r="8545" customFormat="false" ht="15" hidden="false" customHeight="false" outlineLevel="0" collapsed="false">
      <c r="A8545" s="35"/>
      <c r="B8545" s="35"/>
      <c r="G8545" s="0" t="str">
        <f aca="false">IF(A8545="","",IF(AND(A8545&gt;=Debut,A8545&lt;Fin),1,0))</f>
        <v/>
      </c>
      <c r="H8545" s="0" t="str">
        <f aca="false">IF(G8545=1,INT(ROUND((A8545-Debut)*86400,0)/600),"")</f>
        <v/>
      </c>
      <c r="I8545" s="0" t="str">
        <f aca="false">IF(G8545=1,INT(ROUND((A8545-Debut)*86400,0)/3600),"")</f>
        <v/>
      </c>
      <c r="J8545" s="0" t="str">
        <f aca="false">IF(OR(A8545="",B8545=""),"",ROUND((B8545-A8545)*86400,0))</f>
        <v/>
      </c>
      <c r="K8545" s="37" t="str">
        <f aca="false">IF(G8545=1,IF(COUNTIFS($C:$C,C8545,$G:$G,1,$A:$A,"&gt;="&amp;(A8545-FenetreInterm/86400),$A:$A,"&lt;="&amp;A8545)&gt;=NbInterm,1,0),"")</f>
        <v/>
      </c>
      <c r="L8545" s="37" t="str">
        <f aca="false">IF(G8545=1,IF(B8545="",0,IF(J8545&lt;SeuilFugitive,1,0)),"")</f>
        <v/>
      </c>
      <c r="M8545" s="37" t="str">
        <f aca="false">IF(G8545=1,IF(B8545="",IF((Fin-A8545)*24&gt;SeuilFigee,1,0),IF(J8545&gt;SeuilFigee*3600,1,0)),"")</f>
        <v/>
      </c>
      <c r="N8545" s="0" t="str">
        <f aca="false">IF(G8545=1,IF(COUNTIF(H$2:H8545,H8545)=1,COUNTIF($H:$H,H8545),""),"")</f>
        <v/>
      </c>
      <c r="O8545" s="0" t="str">
        <f aca="false">IF(G8545=1,IF(COUNTIF(I$2:I8545,I8545)=1,COUNTIF($I:$I,I8545),""),"")</f>
        <v/>
      </c>
      <c r="P8545" s="38" t="str">
        <f aca="false">IF(G8545=1,IF(COUNTIFS(C$2:C8545,C8545,G$2:G8545,1)=1,COUNTIFS($C:$C,C8545,$G:$G,1)+ROW()/10000000,""),"")</f>
        <v/>
      </c>
      <c r="Q8545" s="0" t="str">
        <f aca="false">IF(K8545=1,IF(COUNTIFS(C$2:C8545,C8545,K$2:K8545,1)=1,1,0),"")</f>
        <v/>
      </c>
      <c r="R8545" s="0" t="str">
        <f aca="false">IF(M8545=1,IF(COUNTIFS(C$2:C8545,C8545,M$2:M8545,1)=1,1,0),"")</f>
        <v/>
      </c>
      <c r="S8545" s="0" t="str">
        <f aca="false">IF(L8545=1,IF(COUNTIFS(C$2:C8545,C8545,L$2:L8545,1)=1,1,0),"")</f>
        <v/>
      </c>
      <c r="T8545" s="38" t="str">
        <f aca="false">IF(N8545="","",N8545+ROW()/10000000)</f>
        <v/>
      </c>
      <c r="U8545" s="0" t="str">
        <f aca="false">IF(G8545=1,IF(B8545="",1,0),"")</f>
        <v/>
      </c>
    </row>
    <row r="8546" customFormat="false" ht="15" hidden="false" customHeight="false" outlineLevel="0" collapsed="false">
      <c r="A8546" s="35"/>
      <c r="B8546" s="35"/>
      <c r="G8546" s="0" t="str">
        <f aca="false">IF(A8546="","",IF(AND(A8546&gt;=Debut,A8546&lt;Fin),1,0))</f>
        <v/>
      </c>
      <c r="H8546" s="0" t="str">
        <f aca="false">IF(G8546=1,INT(ROUND((A8546-Debut)*86400,0)/600),"")</f>
        <v/>
      </c>
      <c r="I8546" s="0" t="str">
        <f aca="false">IF(G8546=1,INT(ROUND((A8546-Debut)*86400,0)/3600),"")</f>
        <v/>
      </c>
      <c r="J8546" s="0" t="str">
        <f aca="false">IF(OR(A8546="",B8546=""),"",ROUND((B8546-A8546)*86400,0))</f>
        <v/>
      </c>
      <c r="K8546" s="37" t="str">
        <f aca="false">IF(G8546=1,IF(COUNTIFS($C:$C,C8546,$G:$G,1,$A:$A,"&gt;="&amp;(A8546-FenetreInterm/86400),$A:$A,"&lt;="&amp;A8546)&gt;=NbInterm,1,0),"")</f>
        <v/>
      </c>
      <c r="L8546" s="37" t="str">
        <f aca="false">IF(G8546=1,IF(B8546="",0,IF(J8546&lt;SeuilFugitive,1,0)),"")</f>
        <v/>
      </c>
      <c r="M8546" s="37" t="str">
        <f aca="false">IF(G8546=1,IF(B8546="",IF((Fin-A8546)*24&gt;SeuilFigee,1,0),IF(J8546&gt;SeuilFigee*3600,1,0)),"")</f>
        <v/>
      </c>
      <c r="N8546" s="0" t="str">
        <f aca="false">IF(G8546=1,IF(COUNTIF(H$2:H8546,H8546)=1,COUNTIF($H:$H,H8546),""),"")</f>
        <v/>
      </c>
      <c r="O8546" s="0" t="str">
        <f aca="false">IF(G8546=1,IF(COUNTIF(I$2:I8546,I8546)=1,COUNTIF($I:$I,I8546),""),"")</f>
        <v/>
      </c>
      <c r="P8546" s="38" t="str">
        <f aca="false">IF(G8546=1,IF(COUNTIFS(C$2:C8546,C8546,G$2:G8546,1)=1,COUNTIFS($C:$C,C8546,$G:$G,1)+ROW()/10000000,""),"")</f>
        <v/>
      </c>
      <c r="Q8546" s="0" t="str">
        <f aca="false">IF(K8546=1,IF(COUNTIFS(C$2:C8546,C8546,K$2:K8546,1)=1,1,0),"")</f>
        <v/>
      </c>
      <c r="R8546" s="0" t="str">
        <f aca="false">IF(M8546=1,IF(COUNTIFS(C$2:C8546,C8546,M$2:M8546,1)=1,1,0),"")</f>
        <v/>
      </c>
      <c r="S8546" s="0" t="str">
        <f aca="false">IF(L8546=1,IF(COUNTIFS(C$2:C8546,C8546,L$2:L8546,1)=1,1,0),"")</f>
        <v/>
      </c>
      <c r="T8546" s="38" t="str">
        <f aca="false">IF(N8546="","",N8546+ROW()/10000000)</f>
        <v/>
      </c>
      <c r="U8546" s="0" t="str">
        <f aca="false">IF(G8546=1,IF(B8546="",1,0),"")</f>
        <v/>
      </c>
    </row>
    <row r="8547" customFormat="false" ht="15" hidden="false" customHeight="false" outlineLevel="0" collapsed="false">
      <c r="A8547" s="35"/>
      <c r="B8547" s="35"/>
      <c r="G8547" s="0" t="str">
        <f aca="false">IF(A8547="","",IF(AND(A8547&gt;=Debut,A8547&lt;Fin),1,0))</f>
        <v/>
      </c>
      <c r="H8547" s="0" t="str">
        <f aca="false">IF(G8547=1,INT(ROUND((A8547-Debut)*86400,0)/600),"")</f>
        <v/>
      </c>
      <c r="I8547" s="0" t="str">
        <f aca="false">IF(G8547=1,INT(ROUND((A8547-Debut)*86400,0)/3600),"")</f>
        <v/>
      </c>
      <c r="J8547" s="0" t="str">
        <f aca="false">IF(OR(A8547="",B8547=""),"",ROUND((B8547-A8547)*86400,0))</f>
        <v/>
      </c>
      <c r="K8547" s="37" t="str">
        <f aca="false">IF(G8547=1,IF(COUNTIFS($C:$C,C8547,$G:$G,1,$A:$A,"&gt;="&amp;(A8547-FenetreInterm/86400),$A:$A,"&lt;="&amp;A8547)&gt;=NbInterm,1,0),"")</f>
        <v/>
      </c>
      <c r="L8547" s="37" t="str">
        <f aca="false">IF(G8547=1,IF(B8547="",0,IF(J8547&lt;SeuilFugitive,1,0)),"")</f>
        <v/>
      </c>
      <c r="M8547" s="37" t="str">
        <f aca="false">IF(G8547=1,IF(B8547="",IF((Fin-A8547)*24&gt;SeuilFigee,1,0),IF(J8547&gt;SeuilFigee*3600,1,0)),"")</f>
        <v/>
      </c>
      <c r="N8547" s="0" t="str">
        <f aca="false">IF(G8547=1,IF(COUNTIF(H$2:H8547,H8547)=1,COUNTIF($H:$H,H8547),""),"")</f>
        <v/>
      </c>
      <c r="O8547" s="0" t="str">
        <f aca="false">IF(G8547=1,IF(COUNTIF(I$2:I8547,I8547)=1,COUNTIF($I:$I,I8547),""),"")</f>
        <v/>
      </c>
      <c r="P8547" s="38" t="str">
        <f aca="false">IF(G8547=1,IF(COUNTIFS(C$2:C8547,C8547,G$2:G8547,1)=1,COUNTIFS($C:$C,C8547,$G:$G,1)+ROW()/10000000,""),"")</f>
        <v/>
      </c>
      <c r="Q8547" s="0" t="str">
        <f aca="false">IF(K8547=1,IF(COUNTIFS(C$2:C8547,C8547,K$2:K8547,1)=1,1,0),"")</f>
        <v/>
      </c>
      <c r="R8547" s="0" t="str">
        <f aca="false">IF(M8547=1,IF(COUNTIFS(C$2:C8547,C8547,M$2:M8547,1)=1,1,0),"")</f>
        <v/>
      </c>
      <c r="S8547" s="0" t="str">
        <f aca="false">IF(L8547=1,IF(COUNTIFS(C$2:C8547,C8547,L$2:L8547,1)=1,1,0),"")</f>
        <v/>
      </c>
      <c r="T8547" s="38" t="str">
        <f aca="false">IF(N8547="","",N8547+ROW()/10000000)</f>
        <v/>
      </c>
      <c r="U8547" s="0" t="str">
        <f aca="false">IF(G8547=1,IF(B8547="",1,0),"")</f>
        <v/>
      </c>
    </row>
    <row r="8548" customFormat="false" ht="15" hidden="false" customHeight="false" outlineLevel="0" collapsed="false">
      <c r="A8548" s="35"/>
      <c r="B8548" s="35"/>
      <c r="G8548" s="0" t="str">
        <f aca="false">IF(A8548="","",IF(AND(A8548&gt;=Debut,A8548&lt;Fin),1,0))</f>
        <v/>
      </c>
      <c r="H8548" s="0" t="str">
        <f aca="false">IF(G8548=1,INT(ROUND((A8548-Debut)*86400,0)/600),"")</f>
        <v/>
      </c>
      <c r="I8548" s="0" t="str">
        <f aca="false">IF(G8548=1,INT(ROUND((A8548-Debut)*86400,0)/3600),"")</f>
        <v/>
      </c>
      <c r="J8548" s="0" t="str">
        <f aca="false">IF(OR(A8548="",B8548=""),"",ROUND((B8548-A8548)*86400,0))</f>
        <v/>
      </c>
      <c r="K8548" s="37" t="str">
        <f aca="false">IF(G8548=1,IF(COUNTIFS($C:$C,C8548,$G:$G,1,$A:$A,"&gt;="&amp;(A8548-FenetreInterm/86400),$A:$A,"&lt;="&amp;A8548)&gt;=NbInterm,1,0),"")</f>
        <v/>
      </c>
      <c r="L8548" s="37" t="str">
        <f aca="false">IF(G8548=1,IF(B8548="",0,IF(J8548&lt;SeuilFugitive,1,0)),"")</f>
        <v/>
      </c>
      <c r="M8548" s="37" t="str">
        <f aca="false">IF(G8548=1,IF(B8548="",IF((Fin-A8548)*24&gt;SeuilFigee,1,0),IF(J8548&gt;SeuilFigee*3600,1,0)),"")</f>
        <v/>
      </c>
      <c r="N8548" s="0" t="str">
        <f aca="false">IF(G8548=1,IF(COUNTIF(H$2:H8548,H8548)=1,COUNTIF($H:$H,H8548),""),"")</f>
        <v/>
      </c>
      <c r="O8548" s="0" t="str">
        <f aca="false">IF(G8548=1,IF(COUNTIF(I$2:I8548,I8548)=1,COUNTIF($I:$I,I8548),""),"")</f>
        <v/>
      </c>
      <c r="P8548" s="38" t="str">
        <f aca="false">IF(G8548=1,IF(COUNTIFS(C$2:C8548,C8548,G$2:G8548,1)=1,COUNTIFS($C:$C,C8548,$G:$G,1)+ROW()/10000000,""),"")</f>
        <v/>
      </c>
      <c r="Q8548" s="0" t="str">
        <f aca="false">IF(K8548=1,IF(COUNTIFS(C$2:C8548,C8548,K$2:K8548,1)=1,1,0),"")</f>
        <v/>
      </c>
      <c r="R8548" s="0" t="str">
        <f aca="false">IF(M8548=1,IF(COUNTIFS(C$2:C8548,C8548,M$2:M8548,1)=1,1,0),"")</f>
        <v/>
      </c>
      <c r="S8548" s="0" t="str">
        <f aca="false">IF(L8548=1,IF(COUNTIFS(C$2:C8548,C8548,L$2:L8548,1)=1,1,0),"")</f>
        <v/>
      </c>
      <c r="T8548" s="38" t="str">
        <f aca="false">IF(N8548="","",N8548+ROW()/10000000)</f>
        <v/>
      </c>
      <c r="U8548" s="0" t="str">
        <f aca="false">IF(G8548=1,IF(B8548="",1,0),"")</f>
        <v/>
      </c>
    </row>
    <row r="8549" customFormat="false" ht="15" hidden="false" customHeight="false" outlineLevel="0" collapsed="false">
      <c r="A8549" s="35"/>
      <c r="B8549" s="35"/>
      <c r="G8549" s="0" t="str">
        <f aca="false">IF(A8549="","",IF(AND(A8549&gt;=Debut,A8549&lt;Fin),1,0))</f>
        <v/>
      </c>
      <c r="H8549" s="0" t="str">
        <f aca="false">IF(G8549=1,INT(ROUND((A8549-Debut)*86400,0)/600),"")</f>
        <v/>
      </c>
      <c r="I8549" s="0" t="str">
        <f aca="false">IF(G8549=1,INT(ROUND((A8549-Debut)*86400,0)/3600),"")</f>
        <v/>
      </c>
      <c r="J8549" s="0" t="str">
        <f aca="false">IF(OR(A8549="",B8549=""),"",ROUND((B8549-A8549)*86400,0))</f>
        <v/>
      </c>
      <c r="K8549" s="37" t="str">
        <f aca="false">IF(G8549=1,IF(COUNTIFS($C:$C,C8549,$G:$G,1,$A:$A,"&gt;="&amp;(A8549-FenetreInterm/86400),$A:$A,"&lt;="&amp;A8549)&gt;=NbInterm,1,0),"")</f>
        <v/>
      </c>
      <c r="L8549" s="37" t="str">
        <f aca="false">IF(G8549=1,IF(B8549="",0,IF(J8549&lt;SeuilFugitive,1,0)),"")</f>
        <v/>
      </c>
      <c r="M8549" s="37" t="str">
        <f aca="false">IF(G8549=1,IF(B8549="",IF((Fin-A8549)*24&gt;SeuilFigee,1,0),IF(J8549&gt;SeuilFigee*3600,1,0)),"")</f>
        <v/>
      </c>
      <c r="N8549" s="0" t="str">
        <f aca="false">IF(G8549=1,IF(COUNTIF(H$2:H8549,H8549)=1,COUNTIF($H:$H,H8549),""),"")</f>
        <v/>
      </c>
      <c r="O8549" s="0" t="str">
        <f aca="false">IF(G8549=1,IF(COUNTIF(I$2:I8549,I8549)=1,COUNTIF($I:$I,I8549),""),"")</f>
        <v/>
      </c>
      <c r="P8549" s="38" t="str">
        <f aca="false">IF(G8549=1,IF(COUNTIFS(C$2:C8549,C8549,G$2:G8549,1)=1,COUNTIFS($C:$C,C8549,$G:$G,1)+ROW()/10000000,""),"")</f>
        <v/>
      </c>
      <c r="Q8549" s="0" t="str">
        <f aca="false">IF(K8549=1,IF(COUNTIFS(C$2:C8549,C8549,K$2:K8549,1)=1,1,0),"")</f>
        <v/>
      </c>
      <c r="R8549" s="0" t="str">
        <f aca="false">IF(M8549=1,IF(COUNTIFS(C$2:C8549,C8549,M$2:M8549,1)=1,1,0),"")</f>
        <v/>
      </c>
      <c r="S8549" s="0" t="str">
        <f aca="false">IF(L8549=1,IF(COUNTIFS(C$2:C8549,C8549,L$2:L8549,1)=1,1,0),"")</f>
        <v/>
      </c>
      <c r="T8549" s="38" t="str">
        <f aca="false">IF(N8549="","",N8549+ROW()/10000000)</f>
        <v/>
      </c>
      <c r="U8549" s="0" t="str">
        <f aca="false">IF(G8549=1,IF(B8549="",1,0),"")</f>
        <v/>
      </c>
    </row>
    <row r="8550" customFormat="false" ht="15" hidden="false" customHeight="false" outlineLevel="0" collapsed="false">
      <c r="A8550" s="35"/>
      <c r="B8550" s="35"/>
      <c r="G8550" s="0" t="str">
        <f aca="false">IF(A8550="","",IF(AND(A8550&gt;=Debut,A8550&lt;Fin),1,0))</f>
        <v/>
      </c>
      <c r="H8550" s="0" t="str">
        <f aca="false">IF(G8550=1,INT(ROUND((A8550-Debut)*86400,0)/600),"")</f>
        <v/>
      </c>
      <c r="I8550" s="0" t="str">
        <f aca="false">IF(G8550=1,INT(ROUND((A8550-Debut)*86400,0)/3600),"")</f>
        <v/>
      </c>
      <c r="J8550" s="0" t="str">
        <f aca="false">IF(OR(A8550="",B8550=""),"",ROUND((B8550-A8550)*86400,0))</f>
        <v/>
      </c>
      <c r="K8550" s="37" t="str">
        <f aca="false">IF(G8550=1,IF(COUNTIFS($C:$C,C8550,$G:$G,1,$A:$A,"&gt;="&amp;(A8550-FenetreInterm/86400),$A:$A,"&lt;="&amp;A8550)&gt;=NbInterm,1,0),"")</f>
        <v/>
      </c>
      <c r="L8550" s="37" t="str">
        <f aca="false">IF(G8550=1,IF(B8550="",0,IF(J8550&lt;SeuilFugitive,1,0)),"")</f>
        <v/>
      </c>
      <c r="M8550" s="37" t="str">
        <f aca="false">IF(G8550=1,IF(B8550="",IF((Fin-A8550)*24&gt;SeuilFigee,1,0),IF(J8550&gt;SeuilFigee*3600,1,0)),"")</f>
        <v/>
      </c>
      <c r="N8550" s="0" t="str">
        <f aca="false">IF(G8550=1,IF(COUNTIF(H$2:H8550,H8550)=1,COUNTIF($H:$H,H8550),""),"")</f>
        <v/>
      </c>
      <c r="O8550" s="0" t="str">
        <f aca="false">IF(G8550=1,IF(COUNTIF(I$2:I8550,I8550)=1,COUNTIF($I:$I,I8550),""),"")</f>
        <v/>
      </c>
      <c r="P8550" s="38" t="str">
        <f aca="false">IF(G8550=1,IF(COUNTIFS(C$2:C8550,C8550,G$2:G8550,1)=1,COUNTIFS($C:$C,C8550,$G:$G,1)+ROW()/10000000,""),"")</f>
        <v/>
      </c>
      <c r="Q8550" s="0" t="str">
        <f aca="false">IF(K8550=1,IF(COUNTIFS(C$2:C8550,C8550,K$2:K8550,1)=1,1,0),"")</f>
        <v/>
      </c>
      <c r="R8550" s="0" t="str">
        <f aca="false">IF(M8550=1,IF(COUNTIFS(C$2:C8550,C8550,M$2:M8550,1)=1,1,0),"")</f>
        <v/>
      </c>
      <c r="S8550" s="0" t="str">
        <f aca="false">IF(L8550=1,IF(COUNTIFS(C$2:C8550,C8550,L$2:L8550,1)=1,1,0),"")</f>
        <v/>
      </c>
      <c r="T8550" s="38" t="str">
        <f aca="false">IF(N8550="","",N8550+ROW()/10000000)</f>
        <v/>
      </c>
      <c r="U8550" s="0" t="str">
        <f aca="false">IF(G8550=1,IF(B8550="",1,0),"")</f>
        <v/>
      </c>
    </row>
    <row r="8551" customFormat="false" ht="15" hidden="false" customHeight="false" outlineLevel="0" collapsed="false">
      <c r="A8551" s="35"/>
      <c r="B8551" s="35"/>
      <c r="G8551" s="0" t="str">
        <f aca="false">IF(A8551="","",IF(AND(A8551&gt;=Debut,A8551&lt;Fin),1,0))</f>
        <v/>
      </c>
      <c r="H8551" s="0" t="str">
        <f aca="false">IF(G8551=1,INT(ROUND((A8551-Debut)*86400,0)/600),"")</f>
        <v/>
      </c>
      <c r="I8551" s="0" t="str">
        <f aca="false">IF(G8551=1,INT(ROUND((A8551-Debut)*86400,0)/3600),"")</f>
        <v/>
      </c>
      <c r="J8551" s="0" t="str">
        <f aca="false">IF(OR(A8551="",B8551=""),"",ROUND((B8551-A8551)*86400,0))</f>
        <v/>
      </c>
      <c r="K8551" s="37" t="str">
        <f aca="false">IF(G8551=1,IF(COUNTIFS($C:$C,C8551,$G:$G,1,$A:$A,"&gt;="&amp;(A8551-FenetreInterm/86400),$A:$A,"&lt;="&amp;A8551)&gt;=NbInterm,1,0),"")</f>
        <v/>
      </c>
      <c r="L8551" s="37" t="str">
        <f aca="false">IF(G8551=1,IF(B8551="",0,IF(J8551&lt;SeuilFugitive,1,0)),"")</f>
        <v/>
      </c>
      <c r="M8551" s="37" t="str">
        <f aca="false">IF(G8551=1,IF(B8551="",IF((Fin-A8551)*24&gt;SeuilFigee,1,0),IF(J8551&gt;SeuilFigee*3600,1,0)),"")</f>
        <v/>
      </c>
      <c r="N8551" s="0" t="str">
        <f aca="false">IF(G8551=1,IF(COUNTIF(H$2:H8551,H8551)=1,COUNTIF($H:$H,H8551),""),"")</f>
        <v/>
      </c>
      <c r="O8551" s="0" t="str">
        <f aca="false">IF(G8551=1,IF(COUNTIF(I$2:I8551,I8551)=1,COUNTIF($I:$I,I8551),""),"")</f>
        <v/>
      </c>
      <c r="P8551" s="38" t="str">
        <f aca="false">IF(G8551=1,IF(COUNTIFS(C$2:C8551,C8551,G$2:G8551,1)=1,COUNTIFS($C:$C,C8551,$G:$G,1)+ROW()/10000000,""),"")</f>
        <v/>
      </c>
      <c r="Q8551" s="0" t="str">
        <f aca="false">IF(K8551=1,IF(COUNTIFS(C$2:C8551,C8551,K$2:K8551,1)=1,1,0),"")</f>
        <v/>
      </c>
      <c r="R8551" s="0" t="str">
        <f aca="false">IF(M8551=1,IF(COUNTIFS(C$2:C8551,C8551,M$2:M8551,1)=1,1,0),"")</f>
        <v/>
      </c>
      <c r="S8551" s="0" t="str">
        <f aca="false">IF(L8551=1,IF(COUNTIFS(C$2:C8551,C8551,L$2:L8551,1)=1,1,0),"")</f>
        <v/>
      </c>
      <c r="T8551" s="38" t="str">
        <f aca="false">IF(N8551="","",N8551+ROW()/10000000)</f>
        <v/>
      </c>
      <c r="U8551" s="0" t="str">
        <f aca="false">IF(G8551=1,IF(B8551="",1,0),"")</f>
        <v/>
      </c>
    </row>
    <row r="8552" customFormat="false" ht="15" hidden="false" customHeight="false" outlineLevel="0" collapsed="false">
      <c r="A8552" s="35"/>
      <c r="B8552" s="35"/>
      <c r="G8552" s="0" t="str">
        <f aca="false">IF(A8552="","",IF(AND(A8552&gt;=Debut,A8552&lt;Fin),1,0))</f>
        <v/>
      </c>
      <c r="H8552" s="0" t="str">
        <f aca="false">IF(G8552=1,INT(ROUND((A8552-Debut)*86400,0)/600),"")</f>
        <v/>
      </c>
      <c r="I8552" s="0" t="str">
        <f aca="false">IF(G8552=1,INT(ROUND((A8552-Debut)*86400,0)/3600),"")</f>
        <v/>
      </c>
      <c r="J8552" s="0" t="str">
        <f aca="false">IF(OR(A8552="",B8552=""),"",ROUND((B8552-A8552)*86400,0))</f>
        <v/>
      </c>
      <c r="K8552" s="37" t="str">
        <f aca="false">IF(G8552=1,IF(COUNTIFS($C:$C,C8552,$G:$G,1,$A:$A,"&gt;="&amp;(A8552-FenetreInterm/86400),$A:$A,"&lt;="&amp;A8552)&gt;=NbInterm,1,0),"")</f>
        <v/>
      </c>
      <c r="L8552" s="37" t="str">
        <f aca="false">IF(G8552=1,IF(B8552="",0,IF(J8552&lt;SeuilFugitive,1,0)),"")</f>
        <v/>
      </c>
      <c r="M8552" s="37" t="str">
        <f aca="false">IF(G8552=1,IF(B8552="",IF((Fin-A8552)*24&gt;SeuilFigee,1,0),IF(J8552&gt;SeuilFigee*3600,1,0)),"")</f>
        <v/>
      </c>
      <c r="N8552" s="0" t="str">
        <f aca="false">IF(G8552=1,IF(COUNTIF(H$2:H8552,H8552)=1,COUNTIF($H:$H,H8552),""),"")</f>
        <v/>
      </c>
      <c r="O8552" s="0" t="str">
        <f aca="false">IF(G8552=1,IF(COUNTIF(I$2:I8552,I8552)=1,COUNTIF($I:$I,I8552),""),"")</f>
        <v/>
      </c>
      <c r="P8552" s="38" t="str">
        <f aca="false">IF(G8552=1,IF(COUNTIFS(C$2:C8552,C8552,G$2:G8552,1)=1,COUNTIFS($C:$C,C8552,$G:$G,1)+ROW()/10000000,""),"")</f>
        <v/>
      </c>
      <c r="Q8552" s="0" t="str">
        <f aca="false">IF(K8552=1,IF(COUNTIFS(C$2:C8552,C8552,K$2:K8552,1)=1,1,0),"")</f>
        <v/>
      </c>
      <c r="R8552" s="0" t="str">
        <f aca="false">IF(M8552=1,IF(COUNTIFS(C$2:C8552,C8552,M$2:M8552,1)=1,1,0),"")</f>
        <v/>
      </c>
      <c r="S8552" s="0" t="str">
        <f aca="false">IF(L8552=1,IF(COUNTIFS(C$2:C8552,C8552,L$2:L8552,1)=1,1,0),"")</f>
        <v/>
      </c>
      <c r="T8552" s="38" t="str">
        <f aca="false">IF(N8552="","",N8552+ROW()/10000000)</f>
        <v/>
      </c>
      <c r="U8552" s="0" t="str">
        <f aca="false">IF(G8552=1,IF(B8552="",1,0),"")</f>
        <v/>
      </c>
    </row>
    <row r="8553" customFormat="false" ht="15" hidden="false" customHeight="false" outlineLevel="0" collapsed="false">
      <c r="A8553" s="35"/>
      <c r="B8553" s="35"/>
      <c r="G8553" s="0" t="str">
        <f aca="false">IF(A8553="","",IF(AND(A8553&gt;=Debut,A8553&lt;Fin),1,0))</f>
        <v/>
      </c>
      <c r="H8553" s="0" t="str">
        <f aca="false">IF(G8553=1,INT(ROUND((A8553-Debut)*86400,0)/600),"")</f>
        <v/>
      </c>
      <c r="I8553" s="0" t="str">
        <f aca="false">IF(G8553=1,INT(ROUND((A8553-Debut)*86400,0)/3600),"")</f>
        <v/>
      </c>
      <c r="J8553" s="0" t="str">
        <f aca="false">IF(OR(A8553="",B8553=""),"",ROUND((B8553-A8553)*86400,0))</f>
        <v/>
      </c>
      <c r="K8553" s="37" t="str">
        <f aca="false">IF(G8553=1,IF(COUNTIFS($C:$C,C8553,$G:$G,1,$A:$A,"&gt;="&amp;(A8553-FenetreInterm/86400),$A:$A,"&lt;="&amp;A8553)&gt;=NbInterm,1,0),"")</f>
        <v/>
      </c>
      <c r="L8553" s="37" t="str">
        <f aca="false">IF(G8553=1,IF(B8553="",0,IF(J8553&lt;SeuilFugitive,1,0)),"")</f>
        <v/>
      </c>
      <c r="M8553" s="37" t="str">
        <f aca="false">IF(G8553=1,IF(B8553="",IF((Fin-A8553)*24&gt;SeuilFigee,1,0),IF(J8553&gt;SeuilFigee*3600,1,0)),"")</f>
        <v/>
      </c>
      <c r="N8553" s="0" t="str">
        <f aca="false">IF(G8553=1,IF(COUNTIF(H$2:H8553,H8553)=1,COUNTIF($H:$H,H8553),""),"")</f>
        <v/>
      </c>
      <c r="O8553" s="0" t="str">
        <f aca="false">IF(G8553=1,IF(COUNTIF(I$2:I8553,I8553)=1,COUNTIF($I:$I,I8553),""),"")</f>
        <v/>
      </c>
      <c r="P8553" s="38" t="str">
        <f aca="false">IF(G8553=1,IF(COUNTIFS(C$2:C8553,C8553,G$2:G8553,1)=1,COUNTIFS($C:$C,C8553,$G:$G,1)+ROW()/10000000,""),"")</f>
        <v/>
      </c>
      <c r="Q8553" s="0" t="str">
        <f aca="false">IF(K8553=1,IF(COUNTIFS(C$2:C8553,C8553,K$2:K8553,1)=1,1,0),"")</f>
        <v/>
      </c>
      <c r="R8553" s="0" t="str">
        <f aca="false">IF(M8553=1,IF(COUNTIFS(C$2:C8553,C8553,M$2:M8553,1)=1,1,0),"")</f>
        <v/>
      </c>
      <c r="S8553" s="0" t="str">
        <f aca="false">IF(L8553=1,IF(COUNTIFS(C$2:C8553,C8553,L$2:L8553,1)=1,1,0),"")</f>
        <v/>
      </c>
      <c r="T8553" s="38" t="str">
        <f aca="false">IF(N8553="","",N8553+ROW()/10000000)</f>
        <v/>
      </c>
      <c r="U8553" s="0" t="str">
        <f aca="false">IF(G8553=1,IF(B8553="",1,0),"")</f>
        <v/>
      </c>
    </row>
    <row r="8554" customFormat="false" ht="15" hidden="false" customHeight="false" outlineLevel="0" collapsed="false">
      <c r="A8554" s="35"/>
      <c r="B8554" s="35"/>
      <c r="G8554" s="0" t="str">
        <f aca="false">IF(A8554="","",IF(AND(A8554&gt;=Debut,A8554&lt;Fin),1,0))</f>
        <v/>
      </c>
      <c r="H8554" s="0" t="str">
        <f aca="false">IF(G8554=1,INT(ROUND((A8554-Debut)*86400,0)/600),"")</f>
        <v/>
      </c>
      <c r="I8554" s="0" t="str">
        <f aca="false">IF(G8554=1,INT(ROUND((A8554-Debut)*86400,0)/3600),"")</f>
        <v/>
      </c>
      <c r="J8554" s="0" t="str">
        <f aca="false">IF(OR(A8554="",B8554=""),"",ROUND((B8554-A8554)*86400,0))</f>
        <v/>
      </c>
      <c r="K8554" s="37" t="str">
        <f aca="false">IF(G8554=1,IF(COUNTIFS($C:$C,C8554,$G:$G,1,$A:$A,"&gt;="&amp;(A8554-FenetreInterm/86400),$A:$A,"&lt;="&amp;A8554)&gt;=NbInterm,1,0),"")</f>
        <v/>
      </c>
      <c r="L8554" s="37" t="str">
        <f aca="false">IF(G8554=1,IF(B8554="",0,IF(J8554&lt;SeuilFugitive,1,0)),"")</f>
        <v/>
      </c>
      <c r="M8554" s="37" t="str">
        <f aca="false">IF(G8554=1,IF(B8554="",IF((Fin-A8554)*24&gt;SeuilFigee,1,0),IF(J8554&gt;SeuilFigee*3600,1,0)),"")</f>
        <v/>
      </c>
      <c r="N8554" s="0" t="str">
        <f aca="false">IF(G8554=1,IF(COUNTIF(H$2:H8554,H8554)=1,COUNTIF($H:$H,H8554),""),"")</f>
        <v/>
      </c>
      <c r="O8554" s="0" t="str">
        <f aca="false">IF(G8554=1,IF(COUNTIF(I$2:I8554,I8554)=1,COUNTIF($I:$I,I8554),""),"")</f>
        <v/>
      </c>
      <c r="P8554" s="38" t="str">
        <f aca="false">IF(G8554=1,IF(COUNTIFS(C$2:C8554,C8554,G$2:G8554,1)=1,COUNTIFS($C:$C,C8554,$G:$G,1)+ROW()/10000000,""),"")</f>
        <v/>
      </c>
      <c r="Q8554" s="0" t="str">
        <f aca="false">IF(K8554=1,IF(COUNTIFS(C$2:C8554,C8554,K$2:K8554,1)=1,1,0),"")</f>
        <v/>
      </c>
      <c r="R8554" s="0" t="str">
        <f aca="false">IF(M8554=1,IF(COUNTIFS(C$2:C8554,C8554,M$2:M8554,1)=1,1,0),"")</f>
        <v/>
      </c>
      <c r="S8554" s="0" t="str">
        <f aca="false">IF(L8554=1,IF(COUNTIFS(C$2:C8554,C8554,L$2:L8554,1)=1,1,0),"")</f>
        <v/>
      </c>
      <c r="T8554" s="38" t="str">
        <f aca="false">IF(N8554="","",N8554+ROW()/10000000)</f>
        <v/>
      </c>
      <c r="U8554" s="0" t="str">
        <f aca="false">IF(G8554=1,IF(B8554="",1,0),"")</f>
        <v/>
      </c>
    </row>
    <row r="8555" customFormat="false" ht="15" hidden="false" customHeight="false" outlineLevel="0" collapsed="false">
      <c r="A8555" s="35"/>
      <c r="B8555" s="35"/>
      <c r="G8555" s="0" t="str">
        <f aca="false">IF(A8555="","",IF(AND(A8555&gt;=Debut,A8555&lt;Fin),1,0))</f>
        <v/>
      </c>
      <c r="H8555" s="0" t="str">
        <f aca="false">IF(G8555=1,INT(ROUND((A8555-Debut)*86400,0)/600),"")</f>
        <v/>
      </c>
      <c r="I8555" s="0" t="str">
        <f aca="false">IF(G8555=1,INT(ROUND((A8555-Debut)*86400,0)/3600),"")</f>
        <v/>
      </c>
      <c r="J8555" s="0" t="str">
        <f aca="false">IF(OR(A8555="",B8555=""),"",ROUND((B8555-A8555)*86400,0))</f>
        <v/>
      </c>
      <c r="K8555" s="37" t="str">
        <f aca="false">IF(G8555=1,IF(COUNTIFS($C:$C,C8555,$G:$G,1,$A:$A,"&gt;="&amp;(A8555-FenetreInterm/86400),$A:$A,"&lt;="&amp;A8555)&gt;=NbInterm,1,0),"")</f>
        <v/>
      </c>
      <c r="L8555" s="37" t="str">
        <f aca="false">IF(G8555=1,IF(B8555="",0,IF(J8555&lt;SeuilFugitive,1,0)),"")</f>
        <v/>
      </c>
      <c r="M8555" s="37" t="str">
        <f aca="false">IF(G8555=1,IF(B8555="",IF((Fin-A8555)*24&gt;SeuilFigee,1,0),IF(J8555&gt;SeuilFigee*3600,1,0)),"")</f>
        <v/>
      </c>
      <c r="N8555" s="0" t="str">
        <f aca="false">IF(G8555=1,IF(COUNTIF(H$2:H8555,H8555)=1,COUNTIF($H:$H,H8555),""),"")</f>
        <v/>
      </c>
      <c r="O8555" s="0" t="str">
        <f aca="false">IF(G8555=1,IF(COUNTIF(I$2:I8555,I8555)=1,COUNTIF($I:$I,I8555),""),"")</f>
        <v/>
      </c>
      <c r="P8555" s="38" t="str">
        <f aca="false">IF(G8555=1,IF(COUNTIFS(C$2:C8555,C8555,G$2:G8555,1)=1,COUNTIFS($C:$C,C8555,$G:$G,1)+ROW()/10000000,""),"")</f>
        <v/>
      </c>
      <c r="Q8555" s="0" t="str">
        <f aca="false">IF(K8555=1,IF(COUNTIFS(C$2:C8555,C8555,K$2:K8555,1)=1,1,0),"")</f>
        <v/>
      </c>
      <c r="R8555" s="0" t="str">
        <f aca="false">IF(M8555=1,IF(COUNTIFS(C$2:C8555,C8555,M$2:M8555,1)=1,1,0),"")</f>
        <v/>
      </c>
      <c r="S8555" s="0" t="str">
        <f aca="false">IF(L8555=1,IF(COUNTIFS(C$2:C8555,C8555,L$2:L8555,1)=1,1,0),"")</f>
        <v/>
      </c>
      <c r="T8555" s="38" t="str">
        <f aca="false">IF(N8555="","",N8555+ROW()/10000000)</f>
        <v/>
      </c>
      <c r="U8555" s="0" t="str">
        <f aca="false">IF(G8555=1,IF(B8555="",1,0),"")</f>
        <v/>
      </c>
    </row>
    <row r="8556" customFormat="false" ht="15" hidden="false" customHeight="false" outlineLevel="0" collapsed="false">
      <c r="A8556" s="35"/>
      <c r="B8556" s="35"/>
      <c r="G8556" s="0" t="str">
        <f aca="false">IF(A8556="","",IF(AND(A8556&gt;=Debut,A8556&lt;Fin),1,0))</f>
        <v/>
      </c>
      <c r="H8556" s="0" t="str">
        <f aca="false">IF(G8556=1,INT(ROUND((A8556-Debut)*86400,0)/600),"")</f>
        <v/>
      </c>
      <c r="I8556" s="0" t="str">
        <f aca="false">IF(G8556=1,INT(ROUND((A8556-Debut)*86400,0)/3600),"")</f>
        <v/>
      </c>
      <c r="J8556" s="0" t="str">
        <f aca="false">IF(OR(A8556="",B8556=""),"",ROUND((B8556-A8556)*86400,0))</f>
        <v/>
      </c>
      <c r="K8556" s="37" t="str">
        <f aca="false">IF(G8556=1,IF(COUNTIFS($C:$C,C8556,$G:$G,1,$A:$A,"&gt;="&amp;(A8556-FenetreInterm/86400),$A:$A,"&lt;="&amp;A8556)&gt;=NbInterm,1,0),"")</f>
        <v/>
      </c>
      <c r="L8556" s="37" t="str">
        <f aca="false">IF(G8556=1,IF(B8556="",0,IF(J8556&lt;SeuilFugitive,1,0)),"")</f>
        <v/>
      </c>
      <c r="M8556" s="37" t="str">
        <f aca="false">IF(G8556=1,IF(B8556="",IF((Fin-A8556)*24&gt;SeuilFigee,1,0),IF(J8556&gt;SeuilFigee*3600,1,0)),"")</f>
        <v/>
      </c>
      <c r="N8556" s="0" t="str">
        <f aca="false">IF(G8556=1,IF(COUNTIF(H$2:H8556,H8556)=1,COUNTIF($H:$H,H8556),""),"")</f>
        <v/>
      </c>
      <c r="O8556" s="0" t="str">
        <f aca="false">IF(G8556=1,IF(COUNTIF(I$2:I8556,I8556)=1,COUNTIF($I:$I,I8556),""),"")</f>
        <v/>
      </c>
      <c r="P8556" s="38" t="str">
        <f aca="false">IF(G8556=1,IF(COUNTIFS(C$2:C8556,C8556,G$2:G8556,1)=1,COUNTIFS($C:$C,C8556,$G:$G,1)+ROW()/10000000,""),"")</f>
        <v/>
      </c>
      <c r="Q8556" s="0" t="str">
        <f aca="false">IF(K8556=1,IF(COUNTIFS(C$2:C8556,C8556,K$2:K8556,1)=1,1,0),"")</f>
        <v/>
      </c>
      <c r="R8556" s="0" t="str">
        <f aca="false">IF(M8556=1,IF(COUNTIFS(C$2:C8556,C8556,M$2:M8556,1)=1,1,0),"")</f>
        <v/>
      </c>
      <c r="S8556" s="0" t="str">
        <f aca="false">IF(L8556=1,IF(COUNTIFS(C$2:C8556,C8556,L$2:L8556,1)=1,1,0),"")</f>
        <v/>
      </c>
      <c r="T8556" s="38" t="str">
        <f aca="false">IF(N8556="","",N8556+ROW()/10000000)</f>
        <v/>
      </c>
      <c r="U8556" s="0" t="str">
        <f aca="false">IF(G8556=1,IF(B8556="",1,0),"")</f>
        <v/>
      </c>
    </row>
    <row r="8557" customFormat="false" ht="15" hidden="false" customHeight="false" outlineLevel="0" collapsed="false">
      <c r="A8557" s="35"/>
      <c r="B8557" s="35"/>
      <c r="G8557" s="0" t="str">
        <f aca="false">IF(A8557="","",IF(AND(A8557&gt;=Debut,A8557&lt;Fin),1,0))</f>
        <v/>
      </c>
      <c r="H8557" s="0" t="str">
        <f aca="false">IF(G8557=1,INT(ROUND((A8557-Debut)*86400,0)/600),"")</f>
        <v/>
      </c>
      <c r="I8557" s="0" t="str">
        <f aca="false">IF(G8557=1,INT(ROUND((A8557-Debut)*86400,0)/3600),"")</f>
        <v/>
      </c>
      <c r="J8557" s="0" t="str">
        <f aca="false">IF(OR(A8557="",B8557=""),"",ROUND((B8557-A8557)*86400,0))</f>
        <v/>
      </c>
      <c r="K8557" s="37" t="str">
        <f aca="false">IF(G8557=1,IF(COUNTIFS($C:$C,C8557,$G:$G,1,$A:$A,"&gt;="&amp;(A8557-FenetreInterm/86400),$A:$A,"&lt;="&amp;A8557)&gt;=NbInterm,1,0),"")</f>
        <v/>
      </c>
      <c r="L8557" s="37" t="str">
        <f aca="false">IF(G8557=1,IF(B8557="",0,IF(J8557&lt;SeuilFugitive,1,0)),"")</f>
        <v/>
      </c>
      <c r="M8557" s="37" t="str">
        <f aca="false">IF(G8557=1,IF(B8557="",IF((Fin-A8557)*24&gt;SeuilFigee,1,0),IF(J8557&gt;SeuilFigee*3600,1,0)),"")</f>
        <v/>
      </c>
      <c r="N8557" s="0" t="str">
        <f aca="false">IF(G8557=1,IF(COUNTIF(H$2:H8557,H8557)=1,COUNTIF($H:$H,H8557),""),"")</f>
        <v/>
      </c>
      <c r="O8557" s="0" t="str">
        <f aca="false">IF(G8557=1,IF(COUNTIF(I$2:I8557,I8557)=1,COUNTIF($I:$I,I8557),""),"")</f>
        <v/>
      </c>
      <c r="P8557" s="38" t="str">
        <f aca="false">IF(G8557=1,IF(COUNTIFS(C$2:C8557,C8557,G$2:G8557,1)=1,COUNTIFS($C:$C,C8557,$G:$G,1)+ROW()/10000000,""),"")</f>
        <v/>
      </c>
      <c r="Q8557" s="0" t="str">
        <f aca="false">IF(K8557=1,IF(COUNTIFS(C$2:C8557,C8557,K$2:K8557,1)=1,1,0),"")</f>
        <v/>
      </c>
      <c r="R8557" s="0" t="str">
        <f aca="false">IF(M8557=1,IF(COUNTIFS(C$2:C8557,C8557,M$2:M8557,1)=1,1,0),"")</f>
        <v/>
      </c>
      <c r="S8557" s="0" t="str">
        <f aca="false">IF(L8557=1,IF(COUNTIFS(C$2:C8557,C8557,L$2:L8557,1)=1,1,0),"")</f>
        <v/>
      </c>
      <c r="T8557" s="38" t="str">
        <f aca="false">IF(N8557="","",N8557+ROW()/10000000)</f>
        <v/>
      </c>
      <c r="U8557" s="0" t="str">
        <f aca="false">IF(G8557=1,IF(B8557="",1,0),"")</f>
        <v/>
      </c>
    </row>
    <row r="8558" customFormat="false" ht="15" hidden="false" customHeight="false" outlineLevel="0" collapsed="false">
      <c r="A8558" s="35"/>
      <c r="B8558" s="35"/>
      <c r="G8558" s="0" t="str">
        <f aca="false">IF(A8558="","",IF(AND(A8558&gt;=Debut,A8558&lt;Fin),1,0))</f>
        <v/>
      </c>
      <c r="H8558" s="0" t="str">
        <f aca="false">IF(G8558=1,INT(ROUND((A8558-Debut)*86400,0)/600),"")</f>
        <v/>
      </c>
      <c r="I8558" s="0" t="str">
        <f aca="false">IF(G8558=1,INT(ROUND((A8558-Debut)*86400,0)/3600),"")</f>
        <v/>
      </c>
      <c r="J8558" s="0" t="str">
        <f aca="false">IF(OR(A8558="",B8558=""),"",ROUND((B8558-A8558)*86400,0))</f>
        <v/>
      </c>
      <c r="K8558" s="37" t="str">
        <f aca="false">IF(G8558=1,IF(COUNTIFS($C:$C,C8558,$G:$G,1,$A:$A,"&gt;="&amp;(A8558-FenetreInterm/86400),$A:$A,"&lt;="&amp;A8558)&gt;=NbInterm,1,0),"")</f>
        <v/>
      </c>
      <c r="L8558" s="37" t="str">
        <f aca="false">IF(G8558=1,IF(B8558="",0,IF(J8558&lt;SeuilFugitive,1,0)),"")</f>
        <v/>
      </c>
      <c r="M8558" s="37" t="str">
        <f aca="false">IF(G8558=1,IF(B8558="",IF((Fin-A8558)*24&gt;SeuilFigee,1,0),IF(J8558&gt;SeuilFigee*3600,1,0)),"")</f>
        <v/>
      </c>
      <c r="N8558" s="0" t="str">
        <f aca="false">IF(G8558=1,IF(COUNTIF(H$2:H8558,H8558)=1,COUNTIF($H:$H,H8558),""),"")</f>
        <v/>
      </c>
      <c r="O8558" s="0" t="str">
        <f aca="false">IF(G8558=1,IF(COUNTIF(I$2:I8558,I8558)=1,COUNTIF($I:$I,I8558),""),"")</f>
        <v/>
      </c>
      <c r="P8558" s="38" t="str">
        <f aca="false">IF(G8558=1,IF(COUNTIFS(C$2:C8558,C8558,G$2:G8558,1)=1,COUNTIFS($C:$C,C8558,$G:$G,1)+ROW()/10000000,""),"")</f>
        <v/>
      </c>
      <c r="Q8558" s="0" t="str">
        <f aca="false">IF(K8558=1,IF(COUNTIFS(C$2:C8558,C8558,K$2:K8558,1)=1,1,0),"")</f>
        <v/>
      </c>
      <c r="R8558" s="0" t="str">
        <f aca="false">IF(M8558=1,IF(COUNTIFS(C$2:C8558,C8558,M$2:M8558,1)=1,1,0),"")</f>
        <v/>
      </c>
      <c r="S8558" s="0" t="str">
        <f aca="false">IF(L8558=1,IF(COUNTIFS(C$2:C8558,C8558,L$2:L8558,1)=1,1,0),"")</f>
        <v/>
      </c>
      <c r="T8558" s="38" t="str">
        <f aca="false">IF(N8558="","",N8558+ROW()/10000000)</f>
        <v/>
      </c>
      <c r="U8558" s="0" t="str">
        <f aca="false">IF(G8558=1,IF(B8558="",1,0),"")</f>
        <v/>
      </c>
    </row>
    <row r="8559" customFormat="false" ht="15" hidden="false" customHeight="false" outlineLevel="0" collapsed="false">
      <c r="A8559" s="35"/>
      <c r="B8559" s="35"/>
      <c r="G8559" s="0" t="str">
        <f aca="false">IF(A8559="","",IF(AND(A8559&gt;=Debut,A8559&lt;Fin),1,0))</f>
        <v/>
      </c>
      <c r="H8559" s="0" t="str">
        <f aca="false">IF(G8559=1,INT(ROUND((A8559-Debut)*86400,0)/600),"")</f>
        <v/>
      </c>
      <c r="I8559" s="0" t="str">
        <f aca="false">IF(G8559=1,INT(ROUND((A8559-Debut)*86400,0)/3600),"")</f>
        <v/>
      </c>
      <c r="J8559" s="0" t="str">
        <f aca="false">IF(OR(A8559="",B8559=""),"",ROUND((B8559-A8559)*86400,0))</f>
        <v/>
      </c>
      <c r="K8559" s="37" t="str">
        <f aca="false">IF(G8559=1,IF(COUNTIFS($C:$C,C8559,$G:$G,1,$A:$A,"&gt;="&amp;(A8559-FenetreInterm/86400),$A:$A,"&lt;="&amp;A8559)&gt;=NbInterm,1,0),"")</f>
        <v/>
      </c>
      <c r="L8559" s="37" t="str">
        <f aca="false">IF(G8559=1,IF(B8559="",0,IF(J8559&lt;SeuilFugitive,1,0)),"")</f>
        <v/>
      </c>
      <c r="M8559" s="37" t="str">
        <f aca="false">IF(G8559=1,IF(B8559="",IF((Fin-A8559)*24&gt;SeuilFigee,1,0),IF(J8559&gt;SeuilFigee*3600,1,0)),"")</f>
        <v/>
      </c>
      <c r="N8559" s="0" t="str">
        <f aca="false">IF(G8559=1,IF(COUNTIF(H$2:H8559,H8559)=1,COUNTIF($H:$H,H8559),""),"")</f>
        <v/>
      </c>
      <c r="O8559" s="0" t="str">
        <f aca="false">IF(G8559=1,IF(COUNTIF(I$2:I8559,I8559)=1,COUNTIF($I:$I,I8559),""),"")</f>
        <v/>
      </c>
      <c r="P8559" s="38" t="str">
        <f aca="false">IF(G8559=1,IF(COUNTIFS(C$2:C8559,C8559,G$2:G8559,1)=1,COUNTIFS($C:$C,C8559,$G:$G,1)+ROW()/10000000,""),"")</f>
        <v/>
      </c>
      <c r="Q8559" s="0" t="str">
        <f aca="false">IF(K8559=1,IF(COUNTIFS(C$2:C8559,C8559,K$2:K8559,1)=1,1,0),"")</f>
        <v/>
      </c>
      <c r="R8559" s="0" t="str">
        <f aca="false">IF(M8559=1,IF(COUNTIFS(C$2:C8559,C8559,M$2:M8559,1)=1,1,0),"")</f>
        <v/>
      </c>
      <c r="S8559" s="0" t="str">
        <f aca="false">IF(L8559=1,IF(COUNTIFS(C$2:C8559,C8559,L$2:L8559,1)=1,1,0),"")</f>
        <v/>
      </c>
      <c r="T8559" s="38" t="str">
        <f aca="false">IF(N8559="","",N8559+ROW()/10000000)</f>
        <v/>
      </c>
      <c r="U8559" s="0" t="str">
        <f aca="false">IF(G8559=1,IF(B8559="",1,0),"")</f>
        <v/>
      </c>
    </row>
    <row r="8560" customFormat="false" ht="15" hidden="false" customHeight="false" outlineLevel="0" collapsed="false">
      <c r="A8560" s="35"/>
      <c r="B8560" s="35"/>
      <c r="G8560" s="0" t="str">
        <f aca="false">IF(A8560="","",IF(AND(A8560&gt;=Debut,A8560&lt;Fin),1,0))</f>
        <v/>
      </c>
      <c r="H8560" s="0" t="str">
        <f aca="false">IF(G8560=1,INT(ROUND((A8560-Debut)*86400,0)/600),"")</f>
        <v/>
      </c>
      <c r="I8560" s="0" t="str">
        <f aca="false">IF(G8560=1,INT(ROUND((A8560-Debut)*86400,0)/3600),"")</f>
        <v/>
      </c>
      <c r="J8560" s="0" t="str">
        <f aca="false">IF(OR(A8560="",B8560=""),"",ROUND((B8560-A8560)*86400,0))</f>
        <v/>
      </c>
      <c r="K8560" s="37" t="str">
        <f aca="false">IF(G8560=1,IF(COUNTIFS($C:$C,C8560,$G:$G,1,$A:$A,"&gt;="&amp;(A8560-FenetreInterm/86400),$A:$A,"&lt;="&amp;A8560)&gt;=NbInterm,1,0),"")</f>
        <v/>
      </c>
      <c r="L8560" s="37" t="str">
        <f aca="false">IF(G8560=1,IF(B8560="",0,IF(J8560&lt;SeuilFugitive,1,0)),"")</f>
        <v/>
      </c>
      <c r="M8560" s="37" t="str">
        <f aca="false">IF(G8560=1,IF(B8560="",IF((Fin-A8560)*24&gt;SeuilFigee,1,0),IF(J8560&gt;SeuilFigee*3600,1,0)),"")</f>
        <v/>
      </c>
      <c r="N8560" s="0" t="str">
        <f aca="false">IF(G8560=1,IF(COUNTIF(H$2:H8560,H8560)=1,COUNTIF($H:$H,H8560),""),"")</f>
        <v/>
      </c>
      <c r="O8560" s="0" t="str">
        <f aca="false">IF(G8560=1,IF(COUNTIF(I$2:I8560,I8560)=1,COUNTIF($I:$I,I8560),""),"")</f>
        <v/>
      </c>
      <c r="P8560" s="38" t="str">
        <f aca="false">IF(G8560=1,IF(COUNTIFS(C$2:C8560,C8560,G$2:G8560,1)=1,COUNTIFS($C:$C,C8560,$G:$G,1)+ROW()/10000000,""),"")</f>
        <v/>
      </c>
      <c r="Q8560" s="0" t="str">
        <f aca="false">IF(K8560=1,IF(COUNTIFS(C$2:C8560,C8560,K$2:K8560,1)=1,1,0),"")</f>
        <v/>
      </c>
      <c r="R8560" s="0" t="str">
        <f aca="false">IF(M8560=1,IF(COUNTIFS(C$2:C8560,C8560,M$2:M8560,1)=1,1,0),"")</f>
        <v/>
      </c>
      <c r="S8560" s="0" t="str">
        <f aca="false">IF(L8560=1,IF(COUNTIFS(C$2:C8560,C8560,L$2:L8560,1)=1,1,0),"")</f>
        <v/>
      </c>
      <c r="T8560" s="38" t="str">
        <f aca="false">IF(N8560="","",N8560+ROW()/10000000)</f>
        <v/>
      </c>
      <c r="U8560" s="0" t="str">
        <f aca="false">IF(G8560=1,IF(B8560="",1,0),"")</f>
        <v/>
      </c>
    </row>
    <row r="8561" customFormat="false" ht="15" hidden="false" customHeight="false" outlineLevel="0" collapsed="false">
      <c r="A8561" s="35"/>
      <c r="B8561" s="35"/>
      <c r="G8561" s="0" t="str">
        <f aca="false">IF(A8561="","",IF(AND(A8561&gt;=Debut,A8561&lt;Fin),1,0))</f>
        <v/>
      </c>
      <c r="H8561" s="0" t="str">
        <f aca="false">IF(G8561=1,INT(ROUND((A8561-Debut)*86400,0)/600),"")</f>
        <v/>
      </c>
      <c r="I8561" s="0" t="str">
        <f aca="false">IF(G8561=1,INT(ROUND((A8561-Debut)*86400,0)/3600),"")</f>
        <v/>
      </c>
      <c r="J8561" s="0" t="str">
        <f aca="false">IF(OR(A8561="",B8561=""),"",ROUND((B8561-A8561)*86400,0))</f>
        <v/>
      </c>
      <c r="K8561" s="37" t="str">
        <f aca="false">IF(G8561=1,IF(COUNTIFS($C:$C,C8561,$G:$G,1,$A:$A,"&gt;="&amp;(A8561-FenetreInterm/86400),$A:$A,"&lt;="&amp;A8561)&gt;=NbInterm,1,0),"")</f>
        <v/>
      </c>
      <c r="L8561" s="37" t="str">
        <f aca="false">IF(G8561=1,IF(B8561="",0,IF(J8561&lt;SeuilFugitive,1,0)),"")</f>
        <v/>
      </c>
      <c r="M8561" s="37" t="str">
        <f aca="false">IF(G8561=1,IF(B8561="",IF((Fin-A8561)*24&gt;SeuilFigee,1,0),IF(J8561&gt;SeuilFigee*3600,1,0)),"")</f>
        <v/>
      </c>
      <c r="N8561" s="0" t="str">
        <f aca="false">IF(G8561=1,IF(COUNTIF(H$2:H8561,H8561)=1,COUNTIF($H:$H,H8561),""),"")</f>
        <v/>
      </c>
      <c r="O8561" s="0" t="str">
        <f aca="false">IF(G8561=1,IF(COUNTIF(I$2:I8561,I8561)=1,COUNTIF($I:$I,I8561),""),"")</f>
        <v/>
      </c>
      <c r="P8561" s="38" t="str">
        <f aca="false">IF(G8561=1,IF(COUNTIFS(C$2:C8561,C8561,G$2:G8561,1)=1,COUNTIFS($C:$C,C8561,$G:$G,1)+ROW()/10000000,""),"")</f>
        <v/>
      </c>
      <c r="Q8561" s="0" t="str">
        <f aca="false">IF(K8561=1,IF(COUNTIFS(C$2:C8561,C8561,K$2:K8561,1)=1,1,0),"")</f>
        <v/>
      </c>
      <c r="R8561" s="0" t="str">
        <f aca="false">IF(M8561=1,IF(COUNTIFS(C$2:C8561,C8561,M$2:M8561,1)=1,1,0),"")</f>
        <v/>
      </c>
      <c r="S8561" s="0" t="str">
        <f aca="false">IF(L8561=1,IF(COUNTIFS(C$2:C8561,C8561,L$2:L8561,1)=1,1,0),"")</f>
        <v/>
      </c>
      <c r="T8561" s="38" t="str">
        <f aca="false">IF(N8561="","",N8561+ROW()/10000000)</f>
        <v/>
      </c>
      <c r="U8561" s="0" t="str">
        <f aca="false">IF(G8561=1,IF(B8561="",1,0),"")</f>
        <v/>
      </c>
    </row>
    <row r="8562" customFormat="false" ht="15" hidden="false" customHeight="false" outlineLevel="0" collapsed="false">
      <c r="A8562" s="35"/>
      <c r="B8562" s="35"/>
      <c r="G8562" s="0" t="str">
        <f aca="false">IF(A8562="","",IF(AND(A8562&gt;=Debut,A8562&lt;Fin),1,0))</f>
        <v/>
      </c>
      <c r="H8562" s="0" t="str">
        <f aca="false">IF(G8562=1,INT(ROUND((A8562-Debut)*86400,0)/600),"")</f>
        <v/>
      </c>
      <c r="I8562" s="0" t="str">
        <f aca="false">IF(G8562=1,INT(ROUND((A8562-Debut)*86400,0)/3600),"")</f>
        <v/>
      </c>
      <c r="J8562" s="0" t="str">
        <f aca="false">IF(OR(A8562="",B8562=""),"",ROUND((B8562-A8562)*86400,0))</f>
        <v/>
      </c>
      <c r="K8562" s="37" t="str">
        <f aca="false">IF(G8562=1,IF(COUNTIFS($C:$C,C8562,$G:$G,1,$A:$A,"&gt;="&amp;(A8562-FenetreInterm/86400),$A:$A,"&lt;="&amp;A8562)&gt;=NbInterm,1,0),"")</f>
        <v/>
      </c>
      <c r="L8562" s="37" t="str">
        <f aca="false">IF(G8562=1,IF(B8562="",0,IF(J8562&lt;SeuilFugitive,1,0)),"")</f>
        <v/>
      </c>
      <c r="M8562" s="37" t="str">
        <f aca="false">IF(G8562=1,IF(B8562="",IF((Fin-A8562)*24&gt;SeuilFigee,1,0),IF(J8562&gt;SeuilFigee*3600,1,0)),"")</f>
        <v/>
      </c>
      <c r="N8562" s="0" t="str">
        <f aca="false">IF(G8562=1,IF(COUNTIF(H$2:H8562,H8562)=1,COUNTIF($H:$H,H8562),""),"")</f>
        <v/>
      </c>
      <c r="O8562" s="0" t="str">
        <f aca="false">IF(G8562=1,IF(COUNTIF(I$2:I8562,I8562)=1,COUNTIF($I:$I,I8562),""),"")</f>
        <v/>
      </c>
      <c r="P8562" s="38" t="str">
        <f aca="false">IF(G8562=1,IF(COUNTIFS(C$2:C8562,C8562,G$2:G8562,1)=1,COUNTIFS($C:$C,C8562,$G:$G,1)+ROW()/10000000,""),"")</f>
        <v/>
      </c>
      <c r="Q8562" s="0" t="str">
        <f aca="false">IF(K8562=1,IF(COUNTIFS(C$2:C8562,C8562,K$2:K8562,1)=1,1,0),"")</f>
        <v/>
      </c>
      <c r="R8562" s="0" t="str">
        <f aca="false">IF(M8562=1,IF(COUNTIFS(C$2:C8562,C8562,M$2:M8562,1)=1,1,0),"")</f>
        <v/>
      </c>
      <c r="S8562" s="0" t="str">
        <f aca="false">IF(L8562=1,IF(COUNTIFS(C$2:C8562,C8562,L$2:L8562,1)=1,1,0),"")</f>
        <v/>
      </c>
      <c r="T8562" s="38" t="str">
        <f aca="false">IF(N8562="","",N8562+ROW()/10000000)</f>
        <v/>
      </c>
      <c r="U8562" s="0" t="str">
        <f aca="false">IF(G8562=1,IF(B8562="",1,0),"")</f>
        <v/>
      </c>
    </row>
    <row r="8563" customFormat="false" ht="15" hidden="false" customHeight="false" outlineLevel="0" collapsed="false">
      <c r="A8563" s="35"/>
      <c r="B8563" s="35"/>
      <c r="G8563" s="0" t="str">
        <f aca="false">IF(A8563="","",IF(AND(A8563&gt;=Debut,A8563&lt;Fin),1,0))</f>
        <v/>
      </c>
      <c r="H8563" s="0" t="str">
        <f aca="false">IF(G8563=1,INT(ROUND((A8563-Debut)*86400,0)/600),"")</f>
        <v/>
      </c>
      <c r="I8563" s="0" t="str">
        <f aca="false">IF(G8563=1,INT(ROUND((A8563-Debut)*86400,0)/3600),"")</f>
        <v/>
      </c>
      <c r="J8563" s="0" t="str">
        <f aca="false">IF(OR(A8563="",B8563=""),"",ROUND((B8563-A8563)*86400,0))</f>
        <v/>
      </c>
      <c r="K8563" s="37" t="str">
        <f aca="false">IF(G8563=1,IF(COUNTIFS($C:$C,C8563,$G:$G,1,$A:$A,"&gt;="&amp;(A8563-FenetreInterm/86400),$A:$A,"&lt;="&amp;A8563)&gt;=NbInterm,1,0),"")</f>
        <v/>
      </c>
      <c r="L8563" s="37" t="str">
        <f aca="false">IF(G8563=1,IF(B8563="",0,IF(J8563&lt;SeuilFugitive,1,0)),"")</f>
        <v/>
      </c>
      <c r="M8563" s="37" t="str">
        <f aca="false">IF(G8563=1,IF(B8563="",IF((Fin-A8563)*24&gt;SeuilFigee,1,0),IF(J8563&gt;SeuilFigee*3600,1,0)),"")</f>
        <v/>
      </c>
      <c r="N8563" s="0" t="str">
        <f aca="false">IF(G8563=1,IF(COUNTIF(H$2:H8563,H8563)=1,COUNTIF($H:$H,H8563),""),"")</f>
        <v/>
      </c>
      <c r="O8563" s="0" t="str">
        <f aca="false">IF(G8563=1,IF(COUNTIF(I$2:I8563,I8563)=1,COUNTIF($I:$I,I8563),""),"")</f>
        <v/>
      </c>
      <c r="P8563" s="38" t="str">
        <f aca="false">IF(G8563=1,IF(COUNTIFS(C$2:C8563,C8563,G$2:G8563,1)=1,COUNTIFS($C:$C,C8563,$G:$G,1)+ROW()/10000000,""),"")</f>
        <v/>
      </c>
      <c r="Q8563" s="0" t="str">
        <f aca="false">IF(K8563=1,IF(COUNTIFS(C$2:C8563,C8563,K$2:K8563,1)=1,1,0),"")</f>
        <v/>
      </c>
      <c r="R8563" s="0" t="str">
        <f aca="false">IF(M8563=1,IF(COUNTIFS(C$2:C8563,C8563,M$2:M8563,1)=1,1,0),"")</f>
        <v/>
      </c>
      <c r="S8563" s="0" t="str">
        <f aca="false">IF(L8563=1,IF(COUNTIFS(C$2:C8563,C8563,L$2:L8563,1)=1,1,0),"")</f>
        <v/>
      </c>
      <c r="T8563" s="38" t="str">
        <f aca="false">IF(N8563="","",N8563+ROW()/10000000)</f>
        <v/>
      </c>
      <c r="U8563" s="0" t="str">
        <f aca="false">IF(G8563=1,IF(B8563="",1,0),"")</f>
        <v/>
      </c>
    </row>
    <row r="8564" customFormat="false" ht="15" hidden="false" customHeight="false" outlineLevel="0" collapsed="false">
      <c r="A8564" s="35"/>
      <c r="B8564" s="35"/>
      <c r="G8564" s="0" t="str">
        <f aca="false">IF(A8564="","",IF(AND(A8564&gt;=Debut,A8564&lt;Fin),1,0))</f>
        <v/>
      </c>
      <c r="H8564" s="0" t="str">
        <f aca="false">IF(G8564=1,INT(ROUND((A8564-Debut)*86400,0)/600),"")</f>
        <v/>
      </c>
      <c r="I8564" s="0" t="str">
        <f aca="false">IF(G8564=1,INT(ROUND((A8564-Debut)*86400,0)/3600),"")</f>
        <v/>
      </c>
      <c r="J8564" s="0" t="str">
        <f aca="false">IF(OR(A8564="",B8564=""),"",ROUND((B8564-A8564)*86400,0))</f>
        <v/>
      </c>
      <c r="K8564" s="37" t="str">
        <f aca="false">IF(G8564=1,IF(COUNTIFS($C:$C,C8564,$G:$G,1,$A:$A,"&gt;="&amp;(A8564-FenetreInterm/86400),$A:$A,"&lt;="&amp;A8564)&gt;=NbInterm,1,0),"")</f>
        <v/>
      </c>
      <c r="L8564" s="37" t="str">
        <f aca="false">IF(G8564=1,IF(B8564="",0,IF(J8564&lt;SeuilFugitive,1,0)),"")</f>
        <v/>
      </c>
      <c r="M8564" s="37" t="str">
        <f aca="false">IF(G8564=1,IF(B8564="",IF((Fin-A8564)*24&gt;SeuilFigee,1,0),IF(J8564&gt;SeuilFigee*3600,1,0)),"")</f>
        <v/>
      </c>
      <c r="N8564" s="0" t="str">
        <f aca="false">IF(G8564=1,IF(COUNTIF(H$2:H8564,H8564)=1,COUNTIF($H:$H,H8564),""),"")</f>
        <v/>
      </c>
      <c r="O8564" s="0" t="str">
        <f aca="false">IF(G8564=1,IF(COUNTIF(I$2:I8564,I8564)=1,COUNTIF($I:$I,I8564),""),"")</f>
        <v/>
      </c>
      <c r="P8564" s="38" t="str">
        <f aca="false">IF(G8564=1,IF(COUNTIFS(C$2:C8564,C8564,G$2:G8564,1)=1,COUNTIFS($C:$C,C8564,$G:$G,1)+ROW()/10000000,""),"")</f>
        <v/>
      </c>
      <c r="Q8564" s="0" t="str">
        <f aca="false">IF(K8564=1,IF(COUNTIFS(C$2:C8564,C8564,K$2:K8564,1)=1,1,0),"")</f>
        <v/>
      </c>
      <c r="R8564" s="0" t="str">
        <f aca="false">IF(M8564=1,IF(COUNTIFS(C$2:C8564,C8564,M$2:M8564,1)=1,1,0),"")</f>
        <v/>
      </c>
      <c r="S8564" s="0" t="str">
        <f aca="false">IF(L8564=1,IF(COUNTIFS(C$2:C8564,C8564,L$2:L8564,1)=1,1,0),"")</f>
        <v/>
      </c>
      <c r="T8564" s="38" t="str">
        <f aca="false">IF(N8564="","",N8564+ROW()/10000000)</f>
        <v/>
      </c>
      <c r="U8564" s="0" t="str">
        <f aca="false">IF(G8564=1,IF(B8564="",1,0),"")</f>
        <v/>
      </c>
    </row>
    <row r="8565" customFormat="false" ht="15" hidden="false" customHeight="false" outlineLevel="0" collapsed="false">
      <c r="A8565" s="35"/>
      <c r="B8565" s="35"/>
      <c r="G8565" s="0" t="str">
        <f aca="false">IF(A8565="","",IF(AND(A8565&gt;=Debut,A8565&lt;Fin),1,0))</f>
        <v/>
      </c>
      <c r="H8565" s="0" t="str">
        <f aca="false">IF(G8565=1,INT(ROUND((A8565-Debut)*86400,0)/600),"")</f>
        <v/>
      </c>
      <c r="I8565" s="0" t="str">
        <f aca="false">IF(G8565=1,INT(ROUND((A8565-Debut)*86400,0)/3600),"")</f>
        <v/>
      </c>
      <c r="J8565" s="0" t="str">
        <f aca="false">IF(OR(A8565="",B8565=""),"",ROUND((B8565-A8565)*86400,0))</f>
        <v/>
      </c>
      <c r="K8565" s="37" t="str">
        <f aca="false">IF(G8565=1,IF(COUNTIFS($C:$C,C8565,$G:$G,1,$A:$A,"&gt;="&amp;(A8565-FenetreInterm/86400),$A:$A,"&lt;="&amp;A8565)&gt;=NbInterm,1,0),"")</f>
        <v/>
      </c>
      <c r="L8565" s="37" t="str">
        <f aca="false">IF(G8565=1,IF(B8565="",0,IF(J8565&lt;SeuilFugitive,1,0)),"")</f>
        <v/>
      </c>
      <c r="M8565" s="37" t="str">
        <f aca="false">IF(G8565=1,IF(B8565="",IF((Fin-A8565)*24&gt;SeuilFigee,1,0),IF(J8565&gt;SeuilFigee*3600,1,0)),"")</f>
        <v/>
      </c>
      <c r="N8565" s="0" t="str">
        <f aca="false">IF(G8565=1,IF(COUNTIF(H$2:H8565,H8565)=1,COUNTIF($H:$H,H8565),""),"")</f>
        <v/>
      </c>
      <c r="O8565" s="0" t="str">
        <f aca="false">IF(G8565=1,IF(COUNTIF(I$2:I8565,I8565)=1,COUNTIF($I:$I,I8565),""),"")</f>
        <v/>
      </c>
      <c r="P8565" s="38" t="str">
        <f aca="false">IF(G8565=1,IF(COUNTIFS(C$2:C8565,C8565,G$2:G8565,1)=1,COUNTIFS($C:$C,C8565,$G:$G,1)+ROW()/10000000,""),"")</f>
        <v/>
      </c>
      <c r="Q8565" s="0" t="str">
        <f aca="false">IF(K8565=1,IF(COUNTIFS(C$2:C8565,C8565,K$2:K8565,1)=1,1,0),"")</f>
        <v/>
      </c>
      <c r="R8565" s="0" t="str">
        <f aca="false">IF(M8565=1,IF(COUNTIFS(C$2:C8565,C8565,M$2:M8565,1)=1,1,0),"")</f>
        <v/>
      </c>
      <c r="S8565" s="0" t="str">
        <f aca="false">IF(L8565=1,IF(COUNTIFS(C$2:C8565,C8565,L$2:L8565,1)=1,1,0),"")</f>
        <v/>
      </c>
      <c r="T8565" s="38" t="str">
        <f aca="false">IF(N8565="","",N8565+ROW()/10000000)</f>
        <v/>
      </c>
      <c r="U8565" s="0" t="str">
        <f aca="false">IF(G8565=1,IF(B8565="",1,0),"")</f>
        <v/>
      </c>
    </row>
    <row r="8566" customFormat="false" ht="15" hidden="false" customHeight="false" outlineLevel="0" collapsed="false">
      <c r="A8566" s="35"/>
      <c r="B8566" s="35"/>
      <c r="G8566" s="0" t="str">
        <f aca="false">IF(A8566="","",IF(AND(A8566&gt;=Debut,A8566&lt;Fin),1,0))</f>
        <v/>
      </c>
      <c r="H8566" s="0" t="str">
        <f aca="false">IF(G8566=1,INT(ROUND((A8566-Debut)*86400,0)/600),"")</f>
        <v/>
      </c>
      <c r="I8566" s="0" t="str">
        <f aca="false">IF(G8566=1,INT(ROUND((A8566-Debut)*86400,0)/3600),"")</f>
        <v/>
      </c>
      <c r="J8566" s="0" t="str">
        <f aca="false">IF(OR(A8566="",B8566=""),"",ROUND((B8566-A8566)*86400,0))</f>
        <v/>
      </c>
      <c r="K8566" s="37" t="str">
        <f aca="false">IF(G8566=1,IF(COUNTIFS($C:$C,C8566,$G:$G,1,$A:$A,"&gt;="&amp;(A8566-FenetreInterm/86400),$A:$A,"&lt;="&amp;A8566)&gt;=NbInterm,1,0),"")</f>
        <v/>
      </c>
      <c r="L8566" s="37" t="str">
        <f aca="false">IF(G8566=1,IF(B8566="",0,IF(J8566&lt;SeuilFugitive,1,0)),"")</f>
        <v/>
      </c>
      <c r="M8566" s="37" t="str">
        <f aca="false">IF(G8566=1,IF(B8566="",IF((Fin-A8566)*24&gt;SeuilFigee,1,0),IF(J8566&gt;SeuilFigee*3600,1,0)),"")</f>
        <v/>
      </c>
      <c r="N8566" s="0" t="str">
        <f aca="false">IF(G8566=1,IF(COUNTIF(H$2:H8566,H8566)=1,COUNTIF($H:$H,H8566),""),"")</f>
        <v/>
      </c>
      <c r="O8566" s="0" t="str">
        <f aca="false">IF(G8566=1,IF(COUNTIF(I$2:I8566,I8566)=1,COUNTIF($I:$I,I8566),""),"")</f>
        <v/>
      </c>
      <c r="P8566" s="38" t="str">
        <f aca="false">IF(G8566=1,IF(COUNTIFS(C$2:C8566,C8566,G$2:G8566,1)=1,COUNTIFS($C:$C,C8566,$G:$G,1)+ROW()/10000000,""),"")</f>
        <v/>
      </c>
      <c r="Q8566" s="0" t="str">
        <f aca="false">IF(K8566=1,IF(COUNTIFS(C$2:C8566,C8566,K$2:K8566,1)=1,1,0),"")</f>
        <v/>
      </c>
      <c r="R8566" s="0" t="str">
        <f aca="false">IF(M8566=1,IF(COUNTIFS(C$2:C8566,C8566,M$2:M8566,1)=1,1,0),"")</f>
        <v/>
      </c>
      <c r="S8566" s="0" t="str">
        <f aca="false">IF(L8566=1,IF(COUNTIFS(C$2:C8566,C8566,L$2:L8566,1)=1,1,0),"")</f>
        <v/>
      </c>
      <c r="T8566" s="38" t="str">
        <f aca="false">IF(N8566="","",N8566+ROW()/10000000)</f>
        <v/>
      </c>
      <c r="U8566" s="0" t="str">
        <f aca="false">IF(G8566=1,IF(B8566="",1,0),"")</f>
        <v/>
      </c>
    </row>
    <row r="8567" customFormat="false" ht="15" hidden="false" customHeight="false" outlineLevel="0" collapsed="false">
      <c r="A8567" s="35"/>
      <c r="B8567" s="35"/>
      <c r="G8567" s="0" t="str">
        <f aca="false">IF(A8567="","",IF(AND(A8567&gt;=Debut,A8567&lt;Fin),1,0))</f>
        <v/>
      </c>
      <c r="H8567" s="0" t="str">
        <f aca="false">IF(G8567=1,INT(ROUND((A8567-Debut)*86400,0)/600),"")</f>
        <v/>
      </c>
      <c r="I8567" s="0" t="str">
        <f aca="false">IF(G8567=1,INT(ROUND((A8567-Debut)*86400,0)/3600),"")</f>
        <v/>
      </c>
      <c r="J8567" s="0" t="str">
        <f aca="false">IF(OR(A8567="",B8567=""),"",ROUND((B8567-A8567)*86400,0))</f>
        <v/>
      </c>
      <c r="K8567" s="37" t="str">
        <f aca="false">IF(G8567=1,IF(COUNTIFS($C:$C,C8567,$G:$G,1,$A:$A,"&gt;="&amp;(A8567-FenetreInterm/86400),$A:$A,"&lt;="&amp;A8567)&gt;=NbInterm,1,0),"")</f>
        <v/>
      </c>
      <c r="L8567" s="37" t="str">
        <f aca="false">IF(G8567=1,IF(B8567="",0,IF(J8567&lt;SeuilFugitive,1,0)),"")</f>
        <v/>
      </c>
      <c r="M8567" s="37" t="str">
        <f aca="false">IF(G8567=1,IF(B8567="",IF((Fin-A8567)*24&gt;SeuilFigee,1,0),IF(J8567&gt;SeuilFigee*3600,1,0)),"")</f>
        <v/>
      </c>
      <c r="N8567" s="0" t="str">
        <f aca="false">IF(G8567=1,IF(COUNTIF(H$2:H8567,H8567)=1,COUNTIF($H:$H,H8567),""),"")</f>
        <v/>
      </c>
      <c r="O8567" s="0" t="str">
        <f aca="false">IF(G8567=1,IF(COUNTIF(I$2:I8567,I8567)=1,COUNTIF($I:$I,I8567),""),"")</f>
        <v/>
      </c>
      <c r="P8567" s="38" t="str">
        <f aca="false">IF(G8567=1,IF(COUNTIFS(C$2:C8567,C8567,G$2:G8567,1)=1,COUNTIFS($C:$C,C8567,$G:$G,1)+ROW()/10000000,""),"")</f>
        <v/>
      </c>
      <c r="Q8567" s="0" t="str">
        <f aca="false">IF(K8567=1,IF(COUNTIFS(C$2:C8567,C8567,K$2:K8567,1)=1,1,0),"")</f>
        <v/>
      </c>
      <c r="R8567" s="0" t="str">
        <f aca="false">IF(M8567=1,IF(COUNTIFS(C$2:C8567,C8567,M$2:M8567,1)=1,1,0),"")</f>
        <v/>
      </c>
      <c r="S8567" s="0" t="str">
        <f aca="false">IF(L8567=1,IF(COUNTIFS(C$2:C8567,C8567,L$2:L8567,1)=1,1,0),"")</f>
        <v/>
      </c>
      <c r="T8567" s="38" t="str">
        <f aca="false">IF(N8567="","",N8567+ROW()/10000000)</f>
        <v/>
      </c>
      <c r="U8567" s="0" t="str">
        <f aca="false">IF(G8567=1,IF(B8567="",1,0),"")</f>
        <v/>
      </c>
    </row>
    <row r="8568" customFormat="false" ht="15" hidden="false" customHeight="false" outlineLevel="0" collapsed="false">
      <c r="A8568" s="35"/>
      <c r="B8568" s="35"/>
      <c r="G8568" s="0" t="str">
        <f aca="false">IF(A8568="","",IF(AND(A8568&gt;=Debut,A8568&lt;Fin),1,0))</f>
        <v/>
      </c>
      <c r="H8568" s="0" t="str">
        <f aca="false">IF(G8568=1,INT(ROUND((A8568-Debut)*86400,0)/600),"")</f>
        <v/>
      </c>
      <c r="I8568" s="0" t="str">
        <f aca="false">IF(G8568=1,INT(ROUND((A8568-Debut)*86400,0)/3600),"")</f>
        <v/>
      </c>
      <c r="J8568" s="0" t="str">
        <f aca="false">IF(OR(A8568="",B8568=""),"",ROUND((B8568-A8568)*86400,0))</f>
        <v/>
      </c>
      <c r="K8568" s="37" t="str">
        <f aca="false">IF(G8568=1,IF(COUNTIFS($C:$C,C8568,$G:$G,1,$A:$A,"&gt;="&amp;(A8568-FenetreInterm/86400),$A:$A,"&lt;="&amp;A8568)&gt;=NbInterm,1,0),"")</f>
        <v/>
      </c>
      <c r="L8568" s="37" t="str">
        <f aca="false">IF(G8568=1,IF(B8568="",0,IF(J8568&lt;SeuilFugitive,1,0)),"")</f>
        <v/>
      </c>
      <c r="M8568" s="37" t="str">
        <f aca="false">IF(G8568=1,IF(B8568="",IF((Fin-A8568)*24&gt;SeuilFigee,1,0),IF(J8568&gt;SeuilFigee*3600,1,0)),"")</f>
        <v/>
      </c>
      <c r="N8568" s="0" t="str">
        <f aca="false">IF(G8568=1,IF(COUNTIF(H$2:H8568,H8568)=1,COUNTIF($H:$H,H8568),""),"")</f>
        <v/>
      </c>
      <c r="O8568" s="0" t="str">
        <f aca="false">IF(G8568=1,IF(COUNTIF(I$2:I8568,I8568)=1,COUNTIF($I:$I,I8568),""),"")</f>
        <v/>
      </c>
      <c r="P8568" s="38" t="str">
        <f aca="false">IF(G8568=1,IF(COUNTIFS(C$2:C8568,C8568,G$2:G8568,1)=1,COUNTIFS($C:$C,C8568,$G:$G,1)+ROW()/10000000,""),"")</f>
        <v/>
      </c>
      <c r="Q8568" s="0" t="str">
        <f aca="false">IF(K8568=1,IF(COUNTIFS(C$2:C8568,C8568,K$2:K8568,1)=1,1,0),"")</f>
        <v/>
      </c>
      <c r="R8568" s="0" t="str">
        <f aca="false">IF(M8568=1,IF(COUNTIFS(C$2:C8568,C8568,M$2:M8568,1)=1,1,0),"")</f>
        <v/>
      </c>
      <c r="S8568" s="0" t="str">
        <f aca="false">IF(L8568=1,IF(COUNTIFS(C$2:C8568,C8568,L$2:L8568,1)=1,1,0),"")</f>
        <v/>
      </c>
      <c r="T8568" s="38" t="str">
        <f aca="false">IF(N8568="","",N8568+ROW()/10000000)</f>
        <v/>
      </c>
      <c r="U8568" s="0" t="str">
        <f aca="false">IF(G8568=1,IF(B8568="",1,0),"")</f>
        <v/>
      </c>
    </row>
    <row r="8569" customFormat="false" ht="15" hidden="false" customHeight="false" outlineLevel="0" collapsed="false">
      <c r="A8569" s="35"/>
      <c r="B8569" s="35"/>
      <c r="G8569" s="0" t="str">
        <f aca="false">IF(A8569="","",IF(AND(A8569&gt;=Debut,A8569&lt;Fin),1,0))</f>
        <v/>
      </c>
      <c r="H8569" s="0" t="str">
        <f aca="false">IF(G8569=1,INT(ROUND((A8569-Debut)*86400,0)/600),"")</f>
        <v/>
      </c>
      <c r="I8569" s="0" t="str">
        <f aca="false">IF(G8569=1,INT(ROUND((A8569-Debut)*86400,0)/3600),"")</f>
        <v/>
      </c>
      <c r="J8569" s="0" t="str">
        <f aca="false">IF(OR(A8569="",B8569=""),"",ROUND((B8569-A8569)*86400,0))</f>
        <v/>
      </c>
      <c r="K8569" s="37" t="str">
        <f aca="false">IF(G8569=1,IF(COUNTIFS($C:$C,C8569,$G:$G,1,$A:$A,"&gt;="&amp;(A8569-FenetreInterm/86400),$A:$A,"&lt;="&amp;A8569)&gt;=NbInterm,1,0),"")</f>
        <v/>
      </c>
      <c r="L8569" s="37" t="str">
        <f aca="false">IF(G8569=1,IF(B8569="",0,IF(J8569&lt;SeuilFugitive,1,0)),"")</f>
        <v/>
      </c>
      <c r="M8569" s="37" t="str">
        <f aca="false">IF(G8569=1,IF(B8569="",IF((Fin-A8569)*24&gt;SeuilFigee,1,0),IF(J8569&gt;SeuilFigee*3600,1,0)),"")</f>
        <v/>
      </c>
      <c r="N8569" s="0" t="str">
        <f aca="false">IF(G8569=1,IF(COUNTIF(H$2:H8569,H8569)=1,COUNTIF($H:$H,H8569),""),"")</f>
        <v/>
      </c>
      <c r="O8569" s="0" t="str">
        <f aca="false">IF(G8569=1,IF(COUNTIF(I$2:I8569,I8569)=1,COUNTIF($I:$I,I8569),""),"")</f>
        <v/>
      </c>
      <c r="P8569" s="38" t="str">
        <f aca="false">IF(G8569=1,IF(COUNTIFS(C$2:C8569,C8569,G$2:G8569,1)=1,COUNTIFS($C:$C,C8569,$G:$G,1)+ROW()/10000000,""),"")</f>
        <v/>
      </c>
      <c r="Q8569" s="0" t="str">
        <f aca="false">IF(K8569=1,IF(COUNTIFS(C$2:C8569,C8569,K$2:K8569,1)=1,1,0),"")</f>
        <v/>
      </c>
      <c r="R8569" s="0" t="str">
        <f aca="false">IF(M8569=1,IF(COUNTIFS(C$2:C8569,C8569,M$2:M8569,1)=1,1,0),"")</f>
        <v/>
      </c>
      <c r="S8569" s="0" t="str">
        <f aca="false">IF(L8569=1,IF(COUNTIFS(C$2:C8569,C8569,L$2:L8569,1)=1,1,0),"")</f>
        <v/>
      </c>
      <c r="T8569" s="38" t="str">
        <f aca="false">IF(N8569="","",N8569+ROW()/10000000)</f>
        <v/>
      </c>
      <c r="U8569" s="0" t="str">
        <f aca="false">IF(G8569=1,IF(B8569="",1,0),"")</f>
        <v/>
      </c>
    </row>
    <row r="8570" customFormat="false" ht="15" hidden="false" customHeight="false" outlineLevel="0" collapsed="false">
      <c r="A8570" s="35"/>
      <c r="B8570" s="35"/>
      <c r="G8570" s="0" t="str">
        <f aca="false">IF(A8570="","",IF(AND(A8570&gt;=Debut,A8570&lt;Fin),1,0))</f>
        <v/>
      </c>
      <c r="H8570" s="0" t="str">
        <f aca="false">IF(G8570=1,INT(ROUND((A8570-Debut)*86400,0)/600),"")</f>
        <v/>
      </c>
      <c r="I8570" s="0" t="str">
        <f aca="false">IF(G8570=1,INT(ROUND((A8570-Debut)*86400,0)/3600),"")</f>
        <v/>
      </c>
      <c r="J8570" s="0" t="str">
        <f aca="false">IF(OR(A8570="",B8570=""),"",ROUND((B8570-A8570)*86400,0))</f>
        <v/>
      </c>
      <c r="K8570" s="37" t="str">
        <f aca="false">IF(G8570=1,IF(COUNTIFS($C:$C,C8570,$G:$G,1,$A:$A,"&gt;="&amp;(A8570-FenetreInterm/86400),$A:$A,"&lt;="&amp;A8570)&gt;=NbInterm,1,0),"")</f>
        <v/>
      </c>
      <c r="L8570" s="37" t="str">
        <f aca="false">IF(G8570=1,IF(B8570="",0,IF(J8570&lt;SeuilFugitive,1,0)),"")</f>
        <v/>
      </c>
      <c r="M8570" s="37" t="str">
        <f aca="false">IF(G8570=1,IF(B8570="",IF((Fin-A8570)*24&gt;SeuilFigee,1,0),IF(J8570&gt;SeuilFigee*3600,1,0)),"")</f>
        <v/>
      </c>
      <c r="N8570" s="0" t="str">
        <f aca="false">IF(G8570=1,IF(COUNTIF(H$2:H8570,H8570)=1,COUNTIF($H:$H,H8570),""),"")</f>
        <v/>
      </c>
      <c r="O8570" s="0" t="str">
        <f aca="false">IF(G8570=1,IF(COUNTIF(I$2:I8570,I8570)=1,COUNTIF($I:$I,I8570),""),"")</f>
        <v/>
      </c>
      <c r="P8570" s="38" t="str">
        <f aca="false">IF(G8570=1,IF(COUNTIFS(C$2:C8570,C8570,G$2:G8570,1)=1,COUNTIFS($C:$C,C8570,$G:$G,1)+ROW()/10000000,""),"")</f>
        <v/>
      </c>
      <c r="Q8570" s="0" t="str">
        <f aca="false">IF(K8570=1,IF(COUNTIFS(C$2:C8570,C8570,K$2:K8570,1)=1,1,0),"")</f>
        <v/>
      </c>
      <c r="R8570" s="0" t="str">
        <f aca="false">IF(M8570=1,IF(COUNTIFS(C$2:C8570,C8570,M$2:M8570,1)=1,1,0),"")</f>
        <v/>
      </c>
      <c r="S8570" s="0" t="str">
        <f aca="false">IF(L8570=1,IF(COUNTIFS(C$2:C8570,C8570,L$2:L8570,1)=1,1,0),"")</f>
        <v/>
      </c>
      <c r="T8570" s="38" t="str">
        <f aca="false">IF(N8570="","",N8570+ROW()/10000000)</f>
        <v/>
      </c>
      <c r="U8570" s="0" t="str">
        <f aca="false">IF(G8570=1,IF(B8570="",1,0),"")</f>
        <v/>
      </c>
    </row>
    <row r="8571" customFormat="false" ht="15" hidden="false" customHeight="false" outlineLevel="0" collapsed="false">
      <c r="A8571" s="35"/>
      <c r="B8571" s="35"/>
      <c r="G8571" s="0" t="str">
        <f aca="false">IF(A8571="","",IF(AND(A8571&gt;=Debut,A8571&lt;Fin),1,0))</f>
        <v/>
      </c>
      <c r="H8571" s="0" t="str">
        <f aca="false">IF(G8571=1,INT(ROUND((A8571-Debut)*86400,0)/600),"")</f>
        <v/>
      </c>
      <c r="I8571" s="0" t="str">
        <f aca="false">IF(G8571=1,INT(ROUND((A8571-Debut)*86400,0)/3600),"")</f>
        <v/>
      </c>
      <c r="J8571" s="0" t="str">
        <f aca="false">IF(OR(A8571="",B8571=""),"",ROUND((B8571-A8571)*86400,0))</f>
        <v/>
      </c>
      <c r="K8571" s="37" t="str">
        <f aca="false">IF(G8571=1,IF(COUNTIFS($C:$C,C8571,$G:$G,1,$A:$A,"&gt;="&amp;(A8571-FenetreInterm/86400),$A:$A,"&lt;="&amp;A8571)&gt;=NbInterm,1,0),"")</f>
        <v/>
      </c>
      <c r="L8571" s="37" t="str">
        <f aca="false">IF(G8571=1,IF(B8571="",0,IF(J8571&lt;SeuilFugitive,1,0)),"")</f>
        <v/>
      </c>
      <c r="M8571" s="37" t="str">
        <f aca="false">IF(G8571=1,IF(B8571="",IF((Fin-A8571)*24&gt;SeuilFigee,1,0),IF(J8571&gt;SeuilFigee*3600,1,0)),"")</f>
        <v/>
      </c>
      <c r="N8571" s="0" t="str">
        <f aca="false">IF(G8571=1,IF(COUNTIF(H$2:H8571,H8571)=1,COUNTIF($H:$H,H8571),""),"")</f>
        <v/>
      </c>
      <c r="O8571" s="0" t="str">
        <f aca="false">IF(G8571=1,IF(COUNTIF(I$2:I8571,I8571)=1,COUNTIF($I:$I,I8571),""),"")</f>
        <v/>
      </c>
      <c r="P8571" s="38" t="str">
        <f aca="false">IF(G8571=1,IF(COUNTIFS(C$2:C8571,C8571,G$2:G8571,1)=1,COUNTIFS($C:$C,C8571,$G:$G,1)+ROW()/10000000,""),"")</f>
        <v/>
      </c>
      <c r="Q8571" s="0" t="str">
        <f aca="false">IF(K8571=1,IF(COUNTIFS(C$2:C8571,C8571,K$2:K8571,1)=1,1,0),"")</f>
        <v/>
      </c>
      <c r="R8571" s="0" t="str">
        <f aca="false">IF(M8571=1,IF(COUNTIFS(C$2:C8571,C8571,M$2:M8571,1)=1,1,0),"")</f>
        <v/>
      </c>
      <c r="S8571" s="0" t="str">
        <f aca="false">IF(L8571=1,IF(COUNTIFS(C$2:C8571,C8571,L$2:L8571,1)=1,1,0),"")</f>
        <v/>
      </c>
      <c r="T8571" s="38" t="str">
        <f aca="false">IF(N8571="","",N8571+ROW()/10000000)</f>
        <v/>
      </c>
      <c r="U8571" s="0" t="str">
        <f aca="false">IF(G8571=1,IF(B8571="",1,0),"")</f>
        <v/>
      </c>
    </row>
    <row r="8572" customFormat="false" ht="15" hidden="false" customHeight="false" outlineLevel="0" collapsed="false">
      <c r="A8572" s="35"/>
      <c r="B8572" s="35"/>
      <c r="G8572" s="0" t="str">
        <f aca="false">IF(A8572="","",IF(AND(A8572&gt;=Debut,A8572&lt;Fin),1,0))</f>
        <v/>
      </c>
      <c r="H8572" s="0" t="str">
        <f aca="false">IF(G8572=1,INT(ROUND((A8572-Debut)*86400,0)/600),"")</f>
        <v/>
      </c>
      <c r="I8572" s="0" t="str">
        <f aca="false">IF(G8572=1,INT(ROUND((A8572-Debut)*86400,0)/3600),"")</f>
        <v/>
      </c>
      <c r="J8572" s="0" t="str">
        <f aca="false">IF(OR(A8572="",B8572=""),"",ROUND((B8572-A8572)*86400,0))</f>
        <v/>
      </c>
      <c r="K8572" s="37" t="str">
        <f aca="false">IF(G8572=1,IF(COUNTIFS($C:$C,C8572,$G:$G,1,$A:$A,"&gt;="&amp;(A8572-FenetreInterm/86400),$A:$A,"&lt;="&amp;A8572)&gt;=NbInterm,1,0),"")</f>
        <v/>
      </c>
      <c r="L8572" s="37" t="str">
        <f aca="false">IF(G8572=1,IF(B8572="",0,IF(J8572&lt;SeuilFugitive,1,0)),"")</f>
        <v/>
      </c>
      <c r="M8572" s="37" t="str">
        <f aca="false">IF(G8572=1,IF(B8572="",IF((Fin-A8572)*24&gt;SeuilFigee,1,0),IF(J8572&gt;SeuilFigee*3600,1,0)),"")</f>
        <v/>
      </c>
      <c r="N8572" s="0" t="str">
        <f aca="false">IF(G8572=1,IF(COUNTIF(H$2:H8572,H8572)=1,COUNTIF($H:$H,H8572),""),"")</f>
        <v/>
      </c>
      <c r="O8572" s="0" t="str">
        <f aca="false">IF(G8572=1,IF(COUNTIF(I$2:I8572,I8572)=1,COUNTIF($I:$I,I8572),""),"")</f>
        <v/>
      </c>
      <c r="P8572" s="38" t="str">
        <f aca="false">IF(G8572=1,IF(COUNTIFS(C$2:C8572,C8572,G$2:G8572,1)=1,COUNTIFS($C:$C,C8572,$G:$G,1)+ROW()/10000000,""),"")</f>
        <v/>
      </c>
      <c r="Q8572" s="0" t="str">
        <f aca="false">IF(K8572=1,IF(COUNTIFS(C$2:C8572,C8572,K$2:K8572,1)=1,1,0),"")</f>
        <v/>
      </c>
      <c r="R8572" s="0" t="str">
        <f aca="false">IF(M8572=1,IF(COUNTIFS(C$2:C8572,C8572,M$2:M8572,1)=1,1,0),"")</f>
        <v/>
      </c>
      <c r="S8572" s="0" t="str">
        <f aca="false">IF(L8572=1,IF(COUNTIFS(C$2:C8572,C8572,L$2:L8572,1)=1,1,0),"")</f>
        <v/>
      </c>
      <c r="T8572" s="38" t="str">
        <f aca="false">IF(N8572="","",N8572+ROW()/10000000)</f>
        <v/>
      </c>
      <c r="U8572" s="0" t="str">
        <f aca="false">IF(G8572=1,IF(B8572="",1,0),"")</f>
        <v/>
      </c>
    </row>
    <row r="8573" customFormat="false" ht="15" hidden="false" customHeight="false" outlineLevel="0" collapsed="false">
      <c r="A8573" s="35"/>
      <c r="B8573" s="35"/>
      <c r="G8573" s="0" t="str">
        <f aca="false">IF(A8573="","",IF(AND(A8573&gt;=Debut,A8573&lt;Fin),1,0))</f>
        <v/>
      </c>
      <c r="H8573" s="0" t="str">
        <f aca="false">IF(G8573=1,INT(ROUND((A8573-Debut)*86400,0)/600),"")</f>
        <v/>
      </c>
      <c r="I8573" s="0" t="str">
        <f aca="false">IF(G8573=1,INT(ROUND((A8573-Debut)*86400,0)/3600),"")</f>
        <v/>
      </c>
      <c r="J8573" s="0" t="str">
        <f aca="false">IF(OR(A8573="",B8573=""),"",ROUND((B8573-A8573)*86400,0))</f>
        <v/>
      </c>
      <c r="K8573" s="37" t="str">
        <f aca="false">IF(G8573=1,IF(COUNTIFS($C:$C,C8573,$G:$G,1,$A:$A,"&gt;="&amp;(A8573-FenetreInterm/86400),$A:$A,"&lt;="&amp;A8573)&gt;=NbInterm,1,0),"")</f>
        <v/>
      </c>
      <c r="L8573" s="37" t="str">
        <f aca="false">IF(G8573=1,IF(B8573="",0,IF(J8573&lt;SeuilFugitive,1,0)),"")</f>
        <v/>
      </c>
      <c r="M8573" s="37" t="str">
        <f aca="false">IF(G8573=1,IF(B8573="",IF((Fin-A8573)*24&gt;SeuilFigee,1,0),IF(J8573&gt;SeuilFigee*3600,1,0)),"")</f>
        <v/>
      </c>
      <c r="N8573" s="0" t="str">
        <f aca="false">IF(G8573=1,IF(COUNTIF(H$2:H8573,H8573)=1,COUNTIF($H:$H,H8573),""),"")</f>
        <v/>
      </c>
      <c r="O8573" s="0" t="str">
        <f aca="false">IF(G8573=1,IF(COUNTIF(I$2:I8573,I8573)=1,COUNTIF($I:$I,I8573),""),"")</f>
        <v/>
      </c>
      <c r="P8573" s="38" t="str">
        <f aca="false">IF(G8573=1,IF(COUNTIFS(C$2:C8573,C8573,G$2:G8573,1)=1,COUNTIFS($C:$C,C8573,$G:$G,1)+ROW()/10000000,""),"")</f>
        <v/>
      </c>
      <c r="Q8573" s="0" t="str">
        <f aca="false">IF(K8573=1,IF(COUNTIFS(C$2:C8573,C8573,K$2:K8573,1)=1,1,0),"")</f>
        <v/>
      </c>
      <c r="R8573" s="0" t="str">
        <f aca="false">IF(M8573=1,IF(COUNTIFS(C$2:C8573,C8573,M$2:M8573,1)=1,1,0),"")</f>
        <v/>
      </c>
      <c r="S8573" s="0" t="str">
        <f aca="false">IF(L8573=1,IF(COUNTIFS(C$2:C8573,C8573,L$2:L8573,1)=1,1,0),"")</f>
        <v/>
      </c>
      <c r="T8573" s="38" t="str">
        <f aca="false">IF(N8573="","",N8573+ROW()/10000000)</f>
        <v/>
      </c>
      <c r="U8573" s="0" t="str">
        <f aca="false">IF(G8573=1,IF(B8573="",1,0),"")</f>
        <v/>
      </c>
    </row>
    <row r="8574" customFormat="false" ht="15" hidden="false" customHeight="false" outlineLevel="0" collapsed="false">
      <c r="A8574" s="35"/>
      <c r="B8574" s="35"/>
      <c r="G8574" s="0" t="str">
        <f aca="false">IF(A8574="","",IF(AND(A8574&gt;=Debut,A8574&lt;Fin),1,0))</f>
        <v/>
      </c>
      <c r="H8574" s="0" t="str">
        <f aca="false">IF(G8574=1,INT(ROUND((A8574-Debut)*86400,0)/600),"")</f>
        <v/>
      </c>
      <c r="I8574" s="0" t="str">
        <f aca="false">IF(G8574=1,INT(ROUND((A8574-Debut)*86400,0)/3600),"")</f>
        <v/>
      </c>
      <c r="J8574" s="0" t="str">
        <f aca="false">IF(OR(A8574="",B8574=""),"",ROUND((B8574-A8574)*86400,0))</f>
        <v/>
      </c>
      <c r="K8574" s="37" t="str">
        <f aca="false">IF(G8574=1,IF(COUNTIFS($C:$C,C8574,$G:$G,1,$A:$A,"&gt;="&amp;(A8574-FenetreInterm/86400),$A:$A,"&lt;="&amp;A8574)&gt;=NbInterm,1,0),"")</f>
        <v/>
      </c>
      <c r="L8574" s="37" t="str">
        <f aca="false">IF(G8574=1,IF(B8574="",0,IF(J8574&lt;SeuilFugitive,1,0)),"")</f>
        <v/>
      </c>
      <c r="M8574" s="37" t="str">
        <f aca="false">IF(G8574=1,IF(B8574="",IF((Fin-A8574)*24&gt;SeuilFigee,1,0),IF(J8574&gt;SeuilFigee*3600,1,0)),"")</f>
        <v/>
      </c>
      <c r="N8574" s="0" t="str">
        <f aca="false">IF(G8574=1,IF(COUNTIF(H$2:H8574,H8574)=1,COUNTIF($H:$H,H8574),""),"")</f>
        <v/>
      </c>
      <c r="O8574" s="0" t="str">
        <f aca="false">IF(G8574=1,IF(COUNTIF(I$2:I8574,I8574)=1,COUNTIF($I:$I,I8574),""),"")</f>
        <v/>
      </c>
      <c r="P8574" s="38" t="str">
        <f aca="false">IF(G8574=1,IF(COUNTIFS(C$2:C8574,C8574,G$2:G8574,1)=1,COUNTIFS($C:$C,C8574,$G:$G,1)+ROW()/10000000,""),"")</f>
        <v/>
      </c>
      <c r="Q8574" s="0" t="str">
        <f aca="false">IF(K8574=1,IF(COUNTIFS(C$2:C8574,C8574,K$2:K8574,1)=1,1,0),"")</f>
        <v/>
      </c>
      <c r="R8574" s="0" t="str">
        <f aca="false">IF(M8574=1,IF(COUNTIFS(C$2:C8574,C8574,M$2:M8574,1)=1,1,0),"")</f>
        <v/>
      </c>
      <c r="S8574" s="0" t="str">
        <f aca="false">IF(L8574=1,IF(COUNTIFS(C$2:C8574,C8574,L$2:L8574,1)=1,1,0),"")</f>
        <v/>
      </c>
      <c r="T8574" s="38" t="str">
        <f aca="false">IF(N8574="","",N8574+ROW()/10000000)</f>
        <v/>
      </c>
      <c r="U8574" s="0" t="str">
        <f aca="false">IF(G8574=1,IF(B8574="",1,0),"")</f>
        <v/>
      </c>
    </row>
    <row r="8575" customFormat="false" ht="15" hidden="false" customHeight="false" outlineLevel="0" collapsed="false">
      <c r="A8575" s="35"/>
      <c r="B8575" s="35"/>
      <c r="G8575" s="0" t="str">
        <f aca="false">IF(A8575="","",IF(AND(A8575&gt;=Debut,A8575&lt;Fin),1,0))</f>
        <v/>
      </c>
      <c r="H8575" s="0" t="str">
        <f aca="false">IF(G8575=1,INT(ROUND((A8575-Debut)*86400,0)/600),"")</f>
        <v/>
      </c>
      <c r="I8575" s="0" t="str">
        <f aca="false">IF(G8575=1,INT(ROUND((A8575-Debut)*86400,0)/3600),"")</f>
        <v/>
      </c>
      <c r="J8575" s="0" t="str">
        <f aca="false">IF(OR(A8575="",B8575=""),"",ROUND((B8575-A8575)*86400,0))</f>
        <v/>
      </c>
      <c r="K8575" s="37" t="str">
        <f aca="false">IF(G8575=1,IF(COUNTIFS($C:$C,C8575,$G:$G,1,$A:$A,"&gt;="&amp;(A8575-FenetreInterm/86400),$A:$A,"&lt;="&amp;A8575)&gt;=NbInterm,1,0),"")</f>
        <v/>
      </c>
      <c r="L8575" s="37" t="str">
        <f aca="false">IF(G8575=1,IF(B8575="",0,IF(J8575&lt;SeuilFugitive,1,0)),"")</f>
        <v/>
      </c>
      <c r="M8575" s="37" t="str">
        <f aca="false">IF(G8575=1,IF(B8575="",IF((Fin-A8575)*24&gt;SeuilFigee,1,0),IF(J8575&gt;SeuilFigee*3600,1,0)),"")</f>
        <v/>
      </c>
      <c r="N8575" s="0" t="str">
        <f aca="false">IF(G8575=1,IF(COUNTIF(H$2:H8575,H8575)=1,COUNTIF($H:$H,H8575),""),"")</f>
        <v/>
      </c>
      <c r="O8575" s="0" t="str">
        <f aca="false">IF(G8575=1,IF(COUNTIF(I$2:I8575,I8575)=1,COUNTIF($I:$I,I8575),""),"")</f>
        <v/>
      </c>
      <c r="P8575" s="38" t="str">
        <f aca="false">IF(G8575=1,IF(COUNTIFS(C$2:C8575,C8575,G$2:G8575,1)=1,COUNTIFS($C:$C,C8575,$G:$G,1)+ROW()/10000000,""),"")</f>
        <v/>
      </c>
      <c r="Q8575" s="0" t="str">
        <f aca="false">IF(K8575=1,IF(COUNTIFS(C$2:C8575,C8575,K$2:K8575,1)=1,1,0),"")</f>
        <v/>
      </c>
      <c r="R8575" s="0" t="str">
        <f aca="false">IF(M8575=1,IF(COUNTIFS(C$2:C8575,C8575,M$2:M8575,1)=1,1,0),"")</f>
        <v/>
      </c>
      <c r="S8575" s="0" t="str">
        <f aca="false">IF(L8575=1,IF(COUNTIFS(C$2:C8575,C8575,L$2:L8575,1)=1,1,0),"")</f>
        <v/>
      </c>
      <c r="T8575" s="38" t="str">
        <f aca="false">IF(N8575="","",N8575+ROW()/10000000)</f>
        <v/>
      </c>
      <c r="U8575" s="0" t="str">
        <f aca="false">IF(G8575=1,IF(B8575="",1,0),"")</f>
        <v/>
      </c>
    </row>
    <row r="8576" customFormat="false" ht="15" hidden="false" customHeight="false" outlineLevel="0" collapsed="false">
      <c r="A8576" s="35"/>
      <c r="B8576" s="35"/>
      <c r="G8576" s="0" t="str">
        <f aca="false">IF(A8576="","",IF(AND(A8576&gt;=Debut,A8576&lt;Fin),1,0))</f>
        <v/>
      </c>
      <c r="H8576" s="0" t="str">
        <f aca="false">IF(G8576=1,INT(ROUND((A8576-Debut)*86400,0)/600),"")</f>
        <v/>
      </c>
      <c r="I8576" s="0" t="str">
        <f aca="false">IF(G8576=1,INT(ROUND((A8576-Debut)*86400,0)/3600),"")</f>
        <v/>
      </c>
      <c r="J8576" s="0" t="str">
        <f aca="false">IF(OR(A8576="",B8576=""),"",ROUND((B8576-A8576)*86400,0))</f>
        <v/>
      </c>
      <c r="K8576" s="37" t="str">
        <f aca="false">IF(G8576=1,IF(COUNTIFS($C:$C,C8576,$G:$G,1,$A:$A,"&gt;="&amp;(A8576-FenetreInterm/86400),$A:$A,"&lt;="&amp;A8576)&gt;=NbInterm,1,0),"")</f>
        <v/>
      </c>
      <c r="L8576" s="37" t="str">
        <f aca="false">IF(G8576=1,IF(B8576="",0,IF(J8576&lt;SeuilFugitive,1,0)),"")</f>
        <v/>
      </c>
      <c r="M8576" s="37" t="str">
        <f aca="false">IF(G8576=1,IF(B8576="",IF((Fin-A8576)*24&gt;SeuilFigee,1,0),IF(J8576&gt;SeuilFigee*3600,1,0)),"")</f>
        <v/>
      </c>
      <c r="N8576" s="0" t="str">
        <f aca="false">IF(G8576=1,IF(COUNTIF(H$2:H8576,H8576)=1,COUNTIF($H:$H,H8576),""),"")</f>
        <v/>
      </c>
      <c r="O8576" s="0" t="str">
        <f aca="false">IF(G8576=1,IF(COUNTIF(I$2:I8576,I8576)=1,COUNTIF($I:$I,I8576),""),"")</f>
        <v/>
      </c>
      <c r="P8576" s="38" t="str">
        <f aca="false">IF(G8576=1,IF(COUNTIFS(C$2:C8576,C8576,G$2:G8576,1)=1,COUNTIFS($C:$C,C8576,$G:$G,1)+ROW()/10000000,""),"")</f>
        <v/>
      </c>
      <c r="Q8576" s="0" t="str">
        <f aca="false">IF(K8576=1,IF(COUNTIFS(C$2:C8576,C8576,K$2:K8576,1)=1,1,0),"")</f>
        <v/>
      </c>
      <c r="R8576" s="0" t="str">
        <f aca="false">IF(M8576=1,IF(COUNTIFS(C$2:C8576,C8576,M$2:M8576,1)=1,1,0),"")</f>
        <v/>
      </c>
      <c r="S8576" s="0" t="str">
        <f aca="false">IF(L8576=1,IF(COUNTIFS(C$2:C8576,C8576,L$2:L8576,1)=1,1,0),"")</f>
        <v/>
      </c>
      <c r="T8576" s="38" t="str">
        <f aca="false">IF(N8576="","",N8576+ROW()/10000000)</f>
        <v/>
      </c>
      <c r="U8576" s="0" t="str">
        <f aca="false">IF(G8576=1,IF(B8576="",1,0),"")</f>
        <v/>
      </c>
    </row>
    <row r="8577" customFormat="false" ht="15" hidden="false" customHeight="false" outlineLevel="0" collapsed="false">
      <c r="A8577" s="35"/>
      <c r="B8577" s="35"/>
      <c r="G8577" s="0" t="str">
        <f aca="false">IF(A8577="","",IF(AND(A8577&gt;=Debut,A8577&lt;Fin),1,0))</f>
        <v/>
      </c>
      <c r="H8577" s="0" t="str">
        <f aca="false">IF(G8577=1,INT(ROUND((A8577-Debut)*86400,0)/600),"")</f>
        <v/>
      </c>
      <c r="I8577" s="0" t="str">
        <f aca="false">IF(G8577=1,INT(ROUND((A8577-Debut)*86400,0)/3600),"")</f>
        <v/>
      </c>
      <c r="J8577" s="0" t="str">
        <f aca="false">IF(OR(A8577="",B8577=""),"",ROUND((B8577-A8577)*86400,0))</f>
        <v/>
      </c>
      <c r="K8577" s="37" t="str">
        <f aca="false">IF(G8577=1,IF(COUNTIFS($C:$C,C8577,$G:$G,1,$A:$A,"&gt;="&amp;(A8577-FenetreInterm/86400),$A:$A,"&lt;="&amp;A8577)&gt;=NbInterm,1,0),"")</f>
        <v/>
      </c>
      <c r="L8577" s="37" t="str">
        <f aca="false">IF(G8577=1,IF(B8577="",0,IF(J8577&lt;SeuilFugitive,1,0)),"")</f>
        <v/>
      </c>
      <c r="M8577" s="37" t="str">
        <f aca="false">IF(G8577=1,IF(B8577="",IF((Fin-A8577)*24&gt;SeuilFigee,1,0),IF(J8577&gt;SeuilFigee*3600,1,0)),"")</f>
        <v/>
      </c>
      <c r="N8577" s="0" t="str">
        <f aca="false">IF(G8577=1,IF(COUNTIF(H$2:H8577,H8577)=1,COUNTIF($H:$H,H8577),""),"")</f>
        <v/>
      </c>
      <c r="O8577" s="0" t="str">
        <f aca="false">IF(G8577=1,IF(COUNTIF(I$2:I8577,I8577)=1,COUNTIF($I:$I,I8577),""),"")</f>
        <v/>
      </c>
      <c r="P8577" s="38" t="str">
        <f aca="false">IF(G8577=1,IF(COUNTIFS(C$2:C8577,C8577,G$2:G8577,1)=1,COUNTIFS($C:$C,C8577,$G:$G,1)+ROW()/10000000,""),"")</f>
        <v/>
      </c>
      <c r="Q8577" s="0" t="str">
        <f aca="false">IF(K8577=1,IF(COUNTIFS(C$2:C8577,C8577,K$2:K8577,1)=1,1,0),"")</f>
        <v/>
      </c>
      <c r="R8577" s="0" t="str">
        <f aca="false">IF(M8577=1,IF(COUNTIFS(C$2:C8577,C8577,M$2:M8577,1)=1,1,0),"")</f>
        <v/>
      </c>
      <c r="S8577" s="0" t="str">
        <f aca="false">IF(L8577=1,IF(COUNTIFS(C$2:C8577,C8577,L$2:L8577,1)=1,1,0),"")</f>
        <v/>
      </c>
      <c r="T8577" s="38" t="str">
        <f aca="false">IF(N8577="","",N8577+ROW()/10000000)</f>
        <v/>
      </c>
      <c r="U8577" s="0" t="str">
        <f aca="false">IF(G8577=1,IF(B8577="",1,0),"")</f>
        <v/>
      </c>
    </row>
    <row r="8578" customFormat="false" ht="15" hidden="false" customHeight="false" outlineLevel="0" collapsed="false">
      <c r="A8578" s="35"/>
      <c r="B8578" s="35"/>
      <c r="G8578" s="0" t="str">
        <f aca="false">IF(A8578="","",IF(AND(A8578&gt;=Debut,A8578&lt;Fin),1,0))</f>
        <v/>
      </c>
      <c r="H8578" s="0" t="str">
        <f aca="false">IF(G8578=1,INT(ROUND((A8578-Debut)*86400,0)/600),"")</f>
        <v/>
      </c>
      <c r="I8578" s="0" t="str">
        <f aca="false">IF(G8578=1,INT(ROUND((A8578-Debut)*86400,0)/3600),"")</f>
        <v/>
      </c>
      <c r="J8578" s="0" t="str">
        <f aca="false">IF(OR(A8578="",B8578=""),"",ROUND((B8578-A8578)*86400,0))</f>
        <v/>
      </c>
      <c r="K8578" s="37" t="str">
        <f aca="false">IF(G8578=1,IF(COUNTIFS($C:$C,C8578,$G:$G,1,$A:$A,"&gt;="&amp;(A8578-FenetreInterm/86400),$A:$A,"&lt;="&amp;A8578)&gt;=NbInterm,1,0),"")</f>
        <v/>
      </c>
      <c r="L8578" s="37" t="str">
        <f aca="false">IF(G8578=1,IF(B8578="",0,IF(J8578&lt;SeuilFugitive,1,0)),"")</f>
        <v/>
      </c>
      <c r="M8578" s="37" t="str">
        <f aca="false">IF(G8578=1,IF(B8578="",IF((Fin-A8578)*24&gt;SeuilFigee,1,0),IF(J8578&gt;SeuilFigee*3600,1,0)),"")</f>
        <v/>
      </c>
      <c r="N8578" s="0" t="str">
        <f aca="false">IF(G8578=1,IF(COUNTIF(H$2:H8578,H8578)=1,COUNTIF($H:$H,H8578),""),"")</f>
        <v/>
      </c>
      <c r="O8578" s="0" t="str">
        <f aca="false">IF(G8578=1,IF(COUNTIF(I$2:I8578,I8578)=1,COUNTIF($I:$I,I8578),""),"")</f>
        <v/>
      </c>
      <c r="P8578" s="38" t="str">
        <f aca="false">IF(G8578=1,IF(COUNTIFS(C$2:C8578,C8578,G$2:G8578,1)=1,COUNTIFS($C:$C,C8578,$G:$G,1)+ROW()/10000000,""),"")</f>
        <v/>
      </c>
      <c r="Q8578" s="0" t="str">
        <f aca="false">IF(K8578=1,IF(COUNTIFS(C$2:C8578,C8578,K$2:K8578,1)=1,1,0),"")</f>
        <v/>
      </c>
      <c r="R8578" s="0" t="str">
        <f aca="false">IF(M8578=1,IF(COUNTIFS(C$2:C8578,C8578,M$2:M8578,1)=1,1,0),"")</f>
        <v/>
      </c>
      <c r="S8578" s="0" t="str">
        <f aca="false">IF(L8578=1,IF(COUNTIFS(C$2:C8578,C8578,L$2:L8578,1)=1,1,0),"")</f>
        <v/>
      </c>
      <c r="T8578" s="38" t="str">
        <f aca="false">IF(N8578="","",N8578+ROW()/10000000)</f>
        <v/>
      </c>
      <c r="U8578" s="0" t="str">
        <f aca="false">IF(G8578=1,IF(B8578="",1,0),"")</f>
        <v/>
      </c>
    </row>
    <row r="8579" customFormat="false" ht="15" hidden="false" customHeight="false" outlineLevel="0" collapsed="false">
      <c r="A8579" s="35"/>
      <c r="B8579" s="35"/>
      <c r="G8579" s="0" t="str">
        <f aca="false">IF(A8579="","",IF(AND(A8579&gt;=Debut,A8579&lt;Fin),1,0))</f>
        <v/>
      </c>
      <c r="H8579" s="0" t="str">
        <f aca="false">IF(G8579=1,INT(ROUND((A8579-Debut)*86400,0)/600),"")</f>
        <v/>
      </c>
      <c r="I8579" s="0" t="str">
        <f aca="false">IF(G8579=1,INT(ROUND((A8579-Debut)*86400,0)/3600),"")</f>
        <v/>
      </c>
      <c r="J8579" s="0" t="str">
        <f aca="false">IF(OR(A8579="",B8579=""),"",ROUND((B8579-A8579)*86400,0))</f>
        <v/>
      </c>
      <c r="K8579" s="37" t="str">
        <f aca="false">IF(G8579=1,IF(COUNTIFS($C:$C,C8579,$G:$G,1,$A:$A,"&gt;="&amp;(A8579-FenetreInterm/86400),$A:$A,"&lt;="&amp;A8579)&gt;=NbInterm,1,0),"")</f>
        <v/>
      </c>
      <c r="L8579" s="37" t="str">
        <f aca="false">IF(G8579=1,IF(B8579="",0,IF(J8579&lt;SeuilFugitive,1,0)),"")</f>
        <v/>
      </c>
      <c r="M8579" s="37" t="str">
        <f aca="false">IF(G8579=1,IF(B8579="",IF((Fin-A8579)*24&gt;SeuilFigee,1,0),IF(J8579&gt;SeuilFigee*3600,1,0)),"")</f>
        <v/>
      </c>
      <c r="N8579" s="0" t="str">
        <f aca="false">IF(G8579=1,IF(COUNTIF(H$2:H8579,H8579)=1,COUNTIF($H:$H,H8579),""),"")</f>
        <v/>
      </c>
      <c r="O8579" s="0" t="str">
        <f aca="false">IF(G8579=1,IF(COUNTIF(I$2:I8579,I8579)=1,COUNTIF($I:$I,I8579),""),"")</f>
        <v/>
      </c>
      <c r="P8579" s="38" t="str">
        <f aca="false">IF(G8579=1,IF(COUNTIFS(C$2:C8579,C8579,G$2:G8579,1)=1,COUNTIFS($C:$C,C8579,$G:$G,1)+ROW()/10000000,""),"")</f>
        <v/>
      </c>
      <c r="Q8579" s="0" t="str">
        <f aca="false">IF(K8579=1,IF(COUNTIFS(C$2:C8579,C8579,K$2:K8579,1)=1,1,0),"")</f>
        <v/>
      </c>
      <c r="R8579" s="0" t="str">
        <f aca="false">IF(M8579=1,IF(COUNTIFS(C$2:C8579,C8579,M$2:M8579,1)=1,1,0),"")</f>
        <v/>
      </c>
      <c r="S8579" s="0" t="str">
        <f aca="false">IF(L8579=1,IF(COUNTIFS(C$2:C8579,C8579,L$2:L8579,1)=1,1,0),"")</f>
        <v/>
      </c>
      <c r="T8579" s="38" t="str">
        <f aca="false">IF(N8579="","",N8579+ROW()/10000000)</f>
        <v/>
      </c>
      <c r="U8579" s="0" t="str">
        <f aca="false">IF(G8579=1,IF(B8579="",1,0),"")</f>
        <v/>
      </c>
    </row>
    <row r="8580" customFormat="false" ht="15" hidden="false" customHeight="false" outlineLevel="0" collapsed="false">
      <c r="A8580" s="35"/>
      <c r="B8580" s="35"/>
      <c r="G8580" s="0" t="str">
        <f aca="false">IF(A8580="","",IF(AND(A8580&gt;=Debut,A8580&lt;Fin),1,0))</f>
        <v/>
      </c>
      <c r="H8580" s="0" t="str">
        <f aca="false">IF(G8580=1,INT(ROUND((A8580-Debut)*86400,0)/600),"")</f>
        <v/>
      </c>
      <c r="I8580" s="0" t="str">
        <f aca="false">IF(G8580=1,INT(ROUND((A8580-Debut)*86400,0)/3600),"")</f>
        <v/>
      </c>
      <c r="J8580" s="0" t="str">
        <f aca="false">IF(OR(A8580="",B8580=""),"",ROUND((B8580-A8580)*86400,0))</f>
        <v/>
      </c>
      <c r="K8580" s="37" t="str">
        <f aca="false">IF(G8580=1,IF(COUNTIFS($C:$C,C8580,$G:$G,1,$A:$A,"&gt;="&amp;(A8580-FenetreInterm/86400),$A:$A,"&lt;="&amp;A8580)&gt;=NbInterm,1,0),"")</f>
        <v/>
      </c>
      <c r="L8580" s="37" t="str">
        <f aca="false">IF(G8580=1,IF(B8580="",0,IF(J8580&lt;SeuilFugitive,1,0)),"")</f>
        <v/>
      </c>
      <c r="M8580" s="37" t="str">
        <f aca="false">IF(G8580=1,IF(B8580="",IF((Fin-A8580)*24&gt;SeuilFigee,1,0),IF(J8580&gt;SeuilFigee*3600,1,0)),"")</f>
        <v/>
      </c>
      <c r="N8580" s="0" t="str">
        <f aca="false">IF(G8580=1,IF(COUNTIF(H$2:H8580,H8580)=1,COUNTIF($H:$H,H8580),""),"")</f>
        <v/>
      </c>
      <c r="O8580" s="0" t="str">
        <f aca="false">IF(G8580=1,IF(COUNTIF(I$2:I8580,I8580)=1,COUNTIF($I:$I,I8580),""),"")</f>
        <v/>
      </c>
      <c r="P8580" s="38" t="str">
        <f aca="false">IF(G8580=1,IF(COUNTIFS(C$2:C8580,C8580,G$2:G8580,1)=1,COUNTIFS($C:$C,C8580,$G:$G,1)+ROW()/10000000,""),"")</f>
        <v/>
      </c>
      <c r="Q8580" s="0" t="str">
        <f aca="false">IF(K8580=1,IF(COUNTIFS(C$2:C8580,C8580,K$2:K8580,1)=1,1,0),"")</f>
        <v/>
      </c>
      <c r="R8580" s="0" t="str">
        <f aca="false">IF(M8580=1,IF(COUNTIFS(C$2:C8580,C8580,M$2:M8580,1)=1,1,0),"")</f>
        <v/>
      </c>
      <c r="S8580" s="0" t="str">
        <f aca="false">IF(L8580=1,IF(COUNTIFS(C$2:C8580,C8580,L$2:L8580,1)=1,1,0),"")</f>
        <v/>
      </c>
      <c r="T8580" s="38" t="str">
        <f aca="false">IF(N8580="","",N8580+ROW()/10000000)</f>
        <v/>
      </c>
      <c r="U8580" s="0" t="str">
        <f aca="false">IF(G8580=1,IF(B8580="",1,0),"")</f>
        <v/>
      </c>
    </row>
    <row r="8581" customFormat="false" ht="15" hidden="false" customHeight="false" outlineLevel="0" collapsed="false">
      <c r="A8581" s="35"/>
      <c r="B8581" s="35"/>
      <c r="G8581" s="0" t="str">
        <f aca="false">IF(A8581="","",IF(AND(A8581&gt;=Debut,A8581&lt;Fin),1,0))</f>
        <v/>
      </c>
      <c r="H8581" s="0" t="str">
        <f aca="false">IF(G8581=1,INT(ROUND((A8581-Debut)*86400,0)/600),"")</f>
        <v/>
      </c>
      <c r="I8581" s="0" t="str">
        <f aca="false">IF(G8581=1,INT(ROUND((A8581-Debut)*86400,0)/3600),"")</f>
        <v/>
      </c>
      <c r="J8581" s="0" t="str">
        <f aca="false">IF(OR(A8581="",B8581=""),"",ROUND((B8581-A8581)*86400,0))</f>
        <v/>
      </c>
      <c r="K8581" s="37" t="str">
        <f aca="false">IF(G8581=1,IF(COUNTIFS($C:$C,C8581,$G:$G,1,$A:$A,"&gt;="&amp;(A8581-FenetreInterm/86400),$A:$A,"&lt;="&amp;A8581)&gt;=NbInterm,1,0),"")</f>
        <v/>
      </c>
      <c r="L8581" s="37" t="str">
        <f aca="false">IF(G8581=1,IF(B8581="",0,IF(J8581&lt;SeuilFugitive,1,0)),"")</f>
        <v/>
      </c>
      <c r="M8581" s="37" t="str">
        <f aca="false">IF(G8581=1,IF(B8581="",IF((Fin-A8581)*24&gt;SeuilFigee,1,0),IF(J8581&gt;SeuilFigee*3600,1,0)),"")</f>
        <v/>
      </c>
      <c r="N8581" s="0" t="str">
        <f aca="false">IF(G8581=1,IF(COUNTIF(H$2:H8581,H8581)=1,COUNTIF($H:$H,H8581),""),"")</f>
        <v/>
      </c>
      <c r="O8581" s="0" t="str">
        <f aca="false">IF(G8581=1,IF(COUNTIF(I$2:I8581,I8581)=1,COUNTIF($I:$I,I8581),""),"")</f>
        <v/>
      </c>
      <c r="P8581" s="38" t="str">
        <f aca="false">IF(G8581=1,IF(COUNTIFS(C$2:C8581,C8581,G$2:G8581,1)=1,COUNTIFS($C:$C,C8581,$G:$G,1)+ROW()/10000000,""),"")</f>
        <v/>
      </c>
      <c r="Q8581" s="0" t="str">
        <f aca="false">IF(K8581=1,IF(COUNTIFS(C$2:C8581,C8581,K$2:K8581,1)=1,1,0),"")</f>
        <v/>
      </c>
      <c r="R8581" s="0" t="str">
        <f aca="false">IF(M8581=1,IF(COUNTIFS(C$2:C8581,C8581,M$2:M8581,1)=1,1,0),"")</f>
        <v/>
      </c>
      <c r="S8581" s="0" t="str">
        <f aca="false">IF(L8581=1,IF(COUNTIFS(C$2:C8581,C8581,L$2:L8581,1)=1,1,0),"")</f>
        <v/>
      </c>
      <c r="T8581" s="38" t="str">
        <f aca="false">IF(N8581="","",N8581+ROW()/10000000)</f>
        <v/>
      </c>
      <c r="U8581" s="0" t="str">
        <f aca="false">IF(G8581=1,IF(B8581="",1,0),"")</f>
        <v/>
      </c>
    </row>
    <row r="8582" customFormat="false" ht="15" hidden="false" customHeight="false" outlineLevel="0" collapsed="false">
      <c r="A8582" s="35"/>
      <c r="B8582" s="35"/>
      <c r="G8582" s="0" t="str">
        <f aca="false">IF(A8582="","",IF(AND(A8582&gt;=Debut,A8582&lt;Fin),1,0))</f>
        <v/>
      </c>
      <c r="H8582" s="0" t="str">
        <f aca="false">IF(G8582=1,INT(ROUND((A8582-Debut)*86400,0)/600),"")</f>
        <v/>
      </c>
      <c r="I8582" s="0" t="str">
        <f aca="false">IF(G8582=1,INT(ROUND((A8582-Debut)*86400,0)/3600),"")</f>
        <v/>
      </c>
      <c r="J8582" s="0" t="str">
        <f aca="false">IF(OR(A8582="",B8582=""),"",ROUND((B8582-A8582)*86400,0))</f>
        <v/>
      </c>
      <c r="K8582" s="37" t="str">
        <f aca="false">IF(G8582=1,IF(COUNTIFS($C:$C,C8582,$G:$G,1,$A:$A,"&gt;="&amp;(A8582-FenetreInterm/86400),$A:$A,"&lt;="&amp;A8582)&gt;=NbInterm,1,0),"")</f>
        <v/>
      </c>
      <c r="L8582" s="37" t="str">
        <f aca="false">IF(G8582=1,IF(B8582="",0,IF(J8582&lt;SeuilFugitive,1,0)),"")</f>
        <v/>
      </c>
      <c r="M8582" s="37" t="str">
        <f aca="false">IF(G8582=1,IF(B8582="",IF((Fin-A8582)*24&gt;SeuilFigee,1,0),IF(J8582&gt;SeuilFigee*3600,1,0)),"")</f>
        <v/>
      </c>
      <c r="N8582" s="0" t="str">
        <f aca="false">IF(G8582=1,IF(COUNTIF(H$2:H8582,H8582)=1,COUNTIF($H:$H,H8582),""),"")</f>
        <v/>
      </c>
      <c r="O8582" s="0" t="str">
        <f aca="false">IF(G8582=1,IF(COUNTIF(I$2:I8582,I8582)=1,COUNTIF($I:$I,I8582),""),"")</f>
        <v/>
      </c>
      <c r="P8582" s="38" t="str">
        <f aca="false">IF(G8582=1,IF(COUNTIFS(C$2:C8582,C8582,G$2:G8582,1)=1,COUNTIFS($C:$C,C8582,$G:$G,1)+ROW()/10000000,""),"")</f>
        <v/>
      </c>
      <c r="Q8582" s="0" t="str">
        <f aca="false">IF(K8582=1,IF(COUNTIFS(C$2:C8582,C8582,K$2:K8582,1)=1,1,0),"")</f>
        <v/>
      </c>
      <c r="R8582" s="0" t="str">
        <f aca="false">IF(M8582=1,IF(COUNTIFS(C$2:C8582,C8582,M$2:M8582,1)=1,1,0),"")</f>
        <v/>
      </c>
      <c r="S8582" s="0" t="str">
        <f aca="false">IF(L8582=1,IF(COUNTIFS(C$2:C8582,C8582,L$2:L8582,1)=1,1,0),"")</f>
        <v/>
      </c>
      <c r="T8582" s="38" t="str">
        <f aca="false">IF(N8582="","",N8582+ROW()/10000000)</f>
        <v/>
      </c>
      <c r="U8582" s="0" t="str">
        <f aca="false">IF(G8582=1,IF(B8582="",1,0),"")</f>
        <v/>
      </c>
    </row>
    <row r="8583" customFormat="false" ht="15" hidden="false" customHeight="false" outlineLevel="0" collapsed="false">
      <c r="A8583" s="35"/>
      <c r="B8583" s="35"/>
      <c r="G8583" s="0" t="str">
        <f aca="false">IF(A8583="","",IF(AND(A8583&gt;=Debut,A8583&lt;Fin),1,0))</f>
        <v/>
      </c>
      <c r="H8583" s="0" t="str">
        <f aca="false">IF(G8583=1,INT(ROUND((A8583-Debut)*86400,0)/600),"")</f>
        <v/>
      </c>
      <c r="I8583" s="0" t="str">
        <f aca="false">IF(G8583=1,INT(ROUND((A8583-Debut)*86400,0)/3600),"")</f>
        <v/>
      </c>
      <c r="J8583" s="0" t="str">
        <f aca="false">IF(OR(A8583="",B8583=""),"",ROUND((B8583-A8583)*86400,0))</f>
        <v/>
      </c>
      <c r="K8583" s="37" t="str">
        <f aca="false">IF(G8583=1,IF(COUNTIFS($C:$C,C8583,$G:$G,1,$A:$A,"&gt;="&amp;(A8583-FenetreInterm/86400),$A:$A,"&lt;="&amp;A8583)&gt;=NbInterm,1,0),"")</f>
        <v/>
      </c>
      <c r="L8583" s="37" t="str">
        <f aca="false">IF(G8583=1,IF(B8583="",0,IF(J8583&lt;SeuilFugitive,1,0)),"")</f>
        <v/>
      </c>
      <c r="M8583" s="37" t="str">
        <f aca="false">IF(G8583=1,IF(B8583="",IF((Fin-A8583)*24&gt;SeuilFigee,1,0),IF(J8583&gt;SeuilFigee*3600,1,0)),"")</f>
        <v/>
      </c>
      <c r="N8583" s="0" t="str">
        <f aca="false">IF(G8583=1,IF(COUNTIF(H$2:H8583,H8583)=1,COUNTIF($H:$H,H8583),""),"")</f>
        <v/>
      </c>
      <c r="O8583" s="0" t="str">
        <f aca="false">IF(G8583=1,IF(COUNTIF(I$2:I8583,I8583)=1,COUNTIF($I:$I,I8583),""),"")</f>
        <v/>
      </c>
      <c r="P8583" s="38" t="str">
        <f aca="false">IF(G8583=1,IF(COUNTIFS(C$2:C8583,C8583,G$2:G8583,1)=1,COUNTIFS($C:$C,C8583,$G:$G,1)+ROW()/10000000,""),"")</f>
        <v/>
      </c>
      <c r="Q8583" s="0" t="str">
        <f aca="false">IF(K8583=1,IF(COUNTIFS(C$2:C8583,C8583,K$2:K8583,1)=1,1,0),"")</f>
        <v/>
      </c>
      <c r="R8583" s="0" t="str">
        <f aca="false">IF(M8583=1,IF(COUNTIFS(C$2:C8583,C8583,M$2:M8583,1)=1,1,0),"")</f>
        <v/>
      </c>
      <c r="S8583" s="0" t="str">
        <f aca="false">IF(L8583=1,IF(COUNTIFS(C$2:C8583,C8583,L$2:L8583,1)=1,1,0),"")</f>
        <v/>
      </c>
      <c r="T8583" s="38" t="str">
        <f aca="false">IF(N8583="","",N8583+ROW()/10000000)</f>
        <v/>
      </c>
      <c r="U8583" s="0" t="str">
        <f aca="false">IF(G8583=1,IF(B8583="",1,0),"")</f>
        <v/>
      </c>
    </row>
    <row r="8584" customFormat="false" ht="15" hidden="false" customHeight="false" outlineLevel="0" collapsed="false">
      <c r="A8584" s="35"/>
      <c r="B8584" s="35"/>
      <c r="G8584" s="0" t="str">
        <f aca="false">IF(A8584="","",IF(AND(A8584&gt;=Debut,A8584&lt;Fin),1,0))</f>
        <v/>
      </c>
      <c r="H8584" s="0" t="str">
        <f aca="false">IF(G8584=1,INT(ROUND((A8584-Debut)*86400,0)/600),"")</f>
        <v/>
      </c>
      <c r="I8584" s="0" t="str">
        <f aca="false">IF(G8584=1,INT(ROUND((A8584-Debut)*86400,0)/3600),"")</f>
        <v/>
      </c>
      <c r="J8584" s="0" t="str">
        <f aca="false">IF(OR(A8584="",B8584=""),"",ROUND((B8584-A8584)*86400,0))</f>
        <v/>
      </c>
      <c r="K8584" s="37" t="str">
        <f aca="false">IF(G8584=1,IF(COUNTIFS($C:$C,C8584,$G:$G,1,$A:$A,"&gt;="&amp;(A8584-FenetreInterm/86400),$A:$A,"&lt;="&amp;A8584)&gt;=NbInterm,1,0),"")</f>
        <v/>
      </c>
      <c r="L8584" s="37" t="str">
        <f aca="false">IF(G8584=1,IF(B8584="",0,IF(J8584&lt;SeuilFugitive,1,0)),"")</f>
        <v/>
      </c>
      <c r="M8584" s="37" t="str">
        <f aca="false">IF(G8584=1,IF(B8584="",IF((Fin-A8584)*24&gt;SeuilFigee,1,0),IF(J8584&gt;SeuilFigee*3600,1,0)),"")</f>
        <v/>
      </c>
      <c r="N8584" s="0" t="str">
        <f aca="false">IF(G8584=1,IF(COUNTIF(H$2:H8584,H8584)=1,COUNTIF($H:$H,H8584),""),"")</f>
        <v/>
      </c>
      <c r="O8584" s="0" t="str">
        <f aca="false">IF(G8584=1,IF(COUNTIF(I$2:I8584,I8584)=1,COUNTIF($I:$I,I8584),""),"")</f>
        <v/>
      </c>
      <c r="P8584" s="38" t="str">
        <f aca="false">IF(G8584=1,IF(COUNTIFS(C$2:C8584,C8584,G$2:G8584,1)=1,COUNTIFS($C:$C,C8584,$G:$G,1)+ROW()/10000000,""),"")</f>
        <v/>
      </c>
      <c r="Q8584" s="0" t="str">
        <f aca="false">IF(K8584=1,IF(COUNTIFS(C$2:C8584,C8584,K$2:K8584,1)=1,1,0),"")</f>
        <v/>
      </c>
      <c r="R8584" s="0" t="str">
        <f aca="false">IF(M8584=1,IF(COUNTIFS(C$2:C8584,C8584,M$2:M8584,1)=1,1,0),"")</f>
        <v/>
      </c>
      <c r="S8584" s="0" t="str">
        <f aca="false">IF(L8584=1,IF(COUNTIFS(C$2:C8584,C8584,L$2:L8584,1)=1,1,0),"")</f>
        <v/>
      </c>
      <c r="T8584" s="38" t="str">
        <f aca="false">IF(N8584="","",N8584+ROW()/10000000)</f>
        <v/>
      </c>
      <c r="U8584" s="0" t="str">
        <f aca="false">IF(G8584=1,IF(B8584="",1,0),"")</f>
        <v/>
      </c>
    </row>
    <row r="8585" customFormat="false" ht="15" hidden="false" customHeight="false" outlineLevel="0" collapsed="false">
      <c r="A8585" s="35"/>
      <c r="B8585" s="35"/>
      <c r="G8585" s="0" t="str">
        <f aca="false">IF(A8585="","",IF(AND(A8585&gt;=Debut,A8585&lt;Fin),1,0))</f>
        <v/>
      </c>
      <c r="H8585" s="0" t="str">
        <f aca="false">IF(G8585=1,INT(ROUND((A8585-Debut)*86400,0)/600),"")</f>
        <v/>
      </c>
      <c r="I8585" s="0" t="str">
        <f aca="false">IF(G8585=1,INT(ROUND((A8585-Debut)*86400,0)/3600),"")</f>
        <v/>
      </c>
      <c r="J8585" s="0" t="str">
        <f aca="false">IF(OR(A8585="",B8585=""),"",ROUND((B8585-A8585)*86400,0))</f>
        <v/>
      </c>
      <c r="K8585" s="37" t="str">
        <f aca="false">IF(G8585=1,IF(COUNTIFS($C:$C,C8585,$G:$G,1,$A:$A,"&gt;="&amp;(A8585-FenetreInterm/86400),$A:$A,"&lt;="&amp;A8585)&gt;=NbInterm,1,0),"")</f>
        <v/>
      </c>
      <c r="L8585" s="37" t="str">
        <f aca="false">IF(G8585=1,IF(B8585="",0,IF(J8585&lt;SeuilFugitive,1,0)),"")</f>
        <v/>
      </c>
      <c r="M8585" s="37" t="str">
        <f aca="false">IF(G8585=1,IF(B8585="",IF((Fin-A8585)*24&gt;SeuilFigee,1,0),IF(J8585&gt;SeuilFigee*3600,1,0)),"")</f>
        <v/>
      </c>
      <c r="N8585" s="0" t="str">
        <f aca="false">IF(G8585=1,IF(COUNTIF(H$2:H8585,H8585)=1,COUNTIF($H:$H,H8585),""),"")</f>
        <v/>
      </c>
      <c r="O8585" s="0" t="str">
        <f aca="false">IF(G8585=1,IF(COUNTIF(I$2:I8585,I8585)=1,COUNTIF($I:$I,I8585),""),"")</f>
        <v/>
      </c>
      <c r="P8585" s="38" t="str">
        <f aca="false">IF(G8585=1,IF(COUNTIFS(C$2:C8585,C8585,G$2:G8585,1)=1,COUNTIFS($C:$C,C8585,$G:$G,1)+ROW()/10000000,""),"")</f>
        <v/>
      </c>
      <c r="Q8585" s="0" t="str">
        <f aca="false">IF(K8585=1,IF(COUNTIFS(C$2:C8585,C8585,K$2:K8585,1)=1,1,0),"")</f>
        <v/>
      </c>
      <c r="R8585" s="0" t="str">
        <f aca="false">IF(M8585=1,IF(COUNTIFS(C$2:C8585,C8585,M$2:M8585,1)=1,1,0),"")</f>
        <v/>
      </c>
      <c r="S8585" s="0" t="str">
        <f aca="false">IF(L8585=1,IF(COUNTIFS(C$2:C8585,C8585,L$2:L8585,1)=1,1,0),"")</f>
        <v/>
      </c>
      <c r="T8585" s="38" t="str">
        <f aca="false">IF(N8585="","",N8585+ROW()/10000000)</f>
        <v/>
      </c>
      <c r="U8585" s="0" t="str">
        <f aca="false">IF(G8585=1,IF(B8585="",1,0),"")</f>
        <v/>
      </c>
    </row>
    <row r="8586" customFormat="false" ht="15" hidden="false" customHeight="false" outlineLevel="0" collapsed="false">
      <c r="A8586" s="35"/>
      <c r="B8586" s="35"/>
      <c r="G8586" s="0" t="str">
        <f aca="false">IF(A8586="","",IF(AND(A8586&gt;=Debut,A8586&lt;Fin),1,0))</f>
        <v/>
      </c>
      <c r="H8586" s="0" t="str">
        <f aca="false">IF(G8586=1,INT(ROUND((A8586-Debut)*86400,0)/600),"")</f>
        <v/>
      </c>
      <c r="I8586" s="0" t="str">
        <f aca="false">IF(G8586=1,INT(ROUND((A8586-Debut)*86400,0)/3600),"")</f>
        <v/>
      </c>
      <c r="J8586" s="0" t="str">
        <f aca="false">IF(OR(A8586="",B8586=""),"",ROUND((B8586-A8586)*86400,0))</f>
        <v/>
      </c>
      <c r="K8586" s="37" t="str">
        <f aca="false">IF(G8586=1,IF(COUNTIFS($C:$C,C8586,$G:$G,1,$A:$A,"&gt;="&amp;(A8586-FenetreInterm/86400),$A:$A,"&lt;="&amp;A8586)&gt;=NbInterm,1,0),"")</f>
        <v/>
      </c>
      <c r="L8586" s="37" t="str">
        <f aca="false">IF(G8586=1,IF(B8586="",0,IF(J8586&lt;SeuilFugitive,1,0)),"")</f>
        <v/>
      </c>
      <c r="M8586" s="37" t="str">
        <f aca="false">IF(G8586=1,IF(B8586="",IF((Fin-A8586)*24&gt;SeuilFigee,1,0),IF(J8586&gt;SeuilFigee*3600,1,0)),"")</f>
        <v/>
      </c>
      <c r="N8586" s="0" t="str">
        <f aca="false">IF(G8586=1,IF(COUNTIF(H$2:H8586,H8586)=1,COUNTIF($H:$H,H8586),""),"")</f>
        <v/>
      </c>
      <c r="O8586" s="0" t="str">
        <f aca="false">IF(G8586=1,IF(COUNTIF(I$2:I8586,I8586)=1,COUNTIF($I:$I,I8586),""),"")</f>
        <v/>
      </c>
      <c r="P8586" s="38" t="str">
        <f aca="false">IF(G8586=1,IF(COUNTIFS(C$2:C8586,C8586,G$2:G8586,1)=1,COUNTIFS($C:$C,C8586,$G:$G,1)+ROW()/10000000,""),"")</f>
        <v/>
      </c>
      <c r="Q8586" s="0" t="str">
        <f aca="false">IF(K8586=1,IF(COUNTIFS(C$2:C8586,C8586,K$2:K8586,1)=1,1,0),"")</f>
        <v/>
      </c>
      <c r="R8586" s="0" t="str">
        <f aca="false">IF(M8586=1,IF(COUNTIFS(C$2:C8586,C8586,M$2:M8586,1)=1,1,0),"")</f>
        <v/>
      </c>
      <c r="S8586" s="0" t="str">
        <f aca="false">IF(L8586=1,IF(COUNTIFS(C$2:C8586,C8586,L$2:L8586,1)=1,1,0),"")</f>
        <v/>
      </c>
      <c r="T8586" s="38" t="str">
        <f aca="false">IF(N8586="","",N8586+ROW()/10000000)</f>
        <v/>
      </c>
      <c r="U8586" s="0" t="str">
        <f aca="false">IF(G8586=1,IF(B8586="",1,0),"")</f>
        <v/>
      </c>
    </row>
    <row r="8587" customFormat="false" ht="15" hidden="false" customHeight="false" outlineLevel="0" collapsed="false">
      <c r="A8587" s="35"/>
      <c r="B8587" s="35"/>
      <c r="G8587" s="0" t="str">
        <f aca="false">IF(A8587="","",IF(AND(A8587&gt;=Debut,A8587&lt;Fin),1,0))</f>
        <v/>
      </c>
      <c r="H8587" s="0" t="str">
        <f aca="false">IF(G8587=1,INT(ROUND((A8587-Debut)*86400,0)/600),"")</f>
        <v/>
      </c>
      <c r="I8587" s="0" t="str">
        <f aca="false">IF(G8587=1,INT(ROUND((A8587-Debut)*86400,0)/3600),"")</f>
        <v/>
      </c>
      <c r="J8587" s="0" t="str">
        <f aca="false">IF(OR(A8587="",B8587=""),"",ROUND((B8587-A8587)*86400,0))</f>
        <v/>
      </c>
      <c r="K8587" s="37" t="str">
        <f aca="false">IF(G8587=1,IF(COUNTIFS($C:$C,C8587,$G:$G,1,$A:$A,"&gt;="&amp;(A8587-FenetreInterm/86400),$A:$A,"&lt;="&amp;A8587)&gt;=NbInterm,1,0),"")</f>
        <v/>
      </c>
      <c r="L8587" s="37" t="str">
        <f aca="false">IF(G8587=1,IF(B8587="",0,IF(J8587&lt;SeuilFugitive,1,0)),"")</f>
        <v/>
      </c>
      <c r="M8587" s="37" t="str">
        <f aca="false">IF(G8587=1,IF(B8587="",IF((Fin-A8587)*24&gt;SeuilFigee,1,0),IF(J8587&gt;SeuilFigee*3600,1,0)),"")</f>
        <v/>
      </c>
      <c r="N8587" s="0" t="str">
        <f aca="false">IF(G8587=1,IF(COUNTIF(H$2:H8587,H8587)=1,COUNTIF($H:$H,H8587),""),"")</f>
        <v/>
      </c>
      <c r="O8587" s="0" t="str">
        <f aca="false">IF(G8587=1,IF(COUNTIF(I$2:I8587,I8587)=1,COUNTIF($I:$I,I8587),""),"")</f>
        <v/>
      </c>
      <c r="P8587" s="38" t="str">
        <f aca="false">IF(G8587=1,IF(COUNTIFS(C$2:C8587,C8587,G$2:G8587,1)=1,COUNTIFS($C:$C,C8587,$G:$G,1)+ROW()/10000000,""),"")</f>
        <v/>
      </c>
      <c r="Q8587" s="0" t="str">
        <f aca="false">IF(K8587=1,IF(COUNTIFS(C$2:C8587,C8587,K$2:K8587,1)=1,1,0),"")</f>
        <v/>
      </c>
      <c r="R8587" s="0" t="str">
        <f aca="false">IF(M8587=1,IF(COUNTIFS(C$2:C8587,C8587,M$2:M8587,1)=1,1,0),"")</f>
        <v/>
      </c>
      <c r="S8587" s="0" t="str">
        <f aca="false">IF(L8587=1,IF(COUNTIFS(C$2:C8587,C8587,L$2:L8587,1)=1,1,0),"")</f>
        <v/>
      </c>
      <c r="T8587" s="38" t="str">
        <f aca="false">IF(N8587="","",N8587+ROW()/10000000)</f>
        <v/>
      </c>
      <c r="U8587" s="0" t="str">
        <f aca="false">IF(G8587=1,IF(B8587="",1,0),"")</f>
        <v/>
      </c>
    </row>
    <row r="8588" customFormat="false" ht="15" hidden="false" customHeight="false" outlineLevel="0" collapsed="false">
      <c r="A8588" s="35"/>
      <c r="B8588" s="35"/>
      <c r="G8588" s="0" t="str">
        <f aca="false">IF(A8588="","",IF(AND(A8588&gt;=Debut,A8588&lt;Fin),1,0))</f>
        <v/>
      </c>
      <c r="H8588" s="0" t="str">
        <f aca="false">IF(G8588=1,INT(ROUND((A8588-Debut)*86400,0)/600),"")</f>
        <v/>
      </c>
      <c r="I8588" s="0" t="str">
        <f aca="false">IF(G8588=1,INT(ROUND((A8588-Debut)*86400,0)/3600),"")</f>
        <v/>
      </c>
      <c r="J8588" s="0" t="str">
        <f aca="false">IF(OR(A8588="",B8588=""),"",ROUND((B8588-A8588)*86400,0))</f>
        <v/>
      </c>
      <c r="K8588" s="37" t="str">
        <f aca="false">IF(G8588=1,IF(COUNTIFS($C:$C,C8588,$G:$G,1,$A:$A,"&gt;="&amp;(A8588-FenetreInterm/86400),$A:$A,"&lt;="&amp;A8588)&gt;=NbInterm,1,0),"")</f>
        <v/>
      </c>
      <c r="L8588" s="37" t="str">
        <f aca="false">IF(G8588=1,IF(B8588="",0,IF(J8588&lt;SeuilFugitive,1,0)),"")</f>
        <v/>
      </c>
      <c r="M8588" s="37" t="str">
        <f aca="false">IF(G8588=1,IF(B8588="",IF((Fin-A8588)*24&gt;SeuilFigee,1,0),IF(J8588&gt;SeuilFigee*3600,1,0)),"")</f>
        <v/>
      </c>
      <c r="N8588" s="0" t="str">
        <f aca="false">IF(G8588=1,IF(COUNTIF(H$2:H8588,H8588)=1,COUNTIF($H:$H,H8588),""),"")</f>
        <v/>
      </c>
      <c r="O8588" s="0" t="str">
        <f aca="false">IF(G8588=1,IF(COUNTIF(I$2:I8588,I8588)=1,COUNTIF($I:$I,I8588),""),"")</f>
        <v/>
      </c>
      <c r="P8588" s="38" t="str">
        <f aca="false">IF(G8588=1,IF(COUNTIFS(C$2:C8588,C8588,G$2:G8588,1)=1,COUNTIFS($C:$C,C8588,$G:$G,1)+ROW()/10000000,""),"")</f>
        <v/>
      </c>
      <c r="Q8588" s="0" t="str">
        <f aca="false">IF(K8588=1,IF(COUNTIFS(C$2:C8588,C8588,K$2:K8588,1)=1,1,0),"")</f>
        <v/>
      </c>
      <c r="R8588" s="0" t="str">
        <f aca="false">IF(M8588=1,IF(COUNTIFS(C$2:C8588,C8588,M$2:M8588,1)=1,1,0),"")</f>
        <v/>
      </c>
      <c r="S8588" s="0" t="str">
        <f aca="false">IF(L8588=1,IF(COUNTIFS(C$2:C8588,C8588,L$2:L8588,1)=1,1,0),"")</f>
        <v/>
      </c>
      <c r="T8588" s="38" t="str">
        <f aca="false">IF(N8588="","",N8588+ROW()/10000000)</f>
        <v/>
      </c>
      <c r="U8588" s="0" t="str">
        <f aca="false">IF(G8588=1,IF(B8588="",1,0),"")</f>
        <v/>
      </c>
    </row>
    <row r="8589" customFormat="false" ht="15" hidden="false" customHeight="false" outlineLevel="0" collapsed="false">
      <c r="A8589" s="35"/>
      <c r="B8589" s="35"/>
      <c r="G8589" s="0" t="str">
        <f aca="false">IF(A8589="","",IF(AND(A8589&gt;=Debut,A8589&lt;Fin),1,0))</f>
        <v/>
      </c>
      <c r="H8589" s="0" t="str">
        <f aca="false">IF(G8589=1,INT(ROUND((A8589-Debut)*86400,0)/600),"")</f>
        <v/>
      </c>
      <c r="I8589" s="0" t="str">
        <f aca="false">IF(G8589=1,INT(ROUND((A8589-Debut)*86400,0)/3600),"")</f>
        <v/>
      </c>
      <c r="J8589" s="0" t="str">
        <f aca="false">IF(OR(A8589="",B8589=""),"",ROUND((B8589-A8589)*86400,0))</f>
        <v/>
      </c>
      <c r="K8589" s="37" t="str">
        <f aca="false">IF(G8589=1,IF(COUNTIFS($C:$C,C8589,$G:$G,1,$A:$A,"&gt;="&amp;(A8589-FenetreInterm/86400),$A:$A,"&lt;="&amp;A8589)&gt;=NbInterm,1,0),"")</f>
        <v/>
      </c>
      <c r="L8589" s="37" t="str">
        <f aca="false">IF(G8589=1,IF(B8589="",0,IF(J8589&lt;SeuilFugitive,1,0)),"")</f>
        <v/>
      </c>
      <c r="M8589" s="37" t="str">
        <f aca="false">IF(G8589=1,IF(B8589="",IF((Fin-A8589)*24&gt;SeuilFigee,1,0),IF(J8589&gt;SeuilFigee*3600,1,0)),"")</f>
        <v/>
      </c>
      <c r="N8589" s="0" t="str">
        <f aca="false">IF(G8589=1,IF(COUNTIF(H$2:H8589,H8589)=1,COUNTIF($H:$H,H8589),""),"")</f>
        <v/>
      </c>
      <c r="O8589" s="0" t="str">
        <f aca="false">IF(G8589=1,IF(COUNTIF(I$2:I8589,I8589)=1,COUNTIF($I:$I,I8589),""),"")</f>
        <v/>
      </c>
      <c r="P8589" s="38" t="str">
        <f aca="false">IF(G8589=1,IF(COUNTIFS(C$2:C8589,C8589,G$2:G8589,1)=1,COUNTIFS($C:$C,C8589,$G:$G,1)+ROW()/10000000,""),"")</f>
        <v/>
      </c>
      <c r="Q8589" s="0" t="str">
        <f aca="false">IF(K8589=1,IF(COUNTIFS(C$2:C8589,C8589,K$2:K8589,1)=1,1,0),"")</f>
        <v/>
      </c>
      <c r="R8589" s="0" t="str">
        <f aca="false">IF(M8589=1,IF(COUNTIFS(C$2:C8589,C8589,M$2:M8589,1)=1,1,0),"")</f>
        <v/>
      </c>
      <c r="S8589" s="0" t="str">
        <f aca="false">IF(L8589=1,IF(COUNTIFS(C$2:C8589,C8589,L$2:L8589,1)=1,1,0),"")</f>
        <v/>
      </c>
      <c r="T8589" s="38" t="str">
        <f aca="false">IF(N8589="","",N8589+ROW()/10000000)</f>
        <v/>
      </c>
      <c r="U8589" s="0" t="str">
        <f aca="false">IF(G8589=1,IF(B8589="",1,0),"")</f>
        <v/>
      </c>
    </row>
    <row r="8590" customFormat="false" ht="15" hidden="false" customHeight="false" outlineLevel="0" collapsed="false">
      <c r="A8590" s="35"/>
      <c r="B8590" s="35"/>
      <c r="G8590" s="0" t="str">
        <f aca="false">IF(A8590="","",IF(AND(A8590&gt;=Debut,A8590&lt;Fin),1,0))</f>
        <v/>
      </c>
      <c r="H8590" s="0" t="str">
        <f aca="false">IF(G8590=1,INT(ROUND((A8590-Debut)*86400,0)/600),"")</f>
        <v/>
      </c>
      <c r="I8590" s="0" t="str">
        <f aca="false">IF(G8590=1,INT(ROUND((A8590-Debut)*86400,0)/3600),"")</f>
        <v/>
      </c>
      <c r="J8590" s="0" t="str">
        <f aca="false">IF(OR(A8590="",B8590=""),"",ROUND((B8590-A8590)*86400,0))</f>
        <v/>
      </c>
      <c r="K8590" s="37" t="str">
        <f aca="false">IF(G8590=1,IF(COUNTIFS($C:$C,C8590,$G:$G,1,$A:$A,"&gt;="&amp;(A8590-FenetreInterm/86400),$A:$A,"&lt;="&amp;A8590)&gt;=NbInterm,1,0),"")</f>
        <v/>
      </c>
      <c r="L8590" s="37" t="str">
        <f aca="false">IF(G8590=1,IF(B8590="",0,IF(J8590&lt;SeuilFugitive,1,0)),"")</f>
        <v/>
      </c>
      <c r="M8590" s="37" t="str">
        <f aca="false">IF(G8590=1,IF(B8590="",IF((Fin-A8590)*24&gt;SeuilFigee,1,0),IF(J8590&gt;SeuilFigee*3600,1,0)),"")</f>
        <v/>
      </c>
      <c r="N8590" s="0" t="str">
        <f aca="false">IF(G8590=1,IF(COUNTIF(H$2:H8590,H8590)=1,COUNTIF($H:$H,H8590),""),"")</f>
        <v/>
      </c>
      <c r="O8590" s="0" t="str">
        <f aca="false">IF(G8590=1,IF(COUNTIF(I$2:I8590,I8590)=1,COUNTIF($I:$I,I8590),""),"")</f>
        <v/>
      </c>
      <c r="P8590" s="38" t="str">
        <f aca="false">IF(G8590=1,IF(COUNTIFS(C$2:C8590,C8590,G$2:G8590,1)=1,COUNTIFS($C:$C,C8590,$G:$G,1)+ROW()/10000000,""),"")</f>
        <v/>
      </c>
      <c r="Q8590" s="0" t="str">
        <f aca="false">IF(K8590=1,IF(COUNTIFS(C$2:C8590,C8590,K$2:K8590,1)=1,1,0),"")</f>
        <v/>
      </c>
      <c r="R8590" s="0" t="str">
        <f aca="false">IF(M8590=1,IF(COUNTIFS(C$2:C8590,C8590,M$2:M8590,1)=1,1,0),"")</f>
        <v/>
      </c>
      <c r="S8590" s="0" t="str">
        <f aca="false">IF(L8590=1,IF(COUNTIFS(C$2:C8590,C8590,L$2:L8590,1)=1,1,0),"")</f>
        <v/>
      </c>
      <c r="T8590" s="38" t="str">
        <f aca="false">IF(N8590="","",N8590+ROW()/10000000)</f>
        <v/>
      </c>
      <c r="U8590" s="0" t="str">
        <f aca="false">IF(G8590=1,IF(B8590="",1,0),"")</f>
        <v/>
      </c>
    </row>
    <row r="8591" customFormat="false" ht="15" hidden="false" customHeight="false" outlineLevel="0" collapsed="false">
      <c r="A8591" s="35"/>
      <c r="B8591" s="35"/>
      <c r="G8591" s="0" t="str">
        <f aca="false">IF(A8591="","",IF(AND(A8591&gt;=Debut,A8591&lt;Fin),1,0))</f>
        <v/>
      </c>
      <c r="H8591" s="0" t="str">
        <f aca="false">IF(G8591=1,INT(ROUND((A8591-Debut)*86400,0)/600),"")</f>
        <v/>
      </c>
      <c r="I8591" s="0" t="str">
        <f aca="false">IF(G8591=1,INT(ROUND((A8591-Debut)*86400,0)/3600),"")</f>
        <v/>
      </c>
      <c r="J8591" s="0" t="str">
        <f aca="false">IF(OR(A8591="",B8591=""),"",ROUND((B8591-A8591)*86400,0))</f>
        <v/>
      </c>
      <c r="K8591" s="37" t="str">
        <f aca="false">IF(G8591=1,IF(COUNTIFS($C:$C,C8591,$G:$G,1,$A:$A,"&gt;="&amp;(A8591-FenetreInterm/86400),$A:$A,"&lt;="&amp;A8591)&gt;=NbInterm,1,0),"")</f>
        <v/>
      </c>
      <c r="L8591" s="37" t="str">
        <f aca="false">IF(G8591=1,IF(B8591="",0,IF(J8591&lt;SeuilFugitive,1,0)),"")</f>
        <v/>
      </c>
      <c r="M8591" s="37" t="str">
        <f aca="false">IF(G8591=1,IF(B8591="",IF((Fin-A8591)*24&gt;SeuilFigee,1,0),IF(J8591&gt;SeuilFigee*3600,1,0)),"")</f>
        <v/>
      </c>
      <c r="N8591" s="0" t="str">
        <f aca="false">IF(G8591=1,IF(COUNTIF(H$2:H8591,H8591)=1,COUNTIF($H:$H,H8591),""),"")</f>
        <v/>
      </c>
      <c r="O8591" s="0" t="str">
        <f aca="false">IF(G8591=1,IF(COUNTIF(I$2:I8591,I8591)=1,COUNTIF($I:$I,I8591),""),"")</f>
        <v/>
      </c>
      <c r="P8591" s="38" t="str">
        <f aca="false">IF(G8591=1,IF(COUNTIFS(C$2:C8591,C8591,G$2:G8591,1)=1,COUNTIFS($C:$C,C8591,$G:$G,1)+ROW()/10000000,""),"")</f>
        <v/>
      </c>
      <c r="Q8591" s="0" t="str">
        <f aca="false">IF(K8591=1,IF(COUNTIFS(C$2:C8591,C8591,K$2:K8591,1)=1,1,0),"")</f>
        <v/>
      </c>
      <c r="R8591" s="0" t="str">
        <f aca="false">IF(M8591=1,IF(COUNTIFS(C$2:C8591,C8591,M$2:M8591,1)=1,1,0),"")</f>
        <v/>
      </c>
      <c r="S8591" s="0" t="str">
        <f aca="false">IF(L8591=1,IF(COUNTIFS(C$2:C8591,C8591,L$2:L8591,1)=1,1,0),"")</f>
        <v/>
      </c>
      <c r="T8591" s="38" t="str">
        <f aca="false">IF(N8591="","",N8591+ROW()/10000000)</f>
        <v/>
      </c>
      <c r="U8591" s="0" t="str">
        <f aca="false">IF(G8591=1,IF(B8591="",1,0),"")</f>
        <v/>
      </c>
    </row>
    <row r="8592" customFormat="false" ht="15" hidden="false" customHeight="false" outlineLevel="0" collapsed="false">
      <c r="A8592" s="35"/>
      <c r="B8592" s="35"/>
      <c r="G8592" s="0" t="str">
        <f aca="false">IF(A8592="","",IF(AND(A8592&gt;=Debut,A8592&lt;Fin),1,0))</f>
        <v/>
      </c>
      <c r="H8592" s="0" t="str">
        <f aca="false">IF(G8592=1,INT(ROUND((A8592-Debut)*86400,0)/600),"")</f>
        <v/>
      </c>
      <c r="I8592" s="0" t="str">
        <f aca="false">IF(G8592=1,INT(ROUND((A8592-Debut)*86400,0)/3600),"")</f>
        <v/>
      </c>
      <c r="J8592" s="0" t="str">
        <f aca="false">IF(OR(A8592="",B8592=""),"",ROUND((B8592-A8592)*86400,0))</f>
        <v/>
      </c>
      <c r="K8592" s="37" t="str">
        <f aca="false">IF(G8592=1,IF(COUNTIFS($C:$C,C8592,$G:$G,1,$A:$A,"&gt;="&amp;(A8592-FenetreInterm/86400),$A:$A,"&lt;="&amp;A8592)&gt;=NbInterm,1,0),"")</f>
        <v/>
      </c>
      <c r="L8592" s="37" t="str">
        <f aca="false">IF(G8592=1,IF(B8592="",0,IF(J8592&lt;SeuilFugitive,1,0)),"")</f>
        <v/>
      </c>
      <c r="M8592" s="37" t="str">
        <f aca="false">IF(G8592=1,IF(B8592="",IF((Fin-A8592)*24&gt;SeuilFigee,1,0),IF(J8592&gt;SeuilFigee*3600,1,0)),"")</f>
        <v/>
      </c>
      <c r="N8592" s="0" t="str">
        <f aca="false">IF(G8592=1,IF(COUNTIF(H$2:H8592,H8592)=1,COUNTIF($H:$H,H8592),""),"")</f>
        <v/>
      </c>
      <c r="O8592" s="0" t="str">
        <f aca="false">IF(G8592=1,IF(COUNTIF(I$2:I8592,I8592)=1,COUNTIF($I:$I,I8592),""),"")</f>
        <v/>
      </c>
      <c r="P8592" s="38" t="str">
        <f aca="false">IF(G8592=1,IF(COUNTIFS(C$2:C8592,C8592,G$2:G8592,1)=1,COUNTIFS($C:$C,C8592,$G:$G,1)+ROW()/10000000,""),"")</f>
        <v/>
      </c>
      <c r="Q8592" s="0" t="str">
        <f aca="false">IF(K8592=1,IF(COUNTIFS(C$2:C8592,C8592,K$2:K8592,1)=1,1,0),"")</f>
        <v/>
      </c>
      <c r="R8592" s="0" t="str">
        <f aca="false">IF(M8592=1,IF(COUNTIFS(C$2:C8592,C8592,M$2:M8592,1)=1,1,0),"")</f>
        <v/>
      </c>
      <c r="S8592" s="0" t="str">
        <f aca="false">IF(L8592=1,IF(COUNTIFS(C$2:C8592,C8592,L$2:L8592,1)=1,1,0),"")</f>
        <v/>
      </c>
      <c r="T8592" s="38" t="str">
        <f aca="false">IF(N8592="","",N8592+ROW()/10000000)</f>
        <v/>
      </c>
      <c r="U8592" s="0" t="str">
        <f aca="false">IF(G8592=1,IF(B8592="",1,0),"")</f>
        <v/>
      </c>
    </row>
    <row r="8593" customFormat="false" ht="15" hidden="false" customHeight="false" outlineLevel="0" collapsed="false">
      <c r="A8593" s="35"/>
      <c r="B8593" s="35"/>
      <c r="G8593" s="0" t="str">
        <f aca="false">IF(A8593="","",IF(AND(A8593&gt;=Debut,A8593&lt;Fin),1,0))</f>
        <v/>
      </c>
      <c r="H8593" s="0" t="str">
        <f aca="false">IF(G8593=1,INT(ROUND((A8593-Debut)*86400,0)/600),"")</f>
        <v/>
      </c>
      <c r="I8593" s="0" t="str">
        <f aca="false">IF(G8593=1,INT(ROUND((A8593-Debut)*86400,0)/3600),"")</f>
        <v/>
      </c>
      <c r="J8593" s="0" t="str">
        <f aca="false">IF(OR(A8593="",B8593=""),"",ROUND((B8593-A8593)*86400,0))</f>
        <v/>
      </c>
      <c r="K8593" s="37" t="str">
        <f aca="false">IF(G8593=1,IF(COUNTIFS($C:$C,C8593,$G:$G,1,$A:$A,"&gt;="&amp;(A8593-FenetreInterm/86400),$A:$A,"&lt;="&amp;A8593)&gt;=NbInterm,1,0),"")</f>
        <v/>
      </c>
      <c r="L8593" s="37" t="str">
        <f aca="false">IF(G8593=1,IF(B8593="",0,IF(J8593&lt;SeuilFugitive,1,0)),"")</f>
        <v/>
      </c>
      <c r="M8593" s="37" t="str">
        <f aca="false">IF(G8593=1,IF(B8593="",IF((Fin-A8593)*24&gt;SeuilFigee,1,0),IF(J8593&gt;SeuilFigee*3600,1,0)),"")</f>
        <v/>
      </c>
      <c r="N8593" s="0" t="str">
        <f aca="false">IF(G8593=1,IF(COUNTIF(H$2:H8593,H8593)=1,COUNTIF($H:$H,H8593),""),"")</f>
        <v/>
      </c>
      <c r="O8593" s="0" t="str">
        <f aca="false">IF(G8593=1,IF(COUNTIF(I$2:I8593,I8593)=1,COUNTIF($I:$I,I8593),""),"")</f>
        <v/>
      </c>
      <c r="P8593" s="38" t="str">
        <f aca="false">IF(G8593=1,IF(COUNTIFS(C$2:C8593,C8593,G$2:G8593,1)=1,COUNTIFS($C:$C,C8593,$G:$G,1)+ROW()/10000000,""),"")</f>
        <v/>
      </c>
      <c r="Q8593" s="0" t="str">
        <f aca="false">IF(K8593=1,IF(COUNTIFS(C$2:C8593,C8593,K$2:K8593,1)=1,1,0),"")</f>
        <v/>
      </c>
      <c r="R8593" s="0" t="str">
        <f aca="false">IF(M8593=1,IF(COUNTIFS(C$2:C8593,C8593,M$2:M8593,1)=1,1,0),"")</f>
        <v/>
      </c>
      <c r="S8593" s="0" t="str">
        <f aca="false">IF(L8593=1,IF(COUNTIFS(C$2:C8593,C8593,L$2:L8593,1)=1,1,0),"")</f>
        <v/>
      </c>
      <c r="T8593" s="38" t="str">
        <f aca="false">IF(N8593="","",N8593+ROW()/10000000)</f>
        <v/>
      </c>
      <c r="U8593" s="0" t="str">
        <f aca="false">IF(G8593=1,IF(B8593="",1,0),"")</f>
        <v/>
      </c>
    </row>
    <row r="8594" customFormat="false" ht="15" hidden="false" customHeight="false" outlineLevel="0" collapsed="false">
      <c r="A8594" s="35"/>
      <c r="B8594" s="35"/>
      <c r="G8594" s="0" t="str">
        <f aca="false">IF(A8594="","",IF(AND(A8594&gt;=Debut,A8594&lt;Fin),1,0))</f>
        <v/>
      </c>
      <c r="H8594" s="0" t="str">
        <f aca="false">IF(G8594=1,INT(ROUND((A8594-Debut)*86400,0)/600),"")</f>
        <v/>
      </c>
      <c r="I8594" s="0" t="str">
        <f aca="false">IF(G8594=1,INT(ROUND((A8594-Debut)*86400,0)/3600),"")</f>
        <v/>
      </c>
      <c r="J8594" s="0" t="str">
        <f aca="false">IF(OR(A8594="",B8594=""),"",ROUND((B8594-A8594)*86400,0))</f>
        <v/>
      </c>
      <c r="K8594" s="37" t="str">
        <f aca="false">IF(G8594=1,IF(COUNTIFS($C:$C,C8594,$G:$G,1,$A:$A,"&gt;="&amp;(A8594-FenetreInterm/86400),$A:$A,"&lt;="&amp;A8594)&gt;=NbInterm,1,0),"")</f>
        <v/>
      </c>
      <c r="L8594" s="37" t="str">
        <f aca="false">IF(G8594=1,IF(B8594="",0,IF(J8594&lt;SeuilFugitive,1,0)),"")</f>
        <v/>
      </c>
      <c r="M8594" s="37" t="str">
        <f aca="false">IF(G8594=1,IF(B8594="",IF((Fin-A8594)*24&gt;SeuilFigee,1,0),IF(J8594&gt;SeuilFigee*3600,1,0)),"")</f>
        <v/>
      </c>
      <c r="N8594" s="0" t="str">
        <f aca="false">IF(G8594=1,IF(COUNTIF(H$2:H8594,H8594)=1,COUNTIF($H:$H,H8594),""),"")</f>
        <v/>
      </c>
      <c r="O8594" s="0" t="str">
        <f aca="false">IF(G8594=1,IF(COUNTIF(I$2:I8594,I8594)=1,COUNTIF($I:$I,I8594),""),"")</f>
        <v/>
      </c>
      <c r="P8594" s="38" t="str">
        <f aca="false">IF(G8594=1,IF(COUNTIFS(C$2:C8594,C8594,G$2:G8594,1)=1,COUNTIFS($C:$C,C8594,$G:$G,1)+ROW()/10000000,""),"")</f>
        <v/>
      </c>
      <c r="Q8594" s="0" t="str">
        <f aca="false">IF(K8594=1,IF(COUNTIFS(C$2:C8594,C8594,K$2:K8594,1)=1,1,0),"")</f>
        <v/>
      </c>
      <c r="R8594" s="0" t="str">
        <f aca="false">IF(M8594=1,IF(COUNTIFS(C$2:C8594,C8594,M$2:M8594,1)=1,1,0),"")</f>
        <v/>
      </c>
      <c r="S8594" s="0" t="str">
        <f aca="false">IF(L8594=1,IF(COUNTIFS(C$2:C8594,C8594,L$2:L8594,1)=1,1,0),"")</f>
        <v/>
      </c>
      <c r="T8594" s="38" t="str">
        <f aca="false">IF(N8594="","",N8594+ROW()/10000000)</f>
        <v/>
      </c>
      <c r="U8594" s="0" t="str">
        <f aca="false">IF(G8594=1,IF(B8594="",1,0),"")</f>
        <v/>
      </c>
    </row>
    <row r="8595" customFormat="false" ht="15" hidden="false" customHeight="false" outlineLevel="0" collapsed="false">
      <c r="A8595" s="35"/>
      <c r="B8595" s="35"/>
      <c r="G8595" s="0" t="str">
        <f aca="false">IF(A8595="","",IF(AND(A8595&gt;=Debut,A8595&lt;Fin),1,0))</f>
        <v/>
      </c>
      <c r="H8595" s="0" t="str">
        <f aca="false">IF(G8595=1,INT(ROUND((A8595-Debut)*86400,0)/600),"")</f>
        <v/>
      </c>
      <c r="I8595" s="0" t="str">
        <f aca="false">IF(G8595=1,INT(ROUND((A8595-Debut)*86400,0)/3600),"")</f>
        <v/>
      </c>
      <c r="J8595" s="0" t="str">
        <f aca="false">IF(OR(A8595="",B8595=""),"",ROUND((B8595-A8595)*86400,0))</f>
        <v/>
      </c>
      <c r="K8595" s="37" t="str">
        <f aca="false">IF(G8595=1,IF(COUNTIFS($C:$C,C8595,$G:$G,1,$A:$A,"&gt;="&amp;(A8595-FenetreInterm/86400),$A:$A,"&lt;="&amp;A8595)&gt;=NbInterm,1,0),"")</f>
        <v/>
      </c>
      <c r="L8595" s="37" t="str">
        <f aca="false">IF(G8595=1,IF(B8595="",0,IF(J8595&lt;SeuilFugitive,1,0)),"")</f>
        <v/>
      </c>
      <c r="M8595" s="37" t="str">
        <f aca="false">IF(G8595=1,IF(B8595="",IF((Fin-A8595)*24&gt;SeuilFigee,1,0),IF(J8595&gt;SeuilFigee*3600,1,0)),"")</f>
        <v/>
      </c>
      <c r="N8595" s="0" t="str">
        <f aca="false">IF(G8595=1,IF(COUNTIF(H$2:H8595,H8595)=1,COUNTIF($H:$H,H8595),""),"")</f>
        <v/>
      </c>
      <c r="O8595" s="0" t="str">
        <f aca="false">IF(G8595=1,IF(COUNTIF(I$2:I8595,I8595)=1,COUNTIF($I:$I,I8595),""),"")</f>
        <v/>
      </c>
      <c r="P8595" s="38" t="str">
        <f aca="false">IF(G8595=1,IF(COUNTIFS(C$2:C8595,C8595,G$2:G8595,1)=1,COUNTIFS($C:$C,C8595,$G:$G,1)+ROW()/10000000,""),"")</f>
        <v/>
      </c>
      <c r="Q8595" s="0" t="str">
        <f aca="false">IF(K8595=1,IF(COUNTIFS(C$2:C8595,C8595,K$2:K8595,1)=1,1,0),"")</f>
        <v/>
      </c>
      <c r="R8595" s="0" t="str">
        <f aca="false">IF(M8595=1,IF(COUNTIFS(C$2:C8595,C8595,M$2:M8595,1)=1,1,0),"")</f>
        <v/>
      </c>
      <c r="S8595" s="0" t="str">
        <f aca="false">IF(L8595=1,IF(COUNTIFS(C$2:C8595,C8595,L$2:L8595,1)=1,1,0),"")</f>
        <v/>
      </c>
      <c r="T8595" s="38" t="str">
        <f aca="false">IF(N8595="","",N8595+ROW()/10000000)</f>
        <v/>
      </c>
      <c r="U8595" s="0" t="str">
        <f aca="false">IF(G8595=1,IF(B8595="",1,0),"")</f>
        <v/>
      </c>
    </row>
    <row r="8596" customFormat="false" ht="15" hidden="false" customHeight="false" outlineLevel="0" collapsed="false">
      <c r="A8596" s="35"/>
      <c r="B8596" s="35"/>
      <c r="G8596" s="0" t="str">
        <f aca="false">IF(A8596="","",IF(AND(A8596&gt;=Debut,A8596&lt;Fin),1,0))</f>
        <v/>
      </c>
      <c r="H8596" s="0" t="str">
        <f aca="false">IF(G8596=1,INT(ROUND((A8596-Debut)*86400,0)/600),"")</f>
        <v/>
      </c>
      <c r="I8596" s="0" t="str">
        <f aca="false">IF(G8596=1,INT(ROUND((A8596-Debut)*86400,0)/3600),"")</f>
        <v/>
      </c>
      <c r="J8596" s="0" t="str">
        <f aca="false">IF(OR(A8596="",B8596=""),"",ROUND((B8596-A8596)*86400,0))</f>
        <v/>
      </c>
      <c r="K8596" s="37" t="str">
        <f aca="false">IF(G8596=1,IF(COUNTIFS($C:$C,C8596,$G:$G,1,$A:$A,"&gt;="&amp;(A8596-FenetreInterm/86400),$A:$A,"&lt;="&amp;A8596)&gt;=NbInterm,1,0),"")</f>
        <v/>
      </c>
      <c r="L8596" s="37" t="str">
        <f aca="false">IF(G8596=1,IF(B8596="",0,IF(J8596&lt;SeuilFugitive,1,0)),"")</f>
        <v/>
      </c>
      <c r="M8596" s="37" t="str">
        <f aca="false">IF(G8596=1,IF(B8596="",IF((Fin-A8596)*24&gt;SeuilFigee,1,0),IF(J8596&gt;SeuilFigee*3600,1,0)),"")</f>
        <v/>
      </c>
      <c r="N8596" s="0" t="str">
        <f aca="false">IF(G8596=1,IF(COUNTIF(H$2:H8596,H8596)=1,COUNTIF($H:$H,H8596),""),"")</f>
        <v/>
      </c>
      <c r="O8596" s="0" t="str">
        <f aca="false">IF(G8596=1,IF(COUNTIF(I$2:I8596,I8596)=1,COUNTIF($I:$I,I8596),""),"")</f>
        <v/>
      </c>
      <c r="P8596" s="38" t="str">
        <f aca="false">IF(G8596=1,IF(COUNTIFS(C$2:C8596,C8596,G$2:G8596,1)=1,COUNTIFS($C:$C,C8596,$G:$G,1)+ROW()/10000000,""),"")</f>
        <v/>
      </c>
      <c r="Q8596" s="0" t="str">
        <f aca="false">IF(K8596=1,IF(COUNTIFS(C$2:C8596,C8596,K$2:K8596,1)=1,1,0),"")</f>
        <v/>
      </c>
      <c r="R8596" s="0" t="str">
        <f aca="false">IF(M8596=1,IF(COUNTIFS(C$2:C8596,C8596,M$2:M8596,1)=1,1,0),"")</f>
        <v/>
      </c>
      <c r="S8596" s="0" t="str">
        <f aca="false">IF(L8596=1,IF(COUNTIFS(C$2:C8596,C8596,L$2:L8596,1)=1,1,0),"")</f>
        <v/>
      </c>
      <c r="T8596" s="38" t="str">
        <f aca="false">IF(N8596="","",N8596+ROW()/10000000)</f>
        <v/>
      </c>
      <c r="U8596" s="0" t="str">
        <f aca="false">IF(G8596=1,IF(B8596="",1,0),"")</f>
        <v/>
      </c>
    </row>
    <row r="8597" customFormat="false" ht="15" hidden="false" customHeight="false" outlineLevel="0" collapsed="false">
      <c r="A8597" s="35"/>
      <c r="B8597" s="35"/>
      <c r="G8597" s="0" t="str">
        <f aca="false">IF(A8597="","",IF(AND(A8597&gt;=Debut,A8597&lt;Fin),1,0))</f>
        <v/>
      </c>
      <c r="H8597" s="0" t="str">
        <f aca="false">IF(G8597=1,INT(ROUND((A8597-Debut)*86400,0)/600),"")</f>
        <v/>
      </c>
      <c r="I8597" s="0" t="str">
        <f aca="false">IF(G8597=1,INT(ROUND((A8597-Debut)*86400,0)/3600),"")</f>
        <v/>
      </c>
      <c r="J8597" s="0" t="str">
        <f aca="false">IF(OR(A8597="",B8597=""),"",ROUND((B8597-A8597)*86400,0))</f>
        <v/>
      </c>
      <c r="K8597" s="37" t="str">
        <f aca="false">IF(G8597=1,IF(COUNTIFS($C:$C,C8597,$G:$G,1,$A:$A,"&gt;="&amp;(A8597-FenetreInterm/86400),$A:$A,"&lt;="&amp;A8597)&gt;=NbInterm,1,0),"")</f>
        <v/>
      </c>
      <c r="L8597" s="37" t="str">
        <f aca="false">IF(G8597=1,IF(B8597="",0,IF(J8597&lt;SeuilFugitive,1,0)),"")</f>
        <v/>
      </c>
      <c r="M8597" s="37" t="str">
        <f aca="false">IF(G8597=1,IF(B8597="",IF((Fin-A8597)*24&gt;SeuilFigee,1,0),IF(J8597&gt;SeuilFigee*3600,1,0)),"")</f>
        <v/>
      </c>
      <c r="N8597" s="0" t="str">
        <f aca="false">IF(G8597=1,IF(COUNTIF(H$2:H8597,H8597)=1,COUNTIF($H:$H,H8597),""),"")</f>
        <v/>
      </c>
      <c r="O8597" s="0" t="str">
        <f aca="false">IF(G8597=1,IF(COUNTIF(I$2:I8597,I8597)=1,COUNTIF($I:$I,I8597),""),"")</f>
        <v/>
      </c>
      <c r="P8597" s="38" t="str">
        <f aca="false">IF(G8597=1,IF(COUNTIFS(C$2:C8597,C8597,G$2:G8597,1)=1,COUNTIFS($C:$C,C8597,$G:$G,1)+ROW()/10000000,""),"")</f>
        <v/>
      </c>
      <c r="Q8597" s="0" t="str">
        <f aca="false">IF(K8597=1,IF(COUNTIFS(C$2:C8597,C8597,K$2:K8597,1)=1,1,0),"")</f>
        <v/>
      </c>
      <c r="R8597" s="0" t="str">
        <f aca="false">IF(M8597=1,IF(COUNTIFS(C$2:C8597,C8597,M$2:M8597,1)=1,1,0),"")</f>
        <v/>
      </c>
      <c r="S8597" s="0" t="str">
        <f aca="false">IF(L8597=1,IF(COUNTIFS(C$2:C8597,C8597,L$2:L8597,1)=1,1,0),"")</f>
        <v/>
      </c>
      <c r="T8597" s="38" t="str">
        <f aca="false">IF(N8597="","",N8597+ROW()/10000000)</f>
        <v/>
      </c>
      <c r="U8597" s="0" t="str">
        <f aca="false">IF(G8597=1,IF(B8597="",1,0),"")</f>
        <v/>
      </c>
    </row>
    <row r="8598" customFormat="false" ht="15" hidden="false" customHeight="false" outlineLevel="0" collapsed="false">
      <c r="A8598" s="35"/>
      <c r="B8598" s="35"/>
      <c r="G8598" s="0" t="str">
        <f aca="false">IF(A8598="","",IF(AND(A8598&gt;=Debut,A8598&lt;Fin),1,0))</f>
        <v/>
      </c>
      <c r="H8598" s="0" t="str">
        <f aca="false">IF(G8598=1,INT(ROUND((A8598-Debut)*86400,0)/600),"")</f>
        <v/>
      </c>
      <c r="I8598" s="0" t="str">
        <f aca="false">IF(G8598=1,INT(ROUND((A8598-Debut)*86400,0)/3600),"")</f>
        <v/>
      </c>
      <c r="J8598" s="0" t="str">
        <f aca="false">IF(OR(A8598="",B8598=""),"",ROUND((B8598-A8598)*86400,0))</f>
        <v/>
      </c>
      <c r="K8598" s="37" t="str">
        <f aca="false">IF(G8598=1,IF(COUNTIFS($C:$C,C8598,$G:$G,1,$A:$A,"&gt;="&amp;(A8598-FenetreInterm/86400),$A:$A,"&lt;="&amp;A8598)&gt;=NbInterm,1,0),"")</f>
        <v/>
      </c>
      <c r="L8598" s="37" t="str">
        <f aca="false">IF(G8598=1,IF(B8598="",0,IF(J8598&lt;SeuilFugitive,1,0)),"")</f>
        <v/>
      </c>
      <c r="M8598" s="37" t="str">
        <f aca="false">IF(G8598=1,IF(B8598="",IF((Fin-A8598)*24&gt;SeuilFigee,1,0),IF(J8598&gt;SeuilFigee*3600,1,0)),"")</f>
        <v/>
      </c>
      <c r="N8598" s="0" t="str">
        <f aca="false">IF(G8598=1,IF(COUNTIF(H$2:H8598,H8598)=1,COUNTIF($H:$H,H8598),""),"")</f>
        <v/>
      </c>
      <c r="O8598" s="0" t="str">
        <f aca="false">IF(G8598=1,IF(COUNTIF(I$2:I8598,I8598)=1,COUNTIF($I:$I,I8598),""),"")</f>
        <v/>
      </c>
      <c r="P8598" s="38" t="str">
        <f aca="false">IF(G8598=1,IF(COUNTIFS(C$2:C8598,C8598,G$2:G8598,1)=1,COUNTIFS($C:$C,C8598,$G:$G,1)+ROW()/10000000,""),"")</f>
        <v/>
      </c>
      <c r="Q8598" s="0" t="str">
        <f aca="false">IF(K8598=1,IF(COUNTIFS(C$2:C8598,C8598,K$2:K8598,1)=1,1,0),"")</f>
        <v/>
      </c>
      <c r="R8598" s="0" t="str">
        <f aca="false">IF(M8598=1,IF(COUNTIFS(C$2:C8598,C8598,M$2:M8598,1)=1,1,0),"")</f>
        <v/>
      </c>
      <c r="S8598" s="0" t="str">
        <f aca="false">IF(L8598=1,IF(COUNTIFS(C$2:C8598,C8598,L$2:L8598,1)=1,1,0),"")</f>
        <v/>
      </c>
      <c r="T8598" s="38" t="str">
        <f aca="false">IF(N8598="","",N8598+ROW()/10000000)</f>
        <v/>
      </c>
      <c r="U8598" s="0" t="str">
        <f aca="false">IF(G8598=1,IF(B8598="",1,0),"")</f>
        <v/>
      </c>
    </row>
    <row r="8599" customFormat="false" ht="15" hidden="false" customHeight="false" outlineLevel="0" collapsed="false">
      <c r="A8599" s="35"/>
      <c r="B8599" s="35"/>
      <c r="G8599" s="0" t="str">
        <f aca="false">IF(A8599="","",IF(AND(A8599&gt;=Debut,A8599&lt;Fin),1,0))</f>
        <v/>
      </c>
      <c r="H8599" s="0" t="str">
        <f aca="false">IF(G8599=1,INT(ROUND((A8599-Debut)*86400,0)/600),"")</f>
        <v/>
      </c>
      <c r="I8599" s="0" t="str">
        <f aca="false">IF(G8599=1,INT(ROUND((A8599-Debut)*86400,0)/3600),"")</f>
        <v/>
      </c>
      <c r="J8599" s="0" t="str">
        <f aca="false">IF(OR(A8599="",B8599=""),"",ROUND((B8599-A8599)*86400,0))</f>
        <v/>
      </c>
      <c r="K8599" s="37" t="str">
        <f aca="false">IF(G8599=1,IF(COUNTIFS($C:$C,C8599,$G:$G,1,$A:$A,"&gt;="&amp;(A8599-FenetreInterm/86400),$A:$A,"&lt;="&amp;A8599)&gt;=NbInterm,1,0),"")</f>
        <v/>
      </c>
      <c r="L8599" s="37" t="str">
        <f aca="false">IF(G8599=1,IF(B8599="",0,IF(J8599&lt;SeuilFugitive,1,0)),"")</f>
        <v/>
      </c>
      <c r="M8599" s="37" t="str">
        <f aca="false">IF(G8599=1,IF(B8599="",IF((Fin-A8599)*24&gt;SeuilFigee,1,0),IF(J8599&gt;SeuilFigee*3600,1,0)),"")</f>
        <v/>
      </c>
      <c r="N8599" s="0" t="str">
        <f aca="false">IF(G8599=1,IF(COUNTIF(H$2:H8599,H8599)=1,COUNTIF($H:$H,H8599),""),"")</f>
        <v/>
      </c>
      <c r="O8599" s="0" t="str">
        <f aca="false">IF(G8599=1,IF(COUNTIF(I$2:I8599,I8599)=1,COUNTIF($I:$I,I8599),""),"")</f>
        <v/>
      </c>
      <c r="P8599" s="38" t="str">
        <f aca="false">IF(G8599=1,IF(COUNTIFS(C$2:C8599,C8599,G$2:G8599,1)=1,COUNTIFS($C:$C,C8599,$G:$G,1)+ROW()/10000000,""),"")</f>
        <v/>
      </c>
      <c r="Q8599" s="0" t="str">
        <f aca="false">IF(K8599=1,IF(COUNTIFS(C$2:C8599,C8599,K$2:K8599,1)=1,1,0),"")</f>
        <v/>
      </c>
      <c r="R8599" s="0" t="str">
        <f aca="false">IF(M8599=1,IF(COUNTIFS(C$2:C8599,C8599,M$2:M8599,1)=1,1,0),"")</f>
        <v/>
      </c>
      <c r="S8599" s="0" t="str">
        <f aca="false">IF(L8599=1,IF(COUNTIFS(C$2:C8599,C8599,L$2:L8599,1)=1,1,0),"")</f>
        <v/>
      </c>
      <c r="T8599" s="38" t="str">
        <f aca="false">IF(N8599="","",N8599+ROW()/10000000)</f>
        <v/>
      </c>
      <c r="U8599" s="0" t="str">
        <f aca="false">IF(G8599=1,IF(B8599="",1,0),"")</f>
        <v/>
      </c>
    </row>
    <row r="8600" customFormat="false" ht="15" hidden="false" customHeight="false" outlineLevel="0" collapsed="false">
      <c r="A8600" s="35"/>
      <c r="B8600" s="35"/>
      <c r="G8600" s="0" t="str">
        <f aca="false">IF(A8600="","",IF(AND(A8600&gt;=Debut,A8600&lt;Fin),1,0))</f>
        <v/>
      </c>
      <c r="H8600" s="0" t="str">
        <f aca="false">IF(G8600=1,INT(ROUND((A8600-Debut)*86400,0)/600),"")</f>
        <v/>
      </c>
      <c r="I8600" s="0" t="str">
        <f aca="false">IF(G8600=1,INT(ROUND((A8600-Debut)*86400,0)/3600),"")</f>
        <v/>
      </c>
      <c r="J8600" s="0" t="str">
        <f aca="false">IF(OR(A8600="",B8600=""),"",ROUND((B8600-A8600)*86400,0))</f>
        <v/>
      </c>
      <c r="K8600" s="37" t="str">
        <f aca="false">IF(G8600=1,IF(COUNTIFS($C:$C,C8600,$G:$G,1,$A:$A,"&gt;="&amp;(A8600-FenetreInterm/86400),$A:$A,"&lt;="&amp;A8600)&gt;=NbInterm,1,0),"")</f>
        <v/>
      </c>
      <c r="L8600" s="37" t="str">
        <f aca="false">IF(G8600=1,IF(B8600="",0,IF(J8600&lt;SeuilFugitive,1,0)),"")</f>
        <v/>
      </c>
      <c r="M8600" s="37" t="str">
        <f aca="false">IF(G8600=1,IF(B8600="",IF((Fin-A8600)*24&gt;SeuilFigee,1,0),IF(J8600&gt;SeuilFigee*3600,1,0)),"")</f>
        <v/>
      </c>
      <c r="N8600" s="0" t="str">
        <f aca="false">IF(G8600=1,IF(COUNTIF(H$2:H8600,H8600)=1,COUNTIF($H:$H,H8600),""),"")</f>
        <v/>
      </c>
      <c r="O8600" s="0" t="str">
        <f aca="false">IF(G8600=1,IF(COUNTIF(I$2:I8600,I8600)=1,COUNTIF($I:$I,I8600),""),"")</f>
        <v/>
      </c>
      <c r="P8600" s="38" t="str">
        <f aca="false">IF(G8600=1,IF(COUNTIFS(C$2:C8600,C8600,G$2:G8600,1)=1,COUNTIFS($C:$C,C8600,$G:$G,1)+ROW()/10000000,""),"")</f>
        <v/>
      </c>
      <c r="Q8600" s="0" t="str">
        <f aca="false">IF(K8600=1,IF(COUNTIFS(C$2:C8600,C8600,K$2:K8600,1)=1,1,0),"")</f>
        <v/>
      </c>
      <c r="R8600" s="0" t="str">
        <f aca="false">IF(M8600=1,IF(COUNTIFS(C$2:C8600,C8600,M$2:M8600,1)=1,1,0),"")</f>
        <v/>
      </c>
      <c r="S8600" s="0" t="str">
        <f aca="false">IF(L8600=1,IF(COUNTIFS(C$2:C8600,C8600,L$2:L8600,1)=1,1,0),"")</f>
        <v/>
      </c>
      <c r="T8600" s="38" t="str">
        <f aca="false">IF(N8600="","",N8600+ROW()/10000000)</f>
        <v/>
      </c>
      <c r="U8600" s="0" t="str">
        <f aca="false">IF(G8600=1,IF(B8600="",1,0),"")</f>
        <v/>
      </c>
    </row>
    <row r="8601" customFormat="false" ht="15" hidden="false" customHeight="false" outlineLevel="0" collapsed="false">
      <c r="A8601" s="35"/>
      <c r="B8601" s="35"/>
      <c r="G8601" s="0" t="str">
        <f aca="false">IF(A8601="","",IF(AND(A8601&gt;=Debut,A8601&lt;Fin),1,0))</f>
        <v/>
      </c>
      <c r="H8601" s="0" t="str">
        <f aca="false">IF(G8601=1,INT(ROUND((A8601-Debut)*86400,0)/600),"")</f>
        <v/>
      </c>
      <c r="I8601" s="0" t="str">
        <f aca="false">IF(G8601=1,INT(ROUND((A8601-Debut)*86400,0)/3600),"")</f>
        <v/>
      </c>
      <c r="J8601" s="0" t="str">
        <f aca="false">IF(OR(A8601="",B8601=""),"",ROUND((B8601-A8601)*86400,0))</f>
        <v/>
      </c>
      <c r="K8601" s="37" t="str">
        <f aca="false">IF(G8601=1,IF(COUNTIFS($C:$C,C8601,$G:$G,1,$A:$A,"&gt;="&amp;(A8601-FenetreInterm/86400),$A:$A,"&lt;="&amp;A8601)&gt;=NbInterm,1,0),"")</f>
        <v/>
      </c>
      <c r="L8601" s="37" t="str">
        <f aca="false">IF(G8601=1,IF(B8601="",0,IF(J8601&lt;SeuilFugitive,1,0)),"")</f>
        <v/>
      </c>
      <c r="M8601" s="37" t="str">
        <f aca="false">IF(G8601=1,IF(B8601="",IF((Fin-A8601)*24&gt;SeuilFigee,1,0),IF(J8601&gt;SeuilFigee*3600,1,0)),"")</f>
        <v/>
      </c>
      <c r="N8601" s="0" t="str">
        <f aca="false">IF(G8601=1,IF(COUNTIF(H$2:H8601,H8601)=1,COUNTIF($H:$H,H8601),""),"")</f>
        <v/>
      </c>
      <c r="O8601" s="0" t="str">
        <f aca="false">IF(G8601=1,IF(COUNTIF(I$2:I8601,I8601)=1,COUNTIF($I:$I,I8601),""),"")</f>
        <v/>
      </c>
      <c r="P8601" s="38" t="str">
        <f aca="false">IF(G8601=1,IF(COUNTIFS(C$2:C8601,C8601,G$2:G8601,1)=1,COUNTIFS($C:$C,C8601,$G:$G,1)+ROW()/10000000,""),"")</f>
        <v/>
      </c>
      <c r="Q8601" s="0" t="str">
        <f aca="false">IF(K8601=1,IF(COUNTIFS(C$2:C8601,C8601,K$2:K8601,1)=1,1,0),"")</f>
        <v/>
      </c>
      <c r="R8601" s="0" t="str">
        <f aca="false">IF(M8601=1,IF(COUNTIFS(C$2:C8601,C8601,M$2:M8601,1)=1,1,0),"")</f>
        <v/>
      </c>
      <c r="S8601" s="0" t="str">
        <f aca="false">IF(L8601=1,IF(COUNTIFS(C$2:C8601,C8601,L$2:L8601,1)=1,1,0),"")</f>
        <v/>
      </c>
      <c r="T8601" s="38" t="str">
        <f aca="false">IF(N8601="","",N8601+ROW()/10000000)</f>
        <v/>
      </c>
      <c r="U8601" s="0" t="str">
        <f aca="false">IF(G8601=1,IF(B8601="",1,0),"")</f>
        <v/>
      </c>
    </row>
    <row r="8602" customFormat="false" ht="15" hidden="false" customHeight="false" outlineLevel="0" collapsed="false">
      <c r="A8602" s="35"/>
      <c r="B8602" s="35"/>
      <c r="G8602" s="0" t="str">
        <f aca="false">IF(A8602="","",IF(AND(A8602&gt;=Debut,A8602&lt;Fin),1,0))</f>
        <v/>
      </c>
      <c r="H8602" s="0" t="str">
        <f aca="false">IF(G8602=1,INT(ROUND((A8602-Debut)*86400,0)/600),"")</f>
        <v/>
      </c>
      <c r="I8602" s="0" t="str">
        <f aca="false">IF(G8602=1,INT(ROUND((A8602-Debut)*86400,0)/3600),"")</f>
        <v/>
      </c>
      <c r="J8602" s="0" t="str">
        <f aca="false">IF(OR(A8602="",B8602=""),"",ROUND((B8602-A8602)*86400,0))</f>
        <v/>
      </c>
      <c r="K8602" s="37" t="str">
        <f aca="false">IF(G8602=1,IF(COUNTIFS($C:$C,C8602,$G:$G,1,$A:$A,"&gt;="&amp;(A8602-FenetreInterm/86400),$A:$A,"&lt;="&amp;A8602)&gt;=NbInterm,1,0),"")</f>
        <v/>
      </c>
      <c r="L8602" s="37" t="str">
        <f aca="false">IF(G8602=1,IF(B8602="",0,IF(J8602&lt;SeuilFugitive,1,0)),"")</f>
        <v/>
      </c>
      <c r="M8602" s="37" t="str">
        <f aca="false">IF(G8602=1,IF(B8602="",IF((Fin-A8602)*24&gt;SeuilFigee,1,0),IF(J8602&gt;SeuilFigee*3600,1,0)),"")</f>
        <v/>
      </c>
      <c r="N8602" s="0" t="str">
        <f aca="false">IF(G8602=1,IF(COUNTIF(H$2:H8602,H8602)=1,COUNTIF($H:$H,H8602),""),"")</f>
        <v/>
      </c>
      <c r="O8602" s="0" t="str">
        <f aca="false">IF(G8602=1,IF(COUNTIF(I$2:I8602,I8602)=1,COUNTIF($I:$I,I8602),""),"")</f>
        <v/>
      </c>
      <c r="P8602" s="38" t="str">
        <f aca="false">IF(G8602=1,IF(COUNTIFS(C$2:C8602,C8602,G$2:G8602,1)=1,COUNTIFS($C:$C,C8602,$G:$G,1)+ROW()/10000000,""),"")</f>
        <v/>
      </c>
      <c r="Q8602" s="0" t="str">
        <f aca="false">IF(K8602=1,IF(COUNTIFS(C$2:C8602,C8602,K$2:K8602,1)=1,1,0),"")</f>
        <v/>
      </c>
      <c r="R8602" s="0" t="str">
        <f aca="false">IF(M8602=1,IF(COUNTIFS(C$2:C8602,C8602,M$2:M8602,1)=1,1,0),"")</f>
        <v/>
      </c>
      <c r="S8602" s="0" t="str">
        <f aca="false">IF(L8602=1,IF(COUNTIFS(C$2:C8602,C8602,L$2:L8602,1)=1,1,0),"")</f>
        <v/>
      </c>
      <c r="T8602" s="38" t="str">
        <f aca="false">IF(N8602="","",N8602+ROW()/10000000)</f>
        <v/>
      </c>
      <c r="U8602" s="0" t="str">
        <f aca="false">IF(G8602=1,IF(B8602="",1,0),"")</f>
        <v/>
      </c>
    </row>
    <row r="8603" customFormat="false" ht="15" hidden="false" customHeight="false" outlineLevel="0" collapsed="false">
      <c r="A8603" s="35"/>
      <c r="B8603" s="35"/>
      <c r="G8603" s="0" t="str">
        <f aca="false">IF(A8603="","",IF(AND(A8603&gt;=Debut,A8603&lt;Fin),1,0))</f>
        <v/>
      </c>
      <c r="H8603" s="0" t="str">
        <f aca="false">IF(G8603=1,INT(ROUND((A8603-Debut)*86400,0)/600),"")</f>
        <v/>
      </c>
      <c r="I8603" s="0" t="str">
        <f aca="false">IF(G8603=1,INT(ROUND((A8603-Debut)*86400,0)/3600),"")</f>
        <v/>
      </c>
      <c r="J8603" s="0" t="str">
        <f aca="false">IF(OR(A8603="",B8603=""),"",ROUND((B8603-A8603)*86400,0))</f>
        <v/>
      </c>
      <c r="K8603" s="37" t="str">
        <f aca="false">IF(G8603=1,IF(COUNTIFS($C:$C,C8603,$G:$G,1,$A:$A,"&gt;="&amp;(A8603-FenetreInterm/86400),$A:$A,"&lt;="&amp;A8603)&gt;=NbInterm,1,0),"")</f>
        <v/>
      </c>
      <c r="L8603" s="37" t="str">
        <f aca="false">IF(G8603=1,IF(B8603="",0,IF(J8603&lt;SeuilFugitive,1,0)),"")</f>
        <v/>
      </c>
      <c r="M8603" s="37" t="str">
        <f aca="false">IF(G8603=1,IF(B8603="",IF((Fin-A8603)*24&gt;SeuilFigee,1,0),IF(J8603&gt;SeuilFigee*3600,1,0)),"")</f>
        <v/>
      </c>
      <c r="N8603" s="0" t="str">
        <f aca="false">IF(G8603=1,IF(COUNTIF(H$2:H8603,H8603)=1,COUNTIF($H:$H,H8603),""),"")</f>
        <v/>
      </c>
      <c r="O8603" s="0" t="str">
        <f aca="false">IF(G8603=1,IF(COUNTIF(I$2:I8603,I8603)=1,COUNTIF($I:$I,I8603),""),"")</f>
        <v/>
      </c>
      <c r="P8603" s="38" t="str">
        <f aca="false">IF(G8603=1,IF(COUNTIFS(C$2:C8603,C8603,G$2:G8603,1)=1,COUNTIFS($C:$C,C8603,$G:$G,1)+ROW()/10000000,""),"")</f>
        <v/>
      </c>
      <c r="Q8603" s="0" t="str">
        <f aca="false">IF(K8603=1,IF(COUNTIFS(C$2:C8603,C8603,K$2:K8603,1)=1,1,0),"")</f>
        <v/>
      </c>
      <c r="R8603" s="0" t="str">
        <f aca="false">IF(M8603=1,IF(COUNTIFS(C$2:C8603,C8603,M$2:M8603,1)=1,1,0),"")</f>
        <v/>
      </c>
      <c r="S8603" s="0" t="str">
        <f aca="false">IF(L8603=1,IF(COUNTIFS(C$2:C8603,C8603,L$2:L8603,1)=1,1,0),"")</f>
        <v/>
      </c>
      <c r="T8603" s="38" t="str">
        <f aca="false">IF(N8603="","",N8603+ROW()/10000000)</f>
        <v/>
      </c>
      <c r="U8603" s="0" t="str">
        <f aca="false">IF(G8603=1,IF(B8603="",1,0),"")</f>
        <v/>
      </c>
    </row>
    <row r="8604" customFormat="false" ht="15" hidden="false" customHeight="false" outlineLevel="0" collapsed="false">
      <c r="A8604" s="35"/>
      <c r="B8604" s="35"/>
      <c r="G8604" s="0" t="str">
        <f aca="false">IF(A8604="","",IF(AND(A8604&gt;=Debut,A8604&lt;Fin),1,0))</f>
        <v/>
      </c>
      <c r="H8604" s="0" t="str">
        <f aca="false">IF(G8604=1,INT(ROUND((A8604-Debut)*86400,0)/600),"")</f>
        <v/>
      </c>
      <c r="I8604" s="0" t="str">
        <f aca="false">IF(G8604=1,INT(ROUND((A8604-Debut)*86400,0)/3600),"")</f>
        <v/>
      </c>
      <c r="J8604" s="0" t="str">
        <f aca="false">IF(OR(A8604="",B8604=""),"",ROUND((B8604-A8604)*86400,0))</f>
        <v/>
      </c>
      <c r="K8604" s="37" t="str">
        <f aca="false">IF(G8604=1,IF(COUNTIFS($C:$C,C8604,$G:$G,1,$A:$A,"&gt;="&amp;(A8604-FenetreInterm/86400),$A:$A,"&lt;="&amp;A8604)&gt;=NbInterm,1,0),"")</f>
        <v/>
      </c>
      <c r="L8604" s="37" t="str">
        <f aca="false">IF(G8604=1,IF(B8604="",0,IF(J8604&lt;SeuilFugitive,1,0)),"")</f>
        <v/>
      </c>
      <c r="M8604" s="37" t="str">
        <f aca="false">IF(G8604=1,IF(B8604="",IF((Fin-A8604)*24&gt;SeuilFigee,1,0),IF(J8604&gt;SeuilFigee*3600,1,0)),"")</f>
        <v/>
      </c>
      <c r="N8604" s="0" t="str">
        <f aca="false">IF(G8604=1,IF(COUNTIF(H$2:H8604,H8604)=1,COUNTIF($H:$H,H8604),""),"")</f>
        <v/>
      </c>
      <c r="O8604" s="0" t="str">
        <f aca="false">IF(G8604=1,IF(COUNTIF(I$2:I8604,I8604)=1,COUNTIF($I:$I,I8604),""),"")</f>
        <v/>
      </c>
      <c r="P8604" s="38" t="str">
        <f aca="false">IF(G8604=1,IF(COUNTIFS(C$2:C8604,C8604,G$2:G8604,1)=1,COUNTIFS($C:$C,C8604,$G:$G,1)+ROW()/10000000,""),"")</f>
        <v/>
      </c>
      <c r="Q8604" s="0" t="str">
        <f aca="false">IF(K8604=1,IF(COUNTIFS(C$2:C8604,C8604,K$2:K8604,1)=1,1,0),"")</f>
        <v/>
      </c>
      <c r="R8604" s="0" t="str">
        <f aca="false">IF(M8604=1,IF(COUNTIFS(C$2:C8604,C8604,M$2:M8604,1)=1,1,0),"")</f>
        <v/>
      </c>
      <c r="S8604" s="0" t="str">
        <f aca="false">IF(L8604=1,IF(COUNTIFS(C$2:C8604,C8604,L$2:L8604,1)=1,1,0),"")</f>
        <v/>
      </c>
      <c r="T8604" s="38" t="str">
        <f aca="false">IF(N8604="","",N8604+ROW()/10000000)</f>
        <v/>
      </c>
      <c r="U8604" s="0" t="str">
        <f aca="false">IF(G8604=1,IF(B8604="",1,0),"")</f>
        <v/>
      </c>
    </row>
    <row r="8605" customFormat="false" ht="15" hidden="false" customHeight="false" outlineLevel="0" collapsed="false">
      <c r="A8605" s="35"/>
      <c r="B8605" s="35"/>
      <c r="G8605" s="0" t="str">
        <f aca="false">IF(A8605="","",IF(AND(A8605&gt;=Debut,A8605&lt;Fin),1,0))</f>
        <v/>
      </c>
      <c r="H8605" s="0" t="str">
        <f aca="false">IF(G8605=1,INT(ROUND((A8605-Debut)*86400,0)/600),"")</f>
        <v/>
      </c>
      <c r="I8605" s="0" t="str">
        <f aca="false">IF(G8605=1,INT(ROUND((A8605-Debut)*86400,0)/3600),"")</f>
        <v/>
      </c>
      <c r="J8605" s="0" t="str">
        <f aca="false">IF(OR(A8605="",B8605=""),"",ROUND((B8605-A8605)*86400,0))</f>
        <v/>
      </c>
      <c r="K8605" s="37" t="str">
        <f aca="false">IF(G8605=1,IF(COUNTIFS($C:$C,C8605,$G:$G,1,$A:$A,"&gt;="&amp;(A8605-FenetreInterm/86400),$A:$A,"&lt;="&amp;A8605)&gt;=NbInterm,1,0),"")</f>
        <v/>
      </c>
      <c r="L8605" s="37" t="str">
        <f aca="false">IF(G8605=1,IF(B8605="",0,IF(J8605&lt;SeuilFugitive,1,0)),"")</f>
        <v/>
      </c>
      <c r="M8605" s="37" t="str">
        <f aca="false">IF(G8605=1,IF(B8605="",IF((Fin-A8605)*24&gt;SeuilFigee,1,0),IF(J8605&gt;SeuilFigee*3600,1,0)),"")</f>
        <v/>
      </c>
      <c r="N8605" s="0" t="str">
        <f aca="false">IF(G8605=1,IF(COUNTIF(H$2:H8605,H8605)=1,COUNTIF($H:$H,H8605),""),"")</f>
        <v/>
      </c>
      <c r="O8605" s="0" t="str">
        <f aca="false">IF(G8605=1,IF(COUNTIF(I$2:I8605,I8605)=1,COUNTIF($I:$I,I8605),""),"")</f>
        <v/>
      </c>
      <c r="P8605" s="38" t="str">
        <f aca="false">IF(G8605=1,IF(COUNTIFS(C$2:C8605,C8605,G$2:G8605,1)=1,COUNTIFS($C:$C,C8605,$G:$G,1)+ROW()/10000000,""),"")</f>
        <v/>
      </c>
      <c r="Q8605" s="0" t="str">
        <f aca="false">IF(K8605=1,IF(COUNTIFS(C$2:C8605,C8605,K$2:K8605,1)=1,1,0),"")</f>
        <v/>
      </c>
      <c r="R8605" s="0" t="str">
        <f aca="false">IF(M8605=1,IF(COUNTIFS(C$2:C8605,C8605,M$2:M8605,1)=1,1,0),"")</f>
        <v/>
      </c>
      <c r="S8605" s="0" t="str">
        <f aca="false">IF(L8605=1,IF(COUNTIFS(C$2:C8605,C8605,L$2:L8605,1)=1,1,0),"")</f>
        <v/>
      </c>
      <c r="T8605" s="38" t="str">
        <f aca="false">IF(N8605="","",N8605+ROW()/10000000)</f>
        <v/>
      </c>
      <c r="U8605" s="0" t="str">
        <f aca="false">IF(G8605=1,IF(B8605="",1,0),"")</f>
        <v/>
      </c>
    </row>
    <row r="8606" customFormat="false" ht="15" hidden="false" customHeight="false" outlineLevel="0" collapsed="false">
      <c r="A8606" s="35"/>
      <c r="B8606" s="35"/>
      <c r="G8606" s="0" t="str">
        <f aca="false">IF(A8606="","",IF(AND(A8606&gt;=Debut,A8606&lt;Fin),1,0))</f>
        <v/>
      </c>
      <c r="H8606" s="0" t="str">
        <f aca="false">IF(G8606=1,INT(ROUND((A8606-Debut)*86400,0)/600),"")</f>
        <v/>
      </c>
      <c r="I8606" s="0" t="str">
        <f aca="false">IF(G8606=1,INT(ROUND((A8606-Debut)*86400,0)/3600),"")</f>
        <v/>
      </c>
      <c r="J8606" s="0" t="str">
        <f aca="false">IF(OR(A8606="",B8606=""),"",ROUND((B8606-A8606)*86400,0))</f>
        <v/>
      </c>
      <c r="K8606" s="37" t="str">
        <f aca="false">IF(G8606=1,IF(COUNTIFS($C:$C,C8606,$G:$G,1,$A:$A,"&gt;="&amp;(A8606-FenetreInterm/86400),$A:$A,"&lt;="&amp;A8606)&gt;=NbInterm,1,0),"")</f>
        <v/>
      </c>
      <c r="L8606" s="37" t="str">
        <f aca="false">IF(G8606=1,IF(B8606="",0,IF(J8606&lt;SeuilFugitive,1,0)),"")</f>
        <v/>
      </c>
      <c r="M8606" s="37" t="str">
        <f aca="false">IF(G8606=1,IF(B8606="",IF((Fin-A8606)*24&gt;SeuilFigee,1,0),IF(J8606&gt;SeuilFigee*3600,1,0)),"")</f>
        <v/>
      </c>
      <c r="N8606" s="0" t="str">
        <f aca="false">IF(G8606=1,IF(COUNTIF(H$2:H8606,H8606)=1,COUNTIF($H:$H,H8606),""),"")</f>
        <v/>
      </c>
      <c r="O8606" s="0" t="str">
        <f aca="false">IF(G8606=1,IF(COUNTIF(I$2:I8606,I8606)=1,COUNTIF($I:$I,I8606),""),"")</f>
        <v/>
      </c>
      <c r="P8606" s="38" t="str">
        <f aca="false">IF(G8606=1,IF(COUNTIFS(C$2:C8606,C8606,G$2:G8606,1)=1,COUNTIFS($C:$C,C8606,$G:$G,1)+ROW()/10000000,""),"")</f>
        <v/>
      </c>
      <c r="Q8606" s="0" t="str">
        <f aca="false">IF(K8606=1,IF(COUNTIFS(C$2:C8606,C8606,K$2:K8606,1)=1,1,0),"")</f>
        <v/>
      </c>
      <c r="R8606" s="0" t="str">
        <f aca="false">IF(M8606=1,IF(COUNTIFS(C$2:C8606,C8606,M$2:M8606,1)=1,1,0),"")</f>
        <v/>
      </c>
      <c r="S8606" s="0" t="str">
        <f aca="false">IF(L8606=1,IF(COUNTIFS(C$2:C8606,C8606,L$2:L8606,1)=1,1,0),"")</f>
        <v/>
      </c>
      <c r="T8606" s="38" t="str">
        <f aca="false">IF(N8606="","",N8606+ROW()/10000000)</f>
        <v/>
      </c>
      <c r="U8606" s="0" t="str">
        <f aca="false">IF(G8606=1,IF(B8606="",1,0),"")</f>
        <v/>
      </c>
    </row>
    <row r="8607" customFormat="false" ht="15" hidden="false" customHeight="false" outlineLevel="0" collapsed="false">
      <c r="A8607" s="35"/>
      <c r="B8607" s="35"/>
      <c r="G8607" s="0" t="str">
        <f aca="false">IF(A8607="","",IF(AND(A8607&gt;=Debut,A8607&lt;Fin),1,0))</f>
        <v/>
      </c>
      <c r="H8607" s="0" t="str">
        <f aca="false">IF(G8607=1,INT(ROUND((A8607-Debut)*86400,0)/600),"")</f>
        <v/>
      </c>
      <c r="I8607" s="0" t="str">
        <f aca="false">IF(G8607=1,INT(ROUND((A8607-Debut)*86400,0)/3600),"")</f>
        <v/>
      </c>
      <c r="J8607" s="0" t="str">
        <f aca="false">IF(OR(A8607="",B8607=""),"",ROUND((B8607-A8607)*86400,0))</f>
        <v/>
      </c>
      <c r="K8607" s="37" t="str">
        <f aca="false">IF(G8607=1,IF(COUNTIFS($C:$C,C8607,$G:$G,1,$A:$A,"&gt;="&amp;(A8607-FenetreInterm/86400),$A:$A,"&lt;="&amp;A8607)&gt;=NbInterm,1,0),"")</f>
        <v/>
      </c>
      <c r="L8607" s="37" t="str">
        <f aca="false">IF(G8607=1,IF(B8607="",0,IF(J8607&lt;SeuilFugitive,1,0)),"")</f>
        <v/>
      </c>
      <c r="M8607" s="37" t="str">
        <f aca="false">IF(G8607=1,IF(B8607="",IF((Fin-A8607)*24&gt;SeuilFigee,1,0),IF(J8607&gt;SeuilFigee*3600,1,0)),"")</f>
        <v/>
      </c>
      <c r="N8607" s="0" t="str">
        <f aca="false">IF(G8607=1,IF(COUNTIF(H$2:H8607,H8607)=1,COUNTIF($H:$H,H8607),""),"")</f>
        <v/>
      </c>
      <c r="O8607" s="0" t="str">
        <f aca="false">IF(G8607=1,IF(COUNTIF(I$2:I8607,I8607)=1,COUNTIF($I:$I,I8607),""),"")</f>
        <v/>
      </c>
      <c r="P8607" s="38" t="str">
        <f aca="false">IF(G8607=1,IF(COUNTIFS(C$2:C8607,C8607,G$2:G8607,1)=1,COUNTIFS($C:$C,C8607,$G:$G,1)+ROW()/10000000,""),"")</f>
        <v/>
      </c>
      <c r="Q8607" s="0" t="str">
        <f aca="false">IF(K8607=1,IF(COUNTIFS(C$2:C8607,C8607,K$2:K8607,1)=1,1,0),"")</f>
        <v/>
      </c>
      <c r="R8607" s="0" t="str">
        <f aca="false">IF(M8607=1,IF(COUNTIFS(C$2:C8607,C8607,M$2:M8607,1)=1,1,0),"")</f>
        <v/>
      </c>
      <c r="S8607" s="0" t="str">
        <f aca="false">IF(L8607=1,IF(COUNTIFS(C$2:C8607,C8607,L$2:L8607,1)=1,1,0),"")</f>
        <v/>
      </c>
      <c r="T8607" s="38" t="str">
        <f aca="false">IF(N8607="","",N8607+ROW()/10000000)</f>
        <v/>
      </c>
      <c r="U8607" s="0" t="str">
        <f aca="false">IF(G8607=1,IF(B8607="",1,0),"")</f>
        <v/>
      </c>
    </row>
    <row r="8608" customFormat="false" ht="15" hidden="false" customHeight="false" outlineLevel="0" collapsed="false">
      <c r="A8608" s="35"/>
      <c r="B8608" s="35"/>
      <c r="G8608" s="0" t="str">
        <f aca="false">IF(A8608="","",IF(AND(A8608&gt;=Debut,A8608&lt;Fin),1,0))</f>
        <v/>
      </c>
      <c r="H8608" s="0" t="str">
        <f aca="false">IF(G8608=1,INT(ROUND((A8608-Debut)*86400,0)/600),"")</f>
        <v/>
      </c>
      <c r="I8608" s="0" t="str">
        <f aca="false">IF(G8608=1,INT(ROUND((A8608-Debut)*86400,0)/3600),"")</f>
        <v/>
      </c>
      <c r="J8608" s="0" t="str">
        <f aca="false">IF(OR(A8608="",B8608=""),"",ROUND((B8608-A8608)*86400,0))</f>
        <v/>
      </c>
      <c r="K8608" s="37" t="str">
        <f aca="false">IF(G8608=1,IF(COUNTIFS($C:$C,C8608,$G:$G,1,$A:$A,"&gt;="&amp;(A8608-FenetreInterm/86400),$A:$A,"&lt;="&amp;A8608)&gt;=NbInterm,1,0),"")</f>
        <v/>
      </c>
      <c r="L8608" s="37" t="str">
        <f aca="false">IF(G8608=1,IF(B8608="",0,IF(J8608&lt;SeuilFugitive,1,0)),"")</f>
        <v/>
      </c>
      <c r="M8608" s="37" t="str">
        <f aca="false">IF(G8608=1,IF(B8608="",IF((Fin-A8608)*24&gt;SeuilFigee,1,0),IF(J8608&gt;SeuilFigee*3600,1,0)),"")</f>
        <v/>
      </c>
      <c r="N8608" s="0" t="str">
        <f aca="false">IF(G8608=1,IF(COUNTIF(H$2:H8608,H8608)=1,COUNTIF($H:$H,H8608),""),"")</f>
        <v/>
      </c>
      <c r="O8608" s="0" t="str">
        <f aca="false">IF(G8608=1,IF(COUNTIF(I$2:I8608,I8608)=1,COUNTIF($I:$I,I8608),""),"")</f>
        <v/>
      </c>
      <c r="P8608" s="38" t="str">
        <f aca="false">IF(G8608=1,IF(COUNTIFS(C$2:C8608,C8608,G$2:G8608,1)=1,COUNTIFS($C:$C,C8608,$G:$G,1)+ROW()/10000000,""),"")</f>
        <v/>
      </c>
      <c r="Q8608" s="0" t="str">
        <f aca="false">IF(K8608=1,IF(COUNTIFS(C$2:C8608,C8608,K$2:K8608,1)=1,1,0),"")</f>
        <v/>
      </c>
      <c r="R8608" s="0" t="str">
        <f aca="false">IF(M8608=1,IF(COUNTIFS(C$2:C8608,C8608,M$2:M8608,1)=1,1,0),"")</f>
        <v/>
      </c>
      <c r="S8608" s="0" t="str">
        <f aca="false">IF(L8608=1,IF(COUNTIFS(C$2:C8608,C8608,L$2:L8608,1)=1,1,0),"")</f>
        <v/>
      </c>
      <c r="T8608" s="38" t="str">
        <f aca="false">IF(N8608="","",N8608+ROW()/10000000)</f>
        <v/>
      </c>
      <c r="U8608" s="0" t="str">
        <f aca="false">IF(G8608=1,IF(B8608="",1,0),"")</f>
        <v/>
      </c>
    </row>
    <row r="8609" customFormat="false" ht="15" hidden="false" customHeight="false" outlineLevel="0" collapsed="false">
      <c r="A8609" s="35"/>
      <c r="B8609" s="35"/>
      <c r="G8609" s="0" t="str">
        <f aca="false">IF(A8609="","",IF(AND(A8609&gt;=Debut,A8609&lt;Fin),1,0))</f>
        <v/>
      </c>
      <c r="H8609" s="0" t="str">
        <f aca="false">IF(G8609=1,INT(ROUND((A8609-Debut)*86400,0)/600),"")</f>
        <v/>
      </c>
      <c r="I8609" s="0" t="str">
        <f aca="false">IF(G8609=1,INT(ROUND((A8609-Debut)*86400,0)/3600),"")</f>
        <v/>
      </c>
      <c r="J8609" s="0" t="str">
        <f aca="false">IF(OR(A8609="",B8609=""),"",ROUND((B8609-A8609)*86400,0))</f>
        <v/>
      </c>
      <c r="K8609" s="37" t="str">
        <f aca="false">IF(G8609=1,IF(COUNTIFS($C:$C,C8609,$G:$G,1,$A:$A,"&gt;="&amp;(A8609-FenetreInterm/86400),$A:$A,"&lt;="&amp;A8609)&gt;=NbInterm,1,0),"")</f>
        <v/>
      </c>
      <c r="L8609" s="37" t="str">
        <f aca="false">IF(G8609=1,IF(B8609="",0,IF(J8609&lt;SeuilFugitive,1,0)),"")</f>
        <v/>
      </c>
      <c r="M8609" s="37" t="str">
        <f aca="false">IF(G8609=1,IF(B8609="",IF((Fin-A8609)*24&gt;SeuilFigee,1,0),IF(J8609&gt;SeuilFigee*3600,1,0)),"")</f>
        <v/>
      </c>
      <c r="N8609" s="0" t="str">
        <f aca="false">IF(G8609=1,IF(COUNTIF(H$2:H8609,H8609)=1,COUNTIF($H:$H,H8609),""),"")</f>
        <v/>
      </c>
      <c r="O8609" s="0" t="str">
        <f aca="false">IF(G8609=1,IF(COUNTIF(I$2:I8609,I8609)=1,COUNTIF($I:$I,I8609),""),"")</f>
        <v/>
      </c>
      <c r="P8609" s="38" t="str">
        <f aca="false">IF(G8609=1,IF(COUNTIFS(C$2:C8609,C8609,G$2:G8609,1)=1,COUNTIFS($C:$C,C8609,$G:$G,1)+ROW()/10000000,""),"")</f>
        <v/>
      </c>
      <c r="Q8609" s="0" t="str">
        <f aca="false">IF(K8609=1,IF(COUNTIFS(C$2:C8609,C8609,K$2:K8609,1)=1,1,0),"")</f>
        <v/>
      </c>
      <c r="R8609" s="0" t="str">
        <f aca="false">IF(M8609=1,IF(COUNTIFS(C$2:C8609,C8609,M$2:M8609,1)=1,1,0),"")</f>
        <v/>
      </c>
      <c r="S8609" s="0" t="str">
        <f aca="false">IF(L8609=1,IF(COUNTIFS(C$2:C8609,C8609,L$2:L8609,1)=1,1,0),"")</f>
        <v/>
      </c>
      <c r="T8609" s="38" t="str">
        <f aca="false">IF(N8609="","",N8609+ROW()/10000000)</f>
        <v/>
      </c>
      <c r="U8609" s="0" t="str">
        <f aca="false">IF(G8609=1,IF(B8609="",1,0),"")</f>
        <v/>
      </c>
    </row>
    <row r="8610" customFormat="false" ht="15" hidden="false" customHeight="false" outlineLevel="0" collapsed="false">
      <c r="A8610" s="35"/>
      <c r="B8610" s="35"/>
      <c r="G8610" s="0" t="str">
        <f aca="false">IF(A8610="","",IF(AND(A8610&gt;=Debut,A8610&lt;Fin),1,0))</f>
        <v/>
      </c>
      <c r="H8610" s="0" t="str">
        <f aca="false">IF(G8610=1,INT(ROUND((A8610-Debut)*86400,0)/600),"")</f>
        <v/>
      </c>
      <c r="I8610" s="0" t="str">
        <f aca="false">IF(G8610=1,INT(ROUND((A8610-Debut)*86400,0)/3600),"")</f>
        <v/>
      </c>
      <c r="J8610" s="0" t="str">
        <f aca="false">IF(OR(A8610="",B8610=""),"",ROUND((B8610-A8610)*86400,0))</f>
        <v/>
      </c>
      <c r="K8610" s="37" t="str">
        <f aca="false">IF(G8610=1,IF(COUNTIFS($C:$C,C8610,$G:$G,1,$A:$A,"&gt;="&amp;(A8610-FenetreInterm/86400),$A:$A,"&lt;="&amp;A8610)&gt;=NbInterm,1,0),"")</f>
        <v/>
      </c>
      <c r="L8610" s="37" t="str">
        <f aca="false">IF(G8610=1,IF(B8610="",0,IF(J8610&lt;SeuilFugitive,1,0)),"")</f>
        <v/>
      </c>
      <c r="M8610" s="37" t="str">
        <f aca="false">IF(G8610=1,IF(B8610="",IF((Fin-A8610)*24&gt;SeuilFigee,1,0),IF(J8610&gt;SeuilFigee*3600,1,0)),"")</f>
        <v/>
      </c>
      <c r="N8610" s="0" t="str">
        <f aca="false">IF(G8610=1,IF(COUNTIF(H$2:H8610,H8610)=1,COUNTIF($H:$H,H8610),""),"")</f>
        <v/>
      </c>
      <c r="O8610" s="0" t="str">
        <f aca="false">IF(G8610=1,IF(COUNTIF(I$2:I8610,I8610)=1,COUNTIF($I:$I,I8610),""),"")</f>
        <v/>
      </c>
      <c r="P8610" s="38" t="str">
        <f aca="false">IF(G8610=1,IF(COUNTIFS(C$2:C8610,C8610,G$2:G8610,1)=1,COUNTIFS($C:$C,C8610,$G:$G,1)+ROW()/10000000,""),"")</f>
        <v/>
      </c>
      <c r="Q8610" s="0" t="str">
        <f aca="false">IF(K8610=1,IF(COUNTIFS(C$2:C8610,C8610,K$2:K8610,1)=1,1,0),"")</f>
        <v/>
      </c>
      <c r="R8610" s="0" t="str">
        <f aca="false">IF(M8610=1,IF(COUNTIFS(C$2:C8610,C8610,M$2:M8610,1)=1,1,0),"")</f>
        <v/>
      </c>
      <c r="S8610" s="0" t="str">
        <f aca="false">IF(L8610=1,IF(COUNTIFS(C$2:C8610,C8610,L$2:L8610,1)=1,1,0),"")</f>
        <v/>
      </c>
      <c r="T8610" s="38" t="str">
        <f aca="false">IF(N8610="","",N8610+ROW()/10000000)</f>
        <v/>
      </c>
      <c r="U8610" s="0" t="str">
        <f aca="false">IF(G8610=1,IF(B8610="",1,0),"")</f>
        <v/>
      </c>
    </row>
    <row r="8611" customFormat="false" ht="15" hidden="false" customHeight="false" outlineLevel="0" collapsed="false">
      <c r="A8611" s="35"/>
      <c r="B8611" s="35"/>
      <c r="G8611" s="0" t="str">
        <f aca="false">IF(A8611="","",IF(AND(A8611&gt;=Debut,A8611&lt;Fin),1,0))</f>
        <v/>
      </c>
      <c r="H8611" s="0" t="str">
        <f aca="false">IF(G8611=1,INT(ROUND((A8611-Debut)*86400,0)/600),"")</f>
        <v/>
      </c>
      <c r="I8611" s="0" t="str">
        <f aca="false">IF(G8611=1,INT(ROUND((A8611-Debut)*86400,0)/3600),"")</f>
        <v/>
      </c>
      <c r="J8611" s="0" t="str">
        <f aca="false">IF(OR(A8611="",B8611=""),"",ROUND((B8611-A8611)*86400,0))</f>
        <v/>
      </c>
      <c r="K8611" s="37" t="str">
        <f aca="false">IF(G8611=1,IF(COUNTIFS($C:$C,C8611,$G:$G,1,$A:$A,"&gt;="&amp;(A8611-FenetreInterm/86400),$A:$A,"&lt;="&amp;A8611)&gt;=NbInterm,1,0),"")</f>
        <v/>
      </c>
      <c r="L8611" s="37" t="str">
        <f aca="false">IF(G8611=1,IF(B8611="",0,IF(J8611&lt;SeuilFugitive,1,0)),"")</f>
        <v/>
      </c>
      <c r="M8611" s="37" t="str">
        <f aca="false">IF(G8611=1,IF(B8611="",IF((Fin-A8611)*24&gt;SeuilFigee,1,0),IF(J8611&gt;SeuilFigee*3600,1,0)),"")</f>
        <v/>
      </c>
      <c r="N8611" s="0" t="str">
        <f aca="false">IF(G8611=1,IF(COUNTIF(H$2:H8611,H8611)=1,COUNTIF($H:$H,H8611),""),"")</f>
        <v/>
      </c>
      <c r="O8611" s="0" t="str">
        <f aca="false">IF(G8611=1,IF(COUNTIF(I$2:I8611,I8611)=1,COUNTIF($I:$I,I8611),""),"")</f>
        <v/>
      </c>
      <c r="P8611" s="38" t="str">
        <f aca="false">IF(G8611=1,IF(COUNTIFS(C$2:C8611,C8611,G$2:G8611,1)=1,COUNTIFS($C:$C,C8611,$G:$G,1)+ROW()/10000000,""),"")</f>
        <v/>
      </c>
      <c r="Q8611" s="0" t="str">
        <f aca="false">IF(K8611=1,IF(COUNTIFS(C$2:C8611,C8611,K$2:K8611,1)=1,1,0),"")</f>
        <v/>
      </c>
      <c r="R8611" s="0" t="str">
        <f aca="false">IF(M8611=1,IF(COUNTIFS(C$2:C8611,C8611,M$2:M8611,1)=1,1,0),"")</f>
        <v/>
      </c>
      <c r="S8611" s="0" t="str">
        <f aca="false">IF(L8611=1,IF(COUNTIFS(C$2:C8611,C8611,L$2:L8611,1)=1,1,0),"")</f>
        <v/>
      </c>
      <c r="T8611" s="38" t="str">
        <f aca="false">IF(N8611="","",N8611+ROW()/10000000)</f>
        <v/>
      </c>
      <c r="U8611" s="0" t="str">
        <f aca="false">IF(G8611=1,IF(B8611="",1,0),"")</f>
        <v/>
      </c>
    </row>
    <row r="8612" customFormat="false" ht="15" hidden="false" customHeight="false" outlineLevel="0" collapsed="false">
      <c r="A8612" s="35"/>
      <c r="B8612" s="35"/>
      <c r="G8612" s="0" t="str">
        <f aca="false">IF(A8612="","",IF(AND(A8612&gt;=Debut,A8612&lt;Fin),1,0))</f>
        <v/>
      </c>
      <c r="H8612" s="0" t="str">
        <f aca="false">IF(G8612=1,INT(ROUND((A8612-Debut)*86400,0)/600),"")</f>
        <v/>
      </c>
      <c r="I8612" s="0" t="str">
        <f aca="false">IF(G8612=1,INT(ROUND((A8612-Debut)*86400,0)/3600),"")</f>
        <v/>
      </c>
      <c r="J8612" s="0" t="str">
        <f aca="false">IF(OR(A8612="",B8612=""),"",ROUND((B8612-A8612)*86400,0))</f>
        <v/>
      </c>
      <c r="K8612" s="37" t="str">
        <f aca="false">IF(G8612=1,IF(COUNTIFS($C:$C,C8612,$G:$G,1,$A:$A,"&gt;="&amp;(A8612-FenetreInterm/86400),$A:$A,"&lt;="&amp;A8612)&gt;=NbInterm,1,0),"")</f>
        <v/>
      </c>
      <c r="L8612" s="37" t="str">
        <f aca="false">IF(G8612=1,IF(B8612="",0,IF(J8612&lt;SeuilFugitive,1,0)),"")</f>
        <v/>
      </c>
      <c r="M8612" s="37" t="str">
        <f aca="false">IF(G8612=1,IF(B8612="",IF((Fin-A8612)*24&gt;SeuilFigee,1,0),IF(J8612&gt;SeuilFigee*3600,1,0)),"")</f>
        <v/>
      </c>
      <c r="N8612" s="0" t="str">
        <f aca="false">IF(G8612=1,IF(COUNTIF(H$2:H8612,H8612)=1,COUNTIF($H:$H,H8612),""),"")</f>
        <v/>
      </c>
      <c r="O8612" s="0" t="str">
        <f aca="false">IF(G8612=1,IF(COUNTIF(I$2:I8612,I8612)=1,COUNTIF($I:$I,I8612),""),"")</f>
        <v/>
      </c>
      <c r="P8612" s="38" t="str">
        <f aca="false">IF(G8612=1,IF(COUNTIFS(C$2:C8612,C8612,G$2:G8612,1)=1,COUNTIFS($C:$C,C8612,$G:$G,1)+ROW()/10000000,""),"")</f>
        <v/>
      </c>
      <c r="Q8612" s="0" t="str">
        <f aca="false">IF(K8612=1,IF(COUNTIFS(C$2:C8612,C8612,K$2:K8612,1)=1,1,0),"")</f>
        <v/>
      </c>
      <c r="R8612" s="0" t="str">
        <f aca="false">IF(M8612=1,IF(COUNTIFS(C$2:C8612,C8612,M$2:M8612,1)=1,1,0),"")</f>
        <v/>
      </c>
      <c r="S8612" s="0" t="str">
        <f aca="false">IF(L8612=1,IF(COUNTIFS(C$2:C8612,C8612,L$2:L8612,1)=1,1,0),"")</f>
        <v/>
      </c>
      <c r="T8612" s="38" t="str">
        <f aca="false">IF(N8612="","",N8612+ROW()/10000000)</f>
        <v/>
      </c>
      <c r="U8612" s="0" t="str">
        <f aca="false">IF(G8612=1,IF(B8612="",1,0),"")</f>
        <v/>
      </c>
    </row>
    <row r="8613" customFormat="false" ht="15" hidden="false" customHeight="false" outlineLevel="0" collapsed="false">
      <c r="A8613" s="35"/>
      <c r="B8613" s="35"/>
      <c r="G8613" s="0" t="str">
        <f aca="false">IF(A8613="","",IF(AND(A8613&gt;=Debut,A8613&lt;Fin),1,0))</f>
        <v/>
      </c>
      <c r="H8613" s="0" t="str">
        <f aca="false">IF(G8613=1,INT(ROUND((A8613-Debut)*86400,0)/600),"")</f>
        <v/>
      </c>
      <c r="I8613" s="0" t="str">
        <f aca="false">IF(G8613=1,INT(ROUND((A8613-Debut)*86400,0)/3600),"")</f>
        <v/>
      </c>
      <c r="J8613" s="0" t="str">
        <f aca="false">IF(OR(A8613="",B8613=""),"",ROUND((B8613-A8613)*86400,0))</f>
        <v/>
      </c>
      <c r="K8613" s="37" t="str">
        <f aca="false">IF(G8613=1,IF(COUNTIFS($C:$C,C8613,$G:$G,1,$A:$A,"&gt;="&amp;(A8613-FenetreInterm/86400),$A:$A,"&lt;="&amp;A8613)&gt;=NbInterm,1,0),"")</f>
        <v/>
      </c>
      <c r="L8613" s="37" t="str">
        <f aca="false">IF(G8613=1,IF(B8613="",0,IF(J8613&lt;SeuilFugitive,1,0)),"")</f>
        <v/>
      </c>
      <c r="M8613" s="37" t="str">
        <f aca="false">IF(G8613=1,IF(B8613="",IF((Fin-A8613)*24&gt;SeuilFigee,1,0),IF(J8613&gt;SeuilFigee*3600,1,0)),"")</f>
        <v/>
      </c>
      <c r="N8613" s="0" t="str">
        <f aca="false">IF(G8613=1,IF(COUNTIF(H$2:H8613,H8613)=1,COUNTIF($H:$H,H8613),""),"")</f>
        <v/>
      </c>
      <c r="O8613" s="0" t="str">
        <f aca="false">IF(G8613=1,IF(COUNTIF(I$2:I8613,I8613)=1,COUNTIF($I:$I,I8613),""),"")</f>
        <v/>
      </c>
      <c r="P8613" s="38" t="str">
        <f aca="false">IF(G8613=1,IF(COUNTIFS(C$2:C8613,C8613,G$2:G8613,1)=1,COUNTIFS($C:$C,C8613,$G:$G,1)+ROW()/10000000,""),"")</f>
        <v/>
      </c>
      <c r="Q8613" s="0" t="str">
        <f aca="false">IF(K8613=1,IF(COUNTIFS(C$2:C8613,C8613,K$2:K8613,1)=1,1,0),"")</f>
        <v/>
      </c>
      <c r="R8613" s="0" t="str">
        <f aca="false">IF(M8613=1,IF(COUNTIFS(C$2:C8613,C8613,M$2:M8613,1)=1,1,0),"")</f>
        <v/>
      </c>
      <c r="S8613" s="0" t="str">
        <f aca="false">IF(L8613=1,IF(COUNTIFS(C$2:C8613,C8613,L$2:L8613,1)=1,1,0),"")</f>
        <v/>
      </c>
      <c r="T8613" s="38" t="str">
        <f aca="false">IF(N8613="","",N8613+ROW()/10000000)</f>
        <v/>
      </c>
      <c r="U8613" s="0" t="str">
        <f aca="false">IF(G8613=1,IF(B8613="",1,0),"")</f>
        <v/>
      </c>
    </row>
    <row r="8614" customFormat="false" ht="15" hidden="false" customHeight="false" outlineLevel="0" collapsed="false">
      <c r="A8614" s="35"/>
      <c r="B8614" s="35"/>
      <c r="G8614" s="0" t="str">
        <f aca="false">IF(A8614="","",IF(AND(A8614&gt;=Debut,A8614&lt;Fin),1,0))</f>
        <v/>
      </c>
      <c r="H8614" s="0" t="str">
        <f aca="false">IF(G8614=1,INT(ROUND((A8614-Debut)*86400,0)/600),"")</f>
        <v/>
      </c>
      <c r="I8614" s="0" t="str">
        <f aca="false">IF(G8614=1,INT(ROUND((A8614-Debut)*86400,0)/3600),"")</f>
        <v/>
      </c>
      <c r="J8614" s="0" t="str">
        <f aca="false">IF(OR(A8614="",B8614=""),"",ROUND((B8614-A8614)*86400,0))</f>
        <v/>
      </c>
      <c r="K8614" s="37" t="str">
        <f aca="false">IF(G8614=1,IF(COUNTIFS($C:$C,C8614,$G:$G,1,$A:$A,"&gt;="&amp;(A8614-FenetreInterm/86400),$A:$A,"&lt;="&amp;A8614)&gt;=NbInterm,1,0),"")</f>
        <v/>
      </c>
      <c r="L8614" s="37" t="str">
        <f aca="false">IF(G8614=1,IF(B8614="",0,IF(J8614&lt;SeuilFugitive,1,0)),"")</f>
        <v/>
      </c>
      <c r="M8614" s="37" t="str">
        <f aca="false">IF(G8614=1,IF(B8614="",IF((Fin-A8614)*24&gt;SeuilFigee,1,0),IF(J8614&gt;SeuilFigee*3600,1,0)),"")</f>
        <v/>
      </c>
      <c r="N8614" s="0" t="str">
        <f aca="false">IF(G8614=1,IF(COUNTIF(H$2:H8614,H8614)=1,COUNTIF($H:$H,H8614),""),"")</f>
        <v/>
      </c>
      <c r="O8614" s="0" t="str">
        <f aca="false">IF(G8614=1,IF(COUNTIF(I$2:I8614,I8614)=1,COUNTIF($I:$I,I8614),""),"")</f>
        <v/>
      </c>
      <c r="P8614" s="38" t="str">
        <f aca="false">IF(G8614=1,IF(COUNTIFS(C$2:C8614,C8614,G$2:G8614,1)=1,COUNTIFS($C:$C,C8614,$G:$G,1)+ROW()/10000000,""),"")</f>
        <v/>
      </c>
      <c r="Q8614" s="0" t="str">
        <f aca="false">IF(K8614=1,IF(COUNTIFS(C$2:C8614,C8614,K$2:K8614,1)=1,1,0),"")</f>
        <v/>
      </c>
      <c r="R8614" s="0" t="str">
        <f aca="false">IF(M8614=1,IF(COUNTIFS(C$2:C8614,C8614,M$2:M8614,1)=1,1,0),"")</f>
        <v/>
      </c>
      <c r="S8614" s="0" t="str">
        <f aca="false">IF(L8614=1,IF(COUNTIFS(C$2:C8614,C8614,L$2:L8614,1)=1,1,0),"")</f>
        <v/>
      </c>
      <c r="T8614" s="38" t="str">
        <f aca="false">IF(N8614="","",N8614+ROW()/10000000)</f>
        <v/>
      </c>
      <c r="U8614" s="0" t="str">
        <f aca="false">IF(G8614=1,IF(B8614="",1,0),"")</f>
        <v/>
      </c>
    </row>
    <row r="8615" customFormat="false" ht="15" hidden="false" customHeight="false" outlineLevel="0" collapsed="false">
      <c r="A8615" s="35"/>
      <c r="B8615" s="35"/>
      <c r="G8615" s="0" t="str">
        <f aca="false">IF(A8615="","",IF(AND(A8615&gt;=Debut,A8615&lt;Fin),1,0))</f>
        <v/>
      </c>
      <c r="H8615" s="0" t="str">
        <f aca="false">IF(G8615=1,INT(ROUND((A8615-Debut)*86400,0)/600),"")</f>
        <v/>
      </c>
      <c r="I8615" s="0" t="str">
        <f aca="false">IF(G8615=1,INT(ROUND((A8615-Debut)*86400,0)/3600),"")</f>
        <v/>
      </c>
      <c r="J8615" s="0" t="str">
        <f aca="false">IF(OR(A8615="",B8615=""),"",ROUND((B8615-A8615)*86400,0))</f>
        <v/>
      </c>
      <c r="K8615" s="37" t="str">
        <f aca="false">IF(G8615=1,IF(COUNTIFS($C:$C,C8615,$G:$G,1,$A:$A,"&gt;="&amp;(A8615-FenetreInterm/86400),$A:$A,"&lt;="&amp;A8615)&gt;=NbInterm,1,0),"")</f>
        <v/>
      </c>
      <c r="L8615" s="37" t="str">
        <f aca="false">IF(G8615=1,IF(B8615="",0,IF(J8615&lt;SeuilFugitive,1,0)),"")</f>
        <v/>
      </c>
      <c r="M8615" s="37" t="str">
        <f aca="false">IF(G8615=1,IF(B8615="",IF((Fin-A8615)*24&gt;SeuilFigee,1,0),IF(J8615&gt;SeuilFigee*3600,1,0)),"")</f>
        <v/>
      </c>
      <c r="N8615" s="0" t="str">
        <f aca="false">IF(G8615=1,IF(COUNTIF(H$2:H8615,H8615)=1,COUNTIF($H:$H,H8615),""),"")</f>
        <v/>
      </c>
      <c r="O8615" s="0" t="str">
        <f aca="false">IF(G8615=1,IF(COUNTIF(I$2:I8615,I8615)=1,COUNTIF($I:$I,I8615),""),"")</f>
        <v/>
      </c>
      <c r="P8615" s="38" t="str">
        <f aca="false">IF(G8615=1,IF(COUNTIFS(C$2:C8615,C8615,G$2:G8615,1)=1,COUNTIFS($C:$C,C8615,$G:$G,1)+ROW()/10000000,""),"")</f>
        <v/>
      </c>
      <c r="Q8615" s="0" t="str">
        <f aca="false">IF(K8615=1,IF(COUNTIFS(C$2:C8615,C8615,K$2:K8615,1)=1,1,0),"")</f>
        <v/>
      </c>
      <c r="R8615" s="0" t="str">
        <f aca="false">IF(M8615=1,IF(COUNTIFS(C$2:C8615,C8615,M$2:M8615,1)=1,1,0),"")</f>
        <v/>
      </c>
      <c r="S8615" s="0" t="str">
        <f aca="false">IF(L8615=1,IF(COUNTIFS(C$2:C8615,C8615,L$2:L8615,1)=1,1,0),"")</f>
        <v/>
      </c>
      <c r="T8615" s="38" t="str">
        <f aca="false">IF(N8615="","",N8615+ROW()/10000000)</f>
        <v/>
      </c>
      <c r="U8615" s="0" t="str">
        <f aca="false">IF(G8615=1,IF(B8615="",1,0),"")</f>
        <v/>
      </c>
    </row>
    <row r="8616" customFormat="false" ht="15" hidden="false" customHeight="false" outlineLevel="0" collapsed="false">
      <c r="A8616" s="35"/>
      <c r="B8616" s="35"/>
      <c r="G8616" s="0" t="str">
        <f aca="false">IF(A8616="","",IF(AND(A8616&gt;=Debut,A8616&lt;Fin),1,0))</f>
        <v/>
      </c>
      <c r="H8616" s="0" t="str">
        <f aca="false">IF(G8616=1,INT(ROUND((A8616-Debut)*86400,0)/600),"")</f>
        <v/>
      </c>
      <c r="I8616" s="0" t="str">
        <f aca="false">IF(G8616=1,INT(ROUND((A8616-Debut)*86400,0)/3600),"")</f>
        <v/>
      </c>
      <c r="J8616" s="0" t="str">
        <f aca="false">IF(OR(A8616="",B8616=""),"",ROUND((B8616-A8616)*86400,0))</f>
        <v/>
      </c>
      <c r="K8616" s="37" t="str">
        <f aca="false">IF(G8616=1,IF(COUNTIFS($C:$C,C8616,$G:$G,1,$A:$A,"&gt;="&amp;(A8616-FenetreInterm/86400),$A:$A,"&lt;="&amp;A8616)&gt;=NbInterm,1,0),"")</f>
        <v/>
      </c>
      <c r="L8616" s="37" t="str">
        <f aca="false">IF(G8616=1,IF(B8616="",0,IF(J8616&lt;SeuilFugitive,1,0)),"")</f>
        <v/>
      </c>
      <c r="M8616" s="37" t="str">
        <f aca="false">IF(G8616=1,IF(B8616="",IF((Fin-A8616)*24&gt;SeuilFigee,1,0),IF(J8616&gt;SeuilFigee*3600,1,0)),"")</f>
        <v/>
      </c>
      <c r="N8616" s="0" t="str">
        <f aca="false">IF(G8616=1,IF(COUNTIF(H$2:H8616,H8616)=1,COUNTIF($H:$H,H8616),""),"")</f>
        <v/>
      </c>
      <c r="O8616" s="0" t="str">
        <f aca="false">IF(G8616=1,IF(COUNTIF(I$2:I8616,I8616)=1,COUNTIF($I:$I,I8616),""),"")</f>
        <v/>
      </c>
      <c r="P8616" s="38" t="str">
        <f aca="false">IF(G8616=1,IF(COUNTIFS(C$2:C8616,C8616,G$2:G8616,1)=1,COUNTIFS($C:$C,C8616,$G:$G,1)+ROW()/10000000,""),"")</f>
        <v/>
      </c>
      <c r="Q8616" s="0" t="str">
        <f aca="false">IF(K8616=1,IF(COUNTIFS(C$2:C8616,C8616,K$2:K8616,1)=1,1,0),"")</f>
        <v/>
      </c>
      <c r="R8616" s="0" t="str">
        <f aca="false">IF(M8616=1,IF(COUNTIFS(C$2:C8616,C8616,M$2:M8616,1)=1,1,0),"")</f>
        <v/>
      </c>
      <c r="S8616" s="0" t="str">
        <f aca="false">IF(L8616=1,IF(COUNTIFS(C$2:C8616,C8616,L$2:L8616,1)=1,1,0),"")</f>
        <v/>
      </c>
      <c r="T8616" s="38" t="str">
        <f aca="false">IF(N8616="","",N8616+ROW()/10000000)</f>
        <v/>
      </c>
      <c r="U8616" s="0" t="str">
        <f aca="false">IF(G8616=1,IF(B8616="",1,0),"")</f>
        <v/>
      </c>
    </row>
    <row r="8617" customFormat="false" ht="15" hidden="false" customHeight="false" outlineLevel="0" collapsed="false">
      <c r="A8617" s="35"/>
      <c r="B8617" s="35"/>
      <c r="G8617" s="0" t="str">
        <f aca="false">IF(A8617="","",IF(AND(A8617&gt;=Debut,A8617&lt;Fin),1,0))</f>
        <v/>
      </c>
      <c r="H8617" s="0" t="str">
        <f aca="false">IF(G8617=1,INT(ROUND((A8617-Debut)*86400,0)/600),"")</f>
        <v/>
      </c>
      <c r="I8617" s="0" t="str">
        <f aca="false">IF(G8617=1,INT(ROUND((A8617-Debut)*86400,0)/3600),"")</f>
        <v/>
      </c>
      <c r="J8617" s="0" t="str">
        <f aca="false">IF(OR(A8617="",B8617=""),"",ROUND((B8617-A8617)*86400,0))</f>
        <v/>
      </c>
      <c r="K8617" s="37" t="str">
        <f aca="false">IF(G8617=1,IF(COUNTIFS($C:$C,C8617,$G:$G,1,$A:$A,"&gt;="&amp;(A8617-FenetreInterm/86400),$A:$A,"&lt;="&amp;A8617)&gt;=NbInterm,1,0),"")</f>
        <v/>
      </c>
      <c r="L8617" s="37" t="str">
        <f aca="false">IF(G8617=1,IF(B8617="",0,IF(J8617&lt;SeuilFugitive,1,0)),"")</f>
        <v/>
      </c>
      <c r="M8617" s="37" t="str">
        <f aca="false">IF(G8617=1,IF(B8617="",IF((Fin-A8617)*24&gt;SeuilFigee,1,0),IF(J8617&gt;SeuilFigee*3600,1,0)),"")</f>
        <v/>
      </c>
      <c r="N8617" s="0" t="str">
        <f aca="false">IF(G8617=1,IF(COUNTIF(H$2:H8617,H8617)=1,COUNTIF($H:$H,H8617),""),"")</f>
        <v/>
      </c>
      <c r="O8617" s="0" t="str">
        <f aca="false">IF(G8617=1,IF(COUNTIF(I$2:I8617,I8617)=1,COUNTIF($I:$I,I8617),""),"")</f>
        <v/>
      </c>
      <c r="P8617" s="38" t="str">
        <f aca="false">IF(G8617=1,IF(COUNTIFS(C$2:C8617,C8617,G$2:G8617,1)=1,COUNTIFS($C:$C,C8617,$G:$G,1)+ROW()/10000000,""),"")</f>
        <v/>
      </c>
      <c r="Q8617" s="0" t="str">
        <f aca="false">IF(K8617=1,IF(COUNTIFS(C$2:C8617,C8617,K$2:K8617,1)=1,1,0),"")</f>
        <v/>
      </c>
      <c r="R8617" s="0" t="str">
        <f aca="false">IF(M8617=1,IF(COUNTIFS(C$2:C8617,C8617,M$2:M8617,1)=1,1,0),"")</f>
        <v/>
      </c>
      <c r="S8617" s="0" t="str">
        <f aca="false">IF(L8617=1,IF(COUNTIFS(C$2:C8617,C8617,L$2:L8617,1)=1,1,0),"")</f>
        <v/>
      </c>
      <c r="T8617" s="38" t="str">
        <f aca="false">IF(N8617="","",N8617+ROW()/10000000)</f>
        <v/>
      </c>
      <c r="U8617" s="0" t="str">
        <f aca="false">IF(G8617=1,IF(B8617="",1,0),"")</f>
        <v/>
      </c>
    </row>
    <row r="8618" customFormat="false" ht="15" hidden="false" customHeight="false" outlineLevel="0" collapsed="false">
      <c r="A8618" s="35"/>
      <c r="B8618" s="35"/>
      <c r="G8618" s="0" t="str">
        <f aca="false">IF(A8618="","",IF(AND(A8618&gt;=Debut,A8618&lt;Fin),1,0))</f>
        <v/>
      </c>
      <c r="H8618" s="0" t="str">
        <f aca="false">IF(G8618=1,INT(ROUND((A8618-Debut)*86400,0)/600),"")</f>
        <v/>
      </c>
      <c r="I8618" s="0" t="str">
        <f aca="false">IF(G8618=1,INT(ROUND((A8618-Debut)*86400,0)/3600),"")</f>
        <v/>
      </c>
      <c r="J8618" s="0" t="str">
        <f aca="false">IF(OR(A8618="",B8618=""),"",ROUND((B8618-A8618)*86400,0))</f>
        <v/>
      </c>
      <c r="K8618" s="37" t="str">
        <f aca="false">IF(G8618=1,IF(COUNTIFS($C:$C,C8618,$G:$G,1,$A:$A,"&gt;="&amp;(A8618-FenetreInterm/86400),$A:$A,"&lt;="&amp;A8618)&gt;=NbInterm,1,0),"")</f>
        <v/>
      </c>
      <c r="L8618" s="37" t="str">
        <f aca="false">IF(G8618=1,IF(B8618="",0,IF(J8618&lt;SeuilFugitive,1,0)),"")</f>
        <v/>
      </c>
      <c r="M8618" s="37" t="str">
        <f aca="false">IF(G8618=1,IF(B8618="",IF((Fin-A8618)*24&gt;SeuilFigee,1,0),IF(J8618&gt;SeuilFigee*3600,1,0)),"")</f>
        <v/>
      </c>
      <c r="N8618" s="0" t="str">
        <f aca="false">IF(G8618=1,IF(COUNTIF(H$2:H8618,H8618)=1,COUNTIF($H:$H,H8618),""),"")</f>
        <v/>
      </c>
      <c r="O8618" s="0" t="str">
        <f aca="false">IF(G8618=1,IF(COUNTIF(I$2:I8618,I8618)=1,COUNTIF($I:$I,I8618),""),"")</f>
        <v/>
      </c>
      <c r="P8618" s="38" t="str">
        <f aca="false">IF(G8618=1,IF(COUNTIFS(C$2:C8618,C8618,G$2:G8618,1)=1,COUNTIFS($C:$C,C8618,$G:$G,1)+ROW()/10000000,""),"")</f>
        <v/>
      </c>
      <c r="Q8618" s="0" t="str">
        <f aca="false">IF(K8618=1,IF(COUNTIFS(C$2:C8618,C8618,K$2:K8618,1)=1,1,0),"")</f>
        <v/>
      </c>
      <c r="R8618" s="0" t="str">
        <f aca="false">IF(M8618=1,IF(COUNTIFS(C$2:C8618,C8618,M$2:M8618,1)=1,1,0),"")</f>
        <v/>
      </c>
      <c r="S8618" s="0" t="str">
        <f aca="false">IF(L8618=1,IF(COUNTIFS(C$2:C8618,C8618,L$2:L8618,1)=1,1,0),"")</f>
        <v/>
      </c>
      <c r="T8618" s="38" t="str">
        <f aca="false">IF(N8618="","",N8618+ROW()/10000000)</f>
        <v/>
      </c>
      <c r="U8618" s="0" t="str">
        <f aca="false">IF(G8618=1,IF(B8618="",1,0),"")</f>
        <v/>
      </c>
    </row>
    <row r="8619" customFormat="false" ht="15" hidden="false" customHeight="false" outlineLevel="0" collapsed="false">
      <c r="A8619" s="35"/>
      <c r="B8619" s="35"/>
      <c r="G8619" s="0" t="str">
        <f aca="false">IF(A8619="","",IF(AND(A8619&gt;=Debut,A8619&lt;Fin),1,0))</f>
        <v/>
      </c>
      <c r="H8619" s="0" t="str">
        <f aca="false">IF(G8619=1,INT(ROUND((A8619-Debut)*86400,0)/600),"")</f>
        <v/>
      </c>
      <c r="I8619" s="0" t="str">
        <f aca="false">IF(G8619=1,INT(ROUND((A8619-Debut)*86400,0)/3600),"")</f>
        <v/>
      </c>
      <c r="J8619" s="0" t="str">
        <f aca="false">IF(OR(A8619="",B8619=""),"",ROUND((B8619-A8619)*86400,0))</f>
        <v/>
      </c>
      <c r="K8619" s="37" t="str">
        <f aca="false">IF(G8619=1,IF(COUNTIFS($C:$C,C8619,$G:$G,1,$A:$A,"&gt;="&amp;(A8619-FenetreInterm/86400),$A:$A,"&lt;="&amp;A8619)&gt;=NbInterm,1,0),"")</f>
        <v/>
      </c>
      <c r="L8619" s="37" t="str">
        <f aca="false">IF(G8619=1,IF(B8619="",0,IF(J8619&lt;SeuilFugitive,1,0)),"")</f>
        <v/>
      </c>
      <c r="M8619" s="37" t="str">
        <f aca="false">IF(G8619=1,IF(B8619="",IF((Fin-A8619)*24&gt;SeuilFigee,1,0),IF(J8619&gt;SeuilFigee*3600,1,0)),"")</f>
        <v/>
      </c>
      <c r="N8619" s="0" t="str">
        <f aca="false">IF(G8619=1,IF(COUNTIF(H$2:H8619,H8619)=1,COUNTIF($H:$H,H8619),""),"")</f>
        <v/>
      </c>
      <c r="O8619" s="0" t="str">
        <f aca="false">IF(G8619=1,IF(COUNTIF(I$2:I8619,I8619)=1,COUNTIF($I:$I,I8619),""),"")</f>
        <v/>
      </c>
      <c r="P8619" s="38" t="str">
        <f aca="false">IF(G8619=1,IF(COUNTIFS(C$2:C8619,C8619,G$2:G8619,1)=1,COUNTIFS($C:$C,C8619,$G:$G,1)+ROW()/10000000,""),"")</f>
        <v/>
      </c>
      <c r="Q8619" s="0" t="str">
        <f aca="false">IF(K8619=1,IF(COUNTIFS(C$2:C8619,C8619,K$2:K8619,1)=1,1,0),"")</f>
        <v/>
      </c>
      <c r="R8619" s="0" t="str">
        <f aca="false">IF(M8619=1,IF(COUNTIFS(C$2:C8619,C8619,M$2:M8619,1)=1,1,0),"")</f>
        <v/>
      </c>
      <c r="S8619" s="0" t="str">
        <f aca="false">IF(L8619=1,IF(COUNTIFS(C$2:C8619,C8619,L$2:L8619,1)=1,1,0),"")</f>
        <v/>
      </c>
      <c r="T8619" s="38" t="str">
        <f aca="false">IF(N8619="","",N8619+ROW()/10000000)</f>
        <v/>
      </c>
      <c r="U8619" s="0" t="str">
        <f aca="false">IF(G8619=1,IF(B8619="",1,0),"")</f>
        <v/>
      </c>
    </row>
    <row r="8620" customFormat="false" ht="15" hidden="false" customHeight="false" outlineLevel="0" collapsed="false">
      <c r="A8620" s="35"/>
      <c r="B8620" s="35"/>
      <c r="G8620" s="0" t="str">
        <f aca="false">IF(A8620="","",IF(AND(A8620&gt;=Debut,A8620&lt;Fin),1,0))</f>
        <v/>
      </c>
      <c r="H8620" s="0" t="str">
        <f aca="false">IF(G8620=1,INT(ROUND((A8620-Debut)*86400,0)/600),"")</f>
        <v/>
      </c>
      <c r="I8620" s="0" t="str">
        <f aca="false">IF(G8620=1,INT(ROUND((A8620-Debut)*86400,0)/3600),"")</f>
        <v/>
      </c>
      <c r="J8620" s="0" t="str">
        <f aca="false">IF(OR(A8620="",B8620=""),"",ROUND((B8620-A8620)*86400,0))</f>
        <v/>
      </c>
      <c r="K8620" s="37" t="str">
        <f aca="false">IF(G8620=1,IF(COUNTIFS($C:$C,C8620,$G:$G,1,$A:$A,"&gt;="&amp;(A8620-FenetreInterm/86400),$A:$A,"&lt;="&amp;A8620)&gt;=NbInterm,1,0),"")</f>
        <v/>
      </c>
      <c r="L8620" s="37" t="str">
        <f aca="false">IF(G8620=1,IF(B8620="",0,IF(J8620&lt;SeuilFugitive,1,0)),"")</f>
        <v/>
      </c>
      <c r="M8620" s="37" t="str">
        <f aca="false">IF(G8620=1,IF(B8620="",IF((Fin-A8620)*24&gt;SeuilFigee,1,0),IF(J8620&gt;SeuilFigee*3600,1,0)),"")</f>
        <v/>
      </c>
      <c r="N8620" s="0" t="str">
        <f aca="false">IF(G8620=1,IF(COUNTIF(H$2:H8620,H8620)=1,COUNTIF($H:$H,H8620),""),"")</f>
        <v/>
      </c>
      <c r="O8620" s="0" t="str">
        <f aca="false">IF(G8620=1,IF(COUNTIF(I$2:I8620,I8620)=1,COUNTIF($I:$I,I8620),""),"")</f>
        <v/>
      </c>
      <c r="P8620" s="38" t="str">
        <f aca="false">IF(G8620=1,IF(COUNTIFS(C$2:C8620,C8620,G$2:G8620,1)=1,COUNTIFS($C:$C,C8620,$G:$G,1)+ROW()/10000000,""),"")</f>
        <v/>
      </c>
      <c r="Q8620" s="0" t="str">
        <f aca="false">IF(K8620=1,IF(COUNTIFS(C$2:C8620,C8620,K$2:K8620,1)=1,1,0),"")</f>
        <v/>
      </c>
      <c r="R8620" s="0" t="str">
        <f aca="false">IF(M8620=1,IF(COUNTIFS(C$2:C8620,C8620,M$2:M8620,1)=1,1,0),"")</f>
        <v/>
      </c>
      <c r="S8620" s="0" t="str">
        <f aca="false">IF(L8620=1,IF(COUNTIFS(C$2:C8620,C8620,L$2:L8620,1)=1,1,0),"")</f>
        <v/>
      </c>
      <c r="T8620" s="38" t="str">
        <f aca="false">IF(N8620="","",N8620+ROW()/10000000)</f>
        <v/>
      </c>
      <c r="U8620" s="0" t="str">
        <f aca="false">IF(G8620=1,IF(B8620="",1,0),"")</f>
        <v/>
      </c>
    </row>
    <row r="8621" customFormat="false" ht="15" hidden="false" customHeight="false" outlineLevel="0" collapsed="false">
      <c r="A8621" s="35"/>
      <c r="B8621" s="35"/>
      <c r="G8621" s="0" t="str">
        <f aca="false">IF(A8621="","",IF(AND(A8621&gt;=Debut,A8621&lt;Fin),1,0))</f>
        <v/>
      </c>
      <c r="H8621" s="0" t="str">
        <f aca="false">IF(G8621=1,INT(ROUND((A8621-Debut)*86400,0)/600),"")</f>
        <v/>
      </c>
      <c r="I8621" s="0" t="str">
        <f aca="false">IF(G8621=1,INT(ROUND((A8621-Debut)*86400,0)/3600),"")</f>
        <v/>
      </c>
      <c r="J8621" s="0" t="str">
        <f aca="false">IF(OR(A8621="",B8621=""),"",ROUND((B8621-A8621)*86400,0))</f>
        <v/>
      </c>
      <c r="K8621" s="37" t="str">
        <f aca="false">IF(G8621=1,IF(COUNTIFS($C:$C,C8621,$G:$G,1,$A:$A,"&gt;="&amp;(A8621-FenetreInterm/86400),$A:$A,"&lt;="&amp;A8621)&gt;=NbInterm,1,0),"")</f>
        <v/>
      </c>
      <c r="L8621" s="37" t="str">
        <f aca="false">IF(G8621=1,IF(B8621="",0,IF(J8621&lt;SeuilFugitive,1,0)),"")</f>
        <v/>
      </c>
      <c r="M8621" s="37" t="str">
        <f aca="false">IF(G8621=1,IF(B8621="",IF((Fin-A8621)*24&gt;SeuilFigee,1,0),IF(J8621&gt;SeuilFigee*3600,1,0)),"")</f>
        <v/>
      </c>
      <c r="N8621" s="0" t="str">
        <f aca="false">IF(G8621=1,IF(COUNTIF(H$2:H8621,H8621)=1,COUNTIF($H:$H,H8621),""),"")</f>
        <v/>
      </c>
      <c r="O8621" s="0" t="str">
        <f aca="false">IF(G8621=1,IF(COUNTIF(I$2:I8621,I8621)=1,COUNTIF($I:$I,I8621),""),"")</f>
        <v/>
      </c>
      <c r="P8621" s="38" t="str">
        <f aca="false">IF(G8621=1,IF(COUNTIFS(C$2:C8621,C8621,G$2:G8621,1)=1,COUNTIFS($C:$C,C8621,$G:$G,1)+ROW()/10000000,""),"")</f>
        <v/>
      </c>
      <c r="Q8621" s="0" t="str">
        <f aca="false">IF(K8621=1,IF(COUNTIFS(C$2:C8621,C8621,K$2:K8621,1)=1,1,0),"")</f>
        <v/>
      </c>
      <c r="R8621" s="0" t="str">
        <f aca="false">IF(M8621=1,IF(COUNTIFS(C$2:C8621,C8621,M$2:M8621,1)=1,1,0),"")</f>
        <v/>
      </c>
      <c r="S8621" s="0" t="str">
        <f aca="false">IF(L8621=1,IF(COUNTIFS(C$2:C8621,C8621,L$2:L8621,1)=1,1,0),"")</f>
        <v/>
      </c>
      <c r="T8621" s="38" t="str">
        <f aca="false">IF(N8621="","",N8621+ROW()/10000000)</f>
        <v/>
      </c>
      <c r="U8621" s="0" t="str">
        <f aca="false">IF(G8621=1,IF(B8621="",1,0),"")</f>
        <v/>
      </c>
    </row>
    <row r="8622" customFormat="false" ht="15" hidden="false" customHeight="false" outlineLevel="0" collapsed="false">
      <c r="A8622" s="35"/>
      <c r="B8622" s="35"/>
      <c r="G8622" s="0" t="str">
        <f aca="false">IF(A8622="","",IF(AND(A8622&gt;=Debut,A8622&lt;Fin),1,0))</f>
        <v/>
      </c>
      <c r="H8622" s="0" t="str">
        <f aca="false">IF(G8622=1,INT(ROUND((A8622-Debut)*86400,0)/600),"")</f>
        <v/>
      </c>
      <c r="I8622" s="0" t="str">
        <f aca="false">IF(G8622=1,INT(ROUND((A8622-Debut)*86400,0)/3600),"")</f>
        <v/>
      </c>
      <c r="J8622" s="0" t="str">
        <f aca="false">IF(OR(A8622="",B8622=""),"",ROUND((B8622-A8622)*86400,0))</f>
        <v/>
      </c>
      <c r="K8622" s="37" t="str">
        <f aca="false">IF(G8622=1,IF(COUNTIFS($C:$C,C8622,$G:$G,1,$A:$A,"&gt;="&amp;(A8622-FenetreInterm/86400),$A:$A,"&lt;="&amp;A8622)&gt;=NbInterm,1,0),"")</f>
        <v/>
      </c>
      <c r="L8622" s="37" t="str">
        <f aca="false">IF(G8622=1,IF(B8622="",0,IF(J8622&lt;SeuilFugitive,1,0)),"")</f>
        <v/>
      </c>
      <c r="M8622" s="37" t="str">
        <f aca="false">IF(G8622=1,IF(B8622="",IF((Fin-A8622)*24&gt;SeuilFigee,1,0),IF(J8622&gt;SeuilFigee*3600,1,0)),"")</f>
        <v/>
      </c>
      <c r="N8622" s="0" t="str">
        <f aca="false">IF(G8622=1,IF(COUNTIF(H$2:H8622,H8622)=1,COUNTIF($H:$H,H8622),""),"")</f>
        <v/>
      </c>
      <c r="O8622" s="0" t="str">
        <f aca="false">IF(G8622=1,IF(COUNTIF(I$2:I8622,I8622)=1,COUNTIF($I:$I,I8622),""),"")</f>
        <v/>
      </c>
      <c r="P8622" s="38" t="str">
        <f aca="false">IF(G8622=1,IF(COUNTIFS(C$2:C8622,C8622,G$2:G8622,1)=1,COUNTIFS($C:$C,C8622,$G:$G,1)+ROW()/10000000,""),"")</f>
        <v/>
      </c>
      <c r="Q8622" s="0" t="str">
        <f aca="false">IF(K8622=1,IF(COUNTIFS(C$2:C8622,C8622,K$2:K8622,1)=1,1,0),"")</f>
        <v/>
      </c>
      <c r="R8622" s="0" t="str">
        <f aca="false">IF(M8622=1,IF(COUNTIFS(C$2:C8622,C8622,M$2:M8622,1)=1,1,0),"")</f>
        <v/>
      </c>
      <c r="S8622" s="0" t="str">
        <f aca="false">IF(L8622=1,IF(COUNTIFS(C$2:C8622,C8622,L$2:L8622,1)=1,1,0),"")</f>
        <v/>
      </c>
      <c r="T8622" s="38" t="str">
        <f aca="false">IF(N8622="","",N8622+ROW()/10000000)</f>
        <v/>
      </c>
      <c r="U8622" s="0" t="str">
        <f aca="false">IF(G8622=1,IF(B8622="",1,0),"")</f>
        <v/>
      </c>
    </row>
    <row r="8623" customFormat="false" ht="15" hidden="false" customHeight="false" outlineLevel="0" collapsed="false">
      <c r="A8623" s="35"/>
      <c r="B8623" s="35"/>
      <c r="G8623" s="0" t="str">
        <f aca="false">IF(A8623="","",IF(AND(A8623&gt;=Debut,A8623&lt;Fin),1,0))</f>
        <v/>
      </c>
      <c r="H8623" s="0" t="str">
        <f aca="false">IF(G8623=1,INT(ROUND((A8623-Debut)*86400,0)/600),"")</f>
        <v/>
      </c>
      <c r="I8623" s="0" t="str">
        <f aca="false">IF(G8623=1,INT(ROUND((A8623-Debut)*86400,0)/3600),"")</f>
        <v/>
      </c>
      <c r="J8623" s="0" t="str">
        <f aca="false">IF(OR(A8623="",B8623=""),"",ROUND((B8623-A8623)*86400,0))</f>
        <v/>
      </c>
      <c r="K8623" s="37" t="str">
        <f aca="false">IF(G8623=1,IF(COUNTIFS($C:$C,C8623,$G:$G,1,$A:$A,"&gt;="&amp;(A8623-FenetreInterm/86400),$A:$A,"&lt;="&amp;A8623)&gt;=NbInterm,1,0),"")</f>
        <v/>
      </c>
      <c r="L8623" s="37" t="str">
        <f aca="false">IF(G8623=1,IF(B8623="",0,IF(J8623&lt;SeuilFugitive,1,0)),"")</f>
        <v/>
      </c>
      <c r="M8623" s="37" t="str">
        <f aca="false">IF(G8623=1,IF(B8623="",IF((Fin-A8623)*24&gt;SeuilFigee,1,0),IF(J8623&gt;SeuilFigee*3600,1,0)),"")</f>
        <v/>
      </c>
      <c r="N8623" s="0" t="str">
        <f aca="false">IF(G8623=1,IF(COUNTIF(H$2:H8623,H8623)=1,COUNTIF($H:$H,H8623),""),"")</f>
        <v/>
      </c>
      <c r="O8623" s="0" t="str">
        <f aca="false">IF(G8623=1,IF(COUNTIF(I$2:I8623,I8623)=1,COUNTIF($I:$I,I8623),""),"")</f>
        <v/>
      </c>
      <c r="P8623" s="38" t="str">
        <f aca="false">IF(G8623=1,IF(COUNTIFS(C$2:C8623,C8623,G$2:G8623,1)=1,COUNTIFS($C:$C,C8623,$G:$G,1)+ROW()/10000000,""),"")</f>
        <v/>
      </c>
      <c r="Q8623" s="0" t="str">
        <f aca="false">IF(K8623=1,IF(COUNTIFS(C$2:C8623,C8623,K$2:K8623,1)=1,1,0),"")</f>
        <v/>
      </c>
      <c r="R8623" s="0" t="str">
        <f aca="false">IF(M8623=1,IF(COUNTIFS(C$2:C8623,C8623,M$2:M8623,1)=1,1,0),"")</f>
        <v/>
      </c>
      <c r="S8623" s="0" t="str">
        <f aca="false">IF(L8623=1,IF(COUNTIFS(C$2:C8623,C8623,L$2:L8623,1)=1,1,0),"")</f>
        <v/>
      </c>
      <c r="T8623" s="38" t="str">
        <f aca="false">IF(N8623="","",N8623+ROW()/10000000)</f>
        <v/>
      </c>
      <c r="U8623" s="0" t="str">
        <f aca="false">IF(G8623=1,IF(B8623="",1,0),"")</f>
        <v/>
      </c>
    </row>
    <row r="8624" customFormat="false" ht="15" hidden="false" customHeight="false" outlineLevel="0" collapsed="false">
      <c r="A8624" s="35"/>
      <c r="B8624" s="35"/>
      <c r="G8624" s="0" t="str">
        <f aca="false">IF(A8624="","",IF(AND(A8624&gt;=Debut,A8624&lt;Fin),1,0))</f>
        <v/>
      </c>
      <c r="H8624" s="0" t="str">
        <f aca="false">IF(G8624=1,INT(ROUND((A8624-Debut)*86400,0)/600),"")</f>
        <v/>
      </c>
      <c r="I8624" s="0" t="str">
        <f aca="false">IF(G8624=1,INT(ROUND((A8624-Debut)*86400,0)/3600),"")</f>
        <v/>
      </c>
      <c r="J8624" s="0" t="str">
        <f aca="false">IF(OR(A8624="",B8624=""),"",ROUND((B8624-A8624)*86400,0))</f>
        <v/>
      </c>
      <c r="K8624" s="37" t="str">
        <f aca="false">IF(G8624=1,IF(COUNTIFS($C:$C,C8624,$G:$G,1,$A:$A,"&gt;="&amp;(A8624-FenetreInterm/86400),$A:$A,"&lt;="&amp;A8624)&gt;=NbInterm,1,0),"")</f>
        <v/>
      </c>
      <c r="L8624" s="37" t="str">
        <f aca="false">IF(G8624=1,IF(B8624="",0,IF(J8624&lt;SeuilFugitive,1,0)),"")</f>
        <v/>
      </c>
      <c r="M8624" s="37" t="str">
        <f aca="false">IF(G8624=1,IF(B8624="",IF((Fin-A8624)*24&gt;SeuilFigee,1,0),IF(J8624&gt;SeuilFigee*3600,1,0)),"")</f>
        <v/>
      </c>
      <c r="N8624" s="0" t="str">
        <f aca="false">IF(G8624=1,IF(COUNTIF(H$2:H8624,H8624)=1,COUNTIF($H:$H,H8624),""),"")</f>
        <v/>
      </c>
      <c r="O8624" s="0" t="str">
        <f aca="false">IF(G8624=1,IF(COUNTIF(I$2:I8624,I8624)=1,COUNTIF($I:$I,I8624),""),"")</f>
        <v/>
      </c>
      <c r="P8624" s="38" t="str">
        <f aca="false">IF(G8624=1,IF(COUNTIFS(C$2:C8624,C8624,G$2:G8624,1)=1,COUNTIFS($C:$C,C8624,$G:$G,1)+ROW()/10000000,""),"")</f>
        <v/>
      </c>
      <c r="Q8624" s="0" t="str">
        <f aca="false">IF(K8624=1,IF(COUNTIFS(C$2:C8624,C8624,K$2:K8624,1)=1,1,0),"")</f>
        <v/>
      </c>
      <c r="R8624" s="0" t="str">
        <f aca="false">IF(M8624=1,IF(COUNTIFS(C$2:C8624,C8624,M$2:M8624,1)=1,1,0),"")</f>
        <v/>
      </c>
      <c r="S8624" s="0" t="str">
        <f aca="false">IF(L8624=1,IF(COUNTIFS(C$2:C8624,C8624,L$2:L8624,1)=1,1,0),"")</f>
        <v/>
      </c>
      <c r="T8624" s="38" t="str">
        <f aca="false">IF(N8624="","",N8624+ROW()/10000000)</f>
        <v/>
      </c>
      <c r="U8624" s="0" t="str">
        <f aca="false">IF(G8624=1,IF(B8624="",1,0),"")</f>
        <v/>
      </c>
    </row>
    <row r="8625" customFormat="false" ht="15" hidden="false" customHeight="false" outlineLevel="0" collapsed="false">
      <c r="A8625" s="35"/>
      <c r="B8625" s="35"/>
      <c r="G8625" s="0" t="str">
        <f aca="false">IF(A8625="","",IF(AND(A8625&gt;=Debut,A8625&lt;Fin),1,0))</f>
        <v/>
      </c>
      <c r="H8625" s="0" t="str">
        <f aca="false">IF(G8625=1,INT(ROUND((A8625-Debut)*86400,0)/600),"")</f>
        <v/>
      </c>
      <c r="I8625" s="0" t="str">
        <f aca="false">IF(G8625=1,INT(ROUND((A8625-Debut)*86400,0)/3600),"")</f>
        <v/>
      </c>
      <c r="J8625" s="0" t="str">
        <f aca="false">IF(OR(A8625="",B8625=""),"",ROUND((B8625-A8625)*86400,0))</f>
        <v/>
      </c>
      <c r="K8625" s="37" t="str">
        <f aca="false">IF(G8625=1,IF(COUNTIFS($C:$C,C8625,$G:$G,1,$A:$A,"&gt;="&amp;(A8625-FenetreInterm/86400),$A:$A,"&lt;="&amp;A8625)&gt;=NbInterm,1,0),"")</f>
        <v/>
      </c>
      <c r="L8625" s="37" t="str">
        <f aca="false">IF(G8625=1,IF(B8625="",0,IF(J8625&lt;SeuilFugitive,1,0)),"")</f>
        <v/>
      </c>
      <c r="M8625" s="37" t="str">
        <f aca="false">IF(G8625=1,IF(B8625="",IF((Fin-A8625)*24&gt;SeuilFigee,1,0),IF(J8625&gt;SeuilFigee*3600,1,0)),"")</f>
        <v/>
      </c>
      <c r="N8625" s="0" t="str">
        <f aca="false">IF(G8625=1,IF(COUNTIF(H$2:H8625,H8625)=1,COUNTIF($H:$H,H8625),""),"")</f>
        <v/>
      </c>
      <c r="O8625" s="0" t="str">
        <f aca="false">IF(G8625=1,IF(COUNTIF(I$2:I8625,I8625)=1,COUNTIF($I:$I,I8625),""),"")</f>
        <v/>
      </c>
      <c r="P8625" s="38" t="str">
        <f aca="false">IF(G8625=1,IF(COUNTIFS(C$2:C8625,C8625,G$2:G8625,1)=1,COUNTIFS($C:$C,C8625,$G:$G,1)+ROW()/10000000,""),"")</f>
        <v/>
      </c>
      <c r="Q8625" s="0" t="str">
        <f aca="false">IF(K8625=1,IF(COUNTIFS(C$2:C8625,C8625,K$2:K8625,1)=1,1,0),"")</f>
        <v/>
      </c>
      <c r="R8625" s="0" t="str">
        <f aca="false">IF(M8625=1,IF(COUNTIFS(C$2:C8625,C8625,M$2:M8625,1)=1,1,0),"")</f>
        <v/>
      </c>
      <c r="S8625" s="0" t="str">
        <f aca="false">IF(L8625=1,IF(COUNTIFS(C$2:C8625,C8625,L$2:L8625,1)=1,1,0),"")</f>
        <v/>
      </c>
      <c r="T8625" s="38" t="str">
        <f aca="false">IF(N8625="","",N8625+ROW()/10000000)</f>
        <v/>
      </c>
      <c r="U8625" s="0" t="str">
        <f aca="false">IF(G8625=1,IF(B8625="",1,0),"")</f>
        <v/>
      </c>
    </row>
    <row r="8626" customFormat="false" ht="15" hidden="false" customHeight="false" outlineLevel="0" collapsed="false">
      <c r="A8626" s="35"/>
      <c r="B8626" s="35"/>
      <c r="G8626" s="0" t="str">
        <f aca="false">IF(A8626="","",IF(AND(A8626&gt;=Debut,A8626&lt;Fin),1,0))</f>
        <v/>
      </c>
      <c r="H8626" s="0" t="str">
        <f aca="false">IF(G8626=1,INT(ROUND((A8626-Debut)*86400,0)/600),"")</f>
        <v/>
      </c>
      <c r="I8626" s="0" t="str">
        <f aca="false">IF(G8626=1,INT(ROUND((A8626-Debut)*86400,0)/3600),"")</f>
        <v/>
      </c>
      <c r="J8626" s="0" t="str">
        <f aca="false">IF(OR(A8626="",B8626=""),"",ROUND((B8626-A8626)*86400,0))</f>
        <v/>
      </c>
      <c r="K8626" s="37" t="str">
        <f aca="false">IF(G8626=1,IF(COUNTIFS($C:$C,C8626,$G:$G,1,$A:$A,"&gt;="&amp;(A8626-FenetreInterm/86400),$A:$A,"&lt;="&amp;A8626)&gt;=NbInterm,1,0),"")</f>
        <v/>
      </c>
      <c r="L8626" s="37" t="str">
        <f aca="false">IF(G8626=1,IF(B8626="",0,IF(J8626&lt;SeuilFugitive,1,0)),"")</f>
        <v/>
      </c>
      <c r="M8626" s="37" t="str">
        <f aca="false">IF(G8626=1,IF(B8626="",IF((Fin-A8626)*24&gt;SeuilFigee,1,0),IF(J8626&gt;SeuilFigee*3600,1,0)),"")</f>
        <v/>
      </c>
      <c r="N8626" s="0" t="str">
        <f aca="false">IF(G8626=1,IF(COUNTIF(H$2:H8626,H8626)=1,COUNTIF($H:$H,H8626),""),"")</f>
        <v/>
      </c>
      <c r="O8626" s="0" t="str">
        <f aca="false">IF(G8626=1,IF(COUNTIF(I$2:I8626,I8626)=1,COUNTIF($I:$I,I8626),""),"")</f>
        <v/>
      </c>
      <c r="P8626" s="38" t="str">
        <f aca="false">IF(G8626=1,IF(COUNTIFS(C$2:C8626,C8626,G$2:G8626,1)=1,COUNTIFS($C:$C,C8626,$G:$G,1)+ROW()/10000000,""),"")</f>
        <v/>
      </c>
      <c r="Q8626" s="0" t="str">
        <f aca="false">IF(K8626=1,IF(COUNTIFS(C$2:C8626,C8626,K$2:K8626,1)=1,1,0),"")</f>
        <v/>
      </c>
      <c r="R8626" s="0" t="str">
        <f aca="false">IF(M8626=1,IF(COUNTIFS(C$2:C8626,C8626,M$2:M8626,1)=1,1,0),"")</f>
        <v/>
      </c>
      <c r="S8626" s="0" t="str">
        <f aca="false">IF(L8626=1,IF(COUNTIFS(C$2:C8626,C8626,L$2:L8626,1)=1,1,0),"")</f>
        <v/>
      </c>
      <c r="T8626" s="38" t="str">
        <f aca="false">IF(N8626="","",N8626+ROW()/10000000)</f>
        <v/>
      </c>
      <c r="U8626" s="0" t="str">
        <f aca="false">IF(G8626=1,IF(B8626="",1,0),"")</f>
        <v/>
      </c>
    </row>
    <row r="8627" customFormat="false" ht="15" hidden="false" customHeight="false" outlineLevel="0" collapsed="false">
      <c r="A8627" s="35"/>
      <c r="B8627" s="35"/>
      <c r="G8627" s="0" t="str">
        <f aca="false">IF(A8627="","",IF(AND(A8627&gt;=Debut,A8627&lt;Fin),1,0))</f>
        <v/>
      </c>
      <c r="H8627" s="0" t="str">
        <f aca="false">IF(G8627=1,INT(ROUND((A8627-Debut)*86400,0)/600),"")</f>
        <v/>
      </c>
      <c r="I8627" s="0" t="str">
        <f aca="false">IF(G8627=1,INT(ROUND((A8627-Debut)*86400,0)/3600),"")</f>
        <v/>
      </c>
      <c r="J8627" s="0" t="str">
        <f aca="false">IF(OR(A8627="",B8627=""),"",ROUND((B8627-A8627)*86400,0))</f>
        <v/>
      </c>
      <c r="K8627" s="37" t="str">
        <f aca="false">IF(G8627=1,IF(COUNTIFS($C:$C,C8627,$G:$G,1,$A:$A,"&gt;="&amp;(A8627-FenetreInterm/86400),$A:$A,"&lt;="&amp;A8627)&gt;=NbInterm,1,0),"")</f>
        <v/>
      </c>
      <c r="L8627" s="37" t="str">
        <f aca="false">IF(G8627=1,IF(B8627="",0,IF(J8627&lt;SeuilFugitive,1,0)),"")</f>
        <v/>
      </c>
      <c r="M8627" s="37" t="str">
        <f aca="false">IF(G8627=1,IF(B8627="",IF((Fin-A8627)*24&gt;SeuilFigee,1,0),IF(J8627&gt;SeuilFigee*3600,1,0)),"")</f>
        <v/>
      </c>
      <c r="N8627" s="0" t="str">
        <f aca="false">IF(G8627=1,IF(COUNTIF(H$2:H8627,H8627)=1,COUNTIF($H:$H,H8627),""),"")</f>
        <v/>
      </c>
      <c r="O8627" s="0" t="str">
        <f aca="false">IF(G8627=1,IF(COUNTIF(I$2:I8627,I8627)=1,COUNTIF($I:$I,I8627),""),"")</f>
        <v/>
      </c>
      <c r="P8627" s="38" t="str">
        <f aca="false">IF(G8627=1,IF(COUNTIFS(C$2:C8627,C8627,G$2:G8627,1)=1,COUNTIFS($C:$C,C8627,$G:$G,1)+ROW()/10000000,""),"")</f>
        <v/>
      </c>
      <c r="Q8627" s="0" t="str">
        <f aca="false">IF(K8627=1,IF(COUNTIFS(C$2:C8627,C8627,K$2:K8627,1)=1,1,0),"")</f>
        <v/>
      </c>
      <c r="R8627" s="0" t="str">
        <f aca="false">IF(M8627=1,IF(COUNTIFS(C$2:C8627,C8627,M$2:M8627,1)=1,1,0),"")</f>
        <v/>
      </c>
      <c r="S8627" s="0" t="str">
        <f aca="false">IF(L8627=1,IF(COUNTIFS(C$2:C8627,C8627,L$2:L8627,1)=1,1,0),"")</f>
        <v/>
      </c>
      <c r="T8627" s="38" t="str">
        <f aca="false">IF(N8627="","",N8627+ROW()/10000000)</f>
        <v/>
      </c>
      <c r="U8627" s="0" t="str">
        <f aca="false">IF(G8627=1,IF(B8627="",1,0),"")</f>
        <v/>
      </c>
    </row>
    <row r="8628" customFormat="false" ht="15" hidden="false" customHeight="false" outlineLevel="0" collapsed="false">
      <c r="A8628" s="35"/>
      <c r="B8628" s="35"/>
      <c r="G8628" s="0" t="str">
        <f aca="false">IF(A8628="","",IF(AND(A8628&gt;=Debut,A8628&lt;Fin),1,0))</f>
        <v/>
      </c>
      <c r="H8628" s="0" t="str">
        <f aca="false">IF(G8628=1,INT(ROUND((A8628-Debut)*86400,0)/600),"")</f>
        <v/>
      </c>
      <c r="I8628" s="0" t="str">
        <f aca="false">IF(G8628=1,INT(ROUND((A8628-Debut)*86400,0)/3600),"")</f>
        <v/>
      </c>
      <c r="J8628" s="0" t="str">
        <f aca="false">IF(OR(A8628="",B8628=""),"",ROUND((B8628-A8628)*86400,0))</f>
        <v/>
      </c>
      <c r="K8628" s="37" t="str">
        <f aca="false">IF(G8628=1,IF(COUNTIFS($C:$C,C8628,$G:$G,1,$A:$A,"&gt;="&amp;(A8628-FenetreInterm/86400),$A:$A,"&lt;="&amp;A8628)&gt;=NbInterm,1,0),"")</f>
        <v/>
      </c>
      <c r="L8628" s="37" t="str">
        <f aca="false">IF(G8628=1,IF(B8628="",0,IF(J8628&lt;SeuilFugitive,1,0)),"")</f>
        <v/>
      </c>
      <c r="M8628" s="37" t="str">
        <f aca="false">IF(G8628=1,IF(B8628="",IF((Fin-A8628)*24&gt;SeuilFigee,1,0),IF(J8628&gt;SeuilFigee*3600,1,0)),"")</f>
        <v/>
      </c>
      <c r="N8628" s="0" t="str">
        <f aca="false">IF(G8628=1,IF(COUNTIF(H$2:H8628,H8628)=1,COUNTIF($H:$H,H8628),""),"")</f>
        <v/>
      </c>
      <c r="O8628" s="0" t="str">
        <f aca="false">IF(G8628=1,IF(COUNTIF(I$2:I8628,I8628)=1,COUNTIF($I:$I,I8628),""),"")</f>
        <v/>
      </c>
      <c r="P8628" s="38" t="str">
        <f aca="false">IF(G8628=1,IF(COUNTIFS(C$2:C8628,C8628,G$2:G8628,1)=1,COUNTIFS($C:$C,C8628,$G:$G,1)+ROW()/10000000,""),"")</f>
        <v/>
      </c>
      <c r="Q8628" s="0" t="str">
        <f aca="false">IF(K8628=1,IF(COUNTIFS(C$2:C8628,C8628,K$2:K8628,1)=1,1,0),"")</f>
        <v/>
      </c>
      <c r="R8628" s="0" t="str">
        <f aca="false">IF(M8628=1,IF(COUNTIFS(C$2:C8628,C8628,M$2:M8628,1)=1,1,0),"")</f>
        <v/>
      </c>
      <c r="S8628" s="0" t="str">
        <f aca="false">IF(L8628=1,IF(COUNTIFS(C$2:C8628,C8628,L$2:L8628,1)=1,1,0),"")</f>
        <v/>
      </c>
      <c r="T8628" s="38" t="str">
        <f aca="false">IF(N8628="","",N8628+ROW()/10000000)</f>
        <v/>
      </c>
      <c r="U8628" s="0" t="str">
        <f aca="false">IF(G8628=1,IF(B8628="",1,0),"")</f>
        <v/>
      </c>
    </row>
    <row r="8629" customFormat="false" ht="15" hidden="false" customHeight="false" outlineLevel="0" collapsed="false">
      <c r="A8629" s="35"/>
      <c r="B8629" s="35"/>
      <c r="G8629" s="0" t="str">
        <f aca="false">IF(A8629="","",IF(AND(A8629&gt;=Debut,A8629&lt;Fin),1,0))</f>
        <v/>
      </c>
      <c r="H8629" s="0" t="str">
        <f aca="false">IF(G8629=1,INT(ROUND((A8629-Debut)*86400,0)/600),"")</f>
        <v/>
      </c>
      <c r="I8629" s="0" t="str">
        <f aca="false">IF(G8629=1,INT(ROUND((A8629-Debut)*86400,0)/3600),"")</f>
        <v/>
      </c>
      <c r="J8629" s="0" t="str">
        <f aca="false">IF(OR(A8629="",B8629=""),"",ROUND((B8629-A8629)*86400,0))</f>
        <v/>
      </c>
      <c r="K8629" s="37" t="str">
        <f aca="false">IF(G8629=1,IF(COUNTIFS($C:$C,C8629,$G:$G,1,$A:$A,"&gt;="&amp;(A8629-FenetreInterm/86400),$A:$A,"&lt;="&amp;A8629)&gt;=NbInterm,1,0),"")</f>
        <v/>
      </c>
      <c r="L8629" s="37" t="str">
        <f aca="false">IF(G8629=1,IF(B8629="",0,IF(J8629&lt;SeuilFugitive,1,0)),"")</f>
        <v/>
      </c>
      <c r="M8629" s="37" t="str">
        <f aca="false">IF(G8629=1,IF(B8629="",IF((Fin-A8629)*24&gt;SeuilFigee,1,0),IF(J8629&gt;SeuilFigee*3600,1,0)),"")</f>
        <v/>
      </c>
      <c r="N8629" s="0" t="str">
        <f aca="false">IF(G8629=1,IF(COUNTIF(H$2:H8629,H8629)=1,COUNTIF($H:$H,H8629),""),"")</f>
        <v/>
      </c>
      <c r="O8629" s="0" t="str">
        <f aca="false">IF(G8629=1,IF(COUNTIF(I$2:I8629,I8629)=1,COUNTIF($I:$I,I8629),""),"")</f>
        <v/>
      </c>
      <c r="P8629" s="38" t="str">
        <f aca="false">IF(G8629=1,IF(COUNTIFS(C$2:C8629,C8629,G$2:G8629,1)=1,COUNTIFS($C:$C,C8629,$G:$G,1)+ROW()/10000000,""),"")</f>
        <v/>
      </c>
      <c r="Q8629" s="0" t="str">
        <f aca="false">IF(K8629=1,IF(COUNTIFS(C$2:C8629,C8629,K$2:K8629,1)=1,1,0),"")</f>
        <v/>
      </c>
      <c r="R8629" s="0" t="str">
        <f aca="false">IF(M8629=1,IF(COUNTIFS(C$2:C8629,C8629,M$2:M8629,1)=1,1,0),"")</f>
        <v/>
      </c>
      <c r="S8629" s="0" t="str">
        <f aca="false">IF(L8629=1,IF(COUNTIFS(C$2:C8629,C8629,L$2:L8629,1)=1,1,0),"")</f>
        <v/>
      </c>
      <c r="T8629" s="38" t="str">
        <f aca="false">IF(N8629="","",N8629+ROW()/10000000)</f>
        <v/>
      </c>
      <c r="U8629" s="0" t="str">
        <f aca="false">IF(G8629=1,IF(B8629="",1,0),"")</f>
        <v/>
      </c>
    </row>
    <row r="8630" customFormat="false" ht="15" hidden="false" customHeight="false" outlineLevel="0" collapsed="false">
      <c r="A8630" s="35"/>
      <c r="B8630" s="35"/>
      <c r="G8630" s="0" t="str">
        <f aca="false">IF(A8630="","",IF(AND(A8630&gt;=Debut,A8630&lt;Fin),1,0))</f>
        <v/>
      </c>
      <c r="H8630" s="0" t="str">
        <f aca="false">IF(G8630=1,INT(ROUND((A8630-Debut)*86400,0)/600),"")</f>
        <v/>
      </c>
      <c r="I8630" s="0" t="str">
        <f aca="false">IF(G8630=1,INT(ROUND((A8630-Debut)*86400,0)/3600),"")</f>
        <v/>
      </c>
      <c r="J8630" s="0" t="str">
        <f aca="false">IF(OR(A8630="",B8630=""),"",ROUND((B8630-A8630)*86400,0))</f>
        <v/>
      </c>
      <c r="K8630" s="37" t="str">
        <f aca="false">IF(G8630=1,IF(COUNTIFS($C:$C,C8630,$G:$G,1,$A:$A,"&gt;="&amp;(A8630-FenetreInterm/86400),$A:$A,"&lt;="&amp;A8630)&gt;=NbInterm,1,0),"")</f>
        <v/>
      </c>
      <c r="L8630" s="37" t="str">
        <f aca="false">IF(G8630=1,IF(B8630="",0,IF(J8630&lt;SeuilFugitive,1,0)),"")</f>
        <v/>
      </c>
      <c r="M8630" s="37" t="str">
        <f aca="false">IF(G8630=1,IF(B8630="",IF((Fin-A8630)*24&gt;SeuilFigee,1,0),IF(J8630&gt;SeuilFigee*3600,1,0)),"")</f>
        <v/>
      </c>
      <c r="N8630" s="0" t="str">
        <f aca="false">IF(G8630=1,IF(COUNTIF(H$2:H8630,H8630)=1,COUNTIF($H:$H,H8630),""),"")</f>
        <v/>
      </c>
      <c r="O8630" s="0" t="str">
        <f aca="false">IF(G8630=1,IF(COUNTIF(I$2:I8630,I8630)=1,COUNTIF($I:$I,I8630),""),"")</f>
        <v/>
      </c>
      <c r="P8630" s="38" t="str">
        <f aca="false">IF(G8630=1,IF(COUNTIFS(C$2:C8630,C8630,G$2:G8630,1)=1,COUNTIFS($C:$C,C8630,$G:$G,1)+ROW()/10000000,""),"")</f>
        <v/>
      </c>
      <c r="Q8630" s="0" t="str">
        <f aca="false">IF(K8630=1,IF(COUNTIFS(C$2:C8630,C8630,K$2:K8630,1)=1,1,0),"")</f>
        <v/>
      </c>
      <c r="R8630" s="0" t="str">
        <f aca="false">IF(M8630=1,IF(COUNTIFS(C$2:C8630,C8630,M$2:M8630,1)=1,1,0),"")</f>
        <v/>
      </c>
      <c r="S8630" s="0" t="str">
        <f aca="false">IF(L8630=1,IF(COUNTIFS(C$2:C8630,C8630,L$2:L8630,1)=1,1,0),"")</f>
        <v/>
      </c>
      <c r="T8630" s="38" t="str">
        <f aca="false">IF(N8630="","",N8630+ROW()/10000000)</f>
        <v/>
      </c>
      <c r="U8630" s="0" t="str">
        <f aca="false">IF(G8630=1,IF(B8630="",1,0),"")</f>
        <v/>
      </c>
    </row>
    <row r="8631" customFormat="false" ht="15" hidden="false" customHeight="false" outlineLevel="0" collapsed="false">
      <c r="A8631" s="35"/>
      <c r="B8631" s="35"/>
      <c r="G8631" s="0" t="str">
        <f aca="false">IF(A8631="","",IF(AND(A8631&gt;=Debut,A8631&lt;Fin),1,0))</f>
        <v/>
      </c>
      <c r="H8631" s="0" t="str">
        <f aca="false">IF(G8631=1,INT(ROUND((A8631-Debut)*86400,0)/600),"")</f>
        <v/>
      </c>
      <c r="I8631" s="0" t="str">
        <f aca="false">IF(G8631=1,INT(ROUND((A8631-Debut)*86400,0)/3600),"")</f>
        <v/>
      </c>
      <c r="J8631" s="0" t="str">
        <f aca="false">IF(OR(A8631="",B8631=""),"",ROUND((B8631-A8631)*86400,0))</f>
        <v/>
      </c>
      <c r="K8631" s="37" t="str">
        <f aca="false">IF(G8631=1,IF(COUNTIFS($C:$C,C8631,$G:$G,1,$A:$A,"&gt;="&amp;(A8631-FenetreInterm/86400),$A:$A,"&lt;="&amp;A8631)&gt;=NbInterm,1,0),"")</f>
        <v/>
      </c>
      <c r="L8631" s="37" t="str">
        <f aca="false">IF(G8631=1,IF(B8631="",0,IF(J8631&lt;SeuilFugitive,1,0)),"")</f>
        <v/>
      </c>
      <c r="M8631" s="37" t="str">
        <f aca="false">IF(G8631=1,IF(B8631="",IF((Fin-A8631)*24&gt;SeuilFigee,1,0),IF(J8631&gt;SeuilFigee*3600,1,0)),"")</f>
        <v/>
      </c>
      <c r="N8631" s="0" t="str">
        <f aca="false">IF(G8631=1,IF(COUNTIF(H$2:H8631,H8631)=1,COUNTIF($H:$H,H8631),""),"")</f>
        <v/>
      </c>
      <c r="O8631" s="0" t="str">
        <f aca="false">IF(G8631=1,IF(COUNTIF(I$2:I8631,I8631)=1,COUNTIF($I:$I,I8631),""),"")</f>
        <v/>
      </c>
      <c r="P8631" s="38" t="str">
        <f aca="false">IF(G8631=1,IF(COUNTIFS(C$2:C8631,C8631,G$2:G8631,1)=1,COUNTIFS($C:$C,C8631,$G:$G,1)+ROW()/10000000,""),"")</f>
        <v/>
      </c>
      <c r="Q8631" s="0" t="str">
        <f aca="false">IF(K8631=1,IF(COUNTIFS(C$2:C8631,C8631,K$2:K8631,1)=1,1,0),"")</f>
        <v/>
      </c>
      <c r="R8631" s="0" t="str">
        <f aca="false">IF(M8631=1,IF(COUNTIFS(C$2:C8631,C8631,M$2:M8631,1)=1,1,0),"")</f>
        <v/>
      </c>
      <c r="S8631" s="0" t="str">
        <f aca="false">IF(L8631=1,IF(COUNTIFS(C$2:C8631,C8631,L$2:L8631,1)=1,1,0),"")</f>
        <v/>
      </c>
      <c r="T8631" s="38" t="str">
        <f aca="false">IF(N8631="","",N8631+ROW()/10000000)</f>
        <v/>
      </c>
      <c r="U8631" s="0" t="str">
        <f aca="false">IF(G8631=1,IF(B8631="",1,0),"")</f>
        <v/>
      </c>
    </row>
    <row r="8632" customFormat="false" ht="15" hidden="false" customHeight="false" outlineLevel="0" collapsed="false">
      <c r="A8632" s="35"/>
      <c r="B8632" s="35"/>
      <c r="G8632" s="0" t="str">
        <f aca="false">IF(A8632="","",IF(AND(A8632&gt;=Debut,A8632&lt;Fin),1,0))</f>
        <v/>
      </c>
      <c r="H8632" s="0" t="str">
        <f aca="false">IF(G8632=1,INT(ROUND((A8632-Debut)*86400,0)/600),"")</f>
        <v/>
      </c>
      <c r="I8632" s="0" t="str">
        <f aca="false">IF(G8632=1,INT(ROUND((A8632-Debut)*86400,0)/3600),"")</f>
        <v/>
      </c>
      <c r="J8632" s="0" t="str">
        <f aca="false">IF(OR(A8632="",B8632=""),"",ROUND((B8632-A8632)*86400,0))</f>
        <v/>
      </c>
      <c r="K8632" s="37" t="str">
        <f aca="false">IF(G8632=1,IF(COUNTIFS($C:$C,C8632,$G:$G,1,$A:$A,"&gt;="&amp;(A8632-FenetreInterm/86400),$A:$A,"&lt;="&amp;A8632)&gt;=NbInterm,1,0),"")</f>
        <v/>
      </c>
      <c r="L8632" s="37" t="str">
        <f aca="false">IF(G8632=1,IF(B8632="",0,IF(J8632&lt;SeuilFugitive,1,0)),"")</f>
        <v/>
      </c>
      <c r="M8632" s="37" t="str">
        <f aca="false">IF(G8632=1,IF(B8632="",IF((Fin-A8632)*24&gt;SeuilFigee,1,0),IF(J8632&gt;SeuilFigee*3600,1,0)),"")</f>
        <v/>
      </c>
      <c r="N8632" s="0" t="str">
        <f aca="false">IF(G8632=1,IF(COUNTIF(H$2:H8632,H8632)=1,COUNTIF($H:$H,H8632),""),"")</f>
        <v/>
      </c>
      <c r="O8632" s="0" t="str">
        <f aca="false">IF(G8632=1,IF(COUNTIF(I$2:I8632,I8632)=1,COUNTIF($I:$I,I8632),""),"")</f>
        <v/>
      </c>
      <c r="P8632" s="38" t="str">
        <f aca="false">IF(G8632=1,IF(COUNTIFS(C$2:C8632,C8632,G$2:G8632,1)=1,COUNTIFS($C:$C,C8632,$G:$G,1)+ROW()/10000000,""),"")</f>
        <v/>
      </c>
      <c r="Q8632" s="0" t="str">
        <f aca="false">IF(K8632=1,IF(COUNTIFS(C$2:C8632,C8632,K$2:K8632,1)=1,1,0),"")</f>
        <v/>
      </c>
      <c r="R8632" s="0" t="str">
        <f aca="false">IF(M8632=1,IF(COUNTIFS(C$2:C8632,C8632,M$2:M8632,1)=1,1,0),"")</f>
        <v/>
      </c>
      <c r="S8632" s="0" t="str">
        <f aca="false">IF(L8632=1,IF(COUNTIFS(C$2:C8632,C8632,L$2:L8632,1)=1,1,0),"")</f>
        <v/>
      </c>
      <c r="T8632" s="38" t="str">
        <f aca="false">IF(N8632="","",N8632+ROW()/10000000)</f>
        <v/>
      </c>
      <c r="U8632" s="0" t="str">
        <f aca="false">IF(G8632=1,IF(B8632="",1,0),"")</f>
        <v/>
      </c>
    </row>
    <row r="8633" customFormat="false" ht="15" hidden="false" customHeight="false" outlineLevel="0" collapsed="false">
      <c r="A8633" s="35"/>
      <c r="B8633" s="35"/>
      <c r="G8633" s="0" t="str">
        <f aca="false">IF(A8633="","",IF(AND(A8633&gt;=Debut,A8633&lt;Fin),1,0))</f>
        <v/>
      </c>
      <c r="H8633" s="0" t="str">
        <f aca="false">IF(G8633=1,INT(ROUND((A8633-Debut)*86400,0)/600),"")</f>
        <v/>
      </c>
      <c r="I8633" s="0" t="str">
        <f aca="false">IF(G8633=1,INT(ROUND((A8633-Debut)*86400,0)/3600),"")</f>
        <v/>
      </c>
      <c r="J8633" s="0" t="str">
        <f aca="false">IF(OR(A8633="",B8633=""),"",ROUND((B8633-A8633)*86400,0))</f>
        <v/>
      </c>
      <c r="K8633" s="37" t="str">
        <f aca="false">IF(G8633=1,IF(COUNTIFS($C:$C,C8633,$G:$G,1,$A:$A,"&gt;="&amp;(A8633-FenetreInterm/86400),$A:$A,"&lt;="&amp;A8633)&gt;=NbInterm,1,0),"")</f>
        <v/>
      </c>
      <c r="L8633" s="37" t="str">
        <f aca="false">IF(G8633=1,IF(B8633="",0,IF(J8633&lt;SeuilFugitive,1,0)),"")</f>
        <v/>
      </c>
      <c r="M8633" s="37" t="str">
        <f aca="false">IF(G8633=1,IF(B8633="",IF((Fin-A8633)*24&gt;SeuilFigee,1,0),IF(J8633&gt;SeuilFigee*3600,1,0)),"")</f>
        <v/>
      </c>
      <c r="N8633" s="0" t="str">
        <f aca="false">IF(G8633=1,IF(COUNTIF(H$2:H8633,H8633)=1,COUNTIF($H:$H,H8633),""),"")</f>
        <v/>
      </c>
      <c r="O8633" s="0" t="str">
        <f aca="false">IF(G8633=1,IF(COUNTIF(I$2:I8633,I8633)=1,COUNTIF($I:$I,I8633),""),"")</f>
        <v/>
      </c>
      <c r="P8633" s="38" t="str">
        <f aca="false">IF(G8633=1,IF(COUNTIFS(C$2:C8633,C8633,G$2:G8633,1)=1,COUNTIFS($C:$C,C8633,$G:$G,1)+ROW()/10000000,""),"")</f>
        <v/>
      </c>
      <c r="Q8633" s="0" t="str">
        <f aca="false">IF(K8633=1,IF(COUNTIFS(C$2:C8633,C8633,K$2:K8633,1)=1,1,0),"")</f>
        <v/>
      </c>
      <c r="R8633" s="0" t="str">
        <f aca="false">IF(M8633=1,IF(COUNTIFS(C$2:C8633,C8633,M$2:M8633,1)=1,1,0),"")</f>
        <v/>
      </c>
      <c r="S8633" s="0" t="str">
        <f aca="false">IF(L8633=1,IF(COUNTIFS(C$2:C8633,C8633,L$2:L8633,1)=1,1,0),"")</f>
        <v/>
      </c>
      <c r="T8633" s="38" t="str">
        <f aca="false">IF(N8633="","",N8633+ROW()/10000000)</f>
        <v/>
      </c>
      <c r="U8633" s="0" t="str">
        <f aca="false">IF(G8633=1,IF(B8633="",1,0),"")</f>
        <v/>
      </c>
    </row>
    <row r="8634" customFormat="false" ht="15" hidden="false" customHeight="false" outlineLevel="0" collapsed="false">
      <c r="A8634" s="35"/>
      <c r="B8634" s="35"/>
      <c r="G8634" s="0" t="str">
        <f aca="false">IF(A8634="","",IF(AND(A8634&gt;=Debut,A8634&lt;Fin),1,0))</f>
        <v/>
      </c>
      <c r="H8634" s="0" t="str">
        <f aca="false">IF(G8634=1,INT(ROUND((A8634-Debut)*86400,0)/600),"")</f>
        <v/>
      </c>
      <c r="I8634" s="0" t="str">
        <f aca="false">IF(G8634=1,INT(ROUND((A8634-Debut)*86400,0)/3600),"")</f>
        <v/>
      </c>
      <c r="J8634" s="0" t="str">
        <f aca="false">IF(OR(A8634="",B8634=""),"",ROUND((B8634-A8634)*86400,0))</f>
        <v/>
      </c>
      <c r="K8634" s="37" t="str">
        <f aca="false">IF(G8634=1,IF(COUNTIFS($C:$C,C8634,$G:$G,1,$A:$A,"&gt;="&amp;(A8634-FenetreInterm/86400),$A:$A,"&lt;="&amp;A8634)&gt;=NbInterm,1,0),"")</f>
        <v/>
      </c>
      <c r="L8634" s="37" t="str">
        <f aca="false">IF(G8634=1,IF(B8634="",0,IF(J8634&lt;SeuilFugitive,1,0)),"")</f>
        <v/>
      </c>
      <c r="M8634" s="37" t="str">
        <f aca="false">IF(G8634=1,IF(B8634="",IF((Fin-A8634)*24&gt;SeuilFigee,1,0),IF(J8634&gt;SeuilFigee*3600,1,0)),"")</f>
        <v/>
      </c>
      <c r="N8634" s="0" t="str">
        <f aca="false">IF(G8634=1,IF(COUNTIF(H$2:H8634,H8634)=1,COUNTIF($H:$H,H8634),""),"")</f>
        <v/>
      </c>
      <c r="O8634" s="0" t="str">
        <f aca="false">IF(G8634=1,IF(COUNTIF(I$2:I8634,I8634)=1,COUNTIF($I:$I,I8634),""),"")</f>
        <v/>
      </c>
      <c r="P8634" s="38" t="str">
        <f aca="false">IF(G8634=1,IF(COUNTIFS(C$2:C8634,C8634,G$2:G8634,1)=1,COUNTIFS($C:$C,C8634,$G:$G,1)+ROW()/10000000,""),"")</f>
        <v/>
      </c>
      <c r="Q8634" s="0" t="str">
        <f aca="false">IF(K8634=1,IF(COUNTIFS(C$2:C8634,C8634,K$2:K8634,1)=1,1,0),"")</f>
        <v/>
      </c>
      <c r="R8634" s="0" t="str">
        <f aca="false">IF(M8634=1,IF(COUNTIFS(C$2:C8634,C8634,M$2:M8634,1)=1,1,0),"")</f>
        <v/>
      </c>
      <c r="S8634" s="0" t="str">
        <f aca="false">IF(L8634=1,IF(COUNTIFS(C$2:C8634,C8634,L$2:L8634,1)=1,1,0),"")</f>
        <v/>
      </c>
      <c r="T8634" s="38" t="str">
        <f aca="false">IF(N8634="","",N8634+ROW()/10000000)</f>
        <v/>
      </c>
      <c r="U8634" s="0" t="str">
        <f aca="false">IF(G8634=1,IF(B8634="",1,0),"")</f>
        <v/>
      </c>
    </row>
    <row r="8635" customFormat="false" ht="15" hidden="false" customHeight="false" outlineLevel="0" collapsed="false">
      <c r="A8635" s="35"/>
      <c r="B8635" s="35"/>
      <c r="G8635" s="0" t="str">
        <f aca="false">IF(A8635="","",IF(AND(A8635&gt;=Debut,A8635&lt;Fin),1,0))</f>
        <v/>
      </c>
      <c r="H8635" s="0" t="str">
        <f aca="false">IF(G8635=1,INT(ROUND((A8635-Debut)*86400,0)/600),"")</f>
        <v/>
      </c>
      <c r="I8635" s="0" t="str">
        <f aca="false">IF(G8635=1,INT(ROUND((A8635-Debut)*86400,0)/3600),"")</f>
        <v/>
      </c>
      <c r="J8635" s="0" t="str">
        <f aca="false">IF(OR(A8635="",B8635=""),"",ROUND((B8635-A8635)*86400,0))</f>
        <v/>
      </c>
      <c r="K8635" s="37" t="str">
        <f aca="false">IF(G8635=1,IF(COUNTIFS($C:$C,C8635,$G:$G,1,$A:$A,"&gt;="&amp;(A8635-FenetreInterm/86400),$A:$A,"&lt;="&amp;A8635)&gt;=NbInterm,1,0),"")</f>
        <v/>
      </c>
      <c r="L8635" s="37" t="str">
        <f aca="false">IF(G8635=1,IF(B8635="",0,IF(J8635&lt;SeuilFugitive,1,0)),"")</f>
        <v/>
      </c>
      <c r="M8635" s="37" t="str">
        <f aca="false">IF(G8635=1,IF(B8635="",IF((Fin-A8635)*24&gt;SeuilFigee,1,0),IF(J8635&gt;SeuilFigee*3600,1,0)),"")</f>
        <v/>
      </c>
      <c r="N8635" s="0" t="str">
        <f aca="false">IF(G8635=1,IF(COUNTIF(H$2:H8635,H8635)=1,COUNTIF($H:$H,H8635),""),"")</f>
        <v/>
      </c>
      <c r="O8635" s="0" t="str">
        <f aca="false">IF(G8635=1,IF(COUNTIF(I$2:I8635,I8635)=1,COUNTIF($I:$I,I8635),""),"")</f>
        <v/>
      </c>
      <c r="P8635" s="38" t="str">
        <f aca="false">IF(G8635=1,IF(COUNTIFS(C$2:C8635,C8635,G$2:G8635,1)=1,COUNTIFS($C:$C,C8635,$G:$G,1)+ROW()/10000000,""),"")</f>
        <v/>
      </c>
      <c r="Q8635" s="0" t="str">
        <f aca="false">IF(K8635=1,IF(COUNTIFS(C$2:C8635,C8635,K$2:K8635,1)=1,1,0),"")</f>
        <v/>
      </c>
      <c r="R8635" s="0" t="str">
        <f aca="false">IF(M8635=1,IF(COUNTIFS(C$2:C8635,C8635,M$2:M8635,1)=1,1,0),"")</f>
        <v/>
      </c>
      <c r="S8635" s="0" t="str">
        <f aca="false">IF(L8635=1,IF(COUNTIFS(C$2:C8635,C8635,L$2:L8635,1)=1,1,0),"")</f>
        <v/>
      </c>
      <c r="T8635" s="38" t="str">
        <f aca="false">IF(N8635="","",N8635+ROW()/10000000)</f>
        <v/>
      </c>
      <c r="U8635" s="0" t="str">
        <f aca="false">IF(G8635=1,IF(B8635="",1,0),"")</f>
        <v/>
      </c>
    </row>
    <row r="8636" customFormat="false" ht="15" hidden="false" customHeight="false" outlineLevel="0" collapsed="false">
      <c r="A8636" s="35"/>
      <c r="B8636" s="35"/>
      <c r="G8636" s="0" t="str">
        <f aca="false">IF(A8636="","",IF(AND(A8636&gt;=Debut,A8636&lt;Fin),1,0))</f>
        <v/>
      </c>
      <c r="H8636" s="0" t="str">
        <f aca="false">IF(G8636=1,INT(ROUND((A8636-Debut)*86400,0)/600),"")</f>
        <v/>
      </c>
      <c r="I8636" s="0" t="str">
        <f aca="false">IF(G8636=1,INT(ROUND((A8636-Debut)*86400,0)/3600),"")</f>
        <v/>
      </c>
      <c r="J8636" s="0" t="str">
        <f aca="false">IF(OR(A8636="",B8636=""),"",ROUND((B8636-A8636)*86400,0))</f>
        <v/>
      </c>
      <c r="K8636" s="37" t="str">
        <f aca="false">IF(G8636=1,IF(COUNTIFS($C:$C,C8636,$G:$G,1,$A:$A,"&gt;="&amp;(A8636-FenetreInterm/86400),$A:$A,"&lt;="&amp;A8636)&gt;=NbInterm,1,0),"")</f>
        <v/>
      </c>
      <c r="L8636" s="37" t="str">
        <f aca="false">IF(G8636=1,IF(B8636="",0,IF(J8636&lt;SeuilFugitive,1,0)),"")</f>
        <v/>
      </c>
      <c r="M8636" s="37" t="str">
        <f aca="false">IF(G8636=1,IF(B8636="",IF((Fin-A8636)*24&gt;SeuilFigee,1,0),IF(J8636&gt;SeuilFigee*3600,1,0)),"")</f>
        <v/>
      </c>
      <c r="N8636" s="0" t="str">
        <f aca="false">IF(G8636=1,IF(COUNTIF(H$2:H8636,H8636)=1,COUNTIF($H:$H,H8636),""),"")</f>
        <v/>
      </c>
      <c r="O8636" s="0" t="str">
        <f aca="false">IF(G8636=1,IF(COUNTIF(I$2:I8636,I8636)=1,COUNTIF($I:$I,I8636),""),"")</f>
        <v/>
      </c>
      <c r="P8636" s="38" t="str">
        <f aca="false">IF(G8636=1,IF(COUNTIFS(C$2:C8636,C8636,G$2:G8636,1)=1,COUNTIFS($C:$C,C8636,$G:$G,1)+ROW()/10000000,""),"")</f>
        <v/>
      </c>
      <c r="Q8636" s="0" t="str">
        <f aca="false">IF(K8636=1,IF(COUNTIFS(C$2:C8636,C8636,K$2:K8636,1)=1,1,0),"")</f>
        <v/>
      </c>
      <c r="R8636" s="0" t="str">
        <f aca="false">IF(M8636=1,IF(COUNTIFS(C$2:C8636,C8636,M$2:M8636,1)=1,1,0),"")</f>
        <v/>
      </c>
      <c r="S8636" s="0" t="str">
        <f aca="false">IF(L8636=1,IF(COUNTIFS(C$2:C8636,C8636,L$2:L8636,1)=1,1,0),"")</f>
        <v/>
      </c>
      <c r="T8636" s="38" t="str">
        <f aca="false">IF(N8636="","",N8636+ROW()/10000000)</f>
        <v/>
      </c>
      <c r="U8636" s="0" t="str">
        <f aca="false">IF(G8636=1,IF(B8636="",1,0),"")</f>
        <v/>
      </c>
    </row>
    <row r="8637" customFormat="false" ht="15" hidden="false" customHeight="false" outlineLevel="0" collapsed="false">
      <c r="A8637" s="35"/>
      <c r="B8637" s="35"/>
      <c r="G8637" s="0" t="str">
        <f aca="false">IF(A8637="","",IF(AND(A8637&gt;=Debut,A8637&lt;Fin),1,0))</f>
        <v/>
      </c>
      <c r="H8637" s="0" t="str">
        <f aca="false">IF(G8637=1,INT(ROUND((A8637-Debut)*86400,0)/600),"")</f>
        <v/>
      </c>
      <c r="I8637" s="0" t="str">
        <f aca="false">IF(G8637=1,INT(ROUND((A8637-Debut)*86400,0)/3600),"")</f>
        <v/>
      </c>
      <c r="J8637" s="0" t="str">
        <f aca="false">IF(OR(A8637="",B8637=""),"",ROUND((B8637-A8637)*86400,0))</f>
        <v/>
      </c>
      <c r="K8637" s="37" t="str">
        <f aca="false">IF(G8637=1,IF(COUNTIFS($C:$C,C8637,$G:$G,1,$A:$A,"&gt;="&amp;(A8637-FenetreInterm/86400),$A:$A,"&lt;="&amp;A8637)&gt;=NbInterm,1,0),"")</f>
        <v/>
      </c>
      <c r="L8637" s="37" t="str">
        <f aca="false">IF(G8637=1,IF(B8637="",0,IF(J8637&lt;SeuilFugitive,1,0)),"")</f>
        <v/>
      </c>
      <c r="M8637" s="37" t="str">
        <f aca="false">IF(G8637=1,IF(B8637="",IF((Fin-A8637)*24&gt;SeuilFigee,1,0),IF(J8637&gt;SeuilFigee*3600,1,0)),"")</f>
        <v/>
      </c>
      <c r="N8637" s="0" t="str">
        <f aca="false">IF(G8637=1,IF(COUNTIF(H$2:H8637,H8637)=1,COUNTIF($H:$H,H8637),""),"")</f>
        <v/>
      </c>
      <c r="O8637" s="0" t="str">
        <f aca="false">IF(G8637=1,IF(COUNTIF(I$2:I8637,I8637)=1,COUNTIF($I:$I,I8637),""),"")</f>
        <v/>
      </c>
      <c r="P8637" s="38" t="str">
        <f aca="false">IF(G8637=1,IF(COUNTIFS(C$2:C8637,C8637,G$2:G8637,1)=1,COUNTIFS($C:$C,C8637,$G:$G,1)+ROW()/10000000,""),"")</f>
        <v/>
      </c>
      <c r="Q8637" s="0" t="str">
        <f aca="false">IF(K8637=1,IF(COUNTIFS(C$2:C8637,C8637,K$2:K8637,1)=1,1,0),"")</f>
        <v/>
      </c>
      <c r="R8637" s="0" t="str">
        <f aca="false">IF(M8637=1,IF(COUNTIFS(C$2:C8637,C8637,M$2:M8637,1)=1,1,0),"")</f>
        <v/>
      </c>
      <c r="S8637" s="0" t="str">
        <f aca="false">IF(L8637=1,IF(COUNTIFS(C$2:C8637,C8637,L$2:L8637,1)=1,1,0),"")</f>
        <v/>
      </c>
      <c r="T8637" s="38" t="str">
        <f aca="false">IF(N8637="","",N8637+ROW()/10000000)</f>
        <v/>
      </c>
      <c r="U8637" s="0" t="str">
        <f aca="false">IF(G8637=1,IF(B8637="",1,0),"")</f>
        <v/>
      </c>
    </row>
    <row r="8638" customFormat="false" ht="15" hidden="false" customHeight="false" outlineLevel="0" collapsed="false">
      <c r="A8638" s="35"/>
      <c r="B8638" s="35"/>
      <c r="G8638" s="0" t="str">
        <f aca="false">IF(A8638="","",IF(AND(A8638&gt;=Debut,A8638&lt;Fin),1,0))</f>
        <v/>
      </c>
      <c r="H8638" s="0" t="str">
        <f aca="false">IF(G8638=1,INT(ROUND((A8638-Debut)*86400,0)/600),"")</f>
        <v/>
      </c>
      <c r="I8638" s="0" t="str">
        <f aca="false">IF(G8638=1,INT(ROUND((A8638-Debut)*86400,0)/3600),"")</f>
        <v/>
      </c>
      <c r="J8638" s="0" t="str">
        <f aca="false">IF(OR(A8638="",B8638=""),"",ROUND((B8638-A8638)*86400,0))</f>
        <v/>
      </c>
      <c r="K8638" s="37" t="str">
        <f aca="false">IF(G8638=1,IF(COUNTIFS($C:$C,C8638,$G:$G,1,$A:$A,"&gt;="&amp;(A8638-FenetreInterm/86400),$A:$A,"&lt;="&amp;A8638)&gt;=NbInterm,1,0),"")</f>
        <v/>
      </c>
      <c r="L8638" s="37" t="str">
        <f aca="false">IF(G8638=1,IF(B8638="",0,IF(J8638&lt;SeuilFugitive,1,0)),"")</f>
        <v/>
      </c>
      <c r="M8638" s="37" t="str">
        <f aca="false">IF(G8638=1,IF(B8638="",IF((Fin-A8638)*24&gt;SeuilFigee,1,0),IF(J8638&gt;SeuilFigee*3600,1,0)),"")</f>
        <v/>
      </c>
      <c r="N8638" s="0" t="str">
        <f aca="false">IF(G8638=1,IF(COUNTIF(H$2:H8638,H8638)=1,COUNTIF($H:$H,H8638),""),"")</f>
        <v/>
      </c>
      <c r="O8638" s="0" t="str">
        <f aca="false">IF(G8638=1,IF(COUNTIF(I$2:I8638,I8638)=1,COUNTIF($I:$I,I8638),""),"")</f>
        <v/>
      </c>
      <c r="P8638" s="38" t="str">
        <f aca="false">IF(G8638=1,IF(COUNTIFS(C$2:C8638,C8638,G$2:G8638,1)=1,COUNTIFS($C:$C,C8638,$G:$G,1)+ROW()/10000000,""),"")</f>
        <v/>
      </c>
      <c r="Q8638" s="0" t="str">
        <f aca="false">IF(K8638=1,IF(COUNTIFS(C$2:C8638,C8638,K$2:K8638,1)=1,1,0),"")</f>
        <v/>
      </c>
      <c r="R8638" s="0" t="str">
        <f aca="false">IF(M8638=1,IF(COUNTIFS(C$2:C8638,C8638,M$2:M8638,1)=1,1,0),"")</f>
        <v/>
      </c>
      <c r="S8638" s="0" t="str">
        <f aca="false">IF(L8638=1,IF(COUNTIFS(C$2:C8638,C8638,L$2:L8638,1)=1,1,0),"")</f>
        <v/>
      </c>
      <c r="T8638" s="38" t="str">
        <f aca="false">IF(N8638="","",N8638+ROW()/10000000)</f>
        <v/>
      </c>
      <c r="U8638" s="0" t="str">
        <f aca="false">IF(G8638=1,IF(B8638="",1,0),"")</f>
        <v/>
      </c>
    </row>
    <row r="8639" customFormat="false" ht="15" hidden="false" customHeight="false" outlineLevel="0" collapsed="false">
      <c r="A8639" s="35"/>
      <c r="B8639" s="35"/>
      <c r="G8639" s="0" t="str">
        <f aca="false">IF(A8639="","",IF(AND(A8639&gt;=Debut,A8639&lt;Fin),1,0))</f>
        <v/>
      </c>
      <c r="H8639" s="0" t="str">
        <f aca="false">IF(G8639=1,INT(ROUND((A8639-Debut)*86400,0)/600),"")</f>
        <v/>
      </c>
      <c r="I8639" s="0" t="str">
        <f aca="false">IF(G8639=1,INT(ROUND((A8639-Debut)*86400,0)/3600),"")</f>
        <v/>
      </c>
      <c r="J8639" s="0" t="str">
        <f aca="false">IF(OR(A8639="",B8639=""),"",ROUND((B8639-A8639)*86400,0))</f>
        <v/>
      </c>
      <c r="K8639" s="37" t="str">
        <f aca="false">IF(G8639=1,IF(COUNTIFS($C:$C,C8639,$G:$G,1,$A:$A,"&gt;="&amp;(A8639-FenetreInterm/86400),$A:$A,"&lt;="&amp;A8639)&gt;=NbInterm,1,0),"")</f>
        <v/>
      </c>
      <c r="L8639" s="37" t="str">
        <f aca="false">IF(G8639=1,IF(B8639="",0,IF(J8639&lt;SeuilFugitive,1,0)),"")</f>
        <v/>
      </c>
      <c r="M8639" s="37" t="str">
        <f aca="false">IF(G8639=1,IF(B8639="",IF((Fin-A8639)*24&gt;SeuilFigee,1,0),IF(J8639&gt;SeuilFigee*3600,1,0)),"")</f>
        <v/>
      </c>
      <c r="N8639" s="0" t="str">
        <f aca="false">IF(G8639=1,IF(COUNTIF(H$2:H8639,H8639)=1,COUNTIF($H:$H,H8639),""),"")</f>
        <v/>
      </c>
      <c r="O8639" s="0" t="str">
        <f aca="false">IF(G8639=1,IF(COUNTIF(I$2:I8639,I8639)=1,COUNTIF($I:$I,I8639),""),"")</f>
        <v/>
      </c>
      <c r="P8639" s="38" t="str">
        <f aca="false">IF(G8639=1,IF(COUNTIFS(C$2:C8639,C8639,G$2:G8639,1)=1,COUNTIFS($C:$C,C8639,$G:$G,1)+ROW()/10000000,""),"")</f>
        <v/>
      </c>
      <c r="Q8639" s="0" t="str">
        <f aca="false">IF(K8639=1,IF(COUNTIFS(C$2:C8639,C8639,K$2:K8639,1)=1,1,0),"")</f>
        <v/>
      </c>
      <c r="R8639" s="0" t="str">
        <f aca="false">IF(M8639=1,IF(COUNTIFS(C$2:C8639,C8639,M$2:M8639,1)=1,1,0),"")</f>
        <v/>
      </c>
      <c r="S8639" s="0" t="str">
        <f aca="false">IF(L8639=1,IF(COUNTIFS(C$2:C8639,C8639,L$2:L8639,1)=1,1,0),"")</f>
        <v/>
      </c>
      <c r="T8639" s="38" t="str">
        <f aca="false">IF(N8639="","",N8639+ROW()/10000000)</f>
        <v/>
      </c>
      <c r="U8639" s="0" t="str">
        <f aca="false">IF(G8639=1,IF(B8639="",1,0),"")</f>
        <v/>
      </c>
    </row>
    <row r="8640" customFormat="false" ht="15" hidden="false" customHeight="false" outlineLevel="0" collapsed="false">
      <c r="A8640" s="35"/>
      <c r="B8640" s="35"/>
      <c r="G8640" s="0" t="str">
        <f aca="false">IF(A8640="","",IF(AND(A8640&gt;=Debut,A8640&lt;Fin),1,0))</f>
        <v/>
      </c>
      <c r="H8640" s="0" t="str">
        <f aca="false">IF(G8640=1,INT(ROUND((A8640-Debut)*86400,0)/600),"")</f>
        <v/>
      </c>
      <c r="I8640" s="0" t="str">
        <f aca="false">IF(G8640=1,INT(ROUND((A8640-Debut)*86400,0)/3600),"")</f>
        <v/>
      </c>
      <c r="J8640" s="0" t="str">
        <f aca="false">IF(OR(A8640="",B8640=""),"",ROUND((B8640-A8640)*86400,0))</f>
        <v/>
      </c>
      <c r="K8640" s="37" t="str">
        <f aca="false">IF(G8640=1,IF(COUNTIFS($C:$C,C8640,$G:$G,1,$A:$A,"&gt;="&amp;(A8640-FenetreInterm/86400),$A:$A,"&lt;="&amp;A8640)&gt;=NbInterm,1,0),"")</f>
        <v/>
      </c>
      <c r="L8640" s="37" t="str">
        <f aca="false">IF(G8640=1,IF(B8640="",0,IF(J8640&lt;SeuilFugitive,1,0)),"")</f>
        <v/>
      </c>
      <c r="M8640" s="37" t="str">
        <f aca="false">IF(G8640=1,IF(B8640="",IF((Fin-A8640)*24&gt;SeuilFigee,1,0),IF(J8640&gt;SeuilFigee*3600,1,0)),"")</f>
        <v/>
      </c>
      <c r="N8640" s="0" t="str">
        <f aca="false">IF(G8640=1,IF(COUNTIF(H$2:H8640,H8640)=1,COUNTIF($H:$H,H8640),""),"")</f>
        <v/>
      </c>
      <c r="O8640" s="0" t="str">
        <f aca="false">IF(G8640=1,IF(COUNTIF(I$2:I8640,I8640)=1,COUNTIF($I:$I,I8640),""),"")</f>
        <v/>
      </c>
      <c r="P8640" s="38" t="str">
        <f aca="false">IF(G8640=1,IF(COUNTIFS(C$2:C8640,C8640,G$2:G8640,1)=1,COUNTIFS($C:$C,C8640,$G:$G,1)+ROW()/10000000,""),"")</f>
        <v/>
      </c>
      <c r="Q8640" s="0" t="str">
        <f aca="false">IF(K8640=1,IF(COUNTIFS(C$2:C8640,C8640,K$2:K8640,1)=1,1,0),"")</f>
        <v/>
      </c>
      <c r="R8640" s="0" t="str">
        <f aca="false">IF(M8640=1,IF(COUNTIFS(C$2:C8640,C8640,M$2:M8640,1)=1,1,0),"")</f>
        <v/>
      </c>
      <c r="S8640" s="0" t="str">
        <f aca="false">IF(L8640=1,IF(COUNTIFS(C$2:C8640,C8640,L$2:L8640,1)=1,1,0),"")</f>
        <v/>
      </c>
      <c r="T8640" s="38" t="str">
        <f aca="false">IF(N8640="","",N8640+ROW()/10000000)</f>
        <v/>
      </c>
      <c r="U8640" s="0" t="str">
        <f aca="false">IF(G8640=1,IF(B8640="",1,0),"")</f>
        <v/>
      </c>
    </row>
    <row r="8641" customFormat="false" ht="15" hidden="false" customHeight="false" outlineLevel="0" collapsed="false">
      <c r="A8641" s="35"/>
      <c r="B8641" s="35"/>
      <c r="G8641" s="0" t="str">
        <f aca="false">IF(A8641="","",IF(AND(A8641&gt;=Debut,A8641&lt;Fin),1,0))</f>
        <v/>
      </c>
      <c r="H8641" s="0" t="str">
        <f aca="false">IF(G8641=1,INT(ROUND((A8641-Debut)*86400,0)/600),"")</f>
        <v/>
      </c>
      <c r="I8641" s="0" t="str">
        <f aca="false">IF(G8641=1,INT(ROUND((A8641-Debut)*86400,0)/3600),"")</f>
        <v/>
      </c>
      <c r="J8641" s="0" t="str">
        <f aca="false">IF(OR(A8641="",B8641=""),"",ROUND((B8641-A8641)*86400,0))</f>
        <v/>
      </c>
      <c r="K8641" s="37" t="str">
        <f aca="false">IF(G8641=1,IF(COUNTIFS($C:$C,C8641,$G:$G,1,$A:$A,"&gt;="&amp;(A8641-FenetreInterm/86400),$A:$A,"&lt;="&amp;A8641)&gt;=NbInterm,1,0),"")</f>
        <v/>
      </c>
      <c r="L8641" s="37" t="str">
        <f aca="false">IF(G8641=1,IF(B8641="",0,IF(J8641&lt;SeuilFugitive,1,0)),"")</f>
        <v/>
      </c>
      <c r="M8641" s="37" t="str">
        <f aca="false">IF(G8641=1,IF(B8641="",IF((Fin-A8641)*24&gt;SeuilFigee,1,0),IF(J8641&gt;SeuilFigee*3600,1,0)),"")</f>
        <v/>
      </c>
      <c r="N8641" s="0" t="str">
        <f aca="false">IF(G8641=1,IF(COUNTIF(H$2:H8641,H8641)=1,COUNTIF($H:$H,H8641),""),"")</f>
        <v/>
      </c>
      <c r="O8641" s="0" t="str">
        <f aca="false">IF(G8641=1,IF(COUNTIF(I$2:I8641,I8641)=1,COUNTIF($I:$I,I8641),""),"")</f>
        <v/>
      </c>
      <c r="P8641" s="38" t="str">
        <f aca="false">IF(G8641=1,IF(COUNTIFS(C$2:C8641,C8641,G$2:G8641,1)=1,COUNTIFS($C:$C,C8641,$G:$G,1)+ROW()/10000000,""),"")</f>
        <v/>
      </c>
      <c r="Q8641" s="0" t="str">
        <f aca="false">IF(K8641=1,IF(COUNTIFS(C$2:C8641,C8641,K$2:K8641,1)=1,1,0),"")</f>
        <v/>
      </c>
      <c r="R8641" s="0" t="str">
        <f aca="false">IF(M8641=1,IF(COUNTIFS(C$2:C8641,C8641,M$2:M8641,1)=1,1,0),"")</f>
        <v/>
      </c>
      <c r="S8641" s="0" t="str">
        <f aca="false">IF(L8641=1,IF(COUNTIFS(C$2:C8641,C8641,L$2:L8641,1)=1,1,0),"")</f>
        <v/>
      </c>
      <c r="T8641" s="38" t="str">
        <f aca="false">IF(N8641="","",N8641+ROW()/10000000)</f>
        <v/>
      </c>
      <c r="U8641" s="0" t="str">
        <f aca="false">IF(G8641=1,IF(B8641="",1,0),"")</f>
        <v/>
      </c>
    </row>
    <row r="8642" customFormat="false" ht="15" hidden="false" customHeight="false" outlineLevel="0" collapsed="false">
      <c r="A8642" s="35"/>
      <c r="B8642" s="35"/>
      <c r="G8642" s="0" t="str">
        <f aca="false">IF(A8642="","",IF(AND(A8642&gt;=Debut,A8642&lt;Fin),1,0))</f>
        <v/>
      </c>
      <c r="H8642" s="0" t="str">
        <f aca="false">IF(G8642=1,INT(ROUND((A8642-Debut)*86400,0)/600),"")</f>
        <v/>
      </c>
      <c r="I8642" s="0" t="str">
        <f aca="false">IF(G8642=1,INT(ROUND((A8642-Debut)*86400,0)/3600),"")</f>
        <v/>
      </c>
      <c r="J8642" s="0" t="str">
        <f aca="false">IF(OR(A8642="",B8642=""),"",ROUND((B8642-A8642)*86400,0))</f>
        <v/>
      </c>
      <c r="K8642" s="37" t="str">
        <f aca="false">IF(G8642=1,IF(COUNTIFS($C:$C,C8642,$G:$G,1,$A:$A,"&gt;="&amp;(A8642-FenetreInterm/86400),$A:$A,"&lt;="&amp;A8642)&gt;=NbInterm,1,0),"")</f>
        <v/>
      </c>
      <c r="L8642" s="37" t="str">
        <f aca="false">IF(G8642=1,IF(B8642="",0,IF(J8642&lt;SeuilFugitive,1,0)),"")</f>
        <v/>
      </c>
      <c r="M8642" s="37" t="str">
        <f aca="false">IF(G8642=1,IF(B8642="",IF((Fin-A8642)*24&gt;SeuilFigee,1,0),IF(J8642&gt;SeuilFigee*3600,1,0)),"")</f>
        <v/>
      </c>
      <c r="N8642" s="0" t="str">
        <f aca="false">IF(G8642=1,IF(COUNTIF(H$2:H8642,H8642)=1,COUNTIF($H:$H,H8642),""),"")</f>
        <v/>
      </c>
      <c r="O8642" s="0" t="str">
        <f aca="false">IF(G8642=1,IF(COUNTIF(I$2:I8642,I8642)=1,COUNTIF($I:$I,I8642),""),"")</f>
        <v/>
      </c>
      <c r="P8642" s="38" t="str">
        <f aca="false">IF(G8642=1,IF(COUNTIFS(C$2:C8642,C8642,G$2:G8642,1)=1,COUNTIFS($C:$C,C8642,$G:$G,1)+ROW()/10000000,""),"")</f>
        <v/>
      </c>
      <c r="Q8642" s="0" t="str">
        <f aca="false">IF(K8642=1,IF(COUNTIFS(C$2:C8642,C8642,K$2:K8642,1)=1,1,0),"")</f>
        <v/>
      </c>
      <c r="R8642" s="0" t="str">
        <f aca="false">IF(M8642=1,IF(COUNTIFS(C$2:C8642,C8642,M$2:M8642,1)=1,1,0),"")</f>
        <v/>
      </c>
      <c r="S8642" s="0" t="str">
        <f aca="false">IF(L8642=1,IF(COUNTIFS(C$2:C8642,C8642,L$2:L8642,1)=1,1,0),"")</f>
        <v/>
      </c>
      <c r="T8642" s="38" t="str">
        <f aca="false">IF(N8642="","",N8642+ROW()/10000000)</f>
        <v/>
      </c>
      <c r="U8642" s="0" t="str">
        <f aca="false">IF(G8642=1,IF(B8642="",1,0),"")</f>
        <v/>
      </c>
    </row>
    <row r="8643" customFormat="false" ht="15" hidden="false" customHeight="false" outlineLevel="0" collapsed="false">
      <c r="A8643" s="35"/>
      <c r="B8643" s="35"/>
      <c r="G8643" s="0" t="str">
        <f aca="false">IF(A8643="","",IF(AND(A8643&gt;=Debut,A8643&lt;Fin),1,0))</f>
        <v/>
      </c>
      <c r="H8643" s="0" t="str">
        <f aca="false">IF(G8643=1,INT(ROUND((A8643-Debut)*86400,0)/600),"")</f>
        <v/>
      </c>
      <c r="I8643" s="0" t="str">
        <f aca="false">IF(G8643=1,INT(ROUND((A8643-Debut)*86400,0)/3600),"")</f>
        <v/>
      </c>
      <c r="J8643" s="0" t="str">
        <f aca="false">IF(OR(A8643="",B8643=""),"",ROUND((B8643-A8643)*86400,0))</f>
        <v/>
      </c>
      <c r="K8643" s="37" t="str">
        <f aca="false">IF(G8643=1,IF(COUNTIFS($C:$C,C8643,$G:$G,1,$A:$A,"&gt;="&amp;(A8643-FenetreInterm/86400),$A:$A,"&lt;="&amp;A8643)&gt;=NbInterm,1,0),"")</f>
        <v/>
      </c>
      <c r="L8643" s="37" t="str">
        <f aca="false">IF(G8643=1,IF(B8643="",0,IF(J8643&lt;SeuilFugitive,1,0)),"")</f>
        <v/>
      </c>
      <c r="M8643" s="37" t="str">
        <f aca="false">IF(G8643=1,IF(B8643="",IF((Fin-A8643)*24&gt;SeuilFigee,1,0),IF(J8643&gt;SeuilFigee*3600,1,0)),"")</f>
        <v/>
      </c>
      <c r="N8643" s="0" t="str">
        <f aca="false">IF(G8643=1,IF(COUNTIF(H$2:H8643,H8643)=1,COUNTIF($H:$H,H8643),""),"")</f>
        <v/>
      </c>
      <c r="O8643" s="0" t="str">
        <f aca="false">IF(G8643=1,IF(COUNTIF(I$2:I8643,I8643)=1,COUNTIF($I:$I,I8643),""),"")</f>
        <v/>
      </c>
      <c r="P8643" s="38" t="str">
        <f aca="false">IF(G8643=1,IF(COUNTIFS(C$2:C8643,C8643,G$2:G8643,1)=1,COUNTIFS($C:$C,C8643,$G:$G,1)+ROW()/10000000,""),"")</f>
        <v/>
      </c>
      <c r="Q8643" s="0" t="str">
        <f aca="false">IF(K8643=1,IF(COUNTIFS(C$2:C8643,C8643,K$2:K8643,1)=1,1,0),"")</f>
        <v/>
      </c>
      <c r="R8643" s="0" t="str">
        <f aca="false">IF(M8643=1,IF(COUNTIFS(C$2:C8643,C8643,M$2:M8643,1)=1,1,0),"")</f>
        <v/>
      </c>
      <c r="S8643" s="0" t="str">
        <f aca="false">IF(L8643=1,IF(COUNTIFS(C$2:C8643,C8643,L$2:L8643,1)=1,1,0),"")</f>
        <v/>
      </c>
      <c r="T8643" s="38" t="str">
        <f aca="false">IF(N8643="","",N8643+ROW()/10000000)</f>
        <v/>
      </c>
      <c r="U8643" s="0" t="str">
        <f aca="false">IF(G8643=1,IF(B8643="",1,0),"")</f>
        <v/>
      </c>
    </row>
    <row r="8644" customFormat="false" ht="15" hidden="false" customHeight="false" outlineLevel="0" collapsed="false">
      <c r="A8644" s="35"/>
      <c r="B8644" s="35"/>
      <c r="G8644" s="0" t="str">
        <f aca="false">IF(A8644="","",IF(AND(A8644&gt;=Debut,A8644&lt;Fin),1,0))</f>
        <v/>
      </c>
      <c r="H8644" s="0" t="str">
        <f aca="false">IF(G8644=1,INT(ROUND((A8644-Debut)*86400,0)/600),"")</f>
        <v/>
      </c>
      <c r="I8644" s="0" t="str">
        <f aca="false">IF(G8644=1,INT(ROUND((A8644-Debut)*86400,0)/3600),"")</f>
        <v/>
      </c>
      <c r="J8644" s="0" t="str">
        <f aca="false">IF(OR(A8644="",B8644=""),"",ROUND((B8644-A8644)*86400,0))</f>
        <v/>
      </c>
      <c r="K8644" s="37" t="str">
        <f aca="false">IF(G8644=1,IF(COUNTIFS($C:$C,C8644,$G:$G,1,$A:$A,"&gt;="&amp;(A8644-FenetreInterm/86400),$A:$A,"&lt;="&amp;A8644)&gt;=NbInterm,1,0),"")</f>
        <v/>
      </c>
      <c r="L8644" s="37" t="str">
        <f aca="false">IF(G8644=1,IF(B8644="",0,IF(J8644&lt;SeuilFugitive,1,0)),"")</f>
        <v/>
      </c>
      <c r="M8644" s="37" t="str">
        <f aca="false">IF(G8644=1,IF(B8644="",IF((Fin-A8644)*24&gt;SeuilFigee,1,0),IF(J8644&gt;SeuilFigee*3600,1,0)),"")</f>
        <v/>
      </c>
      <c r="N8644" s="0" t="str">
        <f aca="false">IF(G8644=1,IF(COUNTIF(H$2:H8644,H8644)=1,COUNTIF($H:$H,H8644),""),"")</f>
        <v/>
      </c>
      <c r="O8644" s="0" t="str">
        <f aca="false">IF(G8644=1,IF(COUNTIF(I$2:I8644,I8644)=1,COUNTIF($I:$I,I8644),""),"")</f>
        <v/>
      </c>
      <c r="P8644" s="38" t="str">
        <f aca="false">IF(G8644=1,IF(COUNTIFS(C$2:C8644,C8644,G$2:G8644,1)=1,COUNTIFS($C:$C,C8644,$G:$G,1)+ROW()/10000000,""),"")</f>
        <v/>
      </c>
      <c r="Q8644" s="0" t="str">
        <f aca="false">IF(K8644=1,IF(COUNTIFS(C$2:C8644,C8644,K$2:K8644,1)=1,1,0),"")</f>
        <v/>
      </c>
      <c r="R8644" s="0" t="str">
        <f aca="false">IF(M8644=1,IF(COUNTIFS(C$2:C8644,C8644,M$2:M8644,1)=1,1,0),"")</f>
        <v/>
      </c>
      <c r="S8644" s="0" t="str">
        <f aca="false">IF(L8644=1,IF(COUNTIFS(C$2:C8644,C8644,L$2:L8644,1)=1,1,0),"")</f>
        <v/>
      </c>
      <c r="T8644" s="38" t="str">
        <f aca="false">IF(N8644="","",N8644+ROW()/10000000)</f>
        <v/>
      </c>
      <c r="U8644" s="0" t="str">
        <f aca="false">IF(G8644=1,IF(B8644="",1,0),"")</f>
        <v/>
      </c>
    </row>
    <row r="8645" customFormat="false" ht="15" hidden="false" customHeight="false" outlineLevel="0" collapsed="false">
      <c r="A8645" s="35"/>
      <c r="B8645" s="35"/>
      <c r="G8645" s="0" t="str">
        <f aca="false">IF(A8645="","",IF(AND(A8645&gt;=Debut,A8645&lt;Fin),1,0))</f>
        <v/>
      </c>
      <c r="H8645" s="0" t="str">
        <f aca="false">IF(G8645=1,INT(ROUND((A8645-Debut)*86400,0)/600),"")</f>
        <v/>
      </c>
      <c r="I8645" s="0" t="str">
        <f aca="false">IF(G8645=1,INT(ROUND((A8645-Debut)*86400,0)/3600),"")</f>
        <v/>
      </c>
      <c r="J8645" s="0" t="str">
        <f aca="false">IF(OR(A8645="",B8645=""),"",ROUND((B8645-A8645)*86400,0))</f>
        <v/>
      </c>
      <c r="K8645" s="37" t="str">
        <f aca="false">IF(G8645=1,IF(COUNTIFS($C:$C,C8645,$G:$G,1,$A:$A,"&gt;="&amp;(A8645-FenetreInterm/86400),$A:$A,"&lt;="&amp;A8645)&gt;=NbInterm,1,0),"")</f>
        <v/>
      </c>
      <c r="L8645" s="37" t="str">
        <f aca="false">IF(G8645=1,IF(B8645="",0,IF(J8645&lt;SeuilFugitive,1,0)),"")</f>
        <v/>
      </c>
      <c r="M8645" s="37" t="str">
        <f aca="false">IF(G8645=1,IF(B8645="",IF((Fin-A8645)*24&gt;SeuilFigee,1,0),IF(J8645&gt;SeuilFigee*3600,1,0)),"")</f>
        <v/>
      </c>
      <c r="N8645" s="0" t="str">
        <f aca="false">IF(G8645=1,IF(COUNTIF(H$2:H8645,H8645)=1,COUNTIF($H:$H,H8645),""),"")</f>
        <v/>
      </c>
      <c r="O8645" s="0" t="str">
        <f aca="false">IF(G8645=1,IF(COUNTIF(I$2:I8645,I8645)=1,COUNTIF($I:$I,I8645),""),"")</f>
        <v/>
      </c>
      <c r="P8645" s="38" t="str">
        <f aca="false">IF(G8645=1,IF(COUNTIFS(C$2:C8645,C8645,G$2:G8645,1)=1,COUNTIFS($C:$C,C8645,$G:$G,1)+ROW()/10000000,""),"")</f>
        <v/>
      </c>
      <c r="Q8645" s="0" t="str">
        <f aca="false">IF(K8645=1,IF(COUNTIFS(C$2:C8645,C8645,K$2:K8645,1)=1,1,0),"")</f>
        <v/>
      </c>
      <c r="R8645" s="0" t="str">
        <f aca="false">IF(M8645=1,IF(COUNTIFS(C$2:C8645,C8645,M$2:M8645,1)=1,1,0),"")</f>
        <v/>
      </c>
      <c r="S8645" s="0" t="str">
        <f aca="false">IF(L8645=1,IF(COUNTIFS(C$2:C8645,C8645,L$2:L8645,1)=1,1,0),"")</f>
        <v/>
      </c>
      <c r="T8645" s="38" t="str">
        <f aca="false">IF(N8645="","",N8645+ROW()/10000000)</f>
        <v/>
      </c>
      <c r="U8645" s="0" t="str">
        <f aca="false">IF(G8645=1,IF(B8645="",1,0),"")</f>
        <v/>
      </c>
    </row>
    <row r="8646" customFormat="false" ht="15" hidden="false" customHeight="false" outlineLevel="0" collapsed="false">
      <c r="A8646" s="35"/>
      <c r="B8646" s="35"/>
      <c r="G8646" s="0" t="str">
        <f aca="false">IF(A8646="","",IF(AND(A8646&gt;=Debut,A8646&lt;Fin),1,0))</f>
        <v/>
      </c>
      <c r="H8646" s="0" t="str">
        <f aca="false">IF(G8646=1,INT(ROUND((A8646-Debut)*86400,0)/600),"")</f>
        <v/>
      </c>
      <c r="I8646" s="0" t="str">
        <f aca="false">IF(G8646=1,INT(ROUND((A8646-Debut)*86400,0)/3600),"")</f>
        <v/>
      </c>
      <c r="J8646" s="0" t="str">
        <f aca="false">IF(OR(A8646="",B8646=""),"",ROUND((B8646-A8646)*86400,0))</f>
        <v/>
      </c>
      <c r="K8646" s="37" t="str">
        <f aca="false">IF(G8646=1,IF(COUNTIFS($C:$C,C8646,$G:$G,1,$A:$A,"&gt;="&amp;(A8646-FenetreInterm/86400),$A:$A,"&lt;="&amp;A8646)&gt;=NbInterm,1,0),"")</f>
        <v/>
      </c>
      <c r="L8646" s="37" t="str">
        <f aca="false">IF(G8646=1,IF(B8646="",0,IF(J8646&lt;SeuilFugitive,1,0)),"")</f>
        <v/>
      </c>
      <c r="M8646" s="37" t="str">
        <f aca="false">IF(G8646=1,IF(B8646="",IF((Fin-A8646)*24&gt;SeuilFigee,1,0),IF(J8646&gt;SeuilFigee*3600,1,0)),"")</f>
        <v/>
      </c>
      <c r="N8646" s="0" t="str">
        <f aca="false">IF(G8646=1,IF(COUNTIF(H$2:H8646,H8646)=1,COUNTIF($H:$H,H8646),""),"")</f>
        <v/>
      </c>
      <c r="O8646" s="0" t="str">
        <f aca="false">IF(G8646=1,IF(COUNTIF(I$2:I8646,I8646)=1,COUNTIF($I:$I,I8646),""),"")</f>
        <v/>
      </c>
      <c r="P8646" s="38" t="str">
        <f aca="false">IF(G8646=1,IF(COUNTIFS(C$2:C8646,C8646,G$2:G8646,1)=1,COUNTIFS($C:$C,C8646,$G:$G,1)+ROW()/10000000,""),"")</f>
        <v/>
      </c>
      <c r="Q8646" s="0" t="str">
        <f aca="false">IF(K8646=1,IF(COUNTIFS(C$2:C8646,C8646,K$2:K8646,1)=1,1,0),"")</f>
        <v/>
      </c>
      <c r="R8646" s="0" t="str">
        <f aca="false">IF(M8646=1,IF(COUNTIFS(C$2:C8646,C8646,M$2:M8646,1)=1,1,0),"")</f>
        <v/>
      </c>
      <c r="S8646" s="0" t="str">
        <f aca="false">IF(L8646=1,IF(COUNTIFS(C$2:C8646,C8646,L$2:L8646,1)=1,1,0),"")</f>
        <v/>
      </c>
      <c r="T8646" s="38" t="str">
        <f aca="false">IF(N8646="","",N8646+ROW()/10000000)</f>
        <v/>
      </c>
      <c r="U8646" s="0" t="str">
        <f aca="false">IF(G8646=1,IF(B8646="",1,0),"")</f>
        <v/>
      </c>
    </row>
    <row r="8647" customFormat="false" ht="15" hidden="false" customHeight="false" outlineLevel="0" collapsed="false">
      <c r="A8647" s="35"/>
      <c r="B8647" s="35"/>
      <c r="G8647" s="0" t="str">
        <f aca="false">IF(A8647="","",IF(AND(A8647&gt;=Debut,A8647&lt;Fin),1,0))</f>
        <v/>
      </c>
      <c r="H8647" s="0" t="str">
        <f aca="false">IF(G8647=1,INT(ROUND((A8647-Debut)*86400,0)/600),"")</f>
        <v/>
      </c>
      <c r="I8647" s="0" t="str">
        <f aca="false">IF(G8647=1,INT(ROUND((A8647-Debut)*86400,0)/3600),"")</f>
        <v/>
      </c>
      <c r="J8647" s="0" t="str">
        <f aca="false">IF(OR(A8647="",B8647=""),"",ROUND((B8647-A8647)*86400,0))</f>
        <v/>
      </c>
      <c r="K8647" s="37" t="str">
        <f aca="false">IF(G8647=1,IF(COUNTIFS($C:$C,C8647,$G:$G,1,$A:$A,"&gt;="&amp;(A8647-FenetreInterm/86400),$A:$A,"&lt;="&amp;A8647)&gt;=NbInterm,1,0),"")</f>
        <v/>
      </c>
      <c r="L8647" s="37" t="str">
        <f aca="false">IF(G8647=1,IF(B8647="",0,IF(J8647&lt;SeuilFugitive,1,0)),"")</f>
        <v/>
      </c>
      <c r="M8647" s="37" t="str">
        <f aca="false">IF(G8647=1,IF(B8647="",IF((Fin-A8647)*24&gt;SeuilFigee,1,0),IF(J8647&gt;SeuilFigee*3600,1,0)),"")</f>
        <v/>
      </c>
      <c r="N8647" s="0" t="str">
        <f aca="false">IF(G8647=1,IF(COUNTIF(H$2:H8647,H8647)=1,COUNTIF($H:$H,H8647),""),"")</f>
        <v/>
      </c>
      <c r="O8647" s="0" t="str">
        <f aca="false">IF(G8647=1,IF(COUNTIF(I$2:I8647,I8647)=1,COUNTIF($I:$I,I8647),""),"")</f>
        <v/>
      </c>
      <c r="P8647" s="38" t="str">
        <f aca="false">IF(G8647=1,IF(COUNTIFS(C$2:C8647,C8647,G$2:G8647,1)=1,COUNTIFS($C:$C,C8647,$G:$G,1)+ROW()/10000000,""),"")</f>
        <v/>
      </c>
      <c r="Q8647" s="0" t="str">
        <f aca="false">IF(K8647=1,IF(COUNTIFS(C$2:C8647,C8647,K$2:K8647,1)=1,1,0),"")</f>
        <v/>
      </c>
      <c r="R8647" s="0" t="str">
        <f aca="false">IF(M8647=1,IF(COUNTIFS(C$2:C8647,C8647,M$2:M8647,1)=1,1,0),"")</f>
        <v/>
      </c>
      <c r="S8647" s="0" t="str">
        <f aca="false">IF(L8647=1,IF(COUNTIFS(C$2:C8647,C8647,L$2:L8647,1)=1,1,0),"")</f>
        <v/>
      </c>
      <c r="T8647" s="38" t="str">
        <f aca="false">IF(N8647="","",N8647+ROW()/10000000)</f>
        <v/>
      </c>
      <c r="U8647" s="0" t="str">
        <f aca="false">IF(G8647=1,IF(B8647="",1,0),"")</f>
        <v/>
      </c>
    </row>
    <row r="8648" customFormat="false" ht="15" hidden="false" customHeight="false" outlineLevel="0" collapsed="false">
      <c r="A8648" s="35"/>
      <c r="B8648" s="35"/>
      <c r="G8648" s="0" t="str">
        <f aca="false">IF(A8648="","",IF(AND(A8648&gt;=Debut,A8648&lt;Fin),1,0))</f>
        <v/>
      </c>
      <c r="H8648" s="0" t="str">
        <f aca="false">IF(G8648=1,INT(ROUND((A8648-Debut)*86400,0)/600),"")</f>
        <v/>
      </c>
      <c r="I8648" s="0" t="str">
        <f aca="false">IF(G8648=1,INT(ROUND((A8648-Debut)*86400,0)/3600),"")</f>
        <v/>
      </c>
      <c r="J8648" s="0" t="str">
        <f aca="false">IF(OR(A8648="",B8648=""),"",ROUND((B8648-A8648)*86400,0))</f>
        <v/>
      </c>
      <c r="K8648" s="37" t="str">
        <f aca="false">IF(G8648=1,IF(COUNTIFS($C:$C,C8648,$G:$G,1,$A:$A,"&gt;="&amp;(A8648-FenetreInterm/86400),$A:$A,"&lt;="&amp;A8648)&gt;=NbInterm,1,0),"")</f>
        <v/>
      </c>
      <c r="L8648" s="37" t="str">
        <f aca="false">IF(G8648=1,IF(B8648="",0,IF(J8648&lt;SeuilFugitive,1,0)),"")</f>
        <v/>
      </c>
      <c r="M8648" s="37" t="str">
        <f aca="false">IF(G8648=1,IF(B8648="",IF((Fin-A8648)*24&gt;SeuilFigee,1,0),IF(J8648&gt;SeuilFigee*3600,1,0)),"")</f>
        <v/>
      </c>
      <c r="N8648" s="0" t="str">
        <f aca="false">IF(G8648=1,IF(COUNTIF(H$2:H8648,H8648)=1,COUNTIF($H:$H,H8648),""),"")</f>
        <v/>
      </c>
      <c r="O8648" s="0" t="str">
        <f aca="false">IF(G8648=1,IF(COUNTIF(I$2:I8648,I8648)=1,COUNTIF($I:$I,I8648),""),"")</f>
        <v/>
      </c>
      <c r="P8648" s="38" t="str">
        <f aca="false">IF(G8648=1,IF(COUNTIFS(C$2:C8648,C8648,G$2:G8648,1)=1,COUNTIFS($C:$C,C8648,$G:$G,1)+ROW()/10000000,""),"")</f>
        <v/>
      </c>
      <c r="Q8648" s="0" t="str">
        <f aca="false">IF(K8648=1,IF(COUNTIFS(C$2:C8648,C8648,K$2:K8648,1)=1,1,0),"")</f>
        <v/>
      </c>
      <c r="R8648" s="0" t="str">
        <f aca="false">IF(M8648=1,IF(COUNTIFS(C$2:C8648,C8648,M$2:M8648,1)=1,1,0),"")</f>
        <v/>
      </c>
      <c r="S8648" s="0" t="str">
        <f aca="false">IF(L8648=1,IF(COUNTIFS(C$2:C8648,C8648,L$2:L8648,1)=1,1,0),"")</f>
        <v/>
      </c>
      <c r="T8648" s="38" t="str">
        <f aca="false">IF(N8648="","",N8648+ROW()/10000000)</f>
        <v/>
      </c>
      <c r="U8648" s="0" t="str">
        <f aca="false">IF(G8648=1,IF(B8648="",1,0),"")</f>
        <v/>
      </c>
    </row>
    <row r="8649" customFormat="false" ht="15" hidden="false" customHeight="false" outlineLevel="0" collapsed="false">
      <c r="A8649" s="35"/>
      <c r="B8649" s="35"/>
      <c r="G8649" s="0" t="str">
        <f aca="false">IF(A8649="","",IF(AND(A8649&gt;=Debut,A8649&lt;Fin),1,0))</f>
        <v/>
      </c>
      <c r="H8649" s="0" t="str">
        <f aca="false">IF(G8649=1,INT(ROUND((A8649-Debut)*86400,0)/600),"")</f>
        <v/>
      </c>
      <c r="I8649" s="0" t="str">
        <f aca="false">IF(G8649=1,INT(ROUND((A8649-Debut)*86400,0)/3600),"")</f>
        <v/>
      </c>
      <c r="J8649" s="0" t="str">
        <f aca="false">IF(OR(A8649="",B8649=""),"",ROUND((B8649-A8649)*86400,0))</f>
        <v/>
      </c>
      <c r="K8649" s="37" t="str">
        <f aca="false">IF(G8649=1,IF(COUNTIFS($C:$C,C8649,$G:$G,1,$A:$A,"&gt;="&amp;(A8649-FenetreInterm/86400),$A:$A,"&lt;="&amp;A8649)&gt;=NbInterm,1,0),"")</f>
        <v/>
      </c>
      <c r="L8649" s="37" t="str">
        <f aca="false">IF(G8649=1,IF(B8649="",0,IF(J8649&lt;SeuilFugitive,1,0)),"")</f>
        <v/>
      </c>
      <c r="M8649" s="37" t="str">
        <f aca="false">IF(G8649=1,IF(B8649="",IF((Fin-A8649)*24&gt;SeuilFigee,1,0),IF(J8649&gt;SeuilFigee*3600,1,0)),"")</f>
        <v/>
      </c>
      <c r="N8649" s="0" t="str">
        <f aca="false">IF(G8649=1,IF(COUNTIF(H$2:H8649,H8649)=1,COUNTIF($H:$H,H8649),""),"")</f>
        <v/>
      </c>
      <c r="O8649" s="0" t="str">
        <f aca="false">IF(G8649=1,IF(COUNTIF(I$2:I8649,I8649)=1,COUNTIF($I:$I,I8649),""),"")</f>
        <v/>
      </c>
      <c r="P8649" s="38" t="str">
        <f aca="false">IF(G8649=1,IF(COUNTIFS(C$2:C8649,C8649,G$2:G8649,1)=1,COUNTIFS($C:$C,C8649,$G:$G,1)+ROW()/10000000,""),"")</f>
        <v/>
      </c>
      <c r="Q8649" s="0" t="str">
        <f aca="false">IF(K8649=1,IF(COUNTIFS(C$2:C8649,C8649,K$2:K8649,1)=1,1,0),"")</f>
        <v/>
      </c>
      <c r="R8649" s="0" t="str">
        <f aca="false">IF(M8649=1,IF(COUNTIFS(C$2:C8649,C8649,M$2:M8649,1)=1,1,0),"")</f>
        <v/>
      </c>
      <c r="S8649" s="0" t="str">
        <f aca="false">IF(L8649=1,IF(COUNTIFS(C$2:C8649,C8649,L$2:L8649,1)=1,1,0),"")</f>
        <v/>
      </c>
      <c r="T8649" s="38" t="str">
        <f aca="false">IF(N8649="","",N8649+ROW()/10000000)</f>
        <v/>
      </c>
      <c r="U8649" s="0" t="str">
        <f aca="false">IF(G8649=1,IF(B8649="",1,0),"")</f>
        <v/>
      </c>
    </row>
    <row r="8650" customFormat="false" ht="15" hidden="false" customHeight="false" outlineLevel="0" collapsed="false">
      <c r="A8650" s="35"/>
      <c r="B8650" s="35"/>
      <c r="G8650" s="0" t="str">
        <f aca="false">IF(A8650="","",IF(AND(A8650&gt;=Debut,A8650&lt;Fin),1,0))</f>
        <v/>
      </c>
      <c r="H8650" s="0" t="str">
        <f aca="false">IF(G8650=1,INT(ROUND((A8650-Debut)*86400,0)/600),"")</f>
        <v/>
      </c>
      <c r="I8650" s="0" t="str">
        <f aca="false">IF(G8650=1,INT(ROUND((A8650-Debut)*86400,0)/3600),"")</f>
        <v/>
      </c>
      <c r="J8650" s="0" t="str">
        <f aca="false">IF(OR(A8650="",B8650=""),"",ROUND((B8650-A8650)*86400,0))</f>
        <v/>
      </c>
      <c r="K8650" s="37" t="str">
        <f aca="false">IF(G8650=1,IF(COUNTIFS($C:$C,C8650,$G:$G,1,$A:$A,"&gt;="&amp;(A8650-FenetreInterm/86400),$A:$A,"&lt;="&amp;A8650)&gt;=NbInterm,1,0),"")</f>
        <v/>
      </c>
      <c r="L8650" s="37" t="str">
        <f aca="false">IF(G8650=1,IF(B8650="",0,IF(J8650&lt;SeuilFugitive,1,0)),"")</f>
        <v/>
      </c>
      <c r="M8650" s="37" t="str">
        <f aca="false">IF(G8650=1,IF(B8650="",IF((Fin-A8650)*24&gt;SeuilFigee,1,0),IF(J8650&gt;SeuilFigee*3600,1,0)),"")</f>
        <v/>
      </c>
      <c r="N8650" s="0" t="str">
        <f aca="false">IF(G8650=1,IF(COUNTIF(H$2:H8650,H8650)=1,COUNTIF($H:$H,H8650),""),"")</f>
        <v/>
      </c>
      <c r="O8650" s="0" t="str">
        <f aca="false">IF(G8650=1,IF(COUNTIF(I$2:I8650,I8650)=1,COUNTIF($I:$I,I8650),""),"")</f>
        <v/>
      </c>
      <c r="P8650" s="38" t="str">
        <f aca="false">IF(G8650=1,IF(COUNTIFS(C$2:C8650,C8650,G$2:G8650,1)=1,COUNTIFS($C:$C,C8650,$G:$G,1)+ROW()/10000000,""),"")</f>
        <v/>
      </c>
      <c r="Q8650" s="0" t="str">
        <f aca="false">IF(K8650=1,IF(COUNTIFS(C$2:C8650,C8650,K$2:K8650,1)=1,1,0),"")</f>
        <v/>
      </c>
      <c r="R8650" s="0" t="str">
        <f aca="false">IF(M8650=1,IF(COUNTIFS(C$2:C8650,C8650,M$2:M8650,1)=1,1,0),"")</f>
        <v/>
      </c>
      <c r="S8650" s="0" t="str">
        <f aca="false">IF(L8650=1,IF(COUNTIFS(C$2:C8650,C8650,L$2:L8650,1)=1,1,0),"")</f>
        <v/>
      </c>
      <c r="T8650" s="38" t="str">
        <f aca="false">IF(N8650="","",N8650+ROW()/10000000)</f>
        <v/>
      </c>
      <c r="U8650" s="0" t="str">
        <f aca="false">IF(G8650=1,IF(B8650="",1,0),"")</f>
        <v/>
      </c>
    </row>
    <row r="8651" customFormat="false" ht="15" hidden="false" customHeight="false" outlineLevel="0" collapsed="false">
      <c r="A8651" s="35"/>
      <c r="B8651" s="35"/>
      <c r="G8651" s="0" t="str">
        <f aca="false">IF(A8651="","",IF(AND(A8651&gt;=Debut,A8651&lt;Fin),1,0))</f>
        <v/>
      </c>
      <c r="H8651" s="0" t="str">
        <f aca="false">IF(G8651=1,INT(ROUND((A8651-Debut)*86400,0)/600),"")</f>
        <v/>
      </c>
      <c r="I8651" s="0" t="str">
        <f aca="false">IF(G8651=1,INT(ROUND((A8651-Debut)*86400,0)/3600),"")</f>
        <v/>
      </c>
      <c r="J8651" s="0" t="str">
        <f aca="false">IF(OR(A8651="",B8651=""),"",ROUND((B8651-A8651)*86400,0))</f>
        <v/>
      </c>
      <c r="K8651" s="37" t="str">
        <f aca="false">IF(G8651=1,IF(COUNTIFS($C:$C,C8651,$G:$G,1,$A:$A,"&gt;="&amp;(A8651-FenetreInterm/86400),$A:$A,"&lt;="&amp;A8651)&gt;=NbInterm,1,0),"")</f>
        <v/>
      </c>
      <c r="L8651" s="37" t="str">
        <f aca="false">IF(G8651=1,IF(B8651="",0,IF(J8651&lt;SeuilFugitive,1,0)),"")</f>
        <v/>
      </c>
      <c r="M8651" s="37" t="str">
        <f aca="false">IF(G8651=1,IF(B8651="",IF((Fin-A8651)*24&gt;SeuilFigee,1,0),IF(J8651&gt;SeuilFigee*3600,1,0)),"")</f>
        <v/>
      </c>
      <c r="N8651" s="0" t="str">
        <f aca="false">IF(G8651=1,IF(COUNTIF(H$2:H8651,H8651)=1,COUNTIF($H:$H,H8651),""),"")</f>
        <v/>
      </c>
      <c r="O8651" s="0" t="str">
        <f aca="false">IF(G8651=1,IF(COUNTIF(I$2:I8651,I8651)=1,COUNTIF($I:$I,I8651),""),"")</f>
        <v/>
      </c>
      <c r="P8651" s="38" t="str">
        <f aca="false">IF(G8651=1,IF(COUNTIFS(C$2:C8651,C8651,G$2:G8651,1)=1,COUNTIFS($C:$C,C8651,$G:$G,1)+ROW()/10000000,""),"")</f>
        <v/>
      </c>
      <c r="Q8651" s="0" t="str">
        <f aca="false">IF(K8651=1,IF(COUNTIFS(C$2:C8651,C8651,K$2:K8651,1)=1,1,0),"")</f>
        <v/>
      </c>
      <c r="R8651" s="0" t="str">
        <f aca="false">IF(M8651=1,IF(COUNTIFS(C$2:C8651,C8651,M$2:M8651,1)=1,1,0),"")</f>
        <v/>
      </c>
      <c r="S8651" s="0" t="str">
        <f aca="false">IF(L8651=1,IF(COUNTIFS(C$2:C8651,C8651,L$2:L8651,1)=1,1,0),"")</f>
        <v/>
      </c>
      <c r="T8651" s="38" t="str">
        <f aca="false">IF(N8651="","",N8651+ROW()/10000000)</f>
        <v/>
      </c>
      <c r="U8651" s="0" t="str">
        <f aca="false">IF(G8651=1,IF(B8651="",1,0),"")</f>
        <v/>
      </c>
    </row>
    <row r="8652" customFormat="false" ht="15" hidden="false" customHeight="false" outlineLevel="0" collapsed="false">
      <c r="A8652" s="35"/>
      <c r="B8652" s="35"/>
      <c r="G8652" s="0" t="str">
        <f aca="false">IF(A8652="","",IF(AND(A8652&gt;=Debut,A8652&lt;Fin),1,0))</f>
        <v/>
      </c>
      <c r="H8652" s="0" t="str">
        <f aca="false">IF(G8652=1,INT(ROUND((A8652-Debut)*86400,0)/600),"")</f>
        <v/>
      </c>
      <c r="I8652" s="0" t="str">
        <f aca="false">IF(G8652=1,INT(ROUND((A8652-Debut)*86400,0)/3600),"")</f>
        <v/>
      </c>
      <c r="J8652" s="0" t="str">
        <f aca="false">IF(OR(A8652="",B8652=""),"",ROUND((B8652-A8652)*86400,0))</f>
        <v/>
      </c>
      <c r="K8652" s="37" t="str">
        <f aca="false">IF(G8652=1,IF(COUNTIFS($C:$C,C8652,$G:$G,1,$A:$A,"&gt;="&amp;(A8652-FenetreInterm/86400),$A:$A,"&lt;="&amp;A8652)&gt;=NbInterm,1,0),"")</f>
        <v/>
      </c>
      <c r="L8652" s="37" t="str">
        <f aca="false">IF(G8652=1,IF(B8652="",0,IF(J8652&lt;SeuilFugitive,1,0)),"")</f>
        <v/>
      </c>
      <c r="M8652" s="37" t="str">
        <f aca="false">IF(G8652=1,IF(B8652="",IF((Fin-A8652)*24&gt;SeuilFigee,1,0),IF(J8652&gt;SeuilFigee*3600,1,0)),"")</f>
        <v/>
      </c>
      <c r="N8652" s="0" t="str">
        <f aca="false">IF(G8652=1,IF(COUNTIF(H$2:H8652,H8652)=1,COUNTIF($H:$H,H8652),""),"")</f>
        <v/>
      </c>
      <c r="O8652" s="0" t="str">
        <f aca="false">IF(G8652=1,IF(COUNTIF(I$2:I8652,I8652)=1,COUNTIF($I:$I,I8652),""),"")</f>
        <v/>
      </c>
      <c r="P8652" s="38" t="str">
        <f aca="false">IF(G8652=1,IF(COUNTIFS(C$2:C8652,C8652,G$2:G8652,1)=1,COUNTIFS($C:$C,C8652,$G:$G,1)+ROW()/10000000,""),"")</f>
        <v/>
      </c>
      <c r="Q8652" s="0" t="str">
        <f aca="false">IF(K8652=1,IF(COUNTIFS(C$2:C8652,C8652,K$2:K8652,1)=1,1,0),"")</f>
        <v/>
      </c>
      <c r="R8652" s="0" t="str">
        <f aca="false">IF(M8652=1,IF(COUNTIFS(C$2:C8652,C8652,M$2:M8652,1)=1,1,0),"")</f>
        <v/>
      </c>
      <c r="S8652" s="0" t="str">
        <f aca="false">IF(L8652=1,IF(COUNTIFS(C$2:C8652,C8652,L$2:L8652,1)=1,1,0),"")</f>
        <v/>
      </c>
      <c r="T8652" s="38" t="str">
        <f aca="false">IF(N8652="","",N8652+ROW()/10000000)</f>
        <v/>
      </c>
      <c r="U8652" s="0" t="str">
        <f aca="false">IF(G8652=1,IF(B8652="",1,0),"")</f>
        <v/>
      </c>
    </row>
    <row r="8653" customFormat="false" ht="15" hidden="false" customHeight="false" outlineLevel="0" collapsed="false">
      <c r="A8653" s="35"/>
      <c r="B8653" s="35"/>
      <c r="G8653" s="0" t="str">
        <f aca="false">IF(A8653="","",IF(AND(A8653&gt;=Debut,A8653&lt;Fin),1,0))</f>
        <v/>
      </c>
      <c r="H8653" s="0" t="str">
        <f aca="false">IF(G8653=1,INT(ROUND((A8653-Debut)*86400,0)/600),"")</f>
        <v/>
      </c>
      <c r="I8653" s="0" t="str">
        <f aca="false">IF(G8653=1,INT(ROUND((A8653-Debut)*86400,0)/3600),"")</f>
        <v/>
      </c>
      <c r="J8653" s="0" t="str">
        <f aca="false">IF(OR(A8653="",B8653=""),"",ROUND((B8653-A8653)*86400,0))</f>
        <v/>
      </c>
      <c r="K8653" s="37" t="str">
        <f aca="false">IF(G8653=1,IF(COUNTIFS($C:$C,C8653,$G:$G,1,$A:$A,"&gt;="&amp;(A8653-FenetreInterm/86400),$A:$A,"&lt;="&amp;A8653)&gt;=NbInterm,1,0),"")</f>
        <v/>
      </c>
      <c r="L8653" s="37" t="str">
        <f aca="false">IF(G8653=1,IF(B8653="",0,IF(J8653&lt;SeuilFugitive,1,0)),"")</f>
        <v/>
      </c>
      <c r="M8653" s="37" t="str">
        <f aca="false">IF(G8653=1,IF(B8653="",IF((Fin-A8653)*24&gt;SeuilFigee,1,0),IF(J8653&gt;SeuilFigee*3600,1,0)),"")</f>
        <v/>
      </c>
      <c r="N8653" s="0" t="str">
        <f aca="false">IF(G8653=1,IF(COUNTIF(H$2:H8653,H8653)=1,COUNTIF($H:$H,H8653),""),"")</f>
        <v/>
      </c>
      <c r="O8653" s="0" t="str">
        <f aca="false">IF(G8653=1,IF(COUNTIF(I$2:I8653,I8653)=1,COUNTIF($I:$I,I8653),""),"")</f>
        <v/>
      </c>
      <c r="P8653" s="38" t="str">
        <f aca="false">IF(G8653=1,IF(COUNTIFS(C$2:C8653,C8653,G$2:G8653,1)=1,COUNTIFS($C:$C,C8653,$G:$G,1)+ROW()/10000000,""),"")</f>
        <v/>
      </c>
      <c r="Q8653" s="0" t="str">
        <f aca="false">IF(K8653=1,IF(COUNTIFS(C$2:C8653,C8653,K$2:K8653,1)=1,1,0),"")</f>
        <v/>
      </c>
      <c r="R8653" s="0" t="str">
        <f aca="false">IF(M8653=1,IF(COUNTIFS(C$2:C8653,C8653,M$2:M8653,1)=1,1,0),"")</f>
        <v/>
      </c>
      <c r="S8653" s="0" t="str">
        <f aca="false">IF(L8653=1,IF(COUNTIFS(C$2:C8653,C8653,L$2:L8653,1)=1,1,0),"")</f>
        <v/>
      </c>
      <c r="T8653" s="38" t="str">
        <f aca="false">IF(N8653="","",N8653+ROW()/10000000)</f>
        <v/>
      </c>
      <c r="U8653" s="0" t="str">
        <f aca="false">IF(G8653=1,IF(B8653="",1,0),"")</f>
        <v/>
      </c>
    </row>
    <row r="8654" customFormat="false" ht="15" hidden="false" customHeight="false" outlineLevel="0" collapsed="false">
      <c r="A8654" s="35"/>
      <c r="B8654" s="35"/>
      <c r="G8654" s="0" t="str">
        <f aca="false">IF(A8654="","",IF(AND(A8654&gt;=Debut,A8654&lt;Fin),1,0))</f>
        <v/>
      </c>
      <c r="H8654" s="0" t="str">
        <f aca="false">IF(G8654=1,INT(ROUND((A8654-Debut)*86400,0)/600),"")</f>
        <v/>
      </c>
      <c r="I8654" s="0" t="str">
        <f aca="false">IF(G8654=1,INT(ROUND((A8654-Debut)*86400,0)/3600),"")</f>
        <v/>
      </c>
      <c r="J8654" s="0" t="str">
        <f aca="false">IF(OR(A8654="",B8654=""),"",ROUND((B8654-A8654)*86400,0))</f>
        <v/>
      </c>
      <c r="K8654" s="37" t="str">
        <f aca="false">IF(G8654=1,IF(COUNTIFS($C:$C,C8654,$G:$G,1,$A:$A,"&gt;="&amp;(A8654-FenetreInterm/86400),$A:$A,"&lt;="&amp;A8654)&gt;=NbInterm,1,0),"")</f>
        <v/>
      </c>
      <c r="L8654" s="37" t="str">
        <f aca="false">IF(G8654=1,IF(B8654="",0,IF(J8654&lt;SeuilFugitive,1,0)),"")</f>
        <v/>
      </c>
      <c r="M8654" s="37" t="str">
        <f aca="false">IF(G8654=1,IF(B8654="",IF((Fin-A8654)*24&gt;SeuilFigee,1,0),IF(J8654&gt;SeuilFigee*3600,1,0)),"")</f>
        <v/>
      </c>
      <c r="N8654" s="0" t="str">
        <f aca="false">IF(G8654=1,IF(COUNTIF(H$2:H8654,H8654)=1,COUNTIF($H:$H,H8654),""),"")</f>
        <v/>
      </c>
      <c r="O8654" s="0" t="str">
        <f aca="false">IF(G8654=1,IF(COUNTIF(I$2:I8654,I8654)=1,COUNTIF($I:$I,I8654),""),"")</f>
        <v/>
      </c>
      <c r="P8654" s="38" t="str">
        <f aca="false">IF(G8654=1,IF(COUNTIFS(C$2:C8654,C8654,G$2:G8654,1)=1,COUNTIFS($C:$C,C8654,$G:$G,1)+ROW()/10000000,""),"")</f>
        <v/>
      </c>
      <c r="Q8654" s="0" t="str">
        <f aca="false">IF(K8654=1,IF(COUNTIFS(C$2:C8654,C8654,K$2:K8654,1)=1,1,0),"")</f>
        <v/>
      </c>
      <c r="R8654" s="0" t="str">
        <f aca="false">IF(M8654=1,IF(COUNTIFS(C$2:C8654,C8654,M$2:M8654,1)=1,1,0),"")</f>
        <v/>
      </c>
      <c r="S8654" s="0" t="str">
        <f aca="false">IF(L8654=1,IF(COUNTIFS(C$2:C8654,C8654,L$2:L8654,1)=1,1,0),"")</f>
        <v/>
      </c>
      <c r="T8654" s="38" t="str">
        <f aca="false">IF(N8654="","",N8654+ROW()/10000000)</f>
        <v/>
      </c>
      <c r="U8654" s="0" t="str">
        <f aca="false">IF(G8654=1,IF(B8654="",1,0),"")</f>
        <v/>
      </c>
    </row>
    <row r="8655" customFormat="false" ht="15" hidden="false" customHeight="false" outlineLevel="0" collapsed="false">
      <c r="A8655" s="35"/>
      <c r="B8655" s="35"/>
      <c r="G8655" s="0" t="str">
        <f aca="false">IF(A8655="","",IF(AND(A8655&gt;=Debut,A8655&lt;Fin),1,0))</f>
        <v/>
      </c>
      <c r="H8655" s="0" t="str">
        <f aca="false">IF(G8655=1,INT(ROUND((A8655-Debut)*86400,0)/600),"")</f>
        <v/>
      </c>
      <c r="I8655" s="0" t="str">
        <f aca="false">IF(G8655=1,INT(ROUND((A8655-Debut)*86400,0)/3600),"")</f>
        <v/>
      </c>
      <c r="J8655" s="0" t="str">
        <f aca="false">IF(OR(A8655="",B8655=""),"",ROUND((B8655-A8655)*86400,0))</f>
        <v/>
      </c>
      <c r="K8655" s="37" t="str">
        <f aca="false">IF(G8655=1,IF(COUNTIFS($C:$C,C8655,$G:$G,1,$A:$A,"&gt;="&amp;(A8655-FenetreInterm/86400),$A:$A,"&lt;="&amp;A8655)&gt;=NbInterm,1,0),"")</f>
        <v/>
      </c>
      <c r="L8655" s="37" t="str">
        <f aca="false">IF(G8655=1,IF(B8655="",0,IF(J8655&lt;SeuilFugitive,1,0)),"")</f>
        <v/>
      </c>
      <c r="M8655" s="37" t="str">
        <f aca="false">IF(G8655=1,IF(B8655="",IF((Fin-A8655)*24&gt;SeuilFigee,1,0),IF(J8655&gt;SeuilFigee*3600,1,0)),"")</f>
        <v/>
      </c>
      <c r="N8655" s="0" t="str">
        <f aca="false">IF(G8655=1,IF(COUNTIF(H$2:H8655,H8655)=1,COUNTIF($H:$H,H8655),""),"")</f>
        <v/>
      </c>
      <c r="O8655" s="0" t="str">
        <f aca="false">IF(G8655=1,IF(COUNTIF(I$2:I8655,I8655)=1,COUNTIF($I:$I,I8655),""),"")</f>
        <v/>
      </c>
      <c r="P8655" s="38" t="str">
        <f aca="false">IF(G8655=1,IF(COUNTIFS(C$2:C8655,C8655,G$2:G8655,1)=1,COUNTIFS($C:$C,C8655,$G:$G,1)+ROW()/10000000,""),"")</f>
        <v/>
      </c>
      <c r="Q8655" s="0" t="str">
        <f aca="false">IF(K8655=1,IF(COUNTIFS(C$2:C8655,C8655,K$2:K8655,1)=1,1,0),"")</f>
        <v/>
      </c>
      <c r="R8655" s="0" t="str">
        <f aca="false">IF(M8655=1,IF(COUNTIFS(C$2:C8655,C8655,M$2:M8655,1)=1,1,0),"")</f>
        <v/>
      </c>
      <c r="S8655" s="0" t="str">
        <f aca="false">IF(L8655=1,IF(COUNTIFS(C$2:C8655,C8655,L$2:L8655,1)=1,1,0),"")</f>
        <v/>
      </c>
      <c r="T8655" s="38" t="str">
        <f aca="false">IF(N8655="","",N8655+ROW()/10000000)</f>
        <v/>
      </c>
      <c r="U8655" s="0" t="str">
        <f aca="false">IF(G8655=1,IF(B8655="",1,0),"")</f>
        <v/>
      </c>
    </row>
    <row r="8656" customFormat="false" ht="15" hidden="false" customHeight="false" outlineLevel="0" collapsed="false">
      <c r="A8656" s="35"/>
      <c r="B8656" s="35"/>
      <c r="G8656" s="0" t="str">
        <f aca="false">IF(A8656="","",IF(AND(A8656&gt;=Debut,A8656&lt;Fin),1,0))</f>
        <v/>
      </c>
      <c r="H8656" s="0" t="str">
        <f aca="false">IF(G8656=1,INT(ROUND((A8656-Debut)*86400,0)/600),"")</f>
        <v/>
      </c>
      <c r="I8656" s="0" t="str">
        <f aca="false">IF(G8656=1,INT(ROUND((A8656-Debut)*86400,0)/3600),"")</f>
        <v/>
      </c>
      <c r="J8656" s="0" t="str">
        <f aca="false">IF(OR(A8656="",B8656=""),"",ROUND((B8656-A8656)*86400,0))</f>
        <v/>
      </c>
      <c r="K8656" s="37" t="str">
        <f aca="false">IF(G8656=1,IF(COUNTIFS($C:$C,C8656,$G:$G,1,$A:$A,"&gt;="&amp;(A8656-FenetreInterm/86400),$A:$A,"&lt;="&amp;A8656)&gt;=NbInterm,1,0),"")</f>
        <v/>
      </c>
      <c r="L8656" s="37" t="str">
        <f aca="false">IF(G8656=1,IF(B8656="",0,IF(J8656&lt;SeuilFugitive,1,0)),"")</f>
        <v/>
      </c>
      <c r="M8656" s="37" t="str">
        <f aca="false">IF(G8656=1,IF(B8656="",IF((Fin-A8656)*24&gt;SeuilFigee,1,0),IF(J8656&gt;SeuilFigee*3600,1,0)),"")</f>
        <v/>
      </c>
      <c r="N8656" s="0" t="str">
        <f aca="false">IF(G8656=1,IF(COUNTIF(H$2:H8656,H8656)=1,COUNTIF($H:$H,H8656),""),"")</f>
        <v/>
      </c>
      <c r="O8656" s="0" t="str">
        <f aca="false">IF(G8656=1,IF(COUNTIF(I$2:I8656,I8656)=1,COUNTIF($I:$I,I8656),""),"")</f>
        <v/>
      </c>
      <c r="P8656" s="38" t="str">
        <f aca="false">IF(G8656=1,IF(COUNTIFS(C$2:C8656,C8656,G$2:G8656,1)=1,COUNTIFS($C:$C,C8656,$G:$G,1)+ROW()/10000000,""),"")</f>
        <v/>
      </c>
      <c r="Q8656" s="0" t="str">
        <f aca="false">IF(K8656=1,IF(COUNTIFS(C$2:C8656,C8656,K$2:K8656,1)=1,1,0),"")</f>
        <v/>
      </c>
      <c r="R8656" s="0" t="str">
        <f aca="false">IF(M8656=1,IF(COUNTIFS(C$2:C8656,C8656,M$2:M8656,1)=1,1,0),"")</f>
        <v/>
      </c>
      <c r="S8656" s="0" t="str">
        <f aca="false">IF(L8656=1,IF(COUNTIFS(C$2:C8656,C8656,L$2:L8656,1)=1,1,0),"")</f>
        <v/>
      </c>
      <c r="T8656" s="38" t="str">
        <f aca="false">IF(N8656="","",N8656+ROW()/10000000)</f>
        <v/>
      </c>
      <c r="U8656" s="0" t="str">
        <f aca="false">IF(G8656=1,IF(B8656="",1,0),"")</f>
        <v/>
      </c>
    </row>
    <row r="8657" customFormat="false" ht="15" hidden="false" customHeight="false" outlineLevel="0" collapsed="false">
      <c r="A8657" s="35"/>
      <c r="B8657" s="35"/>
      <c r="G8657" s="0" t="str">
        <f aca="false">IF(A8657="","",IF(AND(A8657&gt;=Debut,A8657&lt;Fin),1,0))</f>
        <v/>
      </c>
      <c r="H8657" s="0" t="str">
        <f aca="false">IF(G8657=1,INT(ROUND((A8657-Debut)*86400,0)/600),"")</f>
        <v/>
      </c>
      <c r="I8657" s="0" t="str">
        <f aca="false">IF(G8657=1,INT(ROUND((A8657-Debut)*86400,0)/3600),"")</f>
        <v/>
      </c>
      <c r="J8657" s="0" t="str">
        <f aca="false">IF(OR(A8657="",B8657=""),"",ROUND((B8657-A8657)*86400,0))</f>
        <v/>
      </c>
      <c r="K8657" s="37" t="str">
        <f aca="false">IF(G8657=1,IF(COUNTIFS($C:$C,C8657,$G:$G,1,$A:$A,"&gt;="&amp;(A8657-FenetreInterm/86400),$A:$A,"&lt;="&amp;A8657)&gt;=NbInterm,1,0),"")</f>
        <v/>
      </c>
      <c r="L8657" s="37" t="str">
        <f aca="false">IF(G8657=1,IF(B8657="",0,IF(J8657&lt;SeuilFugitive,1,0)),"")</f>
        <v/>
      </c>
      <c r="M8657" s="37" t="str">
        <f aca="false">IF(G8657=1,IF(B8657="",IF((Fin-A8657)*24&gt;SeuilFigee,1,0),IF(J8657&gt;SeuilFigee*3600,1,0)),"")</f>
        <v/>
      </c>
      <c r="N8657" s="0" t="str">
        <f aca="false">IF(G8657=1,IF(COUNTIF(H$2:H8657,H8657)=1,COUNTIF($H:$H,H8657),""),"")</f>
        <v/>
      </c>
      <c r="O8657" s="0" t="str">
        <f aca="false">IF(G8657=1,IF(COUNTIF(I$2:I8657,I8657)=1,COUNTIF($I:$I,I8657),""),"")</f>
        <v/>
      </c>
      <c r="P8657" s="38" t="str">
        <f aca="false">IF(G8657=1,IF(COUNTIFS(C$2:C8657,C8657,G$2:G8657,1)=1,COUNTIFS($C:$C,C8657,$G:$G,1)+ROW()/10000000,""),"")</f>
        <v/>
      </c>
      <c r="Q8657" s="0" t="str">
        <f aca="false">IF(K8657=1,IF(COUNTIFS(C$2:C8657,C8657,K$2:K8657,1)=1,1,0),"")</f>
        <v/>
      </c>
      <c r="R8657" s="0" t="str">
        <f aca="false">IF(M8657=1,IF(COUNTIFS(C$2:C8657,C8657,M$2:M8657,1)=1,1,0),"")</f>
        <v/>
      </c>
      <c r="S8657" s="0" t="str">
        <f aca="false">IF(L8657=1,IF(COUNTIFS(C$2:C8657,C8657,L$2:L8657,1)=1,1,0),"")</f>
        <v/>
      </c>
      <c r="T8657" s="38" t="str">
        <f aca="false">IF(N8657="","",N8657+ROW()/10000000)</f>
        <v/>
      </c>
      <c r="U8657" s="0" t="str">
        <f aca="false">IF(G8657=1,IF(B8657="",1,0),"")</f>
        <v/>
      </c>
    </row>
    <row r="8658" customFormat="false" ht="15" hidden="false" customHeight="false" outlineLevel="0" collapsed="false">
      <c r="A8658" s="35"/>
      <c r="B8658" s="35"/>
      <c r="G8658" s="0" t="str">
        <f aca="false">IF(A8658="","",IF(AND(A8658&gt;=Debut,A8658&lt;Fin),1,0))</f>
        <v/>
      </c>
      <c r="H8658" s="0" t="str">
        <f aca="false">IF(G8658=1,INT(ROUND((A8658-Debut)*86400,0)/600),"")</f>
        <v/>
      </c>
      <c r="I8658" s="0" t="str">
        <f aca="false">IF(G8658=1,INT(ROUND((A8658-Debut)*86400,0)/3600),"")</f>
        <v/>
      </c>
      <c r="J8658" s="0" t="str">
        <f aca="false">IF(OR(A8658="",B8658=""),"",ROUND((B8658-A8658)*86400,0))</f>
        <v/>
      </c>
      <c r="K8658" s="37" t="str">
        <f aca="false">IF(G8658=1,IF(COUNTIFS($C:$C,C8658,$G:$G,1,$A:$A,"&gt;="&amp;(A8658-FenetreInterm/86400),$A:$A,"&lt;="&amp;A8658)&gt;=NbInterm,1,0),"")</f>
        <v/>
      </c>
      <c r="L8658" s="37" t="str">
        <f aca="false">IF(G8658=1,IF(B8658="",0,IF(J8658&lt;SeuilFugitive,1,0)),"")</f>
        <v/>
      </c>
      <c r="M8658" s="37" t="str">
        <f aca="false">IF(G8658=1,IF(B8658="",IF((Fin-A8658)*24&gt;SeuilFigee,1,0),IF(J8658&gt;SeuilFigee*3600,1,0)),"")</f>
        <v/>
      </c>
      <c r="N8658" s="0" t="str">
        <f aca="false">IF(G8658=1,IF(COUNTIF(H$2:H8658,H8658)=1,COUNTIF($H:$H,H8658),""),"")</f>
        <v/>
      </c>
      <c r="O8658" s="0" t="str">
        <f aca="false">IF(G8658=1,IF(COUNTIF(I$2:I8658,I8658)=1,COUNTIF($I:$I,I8658),""),"")</f>
        <v/>
      </c>
      <c r="P8658" s="38" t="str">
        <f aca="false">IF(G8658=1,IF(COUNTIFS(C$2:C8658,C8658,G$2:G8658,1)=1,COUNTIFS($C:$C,C8658,$G:$G,1)+ROW()/10000000,""),"")</f>
        <v/>
      </c>
      <c r="Q8658" s="0" t="str">
        <f aca="false">IF(K8658=1,IF(COUNTIFS(C$2:C8658,C8658,K$2:K8658,1)=1,1,0),"")</f>
        <v/>
      </c>
      <c r="R8658" s="0" t="str">
        <f aca="false">IF(M8658=1,IF(COUNTIFS(C$2:C8658,C8658,M$2:M8658,1)=1,1,0),"")</f>
        <v/>
      </c>
      <c r="S8658" s="0" t="str">
        <f aca="false">IF(L8658=1,IF(COUNTIFS(C$2:C8658,C8658,L$2:L8658,1)=1,1,0),"")</f>
        <v/>
      </c>
      <c r="T8658" s="38" t="str">
        <f aca="false">IF(N8658="","",N8658+ROW()/10000000)</f>
        <v/>
      </c>
      <c r="U8658" s="0" t="str">
        <f aca="false">IF(G8658=1,IF(B8658="",1,0),"")</f>
        <v/>
      </c>
    </row>
    <row r="8659" customFormat="false" ht="15" hidden="false" customHeight="false" outlineLevel="0" collapsed="false">
      <c r="A8659" s="35"/>
      <c r="B8659" s="35"/>
      <c r="G8659" s="0" t="str">
        <f aca="false">IF(A8659="","",IF(AND(A8659&gt;=Debut,A8659&lt;Fin),1,0))</f>
        <v/>
      </c>
      <c r="H8659" s="0" t="str">
        <f aca="false">IF(G8659=1,INT(ROUND((A8659-Debut)*86400,0)/600),"")</f>
        <v/>
      </c>
      <c r="I8659" s="0" t="str">
        <f aca="false">IF(G8659=1,INT(ROUND((A8659-Debut)*86400,0)/3600),"")</f>
        <v/>
      </c>
      <c r="J8659" s="0" t="str">
        <f aca="false">IF(OR(A8659="",B8659=""),"",ROUND((B8659-A8659)*86400,0))</f>
        <v/>
      </c>
      <c r="K8659" s="37" t="str">
        <f aca="false">IF(G8659=1,IF(COUNTIFS($C:$C,C8659,$G:$G,1,$A:$A,"&gt;="&amp;(A8659-FenetreInterm/86400),$A:$A,"&lt;="&amp;A8659)&gt;=NbInterm,1,0),"")</f>
        <v/>
      </c>
      <c r="L8659" s="37" t="str">
        <f aca="false">IF(G8659=1,IF(B8659="",0,IF(J8659&lt;SeuilFugitive,1,0)),"")</f>
        <v/>
      </c>
      <c r="M8659" s="37" t="str">
        <f aca="false">IF(G8659=1,IF(B8659="",IF((Fin-A8659)*24&gt;SeuilFigee,1,0),IF(J8659&gt;SeuilFigee*3600,1,0)),"")</f>
        <v/>
      </c>
      <c r="N8659" s="0" t="str">
        <f aca="false">IF(G8659=1,IF(COUNTIF(H$2:H8659,H8659)=1,COUNTIF($H:$H,H8659),""),"")</f>
        <v/>
      </c>
      <c r="O8659" s="0" t="str">
        <f aca="false">IF(G8659=1,IF(COUNTIF(I$2:I8659,I8659)=1,COUNTIF($I:$I,I8659),""),"")</f>
        <v/>
      </c>
      <c r="P8659" s="38" t="str">
        <f aca="false">IF(G8659=1,IF(COUNTIFS(C$2:C8659,C8659,G$2:G8659,1)=1,COUNTIFS($C:$C,C8659,$G:$G,1)+ROW()/10000000,""),"")</f>
        <v/>
      </c>
      <c r="Q8659" s="0" t="str">
        <f aca="false">IF(K8659=1,IF(COUNTIFS(C$2:C8659,C8659,K$2:K8659,1)=1,1,0),"")</f>
        <v/>
      </c>
      <c r="R8659" s="0" t="str">
        <f aca="false">IF(M8659=1,IF(COUNTIFS(C$2:C8659,C8659,M$2:M8659,1)=1,1,0),"")</f>
        <v/>
      </c>
      <c r="S8659" s="0" t="str">
        <f aca="false">IF(L8659=1,IF(COUNTIFS(C$2:C8659,C8659,L$2:L8659,1)=1,1,0),"")</f>
        <v/>
      </c>
      <c r="T8659" s="38" t="str">
        <f aca="false">IF(N8659="","",N8659+ROW()/10000000)</f>
        <v/>
      </c>
      <c r="U8659" s="0" t="str">
        <f aca="false">IF(G8659=1,IF(B8659="",1,0),"")</f>
        <v/>
      </c>
    </row>
    <row r="8660" customFormat="false" ht="15" hidden="false" customHeight="false" outlineLevel="0" collapsed="false">
      <c r="A8660" s="35"/>
      <c r="B8660" s="35"/>
      <c r="G8660" s="0" t="str">
        <f aca="false">IF(A8660="","",IF(AND(A8660&gt;=Debut,A8660&lt;Fin),1,0))</f>
        <v/>
      </c>
      <c r="H8660" s="0" t="str">
        <f aca="false">IF(G8660=1,INT(ROUND((A8660-Debut)*86400,0)/600),"")</f>
        <v/>
      </c>
      <c r="I8660" s="0" t="str">
        <f aca="false">IF(G8660=1,INT(ROUND((A8660-Debut)*86400,0)/3600),"")</f>
        <v/>
      </c>
      <c r="J8660" s="0" t="str">
        <f aca="false">IF(OR(A8660="",B8660=""),"",ROUND((B8660-A8660)*86400,0))</f>
        <v/>
      </c>
      <c r="K8660" s="37" t="str">
        <f aca="false">IF(G8660=1,IF(COUNTIFS($C:$C,C8660,$G:$G,1,$A:$A,"&gt;="&amp;(A8660-FenetreInterm/86400),$A:$A,"&lt;="&amp;A8660)&gt;=NbInterm,1,0),"")</f>
        <v/>
      </c>
      <c r="L8660" s="37" t="str">
        <f aca="false">IF(G8660=1,IF(B8660="",0,IF(J8660&lt;SeuilFugitive,1,0)),"")</f>
        <v/>
      </c>
      <c r="M8660" s="37" t="str">
        <f aca="false">IF(G8660=1,IF(B8660="",IF((Fin-A8660)*24&gt;SeuilFigee,1,0),IF(J8660&gt;SeuilFigee*3600,1,0)),"")</f>
        <v/>
      </c>
      <c r="N8660" s="0" t="str">
        <f aca="false">IF(G8660=1,IF(COUNTIF(H$2:H8660,H8660)=1,COUNTIF($H:$H,H8660),""),"")</f>
        <v/>
      </c>
      <c r="O8660" s="0" t="str">
        <f aca="false">IF(G8660=1,IF(COUNTIF(I$2:I8660,I8660)=1,COUNTIF($I:$I,I8660),""),"")</f>
        <v/>
      </c>
      <c r="P8660" s="38" t="str">
        <f aca="false">IF(G8660=1,IF(COUNTIFS(C$2:C8660,C8660,G$2:G8660,1)=1,COUNTIFS($C:$C,C8660,$G:$G,1)+ROW()/10000000,""),"")</f>
        <v/>
      </c>
      <c r="Q8660" s="0" t="str">
        <f aca="false">IF(K8660=1,IF(COUNTIFS(C$2:C8660,C8660,K$2:K8660,1)=1,1,0),"")</f>
        <v/>
      </c>
      <c r="R8660" s="0" t="str">
        <f aca="false">IF(M8660=1,IF(COUNTIFS(C$2:C8660,C8660,M$2:M8660,1)=1,1,0),"")</f>
        <v/>
      </c>
      <c r="S8660" s="0" t="str">
        <f aca="false">IF(L8660=1,IF(COUNTIFS(C$2:C8660,C8660,L$2:L8660,1)=1,1,0),"")</f>
        <v/>
      </c>
      <c r="T8660" s="38" t="str">
        <f aca="false">IF(N8660="","",N8660+ROW()/10000000)</f>
        <v/>
      </c>
      <c r="U8660" s="0" t="str">
        <f aca="false">IF(G8660=1,IF(B8660="",1,0),"")</f>
        <v/>
      </c>
    </row>
    <row r="8661" customFormat="false" ht="15" hidden="false" customHeight="false" outlineLevel="0" collapsed="false">
      <c r="A8661" s="35"/>
      <c r="B8661" s="35"/>
      <c r="G8661" s="0" t="str">
        <f aca="false">IF(A8661="","",IF(AND(A8661&gt;=Debut,A8661&lt;Fin),1,0))</f>
        <v/>
      </c>
      <c r="H8661" s="0" t="str">
        <f aca="false">IF(G8661=1,INT(ROUND((A8661-Debut)*86400,0)/600),"")</f>
        <v/>
      </c>
      <c r="I8661" s="0" t="str">
        <f aca="false">IF(G8661=1,INT(ROUND((A8661-Debut)*86400,0)/3600),"")</f>
        <v/>
      </c>
      <c r="J8661" s="0" t="str">
        <f aca="false">IF(OR(A8661="",B8661=""),"",ROUND((B8661-A8661)*86400,0))</f>
        <v/>
      </c>
      <c r="K8661" s="37" t="str">
        <f aca="false">IF(G8661=1,IF(COUNTIFS($C:$C,C8661,$G:$G,1,$A:$A,"&gt;="&amp;(A8661-FenetreInterm/86400),$A:$A,"&lt;="&amp;A8661)&gt;=NbInterm,1,0),"")</f>
        <v/>
      </c>
      <c r="L8661" s="37" t="str">
        <f aca="false">IF(G8661=1,IF(B8661="",0,IF(J8661&lt;SeuilFugitive,1,0)),"")</f>
        <v/>
      </c>
      <c r="M8661" s="37" t="str">
        <f aca="false">IF(G8661=1,IF(B8661="",IF((Fin-A8661)*24&gt;SeuilFigee,1,0),IF(J8661&gt;SeuilFigee*3600,1,0)),"")</f>
        <v/>
      </c>
      <c r="N8661" s="0" t="str">
        <f aca="false">IF(G8661=1,IF(COUNTIF(H$2:H8661,H8661)=1,COUNTIF($H:$H,H8661),""),"")</f>
        <v/>
      </c>
      <c r="O8661" s="0" t="str">
        <f aca="false">IF(G8661=1,IF(COUNTIF(I$2:I8661,I8661)=1,COUNTIF($I:$I,I8661),""),"")</f>
        <v/>
      </c>
      <c r="P8661" s="38" t="str">
        <f aca="false">IF(G8661=1,IF(COUNTIFS(C$2:C8661,C8661,G$2:G8661,1)=1,COUNTIFS($C:$C,C8661,$G:$G,1)+ROW()/10000000,""),"")</f>
        <v/>
      </c>
      <c r="Q8661" s="0" t="str">
        <f aca="false">IF(K8661=1,IF(COUNTIFS(C$2:C8661,C8661,K$2:K8661,1)=1,1,0),"")</f>
        <v/>
      </c>
      <c r="R8661" s="0" t="str">
        <f aca="false">IF(M8661=1,IF(COUNTIFS(C$2:C8661,C8661,M$2:M8661,1)=1,1,0),"")</f>
        <v/>
      </c>
      <c r="S8661" s="0" t="str">
        <f aca="false">IF(L8661=1,IF(COUNTIFS(C$2:C8661,C8661,L$2:L8661,1)=1,1,0),"")</f>
        <v/>
      </c>
      <c r="T8661" s="38" t="str">
        <f aca="false">IF(N8661="","",N8661+ROW()/10000000)</f>
        <v/>
      </c>
      <c r="U8661" s="0" t="str">
        <f aca="false">IF(G8661=1,IF(B8661="",1,0),"")</f>
        <v/>
      </c>
    </row>
    <row r="8662" customFormat="false" ht="15" hidden="false" customHeight="false" outlineLevel="0" collapsed="false">
      <c r="A8662" s="35"/>
      <c r="B8662" s="35"/>
      <c r="G8662" s="0" t="str">
        <f aca="false">IF(A8662="","",IF(AND(A8662&gt;=Debut,A8662&lt;Fin),1,0))</f>
        <v/>
      </c>
      <c r="H8662" s="0" t="str">
        <f aca="false">IF(G8662=1,INT(ROUND((A8662-Debut)*86400,0)/600),"")</f>
        <v/>
      </c>
      <c r="I8662" s="0" t="str">
        <f aca="false">IF(G8662=1,INT(ROUND((A8662-Debut)*86400,0)/3600),"")</f>
        <v/>
      </c>
      <c r="J8662" s="0" t="str">
        <f aca="false">IF(OR(A8662="",B8662=""),"",ROUND((B8662-A8662)*86400,0))</f>
        <v/>
      </c>
      <c r="K8662" s="37" t="str">
        <f aca="false">IF(G8662=1,IF(COUNTIFS($C:$C,C8662,$G:$G,1,$A:$A,"&gt;="&amp;(A8662-FenetreInterm/86400),$A:$A,"&lt;="&amp;A8662)&gt;=NbInterm,1,0),"")</f>
        <v/>
      </c>
      <c r="L8662" s="37" t="str">
        <f aca="false">IF(G8662=1,IF(B8662="",0,IF(J8662&lt;SeuilFugitive,1,0)),"")</f>
        <v/>
      </c>
      <c r="M8662" s="37" t="str">
        <f aca="false">IF(G8662=1,IF(B8662="",IF((Fin-A8662)*24&gt;SeuilFigee,1,0),IF(J8662&gt;SeuilFigee*3600,1,0)),"")</f>
        <v/>
      </c>
      <c r="N8662" s="0" t="str">
        <f aca="false">IF(G8662=1,IF(COUNTIF(H$2:H8662,H8662)=1,COUNTIF($H:$H,H8662),""),"")</f>
        <v/>
      </c>
      <c r="O8662" s="0" t="str">
        <f aca="false">IF(G8662=1,IF(COUNTIF(I$2:I8662,I8662)=1,COUNTIF($I:$I,I8662),""),"")</f>
        <v/>
      </c>
      <c r="P8662" s="38" t="str">
        <f aca="false">IF(G8662=1,IF(COUNTIFS(C$2:C8662,C8662,G$2:G8662,1)=1,COUNTIFS($C:$C,C8662,$G:$G,1)+ROW()/10000000,""),"")</f>
        <v/>
      </c>
      <c r="Q8662" s="0" t="str">
        <f aca="false">IF(K8662=1,IF(COUNTIFS(C$2:C8662,C8662,K$2:K8662,1)=1,1,0),"")</f>
        <v/>
      </c>
      <c r="R8662" s="0" t="str">
        <f aca="false">IF(M8662=1,IF(COUNTIFS(C$2:C8662,C8662,M$2:M8662,1)=1,1,0),"")</f>
        <v/>
      </c>
      <c r="S8662" s="0" t="str">
        <f aca="false">IF(L8662=1,IF(COUNTIFS(C$2:C8662,C8662,L$2:L8662,1)=1,1,0),"")</f>
        <v/>
      </c>
      <c r="T8662" s="38" t="str">
        <f aca="false">IF(N8662="","",N8662+ROW()/10000000)</f>
        <v/>
      </c>
      <c r="U8662" s="0" t="str">
        <f aca="false">IF(G8662=1,IF(B8662="",1,0),"")</f>
        <v/>
      </c>
    </row>
    <row r="8663" customFormat="false" ht="15" hidden="false" customHeight="false" outlineLevel="0" collapsed="false">
      <c r="A8663" s="35"/>
      <c r="B8663" s="35"/>
      <c r="G8663" s="0" t="str">
        <f aca="false">IF(A8663="","",IF(AND(A8663&gt;=Debut,A8663&lt;Fin),1,0))</f>
        <v/>
      </c>
      <c r="H8663" s="0" t="str">
        <f aca="false">IF(G8663=1,INT(ROUND((A8663-Debut)*86400,0)/600),"")</f>
        <v/>
      </c>
      <c r="I8663" s="0" t="str">
        <f aca="false">IF(G8663=1,INT(ROUND((A8663-Debut)*86400,0)/3600),"")</f>
        <v/>
      </c>
      <c r="J8663" s="0" t="str">
        <f aca="false">IF(OR(A8663="",B8663=""),"",ROUND((B8663-A8663)*86400,0))</f>
        <v/>
      </c>
      <c r="K8663" s="37" t="str">
        <f aca="false">IF(G8663=1,IF(COUNTIFS($C:$C,C8663,$G:$G,1,$A:$A,"&gt;="&amp;(A8663-FenetreInterm/86400),$A:$A,"&lt;="&amp;A8663)&gt;=NbInterm,1,0),"")</f>
        <v/>
      </c>
      <c r="L8663" s="37" t="str">
        <f aca="false">IF(G8663=1,IF(B8663="",0,IF(J8663&lt;SeuilFugitive,1,0)),"")</f>
        <v/>
      </c>
      <c r="M8663" s="37" t="str">
        <f aca="false">IF(G8663=1,IF(B8663="",IF((Fin-A8663)*24&gt;SeuilFigee,1,0),IF(J8663&gt;SeuilFigee*3600,1,0)),"")</f>
        <v/>
      </c>
      <c r="N8663" s="0" t="str">
        <f aca="false">IF(G8663=1,IF(COUNTIF(H$2:H8663,H8663)=1,COUNTIF($H:$H,H8663),""),"")</f>
        <v/>
      </c>
      <c r="O8663" s="0" t="str">
        <f aca="false">IF(G8663=1,IF(COUNTIF(I$2:I8663,I8663)=1,COUNTIF($I:$I,I8663),""),"")</f>
        <v/>
      </c>
      <c r="P8663" s="38" t="str">
        <f aca="false">IF(G8663=1,IF(COUNTIFS(C$2:C8663,C8663,G$2:G8663,1)=1,COUNTIFS($C:$C,C8663,$G:$G,1)+ROW()/10000000,""),"")</f>
        <v/>
      </c>
      <c r="Q8663" s="0" t="str">
        <f aca="false">IF(K8663=1,IF(COUNTIFS(C$2:C8663,C8663,K$2:K8663,1)=1,1,0),"")</f>
        <v/>
      </c>
      <c r="R8663" s="0" t="str">
        <f aca="false">IF(M8663=1,IF(COUNTIFS(C$2:C8663,C8663,M$2:M8663,1)=1,1,0),"")</f>
        <v/>
      </c>
      <c r="S8663" s="0" t="str">
        <f aca="false">IF(L8663=1,IF(COUNTIFS(C$2:C8663,C8663,L$2:L8663,1)=1,1,0),"")</f>
        <v/>
      </c>
      <c r="T8663" s="38" t="str">
        <f aca="false">IF(N8663="","",N8663+ROW()/10000000)</f>
        <v/>
      </c>
      <c r="U8663" s="0" t="str">
        <f aca="false">IF(G8663=1,IF(B8663="",1,0),"")</f>
        <v/>
      </c>
    </row>
    <row r="8664" customFormat="false" ht="15" hidden="false" customHeight="false" outlineLevel="0" collapsed="false">
      <c r="A8664" s="35"/>
      <c r="B8664" s="35"/>
      <c r="G8664" s="0" t="str">
        <f aca="false">IF(A8664="","",IF(AND(A8664&gt;=Debut,A8664&lt;Fin),1,0))</f>
        <v/>
      </c>
      <c r="H8664" s="0" t="str">
        <f aca="false">IF(G8664=1,INT(ROUND((A8664-Debut)*86400,0)/600),"")</f>
        <v/>
      </c>
      <c r="I8664" s="0" t="str">
        <f aca="false">IF(G8664=1,INT(ROUND((A8664-Debut)*86400,0)/3600),"")</f>
        <v/>
      </c>
      <c r="J8664" s="0" t="str">
        <f aca="false">IF(OR(A8664="",B8664=""),"",ROUND((B8664-A8664)*86400,0))</f>
        <v/>
      </c>
      <c r="K8664" s="37" t="str">
        <f aca="false">IF(G8664=1,IF(COUNTIFS($C:$C,C8664,$G:$G,1,$A:$A,"&gt;="&amp;(A8664-FenetreInterm/86400),$A:$A,"&lt;="&amp;A8664)&gt;=NbInterm,1,0),"")</f>
        <v/>
      </c>
      <c r="L8664" s="37" t="str">
        <f aca="false">IF(G8664=1,IF(B8664="",0,IF(J8664&lt;SeuilFugitive,1,0)),"")</f>
        <v/>
      </c>
      <c r="M8664" s="37" t="str">
        <f aca="false">IF(G8664=1,IF(B8664="",IF((Fin-A8664)*24&gt;SeuilFigee,1,0),IF(J8664&gt;SeuilFigee*3600,1,0)),"")</f>
        <v/>
      </c>
      <c r="N8664" s="0" t="str">
        <f aca="false">IF(G8664=1,IF(COUNTIF(H$2:H8664,H8664)=1,COUNTIF($H:$H,H8664),""),"")</f>
        <v/>
      </c>
      <c r="O8664" s="0" t="str">
        <f aca="false">IF(G8664=1,IF(COUNTIF(I$2:I8664,I8664)=1,COUNTIF($I:$I,I8664),""),"")</f>
        <v/>
      </c>
      <c r="P8664" s="38" t="str">
        <f aca="false">IF(G8664=1,IF(COUNTIFS(C$2:C8664,C8664,G$2:G8664,1)=1,COUNTIFS($C:$C,C8664,$G:$G,1)+ROW()/10000000,""),"")</f>
        <v/>
      </c>
      <c r="Q8664" s="0" t="str">
        <f aca="false">IF(K8664=1,IF(COUNTIFS(C$2:C8664,C8664,K$2:K8664,1)=1,1,0),"")</f>
        <v/>
      </c>
      <c r="R8664" s="0" t="str">
        <f aca="false">IF(M8664=1,IF(COUNTIFS(C$2:C8664,C8664,M$2:M8664,1)=1,1,0),"")</f>
        <v/>
      </c>
      <c r="S8664" s="0" t="str">
        <f aca="false">IF(L8664=1,IF(COUNTIFS(C$2:C8664,C8664,L$2:L8664,1)=1,1,0),"")</f>
        <v/>
      </c>
      <c r="T8664" s="38" t="str">
        <f aca="false">IF(N8664="","",N8664+ROW()/10000000)</f>
        <v/>
      </c>
      <c r="U8664" s="0" t="str">
        <f aca="false">IF(G8664=1,IF(B8664="",1,0),"")</f>
        <v/>
      </c>
    </row>
    <row r="8665" customFormat="false" ht="15" hidden="false" customHeight="false" outlineLevel="0" collapsed="false">
      <c r="A8665" s="35"/>
      <c r="B8665" s="35"/>
      <c r="G8665" s="0" t="str">
        <f aca="false">IF(A8665="","",IF(AND(A8665&gt;=Debut,A8665&lt;Fin),1,0))</f>
        <v/>
      </c>
      <c r="H8665" s="0" t="str">
        <f aca="false">IF(G8665=1,INT(ROUND((A8665-Debut)*86400,0)/600),"")</f>
        <v/>
      </c>
      <c r="I8665" s="0" t="str">
        <f aca="false">IF(G8665=1,INT(ROUND((A8665-Debut)*86400,0)/3600),"")</f>
        <v/>
      </c>
      <c r="J8665" s="0" t="str">
        <f aca="false">IF(OR(A8665="",B8665=""),"",ROUND((B8665-A8665)*86400,0))</f>
        <v/>
      </c>
      <c r="K8665" s="37" t="str">
        <f aca="false">IF(G8665=1,IF(COUNTIFS($C:$C,C8665,$G:$G,1,$A:$A,"&gt;="&amp;(A8665-FenetreInterm/86400),$A:$A,"&lt;="&amp;A8665)&gt;=NbInterm,1,0),"")</f>
        <v/>
      </c>
      <c r="L8665" s="37" t="str">
        <f aca="false">IF(G8665=1,IF(B8665="",0,IF(J8665&lt;SeuilFugitive,1,0)),"")</f>
        <v/>
      </c>
      <c r="M8665" s="37" t="str">
        <f aca="false">IF(G8665=1,IF(B8665="",IF((Fin-A8665)*24&gt;SeuilFigee,1,0),IF(J8665&gt;SeuilFigee*3600,1,0)),"")</f>
        <v/>
      </c>
      <c r="N8665" s="0" t="str">
        <f aca="false">IF(G8665=1,IF(COUNTIF(H$2:H8665,H8665)=1,COUNTIF($H:$H,H8665),""),"")</f>
        <v/>
      </c>
      <c r="O8665" s="0" t="str">
        <f aca="false">IF(G8665=1,IF(COUNTIF(I$2:I8665,I8665)=1,COUNTIF($I:$I,I8665),""),"")</f>
        <v/>
      </c>
      <c r="P8665" s="38" t="str">
        <f aca="false">IF(G8665=1,IF(COUNTIFS(C$2:C8665,C8665,G$2:G8665,1)=1,COUNTIFS($C:$C,C8665,$G:$G,1)+ROW()/10000000,""),"")</f>
        <v/>
      </c>
      <c r="Q8665" s="0" t="str">
        <f aca="false">IF(K8665=1,IF(COUNTIFS(C$2:C8665,C8665,K$2:K8665,1)=1,1,0),"")</f>
        <v/>
      </c>
      <c r="R8665" s="0" t="str">
        <f aca="false">IF(M8665=1,IF(COUNTIFS(C$2:C8665,C8665,M$2:M8665,1)=1,1,0),"")</f>
        <v/>
      </c>
      <c r="S8665" s="0" t="str">
        <f aca="false">IF(L8665=1,IF(COUNTIFS(C$2:C8665,C8665,L$2:L8665,1)=1,1,0),"")</f>
        <v/>
      </c>
      <c r="T8665" s="38" t="str">
        <f aca="false">IF(N8665="","",N8665+ROW()/10000000)</f>
        <v/>
      </c>
      <c r="U8665" s="0" t="str">
        <f aca="false">IF(G8665=1,IF(B8665="",1,0),"")</f>
        <v/>
      </c>
    </row>
    <row r="8666" customFormat="false" ht="15" hidden="false" customHeight="false" outlineLevel="0" collapsed="false">
      <c r="A8666" s="35"/>
      <c r="B8666" s="35"/>
      <c r="G8666" s="0" t="str">
        <f aca="false">IF(A8666="","",IF(AND(A8666&gt;=Debut,A8666&lt;Fin),1,0))</f>
        <v/>
      </c>
      <c r="H8666" s="0" t="str">
        <f aca="false">IF(G8666=1,INT(ROUND((A8666-Debut)*86400,0)/600),"")</f>
        <v/>
      </c>
      <c r="I8666" s="0" t="str">
        <f aca="false">IF(G8666=1,INT(ROUND((A8666-Debut)*86400,0)/3600),"")</f>
        <v/>
      </c>
      <c r="J8666" s="0" t="str">
        <f aca="false">IF(OR(A8666="",B8666=""),"",ROUND((B8666-A8666)*86400,0))</f>
        <v/>
      </c>
      <c r="K8666" s="37" t="str">
        <f aca="false">IF(G8666=1,IF(COUNTIFS($C:$C,C8666,$G:$G,1,$A:$A,"&gt;="&amp;(A8666-FenetreInterm/86400),$A:$A,"&lt;="&amp;A8666)&gt;=NbInterm,1,0),"")</f>
        <v/>
      </c>
      <c r="L8666" s="37" t="str">
        <f aca="false">IF(G8666=1,IF(B8666="",0,IF(J8666&lt;SeuilFugitive,1,0)),"")</f>
        <v/>
      </c>
      <c r="M8666" s="37" t="str">
        <f aca="false">IF(G8666=1,IF(B8666="",IF((Fin-A8666)*24&gt;SeuilFigee,1,0),IF(J8666&gt;SeuilFigee*3600,1,0)),"")</f>
        <v/>
      </c>
      <c r="N8666" s="0" t="str">
        <f aca="false">IF(G8666=1,IF(COUNTIF(H$2:H8666,H8666)=1,COUNTIF($H:$H,H8666),""),"")</f>
        <v/>
      </c>
      <c r="O8666" s="0" t="str">
        <f aca="false">IF(G8666=1,IF(COUNTIF(I$2:I8666,I8666)=1,COUNTIF($I:$I,I8666),""),"")</f>
        <v/>
      </c>
      <c r="P8666" s="38" t="str">
        <f aca="false">IF(G8666=1,IF(COUNTIFS(C$2:C8666,C8666,G$2:G8666,1)=1,COUNTIFS($C:$C,C8666,$G:$G,1)+ROW()/10000000,""),"")</f>
        <v/>
      </c>
      <c r="Q8666" s="0" t="str">
        <f aca="false">IF(K8666=1,IF(COUNTIFS(C$2:C8666,C8666,K$2:K8666,1)=1,1,0),"")</f>
        <v/>
      </c>
      <c r="R8666" s="0" t="str">
        <f aca="false">IF(M8666=1,IF(COUNTIFS(C$2:C8666,C8666,M$2:M8666,1)=1,1,0),"")</f>
        <v/>
      </c>
      <c r="S8666" s="0" t="str">
        <f aca="false">IF(L8666=1,IF(COUNTIFS(C$2:C8666,C8666,L$2:L8666,1)=1,1,0),"")</f>
        <v/>
      </c>
      <c r="T8666" s="38" t="str">
        <f aca="false">IF(N8666="","",N8666+ROW()/10000000)</f>
        <v/>
      </c>
      <c r="U8666" s="0" t="str">
        <f aca="false">IF(G8666=1,IF(B8666="",1,0),"")</f>
        <v/>
      </c>
    </row>
    <row r="8667" customFormat="false" ht="15" hidden="false" customHeight="false" outlineLevel="0" collapsed="false">
      <c r="A8667" s="35"/>
      <c r="B8667" s="35"/>
      <c r="G8667" s="0" t="str">
        <f aca="false">IF(A8667="","",IF(AND(A8667&gt;=Debut,A8667&lt;Fin),1,0))</f>
        <v/>
      </c>
      <c r="H8667" s="0" t="str">
        <f aca="false">IF(G8667=1,INT(ROUND((A8667-Debut)*86400,0)/600),"")</f>
        <v/>
      </c>
      <c r="I8667" s="0" t="str">
        <f aca="false">IF(G8667=1,INT(ROUND((A8667-Debut)*86400,0)/3600),"")</f>
        <v/>
      </c>
      <c r="J8667" s="0" t="str">
        <f aca="false">IF(OR(A8667="",B8667=""),"",ROUND((B8667-A8667)*86400,0))</f>
        <v/>
      </c>
      <c r="K8667" s="37" t="str">
        <f aca="false">IF(G8667=1,IF(COUNTIFS($C:$C,C8667,$G:$G,1,$A:$A,"&gt;="&amp;(A8667-FenetreInterm/86400),$A:$A,"&lt;="&amp;A8667)&gt;=NbInterm,1,0),"")</f>
        <v/>
      </c>
      <c r="L8667" s="37" t="str">
        <f aca="false">IF(G8667=1,IF(B8667="",0,IF(J8667&lt;SeuilFugitive,1,0)),"")</f>
        <v/>
      </c>
      <c r="M8667" s="37" t="str">
        <f aca="false">IF(G8667=1,IF(B8667="",IF((Fin-A8667)*24&gt;SeuilFigee,1,0),IF(J8667&gt;SeuilFigee*3600,1,0)),"")</f>
        <v/>
      </c>
      <c r="N8667" s="0" t="str">
        <f aca="false">IF(G8667=1,IF(COUNTIF(H$2:H8667,H8667)=1,COUNTIF($H:$H,H8667),""),"")</f>
        <v/>
      </c>
      <c r="O8667" s="0" t="str">
        <f aca="false">IF(G8667=1,IF(COUNTIF(I$2:I8667,I8667)=1,COUNTIF($I:$I,I8667),""),"")</f>
        <v/>
      </c>
      <c r="P8667" s="38" t="str">
        <f aca="false">IF(G8667=1,IF(COUNTIFS(C$2:C8667,C8667,G$2:G8667,1)=1,COUNTIFS($C:$C,C8667,$G:$G,1)+ROW()/10000000,""),"")</f>
        <v/>
      </c>
      <c r="Q8667" s="0" t="str">
        <f aca="false">IF(K8667=1,IF(COUNTIFS(C$2:C8667,C8667,K$2:K8667,1)=1,1,0),"")</f>
        <v/>
      </c>
      <c r="R8667" s="0" t="str">
        <f aca="false">IF(M8667=1,IF(COUNTIFS(C$2:C8667,C8667,M$2:M8667,1)=1,1,0),"")</f>
        <v/>
      </c>
      <c r="S8667" s="0" t="str">
        <f aca="false">IF(L8667=1,IF(COUNTIFS(C$2:C8667,C8667,L$2:L8667,1)=1,1,0),"")</f>
        <v/>
      </c>
      <c r="T8667" s="38" t="str">
        <f aca="false">IF(N8667="","",N8667+ROW()/10000000)</f>
        <v/>
      </c>
      <c r="U8667" s="0" t="str">
        <f aca="false">IF(G8667=1,IF(B8667="",1,0),"")</f>
        <v/>
      </c>
    </row>
    <row r="8668" customFormat="false" ht="15" hidden="false" customHeight="false" outlineLevel="0" collapsed="false">
      <c r="A8668" s="35"/>
      <c r="B8668" s="35"/>
      <c r="G8668" s="0" t="str">
        <f aca="false">IF(A8668="","",IF(AND(A8668&gt;=Debut,A8668&lt;Fin),1,0))</f>
        <v/>
      </c>
      <c r="H8668" s="0" t="str">
        <f aca="false">IF(G8668=1,INT(ROUND((A8668-Debut)*86400,0)/600),"")</f>
        <v/>
      </c>
      <c r="I8668" s="0" t="str">
        <f aca="false">IF(G8668=1,INT(ROUND((A8668-Debut)*86400,0)/3600),"")</f>
        <v/>
      </c>
      <c r="J8668" s="0" t="str">
        <f aca="false">IF(OR(A8668="",B8668=""),"",ROUND((B8668-A8668)*86400,0))</f>
        <v/>
      </c>
      <c r="K8668" s="37" t="str">
        <f aca="false">IF(G8668=1,IF(COUNTIFS($C:$C,C8668,$G:$G,1,$A:$A,"&gt;="&amp;(A8668-FenetreInterm/86400),$A:$A,"&lt;="&amp;A8668)&gt;=NbInterm,1,0),"")</f>
        <v/>
      </c>
      <c r="L8668" s="37" t="str">
        <f aca="false">IF(G8668=1,IF(B8668="",0,IF(J8668&lt;SeuilFugitive,1,0)),"")</f>
        <v/>
      </c>
      <c r="M8668" s="37" t="str">
        <f aca="false">IF(G8668=1,IF(B8668="",IF((Fin-A8668)*24&gt;SeuilFigee,1,0),IF(J8668&gt;SeuilFigee*3600,1,0)),"")</f>
        <v/>
      </c>
      <c r="N8668" s="0" t="str">
        <f aca="false">IF(G8668=1,IF(COUNTIF(H$2:H8668,H8668)=1,COUNTIF($H:$H,H8668),""),"")</f>
        <v/>
      </c>
      <c r="O8668" s="0" t="str">
        <f aca="false">IF(G8668=1,IF(COUNTIF(I$2:I8668,I8668)=1,COUNTIF($I:$I,I8668),""),"")</f>
        <v/>
      </c>
      <c r="P8668" s="38" t="str">
        <f aca="false">IF(G8668=1,IF(COUNTIFS(C$2:C8668,C8668,G$2:G8668,1)=1,COUNTIFS($C:$C,C8668,$G:$G,1)+ROW()/10000000,""),"")</f>
        <v/>
      </c>
      <c r="Q8668" s="0" t="str">
        <f aca="false">IF(K8668=1,IF(COUNTIFS(C$2:C8668,C8668,K$2:K8668,1)=1,1,0),"")</f>
        <v/>
      </c>
      <c r="R8668" s="0" t="str">
        <f aca="false">IF(M8668=1,IF(COUNTIFS(C$2:C8668,C8668,M$2:M8668,1)=1,1,0),"")</f>
        <v/>
      </c>
      <c r="S8668" s="0" t="str">
        <f aca="false">IF(L8668=1,IF(COUNTIFS(C$2:C8668,C8668,L$2:L8668,1)=1,1,0),"")</f>
        <v/>
      </c>
      <c r="T8668" s="38" t="str">
        <f aca="false">IF(N8668="","",N8668+ROW()/10000000)</f>
        <v/>
      </c>
      <c r="U8668" s="0" t="str">
        <f aca="false">IF(G8668=1,IF(B8668="",1,0),"")</f>
        <v/>
      </c>
    </row>
    <row r="8669" customFormat="false" ht="15" hidden="false" customHeight="false" outlineLevel="0" collapsed="false">
      <c r="A8669" s="35"/>
      <c r="B8669" s="35"/>
      <c r="G8669" s="0" t="str">
        <f aca="false">IF(A8669="","",IF(AND(A8669&gt;=Debut,A8669&lt;Fin),1,0))</f>
        <v/>
      </c>
      <c r="H8669" s="0" t="str">
        <f aca="false">IF(G8669=1,INT(ROUND((A8669-Debut)*86400,0)/600),"")</f>
        <v/>
      </c>
      <c r="I8669" s="0" t="str">
        <f aca="false">IF(G8669=1,INT(ROUND((A8669-Debut)*86400,0)/3600),"")</f>
        <v/>
      </c>
      <c r="J8669" s="0" t="str">
        <f aca="false">IF(OR(A8669="",B8669=""),"",ROUND((B8669-A8669)*86400,0))</f>
        <v/>
      </c>
      <c r="K8669" s="37" t="str">
        <f aca="false">IF(G8669=1,IF(COUNTIFS($C:$C,C8669,$G:$G,1,$A:$A,"&gt;="&amp;(A8669-FenetreInterm/86400),$A:$A,"&lt;="&amp;A8669)&gt;=NbInterm,1,0),"")</f>
        <v/>
      </c>
      <c r="L8669" s="37" t="str">
        <f aca="false">IF(G8669=1,IF(B8669="",0,IF(J8669&lt;SeuilFugitive,1,0)),"")</f>
        <v/>
      </c>
      <c r="M8669" s="37" t="str">
        <f aca="false">IF(G8669=1,IF(B8669="",IF((Fin-A8669)*24&gt;SeuilFigee,1,0),IF(J8669&gt;SeuilFigee*3600,1,0)),"")</f>
        <v/>
      </c>
      <c r="N8669" s="0" t="str">
        <f aca="false">IF(G8669=1,IF(COUNTIF(H$2:H8669,H8669)=1,COUNTIF($H:$H,H8669),""),"")</f>
        <v/>
      </c>
      <c r="O8669" s="0" t="str">
        <f aca="false">IF(G8669=1,IF(COUNTIF(I$2:I8669,I8669)=1,COUNTIF($I:$I,I8669),""),"")</f>
        <v/>
      </c>
      <c r="P8669" s="38" t="str">
        <f aca="false">IF(G8669=1,IF(COUNTIFS(C$2:C8669,C8669,G$2:G8669,1)=1,COUNTIFS($C:$C,C8669,$G:$G,1)+ROW()/10000000,""),"")</f>
        <v/>
      </c>
      <c r="Q8669" s="0" t="str">
        <f aca="false">IF(K8669=1,IF(COUNTIFS(C$2:C8669,C8669,K$2:K8669,1)=1,1,0),"")</f>
        <v/>
      </c>
      <c r="R8669" s="0" t="str">
        <f aca="false">IF(M8669=1,IF(COUNTIFS(C$2:C8669,C8669,M$2:M8669,1)=1,1,0),"")</f>
        <v/>
      </c>
      <c r="S8669" s="0" t="str">
        <f aca="false">IF(L8669=1,IF(COUNTIFS(C$2:C8669,C8669,L$2:L8669,1)=1,1,0),"")</f>
        <v/>
      </c>
      <c r="T8669" s="38" t="str">
        <f aca="false">IF(N8669="","",N8669+ROW()/10000000)</f>
        <v/>
      </c>
      <c r="U8669" s="0" t="str">
        <f aca="false">IF(G8669=1,IF(B8669="",1,0),"")</f>
        <v/>
      </c>
    </row>
    <row r="8670" customFormat="false" ht="15" hidden="false" customHeight="false" outlineLevel="0" collapsed="false">
      <c r="A8670" s="35"/>
      <c r="B8670" s="35"/>
      <c r="G8670" s="0" t="str">
        <f aca="false">IF(A8670="","",IF(AND(A8670&gt;=Debut,A8670&lt;Fin),1,0))</f>
        <v/>
      </c>
      <c r="H8670" s="0" t="str">
        <f aca="false">IF(G8670=1,INT(ROUND((A8670-Debut)*86400,0)/600),"")</f>
        <v/>
      </c>
      <c r="I8670" s="0" t="str">
        <f aca="false">IF(G8670=1,INT(ROUND((A8670-Debut)*86400,0)/3600),"")</f>
        <v/>
      </c>
      <c r="J8670" s="0" t="str">
        <f aca="false">IF(OR(A8670="",B8670=""),"",ROUND((B8670-A8670)*86400,0))</f>
        <v/>
      </c>
      <c r="K8670" s="37" t="str">
        <f aca="false">IF(G8670=1,IF(COUNTIFS($C:$C,C8670,$G:$G,1,$A:$A,"&gt;="&amp;(A8670-FenetreInterm/86400),$A:$A,"&lt;="&amp;A8670)&gt;=NbInterm,1,0),"")</f>
        <v/>
      </c>
      <c r="L8670" s="37" t="str">
        <f aca="false">IF(G8670=1,IF(B8670="",0,IF(J8670&lt;SeuilFugitive,1,0)),"")</f>
        <v/>
      </c>
      <c r="M8670" s="37" t="str">
        <f aca="false">IF(G8670=1,IF(B8670="",IF((Fin-A8670)*24&gt;SeuilFigee,1,0),IF(J8670&gt;SeuilFigee*3600,1,0)),"")</f>
        <v/>
      </c>
      <c r="N8670" s="0" t="str">
        <f aca="false">IF(G8670=1,IF(COUNTIF(H$2:H8670,H8670)=1,COUNTIF($H:$H,H8670),""),"")</f>
        <v/>
      </c>
      <c r="O8670" s="0" t="str">
        <f aca="false">IF(G8670=1,IF(COUNTIF(I$2:I8670,I8670)=1,COUNTIF($I:$I,I8670),""),"")</f>
        <v/>
      </c>
      <c r="P8670" s="38" t="str">
        <f aca="false">IF(G8670=1,IF(COUNTIFS(C$2:C8670,C8670,G$2:G8670,1)=1,COUNTIFS($C:$C,C8670,$G:$G,1)+ROW()/10000000,""),"")</f>
        <v/>
      </c>
      <c r="Q8670" s="0" t="str">
        <f aca="false">IF(K8670=1,IF(COUNTIFS(C$2:C8670,C8670,K$2:K8670,1)=1,1,0),"")</f>
        <v/>
      </c>
      <c r="R8670" s="0" t="str">
        <f aca="false">IF(M8670=1,IF(COUNTIFS(C$2:C8670,C8670,M$2:M8670,1)=1,1,0),"")</f>
        <v/>
      </c>
      <c r="S8670" s="0" t="str">
        <f aca="false">IF(L8670=1,IF(COUNTIFS(C$2:C8670,C8670,L$2:L8670,1)=1,1,0),"")</f>
        <v/>
      </c>
      <c r="T8670" s="38" t="str">
        <f aca="false">IF(N8670="","",N8670+ROW()/10000000)</f>
        <v/>
      </c>
      <c r="U8670" s="0" t="str">
        <f aca="false">IF(G8670=1,IF(B8670="",1,0),"")</f>
        <v/>
      </c>
    </row>
    <row r="8671" customFormat="false" ht="15" hidden="false" customHeight="false" outlineLevel="0" collapsed="false">
      <c r="A8671" s="35"/>
      <c r="B8671" s="35"/>
      <c r="G8671" s="0" t="str">
        <f aca="false">IF(A8671="","",IF(AND(A8671&gt;=Debut,A8671&lt;Fin),1,0))</f>
        <v/>
      </c>
      <c r="H8671" s="0" t="str">
        <f aca="false">IF(G8671=1,INT(ROUND((A8671-Debut)*86400,0)/600),"")</f>
        <v/>
      </c>
      <c r="I8671" s="0" t="str">
        <f aca="false">IF(G8671=1,INT(ROUND((A8671-Debut)*86400,0)/3600),"")</f>
        <v/>
      </c>
      <c r="J8671" s="0" t="str">
        <f aca="false">IF(OR(A8671="",B8671=""),"",ROUND((B8671-A8671)*86400,0))</f>
        <v/>
      </c>
      <c r="K8671" s="37" t="str">
        <f aca="false">IF(G8671=1,IF(COUNTIFS($C:$C,C8671,$G:$G,1,$A:$A,"&gt;="&amp;(A8671-FenetreInterm/86400),$A:$A,"&lt;="&amp;A8671)&gt;=NbInterm,1,0),"")</f>
        <v/>
      </c>
      <c r="L8671" s="37" t="str">
        <f aca="false">IF(G8671=1,IF(B8671="",0,IF(J8671&lt;SeuilFugitive,1,0)),"")</f>
        <v/>
      </c>
      <c r="M8671" s="37" t="str">
        <f aca="false">IF(G8671=1,IF(B8671="",IF((Fin-A8671)*24&gt;SeuilFigee,1,0),IF(J8671&gt;SeuilFigee*3600,1,0)),"")</f>
        <v/>
      </c>
      <c r="N8671" s="0" t="str">
        <f aca="false">IF(G8671=1,IF(COUNTIF(H$2:H8671,H8671)=1,COUNTIF($H:$H,H8671),""),"")</f>
        <v/>
      </c>
      <c r="O8671" s="0" t="str">
        <f aca="false">IF(G8671=1,IF(COUNTIF(I$2:I8671,I8671)=1,COUNTIF($I:$I,I8671),""),"")</f>
        <v/>
      </c>
      <c r="P8671" s="38" t="str">
        <f aca="false">IF(G8671=1,IF(COUNTIFS(C$2:C8671,C8671,G$2:G8671,1)=1,COUNTIFS($C:$C,C8671,$G:$G,1)+ROW()/10000000,""),"")</f>
        <v/>
      </c>
      <c r="Q8671" s="0" t="str">
        <f aca="false">IF(K8671=1,IF(COUNTIFS(C$2:C8671,C8671,K$2:K8671,1)=1,1,0),"")</f>
        <v/>
      </c>
      <c r="R8671" s="0" t="str">
        <f aca="false">IF(M8671=1,IF(COUNTIFS(C$2:C8671,C8671,M$2:M8671,1)=1,1,0),"")</f>
        <v/>
      </c>
      <c r="S8671" s="0" t="str">
        <f aca="false">IF(L8671=1,IF(COUNTIFS(C$2:C8671,C8671,L$2:L8671,1)=1,1,0),"")</f>
        <v/>
      </c>
      <c r="T8671" s="38" t="str">
        <f aca="false">IF(N8671="","",N8671+ROW()/10000000)</f>
        <v/>
      </c>
      <c r="U8671" s="0" t="str">
        <f aca="false">IF(G8671=1,IF(B8671="",1,0),"")</f>
        <v/>
      </c>
    </row>
    <row r="8672" customFormat="false" ht="15" hidden="false" customHeight="false" outlineLevel="0" collapsed="false">
      <c r="A8672" s="35"/>
      <c r="B8672" s="35"/>
      <c r="G8672" s="0" t="str">
        <f aca="false">IF(A8672="","",IF(AND(A8672&gt;=Debut,A8672&lt;Fin),1,0))</f>
        <v/>
      </c>
      <c r="H8672" s="0" t="str">
        <f aca="false">IF(G8672=1,INT(ROUND((A8672-Debut)*86400,0)/600),"")</f>
        <v/>
      </c>
      <c r="I8672" s="0" t="str">
        <f aca="false">IF(G8672=1,INT(ROUND((A8672-Debut)*86400,0)/3600),"")</f>
        <v/>
      </c>
      <c r="J8672" s="0" t="str">
        <f aca="false">IF(OR(A8672="",B8672=""),"",ROUND((B8672-A8672)*86400,0))</f>
        <v/>
      </c>
      <c r="K8672" s="37" t="str">
        <f aca="false">IF(G8672=1,IF(COUNTIFS($C:$C,C8672,$G:$G,1,$A:$A,"&gt;="&amp;(A8672-FenetreInterm/86400),$A:$A,"&lt;="&amp;A8672)&gt;=NbInterm,1,0),"")</f>
        <v/>
      </c>
      <c r="L8672" s="37" t="str">
        <f aca="false">IF(G8672=1,IF(B8672="",0,IF(J8672&lt;SeuilFugitive,1,0)),"")</f>
        <v/>
      </c>
      <c r="M8672" s="37" t="str">
        <f aca="false">IF(G8672=1,IF(B8672="",IF((Fin-A8672)*24&gt;SeuilFigee,1,0),IF(J8672&gt;SeuilFigee*3600,1,0)),"")</f>
        <v/>
      </c>
      <c r="N8672" s="0" t="str">
        <f aca="false">IF(G8672=1,IF(COUNTIF(H$2:H8672,H8672)=1,COUNTIF($H:$H,H8672),""),"")</f>
        <v/>
      </c>
      <c r="O8672" s="0" t="str">
        <f aca="false">IF(G8672=1,IF(COUNTIF(I$2:I8672,I8672)=1,COUNTIF($I:$I,I8672),""),"")</f>
        <v/>
      </c>
      <c r="P8672" s="38" t="str">
        <f aca="false">IF(G8672=1,IF(COUNTIFS(C$2:C8672,C8672,G$2:G8672,1)=1,COUNTIFS($C:$C,C8672,$G:$G,1)+ROW()/10000000,""),"")</f>
        <v/>
      </c>
      <c r="Q8672" s="0" t="str">
        <f aca="false">IF(K8672=1,IF(COUNTIFS(C$2:C8672,C8672,K$2:K8672,1)=1,1,0),"")</f>
        <v/>
      </c>
      <c r="R8672" s="0" t="str">
        <f aca="false">IF(M8672=1,IF(COUNTIFS(C$2:C8672,C8672,M$2:M8672,1)=1,1,0),"")</f>
        <v/>
      </c>
      <c r="S8672" s="0" t="str">
        <f aca="false">IF(L8672=1,IF(COUNTIFS(C$2:C8672,C8672,L$2:L8672,1)=1,1,0),"")</f>
        <v/>
      </c>
      <c r="T8672" s="38" t="str">
        <f aca="false">IF(N8672="","",N8672+ROW()/10000000)</f>
        <v/>
      </c>
      <c r="U8672" s="0" t="str">
        <f aca="false">IF(G8672=1,IF(B8672="",1,0),"")</f>
        <v/>
      </c>
    </row>
    <row r="8673" customFormat="false" ht="15" hidden="false" customHeight="false" outlineLevel="0" collapsed="false">
      <c r="A8673" s="35"/>
      <c r="B8673" s="35"/>
      <c r="G8673" s="0" t="str">
        <f aca="false">IF(A8673="","",IF(AND(A8673&gt;=Debut,A8673&lt;Fin),1,0))</f>
        <v/>
      </c>
      <c r="H8673" s="0" t="str">
        <f aca="false">IF(G8673=1,INT(ROUND((A8673-Debut)*86400,0)/600),"")</f>
        <v/>
      </c>
      <c r="I8673" s="0" t="str">
        <f aca="false">IF(G8673=1,INT(ROUND((A8673-Debut)*86400,0)/3600),"")</f>
        <v/>
      </c>
      <c r="J8673" s="0" t="str">
        <f aca="false">IF(OR(A8673="",B8673=""),"",ROUND((B8673-A8673)*86400,0))</f>
        <v/>
      </c>
      <c r="K8673" s="37" t="str">
        <f aca="false">IF(G8673=1,IF(COUNTIFS($C:$C,C8673,$G:$G,1,$A:$A,"&gt;="&amp;(A8673-FenetreInterm/86400),$A:$A,"&lt;="&amp;A8673)&gt;=NbInterm,1,0),"")</f>
        <v/>
      </c>
      <c r="L8673" s="37" t="str">
        <f aca="false">IF(G8673=1,IF(B8673="",0,IF(J8673&lt;SeuilFugitive,1,0)),"")</f>
        <v/>
      </c>
      <c r="M8673" s="37" t="str">
        <f aca="false">IF(G8673=1,IF(B8673="",IF((Fin-A8673)*24&gt;SeuilFigee,1,0),IF(J8673&gt;SeuilFigee*3600,1,0)),"")</f>
        <v/>
      </c>
      <c r="N8673" s="0" t="str">
        <f aca="false">IF(G8673=1,IF(COUNTIF(H$2:H8673,H8673)=1,COUNTIF($H:$H,H8673),""),"")</f>
        <v/>
      </c>
      <c r="O8673" s="0" t="str">
        <f aca="false">IF(G8673=1,IF(COUNTIF(I$2:I8673,I8673)=1,COUNTIF($I:$I,I8673),""),"")</f>
        <v/>
      </c>
      <c r="P8673" s="38" t="str">
        <f aca="false">IF(G8673=1,IF(COUNTIFS(C$2:C8673,C8673,G$2:G8673,1)=1,COUNTIFS($C:$C,C8673,$G:$G,1)+ROW()/10000000,""),"")</f>
        <v/>
      </c>
      <c r="Q8673" s="0" t="str">
        <f aca="false">IF(K8673=1,IF(COUNTIFS(C$2:C8673,C8673,K$2:K8673,1)=1,1,0),"")</f>
        <v/>
      </c>
      <c r="R8673" s="0" t="str">
        <f aca="false">IF(M8673=1,IF(COUNTIFS(C$2:C8673,C8673,M$2:M8673,1)=1,1,0),"")</f>
        <v/>
      </c>
      <c r="S8673" s="0" t="str">
        <f aca="false">IF(L8673=1,IF(COUNTIFS(C$2:C8673,C8673,L$2:L8673,1)=1,1,0),"")</f>
        <v/>
      </c>
      <c r="T8673" s="38" t="str">
        <f aca="false">IF(N8673="","",N8673+ROW()/10000000)</f>
        <v/>
      </c>
      <c r="U8673" s="0" t="str">
        <f aca="false">IF(G8673=1,IF(B8673="",1,0),"")</f>
        <v/>
      </c>
    </row>
    <row r="8674" customFormat="false" ht="15" hidden="false" customHeight="false" outlineLevel="0" collapsed="false">
      <c r="A8674" s="35"/>
      <c r="B8674" s="35"/>
      <c r="G8674" s="0" t="str">
        <f aca="false">IF(A8674="","",IF(AND(A8674&gt;=Debut,A8674&lt;Fin),1,0))</f>
        <v/>
      </c>
      <c r="H8674" s="0" t="str">
        <f aca="false">IF(G8674=1,INT(ROUND((A8674-Debut)*86400,0)/600),"")</f>
        <v/>
      </c>
      <c r="I8674" s="0" t="str">
        <f aca="false">IF(G8674=1,INT(ROUND((A8674-Debut)*86400,0)/3600),"")</f>
        <v/>
      </c>
      <c r="J8674" s="0" t="str">
        <f aca="false">IF(OR(A8674="",B8674=""),"",ROUND((B8674-A8674)*86400,0))</f>
        <v/>
      </c>
      <c r="K8674" s="37" t="str">
        <f aca="false">IF(G8674=1,IF(COUNTIFS($C:$C,C8674,$G:$G,1,$A:$A,"&gt;="&amp;(A8674-FenetreInterm/86400),$A:$A,"&lt;="&amp;A8674)&gt;=NbInterm,1,0),"")</f>
        <v/>
      </c>
      <c r="L8674" s="37" t="str">
        <f aca="false">IF(G8674=1,IF(B8674="",0,IF(J8674&lt;SeuilFugitive,1,0)),"")</f>
        <v/>
      </c>
      <c r="M8674" s="37" t="str">
        <f aca="false">IF(G8674=1,IF(B8674="",IF((Fin-A8674)*24&gt;SeuilFigee,1,0),IF(J8674&gt;SeuilFigee*3600,1,0)),"")</f>
        <v/>
      </c>
      <c r="N8674" s="0" t="str">
        <f aca="false">IF(G8674=1,IF(COUNTIF(H$2:H8674,H8674)=1,COUNTIF($H:$H,H8674),""),"")</f>
        <v/>
      </c>
      <c r="O8674" s="0" t="str">
        <f aca="false">IF(G8674=1,IF(COUNTIF(I$2:I8674,I8674)=1,COUNTIF($I:$I,I8674),""),"")</f>
        <v/>
      </c>
      <c r="P8674" s="38" t="str">
        <f aca="false">IF(G8674=1,IF(COUNTIFS(C$2:C8674,C8674,G$2:G8674,1)=1,COUNTIFS($C:$C,C8674,$G:$G,1)+ROW()/10000000,""),"")</f>
        <v/>
      </c>
      <c r="Q8674" s="0" t="str">
        <f aca="false">IF(K8674=1,IF(COUNTIFS(C$2:C8674,C8674,K$2:K8674,1)=1,1,0),"")</f>
        <v/>
      </c>
      <c r="R8674" s="0" t="str">
        <f aca="false">IF(M8674=1,IF(COUNTIFS(C$2:C8674,C8674,M$2:M8674,1)=1,1,0),"")</f>
        <v/>
      </c>
      <c r="S8674" s="0" t="str">
        <f aca="false">IF(L8674=1,IF(COUNTIFS(C$2:C8674,C8674,L$2:L8674,1)=1,1,0),"")</f>
        <v/>
      </c>
      <c r="T8674" s="38" t="str">
        <f aca="false">IF(N8674="","",N8674+ROW()/10000000)</f>
        <v/>
      </c>
      <c r="U8674" s="0" t="str">
        <f aca="false">IF(G8674=1,IF(B8674="",1,0),"")</f>
        <v/>
      </c>
    </row>
    <row r="8675" customFormat="false" ht="15" hidden="false" customHeight="false" outlineLevel="0" collapsed="false">
      <c r="A8675" s="35"/>
      <c r="B8675" s="35"/>
      <c r="G8675" s="0" t="str">
        <f aca="false">IF(A8675="","",IF(AND(A8675&gt;=Debut,A8675&lt;Fin),1,0))</f>
        <v/>
      </c>
      <c r="H8675" s="0" t="str">
        <f aca="false">IF(G8675=1,INT(ROUND((A8675-Debut)*86400,0)/600),"")</f>
        <v/>
      </c>
      <c r="I8675" s="0" t="str">
        <f aca="false">IF(G8675=1,INT(ROUND((A8675-Debut)*86400,0)/3600),"")</f>
        <v/>
      </c>
      <c r="J8675" s="0" t="str">
        <f aca="false">IF(OR(A8675="",B8675=""),"",ROUND((B8675-A8675)*86400,0))</f>
        <v/>
      </c>
      <c r="K8675" s="37" t="str">
        <f aca="false">IF(G8675=1,IF(COUNTIFS($C:$C,C8675,$G:$G,1,$A:$A,"&gt;="&amp;(A8675-FenetreInterm/86400),$A:$A,"&lt;="&amp;A8675)&gt;=NbInterm,1,0),"")</f>
        <v/>
      </c>
      <c r="L8675" s="37" t="str">
        <f aca="false">IF(G8675=1,IF(B8675="",0,IF(J8675&lt;SeuilFugitive,1,0)),"")</f>
        <v/>
      </c>
      <c r="M8675" s="37" t="str">
        <f aca="false">IF(G8675=1,IF(B8675="",IF((Fin-A8675)*24&gt;SeuilFigee,1,0),IF(J8675&gt;SeuilFigee*3600,1,0)),"")</f>
        <v/>
      </c>
      <c r="N8675" s="0" t="str">
        <f aca="false">IF(G8675=1,IF(COUNTIF(H$2:H8675,H8675)=1,COUNTIF($H:$H,H8675),""),"")</f>
        <v/>
      </c>
      <c r="O8675" s="0" t="str">
        <f aca="false">IF(G8675=1,IF(COUNTIF(I$2:I8675,I8675)=1,COUNTIF($I:$I,I8675),""),"")</f>
        <v/>
      </c>
      <c r="P8675" s="38" t="str">
        <f aca="false">IF(G8675=1,IF(COUNTIFS(C$2:C8675,C8675,G$2:G8675,1)=1,COUNTIFS($C:$C,C8675,$G:$G,1)+ROW()/10000000,""),"")</f>
        <v/>
      </c>
      <c r="Q8675" s="0" t="str">
        <f aca="false">IF(K8675=1,IF(COUNTIFS(C$2:C8675,C8675,K$2:K8675,1)=1,1,0),"")</f>
        <v/>
      </c>
      <c r="R8675" s="0" t="str">
        <f aca="false">IF(M8675=1,IF(COUNTIFS(C$2:C8675,C8675,M$2:M8675,1)=1,1,0),"")</f>
        <v/>
      </c>
      <c r="S8675" s="0" t="str">
        <f aca="false">IF(L8675=1,IF(COUNTIFS(C$2:C8675,C8675,L$2:L8675,1)=1,1,0),"")</f>
        <v/>
      </c>
      <c r="T8675" s="38" t="str">
        <f aca="false">IF(N8675="","",N8675+ROW()/10000000)</f>
        <v/>
      </c>
      <c r="U8675" s="0" t="str">
        <f aca="false">IF(G8675=1,IF(B8675="",1,0),"")</f>
        <v/>
      </c>
    </row>
    <row r="8676" customFormat="false" ht="15" hidden="false" customHeight="false" outlineLevel="0" collapsed="false">
      <c r="A8676" s="35"/>
      <c r="B8676" s="35"/>
      <c r="G8676" s="0" t="str">
        <f aca="false">IF(A8676="","",IF(AND(A8676&gt;=Debut,A8676&lt;Fin),1,0))</f>
        <v/>
      </c>
      <c r="H8676" s="0" t="str">
        <f aca="false">IF(G8676=1,INT(ROUND((A8676-Debut)*86400,0)/600),"")</f>
        <v/>
      </c>
      <c r="I8676" s="0" t="str">
        <f aca="false">IF(G8676=1,INT(ROUND((A8676-Debut)*86400,0)/3600),"")</f>
        <v/>
      </c>
      <c r="J8676" s="0" t="str">
        <f aca="false">IF(OR(A8676="",B8676=""),"",ROUND((B8676-A8676)*86400,0))</f>
        <v/>
      </c>
      <c r="K8676" s="37" t="str">
        <f aca="false">IF(G8676=1,IF(COUNTIFS($C:$C,C8676,$G:$G,1,$A:$A,"&gt;="&amp;(A8676-FenetreInterm/86400),$A:$A,"&lt;="&amp;A8676)&gt;=NbInterm,1,0),"")</f>
        <v/>
      </c>
      <c r="L8676" s="37" t="str">
        <f aca="false">IF(G8676=1,IF(B8676="",0,IF(J8676&lt;SeuilFugitive,1,0)),"")</f>
        <v/>
      </c>
      <c r="M8676" s="37" t="str">
        <f aca="false">IF(G8676=1,IF(B8676="",IF((Fin-A8676)*24&gt;SeuilFigee,1,0),IF(J8676&gt;SeuilFigee*3600,1,0)),"")</f>
        <v/>
      </c>
      <c r="N8676" s="0" t="str">
        <f aca="false">IF(G8676=1,IF(COUNTIF(H$2:H8676,H8676)=1,COUNTIF($H:$H,H8676),""),"")</f>
        <v/>
      </c>
      <c r="O8676" s="0" t="str">
        <f aca="false">IF(G8676=1,IF(COUNTIF(I$2:I8676,I8676)=1,COUNTIF($I:$I,I8676),""),"")</f>
        <v/>
      </c>
      <c r="P8676" s="38" t="str">
        <f aca="false">IF(G8676=1,IF(COUNTIFS(C$2:C8676,C8676,G$2:G8676,1)=1,COUNTIFS($C:$C,C8676,$G:$G,1)+ROW()/10000000,""),"")</f>
        <v/>
      </c>
      <c r="Q8676" s="0" t="str">
        <f aca="false">IF(K8676=1,IF(COUNTIFS(C$2:C8676,C8676,K$2:K8676,1)=1,1,0),"")</f>
        <v/>
      </c>
      <c r="R8676" s="0" t="str">
        <f aca="false">IF(M8676=1,IF(COUNTIFS(C$2:C8676,C8676,M$2:M8676,1)=1,1,0),"")</f>
        <v/>
      </c>
      <c r="S8676" s="0" t="str">
        <f aca="false">IF(L8676=1,IF(COUNTIFS(C$2:C8676,C8676,L$2:L8676,1)=1,1,0),"")</f>
        <v/>
      </c>
      <c r="T8676" s="38" t="str">
        <f aca="false">IF(N8676="","",N8676+ROW()/10000000)</f>
        <v/>
      </c>
      <c r="U8676" s="0" t="str">
        <f aca="false">IF(G8676=1,IF(B8676="",1,0),"")</f>
        <v/>
      </c>
    </row>
    <row r="8677" customFormat="false" ht="15" hidden="false" customHeight="false" outlineLevel="0" collapsed="false">
      <c r="A8677" s="35"/>
      <c r="B8677" s="35"/>
      <c r="G8677" s="0" t="str">
        <f aca="false">IF(A8677="","",IF(AND(A8677&gt;=Debut,A8677&lt;Fin),1,0))</f>
        <v/>
      </c>
      <c r="H8677" s="0" t="str">
        <f aca="false">IF(G8677=1,INT(ROUND((A8677-Debut)*86400,0)/600),"")</f>
        <v/>
      </c>
      <c r="I8677" s="0" t="str">
        <f aca="false">IF(G8677=1,INT(ROUND((A8677-Debut)*86400,0)/3600),"")</f>
        <v/>
      </c>
      <c r="J8677" s="0" t="str">
        <f aca="false">IF(OR(A8677="",B8677=""),"",ROUND((B8677-A8677)*86400,0))</f>
        <v/>
      </c>
      <c r="K8677" s="37" t="str">
        <f aca="false">IF(G8677=1,IF(COUNTIFS($C:$C,C8677,$G:$G,1,$A:$A,"&gt;="&amp;(A8677-FenetreInterm/86400),$A:$A,"&lt;="&amp;A8677)&gt;=NbInterm,1,0),"")</f>
        <v/>
      </c>
      <c r="L8677" s="37" t="str">
        <f aca="false">IF(G8677=1,IF(B8677="",0,IF(J8677&lt;SeuilFugitive,1,0)),"")</f>
        <v/>
      </c>
      <c r="M8677" s="37" t="str">
        <f aca="false">IF(G8677=1,IF(B8677="",IF((Fin-A8677)*24&gt;SeuilFigee,1,0),IF(J8677&gt;SeuilFigee*3600,1,0)),"")</f>
        <v/>
      </c>
      <c r="N8677" s="0" t="str">
        <f aca="false">IF(G8677=1,IF(COUNTIF(H$2:H8677,H8677)=1,COUNTIF($H:$H,H8677),""),"")</f>
        <v/>
      </c>
      <c r="O8677" s="0" t="str">
        <f aca="false">IF(G8677=1,IF(COUNTIF(I$2:I8677,I8677)=1,COUNTIF($I:$I,I8677),""),"")</f>
        <v/>
      </c>
      <c r="P8677" s="38" t="str">
        <f aca="false">IF(G8677=1,IF(COUNTIFS(C$2:C8677,C8677,G$2:G8677,1)=1,COUNTIFS($C:$C,C8677,$G:$G,1)+ROW()/10000000,""),"")</f>
        <v/>
      </c>
      <c r="Q8677" s="0" t="str">
        <f aca="false">IF(K8677=1,IF(COUNTIFS(C$2:C8677,C8677,K$2:K8677,1)=1,1,0),"")</f>
        <v/>
      </c>
      <c r="R8677" s="0" t="str">
        <f aca="false">IF(M8677=1,IF(COUNTIFS(C$2:C8677,C8677,M$2:M8677,1)=1,1,0),"")</f>
        <v/>
      </c>
      <c r="S8677" s="0" t="str">
        <f aca="false">IF(L8677=1,IF(COUNTIFS(C$2:C8677,C8677,L$2:L8677,1)=1,1,0),"")</f>
        <v/>
      </c>
      <c r="T8677" s="38" t="str">
        <f aca="false">IF(N8677="","",N8677+ROW()/10000000)</f>
        <v/>
      </c>
      <c r="U8677" s="0" t="str">
        <f aca="false">IF(G8677=1,IF(B8677="",1,0),"")</f>
        <v/>
      </c>
    </row>
    <row r="8678" customFormat="false" ht="15" hidden="false" customHeight="false" outlineLevel="0" collapsed="false">
      <c r="A8678" s="35"/>
      <c r="B8678" s="35"/>
      <c r="G8678" s="0" t="str">
        <f aca="false">IF(A8678="","",IF(AND(A8678&gt;=Debut,A8678&lt;Fin),1,0))</f>
        <v/>
      </c>
      <c r="H8678" s="0" t="str">
        <f aca="false">IF(G8678=1,INT(ROUND((A8678-Debut)*86400,0)/600),"")</f>
        <v/>
      </c>
      <c r="I8678" s="0" t="str">
        <f aca="false">IF(G8678=1,INT(ROUND((A8678-Debut)*86400,0)/3600),"")</f>
        <v/>
      </c>
      <c r="J8678" s="0" t="str">
        <f aca="false">IF(OR(A8678="",B8678=""),"",ROUND((B8678-A8678)*86400,0))</f>
        <v/>
      </c>
      <c r="K8678" s="37" t="str">
        <f aca="false">IF(G8678=1,IF(COUNTIFS($C:$C,C8678,$G:$G,1,$A:$A,"&gt;="&amp;(A8678-FenetreInterm/86400),$A:$A,"&lt;="&amp;A8678)&gt;=NbInterm,1,0),"")</f>
        <v/>
      </c>
      <c r="L8678" s="37" t="str">
        <f aca="false">IF(G8678=1,IF(B8678="",0,IF(J8678&lt;SeuilFugitive,1,0)),"")</f>
        <v/>
      </c>
      <c r="M8678" s="37" t="str">
        <f aca="false">IF(G8678=1,IF(B8678="",IF((Fin-A8678)*24&gt;SeuilFigee,1,0),IF(J8678&gt;SeuilFigee*3600,1,0)),"")</f>
        <v/>
      </c>
      <c r="N8678" s="0" t="str">
        <f aca="false">IF(G8678=1,IF(COUNTIF(H$2:H8678,H8678)=1,COUNTIF($H:$H,H8678),""),"")</f>
        <v/>
      </c>
      <c r="O8678" s="0" t="str">
        <f aca="false">IF(G8678=1,IF(COUNTIF(I$2:I8678,I8678)=1,COUNTIF($I:$I,I8678),""),"")</f>
        <v/>
      </c>
      <c r="P8678" s="38" t="str">
        <f aca="false">IF(G8678=1,IF(COUNTIFS(C$2:C8678,C8678,G$2:G8678,1)=1,COUNTIFS($C:$C,C8678,$G:$G,1)+ROW()/10000000,""),"")</f>
        <v/>
      </c>
      <c r="Q8678" s="0" t="str">
        <f aca="false">IF(K8678=1,IF(COUNTIFS(C$2:C8678,C8678,K$2:K8678,1)=1,1,0),"")</f>
        <v/>
      </c>
      <c r="R8678" s="0" t="str">
        <f aca="false">IF(M8678=1,IF(COUNTIFS(C$2:C8678,C8678,M$2:M8678,1)=1,1,0),"")</f>
        <v/>
      </c>
      <c r="S8678" s="0" t="str">
        <f aca="false">IF(L8678=1,IF(COUNTIFS(C$2:C8678,C8678,L$2:L8678,1)=1,1,0),"")</f>
        <v/>
      </c>
      <c r="T8678" s="38" t="str">
        <f aca="false">IF(N8678="","",N8678+ROW()/10000000)</f>
        <v/>
      </c>
      <c r="U8678" s="0" t="str">
        <f aca="false">IF(G8678=1,IF(B8678="",1,0),"")</f>
        <v/>
      </c>
    </row>
    <row r="8679" customFormat="false" ht="15" hidden="false" customHeight="false" outlineLevel="0" collapsed="false">
      <c r="A8679" s="35"/>
      <c r="B8679" s="35"/>
      <c r="G8679" s="0" t="str">
        <f aca="false">IF(A8679="","",IF(AND(A8679&gt;=Debut,A8679&lt;Fin),1,0))</f>
        <v/>
      </c>
      <c r="H8679" s="0" t="str">
        <f aca="false">IF(G8679=1,INT(ROUND((A8679-Debut)*86400,0)/600),"")</f>
        <v/>
      </c>
      <c r="I8679" s="0" t="str">
        <f aca="false">IF(G8679=1,INT(ROUND((A8679-Debut)*86400,0)/3600),"")</f>
        <v/>
      </c>
      <c r="J8679" s="0" t="str">
        <f aca="false">IF(OR(A8679="",B8679=""),"",ROUND((B8679-A8679)*86400,0))</f>
        <v/>
      </c>
      <c r="K8679" s="37" t="str">
        <f aca="false">IF(G8679=1,IF(COUNTIFS($C:$C,C8679,$G:$G,1,$A:$A,"&gt;="&amp;(A8679-FenetreInterm/86400),$A:$A,"&lt;="&amp;A8679)&gt;=NbInterm,1,0),"")</f>
        <v/>
      </c>
      <c r="L8679" s="37" t="str">
        <f aca="false">IF(G8679=1,IF(B8679="",0,IF(J8679&lt;SeuilFugitive,1,0)),"")</f>
        <v/>
      </c>
      <c r="M8679" s="37" t="str">
        <f aca="false">IF(G8679=1,IF(B8679="",IF((Fin-A8679)*24&gt;SeuilFigee,1,0),IF(J8679&gt;SeuilFigee*3600,1,0)),"")</f>
        <v/>
      </c>
      <c r="N8679" s="0" t="str">
        <f aca="false">IF(G8679=1,IF(COUNTIF(H$2:H8679,H8679)=1,COUNTIF($H:$H,H8679),""),"")</f>
        <v/>
      </c>
      <c r="O8679" s="0" t="str">
        <f aca="false">IF(G8679=1,IF(COUNTIF(I$2:I8679,I8679)=1,COUNTIF($I:$I,I8679),""),"")</f>
        <v/>
      </c>
      <c r="P8679" s="38" t="str">
        <f aca="false">IF(G8679=1,IF(COUNTIFS(C$2:C8679,C8679,G$2:G8679,1)=1,COUNTIFS($C:$C,C8679,$G:$G,1)+ROW()/10000000,""),"")</f>
        <v/>
      </c>
      <c r="Q8679" s="0" t="str">
        <f aca="false">IF(K8679=1,IF(COUNTIFS(C$2:C8679,C8679,K$2:K8679,1)=1,1,0),"")</f>
        <v/>
      </c>
      <c r="R8679" s="0" t="str">
        <f aca="false">IF(M8679=1,IF(COUNTIFS(C$2:C8679,C8679,M$2:M8679,1)=1,1,0),"")</f>
        <v/>
      </c>
      <c r="S8679" s="0" t="str">
        <f aca="false">IF(L8679=1,IF(COUNTIFS(C$2:C8679,C8679,L$2:L8679,1)=1,1,0),"")</f>
        <v/>
      </c>
      <c r="T8679" s="38" t="str">
        <f aca="false">IF(N8679="","",N8679+ROW()/10000000)</f>
        <v/>
      </c>
      <c r="U8679" s="0" t="str">
        <f aca="false">IF(G8679=1,IF(B8679="",1,0),"")</f>
        <v/>
      </c>
    </row>
    <row r="8680" customFormat="false" ht="15" hidden="false" customHeight="false" outlineLevel="0" collapsed="false">
      <c r="A8680" s="35"/>
      <c r="B8680" s="35"/>
      <c r="G8680" s="0" t="str">
        <f aca="false">IF(A8680="","",IF(AND(A8680&gt;=Debut,A8680&lt;Fin),1,0))</f>
        <v/>
      </c>
      <c r="H8680" s="0" t="str">
        <f aca="false">IF(G8680=1,INT(ROUND((A8680-Debut)*86400,0)/600),"")</f>
        <v/>
      </c>
      <c r="I8680" s="0" t="str">
        <f aca="false">IF(G8680=1,INT(ROUND((A8680-Debut)*86400,0)/3600),"")</f>
        <v/>
      </c>
      <c r="J8680" s="0" t="str">
        <f aca="false">IF(OR(A8680="",B8680=""),"",ROUND((B8680-A8680)*86400,0))</f>
        <v/>
      </c>
      <c r="K8680" s="37" t="str">
        <f aca="false">IF(G8680=1,IF(COUNTIFS($C:$C,C8680,$G:$G,1,$A:$A,"&gt;="&amp;(A8680-FenetreInterm/86400),$A:$A,"&lt;="&amp;A8680)&gt;=NbInterm,1,0),"")</f>
        <v/>
      </c>
      <c r="L8680" s="37" t="str">
        <f aca="false">IF(G8680=1,IF(B8680="",0,IF(J8680&lt;SeuilFugitive,1,0)),"")</f>
        <v/>
      </c>
      <c r="M8680" s="37" t="str">
        <f aca="false">IF(G8680=1,IF(B8680="",IF((Fin-A8680)*24&gt;SeuilFigee,1,0),IF(J8680&gt;SeuilFigee*3600,1,0)),"")</f>
        <v/>
      </c>
      <c r="N8680" s="0" t="str">
        <f aca="false">IF(G8680=1,IF(COUNTIF(H$2:H8680,H8680)=1,COUNTIF($H:$H,H8680),""),"")</f>
        <v/>
      </c>
      <c r="O8680" s="0" t="str">
        <f aca="false">IF(G8680=1,IF(COUNTIF(I$2:I8680,I8680)=1,COUNTIF($I:$I,I8680),""),"")</f>
        <v/>
      </c>
      <c r="P8680" s="38" t="str">
        <f aca="false">IF(G8680=1,IF(COUNTIFS(C$2:C8680,C8680,G$2:G8680,1)=1,COUNTIFS($C:$C,C8680,$G:$G,1)+ROW()/10000000,""),"")</f>
        <v/>
      </c>
      <c r="Q8680" s="0" t="str">
        <f aca="false">IF(K8680=1,IF(COUNTIFS(C$2:C8680,C8680,K$2:K8680,1)=1,1,0),"")</f>
        <v/>
      </c>
      <c r="R8680" s="0" t="str">
        <f aca="false">IF(M8680=1,IF(COUNTIFS(C$2:C8680,C8680,M$2:M8680,1)=1,1,0),"")</f>
        <v/>
      </c>
      <c r="S8680" s="0" t="str">
        <f aca="false">IF(L8680=1,IF(COUNTIFS(C$2:C8680,C8680,L$2:L8680,1)=1,1,0),"")</f>
        <v/>
      </c>
      <c r="T8680" s="38" t="str">
        <f aca="false">IF(N8680="","",N8680+ROW()/10000000)</f>
        <v/>
      </c>
      <c r="U8680" s="0" t="str">
        <f aca="false">IF(G8680=1,IF(B8680="",1,0),"")</f>
        <v/>
      </c>
    </row>
    <row r="8681" customFormat="false" ht="15" hidden="false" customHeight="false" outlineLevel="0" collapsed="false">
      <c r="A8681" s="35"/>
      <c r="B8681" s="35"/>
      <c r="G8681" s="0" t="str">
        <f aca="false">IF(A8681="","",IF(AND(A8681&gt;=Debut,A8681&lt;Fin),1,0))</f>
        <v/>
      </c>
      <c r="H8681" s="0" t="str">
        <f aca="false">IF(G8681=1,INT(ROUND((A8681-Debut)*86400,0)/600),"")</f>
        <v/>
      </c>
      <c r="I8681" s="0" t="str">
        <f aca="false">IF(G8681=1,INT(ROUND((A8681-Debut)*86400,0)/3600),"")</f>
        <v/>
      </c>
      <c r="J8681" s="0" t="str">
        <f aca="false">IF(OR(A8681="",B8681=""),"",ROUND((B8681-A8681)*86400,0))</f>
        <v/>
      </c>
      <c r="K8681" s="37" t="str">
        <f aca="false">IF(G8681=1,IF(COUNTIFS($C:$C,C8681,$G:$G,1,$A:$A,"&gt;="&amp;(A8681-FenetreInterm/86400),$A:$A,"&lt;="&amp;A8681)&gt;=NbInterm,1,0),"")</f>
        <v/>
      </c>
      <c r="L8681" s="37" t="str">
        <f aca="false">IF(G8681=1,IF(B8681="",0,IF(J8681&lt;SeuilFugitive,1,0)),"")</f>
        <v/>
      </c>
      <c r="M8681" s="37" t="str">
        <f aca="false">IF(G8681=1,IF(B8681="",IF((Fin-A8681)*24&gt;SeuilFigee,1,0),IF(J8681&gt;SeuilFigee*3600,1,0)),"")</f>
        <v/>
      </c>
      <c r="N8681" s="0" t="str">
        <f aca="false">IF(G8681=1,IF(COUNTIF(H$2:H8681,H8681)=1,COUNTIF($H:$H,H8681),""),"")</f>
        <v/>
      </c>
      <c r="O8681" s="0" t="str">
        <f aca="false">IF(G8681=1,IF(COUNTIF(I$2:I8681,I8681)=1,COUNTIF($I:$I,I8681),""),"")</f>
        <v/>
      </c>
      <c r="P8681" s="38" t="str">
        <f aca="false">IF(G8681=1,IF(COUNTIFS(C$2:C8681,C8681,G$2:G8681,1)=1,COUNTIFS($C:$C,C8681,$G:$G,1)+ROW()/10000000,""),"")</f>
        <v/>
      </c>
      <c r="Q8681" s="0" t="str">
        <f aca="false">IF(K8681=1,IF(COUNTIFS(C$2:C8681,C8681,K$2:K8681,1)=1,1,0),"")</f>
        <v/>
      </c>
      <c r="R8681" s="0" t="str">
        <f aca="false">IF(M8681=1,IF(COUNTIFS(C$2:C8681,C8681,M$2:M8681,1)=1,1,0),"")</f>
        <v/>
      </c>
      <c r="S8681" s="0" t="str">
        <f aca="false">IF(L8681=1,IF(COUNTIFS(C$2:C8681,C8681,L$2:L8681,1)=1,1,0),"")</f>
        <v/>
      </c>
      <c r="T8681" s="38" t="str">
        <f aca="false">IF(N8681="","",N8681+ROW()/10000000)</f>
        <v/>
      </c>
      <c r="U8681" s="0" t="str">
        <f aca="false">IF(G8681=1,IF(B8681="",1,0),"")</f>
        <v/>
      </c>
    </row>
    <row r="8682" customFormat="false" ht="15" hidden="false" customHeight="false" outlineLevel="0" collapsed="false">
      <c r="A8682" s="35"/>
      <c r="B8682" s="35"/>
      <c r="G8682" s="0" t="str">
        <f aca="false">IF(A8682="","",IF(AND(A8682&gt;=Debut,A8682&lt;Fin),1,0))</f>
        <v/>
      </c>
      <c r="H8682" s="0" t="str">
        <f aca="false">IF(G8682=1,INT(ROUND((A8682-Debut)*86400,0)/600),"")</f>
        <v/>
      </c>
      <c r="I8682" s="0" t="str">
        <f aca="false">IF(G8682=1,INT(ROUND((A8682-Debut)*86400,0)/3600),"")</f>
        <v/>
      </c>
      <c r="J8682" s="0" t="str">
        <f aca="false">IF(OR(A8682="",B8682=""),"",ROUND((B8682-A8682)*86400,0))</f>
        <v/>
      </c>
      <c r="K8682" s="37" t="str">
        <f aca="false">IF(G8682=1,IF(COUNTIFS($C:$C,C8682,$G:$G,1,$A:$A,"&gt;="&amp;(A8682-FenetreInterm/86400),$A:$A,"&lt;="&amp;A8682)&gt;=NbInterm,1,0),"")</f>
        <v/>
      </c>
      <c r="L8682" s="37" t="str">
        <f aca="false">IF(G8682=1,IF(B8682="",0,IF(J8682&lt;SeuilFugitive,1,0)),"")</f>
        <v/>
      </c>
      <c r="M8682" s="37" t="str">
        <f aca="false">IF(G8682=1,IF(B8682="",IF((Fin-A8682)*24&gt;SeuilFigee,1,0),IF(J8682&gt;SeuilFigee*3600,1,0)),"")</f>
        <v/>
      </c>
      <c r="N8682" s="0" t="str">
        <f aca="false">IF(G8682=1,IF(COUNTIF(H$2:H8682,H8682)=1,COUNTIF($H:$H,H8682),""),"")</f>
        <v/>
      </c>
      <c r="O8682" s="0" t="str">
        <f aca="false">IF(G8682=1,IF(COUNTIF(I$2:I8682,I8682)=1,COUNTIF($I:$I,I8682),""),"")</f>
        <v/>
      </c>
      <c r="P8682" s="38" t="str">
        <f aca="false">IF(G8682=1,IF(COUNTIFS(C$2:C8682,C8682,G$2:G8682,1)=1,COUNTIFS($C:$C,C8682,$G:$G,1)+ROW()/10000000,""),"")</f>
        <v/>
      </c>
      <c r="Q8682" s="0" t="str">
        <f aca="false">IF(K8682=1,IF(COUNTIFS(C$2:C8682,C8682,K$2:K8682,1)=1,1,0),"")</f>
        <v/>
      </c>
      <c r="R8682" s="0" t="str">
        <f aca="false">IF(M8682=1,IF(COUNTIFS(C$2:C8682,C8682,M$2:M8682,1)=1,1,0),"")</f>
        <v/>
      </c>
      <c r="S8682" s="0" t="str">
        <f aca="false">IF(L8682=1,IF(COUNTIFS(C$2:C8682,C8682,L$2:L8682,1)=1,1,0),"")</f>
        <v/>
      </c>
      <c r="T8682" s="38" t="str">
        <f aca="false">IF(N8682="","",N8682+ROW()/10000000)</f>
        <v/>
      </c>
      <c r="U8682" s="0" t="str">
        <f aca="false">IF(G8682=1,IF(B8682="",1,0),"")</f>
        <v/>
      </c>
    </row>
    <row r="8683" customFormat="false" ht="15" hidden="false" customHeight="false" outlineLevel="0" collapsed="false">
      <c r="A8683" s="35"/>
      <c r="B8683" s="35"/>
      <c r="G8683" s="0" t="str">
        <f aca="false">IF(A8683="","",IF(AND(A8683&gt;=Debut,A8683&lt;Fin),1,0))</f>
        <v/>
      </c>
      <c r="H8683" s="0" t="str">
        <f aca="false">IF(G8683=1,INT(ROUND((A8683-Debut)*86400,0)/600),"")</f>
        <v/>
      </c>
      <c r="I8683" s="0" t="str">
        <f aca="false">IF(G8683=1,INT(ROUND((A8683-Debut)*86400,0)/3600),"")</f>
        <v/>
      </c>
      <c r="J8683" s="0" t="str">
        <f aca="false">IF(OR(A8683="",B8683=""),"",ROUND((B8683-A8683)*86400,0))</f>
        <v/>
      </c>
      <c r="K8683" s="37" t="str">
        <f aca="false">IF(G8683=1,IF(COUNTIFS($C:$C,C8683,$G:$G,1,$A:$A,"&gt;="&amp;(A8683-FenetreInterm/86400),$A:$A,"&lt;="&amp;A8683)&gt;=NbInterm,1,0),"")</f>
        <v/>
      </c>
      <c r="L8683" s="37" t="str">
        <f aca="false">IF(G8683=1,IF(B8683="",0,IF(J8683&lt;SeuilFugitive,1,0)),"")</f>
        <v/>
      </c>
      <c r="M8683" s="37" t="str">
        <f aca="false">IF(G8683=1,IF(B8683="",IF((Fin-A8683)*24&gt;SeuilFigee,1,0),IF(J8683&gt;SeuilFigee*3600,1,0)),"")</f>
        <v/>
      </c>
      <c r="N8683" s="0" t="str">
        <f aca="false">IF(G8683=1,IF(COUNTIF(H$2:H8683,H8683)=1,COUNTIF($H:$H,H8683),""),"")</f>
        <v/>
      </c>
      <c r="O8683" s="0" t="str">
        <f aca="false">IF(G8683=1,IF(COUNTIF(I$2:I8683,I8683)=1,COUNTIF($I:$I,I8683),""),"")</f>
        <v/>
      </c>
      <c r="P8683" s="38" t="str">
        <f aca="false">IF(G8683=1,IF(COUNTIFS(C$2:C8683,C8683,G$2:G8683,1)=1,COUNTIFS($C:$C,C8683,$G:$G,1)+ROW()/10000000,""),"")</f>
        <v/>
      </c>
      <c r="Q8683" s="0" t="str">
        <f aca="false">IF(K8683=1,IF(COUNTIFS(C$2:C8683,C8683,K$2:K8683,1)=1,1,0),"")</f>
        <v/>
      </c>
      <c r="R8683" s="0" t="str">
        <f aca="false">IF(M8683=1,IF(COUNTIFS(C$2:C8683,C8683,M$2:M8683,1)=1,1,0),"")</f>
        <v/>
      </c>
      <c r="S8683" s="0" t="str">
        <f aca="false">IF(L8683=1,IF(COUNTIFS(C$2:C8683,C8683,L$2:L8683,1)=1,1,0),"")</f>
        <v/>
      </c>
      <c r="T8683" s="38" t="str">
        <f aca="false">IF(N8683="","",N8683+ROW()/10000000)</f>
        <v/>
      </c>
      <c r="U8683" s="0" t="str">
        <f aca="false">IF(G8683=1,IF(B8683="",1,0),"")</f>
        <v/>
      </c>
    </row>
    <row r="8684" customFormat="false" ht="15" hidden="false" customHeight="false" outlineLevel="0" collapsed="false">
      <c r="A8684" s="35"/>
      <c r="B8684" s="35"/>
      <c r="G8684" s="0" t="str">
        <f aca="false">IF(A8684="","",IF(AND(A8684&gt;=Debut,A8684&lt;Fin),1,0))</f>
        <v/>
      </c>
      <c r="H8684" s="0" t="str">
        <f aca="false">IF(G8684=1,INT(ROUND((A8684-Debut)*86400,0)/600),"")</f>
        <v/>
      </c>
      <c r="I8684" s="0" t="str">
        <f aca="false">IF(G8684=1,INT(ROUND((A8684-Debut)*86400,0)/3600),"")</f>
        <v/>
      </c>
      <c r="J8684" s="0" t="str">
        <f aca="false">IF(OR(A8684="",B8684=""),"",ROUND((B8684-A8684)*86400,0))</f>
        <v/>
      </c>
      <c r="K8684" s="37" t="str">
        <f aca="false">IF(G8684=1,IF(COUNTIFS($C:$C,C8684,$G:$G,1,$A:$A,"&gt;="&amp;(A8684-FenetreInterm/86400),$A:$A,"&lt;="&amp;A8684)&gt;=NbInterm,1,0),"")</f>
        <v/>
      </c>
      <c r="L8684" s="37" t="str">
        <f aca="false">IF(G8684=1,IF(B8684="",0,IF(J8684&lt;SeuilFugitive,1,0)),"")</f>
        <v/>
      </c>
      <c r="M8684" s="37" t="str">
        <f aca="false">IF(G8684=1,IF(B8684="",IF((Fin-A8684)*24&gt;SeuilFigee,1,0),IF(J8684&gt;SeuilFigee*3600,1,0)),"")</f>
        <v/>
      </c>
      <c r="N8684" s="0" t="str">
        <f aca="false">IF(G8684=1,IF(COUNTIF(H$2:H8684,H8684)=1,COUNTIF($H:$H,H8684),""),"")</f>
        <v/>
      </c>
      <c r="O8684" s="0" t="str">
        <f aca="false">IF(G8684=1,IF(COUNTIF(I$2:I8684,I8684)=1,COUNTIF($I:$I,I8684),""),"")</f>
        <v/>
      </c>
      <c r="P8684" s="38" t="str">
        <f aca="false">IF(G8684=1,IF(COUNTIFS(C$2:C8684,C8684,G$2:G8684,1)=1,COUNTIFS($C:$C,C8684,$G:$G,1)+ROW()/10000000,""),"")</f>
        <v/>
      </c>
      <c r="Q8684" s="0" t="str">
        <f aca="false">IF(K8684=1,IF(COUNTIFS(C$2:C8684,C8684,K$2:K8684,1)=1,1,0),"")</f>
        <v/>
      </c>
      <c r="R8684" s="0" t="str">
        <f aca="false">IF(M8684=1,IF(COUNTIFS(C$2:C8684,C8684,M$2:M8684,1)=1,1,0),"")</f>
        <v/>
      </c>
      <c r="S8684" s="0" t="str">
        <f aca="false">IF(L8684=1,IF(COUNTIFS(C$2:C8684,C8684,L$2:L8684,1)=1,1,0),"")</f>
        <v/>
      </c>
      <c r="T8684" s="38" t="str">
        <f aca="false">IF(N8684="","",N8684+ROW()/10000000)</f>
        <v/>
      </c>
      <c r="U8684" s="0" t="str">
        <f aca="false">IF(G8684=1,IF(B8684="",1,0),"")</f>
        <v/>
      </c>
    </row>
    <row r="8685" customFormat="false" ht="15" hidden="false" customHeight="false" outlineLevel="0" collapsed="false">
      <c r="A8685" s="35"/>
      <c r="B8685" s="35"/>
      <c r="G8685" s="0" t="str">
        <f aca="false">IF(A8685="","",IF(AND(A8685&gt;=Debut,A8685&lt;Fin),1,0))</f>
        <v/>
      </c>
      <c r="H8685" s="0" t="str">
        <f aca="false">IF(G8685=1,INT(ROUND((A8685-Debut)*86400,0)/600),"")</f>
        <v/>
      </c>
      <c r="I8685" s="0" t="str">
        <f aca="false">IF(G8685=1,INT(ROUND((A8685-Debut)*86400,0)/3600),"")</f>
        <v/>
      </c>
      <c r="J8685" s="0" t="str">
        <f aca="false">IF(OR(A8685="",B8685=""),"",ROUND((B8685-A8685)*86400,0))</f>
        <v/>
      </c>
      <c r="K8685" s="37" t="str">
        <f aca="false">IF(G8685=1,IF(COUNTIFS($C:$C,C8685,$G:$G,1,$A:$A,"&gt;="&amp;(A8685-FenetreInterm/86400),$A:$A,"&lt;="&amp;A8685)&gt;=NbInterm,1,0),"")</f>
        <v/>
      </c>
      <c r="L8685" s="37" t="str">
        <f aca="false">IF(G8685=1,IF(B8685="",0,IF(J8685&lt;SeuilFugitive,1,0)),"")</f>
        <v/>
      </c>
      <c r="M8685" s="37" t="str">
        <f aca="false">IF(G8685=1,IF(B8685="",IF((Fin-A8685)*24&gt;SeuilFigee,1,0),IF(J8685&gt;SeuilFigee*3600,1,0)),"")</f>
        <v/>
      </c>
      <c r="N8685" s="0" t="str">
        <f aca="false">IF(G8685=1,IF(COUNTIF(H$2:H8685,H8685)=1,COUNTIF($H:$H,H8685),""),"")</f>
        <v/>
      </c>
      <c r="O8685" s="0" t="str">
        <f aca="false">IF(G8685=1,IF(COUNTIF(I$2:I8685,I8685)=1,COUNTIF($I:$I,I8685),""),"")</f>
        <v/>
      </c>
      <c r="P8685" s="38" t="str">
        <f aca="false">IF(G8685=1,IF(COUNTIFS(C$2:C8685,C8685,G$2:G8685,1)=1,COUNTIFS($C:$C,C8685,$G:$G,1)+ROW()/10000000,""),"")</f>
        <v/>
      </c>
      <c r="Q8685" s="0" t="str">
        <f aca="false">IF(K8685=1,IF(COUNTIFS(C$2:C8685,C8685,K$2:K8685,1)=1,1,0),"")</f>
        <v/>
      </c>
      <c r="R8685" s="0" t="str">
        <f aca="false">IF(M8685=1,IF(COUNTIFS(C$2:C8685,C8685,M$2:M8685,1)=1,1,0),"")</f>
        <v/>
      </c>
      <c r="S8685" s="0" t="str">
        <f aca="false">IF(L8685=1,IF(COUNTIFS(C$2:C8685,C8685,L$2:L8685,1)=1,1,0),"")</f>
        <v/>
      </c>
      <c r="T8685" s="38" t="str">
        <f aca="false">IF(N8685="","",N8685+ROW()/10000000)</f>
        <v/>
      </c>
      <c r="U8685" s="0" t="str">
        <f aca="false">IF(G8685=1,IF(B8685="",1,0),"")</f>
        <v/>
      </c>
    </row>
    <row r="8686" customFormat="false" ht="15" hidden="false" customHeight="false" outlineLevel="0" collapsed="false">
      <c r="A8686" s="35"/>
      <c r="B8686" s="35"/>
      <c r="G8686" s="0" t="str">
        <f aca="false">IF(A8686="","",IF(AND(A8686&gt;=Debut,A8686&lt;Fin),1,0))</f>
        <v/>
      </c>
      <c r="H8686" s="0" t="str">
        <f aca="false">IF(G8686=1,INT(ROUND((A8686-Debut)*86400,0)/600),"")</f>
        <v/>
      </c>
      <c r="I8686" s="0" t="str">
        <f aca="false">IF(G8686=1,INT(ROUND((A8686-Debut)*86400,0)/3600),"")</f>
        <v/>
      </c>
      <c r="J8686" s="0" t="str">
        <f aca="false">IF(OR(A8686="",B8686=""),"",ROUND((B8686-A8686)*86400,0))</f>
        <v/>
      </c>
      <c r="K8686" s="37" t="str">
        <f aca="false">IF(G8686=1,IF(COUNTIFS($C:$C,C8686,$G:$G,1,$A:$A,"&gt;="&amp;(A8686-FenetreInterm/86400),$A:$A,"&lt;="&amp;A8686)&gt;=NbInterm,1,0),"")</f>
        <v/>
      </c>
      <c r="L8686" s="37" t="str">
        <f aca="false">IF(G8686=1,IF(B8686="",0,IF(J8686&lt;SeuilFugitive,1,0)),"")</f>
        <v/>
      </c>
      <c r="M8686" s="37" t="str">
        <f aca="false">IF(G8686=1,IF(B8686="",IF((Fin-A8686)*24&gt;SeuilFigee,1,0),IF(J8686&gt;SeuilFigee*3600,1,0)),"")</f>
        <v/>
      </c>
      <c r="N8686" s="0" t="str">
        <f aca="false">IF(G8686=1,IF(COUNTIF(H$2:H8686,H8686)=1,COUNTIF($H:$H,H8686),""),"")</f>
        <v/>
      </c>
      <c r="O8686" s="0" t="str">
        <f aca="false">IF(G8686=1,IF(COUNTIF(I$2:I8686,I8686)=1,COUNTIF($I:$I,I8686),""),"")</f>
        <v/>
      </c>
      <c r="P8686" s="38" t="str">
        <f aca="false">IF(G8686=1,IF(COUNTIFS(C$2:C8686,C8686,G$2:G8686,1)=1,COUNTIFS($C:$C,C8686,$G:$G,1)+ROW()/10000000,""),"")</f>
        <v/>
      </c>
      <c r="Q8686" s="0" t="str">
        <f aca="false">IF(K8686=1,IF(COUNTIFS(C$2:C8686,C8686,K$2:K8686,1)=1,1,0),"")</f>
        <v/>
      </c>
      <c r="R8686" s="0" t="str">
        <f aca="false">IF(M8686=1,IF(COUNTIFS(C$2:C8686,C8686,M$2:M8686,1)=1,1,0),"")</f>
        <v/>
      </c>
      <c r="S8686" s="0" t="str">
        <f aca="false">IF(L8686=1,IF(COUNTIFS(C$2:C8686,C8686,L$2:L8686,1)=1,1,0),"")</f>
        <v/>
      </c>
      <c r="T8686" s="38" t="str">
        <f aca="false">IF(N8686="","",N8686+ROW()/10000000)</f>
        <v/>
      </c>
      <c r="U8686" s="0" t="str">
        <f aca="false">IF(G8686=1,IF(B8686="",1,0),"")</f>
        <v/>
      </c>
    </row>
    <row r="8687" customFormat="false" ht="15" hidden="false" customHeight="false" outlineLevel="0" collapsed="false">
      <c r="A8687" s="35"/>
      <c r="B8687" s="35"/>
      <c r="G8687" s="0" t="str">
        <f aca="false">IF(A8687="","",IF(AND(A8687&gt;=Debut,A8687&lt;Fin),1,0))</f>
        <v/>
      </c>
      <c r="H8687" s="0" t="str">
        <f aca="false">IF(G8687=1,INT(ROUND((A8687-Debut)*86400,0)/600),"")</f>
        <v/>
      </c>
      <c r="I8687" s="0" t="str">
        <f aca="false">IF(G8687=1,INT(ROUND((A8687-Debut)*86400,0)/3600),"")</f>
        <v/>
      </c>
      <c r="J8687" s="0" t="str">
        <f aca="false">IF(OR(A8687="",B8687=""),"",ROUND((B8687-A8687)*86400,0))</f>
        <v/>
      </c>
      <c r="K8687" s="37" t="str">
        <f aca="false">IF(G8687=1,IF(COUNTIFS($C:$C,C8687,$G:$G,1,$A:$A,"&gt;="&amp;(A8687-FenetreInterm/86400),$A:$A,"&lt;="&amp;A8687)&gt;=NbInterm,1,0),"")</f>
        <v/>
      </c>
      <c r="L8687" s="37" t="str">
        <f aca="false">IF(G8687=1,IF(B8687="",0,IF(J8687&lt;SeuilFugitive,1,0)),"")</f>
        <v/>
      </c>
      <c r="M8687" s="37" t="str">
        <f aca="false">IF(G8687=1,IF(B8687="",IF((Fin-A8687)*24&gt;SeuilFigee,1,0),IF(J8687&gt;SeuilFigee*3600,1,0)),"")</f>
        <v/>
      </c>
      <c r="N8687" s="0" t="str">
        <f aca="false">IF(G8687=1,IF(COUNTIF(H$2:H8687,H8687)=1,COUNTIF($H:$H,H8687),""),"")</f>
        <v/>
      </c>
      <c r="O8687" s="0" t="str">
        <f aca="false">IF(G8687=1,IF(COUNTIF(I$2:I8687,I8687)=1,COUNTIF($I:$I,I8687),""),"")</f>
        <v/>
      </c>
      <c r="P8687" s="38" t="str">
        <f aca="false">IF(G8687=1,IF(COUNTIFS(C$2:C8687,C8687,G$2:G8687,1)=1,COUNTIFS($C:$C,C8687,$G:$G,1)+ROW()/10000000,""),"")</f>
        <v/>
      </c>
      <c r="Q8687" s="0" t="str">
        <f aca="false">IF(K8687=1,IF(COUNTIFS(C$2:C8687,C8687,K$2:K8687,1)=1,1,0),"")</f>
        <v/>
      </c>
      <c r="R8687" s="0" t="str">
        <f aca="false">IF(M8687=1,IF(COUNTIFS(C$2:C8687,C8687,M$2:M8687,1)=1,1,0),"")</f>
        <v/>
      </c>
      <c r="S8687" s="0" t="str">
        <f aca="false">IF(L8687=1,IF(COUNTIFS(C$2:C8687,C8687,L$2:L8687,1)=1,1,0),"")</f>
        <v/>
      </c>
      <c r="T8687" s="38" t="str">
        <f aca="false">IF(N8687="","",N8687+ROW()/10000000)</f>
        <v/>
      </c>
      <c r="U8687" s="0" t="str">
        <f aca="false">IF(G8687=1,IF(B8687="",1,0),"")</f>
        <v/>
      </c>
    </row>
    <row r="8688" customFormat="false" ht="15" hidden="false" customHeight="false" outlineLevel="0" collapsed="false">
      <c r="A8688" s="35"/>
      <c r="B8688" s="35"/>
      <c r="G8688" s="0" t="str">
        <f aca="false">IF(A8688="","",IF(AND(A8688&gt;=Debut,A8688&lt;Fin),1,0))</f>
        <v/>
      </c>
      <c r="H8688" s="0" t="str">
        <f aca="false">IF(G8688=1,INT(ROUND((A8688-Debut)*86400,0)/600),"")</f>
        <v/>
      </c>
      <c r="I8688" s="0" t="str">
        <f aca="false">IF(G8688=1,INT(ROUND((A8688-Debut)*86400,0)/3600),"")</f>
        <v/>
      </c>
      <c r="J8688" s="0" t="str">
        <f aca="false">IF(OR(A8688="",B8688=""),"",ROUND((B8688-A8688)*86400,0))</f>
        <v/>
      </c>
      <c r="K8688" s="37" t="str">
        <f aca="false">IF(G8688=1,IF(COUNTIFS($C:$C,C8688,$G:$G,1,$A:$A,"&gt;="&amp;(A8688-FenetreInterm/86400),$A:$A,"&lt;="&amp;A8688)&gt;=NbInterm,1,0),"")</f>
        <v/>
      </c>
      <c r="L8688" s="37" t="str">
        <f aca="false">IF(G8688=1,IF(B8688="",0,IF(J8688&lt;SeuilFugitive,1,0)),"")</f>
        <v/>
      </c>
      <c r="M8688" s="37" t="str">
        <f aca="false">IF(G8688=1,IF(B8688="",IF((Fin-A8688)*24&gt;SeuilFigee,1,0),IF(J8688&gt;SeuilFigee*3600,1,0)),"")</f>
        <v/>
      </c>
      <c r="N8688" s="0" t="str">
        <f aca="false">IF(G8688=1,IF(COUNTIF(H$2:H8688,H8688)=1,COUNTIF($H:$H,H8688),""),"")</f>
        <v/>
      </c>
      <c r="O8688" s="0" t="str">
        <f aca="false">IF(G8688=1,IF(COUNTIF(I$2:I8688,I8688)=1,COUNTIF($I:$I,I8688),""),"")</f>
        <v/>
      </c>
      <c r="P8688" s="38" t="str">
        <f aca="false">IF(G8688=1,IF(COUNTIFS(C$2:C8688,C8688,G$2:G8688,1)=1,COUNTIFS($C:$C,C8688,$G:$G,1)+ROW()/10000000,""),"")</f>
        <v/>
      </c>
      <c r="Q8688" s="0" t="str">
        <f aca="false">IF(K8688=1,IF(COUNTIFS(C$2:C8688,C8688,K$2:K8688,1)=1,1,0),"")</f>
        <v/>
      </c>
      <c r="R8688" s="0" t="str">
        <f aca="false">IF(M8688=1,IF(COUNTIFS(C$2:C8688,C8688,M$2:M8688,1)=1,1,0),"")</f>
        <v/>
      </c>
      <c r="S8688" s="0" t="str">
        <f aca="false">IF(L8688=1,IF(COUNTIFS(C$2:C8688,C8688,L$2:L8688,1)=1,1,0),"")</f>
        <v/>
      </c>
      <c r="T8688" s="38" t="str">
        <f aca="false">IF(N8688="","",N8688+ROW()/10000000)</f>
        <v/>
      </c>
      <c r="U8688" s="0" t="str">
        <f aca="false">IF(G8688=1,IF(B8688="",1,0),"")</f>
        <v/>
      </c>
    </row>
    <row r="8689" customFormat="false" ht="15" hidden="false" customHeight="false" outlineLevel="0" collapsed="false">
      <c r="A8689" s="35"/>
      <c r="B8689" s="35"/>
      <c r="G8689" s="0" t="str">
        <f aca="false">IF(A8689="","",IF(AND(A8689&gt;=Debut,A8689&lt;Fin),1,0))</f>
        <v/>
      </c>
      <c r="H8689" s="0" t="str">
        <f aca="false">IF(G8689=1,INT(ROUND((A8689-Debut)*86400,0)/600),"")</f>
        <v/>
      </c>
      <c r="I8689" s="0" t="str">
        <f aca="false">IF(G8689=1,INT(ROUND((A8689-Debut)*86400,0)/3600),"")</f>
        <v/>
      </c>
      <c r="J8689" s="0" t="str">
        <f aca="false">IF(OR(A8689="",B8689=""),"",ROUND((B8689-A8689)*86400,0))</f>
        <v/>
      </c>
      <c r="K8689" s="37" t="str">
        <f aca="false">IF(G8689=1,IF(COUNTIFS($C:$C,C8689,$G:$G,1,$A:$A,"&gt;="&amp;(A8689-FenetreInterm/86400),$A:$A,"&lt;="&amp;A8689)&gt;=NbInterm,1,0),"")</f>
        <v/>
      </c>
      <c r="L8689" s="37" t="str">
        <f aca="false">IF(G8689=1,IF(B8689="",0,IF(J8689&lt;SeuilFugitive,1,0)),"")</f>
        <v/>
      </c>
      <c r="M8689" s="37" t="str">
        <f aca="false">IF(G8689=1,IF(B8689="",IF((Fin-A8689)*24&gt;SeuilFigee,1,0),IF(J8689&gt;SeuilFigee*3600,1,0)),"")</f>
        <v/>
      </c>
      <c r="N8689" s="0" t="str">
        <f aca="false">IF(G8689=1,IF(COUNTIF(H$2:H8689,H8689)=1,COUNTIF($H:$H,H8689),""),"")</f>
        <v/>
      </c>
      <c r="O8689" s="0" t="str">
        <f aca="false">IF(G8689=1,IF(COUNTIF(I$2:I8689,I8689)=1,COUNTIF($I:$I,I8689),""),"")</f>
        <v/>
      </c>
      <c r="P8689" s="38" t="str">
        <f aca="false">IF(G8689=1,IF(COUNTIFS(C$2:C8689,C8689,G$2:G8689,1)=1,COUNTIFS($C:$C,C8689,$G:$G,1)+ROW()/10000000,""),"")</f>
        <v/>
      </c>
      <c r="Q8689" s="0" t="str">
        <f aca="false">IF(K8689=1,IF(COUNTIFS(C$2:C8689,C8689,K$2:K8689,1)=1,1,0),"")</f>
        <v/>
      </c>
      <c r="R8689" s="0" t="str">
        <f aca="false">IF(M8689=1,IF(COUNTIFS(C$2:C8689,C8689,M$2:M8689,1)=1,1,0),"")</f>
        <v/>
      </c>
      <c r="S8689" s="0" t="str">
        <f aca="false">IF(L8689=1,IF(COUNTIFS(C$2:C8689,C8689,L$2:L8689,1)=1,1,0),"")</f>
        <v/>
      </c>
      <c r="T8689" s="38" t="str">
        <f aca="false">IF(N8689="","",N8689+ROW()/10000000)</f>
        <v/>
      </c>
      <c r="U8689" s="0" t="str">
        <f aca="false">IF(G8689=1,IF(B8689="",1,0),"")</f>
        <v/>
      </c>
    </row>
    <row r="8690" customFormat="false" ht="15" hidden="false" customHeight="false" outlineLevel="0" collapsed="false">
      <c r="A8690" s="35"/>
      <c r="B8690" s="35"/>
      <c r="G8690" s="0" t="str">
        <f aca="false">IF(A8690="","",IF(AND(A8690&gt;=Debut,A8690&lt;Fin),1,0))</f>
        <v/>
      </c>
      <c r="H8690" s="0" t="str">
        <f aca="false">IF(G8690=1,INT(ROUND((A8690-Debut)*86400,0)/600),"")</f>
        <v/>
      </c>
      <c r="I8690" s="0" t="str">
        <f aca="false">IF(G8690=1,INT(ROUND((A8690-Debut)*86400,0)/3600),"")</f>
        <v/>
      </c>
      <c r="J8690" s="0" t="str">
        <f aca="false">IF(OR(A8690="",B8690=""),"",ROUND((B8690-A8690)*86400,0))</f>
        <v/>
      </c>
      <c r="K8690" s="37" t="str">
        <f aca="false">IF(G8690=1,IF(COUNTIFS($C:$C,C8690,$G:$G,1,$A:$A,"&gt;="&amp;(A8690-FenetreInterm/86400),$A:$A,"&lt;="&amp;A8690)&gt;=NbInterm,1,0),"")</f>
        <v/>
      </c>
      <c r="L8690" s="37" t="str">
        <f aca="false">IF(G8690=1,IF(B8690="",0,IF(J8690&lt;SeuilFugitive,1,0)),"")</f>
        <v/>
      </c>
      <c r="M8690" s="37" t="str">
        <f aca="false">IF(G8690=1,IF(B8690="",IF((Fin-A8690)*24&gt;SeuilFigee,1,0),IF(J8690&gt;SeuilFigee*3600,1,0)),"")</f>
        <v/>
      </c>
      <c r="N8690" s="0" t="str">
        <f aca="false">IF(G8690=1,IF(COUNTIF(H$2:H8690,H8690)=1,COUNTIF($H:$H,H8690),""),"")</f>
        <v/>
      </c>
      <c r="O8690" s="0" t="str">
        <f aca="false">IF(G8690=1,IF(COUNTIF(I$2:I8690,I8690)=1,COUNTIF($I:$I,I8690),""),"")</f>
        <v/>
      </c>
      <c r="P8690" s="38" t="str">
        <f aca="false">IF(G8690=1,IF(COUNTIFS(C$2:C8690,C8690,G$2:G8690,1)=1,COUNTIFS($C:$C,C8690,$G:$G,1)+ROW()/10000000,""),"")</f>
        <v/>
      </c>
      <c r="Q8690" s="0" t="str">
        <f aca="false">IF(K8690=1,IF(COUNTIFS(C$2:C8690,C8690,K$2:K8690,1)=1,1,0),"")</f>
        <v/>
      </c>
      <c r="R8690" s="0" t="str">
        <f aca="false">IF(M8690=1,IF(COUNTIFS(C$2:C8690,C8690,M$2:M8690,1)=1,1,0),"")</f>
        <v/>
      </c>
      <c r="S8690" s="0" t="str">
        <f aca="false">IF(L8690=1,IF(COUNTIFS(C$2:C8690,C8690,L$2:L8690,1)=1,1,0),"")</f>
        <v/>
      </c>
      <c r="T8690" s="38" t="str">
        <f aca="false">IF(N8690="","",N8690+ROW()/10000000)</f>
        <v/>
      </c>
      <c r="U8690" s="0" t="str">
        <f aca="false">IF(G8690=1,IF(B8690="",1,0),"")</f>
        <v/>
      </c>
    </row>
    <row r="8691" customFormat="false" ht="15" hidden="false" customHeight="false" outlineLevel="0" collapsed="false">
      <c r="A8691" s="35"/>
      <c r="B8691" s="35"/>
      <c r="G8691" s="0" t="str">
        <f aca="false">IF(A8691="","",IF(AND(A8691&gt;=Debut,A8691&lt;Fin),1,0))</f>
        <v/>
      </c>
      <c r="H8691" s="0" t="str">
        <f aca="false">IF(G8691=1,INT(ROUND((A8691-Debut)*86400,0)/600),"")</f>
        <v/>
      </c>
      <c r="I8691" s="0" t="str">
        <f aca="false">IF(G8691=1,INT(ROUND((A8691-Debut)*86400,0)/3600),"")</f>
        <v/>
      </c>
      <c r="J8691" s="0" t="str">
        <f aca="false">IF(OR(A8691="",B8691=""),"",ROUND((B8691-A8691)*86400,0))</f>
        <v/>
      </c>
      <c r="K8691" s="37" t="str">
        <f aca="false">IF(G8691=1,IF(COUNTIFS($C:$C,C8691,$G:$G,1,$A:$A,"&gt;="&amp;(A8691-FenetreInterm/86400),$A:$A,"&lt;="&amp;A8691)&gt;=NbInterm,1,0),"")</f>
        <v/>
      </c>
      <c r="L8691" s="37" t="str">
        <f aca="false">IF(G8691=1,IF(B8691="",0,IF(J8691&lt;SeuilFugitive,1,0)),"")</f>
        <v/>
      </c>
      <c r="M8691" s="37" t="str">
        <f aca="false">IF(G8691=1,IF(B8691="",IF((Fin-A8691)*24&gt;SeuilFigee,1,0),IF(J8691&gt;SeuilFigee*3600,1,0)),"")</f>
        <v/>
      </c>
      <c r="N8691" s="0" t="str">
        <f aca="false">IF(G8691=1,IF(COUNTIF(H$2:H8691,H8691)=1,COUNTIF($H:$H,H8691),""),"")</f>
        <v/>
      </c>
      <c r="O8691" s="0" t="str">
        <f aca="false">IF(G8691=1,IF(COUNTIF(I$2:I8691,I8691)=1,COUNTIF($I:$I,I8691),""),"")</f>
        <v/>
      </c>
      <c r="P8691" s="38" t="str">
        <f aca="false">IF(G8691=1,IF(COUNTIFS(C$2:C8691,C8691,G$2:G8691,1)=1,COUNTIFS($C:$C,C8691,$G:$G,1)+ROW()/10000000,""),"")</f>
        <v/>
      </c>
      <c r="Q8691" s="0" t="str">
        <f aca="false">IF(K8691=1,IF(COUNTIFS(C$2:C8691,C8691,K$2:K8691,1)=1,1,0),"")</f>
        <v/>
      </c>
      <c r="R8691" s="0" t="str">
        <f aca="false">IF(M8691=1,IF(COUNTIFS(C$2:C8691,C8691,M$2:M8691,1)=1,1,0),"")</f>
        <v/>
      </c>
      <c r="S8691" s="0" t="str">
        <f aca="false">IF(L8691=1,IF(COUNTIFS(C$2:C8691,C8691,L$2:L8691,1)=1,1,0),"")</f>
        <v/>
      </c>
      <c r="T8691" s="38" t="str">
        <f aca="false">IF(N8691="","",N8691+ROW()/10000000)</f>
        <v/>
      </c>
      <c r="U8691" s="0" t="str">
        <f aca="false">IF(G8691=1,IF(B8691="",1,0),"")</f>
        <v/>
      </c>
    </row>
    <row r="8692" customFormat="false" ht="15" hidden="false" customHeight="false" outlineLevel="0" collapsed="false">
      <c r="A8692" s="35"/>
      <c r="B8692" s="35"/>
      <c r="G8692" s="0" t="str">
        <f aca="false">IF(A8692="","",IF(AND(A8692&gt;=Debut,A8692&lt;Fin),1,0))</f>
        <v/>
      </c>
      <c r="H8692" s="0" t="str">
        <f aca="false">IF(G8692=1,INT(ROUND((A8692-Debut)*86400,0)/600),"")</f>
        <v/>
      </c>
      <c r="I8692" s="0" t="str">
        <f aca="false">IF(G8692=1,INT(ROUND((A8692-Debut)*86400,0)/3600),"")</f>
        <v/>
      </c>
      <c r="J8692" s="0" t="str">
        <f aca="false">IF(OR(A8692="",B8692=""),"",ROUND((B8692-A8692)*86400,0))</f>
        <v/>
      </c>
      <c r="K8692" s="37" t="str">
        <f aca="false">IF(G8692=1,IF(COUNTIFS($C:$C,C8692,$G:$G,1,$A:$A,"&gt;="&amp;(A8692-FenetreInterm/86400),$A:$A,"&lt;="&amp;A8692)&gt;=NbInterm,1,0),"")</f>
        <v/>
      </c>
      <c r="L8692" s="37" t="str">
        <f aca="false">IF(G8692=1,IF(B8692="",0,IF(J8692&lt;SeuilFugitive,1,0)),"")</f>
        <v/>
      </c>
      <c r="M8692" s="37" t="str">
        <f aca="false">IF(G8692=1,IF(B8692="",IF((Fin-A8692)*24&gt;SeuilFigee,1,0),IF(J8692&gt;SeuilFigee*3600,1,0)),"")</f>
        <v/>
      </c>
      <c r="N8692" s="0" t="str">
        <f aca="false">IF(G8692=1,IF(COUNTIF(H$2:H8692,H8692)=1,COUNTIF($H:$H,H8692),""),"")</f>
        <v/>
      </c>
      <c r="O8692" s="0" t="str">
        <f aca="false">IF(G8692=1,IF(COUNTIF(I$2:I8692,I8692)=1,COUNTIF($I:$I,I8692),""),"")</f>
        <v/>
      </c>
      <c r="P8692" s="38" t="str">
        <f aca="false">IF(G8692=1,IF(COUNTIFS(C$2:C8692,C8692,G$2:G8692,1)=1,COUNTIFS($C:$C,C8692,$G:$G,1)+ROW()/10000000,""),"")</f>
        <v/>
      </c>
      <c r="Q8692" s="0" t="str">
        <f aca="false">IF(K8692=1,IF(COUNTIFS(C$2:C8692,C8692,K$2:K8692,1)=1,1,0),"")</f>
        <v/>
      </c>
      <c r="R8692" s="0" t="str">
        <f aca="false">IF(M8692=1,IF(COUNTIFS(C$2:C8692,C8692,M$2:M8692,1)=1,1,0),"")</f>
        <v/>
      </c>
      <c r="S8692" s="0" t="str">
        <f aca="false">IF(L8692=1,IF(COUNTIFS(C$2:C8692,C8692,L$2:L8692,1)=1,1,0),"")</f>
        <v/>
      </c>
      <c r="T8692" s="38" t="str">
        <f aca="false">IF(N8692="","",N8692+ROW()/10000000)</f>
        <v/>
      </c>
      <c r="U8692" s="0" t="str">
        <f aca="false">IF(G8692=1,IF(B8692="",1,0),"")</f>
        <v/>
      </c>
    </row>
    <row r="8693" customFormat="false" ht="15" hidden="false" customHeight="false" outlineLevel="0" collapsed="false">
      <c r="A8693" s="35"/>
      <c r="B8693" s="35"/>
      <c r="G8693" s="0" t="str">
        <f aca="false">IF(A8693="","",IF(AND(A8693&gt;=Debut,A8693&lt;Fin),1,0))</f>
        <v/>
      </c>
      <c r="H8693" s="0" t="str">
        <f aca="false">IF(G8693=1,INT(ROUND((A8693-Debut)*86400,0)/600),"")</f>
        <v/>
      </c>
      <c r="I8693" s="0" t="str">
        <f aca="false">IF(G8693=1,INT(ROUND((A8693-Debut)*86400,0)/3600),"")</f>
        <v/>
      </c>
      <c r="J8693" s="0" t="str">
        <f aca="false">IF(OR(A8693="",B8693=""),"",ROUND((B8693-A8693)*86400,0))</f>
        <v/>
      </c>
      <c r="K8693" s="37" t="str">
        <f aca="false">IF(G8693=1,IF(COUNTIFS($C:$C,C8693,$G:$G,1,$A:$A,"&gt;="&amp;(A8693-FenetreInterm/86400),$A:$A,"&lt;="&amp;A8693)&gt;=NbInterm,1,0),"")</f>
        <v/>
      </c>
      <c r="L8693" s="37" t="str">
        <f aca="false">IF(G8693=1,IF(B8693="",0,IF(J8693&lt;SeuilFugitive,1,0)),"")</f>
        <v/>
      </c>
      <c r="M8693" s="37" t="str">
        <f aca="false">IF(G8693=1,IF(B8693="",IF((Fin-A8693)*24&gt;SeuilFigee,1,0),IF(J8693&gt;SeuilFigee*3600,1,0)),"")</f>
        <v/>
      </c>
      <c r="N8693" s="0" t="str">
        <f aca="false">IF(G8693=1,IF(COUNTIF(H$2:H8693,H8693)=1,COUNTIF($H:$H,H8693),""),"")</f>
        <v/>
      </c>
      <c r="O8693" s="0" t="str">
        <f aca="false">IF(G8693=1,IF(COUNTIF(I$2:I8693,I8693)=1,COUNTIF($I:$I,I8693),""),"")</f>
        <v/>
      </c>
      <c r="P8693" s="38" t="str">
        <f aca="false">IF(G8693=1,IF(COUNTIFS(C$2:C8693,C8693,G$2:G8693,1)=1,COUNTIFS($C:$C,C8693,$G:$G,1)+ROW()/10000000,""),"")</f>
        <v/>
      </c>
      <c r="Q8693" s="0" t="str">
        <f aca="false">IF(K8693=1,IF(COUNTIFS(C$2:C8693,C8693,K$2:K8693,1)=1,1,0),"")</f>
        <v/>
      </c>
      <c r="R8693" s="0" t="str">
        <f aca="false">IF(M8693=1,IF(COUNTIFS(C$2:C8693,C8693,M$2:M8693,1)=1,1,0),"")</f>
        <v/>
      </c>
      <c r="S8693" s="0" t="str">
        <f aca="false">IF(L8693=1,IF(COUNTIFS(C$2:C8693,C8693,L$2:L8693,1)=1,1,0),"")</f>
        <v/>
      </c>
      <c r="T8693" s="38" t="str">
        <f aca="false">IF(N8693="","",N8693+ROW()/10000000)</f>
        <v/>
      </c>
      <c r="U8693" s="0" t="str">
        <f aca="false">IF(G8693=1,IF(B8693="",1,0),"")</f>
        <v/>
      </c>
    </row>
    <row r="8694" customFormat="false" ht="15" hidden="false" customHeight="false" outlineLevel="0" collapsed="false">
      <c r="A8694" s="35"/>
      <c r="B8694" s="35"/>
      <c r="G8694" s="0" t="str">
        <f aca="false">IF(A8694="","",IF(AND(A8694&gt;=Debut,A8694&lt;Fin),1,0))</f>
        <v/>
      </c>
      <c r="H8694" s="0" t="str">
        <f aca="false">IF(G8694=1,INT(ROUND((A8694-Debut)*86400,0)/600),"")</f>
        <v/>
      </c>
      <c r="I8694" s="0" t="str">
        <f aca="false">IF(G8694=1,INT(ROUND((A8694-Debut)*86400,0)/3600),"")</f>
        <v/>
      </c>
      <c r="J8694" s="0" t="str">
        <f aca="false">IF(OR(A8694="",B8694=""),"",ROUND((B8694-A8694)*86400,0))</f>
        <v/>
      </c>
      <c r="K8694" s="37" t="str">
        <f aca="false">IF(G8694=1,IF(COUNTIFS($C:$C,C8694,$G:$G,1,$A:$A,"&gt;="&amp;(A8694-FenetreInterm/86400),$A:$A,"&lt;="&amp;A8694)&gt;=NbInterm,1,0),"")</f>
        <v/>
      </c>
      <c r="L8694" s="37" t="str">
        <f aca="false">IF(G8694=1,IF(B8694="",0,IF(J8694&lt;SeuilFugitive,1,0)),"")</f>
        <v/>
      </c>
      <c r="M8694" s="37" t="str">
        <f aca="false">IF(G8694=1,IF(B8694="",IF((Fin-A8694)*24&gt;SeuilFigee,1,0),IF(J8694&gt;SeuilFigee*3600,1,0)),"")</f>
        <v/>
      </c>
      <c r="N8694" s="0" t="str">
        <f aca="false">IF(G8694=1,IF(COUNTIF(H$2:H8694,H8694)=1,COUNTIF($H:$H,H8694),""),"")</f>
        <v/>
      </c>
      <c r="O8694" s="0" t="str">
        <f aca="false">IF(G8694=1,IF(COUNTIF(I$2:I8694,I8694)=1,COUNTIF($I:$I,I8694),""),"")</f>
        <v/>
      </c>
      <c r="P8694" s="38" t="str">
        <f aca="false">IF(G8694=1,IF(COUNTIFS(C$2:C8694,C8694,G$2:G8694,1)=1,COUNTIFS($C:$C,C8694,$G:$G,1)+ROW()/10000000,""),"")</f>
        <v/>
      </c>
      <c r="Q8694" s="0" t="str">
        <f aca="false">IF(K8694=1,IF(COUNTIFS(C$2:C8694,C8694,K$2:K8694,1)=1,1,0),"")</f>
        <v/>
      </c>
      <c r="R8694" s="0" t="str">
        <f aca="false">IF(M8694=1,IF(COUNTIFS(C$2:C8694,C8694,M$2:M8694,1)=1,1,0),"")</f>
        <v/>
      </c>
      <c r="S8694" s="0" t="str">
        <f aca="false">IF(L8694=1,IF(COUNTIFS(C$2:C8694,C8694,L$2:L8694,1)=1,1,0),"")</f>
        <v/>
      </c>
      <c r="T8694" s="38" t="str">
        <f aca="false">IF(N8694="","",N8694+ROW()/10000000)</f>
        <v/>
      </c>
      <c r="U8694" s="0" t="str">
        <f aca="false">IF(G8694=1,IF(B8694="",1,0),"")</f>
        <v/>
      </c>
    </row>
    <row r="8695" customFormat="false" ht="15" hidden="false" customHeight="false" outlineLevel="0" collapsed="false">
      <c r="A8695" s="35"/>
      <c r="B8695" s="35"/>
      <c r="G8695" s="0" t="str">
        <f aca="false">IF(A8695="","",IF(AND(A8695&gt;=Debut,A8695&lt;Fin),1,0))</f>
        <v/>
      </c>
      <c r="H8695" s="0" t="str">
        <f aca="false">IF(G8695=1,INT(ROUND((A8695-Debut)*86400,0)/600),"")</f>
        <v/>
      </c>
      <c r="I8695" s="0" t="str">
        <f aca="false">IF(G8695=1,INT(ROUND((A8695-Debut)*86400,0)/3600),"")</f>
        <v/>
      </c>
      <c r="J8695" s="0" t="str">
        <f aca="false">IF(OR(A8695="",B8695=""),"",ROUND((B8695-A8695)*86400,0))</f>
        <v/>
      </c>
      <c r="K8695" s="37" t="str">
        <f aca="false">IF(G8695=1,IF(COUNTIFS($C:$C,C8695,$G:$G,1,$A:$A,"&gt;="&amp;(A8695-FenetreInterm/86400),$A:$A,"&lt;="&amp;A8695)&gt;=NbInterm,1,0),"")</f>
        <v/>
      </c>
      <c r="L8695" s="37" t="str">
        <f aca="false">IF(G8695=1,IF(B8695="",0,IF(J8695&lt;SeuilFugitive,1,0)),"")</f>
        <v/>
      </c>
      <c r="M8695" s="37" t="str">
        <f aca="false">IF(G8695=1,IF(B8695="",IF((Fin-A8695)*24&gt;SeuilFigee,1,0),IF(J8695&gt;SeuilFigee*3600,1,0)),"")</f>
        <v/>
      </c>
      <c r="N8695" s="0" t="str">
        <f aca="false">IF(G8695=1,IF(COUNTIF(H$2:H8695,H8695)=1,COUNTIF($H:$H,H8695),""),"")</f>
        <v/>
      </c>
      <c r="O8695" s="0" t="str">
        <f aca="false">IF(G8695=1,IF(COUNTIF(I$2:I8695,I8695)=1,COUNTIF($I:$I,I8695),""),"")</f>
        <v/>
      </c>
      <c r="P8695" s="38" t="str">
        <f aca="false">IF(G8695=1,IF(COUNTIFS(C$2:C8695,C8695,G$2:G8695,1)=1,COUNTIFS($C:$C,C8695,$G:$G,1)+ROW()/10000000,""),"")</f>
        <v/>
      </c>
      <c r="Q8695" s="0" t="str">
        <f aca="false">IF(K8695=1,IF(COUNTIFS(C$2:C8695,C8695,K$2:K8695,1)=1,1,0),"")</f>
        <v/>
      </c>
      <c r="R8695" s="0" t="str">
        <f aca="false">IF(M8695=1,IF(COUNTIFS(C$2:C8695,C8695,M$2:M8695,1)=1,1,0),"")</f>
        <v/>
      </c>
      <c r="S8695" s="0" t="str">
        <f aca="false">IF(L8695=1,IF(COUNTIFS(C$2:C8695,C8695,L$2:L8695,1)=1,1,0),"")</f>
        <v/>
      </c>
      <c r="T8695" s="38" t="str">
        <f aca="false">IF(N8695="","",N8695+ROW()/10000000)</f>
        <v/>
      </c>
      <c r="U8695" s="0" t="str">
        <f aca="false">IF(G8695=1,IF(B8695="",1,0),"")</f>
        <v/>
      </c>
    </row>
    <row r="8696" customFormat="false" ht="15" hidden="false" customHeight="false" outlineLevel="0" collapsed="false">
      <c r="A8696" s="35"/>
      <c r="B8696" s="35"/>
      <c r="G8696" s="0" t="str">
        <f aca="false">IF(A8696="","",IF(AND(A8696&gt;=Debut,A8696&lt;Fin),1,0))</f>
        <v/>
      </c>
      <c r="H8696" s="0" t="str">
        <f aca="false">IF(G8696=1,INT(ROUND((A8696-Debut)*86400,0)/600),"")</f>
        <v/>
      </c>
      <c r="I8696" s="0" t="str">
        <f aca="false">IF(G8696=1,INT(ROUND((A8696-Debut)*86400,0)/3600),"")</f>
        <v/>
      </c>
      <c r="J8696" s="0" t="str">
        <f aca="false">IF(OR(A8696="",B8696=""),"",ROUND((B8696-A8696)*86400,0))</f>
        <v/>
      </c>
      <c r="K8696" s="37" t="str">
        <f aca="false">IF(G8696=1,IF(COUNTIFS($C:$C,C8696,$G:$G,1,$A:$A,"&gt;="&amp;(A8696-FenetreInterm/86400),$A:$A,"&lt;="&amp;A8696)&gt;=NbInterm,1,0),"")</f>
        <v/>
      </c>
      <c r="L8696" s="37" t="str">
        <f aca="false">IF(G8696=1,IF(B8696="",0,IF(J8696&lt;SeuilFugitive,1,0)),"")</f>
        <v/>
      </c>
      <c r="M8696" s="37" t="str">
        <f aca="false">IF(G8696=1,IF(B8696="",IF((Fin-A8696)*24&gt;SeuilFigee,1,0),IF(J8696&gt;SeuilFigee*3600,1,0)),"")</f>
        <v/>
      </c>
      <c r="N8696" s="0" t="str">
        <f aca="false">IF(G8696=1,IF(COUNTIF(H$2:H8696,H8696)=1,COUNTIF($H:$H,H8696),""),"")</f>
        <v/>
      </c>
      <c r="O8696" s="0" t="str">
        <f aca="false">IF(G8696=1,IF(COUNTIF(I$2:I8696,I8696)=1,COUNTIF($I:$I,I8696),""),"")</f>
        <v/>
      </c>
      <c r="P8696" s="38" t="str">
        <f aca="false">IF(G8696=1,IF(COUNTIFS(C$2:C8696,C8696,G$2:G8696,1)=1,COUNTIFS($C:$C,C8696,$G:$G,1)+ROW()/10000000,""),"")</f>
        <v/>
      </c>
      <c r="Q8696" s="0" t="str">
        <f aca="false">IF(K8696=1,IF(COUNTIFS(C$2:C8696,C8696,K$2:K8696,1)=1,1,0),"")</f>
        <v/>
      </c>
      <c r="R8696" s="0" t="str">
        <f aca="false">IF(M8696=1,IF(COUNTIFS(C$2:C8696,C8696,M$2:M8696,1)=1,1,0),"")</f>
        <v/>
      </c>
      <c r="S8696" s="0" t="str">
        <f aca="false">IF(L8696=1,IF(COUNTIFS(C$2:C8696,C8696,L$2:L8696,1)=1,1,0),"")</f>
        <v/>
      </c>
      <c r="T8696" s="38" t="str">
        <f aca="false">IF(N8696="","",N8696+ROW()/10000000)</f>
        <v/>
      </c>
      <c r="U8696" s="0" t="str">
        <f aca="false">IF(G8696=1,IF(B8696="",1,0),"")</f>
        <v/>
      </c>
    </row>
    <row r="8697" customFormat="false" ht="15" hidden="false" customHeight="false" outlineLevel="0" collapsed="false">
      <c r="A8697" s="35"/>
      <c r="B8697" s="35"/>
      <c r="G8697" s="0" t="str">
        <f aca="false">IF(A8697="","",IF(AND(A8697&gt;=Debut,A8697&lt;Fin),1,0))</f>
        <v/>
      </c>
      <c r="H8697" s="0" t="str">
        <f aca="false">IF(G8697=1,INT(ROUND((A8697-Debut)*86400,0)/600),"")</f>
        <v/>
      </c>
      <c r="I8697" s="0" t="str">
        <f aca="false">IF(G8697=1,INT(ROUND((A8697-Debut)*86400,0)/3600),"")</f>
        <v/>
      </c>
      <c r="J8697" s="0" t="str">
        <f aca="false">IF(OR(A8697="",B8697=""),"",ROUND((B8697-A8697)*86400,0))</f>
        <v/>
      </c>
      <c r="K8697" s="37" t="str">
        <f aca="false">IF(G8697=1,IF(COUNTIFS($C:$C,C8697,$G:$G,1,$A:$A,"&gt;="&amp;(A8697-FenetreInterm/86400),$A:$A,"&lt;="&amp;A8697)&gt;=NbInterm,1,0),"")</f>
        <v/>
      </c>
      <c r="L8697" s="37" t="str">
        <f aca="false">IF(G8697=1,IF(B8697="",0,IF(J8697&lt;SeuilFugitive,1,0)),"")</f>
        <v/>
      </c>
      <c r="M8697" s="37" t="str">
        <f aca="false">IF(G8697=1,IF(B8697="",IF((Fin-A8697)*24&gt;SeuilFigee,1,0),IF(J8697&gt;SeuilFigee*3600,1,0)),"")</f>
        <v/>
      </c>
      <c r="N8697" s="0" t="str">
        <f aca="false">IF(G8697=1,IF(COUNTIF(H$2:H8697,H8697)=1,COUNTIF($H:$H,H8697),""),"")</f>
        <v/>
      </c>
      <c r="O8697" s="0" t="str">
        <f aca="false">IF(G8697=1,IF(COUNTIF(I$2:I8697,I8697)=1,COUNTIF($I:$I,I8697),""),"")</f>
        <v/>
      </c>
      <c r="P8697" s="38" t="str">
        <f aca="false">IF(G8697=1,IF(COUNTIFS(C$2:C8697,C8697,G$2:G8697,1)=1,COUNTIFS($C:$C,C8697,$G:$G,1)+ROW()/10000000,""),"")</f>
        <v/>
      </c>
      <c r="Q8697" s="0" t="str">
        <f aca="false">IF(K8697=1,IF(COUNTIFS(C$2:C8697,C8697,K$2:K8697,1)=1,1,0),"")</f>
        <v/>
      </c>
      <c r="R8697" s="0" t="str">
        <f aca="false">IF(M8697=1,IF(COUNTIFS(C$2:C8697,C8697,M$2:M8697,1)=1,1,0),"")</f>
        <v/>
      </c>
      <c r="S8697" s="0" t="str">
        <f aca="false">IF(L8697=1,IF(COUNTIFS(C$2:C8697,C8697,L$2:L8697,1)=1,1,0),"")</f>
        <v/>
      </c>
      <c r="T8697" s="38" t="str">
        <f aca="false">IF(N8697="","",N8697+ROW()/10000000)</f>
        <v/>
      </c>
      <c r="U8697" s="0" t="str">
        <f aca="false">IF(G8697=1,IF(B8697="",1,0),"")</f>
        <v/>
      </c>
    </row>
    <row r="8698" customFormat="false" ht="15" hidden="false" customHeight="false" outlineLevel="0" collapsed="false">
      <c r="A8698" s="35"/>
      <c r="B8698" s="35"/>
      <c r="G8698" s="0" t="str">
        <f aca="false">IF(A8698="","",IF(AND(A8698&gt;=Debut,A8698&lt;Fin),1,0))</f>
        <v/>
      </c>
      <c r="H8698" s="0" t="str">
        <f aca="false">IF(G8698=1,INT(ROUND((A8698-Debut)*86400,0)/600),"")</f>
        <v/>
      </c>
      <c r="I8698" s="0" t="str">
        <f aca="false">IF(G8698=1,INT(ROUND((A8698-Debut)*86400,0)/3600),"")</f>
        <v/>
      </c>
      <c r="J8698" s="0" t="str">
        <f aca="false">IF(OR(A8698="",B8698=""),"",ROUND((B8698-A8698)*86400,0))</f>
        <v/>
      </c>
      <c r="K8698" s="37" t="str">
        <f aca="false">IF(G8698=1,IF(COUNTIFS($C:$C,C8698,$G:$G,1,$A:$A,"&gt;="&amp;(A8698-FenetreInterm/86400),$A:$A,"&lt;="&amp;A8698)&gt;=NbInterm,1,0),"")</f>
        <v/>
      </c>
      <c r="L8698" s="37" t="str">
        <f aca="false">IF(G8698=1,IF(B8698="",0,IF(J8698&lt;SeuilFugitive,1,0)),"")</f>
        <v/>
      </c>
      <c r="M8698" s="37" t="str">
        <f aca="false">IF(G8698=1,IF(B8698="",IF((Fin-A8698)*24&gt;SeuilFigee,1,0),IF(J8698&gt;SeuilFigee*3600,1,0)),"")</f>
        <v/>
      </c>
      <c r="N8698" s="0" t="str">
        <f aca="false">IF(G8698=1,IF(COUNTIF(H$2:H8698,H8698)=1,COUNTIF($H:$H,H8698),""),"")</f>
        <v/>
      </c>
      <c r="O8698" s="0" t="str">
        <f aca="false">IF(G8698=1,IF(COUNTIF(I$2:I8698,I8698)=1,COUNTIF($I:$I,I8698),""),"")</f>
        <v/>
      </c>
      <c r="P8698" s="38" t="str">
        <f aca="false">IF(G8698=1,IF(COUNTIFS(C$2:C8698,C8698,G$2:G8698,1)=1,COUNTIFS($C:$C,C8698,$G:$G,1)+ROW()/10000000,""),"")</f>
        <v/>
      </c>
      <c r="Q8698" s="0" t="str">
        <f aca="false">IF(K8698=1,IF(COUNTIFS(C$2:C8698,C8698,K$2:K8698,1)=1,1,0),"")</f>
        <v/>
      </c>
      <c r="R8698" s="0" t="str">
        <f aca="false">IF(M8698=1,IF(COUNTIFS(C$2:C8698,C8698,M$2:M8698,1)=1,1,0),"")</f>
        <v/>
      </c>
      <c r="S8698" s="0" t="str">
        <f aca="false">IF(L8698=1,IF(COUNTIFS(C$2:C8698,C8698,L$2:L8698,1)=1,1,0),"")</f>
        <v/>
      </c>
      <c r="T8698" s="38" t="str">
        <f aca="false">IF(N8698="","",N8698+ROW()/10000000)</f>
        <v/>
      </c>
      <c r="U8698" s="0" t="str">
        <f aca="false">IF(G8698=1,IF(B8698="",1,0),"")</f>
        <v/>
      </c>
    </row>
    <row r="8699" customFormat="false" ht="15" hidden="false" customHeight="false" outlineLevel="0" collapsed="false">
      <c r="A8699" s="35"/>
      <c r="B8699" s="35"/>
      <c r="G8699" s="0" t="str">
        <f aca="false">IF(A8699="","",IF(AND(A8699&gt;=Debut,A8699&lt;Fin),1,0))</f>
        <v/>
      </c>
      <c r="H8699" s="0" t="str">
        <f aca="false">IF(G8699=1,INT(ROUND((A8699-Debut)*86400,0)/600),"")</f>
        <v/>
      </c>
      <c r="I8699" s="0" t="str">
        <f aca="false">IF(G8699=1,INT(ROUND((A8699-Debut)*86400,0)/3600),"")</f>
        <v/>
      </c>
      <c r="J8699" s="0" t="str">
        <f aca="false">IF(OR(A8699="",B8699=""),"",ROUND((B8699-A8699)*86400,0))</f>
        <v/>
      </c>
      <c r="K8699" s="37" t="str">
        <f aca="false">IF(G8699=1,IF(COUNTIFS($C:$C,C8699,$G:$G,1,$A:$A,"&gt;="&amp;(A8699-FenetreInterm/86400),$A:$A,"&lt;="&amp;A8699)&gt;=NbInterm,1,0),"")</f>
        <v/>
      </c>
      <c r="L8699" s="37" t="str">
        <f aca="false">IF(G8699=1,IF(B8699="",0,IF(J8699&lt;SeuilFugitive,1,0)),"")</f>
        <v/>
      </c>
      <c r="M8699" s="37" t="str">
        <f aca="false">IF(G8699=1,IF(B8699="",IF((Fin-A8699)*24&gt;SeuilFigee,1,0),IF(J8699&gt;SeuilFigee*3600,1,0)),"")</f>
        <v/>
      </c>
      <c r="N8699" s="0" t="str">
        <f aca="false">IF(G8699=1,IF(COUNTIF(H$2:H8699,H8699)=1,COUNTIF($H:$H,H8699),""),"")</f>
        <v/>
      </c>
      <c r="O8699" s="0" t="str">
        <f aca="false">IF(G8699=1,IF(COUNTIF(I$2:I8699,I8699)=1,COUNTIF($I:$I,I8699),""),"")</f>
        <v/>
      </c>
      <c r="P8699" s="38" t="str">
        <f aca="false">IF(G8699=1,IF(COUNTIFS(C$2:C8699,C8699,G$2:G8699,1)=1,COUNTIFS($C:$C,C8699,$G:$G,1)+ROW()/10000000,""),"")</f>
        <v/>
      </c>
      <c r="Q8699" s="0" t="str">
        <f aca="false">IF(K8699=1,IF(COUNTIFS(C$2:C8699,C8699,K$2:K8699,1)=1,1,0),"")</f>
        <v/>
      </c>
      <c r="R8699" s="0" t="str">
        <f aca="false">IF(M8699=1,IF(COUNTIFS(C$2:C8699,C8699,M$2:M8699,1)=1,1,0),"")</f>
        <v/>
      </c>
      <c r="S8699" s="0" t="str">
        <f aca="false">IF(L8699=1,IF(COUNTIFS(C$2:C8699,C8699,L$2:L8699,1)=1,1,0),"")</f>
        <v/>
      </c>
      <c r="T8699" s="38" t="str">
        <f aca="false">IF(N8699="","",N8699+ROW()/10000000)</f>
        <v/>
      </c>
      <c r="U8699" s="0" t="str">
        <f aca="false">IF(G8699=1,IF(B8699="",1,0),"")</f>
        <v/>
      </c>
    </row>
    <row r="8700" customFormat="false" ht="15" hidden="false" customHeight="false" outlineLevel="0" collapsed="false">
      <c r="A8700" s="35"/>
      <c r="B8700" s="35"/>
      <c r="G8700" s="0" t="str">
        <f aca="false">IF(A8700="","",IF(AND(A8700&gt;=Debut,A8700&lt;Fin),1,0))</f>
        <v/>
      </c>
      <c r="H8700" s="0" t="str">
        <f aca="false">IF(G8700=1,INT(ROUND((A8700-Debut)*86400,0)/600),"")</f>
        <v/>
      </c>
      <c r="I8700" s="0" t="str">
        <f aca="false">IF(G8700=1,INT(ROUND((A8700-Debut)*86400,0)/3600),"")</f>
        <v/>
      </c>
      <c r="J8700" s="0" t="str">
        <f aca="false">IF(OR(A8700="",B8700=""),"",ROUND((B8700-A8700)*86400,0))</f>
        <v/>
      </c>
      <c r="K8700" s="37" t="str">
        <f aca="false">IF(G8700=1,IF(COUNTIFS($C:$C,C8700,$G:$G,1,$A:$A,"&gt;="&amp;(A8700-FenetreInterm/86400),$A:$A,"&lt;="&amp;A8700)&gt;=NbInterm,1,0),"")</f>
        <v/>
      </c>
      <c r="L8700" s="37" t="str">
        <f aca="false">IF(G8700=1,IF(B8700="",0,IF(J8700&lt;SeuilFugitive,1,0)),"")</f>
        <v/>
      </c>
      <c r="M8700" s="37" t="str">
        <f aca="false">IF(G8700=1,IF(B8700="",IF((Fin-A8700)*24&gt;SeuilFigee,1,0),IF(J8700&gt;SeuilFigee*3600,1,0)),"")</f>
        <v/>
      </c>
      <c r="N8700" s="0" t="str">
        <f aca="false">IF(G8700=1,IF(COUNTIF(H$2:H8700,H8700)=1,COUNTIF($H:$H,H8700),""),"")</f>
        <v/>
      </c>
      <c r="O8700" s="0" t="str">
        <f aca="false">IF(G8700=1,IF(COUNTIF(I$2:I8700,I8700)=1,COUNTIF($I:$I,I8700),""),"")</f>
        <v/>
      </c>
      <c r="P8700" s="38" t="str">
        <f aca="false">IF(G8700=1,IF(COUNTIFS(C$2:C8700,C8700,G$2:G8700,1)=1,COUNTIFS($C:$C,C8700,$G:$G,1)+ROW()/10000000,""),"")</f>
        <v/>
      </c>
      <c r="Q8700" s="0" t="str">
        <f aca="false">IF(K8700=1,IF(COUNTIFS(C$2:C8700,C8700,K$2:K8700,1)=1,1,0),"")</f>
        <v/>
      </c>
      <c r="R8700" s="0" t="str">
        <f aca="false">IF(M8700=1,IF(COUNTIFS(C$2:C8700,C8700,M$2:M8700,1)=1,1,0),"")</f>
        <v/>
      </c>
      <c r="S8700" s="0" t="str">
        <f aca="false">IF(L8700=1,IF(COUNTIFS(C$2:C8700,C8700,L$2:L8700,1)=1,1,0),"")</f>
        <v/>
      </c>
      <c r="T8700" s="38" t="str">
        <f aca="false">IF(N8700="","",N8700+ROW()/10000000)</f>
        <v/>
      </c>
      <c r="U8700" s="0" t="str">
        <f aca="false">IF(G8700=1,IF(B8700="",1,0),"")</f>
        <v/>
      </c>
    </row>
    <row r="8701" customFormat="false" ht="15" hidden="false" customHeight="false" outlineLevel="0" collapsed="false">
      <c r="A8701" s="35"/>
      <c r="B8701" s="35"/>
      <c r="G8701" s="0" t="str">
        <f aca="false">IF(A8701="","",IF(AND(A8701&gt;=Debut,A8701&lt;Fin),1,0))</f>
        <v/>
      </c>
      <c r="H8701" s="0" t="str">
        <f aca="false">IF(G8701=1,INT(ROUND((A8701-Debut)*86400,0)/600),"")</f>
        <v/>
      </c>
      <c r="I8701" s="0" t="str">
        <f aca="false">IF(G8701=1,INT(ROUND((A8701-Debut)*86400,0)/3600),"")</f>
        <v/>
      </c>
      <c r="J8701" s="0" t="str">
        <f aca="false">IF(OR(A8701="",B8701=""),"",ROUND((B8701-A8701)*86400,0))</f>
        <v/>
      </c>
      <c r="K8701" s="37" t="str">
        <f aca="false">IF(G8701=1,IF(COUNTIFS($C:$C,C8701,$G:$G,1,$A:$A,"&gt;="&amp;(A8701-FenetreInterm/86400),$A:$A,"&lt;="&amp;A8701)&gt;=NbInterm,1,0),"")</f>
        <v/>
      </c>
      <c r="L8701" s="37" t="str">
        <f aca="false">IF(G8701=1,IF(B8701="",0,IF(J8701&lt;SeuilFugitive,1,0)),"")</f>
        <v/>
      </c>
      <c r="M8701" s="37" t="str">
        <f aca="false">IF(G8701=1,IF(B8701="",IF((Fin-A8701)*24&gt;SeuilFigee,1,0),IF(J8701&gt;SeuilFigee*3600,1,0)),"")</f>
        <v/>
      </c>
      <c r="N8701" s="0" t="str">
        <f aca="false">IF(G8701=1,IF(COUNTIF(H$2:H8701,H8701)=1,COUNTIF($H:$H,H8701),""),"")</f>
        <v/>
      </c>
      <c r="O8701" s="0" t="str">
        <f aca="false">IF(G8701=1,IF(COUNTIF(I$2:I8701,I8701)=1,COUNTIF($I:$I,I8701),""),"")</f>
        <v/>
      </c>
      <c r="P8701" s="38" t="str">
        <f aca="false">IF(G8701=1,IF(COUNTIFS(C$2:C8701,C8701,G$2:G8701,1)=1,COUNTIFS($C:$C,C8701,$G:$G,1)+ROW()/10000000,""),"")</f>
        <v/>
      </c>
      <c r="Q8701" s="0" t="str">
        <f aca="false">IF(K8701=1,IF(COUNTIFS(C$2:C8701,C8701,K$2:K8701,1)=1,1,0),"")</f>
        <v/>
      </c>
      <c r="R8701" s="0" t="str">
        <f aca="false">IF(M8701=1,IF(COUNTIFS(C$2:C8701,C8701,M$2:M8701,1)=1,1,0),"")</f>
        <v/>
      </c>
      <c r="S8701" s="0" t="str">
        <f aca="false">IF(L8701=1,IF(COUNTIFS(C$2:C8701,C8701,L$2:L8701,1)=1,1,0),"")</f>
        <v/>
      </c>
      <c r="T8701" s="38" t="str">
        <f aca="false">IF(N8701="","",N8701+ROW()/10000000)</f>
        <v/>
      </c>
      <c r="U8701" s="0" t="str">
        <f aca="false">IF(G8701=1,IF(B8701="",1,0),"")</f>
        <v/>
      </c>
    </row>
    <row r="8702" customFormat="false" ht="15" hidden="false" customHeight="false" outlineLevel="0" collapsed="false">
      <c r="A8702" s="35"/>
      <c r="B8702" s="35"/>
      <c r="G8702" s="0" t="str">
        <f aca="false">IF(A8702="","",IF(AND(A8702&gt;=Debut,A8702&lt;Fin),1,0))</f>
        <v/>
      </c>
      <c r="H8702" s="0" t="str">
        <f aca="false">IF(G8702=1,INT(ROUND((A8702-Debut)*86400,0)/600),"")</f>
        <v/>
      </c>
      <c r="I8702" s="0" t="str">
        <f aca="false">IF(G8702=1,INT(ROUND((A8702-Debut)*86400,0)/3600),"")</f>
        <v/>
      </c>
      <c r="J8702" s="0" t="str">
        <f aca="false">IF(OR(A8702="",B8702=""),"",ROUND((B8702-A8702)*86400,0))</f>
        <v/>
      </c>
      <c r="K8702" s="37" t="str">
        <f aca="false">IF(G8702=1,IF(COUNTIFS($C:$C,C8702,$G:$G,1,$A:$A,"&gt;="&amp;(A8702-FenetreInterm/86400),$A:$A,"&lt;="&amp;A8702)&gt;=NbInterm,1,0),"")</f>
        <v/>
      </c>
      <c r="L8702" s="37" t="str">
        <f aca="false">IF(G8702=1,IF(B8702="",0,IF(J8702&lt;SeuilFugitive,1,0)),"")</f>
        <v/>
      </c>
      <c r="M8702" s="37" t="str">
        <f aca="false">IF(G8702=1,IF(B8702="",IF((Fin-A8702)*24&gt;SeuilFigee,1,0),IF(J8702&gt;SeuilFigee*3600,1,0)),"")</f>
        <v/>
      </c>
      <c r="N8702" s="0" t="str">
        <f aca="false">IF(G8702=1,IF(COUNTIF(H$2:H8702,H8702)=1,COUNTIF($H:$H,H8702),""),"")</f>
        <v/>
      </c>
      <c r="O8702" s="0" t="str">
        <f aca="false">IF(G8702=1,IF(COUNTIF(I$2:I8702,I8702)=1,COUNTIF($I:$I,I8702),""),"")</f>
        <v/>
      </c>
      <c r="P8702" s="38" t="str">
        <f aca="false">IF(G8702=1,IF(COUNTIFS(C$2:C8702,C8702,G$2:G8702,1)=1,COUNTIFS($C:$C,C8702,$G:$G,1)+ROW()/10000000,""),"")</f>
        <v/>
      </c>
      <c r="Q8702" s="0" t="str">
        <f aca="false">IF(K8702=1,IF(COUNTIFS(C$2:C8702,C8702,K$2:K8702,1)=1,1,0),"")</f>
        <v/>
      </c>
      <c r="R8702" s="0" t="str">
        <f aca="false">IF(M8702=1,IF(COUNTIFS(C$2:C8702,C8702,M$2:M8702,1)=1,1,0),"")</f>
        <v/>
      </c>
      <c r="S8702" s="0" t="str">
        <f aca="false">IF(L8702=1,IF(COUNTIFS(C$2:C8702,C8702,L$2:L8702,1)=1,1,0),"")</f>
        <v/>
      </c>
      <c r="T8702" s="38" t="str">
        <f aca="false">IF(N8702="","",N8702+ROW()/10000000)</f>
        <v/>
      </c>
      <c r="U8702" s="0" t="str">
        <f aca="false">IF(G8702=1,IF(B8702="",1,0),"")</f>
        <v/>
      </c>
    </row>
    <row r="8703" customFormat="false" ht="15" hidden="false" customHeight="false" outlineLevel="0" collapsed="false">
      <c r="A8703" s="35"/>
      <c r="B8703" s="35"/>
      <c r="G8703" s="0" t="str">
        <f aca="false">IF(A8703="","",IF(AND(A8703&gt;=Debut,A8703&lt;Fin),1,0))</f>
        <v/>
      </c>
      <c r="H8703" s="0" t="str">
        <f aca="false">IF(G8703=1,INT(ROUND((A8703-Debut)*86400,0)/600),"")</f>
        <v/>
      </c>
      <c r="I8703" s="0" t="str">
        <f aca="false">IF(G8703=1,INT(ROUND((A8703-Debut)*86400,0)/3600),"")</f>
        <v/>
      </c>
      <c r="J8703" s="0" t="str">
        <f aca="false">IF(OR(A8703="",B8703=""),"",ROUND((B8703-A8703)*86400,0))</f>
        <v/>
      </c>
      <c r="K8703" s="37" t="str">
        <f aca="false">IF(G8703=1,IF(COUNTIFS($C:$C,C8703,$G:$G,1,$A:$A,"&gt;="&amp;(A8703-FenetreInterm/86400),$A:$A,"&lt;="&amp;A8703)&gt;=NbInterm,1,0),"")</f>
        <v/>
      </c>
      <c r="L8703" s="37" t="str">
        <f aca="false">IF(G8703=1,IF(B8703="",0,IF(J8703&lt;SeuilFugitive,1,0)),"")</f>
        <v/>
      </c>
      <c r="M8703" s="37" t="str">
        <f aca="false">IF(G8703=1,IF(B8703="",IF((Fin-A8703)*24&gt;SeuilFigee,1,0),IF(J8703&gt;SeuilFigee*3600,1,0)),"")</f>
        <v/>
      </c>
      <c r="N8703" s="0" t="str">
        <f aca="false">IF(G8703=1,IF(COUNTIF(H$2:H8703,H8703)=1,COUNTIF($H:$H,H8703),""),"")</f>
        <v/>
      </c>
      <c r="O8703" s="0" t="str">
        <f aca="false">IF(G8703=1,IF(COUNTIF(I$2:I8703,I8703)=1,COUNTIF($I:$I,I8703),""),"")</f>
        <v/>
      </c>
      <c r="P8703" s="38" t="str">
        <f aca="false">IF(G8703=1,IF(COUNTIFS(C$2:C8703,C8703,G$2:G8703,1)=1,COUNTIFS($C:$C,C8703,$G:$G,1)+ROW()/10000000,""),"")</f>
        <v/>
      </c>
      <c r="Q8703" s="0" t="str">
        <f aca="false">IF(K8703=1,IF(COUNTIFS(C$2:C8703,C8703,K$2:K8703,1)=1,1,0),"")</f>
        <v/>
      </c>
      <c r="R8703" s="0" t="str">
        <f aca="false">IF(M8703=1,IF(COUNTIFS(C$2:C8703,C8703,M$2:M8703,1)=1,1,0),"")</f>
        <v/>
      </c>
      <c r="S8703" s="0" t="str">
        <f aca="false">IF(L8703=1,IF(COUNTIFS(C$2:C8703,C8703,L$2:L8703,1)=1,1,0),"")</f>
        <v/>
      </c>
      <c r="T8703" s="38" t="str">
        <f aca="false">IF(N8703="","",N8703+ROW()/10000000)</f>
        <v/>
      </c>
      <c r="U8703" s="0" t="str">
        <f aca="false">IF(G8703=1,IF(B8703="",1,0),"")</f>
        <v/>
      </c>
    </row>
    <row r="8704" customFormat="false" ht="15" hidden="false" customHeight="false" outlineLevel="0" collapsed="false">
      <c r="A8704" s="35"/>
      <c r="B8704" s="35"/>
      <c r="G8704" s="0" t="str">
        <f aca="false">IF(A8704="","",IF(AND(A8704&gt;=Debut,A8704&lt;Fin),1,0))</f>
        <v/>
      </c>
      <c r="H8704" s="0" t="str">
        <f aca="false">IF(G8704=1,INT(ROUND((A8704-Debut)*86400,0)/600),"")</f>
        <v/>
      </c>
      <c r="I8704" s="0" t="str">
        <f aca="false">IF(G8704=1,INT(ROUND((A8704-Debut)*86400,0)/3600),"")</f>
        <v/>
      </c>
      <c r="J8704" s="0" t="str">
        <f aca="false">IF(OR(A8704="",B8704=""),"",ROUND((B8704-A8704)*86400,0))</f>
        <v/>
      </c>
      <c r="K8704" s="37" t="str">
        <f aca="false">IF(G8704=1,IF(COUNTIFS($C:$C,C8704,$G:$G,1,$A:$A,"&gt;="&amp;(A8704-FenetreInterm/86400),$A:$A,"&lt;="&amp;A8704)&gt;=NbInterm,1,0),"")</f>
        <v/>
      </c>
      <c r="L8704" s="37" t="str">
        <f aca="false">IF(G8704=1,IF(B8704="",0,IF(J8704&lt;SeuilFugitive,1,0)),"")</f>
        <v/>
      </c>
      <c r="M8704" s="37" t="str">
        <f aca="false">IF(G8704=1,IF(B8704="",IF((Fin-A8704)*24&gt;SeuilFigee,1,0),IF(J8704&gt;SeuilFigee*3600,1,0)),"")</f>
        <v/>
      </c>
      <c r="N8704" s="0" t="str">
        <f aca="false">IF(G8704=1,IF(COUNTIF(H$2:H8704,H8704)=1,COUNTIF($H:$H,H8704),""),"")</f>
        <v/>
      </c>
      <c r="O8704" s="0" t="str">
        <f aca="false">IF(G8704=1,IF(COUNTIF(I$2:I8704,I8704)=1,COUNTIF($I:$I,I8704),""),"")</f>
        <v/>
      </c>
      <c r="P8704" s="38" t="str">
        <f aca="false">IF(G8704=1,IF(COUNTIFS(C$2:C8704,C8704,G$2:G8704,1)=1,COUNTIFS($C:$C,C8704,$G:$G,1)+ROW()/10000000,""),"")</f>
        <v/>
      </c>
      <c r="Q8704" s="0" t="str">
        <f aca="false">IF(K8704=1,IF(COUNTIFS(C$2:C8704,C8704,K$2:K8704,1)=1,1,0),"")</f>
        <v/>
      </c>
      <c r="R8704" s="0" t="str">
        <f aca="false">IF(M8704=1,IF(COUNTIFS(C$2:C8704,C8704,M$2:M8704,1)=1,1,0),"")</f>
        <v/>
      </c>
      <c r="S8704" s="0" t="str">
        <f aca="false">IF(L8704=1,IF(COUNTIFS(C$2:C8704,C8704,L$2:L8704,1)=1,1,0),"")</f>
        <v/>
      </c>
      <c r="T8704" s="38" t="str">
        <f aca="false">IF(N8704="","",N8704+ROW()/10000000)</f>
        <v/>
      </c>
      <c r="U8704" s="0" t="str">
        <f aca="false">IF(G8704=1,IF(B8704="",1,0),"")</f>
        <v/>
      </c>
    </row>
    <row r="8705" customFormat="false" ht="15" hidden="false" customHeight="false" outlineLevel="0" collapsed="false">
      <c r="A8705" s="35"/>
      <c r="B8705" s="35"/>
      <c r="G8705" s="0" t="str">
        <f aca="false">IF(A8705="","",IF(AND(A8705&gt;=Debut,A8705&lt;Fin),1,0))</f>
        <v/>
      </c>
      <c r="H8705" s="0" t="str">
        <f aca="false">IF(G8705=1,INT(ROUND((A8705-Debut)*86400,0)/600),"")</f>
        <v/>
      </c>
      <c r="I8705" s="0" t="str">
        <f aca="false">IF(G8705=1,INT(ROUND((A8705-Debut)*86400,0)/3600),"")</f>
        <v/>
      </c>
      <c r="J8705" s="0" t="str">
        <f aca="false">IF(OR(A8705="",B8705=""),"",ROUND((B8705-A8705)*86400,0))</f>
        <v/>
      </c>
      <c r="K8705" s="37" t="str">
        <f aca="false">IF(G8705=1,IF(COUNTIFS($C:$C,C8705,$G:$G,1,$A:$A,"&gt;="&amp;(A8705-FenetreInterm/86400),$A:$A,"&lt;="&amp;A8705)&gt;=NbInterm,1,0),"")</f>
        <v/>
      </c>
      <c r="L8705" s="37" t="str">
        <f aca="false">IF(G8705=1,IF(B8705="",0,IF(J8705&lt;SeuilFugitive,1,0)),"")</f>
        <v/>
      </c>
      <c r="M8705" s="37" t="str">
        <f aca="false">IF(G8705=1,IF(B8705="",IF((Fin-A8705)*24&gt;SeuilFigee,1,0),IF(J8705&gt;SeuilFigee*3600,1,0)),"")</f>
        <v/>
      </c>
      <c r="N8705" s="0" t="str">
        <f aca="false">IF(G8705=1,IF(COUNTIF(H$2:H8705,H8705)=1,COUNTIF($H:$H,H8705),""),"")</f>
        <v/>
      </c>
      <c r="O8705" s="0" t="str">
        <f aca="false">IF(G8705=1,IF(COUNTIF(I$2:I8705,I8705)=1,COUNTIF($I:$I,I8705),""),"")</f>
        <v/>
      </c>
      <c r="P8705" s="38" t="str">
        <f aca="false">IF(G8705=1,IF(COUNTIFS(C$2:C8705,C8705,G$2:G8705,1)=1,COUNTIFS($C:$C,C8705,$G:$G,1)+ROW()/10000000,""),"")</f>
        <v/>
      </c>
      <c r="Q8705" s="0" t="str">
        <f aca="false">IF(K8705=1,IF(COUNTIFS(C$2:C8705,C8705,K$2:K8705,1)=1,1,0),"")</f>
        <v/>
      </c>
      <c r="R8705" s="0" t="str">
        <f aca="false">IF(M8705=1,IF(COUNTIFS(C$2:C8705,C8705,M$2:M8705,1)=1,1,0),"")</f>
        <v/>
      </c>
      <c r="S8705" s="0" t="str">
        <f aca="false">IF(L8705=1,IF(COUNTIFS(C$2:C8705,C8705,L$2:L8705,1)=1,1,0),"")</f>
        <v/>
      </c>
      <c r="T8705" s="38" t="str">
        <f aca="false">IF(N8705="","",N8705+ROW()/10000000)</f>
        <v/>
      </c>
      <c r="U8705" s="0" t="str">
        <f aca="false">IF(G8705=1,IF(B8705="",1,0),"")</f>
        <v/>
      </c>
    </row>
    <row r="8706" customFormat="false" ht="15" hidden="false" customHeight="false" outlineLevel="0" collapsed="false">
      <c r="A8706" s="35"/>
      <c r="B8706" s="35"/>
      <c r="G8706" s="0" t="str">
        <f aca="false">IF(A8706="","",IF(AND(A8706&gt;=Debut,A8706&lt;Fin),1,0))</f>
        <v/>
      </c>
      <c r="H8706" s="0" t="str">
        <f aca="false">IF(G8706=1,INT(ROUND((A8706-Debut)*86400,0)/600),"")</f>
        <v/>
      </c>
      <c r="I8706" s="0" t="str">
        <f aca="false">IF(G8706=1,INT(ROUND((A8706-Debut)*86400,0)/3600),"")</f>
        <v/>
      </c>
      <c r="J8706" s="0" t="str">
        <f aca="false">IF(OR(A8706="",B8706=""),"",ROUND((B8706-A8706)*86400,0))</f>
        <v/>
      </c>
      <c r="K8706" s="37" t="str">
        <f aca="false">IF(G8706=1,IF(COUNTIFS($C:$C,C8706,$G:$G,1,$A:$A,"&gt;="&amp;(A8706-FenetreInterm/86400),$A:$A,"&lt;="&amp;A8706)&gt;=NbInterm,1,0),"")</f>
        <v/>
      </c>
      <c r="L8706" s="37" t="str">
        <f aca="false">IF(G8706=1,IF(B8706="",0,IF(J8706&lt;SeuilFugitive,1,0)),"")</f>
        <v/>
      </c>
      <c r="M8706" s="37" t="str">
        <f aca="false">IF(G8706=1,IF(B8706="",IF((Fin-A8706)*24&gt;SeuilFigee,1,0),IF(J8706&gt;SeuilFigee*3600,1,0)),"")</f>
        <v/>
      </c>
      <c r="N8706" s="0" t="str">
        <f aca="false">IF(G8706=1,IF(COUNTIF(H$2:H8706,H8706)=1,COUNTIF($H:$H,H8706),""),"")</f>
        <v/>
      </c>
      <c r="O8706" s="0" t="str">
        <f aca="false">IF(G8706=1,IF(COUNTIF(I$2:I8706,I8706)=1,COUNTIF($I:$I,I8706),""),"")</f>
        <v/>
      </c>
      <c r="P8706" s="38" t="str">
        <f aca="false">IF(G8706=1,IF(COUNTIFS(C$2:C8706,C8706,G$2:G8706,1)=1,COUNTIFS($C:$C,C8706,$G:$G,1)+ROW()/10000000,""),"")</f>
        <v/>
      </c>
      <c r="Q8706" s="0" t="str">
        <f aca="false">IF(K8706=1,IF(COUNTIFS(C$2:C8706,C8706,K$2:K8706,1)=1,1,0),"")</f>
        <v/>
      </c>
      <c r="R8706" s="0" t="str">
        <f aca="false">IF(M8706=1,IF(COUNTIFS(C$2:C8706,C8706,M$2:M8706,1)=1,1,0),"")</f>
        <v/>
      </c>
      <c r="S8706" s="0" t="str">
        <f aca="false">IF(L8706=1,IF(COUNTIFS(C$2:C8706,C8706,L$2:L8706,1)=1,1,0),"")</f>
        <v/>
      </c>
      <c r="T8706" s="38" t="str">
        <f aca="false">IF(N8706="","",N8706+ROW()/10000000)</f>
        <v/>
      </c>
      <c r="U8706" s="0" t="str">
        <f aca="false">IF(G8706=1,IF(B8706="",1,0),"")</f>
        <v/>
      </c>
    </row>
    <row r="8707" customFormat="false" ht="15" hidden="false" customHeight="false" outlineLevel="0" collapsed="false">
      <c r="A8707" s="35"/>
      <c r="B8707" s="35"/>
      <c r="G8707" s="0" t="str">
        <f aca="false">IF(A8707="","",IF(AND(A8707&gt;=Debut,A8707&lt;Fin),1,0))</f>
        <v/>
      </c>
      <c r="H8707" s="0" t="str">
        <f aca="false">IF(G8707=1,INT(ROUND((A8707-Debut)*86400,0)/600),"")</f>
        <v/>
      </c>
      <c r="I8707" s="0" t="str">
        <f aca="false">IF(G8707=1,INT(ROUND((A8707-Debut)*86400,0)/3600),"")</f>
        <v/>
      </c>
      <c r="J8707" s="0" t="str">
        <f aca="false">IF(OR(A8707="",B8707=""),"",ROUND((B8707-A8707)*86400,0))</f>
        <v/>
      </c>
      <c r="K8707" s="37" t="str">
        <f aca="false">IF(G8707=1,IF(COUNTIFS($C:$C,C8707,$G:$G,1,$A:$A,"&gt;="&amp;(A8707-FenetreInterm/86400),$A:$A,"&lt;="&amp;A8707)&gt;=NbInterm,1,0),"")</f>
        <v/>
      </c>
      <c r="L8707" s="37" t="str">
        <f aca="false">IF(G8707=1,IF(B8707="",0,IF(J8707&lt;SeuilFugitive,1,0)),"")</f>
        <v/>
      </c>
      <c r="M8707" s="37" t="str">
        <f aca="false">IF(G8707=1,IF(B8707="",IF((Fin-A8707)*24&gt;SeuilFigee,1,0),IF(J8707&gt;SeuilFigee*3600,1,0)),"")</f>
        <v/>
      </c>
      <c r="N8707" s="0" t="str">
        <f aca="false">IF(G8707=1,IF(COUNTIF(H$2:H8707,H8707)=1,COUNTIF($H:$H,H8707),""),"")</f>
        <v/>
      </c>
      <c r="O8707" s="0" t="str">
        <f aca="false">IF(G8707=1,IF(COUNTIF(I$2:I8707,I8707)=1,COUNTIF($I:$I,I8707),""),"")</f>
        <v/>
      </c>
      <c r="P8707" s="38" t="str">
        <f aca="false">IF(G8707=1,IF(COUNTIFS(C$2:C8707,C8707,G$2:G8707,1)=1,COUNTIFS($C:$C,C8707,$G:$G,1)+ROW()/10000000,""),"")</f>
        <v/>
      </c>
      <c r="Q8707" s="0" t="str">
        <f aca="false">IF(K8707=1,IF(COUNTIFS(C$2:C8707,C8707,K$2:K8707,1)=1,1,0),"")</f>
        <v/>
      </c>
      <c r="R8707" s="0" t="str">
        <f aca="false">IF(M8707=1,IF(COUNTIFS(C$2:C8707,C8707,M$2:M8707,1)=1,1,0),"")</f>
        <v/>
      </c>
      <c r="S8707" s="0" t="str">
        <f aca="false">IF(L8707=1,IF(COUNTIFS(C$2:C8707,C8707,L$2:L8707,1)=1,1,0),"")</f>
        <v/>
      </c>
      <c r="T8707" s="38" t="str">
        <f aca="false">IF(N8707="","",N8707+ROW()/10000000)</f>
        <v/>
      </c>
      <c r="U8707" s="0" t="str">
        <f aca="false">IF(G8707=1,IF(B8707="",1,0),"")</f>
        <v/>
      </c>
    </row>
    <row r="8708" customFormat="false" ht="15" hidden="false" customHeight="false" outlineLevel="0" collapsed="false">
      <c r="A8708" s="35"/>
      <c r="B8708" s="35"/>
      <c r="G8708" s="0" t="str">
        <f aca="false">IF(A8708="","",IF(AND(A8708&gt;=Debut,A8708&lt;Fin),1,0))</f>
        <v/>
      </c>
      <c r="H8708" s="0" t="str">
        <f aca="false">IF(G8708=1,INT(ROUND((A8708-Debut)*86400,0)/600),"")</f>
        <v/>
      </c>
      <c r="I8708" s="0" t="str">
        <f aca="false">IF(G8708=1,INT(ROUND((A8708-Debut)*86400,0)/3600),"")</f>
        <v/>
      </c>
      <c r="J8708" s="0" t="str">
        <f aca="false">IF(OR(A8708="",B8708=""),"",ROUND((B8708-A8708)*86400,0))</f>
        <v/>
      </c>
      <c r="K8708" s="37" t="str">
        <f aca="false">IF(G8708=1,IF(COUNTIFS($C:$C,C8708,$G:$G,1,$A:$A,"&gt;="&amp;(A8708-FenetreInterm/86400),$A:$A,"&lt;="&amp;A8708)&gt;=NbInterm,1,0),"")</f>
        <v/>
      </c>
      <c r="L8708" s="37" t="str">
        <f aca="false">IF(G8708=1,IF(B8708="",0,IF(J8708&lt;SeuilFugitive,1,0)),"")</f>
        <v/>
      </c>
      <c r="M8708" s="37" t="str">
        <f aca="false">IF(G8708=1,IF(B8708="",IF((Fin-A8708)*24&gt;SeuilFigee,1,0),IF(J8708&gt;SeuilFigee*3600,1,0)),"")</f>
        <v/>
      </c>
      <c r="N8708" s="0" t="str">
        <f aca="false">IF(G8708=1,IF(COUNTIF(H$2:H8708,H8708)=1,COUNTIF($H:$H,H8708),""),"")</f>
        <v/>
      </c>
      <c r="O8708" s="0" t="str">
        <f aca="false">IF(G8708=1,IF(COUNTIF(I$2:I8708,I8708)=1,COUNTIF($I:$I,I8708),""),"")</f>
        <v/>
      </c>
      <c r="P8708" s="38" t="str">
        <f aca="false">IF(G8708=1,IF(COUNTIFS(C$2:C8708,C8708,G$2:G8708,1)=1,COUNTIFS($C:$C,C8708,$G:$G,1)+ROW()/10000000,""),"")</f>
        <v/>
      </c>
      <c r="Q8708" s="0" t="str">
        <f aca="false">IF(K8708=1,IF(COUNTIFS(C$2:C8708,C8708,K$2:K8708,1)=1,1,0),"")</f>
        <v/>
      </c>
      <c r="R8708" s="0" t="str">
        <f aca="false">IF(M8708=1,IF(COUNTIFS(C$2:C8708,C8708,M$2:M8708,1)=1,1,0),"")</f>
        <v/>
      </c>
      <c r="S8708" s="0" t="str">
        <f aca="false">IF(L8708=1,IF(COUNTIFS(C$2:C8708,C8708,L$2:L8708,1)=1,1,0),"")</f>
        <v/>
      </c>
      <c r="T8708" s="38" t="str">
        <f aca="false">IF(N8708="","",N8708+ROW()/10000000)</f>
        <v/>
      </c>
      <c r="U8708" s="0" t="str">
        <f aca="false">IF(G8708=1,IF(B8708="",1,0),"")</f>
        <v/>
      </c>
    </row>
    <row r="8709" customFormat="false" ht="15" hidden="false" customHeight="false" outlineLevel="0" collapsed="false">
      <c r="A8709" s="35"/>
      <c r="B8709" s="35"/>
      <c r="G8709" s="0" t="str">
        <f aca="false">IF(A8709="","",IF(AND(A8709&gt;=Debut,A8709&lt;Fin),1,0))</f>
        <v/>
      </c>
      <c r="H8709" s="0" t="str">
        <f aca="false">IF(G8709=1,INT(ROUND((A8709-Debut)*86400,0)/600),"")</f>
        <v/>
      </c>
      <c r="I8709" s="0" t="str">
        <f aca="false">IF(G8709=1,INT(ROUND((A8709-Debut)*86400,0)/3600),"")</f>
        <v/>
      </c>
      <c r="J8709" s="0" t="str">
        <f aca="false">IF(OR(A8709="",B8709=""),"",ROUND((B8709-A8709)*86400,0))</f>
        <v/>
      </c>
      <c r="K8709" s="37" t="str">
        <f aca="false">IF(G8709=1,IF(COUNTIFS($C:$C,C8709,$G:$G,1,$A:$A,"&gt;="&amp;(A8709-FenetreInterm/86400),$A:$A,"&lt;="&amp;A8709)&gt;=NbInterm,1,0),"")</f>
        <v/>
      </c>
      <c r="L8709" s="37" t="str">
        <f aca="false">IF(G8709=1,IF(B8709="",0,IF(J8709&lt;SeuilFugitive,1,0)),"")</f>
        <v/>
      </c>
      <c r="M8709" s="37" t="str">
        <f aca="false">IF(G8709=1,IF(B8709="",IF((Fin-A8709)*24&gt;SeuilFigee,1,0),IF(J8709&gt;SeuilFigee*3600,1,0)),"")</f>
        <v/>
      </c>
      <c r="N8709" s="0" t="str">
        <f aca="false">IF(G8709=1,IF(COUNTIF(H$2:H8709,H8709)=1,COUNTIF($H:$H,H8709),""),"")</f>
        <v/>
      </c>
      <c r="O8709" s="0" t="str">
        <f aca="false">IF(G8709=1,IF(COUNTIF(I$2:I8709,I8709)=1,COUNTIF($I:$I,I8709),""),"")</f>
        <v/>
      </c>
      <c r="P8709" s="38" t="str">
        <f aca="false">IF(G8709=1,IF(COUNTIFS(C$2:C8709,C8709,G$2:G8709,1)=1,COUNTIFS($C:$C,C8709,$G:$G,1)+ROW()/10000000,""),"")</f>
        <v/>
      </c>
      <c r="Q8709" s="0" t="str">
        <f aca="false">IF(K8709=1,IF(COUNTIFS(C$2:C8709,C8709,K$2:K8709,1)=1,1,0),"")</f>
        <v/>
      </c>
      <c r="R8709" s="0" t="str">
        <f aca="false">IF(M8709=1,IF(COUNTIFS(C$2:C8709,C8709,M$2:M8709,1)=1,1,0),"")</f>
        <v/>
      </c>
      <c r="S8709" s="0" t="str">
        <f aca="false">IF(L8709=1,IF(COUNTIFS(C$2:C8709,C8709,L$2:L8709,1)=1,1,0),"")</f>
        <v/>
      </c>
      <c r="T8709" s="38" t="str">
        <f aca="false">IF(N8709="","",N8709+ROW()/10000000)</f>
        <v/>
      </c>
      <c r="U8709" s="0" t="str">
        <f aca="false">IF(G8709=1,IF(B8709="",1,0),"")</f>
        <v/>
      </c>
    </row>
    <row r="8710" customFormat="false" ht="15" hidden="false" customHeight="false" outlineLevel="0" collapsed="false">
      <c r="A8710" s="35"/>
      <c r="B8710" s="35"/>
      <c r="G8710" s="0" t="str">
        <f aca="false">IF(A8710="","",IF(AND(A8710&gt;=Debut,A8710&lt;Fin),1,0))</f>
        <v/>
      </c>
      <c r="H8710" s="0" t="str">
        <f aca="false">IF(G8710=1,INT(ROUND((A8710-Debut)*86400,0)/600),"")</f>
        <v/>
      </c>
      <c r="I8710" s="0" t="str">
        <f aca="false">IF(G8710=1,INT(ROUND((A8710-Debut)*86400,0)/3600),"")</f>
        <v/>
      </c>
      <c r="J8710" s="0" t="str">
        <f aca="false">IF(OR(A8710="",B8710=""),"",ROUND((B8710-A8710)*86400,0))</f>
        <v/>
      </c>
      <c r="K8710" s="37" t="str">
        <f aca="false">IF(G8710=1,IF(COUNTIFS($C:$C,C8710,$G:$G,1,$A:$A,"&gt;="&amp;(A8710-FenetreInterm/86400),$A:$A,"&lt;="&amp;A8710)&gt;=NbInterm,1,0),"")</f>
        <v/>
      </c>
      <c r="L8710" s="37" t="str">
        <f aca="false">IF(G8710=1,IF(B8710="",0,IF(J8710&lt;SeuilFugitive,1,0)),"")</f>
        <v/>
      </c>
      <c r="M8710" s="37" t="str">
        <f aca="false">IF(G8710=1,IF(B8710="",IF((Fin-A8710)*24&gt;SeuilFigee,1,0),IF(J8710&gt;SeuilFigee*3600,1,0)),"")</f>
        <v/>
      </c>
      <c r="N8710" s="0" t="str">
        <f aca="false">IF(G8710=1,IF(COUNTIF(H$2:H8710,H8710)=1,COUNTIF($H:$H,H8710),""),"")</f>
        <v/>
      </c>
      <c r="O8710" s="0" t="str">
        <f aca="false">IF(G8710=1,IF(COUNTIF(I$2:I8710,I8710)=1,COUNTIF($I:$I,I8710),""),"")</f>
        <v/>
      </c>
      <c r="P8710" s="38" t="str">
        <f aca="false">IF(G8710=1,IF(COUNTIFS(C$2:C8710,C8710,G$2:G8710,1)=1,COUNTIFS($C:$C,C8710,$G:$G,1)+ROW()/10000000,""),"")</f>
        <v/>
      </c>
      <c r="Q8710" s="0" t="str">
        <f aca="false">IF(K8710=1,IF(COUNTIFS(C$2:C8710,C8710,K$2:K8710,1)=1,1,0),"")</f>
        <v/>
      </c>
      <c r="R8710" s="0" t="str">
        <f aca="false">IF(M8710=1,IF(COUNTIFS(C$2:C8710,C8710,M$2:M8710,1)=1,1,0),"")</f>
        <v/>
      </c>
      <c r="S8710" s="0" t="str">
        <f aca="false">IF(L8710=1,IF(COUNTIFS(C$2:C8710,C8710,L$2:L8710,1)=1,1,0),"")</f>
        <v/>
      </c>
      <c r="T8710" s="38" t="str">
        <f aca="false">IF(N8710="","",N8710+ROW()/10000000)</f>
        <v/>
      </c>
      <c r="U8710" s="0" t="str">
        <f aca="false">IF(G8710=1,IF(B8710="",1,0),"")</f>
        <v/>
      </c>
    </row>
    <row r="8711" customFormat="false" ht="15" hidden="false" customHeight="false" outlineLevel="0" collapsed="false">
      <c r="A8711" s="35"/>
      <c r="B8711" s="35"/>
      <c r="G8711" s="0" t="str">
        <f aca="false">IF(A8711="","",IF(AND(A8711&gt;=Debut,A8711&lt;Fin),1,0))</f>
        <v/>
      </c>
      <c r="H8711" s="0" t="str">
        <f aca="false">IF(G8711=1,INT(ROUND((A8711-Debut)*86400,0)/600),"")</f>
        <v/>
      </c>
      <c r="I8711" s="0" t="str">
        <f aca="false">IF(G8711=1,INT(ROUND((A8711-Debut)*86400,0)/3600),"")</f>
        <v/>
      </c>
      <c r="J8711" s="0" t="str">
        <f aca="false">IF(OR(A8711="",B8711=""),"",ROUND((B8711-A8711)*86400,0))</f>
        <v/>
      </c>
      <c r="K8711" s="37" t="str">
        <f aca="false">IF(G8711=1,IF(COUNTIFS($C:$C,C8711,$G:$G,1,$A:$A,"&gt;="&amp;(A8711-FenetreInterm/86400),$A:$A,"&lt;="&amp;A8711)&gt;=NbInterm,1,0),"")</f>
        <v/>
      </c>
      <c r="L8711" s="37" t="str">
        <f aca="false">IF(G8711=1,IF(B8711="",0,IF(J8711&lt;SeuilFugitive,1,0)),"")</f>
        <v/>
      </c>
      <c r="M8711" s="37" t="str">
        <f aca="false">IF(G8711=1,IF(B8711="",IF((Fin-A8711)*24&gt;SeuilFigee,1,0),IF(J8711&gt;SeuilFigee*3600,1,0)),"")</f>
        <v/>
      </c>
      <c r="N8711" s="0" t="str">
        <f aca="false">IF(G8711=1,IF(COUNTIF(H$2:H8711,H8711)=1,COUNTIF($H:$H,H8711),""),"")</f>
        <v/>
      </c>
      <c r="O8711" s="0" t="str">
        <f aca="false">IF(G8711=1,IF(COUNTIF(I$2:I8711,I8711)=1,COUNTIF($I:$I,I8711),""),"")</f>
        <v/>
      </c>
      <c r="P8711" s="38" t="str">
        <f aca="false">IF(G8711=1,IF(COUNTIFS(C$2:C8711,C8711,G$2:G8711,1)=1,COUNTIFS($C:$C,C8711,$G:$G,1)+ROW()/10000000,""),"")</f>
        <v/>
      </c>
      <c r="Q8711" s="0" t="str">
        <f aca="false">IF(K8711=1,IF(COUNTIFS(C$2:C8711,C8711,K$2:K8711,1)=1,1,0),"")</f>
        <v/>
      </c>
      <c r="R8711" s="0" t="str">
        <f aca="false">IF(M8711=1,IF(COUNTIFS(C$2:C8711,C8711,M$2:M8711,1)=1,1,0),"")</f>
        <v/>
      </c>
      <c r="S8711" s="0" t="str">
        <f aca="false">IF(L8711=1,IF(COUNTIFS(C$2:C8711,C8711,L$2:L8711,1)=1,1,0),"")</f>
        <v/>
      </c>
      <c r="T8711" s="38" t="str">
        <f aca="false">IF(N8711="","",N8711+ROW()/10000000)</f>
        <v/>
      </c>
      <c r="U8711" s="0" t="str">
        <f aca="false">IF(G8711=1,IF(B8711="",1,0),"")</f>
        <v/>
      </c>
    </row>
    <row r="8712" customFormat="false" ht="15" hidden="false" customHeight="false" outlineLevel="0" collapsed="false">
      <c r="A8712" s="35"/>
      <c r="B8712" s="35"/>
      <c r="G8712" s="0" t="str">
        <f aca="false">IF(A8712="","",IF(AND(A8712&gt;=Debut,A8712&lt;Fin),1,0))</f>
        <v/>
      </c>
      <c r="H8712" s="0" t="str">
        <f aca="false">IF(G8712=1,INT(ROUND((A8712-Debut)*86400,0)/600),"")</f>
        <v/>
      </c>
      <c r="I8712" s="0" t="str">
        <f aca="false">IF(G8712=1,INT(ROUND((A8712-Debut)*86400,0)/3600),"")</f>
        <v/>
      </c>
      <c r="J8712" s="0" t="str">
        <f aca="false">IF(OR(A8712="",B8712=""),"",ROUND((B8712-A8712)*86400,0))</f>
        <v/>
      </c>
      <c r="K8712" s="37" t="str">
        <f aca="false">IF(G8712=1,IF(COUNTIFS($C:$C,C8712,$G:$G,1,$A:$A,"&gt;="&amp;(A8712-FenetreInterm/86400),$A:$A,"&lt;="&amp;A8712)&gt;=NbInterm,1,0),"")</f>
        <v/>
      </c>
      <c r="L8712" s="37" t="str">
        <f aca="false">IF(G8712=1,IF(B8712="",0,IF(J8712&lt;SeuilFugitive,1,0)),"")</f>
        <v/>
      </c>
      <c r="M8712" s="37" t="str">
        <f aca="false">IF(G8712=1,IF(B8712="",IF((Fin-A8712)*24&gt;SeuilFigee,1,0),IF(J8712&gt;SeuilFigee*3600,1,0)),"")</f>
        <v/>
      </c>
      <c r="N8712" s="0" t="str">
        <f aca="false">IF(G8712=1,IF(COUNTIF(H$2:H8712,H8712)=1,COUNTIF($H:$H,H8712),""),"")</f>
        <v/>
      </c>
      <c r="O8712" s="0" t="str">
        <f aca="false">IF(G8712=1,IF(COUNTIF(I$2:I8712,I8712)=1,COUNTIF($I:$I,I8712),""),"")</f>
        <v/>
      </c>
      <c r="P8712" s="38" t="str">
        <f aca="false">IF(G8712=1,IF(COUNTIFS(C$2:C8712,C8712,G$2:G8712,1)=1,COUNTIFS($C:$C,C8712,$G:$G,1)+ROW()/10000000,""),"")</f>
        <v/>
      </c>
      <c r="Q8712" s="0" t="str">
        <f aca="false">IF(K8712=1,IF(COUNTIFS(C$2:C8712,C8712,K$2:K8712,1)=1,1,0),"")</f>
        <v/>
      </c>
      <c r="R8712" s="0" t="str">
        <f aca="false">IF(M8712=1,IF(COUNTIFS(C$2:C8712,C8712,M$2:M8712,1)=1,1,0),"")</f>
        <v/>
      </c>
      <c r="S8712" s="0" t="str">
        <f aca="false">IF(L8712=1,IF(COUNTIFS(C$2:C8712,C8712,L$2:L8712,1)=1,1,0),"")</f>
        <v/>
      </c>
      <c r="T8712" s="38" t="str">
        <f aca="false">IF(N8712="","",N8712+ROW()/10000000)</f>
        <v/>
      </c>
      <c r="U8712" s="0" t="str">
        <f aca="false">IF(G8712=1,IF(B8712="",1,0),"")</f>
        <v/>
      </c>
    </row>
    <row r="8713" customFormat="false" ht="15" hidden="false" customHeight="false" outlineLevel="0" collapsed="false">
      <c r="A8713" s="35"/>
      <c r="B8713" s="35"/>
      <c r="G8713" s="0" t="str">
        <f aca="false">IF(A8713="","",IF(AND(A8713&gt;=Debut,A8713&lt;Fin),1,0))</f>
        <v/>
      </c>
      <c r="H8713" s="0" t="str">
        <f aca="false">IF(G8713=1,INT(ROUND((A8713-Debut)*86400,0)/600),"")</f>
        <v/>
      </c>
      <c r="I8713" s="0" t="str">
        <f aca="false">IF(G8713=1,INT(ROUND((A8713-Debut)*86400,0)/3600),"")</f>
        <v/>
      </c>
      <c r="J8713" s="0" t="str">
        <f aca="false">IF(OR(A8713="",B8713=""),"",ROUND((B8713-A8713)*86400,0))</f>
        <v/>
      </c>
      <c r="K8713" s="37" t="str">
        <f aca="false">IF(G8713=1,IF(COUNTIFS($C:$C,C8713,$G:$G,1,$A:$A,"&gt;="&amp;(A8713-FenetreInterm/86400),$A:$A,"&lt;="&amp;A8713)&gt;=NbInterm,1,0),"")</f>
        <v/>
      </c>
      <c r="L8713" s="37" t="str">
        <f aca="false">IF(G8713=1,IF(B8713="",0,IF(J8713&lt;SeuilFugitive,1,0)),"")</f>
        <v/>
      </c>
      <c r="M8713" s="37" t="str">
        <f aca="false">IF(G8713=1,IF(B8713="",IF((Fin-A8713)*24&gt;SeuilFigee,1,0),IF(J8713&gt;SeuilFigee*3600,1,0)),"")</f>
        <v/>
      </c>
      <c r="N8713" s="0" t="str">
        <f aca="false">IF(G8713=1,IF(COUNTIF(H$2:H8713,H8713)=1,COUNTIF($H:$H,H8713),""),"")</f>
        <v/>
      </c>
      <c r="O8713" s="0" t="str">
        <f aca="false">IF(G8713=1,IF(COUNTIF(I$2:I8713,I8713)=1,COUNTIF($I:$I,I8713),""),"")</f>
        <v/>
      </c>
      <c r="P8713" s="38" t="str">
        <f aca="false">IF(G8713=1,IF(COUNTIFS(C$2:C8713,C8713,G$2:G8713,1)=1,COUNTIFS($C:$C,C8713,$G:$G,1)+ROW()/10000000,""),"")</f>
        <v/>
      </c>
      <c r="Q8713" s="0" t="str">
        <f aca="false">IF(K8713=1,IF(COUNTIFS(C$2:C8713,C8713,K$2:K8713,1)=1,1,0),"")</f>
        <v/>
      </c>
      <c r="R8713" s="0" t="str">
        <f aca="false">IF(M8713=1,IF(COUNTIFS(C$2:C8713,C8713,M$2:M8713,1)=1,1,0),"")</f>
        <v/>
      </c>
      <c r="S8713" s="0" t="str">
        <f aca="false">IF(L8713=1,IF(COUNTIFS(C$2:C8713,C8713,L$2:L8713,1)=1,1,0),"")</f>
        <v/>
      </c>
      <c r="T8713" s="38" t="str">
        <f aca="false">IF(N8713="","",N8713+ROW()/10000000)</f>
        <v/>
      </c>
      <c r="U8713" s="0" t="str">
        <f aca="false">IF(G8713=1,IF(B8713="",1,0),"")</f>
        <v/>
      </c>
    </row>
    <row r="8714" customFormat="false" ht="15" hidden="false" customHeight="false" outlineLevel="0" collapsed="false">
      <c r="A8714" s="35"/>
      <c r="B8714" s="35"/>
      <c r="G8714" s="0" t="str">
        <f aca="false">IF(A8714="","",IF(AND(A8714&gt;=Debut,A8714&lt;Fin),1,0))</f>
        <v/>
      </c>
      <c r="H8714" s="0" t="str">
        <f aca="false">IF(G8714=1,INT(ROUND((A8714-Debut)*86400,0)/600),"")</f>
        <v/>
      </c>
      <c r="I8714" s="0" t="str">
        <f aca="false">IF(G8714=1,INT(ROUND((A8714-Debut)*86400,0)/3600),"")</f>
        <v/>
      </c>
      <c r="J8714" s="0" t="str">
        <f aca="false">IF(OR(A8714="",B8714=""),"",ROUND((B8714-A8714)*86400,0))</f>
        <v/>
      </c>
      <c r="K8714" s="37" t="str">
        <f aca="false">IF(G8714=1,IF(COUNTIFS($C:$C,C8714,$G:$G,1,$A:$A,"&gt;="&amp;(A8714-FenetreInterm/86400),$A:$A,"&lt;="&amp;A8714)&gt;=NbInterm,1,0),"")</f>
        <v/>
      </c>
      <c r="L8714" s="37" t="str">
        <f aca="false">IF(G8714=1,IF(B8714="",0,IF(J8714&lt;SeuilFugitive,1,0)),"")</f>
        <v/>
      </c>
      <c r="M8714" s="37" t="str">
        <f aca="false">IF(G8714=1,IF(B8714="",IF((Fin-A8714)*24&gt;SeuilFigee,1,0),IF(J8714&gt;SeuilFigee*3600,1,0)),"")</f>
        <v/>
      </c>
      <c r="N8714" s="0" t="str">
        <f aca="false">IF(G8714=1,IF(COUNTIF(H$2:H8714,H8714)=1,COUNTIF($H:$H,H8714),""),"")</f>
        <v/>
      </c>
      <c r="O8714" s="0" t="str">
        <f aca="false">IF(G8714=1,IF(COUNTIF(I$2:I8714,I8714)=1,COUNTIF($I:$I,I8714),""),"")</f>
        <v/>
      </c>
      <c r="P8714" s="38" t="str">
        <f aca="false">IF(G8714=1,IF(COUNTIFS(C$2:C8714,C8714,G$2:G8714,1)=1,COUNTIFS($C:$C,C8714,$G:$G,1)+ROW()/10000000,""),"")</f>
        <v/>
      </c>
      <c r="Q8714" s="0" t="str">
        <f aca="false">IF(K8714=1,IF(COUNTIFS(C$2:C8714,C8714,K$2:K8714,1)=1,1,0),"")</f>
        <v/>
      </c>
      <c r="R8714" s="0" t="str">
        <f aca="false">IF(M8714=1,IF(COUNTIFS(C$2:C8714,C8714,M$2:M8714,1)=1,1,0),"")</f>
        <v/>
      </c>
      <c r="S8714" s="0" t="str">
        <f aca="false">IF(L8714=1,IF(COUNTIFS(C$2:C8714,C8714,L$2:L8714,1)=1,1,0),"")</f>
        <v/>
      </c>
      <c r="T8714" s="38" t="str">
        <f aca="false">IF(N8714="","",N8714+ROW()/10000000)</f>
        <v/>
      </c>
      <c r="U8714" s="0" t="str">
        <f aca="false">IF(G8714=1,IF(B8714="",1,0),"")</f>
        <v/>
      </c>
    </row>
    <row r="8715" customFormat="false" ht="15" hidden="false" customHeight="false" outlineLevel="0" collapsed="false">
      <c r="A8715" s="35"/>
      <c r="B8715" s="35"/>
      <c r="G8715" s="0" t="str">
        <f aca="false">IF(A8715="","",IF(AND(A8715&gt;=Debut,A8715&lt;Fin),1,0))</f>
        <v/>
      </c>
      <c r="H8715" s="0" t="str">
        <f aca="false">IF(G8715=1,INT(ROUND((A8715-Debut)*86400,0)/600),"")</f>
        <v/>
      </c>
      <c r="I8715" s="0" t="str">
        <f aca="false">IF(G8715=1,INT(ROUND((A8715-Debut)*86400,0)/3600),"")</f>
        <v/>
      </c>
      <c r="J8715" s="0" t="str">
        <f aca="false">IF(OR(A8715="",B8715=""),"",ROUND((B8715-A8715)*86400,0))</f>
        <v/>
      </c>
      <c r="K8715" s="37" t="str">
        <f aca="false">IF(G8715=1,IF(COUNTIFS($C:$C,C8715,$G:$G,1,$A:$A,"&gt;="&amp;(A8715-FenetreInterm/86400),$A:$A,"&lt;="&amp;A8715)&gt;=NbInterm,1,0),"")</f>
        <v/>
      </c>
      <c r="L8715" s="37" t="str">
        <f aca="false">IF(G8715=1,IF(B8715="",0,IF(J8715&lt;SeuilFugitive,1,0)),"")</f>
        <v/>
      </c>
      <c r="M8715" s="37" t="str">
        <f aca="false">IF(G8715=1,IF(B8715="",IF((Fin-A8715)*24&gt;SeuilFigee,1,0),IF(J8715&gt;SeuilFigee*3600,1,0)),"")</f>
        <v/>
      </c>
      <c r="N8715" s="0" t="str">
        <f aca="false">IF(G8715=1,IF(COUNTIF(H$2:H8715,H8715)=1,COUNTIF($H:$H,H8715),""),"")</f>
        <v/>
      </c>
      <c r="O8715" s="0" t="str">
        <f aca="false">IF(G8715=1,IF(COUNTIF(I$2:I8715,I8715)=1,COUNTIF($I:$I,I8715),""),"")</f>
        <v/>
      </c>
      <c r="P8715" s="38" t="str">
        <f aca="false">IF(G8715=1,IF(COUNTIFS(C$2:C8715,C8715,G$2:G8715,1)=1,COUNTIFS($C:$C,C8715,$G:$G,1)+ROW()/10000000,""),"")</f>
        <v/>
      </c>
      <c r="Q8715" s="0" t="str">
        <f aca="false">IF(K8715=1,IF(COUNTIFS(C$2:C8715,C8715,K$2:K8715,1)=1,1,0),"")</f>
        <v/>
      </c>
      <c r="R8715" s="0" t="str">
        <f aca="false">IF(M8715=1,IF(COUNTIFS(C$2:C8715,C8715,M$2:M8715,1)=1,1,0),"")</f>
        <v/>
      </c>
      <c r="S8715" s="0" t="str">
        <f aca="false">IF(L8715=1,IF(COUNTIFS(C$2:C8715,C8715,L$2:L8715,1)=1,1,0),"")</f>
        <v/>
      </c>
      <c r="T8715" s="38" t="str">
        <f aca="false">IF(N8715="","",N8715+ROW()/10000000)</f>
        <v/>
      </c>
      <c r="U8715" s="0" t="str">
        <f aca="false">IF(G8715=1,IF(B8715="",1,0),"")</f>
        <v/>
      </c>
    </row>
    <row r="8716" customFormat="false" ht="15" hidden="false" customHeight="false" outlineLevel="0" collapsed="false">
      <c r="A8716" s="35"/>
      <c r="B8716" s="35"/>
      <c r="G8716" s="0" t="str">
        <f aca="false">IF(A8716="","",IF(AND(A8716&gt;=Debut,A8716&lt;Fin),1,0))</f>
        <v/>
      </c>
      <c r="H8716" s="0" t="str">
        <f aca="false">IF(G8716=1,INT(ROUND((A8716-Debut)*86400,0)/600),"")</f>
        <v/>
      </c>
      <c r="I8716" s="0" t="str">
        <f aca="false">IF(G8716=1,INT(ROUND((A8716-Debut)*86400,0)/3600),"")</f>
        <v/>
      </c>
      <c r="J8716" s="0" t="str">
        <f aca="false">IF(OR(A8716="",B8716=""),"",ROUND((B8716-A8716)*86400,0))</f>
        <v/>
      </c>
      <c r="K8716" s="37" t="str">
        <f aca="false">IF(G8716=1,IF(COUNTIFS($C:$C,C8716,$G:$G,1,$A:$A,"&gt;="&amp;(A8716-FenetreInterm/86400),$A:$A,"&lt;="&amp;A8716)&gt;=NbInterm,1,0),"")</f>
        <v/>
      </c>
      <c r="L8716" s="37" t="str">
        <f aca="false">IF(G8716=1,IF(B8716="",0,IF(J8716&lt;SeuilFugitive,1,0)),"")</f>
        <v/>
      </c>
      <c r="M8716" s="37" t="str">
        <f aca="false">IF(G8716=1,IF(B8716="",IF((Fin-A8716)*24&gt;SeuilFigee,1,0),IF(J8716&gt;SeuilFigee*3600,1,0)),"")</f>
        <v/>
      </c>
      <c r="N8716" s="0" t="str">
        <f aca="false">IF(G8716=1,IF(COUNTIF(H$2:H8716,H8716)=1,COUNTIF($H:$H,H8716),""),"")</f>
        <v/>
      </c>
      <c r="O8716" s="0" t="str">
        <f aca="false">IF(G8716=1,IF(COUNTIF(I$2:I8716,I8716)=1,COUNTIF($I:$I,I8716),""),"")</f>
        <v/>
      </c>
      <c r="P8716" s="38" t="str">
        <f aca="false">IF(G8716=1,IF(COUNTIFS(C$2:C8716,C8716,G$2:G8716,1)=1,COUNTIFS($C:$C,C8716,$G:$G,1)+ROW()/10000000,""),"")</f>
        <v/>
      </c>
      <c r="Q8716" s="0" t="str">
        <f aca="false">IF(K8716=1,IF(COUNTIFS(C$2:C8716,C8716,K$2:K8716,1)=1,1,0),"")</f>
        <v/>
      </c>
      <c r="R8716" s="0" t="str">
        <f aca="false">IF(M8716=1,IF(COUNTIFS(C$2:C8716,C8716,M$2:M8716,1)=1,1,0),"")</f>
        <v/>
      </c>
      <c r="S8716" s="0" t="str">
        <f aca="false">IF(L8716=1,IF(COUNTIFS(C$2:C8716,C8716,L$2:L8716,1)=1,1,0),"")</f>
        <v/>
      </c>
      <c r="T8716" s="38" t="str">
        <f aca="false">IF(N8716="","",N8716+ROW()/10000000)</f>
        <v/>
      </c>
      <c r="U8716" s="0" t="str">
        <f aca="false">IF(G8716=1,IF(B8716="",1,0),"")</f>
        <v/>
      </c>
    </row>
    <row r="8717" customFormat="false" ht="15" hidden="false" customHeight="false" outlineLevel="0" collapsed="false">
      <c r="A8717" s="35"/>
      <c r="B8717" s="35"/>
      <c r="G8717" s="0" t="str">
        <f aca="false">IF(A8717="","",IF(AND(A8717&gt;=Debut,A8717&lt;Fin),1,0))</f>
        <v/>
      </c>
      <c r="H8717" s="0" t="str">
        <f aca="false">IF(G8717=1,INT(ROUND((A8717-Debut)*86400,0)/600),"")</f>
        <v/>
      </c>
      <c r="I8717" s="0" t="str">
        <f aca="false">IF(G8717=1,INT(ROUND((A8717-Debut)*86400,0)/3600),"")</f>
        <v/>
      </c>
      <c r="J8717" s="0" t="str">
        <f aca="false">IF(OR(A8717="",B8717=""),"",ROUND((B8717-A8717)*86400,0))</f>
        <v/>
      </c>
      <c r="K8717" s="37" t="str">
        <f aca="false">IF(G8717=1,IF(COUNTIFS($C:$C,C8717,$G:$G,1,$A:$A,"&gt;="&amp;(A8717-FenetreInterm/86400),$A:$A,"&lt;="&amp;A8717)&gt;=NbInterm,1,0),"")</f>
        <v/>
      </c>
      <c r="L8717" s="37" t="str">
        <f aca="false">IF(G8717=1,IF(B8717="",0,IF(J8717&lt;SeuilFugitive,1,0)),"")</f>
        <v/>
      </c>
      <c r="M8717" s="37" t="str">
        <f aca="false">IF(G8717=1,IF(B8717="",IF((Fin-A8717)*24&gt;SeuilFigee,1,0),IF(J8717&gt;SeuilFigee*3600,1,0)),"")</f>
        <v/>
      </c>
      <c r="N8717" s="0" t="str">
        <f aca="false">IF(G8717=1,IF(COUNTIF(H$2:H8717,H8717)=1,COUNTIF($H:$H,H8717),""),"")</f>
        <v/>
      </c>
      <c r="O8717" s="0" t="str">
        <f aca="false">IF(G8717=1,IF(COUNTIF(I$2:I8717,I8717)=1,COUNTIF($I:$I,I8717),""),"")</f>
        <v/>
      </c>
      <c r="P8717" s="38" t="str">
        <f aca="false">IF(G8717=1,IF(COUNTIFS(C$2:C8717,C8717,G$2:G8717,1)=1,COUNTIFS($C:$C,C8717,$G:$G,1)+ROW()/10000000,""),"")</f>
        <v/>
      </c>
      <c r="Q8717" s="0" t="str">
        <f aca="false">IF(K8717=1,IF(COUNTIFS(C$2:C8717,C8717,K$2:K8717,1)=1,1,0),"")</f>
        <v/>
      </c>
      <c r="R8717" s="0" t="str">
        <f aca="false">IF(M8717=1,IF(COUNTIFS(C$2:C8717,C8717,M$2:M8717,1)=1,1,0),"")</f>
        <v/>
      </c>
      <c r="S8717" s="0" t="str">
        <f aca="false">IF(L8717=1,IF(COUNTIFS(C$2:C8717,C8717,L$2:L8717,1)=1,1,0),"")</f>
        <v/>
      </c>
      <c r="T8717" s="38" t="str">
        <f aca="false">IF(N8717="","",N8717+ROW()/10000000)</f>
        <v/>
      </c>
      <c r="U8717" s="0" t="str">
        <f aca="false">IF(G8717=1,IF(B8717="",1,0),"")</f>
        <v/>
      </c>
    </row>
    <row r="8718" customFormat="false" ht="15" hidden="false" customHeight="false" outlineLevel="0" collapsed="false">
      <c r="A8718" s="35"/>
      <c r="B8718" s="35"/>
      <c r="G8718" s="0" t="str">
        <f aca="false">IF(A8718="","",IF(AND(A8718&gt;=Debut,A8718&lt;Fin),1,0))</f>
        <v/>
      </c>
      <c r="H8718" s="0" t="str">
        <f aca="false">IF(G8718=1,INT(ROUND((A8718-Debut)*86400,0)/600),"")</f>
        <v/>
      </c>
      <c r="I8718" s="0" t="str">
        <f aca="false">IF(G8718=1,INT(ROUND((A8718-Debut)*86400,0)/3600),"")</f>
        <v/>
      </c>
      <c r="J8718" s="0" t="str">
        <f aca="false">IF(OR(A8718="",B8718=""),"",ROUND((B8718-A8718)*86400,0))</f>
        <v/>
      </c>
      <c r="K8718" s="37" t="str">
        <f aca="false">IF(G8718=1,IF(COUNTIFS($C:$C,C8718,$G:$G,1,$A:$A,"&gt;="&amp;(A8718-FenetreInterm/86400),$A:$A,"&lt;="&amp;A8718)&gt;=NbInterm,1,0),"")</f>
        <v/>
      </c>
      <c r="L8718" s="37" t="str">
        <f aca="false">IF(G8718=1,IF(B8718="",0,IF(J8718&lt;SeuilFugitive,1,0)),"")</f>
        <v/>
      </c>
      <c r="M8718" s="37" t="str">
        <f aca="false">IF(G8718=1,IF(B8718="",IF((Fin-A8718)*24&gt;SeuilFigee,1,0),IF(J8718&gt;SeuilFigee*3600,1,0)),"")</f>
        <v/>
      </c>
      <c r="N8718" s="0" t="str">
        <f aca="false">IF(G8718=1,IF(COUNTIF(H$2:H8718,H8718)=1,COUNTIF($H:$H,H8718),""),"")</f>
        <v/>
      </c>
      <c r="O8718" s="0" t="str">
        <f aca="false">IF(G8718=1,IF(COUNTIF(I$2:I8718,I8718)=1,COUNTIF($I:$I,I8718),""),"")</f>
        <v/>
      </c>
      <c r="P8718" s="38" t="str">
        <f aca="false">IF(G8718=1,IF(COUNTIFS(C$2:C8718,C8718,G$2:G8718,1)=1,COUNTIFS($C:$C,C8718,$G:$G,1)+ROW()/10000000,""),"")</f>
        <v/>
      </c>
      <c r="Q8718" s="0" t="str">
        <f aca="false">IF(K8718=1,IF(COUNTIFS(C$2:C8718,C8718,K$2:K8718,1)=1,1,0),"")</f>
        <v/>
      </c>
      <c r="R8718" s="0" t="str">
        <f aca="false">IF(M8718=1,IF(COUNTIFS(C$2:C8718,C8718,M$2:M8718,1)=1,1,0),"")</f>
        <v/>
      </c>
      <c r="S8718" s="0" t="str">
        <f aca="false">IF(L8718=1,IF(COUNTIFS(C$2:C8718,C8718,L$2:L8718,1)=1,1,0),"")</f>
        <v/>
      </c>
      <c r="T8718" s="38" t="str">
        <f aca="false">IF(N8718="","",N8718+ROW()/10000000)</f>
        <v/>
      </c>
      <c r="U8718" s="0" t="str">
        <f aca="false">IF(G8718=1,IF(B8718="",1,0),"")</f>
        <v/>
      </c>
    </row>
    <row r="8719" customFormat="false" ht="15" hidden="false" customHeight="false" outlineLevel="0" collapsed="false">
      <c r="A8719" s="35"/>
      <c r="B8719" s="35"/>
      <c r="G8719" s="0" t="str">
        <f aca="false">IF(A8719="","",IF(AND(A8719&gt;=Debut,A8719&lt;Fin),1,0))</f>
        <v/>
      </c>
      <c r="H8719" s="0" t="str">
        <f aca="false">IF(G8719=1,INT(ROUND((A8719-Debut)*86400,0)/600),"")</f>
        <v/>
      </c>
      <c r="I8719" s="0" t="str">
        <f aca="false">IF(G8719=1,INT(ROUND((A8719-Debut)*86400,0)/3600),"")</f>
        <v/>
      </c>
      <c r="J8719" s="0" t="str">
        <f aca="false">IF(OR(A8719="",B8719=""),"",ROUND((B8719-A8719)*86400,0))</f>
        <v/>
      </c>
      <c r="K8719" s="37" t="str">
        <f aca="false">IF(G8719=1,IF(COUNTIFS($C:$C,C8719,$G:$G,1,$A:$A,"&gt;="&amp;(A8719-FenetreInterm/86400),$A:$A,"&lt;="&amp;A8719)&gt;=NbInterm,1,0),"")</f>
        <v/>
      </c>
      <c r="L8719" s="37" t="str">
        <f aca="false">IF(G8719=1,IF(B8719="",0,IF(J8719&lt;SeuilFugitive,1,0)),"")</f>
        <v/>
      </c>
      <c r="M8719" s="37" t="str">
        <f aca="false">IF(G8719=1,IF(B8719="",IF((Fin-A8719)*24&gt;SeuilFigee,1,0),IF(J8719&gt;SeuilFigee*3600,1,0)),"")</f>
        <v/>
      </c>
      <c r="N8719" s="0" t="str">
        <f aca="false">IF(G8719=1,IF(COUNTIF(H$2:H8719,H8719)=1,COUNTIF($H:$H,H8719),""),"")</f>
        <v/>
      </c>
      <c r="O8719" s="0" t="str">
        <f aca="false">IF(G8719=1,IF(COUNTIF(I$2:I8719,I8719)=1,COUNTIF($I:$I,I8719),""),"")</f>
        <v/>
      </c>
      <c r="P8719" s="38" t="str">
        <f aca="false">IF(G8719=1,IF(COUNTIFS(C$2:C8719,C8719,G$2:G8719,1)=1,COUNTIFS($C:$C,C8719,$G:$G,1)+ROW()/10000000,""),"")</f>
        <v/>
      </c>
      <c r="Q8719" s="0" t="str">
        <f aca="false">IF(K8719=1,IF(COUNTIFS(C$2:C8719,C8719,K$2:K8719,1)=1,1,0),"")</f>
        <v/>
      </c>
      <c r="R8719" s="0" t="str">
        <f aca="false">IF(M8719=1,IF(COUNTIFS(C$2:C8719,C8719,M$2:M8719,1)=1,1,0),"")</f>
        <v/>
      </c>
      <c r="S8719" s="0" t="str">
        <f aca="false">IF(L8719=1,IF(COUNTIFS(C$2:C8719,C8719,L$2:L8719,1)=1,1,0),"")</f>
        <v/>
      </c>
      <c r="T8719" s="38" t="str">
        <f aca="false">IF(N8719="","",N8719+ROW()/10000000)</f>
        <v/>
      </c>
      <c r="U8719" s="0" t="str">
        <f aca="false">IF(G8719=1,IF(B8719="",1,0),"")</f>
        <v/>
      </c>
    </row>
    <row r="8720" customFormat="false" ht="15" hidden="false" customHeight="false" outlineLevel="0" collapsed="false">
      <c r="A8720" s="35"/>
      <c r="B8720" s="35"/>
      <c r="G8720" s="0" t="str">
        <f aca="false">IF(A8720="","",IF(AND(A8720&gt;=Debut,A8720&lt;Fin),1,0))</f>
        <v/>
      </c>
      <c r="H8720" s="0" t="str">
        <f aca="false">IF(G8720=1,INT(ROUND((A8720-Debut)*86400,0)/600),"")</f>
        <v/>
      </c>
      <c r="I8720" s="0" t="str">
        <f aca="false">IF(G8720=1,INT(ROUND((A8720-Debut)*86400,0)/3600),"")</f>
        <v/>
      </c>
      <c r="J8720" s="0" t="str">
        <f aca="false">IF(OR(A8720="",B8720=""),"",ROUND((B8720-A8720)*86400,0))</f>
        <v/>
      </c>
      <c r="K8720" s="37" t="str">
        <f aca="false">IF(G8720=1,IF(COUNTIFS($C:$C,C8720,$G:$G,1,$A:$A,"&gt;="&amp;(A8720-FenetreInterm/86400),$A:$A,"&lt;="&amp;A8720)&gt;=NbInterm,1,0),"")</f>
        <v/>
      </c>
      <c r="L8720" s="37" t="str">
        <f aca="false">IF(G8720=1,IF(B8720="",0,IF(J8720&lt;SeuilFugitive,1,0)),"")</f>
        <v/>
      </c>
      <c r="M8720" s="37" t="str">
        <f aca="false">IF(G8720=1,IF(B8720="",IF((Fin-A8720)*24&gt;SeuilFigee,1,0),IF(J8720&gt;SeuilFigee*3600,1,0)),"")</f>
        <v/>
      </c>
      <c r="N8720" s="0" t="str">
        <f aca="false">IF(G8720=1,IF(COUNTIF(H$2:H8720,H8720)=1,COUNTIF($H:$H,H8720),""),"")</f>
        <v/>
      </c>
      <c r="O8720" s="0" t="str">
        <f aca="false">IF(G8720=1,IF(COUNTIF(I$2:I8720,I8720)=1,COUNTIF($I:$I,I8720),""),"")</f>
        <v/>
      </c>
      <c r="P8720" s="38" t="str">
        <f aca="false">IF(G8720=1,IF(COUNTIFS(C$2:C8720,C8720,G$2:G8720,1)=1,COUNTIFS($C:$C,C8720,$G:$G,1)+ROW()/10000000,""),"")</f>
        <v/>
      </c>
      <c r="Q8720" s="0" t="str">
        <f aca="false">IF(K8720=1,IF(COUNTIFS(C$2:C8720,C8720,K$2:K8720,1)=1,1,0),"")</f>
        <v/>
      </c>
      <c r="R8720" s="0" t="str">
        <f aca="false">IF(M8720=1,IF(COUNTIFS(C$2:C8720,C8720,M$2:M8720,1)=1,1,0),"")</f>
        <v/>
      </c>
      <c r="S8720" s="0" t="str">
        <f aca="false">IF(L8720=1,IF(COUNTIFS(C$2:C8720,C8720,L$2:L8720,1)=1,1,0),"")</f>
        <v/>
      </c>
      <c r="T8720" s="38" t="str">
        <f aca="false">IF(N8720="","",N8720+ROW()/10000000)</f>
        <v/>
      </c>
      <c r="U8720" s="0" t="str">
        <f aca="false">IF(G8720=1,IF(B8720="",1,0),"")</f>
        <v/>
      </c>
    </row>
    <row r="8721" customFormat="false" ht="15" hidden="false" customHeight="false" outlineLevel="0" collapsed="false">
      <c r="A8721" s="35"/>
      <c r="B8721" s="35"/>
      <c r="G8721" s="0" t="str">
        <f aca="false">IF(A8721="","",IF(AND(A8721&gt;=Debut,A8721&lt;Fin),1,0))</f>
        <v/>
      </c>
      <c r="H8721" s="0" t="str">
        <f aca="false">IF(G8721=1,INT(ROUND((A8721-Debut)*86400,0)/600),"")</f>
        <v/>
      </c>
      <c r="I8721" s="0" t="str">
        <f aca="false">IF(G8721=1,INT(ROUND((A8721-Debut)*86400,0)/3600),"")</f>
        <v/>
      </c>
      <c r="J8721" s="0" t="str">
        <f aca="false">IF(OR(A8721="",B8721=""),"",ROUND((B8721-A8721)*86400,0))</f>
        <v/>
      </c>
      <c r="K8721" s="37" t="str">
        <f aca="false">IF(G8721=1,IF(COUNTIFS($C:$C,C8721,$G:$G,1,$A:$A,"&gt;="&amp;(A8721-FenetreInterm/86400),$A:$A,"&lt;="&amp;A8721)&gt;=NbInterm,1,0),"")</f>
        <v/>
      </c>
      <c r="L8721" s="37" t="str">
        <f aca="false">IF(G8721=1,IF(B8721="",0,IF(J8721&lt;SeuilFugitive,1,0)),"")</f>
        <v/>
      </c>
      <c r="M8721" s="37" t="str">
        <f aca="false">IF(G8721=1,IF(B8721="",IF((Fin-A8721)*24&gt;SeuilFigee,1,0),IF(J8721&gt;SeuilFigee*3600,1,0)),"")</f>
        <v/>
      </c>
      <c r="N8721" s="0" t="str">
        <f aca="false">IF(G8721=1,IF(COUNTIF(H$2:H8721,H8721)=1,COUNTIF($H:$H,H8721),""),"")</f>
        <v/>
      </c>
      <c r="O8721" s="0" t="str">
        <f aca="false">IF(G8721=1,IF(COUNTIF(I$2:I8721,I8721)=1,COUNTIF($I:$I,I8721),""),"")</f>
        <v/>
      </c>
      <c r="P8721" s="38" t="str">
        <f aca="false">IF(G8721=1,IF(COUNTIFS(C$2:C8721,C8721,G$2:G8721,1)=1,COUNTIFS($C:$C,C8721,$G:$G,1)+ROW()/10000000,""),"")</f>
        <v/>
      </c>
      <c r="Q8721" s="0" t="str">
        <f aca="false">IF(K8721=1,IF(COUNTIFS(C$2:C8721,C8721,K$2:K8721,1)=1,1,0),"")</f>
        <v/>
      </c>
      <c r="R8721" s="0" t="str">
        <f aca="false">IF(M8721=1,IF(COUNTIFS(C$2:C8721,C8721,M$2:M8721,1)=1,1,0),"")</f>
        <v/>
      </c>
      <c r="S8721" s="0" t="str">
        <f aca="false">IF(L8721=1,IF(COUNTIFS(C$2:C8721,C8721,L$2:L8721,1)=1,1,0),"")</f>
        <v/>
      </c>
      <c r="T8721" s="38" t="str">
        <f aca="false">IF(N8721="","",N8721+ROW()/10000000)</f>
        <v/>
      </c>
      <c r="U8721" s="0" t="str">
        <f aca="false">IF(G8721=1,IF(B8721="",1,0),"")</f>
        <v/>
      </c>
    </row>
    <row r="8722" customFormat="false" ht="15" hidden="false" customHeight="false" outlineLevel="0" collapsed="false">
      <c r="A8722" s="35"/>
      <c r="B8722" s="35"/>
      <c r="G8722" s="0" t="str">
        <f aca="false">IF(A8722="","",IF(AND(A8722&gt;=Debut,A8722&lt;Fin),1,0))</f>
        <v/>
      </c>
      <c r="H8722" s="0" t="str">
        <f aca="false">IF(G8722=1,INT(ROUND((A8722-Debut)*86400,0)/600),"")</f>
        <v/>
      </c>
      <c r="I8722" s="0" t="str">
        <f aca="false">IF(G8722=1,INT(ROUND((A8722-Debut)*86400,0)/3600),"")</f>
        <v/>
      </c>
      <c r="J8722" s="0" t="str">
        <f aca="false">IF(OR(A8722="",B8722=""),"",ROUND((B8722-A8722)*86400,0))</f>
        <v/>
      </c>
      <c r="K8722" s="37" t="str">
        <f aca="false">IF(G8722=1,IF(COUNTIFS($C:$C,C8722,$G:$G,1,$A:$A,"&gt;="&amp;(A8722-FenetreInterm/86400),$A:$A,"&lt;="&amp;A8722)&gt;=NbInterm,1,0),"")</f>
        <v/>
      </c>
      <c r="L8722" s="37" t="str">
        <f aca="false">IF(G8722=1,IF(B8722="",0,IF(J8722&lt;SeuilFugitive,1,0)),"")</f>
        <v/>
      </c>
      <c r="M8722" s="37" t="str">
        <f aca="false">IF(G8722=1,IF(B8722="",IF((Fin-A8722)*24&gt;SeuilFigee,1,0),IF(J8722&gt;SeuilFigee*3600,1,0)),"")</f>
        <v/>
      </c>
      <c r="N8722" s="0" t="str">
        <f aca="false">IF(G8722=1,IF(COUNTIF(H$2:H8722,H8722)=1,COUNTIF($H:$H,H8722),""),"")</f>
        <v/>
      </c>
      <c r="O8722" s="0" t="str">
        <f aca="false">IF(G8722=1,IF(COUNTIF(I$2:I8722,I8722)=1,COUNTIF($I:$I,I8722),""),"")</f>
        <v/>
      </c>
      <c r="P8722" s="38" t="str">
        <f aca="false">IF(G8722=1,IF(COUNTIFS(C$2:C8722,C8722,G$2:G8722,1)=1,COUNTIFS($C:$C,C8722,$G:$G,1)+ROW()/10000000,""),"")</f>
        <v/>
      </c>
      <c r="Q8722" s="0" t="str">
        <f aca="false">IF(K8722=1,IF(COUNTIFS(C$2:C8722,C8722,K$2:K8722,1)=1,1,0),"")</f>
        <v/>
      </c>
      <c r="R8722" s="0" t="str">
        <f aca="false">IF(M8722=1,IF(COUNTIFS(C$2:C8722,C8722,M$2:M8722,1)=1,1,0),"")</f>
        <v/>
      </c>
      <c r="S8722" s="0" t="str">
        <f aca="false">IF(L8722=1,IF(COUNTIFS(C$2:C8722,C8722,L$2:L8722,1)=1,1,0),"")</f>
        <v/>
      </c>
      <c r="T8722" s="38" t="str">
        <f aca="false">IF(N8722="","",N8722+ROW()/10000000)</f>
        <v/>
      </c>
      <c r="U8722" s="0" t="str">
        <f aca="false">IF(G8722=1,IF(B8722="",1,0),"")</f>
        <v/>
      </c>
    </row>
    <row r="8723" customFormat="false" ht="15" hidden="false" customHeight="false" outlineLevel="0" collapsed="false">
      <c r="A8723" s="35"/>
      <c r="B8723" s="35"/>
      <c r="G8723" s="0" t="str">
        <f aca="false">IF(A8723="","",IF(AND(A8723&gt;=Debut,A8723&lt;Fin),1,0))</f>
        <v/>
      </c>
      <c r="H8723" s="0" t="str">
        <f aca="false">IF(G8723=1,INT(ROUND((A8723-Debut)*86400,0)/600),"")</f>
        <v/>
      </c>
      <c r="I8723" s="0" t="str">
        <f aca="false">IF(G8723=1,INT(ROUND((A8723-Debut)*86400,0)/3600),"")</f>
        <v/>
      </c>
      <c r="J8723" s="0" t="str">
        <f aca="false">IF(OR(A8723="",B8723=""),"",ROUND((B8723-A8723)*86400,0))</f>
        <v/>
      </c>
      <c r="K8723" s="37" t="str">
        <f aca="false">IF(G8723=1,IF(COUNTIFS($C:$C,C8723,$G:$G,1,$A:$A,"&gt;="&amp;(A8723-FenetreInterm/86400),$A:$A,"&lt;="&amp;A8723)&gt;=NbInterm,1,0),"")</f>
        <v/>
      </c>
      <c r="L8723" s="37" t="str">
        <f aca="false">IF(G8723=1,IF(B8723="",0,IF(J8723&lt;SeuilFugitive,1,0)),"")</f>
        <v/>
      </c>
      <c r="M8723" s="37" t="str">
        <f aca="false">IF(G8723=1,IF(B8723="",IF((Fin-A8723)*24&gt;SeuilFigee,1,0),IF(J8723&gt;SeuilFigee*3600,1,0)),"")</f>
        <v/>
      </c>
      <c r="N8723" s="0" t="str">
        <f aca="false">IF(G8723=1,IF(COUNTIF(H$2:H8723,H8723)=1,COUNTIF($H:$H,H8723),""),"")</f>
        <v/>
      </c>
      <c r="O8723" s="0" t="str">
        <f aca="false">IF(G8723=1,IF(COUNTIF(I$2:I8723,I8723)=1,COUNTIF($I:$I,I8723),""),"")</f>
        <v/>
      </c>
      <c r="P8723" s="38" t="str">
        <f aca="false">IF(G8723=1,IF(COUNTIFS(C$2:C8723,C8723,G$2:G8723,1)=1,COUNTIFS($C:$C,C8723,$G:$G,1)+ROW()/10000000,""),"")</f>
        <v/>
      </c>
      <c r="Q8723" s="0" t="str">
        <f aca="false">IF(K8723=1,IF(COUNTIFS(C$2:C8723,C8723,K$2:K8723,1)=1,1,0),"")</f>
        <v/>
      </c>
      <c r="R8723" s="0" t="str">
        <f aca="false">IF(M8723=1,IF(COUNTIFS(C$2:C8723,C8723,M$2:M8723,1)=1,1,0),"")</f>
        <v/>
      </c>
      <c r="S8723" s="0" t="str">
        <f aca="false">IF(L8723=1,IF(COUNTIFS(C$2:C8723,C8723,L$2:L8723,1)=1,1,0),"")</f>
        <v/>
      </c>
      <c r="T8723" s="38" t="str">
        <f aca="false">IF(N8723="","",N8723+ROW()/10000000)</f>
        <v/>
      </c>
      <c r="U8723" s="0" t="str">
        <f aca="false">IF(G8723=1,IF(B8723="",1,0),"")</f>
        <v/>
      </c>
    </row>
    <row r="8724" customFormat="false" ht="15" hidden="false" customHeight="false" outlineLevel="0" collapsed="false">
      <c r="A8724" s="35"/>
      <c r="B8724" s="35"/>
      <c r="G8724" s="0" t="str">
        <f aca="false">IF(A8724="","",IF(AND(A8724&gt;=Debut,A8724&lt;Fin),1,0))</f>
        <v/>
      </c>
      <c r="H8724" s="0" t="str">
        <f aca="false">IF(G8724=1,INT(ROUND((A8724-Debut)*86400,0)/600),"")</f>
        <v/>
      </c>
      <c r="I8724" s="0" t="str">
        <f aca="false">IF(G8724=1,INT(ROUND((A8724-Debut)*86400,0)/3600),"")</f>
        <v/>
      </c>
      <c r="J8724" s="0" t="str">
        <f aca="false">IF(OR(A8724="",B8724=""),"",ROUND((B8724-A8724)*86400,0))</f>
        <v/>
      </c>
      <c r="K8724" s="37" t="str">
        <f aca="false">IF(G8724=1,IF(COUNTIFS($C:$C,C8724,$G:$G,1,$A:$A,"&gt;="&amp;(A8724-FenetreInterm/86400),$A:$A,"&lt;="&amp;A8724)&gt;=NbInterm,1,0),"")</f>
        <v/>
      </c>
      <c r="L8724" s="37" t="str">
        <f aca="false">IF(G8724=1,IF(B8724="",0,IF(J8724&lt;SeuilFugitive,1,0)),"")</f>
        <v/>
      </c>
      <c r="M8724" s="37" t="str">
        <f aca="false">IF(G8724=1,IF(B8724="",IF((Fin-A8724)*24&gt;SeuilFigee,1,0),IF(J8724&gt;SeuilFigee*3600,1,0)),"")</f>
        <v/>
      </c>
      <c r="N8724" s="0" t="str">
        <f aca="false">IF(G8724=1,IF(COUNTIF(H$2:H8724,H8724)=1,COUNTIF($H:$H,H8724),""),"")</f>
        <v/>
      </c>
      <c r="O8724" s="0" t="str">
        <f aca="false">IF(G8724=1,IF(COUNTIF(I$2:I8724,I8724)=1,COUNTIF($I:$I,I8724),""),"")</f>
        <v/>
      </c>
      <c r="P8724" s="38" t="str">
        <f aca="false">IF(G8724=1,IF(COUNTIFS(C$2:C8724,C8724,G$2:G8724,1)=1,COUNTIFS($C:$C,C8724,$G:$G,1)+ROW()/10000000,""),"")</f>
        <v/>
      </c>
      <c r="Q8724" s="0" t="str">
        <f aca="false">IF(K8724=1,IF(COUNTIFS(C$2:C8724,C8724,K$2:K8724,1)=1,1,0),"")</f>
        <v/>
      </c>
      <c r="R8724" s="0" t="str">
        <f aca="false">IF(M8724=1,IF(COUNTIFS(C$2:C8724,C8724,M$2:M8724,1)=1,1,0),"")</f>
        <v/>
      </c>
      <c r="S8724" s="0" t="str">
        <f aca="false">IF(L8724=1,IF(COUNTIFS(C$2:C8724,C8724,L$2:L8724,1)=1,1,0),"")</f>
        <v/>
      </c>
      <c r="T8724" s="38" t="str">
        <f aca="false">IF(N8724="","",N8724+ROW()/10000000)</f>
        <v/>
      </c>
      <c r="U8724" s="0" t="str">
        <f aca="false">IF(G8724=1,IF(B8724="",1,0),"")</f>
        <v/>
      </c>
    </row>
    <row r="8725" customFormat="false" ht="15" hidden="false" customHeight="false" outlineLevel="0" collapsed="false">
      <c r="A8725" s="35"/>
      <c r="B8725" s="35"/>
      <c r="G8725" s="0" t="str">
        <f aca="false">IF(A8725="","",IF(AND(A8725&gt;=Debut,A8725&lt;Fin),1,0))</f>
        <v/>
      </c>
      <c r="H8725" s="0" t="str">
        <f aca="false">IF(G8725=1,INT(ROUND((A8725-Debut)*86400,0)/600),"")</f>
        <v/>
      </c>
      <c r="I8725" s="0" t="str">
        <f aca="false">IF(G8725=1,INT(ROUND((A8725-Debut)*86400,0)/3600),"")</f>
        <v/>
      </c>
      <c r="J8725" s="0" t="str">
        <f aca="false">IF(OR(A8725="",B8725=""),"",ROUND((B8725-A8725)*86400,0))</f>
        <v/>
      </c>
      <c r="K8725" s="37" t="str">
        <f aca="false">IF(G8725=1,IF(COUNTIFS($C:$C,C8725,$G:$G,1,$A:$A,"&gt;="&amp;(A8725-FenetreInterm/86400),$A:$A,"&lt;="&amp;A8725)&gt;=NbInterm,1,0),"")</f>
        <v/>
      </c>
      <c r="L8725" s="37" t="str">
        <f aca="false">IF(G8725=1,IF(B8725="",0,IF(J8725&lt;SeuilFugitive,1,0)),"")</f>
        <v/>
      </c>
      <c r="M8725" s="37" t="str">
        <f aca="false">IF(G8725=1,IF(B8725="",IF((Fin-A8725)*24&gt;SeuilFigee,1,0),IF(J8725&gt;SeuilFigee*3600,1,0)),"")</f>
        <v/>
      </c>
      <c r="N8725" s="0" t="str">
        <f aca="false">IF(G8725=1,IF(COUNTIF(H$2:H8725,H8725)=1,COUNTIF($H:$H,H8725),""),"")</f>
        <v/>
      </c>
      <c r="O8725" s="0" t="str">
        <f aca="false">IF(G8725=1,IF(COUNTIF(I$2:I8725,I8725)=1,COUNTIF($I:$I,I8725),""),"")</f>
        <v/>
      </c>
      <c r="P8725" s="38" t="str">
        <f aca="false">IF(G8725=1,IF(COUNTIFS(C$2:C8725,C8725,G$2:G8725,1)=1,COUNTIFS($C:$C,C8725,$G:$G,1)+ROW()/10000000,""),"")</f>
        <v/>
      </c>
      <c r="Q8725" s="0" t="str">
        <f aca="false">IF(K8725=1,IF(COUNTIFS(C$2:C8725,C8725,K$2:K8725,1)=1,1,0),"")</f>
        <v/>
      </c>
      <c r="R8725" s="0" t="str">
        <f aca="false">IF(M8725=1,IF(COUNTIFS(C$2:C8725,C8725,M$2:M8725,1)=1,1,0),"")</f>
        <v/>
      </c>
      <c r="S8725" s="0" t="str">
        <f aca="false">IF(L8725=1,IF(COUNTIFS(C$2:C8725,C8725,L$2:L8725,1)=1,1,0),"")</f>
        <v/>
      </c>
      <c r="T8725" s="38" t="str">
        <f aca="false">IF(N8725="","",N8725+ROW()/10000000)</f>
        <v/>
      </c>
      <c r="U8725" s="0" t="str">
        <f aca="false">IF(G8725=1,IF(B8725="",1,0),"")</f>
        <v/>
      </c>
    </row>
    <row r="8726" customFormat="false" ht="15" hidden="false" customHeight="false" outlineLevel="0" collapsed="false">
      <c r="A8726" s="35"/>
      <c r="B8726" s="35"/>
      <c r="G8726" s="0" t="str">
        <f aca="false">IF(A8726="","",IF(AND(A8726&gt;=Debut,A8726&lt;Fin),1,0))</f>
        <v/>
      </c>
      <c r="H8726" s="0" t="str">
        <f aca="false">IF(G8726=1,INT(ROUND((A8726-Debut)*86400,0)/600),"")</f>
        <v/>
      </c>
      <c r="I8726" s="0" t="str">
        <f aca="false">IF(G8726=1,INT(ROUND((A8726-Debut)*86400,0)/3600),"")</f>
        <v/>
      </c>
      <c r="J8726" s="0" t="str">
        <f aca="false">IF(OR(A8726="",B8726=""),"",ROUND((B8726-A8726)*86400,0))</f>
        <v/>
      </c>
      <c r="K8726" s="37" t="str">
        <f aca="false">IF(G8726=1,IF(COUNTIFS($C:$C,C8726,$G:$G,1,$A:$A,"&gt;="&amp;(A8726-FenetreInterm/86400),$A:$A,"&lt;="&amp;A8726)&gt;=NbInterm,1,0),"")</f>
        <v/>
      </c>
      <c r="L8726" s="37" t="str">
        <f aca="false">IF(G8726=1,IF(B8726="",0,IF(J8726&lt;SeuilFugitive,1,0)),"")</f>
        <v/>
      </c>
      <c r="M8726" s="37" t="str">
        <f aca="false">IF(G8726=1,IF(B8726="",IF((Fin-A8726)*24&gt;SeuilFigee,1,0),IF(J8726&gt;SeuilFigee*3600,1,0)),"")</f>
        <v/>
      </c>
      <c r="N8726" s="0" t="str">
        <f aca="false">IF(G8726=1,IF(COUNTIF(H$2:H8726,H8726)=1,COUNTIF($H:$H,H8726),""),"")</f>
        <v/>
      </c>
      <c r="O8726" s="0" t="str">
        <f aca="false">IF(G8726=1,IF(COUNTIF(I$2:I8726,I8726)=1,COUNTIF($I:$I,I8726),""),"")</f>
        <v/>
      </c>
      <c r="P8726" s="38" t="str">
        <f aca="false">IF(G8726=1,IF(COUNTIFS(C$2:C8726,C8726,G$2:G8726,1)=1,COUNTIFS($C:$C,C8726,$G:$G,1)+ROW()/10000000,""),"")</f>
        <v/>
      </c>
      <c r="Q8726" s="0" t="str">
        <f aca="false">IF(K8726=1,IF(COUNTIFS(C$2:C8726,C8726,K$2:K8726,1)=1,1,0),"")</f>
        <v/>
      </c>
      <c r="R8726" s="0" t="str">
        <f aca="false">IF(M8726=1,IF(COUNTIFS(C$2:C8726,C8726,M$2:M8726,1)=1,1,0),"")</f>
        <v/>
      </c>
      <c r="S8726" s="0" t="str">
        <f aca="false">IF(L8726=1,IF(COUNTIFS(C$2:C8726,C8726,L$2:L8726,1)=1,1,0),"")</f>
        <v/>
      </c>
      <c r="T8726" s="38" t="str">
        <f aca="false">IF(N8726="","",N8726+ROW()/10000000)</f>
        <v/>
      </c>
      <c r="U8726" s="0" t="str">
        <f aca="false">IF(G8726=1,IF(B8726="",1,0),"")</f>
        <v/>
      </c>
    </row>
    <row r="8727" customFormat="false" ht="15" hidden="false" customHeight="false" outlineLevel="0" collapsed="false">
      <c r="A8727" s="35"/>
      <c r="B8727" s="35"/>
      <c r="G8727" s="0" t="str">
        <f aca="false">IF(A8727="","",IF(AND(A8727&gt;=Debut,A8727&lt;Fin),1,0))</f>
        <v/>
      </c>
      <c r="H8727" s="0" t="str">
        <f aca="false">IF(G8727=1,INT(ROUND((A8727-Debut)*86400,0)/600),"")</f>
        <v/>
      </c>
      <c r="I8727" s="0" t="str">
        <f aca="false">IF(G8727=1,INT(ROUND((A8727-Debut)*86400,0)/3600),"")</f>
        <v/>
      </c>
      <c r="J8727" s="0" t="str">
        <f aca="false">IF(OR(A8727="",B8727=""),"",ROUND((B8727-A8727)*86400,0))</f>
        <v/>
      </c>
      <c r="K8727" s="37" t="str">
        <f aca="false">IF(G8727=1,IF(COUNTIFS($C:$C,C8727,$G:$G,1,$A:$A,"&gt;="&amp;(A8727-FenetreInterm/86400),$A:$A,"&lt;="&amp;A8727)&gt;=NbInterm,1,0),"")</f>
        <v/>
      </c>
      <c r="L8727" s="37" t="str">
        <f aca="false">IF(G8727=1,IF(B8727="",0,IF(J8727&lt;SeuilFugitive,1,0)),"")</f>
        <v/>
      </c>
      <c r="M8727" s="37" t="str">
        <f aca="false">IF(G8727=1,IF(B8727="",IF((Fin-A8727)*24&gt;SeuilFigee,1,0),IF(J8727&gt;SeuilFigee*3600,1,0)),"")</f>
        <v/>
      </c>
      <c r="N8727" s="0" t="str">
        <f aca="false">IF(G8727=1,IF(COUNTIF(H$2:H8727,H8727)=1,COUNTIF($H:$H,H8727),""),"")</f>
        <v/>
      </c>
      <c r="O8727" s="0" t="str">
        <f aca="false">IF(G8727=1,IF(COUNTIF(I$2:I8727,I8727)=1,COUNTIF($I:$I,I8727),""),"")</f>
        <v/>
      </c>
      <c r="P8727" s="38" t="str">
        <f aca="false">IF(G8727=1,IF(COUNTIFS(C$2:C8727,C8727,G$2:G8727,1)=1,COUNTIFS($C:$C,C8727,$G:$G,1)+ROW()/10000000,""),"")</f>
        <v/>
      </c>
      <c r="Q8727" s="0" t="str">
        <f aca="false">IF(K8727=1,IF(COUNTIFS(C$2:C8727,C8727,K$2:K8727,1)=1,1,0),"")</f>
        <v/>
      </c>
      <c r="R8727" s="0" t="str">
        <f aca="false">IF(M8727=1,IF(COUNTIFS(C$2:C8727,C8727,M$2:M8727,1)=1,1,0),"")</f>
        <v/>
      </c>
      <c r="S8727" s="0" t="str">
        <f aca="false">IF(L8727=1,IF(COUNTIFS(C$2:C8727,C8727,L$2:L8727,1)=1,1,0),"")</f>
        <v/>
      </c>
      <c r="T8727" s="38" t="str">
        <f aca="false">IF(N8727="","",N8727+ROW()/10000000)</f>
        <v/>
      </c>
      <c r="U8727" s="0" t="str">
        <f aca="false">IF(G8727=1,IF(B8727="",1,0),"")</f>
        <v/>
      </c>
    </row>
    <row r="8728" customFormat="false" ht="15" hidden="false" customHeight="false" outlineLevel="0" collapsed="false">
      <c r="A8728" s="35"/>
      <c r="B8728" s="35"/>
      <c r="G8728" s="0" t="str">
        <f aca="false">IF(A8728="","",IF(AND(A8728&gt;=Debut,A8728&lt;Fin),1,0))</f>
        <v/>
      </c>
      <c r="H8728" s="0" t="str">
        <f aca="false">IF(G8728=1,INT(ROUND((A8728-Debut)*86400,0)/600),"")</f>
        <v/>
      </c>
      <c r="I8728" s="0" t="str">
        <f aca="false">IF(G8728=1,INT(ROUND((A8728-Debut)*86400,0)/3600),"")</f>
        <v/>
      </c>
      <c r="J8728" s="0" t="str">
        <f aca="false">IF(OR(A8728="",B8728=""),"",ROUND((B8728-A8728)*86400,0))</f>
        <v/>
      </c>
      <c r="K8728" s="37" t="str">
        <f aca="false">IF(G8728=1,IF(COUNTIFS($C:$C,C8728,$G:$G,1,$A:$A,"&gt;="&amp;(A8728-FenetreInterm/86400),$A:$A,"&lt;="&amp;A8728)&gt;=NbInterm,1,0),"")</f>
        <v/>
      </c>
      <c r="L8728" s="37" t="str">
        <f aca="false">IF(G8728=1,IF(B8728="",0,IF(J8728&lt;SeuilFugitive,1,0)),"")</f>
        <v/>
      </c>
      <c r="M8728" s="37" t="str">
        <f aca="false">IF(G8728=1,IF(B8728="",IF((Fin-A8728)*24&gt;SeuilFigee,1,0),IF(J8728&gt;SeuilFigee*3600,1,0)),"")</f>
        <v/>
      </c>
      <c r="N8728" s="0" t="str">
        <f aca="false">IF(G8728=1,IF(COUNTIF(H$2:H8728,H8728)=1,COUNTIF($H:$H,H8728),""),"")</f>
        <v/>
      </c>
      <c r="O8728" s="0" t="str">
        <f aca="false">IF(G8728=1,IF(COUNTIF(I$2:I8728,I8728)=1,COUNTIF($I:$I,I8728),""),"")</f>
        <v/>
      </c>
      <c r="P8728" s="38" t="str">
        <f aca="false">IF(G8728=1,IF(COUNTIFS(C$2:C8728,C8728,G$2:G8728,1)=1,COUNTIFS($C:$C,C8728,$G:$G,1)+ROW()/10000000,""),"")</f>
        <v/>
      </c>
      <c r="Q8728" s="0" t="str">
        <f aca="false">IF(K8728=1,IF(COUNTIFS(C$2:C8728,C8728,K$2:K8728,1)=1,1,0),"")</f>
        <v/>
      </c>
      <c r="R8728" s="0" t="str">
        <f aca="false">IF(M8728=1,IF(COUNTIFS(C$2:C8728,C8728,M$2:M8728,1)=1,1,0),"")</f>
        <v/>
      </c>
      <c r="S8728" s="0" t="str">
        <f aca="false">IF(L8728=1,IF(COUNTIFS(C$2:C8728,C8728,L$2:L8728,1)=1,1,0),"")</f>
        <v/>
      </c>
      <c r="T8728" s="38" t="str">
        <f aca="false">IF(N8728="","",N8728+ROW()/10000000)</f>
        <v/>
      </c>
      <c r="U8728" s="0" t="str">
        <f aca="false">IF(G8728=1,IF(B8728="",1,0),"")</f>
        <v/>
      </c>
    </row>
    <row r="8729" customFormat="false" ht="15" hidden="false" customHeight="false" outlineLevel="0" collapsed="false">
      <c r="A8729" s="35"/>
      <c r="B8729" s="35"/>
      <c r="G8729" s="0" t="str">
        <f aca="false">IF(A8729="","",IF(AND(A8729&gt;=Debut,A8729&lt;Fin),1,0))</f>
        <v/>
      </c>
      <c r="H8729" s="0" t="str">
        <f aca="false">IF(G8729=1,INT(ROUND((A8729-Debut)*86400,0)/600),"")</f>
        <v/>
      </c>
      <c r="I8729" s="0" t="str">
        <f aca="false">IF(G8729=1,INT(ROUND((A8729-Debut)*86400,0)/3600),"")</f>
        <v/>
      </c>
      <c r="J8729" s="0" t="str">
        <f aca="false">IF(OR(A8729="",B8729=""),"",ROUND((B8729-A8729)*86400,0))</f>
        <v/>
      </c>
      <c r="K8729" s="37" t="str">
        <f aca="false">IF(G8729=1,IF(COUNTIFS($C:$C,C8729,$G:$G,1,$A:$A,"&gt;="&amp;(A8729-FenetreInterm/86400),$A:$A,"&lt;="&amp;A8729)&gt;=NbInterm,1,0),"")</f>
        <v/>
      </c>
      <c r="L8729" s="37" t="str">
        <f aca="false">IF(G8729=1,IF(B8729="",0,IF(J8729&lt;SeuilFugitive,1,0)),"")</f>
        <v/>
      </c>
      <c r="M8729" s="37" t="str">
        <f aca="false">IF(G8729=1,IF(B8729="",IF((Fin-A8729)*24&gt;SeuilFigee,1,0),IF(J8729&gt;SeuilFigee*3600,1,0)),"")</f>
        <v/>
      </c>
      <c r="N8729" s="0" t="str">
        <f aca="false">IF(G8729=1,IF(COUNTIF(H$2:H8729,H8729)=1,COUNTIF($H:$H,H8729),""),"")</f>
        <v/>
      </c>
      <c r="O8729" s="0" t="str">
        <f aca="false">IF(G8729=1,IF(COUNTIF(I$2:I8729,I8729)=1,COUNTIF($I:$I,I8729),""),"")</f>
        <v/>
      </c>
      <c r="P8729" s="38" t="str">
        <f aca="false">IF(G8729=1,IF(COUNTIFS(C$2:C8729,C8729,G$2:G8729,1)=1,COUNTIFS($C:$C,C8729,$G:$G,1)+ROW()/10000000,""),"")</f>
        <v/>
      </c>
      <c r="Q8729" s="0" t="str">
        <f aca="false">IF(K8729=1,IF(COUNTIFS(C$2:C8729,C8729,K$2:K8729,1)=1,1,0),"")</f>
        <v/>
      </c>
      <c r="R8729" s="0" t="str">
        <f aca="false">IF(M8729=1,IF(COUNTIFS(C$2:C8729,C8729,M$2:M8729,1)=1,1,0),"")</f>
        <v/>
      </c>
      <c r="S8729" s="0" t="str">
        <f aca="false">IF(L8729=1,IF(COUNTIFS(C$2:C8729,C8729,L$2:L8729,1)=1,1,0),"")</f>
        <v/>
      </c>
      <c r="T8729" s="38" t="str">
        <f aca="false">IF(N8729="","",N8729+ROW()/10000000)</f>
        <v/>
      </c>
      <c r="U8729" s="0" t="str">
        <f aca="false">IF(G8729=1,IF(B8729="",1,0),"")</f>
        <v/>
      </c>
    </row>
    <row r="8730" customFormat="false" ht="15" hidden="false" customHeight="false" outlineLevel="0" collapsed="false">
      <c r="A8730" s="35"/>
      <c r="B8730" s="35"/>
      <c r="G8730" s="0" t="str">
        <f aca="false">IF(A8730="","",IF(AND(A8730&gt;=Debut,A8730&lt;Fin),1,0))</f>
        <v/>
      </c>
      <c r="H8730" s="0" t="str">
        <f aca="false">IF(G8730=1,INT(ROUND((A8730-Debut)*86400,0)/600),"")</f>
        <v/>
      </c>
      <c r="I8730" s="0" t="str">
        <f aca="false">IF(G8730=1,INT(ROUND((A8730-Debut)*86400,0)/3600),"")</f>
        <v/>
      </c>
      <c r="J8730" s="0" t="str">
        <f aca="false">IF(OR(A8730="",B8730=""),"",ROUND((B8730-A8730)*86400,0))</f>
        <v/>
      </c>
      <c r="K8730" s="37" t="str">
        <f aca="false">IF(G8730=1,IF(COUNTIFS($C:$C,C8730,$G:$G,1,$A:$A,"&gt;="&amp;(A8730-FenetreInterm/86400),$A:$A,"&lt;="&amp;A8730)&gt;=NbInterm,1,0),"")</f>
        <v/>
      </c>
      <c r="L8730" s="37" t="str">
        <f aca="false">IF(G8730=1,IF(B8730="",0,IF(J8730&lt;SeuilFugitive,1,0)),"")</f>
        <v/>
      </c>
      <c r="M8730" s="37" t="str">
        <f aca="false">IF(G8730=1,IF(B8730="",IF((Fin-A8730)*24&gt;SeuilFigee,1,0),IF(J8730&gt;SeuilFigee*3600,1,0)),"")</f>
        <v/>
      </c>
      <c r="N8730" s="0" t="str">
        <f aca="false">IF(G8730=1,IF(COUNTIF(H$2:H8730,H8730)=1,COUNTIF($H:$H,H8730),""),"")</f>
        <v/>
      </c>
      <c r="O8730" s="0" t="str">
        <f aca="false">IF(G8730=1,IF(COUNTIF(I$2:I8730,I8730)=1,COUNTIF($I:$I,I8730),""),"")</f>
        <v/>
      </c>
      <c r="P8730" s="38" t="str">
        <f aca="false">IF(G8730=1,IF(COUNTIFS(C$2:C8730,C8730,G$2:G8730,1)=1,COUNTIFS($C:$C,C8730,$G:$G,1)+ROW()/10000000,""),"")</f>
        <v/>
      </c>
      <c r="Q8730" s="0" t="str">
        <f aca="false">IF(K8730=1,IF(COUNTIFS(C$2:C8730,C8730,K$2:K8730,1)=1,1,0),"")</f>
        <v/>
      </c>
      <c r="R8730" s="0" t="str">
        <f aca="false">IF(M8730=1,IF(COUNTIFS(C$2:C8730,C8730,M$2:M8730,1)=1,1,0),"")</f>
        <v/>
      </c>
      <c r="S8730" s="0" t="str">
        <f aca="false">IF(L8730=1,IF(COUNTIFS(C$2:C8730,C8730,L$2:L8730,1)=1,1,0),"")</f>
        <v/>
      </c>
      <c r="T8730" s="38" t="str">
        <f aca="false">IF(N8730="","",N8730+ROW()/10000000)</f>
        <v/>
      </c>
      <c r="U8730" s="0" t="str">
        <f aca="false">IF(G8730=1,IF(B8730="",1,0),"")</f>
        <v/>
      </c>
    </row>
    <row r="8731" customFormat="false" ht="15" hidden="false" customHeight="false" outlineLevel="0" collapsed="false">
      <c r="A8731" s="35"/>
      <c r="B8731" s="35"/>
      <c r="G8731" s="0" t="str">
        <f aca="false">IF(A8731="","",IF(AND(A8731&gt;=Debut,A8731&lt;Fin),1,0))</f>
        <v/>
      </c>
      <c r="H8731" s="0" t="str">
        <f aca="false">IF(G8731=1,INT(ROUND((A8731-Debut)*86400,0)/600),"")</f>
        <v/>
      </c>
      <c r="I8731" s="0" t="str">
        <f aca="false">IF(G8731=1,INT(ROUND((A8731-Debut)*86400,0)/3600),"")</f>
        <v/>
      </c>
      <c r="J8731" s="0" t="str">
        <f aca="false">IF(OR(A8731="",B8731=""),"",ROUND((B8731-A8731)*86400,0))</f>
        <v/>
      </c>
      <c r="K8731" s="37" t="str">
        <f aca="false">IF(G8731=1,IF(COUNTIFS($C:$C,C8731,$G:$G,1,$A:$A,"&gt;="&amp;(A8731-FenetreInterm/86400),$A:$A,"&lt;="&amp;A8731)&gt;=NbInterm,1,0),"")</f>
        <v/>
      </c>
      <c r="L8731" s="37" t="str">
        <f aca="false">IF(G8731=1,IF(B8731="",0,IF(J8731&lt;SeuilFugitive,1,0)),"")</f>
        <v/>
      </c>
      <c r="M8731" s="37" t="str">
        <f aca="false">IF(G8731=1,IF(B8731="",IF((Fin-A8731)*24&gt;SeuilFigee,1,0),IF(J8731&gt;SeuilFigee*3600,1,0)),"")</f>
        <v/>
      </c>
      <c r="N8731" s="0" t="str">
        <f aca="false">IF(G8731=1,IF(COUNTIF(H$2:H8731,H8731)=1,COUNTIF($H:$H,H8731),""),"")</f>
        <v/>
      </c>
      <c r="O8731" s="0" t="str">
        <f aca="false">IF(G8731=1,IF(COUNTIF(I$2:I8731,I8731)=1,COUNTIF($I:$I,I8731),""),"")</f>
        <v/>
      </c>
      <c r="P8731" s="38" t="str">
        <f aca="false">IF(G8731=1,IF(COUNTIFS(C$2:C8731,C8731,G$2:G8731,1)=1,COUNTIFS($C:$C,C8731,$G:$G,1)+ROW()/10000000,""),"")</f>
        <v/>
      </c>
      <c r="Q8731" s="0" t="str">
        <f aca="false">IF(K8731=1,IF(COUNTIFS(C$2:C8731,C8731,K$2:K8731,1)=1,1,0),"")</f>
        <v/>
      </c>
      <c r="R8731" s="0" t="str">
        <f aca="false">IF(M8731=1,IF(COUNTIFS(C$2:C8731,C8731,M$2:M8731,1)=1,1,0),"")</f>
        <v/>
      </c>
      <c r="S8731" s="0" t="str">
        <f aca="false">IF(L8731=1,IF(COUNTIFS(C$2:C8731,C8731,L$2:L8731,1)=1,1,0),"")</f>
        <v/>
      </c>
      <c r="T8731" s="38" t="str">
        <f aca="false">IF(N8731="","",N8731+ROW()/10000000)</f>
        <v/>
      </c>
      <c r="U8731" s="0" t="str">
        <f aca="false">IF(G8731=1,IF(B8731="",1,0),"")</f>
        <v/>
      </c>
    </row>
    <row r="8732" customFormat="false" ht="15" hidden="false" customHeight="false" outlineLevel="0" collapsed="false">
      <c r="A8732" s="35"/>
      <c r="B8732" s="35"/>
      <c r="G8732" s="0" t="str">
        <f aca="false">IF(A8732="","",IF(AND(A8732&gt;=Debut,A8732&lt;Fin),1,0))</f>
        <v/>
      </c>
      <c r="H8732" s="0" t="str">
        <f aca="false">IF(G8732=1,INT(ROUND((A8732-Debut)*86400,0)/600),"")</f>
        <v/>
      </c>
      <c r="I8732" s="0" t="str">
        <f aca="false">IF(G8732=1,INT(ROUND((A8732-Debut)*86400,0)/3600),"")</f>
        <v/>
      </c>
      <c r="J8732" s="0" t="str">
        <f aca="false">IF(OR(A8732="",B8732=""),"",ROUND((B8732-A8732)*86400,0))</f>
        <v/>
      </c>
      <c r="K8732" s="37" t="str">
        <f aca="false">IF(G8732=1,IF(COUNTIFS($C:$C,C8732,$G:$G,1,$A:$A,"&gt;="&amp;(A8732-FenetreInterm/86400),$A:$A,"&lt;="&amp;A8732)&gt;=NbInterm,1,0),"")</f>
        <v/>
      </c>
      <c r="L8732" s="37" t="str">
        <f aca="false">IF(G8732=1,IF(B8732="",0,IF(J8732&lt;SeuilFugitive,1,0)),"")</f>
        <v/>
      </c>
      <c r="M8732" s="37" t="str">
        <f aca="false">IF(G8732=1,IF(B8732="",IF((Fin-A8732)*24&gt;SeuilFigee,1,0),IF(J8732&gt;SeuilFigee*3600,1,0)),"")</f>
        <v/>
      </c>
      <c r="N8732" s="0" t="str">
        <f aca="false">IF(G8732=1,IF(COUNTIF(H$2:H8732,H8732)=1,COUNTIF($H:$H,H8732),""),"")</f>
        <v/>
      </c>
      <c r="O8732" s="0" t="str">
        <f aca="false">IF(G8732=1,IF(COUNTIF(I$2:I8732,I8732)=1,COUNTIF($I:$I,I8732),""),"")</f>
        <v/>
      </c>
      <c r="P8732" s="38" t="str">
        <f aca="false">IF(G8732=1,IF(COUNTIFS(C$2:C8732,C8732,G$2:G8732,1)=1,COUNTIFS($C:$C,C8732,$G:$G,1)+ROW()/10000000,""),"")</f>
        <v/>
      </c>
      <c r="Q8732" s="0" t="str">
        <f aca="false">IF(K8732=1,IF(COUNTIFS(C$2:C8732,C8732,K$2:K8732,1)=1,1,0),"")</f>
        <v/>
      </c>
      <c r="R8732" s="0" t="str">
        <f aca="false">IF(M8732=1,IF(COUNTIFS(C$2:C8732,C8732,M$2:M8732,1)=1,1,0),"")</f>
        <v/>
      </c>
      <c r="S8732" s="0" t="str">
        <f aca="false">IF(L8732=1,IF(COUNTIFS(C$2:C8732,C8732,L$2:L8732,1)=1,1,0),"")</f>
        <v/>
      </c>
      <c r="T8732" s="38" t="str">
        <f aca="false">IF(N8732="","",N8732+ROW()/10000000)</f>
        <v/>
      </c>
      <c r="U8732" s="0" t="str">
        <f aca="false">IF(G8732=1,IF(B8732="",1,0),"")</f>
        <v/>
      </c>
    </row>
    <row r="8733" customFormat="false" ht="15" hidden="false" customHeight="false" outlineLevel="0" collapsed="false">
      <c r="A8733" s="35"/>
      <c r="B8733" s="35"/>
      <c r="G8733" s="0" t="str">
        <f aca="false">IF(A8733="","",IF(AND(A8733&gt;=Debut,A8733&lt;Fin),1,0))</f>
        <v/>
      </c>
      <c r="H8733" s="0" t="str">
        <f aca="false">IF(G8733=1,INT(ROUND((A8733-Debut)*86400,0)/600),"")</f>
        <v/>
      </c>
      <c r="I8733" s="0" t="str">
        <f aca="false">IF(G8733=1,INT(ROUND((A8733-Debut)*86400,0)/3600),"")</f>
        <v/>
      </c>
      <c r="J8733" s="0" t="str">
        <f aca="false">IF(OR(A8733="",B8733=""),"",ROUND((B8733-A8733)*86400,0))</f>
        <v/>
      </c>
      <c r="K8733" s="37" t="str">
        <f aca="false">IF(G8733=1,IF(COUNTIFS($C:$C,C8733,$G:$G,1,$A:$A,"&gt;="&amp;(A8733-FenetreInterm/86400),$A:$A,"&lt;="&amp;A8733)&gt;=NbInterm,1,0),"")</f>
        <v/>
      </c>
      <c r="L8733" s="37" t="str">
        <f aca="false">IF(G8733=1,IF(B8733="",0,IF(J8733&lt;SeuilFugitive,1,0)),"")</f>
        <v/>
      </c>
      <c r="M8733" s="37" t="str">
        <f aca="false">IF(G8733=1,IF(B8733="",IF((Fin-A8733)*24&gt;SeuilFigee,1,0),IF(J8733&gt;SeuilFigee*3600,1,0)),"")</f>
        <v/>
      </c>
      <c r="N8733" s="0" t="str">
        <f aca="false">IF(G8733=1,IF(COUNTIF(H$2:H8733,H8733)=1,COUNTIF($H:$H,H8733),""),"")</f>
        <v/>
      </c>
      <c r="O8733" s="0" t="str">
        <f aca="false">IF(G8733=1,IF(COUNTIF(I$2:I8733,I8733)=1,COUNTIF($I:$I,I8733),""),"")</f>
        <v/>
      </c>
      <c r="P8733" s="38" t="str">
        <f aca="false">IF(G8733=1,IF(COUNTIFS(C$2:C8733,C8733,G$2:G8733,1)=1,COUNTIFS($C:$C,C8733,$G:$G,1)+ROW()/10000000,""),"")</f>
        <v/>
      </c>
      <c r="Q8733" s="0" t="str">
        <f aca="false">IF(K8733=1,IF(COUNTIFS(C$2:C8733,C8733,K$2:K8733,1)=1,1,0),"")</f>
        <v/>
      </c>
      <c r="R8733" s="0" t="str">
        <f aca="false">IF(M8733=1,IF(COUNTIFS(C$2:C8733,C8733,M$2:M8733,1)=1,1,0),"")</f>
        <v/>
      </c>
      <c r="S8733" s="0" t="str">
        <f aca="false">IF(L8733=1,IF(COUNTIFS(C$2:C8733,C8733,L$2:L8733,1)=1,1,0),"")</f>
        <v/>
      </c>
      <c r="T8733" s="38" t="str">
        <f aca="false">IF(N8733="","",N8733+ROW()/10000000)</f>
        <v/>
      </c>
      <c r="U8733" s="0" t="str">
        <f aca="false">IF(G8733=1,IF(B8733="",1,0),"")</f>
        <v/>
      </c>
    </row>
    <row r="8734" customFormat="false" ht="15" hidden="false" customHeight="false" outlineLevel="0" collapsed="false">
      <c r="A8734" s="35"/>
      <c r="B8734" s="35"/>
      <c r="G8734" s="0" t="str">
        <f aca="false">IF(A8734="","",IF(AND(A8734&gt;=Debut,A8734&lt;Fin),1,0))</f>
        <v/>
      </c>
      <c r="H8734" s="0" t="str">
        <f aca="false">IF(G8734=1,INT(ROUND((A8734-Debut)*86400,0)/600),"")</f>
        <v/>
      </c>
      <c r="I8734" s="0" t="str">
        <f aca="false">IF(G8734=1,INT(ROUND((A8734-Debut)*86400,0)/3600),"")</f>
        <v/>
      </c>
      <c r="J8734" s="0" t="str">
        <f aca="false">IF(OR(A8734="",B8734=""),"",ROUND((B8734-A8734)*86400,0))</f>
        <v/>
      </c>
      <c r="K8734" s="37" t="str">
        <f aca="false">IF(G8734=1,IF(COUNTIFS($C:$C,C8734,$G:$G,1,$A:$A,"&gt;="&amp;(A8734-FenetreInterm/86400),$A:$A,"&lt;="&amp;A8734)&gt;=NbInterm,1,0),"")</f>
        <v/>
      </c>
      <c r="L8734" s="37" t="str">
        <f aca="false">IF(G8734=1,IF(B8734="",0,IF(J8734&lt;SeuilFugitive,1,0)),"")</f>
        <v/>
      </c>
      <c r="M8734" s="37" t="str">
        <f aca="false">IF(G8734=1,IF(B8734="",IF((Fin-A8734)*24&gt;SeuilFigee,1,0),IF(J8734&gt;SeuilFigee*3600,1,0)),"")</f>
        <v/>
      </c>
      <c r="N8734" s="0" t="str">
        <f aca="false">IF(G8734=1,IF(COUNTIF(H$2:H8734,H8734)=1,COUNTIF($H:$H,H8734),""),"")</f>
        <v/>
      </c>
      <c r="O8734" s="0" t="str">
        <f aca="false">IF(G8734=1,IF(COUNTIF(I$2:I8734,I8734)=1,COUNTIF($I:$I,I8734),""),"")</f>
        <v/>
      </c>
      <c r="P8734" s="38" t="str">
        <f aca="false">IF(G8734=1,IF(COUNTIFS(C$2:C8734,C8734,G$2:G8734,1)=1,COUNTIFS($C:$C,C8734,$G:$G,1)+ROW()/10000000,""),"")</f>
        <v/>
      </c>
      <c r="Q8734" s="0" t="str">
        <f aca="false">IF(K8734=1,IF(COUNTIFS(C$2:C8734,C8734,K$2:K8734,1)=1,1,0),"")</f>
        <v/>
      </c>
      <c r="R8734" s="0" t="str">
        <f aca="false">IF(M8734=1,IF(COUNTIFS(C$2:C8734,C8734,M$2:M8734,1)=1,1,0),"")</f>
        <v/>
      </c>
      <c r="S8734" s="0" t="str">
        <f aca="false">IF(L8734=1,IF(COUNTIFS(C$2:C8734,C8734,L$2:L8734,1)=1,1,0),"")</f>
        <v/>
      </c>
      <c r="T8734" s="38" t="str">
        <f aca="false">IF(N8734="","",N8734+ROW()/10000000)</f>
        <v/>
      </c>
      <c r="U8734" s="0" t="str">
        <f aca="false">IF(G8734=1,IF(B8734="",1,0),"")</f>
        <v/>
      </c>
    </row>
    <row r="8735" customFormat="false" ht="15" hidden="false" customHeight="false" outlineLevel="0" collapsed="false">
      <c r="A8735" s="35"/>
      <c r="B8735" s="35"/>
      <c r="G8735" s="0" t="str">
        <f aca="false">IF(A8735="","",IF(AND(A8735&gt;=Debut,A8735&lt;Fin),1,0))</f>
        <v/>
      </c>
      <c r="H8735" s="0" t="str">
        <f aca="false">IF(G8735=1,INT(ROUND((A8735-Debut)*86400,0)/600),"")</f>
        <v/>
      </c>
      <c r="I8735" s="0" t="str">
        <f aca="false">IF(G8735=1,INT(ROUND((A8735-Debut)*86400,0)/3600),"")</f>
        <v/>
      </c>
      <c r="J8735" s="0" t="str">
        <f aca="false">IF(OR(A8735="",B8735=""),"",ROUND((B8735-A8735)*86400,0))</f>
        <v/>
      </c>
      <c r="K8735" s="37" t="str">
        <f aca="false">IF(G8735=1,IF(COUNTIFS($C:$C,C8735,$G:$G,1,$A:$A,"&gt;="&amp;(A8735-FenetreInterm/86400),$A:$A,"&lt;="&amp;A8735)&gt;=NbInterm,1,0),"")</f>
        <v/>
      </c>
      <c r="L8735" s="37" t="str">
        <f aca="false">IF(G8735=1,IF(B8735="",0,IF(J8735&lt;SeuilFugitive,1,0)),"")</f>
        <v/>
      </c>
      <c r="M8735" s="37" t="str">
        <f aca="false">IF(G8735=1,IF(B8735="",IF((Fin-A8735)*24&gt;SeuilFigee,1,0),IF(J8735&gt;SeuilFigee*3600,1,0)),"")</f>
        <v/>
      </c>
      <c r="N8735" s="0" t="str">
        <f aca="false">IF(G8735=1,IF(COUNTIF(H$2:H8735,H8735)=1,COUNTIF($H:$H,H8735),""),"")</f>
        <v/>
      </c>
      <c r="O8735" s="0" t="str">
        <f aca="false">IF(G8735=1,IF(COUNTIF(I$2:I8735,I8735)=1,COUNTIF($I:$I,I8735),""),"")</f>
        <v/>
      </c>
      <c r="P8735" s="38" t="str">
        <f aca="false">IF(G8735=1,IF(COUNTIFS(C$2:C8735,C8735,G$2:G8735,1)=1,COUNTIFS($C:$C,C8735,$G:$G,1)+ROW()/10000000,""),"")</f>
        <v/>
      </c>
      <c r="Q8735" s="0" t="str">
        <f aca="false">IF(K8735=1,IF(COUNTIFS(C$2:C8735,C8735,K$2:K8735,1)=1,1,0),"")</f>
        <v/>
      </c>
      <c r="R8735" s="0" t="str">
        <f aca="false">IF(M8735=1,IF(COUNTIFS(C$2:C8735,C8735,M$2:M8735,1)=1,1,0),"")</f>
        <v/>
      </c>
      <c r="S8735" s="0" t="str">
        <f aca="false">IF(L8735=1,IF(COUNTIFS(C$2:C8735,C8735,L$2:L8735,1)=1,1,0),"")</f>
        <v/>
      </c>
      <c r="T8735" s="38" t="str">
        <f aca="false">IF(N8735="","",N8735+ROW()/10000000)</f>
        <v/>
      </c>
      <c r="U8735" s="0" t="str">
        <f aca="false">IF(G8735=1,IF(B8735="",1,0),"")</f>
        <v/>
      </c>
    </row>
    <row r="8736" customFormat="false" ht="15" hidden="false" customHeight="false" outlineLevel="0" collapsed="false">
      <c r="A8736" s="35"/>
      <c r="B8736" s="35"/>
      <c r="G8736" s="0" t="str">
        <f aca="false">IF(A8736="","",IF(AND(A8736&gt;=Debut,A8736&lt;Fin),1,0))</f>
        <v/>
      </c>
      <c r="H8736" s="0" t="str">
        <f aca="false">IF(G8736=1,INT(ROUND((A8736-Debut)*86400,0)/600),"")</f>
        <v/>
      </c>
      <c r="I8736" s="0" t="str">
        <f aca="false">IF(G8736=1,INT(ROUND((A8736-Debut)*86400,0)/3600),"")</f>
        <v/>
      </c>
      <c r="J8736" s="0" t="str">
        <f aca="false">IF(OR(A8736="",B8736=""),"",ROUND((B8736-A8736)*86400,0))</f>
        <v/>
      </c>
      <c r="K8736" s="37" t="str">
        <f aca="false">IF(G8736=1,IF(COUNTIFS($C:$C,C8736,$G:$G,1,$A:$A,"&gt;="&amp;(A8736-FenetreInterm/86400),$A:$A,"&lt;="&amp;A8736)&gt;=NbInterm,1,0),"")</f>
        <v/>
      </c>
      <c r="L8736" s="37" t="str">
        <f aca="false">IF(G8736=1,IF(B8736="",0,IF(J8736&lt;SeuilFugitive,1,0)),"")</f>
        <v/>
      </c>
      <c r="M8736" s="37" t="str">
        <f aca="false">IF(G8736=1,IF(B8736="",IF((Fin-A8736)*24&gt;SeuilFigee,1,0),IF(J8736&gt;SeuilFigee*3600,1,0)),"")</f>
        <v/>
      </c>
      <c r="N8736" s="0" t="str">
        <f aca="false">IF(G8736=1,IF(COUNTIF(H$2:H8736,H8736)=1,COUNTIF($H:$H,H8736),""),"")</f>
        <v/>
      </c>
      <c r="O8736" s="0" t="str">
        <f aca="false">IF(G8736=1,IF(COUNTIF(I$2:I8736,I8736)=1,COUNTIF($I:$I,I8736),""),"")</f>
        <v/>
      </c>
      <c r="P8736" s="38" t="str">
        <f aca="false">IF(G8736=1,IF(COUNTIFS(C$2:C8736,C8736,G$2:G8736,1)=1,COUNTIFS($C:$C,C8736,$G:$G,1)+ROW()/10000000,""),"")</f>
        <v/>
      </c>
      <c r="Q8736" s="0" t="str">
        <f aca="false">IF(K8736=1,IF(COUNTIFS(C$2:C8736,C8736,K$2:K8736,1)=1,1,0),"")</f>
        <v/>
      </c>
      <c r="R8736" s="0" t="str">
        <f aca="false">IF(M8736=1,IF(COUNTIFS(C$2:C8736,C8736,M$2:M8736,1)=1,1,0),"")</f>
        <v/>
      </c>
      <c r="S8736" s="0" t="str">
        <f aca="false">IF(L8736=1,IF(COUNTIFS(C$2:C8736,C8736,L$2:L8736,1)=1,1,0),"")</f>
        <v/>
      </c>
      <c r="T8736" s="38" t="str">
        <f aca="false">IF(N8736="","",N8736+ROW()/10000000)</f>
        <v/>
      </c>
      <c r="U8736" s="0" t="str">
        <f aca="false">IF(G8736=1,IF(B8736="",1,0),"")</f>
        <v/>
      </c>
    </row>
    <row r="8737" customFormat="false" ht="15" hidden="false" customHeight="false" outlineLevel="0" collapsed="false">
      <c r="A8737" s="35"/>
      <c r="B8737" s="35"/>
      <c r="G8737" s="0" t="str">
        <f aca="false">IF(A8737="","",IF(AND(A8737&gt;=Debut,A8737&lt;Fin),1,0))</f>
        <v/>
      </c>
      <c r="H8737" s="0" t="str">
        <f aca="false">IF(G8737=1,INT(ROUND((A8737-Debut)*86400,0)/600),"")</f>
        <v/>
      </c>
      <c r="I8737" s="0" t="str">
        <f aca="false">IF(G8737=1,INT(ROUND((A8737-Debut)*86400,0)/3600),"")</f>
        <v/>
      </c>
      <c r="J8737" s="0" t="str">
        <f aca="false">IF(OR(A8737="",B8737=""),"",ROUND((B8737-A8737)*86400,0))</f>
        <v/>
      </c>
      <c r="K8737" s="37" t="str">
        <f aca="false">IF(G8737=1,IF(COUNTIFS($C:$C,C8737,$G:$G,1,$A:$A,"&gt;="&amp;(A8737-FenetreInterm/86400),$A:$A,"&lt;="&amp;A8737)&gt;=NbInterm,1,0),"")</f>
        <v/>
      </c>
      <c r="L8737" s="37" t="str">
        <f aca="false">IF(G8737=1,IF(B8737="",0,IF(J8737&lt;SeuilFugitive,1,0)),"")</f>
        <v/>
      </c>
      <c r="M8737" s="37" t="str">
        <f aca="false">IF(G8737=1,IF(B8737="",IF((Fin-A8737)*24&gt;SeuilFigee,1,0),IF(J8737&gt;SeuilFigee*3600,1,0)),"")</f>
        <v/>
      </c>
      <c r="N8737" s="0" t="str">
        <f aca="false">IF(G8737=1,IF(COUNTIF(H$2:H8737,H8737)=1,COUNTIF($H:$H,H8737),""),"")</f>
        <v/>
      </c>
      <c r="O8737" s="0" t="str">
        <f aca="false">IF(G8737=1,IF(COUNTIF(I$2:I8737,I8737)=1,COUNTIF($I:$I,I8737),""),"")</f>
        <v/>
      </c>
      <c r="P8737" s="38" t="str">
        <f aca="false">IF(G8737=1,IF(COUNTIFS(C$2:C8737,C8737,G$2:G8737,1)=1,COUNTIFS($C:$C,C8737,$G:$G,1)+ROW()/10000000,""),"")</f>
        <v/>
      </c>
      <c r="Q8737" s="0" t="str">
        <f aca="false">IF(K8737=1,IF(COUNTIFS(C$2:C8737,C8737,K$2:K8737,1)=1,1,0),"")</f>
        <v/>
      </c>
      <c r="R8737" s="0" t="str">
        <f aca="false">IF(M8737=1,IF(COUNTIFS(C$2:C8737,C8737,M$2:M8737,1)=1,1,0),"")</f>
        <v/>
      </c>
      <c r="S8737" s="0" t="str">
        <f aca="false">IF(L8737=1,IF(COUNTIFS(C$2:C8737,C8737,L$2:L8737,1)=1,1,0),"")</f>
        <v/>
      </c>
      <c r="T8737" s="38" t="str">
        <f aca="false">IF(N8737="","",N8737+ROW()/10000000)</f>
        <v/>
      </c>
      <c r="U8737" s="0" t="str">
        <f aca="false">IF(G8737=1,IF(B8737="",1,0),"")</f>
        <v/>
      </c>
    </row>
    <row r="8738" customFormat="false" ht="15" hidden="false" customHeight="false" outlineLevel="0" collapsed="false">
      <c r="A8738" s="35"/>
      <c r="B8738" s="35"/>
      <c r="G8738" s="0" t="str">
        <f aca="false">IF(A8738="","",IF(AND(A8738&gt;=Debut,A8738&lt;Fin),1,0))</f>
        <v/>
      </c>
      <c r="H8738" s="0" t="str">
        <f aca="false">IF(G8738=1,INT(ROUND((A8738-Debut)*86400,0)/600),"")</f>
        <v/>
      </c>
      <c r="I8738" s="0" t="str">
        <f aca="false">IF(G8738=1,INT(ROUND((A8738-Debut)*86400,0)/3600),"")</f>
        <v/>
      </c>
      <c r="J8738" s="0" t="str">
        <f aca="false">IF(OR(A8738="",B8738=""),"",ROUND((B8738-A8738)*86400,0))</f>
        <v/>
      </c>
      <c r="K8738" s="37" t="str">
        <f aca="false">IF(G8738=1,IF(COUNTIFS($C:$C,C8738,$G:$G,1,$A:$A,"&gt;="&amp;(A8738-FenetreInterm/86400),$A:$A,"&lt;="&amp;A8738)&gt;=NbInterm,1,0),"")</f>
        <v/>
      </c>
      <c r="L8738" s="37" t="str">
        <f aca="false">IF(G8738=1,IF(B8738="",0,IF(J8738&lt;SeuilFugitive,1,0)),"")</f>
        <v/>
      </c>
      <c r="M8738" s="37" t="str">
        <f aca="false">IF(G8738=1,IF(B8738="",IF((Fin-A8738)*24&gt;SeuilFigee,1,0),IF(J8738&gt;SeuilFigee*3600,1,0)),"")</f>
        <v/>
      </c>
      <c r="N8738" s="0" t="str">
        <f aca="false">IF(G8738=1,IF(COUNTIF(H$2:H8738,H8738)=1,COUNTIF($H:$H,H8738),""),"")</f>
        <v/>
      </c>
      <c r="O8738" s="0" t="str">
        <f aca="false">IF(G8738=1,IF(COUNTIF(I$2:I8738,I8738)=1,COUNTIF($I:$I,I8738),""),"")</f>
        <v/>
      </c>
      <c r="P8738" s="38" t="str">
        <f aca="false">IF(G8738=1,IF(COUNTIFS(C$2:C8738,C8738,G$2:G8738,1)=1,COUNTIFS($C:$C,C8738,$G:$G,1)+ROW()/10000000,""),"")</f>
        <v/>
      </c>
      <c r="Q8738" s="0" t="str">
        <f aca="false">IF(K8738=1,IF(COUNTIFS(C$2:C8738,C8738,K$2:K8738,1)=1,1,0),"")</f>
        <v/>
      </c>
      <c r="R8738" s="0" t="str">
        <f aca="false">IF(M8738=1,IF(COUNTIFS(C$2:C8738,C8738,M$2:M8738,1)=1,1,0),"")</f>
        <v/>
      </c>
      <c r="S8738" s="0" t="str">
        <f aca="false">IF(L8738=1,IF(COUNTIFS(C$2:C8738,C8738,L$2:L8738,1)=1,1,0),"")</f>
        <v/>
      </c>
      <c r="T8738" s="38" t="str">
        <f aca="false">IF(N8738="","",N8738+ROW()/10000000)</f>
        <v/>
      </c>
      <c r="U8738" s="0" t="str">
        <f aca="false">IF(G8738=1,IF(B8738="",1,0),"")</f>
        <v/>
      </c>
    </row>
    <row r="8739" customFormat="false" ht="15" hidden="false" customHeight="false" outlineLevel="0" collapsed="false">
      <c r="A8739" s="35"/>
      <c r="B8739" s="35"/>
      <c r="G8739" s="0" t="str">
        <f aca="false">IF(A8739="","",IF(AND(A8739&gt;=Debut,A8739&lt;Fin),1,0))</f>
        <v/>
      </c>
      <c r="H8739" s="0" t="str">
        <f aca="false">IF(G8739=1,INT(ROUND((A8739-Debut)*86400,0)/600),"")</f>
        <v/>
      </c>
      <c r="I8739" s="0" t="str">
        <f aca="false">IF(G8739=1,INT(ROUND((A8739-Debut)*86400,0)/3600),"")</f>
        <v/>
      </c>
      <c r="J8739" s="0" t="str">
        <f aca="false">IF(OR(A8739="",B8739=""),"",ROUND((B8739-A8739)*86400,0))</f>
        <v/>
      </c>
      <c r="K8739" s="37" t="str">
        <f aca="false">IF(G8739=1,IF(COUNTIFS($C:$C,C8739,$G:$G,1,$A:$A,"&gt;="&amp;(A8739-FenetreInterm/86400),$A:$A,"&lt;="&amp;A8739)&gt;=NbInterm,1,0),"")</f>
        <v/>
      </c>
      <c r="L8739" s="37" t="str">
        <f aca="false">IF(G8739=1,IF(B8739="",0,IF(J8739&lt;SeuilFugitive,1,0)),"")</f>
        <v/>
      </c>
      <c r="M8739" s="37" t="str">
        <f aca="false">IF(G8739=1,IF(B8739="",IF((Fin-A8739)*24&gt;SeuilFigee,1,0),IF(J8739&gt;SeuilFigee*3600,1,0)),"")</f>
        <v/>
      </c>
      <c r="N8739" s="0" t="str">
        <f aca="false">IF(G8739=1,IF(COUNTIF(H$2:H8739,H8739)=1,COUNTIF($H:$H,H8739),""),"")</f>
        <v/>
      </c>
      <c r="O8739" s="0" t="str">
        <f aca="false">IF(G8739=1,IF(COUNTIF(I$2:I8739,I8739)=1,COUNTIF($I:$I,I8739),""),"")</f>
        <v/>
      </c>
      <c r="P8739" s="38" t="str">
        <f aca="false">IF(G8739=1,IF(COUNTIFS(C$2:C8739,C8739,G$2:G8739,1)=1,COUNTIFS($C:$C,C8739,$G:$G,1)+ROW()/10000000,""),"")</f>
        <v/>
      </c>
      <c r="Q8739" s="0" t="str">
        <f aca="false">IF(K8739=1,IF(COUNTIFS(C$2:C8739,C8739,K$2:K8739,1)=1,1,0),"")</f>
        <v/>
      </c>
      <c r="R8739" s="0" t="str">
        <f aca="false">IF(M8739=1,IF(COUNTIFS(C$2:C8739,C8739,M$2:M8739,1)=1,1,0),"")</f>
        <v/>
      </c>
      <c r="S8739" s="0" t="str">
        <f aca="false">IF(L8739=1,IF(COUNTIFS(C$2:C8739,C8739,L$2:L8739,1)=1,1,0),"")</f>
        <v/>
      </c>
      <c r="T8739" s="38" t="str">
        <f aca="false">IF(N8739="","",N8739+ROW()/10000000)</f>
        <v/>
      </c>
      <c r="U8739" s="0" t="str">
        <f aca="false">IF(G8739=1,IF(B8739="",1,0),"")</f>
        <v/>
      </c>
    </row>
    <row r="8740" customFormat="false" ht="15" hidden="false" customHeight="false" outlineLevel="0" collapsed="false">
      <c r="A8740" s="35"/>
      <c r="B8740" s="35"/>
      <c r="G8740" s="0" t="str">
        <f aca="false">IF(A8740="","",IF(AND(A8740&gt;=Debut,A8740&lt;Fin),1,0))</f>
        <v/>
      </c>
      <c r="H8740" s="0" t="str">
        <f aca="false">IF(G8740=1,INT(ROUND((A8740-Debut)*86400,0)/600),"")</f>
        <v/>
      </c>
      <c r="I8740" s="0" t="str">
        <f aca="false">IF(G8740=1,INT(ROUND((A8740-Debut)*86400,0)/3600),"")</f>
        <v/>
      </c>
      <c r="J8740" s="0" t="str">
        <f aca="false">IF(OR(A8740="",B8740=""),"",ROUND((B8740-A8740)*86400,0))</f>
        <v/>
      </c>
      <c r="K8740" s="37" t="str">
        <f aca="false">IF(G8740=1,IF(COUNTIFS($C:$C,C8740,$G:$G,1,$A:$A,"&gt;="&amp;(A8740-FenetreInterm/86400),$A:$A,"&lt;="&amp;A8740)&gt;=NbInterm,1,0),"")</f>
        <v/>
      </c>
      <c r="L8740" s="37" t="str">
        <f aca="false">IF(G8740=1,IF(B8740="",0,IF(J8740&lt;SeuilFugitive,1,0)),"")</f>
        <v/>
      </c>
      <c r="M8740" s="37" t="str">
        <f aca="false">IF(G8740=1,IF(B8740="",IF((Fin-A8740)*24&gt;SeuilFigee,1,0),IF(J8740&gt;SeuilFigee*3600,1,0)),"")</f>
        <v/>
      </c>
      <c r="N8740" s="0" t="str">
        <f aca="false">IF(G8740=1,IF(COUNTIF(H$2:H8740,H8740)=1,COUNTIF($H:$H,H8740),""),"")</f>
        <v/>
      </c>
      <c r="O8740" s="0" t="str">
        <f aca="false">IF(G8740=1,IF(COUNTIF(I$2:I8740,I8740)=1,COUNTIF($I:$I,I8740),""),"")</f>
        <v/>
      </c>
      <c r="P8740" s="38" t="str">
        <f aca="false">IF(G8740=1,IF(COUNTIFS(C$2:C8740,C8740,G$2:G8740,1)=1,COUNTIFS($C:$C,C8740,$G:$G,1)+ROW()/10000000,""),"")</f>
        <v/>
      </c>
      <c r="Q8740" s="0" t="str">
        <f aca="false">IF(K8740=1,IF(COUNTIFS(C$2:C8740,C8740,K$2:K8740,1)=1,1,0),"")</f>
        <v/>
      </c>
      <c r="R8740" s="0" t="str">
        <f aca="false">IF(M8740=1,IF(COUNTIFS(C$2:C8740,C8740,M$2:M8740,1)=1,1,0),"")</f>
        <v/>
      </c>
      <c r="S8740" s="0" t="str">
        <f aca="false">IF(L8740=1,IF(COUNTIFS(C$2:C8740,C8740,L$2:L8740,1)=1,1,0),"")</f>
        <v/>
      </c>
      <c r="T8740" s="38" t="str">
        <f aca="false">IF(N8740="","",N8740+ROW()/10000000)</f>
        <v/>
      </c>
      <c r="U8740" s="0" t="str">
        <f aca="false">IF(G8740=1,IF(B8740="",1,0),"")</f>
        <v/>
      </c>
    </row>
    <row r="8741" customFormat="false" ht="15" hidden="false" customHeight="false" outlineLevel="0" collapsed="false">
      <c r="A8741" s="35"/>
      <c r="B8741" s="35"/>
      <c r="G8741" s="0" t="str">
        <f aca="false">IF(A8741="","",IF(AND(A8741&gt;=Debut,A8741&lt;Fin),1,0))</f>
        <v/>
      </c>
      <c r="H8741" s="0" t="str">
        <f aca="false">IF(G8741=1,INT(ROUND((A8741-Debut)*86400,0)/600),"")</f>
        <v/>
      </c>
      <c r="I8741" s="0" t="str">
        <f aca="false">IF(G8741=1,INT(ROUND((A8741-Debut)*86400,0)/3600),"")</f>
        <v/>
      </c>
      <c r="J8741" s="0" t="str">
        <f aca="false">IF(OR(A8741="",B8741=""),"",ROUND((B8741-A8741)*86400,0))</f>
        <v/>
      </c>
      <c r="K8741" s="37" t="str">
        <f aca="false">IF(G8741=1,IF(COUNTIFS($C:$C,C8741,$G:$G,1,$A:$A,"&gt;="&amp;(A8741-FenetreInterm/86400),$A:$A,"&lt;="&amp;A8741)&gt;=NbInterm,1,0),"")</f>
        <v/>
      </c>
      <c r="L8741" s="37" t="str">
        <f aca="false">IF(G8741=1,IF(B8741="",0,IF(J8741&lt;SeuilFugitive,1,0)),"")</f>
        <v/>
      </c>
      <c r="M8741" s="37" t="str">
        <f aca="false">IF(G8741=1,IF(B8741="",IF((Fin-A8741)*24&gt;SeuilFigee,1,0),IF(J8741&gt;SeuilFigee*3600,1,0)),"")</f>
        <v/>
      </c>
      <c r="N8741" s="0" t="str">
        <f aca="false">IF(G8741=1,IF(COUNTIF(H$2:H8741,H8741)=1,COUNTIF($H:$H,H8741),""),"")</f>
        <v/>
      </c>
      <c r="O8741" s="0" t="str">
        <f aca="false">IF(G8741=1,IF(COUNTIF(I$2:I8741,I8741)=1,COUNTIF($I:$I,I8741),""),"")</f>
        <v/>
      </c>
      <c r="P8741" s="38" t="str">
        <f aca="false">IF(G8741=1,IF(COUNTIFS(C$2:C8741,C8741,G$2:G8741,1)=1,COUNTIFS($C:$C,C8741,$G:$G,1)+ROW()/10000000,""),"")</f>
        <v/>
      </c>
      <c r="Q8741" s="0" t="str">
        <f aca="false">IF(K8741=1,IF(COUNTIFS(C$2:C8741,C8741,K$2:K8741,1)=1,1,0),"")</f>
        <v/>
      </c>
      <c r="R8741" s="0" t="str">
        <f aca="false">IF(M8741=1,IF(COUNTIFS(C$2:C8741,C8741,M$2:M8741,1)=1,1,0),"")</f>
        <v/>
      </c>
      <c r="S8741" s="0" t="str">
        <f aca="false">IF(L8741=1,IF(COUNTIFS(C$2:C8741,C8741,L$2:L8741,1)=1,1,0),"")</f>
        <v/>
      </c>
      <c r="T8741" s="38" t="str">
        <f aca="false">IF(N8741="","",N8741+ROW()/10000000)</f>
        <v/>
      </c>
      <c r="U8741" s="0" t="str">
        <f aca="false">IF(G8741=1,IF(B8741="",1,0),"")</f>
        <v/>
      </c>
    </row>
    <row r="8742" customFormat="false" ht="15" hidden="false" customHeight="false" outlineLevel="0" collapsed="false">
      <c r="A8742" s="35"/>
      <c r="B8742" s="35"/>
      <c r="G8742" s="0" t="str">
        <f aca="false">IF(A8742="","",IF(AND(A8742&gt;=Debut,A8742&lt;Fin),1,0))</f>
        <v/>
      </c>
      <c r="H8742" s="0" t="str">
        <f aca="false">IF(G8742=1,INT(ROUND((A8742-Debut)*86400,0)/600),"")</f>
        <v/>
      </c>
      <c r="I8742" s="0" t="str">
        <f aca="false">IF(G8742=1,INT(ROUND((A8742-Debut)*86400,0)/3600),"")</f>
        <v/>
      </c>
      <c r="J8742" s="0" t="str">
        <f aca="false">IF(OR(A8742="",B8742=""),"",ROUND((B8742-A8742)*86400,0))</f>
        <v/>
      </c>
      <c r="K8742" s="37" t="str">
        <f aca="false">IF(G8742=1,IF(COUNTIFS($C:$C,C8742,$G:$G,1,$A:$A,"&gt;="&amp;(A8742-FenetreInterm/86400),$A:$A,"&lt;="&amp;A8742)&gt;=NbInterm,1,0),"")</f>
        <v/>
      </c>
      <c r="L8742" s="37" t="str">
        <f aca="false">IF(G8742=1,IF(B8742="",0,IF(J8742&lt;SeuilFugitive,1,0)),"")</f>
        <v/>
      </c>
      <c r="M8742" s="37" t="str">
        <f aca="false">IF(G8742=1,IF(B8742="",IF((Fin-A8742)*24&gt;SeuilFigee,1,0),IF(J8742&gt;SeuilFigee*3600,1,0)),"")</f>
        <v/>
      </c>
      <c r="N8742" s="0" t="str">
        <f aca="false">IF(G8742=1,IF(COUNTIF(H$2:H8742,H8742)=1,COUNTIF($H:$H,H8742),""),"")</f>
        <v/>
      </c>
      <c r="O8742" s="0" t="str">
        <f aca="false">IF(G8742=1,IF(COUNTIF(I$2:I8742,I8742)=1,COUNTIF($I:$I,I8742),""),"")</f>
        <v/>
      </c>
      <c r="P8742" s="38" t="str">
        <f aca="false">IF(G8742=1,IF(COUNTIFS(C$2:C8742,C8742,G$2:G8742,1)=1,COUNTIFS($C:$C,C8742,$G:$G,1)+ROW()/10000000,""),"")</f>
        <v/>
      </c>
      <c r="Q8742" s="0" t="str">
        <f aca="false">IF(K8742=1,IF(COUNTIFS(C$2:C8742,C8742,K$2:K8742,1)=1,1,0),"")</f>
        <v/>
      </c>
      <c r="R8742" s="0" t="str">
        <f aca="false">IF(M8742=1,IF(COUNTIFS(C$2:C8742,C8742,M$2:M8742,1)=1,1,0),"")</f>
        <v/>
      </c>
      <c r="S8742" s="0" t="str">
        <f aca="false">IF(L8742=1,IF(COUNTIFS(C$2:C8742,C8742,L$2:L8742,1)=1,1,0),"")</f>
        <v/>
      </c>
      <c r="T8742" s="38" t="str">
        <f aca="false">IF(N8742="","",N8742+ROW()/10000000)</f>
        <v/>
      </c>
      <c r="U8742" s="0" t="str">
        <f aca="false">IF(G8742=1,IF(B8742="",1,0),"")</f>
        <v/>
      </c>
    </row>
    <row r="8743" customFormat="false" ht="15" hidden="false" customHeight="false" outlineLevel="0" collapsed="false">
      <c r="A8743" s="35"/>
      <c r="B8743" s="35"/>
      <c r="G8743" s="0" t="str">
        <f aca="false">IF(A8743="","",IF(AND(A8743&gt;=Debut,A8743&lt;Fin),1,0))</f>
        <v/>
      </c>
      <c r="H8743" s="0" t="str">
        <f aca="false">IF(G8743=1,INT(ROUND((A8743-Debut)*86400,0)/600),"")</f>
        <v/>
      </c>
      <c r="I8743" s="0" t="str">
        <f aca="false">IF(G8743=1,INT(ROUND((A8743-Debut)*86400,0)/3600),"")</f>
        <v/>
      </c>
      <c r="J8743" s="0" t="str">
        <f aca="false">IF(OR(A8743="",B8743=""),"",ROUND((B8743-A8743)*86400,0))</f>
        <v/>
      </c>
      <c r="K8743" s="37" t="str">
        <f aca="false">IF(G8743=1,IF(COUNTIFS($C:$C,C8743,$G:$G,1,$A:$A,"&gt;="&amp;(A8743-FenetreInterm/86400),$A:$A,"&lt;="&amp;A8743)&gt;=NbInterm,1,0),"")</f>
        <v/>
      </c>
      <c r="L8743" s="37" t="str">
        <f aca="false">IF(G8743=1,IF(B8743="",0,IF(J8743&lt;SeuilFugitive,1,0)),"")</f>
        <v/>
      </c>
      <c r="M8743" s="37" t="str">
        <f aca="false">IF(G8743=1,IF(B8743="",IF((Fin-A8743)*24&gt;SeuilFigee,1,0),IF(J8743&gt;SeuilFigee*3600,1,0)),"")</f>
        <v/>
      </c>
      <c r="N8743" s="0" t="str">
        <f aca="false">IF(G8743=1,IF(COUNTIF(H$2:H8743,H8743)=1,COUNTIF($H:$H,H8743),""),"")</f>
        <v/>
      </c>
      <c r="O8743" s="0" t="str">
        <f aca="false">IF(G8743=1,IF(COUNTIF(I$2:I8743,I8743)=1,COUNTIF($I:$I,I8743),""),"")</f>
        <v/>
      </c>
      <c r="P8743" s="38" t="str">
        <f aca="false">IF(G8743=1,IF(COUNTIFS(C$2:C8743,C8743,G$2:G8743,1)=1,COUNTIFS($C:$C,C8743,$G:$G,1)+ROW()/10000000,""),"")</f>
        <v/>
      </c>
      <c r="Q8743" s="0" t="str">
        <f aca="false">IF(K8743=1,IF(COUNTIFS(C$2:C8743,C8743,K$2:K8743,1)=1,1,0),"")</f>
        <v/>
      </c>
      <c r="R8743" s="0" t="str">
        <f aca="false">IF(M8743=1,IF(COUNTIFS(C$2:C8743,C8743,M$2:M8743,1)=1,1,0),"")</f>
        <v/>
      </c>
      <c r="S8743" s="0" t="str">
        <f aca="false">IF(L8743=1,IF(COUNTIFS(C$2:C8743,C8743,L$2:L8743,1)=1,1,0),"")</f>
        <v/>
      </c>
      <c r="T8743" s="38" t="str">
        <f aca="false">IF(N8743="","",N8743+ROW()/10000000)</f>
        <v/>
      </c>
      <c r="U8743" s="0" t="str">
        <f aca="false">IF(G8743=1,IF(B8743="",1,0),"")</f>
        <v/>
      </c>
    </row>
    <row r="8744" customFormat="false" ht="15" hidden="false" customHeight="false" outlineLevel="0" collapsed="false">
      <c r="A8744" s="35"/>
      <c r="B8744" s="35"/>
      <c r="G8744" s="0" t="str">
        <f aca="false">IF(A8744="","",IF(AND(A8744&gt;=Debut,A8744&lt;Fin),1,0))</f>
        <v/>
      </c>
      <c r="H8744" s="0" t="str">
        <f aca="false">IF(G8744=1,INT(ROUND((A8744-Debut)*86400,0)/600),"")</f>
        <v/>
      </c>
      <c r="I8744" s="0" t="str">
        <f aca="false">IF(G8744=1,INT(ROUND((A8744-Debut)*86400,0)/3600),"")</f>
        <v/>
      </c>
      <c r="J8744" s="0" t="str">
        <f aca="false">IF(OR(A8744="",B8744=""),"",ROUND((B8744-A8744)*86400,0))</f>
        <v/>
      </c>
      <c r="K8744" s="37" t="str">
        <f aca="false">IF(G8744=1,IF(COUNTIFS($C:$C,C8744,$G:$G,1,$A:$A,"&gt;="&amp;(A8744-FenetreInterm/86400),$A:$A,"&lt;="&amp;A8744)&gt;=NbInterm,1,0),"")</f>
        <v/>
      </c>
      <c r="L8744" s="37" t="str">
        <f aca="false">IF(G8744=1,IF(B8744="",0,IF(J8744&lt;SeuilFugitive,1,0)),"")</f>
        <v/>
      </c>
      <c r="M8744" s="37" t="str">
        <f aca="false">IF(G8744=1,IF(B8744="",IF((Fin-A8744)*24&gt;SeuilFigee,1,0),IF(J8744&gt;SeuilFigee*3600,1,0)),"")</f>
        <v/>
      </c>
      <c r="N8744" s="0" t="str">
        <f aca="false">IF(G8744=1,IF(COUNTIF(H$2:H8744,H8744)=1,COUNTIF($H:$H,H8744),""),"")</f>
        <v/>
      </c>
      <c r="O8744" s="0" t="str">
        <f aca="false">IF(G8744=1,IF(COUNTIF(I$2:I8744,I8744)=1,COUNTIF($I:$I,I8744),""),"")</f>
        <v/>
      </c>
      <c r="P8744" s="38" t="str">
        <f aca="false">IF(G8744=1,IF(COUNTIFS(C$2:C8744,C8744,G$2:G8744,1)=1,COUNTIFS($C:$C,C8744,$G:$G,1)+ROW()/10000000,""),"")</f>
        <v/>
      </c>
      <c r="Q8744" s="0" t="str">
        <f aca="false">IF(K8744=1,IF(COUNTIFS(C$2:C8744,C8744,K$2:K8744,1)=1,1,0),"")</f>
        <v/>
      </c>
      <c r="R8744" s="0" t="str">
        <f aca="false">IF(M8744=1,IF(COUNTIFS(C$2:C8744,C8744,M$2:M8744,1)=1,1,0),"")</f>
        <v/>
      </c>
      <c r="S8744" s="0" t="str">
        <f aca="false">IF(L8744=1,IF(COUNTIFS(C$2:C8744,C8744,L$2:L8744,1)=1,1,0),"")</f>
        <v/>
      </c>
      <c r="T8744" s="38" t="str">
        <f aca="false">IF(N8744="","",N8744+ROW()/10000000)</f>
        <v/>
      </c>
      <c r="U8744" s="0" t="str">
        <f aca="false">IF(G8744=1,IF(B8744="",1,0),"")</f>
        <v/>
      </c>
    </row>
    <row r="8745" customFormat="false" ht="15" hidden="false" customHeight="false" outlineLevel="0" collapsed="false">
      <c r="A8745" s="35"/>
      <c r="B8745" s="35"/>
      <c r="G8745" s="0" t="str">
        <f aca="false">IF(A8745="","",IF(AND(A8745&gt;=Debut,A8745&lt;Fin),1,0))</f>
        <v/>
      </c>
      <c r="H8745" s="0" t="str">
        <f aca="false">IF(G8745=1,INT(ROUND((A8745-Debut)*86400,0)/600),"")</f>
        <v/>
      </c>
      <c r="I8745" s="0" t="str">
        <f aca="false">IF(G8745=1,INT(ROUND((A8745-Debut)*86400,0)/3600),"")</f>
        <v/>
      </c>
      <c r="J8745" s="0" t="str">
        <f aca="false">IF(OR(A8745="",B8745=""),"",ROUND((B8745-A8745)*86400,0))</f>
        <v/>
      </c>
      <c r="K8745" s="37" t="str">
        <f aca="false">IF(G8745=1,IF(COUNTIFS($C:$C,C8745,$G:$G,1,$A:$A,"&gt;="&amp;(A8745-FenetreInterm/86400),$A:$A,"&lt;="&amp;A8745)&gt;=NbInterm,1,0),"")</f>
        <v/>
      </c>
      <c r="L8745" s="37" t="str">
        <f aca="false">IF(G8745=1,IF(B8745="",0,IF(J8745&lt;SeuilFugitive,1,0)),"")</f>
        <v/>
      </c>
      <c r="M8745" s="37" t="str">
        <f aca="false">IF(G8745=1,IF(B8745="",IF((Fin-A8745)*24&gt;SeuilFigee,1,0),IF(J8745&gt;SeuilFigee*3600,1,0)),"")</f>
        <v/>
      </c>
      <c r="N8745" s="0" t="str">
        <f aca="false">IF(G8745=1,IF(COUNTIF(H$2:H8745,H8745)=1,COUNTIF($H:$H,H8745),""),"")</f>
        <v/>
      </c>
      <c r="O8745" s="0" t="str">
        <f aca="false">IF(G8745=1,IF(COUNTIF(I$2:I8745,I8745)=1,COUNTIF($I:$I,I8745),""),"")</f>
        <v/>
      </c>
      <c r="P8745" s="38" t="str">
        <f aca="false">IF(G8745=1,IF(COUNTIFS(C$2:C8745,C8745,G$2:G8745,1)=1,COUNTIFS($C:$C,C8745,$G:$G,1)+ROW()/10000000,""),"")</f>
        <v/>
      </c>
      <c r="Q8745" s="0" t="str">
        <f aca="false">IF(K8745=1,IF(COUNTIFS(C$2:C8745,C8745,K$2:K8745,1)=1,1,0),"")</f>
        <v/>
      </c>
      <c r="R8745" s="0" t="str">
        <f aca="false">IF(M8745=1,IF(COUNTIFS(C$2:C8745,C8745,M$2:M8745,1)=1,1,0),"")</f>
        <v/>
      </c>
      <c r="S8745" s="0" t="str">
        <f aca="false">IF(L8745=1,IF(COUNTIFS(C$2:C8745,C8745,L$2:L8745,1)=1,1,0),"")</f>
        <v/>
      </c>
      <c r="T8745" s="38" t="str">
        <f aca="false">IF(N8745="","",N8745+ROW()/10000000)</f>
        <v/>
      </c>
      <c r="U8745" s="0" t="str">
        <f aca="false">IF(G8745=1,IF(B8745="",1,0),"")</f>
        <v/>
      </c>
    </row>
    <row r="8746" customFormat="false" ht="15" hidden="false" customHeight="false" outlineLevel="0" collapsed="false">
      <c r="A8746" s="35"/>
      <c r="B8746" s="35"/>
      <c r="G8746" s="0" t="str">
        <f aca="false">IF(A8746="","",IF(AND(A8746&gt;=Debut,A8746&lt;Fin),1,0))</f>
        <v/>
      </c>
      <c r="H8746" s="0" t="str">
        <f aca="false">IF(G8746=1,INT(ROUND((A8746-Debut)*86400,0)/600),"")</f>
        <v/>
      </c>
      <c r="I8746" s="0" t="str">
        <f aca="false">IF(G8746=1,INT(ROUND((A8746-Debut)*86400,0)/3600),"")</f>
        <v/>
      </c>
      <c r="J8746" s="0" t="str">
        <f aca="false">IF(OR(A8746="",B8746=""),"",ROUND((B8746-A8746)*86400,0))</f>
        <v/>
      </c>
      <c r="K8746" s="37" t="str">
        <f aca="false">IF(G8746=1,IF(COUNTIFS($C:$C,C8746,$G:$G,1,$A:$A,"&gt;="&amp;(A8746-FenetreInterm/86400),$A:$A,"&lt;="&amp;A8746)&gt;=NbInterm,1,0),"")</f>
        <v/>
      </c>
      <c r="L8746" s="37" t="str">
        <f aca="false">IF(G8746=1,IF(B8746="",0,IF(J8746&lt;SeuilFugitive,1,0)),"")</f>
        <v/>
      </c>
      <c r="M8746" s="37" t="str">
        <f aca="false">IF(G8746=1,IF(B8746="",IF((Fin-A8746)*24&gt;SeuilFigee,1,0),IF(J8746&gt;SeuilFigee*3600,1,0)),"")</f>
        <v/>
      </c>
      <c r="N8746" s="0" t="str">
        <f aca="false">IF(G8746=1,IF(COUNTIF(H$2:H8746,H8746)=1,COUNTIF($H:$H,H8746),""),"")</f>
        <v/>
      </c>
      <c r="O8746" s="0" t="str">
        <f aca="false">IF(G8746=1,IF(COUNTIF(I$2:I8746,I8746)=1,COUNTIF($I:$I,I8746),""),"")</f>
        <v/>
      </c>
      <c r="P8746" s="38" t="str">
        <f aca="false">IF(G8746=1,IF(COUNTIFS(C$2:C8746,C8746,G$2:G8746,1)=1,COUNTIFS($C:$C,C8746,$G:$G,1)+ROW()/10000000,""),"")</f>
        <v/>
      </c>
      <c r="Q8746" s="0" t="str">
        <f aca="false">IF(K8746=1,IF(COUNTIFS(C$2:C8746,C8746,K$2:K8746,1)=1,1,0),"")</f>
        <v/>
      </c>
      <c r="R8746" s="0" t="str">
        <f aca="false">IF(M8746=1,IF(COUNTIFS(C$2:C8746,C8746,M$2:M8746,1)=1,1,0),"")</f>
        <v/>
      </c>
      <c r="S8746" s="0" t="str">
        <f aca="false">IF(L8746=1,IF(COUNTIFS(C$2:C8746,C8746,L$2:L8746,1)=1,1,0),"")</f>
        <v/>
      </c>
      <c r="T8746" s="38" t="str">
        <f aca="false">IF(N8746="","",N8746+ROW()/10000000)</f>
        <v/>
      </c>
      <c r="U8746" s="0" t="str">
        <f aca="false">IF(G8746=1,IF(B8746="",1,0),"")</f>
        <v/>
      </c>
    </row>
    <row r="8747" customFormat="false" ht="15" hidden="false" customHeight="false" outlineLevel="0" collapsed="false">
      <c r="A8747" s="35"/>
      <c r="B8747" s="35"/>
      <c r="G8747" s="0" t="str">
        <f aca="false">IF(A8747="","",IF(AND(A8747&gt;=Debut,A8747&lt;Fin),1,0))</f>
        <v/>
      </c>
      <c r="H8747" s="0" t="str">
        <f aca="false">IF(G8747=1,INT(ROUND((A8747-Debut)*86400,0)/600),"")</f>
        <v/>
      </c>
      <c r="I8747" s="0" t="str">
        <f aca="false">IF(G8747=1,INT(ROUND((A8747-Debut)*86400,0)/3600),"")</f>
        <v/>
      </c>
      <c r="J8747" s="0" t="str">
        <f aca="false">IF(OR(A8747="",B8747=""),"",ROUND((B8747-A8747)*86400,0))</f>
        <v/>
      </c>
      <c r="K8747" s="37" t="str">
        <f aca="false">IF(G8747=1,IF(COUNTIFS($C:$C,C8747,$G:$G,1,$A:$A,"&gt;="&amp;(A8747-FenetreInterm/86400),$A:$A,"&lt;="&amp;A8747)&gt;=NbInterm,1,0),"")</f>
        <v/>
      </c>
      <c r="L8747" s="37" t="str">
        <f aca="false">IF(G8747=1,IF(B8747="",0,IF(J8747&lt;SeuilFugitive,1,0)),"")</f>
        <v/>
      </c>
      <c r="M8747" s="37" t="str">
        <f aca="false">IF(G8747=1,IF(B8747="",IF((Fin-A8747)*24&gt;SeuilFigee,1,0),IF(J8747&gt;SeuilFigee*3600,1,0)),"")</f>
        <v/>
      </c>
      <c r="N8747" s="0" t="str">
        <f aca="false">IF(G8747=1,IF(COUNTIF(H$2:H8747,H8747)=1,COUNTIF($H:$H,H8747),""),"")</f>
        <v/>
      </c>
      <c r="O8747" s="0" t="str">
        <f aca="false">IF(G8747=1,IF(COUNTIF(I$2:I8747,I8747)=1,COUNTIF($I:$I,I8747),""),"")</f>
        <v/>
      </c>
      <c r="P8747" s="38" t="str">
        <f aca="false">IF(G8747=1,IF(COUNTIFS(C$2:C8747,C8747,G$2:G8747,1)=1,COUNTIFS($C:$C,C8747,$G:$G,1)+ROW()/10000000,""),"")</f>
        <v/>
      </c>
      <c r="Q8747" s="0" t="str">
        <f aca="false">IF(K8747=1,IF(COUNTIFS(C$2:C8747,C8747,K$2:K8747,1)=1,1,0),"")</f>
        <v/>
      </c>
      <c r="R8747" s="0" t="str">
        <f aca="false">IF(M8747=1,IF(COUNTIFS(C$2:C8747,C8747,M$2:M8747,1)=1,1,0),"")</f>
        <v/>
      </c>
      <c r="S8747" s="0" t="str">
        <f aca="false">IF(L8747=1,IF(COUNTIFS(C$2:C8747,C8747,L$2:L8747,1)=1,1,0),"")</f>
        <v/>
      </c>
      <c r="T8747" s="38" t="str">
        <f aca="false">IF(N8747="","",N8747+ROW()/10000000)</f>
        <v/>
      </c>
      <c r="U8747" s="0" t="str">
        <f aca="false">IF(G8747=1,IF(B8747="",1,0),"")</f>
        <v/>
      </c>
    </row>
    <row r="8748" customFormat="false" ht="15" hidden="false" customHeight="false" outlineLevel="0" collapsed="false">
      <c r="A8748" s="35"/>
      <c r="B8748" s="35"/>
      <c r="G8748" s="0" t="str">
        <f aca="false">IF(A8748="","",IF(AND(A8748&gt;=Debut,A8748&lt;Fin),1,0))</f>
        <v/>
      </c>
      <c r="H8748" s="0" t="str">
        <f aca="false">IF(G8748=1,INT(ROUND((A8748-Debut)*86400,0)/600),"")</f>
        <v/>
      </c>
      <c r="I8748" s="0" t="str">
        <f aca="false">IF(G8748=1,INT(ROUND((A8748-Debut)*86400,0)/3600),"")</f>
        <v/>
      </c>
      <c r="J8748" s="0" t="str">
        <f aca="false">IF(OR(A8748="",B8748=""),"",ROUND((B8748-A8748)*86400,0))</f>
        <v/>
      </c>
      <c r="K8748" s="37" t="str">
        <f aca="false">IF(G8748=1,IF(COUNTIFS($C:$C,C8748,$G:$G,1,$A:$A,"&gt;="&amp;(A8748-FenetreInterm/86400),$A:$A,"&lt;="&amp;A8748)&gt;=NbInterm,1,0),"")</f>
        <v/>
      </c>
      <c r="L8748" s="37" t="str">
        <f aca="false">IF(G8748=1,IF(B8748="",0,IF(J8748&lt;SeuilFugitive,1,0)),"")</f>
        <v/>
      </c>
      <c r="M8748" s="37" t="str">
        <f aca="false">IF(G8748=1,IF(B8748="",IF((Fin-A8748)*24&gt;SeuilFigee,1,0),IF(J8748&gt;SeuilFigee*3600,1,0)),"")</f>
        <v/>
      </c>
      <c r="N8748" s="0" t="str">
        <f aca="false">IF(G8748=1,IF(COUNTIF(H$2:H8748,H8748)=1,COUNTIF($H:$H,H8748),""),"")</f>
        <v/>
      </c>
      <c r="O8748" s="0" t="str">
        <f aca="false">IF(G8748=1,IF(COUNTIF(I$2:I8748,I8748)=1,COUNTIF($I:$I,I8748),""),"")</f>
        <v/>
      </c>
      <c r="P8748" s="38" t="str">
        <f aca="false">IF(G8748=1,IF(COUNTIFS(C$2:C8748,C8748,G$2:G8748,1)=1,COUNTIFS($C:$C,C8748,$G:$G,1)+ROW()/10000000,""),"")</f>
        <v/>
      </c>
      <c r="Q8748" s="0" t="str">
        <f aca="false">IF(K8748=1,IF(COUNTIFS(C$2:C8748,C8748,K$2:K8748,1)=1,1,0),"")</f>
        <v/>
      </c>
      <c r="R8748" s="0" t="str">
        <f aca="false">IF(M8748=1,IF(COUNTIFS(C$2:C8748,C8748,M$2:M8748,1)=1,1,0),"")</f>
        <v/>
      </c>
      <c r="S8748" s="0" t="str">
        <f aca="false">IF(L8748=1,IF(COUNTIFS(C$2:C8748,C8748,L$2:L8748,1)=1,1,0),"")</f>
        <v/>
      </c>
      <c r="T8748" s="38" t="str">
        <f aca="false">IF(N8748="","",N8748+ROW()/10000000)</f>
        <v/>
      </c>
      <c r="U8748" s="0" t="str">
        <f aca="false">IF(G8748=1,IF(B8748="",1,0),"")</f>
        <v/>
      </c>
    </row>
    <row r="8749" customFormat="false" ht="15" hidden="false" customHeight="false" outlineLevel="0" collapsed="false">
      <c r="A8749" s="35"/>
      <c r="B8749" s="35"/>
      <c r="G8749" s="0" t="str">
        <f aca="false">IF(A8749="","",IF(AND(A8749&gt;=Debut,A8749&lt;Fin),1,0))</f>
        <v/>
      </c>
      <c r="H8749" s="0" t="str">
        <f aca="false">IF(G8749=1,INT(ROUND((A8749-Debut)*86400,0)/600),"")</f>
        <v/>
      </c>
      <c r="I8749" s="0" t="str">
        <f aca="false">IF(G8749=1,INT(ROUND((A8749-Debut)*86400,0)/3600),"")</f>
        <v/>
      </c>
      <c r="J8749" s="0" t="str">
        <f aca="false">IF(OR(A8749="",B8749=""),"",ROUND((B8749-A8749)*86400,0))</f>
        <v/>
      </c>
      <c r="K8749" s="37" t="str">
        <f aca="false">IF(G8749=1,IF(COUNTIFS($C:$C,C8749,$G:$G,1,$A:$A,"&gt;="&amp;(A8749-FenetreInterm/86400),$A:$A,"&lt;="&amp;A8749)&gt;=NbInterm,1,0),"")</f>
        <v/>
      </c>
      <c r="L8749" s="37" t="str">
        <f aca="false">IF(G8749=1,IF(B8749="",0,IF(J8749&lt;SeuilFugitive,1,0)),"")</f>
        <v/>
      </c>
      <c r="M8749" s="37" t="str">
        <f aca="false">IF(G8749=1,IF(B8749="",IF((Fin-A8749)*24&gt;SeuilFigee,1,0),IF(J8749&gt;SeuilFigee*3600,1,0)),"")</f>
        <v/>
      </c>
      <c r="N8749" s="0" t="str">
        <f aca="false">IF(G8749=1,IF(COUNTIF(H$2:H8749,H8749)=1,COUNTIF($H:$H,H8749),""),"")</f>
        <v/>
      </c>
      <c r="O8749" s="0" t="str">
        <f aca="false">IF(G8749=1,IF(COUNTIF(I$2:I8749,I8749)=1,COUNTIF($I:$I,I8749),""),"")</f>
        <v/>
      </c>
      <c r="P8749" s="38" t="str">
        <f aca="false">IF(G8749=1,IF(COUNTIFS(C$2:C8749,C8749,G$2:G8749,1)=1,COUNTIFS($C:$C,C8749,$G:$G,1)+ROW()/10000000,""),"")</f>
        <v/>
      </c>
      <c r="Q8749" s="0" t="str">
        <f aca="false">IF(K8749=1,IF(COUNTIFS(C$2:C8749,C8749,K$2:K8749,1)=1,1,0),"")</f>
        <v/>
      </c>
      <c r="R8749" s="0" t="str">
        <f aca="false">IF(M8749=1,IF(COUNTIFS(C$2:C8749,C8749,M$2:M8749,1)=1,1,0),"")</f>
        <v/>
      </c>
      <c r="S8749" s="0" t="str">
        <f aca="false">IF(L8749=1,IF(COUNTIFS(C$2:C8749,C8749,L$2:L8749,1)=1,1,0),"")</f>
        <v/>
      </c>
      <c r="T8749" s="38" t="str">
        <f aca="false">IF(N8749="","",N8749+ROW()/10000000)</f>
        <v/>
      </c>
      <c r="U8749" s="0" t="str">
        <f aca="false">IF(G8749=1,IF(B8749="",1,0),"")</f>
        <v/>
      </c>
    </row>
    <row r="8750" customFormat="false" ht="15" hidden="false" customHeight="false" outlineLevel="0" collapsed="false">
      <c r="A8750" s="35"/>
      <c r="B8750" s="35"/>
      <c r="G8750" s="0" t="str">
        <f aca="false">IF(A8750="","",IF(AND(A8750&gt;=Debut,A8750&lt;Fin),1,0))</f>
        <v/>
      </c>
      <c r="H8750" s="0" t="str">
        <f aca="false">IF(G8750=1,INT(ROUND((A8750-Debut)*86400,0)/600),"")</f>
        <v/>
      </c>
      <c r="I8750" s="0" t="str">
        <f aca="false">IF(G8750=1,INT(ROUND((A8750-Debut)*86400,0)/3600),"")</f>
        <v/>
      </c>
      <c r="J8750" s="0" t="str">
        <f aca="false">IF(OR(A8750="",B8750=""),"",ROUND((B8750-A8750)*86400,0))</f>
        <v/>
      </c>
      <c r="K8750" s="37" t="str">
        <f aca="false">IF(G8750=1,IF(COUNTIFS($C:$C,C8750,$G:$G,1,$A:$A,"&gt;="&amp;(A8750-FenetreInterm/86400),$A:$A,"&lt;="&amp;A8750)&gt;=NbInterm,1,0),"")</f>
        <v/>
      </c>
      <c r="L8750" s="37" t="str">
        <f aca="false">IF(G8750=1,IF(B8750="",0,IF(J8750&lt;SeuilFugitive,1,0)),"")</f>
        <v/>
      </c>
      <c r="M8750" s="37" t="str">
        <f aca="false">IF(G8750=1,IF(B8750="",IF((Fin-A8750)*24&gt;SeuilFigee,1,0),IF(J8750&gt;SeuilFigee*3600,1,0)),"")</f>
        <v/>
      </c>
      <c r="N8750" s="0" t="str">
        <f aca="false">IF(G8750=1,IF(COUNTIF(H$2:H8750,H8750)=1,COUNTIF($H:$H,H8750),""),"")</f>
        <v/>
      </c>
      <c r="O8750" s="0" t="str">
        <f aca="false">IF(G8750=1,IF(COUNTIF(I$2:I8750,I8750)=1,COUNTIF($I:$I,I8750),""),"")</f>
        <v/>
      </c>
      <c r="P8750" s="38" t="str">
        <f aca="false">IF(G8750=1,IF(COUNTIFS(C$2:C8750,C8750,G$2:G8750,1)=1,COUNTIFS($C:$C,C8750,$G:$G,1)+ROW()/10000000,""),"")</f>
        <v/>
      </c>
      <c r="Q8750" s="0" t="str">
        <f aca="false">IF(K8750=1,IF(COUNTIFS(C$2:C8750,C8750,K$2:K8750,1)=1,1,0),"")</f>
        <v/>
      </c>
      <c r="R8750" s="0" t="str">
        <f aca="false">IF(M8750=1,IF(COUNTIFS(C$2:C8750,C8750,M$2:M8750,1)=1,1,0),"")</f>
        <v/>
      </c>
      <c r="S8750" s="0" t="str">
        <f aca="false">IF(L8750=1,IF(COUNTIFS(C$2:C8750,C8750,L$2:L8750,1)=1,1,0),"")</f>
        <v/>
      </c>
      <c r="T8750" s="38" t="str">
        <f aca="false">IF(N8750="","",N8750+ROW()/10000000)</f>
        <v/>
      </c>
      <c r="U8750" s="0" t="str">
        <f aca="false">IF(G8750=1,IF(B8750="",1,0),"")</f>
        <v/>
      </c>
    </row>
    <row r="8751" customFormat="false" ht="15" hidden="false" customHeight="false" outlineLevel="0" collapsed="false">
      <c r="A8751" s="35"/>
      <c r="B8751" s="35"/>
      <c r="G8751" s="0" t="str">
        <f aca="false">IF(A8751="","",IF(AND(A8751&gt;=Debut,A8751&lt;Fin),1,0))</f>
        <v/>
      </c>
      <c r="H8751" s="0" t="str">
        <f aca="false">IF(G8751=1,INT(ROUND((A8751-Debut)*86400,0)/600),"")</f>
        <v/>
      </c>
      <c r="I8751" s="0" t="str">
        <f aca="false">IF(G8751=1,INT(ROUND((A8751-Debut)*86400,0)/3600),"")</f>
        <v/>
      </c>
      <c r="J8751" s="0" t="str">
        <f aca="false">IF(OR(A8751="",B8751=""),"",ROUND((B8751-A8751)*86400,0))</f>
        <v/>
      </c>
      <c r="K8751" s="37" t="str">
        <f aca="false">IF(G8751=1,IF(COUNTIFS($C:$C,C8751,$G:$G,1,$A:$A,"&gt;="&amp;(A8751-FenetreInterm/86400),$A:$A,"&lt;="&amp;A8751)&gt;=NbInterm,1,0),"")</f>
        <v/>
      </c>
      <c r="L8751" s="37" t="str">
        <f aca="false">IF(G8751=1,IF(B8751="",0,IF(J8751&lt;SeuilFugitive,1,0)),"")</f>
        <v/>
      </c>
      <c r="M8751" s="37" t="str">
        <f aca="false">IF(G8751=1,IF(B8751="",IF((Fin-A8751)*24&gt;SeuilFigee,1,0),IF(J8751&gt;SeuilFigee*3600,1,0)),"")</f>
        <v/>
      </c>
      <c r="N8751" s="0" t="str">
        <f aca="false">IF(G8751=1,IF(COUNTIF(H$2:H8751,H8751)=1,COUNTIF($H:$H,H8751),""),"")</f>
        <v/>
      </c>
      <c r="O8751" s="0" t="str">
        <f aca="false">IF(G8751=1,IF(COUNTIF(I$2:I8751,I8751)=1,COUNTIF($I:$I,I8751),""),"")</f>
        <v/>
      </c>
      <c r="P8751" s="38" t="str">
        <f aca="false">IF(G8751=1,IF(COUNTIFS(C$2:C8751,C8751,G$2:G8751,1)=1,COUNTIFS($C:$C,C8751,$G:$G,1)+ROW()/10000000,""),"")</f>
        <v/>
      </c>
      <c r="Q8751" s="0" t="str">
        <f aca="false">IF(K8751=1,IF(COUNTIFS(C$2:C8751,C8751,K$2:K8751,1)=1,1,0),"")</f>
        <v/>
      </c>
      <c r="R8751" s="0" t="str">
        <f aca="false">IF(M8751=1,IF(COUNTIFS(C$2:C8751,C8751,M$2:M8751,1)=1,1,0),"")</f>
        <v/>
      </c>
      <c r="S8751" s="0" t="str">
        <f aca="false">IF(L8751=1,IF(COUNTIFS(C$2:C8751,C8751,L$2:L8751,1)=1,1,0),"")</f>
        <v/>
      </c>
      <c r="T8751" s="38" t="str">
        <f aca="false">IF(N8751="","",N8751+ROW()/10000000)</f>
        <v/>
      </c>
      <c r="U8751" s="0" t="str">
        <f aca="false">IF(G8751=1,IF(B8751="",1,0),"")</f>
        <v/>
      </c>
    </row>
    <row r="8752" customFormat="false" ht="15" hidden="false" customHeight="false" outlineLevel="0" collapsed="false">
      <c r="A8752" s="35"/>
      <c r="B8752" s="35"/>
      <c r="G8752" s="0" t="str">
        <f aca="false">IF(A8752="","",IF(AND(A8752&gt;=Debut,A8752&lt;Fin),1,0))</f>
        <v/>
      </c>
      <c r="H8752" s="0" t="str">
        <f aca="false">IF(G8752=1,INT(ROUND((A8752-Debut)*86400,0)/600),"")</f>
        <v/>
      </c>
      <c r="I8752" s="0" t="str">
        <f aca="false">IF(G8752=1,INT(ROUND((A8752-Debut)*86400,0)/3600),"")</f>
        <v/>
      </c>
      <c r="J8752" s="0" t="str">
        <f aca="false">IF(OR(A8752="",B8752=""),"",ROUND((B8752-A8752)*86400,0))</f>
        <v/>
      </c>
      <c r="K8752" s="37" t="str">
        <f aca="false">IF(G8752=1,IF(COUNTIFS($C:$C,C8752,$G:$G,1,$A:$A,"&gt;="&amp;(A8752-FenetreInterm/86400),$A:$A,"&lt;="&amp;A8752)&gt;=NbInterm,1,0),"")</f>
        <v/>
      </c>
      <c r="L8752" s="37" t="str">
        <f aca="false">IF(G8752=1,IF(B8752="",0,IF(J8752&lt;SeuilFugitive,1,0)),"")</f>
        <v/>
      </c>
      <c r="M8752" s="37" t="str">
        <f aca="false">IF(G8752=1,IF(B8752="",IF((Fin-A8752)*24&gt;SeuilFigee,1,0),IF(J8752&gt;SeuilFigee*3600,1,0)),"")</f>
        <v/>
      </c>
      <c r="N8752" s="0" t="str">
        <f aca="false">IF(G8752=1,IF(COUNTIF(H$2:H8752,H8752)=1,COUNTIF($H:$H,H8752),""),"")</f>
        <v/>
      </c>
      <c r="O8752" s="0" t="str">
        <f aca="false">IF(G8752=1,IF(COUNTIF(I$2:I8752,I8752)=1,COUNTIF($I:$I,I8752),""),"")</f>
        <v/>
      </c>
      <c r="P8752" s="38" t="str">
        <f aca="false">IF(G8752=1,IF(COUNTIFS(C$2:C8752,C8752,G$2:G8752,1)=1,COUNTIFS($C:$C,C8752,$G:$G,1)+ROW()/10000000,""),"")</f>
        <v/>
      </c>
      <c r="Q8752" s="0" t="str">
        <f aca="false">IF(K8752=1,IF(COUNTIFS(C$2:C8752,C8752,K$2:K8752,1)=1,1,0),"")</f>
        <v/>
      </c>
      <c r="R8752" s="0" t="str">
        <f aca="false">IF(M8752=1,IF(COUNTIFS(C$2:C8752,C8752,M$2:M8752,1)=1,1,0),"")</f>
        <v/>
      </c>
      <c r="S8752" s="0" t="str">
        <f aca="false">IF(L8752=1,IF(COUNTIFS(C$2:C8752,C8752,L$2:L8752,1)=1,1,0),"")</f>
        <v/>
      </c>
      <c r="T8752" s="38" t="str">
        <f aca="false">IF(N8752="","",N8752+ROW()/10000000)</f>
        <v/>
      </c>
      <c r="U8752" s="0" t="str">
        <f aca="false">IF(G8752=1,IF(B8752="",1,0),"")</f>
        <v/>
      </c>
    </row>
    <row r="8753" customFormat="false" ht="15" hidden="false" customHeight="false" outlineLevel="0" collapsed="false">
      <c r="A8753" s="35"/>
      <c r="B8753" s="35"/>
      <c r="G8753" s="0" t="str">
        <f aca="false">IF(A8753="","",IF(AND(A8753&gt;=Debut,A8753&lt;Fin),1,0))</f>
        <v/>
      </c>
      <c r="H8753" s="0" t="str">
        <f aca="false">IF(G8753=1,INT(ROUND((A8753-Debut)*86400,0)/600),"")</f>
        <v/>
      </c>
      <c r="I8753" s="0" t="str">
        <f aca="false">IF(G8753=1,INT(ROUND((A8753-Debut)*86400,0)/3600),"")</f>
        <v/>
      </c>
      <c r="J8753" s="0" t="str">
        <f aca="false">IF(OR(A8753="",B8753=""),"",ROUND((B8753-A8753)*86400,0))</f>
        <v/>
      </c>
      <c r="K8753" s="37" t="str">
        <f aca="false">IF(G8753=1,IF(COUNTIFS($C:$C,C8753,$G:$G,1,$A:$A,"&gt;="&amp;(A8753-FenetreInterm/86400),$A:$A,"&lt;="&amp;A8753)&gt;=NbInterm,1,0),"")</f>
        <v/>
      </c>
      <c r="L8753" s="37" t="str">
        <f aca="false">IF(G8753=1,IF(B8753="",0,IF(J8753&lt;SeuilFugitive,1,0)),"")</f>
        <v/>
      </c>
      <c r="M8753" s="37" t="str">
        <f aca="false">IF(G8753=1,IF(B8753="",IF((Fin-A8753)*24&gt;SeuilFigee,1,0),IF(J8753&gt;SeuilFigee*3600,1,0)),"")</f>
        <v/>
      </c>
      <c r="N8753" s="0" t="str">
        <f aca="false">IF(G8753=1,IF(COUNTIF(H$2:H8753,H8753)=1,COUNTIF($H:$H,H8753),""),"")</f>
        <v/>
      </c>
      <c r="O8753" s="0" t="str">
        <f aca="false">IF(G8753=1,IF(COUNTIF(I$2:I8753,I8753)=1,COUNTIF($I:$I,I8753),""),"")</f>
        <v/>
      </c>
      <c r="P8753" s="38" t="str">
        <f aca="false">IF(G8753=1,IF(COUNTIFS(C$2:C8753,C8753,G$2:G8753,1)=1,COUNTIFS($C:$C,C8753,$G:$G,1)+ROW()/10000000,""),"")</f>
        <v/>
      </c>
      <c r="Q8753" s="0" t="str">
        <f aca="false">IF(K8753=1,IF(COUNTIFS(C$2:C8753,C8753,K$2:K8753,1)=1,1,0),"")</f>
        <v/>
      </c>
      <c r="R8753" s="0" t="str">
        <f aca="false">IF(M8753=1,IF(COUNTIFS(C$2:C8753,C8753,M$2:M8753,1)=1,1,0),"")</f>
        <v/>
      </c>
      <c r="S8753" s="0" t="str">
        <f aca="false">IF(L8753=1,IF(COUNTIFS(C$2:C8753,C8753,L$2:L8753,1)=1,1,0),"")</f>
        <v/>
      </c>
      <c r="T8753" s="38" t="str">
        <f aca="false">IF(N8753="","",N8753+ROW()/10000000)</f>
        <v/>
      </c>
      <c r="U8753" s="0" t="str">
        <f aca="false">IF(G8753=1,IF(B8753="",1,0),"")</f>
        <v/>
      </c>
    </row>
    <row r="8754" customFormat="false" ht="15" hidden="false" customHeight="false" outlineLevel="0" collapsed="false">
      <c r="A8754" s="35"/>
      <c r="B8754" s="35"/>
      <c r="G8754" s="0" t="str">
        <f aca="false">IF(A8754="","",IF(AND(A8754&gt;=Debut,A8754&lt;Fin),1,0))</f>
        <v/>
      </c>
      <c r="H8754" s="0" t="str">
        <f aca="false">IF(G8754=1,INT(ROUND((A8754-Debut)*86400,0)/600),"")</f>
        <v/>
      </c>
      <c r="I8754" s="0" t="str">
        <f aca="false">IF(G8754=1,INT(ROUND((A8754-Debut)*86400,0)/3600),"")</f>
        <v/>
      </c>
      <c r="J8754" s="0" t="str">
        <f aca="false">IF(OR(A8754="",B8754=""),"",ROUND((B8754-A8754)*86400,0))</f>
        <v/>
      </c>
      <c r="K8754" s="37" t="str">
        <f aca="false">IF(G8754=1,IF(COUNTIFS($C:$C,C8754,$G:$G,1,$A:$A,"&gt;="&amp;(A8754-FenetreInterm/86400),$A:$A,"&lt;="&amp;A8754)&gt;=NbInterm,1,0),"")</f>
        <v/>
      </c>
      <c r="L8754" s="37" t="str">
        <f aca="false">IF(G8754=1,IF(B8754="",0,IF(J8754&lt;SeuilFugitive,1,0)),"")</f>
        <v/>
      </c>
      <c r="M8754" s="37" t="str">
        <f aca="false">IF(G8754=1,IF(B8754="",IF((Fin-A8754)*24&gt;SeuilFigee,1,0),IF(J8754&gt;SeuilFigee*3600,1,0)),"")</f>
        <v/>
      </c>
      <c r="N8754" s="0" t="str">
        <f aca="false">IF(G8754=1,IF(COUNTIF(H$2:H8754,H8754)=1,COUNTIF($H:$H,H8754),""),"")</f>
        <v/>
      </c>
      <c r="O8754" s="0" t="str">
        <f aca="false">IF(G8754=1,IF(COUNTIF(I$2:I8754,I8754)=1,COUNTIF($I:$I,I8754),""),"")</f>
        <v/>
      </c>
      <c r="P8754" s="38" t="str">
        <f aca="false">IF(G8754=1,IF(COUNTIFS(C$2:C8754,C8754,G$2:G8754,1)=1,COUNTIFS($C:$C,C8754,$G:$G,1)+ROW()/10000000,""),"")</f>
        <v/>
      </c>
      <c r="Q8754" s="0" t="str">
        <f aca="false">IF(K8754=1,IF(COUNTIFS(C$2:C8754,C8754,K$2:K8754,1)=1,1,0),"")</f>
        <v/>
      </c>
      <c r="R8754" s="0" t="str">
        <f aca="false">IF(M8754=1,IF(COUNTIFS(C$2:C8754,C8754,M$2:M8754,1)=1,1,0),"")</f>
        <v/>
      </c>
      <c r="S8754" s="0" t="str">
        <f aca="false">IF(L8754=1,IF(COUNTIFS(C$2:C8754,C8754,L$2:L8754,1)=1,1,0),"")</f>
        <v/>
      </c>
      <c r="T8754" s="38" t="str">
        <f aca="false">IF(N8754="","",N8754+ROW()/10000000)</f>
        <v/>
      </c>
      <c r="U8754" s="0" t="str">
        <f aca="false">IF(G8754=1,IF(B8754="",1,0),"")</f>
        <v/>
      </c>
    </row>
    <row r="8755" customFormat="false" ht="15" hidden="false" customHeight="false" outlineLevel="0" collapsed="false">
      <c r="A8755" s="35"/>
      <c r="B8755" s="35"/>
      <c r="G8755" s="0" t="str">
        <f aca="false">IF(A8755="","",IF(AND(A8755&gt;=Debut,A8755&lt;Fin),1,0))</f>
        <v/>
      </c>
      <c r="H8755" s="0" t="str">
        <f aca="false">IF(G8755=1,INT(ROUND((A8755-Debut)*86400,0)/600),"")</f>
        <v/>
      </c>
      <c r="I8755" s="0" t="str">
        <f aca="false">IF(G8755=1,INT(ROUND((A8755-Debut)*86400,0)/3600),"")</f>
        <v/>
      </c>
      <c r="J8755" s="0" t="str">
        <f aca="false">IF(OR(A8755="",B8755=""),"",ROUND((B8755-A8755)*86400,0))</f>
        <v/>
      </c>
      <c r="K8755" s="37" t="str">
        <f aca="false">IF(G8755=1,IF(COUNTIFS($C:$C,C8755,$G:$G,1,$A:$A,"&gt;="&amp;(A8755-FenetreInterm/86400),$A:$A,"&lt;="&amp;A8755)&gt;=NbInterm,1,0),"")</f>
        <v/>
      </c>
      <c r="L8755" s="37" t="str">
        <f aca="false">IF(G8755=1,IF(B8755="",0,IF(J8755&lt;SeuilFugitive,1,0)),"")</f>
        <v/>
      </c>
      <c r="M8755" s="37" t="str">
        <f aca="false">IF(G8755=1,IF(B8755="",IF((Fin-A8755)*24&gt;SeuilFigee,1,0),IF(J8755&gt;SeuilFigee*3600,1,0)),"")</f>
        <v/>
      </c>
      <c r="N8755" s="0" t="str">
        <f aca="false">IF(G8755=1,IF(COUNTIF(H$2:H8755,H8755)=1,COUNTIF($H:$H,H8755),""),"")</f>
        <v/>
      </c>
      <c r="O8755" s="0" t="str">
        <f aca="false">IF(G8755=1,IF(COUNTIF(I$2:I8755,I8755)=1,COUNTIF($I:$I,I8755),""),"")</f>
        <v/>
      </c>
      <c r="P8755" s="38" t="str">
        <f aca="false">IF(G8755=1,IF(COUNTIFS(C$2:C8755,C8755,G$2:G8755,1)=1,COUNTIFS($C:$C,C8755,$G:$G,1)+ROW()/10000000,""),"")</f>
        <v/>
      </c>
      <c r="Q8755" s="0" t="str">
        <f aca="false">IF(K8755=1,IF(COUNTIFS(C$2:C8755,C8755,K$2:K8755,1)=1,1,0),"")</f>
        <v/>
      </c>
      <c r="R8755" s="0" t="str">
        <f aca="false">IF(M8755=1,IF(COUNTIFS(C$2:C8755,C8755,M$2:M8755,1)=1,1,0),"")</f>
        <v/>
      </c>
      <c r="S8755" s="0" t="str">
        <f aca="false">IF(L8755=1,IF(COUNTIFS(C$2:C8755,C8755,L$2:L8755,1)=1,1,0),"")</f>
        <v/>
      </c>
      <c r="T8755" s="38" t="str">
        <f aca="false">IF(N8755="","",N8755+ROW()/10000000)</f>
        <v/>
      </c>
      <c r="U8755" s="0" t="str">
        <f aca="false">IF(G8755=1,IF(B8755="",1,0),"")</f>
        <v/>
      </c>
    </row>
    <row r="8756" customFormat="false" ht="15" hidden="false" customHeight="false" outlineLevel="0" collapsed="false">
      <c r="A8756" s="35"/>
      <c r="B8756" s="35"/>
      <c r="G8756" s="0" t="str">
        <f aca="false">IF(A8756="","",IF(AND(A8756&gt;=Debut,A8756&lt;Fin),1,0))</f>
        <v/>
      </c>
      <c r="H8756" s="0" t="str">
        <f aca="false">IF(G8756=1,INT(ROUND((A8756-Debut)*86400,0)/600),"")</f>
        <v/>
      </c>
      <c r="I8756" s="0" t="str">
        <f aca="false">IF(G8756=1,INT(ROUND((A8756-Debut)*86400,0)/3600),"")</f>
        <v/>
      </c>
      <c r="J8756" s="0" t="str">
        <f aca="false">IF(OR(A8756="",B8756=""),"",ROUND((B8756-A8756)*86400,0))</f>
        <v/>
      </c>
      <c r="K8756" s="37" t="str">
        <f aca="false">IF(G8756=1,IF(COUNTIFS($C:$C,C8756,$G:$G,1,$A:$A,"&gt;="&amp;(A8756-FenetreInterm/86400),$A:$A,"&lt;="&amp;A8756)&gt;=NbInterm,1,0),"")</f>
        <v/>
      </c>
      <c r="L8756" s="37" t="str">
        <f aca="false">IF(G8756=1,IF(B8756="",0,IF(J8756&lt;SeuilFugitive,1,0)),"")</f>
        <v/>
      </c>
      <c r="M8756" s="37" t="str">
        <f aca="false">IF(G8756=1,IF(B8756="",IF((Fin-A8756)*24&gt;SeuilFigee,1,0),IF(J8756&gt;SeuilFigee*3600,1,0)),"")</f>
        <v/>
      </c>
      <c r="N8756" s="0" t="str">
        <f aca="false">IF(G8756=1,IF(COUNTIF(H$2:H8756,H8756)=1,COUNTIF($H:$H,H8756),""),"")</f>
        <v/>
      </c>
      <c r="O8756" s="0" t="str">
        <f aca="false">IF(G8756=1,IF(COUNTIF(I$2:I8756,I8756)=1,COUNTIF($I:$I,I8756),""),"")</f>
        <v/>
      </c>
      <c r="P8756" s="38" t="str">
        <f aca="false">IF(G8756=1,IF(COUNTIFS(C$2:C8756,C8756,G$2:G8756,1)=1,COUNTIFS($C:$C,C8756,$G:$G,1)+ROW()/10000000,""),"")</f>
        <v/>
      </c>
      <c r="Q8756" s="0" t="str">
        <f aca="false">IF(K8756=1,IF(COUNTIFS(C$2:C8756,C8756,K$2:K8756,1)=1,1,0),"")</f>
        <v/>
      </c>
      <c r="R8756" s="0" t="str">
        <f aca="false">IF(M8756=1,IF(COUNTIFS(C$2:C8756,C8756,M$2:M8756,1)=1,1,0),"")</f>
        <v/>
      </c>
      <c r="S8756" s="0" t="str">
        <f aca="false">IF(L8756=1,IF(COUNTIFS(C$2:C8756,C8756,L$2:L8756,1)=1,1,0),"")</f>
        <v/>
      </c>
      <c r="T8756" s="38" t="str">
        <f aca="false">IF(N8756="","",N8756+ROW()/10000000)</f>
        <v/>
      </c>
      <c r="U8756" s="0" t="str">
        <f aca="false">IF(G8756=1,IF(B8756="",1,0),"")</f>
        <v/>
      </c>
    </row>
    <row r="8757" customFormat="false" ht="15" hidden="false" customHeight="false" outlineLevel="0" collapsed="false">
      <c r="A8757" s="35"/>
      <c r="B8757" s="35"/>
      <c r="G8757" s="0" t="str">
        <f aca="false">IF(A8757="","",IF(AND(A8757&gt;=Debut,A8757&lt;Fin),1,0))</f>
        <v/>
      </c>
      <c r="H8757" s="0" t="str">
        <f aca="false">IF(G8757=1,INT(ROUND((A8757-Debut)*86400,0)/600),"")</f>
        <v/>
      </c>
      <c r="I8757" s="0" t="str">
        <f aca="false">IF(G8757=1,INT(ROUND((A8757-Debut)*86400,0)/3600),"")</f>
        <v/>
      </c>
      <c r="J8757" s="0" t="str">
        <f aca="false">IF(OR(A8757="",B8757=""),"",ROUND((B8757-A8757)*86400,0))</f>
        <v/>
      </c>
      <c r="K8757" s="37" t="str">
        <f aca="false">IF(G8757=1,IF(COUNTIFS($C:$C,C8757,$G:$G,1,$A:$A,"&gt;="&amp;(A8757-FenetreInterm/86400),$A:$A,"&lt;="&amp;A8757)&gt;=NbInterm,1,0),"")</f>
        <v/>
      </c>
      <c r="L8757" s="37" t="str">
        <f aca="false">IF(G8757=1,IF(B8757="",0,IF(J8757&lt;SeuilFugitive,1,0)),"")</f>
        <v/>
      </c>
      <c r="M8757" s="37" t="str">
        <f aca="false">IF(G8757=1,IF(B8757="",IF((Fin-A8757)*24&gt;SeuilFigee,1,0),IF(J8757&gt;SeuilFigee*3600,1,0)),"")</f>
        <v/>
      </c>
      <c r="N8757" s="0" t="str">
        <f aca="false">IF(G8757=1,IF(COUNTIF(H$2:H8757,H8757)=1,COUNTIF($H:$H,H8757),""),"")</f>
        <v/>
      </c>
      <c r="O8757" s="0" t="str">
        <f aca="false">IF(G8757=1,IF(COUNTIF(I$2:I8757,I8757)=1,COUNTIF($I:$I,I8757),""),"")</f>
        <v/>
      </c>
      <c r="P8757" s="38" t="str">
        <f aca="false">IF(G8757=1,IF(COUNTIFS(C$2:C8757,C8757,G$2:G8757,1)=1,COUNTIFS($C:$C,C8757,$G:$G,1)+ROW()/10000000,""),"")</f>
        <v/>
      </c>
      <c r="Q8757" s="0" t="str">
        <f aca="false">IF(K8757=1,IF(COUNTIFS(C$2:C8757,C8757,K$2:K8757,1)=1,1,0),"")</f>
        <v/>
      </c>
      <c r="R8757" s="0" t="str">
        <f aca="false">IF(M8757=1,IF(COUNTIFS(C$2:C8757,C8757,M$2:M8757,1)=1,1,0),"")</f>
        <v/>
      </c>
      <c r="S8757" s="0" t="str">
        <f aca="false">IF(L8757=1,IF(COUNTIFS(C$2:C8757,C8757,L$2:L8757,1)=1,1,0),"")</f>
        <v/>
      </c>
      <c r="T8757" s="38" t="str">
        <f aca="false">IF(N8757="","",N8757+ROW()/10000000)</f>
        <v/>
      </c>
      <c r="U8757" s="0" t="str">
        <f aca="false">IF(G8757=1,IF(B8757="",1,0),"")</f>
        <v/>
      </c>
    </row>
    <row r="8758" customFormat="false" ht="15" hidden="false" customHeight="false" outlineLevel="0" collapsed="false">
      <c r="A8758" s="35"/>
      <c r="B8758" s="35"/>
      <c r="G8758" s="0" t="str">
        <f aca="false">IF(A8758="","",IF(AND(A8758&gt;=Debut,A8758&lt;Fin),1,0))</f>
        <v/>
      </c>
      <c r="H8758" s="0" t="str">
        <f aca="false">IF(G8758=1,INT(ROUND((A8758-Debut)*86400,0)/600),"")</f>
        <v/>
      </c>
      <c r="I8758" s="0" t="str">
        <f aca="false">IF(G8758=1,INT(ROUND((A8758-Debut)*86400,0)/3600),"")</f>
        <v/>
      </c>
      <c r="J8758" s="0" t="str">
        <f aca="false">IF(OR(A8758="",B8758=""),"",ROUND((B8758-A8758)*86400,0))</f>
        <v/>
      </c>
      <c r="K8758" s="37" t="str">
        <f aca="false">IF(G8758=1,IF(COUNTIFS($C:$C,C8758,$G:$G,1,$A:$A,"&gt;="&amp;(A8758-FenetreInterm/86400),$A:$A,"&lt;="&amp;A8758)&gt;=NbInterm,1,0),"")</f>
        <v/>
      </c>
      <c r="L8758" s="37" t="str">
        <f aca="false">IF(G8758=1,IF(B8758="",0,IF(J8758&lt;SeuilFugitive,1,0)),"")</f>
        <v/>
      </c>
      <c r="M8758" s="37" t="str">
        <f aca="false">IF(G8758=1,IF(B8758="",IF((Fin-A8758)*24&gt;SeuilFigee,1,0),IF(J8758&gt;SeuilFigee*3600,1,0)),"")</f>
        <v/>
      </c>
      <c r="N8758" s="0" t="str">
        <f aca="false">IF(G8758=1,IF(COUNTIF(H$2:H8758,H8758)=1,COUNTIF($H:$H,H8758),""),"")</f>
        <v/>
      </c>
      <c r="O8758" s="0" t="str">
        <f aca="false">IF(G8758=1,IF(COUNTIF(I$2:I8758,I8758)=1,COUNTIF($I:$I,I8758),""),"")</f>
        <v/>
      </c>
      <c r="P8758" s="38" t="str">
        <f aca="false">IF(G8758=1,IF(COUNTIFS(C$2:C8758,C8758,G$2:G8758,1)=1,COUNTIFS($C:$C,C8758,$G:$G,1)+ROW()/10000000,""),"")</f>
        <v/>
      </c>
      <c r="Q8758" s="0" t="str">
        <f aca="false">IF(K8758=1,IF(COUNTIFS(C$2:C8758,C8758,K$2:K8758,1)=1,1,0),"")</f>
        <v/>
      </c>
      <c r="R8758" s="0" t="str">
        <f aca="false">IF(M8758=1,IF(COUNTIFS(C$2:C8758,C8758,M$2:M8758,1)=1,1,0),"")</f>
        <v/>
      </c>
      <c r="S8758" s="0" t="str">
        <f aca="false">IF(L8758=1,IF(COUNTIFS(C$2:C8758,C8758,L$2:L8758,1)=1,1,0),"")</f>
        <v/>
      </c>
      <c r="T8758" s="38" t="str">
        <f aca="false">IF(N8758="","",N8758+ROW()/10000000)</f>
        <v/>
      </c>
      <c r="U8758" s="0" t="str">
        <f aca="false">IF(G8758=1,IF(B8758="",1,0),"")</f>
        <v/>
      </c>
    </row>
    <row r="8759" customFormat="false" ht="15" hidden="false" customHeight="false" outlineLevel="0" collapsed="false">
      <c r="A8759" s="35"/>
      <c r="B8759" s="35"/>
      <c r="G8759" s="0" t="str">
        <f aca="false">IF(A8759="","",IF(AND(A8759&gt;=Debut,A8759&lt;Fin),1,0))</f>
        <v/>
      </c>
      <c r="H8759" s="0" t="str">
        <f aca="false">IF(G8759=1,INT(ROUND((A8759-Debut)*86400,0)/600),"")</f>
        <v/>
      </c>
      <c r="I8759" s="0" t="str">
        <f aca="false">IF(G8759=1,INT(ROUND((A8759-Debut)*86400,0)/3600),"")</f>
        <v/>
      </c>
      <c r="J8759" s="0" t="str">
        <f aca="false">IF(OR(A8759="",B8759=""),"",ROUND((B8759-A8759)*86400,0))</f>
        <v/>
      </c>
      <c r="K8759" s="37" t="str">
        <f aca="false">IF(G8759=1,IF(COUNTIFS($C:$C,C8759,$G:$G,1,$A:$A,"&gt;="&amp;(A8759-FenetreInterm/86400),$A:$A,"&lt;="&amp;A8759)&gt;=NbInterm,1,0),"")</f>
        <v/>
      </c>
      <c r="L8759" s="37" t="str">
        <f aca="false">IF(G8759=1,IF(B8759="",0,IF(J8759&lt;SeuilFugitive,1,0)),"")</f>
        <v/>
      </c>
      <c r="M8759" s="37" t="str">
        <f aca="false">IF(G8759=1,IF(B8759="",IF((Fin-A8759)*24&gt;SeuilFigee,1,0),IF(J8759&gt;SeuilFigee*3600,1,0)),"")</f>
        <v/>
      </c>
      <c r="N8759" s="0" t="str">
        <f aca="false">IF(G8759=1,IF(COUNTIF(H$2:H8759,H8759)=1,COUNTIF($H:$H,H8759),""),"")</f>
        <v/>
      </c>
      <c r="O8759" s="0" t="str">
        <f aca="false">IF(G8759=1,IF(COUNTIF(I$2:I8759,I8759)=1,COUNTIF($I:$I,I8759),""),"")</f>
        <v/>
      </c>
      <c r="P8759" s="38" t="str">
        <f aca="false">IF(G8759=1,IF(COUNTIFS(C$2:C8759,C8759,G$2:G8759,1)=1,COUNTIFS($C:$C,C8759,$G:$G,1)+ROW()/10000000,""),"")</f>
        <v/>
      </c>
      <c r="Q8759" s="0" t="str">
        <f aca="false">IF(K8759=1,IF(COUNTIFS(C$2:C8759,C8759,K$2:K8759,1)=1,1,0),"")</f>
        <v/>
      </c>
      <c r="R8759" s="0" t="str">
        <f aca="false">IF(M8759=1,IF(COUNTIFS(C$2:C8759,C8759,M$2:M8759,1)=1,1,0),"")</f>
        <v/>
      </c>
      <c r="S8759" s="0" t="str">
        <f aca="false">IF(L8759=1,IF(COUNTIFS(C$2:C8759,C8759,L$2:L8759,1)=1,1,0),"")</f>
        <v/>
      </c>
      <c r="T8759" s="38" t="str">
        <f aca="false">IF(N8759="","",N8759+ROW()/10000000)</f>
        <v/>
      </c>
      <c r="U8759" s="0" t="str">
        <f aca="false">IF(G8759=1,IF(B8759="",1,0),"")</f>
        <v/>
      </c>
    </row>
    <row r="8760" customFormat="false" ht="15" hidden="false" customHeight="false" outlineLevel="0" collapsed="false">
      <c r="A8760" s="35"/>
      <c r="B8760" s="35"/>
      <c r="G8760" s="0" t="str">
        <f aca="false">IF(A8760="","",IF(AND(A8760&gt;=Debut,A8760&lt;Fin),1,0))</f>
        <v/>
      </c>
      <c r="H8760" s="0" t="str">
        <f aca="false">IF(G8760=1,INT(ROUND((A8760-Debut)*86400,0)/600),"")</f>
        <v/>
      </c>
      <c r="I8760" s="0" t="str">
        <f aca="false">IF(G8760=1,INT(ROUND((A8760-Debut)*86400,0)/3600),"")</f>
        <v/>
      </c>
      <c r="J8760" s="0" t="str">
        <f aca="false">IF(OR(A8760="",B8760=""),"",ROUND((B8760-A8760)*86400,0))</f>
        <v/>
      </c>
      <c r="K8760" s="37" t="str">
        <f aca="false">IF(G8760=1,IF(COUNTIFS($C:$C,C8760,$G:$G,1,$A:$A,"&gt;="&amp;(A8760-FenetreInterm/86400),$A:$A,"&lt;="&amp;A8760)&gt;=NbInterm,1,0),"")</f>
        <v/>
      </c>
      <c r="L8760" s="37" t="str">
        <f aca="false">IF(G8760=1,IF(B8760="",0,IF(J8760&lt;SeuilFugitive,1,0)),"")</f>
        <v/>
      </c>
      <c r="M8760" s="37" t="str">
        <f aca="false">IF(G8760=1,IF(B8760="",IF((Fin-A8760)*24&gt;SeuilFigee,1,0),IF(J8760&gt;SeuilFigee*3600,1,0)),"")</f>
        <v/>
      </c>
      <c r="N8760" s="0" t="str">
        <f aca="false">IF(G8760=1,IF(COUNTIF(H$2:H8760,H8760)=1,COUNTIF($H:$H,H8760),""),"")</f>
        <v/>
      </c>
      <c r="O8760" s="0" t="str">
        <f aca="false">IF(G8760=1,IF(COUNTIF(I$2:I8760,I8760)=1,COUNTIF($I:$I,I8760),""),"")</f>
        <v/>
      </c>
      <c r="P8760" s="38" t="str">
        <f aca="false">IF(G8760=1,IF(COUNTIFS(C$2:C8760,C8760,G$2:G8760,1)=1,COUNTIFS($C:$C,C8760,$G:$G,1)+ROW()/10000000,""),"")</f>
        <v/>
      </c>
      <c r="Q8760" s="0" t="str">
        <f aca="false">IF(K8760=1,IF(COUNTIFS(C$2:C8760,C8760,K$2:K8760,1)=1,1,0),"")</f>
        <v/>
      </c>
      <c r="R8760" s="0" t="str">
        <f aca="false">IF(M8760=1,IF(COUNTIFS(C$2:C8760,C8760,M$2:M8760,1)=1,1,0),"")</f>
        <v/>
      </c>
      <c r="S8760" s="0" t="str">
        <f aca="false">IF(L8760=1,IF(COUNTIFS(C$2:C8760,C8760,L$2:L8760,1)=1,1,0),"")</f>
        <v/>
      </c>
      <c r="T8760" s="38" t="str">
        <f aca="false">IF(N8760="","",N8760+ROW()/10000000)</f>
        <v/>
      </c>
      <c r="U8760" s="0" t="str">
        <f aca="false">IF(G8760=1,IF(B8760="",1,0),"")</f>
        <v/>
      </c>
    </row>
    <row r="8761" customFormat="false" ht="15" hidden="false" customHeight="false" outlineLevel="0" collapsed="false">
      <c r="A8761" s="35"/>
      <c r="B8761" s="35"/>
      <c r="G8761" s="0" t="str">
        <f aca="false">IF(A8761="","",IF(AND(A8761&gt;=Debut,A8761&lt;Fin),1,0))</f>
        <v/>
      </c>
      <c r="H8761" s="0" t="str">
        <f aca="false">IF(G8761=1,INT(ROUND((A8761-Debut)*86400,0)/600),"")</f>
        <v/>
      </c>
      <c r="I8761" s="0" t="str">
        <f aca="false">IF(G8761=1,INT(ROUND((A8761-Debut)*86400,0)/3600),"")</f>
        <v/>
      </c>
      <c r="J8761" s="0" t="str">
        <f aca="false">IF(OR(A8761="",B8761=""),"",ROUND((B8761-A8761)*86400,0))</f>
        <v/>
      </c>
      <c r="K8761" s="37" t="str">
        <f aca="false">IF(G8761=1,IF(COUNTIFS($C:$C,C8761,$G:$G,1,$A:$A,"&gt;="&amp;(A8761-FenetreInterm/86400),$A:$A,"&lt;="&amp;A8761)&gt;=NbInterm,1,0),"")</f>
        <v/>
      </c>
      <c r="L8761" s="37" t="str">
        <f aca="false">IF(G8761=1,IF(B8761="",0,IF(J8761&lt;SeuilFugitive,1,0)),"")</f>
        <v/>
      </c>
      <c r="M8761" s="37" t="str">
        <f aca="false">IF(G8761=1,IF(B8761="",IF((Fin-A8761)*24&gt;SeuilFigee,1,0),IF(J8761&gt;SeuilFigee*3600,1,0)),"")</f>
        <v/>
      </c>
      <c r="N8761" s="0" t="str">
        <f aca="false">IF(G8761=1,IF(COUNTIF(H$2:H8761,H8761)=1,COUNTIF($H:$H,H8761),""),"")</f>
        <v/>
      </c>
      <c r="O8761" s="0" t="str">
        <f aca="false">IF(G8761=1,IF(COUNTIF(I$2:I8761,I8761)=1,COUNTIF($I:$I,I8761),""),"")</f>
        <v/>
      </c>
      <c r="P8761" s="38" t="str">
        <f aca="false">IF(G8761=1,IF(COUNTIFS(C$2:C8761,C8761,G$2:G8761,1)=1,COUNTIFS($C:$C,C8761,$G:$G,1)+ROW()/10000000,""),"")</f>
        <v/>
      </c>
      <c r="Q8761" s="0" t="str">
        <f aca="false">IF(K8761=1,IF(COUNTIFS(C$2:C8761,C8761,K$2:K8761,1)=1,1,0),"")</f>
        <v/>
      </c>
      <c r="R8761" s="0" t="str">
        <f aca="false">IF(M8761=1,IF(COUNTIFS(C$2:C8761,C8761,M$2:M8761,1)=1,1,0),"")</f>
        <v/>
      </c>
      <c r="S8761" s="0" t="str">
        <f aca="false">IF(L8761=1,IF(COUNTIFS(C$2:C8761,C8761,L$2:L8761,1)=1,1,0),"")</f>
        <v/>
      </c>
      <c r="T8761" s="38" t="str">
        <f aca="false">IF(N8761="","",N8761+ROW()/10000000)</f>
        <v/>
      </c>
      <c r="U8761" s="0" t="str">
        <f aca="false">IF(G8761=1,IF(B8761="",1,0),"")</f>
        <v/>
      </c>
    </row>
    <row r="8762" customFormat="false" ht="15" hidden="false" customHeight="false" outlineLevel="0" collapsed="false">
      <c r="A8762" s="35"/>
      <c r="B8762" s="35"/>
      <c r="G8762" s="0" t="str">
        <f aca="false">IF(A8762="","",IF(AND(A8762&gt;=Debut,A8762&lt;Fin),1,0))</f>
        <v/>
      </c>
      <c r="H8762" s="0" t="str">
        <f aca="false">IF(G8762=1,INT(ROUND((A8762-Debut)*86400,0)/600),"")</f>
        <v/>
      </c>
      <c r="I8762" s="0" t="str">
        <f aca="false">IF(G8762=1,INT(ROUND((A8762-Debut)*86400,0)/3600),"")</f>
        <v/>
      </c>
      <c r="J8762" s="0" t="str">
        <f aca="false">IF(OR(A8762="",B8762=""),"",ROUND((B8762-A8762)*86400,0))</f>
        <v/>
      </c>
      <c r="K8762" s="37" t="str">
        <f aca="false">IF(G8762=1,IF(COUNTIFS($C:$C,C8762,$G:$G,1,$A:$A,"&gt;="&amp;(A8762-FenetreInterm/86400),$A:$A,"&lt;="&amp;A8762)&gt;=NbInterm,1,0),"")</f>
        <v/>
      </c>
      <c r="L8762" s="37" t="str">
        <f aca="false">IF(G8762=1,IF(B8762="",0,IF(J8762&lt;SeuilFugitive,1,0)),"")</f>
        <v/>
      </c>
      <c r="M8762" s="37" t="str">
        <f aca="false">IF(G8762=1,IF(B8762="",IF((Fin-A8762)*24&gt;SeuilFigee,1,0),IF(J8762&gt;SeuilFigee*3600,1,0)),"")</f>
        <v/>
      </c>
      <c r="N8762" s="0" t="str">
        <f aca="false">IF(G8762=1,IF(COUNTIF(H$2:H8762,H8762)=1,COUNTIF($H:$H,H8762),""),"")</f>
        <v/>
      </c>
      <c r="O8762" s="0" t="str">
        <f aca="false">IF(G8762=1,IF(COUNTIF(I$2:I8762,I8762)=1,COUNTIF($I:$I,I8762),""),"")</f>
        <v/>
      </c>
      <c r="P8762" s="38" t="str">
        <f aca="false">IF(G8762=1,IF(COUNTIFS(C$2:C8762,C8762,G$2:G8762,1)=1,COUNTIFS($C:$C,C8762,$G:$G,1)+ROW()/10000000,""),"")</f>
        <v/>
      </c>
      <c r="Q8762" s="0" t="str">
        <f aca="false">IF(K8762=1,IF(COUNTIFS(C$2:C8762,C8762,K$2:K8762,1)=1,1,0),"")</f>
        <v/>
      </c>
      <c r="R8762" s="0" t="str">
        <f aca="false">IF(M8762=1,IF(COUNTIFS(C$2:C8762,C8762,M$2:M8762,1)=1,1,0),"")</f>
        <v/>
      </c>
      <c r="S8762" s="0" t="str">
        <f aca="false">IF(L8762=1,IF(COUNTIFS(C$2:C8762,C8762,L$2:L8762,1)=1,1,0),"")</f>
        <v/>
      </c>
      <c r="T8762" s="38" t="str">
        <f aca="false">IF(N8762="","",N8762+ROW()/10000000)</f>
        <v/>
      </c>
      <c r="U8762" s="0" t="str">
        <f aca="false">IF(G8762=1,IF(B8762="",1,0),"")</f>
        <v/>
      </c>
    </row>
    <row r="8763" customFormat="false" ht="15" hidden="false" customHeight="false" outlineLevel="0" collapsed="false">
      <c r="A8763" s="35"/>
      <c r="B8763" s="35"/>
      <c r="G8763" s="0" t="str">
        <f aca="false">IF(A8763="","",IF(AND(A8763&gt;=Debut,A8763&lt;Fin),1,0))</f>
        <v/>
      </c>
      <c r="H8763" s="0" t="str">
        <f aca="false">IF(G8763=1,INT(ROUND((A8763-Debut)*86400,0)/600),"")</f>
        <v/>
      </c>
      <c r="I8763" s="0" t="str">
        <f aca="false">IF(G8763=1,INT(ROUND((A8763-Debut)*86400,0)/3600),"")</f>
        <v/>
      </c>
      <c r="J8763" s="0" t="str">
        <f aca="false">IF(OR(A8763="",B8763=""),"",ROUND((B8763-A8763)*86400,0))</f>
        <v/>
      </c>
      <c r="K8763" s="37" t="str">
        <f aca="false">IF(G8763=1,IF(COUNTIFS($C:$C,C8763,$G:$G,1,$A:$A,"&gt;="&amp;(A8763-FenetreInterm/86400),$A:$A,"&lt;="&amp;A8763)&gt;=NbInterm,1,0),"")</f>
        <v/>
      </c>
      <c r="L8763" s="37" t="str">
        <f aca="false">IF(G8763=1,IF(B8763="",0,IF(J8763&lt;SeuilFugitive,1,0)),"")</f>
        <v/>
      </c>
      <c r="M8763" s="37" t="str">
        <f aca="false">IF(G8763=1,IF(B8763="",IF((Fin-A8763)*24&gt;SeuilFigee,1,0),IF(J8763&gt;SeuilFigee*3600,1,0)),"")</f>
        <v/>
      </c>
      <c r="N8763" s="0" t="str">
        <f aca="false">IF(G8763=1,IF(COUNTIF(H$2:H8763,H8763)=1,COUNTIF($H:$H,H8763),""),"")</f>
        <v/>
      </c>
      <c r="O8763" s="0" t="str">
        <f aca="false">IF(G8763=1,IF(COUNTIF(I$2:I8763,I8763)=1,COUNTIF($I:$I,I8763),""),"")</f>
        <v/>
      </c>
      <c r="P8763" s="38" t="str">
        <f aca="false">IF(G8763=1,IF(COUNTIFS(C$2:C8763,C8763,G$2:G8763,1)=1,COUNTIFS($C:$C,C8763,$G:$G,1)+ROW()/10000000,""),"")</f>
        <v/>
      </c>
      <c r="Q8763" s="0" t="str">
        <f aca="false">IF(K8763=1,IF(COUNTIFS(C$2:C8763,C8763,K$2:K8763,1)=1,1,0),"")</f>
        <v/>
      </c>
      <c r="R8763" s="0" t="str">
        <f aca="false">IF(M8763=1,IF(COUNTIFS(C$2:C8763,C8763,M$2:M8763,1)=1,1,0),"")</f>
        <v/>
      </c>
      <c r="S8763" s="0" t="str">
        <f aca="false">IF(L8763=1,IF(COUNTIFS(C$2:C8763,C8763,L$2:L8763,1)=1,1,0),"")</f>
        <v/>
      </c>
      <c r="T8763" s="38" t="str">
        <f aca="false">IF(N8763="","",N8763+ROW()/10000000)</f>
        <v/>
      </c>
      <c r="U8763" s="0" t="str">
        <f aca="false">IF(G8763=1,IF(B8763="",1,0),"")</f>
        <v/>
      </c>
    </row>
    <row r="8764" customFormat="false" ht="15" hidden="false" customHeight="false" outlineLevel="0" collapsed="false">
      <c r="A8764" s="35"/>
      <c r="B8764" s="35"/>
      <c r="G8764" s="0" t="str">
        <f aca="false">IF(A8764="","",IF(AND(A8764&gt;=Debut,A8764&lt;Fin),1,0))</f>
        <v/>
      </c>
      <c r="H8764" s="0" t="str">
        <f aca="false">IF(G8764=1,INT(ROUND((A8764-Debut)*86400,0)/600),"")</f>
        <v/>
      </c>
      <c r="I8764" s="0" t="str">
        <f aca="false">IF(G8764=1,INT(ROUND((A8764-Debut)*86400,0)/3600),"")</f>
        <v/>
      </c>
      <c r="J8764" s="0" t="str">
        <f aca="false">IF(OR(A8764="",B8764=""),"",ROUND((B8764-A8764)*86400,0))</f>
        <v/>
      </c>
      <c r="K8764" s="37" t="str">
        <f aca="false">IF(G8764=1,IF(COUNTIFS($C:$C,C8764,$G:$G,1,$A:$A,"&gt;="&amp;(A8764-FenetreInterm/86400),$A:$A,"&lt;="&amp;A8764)&gt;=NbInterm,1,0),"")</f>
        <v/>
      </c>
      <c r="L8764" s="37" t="str">
        <f aca="false">IF(G8764=1,IF(B8764="",0,IF(J8764&lt;SeuilFugitive,1,0)),"")</f>
        <v/>
      </c>
      <c r="M8764" s="37" t="str">
        <f aca="false">IF(G8764=1,IF(B8764="",IF((Fin-A8764)*24&gt;SeuilFigee,1,0),IF(J8764&gt;SeuilFigee*3600,1,0)),"")</f>
        <v/>
      </c>
      <c r="N8764" s="0" t="str">
        <f aca="false">IF(G8764=1,IF(COUNTIF(H$2:H8764,H8764)=1,COUNTIF($H:$H,H8764),""),"")</f>
        <v/>
      </c>
      <c r="O8764" s="0" t="str">
        <f aca="false">IF(G8764=1,IF(COUNTIF(I$2:I8764,I8764)=1,COUNTIF($I:$I,I8764),""),"")</f>
        <v/>
      </c>
      <c r="P8764" s="38" t="str">
        <f aca="false">IF(G8764=1,IF(COUNTIFS(C$2:C8764,C8764,G$2:G8764,1)=1,COUNTIFS($C:$C,C8764,$G:$G,1)+ROW()/10000000,""),"")</f>
        <v/>
      </c>
      <c r="Q8764" s="0" t="str">
        <f aca="false">IF(K8764=1,IF(COUNTIFS(C$2:C8764,C8764,K$2:K8764,1)=1,1,0),"")</f>
        <v/>
      </c>
      <c r="R8764" s="0" t="str">
        <f aca="false">IF(M8764=1,IF(COUNTIFS(C$2:C8764,C8764,M$2:M8764,1)=1,1,0),"")</f>
        <v/>
      </c>
      <c r="S8764" s="0" t="str">
        <f aca="false">IF(L8764=1,IF(COUNTIFS(C$2:C8764,C8764,L$2:L8764,1)=1,1,0),"")</f>
        <v/>
      </c>
      <c r="T8764" s="38" t="str">
        <f aca="false">IF(N8764="","",N8764+ROW()/10000000)</f>
        <v/>
      </c>
      <c r="U8764" s="0" t="str">
        <f aca="false">IF(G8764=1,IF(B8764="",1,0),"")</f>
        <v/>
      </c>
    </row>
    <row r="8765" customFormat="false" ht="15" hidden="false" customHeight="false" outlineLevel="0" collapsed="false">
      <c r="A8765" s="35"/>
      <c r="B8765" s="35"/>
      <c r="G8765" s="0" t="str">
        <f aca="false">IF(A8765="","",IF(AND(A8765&gt;=Debut,A8765&lt;Fin),1,0))</f>
        <v/>
      </c>
      <c r="H8765" s="0" t="str">
        <f aca="false">IF(G8765=1,INT(ROUND((A8765-Debut)*86400,0)/600),"")</f>
        <v/>
      </c>
      <c r="I8765" s="0" t="str">
        <f aca="false">IF(G8765=1,INT(ROUND((A8765-Debut)*86400,0)/3600),"")</f>
        <v/>
      </c>
      <c r="J8765" s="0" t="str">
        <f aca="false">IF(OR(A8765="",B8765=""),"",ROUND((B8765-A8765)*86400,0))</f>
        <v/>
      </c>
      <c r="K8765" s="37" t="str">
        <f aca="false">IF(G8765=1,IF(COUNTIFS($C:$C,C8765,$G:$G,1,$A:$A,"&gt;="&amp;(A8765-FenetreInterm/86400),$A:$A,"&lt;="&amp;A8765)&gt;=NbInterm,1,0),"")</f>
        <v/>
      </c>
      <c r="L8765" s="37" t="str">
        <f aca="false">IF(G8765=1,IF(B8765="",0,IF(J8765&lt;SeuilFugitive,1,0)),"")</f>
        <v/>
      </c>
      <c r="M8765" s="37" t="str">
        <f aca="false">IF(G8765=1,IF(B8765="",IF((Fin-A8765)*24&gt;SeuilFigee,1,0),IF(J8765&gt;SeuilFigee*3600,1,0)),"")</f>
        <v/>
      </c>
      <c r="N8765" s="0" t="str">
        <f aca="false">IF(G8765=1,IF(COUNTIF(H$2:H8765,H8765)=1,COUNTIF($H:$H,H8765),""),"")</f>
        <v/>
      </c>
      <c r="O8765" s="0" t="str">
        <f aca="false">IF(G8765=1,IF(COUNTIF(I$2:I8765,I8765)=1,COUNTIF($I:$I,I8765),""),"")</f>
        <v/>
      </c>
      <c r="P8765" s="38" t="str">
        <f aca="false">IF(G8765=1,IF(COUNTIFS(C$2:C8765,C8765,G$2:G8765,1)=1,COUNTIFS($C:$C,C8765,$G:$G,1)+ROW()/10000000,""),"")</f>
        <v/>
      </c>
      <c r="Q8765" s="0" t="str">
        <f aca="false">IF(K8765=1,IF(COUNTIFS(C$2:C8765,C8765,K$2:K8765,1)=1,1,0),"")</f>
        <v/>
      </c>
      <c r="R8765" s="0" t="str">
        <f aca="false">IF(M8765=1,IF(COUNTIFS(C$2:C8765,C8765,M$2:M8765,1)=1,1,0),"")</f>
        <v/>
      </c>
      <c r="S8765" s="0" t="str">
        <f aca="false">IF(L8765=1,IF(COUNTIFS(C$2:C8765,C8765,L$2:L8765,1)=1,1,0),"")</f>
        <v/>
      </c>
      <c r="T8765" s="38" t="str">
        <f aca="false">IF(N8765="","",N8765+ROW()/10000000)</f>
        <v/>
      </c>
      <c r="U8765" s="0" t="str">
        <f aca="false">IF(G8765=1,IF(B8765="",1,0),"")</f>
        <v/>
      </c>
    </row>
    <row r="8766" customFormat="false" ht="15" hidden="false" customHeight="false" outlineLevel="0" collapsed="false">
      <c r="A8766" s="35"/>
      <c r="B8766" s="35"/>
      <c r="G8766" s="0" t="str">
        <f aca="false">IF(A8766="","",IF(AND(A8766&gt;=Debut,A8766&lt;Fin),1,0))</f>
        <v/>
      </c>
      <c r="H8766" s="0" t="str">
        <f aca="false">IF(G8766=1,INT(ROUND((A8766-Debut)*86400,0)/600),"")</f>
        <v/>
      </c>
      <c r="I8766" s="0" t="str">
        <f aca="false">IF(G8766=1,INT(ROUND((A8766-Debut)*86400,0)/3600),"")</f>
        <v/>
      </c>
      <c r="J8766" s="0" t="str">
        <f aca="false">IF(OR(A8766="",B8766=""),"",ROUND((B8766-A8766)*86400,0))</f>
        <v/>
      </c>
      <c r="K8766" s="37" t="str">
        <f aca="false">IF(G8766=1,IF(COUNTIFS($C:$C,C8766,$G:$G,1,$A:$A,"&gt;="&amp;(A8766-FenetreInterm/86400),$A:$A,"&lt;="&amp;A8766)&gt;=NbInterm,1,0),"")</f>
        <v/>
      </c>
      <c r="L8766" s="37" t="str">
        <f aca="false">IF(G8766=1,IF(B8766="",0,IF(J8766&lt;SeuilFugitive,1,0)),"")</f>
        <v/>
      </c>
      <c r="M8766" s="37" t="str">
        <f aca="false">IF(G8766=1,IF(B8766="",IF((Fin-A8766)*24&gt;SeuilFigee,1,0),IF(J8766&gt;SeuilFigee*3600,1,0)),"")</f>
        <v/>
      </c>
      <c r="N8766" s="0" t="str">
        <f aca="false">IF(G8766=1,IF(COUNTIF(H$2:H8766,H8766)=1,COUNTIF($H:$H,H8766),""),"")</f>
        <v/>
      </c>
      <c r="O8766" s="0" t="str">
        <f aca="false">IF(G8766=1,IF(COUNTIF(I$2:I8766,I8766)=1,COUNTIF($I:$I,I8766),""),"")</f>
        <v/>
      </c>
      <c r="P8766" s="38" t="str">
        <f aca="false">IF(G8766=1,IF(COUNTIFS(C$2:C8766,C8766,G$2:G8766,1)=1,COUNTIFS($C:$C,C8766,$G:$G,1)+ROW()/10000000,""),"")</f>
        <v/>
      </c>
      <c r="Q8766" s="0" t="str">
        <f aca="false">IF(K8766=1,IF(COUNTIFS(C$2:C8766,C8766,K$2:K8766,1)=1,1,0),"")</f>
        <v/>
      </c>
      <c r="R8766" s="0" t="str">
        <f aca="false">IF(M8766=1,IF(COUNTIFS(C$2:C8766,C8766,M$2:M8766,1)=1,1,0),"")</f>
        <v/>
      </c>
      <c r="S8766" s="0" t="str">
        <f aca="false">IF(L8766=1,IF(COUNTIFS(C$2:C8766,C8766,L$2:L8766,1)=1,1,0),"")</f>
        <v/>
      </c>
      <c r="T8766" s="38" t="str">
        <f aca="false">IF(N8766="","",N8766+ROW()/10000000)</f>
        <v/>
      </c>
      <c r="U8766" s="0" t="str">
        <f aca="false">IF(G8766=1,IF(B8766="",1,0),"")</f>
        <v/>
      </c>
    </row>
    <row r="8767" customFormat="false" ht="15" hidden="false" customHeight="false" outlineLevel="0" collapsed="false">
      <c r="A8767" s="35"/>
      <c r="B8767" s="35"/>
      <c r="G8767" s="0" t="str">
        <f aca="false">IF(A8767="","",IF(AND(A8767&gt;=Debut,A8767&lt;Fin),1,0))</f>
        <v/>
      </c>
      <c r="H8767" s="0" t="str">
        <f aca="false">IF(G8767=1,INT(ROUND((A8767-Debut)*86400,0)/600),"")</f>
        <v/>
      </c>
      <c r="I8767" s="0" t="str">
        <f aca="false">IF(G8767=1,INT(ROUND((A8767-Debut)*86400,0)/3600),"")</f>
        <v/>
      </c>
      <c r="J8767" s="0" t="str">
        <f aca="false">IF(OR(A8767="",B8767=""),"",ROUND((B8767-A8767)*86400,0))</f>
        <v/>
      </c>
      <c r="K8767" s="37" t="str">
        <f aca="false">IF(G8767=1,IF(COUNTIFS($C:$C,C8767,$G:$G,1,$A:$A,"&gt;="&amp;(A8767-FenetreInterm/86400),$A:$A,"&lt;="&amp;A8767)&gt;=NbInterm,1,0),"")</f>
        <v/>
      </c>
      <c r="L8767" s="37" t="str">
        <f aca="false">IF(G8767=1,IF(B8767="",0,IF(J8767&lt;SeuilFugitive,1,0)),"")</f>
        <v/>
      </c>
      <c r="M8767" s="37" t="str">
        <f aca="false">IF(G8767=1,IF(B8767="",IF((Fin-A8767)*24&gt;SeuilFigee,1,0),IF(J8767&gt;SeuilFigee*3600,1,0)),"")</f>
        <v/>
      </c>
      <c r="N8767" s="0" t="str">
        <f aca="false">IF(G8767=1,IF(COUNTIF(H$2:H8767,H8767)=1,COUNTIF($H:$H,H8767),""),"")</f>
        <v/>
      </c>
      <c r="O8767" s="0" t="str">
        <f aca="false">IF(G8767=1,IF(COUNTIF(I$2:I8767,I8767)=1,COUNTIF($I:$I,I8767),""),"")</f>
        <v/>
      </c>
      <c r="P8767" s="38" t="str">
        <f aca="false">IF(G8767=1,IF(COUNTIFS(C$2:C8767,C8767,G$2:G8767,1)=1,COUNTIFS($C:$C,C8767,$G:$G,1)+ROW()/10000000,""),"")</f>
        <v/>
      </c>
      <c r="Q8767" s="0" t="str">
        <f aca="false">IF(K8767=1,IF(COUNTIFS(C$2:C8767,C8767,K$2:K8767,1)=1,1,0),"")</f>
        <v/>
      </c>
      <c r="R8767" s="0" t="str">
        <f aca="false">IF(M8767=1,IF(COUNTIFS(C$2:C8767,C8767,M$2:M8767,1)=1,1,0),"")</f>
        <v/>
      </c>
      <c r="S8767" s="0" t="str">
        <f aca="false">IF(L8767=1,IF(COUNTIFS(C$2:C8767,C8767,L$2:L8767,1)=1,1,0),"")</f>
        <v/>
      </c>
      <c r="T8767" s="38" t="str">
        <f aca="false">IF(N8767="","",N8767+ROW()/10000000)</f>
        <v/>
      </c>
      <c r="U8767" s="0" t="str">
        <f aca="false">IF(G8767=1,IF(B8767="",1,0),"")</f>
        <v/>
      </c>
    </row>
    <row r="8768" customFormat="false" ht="15" hidden="false" customHeight="false" outlineLevel="0" collapsed="false">
      <c r="A8768" s="35"/>
      <c r="B8768" s="35"/>
      <c r="G8768" s="0" t="str">
        <f aca="false">IF(A8768="","",IF(AND(A8768&gt;=Debut,A8768&lt;Fin),1,0))</f>
        <v/>
      </c>
      <c r="H8768" s="0" t="str">
        <f aca="false">IF(G8768=1,INT(ROUND((A8768-Debut)*86400,0)/600),"")</f>
        <v/>
      </c>
      <c r="I8768" s="0" t="str">
        <f aca="false">IF(G8768=1,INT(ROUND((A8768-Debut)*86400,0)/3600),"")</f>
        <v/>
      </c>
      <c r="J8768" s="0" t="str">
        <f aca="false">IF(OR(A8768="",B8768=""),"",ROUND((B8768-A8768)*86400,0))</f>
        <v/>
      </c>
      <c r="K8768" s="37" t="str">
        <f aca="false">IF(G8768=1,IF(COUNTIFS($C:$C,C8768,$G:$G,1,$A:$A,"&gt;="&amp;(A8768-FenetreInterm/86400),$A:$A,"&lt;="&amp;A8768)&gt;=NbInterm,1,0),"")</f>
        <v/>
      </c>
      <c r="L8768" s="37" t="str">
        <f aca="false">IF(G8768=1,IF(B8768="",0,IF(J8768&lt;SeuilFugitive,1,0)),"")</f>
        <v/>
      </c>
      <c r="M8768" s="37" t="str">
        <f aca="false">IF(G8768=1,IF(B8768="",IF((Fin-A8768)*24&gt;SeuilFigee,1,0),IF(J8768&gt;SeuilFigee*3600,1,0)),"")</f>
        <v/>
      </c>
      <c r="N8768" s="0" t="str">
        <f aca="false">IF(G8768=1,IF(COUNTIF(H$2:H8768,H8768)=1,COUNTIF($H:$H,H8768),""),"")</f>
        <v/>
      </c>
      <c r="O8768" s="0" t="str">
        <f aca="false">IF(G8768=1,IF(COUNTIF(I$2:I8768,I8768)=1,COUNTIF($I:$I,I8768),""),"")</f>
        <v/>
      </c>
      <c r="P8768" s="38" t="str">
        <f aca="false">IF(G8768=1,IF(COUNTIFS(C$2:C8768,C8768,G$2:G8768,1)=1,COUNTIFS($C:$C,C8768,$G:$G,1)+ROW()/10000000,""),"")</f>
        <v/>
      </c>
      <c r="Q8768" s="0" t="str">
        <f aca="false">IF(K8768=1,IF(COUNTIFS(C$2:C8768,C8768,K$2:K8768,1)=1,1,0),"")</f>
        <v/>
      </c>
      <c r="R8768" s="0" t="str">
        <f aca="false">IF(M8768=1,IF(COUNTIFS(C$2:C8768,C8768,M$2:M8768,1)=1,1,0),"")</f>
        <v/>
      </c>
      <c r="S8768" s="0" t="str">
        <f aca="false">IF(L8768=1,IF(COUNTIFS(C$2:C8768,C8768,L$2:L8768,1)=1,1,0),"")</f>
        <v/>
      </c>
      <c r="T8768" s="38" t="str">
        <f aca="false">IF(N8768="","",N8768+ROW()/10000000)</f>
        <v/>
      </c>
      <c r="U8768" s="0" t="str">
        <f aca="false">IF(G8768=1,IF(B8768="",1,0),"")</f>
        <v/>
      </c>
    </row>
    <row r="8769" customFormat="false" ht="15" hidden="false" customHeight="false" outlineLevel="0" collapsed="false">
      <c r="A8769" s="35"/>
      <c r="B8769" s="35"/>
      <c r="G8769" s="0" t="str">
        <f aca="false">IF(A8769="","",IF(AND(A8769&gt;=Debut,A8769&lt;Fin),1,0))</f>
        <v/>
      </c>
      <c r="H8769" s="0" t="str">
        <f aca="false">IF(G8769=1,INT(ROUND((A8769-Debut)*86400,0)/600),"")</f>
        <v/>
      </c>
      <c r="I8769" s="0" t="str">
        <f aca="false">IF(G8769=1,INT(ROUND((A8769-Debut)*86400,0)/3600),"")</f>
        <v/>
      </c>
      <c r="J8769" s="0" t="str">
        <f aca="false">IF(OR(A8769="",B8769=""),"",ROUND((B8769-A8769)*86400,0))</f>
        <v/>
      </c>
      <c r="K8769" s="37" t="str">
        <f aca="false">IF(G8769=1,IF(COUNTIFS($C:$C,C8769,$G:$G,1,$A:$A,"&gt;="&amp;(A8769-FenetreInterm/86400),$A:$A,"&lt;="&amp;A8769)&gt;=NbInterm,1,0),"")</f>
        <v/>
      </c>
      <c r="L8769" s="37" t="str">
        <f aca="false">IF(G8769=1,IF(B8769="",0,IF(J8769&lt;SeuilFugitive,1,0)),"")</f>
        <v/>
      </c>
      <c r="M8769" s="37" t="str">
        <f aca="false">IF(G8769=1,IF(B8769="",IF((Fin-A8769)*24&gt;SeuilFigee,1,0),IF(J8769&gt;SeuilFigee*3600,1,0)),"")</f>
        <v/>
      </c>
      <c r="N8769" s="0" t="str">
        <f aca="false">IF(G8769=1,IF(COUNTIF(H$2:H8769,H8769)=1,COUNTIF($H:$H,H8769),""),"")</f>
        <v/>
      </c>
      <c r="O8769" s="0" t="str">
        <f aca="false">IF(G8769=1,IF(COUNTIF(I$2:I8769,I8769)=1,COUNTIF($I:$I,I8769),""),"")</f>
        <v/>
      </c>
      <c r="P8769" s="38" t="str">
        <f aca="false">IF(G8769=1,IF(COUNTIFS(C$2:C8769,C8769,G$2:G8769,1)=1,COUNTIFS($C:$C,C8769,$G:$G,1)+ROW()/10000000,""),"")</f>
        <v/>
      </c>
      <c r="Q8769" s="0" t="str">
        <f aca="false">IF(K8769=1,IF(COUNTIFS(C$2:C8769,C8769,K$2:K8769,1)=1,1,0),"")</f>
        <v/>
      </c>
      <c r="R8769" s="0" t="str">
        <f aca="false">IF(M8769=1,IF(COUNTIFS(C$2:C8769,C8769,M$2:M8769,1)=1,1,0),"")</f>
        <v/>
      </c>
      <c r="S8769" s="0" t="str">
        <f aca="false">IF(L8769=1,IF(COUNTIFS(C$2:C8769,C8769,L$2:L8769,1)=1,1,0),"")</f>
        <v/>
      </c>
      <c r="T8769" s="38" t="str">
        <f aca="false">IF(N8769="","",N8769+ROW()/10000000)</f>
        <v/>
      </c>
      <c r="U8769" s="0" t="str">
        <f aca="false">IF(G8769=1,IF(B8769="",1,0),"")</f>
        <v/>
      </c>
    </row>
    <row r="8770" customFormat="false" ht="15" hidden="false" customHeight="false" outlineLevel="0" collapsed="false">
      <c r="A8770" s="35"/>
      <c r="B8770" s="35"/>
      <c r="G8770" s="0" t="str">
        <f aca="false">IF(A8770="","",IF(AND(A8770&gt;=Debut,A8770&lt;Fin),1,0))</f>
        <v/>
      </c>
      <c r="H8770" s="0" t="str">
        <f aca="false">IF(G8770=1,INT(ROUND((A8770-Debut)*86400,0)/600),"")</f>
        <v/>
      </c>
      <c r="I8770" s="0" t="str">
        <f aca="false">IF(G8770=1,INT(ROUND((A8770-Debut)*86400,0)/3600),"")</f>
        <v/>
      </c>
      <c r="J8770" s="0" t="str">
        <f aca="false">IF(OR(A8770="",B8770=""),"",ROUND((B8770-A8770)*86400,0))</f>
        <v/>
      </c>
      <c r="K8770" s="37" t="str">
        <f aca="false">IF(G8770=1,IF(COUNTIFS($C:$C,C8770,$G:$G,1,$A:$A,"&gt;="&amp;(A8770-FenetreInterm/86400),$A:$A,"&lt;="&amp;A8770)&gt;=NbInterm,1,0),"")</f>
        <v/>
      </c>
      <c r="L8770" s="37" t="str">
        <f aca="false">IF(G8770=1,IF(B8770="",0,IF(J8770&lt;SeuilFugitive,1,0)),"")</f>
        <v/>
      </c>
      <c r="M8770" s="37" t="str">
        <f aca="false">IF(G8770=1,IF(B8770="",IF((Fin-A8770)*24&gt;SeuilFigee,1,0),IF(J8770&gt;SeuilFigee*3600,1,0)),"")</f>
        <v/>
      </c>
      <c r="N8770" s="0" t="str">
        <f aca="false">IF(G8770=1,IF(COUNTIF(H$2:H8770,H8770)=1,COUNTIF($H:$H,H8770),""),"")</f>
        <v/>
      </c>
      <c r="O8770" s="0" t="str">
        <f aca="false">IF(G8770=1,IF(COUNTIF(I$2:I8770,I8770)=1,COUNTIF($I:$I,I8770),""),"")</f>
        <v/>
      </c>
      <c r="P8770" s="38" t="str">
        <f aca="false">IF(G8770=1,IF(COUNTIFS(C$2:C8770,C8770,G$2:G8770,1)=1,COUNTIFS($C:$C,C8770,$G:$G,1)+ROW()/10000000,""),"")</f>
        <v/>
      </c>
      <c r="Q8770" s="0" t="str">
        <f aca="false">IF(K8770=1,IF(COUNTIFS(C$2:C8770,C8770,K$2:K8770,1)=1,1,0),"")</f>
        <v/>
      </c>
      <c r="R8770" s="0" t="str">
        <f aca="false">IF(M8770=1,IF(COUNTIFS(C$2:C8770,C8770,M$2:M8770,1)=1,1,0),"")</f>
        <v/>
      </c>
      <c r="S8770" s="0" t="str">
        <f aca="false">IF(L8770=1,IF(COUNTIFS(C$2:C8770,C8770,L$2:L8770,1)=1,1,0),"")</f>
        <v/>
      </c>
      <c r="T8770" s="38" t="str">
        <f aca="false">IF(N8770="","",N8770+ROW()/10000000)</f>
        <v/>
      </c>
      <c r="U8770" s="0" t="str">
        <f aca="false">IF(G8770=1,IF(B8770="",1,0),"")</f>
        <v/>
      </c>
    </row>
    <row r="8771" customFormat="false" ht="15" hidden="false" customHeight="false" outlineLevel="0" collapsed="false">
      <c r="A8771" s="35"/>
      <c r="B8771" s="35"/>
      <c r="G8771" s="0" t="str">
        <f aca="false">IF(A8771="","",IF(AND(A8771&gt;=Debut,A8771&lt;Fin),1,0))</f>
        <v/>
      </c>
      <c r="H8771" s="0" t="str">
        <f aca="false">IF(G8771=1,INT(ROUND((A8771-Debut)*86400,0)/600),"")</f>
        <v/>
      </c>
      <c r="I8771" s="0" t="str">
        <f aca="false">IF(G8771=1,INT(ROUND((A8771-Debut)*86400,0)/3600),"")</f>
        <v/>
      </c>
      <c r="J8771" s="0" t="str">
        <f aca="false">IF(OR(A8771="",B8771=""),"",ROUND((B8771-A8771)*86400,0))</f>
        <v/>
      </c>
      <c r="K8771" s="37" t="str">
        <f aca="false">IF(G8771=1,IF(COUNTIFS($C:$C,C8771,$G:$G,1,$A:$A,"&gt;="&amp;(A8771-FenetreInterm/86400),$A:$A,"&lt;="&amp;A8771)&gt;=NbInterm,1,0),"")</f>
        <v/>
      </c>
      <c r="L8771" s="37" t="str">
        <f aca="false">IF(G8771=1,IF(B8771="",0,IF(J8771&lt;SeuilFugitive,1,0)),"")</f>
        <v/>
      </c>
      <c r="M8771" s="37" t="str">
        <f aca="false">IF(G8771=1,IF(B8771="",IF((Fin-A8771)*24&gt;SeuilFigee,1,0),IF(J8771&gt;SeuilFigee*3600,1,0)),"")</f>
        <v/>
      </c>
      <c r="N8771" s="0" t="str">
        <f aca="false">IF(G8771=1,IF(COUNTIF(H$2:H8771,H8771)=1,COUNTIF($H:$H,H8771),""),"")</f>
        <v/>
      </c>
      <c r="O8771" s="0" t="str">
        <f aca="false">IF(G8771=1,IF(COUNTIF(I$2:I8771,I8771)=1,COUNTIF($I:$I,I8771),""),"")</f>
        <v/>
      </c>
      <c r="P8771" s="38" t="str">
        <f aca="false">IF(G8771=1,IF(COUNTIFS(C$2:C8771,C8771,G$2:G8771,1)=1,COUNTIFS($C:$C,C8771,$G:$G,1)+ROW()/10000000,""),"")</f>
        <v/>
      </c>
      <c r="Q8771" s="0" t="str">
        <f aca="false">IF(K8771=1,IF(COUNTIFS(C$2:C8771,C8771,K$2:K8771,1)=1,1,0),"")</f>
        <v/>
      </c>
      <c r="R8771" s="0" t="str">
        <f aca="false">IF(M8771=1,IF(COUNTIFS(C$2:C8771,C8771,M$2:M8771,1)=1,1,0),"")</f>
        <v/>
      </c>
      <c r="S8771" s="0" t="str">
        <f aca="false">IF(L8771=1,IF(COUNTIFS(C$2:C8771,C8771,L$2:L8771,1)=1,1,0),"")</f>
        <v/>
      </c>
      <c r="T8771" s="38" t="str">
        <f aca="false">IF(N8771="","",N8771+ROW()/10000000)</f>
        <v/>
      </c>
      <c r="U8771" s="0" t="str">
        <f aca="false">IF(G8771=1,IF(B8771="",1,0),"")</f>
        <v/>
      </c>
    </row>
    <row r="8772" customFormat="false" ht="15" hidden="false" customHeight="false" outlineLevel="0" collapsed="false">
      <c r="A8772" s="35"/>
      <c r="B8772" s="35"/>
      <c r="G8772" s="0" t="str">
        <f aca="false">IF(A8772="","",IF(AND(A8772&gt;=Debut,A8772&lt;Fin),1,0))</f>
        <v/>
      </c>
      <c r="H8772" s="0" t="str">
        <f aca="false">IF(G8772=1,INT(ROUND((A8772-Debut)*86400,0)/600),"")</f>
        <v/>
      </c>
      <c r="I8772" s="0" t="str">
        <f aca="false">IF(G8772=1,INT(ROUND((A8772-Debut)*86400,0)/3600),"")</f>
        <v/>
      </c>
      <c r="J8772" s="0" t="str">
        <f aca="false">IF(OR(A8772="",B8772=""),"",ROUND((B8772-A8772)*86400,0))</f>
        <v/>
      </c>
      <c r="K8772" s="37" t="str">
        <f aca="false">IF(G8772=1,IF(COUNTIFS($C:$C,C8772,$G:$G,1,$A:$A,"&gt;="&amp;(A8772-FenetreInterm/86400),$A:$A,"&lt;="&amp;A8772)&gt;=NbInterm,1,0),"")</f>
        <v/>
      </c>
      <c r="L8772" s="37" t="str">
        <f aca="false">IF(G8772=1,IF(B8772="",0,IF(J8772&lt;SeuilFugitive,1,0)),"")</f>
        <v/>
      </c>
      <c r="M8772" s="37" t="str">
        <f aca="false">IF(G8772=1,IF(B8772="",IF((Fin-A8772)*24&gt;SeuilFigee,1,0),IF(J8772&gt;SeuilFigee*3600,1,0)),"")</f>
        <v/>
      </c>
      <c r="N8772" s="0" t="str">
        <f aca="false">IF(G8772=1,IF(COUNTIF(H$2:H8772,H8772)=1,COUNTIF($H:$H,H8772),""),"")</f>
        <v/>
      </c>
      <c r="O8772" s="0" t="str">
        <f aca="false">IF(G8772=1,IF(COUNTIF(I$2:I8772,I8772)=1,COUNTIF($I:$I,I8772),""),"")</f>
        <v/>
      </c>
      <c r="P8772" s="38" t="str">
        <f aca="false">IF(G8772=1,IF(COUNTIFS(C$2:C8772,C8772,G$2:G8772,1)=1,COUNTIFS($C:$C,C8772,$G:$G,1)+ROW()/10000000,""),"")</f>
        <v/>
      </c>
      <c r="Q8772" s="0" t="str">
        <f aca="false">IF(K8772=1,IF(COUNTIFS(C$2:C8772,C8772,K$2:K8772,1)=1,1,0),"")</f>
        <v/>
      </c>
      <c r="R8772" s="0" t="str">
        <f aca="false">IF(M8772=1,IF(COUNTIFS(C$2:C8772,C8772,M$2:M8772,1)=1,1,0),"")</f>
        <v/>
      </c>
      <c r="S8772" s="0" t="str">
        <f aca="false">IF(L8772=1,IF(COUNTIFS(C$2:C8772,C8772,L$2:L8772,1)=1,1,0),"")</f>
        <v/>
      </c>
      <c r="T8772" s="38" t="str">
        <f aca="false">IF(N8772="","",N8772+ROW()/10000000)</f>
        <v/>
      </c>
      <c r="U8772" s="0" t="str">
        <f aca="false">IF(G8772=1,IF(B8772="",1,0),"")</f>
        <v/>
      </c>
    </row>
    <row r="8773" customFormat="false" ht="15" hidden="false" customHeight="false" outlineLevel="0" collapsed="false">
      <c r="A8773" s="35"/>
      <c r="B8773" s="35"/>
      <c r="G8773" s="0" t="str">
        <f aca="false">IF(A8773="","",IF(AND(A8773&gt;=Debut,A8773&lt;Fin),1,0))</f>
        <v/>
      </c>
      <c r="H8773" s="0" t="str">
        <f aca="false">IF(G8773=1,INT(ROUND((A8773-Debut)*86400,0)/600),"")</f>
        <v/>
      </c>
      <c r="I8773" s="0" t="str">
        <f aca="false">IF(G8773=1,INT(ROUND((A8773-Debut)*86400,0)/3600),"")</f>
        <v/>
      </c>
      <c r="J8773" s="0" t="str">
        <f aca="false">IF(OR(A8773="",B8773=""),"",ROUND((B8773-A8773)*86400,0))</f>
        <v/>
      </c>
      <c r="K8773" s="37" t="str">
        <f aca="false">IF(G8773=1,IF(COUNTIFS($C:$C,C8773,$G:$G,1,$A:$A,"&gt;="&amp;(A8773-FenetreInterm/86400),$A:$A,"&lt;="&amp;A8773)&gt;=NbInterm,1,0),"")</f>
        <v/>
      </c>
      <c r="L8773" s="37" t="str">
        <f aca="false">IF(G8773=1,IF(B8773="",0,IF(J8773&lt;SeuilFugitive,1,0)),"")</f>
        <v/>
      </c>
      <c r="M8773" s="37" t="str">
        <f aca="false">IF(G8773=1,IF(B8773="",IF((Fin-A8773)*24&gt;SeuilFigee,1,0),IF(J8773&gt;SeuilFigee*3600,1,0)),"")</f>
        <v/>
      </c>
      <c r="N8773" s="0" t="str">
        <f aca="false">IF(G8773=1,IF(COUNTIF(H$2:H8773,H8773)=1,COUNTIF($H:$H,H8773),""),"")</f>
        <v/>
      </c>
      <c r="O8773" s="0" t="str">
        <f aca="false">IF(G8773=1,IF(COUNTIF(I$2:I8773,I8773)=1,COUNTIF($I:$I,I8773),""),"")</f>
        <v/>
      </c>
      <c r="P8773" s="38" t="str">
        <f aca="false">IF(G8773=1,IF(COUNTIFS(C$2:C8773,C8773,G$2:G8773,1)=1,COUNTIFS($C:$C,C8773,$G:$G,1)+ROW()/10000000,""),"")</f>
        <v/>
      </c>
      <c r="Q8773" s="0" t="str">
        <f aca="false">IF(K8773=1,IF(COUNTIFS(C$2:C8773,C8773,K$2:K8773,1)=1,1,0),"")</f>
        <v/>
      </c>
      <c r="R8773" s="0" t="str">
        <f aca="false">IF(M8773=1,IF(COUNTIFS(C$2:C8773,C8773,M$2:M8773,1)=1,1,0),"")</f>
        <v/>
      </c>
      <c r="S8773" s="0" t="str">
        <f aca="false">IF(L8773=1,IF(COUNTIFS(C$2:C8773,C8773,L$2:L8773,1)=1,1,0),"")</f>
        <v/>
      </c>
      <c r="T8773" s="38" t="str">
        <f aca="false">IF(N8773="","",N8773+ROW()/10000000)</f>
        <v/>
      </c>
      <c r="U8773" s="0" t="str">
        <f aca="false">IF(G8773=1,IF(B8773="",1,0),"")</f>
        <v/>
      </c>
    </row>
    <row r="8774" customFormat="false" ht="15" hidden="false" customHeight="false" outlineLevel="0" collapsed="false">
      <c r="A8774" s="35"/>
      <c r="B8774" s="35"/>
      <c r="G8774" s="0" t="str">
        <f aca="false">IF(A8774="","",IF(AND(A8774&gt;=Debut,A8774&lt;Fin),1,0))</f>
        <v/>
      </c>
      <c r="H8774" s="0" t="str">
        <f aca="false">IF(G8774=1,INT(ROUND((A8774-Debut)*86400,0)/600),"")</f>
        <v/>
      </c>
      <c r="I8774" s="0" t="str">
        <f aca="false">IF(G8774=1,INT(ROUND((A8774-Debut)*86400,0)/3600),"")</f>
        <v/>
      </c>
      <c r="J8774" s="0" t="str">
        <f aca="false">IF(OR(A8774="",B8774=""),"",ROUND((B8774-A8774)*86400,0))</f>
        <v/>
      </c>
      <c r="K8774" s="37" t="str">
        <f aca="false">IF(G8774=1,IF(COUNTIFS($C:$C,C8774,$G:$G,1,$A:$A,"&gt;="&amp;(A8774-FenetreInterm/86400),$A:$A,"&lt;="&amp;A8774)&gt;=NbInterm,1,0),"")</f>
        <v/>
      </c>
      <c r="L8774" s="37" t="str">
        <f aca="false">IF(G8774=1,IF(B8774="",0,IF(J8774&lt;SeuilFugitive,1,0)),"")</f>
        <v/>
      </c>
      <c r="M8774" s="37" t="str">
        <f aca="false">IF(G8774=1,IF(B8774="",IF((Fin-A8774)*24&gt;SeuilFigee,1,0),IF(J8774&gt;SeuilFigee*3600,1,0)),"")</f>
        <v/>
      </c>
      <c r="N8774" s="0" t="str">
        <f aca="false">IF(G8774=1,IF(COUNTIF(H$2:H8774,H8774)=1,COUNTIF($H:$H,H8774),""),"")</f>
        <v/>
      </c>
      <c r="O8774" s="0" t="str">
        <f aca="false">IF(G8774=1,IF(COUNTIF(I$2:I8774,I8774)=1,COUNTIF($I:$I,I8774),""),"")</f>
        <v/>
      </c>
      <c r="P8774" s="38" t="str">
        <f aca="false">IF(G8774=1,IF(COUNTIFS(C$2:C8774,C8774,G$2:G8774,1)=1,COUNTIFS($C:$C,C8774,$G:$G,1)+ROW()/10000000,""),"")</f>
        <v/>
      </c>
      <c r="Q8774" s="0" t="str">
        <f aca="false">IF(K8774=1,IF(COUNTIFS(C$2:C8774,C8774,K$2:K8774,1)=1,1,0),"")</f>
        <v/>
      </c>
      <c r="R8774" s="0" t="str">
        <f aca="false">IF(M8774=1,IF(COUNTIFS(C$2:C8774,C8774,M$2:M8774,1)=1,1,0),"")</f>
        <v/>
      </c>
      <c r="S8774" s="0" t="str">
        <f aca="false">IF(L8774=1,IF(COUNTIFS(C$2:C8774,C8774,L$2:L8774,1)=1,1,0),"")</f>
        <v/>
      </c>
      <c r="T8774" s="38" t="str">
        <f aca="false">IF(N8774="","",N8774+ROW()/10000000)</f>
        <v/>
      </c>
      <c r="U8774" s="0" t="str">
        <f aca="false">IF(G8774=1,IF(B8774="",1,0),"")</f>
        <v/>
      </c>
    </row>
    <row r="8775" customFormat="false" ht="15" hidden="false" customHeight="false" outlineLevel="0" collapsed="false">
      <c r="A8775" s="35"/>
      <c r="B8775" s="35"/>
      <c r="G8775" s="0" t="str">
        <f aca="false">IF(A8775="","",IF(AND(A8775&gt;=Debut,A8775&lt;Fin),1,0))</f>
        <v/>
      </c>
      <c r="H8775" s="0" t="str">
        <f aca="false">IF(G8775=1,INT(ROUND((A8775-Debut)*86400,0)/600),"")</f>
        <v/>
      </c>
      <c r="I8775" s="0" t="str">
        <f aca="false">IF(G8775=1,INT(ROUND((A8775-Debut)*86400,0)/3600),"")</f>
        <v/>
      </c>
      <c r="J8775" s="0" t="str">
        <f aca="false">IF(OR(A8775="",B8775=""),"",ROUND((B8775-A8775)*86400,0))</f>
        <v/>
      </c>
      <c r="K8775" s="37" t="str">
        <f aca="false">IF(G8775=1,IF(COUNTIFS($C:$C,C8775,$G:$G,1,$A:$A,"&gt;="&amp;(A8775-FenetreInterm/86400),$A:$A,"&lt;="&amp;A8775)&gt;=NbInterm,1,0),"")</f>
        <v/>
      </c>
      <c r="L8775" s="37" t="str">
        <f aca="false">IF(G8775=1,IF(B8775="",0,IF(J8775&lt;SeuilFugitive,1,0)),"")</f>
        <v/>
      </c>
      <c r="M8775" s="37" t="str">
        <f aca="false">IF(G8775=1,IF(B8775="",IF((Fin-A8775)*24&gt;SeuilFigee,1,0),IF(J8775&gt;SeuilFigee*3600,1,0)),"")</f>
        <v/>
      </c>
      <c r="N8775" s="0" t="str">
        <f aca="false">IF(G8775=1,IF(COUNTIF(H$2:H8775,H8775)=1,COUNTIF($H:$H,H8775),""),"")</f>
        <v/>
      </c>
      <c r="O8775" s="0" t="str">
        <f aca="false">IF(G8775=1,IF(COUNTIF(I$2:I8775,I8775)=1,COUNTIF($I:$I,I8775),""),"")</f>
        <v/>
      </c>
      <c r="P8775" s="38" t="str">
        <f aca="false">IF(G8775=1,IF(COUNTIFS(C$2:C8775,C8775,G$2:G8775,1)=1,COUNTIFS($C:$C,C8775,$G:$G,1)+ROW()/10000000,""),"")</f>
        <v/>
      </c>
      <c r="Q8775" s="0" t="str">
        <f aca="false">IF(K8775=1,IF(COUNTIFS(C$2:C8775,C8775,K$2:K8775,1)=1,1,0),"")</f>
        <v/>
      </c>
      <c r="R8775" s="0" t="str">
        <f aca="false">IF(M8775=1,IF(COUNTIFS(C$2:C8775,C8775,M$2:M8775,1)=1,1,0),"")</f>
        <v/>
      </c>
      <c r="S8775" s="0" t="str">
        <f aca="false">IF(L8775=1,IF(COUNTIFS(C$2:C8775,C8775,L$2:L8775,1)=1,1,0),"")</f>
        <v/>
      </c>
      <c r="T8775" s="38" t="str">
        <f aca="false">IF(N8775="","",N8775+ROW()/10000000)</f>
        <v/>
      </c>
      <c r="U8775" s="0" t="str">
        <f aca="false">IF(G8775=1,IF(B8775="",1,0),"")</f>
        <v/>
      </c>
    </row>
    <row r="8776" customFormat="false" ht="15" hidden="false" customHeight="false" outlineLevel="0" collapsed="false">
      <c r="A8776" s="35"/>
      <c r="B8776" s="35"/>
      <c r="G8776" s="0" t="str">
        <f aca="false">IF(A8776="","",IF(AND(A8776&gt;=Debut,A8776&lt;Fin),1,0))</f>
        <v/>
      </c>
      <c r="H8776" s="0" t="str">
        <f aca="false">IF(G8776=1,INT(ROUND((A8776-Debut)*86400,0)/600),"")</f>
        <v/>
      </c>
      <c r="I8776" s="0" t="str">
        <f aca="false">IF(G8776=1,INT(ROUND((A8776-Debut)*86400,0)/3600),"")</f>
        <v/>
      </c>
      <c r="J8776" s="0" t="str">
        <f aca="false">IF(OR(A8776="",B8776=""),"",ROUND((B8776-A8776)*86400,0))</f>
        <v/>
      </c>
      <c r="K8776" s="37" t="str">
        <f aca="false">IF(G8776=1,IF(COUNTIFS($C:$C,C8776,$G:$G,1,$A:$A,"&gt;="&amp;(A8776-FenetreInterm/86400),$A:$A,"&lt;="&amp;A8776)&gt;=NbInterm,1,0),"")</f>
        <v/>
      </c>
      <c r="L8776" s="37" t="str">
        <f aca="false">IF(G8776=1,IF(B8776="",0,IF(J8776&lt;SeuilFugitive,1,0)),"")</f>
        <v/>
      </c>
      <c r="M8776" s="37" t="str">
        <f aca="false">IF(G8776=1,IF(B8776="",IF((Fin-A8776)*24&gt;SeuilFigee,1,0),IF(J8776&gt;SeuilFigee*3600,1,0)),"")</f>
        <v/>
      </c>
      <c r="N8776" s="0" t="str">
        <f aca="false">IF(G8776=1,IF(COUNTIF(H$2:H8776,H8776)=1,COUNTIF($H:$H,H8776),""),"")</f>
        <v/>
      </c>
      <c r="O8776" s="0" t="str">
        <f aca="false">IF(G8776=1,IF(COUNTIF(I$2:I8776,I8776)=1,COUNTIF($I:$I,I8776),""),"")</f>
        <v/>
      </c>
      <c r="P8776" s="38" t="str">
        <f aca="false">IF(G8776=1,IF(COUNTIFS(C$2:C8776,C8776,G$2:G8776,1)=1,COUNTIFS($C:$C,C8776,$G:$G,1)+ROW()/10000000,""),"")</f>
        <v/>
      </c>
      <c r="Q8776" s="0" t="str">
        <f aca="false">IF(K8776=1,IF(COUNTIFS(C$2:C8776,C8776,K$2:K8776,1)=1,1,0),"")</f>
        <v/>
      </c>
      <c r="R8776" s="0" t="str">
        <f aca="false">IF(M8776=1,IF(COUNTIFS(C$2:C8776,C8776,M$2:M8776,1)=1,1,0),"")</f>
        <v/>
      </c>
      <c r="S8776" s="0" t="str">
        <f aca="false">IF(L8776=1,IF(COUNTIFS(C$2:C8776,C8776,L$2:L8776,1)=1,1,0),"")</f>
        <v/>
      </c>
      <c r="T8776" s="38" t="str">
        <f aca="false">IF(N8776="","",N8776+ROW()/10000000)</f>
        <v/>
      </c>
      <c r="U8776" s="0" t="str">
        <f aca="false">IF(G8776=1,IF(B8776="",1,0),"")</f>
        <v/>
      </c>
    </row>
    <row r="8777" customFormat="false" ht="15" hidden="false" customHeight="false" outlineLevel="0" collapsed="false">
      <c r="A8777" s="35"/>
      <c r="B8777" s="35"/>
      <c r="G8777" s="0" t="str">
        <f aca="false">IF(A8777="","",IF(AND(A8777&gt;=Debut,A8777&lt;Fin),1,0))</f>
        <v/>
      </c>
      <c r="H8777" s="0" t="str">
        <f aca="false">IF(G8777=1,INT(ROUND((A8777-Debut)*86400,0)/600),"")</f>
        <v/>
      </c>
      <c r="I8777" s="0" t="str">
        <f aca="false">IF(G8777=1,INT(ROUND((A8777-Debut)*86400,0)/3600),"")</f>
        <v/>
      </c>
      <c r="J8777" s="0" t="str">
        <f aca="false">IF(OR(A8777="",B8777=""),"",ROUND((B8777-A8777)*86400,0))</f>
        <v/>
      </c>
      <c r="K8777" s="37" t="str">
        <f aca="false">IF(G8777=1,IF(COUNTIFS($C:$C,C8777,$G:$G,1,$A:$A,"&gt;="&amp;(A8777-FenetreInterm/86400),$A:$A,"&lt;="&amp;A8777)&gt;=NbInterm,1,0),"")</f>
        <v/>
      </c>
      <c r="L8777" s="37" t="str">
        <f aca="false">IF(G8777=1,IF(B8777="",0,IF(J8777&lt;SeuilFugitive,1,0)),"")</f>
        <v/>
      </c>
      <c r="M8777" s="37" t="str">
        <f aca="false">IF(G8777=1,IF(B8777="",IF((Fin-A8777)*24&gt;SeuilFigee,1,0),IF(J8777&gt;SeuilFigee*3600,1,0)),"")</f>
        <v/>
      </c>
      <c r="N8777" s="0" t="str">
        <f aca="false">IF(G8777=1,IF(COUNTIF(H$2:H8777,H8777)=1,COUNTIF($H:$H,H8777),""),"")</f>
        <v/>
      </c>
      <c r="O8777" s="0" t="str">
        <f aca="false">IF(G8777=1,IF(COUNTIF(I$2:I8777,I8777)=1,COUNTIF($I:$I,I8777),""),"")</f>
        <v/>
      </c>
      <c r="P8777" s="38" t="str">
        <f aca="false">IF(G8777=1,IF(COUNTIFS(C$2:C8777,C8777,G$2:G8777,1)=1,COUNTIFS($C:$C,C8777,$G:$G,1)+ROW()/10000000,""),"")</f>
        <v/>
      </c>
      <c r="Q8777" s="0" t="str">
        <f aca="false">IF(K8777=1,IF(COUNTIFS(C$2:C8777,C8777,K$2:K8777,1)=1,1,0),"")</f>
        <v/>
      </c>
      <c r="R8777" s="0" t="str">
        <f aca="false">IF(M8777=1,IF(COUNTIFS(C$2:C8777,C8777,M$2:M8777,1)=1,1,0),"")</f>
        <v/>
      </c>
      <c r="S8777" s="0" t="str">
        <f aca="false">IF(L8777=1,IF(COUNTIFS(C$2:C8777,C8777,L$2:L8777,1)=1,1,0),"")</f>
        <v/>
      </c>
      <c r="T8777" s="38" t="str">
        <f aca="false">IF(N8777="","",N8777+ROW()/10000000)</f>
        <v/>
      </c>
      <c r="U8777" s="0" t="str">
        <f aca="false">IF(G8777=1,IF(B8777="",1,0),"")</f>
        <v/>
      </c>
    </row>
    <row r="8778" customFormat="false" ht="15" hidden="false" customHeight="false" outlineLevel="0" collapsed="false">
      <c r="A8778" s="35"/>
      <c r="B8778" s="35"/>
      <c r="G8778" s="0" t="str">
        <f aca="false">IF(A8778="","",IF(AND(A8778&gt;=Debut,A8778&lt;Fin),1,0))</f>
        <v/>
      </c>
      <c r="H8778" s="0" t="str">
        <f aca="false">IF(G8778=1,INT(ROUND((A8778-Debut)*86400,0)/600),"")</f>
        <v/>
      </c>
      <c r="I8778" s="0" t="str">
        <f aca="false">IF(G8778=1,INT(ROUND((A8778-Debut)*86400,0)/3600),"")</f>
        <v/>
      </c>
      <c r="J8778" s="0" t="str">
        <f aca="false">IF(OR(A8778="",B8778=""),"",ROUND((B8778-A8778)*86400,0))</f>
        <v/>
      </c>
      <c r="K8778" s="37" t="str">
        <f aca="false">IF(G8778=1,IF(COUNTIFS($C:$C,C8778,$G:$G,1,$A:$A,"&gt;="&amp;(A8778-FenetreInterm/86400),$A:$A,"&lt;="&amp;A8778)&gt;=NbInterm,1,0),"")</f>
        <v/>
      </c>
      <c r="L8778" s="37" t="str">
        <f aca="false">IF(G8778=1,IF(B8778="",0,IF(J8778&lt;SeuilFugitive,1,0)),"")</f>
        <v/>
      </c>
      <c r="M8778" s="37" t="str">
        <f aca="false">IF(G8778=1,IF(B8778="",IF((Fin-A8778)*24&gt;SeuilFigee,1,0),IF(J8778&gt;SeuilFigee*3600,1,0)),"")</f>
        <v/>
      </c>
      <c r="N8778" s="0" t="str">
        <f aca="false">IF(G8778=1,IF(COUNTIF(H$2:H8778,H8778)=1,COUNTIF($H:$H,H8778),""),"")</f>
        <v/>
      </c>
      <c r="O8778" s="0" t="str">
        <f aca="false">IF(G8778=1,IF(COUNTIF(I$2:I8778,I8778)=1,COUNTIF($I:$I,I8778),""),"")</f>
        <v/>
      </c>
      <c r="P8778" s="38" t="str">
        <f aca="false">IF(G8778=1,IF(COUNTIFS(C$2:C8778,C8778,G$2:G8778,1)=1,COUNTIFS($C:$C,C8778,$G:$G,1)+ROW()/10000000,""),"")</f>
        <v/>
      </c>
      <c r="Q8778" s="0" t="str">
        <f aca="false">IF(K8778=1,IF(COUNTIFS(C$2:C8778,C8778,K$2:K8778,1)=1,1,0),"")</f>
        <v/>
      </c>
      <c r="R8778" s="0" t="str">
        <f aca="false">IF(M8778=1,IF(COUNTIFS(C$2:C8778,C8778,M$2:M8778,1)=1,1,0),"")</f>
        <v/>
      </c>
      <c r="S8778" s="0" t="str">
        <f aca="false">IF(L8778=1,IF(COUNTIFS(C$2:C8778,C8778,L$2:L8778,1)=1,1,0),"")</f>
        <v/>
      </c>
      <c r="T8778" s="38" t="str">
        <f aca="false">IF(N8778="","",N8778+ROW()/10000000)</f>
        <v/>
      </c>
      <c r="U8778" s="0" t="str">
        <f aca="false">IF(G8778=1,IF(B8778="",1,0),"")</f>
        <v/>
      </c>
    </row>
    <row r="8779" customFormat="false" ht="15" hidden="false" customHeight="false" outlineLevel="0" collapsed="false">
      <c r="A8779" s="35"/>
      <c r="B8779" s="35"/>
      <c r="G8779" s="0" t="str">
        <f aca="false">IF(A8779="","",IF(AND(A8779&gt;=Debut,A8779&lt;Fin),1,0))</f>
        <v/>
      </c>
      <c r="H8779" s="0" t="str">
        <f aca="false">IF(G8779=1,INT(ROUND((A8779-Debut)*86400,0)/600),"")</f>
        <v/>
      </c>
      <c r="I8779" s="0" t="str">
        <f aca="false">IF(G8779=1,INT(ROUND((A8779-Debut)*86400,0)/3600),"")</f>
        <v/>
      </c>
      <c r="J8779" s="0" t="str">
        <f aca="false">IF(OR(A8779="",B8779=""),"",ROUND((B8779-A8779)*86400,0))</f>
        <v/>
      </c>
      <c r="K8779" s="37" t="str">
        <f aca="false">IF(G8779=1,IF(COUNTIFS($C:$C,C8779,$G:$G,1,$A:$A,"&gt;="&amp;(A8779-FenetreInterm/86400),$A:$A,"&lt;="&amp;A8779)&gt;=NbInterm,1,0),"")</f>
        <v/>
      </c>
      <c r="L8779" s="37" t="str">
        <f aca="false">IF(G8779=1,IF(B8779="",0,IF(J8779&lt;SeuilFugitive,1,0)),"")</f>
        <v/>
      </c>
      <c r="M8779" s="37" t="str">
        <f aca="false">IF(G8779=1,IF(B8779="",IF((Fin-A8779)*24&gt;SeuilFigee,1,0),IF(J8779&gt;SeuilFigee*3600,1,0)),"")</f>
        <v/>
      </c>
      <c r="N8779" s="0" t="str">
        <f aca="false">IF(G8779=1,IF(COUNTIF(H$2:H8779,H8779)=1,COUNTIF($H:$H,H8779),""),"")</f>
        <v/>
      </c>
      <c r="O8779" s="0" t="str">
        <f aca="false">IF(G8779=1,IF(COUNTIF(I$2:I8779,I8779)=1,COUNTIF($I:$I,I8779),""),"")</f>
        <v/>
      </c>
      <c r="P8779" s="38" t="str">
        <f aca="false">IF(G8779=1,IF(COUNTIFS(C$2:C8779,C8779,G$2:G8779,1)=1,COUNTIFS($C:$C,C8779,$G:$G,1)+ROW()/10000000,""),"")</f>
        <v/>
      </c>
      <c r="Q8779" s="0" t="str">
        <f aca="false">IF(K8779=1,IF(COUNTIFS(C$2:C8779,C8779,K$2:K8779,1)=1,1,0),"")</f>
        <v/>
      </c>
      <c r="R8779" s="0" t="str">
        <f aca="false">IF(M8779=1,IF(COUNTIFS(C$2:C8779,C8779,M$2:M8779,1)=1,1,0),"")</f>
        <v/>
      </c>
      <c r="S8779" s="0" t="str">
        <f aca="false">IF(L8779=1,IF(COUNTIFS(C$2:C8779,C8779,L$2:L8779,1)=1,1,0),"")</f>
        <v/>
      </c>
      <c r="T8779" s="38" t="str">
        <f aca="false">IF(N8779="","",N8779+ROW()/10000000)</f>
        <v/>
      </c>
      <c r="U8779" s="0" t="str">
        <f aca="false">IF(G8779=1,IF(B8779="",1,0),"")</f>
        <v/>
      </c>
    </row>
    <row r="8780" customFormat="false" ht="15" hidden="false" customHeight="false" outlineLevel="0" collapsed="false">
      <c r="A8780" s="35"/>
      <c r="B8780" s="35"/>
      <c r="G8780" s="0" t="str">
        <f aca="false">IF(A8780="","",IF(AND(A8780&gt;=Debut,A8780&lt;Fin),1,0))</f>
        <v/>
      </c>
      <c r="H8780" s="0" t="str">
        <f aca="false">IF(G8780=1,INT(ROUND((A8780-Debut)*86400,0)/600),"")</f>
        <v/>
      </c>
      <c r="I8780" s="0" t="str">
        <f aca="false">IF(G8780=1,INT(ROUND((A8780-Debut)*86400,0)/3600),"")</f>
        <v/>
      </c>
      <c r="J8780" s="0" t="str">
        <f aca="false">IF(OR(A8780="",B8780=""),"",ROUND((B8780-A8780)*86400,0))</f>
        <v/>
      </c>
      <c r="K8780" s="37" t="str">
        <f aca="false">IF(G8780=1,IF(COUNTIFS($C:$C,C8780,$G:$G,1,$A:$A,"&gt;="&amp;(A8780-FenetreInterm/86400),$A:$A,"&lt;="&amp;A8780)&gt;=NbInterm,1,0),"")</f>
        <v/>
      </c>
      <c r="L8780" s="37" t="str">
        <f aca="false">IF(G8780=1,IF(B8780="",0,IF(J8780&lt;SeuilFugitive,1,0)),"")</f>
        <v/>
      </c>
      <c r="M8780" s="37" t="str">
        <f aca="false">IF(G8780=1,IF(B8780="",IF((Fin-A8780)*24&gt;SeuilFigee,1,0),IF(J8780&gt;SeuilFigee*3600,1,0)),"")</f>
        <v/>
      </c>
      <c r="N8780" s="0" t="str">
        <f aca="false">IF(G8780=1,IF(COUNTIF(H$2:H8780,H8780)=1,COUNTIF($H:$H,H8780),""),"")</f>
        <v/>
      </c>
      <c r="O8780" s="0" t="str">
        <f aca="false">IF(G8780=1,IF(COUNTIF(I$2:I8780,I8780)=1,COUNTIF($I:$I,I8780),""),"")</f>
        <v/>
      </c>
      <c r="P8780" s="38" t="str">
        <f aca="false">IF(G8780=1,IF(COUNTIFS(C$2:C8780,C8780,G$2:G8780,1)=1,COUNTIFS($C:$C,C8780,$G:$G,1)+ROW()/10000000,""),"")</f>
        <v/>
      </c>
      <c r="Q8780" s="0" t="str">
        <f aca="false">IF(K8780=1,IF(COUNTIFS(C$2:C8780,C8780,K$2:K8780,1)=1,1,0),"")</f>
        <v/>
      </c>
      <c r="R8780" s="0" t="str">
        <f aca="false">IF(M8780=1,IF(COUNTIFS(C$2:C8780,C8780,M$2:M8780,1)=1,1,0),"")</f>
        <v/>
      </c>
      <c r="S8780" s="0" t="str">
        <f aca="false">IF(L8780=1,IF(COUNTIFS(C$2:C8780,C8780,L$2:L8780,1)=1,1,0),"")</f>
        <v/>
      </c>
      <c r="T8780" s="38" t="str">
        <f aca="false">IF(N8780="","",N8780+ROW()/10000000)</f>
        <v/>
      </c>
      <c r="U8780" s="0" t="str">
        <f aca="false">IF(G8780=1,IF(B8780="",1,0),"")</f>
        <v/>
      </c>
    </row>
    <row r="8781" customFormat="false" ht="15" hidden="false" customHeight="false" outlineLevel="0" collapsed="false">
      <c r="A8781" s="35"/>
      <c r="B8781" s="35"/>
      <c r="G8781" s="0" t="str">
        <f aca="false">IF(A8781="","",IF(AND(A8781&gt;=Debut,A8781&lt;Fin),1,0))</f>
        <v/>
      </c>
      <c r="H8781" s="0" t="str">
        <f aca="false">IF(G8781=1,INT(ROUND((A8781-Debut)*86400,0)/600),"")</f>
        <v/>
      </c>
      <c r="I8781" s="0" t="str">
        <f aca="false">IF(G8781=1,INT(ROUND((A8781-Debut)*86400,0)/3600),"")</f>
        <v/>
      </c>
      <c r="J8781" s="0" t="str">
        <f aca="false">IF(OR(A8781="",B8781=""),"",ROUND((B8781-A8781)*86400,0))</f>
        <v/>
      </c>
      <c r="K8781" s="37" t="str">
        <f aca="false">IF(G8781=1,IF(COUNTIFS($C:$C,C8781,$G:$G,1,$A:$A,"&gt;="&amp;(A8781-FenetreInterm/86400),$A:$A,"&lt;="&amp;A8781)&gt;=NbInterm,1,0),"")</f>
        <v/>
      </c>
      <c r="L8781" s="37" t="str">
        <f aca="false">IF(G8781=1,IF(B8781="",0,IF(J8781&lt;SeuilFugitive,1,0)),"")</f>
        <v/>
      </c>
      <c r="M8781" s="37" t="str">
        <f aca="false">IF(G8781=1,IF(B8781="",IF((Fin-A8781)*24&gt;SeuilFigee,1,0),IF(J8781&gt;SeuilFigee*3600,1,0)),"")</f>
        <v/>
      </c>
      <c r="N8781" s="0" t="str">
        <f aca="false">IF(G8781=1,IF(COUNTIF(H$2:H8781,H8781)=1,COUNTIF($H:$H,H8781),""),"")</f>
        <v/>
      </c>
      <c r="O8781" s="0" t="str">
        <f aca="false">IF(G8781=1,IF(COUNTIF(I$2:I8781,I8781)=1,COUNTIF($I:$I,I8781),""),"")</f>
        <v/>
      </c>
      <c r="P8781" s="38" t="str">
        <f aca="false">IF(G8781=1,IF(COUNTIFS(C$2:C8781,C8781,G$2:G8781,1)=1,COUNTIFS($C:$C,C8781,$G:$G,1)+ROW()/10000000,""),"")</f>
        <v/>
      </c>
      <c r="Q8781" s="0" t="str">
        <f aca="false">IF(K8781=1,IF(COUNTIFS(C$2:C8781,C8781,K$2:K8781,1)=1,1,0),"")</f>
        <v/>
      </c>
      <c r="R8781" s="0" t="str">
        <f aca="false">IF(M8781=1,IF(COUNTIFS(C$2:C8781,C8781,M$2:M8781,1)=1,1,0),"")</f>
        <v/>
      </c>
      <c r="S8781" s="0" t="str">
        <f aca="false">IF(L8781=1,IF(COUNTIFS(C$2:C8781,C8781,L$2:L8781,1)=1,1,0),"")</f>
        <v/>
      </c>
      <c r="T8781" s="38" t="str">
        <f aca="false">IF(N8781="","",N8781+ROW()/10000000)</f>
        <v/>
      </c>
      <c r="U8781" s="0" t="str">
        <f aca="false">IF(G8781=1,IF(B8781="",1,0),"")</f>
        <v/>
      </c>
    </row>
    <row r="8782" customFormat="false" ht="15" hidden="false" customHeight="false" outlineLevel="0" collapsed="false">
      <c r="A8782" s="35"/>
      <c r="B8782" s="35"/>
      <c r="G8782" s="0" t="str">
        <f aca="false">IF(A8782="","",IF(AND(A8782&gt;=Debut,A8782&lt;Fin),1,0))</f>
        <v/>
      </c>
      <c r="H8782" s="0" t="str">
        <f aca="false">IF(G8782=1,INT(ROUND((A8782-Debut)*86400,0)/600),"")</f>
        <v/>
      </c>
      <c r="I8782" s="0" t="str">
        <f aca="false">IF(G8782=1,INT(ROUND((A8782-Debut)*86400,0)/3600),"")</f>
        <v/>
      </c>
      <c r="J8782" s="0" t="str">
        <f aca="false">IF(OR(A8782="",B8782=""),"",ROUND((B8782-A8782)*86400,0))</f>
        <v/>
      </c>
      <c r="K8782" s="37" t="str">
        <f aca="false">IF(G8782=1,IF(COUNTIFS($C:$C,C8782,$G:$G,1,$A:$A,"&gt;="&amp;(A8782-FenetreInterm/86400),$A:$A,"&lt;="&amp;A8782)&gt;=NbInterm,1,0),"")</f>
        <v/>
      </c>
      <c r="L8782" s="37" t="str">
        <f aca="false">IF(G8782=1,IF(B8782="",0,IF(J8782&lt;SeuilFugitive,1,0)),"")</f>
        <v/>
      </c>
      <c r="M8782" s="37" t="str">
        <f aca="false">IF(G8782=1,IF(B8782="",IF((Fin-A8782)*24&gt;SeuilFigee,1,0),IF(J8782&gt;SeuilFigee*3600,1,0)),"")</f>
        <v/>
      </c>
      <c r="N8782" s="0" t="str">
        <f aca="false">IF(G8782=1,IF(COUNTIF(H$2:H8782,H8782)=1,COUNTIF($H:$H,H8782),""),"")</f>
        <v/>
      </c>
      <c r="O8782" s="0" t="str">
        <f aca="false">IF(G8782=1,IF(COUNTIF(I$2:I8782,I8782)=1,COUNTIF($I:$I,I8782),""),"")</f>
        <v/>
      </c>
      <c r="P8782" s="38" t="str">
        <f aca="false">IF(G8782=1,IF(COUNTIFS(C$2:C8782,C8782,G$2:G8782,1)=1,COUNTIFS($C:$C,C8782,$G:$G,1)+ROW()/10000000,""),"")</f>
        <v/>
      </c>
      <c r="Q8782" s="0" t="str">
        <f aca="false">IF(K8782=1,IF(COUNTIFS(C$2:C8782,C8782,K$2:K8782,1)=1,1,0),"")</f>
        <v/>
      </c>
      <c r="R8782" s="0" t="str">
        <f aca="false">IF(M8782=1,IF(COUNTIFS(C$2:C8782,C8782,M$2:M8782,1)=1,1,0),"")</f>
        <v/>
      </c>
      <c r="S8782" s="0" t="str">
        <f aca="false">IF(L8782=1,IF(COUNTIFS(C$2:C8782,C8782,L$2:L8782,1)=1,1,0),"")</f>
        <v/>
      </c>
      <c r="T8782" s="38" t="str">
        <f aca="false">IF(N8782="","",N8782+ROW()/10000000)</f>
        <v/>
      </c>
      <c r="U8782" s="0" t="str">
        <f aca="false">IF(G8782=1,IF(B8782="",1,0),"")</f>
        <v/>
      </c>
    </row>
    <row r="8783" customFormat="false" ht="15" hidden="false" customHeight="false" outlineLevel="0" collapsed="false">
      <c r="A8783" s="35"/>
      <c r="B8783" s="35"/>
      <c r="G8783" s="0" t="str">
        <f aca="false">IF(A8783="","",IF(AND(A8783&gt;=Debut,A8783&lt;Fin),1,0))</f>
        <v/>
      </c>
      <c r="H8783" s="0" t="str">
        <f aca="false">IF(G8783=1,INT(ROUND((A8783-Debut)*86400,0)/600),"")</f>
        <v/>
      </c>
      <c r="I8783" s="0" t="str">
        <f aca="false">IF(G8783=1,INT(ROUND((A8783-Debut)*86400,0)/3600),"")</f>
        <v/>
      </c>
      <c r="J8783" s="0" t="str">
        <f aca="false">IF(OR(A8783="",B8783=""),"",ROUND((B8783-A8783)*86400,0))</f>
        <v/>
      </c>
      <c r="K8783" s="37" t="str">
        <f aca="false">IF(G8783=1,IF(COUNTIFS($C:$C,C8783,$G:$G,1,$A:$A,"&gt;="&amp;(A8783-FenetreInterm/86400),$A:$A,"&lt;="&amp;A8783)&gt;=NbInterm,1,0),"")</f>
        <v/>
      </c>
      <c r="L8783" s="37" t="str">
        <f aca="false">IF(G8783=1,IF(B8783="",0,IF(J8783&lt;SeuilFugitive,1,0)),"")</f>
        <v/>
      </c>
      <c r="M8783" s="37" t="str">
        <f aca="false">IF(G8783=1,IF(B8783="",IF((Fin-A8783)*24&gt;SeuilFigee,1,0),IF(J8783&gt;SeuilFigee*3600,1,0)),"")</f>
        <v/>
      </c>
      <c r="N8783" s="0" t="str">
        <f aca="false">IF(G8783=1,IF(COUNTIF(H$2:H8783,H8783)=1,COUNTIF($H:$H,H8783),""),"")</f>
        <v/>
      </c>
      <c r="O8783" s="0" t="str">
        <f aca="false">IF(G8783=1,IF(COUNTIF(I$2:I8783,I8783)=1,COUNTIF($I:$I,I8783),""),"")</f>
        <v/>
      </c>
      <c r="P8783" s="38" t="str">
        <f aca="false">IF(G8783=1,IF(COUNTIFS(C$2:C8783,C8783,G$2:G8783,1)=1,COUNTIFS($C:$C,C8783,$G:$G,1)+ROW()/10000000,""),"")</f>
        <v/>
      </c>
      <c r="Q8783" s="0" t="str">
        <f aca="false">IF(K8783=1,IF(COUNTIFS(C$2:C8783,C8783,K$2:K8783,1)=1,1,0),"")</f>
        <v/>
      </c>
      <c r="R8783" s="0" t="str">
        <f aca="false">IF(M8783=1,IF(COUNTIFS(C$2:C8783,C8783,M$2:M8783,1)=1,1,0),"")</f>
        <v/>
      </c>
      <c r="S8783" s="0" t="str">
        <f aca="false">IF(L8783=1,IF(COUNTIFS(C$2:C8783,C8783,L$2:L8783,1)=1,1,0),"")</f>
        <v/>
      </c>
      <c r="T8783" s="38" t="str">
        <f aca="false">IF(N8783="","",N8783+ROW()/10000000)</f>
        <v/>
      </c>
      <c r="U8783" s="0" t="str">
        <f aca="false">IF(G8783=1,IF(B8783="",1,0),"")</f>
        <v/>
      </c>
    </row>
    <row r="8784" customFormat="false" ht="15" hidden="false" customHeight="false" outlineLevel="0" collapsed="false">
      <c r="A8784" s="35"/>
      <c r="B8784" s="35"/>
      <c r="G8784" s="0" t="str">
        <f aca="false">IF(A8784="","",IF(AND(A8784&gt;=Debut,A8784&lt;Fin),1,0))</f>
        <v/>
      </c>
      <c r="H8784" s="0" t="str">
        <f aca="false">IF(G8784=1,INT(ROUND((A8784-Debut)*86400,0)/600),"")</f>
        <v/>
      </c>
      <c r="I8784" s="0" t="str">
        <f aca="false">IF(G8784=1,INT(ROUND((A8784-Debut)*86400,0)/3600),"")</f>
        <v/>
      </c>
      <c r="J8784" s="0" t="str">
        <f aca="false">IF(OR(A8784="",B8784=""),"",ROUND((B8784-A8784)*86400,0))</f>
        <v/>
      </c>
      <c r="K8784" s="37" t="str">
        <f aca="false">IF(G8784=1,IF(COUNTIFS($C:$C,C8784,$G:$G,1,$A:$A,"&gt;="&amp;(A8784-FenetreInterm/86400),$A:$A,"&lt;="&amp;A8784)&gt;=NbInterm,1,0),"")</f>
        <v/>
      </c>
      <c r="L8784" s="37" t="str">
        <f aca="false">IF(G8784=1,IF(B8784="",0,IF(J8784&lt;SeuilFugitive,1,0)),"")</f>
        <v/>
      </c>
      <c r="M8784" s="37" t="str">
        <f aca="false">IF(G8784=1,IF(B8784="",IF((Fin-A8784)*24&gt;SeuilFigee,1,0),IF(J8784&gt;SeuilFigee*3600,1,0)),"")</f>
        <v/>
      </c>
      <c r="N8784" s="0" t="str">
        <f aca="false">IF(G8784=1,IF(COUNTIF(H$2:H8784,H8784)=1,COUNTIF($H:$H,H8784),""),"")</f>
        <v/>
      </c>
      <c r="O8784" s="0" t="str">
        <f aca="false">IF(G8784=1,IF(COUNTIF(I$2:I8784,I8784)=1,COUNTIF($I:$I,I8784),""),"")</f>
        <v/>
      </c>
      <c r="P8784" s="38" t="str">
        <f aca="false">IF(G8784=1,IF(COUNTIFS(C$2:C8784,C8784,G$2:G8784,1)=1,COUNTIFS($C:$C,C8784,$G:$G,1)+ROW()/10000000,""),"")</f>
        <v/>
      </c>
      <c r="Q8784" s="0" t="str">
        <f aca="false">IF(K8784=1,IF(COUNTIFS(C$2:C8784,C8784,K$2:K8784,1)=1,1,0),"")</f>
        <v/>
      </c>
      <c r="R8784" s="0" t="str">
        <f aca="false">IF(M8784=1,IF(COUNTIFS(C$2:C8784,C8784,M$2:M8784,1)=1,1,0),"")</f>
        <v/>
      </c>
      <c r="S8784" s="0" t="str">
        <f aca="false">IF(L8784=1,IF(COUNTIFS(C$2:C8784,C8784,L$2:L8784,1)=1,1,0),"")</f>
        <v/>
      </c>
      <c r="T8784" s="38" t="str">
        <f aca="false">IF(N8784="","",N8784+ROW()/10000000)</f>
        <v/>
      </c>
      <c r="U8784" s="0" t="str">
        <f aca="false">IF(G8784=1,IF(B8784="",1,0),"")</f>
        <v/>
      </c>
    </row>
    <row r="8785" customFormat="false" ht="15" hidden="false" customHeight="false" outlineLevel="0" collapsed="false">
      <c r="A8785" s="35"/>
      <c r="B8785" s="35"/>
      <c r="G8785" s="0" t="str">
        <f aca="false">IF(A8785="","",IF(AND(A8785&gt;=Debut,A8785&lt;Fin),1,0))</f>
        <v/>
      </c>
      <c r="H8785" s="0" t="str">
        <f aca="false">IF(G8785=1,INT(ROUND((A8785-Debut)*86400,0)/600),"")</f>
        <v/>
      </c>
      <c r="I8785" s="0" t="str">
        <f aca="false">IF(G8785=1,INT(ROUND((A8785-Debut)*86400,0)/3600),"")</f>
        <v/>
      </c>
      <c r="J8785" s="0" t="str">
        <f aca="false">IF(OR(A8785="",B8785=""),"",ROUND((B8785-A8785)*86400,0))</f>
        <v/>
      </c>
      <c r="K8785" s="37" t="str">
        <f aca="false">IF(G8785=1,IF(COUNTIFS($C:$C,C8785,$G:$G,1,$A:$A,"&gt;="&amp;(A8785-FenetreInterm/86400),$A:$A,"&lt;="&amp;A8785)&gt;=NbInterm,1,0),"")</f>
        <v/>
      </c>
      <c r="L8785" s="37" t="str">
        <f aca="false">IF(G8785=1,IF(B8785="",0,IF(J8785&lt;SeuilFugitive,1,0)),"")</f>
        <v/>
      </c>
      <c r="M8785" s="37" t="str">
        <f aca="false">IF(G8785=1,IF(B8785="",IF((Fin-A8785)*24&gt;SeuilFigee,1,0),IF(J8785&gt;SeuilFigee*3600,1,0)),"")</f>
        <v/>
      </c>
      <c r="N8785" s="0" t="str">
        <f aca="false">IF(G8785=1,IF(COUNTIF(H$2:H8785,H8785)=1,COUNTIF($H:$H,H8785),""),"")</f>
        <v/>
      </c>
      <c r="O8785" s="0" t="str">
        <f aca="false">IF(G8785=1,IF(COUNTIF(I$2:I8785,I8785)=1,COUNTIF($I:$I,I8785),""),"")</f>
        <v/>
      </c>
      <c r="P8785" s="38" t="str">
        <f aca="false">IF(G8785=1,IF(COUNTIFS(C$2:C8785,C8785,G$2:G8785,1)=1,COUNTIFS($C:$C,C8785,$G:$G,1)+ROW()/10000000,""),"")</f>
        <v/>
      </c>
      <c r="Q8785" s="0" t="str">
        <f aca="false">IF(K8785=1,IF(COUNTIFS(C$2:C8785,C8785,K$2:K8785,1)=1,1,0),"")</f>
        <v/>
      </c>
      <c r="R8785" s="0" t="str">
        <f aca="false">IF(M8785=1,IF(COUNTIFS(C$2:C8785,C8785,M$2:M8785,1)=1,1,0),"")</f>
        <v/>
      </c>
      <c r="S8785" s="0" t="str">
        <f aca="false">IF(L8785=1,IF(COUNTIFS(C$2:C8785,C8785,L$2:L8785,1)=1,1,0),"")</f>
        <v/>
      </c>
      <c r="T8785" s="38" t="str">
        <f aca="false">IF(N8785="","",N8785+ROW()/10000000)</f>
        <v/>
      </c>
      <c r="U8785" s="0" t="str">
        <f aca="false">IF(G8785=1,IF(B8785="",1,0),"")</f>
        <v/>
      </c>
    </row>
    <row r="8786" customFormat="false" ht="15" hidden="false" customHeight="false" outlineLevel="0" collapsed="false">
      <c r="A8786" s="35"/>
      <c r="B8786" s="35"/>
      <c r="G8786" s="0" t="str">
        <f aca="false">IF(A8786="","",IF(AND(A8786&gt;=Debut,A8786&lt;Fin),1,0))</f>
        <v/>
      </c>
      <c r="H8786" s="0" t="str">
        <f aca="false">IF(G8786=1,INT(ROUND((A8786-Debut)*86400,0)/600),"")</f>
        <v/>
      </c>
      <c r="I8786" s="0" t="str">
        <f aca="false">IF(G8786=1,INT(ROUND((A8786-Debut)*86400,0)/3600),"")</f>
        <v/>
      </c>
      <c r="J8786" s="0" t="str">
        <f aca="false">IF(OR(A8786="",B8786=""),"",ROUND((B8786-A8786)*86400,0))</f>
        <v/>
      </c>
      <c r="K8786" s="37" t="str">
        <f aca="false">IF(G8786=1,IF(COUNTIFS($C:$C,C8786,$G:$G,1,$A:$A,"&gt;="&amp;(A8786-FenetreInterm/86400),$A:$A,"&lt;="&amp;A8786)&gt;=NbInterm,1,0),"")</f>
        <v/>
      </c>
      <c r="L8786" s="37" t="str">
        <f aca="false">IF(G8786=1,IF(B8786="",0,IF(J8786&lt;SeuilFugitive,1,0)),"")</f>
        <v/>
      </c>
      <c r="M8786" s="37" t="str">
        <f aca="false">IF(G8786=1,IF(B8786="",IF((Fin-A8786)*24&gt;SeuilFigee,1,0),IF(J8786&gt;SeuilFigee*3600,1,0)),"")</f>
        <v/>
      </c>
      <c r="N8786" s="0" t="str">
        <f aca="false">IF(G8786=1,IF(COUNTIF(H$2:H8786,H8786)=1,COUNTIF($H:$H,H8786),""),"")</f>
        <v/>
      </c>
      <c r="O8786" s="0" t="str">
        <f aca="false">IF(G8786=1,IF(COUNTIF(I$2:I8786,I8786)=1,COUNTIF($I:$I,I8786),""),"")</f>
        <v/>
      </c>
      <c r="P8786" s="38" t="str">
        <f aca="false">IF(G8786=1,IF(COUNTIFS(C$2:C8786,C8786,G$2:G8786,1)=1,COUNTIFS($C:$C,C8786,$G:$G,1)+ROW()/10000000,""),"")</f>
        <v/>
      </c>
      <c r="Q8786" s="0" t="str">
        <f aca="false">IF(K8786=1,IF(COUNTIFS(C$2:C8786,C8786,K$2:K8786,1)=1,1,0),"")</f>
        <v/>
      </c>
      <c r="R8786" s="0" t="str">
        <f aca="false">IF(M8786=1,IF(COUNTIFS(C$2:C8786,C8786,M$2:M8786,1)=1,1,0),"")</f>
        <v/>
      </c>
      <c r="S8786" s="0" t="str">
        <f aca="false">IF(L8786=1,IF(COUNTIFS(C$2:C8786,C8786,L$2:L8786,1)=1,1,0),"")</f>
        <v/>
      </c>
      <c r="T8786" s="38" t="str">
        <f aca="false">IF(N8786="","",N8786+ROW()/10000000)</f>
        <v/>
      </c>
      <c r="U8786" s="0" t="str">
        <f aca="false">IF(G8786=1,IF(B8786="",1,0),"")</f>
        <v/>
      </c>
    </row>
    <row r="8787" customFormat="false" ht="15" hidden="false" customHeight="false" outlineLevel="0" collapsed="false">
      <c r="A8787" s="35"/>
      <c r="B8787" s="35"/>
      <c r="G8787" s="0" t="str">
        <f aca="false">IF(A8787="","",IF(AND(A8787&gt;=Debut,A8787&lt;Fin),1,0))</f>
        <v/>
      </c>
      <c r="H8787" s="0" t="str">
        <f aca="false">IF(G8787=1,INT(ROUND((A8787-Debut)*86400,0)/600),"")</f>
        <v/>
      </c>
      <c r="I8787" s="0" t="str">
        <f aca="false">IF(G8787=1,INT(ROUND((A8787-Debut)*86400,0)/3600),"")</f>
        <v/>
      </c>
      <c r="J8787" s="0" t="str">
        <f aca="false">IF(OR(A8787="",B8787=""),"",ROUND((B8787-A8787)*86400,0))</f>
        <v/>
      </c>
      <c r="K8787" s="37" t="str">
        <f aca="false">IF(G8787=1,IF(COUNTIFS($C:$C,C8787,$G:$G,1,$A:$A,"&gt;="&amp;(A8787-FenetreInterm/86400),$A:$A,"&lt;="&amp;A8787)&gt;=NbInterm,1,0),"")</f>
        <v/>
      </c>
      <c r="L8787" s="37" t="str">
        <f aca="false">IF(G8787=1,IF(B8787="",0,IF(J8787&lt;SeuilFugitive,1,0)),"")</f>
        <v/>
      </c>
      <c r="M8787" s="37" t="str">
        <f aca="false">IF(G8787=1,IF(B8787="",IF((Fin-A8787)*24&gt;SeuilFigee,1,0),IF(J8787&gt;SeuilFigee*3600,1,0)),"")</f>
        <v/>
      </c>
      <c r="N8787" s="0" t="str">
        <f aca="false">IF(G8787=1,IF(COUNTIF(H$2:H8787,H8787)=1,COUNTIF($H:$H,H8787),""),"")</f>
        <v/>
      </c>
      <c r="O8787" s="0" t="str">
        <f aca="false">IF(G8787=1,IF(COUNTIF(I$2:I8787,I8787)=1,COUNTIF($I:$I,I8787),""),"")</f>
        <v/>
      </c>
      <c r="P8787" s="38" t="str">
        <f aca="false">IF(G8787=1,IF(COUNTIFS(C$2:C8787,C8787,G$2:G8787,1)=1,COUNTIFS($C:$C,C8787,$G:$G,1)+ROW()/10000000,""),"")</f>
        <v/>
      </c>
      <c r="Q8787" s="0" t="str">
        <f aca="false">IF(K8787=1,IF(COUNTIFS(C$2:C8787,C8787,K$2:K8787,1)=1,1,0),"")</f>
        <v/>
      </c>
      <c r="R8787" s="0" t="str">
        <f aca="false">IF(M8787=1,IF(COUNTIFS(C$2:C8787,C8787,M$2:M8787,1)=1,1,0),"")</f>
        <v/>
      </c>
      <c r="S8787" s="0" t="str">
        <f aca="false">IF(L8787=1,IF(COUNTIFS(C$2:C8787,C8787,L$2:L8787,1)=1,1,0),"")</f>
        <v/>
      </c>
      <c r="T8787" s="38" t="str">
        <f aca="false">IF(N8787="","",N8787+ROW()/10000000)</f>
        <v/>
      </c>
      <c r="U8787" s="0" t="str">
        <f aca="false">IF(G8787=1,IF(B8787="",1,0),"")</f>
        <v/>
      </c>
    </row>
    <row r="8788" customFormat="false" ht="15" hidden="false" customHeight="false" outlineLevel="0" collapsed="false">
      <c r="A8788" s="35"/>
      <c r="B8788" s="35"/>
      <c r="G8788" s="0" t="str">
        <f aca="false">IF(A8788="","",IF(AND(A8788&gt;=Debut,A8788&lt;Fin),1,0))</f>
        <v/>
      </c>
      <c r="H8788" s="0" t="str">
        <f aca="false">IF(G8788=1,INT(ROUND((A8788-Debut)*86400,0)/600),"")</f>
        <v/>
      </c>
      <c r="I8788" s="0" t="str">
        <f aca="false">IF(G8788=1,INT(ROUND((A8788-Debut)*86400,0)/3600),"")</f>
        <v/>
      </c>
      <c r="J8788" s="0" t="str">
        <f aca="false">IF(OR(A8788="",B8788=""),"",ROUND((B8788-A8788)*86400,0))</f>
        <v/>
      </c>
      <c r="K8788" s="37" t="str">
        <f aca="false">IF(G8788=1,IF(COUNTIFS($C:$C,C8788,$G:$G,1,$A:$A,"&gt;="&amp;(A8788-FenetreInterm/86400),$A:$A,"&lt;="&amp;A8788)&gt;=NbInterm,1,0),"")</f>
        <v/>
      </c>
      <c r="L8788" s="37" t="str">
        <f aca="false">IF(G8788=1,IF(B8788="",0,IF(J8788&lt;SeuilFugitive,1,0)),"")</f>
        <v/>
      </c>
      <c r="M8788" s="37" t="str">
        <f aca="false">IF(G8788=1,IF(B8788="",IF((Fin-A8788)*24&gt;SeuilFigee,1,0),IF(J8788&gt;SeuilFigee*3600,1,0)),"")</f>
        <v/>
      </c>
      <c r="N8788" s="0" t="str">
        <f aca="false">IF(G8788=1,IF(COUNTIF(H$2:H8788,H8788)=1,COUNTIF($H:$H,H8788),""),"")</f>
        <v/>
      </c>
      <c r="O8788" s="0" t="str">
        <f aca="false">IF(G8788=1,IF(COUNTIF(I$2:I8788,I8788)=1,COUNTIF($I:$I,I8788),""),"")</f>
        <v/>
      </c>
      <c r="P8788" s="38" t="str">
        <f aca="false">IF(G8788=1,IF(COUNTIFS(C$2:C8788,C8788,G$2:G8788,1)=1,COUNTIFS($C:$C,C8788,$G:$G,1)+ROW()/10000000,""),"")</f>
        <v/>
      </c>
      <c r="Q8788" s="0" t="str">
        <f aca="false">IF(K8788=1,IF(COUNTIFS(C$2:C8788,C8788,K$2:K8788,1)=1,1,0),"")</f>
        <v/>
      </c>
      <c r="R8788" s="0" t="str">
        <f aca="false">IF(M8788=1,IF(COUNTIFS(C$2:C8788,C8788,M$2:M8788,1)=1,1,0),"")</f>
        <v/>
      </c>
      <c r="S8788" s="0" t="str">
        <f aca="false">IF(L8788=1,IF(COUNTIFS(C$2:C8788,C8788,L$2:L8788,1)=1,1,0),"")</f>
        <v/>
      </c>
      <c r="T8788" s="38" t="str">
        <f aca="false">IF(N8788="","",N8788+ROW()/10000000)</f>
        <v/>
      </c>
      <c r="U8788" s="0" t="str">
        <f aca="false">IF(G8788=1,IF(B8788="",1,0),"")</f>
        <v/>
      </c>
    </row>
    <row r="8789" customFormat="false" ht="15" hidden="false" customHeight="false" outlineLevel="0" collapsed="false">
      <c r="A8789" s="35"/>
      <c r="B8789" s="35"/>
      <c r="G8789" s="0" t="str">
        <f aca="false">IF(A8789="","",IF(AND(A8789&gt;=Debut,A8789&lt;Fin),1,0))</f>
        <v/>
      </c>
      <c r="H8789" s="0" t="str">
        <f aca="false">IF(G8789=1,INT(ROUND((A8789-Debut)*86400,0)/600),"")</f>
        <v/>
      </c>
      <c r="I8789" s="0" t="str">
        <f aca="false">IF(G8789=1,INT(ROUND((A8789-Debut)*86400,0)/3600),"")</f>
        <v/>
      </c>
      <c r="J8789" s="0" t="str">
        <f aca="false">IF(OR(A8789="",B8789=""),"",ROUND((B8789-A8789)*86400,0))</f>
        <v/>
      </c>
      <c r="K8789" s="37" t="str">
        <f aca="false">IF(G8789=1,IF(COUNTIFS($C:$C,C8789,$G:$G,1,$A:$A,"&gt;="&amp;(A8789-FenetreInterm/86400),$A:$A,"&lt;="&amp;A8789)&gt;=NbInterm,1,0),"")</f>
        <v/>
      </c>
      <c r="L8789" s="37" t="str">
        <f aca="false">IF(G8789=1,IF(B8789="",0,IF(J8789&lt;SeuilFugitive,1,0)),"")</f>
        <v/>
      </c>
      <c r="M8789" s="37" t="str">
        <f aca="false">IF(G8789=1,IF(B8789="",IF((Fin-A8789)*24&gt;SeuilFigee,1,0),IF(J8789&gt;SeuilFigee*3600,1,0)),"")</f>
        <v/>
      </c>
      <c r="N8789" s="0" t="str">
        <f aca="false">IF(G8789=1,IF(COUNTIF(H$2:H8789,H8789)=1,COUNTIF($H:$H,H8789),""),"")</f>
        <v/>
      </c>
      <c r="O8789" s="0" t="str">
        <f aca="false">IF(G8789=1,IF(COUNTIF(I$2:I8789,I8789)=1,COUNTIF($I:$I,I8789),""),"")</f>
        <v/>
      </c>
      <c r="P8789" s="38" t="str">
        <f aca="false">IF(G8789=1,IF(COUNTIFS(C$2:C8789,C8789,G$2:G8789,1)=1,COUNTIFS($C:$C,C8789,$G:$G,1)+ROW()/10000000,""),"")</f>
        <v/>
      </c>
      <c r="Q8789" s="0" t="str">
        <f aca="false">IF(K8789=1,IF(COUNTIFS(C$2:C8789,C8789,K$2:K8789,1)=1,1,0),"")</f>
        <v/>
      </c>
      <c r="R8789" s="0" t="str">
        <f aca="false">IF(M8789=1,IF(COUNTIFS(C$2:C8789,C8789,M$2:M8789,1)=1,1,0),"")</f>
        <v/>
      </c>
      <c r="S8789" s="0" t="str">
        <f aca="false">IF(L8789=1,IF(COUNTIFS(C$2:C8789,C8789,L$2:L8789,1)=1,1,0),"")</f>
        <v/>
      </c>
      <c r="T8789" s="38" t="str">
        <f aca="false">IF(N8789="","",N8789+ROW()/10000000)</f>
        <v/>
      </c>
      <c r="U8789" s="0" t="str">
        <f aca="false">IF(G8789=1,IF(B8789="",1,0),"")</f>
        <v/>
      </c>
    </row>
    <row r="8790" customFormat="false" ht="15" hidden="false" customHeight="false" outlineLevel="0" collapsed="false">
      <c r="A8790" s="35"/>
      <c r="B8790" s="35"/>
      <c r="G8790" s="0" t="str">
        <f aca="false">IF(A8790="","",IF(AND(A8790&gt;=Debut,A8790&lt;Fin),1,0))</f>
        <v/>
      </c>
      <c r="H8790" s="0" t="str">
        <f aca="false">IF(G8790=1,INT(ROUND((A8790-Debut)*86400,0)/600),"")</f>
        <v/>
      </c>
      <c r="I8790" s="0" t="str">
        <f aca="false">IF(G8790=1,INT(ROUND((A8790-Debut)*86400,0)/3600),"")</f>
        <v/>
      </c>
      <c r="J8790" s="0" t="str">
        <f aca="false">IF(OR(A8790="",B8790=""),"",ROUND((B8790-A8790)*86400,0))</f>
        <v/>
      </c>
      <c r="K8790" s="37" t="str">
        <f aca="false">IF(G8790=1,IF(COUNTIFS($C:$C,C8790,$G:$G,1,$A:$A,"&gt;="&amp;(A8790-FenetreInterm/86400),$A:$A,"&lt;="&amp;A8790)&gt;=NbInterm,1,0),"")</f>
        <v/>
      </c>
      <c r="L8790" s="37" t="str">
        <f aca="false">IF(G8790=1,IF(B8790="",0,IF(J8790&lt;SeuilFugitive,1,0)),"")</f>
        <v/>
      </c>
      <c r="M8790" s="37" t="str">
        <f aca="false">IF(G8790=1,IF(B8790="",IF((Fin-A8790)*24&gt;SeuilFigee,1,0),IF(J8790&gt;SeuilFigee*3600,1,0)),"")</f>
        <v/>
      </c>
      <c r="N8790" s="0" t="str">
        <f aca="false">IF(G8790=1,IF(COUNTIF(H$2:H8790,H8790)=1,COUNTIF($H:$H,H8790),""),"")</f>
        <v/>
      </c>
      <c r="O8790" s="0" t="str">
        <f aca="false">IF(G8790=1,IF(COUNTIF(I$2:I8790,I8790)=1,COUNTIF($I:$I,I8790),""),"")</f>
        <v/>
      </c>
      <c r="P8790" s="38" t="str">
        <f aca="false">IF(G8790=1,IF(COUNTIFS(C$2:C8790,C8790,G$2:G8790,1)=1,COUNTIFS($C:$C,C8790,$G:$G,1)+ROW()/10000000,""),"")</f>
        <v/>
      </c>
      <c r="Q8790" s="0" t="str">
        <f aca="false">IF(K8790=1,IF(COUNTIFS(C$2:C8790,C8790,K$2:K8790,1)=1,1,0),"")</f>
        <v/>
      </c>
      <c r="R8790" s="0" t="str">
        <f aca="false">IF(M8790=1,IF(COUNTIFS(C$2:C8790,C8790,M$2:M8790,1)=1,1,0),"")</f>
        <v/>
      </c>
      <c r="S8790" s="0" t="str">
        <f aca="false">IF(L8790=1,IF(COUNTIFS(C$2:C8790,C8790,L$2:L8790,1)=1,1,0),"")</f>
        <v/>
      </c>
      <c r="T8790" s="38" t="str">
        <f aca="false">IF(N8790="","",N8790+ROW()/10000000)</f>
        <v/>
      </c>
      <c r="U8790" s="0" t="str">
        <f aca="false">IF(G8790=1,IF(B8790="",1,0),"")</f>
        <v/>
      </c>
    </row>
    <row r="8791" customFormat="false" ht="15" hidden="false" customHeight="false" outlineLevel="0" collapsed="false">
      <c r="A8791" s="35"/>
      <c r="B8791" s="35"/>
      <c r="G8791" s="0" t="str">
        <f aca="false">IF(A8791="","",IF(AND(A8791&gt;=Debut,A8791&lt;Fin),1,0))</f>
        <v/>
      </c>
      <c r="H8791" s="0" t="str">
        <f aca="false">IF(G8791=1,INT(ROUND((A8791-Debut)*86400,0)/600),"")</f>
        <v/>
      </c>
      <c r="I8791" s="0" t="str">
        <f aca="false">IF(G8791=1,INT(ROUND((A8791-Debut)*86400,0)/3600),"")</f>
        <v/>
      </c>
      <c r="J8791" s="0" t="str">
        <f aca="false">IF(OR(A8791="",B8791=""),"",ROUND((B8791-A8791)*86400,0))</f>
        <v/>
      </c>
      <c r="K8791" s="37" t="str">
        <f aca="false">IF(G8791=1,IF(COUNTIFS($C:$C,C8791,$G:$G,1,$A:$A,"&gt;="&amp;(A8791-FenetreInterm/86400),$A:$A,"&lt;="&amp;A8791)&gt;=NbInterm,1,0),"")</f>
        <v/>
      </c>
      <c r="L8791" s="37" t="str">
        <f aca="false">IF(G8791=1,IF(B8791="",0,IF(J8791&lt;SeuilFugitive,1,0)),"")</f>
        <v/>
      </c>
      <c r="M8791" s="37" t="str">
        <f aca="false">IF(G8791=1,IF(B8791="",IF((Fin-A8791)*24&gt;SeuilFigee,1,0),IF(J8791&gt;SeuilFigee*3600,1,0)),"")</f>
        <v/>
      </c>
      <c r="N8791" s="0" t="str">
        <f aca="false">IF(G8791=1,IF(COUNTIF(H$2:H8791,H8791)=1,COUNTIF($H:$H,H8791),""),"")</f>
        <v/>
      </c>
      <c r="O8791" s="0" t="str">
        <f aca="false">IF(G8791=1,IF(COUNTIF(I$2:I8791,I8791)=1,COUNTIF($I:$I,I8791),""),"")</f>
        <v/>
      </c>
      <c r="P8791" s="38" t="str">
        <f aca="false">IF(G8791=1,IF(COUNTIFS(C$2:C8791,C8791,G$2:G8791,1)=1,COUNTIFS($C:$C,C8791,$G:$G,1)+ROW()/10000000,""),"")</f>
        <v/>
      </c>
      <c r="Q8791" s="0" t="str">
        <f aca="false">IF(K8791=1,IF(COUNTIFS(C$2:C8791,C8791,K$2:K8791,1)=1,1,0),"")</f>
        <v/>
      </c>
      <c r="R8791" s="0" t="str">
        <f aca="false">IF(M8791=1,IF(COUNTIFS(C$2:C8791,C8791,M$2:M8791,1)=1,1,0),"")</f>
        <v/>
      </c>
      <c r="S8791" s="0" t="str">
        <f aca="false">IF(L8791=1,IF(COUNTIFS(C$2:C8791,C8791,L$2:L8791,1)=1,1,0),"")</f>
        <v/>
      </c>
      <c r="T8791" s="38" t="str">
        <f aca="false">IF(N8791="","",N8791+ROW()/10000000)</f>
        <v/>
      </c>
      <c r="U8791" s="0" t="str">
        <f aca="false">IF(G8791=1,IF(B8791="",1,0),"")</f>
        <v/>
      </c>
    </row>
    <row r="8792" customFormat="false" ht="15" hidden="false" customHeight="false" outlineLevel="0" collapsed="false">
      <c r="A8792" s="35"/>
      <c r="B8792" s="35"/>
      <c r="G8792" s="0" t="str">
        <f aca="false">IF(A8792="","",IF(AND(A8792&gt;=Debut,A8792&lt;Fin),1,0))</f>
        <v/>
      </c>
      <c r="H8792" s="0" t="str">
        <f aca="false">IF(G8792=1,INT(ROUND((A8792-Debut)*86400,0)/600),"")</f>
        <v/>
      </c>
      <c r="I8792" s="0" t="str">
        <f aca="false">IF(G8792=1,INT(ROUND((A8792-Debut)*86400,0)/3600),"")</f>
        <v/>
      </c>
      <c r="J8792" s="0" t="str">
        <f aca="false">IF(OR(A8792="",B8792=""),"",ROUND((B8792-A8792)*86400,0))</f>
        <v/>
      </c>
      <c r="K8792" s="37" t="str">
        <f aca="false">IF(G8792=1,IF(COUNTIFS($C:$C,C8792,$G:$G,1,$A:$A,"&gt;="&amp;(A8792-FenetreInterm/86400),$A:$A,"&lt;="&amp;A8792)&gt;=NbInterm,1,0),"")</f>
        <v/>
      </c>
      <c r="L8792" s="37" t="str">
        <f aca="false">IF(G8792=1,IF(B8792="",0,IF(J8792&lt;SeuilFugitive,1,0)),"")</f>
        <v/>
      </c>
      <c r="M8792" s="37" t="str">
        <f aca="false">IF(G8792=1,IF(B8792="",IF((Fin-A8792)*24&gt;SeuilFigee,1,0),IF(J8792&gt;SeuilFigee*3600,1,0)),"")</f>
        <v/>
      </c>
      <c r="N8792" s="0" t="str">
        <f aca="false">IF(G8792=1,IF(COUNTIF(H$2:H8792,H8792)=1,COUNTIF($H:$H,H8792),""),"")</f>
        <v/>
      </c>
      <c r="O8792" s="0" t="str">
        <f aca="false">IF(G8792=1,IF(COUNTIF(I$2:I8792,I8792)=1,COUNTIF($I:$I,I8792),""),"")</f>
        <v/>
      </c>
      <c r="P8792" s="38" t="str">
        <f aca="false">IF(G8792=1,IF(COUNTIFS(C$2:C8792,C8792,G$2:G8792,1)=1,COUNTIFS($C:$C,C8792,$G:$G,1)+ROW()/10000000,""),"")</f>
        <v/>
      </c>
      <c r="Q8792" s="0" t="str">
        <f aca="false">IF(K8792=1,IF(COUNTIFS(C$2:C8792,C8792,K$2:K8792,1)=1,1,0),"")</f>
        <v/>
      </c>
      <c r="R8792" s="0" t="str">
        <f aca="false">IF(M8792=1,IF(COUNTIFS(C$2:C8792,C8792,M$2:M8792,1)=1,1,0),"")</f>
        <v/>
      </c>
      <c r="S8792" s="0" t="str">
        <f aca="false">IF(L8792=1,IF(COUNTIFS(C$2:C8792,C8792,L$2:L8792,1)=1,1,0),"")</f>
        <v/>
      </c>
      <c r="T8792" s="38" t="str">
        <f aca="false">IF(N8792="","",N8792+ROW()/10000000)</f>
        <v/>
      </c>
      <c r="U8792" s="0" t="str">
        <f aca="false">IF(G8792=1,IF(B8792="",1,0),"")</f>
        <v/>
      </c>
    </row>
    <row r="8793" customFormat="false" ht="15" hidden="false" customHeight="false" outlineLevel="0" collapsed="false">
      <c r="A8793" s="35"/>
      <c r="B8793" s="35"/>
      <c r="G8793" s="0" t="str">
        <f aca="false">IF(A8793="","",IF(AND(A8793&gt;=Debut,A8793&lt;Fin),1,0))</f>
        <v/>
      </c>
      <c r="H8793" s="0" t="str">
        <f aca="false">IF(G8793=1,INT(ROUND((A8793-Debut)*86400,0)/600),"")</f>
        <v/>
      </c>
      <c r="I8793" s="0" t="str">
        <f aca="false">IF(G8793=1,INT(ROUND((A8793-Debut)*86400,0)/3600),"")</f>
        <v/>
      </c>
      <c r="J8793" s="0" t="str">
        <f aca="false">IF(OR(A8793="",B8793=""),"",ROUND((B8793-A8793)*86400,0))</f>
        <v/>
      </c>
      <c r="K8793" s="37" t="str">
        <f aca="false">IF(G8793=1,IF(COUNTIFS($C:$C,C8793,$G:$G,1,$A:$A,"&gt;="&amp;(A8793-FenetreInterm/86400),$A:$A,"&lt;="&amp;A8793)&gt;=NbInterm,1,0),"")</f>
        <v/>
      </c>
      <c r="L8793" s="37" t="str">
        <f aca="false">IF(G8793=1,IF(B8793="",0,IF(J8793&lt;SeuilFugitive,1,0)),"")</f>
        <v/>
      </c>
      <c r="M8793" s="37" t="str">
        <f aca="false">IF(G8793=1,IF(B8793="",IF((Fin-A8793)*24&gt;SeuilFigee,1,0),IF(J8793&gt;SeuilFigee*3600,1,0)),"")</f>
        <v/>
      </c>
      <c r="N8793" s="0" t="str">
        <f aca="false">IF(G8793=1,IF(COUNTIF(H$2:H8793,H8793)=1,COUNTIF($H:$H,H8793),""),"")</f>
        <v/>
      </c>
      <c r="O8793" s="0" t="str">
        <f aca="false">IF(G8793=1,IF(COUNTIF(I$2:I8793,I8793)=1,COUNTIF($I:$I,I8793),""),"")</f>
        <v/>
      </c>
      <c r="P8793" s="38" t="str">
        <f aca="false">IF(G8793=1,IF(COUNTIFS(C$2:C8793,C8793,G$2:G8793,1)=1,COUNTIFS($C:$C,C8793,$G:$G,1)+ROW()/10000000,""),"")</f>
        <v/>
      </c>
      <c r="Q8793" s="0" t="str">
        <f aca="false">IF(K8793=1,IF(COUNTIFS(C$2:C8793,C8793,K$2:K8793,1)=1,1,0),"")</f>
        <v/>
      </c>
      <c r="R8793" s="0" t="str">
        <f aca="false">IF(M8793=1,IF(COUNTIFS(C$2:C8793,C8793,M$2:M8793,1)=1,1,0),"")</f>
        <v/>
      </c>
      <c r="S8793" s="0" t="str">
        <f aca="false">IF(L8793=1,IF(COUNTIFS(C$2:C8793,C8793,L$2:L8793,1)=1,1,0),"")</f>
        <v/>
      </c>
      <c r="T8793" s="38" t="str">
        <f aca="false">IF(N8793="","",N8793+ROW()/10000000)</f>
        <v/>
      </c>
      <c r="U8793" s="0" t="str">
        <f aca="false">IF(G8793=1,IF(B8793="",1,0),"")</f>
        <v/>
      </c>
    </row>
    <row r="8794" customFormat="false" ht="15" hidden="false" customHeight="false" outlineLevel="0" collapsed="false">
      <c r="A8794" s="35"/>
      <c r="B8794" s="35"/>
      <c r="G8794" s="0" t="str">
        <f aca="false">IF(A8794="","",IF(AND(A8794&gt;=Debut,A8794&lt;Fin),1,0))</f>
        <v/>
      </c>
      <c r="H8794" s="0" t="str">
        <f aca="false">IF(G8794=1,INT(ROUND((A8794-Debut)*86400,0)/600),"")</f>
        <v/>
      </c>
      <c r="I8794" s="0" t="str">
        <f aca="false">IF(G8794=1,INT(ROUND((A8794-Debut)*86400,0)/3600),"")</f>
        <v/>
      </c>
      <c r="J8794" s="0" t="str">
        <f aca="false">IF(OR(A8794="",B8794=""),"",ROUND((B8794-A8794)*86400,0))</f>
        <v/>
      </c>
      <c r="K8794" s="37" t="str">
        <f aca="false">IF(G8794=1,IF(COUNTIFS($C:$C,C8794,$G:$G,1,$A:$A,"&gt;="&amp;(A8794-FenetreInterm/86400),$A:$A,"&lt;="&amp;A8794)&gt;=NbInterm,1,0),"")</f>
        <v/>
      </c>
      <c r="L8794" s="37" t="str">
        <f aca="false">IF(G8794=1,IF(B8794="",0,IF(J8794&lt;SeuilFugitive,1,0)),"")</f>
        <v/>
      </c>
      <c r="M8794" s="37" t="str">
        <f aca="false">IF(G8794=1,IF(B8794="",IF((Fin-A8794)*24&gt;SeuilFigee,1,0),IF(J8794&gt;SeuilFigee*3600,1,0)),"")</f>
        <v/>
      </c>
      <c r="N8794" s="0" t="str">
        <f aca="false">IF(G8794=1,IF(COUNTIF(H$2:H8794,H8794)=1,COUNTIF($H:$H,H8794),""),"")</f>
        <v/>
      </c>
      <c r="O8794" s="0" t="str">
        <f aca="false">IF(G8794=1,IF(COUNTIF(I$2:I8794,I8794)=1,COUNTIF($I:$I,I8794),""),"")</f>
        <v/>
      </c>
      <c r="P8794" s="38" t="str">
        <f aca="false">IF(G8794=1,IF(COUNTIFS(C$2:C8794,C8794,G$2:G8794,1)=1,COUNTIFS($C:$C,C8794,$G:$G,1)+ROW()/10000000,""),"")</f>
        <v/>
      </c>
      <c r="Q8794" s="0" t="str">
        <f aca="false">IF(K8794=1,IF(COUNTIFS(C$2:C8794,C8794,K$2:K8794,1)=1,1,0),"")</f>
        <v/>
      </c>
      <c r="R8794" s="0" t="str">
        <f aca="false">IF(M8794=1,IF(COUNTIFS(C$2:C8794,C8794,M$2:M8794,1)=1,1,0),"")</f>
        <v/>
      </c>
      <c r="S8794" s="0" t="str">
        <f aca="false">IF(L8794=1,IF(COUNTIFS(C$2:C8794,C8794,L$2:L8794,1)=1,1,0),"")</f>
        <v/>
      </c>
      <c r="T8794" s="38" t="str">
        <f aca="false">IF(N8794="","",N8794+ROW()/10000000)</f>
        <v/>
      </c>
      <c r="U8794" s="0" t="str">
        <f aca="false">IF(G8794=1,IF(B8794="",1,0),"")</f>
        <v/>
      </c>
    </row>
    <row r="8795" customFormat="false" ht="15" hidden="false" customHeight="false" outlineLevel="0" collapsed="false">
      <c r="A8795" s="35"/>
      <c r="B8795" s="35"/>
      <c r="G8795" s="0" t="str">
        <f aca="false">IF(A8795="","",IF(AND(A8795&gt;=Debut,A8795&lt;Fin),1,0))</f>
        <v/>
      </c>
      <c r="H8795" s="0" t="str">
        <f aca="false">IF(G8795=1,INT(ROUND((A8795-Debut)*86400,0)/600),"")</f>
        <v/>
      </c>
      <c r="I8795" s="0" t="str">
        <f aca="false">IF(G8795=1,INT(ROUND((A8795-Debut)*86400,0)/3600),"")</f>
        <v/>
      </c>
      <c r="J8795" s="0" t="str">
        <f aca="false">IF(OR(A8795="",B8795=""),"",ROUND((B8795-A8795)*86400,0))</f>
        <v/>
      </c>
      <c r="K8795" s="37" t="str">
        <f aca="false">IF(G8795=1,IF(COUNTIFS($C:$C,C8795,$G:$G,1,$A:$A,"&gt;="&amp;(A8795-FenetreInterm/86400),$A:$A,"&lt;="&amp;A8795)&gt;=NbInterm,1,0),"")</f>
        <v/>
      </c>
      <c r="L8795" s="37" t="str">
        <f aca="false">IF(G8795=1,IF(B8795="",0,IF(J8795&lt;SeuilFugitive,1,0)),"")</f>
        <v/>
      </c>
      <c r="M8795" s="37" t="str">
        <f aca="false">IF(G8795=1,IF(B8795="",IF((Fin-A8795)*24&gt;SeuilFigee,1,0),IF(J8795&gt;SeuilFigee*3600,1,0)),"")</f>
        <v/>
      </c>
      <c r="N8795" s="0" t="str">
        <f aca="false">IF(G8795=1,IF(COUNTIF(H$2:H8795,H8795)=1,COUNTIF($H:$H,H8795),""),"")</f>
        <v/>
      </c>
      <c r="O8795" s="0" t="str">
        <f aca="false">IF(G8795=1,IF(COUNTIF(I$2:I8795,I8795)=1,COUNTIF($I:$I,I8795),""),"")</f>
        <v/>
      </c>
      <c r="P8795" s="38" t="str">
        <f aca="false">IF(G8795=1,IF(COUNTIFS(C$2:C8795,C8795,G$2:G8795,1)=1,COUNTIFS($C:$C,C8795,$G:$G,1)+ROW()/10000000,""),"")</f>
        <v/>
      </c>
      <c r="Q8795" s="0" t="str">
        <f aca="false">IF(K8795=1,IF(COUNTIFS(C$2:C8795,C8795,K$2:K8795,1)=1,1,0),"")</f>
        <v/>
      </c>
      <c r="R8795" s="0" t="str">
        <f aca="false">IF(M8795=1,IF(COUNTIFS(C$2:C8795,C8795,M$2:M8795,1)=1,1,0),"")</f>
        <v/>
      </c>
      <c r="S8795" s="0" t="str">
        <f aca="false">IF(L8795=1,IF(COUNTIFS(C$2:C8795,C8795,L$2:L8795,1)=1,1,0),"")</f>
        <v/>
      </c>
      <c r="T8795" s="38" t="str">
        <f aca="false">IF(N8795="","",N8795+ROW()/10000000)</f>
        <v/>
      </c>
      <c r="U8795" s="0" t="str">
        <f aca="false">IF(G8795=1,IF(B8795="",1,0),"")</f>
        <v/>
      </c>
    </row>
    <row r="8796" customFormat="false" ht="15" hidden="false" customHeight="false" outlineLevel="0" collapsed="false">
      <c r="A8796" s="35"/>
      <c r="B8796" s="35"/>
      <c r="G8796" s="0" t="str">
        <f aca="false">IF(A8796="","",IF(AND(A8796&gt;=Debut,A8796&lt;Fin),1,0))</f>
        <v/>
      </c>
      <c r="H8796" s="0" t="str">
        <f aca="false">IF(G8796=1,INT(ROUND((A8796-Debut)*86400,0)/600),"")</f>
        <v/>
      </c>
      <c r="I8796" s="0" t="str">
        <f aca="false">IF(G8796=1,INT(ROUND((A8796-Debut)*86400,0)/3600),"")</f>
        <v/>
      </c>
      <c r="J8796" s="0" t="str">
        <f aca="false">IF(OR(A8796="",B8796=""),"",ROUND((B8796-A8796)*86400,0))</f>
        <v/>
      </c>
      <c r="K8796" s="37" t="str">
        <f aca="false">IF(G8796=1,IF(COUNTIFS($C:$C,C8796,$G:$G,1,$A:$A,"&gt;="&amp;(A8796-FenetreInterm/86400),$A:$A,"&lt;="&amp;A8796)&gt;=NbInterm,1,0),"")</f>
        <v/>
      </c>
      <c r="L8796" s="37" t="str">
        <f aca="false">IF(G8796=1,IF(B8796="",0,IF(J8796&lt;SeuilFugitive,1,0)),"")</f>
        <v/>
      </c>
      <c r="M8796" s="37" t="str">
        <f aca="false">IF(G8796=1,IF(B8796="",IF((Fin-A8796)*24&gt;SeuilFigee,1,0),IF(J8796&gt;SeuilFigee*3600,1,0)),"")</f>
        <v/>
      </c>
      <c r="N8796" s="0" t="str">
        <f aca="false">IF(G8796=1,IF(COUNTIF(H$2:H8796,H8796)=1,COUNTIF($H:$H,H8796),""),"")</f>
        <v/>
      </c>
      <c r="O8796" s="0" t="str">
        <f aca="false">IF(G8796=1,IF(COUNTIF(I$2:I8796,I8796)=1,COUNTIF($I:$I,I8796),""),"")</f>
        <v/>
      </c>
      <c r="P8796" s="38" t="str">
        <f aca="false">IF(G8796=1,IF(COUNTIFS(C$2:C8796,C8796,G$2:G8796,1)=1,COUNTIFS($C:$C,C8796,$G:$G,1)+ROW()/10000000,""),"")</f>
        <v/>
      </c>
      <c r="Q8796" s="0" t="str">
        <f aca="false">IF(K8796=1,IF(COUNTIFS(C$2:C8796,C8796,K$2:K8796,1)=1,1,0),"")</f>
        <v/>
      </c>
      <c r="R8796" s="0" t="str">
        <f aca="false">IF(M8796=1,IF(COUNTIFS(C$2:C8796,C8796,M$2:M8796,1)=1,1,0),"")</f>
        <v/>
      </c>
      <c r="S8796" s="0" t="str">
        <f aca="false">IF(L8796=1,IF(COUNTIFS(C$2:C8796,C8796,L$2:L8796,1)=1,1,0),"")</f>
        <v/>
      </c>
      <c r="T8796" s="38" t="str">
        <f aca="false">IF(N8796="","",N8796+ROW()/10000000)</f>
        <v/>
      </c>
      <c r="U8796" s="0" t="str">
        <f aca="false">IF(G8796=1,IF(B8796="",1,0),"")</f>
        <v/>
      </c>
    </row>
    <row r="8797" customFormat="false" ht="15" hidden="false" customHeight="false" outlineLevel="0" collapsed="false">
      <c r="A8797" s="35"/>
      <c r="B8797" s="35"/>
      <c r="G8797" s="0" t="str">
        <f aca="false">IF(A8797="","",IF(AND(A8797&gt;=Debut,A8797&lt;Fin),1,0))</f>
        <v/>
      </c>
      <c r="H8797" s="0" t="str">
        <f aca="false">IF(G8797=1,INT(ROUND((A8797-Debut)*86400,0)/600),"")</f>
        <v/>
      </c>
      <c r="I8797" s="0" t="str">
        <f aca="false">IF(G8797=1,INT(ROUND((A8797-Debut)*86400,0)/3600),"")</f>
        <v/>
      </c>
      <c r="J8797" s="0" t="str">
        <f aca="false">IF(OR(A8797="",B8797=""),"",ROUND((B8797-A8797)*86400,0))</f>
        <v/>
      </c>
      <c r="K8797" s="37" t="str">
        <f aca="false">IF(G8797=1,IF(COUNTIFS($C:$C,C8797,$G:$G,1,$A:$A,"&gt;="&amp;(A8797-FenetreInterm/86400),$A:$A,"&lt;="&amp;A8797)&gt;=NbInterm,1,0),"")</f>
        <v/>
      </c>
      <c r="L8797" s="37" t="str">
        <f aca="false">IF(G8797=1,IF(B8797="",0,IF(J8797&lt;SeuilFugitive,1,0)),"")</f>
        <v/>
      </c>
      <c r="M8797" s="37" t="str">
        <f aca="false">IF(G8797=1,IF(B8797="",IF((Fin-A8797)*24&gt;SeuilFigee,1,0),IF(J8797&gt;SeuilFigee*3600,1,0)),"")</f>
        <v/>
      </c>
      <c r="N8797" s="0" t="str">
        <f aca="false">IF(G8797=1,IF(COUNTIF(H$2:H8797,H8797)=1,COUNTIF($H:$H,H8797),""),"")</f>
        <v/>
      </c>
      <c r="O8797" s="0" t="str">
        <f aca="false">IF(G8797=1,IF(COUNTIF(I$2:I8797,I8797)=1,COUNTIF($I:$I,I8797),""),"")</f>
        <v/>
      </c>
      <c r="P8797" s="38" t="str">
        <f aca="false">IF(G8797=1,IF(COUNTIFS(C$2:C8797,C8797,G$2:G8797,1)=1,COUNTIFS($C:$C,C8797,$G:$G,1)+ROW()/10000000,""),"")</f>
        <v/>
      </c>
      <c r="Q8797" s="0" t="str">
        <f aca="false">IF(K8797=1,IF(COUNTIFS(C$2:C8797,C8797,K$2:K8797,1)=1,1,0),"")</f>
        <v/>
      </c>
      <c r="R8797" s="0" t="str">
        <f aca="false">IF(M8797=1,IF(COUNTIFS(C$2:C8797,C8797,M$2:M8797,1)=1,1,0),"")</f>
        <v/>
      </c>
      <c r="S8797" s="0" t="str">
        <f aca="false">IF(L8797=1,IF(COUNTIFS(C$2:C8797,C8797,L$2:L8797,1)=1,1,0),"")</f>
        <v/>
      </c>
      <c r="T8797" s="38" t="str">
        <f aca="false">IF(N8797="","",N8797+ROW()/10000000)</f>
        <v/>
      </c>
      <c r="U8797" s="0" t="str">
        <f aca="false">IF(G8797=1,IF(B8797="",1,0),"")</f>
        <v/>
      </c>
    </row>
    <row r="8798" customFormat="false" ht="15" hidden="false" customHeight="false" outlineLevel="0" collapsed="false">
      <c r="A8798" s="35"/>
      <c r="B8798" s="35"/>
      <c r="G8798" s="0" t="str">
        <f aca="false">IF(A8798="","",IF(AND(A8798&gt;=Debut,A8798&lt;Fin),1,0))</f>
        <v/>
      </c>
      <c r="H8798" s="0" t="str">
        <f aca="false">IF(G8798=1,INT(ROUND((A8798-Debut)*86400,0)/600),"")</f>
        <v/>
      </c>
      <c r="I8798" s="0" t="str">
        <f aca="false">IF(G8798=1,INT(ROUND((A8798-Debut)*86400,0)/3600),"")</f>
        <v/>
      </c>
      <c r="J8798" s="0" t="str">
        <f aca="false">IF(OR(A8798="",B8798=""),"",ROUND((B8798-A8798)*86400,0))</f>
        <v/>
      </c>
      <c r="K8798" s="37" t="str">
        <f aca="false">IF(G8798=1,IF(COUNTIFS($C:$C,C8798,$G:$G,1,$A:$A,"&gt;="&amp;(A8798-FenetreInterm/86400),$A:$A,"&lt;="&amp;A8798)&gt;=NbInterm,1,0),"")</f>
        <v/>
      </c>
      <c r="L8798" s="37" t="str">
        <f aca="false">IF(G8798=1,IF(B8798="",0,IF(J8798&lt;SeuilFugitive,1,0)),"")</f>
        <v/>
      </c>
      <c r="M8798" s="37" t="str">
        <f aca="false">IF(G8798=1,IF(B8798="",IF((Fin-A8798)*24&gt;SeuilFigee,1,0),IF(J8798&gt;SeuilFigee*3600,1,0)),"")</f>
        <v/>
      </c>
      <c r="N8798" s="0" t="str">
        <f aca="false">IF(G8798=1,IF(COUNTIF(H$2:H8798,H8798)=1,COUNTIF($H:$H,H8798),""),"")</f>
        <v/>
      </c>
      <c r="O8798" s="0" t="str">
        <f aca="false">IF(G8798=1,IF(COUNTIF(I$2:I8798,I8798)=1,COUNTIF($I:$I,I8798),""),"")</f>
        <v/>
      </c>
      <c r="P8798" s="38" t="str">
        <f aca="false">IF(G8798=1,IF(COUNTIFS(C$2:C8798,C8798,G$2:G8798,1)=1,COUNTIFS($C:$C,C8798,$G:$G,1)+ROW()/10000000,""),"")</f>
        <v/>
      </c>
      <c r="Q8798" s="0" t="str">
        <f aca="false">IF(K8798=1,IF(COUNTIFS(C$2:C8798,C8798,K$2:K8798,1)=1,1,0),"")</f>
        <v/>
      </c>
      <c r="R8798" s="0" t="str">
        <f aca="false">IF(M8798=1,IF(COUNTIFS(C$2:C8798,C8798,M$2:M8798,1)=1,1,0),"")</f>
        <v/>
      </c>
      <c r="S8798" s="0" t="str">
        <f aca="false">IF(L8798=1,IF(COUNTIFS(C$2:C8798,C8798,L$2:L8798,1)=1,1,0),"")</f>
        <v/>
      </c>
      <c r="T8798" s="38" t="str">
        <f aca="false">IF(N8798="","",N8798+ROW()/10000000)</f>
        <v/>
      </c>
      <c r="U8798" s="0" t="str">
        <f aca="false">IF(G8798=1,IF(B8798="",1,0),"")</f>
        <v/>
      </c>
    </row>
    <row r="8799" customFormat="false" ht="15" hidden="false" customHeight="false" outlineLevel="0" collapsed="false">
      <c r="A8799" s="35"/>
      <c r="B8799" s="35"/>
      <c r="G8799" s="0" t="str">
        <f aca="false">IF(A8799="","",IF(AND(A8799&gt;=Debut,A8799&lt;Fin),1,0))</f>
        <v/>
      </c>
      <c r="H8799" s="0" t="str">
        <f aca="false">IF(G8799=1,INT(ROUND((A8799-Debut)*86400,0)/600),"")</f>
        <v/>
      </c>
      <c r="I8799" s="0" t="str">
        <f aca="false">IF(G8799=1,INT(ROUND((A8799-Debut)*86400,0)/3600),"")</f>
        <v/>
      </c>
      <c r="J8799" s="0" t="str">
        <f aca="false">IF(OR(A8799="",B8799=""),"",ROUND((B8799-A8799)*86400,0))</f>
        <v/>
      </c>
      <c r="K8799" s="37" t="str">
        <f aca="false">IF(G8799=1,IF(COUNTIFS($C:$C,C8799,$G:$G,1,$A:$A,"&gt;="&amp;(A8799-FenetreInterm/86400),$A:$A,"&lt;="&amp;A8799)&gt;=NbInterm,1,0),"")</f>
        <v/>
      </c>
      <c r="L8799" s="37" t="str">
        <f aca="false">IF(G8799=1,IF(B8799="",0,IF(J8799&lt;SeuilFugitive,1,0)),"")</f>
        <v/>
      </c>
      <c r="M8799" s="37" t="str">
        <f aca="false">IF(G8799=1,IF(B8799="",IF((Fin-A8799)*24&gt;SeuilFigee,1,0),IF(J8799&gt;SeuilFigee*3600,1,0)),"")</f>
        <v/>
      </c>
      <c r="N8799" s="0" t="str">
        <f aca="false">IF(G8799=1,IF(COUNTIF(H$2:H8799,H8799)=1,COUNTIF($H:$H,H8799),""),"")</f>
        <v/>
      </c>
      <c r="O8799" s="0" t="str">
        <f aca="false">IF(G8799=1,IF(COUNTIF(I$2:I8799,I8799)=1,COUNTIF($I:$I,I8799),""),"")</f>
        <v/>
      </c>
      <c r="P8799" s="38" t="str">
        <f aca="false">IF(G8799=1,IF(COUNTIFS(C$2:C8799,C8799,G$2:G8799,1)=1,COUNTIFS($C:$C,C8799,$G:$G,1)+ROW()/10000000,""),"")</f>
        <v/>
      </c>
      <c r="Q8799" s="0" t="str">
        <f aca="false">IF(K8799=1,IF(COUNTIFS(C$2:C8799,C8799,K$2:K8799,1)=1,1,0),"")</f>
        <v/>
      </c>
      <c r="R8799" s="0" t="str">
        <f aca="false">IF(M8799=1,IF(COUNTIFS(C$2:C8799,C8799,M$2:M8799,1)=1,1,0),"")</f>
        <v/>
      </c>
      <c r="S8799" s="0" t="str">
        <f aca="false">IF(L8799=1,IF(COUNTIFS(C$2:C8799,C8799,L$2:L8799,1)=1,1,0),"")</f>
        <v/>
      </c>
      <c r="T8799" s="38" t="str">
        <f aca="false">IF(N8799="","",N8799+ROW()/10000000)</f>
        <v/>
      </c>
      <c r="U8799" s="0" t="str">
        <f aca="false">IF(G8799=1,IF(B8799="",1,0),"")</f>
        <v/>
      </c>
    </row>
    <row r="8800" customFormat="false" ht="15" hidden="false" customHeight="false" outlineLevel="0" collapsed="false">
      <c r="A8800" s="35"/>
      <c r="B8800" s="35"/>
      <c r="G8800" s="0" t="str">
        <f aca="false">IF(A8800="","",IF(AND(A8800&gt;=Debut,A8800&lt;Fin),1,0))</f>
        <v/>
      </c>
      <c r="H8800" s="0" t="str">
        <f aca="false">IF(G8800=1,INT(ROUND((A8800-Debut)*86400,0)/600),"")</f>
        <v/>
      </c>
      <c r="I8800" s="0" t="str">
        <f aca="false">IF(G8800=1,INT(ROUND((A8800-Debut)*86400,0)/3600),"")</f>
        <v/>
      </c>
      <c r="J8800" s="0" t="str">
        <f aca="false">IF(OR(A8800="",B8800=""),"",ROUND((B8800-A8800)*86400,0))</f>
        <v/>
      </c>
      <c r="K8800" s="37" t="str">
        <f aca="false">IF(G8800=1,IF(COUNTIFS($C:$C,C8800,$G:$G,1,$A:$A,"&gt;="&amp;(A8800-FenetreInterm/86400),$A:$A,"&lt;="&amp;A8800)&gt;=NbInterm,1,0),"")</f>
        <v/>
      </c>
      <c r="L8800" s="37" t="str">
        <f aca="false">IF(G8800=1,IF(B8800="",0,IF(J8800&lt;SeuilFugitive,1,0)),"")</f>
        <v/>
      </c>
      <c r="M8800" s="37" t="str">
        <f aca="false">IF(G8800=1,IF(B8800="",IF((Fin-A8800)*24&gt;SeuilFigee,1,0),IF(J8800&gt;SeuilFigee*3600,1,0)),"")</f>
        <v/>
      </c>
      <c r="N8800" s="0" t="str">
        <f aca="false">IF(G8800=1,IF(COUNTIF(H$2:H8800,H8800)=1,COUNTIF($H:$H,H8800),""),"")</f>
        <v/>
      </c>
      <c r="O8800" s="0" t="str">
        <f aca="false">IF(G8800=1,IF(COUNTIF(I$2:I8800,I8800)=1,COUNTIF($I:$I,I8800),""),"")</f>
        <v/>
      </c>
      <c r="P8800" s="38" t="str">
        <f aca="false">IF(G8800=1,IF(COUNTIFS(C$2:C8800,C8800,G$2:G8800,1)=1,COUNTIFS($C:$C,C8800,$G:$G,1)+ROW()/10000000,""),"")</f>
        <v/>
      </c>
      <c r="Q8800" s="0" t="str">
        <f aca="false">IF(K8800=1,IF(COUNTIFS(C$2:C8800,C8800,K$2:K8800,1)=1,1,0),"")</f>
        <v/>
      </c>
      <c r="R8800" s="0" t="str">
        <f aca="false">IF(M8800=1,IF(COUNTIFS(C$2:C8800,C8800,M$2:M8800,1)=1,1,0),"")</f>
        <v/>
      </c>
      <c r="S8800" s="0" t="str">
        <f aca="false">IF(L8800=1,IF(COUNTIFS(C$2:C8800,C8800,L$2:L8800,1)=1,1,0),"")</f>
        <v/>
      </c>
      <c r="T8800" s="38" t="str">
        <f aca="false">IF(N8800="","",N8800+ROW()/10000000)</f>
        <v/>
      </c>
      <c r="U8800" s="0" t="str">
        <f aca="false">IF(G8800=1,IF(B8800="",1,0),"")</f>
        <v/>
      </c>
    </row>
    <row r="8801" customFormat="false" ht="15" hidden="false" customHeight="false" outlineLevel="0" collapsed="false">
      <c r="A8801" s="35"/>
      <c r="B8801" s="35"/>
      <c r="G8801" s="0" t="str">
        <f aca="false">IF(A8801="","",IF(AND(A8801&gt;=Debut,A8801&lt;Fin),1,0))</f>
        <v/>
      </c>
      <c r="H8801" s="0" t="str">
        <f aca="false">IF(G8801=1,INT(ROUND((A8801-Debut)*86400,0)/600),"")</f>
        <v/>
      </c>
      <c r="I8801" s="0" t="str">
        <f aca="false">IF(G8801=1,INT(ROUND((A8801-Debut)*86400,0)/3600),"")</f>
        <v/>
      </c>
      <c r="J8801" s="0" t="str">
        <f aca="false">IF(OR(A8801="",B8801=""),"",ROUND((B8801-A8801)*86400,0))</f>
        <v/>
      </c>
      <c r="K8801" s="37" t="str">
        <f aca="false">IF(G8801=1,IF(COUNTIFS($C:$C,C8801,$G:$G,1,$A:$A,"&gt;="&amp;(A8801-FenetreInterm/86400),$A:$A,"&lt;="&amp;A8801)&gt;=NbInterm,1,0),"")</f>
        <v/>
      </c>
      <c r="L8801" s="37" t="str">
        <f aca="false">IF(G8801=1,IF(B8801="",0,IF(J8801&lt;SeuilFugitive,1,0)),"")</f>
        <v/>
      </c>
      <c r="M8801" s="37" t="str">
        <f aca="false">IF(G8801=1,IF(B8801="",IF((Fin-A8801)*24&gt;SeuilFigee,1,0),IF(J8801&gt;SeuilFigee*3600,1,0)),"")</f>
        <v/>
      </c>
      <c r="N8801" s="0" t="str">
        <f aca="false">IF(G8801=1,IF(COUNTIF(H$2:H8801,H8801)=1,COUNTIF($H:$H,H8801),""),"")</f>
        <v/>
      </c>
      <c r="O8801" s="0" t="str">
        <f aca="false">IF(G8801=1,IF(COUNTIF(I$2:I8801,I8801)=1,COUNTIF($I:$I,I8801),""),"")</f>
        <v/>
      </c>
      <c r="P8801" s="38" t="str">
        <f aca="false">IF(G8801=1,IF(COUNTIFS(C$2:C8801,C8801,G$2:G8801,1)=1,COUNTIFS($C:$C,C8801,$G:$G,1)+ROW()/10000000,""),"")</f>
        <v/>
      </c>
      <c r="Q8801" s="0" t="str">
        <f aca="false">IF(K8801=1,IF(COUNTIFS(C$2:C8801,C8801,K$2:K8801,1)=1,1,0),"")</f>
        <v/>
      </c>
      <c r="R8801" s="0" t="str">
        <f aca="false">IF(M8801=1,IF(COUNTIFS(C$2:C8801,C8801,M$2:M8801,1)=1,1,0),"")</f>
        <v/>
      </c>
      <c r="S8801" s="0" t="str">
        <f aca="false">IF(L8801=1,IF(COUNTIFS(C$2:C8801,C8801,L$2:L8801,1)=1,1,0),"")</f>
        <v/>
      </c>
      <c r="T8801" s="38" t="str">
        <f aca="false">IF(N8801="","",N8801+ROW()/10000000)</f>
        <v/>
      </c>
      <c r="U8801" s="0" t="str">
        <f aca="false">IF(G8801=1,IF(B8801="",1,0),"")</f>
        <v/>
      </c>
    </row>
    <row r="8802" customFormat="false" ht="15" hidden="false" customHeight="false" outlineLevel="0" collapsed="false">
      <c r="A8802" s="35"/>
      <c r="B8802" s="35"/>
      <c r="G8802" s="0" t="str">
        <f aca="false">IF(A8802="","",IF(AND(A8802&gt;=Debut,A8802&lt;Fin),1,0))</f>
        <v/>
      </c>
      <c r="H8802" s="0" t="str">
        <f aca="false">IF(G8802=1,INT(ROUND((A8802-Debut)*86400,0)/600),"")</f>
        <v/>
      </c>
      <c r="I8802" s="0" t="str">
        <f aca="false">IF(G8802=1,INT(ROUND((A8802-Debut)*86400,0)/3600),"")</f>
        <v/>
      </c>
      <c r="J8802" s="0" t="str">
        <f aca="false">IF(OR(A8802="",B8802=""),"",ROUND((B8802-A8802)*86400,0))</f>
        <v/>
      </c>
      <c r="K8802" s="37" t="str">
        <f aca="false">IF(G8802=1,IF(COUNTIFS($C:$C,C8802,$G:$G,1,$A:$A,"&gt;="&amp;(A8802-FenetreInterm/86400),$A:$A,"&lt;="&amp;A8802)&gt;=NbInterm,1,0),"")</f>
        <v/>
      </c>
      <c r="L8802" s="37" t="str">
        <f aca="false">IF(G8802=1,IF(B8802="",0,IF(J8802&lt;SeuilFugitive,1,0)),"")</f>
        <v/>
      </c>
      <c r="M8802" s="37" t="str">
        <f aca="false">IF(G8802=1,IF(B8802="",IF((Fin-A8802)*24&gt;SeuilFigee,1,0),IF(J8802&gt;SeuilFigee*3600,1,0)),"")</f>
        <v/>
      </c>
      <c r="N8802" s="0" t="str">
        <f aca="false">IF(G8802=1,IF(COUNTIF(H$2:H8802,H8802)=1,COUNTIF($H:$H,H8802),""),"")</f>
        <v/>
      </c>
      <c r="O8802" s="0" t="str">
        <f aca="false">IF(G8802=1,IF(COUNTIF(I$2:I8802,I8802)=1,COUNTIF($I:$I,I8802),""),"")</f>
        <v/>
      </c>
      <c r="P8802" s="38" t="str">
        <f aca="false">IF(G8802=1,IF(COUNTIFS(C$2:C8802,C8802,G$2:G8802,1)=1,COUNTIFS($C:$C,C8802,$G:$G,1)+ROW()/10000000,""),"")</f>
        <v/>
      </c>
      <c r="Q8802" s="0" t="str">
        <f aca="false">IF(K8802=1,IF(COUNTIFS(C$2:C8802,C8802,K$2:K8802,1)=1,1,0),"")</f>
        <v/>
      </c>
      <c r="R8802" s="0" t="str">
        <f aca="false">IF(M8802=1,IF(COUNTIFS(C$2:C8802,C8802,M$2:M8802,1)=1,1,0),"")</f>
        <v/>
      </c>
      <c r="S8802" s="0" t="str">
        <f aca="false">IF(L8802=1,IF(COUNTIFS(C$2:C8802,C8802,L$2:L8802,1)=1,1,0),"")</f>
        <v/>
      </c>
      <c r="T8802" s="38" t="str">
        <f aca="false">IF(N8802="","",N8802+ROW()/10000000)</f>
        <v/>
      </c>
      <c r="U8802" s="0" t="str">
        <f aca="false">IF(G8802=1,IF(B8802="",1,0),"")</f>
        <v/>
      </c>
    </row>
    <row r="8803" customFormat="false" ht="15" hidden="false" customHeight="false" outlineLevel="0" collapsed="false">
      <c r="A8803" s="35"/>
      <c r="B8803" s="35"/>
      <c r="G8803" s="0" t="str">
        <f aca="false">IF(A8803="","",IF(AND(A8803&gt;=Debut,A8803&lt;Fin),1,0))</f>
        <v/>
      </c>
      <c r="H8803" s="0" t="str">
        <f aca="false">IF(G8803=1,INT(ROUND((A8803-Debut)*86400,0)/600),"")</f>
        <v/>
      </c>
      <c r="I8803" s="0" t="str">
        <f aca="false">IF(G8803=1,INT(ROUND((A8803-Debut)*86400,0)/3600),"")</f>
        <v/>
      </c>
      <c r="J8803" s="0" t="str">
        <f aca="false">IF(OR(A8803="",B8803=""),"",ROUND((B8803-A8803)*86400,0))</f>
        <v/>
      </c>
      <c r="K8803" s="37" t="str">
        <f aca="false">IF(G8803=1,IF(COUNTIFS($C:$C,C8803,$G:$G,1,$A:$A,"&gt;="&amp;(A8803-FenetreInterm/86400),$A:$A,"&lt;="&amp;A8803)&gt;=NbInterm,1,0),"")</f>
        <v/>
      </c>
      <c r="L8803" s="37" t="str">
        <f aca="false">IF(G8803=1,IF(B8803="",0,IF(J8803&lt;SeuilFugitive,1,0)),"")</f>
        <v/>
      </c>
      <c r="M8803" s="37" t="str">
        <f aca="false">IF(G8803=1,IF(B8803="",IF((Fin-A8803)*24&gt;SeuilFigee,1,0),IF(J8803&gt;SeuilFigee*3600,1,0)),"")</f>
        <v/>
      </c>
      <c r="N8803" s="0" t="str">
        <f aca="false">IF(G8803=1,IF(COUNTIF(H$2:H8803,H8803)=1,COUNTIF($H:$H,H8803),""),"")</f>
        <v/>
      </c>
      <c r="O8803" s="0" t="str">
        <f aca="false">IF(G8803=1,IF(COUNTIF(I$2:I8803,I8803)=1,COUNTIF($I:$I,I8803),""),"")</f>
        <v/>
      </c>
      <c r="P8803" s="38" t="str">
        <f aca="false">IF(G8803=1,IF(COUNTIFS(C$2:C8803,C8803,G$2:G8803,1)=1,COUNTIFS($C:$C,C8803,$G:$G,1)+ROW()/10000000,""),"")</f>
        <v/>
      </c>
      <c r="Q8803" s="0" t="str">
        <f aca="false">IF(K8803=1,IF(COUNTIFS(C$2:C8803,C8803,K$2:K8803,1)=1,1,0),"")</f>
        <v/>
      </c>
      <c r="R8803" s="0" t="str">
        <f aca="false">IF(M8803=1,IF(COUNTIFS(C$2:C8803,C8803,M$2:M8803,1)=1,1,0),"")</f>
        <v/>
      </c>
      <c r="S8803" s="0" t="str">
        <f aca="false">IF(L8803=1,IF(COUNTIFS(C$2:C8803,C8803,L$2:L8803,1)=1,1,0),"")</f>
        <v/>
      </c>
      <c r="T8803" s="38" t="str">
        <f aca="false">IF(N8803="","",N8803+ROW()/10000000)</f>
        <v/>
      </c>
      <c r="U8803" s="0" t="str">
        <f aca="false">IF(G8803=1,IF(B8803="",1,0),"")</f>
        <v/>
      </c>
    </row>
    <row r="8804" customFormat="false" ht="15" hidden="false" customHeight="false" outlineLevel="0" collapsed="false">
      <c r="A8804" s="35"/>
      <c r="B8804" s="35"/>
      <c r="G8804" s="0" t="str">
        <f aca="false">IF(A8804="","",IF(AND(A8804&gt;=Debut,A8804&lt;Fin),1,0))</f>
        <v/>
      </c>
      <c r="H8804" s="0" t="str">
        <f aca="false">IF(G8804=1,INT(ROUND((A8804-Debut)*86400,0)/600),"")</f>
        <v/>
      </c>
      <c r="I8804" s="0" t="str">
        <f aca="false">IF(G8804=1,INT(ROUND((A8804-Debut)*86400,0)/3600),"")</f>
        <v/>
      </c>
      <c r="J8804" s="0" t="str">
        <f aca="false">IF(OR(A8804="",B8804=""),"",ROUND((B8804-A8804)*86400,0))</f>
        <v/>
      </c>
      <c r="K8804" s="37" t="str">
        <f aca="false">IF(G8804=1,IF(COUNTIFS($C:$C,C8804,$G:$G,1,$A:$A,"&gt;="&amp;(A8804-FenetreInterm/86400),$A:$A,"&lt;="&amp;A8804)&gt;=NbInterm,1,0),"")</f>
        <v/>
      </c>
      <c r="L8804" s="37" t="str">
        <f aca="false">IF(G8804=1,IF(B8804="",0,IF(J8804&lt;SeuilFugitive,1,0)),"")</f>
        <v/>
      </c>
      <c r="M8804" s="37" t="str">
        <f aca="false">IF(G8804=1,IF(B8804="",IF((Fin-A8804)*24&gt;SeuilFigee,1,0),IF(J8804&gt;SeuilFigee*3600,1,0)),"")</f>
        <v/>
      </c>
      <c r="N8804" s="0" t="str">
        <f aca="false">IF(G8804=1,IF(COUNTIF(H$2:H8804,H8804)=1,COUNTIF($H:$H,H8804),""),"")</f>
        <v/>
      </c>
      <c r="O8804" s="0" t="str">
        <f aca="false">IF(G8804=1,IF(COUNTIF(I$2:I8804,I8804)=1,COUNTIF($I:$I,I8804),""),"")</f>
        <v/>
      </c>
      <c r="P8804" s="38" t="str">
        <f aca="false">IF(G8804=1,IF(COUNTIFS(C$2:C8804,C8804,G$2:G8804,1)=1,COUNTIFS($C:$C,C8804,$G:$G,1)+ROW()/10000000,""),"")</f>
        <v/>
      </c>
      <c r="Q8804" s="0" t="str">
        <f aca="false">IF(K8804=1,IF(COUNTIFS(C$2:C8804,C8804,K$2:K8804,1)=1,1,0),"")</f>
        <v/>
      </c>
      <c r="R8804" s="0" t="str">
        <f aca="false">IF(M8804=1,IF(COUNTIFS(C$2:C8804,C8804,M$2:M8804,1)=1,1,0),"")</f>
        <v/>
      </c>
      <c r="S8804" s="0" t="str">
        <f aca="false">IF(L8804=1,IF(COUNTIFS(C$2:C8804,C8804,L$2:L8804,1)=1,1,0),"")</f>
        <v/>
      </c>
      <c r="T8804" s="38" t="str">
        <f aca="false">IF(N8804="","",N8804+ROW()/10000000)</f>
        <v/>
      </c>
      <c r="U8804" s="0" t="str">
        <f aca="false">IF(G8804=1,IF(B8804="",1,0),"")</f>
        <v/>
      </c>
    </row>
    <row r="8805" customFormat="false" ht="15" hidden="false" customHeight="false" outlineLevel="0" collapsed="false">
      <c r="A8805" s="35"/>
      <c r="B8805" s="35"/>
      <c r="G8805" s="0" t="str">
        <f aca="false">IF(A8805="","",IF(AND(A8805&gt;=Debut,A8805&lt;Fin),1,0))</f>
        <v/>
      </c>
      <c r="H8805" s="0" t="str">
        <f aca="false">IF(G8805=1,INT(ROUND((A8805-Debut)*86400,0)/600),"")</f>
        <v/>
      </c>
      <c r="I8805" s="0" t="str">
        <f aca="false">IF(G8805=1,INT(ROUND((A8805-Debut)*86400,0)/3600),"")</f>
        <v/>
      </c>
      <c r="J8805" s="0" t="str">
        <f aca="false">IF(OR(A8805="",B8805=""),"",ROUND((B8805-A8805)*86400,0))</f>
        <v/>
      </c>
      <c r="K8805" s="37" t="str">
        <f aca="false">IF(G8805=1,IF(COUNTIFS($C:$C,C8805,$G:$G,1,$A:$A,"&gt;="&amp;(A8805-FenetreInterm/86400),$A:$A,"&lt;="&amp;A8805)&gt;=NbInterm,1,0),"")</f>
        <v/>
      </c>
      <c r="L8805" s="37" t="str">
        <f aca="false">IF(G8805=1,IF(B8805="",0,IF(J8805&lt;SeuilFugitive,1,0)),"")</f>
        <v/>
      </c>
      <c r="M8805" s="37" t="str">
        <f aca="false">IF(G8805=1,IF(B8805="",IF((Fin-A8805)*24&gt;SeuilFigee,1,0),IF(J8805&gt;SeuilFigee*3600,1,0)),"")</f>
        <v/>
      </c>
      <c r="N8805" s="0" t="str">
        <f aca="false">IF(G8805=1,IF(COUNTIF(H$2:H8805,H8805)=1,COUNTIF($H:$H,H8805),""),"")</f>
        <v/>
      </c>
      <c r="O8805" s="0" t="str">
        <f aca="false">IF(G8805=1,IF(COUNTIF(I$2:I8805,I8805)=1,COUNTIF($I:$I,I8805),""),"")</f>
        <v/>
      </c>
      <c r="P8805" s="38" t="str">
        <f aca="false">IF(G8805=1,IF(COUNTIFS(C$2:C8805,C8805,G$2:G8805,1)=1,COUNTIFS($C:$C,C8805,$G:$G,1)+ROW()/10000000,""),"")</f>
        <v/>
      </c>
      <c r="Q8805" s="0" t="str">
        <f aca="false">IF(K8805=1,IF(COUNTIFS(C$2:C8805,C8805,K$2:K8805,1)=1,1,0),"")</f>
        <v/>
      </c>
      <c r="R8805" s="0" t="str">
        <f aca="false">IF(M8805=1,IF(COUNTIFS(C$2:C8805,C8805,M$2:M8805,1)=1,1,0),"")</f>
        <v/>
      </c>
      <c r="S8805" s="0" t="str">
        <f aca="false">IF(L8805=1,IF(COUNTIFS(C$2:C8805,C8805,L$2:L8805,1)=1,1,0),"")</f>
        <v/>
      </c>
      <c r="T8805" s="38" t="str">
        <f aca="false">IF(N8805="","",N8805+ROW()/10000000)</f>
        <v/>
      </c>
      <c r="U8805" s="0" t="str">
        <f aca="false">IF(G8805=1,IF(B8805="",1,0),"")</f>
        <v/>
      </c>
    </row>
    <row r="8806" customFormat="false" ht="15" hidden="false" customHeight="false" outlineLevel="0" collapsed="false">
      <c r="A8806" s="35"/>
      <c r="B8806" s="35"/>
      <c r="G8806" s="0" t="str">
        <f aca="false">IF(A8806="","",IF(AND(A8806&gt;=Debut,A8806&lt;Fin),1,0))</f>
        <v/>
      </c>
      <c r="H8806" s="0" t="str">
        <f aca="false">IF(G8806=1,INT(ROUND((A8806-Debut)*86400,0)/600),"")</f>
        <v/>
      </c>
      <c r="I8806" s="0" t="str">
        <f aca="false">IF(G8806=1,INT(ROUND((A8806-Debut)*86400,0)/3600),"")</f>
        <v/>
      </c>
      <c r="J8806" s="0" t="str">
        <f aca="false">IF(OR(A8806="",B8806=""),"",ROUND((B8806-A8806)*86400,0))</f>
        <v/>
      </c>
      <c r="K8806" s="37" t="str">
        <f aca="false">IF(G8806=1,IF(COUNTIFS($C:$C,C8806,$G:$G,1,$A:$A,"&gt;="&amp;(A8806-FenetreInterm/86400),$A:$A,"&lt;="&amp;A8806)&gt;=NbInterm,1,0),"")</f>
        <v/>
      </c>
      <c r="L8806" s="37" t="str">
        <f aca="false">IF(G8806=1,IF(B8806="",0,IF(J8806&lt;SeuilFugitive,1,0)),"")</f>
        <v/>
      </c>
      <c r="M8806" s="37" t="str">
        <f aca="false">IF(G8806=1,IF(B8806="",IF((Fin-A8806)*24&gt;SeuilFigee,1,0),IF(J8806&gt;SeuilFigee*3600,1,0)),"")</f>
        <v/>
      </c>
      <c r="N8806" s="0" t="str">
        <f aca="false">IF(G8806=1,IF(COUNTIF(H$2:H8806,H8806)=1,COUNTIF($H:$H,H8806),""),"")</f>
        <v/>
      </c>
      <c r="O8806" s="0" t="str">
        <f aca="false">IF(G8806=1,IF(COUNTIF(I$2:I8806,I8806)=1,COUNTIF($I:$I,I8806),""),"")</f>
        <v/>
      </c>
      <c r="P8806" s="38" t="str">
        <f aca="false">IF(G8806=1,IF(COUNTIFS(C$2:C8806,C8806,G$2:G8806,1)=1,COUNTIFS($C:$C,C8806,$G:$G,1)+ROW()/10000000,""),"")</f>
        <v/>
      </c>
      <c r="Q8806" s="0" t="str">
        <f aca="false">IF(K8806=1,IF(COUNTIFS(C$2:C8806,C8806,K$2:K8806,1)=1,1,0),"")</f>
        <v/>
      </c>
      <c r="R8806" s="0" t="str">
        <f aca="false">IF(M8806=1,IF(COUNTIFS(C$2:C8806,C8806,M$2:M8806,1)=1,1,0),"")</f>
        <v/>
      </c>
      <c r="S8806" s="0" t="str">
        <f aca="false">IF(L8806=1,IF(COUNTIFS(C$2:C8806,C8806,L$2:L8806,1)=1,1,0),"")</f>
        <v/>
      </c>
      <c r="T8806" s="38" t="str">
        <f aca="false">IF(N8806="","",N8806+ROW()/10000000)</f>
        <v/>
      </c>
      <c r="U8806" s="0" t="str">
        <f aca="false">IF(G8806=1,IF(B8806="",1,0),"")</f>
        <v/>
      </c>
    </row>
    <row r="8807" customFormat="false" ht="15" hidden="false" customHeight="false" outlineLevel="0" collapsed="false">
      <c r="A8807" s="35"/>
      <c r="B8807" s="35"/>
      <c r="G8807" s="0" t="str">
        <f aca="false">IF(A8807="","",IF(AND(A8807&gt;=Debut,A8807&lt;Fin),1,0))</f>
        <v/>
      </c>
      <c r="H8807" s="0" t="str">
        <f aca="false">IF(G8807=1,INT(ROUND((A8807-Debut)*86400,0)/600),"")</f>
        <v/>
      </c>
      <c r="I8807" s="0" t="str">
        <f aca="false">IF(G8807=1,INT(ROUND((A8807-Debut)*86400,0)/3600),"")</f>
        <v/>
      </c>
      <c r="J8807" s="0" t="str">
        <f aca="false">IF(OR(A8807="",B8807=""),"",ROUND((B8807-A8807)*86400,0))</f>
        <v/>
      </c>
      <c r="K8807" s="37" t="str">
        <f aca="false">IF(G8807=1,IF(COUNTIFS($C:$C,C8807,$G:$G,1,$A:$A,"&gt;="&amp;(A8807-FenetreInterm/86400),$A:$A,"&lt;="&amp;A8807)&gt;=NbInterm,1,0),"")</f>
        <v/>
      </c>
      <c r="L8807" s="37" t="str">
        <f aca="false">IF(G8807=1,IF(B8807="",0,IF(J8807&lt;SeuilFugitive,1,0)),"")</f>
        <v/>
      </c>
      <c r="M8807" s="37" t="str">
        <f aca="false">IF(G8807=1,IF(B8807="",IF((Fin-A8807)*24&gt;SeuilFigee,1,0),IF(J8807&gt;SeuilFigee*3600,1,0)),"")</f>
        <v/>
      </c>
      <c r="N8807" s="0" t="str">
        <f aca="false">IF(G8807=1,IF(COUNTIF(H$2:H8807,H8807)=1,COUNTIF($H:$H,H8807),""),"")</f>
        <v/>
      </c>
      <c r="O8807" s="0" t="str">
        <f aca="false">IF(G8807=1,IF(COUNTIF(I$2:I8807,I8807)=1,COUNTIF($I:$I,I8807),""),"")</f>
        <v/>
      </c>
      <c r="P8807" s="38" t="str">
        <f aca="false">IF(G8807=1,IF(COUNTIFS(C$2:C8807,C8807,G$2:G8807,1)=1,COUNTIFS($C:$C,C8807,$G:$G,1)+ROW()/10000000,""),"")</f>
        <v/>
      </c>
      <c r="Q8807" s="0" t="str">
        <f aca="false">IF(K8807=1,IF(COUNTIFS(C$2:C8807,C8807,K$2:K8807,1)=1,1,0),"")</f>
        <v/>
      </c>
      <c r="R8807" s="0" t="str">
        <f aca="false">IF(M8807=1,IF(COUNTIFS(C$2:C8807,C8807,M$2:M8807,1)=1,1,0),"")</f>
        <v/>
      </c>
      <c r="S8807" s="0" t="str">
        <f aca="false">IF(L8807=1,IF(COUNTIFS(C$2:C8807,C8807,L$2:L8807,1)=1,1,0),"")</f>
        <v/>
      </c>
      <c r="T8807" s="38" t="str">
        <f aca="false">IF(N8807="","",N8807+ROW()/10000000)</f>
        <v/>
      </c>
      <c r="U8807" s="0" t="str">
        <f aca="false">IF(G8807=1,IF(B8807="",1,0),"")</f>
        <v/>
      </c>
    </row>
    <row r="8808" customFormat="false" ht="15" hidden="false" customHeight="false" outlineLevel="0" collapsed="false">
      <c r="A8808" s="35"/>
      <c r="B8808" s="35"/>
      <c r="G8808" s="0" t="str">
        <f aca="false">IF(A8808="","",IF(AND(A8808&gt;=Debut,A8808&lt;Fin),1,0))</f>
        <v/>
      </c>
      <c r="H8808" s="0" t="str">
        <f aca="false">IF(G8808=1,INT(ROUND((A8808-Debut)*86400,0)/600),"")</f>
        <v/>
      </c>
      <c r="I8808" s="0" t="str">
        <f aca="false">IF(G8808=1,INT(ROUND((A8808-Debut)*86400,0)/3600),"")</f>
        <v/>
      </c>
      <c r="J8808" s="0" t="str">
        <f aca="false">IF(OR(A8808="",B8808=""),"",ROUND((B8808-A8808)*86400,0))</f>
        <v/>
      </c>
      <c r="K8808" s="37" t="str">
        <f aca="false">IF(G8808=1,IF(COUNTIFS($C:$C,C8808,$G:$G,1,$A:$A,"&gt;="&amp;(A8808-FenetreInterm/86400),$A:$A,"&lt;="&amp;A8808)&gt;=NbInterm,1,0),"")</f>
        <v/>
      </c>
      <c r="L8808" s="37" t="str">
        <f aca="false">IF(G8808=1,IF(B8808="",0,IF(J8808&lt;SeuilFugitive,1,0)),"")</f>
        <v/>
      </c>
      <c r="M8808" s="37" t="str">
        <f aca="false">IF(G8808=1,IF(B8808="",IF((Fin-A8808)*24&gt;SeuilFigee,1,0),IF(J8808&gt;SeuilFigee*3600,1,0)),"")</f>
        <v/>
      </c>
      <c r="N8808" s="0" t="str">
        <f aca="false">IF(G8808=1,IF(COUNTIF(H$2:H8808,H8808)=1,COUNTIF($H:$H,H8808),""),"")</f>
        <v/>
      </c>
      <c r="O8808" s="0" t="str">
        <f aca="false">IF(G8808=1,IF(COUNTIF(I$2:I8808,I8808)=1,COUNTIF($I:$I,I8808),""),"")</f>
        <v/>
      </c>
      <c r="P8808" s="38" t="str">
        <f aca="false">IF(G8808=1,IF(COUNTIFS(C$2:C8808,C8808,G$2:G8808,1)=1,COUNTIFS($C:$C,C8808,$G:$G,1)+ROW()/10000000,""),"")</f>
        <v/>
      </c>
      <c r="Q8808" s="0" t="str">
        <f aca="false">IF(K8808=1,IF(COUNTIFS(C$2:C8808,C8808,K$2:K8808,1)=1,1,0),"")</f>
        <v/>
      </c>
      <c r="R8808" s="0" t="str">
        <f aca="false">IF(M8808=1,IF(COUNTIFS(C$2:C8808,C8808,M$2:M8808,1)=1,1,0),"")</f>
        <v/>
      </c>
      <c r="S8808" s="0" t="str">
        <f aca="false">IF(L8808=1,IF(COUNTIFS(C$2:C8808,C8808,L$2:L8808,1)=1,1,0),"")</f>
        <v/>
      </c>
      <c r="T8808" s="38" t="str">
        <f aca="false">IF(N8808="","",N8808+ROW()/10000000)</f>
        <v/>
      </c>
      <c r="U8808" s="0" t="str">
        <f aca="false">IF(G8808=1,IF(B8808="",1,0),"")</f>
        <v/>
      </c>
    </row>
    <row r="8809" customFormat="false" ht="15" hidden="false" customHeight="false" outlineLevel="0" collapsed="false">
      <c r="A8809" s="35"/>
      <c r="B8809" s="35"/>
      <c r="G8809" s="0" t="str">
        <f aca="false">IF(A8809="","",IF(AND(A8809&gt;=Debut,A8809&lt;Fin),1,0))</f>
        <v/>
      </c>
      <c r="H8809" s="0" t="str">
        <f aca="false">IF(G8809=1,INT(ROUND((A8809-Debut)*86400,0)/600),"")</f>
        <v/>
      </c>
      <c r="I8809" s="0" t="str">
        <f aca="false">IF(G8809=1,INT(ROUND((A8809-Debut)*86400,0)/3600),"")</f>
        <v/>
      </c>
      <c r="J8809" s="0" t="str">
        <f aca="false">IF(OR(A8809="",B8809=""),"",ROUND((B8809-A8809)*86400,0))</f>
        <v/>
      </c>
      <c r="K8809" s="37" t="str">
        <f aca="false">IF(G8809=1,IF(COUNTIFS($C:$C,C8809,$G:$G,1,$A:$A,"&gt;="&amp;(A8809-FenetreInterm/86400),$A:$A,"&lt;="&amp;A8809)&gt;=NbInterm,1,0),"")</f>
        <v/>
      </c>
      <c r="L8809" s="37" t="str">
        <f aca="false">IF(G8809=1,IF(B8809="",0,IF(J8809&lt;SeuilFugitive,1,0)),"")</f>
        <v/>
      </c>
      <c r="M8809" s="37" t="str">
        <f aca="false">IF(G8809=1,IF(B8809="",IF((Fin-A8809)*24&gt;SeuilFigee,1,0),IF(J8809&gt;SeuilFigee*3600,1,0)),"")</f>
        <v/>
      </c>
      <c r="N8809" s="0" t="str">
        <f aca="false">IF(G8809=1,IF(COUNTIF(H$2:H8809,H8809)=1,COUNTIF($H:$H,H8809),""),"")</f>
        <v/>
      </c>
      <c r="O8809" s="0" t="str">
        <f aca="false">IF(G8809=1,IF(COUNTIF(I$2:I8809,I8809)=1,COUNTIF($I:$I,I8809),""),"")</f>
        <v/>
      </c>
      <c r="P8809" s="38" t="str">
        <f aca="false">IF(G8809=1,IF(COUNTIFS(C$2:C8809,C8809,G$2:G8809,1)=1,COUNTIFS($C:$C,C8809,$G:$G,1)+ROW()/10000000,""),"")</f>
        <v/>
      </c>
      <c r="Q8809" s="0" t="str">
        <f aca="false">IF(K8809=1,IF(COUNTIFS(C$2:C8809,C8809,K$2:K8809,1)=1,1,0),"")</f>
        <v/>
      </c>
      <c r="R8809" s="0" t="str">
        <f aca="false">IF(M8809=1,IF(COUNTIFS(C$2:C8809,C8809,M$2:M8809,1)=1,1,0),"")</f>
        <v/>
      </c>
      <c r="S8809" s="0" t="str">
        <f aca="false">IF(L8809=1,IF(COUNTIFS(C$2:C8809,C8809,L$2:L8809,1)=1,1,0),"")</f>
        <v/>
      </c>
      <c r="T8809" s="38" t="str">
        <f aca="false">IF(N8809="","",N8809+ROW()/10000000)</f>
        <v/>
      </c>
      <c r="U8809" s="0" t="str">
        <f aca="false">IF(G8809=1,IF(B8809="",1,0),"")</f>
        <v/>
      </c>
    </row>
    <row r="8810" customFormat="false" ht="15" hidden="false" customHeight="false" outlineLevel="0" collapsed="false">
      <c r="A8810" s="35"/>
      <c r="B8810" s="35"/>
      <c r="G8810" s="0" t="str">
        <f aca="false">IF(A8810="","",IF(AND(A8810&gt;=Debut,A8810&lt;Fin),1,0))</f>
        <v/>
      </c>
      <c r="H8810" s="0" t="str">
        <f aca="false">IF(G8810=1,INT(ROUND((A8810-Debut)*86400,0)/600),"")</f>
        <v/>
      </c>
      <c r="I8810" s="0" t="str">
        <f aca="false">IF(G8810=1,INT(ROUND((A8810-Debut)*86400,0)/3600),"")</f>
        <v/>
      </c>
      <c r="J8810" s="0" t="str">
        <f aca="false">IF(OR(A8810="",B8810=""),"",ROUND((B8810-A8810)*86400,0))</f>
        <v/>
      </c>
      <c r="K8810" s="37" t="str">
        <f aca="false">IF(G8810=1,IF(COUNTIFS($C:$C,C8810,$G:$G,1,$A:$A,"&gt;="&amp;(A8810-FenetreInterm/86400),$A:$A,"&lt;="&amp;A8810)&gt;=NbInterm,1,0),"")</f>
        <v/>
      </c>
      <c r="L8810" s="37" t="str">
        <f aca="false">IF(G8810=1,IF(B8810="",0,IF(J8810&lt;SeuilFugitive,1,0)),"")</f>
        <v/>
      </c>
      <c r="M8810" s="37" t="str">
        <f aca="false">IF(G8810=1,IF(B8810="",IF((Fin-A8810)*24&gt;SeuilFigee,1,0),IF(J8810&gt;SeuilFigee*3600,1,0)),"")</f>
        <v/>
      </c>
      <c r="N8810" s="0" t="str">
        <f aca="false">IF(G8810=1,IF(COUNTIF(H$2:H8810,H8810)=1,COUNTIF($H:$H,H8810),""),"")</f>
        <v/>
      </c>
      <c r="O8810" s="0" t="str">
        <f aca="false">IF(G8810=1,IF(COUNTIF(I$2:I8810,I8810)=1,COUNTIF($I:$I,I8810),""),"")</f>
        <v/>
      </c>
      <c r="P8810" s="38" t="str">
        <f aca="false">IF(G8810=1,IF(COUNTIFS(C$2:C8810,C8810,G$2:G8810,1)=1,COUNTIFS($C:$C,C8810,$G:$G,1)+ROW()/10000000,""),"")</f>
        <v/>
      </c>
      <c r="Q8810" s="0" t="str">
        <f aca="false">IF(K8810=1,IF(COUNTIFS(C$2:C8810,C8810,K$2:K8810,1)=1,1,0),"")</f>
        <v/>
      </c>
      <c r="R8810" s="0" t="str">
        <f aca="false">IF(M8810=1,IF(COUNTIFS(C$2:C8810,C8810,M$2:M8810,1)=1,1,0),"")</f>
        <v/>
      </c>
      <c r="S8810" s="0" t="str">
        <f aca="false">IF(L8810=1,IF(COUNTIFS(C$2:C8810,C8810,L$2:L8810,1)=1,1,0),"")</f>
        <v/>
      </c>
      <c r="T8810" s="38" t="str">
        <f aca="false">IF(N8810="","",N8810+ROW()/10000000)</f>
        <v/>
      </c>
      <c r="U8810" s="0" t="str">
        <f aca="false">IF(G8810=1,IF(B8810="",1,0),"")</f>
        <v/>
      </c>
    </row>
    <row r="8811" customFormat="false" ht="15" hidden="false" customHeight="false" outlineLevel="0" collapsed="false">
      <c r="A8811" s="35"/>
      <c r="B8811" s="35"/>
      <c r="G8811" s="0" t="str">
        <f aca="false">IF(A8811="","",IF(AND(A8811&gt;=Debut,A8811&lt;Fin),1,0))</f>
        <v/>
      </c>
      <c r="H8811" s="0" t="str">
        <f aca="false">IF(G8811=1,INT(ROUND((A8811-Debut)*86400,0)/600),"")</f>
        <v/>
      </c>
      <c r="I8811" s="0" t="str">
        <f aca="false">IF(G8811=1,INT(ROUND((A8811-Debut)*86400,0)/3600),"")</f>
        <v/>
      </c>
      <c r="J8811" s="0" t="str">
        <f aca="false">IF(OR(A8811="",B8811=""),"",ROUND((B8811-A8811)*86400,0))</f>
        <v/>
      </c>
      <c r="K8811" s="37" t="str">
        <f aca="false">IF(G8811=1,IF(COUNTIFS($C:$C,C8811,$G:$G,1,$A:$A,"&gt;="&amp;(A8811-FenetreInterm/86400),$A:$A,"&lt;="&amp;A8811)&gt;=NbInterm,1,0),"")</f>
        <v/>
      </c>
      <c r="L8811" s="37" t="str">
        <f aca="false">IF(G8811=1,IF(B8811="",0,IF(J8811&lt;SeuilFugitive,1,0)),"")</f>
        <v/>
      </c>
      <c r="M8811" s="37" t="str">
        <f aca="false">IF(G8811=1,IF(B8811="",IF((Fin-A8811)*24&gt;SeuilFigee,1,0),IF(J8811&gt;SeuilFigee*3600,1,0)),"")</f>
        <v/>
      </c>
      <c r="N8811" s="0" t="str">
        <f aca="false">IF(G8811=1,IF(COUNTIF(H$2:H8811,H8811)=1,COUNTIF($H:$H,H8811),""),"")</f>
        <v/>
      </c>
      <c r="O8811" s="0" t="str">
        <f aca="false">IF(G8811=1,IF(COUNTIF(I$2:I8811,I8811)=1,COUNTIF($I:$I,I8811),""),"")</f>
        <v/>
      </c>
      <c r="P8811" s="38" t="str">
        <f aca="false">IF(G8811=1,IF(COUNTIFS(C$2:C8811,C8811,G$2:G8811,1)=1,COUNTIFS($C:$C,C8811,$G:$G,1)+ROW()/10000000,""),"")</f>
        <v/>
      </c>
      <c r="Q8811" s="0" t="str">
        <f aca="false">IF(K8811=1,IF(COUNTIFS(C$2:C8811,C8811,K$2:K8811,1)=1,1,0),"")</f>
        <v/>
      </c>
      <c r="R8811" s="0" t="str">
        <f aca="false">IF(M8811=1,IF(COUNTIFS(C$2:C8811,C8811,M$2:M8811,1)=1,1,0),"")</f>
        <v/>
      </c>
      <c r="S8811" s="0" t="str">
        <f aca="false">IF(L8811=1,IF(COUNTIFS(C$2:C8811,C8811,L$2:L8811,1)=1,1,0),"")</f>
        <v/>
      </c>
      <c r="T8811" s="38" t="str">
        <f aca="false">IF(N8811="","",N8811+ROW()/10000000)</f>
        <v/>
      </c>
      <c r="U8811" s="0" t="str">
        <f aca="false">IF(G8811=1,IF(B8811="",1,0),"")</f>
        <v/>
      </c>
    </row>
    <row r="8812" customFormat="false" ht="15" hidden="false" customHeight="false" outlineLevel="0" collapsed="false">
      <c r="A8812" s="35"/>
      <c r="B8812" s="35"/>
      <c r="G8812" s="0" t="str">
        <f aca="false">IF(A8812="","",IF(AND(A8812&gt;=Debut,A8812&lt;Fin),1,0))</f>
        <v/>
      </c>
      <c r="H8812" s="0" t="str">
        <f aca="false">IF(G8812=1,INT(ROUND((A8812-Debut)*86400,0)/600),"")</f>
        <v/>
      </c>
      <c r="I8812" s="0" t="str">
        <f aca="false">IF(G8812=1,INT(ROUND((A8812-Debut)*86400,0)/3600),"")</f>
        <v/>
      </c>
      <c r="J8812" s="0" t="str">
        <f aca="false">IF(OR(A8812="",B8812=""),"",ROUND((B8812-A8812)*86400,0))</f>
        <v/>
      </c>
      <c r="K8812" s="37" t="str">
        <f aca="false">IF(G8812=1,IF(COUNTIFS($C:$C,C8812,$G:$G,1,$A:$A,"&gt;="&amp;(A8812-FenetreInterm/86400),$A:$A,"&lt;="&amp;A8812)&gt;=NbInterm,1,0),"")</f>
        <v/>
      </c>
      <c r="L8812" s="37" t="str">
        <f aca="false">IF(G8812=1,IF(B8812="",0,IF(J8812&lt;SeuilFugitive,1,0)),"")</f>
        <v/>
      </c>
      <c r="M8812" s="37" t="str">
        <f aca="false">IF(G8812=1,IF(B8812="",IF((Fin-A8812)*24&gt;SeuilFigee,1,0),IF(J8812&gt;SeuilFigee*3600,1,0)),"")</f>
        <v/>
      </c>
      <c r="N8812" s="0" t="str">
        <f aca="false">IF(G8812=1,IF(COUNTIF(H$2:H8812,H8812)=1,COUNTIF($H:$H,H8812),""),"")</f>
        <v/>
      </c>
      <c r="O8812" s="0" t="str">
        <f aca="false">IF(G8812=1,IF(COUNTIF(I$2:I8812,I8812)=1,COUNTIF($I:$I,I8812),""),"")</f>
        <v/>
      </c>
      <c r="P8812" s="38" t="str">
        <f aca="false">IF(G8812=1,IF(COUNTIFS(C$2:C8812,C8812,G$2:G8812,1)=1,COUNTIFS($C:$C,C8812,$G:$G,1)+ROW()/10000000,""),"")</f>
        <v/>
      </c>
      <c r="Q8812" s="0" t="str">
        <f aca="false">IF(K8812=1,IF(COUNTIFS(C$2:C8812,C8812,K$2:K8812,1)=1,1,0),"")</f>
        <v/>
      </c>
      <c r="R8812" s="0" t="str">
        <f aca="false">IF(M8812=1,IF(COUNTIFS(C$2:C8812,C8812,M$2:M8812,1)=1,1,0),"")</f>
        <v/>
      </c>
      <c r="S8812" s="0" t="str">
        <f aca="false">IF(L8812=1,IF(COUNTIFS(C$2:C8812,C8812,L$2:L8812,1)=1,1,0),"")</f>
        <v/>
      </c>
      <c r="T8812" s="38" t="str">
        <f aca="false">IF(N8812="","",N8812+ROW()/10000000)</f>
        <v/>
      </c>
      <c r="U8812" s="0" t="str">
        <f aca="false">IF(G8812=1,IF(B8812="",1,0),"")</f>
        <v/>
      </c>
    </row>
    <row r="8813" customFormat="false" ht="15" hidden="false" customHeight="false" outlineLevel="0" collapsed="false">
      <c r="A8813" s="35"/>
      <c r="B8813" s="35"/>
      <c r="G8813" s="0" t="str">
        <f aca="false">IF(A8813="","",IF(AND(A8813&gt;=Debut,A8813&lt;Fin),1,0))</f>
        <v/>
      </c>
      <c r="H8813" s="0" t="str">
        <f aca="false">IF(G8813=1,INT(ROUND((A8813-Debut)*86400,0)/600),"")</f>
        <v/>
      </c>
      <c r="I8813" s="0" t="str">
        <f aca="false">IF(G8813=1,INT(ROUND((A8813-Debut)*86400,0)/3600),"")</f>
        <v/>
      </c>
      <c r="J8813" s="0" t="str">
        <f aca="false">IF(OR(A8813="",B8813=""),"",ROUND((B8813-A8813)*86400,0))</f>
        <v/>
      </c>
      <c r="K8813" s="37" t="str">
        <f aca="false">IF(G8813=1,IF(COUNTIFS($C:$C,C8813,$G:$G,1,$A:$A,"&gt;="&amp;(A8813-FenetreInterm/86400),$A:$A,"&lt;="&amp;A8813)&gt;=NbInterm,1,0),"")</f>
        <v/>
      </c>
      <c r="L8813" s="37" t="str">
        <f aca="false">IF(G8813=1,IF(B8813="",0,IF(J8813&lt;SeuilFugitive,1,0)),"")</f>
        <v/>
      </c>
      <c r="M8813" s="37" t="str">
        <f aca="false">IF(G8813=1,IF(B8813="",IF((Fin-A8813)*24&gt;SeuilFigee,1,0),IF(J8813&gt;SeuilFigee*3600,1,0)),"")</f>
        <v/>
      </c>
      <c r="N8813" s="0" t="str">
        <f aca="false">IF(G8813=1,IF(COUNTIF(H$2:H8813,H8813)=1,COUNTIF($H:$H,H8813),""),"")</f>
        <v/>
      </c>
      <c r="O8813" s="0" t="str">
        <f aca="false">IF(G8813=1,IF(COUNTIF(I$2:I8813,I8813)=1,COUNTIF($I:$I,I8813),""),"")</f>
        <v/>
      </c>
      <c r="P8813" s="38" t="str">
        <f aca="false">IF(G8813=1,IF(COUNTIFS(C$2:C8813,C8813,G$2:G8813,1)=1,COUNTIFS($C:$C,C8813,$G:$G,1)+ROW()/10000000,""),"")</f>
        <v/>
      </c>
      <c r="Q8813" s="0" t="str">
        <f aca="false">IF(K8813=1,IF(COUNTIFS(C$2:C8813,C8813,K$2:K8813,1)=1,1,0),"")</f>
        <v/>
      </c>
      <c r="R8813" s="0" t="str">
        <f aca="false">IF(M8813=1,IF(COUNTIFS(C$2:C8813,C8813,M$2:M8813,1)=1,1,0),"")</f>
        <v/>
      </c>
      <c r="S8813" s="0" t="str">
        <f aca="false">IF(L8813=1,IF(COUNTIFS(C$2:C8813,C8813,L$2:L8813,1)=1,1,0),"")</f>
        <v/>
      </c>
      <c r="T8813" s="38" t="str">
        <f aca="false">IF(N8813="","",N8813+ROW()/10000000)</f>
        <v/>
      </c>
      <c r="U8813" s="0" t="str">
        <f aca="false">IF(G8813=1,IF(B8813="",1,0),"")</f>
        <v/>
      </c>
    </row>
    <row r="8814" customFormat="false" ht="15" hidden="false" customHeight="false" outlineLevel="0" collapsed="false">
      <c r="A8814" s="35"/>
      <c r="B8814" s="35"/>
      <c r="G8814" s="0" t="str">
        <f aca="false">IF(A8814="","",IF(AND(A8814&gt;=Debut,A8814&lt;Fin),1,0))</f>
        <v/>
      </c>
      <c r="H8814" s="0" t="str">
        <f aca="false">IF(G8814=1,INT(ROUND((A8814-Debut)*86400,0)/600),"")</f>
        <v/>
      </c>
      <c r="I8814" s="0" t="str">
        <f aca="false">IF(G8814=1,INT(ROUND((A8814-Debut)*86400,0)/3600),"")</f>
        <v/>
      </c>
      <c r="J8814" s="0" t="str">
        <f aca="false">IF(OR(A8814="",B8814=""),"",ROUND((B8814-A8814)*86400,0))</f>
        <v/>
      </c>
      <c r="K8814" s="37" t="str">
        <f aca="false">IF(G8814=1,IF(COUNTIFS($C:$C,C8814,$G:$G,1,$A:$A,"&gt;="&amp;(A8814-FenetreInterm/86400),$A:$A,"&lt;="&amp;A8814)&gt;=NbInterm,1,0),"")</f>
        <v/>
      </c>
      <c r="L8814" s="37" t="str">
        <f aca="false">IF(G8814=1,IF(B8814="",0,IF(J8814&lt;SeuilFugitive,1,0)),"")</f>
        <v/>
      </c>
      <c r="M8814" s="37" t="str">
        <f aca="false">IF(G8814=1,IF(B8814="",IF((Fin-A8814)*24&gt;SeuilFigee,1,0),IF(J8814&gt;SeuilFigee*3600,1,0)),"")</f>
        <v/>
      </c>
      <c r="N8814" s="0" t="str">
        <f aca="false">IF(G8814=1,IF(COUNTIF(H$2:H8814,H8814)=1,COUNTIF($H:$H,H8814),""),"")</f>
        <v/>
      </c>
      <c r="O8814" s="0" t="str">
        <f aca="false">IF(G8814=1,IF(COUNTIF(I$2:I8814,I8814)=1,COUNTIF($I:$I,I8814),""),"")</f>
        <v/>
      </c>
      <c r="P8814" s="38" t="str">
        <f aca="false">IF(G8814=1,IF(COUNTIFS(C$2:C8814,C8814,G$2:G8814,1)=1,COUNTIFS($C:$C,C8814,$G:$G,1)+ROW()/10000000,""),"")</f>
        <v/>
      </c>
      <c r="Q8814" s="0" t="str">
        <f aca="false">IF(K8814=1,IF(COUNTIFS(C$2:C8814,C8814,K$2:K8814,1)=1,1,0),"")</f>
        <v/>
      </c>
      <c r="R8814" s="0" t="str">
        <f aca="false">IF(M8814=1,IF(COUNTIFS(C$2:C8814,C8814,M$2:M8814,1)=1,1,0),"")</f>
        <v/>
      </c>
      <c r="S8814" s="0" t="str">
        <f aca="false">IF(L8814=1,IF(COUNTIFS(C$2:C8814,C8814,L$2:L8814,1)=1,1,0),"")</f>
        <v/>
      </c>
      <c r="T8814" s="38" t="str">
        <f aca="false">IF(N8814="","",N8814+ROW()/10000000)</f>
        <v/>
      </c>
      <c r="U8814" s="0" t="str">
        <f aca="false">IF(G8814=1,IF(B8814="",1,0),"")</f>
        <v/>
      </c>
    </row>
    <row r="8815" customFormat="false" ht="15" hidden="false" customHeight="false" outlineLevel="0" collapsed="false">
      <c r="A8815" s="35"/>
      <c r="B8815" s="35"/>
      <c r="G8815" s="0" t="str">
        <f aca="false">IF(A8815="","",IF(AND(A8815&gt;=Debut,A8815&lt;Fin),1,0))</f>
        <v/>
      </c>
      <c r="H8815" s="0" t="str">
        <f aca="false">IF(G8815=1,INT(ROUND((A8815-Debut)*86400,0)/600),"")</f>
        <v/>
      </c>
      <c r="I8815" s="0" t="str">
        <f aca="false">IF(G8815=1,INT(ROUND((A8815-Debut)*86400,0)/3600),"")</f>
        <v/>
      </c>
      <c r="J8815" s="0" t="str">
        <f aca="false">IF(OR(A8815="",B8815=""),"",ROUND((B8815-A8815)*86400,0))</f>
        <v/>
      </c>
      <c r="K8815" s="37" t="str">
        <f aca="false">IF(G8815=1,IF(COUNTIFS($C:$C,C8815,$G:$G,1,$A:$A,"&gt;="&amp;(A8815-FenetreInterm/86400),$A:$A,"&lt;="&amp;A8815)&gt;=NbInterm,1,0),"")</f>
        <v/>
      </c>
      <c r="L8815" s="37" t="str">
        <f aca="false">IF(G8815=1,IF(B8815="",0,IF(J8815&lt;SeuilFugitive,1,0)),"")</f>
        <v/>
      </c>
      <c r="M8815" s="37" t="str">
        <f aca="false">IF(G8815=1,IF(B8815="",IF((Fin-A8815)*24&gt;SeuilFigee,1,0),IF(J8815&gt;SeuilFigee*3600,1,0)),"")</f>
        <v/>
      </c>
      <c r="N8815" s="0" t="str">
        <f aca="false">IF(G8815=1,IF(COUNTIF(H$2:H8815,H8815)=1,COUNTIF($H:$H,H8815),""),"")</f>
        <v/>
      </c>
      <c r="O8815" s="0" t="str">
        <f aca="false">IF(G8815=1,IF(COUNTIF(I$2:I8815,I8815)=1,COUNTIF($I:$I,I8815),""),"")</f>
        <v/>
      </c>
      <c r="P8815" s="38" t="str">
        <f aca="false">IF(G8815=1,IF(COUNTIFS(C$2:C8815,C8815,G$2:G8815,1)=1,COUNTIFS($C:$C,C8815,$G:$G,1)+ROW()/10000000,""),"")</f>
        <v/>
      </c>
      <c r="Q8815" s="0" t="str">
        <f aca="false">IF(K8815=1,IF(COUNTIFS(C$2:C8815,C8815,K$2:K8815,1)=1,1,0),"")</f>
        <v/>
      </c>
      <c r="R8815" s="0" t="str">
        <f aca="false">IF(M8815=1,IF(COUNTIFS(C$2:C8815,C8815,M$2:M8815,1)=1,1,0),"")</f>
        <v/>
      </c>
      <c r="S8815" s="0" t="str">
        <f aca="false">IF(L8815=1,IF(COUNTIFS(C$2:C8815,C8815,L$2:L8815,1)=1,1,0),"")</f>
        <v/>
      </c>
      <c r="T8815" s="38" t="str">
        <f aca="false">IF(N8815="","",N8815+ROW()/10000000)</f>
        <v/>
      </c>
      <c r="U8815" s="0" t="str">
        <f aca="false">IF(G8815=1,IF(B8815="",1,0),"")</f>
        <v/>
      </c>
    </row>
    <row r="8816" customFormat="false" ht="15" hidden="false" customHeight="false" outlineLevel="0" collapsed="false">
      <c r="A8816" s="35"/>
      <c r="B8816" s="35"/>
      <c r="G8816" s="0" t="str">
        <f aca="false">IF(A8816="","",IF(AND(A8816&gt;=Debut,A8816&lt;Fin),1,0))</f>
        <v/>
      </c>
      <c r="H8816" s="0" t="str">
        <f aca="false">IF(G8816=1,INT(ROUND((A8816-Debut)*86400,0)/600),"")</f>
        <v/>
      </c>
      <c r="I8816" s="0" t="str">
        <f aca="false">IF(G8816=1,INT(ROUND((A8816-Debut)*86400,0)/3600),"")</f>
        <v/>
      </c>
      <c r="J8816" s="0" t="str">
        <f aca="false">IF(OR(A8816="",B8816=""),"",ROUND((B8816-A8816)*86400,0))</f>
        <v/>
      </c>
      <c r="K8816" s="37" t="str">
        <f aca="false">IF(G8816=1,IF(COUNTIFS($C:$C,C8816,$G:$G,1,$A:$A,"&gt;="&amp;(A8816-FenetreInterm/86400),$A:$A,"&lt;="&amp;A8816)&gt;=NbInterm,1,0),"")</f>
        <v/>
      </c>
      <c r="L8816" s="37" t="str">
        <f aca="false">IF(G8816=1,IF(B8816="",0,IF(J8816&lt;SeuilFugitive,1,0)),"")</f>
        <v/>
      </c>
      <c r="M8816" s="37" t="str">
        <f aca="false">IF(G8816=1,IF(B8816="",IF((Fin-A8816)*24&gt;SeuilFigee,1,0),IF(J8816&gt;SeuilFigee*3600,1,0)),"")</f>
        <v/>
      </c>
      <c r="N8816" s="0" t="str">
        <f aca="false">IF(G8816=1,IF(COUNTIF(H$2:H8816,H8816)=1,COUNTIF($H:$H,H8816),""),"")</f>
        <v/>
      </c>
      <c r="O8816" s="0" t="str">
        <f aca="false">IF(G8816=1,IF(COUNTIF(I$2:I8816,I8816)=1,COUNTIF($I:$I,I8816),""),"")</f>
        <v/>
      </c>
      <c r="P8816" s="38" t="str">
        <f aca="false">IF(G8816=1,IF(COUNTIFS(C$2:C8816,C8816,G$2:G8816,1)=1,COUNTIFS($C:$C,C8816,$G:$G,1)+ROW()/10000000,""),"")</f>
        <v/>
      </c>
      <c r="Q8816" s="0" t="str">
        <f aca="false">IF(K8816=1,IF(COUNTIFS(C$2:C8816,C8816,K$2:K8816,1)=1,1,0),"")</f>
        <v/>
      </c>
      <c r="R8816" s="0" t="str">
        <f aca="false">IF(M8816=1,IF(COUNTIFS(C$2:C8816,C8816,M$2:M8816,1)=1,1,0),"")</f>
        <v/>
      </c>
      <c r="S8816" s="0" t="str">
        <f aca="false">IF(L8816=1,IF(COUNTIFS(C$2:C8816,C8816,L$2:L8816,1)=1,1,0),"")</f>
        <v/>
      </c>
      <c r="T8816" s="38" t="str">
        <f aca="false">IF(N8816="","",N8816+ROW()/10000000)</f>
        <v/>
      </c>
      <c r="U8816" s="0" t="str">
        <f aca="false">IF(G8816=1,IF(B8816="",1,0),"")</f>
        <v/>
      </c>
    </row>
    <row r="8817" customFormat="false" ht="15" hidden="false" customHeight="false" outlineLevel="0" collapsed="false">
      <c r="A8817" s="35"/>
      <c r="B8817" s="35"/>
      <c r="G8817" s="0" t="str">
        <f aca="false">IF(A8817="","",IF(AND(A8817&gt;=Debut,A8817&lt;Fin),1,0))</f>
        <v/>
      </c>
      <c r="H8817" s="0" t="str">
        <f aca="false">IF(G8817=1,INT(ROUND((A8817-Debut)*86400,0)/600),"")</f>
        <v/>
      </c>
      <c r="I8817" s="0" t="str">
        <f aca="false">IF(G8817=1,INT(ROUND((A8817-Debut)*86400,0)/3600),"")</f>
        <v/>
      </c>
      <c r="J8817" s="0" t="str">
        <f aca="false">IF(OR(A8817="",B8817=""),"",ROUND((B8817-A8817)*86400,0))</f>
        <v/>
      </c>
      <c r="K8817" s="37" t="str">
        <f aca="false">IF(G8817=1,IF(COUNTIFS($C:$C,C8817,$G:$G,1,$A:$A,"&gt;="&amp;(A8817-FenetreInterm/86400),$A:$A,"&lt;="&amp;A8817)&gt;=NbInterm,1,0),"")</f>
        <v/>
      </c>
      <c r="L8817" s="37" t="str">
        <f aca="false">IF(G8817=1,IF(B8817="",0,IF(J8817&lt;SeuilFugitive,1,0)),"")</f>
        <v/>
      </c>
      <c r="M8817" s="37" t="str">
        <f aca="false">IF(G8817=1,IF(B8817="",IF((Fin-A8817)*24&gt;SeuilFigee,1,0),IF(J8817&gt;SeuilFigee*3600,1,0)),"")</f>
        <v/>
      </c>
      <c r="N8817" s="0" t="str">
        <f aca="false">IF(G8817=1,IF(COUNTIF(H$2:H8817,H8817)=1,COUNTIF($H:$H,H8817),""),"")</f>
        <v/>
      </c>
      <c r="O8817" s="0" t="str">
        <f aca="false">IF(G8817=1,IF(COUNTIF(I$2:I8817,I8817)=1,COUNTIF($I:$I,I8817),""),"")</f>
        <v/>
      </c>
      <c r="P8817" s="38" t="str">
        <f aca="false">IF(G8817=1,IF(COUNTIFS(C$2:C8817,C8817,G$2:G8817,1)=1,COUNTIFS($C:$C,C8817,$G:$G,1)+ROW()/10000000,""),"")</f>
        <v/>
      </c>
      <c r="Q8817" s="0" t="str">
        <f aca="false">IF(K8817=1,IF(COUNTIFS(C$2:C8817,C8817,K$2:K8817,1)=1,1,0),"")</f>
        <v/>
      </c>
      <c r="R8817" s="0" t="str">
        <f aca="false">IF(M8817=1,IF(COUNTIFS(C$2:C8817,C8817,M$2:M8817,1)=1,1,0),"")</f>
        <v/>
      </c>
      <c r="S8817" s="0" t="str">
        <f aca="false">IF(L8817=1,IF(COUNTIFS(C$2:C8817,C8817,L$2:L8817,1)=1,1,0),"")</f>
        <v/>
      </c>
      <c r="T8817" s="38" t="str">
        <f aca="false">IF(N8817="","",N8817+ROW()/10000000)</f>
        <v/>
      </c>
      <c r="U8817" s="0" t="str">
        <f aca="false">IF(G8817=1,IF(B8817="",1,0),"")</f>
        <v/>
      </c>
    </row>
    <row r="8818" customFormat="false" ht="15" hidden="false" customHeight="false" outlineLevel="0" collapsed="false">
      <c r="A8818" s="35"/>
      <c r="B8818" s="35"/>
      <c r="G8818" s="0" t="str">
        <f aca="false">IF(A8818="","",IF(AND(A8818&gt;=Debut,A8818&lt;Fin),1,0))</f>
        <v/>
      </c>
      <c r="H8818" s="0" t="str">
        <f aca="false">IF(G8818=1,INT(ROUND((A8818-Debut)*86400,0)/600),"")</f>
        <v/>
      </c>
      <c r="I8818" s="0" t="str">
        <f aca="false">IF(G8818=1,INT(ROUND((A8818-Debut)*86400,0)/3600),"")</f>
        <v/>
      </c>
      <c r="J8818" s="0" t="str">
        <f aca="false">IF(OR(A8818="",B8818=""),"",ROUND((B8818-A8818)*86400,0))</f>
        <v/>
      </c>
      <c r="K8818" s="37" t="str">
        <f aca="false">IF(G8818=1,IF(COUNTIFS($C:$C,C8818,$G:$G,1,$A:$A,"&gt;="&amp;(A8818-FenetreInterm/86400),$A:$A,"&lt;="&amp;A8818)&gt;=NbInterm,1,0),"")</f>
        <v/>
      </c>
      <c r="L8818" s="37" t="str">
        <f aca="false">IF(G8818=1,IF(B8818="",0,IF(J8818&lt;SeuilFugitive,1,0)),"")</f>
        <v/>
      </c>
      <c r="M8818" s="37" t="str">
        <f aca="false">IF(G8818=1,IF(B8818="",IF((Fin-A8818)*24&gt;SeuilFigee,1,0),IF(J8818&gt;SeuilFigee*3600,1,0)),"")</f>
        <v/>
      </c>
      <c r="N8818" s="0" t="str">
        <f aca="false">IF(G8818=1,IF(COUNTIF(H$2:H8818,H8818)=1,COUNTIF($H:$H,H8818),""),"")</f>
        <v/>
      </c>
      <c r="O8818" s="0" t="str">
        <f aca="false">IF(G8818=1,IF(COUNTIF(I$2:I8818,I8818)=1,COUNTIF($I:$I,I8818),""),"")</f>
        <v/>
      </c>
      <c r="P8818" s="38" t="str">
        <f aca="false">IF(G8818=1,IF(COUNTIFS(C$2:C8818,C8818,G$2:G8818,1)=1,COUNTIFS($C:$C,C8818,$G:$G,1)+ROW()/10000000,""),"")</f>
        <v/>
      </c>
      <c r="Q8818" s="0" t="str">
        <f aca="false">IF(K8818=1,IF(COUNTIFS(C$2:C8818,C8818,K$2:K8818,1)=1,1,0),"")</f>
        <v/>
      </c>
      <c r="R8818" s="0" t="str">
        <f aca="false">IF(M8818=1,IF(COUNTIFS(C$2:C8818,C8818,M$2:M8818,1)=1,1,0),"")</f>
        <v/>
      </c>
      <c r="S8818" s="0" t="str">
        <f aca="false">IF(L8818=1,IF(COUNTIFS(C$2:C8818,C8818,L$2:L8818,1)=1,1,0),"")</f>
        <v/>
      </c>
      <c r="T8818" s="38" t="str">
        <f aca="false">IF(N8818="","",N8818+ROW()/10000000)</f>
        <v/>
      </c>
      <c r="U8818" s="0" t="str">
        <f aca="false">IF(G8818=1,IF(B8818="",1,0),"")</f>
        <v/>
      </c>
    </row>
    <row r="8819" customFormat="false" ht="15" hidden="false" customHeight="false" outlineLevel="0" collapsed="false">
      <c r="A8819" s="35"/>
      <c r="B8819" s="35"/>
      <c r="G8819" s="0" t="str">
        <f aca="false">IF(A8819="","",IF(AND(A8819&gt;=Debut,A8819&lt;Fin),1,0))</f>
        <v/>
      </c>
      <c r="H8819" s="0" t="str">
        <f aca="false">IF(G8819=1,INT(ROUND((A8819-Debut)*86400,0)/600),"")</f>
        <v/>
      </c>
      <c r="I8819" s="0" t="str">
        <f aca="false">IF(G8819=1,INT(ROUND((A8819-Debut)*86400,0)/3600),"")</f>
        <v/>
      </c>
      <c r="J8819" s="0" t="str">
        <f aca="false">IF(OR(A8819="",B8819=""),"",ROUND((B8819-A8819)*86400,0))</f>
        <v/>
      </c>
      <c r="K8819" s="37" t="str">
        <f aca="false">IF(G8819=1,IF(COUNTIFS($C:$C,C8819,$G:$G,1,$A:$A,"&gt;="&amp;(A8819-FenetreInterm/86400),$A:$A,"&lt;="&amp;A8819)&gt;=NbInterm,1,0),"")</f>
        <v/>
      </c>
      <c r="L8819" s="37" t="str">
        <f aca="false">IF(G8819=1,IF(B8819="",0,IF(J8819&lt;SeuilFugitive,1,0)),"")</f>
        <v/>
      </c>
      <c r="M8819" s="37" t="str">
        <f aca="false">IF(G8819=1,IF(B8819="",IF((Fin-A8819)*24&gt;SeuilFigee,1,0),IF(J8819&gt;SeuilFigee*3600,1,0)),"")</f>
        <v/>
      </c>
      <c r="N8819" s="0" t="str">
        <f aca="false">IF(G8819=1,IF(COUNTIF(H$2:H8819,H8819)=1,COUNTIF($H:$H,H8819),""),"")</f>
        <v/>
      </c>
      <c r="O8819" s="0" t="str">
        <f aca="false">IF(G8819=1,IF(COUNTIF(I$2:I8819,I8819)=1,COUNTIF($I:$I,I8819),""),"")</f>
        <v/>
      </c>
      <c r="P8819" s="38" t="str">
        <f aca="false">IF(G8819=1,IF(COUNTIFS(C$2:C8819,C8819,G$2:G8819,1)=1,COUNTIFS($C:$C,C8819,$G:$G,1)+ROW()/10000000,""),"")</f>
        <v/>
      </c>
      <c r="Q8819" s="0" t="str">
        <f aca="false">IF(K8819=1,IF(COUNTIFS(C$2:C8819,C8819,K$2:K8819,1)=1,1,0),"")</f>
        <v/>
      </c>
      <c r="R8819" s="0" t="str">
        <f aca="false">IF(M8819=1,IF(COUNTIFS(C$2:C8819,C8819,M$2:M8819,1)=1,1,0),"")</f>
        <v/>
      </c>
      <c r="S8819" s="0" t="str">
        <f aca="false">IF(L8819=1,IF(COUNTIFS(C$2:C8819,C8819,L$2:L8819,1)=1,1,0),"")</f>
        <v/>
      </c>
      <c r="T8819" s="38" t="str">
        <f aca="false">IF(N8819="","",N8819+ROW()/10000000)</f>
        <v/>
      </c>
      <c r="U8819" s="0" t="str">
        <f aca="false">IF(G8819=1,IF(B8819="",1,0),"")</f>
        <v/>
      </c>
    </row>
    <row r="8820" customFormat="false" ht="15" hidden="false" customHeight="false" outlineLevel="0" collapsed="false">
      <c r="A8820" s="35"/>
      <c r="B8820" s="35"/>
      <c r="G8820" s="0" t="str">
        <f aca="false">IF(A8820="","",IF(AND(A8820&gt;=Debut,A8820&lt;Fin),1,0))</f>
        <v/>
      </c>
      <c r="H8820" s="0" t="str">
        <f aca="false">IF(G8820=1,INT(ROUND((A8820-Debut)*86400,0)/600),"")</f>
        <v/>
      </c>
      <c r="I8820" s="0" t="str">
        <f aca="false">IF(G8820=1,INT(ROUND((A8820-Debut)*86400,0)/3600),"")</f>
        <v/>
      </c>
      <c r="J8820" s="0" t="str">
        <f aca="false">IF(OR(A8820="",B8820=""),"",ROUND((B8820-A8820)*86400,0))</f>
        <v/>
      </c>
      <c r="K8820" s="37" t="str">
        <f aca="false">IF(G8820=1,IF(COUNTIFS($C:$C,C8820,$G:$G,1,$A:$A,"&gt;="&amp;(A8820-FenetreInterm/86400),$A:$A,"&lt;="&amp;A8820)&gt;=NbInterm,1,0),"")</f>
        <v/>
      </c>
      <c r="L8820" s="37" t="str">
        <f aca="false">IF(G8820=1,IF(B8820="",0,IF(J8820&lt;SeuilFugitive,1,0)),"")</f>
        <v/>
      </c>
      <c r="M8820" s="37" t="str">
        <f aca="false">IF(G8820=1,IF(B8820="",IF((Fin-A8820)*24&gt;SeuilFigee,1,0),IF(J8820&gt;SeuilFigee*3600,1,0)),"")</f>
        <v/>
      </c>
      <c r="N8820" s="0" t="str">
        <f aca="false">IF(G8820=1,IF(COUNTIF(H$2:H8820,H8820)=1,COUNTIF($H:$H,H8820),""),"")</f>
        <v/>
      </c>
      <c r="O8820" s="0" t="str">
        <f aca="false">IF(G8820=1,IF(COUNTIF(I$2:I8820,I8820)=1,COUNTIF($I:$I,I8820),""),"")</f>
        <v/>
      </c>
      <c r="P8820" s="38" t="str">
        <f aca="false">IF(G8820=1,IF(COUNTIFS(C$2:C8820,C8820,G$2:G8820,1)=1,COUNTIFS($C:$C,C8820,$G:$G,1)+ROW()/10000000,""),"")</f>
        <v/>
      </c>
      <c r="Q8820" s="0" t="str">
        <f aca="false">IF(K8820=1,IF(COUNTIFS(C$2:C8820,C8820,K$2:K8820,1)=1,1,0),"")</f>
        <v/>
      </c>
      <c r="R8820" s="0" t="str">
        <f aca="false">IF(M8820=1,IF(COUNTIFS(C$2:C8820,C8820,M$2:M8820,1)=1,1,0),"")</f>
        <v/>
      </c>
      <c r="S8820" s="0" t="str">
        <f aca="false">IF(L8820=1,IF(COUNTIFS(C$2:C8820,C8820,L$2:L8820,1)=1,1,0),"")</f>
        <v/>
      </c>
      <c r="T8820" s="38" t="str">
        <f aca="false">IF(N8820="","",N8820+ROW()/10000000)</f>
        <v/>
      </c>
      <c r="U8820" s="0" t="str">
        <f aca="false">IF(G8820=1,IF(B8820="",1,0),"")</f>
        <v/>
      </c>
    </row>
    <row r="8821" customFormat="false" ht="15" hidden="false" customHeight="false" outlineLevel="0" collapsed="false">
      <c r="A8821" s="35"/>
      <c r="B8821" s="35"/>
      <c r="G8821" s="0" t="str">
        <f aca="false">IF(A8821="","",IF(AND(A8821&gt;=Debut,A8821&lt;Fin),1,0))</f>
        <v/>
      </c>
      <c r="H8821" s="0" t="str">
        <f aca="false">IF(G8821=1,INT(ROUND((A8821-Debut)*86400,0)/600),"")</f>
        <v/>
      </c>
      <c r="I8821" s="0" t="str">
        <f aca="false">IF(G8821=1,INT(ROUND((A8821-Debut)*86400,0)/3600),"")</f>
        <v/>
      </c>
      <c r="J8821" s="0" t="str">
        <f aca="false">IF(OR(A8821="",B8821=""),"",ROUND((B8821-A8821)*86400,0))</f>
        <v/>
      </c>
      <c r="K8821" s="37" t="str">
        <f aca="false">IF(G8821=1,IF(COUNTIFS($C:$C,C8821,$G:$G,1,$A:$A,"&gt;="&amp;(A8821-FenetreInterm/86400),$A:$A,"&lt;="&amp;A8821)&gt;=NbInterm,1,0),"")</f>
        <v/>
      </c>
      <c r="L8821" s="37" t="str">
        <f aca="false">IF(G8821=1,IF(B8821="",0,IF(J8821&lt;SeuilFugitive,1,0)),"")</f>
        <v/>
      </c>
      <c r="M8821" s="37" t="str">
        <f aca="false">IF(G8821=1,IF(B8821="",IF((Fin-A8821)*24&gt;SeuilFigee,1,0),IF(J8821&gt;SeuilFigee*3600,1,0)),"")</f>
        <v/>
      </c>
      <c r="N8821" s="0" t="str">
        <f aca="false">IF(G8821=1,IF(COUNTIF(H$2:H8821,H8821)=1,COUNTIF($H:$H,H8821),""),"")</f>
        <v/>
      </c>
      <c r="O8821" s="0" t="str">
        <f aca="false">IF(G8821=1,IF(COUNTIF(I$2:I8821,I8821)=1,COUNTIF($I:$I,I8821),""),"")</f>
        <v/>
      </c>
      <c r="P8821" s="38" t="str">
        <f aca="false">IF(G8821=1,IF(COUNTIFS(C$2:C8821,C8821,G$2:G8821,1)=1,COUNTIFS($C:$C,C8821,$G:$G,1)+ROW()/10000000,""),"")</f>
        <v/>
      </c>
      <c r="Q8821" s="0" t="str">
        <f aca="false">IF(K8821=1,IF(COUNTIFS(C$2:C8821,C8821,K$2:K8821,1)=1,1,0),"")</f>
        <v/>
      </c>
      <c r="R8821" s="0" t="str">
        <f aca="false">IF(M8821=1,IF(COUNTIFS(C$2:C8821,C8821,M$2:M8821,1)=1,1,0),"")</f>
        <v/>
      </c>
      <c r="S8821" s="0" t="str">
        <f aca="false">IF(L8821=1,IF(COUNTIFS(C$2:C8821,C8821,L$2:L8821,1)=1,1,0),"")</f>
        <v/>
      </c>
      <c r="T8821" s="38" t="str">
        <f aca="false">IF(N8821="","",N8821+ROW()/10000000)</f>
        <v/>
      </c>
      <c r="U8821" s="0" t="str">
        <f aca="false">IF(G8821=1,IF(B8821="",1,0),"")</f>
        <v/>
      </c>
    </row>
    <row r="8822" customFormat="false" ht="15" hidden="false" customHeight="false" outlineLevel="0" collapsed="false">
      <c r="A8822" s="35"/>
      <c r="B8822" s="35"/>
      <c r="G8822" s="0" t="str">
        <f aca="false">IF(A8822="","",IF(AND(A8822&gt;=Debut,A8822&lt;Fin),1,0))</f>
        <v/>
      </c>
      <c r="H8822" s="0" t="str">
        <f aca="false">IF(G8822=1,INT(ROUND((A8822-Debut)*86400,0)/600),"")</f>
        <v/>
      </c>
      <c r="I8822" s="0" t="str">
        <f aca="false">IF(G8822=1,INT(ROUND((A8822-Debut)*86400,0)/3600),"")</f>
        <v/>
      </c>
      <c r="J8822" s="0" t="str">
        <f aca="false">IF(OR(A8822="",B8822=""),"",ROUND((B8822-A8822)*86400,0))</f>
        <v/>
      </c>
      <c r="K8822" s="37" t="str">
        <f aca="false">IF(G8822=1,IF(COUNTIFS($C:$C,C8822,$G:$G,1,$A:$A,"&gt;="&amp;(A8822-FenetreInterm/86400),$A:$A,"&lt;="&amp;A8822)&gt;=NbInterm,1,0),"")</f>
        <v/>
      </c>
      <c r="L8822" s="37" t="str">
        <f aca="false">IF(G8822=1,IF(B8822="",0,IF(J8822&lt;SeuilFugitive,1,0)),"")</f>
        <v/>
      </c>
      <c r="M8822" s="37" t="str">
        <f aca="false">IF(G8822=1,IF(B8822="",IF((Fin-A8822)*24&gt;SeuilFigee,1,0),IF(J8822&gt;SeuilFigee*3600,1,0)),"")</f>
        <v/>
      </c>
      <c r="N8822" s="0" t="str">
        <f aca="false">IF(G8822=1,IF(COUNTIF(H$2:H8822,H8822)=1,COUNTIF($H:$H,H8822),""),"")</f>
        <v/>
      </c>
      <c r="O8822" s="0" t="str">
        <f aca="false">IF(G8822=1,IF(COUNTIF(I$2:I8822,I8822)=1,COUNTIF($I:$I,I8822),""),"")</f>
        <v/>
      </c>
      <c r="P8822" s="38" t="str">
        <f aca="false">IF(G8822=1,IF(COUNTIFS(C$2:C8822,C8822,G$2:G8822,1)=1,COUNTIFS($C:$C,C8822,$G:$G,1)+ROW()/10000000,""),"")</f>
        <v/>
      </c>
      <c r="Q8822" s="0" t="str">
        <f aca="false">IF(K8822=1,IF(COUNTIFS(C$2:C8822,C8822,K$2:K8822,1)=1,1,0),"")</f>
        <v/>
      </c>
      <c r="R8822" s="0" t="str">
        <f aca="false">IF(M8822=1,IF(COUNTIFS(C$2:C8822,C8822,M$2:M8822,1)=1,1,0),"")</f>
        <v/>
      </c>
      <c r="S8822" s="0" t="str">
        <f aca="false">IF(L8822=1,IF(COUNTIFS(C$2:C8822,C8822,L$2:L8822,1)=1,1,0),"")</f>
        <v/>
      </c>
      <c r="T8822" s="38" t="str">
        <f aca="false">IF(N8822="","",N8822+ROW()/10000000)</f>
        <v/>
      </c>
      <c r="U8822" s="0" t="str">
        <f aca="false">IF(G8822=1,IF(B8822="",1,0),"")</f>
        <v/>
      </c>
    </row>
    <row r="8823" customFormat="false" ht="15" hidden="false" customHeight="false" outlineLevel="0" collapsed="false">
      <c r="A8823" s="35"/>
      <c r="B8823" s="35"/>
      <c r="G8823" s="0" t="str">
        <f aca="false">IF(A8823="","",IF(AND(A8823&gt;=Debut,A8823&lt;Fin),1,0))</f>
        <v/>
      </c>
      <c r="H8823" s="0" t="str">
        <f aca="false">IF(G8823=1,INT(ROUND((A8823-Debut)*86400,0)/600),"")</f>
        <v/>
      </c>
      <c r="I8823" s="0" t="str">
        <f aca="false">IF(G8823=1,INT(ROUND((A8823-Debut)*86400,0)/3600),"")</f>
        <v/>
      </c>
      <c r="J8823" s="0" t="str">
        <f aca="false">IF(OR(A8823="",B8823=""),"",ROUND((B8823-A8823)*86400,0))</f>
        <v/>
      </c>
      <c r="K8823" s="37" t="str">
        <f aca="false">IF(G8823=1,IF(COUNTIFS($C:$C,C8823,$G:$G,1,$A:$A,"&gt;="&amp;(A8823-FenetreInterm/86400),$A:$A,"&lt;="&amp;A8823)&gt;=NbInterm,1,0),"")</f>
        <v/>
      </c>
      <c r="L8823" s="37" t="str">
        <f aca="false">IF(G8823=1,IF(B8823="",0,IF(J8823&lt;SeuilFugitive,1,0)),"")</f>
        <v/>
      </c>
      <c r="M8823" s="37" t="str">
        <f aca="false">IF(G8823=1,IF(B8823="",IF((Fin-A8823)*24&gt;SeuilFigee,1,0),IF(J8823&gt;SeuilFigee*3600,1,0)),"")</f>
        <v/>
      </c>
      <c r="N8823" s="0" t="str">
        <f aca="false">IF(G8823=1,IF(COUNTIF(H$2:H8823,H8823)=1,COUNTIF($H:$H,H8823),""),"")</f>
        <v/>
      </c>
      <c r="O8823" s="0" t="str">
        <f aca="false">IF(G8823=1,IF(COUNTIF(I$2:I8823,I8823)=1,COUNTIF($I:$I,I8823),""),"")</f>
        <v/>
      </c>
      <c r="P8823" s="38" t="str">
        <f aca="false">IF(G8823=1,IF(COUNTIFS(C$2:C8823,C8823,G$2:G8823,1)=1,COUNTIFS($C:$C,C8823,$G:$G,1)+ROW()/10000000,""),"")</f>
        <v/>
      </c>
      <c r="Q8823" s="0" t="str">
        <f aca="false">IF(K8823=1,IF(COUNTIFS(C$2:C8823,C8823,K$2:K8823,1)=1,1,0),"")</f>
        <v/>
      </c>
      <c r="R8823" s="0" t="str">
        <f aca="false">IF(M8823=1,IF(COUNTIFS(C$2:C8823,C8823,M$2:M8823,1)=1,1,0),"")</f>
        <v/>
      </c>
      <c r="S8823" s="0" t="str">
        <f aca="false">IF(L8823=1,IF(COUNTIFS(C$2:C8823,C8823,L$2:L8823,1)=1,1,0),"")</f>
        <v/>
      </c>
      <c r="T8823" s="38" t="str">
        <f aca="false">IF(N8823="","",N8823+ROW()/10000000)</f>
        <v/>
      </c>
      <c r="U8823" s="0" t="str">
        <f aca="false">IF(G8823=1,IF(B8823="",1,0),"")</f>
        <v/>
      </c>
    </row>
    <row r="8824" customFormat="false" ht="15" hidden="false" customHeight="false" outlineLevel="0" collapsed="false">
      <c r="A8824" s="35"/>
      <c r="B8824" s="35"/>
      <c r="G8824" s="0" t="str">
        <f aca="false">IF(A8824="","",IF(AND(A8824&gt;=Debut,A8824&lt;Fin),1,0))</f>
        <v/>
      </c>
      <c r="H8824" s="0" t="str">
        <f aca="false">IF(G8824=1,INT(ROUND((A8824-Debut)*86400,0)/600),"")</f>
        <v/>
      </c>
      <c r="I8824" s="0" t="str">
        <f aca="false">IF(G8824=1,INT(ROUND((A8824-Debut)*86400,0)/3600),"")</f>
        <v/>
      </c>
      <c r="J8824" s="0" t="str">
        <f aca="false">IF(OR(A8824="",B8824=""),"",ROUND((B8824-A8824)*86400,0))</f>
        <v/>
      </c>
      <c r="K8824" s="37" t="str">
        <f aca="false">IF(G8824=1,IF(COUNTIFS($C:$C,C8824,$G:$G,1,$A:$A,"&gt;="&amp;(A8824-FenetreInterm/86400),$A:$A,"&lt;="&amp;A8824)&gt;=NbInterm,1,0),"")</f>
        <v/>
      </c>
      <c r="L8824" s="37" t="str">
        <f aca="false">IF(G8824=1,IF(B8824="",0,IF(J8824&lt;SeuilFugitive,1,0)),"")</f>
        <v/>
      </c>
      <c r="M8824" s="37" t="str">
        <f aca="false">IF(G8824=1,IF(B8824="",IF((Fin-A8824)*24&gt;SeuilFigee,1,0),IF(J8824&gt;SeuilFigee*3600,1,0)),"")</f>
        <v/>
      </c>
      <c r="N8824" s="0" t="str">
        <f aca="false">IF(G8824=1,IF(COUNTIF(H$2:H8824,H8824)=1,COUNTIF($H:$H,H8824),""),"")</f>
        <v/>
      </c>
      <c r="O8824" s="0" t="str">
        <f aca="false">IF(G8824=1,IF(COUNTIF(I$2:I8824,I8824)=1,COUNTIF($I:$I,I8824),""),"")</f>
        <v/>
      </c>
      <c r="P8824" s="38" t="str">
        <f aca="false">IF(G8824=1,IF(COUNTIFS(C$2:C8824,C8824,G$2:G8824,1)=1,COUNTIFS($C:$C,C8824,$G:$G,1)+ROW()/10000000,""),"")</f>
        <v/>
      </c>
      <c r="Q8824" s="0" t="str">
        <f aca="false">IF(K8824=1,IF(COUNTIFS(C$2:C8824,C8824,K$2:K8824,1)=1,1,0),"")</f>
        <v/>
      </c>
      <c r="R8824" s="0" t="str">
        <f aca="false">IF(M8824=1,IF(COUNTIFS(C$2:C8824,C8824,M$2:M8824,1)=1,1,0),"")</f>
        <v/>
      </c>
      <c r="S8824" s="0" t="str">
        <f aca="false">IF(L8824=1,IF(COUNTIFS(C$2:C8824,C8824,L$2:L8824,1)=1,1,0),"")</f>
        <v/>
      </c>
      <c r="T8824" s="38" t="str">
        <f aca="false">IF(N8824="","",N8824+ROW()/10000000)</f>
        <v/>
      </c>
      <c r="U8824" s="0" t="str">
        <f aca="false">IF(G8824=1,IF(B8824="",1,0),"")</f>
        <v/>
      </c>
    </row>
    <row r="8825" customFormat="false" ht="15" hidden="false" customHeight="false" outlineLevel="0" collapsed="false">
      <c r="A8825" s="35"/>
      <c r="B8825" s="35"/>
      <c r="G8825" s="0" t="str">
        <f aca="false">IF(A8825="","",IF(AND(A8825&gt;=Debut,A8825&lt;Fin),1,0))</f>
        <v/>
      </c>
      <c r="H8825" s="0" t="str">
        <f aca="false">IF(G8825=1,INT(ROUND((A8825-Debut)*86400,0)/600),"")</f>
        <v/>
      </c>
      <c r="I8825" s="0" t="str">
        <f aca="false">IF(G8825=1,INT(ROUND((A8825-Debut)*86400,0)/3600),"")</f>
        <v/>
      </c>
      <c r="J8825" s="0" t="str">
        <f aca="false">IF(OR(A8825="",B8825=""),"",ROUND((B8825-A8825)*86400,0))</f>
        <v/>
      </c>
      <c r="K8825" s="37" t="str">
        <f aca="false">IF(G8825=1,IF(COUNTIFS($C:$C,C8825,$G:$G,1,$A:$A,"&gt;="&amp;(A8825-FenetreInterm/86400),$A:$A,"&lt;="&amp;A8825)&gt;=NbInterm,1,0),"")</f>
        <v/>
      </c>
      <c r="L8825" s="37" t="str">
        <f aca="false">IF(G8825=1,IF(B8825="",0,IF(J8825&lt;SeuilFugitive,1,0)),"")</f>
        <v/>
      </c>
      <c r="M8825" s="37" t="str">
        <f aca="false">IF(G8825=1,IF(B8825="",IF((Fin-A8825)*24&gt;SeuilFigee,1,0),IF(J8825&gt;SeuilFigee*3600,1,0)),"")</f>
        <v/>
      </c>
      <c r="N8825" s="0" t="str">
        <f aca="false">IF(G8825=1,IF(COUNTIF(H$2:H8825,H8825)=1,COUNTIF($H:$H,H8825),""),"")</f>
        <v/>
      </c>
      <c r="O8825" s="0" t="str">
        <f aca="false">IF(G8825=1,IF(COUNTIF(I$2:I8825,I8825)=1,COUNTIF($I:$I,I8825),""),"")</f>
        <v/>
      </c>
      <c r="P8825" s="38" t="str">
        <f aca="false">IF(G8825=1,IF(COUNTIFS(C$2:C8825,C8825,G$2:G8825,1)=1,COUNTIFS($C:$C,C8825,$G:$G,1)+ROW()/10000000,""),"")</f>
        <v/>
      </c>
      <c r="Q8825" s="0" t="str">
        <f aca="false">IF(K8825=1,IF(COUNTIFS(C$2:C8825,C8825,K$2:K8825,1)=1,1,0),"")</f>
        <v/>
      </c>
      <c r="R8825" s="0" t="str">
        <f aca="false">IF(M8825=1,IF(COUNTIFS(C$2:C8825,C8825,M$2:M8825,1)=1,1,0),"")</f>
        <v/>
      </c>
      <c r="S8825" s="0" t="str">
        <f aca="false">IF(L8825=1,IF(COUNTIFS(C$2:C8825,C8825,L$2:L8825,1)=1,1,0),"")</f>
        <v/>
      </c>
      <c r="T8825" s="38" t="str">
        <f aca="false">IF(N8825="","",N8825+ROW()/10000000)</f>
        <v/>
      </c>
      <c r="U8825" s="0" t="str">
        <f aca="false">IF(G8825=1,IF(B8825="",1,0),"")</f>
        <v/>
      </c>
    </row>
    <row r="8826" customFormat="false" ht="15" hidden="false" customHeight="false" outlineLevel="0" collapsed="false">
      <c r="A8826" s="35"/>
      <c r="B8826" s="35"/>
      <c r="G8826" s="0" t="str">
        <f aca="false">IF(A8826="","",IF(AND(A8826&gt;=Debut,A8826&lt;Fin),1,0))</f>
        <v/>
      </c>
      <c r="H8826" s="0" t="str">
        <f aca="false">IF(G8826=1,INT(ROUND((A8826-Debut)*86400,0)/600),"")</f>
        <v/>
      </c>
      <c r="I8826" s="0" t="str">
        <f aca="false">IF(G8826=1,INT(ROUND((A8826-Debut)*86400,0)/3600),"")</f>
        <v/>
      </c>
      <c r="J8826" s="0" t="str">
        <f aca="false">IF(OR(A8826="",B8826=""),"",ROUND((B8826-A8826)*86400,0))</f>
        <v/>
      </c>
      <c r="K8826" s="37" t="str">
        <f aca="false">IF(G8826=1,IF(COUNTIFS($C:$C,C8826,$G:$G,1,$A:$A,"&gt;="&amp;(A8826-FenetreInterm/86400),$A:$A,"&lt;="&amp;A8826)&gt;=NbInterm,1,0),"")</f>
        <v/>
      </c>
      <c r="L8826" s="37" t="str">
        <f aca="false">IF(G8826=1,IF(B8826="",0,IF(J8826&lt;SeuilFugitive,1,0)),"")</f>
        <v/>
      </c>
      <c r="M8826" s="37" t="str">
        <f aca="false">IF(G8826=1,IF(B8826="",IF((Fin-A8826)*24&gt;SeuilFigee,1,0),IF(J8826&gt;SeuilFigee*3600,1,0)),"")</f>
        <v/>
      </c>
      <c r="N8826" s="0" t="str">
        <f aca="false">IF(G8826=1,IF(COUNTIF(H$2:H8826,H8826)=1,COUNTIF($H:$H,H8826),""),"")</f>
        <v/>
      </c>
      <c r="O8826" s="0" t="str">
        <f aca="false">IF(G8826=1,IF(COUNTIF(I$2:I8826,I8826)=1,COUNTIF($I:$I,I8826),""),"")</f>
        <v/>
      </c>
      <c r="P8826" s="38" t="str">
        <f aca="false">IF(G8826=1,IF(COUNTIFS(C$2:C8826,C8826,G$2:G8826,1)=1,COUNTIFS($C:$C,C8826,$G:$G,1)+ROW()/10000000,""),"")</f>
        <v/>
      </c>
      <c r="Q8826" s="0" t="str">
        <f aca="false">IF(K8826=1,IF(COUNTIFS(C$2:C8826,C8826,K$2:K8826,1)=1,1,0),"")</f>
        <v/>
      </c>
      <c r="R8826" s="0" t="str">
        <f aca="false">IF(M8826=1,IF(COUNTIFS(C$2:C8826,C8826,M$2:M8826,1)=1,1,0),"")</f>
        <v/>
      </c>
      <c r="S8826" s="0" t="str">
        <f aca="false">IF(L8826=1,IF(COUNTIFS(C$2:C8826,C8826,L$2:L8826,1)=1,1,0),"")</f>
        <v/>
      </c>
      <c r="T8826" s="38" t="str">
        <f aca="false">IF(N8826="","",N8826+ROW()/10000000)</f>
        <v/>
      </c>
      <c r="U8826" s="0" t="str">
        <f aca="false">IF(G8826=1,IF(B8826="",1,0),"")</f>
        <v/>
      </c>
    </row>
    <row r="8827" customFormat="false" ht="15" hidden="false" customHeight="false" outlineLevel="0" collapsed="false">
      <c r="A8827" s="35"/>
      <c r="B8827" s="35"/>
      <c r="G8827" s="0" t="str">
        <f aca="false">IF(A8827="","",IF(AND(A8827&gt;=Debut,A8827&lt;Fin),1,0))</f>
        <v/>
      </c>
      <c r="H8827" s="0" t="str">
        <f aca="false">IF(G8827=1,INT(ROUND((A8827-Debut)*86400,0)/600),"")</f>
        <v/>
      </c>
      <c r="I8827" s="0" t="str">
        <f aca="false">IF(G8827=1,INT(ROUND((A8827-Debut)*86400,0)/3600),"")</f>
        <v/>
      </c>
      <c r="J8827" s="0" t="str">
        <f aca="false">IF(OR(A8827="",B8827=""),"",ROUND((B8827-A8827)*86400,0))</f>
        <v/>
      </c>
      <c r="K8827" s="37" t="str">
        <f aca="false">IF(G8827=1,IF(COUNTIFS($C:$C,C8827,$G:$G,1,$A:$A,"&gt;="&amp;(A8827-FenetreInterm/86400),$A:$A,"&lt;="&amp;A8827)&gt;=NbInterm,1,0),"")</f>
        <v/>
      </c>
      <c r="L8827" s="37" t="str">
        <f aca="false">IF(G8827=1,IF(B8827="",0,IF(J8827&lt;SeuilFugitive,1,0)),"")</f>
        <v/>
      </c>
      <c r="M8827" s="37" t="str">
        <f aca="false">IF(G8827=1,IF(B8827="",IF((Fin-A8827)*24&gt;SeuilFigee,1,0),IF(J8827&gt;SeuilFigee*3600,1,0)),"")</f>
        <v/>
      </c>
      <c r="N8827" s="0" t="str">
        <f aca="false">IF(G8827=1,IF(COUNTIF(H$2:H8827,H8827)=1,COUNTIF($H:$H,H8827),""),"")</f>
        <v/>
      </c>
      <c r="O8827" s="0" t="str">
        <f aca="false">IF(G8827=1,IF(COUNTIF(I$2:I8827,I8827)=1,COUNTIF($I:$I,I8827),""),"")</f>
        <v/>
      </c>
      <c r="P8827" s="38" t="str">
        <f aca="false">IF(G8827=1,IF(COUNTIFS(C$2:C8827,C8827,G$2:G8827,1)=1,COUNTIFS($C:$C,C8827,$G:$G,1)+ROW()/10000000,""),"")</f>
        <v/>
      </c>
      <c r="Q8827" s="0" t="str">
        <f aca="false">IF(K8827=1,IF(COUNTIFS(C$2:C8827,C8827,K$2:K8827,1)=1,1,0),"")</f>
        <v/>
      </c>
      <c r="R8827" s="0" t="str">
        <f aca="false">IF(M8827=1,IF(COUNTIFS(C$2:C8827,C8827,M$2:M8827,1)=1,1,0),"")</f>
        <v/>
      </c>
      <c r="S8827" s="0" t="str">
        <f aca="false">IF(L8827=1,IF(COUNTIFS(C$2:C8827,C8827,L$2:L8827,1)=1,1,0),"")</f>
        <v/>
      </c>
      <c r="T8827" s="38" t="str">
        <f aca="false">IF(N8827="","",N8827+ROW()/10000000)</f>
        <v/>
      </c>
      <c r="U8827" s="0" t="str">
        <f aca="false">IF(G8827=1,IF(B8827="",1,0),"")</f>
        <v/>
      </c>
    </row>
    <row r="8828" customFormat="false" ht="15" hidden="false" customHeight="false" outlineLevel="0" collapsed="false">
      <c r="A8828" s="35"/>
      <c r="B8828" s="35"/>
      <c r="G8828" s="0" t="str">
        <f aca="false">IF(A8828="","",IF(AND(A8828&gt;=Debut,A8828&lt;Fin),1,0))</f>
        <v/>
      </c>
      <c r="H8828" s="0" t="str">
        <f aca="false">IF(G8828=1,INT(ROUND((A8828-Debut)*86400,0)/600),"")</f>
        <v/>
      </c>
      <c r="I8828" s="0" t="str">
        <f aca="false">IF(G8828=1,INT(ROUND((A8828-Debut)*86400,0)/3600),"")</f>
        <v/>
      </c>
      <c r="J8828" s="0" t="str">
        <f aca="false">IF(OR(A8828="",B8828=""),"",ROUND((B8828-A8828)*86400,0))</f>
        <v/>
      </c>
      <c r="K8828" s="37" t="str">
        <f aca="false">IF(G8828=1,IF(COUNTIFS($C:$C,C8828,$G:$G,1,$A:$A,"&gt;="&amp;(A8828-FenetreInterm/86400),$A:$A,"&lt;="&amp;A8828)&gt;=NbInterm,1,0),"")</f>
        <v/>
      </c>
      <c r="L8828" s="37" t="str">
        <f aca="false">IF(G8828=1,IF(B8828="",0,IF(J8828&lt;SeuilFugitive,1,0)),"")</f>
        <v/>
      </c>
      <c r="M8828" s="37" t="str">
        <f aca="false">IF(G8828=1,IF(B8828="",IF((Fin-A8828)*24&gt;SeuilFigee,1,0),IF(J8828&gt;SeuilFigee*3600,1,0)),"")</f>
        <v/>
      </c>
      <c r="N8828" s="0" t="str">
        <f aca="false">IF(G8828=1,IF(COUNTIF(H$2:H8828,H8828)=1,COUNTIF($H:$H,H8828),""),"")</f>
        <v/>
      </c>
      <c r="O8828" s="0" t="str">
        <f aca="false">IF(G8828=1,IF(COUNTIF(I$2:I8828,I8828)=1,COUNTIF($I:$I,I8828),""),"")</f>
        <v/>
      </c>
      <c r="P8828" s="38" t="str">
        <f aca="false">IF(G8828=1,IF(COUNTIFS(C$2:C8828,C8828,G$2:G8828,1)=1,COUNTIFS($C:$C,C8828,$G:$G,1)+ROW()/10000000,""),"")</f>
        <v/>
      </c>
      <c r="Q8828" s="0" t="str">
        <f aca="false">IF(K8828=1,IF(COUNTIFS(C$2:C8828,C8828,K$2:K8828,1)=1,1,0),"")</f>
        <v/>
      </c>
      <c r="R8828" s="0" t="str">
        <f aca="false">IF(M8828=1,IF(COUNTIFS(C$2:C8828,C8828,M$2:M8828,1)=1,1,0),"")</f>
        <v/>
      </c>
      <c r="S8828" s="0" t="str">
        <f aca="false">IF(L8828=1,IF(COUNTIFS(C$2:C8828,C8828,L$2:L8828,1)=1,1,0),"")</f>
        <v/>
      </c>
      <c r="T8828" s="38" t="str">
        <f aca="false">IF(N8828="","",N8828+ROW()/10000000)</f>
        <v/>
      </c>
      <c r="U8828" s="0" t="str">
        <f aca="false">IF(G8828=1,IF(B8828="",1,0),"")</f>
        <v/>
      </c>
    </row>
    <row r="8829" customFormat="false" ht="15" hidden="false" customHeight="false" outlineLevel="0" collapsed="false">
      <c r="A8829" s="35"/>
      <c r="B8829" s="35"/>
      <c r="G8829" s="0" t="str">
        <f aca="false">IF(A8829="","",IF(AND(A8829&gt;=Debut,A8829&lt;Fin),1,0))</f>
        <v/>
      </c>
      <c r="H8829" s="0" t="str">
        <f aca="false">IF(G8829=1,INT(ROUND((A8829-Debut)*86400,0)/600),"")</f>
        <v/>
      </c>
      <c r="I8829" s="0" t="str">
        <f aca="false">IF(G8829=1,INT(ROUND((A8829-Debut)*86400,0)/3600),"")</f>
        <v/>
      </c>
      <c r="J8829" s="0" t="str">
        <f aca="false">IF(OR(A8829="",B8829=""),"",ROUND((B8829-A8829)*86400,0))</f>
        <v/>
      </c>
      <c r="K8829" s="37" t="str">
        <f aca="false">IF(G8829=1,IF(COUNTIFS($C:$C,C8829,$G:$G,1,$A:$A,"&gt;="&amp;(A8829-FenetreInterm/86400),$A:$A,"&lt;="&amp;A8829)&gt;=NbInterm,1,0),"")</f>
        <v/>
      </c>
      <c r="L8829" s="37" t="str">
        <f aca="false">IF(G8829=1,IF(B8829="",0,IF(J8829&lt;SeuilFugitive,1,0)),"")</f>
        <v/>
      </c>
      <c r="M8829" s="37" t="str">
        <f aca="false">IF(G8829=1,IF(B8829="",IF((Fin-A8829)*24&gt;SeuilFigee,1,0),IF(J8829&gt;SeuilFigee*3600,1,0)),"")</f>
        <v/>
      </c>
      <c r="N8829" s="0" t="str">
        <f aca="false">IF(G8829=1,IF(COUNTIF(H$2:H8829,H8829)=1,COUNTIF($H:$H,H8829),""),"")</f>
        <v/>
      </c>
      <c r="O8829" s="0" t="str">
        <f aca="false">IF(G8829=1,IF(COUNTIF(I$2:I8829,I8829)=1,COUNTIF($I:$I,I8829),""),"")</f>
        <v/>
      </c>
      <c r="P8829" s="38" t="str">
        <f aca="false">IF(G8829=1,IF(COUNTIFS(C$2:C8829,C8829,G$2:G8829,1)=1,COUNTIFS($C:$C,C8829,$G:$G,1)+ROW()/10000000,""),"")</f>
        <v/>
      </c>
      <c r="Q8829" s="0" t="str">
        <f aca="false">IF(K8829=1,IF(COUNTIFS(C$2:C8829,C8829,K$2:K8829,1)=1,1,0),"")</f>
        <v/>
      </c>
      <c r="R8829" s="0" t="str">
        <f aca="false">IF(M8829=1,IF(COUNTIFS(C$2:C8829,C8829,M$2:M8829,1)=1,1,0),"")</f>
        <v/>
      </c>
      <c r="S8829" s="0" t="str">
        <f aca="false">IF(L8829=1,IF(COUNTIFS(C$2:C8829,C8829,L$2:L8829,1)=1,1,0),"")</f>
        <v/>
      </c>
      <c r="T8829" s="38" t="str">
        <f aca="false">IF(N8829="","",N8829+ROW()/10000000)</f>
        <v/>
      </c>
      <c r="U8829" s="0" t="str">
        <f aca="false">IF(G8829=1,IF(B8829="",1,0),"")</f>
        <v/>
      </c>
    </row>
    <row r="8830" customFormat="false" ht="15" hidden="false" customHeight="false" outlineLevel="0" collapsed="false">
      <c r="A8830" s="35"/>
      <c r="B8830" s="35"/>
      <c r="G8830" s="0" t="str">
        <f aca="false">IF(A8830="","",IF(AND(A8830&gt;=Debut,A8830&lt;Fin),1,0))</f>
        <v/>
      </c>
      <c r="H8830" s="0" t="str">
        <f aca="false">IF(G8830=1,INT(ROUND((A8830-Debut)*86400,0)/600),"")</f>
        <v/>
      </c>
      <c r="I8830" s="0" t="str">
        <f aca="false">IF(G8830=1,INT(ROUND((A8830-Debut)*86400,0)/3600),"")</f>
        <v/>
      </c>
      <c r="J8830" s="0" t="str">
        <f aca="false">IF(OR(A8830="",B8830=""),"",ROUND((B8830-A8830)*86400,0))</f>
        <v/>
      </c>
      <c r="K8830" s="37" t="str">
        <f aca="false">IF(G8830=1,IF(COUNTIFS($C:$C,C8830,$G:$G,1,$A:$A,"&gt;="&amp;(A8830-FenetreInterm/86400),$A:$A,"&lt;="&amp;A8830)&gt;=NbInterm,1,0),"")</f>
        <v/>
      </c>
      <c r="L8830" s="37" t="str">
        <f aca="false">IF(G8830=1,IF(B8830="",0,IF(J8830&lt;SeuilFugitive,1,0)),"")</f>
        <v/>
      </c>
      <c r="M8830" s="37" t="str">
        <f aca="false">IF(G8830=1,IF(B8830="",IF((Fin-A8830)*24&gt;SeuilFigee,1,0),IF(J8830&gt;SeuilFigee*3600,1,0)),"")</f>
        <v/>
      </c>
      <c r="N8830" s="0" t="str">
        <f aca="false">IF(G8830=1,IF(COUNTIF(H$2:H8830,H8830)=1,COUNTIF($H:$H,H8830),""),"")</f>
        <v/>
      </c>
      <c r="O8830" s="0" t="str">
        <f aca="false">IF(G8830=1,IF(COUNTIF(I$2:I8830,I8830)=1,COUNTIF($I:$I,I8830),""),"")</f>
        <v/>
      </c>
      <c r="P8830" s="38" t="str">
        <f aca="false">IF(G8830=1,IF(COUNTIFS(C$2:C8830,C8830,G$2:G8830,1)=1,COUNTIFS($C:$C,C8830,$G:$G,1)+ROW()/10000000,""),"")</f>
        <v/>
      </c>
      <c r="Q8830" s="0" t="str">
        <f aca="false">IF(K8830=1,IF(COUNTIFS(C$2:C8830,C8830,K$2:K8830,1)=1,1,0),"")</f>
        <v/>
      </c>
      <c r="R8830" s="0" t="str">
        <f aca="false">IF(M8830=1,IF(COUNTIFS(C$2:C8830,C8830,M$2:M8830,1)=1,1,0),"")</f>
        <v/>
      </c>
      <c r="S8830" s="0" t="str">
        <f aca="false">IF(L8830=1,IF(COUNTIFS(C$2:C8830,C8830,L$2:L8830,1)=1,1,0),"")</f>
        <v/>
      </c>
      <c r="T8830" s="38" t="str">
        <f aca="false">IF(N8830="","",N8830+ROW()/10000000)</f>
        <v/>
      </c>
      <c r="U8830" s="0" t="str">
        <f aca="false">IF(G8830=1,IF(B8830="",1,0),"")</f>
        <v/>
      </c>
    </row>
    <row r="8831" customFormat="false" ht="15" hidden="false" customHeight="false" outlineLevel="0" collapsed="false">
      <c r="A8831" s="35"/>
      <c r="B8831" s="35"/>
      <c r="G8831" s="0" t="str">
        <f aca="false">IF(A8831="","",IF(AND(A8831&gt;=Debut,A8831&lt;Fin),1,0))</f>
        <v/>
      </c>
      <c r="H8831" s="0" t="str">
        <f aca="false">IF(G8831=1,INT(ROUND((A8831-Debut)*86400,0)/600),"")</f>
        <v/>
      </c>
      <c r="I8831" s="0" t="str">
        <f aca="false">IF(G8831=1,INT(ROUND((A8831-Debut)*86400,0)/3600),"")</f>
        <v/>
      </c>
      <c r="J8831" s="0" t="str">
        <f aca="false">IF(OR(A8831="",B8831=""),"",ROUND((B8831-A8831)*86400,0))</f>
        <v/>
      </c>
      <c r="K8831" s="37" t="str">
        <f aca="false">IF(G8831=1,IF(COUNTIFS($C:$C,C8831,$G:$G,1,$A:$A,"&gt;="&amp;(A8831-FenetreInterm/86400),$A:$A,"&lt;="&amp;A8831)&gt;=NbInterm,1,0),"")</f>
        <v/>
      </c>
      <c r="L8831" s="37" t="str">
        <f aca="false">IF(G8831=1,IF(B8831="",0,IF(J8831&lt;SeuilFugitive,1,0)),"")</f>
        <v/>
      </c>
      <c r="M8831" s="37" t="str">
        <f aca="false">IF(G8831=1,IF(B8831="",IF((Fin-A8831)*24&gt;SeuilFigee,1,0),IF(J8831&gt;SeuilFigee*3600,1,0)),"")</f>
        <v/>
      </c>
      <c r="N8831" s="0" t="str">
        <f aca="false">IF(G8831=1,IF(COUNTIF(H$2:H8831,H8831)=1,COUNTIF($H:$H,H8831),""),"")</f>
        <v/>
      </c>
      <c r="O8831" s="0" t="str">
        <f aca="false">IF(G8831=1,IF(COUNTIF(I$2:I8831,I8831)=1,COUNTIF($I:$I,I8831),""),"")</f>
        <v/>
      </c>
      <c r="P8831" s="38" t="str">
        <f aca="false">IF(G8831=1,IF(COUNTIFS(C$2:C8831,C8831,G$2:G8831,1)=1,COUNTIFS($C:$C,C8831,$G:$G,1)+ROW()/10000000,""),"")</f>
        <v/>
      </c>
      <c r="Q8831" s="0" t="str">
        <f aca="false">IF(K8831=1,IF(COUNTIFS(C$2:C8831,C8831,K$2:K8831,1)=1,1,0),"")</f>
        <v/>
      </c>
      <c r="R8831" s="0" t="str">
        <f aca="false">IF(M8831=1,IF(COUNTIFS(C$2:C8831,C8831,M$2:M8831,1)=1,1,0),"")</f>
        <v/>
      </c>
      <c r="S8831" s="0" t="str">
        <f aca="false">IF(L8831=1,IF(COUNTIFS(C$2:C8831,C8831,L$2:L8831,1)=1,1,0),"")</f>
        <v/>
      </c>
      <c r="T8831" s="38" t="str">
        <f aca="false">IF(N8831="","",N8831+ROW()/10000000)</f>
        <v/>
      </c>
      <c r="U8831" s="0" t="str">
        <f aca="false">IF(G8831=1,IF(B8831="",1,0),"")</f>
        <v/>
      </c>
    </row>
    <row r="8832" customFormat="false" ht="15" hidden="false" customHeight="false" outlineLevel="0" collapsed="false">
      <c r="A8832" s="35"/>
      <c r="B8832" s="35"/>
      <c r="G8832" s="0" t="str">
        <f aca="false">IF(A8832="","",IF(AND(A8832&gt;=Debut,A8832&lt;Fin),1,0))</f>
        <v/>
      </c>
      <c r="H8832" s="0" t="str">
        <f aca="false">IF(G8832=1,INT(ROUND((A8832-Debut)*86400,0)/600),"")</f>
        <v/>
      </c>
      <c r="I8832" s="0" t="str">
        <f aca="false">IF(G8832=1,INT(ROUND((A8832-Debut)*86400,0)/3600),"")</f>
        <v/>
      </c>
      <c r="J8832" s="0" t="str">
        <f aca="false">IF(OR(A8832="",B8832=""),"",ROUND((B8832-A8832)*86400,0))</f>
        <v/>
      </c>
      <c r="K8832" s="37" t="str">
        <f aca="false">IF(G8832=1,IF(COUNTIFS($C:$C,C8832,$G:$G,1,$A:$A,"&gt;="&amp;(A8832-FenetreInterm/86400),$A:$A,"&lt;="&amp;A8832)&gt;=NbInterm,1,0),"")</f>
        <v/>
      </c>
      <c r="L8832" s="37" t="str">
        <f aca="false">IF(G8832=1,IF(B8832="",0,IF(J8832&lt;SeuilFugitive,1,0)),"")</f>
        <v/>
      </c>
      <c r="M8832" s="37" t="str">
        <f aca="false">IF(G8832=1,IF(B8832="",IF((Fin-A8832)*24&gt;SeuilFigee,1,0),IF(J8832&gt;SeuilFigee*3600,1,0)),"")</f>
        <v/>
      </c>
      <c r="N8832" s="0" t="str">
        <f aca="false">IF(G8832=1,IF(COUNTIF(H$2:H8832,H8832)=1,COUNTIF($H:$H,H8832),""),"")</f>
        <v/>
      </c>
      <c r="O8832" s="0" t="str">
        <f aca="false">IF(G8832=1,IF(COUNTIF(I$2:I8832,I8832)=1,COUNTIF($I:$I,I8832),""),"")</f>
        <v/>
      </c>
      <c r="P8832" s="38" t="str">
        <f aca="false">IF(G8832=1,IF(COUNTIFS(C$2:C8832,C8832,G$2:G8832,1)=1,COUNTIFS($C:$C,C8832,$G:$G,1)+ROW()/10000000,""),"")</f>
        <v/>
      </c>
      <c r="Q8832" s="0" t="str">
        <f aca="false">IF(K8832=1,IF(COUNTIFS(C$2:C8832,C8832,K$2:K8832,1)=1,1,0),"")</f>
        <v/>
      </c>
      <c r="R8832" s="0" t="str">
        <f aca="false">IF(M8832=1,IF(COUNTIFS(C$2:C8832,C8832,M$2:M8832,1)=1,1,0),"")</f>
        <v/>
      </c>
      <c r="S8832" s="0" t="str">
        <f aca="false">IF(L8832=1,IF(COUNTIFS(C$2:C8832,C8832,L$2:L8832,1)=1,1,0),"")</f>
        <v/>
      </c>
      <c r="T8832" s="38" t="str">
        <f aca="false">IF(N8832="","",N8832+ROW()/10000000)</f>
        <v/>
      </c>
      <c r="U8832" s="0" t="str">
        <f aca="false">IF(G8832=1,IF(B8832="",1,0),"")</f>
        <v/>
      </c>
    </row>
    <row r="8833" customFormat="false" ht="15" hidden="false" customHeight="false" outlineLevel="0" collapsed="false">
      <c r="A8833" s="35"/>
      <c r="B8833" s="35"/>
      <c r="G8833" s="0" t="str">
        <f aca="false">IF(A8833="","",IF(AND(A8833&gt;=Debut,A8833&lt;Fin),1,0))</f>
        <v/>
      </c>
      <c r="H8833" s="0" t="str">
        <f aca="false">IF(G8833=1,INT(ROUND((A8833-Debut)*86400,0)/600),"")</f>
        <v/>
      </c>
      <c r="I8833" s="0" t="str">
        <f aca="false">IF(G8833=1,INT(ROUND((A8833-Debut)*86400,0)/3600),"")</f>
        <v/>
      </c>
      <c r="J8833" s="0" t="str">
        <f aca="false">IF(OR(A8833="",B8833=""),"",ROUND((B8833-A8833)*86400,0))</f>
        <v/>
      </c>
      <c r="K8833" s="37" t="str">
        <f aca="false">IF(G8833=1,IF(COUNTIFS($C:$C,C8833,$G:$G,1,$A:$A,"&gt;="&amp;(A8833-FenetreInterm/86400),$A:$A,"&lt;="&amp;A8833)&gt;=NbInterm,1,0),"")</f>
        <v/>
      </c>
      <c r="L8833" s="37" t="str">
        <f aca="false">IF(G8833=1,IF(B8833="",0,IF(J8833&lt;SeuilFugitive,1,0)),"")</f>
        <v/>
      </c>
      <c r="M8833" s="37" t="str">
        <f aca="false">IF(G8833=1,IF(B8833="",IF((Fin-A8833)*24&gt;SeuilFigee,1,0),IF(J8833&gt;SeuilFigee*3600,1,0)),"")</f>
        <v/>
      </c>
      <c r="N8833" s="0" t="str">
        <f aca="false">IF(G8833=1,IF(COUNTIF(H$2:H8833,H8833)=1,COUNTIF($H:$H,H8833),""),"")</f>
        <v/>
      </c>
      <c r="O8833" s="0" t="str">
        <f aca="false">IF(G8833=1,IF(COUNTIF(I$2:I8833,I8833)=1,COUNTIF($I:$I,I8833),""),"")</f>
        <v/>
      </c>
      <c r="P8833" s="38" t="str">
        <f aca="false">IF(G8833=1,IF(COUNTIFS(C$2:C8833,C8833,G$2:G8833,1)=1,COUNTIFS($C:$C,C8833,$G:$G,1)+ROW()/10000000,""),"")</f>
        <v/>
      </c>
      <c r="Q8833" s="0" t="str">
        <f aca="false">IF(K8833=1,IF(COUNTIFS(C$2:C8833,C8833,K$2:K8833,1)=1,1,0),"")</f>
        <v/>
      </c>
      <c r="R8833" s="0" t="str">
        <f aca="false">IF(M8833=1,IF(COUNTIFS(C$2:C8833,C8833,M$2:M8833,1)=1,1,0),"")</f>
        <v/>
      </c>
      <c r="S8833" s="0" t="str">
        <f aca="false">IF(L8833=1,IF(COUNTIFS(C$2:C8833,C8833,L$2:L8833,1)=1,1,0),"")</f>
        <v/>
      </c>
      <c r="T8833" s="38" t="str">
        <f aca="false">IF(N8833="","",N8833+ROW()/10000000)</f>
        <v/>
      </c>
      <c r="U8833" s="0" t="str">
        <f aca="false">IF(G8833=1,IF(B8833="",1,0),"")</f>
        <v/>
      </c>
    </row>
    <row r="8834" customFormat="false" ht="15" hidden="false" customHeight="false" outlineLevel="0" collapsed="false">
      <c r="A8834" s="35"/>
      <c r="B8834" s="35"/>
      <c r="G8834" s="0" t="str">
        <f aca="false">IF(A8834="","",IF(AND(A8834&gt;=Debut,A8834&lt;Fin),1,0))</f>
        <v/>
      </c>
      <c r="H8834" s="0" t="str">
        <f aca="false">IF(G8834=1,INT(ROUND((A8834-Debut)*86400,0)/600),"")</f>
        <v/>
      </c>
      <c r="I8834" s="0" t="str">
        <f aca="false">IF(G8834=1,INT(ROUND((A8834-Debut)*86400,0)/3600),"")</f>
        <v/>
      </c>
      <c r="J8834" s="0" t="str">
        <f aca="false">IF(OR(A8834="",B8834=""),"",ROUND((B8834-A8834)*86400,0))</f>
        <v/>
      </c>
      <c r="K8834" s="37" t="str">
        <f aca="false">IF(G8834=1,IF(COUNTIFS($C:$C,C8834,$G:$G,1,$A:$A,"&gt;="&amp;(A8834-FenetreInterm/86400),$A:$A,"&lt;="&amp;A8834)&gt;=NbInterm,1,0),"")</f>
        <v/>
      </c>
      <c r="L8834" s="37" t="str">
        <f aca="false">IF(G8834=1,IF(B8834="",0,IF(J8834&lt;SeuilFugitive,1,0)),"")</f>
        <v/>
      </c>
      <c r="M8834" s="37" t="str">
        <f aca="false">IF(G8834=1,IF(B8834="",IF((Fin-A8834)*24&gt;SeuilFigee,1,0),IF(J8834&gt;SeuilFigee*3600,1,0)),"")</f>
        <v/>
      </c>
      <c r="N8834" s="0" t="str">
        <f aca="false">IF(G8834=1,IF(COUNTIF(H$2:H8834,H8834)=1,COUNTIF($H:$H,H8834),""),"")</f>
        <v/>
      </c>
      <c r="O8834" s="0" t="str">
        <f aca="false">IF(G8834=1,IF(COUNTIF(I$2:I8834,I8834)=1,COUNTIF($I:$I,I8834),""),"")</f>
        <v/>
      </c>
      <c r="P8834" s="38" t="str">
        <f aca="false">IF(G8834=1,IF(COUNTIFS(C$2:C8834,C8834,G$2:G8834,1)=1,COUNTIFS($C:$C,C8834,$G:$G,1)+ROW()/10000000,""),"")</f>
        <v/>
      </c>
      <c r="Q8834" s="0" t="str">
        <f aca="false">IF(K8834=1,IF(COUNTIFS(C$2:C8834,C8834,K$2:K8834,1)=1,1,0),"")</f>
        <v/>
      </c>
      <c r="R8834" s="0" t="str">
        <f aca="false">IF(M8834=1,IF(COUNTIFS(C$2:C8834,C8834,M$2:M8834,1)=1,1,0),"")</f>
        <v/>
      </c>
      <c r="S8834" s="0" t="str">
        <f aca="false">IF(L8834=1,IF(COUNTIFS(C$2:C8834,C8834,L$2:L8834,1)=1,1,0),"")</f>
        <v/>
      </c>
      <c r="T8834" s="38" t="str">
        <f aca="false">IF(N8834="","",N8834+ROW()/10000000)</f>
        <v/>
      </c>
      <c r="U8834" s="0" t="str">
        <f aca="false">IF(G8834=1,IF(B8834="",1,0),"")</f>
        <v/>
      </c>
    </row>
    <row r="8835" customFormat="false" ht="15" hidden="false" customHeight="false" outlineLevel="0" collapsed="false">
      <c r="A8835" s="35"/>
      <c r="B8835" s="35"/>
      <c r="G8835" s="0" t="str">
        <f aca="false">IF(A8835="","",IF(AND(A8835&gt;=Debut,A8835&lt;Fin),1,0))</f>
        <v/>
      </c>
      <c r="H8835" s="0" t="str">
        <f aca="false">IF(G8835=1,INT(ROUND((A8835-Debut)*86400,0)/600),"")</f>
        <v/>
      </c>
      <c r="I8835" s="0" t="str">
        <f aca="false">IF(G8835=1,INT(ROUND((A8835-Debut)*86400,0)/3600),"")</f>
        <v/>
      </c>
      <c r="J8835" s="0" t="str">
        <f aca="false">IF(OR(A8835="",B8835=""),"",ROUND((B8835-A8835)*86400,0))</f>
        <v/>
      </c>
      <c r="K8835" s="37" t="str">
        <f aca="false">IF(G8835=1,IF(COUNTIFS($C:$C,C8835,$G:$G,1,$A:$A,"&gt;="&amp;(A8835-FenetreInterm/86400),$A:$A,"&lt;="&amp;A8835)&gt;=NbInterm,1,0),"")</f>
        <v/>
      </c>
      <c r="L8835" s="37" t="str">
        <f aca="false">IF(G8835=1,IF(B8835="",0,IF(J8835&lt;SeuilFugitive,1,0)),"")</f>
        <v/>
      </c>
      <c r="M8835" s="37" t="str">
        <f aca="false">IF(G8835=1,IF(B8835="",IF((Fin-A8835)*24&gt;SeuilFigee,1,0),IF(J8835&gt;SeuilFigee*3600,1,0)),"")</f>
        <v/>
      </c>
      <c r="N8835" s="0" t="str">
        <f aca="false">IF(G8835=1,IF(COUNTIF(H$2:H8835,H8835)=1,COUNTIF($H:$H,H8835),""),"")</f>
        <v/>
      </c>
      <c r="O8835" s="0" t="str">
        <f aca="false">IF(G8835=1,IF(COUNTIF(I$2:I8835,I8835)=1,COUNTIF($I:$I,I8835),""),"")</f>
        <v/>
      </c>
      <c r="P8835" s="38" t="str">
        <f aca="false">IF(G8835=1,IF(COUNTIFS(C$2:C8835,C8835,G$2:G8835,1)=1,COUNTIFS($C:$C,C8835,$G:$G,1)+ROW()/10000000,""),"")</f>
        <v/>
      </c>
      <c r="Q8835" s="0" t="str">
        <f aca="false">IF(K8835=1,IF(COUNTIFS(C$2:C8835,C8835,K$2:K8835,1)=1,1,0),"")</f>
        <v/>
      </c>
      <c r="R8835" s="0" t="str">
        <f aca="false">IF(M8835=1,IF(COUNTIFS(C$2:C8835,C8835,M$2:M8835,1)=1,1,0),"")</f>
        <v/>
      </c>
      <c r="S8835" s="0" t="str">
        <f aca="false">IF(L8835=1,IF(COUNTIFS(C$2:C8835,C8835,L$2:L8835,1)=1,1,0),"")</f>
        <v/>
      </c>
      <c r="T8835" s="38" t="str">
        <f aca="false">IF(N8835="","",N8835+ROW()/10000000)</f>
        <v/>
      </c>
      <c r="U8835" s="0" t="str">
        <f aca="false">IF(G8835=1,IF(B8835="",1,0),"")</f>
        <v/>
      </c>
    </row>
    <row r="8836" customFormat="false" ht="15" hidden="false" customHeight="false" outlineLevel="0" collapsed="false">
      <c r="A8836" s="35"/>
      <c r="B8836" s="35"/>
      <c r="G8836" s="0" t="str">
        <f aca="false">IF(A8836="","",IF(AND(A8836&gt;=Debut,A8836&lt;Fin),1,0))</f>
        <v/>
      </c>
      <c r="H8836" s="0" t="str">
        <f aca="false">IF(G8836=1,INT(ROUND((A8836-Debut)*86400,0)/600),"")</f>
        <v/>
      </c>
      <c r="I8836" s="0" t="str">
        <f aca="false">IF(G8836=1,INT(ROUND((A8836-Debut)*86400,0)/3600),"")</f>
        <v/>
      </c>
      <c r="J8836" s="0" t="str">
        <f aca="false">IF(OR(A8836="",B8836=""),"",ROUND((B8836-A8836)*86400,0))</f>
        <v/>
      </c>
      <c r="K8836" s="37" t="str">
        <f aca="false">IF(G8836=1,IF(COUNTIFS($C:$C,C8836,$G:$G,1,$A:$A,"&gt;="&amp;(A8836-FenetreInterm/86400),$A:$A,"&lt;="&amp;A8836)&gt;=NbInterm,1,0),"")</f>
        <v/>
      </c>
      <c r="L8836" s="37" t="str">
        <f aca="false">IF(G8836=1,IF(B8836="",0,IF(J8836&lt;SeuilFugitive,1,0)),"")</f>
        <v/>
      </c>
      <c r="M8836" s="37" t="str">
        <f aca="false">IF(G8836=1,IF(B8836="",IF((Fin-A8836)*24&gt;SeuilFigee,1,0),IF(J8836&gt;SeuilFigee*3600,1,0)),"")</f>
        <v/>
      </c>
      <c r="N8836" s="0" t="str">
        <f aca="false">IF(G8836=1,IF(COUNTIF(H$2:H8836,H8836)=1,COUNTIF($H:$H,H8836),""),"")</f>
        <v/>
      </c>
      <c r="O8836" s="0" t="str">
        <f aca="false">IF(G8836=1,IF(COUNTIF(I$2:I8836,I8836)=1,COUNTIF($I:$I,I8836),""),"")</f>
        <v/>
      </c>
      <c r="P8836" s="38" t="str">
        <f aca="false">IF(G8836=1,IF(COUNTIFS(C$2:C8836,C8836,G$2:G8836,1)=1,COUNTIFS($C:$C,C8836,$G:$G,1)+ROW()/10000000,""),"")</f>
        <v/>
      </c>
      <c r="Q8836" s="0" t="str">
        <f aca="false">IF(K8836=1,IF(COUNTIFS(C$2:C8836,C8836,K$2:K8836,1)=1,1,0),"")</f>
        <v/>
      </c>
      <c r="R8836" s="0" t="str">
        <f aca="false">IF(M8836=1,IF(COUNTIFS(C$2:C8836,C8836,M$2:M8836,1)=1,1,0),"")</f>
        <v/>
      </c>
      <c r="S8836" s="0" t="str">
        <f aca="false">IF(L8836=1,IF(COUNTIFS(C$2:C8836,C8836,L$2:L8836,1)=1,1,0),"")</f>
        <v/>
      </c>
      <c r="T8836" s="38" t="str">
        <f aca="false">IF(N8836="","",N8836+ROW()/10000000)</f>
        <v/>
      </c>
      <c r="U8836" s="0" t="str">
        <f aca="false">IF(G8836=1,IF(B8836="",1,0),"")</f>
        <v/>
      </c>
    </row>
    <row r="8837" customFormat="false" ht="15" hidden="false" customHeight="false" outlineLevel="0" collapsed="false">
      <c r="A8837" s="35"/>
      <c r="B8837" s="35"/>
      <c r="G8837" s="0" t="str">
        <f aca="false">IF(A8837="","",IF(AND(A8837&gt;=Debut,A8837&lt;Fin),1,0))</f>
        <v/>
      </c>
      <c r="H8837" s="0" t="str">
        <f aca="false">IF(G8837=1,INT(ROUND((A8837-Debut)*86400,0)/600),"")</f>
        <v/>
      </c>
      <c r="I8837" s="0" t="str">
        <f aca="false">IF(G8837=1,INT(ROUND((A8837-Debut)*86400,0)/3600),"")</f>
        <v/>
      </c>
      <c r="J8837" s="0" t="str">
        <f aca="false">IF(OR(A8837="",B8837=""),"",ROUND((B8837-A8837)*86400,0))</f>
        <v/>
      </c>
      <c r="K8837" s="37" t="str">
        <f aca="false">IF(G8837=1,IF(COUNTIFS($C:$C,C8837,$G:$G,1,$A:$A,"&gt;="&amp;(A8837-FenetreInterm/86400),$A:$A,"&lt;="&amp;A8837)&gt;=NbInterm,1,0),"")</f>
        <v/>
      </c>
      <c r="L8837" s="37" t="str">
        <f aca="false">IF(G8837=1,IF(B8837="",0,IF(J8837&lt;SeuilFugitive,1,0)),"")</f>
        <v/>
      </c>
      <c r="M8837" s="37" t="str">
        <f aca="false">IF(G8837=1,IF(B8837="",IF((Fin-A8837)*24&gt;SeuilFigee,1,0),IF(J8837&gt;SeuilFigee*3600,1,0)),"")</f>
        <v/>
      </c>
      <c r="N8837" s="0" t="str">
        <f aca="false">IF(G8837=1,IF(COUNTIF(H$2:H8837,H8837)=1,COUNTIF($H:$H,H8837),""),"")</f>
        <v/>
      </c>
      <c r="O8837" s="0" t="str">
        <f aca="false">IF(G8837=1,IF(COUNTIF(I$2:I8837,I8837)=1,COUNTIF($I:$I,I8837),""),"")</f>
        <v/>
      </c>
      <c r="P8837" s="38" t="str">
        <f aca="false">IF(G8837=1,IF(COUNTIFS(C$2:C8837,C8837,G$2:G8837,1)=1,COUNTIFS($C:$C,C8837,$G:$G,1)+ROW()/10000000,""),"")</f>
        <v/>
      </c>
      <c r="Q8837" s="0" t="str">
        <f aca="false">IF(K8837=1,IF(COUNTIFS(C$2:C8837,C8837,K$2:K8837,1)=1,1,0),"")</f>
        <v/>
      </c>
      <c r="R8837" s="0" t="str">
        <f aca="false">IF(M8837=1,IF(COUNTIFS(C$2:C8837,C8837,M$2:M8837,1)=1,1,0),"")</f>
        <v/>
      </c>
      <c r="S8837" s="0" t="str">
        <f aca="false">IF(L8837=1,IF(COUNTIFS(C$2:C8837,C8837,L$2:L8837,1)=1,1,0),"")</f>
        <v/>
      </c>
      <c r="T8837" s="38" t="str">
        <f aca="false">IF(N8837="","",N8837+ROW()/10000000)</f>
        <v/>
      </c>
      <c r="U8837" s="0" t="str">
        <f aca="false">IF(G8837=1,IF(B8837="",1,0),"")</f>
        <v/>
      </c>
    </row>
    <row r="8838" customFormat="false" ht="15" hidden="false" customHeight="false" outlineLevel="0" collapsed="false">
      <c r="A8838" s="35"/>
      <c r="B8838" s="35"/>
      <c r="G8838" s="0" t="str">
        <f aca="false">IF(A8838="","",IF(AND(A8838&gt;=Debut,A8838&lt;Fin),1,0))</f>
        <v/>
      </c>
      <c r="H8838" s="0" t="str">
        <f aca="false">IF(G8838=1,INT(ROUND((A8838-Debut)*86400,0)/600),"")</f>
        <v/>
      </c>
      <c r="I8838" s="0" t="str">
        <f aca="false">IF(G8838=1,INT(ROUND((A8838-Debut)*86400,0)/3600),"")</f>
        <v/>
      </c>
      <c r="J8838" s="0" t="str">
        <f aca="false">IF(OR(A8838="",B8838=""),"",ROUND((B8838-A8838)*86400,0))</f>
        <v/>
      </c>
      <c r="K8838" s="37" t="str">
        <f aca="false">IF(G8838=1,IF(COUNTIFS($C:$C,C8838,$G:$G,1,$A:$A,"&gt;="&amp;(A8838-FenetreInterm/86400),$A:$A,"&lt;="&amp;A8838)&gt;=NbInterm,1,0),"")</f>
        <v/>
      </c>
      <c r="L8838" s="37" t="str">
        <f aca="false">IF(G8838=1,IF(B8838="",0,IF(J8838&lt;SeuilFugitive,1,0)),"")</f>
        <v/>
      </c>
      <c r="M8838" s="37" t="str">
        <f aca="false">IF(G8838=1,IF(B8838="",IF((Fin-A8838)*24&gt;SeuilFigee,1,0),IF(J8838&gt;SeuilFigee*3600,1,0)),"")</f>
        <v/>
      </c>
      <c r="N8838" s="0" t="str">
        <f aca="false">IF(G8838=1,IF(COUNTIF(H$2:H8838,H8838)=1,COUNTIF($H:$H,H8838),""),"")</f>
        <v/>
      </c>
      <c r="O8838" s="0" t="str">
        <f aca="false">IF(G8838=1,IF(COUNTIF(I$2:I8838,I8838)=1,COUNTIF($I:$I,I8838),""),"")</f>
        <v/>
      </c>
      <c r="P8838" s="38" t="str">
        <f aca="false">IF(G8838=1,IF(COUNTIFS(C$2:C8838,C8838,G$2:G8838,1)=1,COUNTIFS($C:$C,C8838,$G:$G,1)+ROW()/10000000,""),"")</f>
        <v/>
      </c>
      <c r="Q8838" s="0" t="str">
        <f aca="false">IF(K8838=1,IF(COUNTIFS(C$2:C8838,C8838,K$2:K8838,1)=1,1,0),"")</f>
        <v/>
      </c>
      <c r="R8838" s="0" t="str">
        <f aca="false">IF(M8838=1,IF(COUNTIFS(C$2:C8838,C8838,M$2:M8838,1)=1,1,0),"")</f>
        <v/>
      </c>
      <c r="S8838" s="0" t="str">
        <f aca="false">IF(L8838=1,IF(COUNTIFS(C$2:C8838,C8838,L$2:L8838,1)=1,1,0),"")</f>
        <v/>
      </c>
      <c r="T8838" s="38" t="str">
        <f aca="false">IF(N8838="","",N8838+ROW()/10000000)</f>
        <v/>
      </c>
      <c r="U8838" s="0" t="str">
        <f aca="false">IF(G8838=1,IF(B8838="",1,0),"")</f>
        <v/>
      </c>
    </row>
    <row r="8839" customFormat="false" ht="15" hidden="false" customHeight="false" outlineLevel="0" collapsed="false">
      <c r="A8839" s="35"/>
      <c r="B8839" s="35"/>
      <c r="G8839" s="0" t="str">
        <f aca="false">IF(A8839="","",IF(AND(A8839&gt;=Debut,A8839&lt;Fin),1,0))</f>
        <v/>
      </c>
      <c r="H8839" s="0" t="str">
        <f aca="false">IF(G8839=1,INT(ROUND((A8839-Debut)*86400,0)/600),"")</f>
        <v/>
      </c>
      <c r="I8839" s="0" t="str">
        <f aca="false">IF(G8839=1,INT(ROUND((A8839-Debut)*86400,0)/3600),"")</f>
        <v/>
      </c>
      <c r="J8839" s="0" t="str">
        <f aca="false">IF(OR(A8839="",B8839=""),"",ROUND((B8839-A8839)*86400,0))</f>
        <v/>
      </c>
      <c r="K8839" s="37" t="str">
        <f aca="false">IF(G8839=1,IF(COUNTIFS($C:$C,C8839,$G:$G,1,$A:$A,"&gt;="&amp;(A8839-FenetreInterm/86400),$A:$A,"&lt;="&amp;A8839)&gt;=NbInterm,1,0),"")</f>
        <v/>
      </c>
      <c r="L8839" s="37" t="str">
        <f aca="false">IF(G8839=1,IF(B8839="",0,IF(J8839&lt;SeuilFugitive,1,0)),"")</f>
        <v/>
      </c>
      <c r="M8839" s="37" t="str">
        <f aca="false">IF(G8839=1,IF(B8839="",IF((Fin-A8839)*24&gt;SeuilFigee,1,0),IF(J8839&gt;SeuilFigee*3600,1,0)),"")</f>
        <v/>
      </c>
      <c r="N8839" s="0" t="str">
        <f aca="false">IF(G8839=1,IF(COUNTIF(H$2:H8839,H8839)=1,COUNTIF($H:$H,H8839),""),"")</f>
        <v/>
      </c>
      <c r="O8839" s="0" t="str">
        <f aca="false">IF(G8839=1,IF(COUNTIF(I$2:I8839,I8839)=1,COUNTIF($I:$I,I8839),""),"")</f>
        <v/>
      </c>
      <c r="P8839" s="38" t="str">
        <f aca="false">IF(G8839=1,IF(COUNTIFS(C$2:C8839,C8839,G$2:G8839,1)=1,COUNTIFS($C:$C,C8839,$G:$G,1)+ROW()/10000000,""),"")</f>
        <v/>
      </c>
      <c r="Q8839" s="0" t="str">
        <f aca="false">IF(K8839=1,IF(COUNTIFS(C$2:C8839,C8839,K$2:K8839,1)=1,1,0),"")</f>
        <v/>
      </c>
      <c r="R8839" s="0" t="str">
        <f aca="false">IF(M8839=1,IF(COUNTIFS(C$2:C8839,C8839,M$2:M8839,1)=1,1,0),"")</f>
        <v/>
      </c>
      <c r="S8839" s="0" t="str">
        <f aca="false">IF(L8839=1,IF(COUNTIFS(C$2:C8839,C8839,L$2:L8839,1)=1,1,0),"")</f>
        <v/>
      </c>
      <c r="T8839" s="38" t="str">
        <f aca="false">IF(N8839="","",N8839+ROW()/10000000)</f>
        <v/>
      </c>
      <c r="U8839" s="0" t="str">
        <f aca="false">IF(G8839=1,IF(B8839="",1,0),"")</f>
        <v/>
      </c>
    </row>
    <row r="8840" customFormat="false" ht="15" hidden="false" customHeight="false" outlineLevel="0" collapsed="false">
      <c r="A8840" s="35"/>
      <c r="B8840" s="35"/>
      <c r="G8840" s="0" t="str">
        <f aca="false">IF(A8840="","",IF(AND(A8840&gt;=Debut,A8840&lt;Fin),1,0))</f>
        <v/>
      </c>
      <c r="H8840" s="0" t="str">
        <f aca="false">IF(G8840=1,INT(ROUND((A8840-Debut)*86400,0)/600),"")</f>
        <v/>
      </c>
      <c r="I8840" s="0" t="str">
        <f aca="false">IF(G8840=1,INT(ROUND((A8840-Debut)*86400,0)/3600),"")</f>
        <v/>
      </c>
      <c r="J8840" s="0" t="str">
        <f aca="false">IF(OR(A8840="",B8840=""),"",ROUND((B8840-A8840)*86400,0))</f>
        <v/>
      </c>
      <c r="K8840" s="37" t="str">
        <f aca="false">IF(G8840=1,IF(COUNTIFS($C:$C,C8840,$G:$G,1,$A:$A,"&gt;="&amp;(A8840-FenetreInterm/86400),$A:$A,"&lt;="&amp;A8840)&gt;=NbInterm,1,0),"")</f>
        <v/>
      </c>
      <c r="L8840" s="37" t="str">
        <f aca="false">IF(G8840=1,IF(B8840="",0,IF(J8840&lt;SeuilFugitive,1,0)),"")</f>
        <v/>
      </c>
      <c r="M8840" s="37" t="str">
        <f aca="false">IF(G8840=1,IF(B8840="",IF((Fin-A8840)*24&gt;SeuilFigee,1,0),IF(J8840&gt;SeuilFigee*3600,1,0)),"")</f>
        <v/>
      </c>
      <c r="N8840" s="0" t="str">
        <f aca="false">IF(G8840=1,IF(COUNTIF(H$2:H8840,H8840)=1,COUNTIF($H:$H,H8840),""),"")</f>
        <v/>
      </c>
      <c r="O8840" s="0" t="str">
        <f aca="false">IF(G8840=1,IF(COUNTIF(I$2:I8840,I8840)=1,COUNTIF($I:$I,I8840),""),"")</f>
        <v/>
      </c>
      <c r="P8840" s="38" t="str">
        <f aca="false">IF(G8840=1,IF(COUNTIFS(C$2:C8840,C8840,G$2:G8840,1)=1,COUNTIFS($C:$C,C8840,$G:$G,1)+ROW()/10000000,""),"")</f>
        <v/>
      </c>
      <c r="Q8840" s="0" t="str">
        <f aca="false">IF(K8840=1,IF(COUNTIFS(C$2:C8840,C8840,K$2:K8840,1)=1,1,0),"")</f>
        <v/>
      </c>
      <c r="R8840" s="0" t="str">
        <f aca="false">IF(M8840=1,IF(COUNTIFS(C$2:C8840,C8840,M$2:M8840,1)=1,1,0),"")</f>
        <v/>
      </c>
      <c r="S8840" s="0" t="str">
        <f aca="false">IF(L8840=1,IF(COUNTIFS(C$2:C8840,C8840,L$2:L8840,1)=1,1,0),"")</f>
        <v/>
      </c>
      <c r="T8840" s="38" t="str">
        <f aca="false">IF(N8840="","",N8840+ROW()/10000000)</f>
        <v/>
      </c>
      <c r="U8840" s="0" t="str">
        <f aca="false">IF(G8840=1,IF(B8840="",1,0),"")</f>
        <v/>
      </c>
    </row>
    <row r="8841" customFormat="false" ht="15" hidden="false" customHeight="false" outlineLevel="0" collapsed="false">
      <c r="A8841" s="35"/>
      <c r="B8841" s="35"/>
      <c r="G8841" s="0" t="str">
        <f aca="false">IF(A8841="","",IF(AND(A8841&gt;=Debut,A8841&lt;Fin),1,0))</f>
        <v/>
      </c>
      <c r="H8841" s="0" t="str">
        <f aca="false">IF(G8841=1,INT(ROUND((A8841-Debut)*86400,0)/600),"")</f>
        <v/>
      </c>
      <c r="I8841" s="0" t="str">
        <f aca="false">IF(G8841=1,INT(ROUND((A8841-Debut)*86400,0)/3600),"")</f>
        <v/>
      </c>
      <c r="J8841" s="0" t="str">
        <f aca="false">IF(OR(A8841="",B8841=""),"",ROUND((B8841-A8841)*86400,0))</f>
        <v/>
      </c>
      <c r="K8841" s="37" t="str">
        <f aca="false">IF(G8841=1,IF(COUNTIFS($C:$C,C8841,$G:$G,1,$A:$A,"&gt;="&amp;(A8841-FenetreInterm/86400),$A:$A,"&lt;="&amp;A8841)&gt;=NbInterm,1,0),"")</f>
        <v/>
      </c>
      <c r="L8841" s="37" t="str">
        <f aca="false">IF(G8841=1,IF(B8841="",0,IF(J8841&lt;SeuilFugitive,1,0)),"")</f>
        <v/>
      </c>
      <c r="M8841" s="37" t="str">
        <f aca="false">IF(G8841=1,IF(B8841="",IF((Fin-A8841)*24&gt;SeuilFigee,1,0),IF(J8841&gt;SeuilFigee*3600,1,0)),"")</f>
        <v/>
      </c>
      <c r="N8841" s="0" t="str">
        <f aca="false">IF(G8841=1,IF(COUNTIF(H$2:H8841,H8841)=1,COUNTIF($H:$H,H8841),""),"")</f>
        <v/>
      </c>
      <c r="O8841" s="0" t="str">
        <f aca="false">IF(G8841=1,IF(COUNTIF(I$2:I8841,I8841)=1,COUNTIF($I:$I,I8841),""),"")</f>
        <v/>
      </c>
      <c r="P8841" s="38" t="str">
        <f aca="false">IF(G8841=1,IF(COUNTIFS(C$2:C8841,C8841,G$2:G8841,1)=1,COUNTIFS($C:$C,C8841,$G:$G,1)+ROW()/10000000,""),"")</f>
        <v/>
      </c>
      <c r="Q8841" s="0" t="str">
        <f aca="false">IF(K8841=1,IF(COUNTIFS(C$2:C8841,C8841,K$2:K8841,1)=1,1,0),"")</f>
        <v/>
      </c>
      <c r="R8841" s="0" t="str">
        <f aca="false">IF(M8841=1,IF(COUNTIFS(C$2:C8841,C8841,M$2:M8841,1)=1,1,0),"")</f>
        <v/>
      </c>
      <c r="S8841" s="0" t="str">
        <f aca="false">IF(L8841=1,IF(COUNTIFS(C$2:C8841,C8841,L$2:L8841,1)=1,1,0),"")</f>
        <v/>
      </c>
      <c r="T8841" s="38" t="str">
        <f aca="false">IF(N8841="","",N8841+ROW()/10000000)</f>
        <v/>
      </c>
      <c r="U8841" s="0" t="str">
        <f aca="false">IF(G8841=1,IF(B8841="",1,0),"")</f>
        <v/>
      </c>
    </row>
    <row r="8842" customFormat="false" ht="15" hidden="false" customHeight="false" outlineLevel="0" collapsed="false">
      <c r="A8842" s="35"/>
      <c r="B8842" s="35"/>
      <c r="G8842" s="0" t="str">
        <f aca="false">IF(A8842="","",IF(AND(A8842&gt;=Debut,A8842&lt;Fin),1,0))</f>
        <v/>
      </c>
      <c r="H8842" s="0" t="str">
        <f aca="false">IF(G8842=1,INT(ROUND((A8842-Debut)*86400,0)/600),"")</f>
        <v/>
      </c>
      <c r="I8842" s="0" t="str">
        <f aca="false">IF(G8842=1,INT(ROUND((A8842-Debut)*86400,0)/3600),"")</f>
        <v/>
      </c>
      <c r="J8842" s="0" t="str">
        <f aca="false">IF(OR(A8842="",B8842=""),"",ROUND((B8842-A8842)*86400,0))</f>
        <v/>
      </c>
      <c r="K8842" s="37" t="str">
        <f aca="false">IF(G8842=1,IF(COUNTIFS($C:$C,C8842,$G:$G,1,$A:$A,"&gt;="&amp;(A8842-FenetreInterm/86400),$A:$A,"&lt;="&amp;A8842)&gt;=NbInterm,1,0),"")</f>
        <v/>
      </c>
      <c r="L8842" s="37" t="str">
        <f aca="false">IF(G8842=1,IF(B8842="",0,IF(J8842&lt;SeuilFugitive,1,0)),"")</f>
        <v/>
      </c>
      <c r="M8842" s="37" t="str">
        <f aca="false">IF(G8842=1,IF(B8842="",IF((Fin-A8842)*24&gt;SeuilFigee,1,0),IF(J8842&gt;SeuilFigee*3600,1,0)),"")</f>
        <v/>
      </c>
      <c r="N8842" s="0" t="str">
        <f aca="false">IF(G8842=1,IF(COUNTIF(H$2:H8842,H8842)=1,COUNTIF($H:$H,H8842),""),"")</f>
        <v/>
      </c>
      <c r="O8842" s="0" t="str">
        <f aca="false">IF(G8842=1,IF(COUNTIF(I$2:I8842,I8842)=1,COUNTIF($I:$I,I8842),""),"")</f>
        <v/>
      </c>
      <c r="P8842" s="38" t="str">
        <f aca="false">IF(G8842=1,IF(COUNTIFS(C$2:C8842,C8842,G$2:G8842,1)=1,COUNTIFS($C:$C,C8842,$G:$G,1)+ROW()/10000000,""),"")</f>
        <v/>
      </c>
      <c r="Q8842" s="0" t="str">
        <f aca="false">IF(K8842=1,IF(COUNTIFS(C$2:C8842,C8842,K$2:K8842,1)=1,1,0),"")</f>
        <v/>
      </c>
      <c r="R8842" s="0" t="str">
        <f aca="false">IF(M8842=1,IF(COUNTIFS(C$2:C8842,C8842,M$2:M8842,1)=1,1,0),"")</f>
        <v/>
      </c>
      <c r="S8842" s="0" t="str">
        <f aca="false">IF(L8842=1,IF(COUNTIFS(C$2:C8842,C8842,L$2:L8842,1)=1,1,0),"")</f>
        <v/>
      </c>
      <c r="T8842" s="38" t="str">
        <f aca="false">IF(N8842="","",N8842+ROW()/10000000)</f>
        <v/>
      </c>
      <c r="U8842" s="0" t="str">
        <f aca="false">IF(G8842=1,IF(B8842="",1,0),"")</f>
        <v/>
      </c>
    </row>
    <row r="8843" customFormat="false" ht="15" hidden="false" customHeight="false" outlineLevel="0" collapsed="false">
      <c r="A8843" s="35"/>
      <c r="B8843" s="35"/>
      <c r="G8843" s="0" t="str">
        <f aca="false">IF(A8843="","",IF(AND(A8843&gt;=Debut,A8843&lt;Fin),1,0))</f>
        <v/>
      </c>
      <c r="H8843" s="0" t="str">
        <f aca="false">IF(G8843=1,INT(ROUND((A8843-Debut)*86400,0)/600),"")</f>
        <v/>
      </c>
      <c r="I8843" s="0" t="str">
        <f aca="false">IF(G8843=1,INT(ROUND((A8843-Debut)*86400,0)/3600),"")</f>
        <v/>
      </c>
      <c r="J8843" s="0" t="str">
        <f aca="false">IF(OR(A8843="",B8843=""),"",ROUND((B8843-A8843)*86400,0))</f>
        <v/>
      </c>
      <c r="K8843" s="37" t="str">
        <f aca="false">IF(G8843=1,IF(COUNTIFS($C:$C,C8843,$G:$G,1,$A:$A,"&gt;="&amp;(A8843-FenetreInterm/86400),$A:$A,"&lt;="&amp;A8843)&gt;=NbInterm,1,0),"")</f>
        <v/>
      </c>
      <c r="L8843" s="37" t="str">
        <f aca="false">IF(G8843=1,IF(B8843="",0,IF(J8843&lt;SeuilFugitive,1,0)),"")</f>
        <v/>
      </c>
      <c r="M8843" s="37" t="str">
        <f aca="false">IF(G8843=1,IF(B8843="",IF((Fin-A8843)*24&gt;SeuilFigee,1,0),IF(J8843&gt;SeuilFigee*3600,1,0)),"")</f>
        <v/>
      </c>
      <c r="N8843" s="0" t="str">
        <f aca="false">IF(G8843=1,IF(COUNTIF(H$2:H8843,H8843)=1,COUNTIF($H:$H,H8843),""),"")</f>
        <v/>
      </c>
      <c r="O8843" s="0" t="str">
        <f aca="false">IF(G8843=1,IF(COUNTIF(I$2:I8843,I8843)=1,COUNTIF($I:$I,I8843),""),"")</f>
        <v/>
      </c>
      <c r="P8843" s="38" t="str">
        <f aca="false">IF(G8843=1,IF(COUNTIFS(C$2:C8843,C8843,G$2:G8843,1)=1,COUNTIFS($C:$C,C8843,$G:$G,1)+ROW()/10000000,""),"")</f>
        <v/>
      </c>
      <c r="Q8843" s="0" t="str">
        <f aca="false">IF(K8843=1,IF(COUNTIFS(C$2:C8843,C8843,K$2:K8843,1)=1,1,0),"")</f>
        <v/>
      </c>
      <c r="R8843" s="0" t="str">
        <f aca="false">IF(M8843=1,IF(COUNTIFS(C$2:C8843,C8843,M$2:M8843,1)=1,1,0),"")</f>
        <v/>
      </c>
      <c r="S8843" s="0" t="str">
        <f aca="false">IF(L8843=1,IF(COUNTIFS(C$2:C8843,C8843,L$2:L8843,1)=1,1,0),"")</f>
        <v/>
      </c>
      <c r="T8843" s="38" t="str">
        <f aca="false">IF(N8843="","",N8843+ROW()/10000000)</f>
        <v/>
      </c>
      <c r="U8843" s="0" t="str">
        <f aca="false">IF(G8843=1,IF(B8843="",1,0),"")</f>
        <v/>
      </c>
    </row>
    <row r="8844" customFormat="false" ht="15" hidden="false" customHeight="false" outlineLevel="0" collapsed="false">
      <c r="A8844" s="35"/>
      <c r="B8844" s="35"/>
      <c r="G8844" s="0" t="str">
        <f aca="false">IF(A8844="","",IF(AND(A8844&gt;=Debut,A8844&lt;Fin),1,0))</f>
        <v/>
      </c>
      <c r="H8844" s="0" t="str">
        <f aca="false">IF(G8844=1,INT(ROUND((A8844-Debut)*86400,0)/600),"")</f>
        <v/>
      </c>
      <c r="I8844" s="0" t="str">
        <f aca="false">IF(G8844=1,INT(ROUND((A8844-Debut)*86400,0)/3600),"")</f>
        <v/>
      </c>
      <c r="J8844" s="0" t="str">
        <f aca="false">IF(OR(A8844="",B8844=""),"",ROUND((B8844-A8844)*86400,0))</f>
        <v/>
      </c>
      <c r="K8844" s="37" t="str">
        <f aca="false">IF(G8844=1,IF(COUNTIFS($C:$C,C8844,$G:$G,1,$A:$A,"&gt;="&amp;(A8844-FenetreInterm/86400),$A:$A,"&lt;="&amp;A8844)&gt;=NbInterm,1,0),"")</f>
        <v/>
      </c>
      <c r="L8844" s="37" t="str">
        <f aca="false">IF(G8844=1,IF(B8844="",0,IF(J8844&lt;SeuilFugitive,1,0)),"")</f>
        <v/>
      </c>
      <c r="M8844" s="37" t="str">
        <f aca="false">IF(G8844=1,IF(B8844="",IF((Fin-A8844)*24&gt;SeuilFigee,1,0),IF(J8844&gt;SeuilFigee*3600,1,0)),"")</f>
        <v/>
      </c>
      <c r="N8844" s="0" t="str">
        <f aca="false">IF(G8844=1,IF(COUNTIF(H$2:H8844,H8844)=1,COUNTIF($H:$H,H8844),""),"")</f>
        <v/>
      </c>
      <c r="O8844" s="0" t="str">
        <f aca="false">IF(G8844=1,IF(COUNTIF(I$2:I8844,I8844)=1,COUNTIF($I:$I,I8844),""),"")</f>
        <v/>
      </c>
      <c r="P8844" s="38" t="str">
        <f aca="false">IF(G8844=1,IF(COUNTIFS(C$2:C8844,C8844,G$2:G8844,1)=1,COUNTIFS($C:$C,C8844,$G:$G,1)+ROW()/10000000,""),"")</f>
        <v/>
      </c>
      <c r="Q8844" s="0" t="str">
        <f aca="false">IF(K8844=1,IF(COUNTIFS(C$2:C8844,C8844,K$2:K8844,1)=1,1,0),"")</f>
        <v/>
      </c>
      <c r="R8844" s="0" t="str">
        <f aca="false">IF(M8844=1,IF(COUNTIFS(C$2:C8844,C8844,M$2:M8844,1)=1,1,0),"")</f>
        <v/>
      </c>
      <c r="S8844" s="0" t="str">
        <f aca="false">IF(L8844=1,IF(COUNTIFS(C$2:C8844,C8844,L$2:L8844,1)=1,1,0),"")</f>
        <v/>
      </c>
      <c r="T8844" s="38" t="str">
        <f aca="false">IF(N8844="","",N8844+ROW()/10000000)</f>
        <v/>
      </c>
      <c r="U8844" s="0" t="str">
        <f aca="false">IF(G8844=1,IF(B8844="",1,0),"")</f>
        <v/>
      </c>
    </row>
    <row r="8845" customFormat="false" ht="15" hidden="false" customHeight="false" outlineLevel="0" collapsed="false">
      <c r="A8845" s="35"/>
      <c r="B8845" s="35"/>
      <c r="G8845" s="0" t="str">
        <f aca="false">IF(A8845="","",IF(AND(A8845&gt;=Debut,A8845&lt;Fin),1,0))</f>
        <v/>
      </c>
      <c r="H8845" s="0" t="str">
        <f aca="false">IF(G8845=1,INT(ROUND((A8845-Debut)*86400,0)/600),"")</f>
        <v/>
      </c>
      <c r="I8845" s="0" t="str">
        <f aca="false">IF(G8845=1,INT(ROUND((A8845-Debut)*86400,0)/3600),"")</f>
        <v/>
      </c>
      <c r="J8845" s="0" t="str">
        <f aca="false">IF(OR(A8845="",B8845=""),"",ROUND((B8845-A8845)*86400,0))</f>
        <v/>
      </c>
      <c r="K8845" s="37" t="str">
        <f aca="false">IF(G8845=1,IF(COUNTIFS($C:$C,C8845,$G:$G,1,$A:$A,"&gt;="&amp;(A8845-FenetreInterm/86400),$A:$A,"&lt;="&amp;A8845)&gt;=NbInterm,1,0),"")</f>
        <v/>
      </c>
      <c r="L8845" s="37" t="str">
        <f aca="false">IF(G8845=1,IF(B8845="",0,IF(J8845&lt;SeuilFugitive,1,0)),"")</f>
        <v/>
      </c>
      <c r="M8845" s="37" t="str">
        <f aca="false">IF(G8845=1,IF(B8845="",IF((Fin-A8845)*24&gt;SeuilFigee,1,0),IF(J8845&gt;SeuilFigee*3600,1,0)),"")</f>
        <v/>
      </c>
      <c r="N8845" s="0" t="str">
        <f aca="false">IF(G8845=1,IF(COUNTIF(H$2:H8845,H8845)=1,COUNTIF($H:$H,H8845),""),"")</f>
        <v/>
      </c>
      <c r="O8845" s="0" t="str">
        <f aca="false">IF(G8845=1,IF(COUNTIF(I$2:I8845,I8845)=1,COUNTIF($I:$I,I8845),""),"")</f>
        <v/>
      </c>
      <c r="P8845" s="38" t="str">
        <f aca="false">IF(G8845=1,IF(COUNTIFS(C$2:C8845,C8845,G$2:G8845,1)=1,COUNTIFS($C:$C,C8845,$G:$G,1)+ROW()/10000000,""),"")</f>
        <v/>
      </c>
      <c r="Q8845" s="0" t="str">
        <f aca="false">IF(K8845=1,IF(COUNTIFS(C$2:C8845,C8845,K$2:K8845,1)=1,1,0),"")</f>
        <v/>
      </c>
      <c r="R8845" s="0" t="str">
        <f aca="false">IF(M8845=1,IF(COUNTIFS(C$2:C8845,C8845,M$2:M8845,1)=1,1,0),"")</f>
        <v/>
      </c>
      <c r="S8845" s="0" t="str">
        <f aca="false">IF(L8845=1,IF(COUNTIFS(C$2:C8845,C8845,L$2:L8845,1)=1,1,0),"")</f>
        <v/>
      </c>
      <c r="T8845" s="38" t="str">
        <f aca="false">IF(N8845="","",N8845+ROW()/10000000)</f>
        <v/>
      </c>
      <c r="U8845" s="0" t="str">
        <f aca="false">IF(G8845=1,IF(B8845="",1,0),"")</f>
        <v/>
      </c>
    </row>
    <row r="8846" customFormat="false" ht="15" hidden="false" customHeight="false" outlineLevel="0" collapsed="false">
      <c r="A8846" s="35"/>
      <c r="B8846" s="35"/>
      <c r="G8846" s="0" t="str">
        <f aca="false">IF(A8846="","",IF(AND(A8846&gt;=Debut,A8846&lt;Fin),1,0))</f>
        <v/>
      </c>
      <c r="H8846" s="0" t="str">
        <f aca="false">IF(G8846=1,INT(ROUND((A8846-Debut)*86400,0)/600),"")</f>
        <v/>
      </c>
      <c r="I8846" s="0" t="str">
        <f aca="false">IF(G8846=1,INT(ROUND((A8846-Debut)*86400,0)/3600),"")</f>
        <v/>
      </c>
      <c r="J8846" s="0" t="str">
        <f aca="false">IF(OR(A8846="",B8846=""),"",ROUND((B8846-A8846)*86400,0))</f>
        <v/>
      </c>
      <c r="K8846" s="37" t="str">
        <f aca="false">IF(G8846=1,IF(COUNTIFS($C:$C,C8846,$G:$G,1,$A:$A,"&gt;="&amp;(A8846-FenetreInterm/86400),$A:$A,"&lt;="&amp;A8846)&gt;=NbInterm,1,0),"")</f>
        <v/>
      </c>
      <c r="L8846" s="37" t="str">
        <f aca="false">IF(G8846=1,IF(B8846="",0,IF(J8846&lt;SeuilFugitive,1,0)),"")</f>
        <v/>
      </c>
      <c r="M8846" s="37" t="str">
        <f aca="false">IF(G8846=1,IF(B8846="",IF((Fin-A8846)*24&gt;SeuilFigee,1,0),IF(J8846&gt;SeuilFigee*3600,1,0)),"")</f>
        <v/>
      </c>
      <c r="N8846" s="0" t="str">
        <f aca="false">IF(G8846=1,IF(COUNTIF(H$2:H8846,H8846)=1,COUNTIF($H:$H,H8846),""),"")</f>
        <v/>
      </c>
      <c r="O8846" s="0" t="str">
        <f aca="false">IF(G8846=1,IF(COUNTIF(I$2:I8846,I8846)=1,COUNTIF($I:$I,I8846),""),"")</f>
        <v/>
      </c>
      <c r="P8846" s="38" t="str">
        <f aca="false">IF(G8846=1,IF(COUNTIFS(C$2:C8846,C8846,G$2:G8846,1)=1,COUNTIFS($C:$C,C8846,$G:$G,1)+ROW()/10000000,""),"")</f>
        <v/>
      </c>
      <c r="Q8846" s="0" t="str">
        <f aca="false">IF(K8846=1,IF(COUNTIFS(C$2:C8846,C8846,K$2:K8846,1)=1,1,0),"")</f>
        <v/>
      </c>
      <c r="R8846" s="0" t="str">
        <f aca="false">IF(M8846=1,IF(COUNTIFS(C$2:C8846,C8846,M$2:M8846,1)=1,1,0),"")</f>
        <v/>
      </c>
      <c r="S8846" s="0" t="str">
        <f aca="false">IF(L8846=1,IF(COUNTIFS(C$2:C8846,C8846,L$2:L8846,1)=1,1,0),"")</f>
        <v/>
      </c>
      <c r="T8846" s="38" t="str">
        <f aca="false">IF(N8846="","",N8846+ROW()/10000000)</f>
        <v/>
      </c>
      <c r="U8846" s="0" t="str">
        <f aca="false">IF(G8846=1,IF(B8846="",1,0),"")</f>
        <v/>
      </c>
    </row>
    <row r="8847" customFormat="false" ht="15" hidden="false" customHeight="false" outlineLevel="0" collapsed="false">
      <c r="A8847" s="35"/>
      <c r="B8847" s="35"/>
      <c r="G8847" s="0" t="str">
        <f aca="false">IF(A8847="","",IF(AND(A8847&gt;=Debut,A8847&lt;Fin),1,0))</f>
        <v/>
      </c>
      <c r="H8847" s="0" t="str">
        <f aca="false">IF(G8847=1,INT(ROUND((A8847-Debut)*86400,0)/600),"")</f>
        <v/>
      </c>
      <c r="I8847" s="0" t="str">
        <f aca="false">IF(G8847=1,INT(ROUND((A8847-Debut)*86400,0)/3600),"")</f>
        <v/>
      </c>
      <c r="J8847" s="0" t="str">
        <f aca="false">IF(OR(A8847="",B8847=""),"",ROUND((B8847-A8847)*86400,0))</f>
        <v/>
      </c>
      <c r="K8847" s="37" t="str">
        <f aca="false">IF(G8847=1,IF(COUNTIFS($C:$C,C8847,$G:$G,1,$A:$A,"&gt;="&amp;(A8847-FenetreInterm/86400),$A:$A,"&lt;="&amp;A8847)&gt;=NbInterm,1,0),"")</f>
        <v/>
      </c>
      <c r="L8847" s="37" t="str">
        <f aca="false">IF(G8847=1,IF(B8847="",0,IF(J8847&lt;SeuilFugitive,1,0)),"")</f>
        <v/>
      </c>
      <c r="M8847" s="37" t="str">
        <f aca="false">IF(G8847=1,IF(B8847="",IF((Fin-A8847)*24&gt;SeuilFigee,1,0),IF(J8847&gt;SeuilFigee*3600,1,0)),"")</f>
        <v/>
      </c>
      <c r="N8847" s="0" t="str">
        <f aca="false">IF(G8847=1,IF(COUNTIF(H$2:H8847,H8847)=1,COUNTIF($H:$H,H8847),""),"")</f>
        <v/>
      </c>
      <c r="O8847" s="0" t="str">
        <f aca="false">IF(G8847=1,IF(COUNTIF(I$2:I8847,I8847)=1,COUNTIF($I:$I,I8847),""),"")</f>
        <v/>
      </c>
      <c r="P8847" s="38" t="str">
        <f aca="false">IF(G8847=1,IF(COUNTIFS(C$2:C8847,C8847,G$2:G8847,1)=1,COUNTIFS($C:$C,C8847,$G:$G,1)+ROW()/10000000,""),"")</f>
        <v/>
      </c>
      <c r="Q8847" s="0" t="str">
        <f aca="false">IF(K8847=1,IF(COUNTIFS(C$2:C8847,C8847,K$2:K8847,1)=1,1,0),"")</f>
        <v/>
      </c>
      <c r="R8847" s="0" t="str">
        <f aca="false">IF(M8847=1,IF(COUNTIFS(C$2:C8847,C8847,M$2:M8847,1)=1,1,0),"")</f>
        <v/>
      </c>
      <c r="S8847" s="0" t="str">
        <f aca="false">IF(L8847=1,IF(COUNTIFS(C$2:C8847,C8847,L$2:L8847,1)=1,1,0),"")</f>
        <v/>
      </c>
      <c r="T8847" s="38" t="str">
        <f aca="false">IF(N8847="","",N8847+ROW()/10000000)</f>
        <v/>
      </c>
      <c r="U8847" s="0" t="str">
        <f aca="false">IF(G8847=1,IF(B8847="",1,0),"")</f>
        <v/>
      </c>
    </row>
    <row r="8848" customFormat="false" ht="15" hidden="false" customHeight="false" outlineLevel="0" collapsed="false">
      <c r="A8848" s="35"/>
      <c r="B8848" s="35"/>
      <c r="G8848" s="0" t="str">
        <f aca="false">IF(A8848="","",IF(AND(A8848&gt;=Debut,A8848&lt;Fin),1,0))</f>
        <v/>
      </c>
      <c r="H8848" s="0" t="str">
        <f aca="false">IF(G8848=1,INT(ROUND((A8848-Debut)*86400,0)/600),"")</f>
        <v/>
      </c>
      <c r="I8848" s="0" t="str">
        <f aca="false">IF(G8848=1,INT(ROUND((A8848-Debut)*86400,0)/3600),"")</f>
        <v/>
      </c>
      <c r="J8848" s="0" t="str">
        <f aca="false">IF(OR(A8848="",B8848=""),"",ROUND((B8848-A8848)*86400,0))</f>
        <v/>
      </c>
      <c r="K8848" s="37" t="str">
        <f aca="false">IF(G8848=1,IF(COUNTIFS($C:$C,C8848,$G:$G,1,$A:$A,"&gt;="&amp;(A8848-FenetreInterm/86400),$A:$A,"&lt;="&amp;A8848)&gt;=NbInterm,1,0),"")</f>
        <v/>
      </c>
      <c r="L8848" s="37" t="str">
        <f aca="false">IF(G8848=1,IF(B8848="",0,IF(J8848&lt;SeuilFugitive,1,0)),"")</f>
        <v/>
      </c>
      <c r="M8848" s="37" t="str">
        <f aca="false">IF(G8848=1,IF(B8848="",IF((Fin-A8848)*24&gt;SeuilFigee,1,0),IF(J8848&gt;SeuilFigee*3600,1,0)),"")</f>
        <v/>
      </c>
      <c r="N8848" s="0" t="str">
        <f aca="false">IF(G8848=1,IF(COUNTIF(H$2:H8848,H8848)=1,COUNTIF($H:$H,H8848),""),"")</f>
        <v/>
      </c>
      <c r="O8848" s="0" t="str">
        <f aca="false">IF(G8848=1,IF(COUNTIF(I$2:I8848,I8848)=1,COUNTIF($I:$I,I8848),""),"")</f>
        <v/>
      </c>
      <c r="P8848" s="38" t="str">
        <f aca="false">IF(G8848=1,IF(COUNTIFS(C$2:C8848,C8848,G$2:G8848,1)=1,COUNTIFS($C:$C,C8848,$G:$G,1)+ROW()/10000000,""),"")</f>
        <v/>
      </c>
      <c r="Q8848" s="0" t="str">
        <f aca="false">IF(K8848=1,IF(COUNTIFS(C$2:C8848,C8848,K$2:K8848,1)=1,1,0),"")</f>
        <v/>
      </c>
      <c r="R8848" s="0" t="str">
        <f aca="false">IF(M8848=1,IF(COUNTIFS(C$2:C8848,C8848,M$2:M8848,1)=1,1,0),"")</f>
        <v/>
      </c>
      <c r="S8848" s="0" t="str">
        <f aca="false">IF(L8848=1,IF(COUNTIFS(C$2:C8848,C8848,L$2:L8848,1)=1,1,0),"")</f>
        <v/>
      </c>
      <c r="T8848" s="38" t="str">
        <f aca="false">IF(N8848="","",N8848+ROW()/10000000)</f>
        <v/>
      </c>
      <c r="U8848" s="0" t="str">
        <f aca="false">IF(G8848=1,IF(B8848="",1,0),"")</f>
        <v/>
      </c>
    </row>
    <row r="8849" customFormat="false" ht="15" hidden="false" customHeight="false" outlineLevel="0" collapsed="false">
      <c r="A8849" s="35"/>
      <c r="B8849" s="35"/>
      <c r="G8849" s="0" t="str">
        <f aca="false">IF(A8849="","",IF(AND(A8849&gt;=Debut,A8849&lt;Fin),1,0))</f>
        <v/>
      </c>
      <c r="H8849" s="0" t="str">
        <f aca="false">IF(G8849=1,INT(ROUND((A8849-Debut)*86400,0)/600),"")</f>
        <v/>
      </c>
      <c r="I8849" s="0" t="str">
        <f aca="false">IF(G8849=1,INT(ROUND((A8849-Debut)*86400,0)/3600),"")</f>
        <v/>
      </c>
      <c r="J8849" s="0" t="str">
        <f aca="false">IF(OR(A8849="",B8849=""),"",ROUND((B8849-A8849)*86400,0))</f>
        <v/>
      </c>
      <c r="K8849" s="37" t="str">
        <f aca="false">IF(G8849=1,IF(COUNTIFS($C:$C,C8849,$G:$G,1,$A:$A,"&gt;="&amp;(A8849-FenetreInterm/86400),$A:$A,"&lt;="&amp;A8849)&gt;=NbInterm,1,0),"")</f>
        <v/>
      </c>
      <c r="L8849" s="37" t="str">
        <f aca="false">IF(G8849=1,IF(B8849="",0,IF(J8849&lt;SeuilFugitive,1,0)),"")</f>
        <v/>
      </c>
      <c r="M8849" s="37" t="str">
        <f aca="false">IF(G8849=1,IF(B8849="",IF((Fin-A8849)*24&gt;SeuilFigee,1,0),IF(J8849&gt;SeuilFigee*3600,1,0)),"")</f>
        <v/>
      </c>
      <c r="N8849" s="0" t="str">
        <f aca="false">IF(G8849=1,IF(COUNTIF(H$2:H8849,H8849)=1,COUNTIF($H:$H,H8849),""),"")</f>
        <v/>
      </c>
      <c r="O8849" s="0" t="str">
        <f aca="false">IF(G8849=1,IF(COUNTIF(I$2:I8849,I8849)=1,COUNTIF($I:$I,I8849),""),"")</f>
        <v/>
      </c>
      <c r="P8849" s="38" t="str">
        <f aca="false">IF(G8849=1,IF(COUNTIFS(C$2:C8849,C8849,G$2:G8849,1)=1,COUNTIFS($C:$C,C8849,$G:$G,1)+ROW()/10000000,""),"")</f>
        <v/>
      </c>
      <c r="Q8849" s="0" t="str">
        <f aca="false">IF(K8849=1,IF(COUNTIFS(C$2:C8849,C8849,K$2:K8849,1)=1,1,0),"")</f>
        <v/>
      </c>
      <c r="R8849" s="0" t="str">
        <f aca="false">IF(M8849=1,IF(COUNTIFS(C$2:C8849,C8849,M$2:M8849,1)=1,1,0),"")</f>
        <v/>
      </c>
      <c r="S8849" s="0" t="str">
        <f aca="false">IF(L8849=1,IF(COUNTIFS(C$2:C8849,C8849,L$2:L8849,1)=1,1,0),"")</f>
        <v/>
      </c>
      <c r="T8849" s="38" t="str">
        <f aca="false">IF(N8849="","",N8849+ROW()/10000000)</f>
        <v/>
      </c>
      <c r="U8849" s="0" t="str">
        <f aca="false">IF(G8849=1,IF(B8849="",1,0),"")</f>
        <v/>
      </c>
    </row>
    <row r="8850" customFormat="false" ht="15" hidden="false" customHeight="false" outlineLevel="0" collapsed="false">
      <c r="A8850" s="35"/>
      <c r="B8850" s="35"/>
      <c r="G8850" s="0" t="str">
        <f aca="false">IF(A8850="","",IF(AND(A8850&gt;=Debut,A8850&lt;Fin),1,0))</f>
        <v/>
      </c>
      <c r="H8850" s="0" t="str">
        <f aca="false">IF(G8850=1,INT(ROUND((A8850-Debut)*86400,0)/600),"")</f>
        <v/>
      </c>
      <c r="I8850" s="0" t="str">
        <f aca="false">IF(G8850=1,INT(ROUND((A8850-Debut)*86400,0)/3600),"")</f>
        <v/>
      </c>
      <c r="J8850" s="0" t="str">
        <f aca="false">IF(OR(A8850="",B8850=""),"",ROUND((B8850-A8850)*86400,0))</f>
        <v/>
      </c>
      <c r="K8850" s="37" t="str">
        <f aca="false">IF(G8850=1,IF(COUNTIFS($C:$C,C8850,$G:$G,1,$A:$A,"&gt;="&amp;(A8850-FenetreInterm/86400),$A:$A,"&lt;="&amp;A8850)&gt;=NbInterm,1,0),"")</f>
        <v/>
      </c>
      <c r="L8850" s="37" t="str">
        <f aca="false">IF(G8850=1,IF(B8850="",0,IF(J8850&lt;SeuilFugitive,1,0)),"")</f>
        <v/>
      </c>
      <c r="M8850" s="37" t="str">
        <f aca="false">IF(G8850=1,IF(B8850="",IF((Fin-A8850)*24&gt;SeuilFigee,1,0),IF(J8850&gt;SeuilFigee*3600,1,0)),"")</f>
        <v/>
      </c>
      <c r="N8850" s="0" t="str">
        <f aca="false">IF(G8850=1,IF(COUNTIF(H$2:H8850,H8850)=1,COUNTIF($H:$H,H8850),""),"")</f>
        <v/>
      </c>
      <c r="O8850" s="0" t="str">
        <f aca="false">IF(G8850=1,IF(COUNTIF(I$2:I8850,I8850)=1,COUNTIF($I:$I,I8850),""),"")</f>
        <v/>
      </c>
      <c r="P8850" s="38" t="str">
        <f aca="false">IF(G8850=1,IF(COUNTIFS(C$2:C8850,C8850,G$2:G8850,1)=1,COUNTIFS($C:$C,C8850,$G:$G,1)+ROW()/10000000,""),"")</f>
        <v/>
      </c>
      <c r="Q8850" s="0" t="str">
        <f aca="false">IF(K8850=1,IF(COUNTIFS(C$2:C8850,C8850,K$2:K8850,1)=1,1,0),"")</f>
        <v/>
      </c>
      <c r="R8850" s="0" t="str">
        <f aca="false">IF(M8850=1,IF(COUNTIFS(C$2:C8850,C8850,M$2:M8850,1)=1,1,0),"")</f>
        <v/>
      </c>
      <c r="S8850" s="0" t="str">
        <f aca="false">IF(L8850=1,IF(COUNTIFS(C$2:C8850,C8850,L$2:L8850,1)=1,1,0),"")</f>
        <v/>
      </c>
      <c r="T8850" s="38" t="str">
        <f aca="false">IF(N8850="","",N8850+ROW()/10000000)</f>
        <v/>
      </c>
      <c r="U8850" s="0" t="str">
        <f aca="false">IF(G8850=1,IF(B8850="",1,0),"")</f>
        <v/>
      </c>
    </row>
    <row r="8851" customFormat="false" ht="15" hidden="false" customHeight="false" outlineLevel="0" collapsed="false">
      <c r="A8851" s="35"/>
      <c r="B8851" s="35"/>
      <c r="G8851" s="0" t="str">
        <f aca="false">IF(A8851="","",IF(AND(A8851&gt;=Debut,A8851&lt;Fin),1,0))</f>
        <v/>
      </c>
      <c r="H8851" s="0" t="str">
        <f aca="false">IF(G8851=1,INT(ROUND((A8851-Debut)*86400,0)/600),"")</f>
        <v/>
      </c>
      <c r="I8851" s="0" t="str">
        <f aca="false">IF(G8851=1,INT(ROUND((A8851-Debut)*86400,0)/3600),"")</f>
        <v/>
      </c>
      <c r="J8851" s="0" t="str">
        <f aca="false">IF(OR(A8851="",B8851=""),"",ROUND((B8851-A8851)*86400,0))</f>
        <v/>
      </c>
      <c r="K8851" s="37" t="str">
        <f aca="false">IF(G8851=1,IF(COUNTIFS($C:$C,C8851,$G:$G,1,$A:$A,"&gt;="&amp;(A8851-FenetreInterm/86400),$A:$A,"&lt;="&amp;A8851)&gt;=NbInterm,1,0),"")</f>
        <v/>
      </c>
      <c r="L8851" s="37" t="str">
        <f aca="false">IF(G8851=1,IF(B8851="",0,IF(J8851&lt;SeuilFugitive,1,0)),"")</f>
        <v/>
      </c>
      <c r="M8851" s="37" t="str">
        <f aca="false">IF(G8851=1,IF(B8851="",IF((Fin-A8851)*24&gt;SeuilFigee,1,0),IF(J8851&gt;SeuilFigee*3600,1,0)),"")</f>
        <v/>
      </c>
      <c r="N8851" s="0" t="str">
        <f aca="false">IF(G8851=1,IF(COUNTIF(H$2:H8851,H8851)=1,COUNTIF($H:$H,H8851),""),"")</f>
        <v/>
      </c>
      <c r="O8851" s="0" t="str">
        <f aca="false">IF(G8851=1,IF(COUNTIF(I$2:I8851,I8851)=1,COUNTIF($I:$I,I8851),""),"")</f>
        <v/>
      </c>
      <c r="P8851" s="38" t="str">
        <f aca="false">IF(G8851=1,IF(COUNTIFS(C$2:C8851,C8851,G$2:G8851,1)=1,COUNTIFS($C:$C,C8851,$G:$G,1)+ROW()/10000000,""),"")</f>
        <v/>
      </c>
      <c r="Q8851" s="0" t="str">
        <f aca="false">IF(K8851=1,IF(COUNTIFS(C$2:C8851,C8851,K$2:K8851,1)=1,1,0),"")</f>
        <v/>
      </c>
      <c r="R8851" s="0" t="str">
        <f aca="false">IF(M8851=1,IF(COUNTIFS(C$2:C8851,C8851,M$2:M8851,1)=1,1,0),"")</f>
        <v/>
      </c>
      <c r="S8851" s="0" t="str">
        <f aca="false">IF(L8851=1,IF(COUNTIFS(C$2:C8851,C8851,L$2:L8851,1)=1,1,0),"")</f>
        <v/>
      </c>
      <c r="T8851" s="38" t="str">
        <f aca="false">IF(N8851="","",N8851+ROW()/10000000)</f>
        <v/>
      </c>
      <c r="U8851" s="0" t="str">
        <f aca="false">IF(G8851=1,IF(B8851="",1,0),"")</f>
        <v/>
      </c>
    </row>
    <row r="8852" customFormat="false" ht="15" hidden="false" customHeight="false" outlineLevel="0" collapsed="false">
      <c r="A8852" s="35"/>
      <c r="B8852" s="35"/>
      <c r="G8852" s="0" t="str">
        <f aca="false">IF(A8852="","",IF(AND(A8852&gt;=Debut,A8852&lt;Fin),1,0))</f>
        <v/>
      </c>
      <c r="H8852" s="0" t="str">
        <f aca="false">IF(G8852=1,INT(ROUND((A8852-Debut)*86400,0)/600),"")</f>
        <v/>
      </c>
      <c r="I8852" s="0" t="str">
        <f aca="false">IF(G8852=1,INT(ROUND((A8852-Debut)*86400,0)/3600),"")</f>
        <v/>
      </c>
      <c r="J8852" s="0" t="str">
        <f aca="false">IF(OR(A8852="",B8852=""),"",ROUND((B8852-A8852)*86400,0))</f>
        <v/>
      </c>
      <c r="K8852" s="37" t="str">
        <f aca="false">IF(G8852=1,IF(COUNTIFS($C:$C,C8852,$G:$G,1,$A:$A,"&gt;="&amp;(A8852-FenetreInterm/86400),$A:$A,"&lt;="&amp;A8852)&gt;=NbInterm,1,0),"")</f>
        <v/>
      </c>
      <c r="L8852" s="37" t="str">
        <f aca="false">IF(G8852=1,IF(B8852="",0,IF(J8852&lt;SeuilFugitive,1,0)),"")</f>
        <v/>
      </c>
      <c r="M8852" s="37" t="str">
        <f aca="false">IF(G8852=1,IF(B8852="",IF((Fin-A8852)*24&gt;SeuilFigee,1,0),IF(J8852&gt;SeuilFigee*3600,1,0)),"")</f>
        <v/>
      </c>
      <c r="N8852" s="0" t="str">
        <f aca="false">IF(G8852=1,IF(COUNTIF(H$2:H8852,H8852)=1,COUNTIF($H:$H,H8852),""),"")</f>
        <v/>
      </c>
      <c r="O8852" s="0" t="str">
        <f aca="false">IF(G8852=1,IF(COUNTIF(I$2:I8852,I8852)=1,COUNTIF($I:$I,I8852),""),"")</f>
        <v/>
      </c>
      <c r="P8852" s="38" t="str">
        <f aca="false">IF(G8852=1,IF(COUNTIFS(C$2:C8852,C8852,G$2:G8852,1)=1,COUNTIFS($C:$C,C8852,$G:$G,1)+ROW()/10000000,""),"")</f>
        <v/>
      </c>
      <c r="Q8852" s="0" t="str">
        <f aca="false">IF(K8852=1,IF(COUNTIFS(C$2:C8852,C8852,K$2:K8852,1)=1,1,0),"")</f>
        <v/>
      </c>
      <c r="R8852" s="0" t="str">
        <f aca="false">IF(M8852=1,IF(COUNTIFS(C$2:C8852,C8852,M$2:M8852,1)=1,1,0),"")</f>
        <v/>
      </c>
      <c r="S8852" s="0" t="str">
        <f aca="false">IF(L8852=1,IF(COUNTIFS(C$2:C8852,C8852,L$2:L8852,1)=1,1,0),"")</f>
        <v/>
      </c>
      <c r="T8852" s="38" t="str">
        <f aca="false">IF(N8852="","",N8852+ROW()/10000000)</f>
        <v/>
      </c>
      <c r="U8852" s="0" t="str">
        <f aca="false">IF(G8852=1,IF(B8852="",1,0),"")</f>
        <v/>
      </c>
    </row>
    <row r="8853" customFormat="false" ht="15" hidden="false" customHeight="false" outlineLevel="0" collapsed="false">
      <c r="A8853" s="35"/>
      <c r="B8853" s="35"/>
      <c r="G8853" s="0" t="str">
        <f aca="false">IF(A8853="","",IF(AND(A8853&gt;=Debut,A8853&lt;Fin),1,0))</f>
        <v/>
      </c>
      <c r="H8853" s="0" t="str">
        <f aca="false">IF(G8853=1,INT(ROUND((A8853-Debut)*86400,0)/600),"")</f>
        <v/>
      </c>
      <c r="I8853" s="0" t="str">
        <f aca="false">IF(G8853=1,INT(ROUND((A8853-Debut)*86400,0)/3600),"")</f>
        <v/>
      </c>
      <c r="J8853" s="0" t="str">
        <f aca="false">IF(OR(A8853="",B8853=""),"",ROUND((B8853-A8853)*86400,0))</f>
        <v/>
      </c>
      <c r="K8853" s="37" t="str">
        <f aca="false">IF(G8853=1,IF(COUNTIFS($C:$C,C8853,$G:$G,1,$A:$A,"&gt;="&amp;(A8853-FenetreInterm/86400),$A:$A,"&lt;="&amp;A8853)&gt;=NbInterm,1,0),"")</f>
        <v/>
      </c>
      <c r="L8853" s="37" t="str">
        <f aca="false">IF(G8853=1,IF(B8853="",0,IF(J8853&lt;SeuilFugitive,1,0)),"")</f>
        <v/>
      </c>
      <c r="M8853" s="37" t="str">
        <f aca="false">IF(G8853=1,IF(B8853="",IF((Fin-A8853)*24&gt;SeuilFigee,1,0),IF(J8853&gt;SeuilFigee*3600,1,0)),"")</f>
        <v/>
      </c>
      <c r="N8853" s="0" t="str">
        <f aca="false">IF(G8853=1,IF(COUNTIF(H$2:H8853,H8853)=1,COUNTIF($H:$H,H8853),""),"")</f>
        <v/>
      </c>
      <c r="O8853" s="0" t="str">
        <f aca="false">IF(G8853=1,IF(COUNTIF(I$2:I8853,I8853)=1,COUNTIF($I:$I,I8853),""),"")</f>
        <v/>
      </c>
      <c r="P8853" s="38" t="str">
        <f aca="false">IF(G8853=1,IF(COUNTIFS(C$2:C8853,C8853,G$2:G8853,1)=1,COUNTIFS($C:$C,C8853,$G:$G,1)+ROW()/10000000,""),"")</f>
        <v/>
      </c>
      <c r="Q8853" s="0" t="str">
        <f aca="false">IF(K8853=1,IF(COUNTIFS(C$2:C8853,C8853,K$2:K8853,1)=1,1,0),"")</f>
        <v/>
      </c>
      <c r="R8853" s="0" t="str">
        <f aca="false">IF(M8853=1,IF(COUNTIFS(C$2:C8853,C8853,M$2:M8853,1)=1,1,0),"")</f>
        <v/>
      </c>
      <c r="S8853" s="0" t="str">
        <f aca="false">IF(L8853=1,IF(COUNTIFS(C$2:C8853,C8853,L$2:L8853,1)=1,1,0),"")</f>
        <v/>
      </c>
      <c r="T8853" s="38" t="str">
        <f aca="false">IF(N8853="","",N8853+ROW()/10000000)</f>
        <v/>
      </c>
      <c r="U8853" s="0" t="str">
        <f aca="false">IF(G8853=1,IF(B8853="",1,0),"")</f>
        <v/>
      </c>
    </row>
    <row r="8854" customFormat="false" ht="15" hidden="false" customHeight="false" outlineLevel="0" collapsed="false">
      <c r="A8854" s="35"/>
      <c r="B8854" s="35"/>
      <c r="G8854" s="0" t="str">
        <f aca="false">IF(A8854="","",IF(AND(A8854&gt;=Debut,A8854&lt;Fin),1,0))</f>
        <v/>
      </c>
      <c r="H8854" s="0" t="str">
        <f aca="false">IF(G8854=1,INT(ROUND((A8854-Debut)*86400,0)/600),"")</f>
        <v/>
      </c>
      <c r="I8854" s="0" t="str">
        <f aca="false">IF(G8854=1,INT(ROUND((A8854-Debut)*86400,0)/3600),"")</f>
        <v/>
      </c>
      <c r="J8854" s="0" t="str">
        <f aca="false">IF(OR(A8854="",B8854=""),"",ROUND((B8854-A8854)*86400,0))</f>
        <v/>
      </c>
      <c r="K8854" s="37" t="str">
        <f aca="false">IF(G8854=1,IF(COUNTIFS($C:$C,C8854,$G:$G,1,$A:$A,"&gt;="&amp;(A8854-FenetreInterm/86400),$A:$A,"&lt;="&amp;A8854)&gt;=NbInterm,1,0),"")</f>
        <v/>
      </c>
      <c r="L8854" s="37" t="str">
        <f aca="false">IF(G8854=1,IF(B8854="",0,IF(J8854&lt;SeuilFugitive,1,0)),"")</f>
        <v/>
      </c>
      <c r="M8854" s="37" t="str">
        <f aca="false">IF(G8854=1,IF(B8854="",IF((Fin-A8854)*24&gt;SeuilFigee,1,0),IF(J8854&gt;SeuilFigee*3600,1,0)),"")</f>
        <v/>
      </c>
      <c r="N8854" s="0" t="str">
        <f aca="false">IF(G8854=1,IF(COUNTIF(H$2:H8854,H8854)=1,COUNTIF($H:$H,H8854),""),"")</f>
        <v/>
      </c>
      <c r="O8854" s="0" t="str">
        <f aca="false">IF(G8854=1,IF(COUNTIF(I$2:I8854,I8854)=1,COUNTIF($I:$I,I8854),""),"")</f>
        <v/>
      </c>
      <c r="P8854" s="38" t="str">
        <f aca="false">IF(G8854=1,IF(COUNTIFS(C$2:C8854,C8854,G$2:G8854,1)=1,COUNTIFS($C:$C,C8854,$G:$G,1)+ROW()/10000000,""),"")</f>
        <v/>
      </c>
      <c r="Q8854" s="0" t="str">
        <f aca="false">IF(K8854=1,IF(COUNTIFS(C$2:C8854,C8854,K$2:K8854,1)=1,1,0),"")</f>
        <v/>
      </c>
      <c r="R8854" s="0" t="str">
        <f aca="false">IF(M8854=1,IF(COUNTIFS(C$2:C8854,C8854,M$2:M8854,1)=1,1,0),"")</f>
        <v/>
      </c>
      <c r="S8854" s="0" t="str">
        <f aca="false">IF(L8854=1,IF(COUNTIFS(C$2:C8854,C8854,L$2:L8854,1)=1,1,0),"")</f>
        <v/>
      </c>
      <c r="T8854" s="38" t="str">
        <f aca="false">IF(N8854="","",N8854+ROW()/10000000)</f>
        <v/>
      </c>
      <c r="U8854" s="0" t="str">
        <f aca="false">IF(G8854=1,IF(B8854="",1,0),"")</f>
        <v/>
      </c>
    </row>
    <row r="8855" customFormat="false" ht="15" hidden="false" customHeight="false" outlineLevel="0" collapsed="false">
      <c r="A8855" s="35"/>
      <c r="B8855" s="35"/>
      <c r="G8855" s="0" t="str">
        <f aca="false">IF(A8855="","",IF(AND(A8855&gt;=Debut,A8855&lt;Fin),1,0))</f>
        <v/>
      </c>
      <c r="H8855" s="0" t="str">
        <f aca="false">IF(G8855=1,INT(ROUND((A8855-Debut)*86400,0)/600),"")</f>
        <v/>
      </c>
      <c r="I8855" s="0" t="str">
        <f aca="false">IF(G8855=1,INT(ROUND((A8855-Debut)*86400,0)/3600),"")</f>
        <v/>
      </c>
      <c r="J8855" s="0" t="str">
        <f aca="false">IF(OR(A8855="",B8855=""),"",ROUND((B8855-A8855)*86400,0))</f>
        <v/>
      </c>
      <c r="K8855" s="37" t="str">
        <f aca="false">IF(G8855=1,IF(COUNTIFS($C:$C,C8855,$G:$G,1,$A:$A,"&gt;="&amp;(A8855-FenetreInterm/86400),$A:$A,"&lt;="&amp;A8855)&gt;=NbInterm,1,0),"")</f>
        <v/>
      </c>
      <c r="L8855" s="37" t="str">
        <f aca="false">IF(G8855=1,IF(B8855="",0,IF(J8855&lt;SeuilFugitive,1,0)),"")</f>
        <v/>
      </c>
      <c r="M8855" s="37" t="str">
        <f aca="false">IF(G8855=1,IF(B8855="",IF((Fin-A8855)*24&gt;SeuilFigee,1,0),IF(J8855&gt;SeuilFigee*3600,1,0)),"")</f>
        <v/>
      </c>
      <c r="N8855" s="0" t="str">
        <f aca="false">IF(G8855=1,IF(COUNTIF(H$2:H8855,H8855)=1,COUNTIF($H:$H,H8855),""),"")</f>
        <v/>
      </c>
      <c r="O8855" s="0" t="str">
        <f aca="false">IF(G8855=1,IF(COUNTIF(I$2:I8855,I8855)=1,COUNTIF($I:$I,I8855),""),"")</f>
        <v/>
      </c>
      <c r="P8855" s="38" t="str">
        <f aca="false">IF(G8855=1,IF(COUNTIFS(C$2:C8855,C8855,G$2:G8855,1)=1,COUNTIFS($C:$C,C8855,$G:$G,1)+ROW()/10000000,""),"")</f>
        <v/>
      </c>
      <c r="Q8855" s="0" t="str">
        <f aca="false">IF(K8855=1,IF(COUNTIFS(C$2:C8855,C8855,K$2:K8855,1)=1,1,0),"")</f>
        <v/>
      </c>
      <c r="R8855" s="0" t="str">
        <f aca="false">IF(M8855=1,IF(COUNTIFS(C$2:C8855,C8855,M$2:M8855,1)=1,1,0),"")</f>
        <v/>
      </c>
      <c r="S8855" s="0" t="str">
        <f aca="false">IF(L8855=1,IF(COUNTIFS(C$2:C8855,C8855,L$2:L8855,1)=1,1,0),"")</f>
        <v/>
      </c>
      <c r="T8855" s="38" t="str">
        <f aca="false">IF(N8855="","",N8855+ROW()/10000000)</f>
        <v/>
      </c>
      <c r="U8855" s="0" t="str">
        <f aca="false">IF(G8855=1,IF(B8855="",1,0),"")</f>
        <v/>
      </c>
    </row>
    <row r="8856" customFormat="false" ht="15" hidden="false" customHeight="false" outlineLevel="0" collapsed="false">
      <c r="A8856" s="35"/>
      <c r="B8856" s="35"/>
      <c r="G8856" s="0" t="str">
        <f aca="false">IF(A8856="","",IF(AND(A8856&gt;=Debut,A8856&lt;Fin),1,0))</f>
        <v/>
      </c>
      <c r="H8856" s="0" t="str">
        <f aca="false">IF(G8856=1,INT(ROUND((A8856-Debut)*86400,0)/600),"")</f>
        <v/>
      </c>
      <c r="I8856" s="0" t="str">
        <f aca="false">IF(G8856=1,INT(ROUND((A8856-Debut)*86400,0)/3600),"")</f>
        <v/>
      </c>
      <c r="J8856" s="0" t="str">
        <f aca="false">IF(OR(A8856="",B8856=""),"",ROUND((B8856-A8856)*86400,0))</f>
        <v/>
      </c>
      <c r="K8856" s="37" t="str">
        <f aca="false">IF(G8856=1,IF(COUNTIFS($C:$C,C8856,$G:$G,1,$A:$A,"&gt;="&amp;(A8856-FenetreInterm/86400),$A:$A,"&lt;="&amp;A8856)&gt;=NbInterm,1,0),"")</f>
        <v/>
      </c>
      <c r="L8856" s="37" t="str">
        <f aca="false">IF(G8856=1,IF(B8856="",0,IF(J8856&lt;SeuilFugitive,1,0)),"")</f>
        <v/>
      </c>
      <c r="M8856" s="37" t="str">
        <f aca="false">IF(G8856=1,IF(B8856="",IF((Fin-A8856)*24&gt;SeuilFigee,1,0),IF(J8856&gt;SeuilFigee*3600,1,0)),"")</f>
        <v/>
      </c>
      <c r="N8856" s="0" t="str">
        <f aca="false">IF(G8856=1,IF(COUNTIF(H$2:H8856,H8856)=1,COUNTIF($H:$H,H8856),""),"")</f>
        <v/>
      </c>
      <c r="O8856" s="0" t="str">
        <f aca="false">IF(G8856=1,IF(COUNTIF(I$2:I8856,I8856)=1,COUNTIF($I:$I,I8856),""),"")</f>
        <v/>
      </c>
      <c r="P8856" s="38" t="str">
        <f aca="false">IF(G8856=1,IF(COUNTIFS(C$2:C8856,C8856,G$2:G8856,1)=1,COUNTIFS($C:$C,C8856,$G:$G,1)+ROW()/10000000,""),"")</f>
        <v/>
      </c>
      <c r="Q8856" s="0" t="str">
        <f aca="false">IF(K8856=1,IF(COUNTIFS(C$2:C8856,C8856,K$2:K8856,1)=1,1,0),"")</f>
        <v/>
      </c>
      <c r="R8856" s="0" t="str">
        <f aca="false">IF(M8856=1,IF(COUNTIFS(C$2:C8856,C8856,M$2:M8856,1)=1,1,0),"")</f>
        <v/>
      </c>
      <c r="S8856" s="0" t="str">
        <f aca="false">IF(L8856=1,IF(COUNTIFS(C$2:C8856,C8856,L$2:L8856,1)=1,1,0),"")</f>
        <v/>
      </c>
      <c r="T8856" s="38" t="str">
        <f aca="false">IF(N8856="","",N8856+ROW()/10000000)</f>
        <v/>
      </c>
      <c r="U8856" s="0" t="str">
        <f aca="false">IF(G8856=1,IF(B8856="",1,0),"")</f>
        <v/>
      </c>
    </row>
    <row r="8857" customFormat="false" ht="15" hidden="false" customHeight="false" outlineLevel="0" collapsed="false">
      <c r="A8857" s="35"/>
      <c r="B8857" s="35"/>
      <c r="G8857" s="0" t="str">
        <f aca="false">IF(A8857="","",IF(AND(A8857&gt;=Debut,A8857&lt;Fin),1,0))</f>
        <v/>
      </c>
      <c r="H8857" s="0" t="str">
        <f aca="false">IF(G8857=1,INT(ROUND((A8857-Debut)*86400,0)/600),"")</f>
        <v/>
      </c>
      <c r="I8857" s="0" t="str">
        <f aca="false">IF(G8857=1,INT(ROUND((A8857-Debut)*86400,0)/3600),"")</f>
        <v/>
      </c>
      <c r="J8857" s="0" t="str">
        <f aca="false">IF(OR(A8857="",B8857=""),"",ROUND((B8857-A8857)*86400,0))</f>
        <v/>
      </c>
      <c r="K8857" s="37" t="str">
        <f aca="false">IF(G8857=1,IF(COUNTIFS($C:$C,C8857,$G:$G,1,$A:$A,"&gt;="&amp;(A8857-FenetreInterm/86400),$A:$A,"&lt;="&amp;A8857)&gt;=NbInterm,1,0),"")</f>
        <v/>
      </c>
      <c r="L8857" s="37" t="str">
        <f aca="false">IF(G8857=1,IF(B8857="",0,IF(J8857&lt;SeuilFugitive,1,0)),"")</f>
        <v/>
      </c>
      <c r="M8857" s="37" t="str">
        <f aca="false">IF(G8857=1,IF(B8857="",IF((Fin-A8857)*24&gt;SeuilFigee,1,0),IF(J8857&gt;SeuilFigee*3600,1,0)),"")</f>
        <v/>
      </c>
      <c r="N8857" s="0" t="str">
        <f aca="false">IF(G8857=1,IF(COUNTIF(H$2:H8857,H8857)=1,COUNTIF($H:$H,H8857),""),"")</f>
        <v/>
      </c>
      <c r="O8857" s="0" t="str">
        <f aca="false">IF(G8857=1,IF(COUNTIF(I$2:I8857,I8857)=1,COUNTIF($I:$I,I8857),""),"")</f>
        <v/>
      </c>
      <c r="P8857" s="38" t="str">
        <f aca="false">IF(G8857=1,IF(COUNTIFS(C$2:C8857,C8857,G$2:G8857,1)=1,COUNTIFS($C:$C,C8857,$G:$G,1)+ROW()/10000000,""),"")</f>
        <v/>
      </c>
      <c r="Q8857" s="0" t="str">
        <f aca="false">IF(K8857=1,IF(COUNTIFS(C$2:C8857,C8857,K$2:K8857,1)=1,1,0),"")</f>
        <v/>
      </c>
      <c r="R8857" s="0" t="str">
        <f aca="false">IF(M8857=1,IF(COUNTIFS(C$2:C8857,C8857,M$2:M8857,1)=1,1,0),"")</f>
        <v/>
      </c>
      <c r="S8857" s="0" t="str">
        <f aca="false">IF(L8857=1,IF(COUNTIFS(C$2:C8857,C8857,L$2:L8857,1)=1,1,0),"")</f>
        <v/>
      </c>
      <c r="T8857" s="38" t="str">
        <f aca="false">IF(N8857="","",N8857+ROW()/10000000)</f>
        <v/>
      </c>
      <c r="U8857" s="0" t="str">
        <f aca="false">IF(G8857=1,IF(B8857="",1,0),"")</f>
        <v/>
      </c>
    </row>
    <row r="8858" customFormat="false" ht="15" hidden="false" customHeight="false" outlineLevel="0" collapsed="false">
      <c r="A8858" s="35"/>
      <c r="B8858" s="35"/>
      <c r="G8858" s="0" t="str">
        <f aca="false">IF(A8858="","",IF(AND(A8858&gt;=Debut,A8858&lt;Fin),1,0))</f>
        <v/>
      </c>
      <c r="H8858" s="0" t="str">
        <f aca="false">IF(G8858=1,INT(ROUND((A8858-Debut)*86400,0)/600),"")</f>
        <v/>
      </c>
      <c r="I8858" s="0" t="str">
        <f aca="false">IF(G8858=1,INT(ROUND((A8858-Debut)*86400,0)/3600),"")</f>
        <v/>
      </c>
      <c r="J8858" s="0" t="str">
        <f aca="false">IF(OR(A8858="",B8858=""),"",ROUND((B8858-A8858)*86400,0))</f>
        <v/>
      </c>
      <c r="K8858" s="37" t="str">
        <f aca="false">IF(G8858=1,IF(COUNTIFS($C:$C,C8858,$G:$G,1,$A:$A,"&gt;="&amp;(A8858-FenetreInterm/86400),$A:$A,"&lt;="&amp;A8858)&gt;=NbInterm,1,0),"")</f>
        <v/>
      </c>
      <c r="L8858" s="37" t="str">
        <f aca="false">IF(G8858=1,IF(B8858="",0,IF(J8858&lt;SeuilFugitive,1,0)),"")</f>
        <v/>
      </c>
      <c r="M8858" s="37" t="str">
        <f aca="false">IF(G8858=1,IF(B8858="",IF((Fin-A8858)*24&gt;SeuilFigee,1,0),IF(J8858&gt;SeuilFigee*3600,1,0)),"")</f>
        <v/>
      </c>
      <c r="N8858" s="0" t="str">
        <f aca="false">IF(G8858=1,IF(COUNTIF(H$2:H8858,H8858)=1,COUNTIF($H:$H,H8858),""),"")</f>
        <v/>
      </c>
      <c r="O8858" s="0" t="str">
        <f aca="false">IF(G8858=1,IF(COUNTIF(I$2:I8858,I8858)=1,COUNTIF($I:$I,I8858),""),"")</f>
        <v/>
      </c>
      <c r="P8858" s="38" t="str">
        <f aca="false">IF(G8858=1,IF(COUNTIFS(C$2:C8858,C8858,G$2:G8858,1)=1,COUNTIFS($C:$C,C8858,$G:$G,1)+ROW()/10000000,""),"")</f>
        <v/>
      </c>
      <c r="Q8858" s="0" t="str">
        <f aca="false">IF(K8858=1,IF(COUNTIFS(C$2:C8858,C8858,K$2:K8858,1)=1,1,0),"")</f>
        <v/>
      </c>
      <c r="R8858" s="0" t="str">
        <f aca="false">IF(M8858=1,IF(COUNTIFS(C$2:C8858,C8858,M$2:M8858,1)=1,1,0),"")</f>
        <v/>
      </c>
      <c r="S8858" s="0" t="str">
        <f aca="false">IF(L8858=1,IF(COUNTIFS(C$2:C8858,C8858,L$2:L8858,1)=1,1,0),"")</f>
        <v/>
      </c>
      <c r="T8858" s="38" t="str">
        <f aca="false">IF(N8858="","",N8858+ROW()/10000000)</f>
        <v/>
      </c>
      <c r="U8858" s="0" t="str">
        <f aca="false">IF(G8858=1,IF(B8858="",1,0),"")</f>
        <v/>
      </c>
    </row>
    <row r="8859" customFormat="false" ht="15" hidden="false" customHeight="false" outlineLevel="0" collapsed="false">
      <c r="A8859" s="35"/>
      <c r="B8859" s="35"/>
      <c r="G8859" s="0" t="str">
        <f aca="false">IF(A8859="","",IF(AND(A8859&gt;=Debut,A8859&lt;Fin),1,0))</f>
        <v/>
      </c>
      <c r="H8859" s="0" t="str">
        <f aca="false">IF(G8859=1,INT(ROUND((A8859-Debut)*86400,0)/600),"")</f>
        <v/>
      </c>
      <c r="I8859" s="0" t="str">
        <f aca="false">IF(G8859=1,INT(ROUND((A8859-Debut)*86400,0)/3600),"")</f>
        <v/>
      </c>
      <c r="J8859" s="0" t="str">
        <f aca="false">IF(OR(A8859="",B8859=""),"",ROUND((B8859-A8859)*86400,0))</f>
        <v/>
      </c>
      <c r="K8859" s="37" t="str">
        <f aca="false">IF(G8859=1,IF(COUNTIFS($C:$C,C8859,$G:$G,1,$A:$A,"&gt;="&amp;(A8859-FenetreInterm/86400),$A:$A,"&lt;="&amp;A8859)&gt;=NbInterm,1,0),"")</f>
        <v/>
      </c>
      <c r="L8859" s="37" t="str">
        <f aca="false">IF(G8859=1,IF(B8859="",0,IF(J8859&lt;SeuilFugitive,1,0)),"")</f>
        <v/>
      </c>
      <c r="M8859" s="37" t="str">
        <f aca="false">IF(G8859=1,IF(B8859="",IF((Fin-A8859)*24&gt;SeuilFigee,1,0),IF(J8859&gt;SeuilFigee*3600,1,0)),"")</f>
        <v/>
      </c>
      <c r="N8859" s="0" t="str">
        <f aca="false">IF(G8859=1,IF(COUNTIF(H$2:H8859,H8859)=1,COUNTIF($H:$H,H8859),""),"")</f>
        <v/>
      </c>
      <c r="O8859" s="0" t="str">
        <f aca="false">IF(G8859=1,IF(COUNTIF(I$2:I8859,I8859)=1,COUNTIF($I:$I,I8859),""),"")</f>
        <v/>
      </c>
      <c r="P8859" s="38" t="str">
        <f aca="false">IF(G8859=1,IF(COUNTIFS(C$2:C8859,C8859,G$2:G8859,1)=1,COUNTIFS($C:$C,C8859,$G:$G,1)+ROW()/10000000,""),"")</f>
        <v/>
      </c>
      <c r="Q8859" s="0" t="str">
        <f aca="false">IF(K8859=1,IF(COUNTIFS(C$2:C8859,C8859,K$2:K8859,1)=1,1,0),"")</f>
        <v/>
      </c>
      <c r="R8859" s="0" t="str">
        <f aca="false">IF(M8859=1,IF(COUNTIFS(C$2:C8859,C8859,M$2:M8859,1)=1,1,0),"")</f>
        <v/>
      </c>
      <c r="S8859" s="0" t="str">
        <f aca="false">IF(L8859=1,IF(COUNTIFS(C$2:C8859,C8859,L$2:L8859,1)=1,1,0),"")</f>
        <v/>
      </c>
      <c r="T8859" s="38" t="str">
        <f aca="false">IF(N8859="","",N8859+ROW()/10000000)</f>
        <v/>
      </c>
      <c r="U8859" s="0" t="str">
        <f aca="false">IF(G8859=1,IF(B8859="",1,0),"")</f>
        <v/>
      </c>
    </row>
    <row r="8860" customFormat="false" ht="15" hidden="false" customHeight="false" outlineLevel="0" collapsed="false">
      <c r="A8860" s="35"/>
      <c r="B8860" s="35"/>
      <c r="G8860" s="0" t="str">
        <f aca="false">IF(A8860="","",IF(AND(A8860&gt;=Debut,A8860&lt;Fin),1,0))</f>
        <v/>
      </c>
      <c r="H8860" s="0" t="str">
        <f aca="false">IF(G8860=1,INT(ROUND((A8860-Debut)*86400,0)/600),"")</f>
        <v/>
      </c>
      <c r="I8860" s="0" t="str">
        <f aca="false">IF(G8860=1,INT(ROUND((A8860-Debut)*86400,0)/3600),"")</f>
        <v/>
      </c>
      <c r="J8860" s="0" t="str">
        <f aca="false">IF(OR(A8860="",B8860=""),"",ROUND((B8860-A8860)*86400,0))</f>
        <v/>
      </c>
      <c r="K8860" s="37" t="str">
        <f aca="false">IF(G8860=1,IF(COUNTIFS($C:$C,C8860,$G:$G,1,$A:$A,"&gt;="&amp;(A8860-FenetreInterm/86400),$A:$A,"&lt;="&amp;A8860)&gt;=NbInterm,1,0),"")</f>
        <v/>
      </c>
      <c r="L8860" s="37" t="str">
        <f aca="false">IF(G8860=1,IF(B8860="",0,IF(J8860&lt;SeuilFugitive,1,0)),"")</f>
        <v/>
      </c>
      <c r="M8860" s="37" t="str">
        <f aca="false">IF(G8860=1,IF(B8860="",IF((Fin-A8860)*24&gt;SeuilFigee,1,0),IF(J8860&gt;SeuilFigee*3600,1,0)),"")</f>
        <v/>
      </c>
      <c r="N8860" s="0" t="str">
        <f aca="false">IF(G8860=1,IF(COUNTIF(H$2:H8860,H8860)=1,COUNTIF($H:$H,H8860),""),"")</f>
        <v/>
      </c>
      <c r="O8860" s="0" t="str">
        <f aca="false">IF(G8860=1,IF(COUNTIF(I$2:I8860,I8860)=1,COUNTIF($I:$I,I8860),""),"")</f>
        <v/>
      </c>
      <c r="P8860" s="38" t="str">
        <f aca="false">IF(G8860=1,IF(COUNTIFS(C$2:C8860,C8860,G$2:G8860,1)=1,COUNTIFS($C:$C,C8860,$G:$G,1)+ROW()/10000000,""),"")</f>
        <v/>
      </c>
      <c r="Q8860" s="0" t="str">
        <f aca="false">IF(K8860=1,IF(COUNTIFS(C$2:C8860,C8860,K$2:K8860,1)=1,1,0),"")</f>
        <v/>
      </c>
      <c r="R8860" s="0" t="str">
        <f aca="false">IF(M8860=1,IF(COUNTIFS(C$2:C8860,C8860,M$2:M8860,1)=1,1,0),"")</f>
        <v/>
      </c>
      <c r="S8860" s="0" t="str">
        <f aca="false">IF(L8860=1,IF(COUNTIFS(C$2:C8860,C8860,L$2:L8860,1)=1,1,0),"")</f>
        <v/>
      </c>
      <c r="T8860" s="38" t="str">
        <f aca="false">IF(N8860="","",N8860+ROW()/10000000)</f>
        <v/>
      </c>
      <c r="U8860" s="0" t="str">
        <f aca="false">IF(G8860=1,IF(B8860="",1,0),"")</f>
        <v/>
      </c>
    </row>
    <row r="8861" customFormat="false" ht="15" hidden="false" customHeight="false" outlineLevel="0" collapsed="false">
      <c r="A8861" s="35"/>
      <c r="B8861" s="35"/>
      <c r="G8861" s="0" t="str">
        <f aca="false">IF(A8861="","",IF(AND(A8861&gt;=Debut,A8861&lt;Fin),1,0))</f>
        <v/>
      </c>
      <c r="H8861" s="0" t="str">
        <f aca="false">IF(G8861=1,INT(ROUND((A8861-Debut)*86400,0)/600),"")</f>
        <v/>
      </c>
      <c r="I8861" s="0" t="str">
        <f aca="false">IF(G8861=1,INT(ROUND((A8861-Debut)*86400,0)/3600),"")</f>
        <v/>
      </c>
      <c r="J8861" s="0" t="str">
        <f aca="false">IF(OR(A8861="",B8861=""),"",ROUND((B8861-A8861)*86400,0))</f>
        <v/>
      </c>
      <c r="K8861" s="37" t="str">
        <f aca="false">IF(G8861=1,IF(COUNTIFS($C:$C,C8861,$G:$G,1,$A:$A,"&gt;="&amp;(A8861-FenetreInterm/86400),$A:$A,"&lt;="&amp;A8861)&gt;=NbInterm,1,0),"")</f>
        <v/>
      </c>
      <c r="L8861" s="37" t="str">
        <f aca="false">IF(G8861=1,IF(B8861="",0,IF(J8861&lt;SeuilFugitive,1,0)),"")</f>
        <v/>
      </c>
      <c r="M8861" s="37" t="str">
        <f aca="false">IF(G8861=1,IF(B8861="",IF((Fin-A8861)*24&gt;SeuilFigee,1,0),IF(J8861&gt;SeuilFigee*3600,1,0)),"")</f>
        <v/>
      </c>
      <c r="N8861" s="0" t="str">
        <f aca="false">IF(G8861=1,IF(COUNTIF(H$2:H8861,H8861)=1,COUNTIF($H:$H,H8861),""),"")</f>
        <v/>
      </c>
      <c r="O8861" s="0" t="str">
        <f aca="false">IF(G8861=1,IF(COUNTIF(I$2:I8861,I8861)=1,COUNTIF($I:$I,I8861),""),"")</f>
        <v/>
      </c>
      <c r="P8861" s="38" t="str">
        <f aca="false">IF(G8861=1,IF(COUNTIFS(C$2:C8861,C8861,G$2:G8861,1)=1,COUNTIFS($C:$C,C8861,$G:$G,1)+ROW()/10000000,""),"")</f>
        <v/>
      </c>
      <c r="Q8861" s="0" t="str">
        <f aca="false">IF(K8861=1,IF(COUNTIFS(C$2:C8861,C8861,K$2:K8861,1)=1,1,0),"")</f>
        <v/>
      </c>
      <c r="R8861" s="0" t="str">
        <f aca="false">IF(M8861=1,IF(COUNTIFS(C$2:C8861,C8861,M$2:M8861,1)=1,1,0),"")</f>
        <v/>
      </c>
      <c r="S8861" s="0" t="str">
        <f aca="false">IF(L8861=1,IF(COUNTIFS(C$2:C8861,C8861,L$2:L8861,1)=1,1,0),"")</f>
        <v/>
      </c>
      <c r="T8861" s="38" t="str">
        <f aca="false">IF(N8861="","",N8861+ROW()/10000000)</f>
        <v/>
      </c>
      <c r="U8861" s="0" t="str">
        <f aca="false">IF(G8861=1,IF(B8861="",1,0),"")</f>
        <v/>
      </c>
    </row>
    <row r="8862" customFormat="false" ht="15" hidden="false" customHeight="false" outlineLevel="0" collapsed="false">
      <c r="A8862" s="35"/>
      <c r="B8862" s="35"/>
      <c r="G8862" s="0" t="str">
        <f aca="false">IF(A8862="","",IF(AND(A8862&gt;=Debut,A8862&lt;Fin),1,0))</f>
        <v/>
      </c>
      <c r="H8862" s="0" t="str">
        <f aca="false">IF(G8862=1,INT(ROUND((A8862-Debut)*86400,0)/600),"")</f>
        <v/>
      </c>
      <c r="I8862" s="0" t="str">
        <f aca="false">IF(G8862=1,INT(ROUND((A8862-Debut)*86400,0)/3600),"")</f>
        <v/>
      </c>
      <c r="J8862" s="0" t="str">
        <f aca="false">IF(OR(A8862="",B8862=""),"",ROUND((B8862-A8862)*86400,0))</f>
        <v/>
      </c>
      <c r="K8862" s="37" t="str">
        <f aca="false">IF(G8862=1,IF(COUNTIFS($C:$C,C8862,$G:$G,1,$A:$A,"&gt;="&amp;(A8862-FenetreInterm/86400),$A:$A,"&lt;="&amp;A8862)&gt;=NbInterm,1,0),"")</f>
        <v/>
      </c>
      <c r="L8862" s="37" t="str">
        <f aca="false">IF(G8862=1,IF(B8862="",0,IF(J8862&lt;SeuilFugitive,1,0)),"")</f>
        <v/>
      </c>
      <c r="M8862" s="37" t="str">
        <f aca="false">IF(G8862=1,IF(B8862="",IF((Fin-A8862)*24&gt;SeuilFigee,1,0),IF(J8862&gt;SeuilFigee*3600,1,0)),"")</f>
        <v/>
      </c>
      <c r="N8862" s="0" t="str">
        <f aca="false">IF(G8862=1,IF(COUNTIF(H$2:H8862,H8862)=1,COUNTIF($H:$H,H8862),""),"")</f>
        <v/>
      </c>
      <c r="O8862" s="0" t="str">
        <f aca="false">IF(G8862=1,IF(COUNTIF(I$2:I8862,I8862)=1,COUNTIF($I:$I,I8862),""),"")</f>
        <v/>
      </c>
      <c r="P8862" s="38" t="str">
        <f aca="false">IF(G8862=1,IF(COUNTIFS(C$2:C8862,C8862,G$2:G8862,1)=1,COUNTIFS($C:$C,C8862,$G:$G,1)+ROW()/10000000,""),"")</f>
        <v/>
      </c>
      <c r="Q8862" s="0" t="str">
        <f aca="false">IF(K8862=1,IF(COUNTIFS(C$2:C8862,C8862,K$2:K8862,1)=1,1,0),"")</f>
        <v/>
      </c>
      <c r="R8862" s="0" t="str">
        <f aca="false">IF(M8862=1,IF(COUNTIFS(C$2:C8862,C8862,M$2:M8862,1)=1,1,0),"")</f>
        <v/>
      </c>
      <c r="S8862" s="0" t="str">
        <f aca="false">IF(L8862=1,IF(COUNTIFS(C$2:C8862,C8862,L$2:L8862,1)=1,1,0),"")</f>
        <v/>
      </c>
      <c r="T8862" s="38" t="str">
        <f aca="false">IF(N8862="","",N8862+ROW()/10000000)</f>
        <v/>
      </c>
      <c r="U8862" s="0" t="str">
        <f aca="false">IF(G8862=1,IF(B8862="",1,0),"")</f>
        <v/>
      </c>
    </row>
    <row r="8863" customFormat="false" ht="15" hidden="false" customHeight="false" outlineLevel="0" collapsed="false">
      <c r="A8863" s="35"/>
      <c r="B8863" s="35"/>
      <c r="G8863" s="0" t="str">
        <f aca="false">IF(A8863="","",IF(AND(A8863&gt;=Debut,A8863&lt;Fin),1,0))</f>
        <v/>
      </c>
      <c r="H8863" s="0" t="str">
        <f aca="false">IF(G8863=1,INT(ROUND((A8863-Debut)*86400,0)/600),"")</f>
        <v/>
      </c>
      <c r="I8863" s="0" t="str">
        <f aca="false">IF(G8863=1,INT(ROUND((A8863-Debut)*86400,0)/3600),"")</f>
        <v/>
      </c>
      <c r="J8863" s="0" t="str">
        <f aca="false">IF(OR(A8863="",B8863=""),"",ROUND((B8863-A8863)*86400,0))</f>
        <v/>
      </c>
      <c r="K8863" s="37" t="str">
        <f aca="false">IF(G8863=1,IF(COUNTIFS($C:$C,C8863,$G:$G,1,$A:$A,"&gt;="&amp;(A8863-FenetreInterm/86400),$A:$A,"&lt;="&amp;A8863)&gt;=NbInterm,1,0),"")</f>
        <v/>
      </c>
      <c r="L8863" s="37" t="str">
        <f aca="false">IF(G8863=1,IF(B8863="",0,IF(J8863&lt;SeuilFugitive,1,0)),"")</f>
        <v/>
      </c>
      <c r="M8863" s="37" t="str">
        <f aca="false">IF(G8863=1,IF(B8863="",IF((Fin-A8863)*24&gt;SeuilFigee,1,0),IF(J8863&gt;SeuilFigee*3600,1,0)),"")</f>
        <v/>
      </c>
      <c r="N8863" s="0" t="str">
        <f aca="false">IF(G8863=1,IF(COUNTIF(H$2:H8863,H8863)=1,COUNTIF($H:$H,H8863),""),"")</f>
        <v/>
      </c>
      <c r="O8863" s="0" t="str">
        <f aca="false">IF(G8863=1,IF(COUNTIF(I$2:I8863,I8863)=1,COUNTIF($I:$I,I8863),""),"")</f>
        <v/>
      </c>
      <c r="P8863" s="38" t="str">
        <f aca="false">IF(G8863=1,IF(COUNTIFS(C$2:C8863,C8863,G$2:G8863,1)=1,COUNTIFS($C:$C,C8863,$G:$G,1)+ROW()/10000000,""),"")</f>
        <v/>
      </c>
      <c r="Q8863" s="0" t="str">
        <f aca="false">IF(K8863=1,IF(COUNTIFS(C$2:C8863,C8863,K$2:K8863,1)=1,1,0),"")</f>
        <v/>
      </c>
      <c r="R8863" s="0" t="str">
        <f aca="false">IF(M8863=1,IF(COUNTIFS(C$2:C8863,C8863,M$2:M8863,1)=1,1,0),"")</f>
        <v/>
      </c>
      <c r="S8863" s="0" t="str">
        <f aca="false">IF(L8863=1,IF(COUNTIFS(C$2:C8863,C8863,L$2:L8863,1)=1,1,0),"")</f>
        <v/>
      </c>
      <c r="T8863" s="38" t="str">
        <f aca="false">IF(N8863="","",N8863+ROW()/10000000)</f>
        <v/>
      </c>
      <c r="U8863" s="0" t="str">
        <f aca="false">IF(G8863=1,IF(B8863="",1,0),"")</f>
        <v/>
      </c>
    </row>
    <row r="8864" customFormat="false" ht="15" hidden="false" customHeight="false" outlineLevel="0" collapsed="false">
      <c r="A8864" s="35"/>
      <c r="B8864" s="35"/>
      <c r="G8864" s="0" t="str">
        <f aca="false">IF(A8864="","",IF(AND(A8864&gt;=Debut,A8864&lt;Fin),1,0))</f>
        <v/>
      </c>
      <c r="H8864" s="0" t="str">
        <f aca="false">IF(G8864=1,INT(ROUND((A8864-Debut)*86400,0)/600),"")</f>
        <v/>
      </c>
      <c r="I8864" s="0" t="str">
        <f aca="false">IF(G8864=1,INT(ROUND((A8864-Debut)*86400,0)/3600),"")</f>
        <v/>
      </c>
      <c r="J8864" s="0" t="str">
        <f aca="false">IF(OR(A8864="",B8864=""),"",ROUND((B8864-A8864)*86400,0))</f>
        <v/>
      </c>
      <c r="K8864" s="37" t="str">
        <f aca="false">IF(G8864=1,IF(COUNTIFS($C:$C,C8864,$G:$G,1,$A:$A,"&gt;="&amp;(A8864-FenetreInterm/86400),$A:$A,"&lt;="&amp;A8864)&gt;=NbInterm,1,0),"")</f>
        <v/>
      </c>
      <c r="L8864" s="37" t="str">
        <f aca="false">IF(G8864=1,IF(B8864="",0,IF(J8864&lt;SeuilFugitive,1,0)),"")</f>
        <v/>
      </c>
      <c r="M8864" s="37" t="str">
        <f aca="false">IF(G8864=1,IF(B8864="",IF((Fin-A8864)*24&gt;SeuilFigee,1,0),IF(J8864&gt;SeuilFigee*3600,1,0)),"")</f>
        <v/>
      </c>
      <c r="N8864" s="0" t="str">
        <f aca="false">IF(G8864=1,IF(COUNTIF(H$2:H8864,H8864)=1,COUNTIF($H:$H,H8864),""),"")</f>
        <v/>
      </c>
      <c r="O8864" s="0" t="str">
        <f aca="false">IF(G8864=1,IF(COUNTIF(I$2:I8864,I8864)=1,COUNTIF($I:$I,I8864),""),"")</f>
        <v/>
      </c>
      <c r="P8864" s="38" t="str">
        <f aca="false">IF(G8864=1,IF(COUNTIFS(C$2:C8864,C8864,G$2:G8864,1)=1,COUNTIFS($C:$C,C8864,$G:$G,1)+ROW()/10000000,""),"")</f>
        <v/>
      </c>
      <c r="Q8864" s="0" t="str">
        <f aca="false">IF(K8864=1,IF(COUNTIFS(C$2:C8864,C8864,K$2:K8864,1)=1,1,0),"")</f>
        <v/>
      </c>
      <c r="R8864" s="0" t="str">
        <f aca="false">IF(M8864=1,IF(COUNTIFS(C$2:C8864,C8864,M$2:M8864,1)=1,1,0),"")</f>
        <v/>
      </c>
      <c r="S8864" s="0" t="str">
        <f aca="false">IF(L8864=1,IF(COUNTIFS(C$2:C8864,C8864,L$2:L8864,1)=1,1,0),"")</f>
        <v/>
      </c>
      <c r="T8864" s="38" t="str">
        <f aca="false">IF(N8864="","",N8864+ROW()/10000000)</f>
        <v/>
      </c>
      <c r="U8864" s="0" t="str">
        <f aca="false">IF(G8864=1,IF(B8864="",1,0),"")</f>
        <v/>
      </c>
    </row>
    <row r="8865" customFormat="false" ht="15" hidden="false" customHeight="false" outlineLevel="0" collapsed="false">
      <c r="A8865" s="35"/>
      <c r="B8865" s="35"/>
      <c r="G8865" s="0" t="str">
        <f aca="false">IF(A8865="","",IF(AND(A8865&gt;=Debut,A8865&lt;Fin),1,0))</f>
        <v/>
      </c>
      <c r="H8865" s="0" t="str">
        <f aca="false">IF(G8865=1,INT(ROUND((A8865-Debut)*86400,0)/600),"")</f>
        <v/>
      </c>
      <c r="I8865" s="0" t="str">
        <f aca="false">IF(G8865=1,INT(ROUND((A8865-Debut)*86400,0)/3600),"")</f>
        <v/>
      </c>
      <c r="J8865" s="0" t="str">
        <f aca="false">IF(OR(A8865="",B8865=""),"",ROUND((B8865-A8865)*86400,0))</f>
        <v/>
      </c>
      <c r="K8865" s="37" t="str">
        <f aca="false">IF(G8865=1,IF(COUNTIFS($C:$C,C8865,$G:$G,1,$A:$A,"&gt;="&amp;(A8865-FenetreInterm/86400),$A:$A,"&lt;="&amp;A8865)&gt;=NbInterm,1,0),"")</f>
        <v/>
      </c>
      <c r="L8865" s="37" t="str">
        <f aca="false">IF(G8865=1,IF(B8865="",0,IF(J8865&lt;SeuilFugitive,1,0)),"")</f>
        <v/>
      </c>
      <c r="M8865" s="37" t="str">
        <f aca="false">IF(G8865=1,IF(B8865="",IF((Fin-A8865)*24&gt;SeuilFigee,1,0),IF(J8865&gt;SeuilFigee*3600,1,0)),"")</f>
        <v/>
      </c>
      <c r="N8865" s="0" t="str">
        <f aca="false">IF(G8865=1,IF(COUNTIF(H$2:H8865,H8865)=1,COUNTIF($H:$H,H8865),""),"")</f>
        <v/>
      </c>
      <c r="O8865" s="0" t="str">
        <f aca="false">IF(G8865=1,IF(COUNTIF(I$2:I8865,I8865)=1,COUNTIF($I:$I,I8865),""),"")</f>
        <v/>
      </c>
      <c r="P8865" s="38" t="str">
        <f aca="false">IF(G8865=1,IF(COUNTIFS(C$2:C8865,C8865,G$2:G8865,1)=1,COUNTIFS($C:$C,C8865,$G:$G,1)+ROW()/10000000,""),"")</f>
        <v/>
      </c>
      <c r="Q8865" s="0" t="str">
        <f aca="false">IF(K8865=1,IF(COUNTIFS(C$2:C8865,C8865,K$2:K8865,1)=1,1,0),"")</f>
        <v/>
      </c>
      <c r="R8865" s="0" t="str">
        <f aca="false">IF(M8865=1,IF(COUNTIFS(C$2:C8865,C8865,M$2:M8865,1)=1,1,0),"")</f>
        <v/>
      </c>
      <c r="S8865" s="0" t="str">
        <f aca="false">IF(L8865=1,IF(COUNTIFS(C$2:C8865,C8865,L$2:L8865,1)=1,1,0),"")</f>
        <v/>
      </c>
      <c r="T8865" s="38" t="str">
        <f aca="false">IF(N8865="","",N8865+ROW()/10000000)</f>
        <v/>
      </c>
      <c r="U8865" s="0" t="str">
        <f aca="false">IF(G8865=1,IF(B8865="",1,0),"")</f>
        <v/>
      </c>
    </row>
    <row r="8866" customFormat="false" ht="15" hidden="false" customHeight="false" outlineLevel="0" collapsed="false">
      <c r="A8866" s="35"/>
      <c r="B8866" s="35"/>
      <c r="G8866" s="0" t="str">
        <f aca="false">IF(A8866="","",IF(AND(A8866&gt;=Debut,A8866&lt;Fin),1,0))</f>
        <v/>
      </c>
      <c r="H8866" s="0" t="str">
        <f aca="false">IF(G8866=1,INT(ROUND((A8866-Debut)*86400,0)/600),"")</f>
        <v/>
      </c>
      <c r="I8866" s="0" t="str">
        <f aca="false">IF(G8866=1,INT(ROUND((A8866-Debut)*86400,0)/3600),"")</f>
        <v/>
      </c>
      <c r="J8866" s="0" t="str">
        <f aca="false">IF(OR(A8866="",B8866=""),"",ROUND((B8866-A8866)*86400,0))</f>
        <v/>
      </c>
      <c r="K8866" s="37" t="str">
        <f aca="false">IF(G8866=1,IF(COUNTIFS($C:$C,C8866,$G:$G,1,$A:$A,"&gt;="&amp;(A8866-FenetreInterm/86400),$A:$A,"&lt;="&amp;A8866)&gt;=NbInterm,1,0),"")</f>
        <v/>
      </c>
      <c r="L8866" s="37" t="str">
        <f aca="false">IF(G8866=1,IF(B8866="",0,IF(J8866&lt;SeuilFugitive,1,0)),"")</f>
        <v/>
      </c>
      <c r="M8866" s="37" t="str">
        <f aca="false">IF(G8866=1,IF(B8866="",IF((Fin-A8866)*24&gt;SeuilFigee,1,0),IF(J8866&gt;SeuilFigee*3600,1,0)),"")</f>
        <v/>
      </c>
      <c r="N8866" s="0" t="str">
        <f aca="false">IF(G8866=1,IF(COUNTIF(H$2:H8866,H8866)=1,COUNTIF($H:$H,H8866),""),"")</f>
        <v/>
      </c>
      <c r="O8866" s="0" t="str">
        <f aca="false">IF(G8866=1,IF(COUNTIF(I$2:I8866,I8866)=1,COUNTIF($I:$I,I8866),""),"")</f>
        <v/>
      </c>
      <c r="P8866" s="38" t="str">
        <f aca="false">IF(G8866=1,IF(COUNTIFS(C$2:C8866,C8866,G$2:G8866,1)=1,COUNTIFS($C:$C,C8866,$G:$G,1)+ROW()/10000000,""),"")</f>
        <v/>
      </c>
      <c r="Q8866" s="0" t="str">
        <f aca="false">IF(K8866=1,IF(COUNTIFS(C$2:C8866,C8866,K$2:K8866,1)=1,1,0),"")</f>
        <v/>
      </c>
      <c r="R8866" s="0" t="str">
        <f aca="false">IF(M8866=1,IF(COUNTIFS(C$2:C8866,C8866,M$2:M8866,1)=1,1,0),"")</f>
        <v/>
      </c>
      <c r="S8866" s="0" t="str">
        <f aca="false">IF(L8866=1,IF(COUNTIFS(C$2:C8866,C8866,L$2:L8866,1)=1,1,0),"")</f>
        <v/>
      </c>
      <c r="T8866" s="38" t="str">
        <f aca="false">IF(N8866="","",N8866+ROW()/10000000)</f>
        <v/>
      </c>
      <c r="U8866" s="0" t="str">
        <f aca="false">IF(G8866=1,IF(B8866="",1,0),"")</f>
        <v/>
      </c>
    </row>
    <row r="8867" customFormat="false" ht="15" hidden="false" customHeight="false" outlineLevel="0" collapsed="false">
      <c r="A8867" s="35"/>
      <c r="B8867" s="35"/>
      <c r="G8867" s="0" t="str">
        <f aca="false">IF(A8867="","",IF(AND(A8867&gt;=Debut,A8867&lt;Fin),1,0))</f>
        <v/>
      </c>
      <c r="H8867" s="0" t="str">
        <f aca="false">IF(G8867=1,INT(ROUND((A8867-Debut)*86400,0)/600),"")</f>
        <v/>
      </c>
      <c r="I8867" s="0" t="str">
        <f aca="false">IF(G8867=1,INT(ROUND((A8867-Debut)*86400,0)/3600),"")</f>
        <v/>
      </c>
      <c r="J8867" s="0" t="str">
        <f aca="false">IF(OR(A8867="",B8867=""),"",ROUND((B8867-A8867)*86400,0))</f>
        <v/>
      </c>
      <c r="K8867" s="37" t="str">
        <f aca="false">IF(G8867=1,IF(COUNTIFS($C:$C,C8867,$G:$G,1,$A:$A,"&gt;="&amp;(A8867-FenetreInterm/86400),$A:$A,"&lt;="&amp;A8867)&gt;=NbInterm,1,0),"")</f>
        <v/>
      </c>
      <c r="L8867" s="37" t="str">
        <f aca="false">IF(G8867=1,IF(B8867="",0,IF(J8867&lt;SeuilFugitive,1,0)),"")</f>
        <v/>
      </c>
      <c r="M8867" s="37" t="str">
        <f aca="false">IF(G8867=1,IF(B8867="",IF((Fin-A8867)*24&gt;SeuilFigee,1,0),IF(J8867&gt;SeuilFigee*3600,1,0)),"")</f>
        <v/>
      </c>
      <c r="N8867" s="0" t="str">
        <f aca="false">IF(G8867=1,IF(COUNTIF(H$2:H8867,H8867)=1,COUNTIF($H:$H,H8867),""),"")</f>
        <v/>
      </c>
      <c r="O8867" s="0" t="str">
        <f aca="false">IF(G8867=1,IF(COUNTIF(I$2:I8867,I8867)=1,COUNTIF($I:$I,I8867),""),"")</f>
        <v/>
      </c>
      <c r="P8867" s="38" t="str">
        <f aca="false">IF(G8867=1,IF(COUNTIFS(C$2:C8867,C8867,G$2:G8867,1)=1,COUNTIFS($C:$C,C8867,$G:$G,1)+ROW()/10000000,""),"")</f>
        <v/>
      </c>
      <c r="Q8867" s="0" t="str">
        <f aca="false">IF(K8867=1,IF(COUNTIFS(C$2:C8867,C8867,K$2:K8867,1)=1,1,0),"")</f>
        <v/>
      </c>
      <c r="R8867" s="0" t="str">
        <f aca="false">IF(M8867=1,IF(COUNTIFS(C$2:C8867,C8867,M$2:M8867,1)=1,1,0),"")</f>
        <v/>
      </c>
      <c r="S8867" s="0" t="str">
        <f aca="false">IF(L8867=1,IF(COUNTIFS(C$2:C8867,C8867,L$2:L8867,1)=1,1,0),"")</f>
        <v/>
      </c>
      <c r="T8867" s="38" t="str">
        <f aca="false">IF(N8867="","",N8867+ROW()/10000000)</f>
        <v/>
      </c>
      <c r="U8867" s="0" t="str">
        <f aca="false">IF(G8867=1,IF(B8867="",1,0),"")</f>
        <v/>
      </c>
    </row>
    <row r="8868" customFormat="false" ht="15" hidden="false" customHeight="false" outlineLevel="0" collapsed="false">
      <c r="A8868" s="35"/>
      <c r="B8868" s="35"/>
      <c r="G8868" s="0" t="str">
        <f aca="false">IF(A8868="","",IF(AND(A8868&gt;=Debut,A8868&lt;Fin),1,0))</f>
        <v/>
      </c>
      <c r="H8868" s="0" t="str">
        <f aca="false">IF(G8868=1,INT(ROUND((A8868-Debut)*86400,0)/600),"")</f>
        <v/>
      </c>
      <c r="I8868" s="0" t="str">
        <f aca="false">IF(G8868=1,INT(ROUND((A8868-Debut)*86400,0)/3600),"")</f>
        <v/>
      </c>
      <c r="J8868" s="0" t="str">
        <f aca="false">IF(OR(A8868="",B8868=""),"",ROUND((B8868-A8868)*86400,0))</f>
        <v/>
      </c>
      <c r="K8868" s="37" t="str">
        <f aca="false">IF(G8868=1,IF(COUNTIFS($C:$C,C8868,$G:$G,1,$A:$A,"&gt;="&amp;(A8868-FenetreInterm/86400),$A:$A,"&lt;="&amp;A8868)&gt;=NbInterm,1,0),"")</f>
        <v/>
      </c>
      <c r="L8868" s="37" t="str">
        <f aca="false">IF(G8868=1,IF(B8868="",0,IF(J8868&lt;SeuilFugitive,1,0)),"")</f>
        <v/>
      </c>
      <c r="M8868" s="37" t="str">
        <f aca="false">IF(G8868=1,IF(B8868="",IF((Fin-A8868)*24&gt;SeuilFigee,1,0),IF(J8868&gt;SeuilFigee*3600,1,0)),"")</f>
        <v/>
      </c>
      <c r="N8868" s="0" t="str">
        <f aca="false">IF(G8868=1,IF(COUNTIF(H$2:H8868,H8868)=1,COUNTIF($H:$H,H8868),""),"")</f>
        <v/>
      </c>
      <c r="O8868" s="0" t="str">
        <f aca="false">IF(G8868=1,IF(COUNTIF(I$2:I8868,I8868)=1,COUNTIF($I:$I,I8868),""),"")</f>
        <v/>
      </c>
      <c r="P8868" s="38" t="str">
        <f aca="false">IF(G8868=1,IF(COUNTIFS(C$2:C8868,C8868,G$2:G8868,1)=1,COUNTIFS($C:$C,C8868,$G:$G,1)+ROW()/10000000,""),"")</f>
        <v/>
      </c>
      <c r="Q8868" s="0" t="str">
        <f aca="false">IF(K8868=1,IF(COUNTIFS(C$2:C8868,C8868,K$2:K8868,1)=1,1,0),"")</f>
        <v/>
      </c>
      <c r="R8868" s="0" t="str">
        <f aca="false">IF(M8868=1,IF(COUNTIFS(C$2:C8868,C8868,M$2:M8868,1)=1,1,0),"")</f>
        <v/>
      </c>
      <c r="S8868" s="0" t="str">
        <f aca="false">IF(L8868=1,IF(COUNTIFS(C$2:C8868,C8868,L$2:L8868,1)=1,1,0),"")</f>
        <v/>
      </c>
      <c r="T8868" s="38" t="str">
        <f aca="false">IF(N8868="","",N8868+ROW()/10000000)</f>
        <v/>
      </c>
      <c r="U8868" s="0" t="str">
        <f aca="false">IF(G8868=1,IF(B8868="",1,0),"")</f>
        <v/>
      </c>
    </row>
    <row r="8869" customFormat="false" ht="15" hidden="false" customHeight="false" outlineLevel="0" collapsed="false">
      <c r="A8869" s="35"/>
      <c r="B8869" s="35"/>
      <c r="G8869" s="0" t="str">
        <f aca="false">IF(A8869="","",IF(AND(A8869&gt;=Debut,A8869&lt;Fin),1,0))</f>
        <v/>
      </c>
      <c r="H8869" s="0" t="str">
        <f aca="false">IF(G8869=1,INT(ROUND((A8869-Debut)*86400,0)/600),"")</f>
        <v/>
      </c>
      <c r="I8869" s="0" t="str">
        <f aca="false">IF(G8869=1,INT(ROUND((A8869-Debut)*86400,0)/3600),"")</f>
        <v/>
      </c>
      <c r="J8869" s="0" t="str">
        <f aca="false">IF(OR(A8869="",B8869=""),"",ROUND((B8869-A8869)*86400,0))</f>
        <v/>
      </c>
      <c r="K8869" s="37" t="str">
        <f aca="false">IF(G8869=1,IF(COUNTIFS($C:$C,C8869,$G:$G,1,$A:$A,"&gt;="&amp;(A8869-FenetreInterm/86400),$A:$A,"&lt;="&amp;A8869)&gt;=NbInterm,1,0),"")</f>
        <v/>
      </c>
      <c r="L8869" s="37" t="str">
        <f aca="false">IF(G8869=1,IF(B8869="",0,IF(J8869&lt;SeuilFugitive,1,0)),"")</f>
        <v/>
      </c>
      <c r="M8869" s="37" t="str">
        <f aca="false">IF(G8869=1,IF(B8869="",IF((Fin-A8869)*24&gt;SeuilFigee,1,0),IF(J8869&gt;SeuilFigee*3600,1,0)),"")</f>
        <v/>
      </c>
      <c r="N8869" s="0" t="str">
        <f aca="false">IF(G8869=1,IF(COUNTIF(H$2:H8869,H8869)=1,COUNTIF($H:$H,H8869),""),"")</f>
        <v/>
      </c>
      <c r="O8869" s="0" t="str">
        <f aca="false">IF(G8869=1,IF(COUNTIF(I$2:I8869,I8869)=1,COUNTIF($I:$I,I8869),""),"")</f>
        <v/>
      </c>
      <c r="P8869" s="38" t="str">
        <f aca="false">IF(G8869=1,IF(COUNTIFS(C$2:C8869,C8869,G$2:G8869,1)=1,COUNTIFS($C:$C,C8869,$G:$G,1)+ROW()/10000000,""),"")</f>
        <v/>
      </c>
      <c r="Q8869" s="0" t="str">
        <f aca="false">IF(K8869=1,IF(COUNTIFS(C$2:C8869,C8869,K$2:K8869,1)=1,1,0),"")</f>
        <v/>
      </c>
      <c r="R8869" s="0" t="str">
        <f aca="false">IF(M8869=1,IF(COUNTIFS(C$2:C8869,C8869,M$2:M8869,1)=1,1,0),"")</f>
        <v/>
      </c>
      <c r="S8869" s="0" t="str">
        <f aca="false">IF(L8869=1,IF(COUNTIFS(C$2:C8869,C8869,L$2:L8869,1)=1,1,0),"")</f>
        <v/>
      </c>
      <c r="T8869" s="38" t="str">
        <f aca="false">IF(N8869="","",N8869+ROW()/10000000)</f>
        <v/>
      </c>
      <c r="U8869" s="0" t="str">
        <f aca="false">IF(G8869=1,IF(B8869="",1,0),"")</f>
        <v/>
      </c>
    </row>
    <row r="8870" customFormat="false" ht="15" hidden="false" customHeight="false" outlineLevel="0" collapsed="false">
      <c r="A8870" s="35"/>
      <c r="B8870" s="35"/>
      <c r="G8870" s="0" t="str">
        <f aca="false">IF(A8870="","",IF(AND(A8870&gt;=Debut,A8870&lt;Fin),1,0))</f>
        <v/>
      </c>
      <c r="H8870" s="0" t="str">
        <f aca="false">IF(G8870=1,INT(ROUND((A8870-Debut)*86400,0)/600),"")</f>
        <v/>
      </c>
      <c r="I8870" s="0" t="str">
        <f aca="false">IF(G8870=1,INT(ROUND((A8870-Debut)*86400,0)/3600),"")</f>
        <v/>
      </c>
      <c r="J8870" s="0" t="str">
        <f aca="false">IF(OR(A8870="",B8870=""),"",ROUND((B8870-A8870)*86400,0))</f>
        <v/>
      </c>
      <c r="K8870" s="37" t="str">
        <f aca="false">IF(G8870=1,IF(COUNTIFS($C:$C,C8870,$G:$G,1,$A:$A,"&gt;="&amp;(A8870-FenetreInterm/86400),$A:$A,"&lt;="&amp;A8870)&gt;=NbInterm,1,0),"")</f>
        <v/>
      </c>
      <c r="L8870" s="37" t="str">
        <f aca="false">IF(G8870=1,IF(B8870="",0,IF(J8870&lt;SeuilFugitive,1,0)),"")</f>
        <v/>
      </c>
      <c r="M8870" s="37" t="str">
        <f aca="false">IF(G8870=1,IF(B8870="",IF((Fin-A8870)*24&gt;SeuilFigee,1,0),IF(J8870&gt;SeuilFigee*3600,1,0)),"")</f>
        <v/>
      </c>
      <c r="N8870" s="0" t="str">
        <f aca="false">IF(G8870=1,IF(COUNTIF(H$2:H8870,H8870)=1,COUNTIF($H:$H,H8870),""),"")</f>
        <v/>
      </c>
      <c r="O8870" s="0" t="str">
        <f aca="false">IF(G8870=1,IF(COUNTIF(I$2:I8870,I8870)=1,COUNTIF($I:$I,I8870),""),"")</f>
        <v/>
      </c>
      <c r="P8870" s="38" t="str">
        <f aca="false">IF(G8870=1,IF(COUNTIFS(C$2:C8870,C8870,G$2:G8870,1)=1,COUNTIFS($C:$C,C8870,$G:$G,1)+ROW()/10000000,""),"")</f>
        <v/>
      </c>
      <c r="Q8870" s="0" t="str">
        <f aca="false">IF(K8870=1,IF(COUNTIFS(C$2:C8870,C8870,K$2:K8870,1)=1,1,0),"")</f>
        <v/>
      </c>
      <c r="R8870" s="0" t="str">
        <f aca="false">IF(M8870=1,IF(COUNTIFS(C$2:C8870,C8870,M$2:M8870,1)=1,1,0),"")</f>
        <v/>
      </c>
      <c r="S8870" s="0" t="str">
        <f aca="false">IF(L8870=1,IF(COUNTIFS(C$2:C8870,C8870,L$2:L8870,1)=1,1,0),"")</f>
        <v/>
      </c>
      <c r="T8870" s="38" t="str">
        <f aca="false">IF(N8870="","",N8870+ROW()/10000000)</f>
        <v/>
      </c>
      <c r="U8870" s="0" t="str">
        <f aca="false">IF(G8870=1,IF(B8870="",1,0),"")</f>
        <v/>
      </c>
    </row>
    <row r="8871" customFormat="false" ht="15" hidden="false" customHeight="false" outlineLevel="0" collapsed="false">
      <c r="A8871" s="35"/>
      <c r="B8871" s="35"/>
      <c r="G8871" s="0" t="str">
        <f aca="false">IF(A8871="","",IF(AND(A8871&gt;=Debut,A8871&lt;Fin),1,0))</f>
        <v/>
      </c>
      <c r="H8871" s="0" t="str">
        <f aca="false">IF(G8871=1,INT(ROUND((A8871-Debut)*86400,0)/600),"")</f>
        <v/>
      </c>
      <c r="I8871" s="0" t="str">
        <f aca="false">IF(G8871=1,INT(ROUND((A8871-Debut)*86400,0)/3600),"")</f>
        <v/>
      </c>
      <c r="J8871" s="0" t="str">
        <f aca="false">IF(OR(A8871="",B8871=""),"",ROUND((B8871-A8871)*86400,0))</f>
        <v/>
      </c>
      <c r="K8871" s="37" t="str">
        <f aca="false">IF(G8871=1,IF(COUNTIFS($C:$C,C8871,$G:$G,1,$A:$A,"&gt;="&amp;(A8871-FenetreInterm/86400),$A:$A,"&lt;="&amp;A8871)&gt;=NbInterm,1,0),"")</f>
        <v/>
      </c>
      <c r="L8871" s="37" t="str">
        <f aca="false">IF(G8871=1,IF(B8871="",0,IF(J8871&lt;SeuilFugitive,1,0)),"")</f>
        <v/>
      </c>
      <c r="M8871" s="37" t="str">
        <f aca="false">IF(G8871=1,IF(B8871="",IF((Fin-A8871)*24&gt;SeuilFigee,1,0),IF(J8871&gt;SeuilFigee*3600,1,0)),"")</f>
        <v/>
      </c>
      <c r="N8871" s="0" t="str">
        <f aca="false">IF(G8871=1,IF(COUNTIF(H$2:H8871,H8871)=1,COUNTIF($H:$H,H8871),""),"")</f>
        <v/>
      </c>
      <c r="O8871" s="0" t="str">
        <f aca="false">IF(G8871=1,IF(COUNTIF(I$2:I8871,I8871)=1,COUNTIF($I:$I,I8871),""),"")</f>
        <v/>
      </c>
      <c r="P8871" s="38" t="str">
        <f aca="false">IF(G8871=1,IF(COUNTIFS(C$2:C8871,C8871,G$2:G8871,1)=1,COUNTIFS($C:$C,C8871,$G:$G,1)+ROW()/10000000,""),"")</f>
        <v/>
      </c>
      <c r="Q8871" s="0" t="str">
        <f aca="false">IF(K8871=1,IF(COUNTIFS(C$2:C8871,C8871,K$2:K8871,1)=1,1,0),"")</f>
        <v/>
      </c>
      <c r="R8871" s="0" t="str">
        <f aca="false">IF(M8871=1,IF(COUNTIFS(C$2:C8871,C8871,M$2:M8871,1)=1,1,0),"")</f>
        <v/>
      </c>
      <c r="S8871" s="0" t="str">
        <f aca="false">IF(L8871=1,IF(COUNTIFS(C$2:C8871,C8871,L$2:L8871,1)=1,1,0),"")</f>
        <v/>
      </c>
      <c r="T8871" s="38" t="str">
        <f aca="false">IF(N8871="","",N8871+ROW()/10000000)</f>
        <v/>
      </c>
      <c r="U8871" s="0" t="str">
        <f aca="false">IF(G8871=1,IF(B8871="",1,0),"")</f>
        <v/>
      </c>
    </row>
    <row r="8872" customFormat="false" ht="15" hidden="false" customHeight="false" outlineLevel="0" collapsed="false">
      <c r="A8872" s="35"/>
      <c r="B8872" s="35"/>
      <c r="G8872" s="0" t="str">
        <f aca="false">IF(A8872="","",IF(AND(A8872&gt;=Debut,A8872&lt;Fin),1,0))</f>
        <v/>
      </c>
      <c r="H8872" s="0" t="str">
        <f aca="false">IF(G8872=1,INT(ROUND((A8872-Debut)*86400,0)/600),"")</f>
        <v/>
      </c>
      <c r="I8872" s="0" t="str">
        <f aca="false">IF(G8872=1,INT(ROUND((A8872-Debut)*86400,0)/3600),"")</f>
        <v/>
      </c>
      <c r="J8872" s="0" t="str">
        <f aca="false">IF(OR(A8872="",B8872=""),"",ROUND((B8872-A8872)*86400,0))</f>
        <v/>
      </c>
      <c r="K8872" s="37" t="str">
        <f aca="false">IF(G8872=1,IF(COUNTIFS($C:$C,C8872,$G:$G,1,$A:$A,"&gt;="&amp;(A8872-FenetreInterm/86400),$A:$A,"&lt;="&amp;A8872)&gt;=NbInterm,1,0),"")</f>
        <v/>
      </c>
      <c r="L8872" s="37" t="str">
        <f aca="false">IF(G8872=1,IF(B8872="",0,IF(J8872&lt;SeuilFugitive,1,0)),"")</f>
        <v/>
      </c>
      <c r="M8872" s="37" t="str">
        <f aca="false">IF(G8872=1,IF(B8872="",IF((Fin-A8872)*24&gt;SeuilFigee,1,0),IF(J8872&gt;SeuilFigee*3600,1,0)),"")</f>
        <v/>
      </c>
      <c r="N8872" s="0" t="str">
        <f aca="false">IF(G8872=1,IF(COUNTIF(H$2:H8872,H8872)=1,COUNTIF($H:$H,H8872),""),"")</f>
        <v/>
      </c>
      <c r="O8872" s="0" t="str">
        <f aca="false">IF(G8872=1,IF(COUNTIF(I$2:I8872,I8872)=1,COUNTIF($I:$I,I8872),""),"")</f>
        <v/>
      </c>
      <c r="P8872" s="38" t="str">
        <f aca="false">IF(G8872=1,IF(COUNTIFS(C$2:C8872,C8872,G$2:G8872,1)=1,COUNTIFS($C:$C,C8872,$G:$G,1)+ROW()/10000000,""),"")</f>
        <v/>
      </c>
      <c r="Q8872" s="0" t="str">
        <f aca="false">IF(K8872=1,IF(COUNTIFS(C$2:C8872,C8872,K$2:K8872,1)=1,1,0),"")</f>
        <v/>
      </c>
      <c r="R8872" s="0" t="str">
        <f aca="false">IF(M8872=1,IF(COUNTIFS(C$2:C8872,C8872,M$2:M8872,1)=1,1,0),"")</f>
        <v/>
      </c>
      <c r="S8872" s="0" t="str">
        <f aca="false">IF(L8872=1,IF(COUNTIFS(C$2:C8872,C8872,L$2:L8872,1)=1,1,0),"")</f>
        <v/>
      </c>
      <c r="T8872" s="38" t="str">
        <f aca="false">IF(N8872="","",N8872+ROW()/10000000)</f>
        <v/>
      </c>
      <c r="U8872" s="0" t="str">
        <f aca="false">IF(G8872=1,IF(B8872="",1,0),"")</f>
        <v/>
      </c>
    </row>
    <row r="8873" customFormat="false" ht="15" hidden="false" customHeight="false" outlineLevel="0" collapsed="false">
      <c r="A8873" s="35"/>
      <c r="B8873" s="35"/>
      <c r="G8873" s="0" t="str">
        <f aca="false">IF(A8873="","",IF(AND(A8873&gt;=Debut,A8873&lt;Fin),1,0))</f>
        <v/>
      </c>
      <c r="H8873" s="0" t="str">
        <f aca="false">IF(G8873=1,INT(ROUND((A8873-Debut)*86400,0)/600),"")</f>
        <v/>
      </c>
      <c r="I8873" s="0" t="str">
        <f aca="false">IF(G8873=1,INT(ROUND((A8873-Debut)*86400,0)/3600),"")</f>
        <v/>
      </c>
      <c r="J8873" s="0" t="str">
        <f aca="false">IF(OR(A8873="",B8873=""),"",ROUND((B8873-A8873)*86400,0))</f>
        <v/>
      </c>
      <c r="K8873" s="37" t="str">
        <f aca="false">IF(G8873=1,IF(COUNTIFS($C:$C,C8873,$G:$G,1,$A:$A,"&gt;="&amp;(A8873-FenetreInterm/86400),$A:$A,"&lt;="&amp;A8873)&gt;=NbInterm,1,0),"")</f>
        <v/>
      </c>
      <c r="L8873" s="37" t="str">
        <f aca="false">IF(G8873=1,IF(B8873="",0,IF(J8873&lt;SeuilFugitive,1,0)),"")</f>
        <v/>
      </c>
      <c r="M8873" s="37" t="str">
        <f aca="false">IF(G8873=1,IF(B8873="",IF((Fin-A8873)*24&gt;SeuilFigee,1,0),IF(J8873&gt;SeuilFigee*3600,1,0)),"")</f>
        <v/>
      </c>
      <c r="N8873" s="0" t="str">
        <f aca="false">IF(G8873=1,IF(COUNTIF(H$2:H8873,H8873)=1,COUNTIF($H:$H,H8873),""),"")</f>
        <v/>
      </c>
      <c r="O8873" s="0" t="str">
        <f aca="false">IF(G8873=1,IF(COUNTIF(I$2:I8873,I8873)=1,COUNTIF($I:$I,I8873),""),"")</f>
        <v/>
      </c>
      <c r="P8873" s="38" t="str">
        <f aca="false">IF(G8873=1,IF(COUNTIFS(C$2:C8873,C8873,G$2:G8873,1)=1,COUNTIFS($C:$C,C8873,$G:$G,1)+ROW()/10000000,""),"")</f>
        <v/>
      </c>
      <c r="Q8873" s="0" t="str">
        <f aca="false">IF(K8873=1,IF(COUNTIFS(C$2:C8873,C8873,K$2:K8873,1)=1,1,0),"")</f>
        <v/>
      </c>
      <c r="R8873" s="0" t="str">
        <f aca="false">IF(M8873=1,IF(COUNTIFS(C$2:C8873,C8873,M$2:M8873,1)=1,1,0),"")</f>
        <v/>
      </c>
      <c r="S8873" s="0" t="str">
        <f aca="false">IF(L8873=1,IF(COUNTIFS(C$2:C8873,C8873,L$2:L8873,1)=1,1,0),"")</f>
        <v/>
      </c>
      <c r="T8873" s="38" t="str">
        <f aca="false">IF(N8873="","",N8873+ROW()/10000000)</f>
        <v/>
      </c>
      <c r="U8873" s="0" t="str">
        <f aca="false">IF(G8873=1,IF(B8873="",1,0),"")</f>
        <v/>
      </c>
    </row>
    <row r="8874" customFormat="false" ht="15" hidden="false" customHeight="false" outlineLevel="0" collapsed="false">
      <c r="A8874" s="35"/>
      <c r="B8874" s="35"/>
      <c r="G8874" s="0" t="str">
        <f aca="false">IF(A8874="","",IF(AND(A8874&gt;=Debut,A8874&lt;Fin),1,0))</f>
        <v/>
      </c>
      <c r="H8874" s="0" t="str">
        <f aca="false">IF(G8874=1,INT(ROUND((A8874-Debut)*86400,0)/600),"")</f>
        <v/>
      </c>
      <c r="I8874" s="0" t="str">
        <f aca="false">IF(G8874=1,INT(ROUND((A8874-Debut)*86400,0)/3600),"")</f>
        <v/>
      </c>
      <c r="J8874" s="0" t="str">
        <f aca="false">IF(OR(A8874="",B8874=""),"",ROUND((B8874-A8874)*86400,0))</f>
        <v/>
      </c>
      <c r="K8874" s="37" t="str">
        <f aca="false">IF(G8874=1,IF(COUNTIFS($C:$C,C8874,$G:$G,1,$A:$A,"&gt;="&amp;(A8874-FenetreInterm/86400),$A:$A,"&lt;="&amp;A8874)&gt;=NbInterm,1,0),"")</f>
        <v/>
      </c>
      <c r="L8874" s="37" t="str">
        <f aca="false">IF(G8874=1,IF(B8874="",0,IF(J8874&lt;SeuilFugitive,1,0)),"")</f>
        <v/>
      </c>
      <c r="M8874" s="37" t="str">
        <f aca="false">IF(G8874=1,IF(B8874="",IF((Fin-A8874)*24&gt;SeuilFigee,1,0),IF(J8874&gt;SeuilFigee*3600,1,0)),"")</f>
        <v/>
      </c>
      <c r="N8874" s="0" t="str">
        <f aca="false">IF(G8874=1,IF(COUNTIF(H$2:H8874,H8874)=1,COUNTIF($H:$H,H8874),""),"")</f>
        <v/>
      </c>
      <c r="O8874" s="0" t="str">
        <f aca="false">IF(G8874=1,IF(COUNTIF(I$2:I8874,I8874)=1,COUNTIF($I:$I,I8874),""),"")</f>
        <v/>
      </c>
      <c r="P8874" s="38" t="str">
        <f aca="false">IF(G8874=1,IF(COUNTIFS(C$2:C8874,C8874,G$2:G8874,1)=1,COUNTIFS($C:$C,C8874,$G:$G,1)+ROW()/10000000,""),"")</f>
        <v/>
      </c>
      <c r="Q8874" s="0" t="str">
        <f aca="false">IF(K8874=1,IF(COUNTIFS(C$2:C8874,C8874,K$2:K8874,1)=1,1,0),"")</f>
        <v/>
      </c>
      <c r="R8874" s="0" t="str">
        <f aca="false">IF(M8874=1,IF(COUNTIFS(C$2:C8874,C8874,M$2:M8874,1)=1,1,0),"")</f>
        <v/>
      </c>
      <c r="S8874" s="0" t="str">
        <f aca="false">IF(L8874=1,IF(COUNTIFS(C$2:C8874,C8874,L$2:L8874,1)=1,1,0),"")</f>
        <v/>
      </c>
      <c r="T8874" s="38" t="str">
        <f aca="false">IF(N8874="","",N8874+ROW()/10000000)</f>
        <v/>
      </c>
      <c r="U8874" s="0" t="str">
        <f aca="false">IF(G8874=1,IF(B8874="",1,0),"")</f>
        <v/>
      </c>
    </row>
    <row r="8875" customFormat="false" ht="15" hidden="false" customHeight="false" outlineLevel="0" collapsed="false">
      <c r="A8875" s="35"/>
      <c r="B8875" s="35"/>
      <c r="G8875" s="0" t="str">
        <f aca="false">IF(A8875="","",IF(AND(A8875&gt;=Debut,A8875&lt;Fin),1,0))</f>
        <v/>
      </c>
      <c r="H8875" s="0" t="str">
        <f aca="false">IF(G8875=1,INT(ROUND((A8875-Debut)*86400,0)/600),"")</f>
        <v/>
      </c>
      <c r="I8875" s="0" t="str">
        <f aca="false">IF(G8875=1,INT(ROUND((A8875-Debut)*86400,0)/3600),"")</f>
        <v/>
      </c>
      <c r="J8875" s="0" t="str">
        <f aca="false">IF(OR(A8875="",B8875=""),"",ROUND((B8875-A8875)*86400,0))</f>
        <v/>
      </c>
      <c r="K8875" s="37" t="str">
        <f aca="false">IF(G8875=1,IF(COUNTIFS($C:$C,C8875,$G:$G,1,$A:$A,"&gt;="&amp;(A8875-FenetreInterm/86400),$A:$A,"&lt;="&amp;A8875)&gt;=NbInterm,1,0),"")</f>
        <v/>
      </c>
      <c r="L8875" s="37" t="str">
        <f aca="false">IF(G8875=1,IF(B8875="",0,IF(J8875&lt;SeuilFugitive,1,0)),"")</f>
        <v/>
      </c>
      <c r="M8875" s="37" t="str">
        <f aca="false">IF(G8875=1,IF(B8875="",IF((Fin-A8875)*24&gt;SeuilFigee,1,0),IF(J8875&gt;SeuilFigee*3600,1,0)),"")</f>
        <v/>
      </c>
      <c r="N8875" s="0" t="str">
        <f aca="false">IF(G8875=1,IF(COUNTIF(H$2:H8875,H8875)=1,COUNTIF($H:$H,H8875),""),"")</f>
        <v/>
      </c>
      <c r="O8875" s="0" t="str">
        <f aca="false">IF(G8875=1,IF(COUNTIF(I$2:I8875,I8875)=1,COUNTIF($I:$I,I8875),""),"")</f>
        <v/>
      </c>
      <c r="P8875" s="38" t="str">
        <f aca="false">IF(G8875=1,IF(COUNTIFS(C$2:C8875,C8875,G$2:G8875,1)=1,COUNTIFS($C:$C,C8875,$G:$G,1)+ROW()/10000000,""),"")</f>
        <v/>
      </c>
      <c r="Q8875" s="0" t="str">
        <f aca="false">IF(K8875=1,IF(COUNTIFS(C$2:C8875,C8875,K$2:K8875,1)=1,1,0),"")</f>
        <v/>
      </c>
      <c r="R8875" s="0" t="str">
        <f aca="false">IF(M8875=1,IF(COUNTIFS(C$2:C8875,C8875,M$2:M8875,1)=1,1,0),"")</f>
        <v/>
      </c>
      <c r="S8875" s="0" t="str">
        <f aca="false">IF(L8875=1,IF(COUNTIFS(C$2:C8875,C8875,L$2:L8875,1)=1,1,0),"")</f>
        <v/>
      </c>
      <c r="T8875" s="38" t="str">
        <f aca="false">IF(N8875="","",N8875+ROW()/10000000)</f>
        <v/>
      </c>
      <c r="U8875" s="0" t="str">
        <f aca="false">IF(G8875=1,IF(B8875="",1,0),"")</f>
        <v/>
      </c>
    </row>
    <row r="8876" customFormat="false" ht="15" hidden="false" customHeight="false" outlineLevel="0" collapsed="false">
      <c r="A8876" s="35"/>
      <c r="B8876" s="35"/>
      <c r="G8876" s="0" t="str">
        <f aca="false">IF(A8876="","",IF(AND(A8876&gt;=Debut,A8876&lt;Fin),1,0))</f>
        <v/>
      </c>
      <c r="H8876" s="0" t="str">
        <f aca="false">IF(G8876=1,INT(ROUND((A8876-Debut)*86400,0)/600),"")</f>
        <v/>
      </c>
      <c r="I8876" s="0" t="str">
        <f aca="false">IF(G8876=1,INT(ROUND((A8876-Debut)*86400,0)/3600),"")</f>
        <v/>
      </c>
      <c r="J8876" s="0" t="str">
        <f aca="false">IF(OR(A8876="",B8876=""),"",ROUND((B8876-A8876)*86400,0))</f>
        <v/>
      </c>
      <c r="K8876" s="37" t="str">
        <f aca="false">IF(G8876=1,IF(COUNTIFS($C:$C,C8876,$G:$G,1,$A:$A,"&gt;="&amp;(A8876-FenetreInterm/86400),$A:$A,"&lt;="&amp;A8876)&gt;=NbInterm,1,0),"")</f>
        <v/>
      </c>
      <c r="L8876" s="37" t="str">
        <f aca="false">IF(G8876=1,IF(B8876="",0,IF(J8876&lt;SeuilFugitive,1,0)),"")</f>
        <v/>
      </c>
      <c r="M8876" s="37" t="str">
        <f aca="false">IF(G8876=1,IF(B8876="",IF((Fin-A8876)*24&gt;SeuilFigee,1,0),IF(J8876&gt;SeuilFigee*3600,1,0)),"")</f>
        <v/>
      </c>
      <c r="N8876" s="0" t="str">
        <f aca="false">IF(G8876=1,IF(COUNTIF(H$2:H8876,H8876)=1,COUNTIF($H:$H,H8876),""),"")</f>
        <v/>
      </c>
      <c r="O8876" s="0" t="str">
        <f aca="false">IF(G8876=1,IF(COUNTIF(I$2:I8876,I8876)=1,COUNTIF($I:$I,I8876),""),"")</f>
        <v/>
      </c>
      <c r="P8876" s="38" t="str">
        <f aca="false">IF(G8876=1,IF(COUNTIFS(C$2:C8876,C8876,G$2:G8876,1)=1,COUNTIFS($C:$C,C8876,$G:$G,1)+ROW()/10000000,""),"")</f>
        <v/>
      </c>
      <c r="Q8876" s="0" t="str">
        <f aca="false">IF(K8876=1,IF(COUNTIFS(C$2:C8876,C8876,K$2:K8876,1)=1,1,0),"")</f>
        <v/>
      </c>
      <c r="R8876" s="0" t="str">
        <f aca="false">IF(M8876=1,IF(COUNTIFS(C$2:C8876,C8876,M$2:M8876,1)=1,1,0),"")</f>
        <v/>
      </c>
      <c r="S8876" s="0" t="str">
        <f aca="false">IF(L8876=1,IF(COUNTIFS(C$2:C8876,C8876,L$2:L8876,1)=1,1,0),"")</f>
        <v/>
      </c>
      <c r="T8876" s="38" t="str">
        <f aca="false">IF(N8876="","",N8876+ROW()/10000000)</f>
        <v/>
      </c>
      <c r="U8876" s="0" t="str">
        <f aca="false">IF(G8876=1,IF(B8876="",1,0),"")</f>
        <v/>
      </c>
    </row>
    <row r="8877" customFormat="false" ht="15" hidden="false" customHeight="false" outlineLevel="0" collapsed="false">
      <c r="A8877" s="35"/>
      <c r="B8877" s="35"/>
      <c r="G8877" s="0" t="str">
        <f aca="false">IF(A8877="","",IF(AND(A8877&gt;=Debut,A8877&lt;Fin),1,0))</f>
        <v/>
      </c>
      <c r="H8877" s="0" t="str">
        <f aca="false">IF(G8877=1,INT(ROUND((A8877-Debut)*86400,0)/600),"")</f>
        <v/>
      </c>
      <c r="I8877" s="0" t="str">
        <f aca="false">IF(G8877=1,INT(ROUND((A8877-Debut)*86400,0)/3600),"")</f>
        <v/>
      </c>
      <c r="J8877" s="0" t="str">
        <f aca="false">IF(OR(A8877="",B8877=""),"",ROUND((B8877-A8877)*86400,0))</f>
        <v/>
      </c>
      <c r="K8877" s="37" t="str">
        <f aca="false">IF(G8877=1,IF(COUNTIFS($C:$C,C8877,$G:$G,1,$A:$A,"&gt;="&amp;(A8877-FenetreInterm/86400),$A:$A,"&lt;="&amp;A8877)&gt;=NbInterm,1,0),"")</f>
        <v/>
      </c>
      <c r="L8877" s="37" t="str">
        <f aca="false">IF(G8877=1,IF(B8877="",0,IF(J8877&lt;SeuilFugitive,1,0)),"")</f>
        <v/>
      </c>
      <c r="M8877" s="37" t="str">
        <f aca="false">IF(G8877=1,IF(B8877="",IF((Fin-A8877)*24&gt;SeuilFigee,1,0),IF(J8877&gt;SeuilFigee*3600,1,0)),"")</f>
        <v/>
      </c>
      <c r="N8877" s="0" t="str">
        <f aca="false">IF(G8877=1,IF(COUNTIF(H$2:H8877,H8877)=1,COUNTIF($H:$H,H8877),""),"")</f>
        <v/>
      </c>
      <c r="O8877" s="0" t="str">
        <f aca="false">IF(G8877=1,IF(COUNTIF(I$2:I8877,I8877)=1,COUNTIF($I:$I,I8877),""),"")</f>
        <v/>
      </c>
      <c r="P8877" s="38" t="str">
        <f aca="false">IF(G8877=1,IF(COUNTIFS(C$2:C8877,C8877,G$2:G8877,1)=1,COUNTIFS($C:$C,C8877,$G:$G,1)+ROW()/10000000,""),"")</f>
        <v/>
      </c>
      <c r="Q8877" s="0" t="str">
        <f aca="false">IF(K8877=1,IF(COUNTIFS(C$2:C8877,C8877,K$2:K8877,1)=1,1,0),"")</f>
        <v/>
      </c>
      <c r="R8877" s="0" t="str">
        <f aca="false">IF(M8877=1,IF(COUNTIFS(C$2:C8877,C8877,M$2:M8877,1)=1,1,0),"")</f>
        <v/>
      </c>
      <c r="S8877" s="0" t="str">
        <f aca="false">IF(L8877=1,IF(COUNTIFS(C$2:C8877,C8877,L$2:L8877,1)=1,1,0),"")</f>
        <v/>
      </c>
      <c r="T8877" s="38" t="str">
        <f aca="false">IF(N8877="","",N8877+ROW()/10000000)</f>
        <v/>
      </c>
      <c r="U8877" s="0" t="str">
        <f aca="false">IF(G8877=1,IF(B8877="",1,0),"")</f>
        <v/>
      </c>
    </row>
    <row r="8878" customFormat="false" ht="15" hidden="false" customHeight="false" outlineLevel="0" collapsed="false">
      <c r="A8878" s="35"/>
      <c r="B8878" s="35"/>
      <c r="G8878" s="0" t="str">
        <f aca="false">IF(A8878="","",IF(AND(A8878&gt;=Debut,A8878&lt;Fin),1,0))</f>
        <v/>
      </c>
      <c r="H8878" s="0" t="str">
        <f aca="false">IF(G8878=1,INT(ROUND((A8878-Debut)*86400,0)/600),"")</f>
        <v/>
      </c>
      <c r="I8878" s="0" t="str">
        <f aca="false">IF(G8878=1,INT(ROUND((A8878-Debut)*86400,0)/3600),"")</f>
        <v/>
      </c>
      <c r="J8878" s="0" t="str">
        <f aca="false">IF(OR(A8878="",B8878=""),"",ROUND((B8878-A8878)*86400,0))</f>
        <v/>
      </c>
      <c r="K8878" s="37" t="str">
        <f aca="false">IF(G8878=1,IF(COUNTIFS($C:$C,C8878,$G:$G,1,$A:$A,"&gt;="&amp;(A8878-FenetreInterm/86400),$A:$A,"&lt;="&amp;A8878)&gt;=NbInterm,1,0),"")</f>
        <v/>
      </c>
      <c r="L8878" s="37" t="str">
        <f aca="false">IF(G8878=1,IF(B8878="",0,IF(J8878&lt;SeuilFugitive,1,0)),"")</f>
        <v/>
      </c>
      <c r="M8878" s="37" t="str">
        <f aca="false">IF(G8878=1,IF(B8878="",IF((Fin-A8878)*24&gt;SeuilFigee,1,0),IF(J8878&gt;SeuilFigee*3600,1,0)),"")</f>
        <v/>
      </c>
      <c r="N8878" s="0" t="str">
        <f aca="false">IF(G8878=1,IF(COUNTIF(H$2:H8878,H8878)=1,COUNTIF($H:$H,H8878),""),"")</f>
        <v/>
      </c>
      <c r="O8878" s="0" t="str">
        <f aca="false">IF(G8878=1,IF(COUNTIF(I$2:I8878,I8878)=1,COUNTIF($I:$I,I8878),""),"")</f>
        <v/>
      </c>
      <c r="P8878" s="38" t="str">
        <f aca="false">IF(G8878=1,IF(COUNTIFS(C$2:C8878,C8878,G$2:G8878,1)=1,COUNTIFS($C:$C,C8878,$G:$G,1)+ROW()/10000000,""),"")</f>
        <v/>
      </c>
      <c r="Q8878" s="0" t="str">
        <f aca="false">IF(K8878=1,IF(COUNTIFS(C$2:C8878,C8878,K$2:K8878,1)=1,1,0),"")</f>
        <v/>
      </c>
      <c r="R8878" s="0" t="str">
        <f aca="false">IF(M8878=1,IF(COUNTIFS(C$2:C8878,C8878,M$2:M8878,1)=1,1,0),"")</f>
        <v/>
      </c>
      <c r="S8878" s="0" t="str">
        <f aca="false">IF(L8878=1,IF(COUNTIFS(C$2:C8878,C8878,L$2:L8878,1)=1,1,0),"")</f>
        <v/>
      </c>
      <c r="T8878" s="38" t="str">
        <f aca="false">IF(N8878="","",N8878+ROW()/10000000)</f>
        <v/>
      </c>
      <c r="U8878" s="0" t="str">
        <f aca="false">IF(G8878=1,IF(B8878="",1,0),"")</f>
        <v/>
      </c>
    </row>
    <row r="8879" customFormat="false" ht="15" hidden="false" customHeight="false" outlineLevel="0" collapsed="false">
      <c r="A8879" s="35"/>
      <c r="B8879" s="35"/>
      <c r="G8879" s="0" t="str">
        <f aca="false">IF(A8879="","",IF(AND(A8879&gt;=Debut,A8879&lt;Fin),1,0))</f>
        <v/>
      </c>
      <c r="H8879" s="0" t="str">
        <f aca="false">IF(G8879=1,INT(ROUND((A8879-Debut)*86400,0)/600),"")</f>
        <v/>
      </c>
      <c r="I8879" s="0" t="str">
        <f aca="false">IF(G8879=1,INT(ROUND((A8879-Debut)*86400,0)/3600),"")</f>
        <v/>
      </c>
      <c r="J8879" s="0" t="str">
        <f aca="false">IF(OR(A8879="",B8879=""),"",ROUND((B8879-A8879)*86400,0))</f>
        <v/>
      </c>
      <c r="K8879" s="37" t="str">
        <f aca="false">IF(G8879=1,IF(COUNTIFS($C:$C,C8879,$G:$G,1,$A:$A,"&gt;="&amp;(A8879-FenetreInterm/86400),$A:$A,"&lt;="&amp;A8879)&gt;=NbInterm,1,0),"")</f>
        <v/>
      </c>
      <c r="L8879" s="37" t="str">
        <f aca="false">IF(G8879=1,IF(B8879="",0,IF(J8879&lt;SeuilFugitive,1,0)),"")</f>
        <v/>
      </c>
      <c r="M8879" s="37" t="str">
        <f aca="false">IF(G8879=1,IF(B8879="",IF((Fin-A8879)*24&gt;SeuilFigee,1,0),IF(J8879&gt;SeuilFigee*3600,1,0)),"")</f>
        <v/>
      </c>
      <c r="N8879" s="0" t="str">
        <f aca="false">IF(G8879=1,IF(COUNTIF(H$2:H8879,H8879)=1,COUNTIF($H:$H,H8879),""),"")</f>
        <v/>
      </c>
      <c r="O8879" s="0" t="str">
        <f aca="false">IF(G8879=1,IF(COUNTIF(I$2:I8879,I8879)=1,COUNTIF($I:$I,I8879),""),"")</f>
        <v/>
      </c>
      <c r="P8879" s="38" t="str">
        <f aca="false">IF(G8879=1,IF(COUNTIFS(C$2:C8879,C8879,G$2:G8879,1)=1,COUNTIFS($C:$C,C8879,$G:$G,1)+ROW()/10000000,""),"")</f>
        <v/>
      </c>
      <c r="Q8879" s="0" t="str">
        <f aca="false">IF(K8879=1,IF(COUNTIFS(C$2:C8879,C8879,K$2:K8879,1)=1,1,0),"")</f>
        <v/>
      </c>
      <c r="R8879" s="0" t="str">
        <f aca="false">IF(M8879=1,IF(COUNTIFS(C$2:C8879,C8879,M$2:M8879,1)=1,1,0),"")</f>
        <v/>
      </c>
      <c r="S8879" s="0" t="str">
        <f aca="false">IF(L8879=1,IF(COUNTIFS(C$2:C8879,C8879,L$2:L8879,1)=1,1,0),"")</f>
        <v/>
      </c>
      <c r="T8879" s="38" t="str">
        <f aca="false">IF(N8879="","",N8879+ROW()/10000000)</f>
        <v/>
      </c>
      <c r="U8879" s="0" t="str">
        <f aca="false">IF(G8879=1,IF(B8879="",1,0),"")</f>
        <v/>
      </c>
    </row>
    <row r="8880" customFormat="false" ht="15" hidden="false" customHeight="false" outlineLevel="0" collapsed="false">
      <c r="A8880" s="35"/>
      <c r="B8880" s="35"/>
      <c r="G8880" s="0" t="str">
        <f aca="false">IF(A8880="","",IF(AND(A8880&gt;=Debut,A8880&lt;Fin),1,0))</f>
        <v/>
      </c>
      <c r="H8880" s="0" t="str">
        <f aca="false">IF(G8880=1,INT(ROUND((A8880-Debut)*86400,0)/600),"")</f>
        <v/>
      </c>
      <c r="I8880" s="0" t="str">
        <f aca="false">IF(G8880=1,INT(ROUND((A8880-Debut)*86400,0)/3600),"")</f>
        <v/>
      </c>
      <c r="J8880" s="0" t="str">
        <f aca="false">IF(OR(A8880="",B8880=""),"",ROUND((B8880-A8880)*86400,0))</f>
        <v/>
      </c>
      <c r="K8880" s="37" t="str">
        <f aca="false">IF(G8880=1,IF(COUNTIFS($C:$C,C8880,$G:$G,1,$A:$A,"&gt;="&amp;(A8880-FenetreInterm/86400),$A:$A,"&lt;="&amp;A8880)&gt;=NbInterm,1,0),"")</f>
        <v/>
      </c>
      <c r="L8880" s="37" t="str">
        <f aca="false">IF(G8880=1,IF(B8880="",0,IF(J8880&lt;SeuilFugitive,1,0)),"")</f>
        <v/>
      </c>
      <c r="M8880" s="37" t="str">
        <f aca="false">IF(G8880=1,IF(B8880="",IF((Fin-A8880)*24&gt;SeuilFigee,1,0),IF(J8880&gt;SeuilFigee*3600,1,0)),"")</f>
        <v/>
      </c>
      <c r="N8880" s="0" t="str">
        <f aca="false">IF(G8880=1,IF(COUNTIF(H$2:H8880,H8880)=1,COUNTIF($H:$H,H8880),""),"")</f>
        <v/>
      </c>
      <c r="O8880" s="0" t="str">
        <f aca="false">IF(G8880=1,IF(COUNTIF(I$2:I8880,I8880)=1,COUNTIF($I:$I,I8880),""),"")</f>
        <v/>
      </c>
      <c r="P8880" s="38" t="str">
        <f aca="false">IF(G8880=1,IF(COUNTIFS(C$2:C8880,C8880,G$2:G8880,1)=1,COUNTIFS($C:$C,C8880,$G:$G,1)+ROW()/10000000,""),"")</f>
        <v/>
      </c>
      <c r="Q8880" s="0" t="str">
        <f aca="false">IF(K8880=1,IF(COUNTIFS(C$2:C8880,C8880,K$2:K8880,1)=1,1,0),"")</f>
        <v/>
      </c>
      <c r="R8880" s="0" t="str">
        <f aca="false">IF(M8880=1,IF(COUNTIFS(C$2:C8880,C8880,M$2:M8880,1)=1,1,0),"")</f>
        <v/>
      </c>
      <c r="S8880" s="0" t="str">
        <f aca="false">IF(L8880=1,IF(COUNTIFS(C$2:C8880,C8880,L$2:L8880,1)=1,1,0),"")</f>
        <v/>
      </c>
      <c r="T8880" s="38" t="str">
        <f aca="false">IF(N8880="","",N8880+ROW()/10000000)</f>
        <v/>
      </c>
      <c r="U8880" s="0" t="str">
        <f aca="false">IF(G8880=1,IF(B8880="",1,0),"")</f>
        <v/>
      </c>
    </row>
    <row r="8881" customFormat="false" ht="15" hidden="false" customHeight="false" outlineLevel="0" collapsed="false">
      <c r="A8881" s="35"/>
      <c r="B8881" s="35"/>
      <c r="G8881" s="0" t="str">
        <f aca="false">IF(A8881="","",IF(AND(A8881&gt;=Debut,A8881&lt;Fin),1,0))</f>
        <v/>
      </c>
      <c r="H8881" s="0" t="str">
        <f aca="false">IF(G8881=1,INT(ROUND((A8881-Debut)*86400,0)/600),"")</f>
        <v/>
      </c>
      <c r="I8881" s="0" t="str">
        <f aca="false">IF(G8881=1,INT(ROUND((A8881-Debut)*86400,0)/3600),"")</f>
        <v/>
      </c>
      <c r="J8881" s="0" t="str">
        <f aca="false">IF(OR(A8881="",B8881=""),"",ROUND((B8881-A8881)*86400,0))</f>
        <v/>
      </c>
      <c r="K8881" s="37" t="str">
        <f aca="false">IF(G8881=1,IF(COUNTIFS($C:$C,C8881,$G:$G,1,$A:$A,"&gt;="&amp;(A8881-FenetreInterm/86400),$A:$A,"&lt;="&amp;A8881)&gt;=NbInterm,1,0),"")</f>
        <v/>
      </c>
      <c r="L8881" s="37" t="str">
        <f aca="false">IF(G8881=1,IF(B8881="",0,IF(J8881&lt;SeuilFugitive,1,0)),"")</f>
        <v/>
      </c>
      <c r="M8881" s="37" t="str">
        <f aca="false">IF(G8881=1,IF(B8881="",IF((Fin-A8881)*24&gt;SeuilFigee,1,0),IF(J8881&gt;SeuilFigee*3600,1,0)),"")</f>
        <v/>
      </c>
      <c r="N8881" s="0" t="str">
        <f aca="false">IF(G8881=1,IF(COUNTIF(H$2:H8881,H8881)=1,COUNTIF($H:$H,H8881),""),"")</f>
        <v/>
      </c>
      <c r="O8881" s="0" t="str">
        <f aca="false">IF(G8881=1,IF(COUNTIF(I$2:I8881,I8881)=1,COUNTIF($I:$I,I8881),""),"")</f>
        <v/>
      </c>
      <c r="P8881" s="38" t="str">
        <f aca="false">IF(G8881=1,IF(COUNTIFS(C$2:C8881,C8881,G$2:G8881,1)=1,COUNTIFS($C:$C,C8881,$G:$G,1)+ROW()/10000000,""),"")</f>
        <v/>
      </c>
      <c r="Q8881" s="0" t="str">
        <f aca="false">IF(K8881=1,IF(COUNTIFS(C$2:C8881,C8881,K$2:K8881,1)=1,1,0),"")</f>
        <v/>
      </c>
      <c r="R8881" s="0" t="str">
        <f aca="false">IF(M8881=1,IF(COUNTIFS(C$2:C8881,C8881,M$2:M8881,1)=1,1,0),"")</f>
        <v/>
      </c>
      <c r="S8881" s="0" t="str">
        <f aca="false">IF(L8881=1,IF(COUNTIFS(C$2:C8881,C8881,L$2:L8881,1)=1,1,0),"")</f>
        <v/>
      </c>
      <c r="T8881" s="38" t="str">
        <f aca="false">IF(N8881="","",N8881+ROW()/10000000)</f>
        <v/>
      </c>
      <c r="U8881" s="0" t="str">
        <f aca="false">IF(G8881=1,IF(B8881="",1,0),"")</f>
        <v/>
      </c>
    </row>
    <row r="8882" customFormat="false" ht="15" hidden="false" customHeight="false" outlineLevel="0" collapsed="false">
      <c r="A8882" s="35"/>
      <c r="B8882" s="35"/>
      <c r="G8882" s="0" t="str">
        <f aca="false">IF(A8882="","",IF(AND(A8882&gt;=Debut,A8882&lt;Fin),1,0))</f>
        <v/>
      </c>
      <c r="H8882" s="0" t="str">
        <f aca="false">IF(G8882=1,INT(ROUND((A8882-Debut)*86400,0)/600),"")</f>
        <v/>
      </c>
      <c r="I8882" s="0" t="str">
        <f aca="false">IF(G8882=1,INT(ROUND((A8882-Debut)*86400,0)/3600),"")</f>
        <v/>
      </c>
      <c r="J8882" s="0" t="str">
        <f aca="false">IF(OR(A8882="",B8882=""),"",ROUND((B8882-A8882)*86400,0))</f>
        <v/>
      </c>
      <c r="K8882" s="37" t="str">
        <f aca="false">IF(G8882=1,IF(COUNTIFS($C:$C,C8882,$G:$G,1,$A:$A,"&gt;="&amp;(A8882-FenetreInterm/86400),$A:$A,"&lt;="&amp;A8882)&gt;=NbInterm,1,0),"")</f>
        <v/>
      </c>
      <c r="L8882" s="37" t="str">
        <f aca="false">IF(G8882=1,IF(B8882="",0,IF(J8882&lt;SeuilFugitive,1,0)),"")</f>
        <v/>
      </c>
      <c r="M8882" s="37" t="str">
        <f aca="false">IF(G8882=1,IF(B8882="",IF((Fin-A8882)*24&gt;SeuilFigee,1,0),IF(J8882&gt;SeuilFigee*3600,1,0)),"")</f>
        <v/>
      </c>
      <c r="N8882" s="0" t="str">
        <f aca="false">IF(G8882=1,IF(COUNTIF(H$2:H8882,H8882)=1,COUNTIF($H:$H,H8882),""),"")</f>
        <v/>
      </c>
      <c r="O8882" s="0" t="str">
        <f aca="false">IF(G8882=1,IF(COUNTIF(I$2:I8882,I8882)=1,COUNTIF($I:$I,I8882),""),"")</f>
        <v/>
      </c>
      <c r="P8882" s="38" t="str">
        <f aca="false">IF(G8882=1,IF(COUNTIFS(C$2:C8882,C8882,G$2:G8882,1)=1,COUNTIFS($C:$C,C8882,$G:$G,1)+ROW()/10000000,""),"")</f>
        <v/>
      </c>
      <c r="Q8882" s="0" t="str">
        <f aca="false">IF(K8882=1,IF(COUNTIFS(C$2:C8882,C8882,K$2:K8882,1)=1,1,0),"")</f>
        <v/>
      </c>
      <c r="R8882" s="0" t="str">
        <f aca="false">IF(M8882=1,IF(COUNTIFS(C$2:C8882,C8882,M$2:M8882,1)=1,1,0),"")</f>
        <v/>
      </c>
      <c r="S8882" s="0" t="str">
        <f aca="false">IF(L8882=1,IF(COUNTIFS(C$2:C8882,C8882,L$2:L8882,1)=1,1,0),"")</f>
        <v/>
      </c>
      <c r="T8882" s="38" t="str">
        <f aca="false">IF(N8882="","",N8882+ROW()/10000000)</f>
        <v/>
      </c>
      <c r="U8882" s="0" t="str">
        <f aca="false">IF(G8882=1,IF(B8882="",1,0),"")</f>
        <v/>
      </c>
    </row>
    <row r="8883" customFormat="false" ht="15" hidden="false" customHeight="false" outlineLevel="0" collapsed="false">
      <c r="A8883" s="35"/>
      <c r="B8883" s="35"/>
      <c r="G8883" s="0" t="str">
        <f aca="false">IF(A8883="","",IF(AND(A8883&gt;=Debut,A8883&lt;Fin),1,0))</f>
        <v/>
      </c>
      <c r="H8883" s="0" t="str">
        <f aca="false">IF(G8883=1,INT(ROUND((A8883-Debut)*86400,0)/600),"")</f>
        <v/>
      </c>
      <c r="I8883" s="0" t="str">
        <f aca="false">IF(G8883=1,INT(ROUND((A8883-Debut)*86400,0)/3600),"")</f>
        <v/>
      </c>
      <c r="J8883" s="0" t="str">
        <f aca="false">IF(OR(A8883="",B8883=""),"",ROUND((B8883-A8883)*86400,0))</f>
        <v/>
      </c>
      <c r="K8883" s="37" t="str">
        <f aca="false">IF(G8883=1,IF(COUNTIFS($C:$C,C8883,$G:$G,1,$A:$A,"&gt;="&amp;(A8883-FenetreInterm/86400),$A:$A,"&lt;="&amp;A8883)&gt;=NbInterm,1,0),"")</f>
        <v/>
      </c>
      <c r="L8883" s="37" t="str">
        <f aca="false">IF(G8883=1,IF(B8883="",0,IF(J8883&lt;SeuilFugitive,1,0)),"")</f>
        <v/>
      </c>
      <c r="M8883" s="37" t="str">
        <f aca="false">IF(G8883=1,IF(B8883="",IF((Fin-A8883)*24&gt;SeuilFigee,1,0),IF(J8883&gt;SeuilFigee*3600,1,0)),"")</f>
        <v/>
      </c>
      <c r="N8883" s="0" t="str">
        <f aca="false">IF(G8883=1,IF(COUNTIF(H$2:H8883,H8883)=1,COUNTIF($H:$H,H8883),""),"")</f>
        <v/>
      </c>
      <c r="O8883" s="0" t="str">
        <f aca="false">IF(G8883=1,IF(COUNTIF(I$2:I8883,I8883)=1,COUNTIF($I:$I,I8883),""),"")</f>
        <v/>
      </c>
      <c r="P8883" s="38" t="str">
        <f aca="false">IF(G8883=1,IF(COUNTIFS(C$2:C8883,C8883,G$2:G8883,1)=1,COUNTIFS($C:$C,C8883,$G:$G,1)+ROW()/10000000,""),"")</f>
        <v/>
      </c>
      <c r="Q8883" s="0" t="str">
        <f aca="false">IF(K8883=1,IF(COUNTIFS(C$2:C8883,C8883,K$2:K8883,1)=1,1,0),"")</f>
        <v/>
      </c>
      <c r="R8883" s="0" t="str">
        <f aca="false">IF(M8883=1,IF(COUNTIFS(C$2:C8883,C8883,M$2:M8883,1)=1,1,0),"")</f>
        <v/>
      </c>
      <c r="S8883" s="0" t="str">
        <f aca="false">IF(L8883=1,IF(COUNTIFS(C$2:C8883,C8883,L$2:L8883,1)=1,1,0),"")</f>
        <v/>
      </c>
      <c r="T8883" s="38" t="str">
        <f aca="false">IF(N8883="","",N8883+ROW()/10000000)</f>
        <v/>
      </c>
      <c r="U8883" s="0" t="str">
        <f aca="false">IF(G8883=1,IF(B8883="",1,0),"")</f>
        <v/>
      </c>
    </row>
    <row r="8884" customFormat="false" ht="15" hidden="false" customHeight="false" outlineLevel="0" collapsed="false">
      <c r="A8884" s="35"/>
      <c r="B8884" s="35"/>
      <c r="G8884" s="0" t="str">
        <f aca="false">IF(A8884="","",IF(AND(A8884&gt;=Debut,A8884&lt;Fin),1,0))</f>
        <v/>
      </c>
      <c r="H8884" s="0" t="str">
        <f aca="false">IF(G8884=1,INT(ROUND((A8884-Debut)*86400,0)/600),"")</f>
        <v/>
      </c>
      <c r="I8884" s="0" t="str">
        <f aca="false">IF(G8884=1,INT(ROUND((A8884-Debut)*86400,0)/3600),"")</f>
        <v/>
      </c>
      <c r="J8884" s="0" t="str">
        <f aca="false">IF(OR(A8884="",B8884=""),"",ROUND((B8884-A8884)*86400,0))</f>
        <v/>
      </c>
      <c r="K8884" s="37" t="str">
        <f aca="false">IF(G8884=1,IF(COUNTIFS($C:$C,C8884,$G:$G,1,$A:$A,"&gt;="&amp;(A8884-FenetreInterm/86400),$A:$A,"&lt;="&amp;A8884)&gt;=NbInterm,1,0),"")</f>
        <v/>
      </c>
      <c r="L8884" s="37" t="str">
        <f aca="false">IF(G8884=1,IF(B8884="",0,IF(J8884&lt;SeuilFugitive,1,0)),"")</f>
        <v/>
      </c>
      <c r="M8884" s="37" t="str">
        <f aca="false">IF(G8884=1,IF(B8884="",IF((Fin-A8884)*24&gt;SeuilFigee,1,0),IF(J8884&gt;SeuilFigee*3600,1,0)),"")</f>
        <v/>
      </c>
      <c r="N8884" s="0" t="str">
        <f aca="false">IF(G8884=1,IF(COUNTIF(H$2:H8884,H8884)=1,COUNTIF($H:$H,H8884),""),"")</f>
        <v/>
      </c>
      <c r="O8884" s="0" t="str">
        <f aca="false">IF(G8884=1,IF(COUNTIF(I$2:I8884,I8884)=1,COUNTIF($I:$I,I8884),""),"")</f>
        <v/>
      </c>
      <c r="P8884" s="38" t="str">
        <f aca="false">IF(G8884=1,IF(COUNTIFS(C$2:C8884,C8884,G$2:G8884,1)=1,COUNTIFS($C:$C,C8884,$G:$G,1)+ROW()/10000000,""),"")</f>
        <v/>
      </c>
      <c r="Q8884" s="0" t="str">
        <f aca="false">IF(K8884=1,IF(COUNTIFS(C$2:C8884,C8884,K$2:K8884,1)=1,1,0),"")</f>
        <v/>
      </c>
      <c r="R8884" s="0" t="str">
        <f aca="false">IF(M8884=1,IF(COUNTIFS(C$2:C8884,C8884,M$2:M8884,1)=1,1,0),"")</f>
        <v/>
      </c>
      <c r="S8884" s="0" t="str">
        <f aca="false">IF(L8884=1,IF(COUNTIFS(C$2:C8884,C8884,L$2:L8884,1)=1,1,0),"")</f>
        <v/>
      </c>
      <c r="T8884" s="38" t="str">
        <f aca="false">IF(N8884="","",N8884+ROW()/10000000)</f>
        <v/>
      </c>
      <c r="U8884" s="0" t="str">
        <f aca="false">IF(G8884=1,IF(B8884="",1,0),"")</f>
        <v/>
      </c>
    </row>
    <row r="8885" customFormat="false" ht="15" hidden="false" customHeight="false" outlineLevel="0" collapsed="false">
      <c r="A8885" s="35"/>
      <c r="B8885" s="35"/>
      <c r="G8885" s="0" t="str">
        <f aca="false">IF(A8885="","",IF(AND(A8885&gt;=Debut,A8885&lt;Fin),1,0))</f>
        <v/>
      </c>
      <c r="H8885" s="0" t="str">
        <f aca="false">IF(G8885=1,INT(ROUND((A8885-Debut)*86400,0)/600),"")</f>
        <v/>
      </c>
      <c r="I8885" s="0" t="str">
        <f aca="false">IF(G8885=1,INT(ROUND((A8885-Debut)*86400,0)/3600),"")</f>
        <v/>
      </c>
      <c r="J8885" s="0" t="str">
        <f aca="false">IF(OR(A8885="",B8885=""),"",ROUND((B8885-A8885)*86400,0))</f>
        <v/>
      </c>
      <c r="K8885" s="37" t="str">
        <f aca="false">IF(G8885=1,IF(COUNTIFS($C:$C,C8885,$G:$G,1,$A:$A,"&gt;="&amp;(A8885-FenetreInterm/86400),$A:$A,"&lt;="&amp;A8885)&gt;=NbInterm,1,0),"")</f>
        <v/>
      </c>
      <c r="L8885" s="37" t="str">
        <f aca="false">IF(G8885=1,IF(B8885="",0,IF(J8885&lt;SeuilFugitive,1,0)),"")</f>
        <v/>
      </c>
      <c r="M8885" s="37" t="str">
        <f aca="false">IF(G8885=1,IF(B8885="",IF((Fin-A8885)*24&gt;SeuilFigee,1,0),IF(J8885&gt;SeuilFigee*3600,1,0)),"")</f>
        <v/>
      </c>
      <c r="N8885" s="0" t="str">
        <f aca="false">IF(G8885=1,IF(COUNTIF(H$2:H8885,H8885)=1,COUNTIF($H:$H,H8885),""),"")</f>
        <v/>
      </c>
      <c r="O8885" s="0" t="str">
        <f aca="false">IF(G8885=1,IF(COUNTIF(I$2:I8885,I8885)=1,COUNTIF($I:$I,I8885),""),"")</f>
        <v/>
      </c>
      <c r="P8885" s="38" t="str">
        <f aca="false">IF(G8885=1,IF(COUNTIFS(C$2:C8885,C8885,G$2:G8885,1)=1,COUNTIFS($C:$C,C8885,$G:$G,1)+ROW()/10000000,""),"")</f>
        <v/>
      </c>
      <c r="Q8885" s="0" t="str">
        <f aca="false">IF(K8885=1,IF(COUNTIFS(C$2:C8885,C8885,K$2:K8885,1)=1,1,0),"")</f>
        <v/>
      </c>
      <c r="R8885" s="0" t="str">
        <f aca="false">IF(M8885=1,IF(COUNTIFS(C$2:C8885,C8885,M$2:M8885,1)=1,1,0),"")</f>
        <v/>
      </c>
      <c r="S8885" s="0" t="str">
        <f aca="false">IF(L8885=1,IF(COUNTIFS(C$2:C8885,C8885,L$2:L8885,1)=1,1,0),"")</f>
        <v/>
      </c>
      <c r="T8885" s="38" t="str">
        <f aca="false">IF(N8885="","",N8885+ROW()/10000000)</f>
        <v/>
      </c>
      <c r="U8885" s="0" t="str">
        <f aca="false">IF(G8885=1,IF(B8885="",1,0),"")</f>
        <v/>
      </c>
    </row>
    <row r="8886" customFormat="false" ht="15" hidden="false" customHeight="false" outlineLevel="0" collapsed="false">
      <c r="A8886" s="35"/>
      <c r="B8886" s="35"/>
      <c r="G8886" s="0" t="str">
        <f aca="false">IF(A8886="","",IF(AND(A8886&gt;=Debut,A8886&lt;Fin),1,0))</f>
        <v/>
      </c>
      <c r="H8886" s="0" t="str">
        <f aca="false">IF(G8886=1,INT(ROUND((A8886-Debut)*86400,0)/600),"")</f>
        <v/>
      </c>
      <c r="I8886" s="0" t="str">
        <f aca="false">IF(G8886=1,INT(ROUND((A8886-Debut)*86400,0)/3600),"")</f>
        <v/>
      </c>
      <c r="J8886" s="0" t="str">
        <f aca="false">IF(OR(A8886="",B8886=""),"",ROUND((B8886-A8886)*86400,0))</f>
        <v/>
      </c>
      <c r="K8886" s="37" t="str">
        <f aca="false">IF(G8886=1,IF(COUNTIFS($C:$C,C8886,$G:$G,1,$A:$A,"&gt;="&amp;(A8886-FenetreInterm/86400),$A:$A,"&lt;="&amp;A8886)&gt;=NbInterm,1,0),"")</f>
        <v/>
      </c>
      <c r="L8886" s="37" t="str">
        <f aca="false">IF(G8886=1,IF(B8886="",0,IF(J8886&lt;SeuilFugitive,1,0)),"")</f>
        <v/>
      </c>
      <c r="M8886" s="37" t="str">
        <f aca="false">IF(G8886=1,IF(B8886="",IF((Fin-A8886)*24&gt;SeuilFigee,1,0),IF(J8886&gt;SeuilFigee*3600,1,0)),"")</f>
        <v/>
      </c>
      <c r="N8886" s="0" t="str">
        <f aca="false">IF(G8886=1,IF(COUNTIF(H$2:H8886,H8886)=1,COUNTIF($H:$H,H8886),""),"")</f>
        <v/>
      </c>
      <c r="O8886" s="0" t="str">
        <f aca="false">IF(G8886=1,IF(COUNTIF(I$2:I8886,I8886)=1,COUNTIF($I:$I,I8886),""),"")</f>
        <v/>
      </c>
      <c r="P8886" s="38" t="str">
        <f aca="false">IF(G8886=1,IF(COUNTIFS(C$2:C8886,C8886,G$2:G8886,1)=1,COUNTIFS($C:$C,C8886,$G:$G,1)+ROW()/10000000,""),"")</f>
        <v/>
      </c>
      <c r="Q8886" s="0" t="str">
        <f aca="false">IF(K8886=1,IF(COUNTIFS(C$2:C8886,C8886,K$2:K8886,1)=1,1,0),"")</f>
        <v/>
      </c>
      <c r="R8886" s="0" t="str">
        <f aca="false">IF(M8886=1,IF(COUNTIFS(C$2:C8886,C8886,M$2:M8886,1)=1,1,0),"")</f>
        <v/>
      </c>
      <c r="S8886" s="0" t="str">
        <f aca="false">IF(L8886=1,IF(COUNTIFS(C$2:C8886,C8886,L$2:L8886,1)=1,1,0),"")</f>
        <v/>
      </c>
      <c r="T8886" s="38" t="str">
        <f aca="false">IF(N8886="","",N8886+ROW()/10000000)</f>
        <v/>
      </c>
      <c r="U8886" s="0" t="str">
        <f aca="false">IF(G8886=1,IF(B8886="",1,0),"")</f>
        <v/>
      </c>
    </row>
    <row r="8887" customFormat="false" ht="15" hidden="false" customHeight="false" outlineLevel="0" collapsed="false">
      <c r="A8887" s="35"/>
      <c r="B8887" s="35"/>
      <c r="G8887" s="0" t="str">
        <f aca="false">IF(A8887="","",IF(AND(A8887&gt;=Debut,A8887&lt;Fin),1,0))</f>
        <v/>
      </c>
      <c r="H8887" s="0" t="str">
        <f aca="false">IF(G8887=1,INT(ROUND((A8887-Debut)*86400,0)/600),"")</f>
        <v/>
      </c>
      <c r="I8887" s="0" t="str">
        <f aca="false">IF(G8887=1,INT(ROUND((A8887-Debut)*86400,0)/3600),"")</f>
        <v/>
      </c>
      <c r="J8887" s="0" t="str">
        <f aca="false">IF(OR(A8887="",B8887=""),"",ROUND((B8887-A8887)*86400,0))</f>
        <v/>
      </c>
      <c r="K8887" s="37" t="str">
        <f aca="false">IF(G8887=1,IF(COUNTIFS($C:$C,C8887,$G:$G,1,$A:$A,"&gt;="&amp;(A8887-FenetreInterm/86400),$A:$A,"&lt;="&amp;A8887)&gt;=NbInterm,1,0),"")</f>
        <v/>
      </c>
      <c r="L8887" s="37" t="str">
        <f aca="false">IF(G8887=1,IF(B8887="",0,IF(J8887&lt;SeuilFugitive,1,0)),"")</f>
        <v/>
      </c>
      <c r="M8887" s="37" t="str">
        <f aca="false">IF(G8887=1,IF(B8887="",IF((Fin-A8887)*24&gt;SeuilFigee,1,0),IF(J8887&gt;SeuilFigee*3600,1,0)),"")</f>
        <v/>
      </c>
      <c r="N8887" s="0" t="str">
        <f aca="false">IF(G8887=1,IF(COUNTIF(H$2:H8887,H8887)=1,COUNTIF($H:$H,H8887),""),"")</f>
        <v/>
      </c>
      <c r="O8887" s="0" t="str">
        <f aca="false">IF(G8887=1,IF(COUNTIF(I$2:I8887,I8887)=1,COUNTIF($I:$I,I8887),""),"")</f>
        <v/>
      </c>
      <c r="P8887" s="38" t="str">
        <f aca="false">IF(G8887=1,IF(COUNTIFS(C$2:C8887,C8887,G$2:G8887,1)=1,COUNTIFS($C:$C,C8887,$G:$G,1)+ROW()/10000000,""),"")</f>
        <v/>
      </c>
      <c r="Q8887" s="0" t="str">
        <f aca="false">IF(K8887=1,IF(COUNTIFS(C$2:C8887,C8887,K$2:K8887,1)=1,1,0),"")</f>
        <v/>
      </c>
      <c r="R8887" s="0" t="str">
        <f aca="false">IF(M8887=1,IF(COUNTIFS(C$2:C8887,C8887,M$2:M8887,1)=1,1,0),"")</f>
        <v/>
      </c>
      <c r="S8887" s="0" t="str">
        <f aca="false">IF(L8887=1,IF(COUNTIFS(C$2:C8887,C8887,L$2:L8887,1)=1,1,0),"")</f>
        <v/>
      </c>
      <c r="T8887" s="38" t="str">
        <f aca="false">IF(N8887="","",N8887+ROW()/10000000)</f>
        <v/>
      </c>
      <c r="U8887" s="0" t="str">
        <f aca="false">IF(G8887=1,IF(B8887="",1,0),"")</f>
        <v/>
      </c>
    </row>
    <row r="8888" customFormat="false" ht="15" hidden="false" customHeight="false" outlineLevel="0" collapsed="false">
      <c r="A8888" s="35"/>
      <c r="B8888" s="35"/>
      <c r="G8888" s="0" t="str">
        <f aca="false">IF(A8888="","",IF(AND(A8888&gt;=Debut,A8888&lt;Fin),1,0))</f>
        <v/>
      </c>
      <c r="H8888" s="0" t="str">
        <f aca="false">IF(G8888=1,INT(ROUND((A8888-Debut)*86400,0)/600),"")</f>
        <v/>
      </c>
      <c r="I8888" s="0" t="str">
        <f aca="false">IF(G8888=1,INT(ROUND((A8888-Debut)*86400,0)/3600),"")</f>
        <v/>
      </c>
      <c r="J8888" s="0" t="str">
        <f aca="false">IF(OR(A8888="",B8888=""),"",ROUND((B8888-A8888)*86400,0))</f>
        <v/>
      </c>
      <c r="K8888" s="37" t="str">
        <f aca="false">IF(G8888=1,IF(COUNTIFS($C:$C,C8888,$G:$G,1,$A:$A,"&gt;="&amp;(A8888-FenetreInterm/86400),$A:$A,"&lt;="&amp;A8888)&gt;=NbInterm,1,0),"")</f>
        <v/>
      </c>
      <c r="L8888" s="37" t="str">
        <f aca="false">IF(G8888=1,IF(B8888="",0,IF(J8888&lt;SeuilFugitive,1,0)),"")</f>
        <v/>
      </c>
      <c r="M8888" s="37" t="str">
        <f aca="false">IF(G8888=1,IF(B8888="",IF((Fin-A8888)*24&gt;SeuilFigee,1,0),IF(J8888&gt;SeuilFigee*3600,1,0)),"")</f>
        <v/>
      </c>
      <c r="N8888" s="0" t="str">
        <f aca="false">IF(G8888=1,IF(COUNTIF(H$2:H8888,H8888)=1,COUNTIF($H:$H,H8888),""),"")</f>
        <v/>
      </c>
      <c r="O8888" s="0" t="str">
        <f aca="false">IF(G8888=1,IF(COUNTIF(I$2:I8888,I8888)=1,COUNTIF($I:$I,I8888),""),"")</f>
        <v/>
      </c>
      <c r="P8888" s="38" t="str">
        <f aca="false">IF(G8888=1,IF(COUNTIFS(C$2:C8888,C8888,G$2:G8888,1)=1,COUNTIFS($C:$C,C8888,$G:$G,1)+ROW()/10000000,""),"")</f>
        <v/>
      </c>
      <c r="Q8888" s="0" t="str">
        <f aca="false">IF(K8888=1,IF(COUNTIFS(C$2:C8888,C8888,K$2:K8888,1)=1,1,0),"")</f>
        <v/>
      </c>
      <c r="R8888" s="0" t="str">
        <f aca="false">IF(M8888=1,IF(COUNTIFS(C$2:C8888,C8888,M$2:M8888,1)=1,1,0),"")</f>
        <v/>
      </c>
      <c r="S8888" s="0" t="str">
        <f aca="false">IF(L8888=1,IF(COUNTIFS(C$2:C8888,C8888,L$2:L8888,1)=1,1,0),"")</f>
        <v/>
      </c>
      <c r="T8888" s="38" t="str">
        <f aca="false">IF(N8888="","",N8888+ROW()/10000000)</f>
        <v/>
      </c>
      <c r="U8888" s="0" t="str">
        <f aca="false">IF(G8888=1,IF(B8888="",1,0),"")</f>
        <v/>
      </c>
    </row>
    <row r="8889" customFormat="false" ht="15" hidden="false" customHeight="false" outlineLevel="0" collapsed="false">
      <c r="A8889" s="35"/>
      <c r="B8889" s="35"/>
      <c r="G8889" s="0" t="str">
        <f aca="false">IF(A8889="","",IF(AND(A8889&gt;=Debut,A8889&lt;Fin),1,0))</f>
        <v/>
      </c>
      <c r="H8889" s="0" t="str">
        <f aca="false">IF(G8889=1,INT(ROUND((A8889-Debut)*86400,0)/600),"")</f>
        <v/>
      </c>
      <c r="I8889" s="0" t="str">
        <f aca="false">IF(G8889=1,INT(ROUND((A8889-Debut)*86400,0)/3600),"")</f>
        <v/>
      </c>
      <c r="J8889" s="0" t="str">
        <f aca="false">IF(OR(A8889="",B8889=""),"",ROUND((B8889-A8889)*86400,0))</f>
        <v/>
      </c>
      <c r="K8889" s="37" t="str">
        <f aca="false">IF(G8889=1,IF(COUNTIFS($C:$C,C8889,$G:$G,1,$A:$A,"&gt;="&amp;(A8889-FenetreInterm/86400),$A:$A,"&lt;="&amp;A8889)&gt;=NbInterm,1,0),"")</f>
        <v/>
      </c>
      <c r="L8889" s="37" t="str">
        <f aca="false">IF(G8889=1,IF(B8889="",0,IF(J8889&lt;SeuilFugitive,1,0)),"")</f>
        <v/>
      </c>
      <c r="M8889" s="37" t="str">
        <f aca="false">IF(G8889=1,IF(B8889="",IF((Fin-A8889)*24&gt;SeuilFigee,1,0),IF(J8889&gt;SeuilFigee*3600,1,0)),"")</f>
        <v/>
      </c>
      <c r="N8889" s="0" t="str">
        <f aca="false">IF(G8889=1,IF(COUNTIF(H$2:H8889,H8889)=1,COUNTIF($H:$H,H8889),""),"")</f>
        <v/>
      </c>
      <c r="O8889" s="0" t="str">
        <f aca="false">IF(G8889=1,IF(COUNTIF(I$2:I8889,I8889)=1,COUNTIF($I:$I,I8889),""),"")</f>
        <v/>
      </c>
      <c r="P8889" s="38" t="str">
        <f aca="false">IF(G8889=1,IF(COUNTIFS(C$2:C8889,C8889,G$2:G8889,1)=1,COUNTIFS($C:$C,C8889,$G:$G,1)+ROW()/10000000,""),"")</f>
        <v/>
      </c>
      <c r="Q8889" s="0" t="str">
        <f aca="false">IF(K8889=1,IF(COUNTIFS(C$2:C8889,C8889,K$2:K8889,1)=1,1,0),"")</f>
        <v/>
      </c>
      <c r="R8889" s="0" t="str">
        <f aca="false">IF(M8889=1,IF(COUNTIFS(C$2:C8889,C8889,M$2:M8889,1)=1,1,0),"")</f>
        <v/>
      </c>
      <c r="S8889" s="0" t="str">
        <f aca="false">IF(L8889=1,IF(COUNTIFS(C$2:C8889,C8889,L$2:L8889,1)=1,1,0),"")</f>
        <v/>
      </c>
      <c r="T8889" s="38" t="str">
        <f aca="false">IF(N8889="","",N8889+ROW()/10000000)</f>
        <v/>
      </c>
      <c r="U8889" s="0" t="str">
        <f aca="false">IF(G8889=1,IF(B8889="",1,0),"")</f>
        <v/>
      </c>
    </row>
    <row r="8890" customFormat="false" ht="15" hidden="false" customHeight="false" outlineLevel="0" collapsed="false">
      <c r="A8890" s="35"/>
      <c r="B8890" s="35"/>
      <c r="G8890" s="0" t="str">
        <f aca="false">IF(A8890="","",IF(AND(A8890&gt;=Debut,A8890&lt;Fin),1,0))</f>
        <v/>
      </c>
      <c r="H8890" s="0" t="str">
        <f aca="false">IF(G8890=1,INT(ROUND((A8890-Debut)*86400,0)/600),"")</f>
        <v/>
      </c>
      <c r="I8890" s="0" t="str">
        <f aca="false">IF(G8890=1,INT(ROUND((A8890-Debut)*86400,0)/3600),"")</f>
        <v/>
      </c>
      <c r="J8890" s="0" t="str">
        <f aca="false">IF(OR(A8890="",B8890=""),"",ROUND((B8890-A8890)*86400,0))</f>
        <v/>
      </c>
      <c r="K8890" s="37" t="str">
        <f aca="false">IF(G8890=1,IF(COUNTIFS($C:$C,C8890,$G:$G,1,$A:$A,"&gt;="&amp;(A8890-FenetreInterm/86400),$A:$A,"&lt;="&amp;A8890)&gt;=NbInterm,1,0),"")</f>
        <v/>
      </c>
      <c r="L8890" s="37" t="str">
        <f aca="false">IF(G8890=1,IF(B8890="",0,IF(J8890&lt;SeuilFugitive,1,0)),"")</f>
        <v/>
      </c>
      <c r="M8890" s="37" t="str">
        <f aca="false">IF(G8890=1,IF(B8890="",IF((Fin-A8890)*24&gt;SeuilFigee,1,0),IF(J8890&gt;SeuilFigee*3600,1,0)),"")</f>
        <v/>
      </c>
      <c r="N8890" s="0" t="str">
        <f aca="false">IF(G8890=1,IF(COUNTIF(H$2:H8890,H8890)=1,COUNTIF($H:$H,H8890),""),"")</f>
        <v/>
      </c>
      <c r="O8890" s="0" t="str">
        <f aca="false">IF(G8890=1,IF(COUNTIF(I$2:I8890,I8890)=1,COUNTIF($I:$I,I8890),""),"")</f>
        <v/>
      </c>
      <c r="P8890" s="38" t="str">
        <f aca="false">IF(G8890=1,IF(COUNTIFS(C$2:C8890,C8890,G$2:G8890,1)=1,COUNTIFS($C:$C,C8890,$G:$G,1)+ROW()/10000000,""),"")</f>
        <v/>
      </c>
      <c r="Q8890" s="0" t="str">
        <f aca="false">IF(K8890=1,IF(COUNTIFS(C$2:C8890,C8890,K$2:K8890,1)=1,1,0),"")</f>
        <v/>
      </c>
      <c r="R8890" s="0" t="str">
        <f aca="false">IF(M8890=1,IF(COUNTIFS(C$2:C8890,C8890,M$2:M8890,1)=1,1,0),"")</f>
        <v/>
      </c>
      <c r="S8890" s="0" t="str">
        <f aca="false">IF(L8890=1,IF(COUNTIFS(C$2:C8890,C8890,L$2:L8890,1)=1,1,0),"")</f>
        <v/>
      </c>
      <c r="T8890" s="38" t="str">
        <f aca="false">IF(N8890="","",N8890+ROW()/10000000)</f>
        <v/>
      </c>
      <c r="U8890" s="0" t="str">
        <f aca="false">IF(G8890=1,IF(B8890="",1,0),"")</f>
        <v/>
      </c>
    </row>
    <row r="8891" customFormat="false" ht="15" hidden="false" customHeight="false" outlineLevel="0" collapsed="false">
      <c r="A8891" s="35"/>
      <c r="B8891" s="35"/>
      <c r="G8891" s="0" t="str">
        <f aca="false">IF(A8891="","",IF(AND(A8891&gt;=Debut,A8891&lt;Fin),1,0))</f>
        <v/>
      </c>
      <c r="H8891" s="0" t="str">
        <f aca="false">IF(G8891=1,INT(ROUND((A8891-Debut)*86400,0)/600),"")</f>
        <v/>
      </c>
      <c r="I8891" s="0" t="str">
        <f aca="false">IF(G8891=1,INT(ROUND((A8891-Debut)*86400,0)/3600),"")</f>
        <v/>
      </c>
      <c r="J8891" s="0" t="str">
        <f aca="false">IF(OR(A8891="",B8891=""),"",ROUND((B8891-A8891)*86400,0))</f>
        <v/>
      </c>
      <c r="K8891" s="37" t="str">
        <f aca="false">IF(G8891=1,IF(COUNTIFS($C:$C,C8891,$G:$G,1,$A:$A,"&gt;="&amp;(A8891-FenetreInterm/86400),$A:$A,"&lt;="&amp;A8891)&gt;=NbInterm,1,0),"")</f>
        <v/>
      </c>
      <c r="L8891" s="37" t="str">
        <f aca="false">IF(G8891=1,IF(B8891="",0,IF(J8891&lt;SeuilFugitive,1,0)),"")</f>
        <v/>
      </c>
      <c r="M8891" s="37" t="str">
        <f aca="false">IF(G8891=1,IF(B8891="",IF((Fin-A8891)*24&gt;SeuilFigee,1,0),IF(J8891&gt;SeuilFigee*3600,1,0)),"")</f>
        <v/>
      </c>
      <c r="N8891" s="0" t="str">
        <f aca="false">IF(G8891=1,IF(COUNTIF(H$2:H8891,H8891)=1,COUNTIF($H:$H,H8891),""),"")</f>
        <v/>
      </c>
      <c r="O8891" s="0" t="str">
        <f aca="false">IF(G8891=1,IF(COUNTIF(I$2:I8891,I8891)=1,COUNTIF($I:$I,I8891),""),"")</f>
        <v/>
      </c>
      <c r="P8891" s="38" t="str">
        <f aca="false">IF(G8891=1,IF(COUNTIFS(C$2:C8891,C8891,G$2:G8891,1)=1,COUNTIFS($C:$C,C8891,$G:$G,1)+ROW()/10000000,""),"")</f>
        <v/>
      </c>
      <c r="Q8891" s="0" t="str">
        <f aca="false">IF(K8891=1,IF(COUNTIFS(C$2:C8891,C8891,K$2:K8891,1)=1,1,0),"")</f>
        <v/>
      </c>
      <c r="R8891" s="0" t="str">
        <f aca="false">IF(M8891=1,IF(COUNTIFS(C$2:C8891,C8891,M$2:M8891,1)=1,1,0),"")</f>
        <v/>
      </c>
      <c r="S8891" s="0" t="str">
        <f aca="false">IF(L8891=1,IF(COUNTIFS(C$2:C8891,C8891,L$2:L8891,1)=1,1,0),"")</f>
        <v/>
      </c>
      <c r="T8891" s="38" t="str">
        <f aca="false">IF(N8891="","",N8891+ROW()/10000000)</f>
        <v/>
      </c>
      <c r="U8891" s="0" t="str">
        <f aca="false">IF(G8891=1,IF(B8891="",1,0),"")</f>
        <v/>
      </c>
    </row>
    <row r="8892" customFormat="false" ht="15" hidden="false" customHeight="false" outlineLevel="0" collapsed="false">
      <c r="A8892" s="35"/>
      <c r="B8892" s="35"/>
      <c r="G8892" s="0" t="str">
        <f aca="false">IF(A8892="","",IF(AND(A8892&gt;=Debut,A8892&lt;Fin),1,0))</f>
        <v/>
      </c>
      <c r="H8892" s="0" t="str">
        <f aca="false">IF(G8892=1,INT(ROUND((A8892-Debut)*86400,0)/600),"")</f>
        <v/>
      </c>
      <c r="I8892" s="0" t="str">
        <f aca="false">IF(G8892=1,INT(ROUND((A8892-Debut)*86400,0)/3600),"")</f>
        <v/>
      </c>
      <c r="J8892" s="0" t="str">
        <f aca="false">IF(OR(A8892="",B8892=""),"",ROUND((B8892-A8892)*86400,0))</f>
        <v/>
      </c>
      <c r="K8892" s="37" t="str">
        <f aca="false">IF(G8892=1,IF(COUNTIFS($C:$C,C8892,$G:$G,1,$A:$A,"&gt;="&amp;(A8892-FenetreInterm/86400),$A:$A,"&lt;="&amp;A8892)&gt;=NbInterm,1,0),"")</f>
        <v/>
      </c>
      <c r="L8892" s="37" t="str">
        <f aca="false">IF(G8892=1,IF(B8892="",0,IF(J8892&lt;SeuilFugitive,1,0)),"")</f>
        <v/>
      </c>
      <c r="M8892" s="37" t="str">
        <f aca="false">IF(G8892=1,IF(B8892="",IF((Fin-A8892)*24&gt;SeuilFigee,1,0),IF(J8892&gt;SeuilFigee*3600,1,0)),"")</f>
        <v/>
      </c>
      <c r="N8892" s="0" t="str">
        <f aca="false">IF(G8892=1,IF(COUNTIF(H$2:H8892,H8892)=1,COUNTIF($H:$H,H8892),""),"")</f>
        <v/>
      </c>
      <c r="O8892" s="0" t="str">
        <f aca="false">IF(G8892=1,IF(COUNTIF(I$2:I8892,I8892)=1,COUNTIF($I:$I,I8892),""),"")</f>
        <v/>
      </c>
      <c r="P8892" s="38" t="str">
        <f aca="false">IF(G8892=1,IF(COUNTIFS(C$2:C8892,C8892,G$2:G8892,1)=1,COUNTIFS($C:$C,C8892,$G:$G,1)+ROW()/10000000,""),"")</f>
        <v/>
      </c>
      <c r="Q8892" s="0" t="str">
        <f aca="false">IF(K8892=1,IF(COUNTIFS(C$2:C8892,C8892,K$2:K8892,1)=1,1,0),"")</f>
        <v/>
      </c>
      <c r="R8892" s="0" t="str">
        <f aca="false">IF(M8892=1,IF(COUNTIFS(C$2:C8892,C8892,M$2:M8892,1)=1,1,0),"")</f>
        <v/>
      </c>
      <c r="S8892" s="0" t="str">
        <f aca="false">IF(L8892=1,IF(COUNTIFS(C$2:C8892,C8892,L$2:L8892,1)=1,1,0),"")</f>
        <v/>
      </c>
      <c r="T8892" s="38" t="str">
        <f aca="false">IF(N8892="","",N8892+ROW()/10000000)</f>
        <v/>
      </c>
      <c r="U8892" s="0" t="str">
        <f aca="false">IF(G8892=1,IF(B8892="",1,0),"")</f>
        <v/>
      </c>
    </row>
    <row r="8893" customFormat="false" ht="15" hidden="false" customHeight="false" outlineLevel="0" collapsed="false">
      <c r="A8893" s="35"/>
      <c r="B8893" s="35"/>
      <c r="G8893" s="0" t="str">
        <f aca="false">IF(A8893="","",IF(AND(A8893&gt;=Debut,A8893&lt;Fin),1,0))</f>
        <v/>
      </c>
      <c r="H8893" s="0" t="str">
        <f aca="false">IF(G8893=1,INT(ROUND((A8893-Debut)*86400,0)/600),"")</f>
        <v/>
      </c>
      <c r="I8893" s="0" t="str">
        <f aca="false">IF(G8893=1,INT(ROUND((A8893-Debut)*86400,0)/3600),"")</f>
        <v/>
      </c>
      <c r="J8893" s="0" t="str">
        <f aca="false">IF(OR(A8893="",B8893=""),"",ROUND((B8893-A8893)*86400,0))</f>
        <v/>
      </c>
      <c r="K8893" s="37" t="str">
        <f aca="false">IF(G8893=1,IF(COUNTIFS($C:$C,C8893,$G:$G,1,$A:$A,"&gt;="&amp;(A8893-FenetreInterm/86400),$A:$A,"&lt;="&amp;A8893)&gt;=NbInterm,1,0),"")</f>
        <v/>
      </c>
      <c r="L8893" s="37" t="str">
        <f aca="false">IF(G8893=1,IF(B8893="",0,IF(J8893&lt;SeuilFugitive,1,0)),"")</f>
        <v/>
      </c>
      <c r="M8893" s="37" t="str">
        <f aca="false">IF(G8893=1,IF(B8893="",IF((Fin-A8893)*24&gt;SeuilFigee,1,0),IF(J8893&gt;SeuilFigee*3600,1,0)),"")</f>
        <v/>
      </c>
      <c r="N8893" s="0" t="str">
        <f aca="false">IF(G8893=1,IF(COUNTIF(H$2:H8893,H8893)=1,COUNTIF($H:$H,H8893),""),"")</f>
        <v/>
      </c>
      <c r="O8893" s="0" t="str">
        <f aca="false">IF(G8893=1,IF(COUNTIF(I$2:I8893,I8893)=1,COUNTIF($I:$I,I8893),""),"")</f>
        <v/>
      </c>
      <c r="P8893" s="38" t="str">
        <f aca="false">IF(G8893=1,IF(COUNTIFS(C$2:C8893,C8893,G$2:G8893,1)=1,COUNTIFS($C:$C,C8893,$G:$G,1)+ROW()/10000000,""),"")</f>
        <v/>
      </c>
      <c r="Q8893" s="0" t="str">
        <f aca="false">IF(K8893=1,IF(COUNTIFS(C$2:C8893,C8893,K$2:K8893,1)=1,1,0),"")</f>
        <v/>
      </c>
      <c r="R8893" s="0" t="str">
        <f aca="false">IF(M8893=1,IF(COUNTIFS(C$2:C8893,C8893,M$2:M8893,1)=1,1,0),"")</f>
        <v/>
      </c>
      <c r="S8893" s="0" t="str">
        <f aca="false">IF(L8893=1,IF(COUNTIFS(C$2:C8893,C8893,L$2:L8893,1)=1,1,0),"")</f>
        <v/>
      </c>
      <c r="T8893" s="38" t="str">
        <f aca="false">IF(N8893="","",N8893+ROW()/10000000)</f>
        <v/>
      </c>
      <c r="U8893" s="0" t="str">
        <f aca="false">IF(G8893=1,IF(B8893="",1,0),"")</f>
        <v/>
      </c>
    </row>
    <row r="8894" customFormat="false" ht="15" hidden="false" customHeight="false" outlineLevel="0" collapsed="false">
      <c r="A8894" s="35"/>
      <c r="B8894" s="35"/>
      <c r="G8894" s="0" t="str">
        <f aca="false">IF(A8894="","",IF(AND(A8894&gt;=Debut,A8894&lt;Fin),1,0))</f>
        <v/>
      </c>
      <c r="H8894" s="0" t="str">
        <f aca="false">IF(G8894=1,INT(ROUND((A8894-Debut)*86400,0)/600),"")</f>
        <v/>
      </c>
      <c r="I8894" s="0" t="str">
        <f aca="false">IF(G8894=1,INT(ROUND((A8894-Debut)*86400,0)/3600),"")</f>
        <v/>
      </c>
      <c r="J8894" s="0" t="str">
        <f aca="false">IF(OR(A8894="",B8894=""),"",ROUND((B8894-A8894)*86400,0))</f>
        <v/>
      </c>
      <c r="K8894" s="37" t="str">
        <f aca="false">IF(G8894=1,IF(COUNTIFS($C:$C,C8894,$G:$G,1,$A:$A,"&gt;="&amp;(A8894-FenetreInterm/86400),$A:$A,"&lt;="&amp;A8894)&gt;=NbInterm,1,0),"")</f>
        <v/>
      </c>
      <c r="L8894" s="37" t="str">
        <f aca="false">IF(G8894=1,IF(B8894="",0,IF(J8894&lt;SeuilFugitive,1,0)),"")</f>
        <v/>
      </c>
      <c r="M8894" s="37" t="str">
        <f aca="false">IF(G8894=1,IF(B8894="",IF((Fin-A8894)*24&gt;SeuilFigee,1,0),IF(J8894&gt;SeuilFigee*3600,1,0)),"")</f>
        <v/>
      </c>
      <c r="N8894" s="0" t="str">
        <f aca="false">IF(G8894=1,IF(COUNTIF(H$2:H8894,H8894)=1,COUNTIF($H:$H,H8894),""),"")</f>
        <v/>
      </c>
      <c r="O8894" s="0" t="str">
        <f aca="false">IF(G8894=1,IF(COUNTIF(I$2:I8894,I8894)=1,COUNTIF($I:$I,I8894),""),"")</f>
        <v/>
      </c>
      <c r="P8894" s="38" t="str">
        <f aca="false">IF(G8894=1,IF(COUNTIFS(C$2:C8894,C8894,G$2:G8894,1)=1,COUNTIFS($C:$C,C8894,$G:$G,1)+ROW()/10000000,""),"")</f>
        <v/>
      </c>
      <c r="Q8894" s="0" t="str">
        <f aca="false">IF(K8894=1,IF(COUNTIFS(C$2:C8894,C8894,K$2:K8894,1)=1,1,0),"")</f>
        <v/>
      </c>
      <c r="R8894" s="0" t="str">
        <f aca="false">IF(M8894=1,IF(COUNTIFS(C$2:C8894,C8894,M$2:M8894,1)=1,1,0),"")</f>
        <v/>
      </c>
      <c r="S8894" s="0" t="str">
        <f aca="false">IF(L8894=1,IF(COUNTIFS(C$2:C8894,C8894,L$2:L8894,1)=1,1,0),"")</f>
        <v/>
      </c>
      <c r="T8894" s="38" t="str">
        <f aca="false">IF(N8894="","",N8894+ROW()/10000000)</f>
        <v/>
      </c>
      <c r="U8894" s="0" t="str">
        <f aca="false">IF(G8894=1,IF(B8894="",1,0),"")</f>
        <v/>
      </c>
    </row>
    <row r="8895" customFormat="false" ht="15" hidden="false" customHeight="false" outlineLevel="0" collapsed="false">
      <c r="A8895" s="35"/>
      <c r="B8895" s="35"/>
      <c r="G8895" s="0" t="str">
        <f aca="false">IF(A8895="","",IF(AND(A8895&gt;=Debut,A8895&lt;Fin),1,0))</f>
        <v/>
      </c>
      <c r="H8895" s="0" t="str">
        <f aca="false">IF(G8895=1,INT(ROUND((A8895-Debut)*86400,0)/600),"")</f>
        <v/>
      </c>
      <c r="I8895" s="0" t="str">
        <f aca="false">IF(G8895=1,INT(ROUND((A8895-Debut)*86400,0)/3600),"")</f>
        <v/>
      </c>
      <c r="J8895" s="0" t="str">
        <f aca="false">IF(OR(A8895="",B8895=""),"",ROUND((B8895-A8895)*86400,0))</f>
        <v/>
      </c>
      <c r="K8895" s="37" t="str">
        <f aca="false">IF(G8895=1,IF(COUNTIFS($C:$C,C8895,$G:$G,1,$A:$A,"&gt;="&amp;(A8895-FenetreInterm/86400),$A:$A,"&lt;="&amp;A8895)&gt;=NbInterm,1,0),"")</f>
        <v/>
      </c>
      <c r="L8895" s="37" t="str">
        <f aca="false">IF(G8895=1,IF(B8895="",0,IF(J8895&lt;SeuilFugitive,1,0)),"")</f>
        <v/>
      </c>
      <c r="M8895" s="37" t="str">
        <f aca="false">IF(G8895=1,IF(B8895="",IF((Fin-A8895)*24&gt;SeuilFigee,1,0),IF(J8895&gt;SeuilFigee*3600,1,0)),"")</f>
        <v/>
      </c>
      <c r="N8895" s="0" t="str">
        <f aca="false">IF(G8895=1,IF(COUNTIF(H$2:H8895,H8895)=1,COUNTIF($H:$H,H8895),""),"")</f>
        <v/>
      </c>
      <c r="O8895" s="0" t="str">
        <f aca="false">IF(G8895=1,IF(COUNTIF(I$2:I8895,I8895)=1,COUNTIF($I:$I,I8895),""),"")</f>
        <v/>
      </c>
      <c r="P8895" s="38" t="str">
        <f aca="false">IF(G8895=1,IF(COUNTIFS(C$2:C8895,C8895,G$2:G8895,1)=1,COUNTIFS($C:$C,C8895,$G:$G,1)+ROW()/10000000,""),"")</f>
        <v/>
      </c>
      <c r="Q8895" s="0" t="str">
        <f aca="false">IF(K8895=1,IF(COUNTIFS(C$2:C8895,C8895,K$2:K8895,1)=1,1,0),"")</f>
        <v/>
      </c>
      <c r="R8895" s="0" t="str">
        <f aca="false">IF(M8895=1,IF(COUNTIFS(C$2:C8895,C8895,M$2:M8895,1)=1,1,0),"")</f>
        <v/>
      </c>
      <c r="S8895" s="0" t="str">
        <f aca="false">IF(L8895=1,IF(COUNTIFS(C$2:C8895,C8895,L$2:L8895,1)=1,1,0),"")</f>
        <v/>
      </c>
      <c r="T8895" s="38" t="str">
        <f aca="false">IF(N8895="","",N8895+ROW()/10000000)</f>
        <v/>
      </c>
      <c r="U8895" s="0" t="str">
        <f aca="false">IF(G8895=1,IF(B8895="",1,0),"")</f>
        <v/>
      </c>
    </row>
    <row r="8896" customFormat="false" ht="15" hidden="false" customHeight="false" outlineLevel="0" collapsed="false">
      <c r="A8896" s="35"/>
      <c r="B8896" s="35"/>
      <c r="G8896" s="0" t="str">
        <f aca="false">IF(A8896="","",IF(AND(A8896&gt;=Debut,A8896&lt;Fin),1,0))</f>
        <v/>
      </c>
      <c r="H8896" s="0" t="str">
        <f aca="false">IF(G8896=1,INT(ROUND((A8896-Debut)*86400,0)/600),"")</f>
        <v/>
      </c>
      <c r="I8896" s="0" t="str">
        <f aca="false">IF(G8896=1,INT(ROUND((A8896-Debut)*86400,0)/3600),"")</f>
        <v/>
      </c>
      <c r="J8896" s="0" t="str">
        <f aca="false">IF(OR(A8896="",B8896=""),"",ROUND((B8896-A8896)*86400,0))</f>
        <v/>
      </c>
      <c r="K8896" s="37" t="str">
        <f aca="false">IF(G8896=1,IF(COUNTIFS($C:$C,C8896,$G:$G,1,$A:$A,"&gt;="&amp;(A8896-FenetreInterm/86400),$A:$A,"&lt;="&amp;A8896)&gt;=NbInterm,1,0),"")</f>
        <v/>
      </c>
      <c r="L8896" s="37" t="str">
        <f aca="false">IF(G8896=1,IF(B8896="",0,IF(J8896&lt;SeuilFugitive,1,0)),"")</f>
        <v/>
      </c>
      <c r="M8896" s="37" t="str">
        <f aca="false">IF(G8896=1,IF(B8896="",IF((Fin-A8896)*24&gt;SeuilFigee,1,0),IF(J8896&gt;SeuilFigee*3600,1,0)),"")</f>
        <v/>
      </c>
      <c r="N8896" s="0" t="str">
        <f aca="false">IF(G8896=1,IF(COUNTIF(H$2:H8896,H8896)=1,COUNTIF($H:$H,H8896),""),"")</f>
        <v/>
      </c>
      <c r="O8896" s="0" t="str">
        <f aca="false">IF(G8896=1,IF(COUNTIF(I$2:I8896,I8896)=1,COUNTIF($I:$I,I8896),""),"")</f>
        <v/>
      </c>
      <c r="P8896" s="38" t="str">
        <f aca="false">IF(G8896=1,IF(COUNTIFS(C$2:C8896,C8896,G$2:G8896,1)=1,COUNTIFS($C:$C,C8896,$G:$G,1)+ROW()/10000000,""),"")</f>
        <v/>
      </c>
      <c r="Q8896" s="0" t="str">
        <f aca="false">IF(K8896=1,IF(COUNTIFS(C$2:C8896,C8896,K$2:K8896,1)=1,1,0),"")</f>
        <v/>
      </c>
      <c r="R8896" s="0" t="str">
        <f aca="false">IF(M8896=1,IF(COUNTIFS(C$2:C8896,C8896,M$2:M8896,1)=1,1,0),"")</f>
        <v/>
      </c>
      <c r="S8896" s="0" t="str">
        <f aca="false">IF(L8896=1,IF(COUNTIFS(C$2:C8896,C8896,L$2:L8896,1)=1,1,0),"")</f>
        <v/>
      </c>
      <c r="T8896" s="38" t="str">
        <f aca="false">IF(N8896="","",N8896+ROW()/10000000)</f>
        <v/>
      </c>
      <c r="U8896" s="0" t="str">
        <f aca="false">IF(G8896=1,IF(B8896="",1,0),"")</f>
        <v/>
      </c>
    </row>
    <row r="8897" customFormat="false" ht="15" hidden="false" customHeight="false" outlineLevel="0" collapsed="false">
      <c r="A8897" s="35"/>
      <c r="B8897" s="35"/>
      <c r="G8897" s="0" t="str">
        <f aca="false">IF(A8897="","",IF(AND(A8897&gt;=Debut,A8897&lt;Fin),1,0))</f>
        <v/>
      </c>
      <c r="H8897" s="0" t="str">
        <f aca="false">IF(G8897=1,INT(ROUND((A8897-Debut)*86400,0)/600),"")</f>
        <v/>
      </c>
      <c r="I8897" s="0" t="str">
        <f aca="false">IF(G8897=1,INT(ROUND((A8897-Debut)*86400,0)/3600),"")</f>
        <v/>
      </c>
      <c r="J8897" s="0" t="str">
        <f aca="false">IF(OR(A8897="",B8897=""),"",ROUND((B8897-A8897)*86400,0))</f>
        <v/>
      </c>
      <c r="K8897" s="37" t="str">
        <f aca="false">IF(G8897=1,IF(COUNTIFS($C:$C,C8897,$G:$G,1,$A:$A,"&gt;="&amp;(A8897-FenetreInterm/86400),$A:$A,"&lt;="&amp;A8897)&gt;=NbInterm,1,0),"")</f>
        <v/>
      </c>
      <c r="L8897" s="37" t="str">
        <f aca="false">IF(G8897=1,IF(B8897="",0,IF(J8897&lt;SeuilFugitive,1,0)),"")</f>
        <v/>
      </c>
      <c r="M8897" s="37" t="str">
        <f aca="false">IF(G8897=1,IF(B8897="",IF((Fin-A8897)*24&gt;SeuilFigee,1,0),IF(J8897&gt;SeuilFigee*3600,1,0)),"")</f>
        <v/>
      </c>
      <c r="N8897" s="0" t="str">
        <f aca="false">IF(G8897=1,IF(COUNTIF(H$2:H8897,H8897)=1,COUNTIF($H:$H,H8897),""),"")</f>
        <v/>
      </c>
      <c r="O8897" s="0" t="str">
        <f aca="false">IF(G8897=1,IF(COUNTIF(I$2:I8897,I8897)=1,COUNTIF($I:$I,I8897),""),"")</f>
        <v/>
      </c>
      <c r="P8897" s="38" t="str">
        <f aca="false">IF(G8897=1,IF(COUNTIFS(C$2:C8897,C8897,G$2:G8897,1)=1,COUNTIFS($C:$C,C8897,$G:$G,1)+ROW()/10000000,""),"")</f>
        <v/>
      </c>
      <c r="Q8897" s="0" t="str">
        <f aca="false">IF(K8897=1,IF(COUNTIFS(C$2:C8897,C8897,K$2:K8897,1)=1,1,0),"")</f>
        <v/>
      </c>
      <c r="R8897" s="0" t="str">
        <f aca="false">IF(M8897=1,IF(COUNTIFS(C$2:C8897,C8897,M$2:M8897,1)=1,1,0),"")</f>
        <v/>
      </c>
      <c r="S8897" s="0" t="str">
        <f aca="false">IF(L8897=1,IF(COUNTIFS(C$2:C8897,C8897,L$2:L8897,1)=1,1,0),"")</f>
        <v/>
      </c>
      <c r="T8897" s="38" t="str">
        <f aca="false">IF(N8897="","",N8897+ROW()/10000000)</f>
        <v/>
      </c>
      <c r="U8897" s="0" t="str">
        <f aca="false">IF(G8897=1,IF(B8897="",1,0),"")</f>
        <v/>
      </c>
    </row>
    <row r="8898" customFormat="false" ht="15" hidden="false" customHeight="false" outlineLevel="0" collapsed="false">
      <c r="A8898" s="35"/>
      <c r="B8898" s="35"/>
      <c r="G8898" s="0" t="str">
        <f aca="false">IF(A8898="","",IF(AND(A8898&gt;=Debut,A8898&lt;Fin),1,0))</f>
        <v/>
      </c>
      <c r="H8898" s="0" t="str">
        <f aca="false">IF(G8898=1,INT(ROUND((A8898-Debut)*86400,0)/600),"")</f>
        <v/>
      </c>
      <c r="I8898" s="0" t="str">
        <f aca="false">IF(G8898=1,INT(ROUND((A8898-Debut)*86400,0)/3600),"")</f>
        <v/>
      </c>
      <c r="J8898" s="0" t="str">
        <f aca="false">IF(OR(A8898="",B8898=""),"",ROUND((B8898-A8898)*86400,0))</f>
        <v/>
      </c>
      <c r="K8898" s="37" t="str">
        <f aca="false">IF(G8898=1,IF(COUNTIFS($C:$C,C8898,$G:$G,1,$A:$A,"&gt;="&amp;(A8898-FenetreInterm/86400),$A:$A,"&lt;="&amp;A8898)&gt;=NbInterm,1,0),"")</f>
        <v/>
      </c>
      <c r="L8898" s="37" t="str">
        <f aca="false">IF(G8898=1,IF(B8898="",0,IF(J8898&lt;SeuilFugitive,1,0)),"")</f>
        <v/>
      </c>
      <c r="M8898" s="37" t="str">
        <f aca="false">IF(G8898=1,IF(B8898="",IF((Fin-A8898)*24&gt;SeuilFigee,1,0),IF(J8898&gt;SeuilFigee*3600,1,0)),"")</f>
        <v/>
      </c>
      <c r="N8898" s="0" t="str">
        <f aca="false">IF(G8898=1,IF(COUNTIF(H$2:H8898,H8898)=1,COUNTIF($H:$H,H8898),""),"")</f>
        <v/>
      </c>
      <c r="O8898" s="0" t="str">
        <f aca="false">IF(G8898=1,IF(COUNTIF(I$2:I8898,I8898)=1,COUNTIF($I:$I,I8898),""),"")</f>
        <v/>
      </c>
      <c r="P8898" s="38" t="str">
        <f aca="false">IF(G8898=1,IF(COUNTIFS(C$2:C8898,C8898,G$2:G8898,1)=1,COUNTIFS($C:$C,C8898,$G:$G,1)+ROW()/10000000,""),"")</f>
        <v/>
      </c>
      <c r="Q8898" s="0" t="str">
        <f aca="false">IF(K8898=1,IF(COUNTIFS(C$2:C8898,C8898,K$2:K8898,1)=1,1,0),"")</f>
        <v/>
      </c>
      <c r="R8898" s="0" t="str">
        <f aca="false">IF(M8898=1,IF(COUNTIFS(C$2:C8898,C8898,M$2:M8898,1)=1,1,0),"")</f>
        <v/>
      </c>
      <c r="S8898" s="0" t="str">
        <f aca="false">IF(L8898=1,IF(COUNTIFS(C$2:C8898,C8898,L$2:L8898,1)=1,1,0),"")</f>
        <v/>
      </c>
      <c r="T8898" s="38" t="str">
        <f aca="false">IF(N8898="","",N8898+ROW()/10000000)</f>
        <v/>
      </c>
      <c r="U8898" s="0" t="str">
        <f aca="false">IF(G8898=1,IF(B8898="",1,0),"")</f>
        <v/>
      </c>
    </row>
    <row r="8899" customFormat="false" ht="15" hidden="false" customHeight="false" outlineLevel="0" collapsed="false">
      <c r="A8899" s="35"/>
      <c r="B8899" s="35"/>
      <c r="G8899" s="0" t="str">
        <f aca="false">IF(A8899="","",IF(AND(A8899&gt;=Debut,A8899&lt;Fin),1,0))</f>
        <v/>
      </c>
      <c r="H8899" s="0" t="str">
        <f aca="false">IF(G8899=1,INT(ROUND((A8899-Debut)*86400,0)/600),"")</f>
        <v/>
      </c>
      <c r="I8899" s="0" t="str">
        <f aca="false">IF(G8899=1,INT(ROUND((A8899-Debut)*86400,0)/3600),"")</f>
        <v/>
      </c>
      <c r="J8899" s="0" t="str">
        <f aca="false">IF(OR(A8899="",B8899=""),"",ROUND((B8899-A8899)*86400,0))</f>
        <v/>
      </c>
      <c r="K8899" s="37" t="str">
        <f aca="false">IF(G8899=1,IF(COUNTIFS($C:$C,C8899,$G:$G,1,$A:$A,"&gt;="&amp;(A8899-FenetreInterm/86400),$A:$A,"&lt;="&amp;A8899)&gt;=NbInterm,1,0),"")</f>
        <v/>
      </c>
      <c r="L8899" s="37" t="str">
        <f aca="false">IF(G8899=1,IF(B8899="",0,IF(J8899&lt;SeuilFugitive,1,0)),"")</f>
        <v/>
      </c>
      <c r="M8899" s="37" t="str">
        <f aca="false">IF(G8899=1,IF(B8899="",IF((Fin-A8899)*24&gt;SeuilFigee,1,0),IF(J8899&gt;SeuilFigee*3600,1,0)),"")</f>
        <v/>
      </c>
      <c r="N8899" s="0" t="str">
        <f aca="false">IF(G8899=1,IF(COUNTIF(H$2:H8899,H8899)=1,COUNTIF($H:$H,H8899),""),"")</f>
        <v/>
      </c>
      <c r="O8899" s="0" t="str">
        <f aca="false">IF(G8899=1,IF(COUNTIF(I$2:I8899,I8899)=1,COUNTIF($I:$I,I8899),""),"")</f>
        <v/>
      </c>
      <c r="P8899" s="38" t="str">
        <f aca="false">IF(G8899=1,IF(COUNTIFS(C$2:C8899,C8899,G$2:G8899,1)=1,COUNTIFS($C:$C,C8899,$G:$G,1)+ROW()/10000000,""),"")</f>
        <v/>
      </c>
      <c r="Q8899" s="0" t="str">
        <f aca="false">IF(K8899=1,IF(COUNTIFS(C$2:C8899,C8899,K$2:K8899,1)=1,1,0),"")</f>
        <v/>
      </c>
      <c r="R8899" s="0" t="str">
        <f aca="false">IF(M8899=1,IF(COUNTIFS(C$2:C8899,C8899,M$2:M8899,1)=1,1,0),"")</f>
        <v/>
      </c>
      <c r="S8899" s="0" t="str">
        <f aca="false">IF(L8899=1,IF(COUNTIFS(C$2:C8899,C8899,L$2:L8899,1)=1,1,0),"")</f>
        <v/>
      </c>
      <c r="T8899" s="38" t="str">
        <f aca="false">IF(N8899="","",N8899+ROW()/10000000)</f>
        <v/>
      </c>
      <c r="U8899" s="0" t="str">
        <f aca="false">IF(G8899=1,IF(B8899="",1,0),"")</f>
        <v/>
      </c>
    </row>
    <row r="8900" customFormat="false" ht="15" hidden="false" customHeight="false" outlineLevel="0" collapsed="false">
      <c r="A8900" s="35"/>
      <c r="B8900" s="35"/>
      <c r="G8900" s="0" t="str">
        <f aca="false">IF(A8900="","",IF(AND(A8900&gt;=Debut,A8900&lt;Fin),1,0))</f>
        <v/>
      </c>
      <c r="H8900" s="0" t="str">
        <f aca="false">IF(G8900=1,INT(ROUND((A8900-Debut)*86400,0)/600),"")</f>
        <v/>
      </c>
      <c r="I8900" s="0" t="str">
        <f aca="false">IF(G8900=1,INT(ROUND((A8900-Debut)*86400,0)/3600),"")</f>
        <v/>
      </c>
      <c r="J8900" s="0" t="str">
        <f aca="false">IF(OR(A8900="",B8900=""),"",ROUND((B8900-A8900)*86400,0))</f>
        <v/>
      </c>
      <c r="K8900" s="37" t="str">
        <f aca="false">IF(G8900=1,IF(COUNTIFS($C:$C,C8900,$G:$G,1,$A:$A,"&gt;="&amp;(A8900-FenetreInterm/86400),$A:$A,"&lt;="&amp;A8900)&gt;=NbInterm,1,0),"")</f>
        <v/>
      </c>
      <c r="L8900" s="37" t="str">
        <f aca="false">IF(G8900=1,IF(B8900="",0,IF(J8900&lt;SeuilFugitive,1,0)),"")</f>
        <v/>
      </c>
      <c r="M8900" s="37" t="str">
        <f aca="false">IF(G8900=1,IF(B8900="",IF((Fin-A8900)*24&gt;SeuilFigee,1,0),IF(J8900&gt;SeuilFigee*3600,1,0)),"")</f>
        <v/>
      </c>
      <c r="N8900" s="0" t="str">
        <f aca="false">IF(G8900=1,IF(COUNTIF(H$2:H8900,H8900)=1,COUNTIF($H:$H,H8900),""),"")</f>
        <v/>
      </c>
      <c r="O8900" s="0" t="str">
        <f aca="false">IF(G8900=1,IF(COUNTIF(I$2:I8900,I8900)=1,COUNTIF($I:$I,I8900),""),"")</f>
        <v/>
      </c>
      <c r="P8900" s="38" t="str">
        <f aca="false">IF(G8900=1,IF(COUNTIFS(C$2:C8900,C8900,G$2:G8900,1)=1,COUNTIFS($C:$C,C8900,$G:$G,1)+ROW()/10000000,""),"")</f>
        <v/>
      </c>
      <c r="Q8900" s="0" t="str">
        <f aca="false">IF(K8900=1,IF(COUNTIFS(C$2:C8900,C8900,K$2:K8900,1)=1,1,0),"")</f>
        <v/>
      </c>
      <c r="R8900" s="0" t="str">
        <f aca="false">IF(M8900=1,IF(COUNTIFS(C$2:C8900,C8900,M$2:M8900,1)=1,1,0),"")</f>
        <v/>
      </c>
      <c r="S8900" s="0" t="str">
        <f aca="false">IF(L8900=1,IF(COUNTIFS(C$2:C8900,C8900,L$2:L8900,1)=1,1,0),"")</f>
        <v/>
      </c>
      <c r="T8900" s="38" t="str">
        <f aca="false">IF(N8900="","",N8900+ROW()/10000000)</f>
        <v/>
      </c>
      <c r="U8900" s="0" t="str">
        <f aca="false">IF(G8900=1,IF(B8900="",1,0),"")</f>
        <v/>
      </c>
    </row>
    <row r="8901" customFormat="false" ht="15" hidden="false" customHeight="false" outlineLevel="0" collapsed="false">
      <c r="A8901" s="35"/>
      <c r="B8901" s="35"/>
      <c r="G8901" s="0" t="str">
        <f aca="false">IF(A8901="","",IF(AND(A8901&gt;=Debut,A8901&lt;Fin),1,0))</f>
        <v/>
      </c>
      <c r="H8901" s="0" t="str">
        <f aca="false">IF(G8901=1,INT(ROUND((A8901-Debut)*86400,0)/600),"")</f>
        <v/>
      </c>
      <c r="I8901" s="0" t="str">
        <f aca="false">IF(G8901=1,INT(ROUND((A8901-Debut)*86400,0)/3600),"")</f>
        <v/>
      </c>
      <c r="J8901" s="0" t="str">
        <f aca="false">IF(OR(A8901="",B8901=""),"",ROUND((B8901-A8901)*86400,0))</f>
        <v/>
      </c>
      <c r="K8901" s="37" t="str">
        <f aca="false">IF(G8901=1,IF(COUNTIFS($C:$C,C8901,$G:$G,1,$A:$A,"&gt;="&amp;(A8901-FenetreInterm/86400),$A:$A,"&lt;="&amp;A8901)&gt;=NbInterm,1,0),"")</f>
        <v/>
      </c>
      <c r="L8901" s="37" t="str">
        <f aca="false">IF(G8901=1,IF(B8901="",0,IF(J8901&lt;SeuilFugitive,1,0)),"")</f>
        <v/>
      </c>
      <c r="M8901" s="37" t="str">
        <f aca="false">IF(G8901=1,IF(B8901="",IF((Fin-A8901)*24&gt;SeuilFigee,1,0),IF(J8901&gt;SeuilFigee*3600,1,0)),"")</f>
        <v/>
      </c>
      <c r="N8901" s="0" t="str">
        <f aca="false">IF(G8901=1,IF(COUNTIF(H$2:H8901,H8901)=1,COUNTIF($H:$H,H8901),""),"")</f>
        <v/>
      </c>
      <c r="O8901" s="0" t="str">
        <f aca="false">IF(G8901=1,IF(COUNTIF(I$2:I8901,I8901)=1,COUNTIF($I:$I,I8901),""),"")</f>
        <v/>
      </c>
      <c r="P8901" s="38" t="str">
        <f aca="false">IF(G8901=1,IF(COUNTIFS(C$2:C8901,C8901,G$2:G8901,1)=1,COUNTIFS($C:$C,C8901,$G:$G,1)+ROW()/10000000,""),"")</f>
        <v/>
      </c>
      <c r="Q8901" s="0" t="str">
        <f aca="false">IF(K8901=1,IF(COUNTIFS(C$2:C8901,C8901,K$2:K8901,1)=1,1,0),"")</f>
        <v/>
      </c>
      <c r="R8901" s="0" t="str">
        <f aca="false">IF(M8901=1,IF(COUNTIFS(C$2:C8901,C8901,M$2:M8901,1)=1,1,0),"")</f>
        <v/>
      </c>
      <c r="S8901" s="0" t="str">
        <f aca="false">IF(L8901=1,IF(COUNTIFS(C$2:C8901,C8901,L$2:L8901,1)=1,1,0),"")</f>
        <v/>
      </c>
      <c r="T8901" s="38" t="str">
        <f aca="false">IF(N8901="","",N8901+ROW()/10000000)</f>
        <v/>
      </c>
      <c r="U8901" s="0" t="str">
        <f aca="false">IF(G8901=1,IF(B8901="",1,0),"")</f>
        <v/>
      </c>
    </row>
    <row r="8902" customFormat="false" ht="15" hidden="false" customHeight="false" outlineLevel="0" collapsed="false">
      <c r="A8902" s="35"/>
      <c r="B8902" s="35"/>
      <c r="G8902" s="0" t="str">
        <f aca="false">IF(A8902="","",IF(AND(A8902&gt;=Debut,A8902&lt;Fin),1,0))</f>
        <v/>
      </c>
      <c r="H8902" s="0" t="str">
        <f aca="false">IF(G8902=1,INT(ROUND((A8902-Debut)*86400,0)/600),"")</f>
        <v/>
      </c>
      <c r="I8902" s="0" t="str">
        <f aca="false">IF(G8902=1,INT(ROUND((A8902-Debut)*86400,0)/3600),"")</f>
        <v/>
      </c>
      <c r="J8902" s="0" t="str">
        <f aca="false">IF(OR(A8902="",B8902=""),"",ROUND((B8902-A8902)*86400,0))</f>
        <v/>
      </c>
      <c r="K8902" s="37" t="str">
        <f aca="false">IF(G8902=1,IF(COUNTIFS($C:$C,C8902,$G:$G,1,$A:$A,"&gt;="&amp;(A8902-FenetreInterm/86400),$A:$A,"&lt;="&amp;A8902)&gt;=NbInterm,1,0),"")</f>
        <v/>
      </c>
      <c r="L8902" s="37" t="str">
        <f aca="false">IF(G8902=1,IF(B8902="",0,IF(J8902&lt;SeuilFugitive,1,0)),"")</f>
        <v/>
      </c>
      <c r="M8902" s="37" t="str">
        <f aca="false">IF(G8902=1,IF(B8902="",IF((Fin-A8902)*24&gt;SeuilFigee,1,0),IF(J8902&gt;SeuilFigee*3600,1,0)),"")</f>
        <v/>
      </c>
      <c r="N8902" s="0" t="str">
        <f aca="false">IF(G8902=1,IF(COUNTIF(H$2:H8902,H8902)=1,COUNTIF($H:$H,H8902),""),"")</f>
        <v/>
      </c>
      <c r="O8902" s="0" t="str">
        <f aca="false">IF(G8902=1,IF(COUNTIF(I$2:I8902,I8902)=1,COUNTIF($I:$I,I8902),""),"")</f>
        <v/>
      </c>
      <c r="P8902" s="38" t="str">
        <f aca="false">IF(G8902=1,IF(COUNTIFS(C$2:C8902,C8902,G$2:G8902,1)=1,COUNTIFS($C:$C,C8902,$G:$G,1)+ROW()/10000000,""),"")</f>
        <v/>
      </c>
      <c r="Q8902" s="0" t="str">
        <f aca="false">IF(K8902=1,IF(COUNTIFS(C$2:C8902,C8902,K$2:K8902,1)=1,1,0),"")</f>
        <v/>
      </c>
      <c r="R8902" s="0" t="str">
        <f aca="false">IF(M8902=1,IF(COUNTIFS(C$2:C8902,C8902,M$2:M8902,1)=1,1,0),"")</f>
        <v/>
      </c>
      <c r="S8902" s="0" t="str">
        <f aca="false">IF(L8902=1,IF(COUNTIFS(C$2:C8902,C8902,L$2:L8902,1)=1,1,0),"")</f>
        <v/>
      </c>
      <c r="T8902" s="38" t="str">
        <f aca="false">IF(N8902="","",N8902+ROW()/10000000)</f>
        <v/>
      </c>
      <c r="U8902" s="0" t="str">
        <f aca="false">IF(G8902=1,IF(B8902="",1,0),"")</f>
        <v/>
      </c>
    </row>
    <row r="8903" customFormat="false" ht="15" hidden="false" customHeight="false" outlineLevel="0" collapsed="false">
      <c r="A8903" s="35"/>
      <c r="B8903" s="35"/>
      <c r="G8903" s="0" t="str">
        <f aca="false">IF(A8903="","",IF(AND(A8903&gt;=Debut,A8903&lt;Fin),1,0))</f>
        <v/>
      </c>
      <c r="H8903" s="0" t="str">
        <f aca="false">IF(G8903=1,INT(ROUND((A8903-Debut)*86400,0)/600),"")</f>
        <v/>
      </c>
      <c r="I8903" s="0" t="str">
        <f aca="false">IF(G8903=1,INT(ROUND((A8903-Debut)*86400,0)/3600),"")</f>
        <v/>
      </c>
      <c r="J8903" s="0" t="str">
        <f aca="false">IF(OR(A8903="",B8903=""),"",ROUND((B8903-A8903)*86400,0))</f>
        <v/>
      </c>
      <c r="K8903" s="37" t="str">
        <f aca="false">IF(G8903=1,IF(COUNTIFS($C:$C,C8903,$G:$G,1,$A:$A,"&gt;="&amp;(A8903-FenetreInterm/86400),$A:$A,"&lt;="&amp;A8903)&gt;=NbInterm,1,0),"")</f>
        <v/>
      </c>
      <c r="L8903" s="37" t="str">
        <f aca="false">IF(G8903=1,IF(B8903="",0,IF(J8903&lt;SeuilFugitive,1,0)),"")</f>
        <v/>
      </c>
      <c r="M8903" s="37" t="str">
        <f aca="false">IF(G8903=1,IF(B8903="",IF((Fin-A8903)*24&gt;SeuilFigee,1,0),IF(J8903&gt;SeuilFigee*3600,1,0)),"")</f>
        <v/>
      </c>
      <c r="N8903" s="0" t="str">
        <f aca="false">IF(G8903=1,IF(COUNTIF(H$2:H8903,H8903)=1,COUNTIF($H:$H,H8903),""),"")</f>
        <v/>
      </c>
      <c r="O8903" s="0" t="str">
        <f aca="false">IF(G8903=1,IF(COUNTIF(I$2:I8903,I8903)=1,COUNTIF($I:$I,I8903),""),"")</f>
        <v/>
      </c>
      <c r="P8903" s="38" t="str">
        <f aca="false">IF(G8903=1,IF(COUNTIFS(C$2:C8903,C8903,G$2:G8903,1)=1,COUNTIFS($C:$C,C8903,$G:$G,1)+ROW()/10000000,""),"")</f>
        <v/>
      </c>
      <c r="Q8903" s="0" t="str">
        <f aca="false">IF(K8903=1,IF(COUNTIFS(C$2:C8903,C8903,K$2:K8903,1)=1,1,0),"")</f>
        <v/>
      </c>
      <c r="R8903" s="0" t="str">
        <f aca="false">IF(M8903=1,IF(COUNTIFS(C$2:C8903,C8903,M$2:M8903,1)=1,1,0),"")</f>
        <v/>
      </c>
      <c r="S8903" s="0" t="str">
        <f aca="false">IF(L8903=1,IF(COUNTIFS(C$2:C8903,C8903,L$2:L8903,1)=1,1,0),"")</f>
        <v/>
      </c>
      <c r="T8903" s="38" t="str">
        <f aca="false">IF(N8903="","",N8903+ROW()/10000000)</f>
        <v/>
      </c>
      <c r="U8903" s="0" t="str">
        <f aca="false">IF(G8903=1,IF(B8903="",1,0),"")</f>
        <v/>
      </c>
    </row>
    <row r="8904" customFormat="false" ht="15" hidden="false" customHeight="false" outlineLevel="0" collapsed="false">
      <c r="A8904" s="35"/>
      <c r="B8904" s="35"/>
      <c r="G8904" s="0" t="str">
        <f aca="false">IF(A8904="","",IF(AND(A8904&gt;=Debut,A8904&lt;Fin),1,0))</f>
        <v/>
      </c>
      <c r="H8904" s="0" t="str">
        <f aca="false">IF(G8904=1,INT(ROUND((A8904-Debut)*86400,0)/600),"")</f>
        <v/>
      </c>
      <c r="I8904" s="0" t="str">
        <f aca="false">IF(G8904=1,INT(ROUND((A8904-Debut)*86400,0)/3600),"")</f>
        <v/>
      </c>
      <c r="J8904" s="0" t="str">
        <f aca="false">IF(OR(A8904="",B8904=""),"",ROUND((B8904-A8904)*86400,0))</f>
        <v/>
      </c>
      <c r="K8904" s="37" t="str">
        <f aca="false">IF(G8904=1,IF(COUNTIFS($C:$C,C8904,$G:$G,1,$A:$A,"&gt;="&amp;(A8904-FenetreInterm/86400),$A:$A,"&lt;="&amp;A8904)&gt;=NbInterm,1,0),"")</f>
        <v/>
      </c>
      <c r="L8904" s="37" t="str">
        <f aca="false">IF(G8904=1,IF(B8904="",0,IF(J8904&lt;SeuilFugitive,1,0)),"")</f>
        <v/>
      </c>
      <c r="M8904" s="37" t="str">
        <f aca="false">IF(G8904=1,IF(B8904="",IF((Fin-A8904)*24&gt;SeuilFigee,1,0),IF(J8904&gt;SeuilFigee*3600,1,0)),"")</f>
        <v/>
      </c>
      <c r="N8904" s="0" t="str">
        <f aca="false">IF(G8904=1,IF(COUNTIF(H$2:H8904,H8904)=1,COUNTIF($H:$H,H8904),""),"")</f>
        <v/>
      </c>
      <c r="O8904" s="0" t="str">
        <f aca="false">IF(G8904=1,IF(COUNTIF(I$2:I8904,I8904)=1,COUNTIF($I:$I,I8904),""),"")</f>
        <v/>
      </c>
      <c r="P8904" s="38" t="str">
        <f aca="false">IF(G8904=1,IF(COUNTIFS(C$2:C8904,C8904,G$2:G8904,1)=1,COUNTIFS($C:$C,C8904,$G:$G,1)+ROW()/10000000,""),"")</f>
        <v/>
      </c>
      <c r="Q8904" s="0" t="str">
        <f aca="false">IF(K8904=1,IF(COUNTIFS(C$2:C8904,C8904,K$2:K8904,1)=1,1,0),"")</f>
        <v/>
      </c>
      <c r="R8904" s="0" t="str">
        <f aca="false">IF(M8904=1,IF(COUNTIFS(C$2:C8904,C8904,M$2:M8904,1)=1,1,0),"")</f>
        <v/>
      </c>
      <c r="S8904" s="0" t="str">
        <f aca="false">IF(L8904=1,IF(COUNTIFS(C$2:C8904,C8904,L$2:L8904,1)=1,1,0),"")</f>
        <v/>
      </c>
      <c r="T8904" s="38" t="str">
        <f aca="false">IF(N8904="","",N8904+ROW()/10000000)</f>
        <v/>
      </c>
      <c r="U8904" s="0" t="str">
        <f aca="false">IF(G8904=1,IF(B8904="",1,0),"")</f>
        <v/>
      </c>
    </row>
    <row r="8905" customFormat="false" ht="15" hidden="false" customHeight="false" outlineLevel="0" collapsed="false">
      <c r="A8905" s="35"/>
      <c r="B8905" s="35"/>
      <c r="G8905" s="0" t="str">
        <f aca="false">IF(A8905="","",IF(AND(A8905&gt;=Debut,A8905&lt;Fin),1,0))</f>
        <v/>
      </c>
      <c r="H8905" s="0" t="str">
        <f aca="false">IF(G8905=1,INT(ROUND((A8905-Debut)*86400,0)/600),"")</f>
        <v/>
      </c>
      <c r="I8905" s="0" t="str">
        <f aca="false">IF(G8905=1,INT(ROUND((A8905-Debut)*86400,0)/3600),"")</f>
        <v/>
      </c>
      <c r="J8905" s="0" t="str">
        <f aca="false">IF(OR(A8905="",B8905=""),"",ROUND((B8905-A8905)*86400,0))</f>
        <v/>
      </c>
      <c r="K8905" s="37" t="str">
        <f aca="false">IF(G8905=1,IF(COUNTIFS($C:$C,C8905,$G:$G,1,$A:$A,"&gt;="&amp;(A8905-FenetreInterm/86400),$A:$A,"&lt;="&amp;A8905)&gt;=NbInterm,1,0),"")</f>
        <v/>
      </c>
      <c r="L8905" s="37" t="str">
        <f aca="false">IF(G8905=1,IF(B8905="",0,IF(J8905&lt;SeuilFugitive,1,0)),"")</f>
        <v/>
      </c>
      <c r="M8905" s="37" t="str">
        <f aca="false">IF(G8905=1,IF(B8905="",IF((Fin-A8905)*24&gt;SeuilFigee,1,0),IF(J8905&gt;SeuilFigee*3600,1,0)),"")</f>
        <v/>
      </c>
      <c r="N8905" s="0" t="str">
        <f aca="false">IF(G8905=1,IF(COUNTIF(H$2:H8905,H8905)=1,COUNTIF($H:$H,H8905),""),"")</f>
        <v/>
      </c>
      <c r="O8905" s="0" t="str">
        <f aca="false">IF(G8905=1,IF(COUNTIF(I$2:I8905,I8905)=1,COUNTIF($I:$I,I8905),""),"")</f>
        <v/>
      </c>
      <c r="P8905" s="38" t="str">
        <f aca="false">IF(G8905=1,IF(COUNTIFS(C$2:C8905,C8905,G$2:G8905,1)=1,COUNTIFS($C:$C,C8905,$G:$G,1)+ROW()/10000000,""),"")</f>
        <v/>
      </c>
      <c r="Q8905" s="0" t="str">
        <f aca="false">IF(K8905=1,IF(COUNTIFS(C$2:C8905,C8905,K$2:K8905,1)=1,1,0),"")</f>
        <v/>
      </c>
      <c r="R8905" s="0" t="str">
        <f aca="false">IF(M8905=1,IF(COUNTIFS(C$2:C8905,C8905,M$2:M8905,1)=1,1,0),"")</f>
        <v/>
      </c>
      <c r="S8905" s="0" t="str">
        <f aca="false">IF(L8905=1,IF(COUNTIFS(C$2:C8905,C8905,L$2:L8905,1)=1,1,0),"")</f>
        <v/>
      </c>
      <c r="T8905" s="38" t="str">
        <f aca="false">IF(N8905="","",N8905+ROW()/10000000)</f>
        <v/>
      </c>
      <c r="U8905" s="0" t="str">
        <f aca="false">IF(G8905=1,IF(B8905="",1,0),"")</f>
        <v/>
      </c>
    </row>
    <row r="8906" customFormat="false" ht="15" hidden="false" customHeight="false" outlineLevel="0" collapsed="false">
      <c r="A8906" s="35"/>
      <c r="B8906" s="35"/>
      <c r="G8906" s="0" t="str">
        <f aca="false">IF(A8906="","",IF(AND(A8906&gt;=Debut,A8906&lt;Fin),1,0))</f>
        <v/>
      </c>
      <c r="H8906" s="0" t="str">
        <f aca="false">IF(G8906=1,INT(ROUND((A8906-Debut)*86400,0)/600),"")</f>
        <v/>
      </c>
      <c r="I8906" s="0" t="str">
        <f aca="false">IF(G8906=1,INT(ROUND((A8906-Debut)*86400,0)/3600),"")</f>
        <v/>
      </c>
      <c r="J8906" s="0" t="str">
        <f aca="false">IF(OR(A8906="",B8906=""),"",ROUND((B8906-A8906)*86400,0))</f>
        <v/>
      </c>
      <c r="K8906" s="37" t="str">
        <f aca="false">IF(G8906=1,IF(COUNTIFS($C:$C,C8906,$G:$G,1,$A:$A,"&gt;="&amp;(A8906-FenetreInterm/86400),$A:$A,"&lt;="&amp;A8906)&gt;=NbInterm,1,0),"")</f>
        <v/>
      </c>
      <c r="L8906" s="37" t="str">
        <f aca="false">IF(G8906=1,IF(B8906="",0,IF(J8906&lt;SeuilFugitive,1,0)),"")</f>
        <v/>
      </c>
      <c r="M8906" s="37" t="str">
        <f aca="false">IF(G8906=1,IF(B8906="",IF((Fin-A8906)*24&gt;SeuilFigee,1,0),IF(J8906&gt;SeuilFigee*3600,1,0)),"")</f>
        <v/>
      </c>
      <c r="N8906" s="0" t="str">
        <f aca="false">IF(G8906=1,IF(COUNTIF(H$2:H8906,H8906)=1,COUNTIF($H:$H,H8906),""),"")</f>
        <v/>
      </c>
      <c r="O8906" s="0" t="str">
        <f aca="false">IF(G8906=1,IF(COUNTIF(I$2:I8906,I8906)=1,COUNTIF($I:$I,I8906),""),"")</f>
        <v/>
      </c>
      <c r="P8906" s="38" t="str">
        <f aca="false">IF(G8906=1,IF(COUNTIFS(C$2:C8906,C8906,G$2:G8906,1)=1,COUNTIFS($C:$C,C8906,$G:$G,1)+ROW()/10000000,""),"")</f>
        <v/>
      </c>
      <c r="Q8906" s="0" t="str">
        <f aca="false">IF(K8906=1,IF(COUNTIFS(C$2:C8906,C8906,K$2:K8906,1)=1,1,0),"")</f>
        <v/>
      </c>
      <c r="R8906" s="0" t="str">
        <f aca="false">IF(M8906=1,IF(COUNTIFS(C$2:C8906,C8906,M$2:M8906,1)=1,1,0),"")</f>
        <v/>
      </c>
      <c r="S8906" s="0" t="str">
        <f aca="false">IF(L8906=1,IF(COUNTIFS(C$2:C8906,C8906,L$2:L8906,1)=1,1,0),"")</f>
        <v/>
      </c>
      <c r="T8906" s="38" t="str">
        <f aca="false">IF(N8906="","",N8906+ROW()/10000000)</f>
        <v/>
      </c>
      <c r="U8906" s="0" t="str">
        <f aca="false">IF(G8906=1,IF(B8906="",1,0),"")</f>
        <v/>
      </c>
    </row>
    <row r="8907" customFormat="false" ht="15" hidden="false" customHeight="false" outlineLevel="0" collapsed="false">
      <c r="A8907" s="35"/>
      <c r="B8907" s="35"/>
      <c r="G8907" s="0" t="str">
        <f aca="false">IF(A8907="","",IF(AND(A8907&gt;=Debut,A8907&lt;Fin),1,0))</f>
        <v/>
      </c>
      <c r="H8907" s="0" t="str">
        <f aca="false">IF(G8907=1,INT(ROUND((A8907-Debut)*86400,0)/600),"")</f>
        <v/>
      </c>
      <c r="I8907" s="0" t="str">
        <f aca="false">IF(G8907=1,INT(ROUND((A8907-Debut)*86400,0)/3600),"")</f>
        <v/>
      </c>
      <c r="J8907" s="0" t="str">
        <f aca="false">IF(OR(A8907="",B8907=""),"",ROUND((B8907-A8907)*86400,0))</f>
        <v/>
      </c>
      <c r="K8907" s="37" t="str">
        <f aca="false">IF(G8907=1,IF(COUNTIFS($C:$C,C8907,$G:$G,1,$A:$A,"&gt;="&amp;(A8907-FenetreInterm/86400),$A:$A,"&lt;="&amp;A8907)&gt;=NbInterm,1,0),"")</f>
        <v/>
      </c>
      <c r="L8907" s="37" t="str">
        <f aca="false">IF(G8907=1,IF(B8907="",0,IF(J8907&lt;SeuilFugitive,1,0)),"")</f>
        <v/>
      </c>
      <c r="M8907" s="37" t="str">
        <f aca="false">IF(G8907=1,IF(B8907="",IF((Fin-A8907)*24&gt;SeuilFigee,1,0),IF(J8907&gt;SeuilFigee*3600,1,0)),"")</f>
        <v/>
      </c>
      <c r="N8907" s="0" t="str">
        <f aca="false">IF(G8907=1,IF(COUNTIF(H$2:H8907,H8907)=1,COUNTIF($H:$H,H8907),""),"")</f>
        <v/>
      </c>
      <c r="O8907" s="0" t="str">
        <f aca="false">IF(G8907=1,IF(COUNTIF(I$2:I8907,I8907)=1,COUNTIF($I:$I,I8907),""),"")</f>
        <v/>
      </c>
      <c r="P8907" s="38" t="str">
        <f aca="false">IF(G8907=1,IF(COUNTIFS(C$2:C8907,C8907,G$2:G8907,1)=1,COUNTIFS($C:$C,C8907,$G:$G,1)+ROW()/10000000,""),"")</f>
        <v/>
      </c>
      <c r="Q8907" s="0" t="str">
        <f aca="false">IF(K8907=1,IF(COUNTIFS(C$2:C8907,C8907,K$2:K8907,1)=1,1,0),"")</f>
        <v/>
      </c>
      <c r="R8907" s="0" t="str">
        <f aca="false">IF(M8907=1,IF(COUNTIFS(C$2:C8907,C8907,M$2:M8907,1)=1,1,0),"")</f>
        <v/>
      </c>
      <c r="S8907" s="0" t="str">
        <f aca="false">IF(L8907=1,IF(COUNTIFS(C$2:C8907,C8907,L$2:L8907,1)=1,1,0),"")</f>
        <v/>
      </c>
      <c r="T8907" s="38" t="str">
        <f aca="false">IF(N8907="","",N8907+ROW()/10000000)</f>
        <v/>
      </c>
      <c r="U8907" s="0" t="str">
        <f aca="false">IF(G8907=1,IF(B8907="",1,0),"")</f>
        <v/>
      </c>
    </row>
    <row r="8908" customFormat="false" ht="15" hidden="false" customHeight="false" outlineLevel="0" collapsed="false">
      <c r="A8908" s="35"/>
      <c r="B8908" s="35"/>
      <c r="G8908" s="0" t="str">
        <f aca="false">IF(A8908="","",IF(AND(A8908&gt;=Debut,A8908&lt;Fin),1,0))</f>
        <v/>
      </c>
      <c r="H8908" s="0" t="str">
        <f aca="false">IF(G8908=1,INT(ROUND((A8908-Debut)*86400,0)/600),"")</f>
        <v/>
      </c>
      <c r="I8908" s="0" t="str">
        <f aca="false">IF(G8908=1,INT(ROUND((A8908-Debut)*86400,0)/3600),"")</f>
        <v/>
      </c>
      <c r="J8908" s="0" t="str">
        <f aca="false">IF(OR(A8908="",B8908=""),"",ROUND((B8908-A8908)*86400,0))</f>
        <v/>
      </c>
      <c r="K8908" s="37" t="str">
        <f aca="false">IF(G8908=1,IF(COUNTIFS($C:$C,C8908,$G:$G,1,$A:$A,"&gt;="&amp;(A8908-FenetreInterm/86400),$A:$A,"&lt;="&amp;A8908)&gt;=NbInterm,1,0),"")</f>
        <v/>
      </c>
      <c r="L8908" s="37" t="str">
        <f aca="false">IF(G8908=1,IF(B8908="",0,IF(J8908&lt;SeuilFugitive,1,0)),"")</f>
        <v/>
      </c>
      <c r="M8908" s="37" t="str">
        <f aca="false">IF(G8908=1,IF(B8908="",IF((Fin-A8908)*24&gt;SeuilFigee,1,0),IF(J8908&gt;SeuilFigee*3600,1,0)),"")</f>
        <v/>
      </c>
      <c r="N8908" s="0" t="str">
        <f aca="false">IF(G8908=1,IF(COUNTIF(H$2:H8908,H8908)=1,COUNTIF($H:$H,H8908),""),"")</f>
        <v/>
      </c>
      <c r="O8908" s="0" t="str">
        <f aca="false">IF(G8908=1,IF(COUNTIF(I$2:I8908,I8908)=1,COUNTIF($I:$I,I8908),""),"")</f>
        <v/>
      </c>
      <c r="P8908" s="38" t="str">
        <f aca="false">IF(G8908=1,IF(COUNTIFS(C$2:C8908,C8908,G$2:G8908,1)=1,COUNTIFS($C:$C,C8908,$G:$G,1)+ROW()/10000000,""),"")</f>
        <v/>
      </c>
      <c r="Q8908" s="0" t="str">
        <f aca="false">IF(K8908=1,IF(COUNTIFS(C$2:C8908,C8908,K$2:K8908,1)=1,1,0),"")</f>
        <v/>
      </c>
      <c r="R8908" s="0" t="str">
        <f aca="false">IF(M8908=1,IF(COUNTIFS(C$2:C8908,C8908,M$2:M8908,1)=1,1,0),"")</f>
        <v/>
      </c>
      <c r="S8908" s="0" t="str">
        <f aca="false">IF(L8908=1,IF(COUNTIFS(C$2:C8908,C8908,L$2:L8908,1)=1,1,0),"")</f>
        <v/>
      </c>
      <c r="T8908" s="38" t="str">
        <f aca="false">IF(N8908="","",N8908+ROW()/10000000)</f>
        <v/>
      </c>
      <c r="U8908" s="0" t="str">
        <f aca="false">IF(G8908=1,IF(B8908="",1,0),"")</f>
        <v/>
      </c>
    </row>
    <row r="8909" customFormat="false" ht="15" hidden="false" customHeight="false" outlineLevel="0" collapsed="false">
      <c r="A8909" s="35"/>
      <c r="B8909" s="35"/>
      <c r="G8909" s="0" t="str">
        <f aca="false">IF(A8909="","",IF(AND(A8909&gt;=Debut,A8909&lt;Fin),1,0))</f>
        <v/>
      </c>
      <c r="H8909" s="0" t="str">
        <f aca="false">IF(G8909=1,INT(ROUND((A8909-Debut)*86400,0)/600),"")</f>
        <v/>
      </c>
      <c r="I8909" s="0" t="str">
        <f aca="false">IF(G8909=1,INT(ROUND((A8909-Debut)*86400,0)/3600),"")</f>
        <v/>
      </c>
      <c r="J8909" s="0" t="str">
        <f aca="false">IF(OR(A8909="",B8909=""),"",ROUND((B8909-A8909)*86400,0))</f>
        <v/>
      </c>
      <c r="K8909" s="37" t="str">
        <f aca="false">IF(G8909=1,IF(COUNTIFS($C:$C,C8909,$G:$G,1,$A:$A,"&gt;="&amp;(A8909-FenetreInterm/86400),$A:$A,"&lt;="&amp;A8909)&gt;=NbInterm,1,0),"")</f>
        <v/>
      </c>
      <c r="L8909" s="37" t="str">
        <f aca="false">IF(G8909=1,IF(B8909="",0,IF(J8909&lt;SeuilFugitive,1,0)),"")</f>
        <v/>
      </c>
      <c r="M8909" s="37" t="str">
        <f aca="false">IF(G8909=1,IF(B8909="",IF((Fin-A8909)*24&gt;SeuilFigee,1,0),IF(J8909&gt;SeuilFigee*3600,1,0)),"")</f>
        <v/>
      </c>
      <c r="N8909" s="0" t="str">
        <f aca="false">IF(G8909=1,IF(COUNTIF(H$2:H8909,H8909)=1,COUNTIF($H:$H,H8909),""),"")</f>
        <v/>
      </c>
      <c r="O8909" s="0" t="str">
        <f aca="false">IF(G8909=1,IF(COUNTIF(I$2:I8909,I8909)=1,COUNTIF($I:$I,I8909),""),"")</f>
        <v/>
      </c>
      <c r="P8909" s="38" t="str">
        <f aca="false">IF(G8909=1,IF(COUNTIFS(C$2:C8909,C8909,G$2:G8909,1)=1,COUNTIFS($C:$C,C8909,$G:$G,1)+ROW()/10000000,""),"")</f>
        <v/>
      </c>
      <c r="Q8909" s="0" t="str">
        <f aca="false">IF(K8909=1,IF(COUNTIFS(C$2:C8909,C8909,K$2:K8909,1)=1,1,0),"")</f>
        <v/>
      </c>
      <c r="R8909" s="0" t="str">
        <f aca="false">IF(M8909=1,IF(COUNTIFS(C$2:C8909,C8909,M$2:M8909,1)=1,1,0),"")</f>
        <v/>
      </c>
      <c r="S8909" s="0" t="str">
        <f aca="false">IF(L8909=1,IF(COUNTIFS(C$2:C8909,C8909,L$2:L8909,1)=1,1,0),"")</f>
        <v/>
      </c>
      <c r="T8909" s="38" t="str">
        <f aca="false">IF(N8909="","",N8909+ROW()/10000000)</f>
        <v/>
      </c>
      <c r="U8909" s="0" t="str">
        <f aca="false">IF(G8909=1,IF(B8909="",1,0),"")</f>
        <v/>
      </c>
    </row>
    <row r="8910" customFormat="false" ht="15" hidden="false" customHeight="false" outlineLevel="0" collapsed="false">
      <c r="A8910" s="35"/>
      <c r="B8910" s="35"/>
      <c r="G8910" s="0" t="str">
        <f aca="false">IF(A8910="","",IF(AND(A8910&gt;=Debut,A8910&lt;Fin),1,0))</f>
        <v/>
      </c>
      <c r="H8910" s="0" t="str">
        <f aca="false">IF(G8910=1,INT(ROUND((A8910-Debut)*86400,0)/600),"")</f>
        <v/>
      </c>
      <c r="I8910" s="0" t="str">
        <f aca="false">IF(G8910=1,INT(ROUND((A8910-Debut)*86400,0)/3600),"")</f>
        <v/>
      </c>
      <c r="J8910" s="0" t="str">
        <f aca="false">IF(OR(A8910="",B8910=""),"",ROUND((B8910-A8910)*86400,0))</f>
        <v/>
      </c>
      <c r="K8910" s="37" t="str">
        <f aca="false">IF(G8910=1,IF(COUNTIFS($C:$C,C8910,$G:$G,1,$A:$A,"&gt;="&amp;(A8910-FenetreInterm/86400),$A:$A,"&lt;="&amp;A8910)&gt;=NbInterm,1,0),"")</f>
        <v/>
      </c>
      <c r="L8910" s="37" t="str">
        <f aca="false">IF(G8910=1,IF(B8910="",0,IF(J8910&lt;SeuilFugitive,1,0)),"")</f>
        <v/>
      </c>
      <c r="M8910" s="37" t="str">
        <f aca="false">IF(G8910=1,IF(B8910="",IF((Fin-A8910)*24&gt;SeuilFigee,1,0),IF(J8910&gt;SeuilFigee*3600,1,0)),"")</f>
        <v/>
      </c>
      <c r="N8910" s="0" t="str">
        <f aca="false">IF(G8910=1,IF(COUNTIF(H$2:H8910,H8910)=1,COUNTIF($H:$H,H8910),""),"")</f>
        <v/>
      </c>
      <c r="O8910" s="0" t="str">
        <f aca="false">IF(G8910=1,IF(COUNTIF(I$2:I8910,I8910)=1,COUNTIF($I:$I,I8910),""),"")</f>
        <v/>
      </c>
      <c r="P8910" s="38" t="str">
        <f aca="false">IF(G8910=1,IF(COUNTIFS(C$2:C8910,C8910,G$2:G8910,1)=1,COUNTIFS($C:$C,C8910,$G:$G,1)+ROW()/10000000,""),"")</f>
        <v/>
      </c>
      <c r="Q8910" s="0" t="str">
        <f aca="false">IF(K8910=1,IF(COUNTIFS(C$2:C8910,C8910,K$2:K8910,1)=1,1,0),"")</f>
        <v/>
      </c>
      <c r="R8910" s="0" t="str">
        <f aca="false">IF(M8910=1,IF(COUNTIFS(C$2:C8910,C8910,M$2:M8910,1)=1,1,0),"")</f>
        <v/>
      </c>
      <c r="S8910" s="0" t="str">
        <f aca="false">IF(L8910=1,IF(COUNTIFS(C$2:C8910,C8910,L$2:L8910,1)=1,1,0),"")</f>
        <v/>
      </c>
      <c r="T8910" s="38" t="str">
        <f aca="false">IF(N8910="","",N8910+ROW()/10000000)</f>
        <v/>
      </c>
      <c r="U8910" s="0" t="str">
        <f aca="false">IF(G8910=1,IF(B8910="",1,0),"")</f>
        <v/>
      </c>
    </row>
    <row r="8911" customFormat="false" ht="15" hidden="false" customHeight="false" outlineLevel="0" collapsed="false">
      <c r="A8911" s="35"/>
      <c r="B8911" s="35"/>
      <c r="G8911" s="0" t="str">
        <f aca="false">IF(A8911="","",IF(AND(A8911&gt;=Debut,A8911&lt;Fin),1,0))</f>
        <v/>
      </c>
      <c r="H8911" s="0" t="str">
        <f aca="false">IF(G8911=1,INT(ROUND((A8911-Debut)*86400,0)/600),"")</f>
        <v/>
      </c>
      <c r="I8911" s="0" t="str">
        <f aca="false">IF(G8911=1,INT(ROUND((A8911-Debut)*86400,0)/3600),"")</f>
        <v/>
      </c>
      <c r="J8911" s="0" t="str">
        <f aca="false">IF(OR(A8911="",B8911=""),"",ROUND((B8911-A8911)*86400,0))</f>
        <v/>
      </c>
      <c r="K8911" s="37" t="str">
        <f aca="false">IF(G8911=1,IF(COUNTIFS($C:$C,C8911,$G:$G,1,$A:$A,"&gt;="&amp;(A8911-FenetreInterm/86400),$A:$A,"&lt;="&amp;A8911)&gt;=NbInterm,1,0),"")</f>
        <v/>
      </c>
      <c r="L8911" s="37" t="str">
        <f aca="false">IF(G8911=1,IF(B8911="",0,IF(J8911&lt;SeuilFugitive,1,0)),"")</f>
        <v/>
      </c>
      <c r="M8911" s="37" t="str">
        <f aca="false">IF(G8911=1,IF(B8911="",IF((Fin-A8911)*24&gt;SeuilFigee,1,0),IF(J8911&gt;SeuilFigee*3600,1,0)),"")</f>
        <v/>
      </c>
      <c r="N8911" s="0" t="str">
        <f aca="false">IF(G8911=1,IF(COUNTIF(H$2:H8911,H8911)=1,COUNTIF($H:$H,H8911),""),"")</f>
        <v/>
      </c>
      <c r="O8911" s="0" t="str">
        <f aca="false">IF(G8911=1,IF(COUNTIF(I$2:I8911,I8911)=1,COUNTIF($I:$I,I8911),""),"")</f>
        <v/>
      </c>
      <c r="P8911" s="38" t="str">
        <f aca="false">IF(G8911=1,IF(COUNTIFS(C$2:C8911,C8911,G$2:G8911,1)=1,COUNTIFS($C:$C,C8911,$G:$G,1)+ROW()/10000000,""),"")</f>
        <v/>
      </c>
      <c r="Q8911" s="0" t="str">
        <f aca="false">IF(K8911=1,IF(COUNTIFS(C$2:C8911,C8911,K$2:K8911,1)=1,1,0),"")</f>
        <v/>
      </c>
      <c r="R8911" s="0" t="str">
        <f aca="false">IF(M8911=1,IF(COUNTIFS(C$2:C8911,C8911,M$2:M8911,1)=1,1,0),"")</f>
        <v/>
      </c>
      <c r="S8911" s="0" t="str">
        <f aca="false">IF(L8911=1,IF(COUNTIFS(C$2:C8911,C8911,L$2:L8911,1)=1,1,0),"")</f>
        <v/>
      </c>
      <c r="T8911" s="38" t="str">
        <f aca="false">IF(N8911="","",N8911+ROW()/10000000)</f>
        <v/>
      </c>
      <c r="U8911" s="0" t="str">
        <f aca="false">IF(G8911=1,IF(B8911="",1,0),"")</f>
        <v/>
      </c>
    </row>
    <row r="8912" customFormat="false" ht="15" hidden="false" customHeight="false" outlineLevel="0" collapsed="false">
      <c r="A8912" s="35"/>
      <c r="B8912" s="35"/>
      <c r="G8912" s="0" t="str">
        <f aca="false">IF(A8912="","",IF(AND(A8912&gt;=Debut,A8912&lt;Fin),1,0))</f>
        <v/>
      </c>
      <c r="H8912" s="0" t="str">
        <f aca="false">IF(G8912=1,INT(ROUND((A8912-Debut)*86400,0)/600),"")</f>
        <v/>
      </c>
      <c r="I8912" s="0" t="str">
        <f aca="false">IF(G8912=1,INT(ROUND((A8912-Debut)*86400,0)/3600),"")</f>
        <v/>
      </c>
      <c r="J8912" s="0" t="str">
        <f aca="false">IF(OR(A8912="",B8912=""),"",ROUND((B8912-A8912)*86400,0))</f>
        <v/>
      </c>
      <c r="K8912" s="37" t="str">
        <f aca="false">IF(G8912=1,IF(COUNTIFS($C:$C,C8912,$G:$G,1,$A:$A,"&gt;="&amp;(A8912-FenetreInterm/86400),$A:$A,"&lt;="&amp;A8912)&gt;=NbInterm,1,0),"")</f>
        <v/>
      </c>
      <c r="L8912" s="37" t="str">
        <f aca="false">IF(G8912=1,IF(B8912="",0,IF(J8912&lt;SeuilFugitive,1,0)),"")</f>
        <v/>
      </c>
      <c r="M8912" s="37" t="str">
        <f aca="false">IF(G8912=1,IF(B8912="",IF((Fin-A8912)*24&gt;SeuilFigee,1,0),IF(J8912&gt;SeuilFigee*3600,1,0)),"")</f>
        <v/>
      </c>
      <c r="N8912" s="0" t="str">
        <f aca="false">IF(G8912=1,IF(COUNTIF(H$2:H8912,H8912)=1,COUNTIF($H:$H,H8912),""),"")</f>
        <v/>
      </c>
      <c r="O8912" s="0" t="str">
        <f aca="false">IF(G8912=1,IF(COUNTIF(I$2:I8912,I8912)=1,COUNTIF($I:$I,I8912),""),"")</f>
        <v/>
      </c>
      <c r="P8912" s="38" t="str">
        <f aca="false">IF(G8912=1,IF(COUNTIFS(C$2:C8912,C8912,G$2:G8912,1)=1,COUNTIFS($C:$C,C8912,$G:$G,1)+ROW()/10000000,""),"")</f>
        <v/>
      </c>
      <c r="Q8912" s="0" t="str">
        <f aca="false">IF(K8912=1,IF(COUNTIFS(C$2:C8912,C8912,K$2:K8912,1)=1,1,0),"")</f>
        <v/>
      </c>
      <c r="R8912" s="0" t="str">
        <f aca="false">IF(M8912=1,IF(COUNTIFS(C$2:C8912,C8912,M$2:M8912,1)=1,1,0),"")</f>
        <v/>
      </c>
      <c r="S8912" s="0" t="str">
        <f aca="false">IF(L8912=1,IF(COUNTIFS(C$2:C8912,C8912,L$2:L8912,1)=1,1,0),"")</f>
        <v/>
      </c>
      <c r="T8912" s="38" t="str">
        <f aca="false">IF(N8912="","",N8912+ROW()/10000000)</f>
        <v/>
      </c>
      <c r="U8912" s="0" t="str">
        <f aca="false">IF(G8912=1,IF(B8912="",1,0),"")</f>
        <v/>
      </c>
    </row>
    <row r="8913" customFormat="false" ht="15" hidden="false" customHeight="false" outlineLevel="0" collapsed="false">
      <c r="A8913" s="35"/>
      <c r="B8913" s="35"/>
      <c r="G8913" s="0" t="str">
        <f aca="false">IF(A8913="","",IF(AND(A8913&gt;=Debut,A8913&lt;Fin),1,0))</f>
        <v/>
      </c>
      <c r="H8913" s="0" t="str">
        <f aca="false">IF(G8913=1,INT(ROUND((A8913-Debut)*86400,0)/600),"")</f>
        <v/>
      </c>
      <c r="I8913" s="0" t="str">
        <f aca="false">IF(G8913=1,INT(ROUND((A8913-Debut)*86400,0)/3600),"")</f>
        <v/>
      </c>
      <c r="J8913" s="0" t="str">
        <f aca="false">IF(OR(A8913="",B8913=""),"",ROUND((B8913-A8913)*86400,0))</f>
        <v/>
      </c>
      <c r="K8913" s="37" t="str">
        <f aca="false">IF(G8913=1,IF(COUNTIFS($C:$C,C8913,$G:$G,1,$A:$A,"&gt;="&amp;(A8913-FenetreInterm/86400),$A:$A,"&lt;="&amp;A8913)&gt;=NbInterm,1,0),"")</f>
        <v/>
      </c>
      <c r="L8913" s="37" t="str">
        <f aca="false">IF(G8913=1,IF(B8913="",0,IF(J8913&lt;SeuilFugitive,1,0)),"")</f>
        <v/>
      </c>
      <c r="M8913" s="37" t="str">
        <f aca="false">IF(G8913=1,IF(B8913="",IF((Fin-A8913)*24&gt;SeuilFigee,1,0),IF(J8913&gt;SeuilFigee*3600,1,0)),"")</f>
        <v/>
      </c>
      <c r="N8913" s="0" t="str">
        <f aca="false">IF(G8913=1,IF(COUNTIF(H$2:H8913,H8913)=1,COUNTIF($H:$H,H8913),""),"")</f>
        <v/>
      </c>
      <c r="O8913" s="0" t="str">
        <f aca="false">IF(G8913=1,IF(COUNTIF(I$2:I8913,I8913)=1,COUNTIF($I:$I,I8913),""),"")</f>
        <v/>
      </c>
      <c r="P8913" s="38" t="str">
        <f aca="false">IF(G8913=1,IF(COUNTIFS(C$2:C8913,C8913,G$2:G8913,1)=1,COUNTIFS($C:$C,C8913,$G:$G,1)+ROW()/10000000,""),"")</f>
        <v/>
      </c>
      <c r="Q8913" s="0" t="str">
        <f aca="false">IF(K8913=1,IF(COUNTIFS(C$2:C8913,C8913,K$2:K8913,1)=1,1,0),"")</f>
        <v/>
      </c>
      <c r="R8913" s="0" t="str">
        <f aca="false">IF(M8913=1,IF(COUNTIFS(C$2:C8913,C8913,M$2:M8913,1)=1,1,0),"")</f>
        <v/>
      </c>
      <c r="S8913" s="0" t="str">
        <f aca="false">IF(L8913=1,IF(COUNTIFS(C$2:C8913,C8913,L$2:L8913,1)=1,1,0),"")</f>
        <v/>
      </c>
      <c r="T8913" s="38" t="str">
        <f aca="false">IF(N8913="","",N8913+ROW()/10000000)</f>
        <v/>
      </c>
      <c r="U8913" s="0" t="str">
        <f aca="false">IF(G8913=1,IF(B8913="",1,0),"")</f>
        <v/>
      </c>
    </row>
    <row r="8914" customFormat="false" ht="15" hidden="false" customHeight="false" outlineLevel="0" collapsed="false">
      <c r="A8914" s="35"/>
      <c r="B8914" s="35"/>
      <c r="G8914" s="0" t="str">
        <f aca="false">IF(A8914="","",IF(AND(A8914&gt;=Debut,A8914&lt;Fin),1,0))</f>
        <v/>
      </c>
      <c r="H8914" s="0" t="str">
        <f aca="false">IF(G8914=1,INT(ROUND((A8914-Debut)*86400,0)/600),"")</f>
        <v/>
      </c>
      <c r="I8914" s="0" t="str">
        <f aca="false">IF(G8914=1,INT(ROUND((A8914-Debut)*86400,0)/3600),"")</f>
        <v/>
      </c>
      <c r="J8914" s="0" t="str">
        <f aca="false">IF(OR(A8914="",B8914=""),"",ROUND((B8914-A8914)*86400,0))</f>
        <v/>
      </c>
      <c r="K8914" s="37" t="str">
        <f aca="false">IF(G8914=1,IF(COUNTIFS($C:$C,C8914,$G:$G,1,$A:$A,"&gt;="&amp;(A8914-FenetreInterm/86400),$A:$A,"&lt;="&amp;A8914)&gt;=NbInterm,1,0),"")</f>
        <v/>
      </c>
      <c r="L8914" s="37" t="str">
        <f aca="false">IF(G8914=1,IF(B8914="",0,IF(J8914&lt;SeuilFugitive,1,0)),"")</f>
        <v/>
      </c>
      <c r="M8914" s="37" t="str">
        <f aca="false">IF(G8914=1,IF(B8914="",IF((Fin-A8914)*24&gt;SeuilFigee,1,0),IF(J8914&gt;SeuilFigee*3600,1,0)),"")</f>
        <v/>
      </c>
      <c r="N8914" s="0" t="str">
        <f aca="false">IF(G8914=1,IF(COUNTIF(H$2:H8914,H8914)=1,COUNTIF($H:$H,H8914),""),"")</f>
        <v/>
      </c>
      <c r="O8914" s="0" t="str">
        <f aca="false">IF(G8914=1,IF(COUNTIF(I$2:I8914,I8914)=1,COUNTIF($I:$I,I8914),""),"")</f>
        <v/>
      </c>
      <c r="P8914" s="38" t="str">
        <f aca="false">IF(G8914=1,IF(COUNTIFS(C$2:C8914,C8914,G$2:G8914,1)=1,COUNTIFS($C:$C,C8914,$G:$G,1)+ROW()/10000000,""),"")</f>
        <v/>
      </c>
      <c r="Q8914" s="0" t="str">
        <f aca="false">IF(K8914=1,IF(COUNTIFS(C$2:C8914,C8914,K$2:K8914,1)=1,1,0),"")</f>
        <v/>
      </c>
      <c r="R8914" s="0" t="str">
        <f aca="false">IF(M8914=1,IF(COUNTIFS(C$2:C8914,C8914,M$2:M8914,1)=1,1,0),"")</f>
        <v/>
      </c>
      <c r="S8914" s="0" t="str">
        <f aca="false">IF(L8914=1,IF(COUNTIFS(C$2:C8914,C8914,L$2:L8914,1)=1,1,0),"")</f>
        <v/>
      </c>
      <c r="T8914" s="38" t="str">
        <f aca="false">IF(N8914="","",N8914+ROW()/10000000)</f>
        <v/>
      </c>
      <c r="U8914" s="0" t="str">
        <f aca="false">IF(G8914=1,IF(B8914="",1,0),"")</f>
        <v/>
      </c>
    </row>
    <row r="8915" customFormat="false" ht="15" hidden="false" customHeight="false" outlineLevel="0" collapsed="false">
      <c r="A8915" s="35"/>
      <c r="B8915" s="35"/>
      <c r="G8915" s="0" t="str">
        <f aca="false">IF(A8915="","",IF(AND(A8915&gt;=Debut,A8915&lt;Fin),1,0))</f>
        <v/>
      </c>
      <c r="H8915" s="0" t="str">
        <f aca="false">IF(G8915=1,INT(ROUND((A8915-Debut)*86400,0)/600),"")</f>
        <v/>
      </c>
      <c r="I8915" s="0" t="str">
        <f aca="false">IF(G8915=1,INT(ROUND((A8915-Debut)*86400,0)/3600),"")</f>
        <v/>
      </c>
      <c r="J8915" s="0" t="str">
        <f aca="false">IF(OR(A8915="",B8915=""),"",ROUND((B8915-A8915)*86400,0))</f>
        <v/>
      </c>
      <c r="K8915" s="37" t="str">
        <f aca="false">IF(G8915=1,IF(COUNTIFS($C:$C,C8915,$G:$G,1,$A:$A,"&gt;="&amp;(A8915-FenetreInterm/86400),$A:$A,"&lt;="&amp;A8915)&gt;=NbInterm,1,0),"")</f>
        <v/>
      </c>
      <c r="L8915" s="37" t="str">
        <f aca="false">IF(G8915=1,IF(B8915="",0,IF(J8915&lt;SeuilFugitive,1,0)),"")</f>
        <v/>
      </c>
      <c r="M8915" s="37" t="str">
        <f aca="false">IF(G8915=1,IF(B8915="",IF((Fin-A8915)*24&gt;SeuilFigee,1,0),IF(J8915&gt;SeuilFigee*3600,1,0)),"")</f>
        <v/>
      </c>
      <c r="N8915" s="0" t="str">
        <f aca="false">IF(G8915=1,IF(COUNTIF(H$2:H8915,H8915)=1,COUNTIF($H:$H,H8915),""),"")</f>
        <v/>
      </c>
      <c r="O8915" s="0" t="str">
        <f aca="false">IF(G8915=1,IF(COUNTIF(I$2:I8915,I8915)=1,COUNTIF($I:$I,I8915),""),"")</f>
        <v/>
      </c>
      <c r="P8915" s="38" t="str">
        <f aca="false">IF(G8915=1,IF(COUNTIFS(C$2:C8915,C8915,G$2:G8915,1)=1,COUNTIFS($C:$C,C8915,$G:$G,1)+ROW()/10000000,""),"")</f>
        <v/>
      </c>
      <c r="Q8915" s="0" t="str">
        <f aca="false">IF(K8915=1,IF(COUNTIFS(C$2:C8915,C8915,K$2:K8915,1)=1,1,0),"")</f>
        <v/>
      </c>
      <c r="R8915" s="0" t="str">
        <f aca="false">IF(M8915=1,IF(COUNTIFS(C$2:C8915,C8915,M$2:M8915,1)=1,1,0),"")</f>
        <v/>
      </c>
      <c r="S8915" s="0" t="str">
        <f aca="false">IF(L8915=1,IF(COUNTIFS(C$2:C8915,C8915,L$2:L8915,1)=1,1,0),"")</f>
        <v/>
      </c>
      <c r="T8915" s="38" t="str">
        <f aca="false">IF(N8915="","",N8915+ROW()/10000000)</f>
        <v/>
      </c>
      <c r="U8915" s="0" t="str">
        <f aca="false">IF(G8915=1,IF(B8915="",1,0),"")</f>
        <v/>
      </c>
    </row>
    <row r="8916" customFormat="false" ht="15" hidden="false" customHeight="false" outlineLevel="0" collapsed="false">
      <c r="A8916" s="35"/>
      <c r="B8916" s="35"/>
      <c r="G8916" s="0" t="str">
        <f aca="false">IF(A8916="","",IF(AND(A8916&gt;=Debut,A8916&lt;Fin),1,0))</f>
        <v/>
      </c>
      <c r="H8916" s="0" t="str">
        <f aca="false">IF(G8916=1,INT(ROUND((A8916-Debut)*86400,0)/600),"")</f>
        <v/>
      </c>
      <c r="I8916" s="0" t="str">
        <f aca="false">IF(G8916=1,INT(ROUND((A8916-Debut)*86400,0)/3600),"")</f>
        <v/>
      </c>
      <c r="J8916" s="0" t="str">
        <f aca="false">IF(OR(A8916="",B8916=""),"",ROUND((B8916-A8916)*86400,0))</f>
        <v/>
      </c>
      <c r="K8916" s="37" t="str">
        <f aca="false">IF(G8916=1,IF(COUNTIFS($C:$C,C8916,$G:$G,1,$A:$A,"&gt;="&amp;(A8916-FenetreInterm/86400),$A:$A,"&lt;="&amp;A8916)&gt;=NbInterm,1,0),"")</f>
        <v/>
      </c>
      <c r="L8916" s="37" t="str">
        <f aca="false">IF(G8916=1,IF(B8916="",0,IF(J8916&lt;SeuilFugitive,1,0)),"")</f>
        <v/>
      </c>
      <c r="M8916" s="37" t="str">
        <f aca="false">IF(G8916=1,IF(B8916="",IF((Fin-A8916)*24&gt;SeuilFigee,1,0),IF(J8916&gt;SeuilFigee*3600,1,0)),"")</f>
        <v/>
      </c>
      <c r="N8916" s="0" t="str">
        <f aca="false">IF(G8916=1,IF(COUNTIF(H$2:H8916,H8916)=1,COUNTIF($H:$H,H8916),""),"")</f>
        <v/>
      </c>
      <c r="O8916" s="0" t="str">
        <f aca="false">IF(G8916=1,IF(COUNTIF(I$2:I8916,I8916)=1,COUNTIF($I:$I,I8916),""),"")</f>
        <v/>
      </c>
      <c r="P8916" s="38" t="str">
        <f aca="false">IF(G8916=1,IF(COUNTIFS(C$2:C8916,C8916,G$2:G8916,1)=1,COUNTIFS($C:$C,C8916,$G:$G,1)+ROW()/10000000,""),"")</f>
        <v/>
      </c>
      <c r="Q8916" s="0" t="str">
        <f aca="false">IF(K8916=1,IF(COUNTIFS(C$2:C8916,C8916,K$2:K8916,1)=1,1,0),"")</f>
        <v/>
      </c>
      <c r="R8916" s="0" t="str">
        <f aca="false">IF(M8916=1,IF(COUNTIFS(C$2:C8916,C8916,M$2:M8916,1)=1,1,0),"")</f>
        <v/>
      </c>
      <c r="S8916" s="0" t="str">
        <f aca="false">IF(L8916=1,IF(COUNTIFS(C$2:C8916,C8916,L$2:L8916,1)=1,1,0),"")</f>
        <v/>
      </c>
      <c r="T8916" s="38" t="str">
        <f aca="false">IF(N8916="","",N8916+ROW()/10000000)</f>
        <v/>
      </c>
      <c r="U8916" s="0" t="str">
        <f aca="false">IF(G8916=1,IF(B8916="",1,0),"")</f>
        <v/>
      </c>
    </row>
    <row r="8917" customFormat="false" ht="15" hidden="false" customHeight="false" outlineLevel="0" collapsed="false">
      <c r="A8917" s="35"/>
      <c r="B8917" s="35"/>
      <c r="G8917" s="0" t="str">
        <f aca="false">IF(A8917="","",IF(AND(A8917&gt;=Debut,A8917&lt;Fin),1,0))</f>
        <v/>
      </c>
      <c r="H8917" s="0" t="str">
        <f aca="false">IF(G8917=1,INT(ROUND((A8917-Debut)*86400,0)/600),"")</f>
        <v/>
      </c>
      <c r="I8917" s="0" t="str">
        <f aca="false">IF(G8917=1,INT(ROUND((A8917-Debut)*86400,0)/3600),"")</f>
        <v/>
      </c>
      <c r="J8917" s="0" t="str">
        <f aca="false">IF(OR(A8917="",B8917=""),"",ROUND((B8917-A8917)*86400,0))</f>
        <v/>
      </c>
      <c r="K8917" s="37" t="str">
        <f aca="false">IF(G8917=1,IF(COUNTIFS($C:$C,C8917,$G:$G,1,$A:$A,"&gt;="&amp;(A8917-FenetreInterm/86400),$A:$A,"&lt;="&amp;A8917)&gt;=NbInterm,1,0),"")</f>
        <v/>
      </c>
      <c r="L8917" s="37" t="str">
        <f aca="false">IF(G8917=1,IF(B8917="",0,IF(J8917&lt;SeuilFugitive,1,0)),"")</f>
        <v/>
      </c>
      <c r="M8917" s="37" t="str">
        <f aca="false">IF(G8917=1,IF(B8917="",IF((Fin-A8917)*24&gt;SeuilFigee,1,0),IF(J8917&gt;SeuilFigee*3600,1,0)),"")</f>
        <v/>
      </c>
      <c r="N8917" s="0" t="str">
        <f aca="false">IF(G8917=1,IF(COUNTIF(H$2:H8917,H8917)=1,COUNTIF($H:$H,H8917),""),"")</f>
        <v/>
      </c>
      <c r="O8917" s="0" t="str">
        <f aca="false">IF(G8917=1,IF(COUNTIF(I$2:I8917,I8917)=1,COUNTIF($I:$I,I8917),""),"")</f>
        <v/>
      </c>
      <c r="P8917" s="38" t="str">
        <f aca="false">IF(G8917=1,IF(COUNTIFS(C$2:C8917,C8917,G$2:G8917,1)=1,COUNTIFS($C:$C,C8917,$G:$G,1)+ROW()/10000000,""),"")</f>
        <v/>
      </c>
      <c r="Q8917" s="0" t="str">
        <f aca="false">IF(K8917=1,IF(COUNTIFS(C$2:C8917,C8917,K$2:K8917,1)=1,1,0),"")</f>
        <v/>
      </c>
      <c r="R8917" s="0" t="str">
        <f aca="false">IF(M8917=1,IF(COUNTIFS(C$2:C8917,C8917,M$2:M8917,1)=1,1,0),"")</f>
        <v/>
      </c>
      <c r="S8917" s="0" t="str">
        <f aca="false">IF(L8917=1,IF(COUNTIFS(C$2:C8917,C8917,L$2:L8917,1)=1,1,0),"")</f>
        <v/>
      </c>
      <c r="T8917" s="38" t="str">
        <f aca="false">IF(N8917="","",N8917+ROW()/10000000)</f>
        <v/>
      </c>
      <c r="U8917" s="0" t="str">
        <f aca="false">IF(G8917=1,IF(B8917="",1,0),"")</f>
        <v/>
      </c>
    </row>
    <row r="8918" customFormat="false" ht="15" hidden="false" customHeight="false" outlineLevel="0" collapsed="false">
      <c r="A8918" s="35"/>
      <c r="B8918" s="35"/>
      <c r="G8918" s="0" t="str">
        <f aca="false">IF(A8918="","",IF(AND(A8918&gt;=Debut,A8918&lt;Fin),1,0))</f>
        <v/>
      </c>
      <c r="H8918" s="0" t="str">
        <f aca="false">IF(G8918=1,INT(ROUND((A8918-Debut)*86400,0)/600),"")</f>
        <v/>
      </c>
      <c r="I8918" s="0" t="str">
        <f aca="false">IF(G8918=1,INT(ROUND((A8918-Debut)*86400,0)/3600),"")</f>
        <v/>
      </c>
      <c r="J8918" s="0" t="str">
        <f aca="false">IF(OR(A8918="",B8918=""),"",ROUND((B8918-A8918)*86400,0))</f>
        <v/>
      </c>
      <c r="K8918" s="37" t="str">
        <f aca="false">IF(G8918=1,IF(COUNTIFS($C:$C,C8918,$G:$G,1,$A:$A,"&gt;="&amp;(A8918-FenetreInterm/86400),$A:$A,"&lt;="&amp;A8918)&gt;=NbInterm,1,0),"")</f>
        <v/>
      </c>
      <c r="L8918" s="37" t="str">
        <f aca="false">IF(G8918=1,IF(B8918="",0,IF(J8918&lt;SeuilFugitive,1,0)),"")</f>
        <v/>
      </c>
      <c r="M8918" s="37" t="str">
        <f aca="false">IF(G8918=1,IF(B8918="",IF((Fin-A8918)*24&gt;SeuilFigee,1,0),IF(J8918&gt;SeuilFigee*3600,1,0)),"")</f>
        <v/>
      </c>
      <c r="N8918" s="0" t="str">
        <f aca="false">IF(G8918=1,IF(COUNTIF(H$2:H8918,H8918)=1,COUNTIF($H:$H,H8918),""),"")</f>
        <v/>
      </c>
      <c r="O8918" s="0" t="str">
        <f aca="false">IF(G8918=1,IF(COUNTIF(I$2:I8918,I8918)=1,COUNTIF($I:$I,I8918),""),"")</f>
        <v/>
      </c>
      <c r="P8918" s="38" t="str">
        <f aca="false">IF(G8918=1,IF(COUNTIFS(C$2:C8918,C8918,G$2:G8918,1)=1,COUNTIFS($C:$C,C8918,$G:$G,1)+ROW()/10000000,""),"")</f>
        <v/>
      </c>
      <c r="Q8918" s="0" t="str">
        <f aca="false">IF(K8918=1,IF(COUNTIFS(C$2:C8918,C8918,K$2:K8918,1)=1,1,0),"")</f>
        <v/>
      </c>
      <c r="R8918" s="0" t="str">
        <f aca="false">IF(M8918=1,IF(COUNTIFS(C$2:C8918,C8918,M$2:M8918,1)=1,1,0),"")</f>
        <v/>
      </c>
      <c r="S8918" s="0" t="str">
        <f aca="false">IF(L8918=1,IF(COUNTIFS(C$2:C8918,C8918,L$2:L8918,1)=1,1,0),"")</f>
        <v/>
      </c>
      <c r="T8918" s="38" t="str">
        <f aca="false">IF(N8918="","",N8918+ROW()/10000000)</f>
        <v/>
      </c>
      <c r="U8918" s="0" t="str">
        <f aca="false">IF(G8918=1,IF(B8918="",1,0),"")</f>
        <v/>
      </c>
    </row>
    <row r="8919" customFormat="false" ht="15" hidden="false" customHeight="false" outlineLevel="0" collapsed="false">
      <c r="A8919" s="35"/>
      <c r="B8919" s="35"/>
      <c r="G8919" s="0" t="str">
        <f aca="false">IF(A8919="","",IF(AND(A8919&gt;=Debut,A8919&lt;Fin),1,0))</f>
        <v/>
      </c>
      <c r="H8919" s="0" t="str">
        <f aca="false">IF(G8919=1,INT(ROUND((A8919-Debut)*86400,0)/600),"")</f>
        <v/>
      </c>
      <c r="I8919" s="0" t="str">
        <f aca="false">IF(G8919=1,INT(ROUND((A8919-Debut)*86400,0)/3600),"")</f>
        <v/>
      </c>
      <c r="J8919" s="0" t="str">
        <f aca="false">IF(OR(A8919="",B8919=""),"",ROUND((B8919-A8919)*86400,0))</f>
        <v/>
      </c>
      <c r="K8919" s="37" t="str">
        <f aca="false">IF(G8919=1,IF(COUNTIFS($C:$C,C8919,$G:$G,1,$A:$A,"&gt;="&amp;(A8919-FenetreInterm/86400),$A:$A,"&lt;="&amp;A8919)&gt;=NbInterm,1,0),"")</f>
        <v/>
      </c>
      <c r="L8919" s="37" t="str">
        <f aca="false">IF(G8919=1,IF(B8919="",0,IF(J8919&lt;SeuilFugitive,1,0)),"")</f>
        <v/>
      </c>
      <c r="M8919" s="37" t="str">
        <f aca="false">IF(G8919=1,IF(B8919="",IF((Fin-A8919)*24&gt;SeuilFigee,1,0),IF(J8919&gt;SeuilFigee*3600,1,0)),"")</f>
        <v/>
      </c>
      <c r="N8919" s="0" t="str">
        <f aca="false">IF(G8919=1,IF(COUNTIF(H$2:H8919,H8919)=1,COUNTIF($H:$H,H8919),""),"")</f>
        <v/>
      </c>
      <c r="O8919" s="0" t="str">
        <f aca="false">IF(G8919=1,IF(COUNTIF(I$2:I8919,I8919)=1,COUNTIF($I:$I,I8919),""),"")</f>
        <v/>
      </c>
      <c r="P8919" s="38" t="str">
        <f aca="false">IF(G8919=1,IF(COUNTIFS(C$2:C8919,C8919,G$2:G8919,1)=1,COUNTIFS($C:$C,C8919,$G:$G,1)+ROW()/10000000,""),"")</f>
        <v/>
      </c>
      <c r="Q8919" s="0" t="str">
        <f aca="false">IF(K8919=1,IF(COUNTIFS(C$2:C8919,C8919,K$2:K8919,1)=1,1,0),"")</f>
        <v/>
      </c>
      <c r="R8919" s="0" t="str">
        <f aca="false">IF(M8919=1,IF(COUNTIFS(C$2:C8919,C8919,M$2:M8919,1)=1,1,0),"")</f>
        <v/>
      </c>
      <c r="S8919" s="0" t="str">
        <f aca="false">IF(L8919=1,IF(COUNTIFS(C$2:C8919,C8919,L$2:L8919,1)=1,1,0),"")</f>
        <v/>
      </c>
      <c r="T8919" s="38" t="str">
        <f aca="false">IF(N8919="","",N8919+ROW()/10000000)</f>
        <v/>
      </c>
      <c r="U8919" s="0" t="str">
        <f aca="false">IF(G8919=1,IF(B8919="",1,0),"")</f>
        <v/>
      </c>
    </row>
    <row r="8920" customFormat="false" ht="15" hidden="false" customHeight="false" outlineLevel="0" collapsed="false">
      <c r="A8920" s="35"/>
      <c r="B8920" s="35"/>
      <c r="G8920" s="0" t="str">
        <f aca="false">IF(A8920="","",IF(AND(A8920&gt;=Debut,A8920&lt;Fin),1,0))</f>
        <v/>
      </c>
      <c r="H8920" s="0" t="str">
        <f aca="false">IF(G8920=1,INT(ROUND((A8920-Debut)*86400,0)/600),"")</f>
        <v/>
      </c>
      <c r="I8920" s="0" t="str">
        <f aca="false">IF(G8920=1,INT(ROUND((A8920-Debut)*86400,0)/3600),"")</f>
        <v/>
      </c>
      <c r="J8920" s="0" t="str">
        <f aca="false">IF(OR(A8920="",B8920=""),"",ROUND((B8920-A8920)*86400,0))</f>
        <v/>
      </c>
      <c r="K8920" s="37" t="str">
        <f aca="false">IF(G8920=1,IF(COUNTIFS($C:$C,C8920,$G:$G,1,$A:$A,"&gt;="&amp;(A8920-FenetreInterm/86400),$A:$A,"&lt;="&amp;A8920)&gt;=NbInterm,1,0),"")</f>
        <v/>
      </c>
      <c r="L8920" s="37" t="str">
        <f aca="false">IF(G8920=1,IF(B8920="",0,IF(J8920&lt;SeuilFugitive,1,0)),"")</f>
        <v/>
      </c>
      <c r="M8920" s="37" t="str">
        <f aca="false">IF(G8920=1,IF(B8920="",IF((Fin-A8920)*24&gt;SeuilFigee,1,0),IF(J8920&gt;SeuilFigee*3600,1,0)),"")</f>
        <v/>
      </c>
      <c r="N8920" s="0" t="str">
        <f aca="false">IF(G8920=1,IF(COUNTIF(H$2:H8920,H8920)=1,COUNTIF($H:$H,H8920),""),"")</f>
        <v/>
      </c>
      <c r="O8920" s="0" t="str">
        <f aca="false">IF(G8920=1,IF(COUNTIF(I$2:I8920,I8920)=1,COUNTIF($I:$I,I8920),""),"")</f>
        <v/>
      </c>
      <c r="P8920" s="38" t="str">
        <f aca="false">IF(G8920=1,IF(COUNTIFS(C$2:C8920,C8920,G$2:G8920,1)=1,COUNTIFS($C:$C,C8920,$G:$G,1)+ROW()/10000000,""),"")</f>
        <v/>
      </c>
      <c r="Q8920" s="0" t="str">
        <f aca="false">IF(K8920=1,IF(COUNTIFS(C$2:C8920,C8920,K$2:K8920,1)=1,1,0),"")</f>
        <v/>
      </c>
      <c r="R8920" s="0" t="str">
        <f aca="false">IF(M8920=1,IF(COUNTIFS(C$2:C8920,C8920,M$2:M8920,1)=1,1,0),"")</f>
        <v/>
      </c>
      <c r="S8920" s="0" t="str">
        <f aca="false">IF(L8920=1,IF(COUNTIFS(C$2:C8920,C8920,L$2:L8920,1)=1,1,0),"")</f>
        <v/>
      </c>
      <c r="T8920" s="38" t="str">
        <f aca="false">IF(N8920="","",N8920+ROW()/10000000)</f>
        <v/>
      </c>
      <c r="U8920" s="0" t="str">
        <f aca="false">IF(G8920=1,IF(B8920="",1,0),"")</f>
        <v/>
      </c>
    </row>
    <row r="8921" customFormat="false" ht="15" hidden="false" customHeight="false" outlineLevel="0" collapsed="false">
      <c r="A8921" s="35"/>
      <c r="B8921" s="35"/>
      <c r="G8921" s="0" t="str">
        <f aca="false">IF(A8921="","",IF(AND(A8921&gt;=Debut,A8921&lt;Fin),1,0))</f>
        <v/>
      </c>
      <c r="H8921" s="0" t="str">
        <f aca="false">IF(G8921=1,INT(ROUND((A8921-Debut)*86400,0)/600),"")</f>
        <v/>
      </c>
      <c r="I8921" s="0" t="str">
        <f aca="false">IF(G8921=1,INT(ROUND((A8921-Debut)*86400,0)/3600),"")</f>
        <v/>
      </c>
      <c r="J8921" s="0" t="str">
        <f aca="false">IF(OR(A8921="",B8921=""),"",ROUND((B8921-A8921)*86400,0))</f>
        <v/>
      </c>
      <c r="K8921" s="37" t="str">
        <f aca="false">IF(G8921=1,IF(COUNTIFS($C:$C,C8921,$G:$G,1,$A:$A,"&gt;="&amp;(A8921-FenetreInterm/86400),$A:$A,"&lt;="&amp;A8921)&gt;=NbInterm,1,0),"")</f>
        <v/>
      </c>
      <c r="L8921" s="37" t="str">
        <f aca="false">IF(G8921=1,IF(B8921="",0,IF(J8921&lt;SeuilFugitive,1,0)),"")</f>
        <v/>
      </c>
      <c r="M8921" s="37" t="str">
        <f aca="false">IF(G8921=1,IF(B8921="",IF((Fin-A8921)*24&gt;SeuilFigee,1,0),IF(J8921&gt;SeuilFigee*3600,1,0)),"")</f>
        <v/>
      </c>
      <c r="N8921" s="0" t="str">
        <f aca="false">IF(G8921=1,IF(COUNTIF(H$2:H8921,H8921)=1,COUNTIF($H:$H,H8921),""),"")</f>
        <v/>
      </c>
      <c r="O8921" s="0" t="str">
        <f aca="false">IF(G8921=1,IF(COUNTIF(I$2:I8921,I8921)=1,COUNTIF($I:$I,I8921),""),"")</f>
        <v/>
      </c>
      <c r="P8921" s="38" t="str">
        <f aca="false">IF(G8921=1,IF(COUNTIFS(C$2:C8921,C8921,G$2:G8921,1)=1,COUNTIFS($C:$C,C8921,$G:$G,1)+ROW()/10000000,""),"")</f>
        <v/>
      </c>
      <c r="Q8921" s="0" t="str">
        <f aca="false">IF(K8921=1,IF(COUNTIFS(C$2:C8921,C8921,K$2:K8921,1)=1,1,0),"")</f>
        <v/>
      </c>
      <c r="R8921" s="0" t="str">
        <f aca="false">IF(M8921=1,IF(COUNTIFS(C$2:C8921,C8921,M$2:M8921,1)=1,1,0),"")</f>
        <v/>
      </c>
      <c r="S8921" s="0" t="str">
        <f aca="false">IF(L8921=1,IF(COUNTIFS(C$2:C8921,C8921,L$2:L8921,1)=1,1,0),"")</f>
        <v/>
      </c>
      <c r="T8921" s="38" t="str">
        <f aca="false">IF(N8921="","",N8921+ROW()/10000000)</f>
        <v/>
      </c>
      <c r="U8921" s="0" t="str">
        <f aca="false">IF(G8921=1,IF(B8921="",1,0),"")</f>
        <v/>
      </c>
    </row>
    <row r="8922" customFormat="false" ht="15" hidden="false" customHeight="false" outlineLevel="0" collapsed="false">
      <c r="A8922" s="35"/>
      <c r="B8922" s="35"/>
      <c r="G8922" s="0" t="str">
        <f aca="false">IF(A8922="","",IF(AND(A8922&gt;=Debut,A8922&lt;Fin),1,0))</f>
        <v/>
      </c>
      <c r="H8922" s="0" t="str">
        <f aca="false">IF(G8922=1,INT(ROUND((A8922-Debut)*86400,0)/600),"")</f>
        <v/>
      </c>
      <c r="I8922" s="0" t="str">
        <f aca="false">IF(G8922=1,INT(ROUND((A8922-Debut)*86400,0)/3600),"")</f>
        <v/>
      </c>
      <c r="J8922" s="0" t="str">
        <f aca="false">IF(OR(A8922="",B8922=""),"",ROUND((B8922-A8922)*86400,0))</f>
        <v/>
      </c>
      <c r="K8922" s="37" t="str">
        <f aca="false">IF(G8922=1,IF(COUNTIFS($C:$C,C8922,$G:$G,1,$A:$A,"&gt;="&amp;(A8922-FenetreInterm/86400),$A:$A,"&lt;="&amp;A8922)&gt;=NbInterm,1,0),"")</f>
        <v/>
      </c>
      <c r="L8922" s="37" t="str">
        <f aca="false">IF(G8922=1,IF(B8922="",0,IF(J8922&lt;SeuilFugitive,1,0)),"")</f>
        <v/>
      </c>
      <c r="M8922" s="37" t="str">
        <f aca="false">IF(G8922=1,IF(B8922="",IF((Fin-A8922)*24&gt;SeuilFigee,1,0),IF(J8922&gt;SeuilFigee*3600,1,0)),"")</f>
        <v/>
      </c>
      <c r="N8922" s="0" t="str">
        <f aca="false">IF(G8922=1,IF(COUNTIF(H$2:H8922,H8922)=1,COUNTIF($H:$H,H8922),""),"")</f>
        <v/>
      </c>
      <c r="O8922" s="0" t="str">
        <f aca="false">IF(G8922=1,IF(COUNTIF(I$2:I8922,I8922)=1,COUNTIF($I:$I,I8922),""),"")</f>
        <v/>
      </c>
      <c r="P8922" s="38" t="str">
        <f aca="false">IF(G8922=1,IF(COUNTIFS(C$2:C8922,C8922,G$2:G8922,1)=1,COUNTIFS($C:$C,C8922,$G:$G,1)+ROW()/10000000,""),"")</f>
        <v/>
      </c>
      <c r="Q8922" s="0" t="str">
        <f aca="false">IF(K8922=1,IF(COUNTIFS(C$2:C8922,C8922,K$2:K8922,1)=1,1,0),"")</f>
        <v/>
      </c>
      <c r="R8922" s="0" t="str">
        <f aca="false">IF(M8922=1,IF(COUNTIFS(C$2:C8922,C8922,M$2:M8922,1)=1,1,0),"")</f>
        <v/>
      </c>
      <c r="S8922" s="0" t="str">
        <f aca="false">IF(L8922=1,IF(COUNTIFS(C$2:C8922,C8922,L$2:L8922,1)=1,1,0),"")</f>
        <v/>
      </c>
      <c r="T8922" s="38" t="str">
        <f aca="false">IF(N8922="","",N8922+ROW()/10000000)</f>
        <v/>
      </c>
      <c r="U8922" s="0" t="str">
        <f aca="false">IF(G8922=1,IF(B8922="",1,0),"")</f>
        <v/>
      </c>
    </row>
    <row r="8923" customFormat="false" ht="15" hidden="false" customHeight="false" outlineLevel="0" collapsed="false">
      <c r="A8923" s="35"/>
      <c r="B8923" s="35"/>
      <c r="G8923" s="0" t="str">
        <f aca="false">IF(A8923="","",IF(AND(A8923&gt;=Debut,A8923&lt;Fin),1,0))</f>
        <v/>
      </c>
      <c r="H8923" s="0" t="str">
        <f aca="false">IF(G8923=1,INT(ROUND((A8923-Debut)*86400,0)/600),"")</f>
        <v/>
      </c>
      <c r="I8923" s="0" t="str">
        <f aca="false">IF(G8923=1,INT(ROUND((A8923-Debut)*86400,0)/3600),"")</f>
        <v/>
      </c>
      <c r="J8923" s="0" t="str">
        <f aca="false">IF(OR(A8923="",B8923=""),"",ROUND((B8923-A8923)*86400,0))</f>
        <v/>
      </c>
      <c r="K8923" s="37" t="str">
        <f aca="false">IF(G8923=1,IF(COUNTIFS($C:$C,C8923,$G:$G,1,$A:$A,"&gt;="&amp;(A8923-FenetreInterm/86400),$A:$A,"&lt;="&amp;A8923)&gt;=NbInterm,1,0),"")</f>
        <v/>
      </c>
      <c r="L8923" s="37" t="str">
        <f aca="false">IF(G8923=1,IF(B8923="",0,IF(J8923&lt;SeuilFugitive,1,0)),"")</f>
        <v/>
      </c>
      <c r="M8923" s="37" t="str">
        <f aca="false">IF(G8923=1,IF(B8923="",IF((Fin-A8923)*24&gt;SeuilFigee,1,0),IF(J8923&gt;SeuilFigee*3600,1,0)),"")</f>
        <v/>
      </c>
      <c r="N8923" s="0" t="str">
        <f aca="false">IF(G8923=1,IF(COUNTIF(H$2:H8923,H8923)=1,COUNTIF($H:$H,H8923),""),"")</f>
        <v/>
      </c>
      <c r="O8923" s="0" t="str">
        <f aca="false">IF(G8923=1,IF(COUNTIF(I$2:I8923,I8923)=1,COUNTIF($I:$I,I8923),""),"")</f>
        <v/>
      </c>
      <c r="P8923" s="38" t="str">
        <f aca="false">IF(G8923=1,IF(COUNTIFS(C$2:C8923,C8923,G$2:G8923,1)=1,COUNTIFS($C:$C,C8923,$G:$G,1)+ROW()/10000000,""),"")</f>
        <v/>
      </c>
      <c r="Q8923" s="0" t="str">
        <f aca="false">IF(K8923=1,IF(COUNTIFS(C$2:C8923,C8923,K$2:K8923,1)=1,1,0),"")</f>
        <v/>
      </c>
      <c r="R8923" s="0" t="str">
        <f aca="false">IF(M8923=1,IF(COUNTIFS(C$2:C8923,C8923,M$2:M8923,1)=1,1,0),"")</f>
        <v/>
      </c>
      <c r="S8923" s="0" t="str">
        <f aca="false">IF(L8923=1,IF(COUNTIFS(C$2:C8923,C8923,L$2:L8923,1)=1,1,0),"")</f>
        <v/>
      </c>
      <c r="T8923" s="38" t="str">
        <f aca="false">IF(N8923="","",N8923+ROW()/10000000)</f>
        <v/>
      </c>
      <c r="U8923" s="0" t="str">
        <f aca="false">IF(G8923=1,IF(B8923="",1,0),"")</f>
        <v/>
      </c>
    </row>
    <row r="8924" customFormat="false" ht="15" hidden="false" customHeight="false" outlineLevel="0" collapsed="false">
      <c r="A8924" s="35"/>
      <c r="B8924" s="35"/>
      <c r="G8924" s="0" t="str">
        <f aca="false">IF(A8924="","",IF(AND(A8924&gt;=Debut,A8924&lt;Fin),1,0))</f>
        <v/>
      </c>
      <c r="H8924" s="0" t="str">
        <f aca="false">IF(G8924=1,INT(ROUND((A8924-Debut)*86400,0)/600),"")</f>
        <v/>
      </c>
      <c r="I8924" s="0" t="str">
        <f aca="false">IF(G8924=1,INT(ROUND((A8924-Debut)*86400,0)/3600),"")</f>
        <v/>
      </c>
      <c r="J8924" s="0" t="str">
        <f aca="false">IF(OR(A8924="",B8924=""),"",ROUND((B8924-A8924)*86400,0))</f>
        <v/>
      </c>
      <c r="K8924" s="37" t="str">
        <f aca="false">IF(G8924=1,IF(COUNTIFS($C:$C,C8924,$G:$G,1,$A:$A,"&gt;="&amp;(A8924-FenetreInterm/86400),$A:$A,"&lt;="&amp;A8924)&gt;=NbInterm,1,0),"")</f>
        <v/>
      </c>
      <c r="L8924" s="37" t="str">
        <f aca="false">IF(G8924=1,IF(B8924="",0,IF(J8924&lt;SeuilFugitive,1,0)),"")</f>
        <v/>
      </c>
      <c r="M8924" s="37" t="str">
        <f aca="false">IF(G8924=1,IF(B8924="",IF((Fin-A8924)*24&gt;SeuilFigee,1,0),IF(J8924&gt;SeuilFigee*3600,1,0)),"")</f>
        <v/>
      </c>
      <c r="N8924" s="0" t="str">
        <f aca="false">IF(G8924=1,IF(COUNTIF(H$2:H8924,H8924)=1,COUNTIF($H:$H,H8924),""),"")</f>
        <v/>
      </c>
      <c r="O8924" s="0" t="str">
        <f aca="false">IF(G8924=1,IF(COUNTIF(I$2:I8924,I8924)=1,COUNTIF($I:$I,I8924),""),"")</f>
        <v/>
      </c>
      <c r="P8924" s="38" t="str">
        <f aca="false">IF(G8924=1,IF(COUNTIFS(C$2:C8924,C8924,G$2:G8924,1)=1,COUNTIFS($C:$C,C8924,$G:$G,1)+ROW()/10000000,""),"")</f>
        <v/>
      </c>
      <c r="Q8924" s="0" t="str">
        <f aca="false">IF(K8924=1,IF(COUNTIFS(C$2:C8924,C8924,K$2:K8924,1)=1,1,0),"")</f>
        <v/>
      </c>
      <c r="R8924" s="0" t="str">
        <f aca="false">IF(M8924=1,IF(COUNTIFS(C$2:C8924,C8924,M$2:M8924,1)=1,1,0),"")</f>
        <v/>
      </c>
      <c r="S8924" s="0" t="str">
        <f aca="false">IF(L8924=1,IF(COUNTIFS(C$2:C8924,C8924,L$2:L8924,1)=1,1,0),"")</f>
        <v/>
      </c>
      <c r="T8924" s="38" t="str">
        <f aca="false">IF(N8924="","",N8924+ROW()/10000000)</f>
        <v/>
      </c>
      <c r="U8924" s="0" t="str">
        <f aca="false">IF(G8924=1,IF(B8924="",1,0),"")</f>
        <v/>
      </c>
    </row>
    <row r="8925" customFormat="false" ht="15" hidden="false" customHeight="false" outlineLevel="0" collapsed="false">
      <c r="A8925" s="35"/>
      <c r="B8925" s="35"/>
      <c r="G8925" s="0" t="str">
        <f aca="false">IF(A8925="","",IF(AND(A8925&gt;=Debut,A8925&lt;Fin),1,0))</f>
        <v/>
      </c>
      <c r="H8925" s="0" t="str">
        <f aca="false">IF(G8925=1,INT(ROUND((A8925-Debut)*86400,0)/600),"")</f>
        <v/>
      </c>
      <c r="I8925" s="0" t="str">
        <f aca="false">IF(G8925=1,INT(ROUND((A8925-Debut)*86400,0)/3600),"")</f>
        <v/>
      </c>
      <c r="J8925" s="0" t="str">
        <f aca="false">IF(OR(A8925="",B8925=""),"",ROUND((B8925-A8925)*86400,0))</f>
        <v/>
      </c>
      <c r="K8925" s="37" t="str">
        <f aca="false">IF(G8925=1,IF(COUNTIFS($C:$C,C8925,$G:$G,1,$A:$A,"&gt;="&amp;(A8925-FenetreInterm/86400),$A:$A,"&lt;="&amp;A8925)&gt;=NbInterm,1,0),"")</f>
        <v/>
      </c>
      <c r="L8925" s="37" t="str">
        <f aca="false">IF(G8925=1,IF(B8925="",0,IF(J8925&lt;SeuilFugitive,1,0)),"")</f>
        <v/>
      </c>
      <c r="M8925" s="37" t="str">
        <f aca="false">IF(G8925=1,IF(B8925="",IF((Fin-A8925)*24&gt;SeuilFigee,1,0),IF(J8925&gt;SeuilFigee*3600,1,0)),"")</f>
        <v/>
      </c>
      <c r="N8925" s="0" t="str">
        <f aca="false">IF(G8925=1,IF(COUNTIF(H$2:H8925,H8925)=1,COUNTIF($H:$H,H8925),""),"")</f>
        <v/>
      </c>
      <c r="O8925" s="0" t="str">
        <f aca="false">IF(G8925=1,IF(COUNTIF(I$2:I8925,I8925)=1,COUNTIF($I:$I,I8925),""),"")</f>
        <v/>
      </c>
      <c r="P8925" s="38" t="str">
        <f aca="false">IF(G8925=1,IF(COUNTIFS(C$2:C8925,C8925,G$2:G8925,1)=1,COUNTIFS($C:$C,C8925,$G:$G,1)+ROW()/10000000,""),"")</f>
        <v/>
      </c>
      <c r="Q8925" s="0" t="str">
        <f aca="false">IF(K8925=1,IF(COUNTIFS(C$2:C8925,C8925,K$2:K8925,1)=1,1,0),"")</f>
        <v/>
      </c>
      <c r="R8925" s="0" t="str">
        <f aca="false">IF(M8925=1,IF(COUNTIFS(C$2:C8925,C8925,M$2:M8925,1)=1,1,0),"")</f>
        <v/>
      </c>
      <c r="S8925" s="0" t="str">
        <f aca="false">IF(L8925=1,IF(COUNTIFS(C$2:C8925,C8925,L$2:L8925,1)=1,1,0),"")</f>
        <v/>
      </c>
      <c r="T8925" s="38" t="str">
        <f aca="false">IF(N8925="","",N8925+ROW()/10000000)</f>
        <v/>
      </c>
      <c r="U8925" s="0" t="str">
        <f aca="false">IF(G8925=1,IF(B8925="",1,0),"")</f>
        <v/>
      </c>
    </row>
    <row r="8926" customFormat="false" ht="15" hidden="false" customHeight="false" outlineLevel="0" collapsed="false">
      <c r="A8926" s="35"/>
      <c r="B8926" s="35"/>
      <c r="G8926" s="0" t="str">
        <f aca="false">IF(A8926="","",IF(AND(A8926&gt;=Debut,A8926&lt;Fin),1,0))</f>
        <v/>
      </c>
      <c r="H8926" s="0" t="str">
        <f aca="false">IF(G8926=1,INT(ROUND((A8926-Debut)*86400,0)/600),"")</f>
        <v/>
      </c>
      <c r="I8926" s="0" t="str">
        <f aca="false">IF(G8926=1,INT(ROUND((A8926-Debut)*86400,0)/3600),"")</f>
        <v/>
      </c>
      <c r="J8926" s="0" t="str">
        <f aca="false">IF(OR(A8926="",B8926=""),"",ROUND((B8926-A8926)*86400,0))</f>
        <v/>
      </c>
      <c r="K8926" s="37" t="str">
        <f aca="false">IF(G8926=1,IF(COUNTIFS($C:$C,C8926,$G:$G,1,$A:$A,"&gt;="&amp;(A8926-FenetreInterm/86400),$A:$A,"&lt;="&amp;A8926)&gt;=NbInterm,1,0),"")</f>
        <v/>
      </c>
      <c r="L8926" s="37" t="str">
        <f aca="false">IF(G8926=1,IF(B8926="",0,IF(J8926&lt;SeuilFugitive,1,0)),"")</f>
        <v/>
      </c>
      <c r="M8926" s="37" t="str">
        <f aca="false">IF(G8926=1,IF(B8926="",IF((Fin-A8926)*24&gt;SeuilFigee,1,0),IF(J8926&gt;SeuilFigee*3600,1,0)),"")</f>
        <v/>
      </c>
      <c r="N8926" s="0" t="str">
        <f aca="false">IF(G8926=1,IF(COUNTIF(H$2:H8926,H8926)=1,COUNTIF($H:$H,H8926),""),"")</f>
        <v/>
      </c>
      <c r="O8926" s="0" t="str">
        <f aca="false">IF(G8926=1,IF(COUNTIF(I$2:I8926,I8926)=1,COUNTIF($I:$I,I8926),""),"")</f>
        <v/>
      </c>
      <c r="P8926" s="38" t="str">
        <f aca="false">IF(G8926=1,IF(COUNTIFS(C$2:C8926,C8926,G$2:G8926,1)=1,COUNTIFS($C:$C,C8926,$G:$G,1)+ROW()/10000000,""),"")</f>
        <v/>
      </c>
      <c r="Q8926" s="0" t="str">
        <f aca="false">IF(K8926=1,IF(COUNTIFS(C$2:C8926,C8926,K$2:K8926,1)=1,1,0),"")</f>
        <v/>
      </c>
      <c r="R8926" s="0" t="str">
        <f aca="false">IF(M8926=1,IF(COUNTIFS(C$2:C8926,C8926,M$2:M8926,1)=1,1,0),"")</f>
        <v/>
      </c>
      <c r="S8926" s="0" t="str">
        <f aca="false">IF(L8926=1,IF(COUNTIFS(C$2:C8926,C8926,L$2:L8926,1)=1,1,0),"")</f>
        <v/>
      </c>
      <c r="T8926" s="38" t="str">
        <f aca="false">IF(N8926="","",N8926+ROW()/10000000)</f>
        <v/>
      </c>
      <c r="U8926" s="0" t="str">
        <f aca="false">IF(G8926=1,IF(B8926="",1,0),"")</f>
        <v/>
      </c>
    </row>
    <row r="8927" customFormat="false" ht="15" hidden="false" customHeight="false" outlineLevel="0" collapsed="false">
      <c r="A8927" s="35"/>
      <c r="B8927" s="35"/>
      <c r="G8927" s="0" t="str">
        <f aca="false">IF(A8927="","",IF(AND(A8927&gt;=Debut,A8927&lt;Fin),1,0))</f>
        <v/>
      </c>
      <c r="H8927" s="0" t="str">
        <f aca="false">IF(G8927=1,INT(ROUND((A8927-Debut)*86400,0)/600),"")</f>
        <v/>
      </c>
      <c r="I8927" s="0" t="str">
        <f aca="false">IF(G8927=1,INT(ROUND((A8927-Debut)*86400,0)/3600),"")</f>
        <v/>
      </c>
      <c r="J8927" s="0" t="str">
        <f aca="false">IF(OR(A8927="",B8927=""),"",ROUND((B8927-A8927)*86400,0))</f>
        <v/>
      </c>
      <c r="K8927" s="37" t="str">
        <f aca="false">IF(G8927=1,IF(COUNTIFS($C:$C,C8927,$G:$G,1,$A:$A,"&gt;="&amp;(A8927-FenetreInterm/86400),$A:$A,"&lt;="&amp;A8927)&gt;=NbInterm,1,0),"")</f>
        <v/>
      </c>
      <c r="L8927" s="37" t="str">
        <f aca="false">IF(G8927=1,IF(B8927="",0,IF(J8927&lt;SeuilFugitive,1,0)),"")</f>
        <v/>
      </c>
      <c r="M8927" s="37" t="str">
        <f aca="false">IF(G8927=1,IF(B8927="",IF((Fin-A8927)*24&gt;SeuilFigee,1,0),IF(J8927&gt;SeuilFigee*3600,1,0)),"")</f>
        <v/>
      </c>
      <c r="N8927" s="0" t="str">
        <f aca="false">IF(G8927=1,IF(COUNTIF(H$2:H8927,H8927)=1,COUNTIF($H:$H,H8927),""),"")</f>
        <v/>
      </c>
      <c r="O8927" s="0" t="str">
        <f aca="false">IF(G8927=1,IF(COUNTIF(I$2:I8927,I8927)=1,COUNTIF($I:$I,I8927),""),"")</f>
        <v/>
      </c>
      <c r="P8927" s="38" t="str">
        <f aca="false">IF(G8927=1,IF(COUNTIFS(C$2:C8927,C8927,G$2:G8927,1)=1,COUNTIFS($C:$C,C8927,$G:$G,1)+ROW()/10000000,""),"")</f>
        <v/>
      </c>
      <c r="Q8927" s="0" t="str">
        <f aca="false">IF(K8927=1,IF(COUNTIFS(C$2:C8927,C8927,K$2:K8927,1)=1,1,0),"")</f>
        <v/>
      </c>
      <c r="R8927" s="0" t="str">
        <f aca="false">IF(M8927=1,IF(COUNTIFS(C$2:C8927,C8927,M$2:M8927,1)=1,1,0),"")</f>
        <v/>
      </c>
      <c r="S8927" s="0" t="str">
        <f aca="false">IF(L8927=1,IF(COUNTIFS(C$2:C8927,C8927,L$2:L8927,1)=1,1,0),"")</f>
        <v/>
      </c>
      <c r="T8927" s="38" t="str">
        <f aca="false">IF(N8927="","",N8927+ROW()/10000000)</f>
        <v/>
      </c>
      <c r="U8927" s="0" t="str">
        <f aca="false">IF(G8927=1,IF(B8927="",1,0),"")</f>
        <v/>
      </c>
    </row>
    <row r="8928" customFormat="false" ht="15" hidden="false" customHeight="false" outlineLevel="0" collapsed="false">
      <c r="A8928" s="35"/>
      <c r="B8928" s="35"/>
      <c r="G8928" s="0" t="str">
        <f aca="false">IF(A8928="","",IF(AND(A8928&gt;=Debut,A8928&lt;Fin),1,0))</f>
        <v/>
      </c>
      <c r="H8928" s="0" t="str">
        <f aca="false">IF(G8928=1,INT(ROUND((A8928-Debut)*86400,0)/600),"")</f>
        <v/>
      </c>
      <c r="I8928" s="0" t="str">
        <f aca="false">IF(G8928=1,INT(ROUND((A8928-Debut)*86400,0)/3600),"")</f>
        <v/>
      </c>
      <c r="J8928" s="0" t="str">
        <f aca="false">IF(OR(A8928="",B8928=""),"",ROUND((B8928-A8928)*86400,0))</f>
        <v/>
      </c>
      <c r="K8928" s="37" t="str">
        <f aca="false">IF(G8928=1,IF(COUNTIFS($C:$C,C8928,$G:$G,1,$A:$A,"&gt;="&amp;(A8928-FenetreInterm/86400),$A:$A,"&lt;="&amp;A8928)&gt;=NbInterm,1,0),"")</f>
        <v/>
      </c>
      <c r="L8928" s="37" t="str">
        <f aca="false">IF(G8928=1,IF(B8928="",0,IF(J8928&lt;SeuilFugitive,1,0)),"")</f>
        <v/>
      </c>
      <c r="M8928" s="37" t="str">
        <f aca="false">IF(G8928=1,IF(B8928="",IF((Fin-A8928)*24&gt;SeuilFigee,1,0),IF(J8928&gt;SeuilFigee*3600,1,0)),"")</f>
        <v/>
      </c>
      <c r="N8928" s="0" t="str">
        <f aca="false">IF(G8928=1,IF(COUNTIF(H$2:H8928,H8928)=1,COUNTIF($H:$H,H8928),""),"")</f>
        <v/>
      </c>
      <c r="O8928" s="0" t="str">
        <f aca="false">IF(G8928=1,IF(COUNTIF(I$2:I8928,I8928)=1,COUNTIF($I:$I,I8928),""),"")</f>
        <v/>
      </c>
      <c r="P8928" s="38" t="str">
        <f aca="false">IF(G8928=1,IF(COUNTIFS(C$2:C8928,C8928,G$2:G8928,1)=1,COUNTIFS($C:$C,C8928,$G:$G,1)+ROW()/10000000,""),"")</f>
        <v/>
      </c>
      <c r="Q8928" s="0" t="str">
        <f aca="false">IF(K8928=1,IF(COUNTIFS(C$2:C8928,C8928,K$2:K8928,1)=1,1,0),"")</f>
        <v/>
      </c>
      <c r="R8928" s="0" t="str">
        <f aca="false">IF(M8928=1,IF(COUNTIFS(C$2:C8928,C8928,M$2:M8928,1)=1,1,0),"")</f>
        <v/>
      </c>
      <c r="S8928" s="0" t="str">
        <f aca="false">IF(L8928=1,IF(COUNTIFS(C$2:C8928,C8928,L$2:L8928,1)=1,1,0),"")</f>
        <v/>
      </c>
      <c r="T8928" s="38" t="str">
        <f aca="false">IF(N8928="","",N8928+ROW()/10000000)</f>
        <v/>
      </c>
      <c r="U8928" s="0" t="str">
        <f aca="false">IF(G8928=1,IF(B8928="",1,0),"")</f>
        <v/>
      </c>
    </row>
    <row r="8929" customFormat="false" ht="15" hidden="false" customHeight="false" outlineLevel="0" collapsed="false">
      <c r="A8929" s="35"/>
      <c r="B8929" s="35"/>
      <c r="G8929" s="0" t="str">
        <f aca="false">IF(A8929="","",IF(AND(A8929&gt;=Debut,A8929&lt;Fin),1,0))</f>
        <v/>
      </c>
      <c r="H8929" s="0" t="str">
        <f aca="false">IF(G8929=1,INT(ROUND((A8929-Debut)*86400,0)/600),"")</f>
        <v/>
      </c>
      <c r="I8929" s="0" t="str">
        <f aca="false">IF(G8929=1,INT(ROUND((A8929-Debut)*86400,0)/3600),"")</f>
        <v/>
      </c>
      <c r="J8929" s="0" t="str">
        <f aca="false">IF(OR(A8929="",B8929=""),"",ROUND((B8929-A8929)*86400,0))</f>
        <v/>
      </c>
      <c r="K8929" s="37" t="str">
        <f aca="false">IF(G8929=1,IF(COUNTIFS($C:$C,C8929,$G:$G,1,$A:$A,"&gt;="&amp;(A8929-FenetreInterm/86400),$A:$A,"&lt;="&amp;A8929)&gt;=NbInterm,1,0),"")</f>
        <v/>
      </c>
      <c r="L8929" s="37" t="str">
        <f aca="false">IF(G8929=1,IF(B8929="",0,IF(J8929&lt;SeuilFugitive,1,0)),"")</f>
        <v/>
      </c>
      <c r="M8929" s="37" t="str">
        <f aca="false">IF(G8929=1,IF(B8929="",IF((Fin-A8929)*24&gt;SeuilFigee,1,0),IF(J8929&gt;SeuilFigee*3600,1,0)),"")</f>
        <v/>
      </c>
      <c r="N8929" s="0" t="str">
        <f aca="false">IF(G8929=1,IF(COUNTIF(H$2:H8929,H8929)=1,COUNTIF($H:$H,H8929),""),"")</f>
        <v/>
      </c>
      <c r="O8929" s="0" t="str">
        <f aca="false">IF(G8929=1,IF(COUNTIF(I$2:I8929,I8929)=1,COUNTIF($I:$I,I8929),""),"")</f>
        <v/>
      </c>
      <c r="P8929" s="38" t="str">
        <f aca="false">IF(G8929=1,IF(COUNTIFS(C$2:C8929,C8929,G$2:G8929,1)=1,COUNTIFS($C:$C,C8929,$G:$G,1)+ROW()/10000000,""),"")</f>
        <v/>
      </c>
      <c r="Q8929" s="0" t="str">
        <f aca="false">IF(K8929=1,IF(COUNTIFS(C$2:C8929,C8929,K$2:K8929,1)=1,1,0),"")</f>
        <v/>
      </c>
      <c r="R8929" s="0" t="str">
        <f aca="false">IF(M8929=1,IF(COUNTIFS(C$2:C8929,C8929,M$2:M8929,1)=1,1,0),"")</f>
        <v/>
      </c>
      <c r="S8929" s="0" t="str">
        <f aca="false">IF(L8929=1,IF(COUNTIFS(C$2:C8929,C8929,L$2:L8929,1)=1,1,0),"")</f>
        <v/>
      </c>
      <c r="T8929" s="38" t="str">
        <f aca="false">IF(N8929="","",N8929+ROW()/10000000)</f>
        <v/>
      </c>
      <c r="U8929" s="0" t="str">
        <f aca="false">IF(G8929=1,IF(B8929="",1,0),"")</f>
        <v/>
      </c>
    </row>
    <row r="8930" customFormat="false" ht="15" hidden="false" customHeight="false" outlineLevel="0" collapsed="false">
      <c r="A8930" s="35"/>
      <c r="B8930" s="35"/>
      <c r="G8930" s="0" t="str">
        <f aca="false">IF(A8930="","",IF(AND(A8930&gt;=Debut,A8930&lt;Fin),1,0))</f>
        <v/>
      </c>
      <c r="H8930" s="0" t="str">
        <f aca="false">IF(G8930=1,INT(ROUND((A8930-Debut)*86400,0)/600),"")</f>
        <v/>
      </c>
      <c r="I8930" s="0" t="str">
        <f aca="false">IF(G8930=1,INT(ROUND((A8930-Debut)*86400,0)/3600),"")</f>
        <v/>
      </c>
      <c r="J8930" s="0" t="str">
        <f aca="false">IF(OR(A8930="",B8930=""),"",ROUND((B8930-A8930)*86400,0))</f>
        <v/>
      </c>
      <c r="K8930" s="37" t="str">
        <f aca="false">IF(G8930=1,IF(COUNTIFS($C:$C,C8930,$G:$G,1,$A:$A,"&gt;="&amp;(A8930-FenetreInterm/86400),$A:$A,"&lt;="&amp;A8930)&gt;=NbInterm,1,0),"")</f>
        <v/>
      </c>
      <c r="L8930" s="37" t="str">
        <f aca="false">IF(G8930=1,IF(B8930="",0,IF(J8930&lt;SeuilFugitive,1,0)),"")</f>
        <v/>
      </c>
      <c r="M8930" s="37" t="str">
        <f aca="false">IF(G8930=1,IF(B8930="",IF((Fin-A8930)*24&gt;SeuilFigee,1,0),IF(J8930&gt;SeuilFigee*3600,1,0)),"")</f>
        <v/>
      </c>
      <c r="N8930" s="0" t="str">
        <f aca="false">IF(G8930=1,IF(COUNTIF(H$2:H8930,H8930)=1,COUNTIF($H:$H,H8930),""),"")</f>
        <v/>
      </c>
      <c r="O8930" s="0" t="str">
        <f aca="false">IF(G8930=1,IF(COUNTIF(I$2:I8930,I8930)=1,COUNTIF($I:$I,I8930),""),"")</f>
        <v/>
      </c>
      <c r="P8930" s="38" t="str">
        <f aca="false">IF(G8930=1,IF(COUNTIFS(C$2:C8930,C8930,G$2:G8930,1)=1,COUNTIFS($C:$C,C8930,$G:$G,1)+ROW()/10000000,""),"")</f>
        <v/>
      </c>
      <c r="Q8930" s="0" t="str">
        <f aca="false">IF(K8930=1,IF(COUNTIFS(C$2:C8930,C8930,K$2:K8930,1)=1,1,0),"")</f>
        <v/>
      </c>
      <c r="R8930" s="0" t="str">
        <f aca="false">IF(M8930=1,IF(COUNTIFS(C$2:C8930,C8930,M$2:M8930,1)=1,1,0),"")</f>
        <v/>
      </c>
      <c r="S8930" s="0" t="str">
        <f aca="false">IF(L8930=1,IF(COUNTIFS(C$2:C8930,C8930,L$2:L8930,1)=1,1,0),"")</f>
        <v/>
      </c>
      <c r="T8930" s="38" t="str">
        <f aca="false">IF(N8930="","",N8930+ROW()/10000000)</f>
        <v/>
      </c>
      <c r="U8930" s="0" t="str">
        <f aca="false">IF(G8930=1,IF(B8930="",1,0),"")</f>
        <v/>
      </c>
    </row>
    <row r="8931" customFormat="false" ht="15" hidden="false" customHeight="false" outlineLevel="0" collapsed="false">
      <c r="A8931" s="35"/>
      <c r="B8931" s="35"/>
      <c r="G8931" s="0" t="str">
        <f aca="false">IF(A8931="","",IF(AND(A8931&gt;=Debut,A8931&lt;Fin),1,0))</f>
        <v/>
      </c>
      <c r="H8931" s="0" t="str">
        <f aca="false">IF(G8931=1,INT(ROUND((A8931-Debut)*86400,0)/600),"")</f>
        <v/>
      </c>
      <c r="I8931" s="0" t="str">
        <f aca="false">IF(G8931=1,INT(ROUND((A8931-Debut)*86400,0)/3600),"")</f>
        <v/>
      </c>
      <c r="J8931" s="0" t="str">
        <f aca="false">IF(OR(A8931="",B8931=""),"",ROUND((B8931-A8931)*86400,0))</f>
        <v/>
      </c>
      <c r="K8931" s="37" t="str">
        <f aca="false">IF(G8931=1,IF(COUNTIFS($C:$C,C8931,$G:$G,1,$A:$A,"&gt;="&amp;(A8931-FenetreInterm/86400),$A:$A,"&lt;="&amp;A8931)&gt;=NbInterm,1,0),"")</f>
        <v/>
      </c>
      <c r="L8931" s="37" t="str">
        <f aca="false">IF(G8931=1,IF(B8931="",0,IF(J8931&lt;SeuilFugitive,1,0)),"")</f>
        <v/>
      </c>
      <c r="M8931" s="37" t="str">
        <f aca="false">IF(G8931=1,IF(B8931="",IF((Fin-A8931)*24&gt;SeuilFigee,1,0),IF(J8931&gt;SeuilFigee*3600,1,0)),"")</f>
        <v/>
      </c>
      <c r="N8931" s="0" t="str">
        <f aca="false">IF(G8931=1,IF(COUNTIF(H$2:H8931,H8931)=1,COUNTIF($H:$H,H8931),""),"")</f>
        <v/>
      </c>
      <c r="O8931" s="0" t="str">
        <f aca="false">IF(G8931=1,IF(COUNTIF(I$2:I8931,I8931)=1,COUNTIF($I:$I,I8931),""),"")</f>
        <v/>
      </c>
      <c r="P8931" s="38" t="str">
        <f aca="false">IF(G8931=1,IF(COUNTIFS(C$2:C8931,C8931,G$2:G8931,1)=1,COUNTIFS($C:$C,C8931,$G:$G,1)+ROW()/10000000,""),"")</f>
        <v/>
      </c>
      <c r="Q8931" s="0" t="str">
        <f aca="false">IF(K8931=1,IF(COUNTIFS(C$2:C8931,C8931,K$2:K8931,1)=1,1,0),"")</f>
        <v/>
      </c>
      <c r="R8931" s="0" t="str">
        <f aca="false">IF(M8931=1,IF(COUNTIFS(C$2:C8931,C8931,M$2:M8931,1)=1,1,0),"")</f>
        <v/>
      </c>
      <c r="S8931" s="0" t="str">
        <f aca="false">IF(L8931=1,IF(COUNTIFS(C$2:C8931,C8931,L$2:L8931,1)=1,1,0),"")</f>
        <v/>
      </c>
      <c r="T8931" s="38" t="str">
        <f aca="false">IF(N8931="","",N8931+ROW()/10000000)</f>
        <v/>
      </c>
      <c r="U8931" s="0" t="str">
        <f aca="false">IF(G8931=1,IF(B8931="",1,0),"")</f>
        <v/>
      </c>
    </row>
    <row r="8932" customFormat="false" ht="15" hidden="false" customHeight="false" outlineLevel="0" collapsed="false">
      <c r="A8932" s="35"/>
      <c r="B8932" s="35"/>
      <c r="G8932" s="0" t="str">
        <f aca="false">IF(A8932="","",IF(AND(A8932&gt;=Debut,A8932&lt;Fin),1,0))</f>
        <v/>
      </c>
      <c r="H8932" s="0" t="str">
        <f aca="false">IF(G8932=1,INT(ROUND((A8932-Debut)*86400,0)/600),"")</f>
        <v/>
      </c>
      <c r="I8932" s="0" t="str">
        <f aca="false">IF(G8932=1,INT(ROUND((A8932-Debut)*86400,0)/3600),"")</f>
        <v/>
      </c>
      <c r="J8932" s="0" t="str">
        <f aca="false">IF(OR(A8932="",B8932=""),"",ROUND((B8932-A8932)*86400,0))</f>
        <v/>
      </c>
      <c r="K8932" s="37" t="str">
        <f aca="false">IF(G8932=1,IF(COUNTIFS($C:$C,C8932,$G:$G,1,$A:$A,"&gt;="&amp;(A8932-FenetreInterm/86400),$A:$A,"&lt;="&amp;A8932)&gt;=NbInterm,1,0),"")</f>
        <v/>
      </c>
      <c r="L8932" s="37" t="str">
        <f aca="false">IF(G8932=1,IF(B8932="",0,IF(J8932&lt;SeuilFugitive,1,0)),"")</f>
        <v/>
      </c>
      <c r="M8932" s="37" t="str">
        <f aca="false">IF(G8932=1,IF(B8932="",IF((Fin-A8932)*24&gt;SeuilFigee,1,0),IF(J8932&gt;SeuilFigee*3600,1,0)),"")</f>
        <v/>
      </c>
      <c r="N8932" s="0" t="str">
        <f aca="false">IF(G8932=1,IF(COUNTIF(H$2:H8932,H8932)=1,COUNTIF($H:$H,H8932),""),"")</f>
        <v/>
      </c>
      <c r="O8932" s="0" t="str">
        <f aca="false">IF(G8932=1,IF(COUNTIF(I$2:I8932,I8932)=1,COUNTIF($I:$I,I8932),""),"")</f>
        <v/>
      </c>
      <c r="P8932" s="38" t="str">
        <f aca="false">IF(G8932=1,IF(COUNTIFS(C$2:C8932,C8932,G$2:G8932,1)=1,COUNTIFS($C:$C,C8932,$G:$G,1)+ROW()/10000000,""),"")</f>
        <v/>
      </c>
      <c r="Q8932" s="0" t="str">
        <f aca="false">IF(K8932=1,IF(COUNTIFS(C$2:C8932,C8932,K$2:K8932,1)=1,1,0),"")</f>
        <v/>
      </c>
      <c r="R8932" s="0" t="str">
        <f aca="false">IF(M8932=1,IF(COUNTIFS(C$2:C8932,C8932,M$2:M8932,1)=1,1,0),"")</f>
        <v/>
      </c>
      <c r="S8932" s="0" t="str">
        <f aca="false">IF(L8932=1,IF(COUNTIFS(C$2:C8932,C8932,L$2:L8932,1)=1,1,0),"")</f>
        <v/>
      </c>
      <c r="T8932" s="38" t="str">
        <f aca="false">IF(N8932="","",N8932+ROW()/10000000)</f>
        <v/>
      </c>
      <c r="U8932" s="0" t="str">
        <f aca="false">IF(G8932=1,IF(B8932="",1,0),"")</f>
        <v/>
      </c>
    </row>
    <row r="8933" customFormat="false" ht="15" hidden="false" customHeight="false" outlineLevel="0" collapsed="false">
      <c r="A8933" s="35"/>
      <c r="B8933" s="35"/>
      <c r="G8933" s="0" t="str">
        <f aca="false">IF(A8933="","",IF(AND(A8933&gt;=Debut,A8933&lt;Fin),1,0))</f>
        <v/>
      </c>
      <c r="H8933" s="0" t="str">
        <f aca="false">IF(G8933=1,INT(ROUND((A8933-Debut)*86400,0)/600),"")</f>
        <v/>
      </c>
      <c r="I8933" s="0" t="str">
        <f aca="false">IF(G8933=1,INT(ROUND((A8933-Debut)*86400,0)/3600),"")</f>
        <v/>
      </c>
      <c r="J8933" s="0" t="str">
        <f aca="false">IF(OR(A8933="",B8933=""),"",ROUND((B8933-A8933)*86400,0))</f>
        <v/>
      </c>
      <c r="K8933" s="37" t="str">
        <f aca="false">IF(G8933=1,IF(COUNTIFS($C:$C,C8933,$G:$G,1,$A:$A,"&gt;="&amp;(A8933-FenetreInterm/86400),$A:$A,"&lt;="&amp;A8933)&gt;=NbInterm,1,0),"")</f>
        <v/>
      </c>
      <c r="L8933" s="37" t="str">
        <f aca="false">IF(G8933=1,IF(B8933="",0,IF(J8933&lt;SeuilFugitive,1,0)),"")</f>
        <v/>
      </c>
      <c r="M8933" s="37" t="str">
        <f aca="false">IF(G8933=1,IF(B8933="",IF((Fin-A8933)*24&gt;SeuilFigee,1,0),IF(J8933&gt;SeuilFigee*3600,1,0)),"")</f>
        <v/>
      </c>
      <c r="N8933" s="0" t="str">
        <f aca="false">IF(G8933=1,IF(COUNTIF(H$2:H8933,H8933)=1,COUNTIF($H:$H,H8933),""),"")</f>
        <v/>
      </c>
      <c r="O8933" s="0" t="str">
        <f aca="false">IF(G8933=1,IF(COUNTIF(I$2:I8933,I8933)=1,COUNTIF($I:$I,I8933),""),"")</f>
        <v/>
      </c>
      <c r="P8933" s="38" t="str">
        <f aca="false">IF(G8933=1,IF(COUNTIFS(C$2:C8933,C8933,G$2:G8933,1)=1,COUNTIFS($C:$C,C8933,$G:$G,1)+ROW()/10000000,""),"")</f>
        <v/>
      </c>
      <c r="Q8933" s="0" t="str">
        <f aca="false">IF(K8933=1,IF(COUNTIFS(C$2:C8933,C8933,K$2:K8933,1)=1,1,0),"")</f>
        <v/>
      </c>
      <c r="R8933" s="0" t="str">
        <f aca="false">IF(M8933=1,IF(COUNTIFS(C$2:C8933,C8933,M$2:M8933,1)=1,1,0),"")</f>
        <v/>
      </c>
      <c r="S8933" s="0" t="str">
        <f aca="false">IF(L8933=1,IF(COUNTIFS(C$2:C8933,C8933,L$2:L8933,1)=1,1,0),"")</f>
        <v/>
      </c>
      <c r="T8933" s="38" t="str">
        <f aca="false">IF(N8933="","",N8933+ROW()/10000000)</f>
        <v/>
      </c>
      <c r="U8933" s="0" t="str">
        <f aca="false">IF(G8933=1,IF(B8933="",1,0),"")</f>
        <v/>
      </c>
    </row>
    <row r="8934" customFormat="false" ht="15" hidden="false" customHeight="false" outlineLevel="0" collapsed="false">
      <c r="A8934" s="35"/>
      <c r="B8934" s="35"/>
      <c r="G8934" s="0" t="str">
        <f aca="false">IF(A8934="","",IF(AND(A8934&gt;=Debut,A8934&lt;Fin),1,0))</f>
        <v/>
      </c>
      <c r="H8934" s="0" t="str">
        <f aca="false">IF(G8934=1,INT(ROUND((A8934-Debut)*86400,0)/600),"")</f>
        <v/>
      </c>
      <c r="I8934" s="0" t="str">
        <f aca="false">IF(G8934=1,INT(ROUND((A8934-Debut)*86400,0)/3600),"")</f>
        <v/>
      </c>
      <c r="J8934" s="0" t="str">
        <f aca="false">IF(OR(A8934="",B8934=""),"",ROUND((B8934-A8934)*86400,0))</f>
        <v/>
      </c>
      <c r="K8934" s="37" t="str">
        <f aca="false">IF(G8934=1,IF(COUNTIFS($C:$C,C8934,$G:$G,1,$A:$A,"&gt;="&amp;(A8934-FenetreInterm/86400),$A:$A,"&lt;="&amp;A8934)&gt;=NbInterm,1,0),"")</f>
        <v/>
      </c>
      <c r="L8934" s="37" t="str">
        <f aca="false">IF(G8934=1,IF(B8934="",0,IF(J8934&lt;SeuilFugitive,1,0)),"")</f>
        <v/>
      </c>
      <c r="M8934" s="37" t="str">
        <f aca="false">IF(G8934=1,IF(B8934="",IF((Fin-A8934)*24&gt;SeuilFigee,1,0),IF(J8934&gt;SeuilFigee*3600,1,0)),"")</f>
        <v/>
      </c>
      <c r="N8934" s="0" t="str">
        <f aca="false">IF(G8934=1,IF(COUNTIF(H$2:H8934,H8934)=1,COUNTIF($H:$H,H8934),""),"")</f>
        <v/>
      </c>
      <c r="O8934" s="0" t="str">
        <f aca="false">IF(G8934=1,IF(COUNTIF(I$2:I8934,I8934)=1,COUNTIF($I:$I,I8934),""),"")</f>
        <v/>
      </c>
      <c r="P8934" s="38" t="str">
        <f aca="false">IF(G8934=1,IF(COUNTIFS(C$2:C8934,C8934,G$2:G8934,1)=1,COUNTIFS($C:$C,C8934,$G:$G,1)+ROW()/10000000,""),"")</f>
        <v/>
      </c>
      <c r="Q8934" s="0" t="str">
        <f aca="false">IF(K8934=1,IF(COUNTIFS(C$2:C8934,C8934,K$2:K8934,1)=1,1,0),"")</f>
        <v/>
      </c>
      <c r="R8934" s="0" t="str">
        <f aca="false">IF(M8934=1,IF(COUNTIFS(C$2:C8934,C8934,M$2:M8934,1)=1,1,0),"")</f>
        <v/>
      </c>
      <c r="S8934" s="0" t="str">
        <f aca="false">IF(L8934=1,IF(COUNTIFS(C$2:C8934,C8934,L$2:L8934,1)=1,1,0),"")</f>
        <v/>
      </c>
      <c r="T8934" s="38" t="str">
        <f aca="false">IF(N8934="","",N8934+ROW()/10000000)</f>
        <v/>
      </c>
      <c r="U8934" s="0" t="str">
        <f aca="false">IF(G8934=1,IF(B8934="",1,0),"")</f>
        <v/>
      </c>
    </row>
    <row r="8935" customFormat="false" ht="15" hidden="false" customHeight="false" outlineLevel="0" collapsed="false">
      <c r="A8935" s="35"/>
      <c r="B8935" s="35"/>
      <c r="G8935" s="0" t="str">
        <f aca="false">IF(A8935="","",IF(AND(A8935&gt;=Debut,A8935&lt;Fin),1,0))</f>
        <v/>
      </c>
      <c r="H8935" s="0" t="str">
        <f aca="false">IF(G8935=1,INT(ROUND((A8935-Debut)*86400,0)/600),"")</f>
        <v/>
      </c>
      <c r="I8935" s="0" t="str">
        <f aca="false">IF(G8935=1,INT(ROUND((A8935-Debut)*86400,0)/3600),"")</f>
        <v/>
      </c>
      <c r="J8935" s="0" t="str">
        <f aca="false">IF(OR(A8935="",B8935=""),"",ROUND((B8935-A8935)*86400,0))</f>
        <v/>
      </c>
      <c r="K8935" s="37" t="str">
        <f aca="false">IF(G8935=1,IF(COUNTIFS($C:$C,C8935,$G:$G,1,$A:$A,"&gt;="&amp;(A8935-FenetreInterm/86400),$A:$A,"&lt;="&amp;A8935)&gt;=NbInterm,1,0),"")</f>
        <v/>
      </c>
      <c r="L8935" s="37" t="str">
        <f aca="false">IF(G8935=1,IF(B8935="",0,IF(J8935&lt;SeuilFugitive,1,0)),"")</f>
        <v/>
      </c>
      <c r="M8935" s="37" t="str">
        <f aca="false">IF(G8935=1,IF(B8935="",IF((Fin-A8935)*24&gt;SeuilFigee,1,0),IF(J8935&gt;SeuilFigee*3600,1,0)),"")</f>
        <v/>
      </c>
      <c r="N8935" s="0" t="str">
        <f aca="false">IF(G8935=1,IF(COUNTIF(H$2:H8935,H8935)=1,COUNTIF($H:$H,H8935),""),"")</f>
        <v/>
      </c>
      <c r="O8935" s="0" t="str">
        <f aca="false">IF(G8935=1,IF(COUNTIF(I$2:I8935,I8935)=1,COUNTIF($I:$I,I8935),""),"")</f>
        <v/>
      </c>
      <c r="P8935" s="38" t="str">
        <f aca="false">IF(G8935=1,IF(COUNTIFS(C$2:C8935,C8935,G$2:G8935,1)=1,COUNTIFS($C:$C,C8935,$G:$G,1)+ROW()/10000000,""),"")</f>
        <v/>
      </c>
      <c r="Q8935" s="0" t="str">
        <f aca="false">IF(K8935=1,IF(COUNTIFS(C$2:C8935,C8935,K$2:K8935,1)=1,1,0),"")</f>
        <v/>
      </c>
      <c r="R8935" s="0" t="str">
        <f aca="false">IF(M8935=1,IF(COUNTIFS(C$2:C8935,C8935,M$2:M8935,1)=1,1,0),"")</f>
        <v/>
      </c>
      <c r="S8935" s="0" t="str">
        <f aca="false">IF(L8935=1,IF(COUNTIFS(C$2:C8935,C8935,L$2:L8935,1)=1,1,0),"")</f>
        <v/>
      </c>
      <c r="T8935" s="38" t="str">
        <f aca="false">IF(N8935="","",N8935+ROW()/10000000)</f>
        <v/>
      </c>
      <c r="U8935" s="0" t="str">
        <f aca="false">IF(G8935=1,IF(B8935="",1,0),"")</f>
        <v/>
      </c>
    </row>
    <row r="8936" customFormat="false" ht="15" hidden="false" customHeight="false" outlineLevel="0" collapsed="false">
      <c r="A8936" s="35"/>
      <c r="B8936" s="35"/>
      <c r="G8936" s="0" t="str">
        <f aca="false">IF(A8936="","",IF(AND(A8936&gt;=Debut,A8936&lt;Fin),1,0))</f>
        <v/>
      </c>
      <c r="H8936" s="0" t="str">
        <f aca="false">IF(G8936=1,INT(ROUND((A8936-Debut)*86400,0)/600),"")</f>
        <v/>
      </c>
      <c r="I8936" s="0" t="str">
        <f aca="false">IF(G8936=1,INT(ROUND((A8936-Debut)*86400,0)/3600),"")</f>
        <v/>
      </c>
      <c r="J8936" s="0" t="str">
        <f aca="false">IF(OR(A8936="",B8936=""),"",ROUND((B8936-A8936)*86400,0))</f>
        <v/>
      </c>
      <c r="K8936" s="37" t="str">
        <f aca="false">IF(G8936=1,IF(COUNTIFS($C:$C,C8936,$G:$G,1,$A:$A,"&gt;="&amp;(A8936-FenetreInterm/86400),$A:$A,"&lt;="&amp;A8936)&gt;=NbInterm,1,0),"")</f>
        <v/>
      </c>
      <c r="L8936" s="37" t="str">
        <f aca="false">IF(G8936=1,IF(B8936="",0,IF(J8936&lt;SeuilFugitive,1,0)),"")</f>
        <v/>
      </c>
      <c r="M8936" s="37" t="str">
        <f aca="false">IF(G8936=1,IF(B8936="",IF((Fin-A8936)*24&gt;SeuilFigee,1,0),IF(J8936&gt;SeuilFigee*3600,1,0)),"")</f>
        <v/>
      </c>
      <c r="N8936" s="0" t="str">
        <f aca="false">IF(G8936=1,IF(COUNTIF(H$2:H8936,H8936)=1,COUNTIF($H:$H,H8936),""),"")</f>
        <v/>
      </c>
      <c r="O8936" s="0" t="str">
        <f aca="false">IF(G8936=1,IF(COUNTIF(I$2:I8936,I8936)=1,COUNTIF($I:$I,I8936),""),"")</f>
        <v/>
      </c>
      <c r="P8936" s="38" t="str">
        <f aca="false">IF(G8936=1,IF(COUNTIFS(C$2:C8936,C8936,G$2:G8936,1)=1,COUNTIFS($C:$C,C8936,$G:$G,1)+ROW()/10000000,""),"")</f>
        <v/>
      </c>
      <c r="Q8936" s="0" t="str">
        <f aca="false">IF(K8936=1,IF(COUNTIFS(C$2:C8936,C8936,K$2:K8936,1)=1,1,0),"")</f>
        <v/>
      </c>
      <c r="R8936" s="0" t="str">
        <f aca="false">IF(M8936=1,IF(COUNTIFS(C$2:C8936,C8936,M$2:M8936,1)=1,1,0),"")</f>
        <v/>
      </c>
      <c r="S8936" s="0" t="str">
        <f aca="false">IF(L8936=1,IF(COUNTIFS(C$2:C8936,C8936,L$2:L8936,1)=1,1,0),"")</f>
        <v/>
      </c>
      <c r="T8936" s="38" t="str">
        <f aca="false">IF(N8936="","",N8936+ROW()/10000000)</f>
        <v/>
      </c>
      <c r="U8936" s="0" t="str">
        <f aca="false">IF(G8936=1,IF(B8936="",1,0),"")</f>
        <v/>
      </c>
    </row>
    <row r="8937" customFormat="false" ht="15" hidden="false" customHeight="false" outlineLevel="0" collapsed="false">
      <c r="A8937" s="35"/>
      <c r="B8937" s="35"/>
      <c r="G8937" s="0" t="str">
        <f aca="false">IF(A8937="","",IF(AND(A8937&gt;=Debut,A8937&lt;Fin),1,0))</f>
        <v/>
      </c>
      <c r="H8937" s="0" t="str">
        <f aca="false">IF(G8937=1,INT(ROUND((A8937-Debut)*86400,0)/600),"")</f>
        <v/>
      </c>
      <c r="I8937" s="0" t="str">
        <f aca="false">IF(G8937=1,INT(ROUND((A8937-Debut)*86400,0)/3600),"")</f>
        <v/>
      </c>
      <c r="J8937" s="0" t="str">
        <f aca="false">IF(OR(A8937="",B8937=""),"",ROUND((B8937-A8937)*86400,0))</f>
        <v/>
      </c>
      <c r="K8937" s="37" t="str">
        <f aca="false">IF(G8937=1,IF(COUNTIFS($C:$C,C8937,$G:$G,1,$A:$A,"&gt;="&amp;(A8937-FenetreInterm/86400),$A:$A,"&lt;="&amp;A8937)&gt;=NbInterm,1,0),"")</f>
        <v/>
      </c>
      <c r="L8937" s="37" t="str">
        <f aca="false">IF(G8937=1,IF(B8937="",0,IF(J8937&lt;SeuilFugitive,1,0)),"")</f>
        <v/>
      </c>
      <c r="M8937" s="37" t="str">
        <f aca="false">IF(G8937=1,IF(B8937="",IF((Fin-A8937)*24&gt;SeuilFigee,1,0),IF(J8937&gt;SeuilFigee*3600,1,0)),"")</f>
        <v/>
      </c>
      <c r="N8937" s="0" t="str">
        <f aca="false">IF(G8937=1,IF(COUNTIF(H$2:H8937,H8937)=1,COUNTIF($H:$H,H8937),""),"")</f>
        <v/>
      </c>
      <c r="O8937" s="0" t="str">
        <f aca="false">IF(G8937=1,IF(COUNTIF(I$2:I8937,I8937)=1,COUNTIF($I:$I,I8937),""),"")</f>
        <v/>
      </c>
      <c r="P8937" s="38" t="str">
        <f aca="false">IF(G8937=1,IF(COUNTIFS(C$2:C8937,C8937,G$2:G8937,1)=1,COUNTIFS($C:$C,C8937,$G:$G,1)+ROW()/10000000,""),"")</f>
        <v/>
      </c>
      <c r="Q8937" s="0" t="str">
        <f aca="false">IF(K8937=1,IF(COUNTIFS(C$2:C8937,C8937,K$2:K8937,1)=1,1,0),"")</f>
        <v/>
      </c>
      <c r="R8937" s="0" t="str">
        <f aca="false">IF(M8937=1,IF(COUNTIFS(C$2:C8937,C8937,M$2:M8937,1)=1,1,0),"")</f>
        <v/>
      </c>
      <c r="S8937" s="0" t="str">
        <f aca="false">IF(L8937=1,IF(COUNTIFS(C$2:C8937,C8937,L$2:L8937,1)=1,1,0),"")</f>
        <v/>
      </c>
      <c r="T8937" s="38" t="str">
        <f aca="false">IF(N8937="","",N8937+ROW()/10000000)</f>
        <v/>
      </c>
      <c r="U8937" s="0" t="str">
        <f aca="false">IF(G8937=1,IF(B8937="",1,0),"")</f>
        <v/>
      </c>
    </row>
    <row r="8938" customFormat="false" ht="15" hidden="false" customHeight="false" outlineLevel="0" collapsed="false">
      <c r="A8938" s="35"/>
      <c r="B8938" s="35"/>
      <c r="G8938" s="0" t="str">
        <f aca="false">IF(A8938="","",IF(AND(A8938&gt;=Debut,A8938&lt;Fin),1,0))</f>
        <v/>
      </c>
      <c r="H8938" s="0" t="str">
        <f aca="false">IF(G8938=1,INT(ROUND((A8938-Debut)*86400,0)/600),"")</f>
        <v/>
      </c>
      <c r="I8938" s="0" t="str">
        <f aca="false">IF(G8938=1,INT(ROUND((A8938-Debut)*86400,0)/3600),"")</f>
        <v/>
      </c>
      <c r="J8938" s="0" t="str">
        <f aca="false">IF(OR(A8938="",B8938=""),"",ROUND((B8938-A8938)*86400,0))</f>
        <v/>
      </c>
      <c r="K8938" s="37" t="str">
        <f aca="false">IF(G8938=1,IF(COUNTIFS($C:$C,C8938,$G:$G,1,$A:$A,"&gt;="&amp;(A8938-FenetreInterm/86400),$A:$A,"&lt;="&amp;A8938)&gt;=NbInterm,1,0),"")</f>
        <v/>
      </c>
      <c r="L8938" s="37" t="str">
        <f aca="false">IF(G8938=1,IF(B8938="",0,IF(J8938&lt;SeuilFugitive,1,0)),"")</f>
        <v/>
      </c>
      <c r="M8938" s="37" t="str">
        <f aca="false">IF(G8938=1,IF(B8938="",IF((Fin-A8938)*24&gt;SeuilFigee,1,0),IF(J8938&gt;SeuilFigee*3600,1,0)),"")</f>
        <v/>
      </c>
      <c r="N8938" s="0" t="str">
        <f aca="false">IF(G8938=1,IF(COUNTIF(H$2:H8938,H8938)=1,COUNTIF($H:$H,H8938),""),"")</f>
        <v/>
      </c>
      <c r="O8938" s="0" t="str">
        <f aca="false">IF(G8938=1,IF(COUNTIF(I$2:I8938,I8938)=1,COUNTIF($I:$I,I8938),""),"")</f>
        <v/>
      </c>
      <c r="P8938" s="38" t="str">
        <f aca="false">IF(G8938=1,IF(COUNTIFS(C$2:C8938,C8938,G$2:G8938,1)=1,COUNTIFS($C:$C,C8938,$G:$G,1)+ROW()/10000000,""),"")</f>
        <v/>
      </c>
      <c r="Q8938" s="0" t="str">
        <f aca="false">IF(K8938=1,IF(COUNTIFS(C$2:C8938,C8938,K$2:K8938,1)=1,1,0),"")</f>
        <v/>
      </c>
      <c r="R8938" s="0" t="str">
        <f aca="false">IF(M8938=1,IF(COUNTIFS(C$2:C8938,C8938,M$2:M8938,1)=1,1,0),"")</f>
        <v/>
      </c>
      <c r="S8938" s="0" t="str">
        <f aca="false">IF(L8938=1,IF(COUNTIFS(C$2:C8938,C8938,L$2:L8938,1)=1,1,0),"")</f>
        <v/>
      </c>
      <c r="T8938" s="38" t="str">
        <f aca="false">IF(N8938="","",N8938+ROW()/10000000)</f>
        <v/>
      </c>
      <c r="U8938" s="0" t="str">
        <f aca="false">IF(G8938=1,IF(B8938="",1,0),"")</f>
        <v/>
      </c>
    </row>
    <row r="8939" customFormat="false" ht="15" hidden="false" customHeight="false" outlineLevel="0" collapsed="false">
      <c r="A8939" s="35"/>
      <c r="B8939" s="35"/>
      <c r="G8939" s="0" t="str">
        <f aca="false">IF(A8939="","",IF(AND(A8939&gt;=Debut,A8939&lt;Fin),1,0))</f>
        <v/>
      </c>
      <c r="H8939" s="0" t="str">
        <f aca="false">IF(G8939=1,INT(ROUND((A8939-Debut)*86400,0)/600),"")</f>
        <v/>
      </c>
      <c r="I8939" s="0" t="str">
        <f aca="false">IF(G8939=1,INT(ROUND((A8939-Debut)*86400,0)/3600),"")</f>
        <v/>
      </c>
      <c r="J8939" s="0" t="str">
        <f aca="false">IF(OR(A8939="",B8939=""),"",ROUND((B8939-A8939)*86400,0))</f>
        <v/>
      </c>
      <c r="K8939" s="37" t="str">
        <f aca="false">IF(G8939=1,IF(COUNTIFS($C:$C,C8939,$G:$G,1,$A:$A,"&gt;="&amp;(A8939-FenetreInterm/86400),$A:$A,"&lt;="&amp;A8939)&gt;=NbInterm,1,0),"")</f>
        <v/>
      </c>
      <c r="L8939" s="37" t="str">
        <f aca="false">IF(G8939=1,IF(B8939="",0,IF(J8939&lt;SeuilFugitive,1,0)),"")</f>
        <v/>
      </c>
      <c r="M8939" s="37" t="str">
        <f aca="false">IF(G8939=1,IF(B8939="",IF((Fin-A8939)*24&gt;SeuilFigee,1,0),IF(J8939&gt;SeuilFigee*3600,1,0)),"")</f>
        <v/>
      </c>
      <c r="N8939" s="0" t="str">
        <f aca="false">IF(G8939=1,IF(COUNTIF(H$2:H8939,H8939)=1,COUNTIF($H:$H,H8939),""),"")</f>
        <v/>
      </c>
      <c r="O8939" s="0" t="str">
        <f aca="false">IF(G8939=1,IF(COUNTIF(I$2:I8939,I8939)=1,COUNTIF($I:$I,I8939),""),"")</f>
        <v/>
      </c>
      <c r="P8939" s="38" t="str">
        <f aca="false">IF(G8939=1,IF(COUNTIFS(C$2:C8939,C8939,G$2:G8939,1)=1,COUNTIFS($C:$C,C8939,$G:$G,1)+ROW()/10000000,""),"")</f>
        <v/>
      </c>
      <c r="Q8939" s="0" t="str">
        <f aca="false">IF(K8939=1,IF(COUNTIFS(C$2:C8939,C8939,K$2:K8939,1)=1,1,0),"")</f>
        <v/>
      </c>
      <c r="R8939" s="0" t="str">
        <f aca="false">IF(M8939=1,IF(COUNTIFS(C$2:C8939,C8939,M$2:M8939,1)=1,1,0),"")</f>
        <v/>
      </c>
      <c r="S8939" s="0" t="str">
        <f aca="false">IF(L8939=1,IF(COUNTIFS(C$2:C8939,C8939,L$2:L8939,1)=1,1,0),"")</f>
        <v/>
      </c>
      <c r="T8939" s="38" t="str">
        <f aca="false">IF(N8939="","",N8939+ROW()/10000000)</f>
        <v/>
      </c>
      <c r="U8939" s="0" t="str">
        <f aca="false">IF(G8939=1,IF(B8939="",1,0),"")</f>
        <v/>
      </c>
    </row>
    <row r="8940" customFormat="false" ht="15" hidden="false" customHeight="false" outlineLevel="0" collapsed="false">
      <c r="A8940" s="35"/>
      <c r="B8940" s="35"/>
      <c r="G8940" s="0" t="str">
        <f aca="false">IF(A8940="","",IF(AND(A8940&gt;=Debut,A8940&lt;Fin),1,0))</f>
        <v/>
      </c>
      <c r="H8940" s="0" t="str">
        <f aca="false">IF(G8940=1,INT(ROUND((A8940-Debut)*86400,0)/600),"")</f>
        <v/>
      </c>
      <c r="I8940" s="0" t="str">
        <f aca="false">IF(G8940=1,INT(ROUND((A8940-Debut)*86400,0)/3600),"")</f>
        <v/>
      </c>
      <c r="J8940" s="0" t="str">
        <f aca="false">IF(OR(A8940="",B8940=""),"",ROUND((B8940-A8940)*86400,0))</f>
        <v/>
      </c>
      <c r="K8940" s="37" t="str">
        <f aca="false">IF(G8940=1,IF(COUNTIFS($C:$C,C8940,$G:$G,1,$A:$A,"&gt;="&amp;(A8940-FenetreInterm/86400),$A:$A,"&lt;="&amp;A8940)&gt;=NbInterm,1,0),"")</f>
        <v/>
      </c>
      <c r="L8940" s="37" t="str">
        <f aca="false">IF(G8940=1,IF(B8940="",0,IF(J8940&lt;SeuilFugitive,1,0)),"")</f>
        <v/>
      </c>
      <c r="M8940" s="37" t="str">
        <f aca="false">IF(G8940=1,IF(B8940="",IF((Fin-A8940)*24&gt;SeuilFigee,1,0),IF(J8940&gt;SeuilFigee*3600,1,0)),"")</f>
        <v/>
      </c>
      <c r="N8940" s="0" t="str">
        <f aca="false">IF(G8940=1,IF(COUNTIF(H$2:H8940,H8940)=1,COUNTIF($H:$H,H8940),""),"")</f>
        <v/>
      </c>
      <c r="O8940" s="0" t="str">
        <f aca="false">IF(G8940=1,IF(COUNTIF(I$2:I8940,I8940)=1,COUNTIF($I:$I,I8940),""),"")</f>
        <v/>
      </c>
      <c r="P8940" s="38" t="str">
        <f aca="false">IF(G8940=1,IF(COUNTIFS(C$2:C8940,C8940,G$2:G8940,1)=1,COUNTIFS($C:$C,C8940,$G:$G,1)+ROW()/10000000,""),"")</f>
        <v/>
      </c>
      <c r="Q8940" s="0" t="str">
        <f aca="false">IF(K8940=1,IF(COUNTIFS(C$2:C8940,C8940,K$2:K8940,1)=1,1,0),"")</f>
        <v/>
      </c>
      <c r="R8940" s="0" t="str">
        <f aca="false">IF(M8940=1,IF(COUNTIFS(C$2:C8940,C8940,M$2:M8940,1)=1,1,0),"")</f>
        <v/>
      </c>
      <c r="S8940" s="0" t="str">
        <f aca="false">IF(L8940=1,IF(COUNTIFS(C$2:C8940,C8940,L$2:L8940,1)=1,1,0),"")</f>
        <v/>
      </c>
      <c r="T8940" s="38" t="str">
        <f aca="false">IF(N8940="","",N8940+ROW()/10000000)</f>
        <v/>
      </c>
      <c r="U8940" s="0" t="str">
        <f aca="false">IF(G8940=1,IF(B8940="",1,0),"")</f>
        <v/>
      </c>
    </row>
    <row r="8941" customFormat="false" ht="15" hidden="false" customHeight="false" outlineLevel="0" collapsed="false">
      <c r="A8941" s="35"/>
      <c r="B8941" s="35"/>
      <c r="G8941" s="0" t="str">
        <f aca="false">IF(A8941="","",IF(AND(A8941&gt;=Debut,A8941&lt;Fin),1,0))</f>
        <v/>
      </c>
      <c r="H8941" s="0" t="str">
        <f aca="false">IF(G8941=1,INT(ROUND((A8941-Debut)*86400,0)/600),"")</f>
        <v/>
      </c>
      <c r="I8941" s="0" t="str">
        <f aca="false">IF(G8941=1,INT(ROUND((A8941-Debut)*86400,0)/3600),"")</f>
        <v/>
      </c>
      <c r="J8941" s="0" t="str">
        <f aca="false">IF(OR(A8941="",B8941=""),"",ROUND((B8941-A8941)*86400,0))</f>
        <v/>
      </c>
      <c r="K8941" s="37" t="str">
        <f aca="false">IF(G8941=1,IF(COUNTIFS($C:$C,C8941,$G:$G,1,$A:$A,"&gt;="&amp;(A8941-FenetreInterm/86400),$A:$A,"&lt;="&amp;A8941)&gt;=NbInterm,1,0),"")</f>
        <v/>
      </c>
      <c r="L8941" s="37" t="str">
        <f aca="false">IF(G8941=1,IF(B8941="",0,IF(J8941&lt;SeuilFugitive,1,0)),"")</f>
        <v/>
      </c>
      <c r="M8941" s="37" t="str">
        <f aca="false">IF(G8941=1,IF(B8941="",IF((Fin-A8941)*24&gt;SeuilFigee,1,0),IF(J8941&gt;SeuilFigee*3600,1,0)),"")</f>
        <v/>
      </c>
      <c r="N8941" s="0" t="str">
        <f aca="false">IF(G8941=1,IF(COUNTIF(H$2:H8941,H8941)=1,COUNTIF($H:$H,H8941),""),"")</f>
        <v/>
      </c>
      <c r="O8941" s="0" t="str">
        <f aca="false">IF(G8941=1,IF(COUNTIF(I$2:I8941,I8941)=1,COUNTIF($I:$I,I8941),""),"")</f>
        <v/>
      </c>
      <c r="P8941" s="38" t="str">
        <f aca="false">IF(G8941=1,IF(COUNTIFS(C$2:C8941,C8941,G$2:G8941,1)=1,COUNTIFS($C:$C,C8941,$G:$G,1)+ROW()/10000000,""),"")</f>
        <v/>
      </c>
      <c r="Q8941" s="0" t="str">
        <f aca="false">IF(K8941=1,IF(COUNTIFS(C$2:C8941,C8941,K$2:K8941,1)=1,1,0),"")</f>
        <v/>
      </c>
      <c r="R8941" s="0" t="str">
        <f aca="false">IF(M8941=1,IF(COUNTIFS(C$2:C8941,C8941,M$2:M8941,1)=1,1,0),"")</f>
        <v/>
      </c>
      <c r="S8941" s="0" t="str">
        <f aca="false">IF(L8941=1,IF(COUNTIFS(C$2:C8941,C8941,L$2:L8941,1)=1,1,0),"")</f>
        <v/>
      </c>
      <c r="T8941" s="38" t="str">
        <f aca="false">IF(N8941="","",N8941+ROW()/10000000)</f>
        <v/>
      </c>
      <c r="U8941" s="0" t="str">
        <f aca="false">IF(G8941=1,IF(B8941="",1,0),"")</f>
        <v/>
      </c>
    </row>
    <row r="8942" customFormat="false" ht="15" hidden="false" customHeight="false" outlineLevel="0" collapsed="false">
      <c r="A8942" s="35"/>
      <c r="B8942" s="35"/>
      <c r="G8942" s="0" t="str">
        <f aca="false">IF(A8942="","",IF(AND(A8942&gt;=Debut,A8942&lt;Fin),1,0))</f>
        <v/>
      </c>
      <c r="H8942" s="0" t="str">
        <f aca="false">IF(G8942=1,INT(ROUND((A8942-Debut)*86400,0)/600),"")</f>
        <v/>
      </c>
      <c r="I8942" s="0" t="str">
        <f aca="false">IF(G8942=1,INT(ROUND((A8942-Debut)*86400,0)/3600),"")</f>
        <v/>
      </c>
      <c r="J8942" s="0" t="str">
        <f aca="false">IF(OR(A8942="",B8942=""),"",ROUND((B8942-A8942)*86400,0))</f>
        <v/>
      </c>
      <c r="K8942" s="37" t="str">
        <f aca="false">IF(G8942=1,IF(COUNTIFS($C:$C,C8942,$G:$G,1,$A:$A,"&gt;="&amp;(A8942-FenetreInterm/86400),$A:$A,"&lt;="&amp;A8942)&gt;=NbInterm,1,0),"")</f>
        <v/>
      </c>
      <c r="L8942" s="37" t="str">
        <f aca="false">IF(G8942=1,IF(B8942="",0,IF(J8942&lt;SeuilFugitive,1,0)),"")</f>
        <v/>
      </c>
      <c r="M8942" s="37" t="str">
        <f aca="false">IF(G8942=1,IF(B8942="",IF((Fin-A8942)*24&gt;SeuilFigee,1,0),IF(J8942&gt;SeuilFigee*3600,1,0)),"")</f>
        <v/>
      </c>
      <c r="N8942" s="0" t="str">
        <f aca="false">IF(G8942=1,IF(COUNTIF(H$2:H8942,H8942)=1,COUNTIF($H:$H,H8942),""),"")</f>
        <v/>
      </c>
      <c r="O8942" s="0" t="str">
        <f aca="false">IF(G8942=1,IF(COUNTIF(I$2:I8942,I8942)=1,COUNTIF($I:$I,I8942),""),"")</f>
        <v/>
      </c>
      <c r="P8942" s="38" t="str">
        <f aca="false">IF(G8942=1,IF(COUNTIFS(C$2:C8942,C8942,G$2:G8942,1)=1,COUNTIFS($C:$C,C8942,$G:$G,1)+ROW()/10000000,""),"")</f>
        <v/>
      </c>
      <c r="Q8942" s="0" t="str">
        <f aca="false">IF(K8942=1,IF(COUNTIFS(C$2:C8942,C8942,K$2:K8942,1)=1,1,0),"")</f>
        <v/>
      </c>
      <c r="R8942" s="0" t="str">
        <f aca="false">IF(M8942=1,IF(COUNTIFS(C$2:C8942,C8942,M$2:M8942,1)=1,1,0),"")</f>
        <v/>
      </c>
      <c r="S8942" s="0" t="str">
        <f aca="false">IF(L8942=1,IF(COUNTIFS(C$2:C8942,C8942,L$2:L8942,1)=1,1,0),"")</f>
        <v/>
      </c>
      <c r="T8942" s="38" t="str">
        <f aca="false">IF(N8942="","",N8942+ROW()/10000000)</f>
        <v/>
      </c>
      <c r="U8942" s="0" t="str">
        <f aca="false">IF(G8942=1,IF(B8942="",1,0),"")</f>
        <v/>
      </c>
    </row>
    <row r="8943" customFormat="false" ht="15" hidden="false" customHeight="false" outlineLevel="0" collapsed="false">
      <c r="A8943" s="35"/>
      <c r="B8943" s="35"/>
      <c r="G8943" s="0" t="str">
        <f aca="false">IF(A8943="","",IF(AND(A8943&gt;=Debut,A8943&lt;Fin),1,0))</f>
        <v/>
      </c>
      <c r="H8943" s="0" t="str">
        <f aca="false">IF(G8943=1,INT(ROUND((A8943-Debut)*86400,0)/600),"")</f>
        <v/>
      </c>
      <c r="I8943" s="0" t="str">
        <f aca="false">IF(G8943=1,INT(ROUND((A8943-Debut)*86400,0)/3600),"")</f>
        <v/>
      </c>
      <c r="J8943" s="0" t="str">
        <f aca="false">IF(OR(A8943="",B8943=""),"",ROUND((B8943-A8943)*86400,0))</f>
        <v/>
      </c>
      <c r="K8943" s="37" t="str">
        <f aca="false">IF(G8943=1,IF(COUNTIFS($C:$C,C8943,$G:$G,1,$A:$A,"&gt;="&amp;(A8943-FenetreInterm/86400),$A:$A,"&lt;="&amp;A8943)&gt;=NbInterm,1,0),"")</f>
        <v/>
      </c>
      <c r="L8943" s="37" t="str">
        <f aca="false">IF(G8943=1,IF(B8943="",0,IF(J8943&lt;SeuilFugitive,1,0)),"")</f>
        <v/>
      </c>
      <c r="M8943" s="37" t="str">
        <f aca="false">IF(G8943=1,IF(B8943="",IF((Fin-A8943)*24&gt;SeuilFigee,1,0),IF(J8943&gt;SeuilFigee*3600,1,0)),"")</f>
        <v/>
      </c>
      <c r="N8943" s="0" t="str">
        <f aca="false">IF(G8943=1,IF(COUNTIF(H$2:H8943,H8943)=1,COUNTIF($H:$H,H8943),""),"")</f>
        <v/>
      </c>
      <c r="O8943" s="0" t="str">
        <f aca="false">IF(G8943=1,IF(COUNTIF(I$2:I8943,I8943)=1,COUNTIF($I:$I,I8943),""),"")</f>
        <v/>
      </c>
      <c r="P8943" s="38" t="str">
        <f aca="false">IF(G8943=1,IF(COUNTIFS(C$2:C8943,C8943,G$2:G8943,1)=1,COUNTIFS($C:$C,C8943,$G:$G,1)+ROW()/10000000,""),"")</f>
        <v/>
      </c>
      <c r="Q8943" s="0" t="str">
        <f aca="false">IF(K8943=1,IF(COUNTIFS(C$2:C8943,C8943,K$2:K8943,1)=1,1,0),"")</f>
        <v/>
      </c>
      <c r="R8943" s="0" t="str">
        <f aca="false">IF(M8943=1,IF(COUNTIFS(C$2:C8943,C8943,M$2:M8943,1)=1,1,0),"")</f>
        <v/>
      </c>
      <c r="S8943" s="0" t="str">
        <f aca="false">IF(L8943=1,IF(COUNTIFS(C$2:C8943,C8943,L$2:L8943,1)=1,1,0),"")</f>
        <v/>
      </c>
      <c r="T8943" s="38" t="str">
        <f aca="false">IF(N8943="","",N8943+ROW()/10000000)</f>
        <v/>
      </c>
      <c r="U8943" s="0" t="str">
        <f aca="false">IF(G8943=1,IF(B8943="",1,0),"")</f>
        <v/>
      </c>
    </row>
    <row r="8944" customFormat="false" ht="15" hidden="false" customHeight="false" outlineLevel="0" collapsed="false">
      <c r="A8944" s="35"/>
      <c r="B8944" s="35"/>
      <c r="G8944" s="0" t="str">
        <f aca="false">IF(A8944="","",IF(AND(A8944&gt;=Debut,A8944&lt;Fin),1,0))</f>
        <v/>
      </c>
      <c r="H8944" s="0" t="str">
        <f aca="false">IF(G8944=1,INT(ROUND((A8944-Debut)*86400,0)/600),"")</f>
        <v/>
      </c>
      <c r="I8944" s="0" t="str">
        <f aca="false">IF(G8944=1,INT(ROUND((A8944-Debut)*86400,0)/3600),"")</f>
        <v/>
      </c>
      <c r="J8944" s="0" t="str">
        <f aca="false">IF(OR(A8944="",B8944=""),"",ROUND((B8944-A8944)*86400,0))</f>
        <v/>
      </c>
      <c r="K8944" s="37" t="str">
        <f aca="false">IF(G8944=1,IF(COUNTIFS($C:$C,C8944,$G:$G,1,$A:$A,"&gt;="&amp;(A8944-FenetreInterm/86400),$A:$A,"&lt;="&amp;A8944)&gt;=NbInterm,1,0),"")</f>
        <v/>
      </c>
      <c r="L8944" s="37" t="str">
        <f aca="false">IF(G8944=1,IF(B8944="",0,IF(J8944&lt;SeuilFugitive,1,0)),"")</f>
        <v/>
      </c>
      <c r="M8944" s="37" t="str">
        <f aca="false">IF(G8944=1,IF(B8944="",IF((Fin-A8944)*24&gt;SeuilFigee,1,0),IF(J8944&gt;SeuilFigee*3600,1,0)),"")</f>
        <v/>
      </c>
      <c r="N8944" s="0" t="str">
        <f aca="false">IF(G8944=1,IF(COUNTIF(H$2:H8944,H8944)=1,COUNTIF($H:$H,H8944),""),"")</f>
        <v/>
      </c>
      <c r="O8944" s="0" t="str">
        <f aca="false">IF(G8944=1,IF(COUNTIF(I$2:I8944,I8944)=1,COUNTIF($I:$I,I8944),""),"")</f>
        <v/>
      </c>
      <c r="P8944" s="38" t="str">
        <f aca="false">IF(G8944=1,IF(COUNTIFS(C$2:C8944,C8944,G$2:G8944,1)=1,COUNTIFS($C:$C,C8944,$G:$G,1)+ROW()/10000000,""),"")</f>
        <v/>
      </c>
      <c r="Q8944" s="0" t="str">
        <f aca="false">IF(K8944=1,IF(COUNTIFS(C$2:C8944,C8944,K$2:K8944,1)=1,1,0),"")</f>
        <v/>
      </c>
      <c r="R8944" s="0" t="str">
        <f aca="false">IF(M8944=1,IF(COUNTIFS(C$2:C8944,C8944,M$2:M8944,1)=1,1,0),"")</f>
        <v/>
      </c>
      <c r="S8944" s="0" t="str">
        <f aca="false">IF(L8944=1,IF(COUNTIFS(C$2:C8944,C8944,L$2:L8944,1)=1,1,0),"")</f>
        <v/>
      </c>
      <c r="T8944" s="38" t="str">
        <f aca="false">IF(N8944="","",N8944+ROW()/10000000)</f>
        <v/>
      </c>
      <c r="U8944" s="0" t="str">
        <f aca="false">IF(G8944=1,IF(B8944="",1,0),"")</f>
        <v/>
      </c>
    </row>
    <row r="8945" customFormat="false" ht="15" hidden="false" customHeight="false" outlineLevel="0" collapsed="false">
      <c r="A8945" s="35"/>
      <c r="B8945" s="35"/>
      <c r="G8945" s="0" t="str">
        <f aca="false">IF(A8945="","",IF(AND(A8945&gt;=Debut,A8945&lt;Fin),1,0))</f>
        <v/>
      </c>
      <c r="H8945" s="0" t="str">
        <f aca="false">IF(G8945=1,INT(ROUND((A8945-Debut)*86400,0)/600),"")</f>
        <v/>
      </c>
      <c r="I8945" s="0" t="str">
        <f aca="false">IF(G8945=1,INT(ROUND((A8945-Debut)*86400,0)/3600),"")</f>
        <v/>
      </c>
      <c r="J8945" s="0" t="str">
        <f aca="false">IF(OR(A8945="",B8945=""),"",ROUND((B8945-A8945)*86400,0))</f>
        <v/>
      </c>
      <c r="K8945" s="37" t="str">
        <f aca="false">IF(G8945=1,IF(COUNTIFS($C:$C,C8945,$G:$G,1,$A:$A,"&gt;="&amp;(A8945-FenetreInterm/86400),$A:$A,"&lt;="&amp;A8945)&gt;=NbInterm,1,0),"")</f>
        <v/>
      </c>
      <c r="L8945" s="37" t="str">
        <f aca="false">IF(G8945=1,IF(B8945="",0,IF(J8945&lt;SeuilFugitive,1,0)),"")</f>
        <v/>
      </c>
      <c r="M8945" s="37" t="str">
        <f aca="false">IF(G8945=1,IF(B8945="",IF((Fin-A8945)*24&gt;SeuilFigee,1,0),IF(J8945&gt;SeuilFigee*3600,1,0)),"")</f>
        <v/>
      </c>
      <c r="N8945" s="0" t="str">
        <f aca="false">IF(G8945=1,IF(COUNTIF(H$2:H8945,H8945)=1,COUNTIF($H:$H,H8945),""),"")</f>
        <v/>
      </c>
      <c r="O8945" s="0" t="str">
        <f aca="false">IF(G8945=1,IF(COUNTIF(I$2:I8945,I8945)=1,COUNTIF($I:$I,I8945),""),"")</f>
        <v/>
      </c>
      <c r="P8945" s="38" t="str">
        <f aca="false">IF(G8945=1,IF(COUNTIFS(C$2:C8945,C8945,G$2:G8945,1)=1,COUNTIFS($C:$C,C8945,$G:$G,1)+ROW()/10000000,""),"")</f>
        <v/>
      </c>
      <c r="Q8945" s="0" t="str">
        <f aca="false">IF(K8945=1,IF(COUNTIFS(C$2:C8945,C8945,K$2:K8945,1)=1,1,0),"")</f>
        <v/>
      </c>
      <c r="R8945" s="0" t="str">
        <f aca="false">IF(M8945=1,IF(COUNTIFS(C$2:C8945,C8945,M$2:M8945,1)=1,1,0),"")</f>
        <v/>
      </c>
      <c r="S8945" s="0" t="str">
        <f aca="false">IF(L8945=1,IF(COUNTIFS(C$2:C8945,C8945,L$2:L8945,1)=1,1,0),"")</f>
        <v/>
      </c>
      <c r="T8945" s="38" t="str">
        <f aca="false">IF(N8945="","",N8945+ROW()/10000000)</f>
        <v/>
      </c>
      <c r="U8945" s="0" t="str">
        <f aca="false">IF(G8945=1,IF(B8945="",1,0),"")</f>
        <v/>
      </c>
    </row>
    <row r="8946" customFormat="false" ht="15" hidden="false" customHeight="false" outlineLevel="0" collapsed="false">
      <c r="A8946" s="35"/>
      <c r="B8946" s="35"/>
      <c r="G8946" s="0" t="str">
        <f aca="false">IF(A8946="","",IF(AND(A8946&gt;=Debut,A8946&lt;Fin),1,0))</f>
        <v/>
      </c>
      <c r="H8946" s="0" t="str">
        <f aca="false">IF(G8946=1,INT(ROUND((A8946-Debut)*86400,0)/600),"")</f>
        <v/>
      </c>
      <c r="I8946" s="0" t="str">
        <f aca="false">IF(G8946=1,INT(ROUND((A8946-Debut)*86400,0)/3600),"")</f>
        <v/>
      </c>
      <c r="J8946" s="0" t="str">
        <f aca="false">IF(OR(A8946="",B8946=""),"",ROUND((B8946-A8946)*86400,0))</f>
        <v/>
      </c>
      <c r="K8946" s="37" t="str">
        <f aca="false">IF(G8946=1,IF(COUNTIFS($C:$C,C8946,$G:$G,1,$A:$A,"&gt;="&amp;(A8946-FenetreInterm/86400),$A:$A,"&lt;="&amp;A8946)&gt;=NbInterm,1,0),"")</f>
        <v/>
      </c>
      <c r="L8946" s="37" t="str">
        <f aca="false">IF(G8946=1,IF(B8946="",0,IF(J8946&lt;SeuilFugitive,1,0)),"")</f>
        <v/>
      </c>
      <c r="M8946" s="37" t="str">
        <f aca="false">IF(G8946=1,IF(B8946="",IF((Fin-A8946)*24&gt;SeuilFigee,1,0),IF(J8946&gt;SeuilFigee*3600,1,0)),"")</f>
        <v/>
      </c>
      <c r="N8946" s="0" t="str">
        <f aca="false">IF(G8946=1,IF(COUNTIF(H$2:H8946,H8946)=1,COUNTIF($H:$H,H8946),""),"")</f>
        <v/>
      </c>
      <c r="O8946" s="0" t="str">
        <f aca="false">IF(G8946=1,IF(COUNTIF(I$2:I8946,I8946)=1,COUNTIF($I:$I,I8946),""),"")</f>
        <v/>
      </c>
      <c r="P8946" s="38" t="str">
        <f aca="false">IF(G8946=1,IF(COUNTIFS(C$2:C8946,C8946,G$2:G8946,1)=1,COUNTIFS($C:$C,C8946,$G:$G,1)+ROW()/10000000,""),"")</f>
        <v/>
      </c>
      <c r="Q8946" s="0" t="str">
        <f aca="false">IF(K8946=1,IF(COUNTIFS(C$2:C8946,C8946,K$2:K8946,1)=1,1,0),"")</f>
        <v/>
      </c>
      <c r="R8946" s="0" t="str">
        <f aca="false">IF(M8946=1,IF(COUNTIFS(C$2:C8946,C8946,M$2:M8946,1)=1,1,0),"")</f>
        <v/>
      </c>
      <c r="S8946" s="0" t="str">
        <f aca="false">IF(L8946=1,IF(COUNTIFS(C$2:C8946,C8946,L$2:L8946,1)=1,1,0),"")</f>
        <v/>
      </c>
      <c r="T8946" s="38" t="str">
        <f aca="false">IF(N8946="","",N8946+ROW()/10000000)</f>
        <v/>
      </c>
      <c r="U8946" s="0" t="str">
        <f aca="false">IF(G8946=1,IF(B8946="",1,0),"")</f>
        <v/>
      </c>
    </row>
    <row r="8947" customFormat="false" ht="15" hidden="false" customHeight="false" outlineLevel="0" collapsed="false">
      <c r="A8947" s="35"/>
      <c r="B8947" s="35"/>
      <c r="G8947" s="0" t="str">
        <f aca="false">IF(A8947="","",IF(AND(A8947&gt;=Debut,A8947&lt;Fin),1,0))</f>
        <v/>
      </c>
      <c r="H8947" s="0" t="str">
        <f aca="false">IF(G8947=1,INT(ROUND((A8947-Debut)*86400,0)/600),"")</f>
        <v/>
      </c>
      <c r="I8947" s="0" t="str">
        <f aca="false">IF(G8947=1,INT(ROUND((A8947-Debut)*86400,0)/3600),"")</f>
        <v/>
      </c>
      <c r="J8947" s="0" t="str">
        <f aca="false">IF(OR(A8947="",B8947=""),"",ROUND((B8947-A8947)*86400,0))</f>
        <v/>
      </c>
      <c r="K8947" s="37" t="str">
        <f aca="false">IF(G8947=1,IF(COUNTIFS($C:$C,C8947,$G:$G,1,$A:$A,"&gt;="&amp;(A8947-FenetreInterm/86400),$A:$A,"&lt;="&amp;A8947)&gt;=NbInterm,1,0),"")</f>
        <v/>
      </c>
      <c r="L8947" s="37" t="str">
        <f aca="false">IF(G8947=1,IF(B8947="",0,IF(J8947&lt;SeuilFugitive,1,0)),"")</f>
        <v/>
      </c>
      <c r="M8947" s="37" t="str">
        <f aca="false">IF(G8947=1,IF(B8947="",IF((Fin-A8947)*24&gt;SeuilFigee,1,0),IF(J8947&gt;SeuilFigee*3600,1,0)),"")</f>
        <v/>
      </c>
      <c r="N8947" s="0" t="str">
        <f aca="false">IF(G8947=1,IF(COUNTIF(H$2:H8947,H8947)=1,COUNTIF($H:$H,H8947),""),"")</f>
        <v/>
      </c>
      <c r="O8947" s="0" t="str">
        <f aca="false">IF(G8947=1,IF(COUNTIF(I$2:I8947,I8947)=1,COUNTIF($I:$I,I8947),""),"")</f>
        <v/>
      </c>
      <c r="P8947" s="38" t="str">
        <f aca="false">IF(G8947=1,IF(COUNTIFS(C$2:C8947,C8947,G$2:G8947,1)=1,COUNTIFS($C:$C,C8947,$G:$G,1)+ROW()/10000000,""),"")</f>
        <v/>
      </c>
      <c r="Q8947" s="0" t="str">
        <f aca="false">IF(K8947=1,IF(COUNTIFS(C$2:C8947,C8947,K$2:K8947,1)=1,1,0),"")</f>
        <v/>
      </c>
      <c r="R8947" s="0" t="str">
        <f aca="false">IF(M8947=1,IF(COUNTIFS(C$2:C8947,C8947,M$2:M8947,1)=1,1,0),"")</f>
        <v/>
      </c>
      <c r="S8947" s="0" t="str">
        <f aca="false">IF(L8947=1,IF(COUNTIFS(C$2:C8947,C8947,L$2:L8947,1)=1,1,0),"")</f>
        <v/>
      </c>
      <c r="T8947" s="38" t="str">
        <f aca="false">IF(N8947="","",N8947+ROW()/10000000)</f>
        <v/>
      </c>
      <c r="U8947" s="0" t="str">
        <f aca="false">IF(G8947=1,IF(B8947="",1,0),"")</f>
        <v/>
      </c>
    </row>
    <row r="8948" customFormat="false" ht="15" hidden="false" customHeight="false" outlineLevel="0" collapsed="false">
      <c r="A8948" s="35"/>
      <c r="B8948" s="35"/>
      <c r="G8948" s="0" t="str">
        <f aca="false">IF(A8948="","",IF(AND(A8948&gt;=Debut,A8948&lt;Fin),1,0))</f>
        <v/>
      </c>
      <c r="H8948" s="0" t="str">
        <f aca="false">IF(G8948=1,INT(ROUND((A8948-Debut)*86400,0)/600),"")</f>
        <v/>
      </c>
      <c r="I8948" s="0" t="str">
        <f aca="false">IF(G8948=1,INT(ROUND((A8948-Debut)*86400,0)/3600),"")</f>
        <v/>
      </c>
      <c r="J8948" s="0" t="str">
        <f aca="false">IF(OR(A8948="",B8948=""),"",ROUND((B8948-A8948)*86400,0))</f>
        <v/>
      </c>
      <c r="K8948" s="37" t="str">
        <f aca="false">IF(G8948=1,IF(COUNTIFS($C:$C,C8948,$G:$G,1,$A:$A,"&gt;="&amp;(A8948-FenetreInterm/86400),$A:$A,"&lt;="&amp;A8948)&gt;=NbInterm,1,0),"")</f>
        <v/>
      </c>
      <c r="L8948" s="37" t="str">
        <f aca="false">IF(G8948=1,IF(B8948="",0,IF(J8948&lt;SeuilFugitive,1,0)),"")</f>
        <v/>
      </c>
      <c r="M8948" s="37" t="str">
        <f aca="false">IF(G8948=1,IF(B8948="",IF((Fin-A8948)*24&gt;SeuilFigee,1,0),IF(J8948&gt;SeuilFigee*3600,1,0)),"")</f>
        <v/>
      </c>
      <c r="N8948" s="0" t="str">
        <f aca="false">IF(G8948=1,IF(COUNTIF(H$2:H8948,H8948)=1,COUNTIF($H:$H,H8948),""),"")</f>
        <v/>
      </c>
      <c r="O8948" s="0" t="str">
        <f aca="false">IF(G8948=1,IF(COUNTIF(I$2:I8948,I8948)=1,COUNTIF($I:$I,I8948),""),"")</f>
        <v/>
      </c>
      <c r="P8948" s="38" t="str">
        <f aca="false">IF(G8948=1,IF(COUNTIFS(C$2:C8948,C8948,G$2:G8948,1)=1,COUNTIFS($C:$C,C8948,$G:$G,1)+ROW()/10000000,""),"")</f>
        <v/>
      </c>
      <c r="Q8948" s="0" t="str">
        <f aca="false">IF(K8948=1,IF(COUNTIFS(C$2:C8948,C8948,K$2:K8948,1)=1,1,0),"")</f>
        <v/>
      </c>
      <c r="R8948" s="0" t="str">
        <f aca="false">IF(M8948=1,IF(COUNTIFS(C$2:C8948,C8948,M$2:M8948,1)=1,1,0),"")</f>
        <v/>
      </c>
      <c r="S8948" s="0" t="str">
        <f aca="false">IF(L8948=1,IF(COUNTIFS(C$2:C8948,C8948,L$2:L8948,1)=1,1,0),"")</f>
        <v/>
      </c>
      <c r="T8948" s="38" t="str">
        <f aca="false">IF(N8948="","",N8948+ROW()/10000000)</f>
        <v/>
      </c>
      <c r="U8948" s="0" t="str">
        <f aca="false">IF(G8948=1,IF(B8948="",1,0),"")</f>
        <v/>
      </c>
    </row>
    <row r="8949" customFormat="false" ht="15" hidden="false" customHeight="false" outlineLevel="0" collapsed="false">
      <c r="A8949" s="35"/>
      <c r="B8949" s="35"/>
      <c r="G8949" s="0" t="str">
        <f aca="false">IF(A8949="","",IF(AND(A8949&gt;=Debut,A8949&lt;Fin),1,0))</f>
        <v/>
      </c>
      <c r="H8949" s="0" t="str">
        <f aca="false">IF(G8949=1,INT(ROUND((A8949-Debut)*86400,0)/600),"")</f>
        <v/>
      </c>
      <c r="I8949" s="0" t="str">
        <f aca="false">IF(G8949=1,INT(ROUND((A8949-Debut)*86400,0)/3600),"")</f>
        <v/>
      </c>
      <c r="J8949" s="0" t="str">
        <f aca="false">IF(OR(A8949="",B8949=""),"",ROUND((B8949-A8949)*86400,0))</f>
        <v/>
      </c>
      <c r="K8949" s="37" t="str">
        <f aca="false">IF(G8949=1,IF(COUNTIFS($C:$C,C8949,$G:$G,1,$A:$A,"&gt;="&amp;(A8949-FenetreInterm/86400),$A:$A,"&lt;="&amp;A8949)&gt;=NbInterm,1,0),"")</f>
        <v/>
      </c>
      <c r="L8949" s="37" t="str">
        <f aca="false">IF(G8949=1,IF(B8949="",0,IF(J8949&lt;SeuilFugitive,1,0)),"")</f>
        <v/>
      </c>
      <c r="M8949" s="37" t="str">
        <f aca="false">IF(G8949=1,IF(B8949="",IF((Fin-A8949)*24&gt;SeuilFigee,1,0),IF(J8949&gt;SeuilFigee*3600,1,0)),"")</f>
        <v/>
      </c>
      <c r="N8949" s="0" t="str">
        <f aca="false">IF(G8949=1,IF(COUNTIF(H$2:H8949,H8949)=1,COUNTIF($H:$H,H8949),""),"")</f>
        <v/>
      </c>
      <c r="O8949" s="0" t="str">
        <f aca="false">IF(G8949=1,IF(COUNTIF(I$2:I8949,I8949)=1,COUNTIF($I:$I,I8949),""),"")</f>
        <v/>
      </c>
      <c r="P8949" s="38" t="str">
        <f aca="false">IF(G8949=1,IF(COUNTIFS(C$2:C8949,C8949,G$2:G8949,1)=1,COUNTIFS($C:$C,C8949,$G:$G,1)+ROW()/10000000,""),"")</f>
        <v/>
      </c>
      <c r="Q8949" s="0" t="str">
        <f aca="false">IF(K8949=1,IF(COUNTIFS(C$2:C8949,C8949,K$2:K8949,1)=1,1,0),"")</f>
        <v/>
      </c>
      <c r="R8949" s="0" t="str">
        <f aca="false">IF(M8949=1,IF(COUNTIFS(C$2:C8949,C8949,M$2:M8949,1)=1,1,0),"")</f>
        <v/>
      </c>
      <c r="S8949" s="0" t="str">
        <f aca="false">IF(L8949=1,IF(COUNTIFS(C$2:C8949,C8949,L$2:L8949,1)=1,1,0),"")</f>
        <v/>
      </c>
      <c r="T8949" s="38" t="str">
        <f aca="false">IF(N8949="","",N8949+ROW()/10000000)</f>
        <v/>
      </c>
      <c r="U8949" s="0" t="str">
        <f aca="false">IF(G8949=1,IF(B8949="",1,0),"")</f>
        <v/>
      </c>
    </row>
    <row r="8950" customFormat="false" ht="15" hidden="false" customHeight="false" outlineLevel="0" collapsed="false">
      <c r="A8950" s="35"/>
      <c r="B8950" s="35"/>
      <c r="G8950" s="0" t="str">
        <f aca="false">IF(A8950="","",IF(AND(A8950&gt;=Debut,A8950&lt;Fin),1,0))</f>
        <v/>
      </c>
      <c r="H8950" s="0" t="str">
        <f aca="false">IF(G8950=1,INT(ROUND((A8950-Debut)*86400,0)/600),"")</f>
        <v/>
      </c>
      <c r="I8950" s="0" t="str">
        <f aca="false">IF(G8950=1,INT(ROUND((A8950-Debut)*86400,0)/3600),"")</f>
        <v/>
      </c>
      <c r="J8950" s="0" t="str">
        <f aca="false">IF(OR(A8950="",B8950=""),"",ROUND((B8950-A8950)*86400,0))</f>
        <v/>
      </c>
      <c r="K8950" s="37" t="str">
        <f aca="false">IF(G8950=1,IF(COUNTIFS($C:$C,C8950,$G:$G,1,$A:$A,"&gt;="&amp;(A8950-FenetreInterm/86400),$A:$A,"&lt;="&amp;A8950)&gt;=NbInterm,1,0),"")</f>
        <v/>
      </c>
      <c r="L8950" s="37" t="str">
        <f aca="false">IF(G8950=1,IF(B8950="",0,IF(J8950&lt;SeuilFugitive,1,0)),"")</f>
        <v/>
      </c>
      <c r="M8950" s="37" t="str">
        <f aca="false">IF(G8950=1,IF(B8950="",IF((Fin-A8950)*24&gt;SeuilFigee,1,0),IF(J8950&gt;SeuilFigee*3600,1,0)),"")</f>
        <v/>
      </c>
      <c r="N8950" s="0" t="str">
        <f aca="false">IF(G8950=1,IF(COUNTIF(H$2:H8950,H8950)=1,COUNTIF($H:$H,H8950),""),"")</f>
        <v/>
      </c>
      <c r="O8950" s="0" t="str">
        <f aca="false">IF(G8950=1,IF(COUNTIF(I$2:I8950,I8950)=1,COUNTIF($I:$I,I8950),""),"")</f>
        <v/>
      </c>
      <c r="P8950" s="38" t="str">
        <f aca="false">IF(G8950=1,IF(COUNTIFS(C$2:C8950,C8950,G$2:G8950,1)=1,COUNTIFS($C:$C,C8950,$G:$G,1)+ROW()/10000000,""),"")</f>
        <v/>
      </c>
      <c r="Q8950" s="0" t="str">
        <f aca="false">IF(K8950=1,IF(COUNTIFS(C$2:C8950,C8950,K$2:K8950,1)=1,1,0),"")</f>
        <v/>
      </c>
      <c r="R8950" s="0" t="str">
        <f aca="false">IF(M8950=1,IF(COUNTIFS(C$2:C8950,C8950,M$2:M8950,1)=1,1,0),"")</f>
        <v/>
      </c>
      <c r="S8950" s="0" t="str">
        <f aca="false">IF(L8950=1,IF(COUNTIFS(C$2:C8950,C8950,L$2:L8950,1)=1,1,0),"")</f>
        <v/>
      </c>
      <c r="T8950" s="38" t="str">
        <f aca="false">IF(N8950="","",N8950+ROW()/10000000)</f>
        <v/>
      </c>
      <c r="U8950" s="0" t="str">
        <f aca="false">IF(G8950=1,IF(B8950="",1,0),"")</f>
        <v/>
      </c>
    </row>
    <row r="8951" customFormat="false" ht="15" hidden="false" customHeight="false" outlineLevel="0" collapsed="false">
      <c r="A8951" s="35"/>
      <c r="B8951" s="35"/>
      <c r="G8951" s="0" t="str">
        <f aca="false">IF(A8951="","",IF(AND(A8951&gt;=Debut,A8951&lt;Fin),1,0))</f>
        <v/>
      </c>
      <c r="H8951" s="0" t="str">
        <f aca="false">IF(G8951=1,INT(ROUND((A8951-Debut)*86400,0)/600),"")</f>
        <v/>
      </c>
      <c r="I8951" s="0" t="str">
        <f aca="false">IF(G8951=1,INT(ROUND((A8951-Debut)*86400,0)/3600),"")</f>
        <v/>
      </c>
      <c r="J8951" s="0" t="str">
        <f aca="false">IF(OR(A8951="",B8951=""),"",ROUND((B8951-A8951)*86400,0))</f>
        <v/>
      </c>
      <c r="K8951" s="37" t="str">
        <f aca="false">IF(G8951=1,IF(COUNTIFS($C:$C,C8951,$G:$G,1,$A:$A,"&gt;="&amp;(A8951-FenetreInterm/86400),$A:$A,"&lt;="&amp;A8951)&gt;=NbInterm,1,0),"")</f>
        <v/>
      </c>
      <c r="L8951" s="37" t="str">
        <f aca="false">IF(G8951=1,IF(B8951="",0,IF(J8951&lt;SeuilFugitive,1,0)),"")</f>
        <v/>
      </c>
      <c r="M8951" s="37" t="str">
        <f aca="false">IF(G8951=1,IF(B8951="",IF((Fin-A8951)*24&gt;SeuilFigee,1,0),IF(J8951&gt;SeuilFigee*3600,1,0)),"")</f>
        <v/>
      </c>
      <c r="N8951" s="0" t="str">
        <f aca="false">IF(G8951=1,IF(COUNTIF(H$2:H8951,H8951)=1,COUNTIF($H:$H,H8951),""),"")</f>
        <v/>
      </c>
      <c r="O8951" s="0" t="str">
        <f aca="false">IF(G8951=1,IF(COUNTIF(I$2:I8951,I8951)=1,COUNTIF($I:$I,I8951),""),"")</f>
        <v/>
      </c>
      <c r="P8951" s="38" t="str">
        <f aca="false">IF(G8951=1,IF(COUNTIFS(C$2:C8951,C8951,G$2:G8951,1)=1,COUNTIFS($C:$C,C8951,$G:$G,1)+ROW()/10000000,""),"")</f>
        <v/>
      </c>
      <c r="Q8951" s="0" t="str">
        <f aca="false">IF(K8951=1,IF(COUNTIFS(C$2:C8951,C8951,K$2:K8951,1)=1,1,0),"")</f>
        <v/>
      </c>
      <c r="R8951" s="0" t="str">
        <f aca="false">IF(M8951=1,IF(COUNTIFS(C$2:C8951,C8951,M$2:M8951,1)=1,1,0),"")</f>
        <v/>
      </c>
      <c r="S8951" s="0" t="str">
        <f aca="false">IF(L8951=1,IF(COUNTIFS(C$2:C8951,C8951,L$2:L8951,1)=1,1,0),"")</f>
        <v/>
      </c>
      <c r="T8951" s="38" t="str">
        <f aca="false">IF(N8951="","",N8951+ROW()/10000000)</f>
        <v/>
      </c>
      <c r="U8951" s="0" t="str">
        <f aca="false">IF(G8951=1,IF(B8951="",1,0),"")</f>
        <v/>
      </c>
    </row>
    <row r="8952" customFormat="false" ht="15" hidden="false" customHeight="false" outlineLevel="0" collapsed="false">
      <c r="A8952" s="35"/>
      <c r="B8952" s="35"/>
      <c r="G8952" s="0" t="str">
        <f aca="false">IF(A8952="","",IF(AND(A8952&gt;=Debut,A8952&lt;Fin),1,0))</f>
        <v/>
      </c>
      <c r="H8952" s="0" t="str">
        <f aca="false">IF(G8952=1,INT(ROUND((A8952-Debut)*86400,0)/600),"")</f>
        <v/>
      </c>
      <c r="I8952" s="0" t="str">
        <f aca="false">IF(G8952=1,INT(ROUND((A8952-Debut)*86400,0)/3600),"")</f>
        <v/>
      </c>
      <c r="J8952" s="0" t="str">
        <f aca="false">IF(OR(A8952="",B8952=""),"",ROUND((B8952-A8952)*86400,0))</f>
        <v/>
      </c>
      <c r="K8952" s="37" t="str">
        <f aca="false">IF(G8952=1,IF(COUNTIFS($C:$C,C8952,$G:$G,1,$A:$A,"&gt;="&amp;(A8952-FenetreInterm/86400),$A:$A,"&lt;="&amp;A8952)&gt;=NbInterm,1,0),"")</f>
        <v/>
      </c>
      <c r="L8952" s="37" t="str">
        <f aca="false">IF(G8952=1,IF(B8952="",0,IF(J8952&lt;SeuilFugitive,1,0)),"")</f>
        <v/>
      </c>
      <c r="M8952" s="37" t="str">
        <f aca="false">IF(G8952=1,IF(B8952="",IF((Fin-A8952)*24&gt;SeuilFigee,1,0),IF(J8952&gt;SeuilFigee*3600,1,0)),"")</f>
        <v/>
      </c>
      <c r="N8952" s="0" t="str">
        <f aca="false">IF(G8952=1,IF(COUNTIF(H$2:H8952,H8952)=1,COUNTIF($H:$H,H8952),""),"")</f>
        <v/>
      </c>
      <c r="O8952" s="0" t="str">
        <f aca="false">IF(G8952=1,IF(COUNTIF(I$2:I8952,I8952)=1,COUNTIF($I:$I,I8952),""),"")</f>
        <v/>
      </c>
      <c r="P8952" s="38" t="str">
        <f aca="false">IF(G8952=1,IF(COUNTIFS(C$2:C8952,C8952,G$2:G8952,1)=1,COUNTIFS($C:$C,C8952,$G:$G,1)+ROW()/10000000,""),"")</f>
        <v/>
      </c>
      <c r="Q8952" s="0" t="str">
        <f aca="false">IF(K8952=1,IF(COUNTIFS(C$2:C8952,C8952,K$2:K8952,1)=1,1,0),"")</f>
        <v/>
      </c>
      <c r="R8952" s="0" t="str">
        <f aca="false">IF(M8952=1,IF(COUNTIFS(C$2:C8952,C8952,M$2:M8952,1)=1,1,0),"")</f>
        <v/>
      </c>
      <c r="S8952" s="0" t="str">
        <f aca="false">IF(L8952=1,IF(COUNTIFS(C$2:C8952,C8952,L$2:L8952,1)=1,1,0),"")</f>
        <v/>
      </c>
      <c r="T8952" s="38" t="str">
        <f aca="false">IF(N8952="","",N8952+ROW()/10000000)</f>
        <v/>
      </c>
      <c r="U8952" s="0" t="str">
        <f aca="false">IF(G8952=1,IF(B8952="",1,0),"")</f>
        <v/>
      </c>
    </row>
    <row r="8953" customFormat="false" ht="15" hidden="false" customHeight="false" outlineLevel="0" collapsed="false">
      <c r="A8953" s="35"/>
      <c r="B8953" s="35"/>
      <c r="G8953" s="0" t="str">
        <f aca="false">IF(A8953="","",IF(AND(A8953&gt;=Debut,A8953&lt;Fin),1,0))</f>
        <v/>
      </c>
      <c r="H8953" s="0" t="str">
        <f aca="false">IF(G8953=1,INT(ROUND((A8953-Debut)*86400,0)/600),"")</f>
        <v/>
      </c>
      <c r="I8953" s="0" t="str">
        <f aca="false">IF(G8953=1,INT(ROUND((A8953-Debut)*86400,0)/3600),"")</f>
        <v/>
      </c>
      <c r="J8953" s="0" t="str">
        <f aca="false">IF(OR(A8953="",B8953=""),"",ROUND((B8953-A8953)*86400,0))</f>
        <v/>
      </c>
      <c r="K8953" s="37" t="str">
        <f aca="false">IF(G8953=1,IF(COUNTIFS($C:$C,C8953,$G:$G,1,$A:$A,"&gt;="&amp;(A8953-FenetreInterm/86400),$A:$A,"&lt;="&amp;A8953)&gt;=NbInterm,1,0),"")</f>
        <v/>
      </c>
      <c r="L8953" s="37" t="str">
        <f aca="false">IF(G8953=1,IF(B8953="",0,IF(J8953&lt;SeuilFugitive,1,0)),"")</f>
        <v/>
      </c>
      <c r="M8953" s="37" t="str">
        <f aca="false">IF(G8953=1,IF(B8953="",IF((Fin-A8953)*24&gt;SeuilFigee,1,0),IF(J8953&gt;SeuilFigee*3600,1,0)),"")</f>
        <v/>
      </c>
      <c r="N8953" s="0" t="str">
        <f aca="false">IF(G8953=1,IF(COUNTIF(H$2:H8953,H8953)=1,COUNTIF($H:$H,H8953),""),"")</f>
        <v/>
      </c>
      <c r="O8953" s="0" t="str">
        <f aca="false">IF(G8953=1,IF(COUNTIF(I$2:I8953,I8953)=1,COUNTIF($I:$I,I8953),""),"")</f>
        <v/>
      </c>
      <c r="P8953" s="38" t="str">
        <f aca="false">IF(G8953=1,IF(COUNTIFS(C$2:C8953,C8953,G$2:G8953,1)=1,COUNTIFS($C:$C,C8953,$G:$G,1)+ROW()/10000000,""),"")</f>
        <v/>
      </c>
      <c r="Q8953" s="0" t="str">
        <f aca="false">IF(K8953=1,IF(COUNTIFS(C$2:C8953,C8953,K$2:K8953,1)=1,1,0),"")</f>
        <v/>
      </c>
      <c r="R8953" s="0" t="str">
        <f aca="false">IF(M8953=1,IF(COUNTIFS(C$2:C8953,C8953,M$2:M8953,1)=1,1,0),"")</f>
        <v/>
      </c>
      <c r="S8953" s="0" t="str">
        <f aca="false">IF(L8953=1,IF(COUNTIFS(C$2:C8953,C8953,L$2:L8953,1)=1,1,0),"")</f>
        <v/>
      </c>
      <c r="T8953" s="38" t="str">
        <f aca="false">IF(N8953="","",N8953+ROW()/10000000)</f>
        <v/>
      </c>
      <c r="U8953" s="0" t="str">
        <f aca="false">IF(G8953=1,IF(B8953="",1,0),"")</f>
        <v/>
      </c>
    </row>
    <row r="8954" customFormat="false" ht="15" hidden="false" customHeight="false" outlineLevel="0" collapsed="false">
      <c r="A8954" s="35"/>
      <c r="B8954" s="35"/>
      <c r="G8954" s="0" t="str">
        <f aca="false">IF(A8954="","",IF(AND(A8954&gt;=Debut,A8954&lt;Fin),1,0))</f>
        <v/>
      </c>
      <c r="H8954" s="0" t="str">
        <f aca="false">IF(G8954=1,INT(ROUND((A8954-Debut)*86400,0)/600),"")</f>
        <v/>
      </c>
      <c r="I8954" s="0" t="str">
        <f aca="false">IF(G8954=1,INT(ROUND((A8954-Debut)*86400,0)/3600),"")</f>
        <v/>
      </c>
      <c r="J8954" s="0" t="str">
        <f aca="false">IF(OR(A8954="",B8954=""),"",ROUND((B8954-A8954)*86400,0))</f>
        <v/>
      </c>
      <c r="K8954" s="37" t="str">
        <f aca="false">IF(G8954=1,IF(COUNTIFS($C:$C,C8954,$G:$G,1,$A:$A,"&gt;="&amp;(A8954-FenetreInterm/86400),$A:$A,"&lt;="&amp;A8954)&gt;=NbInterm,1,0),"")</f>
        <v/>
      </c>
      <c r="L8954" s="37" t="str">
        <f aca="false">IF(G8954=1,IF(B8954="",0,IF(J8954&lt;SeuilFugitive,1,0)),"")</f>
        <v/>
      </c>
      <c r="M8954" s="37" t="str">
        <f aca="false">IF(G8954=1,IF(B8954="",IF((Fin-A8954)*24&gt;SeuilFigee,1,0),IF(J8954&gt;SeuilFigee*3600,1,0)),"")</f>
        <v/>
      </c>
      <c r="N8954" s="0" t="str">
        <f aca="false">IF(G8954=1,IF(COUNTIF(H$2:H8954,H8954)=1,COUNTIF($H:$H,H8954),""),"")</f>
        <v/>
      </c>
      <c r="O8954" s="0" t="str">
        <f aca="false">IF(G8954=1,IF(COUNTIF(I$2:I8954,I8954)=1,COUNTIF($I:$I,I8954),""),"")</f>
        <v/>
      </c>
      <c r="P8954" s="38" t="str">
        <f aca="false">IF(G8954=1,IF(COUNTIFS(C$2:C8954,C8954,G$2:G8954,1)=1,COUNTIFS($C:$C,C8954,$G:$G,1)+ROW()/10000000,""),"")</f>
        <v/>
      </c>
      <c r="Q8954" s="0" t="str">
        <f aca="false">IF(K8954=1,IF(COUNTIFS(C$2:C8954,C8954,K$2:K8954,1)=1,1,0),"")</f>
        <v/>
      </c>
      <c r="R8954" s="0" t="str">
        <f aca="false">IF(M8954=1,IF(COUNTIFS(C$2:C8954,C8954,M$2:M8954,1)=1,1,0),"")</f>
        <v/>
      </c>
      <c r="S8954" s="0" t="str">
        <f aca="false">IF(L8954=1,IF(COUNTIFS(C$2:C8954,C8954,L$2:L8954,1)=1,1,0),"")</f>
        <v/>
      </c>
      <c r="T8954" s="38" t="str">
        <f aca="false">IF(N8954="","",N8954+ROW()/10000000)</f>
        <v/>
      </c>
      <c r="U8954" s="0" t="str">
        <f aca="false">IF(G8954=1,IF(B8954="",1,0),"")</f>
        <v/>
      </c>
    </row>
    <row r="8955" customFormat="false" ht="15" hidden="false" customHeight="false" outlineLevel="0" collapsed="false">
      <c r="A8955" s="35"/>
      <c r="B8955" s="35"/>
      <c r="G8955" s="0" t="str">
        <f aca="false">IF(A8955="","",IF(AND(A8955&gt;=Debut,A8955&lt;Fin),1,0))</f>
        <v/>
      </c>
      <c r="H8955" s="0" t="str">
        <f aca="false">IF(G8955=1,INT(ROUND((A8955-Debut)*86400,0)/600),"")</f>
        <v/>
      </c>
      <c r="I8955" s="0" t="str">
        <f aca="false">IF(G8955=1,INT(ROUND((A8955-Debut)*86400,0)/3600),"")</f>
        <v/>
      </c>
      <c r="J8955" s="0" t="str">
        <f aca="false">IF(OR(A8955="",B8955=""),"",ROUND((B8955-A8955)*86400,0))</f>
        <v/>
      </c>
      <c r="K8955" s="37" t="str">
        <f aca="false">IF(G8955=1,IF(COUNTIFS($C:$C,C8955,$G:$G,1,$A:$A,"&gt;="&amp;(A8955-FenetreInterm/86400),$A:$A,"&lt;="&amp;A8955)&gt;=NbInterm,1,0),"")</f>
        <v/>
      </c>
      <c r="L8955" s="37" t="str">
        <f aca="false">IF(G8955=1,IF(B8955="",0,IF(J8955&lt;SeuilFugitive,1,0)),"")</f>
        <v/>
      </c>
      <c r="M8955" s="37" t="str">
        <f aca="false">IF(G8955=1,IF(B8955="",IF((Fin-A8955)*24&gt;SeuilFigee,1,0),IF(J8955&gt;SeuilFigee*3600,1,0)),"")</f>
        <v/>
      </c>
      <c r="N8955" s="0" t="str">
        <f aca="false">IF(G8955=1,IF(COUNTIF(H$2:H8955,H8955)=1,COUNTIF($H:$H,H8955),""),"")</f>
        <v/>
      </c>
      <c r="O8955" s="0" t="str">
        <f aca="false">IF(G8955=1,IF(COUNTIF(I$2:I8955,I8955)=1,COUNTIF($I:$I,I8955),""),"")</f>
        <v/>
      </c>
      <c r="P8955" s="38" t="str">
        <f aca="false">IF(G8955=1,IF(COUNTIFS(C$2:C8955,C8955,G$2:G8955,1)=1,COUNTIFS($C:$C,C8955,$G:$G,1)+ROW()/10000000,""),"")</f>
        <v/>
      </c>
      <c r="Q8955" s="0" t="str">
        <f aca="false">IF(K8955=1,IF(COUNTIFS(C$2:C8955,C8955,K$2:K8955,1)=1,1,0),"")</f>
        <v/>
      </c>
      <c r="R8955" s="0" t="str">
        <f aca="false">IF(M8955=1,IF(COUNTIFS(C$2:C8955,C8955,M$2:M8955,1)=1,1,0),"")</f>
        <v/>
      </c>
      <c r="S8955" s="0" t="str">
        <f aca="false">IF(L8955=1,IF(COUNTIFS(C$2:C8955,C8955,L$2:L8955,1)=1,1,0),"")</f>
        <v/>
      </c>
      <c r="T8955" s="38" t="str">
        <f aca="false">IF(N8955="","",N8955+ROW()/10000000)</f>
        <v/>
      </c>
      <c r="U8955" s="0" t="str">
        <f aca="false">IF(G8955=1,IF(B8955="",1,0),"")</f>
        <v/>
      </c>
    </row>
    <row r="8956" customFormat="false" ht="15" hidden="false" customHeight="false" outlineLevel="0" collapsed="false">
      <c r="A8956" s="35"/>
      <c r="B8956" s="35"/>
      <c r="G8956" s="0" t="str">
        <f aca="false">IF(A8956="","",IF(AND(A8956&gt;=Debut,A8956&lt;Fin),1,0))</f>
        <v/>
      </c>
      <c r="H8956" s="0" t="str">
        <f aca="false">IF(G8956=1,INT(ROUND((A8956-Debut)*86400,0)/600),"")</f>
        <v/>
      </c>
      <c r="I8956" s="0" t="str">
        <f aca="false">IF(G8956=1,INT(ROUND((A8956-Debut)*86400,0)/3600),"")</f>
        <v/>
      </c>
      <c r="J8956" s="0" t="str">
        <f aca="false">IF(OR(A8956="",B8956=""),"",ROUND((B8956-A8956)*86400,0))</f>
        <v/>
      </c>
      <c r="K8956" s="37" t="str">
        <f aca="false">IF(G8956=1,IF(COUNTIFS($C:$C,C8956,$G:$G,1,$A:$A,"&gt;="&amp;(A8956-FenetreInterm/86400),$A:$A,"&lt;="&amp;A8956)&gt;=NbInterm,1,0),"")</f>
        <v/>
      </c>
      <c r="L8956" s="37" t="str">
        <f aca="false">IF(G8956=1,IF(B8956="",0,IF(J8956&lt;SeuilFugitive,1,0)),"")</f>
        <v/>
      </c>
      <c r="M8956" s="37" t="str">
        <f aca="false">IF(G8956=1,IF(B8956="",IF((Fin-A8956)*24&gt;SeuilFigee,1,0),IF(J8956&gt;SeuilFigee*3600,1,0)),"")</f>
        <v/>
      </c>
      <c r="N8956" s="0" t="str">
        <f aca="false">IF(G8956=1,IF(COUNTIF(H$2:H8956,H8956)=1,COUNTIF($H:$H,H8956),""),"")</f>
        <v/>
      </c>
      <c r="O8956" s="0" t="str">
        <f aca="false">IF(G8956=1,IF(COUNTIF(I$2:I8956,I8956)=1,COUNTIF($I:$I,I8956),""),"")</f>
        <v/>
      </c>
      <c r="P8956" s="38" t="str">
        <f aca="false">IF(G8956=1,IF(COUNTIFS(C$2:C8956,C8956,G$2:G8956,1)=1,COUNTIFS($C:$C,C8956,$G:$G,1)+ROW()/10000000,""),"")</f>
        <v/>
      </c>
      <c r="Q8956" s="0" t="str">
        <f aca="false">IF(K8956=1,IF(COUNTIFS(C$2:C8956,C8956,K$2:K8956,1)=1,1,0),"")</f>
        <v/>
      </c>
      <c r="R8956" s="0" t="str">
        <f aca="false">IF(M8956=1,IF(COUNTIFS(C$2:C8956,C8956,M$2:M8956,1)=1,1,0),"")</f>
        <v/>
      </c>
      <c r="S8956" s="0" t="str">
        <f aca="false">IF(L8956=1,IF(COUNTIFS(C$2:C8956,C8956,L$2:L8956,1)=1,1,0),"")</f>
        <v/>
      </c>
      <c r="T8956" s="38" t="str">
        <f aca="false">IF(N8956="","",N8956+ROW()/10000000)</f>
        <v/>
      </c>
      <c r="U8956" s="0" t="str">
        <f aca="false">IF(G8956=1,IF(B8956="",1,0),"")</f>
        <v/>
      </c>
    </row>
    <row r="8957" customFormat="false" ht="15" hidden="false" customHeight="false" outlineLevel="0" collapsed="false">
      <c r="A8957" s="35"/>
      <c r="B8957" s="35"/>
      <c r="G8957" s="0" t="str">
        <f aca="false">IF(A8957="","",IF(AND(A8957&gt;=Debut,A8957&lt;Fin),1,0))</f>
        <v/>
      </c>
      <c r="H8957" s="0" t="str">
        <f aca="false">IF(G8957=1,INT(ROUND((A8957-Debut)*86400,0)/600),"")</f>
        <v/>
      </c>
      <c r="I8957" s="0" t="str">
        <f aca="false">IF(G8957=1,INT(ROUND((A8957-Debut)*86400,0)/3600),"")</f>
        <v/>
      </c>
      <c r="J8957" s="0" t="str">
        <f aca="false">IF(OR(A8957="",B8957=""),"",ROUND((B8957-A8957)*86400,0))</f>
        <v/>
      </c>
      <c r="K8957" s="37" t="str">
        <f aca="false">IF(G8957=1,IF(COUNTIFS($C:$C,C8957,$G:$G,1,$A:$A,"&gt;="&amp;(A8957-FenetreInterm/86400),$A:$A,"&lt;="&amp;A8957)&gt;=NbInterm,1,0),"")</f>
        <v/>
      </c>
      <c r="L8957" s="37" t="str">
        <f aca="false">IF(G8957=1,IF(B8957="",0,IF(J8957&lt;SeuilFugitive,1,0)),"")</f>
        <v/>
      </c>
      <c r="M8957" s="37" t="str">
        <f aca="false">IF(G8957=1,IF(B8957="",IF((Fin-A8957)*24&gt;SeuilFigee,1,0),IF(J8957&gt;SeuilFigee*3600,1,0)),"")</f>
        <v/>
      </c>
      <c r="N8957" s="0" t="str">
        <f aca="false">IF(G8957=1,IF(COUNTIF(H$2:H8957,H8957)=1,COUNTIF($H:$H,H8957),""),"")</f>
        <v/>
      </c>
      <c r="O8957" s="0" t="str">
        <f aca="false">IF(G8957=1,IF(COUNTIF(I$2:I8957,I8957)=1,COUNTIF($I:$I,I8957),""),"")</f>
        <v/>
      </c>
      <c r="P8957" s="38" t="str">
        <f aca="false">IF(G8957=1,IF(COUNTIFS(C$2:C8957,C8957,G$2:G8957,1)=1,COUNTIFS($C:$C,C8957,$G:$G,1)+ROW()/10000000,""),"")</f>
        <v/>
      </c>
      <c r="Q8957" s="0" t="str">
        <f aca="false">IF(K8957=1,IF(COUNTIFS(C$2:C8957,C8957,K$2:K8957,1)=1,1,0),"")</f>
        <v/>
      </c>
      <c r="R8957" s="0" t="str">
        <f aca="false">IF(M8957=1,IF(COUNTIFS(C$2:C8957,C8957,M$2:M8957,1)=1,1,0),"")</f>
        <v/>
      </c>
      <c r="S8957" s="0" t="str">
        <f aca="false">IF(L8957=1,IF(COUNTIFS(C$2:C8957,C8957,L$2:L8957,1)=1,1,0),"")</f>
        <v/>
      </c>
      <c r="T8957" s="38" t="str">
        <f aca="false">IF(N8957="","",N8957+ROW()/10000000)</f>
        <v/>
      </c>
      <c r="U8957" s="0" t="str">
        <f aca="false">IF(G8957=1,IF(B8957="",1,0),"")</f>
        <v/>
      </c>
    </row>
    <row r="8958" customFormat="false" ht="15" hidden="false" customHeight="false" outlineLevel="0" collapsed="false">
      <c r="A8958" s="35"/>
      <c r="B8958" s="35"/>
      <c r="G8958" s="0" t="str">
        <f aca="false">IF(A8958="","",IF(AND(A8958&gt;=Debut,A8958&lt;Fin),1,0))</f>
        <v/>
      </c>
      <c r="H8958" s="0" t="str">
        <f aca="false">IF(G8958=1,INT(ROUND((A8958-Debut)*86400,0)/600),"")</f>
        <v/>
      </c>
      <c r="I8958" s="0" t="str">
        <f aca="false">IF(G8958=1,INT(ROUND((A8958-Debut)*86400,0)/3600),"")</f>
        <v/>
      </c>
      <c r="J8958" s="0" t="str">
        <f aca="false">IF(OR(A8958="",B8958=""),"",ROUND((B8958-A8958)*86400,0))</f>
        <v/>
      </c>
      <c r="K8958" s="37" t="str">
        <f aca="false">IF(G8958=1,IF(COUNTIFS($C:$C,C8958,$G:$G,1,$A:$A,"&gt;="&amp;(A8958-FenetreInterm/86400),$A:$A,"&lt;="&amp;A8958)&gt;=NbInterm,1,0),"")</f>
        <v/>
      </c>
      <c r="L8958" s="37" t="str">
        <f aca="false">IF(G8958=1,IF(B8958="",0,IF(J8958&lt;SeuilFugitive,1,0)),"")</f>
        <v/>
      </c>
      <c r="M8958" s="37" t="str">
        <f aca="false">IF(G8958=1,IF(B8958="",IF((Fin-A8958)*24&gt;SeuilFigee,1,0),IF(J8958&gt;SeuilFigee*3600,1,0)),"")</f>
        <v/>
      </c>
      <c r="N8958" s="0" t="str">
        <f aca="false">IF(G8958=1,IF(COUNTIF(H$2:H8958,H8958)=1,COUNTIF($H:$H,H8958),""),"")</f>
        <v/>
      </c>
      <c r="O8958" s="0" t="str">
        <f aca="false">IF(G8958=1,IF(COUNTIF(I$2:I8958,I8958)=1,COUNTIF($I:$I,I8958),""),"")</f>
        <v/>
      </c>
      <c r="P8958" s="38" t="str">
        <f aca="false">IF(G8958=1,IF(COUNTIFS(C$2:C8958,C8958,G$2:G8958,1)=1,COUNTIFS($C:$C,C8958,$G:$G,1)+ROW()/10000000,""),"")</f>
        <v/>
      </c>
      <c r="Q8958" s="0" t="str">
        <f aca="false">IF(K8958=1,IF(COUNTIFS(C$2:C8958,C8958,K$2:K8958,1)=1,1,0),"")</f>
        <v/>
      </c>
      <c r="R8958" s="0" t="str">
        <f aca="false">IF(M8958=1,IF(COUNTIFS(C$2:C8958,C8958,M$2:M8958,1)=1,1,0),"")</f>
        <v/>
      </c>
      <c r="S8958" s="0" t="str">
        <f aca="false">IF(L8958=1,IF(COUNTIFS(C$2:C8958,C8958,L$2:L8958,1)=1,1,0),"")</f>
        <v/>
      </c>
      <c r="T8958" s="38" t="str">
        <f aca="false">IF(N8958="","",N8958+ROW()/10000000)</f>
        <v/>
      </c>
      <c r="U8958" s="0" t="str">
        <f aca="false">IF(G8958=1,IF(B8958="",1,0),"")</f>
        <v/>
      </c>
    </row>
    <row r="8959" customFormat="false" ht="15" hidden="false" customHeight="false" outlineLevel="0" collapsed="false">
      <c r="A8959" s="35"/>
      <c r="B8959" s="35"/>
      <c r="G8959" s="0" t="str">
        <f aca="false">IF(A8959="","",IF(AND(A8959&gt;=Debut,A8959&lt;Fin),1,0))</f>
        <v/>
      </c>
      <c r="H8959" s="0" t="str">
        <f aca="false">IF(G8959=1,INT(ROUND((A8959-Debut)*86400,0)/600),"")</f>
        <v/>
      </c>
      <c r="I8959" s="0" t="str">
        <f aca="false">IF(G8959=1,INT(ROUND((A8959-Debut)*86400,0)/3600),"")</f>
        <v/>
      </c>
      <c r="J8959" s="0" t="str">
        <f aca="false">IF(OR(A8959="",B8959=""),"",ROUND((B8959-A8959)*86400,0))</f>
        <v/>
      </c>
      <c r="K8959" s="37" t="str">
        <f aca="false">IF(G8959=1,IF(COUNTIFS($C:$C,C8959,$G:$G,1,$A:$A,"&gt;="&amp;(A8959-FenetreInterm/86400),$A:$A,"&lt;="&amp;A8959)&gt;=NbInterm,1,0),"")</f>
        <v/>
      </c>
      <c r="L8959" s="37" t="str">
        <f aca="false">IF(G8959=1,IF(B8959="",0,IF(J8959&lt;SeuilFugitive,1,0)),"")</f>
        <v/>
      </c>
      <c r="M8959" s="37" t="str">
        <f aca="false">IF(G8959=1,IF(B8959="",IF((Fin-A8959)*24&gt;SeuilFigee,1,0),IF(J8959&gt;SeuilFigee*3600,1,0)),"")</f>
        <v/>
      </c>
      <c r="N8959" s="0" t="str">
        <f aca="false">IF(G8959=1,IF(COUNTIF(H$2:H8959,H8959)=1,COUNTIF($H:$H,H8959),""),"")</f>
        <v/>
      </c>
      <c r="O8959" s="0" t="str">
        <f aca="false">IF(G8959=1,IF(COUNTIF(I$2:I8959,I8959)=1,COUNTIF($I:$I,I8959),""),"")</f>
        <v/>
      </c>
      <c r="P8959" s="38" t="str">
        <f aca="false">IF(G8959=1,IF(COUNTIFS(C$2:C8959,C8959,G$2:G8959,1)=1,COUNTIFS($C:$C,C8959,$G:$G,1)+ROW()/10000000,""),"")</f>
        <v/>
      </c>
      <c r="Q8959" s="0" t="str">
        <f aca="false">IF(K8959=1,IF(COUNTIFS(C$2:C8959,C8959,K$2:K8959,1)=1,1,0),"")</f>
        <v/>
      </c>
      <c r="R8959" s="0" t="str">
        <f aca="false">IF(M8959=1,IF(COUNTIFS(C$2:C8959,C8959,M$2:M8959,1)=1,1,0),"")</f>
        <v/>
      </c>
      <c r="S8959" s="0" t="str">
        <f aca="false">IF(L8959=1,IF(COUNTIFS(C$2:C8959,C8959,L$2:L8959,1)=1,1,0),"")</f>
        <v/>
      </c>
      <c r="T8959" s="38" t="str">
        <f aca="false">IF(N8959="","",N8959+ROW()/10000000)</f>
        <v/>
      </c>
      <c r="U8959" s="0" t="str">
        <f aca="false">IF(G8959=1,IF(B8959="",1,0),"")</f>
        <v/>
      </c>
    </row>
    <row r="8960" customFormat="false" ht="15" hidden="false" customHeight="false" outlineLevel="0" collapsed="false">
      <c r="A8960" s="35"/>
      <c r="B8960" s="35"/>
      <c r="G8960" s="0" t="str">
        <f aca="false">IF(A8960="","",IF(AND(A8960&gt;=Debut,A8960&lt;Fin),1,0))</f>
        <v/>
      </c>
      <c r="H8960" s="0" t="str">
        <f aca="false">IF(G8960=1,INT(ROUND((A8960-Debut)*86400,0)/600),"")</f>
        <v/>
      </c>
      <c r="I8960" s="0" t="str">
        <f aca="false">IF(G8960=1,INT(ROUND((A8960-Debut)*86400,0)/3600),"")</f>
        <v/>
      </c>
      <c r="J8960" s="0" t="str">
        <f aca="false">IF(OR(A8960="",B8960=""),"",ROUND((B8960-A8960)*86400,0))</f>
        <v/>
      </c>
      <c r="K8960" s="37" t="str">
        <f aca="false">IF(G8960=1,IF(COUNTIFS($C:$C,C8960,$G:$G,1,$A:$A,"&gt;="&amp;(A8960-FenetreInterm/86400),$A:$A,"&lt;="&amp;A8960)&gt;=NbInterm,1,0),"")</f>
        <v/>
      </c>
      <c r="L8960" s="37" t="str">
        <f aca="false">IF(G8960=1,IF(B8960="",0,IF(J8960&lt;SeuilFugitive,1,0)),"")</f>
        <v/>
      </c>
      <c r="M8960" s="37" t="str">
        <f aca="false">IF(G8960=1,IF(B8960="",IF((Fin-A8960)*24&gt;SeuilFigee,1,0),IF(J8960&gt;SeuilFigee*3600,1,0)),"")</f>
        <v/>
      </c>
      <c r="N8960" s="0" t="str">
        <f aca="false">IF(G8960=1,IF(COUNTIF(H$2:H8960,H8960)=1,COUNTIF($H:$H,H8960),""),"")</f>
        <v/>
      </c>
      <c r="O8960" s="0" t="str">
        <f aca="false">IF(G8960=1,IF(COUNTIF(I$2:I8960,I8960)=1,COUNTIF($I:$I,I8960),""),"")</f>
        <v/>
      </c>
      <c r="P8960" s="38" t="str">
        <f aca="false">IF(G8960=1,IF(COUNTIFS(C$2:C8960,C8960,G$2:G8960,1)=1,COUNTIFS($C:$C,C8960,$G:$G,1)+ROW()/10000000,""),"")</f>
        <v/>
      </c>
      <c r="Q8960" s="0" t="str">
        <f aca="false">IF(K8960=1,IF(COUNTIFS(C$2:C8960,C8960,K$2:K8960,1)=1,1,0),"")</f>
        <v/>
      </c>
      <c r="R8960" s="0" t="str">
        <f aca="false">IF(M8960=1,IF(COUNTIFS(C$2:C8960,C8960,M$2:M8960,1)=1,1,0),"")</f>
        <v/>
      </c>
      <c r="S8960" s="0" t="str">
        <f aca="false">IF(L8960=1,IF(COUNTIFS(C$2:C8960,C8960,L$2:L8960,1)=1,1,0),"")</f>
        <v/>
      </c>
      <c r="T8960" s="38" t="str">
        <f aca="false">IF(N8960="","",N8960+ROW()/10000000)</f>
        <v/>
      </c>
      <c r="U8960" s="0" t="str">
        <f aca="false">IF(G8960=1,IF(B8960="",1,0),"")</f>
        <v/>
      </c>
    </row>
    <row r="8961" customFormat="false" ht="15" hidden="false" customHeight="false" outlineLevel="0" collapsed="false">
      <c r="A8961" s="35"/>
      <c r="B8961" s="35"/>
      <c r="G8961" s="0" t="str">
        <f aca="false">IF(A8961="","",IF(AND(A8961&gt;=Debut,A8961&lt;Fin),1,0))</f>
        <v/>
      </c>
      <c r="H8961" s="0" t="str">
        <f aca="false">IF(G8961=1,INT(ROUND((A8961-Debut)*86400,0)/600),"")</f>
        <v/>
      </c>
      <c r="I8961" s="0" t="str">
        <f aca="false">IF(G8961=1,INT(ROUND((A8961-Debut)*86400,0)/3600),"")</f>
        <v/>
      </c>
      <c r="J8961" s="0" t="str">
        <f aca="false">IF(OR(A8961="",B8961=""),"",ROUND((B8961-A8961)*86400,0))</f>
        <v/>
      </c>
      <c r="K8961" s="37" t="str">
        <f aca="false">IF(G8961=1,IF(COUNTIFS($C:$C,C8961,$G:$G,1,$A:$A,"&gt;="&amp;(A8961-FenetreInterm/86400),$A:$A,"&lt;="&amp;A8961)&gt;=NbInterm,1,0),"")</f>
        <v/>
      </c>
      <c r="L8961" s="37" t="str">
        <f aca="false">IF(G8961=1,IF(B8961="",0,IF(J8961&lt;SeuilFugitive,1,0)),"")</f>
        <v/>
      </c>
      <c r="M8961" s="37" t="str">
        <f aca="false">IF(G8961=1,IF(B8961="",IF((Fin-A8961)*24&gt;SeuilFigee,1,0),IF(J8961&gt;SeuilFigee*3600,1,0)),"")</f>
        <v/>
      </c>
      <c r="N8961" s="0" t="str">
        <f aca="false">IF(G8961=1,IF(COUNTIF(H$2:H8961,H8961)=1,COUNTIF($H:$H,H8961),""),"")</f>
        <v/>
      </c>
      <c r="O8961" s="0" t="str">
        <f aca="false">IF(G8961=1,IF(COUNTIF(I$2:I8961,I8961)=1,COUNTIF($I:$I,I8961),""),"")</f>
        <v/>
      </c>
      <c r="P8961" s="38" t="str">
        <f aca="false">IF(G8961=1,IF(COUNTIFS(C$2:C8961,C8961,G$2:G8961,1)=1,COUNTIFS($C:$C,C8961,$G:$G,1)+ROW()/10000000,""),"")</f>
        <v/>
      </c>
      <c r="Q8961" s="0" t="str">
        <f aca="false">IF(K8961=1,IF(COUNTIFS(C$2:C8961,C8961,K$2:K8961,1)=1,1,0),"")</f>
        <v/>
      </c>
      <c r="R8961" s="0" t="str">
        <f aca="false">IF(M8961=1,IF(COUNTIFS(C$2:C8961,C8961,M$2:M8961,1)=1,1,0),"")</f>
        <v/>
      </c>
      <c r="S8961" s="0" t="str">
        <f aca="false">IF(L8961=1,IF(COUNTIFS(C$2:C8961,C8961,L$2:L8961,1)=1,1,0),"")</f>
        <v/>
      </c>
      <c r="T8961" s="38" t="str">
        <f aca="false">IF(N8961="","",N8961+ROW()/10000000)</f>
        <v/>
      </c>
      <c r="U8961" s="0" t="str">
        <f aca="false">IF(G8961=1,IF(B8961="",1,0),"")</f>
        <v/>
      </c>
    </row>
    <row r="8962" customFormat="false" ht="15" hidden="false" customHeight="false" outlineLevel="0" collapsed="false">
      <c r="A8962" s="35"/>
      <c r="B8962" s="35"/>
      <c r="G8962" s="0" t="str">
        <f aca="false">IF(A8962="","",IF(AND(A8962&gt;=Debut,A8962&lt;Fin),1,0))</f>
        <v/>
      </c>
      <c r="H8962" s="0" t="str">
        <f aca="false">IF(G8962=1,INT(ROUND((A8962-Debut)*86400,0)/600),"")</f>
        <v/>
      </c>
      <c r="I8962" s="0" t="str">
        <f aca="false">IF(G8962=1,INT(ROUND((A8962-Debut)*86400,0)/3600),"")</f>
        <v/>
      </c>
      <c r="J8962" s="0" t="str">
        <f aca="false">IF(OR(A8962="",B8962=""),"",ROUND((B8962-A8962)*86400,0))</f>
        <v/>
      </c>
      <c r="K8962" s="37" t="str">
        <f aca="false">IF(G8962=1,IF(COUNTIFS($C:$C,C8962,$G:$G,1,$A:$A,"&gt;="&amp;(A8962-FenetreInterm/86400),$A:$A,"&lt;="&amp;A8962)&gt;=NbInterm,1,0),"")</f>
        <v/>
      </c>
      <c r="L8962" s="37" t="str">
        <f aca="false">IF(G8962=1,IF(B8962="",0,IF(J8962&lt;SeuilFugitive,1,0)),"")</f>
        <v/>
      </c>
      <c r="M8962" s="37" t="str">
        <f aca="false">IF(G8962=1,IF(B8962="",IF((Fin-A8962)*24&gt;SeuilFigee,1,0),IF(J8962&gt;SeuilFigee*3600,1,0)),"")</f>
        <v/>
      </c>
      <c r="N8962" s="0" t="str">
        <f aca="false">IF(G8962=1,IF(COUNTIF(H$2:H8962,H8962)=1,COUNTIF($H:$H,H8962),""),"")</f>
        <v/>
      </c>
      <c r="O8962" s="0" t="str">
        <f aca="false">IF(G8962=1,IF(COUNTIF(I$2:I8962,I8962)=1,COUNTIF($I:$I,I8962),""),"")</f>
        <v/>
      </c>
      <c r="P8962" s="38" t="str">
        <f aca="false">IF(G8962=1,IF(COUNTIFS(C$2:C8962,C8962,G$2:G8962,1)=1,COUNTIFS($C:$C,C8962,$G:$G,1)+ROW()/10000000,""),"")</f>
        <v/>
      </c>
      <c r="Q8962" s="0" t="str">
        <f aca="false">IF(K8962=1,IF(COUNTIFS(C$2:C8962,C8962,K$2:K8962,1)=1,1,0),"")</f>
        <v/>
      </c>
      <c r="R8962" s="0" t="str">
        <f aca="false">IF(M8962=1,IF(COUNTIFS(C$2:C8962,C8962,M$2:M8962,1)=1,1,0),"")</f>
        <v/>
      </c>
      <c r="S8962" s="0" t="str">
        <f aca="false">IF(L8962=1,IF(COUNTIFS(C$2:C8962,C8962,L$2:L8962,1)=1,1,0),"")</f>
        <v/>
      </c>
      <c r="T8962" s="38" t="str">
        <f aca="false">IF(N8962="","",N8962+ROW()/10000000)</f>
        <v/>
      </c>
      <c r="U8962" s="0" t="str">
        <f aca="false">IF(G8962=1,IF(B8962="",1,0),"")</f>
        <v/>
      </c>
    </row>
    <row r="8963" customFormat="false" ht="15" hidden="false" customHeight="false" outlineLevel="0" collapsed="false">
      <c r="A8963" s="35"/>
      <c r="B8963" s="35"/>
      <c r="G8963" s="0" t="str">
        <f aca="false">IF(A8963="","",IF(AND(A8963&gt;=Debut,A8963&lt;Fin),1,0))</f>
        <v/>
      </c>
      <c r="H8963" s="0" t="str">
        <f aca="false">IF(G8963=1,INT(ROUND((A8963-Debut)*86400,0)/600),"")</f>
        <v/>
      </c>
      <c r="I8963" s="0" t="str">
        <f aca="false">IF(G8963=1,INT(ROUND((A8963-Debut)*86400,0)/3600),"")</f>
        <v/>
      </c>
      <c r="J8963" s="0" t="str">
        <f aca="false">IF(OR(A8963="",B8963=""),"",ROUND((B8963-A8963)*86400,0))</f>
        <v/>
      </c>
      <c r="K8963" s="37" t="str">
        <f aca="false">IF(G8963=1,IF(COUNTIFS($C:$C,C8963,$G:$G,1,$A:$A,"&gt;="&amp;(A8963-FenetreInterm/86400),$A:$A,"&lt;="&amp;A8963)&gt;=NbInterm,1,0),"")</f>
        <v/>
      </c>
      <c r="L8963" s="37" t="str">
        <f aca="false">IF(G8963=1,IF(B8963="",0,IF(J8963&lt;SeuilFugitive,1,0)),"")</f>
        <v/>
      </c>
      <c r="M8963" s="37" t="str">
        <f aca="false">IF(G8963=1,IF(B8963="",IF((Fin-A8963)*24&gt;SeuilFigee,1,0),IF(J8963&gt;SeuilFigee*3600,1,0)),"")</f>
        <v/>
      </c>
      <c r="N8963" s="0" t="str">
        <f aca="false">IF(G8963=1,IF(COUNTIF(H$2:H8963,H8963)=1,COUNTIF($H:$H,H8963),""),"")</f>
        <v/>
      </c>
      <c r="O8963" s="0" t="str">
        <f aca="false">IF(G8963=1,IF(COUNTIF(I$2:I8963,I8963)=1,COUNTIF($I:$I,I8963),""),"")</f>
        <v/>
      </c>
      <c r="P8963" s="38" t="str">
        <f aca="false">IF(G8963=1,IF(COUNTIFS(C$2:C8963,C8963,G$2:G8963,1)=1,COUNTIFS($C:$C,C8963,$G:$G,1)+ROW()/10000000,""),"")</f>
        <v/>
      </c>
      <c r="Q8963" s="0" t="str">
        <f aca="false">IF(K8963=1,IF(COUNTIFS(C$2:C8963,C8963,K$2:K8963,1)=1,1,0),"")</f>
        <v/>
      </c>
      <c r="R8963" s="0" t="str">
        <f aca="false">IF(M8963=1,IF(COUNTIFS(C$2:C8963,C8963,M$2:M8963,1)=1,1,0),"")</f>
        <v/>
      </c>
      <c r="S8963" s="0" t="str">
        <f aca="false">IF(L8963=1,IF(COUNTIFS(C$2:C8963,C8963,L$2:L8963,1)=1,1,0),"")</f>
        <v/>
      </c>
      <c r="T8963" s="38" t="str">
        <f aca="false">IF(N8963="","",N8963+ROW()/10000000)</f>
        <v/>
      </c>
      <c r="U8963" s="0" t="str">
        <f aca="false">IF(G8963=1,IF(B8963="",1,0),"")</f>
        <v/>
      </c>
    </row>
    <row r="8964" customFormat="false" ht="15" hidden="false" customHeight="false" outlineLevel="0" collapsed="false">
      <c r="A8964" s="35"/>
      <c r="B8964" s="35"/>
      <c r="G8964" s="0" t="str">
        <f aca="false">IF(A8964="","",IF(AND(A8964&gt;=Debut,A8964&lt;Fin),1,0))</f>
        <v/>
      </c>
      <c r="H8964" s="0" t="str">
        <f aca="false">IF(G8964=1,INT(ROUND((A8964-Debut)*86400,0)/600),"")</f>
        <v/>
      </c>
      <c r="I8964" s="0" t="str">
        <f aca="false">IF(G8964=1,INT(ROUND((A8964-Debut)*86400,0)/3600),"")</f>
        <v/>
      </c>
      <c r="J8964" s="0" t="str">
        <f aca="false">IF(OR(A8964="",B8964=""),"",ROUND((B8964-A8964)*86400,0))</f>
        <v/>
      </c>
      <c r="K8964" s="37" t="str">
        <f aca="false">IF(G8964=1,IF(COUNTIFS($C:$C,C8964,$G:$G,1,$A:$A,"&gt;="&amp;(A8964-FenetreInterm/86400),$A:$A,"&lt;="&amp;A8964)&gt;=NbInterm,1,0),"")</f>
        <v/>
      </c>
      <c r="L8964" s="37" t="str">
        <f aca="false">IF(G8964=1,IF(B8964="",0,IF(J8964&lt;SeuilFugitive,1,0)),"")</f>
        <v/>
      </c>
      <c r="M8964" s="37" t="str">
        <f aca="false">IF(G8964=1,IF(B8964="",IF((Fin-A8964)*24&gt;SeuilFigee,1,0),IF(J8964&gt;SeuilFigee*3600,1,0)),"")</f>
        <v/>
      </c>
      <c r="N8964" s="0" t="str">
        <f aca="false">IF(G8964=1,IF(COUNTIF(H$2:H8964,H8964)=1,COUNTIF($H:$H,H8964),""),"")</f>
        <v/>
      </c>
      <c r="O8964" s="0" t="str">
        <f aca="false">IF(G8964=1,IF(COUNTIF(I$2:I8964,I8964)=1,COUNTIF($I:$I,I8964),""),"")</f>
        <v/>
      </c>
      <c r="P8964" s="38" t="str">
        <f aca="false">IF(G8964=1,IF(COUNTIFS(C$2:C8964,C8964,G$2:G8964,1)=1,COUNTIFS($C:$C,C8964,$G:$G,1)+ROW()/10000000,""),"")</f>
        <v/>
      </c>
      <c r="Q8964" s="0" t="str">
        <f aca="false">IF(K8964=1,IF(COUNTIFS(C$2:C8964,C8964,K$2:K8964,1)=1,1,0),"")</f>
        <v/>
      </c>
      <c r="R8964" s="0" t="str">
        <f aca="false">IF(M8964=1,IF(COUNTIFS(C$2:C8964,C8964,M$2:M8964,1)=1,1,0),"")</f>
        <v/>
      </c>
      <c r="S8964" s="0" t="str">
        <f aca="false">IF(L8964=1,IF(COUNTIFS(C$2:C8964,C8964,L$2:L8964,1)=1,1,0),"")</f>
        <v/>
      </c>
      <c r="T8964" s="38" t="str">
        <f aca="false">IF(N8964="","",N8964+ROW()/10000000)</f>
        <v/>
      </c>
      <c r="U8964" s="0" t="str">
        <f aca="false">IF(G8964=1,IF(B8964="",1,0),"")</f>
        <v/>
      </c>
    </row>
    <row r="8965" customFormat="false" ht="15" hidden="false" customHeight="false" outlineLevel="0" collapsed="false">
      <c r="A8965" s="35"/>
      <c r="B8965" s="35"/>
      <c r="G8965" s="0" t="str">
        <f aca="false">IF(A8965="","",IF(AND(A8965&gt;=Debut,A8965&lt;Fin),1,0))</f>
        <v/>
      </c>
      <c r="H8965" s="0" t="str">
        <f aca="false">IF(G8965=1,INT(ROUND((A8965-Debut)*86400,0)/600),"")</f>
        <v/>
      </c>
      <c r="I8965" s="0" t="str">
        <f aca="false">IF(G8965=1,INT(ROUND((A8965-Debut)*86400,0)/3600),"")</f>
        <v/>
      </c>
      <c r="J8965" s="0" t="str">
        <f aca="false">IF(OR(A8965="",B8965=""),"",ROUND((B8965-A8965)*86400,0))</f>
        <v/>
      </c>
      <c r="K8965" s="37" t="str">
        <f aca="false">IF(G8965=1,IF(COUNTIFS($C:$C,C8965,$G:$G,1,$A:$A,"&gt;="&amp;(A8965-FenetreInterm/86400),$A:$A,"&lt;="&amp;A8965)&gt;=NbInterm,1,0),"")</f>
        <v/>
      </c>
      <c r="L8965" s="37" t="str">
        <f aca="false">IF(G8965=1,IF(B8965="",0,IF(J8965&lt;SeuilFugitive,1,0)),"")</f>
        <v/>
      </c>
      <c r="M8965" s="37" t="str">
        <f aca="false">IF(G8965=1,IF(B8965="",IF((Fin-A8965)*24&gt;SeuilFigee,1,0),IF(J8965&gt;SeuilFigee*3600,1,0)),"")</f>
        <v/>
      </c>
      <c r="N8965" s="0" t="str">
        <f aca="false">IF(G8965=1,IF(COUNTIF(H$2:H8965,H8965)=1,COUNTIF($H:$H,H8965),""),"")</f>
        <v/>
      </c>
      <c r="O8965" s="0" t="str">
        <f aca="false">IF(G8965=1,IF(COUNTIF(I$2:I8965,I8965)=1,COUNTIF($I:$I,I8965),""),"")</f>
        <v/>
      </c>
      <c r="P8965" s="38" t="str">
        <f aca="false">IF(G8965=1,IF(COUNTIFS(C$2:C8965,C8965,G$2:G8965,1)=1,COUNTIFS($C:$C,C8965,$G:$G,1)+ROW()/10000000,""),"")</f>
        <v/>
      </c>
      <c r="Q8965" s="0" t="str">
        <f aca="false">IF(K8965=1,IF(COUNTIFS(C$2:C8965,C8965,K$2:K8965,1)=1,1,0),"")</f>
        <v/>
      </c>
      <c r="R8965" s="0" t="str">
        <f aca="false">IF(M8965=1,IF(COUNTIFS(C$2:C8965,C8965,M$2:M8965,1)=1,1,0),"")</f>
        <v/>
      </c>
      <c r="S8965" s="0" t="str">
        <f aca="false">IF(L8965=1,IF(COUNTIFS(C$2:C8965,C8965,L$2:L8965,1)=1,1,0),"")</f>
        <v/>
      </c>
      <c r="T8965" s="38" t="str">
        <f aca="false">IF(N8965="","",N8965+ROW()/10000000)</f>
        <v/>
      </c>
      <c r="U8965" s="0" t="str">
        <f aca="false">IF(G8965=1,IF(B8965="",1,0),"")</f>
        <v/>
      </c>
    </row>
    <row r="8966" customFormat="false" ht="15" hidden="false" customHeight="false" outlineLevel="0" collapsed="false">
      <c r="A8966" s="35"/>
      <c r="B8966" s="35"/>
      <c r="G8966" s="0" t="str">
        <f aca="false">IF(A8966="","",IF(AND(A8966&gt;=Debut,A8966&lt;Fin),1,0))</f>
        <v/>
      </c>
      <c r="H8966" s="0" t="str">
        <f aca="false">IF(G8966=1,INT(ROUND((A8966-Debut)*86400,0)/600),"")</f>
        <v/>
      </c>
      <c r="I8966" s="0" t="str">
        <f aca="false">IF(G8966=1,INT(ROUND((A8966-Debut)*86400,0)/3600),"")</f>
        <v/>
      </c>
      <c r="J8966" s="0" t="str">
        <f aca="false">IF(OR(A8966="",B8966=""),"",ROUND((B8966-A8966)*86400,0))</f>
        <v/>
      </c>
      <c r="K8966" s="37" t="str">
        <f aca="false">IF(G8966=1,IF(COUNTIFS($C:$C,C8966,$G:$G,1,$A:$A,"&gt;="&amp;(A8966-FenetreInterm/86400),$A:$A,"&lt;="&amp;A8966)&gt;=NbInterm,1,0),"")</f>
        <v/>
      </c>
      <c r="L8966" s="37" t="str">
        <f aca="false">IF(G8966=1,IF(B8966="",0,IF(J8966&lt;SeuilFugitive,1,0)),"")</f>
        <v/>
      </c>
      <c r="M8966" s="37" t="str">
        <f aca="false">IF(G8966=1,IF(B8966="",IF((Fin-A8966)*24&gt;SeuilFigee,1,0),IF(J8966&gt;SeuilFigee*3600,1,0)),"")</f>
        <v/>
      </c>
      <c r="N8966" s="0" t="str">
        <f aca="false">IF(G8966=1,IF(COUNTIF(H$2:H8966,H8966)=1,COUNTIF($H:$H,H8966),""),"")</f>
        <v/>
      </c>
      <c r="O8966" s="0" t="str">
        <f aca="false">IF(G8966=1,IF(COUNTIF(I$2:I8966,I8966)=1,COUNTIF($I:$I,I8966),""),"")</f>
        <v/>
      </c>
      <c r="P8966" s="38" t="str">
        <f aca="false">IF(G8966=1,IF(COUNTIFS(C$2:C8966,C8966,G$2:G8966,1)=1,COUNTIFS($C:$C,C8966,$G:$G,1)+ROW()/10000000,""),"")</f>
        <v/>
      </c>
      <c r="Q8966" s="0" t="str">
        <f aca="false">IF(K8966=1,IF(COUNTIFS(C$2:C8966,C8966,K$2:K8966,1)=1,1,0),"")</f>
        <v/>
      </c>
      <c r="R8966" s="0" t="str">
        <f aca="false">IF(M8966=1,IF(COUNTIFS(C$2:C8966,C8966,M$2:M8966,1)=1,1,0),"")</f>
        <v/>
      </c>
      <c r="S8966" s="0" t="str">
        <f aca="false">IF(L8966=1,IF(COUNTIFS(C$2:C8966,C8966,L$2:L8966,1)=1,1,0),"")</f>
        <v/>
      </c>
      <c r="T8966" s="38" t="str">
        <f aca="false">IF(N8966="","",N8966+ROW()/10000000)</f>
        <v/>
      </c>
      <c r="U8966" s="0" t="str">
        <f aca="false">IF(G8966=1,IF(B8966="",1,0),"")</f>
        <v/>
      </c>
    </row>
    <row r="8967" customFormat="false" ht="15" hidden="false" customHeight="false" outlineLevel="0" collapsed="false">
      <c r="A8967" s="35"/>
      <c r="B8967" s="35"/>
      <c r="G8967" s="0" t="str">
        <f aca="false">IF(A8967="","",IF(AND(A8967&gt;=Debut,A8967&lt;Fin),1,0))</f>
        <v/>
      </c>
      <c r="H8967" s="0" t="str">
        <f aca="false">IF(G8967=1,INT(ROUND((A8967-Debut)*86400,0)/600),"")</f>
        <v/>
      </c>
      <c r="I8967" s="0" t="str">
        <f aca="false">IF(G8967=1,INT(ROUND((A8967-Debut)*86400,0)/3600),"")</f>
        <v/>
      </c>
      <c r="J8967" s="0" t="str">
        <f aca="false">IF(OR(A8967="",B8967=""),"",ROUND((B8967-A8967)*86400,0))</f>
        <v/>
      </c>
      <c r="K8967" s="37" t="str">
        <f aca="false">IF(G8967=1,IF(COUNTIFS($C:$C,C8967,$G:$G,1,$A:$A,"&gt;="&amp;(A8967-FenetreInterm/86400),$A:$A,"&lt;="&amp;A8967)&gt;=NbInterm,1,0),"")</f>
        <v/>
      </c>
      <c r="L8967" s="37" t="str">
        <f aca="false">IF(G8967=1,IF(B8967="",0,IF(J8967&lt;SeuilFugitive,1,0)),"")</f>
        <v/>
      </c>
      <c r="M8967" s="37" t="str">
        <f aca="false">IF(G8967=1,IF(B8967="",IF((Fin-A8967)*24&gt;SeuilFigee,1,0),IF(J8967&gt;SeuilFigee*3600,1,0)),"")</f>
        <v/>
      </c>
      <c r="N8967" s="0" t="str">
        <f aca="false">IF(G8967=1,IF(COUNTIF(H$2:H8967,H8967)=1,COUNTIF($H:$H,H8967),""),"")</f>
        <v/>
      </c>
      <c r="O8967" s="0" t="str">
        <f aca="false">IF(G8967=1,IF(COUNTIF(I$2:I8967,I8967)=1,COUNTIF($I:$I,I8967),""),"")</f>
        <v/>
      </c>
      <c r="P8967" s="38" t="str">
        <f aca="false">IF(G8967=1,IF(COUNTIFS(C$2:C8967,C8967,G$2:G8967,1)=1,COUNTIFS($C:$C,C8967,$G:$G,1)+ROW()/10000000,""),"")</f>
        <v/>
      </c>
      <c r="Q8967" s="0" t="str">
        <f aca="false">IF(K8967=1,IF(COUNTIFS(C$2:C8967,C8967,K$2:K8967,1)=1,1,0),"")</f>
        <v/>
      </c>
      <c r="R8967" s="0" t="str">
        <f aca="false">IF(M8967=1,IF(COUNTIFS(C$2:C8967,C8967,M$2:M8967,1)=1,1,0),"")</f>
        <v/>
      </c>
      <c r="S8967" s="0" t="str">
        <f aca="false">IF(L8967=1,IF(COUNTIFS(C$2:C8967,C8967,L$2:L8967,1)=1,1,0),"")</f>
        <v/>
      </c>
      <c r="T8967" s="38" t="str">
        <f aca="false">IF(N8967="","",N8967+ROW()/10000000)</f>
        <v/>
      </c>
      <c r="U8967" s="0" t="str">
        <f aca="false">IF(G8967=1,IF(B8967="",1,0),"")</f>
        <v/>
      </c>
    </row>
    <row r="8968" customFormat="false" ht="15" hidden="false" customHeight="false" outlineLevel="0" collapsed="false">
      <c r="A8968" s="35"/>
      <c r="B8968" s="35"/>
      <c r="G8968" s="0" t="str">
        <f aca="false">IF(A8968="","",IF(AND(A8968&gt;=Debut,A8968&lt;Fin),1,0))</f>
        <v/>
      </c>
      <c r="H8968" s="0" t="str">
        <f aca="false">IF(G8968=1,INT(ROUND((A8968-Debut)*86400,0)/600),"")</f>
        <v/>
      </c>
      <c r="I8968" s="0" t="str">
        <f aca="false">IF(G8968=1,INT(ROUND((A8968-Debut)*86400,0)/3600),"")</f>
        <v/>
      </c>
      <c r="J8968" s="0" t="str">
        <f aca="false">IF(OR(A8968="",B8968=""),"",ROUND((B8968-A8968)*86400,0))</f>
        <v/>
      </c>
      <c r="K8968" s="37" t="str">
        <f aca="false">IF(G8968=1,IF(COUNTIFS($C:$C,C8968,$G:$G,1,$A:$A,"&gt;="&amp;(A8968-FenetreInterm/86400),$A:$A,"&lt;="&amp;A8968)&gt;=NbInterm,1,0),"")</f>
        <v/>
      </c>
      <c r="L8968" s="37" t="str">
        <f aca="false">IF(G8968=1,IF(B8968="",0,IF(J8968&lt;SeuilFugitive,1,0)),"")</f>
        <v/>
      </c>
      <c r="M8968" s="37" t="str">
        <f aca="false">IF(G8968=1,IF(B8968="",IF((Fin-A8968)*24&gt;SeuilFigee,1,0),IF(J8968&gt;SeuilFigee*3600,1,0)),"")</f>
        <v/>
      </c>
      <c r="N8968" s="0" t="str">
        <f aca="false">IF(G8968=1,IF(COUNTIF(H$2:H8968,H8968)=1,COUNTIF($H:$H,H8968),""),"")</f>
        <v/>
      </c>
      <c r="O8968" s="0" t="str">
        <f aca="false">IF(G8968=1,IF(COUNTIF(I$2:I8968,I8968)=1,COUNTIF($I:$I,I8968),""),"")</f>
        <v/>
      </c>
      <c r="P8968" s="38" t="str">
        <f aca="false">IF(G8968=1,IF(COUNTIFS(C$2:C8968,C8968,G$2:G8968,1)=1,COUNTIFS($C:$C,C8968,$G:$G,1)+ROW()/10000000,""),"")</f>
        <v/>
      </c>
      <c r="Q8968" s="0" t="str">
        <f aca="false">IF(K8968=1,IF(COUNTIFS(C$2:C8968,C8968,K$2:K8968,1)=1,1,0),"")</f>
        <v/>
      </c>
      <c r="R8968" s="0" t="str">
        <f aca="false">IF(M8968=1,IF(COUNTIFS(C$2:C8968,C8968,M$2:M8968,1)=1,1,0),"")</f>
        <v/>
      </c>
      <c r="S8968" s="0" t="str">
        <f aca="false">IF(L8968=1,IF(COUNTIFS(C$2:C8968,C8968,L$2:L8968,1)=1,1,0),"")</f>
        <v/>
      </c>
      <c r="T8968" s="38" t="str">
        <f aca="false">IF(N8968="","",N8968+ROW()/10000000)</f>
        <v/>
      </c>
      <c r="U8968" s="0" t="str">
        <f aca="false">IF(G8968=1,IF(B8968="",1,0),"")</f>
        <v/>
      </c>
    </row>
    <row r="8969" customFormat="false" ht="15" hidden="false" customHeight="false" outlineLevel="0" collapsed="false">
      <c r="A8969" s="35"/>
      <c r="B8969" s="35"/>
      <c r="G8969" s="0" t="str">
        <f aca="false">IF(A8969="","",IF(AND(A8969&gt;=Debut,A8969&lt;Fin),1,0))</f>
        <v/>
      </c>
      <c r="H8969" s="0" t="str">
        <f aca="false">IF(G8969=1,INT(ROUND((A8969-Debut)*86400,0)/600),"")</f>
        <v/>
      </c>
      <c r="I8969" s="0" t="str">
        <f aca="false">IF(G8969=1,INT(ROUND((A8969-Debut)*86400,0)/3600),"")</f>
        <v/>
      </c>
      <c r="J8969" s="0" t="str">
        <f aca="false">IF(OR(A8969="",B8969=""),"",ROUND((B8969-A8969)*86400,0))</f>
        <v/>
      </c>
      <c r="K8969" s="37" t="str">
        <f aca="false">IF(G8969=1,IF(COUNTIFS($C:$C,C8969,$G:$G,1,$A:$A,"&gt;="&amp;(A8969-FenetreInterm/86400),$A:$A,"&lt;="&amp;A8969)&gt;=NbInterm,1,0),"")</f>
        <v/>
      </c>
      <c r="L8969" s="37" t="str">
        <f aca="false">IF(G8969=1,IF(B8969="",0,IF(J8969&lt;SeuilFugitive,1,0)),"")</f>
        <v/>
      </c>
      <c r="M8969" s="37" t="str">
        <f aca="false">IF(G8969=1,IF(B8969="",IF((Fin-A8969)*24&gt;SeuilFigee,1,0),IF(J8969&gt;SeuilFigee*3600,1,0)),"")</f>
        <v/>
      </c>
      <c r="N8969" s="0" t="str">
        <f aca="false">IF(G8969=1,IF(COUNTIF(H$2:H8969,H8969)=1,COUNTIF($H:$H,H8969),""),"")</f>
        <v/>
      </c>
      <c r="O8969" s="0" t="str">
        <f aca="false">IF(G8969=1,IF(COUNTIF(I$2:I8969,I8969)=1,COUNTIF($I:$I,I8969),""),"")</f>
        <v/>
      </c>
      <c r="P8969" s="38" t="str">
        <f aca="false">IF(G8969=1,IF(COUNTIFS(C$2:C8969,C8969,G$2:G8969,1)=1,COUNTIFS($C:$C,C8969,$G:$G,1)+ROW()/10000000,""),"")</f>
        <v/>
      </c>
      <c r="Q8969" s="0" t="str">
        <f aca="false">IF(K8969=1,IF(COUNTIFS(C$2:C8969,C8969,K$2:K8969,1)=1,1,0),"")</f>
        <v/>
      </c>
      <c r="R8969" s="0" t="str">
        <f aca="false">IF(M8969=1,IF(COUNTIFS(C$2:C8969,C8969,M$2:M8969,1)=1,1,0),"")</f>
        <v/>
      </c>
      <c r="S8969" s="0" t="str">
        <f aca="false">IF(L8969=1,IF(COUNTIFS(C$2:C8969,C8969,L$2:L8969,1)=1,1,0),"")</f>
        <v/>
      </c>
      <c r="T8969" s="38" t="str">
        <f aca="false">IF(N8969="","",N8969+ROW()/10000000)</f>
        <v/>
      </c>
      <c r="U8969" s="0" t="str">
        <f aca="false">IF(G8969=1,IF(B8969="",1,0),"")</f>
        <v/>
      </c>
    </row>
    <row r="8970" customFormat="false" ht="15" hidden="false" customHeight="false" outlineLevel="0" collapsed="false">
      <c r="A8970" s="35"/>
      <c r="B8970" s="35"/>
      <c r="G8970" s="0" t="str">
        <f aca="false">IF(A8970="","",IF(AND(A8970&gt;=Debut,A8970&lt;Fin),1,0))</f>
        <v/>
      </c>
      <c r="H8970" s="0" t="str">
        <f aca="false">IF(G8970=1,INT(ROUND((A8970-Debut)*86400,0)/600),"")</f>
        <v/>
      </c>
      <c r="I8970" s="0" t="str">
        <f aca="false">IF(G8970=1,INT(ROUND((A8970-Debut)*86400,0)/3600),"")</f>
        <v/>
      </c>
      <c r="J8970" s="0" t="str">
        <f aca="false">IF(OR(A8970="",B8970=""),"",ROUND((B8970-A8970)*86400,0))</f>
        <v/>
      </c>
      <c r="K8970" s="37" t="str">
        <f aca="false">IF(G8970=1,IF(COUNTIFS($C:$C,C8970,$G:$G,1,$A:$A,"&gt;="&amp;(A8970-FenetreInterm/86400),$A:$A,"&lt;="&amp;A8970)&gt;=NbInterm,1,0),"")</f>
        <v/>
      </c>
      <c r="L8970" s="37" t="str">
        <f aca="false">IF(G8970=1,IF(B8970="",0,IF(J8970&lt;SeuilFugitive,1,0)),"")</f>
        <v/>
      </c>
      <c r="M8970" s="37" t="str">
        <f aca="false">IF(G8970=1,IF(B8970="",IF((Fin-A8970)*24&gt;SeuilFigee,1,0),IF(J8970&gt;SeuilFigee*3600,1,0)),"")</f>
        <v/>
      </c>
      <c r="N8970" s="0" t="str">
        <f aca="false">IF(G8970=1,IF(COUNTIF(H$2:H8970,H8970)=1,COUNTIF($H:$H,H8970),""),"")</f>
        <v/>
      </c>
      <c r="O8970" s="0" t="str">
        <f aca="false">IF(G8970=1,IF(COUNTIF(I$2:I8970,I8970)=1,COUNTIF($I:$I,I8970),""),"")</f>
        <v/>
      </c>
      <c r="P8970" s="38" t="str">
        <f aca="false">IF(G8970=1,IF(COUNTIFS(C$2:C8970,C8970,G$2:G8970,1)=1,COUNTIFS($C:$C,C8970,$G:$G,1)+ROW()/10000000,""),"")</f>
        <v/>
      </c>
      <c r="Q8970" s="0" t="str">
        <f aca="false">IF(K8970=1,IF(COUNTIFS(C$2:C8970,C8970,K$2:K8970,1)=1,1,0),"")</f>
        <v/>
      </c>
      <c r="R8970" s="0" t="str">
        <f aca="false">IF(M8970=1,IF(COUNTIFS(C$2:C8970,C8970,M$2:M8970,1)=1,1,0),"")</f>
        <v/>
      </c>
      <c r="S8970" s="0" t="str">
        <f aca="false">IF(L8970=1,IF(COUNTIFS(C$2:C8970,C8970,L$2:L8970,1)=1,1,0),"")</f>
        <v/>
      </c>
      <c r="T8970" s="38" t="str">
        <f aca="false">IF(N8970="","",N8970+ROW()/10000000)</f>
        <v/>
      </c>
      <c r="U8970" s="0" t="str">
        <f aca="false">IF(G8970=1,IF(B8970="",1,0),"")</f>
        <v/>
      </c>
    </row>
    <row r="8971" customFormat="false" ht="15" hidden="false" customHeight="false" outlineLevel="0" collapsed="false">
      <c r="A8971" s="35"/>
      <c r="B8971" s="35"/>
      <c r="G8971" s="0" t="str">
        <f aca="false">IF(A8971="","",IF(AND(A8971&gt;=Debut,A8971&lt;Fin),1,0))</f>
        <v/>
      </c>
      <c r="H8971" s="0" t="str">
        <f aca="false">IF(G8971=1,INT(ROUND((A8971-Debut)*86400,0)/600),"")</f>
        <v/>
      </c>
      <c r="I8971" s="0" t="str">
        <f aca="false">IF(G8971=1,INT(ROUND((A8971-Debut)*86400,0)/3600),"")</f>
        <v/>
      </c>
      <c r="J8971" s="0" t="str">
        <f aca="false">IF(OR(A8971="",B8971=""),"",ROUND((B8971-A8971)*86400,0))</f>
        <v/>
      </c>
      <c r="K8971" s="37" t="str">
        <f aca="false">IF(G8971=1,IF(COUNTIFS($C:$C,C8971,$G:$G,1,$A:$A,"&gt;="&amp;(A8971-FenetreInterm/86400),$A:$A,"&lt;="&amp;A8971)&gt;=NbInterm,1,0),"")</f>
        <v/>
      </c>
      <c r="L8971" s="37" t="str">
        <f aca="false">IF(G8971=1,IF(B8971="",0,IF(J8971&lt;SeuilFugitive,1,0)),"")</f>
        <v/>
      </c>
      <c r="M8971" s="37" t="str">
        <f aca="false">IF(G8971=1,IF(B8971="",IF((Fin-A8971)*24&gt;SeuilFigee,1,0),IF(J8971&gt;SeuilFigee*3600,1,0)),"")</f>
        <v/>
      </c>
      <c r="N8971" s="0" t="str">
        <f aca="false">IF(G8971=1,IF(COUNTIF(H$2:H8971,H8971)=1,COUNTIF($H:$H,H8971),""),"")</f>
        <v/>
      </c>
      <c r="O8971" s="0" t="str">
        <f aca="false">IF(G8971=1,IF(COUNTIF(I$2:I8971,I8971)=1,COUNTIF($I:$I,I8971),""),"")</f>
        <v/>
      </c>
      <c r="P8971" s="38" t="str">
        <f aca="false">IF(G8971=1,IF(COUNTIFS(C$2:C8971,C8971,G$2:G8971,1)=1,COUNTIFS($C:$C,C8971,$G:$G,1)+ROW()/10000000,""),"")</f>
        <v/>
      </c>
      <c r="Q8971" s="0" t="str">
        <f aca="false">IF(K8971=1,IF(COUNTIFS(C$2:C8971,C8971,K$2:K8971,1)=1,1,0),"")</f>
        <v/>
      </c>
      <c r="R8971" s="0" t="str">
        <f aca="false">IF(M8971=1,IF(COUNTIFS(C$2:C8971,C8971,M$2:M8971,1)=1,1,0),"")</f>
        <v/>
      </c>
      <c r="S8971" s="0" t="str">
        <f aca="false">IF(L8971=1,IF(COUNTIFS(C$2:C8971,C8971,L$2:L8971,1)=1,1,0),"")</f>
        <v/>
      </c>
      <c r="T8971" s="38" t="str">
        <f aca="false">IF(N8971="","",N8971+ROW()/10000000)</f>
        <v/>
      </c>
      <c r="U8971" s="0" t="str">
        <f aca="false">IF(G8971=1,IF(B8971="",1,0),"")</f>
        <v/>
      </c>
    </row>
    <row r="8972" customFormat="false" ht="15" hidden="false" customHeight="false" outlineLevel="0" collapsed="false">
      <c r="A8972" s="35"/>
      <c r="B8972" s="35"/>
      <c r="G8972" s="0" t="str">
        <f aca="false">IF(A8972="","",IF(AND(A8972&gt;=Debut,A8972&lt;Fin),1,0))</f>
        <v/>
      </c>
      <c r="H8972" s="0" t="str">
        <f aca="false">IF(G8972=1,INT(ROUND((A8972-Debut)*86400,0)/600),"")</f>
        <v/>
      </c>
      <c r="I8972" s="0" t="str">
        <f aca="false">IF(G8972=1,INT(ROUND((A8972-Debut)*86400,0)/3600),"")</f>
        <v/>
      </c>
      <c r="J8972" s="0" t="str">
        <f aca="false">IF(OR(A8972="",B8972=""),"",ROUND((B8972-A8972)*86400,0))</f>
        <v/>
      </c>
      <c r="K8972" s="37" t="str">
        <f aca="false">IF(G8972=1,IF(COUNTIFS($C:$C,C8972,$G:$G,1,$A:$A,"&gt;="&amp;(A8972-FenetreInterm/86400),$A:$A,"&lt;="&amp;A8972)&gt;=NbInterm,1,0),"")</f>
        <v/>
      </c>
      <c r="L8972" s="37" t="str">
        <f aca="false">IF(G8972=1,IF(B8972="",0,IF(J8972&lt;SeuilFugitive,1,0)),"")</f>
        <v/>
      </c>
      <c r="M8972" s="37" t="str">
        <f aca="false">IF(G8972=1,IF(B8972="",IF((Fin-A8972)*24&gt;SeuilFigee,1,0),IF(J8972&gt;SeuilFigee*3600,1,0)),"")</f>
        <v/>
      </c>
      <c r="N8972" s="0" t="str">
        <f aca="false">IF(G8972=1,IF(COUNTIF(H$2:H8972,H8972)=1,COUNTIF($H:$H,H8972),""),"")</f>
        <v/>
      </c>
      <c r="O8972" s="0" t="str">
        <f aca="false">IF(G8972=1,IF(COUNTIF(I$2:I8972,I8972)=1,COUNTIF($I:$I,I8972),""),"")</f>
        <v/>
      </c>
      <c r="P8972" s="38" t="str">
        <f aca="false">IF(G8972=1,IF(COUNTIFS(C$2:C8972,C8972,G$2:G8972,1)=1,COUNTIFS($C:$C,C8972,$G:$G,1)+ROW()/10000000,""),"")</f>
        <v/>
      </c>
      <c r="Q8972" s="0" t="str">
        <f aca="false">IF(K8972=1,IF(COUNTIFS(C$2:C8972,C8972,K$2:K8972,1)=1,1,0),"")</f>
        <v/>
      </c>
      <c r="R8972" s="0" t="str">
        <f aca="false">IF(M8972=1,IF(COUNTIFS(C$2:C8972,C8972,M$2:M8972,1)=1,1,0),"")</f>
        <v/>
      </c>
      <c r="S8972" s="0" t="str">
        <f aca="false">IF(L8972=1,IF(COUNTIFS(C$2:C8972,C8972,L$2:L8972,1)=1,1,0),"")</f>
        <v/>
      </c>
      <c r="T8972" s="38" t="str">
        <f aca="false">IF(N8972="","",N8972+ROW()/10000000)</f>
        <v/>
      </c>
      <c r="U8972" s="0" t="str">
        <f aca="false">IF(G8972=1,IF(B8972="",1,0),"")</f>
        <v/>
      </c>
    </row>
    <row r="8973" customFormat="false" ht="15" hidden="false" customHeight="false" outlineLevel="0" collapsed="false">
      <c r="A8973" s="35"/>
      <c r="B8973" s="35"/>
      <c r="G8973" s="0" t="str">
        <f aca="false">IF(A8973="","",IF(AND(A8973&gt;=Debut,A8973&lt;Fin),1,0))</f>
        <v/>
      </c>
      <c r="H8973" s="0" t="str">
        <f aca="false">IF(G8973=1,INT(ROUND((A8973-Debut)*86400,0)/600),"")</f>
        <v/>
      </c>
      <c r="I8973" s="0" t="str">
        <f aca="false">IF(G8973=1,INT(ROUND((A8973-Debut)*86400,0)/3600),"")</f>
        <v/>
      </c>
      <c r="J8973" s="0" t="str">
        <f aca="false">IF(OR(A8973="",B8973=""),"",ROUND((B8973-A8973)*86400,0))</f>
        <v/>
      </c>
      <c r="K8973" s="37" t="str">
        <f aca="false">IF(G8973=1,IF(COUNTIFS($C:$C,C8973,$G:$G,1,$A:$A,"&gt;="&amp;(A8973-FenetreInterm/86400),$A:$A,"&lt;="&amp;A8973)&gt;=NbInterm,1,0),"")</f>
        <v/>
      </c>
      <c r="L8973" s="37" t="str">
        <f aca="false">IF(G8973=1,IF(B8973="",0,IF(J8973&lt;SeuilFugitive,1,0)),"")</f>
        <v/>
      </c>
      <c r="M8973" s="37" t="str">
        <f aca="false">IF(G8973=1,IF(B8973="",IF((Fin-A8973)*24&gt;SeuilFigee,1,0),IF(J8973&gt;SeuilFigee*3600,1,0)),"")</f>
        <v/>
      </c>
      <c r="N8973" s="0" t="str">
        <f aca="false">IF(G8973=1,IF(COUNTIF(H$2:H8973,H8973)=1,COUNTIF($H:$H,H8973),""),"")</f>
        <v/>
      </c>
      <c r="O8973" s="0" t="str">
        <f aca="false">IF(G8973=1,IF(COUNTIF(I$2:I8973,I8973)=1,COUNTIF($I:$I,I8973),""),"")</f>
        <v/>
      </c>
      <c r="P8973" s="38" t="str">
        <f aca="false">IF(G8973=1,IF(COUNTIFS(C$2:C8973,C8973,G$2:G8973,1)=1,COUNTIFS($C:$C,C8973,$G:$G,1)+ROW()/10000000,""),"")</f>
        <v/>
      </c>
      <c r="Q8973" s="0" t="str">
        <f aca="false">IF(K8973=1,IF(COUNTIFS(C$2:C8973,C8973,K$2:K8973,1)=1,1,0),"")</f>
        <v/>
      </c>
      <c r="R8973" s="0" t="str">
        <f aca="false">IF(M8973=1,IF(COUNTIFS(C$2:C8973,C8973,M$2:M8973,1)=1,1,0),"")</f>
        <v/>
      </c>
      <c r="S8973" s="0" t="str">
        <f aca="false">IF(L8973=1,IF(COUNTIFS(C$2:C8973,C8973,L$2:L8973,1)=1,1,0),"")</f>
        <v/>
      </c>
      <c r="T8973" s="38" t="str">
        <f aca="false">IF(N8973="","",N8973+ROW()/10000000)</f>
        <v/>
      </c>
      <c r="U8973" s="0" t="str">
        <f aca="false">IF(G8973=1,IF(B8973="",1,0),"")</f>
        <v/>
      </c>
    </row>
    <row r="8974" customFormat="false" ht="15" hidden="false" customHeight="false" outlineLevel="0" collapsed="false">
      <c r="A8974" s="35"/>
      <c r="B8974" s="35"/>
      <c r="G8974" s="0" t="str">
        <f aca="false">IF(A8974="","",IF(AND(A8974&gt;=Debut,A8974&lt;Fin),1,0))</f>
        <v/>
      </c>
      <c r="H8974" s="0" t="str">
        <f aca="false">IF(G8974=1,INT(ROUND((A8974-Debut)*86400,0)/600),"")</f>
        <v/>
      </c>
      <c r="I8974" s="0" t="str">
        <f aca="false">IF(G8974=1,INT(ROUND((A8974-Debut)*86400,0)/3600),"")</f>
        <v/>
      </c>
      <c r="J8974" s="0" t="str">
        <f aca="false">IF(OR(A8974="",B8974=""),"",ROUND((B8974-A8974)*86400,0))</f>
        <v/>
      </c>
      <c r="K8974" s="37" t="str">
        <f aca="false">IF(G8974=1,IF(COUNTIFS($C:$C,C8974,$G:$G,1,$A:$A,"&gt;="&amp;(A8974-FenetreInterm/86400),$A:$A,"&lt;="&amp;A8974)&gt;=NbInterm,1,0),"")</f>
        <v/>
      </c>
      <c r="L8974" s="37" t="str">
        <f aca="false">IF(G8974=1,IF(B8974="",0,IF(J8974&lt;SeuilFugitive,1,0)),"")</f>
        <v/>
      </c>
      <c r="M8974" s="37" t="str">
        <f aca="false">IF(G8974=1,IF(B8974="",IF((Fin-A8974)*24&gt;SeuilFigee,1,0),IF(J8974&gt;SeuilFigee*3600,1,0)),"")</f>
        <v/>
      </c>
      <c r="N8974" s="0" t="str">
        <f aca="false">IF(G8974=1,IF(COUNTIF(H$2:H8974,H8974)=1,COUNTIF($H:$H,H8974),""),"")</f>
        <v/>
      </c>
      <c r="O8974" s="0" t="str">
        <f aca="false">IF(G8974=1,IF(COUNTIF(I$2:I8974,I8974)=1,COUNTIF($I:$I,I8974),""),"")</f>
        <v/>
      </c>
      <c r="P8974" s="38" t="str">
        <f aca="false">IF(G8974=1,IF(COUNTIFS(C$2:C8974,C8974,G$2:G8974,1)=1,COUNTIFS($C:$C,C8974,$G:$G,1)+ROW()/10000000,""),"")</f>
        <v/>
      </c>
      <c r="Q8974" s="0" t="str">
        <f aca="false">IF(K8974=1,IF(COUNTIFS(C$2:C8974,C8974,K$2:K8974,1)=1,1,0),"")</f>
        <v/>
      </c>
      <c r="R8974" s="0" t="str">
        <f aca="false">IF(M8974=1,IF(COUNTIFS(C$2:C8974,C8974,M$2:M8974,1)=1,1,0),"")</f>
        <v/>
      </c>
      <c r="S8974" s="0" t="str">
        <f aca="false">IF(L8974=1,IF(COUNTIFS(C$2:C8974,C8974,L$2:L8974,1)=1,1,0),"")</f>
        <v/>
      </c>
      <c r="T8974" s="38" t="str">
        <f aca="false">IF(N8974="","",N8974+ROW()/10000000)</f>
        <v/>
      </c>
      <c r="U8974" s="0" t="str">
        <f aca="false">IF(G8974=1,IF(B8974="",1,0),"")</f>
        <v/>
      </c>
    </row>
    <row r="8975" customFormat="false" ht="15" hidden="false" customHeight="false" outlineLevel="0" collapsed="false">
      <c r="A8975" s="35"/>
      <c r="B8975" s="35"/>
      <c r="G8975" s="0" t="str">
        <f aca="false">IF(A8975="","",IF(AND(A8975&gt;=Debut,A8975&lt;Fin),1,0))</f>
        <v/>
      </c>
      <c r="H8975" s="0" t="str">
        <f aca="false">IF(G8975=1,INT(ROUND((A8975-Debut)*86400,0)/600),"")</f>
        <v/>
      </c>
      <c r="I8975" s="0" t="str">
        <f aca="false">IF(G8975=1,INT(ROUND((A8975-Debut)*86400,0)/3600),"")</f>
        <v/>
      </c>
      <c r="J8975" s="0" t="str">
        <f aca="false">IF(OR(A8975="",B8975=""),"",ROUND((B8975-A8975)*86400,0))</f>
        <v/>
      </c>
      <c r="K8975" s="37" t="str">
        <f aca="false">IF(G8975=1,IF(COUNTIFS($C:$C,C8975,$G:$G,1,$A:$A,"&gt;="&amp;(A8975-FenetreInterm/86400),$A:$A,"&lt;="&amp;A8975)&gt;=NbInterm,1,0),"")</f>
        <v/>
      </c>
      <c r="L8975" s="37" t="str">
        <f aca="false">IF(G8975=1,IF(B8975="",0,IF(J8975&lt;SeuilFugitive,1,0)),"")</f>
        <v/>
      </c>
      <c r="M8975" s="37" t="str">
        <f aca="false">IF(G8975=1,IF(B8975="",IF((Fin-A8975)*24&gt;SeuilFigee,1,0),IF(J8975&gt;SeuilFigee*3600,1,0)),"")</f>
        <v/>
      </c>
      <c r="N8975" s="0" t="str">
        <f aca="false">IF(G8975=1,IF(COUNTIF(H$2:H8975,H8975)=1,COUNTIF($H:$H,H8975),""),"")</f>
        <v/>
      </c>
      <c r="O8975" s="0" t="str">
        <f aca="false">IF(G8975=1,IF(COUNTIF(I$2:I8975,I8975)=1,COUNTIF($I:$I,I8975),""),"")</f>
        <v/>
      </c>
      <c r="P8975" s="38" t="str">
        <f aca="false">IF(G8975=1,IF(COUNTIFS(C$2:C8975,C8975,G$2:G8975,1)=1,COUNTIFS($C:$C,C8975,$G:$G,1)+ROW()/10000000,""),"")</f>
        <v/>
      </c>
      <c r="Q8975" s="0" t="str">
        <f aca="false">IF(K8975=1,IF(COUNTIFS(C$2:C8975,C8975,K$2:K8975,1)=1,1,0),"")</f>
        <v/>
      </c>
      <c r="R8975" s="0" t="str">
        <f aca="false">IF(M8975=1,IF(COUNTIFS(C$2:C8975,C8975,M$2:M8975,1)=1,1,0),"")</f>
        <v/>
      </c>
      <c r="S8975" s="0" t="str">
        <f aca="false">IF(L8975=1,IF(COUNTIFS(C$2:C8975,C8975,L$2:L8975,1)=1,1,0),"")</f>
        <v/>
      </c>
      <c r="T8975" s="38" t="str">
        <f aca="false">IF(N8975="","",N8975+ROW()/10000000)</f>
        <v/>
      </c>
      <c r="U8975" s="0" t="str">
        <f aca="false">IF(G8975=1,IF(B8975="",1,0),"")</f>
        <v/>
      </c>
    </row>
    <row r="8976" customFormat="false" ht="15" hidden="false" customHeight="false" outlineLevel="0" collapsed="false">
      <c r="A8976" s="35"/>
      <c r="B8976" s="35"/>
      <c r="G8976" s="0" t="str">
        <f aca="false">IF(A8976="","",IF(AND(A8976&gt;=Debut,A8976&lt;Fin),1,0))</f>
        <v/>
      </c>
      <c r="H8976" s="0" t="str">
        <f aca="false">IF(G8976=1,INT(ROUND((A8976-Debut)*86400,0)/600),"")</f>
        <v/>
      </c>
      <c r="I8976" s="0" t="str">
        <f aca="false">IF(G8976=1,INT(ROUND((A8976-Debut)*86400,0)/3600),"")</f>
        <v/>
      </c>
      <c r="J8976" s="0" t="str">
        <f aca="false">IF(OR(A8976="",B8976=""),"",ROUND((B8976-A8976)*86400,0))</f>
        <v/>
      </c>
      <c r="K8976" s="37" t="str">
        <f aca="false">IF(G8976=1,IF(COUNTIFS($C:$C,C8976,$G:$G,1,$A:$A,"&gt;="&amp;(A8976-FenetreInterm/86400),$A:$A,"&lt;="&amp;A8976)&gt;=NbInterm,1,0),"")</f>
        <v/>
      </c>
      <c r="L8976" s="37" t="str">
        <f aca="false">IF(G8976=1,IF(B8976="",0,IF(J8976&lt;SeuilFugitive,1,0)),"")</f>
        <v/>
      </c>
      <c r="M8976" s="37" t="str">
        <f aca="false">IF(G8976=1,IF(B8976="",IF((Fin-A8976)*24&gt;SeuilFigee,1,0),IF(J8976&gt;SeuilFigee*3600,1,0)),"")</f>
        <v/>
      </c>
      <c r="N8976" s="0" t="str">
        <f aca="false">IF(G8976=1,IF(COUNTIF(H$2:H8976,H8976)=1,COUNTIF($H:$H,H8976),""),"")</f>
        <v/>
      </c>
      <c r="O8976" s="0" t="str">
        <f aca="false">IF(G8976=1,IF(COUNTIF(I$2:I8976,I8976)=1,COUNTIF($I:$I,I8976),""),"")</f>
        <v/>
      </c>
      <c r="P8976" s="38" t="str">
        <f aca="false">IF(G8976=1,IF(COUNTIFS(C$2:C8976,C8976,G$2:G8976,1)=1,COUNTIFS($C:$C,C8976,$G:$G,1)+ROW()/10000000,""),"")</f>
        <v/>
      </c>
      <c r="Q8976" s="0" t="str">
        <f aca="false">IF(K8976=1,IF(COUNTIFS(C$2:C8976,C8976,K$2:K8976,1)=1,1,0),"")</f>
        <v/>
      </c>
      <c r="R8976" s="0" t="str">
        <f aca="false">IF(M8976=1,IF(COUNTIFS(C$2:C8976,C8976,M$2:M8976,1)=1,1,0),"")</f>
        <v/>
      </c>
      <c r="S8976" s="0" t="str">
        <f aca="false">IF(L8976=1,IF(COUNTIFS(C$2:C8976,C8976,L$2:L8976,1)=1,1,0),"")</f>
        <v/>
      </c>
      <c r="T8976" s="38" t="str">
        <f aca="false">IF(N8976="","",N8976+ROW()/10000000)</f>
        <v/>
      </c>
      <c r="U8976" s="0" t="str">
        <f aca="false">IF(G8976=1,IF(B8976="",1,0),"")</f>
        <v/>
      </c>
    </row>
    <row r="8977" customFormat="false" ht="15" hidden="false" customHeight="false" outlineLevel="0" collapsed="false">
      <c r="A8977" s="35"/>
      <c r="B8977" s="35"/>
      <c r="G8977" s="0" t="str">
        <f aca="false">IF(A8977="","",IF(AND(A8977&gt;=Debut,A8977&lt;Fin),1,0))</f>
        <v/>
      </c>
      <c r="H8977" s="0" t="str">
        <f aca="false">IF(G8977=1,INT(ROUND((A8977-Debut)*86400,0)/600),"")</f>
        <v/>
      </c>
      <c r="I8977" s="0" t="str">
        <f aca="false">IF(G8977=1,INT(ROUND((A8977-Debut)*86400,0)/3600),"")</f>
        <v/>
      </c>
      <c r="J8977" s="0" t="str">
        <f aca="false">IF(OR(A8977="",B8977=""),"",ROUND((B8977-A8977)*86400,0))</f>
        <v/>
      </c>
      <c r="K8977" s="37" t="str">
        <f aca="false">IF(G8977=1,IF(COUNTIFS($C:$C,C8977,$G:$G,1,$A:$A,"&gt;="&amp;(A8977-FenetreInterm/86400),$A:$A,"&lt;="&amp;A8977)&gt;=NbInterm,1,0),"")</f>
        <v/>
      </c>
      <c r="L8977" s="37" t="str">
        <f aca="false">IF(G8977=1,IF(B8977="",0,IF(J8977&lt;SeuilFugitive,1,0)),"")</f>
        <v/>
      </c>
      <c r="M8977" s="37" t="str">
        <f aca="false">IF(G8977=1,IF(B8977="",IF((Fin-A8977)*24&gt;SeuilFigee,1,0),IF(J8977&gt;SeuilFigee*3600,1,0)),"")</f>
        <v/>
      </c>
      <c r="N8977" s="0" t="str">
        <f aca="false">IF(G8977=1,IF(COUNTIF(H$2:H8977,H8977)=1,COUNTIF($H:$H,H8977),""),"")</f>
        <v/>
      </c>
      <c r="O8977" s="0" t="str">
        <f aca="false">IF(G8977=1,IF(COUNTIF(I$2:I8977,I8977)=1,COUNTIF($I:$I,I8977),""),"")</f>
        <v/>
      </c>
      <c r="P8977" s="38" t="str">
        <f aca="false">IF(G8977=1,IF(COUNTIFS(C$2:C8977,C8977,G$2:G8977,1)=1,COUNTIFS($C:$C,C8977,$G:$G,1)+ROW()/10000000,""),"")</f>
        <v/>
      </c>
      <c r="Q8977" s="0" t="str">
        <f aca="false">IF(K8977=1,IF(COUNTIFS(C$2:C8977,C8977,K$2:K8977,1)=1,1,0),"")</f>
        <v/>
      </c>
      <c r="R8977" s="0" t="str">
        <f aca="false">IF(M8977=1,IF(COUNTIFS(C$2:C8977,C8977,M$2:M8977,1)=1,1,0),"")</f>
        <v/>
      </c>
      <c r="S8977" s="0" t="str">
        <f aca="false">IF(L8977=1,IF(COUNTIFS(C$2:C8977,C8977,L$2:L8977,1)=1,1,0),"")</f>
        <v/>
      </c>
      <c r="T8977" s="38" t="str">
        <f aca="false">IF(N8977="","",N8977+ROW()/10000000)</f>
        <v/>
      </c>
      <c r="U8977" s="0" t="str">
        <f aca="false">IF(G8977=1,IF(B8977="",1,0),"")</f>
        <v/>
      </c>
    </row>
    <row r="8978" customFormat="false" ht="15" hidden="false" customHeight="false" outlineLevel="0" collapsed="false">
      <c r="A8978" s="35"/>
      <c r="B8978" s="35"/>
      <c r="G8978" s="0" t="str">
        <f aca="false">IF(A8978="","",IF(AND(A8978&gt;=Debut,A8978&lt;Fin),1,0))</f>
        <v/>
      </c>
      <c r="H8978" s="0" t="str">
        <f aca="false">IF(G8978=1,INT(ROUND((A8978-Debut)*86400,0)/600),"")</f>
        <v/>
      </c>
      <c r="I8978" s="0" t="str">
        <f aca="false">IF(G8978=1,INT(ROUND((A8978-Debut)*86400,0)/3600),"")</f>
        <v/>
      </c>
      <c r="J8978" s="0" t="str">
        <f aca="false">IF(OR(A8978="",B8978=""),"",ROUND((B8978-A8978)*86400,0))</f>
        <v/>
      </c>
      <c r="K8978" s="37" t="str">
        <f aca="false">IF(G8978=1,IF(COUNTIFS($C:$C,C8978,$G:$G,1,$A:$A,"&gt;="&amp;(A8978-FenetreInterm/86400),$A:$A,"&lt;="&amp;A8978)&gt;=NbInterm,1,0),"")</f>
        <v/>
      </c>
      <c r="L8978" s="37" t="str">
        <f aca="false">IF(G8978=1,IF(B8978="",0,IF(J8978&lt;SeuilFugitive,1,0)),"")</f>
        <v/>
      </c>
      <c r="M8978" s="37" t="str">
        <f aca="false">IF(G8978=1,IF(B8978="",IF((Fin-A8978)*24&gt;SeuilFigee,1,0),IF(J8978&gt;SeuilFigee*3600,1,0)),"")</f>
        <v/>
      </c>
      <c r="N8978" s="0" t="str">
        <f aca="false">IF(G8978=1,IF(COUNTIF(H$2:H8978,H8978)=1,COUNTIF($H:$H,H8978),""),"")</f>
        <v/>
      </c>
      <c r="O8978" s="0" t="str">
        <f aca="false">IF(G8978=1,IF(COUNTIF(I$2:I8978,I8978)=1,COUNTIF($I:$I,I8978),""),"")</f>
        <v/>
      </c>
      <c r="P8978" s="38" t="str">
        <f aca="false">IF(G8978=1,IF(COUNTIFS(C$2:C8978,C8978,G$2:G8978,1)=1,COUNTIFS($C:$C,C8978,$G:$G,1)+ROW()/10000000,""),"")</f>
        <v/>
      </c>
      <c r="Q8978" s="0" t="str">
        <f aca="false">IF(K8978=1,IF(COUNTIFS(C$2:C8978,C8978,K$2:K8978,1)=1,1,0),"")</f>
        <v/>
      </c>
      <c r="R8978" s="0" t="str">
        <f aca="false">IF(M8978=1,IF(COUNTIFS(C$2:C8978,C8978,M$2:M8978,1)=1,1,0),"")</f>
        <v/>
      </c>
      <c r="S8978" s="0" t="str">
        <f aca="false">IF(L8978=1,IF(COUNTIFS(C$2:C8978,C8978,L$2:L8978,1)=1,1,0),"")</f>
        <v/>
      </c>
      <c r="T8978" s="38" t="str">
        <f aca="false">IF(N8978="","",N8978+ROW()/10000000)</f>
        <v/>
      </c>
      <c r="U8978" s="0" t="str">
        <f aca="false">IF(G8978=1,IF(B8978="",1,0),"")</f>
        <v/>
      </c>
    </row>
    <row r="8979" customFormat="false" ht="15" hidden="false" customHeight="false" outlineLevel="0" collapsed="false">
      <c r="A8979" s="35"/>
      <c r="B8979" s="35"/>
      <c r="G8979" s="0" t="str">
        <f aca="false">IF(A8979="","",IF(AND(A8979&gt;=Debut,A8979&lt;Fin),1,0))</f>
        <v/>
      </c>
      <c r="H8979" s="0" t="str">
        <f aca="false">IF(G8979=1,INT(ROUND((A8979-Debut)*86400,0)/600),"")</f>
        <v/>
      </c>
      <c r="I8979" s="0" t="str">
        <f aca="false">IF(G8979=1,INT(ROUND((A8979-Debut)*86400,0)/3600),"")</f>
        <v/>
      </c>
      <c r="J8979" s="0" t="str">
        <f aca="false">IF(OR(A8979="",B8979=""),"",ROUND((B8979-A8979)*86400,0))</f>
        <v/>
      </c>
      <c r="K8979" s="37" t="str">
        <f aca="false">IF(G8979=1,IF(COUNTIFS($C:$C,C8979,$G:$G,1,$A:$A,"&gt;="&amp;(A8979-FenetreInterm/86400),$A:$A,"&lt;="&amp;A8979)&gt;=NbInterm,1,0),"")</f>
        <v/>
      </c>
      <c r="L8979" s="37" t="str">
        <f aca="false">IF(G8979=1,IF(B8979="",0,IF(J8979&lt;SeuilFugitive,1,0)),"")</f>
        <v/>
      </c>
      <c r="M8979" s="37" t="str">
        <f aca="false">IF(G8979=1,IF(B8979="",IF((Fin-A8979)*24&gt;SeuilFigee,1,0),IF(J8979&gt;SeuilFigee*3600,1,0)),"")</f>
        <v/>
      </c>
      <c r="N8979" s="0" t="str">
        <f aca="false">IF(G8979=1,IF(COUNTIF(H$2:H8979,H8979)=1,COUNTIF($H:$H,H8979),""),"")</f>
        <v/>
      </c>
      <c r="O8979" s="0" t="str">
        <f aca="false">IF(G8979=1,IF(COUNTIF(I$2:I8979,I8979)=1,COUNTIF($I:$I,I8979),""),"")</f>
        <v/>
      </c>
      <c r="P8979" s="38" t="str">
        <f aca="false">IF(G8979=1,IF(COUNTIFS(C$2:C8979,C8979,G$2:G8979,1)=1,COUNTIFS($C:$C,C8979,$G:$G,1)+ROW()/10000000,""),"")</f>
        <v/>
      </c>
      <c r="Q8979" s="0" t="str">
        <f aca="false">IF(K8979=1,IF(COUNTIFS(C$2:C8979,C8979,K$2:K8979,1)=1,1,0),"")</f>
        <v/>
      </c>
      <c r="R8979" s="0" t="str">
        <f aca="false">IF(M8979=1,IF(COUNTIFS(C$2:C8979,C8979,M$2:M8979,1)=1,1,0),"")</f>
        <v/>
      </c>
      <c r="S8979" s="0" t="str">
        <f aca="false">IF(L8979=1,IF(COUNTIFS(C$2:C8979,C8979,L$2:L8979,1)=1,1,0),"")</f>
        <v/>
      </c>
      <c r="T8979" s="38" t="str">
        <f aca="false">IF(N8979="","",N8979+ROW()/10000000)</f>
        <v/>
      </c>
      <c r="U8979" s="0" t="str">
        <f aca="false">IF(G8979=1,IF(B8979="",1,0),"")</f>
        <v/>
      </c>
    </row>
    <row r="8980" customFormat="false" ht="15" hidden="false" customHeight="false" outlineLevel="0" collapsed="false">
      <c r="A8980" s="35"/>
      <c r="B8980" s="35"/>
      <c r="G8980" s="0" t="str">
        <f aca="false">IF(A8980="","",IF(AND(A8980&gt;=Debut,A8980&lt;Fin),1,0))</f>
        <v/>
      </c>
      <c r="H8980" s="0" t="str">
        <f aca="false">IF(G8980=1,INT(ROUND((A8980-Debut)*86400,0)/600),"")</f>
        <v/>
      </c>
      <c r="I8980" s="0" t="str">
        <f aca="false">IF(G8980=1,INT(ROUND((A8980-Debut)*86400,0)/3600),"")</f>
        <v/>
      </c>
      <c r="J8980" s="0" t="str">
        <f aca="false">IF(OR(A8980="",B8980=""),"",ROUND((B8980-A8980)*86400,0))</f>
        <v/>
      </c>
      <c r="K8980" s="37" t="str">
        <f aca="false">IF(G8980=1,IF(COUNTIFS($C:$C,C8980,$G:$G,1,$A:$A,"&gt;="&amp;(A8980-FenetreInterm/86400),$A:$A,"&lt;="&amp;A8980)&gt;=NbInterm,1,0),"")</f>
        <v/>
      </c>
      <c r="L8980" s="37" t="str">
        <f aca="false">IF(G8980=1,IF(B8980="",0,IF(J8980&lt;SeuilFugitive,1,0)),"")</f>
        <v/>
      </c>
      <c r="M8980" s="37" t="str">
        <f aca="false">IF(G8980=1,IF(B8980="",IF((Fin-A8980)*24&gt;SeuilFigee,1,0),IF(J8980&gt;SeuilFigee*3600,1,0)),"")</f>
        <v/>
      </c>
      <c r="N8980" s="0" t="str">
        <f aca="false">IF(G8980=1,IF(COUNTIF(H$2:H8980,H8980)=1,COUNTIF($H:$H,H8980),""),"")</f>
        <v/>
      </c>
      <c r="O8980" s="0" t="str">
        <f aca="false">IF(G8980=1,IF(COUNTIF(I$2:I8980,I8980)=1,COUNTIF($I:$I,I8980),""),"")</f>
        <v/>
      </c>
      <c r="P8980" s="38" t="str">
        <f aca="false">IF(G8980=1,IF(COUNTIFS(C$2:C8980,C8980,G$2:G8980,1)=1,COUNTIFS($C:$C,C8980,$G:$G,1)+ROW()/10000000,""),"")</f>
        <v/>
      </c>
      <c r="Q8980" s="0" t="str">
        <f aca="false">IF(K8980=1,IF(COUNTIFS(C$2:C8980,C8980,K$2:K8980,1)=1,1,0),"")</f>
        <v/>
      </c>
      <c r="R8980" s="0" t="str">
        <f aca="false">IF(M8980=1,IF(COUNTIFS(C$2:C8980,C8980,M$2:M8980,1)=1,1,0),"")</f>
        <v/>
      </c>
      <c r="S8980" s="0" t="str">
        <f aca="false">IF(L8980=1,IF(COUNTIFS(C$2:C8980,C8980,L$2:L8980,1)=1,1,0),"")</f>
        <v/>
      </c>
      <c r="T8980" s="38" t="str">
        <f aca="false">IF(N8980="","",N8980+ROW()/10000000)</f>
        <v/>
      </c>
      <c r="U8980" s="0" t="str">
        <f aca="false">IF(G8980=1,IF(B8980="",1,0),"")</f>
        <v/>
      </c>
    </row>
    <row r="8981" customFormat="false" ht="15" hidden="false" customHeight="false" outlineLevel="0" collapsed="false">
      <c r="A8981" s="35"/>
      <c r="B8981" s="35"/>
      <c r="G8981" s="0" t="str">
        <f aca="false">IF(A8981="","",IF(AND(A8981&gt;=Debut,A8981&lt;Fin),1,0))</f>
        <v/>
      </c>
      <c r="H8981" s="0" t="str">
        <f aca="false">IF(G8981=1,INT(ROUND((A8981-Debut)*86400,0)/600),"")</f>
        <v/>
      </c>
      <c r="I8981" s="0" t="str">
        <f aca="false">IF(G8981=1,INT(ROUND((A8981-Debut)*86400,0)/3600),"")</f>
        <v/>
      </c>
      <c r="J8981" s="0" t="str">
        <f aca="false">IF(OR(A8981="",B8981=""),"",ROUND((B8981-A8981)*86400,0))</f>
        <v/>
      </c>
      <c r="K8981" s="37" t="str">
        <f aca="false">IF(G8981=1,IF(COUNTIFS($C:$C,C8981,$G:$G,1,$A:$A,"&gt;="&amp;(A8981-FenetreInterm/86400),$A:$A,"&lt;="&amp;A8981)&gt;=NbInterm,1,0),"")</f>
        <v/>
      </c>
      <c r="L8981" s="37" t="str">
        <f aca="false">IF(G8981=1,IF(B8981="",0,IF(J8981&lt;SeuilFugitive,1,0)),"")</f>
        <v/>
      </c>
      <c r="M8981" s="37" t="str">
        <f aca="false">IF(G8981=1,IF(B8981="",IF((Fin-A8981)*24&gt;SeuilFigee,1,0),IF(J8981&gt;SeuilFigee*3600,1,0)),"")</f>
        <v/>
      </c>
      <c r="N8981" s="0" t="str">
        <f aca="false">IF(G8981=1,IF(COUNTIF(H$2:H8981,H8981)=1,COUNTIF($H:$H,H8981),""),"")</f>
        <v/>
      </c>
      <c r="O8981" s="0" t="str">
        <f aca="false">IF(G8981=1,IF(COUNTIF(I$2:I8981,I8981)=1,COUNTIF($I:$I,I8981),""),"")</f>
        <v/>
      </c>
      <c r="P8981" s="38" t="str">
        <f aca="false">IF(G8981=1,IF(COUNTIFS(C$2:C8981,C8981,G$2:G8981,1)=1,COUNTIFS($C:$C,C8981,$G:$G,1)+ROW()/10000000,""),"")</f>
        <v/>
      </c>
      <c r="Q8981" s="0" t="str">
        <f aca="false">IF(K8981=1,IF(COUNTIFS(C$2:C8981,C8981,K$2:K8981,1)=1,1,0),"")</f>
        <v/>
      </c>
      <c r="R8981" s="0" t="str">
        <f aca="false">IF(M8981=1,IF(COUNTIFS(C$2:C8981,C8981,M$2:M8981,1)=1,1,0),"")</f>
        <v/>
      </c>
      <c r="S8981" s="0" t="str">
        <f aca="false">IF(L8981=1,IF(COUNTIFS(C$2:C8981,C8981,L$2:L8981,1)=1,1,0),"")</f>
        <v/>
      </c>
      <c r="T8981" s="38" t="str">
        <f aca="false">IF(N8981="","",N8981+ROW()/10000000)</f>
        <v/>
      </c>
      <c r="U8981" s="0" t="str">
        <f aca="false">IF(G8981=1,IF(B8981="",1,0),"")</f>
        <v/>
      </c>
    </row>
    <row r="8982" customFormat="false" ht="15" hidden="false" customHeight="false" outlineLevel="0" collapsed="false">
      <c r="A8982" s="35"/>
      <c r="B8982" s="35"/>
      <c r="G8982" s="0" t="str">
        <f aca="false">IF(A8982="","",IF(AND(A8982&gt;=Debut,A8982&lt;Fin),1,0))</f>
        <v/>
      </c>
      <c r="H8982" s="0" t="str">
        <f aca="false">IF(G8982=1,INT(ROUND((A8982-Debut)*86400,0)/600),"")</f>
        <v/>
      </c>
      <c r="I8982" s="0" t="str">
        <f aca="false">IF(G8982=1,INT(ROUND((A8982-Debut)*86400,0)/3600),"")</f>
        <v/>
      </c>
      <c r="J8982" s="0" t="str">
        <f aca="false">IF(OR(A8982="",B8982=""),"",ROUND((B8982-A8982)*86400,0))</f>
        <v/>
      </c>
      <c r="K8982" s="37" t="str">
        <f aca="false">IF(G8982=1,IF(COUNTIFS($C:$C,C8982,$G:$G,1,$A:$A,"&gt;="&amp;(A8982-FenetreInterm/86400),$A:$A,"&lt;="&amp;A8982)&gt;=NbInterm,1,0),"")</f>
        <v/>
      </c>
      <c r="L8982" s="37" t="str">
        <f aca="false">IF(G8982=1,IF(B8982="",0,IF(J8982&lt;SeuilFugitive,1,0)),"")</f>
        <v/>
      </c>
      <c r="M8982" s="37" t="str">
        <f aca="false">IF(G8982=1,IF(B8982="",IF((Fin-A8982)*24&gt;SeuilFigee,1,0),IF(J8982&gt;SeuilFigee*3600,1,0)),"")</f>
        <v/>
      </c>
      <c r="N8982" s="0" t="str">
        <f aca="false">IF(G8982=1,IF(COUNTIF(H$2:H8982,H8982)=1,COUNTIF($H:$H,H8982),""),"")</f>
        <v/>
      </c>
      <c r="O8982" s="0" t="str">
        <f aca="false">IF(G8982=1,IF(COUNTIF(I$2:I8982,I8982)=1,COUNTIF($I:$I,I8982),""),"")</f>
        <v/>
      </c>
      <c r="P8982" s="38" t="str">
        <f aca="false">IF(G8982=1,IF(COUNTIFS(C$2:C8982,C8982,G$2:G8982,1)=1,COUNTIFS($C:$C,C8982,$G:$G,1)+ROW()/10000000,""),"")</f>
        <v/>
      </c>
      <c r="Q8982" s="0" t="str">
        <f aca="false">IF(K8982=1,IF(COUNTIFS(C$2:C8982,C8982,K$2:K8982,1)=1,1,0),"")</f>
        <v/>
      </c>
      <c r="R8982" s="0" t="str">
        <f aca="false">IF(M8982=1,IF(COUNTIFS(C$2:C8982,C8982,M$2:M8982,1)=1,1,0),"")</f>
        <v/>
      </c>
      <c r="S8982" s="0" t="str">
        <f aca="false">IF(L8982=1,IF(COUNTIFS(C$2:C8982,C8982,L$2:L8982,1)=1,1,0),"")</f>
        <v/>
      </c>
      <c r="T8982" s="38" t="str">
        <f aca="false">IF(N8982="","",N8982+ROW()/10000000)</f>
        <v/>
      </c>
      <c r="U8982" s="0" t="str">
        <f aca="false">IF(G8982=1,IF(B8982="",1,0),"")</f>
        <v/>
      </c>
    </row>
    <row r="8983" customFormat="false" ht="15" hidden="false" customHeight="false" outlineLevel="0" collapsed="false">
      <c r="A8983" s="35"/>
      <c r="B8983" s="35"/>
      <c r="G8983" s="0" t="str">
        <f aca="false">IF(A8983="","",IF(AND(A8983&gt;=Debut,A8983&lt;Fin),1,0))</f>
        <v/>
      </c>
      <c r="H8983" s="0" t="str">
        <f aca="false">IF(G8983=1,INT(ROUND((A8983-Debut)*86400,0)/600),"")</f>
        <v/>
      </c>
      <c r="I8983" s="0" t="str">
        <f aca="false">IF(G8983=1,INT(ROUND((A8983-Debut)*86400,0)/3600),"")</f>
        <v/>
      </c>
      <c r="J8983" s="0" t="str">
        <f aca="false">IF(OR(A8983="",B8983=""),"",ROUND((B8983-A8983)*86400,0))</f>
        <v/>
      </c>
      <c r="K8983" s="37" t="str">
        <f aca="false">IF(G8983=1,IF(COUNTIFS($C:$C,C8983,$G:$G,1,$A:$A,"&gt;="&amp;(A8983-FenetreInterm/86400),$A:$A,"&lt;="&amp;A8983)&gt;=NbInterm,1,0),"")</f>
        <v/>
      </c>
      <c r="L8983" s="37" t="str">
        <f aca="false">IF(G8983=1,IF(B8983="",0,IF(J8983&lt;SeuilFugitive,1,0)),"")</f>
        <v/>
      </c>
      <c r="M8983" s="37" t="str">
        <f aca="false">IF(G8983=1,IF(B8983="",IF((Fin-A8983)*24&gt;SeuilFigee,1,0),IF(J8983&gt;SeuilFigee*3600,1,0)),"")</f>
        <v/>
      </c>
      <c r="N8983" s="0" t="str">
        <f aca="false">IF(G8983=1,IF(COUNTIF(H$2:H8983,H8983)=1,COUNTIF($H:$H,H8983),""),"")</f>
        <v/>
      </c>
      <c r="O8983" s="0" t="str">
        <f aca="false">IF(G8983=1,IF(COUNTIF(I$2:I8983,I8983)=1,COUNTIF($I:$I,I8983),""),"")</f>
        <v/>
      </c>
      <c r="P8983" s="38" t="str">
        <f aca="false">IF(G8983=1,IF(COUNTIFS(C$2:C8983,C8983,G$2:G8983,1)=1,COUNTIFS($C:$C,C8983,$G:$G,1)+ROW()/10000000,""),"")</f>
        <v/>
      </c>
      <c r="Q8983" s="0" t="str">
        <f aca="false">IF(K8983=1,IF(COUNTIFS(C$2:C8983,C8983,K$2:K8983,1)=1,1,0),"")</f>
        <v/>
      </c>
      <c r="R8983" s="0" t="str">
        <f aca="false">IF(M8983=1,IF(COUNTIFS(C$2:C8983,C8983,M$2:M8983,1)=1,1,0),"")</f>
        <v/>
      </c>
      <c r="S8983" s="0" t="str">
        <f aca="false">IF(L8983=1,IF(COUNTIFS(C$2:C8983,C8983,L$2:L8983,1)=1,1,0),"")</f>
        <v/>
      </c>
      <c r="T8983" s="38" t="str">
        <f aca="false">IF(N8983="","",N8983+ROW()/10000000)</f>
        <v/>
      </c>
      <c r="U8983" s="0" t="str">
        <f aca="false">IF(G8983=1,IF(B8983="",1,0),"")</f>
        <v/>
      </c>
    </row>
    <row r="8984" customFormat="false" ht="15" hidden="false" customHeight="false" outlineLevel="0" collapsed="false">
      <c r="A8984" s="35"/>
      <c r="B8984" s="35"/>
      <c r="G8984" s="0" t="str">
        <f aca="false">IF(A8984="","",IF(AND(A8984&gt;=Debut,A8984&lt;Fin),1,0))</f>
        <v/>
      </c>
      <c r="H8984" s="0" t="str">
        <f aca="false">IF(G8984=1,INT(ROUND((A8984-Debut)*86400,0)/600),"")</f>
        <v/>
      </c>
      <c r="I8984" s="0" t="str">
        <f aca="false">IF(G8984=1,INT(ROUND((A8984-Debut)*86400,0)/3600),"")</f>
        <v/>
      </c>
      <c r="J8984" s="0" t="str">
        <f aca="false">IF(OR(A8984="",B8984=""),"",ROUND((B8984-A8984)*86400,0))</f>
        <v/>
      </c>
      <c r="K8984" s="37" t="str">
        <f aca="false">IF(G8984=1,IF(COUNTIFS($C:$C,C8984,$G:$G,1,$A:$A,"&gt;="&amp;(A8984-FenetreInterm/86400),$A:$A,"&lt;="&amp;A8984)&gt;=NbInterm,1,0),"")</f>
        <v/>
      </c>
      <c r="L8984" s="37" t="str">
        <f aca="false">IF(G8984=1,IF(B8984="",0,IF(J8984&lt;SeuilFugitive,1,0)),"")</f>
        <v/>
      </c>
      <c r="M8984" s="37" t="str">
        <f aca="false">IF(G8984=1,IF(B8984="",IF((Fin-A8984)*24&gt;SeuilFigee,1,0),IF(J8984&gt;SeuilFigee*3600,1,0)),"")</f>
        <v/>
      </c>
      <c r="N8984" s="0" t="str">
        <f aca="false">IF(G8984=1,IF(COUNTIF(H$2:H8984,H8984)=1,COUNTIF($H:$H,H8984),""),"")</f>
        <v/>
      </c>
      <c r="O8984" s="0" t="str">
        <f aca="false">IF(G8984=1,IF(COUNTIF(I$2:I8984,I8984)=1,COUNTIF($I:$I,I8984),""),"")</f>
        <v/>
      </c>
      <c r="P8984" s="38" t="str">
        <f aca="false">IF(G8984=1,IF(COUNTIFS(C$2:C8984,C8984,G$2:G8984,1)=1,COUNTIFS($C:$C,C8984,$G:$G,1)+ROW()/10000000,""),"")</f>
        <v/>
      </c>
      <c r="Q8984" s="0" t="str">
        <f aca="false">IF(K8984=1,IF(COUNTIFS(C$2:C8984,C8984,K$2:K8984,1)=1,1,0),"")</f>
        <v/>
      </c>
      <c r="R8984" s="0" t="str">
        <f aca="false">IF(M8984=1,IF(COUNTIFS(C$2:C8984,C8984,M$2:M8984,1)=1,1,0),"")</f>
        <v/>
      </c>
      <c r="S8984" s="0" t="str">
        <f aca="false">IF(L8984=1,IF(COUNTIFS(C$2:C8984,C8984,L$2:L8984,1)=1,1,0),"")</f>
        <v/>
      </c>
      <c r="T8984" s="38" t="str">
        <f aca="false">IF(N8984="","",N8984+ROW()/10000000)</f>
        <v/>
      </c>
      <c r="U8984" s="0" t="str">
        <f aca="false">IF(G8984=1,IF(B8984="",1,0),"")</f>
        <v/>
      </c>
    </row>
    <row r="8985" customFormat="false" ht="15" hidden="false" customHeight="false" outlineLevel="0" collapsed="false">
      <c r="A8985" s="35"/>
      <c r="B8985" s="35"/>
      <c r="G8985" s="0" t="str">
        <f aca="false">IF(A8985="","",IF(AND(A8985&gt;=Debut,A8985&lt;Fin),1,0))</f>
        <v/>
      </c>
      <c r="H8985" s="0" t="str">
        <f aca="false">IF(G8985=1,INT(ROUND((A8985-Debut)*86400,0)/600),"")</f>
        <v/>
      </c>
      <c r="I8985" s="0" t="str">
        <f aca="false">IF(G8985=1,INT(ROUND((A8985-Debut)*86400,0)/3600),"")</f>
        <v/>
      </c>
      <c r="J8985" s="0" t="str">
        <f aca="false">IF(OR(A8985="",B8985=""),"",ROUND((B8985-A8985)*86400,0))</f>
        <v/>
      </c>
      <c r="K8985" s="37" t="str">
        <f aca="false">IF(G8985=1,IF(COUNTIFS($C:$C,C8985,$G:$G,1,$A:$A,"&gt;="&amp;(A8985-FenetreInterm/86400),$A:$A,"&lt;="&amp;A8985)&gt;=NbInterm,1,0),"")</f>
        <v/>
      </c>
      <c r="L8985" s="37" t="str">
        <f aca="false">IF(G8985=1,IF(B8985="",0,IF(J8985&lt;SeuilFugitive,1,0)),"")</f>
        <v/>
      </c>
      <c r="M8985" s="37" t="str">
        <f aca="false">IF(G8985=1,IF(B8985="",IF((Fin-A8985)*24&gt;SeuilFigee,1,0),IF(J8985&gt;SeuilFigee*3600,1,0)),"")</f>
        <v/>
      </c>
      <c r="N8985" s="0" t="str">
        <f aca="false">IF(G8985=1,IF(COUNTIF(H$2:H8985,H8985)=1,COUNTIF($H:$H,H8985),""),"")</f>
        <v/>
      </c>
      <c r="O8985" s="0" t="str">
        <f aca="false">IF(G8985=1,IF(COUNTIF(I$2:I8985,I8985)=1,COUNTIF($I:$I,I8985),""),"")</f>
        <v/>
      </c>
      <c r="P8985" s="38" t="str">
        <f aca="false">IF(G8985=1,IF(COUNTIFS(C$2:C8985,C8985,G$2:G8985,1)=1,COUNTIFS($C:$C,C8985,$G:$G,1)+ROW()/10000000,""),"")</f>
        <v/>
      </c>
      <c r="Q8985" s="0" t="str">
        <f aca="false">IF(K8985=1,IF(COUNTIFS(C$2:C8985,C8985,K$2:K8985,1)=1,1,0),"")</f>
        <v/>
      </c>
      <c r="R8985" s="0" t="str">
        <f aca="false">IF(M8985=1,IF(COUNTIFS(C$2:C8985,C8985,M$2:M8985,1)=1,1,0),"")</f>
        <v/>
      </c>
      <c r="S8985" s="0" t="str">
        <f aca="false">IF(L8985=1,IF(COUNTIFS(C$2:C8985,C8985,L$2:L8985,1)=1,1,0),"")</f>
        <v/>
      </c>
      <c r="T8985" s="38" t="str">
        <f aca="false">IF(N8985="","",N8985+ROW()/10000000)</f>
        <v/>
      </c>
      <c r="U8985" s="0" t="str">
        <f aca="false">IF(G8985=1,IF(B8985="",1,0),"")</f>
        <v/>
      </c>
    </row>
    <row r="8986" customFormat="false" ht="15" hidden="false" customHeight="false" outlineLevel="0" collapsed="false">
      <c r="A8986" s="35"/>
      <c r="B8986" s="35"/>
      <c r="G8986" s="0" t="str">
        <f aca="false">IF(A8986="","",IF(AND(A8986&gt;=Debut,A8986&lt;Fin),1,0))</f>
        <v/>
      </c>
      <c r="H8986" s="0" t="str">
        <f aca="false">IF(G8986=1,INT(ROUND((A8986-Debut)*86400,0)/600),"")</f>
        <v/>
      </c>
      <c r="I8986" s="0" t="str">
        <f aca="false">IF(G8986=1,INT(ROUND((A8986-Debut)*86400,0)/3600),"")</f>
        <v/>
      </c>
      <c r="J8986" s="0" t="str">
        <f aca="false">IF(OR(A8986="",B8986=""),"",ROUND((B8986-A8986)*86400,0))</f>
        <v/>
      </c>
      <c r="K8986" s="37" t="str">
        <f aca="false">IF(G8986=1,IF(COUNTIFS($C:$C,C8986,$G:$G,1,$A:$A,"&gt;="&amp;(A8986-FenetreInterm/86400),$A:$A,"&lt;="&amp;A8986)&gt;=NbInterm,1,0),"")</f>
        <v/>
      </c>
      <c r="L8986" s="37" t="str">
        <f aca="false">IF(G8986=1,IF(B8986="",0,IF(J8986&lt;SeuilFugitive,1,0)),"")</f>
        <v/>
      </c>
      <c r="M8986" s="37" t="str">
        <f aca="false">IF(G8986=1,IF(B8986="",IF((Fin-A8986)*24&gt;SeuilFigee,1,0),IF(J8986&gt;SeuilFigee*3600,1,0)),"")</f>
        <v/>
      </c>
      <c r="N8986" s="0" t="str">
        <f aca="false">IF(G8986=1,IF(COUNTIF(H$2:H8986,H8986)=1,COUNTIF($H:$H,H8986),""),"")</f>
        <v/>
      </c>
      <c r="O8986" s="0" t="str">
        <f aca="false">IF(G8986=1,IF(COUNTIF(I$2:I8986,I8986)=1,COUNTIF($I:$I,I8986),""),"")</f>
        <v/>
      </c>
      <c r="P8986" s="38" t="str">
        <f aca="false">IF(G8986=1,IF(COUNTIFS(C$2:C8986,C8986,G$2:G8986,1)=1,COUNTIFS($C:$C,C8986,$G:$G,1)+ROW()/10000000,""),"")</f>
        <v/>
      </c>
      <c r="Q8986" s="0" t="str">
        <f aca="false">IF(K8986=1,IF(COUNTIFS(C$2:C8986,C8986,K$2:K8986,1)=1,1,0),"")</f>
        <v/>
      </c>
      <c r="R8986" s="0" t="str">
        <f aca="false">IF(M8986=1,IF(COUNTIFS(C$2:C8986,C8986,M$2:M8986,1)=1,1,0),"")</f>
        <v/>
      </c>
      <c r="S8986" s="0" t="str">
        <f aca="false">IF(L8986=1,IF(COUNTIFS(C$2:C8986,C8986,L$2:L8986,1)=1,1,0),"")</f>
        <v/>
      </c>
      <c r="T8986" s="38" t="str">
        <f aca="false">IF(N8986="","",N8986+ROW()/10000000)</f>
        <v/>
      </c>
      <c r="U8986" s="0" t="str">
        <f aca="false">IF(G8986=1,IF(B8986="",1,0),"")</f>
        <v/>
      </c>
    </row>
    <row r="8987" customFormat="false" ht="15" hidden="false" customHeight="false" outlineLevel="0" collapsed="false">
      <c r="A8987" s="35"/>
      <c r="B8987" s="35"/>
      <c r="G8987" s="0" t="str">
        <f aca="false">IF(A8987="","",IF(AND(A8987&gt;=Debut,A8987&lt;Fin),1,0))</f>
        <v/>
      </c>
      <c r="H8987" s="0" t="str">
        <f aca="false">IF(G8987=1,INT(ROUND((A8987-Debut)*86400,0)/600),"")</f>
        <v/>
      </c>
      <c r="I8987" s="0" t="str">
        <f aca="false">IF(G8987=1,INT(ROUND((A8987-Debut)*86400,0)/3600),"")</f>
        <v/>
      </c>
      <c r="J8987" s="0" t="str">
        <f aca="false">IF(OR(A8987="",B8987=""),"",ROUND((B8987-A8987)*86400,0))</f>
        <v/>
      </c>
      <c r="K8987" s="37" t="str">
        <f aca="false">IF(G8987=1,IF(COUNTIFS($C:$C,C8987,$G:$G,1,$A:$A,"&gt;="&amp;(A8987-FenetreInterm/86400),$A:$A,"&lt;="&amp;A8987)&gt;=NbInterm,1,0),"")</f>
        <v/>
      </c>
      <c r="L8987" s="37" t="str">
        <f aca="false">IF(G8987=1,IF(B8987="",0,IF(J8987&lt;SeuilFugitive,1,0)),"")</f>
        <v/>
      </c>
      <c r="M8987" s="37" t="str">
        <f aca="false">IF(G8987=1,IF(B8987="",IF((Fin-A8987)*24&gt;SeuilFigee,1,0),IF(J8987&gt;SeuilFigee*3600,1,0)),"")</f>
        <v/>
      </c>
      <c r="N8987" s="0" t="str">
        <f aca="false">IF(G8987=1,IF(COUNTIF(H$2:H8987,H8987)=1,COUNTIF($H:$H,H8987),""),"")</f>
        <v/>
      </c>
      <c r="O8987" s="0" t="str">
        <f aca="false">IF(G8987=1,IF(COUNTIF(I$2:I8987,I8987)=1,COUNTIF($I:$I,I8987),""),"")</f>
        <v/>
      </c>
      <c r="P8987" s="38" t="str">
        <f aca="false">IF(G8987=1,IF(COUNTIFS(C$2:C8987,C8987,G$2:G8987,1)=1,COUNTIFS($C:$C,C8987,$G:$G,1)+ROW()/10000000,""),"")</f>
        <v/>
      </c>
      <c r="Q8987" s="0" t="str">
        <f aca="false">IF(K8987=1,IF(COUNTIFS(C$2:C8987,C8987,K$2:K8987,1)=1,1,0),"")</f>
        <v/>
      </c>
      <c r="R8987" s="0" t="str">
        <f aca="false">IF(M8987=1,IF(COUNTIFS(C$2:C8987,C8987,M$2:M8987,1)=1,1,0),"")</f>
        <v/>
      </c>
      <c r="S8987" s="0" t="str">
        <f aca="false">IF(L8987=1,IF(COUNTIFS(C$2:C8987,C8987,L$2:L8987,1)=1,1,0),"")</f>
        <v/>
      </c>
      <c r="T8987" s="38" t="str">
        <f aca="false">IF(N8987="","",N8987+ROW()/10000000)</f>
        <v/>
      </c>
      <c r="U8987" s="0" t="str">
        <f aca="false">IF(G8987=1,IF(B8987="",1,0),"")</f>
        <v/>
      </c>
    </row>
    <row r="8988" customFormat="false" ht="15" hidden="false" customHeight="false" outlineLevel="0" collapsed="false">
      <c r="A8988" s="35"/>
      <c r="B8988" s="35"/>
      <c r="G8988" s="0" t="str">
        <f aca="false">IF(A8988="","",IF(AND(A8988&gt;=Debut,A8988&lt;Fin),1,0))</f>
        <v/>
      </c>
      <c r="H8988" s="0" t="str">
        <f aca="false">IF(G8988=1,INT(ROUND((A8988-Debut)*86400,0)/600),"")</f>
        <v/>
      </c>
      <c r="I8988" s="0" t="str">
        <f aca="false">IF(G8988=1,INT(ROUND((A8988-Debut)*86400,0)/3600),"")</f>
        <v/>
      </c>
      <c r="J8988" s="0" t="str">
        <f aca="false">IF(OR(A8988="",B8988=""),"",ROUND((B8988-A8988)*86400,0))</f>
        <v/>
      </c>
      <c r="K8988" s="37" t="str">
        <f aca="false">IF(G8988=1,IF(COUNTIFS($C:$C,C8988,$G:$G,1,$A:$A,"&gt;="&amp;(A8988-FenetreInterm/86400),$A:$A,"&lt;="&amp;A8988)&gt;=NbInterm,1,0),"")</f>
        <v/>
      </c>
      <c r="L8988" s="37" t="str">
        <f aca="false">IF(G8988=1,IF(B8988="",0,IF(J8988&lt;SeuilFugitive,1,0)),"")</f>
        <v/>
      </c>
      <c r="M8988" s="37" t="str">
        <f aca="false">IF(G8988=1,IF(B8988="",IF((Fin-A8988)*24&gt;SeuilFigee,1,0),IF(J8988&gt;SeuilFigee*3600,1,0)),"")</f>
        <v/>
      </c>
      <c r="N8988" s="0" t="str">
        <f aca="false">IF(G8988=1,IF(COUNTIF(H$2:H8988,H8988)=1,COUNTIF($H:$H,H8988),""),"")</f>
        <v/>
      </c>
      <c r="O8988" s="0" t="str">
        <f aca="false">IF(G8988=1,IF(COUNTIF(I$2:I8988,I8988)=1,COUNTIF($I:$I,I8988),""),"")</f>
        <v/>
      </c>
      <c r="P8988" s="38" t="str">
        <f aca="false">IF(G8988=1,IF(COUNTIFS(C$2:C8988,C8988,G$2:G8988,1)=1,COUNTIFS($C:$C,C8988,$G:$G,1)+ROW()/10000000,""),"")</f>
        <v/>
      </c>
      <c r="Q8988" s="0" t="str">
        <f aca="false">IF(K8988=1,IF(COUNTIFS(C$2:C8988,C8988,K$2:K8988,1)=1,1,0),"")</f>
        <v/>
      </c>
      <c r="R8988" s="0" t="str">
        <f aca="false">IF(M8988=1,IF(COUNTIFS(C$2:C8988,C8988,M$2:M8988,1)=1,1,0),"")</f>
        <v/>
      </c>
      <c r="S8988" s="0" t="str">
        <f aca="false">IF(L8988=1,IF(COUNTIFS(C$2:C8988,C8988,L$2:L8988,1)=1,1,0),"")</f>
        <v/>
      </c>
      <c r="T8988" s="38" t="str">
        <f aca="false">IF(N8988="","",N8988+ROW()/10000000)</f>
        <v/>
      </c>
      <c r="U8988" s="0" t="str">
        <f aca="false">IF(G8988=1,IF(B8988="",1,0),"")</f>
        <v/>
      </c>
    </row>
    <row r="8989" customFormat="false" ht="15" hidden="false" customHeight="false" outlineLevel="0" collapsed="false">
      <c r="A8989" s="35"/>
      <c r="B8989" s="35"/>
      <c r="G8989" s="0" t="str">
        <f aca="false">IF(A8989="","",IF(AND(A8989&gt;=Debut,A8989&lt;Fin),1,0))</f>
        <v/>
      </c>
      <c r="H8989" s="0" t="str">
        <f aca="false">IF(G8989=1,INT(ROUND((A8989-Debut)*86400,0)/600),"")</f>
        <v/>
      </c>
      <c r="I8989" s="0" t="str">
        <f aca="false">IF(G8989=1,INT(ROUND((A8989-Debut)*86400,0)/3600),"")</f>
        <v/>
      </c>
      <c r="J8989" s="0" t="str">
        <f aca="false">IF(OR(A8989="",B8989=""),"",ROUND((B8989-A8989)*86400,0))</f>
        <v/>
      </c>
      <c r="K8989" s="37" t="str">
        <f aca="false">IF(G8989=1,IF(COUNTIFS($C:$C,C8989,$G:$G,1,$A:$A,"&gt;="&amp;(A8989-FenetreInterm/86400),$A:$A,"&lt;="&amp;A8989)&gt;=NbInterm,1,0),"")</f>
        <v/>
      </c>
      <c r="L8989" s="37" t="str">
        <f aca="false">IF(G8989=1,IF(B8989="",0,IF(J8989&lt;SeuilFugitive,1,0)),"")</f>
        <v/>
      </c>
      <c r="M8989" s="37" t="str">
        <f aca="false">IF(G8989=1,IF(B8989="",IF((Fin-A8989)*24&gt;SeuilFigee,1,0),IF(J8989&gt;SeuilFigee*3600,1,0)),"")</f>
        <v/>
      </c>
      <c r="N8989" s="0" t="str">
        <f aca="false">IF(G8989=1,IF(COUNTIF(H$2:H8989,H8989)=1,COUNTIF($H:$H,H8989),""),"")</f>
        <v/>
      </c>
      <c r="O8989" s="0" t="str">
        <f aca="false">IF(G8989=1,IF(COUNTIF(I$2:I8989,I8989)=1,COUNTIF($I:$I,I8989),""),"")</f>
        <v/>
      </c>
      <c r="P8989" s="38" t="str">
        <f aca="false">IF(G8989=1,IF(COUNTIFS(C$2:C8989,C8989,G$2:G8989,1)=1,COUNTIFS($C:$C,C8989,$G:$G,1)+ROW()/10000000,""),"")</f>
        <v/>
      </c>
      <c r="Q8989" s="0" t="str">
        <f aca="false">IF(K8989=1,IF(COUNTIFS(C$2:C8989,C8989,K$2:K8989,1)=1,1,0),"")</f>
        <v/>
      </c>
      <c r="R8989" s="0" t="str">
        <f aca="false">IF(M8989=1,IF(COUNTIFS(C$2:C8989,C8989,M$2:M8989,1)=1,1,0),"")</f>
        <v/>
      </c>
      <c r="S8989" s="0" t="str">
        <f aca="false">IF(L8989=1,IF(COUNTIFS(C$2:C8989,C8989,L$2:L8989,1)=1,1,0),"")</f>
        <v/>
      </c>
      <c r="T8989" s="38" t="str">
        <f aca="false">IF(N8989="","",N8989+ROW()/10000000)</f>
        <v/>
      </c>
      <c r="U8989" s="0" t="str">
        <f aca="false">IF(G8989=1,IF(B8989="",1,0),"")</f>
        <v/>
      </c>
    </row>
    <row r="8990" customFormat="false" ht="15" hidden="false" customHeight="false" outlineLevel="0" collapsed="false">
      <c r="A8990" s="35"/>
      <c r="B8990" s="35"/>
      <c r="G8990" s="0" t="str">
        <f aca="false">IF(A8990="","",IF(AND(A8990&gt;=Debut,A8990&lt;Fin),1,0))</f>
        <v/>
      </c>
      <c r="H8990" s="0" t="str">
        <f aca="false">IF(G8990=1,INT(ROUND((A8990-Debut)*86400,0)/600),"")</f>
        <v/>
      </c>
      <c r="I8990" s="0" t="str">
        <f aca="false">IF(G8990=1,INT(ROUND((A8990-Debut)*86400,0)/3600),"")</f>
        <v/>
      </c>
      <c r="J8990" s="0" t="str">
        <f aca="false">IF(OR(A8990="",B8990=""),"",ROUND((B8990-A8990)*86400,0))</f>
        <v/>
      </c>
      <c r="K8990" s="37" t="str">
        <f aca="false">IF(G8990=1,IF(COUNTIFS($C:$C,C8990,$G:$G,1,$A:$A,"&gt;="&amp;(A8990-FenetreInterm/86400),$A:$A,"&lt;="&amp;A8990)&gt;=NbInterm,1,0),"")</f>
        <v/>
      </c>
      <c r="L8990" s="37" t="str">
        <f aca="false">IF(G8990=1,IF(B8990="",0,IF(J8990&lt;SeuilFugitive,1,0)),"")</f>
        <v/>
      </c>
      <c r="M8990" s="37" t="str">
        <f aca="false">IF(G8990=1,IF(B8990="",IF((Fin-A8990)*24&gt;SeuilFigee,1,0),IF(J8990&gt;SeuilFigee*3600,1,0)),"")</f>
        <v/>
      </c>
      <c r="N8990" s="0" t="str">
        <f aca="false">IF(G8990=1,IF(COUNTIF(H$2:H8990,H8990)=1,COUNTIF($H:$H,H8990),""),"")</f>
        <v/>
      </c>
      <c r="O8990" s="0" t="str">
        <f aca="false">IF(G8990=1,IF(COUNTIF(I$2:I8990,I8990)=1,COUNTIF($I:$I,I8990),""),"")</f>
        <v/>
      </c>
      <c r="P8990" s="38" t="str">
        <f aca="false">IF(G8990=1,IF(COUNTIFS(C$2:C8990,C8990,G$2:G8990,1)=1,COUNTIFS($C:$C,C8990,$G:$G,1)+ROW()/10000000,""),"")</f>
        <v/>
      </c>
      <c r="Q8990" s="0" t="str">
        <f aca="false">IF(K8990=1,IF(COUNTIFS(C$2:C8990,C8990,K$2:K8990,1)=1,1,0),"")</f>
        <v/>
      </c>
      <c r="R8990" s="0" t="str">
        <f aca="false">IF(M8990=1,IF(COUNTIFS(C$2:C8990,C8990,M$2:M8990,1)=1,1,0),"")</f>
        <v/>
      </c>
      <c r="S8990" s="0" t="str">
        <f aca="false">IF(L8990=1,IF(COUNTIFS(C$2:C8990,C8990,L$2:L8990,1)=1,1,0),"")</f>
        <v/>
      </c>
      <c r="T8990" s="38" t="str">
        <f aca="false">IF(N8990="","",N8990+ROW()/10000000)</f>
        <v/>
      </c>
      <c r="U8990" s="0" t="str">
        <f aca="false">IF(G8990=1,IF(B8990="",1,0),"")</f>
        <v/>
      </c>
    </row>
    <row r="8991" customFormat="false" ht="15" hidden="false" customHeight="false" outlineLevel="0" collapsed="false">
      <c r="A8991" s="35"/>
      <c r="B8991" s="35"/>
      <c r="G8991" s="0" t="str">
        <f aca="false">IF(A8991="","",IF(AND(A8991&gt;=Debut,A8991&lt;Fin),1,0))</f>
        <v/>
      </c>
      <c r="H8991" s="0" t="str">
        <f aca="false">IF(G8991=1,INT(ROUND((A8991-Debut)*86400,0)/600),"")</f>
        <v/>
      </c>
      <c r="I8991" s="0" t="str">
        <f aca="false">IF(G8991=1,INT(ROUND((A8991-Debut)*86400,0)/3600),"")</f>
        <v/>
      </c>
      <c r="J8991" s="0" t="str">
        <f aca="false">IF(OR(A8991="",B8991=""),"",ROUND((B8991-A8991)*86400,0))</f>
        <v/>
      </c>
      <c r="K8991" s="37" t="str">
        <f aca="false">IF(G8991=1,IF(COUNTIFS($C:$C,C8991,$G:$G,1,$A:$A,"&gt;="&amp;(A8991-FenetreInterm/86400),$A:$A,"&lt;="&amp;A8991)&gt;=NbInterm,1,0),"")</f>
        <v/>
      </c>
      <c r="L8991" s="37" t="str">
        <f aca="false">IF(G8991=1,IF(B8991="",0,IF(J8991&lt;SeuilFugitive,1,0)),"")</f>
        <v/>
      </c>
      <c r="M8991" s="37" t="str">
        <f aca="false">IF(G8991=1,IF(B8991="",IF((Fin-A8991)*24&gt;SeuilFigee,1,0),IF(J8991&gt;SeuilFigee*3600,1,0)),"")</f>
        <v/>
      </c>
      <c r="N8991" s="0" t="str">
        <f aca="false">IF(G8991=1,IF(COUNTIF(H$2:H8991,H8991)=1,COUNTIF($H:$H,H8991),""),"")</f>
        <v/>
      </c>
      <c r="O8991" s="0" t="str">
        <f aca="false">IF(G8991=1,IF(COUNTIF(I$2:I8991,I8991)=1,COUNTIF($I:$I,I8991),""),"")</f>
        <v/>
      </c>
      <c r="P8991" s="38" t="str">
        <f aca="false">IF(G8991=1,IF(COUNTIFS(C$2:C8991,C8991,G$2:G8991,1)=1,COUNTIFS($C:$C,C8991,$G:$G,1)+ROW()/10000000,""),"")</f>
        <v/>
      </c>
      <c r="Q8991" s="0" t="str">
        <f aca="false">IF(K8991=1,IF(COUNTIFS(C$2:C8991,C8991,K$2:K8991,1)=1,1,0),"")</f>
        <v/>
      </c>
      <c r="R8991" s="0" t="str">
        <f aca="false">IF(M8991=1,IF(COUNTIFS(C$2:C8991,C8991,M$2:M8991,1)=1,1,0),"")</f>
        <v/>
      </c>
      <c r="S8991" s="0" t="str">
        <f aca="false">IF(L8991=1,IF(COUNTIFS(C$2:C8991,C8991,L$2:L8991,1)=1,1,0),"")</f>
        <v/>
      </c>
      <c r="T8991" s="38" t="str">
        <f aca="false">IF(N8991="","",N8991+ROW()/10000000)</f>
        <v/>
      </c>
      <c r="U8991" s="0" t="str">
        <f aca="false">IF(G8991=1,IF(B8991="",1,0),"")</f>
        <v/>
      </c>
    </row>
    <row r="8992" customFormat="false" ht="15" hidden="false" customHeight="false" outlineLevel="0" collapsed="false">
      <c r="A8992" s="35"/>
      <c r="B8992" s="35"/>
      <c r="G8992" s="0" t="str">
        <f aca="false">IF(A8992="","",IF(AND(A8992&gt;=Debut,A8992&lt;Fin),1,0))</f>
        <v/>
      </c>
      <c r="H8992" s="0" t="str">
        <f aca="false">IF(G8992=1,INT(ROUND((A8992-Debut)*86400,0)/600),"")</f>
        <v/>
      </c>
      <c r="I8992" s="0" t="str">
        <f aca="false">IF(G8992=1,INT(ROUND((A8992-Debut)*86400,0)/3600),"")</f>
        <v/>
      </c>
      <c r="J8992" s="0" t="str">
        <f aca="false">IF(OR(A8992="",B8992=""),"",ROUND((B8992-A8992)*86400,0))</f>
        <v/>
      </c>
      <c r="K8992" s="37" t="str">
        <f aca="false">IF(G8992=1,IF(COUNTIFS($C:$C,C8992,$G:$G,1,$A:$A,"&gt;="&amp;(A8992-FenetreInterm/86400),$A:$A,"&lt;="&amp;A8992)&gt;=NbInterm,1,0),"")</f>
        <v/>
      </c>
      <c r="L8992" s="37" t="str">
        <f aca="false">IF(G8992=1,IF(B8992="",0,IF(J8992&lt;SeuilFugitive,1,0)),"")</f>
        <v/>
      </c>
      <c r="M8992" s="37" t="str">
        <f aca="false">IF(G8992=1,IF(B8992="",IF((Fin-A8992)*24&gt;SeuilFigee,1,0),IF(J8992&gt;SeuilFigee*3600,1,0)),"")</f>
        <v/>
      </c>
      <c r="N8992" s="0" t="str">
        <f aca="false">IF(G8992=1,IF(COUNTIF(H$2:H8992,H8992)=1,COUNTIF($H:$H,H8992),""),"")</f>
        <v/>
      </c>
      <c r="O8992" s="0" t="str">
        <f aca="false">IF(G8992=1,IF(COUNTIF(I$2:I8992,I8992)=1,COUNTIF($I:$I,I8992),""),"")</f>
        <v/>
      </c>
      <c r="P8992" s="38" t="str">
        <f aca="false">IF(G8992=1,IF(COUNTIFS(C$2:C8992,C8992,G$2:G8992,1)=1,COUNTIFS($C:$C,C8992,$G:$G,1)+ROW()/10000000,""),"")</f>
        <v/>
      </c>
      <c r="Q8992" s="0" t="str">
        <f aca="false">IF(K8992=1,IF(COUNTIFS(C$2:C8992,C8992,K$2:K8992,1)=1,1,0),"")</f>
        <v/>
      </c>
      <c r="R8992" s="0" t="str">
        <f aca="false">IF(M8992=1,IF(COUNTIFS(C$2:C8992,C8992,M$2:M8992,1)=1,1,0),"")</f>
        <v/>
      </c>
      <c r="S8992" s="0" t="str">
        <f aca="false">IF(L8992=1,IF(COUNTIFS(C$2:C8992,C8992,L$2:L8992,1)=1,1,0),"")</f>
        <v/>
      </c>
      <c r="T8992" s="38" t="str">
        <f aca="false">IF(N8992="","",N8992+ROW()/10000000)</f>
        <v/>
      </c>
      <c r="U8992" s="0" t="str">
        <f aca="false">IF(G8992=1,IF(B8992="",1,0),"")</f>
        <v/>
      </c>
    </row>
    <row r="8993" customFormat="false" ht="15" hidden="false" customHeight="false" outlineLevel="0" collapsed="false">
      <c r="A8993" s="35"/>
      <c r="B8993" s="35"/>
      <c r="G8993" s="0" t="str">
        <f aca="false">IF(A8993="","",IF(AND(A8993&gt;=Debut,A8993&lt;Fin),1,0))</f>
        <v/>
      </c>
      <c r="H8993" s="0" t="str">
        <f aca="false">IF(G8993=1,INT(ROUND((A8993-Debut)*86400,0)/600),"")</f>
        <v/>
      </c>
      <c r="I8993" s="0" t="str">
        <f aca="false">IF(G8993=1,INT(ROUND((A8993-Debut)*86400,0)/3600),"")</f>
        <v/>
      </c>
      <c r="J8993" s="0" t="str">
        <f aca="false">IF(OR(A8993="",B8993=""),"",ROUND((B8993-A8993)*86400,0))</f>
        <v/>
      </c>
      <c r="K8993" s="37" t="str">
        <f aca="false">IF(G8993=1,IF(COUNTIFS($C:$C,C8993,$G:$G,1,$A:$A,"&gt;="&amp;(A8993-FenetreInterm/86400),$A:$A,"&lt;="&amp;A8993)&gt;=NbInterm,1,0),"")</f>
        <v/>
      </c>
      <c r="L8993" s="37" t="str">
        <f aca="false">IF(G8993=1,IF(B8993="",0,IF(J8993&lt;SeuilFugitive,1,0)),"")</f>
        <v/>
      </c>
      <c r="M8993" s="37" t="str">
        <f aca="false">IF(G8993=1,IF(B8993="",IF((Fin-A8993)*24&gt;SeuilFigee,1,0),IF(J8993&gt;SeuilFigee*3600,1,0)),"")</f>
        <v/>
      </c>
      <c r="N8993" s="0" t="str">
        <f aca="false">IF(G8993=1,IF(COUNTIF(H$2:H8993,H8993)=1,COUNTIF($H:$H,H8993),""),"")</f>
        <v/>
      </c>
      <c r="O8993" s="0" t="str">
        <f aca="false">IF(G8993=1,IF(COUNTIF(I$2:I8993,I8993)=1,COUNTIF($I:$I,I8993),""),"")</f>
        <v/>
      </c>
      <c r="P8993" s="38" t="str">
        <f aca="false">IF(G8993=1,IF(COUNTIFS(C$2:C8993,C8993,G$2:G8993,1)=1,COUNTIFS($C:$C,C8993,$G:$G,1)+ROW()/10000000,""),"")</f>
        <v/>
      </c>
      <c r="Q8993" s="0" t="str">
        <f aca="false">IF(K8993=1,IF(COUNTIFS(C$2:C8993,C8993,K$2:K8993,1)=1,1,0),"")</f>
        <v/>
      </c>
      <c r="R8993" s="0" t="str">
        <f aca="false">IF(M8993=1,IF(COUNTIFS(C$2:C8993,C8993,M$2:M8993,1)=1,1,0),"")</f>
        <v/>
      </c>
      <c r="S8993" s="0" t="str">
        <f aca="false">IF(L8993=1,IF(COUNTIFS(C$2:C8993,C8993,L$2:L8993,1)=1,1,0),"")</f>
        <v/>
      </c>
      <c r="T8993" s="38" t="str">
        <f aca="false">IF(N8993="","",N8993+ROW()/10000000)</f>
        <v/>
      </c>
      <c r="U8993" s="0" t="str">
        <f aca="false">IF(G8993=1,IF(B8993="",1,0),"")</f>
        <v/>
      </c>
    </row>
    <row r="8994" customFormat="false" ht="15" hidden="false" customHeight="false" outlineLevel="0" collapsed="false">
      <c r="A8994" s="35"/>
      <c r="B8994" s="35"/>
      <c r="G8994" s="0" t="str">
        <f aca="false">IF(A8994="","",IF(AND(A8994&gt;=Debut,A8994&lt;Fin),1,0))</f>
        <v/>
      </c>
      <c r="H8994" s="0" t="str">
        <f aca="false">IF(G8994=1,INT(ROUND((A8994-Debut)*86400,0)/600),"")</f>
        <v/>
      </c>
      <c r="I8994" s="0" t="str">
        <f aca="false">IF(G8994=1,INT(ROUND((A8994-Debut)*86400,0)/3600),"")</f>
        <v/>
      </c>
      <c r="J8994" s="0" t="str">
        <f aca="false">IF(OR(A8994="",B8994=""),"",ROUND((B8994-A8994)*86400,0))</f>
        <v/>
      </c>
      <c r="K8994" s="37" t="str">
        <f aca="false">IF(G8994=1,IF(COUNTIFS($C:$C,C8994,$G:$G,1,$A:$A,"&gt;="&amp;(A8994-FenetreInterm/86400),$A:$A,"&lt;="&amp;A8994)&gt;=NbInterm,1,0),"")</f>
        <v/>
      </c>
      <c r="L8994" s="37" t="str">
        <f aca="false">IF(G8994=1,IF(B8994="",0,IF(J8994&lt;SeuilFugitive,1,0)),"")</f>
        <v/>
      </c>
      <c r="M8994" s="37" t="str">
        <f aca="false">IF(G8994=1,IF(B8994="",IF((Fin-A8994)*24&gt;SeuilFigee,1,0),IF(J8994&gt;SeuilFigee*3600,1,0)),"")</f>
        <v/>
      </c>
      <c r="N8994" s="0" t="str">
        <f aca="false">IF(G8994=1,IF(COUNTIF(H$2:H8994,H8994)=1,COUNTIF($H:$H,H8994),""),"")</f>
        <v/>
      </c>
      <c r="O8994" s="0" t="str">
        <f aca="false">IF(G8994=1,IF(COUNTIF(I$2:I8994,I8994)=1,COUNTIF($I:$I,I8994),""),"")</f>
        <v/>
      </c>
      <c r="P8994" s="38" t="str">
        <f aca="false">IF(G8994=1,IF(COUNTIFS(C$2:C8994,C8994,G$2:G8994,1)=1,COUNTIFS($C:$C,C8994,$G:$G,1)+ROW()/10000000,""),"")</f>
        <v/>
      </c>
      <c r="Q8994" s="0" t="str">
        <f aca="false">IF(K8994=1,IF(COUNTIFS(C$2:C8994,C8994,K$2:K8994,1)=1,1,0),"")</f>
        <v/>
      </c>
      <c r="R8994" s="0" t="str">
        <f aca="false">IF(M8994=1,IF(COUNTIFS(C$2:C8994,C8994,M$2:M8994,1)=1,1,0),"")</f>
        <v/>
      </c>
      <c r="S8994" s="0" t="str">
        <f aca="false">IF(L8994=1,IF(COUNTIFS(C$2:C8994,C8994,L$2:L8994,1)=1,1,0),"")</f>
        <v/>
      </c>
      <c r="T8994" s="38" t="str">
        <f aca="false">IF(N8994="","",N8994+ROW()/10000000)</f>
        <v/>
      </c>
      <c r="U8994" s="0" t="str">
        <f aca="false">IF(G8994=1,IF(B8994="",1,0),"")</f>
        <v/>
      </c>
    </row>
    <row r="8995" customFormat="false" ht="15" hidden="false" customHeight="false" outlineLevel="0" collapsed="false">
      <c r="A8995" s="35"/>
      <c r="B8995" s="35"/>
      <c r="G8995" s="0" t="str">
        <f aca="false">IF(A8995="","",IF(AND(A8995&gt;=Debut,A8995&lt;Fin),1,0))</f>
        <v/>
      </c>
      <c r="H8995" s="0" t="str">
        <f aca="false">IF(G8995=1,INT(ROUND((A8995-Debut)*86400,0)/600),"")</f>
        <v/>
      </c>
      <c r="I8995" s="0" t="str">
        <f aca="false">IF(G8995=1,INT(ROUND((A8995-Debut)*86400,0)/3600),"")</f>
        <v/>
      </c>
      <c r="J8995" s="0" t="str">
        <f aca="false">IF(OR(A8995="",B8995=""),"",ROUND((B8995-A8995)*86400,0))</f>
        <v/>
      </c>
      <c r="K8995" s="37" t="str">
        <f aca="false">IF(G8995=1,IF(COUNTIFS($C:$C,C8995,$G:$G,1,$A:$A,"&gt;="&amp;(A8995-FenetreInterm/86400),$A:$A,"&lt;="&amp;A8995)&gt;=NbInterm,1,0),"")</f>
        <v/>
      </c>
      <c r="L8995" s="37" t="str">
        <f aca="false">IF(G8995=1,IF(B8995="",0,IF(J8995&lt;SeuilFugitive,1,0)),"")</f>
        <v/>
      </c>
      <c r="M8995" s="37" t="str">
        <f aca="false">IF(G8995=1,IF(B8995="",IF((Fin-A8995)*24&gt;SeuilFigee,1,0),IF(J8995&gt;SeuilFigee*3600,1,0)),"")</f>
        <v/>
      </c>
      <c r="N8995" s="0" t="str">
        <f aca="false">IF(G8995=1,IF(COUNTIF(H$2:H8995,H8995)=1,COUNTIF($H:$H,H8995),""),"")</f>
        <v/>
      </c>
      <c r="O8995" s="0" t="str">
        <f aca="false">IF(G8995=1,IF(COUNTIF(I$2:I8995,I8995)=1,COUNTIF($I:$I,I8995),""),"")</f>
        <v/>
      </c>
      <c r="P8995" s="38" t="str">
        <f aca="false">IF(G8995=1,IF(COUNTIFS(C$2:C8995,C8995,G$2:G8995,1)=1,COUNTIFS($C:$C,C8995,$G:$G,1)+ROW()/10000000,""),"")</f>
        <v/>
      </c>
      <c r="Q8995" s="0" t="str">
        <f aca="false">IF(K8995=1,IF(COUNTIFS(C$2:C8995,C8995,K$2:K8995,1)=1,1,0),"")</f>
        <v/>
      </c>
      <c r="R8995" s="0" t="str">
        <f aca="false">IF(M8995=1,IF(COUNTIFS(C$2:C8995,C8995,M$2:M8995,1)=1,1,0),"")</f>
        <v/>
      </c>
      <c r="S8995" s="0" t="str">
        <f aca="false">IF(L8995=1,IF(COUNTIFS(C$2:C8995,C8995,L$2:L8995,1)=1,1,0),"")</f>
        <v/>
      </c>
      <c r="T8995" s="38" t="str">
        <f aca="false">IF(N8995="","",N8995+ROW()/10000000)</f>
        <v/>
      </c>
      <c r="U8995" s="0" t="str">
        <f aca="false">IF(G8995=1,IF(B8995="",1,0),"")</f>
        <v/>
      </c>
    </row>
    <row r="8996" customFormat="false" ht="15" hidden="false" customHeight="false" outlineLevel="0" collapsed="false">
      <c r="A8996" s="35"/>
      <c r="B8996" s="35"/>
      <c r="G8996" s="0" t="str">
        <f aca="false">IF(A8996="","",IF(AND(A8996&gt;=Debut,A8996&lt;Fin),1,0))</f>
        <v/>
      </c>
      <c r="H8996" s="0" t="str">
        <f aca="false">IF(G8996=1,INT(ROUND((A8996-Debut)*86400,0)/600),"")</f>
        <v/>
      </c>
      <c r="I8996" s="0" t="str">
        <f aca="false">IF(G8996=1,INT(ROUND((A8996-Debut)*86400,0)/3600),"")</f>
        <v/>
      </c>
      <c r="J8996" s="0" t="str">
        <f aca="false">IF(OR(A8996="",B8996=""),"",ROUND((B8996-A8996)*86400,0))</f>
        <v/>
      </c>
      <c r="K8996" s="37" t="str">
        <f aca="false">IF(G8996=1,IF(COUNTIFS($C:$C,C8996,$G:$G,1,$A:$A,"&gt;="&amp;(A8996-FenetreInterm/86400),$A:$A,"&lt;="&amp;A8996)&gt;=NbInterm,1,0),"")</f>
        <v/>
      </c>
      <c r="L8996" s="37" t="str">
        <f aca="false">IF(G8996=1,IF(B8996="",0,IF(J8996&lt;SeuilFugitive,1,0)),"")</f>
        <v/>
      </c>
      <c r="M8996" s="37" t="str">
        <f aca="false">IF(G8996=1,IF(B8996="",IF((Fin-A8996)*24&gt;SeuilFigee,1,0),IF(J8996&gt;SeuilFigee*3600,1,0)),"")</f>
        <v/>
      </c>
      <c r="N8996" s="0" t="str">
        <f aca="false">IF(G8996=1,IF(COUNTIF(H$2:H8996,H8996)=1,COUNTIF($H:$H,H8996),""),"")</f>
        <v/>
      </c>
      <c r="O8996" s="0" t="str">
        <f aca="false">IF(G8996=1,IF(COUNTIF(I$2:I8996,I8996)=1,COUNTIF($I:$I,I8996),""),"")</f>
        <v/>
      </c>
      <c r="P8996" s="38" t="str">
        <f aca="false">IF(G8996=1,IF(COUNTIFS(C$2:C8996,C8996,G$2:G8996,1)=1,COUNTIFS($C:$C,C8996,$G:$G,1)+ROW()/10000000,""),"")</f>
        <v/>
      </c>
      <c r="Q8996" s="0" t="str">
        <f aca="false">IF(K8996=1,IF(COUNTIFS(C$2:C8996,C8996,K$2:K8996,1)=1,1,0),"")</f>
        <v/>
      </c>
      <c r="R8996" s="0" t="str">
        <f aca="false">IF(M8996=1,IF(COUNTIFS(C$2:C8996,C8996,M$2:M8996,1)=1,1,0),"")</f>
        <v/>
      </c>
      <c r="S8996" s="0" t="str">
        <f aca="false">IF(L8996=1,IF(COUNTIFS(C$2:C8996,C8996,L$2:L8996,1)=1,1,0),"")</f>
        <v/>
      </c>
      <c r="T8996" s="38" t="str">
        <f aca="false">IF(N8996="","",N8996+ROW()/10000000)</f>
        <v/>
      </c>
      <c r="U8996" s="0" t="str">
        <f aca="false">IF(G8996=1,IF(B8996="",1,0),"")</f>
        <v/>
      </c>
    </row>
    <row r="8997" customFormat="false" ht="15" hidden="false" customHeight="false" outlineLevel="0" collapsed="false">
      <c r="A8997" s="35"/>
      <c r="B8997" s="35"/>
      <c r="G8997" s="0" t="str">
        <f aca="false">IF(A8997="","",IF(AND(A8997&gt;=Debut,A8997&lt;Fin),1,0))</f>
        <v/>
      </c>
      <c r="H8997" s="0" t="str">
        <f aca="false">IF(G8997=1,INT(ROUND((A8997-Debut)*86400,0)/600),"")</f>
        <v/>
      </c>
      <c r="I8997" s="0" t="str">
        <f aca="false">IF(G8997=1,INT(ROUND((A8997-Debut)*86400,0)/3600),"")</f>
        <v/>
      </c>
      <c r="J8997" s="0" t="str">
        <f aca="false">IF(OR(A8997="",B8997=""),"",ROUND((B8997-A8997)*86400,0))</f>
        <v/>
      </c>
      <c r="K8997" s="37" t="str">
        <f aca="false">IF(G8997=1,IF(COUNTIFS($C:$C,C8997,$G:$G,1,$A:$A,"&gt;="&amp;(A8997-FenetreInterm/86400),$A:$A,"&lt;="&amp;A8997)&gt;=NbInterm,1,0),"")</f>
        <v/>
      </c>
      <c r="L8997" s="37" t="str">
        <f aca="false">IF(G8997=1,IF(B8997="",0,IF(J8997&lt;SeuilFugitive,1,0)),"")</f>
        <v/>
      </c>
      <c r="M8997" s="37" t="str">
        <f aca="false">IF(G8997=1,IF(B8997="",IF((Fin-A8997)*24&gt;SeuilFigee,1,0),IF(J8997&gt;SeuilFigee*3600,1,0)),"")</f>
        <v/>
      </c>
      <c r="N8997" s="0" t="str">
        <f aca="false">IF(G8997=1,IF(COUNTIF(H$2:H8997,H8997)=1,COUNTIF($H:$H,H8997),""),"")</f>
        <v/>
      </c>
      <c r="O8997" s="0" t="str">
        <f aca="false">IF(G8997=1,IF(COUNTIF(I$2:I8997,I8997)=1,COUNTIF($I:$I,I8997),""),"")</f>
        <v/>
      </c>
      <c r="P8997" s="38" t="str">
        <f aca="false">IF(G8997=1,IF(COUNTIFS(C$2:C8997,C8997,G$2:G8997,1)=1,COUNTIFS($C:$C,C8997,$G:$G,1)+ROW()/10000000,""),"")</f>
        <v/>
      </c>
      <c r="Q8997" s="0" t="str">
        <f aca="false">IF(K8997=1,IF(COUNTIFS(C$2:C8997,C8997,K$2:K8997,1)=1,1,0),"")</f>
        <v/>
      </c>
      <c r="R8997" s="0" t="str">
        <f aca="false">IF(M8997=1,IF(COUNTIFS(C$2:C8997,C8997,M$2:M8997,1)=1,1,0),"")</f>
        <v/>
      </c>
      <c r="S8997" s="0" t="str">
        <f aca="false">IF(L8997=1,IF(COUNTIFS(C$2:C8997,C8997,L$2:L8997,1)=1,1,0),"")</f>
        <v/>
      </c>
      <c r="T8997" s="38" t="str">
        <f aca="false">IF(N8997="","",N8997+ROW()/10000000)</f>
        <v/>
      </c>
      <c r="U8997" s="0" t="str">
        <f aca="false">IF(G8997=1,IF(B8997="",1,0),"")</f>
        <v/>
      </c>
    </row>
    <row r="8998" customFormat="false" ht="15" hidden="false" customHeight="false" outlineLevel="0" collapsed="false">
      <c r="A8998" s="35"/>
      <c r="B8998" s="35"/>
      <c r="G8998" s="0" t="str">
        <f aca="false">IF(A8998="","",IF(AND(A8998&gt;=Debut,A8998&lt;Fin),1,0))</f>
        <v/>
      </c>
      <c r="H8998" s="0" t="str">
        <f aca="false">IF(G8998=1,INT(ROUND((A8998-Debut)*86400,0)/600),"")</f>
        <v/>
      </c>
      <c r="I8998" s="0" t="str">
        <f aca="false">IF(G8998=1,INT(ROUND((A8998-Debut)*86400,0)/3600),"")</f>
        <v/>
      </c>
      <c r="J8998" s="0" t="str">
        <f aca="false">IF(OR(A8998="",B8998=""),"",ROUND((B8998-A8998)*86400,0))</f>
        <v/>
      </c>
      <c r="K8998" s="37" t="str">
        <f aca="false">IF(G8998=1,IF(COUNTIFS($C:$C,C8998,$G:$G,1,$A:$A,"&gt;="&amp;(A8998-FenetreInterm/86400),$A:$A,"&lt;="&amp;A8998)&gt;=NbInterm,1,0),"")</f>
        <v/>
      </c>
      <c r="L8998" s="37" t="str">
        <f aca="false">IF(G8998=1,IF(B8998="",0,IF(J8998&lt;SeuilFugitive,1,0)),"")</f>
        <v/>
      </c>
      <c r="M8998" s="37" t="str">
        <f aca="false">IF(G8998=1,IF(B8998="",IF((Fin-A8998)*24&gt;SeuilFigee,1,0),IF(J8998&gt;SeuilFigee*3600,1,0)),"")</f>
        <v/>
      </c>
      <c r="N8998" s="0" t="str">
        <f aca="false">IF(G8998=1,IF(COUNTIF(H$2:H8998,H8998)=1,COUNTIF($H:$H,H8998),""),"")</f>
        <v/>
      </c>
      <c r="O8998" s="0" t="str">
        <f aca="false">IF(G8998=1,IF(COUNTIF(I$2:I8998,I8998)=1,COUNTIF($I:$I,I8998),""),"")</f>
        <v/>
      </c>
      <c r="P8998" s="38" t="str">
        <f aca="false">IF(G8998=1,IF(COUNTIFS(C$2:C8998,C8998,G$2:G8998,1)=1,COUNTIFS($C:$C,C8998,$G:$G,1)+ROW()/10000000,""),"")</f>
        <v/>
      </c>
      <c r="Q8998" s="0" t="str">
        <f aca="false">IF(K8998=1,IF(COUNTIFS(C$2:C8998,C8998,K$2:K8998,1)=1,1,0),"")</f>
        <v/>
      </c>
      <c r="R8998" s="0" t="str">
        <f aca="false">IF(M8998=1,IF(COUNTIFS(C$2:C8998,C8998,M$2:M8998,1)=1,1,0),"")</f>
        <v/>
      </c>
      <c r="S8998" s="0" t="str">
        <f aca="false">IF(L8998=1,IF(COUNTIFS(C$2:C8998,C8998,L$2:L8998,1)=1,1,0),"")</f>
        <v/>
      </c>
      <c r="T8998" s="38" t="str">
        <f aca="false">IF(N8998="","",N8998+ROW()/10000000)</f>
        <v/>
      </c>
      <c r="U8998" s="0" t="str">
        <f aca="false">IF(G8998=1,IF(B8998="",1,0),"")</f>
        <v/>
      </c>
    </row>
    <row r="8999" customFormat="false" ht="15" hidden="false" customHeight="false" outlineLevel="0" collapsed="false">
      <c r="A8999" s="35"/>
      <c r="B8999" s="35"/>
      <c r="G8999" s="0" t="str">
        <f aca="false">IF(A8999="","",IF(AND(A8999&gt;=Debut,A8999&lt;Fin),1,0))</f>
        <v/>
      </c>
      <c r="H8999" s="0" t="str">
        <f aca="false">IF(G8999=1,INT(ROUND((A8999-Debut)*86400,0)/600),"")</f>
        <v/>
      </c>
      <c r="I8999" s="0" t="str">
        <f aca="false">IF(G8999=1,INT(ROUND((A8999-Debut)*86400,0)/3600),"")</f>
        <v/>
      </c>
      <c r="J8999" s="0" t="str">
        <f aca="false">IF(OR(A8999="",B8999=""),"",ROUND((B8999-A8999)*86400,0))</f>
        <v/>
      </c>
      <c r="K8999" s="37" t="str">
        <f aca="false">IF(G8999=1,IF(COUNTIFS($C:$C,C8999,$G:$G,1,$A:$A,"&gt;="&amp;(A8999-FenetreInterm/86400),$A:$A,"&lt;="&amp;A8999)&gt;=NbInterm,1,0),"")</f>
        <v/>
      </c>
      <c r="L8999" s="37" t="str">
        <f aca="false">IF(G8999=1,IF(B8999="",0,IF(J8999&lt;SeuilFugitive,1,0)),"")</f>
        <v/>
      </c>
      <c r="M8999" s="37" t="str">
        <f aca="false">IF(G8999=1,IF(B8999="",IF((Fin-A8999)*24&gt;SeuilFigee,1,0),IF(J8999&gt;SeuilFigee*3600,1,0)),"")</f>
        <v/>
      </c>
      <c r="N8999" s="0" t="str">
        <f aca="false">IF(G8999=1,IF(COUNTIF(H$2:H8999,H8999)=1,COUNTIF($H:$H,H8999),""),"")</f>
        <v/>
      </c>
      <c r="O8999" s="0" t="str">
        <f aca="false">IF(G8999=1,IF(COUNTIF(I$2:I8999,I8999)=1,COUNTIF($I:$I,I8999),""),"")</f>
        <v/>
      </c>
      <c r="P8999" s="38" t="str">
        <f aca="false">IF(G8999=1,IF(COUNTIFS(C$2:C8999,C8999,G$2:G8999,1)=1,COUNTIFS($C:$C,C8999,$G:$G,1)+ROW()/10000000,""),"")</f>
        <v/>
      </c>
      <c r="Q8999" s="0" t="str">
        <f aca="false">IF(K8999=1,IF(COUNTIFS(C$2:C8999,C8999,K$2:K8999,1)=1,1,0),"")</f>
        <v/>
      </c>
      <c r="R8999" s="0" t="str">
        <f aca="false">IF(M8999=1,IF(COUNTIFS(C$2:C8999,C8999,M$2:M8999,1)=1,1,0),"")</f>
        <v/>
      </c>
      <c r="S8999" s="0" t="str">
        <f aca="false">IF(L8999=1,IF(COUNTIFS(C$2:C8999,C8999,L$2:L8999,1)=1,1,0),"")</f>
        <v/>
      </c>
      <c r="T8999" s="38" t="str">
        <f aca="false">IF(N8999="","",N8999+ROW()/10000000)</f>
        <v/>
      </c>
      <c r="U8999" s="0" t="str">
        <f aca="false">IF(G8999=1,IF(B8999="",1,0),"")</f>
        <v/>
      </c>
    </row>
    <row r="9000" customFormat="false" ht="15" hidden="false" customHeight="false" outlineLevel="0" collapsed="false">
      <c r="A9000" s="35"/>
      <c r="B9000" s="35"/>
      <c r="G9000" s="0" t="str">
        <f aca="false">IF(A9000="","",IF(AND(A9000&gt;=Debut,A9000&lt;Fin),1,0))</f>
        <v/>
      </c>
      <c r="H9000" s="0" t="str">
        <f aca="false">IF(G9000=1,INT(ROUND((A9000-Debut)*86400,0)/600),"")</f>
        <v/>
      </c>
      <c r="I9000" s="0" t="str">
        <f aca="false">IF(G9000=1,INT(ROUND((A9000-Debut)*86400,0)/3600),"")</f>
        <v/>
      </c>
      <c r="J9000" s="0" t="str">
        <f aca="false">IF(OR(A9000="",B9000=""),"",ROUND((B9000-A9000)*86400,0))</f>
        <v/>
      </c>
      <c r="K9000" s="37" t="str">
        <f aca="false">IF(G9000=1,IF(COUNTIFS($C:$C,C9000,$G:$G,1,$A:$A,"&gt;="&amp;(A9000-FenetreInterm/86400),$A:$A,"&lt;="&amp;A9000)&gt;=NbInterm,1,0),"")</f>
        <v/>
      </c>
      <c r="L9000" s="37" t="str">
        <f aca="false">IF(G9000=1,IF(B9000="",0,IF(J9000&lt;SeuilFugitive,1,0)),"")</f>
        <v/>
      </c>
      <c r="M9000" s="37" t="str">
        <f aca="false">IF(G9000=1,IF(B9000="",IF((Fin-A9000)*24&gt;SeuilFigee,1,0),IF(J9000&gt;SeuilFigee*3600,1,0)),"")</f>
        <v/>
      </c>
      <c r="N9000" s="0" t="str">
        <f aca="false">IF(G9000=1,IF(COUNTIF(H$2:H9000,H9000)=1,COUNTIF($H:$H,H9000),""),"")</f>
        <v/>
      </c>
      <c r="O9000" s="0" t="str">
        <f aca="false">IF(G9000=1,IF(COUNTIF(I$2:I9000,I9000)=1,COUNTIF($I:$I,I9000),""),"")</f>
        <v/>
      </c>
      <c r="P9000" s="38" t="str">
        <f aca="false">IF(G9000=1,IF(COUNTIFS(C$2:C9000,C9000,G$2:G9000,1)=1,COUNTIFS($C:$C,C9000,$G:$G,1)+ROW()/10000000,""),"")</f>
        <v/>
      </c>
      <c r="Q9000" s="0" t="str">
        <f aca="false">IF(K9000=1,IF(COUNTIFS(C$2:C9000,C9000,K$2:K9000,1)=1,1,0),"")</f>
        <v/>
      </c>
      <c r="R9000" s="0" t="str">
        <f aca="false">IF(M9000=1,IF(COUNTIFS(C$2:C9000,C9000,M$2:M9000,1)=1,1,0),"")</f>
        <v/>
      </c>
      <c r="S9000" s="0" t="str">
        <f aca="false">IF(L9000=1,IF(COUNTIFS(C$2:C9000,C9000,L$2:L9000,1)=1,1,0),"")</f>
        <v/>
      </c>
      <c r="T9000" s="38" t="str">
        <f aca="false">IF(N9000="","",N9000+ROW()/10000000)</f>
        <v/>
      </c>
      <c r="U9000" s="0" t="str">
        <f aca="false">IF(G9000=1,IF(B9000="",1,0),"")</f>
        <v/>
      </c>
    </row>
    <row r="9001" customFormat="false" ht="15" hidden="false" customHeight="false" outlineLevel="0" collapsed="false">
      <c r="A9001" s="35"/>
      <c r="B9001" s="35"/>
      <c r="G9001" s="0" t="str">
        <f aca="false">IF(A9001="","",IF(AND(A9001&gt;=Debut,A9001&lt;Fin),1,0))</f>
        <v/>
      </c>
      <c r="H9001" s="0" t="str">
        <f aca="false">IF(G9001=1,INT(ROUND((A9001-Debut)*86400,0)/600),"")</f>
        <v/>
      </c>
      <c r="I9001" s="0" t="str">
        <f aca="false">IF(G9001=1,INT(ROUND((A9001-Debut)*86400,0)/3600),"")</f>
        <v/>
      </c>
      <c r="J9001" s="0" t="str">
        <f aca="false">IF(OR(A9001="",B9001=""),"",ROUND((B9001-A9001)*86400,0))</f>
        <v/>
      </c>
      <c r="K9001" s="37" t="str">
        <f aca="false">IF(G9001=1,IF(COUNTIFS($C:$C,C9001,$G:$G,1,$A:$A,"&gt;="&amp;(A9001-FenetreInterm/86400),$A:$A,"&lt;="&amp;A9001)&gt;=NbInterm,1,0),"")</f>
        <v/>
      </c>
      <c r="L9001" s="37" t="str">
        <f aca="false">IF(G9001=1,IF(B9001="",0,IF(J9001&lt;SeuilFugitive,1,0)),"")</f>
        <v/>
      </c>
      <c r="M9001" s="37" t="str">
        <f aca="false">IF(G9001=1,IF(B9001="",IF((Fin-A9001)*24&gt;SeuilFigee,1,0),IF(J9001&gt;SeuilFigee*3600,1,0)),"")</f>
        <v/>
      </c>
      <c r="N9001" s="0" t="str">
        <f aca="false">IF(G9001=1,IF(COUNTIF(H$2:H9001,H9001)=1,COUNTIF($H:$H,H9001),""),"")</f>
        <v/>
      </c>
      <c r="O9001" s="0" t="str">
        <f aca="false">IF(G9001=1,IF(COUNTIF(I$2:I9001,I9001)=1,COUNTIF($I:$I,I9001),""),"")</f>
        <v/>
      </c>
      <c r="P9001" s="38" t="str">
        <f aca="false">IF(G9001=1,IF(COUNTIFS(C$2:C9001,C9001,G$2:G9001,1)=1,COUNTIFS($C:$C,C9001,$G:$G,1)+ROW()/10000000,""),"")</f>
        <v/>
      </c>
      <c r="Q9001" s="0" t="str">
        <f aca="false">IF(K9001=1,IF(COUNTIFS(C$2:C9001,C9001,K$2:K9001,1)=1,1,0),"")</f>
        <v/>
      </c>
      <c r="R9001" s="0" t="str">
        <f aca="false">IF(M9001=1,IF(COUNTIFS(C$2:C9001,C9001,M$2:M9001,1)=1,1,0),"")</f>
        <v/>
      </c>
      <c r="S9001" s="0" t="str">
        <f aca="false">IF(L9001=1,IF(COUNTIFS(C$2:C9001,C9001,L$2:L9001,1)=1,1,0),"")</f>
        <v/>
      </c>
      <c r="T9001" s="38" t="str">
        <f aca="false">IF(N9001="","",N9001+ROW()/10000000)</f>
        <v/>
      </c>
      <c r="U9001" s="0" t="str">
        <f aca="false">IF(G9001=1,IF(B9001="",1,0),"")</f>
        <v/>
      </c>
    </row>
    <row r="9002" customFormat="false" ht="15" hidden="false" customHeight="false" outlineLevel="0" collapsed="false">
      <c r="A9002" s="35"/>
      <c r="B9002" s="35"/>
      <c r="G9002" s="0" t="str">
        <f aca="false">IF(A9002="","",IF(AND(A9002&gt;=Debut,A9002&lt;Fin),1,0))</f>
        <v/>
      </c>
      <c r="H9002" s="0" t="str">
        <f aca="false">IF(G9002=1,INT(ROUND((A9002-Debut)*86400,0)/600),"")</f>
        <v/>
      </c>
      <c r="I9002" s="0" t="str">
        <f aca="false">IF(G9002=1,INT(ROUND((A9002-Debut)*86400,0)/3600),"")</f>
        <v/>
      </c>
      <c r="J9002" s="0" t="str">
        <f aca="false">IF(OR(A9002="",B9002=""),"",ROUND((B9002-A9002)*86400,0))</f>
        <v/>
      </c>
      <c r="K9002" s="37" t="str">
        <f aca="false">IF(G9002=1,IF(COUNTIFS($C:$C,C9002,$G:$G,1,$A:$A,"&gt;="&amp;(A9002-FenetreInterm/86400),$A:$A,"&lt;="&amp;A9002)&gt;=NbInterm,1,0),"")</f>
        <v/>
      </c>
      <c r="L9002" s="37" t="str">
        <f aca="false">IF(G9002=1,IF(B9002="",0,IF(J9002&lt;SeuilFugitive,1,0)),"")</f>
        <v/>
      </c>
      <c r="M9002" s="37" t="str">
        <f aca="false">IF(G9002=1,IF(B9002="",IF((Fin-A9002)*24&gt;SeuilFigee,1,0),IF(J9002&gt;SeuilFigee*3600,1,0)),"")</f>
        <v/>
      </c>
      <c r="N9002" s="0" t="str">
        <f aca="false">IF(G9002=1,IF(COUNTIF(H$2:H9002,H9002)=1,COUNTIF($H:$H,H9002),""),"")</f>
        <v/>
      </c>
      <c r="O9002" s="0" t="str">
        <f aca="false">IF(G9002=1,IF(COUNTIF(I$2:I9002,I9002)=1,COUNTIF($I:$I,I9002),""),"")</f>
        <v/>
      </c>
      <c r="P9002" s="38" t="str">
        <f aca="false">IF(G9002=1,IF(COUNTIFS(C$2:C9002,C9002,G$2:G9002,1)=1,COUNTIFS($C:$C,C9002,$G:$G,1)+ROW()/10000000,""),"")</f>
        <v/>
      </c>
      <c r="Q9002" s="0" t="str">
        <f aca="false">IF(K9002=1,IF(COUNTIFS(C$2:C9002,C9002,K$2:K9002,1)=1,1,0),"")</f>
        <v/>
      </c>
      <c r="R9002" s="0" t="str">
        <f aca="false">IF(M9002=1,IF(COUNTIFS(C$2:C9002,C9002,M$2:M9002,1)=1,1,0),"")</f>
        <v/>
      </c>
      <c r="S9002" s="0" t="str">
        <f aca="false">IF(L9002=1,IF(COUNTIFS(C$2:C9002,C9002,L$2:L9002,1)=1,1,0),"")</f>
        <v/>
      </c>
      <c r="T9002" s="38" t="str">
        <f aca="false">IF(N9002="","",N9002+ROW()/10000000)</f>
        <v/>
      </c>
      <c r="U9002" s="0" t="str">
        <f aca="false">IF(G9002=1,IF(B9002="",1,0),"")</f>
        <v/>
      </c>
    </row>
    <row r="9003" customFormat="false" ht="15" hidden="false" customHeight="false" outlineLevel="0" collapsed="false">
      <c r="A9003" s="35"/>
      <c r="B9003" s="35"/>
      <c r="G9003" s="0" t="str">
        <f aca="false">IF(A9003="","",IF(AND(A9003&gt;=Debut,A9003&lt;Fin),1,0))</f>
        <v/>
      </c>
      <c r="H9003" s="0" t="str">
        <f aca="false">IF(G9003=1,INT(ROUND((A9003-Debut)*86400,0)/600),"")</f>
        <v/>
      </c>
      <c r="I9003" s="0" t="str">
        <f aca="false">IF(G9003=1,INT(ROUND((A9003-Debut)*86400,0)/3600),"")</f>
        <v/>
      </c>
      <c r="J9003" s="0" t="str">
        <f aca="false">IF(OR(A9003="",B9003=""),"",ROUND((B9003-A9003)*86400,0))</f>
        <v/>
      </c>
      <c r="K9003" s="37" t="str">
        <f aca="false">IF(G9003=1,IF(COUNTIFS($C:$C,C9003,$G:$G,1,$A:$A,"&gt;="&amp;(A9003-FenetreInterm/86400),$A:$A,"&lt;="&amp;A9003)&gt;=NbInterm,1,0),"")</f>
        <v/>
      </c>
      <c r="L9003" s="37" t="str">
        <f aca="false">IF(G9003=1,IF(B9003="",0,IF(J9003&lt;SeuilFugitive,1,0)),"")</f>
        <v/>
      </c>
      <c r="M9003" s="37" t="str">
        <f aca="false">IF(G9003=1,IF(B9003="",IF((Fin-A9003)*24&gt;SeuilFigee,1,0),IF(J9003&gt;SeuilFigee*3600,1,0)),"")</f>
        <v/>
      </c>
      <c r="N9003" s="0" t="str">
        <f aca="false">IF(G9003=1,IF(COUNTIF(H$2:H9003,H9003)=1,COUNTIF($H:$H,H9003),""),"")</f>
        <v/>
      </c>
      <c r="O9003" s="0" t="str">
        <f aca="false">IF(G9003=1,IF(COUNTIF(I$2:I9003,I9003)=1,COUNTIF($I:$I,I9003),""),"")</f>
        <v/>
      </c>
      <c r="P9003" s="38" t="str">
        <f aca="false">IF(G9003=1,IF(COUNTIFS(C$2:C9003,C9003,G$2:G9003,1)=1,COUNTIFS($C:$C,C9003,$G:$G,1)+ROW()/10000000,""),"")</f>
        <v/>
      </c>
      <c r="Q9003" s="0" t="str">
        <f aca="false">IF(K9003=1,IF(COUNTIFS(C$2:C9003,C9003,K$2:K9003,1)=1,1,0),"")</f>
        <v/>
      </c>
      <c r="R9003" s="0" t="str">
        <f aca="false">IF(M9003=1,IF(COUNTIFS(C$2:C9003,C9003,M$2:M9003,1)=1,1,0),"")</f>
        <v/>
      </c>
      <c r="S9003" s="0" t="str">
        <f aca="false">IF(L9003=1,IF(COUNTIFS(C$2:C9003,C9003,L$2:L9003,1)=1,1,0),"")</f>
        <v/>
      </c>
      <c r="T9003" s="38" t="str">
        <f aca="false">IF(N9003="","",N9003+ROW()/10000000)</f>
        <v/>
      </c>
      <c r="U9003" s="0" t="str">
        <f aca="false">IF(G9003=1,IF(B9003="",1,0),"")</f>
        <v/>
      </c>
    </row>
    <row r="9004" customFormat="false" ht="15" hidden="false" customHeight="false" outlineLevel="0" collapsed="false">
      <c r="A9004" s="35"/>
      <c r="B9004" s="35"/>
      <c r="G9004" s="0" t="str">
        <f aca="false">IF(A9004="","",IF(AND(A9004&gt;=Debut,A9004&lt;Fin),1,0))</f>
        <v/>
      </c>
      <c r="H9004" s="0" t="str">
        <f aca="false">IF(G9004=1,INT(ROUND((A9004-Debut)*86400,0)/600),"")</f>
        <v/>
      </c>
      <c r="I9004" s="0" t="str">
        <f aca="false">IF(G9004=1,INT(ROUND((A9004-Debut)*86400,0)/3600),"")</f>
        <v/>
      </c>
      <c r="J9004" s="0" t="str">
        <f aca="false">IF(OR(A9004="",B9004=""),"",ROUND((B9004-A9004)*86400,0))</f>
        <v/>
      </c>
      <c r="K9004" s="37" t="str">
        <f aca="false">IF(G9004=1,IF(COUNTIFS($C:$C,C9004,$G:$G,1,$A:$A,"&gt;="&amp;(A9004-FenetreInterm/86400),$A:$A,"&lt;="&amp;A9004)&gt;=NbInterm,1,0),"")</f>
        <v/>
      </c>
      <c r="L9004" s="37" t="str">
        <f aca="false">IF(G9004=1,IF(B9004="",0,IF(J9004&lt;SeuilFugitive,1,0)),"")</f>
        <v/>
      </c>
      <c r="M9004" s="37" t="str">
        <f aca="false">IF(G9004=1,IF(B9004="",IF((Fin-A9004)*24&gt;SeuilFigee,1,0),IF(J9004&gt;SeuilFigee*3600,1,0)),"")</f>
        <v/>
      </c>
      <c r="N9004" s="0" t="str">
        <f aca="false">IF(G9004=1,IF(COUNTIF(H$2:H9004,H9004)=1,COUNTIF($H:$H,H9004),""),"")</f>
        <v/>
      </c>
      <c r="O9004" s="0" t="str">
        <f aca="false">IF(G9004=1,IF(COUNTIF(I$2:I9004,I9004)=1,COUNTIF($I:$I,I9004),""),"")</f>
        <v/>
      </c>
      <c r="P9004" s="38" t="str">
        <f aca="false">IF(G9004=1,IF(COUNTIFS(C$2:C9004,C9004,G$2:G9004,1)=1,COUNTIFS($C:$C,C9004,$G:$G,1)+ROW()/10000000,""),"")</f>
        <v/>
      </c>
      <c r="Q9004" s="0" t="str">
        <f aca="false">IF(K9004=1,IF(COUNTIFS(C$2:C9004,C9004,K$2:K9004,1)=1,1,0),"")</f>
        <v/>
      </c>
      <c r="R9004" s="0" t="str">
        <f aca="false">IF(M9004=1,IF(COUNTIFS(C$2:C9004,C9004,M$2:M9004,1)=1,1,0),"")</f>
        <v/>
      </c>
      <c r="S9004" s="0" t="str">
        <f aca="false">IF(L9004=1,IF(COUNTIFS(C$2:C9004,C9004,L$2:L9004,1)=1,1,0),"")</f>
        <v/>
      </c>
      <c r="T9004" s="38" t="str">
        <f aca="false">IF(N9004="","",N9004+ROW()/10000000)</f>
        <v/>
      </c>
      <c r="U9004" s="0" t="str">
        <f aca="false">IF(G9004=1,IF(B9004="",1,0),"")</f>
        <v/>
      </c>
    </row>
    <row r="9005" customFormat="false" ht="15" hidden="false" customHeight="false" outlineLevel="0" collapsed="false">
      <c r="A9005" s="35"/>
      <c r="B9005" s="35"/>
      <c r="G9005" s="0" t="str">
        <f aca="false">IF(A9005="","",IF(AND(A9005&gt;=Debut,A9005&lt;Fin),1,0))</f>
        <v/>
      </c>
      <c r="H9005" s="0" t="str">
        <f aca="false">IF(G9005=1,INT(ROUND((A9005-Debut)*86400,0)/600),"")</f>
        <v/>
      </c>
      <c r="I9005" s="0" t="str">
        <f aca="false">IF(G9005=1,INT(ROUND((A9005-Debut)*86400,0)/3600),"")</f>
        <v/>
      </c>
      <c r="J9005" s="0" t="str">
        <f aca="false">IF(OR(A9005="",B9005=""),"",ROUND((B9005-A9005)*86400,0))</f>
        <v/>
      </c>
      <c r="K9005" s="37" t="str">
        <f aca="false">IF(G9005=1,IF(COUNTIFS($C:$C,C9005,$G:$G,1,$A:$A,"&gt;="&amp;(A9005-FenetreInterm/86400),$A:$A,"&lt;="&amp;A9005)&gt;=NbInterm,1,0),"")</f>
        <v/>
      </c>
      <c r="L9005" s="37" t="str">
        <f aca="false">IF(G9005=1,IF(B9005="",0,IF(J9005&lt;SeuilFugitive,1,0)),"")</f>
        <v/>
      </c>
      <c r="M9005" s="37" t="str">
        <f aca="false">IF(G9005=1,IF(B9005="",IF((Fin-A9005)*24&gt;SeuilFigee,1,0),IF(J9005&gt;SeuilFigee*3600,1,0)),"")</f>
        <v/>
      </c>
      <c r="N9005" s="0" t="str">
        <f aca="false">IF(G9005=1,IF(COUNTIF(H$2:H9005,H9005)=1,COUNTIF($H:$H,H9005),""),"")</f>
        <v/>
      </c>
      <c r="O9005" s="0" t="str">
        <f aca="false">IF(G9005=1,IF(COUNTIF(I$2:I9005,I9005)=1,COUNTIF($I:$I,I9005),""),"")</f>
        <v/>
      </c>
      <c r="P9005" s="38" t="str">
        <f aca="false">IF(G9005=1,IF(COUNTIFS(C$2:C9005,C9005,G$2:G9005,1)=1,COUNTIFS($C:$C,C9005,$G:$G,1)+ROW()/10000000,""),"")</f>
        <v/>
      </c>
      <c r="Q9005" s="0" t="str">
        <f aca="false">IF(K9005=1,IF(COUNTIFS(C$2:C9005,C9005,K$2:K9005,1)=1,1,0),"")</f>
        <v/>
      </c>
      <c r="R9005" s="0" t="str">
        <f aca="false">IF(M9005=1,IF(COUNTIFS(C$2:C9005,C9005,M$2:M9005,1)=1,1,0),"")</f>
        <v/>
      </c>
      <c r="S9005" s="0" t="str">
        <f aca="false">IF(L9005=1,IF(COUNTIFS(C$2:C9005,C9005,L$2:L9005,1)=1,1,0),"")</f>
        <v/>
      </c>
      <c r="T9005" s="38" t="str">
        <f aca="false">IF(N9005="","",N9005+ROW()/10000000)</f>
        <v/>
      </c>
      <c r="U9005" s="0" t="str">
        <f aca="false">IF(G9005=1,IF(B9005="",1,0),"")</f>
        <v/>
      </c>
    </row>
    <row r="9006" customFormat="false" ht="15" hidden="false" customHeight="false" outlineLevel="0" collapsed="false">
      <c r="A9006" s="35"/>
      <c r="B9006" s="35"/>
      <c r="G9006" s="0" t="str">
        <f aca="false">IF(A9006="","",IF(AND(A9006&gt;=Debut,A9006&lt;Fin),1,0))</f>
        <v/>
      </c>
      <c r="H9006" s="0" t="str">
        <f aca="false">IF(G9006=1,INT(ROUND((A9006-Debut)*86400,0)/600),"")</f>
        <v/>
      </c>
      <c r="I9006" s="0" t="str">
        <f aca="false">IF(G9006=1,INT(ROUND((A9006-Debut)*86400,0)/3600),"")</f>
        <v/>
      </c>
      <c r="J9006" s="0" t="str">
        <f aca="false">IF(OR(A9006="",B9006=""),"",ROUND((B9006-A9006)*86400,0))</f>
        <v/>
      </c>
      <c r="K9006" s="37" t="str">
        <f aca="false">IF(G9006=1,IF(COUNTIFS($C:$C,C9006,$G:$G,1,$A:$A,"&gt;="&amp;(A9006-FenetreInterm/86400),$A:$A,"&lt;="&amp;A9006)&gt;=NbInterm,1,0),"")</f>
        <v/>
      </c>
      <c r="L9006" s="37" t="str">
        <f aca="false">IF(G9006=1,IF(B9006="",0,IF(J9006&lt;SeuilFugitive,1,0)),"")</f>
        <v/>
      </c>
      <c r="M9006" s="37" t="str">
        <f aca="false">IF(G9006=1,IF(B9006="",IF((Fin-A9006)*24&gt;SeuilFigee,1,0),IF(J9006&gt;SeuilFigee*3600,1,0)),"")</f>
        <v/>
      </c>
      <c r="N9006" s="0" t="str">
        <f aca="false">IF(G9006=1,IF(COUNTIF(H$2:H9006,H9006)=1,COUNTIF($H:$H,H9006),""),"")</f>
        <v/>
      </c>
      <c r="O9006" s="0" t="str">
        <f aca="false">IF(G9006=1,IF(COUNTIF(I$2:I9006,I9006)=1,COUNTIF($I:$I,I9006),""),"")</f>
        <v/>
      </c>
      <c r="P9006" s="38" t="str">
        <f aca="false">IF(G9006=1,IF(COUNTIFS(C$2:C9006,C9006,G$2:G9006,1)=1,COUNTIFS($C:$C,C9006,$G:$G,1)+ROW()/10000000,""),"")</f>
        <v/>
      </c>
      <c r="Q9006" s="0" t="str">
        <f aca="false">IF(K9006=1,IF(COUNTIFS(C$2:C9006,C9006,K$2:K9006,1)=1,1,0),"")</f>
        <v/>
      </c>
      <c r="R9006" s="0" t="str">
        <f aca="false">IF(M9006=1,IF(COUNTIFS(C$2:C9006,C9006,M$2:M9006,1)=1,1,0),"")</f>
        <v/>
      </c>
      <c r="S9006" s="0" t="str">
        <f aca="false">IF(L9006=1,IF(COUNTIFS(C$2:C9006,C9006,L$2:L9006,1)=1,1,0),"")</f>
        <v/>
      </c>
      <c r="T9006" s="38" t="str">
        <f aca="false">IF(N9006="","",N9006+ROW()/10000000)</f>
        <v/>
      </c>
      <c r="U9006" s="0" t="str">
        <f aca="false">IF(G9006=1,IF(B9006="",1,0),"")</f>
        <v/>
      </c>
    </row>
    <row r="9007" customFormat="false" ht="15" hidden="false" customHeight="false" outlineLevel="0" collapsed="false">
      <c r="A9007" s="35"/>
      <c r="B9007" s="35"/>
      <c r="G9007" s="0" t="str">
        <f aca="false">IF(A9007="","",IF(AND(A9007&gt;=Debut,A9007&lt;Fin),1,0))</f>
        <v/>
      </c>
      <c r="H9007" s="0" t="str">
        <f aca="false">IF(G9007=1,INT(ROUND((A9007-Debut)*86400,0)/600),"")</f>
        <v/>
      </c>
      <c r="I9007" s="0" t="str">
        <f aca="false">IF(G9007=1,INT(ROUND((A9007-Debut)*86400,0)/3600),"")</f>
        <v/>
      </c>
      <c r="J9007" s="0" t="str">
        <f aca="false">IF(OR(A9007="",B9007=""),"",ROUND((B9007-A9007)*86400,0))</f>
        <v/>
      </c>
      <c r="K9007" s="37" t="str">
        <f aca="false">IF(G9007=1,IF(COUNTIFS($C:$C,C9007,$G:$G,1,$A:$A,"&gt;="&amp;(A9007-FenetreInterm/86400),$A:$A,"&lt;="&amp;A9007)&gt;=NbInterm,1,0),"")</f>
        <v/>
      </c>
      <c r="L9007" s="37" t="str">
        <f aca="false">IF(G9007=1,IF(B9007="",0,IF(J9007&lt;SeuilFugitive,1,0)),"")</f>
        <v/>
      </c>
      <c r="M9007" s="37" t="str">
        <f aca="false">IF(G9007=1,IF(B9007="",IF((Fin-A9007)*24&gt;SeuilFigee,1,0),IF(J9007&gt;SeuilFigee*3600,1,0)),"")</f>
        <v/>
      </c>
      <c r="N9007" s="0" t="str">
        <f aca="false">IF(G9007=1,IF(COUNTIF(H$2:H9007,H9007)=1,COUNTIF($H:$H,H9007),""),"")</f>
        <v/>
      </c>
      <c r="O9007" s="0" t="str">
        <f aca="false">IF(G9007=1,IF(COUNTIF(I$2:I9007,I9007)=1,COUNTIF($I:$I,I9007),""),"")</f>
        <v/>
      </c>
      <c r="P9007" s="38" t="str">
        <f aca="false">IF(G9007=1,IF(COUNTIFS(C$2:C9007,C9007,G$2:G9007,1)=1,COUNTIFS($C:$C,C9007,$G:$G,1)+ROW()/10000000,""),"")</f>
        <v/>
      </c>
      <c r="Q9007" s="0" t="str">
        <f aca="false">IF(K9007=1,IF(COUNTIFS(C$2:C9007,C9007,K$2:K9007,1)=1,1,0),"")</f>
        <v/>
      </c>
      <c r="R9007" s="0" t="str">
        <f aca="false">IF(M9007=1,IF(COUNTIFS(C$2:C9007,C9007,M$2:M9007,1)=1,1,0),"")</f>
        <v/>
      </c>
      <c r="S9007" s="0" t="str">
        <f aca="false">IF(L9007=1,IF(COUNTIFS(C$2:C9007,C9007,L$2:L9007,1)=1,1,0),"")</f>
        <v/>
      </c>
      <c r="T9007" s="38" t="str">
        <f aca="false">IF(N9007="","",N9007+ROW()/10000000)</f>
        <v/>
      </c>
      <c r="U9007" s="0" t="str">
        <f aca="false">IF(G9007=1,IF(B9007="",1,0),"")</f>
        <v/>
      </c>
    </row>
    <row r="9008" customFormat="false" ht="15" hidden="false" customHeight="false" outlineLevel="0" collapsed="false">
      <c r="A9008" s="35"/>
      <c r="B9008" s="35"/>
      <c r="G9008" s="0" t="str">
        <f aca="false">IF(A9008="","",IF(AND(A9008&gt;=Debut,A9008&lt;Fin),1,0))</f>
        <v/>
      </c>
      <c r="H9008" s="0" t="str">
        <f aca="false">IF(G9008=1,INT(ROUND((A9008-Debut)*86400,0)/600),"")</f>
        <v/>
      </c>
      <c r="I9008" s="0" t="str">
        <f aca="false">IF(G9008=1,INT(ROUND((A9008-Debut)*86400,0)/3600),"")</f>
        <v/>
      </c>
      <c r="J9008" s="0" t="str">
        <f aca="false">IF(OR(A9008="",B9008=""),"",ROUND((B9008-A9008)*86400,0))</f>
        <v/>
      </c>
      <c r="K9008" s="37" t="str">
        <f aca="false">IF(G9008=1,IF(COUNTIFS($C:$C,C9008,$G:$G,1,$A:$A,"&gt;="&amp;(A9008-FenetreInterm/86400),$A:$A,"&lt;="&amp;A9008)&gt;=NbInterm,1,0),"")</f>
        <v/>
      </c>
      <c r="L9008" s="37" t="str">
        <f aca="false">IF(G9008=1,IF(B9008="",0,IF(J9008&lt;SeuilFugitive,1,0)),"")</f>
        <v/>
      </c>
      <c r="M9008" s="37" t="str">
        <f aca="false">IF(G9008=1,IF(B9008="",IF((Fin-A9008)*24&gt;SeuilFigee,1,0),IF(J9008&gt;SeuilFigee*3600,1,0)),"")</f>
        <v/>
      </c>
      <c r="N9008" s="0" t="str">
        <f aca="false">IF(G9008=1,IF(COUNTIF(H$2:H9008,H9008)=1,COUNTIF($H:$H,H9008),""),"")</f>
        <v/>
      </c>
      <c r="O9008" s="0" t="str">
        <f aca="false">IF(G9008=1,IF(COUNTIF(I$2:I9008,I9008)=1,COUNTIF($I:$I,I9008),""),"")</f>
        <v/>
      </c>
      <c r="P9008" s="38" t="str">
        <f aca="false">IF(G9008=1,IF(COUNTIFS(C$2:C9008,C9008,G$2:G9008,1)=1,COUNTIFS($C:$C,C9008,$G:$G,1)+ROW()/10000000,""),"")</f>
        <v/>
      </c>
      <c r="Q9008" s="0" t="str">
        <f aca="false">IF(K9008=1,IF(COUNTIFS(C$2:C9008,C9008,K$2:K9008,1)=1,1,0),"")</f>
        <v/>
      </c>
      <c r="R9008" s="0" t="str">
        <f aca="false">IF(M9008=1,IF(COUNTIFS(C$2:C9008,C9008,M$2:M9008,1)=1,1,0),"")</f>
        <v/>
      </c>
      <c r="S9008" s="0" t="str">
        <f aca="false">IF(L9008=1,IF(COUNTIFS(C$2:C9008,C9008,L$2:L9008,1)=1,1,0),"")</f>
        <v/>
      </c>
      <c r="T9008" s="38" t="str">
        <f aca="false">IF(N9008="","",N9008+ROW()/10000000)</f>
        <v/>
      </c>
      <c r="U9008" s="0" t="str">
        <f aca="false">IF(G9008=1,IF(B9008="",1,0),"")</f>
        <v/>
      </c>
    </row>
    <row r="9009" customFormat="false" ht="15" hidden="false" customHeight="false" outlineLevel="0" collapsed="false">
      <c r="A9009" s="35"/>
      <c r="B9009" s="35"/>
      <c r="G9009" s="0" t="str">
        <f aca="false">IF(A9009="","",IF(AND(A9009&gt;=Debut,A9009&lt;Fin),1,0))</f>
        <v/>
      </c>
      <c r="H9009" s="0" t="str">
        <f aca="false">IF(G9009=1,INT(ROUND((A9009-Debut)*86400,0)/600),"")</f>
        <v/>
      </c>
      <c r="I9009" s="0" t="str">
        <f aca="false">IF(G9009=1,INT(ROUND((A9009-Debut)*86400,0)/3600),"")</f>
        <v/>
      </c>
      <c r="J9009" s="0" t="str">
        <f aca="false">IF(OR(A9009="",B9009=""),"",ROUND((B9009-A9009)*86400,0))</f>
        <v/>
      </c>
      <c r="K9009" s="37" t="str">
        <f aca="false">IF(G9009=1,IF(COUNTIFS($C:$C,C9009,$G:$G,1,$A:$A,"&gt;="&amp;(A9009-FenetreInterm/86400),$A:$A,"&lt;="&amp;A9009)&gt;=NbInterm,1,0),"")</f>
        <v/>
      </c>
      <c r="L9009" s="37" t="str">
        <f aca="false">IF(G9009=1,IF(B9009="",0,IF(J9009&lt;SeuilFugitive,1,0)),"")</f>
        <v/>
      </c>
      <c r="M9009" s="37" t="str">
        <f aca="false">IF(G9009=1,IF(B9009="",IF((Fin-A9009)*24&gt;SeuilFigee,1,0),IF(J9009&gt;SeuilFigee*3600,1,0)),"")</f>
        <v/>
      </c>
      <c r="N9009" s="0" t="str">
        <f aca="false">IF(G9009=1,IF(COUNTIF(H$2:H9009,H9009)=1,COUNTIF($H:$H,H9009),""),"")</f>
        <v/>
      </c>
      <c r="O9009" s="0" t="str">
        <f aca="false">IF(G9009=1,IF(COUNTIF(I$2:I9009,I9009)=1,COUNTIF($I:$I,I9009),""),"")</f>
        <v/>
      </c>
      <c r="P9009" s="38" t="str">
        <f aca="false">IF(G9009=1,IF(COUNTIFS(C$2:C9009,C9009,G$2:G9009,1)=1,COUNTIFS($C:$C,C9009,$G:$G,1)+ROW()/10000000,""),"")</f>
        <v/>
      </c>
      <c r="Q9009" s="0" t="str">
        <f aca="false">IF(K9009=1,IF(COUNTIFS(C$2:C9009,C9009,K$2:K9009,1)=1,1,0),"")</f>
        <v/>
      </c>
      <c r="R9009" s="0" t="str">
        <f aca="false">IF(M9009=1,IF(COUNTIFS(C$2:C9009,C9009,M$2:M9009,1)=1,1,0),"")</f>
        <v/>
      </c>
      <c r="S9009" s="0" t="str">
        <f aca="false">IF(L9009=1,IF(COUNTIFS(C$2:C9009,C9009,L$2:L9009,1)=1,1,0),"")</f>
        <v/>
      </c>
      <c r="T9009" s="38" t="str">
        <f aca="false">IF(N9009="","",N9009+ROW()/10000000)</f>
        <v/>
      </c>
      <c r="U9009" s="0" t="str">
        <f aca="false">IF(G9009=1,IF(B9009="",1,0),"")</f>
        <v/>
      </c>
    </row>
    <row r="9010" customFormat="false" ht="15" hidden="false" customHeight="false" outlineLevel="0" collapsed="false">
      <c r="A9010" s="35"/>
      <c r="B9010" s="35"/>
      <c r="G9010" s="0" t="str">
        <f aca="false">IF(A9010="","",IF(AND(A9010&gt;=Debut,A9010&lt;Fin),1,0))</f>
        <v/>
      </c>
      <c r="H9010" s="0" t="str">
        <f aca="false">IF(G9010=1,INT(ROUND((A9010-Debut)*86400,0)/600),"")</f>
        <v/>
      </c>
      <c r="I9010" s="0" t="str">
        <f aca="false">IF(G9010=1,INT(ROUND((A9010-Debut)*86400,0)/3600),"")</f>
        <v/>
      </c>
      <c r="J9010" s="0" t="str">
        <f aca="false">IF(OR(A9010="",B9010=""),"",ROUND((B9010-A9010)*86400,0))</f>
        <v/>
      </c>
      <c r="K9010" s="37" t="str">
        <f aca="false">IF(G9010=1,IF(COUNTIFS($C:$C,C9010,$G:$G,1,$A:$A,"&gt;="&amp;(A9010-FenetreInterm/86400),$A:$A,"&lt;="&amp;A9010)&gt;=NbInterm,1,0),"")</f>
        <v/>
      </c>
      <c r="L9010" s="37" t="str">
        <f aca="false">IF(G9010=1,IF(B9010="",0,IF(J9010&lt;SeuilFugitive,1,0)),"")</f>
        <v/>
      </c>
      <c r="M9010" s="37" t="str">
        <f aca="false">IF(G9010=1,IF(B9010="",IF((Fin-A9010)*24&gt;SeuilFigee,1,0),IF(J9010&gt;SeuilFigee*3600,1,0)),"")</f>
        <v/>
      </c>
      <c r="N9010" s="0" t="str">
        <f aca="false">IF(G9010=1,IF(COUNTIF(H$2:H9010,H9010)=1,COUNTIF($H:$H,H9010),""),"")</f>
        <v/>
      </c>
      <c r="O9010" s="0" t="str">
        <f aca="false">IF(G9010=1,IF(COUNTIF(I$2:I9010,I9010)=1,COUNTIF($I:$I,I9010),""),"")</f>
        <v/>
      </c>
      <c r="P9010" s="38" t="str">
        <f aca="false">IF(G9010=1,IF(COUNTIFS(C$2:C9010,C9010,G$2:G9010,1)=1,COUNTIFS($C:$C,C9010,$G:$G,1)+ROW()/10000000,""),"")</f>
        <v/>
      </c>
      <c r="Q9010" s="0" t="str">
        <f aca="false">IF(K9010=1,IF(COUNTIFS(C$2:C9010,C9010,K$2:K9010,1)=1,1,0),"")</f>
        <v/>
      </c>
      <c r="R9010" s="0" t="str">
        <f aca="false">IF(M9010=1,IF(COUNTIFS(C$2:C9010,C9010,M$2:M9010,1)=1,1,0),"")</f>
        <v/>
      </c>
      <c r="S9010" s="0" t="str">
        <f aca="false">IF(L9010=1,IF(COUNTIFS(C$2:C9010,C9010,L$2:L9010,1)=1,1,0),"")</f>
        <v/>
      </c>
      <c r="T9010" s="38" t="str">
        <f aca="false">IF(N9010="","",N9010+ROW()/10000000)</f>
        <v/>
      </c>
      <c r="U9010" s="0" t="str">
        <f aca="false">IF(G9010=1,IF(B9010="",1,0),"")</f>
        <v/>
      </c>
    </row>
    <row r="9011" customFormat="false" ht="15" hidden="false" customHeight="false" outlineLevel="0" collapsed="false">
      <c r="A9011" s="35"/>
      <c r="B9011" s="35"/>
      <c r="G9011" s="0" t="str">
        <f aca="false">IF(A9011="","",IF(AND(A9011&gt;=Debut,A9011&lt;Fin),1,0))</f>
        <v/>
      </c>
      <c r="H9011" s="0" t="str">
        <f aca="false">IF(G9011=1,INT(ROUND((A9011-Debut)*86400,0)/600),"")</f>
        <v/>
      </c>
      <c r="I9011" s="0" t="str">
        <f aca="false">IF(G9011=1,INT(ROUND((A9011-Debut)*86400,0)/3600),"")</f>
        <v/>
      </c>
      <c r="J9011" s="0" t="str">
        <f aca="false">IF(OR(A9011="",B9011=""),"",ROUND((B9011-A9011)*86400,0))</f>
        <v/>
      </c>
      <c r="K9011" s="37" t="str">
        <f aca="false">IF(G9011=1,IF(COUNTIFS($C:$C,C9011,$G:$G,1,$A:$A,"&gt;="&amp;(A9011-FenetreInterm/86400),$A:$A,"&lt;="&amp;A9011)&gt;=NbInterm,1,0),"")</f>
        <v/>
      </c>
      <c r="L9011" s="37" t="str">
        <f aca="false">IF(G9011=1,IF(B9011="",0,IF(J9011&lt;SeuilFugitive,1,0)),"")</f>
        <v/>
      </c>
      <c r="M9011" s="37" t="str">
        <f aca="false">IF(G9011=1,IF(B9011="",IF((Fin-A9011)*24&gt;SeuilFigee,1,0),IF(J9011&gt;SeuilFigee*3600,1,0)),"")</f>
        <v/>
      </c>
      <c r="N9011" s="0" t="str">
        <f aca="false">IF(G9011=1,IF(COUNTIF(H$2:H9011,H9011)=1,COUNTIF($H:$H,H9011),""),"")</f>
        <v/>
      </c>
      <c r="O9011" s="0" t="str">
        <f aca="false">IF(G9011=1,IF(COUNTIF(I$2:I9011,I9011)=1,COUNTIF($I:$I,I9011),""),"")</f>
        <v/>
      </c>
      <c r="P9011" s="38" t="str">
        <f aca="false">IF(G9011=1,IF(COUNTIFS(C$2:C9011,C9011,G$2:G9011,1)=1,COUNTIFS($C:$C,C9011,$G:$G,1)+ROW()/10000000,""),"")</f>
        <v/>
      </c>
      <c r="Q9011" s="0" t="str">
        <f aca="false">IF(K9011=1,IF(COUNTIFS(C$2:C9011,C9011,K$2:K9011,1)=1,1,0),"")</f>
        <v/>
      </c>
      <c r="R9011" s="0" t="str">
        <f aca="false">IF(M9011=1,IF(COUNTIFS(C$2:C9011,C9011,M$2:M9011,1)=1,1,0),"")</f>
        <v/>
      </c>
      <c r="S9011" s="0" t="str">
        <f aca="false">IF(L9011=1,IF(COUNTIFS(C$2:C9011,C9011,L$2:L9011,1)=1,1,0),"")</f>
        <v/>
      </c>
      <c r="T9011" s="38" t="str">
        <f aca="false">IF(N9011="","",N9011+ROW()/10000000)</f>
        <v/>
      </c>
      <c r="U9011" s="0" t="str">
        <f aca="false">IF(G9011=1,IF(B9011="",1,0),"")</f>
        <v/>
      </c>
    </row>
    <row r="9012" customFormat="false" ht="15" hidden="false" customHeight="false" outlineLevel="0" collapsed="false">
      <c r="A9012" s="35"/>
      <c r="B9012" s="35"/>
      <c r="G9012" s="0" t="str">
        <f aca="false">IF(A9012="","",IF(AND(A9012&gt;=Debut,A9012&lt;Fin),1,0))</f>
        <v/>
      </c>
      <c r="H9012" s="0" t="str">
        <f aca="false">IF(G9012=1,INT(ROUND((A9012-Debut)*86400,0)/600),"")</f>
        <v/>
      </c>
      <c r="I9012" s="0" t="str">
        <f aca="false">IF(G9012=1,INT(ROUND((A9012-Debut)*86400,0)/3600),"")</f>
        <v/>
      </c>
      <c r="J9012" s="0" t="str">
        <f aca="false">IF(OR(A9012="",B9012=""),"",ROUND((B9012-A9012)*86400,0))</f>
        <v/>
      </c>
      <c r="K9012" s="37" t="str">
        <f aca="false">IF(G9012=1,IF(COUNTIFS($C:$C,C9012,$G:$G,1,$A:$A,"&gt;="&amp;(A9012-FenetreInterm/86400),$A:$A,"&lt;="&amp;A9012)&gt;=NbInterm,1,0),"")</f>
        <v/>
      </c>
      <c r="L9012" s="37" t="str">
        <f aca="false">IF(G9012=1,IF(B9012="",0,IF(J9012&lt;SeuilFugitive,1,0)),"")</f>
        <v/>
      </c>
      <c r="M9012" s="37" t="str">
        <f aca="false">IF(G9012=1,IF(B9012="",IF((Fin-A9012)*24&gt;SeuilFigee,1,0),IF(J9012&gt;SeuilFigee*3600,1,0)),"")</f>
        <v/>
      </c>
      <c r="N9012" s="0" t="str">
        <f aca="false">IF(G9012=1,IF(COUNTIF(H$2:H9012,H9012)=1,COUNTIF($H:$H,H9012),""),"")</f>
        <v/>
      </c>
      <c r="O9012" s="0" t="str">
        <f aca="false">IF(G9012=1,IF(COUNTIF(I$2:I9012,I9012)=1,COUNTIF($I:$I,I9012),""),"")</f>
        <v/>
      </c>
      <c r="P9012" s="38" t="str">
        <f aca="false">IF(G9012=1,IF(COUNTIFS(C$2:C9012,C9012,G$2:G9012,1)=1,COUNTIFS($C:$C,C9012,$G:$G,1)+ROW()/10000000,""),"")</f>
        <v/>
      </c>
      <c r="Q9012" s="0" t="str">
        <f aca="false">IF(K9012=1,IF(COUNTIFS(C$2:C9012,C9012,K$2:K9012,1)=1,1,0),"")</f>
        <v/>
      </c>
      <c r="R9012" s="0" t="str">
        <f aca="false">IF(M9012=1,IF(COUNTIFS(C$2:C9012,C9012,M$2:M9012,1)=1,1,0),"")</f>
        <v/>
      </c>
      <c r="S9012" s="0" t="str">
        <f aca="false">IF(L9012=1,IF(COUNTIFS(C$2:C9012,C9012,L$2:L9012,1)=1,1,0),"")</f>
        <v/>
      </c>
      <c r="T9012" s="38" t="str">
        <f aca="false">IF(N9012="","",N9012+ROW()/10000000)</f>
        <v/>
      </c>
      <c r="U9012" s="0" t="str">
        <f aca="false">IF(G9012=1,IF(B9012="",1,0),"")</f>
        <v/>
      </c>
    </row>
    <row r="9013" customFormat="false" ht="15" hidden="false" customHeight="false" outlineLevel="0" collapsed="false">
      <c r="A9013" s="35"/>
      <c r="B9013" s="35"/>
      <c r="G9013" s="0" t="str">
        <f aca="false">IF(A9013="","",IF(AND(A9013&gt;=Debut,A9013&lt;Fin),1,0))</f>
        <v/>
      </c>
      <c r="H9013" s="0" t="str">
        <f aca="false">IF(G9013=1,INT(ROUND((A9013-Debut)*86400,0)/600),"")</f>
        <v/>
      </c>
      <c r="I9013" s="0" t="str">
        <f aca="false">IF(G9013=1,INT(ROUND((A9013-Debut)*86400,0)/3600),"")</f>
        <v/>
      </c>
      <c r="J9013" s="0" t="str">
        <f aca="false">IF(OR(A9013="",B9013=""),"",ROUND((B9013-A9013)*86400,0))</f>
        <v/>
      </c>
      <c r="K9013" s="37" t="str">
        <f aca="false">IF(G9013=1,IF(COUNTIFS($C:$C,C9013,$G:$G,1,$A:$A,"&gt;="&amp;(A9013-FenetreInterm/86400),$A:$A,"&lt;="&amp;A9013)&gt;=NbInterm,1,0),"")</f>
        <v/>
      </c>
      <c r="L9013" s="37" t="str">
        <f aca="false">IF(G9013=1,IF(B9013="",0,IF(J9013&lt;SeuilFugitive,1,0)),"")</f>
        <v/>
      </c>
      <c r="M9013" s="37" t="str">
        <f aca="false">IF(G9013=1,IF(B9013="",IF((Fin-A9013)*24&gt;SeuilFigee,1,0),IF(J9013&gt;SeuilFigee*3600,1,0)),"")</f>
        <v/>
      </c>
      <c r="N9013" s="0" t="str">
        <f aca="false">IF(G9013=1,IF(COUNTIF(H$2:H9013,H9013)=1,COUNTIF($H:$H,H9013),""),"")</f>
        <v/>
      </c>
      <c r="O9013" s="0" t="str">
        <f aca="false">IF(G9013=1,IF(COUNTIF(I$2:I9013,I9013)=1,COUNTIF($I:$I,I9013),""),"")</f>
        <v/>
      </c>
      <c r="P9013" s="38" t="str">
        <f aca="false">IF(G9013=1,IF(COUNTIFS(C$2:C9013,C9013,G$2:G9013,1)=1,COUNTIFS($C:$C,C9013,$G:$G,1)+ROW()/10000000,""),"")</f>
        <v/>
      </c>
      <c r="Q9013" s="0" t="str">
        <f aca="false">IF(K9013=1,IF(COUNTIFS(C$2:C9013,C9013,K$2:K9013,1)=1,1,0),"")</f>
        <v/>
      </c>
      <c r="R9013" s="0" t="str">
        <f aca="false">IF(M9013=1,IF(COUNTIFS(C$2:C9013,C9013,M$2:M9013,1)=1,1,0),"")</f>
        <v/>
      </c>
      <c r="S9013" s="0" t="str">
        <f aca="false">IF(L9013=1,IF(COUNTIFS(C$2:C9013,C9013,L$2:L9013,1)=1,1,0),"")</f>
        <v/>
      </c>
      <c r="T9013" s="38" t="str">
        <f aca="false">IF(N9013="","",N9013+ROW()/10000000)</f>
        <v/>
      </c>
      <c r="U9013" s="0" t="str">
        <f aca="false">IF(G9013=1,IF(B9013="",1,0),"")</f>
        <v/>
      </c>
    </row>
    <row r="9014" customFormat="false" ht="15" hidden="false" customHeight="false" outlineLevel="0" collapsed="false">
      <c r="A9014" s="35"/>
      <c r="B9014" s="35"/>
      <c r="G9014" s="0" t="str">
        <f aca="false">IF(A9014="","",IF(AND(A9014&gt;=Debut,A9014&lt;Fin),1,0))</f>
        <v/>
      </c>
      <c r="H9014" s="0" t="str">
        <f aca="false">IF(G9014=1,INT(ROUND((A9014-Debut)*86400,0)/600),"")</f>
        <v/>
      </c>
      <c r="I9014" s="0" t="str">
        <f aca="false">IF(G9014=1,INT(ROUND((A9014-Debut)*86400,0)/3600),"")</f>
        <v/>
      </c>
      <c r="J9014" s="0" t="str">
        <f aca="false">IF(OR(A9014="",B9014=""),"",ROUND((B9014-A9014)*86400,0))</f>
        <v/>
      </c>
      <c r="K9014" s="37" t="str">
        <f aca="false">IF(G9014=1,IF(COUNTIFS($C:$C,C9014,$G:$G,1,$A:$A,"&gt;="&amp;(A9014-FenetreInterm/86400),$A:$A,"&lt;="&amp;A9014)&gt;=NbInterm,1,0),"")</f>
        <v/>
      </c>
      <c r="L9014" s="37" t="str">
        <f aca="false">IF(G9014=1,IF(B9014="",0,IF(J9014&lt;SeuilFugitive,1,0)),"")</f>
        <v/>
      </c>
      <c r="M9014" s="37" t="str">
        <f aca="false">IF(G9014=1,IF(B9014="",IF((Fin-A9014)*24&gt;SeuilFigee,1,0),IF(J9014&gt;SeuilFigee*3600,1,0)),"")</f>
        <v/>
      </c>
      <c r="N9014" s="0" t="str">
        <f aca="false">IF(G9014=1,IF(COUNTIF(H$2:H9014,H9014)=1,COUNTIF($H:$H,H9014),""),"")</f>
        <v/>
      </c>
      <c r="O9014" s="0" t="str">
        <f aca="false">IF(G9014=1,IF(COUNTIF(I$2:I9014,I9014)=1,COUNTIF($I:$I,I9014),""),"")</f>
        <v/>
      </c>
      <c r="P9014" s="38" t="str">
        <f aca="false">IF(G9014=1,IF(COUNTIFS(C$2:C9014,C9014,G$2:G9014,1)=1,COUNTIFS($C:$C,C9014,$G:$G,1)+ROW()/10000000,""),"")</f>
        <v/>
      </c>
      <c r="Q9014" s="0" t="str">
        <f aca="false">IF(K9014=1,IF(COUNTIFS(C$2:C9014,C9014,K$2:K9014,1)=1,1,0),"")</f>
        <v/>
      </c>
      <c r="R9014" s="0" t="str">
        <f aca="false">IF(M9014=1,IF(COUNTIFS(C$2:C9014,C9014,M$2:M9014,1)=1,1,0),"")</f>
        <v/>
      </c>
      <c r="S9014" s="0" t="str">
        <f aca="false">IF(L9014=1,IF(COUNTIFS(C$2:C9014,C9014,L$2:L9014,1)=1,1,0),"")</f>
        <v/>
      </c>
      <c r="T9014" s="38" t="str">
        <f aca="false">IF(N9014="","",N9014+ROW()/10000000)</f>
        <v/>
      </c>
      <c r="U9014" s="0" t="str">
        <f aca="false">IF(G9014=1,IF(B9014="",1,0),"")</f>
        <v/>
      </c>
    </row>
    <row r="9015" customFormat="false" ht="15" hidden="false" customHeight="false" outlineLevel="0" collapsed="false">
      <c r="A9015" s="35"/>
      <c r="B9015" s="35"/>
      <c r="G9015" s="0" t="str">
        <f aca="false">IF(A9015="","",IF(AND(A9015&gt;=Debut,A9015&lt;Fin),1,0))</f>
        <v/>
      </c>
      <c r="H9015" s="0" t="str">
        <f aca="false">IF(G9015=1,INT(ROUND((A9015-Debut)*86400,0)/600),"")</f>
        <v/>
      </c>
      <c r="I9015" s="0" t="str">
        <f aca="false">IF(G9015=1,INT(ROUND((A9015-Debut)*86400,0)/3600),"")</f>
        <v/>
      </c>
      <c r="J9015" s="0" t="str">
        <f aca="false">IF(OR(A9015="",B9015=""),"",ROUND((B9015-A9015)*86400,0))</f>
        <v/>
      </c>
      <c r="K9015" s="37" t="str">
        <f aca="false">IF(G9015=1,IF(COUNTIFS($C:$C,C9015,$G:$G,1,$A:$A,"&gt;="&amp;(A9015-FenetreInterm/86400),$A:$A,"&lt;="&amp;A9015)&gt;=NbInterm,1,0),"")</f>
        <v/>
      </c>
      <c r="L9015" s="37" t="str">
        <f aca="false">IF(G9015=1,IF(B9015="",0,IF(J9015&lt;SeuilFugitive,1,0)),"")</f>
        <v/>
      </c>
      <c r="M9015" s="37" t="str">
        <f aca="false">IF(G9015=1,IF(B9015="",IF((Fin-A9015)*24&gt;SeuilFigee,1,0),IF(J9015&gt;SeuilFigee*3600,1,0)),"")</f>
        <v/>
      </c>
      <c r="N9015" s="0" t="str">
        <f aca="false">IF(G9015=1,IF(COUNTIF(H$2:H9015,H9015)=1,COUNTIF($H:$H,H9015),""),"")</f>
        <v/>
      </c>
      <c r="O9015" s="0" t="str">
        <f aca="false">IF(G9015=1,IF(COUNTIF(I$2:I9015,I9015)=1,COUNTIF($I:$I,I9015),""),"")</f>
        <v/>
      </c>
      <c r="P9015" s="38" t="str">
        <f aca="false">IF(G9015=1,IF(COUNTIFS(C$2:C9015,C9015,G$2:G9015,1)=1,COUNTIFS($C:$C,C9015,$G:$G,1)+ROW()/10000000,""),"")</f>
        <v/>
      </c>
      <c r="Q9015" s="0" t="str">
        <f aca="false">IF(K9015=1,IF(COUNTIFS(C$2:C9015,C9015,K$2:K9015,1)=1,1,0),"")</f>
        <v/>
      </c>
      <c r="R9015" s="0" t="str">
        <f aca="false">IF(M9015=1,IF(COUNTIFS(C$2:C9015,C9015,M$2:M9015,1)=1,1,0),"")</f>
        <v/>
      </c>
      <c r="S9015" s="0" t="str">
        <f aca="false">IF(L9015=1,IF(COUNTIFS(C$2:C9015,C9015,L$2:L9015,1)=1,1,0),"")</f>
        <v/>
      </c>
      <c r="T9015" s="38" t="str">
        <f aca="false">IF(N9015="","",N9015+ROW()/10000000)</f>
        <v/>
      </c>
      <c r="U9015" s="0" t="str">
        <f aca="false">IF(G9015=1,IF(B9015="",1,0),"")</f>
        <v/>
      </c>
    </row>
    <row r="9016" customFormat="false" ht="15" hidden="false" customHeight="false" outlineLevel="0" collapsed="false">
      <c r="A9016" s="35"/>
      <c r="B9016" s="35"/>
      <c r="G9016" s="0" t="str">
        <f aca="false">IF(A9016="","",IF(AND(A9016&gt;=Debut,A9016&lt;Fin),1,0))</f>
        <v/>
      </c>
      <c r="H9016" s="0" t="str">
        <f aca="false">IF(G9016=1,INT(ROUND((A9016-Debut)*86400,0)/600),"")</f>
        <v/>
      </c>
      <c r="I9016" s="0" t="str">
        <f aca="false">IF(G9016=1,INT(ROUND((A9016-Debut)*86400,0)/3600),"")</f>
        <v/>
      </c>
      <c r="J9016" s="0" t="str">
        <f aca="false">IF(OR(A9016="",B9016=""),"",ROUND((B9016-A9016)*86400,0))</f>
        <v/>
      </c>
      <c r="K9016" s="37" t="str">
        <f aca="false">IF(G9016=1,IF(COUNTIFS($C:$C,C9016,$G:$G,1,$A:$A,"&gt;="&amp;(A9016-FenetreInterm/86400),$A:$A,"&lt;="&amp;A9016)&gt;=NbInterm,1,0),"")</f>
        <v/>
      </c>
      <c r="L9016" s="37" t="str">
        <f aca="false">IF(G9016=1,IF(B9016="",0,IF(J9016&lt;SeuilFugitive,1,0)),"")</f>
        <v/>
      </c>
      <c r="M9016" s="37" t="str">
        <f aca="false">IF(G9016=1,IF(B9016="",IF((Fin-A9016)*24&gt;SeuilFigee,1,0),IF(J9016&gt;SeuilFigee*3600,1,0)),"")</f>
        <v/>
      </c>
      <c r="N9016" s="0" t="str">
        <f aca="false">IF(G9016=1,IF(COUNTIF(H$2:H9016,H9016)=1,COUNTIF($H:$H,H9016),""),"")</f>
        <v/>
      </c>
      <c r="O9016" s="0" t="str">
        <f aca="false">IF(G9016=1,IF(COUNTIF(I$2:I9016,I9016)=1,COUNTIF($I:$I,I9016),""),"")</f>
        <v/>
      </c>
      <c r="P9016" s="38" t="str">
        <f aca="false">IF(G9016=1,IF(COUNTIFS(C$2:C9016,C9016,G$2:G9016,1)=1,COUNTIFS($C:$C,C9016,$G:$G,1)+ROW()/10000000,""),"")</f>
        <v/>
      </c>
      <c r="Q9016" s="0" t="str">
        <f aca="false">IF(K9016=1,IF(COUNTIFS(C$2:C9016,C9016,K$2:K9016,1)=1,1,0),"")</f>
        <v/>
      </c>
      <c r="R9016" s="0" t="str">
        <f aca="false">IF(M9016=1,IF(COUNTIFS(C$2:C9016,C9016,M$2:M9016,1)=1,1,0),"")</f>
        <v/>
      </c>
      <c r="S9016" s="0" t="str">
        <f aca="false">IF(L9016=1,IF(COUNTIFS(C$2:C9016,C9016,L$2:L9016,1)=1,1,0),"")</f>
        <v/>
      </c>
      <c r="T9016" s="38" t="str">
        <f aca="false">IF(N9016="","",N9016+ROW()/10000000)</f>
        <v/>
      </c>
      <c r="U9016" s="0" t="str">
        <f aca="false">IF(G9016=1,IF(B9016="",1,0),"")</f>
        <v/>
      </c>
    </row>
    <row r="9017" customFormat="false" ht="15" hidden="false" customHeight="false" outlineLevel="0" collapsed="false">
      <c r="A9017" s="35"/>
      <c r="B9017" s="35"/>
      <c r="G9017" s="0" t="str">
        <f aca="false">IF(A9017="","",IF(AND(A9017&gt;=Debut,A9017&lt;Fin),1,0))</f>
        <v/>
      </c>
      <c r="H9017" s="0" t="str">
        <f aca="false">IF(G9017=1,INT(ROUND((A9017-Debut)*86400,0)/600),"")</f>
        <v/>
      </c>
      <c r="I9017" s="0" t="str">
        <f aca="false">IF(G9017=1,INT(ROUND((A9017-Debut)*86400,0)/3600),"")</f>
        <v/>
      </c>
      <c r="J9017" s="0" t="str">
        <f aca="false">IF(OR(A9017="",B9017=""),"",ROUND((B9017-A9017)*86400,0))</f>
        <v/>
      </c>
      <c r="K9017" s="37" t="str">
        <f aca="false">IF(G9017=1,IF(COUNTIFS($C:$C,C9017,$G:$G,1,$A:$A,"&gt;="&amp;(A9017-FenetreInterm/86400),$A:$A,"&lt;="&amp;A9017)&gt;=NbInterm,1,0),"")</f>
        <v/>
      </c>
      <c r="L9017" s="37" t="str">
        <f aca="false">IF(G9017=1,IF(B9017="",0,IF(J9017&lt;SeuilFugitive,1,0)),"")</f>
        <v/>
      </c>
      <c r="M9017" s="37" t="str">
        <f aca="false">IF(G9017=1,IF(B9017="",IF((Fin-A9017)*24&gt;SeuilFigee,1,0),IF(J9017&gt;SeuilFigee*3600,1,0)),"")</f>
        <v/>
      </c>
      <c r="N9017" s="0" t="str">
        <f aca="false">IF(G9017=1,IF(COUNTIF(H$2:H9017,H9017)=1,COUNTIF($H:$H,H9017),""),"")</f>
        <v/>
      </c>
      <c r="O9017" s="0" t="str">
        <f aca="false">IF(G9017=1,IF(COUNTIF(I$2:I9017,I9017)=1,COUNTIF($I:$I,I9017),""),"")</f>
        <v/>
      </c>
      <c r="P9017" s="38" t="str">
        <f aca="false">IF(G9017=1,IF(COUNTIFS(C$2:C9017,C9017,G$2:G9017,1)=1,COUNTIFS($C:$C,C9017,$G:$G,1)+ROW()/10000000,""),"")</f>
        <v/>
      </c>
      <c r="Q9017" s="0" t="str">
        <f aca="false">IF(K9017=1,IF(COUNTIFS(C$2:C9017,C9017,K$2:K9017,1)=1,1,0),"")</f>
        <v/>
      </c>
      <c r="R9017" s="0" t="str">
        <f aca="false">IF(M9017=1,IF(COUNTIFS(C$2:C9017,C9017,M$2:M9017,1)=1,1,0),"")</f>
        <v/>
      </c>
      <c r="S9017" s="0" t="str">
        <f aca="false">IF(L9017=1,IF(COUNTIFS(C$2:C9017,C9017,L$2:L9017,1)=1,1,0),"")</f>
        <v/>
      </c>
      <c r="T9017" s="38" t="str">
        <f aca="false">IF(N9017="","",N9017+ROW()/10000000)</f>
        <v/>
      </c>
      <c r="U9017" s="0" t="str">
        <f aca="false">IF(G9017=1,IF(B9017="",1,0),"")</f>
        <v/>
      </c>
    </row>
    <row r="9018" customFormat="false" ht="15" hidden="false" customHeight="false" outlineLevel="0" collapsed="false">
      <c r="A9018" s="35"/>
      <c r="B9018" s="35"/>
      <c r="G9018" s="0" t="str">
        <f aca="false">IF(A9018="","",IF(AND(A9018&gt;=Debut,A9018&lt;Fin),1,0))</f>
        <v/>
      </c>
      <c r="H9018" s="0" t="str">
        <f aca="false">IF(G9018=1,INT(ROUND((A9018-Debut)*86400,0)/600),"")</f>
        <v/>
      </c>
      <c r="I9018" s="0" t="str">
        <f aca="false">IF(G9018=1,INT(ROUND((A9018-Debut)*86400,0)/3600),"")</f>
        <v/>
      </c>
      <c r="J9018" s="0" t="str">
        <f aca="false">IF(OR(A9018="",B9018=""),"",ROUND((B9018-A9018)*86400,0))</f>
        <v/>
      </c>
      <c r="K9018" s="37" t="str">
        <f aca="false">IF(G9018=1,IF(COUNTIFS($C:$C,C9018,$G:$G,1,$A:$A,"&gt;="&amp;(A9018-FenetreInterm/86400),$A:$A,"&lt;="&amp;A9018)&gt;=NbInterm,1,0),"")</f>
        <v/>
      </c>
      <c r="L9018" s="37" t="str">
        <f aca="false">IF(G9018=1,IF(B9018="",0,IF(J9018&lt;SeuilFugitive,1,0)),"")</f>
        <v/>
      </c>
      <c r="M9018" s="37" t="str">
        <f aca="false">IF(G9018=1,IF(B9018="",IF((Fin-A9018)*24&gt;SeuilFigee,1,0),IF(J9018&gt;SeuilFigee*3600,1,0)),"")</f>
        <v/>
      </c>
      <c r="N9018" s="0" t="str">
        <f aca="false">IF(G9018=1,IF(COUNTIF(H$2:H9018,H9018)=1,COUNTIF($H:$H,H9018),""),"")</f>
        <v/>
      </c>
      <c r="O9018" s="0" t="str">
        <f aca="false">IF(G9018=1,IF(COUNTIF(I$2:I9018,I9018)=1,COUNTIF($I:$I,I9018),""),"")</f>
        <v/>
      </c>
      <c r="P9018" s="38" t="str">
        <f aca="false">IF(G9018=1,IF(COUNTIFS(C$2:C9018,C9018,G$2:G9018,1)=1,COUNTIFS($C:$C,C9018,$G:$G,1)+ROW()/10000000,""),"")</f>
        <v/>
      </c>
      <c r="Q9018" s="0" t="str">
        <f aca="false">IF(K9018=1,IF(COUNTIFS(C$2:C9018,C9018,K$2:K9018,1)=1,1,0),"")</f>
        <v/>
      </c>
      <c r="R9018" s="0" t="str">
        <f aca="false">IF(M9018=1,IF(COUNTIFS(C$2:C9018,C9018,M$2:M9018,1)=1,1,0),"")</f>
        <v/>
      </c>
      <c r="S9018" s="0" t="str">
        <f aca="false">IF(L9018=1,IF(COUNTIFS(C$2:C9018,C9018,L$2:L9018,1)=1,1,0),"")</f>
        <v/>
      </c>
      <c r="T9018" s="38" t="str">
        <f aca="false">IF(N9018="","",N9018+ROW()/10000000)</f>
        <v/>
      </c>
      <c r="U9018" s="0" t="str">
        <f aca="false">IF(G9018=1,IF(B9018="",1,0),"")</f>
        <v/>
      </c>
    </row>
    <row r="9019" customFormat="false" ht="15" hidden="false" customHeight="false" outlineLevel="0" collapsed="false">
      <c r="A9019" s="35"/>
      <c r="B9019" s="35"/>
      <c r="G9019" s="0" t="str">
        <f aca="false">IF(A9019="","",IF(AND(A9019&gt;=Debut,A9019&lt;Fin),1,0))</f>
        <v/>
      </c>
      <c r="H9019" s="0" t="str">
        <f aca="false">IF(G9019=1,INT(ROUND((A9019-Debut)*86400,0)/600),"")</f>
        <v/>
      </c>
      <c r="I9019" s="0" t="str">
        <f aca="false">IF(G9019=1,INT(ROUND((A9019-Debut)*86400,0)/3600),"")</f>
        <v/>
      </c>
      <c r="J9019" s="0" t="str">
        <f aca="false">IF(OR(A9019="",B9019=""),"",ROUND((B9019-A9019)*86400,0))</f>
        <v/>
      </c>
      <c r="K9019" s="37" t="str">
        <f aca="false">IF(G9019=1,IF(COUNTIFS($C:$C,C9019,$G:$G,1,$A:$A,"&gt;="&amp;(A9019-FenetreInterm/86400),$A:$A,"&lt;="&amp;A9019)&gt;=NbInterm,1,0),"")</f>
        <v/>
      </c>
      <c r="L9019" s="37" t="str">
        <f aca="false">IF(G9019=1,IF(B9019="",0,IF(J9019&lt;SeuilFugitive,1,0)),"")</f>
        <v/>
      </c>
      <c r="M9019" s="37" t="str">
        <f aca="false">IF(G9019=1,IF(B9019="",IF((Fin-A9019)*24&gt;SeuilFigee,1,0),IF(J9019&gt;SeuilFigee*3600,1,0)),"")</f>
        <v/>
      </c>
      <c r="N9019" s="0" t="str">
        <f aca="false">IF(G9019=1,IF(COUNTIF(H$2:H9019,H9019)=1,COUNTIF($H:$H,H9019),""),"")</f>
        <v/>
      </c>
      <c r="O9019" s="0" t="str">
        <f aca="false">IF(G9019=1,IF(COUNTIF(I$2:I9019,I9019)=1,COUNTIF($I:$I,I9019),""),"")</f>
        <v/>
      </c>
      <c r="P9019" s="38" t="str">
        <f aca="false">IF(G9019=1,IF(COUNTIFS(C$2:C9019,C9019,G$2:G9019,1)=1,COUNTIFS($C:$C,C9019,$G:$G,1)+ROW()/10000000,""),"")</f>
        <v/>
      </c>
      <c r="Q9019" s="0" t="str">
        <f aca="false">IF(K9019=1,IF(COUNTIFS(C$2:C9019,C9019,K$2:K9019,1)=1,1,0),"")</f>
        <v/>
      </c>
      <c r="R9019" s="0" t="str">
        <f aca="false">IF(M9019=1,IF(COUNTIFS(C$2:C9019,C9019,M$2:M9019,1)=1,1,0),"")</f>
        <v/>
      </c>
      <c r="S9019" s="0" t="str">
        <f aca="false">IF(L9019=1,IF(COUNTIFS(C$2:C9019,C9019,L$2:L9019,1)=1,1,0),"")</f>
        <v/>
      </c>
      <c r="T9019" s="38" t="str">
        <f aca="false">IF(N9019="","",N9019+ROW()/10000000)</f>
        <v/>
      </c>
      <c r="U9019" s="0" t="str">
        <f aca="false">IF(G9019=1,IF(B9019="",1,0),"")</f>
        <v/>
      </c>
    </row>
    <row r="9020" customFormat="false" ht="15" hidden="false" customHeight="false" outlineLevel="0" collapsed="false">
      <c r="A9020" s="35"/>
      <c r="B9020" s="35"/>
      <c r="G9020" s="0" t="str">
        <f aca="false">IF(A9020="","",IF(AND(A9020&gt;=Debut,A9020&lt;Fin),1,0))</f>
        <v/>
      </c>
      <c r="H9020" s="0" t="str">
        <f aca="false">IF(G9020=1,INT(ROUND((A9020-Debut)*86400,0)/600),"")</f>
        <v/>
      </c>
      <c r="I9020" s="0" t="str">
        <f aca="false">IF(G9020=1,INT(ROUND((A9020-Debut)*86400,0)/3600),"")</f>
        <v/>
      </c>
      <c r="J9020" s="0" t="str">
        <f aca="false">IF(OR(A9020="",B9020=""),"",ROUND((B9020-A9020)*86400,0))</f>
        <v/>
      </c>
      <c r="K9020" s="37" t="str">
        <f aca="false">IF(G9020=1,IF(COUNTIFS($C:$C,C9020,$G:$G,1,$A:$A,"&gt;="&amp;(A9020-FenetreInterm/86400),$A:$A,"&lt;="&amp;A9020)&gt;=NbInterm,1,0),"")</f>
        <v/>
      </c>
      <c r="L9020" s="37" t="str">
        <f aca="false">IF(G9020=1,IF(B9020="",0,IF(J9020&lt;SeuilFugitive,1,0)),"")</f>
        <v/>
      </c>
      <c r="M9020" s="37" t="str">
        <f aca="false">IF(G9020=1,IF(B9020="",IF((Fin-A9020)*24&gt;SeuilFigee,1,0),IF(J9020&gt;SeuilFigee*3600,1,0)),"")</f>
        <v/>
      </c>
      <c r="N9020" s="0" t="str">
        <f aca="false">IF(G9020=1,IF(COUNTIF(H$2:H9020,H9020)=1,COUNTIF($H:$H,H9020),""),"")</f>
        <v/>
      </c>
      <c r="O9020" s="0" t="str">
        <f aca="false">IF(G9020=1,IF(COUNTIF(I$2:I9020,I9020)=1,COUNTIF($I:$I,I9020),""),"")</f>
        <v/>
      </c>
      <c r="P9020" s="38" t="str">
        <f aca="false">IF(G9020=1,IF(COUNTIFS(C$2:C9020,C9020,G$2:G9020,1)=1,COUNTIFS($C:$C,C9020,$G:$G,1)+ROW()/10000000,""),"")</f>
        <v/>
      </c>
      <c r="Q9020" s="0" t="str">
        <f aca="false">IF(K9020=1,IF(COUNTIFS(C$2:C9020,C9020,K$2:K9020,1)=1,1,0),"")</f>
        <v/>
      </c>
      <c r="R9020" s="0" t="str">
        <f aca="false">IF(M9020=1,IF(COUNTIFS(C$2:C9020,C9020,M$2:M9020,1)=1,1,0),"")</f>
        <v/>
      </c>
      <c r="S9020" s="0" t="str">
        <f aca="false">IF(L9020=1,IF(COUNTIFS(C$2:C9020,C9020,L$2:L9020,1)=1,1,0),"")</f>
        <v/>
      </c>
      <c r="T9020" s="38" t="str">
        <f aca="false">IF(N9020="","",N9020+ROW()/10000000)</f>
        <v/>
      </c>
      <c r="U9020" s="0" t="str">
        <f aca="false">IF(G9020=1,IF(B9020="",1,0),"")</f>
        <v/>
      </c>
    </row>
    <row r="9021" customFormat="false" ht="15" hidden="false" customHeight="false" outlineLevel="0" collapsed="false">
      <c r="A9021" s="35"/>
      <c r="B9021" s="35"/>
      <c r="G9021" s="0" t="str">
        <f aca="false">IF(A9021="","",IF(AND(A9021&gt;=Debut,A9021&lt;Fin),1,0))</f>
        <v/>
      </c>
      <c r="H9021" s="0" t="str">
        <f aca="false">IF(G9021=1,INT(ROUND((A9021-Debut)*86400,0)/600),"")</f>
        <v/>
      </c>
      <c r="I9021" s="0" t="str">
        <f aca="false">IF(G9021=1,INT(ROUND((A9021-Debut)*86400,0)/3600),"")</f>
        <v/>
      </c>
      <c r="J9021" s="0" t="str">
        <f aca="false">IF(OR(A9021="",B9021=""),"",ROUND((B9021-A9021)*86400,0))</f>
        <v/>
      </c>
      <c r="K9021" s="37" t="str">
        <f aca="false">IF(G9021=1,IF(COUNTIFS($C:$C,C9021,$G:$G,1,$A:$A,"&gt;="&amp;(A9021-FenetreInterm/86400),$A:$A,"&lt;="&amp;A9021)&gt;=NbInterm,1,0),"")</f>
        <v/>
      </c>
      <c r="L9021" s="37" t="str">
        <f aca="false">IF(G9021=1,IF(B9021="",0,IF(J9021&lt;SeuilFugitive,1,0)),"")</f>
        <v/>
      </c>
      <c r="M9021" s="37" t="str">
        <f aca="false">IF(G9021=1,IF(B9021="",IF((Fin-A9021)*24&gt;SeuilFigee,1,0),IF(J9021&gt;SeuilFigee*3600,1,0)),"")</f>
        <v/>
      </c>
      <c r="N9021" s="0" t="str">
        <f aca="false">IF(G9021=1,IF(COUNTIF(H$2:H9021,H9021)=1,COUNTIF($H:$H,H9021),""),"")</f>
        <v/>
      </c>
      <c r="O9021" s="0" t="str">
        <f aca="false">IF(G9021=1,IF(COUNTIF(I$2:I9021,I9021)=1,COUNTIF($I:$I,I9021),""),"")</f>
        <v/>
      </c>
      <c r="P9021" s="38" t="str">
        <f aca="false">IF(G9021=1,IF(COUNTIFS(C$2:C9021,C9021,G$2:G9021,1)=1,COUNTIFS($C:$C,C9021,$G:$G,1)+ROW()/10000000,""),"")</f>
        <v/>
      </c>
      <c r="Q9021" s="0" t="str">
        <f aca="false">IF(K9021=1,IF(COUNTIFS(C$2:C9021,C9021,K$2:K9021,1)=1,1,0),"")</f>
        <v/>
      </c>
      <c r="R9021" s="0" t="str">
        <f aca="false">IF(M9021=1,IF(COUNTIFS(C$2:C9021,C9021,M$2:M9021,1)=1,1,0),"")</f>
        <v/>
      </c>
      <c r="S9021" s="0" t="str">
        <f aca="false">IF(L9021=1,IF(COUNTIFS(C$2:C9021,C9021,L$2:L9021,1)=1,1,0),"")</f>
        <v/>
      </c>
      <c r="T9021" s="38" t="str">
        <f aca="false">IF(N9021="","",N9021+ROW()/10000000)</f>
        <v/>
      </c>
      <c r="U9021" s="0" t="str">
        <f aca="false">IF(G9021=1,IF(B9021="",1,0),"")</f>
        <v/>
      </c>
    </row>
    <row r="9022" customFormat="false" ht="15" hidden="false" customHeight="false" outlineLevel="0" collapsed="false">
      <c r="A9022" s="35"/>
      <c r="B9022" s="35"/>
      <c r="G9022" s="0" t="str">
        <f aca="false">IF(A9022="","",IF(AND(A9022&gt;=Debut,A9022&lt;Fin),1,0))</f>
        <v/>
      </c>
      <c r="H9022" s="0" t="str">
        <f aca="false">IF(G9022=1,INT(ROUND((A9022-Debut)*86400,0)/600),"")</f>
        <v/>
      </c>
      <c r="I9022" s="0" t="str">
        <f aca="false">IF(G9022=1,INT(ROUND((A9022-Debut)*86400,0)/3600),"")</f>
        <v/>
      </c>
      <c r="J9022" s="0" t="str">
        <f aca="false">IF(OR(A9022="",B9022=""),"",ROUND((B9022-A9022)*86400,0))</f>
        <v/>
      </c>
      <c r="K9022" s="37" t="str">
        <f aca="false">IF(G9022=1,IF(COUNTIFS($C:$C,C9022,$G:$G,1,$A:$A,"&gt;="&amp;(A9022-FenetreInterm/86400),$A:$A,"&lt;="&amp;A9022)&gt;=NbInterm,1,0),"")</f>
        <v/>
      </c>
      <c r="L9022" s="37" t="str">
        <f aca="false">IF(G9022=1,IF(B9022="",0,IF(J9022&lt;SeuilFugitive,1,0)),"")</f>
        <v/>
      </c>
      <c r="M9022" s="37" t="str">
        <f aca="false">IF(G9022=1,IF(B9022="",IF((Fin-A9022)*24&gt;SeuilFigee,1,0),IF(J9022&gt;SeuilFigee*3600,1,0)),"")</f>
        <v/>
      </c>
      <c r="N9022" s="0" t="str">
        <f aca="false">IF(G9022=1,IF(COUNTIF(H$2:H9022,H9022)=1,COUNTIF($H:$H,H9022),""),"")</f>
        <v/>
      </c>
      <c r="O9022" s="0" t="str">
        <f aca="false">IF(G9022=1,IF(COUNTIF(I$2:I9022,I9022)=1,COUNTIF($I:$I,I9022),""),"")</f>
        <v/>
      </c>
      <c r="P9022" s="38" t="str">
        <f aca="false">IF(G9022=1,IF(COUNTIFS(C$2:C9022,C9022,G$2:G9022,1)=1,COUNTIFS($C:$C,C9022,$G:$G,1)+ROW()/10000000,""),"")</f>
        <v/>
      </c>
      <c r="Q9022" s="0" t="str">
        <f aca="false">IF(K9022=1,IF(COUNTIFS(C$2:C9022,C9022,K$2:K9022,1)=1,1,0),"")</f>
        <v/>
      </c>
      <c r="R9022" s="0" t="str">
        <f aca="false">IF(M9022=1,IF(COUNTIFS(C$2:C9022,C9022,M$2:M9022,1)=1,1,0),"")</f>
        <v/>
      </c>
      <c r="S9022" s="0" t="str">
        <f aca="false">IF(L9022=1,IF(COUNTIFS(C$2:C9022,C9022,L$2:L9022,1)=1,1,0),"")</f>
        <v/>
      </c>
      <c r="T9022" s="38" t="str">
        <f aca="false">IF(N9022="","",N9022+ROW()/10000000)</f>
        <v/>
      </c>
      <c r="U9022" s="0" t="str">
        <f aca="false">IF(G9022=1,IF(B9022="",1,0),"")</f>
        <v/>
      </c>
    </row>
    <row r="9023" customFormat="false" ht="15" hidden="false" customHeight="false" outlineLevel="0" collapsed="false">
      <c r="A9023" s="35"/>
      <c r="B9023" s="35"/>
      <c r="G9023" s="0" t="str">
        <f aca="false">IF(A9023="","",IF(AND(A9023&gt;=Debut,A9023&lt;Fin),1,0))</f>
        <v/>
      </c>
      <c r="H9023" s="0" t="str">
        <f aca="false">IF(G9023=1,INT(ROUND((A9023-Debut)*86400,0)/600),"")</f>
        <v/>
      </c>
      <c r="I9023" s="0" t="str">
        <f aca="false">IF(G9023=1,INT(ROUND((A9023-Debut)*86400,0)/3600),"")</f>
        <v/>
      </c>
      <c r="J9023" s="0" t="str">
        <f aca="false">IF(OR(A9023="",B9023=""),"",ROUND((B9023-A9023)*86400,0))</f>
        <v/>
      </c>
      <c r="K9023" s="37" t="str">
        <f aca="false">IF(G9023=1,IF(COUNTIFS($C:$C,C9023,$G:$G,1,$A:$A,"&gt;="&amp;(A9023-FenetreInterm/86400),$A:$A,"&lt;="&amp;A9023)&gt;=NbInterm,1,0),"")</f>
        <v/>
      </c>
      <c r="L9023" s="37" t="str">
        <f aca="false">IF(G9023=1,IF(B9023="",0,IF(J9023&lt;SeuilFugitive,1,0)),"")</f>
        <v/>
      </c>
      <c r="M9023" s="37" t="str">
        <f aca="false">IF(G9023=1,IF(B9023="",IF((Fin-A9023)*24&gt;SeuilFigee,1,0),IF(J9023&gt;SeuilFigee*3600,1,0)),"")</f>
        <v/>
      </c>
      <c r="N9023" s="0" t="str">
        <f aca="false">IF(G9023=1,IF(COUNTIF(H$2:H9023,H9023)=1,COUNTIF($H:$H,H9023),""),"")</f>
        <v/>
      </c>
      <c r="O9023" s="0" t="str">
        <f aca="false">IF(G9023=1,IF(COUNTIF(I$2:I9023,I9023)=1,COUNTIF($I:$I,I9023),""),"")</f>
        <v/>
      </c>
      <c r="P9023" s="38" t="str">
        <f aca="false">IF(G9023=1,IF(COUNTIFS(C$2:C9023,C9023,G$2:G9023,1)=1,COUNTIFS($C:$C,C9023,$G:$G,1)+ROW()/10000000,""),"")</f>
        <v/>
      </c>
      <c r="Q9023" s="0" t="str">
        <f aca="false">IF(K9023=1,IF(COUNTIFS(C$2:C9023,C9023,K$2:K9023,1)=1,1,0),"")</f>
        <v/>
      </c>
      <c r="R9023" s="0" t="str">
        <f aca="false">IF(M9023=1,IF(COUNTIFS(C$2:C9023,C9023,M$2:M9023,1)=1,1,0),"")</f>
        <v/>
      </c>
      <c r="S9023" s="0" t="str">
        <f aca="false">IF(L9023=1,IF(COUNTIFS(C$2:C9023,C9023,L$2:L9023,1)=1,1,0),"")</f>
        <v/>
      </c>
      <c r="T9023" s="38" t="str">
        <f aca="false">IF(N9023="","",N9023+ROW()/10000000)</f>
        <v/>
      </c>
      <c r="U9023" s="0" t="str">
        <f aca="false">IF(G9023=1,IF(B9023="",1,0),"")</f>
        <v/>
      </c>
    </row>
    <row r="9024" customFormat="false" ht="15" hidden="false" customHeight="false" outlineLevel="0" collapsed="false">
      <c r="A9024" s="35"/>
      <c r="B9024" s="35"/>
      <c r="G9024" s="0" t="str">
        <f aca="false">IF(A9024="","",IF(AND(A9024&gt;=Debut,A9024&lt;Fin),1,0))</f>
        <v/>
      </c>
      <c r="H9024" s="0" t="str">
        <f aca="false">IF(G9024=1,INT(ROUND((A9024-Debut)*86400,0)/600),"")</f>
        <v/>
      </c>
      <c r="I9024" s="0" t="str">
        <f aca="false">IF(G9024=1,INT(ROUND((A9024-Debut)*86400,0)/3600),"")</f>
        <v/>
      </c>
      <c r="J9024" s="0" t="str">
        <f aca="false">IF(OR(A9024="",B9024=""),"",ROUND((B9024-A9024)*86400,0))</f>
        <v/>
      </c>
      <c r="K9024" s="37" t="str">
        <f aca="false">IF(G9024=1,IF(COUNTIFS($C:$C,C9024,$G:$G,1,$A:$A,"&gt;="&amp;(A9024-FenetreInterm/86400),$A:$A,"&lt;="&amp;A9024)&gt;=NbInterm,1,0),"")</f>
        <v/>
      </c>
      <c r="L9024" s="37" t="str">
        <f aca="false">IF(G9024=1,IF(B9024="",0,IF(J9024&lt;SeuilFugitive,1,0)),"")</f>
        <v/>
      </c>
      <c r="M9024" s="37" t="str">
        <f aca="false">IF(G9024=1,IF(B9024="",IF((Fin-A9024)*24&gt;SeuilFigee,1,0),IF(J9024&gt;SeuilFigee*3600,1,0)),"")</f>
        <v/>
      </c>
      <c r="N9024" s="0" t="str">
        <f aca="false">IF(G9024=1,IF(COUNTIF(H$2:H9024,H9024)=1,COUNTIF($H:$H,H9024),""),"")</f>
        <v/>
      </c>
      <c r="O9024" s="0" t="str">
        <f aca="false">IF(G9024=1,IF(COUNTIF(I$2:I9024,I9024)=1,COUNTIF($I:$I,I9024),""),"")</f>
        <v/>
      </c>
      <c r="P9024" s="38" t="str">
        <f aca="false">IF(G9024=1,IF(COUNTIFS(C$2:C9024,C9024,G$2:G9024,1)=1,COUNTIFS($C:$C,C9024,$G:$G,1)+ROW()/10000000,""),"")</f>
        <v/>
      </c>
      <c r="Q9024" s="0" t="str">
        <f aca="false">IF(K9024=1,IF(COUNTIFS(C$2:C9024,C9024,K$2:K9024,1)=1,1,0),"")</f>
        <v/>
      </c>
      <c r="R9024" s="0" t="str">
        <f aca="false">IF(M9024=1,IF(COUNTIFS(C$2:C9024,C9024,M$2:M9024,1)=1,1,0),"")</f>
        <v/>
      </c>
      <c r="S9024" s="0" t="str">
        <f aca="false">IF(L9024=1,IF(COUNTIFS(C$2:C9024,C9024,L$2:L9024,1)=1,1,0),"")</f>
        <v/>
      </c>
      <c r="T9024" s="38" t="str">
        <f aca="false">IF(N9024="","",N9024+ROW()/10000000)</f>
        <v/>
      </c>
      <c r="U9024" s="0" t="str">
        <f aca="false">IF(G9024=1,IF(B9024="",1,0),"")</f>
        <v/>
      </c>
    </row>
    <row r="9025" customFormat="false" ht="15" hidden="false" customHeight="false" outlineLevel="0" collapsed="false">
      <c r="A9025" s="35"/>
      <c r="B9025" s="35"/>
      <c r="G9025" s="0" t="str">
        <f aca="false">IF(A9025="","",IF(AND(A9025&gt;=Debut,A9025&lt;Fin),1,0))</f>
        <v/>
      </c>
      <c r="H9025" s="0" t="str">
        <f aca="false">IF(G9025=1,INT(ROUND((A9025-Debut)*86400,0)/600),"")</f>
        <v/>
      </c>
      <c r="I9025" s="0" t="str">
        <f aca="false">IF(G9025=1,INT(ROUND((A9025-Debut)*86400,0)/3600),"")</f>
        <v/>
      </c>
      <c r="J9025" s="0" t="str">
        <f aca="false">IF(OR(A9025="",B9025=""),"",ROUND((B9025-A9025)*86400,0))</f>
        <v/>
      </c>
      <c r="K9025" s="37" t="str">
        <f aca="false">IF(G9025=1,IF(COUNTIFS($C:$C,C9025,$G:$G,1,$A:$A,"&gt;="&amp;(A9025-FenetreInterm/86400),$A:$A,"&lt;="&amp;A9025)&gt;=NbInterm,1,0),"")</f>
        <v/>
      </c>
      <c r="L9025" s="37" t="str">
        <f aca="false">IF(G9025=1,IF(B9025="",0,IF(J9025&lt;SeuilFugitive,1,0)),"")</f>
        <v/>
      </c>
      <c r="M9025" s="37" t="str">
        <f aca="false">IF(G9025=1,IF(B9025="",IF((Fin-A9025)*24&gt;SeuilFigee,1,0),IF(J9025&gt;SeuilFigee*3600,1,0)),"")</f>
        <v/>
      </c>
      <c r="N9025" s="0" t="str">
        <f aca="false">IF(G9025=1,IF(COUNTIF(H$2:H9025,H9025)=1,COUNTIF($H:$H,H9025),""),"")</f>
        <v/>
      </c>
      <c r="O9025" s="0" t="str">
        <f aca="false">IF(G9025=1,IF(COUNTIF(I$2:I9025,I9025)=1,COUNTIF($I:$I,I9025),""),"")</f>
        <v/>
      </c>
      <c r="P9025" s="38" t="str">
        <f aca="false">IF(G9025=1,IF(COUNTIFS(C$2:C9025,C9025,G$2:G9025,1)=1,COUNTIFS($C:$C,C9025,$G:$G,1)+ROW()/10000000,""),"")</f>
        <v/>
      </c>
      <c r="Q9025" s="0" t="str">
        <f aca="false">IF(K9025=1,IF(COUNTIFS(C$2:C9025,C9025,K$2:K9025,1)=1,1,0),"")</f>
        <v/>
      </c>
      <c r="R9025" s="0" t="str">
        <f aca="false">IF(M9025=1,IF(COUNTIFS(C$2:C9025,C9025,M$2:M9025,1)=1,1,0),"")</f>
        <v/>
      </c>
      <c r="S9025" s="0" t="str">
        <f aca="false">IF(L9025=1,IF(COUNTIFS(C$2:C9025,C9025,L$2:L9025,1)=1,1,0),"")</f>
        <v/>
      </c>
      <c r="T9025" s="38" t="str">
        <f aca="false">IF(N9025="","",N9025+ROW()/10000000)</f>
        <v/>
      </c>
      <c r="U9025" s="0" t="str">
        <f aca="false">IF(G9025=1,IF(B9025="",1,0),"")</f>
        <v/>
      </c>
    </row>
    <row r="9026" customFormat="false" ht="15" hidden="false" customHeight="false" outlineLevel="0" collapsed="false">
      <c r="A9026" s="35"/>
      <c r="B9026" s="35"/>
      <c r="G9026" s="0" t="str">
        <f aca="false">IF(A9026="","",IF(AND(A9026&gt;=Debut,A9026&lt;Fin),1,0))</f>
        <v/>
      </c>
      <c r="H9026" s="0" t="str">
        <f aca="false">IF(G9026=1,INT(ROUND((A9026-Debut)*86400,0)/600),"")</f>
        <v/>
      </c>
      <c r="I9026" s="0" t="str">
        <f aca="false">IF(G9026=1,INT(ROUND((A9026-Debut)*86400,0)/3600),"")</f>
        <v/>
      </c>
      <c r="J9026" s="0" t="str">
        <f aca="false">IF(OR(A9026="",B9026=""),"",ROUND((B9026-A9026)*86400,0))</f>
        <v/>
      </c>
      <c r="K9026" s="37" t="str">
        <f aca="false">IF(G9026=1,IF(COUNTIFS($C:$C,C9026,$G:$G,1,$A:$A,"&gt;="&amp;(A9026-FenetreInterm/86400),$A:$A,"&lt;="&amp;A9026)&gt;=NbInterm,1,0),"")</f>
        <v/>
      </c>
      <c r="L9026" s="37" t="str">
        <f aca="false">IF(G9026=1,IF(B9026="",0,IF(J9026&lt;SeuilFugitive,1,0)),"")</f>
        <v/>
      </c>
      <c r="M9026" s="37" t="str">
        <f aca="false">IF(G9026=1,IF(B9026="",IF((Fin-A9026)*24&gt;SeuilFigee,1,0),IF(J9026&gt;SeuilFigee*3600,1,0)),"")</f>
        <v/>
      </c>
      <c r="N9026" s="0" t="str">
        <f aca="false">IF(G9026=1,IF(COUNTIF(H$2:H9026,H9026)=1,COUNTIF($H:$H,H9026),""),"")</f>
        <v/>
      </c>
      <c r="O9026" s="0" t="str">
        <f aca="false">IF(G9026=1,IF(COUNTIF(I$2:I9026,I9026)=1,COUNTIF($I:$I,I9026),""),"")</f>
        <v/>
      </c>
      <c r="P9026" s="38" t="str">
        <f aca="false">IF(G9026=1,IF(COUNTIFS(C$2:C9026,C9026,G$2:G9026,1)=1,COUNTIFS($C:$C,C9026,$G:$G,1)+ROW()/10000000,""),"")</f>
        <v/>
      </c>
      <c r="Q9026" s="0" t="str">
        <f aca="false">IF(K9026=1,IF(COUNTIFS(C$2:C9026,C9026,K$2:K9026,1)=1,1,0),"")</f>
        <v/>
      </c>
      <c r="R9026" s="0" t="str">
        <f aca="false">IF(M9026=1,IF(COUNTIFS(C$2:C9026,C9026,M$2:M9026,1)=1,1,0),"")</f>
        <v/>
      </c>
      <c r="S9026" s="0" t="str">
        <f aca="false">IF(L9026=1,IF(COUNTIFS(C$2:C9026,C9026,L$2:L9026,1)=1,1,0),"")</f>
        <v/>
      </c>
      <c r="T9026" s="38" t="str">
        <f aca="false">IF(N9026="","",N9026+ROW()/10000000)</f>
        <v/>
      </c>
      <c r="U9026" s="0" t="str">
        <f aca="false">IF(G9026=1,IF(B9026="",1,0),"")</f>
        <v/>
      </c>
    </row>
    <row r="9027" customFormat="false" ht="15" hidden="false" customHeight="false" outlineLevel="0" collapsed="false">
      <c r="A9027" s="35"/>
      <c r="B9027" s="35"/>
      <c r="G9027" s="0" t="str">
        <f aca="false">IF(A9027="","",IF(AND(A9027&gt;=Debut,A9027&lt;Fin),1,0))</f>
        <v/>
      </c>
      <c r="H9027" s="0" t="str">
        <f aca="false">IF(G9027=1,INT(ROUND((A9027-Debut)*86400,0)/600),"")</f>
        <v/>
      </c>
      <c r="I9027" s="0" t="str">
        <f aca="false">IF(G9027=1,INT(ROUND((A9027-Debut)*86400,0)/3600),"")</f>
        <v/>
      </c>
      <c r="J9027" s="0" t="str">
        <f aca="false">IF(OR(A9027="",B9027=""),"",ROUND((B9027-A9027)*86400,0))</f>
        <v/>
      </c>
      <c r="K9027" s="37" t="str">
        <f aca="false">IF(G9027=1,IF(COUNTIFS($C:$C,C9027,$G:$G,1,$A:$A,"&gt;="&amp;(A9027-FenetreInterm/86400),$A:$A,"&lt;="&amp;A9027)&gt;=NbInterm,1,0),"")</f>
        <v/>
      </c>
      <c r="L9027" s="37" t="str">
        <f aca="false">IF(G9027=1,IF(B9027="",0,IF(J9027&lt;SeuilFugitive,1,0)),"")</f>
        <v/>
      </c>
      <c r="M9027" s="37" t="str">
        <f aca="false">IF(G9027=1,IF(B9027="",IF((Fin-A9027)*24&gt;SeuilFigee,1,0),IF(J9027&gt;SeuilFigee*3600,1,0)),"")</f>
        <v/>
      </c>
      <c r="N9027" s="0" t="str">
        <f aca="false">IF(G9027=1,IF(COUNTIF(H$2:H9027,H9027)=1,COUNTIF($H:$H,H9027),""),"")</f>
        <v/>
      </c>
      <c r="O9027" s="0" t="str">
        <f aca="false">IF(G9027=1,IF(COUNTIF(I$2:I9027,I9027)=1,COUNTIF($I:$I,I9027),""),"")</f>
        <v/>
      </c>
      <c r="P9027" s="38" t="str">
        <f aca="false">IF(G9027=1,IF(COUNTIFS(C$2:C9027,C9027,G$2:G9027,1)=1,COUNTIFS($C:$C,C9027,$G:$G,1)+ROW()/10000000,""),"")</f>
        <v/>
      </c>
      <c r="Q9027" s="0" t="str">
        <f aca="false">IF(K9027=1,IF(COUNTIFS(C$2:C9027,C9027,K$2:K9027,1)=1,1,0),"")</f>
        <v/>
      </c>
      <c r="R9027" s="0" t="str">
        <f aca="false">IF(M9027=1,IF(COUNTIFS(C$2:C9027,C9027,M$2:M9027,1)=1,1,0),"")</f>
        <v/>
      </c>
      <c r="S9027" s="0" t="str">
        <f aca="false">IF(L9027=1,IF(COUNTIFS(C$2:C9027,C9027,L$2:L9027,1)=1,1,0),"")</f>
        <v/>
      </c>
      <c r="T9027" s="38" t="str">
        <f aca="false">IF(N9027="","",N9027+ROW()/10000000)</f>
        <v/>
      </c>
      <c r="U9027" s="0" t="str">
        <f aca="false">IF(G9027=1,IF(B9027="",1,0),"")</f>
        <v/>
      </c>
    </row>
    <row r="9028" customFormat="false" ht="15" hidden="false" customHeight="false" outlineLevel="0" collapsed="false">
      <c r="A9028" s="35"/>
      <c r="B9028" s="35"/>
      <c r="G9028" s="0" t="str">
        <f aca="false">IF(A9028="","",IF(AND(A9028&gt;=Debut,A9028&lt;Fin),1,0))</f>
        <v/>
      </c>
      <c r="H9028" s="0" t="str">
        <f aca="false">IF(G9028=1,INT(ROUND((A9028-Debut)*86400,0)/600),"")</f>
        <v/>
      </c>
      <c r="I9028" s="0" t="str">
        <f aca="false">IF(G9028=1,INT(ROUND((A9028-Debut)*86400,0)/3600),"")</f>
        <v/>
      </c>
      <c r="J9028" s="0" t="str">
        <f aca="false">IF(OR(A9028="",B9028=""),"",ROUND((B9028-A9028)*86400,0))</f>
        <v/>
      </c>
      <c r="K9028" s="37" t="str">
        <f aca="false">IF(G9028=1,IF(COUNTIFS($C:$C,C9028,$G:$G,1,$A:$A,"&gt;="&amp;(A9028-FenetreInterm/86400),$A:$A,"&lt;="&amp;A9028)&gt;=NbInterm,1,0),"")</f>
        <v/>
      </c>
      <c r="L9028" s="37" t="str">
        <f aca="false">IF(G9028=1,IF(B9028="",0,IF(J9028&lt;SeuilFugitive,1,0)),"")</f>
        <v/>
      </c>
      <c r="M9028" s="37" t="str">
        <f aca="false">IF(G9028=1,IF(B9028="",IF((Fin-A9028)*24&gt;SeuilFigee,1,0),IF(J9028&gt;SeuilFigee*3600,1,0)),"")</f>
        <v/>
      </c>
      <c r="N9028" s="0" t="str">
        <f aca="false">IF(G9028=1,IF(COUNTIF(H$2:H9028,H9028)=1,COUNTIF($H:$H,H9028),""),"")</f>
        <v/>
      </c>
      <c r="O9028" s="0" t="str">
        <f aca="false">IF(G9028=1,IF(COUNTIF(I$2:I9028,I9028)=1,COUNTIF($I:$I,I9028),""),"")</f>
        <v/>
      </c>
      <c r="P9028" s="38" t="str">
        <f aca="false">IF(G9028=1,IF(COUNTIFS(C$2:C9028,C9028,G$2:G9028,1)=1,COUNTIFS($C:$C,C9028,$G:$G,1)+ROW()/10000000,""),"")</f>
        <v/>
      </c>
      <c r="Q9028" s="0" t="str">
        <f aca="false">IF(K9028=1,IF(COUNTIFS(C$2:C9028,C9028,K$2:K9028,1)=1,1,0),"")</f>
        <v/>
      </c>
      <c r="R9028" s="0" t="str">
        <f aca="false">IF(M9028=1,IF(COUNTIFS(C$2:C9028,C9028,M$2:M9028,1)=1,1,0),"")</f>
        <v/>
      </c>
      <c r="S9028" s="0" t="str">
        <f aca="false">IF(L9028=1,IF(COUNTIFS(C$2:C9028,C9028,L$2:L9028,1)=1,1,0),"")</f>
        <v/>
      </c>
      <c r="T9028" s="38" t="str">
        <f aca="false">IF(N9028="","",N9028+ROW()/10000000)</f>
        <v/>
      </c>
      <c r="U9028" s="0" t="str">
        <f aca="false">IF(G9028=1,IF(B9028="",1,0),"")</f>
        <v/>
      </c>
    </row>
    <row r="9029" customFormat="false" ht="15" hidden="false" customHeight="false" outlineLevel="0" collapsed="false">
      <c r="A9029" s="35"/>
      <c r="B9029" s="35"/>
      <c r="G9029" s="0" t="str">
        <f aca="false">IF(A9029="","",IF(AND(A9029&gt;=Debut,A9029&lt;Fin),1,0))</f>
        <v/>
      </c>
      <c r="H9029" s="0" t="str">
        <f aca="false">IF(G9029=1,INT(ROUND((A9029-Debut)*86400,0)/600),"")</f>
        <v/>
      </c>
      <c r="I9029" s="0" t="str">
        <f aca="false">IF(G9029=1,INT(ROUND((A9029-Debut)*86400,0)/3600),"")</f>
        <v/>
      </c>
      <c r="J9029" s="0" t="str">
        <f aca="false">IF(OR(A9029="",B9029=""),"",ROUND((B9029-A9029)*86400,0))</f>
        <v/>
      </c>
      <c r="K9029" s="37" t="str">
        <f aca="false">IF(G9029=1,IF(COUNTIFS($C:$C,C9029,$G:$G,1,$A:$A,"&gt;="&amp;(A9029-FenetreInterm/86400),$A:$A,"&lt;="&amp;A9029)&gt;=NbInterm,1,0),"")</f>
        <v/>
      </c>
      <c r="L9029" s="37" t="str">
        <f aca="false">IF(G9029=1,IF(B9029="",0,IF(J9029&lt;SeuilFugitive,1,0)),"")</f>
        <v/>
      </c>
      <c r="M9029" s="37" t="str">
        <f aca="false">IF(G9029=1,IF(B9029="",IF((Fin-A9029)*24&gt;SeuilFigee,1,0),IF(J9029&gt;SeuilFigee*3600,1,0)),"")</f>
        <v/>
      </c>
      <c r="N9029" s="0" t="str">
        <f aca="false">IF(G9029=1,IF(COUNTIF(H$2:H9029,H9029)=1,COUNTIF($H:$H,H9029),""),"")</f>
        <v/>
      </c>
      <c r="O9029" s="0" t="str">
        <f aca="false">IF(G9029=1,IF(COUNTIF(I$2:I9029,I9029)=1,COUNTIF($I:$I,I9029),""),"")</f>
        <v/>
      </c>
      <c r="P9029" s="38" t="str">
        <f aca="false">IF(G9029=1,IF(COUNTIFS(C$2:C9029,C9029,G$2:G9029,1)=1,COUNTIFS($C:$C,C9029,$G:$G,1)+ROW()/10000000,""),"")</f>
        <v/>
      </c>
      <c r="Q9029" s="0" t="str">
        <f aca="false">IF(K9029=1,IF(COUNTIFS(C$2:C9029,C9029,K$2:K9029,1)=1,1,0),"")</f>
        <v/>
      </c>
      <c r="R9029" s="0" t="str">
        <f aca="false">IF(M9029=1,IF(COUNTIFS(C$2:C9029,C9029,M$2:M9029,1)=1,1,0),"")</f>
        <v/>
      </c>
      <c r="S9029" s="0" t="str">
        <f aca="false">IF(L9029=1,IF(COUNTIFS(C$2:C9029,C9029,L$2:L9029,1)=1,1,0),"")</f>
        <v/>
      </c>
      <c r="T9029" s="38" t="str">
        <f aca="false">IF(N9029="","",N9029+ROW()/10000000)</f>
        <v/>
      </c>
      <c r="U9029" s="0" t="str">
        <f aca="false">IF(G9029=1,IF(B9029="",1,0),"")</f>
        <v/>
      </c>
    </row>
    <row r="9030" customFormat="false" ht="15" hidden="false" customHeight="false" outlineLevel="0" collapsed="false">
      <c r="A9030" s="35"/>
      <c r="B9030" s="35"/>
      <c r="G9030" s="0" t="str">
        <f aca="false">IF(A9030="","",IF(AND(A9030&gt;=Debut,A9030&lt;Fin),1,0))</f>
        <v/>
      </c>
      <c r="H9030" s="0" t="str">
        <f aca="false">IF(G9030=1,INT(ROUND((A9030-Debut)*86400,0)/600),"")</f>
        <v/>
      </c>
      <c r="I9030" s="0" t="str">
        <f aca="false">IF(G9030=1,INT(ROUND((A9030-Debut)*86400,0)/3600),"")</f>
        <v/>
      </c>
      <c r="J9030" s="0" t="str">
        <f aca="false">IF(OR(A9030="",B9030=""),"",ROUND((B9030-A9030)*86400,0))</f>
        <v/>
      </c>
      <c r="K9030" s="37" t="str">
        <f aca="false">IF(G9030=1,IF(COUNTIFS($C:$C,C9030,$G:$G,1,$A:$A,"&gt;="&amp;(A9030-FenetreInterm/86400),$A:$A,"&lt;="&amp;A9030)&gt;=NbInterm,1,0),"")</f>
        <v/>
      </c>
      <c r="L9030" s="37" t="str">
        <f aca="false">IF(G9030=1,IF(B9030="",0,IF(J9030&lt;SeuilFugitive,1,0)),"")</f>
        <v/>
      </c>
      <c r="M9030" s="37" t="str">
        <f aca="false">IF(G9030=1,IF(B9030="",IF((Fin-A9030)*24&gt;SeuilFigee,1,0),IF(J9030&gt;SeuilFigee*3600,1,0)),"")</f>
        <v/>
      </c>
      <c r="N9030" s="0" t="str">
        <f aca="false">IF(G9030=1,IF(COUNTIF(H$2:H9030,H9030)=1,COUNTIF($H:$H,H9030),""),"")</f>
        <v/>
      </c>
      <c r="O9030" s="0" t="str">
        <f aca="false">IF(G9030=1,IF(COUNTIF(I$2:I9030,I9030)=1,COUNTIF($I:$I,I9030),""),"")</f>
        <v/>
      </c>
      <c r="P9030" s="38" t="str">
        <f aca="false">IF(G9030=1,IF(COUNTIFS(C$2:C9030,C9030,G$2:G9030,1)=1,COUNTIFS($C:$C,C9030,$G:$G,1)+ROW()/10000000,""),"")</f>
        <v/>
      </c>
      <c r="Q9030" s="0" t="str">
        <f aca="false">IF(K9030=1,IF(COUNTIFS(C$2:C9030,C9030,K$2:K9030,1)=1,1,0),"")</f>
        <v/>
      </c>
      <c r="R9030" s="0" t="str">
        <f aca="false">IF(M9030=1,IF(COUNTIFS(C$2:C9030,C9030,M$2:M9030,1)=1,1,0),"")</f>
        <v/>
      </c>
      <c r="S9030" s="0" t="str">
        <f aca="false">IF(L9030=1,IF(COUNTIFS(C$2:C9030,C9030,L$2:L9030,1)=1,1,0),"")</f>
        <v/>
      </c>
      <c r="T9030" s="38" t="str">
        <f aca="false">IF(N9030="","",N9030+ROW()/10000000)</f>
        <v/>
      </c>
      <c r="U9030" s="0" t="str">
        <f aca="false">IF(G9030=1,IF(B9030="",1,0),"")</f>
        <v/>
      </c>
    </row>
    <row r="9031" customFormat="false" ht="15" hidden="false" customHeight="false" outlineLevel="0" collapsed="false">
      <c r="A9031" s="35"/>
      <c r="B9031" s="35"/>
      <c r="G9031" s="0" t="str">
        <f aca="false">IF(A9031="","",IF(AND(A9031&gt;=Debut,A9031&lt;Fin),1,0))</f>
        <v/>
      </c>
      <c r="H9031" s="0" t="str">
        <f aca="false">IF(G9031=1,INT(ROUND((A9031-Debut)*86400,0)/600),"")</f>
        <v/>
      </c>
      <c r="I9031" s="0" t="str">
        <f aca="false">IF(G9031=1,INT(ROUND((A9031-Debut)*86400,0)/3600),"")</f>
        <v/>
      </c>
      <c r="J9031" s="0" t="str">
        <f aca="false">IF(OR(A9031="",B9031=""),"",ROUND((B9031-A9031)*86400,0))</f>
        <v/>
      </c>
      <c r="K9031" s="37" t="str">
        <f aca="false">IF(G9031=1,IF(COUNTIFS($C:$C,C9031,$G:$G,1,$A:$A,"&gt;="&amp;(A9031-FenetreInterm/86400),$A:$A,"&lt;="&amp;A9031)&gt;=NbInterm,1,0),"")</f>
        <v/>
      </c>
      <c r="L9031" s="37" t="str">
        <f aca="false">IF(G9031=1,IF(B9031="",0,IF(J9031&lt;SeuilFugitive,1,0)),"")</f>
        <v/>
      </c>
      <c r="M9031" s="37" t="str">
        <f aca="false">IF(G9031=1,IF(B9031="",IF((Fin-A9031)*24&gt;SeuilFigee,1,0),IF(J9031&gt;SeuilFigee*3600,1,0)),"")</f>
        <v/>
      </c>
      <c r="N9031" s="0" t="str">
        <f aca="false">IF(G9031=1,IF(COUNTIF(H$2:H9031,H9031)=1,COUNTIF($H:$H,H9031),""),"")</f>
        <v/>
      </c>
      <c r="O9031" s="0" t="str">
        <f aca="false">IF(G9031=1,IF(COUNTIF(I$2:I9031,I9031)=1,COUNTIF($I:$I,I9031),""),"")</f>
        <v/>
      </c>
      <c r="P9031" s="38" t="str">
        <f aca="false">IF(G9031=1,IF(COUNTIFS(C$2:C9031,C9031,G$2:G9031,1)=1,COUNTIFS($C:$C,C9031,$G:$G,1)+ROW()/10000000,""),"")</f>
        <v/>
      </c>
      <c r="Q9031" s="0" t="str">
        <f aca="false">IF(K9031=1,IF(COUNTIFS(C$2:C9031,C9031,K$2:K9031,1)=1,1,0),"")</f>
        <v/>
      </c>
      <c r="R9031" s="0" t="str">
        <f aca="false">IF(M9031=1,IF(COUNTIFS(C$2:C9031,C9031,M$2:M9031,1)=1,1,0),"")</f>
        <v/>
      </c>
      <c r="S9031" s="0" t="str">
        <f aca="false">IF(L9031=1,IF(COUNTIFS(C$2:C9031,C9031,L$2:L9031,1)=1,1,0),"")</f>
        <v/>
      </c>
      <c r="T9031" s="38" t="str">
        <f aca="false">IF(N9031="","",N9031+ROW()/10000000)</f>
        <v/>
      </c>
      <c r="U9031" s="0" t="str">
        <f aca="false">IF(G9031=1,IF(B9031="",1,0),"")</f>
        <v/>
      </c>
    </row>
    <row r="9032" customFormat="false" ht="15" hidden="false" customHeight="false" outlineLevel="0" collapsed="false">
      <c r="A9032" s="35"/>
      <c r="B9032" s="35"/>
      <c r="G9032" s="0" t="str">
        <f aca="false">IF(A9032="","",IF(AND(A9032&gt;=Debut,A9032&lt;Fin),1,0))</f>
        <v/>
      </c>
      <c r="H9032" s="0" t="str">
        <f aca="false">IF(G9032=1,INT(ROUND((A9032-Debut)*86400,0)/600),"")</f>
        <v/>
      </c>
      <c r="I9032" s="0" t="str">
        <f aca="false">IF(G9032=1,INT(ROUND((A9032-Debut)*86400,0)/3600),"")</f>
        <v/>
      </c>
      <c r="J9032" s="0" t="str">
        <f aca="false">IF(OR(A9032="",B9032=""),"",ROUND((B9032-A9032)*86400,0))</f>
        <v/>
      </c>
      <c r="K9032" s="37" t="str">
        <f aca="false">IF(G9032=1,IF(COUNTIFS($C:$C,C9032,$G:$G,1,$A:$A,"&gt;="&amp;(A9032-FenetreInterm/86400),$A:$A,"&lt;="&amp;A9032)&gt;=NbInterm,1,0),"")</f>
        <v/>
      </c>
      <c r="L9032" s="37" t="str">
        <f aca="false">IF(G9032=1,IF(B9032="",0,IF(J9032&lt;SeuilFugitive,1,0)),"")</f>
        <v/>
      </c>
      <c r="M9032" s="37" t="str">
        <f aca="false">IF(G9032=1,IF(B9032="",IF((Fin-A9032)*24&gt;SeuilFigee,1,0),IF(J9032&gt;SeuilFigee*3600,1,0)),"")</f>
        <v/>
      </c>
      <c r="N9032" s="0" t="str">
        <f aca="false">IF(G9032=1,IF(COUNTIF(H$2:H9032,H9032)=1,COUNTIF($H:$H,H9032),""),"")</f>
        <v/>
      </c>
      <c r="O9032" s="0" t="str">
        <f aca="false">IF(G9032=1,IF(COUNTIF(I$2:I9032,I9032)=1,COUNTIF($I:$I,I9032),""),"")</f>
        <v/>
      </c>
      <c r="P9032" s="38" t="str">
        <f aca="false">IF(G9032=1,IF(COUNTIFS(C$2:C9032,C9032,G$2:G9032,1)=1,COUNTIFS($C:$C,C9032,$G:$G,1)+ROW()/10000000,""),"")</f>
        <v/>
      </c>
      <c r="Q9032" s="0" t="str">
        <f aca="false">IF(K9032=1,IF(COUNTIFS(C$2:C9032,C9032,K$2:K9032,1)=1,1,0),"")</f>
        <v/>
      </c>
      <c r="R9032" s="0" t="str">
        <f aca="false">IF(M9032=1,IF(COUNTIFS(C$2:C9032,C9032,M$2:M9032,1)=1,1,0),"")</f>
        <v/>
      </c>
      <c r="S9032" s="0" t="str">
        <f aca="false">IF(L9032=1,IF(COUNTIFS(C$2:C9032,C9032,L$2:L9032,1)=1,1,0),"")</f>
        <v/>
      </c>
      <c r="T9032" s="38" t="str">
        <f aca="false">IF(N9032="","",N9032+ROW()/10000000)</f>
        <v/>
      </c>
      <c r="U9032" s="0" t="str">
        <f aca="false">IF(G9032=1,IF(B9032="",1,0),"")</f>
        <v/>
      </c>
    </row>
    <row r="9033" customFormat="false" ht="15" hidden="false" customHeight="false" outlineLevel="0" collapsed="false">
      <c r="A9033" s="35"/>
      <c r="B9033" s="35"/>
      <c r="G9033" s="0" t="str">
        <f aca="false">IF(A9033="","",IF(AND(A9033&gt;=Debut,A9033&lt;Fin),1,0))</f>
        <v/>
      </c>
      <c r="H9033" s="0" t="str">
        <f aca="false">IF(G9033=1,INT(ROUND((A9033-Debut)*86400,0)/600),"")</f>
        <v/>
      </c>
      <c r="I9033" s="0" t="str">
        <f aca="false">IF(G9033=1,INT(ROUND((A9033-Debut)*86400,0)/3600),"")</f>
        <v/>
      </c>
      <c r="J9033" s="0" t="str">
        <f aca="false">IF(OR(A9033="",B9033=""),"",ROUND((B9033-A9033)*86400,0))</f>
        <v/>
      </c>
      <c r="K9033" s="37" t="str">
        <f aca="false">IF(G9033=1,IF(COUNTIFS($C:$C,C9033,$G:$G,1,$A:$A,"&gt;="&amp;(A9033-FenetreInterm/86400),$A:$A,"&lt;="&amp;A9033)&gt;=NbInterm,1,0),"")</f>
        <v/>
      </c>
      <c r="L9033" s="37" t="str">
        <f aca="false">IF(G9033=1,IF(B9033="",0,IF(J9033&lt;SeuilFugitive,1,0)),"")</f>
        <v/>
      </c>
      <c r="M9033" s="37" t="str">
        <f aca="false">IF(G9033=1,IF(B9033="",IF((Fin-A9033)*24&gt;SeuilFigee,1,0),IF(J9033&gt;SeuilFigee*3600,1,0)),"")</f>
        <v/>
      </c>
      <c r="N9033" s="0" t="str">
        <f aca="false">IF(G9033=1,IF(COUNTIF(H$2:H9033,H9033)=1,COUNTIF($H:$H,H9033),""),"")</f>
        <v/>
      </c>
      <c r="O9033" s="0" t="str">
        <f aca="false">IF(G9033=1,IF(COUNTIF(I$2:I9033,I9033)=1,COUNTIF($I:$I,I9033),""),"")</f>
        <v/>
      </c>
      <c r="P9033" s="38" t="str">
        <f aca="false">IF(G9033=1,IF(COUNTIFS(C$2:C9033,C9033,G$2:G9033,1)=1,COUNTIFS($C:$C,C9033,$G:$G,1)+ROW()/10000000,""),"")</f>
        <v/>
      </c>
      <c r="Q9033" s="0" t="str">
        <f aca="false">IF(K9033=1,IF(COUNTIFS(C$2:C9033,C9033,K$2:K9033,1)=1,1,0),"")</f>
        <v/>
      </c>
      <c r="R9033" s="0" t="str">
        <f aca="false">IF(M9033=1,IF(COUNTIFS(C$2:C9033,C9033,M$2:M9033,1)=1,1,0),"")</f>
        <v/>
      </c>
      <c r="S9033" s="0" t="str">
        <f aca="false">IF(L9033=1,IF(COUNTIFS(C$2:C9033,C9033,L$2:L9033,1)=1,1,0),"")</f>
        <v/>
      </c>
      <c r="T9033" s="38" t="str">
        <f aca="false">IF(N9033="","",N9033+ROW()/10000000)</f>
        <v/>
      </c>
      <c r="U9033" s="0" t="str">
        <f aca="false">IF(G9033=1,IF(B9033="",1,0),"")</f>
        <v/>
      </c>
    </row>
    <row r="9034" customFormat="false" ht="15" hidden="false" customHeight="false" outlineLevel="0" collapsed="false">
      <c r="A9034" s="35"/>
      <c r="B9034" s="35"/>
      <c r="G9034" s="0" t="str">
        <f aca="false">IF(A9034="","",IF(AND(A9034&gt;=Debut,A9034&lt;Fin),1,0))</f>
        <v/>
      </c>
      <c r="H9034" s="0" t="str">
        <f aca="false">IF(G9034=1,INT(ROUND((A9034-Debut)*86400,0)/600),"")</f>
        <v/>
      </c>
      <c r="I9034" s="0" t="str">
        <f aca="false">IF(G9034=1,INT(ROUND((A9034-Debut)*86400,0)/3600),"")</f>
        <v/>
      </c>
      <c r="J9034" s="0" t="str">
        <f aca="false">IF(OR(A9034="",B9034=""),"",ROUND((B9034-A9034)*86400,0))</f>
        <v/>
      </c>
      <c r="K9034" s="37" t="str">
        <f aca="false">IF(G9034=1,IF(COUNTIFS($C:$C,C9034,$G:$G,1,$A:$A,"&gt;="&amp;(A9034-FenetreInterm/86400),$A:$A,"&lt;="&amp;A9034)&gt;=NbInterm,1,0),"")</f>
        <v/>
      </c>
      <c r="L9034" s="37" t="str">
        <f aca="false">IF(G9034=1,IF(B9034="",0,IF(J9034&lt;SeuilFugitive,1,0)),"")</f>
        <v/>
      </c>
      <c r="M9034" s="37" t="str">
        <f aca="false">IF(G9034=1,IF(B9034="",IF((Fin-A9034)*24&gt;SeuilFigee,1,0),IF(J9034&gt;SeuilFigee*3600,1,0)),"")</f>
        <v/>
      </c>
      <c r="N9034" s="0" t="str">
        <f aca="false">IF(G9034=1,IF(COUNTIF(H$2:H9034,H9034)=1,COUNTIF($H:$H,H9034),""),"")</f>
        <v/>
      </c>
      <c r="O9034" s="0" t="str">
        <f aca="false">IF(G9034=1,IF(COUNTIF(I$2:I9034,I9034)=1,COUNTIF($I:$I,I9034),""),"")</f>
        <v/>
      </c>
      <c r="P9034" s="38" t="str">
        <f aca="false">IF(G9034=1,IF(COUNTIFS(C$2:C9034,C9034,G$2:G9034,1)=1,COUNTIFS($C:$C,C9034,$G:$G,1)+ROW()/10000000,""),"")</f>
        <v/>
      </c>
      <c r="Q9034" s="0" t="str">
        <f aca="false">IF(K9034=1,IF(COUNTIFS(C$2:C9034,C9034,K$2:K9034,1)=1,1,0),"")</f>
        <v/>
      </c>
      <c r="R9034" s="0" t="str">
        <f aca="false">IF(M9034=1,IF(COUNTIFS(C$2:C9034,C9034,M$2:M9034,1)=1,1,0),"")</f>
        <v/>
      </c>
      <c r="S9034" s="0" t="str">
        <f aca="false">IF(L9034=1,IF(COUNTIFS(C$2:C9034,C9034,L$2:L9034,1)=1,1,0),"")</f>
        <v/>
      </c>
      <c r="T9034" s="38" t="str">
        <f aca="false">IF(N9034="","",N9034+ROW()/10000000)</f>
        <v/>
      </c>
      <c r="U9034" s="0" t="str">
        <f aca="false">IF(G9034=1,IF(B9034="",1,0),"")</f>
        <v/>
      </c>
    </row>
    <row r="9035" customFormat="false" ht="15" hidden="false" customHeight="false" outlineLevel="0" collapsed="false">
      <c r="A9035" s="35"/>
      <c r="B9035" s="35"/>
      <c r="G9035" s="0" t="str">
        <f aca="false">IF(A9035="","",IF(AND(A9035&gt;=Debut,A9035&lt;Fin),1,0))</f>
        <v/>
      </c>
      <c r="H9035" s="0" t="str">
        <f aca="false">IF(G9035=1,INT(ROUND((A9035-Debut)*86400,0)/600),"")</f>
        <v/>
      </c>
      <c r="I9035" s="0" t="str">
        <f aca="false">IF(G9035=1,INT(ROUND((A9035-Debut)*86400,0)/3600),"")</f>
        <v/>
      </c>
      <c r="J9035" s="0" t="str">
        <f aca="false">IF(OR(A9035="",B9035=""),"",ROUND((B9035-A9035)*86400,0))</f>
        <v/>
      </c>
      <c r="K9035" s="37" t="str">
        <f aca="false">IF(G9035=1,IF(COUNTIFS($C:$C,C9035,$G:$G,1,$A:$A,"&gt;="&amp;(A9035-FenetreInterm/86400),$A:$A,"&lt;="&amp;A9035)&gt;=NbInterm,1,0),"")</f>
        <v/>
      </c>
      <c r="L9035" s="37" t="str">
        <f aca="false">IF(G9035=1,IF(B9035="",0,IF(J9035&lt;SeuilFugitive,1,0)),"")</f>
        <v/>
      </c>
      <c r="M9035" s="37" t="str">
        <f aca="false">IF(G9035=1,IF(B9035="",IF((Fin-A9035)*24&gt;SeuilFigee,1,0),IF(J9035&gt;SeuilFigee*3600,1,0)),"")</f>
        <v/>
      </c>
      <c r="N9035" s="0" t="str">
        <f aca="false">IF(G9035=1,IF(COUNTIF(H$2:H9035,H9035)=1,COUNTIF($H:$H,H9035),""),"")</f>
        <v/>
      </c>
      <c r="O9035" s="0" t="str">
        <f aca="false">IF(G9035=1,IF(COUNTIF(I$2:I9035,I9035)=1,COUNTIF($I:$I,I9035),""),"")</f>
        <v/>
      </c>
      <c r="P9035" s="38" t="str">
        <f aca="false">IF(G9035=1,IF(COUNTIFS(C$2:C9035,C9035,G$2:G9035,1)=1,COUNTIFS($C:$C,C9035,$G:$G,1)+ROW()/10000000,""),"")</f>
        <v/>
      </c>
      <c r="Q9035" s="0" t="str">
        <f aca="false">IF(K9035=1,IF(COUNTIFS(C$2:C9035,C9035,K$2:K9035,1)=1,1,0),"")</f>
        <v/>
      </c>
      <c r="R9035" s="0" t="str">
        <f aca="false">IF(M9035=1,IF(COUNTIFS(C$2:C9035,C9035,M$2:M9035,1)=1,1,0),"")</f>
        <v/>
      </c>
      <c r="S9035" s="0" t="str">
        <f aca="false">IF(L9035=1,IF(COUNTIFS(C$2:C9035,C9035,L$2:L9035,1)=1,1,0),"")</f>
        <v/>
      </c>
      <c r="T9035" s="38" t="str">
        <f aca="false">IF(N9035="","",N9035+ROW()/10000000)</f>
        <v/>
      </c>
      <c r="U9035" s="0" t="str">
        <f aca="false">IF(G9035=1,IF(B9035="",1,0),"")</f>
        <v/>
      </c>
    </row>
    <row r="9036" customFormat="false" ht="15" hidden="false" customHeight="false" outlineLevel="0" collapsed="false">
      <c r="A9036" s="35"/>
      <c r="B9036" s="35"/>
      <c r="G9036" s="0" t="str">
        <f aca="false">IF(A9036="","",IF(AND(A9036&gt;=Debut,A9036&lt;Fin),1,0))</f>
        <v/>
      </c>
      <c r="H9036" s="0" t="str">
        <f aca="false">IF(G9036=1,INT(ROUND((A9036-Debut)*86400,0)/600),"")</f>
        <v/>
      </c>
      <c r="I9036" s="0" t="str">
        <f aca="false">IF(G9036=1,INT(ROUND((A9036-Debut)*86400,0)/3600),"")</f>
        <v/>
      </c>
      <c r="J9036" s="0" t="str">
        <f aca="false">IF(OR(A9036="",B9036=""),"",ROUND((B9036-A9036)*86400,0))</f>
        <v/>
      </c>
      <c r="K9036" s="37" t="str">
        <f aca="false">IF(G9036=1,IF(COUNTIFS($C:$C,C9036,$G:$G,1,$A:$A,"&gt;="&amp;(A9036-FenetreInterm/86400),$A:$A,"&lt;="&amp;A9036)&gt;=NbInterm,1,0),"")</f>
        <v/>
      </c>
      <c r="L9036" s="37" t="str">
        <f aca="false">IF(G9036=1,IF(B9036="",0,IF(J9036&lt;SeuilFugitive,1,0)),"")</f>
        <v/>
      </c>
      <c r="M9036" s="37" t="str">
        <f aca="false">IF(G9036=1,IF(B9036="",IF((Fin-A9036)*24&gt;SeuilFigee,1,0),IF(J9036&gt;SeuilFigee*3600,1,0)),"")</f>
        <v/>
      </c>
      <c r="N9036" s="0" t="str">
        <f aca="false">IF(G9036=1,IF(COUNTIF(H$2:H9036,H9036)=1,COUNTIF($H:$H,H9036),""),"")</f>
        <v/>
      </c>
      <c r="O9036" s="0" t="str">
        <f aca="false">IF(G9036=1,IF(COUNTIF(I$2:I9036,I9036)=1,COUNTIF($I:$I,I9036),""),"")</f>
        <v/>
      </c>
      <c r="P9036" s="38" t="str">
        <f aca="false">IF(G9036=1,IF(COUNTIFS(C$2:C9036,C9036,G$2:G9036,1)=1,COUNTIFS($C:$C,C9036,$G:$G,1)+ROW()/10000000,""),"")</f>
        <v/>
      </c>
      <c r="Q9036" s="0" t="str">
        <f aca="false">IF(K9036=1,IF(COUNTIFS(C$2:C9036,C9036,K$2:K9036,1)=1,1,0),"")</f>
        <v/>
      </c>
      <c r="R9036" s="0" t="str">
        <f aca="false">IF(M9036=1,IF(COUNTIFS(C$2:C9036,C9036,M$2:M9036,1)=1,1,0),"")</f>
        <v/>
      </c>
      <c r="S9036" s="0" t="str">
        <f aca="false">IF(L9036=1,IF(COUNTIFS(C$2:C9036,C9036,L$2:L9036,1)=1,1,0),"")</f>
        <v/>
      </c>
      <c r="T9036" s="38" t="str">
        <f aca="false">IF(N9036="","",N9036+ROW()/10000000)</f>
        <v/>
      </c>
      <c r="U9036" s="0" t="str">
        <f aca="false">IF(G9036=1,IF(B9036="",1,0),"")</f>
        <v/>
      </c>
    </row>
    <row r="9037" customFormat="false" ht="15" hidden="false" customHeight="false" outlineLevel="0" collapsed="false">
      <c r="A9037" s="35"/>
      <c r="B9037" s="35"/>
      <c r="G9037" s="0" t="str">
        <f aca="false">IF(A9037="","",IF(AND(A9037&gt;=Debut,A9037&lt;Fin),1,0))</f>
        <v/>
      </c>
      <c r="H9037" s="0" t="str">
        <f aca="false">IF(G9037=1,INT(ROUND((A9037-Debut)*86400,0)/600),"")</f>
        <v/>
      </c>
      <c r="I9037" s="0" t="str">
        <f aca="false">IF(G9037=1,INT(ROUND((A9037-Debut)*86400,0)/3600),"")</f>
        <v/>
      </c>
      <c r="J9037" s="0" t="str">
        <f aca="false">IF(OR(A9037="",B9037=""),"",ROUND((B9037-A9037)*86400,0))</f>
        <v/>
      </c>
      <c r="K9037" s="37" t="str">
        <f aca="false">IF(G9037=1,IF(COUNTIFS($C:$C,C9037,$G:$G,1,$A:$A,"&gt;="&amp;(A9037-FenetreInterm/86400),$A:$A,"&lt;="&amp;A9037)&gt;=NbInterm,1,0),"")</f>
        <v/>
      </c>
      <c r="L9037" s="37" t="str">
        <f aca="false">IF(G9037=1,IF(B9037="",0,IF(J9037&lt;SeuilFugitive,1,0)),"")</f>
        <v/>
      </c>
      <c r="M9037" s="37" t="str">
        <f aca="false">IF(G9037=1,IF(B9037="",IF((Fin-A9037)*24&gt;SeuilFigee,1,0),IF(J9037&gt;SeuilFigee*3600,1,0)),"")</f>
        <v/>
      </c>
      <c r="N9037" s="0" t="str">
        <f aca="false">IF(G9037=1,IF(COUNTIF(H$2:H9037,H9037)=1,COUNTIF($H:$H,H9037),""),"")</f>
        <v/>
      </c>
      <c r="O9037" s="0" t="str">
        <f aca="false">IF(G9037=1,IF(COUNTIF(I$2:I9037,I9037)=1,COUNTIF($I:$I,I9037),""),"")</f>
        <v/>
      </c>
      <c r="P9037" s="38" t="str">
        <f aca="false">IF(G9037=1,IF(COUNTIFS(C$2:C9037,C9037,G$2:G9037,1)=1,COUNTIFS($C:$C,C9037,$G:$G,1)+ROW()/10000000,""),"")</f>
        <v/>
      </c>
      <c r="Q9037" s="0" t="str">
        <f aca="false">IF(K9037=1,IF(COUNTIFS(C$2:C9037,C9037,K$2:K9037,1)=1,1,0),"")</f>
        <v/>
      </c>
      <c r="R9037" s="0" t="str">
        <f aca="false">IF(M9037=1,IF(COUNTIFS(C$2:C9037,C9037,M$2:M9037,1)=1,1,0),"")</f>
        <v/>
      </c>
      <c r="S9037" s="0" t="str">
        <f aca="false">IF(L9037=1,IF(COUNTIFS(C$2:C9037,C9037,L$2:L9037,1)=1,1,0),"")</f>
        <v/>
      </c>
      <c r="T9037" s="38" t="str">
        <f aca="false">IF(N9037="","",N9037+ROW()/10000000)</f>
        <v/>
      </c>
      <c r="U9037" s="0" t="str">
        <f aca="false">IF(G9037=1,IF(B9037="",1,0),"")</f>
        <v/>
      </c>
    </row>
    <row r="9038" customFormat="false" ht="15" hidden="false" customHeight="false" outlineLevel="0" collapsed="false">
      <c r="A9038" s="35"/>
      <c r="B9038" s="35"/>
      <c r="G9038" s="0" t="str">
        <f aca="false">IF(A9038="","",IF(AND(A9038&gt;=Debut,A9038&lt;Fin),1,0))</f>
        <v/>
      </c>
      <c r="H9038" s="0" t="str">
        <f aca="false">IF(G9038=1,INT(ROUND((A9038-Debut)*86400,0)/600),"")</f>
        <v/>
      </c>
      <c r="I9038" s="0" t="str">
        <f aca="false">IF(G9038=1,INT(ROUND((A9038-Debut)*86400,0)/3600),"")</f>
        <v/>
      </c>
      <c r="J9038" s="0" t="str">
        <f aca="false">IF(OR(A9038="",B9038=""),"",ROUND((B9038-A9038)*86400,0))</f>
        <v/>
      </c>
      <c r="K9038" s="37" t="str">
        <f aca="false">IF(G9038=1,IF(COUNTIFS($C:$C,C9038,$G:$G,1,$A:$A,"&gt;="&amp;(A9038-FenetreInterm/86400),$A:$A,"&lt;="&amp;A9038)&gt;=NbInterm,1,0),"")</f>
        <v/>
      </c>
      <c r="L9038" s="37" t="str">
        <f aca="false">IF(G9038=1,IF(B9038="",0,IF(J9038&lt;SeuilFugitive,1,0)),"")</f>
        <v/>
      </c>
      <c r="M9038" s="37" t="str">
        <f aca="false">IF(G9038=1,IF(B9038="",IF((Fin-A9038)*24&gt;SeuilFigee,1,0),IF(J9038&gt;SeuilFigee*3600,1,0)),"")</f>
        <v/>
      </c>
      <c r="N9038" s="0" t="str">
        <f aca="false">IF(G9038=1,IF(COUNTIF(H$2:H9038,H9038)=1,COUNTIF($H:$H,H9038),""),"")</f>
        <v/>
      </c>
      <c r="O9038" s="0" t="str">
        <f aca="false">IF(G9038=1,IF(COUNTIF(I$2:I9038,I9038)=1,COUNTIF($I:$I,I9038),""),"")</f>
        <v/>
      </c>
      <c r="P9038" s="38" t="str">
        <f aca="false">IF(G9038=1,IF(COUNTIFS(C$2:C9038,C9038,G$2:G9038,1)=1,COUNTIFS($C:$C,C9038,$G:$G,1)+ROW()/10000000,""),"")</f>
        <v/>
      </c>
      <c r="Q9038" s="0" t="str">
        <f aca="false">IF(K9038=1,IF(COUNTIFS(C$2:C9038,C9038,K$2:K9038,1)=1,1,0),"")</f>
        <v/>
      </c>
      <c r="R9038" s="0" t="str">
        <f aca="false">IF(M9038=1,IF(COUNTIFS(C$2:C9038,C9038,M$2:M9038,1)=1,1,0),"")</f>
        <v/>
      </c>
      <c r="S9038" s="0" t="str">
        <f aca="false">IF(L9038=1,IF(COUNTIFS(C$2:C9038,C9038,L$2:L9038,1)=1,1,0),"")</f>
        <v/>
      </c>
      <c r="T9038" s="38" t="str">
        <f aca="false">IF(N9038="","",N9038+ROW()/10000000)</f>
        <v/>
      </c>
      <c r="U9038" s="0" t="str">
        <f aca="false">IF(G9038=1,IF(B9038="",1,0),"")</f>
        <v/>
      </c>
    </row>
    <row r="9039" customFormat="false" ht="15" hidden="false" customHeight="false" outlineLevel="0" collapsed="false">
      <c r="A9039" s="35"/>
      <c r="B9039" s="35"/>
      <c r="G9039" s="0" t="str">
        <f aca="false">IF(A9039="","",IF(AND(A9039&gt;=Debut,A9039&lt;Fin),1,0))</f>
        <v/>
      </c>
      <c r="H9039" s="0" t="str">
        <f aca="false">IF(G9039=1,INT(ROUND((A9039-Debut)*86400,0)/600),"")</f>
        <v/>
      </c>
      <c r="I9039" s="0" t="str">
        <f aca="false">IF(G9039=1,INT(ROUND((A9039-Debut)*86400,0)/3600),"")</f>
        <v/>
      </c>
      <c r="J9039" s="0" t="str">
        <f aca="false">IF(OR(A9039="",B9039=""),"",ROUND((B9039-A9039)*86400,0))</f>
        <v/>
      </c>
      <c r="K9039" s="37" t="str">
        <f aca="false">IF(G9039=1,IF(COUNTIFS($C:$C,C9039,$G:$G,1,$A:$A,"&gt;="&amp;(A9039-FenetreInterm/86400),$A:$A,"&lt;="&amp;A9039)&gt;=NbInterm,1,0),"")</f>
        <v/>
      </c>
      <c r="L9039" s="37" t="str">
        <f aca="false">IF(G9039=1,IF(B9039="",0,IF(J9039&lt;SeuilFugitive,1,0)),"")</f>
        <v/>
      </c>
      <c r="M9039" s="37" t="str">
        <f aca="false">IF(G9039=1,IF(B9039="",IF((Fin-A9039)*24&gt;SeuilFigee,1,0),IF(J9039&gt;SeuilFigee*3600,1,0)),"")</f>
        <v/>
      </c>
      <c r="N9039" s="0" t="str">
        <f aca="false">IF(G9039=1,IF(COUNTIF(H$2:H9039,H9039)=1,COUNTIF($H:$H,H9039),""),"")</f>
        <v/>
      </c>
      <c r="O9039" s="0" t="str">
        <f aca="false">IF(G9039=1,IF(COUNTIF(I$2:I9039,I9039)=1,COUNTIF($I:$I,I9039),""),"")</f>
        <v/>
      </c>
      <c r="P9039" s="38" t="str">
        <f aca="false">IF(G9039=1,IF(COUNTIFS(C$2:C9039,C9039,G$2:G9039,1)=1,COUNTIFS($C:$C,C9039,$G:$G,1)+ROW()/10000000,""),"")</f>
        <v/>
      </c>
      <c r="Q9039" s="0" t="str">
        <f aca="false">IF(K9039=1,IF(COUNTIFS(C$2:C9039,C9039,K$2:K9039,1)=1,1,0),"")</f>
        <v/>
      </c>
      <c r="R9039" s="0" t="str">
        <f aca="false">IF(M9039=1,IF(COUNTIFS(C$2:C9039,C9039,M$2:M9039,1)=1,1,0),"")</f>
        <v/>
      </c>
      <c r="S9039" s="0" t="str">
        <f aca="false">IF(L9039=1,IF(COUNTIFS(C$2:C9039,C9039,L$2:L9039,1)=1,1,0),"")</f>
        <v/>
      </c>
      <c r="T9039" s="38" t="str">
        <f aca="false">IF(N9039="","",N9039+ROW()/10000000)</f>
        <v/>
      </c>
      <c r="U9039" s="0" t="str">
        <f aca="false">IF(G9039=1,IF(B9039="",1,0),"")</f>
        <v/>
      </c>
    </row>
    <row r="9040" customFormat="false" ht="15" hidden="false" customHeight="false" outlineLevel="0" collapsed="false">
      <c r="A9040" s="35"/>
      <c r="B9040" s="35"/>
      <c r="G9040" s="0" t="str">
        <f aca="false">IF(A9040="","",IF(AND(A9040&gt;=Debut,A9040&lt;Fin),1,0))</f>
        <v/>
      </c>
      <c r="H9040" s="0" t="str">
        <f aca="false">IF(G9040=1,INT(ROUND((A9040-Debut)*86400,0)/600),"")</f>
        <v/>
      </c>
      <c r="I9040" s="0" t="str">
        <f aca="false">IF(G9040=1,INT(ROUND((A9040-Debut)*86400,0)/3600),"")</f>
        <v/>
      </c>
      <c r="J9040" s="0" t="str">
        <f aca="false">IF(OR(A9040="",B9040=""),"",ROUND((B9040-A9040)*86400,0))</f>
        <v/>
      </c>
      <c r="K9040" s="37" t="str">
        <f aca="false">IF(G9040=1,IF(COUNTIFS($C:$C,C9040,$G:$G,1,$A:$A,"&gt;="&amp;(A9040-FenetreInterm/86400),$A:$A,"&lt;="&amp;A9040)&gt;=NbInterm,1,0),"")</f>
        <v/>
      </c>
      <c r="L9040" s="37" t="str">
        <f aca="false">IF(G9040=1,IF(B9040="",0,IF(J9040&lt;SeuilFugitive,1,0)),"")</f>
        <v/>
      </c>
      <c r="M9040" s="37" t="str">
        <f aca="false">IF(G9040=1,IF(B9040="",IF((Fin-A9040)*24&gt;SeuilFigee,1,0),IF(J9040&gt;SeuilFigee*3600,1,0)),"")</f>
        <v/>
      </c>
      <c r="N9040" s="0" t="str">
        <f aca="false">IF(G9040=1,IF(COUNTIF(H$2:H9040,H9040)=1,COUNTIF($H:$H,H9040),""),"")</f>
        <v/>
      </c>
      <c r="O9040" s="0" t="str">
        <f aca="false">IF(G9040=1,IF(COUNTIF(I$2:I9040,I9040)=1,COUNTIF($I:$I,I9040),""),"")</f>
        <v/>
      </c>
      <c r="P9040" s="38" t="str">
        <f aca="false">IF(G9040=1,IF(COUNTIFS(C$2:C9040,C9040,G$2:G9040,1)=1,COUNTIFS($C:$C,C9040,$G:$G,1)+ROW()/10000000,""),"")</f>
        <v/>
      </c>
      <c r="Q9040" s="0" t="str">
        <f aca="false">IF(K9040=1,IF(COUNTIFS(C$2:C9040,C9040,K$2:K9040,1)=1,1,0),"")</f>
        <v/>
      </c>
      <c r="R9040" s="0" t="str">
        <f aca="false">IF(M9040=1,IF(COUNTIFS(C$2:C9040,C9040,M$2:M9040,1)=1,1,0),"")</f>
        <v/>
      </c>
      <c r="S9040" s="0" t="str">
        <f aca="false">IF(L9040=1,IF(COUNTIFS(C$2:C9040,C9040,L$2:L9040,1)=1,1,0),"")</f>
        <v/>
      </c>
      <c r="T9040" s="38" t="str">
        <f aca="false">IF(N9040="","",N9040+ROW()/10000000)</f>
        <v/>
      </c>
      <c r="U9040" s="0" t="str">
        <f aca="false">IF(G9040=1,IF(B9040="",1,0),"")</f>
        <v/>
      </c>
    </row>
    <row r="9041" customFormat="false" ht="15" hidden="false" customHeight="false" outlineLevel="0" collapsed="false">
      <c r="A9041" s="35"/>
      <c r="B9041" s="35"/>
      <c r="G9041" s="0" t="str">
        <f aca="false">IF(A9041="","",IF(AND(A9041&gt;=Debut,A9041&lt;Fin),1,0))</f>
        <v/>
      </c>
      <c r="H9041" s="0" t="str">
        <f aca="false">IF(G9041=1,INT(ROUND((A9041-Debut)*86400,0)/600),"")</f>
        <v/>
      </c>
      <c r="I9041" s="0" t="str">
        <f aca="false">IF(G9041=1,INT(ROUND((A9041-Debut)*86400,0)/3600),"")</f>
        <v/>
      </c>
      <c r="J9041" s="0" t="str">
        <f aca="false">IF(OR(A9041="",B9041=""),"",ROUND((B9041-A9041)*86400,0))</f>
        <v/>
      </c>
      <c r="K9041" s="37" t="str">
        <f aca="false">IF(G9041=1,IF(COUNTIFS($C:$C,C9041,$G:$G,1,$A:$A,"&gt;="&amp;(A9041-FenetreInterm/86400),$A:$A,"&lt;="&amp;A9041)&gt;=NbInterm,1,0),"")</f>
        <v/>
      </c>
      <c r="L9041" s="37" t="str">
        <f aca="false">IF(G9041=1,IF(B9041="",0,IF(J9041&lt;SeuilFugitive,1,0)),"")</f>
        <v/>
      </c>
      <c r="M9041" s="37" t="str">
        <f aca="false">IF(G9041=1,IF(B9041="",IF((Fin-A9041)*24&gt;SeuilFigee,1,0),IF(J9041&gt;SeuilFigee*3600,1,0)),"")</f>
        <v/>
      </c>
      <c r="N9041" s="0" t="str">
        <f aca="false">IF(G9041=1,IF(COUNTIF(H$2:H9041,H9041)=1,COUNTIF($H:$H,H9041),""),"")</f>
        <v/>
      </c>
      <c r="O9041" s="0" t="str">
        <f aca="false">IF(G9041=1,IF(COUNTIF(I$2:I9041,I9041)=1,COUNTIF($I:$I,I9041),""),"")</f>
        <v/>
      </c>
      <c r="P9041" s="38" t="str">
        <f aca="false">IF(G9041=1,IF(COUNTIFS(C$2:C9041,C9041,G$2:G9041,1)=1,COUNTIFS($C:$C,C9041,$G:$G,1)+ROW()/10000000,""),"")</f>
        <v/>
      </c>
      <c r="Q9041" s="0" t="str">
        <f aca="false">IF(K9041=1,IF(COUNTIFS(C$2:C9041,C9041,K$2:K9041,1)=1,1,0),"")</f>
        <v/>
      </c>
      <c r="R9041" s="0" t="str">
        <f aca="false">IF(M9041=1,IF(COUNTIFS(C$2:C9041,C9041,M$2:M9041,1)=1,1,0),"")</f>
        <v/>
      </c>
      <c r="S9041" s="0" t="str">
        <f aca="false">IF(L9041=1,IF(COUNTIFS(C$2:C9041,C9041,L$2:L9041,1)=1,1,0),"")</f>
        <v/>
      </c>
      <c r="T9041" s="38" t="str">
        <f aca="false">IF(N9041="","",N9041+ROW()/10000000)</f>
        <v/>
      </c>
      <c r="U9041" s="0" t="str">
        <f aca="false">IF(G9041=1,IF(B9041="",1,0),"")</f>
        <v/>
      </c>
    </row>
    <row r="9042" customFormat="false" ht="15" hidden="false" customHeight="false" outlineLevel="0" collapsed="false">
      <c r="A9042" s="35"/>
      <c r="B9042" s="35"/>
      <c r="G9042" s="0" t="str">
        <f aca="false">IF(A9042="","",IF(AND(A9042&gt;=Debut,A9042&lt;Fin),1,0))</f>
        <v/>
      </c>
      <c r="H9042" s="0" t="str">
        <f aca="false">IF(G9042=1,INT(ROUND((A9042-Debut)*86400,0)/600),"")</f>
        <v/>
      </c>
      <c r="I9042" s="0" t="str">
        <f aca="false">IF(G9042=1,INT(ROUND((A9042-Debut)*86400,0)/3600),"")</f>
        <v/>
      </c>
      <c r="J9042" s="0" t="str">
        <f aca="false">IF(OR(A9042="",B9042=""),"",ROUND((B9042-A9042)*86400,0))</f>
        <v/>
      </c>
      <c r="K9042" s="37" t="str">
        <f aca="false">IF(G9042=1,IF(COUNTIFS($C:$C,C9042,$G:$G,1,$A:$A,"&gt;="&amp;(A9042-FenetreInterm/86400),$A:$A,"&lt;="&amp;A9042)&gt;=NbInterm,1,0),"")</f>
        <v/>
      </c>
      <c r="L9042" s="37" t="str">
        <f aca="false">IF(G9042=1,IF(B9042="",0,IF(J9042&lt;SeuilFugitive,1,0)),"")</f>
        <v/>
      </c>
      <c r="M9042" s="37" t="str">
        <f aca="false">IF(G9042=1,IF(B9042="",IF((Fin-A9042)*24&gt;SeuilFigee,1,0),IF(J9042&gt;SeuilFigee*3600,1,0)),"")</f>
        <v/>
      </c>
      <c r="N9042" s="0" t="str">
        <f aca="false">IF(G9042=1,IF(COUNTIF(H$2:H9042,H9042)=1,COUNTIF($H:$H,H9042),""),"")</f>
        <v/>
      </c>
      <c r="O9042" s="0" t="str">
        <f aca="false">IF(G9042=1,IF(COUNTIF(I$2:I9042,I9042)=1,COUNTIF($I:$I,I9042),""),"")</f>
        <v/>
      </c>
      <c r="P9042" s="38" t="str">
        <f aca="false">IF(G9042=1,IF(COUNTIFS(C$2:C9042,C9042,G$2:G9042,1)=1,COUNTIFS($C:$C,C9042,$G:$G,1)+ROW()/10000000,""),"")</f>
        <v/>
      </c>
      <c r="Q9042" s="0" t="str">
        <f aca="false">IF(K9042=1,IF(COUNTIFS(C$2:C9042,C9042,K$2:K9042,1)=1,1,0),"")</f>
        <v/>
      </c>
      <c r="R9042" s="0" t="str">
        <f aca="false">IF(M9042=1,IF(COUNTIFS(C$2:C9042,C9042,M$2:M9042,1)=1,1,0),"")</f>
        <v/>
      </c>
      <c r="S9042" s="0" t="str">
        <f aca="false">IF(L9042=1,IF(COUNTIFS(C$2:C9042,C9042,L$2:L9042,1)=1,1,0),"")</f>
        <v/>
      </c>
      <c r="T9042" s="38" t="str">
        <f aca="false">IF(N9042="","",N9042+ROW()/10000000)</f>
        <v/>
      </c>
      <c r="U9042" s="0" t="str">
        <f aca="false">IF(G9042=1,IF(B9042="",1,0),"")</f>
        <v/>
      </c>
    </row>
    <row r="9043" customFormat="false" ht="15" hidden="false" customHeight="false" outlineLevel="0" collapsed="false">
      <c r="A9043" s="35"/>
      <c r="B9043" s="35"/>
      <c r="G9043" s="0" t="str">
        <f aca="false">IF(A9043="","",IF(AND(A9043&gt;=Debut,A9043&lt;Fin),1,0))</f>
        <v/>
      </c>
      <c r="H9043" s="0" t="str">
        <f aca="false">IF(G9043=1,INT(ROUND((A9043-Debut)*86400,0)/600),"")</f>
        <v/>
      </c>
      <c r="I9043" s="0" t="str">
        <f aca="false">IF(G9043=1,INT(ROUND((A9043-Debut)*86400,0)/3600),"")</f>
        <v/>
      </c>
      <c r="J9043" s="0" t="str">
        <f aca="false">IF(OR(A9043="",B9043=""),"",ROUND((B9043-A9043)*86400,0))</f>
        <v/>
      </c>
      <c r="K9043" s="37" t="str">
        <f aca="false">IF(G9043=1,IF(COUNTIFS($C:$C,C9043,$G:$G,1,$A:$A,"&gt;="&amp;(A9043-FenetreInterm/86400),$A:$A,"&lt;="&amp;A9043)&gt;=NbInterm,1,0),"")</f>
        <v/>
      </c>
      <c r="L9043" s="37" t="str">
        <f aca="false">IF(G9043=1,IF(B9043="",0,IF(J9043&lt;SeuilFugitive,1,0)),"")</f>
        <v/>
      </c>
      <c r="M9043" s="37" t="str">
        <f aca="false">IF(G9043=1,IF(B9043="",IF((Fin-A9043)*24&gt;SeuilFigee,1,0),IF(J9043&gt;SeuilFigee*3600,1,0)),"")</f>
        <v/>
      </c>
      <c r="N9043" s="0" t="str">
        <f aca="false">IF(G9043=1,IF(COUNTIF(H$2:H9043,H9043)=1,COUNTIF($H:$H,H9043),""),"")</f>
        <v/>
      </c>
      <c r="O9043" s="0" t="str">
        <f aca="false">IF(G9043=1,IF(COUNTIF(I$2:I9043,I9043)=1,COUNTIF($I:$I,I9043),""),"")</f>
        <v/>
      </c>
      <c r="P9043" s="38" t="str">
        <f aca="false">IF(G9043=1,IF(COUNTIFS(C$2:C9043,C9043,G$2:G9043,1)=1,COUNTIFS($C:$C,C9043,$G:$G,1)+ROW()/10000000,""),"")</f>
        <v/>
      </c>
      <c r="Q9043" s="0" t="str">
        <f aca="false">IF(K9043=1,IF(COUNTIFS(C$2:C9043,C9043,K$2:K9043,1)=1,1,0),"")</f>
        <v/>
      </c>
      <c r="R9043" s="0" t="str">
        <f aca="false">IF(M9043=1,IF(COUNTIFS(C$2:C9043,C9043,M$2:M9043,1)=1,1,0),"")</f>
        <v/>
      </c>
      <c r="S9043" s="0" t="str">
        <f aca="false">IF(L9043=1,IF(COUNTIFS(C$2:C9043,C9043,L$2:L9043,1)=1,1,0),"")</f>
        <v/>
      </c>
      <c r="T9043" s="38" t="str">
        <f aca="false">IF(N9043="","",N9043+ROW()/10000000)</f>
        <v/>
      </c>
      <c r="U9043" s="0" t="str">
        <f aca="false">IF(G9043=1,IF(B9043="",1,0),"")</f>
        <v/>
      </c>
    </row>
    <row r="9044" customFormat="false" ht="15" hidden="false" customHeight="false" outlineLevel="0" collapsed="false">
      <c r="A9044" s="35"/>
      <c r="B9044" s="35"/>
      <c r="G9044" s="0" t="str">
        <f aca="false">IF(A9044="","",IF(AND(A9044&gt;=Debut,A9044&lt;Fin),1,0))</f>
        <v/>
      </c>
      <c r="H9044" s="0" t="str">
        <f aca="false">IF(G9044=1,INT(ROUND((A9044-Debut)*86400,0)/600),"")</f>
        <v/>
      </c>
      <c r="I9044" s="0" t="str">
        <f aca="false">IF(G9044=1,INT(ROUND((A9044-Debut)*86400,0)/3600),"")</f>
        <v/>
      </c>
      <c r="J9044" s="0" t="str">
        <f aca="false">IF(OR(A9044="",B9044=""),"",ROUND((B9044-A9044)*86400,0))</f>
        <v/>
      </c>
      <c r="K9044" s="37" t="str">
        <f aca="false">IF(G9044=1,IF(COUNTIFS($C:$C,C9044,$G:$G,1,$A:$A,"&gt;="&amp;(A9044-FenetreInterm/86400),$A:$A,"&lt;="&amp;A9044)&gt;=NbInterm,1,0),"")</f>
        <v/>
      </c>
      <c r="L9044" s="37" t="str">
        <f aca="false">IF(G9044=1,IF(B9044="",0,IF(J9044&lt;SeuilFugitive,1,0)),"")</f>
        <v/>
      </c>
      <c r="M9044" s="37" t="str">
        <f aca="false">IF(G9044=1,IF(B9044="",IF((Fin-A9044)*24&gt;SeuilFigee,1,0),IF(J9044&gt;SeuilFigee*3600,1,0)),"")</f>
        <v/>
      </c>
      <c r="N9044" s="0" t="str">
        <f aca="false">IF(G9044=1,IF(COUNTIF(H$2:H9044,H9044)=1,COUNTIF($H:$H,H9044),""),"")</f>
        <v/>
      </c>
      <c r="O9044" s="0" t="str">
        <f aca="false">IF(G9044=1,IF(COUNTIF(I$2:I9044,I9044)=1,COUNTIF($I:$I,I9044),""),"")</f>
        <v/>
      </c>
      <c r="P9044" s="38" t="str">
        <f aca="false">IF(G9044=1,IF(COUNTIFS(C$2:C9044,C9044,G$2:G9044,1)=1,COUNTIFS($C:$C,C9044,$G:$G,1)+ROW()/10000000,""),"")</f>
        <v/>
      </c>
      <c r="Q9044" s="0" t="str">
        <f aca="false">IF(K9044=1,IF(COUNTIFS(C$2:C9044,C9044,K$2:K9044,1)=1,1,0),"")</f>
        <v/>
      </c>
      <c r="R9044" s="0" t="str">
        <f aca="false">IF(M9044=1,IF(COUNTIFS(C$2:C9044,C9044,M$2:M9044,1)=1,1,0),"")</f>
        <v/>
      </c>
      <c r="S9044" s="0" t="str">
        <f aca="false">IF(L9044=1,IF(COUNTIFS(C$2:C9044,C9044,L$2:L9044,1)=1,1,0),"")</f>
        <v/>
      </c>
      <c r="T9044" s="38" t="str">
        <f aca="false">IF(N9044="","",N9044+ROW()/10000000)</f>
        <v/>
      </c>
      <c r="U9044" s="0" t="str">
        <f aca="false">IF(G9044=1,IF(B9044="",1,0),"")</f>
        <v/>
      </c>
    </row>
    <row r="9045" customFormat="false" ht="15" hidden="false" customHeight="false" outlineLevel="0" collapsed="false">
      <c r="A9045" s="35"/>
      <c r="B9045" s="35"/>
      <c r="G9045" s="0" t="str">
        <f aca="false">IF(A9045="","",IF(AND(A9045&gt;=Debut,A9045&lt;Fin),1,0))</f>
        <v/>
      </c>
      <c r="H9045" s="0" t="str">
        <f aca="false">IF(G9045=1,INT(ROUND((A9045-Debut)*86400,0)/600),"")</f>
        <v/>
      </c>
      <c r="I9045" s="0" t="str">
        <f aca="false">IF(G9045=1,INT(ROUND((A9045-Debut)*86400,0)/3600),"")</f>
        <v/>
      </c>
      <c r="J9045" s="0" t="str">
        <f aca="false">IF(OR(A9045="",B9045=""),"",ROUND((B9045-A9045)*86400,0))</f>
        <v/>
      </c>
      <c r="K9045" s="37" t="str">
        <f aca="false">IF(G9045=1,IF(COUNTIFS($C:$C,C9045,$G:$G,1,$A:$A,"&gt;="&amp;(A9045-FenetreInterm/86400),$A:$A,"&lt;="&amp;A9045)&gt;=NbInterm,1,0),"")</f>
        <v/>
      </c>
      <c r="L9045" s="37" t="str">
        <f aca="false">IF(G9045=1,IF(B9045="",0,IF(J9045&lt;SeuilFugitive,1,0)),"")</f>
        <v/>
      </c>
      <c r="M9045" s="37" t="str">
        <f aca="false">IF(G9045=1,IF(B9045="",IF((Fin-A9045)*24&gt;SeuilFigee,1,0),IF(J9045&gt;SeuilFigee*3600,1,0)),"")</f>
        <v/>
      </c>
      <c r="N9045" s="0" t="str">
        <f aca="false">IF(G9045=1,IF(COUNTIF(H$2:H9045,H9045)=1,COUNTIF($H:$H,H9045),""),"")</f>
        <v/>
      </c>
      <c r="O9045" s="0" t="str">
        <f aca="false">IF(G9045=1,IF(COUNTIF(I$2:I9045,I9045)=1,COUNTIF($I:$I,I9045),""),"")</f>
        <v/>
      </c>
      <c r="P9045" s="38" t="str">
        <f aca="false">IF(G9045=1,IF(COUNTIFS(C$2:C9045,C9045,G$2:G9045,1)=1,COUNTIFS($C:$C,C9045,$G:$G,1)+ROW()/10000000,""),"")</f>
        <v/>
      </c>
      <c r="Q9045" s="0" t="str">
        <f aca="false">IF(K9045=1,IF(COUNTIFS(C$2:C9045,C9045,K$2:K9045,1)=1,1,0),"")</f>
        <v/>
      </c>
      <c r="R9045" s="0" t="str">
        <f aca="false">IF(M9045=1,IF(COUNTIFS(C$2:C9045,C9045,M$2:M9045,1)=1,1,0),"")</f>
        <v/>
      </c>
      <c r="S9045" s="0" t="str">
        <f aca="false">IF(L9045=1,IF(COUNTIFS(C$2:C9045,C9045,L$2:L9045,1)=1,1,0),"")</f>
        <v/>
      </c>
      <c r="T9045" s="38" t="str">
        <f aca="false">IF(N9045="","",N9045+ROW()/10000000)</f>
        <v/>
      </c>
      <c r="U9045" s="0" t="str">
        <f aca="false">IF(G9045=1,IF(B9045="",1,0),"")</f>
        <v/>
      </c>
    </row>
    <row r="9046" customFormat="false" ht="15" hidden="false" customHeight="false" outlineLevel="0" collapsed="false">
      <c r="A9046" s="35"/>
      <c r="B9046" s="35"/>
      <c r="G9046" s="0" t="str">
        <f aca="false">IF(A9046="","",IF(AND(A9046&gt;=Debut,A9046&lt;Fin),1,0))</f>
        <v/>
      </c>
      <c r="H9046" s="0" t="str">
        <f aca="false">IF(G9046=1,INT(ROUND((A9046-Debut)*86400,0)/600),"")</f>
        <v/>
      </c>
      <c r="I9046" s="0" t="str">
        <f aca="false">IF(G9046=1,INT(ROUND((A9046-Debut)*86400,0)/3600),"")</f>
        <v/>
      </c>
      <c r="J9046" s="0" t="str">
        <f aca="false">IF(OR(A9046="",B9046=""),"",ROUND((B9046-A9046)*86400,0))</f>
        <v/>
      </c>
      <c r="K9046" s="37" t="str">
        <f aca="false">IF(G9046=1,IF(COUNTIFS($C:$C,C9046,$G:$G,1,$A:$A,"&gt;="&amp;(A9046-FenetreInterm/86400),$A:$A,"&lt;="&amp;A9046)&gt;=NbInterm,1,0),"")</f>
        <v/>
      </c>
      <c r="L9046" s="37" t="str">
        <f aca="false">IF(G9046=1,IF(B9046="",0,IF(J9046&lt;SeuilFugitive,1,0)),"")</f>
        <v/>
      </c>
      <c r="M9046" s="37" t="str">
        <f aca="false">IF(G9046=1,IF(B9046="",IF((Fin-A9046)*24&gt;SeuilFigee,1,0),IF(J9046&gt;SeuilFigee*3600,1,0)),"")</f>
        <v/>
      </c>
      <c r="N9046" s="0" t="str">
        <f aca="false">IF(G9046=1,IF(COUNTIF(H$2:H9046,H9046)=1,COUNTIF($H:$H,H9046),""),"")</f>
        <v/>
      </c>
      <c r="O9046" s="0" t="str">
        <f aca="false">IF(G9046=1,IF(COUNTIF(I$2:I9046,I9046)=1,COUNTIF($I:$I,I9046),""),"")</f>
        <v/>
      </c>
      <c r="P9046" s="38" t="str">
        <f aca="false">IF(G9046=1,IF(COUNTIFS(C$2:C9046,C9046,G$2:G9046,1)=1,COUNTIFS($C:$C,C9046,$G:$G,1)+ROW()/10000000,""),"")</f>
        <v/>
      </c>
      <c r="Q9046" s="0" t="str">
        <f aca="false">IF(K9046=1,IF(COUNTIFS(C$2:C9046,C9046,K$2:K9046,1)=1,1,0),"")</f>
        <v/>
      </c>
      <c r="R9046" s="0" t="str">
        <f aca="false">IF(M9046=1,IF(COUNTIFS(C$2:C9046,C9046,M$2:M9046,1)=1,1,0),"")</f>
        <v/>
      </c>
      <c r="S9046" s="0" t="str">
        <f aca="false">IF(L9046=1,IF(COUNTIFS(C$2:C9046,C9046,L$2:L9046,1)=1,1,0),"")</f>
        <v/>
      </c>
      <c r="T9046" s="38" t="str">
        <f aca="false">IF(N9046="","",N9046+ROW()/10000000)</f>
        <v/>
      </c>
      <c r="U9046" s="0" t="str">
        <f aca="false">IF(G9046=1,IF(B9046="",1,0),"")</f>
        <v/>
      </c>
    </row>
    <row r="9047" customFormat="false" ht="15" hidden="false" customHeight="false" outlineLevel="0" collapsed="false">
      <c r="A9047" s="35"/>
      <c r="B9047" s="35"/>
      <c r="G9047" s="0" t="str">
        <f aca="false">IF(A9047="","",IF(AND(A9047&gt;=Debut,A9047&lt;Fin),1,0))</f>
        <v/>
      </c>
      <c r="H9047" s="0" t="str">
        <f aca="false">IF(G9047=1,INT(ROUND((A9047-Debut)*86400,0)/600),"")</f>
        <v/>
      </c>
      <c r="I9047" s="0" t="str">
        <f aca="false">IF(G9047=1,INT(ROUND((A9047-Debut)*86400,0)/3600),"")</f>
        <v/>
      </c>
      <c r="J9047" s="0" t="str">
        <f aca="false">IF(OR(A9047="",B9047=""),"",ROUND((B9047-A9047)*86400,0))</f>
        <v/>
      </c>
      <c r="K9047" s="37" t="str">
        <f aca="false">IF(G9047=1,IF(COUNTIFS($C:$C,C9047,$G:$G,1,$A:$A,"&gt;="&amp;(A9047-FenetreInterm/86400),$A:$A,"&lt;="&amp;A9047)&gt;=NbInterm,1,0),"")</f>
        <v/>
      </c>
      <c r="L9047" s="37" t="str">
        <f aca="false">IF(G9047=1,IF(B9047="",0,IF(J9047&lt;SeuilFugitive,1,0)),"")</f>
        <v/>
      </c>
      <c r="M9047" s="37" t="str">
        <f aca="false">IF(G9047=1,IF(B9047="",IF((Fin-A9047)*24&gt;SeuilFigee,1,0),IF(J9047&gt;SeuilFigee*3600,1,0)),"")</f>
        <v/>
      </c>
      <c r="N9047" s="0" t="str">
        <f aca="false">IF(G9047=1,IF(COUNTIF(H$2:H9047,H9047)=1,COUNTIF($H:$H,H9047),""),"")</f>
        <v/>
      </c>
      <c r="O9047" s="0" t="str">
        <f aca="false">IF(G9047=1,IF(COUNTIF(I$2:I9047,I9047)=1,COUNTIF($I:$I,I9047),""),"")</f>
        <v/>
      </c>
      <c r="P9047" s="38" t="str">
        <f aca="false">IF(G9047=1,IF(COUNTIFS(C$2:C9047,C9047,G$2:G9047,1)=1,COUNTIFS($C:$C,C9047,$G:$G,1)+ROW()/10000000,""),"")</f>
        <v/>
      </c>
      <c r="Q9047" s="0" t="str">
        <f aca="false">IF(K9047=1,IF(COUNTIFS(C$2:C9047,C9047,K$2:K9047,1)=1,1,0),"")</f>
        <v/>
      </c>
      <c r="R9047" s="0" t="str">
        <f aca="false">IF(M9047=1,IF(COUNTIFS(C$2:C9047,C9047,M$2:M9047,1)=1,1,0),"")</f>
        <v/>
      </c>
      <c r="S9047" s="0" t="str">
        <f aca="false">IF(L9047=1,IF(COUNTIFS(C$2:C9047,C9047,L$2:L9047,1)=1,1,0),"")</f>
        <v/>
      </c>
      <c r="T9047" s="38" t="str">
        <f aca="false">IF(N9047="","",N9047+ROW()/10000000)</f>
        <v/>
      </c>
      <c r="U9047" s="0" t="str">
        <f aca="false">IF(G9047=1,IF(B9047="",1,0),"")</f>
        <v/>
      </c>
    </row>
    <row r="9048" customFormat="false" ht="15" hidden="false" customHeight="false" outlineLevel="0" collapsed="false">
      <c r="A9048" s="35"/>
      <c r="B9048" s="35"/>
      <c r="G9048" s="0" t="str">
        <f aca="false">IF(A9048="","",IF(AND(A9048&gt;=Debut,A9048&lt;Fin),1,0))</f>
        <v/>
      </c>
      <c r="H9048" s="0" t="str">
        <f aca="false">IF(G9048=1,INT(ROUND((A9048-Debut)*86400,0)/600),"")</f>
        <v/>
      </c>
      <c r="I9048" s="0" t="str">
        <f aca="false">IF(G9048=1,INT(ROUND((A9048-Debut)*86400,0)/3600),"")</f>
        <v/>
      </c>
      <c r="J9048" s="0" t="str">
        <f aca="false">IF(OR(A9048="",B9048=""),"",ROUND((B9048-A9048)*86400,0))</f>
        <v/>
      </c>
      <c r="K9048" s="37" t="str">
        <f aca="false">IF(G9048=1,IF(COUNTIFS($C:$C,C9048,$G:$G,1,$A:$A,"&gt;="&amp;(A9048-FenetreInterm/86400),$A:$A,"&lt;="&amp;A9048)&gt;=NbInterm,1,0),"")</f>
        <v/>
      </c>
      <c r="L9048" s="37" t="str">
        <f aca="false">IF(G9048=1,IF(B9048="",0,IF(J9048&lt;SeuilFugitive,1,0)),"")</f>
        <v/>
      </c>
      <c r="M9048" s="37" t="str">
        <f aca="false">IF(G9048=1,IF(B9048="",IF((Fin-A9048)*24&gt;SeuilFigee,1,0),IF(J9048&gt;SeuilFigee*3600,1,0)),"")</f>
        <v/>
      </c>
      <c r="N9048" s="0" t="str">
        <f aca="false">IF(G9048=1,IF(COUNTIF(H$2:H9048,H9048)=1,COUNTIF($H:$H,H9048),""),"")</f>
        <v/>
      </c>
      <c r="O9048" s="0" t="str">
        <f aca="false">IF(G9048=1,IF(COUNTIF(I$2:I9048,I9048)=1,COUNTIF($I:$I,I9048),""),"")</f>
        <v/>
      </c>
      <c r="P9048" s="38" t="str">
        <f aca="false">IF(G9048=1,IF(COUNTIFS(C$2:C9048,C9048,G$2:G9048,1)=1,COUNTIFS($C:$C,C9048,$G:$G,1)+ROW()/10000000,""),"")</f>
        <v/>
      </c>
      <c r="Q9048" s="0" t="str">
        <f aca="false">IF(K9048=1,IF(COUNTIFS(C$2:C9048,C9048,K$2:K9048,1)=1,1,0),"")</f>
        <v/>
      </c>
      <c r="R9048" s="0" t="str">
        <f aca="false">IF(M9048=1,IF(COUNTIFS(C$2:C9048,C9048,M$2:M9048,1)=1,1,0),"")</f>
        <v/>
      </c>
      <c r="S9048" s="0" t="str">
        <f aca="false">IF(L9048=1,IF(COUNTIFS(C$2:C9048,C9048,L$2:L9048,1)=1,1,0),"")</f>
        <v/>
      </c>
      <c r="T9048" s="38" t="str">
        <f aca="false">IF(N9048="","",N9048+ROW()/10000000)</f>
        <v/>
      </c>
      <c r="U9048" s="0" t="str">
        <f aca="false">IF(G9048=1,IF(B9048="",1,0),"")</f>
        <v/>
      </c>
    </row>
    <row r="9049" customFormat="false" ht="15" hidden="false" customHeight="false" outlineLevel="0" collapsed="false">
      <c r="A9049" s="35"/>
      <c r="B9049" s="35"/>
      <c r="G9049" s="0" t="str">
        <f aca="false">IF(A9049="","",IF(AND(A9049&gt;=Debut,A9049&lt;Fin),1,0))</f>
        <v/>
      </c>
      <c r="H9049" s="0" t="str">
        <f aca="false">IF(G9049=1,INT(ROUND((A9049-Debut)*86400,0)/600),"")</f>
        <v/>
      </c>
      <c r="I9049" s="0" t="str">
        <f aca="false">IF(G9049=1,INT(ROUND((A9049-Debut)*86400,0)/3600),"")</f>
        <v/>
      </c>
      <c r="J9049" s="0" t="str">
        <f aca="false">IF(OR(A9049="",B9049=""),"",ROUND((B9049-A9049)*86400,0))</f>
        <v/>
      </c>
      <c r="K9049" s="37" t="str">
        <f aca="false">IF(G9049=1,IF(COUNTIFS($C:$C,C9049,$G:$G,1,$A:$A,"&gt;="&amp;(A9049-FenetreInterm/86400),$A:$A,"&lt;="&amp;A9049)&gt;=NbInterm,1,0),"")</f>
        <v/>
      </c>
      <c r="L9049" s="37" t="str">
        <f aca="false">IF(G9049=1,IF(B9049="",0,IF(J9049&lt;SeuilFugitive,1,0)),"")</f>
        <v/>
      </c>
      <c r="M9049" s="37" t="str">
        <f aca="false">IF(G9049=1,IF(B9049="",IF((Fin-A9049)*24&gt;SeuilFigee,1,0),IF(J9049&gt;SeuilFigee*3600,1,0)),"")</f>
        <v/>
      </c>
      <c r="N9049" s="0" t="str">
        <f aca="false">IF(G9049=1,IF(COUNTIF(H$2:H9049,H9049)=1,COUNTIF($H:$H,H9049),""),"")</f>
        <v/>
      </c>
      <c r="O9049" s="0" t="str">
        <f aca="false">IF(G9049=1,IF(COUNTIF(I$2:I9049,I9049)=1,COUNTIF($I:$I,I9049),""),"")</f>
        <v/>
      </c>
      <c r="P9049" s="38" t="str">
        <f aca="false">IF(G9049=1,IF(COUNTIFS(C$2:C9049,C9049,G$2:G9049,1)=1,COUNTIFS($C:$C,C9049,$G:$G,1)+ROW()/10000000,""),"")</f>
        <v/>
      </c>
      <c r="Q9049" s="0" t="str">
        <f aca="false">IF(K9049=1,IF(COUNTIFS(C$2:C9049,C9049,K$2:K9049,1)=1,1,0),"")</f>
        <v/>
      </c>
      <c r="R9049" s="0" t="str">
        <f aca="false">IF(M9049=1,IF(COUNTIFS(C$2:C9049,C9049,M$2:M9049,1)=1,1,0),"")</f>
        <v/>
      </c>
      <c r="S9049" s="0" t="str">
        <f aca="false">IF(L9049=1,IF(COUNTIFS(C$2:C9049,C9049,L$2:L9049,1)=1,1,0),"")</f>
        <v/>
      </c>
      <c r="T9049" s="38" t="str">
        <f aca="false">IF(N9049="","",N9049+ROW()/10000000)</f>
        <v/>
      </c>
      <c r="U9049" s="0" t="str">
        <f aca="false">IF(G9049=1,IF(B9049="",1,0),"")</f>
        <v/>
      </c>
    </row>
    <row r="9050" customFormat="false" ht="15" hidden="false" customHeight="false" outlineLevel="0" collapsed="false">
      <c r="A9050" s="35"/>
      <c r="B9050" s="35"/>
      <c r="G9050" s="0" t="str">
        <f aca="false">IF(A9050="","",IF(AND(A9050&gt;=Debut,A9050&lt;Fin),1,0))</f>
        <v/>
      </c>
      <c r="H9050" s="0" t="str">
        <f aca="false">IF(G9050=1,INT(ROUND((A9050-Debut)*86400,0)/600),"")</f>
        <v/>
      </c>
      <c r="I9050" s="0" t="str">
        <f aca="false">IF(G9050=1,INT(ROUND((A9050-Debut)*86400,0)/3600),"")</f>
        <v/>
      </c>
      <c r="J9050" s="0" t="str">
        <f aca="false">IF(OR(A9050="",B9050=""),"",ROUND((B9050-A9050)*86400,0))</f>
        <v/>
      </c>
      <c r="K9050" s="37" t="str">
        <f aca="false">IF(G9050=1,IF(COUNTIFS($C:$C,C9050,$G:$G,1,$A:$A,"&gt;="&amp;(A9050-FenetreInterm/86400),$A:$A,"&lt;="&amp;A9050)&gt;=NbInterm,1,0),"")</f>
        <v/>
      </c>
      <c r="L9050" s="37" t="str">
        <f aca="false">IF(G9050=1,IF(B9050="",0,IF(J9050&lt;SeuilFugitive,1,0)),"")</f>
        <v/>
      </c>
      <c r="M9050" s="37" t="str">
        <f aca="false">IF(G9050=1,IF(B9050="",IF((Fin-A9050)*24&gt;SeuilFigee,1,0),IF(J9050&gt;SeuilFigee*3600,1,0)),"")</f>
        <v/>
      </c>
      <c r="N9050" s="0" t="str">
        <f aca="false">IF(G9050=1,IF(COUNTIF(H$2:H9050,H9050)=1,COUNTIF($H:$H,H9050),""),"")</f>
        <v/>
      </c>
      <c r="O9050" s="0" t="str">
        <f aca="false">IF(G9050=1,IF(COUNTIF(I$2:I9050,I9050)=1,COUNTIF($I:$I,I9050),""),"")</f>
        <v/>
      </c>
      <c r="P9050" s="38" t="str">
        <f aca="false">IF(G9050=1,IF(COUNTIFS(C$2:C9050,C9050,G$2:G9050,1)=1,COUNTIFS($C:$C,C9050,$G:$G,1)+ROW()/10000000,""),"")</f>
        <v/>
      </c>
      <c r="Q9050" s="0" t="str">
        <f aca="false">IF(K9050=1,IF(COUNTIFS(C$2:C9050,C9050,K$2:K9050,1)=1,1,0),"")</f>
        <v/>
      </c>
      <c r="R9050" s="0" t="str">
        <f aca="false">IF(M9050=1,IF(COUNTIFS(C$2:C9050,C9050,M$2:M9050,1)=1,1,0),"")</f>
        <v/>
      </c>
      <c r="S9050" s="0" t="str">
        <f aca="false">IF(L9050=1,IF(COUNTIFS(C$2:C9050,C9050,L$2:L9050,1)=1,1,0),"")</f>
        <v/>
      </c>
      <c r="T9050" s="38" t="str">
        <f aca="false">IF(N9050="","",N9050+ROW()/10000000)</f>
        <v/>
      </c>
      <c r="U9050" s="0" t="str">
        <f aca="false">IF(G9050=1,IF(B9050="",1,0),"")</f>
        <v/>
      </c>
    </row>
    <row r="9051" customFormat="false" ht="15" hidden="false" customHeight="false" outlineLevel="0" collapsed="false">
      <c r="A9051" s="35"/>
      <c r="B9051" s="35"/>
      <c r="G9051" s="0" t="str">
        <f aca="false">IF(A9051="","",IF(AND(A9051&gt;=Debut,A9051&lt;Fin),1,0))</f>
        <v/>
      </c>
      <c r="H9051" s="0" t="str">
        <f aca="false">IF(G9051=1,INT(ROUND((A9051-Debut)*86400,0)/600),"")</f>
        <v/>
      </c>
      <c r="I9051" s="0" t="str">
        <f aca="false">IF(G9051=1,INT(ROUND((A9051-Debut)*86400,0)/3600),"")</f>
        <v/>
      </c>
      <c r="J9051" s="0" t="str">
        <f aca="false">IF(OR(A9051="",B9051=""),"",ROUND((B9051-A9051)*86400,0))</f>
        <v/>
      </c>
      <c r="K9051" s="37" t="str">
        <f aca="false">IF(G9051=1,IF(COUNTIFS($C:$C,C9051,$G:$G,1,$A:$A,"&gt;="&amp;(A9051-FenetreInterm/86400),$A:$A,"&lt;="&amp;A9051)&gt;=NbInterm,1,0),"")</f>
        <v/>
      </c>
      <c r="L9051" s="37" t="str">
        <f aca="false">IF(G9051=1,IF(B9051="",0,IF(J9051&lt;SeuilFugitive,1,0)),"")</f>
        <v/>
      </c>
      <c r="M9051" s="37" t="str">
        <f aca="false">IF(G9051=1,IF(B9051="",IF((Fin-A9051)*24&gt;SeuilFigee,1,0),IF(J9051&gt;SeuilFigee*3600,1,0)),"")</f>
        <v/>
      </c>
      <c r="N9051" s="0" t="str">
        <f aca="false">IF(G9051=1,IF(COUNTIF(H$2:H9051,H9051)=1,COUNTIF($H:$H,H9051),""),"")</f>
        <v/>
      </c>
      <c r="O9051" s="0" t="str">
        <f aca="false">IF(G9051=1,IF(COUNTIF(I$2:I9051,I9051)=1,COUNTIF($I:$I,I9051),""),"")</f>
        <v/>
      </c>
      <c r="P9051" s="38" t="str">
        <f aca="false">IF(G9051=1,IF(COUNTIFS(C$2:C9051,C9051,G$2:G9051,1)=1,COUNTIFS($C:$C,C9051,$G:$G,1)+ROW()/10000000,""),"")</f>
        <v/>
      </c>
      <c r="Q9051" s="0" t="str">
        <f aca="false">IF(K9051=1,IF(COUNTIFS(C$2:C9051,C9051,K$2:K9051,1)=1,1,0),"")</f>
        <v/>
      </c>
      <c r="R9051" s="0" t="str">
        <f aca="false">IF(M9051=1,IF(COUNTIFS(C$2:C9051,C9051,M$2:M9051,1)=1,1,0),"")</f>
        <v/>
      </c>
      <c r="S9051" s="0" t="str">
        <f aca="false">IF(L9051=1,IF(COUNTIFS(C$2:C9051,C9051,L$2:L9051,1)=1,1,0),"")</f>
        <v/>
      </c>
      <c r="T9051" s="38" t="str">
        <f aca="false">IF(N9051="","",N9051+ROW()/10000000)</f>
        <v/>
      </c>
      <c r="U9051" s="0" t="str">
        <f aca="false">IF(G9051=1,IF(B9051="",1,0),"")</f>
        <v/>
      </c>
    </row>
    <row r="9052" customFormat="false" ht="15" hidden="false" customHeight="false" outlineLevel="0" collapsed="false">
      <c r="A9052" s="35"/>
      <c r="B9052" s="35"/>
      <c r="G9052" s="0" t="str">
        <f aca="false">IF(A9052="","",IF(AND(A9052&gt;=Debut,A9052&lt;Fin),1,0))</f>
        <v/>
      </c>
      <c r="H9052" s="0" t="str">
        <f aca="false">IF(G9052=1,INT(ROUND((A9052-Debut)*86400,0)/600),"")</f>
        <v/>
      </c>
      <c r="I9052" s="0" t="str">
        <f aca="false">IF(G9052=1,INT(ROUND((A9052-Debut)*86400,0)/3600),"")</f>
        <v/>
      </c>
      <c r="J9052" s="0" t="str">
        <f aca="false">IF(OR(A9052="",B9052=""),"",ROUND((B9052-A9052)*86400,0))</f>
        <v/>
      </c>
      <c r="K9052" s="37" t="str">
        <f aca="false">IF(G9052=1,IF(COUNTIFS($C:$C,C9052,$G:$G,1,$A:$A,"&gt;="&amp;(A9052-FenetreInterm/86400),$A:$A,"&lt;="&amp;A9052)&gt;=NbInterm,1,0),"")</f>
        <v/>
      </c>
      <c r="L9052" s="37" t="str">
        <f aca="false">IF(G9052=1,IF(B9052="",0,IF(J9052&lt;SeuilFugitive,1,0)),"")</f>
        <v/>
      </c>
      <c r="M9052" s="37" t="str">
        <f aca="false">IF(G9052=1,IF(B9052="",IF((Fin-A9052)*24&gt;SeuilFigee,1,0),IF(J9052&gt;SeuilFigee*3600,1,0)),"")</f>
        <v/>
      </c>
      <c r="N9052" s="0" t="str">
        <f aca="false">IF(G9052=1,IF(COUNTIF(H$2:H9052,H9052)=1,COUNTIF($H:$H,H9052),""),"")</f>
        <v/>
      </c>
      <c r="O9052" s="0" t="str">
        <f aca="false">IF(G9052=1,IF(COUNTIF(I$2:I9052,I9052)=1,COUNTIF($I:$I,I9052),""),"")</f>
        <v/>
      </c>
      <c r="P9052" s="38" t="str">
        <f aca="false">IF(G9052=1,IF(COUNTIFS(C$2:C9052,C9052,G$2:G9052,1)=1,COUNTIFS($C:$C,C9052,$G:$G,1)+ROW()/10000000,""),"")</f>
        <v/>
      </c>
      <c r="Q9052" s="0" t="str">
        <f aca="false">IF(K9052=1,IF(COUNTIFS(C$2:C9052,C9052,K$2:K9052,1)=1,1,0),"")</f>
        <v/>
      </c>
      <c r="R9052" s="0" t="str">
        <f aca="false">IF(M9052=1,IF(COUNTIFS(C$2:C9052,C9052,M$2:M9052,1)=1,1,0),"")</f>
        <v/>
      </c>
      <c r="S9052" s="0" t="str">
        <f aca="false">IF(L9052=1,IF(COUNTIFS(C$2:C9052,C9052,L$2:L9052,1)=1,1,0),"")</f>
        <v/>
      </c>
      <c r="T9052" s="38" t="str">
        <f aca="false">IF(N9052="","",N9052+ROW()/10000000)</f>
        <v/>
      </c>
      <c r="U9052" s="0" t="str">
        <f aca="false">IF(G9052=1,IF(B9052="",1,0),"")</f>
        <v/>
      </c>
    </row>
    <row r="9053" customFormat="false" ht="15" hidden="false" customHeight="false" outlineLevel="0" collapsed="false">
      <c r="A9053" s="35"/>
      <c r="B9053" s="35"/>
      <c r="G9053" s="0" t="str">
        <f aca="false">IF(A9053="","",IF(AND(A9053&gt;=Debut,A9053&lt;Fin),1,0))</f>
        <v/>
      </c>
      <c r="H9053" s="0" t="str">
        <f aca="false">IF(G9053=1,INT(ROUND((A9053-Debut)*86400,0)/600),"")</f>
        <v/>
      </c>
      <c r="I9053" s="0" t="str">
        <f aca="false">IF(G9053=1,INT(ROUND((A9053-Debut)*86400,0)/3600),"")</f>
        <v/>
      </c>
      <c r="J9053" s="0" t="str">
        <f aca="false">IF(OR(A9053="",B9053=""),"",ROUND((B9053-A9053)*86400,0))</f>
        <v/>
      </c>
      <c r="K9053" s="37" t="str">
        <f aca="false">IF(G9053=1,IF(COUNTIFS($C:$C,C9053,$G:$G,1,$A:$A,"&gt;="&amp;(A9053-FenetreInterm/86400),$A:$A,"&lt;="&amp;A9053)&gt;=NbInterm,1,0),"")</f>
        <v/>
      </c>
      <c r="L9053" s="37" t="str">
        <f aca="false">IF(G9053=1,IF(B9053="",0,IF(J9053&lt;SeuilFugitive,1,0)),"")</f>
        <v/>
      </c>
      <c r="M9053" s="37" t="str">
        <f aca="false">IF(G9053=1,IF(B9053="",IF((Fin-A9053)*24&gt;SeuilFigee,1,0),IF(J9053&gt;SeuilFigee*3600,1,0)),"")</f>
        <v/>
      </c>
      <c r="N9053" s="0" t="str">
        <f aca="false">IF(G9053=1,IF(COUNTIF(H$2:H9053,H9053)=1,COUNTIF($H:$H,H9053),""),"")</f>
        <v/>
      </c>
      <c r="O9053" s="0" t="str">
        <f aca="false">IF(G9053=1,IF(COUNTIF(I$2:I9053,I9053)=1,COUNTIF($I:$I,I9053),""),"")</f>
        <v/>
      </c>
      <c r="P9053" s="38" t="str">
        <f aca="false">IF(G9053=1,IF(COUNTIFS(C$2:C9053,C9053,G$2:G9053,1)=1,COUNTIFS($C:$C,C9053,$G:$G,1)+ROW()/10000000,""),"")</f>
        <v/>
      </c>
      <c r="Q9053" s="0" t="str">
        <f aca="false">IF(K9053=1,IF(COUNTIFS(C$2:C9053,C9053,K$2:K9053,1)=1,1,0),"")</f>
        <v/>
      </c>
      <c r="R9053" s="0" t="str">
        <f aca="false">IF(M9053=1,IF(COUNTIFS(C$2:C9053,C9053,M$2:M9053,1)=1,1,0),"")</f>
        <v/>
      </c>
      <c r="S9053" s="0" t="str">
        <f aca="false">IF(L9053=1,IF(COUNTIFS(C$2:C9053,C9053,L$2:L9053,1)=1,1,0),"")</f>
        <v/>
      </c>
      <c r="T9053" s="38" t="str">
        <f aca="false">IF(N9053="","",N9053+ROW()/10000000)</f>
        <v/>
      </c>
      <c r="U9053" s="0" t="str">
        <f aca="false">IF(G9053=1,IF(B9053="",1,0),"")</f>
        <v/>
      </c>
    </row>
    <row r="9054" customFormat="false" ht="15" hidden="false" customHeight="false" outlineLevel="0" collapsed="false">
      <c r="A9054" s="35"/>
      <c r="B9054" s="35"/>
      <c r="G9054" s="0" t="str">
        <f aca="false">IF(A9054="","",IF(AND(A9054&gt;=Debut,A9054&lt;Fin),1,0))</f>
        <v/>
      </c>
      <c r="H9054" s="0" t="str">
        <f aca="false">IF(G9054=1,INT(ROUND((A9054-Debut)*86400,0)/600),"")</f>
        <v/>
      </c>
      <c r="I9054" s="0" t="str">
        <f aca="false">IF(G9054=1,INT(ROUND((A9054-Debut)*86400,0)/3600),"")</f>
        <v/>
      </c>
      <c r="J9054" s="0" t="str">
        <f aca="false">IF(OR(A9054="",B9054=""),"",ROUND((B9054-A9054)*86400,0))</f>
        <v/>
      </c>
      <c r="K9054" s="37" t="str">
        <f aca="false">IF(G9054=1,IF(COUNTIFS($C:$C,C9054,$G:$G,1,$A:$A,"&gt;="&amp;(A9054-FenetreInterm/86400),$A:$A,"&lt;="&amp;A9054)&gt;=NbInterm,1,0),"")</f>
        <v/>
      </c>
      <c r="L9054" s="37" t="str">
        <f aca="false">IF(G9054=1,IF(B9054="",0,IF(J9054&lt;SeuilFugitive,1,0)),"")</f>
        <v/>
      </c>
      <c r="M9054" s="37" t="str">
        <f aca="false">IF(G9054=1,IF(B9054="",IF((Fin-A9054)*24&gt;SeuilFigee,1,0),IF(J9054&gt;SeuilFigee*3600,1,0)),"")</f>
        <v/>
      </c>
      <c r="N9054" s="0" t="str">
        <f aca="false">IF(G9054=1,IF(COUNTIF(H$2:H9054,H9054)=1,COUNTIF($H:$H,H9054),""),"")</f>
        <v/>
      </c>
      <c r="O9054" s="0" t="str">
        <f aca="false">IF(G9054=1,IF(COUNTIF(I$2:I9054,I9054)=1,COUNTIF($I:$I,I9054),""),"")</f>
        <v/>
      </c>
      <c r="P9054" s="38" t="str">
        <f aca="false">IF(G9054=1,IF(COUNTIFS(C$2:C9054,C9054,G$2:G9054,1)=1,COUNTIFS($C:$C,C9054,$G:$G,1)+ROW()/10000000,""),"")</f>
        <v/>
      </c>
      <c r="Q9054" s="0" t="str">
        <f aca="false">IF(K9054=1,IF(COUNTIFS(C$2:C9054,C9054,K$2:K9054,1)=1,1,0),"")</f>
        <v/>
      </c>
      <c r="R9054" s="0" t="str">
        <f aca="false">IF(M9054=1,IF(COUNTIFS(C$2:C9054,C9054,M$2:M9054,1)=1,1,0),"")</f>
        <v/>
      </c>
      <c r="S9054" s="0" t="str">
        <f aca="false">IF(L9054=1,IF(COUNTIFS(C$2:C9054,C9054,L$2:L9054,1)=1,1,0),"")</f>
        <v/>
      </c>
      <c r="T9054" s="38" t="str">
        <f aca="false">IF(N9054="","",N9054+ROW()/10000000)</f>
        <v/>
      </c>
      <c r="U9054" s="0" t="str">
        <f aca="false">IF(G9054=1,IF(B9054="",1,0),"")</f>
        <v/>
      </c>
    </row>
    <row r="9055" customFormat="false" ht="15" hidden="false" customHeight="false" outlineLevel="0" collapsed="false">
      <c r="A9055" s="35"/>
      <c r="B9055" s="35"/>
      <c r="G9055" s="0" t="str">
        <f aca="false">IF(A9055="","",IF(AND(A9055&gt;=Debut,A9055&lt;Fin),1,0))</f>
        <v/>
      </c>
      <c r="H9055" s="0" t="str">
        <f aca="false">IF(G9055=1,INT(ROUND((A9055-Debut)*86400,0)/600),"")</f>
        <v/>
      </c>
      <c r="I9055" s="0" t="str">
        <f aca="false">IF(G9055=1,INT(ROUND((A9055-Debut)*86400,0)/3600),"")</f>
        <v/>
      </c>
      <c r="J9055" s="0" t="str">
        <f aca="false">IF(OR(A9055="",B9055=""),"",ROUND((B9055-A9055)*86400,0))</f>
        <v/>
      </c>
      <c r="K9055" s="37" t="str">
        <f aca="false">IF(G9055=1,IF(COUNTIFS($C:$C,C9055,$G:$G,1,$A:$A,"&gt;="&amp;(A9055-FenetreInterm/86400),$A:$A,"&lt;="&amp;A9055)&gt;=NbInterm,1,0),"")</f>
        <v/>
      </c>
      <c r="L9055" s="37" t="str">
        <f aca="false">IF(G9055=1,IF(B9055="",0,IF(J9055&lt;SeuilFugitive,1,0)),"")</f>
        <v/>
      </c>
      <c r="M9055" s="37" t="str">
        <f aca="false">IF(G9055=1,IF(B9055="",IF((Fin-A9055)*24&gt;SeuilFigee,1,0),IF(J9055&gt;SeuilFigee*3600,1,0)),"")</f>
        <v/>
      </c>
      <c r="N9055" s="0" t="str">
        <f aca="false">IF(G9055=1,IF(COUNTIF(H$2:H9055,H9055)=1,COUNTIF($H:$H,H9055),""),"")</f>
        <v/>
      </c>
      <c r="O9055" s="0" t="str">
        <f aca="false">IF(G9055=1,IF(COUNTIF(I$2:I9055,I9055)=1,COUNTIF($I:$I,I9055),""),"")</f>
        <v/>
      </c>
      <c r="P9055" s="38" t="str">
        <f aca="false">IF(G9055=1,IF(COUNTIFS(C$2:C9055,C9055,G$2:G9055,1)=1,COUNTIFS($C:$C,C9055,$G:$G,1)+ROW()/10000000,""),"")</f>
        <v/>
      </c>
      <c r="Q9055" s="0" t="str">
        <f aca="false">IF(K9055=1,IF(COUNTIFS(C$2:C9055,C9055,K$2:K9055,1)=1,1,0),"")</f>
        <v/>
      </c>
      <c r="R9055" s="0" t="str">
        <f aca="false">IF(M9055=1,IF(COUNTIFS(C$2:C9055,C9055,M$2:M9055,1)=1,1,0),"")</f>
        <v/>
      </c>
      <c r="S9055" s="0" t="str">
        <f aca="false">IF(L9055=1,IF(COUNTIFS(C$2:C9055,C9055,L$2:L9055,1)=1,1,0),"")</f>
        <v/>
      </c>
      <c r="T9055" s="38" t="str">
        <f aca="false">IF(N9055="","",N9055+ROW()/10000000)</f>
        <v/>
      </c>
      <c r="U9055" s="0" t="str">
        <f aca="false">IF(G9055=1,IF(B9055="",1,0),"")</f>
        <v/>
      </c>
    </row>
    <row r="9056" customFormat="false" ht="15" hidden="false" customHeight="false" outlineLevel="0" collapsed="false">
      <c r="A9056" s="35"/>
      <c r="B9056" s="35"/>
      <c r="G9056" s="0" t="str">
        <f aca="false">IF(A9056="","",IF(AND(A9056&gt;=Debut,A9056&lt;Fin),1,0))</f>
        <v/>
      </c>
      <c r="H9056" s="0" t="str">
        <f aca="false">IF(G9056=1,INT(ROUND((A9056-Debut)*86400,0)/600),"")</f>
        <v/>
      </c>
      <c r="I9056" s="0" t="str">
        <f aca="false">IF(G9056=1,INT(ROUND((A9056-Debut)*86400,0)/3600),"")</f>
        <v/>
      </c>
      <c r="J9056" s="0" t="str">
        <f aca="false">IF(OR(A9056="",B9056=""),"",ROUND((B9056-A9056)*86400,0))</f>
        <v/>
      </c>
      <c r="K9056" s="37" t="str">
        <f aca="false">IF(G9056=1,IF(COUNTIFS($C:$C,C9056,$G:$G,1,$A:$A,"&gt;="&amp;(A9056-FenetreInterm/86400),$A:$A,"&lt;="&amp;A9056)&gt;=NbInterm,1,0),"")</f>
        <v/>
      </c>
      <c r="L9056" s="37" t="str">
        <f aca="false">IF(G9056=1,IF(B9056="",0,IF(J9056&lt;SeuilFugitive,1,0)),"")</f>
        <v/>
      </c>
      <c r="M9056" s="37" t="str">
        <f aca="false">IF(G9056=1,IF(B9056="",IF((Fin-A9056)*24&gt;SeuilFigee,1,0),IF(J9056&gt;SeuilFigee*3600,1,0)),"")</f>
        <v/>
      </c>
      <c r="N9056" s="0" t="str">
        <f aca="false">IF(G9056=1,IF(COUNTIF(H$2:H9056,H9056)=1,COUNTIF($H:$H,H9056),""),"")</f>
        <v/>
      </c>
      <c r="O9056" s="0" t="str">
        <f aca="false">IF(G9056=1,IF(COUNTIF(I$2:I9056,I9056)=1,COUNTIF($I:$I,I9056),""),"")</f>
        <v/>
      </c>
      <c r="P9056" s="38" t="str">
        <f aca="false">IF(G9056=1,IF(COUNTIFS(C$2:C9056,C9056,G$2:G9056,1)=1,COUNTIFS($C:$C,C9056,$G:$G,1)+ROW()/10000000,""),"")</f>
        <v/>
      </c>
      <c r="Q9056" s="0" t="str">
        <f aca="false">IF(K9056=1,IF(COUNTIFS(C$2:C9056,C9056,K$2:K9056,1)=1,1,0),"")</f>
        <v/>
      </c>
      <c r="R9056" s="0" t="str">
        <f aca="false">IF(M9056=1,IF(COUNTIFS(C$2:C9056,C9056,M$2:M9056,1)=1,1,0),"")</f>
        <v/>
      </c>
      <c r="S9056" s="0" t="str">
        <f aca="false">IF(L9056=1,IF(COUNTIFS(C$2:C9056,C9056,L$2:L9056,1)=1,1,0),"")</f>
        <v/>
      </c>
      <c r="T9056" s="38" t="str">
        <f aca="false">IF(N9056="","",N9056+ROW()/10000000)</f>
        <v/>
      </c>
      <c r="U9056" s="0" t="str">
        <f aca="false">IF(G9056=1,IF(B9056="",1,0),"")</f>
        <v/>
      </c>
    </row>
    <row r="9057" customFormat="false" ht="15" hidden="false" customHeight="false" outlineLevel="0" collapsed="false">
      <c r="A9057" s="35"/>
      <c r="B9057" s="35"/>
      <c r="G9057" s="0" t="str">
        <f aca="false">IF(A9057="","",IF(AND(A9057&gt;=Debut,A9057&lt;Fin),1,0))</f>
        <v/>
      </c>
      <c r="H9057" s="0" t="str">
        <f aca="false">IF(G9057=1,INT(ROUND((A9057-Debut)*86400,0)/600),"")</f>
        <v/>
      </c>
      <c r="I9057" s="0" t="str">
        <f aca="false">IF(G9057=1,INT(ROUND((A9057-Debut)*86400,0)/3600),"")</f>
        <v/>
      </c>
      <c r="J9057" s="0" t="str">
        <f aca="false">IF(OR(A9057="",B9057=""),"",ROUND((B9057-A9057)*86400,0))</f>
        <v/>
      </c>
      <c r="K9057" s="37" t="str">
        <f aca="false">IF(G9057=1,IF(COUNTIFS($C:$C,C9057,$G:$G,1,$A:$A,"&gt;="&amp;(A9057-FenetreInterm/86400),$A:$A,"&lt;="&amp;A9057)&gt;=NbInterm,1,0),"")</f>
        <v/>
      </c>
      <c r="L9057" s="37" t="str">
        <f aca="false">IF(G9057=1,IF(B9057="",0,IF(J9057&lt;SeuilFugitive,1,0)),"")</f>
        <v/>
      </c>
      <c r="M9057" s="37" t="str">
        <f aca="false">IF(G9057=1,IF(B9057="",IF((Fin-A9057)*24&gt;SeuilFigee,1,0),IF(J9057&gt;SeuilFigee*3600,1,0)),"")</f>
        <v/>
      </c>
      <c r="N9057" s="0" t="str">
        <f aca="false">IF(G9057=1,IF(COUNTIF(H$2:H9057,H9057)=1,COUNTIF($H:$H,H9057),""),"")</f>
        <v/>
      </c>
      <c r="O9057" s="0" t="str">
        <f aca="false">IF(G9057=1,IF(COUNTIF(I$2:I9057,I9057)=1,COUNTIF($I:$I,I9057),""),"")</f>
        <v/>
      </c>
      <c r="P9057" s="38" t="str">
        <f aca="false">IF(G9057=1,IF(COUNTIFS(C$2:C9057,C9057,G$2:G9057,1)=1,COUNTIFS($C:$C,C9057,$G:$G,1)+ROW()/10000000,""),"")</f>
        <v/>
      </c>
      <c r="Q9057" s="0" t="str">
        <f aca="false">IF(K9057=1,IF(COUNTIFS(C$2:C9057,C9057,K$2:K9057,1)=1,1,0),"")</f>
        <v/>
      </c>
      <c r="R9057" s="0" t="str">
        <f aca="false">IF(M9057=1,IF(COUNTIFS(C$2:C9057,C9057,M$2:M9057,1)=1,1,0),"")</f>
        <v/>
      </c>
      <c r="S9057" s="0" t="str">
        <f aca="false">IF(L9057=1,IF(COUNTIFS(C$2:C9057,C9057,L$2:L9057,1)=1,1,0),"")</f>
        <v/>
      </c>
      <c r="T9057" s="38" t="str">
        <f aca="false">IF(N9057="","",N9057+ROW()/10000000)</f>
        <v/>
      </c>
      <c r="U9057" s="0" t="str">
        <f aca="false">IF(G9057=1,IF(B9057="",1,0),"")</f>
        <v/>
      </c>
    </row>
    <row r="9058" customFormat="false" ht="15" hidden="false" customHeight="false" outlineLevel="0" collapsed="false">
      <c r="A9058" s="35"/>
      <c r="B9058" s="35"/>
      <c r="G9058" s="0" t="str">
        <f aca="false">IF(A9058="","",IF(AND(A9058&gt;=Debut,A9058&lt;Fin),1,0))</f>
        <v/>
      </c>
      <c r="H9058" s="0" t="str">
        <f aca="false">IF(G9058=1,INT(ROUND((A9058-Debut)*86400,0)/600),"")</f>
        <v/>
      </c>
      <c r="I9058" s="0" t="str">
        <f aca="false">IF(G9058=1,INT(ROUND((A9058-Debut)*86400,0)/3600),"")</f>
        <v/>
      </c>
      <c r="J9058" s="0" t="str">
        <f aca="false">IF(OR(A9058="",B9058=""),"",ROUND((B9058-A9058)*86400,0))</f>
        <v/>
      </c>
      <c r="K9058" s="37" t="str">
        <f aca="false">IF(G9058=1,IF(COUNTIFS($C:$C,C9058,$G:$G,1,$A:$A,"&gt;="&amp;(A9058-FenetreInterm/86400),$A:$A,"&lt;="&amp;A9058)&gt;=NbInterm,1,0),"")</f>
        <v/>
      </c>
      <c r="L9058" s="37" t="str">
        <f aca="false">IF(G9058=1,IF(B9058="",0,IF(J9058&lt;SeuilFugitive,1,0)),"")</f>
        <v/>
      </c>
      <c r="M9058" s="37" t="str">
        <f aca="false">IF(G9058=1,IF(B9058="",IF((Fin-A9058)*24&gt;SeuilFigee,1,0),IF(J9058&gt;SeuilFigee*3600,1,0)),"")</f>
        <v/>
      </c>
      <c r="N9058" s="0" t="str">
        <f aca="false">IF(G9058=1,IF(COUNTIF(H$2:H9058,H9058)=1,COUNTIF($H:$H,H9058),""),"")</f>
        <v/>
      </c>
      <c r="O9058" s="0" t="str">
        <f aca="false">IF(G9058=1,IF(COUNTIF(I$2:I9058,I9058)=1,COUNTIF($I:$I,I9058),""),"")</f>
        <v/>
      </c>
      <c r="P9058" s="38" t="str">
        <f aca="false">IF(G9058=1,IF(COUNTIFS(C$2:C9058,C9058,G$2:G9058,1)=1,COUNTIFS($C:$C,C9058,$G:$G,1)+ROW()/10000000,""),"")</f>
        <v/>
      </c>
      <c r="Q9058" s="0" t="str">
        <f aca="false">IF(K9058=1,IF(COUNTIFS(C$2:C9058,C9058,K$2:K9058,1)=1,1,0),"")</f>
        <v/>
      </c>
      <c r="R9058" s="0" t="str">
        <f aca="false">IF(M9058=1,IF(COUNTIFS(C$2:C9058,C9058,M$2:M9058,1)=1,1,0),"")</f>
        <v/>
      </c>
      <c r="S9058" s="0" t="str">
        <f aca="false">IF(L9058=1,IF(COUNTIFS(C$2:C9058,C9058,L$2:L9058,1)=1,1,0),"")</f>
        <v/>
      </c>
      <c r="T9058" s="38" t="str">
        <f aca="false">IF(N9058="","",N9058+ROW()/10000000)</f>
        <v/>
      </c>
      <c r="U9058" s="0" t="str">
        <f aca="false">IF(G9058=1,IF(B9058="",1,0),"")</f>
        <v/>
      </c>
    </row>
    <row r="9059" customFormat="false" ht="15" hidden="false" customHeight="false" outlineLevel="0" collapsed="false">
      <c r="A9059" s="35"/>
      <c r="B9059" s="35"/>
      <c r="G9059" s="0" t="str">
        <f aca="false">IF(A9059="","",IF(AND(A9059&gt;=Debut,A9059&lt;Fin),1,0))</f>
        <v/>
      </c>
      <c r="H9059" s="0" t="str">
        <f aca="false">IF(G9059=1,INT(ROUND((A9059-Debut)*86400,0)/600),"")</f>
        <v/>
      </c>
      <c r="I9059" s="0" t="str">
        <f aca="false">IF(G9059=1,INT(ROUND((A9059-Debut)*86400,0)/3600),"")</f>
        <v/>
      </c>
      <c r="J9059" s="0" t="str">
        <f aca="false">IF(OR(A9059="",B9059=""),"",ROUND((B9059-A9059)*86400,0))</f>
        <v/>
      </c>
      <c r="K9059" s="37" t="str">
        <f aca="false">IF(G9059=1,IF(COUNTIFS($C:$C,C9059,$G:$G,1,$A:$A,"&gt;="&amp;(A9059-FenetreInterm/86400),$A:$A,"&lt;="&amp;A9059)&gt;=NbInterm,1,0),"")</f>
        <v/>
      </c>
      <c r="L9059" s="37" t="str">
        <f aca="false">IF(G9059=1,IF(B9059="",0,IF(J9059&lt;SeuilFugitive,1,0)),"")</f>
        <v/>
      </c>
      <c r="M9059" s="37" t="str">
        <f aca="false">IF(G9059=1,IF(B9059="",IF((Fin-A9059)*24&gt;SeuilFigee,1,0),IF(J9059&gt;SeuilFigee*3600,1,0)),"")</f>
        <v/>
      </c>
      <c r="N9059" s="0" t="str">
        <f aca="false">IF(G9059=1,IF(COUNTIF(H$2:H9059,H9059)=1,COUNTIF($H:$H,H9059),""),"")</f>
        <v/>
      </c>
      <c r="O9059" s="0" t="str">
        <f aca="false">IF(G9059=1,IF(COUNTIF(I$2:I9059,I9059)=1,COUNTIF($I:$I,I9059),""),"")</f>
        <v/>
      </c>
      <c r="P9059" s="38" t="str">
        <f aca="false">IF(G9059=1,IF(COUNTIFS(C$2:C9059,C9059,G$2:G9059,1)=1,COUNTIFS($C:$C,C9059,$G:$G,1)+ROW()/10000000,""),"")</f>
        <v/>
      </c>
      <c r="Q9059" s="0" t="str">
        <f aca="false">IF(K9059=1,IF(COUNTIFS(C$2:C9059,C9059,K$2:K9059,1)=1,1,0),"")</f>
        <v/>
      </c>
      <c r="R9059" s="0" t="str">
        <f aca="false">IF(M9059=1,IF(COUNTIFS(C$2:C9059,C9059,M$2:M9059,1)=1,1,0),"")</f>
        <v/>
      </c>
      <c r="S9059" s="0" t="str">
        <f aca="false">IF(L9059=1,IF(COUNTIFS(C$2:C9059,C9059,L$2:L9059,1)=1,1,0),"")</f>
        <v/>
      </c>
      <c r="T9059" s="38" t="str">
        <f aca="false">IF(N9059="","",N9059+ROW()/10000000)</f>
        <v/>
      </c>
      <c r="U9059" s="0" t="str">
        <f aca="false">IF(G9059=1,IF(B9059="",1,0),"")</f>
        <v/>
      </c>
    </row>
    <row r="9060" customFormat="false" ht="15" hidden="false" customHeight="false" outlineLevel="0" collapsed="false">
      <c r="A9060" s="35"/>
      <c r="B9060" s="35"/>
      <c r="G9060" s="0" t="str">
        <f aca="false">IF(A9060="","",IF(AND(A9060&gt;=Debut,A9060&lt;Fin),1,0))</f>
        <v/>
      </c>
      <c r="H9060" s="0" t="str">
        <f aca="false">IF(G9060=1,INT(ROUND((A9060-Debut)*86400,0)/600),"")</f>
        <v/>
      </c>
      <c r="I9060" s="0" t="str">
        <f aca="false">IF(G9060=1,INT(ROUND((A9060-Debut)*86400,0)/3600),"")</f>
        <v/>
      </c>
      <c r="J9060" s="0" t="str">
        <f aca="false">IF(OR(A9060="",B9060=""),"",ROUND((B9060-A9060)*86400,0))</f>
        <v/>
      </c>
      <c r="K9060" s="37" t="str">
        <f aca="false">IF(G9060=1,IF(COUNTIFS($C:$C,C9060,$G:$G,1,$A:$A,"&gt;="&amp;(A9060-FenetreInterm/86400),$A:$A,"&lt;="&amp;A9060)&gt;=NbInterm,1,0),"")</f>
        <v/>
      </c>
      <c r="L9060" s="37" t="str">
        <f aca="false">IF(G9060=1,IF(B9060="",0,IF(J9060&lt;SeuilFugitive,1,0)),"")</f>
        <v/>
      </c>
      <c r="M9060" s="37" t="str">
        <f aca="false">IF(G9060=1,IF(B9060="",IF((Fin-A9060)*24&gt;SeuilFigee,1,0),IF(J9060&gt;SeuilFigee*3600,1,0)),"")</f>
        <v/>
      </c>
      <c r="N9060" s="0" t="str">
        <f aca="false">IF(G9060=1,IF(COUNTIF(H$2:H9060,H9060)=1,COUNTIF($H:$H,H9060),""),"")</f>
        <v/>
      </c>
      <c r="O9060" s="0" t="str">
        <f aca="false">IF(G9060=1,IF(COUNTIF(I$2:I9060,I9060)=1,COUNTIF($I:$I,I9060),""),"")</f>
        <v/>
      </c>
      <c r="P9060" s="38" t="str">
        <f aca="false">IF(G9060=1,IF(COUNTIFS(C$2:C9060,C9060,G$2:G9060,1)=1,COUNTIFS($C:$C,C9060,$G:$G,1)+ROW()/10000000,""),"")</f>
        <v/>
      </c>
      <c r="Q9060" s="0" t="str">
        <f aca="false">IF(K9060=1,IF(COUNTIFS(C$2:C9060,C9060,K$2:K9060,1)=1,1,0),"")</f>
        <v/>
      </c>
      <c r="R9060" s="0" t="str">
        <f aca="false">IF(M9060=1,IF(COUNTIFS(C$2:C9060,C9060,M$2:M9060,1)=1,1,0),"")</f>
        <v/>
      </c>
      <c r="S9060" s="0" t="str">
        <f aca="false">IF(L9060=1,IF(COUNTIFS(C$2:C9060,C9060,L$2:L9060,1)=1,1,0),"")</f>
        <v/>
      </c>
      <c r="T9060" s="38" t="str">
        <f aca="false">IF(N9060="","",N9060+ROW()/10000000)</f>
        <v/>
      </c>
      <c r="U9060" s="0" t="str">
        <f aca="false">IF(G9060=1,IF(B9060="",1,0),"")</f>
        <v/>
      </c>
    </row>
    <row r="9061" customFormat="false" ht="15" hidden="false" customHeight="false" outlineLevel="0" collapsed="false">
      <c r="A9061" s="35"/>
      <c r="B9061" s="35"/>
      <c r="G9061" s="0" t="str">
        <f aca="false">IF(A9061="","",IF(AND(A9061&gt;=Debut,A9061&lt;Fin),1,0))</f>
        <v/>
      </c>
      <c r="H9061" s="0" t="str">
        <f aca="false">IF(G9061=1,INT(ROUND((A9061-Debut)*86400,0)/600),"")</f>
        <v/>
      </c>
      <c r="I9061" s="0" t="str">
        <f aca="false">IF(G9061=1,INT(ROUND((A9061-Debut)*86400,0)/3600),"")</f>
        <v/>
      </c>
      <c r="J9061" s="0" t="str">
        <f aca="false">IF(OR(A9061="",B9061=""),"",ROUND((B9061-A9061)*86400,0))</f>
        <v/>
      </c>
      <c r="K9061" s="37" t="str">
        <f aca="false">IF(G9061=1,IF(COUNTIFS($C:$C,C9061,$G:$G,1,$A:$A,"&gt;="&amp;(A9061-FenetreInterm/86400),$A:$A,"&lt;="&amp;A9061)&gt;=NbInterm,1,0),"")</f>
        <v/>
      </c>
      <c r="L9061" s="37" t="str">
        <f aca="false">IF(G9061=1,IF(B9061="",0,IF(J9061&lt;SeuilFugitive,1,0)),"")</f>
        <v/>
      </c>
      <c r="M9061" s="37" t="str">
        <f aca="false">IF(G9061=1,IF(B9061="",IF((Fin-A9061)*24&gt;SeuilFigee,1,0),IF(J9061&gt;SeuilFigee*3600,1,0)),"")</f>
        <v/>
      </c>
      <c r="N9061" s="0" t="str">
        <f aca="false">IF(G9061=1,IF(COUNTIF(H$2:H9061,H9061)=1,COUNTIF($H:$H,H9061),""),"")</f>
        <v/>
      </c>
      <c r="O9061" s="0" t="str">
        <f aca="false">IF(G9061=1,IF(COUNTIF(I$2:I9061,I9061)=1,COUNTIF($I:$I,I9061),""),"")</f>
        <v/>
      </c>
      <c r="P9061" s="38" t="str">
        <f aca="false">IF(G9061=1,IF(COUNTIFS(C$2:C9061,C9061,G$2:G9061,1)=1,COUNTIFS($C:$C,C9061,$G:$G,1)+ROW()/10000000,""),"")</f>
        <v/>
      </c>
      <c r="Q9061" s="0" t="str">
        <f aca="false">IF(K9061=1,IF(COUNTIFS(C$2:C9061,C9061,K$2:K9061,1)=1,1,0),"")</f>
        <v/>
      </c>
      <c r="R9061" s="0" t="str">
        <f aca="false">IF(M9061=1,IF(COUNTIFS(C$2:C9061,C9061,M$2:M9061,1)=1,1,0),"")</f>
        <v/>
      </c>
      <c r="S9061" s="0" t="str">
        <f aca="false">IF(L9061=1,IF(COUNTIFS(C$2:C9061,C9061,L$2:L9061,1)=1,1,0),"")</f>
        <v/>
      </c>
      <c r="T9061" s="38" t="str">
        <f aca="false">IF(N9061="","",N9061+ROW()/10000000)</f>
        <v/>
      </c>
      <c r="U9061" s="0" t="str">
        <f aca="false">IF(G9061=1,IF(B9061="",1,0),"")</f>
        <v/>
      </c>
    </row>
    <row r="9062" customFormat="false" ht="15" hidden="false" customHeight="false" outlineLevel="0" collapsed="false">
      <c r="A9062" s="35"/>
      <c r="B9062" s="35"/>
      <c r="G9062" s="0" t="str">
        <f aca="false">IF(A9062="","",IF(AND(A9062&gt;=Debut,A9062&lt;Fin),1,0))</f>
        <v/>
      </c>
      <c r="H9062" s="0" t="str">
        <f aca="false">IF(G9062=1,INT(ROUND((A9062-Debut)*86400,0)/600),"")</f>
        <v/>
      </c>
      <c r="I9062" s="0" t="str">
        <f aca="false">IF(G9062=1,INT(ROUND((A9062-Debut)*86400,0)/3600),"")</f>
        <v/>
      </c>
      <c r="J9062" s="0" t="str">
        <f aca="false">IF(OR(A9062="",B9062=""),"",ROUND((B9062-A9062)*86400,0))</f>
        <v/>
      </c>
      <c r="K9062" s="37" t="str">
        <f aca="false">IF(G9062=1,IF(COUNTIFS($C:$C,C9062,$G:$G,1,$A:$A,"&gt;="&amp;(A9062-FenetreInterm/86400),$A:$A,"&lt;="&amp;A9062)&gt;=NbInterm,1,0),"")</f>
        <v/>
      </c>
      <c r="L9062" s="37" t="str">
        <f aca="false">IF(G9062=1,IF(B9062="",0,IF(J9062&lt;SeuilFugitive,1,0)),"")</f>
        <v/>
      </c>
      <c r="M9062" s="37" t="str">
        <f aca="false">IF(G9062=1,IF(B9062="",IF((Fin-A9062)*24&gt;SeuilFigee,1,0),IF(J9062&gt;SeuilFigee*3600,1,0)),"")</f>
        <v/>
      </c>
      <c r="N9062" s="0" t="str">
        <f aca="false">IF(G9062=1,IF(COUNTIF(H$2:H9062,H9062)=1,COUNTIF($H:$H,H9062),""),"")</f>
        <v/>
      </c>
      <c r="O9062" s="0" t="str">
        <f aca="false">IF(G9062=1,IF(COUNTIF(I$2:I9062,I9062)=1,COUNTIF($I:$I,I9062),""),"")</f>
        <v/>
      </c>
      <c r="P9062" s="38" t="str">
        <f aca="false">IF(G9062=1,IF(COUNTIFS(C$2:C9062,C9062,G$2:G9062,1)=1,COUNTIFS($C:$C,C9062,$G:$G,1)+ROW()/10000000,""),"")</f>
        <v/>
      </c>
      <c r="Q9062" s="0" t="str">
        <f aca="false">IF(K9062=1,IF(COUNTIFS(C$2:C9062,C9062,K$2:K9062,1)=1,1,0),"")</f>
        <v/>
      </c>
      <c r="R9062" s="0" t="str">
        <f aca="false">IF(M9062=1,IF(COUNTIFS(C$2:C9062,C9062,M$2:M9062,1)=1,1,0),"")</f>
        <v/>
      </c>
      <c r="S9062" s="0" t="str">
        <f aca="false">IF(L9062=1,IF(COUNTIFS(C$2:C9062,C9062,L$2:L9062,1)=1,1,0),"")</f>
        <v/>
      </c>
      <c r="T9062" s="38" t="str">
        <f aca="false">IF(N9062="","",N9062+ROW()/10000000)</f>
        <v/>
      </c>
      <c r="U9062" s="0" t="str">
        <f aca="false">IF(G9062=1,IF(B9062="",1,0),"")</f>
        <v/>
      </c>
    </row>
    <row r="9063" customFormat="false" ht="15" hidden="false" customHeight="false" outlineLevel="0" collapsed="false">
      <c r="A9063" s="35"/>
      <c r="B9063" s="35"/>
      <c r="G9063" s="0" t="str">
        <f aca="false">IF(A9063="","",IF(AND(A9063&gt;=Debut,A9063&lt;Fin),1,0))</f>
        <v/>
      </c>
      <c r="H9063" s="0" t="str">
        <f aca="false">IF(G9063=1,INT(ROUND((A9063-Debut)*86400,0)/600),"")</f>
        <v/>
      </c>
      <c r="I9063" s="0" t="str">
        <f aca="false">IF(G9063=1,INT(ROUND((A9063-Debut)*86400,0)/3600),"")</f>
        <v/>
      </c>
      <c r="J9063" s="0" t="str">
        <f aca="false">IF(OR(A9063="",B9063=""),"",ROUND((B9063-A9063)*86400,0))</f>
        <v/>
      </c>
      <c r="K9063" s="37" t="str">
        <f aca="false">IF(G9063=1,IF(COUNTIFS($C:$C,C9063,$G:$G,1,$A:$A,"&gt;="&amp;(A9063-FenetreInterm/86400),$A:$A,"&lt;="&amp;A9063)&gt;=NbInterm,1,0),"")</f>
        <v/>
      </c>
      <c r="L9063" s="37" t="str">
        <f aca="false">IF(G9063=1,IF(B9063="",0,IF(J9063&lt;SeuilFugitive,1,0)),"")</f>
        <v/>
      </c>
      <c r="M9063" s="37" t="str">
        <f aca="false">IF(G9063=1,IF(B9063="",IF((Fin-A9063)*24&gt;SeuilFigee,1,0),IF(J9063&gt;SeuilFigee*3600,1,0)),"")</f>
        <v/>
      </c>
      <c r="N9063" s="0" t="str">
        <f aca="false">IF(G9063=1,IF(COUNTIF(H$2:H9063,H9063)=1,COUNTIF($H:$H,H9063),""),"")</f>
        <v/>
      </c>
      <c r="O9063" s="0" t="str">
        <f aca="false">IF(G9063=1,IF(COUNTIF(I$2:I9063,I9063)=1,COUNTIF($I:$I,I9063),""),"")</f>
        <v/>
      </c>
      <c r="P9063" s="38" t="str">
        <f aca="false">IF(G9063=1,IF(COUNTIFS(C$2:C9063,C9063,G$2:G9063,1)=1,COUNTIFS($C:$C,C9063,$G:$G,1)+ROW()/10000000,""),"")</f>
        <v/>
      </c>
      <c r="Q9063" s="0" t="str">
        <f aca="false">IF(K9063=1,IF(COUNTIFS(C$2:C9063,C9063,K$2:K9063,1)=1,1,0),"")</f>
        <v/>
      </c>
      <c r="R9063" s="0" t="str">
        <f aca="false">IF(M9063=1,IF(COUNTIFS(C$2:C9063,C9063,M$2:M9063,1)=1,1,0),"")</f>
        <v/>
      </c>
      <c r="S9063" s="0" t="str">
        <f aca="false">IF(L9063=1,IF(COUNTIFS(C$2:C9063,C9063,L$2:L9063,1)=1,1,0),"")</f>
        <v/>
      </c>
      <c r="T9063" s="38" t="str">
        <f aca="false">IF(N9063="","",N9063+ROW()/10000000)</f>
        <v/>
      </c>
      <c r="U9063" s="0" t="str">
        <f aca="false">IF(G9063=1,IF(B9063="",1,0),"")</f>
        <v/>
      </c>
    </row>
    <row r="9064" customFormat="false" ht="15" hidden="false" customHeight="false" outlineLevel="0" collapsed="false">
      <c r="A9064" s="35"/>
      <c r="B9064" s="35"/>
      <c r="G9064" s="0" t="str">
        <f aca="false">IF(A9064="","",IF(AND(A9064&gt;=Debut,A9064&lt;Fin),1,0))</f>
        <v/>
      </c>
      <c r="H9064" s="0" t="str">
        <f aca="false">IF(G9064=1,INT(ROUND((A9064-Debut)*86400,0)/600),"")</f>
        <v/>
      </c>
      <c r="I9064" s="0" t="str">
        <f aca="false">IF(G9064=1,INT(ROUND((A9064-Debut)*86400,0)/3600),"")</f>
        <v/>
      </c>
      <c r="J9064" s="0" t="str">
        <f aca="false">IF(OR(A9064="",B9064=""),"",ROUND((B9064-A9064)*86400,0))</f>
        <v/>
      </c>
      <c r="K9064" s="37" t="str">
        <f aca="false">IF(G9064=1,IF(COUNTIFS($C:$C,C9064,$G:$G,1,$A:$A,"&gt;="&amp;(A9064-FenetreInterm/86400),$A:$A,"&lt;="&amp;A9064)&gt;=NbInterm,1,0),"")</f>
        <v/>
      </c>
      <c r="L9064" s="37" t="str">
        <f aca="false">IF(G9064=1,IF(B9064="",0,IF(J9064&lt;SeuilFugitive,1,0)),"")</f>
        <v/>
      </c>
      <c r="M9064" s="37" t="str">
        <f aca="false">IF(G9064=1,IF(B9064="",IF((Fin-A9064)*24&gt;SeuilFigee,1,0),IF(J9064&gt;SeuilFigee*3600,1,0)),"")</f>
        <v/>
      </c>
      <c r="N9064" s="0" t="str">
        <f aca="false">IF(G9064=1,IF(COUNTIF(H$2:H9064,H9064)=1,COUNTIF($H:$H,H9064),""),"")</f>
        <v/>
      </c>
      <c r="O9064" s="0" t="str">
        <f aca="false">IF(G9064=1,IF(COUNTIF(I$2:I9064,I9064)=1,COUNTIF($I:$I,I9064),""),"")</f>
        <v/>
      </c>
      <c r="P9064" s="38" t="str">
        <f aca="false">IF(G9064=1,IF(COUNTIFS(C$2:C9064,C9064,G$2:G9064,1)=1,COUNTIFS($C:$C,C9064,$G:$G,1)+ROW()/10000000,""),"")</f>
        <v/>
      </c>
      <c r="Q9064" s="0" t="str">
        <f aca="false">IF(K9064=1,IF(COUNTIFS(C$2:C9064,C9064,K$2:K9064,1)=1,1,0),"")</f>
        <v/>
      </c>
      <c r="R9064" s="0" t="str">
        <f aca="false">IF(M9064=1,IF(COUNTIFS(C$2:C9064,C9064,M$2:M9064,1)=1,1,0),"")</f>
        <v/>
      </c>
      <c r="S9064" s="0" t="str">
        <f aca="false">IF(L9064=1,IF(COUNTIFS(C$2:C9064,C9064,L$2:L9064,1)=1,1,0),"")</f>
        <v/>
      </c>
      <c r="T9064" s="38" t="str">
        <f aca="false">IF(N9064="","",N9064+ROW()/10000000)</f>
        <v/>
      </c>
      <c r="U9064" s="0" t="str">
        <f aca="false">IF(G9064=1,IF(B9064="",1,0),"")</f>
        <v/>
      </c>
    </row>
    <row r="9065" customFormat="false" ht="15" hidden="false" customHeight="false" outlineLevel="0" collapsed="false">
      <c r="A9065" s="35"/>
      <c r="B9065" s="35"/>
      <c r="G9065" s="0" t="str">
        <f aca="false">IF(A9065="","",IF(AND(A9065&gt;=Debut,A9065&lt;Fin),1,0))</f>
        <v/>
      </c>
      <c r="H9065" s="0" t="str">
        <f aca="false">IF(G9065=1,INT(ROUND((A9065-Debut)*86400,0)/600),"")</f>
        <v/>
      </c>
      <c r="I9065" s="0" t="str">
        <f aca="false">IF(G9065=1,INT(ROUND((A9065-Debut)*86400,0)/3600),"")</f>
        <v/>
      </c>
      <c r="J9065" s="0" t="str">
        <f aca="false">IF(OR(A9065="",B9065=""),"",ROUND((B9065-A9065)*86400,0))</f>
        <v/>
      </c>
      <c r="K9065" s="37" t="str">
        <f aca="false">IF(G9065=1,IF(COUNTIFS($C:$C,C9065,$G:$G,1,$A:$A,"&gt;="&amp;(A9065-FenetreInterm/86400),$A:$A,"&lt;="&amp;A9065)&gt;=NbInterm,1,0),"")</f>
        <v/>
      </c>
      <c r="L9065" s="37" t="str">
        <f aca="false">IF(G9065=1,IF(B9065="",0,IF(J9065&lt;SeuilFugitive,1,0)),"")</f>
        <v/>
      </c>
      <c r="M9065" s="37" t="str">
        <f aca="false">IF(G9065=1,IF(B9065="",IF((Fin-A9065)*24&gt;SeuilFigee,1,0),IF(J9065&gt;SeuilFigee*3600,1,0)),"")</f>
        <v/>
      </c>
      <c r="N9065" s="0" t="str">
        <f aca="false">IF(G9065=1,IF(COUNTIF(H$2:H9065,H9065)=1,COUNTIF($H:$H,H9065),""),"")</f>
        <v/>
      </c>
      <c r="O9065" s="0" t="str">
        <f aca="false">IF(G9065=1,IF(COUNTIF(I$2:I9065,I9065)=1,COUNTIF($I:$I,I9065),""),"")</f>
        <v/>
      </c>
      <c r="P9065" s="38" t="str">
        <f aca="false">IF(G9065=1,IF(COUNTIFS(C$2:C9065,C9065,G$2:G9065,1)=1,COUNTIFS($C:$C,C9065,$G:$G,1)+ROW()/10000000,""),"")</f>
        <v/>
      </c>
      <c r="Q9065" s="0" t="str">
        <f aca="false">IF(K9065=1,IF(COUNTIFS(C$2:C9065,C9065,K$2:K9065,1)=1,1,0),"")</f>
        <v/>
      </c>
      <c r="R9065" s="0" t="str">
        <f aca="false">IF(M9065=1,IF(COUNTIFS(C$2:C9065,C9065,M$2:M9065,1)=1,1,0),"")</f>
        <v/>
      </c>
      <c r="S9065" s="0" t="str">
        <f aca="false">IF(L9065=1,IF(COUNTIFS(C$2:C9065,C9065,L$2:L9065,1)=1,1,0),"")</f>
        <v/>
      </c>
      <c r="T9065" s="38" t="str">
        <f aca="false">IF(N9065="","",N9065+ROW()/10000000)</f>
        <v/>
      </c>
      <c r="U9065" s="0" t="str">
        <f aca="false">IF(G9065=1,IF(B9065="",1,0),"")</f>
        <v/>
      </c>
    </row>
    <row r="9066" customFormat="false" ht="15" hidden="false" customHeight="false" outlineLevel="0" collapsed="false">
      <c r="A9066" s="35"/>
      <c r="B9066" s="35"/>
      <c r="G9066" s="0" t="str">
        <f aca="false">IF(A9066="","",IF(AND(A9066&gt;=Debut,A9066&lt;Fin),1,0))</f>
        <v/>
      </c>
      <c r="H9066" s="0" t="str">
        <f aca="false">IF(G9066=1,INT(ROUND((A9066-Debut)*86400,0)/600),"")</f>
        <v/>
      </c>
      <c r="I9066" s="0" t="str">
        <f aca="false">IF(G9066=1,INT(ROUND((A9066-Debut)*86400,0)/3600),"")</f>
        <v/>
      </c>
      <c r="J9066" s="0" t="str">
        <f aca="false">IF(OR(A9066="",B9066=""),"",ROUND((B9066-A9066)*86400,0))</f>
        <v/>
      </c>
      <c r="K9066" s="37" t="str">
        <f aca="false">IF(G9066=1,IF(COUNTIFS($C:$C,C9066,$G:$G,1,$A:$A,"&gt;="&amp;(A9066-FenetreInterm/86400),$A:$A,"&lt;="&amp;A9066)&gt;=NbInterm,1,0),"")</f>
        <v/>
      </c>
      <c r="L9066" s="37" t="str">
        <f aca="false">IF(G9066=1,IF(B9066="",0,IF(J9066&lt;SeuilFugitive,1,0)),"")</f>
        <v/>
      </c>
      <c r="M9066" s="37" t="str">
        <f aca="false">IF(G9066=1,IF(B9066="",IF((Fin-A9066)*24&gt;SeuilFigee,1,0),IF(J9066&gt;SeuilFigee*3600,1,0)),"")</f>
        <v/>
      </c>
      <c r="N9066" s="0" t="str">
        <f aca="false">IF(G9066=1,IF(COUNTIF(H$2:H9066,H9066)=1,COUNTIF($H:$H,H9066),""),"")</f>
        <v/>
      </c>
      <c r="O9066" s="0" t="str">
        <f aca="false">IF(G9066=1,IF(COUNTIF(I$2:I9066,I9066)=1,COUNTIF($I:$I,I9066),""),"")</f>
        <v/>
      </c>
      <c r="P9066" s="38" t="str">
        <f aca="false">IF(G9066=1,IF(COUNTIFS(C$2:C9066,C9066,G$2:G9066,1)=1,COUNTIFS($C:$C,C9066,$G:$G,1)+ROW()/10000000,""),"")</f>
        <v/>
      </c>
      <c r="Q9066" s="0" t="str">
        <f aca="false">IF(K9066=1,IF(COUNTIFS(C$2:C9066,C9066,K$2:K9066,1)=1,1,0),"")</f>
        <v/>
      </c>
      <c r="R9066" s="0" t="str">
        <f aca="false">IF(M9066=1,IF(COUNTIFS(C$2:C9066,C9066,M$2:M9066,1)=1,1,0),"")</f>
        <v/>
      </c>
      <c r="S9066" s="0" t="str">
        <f aca="false">IF(L9066=1,IF(COUNTIFS(C$2:C9066,C9066,L$2:L9066,1)=1,1,0),"")</f>
        <v/>
      </c>
      <c r="T9066" s="38" t="str">
        <f aca="false">IF(N9066="","",N9066+ROW()/10000000)</f>
        <v/>
      </c>
      <c r="U9066" s="0" t="str">
        <f aca="false">IF(G9066=1,IF(B9066="",1,0),"")</f>
        <v/>
      </c>
    </row>
    <row r="9067" customFormat="false" ht="15" hidden="false" customHeight="false" outlineLevel="0" collapsed="false">
      <c r="A9067" s="35"/>
      <c r="B9067" s="35"/>
      <c r="G9067" s="0" t="str">
        <f aca="false">IF(A9067="","",IF(AND(A9067&gt;=Debut,A9067&lt;Fin),1,0))</f>
        <v/>
      </c>
      <c r="H9067" s="0" t="str">
        <f aca="false">IF(G9067=1,INT(ROUND((A9067-Debut)*86400,0)/600),"")</f>
        <v/>
      </c>
      <c r="I9067" s="0" t="str">
        <f aca="false">IF(G9067=1,INT(ROUND((A9067-Debut)*86400,0)/3600),"")</f>
        <v/>
      </c>
      <c r="J9067" s="0" t="str">
        <f aca="false">IF(OR(A9067="",B9067=""),"",ROUND((B9067-A9067)*86400,0))</f>
        <v/>
      </c>
      <c r="K9067" s="37" t="str">
        <f aca="false">IF(G9067=1,IF(COUNTIFS($C:$C,C9067,$G:$G,1,$A:$A,"&gt;="&amp;(A9067-FenetreInterm/86400),$A:$A,"&lt;="&amp;A9067)&gt;=NbInterm,1,0),"")</f>
        <v/>
      </c>
      <c r="L9067" s="37" t="str">
        <f aca="false">IF(G9067=1,IF(B9067="",0,IF(J9067&lt;SeuilFugitive,1,0)),"")</f>
        <v/>
      </c>
      <c r="M9067" s="37" t="str">
        <f aca="false">IF(G9067=1,IF(B9067="",IF((Fin-A9067)*24&gt;SeuilFigee,1,0),IF(J9067&gt;SeuilFigee*3600,1,0)),"")</f>
        <v/>
      </c>
      <c r="N9067" s="0" t="str">
        <f aca="false">IF(G9067=1,IF(COUNTIF(H$2:H9067,H9067)=1,COUNTIF($H:$H,H9067),""),"")</f>
        <v/>
      </c>
      <c r="O9067" s="0" t="str">
        <f aca="false">IF(G9067=1,IF(COUNTIF(I$2:I9067,I9067)=1,COUNTIF($I:$I,I9067),""),"")</f>
        <v/>
      </c>
      <c r="P9067" s="38" t="str">
        <f aca="false">IF(G9067=1,IF(COUNTIFS(C$2:C9067,C9067,G$2:G9067,1)=1,COUNTIFS($C:$C,C9067,$G:$G,1)+ROW()/10000000,""),"")</f>
        <v/>
      </c>
      <c r="Q9067" s="0" t="str">
        <f aca="false">IF(K9067=1,IF(COUNTIFS(C$2:C9067,C9067,K$2:K9067,1)=1,1,0),"")</f>
        <v/>
      </c>
      <c r="R9067" s="0" t="str">
        <f aca="false">IF(M9067=1,IF(COUNTIFS(C$2:C9067,C9067,M$2:M9067,1)=1,1,0),"")</f>
        <v/>
      </c>
      <c r="S9067" s="0" t="str">
        <f aca="false">IF(L9067=1,IF(COUNTIFS(C$2:C9067,C9067,L$2:L9067,1)=1,1,0),"")</f>
        <v/>
      </c>
      <c r="T9067" s="38" t="str">
        <f aca="false">IF(N9067="","",N9067+ROW()/10000000)</f>
        <v/>
      </c>
      <c r="U9067" s="0" t="str">
        <f aca="false">IF(G9067=1,IF(B9067="",1,0),"")</f>
        <v/>
      </c>
    </row>
    <row r="9068" customFormat="false" ht="15" hidden="false" customHeight="false" outlineLevel="0" collapsed="false">
      <c r="A9068" s="35"/>
      <c r="B9068" s="35"/>
      <c r="G9068" s="0" t="str">
        <f aca="false">IF(A9068="","",IF(AND(A9068&gt;=Debut,A9068&lt;Fin),1,0))</f>
        <v/>
      </c>
      <c r="H9068" s="0" t="str">
        <f aca="false">IF(G9068=1,INT(ROUND((A9068-Debut)*86400,0)/600),"")</f>
        <v/>
      </c>
      <c r="I9068" s="0" t="str">
        <f aca="false">IF(G9068=1,INT(ROUND((A9068-Debut)*86400,0)/3600),"")</f>
        <v/>
      </c>
      <c r="J9068" s="0" t="str">
        <f aca="false">IF(OR(A9068="",B9068=""),"",ROUND((B9068-A9068)*86400,0))</f>
        <v/>
      </c>
      <c r="K9068" s="37" t="str">
        <f aca="false">IF(G9068=1,IF(COUNTIFS($C:$C,C9068,$G:$G,1,$A:$A,"&gt;="&amp;(A9068-FenetreInterm/86400),$A:$A,"&lt;="&amp;A9068)&gt;=NbInterm,1,0),"")</f>
        <v/>
      </c>
      <c r="L9068" s="37" t="str">
        <f aca="false">IF(G9068=1,IF(B9068="",0,IF(J9068&lt;SeuilFugitive,1,0)),"")</f>
        <v/>
      </c>
      <c r="M9068" s="37" t="str">
        <f aca="false">IF(G9068=1,IF(B9068="",IF((Fin-A9068)*24&gt;SeuilFigee,1,0),IF(J9068&gt;SeuilFigee*3600,1,0)),"")</f>
        <v/>
      </c>
      <c r="N9068" s="0" t="str">
        <f aca="false">IF(G9068=1,IF(COUNTIF(H$2:H9068,H9068)=1,COUNTIF($H:$H,H9068),""),"")</f>
        <v/>
      </c>
      <c r="O9068" s="0" t="str">
        <f aca="false">IF(G9068=1,IF(COUNTIF(I$2:I9068,I9068)=1,COUNTIF($I:$I,I9068),""),"")</f>
        <v/>
      </c>
      <c r="P9068" s="38" t="str">
        <f aca="false">IF(G9068=1,IF(COUNTIFS(C$2:C9068,C9068,G$2:G9068,1)=1,COUNTIFS($C:$C,C9068,$G:$G,1)+ROW()/10000000,""),"")</f>
        <v/>
      </c>
      <c r="Q9068" s="0" t="str">
        <f aca="false">IF(K9068=1,IF(COUNTIFS(C$2:C9068,C9068,K$2:K9068,1)=1,1,0),"")</f>
        <v/>
      </c>
      <c r="R9068" s="0" t="str">
        <f aca="false">IF(M9068=1,IF(COUNTIFS(C$2:C9068,C9068,M$2:M9068,1)=1,1,0),"")</f>
        <v/>
      </c>
      <c r="S9068" s="0" t="str">
        <f aca="false">IF(L9068=1,IF(COUNTIFS(C$2:C9068,C9068,L$2:L9068,1)=1,1,0),"")</f>
        <v/>
      </c>
      <c r="T9068" s="38" t="str">
        <f aca="false">IF(N9068="","",N9068+ROW()/10000000)</f>
        <v/>
      </c>
      <c r="U9068" s="0" t="str">
        <f aca="false">IF(G9068=1,IF(B9068="",1,0),"")</f>
        <v/>
      </c>
    </row>
    <row r="9069" customFormat="false" ht="15" hidden="false" customHeight="false" outlineLevel="0" collapsed="false">
      <c r="A9069" s="35"/>
      <c r="B9069" s="35"/>
      <c r="G9069" s="0" t="str">
        <f aca="false">IF(A9069="","",IF(AND(A9069&gt;=Debut,A9069&lt;Fin),1,0))</f>
        <v/>
      </c>
      <c r="H9069" s="0" t="str">
        <f aca="false">IF(G9069=1,INT(ROUND((A9069-Debut)*86400,0)/600),"")</f>
        <v/>
      </c>
      <c r="I9069" s="0" t="str">
        <f aca="false">IF(G9069=1,INT(ROUND((A9069-Debut)*86400,0)/3600),"")</f>
        <v/>
      </c>
      <c r="J9069" s="0" t="str">
        <f aca="false">IF(OR(A9069="",B9069=""),"",ROUND((B9069-A9069)*86400,0))</f>
        <v/>
      </c>
      <c r="K9069" s="37" t="str">
        <f aca="false">IF(G9069=1,IF(COUNTIFS($C:$C,C9069,$G:$G,1,$A:$A,"&gt;="&amp;(A9069-FenetreInterm/86400),$A:$A,"&lt;="&amp;A9069)&gt;=NbInterm,1,0),"")</f>
        <v/>
      </c>
      <c r="L9069" s="37" t="str">
        <f aca="false">IF(G9069=1,IF(B9069="",0,IF(J9069&lt;SeuilFugitive,1,0)),"")</f>
        <v/>
      </c>
      <c r="M9069" s="37" t="str">
        <f aca="false">IF(G9069=1,IF(B9069="",IF((Fin-A9069)*24&gt;SeuilFigee,1,0),IF(J9069&gt;SeuilFigee*3600,1,0)),"")</f>
        <v/>
      </c>
      <c r="N9069" s="0" t="str">
        <f aca="false">IF(G9069=1,IF(COUNTIF(H$2:H9069,H9069)=1,COUNTIF($H:$H,H9069),""),"")</f>
        <v/>
      </c>
      <c r="O9069" s="0" t="str">
        <f aca="false">IF(G9069=1,IF(COUNTIF(I$2:I9069,I9069)=1,COUNTIF($I:$I,I9069),""),"")</f>
        <v/>
      </c>
      <c r="P9069" s="38" t="str">
        <f aca="false">IF(G9069=1,IF(COUNTIFS(C$2:C9069,C9069,G$2:G9069,1)=1,COUNTIFS($C:$C,C9069,$G:$G,1)+ROW()/10000000,""),"")</f>
        <v/>
      </c>
      <c r="Q9069" s="0" t="str">
        <f aca="false">IF(K9069=1,IF(COUNTIFS(C$2:C9069,C9069,K$2:K9069,1)=1,1,0),"")</f>
        <v/>
      </c>
      <c r="R9069" s="0" t="str">
        <f aca="false">IF(M9069=1,IF(COUNTIFS(C$2:C9069,C9069,M$2:M9069,1)=1,1,0),"")</f>
        <v/>
      </c>
      <c r="S9069" s="0" t="str">
        <f aca="false">IF(L9069=1,IF(COUNTIFS(C$2:C9069,C9069,L$2:L9069,1)=1,1,0),"")</f>
        <v/>
      </c>
      <c r="T9069" s="38" t="str">
        <f aca="false">IF(N9069="","",N9069+ROW()/10000000)</f>
        <v/>
      </c>
      <c r="U9069" s="0" t="str">
        <f aca="false">IF(G9069=1,IF(B9069="",1,0),"")</f>
        <v/>
      </c>
    </row>
    <row r="9070" customFormat="false" ht="15" hidden="false" customHeight="false" outlineLevel="0" collapsed="false">
      <c r="A9070" s="35"/>
      <c r="B9070" s="35"/>
      <c r="G9070" s="0" t="str">
        <f aca="false">IF(A9070="","",IF(AND(A9070&gt;=Debut,A9070&lt;Fin),1,0))</f>
        <v/>
      </c>
      <c r="H9070" s="0" t="str">
        <f aca="false">IF(G9070=1,INT(ROUND((A9070-Debut)*86400,0)/600),"")</f>
        <v/>
      </c>
      <c r="I9070" s="0" t="str">
        <f aca="false">IF(G9070=1,INT(ROUND((A9070-Debut)*86400,0)/3600),"")</f>
        <v/>
      </c>
      <c r="J9070" s="0" t="str">
        <f aca="false">IF(OR(A9070="",B9070=""),"",ROUND((B9070-A9070)*86400,0))</f>
        <v/>
      </c>
      <c r="K9070" s="37" t="str">
        <f aca="false">IF(G9070=1,IF(COUNTIFS($C:$C,C9070,$G:$G,1,$A:$A,"&gt;="&amp;(A9070-FenetreInterm/86400),$A:$A,"&lt;="&amp;A9070)&gt;=NbInterm,1,0),"")</f>
        <v/>
      </c>
      <c r="L9070" s="37" t="str">
        <f aca="false">IF(G9070=1,IF(B9070="",0,IF(J9070&lt;SeuilFugitive,1,0)),"")</f>
        <v/>
      </c>
      <c r="M9070" s="37" t="str">
        <f aca="false">IF(G9070=1,IF(B9070="",IF((Fin-A9070)*24&gt;SeuilFigee,1,0),IF(J9070&gt;SeuilFigee*3600,1,0)),"")</f>
        <v/>
      </c>
      <c r="N9070" s="0" t="str">
        <f aca="false">IF(G9070=1,IF(COUNTIF(H$2:H9070,H9070)=1,COUNTIF($H:$H,H9070),""),"")</f>
        <v/>
      </c>
      <c r="O9070" s="0" t="str">
        <f aca="false">IF(G9070=1,IF(COUNTIF(I$2:I9070,I9070)=1,COUNTIF($I:$I,I9070),""),"")</f>
        <v/>
      </c>
      <c r="P9070" s="38" t="str">
        <f aca="false">IF(G9070=1,IF(COUNTIFS(C$2:C9070,C9070,G$2:G9070,1)=1,COUNTIFS($C:$C,C9070,$G:$G,1)+ROW()/10000000,""),"")</f>
        <v/>
      </c>
      <c r="Q9070" s="0" t="str">
        <f aca="false">IF(K9070=1,IF(COUNTIFS(C$2:C9070,C9070,K$2:K9070,1)=1,1,0),"")</f>
        <v/>
      </c>
      <c r="R9070" s="0" t="str">
        <f aca="false">IF(M9070=1,IF(COUNTIFS(C$2:C9070,C9070,M$2:M9070,1)=1,1,0),"")</f>
        <v/>
      </c>
      <c r="S9070" s="0" t="str">
        <f aca="false">IF(L9070=1,IF(COUNTIFS(C$2:C9070,C9070,L$2:L9070,1)=1,1,0),"")</f>
        <v/>
      </c>
      <c r="T9070" s="38" t="str">
        <f aca="false">IF(N9070="","",N9070+ROW()/10000000)</f>
        <v/>
      </c>
      <c r="U9070" s="0" t="str">
        <f aca="false">IF(G9070=1,IF(B9070="",1,0),"")</f>
        <v/>
      </c>
    </row>
    <row r="9071" customFormat="false" ht="15" hidden="false" customHeight="false" outlineLevel="0" collapsed="false">
      <c r="A9071" s="35"/>
      <c r="B9071" s="35"/>
      <c r="G9071" s="0" t="str">
        <f aca="false">IF(A9071="","",IF(AND(A9071&gt;=Debut,A9071&lt;Fin),1,0))</f>
        <v/>
      </c>
      <c r="H9071" s="0" t="str">
        <f aca="false">IF(G9071=1,INT(ROUND((A9071-Debut)*86400,0)/600),"")</f>
        <v/>
      </c>
      <c r="I9071" s="0" t="str">
        <f aca="false">IF(G9071=1,INT(ROUND((A9071-Debut)*86400,0)/3600),"")</f>
        <v/>
      </c>
      <c r="J9071" s="0" t="str">
        <f aca="false">IF(OR(A9071="",B9071=""),"",ROUND((B9071-A9071)*86400,0))</f>
        <v/>
      </c>
      <c r="K9071" s="37" t="str">
        <f aca="false">IF(G9071=1,IF(COUNTIFS($C:$C,C9071,$G:$G,1,$A:$A,"&gt;="&amp;(A9071-FenetreInterm/86400),$A:$A,"&lt;="&amp;A9071)&gt;=NbInterm,1,0),"")</f>
        <v/>
      </c>
      <c r="L9071" s="37" t="str">
        <f aca="false">IF(G9071=1,IF(B9071="",0,IF(J9071&lt;SeuilFugitive,1,0)),"")</f>
        <v/>
      </c>
      <c r="M9071" s="37" t="str">
        <f aca="false">IF(G9071=1,IF(B9071="",IF((Fin-A9071)*24&gt;SeuilFigee,1,0),IF(J9071&gt;SeuilFigee*3600,1,0)),"")</f>
        <v/>
      </c>
      <c r="N9071" s="0" t="str">
        <f aca="false">IF(G9071=1,IF(COUNTIF(H$2:H9071,H9071)=1,COUNTIF($H:$H,H9071),""),"")</f>
        <v/>
      </c>
      <c r="O9071" s="0" t="str">
        <f aca="false">IF(G9071=1,IF(COUNTIF(I$2:I9071,I9071)=1,COUNTIF($I:$I,I9071),""),"")</f>
        <v/>
      </c>
      <c r="P9071" s="38" t="str">
        <f aca="false">IF(G9071=1,IF(COUNTIFS(C$2:C9071,C9071,G$2:G9071,1)=1,COUNTIFS($C:$C,C9071,$G:$G,1)+ROW()/10000000,""),"")</f>
        <v/>
      </c>
      <c r="Q9071" s="0" t="str">
        <f aca="false">IF(K9071=1,IF(COUNTIFS(C$2:C9071,C9071,K$2:K9071,1)=1,1,0),"")</f>
        <v/>
      </c>
      <c r="R9071" s="0" t="str">
        <f aca="false">IF(M9071=1,IF(COUNTIFS(C$2:C9071,C9071,M$2:M9071,1)=1,1,0),"")</f>
        <v/>
      </c>
      <c r="S9071" s="0" t="str">
        <f aca="false">IF(L9071=1,IF(COUNTIFS(C$2:C9071,C9071,L$2:L9071,1)=1,1,0),"")</f>
        <v/>
      </c>
      <c r="T9071" s="38" t="str">
        <f aca="false">IF(N9071="","",N9071+ROW()/10000000)</f>
        <v/>
      </c>
      <c r="U9071" s="0" t="str">
        <f aca="false">IF(G9071=1,IF(B9071="",1,0),"")</f>
        <v/>
      </c>
    </row>
    <row r="9072" customFormat="false" ht="15" hidden="false" customHeight="false" outlineLevel="0" collapsed="false">
      <c r="A9072" s="35"/>
      <c r="B9072" s="35"/>
      <c r="G9072" s="0" t="str">
        <f aca="false">IF(A9072="","",IF(AND(A9072&gt;=Debut,A9072&lt;Fin),1,0))</f>
        <v/>
      </c>
      <c r="H9072" s="0" t="str">
        <f aca="false">IF(G9072=1,INT(ROUND((A9072-Debut)*86400,0)/600),"")</f>
        <v/>
      </c>
      <c r="I9072" s="0" t="str">
        <f aca="false">IF(G9072=1,INT(ROUND((A9072-Debut)*86400,0)/3600),"")</f>
        <v/>
      </c>
      <c r="J9072" s="0" t="str">
        <f aca="false">IF(OR(A9072="",B9072=""),"",ROUND((B9072-A9072)*86400,0))</f>
        <v/>
      </c>
      <c r="K9072" s="37" t="str">
        <f aca="false">IF(G9072=1,IF(COUNTIFS($C:$C,C9072,$G:$G,1,$A:$A,"&gt;="&amp;(A9072-FenetreInterm/86400),$A:$A,"&lt;="&amp;A9072)&gt;=NbInterm,1,0),"")</f>
        <v/>
      </c>
      <c r="L9072" s="37" t="str">
        <f aca="false">IF(G9072=1,IF(B9072="",0,IF(J9072&lt;SeuilFugitive,1,0)),"")</f>
        <v/>
      </c>
      <c r="M9072" s="37" t="str">
        <f aca="false">IF(G9072=1,IF(B9072="",IF((Fin-A9072)*24&gt;SeuilFigee,1,0),IF(J9072&gt;SeuilFigee*3600,1,0)),"")</f>
        <v/>
      </c>
      <c r="N9072" s="0" t="str">
        <f aca="false">IF(G9072=1,IF(COUNTIF(H$2:H9072,H9072)=1,COUNTIF($H:$H,H9072),""),"")</f>
        <v/>
      </c>
      <c r="O9072" s="0" t="str">
        <f aca="false">IF(G9072=1,IF(COUNTIF(I$2:I9072,I9072)=1,COUNTIF($I:$I,I9072),""),"")</f>
        <v/>
      </c>
      <c r="P9072" s="38" t="str">
        <f aca="false">IF(G9072=1,IF(COUNTIFS(C$2:C9072,C9072,G$2:G9072,1)=1,COUNTIFS($C:$C,C9072,$G:$G,1)+ROW()/10000000,""),"")</f>
        <v/>
      </c>
      <c r="Q9072" s="0" t="str">
        <f aca="false">IF(K9072=1,IF(COUNTIFS(C$2:C9072,C9072,K$2:K9072,1)=1,1,0),"")</f>
        <v/>
      </c>
      <c r="R9072" s="0" t="str">
        <f aca="false">IF(M9072=1,IF(COUNTIFS(C$2:C9072,C9072,M$2:M9072,1)=1,1,0),"")</f>
        <v/>
      </c>
      <c r="S9072" s="0" t="str">
        <f aca="false">IF(L9072=1,IF(COUNTIFS(C$2:C9072,C9072,L$2:L9072,1)=1,1,0),"")</f>
        <v/>
      </c>
      <c r="T9072" s="38" t="str">
        <f aca="false">IF(N9072="","",N9072+ROW()/10000000)</f>
        <v/>
      </c>
      <c r="U9072" s="0" t="str">
        <f aca="false">IF(G9072=1,IF(B9072="",1,0),"")</f>
        <v/>
      </c>
    </row>
    <row r="9073" customFormat="false" ht="15" hidden="false" customHeight="false" outlineLevel="0" collapsed="false">
      <c r="A9073" s="35"/>
      <c r="B9073" s="35"/>
      <c r="G9073" s="0" t="str">
        <f aca="false">IF(A9073="","",IF(AND(A9073&gt;=Debut,A9073&lt;Fin),1,0))</f>
        <v/>
      </c>
      <c r="H9073" s="0" t="str">
        <f aca="false">IF(G9073=1,INT(ROUND((A9073-Debut)*86400,0)/600),"")</f>
        <v/>
      </c>
      <c r="I9073" s="0" t="str">
        <f aca="false">IF(G9073=1,INT(ROUND((A9073-Debut)*86400,0)/3600),"")</f>
        <v/>
      </c>
      <c r="J9073" s="0" t="str">
        <f aca="false">IF(OR(A9073="",B9073=""),"",ROUND((B9073-A9073)*86400,0))</f>
        <v/>
      </c>
      <c r="K9073" s="37" t="str">
        <f aca="false">IF(G9073=1,IF(COUNTIFS($C:$C,C9073,$G:$G,1,$A:$A,"&gt;="&amp;(A9073-FenetreInterm/86400),$A:$A,"&lt;="&amp;A9073)&gt;=NbInterm,1,0),"")</f>
        <v/>
      </c>
      <c r="L9073" s="37" t="str">
        <f aca="false">IF(G9073=1,IF(B9073="",0,IF(J9073&lt;SeuilFugitive,1,0)),"")</f>
        <v/>
      </c>
      <c r="M9073" s="37" t="str">
        <f aca="false">IF(G9073=1,IF(B9073="",IF((Fin-A9073)*24&gt;SeuilFigee,1,0),IF(J9073&gt;SeuilFigee*3600,1,0)),"")</f>
        <v/>
      </c>
      <c r="N9073" s="0" t="str">
        <f aca="false">IF(G9073=1,IF(COUNTIF(H$2:H9073,H9073)=1,COUNTIF($H:$H,H9073),""),"")</f>
        <v/>
      </c>
      <c r="O9073" s="0" t="str">
        <f aca="false">IF(G9073=1,IF(COUNTIF(I$2:I9073,I9073)=1,COUNTIF($I:$I,I9073),""),"")</f>
        <v/>
      </c>
      <c r="P9073" s="38" t="str">
        <f aca="false">IF(G9073=1,IF(COUNTIFS(C$2:C9073,C9073,G$2:G9073,1)=1,COUNTIFS($C:$C,C9073,$G:$G,1)+ROW()/10000000,""),"")</f>
        <v/>
      </c>
      <c r="Q9073" s="0" t="str">
        <f aca="false">IF(K9073=1,IF(COUNTIFS(C$2:C9073,C9073,K$2:K9073,1)=1,1,0),"")</f>
        <v/>
      </c>
      <c r="R9073" s="0" t="str">
        <f aca="false">IF(M9073=1,IF(COUNTIFS(C$2:C9073,C9073,M$2:M9073,1)=1,1,0),"")</f>
        <v/>
      </c>
      <c r="S9073" s="0" t="str">
        <f aca="false">IF(L9073=1,IF(COUNTIFS(C$2:C9073,C9073,L$2:L9073,1)=1,1,0),"")</f>
        <v/>
      </c>
      <c r="T9073" s="38" t="str">
        <f aca="false">IF(N9073="","",N9073+ROW()/10000000)</f>
        <v/>
      </c>
      <c r="U9073" s="0" t="str">
        <f aca="false">IF(G9073=1,IF(B9073="",1,0),"")</f>
        <v/>
      </c>
    </row>
    <row r="9074" customFormat="false" ht="15" hidden="false" customHeight="false" outlineLevel="0" collapsed="false">
      <c r="A9074" s="35"/>
      <c r="B9074" s="35"/>
      <c r="G9074" s="0" t="str">
        <f aca="false">IF(A9074="","",IF(AND(A9074&gt;=Debut,A9074&lt;Fin),1,0))</f>
        <v/>
      </c>
      <c r="H9074" s="0" t="str">
        <f aca="false">IF(G9074=1,INT(ROUND((A9074-Debut)*86400,0)/600),"")</f>
        <v/>
      </c>
      <c r="I9074" s="0" t="str">
        <f aca="false">IF(G9074=1,INT(ROUND((A9074-Debut)*86400,0)/3600),"")</f>
        <v/>
      </c>
      <c r="J9074" s="0" t="str">
        <f aca="false">IF(OR(A9074="",B9074=""),"",ROUND((B9074-A9074)*86400,0))</f>
        <v/>
      </c>
      <c r="K9074" s="37" t="str">
        <f aca="false">IF(G9074=1,IF(COUNTIFS($C:$C,C9074,$G:$G,1,$A:$A,"&gt;="&amp;(A9074-FenetreInterm/86400),$A:$A,"&lt;="&amp;A9074)&gt;=NbInterm,1,0),"")</f>
        <v/>
      </c>
      <c r="L9074" s="37" t="str">
        <f aca="false">IF(G9074=1,IF(B9074="",0,IF(J9074&lt;SeuilFugitive,1,0)),"")</f>
        <v/>
      </c>
      <c r="M9074" s="37" t="str">
        <f aca="false">IF(G9074=1,IF(B9074="",IF((Fin-A9074)*24&gt;SeuilFigee,1,0),IF(J9074&gt;SeuilFigee*3600,1,0)),"")</f>
        <v/>
      </c>
      <c r="N9074" s="0" t="str">
        <f aca="false">IF(G9074=1,IF(COUNTIF(H$2:H9074,H9074)=1,COUNTIF($H:$H,H9074),""),"")</f>
        <v/>
      </c>
      <c r="O9074" s="0" t="str">
        <f aca="false">IF(G9074=1,IF(COUNTIF(I$2:I9074,I9074)=1,COUNTIF($I:$I,I9074),""),"")</f>
        <v/>
      </c>
      <c r="P9074" s="38" t="str">
        <f aca="false">IF(G9074=1,IF(COUNTIFS(C$2:C9074,C9074,G$2:G9074,1)=1,COUNTIFS($C:$C,C9074,$G:$G,1)+ROW()/10000000,""),"")</f>
        <v/>
      </c>
      <c r="Q9074" s="0" t="str">
        <f aca="false">IF(K9074=1,IF(COUNTIFS(C$2:C9074,C9074,K$2:K9074,1)=1,1,0),"")</f>
        <v/>
      </c>
      <c r="R9074" s="0" t="str">
        <f aca="false">IF(M9074=1,IF(COUNTIFS(C$2:C9074,C9074,M$2:M9074,1)=1,1,0),"")</f>
        <v/>
      </c>
      <c r="S9074" s="0" t="str">
        <f aca="false">IF(L9074=1,IF(COUNTIFS(C$2:C9074,C9074,L$2:L9074,1)=1,1,0),"")</f>
        <v/>
      </c>
      <c r="T9074" s="38" t="str">
        <f aca="false">IF(N9074="","",N9074+ROW()/10000000)</f>
        <v/>
      </c>
      <c r="U9074" s="0" t="str">
        <f aca="false">IF(G9074=1,IF(B9074="",1,0),"")</f>
        <v/>
      </c>
    </row>
    <row r="9075" customFormat="false" ht="15" hidden="false" customHeight="false" outlineLevel="0" collapsed="false">
      <c r="A9075" s="35"/>
      <c r="B9075" s="35"/>
      <c r="G9075" s="0" t="str">
        <f aca="false">IF(A9075="","",IF(AND(A9075&gt;=Debut,A9075&lt;Fin),1,0))</f>
        <v/>
      </c>
      <c r="H9075" s="0" t="str">
        <f aca="false">IF(G9075=1,INT(ROUND((A9075-Debut)*86400,0)/600),"")</f>
        <v/>
      </c>
      <c r="I9075" s="0" t="str">
        <f aca="false">IF(G9075=1,INT(ROUND((A9075-Debut)*86400,0)/3600),"")</f>
        <v/>
      </c>
      <c r="J9075" s="0" t="str">
        <f aca="false">IF(OR(A9075="",B9075=""),"",ROUND((B9075-A9075)*86400,0))</f>
        <v/>
      </c>
      <c r="K9075" s="37" t="str">
        <f aca="false">IF(G9075=1,IF(COUNTIFS($C:$C,C9075,$G:$G,1,$A:$A,"&gt;="&amp;(A9075-FenetreInterm/86400),$A:$A,"&lt;="&amp;A9075)&gt;=NbInterm,1,0),"")</f>
        <v/>
      </c>
      <c r="L9075" s="37" t="str">
        <f aca="false">IF(G9075=1,IF(B9075="",0,IF(J9075&lt;SeuilFugitive,1,0)),"")</f>
        <v/>
      </c>
      <c r="M9075" s="37" t="str">
        <f aca="false">IF(G9075=1,IF(B9075="",IF((Fin-A9075)*24&gt;SeuilFigee,1,0),IF(J9075&gt;SeuilFigee*3600,1,0)),"")</f>
        <v/>
      </c>
      <c r="N9075" s="0" t="str">
        <f aca="false">IF(G9075=1,IF(COUNTIF(H$2:H9075,H9075)=1,COUNTIF($H:$H,H9075),""),"")</f>
        <v/>
      </c>
      <c r="O9075" s="0" t="str">
        <f aca="false">IF(G9075=1,IF(COUNTIF(I$2:I9075,I9075)=1,COUNTIF($I:$I,I9075),""),"")</f>
        <v/>
      </c>
      <c r="P9075" s="38" t="str">
        <f aca="false">IF(G9075=1,IF(COUNTIFS(C$2:C9075,C9075,G$2:G9075,1)=1,COUNTIFS($C:$C,C9075,$G:$G,1)+ROW()/10000000,""),"")</f>
        <v/>
      </c>
      <c r="Q9075" s="0" t="str">
        <f aca="false">IF(K9075=1,IF(COUNTIFS(C$2:C9075,C9075,K$2:K9075,1)=1,1,0),"")</f>
        <v/>
      </c>
      <c r="R9075" s="0" t="str">
        <f aca="false">IF(M9075=1,IF(COUNTIFS(C$2:C9075,C9075,M$2:M9075,1)=1,1,0),"")</f>
        <v/>
      </c>
      <c r="S9075" s="0" t="str">
        <f aca="false">IF(L9075=1,IF(COUNTIFS(C$2:C9075,C9075,L$2:L9075,1)=1,1,0),"")</f>
        <v/>
      </c>
      <c r="T9075" s="38" t="str">
        <f aca="false">IF(N9075="","",N9075+ROW()/10000000)</f>
        <v/>
      </c>
      <c r="U9075" s="0" t="str">
        <f aca="false">IF(G9075=1,IF(B9075="",1,0),"")</f>
        <v/>
      </c>
    </row>
    <row r="9076" customFormat="false" ht="15" hidden="false" customHeight="false" outlineLevel="0" collapsed="false">
      <c r="A9076" s="35"/>
      <c r="B9076" s="35"/>
      <c r="G9076" s="0" t="str">
        <f aca="false">IF(A9076="","",IF(AND(A9076&gt;=Debut,A9076&lt;Fin),1,0))</f>
        <v/>
      </c>
      <c r="H9076" s="0" t="str">
        <f aca="false">IF(G9076=1,INT(ROUND((A9076-Debut)*86400,0)/600),"")</f>
        <v/>
      </c>
      <c r="I9076" s="0" t="str">
        <f aca="false">IF(G9076=1,INT(ROUND((A9076-Debut)*86400,0)/3600),"")</f>
        <v/>
      </c>
      <c r="J9076" s="0" t="str">
        <f aca="false">IF(OR(A9076="",B9076=""),"",ROUND((B9076-A9076)*86400,0))</f>
        <v/>
      </c>
      <c r="K9076" s="37" t="str">
        <f aca="false">IF(G9076=1,IF(COUNTIFS($C:$C,C9076,$G:$G,1,$A:$A,"&gt;="&amp;(A9076-FenetreInterm/86400),$A:$A,"&lt;="&amp;A9076)&gt;=NbInterm,1,0),"")</f>
        <v/>
      </c>
      <c r="L9076" s="37" t="str">
        <f aca="false">IF(G9076=1,IF(B9076="",0,IF(J9076&lt;SeuilFugitive,1,0)),"")</f>
        <v/>
      </c>
      <c r="M9076" s="37" t="str">
        <f aca="false">IF(G9076=1,IF(B9076="",IF((Fin-A9076)*24&gt;SeuilFigee,1,0),IF(J9076&gt;SeuilFigee*3600,1,0)),"")</f>
        <v/>
      </c>
      <c r="N9076" s="0" t="str">
        <f aca="false">IF(G9076=1,IF(COUNTIF(H$2:H9076,H9076)=1,COUNTIF($H:$H,H9076),""),"")</f>
        <v/>
      </c>
      <c r="O9076" s="0" t="str">
        <f aca="false">IF(G9076=1,IF(COUNTIF(I$2:I9076,I9076)=1,COUNTIF($I:$I,I9076),""),"")</f>
        <v/>
      </c>
      <c r="P9076" s="38" t="str">
        <f aca="false">IF(G9076=1,IF(COUNTIFS(C$2:C9076,C9076,G$2:G9076,1)=1,COUNTIFS($C:$C,C9076,$G:$G,1)+ROW()/10000000,""),"")</f>
        <v/>
      </c>
      <c r="Q9076" s="0" t="str">
        <f aca="false">IF(K9076=1,IF(COUNTIFS(C$2:C9076,C9076,K$2:K9076,1)=1,1,0),"")</f>
        <v/>
      </c>
      <c r="R9076" s="0" t="str">
        <f aca="false">IF(M9076=1,IF(COUNTIFS(C$2:C9076,C9076,M$2:M9076,1)=1,1,0),"")</f>
        <v/>
      </c>
      <c r="S9076" s="0" t="str">
        <f aca="false">IF(L9076=1,IF(COUNTIFS(C$2:C9076,C9076,L$2:L9076,1)=1,1,0),"")</f>
        <v/>
      </c>
      <c r="T9076" s="38" t="str">
        <f aca="false">IF(N9076="","",N9076+ROW()/10000000)</f>
        <v/>
      </c>
      <c r="U9076" s="0" t="str">
        <f aca="false">IF(G9076=1,IF(B9076="",1,0),"")</f>
        <v/>
      </c>
    </row>
    <row r="9077" customFormat="false" ht="15" hidden="false" customHeight="false" outlineLevel="0" collapsed="false">
      <c r="A9077" s="35"/>
      <c r="B9077" s="35"/>
      <c r="G9077" s="0" t="str">
        <f aca="false">IF(A9077="","",IF(AND(A9077&gt;=Debut,A9077&lt;Fin),1,0))</f>
        <v/>
      </c>
      <c r="H9077" s="0" t="str">
        <f aca="false">IF(G9077=1,INT(ROUND((A9077-Debut)*86400,0)/600),"")</f>
        <v/>
      </c>
      <c r="I9077" s="0" t="str">
        <f aca="false">IF(G9077=1,INT(ROUND((A9077-Debut)*86400,0)/3600),"")</f>
        <v/>
      </c>
      <c r="J9077" s="0" t="str">
        <f aca="false">IF(OR(A9077="",B9077=""),"",ROUND((B9077-A9077)*86400,0))</f>
        <v/>
      </c>
      <c r="K9077" s="37" t="str">
        <f aca="false">IF(G9077=1,IF(COUNTIFS($C:$C,C9077,$G:$G,1,$A:$A,"&gt;="&amp;(A9077-FenetreInterm/86400),$A:$A,"&lt;="&amp;A9077)&gt;=NbInterm,1,0),"")</f>
        <v/>
      </c>
      <c r="L9077" s="37" t="str">
        <f aca="false">IF(G9077=1,IF(B9077="",0,IF(J9077&lt;SeuilFugitive,1,0)),"")</f>
        <v/>
      </c>
      <c r="M9077" s="37" t="str">
        <f aca="false">IF(G9077=1,IF(B9077="",IF((Fin-A9077)*24&gt;SeuilFigee,1,0),IF(J9077&gt;SeuilFigee*3600,1,0)),"")</f>
        <v/>
      </c>
      <c r="N9077" s="0" t="str">
        <f aca="false">IF(G9077=1,IF(COUNTIF(H$2:H9077,H9077)=1,COUNTIF($H:$H,H9077),""),"")</f>
        <v/>
      </c>
      <c r="O9077" s="0" t="str">
        <f aca="false">IF(G9077=1,IF(COUNTIF(I$2:I9077,I9077)=1,COUNTIF($I:$I,I9077),""),"")</f>
        <v/>
      </c>
      <c r="P9077" s="38" t="str">
        <f aca="false">IF(G9077=1,IF(COUNTIFS(C$2:C9077,C9077,G$2:G9077,1)=1,COUNTIFS($C:$C,C9077,$G:$G,1)+ROW()/10000000,""),"")</f>
        <v/>
      </c>
      <c r="Q9077" s="0" t="str">
        <f aca="false">IF(K9077=1,IF(COUNTIFS(C$2:C9077,C9077,K$2:K9077,1)=1,1,0),"")</f>
        <v/>
      </c>
      <c r="R9077" s="0" t="str">
        <f aca="false">IF(M9077=1,IF(COUNTIFS(C$2:C9077,C9077,M$2:M9077,1)=1,1,0),"")</f>
        <v/>
      </c>
      <c r="S9077" s="0" t="str">
        <f aca="false">IF(L9077=1,IF(COUNTIFS(C$2:C9077,C9077,L$2:L9077,1)=1,1,0),"")</f>
        <v/>
      </c>
      <c r="T9077" s="38" t="str">
        <f aca="false">IF(N9077="","",N9077+ROW()/10000000)</f>
        <v/>
      </c>
      <c r="U9077" s="0" t="str">
        <f aca="false">IF(G9077=1,IF(B9077="",1,0),"")</f>
        <v/>
      </c>
    </row>
    <row r="9078" customFormat="false" ht="15" hidden="false" customHeight="false" outlineLevel="0" collapsed="false">
      <c r="A9078" s="35"/>
      <c r="B9078" s="35"/>
      <c r="G9078" s="0" t="str">
        <f aca="false">IF(A9078="","",IF(AND(A9078&gt;=Debut,A9078&lt;Fin),1,0))</f>
        <v/>
      </c>
      <c r="H9078" s="0" t="str">
        <f aca="false">IF(G9078=1,INT(ROUND((A9078-Debut)*86400,0)/600),"")</f>
        <v/>
      </c>
      <c r="I9078" s="0" t="str">
        <f aca="false">IF(G9078=1,INT(ROUND((A9078-Debut)*86400,0)/3600),"")</f>
        <v/>
      </c>
      <c r="J9078" s="0" t="str">
        <f aca="false">IF(OR(A9078="",B9078=""),"",ROUND((B9078-A9078)*86400,0))</f>
        <v/>
      </c>
      <c r="K9078" s="37" t="str">
        <f aca="false">IF(G9078=1,IF(COUNTIFS($C:$C,C9078,$G:$G,1,$A:$A,"&gt;="&amp;(A9078-FenetreInterm/86400),$A:$A,"&lt;="&amp;A9078)&gt;=NbInterm,1,0),"")</f>
        <v/>
      </c>
      <c r="L9078" s="37" t="str">
        <f aca="false">IF(G9078=1,IF(B9078="",0,IF(J9078&lt;SeuilFugitive,1,0)),"")</f>
        <v/>
      </c>
      <c r="M9078" s="37" t="str">
        <f aca="false">IF(G9078=1,IF(B9078="",IF((Fin-A9078)*24&gt;SeuilFigee,1,0),IF(J9078&gt;SeuilFigee*3600,1,0)),"")</f>
        <v/>
      </c>
      <c r="N9078" s="0" t="str">
        <f aca="false">IF(G9078=1,IF(COUNTIF(H$2:H9078,H9078)=1,COUNTIF($H:$H,H9078),""),"")</f>
        <v/>
      </c>
      <c r="O9078" s="0" t="str">
        <f aca="false">IF(G9078=1,IF(COUNTIF(I$2:I9078,I9078)=1,COUNTIF($I:$I,I9078),""),"")</f>
        <v/>
      </c>
      <c r="P9078" s="38" t="str">
        <f aca="false">IF(G9078=1,IF(COUNTIFS(C$2:C9078,C9078,G$2:G9078,1)=1,COUNTIFS($C:$C,C9078,$G:$G,1)+ROW()/10000000,""),"")</f>
        <v/>
      </c>
      <c r="Q9078" s="0" t="str">
        <f aca="false">IF(K9078=1,IF(COUNTIFS(C$2:C9078,C9078,K$2:K9078,1)=1,1,0),"")</f>
        <v/>
      </c>
      <c r="R9078" s="0" t="str">
        <f aca="false">IF(M9078=1,IF(COUNTIFS(C$2:C9078,C9078,M$2:M9078,1)=1,1,0),"")</f>
        <v/>
      </c>
      <c r="S9078" s="0" t="str">
        <f aca="false">IF(L9078=1,IF(COUNTIFS(C$2:C9078,C9078,L$2:L9078,1)=1,1,0),"")</f>
        <v/>
      </c>
      <c r="T9078" s="38" t="str">
        <f aca="false">IF(N9078="","",N9078+ROW()/10000000)</f>
        <v/>
      </c>
      <c r="U9078" s="0" t="str">
        <f aca="false">IF(G9078=1,IF(B9078="",1,0),"")</f>
        <v/>
      </c>
    </row>
    <row r="9079" customFormat="false" ht="15" hidden="false" customHeight="false" outlineLevel="0" collapsed="false">
      <c r="A9079" s="35"/>
      <c r="B9079" s="35"/>
      <c r="G9079" s="0" t="str">
        <f aca="false">IF(A9079="","",IF(AND(A9079&gt;=Debut,A9079&lt;Fin),1,0))</f>
        <v/>
      </c>
      <c r="H9079" s="0" t="str">
        <f aca="false">IF(G9079=1,INT(ROUND((A9079-Debut)*86400,0)/600),"")</f>
        <v/>
      </c>
      <c r="I9079" s="0" t="str">
        <f aca="false">IF(G9079=1,INT(ROUND((A9079-Debut)*86400,0)/3600),"")</f>
        <v/>
      </c>
      <c r="J9079" s="0" t="str">
        <f aca="false">IF(OR(A9079="",B9079=""),"",ROUND((B9079-A9079)*86400,0))</f>
        <v/>
      </c>
      <c r="K9079" s="37" t="str">
        <f aca="false">IF(G9079=1,IF(COUNTIFS($C:$C,C9079,$G:$G,1,$A:$A,"&gt;="&amp;(A9079-FenetreInterm/86400),$A:$A,"&lt;="&amp;A9079)&gt;=NbInterm,1,0),"")</f>
        <v/>
      </c>
      <c r="L9079" s="37" t="str">
        <f aca="false">IF(G9079=1,IF(B9079="",0,IF(J9079&lt;SeuilFugitive,1,0)),"")</f>
        <v/>
      </c>
      <c r="M9079" s="37" t="str">
        <f aca="false">IF(G9079=1,IF(B9079="",IF((Fin-A9079)*24&gt;SeuilFigee,1,0),IF(J9079&gt;SeuilFigee*3600,1,0)),"")</f>
        <v/>
      </c>
      <c r="N9079" s="0" t="str">
        <f aca="false">IF(G9079=1,IF(COUNTIF(H$2:H9079,H9079)=1,COUNTIF($H:$H,H9079),""),"")</f>
        <v/>
      </c>
      <c r="O9079" s="0" t="str">
        <f aca="false">IF(G9079=1,IF(COUNTIF(I$2:I9079,I9079)=1,COUNTIF($I:$I,I9079),""),"")</f>
        <v/>
      </c>
      <c r="P9079" s="38" t="str">
        <f aca="false">IF(G9079=1,IF(COUNTIFS(C$2:C9079,C9079,G$2:G9079,1)=1,COUNTIFS($C:$C,C9079,$G:$G,1)+ROW()/10000000,""),"")</f>
        <v/>
      </c>
      <c r="Q9079" s="0" t="str">
        <f aca="false">IF(K9079=1,IF(COUNTIFS(C$2:C9079,C9079,K$2:K9079,1)=1,1,0),"")</f>
        <v/>
      </c>
      <c r="R9079" s="0" t="str">
        <f aca="false">IF(M9079=1,IF(COUNTIFS(C$2:C9079,C9079,M$2:M9079,1)=1,1,0),"")</f>
        <v/>
      </c>
      <c r="S9079" s="0" t="str">
        <f aca="false">IF(L9079=1,IF(COUNTIFS(C$2:C9079,C9079,L$2:L9079,1)=1,1,0),"")</f>
        <v/>
      </c>
      <c r="T9079" s="38" t="str">
        <f aca="false">IF(N9079="","",N9079+ROW()/10000000)</f>
        <v/>
      </c>
      <c r="U9079" s="0" t="str">
        <f aca="false">IF(G9079=1,IF(B9079="",1,0),"")</f>
        <v/>
      </c>
    </row>
    <row r="9080" customFormat="false" ht="15" hidden="false" customHeight="false" outlineLevel="0" collapsed="false">
      <c r="A9080" s="35"/>
      <c r="B9080" s="35"/>
      <c r="G9080" s="0" t="str">
        <f aca="false">IF(A9080="","",IF(AND(A9080&gt;=Debut,A9080&lt;Fin),1,0))</f>
        <v/>
      </c>
      <c r="H9080" s="0" t="str">
        <f aca="false">IF(G9080=1,INT(ROUND((A9080-Debut)*86400,0)/600),"")</f>
        <v/>
      </c>
      <c r="I9080" s="0" t="str">
        <f aca="false">IF(G9080=1,INT(ROUND((A9080-Debut)*86400,0)/3600),"")</f>
        <v/>
      </c>
      <c r="J9080" s="0" t="str">
        <f aca="false">IF(OR(A9080="",B9080=""),"",ROUND((B9080-A9080)*86400,0))</f>
        <v/>
      </c>
      <c r="K9080" s="37" t="str">
        <f aca="false">IF(G9080=1,IF(COUNTIFS($C:$C,C9080,$G:$G,1,$A:$A,"&gt;="&amp;(A9080-FenetreInterm/86400),$A:$A,"&lt;="&amp;A9080)&gt;=NbInterm,1,0),"")</f>
        <v/>
      </c>
      <c r="L9080" s="37" t="str">
        <f aca="false">IF(G9080=1,IF(B9080="",0,IF(J9080&lt;SeuilFugitive,1,0)),"")</f>
        <v/>
      </c>
      <c r="M9080" s="37" t="str">
        <f aca="false">IF(G9080=1,IF(B9080="",IF((Fin-A9080)*24&gt;SeuilFigee,1,0),IF(J9080&gt;SeuilFigee*3600,1,0)),"")</f>
        <v/>
      </c>
      <c r="N9080" s="0" t="str">
        <f aca="false">IF(G9080=1,IF(COUNTIF(H$2:H9080,H9080)=1,COUNTIF($H:$H,H9080),""),"")</f>
        <v/>
      </c>
      <c r="O9080" s="0" t="str">
        <f aca="false">IF(G9080=1,IF(COUNTIF(I$2:I9080,I9080)=1,COUNTIF($I:$I,I9080),""),"")</f>
        <v/>
      </c>
      <c r="P9080" s="38" t="str">
        <f aca="false">IF(G9080=1,IF(COUNTIFS(C$2:C9080,C9080,G$2:G9080,1)=1,COUNTIFS($C:$C,C9080,$G:$G,1)+ROW()/10000000,""),"")</f>
        <v/>
      </c>
      <c r="Q9080" s="0" t="str">
        <f aca="false">IF(K9080=1,IF(COUNTIFS(C$2:C9080,C9080,K$2:K9080,1)=1,1,0),"")</f>
        <v/>
      </c>
      <c r="R9080" s="0" t="str">
        <f aca="false">IF(M9080=1,IF(COUNTIFS(C$2:C9080,C9080,M$2:M9080,1)=1,1,0),"")</f>
        <v/>
      </c>
      <c r="S9080" s="0" t="str">
        <f aca="false">IF(L9080=1,IF(COUNTIFS(C$2:C9080,C9080,L$2:L9080,1)=1,1,0),"")</f>
        <v/>
      </c>
      <c r="T9080" s="38" t="str">
        <f aca="false">IF(N9080="","",N9080+ROW()/10000000)</f>
        <v/>
      </c>
      <c r="U9080" s="0" t="str">
        <f aca="false">IF(G9080=1,IF(B9080="",1,0),"")</f>
        <v/>
      </c>
    </row>
    <row r="9081" customFormat="false" ht="15" hidden="false" customHeight="false" outlineLevel="0" collapsed="false">
      <c r="A9081" s="35"/>
      <c r="B9081" s="35"/>
      <c r="G9081" s="0" t="str">
        <f aca="false">IF(A9081="","",IF(AND(A9081&gt;=Debut,A9081&lt;Fin),1,0))</f>
        <v/>
      </c>
      <c r="H9081" s="0" t="str">
        <f aca="false">IF(G9081=1,INT(ROUND((A9081-Debut)*86400,0)/600),"")</f>
        <v/>
      </c>
      <c r="I9081" s="0" t="str">
        <f aca="false">IF(G9081=1,INT(ROUND((A9081-Debut)*86400,0)/3600),"")</f>
        <v/>
      </c>
      <c r="J9081" s="0" t="str">
        <f aca="false">IF(OR(A9081="",B9081=""),"",ROUND((B9081-A9081)*86400,0))</f>
        <v/>
      </c>
      <c r="K9081" s="37" t="str">
        <f aca="false">IF(G9081=1,IF(COUNTIFS($C:$C,C9081,$G:$G,1,$A:$A,"&gt;="&amp;(A9081-FenetreInterm/86400),$A:$A,"&lt;="&amp;A9081)&gt;=NbInterm,1,0),"")</f>
        <v/>
      </c>
      <c r="L9081" s="37" t="str">
        <f aca="false">IF(G9081=1,IF(B9081="",0,IF(J9081&lt;SeuilFugitive,1,0)),"")</f>
        <v/>
      </c>
      <c r="M9081" s="37" t="str">
        <f aca="false">IF(G9081=1,IF(B9081="",IF((Fin-A9081)*24&gt;SeuilFigee,1,0),IF(J9081&gt;SeuilFigee*3600,1,0)),"")</f>
        <v/>
      </c>
      <c r="N9081" s="0" t="str">
        <f aca="false">IF(G9081=1,IF(COUNTIF(H$2:H9081,H9081)=1,COUNTIF($H:$H,H9081),""),"")</f>
        <v/>
      </c>
      <c r="O9081" s="0" t="str">
        <f aca="false">IF(G9081=1,IF(COUNTIF(I$2:I9081,I9081)=1,COUNTIF($I:$I,I9081),""),"")</f>
        <v/>
      </c>
      <c r="P9081" s="38" t="str">
        <f aca="false">IF(G9081=1,IF(COUNTIFS(C$2:C9081,C9081,G$2:G9081,1)=1,COUNTIFS($C:$C,C9081,$G:$G,1)+ROW()/10000000,""),"")</f>
        <v/>
      </c>
      <c r="Q9081" s="0" t="str">
        <f aca="false">IF(K9081=1,IF(COUNTIFS(C$2:C9081,C9081,K$2:K9081,1)=1,1,0),"")</f>
        <v/>
      </c>
      <c r="R9081" s="0" t="str">
        <f aca="false">IF(M9081=1,IF(COUNTIFS(C$2:C9081,C9081,M$2:M9081,1)=1,1,0),"")</f>
        <v/>
      </c>
      <c r="S9081" s="0" t="str">
        <f aca="false">IF(L9081=1,IF(COUNTIFS(C$2:C9081,C9081,L$2:L9081,1)=1,1,0),"")</f>
        <v/>
      </c>
      <c r="T9081" s="38" t="str">
        <f aca="false">IF(N9081="","",N9081+ROW()/10000000)</f>
        <v/>
      </c>
      <c r="U9081" s="0" t="str">
        <f aca="false">IF(G9081=1,IF(B9081="",1,0),"")</f>
        <v/>
      </c>
    </row>
    <row r="9082" customFormat="false" ht="15" hidden="false" customHeight="false" outlineLevel="0" collapsed="false">
      <c r="A9082" s="35"/>
      <c r="B9082" s="35"/>
      <c r="G9082" s="0" t="str">
        <f aca="false">IF(A9082="","",IF(AND(A9082&gt;=Debut,A9082&lt;Fin),1,0))</f>
        <v/>
      </c>
      <c r="H9082" s="0" t="str">
        <f aca="false">IF(G9082=1,INT(ROUND((A9082-Debut)*86400,0)/600),"")</f>
        <v/>
      </c>
      <c r="I9082" s="0" t="str">
        <f aca="false">IF(G9082=1,INT(ROUND((A9082-Debut)*86400,0)/3600),"")</f>
        <v/>
      </c>
      <c r="J9082" s="0" t="str">
        <f aca="false">IF(OR(A9082="",B9082=""),"",ROUND((B9082-A9082)*86400,0))</f>
        <v/>
      </c>
      <c r="K9082" s="37" t="str">
        <f aca="false">IF(G9082=1,IF(COUNTIFS($C:$C,C9082,$G:$G,1,$A:$A,"&gt;="&amp;(A9082-FenetreInterm/86400),$A:$A,"&lt;="&amp;A9082)&gt;=NbInterm,1,0),"")</f>
        <v/>
      </c>
      <c r="L9082" s="37" t="str">
        <f aca="false">IF(G9082=1,IF(B9082="",0,IF(J9082&lt;SeuilFugitive,1,0)),"")</f>
        <v/>
      </c>
      <c r="M9082" s="37" t="str">
        <f aca="false">IF(G9082=1,IF(B9082="",IF((Fin-A9082)*24&gt;SeuilFigee,1,0),IF(J9082&gt;SeuilFigee*3600,1,0)),"")</f>
        <v/>
      </c>
      <c r="N9082" s="0" t="str">
        <f aca="false">IF(G9082=1,IF(COUNTIF(H$2:H9082,H9082)=1,COUNTIF($H:$H,H9082),""),"")</f>
        <v/>
      </c>
      <c r="O9082" s="0" t="str">
        <f aca="false">IF(G9082=1,IF(COUNTIF(I$2:I9082,I9082)=1,COUNTIF($I:$I,I9082),""),"")</f>
        <v/>
      </c>
      <c r="P9082" s="38" t="str">
        <f aca="false">IF(G9082=1,IF(COUNTIFS(C$2:C9082,C9082,G$2:G9082,1)=1,COUNTIFS($C:$C,C9082,$G:$G,1)+ROW()/10000000,""),"")</f>
        <v/>
      </c>
      <c r="Q9082" s="0" t="str">
        <f aca="false">IF(K9082=1,IF(COUNTIFS(C$2:C9082,C9082,K$2:K9082,1)=1,1,0),"")</f>
        <v/>
      </c>
      <c r="R9082" s="0" t="str">
        <f aca="false">IF(M9082=1,IF(COUNTIFS(C$2:C9082,C9082,M$2:M9082,1)=1,1,0),"")</f>
        <v/>
      </c>
      <c r="S9082" s="0" t="str">
        <f aca="false">IF(L9082=1,IF(COUNTIFS(C$2:C9082,C9082,L$2:L9082,1)=1,1,0),"")</f>
        <v/>
      </c>
      <c r="T9082" s="38" t="str">
        <f aca="false">IF(N9082="","",N9082+ROW()/10000000)</f>
        <v/>
      </c>
      <c r="U9082" s="0" t="str">
        <f aca="false">IF(G9082=1,IF(B9082="",1,0),"")</f>
        <v/>
      </c>
    </row>
    <row r="9083" customFormat="false" ht="15" hidden="false" customHeight="false" outlineLevel="0" collapsed="false">
      <c r="A9083" s="35"/>
      <c r="B9083" s="35"/>
      <c r="G9083" s="0" t="str">
        <f aca="false">IF(A9083="","",IF(AND(A9083&gt;=Debut,A9083&lt;Fin),1,0))</f>
        <v/>
      </c>
      <c r="H9083" s="0" t="str">
        <f aca="false">IF(G9083=1,INT(ROUND((A9083-Debut)*86400,0)/600),"")</f>
        <v/>
      </c>
      <c r="I9083" s="0" t="str">
        <f aca="false">IF(G9083=1,INT(ROUND((A9083-Debut)*86400,0)/3600),"")</f>
        <v/>
      </c>
      <c r="J9083" s="0" t="str">
        <f aca="false">IF(OR(A9083="",B9083=""),"",ROUND((B9083-A9083)*86400,0))</f>
        <v/>
      </c>
      <c r="K9083" s="37" t="str">
        <f aca="false">IF(G9083=1,IF(COUNTIFS($C:$C,C9083,$G:$G,1,$A:$A,"&gt;="&amp;(A9083-FenetreInterm/86400),$A:$A,"&lt;="&amp;A9083)&gt;=NbInterm,1,0),"")</f>
        <v/>
      </c>
      <c r="L9083" s="37" t="str">
        <f aca="false">IF(G9083=1,IF(B9083="",0,IF(J9083&lt;SeuilFugitive,1,0)),"")</f>
        <v/>
      </c>
      <c r="M9083" s="37" t="str">
        <f aca="false">IF(G9083=1,IF(B9083="",IF((Fin-A9083)*24&gt;SeuilFigee,1,0),IF(J9083&gt;SeuilFigee*3600,1,0)),"")</f>
        <v/>
      </c>
      <c r="N9083" s="0" t="str">
        <f aca="false">IF(G9083=1,IF(COUNTIF(H$2:H9083,H9083)=1,COUNTIF($H:$H,H9083),""),"")</f>
        <v/>
      </c>
      <c r="O9083" s="0" t="str">
        <f aca="false">IF(G9083=1,IF(COUNTIF(I$2:I9083,I9083)=1,COUNTIF($I:$I,I9083),""),"")</f>
        <v/>
      </c>
      <c r="P9083" s="38" t="str">
        <f aca="false">IF(G9083=1,IF(COUNTIFS(C$2:C9083,C9083,G$2:G9083,1)=1,COUNTIFS($C:$C,C9083,$G:$G,1)+ROW()/10000000,""),"")</f>
        <v/>
      </c>
      <c r="Q9083" s="0" t="str">
        <f aca="false">IF(K9083=1,IF(COUNTIFS(C$2:C9083,C9083,K$2:K9083,1)=1,1,0),"")</f>
        <v/>
      </c>
      <c r="R9083" s="0" t="str">
        <f aca="false">IF(M9083=1,IF(COUNTIFS(C$2:C9083,C9083,M$2:M9083,1)=1,1,0),"")</f>
        <v/>
      </c>
      <c r="S9083" s="0" t="str">
        <f aca="false">IF(L9083=1,IF(COUNTIFS(C$2:C9083,C9083,L$2:L9083,1)=1,1,0),"")</f>
        <v/>
      </c>
      <c r="T9083" s="38" t="str">
        <f aca="false">IF(N9083="","",N9083+ROW()/10000000)</f>
        <v/>
      </c>
      <c r="U9083" s="0" t="str">
        <f aca="false">IF(G9083=1,IF(B9083="",1,0),"")</f>
        <v/>
      </c>
    </row>
    <row r="9084" customFormat="false" ht="15" hidden="false" customHeight="false" outlineLevel="0" collapsed="false">
      <c r="A9084" s="35"/>
      <c r="B9084" s="35"/>
      <c r="G9084" s="0" t="str">
        <f aca="false">IF(A9084="","",IF(AND(A9084&gt;=Debut,A9084&lt;Fin),1,0))</f>
        <v/>
      </c>
      <c r="H9084" s="0" t="str">
        <f aca="false">IF(G9084=1,INT(ROUND((A9084-Debut)*86400,0)/600),"")</f>
        <v/>
      </c>
      <c r="I9084" s="0" t="str">
        <f aca="false">IF(G9084=1,INT(ROUND((A9084-Debut)*86400,0)/3600),"")</f>
        <v/>
      </c>
      <c r="J9084" s="0" t="str">
        <f aca="false">IF(OR(A9084="",B9084=""),"",ROUND((B9084-A9084)*86400,0))</f>
        <v/>
      </c>
      <c r="K9084" s="37" t="str">
        <f aca="false">IF(G9084=1,IF(COUNTIFS($C:$C,C9084,$G:$G,1,$A:$A,"&gt;="&amp;(A9084-FenetreInterm/86400),$A:$A,"&lt;="&amp;A9084)&gt;=NbInterm,1,0),"")</f>
        <v/>
      </c>
      <c r="L9084" s="37" t="str">
        <f aca="false">IF(G9084=1,IF(B9084="",0,IF(J9084&lt;SeuilFugitive,1,0)),"")</f>
        <v/>
      </c>
      <c r="M9084" s="37" t="str">
        <f aca="false">IF(G9084=1,IF(B9084="",IF((Fin-A9084)*24&gt;SeuilFigee,1,0),IF(J9084&gt;SeuilFigee*3600,1,0)),"")</f>
        <v/>
      </c>
      <c r="N9084" s="0" t="str">
        <f aca="false">IF(G9084=1,IF(COUNTIF(H$2:H9084,H9084)=1,COUNTIF($H:$H,H9084),""),"")</f>
        <v/>
      </c>
      <c r="O9084" s="0" t="str">
        <f aca="false">IF(G9084=1,IF(COUNTIF(I$2:I9084,I9084)=1,COUNTIF($I:$I,I9084),""),"")</f>
        <v/>
      </c>
      <c r="P9084" s="38" t="str">
        <f aca="false">IF(G9084=1,IF(COUNTIFS(C$2:C9084,C9084,G$2:G9084,1)=1,COUNTIFS($C:$C,C9084,$G:$G,1)+ROW()/10000000,""),"")</f>
        <v/>
      </c>
      <c r="Q9084" s="0" t="str">
        <f aca="false">IF(K9084=1,IF(COUNTIFS(C$2:C9084,C9084,K$2:K9084,1)=1,1,0),"")</f>
        <v/>
      </c>
      <c r="R9084" s="0" t="str">
        <f aca="false">IF(M9084=1,IF(COUNTIFS(C$2:C9084,C9084,M$2:M9084,1)=1,1,0),"")</f>
        <v/>
      </c>
      <c r="S9084" s="0" t="str">
        <f aca="false">IF(L9084=1,IF(COUNTIFS(C$2:C9084,C9084,L$2:L9084,1)=1,1,0),"")</f>
        <v/>
      </c>
      <c r="T9084" s="38" t="str">
        <f aca="false">IF(N9084="","",N9084+ROW()/10000000)</f>
        <v/>
      </c>
      <c r="U9084" s="0" t="str">
        <f aca="false">IF(G9084=1,IF(B9084="",1,0),"")</f>
        <v/>
      </c>
    </row>
    <row r="9085" customFormat="false" ht="15" hidden="false" customHeight="false" outlineLevel="0" collapsed="false">
      <c r="A9085" s="35"/>
      <c r="B9085" s="35"/>
      <c r="G9085" s="0" t="str">
        <f aca="false">IF(A9085="","",IF(AND(A9085&gt;=Debut,A9085&lt;Fin),1,0))</f>
        <v/>
      </c>
      <c r="H9085" s="0" t="str">
        <f aca="false">IF(G9085=1,INT(ROUND((A9085-Debut)*86400,0)/600),"")</f>
        <v/>
      </c>
      <c r="I9085" s="0" t="str">
        <f aca="false">IF(G9085=1,INT(ROUND((A9085-Debut)*86400,0)/3600),"")</f>
        <v/>
      </c>
      <c r="J9085" s="0" t="str">
        <f aca="false">IF(OR(A9085="",B9085=""),"",ROUND((B9085-A9085)*86400,0))</f>
        <v/>
      </c>
      <c r="K9085" s="37" t="str">
        <f aca="false">IF(G9085=1,IF(COUNTIFS($C:$C,C9085,$G:$G,1,$A:$A,"&gt;="&amp;(A9085-FenetreInterm/86400),$A:$A,"&lt;="&amp;A9085)&gt;=NbInterm,1,0),"")</f>
        <v/>
      </c>
      <c r="L9085" s="37" t="str">
        <f aca="false">IF(G9085=1,IF(B9085="",0,IF(J9085&lt;SeuilFugitive,1,0)),"")</f>
        <v/>
      </c>
      <c r="M9085" s="37" t="str">
        <f aca="false">IF(G9085=1,IF(B9085="",IF((Fin-A9085)*24&gt;SeuilFigee,1,0),IF(J9085&gt;SeuilFigee*3600,1,0)),"")</f>
        <v/>
      </c>
      <c r="N9085" s="0" t="str">
        <f aca="false">IF(G9085=1,IF(COUNTIF(H$2:H9085,H9085)=1,COUNTIF($H:$H,H9085),""),"")</f>
        <v/>
      </c>
      <c r="O9085" s="0" t="str">
        <f aca="false">IF(G9085=1,IF(COUNTIF(I$2:I9085,I9085)=1,COUNTIF($I:$I,I9085),""),"")</f>
        <v/>
      </c>
      <c r="P9085" s="38" t="str">
        <f aca="false">IF(G9085=1,IF(COUNTIFS(C$2:C9085,C9085,G$2:G9085,1)=1,COUNTIFS($C:$C,C9085,$G:$G,1)+ROW()/10000000,""),"")</f>
        <v/>
      </c>
      <c r="Q9085" s="0" t="str">
        <f aca="false">IF(K9085=1,IF(COUNTIFS(C$2:C9085,C9085,K$2:K9085,1)=1,1,0),"")</f>
        <v/>
      </c>
      <c r="R9085" s="0" t="str">
        <f aca="false">IF(M9085=1,IF(COUNTIFS(C$2:C9085,C9085,M$2:M9085,1)=1,1,0),"")</f>
        <v/>
      </c>
      <c r="S9085" s="0" t="str">
        <f aca="false">IF(L9085=1,IF(COUNTIFS(C$2:C9085,C9085,L$2:L9085,1)=1,1,0),"")</f>
        <v/>
      </c>
      <c r="T9085" s="38" t="str">
        <f aca="false">IF(N9085="","",N9085+ROW()/10000000)</f>
        <v/>
      </c>
      <c r="U9085" s="0" t="str">
        <f aca="false">IF(G9085=1,IF(B9085="",1,0),"")</f>
        <v/>
      </c>
    </row>
    <row r="9086" customFormat="false" ht="15" hidden="false" customHeight="false" outlineLevel="0" collapsed="false">
      <c r="A9086" s="35"/>
      <c r="B9086" s="35"/>
      <c r="G9086" s="0" t="str">
        <f aca="false">IF(A9086="","",IF(AND(A9086&gt;=Debut,A9086&lt;Fin),1,0))</f>
        <v/>
      </c>
      <c r="H9086" s="0" t="str">
        <f aca="false">IF(G9086=1,INT(ROUND((A9086-Debut)*86400,0)/600),"")</f>
        <v/>
      </c>
      <c r="I9086" s="0" t="str">
        <f aca="false">IF(G9086=1,INT(ROUND((A9086-Debut)*86400,0)/3600),"")</f>
        <v/>
      </c>
      <c r="J9086" s="0" t="str">
        <f aca="false">IF(OR(A9086="",B9086=""),"",ROUND((B9086-A9086)*86400,0))</f>
        <v/>
      </c>
      <c r="K9086" s="37" t="str">
        <f aca="false">IF(G9086=1,IF(COUNTIFS($C:$C,C9086,$G:$G,1,$A:$A,"&gt;="&amp;(A9086-FenetreInterm/86400),$A:$A,"&lt;="&amp;A9086)&gt;=NbInterm,1,0),"")</f>
        <v/>
      </c>
      <c r="L9086" s="37" t="str">
        <f aca="false">IF(G9086=1,IF(B9086="",0,IF(J9086&lt;SeuilFugitive,1,0)),"")</f>
        <v/>
      </c>
      <c r="M9086" s="37" t="str">
        <f aca="false">IF(G9086=1,IF(B9086="",IF((Fin-A9086)*24&gt;SeuilFigee,1,0),IF(J9086&gt;SeuilFigee*3600,1,0)),"")</f>
        <v/>
      </c>
      <c r="N9086" s="0" t="str">
        <f aca="false">IF(G9086=1,IF(COUNTIF(H$2:H9086,H9086)=1,COUNTIF($H:$H,H9086),""),"")</f>
        <v/>
      </c>
      <c r="O9086" s="0" t="str">
        <f aca="false">IF(G9086=1,IF(COUNTIF(I$2:I9086,I9086)=1,COUNTIF($I:$I,I9086),""),"")</f>
        <v/>
      </c>
      <c r="P9086" s="38" t="str">
        <f aca="false">IF(G9086=1,IF(COUNTIFS(C$2:C9086,C9086,G$2:G9086,1)=1,COUNTIFS($C:$C,C9086,$G:$G,1)+ROW()/10000000,""),"")</f>
        <v/>
      </c>
      <c r="Q9086" s="0" t="str">
        <f aca="false">IF(K9086=1,IF(COUNTIFS(C$2:C9086,C9086,K$2:K9086,1)=1,1,0),"")</f>
        <v/>
      </c>
      <c r="R9086" s="0" t="str">
        <f aca="false">IF(M9086=1,IF(COUNTIFS(C$2:C9086,C9086,M$2:M9086,1)=1,1,0),"")</f>
        <v/>
      </c>
      <c r="S9086" s="0" t="str">
        <f aca="false">IF(L9086=1,IF(COUNTIFS(C$2:C9086,C9086,L$2:L9086,1)=1,1,0),"")</f>
        <v/>
      </c>
      <c r="T9086" s="38" t="str">
        <f aca="false">IF(N9086="","",N9086+ROW()/10000000)</f>
        <v/>
      </c>
      <c r="U9086" s="0" t="str">
        <f aca="false">IF(G9086=1,IF(B9086="",1,0),"")</f>
        <v/>
      </c>
    </row>
    <row r="9087" customFormat="false" ht="15" hidden="false" customHeight="false" outlineLevel="0" collapsed="false">
      <c r="A9087" s="35"/>
      <c r="B9087" s="35"/>
      <c r="G9087" s="0" t="str">
        <f aca="false">IF(A9087="","",IF(AND(A9087&gt;=Debut,A9087&lt;Fin),1,0))</f>
        <v/>
      </c>
      <c r="H9087" s="0" t="str">
        <f aca="false">IF(G9087=1,INT(ROUND((A9087-Debut)*86400,0)/600),"")</f>
        <v/>
      </c>
      <c r="I9087" s="0" t="str">
        <f aca="false">IF(G9087=1,INT(ROUND((A9087-Debut)*86400,0)/3600),"")</f>
        <v/>
      </c>
      <c r="J9087" s="0" t="str">
        <f aca="false">IF(OR(A9087="",B9087=""),"",ROUND((B9087-A9087)*86400,0))</f>
        <v/>
      </c>
      <c r="K9087" s="37" t="str">
        <f aca="false">IF(G9087=1,IF(COUNTIFS($C:$C,C9087,$G:$G,1,$A:$A,"&gt;="&amp;(A9087-FenetreInterm/86400),$A:$A,"&lt;="&amp;A9087)&gt;=NbInterm,1,0),"")</f>
        <v/>
      </c>
      <c r="L9087" s="37" t="str">
        <f aca="false">IF(G9087=1,IF(B9087="",0,IF(J9087&lt;SeuilFugitive,1,0)),"")</f>
        <v/>
      </c>
      <c r="M9087" s="37" t="str">
        <f aca="false">IF(G9087=1,IF(B9087="",IF((Fin-A9087)*24&gt;SeuilFigee,1,0),IF(J9087&gt;SeuilFigee*3600,1,0)),"")</f>
        <v/>
      </c>
      <c r="N9087" s="0" t="str">
        <f aca="false">IF(G9087=1,IF(COUNTIF(H$2:H9087,H9087)=1,COUNTIF($H:$H,H9087),""),"")</f>
        <v/>
      </c>
      <c r="O9087" s="0" t="str">
        <f aca="false">IF(G9087=1,IF(COUNTIF(I$2:I9087,I9087)=1,COUNTIF($I:$I,I9087),""),"")</f>
        <v/>
      </c>
      <c r="P9087" s="38" t="str">
        <f aca="false">IF(G9087=1,IF(COUNTIFS(C$2:C9087,C9087,G$2:G9087,1)=1,COUNTIFS($C:$C,C9087,$G:$G,1)+ROW()/10000000,""),"")</f>
        <v/>
      </c>
      <c r="Q9087" s="0" t="str">
        <f aca="false">IF(K9087=1,IF(COUNTIFS(C$2:C9087,C9087,K$2:K9087,1)=1,1,0),"")</f>
        <v/>
      </c>
      <c r="R9087" s="0" t="str">
        <f aca="false">IF(M9087=1,IF(COUNTIFS(C$2:C9087,C9087,M$2:M9087,1)=1,1,0),"")</f>
        <v/>
      </c>
      <c r="S9087" s="0" t="str">
        <f aca="false">IF(L9087=1,IF(COUNTIFS(C$2:C9087,C9087,L$2:L9087,1)=1,1,0),"")</f>
        <v/>
      </c>
      <c r="T9087" s="38" t="str">
        <f aca="false">IF(N9087="","",N9087+ROW()/10000000)</f>
        <v/>
      </c>
      <c r="U9087" s="0" t="str">
        <f aca="false">IF(G9087=1,IF(B9087="",1,0),"")</f>
        <v/>
      </c>
    </row>
    <row r="9088" customFormat="false" ht="15" hidden="false" customHeight="false" outlineLevel="0" collapsed="false">
      <c r="A9088" s="35"/>
      <c r="B9088" s="35"/>
      <c r="G9088" s="0" t="str">
        <f aca="false">IF(A9088="","",IF(AND(A9088&gt;=Debut,A9088&lt;Fin),1,0))</f>
        <v/>
      </c>
      <c r="H9088" s="0" t="str">
        <f aca="false">IF(G9088=1,INT(ROUND((A9088-Debut)*86400,0)/600),"")</f>
        <v/>
      </c>
      <c r="I9088" s="0" t="str">
        <f aca="false">IF(G9088=1,INT(ROUND((A9088-Debut)*86400,0)/3600),"")</f>
        <v/>
      </c>
      <c r="J9088" s="0" t="str">
        <f aca="false">IF(OR(A9088="",B9088=""),"",ROUND((B9088-A9088)*86400,0))</f>
        <v/>
      </c>
      <c r="K9088" s="37" t="str">
        <f aca="false">IF(G9088=1,IF(COUNTIFS($C:$C,C9088,$G:$G,1,$A:$A,"&gt;="&amp;(A9088-FenetreInterm/86400),$A:$A,"&lt;="&amp;A9088)&gt;=NbInterm,1,0),"")</f>
        <v/>
      </c>
      <c r="L9088" s="37" t="str">
        <f aca="false">IF(G9088=1,IF(B9088="",0,IF(J9088&lt;SeuilFugitive,1,0)),"")</f>
        <v/>
      </c>
      <c r="M9088" s="37" t="str">
        <f aca="false">IF(G9088=1,IF(B9088="",IF((Fin-A9088)*24&gt;SeuilFigee,1,0),IF(J9088&gt;SeuilFigee*3600,1,0)),"")</f>
        <v/>
      </c>
      <c r="N9088" s="0" t="str">
        <f aca="false">IF(G9088=1,IF(COUNTIF(H$2:H9088,H9088)=1,COUNTIF($H:$H,H9088),""),"")</f>
        <v/>
      </c>
      <c r="O9088" s="0" t="str">
        <f aca="false">IF(G9088=1,IF(COUNTIF(I$2:I9088,I9088)=1,COUNTIF($I:$I,I9088),""),"")</f>
        <v/>
      </c>
      <c r="P9088" s="38" t="str">
        <f aca="false">IF(G9088=1,IF(COUNTIFS(C$2:C9088,C9088,G$2:G9088,1)=1,COUNTIFS($C:$C,C9088,$G:$G,1)+ROW()/10000000,""),"")</f>
        <v/>
      </c>
      <c r="Q9088" s="0" t="str">
        <f aca="false">IF(K9088=1,IF(COUNTIFS(C$2:C9088,C9088,K$2:K9088,1)=1,1,0),"")</f>
        <v/>
      </c>
      <c r="R9088" s="0" t="str">
        <f aca="false">IF(M9088=1,IF(COUNTIFS(C$2:C9088,C9088,M$2:M9088,1)=1,1,0),"")</f>
        <v/>
      </c>
      <c r="S9088" s="0" t="str">
        <f aca="false">IF(L9088=1,IF(COUNTIFS(C$2:C9088,C9088,L$2:L9088,1)=1,1,0),"")</f>
        <v/>
      </c>
      <c r="T9088" s="38" t="str">
        <f aca="false">IF(N9088="","",N9088+ROW()/10000000)</f>
        <v/>
      </c>
      <c r="U9088" s="0" t="str">
        <f aca="false">IF(G9088=1,IF(B9088="",1,0),"")</f>
        <v/>
      </c>
    </row>
    <row r="9089" customFormat="false" ht="15" hidden="false" customHeight="false" outlineLevel="0" collapsed="false">
      <c r="A9089" s="35"/>
      <c r="B9089" s="35"/>
      <c r="G9089" s="0" t="str">
        <f aca="false">IF(A9089="","",IF(AND(A9089&gt;=Debut,A9089&lt;Fin),1,0))</f>
        <v/>
      </c>
      <c r="H9089" s="0" t="str">
        <f aca="false">IF(G9089=1,INT(ROUND((A9089-Debut)*86400,0)/600),"")</f>
        <v/>
      </c>
      <c r="I9089" s="0" t="str">
        <f aca="false">IF(G9089=1,INT(ROUND((A9089-Debut)*86400,0)/3600),"")</f>
        <v/>
      </c>
      <c r="J9089" s="0" t="str">
        <f aca="false">IF(OR(A9089="",B9089=""),"",ROUND((B9089-A9089)*86400,0))</f>
        <v/>
      </c>
      <c r="K9089" s="37" t="str">
        <f aca="false">IF(G9089=1,IF(COUNTIFS($C:$C,C9089,$G:$G,1,$A:$A,"&gt;="&amp;(A9089-FenetreInterm/86400),$A:$A,"&lt;="&amp;A9089)&gt;=NbInterm,1,0),"")</f>
        <v/>
      </c>
      <c r="L9089" s="37" t="str">
        <f aca="false">IF(G9089=1,IF(B9089="",0,IF(J9089&lt;SeuilFugitive,1,0)),"")</f>
        <v/>
      </c>
      <c r="M9089" s="37" t="str">
        <f aca="false">IF(G9089=1,IF(B9089="",IF((Fin-A9089)*24&gt;SeuilFigee,1,0),IF(J9089&gt;SeuilFigee*3600,1,0)),"")</f>
        <v/>
      </c>
      <c r="N9089" s="0" t="str">
        <f aca="false">IF(G9089=1,IF(COUNTIF(H$2:H9089,H9089)=1,COUNTIF($H:$H,H9089),""),"")</f>
        <v/>
      </c>
      <c r="O9089" s="0" t="str">
        <f aca="false">IF(G9089=1,IF(COUNTIF(I$2:I9089,I9089)=1,COUNTIF($I:$I,I9089),""),"")</f>
        <v/>
      </c>
      <c r="P9089" s="38" t="str">
        <f aca="false">IF(G9089=1,IF(COUNTIFS(C$2:C9089,C9089,G$2:G9089,1)=1,COUNTIFS($C:$C,C9089,$G:$G,1)+ROW()/10000000,""),"")</f>
        <v/>
      </c>
      <c r="Q9089" s="0" t="str">
        <f aca="false">IF(K9089=1,IF(COUNTIFS(C$2:C9089,C9089,K$2:K9089,1)=1,1,0),"")</f>
        <v/>
      </c>
      <c r="R9089" s="0" t="str">
        <f aca="false">IF(M9089=1,IF(COUNTIFS(C$2:C9089,C9089,M$2:M9089,1)=1,1,0),"")</f>
        <v/>
      </c>
      <c r="S9089" s="0" t="str">
        <f aca="false">IF(L9089=1,IF(COUNTIFS(C$2:C9089,C9089,L$2:L9089,1)=1,1,0),"")</f>
        <v/>
      </c>
      <c r="T9089" s="38" t="str">
        <f aca="false">IF(N9089="","",N9089+ROW()/10000000)</f>
        <v/>
      </c>
      <c r="U9089" s="0" t="str">
        <f aca="false">IF(G9089=1,IF(B9089="",1,0),"")</f>
        <v/>
      </c>
    </row>
    <row r="9090" customFormat="false" ht="15" hidden="false" customHeight="false" outlineLevel="0" collapsed="false">
      <c r="A9090" s="35"/>
      <c r="B9090" s="35"/>
      <c r="G9090" s="0" t="str">
        <f aca="false">IF(A9090="","",IF(AND(A9090&gt;=Debut,A9090&lt;Fin),1,0))</f>
        <v/>
      </c>
      <c r="H9090" s="0" t="str">
        <f aca="false">IF(G9090=1,INT(ROUND((A9090-Debut)*86400,0)/600),"")</f>
        <v/>
      </c>
      <c r="I9090" s="0" t="str">
        <f aca="false">IF(G9090=1,INT(ROUND((A9090-Debut)*86400,0)/3600),"")</f>
        <v/>
      </c>
      <c r="J9090" s="0" t="str">
        <f aca="false">IF(OR(A9090="",B9090=""),"",ROUND((B9090-A9090)*86400,0))</f>
        <v/>
      </c>
      <c r="K9090" s="37" t="str">
        <f aca="false">IF(G9090=1,IF(COUNTIFS($C:$C,C9090,$G:$G,1,$A:$A,"&gt;="&amp;(A9090-FenetreInterm/86400),$A:$A,"&lt;="&amp;A9090)&gt;=NbInterm,1,0),"")</f>
        <v/>
      </c>
      <c r="L9090" s="37" t="str">
        <f aca="false">IF(G9090=1,IF(B9090="",0,IF(J9090&lt;SeuilFugitive,1,0)),"")</f>
        <v/>
      </c>
      <c r="M9090" s="37" t="str">
        <f aca="false">IF(G9090=1,IF(B9090="",IF((Fin-A9090)*24&gt;SeuilFigee,1,0),IF(J9090&gt;SeuilFigee*3600,1,0)),"")</f>
        <v/>
      </c>
      <c r="N9090" s="0" t="str">
        <f aca="false">IF(G9090=1,IF(COUNTIF(H$2:H9090,H9090)=1,COUNTIF($H:$H,H9090),""),"")</f>
        <v/>
      </c>
      <c r="O9090" s="0" t="str">
        <f aca="false">IF(G9090=1,IF(COUNTIF(I$2:I9090,I9090)=1,COUNTIF($I:$I,I9090),""),"")</f>
        <v/>
      </c>
      <c r="P9090" s="38" t="str">
        <f aca="false">IF(G9090=1,IF(COUNTIFS(C$2:C9090,C9090,G$2:G9090,1)=1,COUNTIFS($C:$C,C9090,$G:$G,1)+ROW()/10000000,""),"")</f>
        <v/>
      </c>
      <c r="Q9090" s="0" t="str">
        <f aca="false">IF(K9090=1,IF(COUNTIFS(C$2:C9090,C9090,K$2:K9090,1)=1,1,0),"")</f>
        <v/>
      </c>
      <c r="R9090" s="0" t="str">
        <f aca="false">IF(M9090=1,IF(COUNTIFS(C$2:C9090,C9090,M$2:M9090,1)=1,1,0),"")</f>
        <v/>
      </c>
      <c r="S9090" s="0" t="str">
        <f aca="false">IF(L9090=1,IF(COUNTIFS(C$2:C9090,C9090,L$2:L9090,1)=1,1,0),"")</f>
        <v/>
      </c>
      <c r="T9090" s="38" t="str">
        <f aca="false">IF(N9090="","",N9090+ROW()/10000000)</f>
        <v/>
      </c>
      <c r="U9090" s="0" t="str">
        <f aca="false">IF(G9090=1,IF(B9090="",1,0),"")</f>
        <v/>
      </c>
    </row>
    <row r="9091" customFormat="false" ht="15" hidden="false" customHeight="false" outlineLevel="0" collapsed="false">
      <c r="A9091" s="35"/>
      <c r="B9091" s="35"/>
      <c r="G9091" s="0" t="str">
        <f aca="false">IF(A9091="","",IF(AND(A9091&gt;=Debut,A9091&lt;Fin),1,0))</f>
        <v/>
      </c>
      <c r="H9091" s="0" t="str">
        <f aca="false">IF(G9091=1,INT(ROUND((A9091-Debut)*86400,0)/600),"")</f>
        <v/>
      </c>
      <c r="I9091" s="0" t="str">
        <f aca="false">IF(G9091=1,INT(ROUND((A9091-Debut)*86400,0)/3600),"")</f>
        <v/>
      </c>
      <c r="J9091" s="0" t="str">
        <f aca="false">IF(OR(A9091="",B9091=""),"",ROUND((B9091-A9091)*86400,0))</f>
        <v/>
      </c>
      <c r="K9091" s="37" t="str">
        <f aca="false">IF(G9091=1,IF(COUNTIFS($C:$C,C9091,$G:$G,1,$A:$A,"&gt;="&amp;(A9091-FenetreInterm/86400),$A:$A,"&lt;="&amp;A9091)&gt;=NbInterm,1,0),"")</f>
        <v/>
      </c>
      <c r="L9091" s="37" t="str">
        <f aca="false">IF(G9091=1,IF(B9091="",0,IF(J9091&lt;SeuilFugitive,1,0)),"")</f>
        <v/>
      </c>
      <c r="M9091" s="37" t="str">
        <f aca="false">IF(G9091=1,IF(B9091="",IF((Fin-A9091)*24&gt;SeuilFigee,1,0),IF(J9091&gt;SeuilFigee*3600,1,0)),"")</f>
        <v/>
      </c>
      <c r="N9091" s="0" t="str">
        <f aca="false">IF(G9091=1,IF(COUNTIF(H$2:H9091,H9091)=1,COUNTIF($H:$H,H9091),""),"")</f>
        <v/>
      </c>
      <c r="O9091" s="0" t="str">
        <f aca="false">IF(G9091=1,IF(COUNTIF(I$2:I9091,I9091)=1,COUNTIF($I:$I,I9091),""),"")</f>
        <v/>
      </c>
      <c r="P9091" s="38" t="str">
        <f aca="false">IF(G9091=1,IF(COUNTIFS(C$2:C9091,C9091,G$2:G9091,1)=1,COUNTIFS($C:$C,C9091,$G:$G,1)+ROW()/10000000,""),"")</f>
        <v/>
      </c>
      <c r="Q9091" s="0" t="str">
        <f aca="false">IF(K9091=1,IF(COUNTIFS(C$2:C9091,C9091,K$2:K9091,1)=1,1,0),"")</f>
        <v/>
      </c>
      <c r="R9091" s="0" t="str">
        <f aca="false">IF(M9091=1,IF(COUNTIFS(C$2:C9091,C9091,M$2:M9091,1)=1,1,0),"")</f>
        <v/>
      </c>
      <c r="S9091" s="0" t="str">
        <f aca="false">IF(L9091=1,IF(COUNTIFS(C$2:C9091,C9091,L$2:L9091,1)=1,1,0),"")</f>
        <v/>
      </c>
      <c r="T9091" s="38" t="str">
        <f aca="false">IF(N9091="","",N9091+ROW()/10000000)</f>
        <v/>
      </c>
      <c r="U9091" s="0" t="str">
        <f aca="false">IF(G9091=1,IF(B9091="",1,0),"")</f>
        <v/>
      </c>
    </row>
    <row r="9092" customFormat="false" ht="15" hidden="false" customHeight="false" outlineLevel="0" collapsed="false">
      <c r="A9092" s="35"/>
      <c r="B9092" s="35"/>
      <c r="G9092" s="0" t="str">
        <f aca="false">IF(A9092="","",IF(AND(A9092&gt;=Debut,A9092&lt;Fin),1,0))</f>
        <v/>
      </c>
      <c r="H9092" s="0" t="str">
        <f aca="false">IF(G9092=1,INT(ROUND((A9092-Debut)*86400,0)/600),"")</f>
        <v/>
      </c>
      <c r="I9092" s="0" t="str">
        <f aca="false">IF(G9092=1,INT(ROUND((A9092-Debut)*86400,0)/3600),"")</f>
        <v/>
      </c>
      <c r="J9092" s="0" t="str">
        <f aca="false">IF(OR(A9092="",B9092=""),"",ROUND((B9092-A9092)*86400,0))</f>
        <v/>
      </c>
      <c r="K9092" s="37" t="str">
        <f aca="false">IF(G9092=1,IF(COUNTIFS($C:$C,C9092,$G:$G,1,$A:$A,"&gt;="&amp;(A9092-FenetreInterm/86400),$A:$A,"&lt;="&amp;A9092)&gt;=NbInterm,1,0),"")</f>
        <v/>
      </c>
      <c r="L9092" s="37" t="str">
        <f aca="false">IF(G9092=1,IF(B9092="",0,IF(J9092&lt;SeuilFugitive,1,0)),"")</f>
        <v/>
      </c>
      <c r="M9092" s="37" t="str">
        <f aca="false">IF(G9092=1,IF(B9092="",IF((Fin-A9092)*24&gt;SeuilFigee,1,0),IF(J9092&gt;SeuilFigee*3600,1,0)),"")</f>
        <v/>
      </c>
      <c r="N9092" s="0" t="str">
        <f aca="false">IF(G9092=1,IF(COUNTIF(H$2:H9092,H9092)=1,COUNTIF($H:$H,H9092),""),"")</f>
        <v/>
      </c>
      <c r="O9092" s="0" t="str">
        <f aca="false">IF(G9092=1,IF(COUNTIF(I$2:I9092,I9092)=1,COUNTIF($I:$I,I9092),""),"")</f>
        <v/>
      </c>
      <c r="P9092" s="38" t="str">
        <f aca="false">IF(G9092=1,IF(COUNTIFS(C$2:C9092,C9092,G$2:G9092,1)=1,COUNTIFS($C:$C,C9092,$G:$G,1)+ROW()/10000000,""),"")</f>
        <v/>
      </c>
      <c r="Q9092" s="0" t="str">
        <f aca="false">IF(K9092=1,IF(COUNTIFS(C$2:C9092,C9092,K$2:K9092,1)=1,1,0),"")</f>
        <v/>
      </c>
      <c r="R9092" s="0" t="str">
        <f aca="false">IF(M9092=1,IF(COUNTIFS(C$2:C9092,C9092,M$2:M9092,1)=1,1,0),"")</f>
        <v/>
      </c>
      <c r="S9092" s="0" t="str">
        <f aca="false">IF(L9092=1,IF(COUNTIFS(C$2:C9092,C9092,L$2:L9092,1)=1,1,0),"")</f>
        <v/>
      </c>
      <c r="T9092" s="38" t="str">
        <f aca="false">IF(N9092="","",N9092+ROW()/10000000)</f>
        <v/>
      </c>
      <c r="U9092" s="0" t="str">
        <f aca="false">IF(G9092=1,IF(B9092="",1,0),"")</f>
        <v/>
      </c>
    </row>
    <row r="9093" customFormat="false" ht="15" hidden="false" customHeight="false" outlineLevel="0" collapsed="false">
      <c r="A9093" s="35"/>
      <c r="B9093" s="35"/>
      <c r="G9093" s="0" t="str">
        <f aca="false">IF(A9093="","",IF(AND(A9093&gt;=Debut,A9093&lt;Fin),1,0))</f>
        <v/>
      </c>
      <c r="H9093" s="0" t="str">
        <f aca="false">IF(G9093=1,INT(ROUND((A9093-Debut)*86400,0)/600),"")</f>
        <v/>
      </c>
      <c r="I9093" s="0" t="str">
        <f aca="false">IF(G9093=1,INT(ROUND((A9093-Debut)*86400,0)/3600),"")</f>
        <v/>
      </c>
      <c r="J9093" s="0" t="str">
        <f aca="false">IF(OR(A9093="",B9093=""),"",ROUND((B9093-A9093)*86400,0))</f>
        <v/>
      </c>
      <c r="K9093" s="37" t="str">
        <f aca="false">IF(G9093=1,IF(COUNTIFS($C:$C,C9093,$G:$G,1,$A:$A,"&gt;="&amp;(A9093-FenetreInterm/86400),$A:$A,"&lt;="&amp;A9093)&gt;=NbInterm,1,0),"")</f>
        <v/>
      </c>
      <c r="L9093" s="37" t="str">
        <f aca="false">IF(G9093=1,IF(B9093="",0,IF(J9093&lt;SeuilFugitive,1,0)),"")</f>
        <v/>
      </c>
      <c r="M9093" s="37" t="str">
        <f aca="false">IF(G9093=1,IF(B9093="",IF((Fin-A9093)*24&gt;SeuilFigee,1,0),IF(J9093&gt;SeuilFigee*3600,1,0)),"")</f>
        <v/>
      </c>
      <c r="N9093" s="0" t="str">
        <f aca="false">IF(G9093=1,IF(COUNTIF(H$2:H9093,H9093)=1,COUNTIF($H:$H,H9093),""),"")</f>
        <v/>
      </c>
      <c r="O9093" s="0" t="str">
        <f aca="false">IF(G9093=1,IF(COUNTIF(I$2:I9093,I9093)=1,COUNTIF($I:$I,I9093),""),"")</f>
        <v/>
      </c>
      <c r="P9093" s="38" t="str">
        <f aca="false">IF(G9093=1,IF(COUNTIFS(C$2:C9093,C9093,G$2:G9093,1)=1,COUNTIFS($C:$C,C9093,$G:$G,1)+ROW()/10000000,""),"")</f>
        <v/>
      </c>
      <c r="Q9093" s="0" t="str">
        <f aca="false">IF(K9093=1,IF(COUNTIFS(C$2:C9093,C9093,K$2:K9093,1)=1,1,0),"")</f>
        <v/>
      </c>
      <c r="R9093" s="0" t="str">
        <f aca="false">IF(M9093=1,IF(COUNTIFS(C$2:C9093,C9093,M$2:M9093,1)=1,1,0),"")</f>
        <v/>
      </c>
      <c r="S9093" s="0" t="str">
        <f aca="false">IF(L9093=1,IF(COUNTIFS(C$2:C9093,C9093,L$2:L9093,1)=1,1,0),"")</f>
        <v/>
      </c>
      <c r="T9093" s="38" t="str">
        <f aca="false">IF(N9093="","",N9093+ROW()/10000000)</f>
        <v/>
      </c>
      <c r="U9093" s="0" t="str">
        <f aca="false">IF(G9093=1,IF(B9093="",1,0),"")</f>
        <v/>
      </c>
    </row>
    <row r="9094" customFormat="false" ht="15" hidden="false" customHeight="false" outlineLevel="0" collapsed="false">
      <c r="A9094" s="35"/>
      <c r="B9094" s="35"/>
      <c r="G9094" s="0" t="str">
        <f aca="false">IF(A9094="","",IF(AND(A9094&gt;=Debut,A9094&lt;Fin),1,0))</f>
        <v/>
      </c>
      <c r="H9094" s="0" t="str">
        <f aca="false">IF(G9094=1,INT(ROUND((A9094-Debut)*86400,0)/600),"")</f>
        <v/>
      </c>
      <c r="I9094" s="0" t="str">
        <f aca="false">IF(G9094=1,INT(ROUND((A9094-Debut)*86400,0)/3600),"")</f>
        <v/>
      </c>
      <c r="J9094" s="0" t="str">
        <f aca="false">IF(OR(A9094="",B9094=""),"",ROUND((B9094-A9094)*86400,0))</f>
        <v/>
      </c>
      <c r="K9094" s="37" t="str">
        <f aca="false">IF(G9094=1,IF(COUNTIFS($C:$C,C9094,$G:$G,1,$A:$A,"&gt;="&amp;(A9094-FenetreInterm/86400),$A:$A,"&lt;="&amp;A9094)&gt;=NbInterm,1,0),"")</f>
        <v/>
      </c>
      <c r="L9094" s="37" t="str">
        <f aca="false">IF(G9094=1,IF(B9094="",0,IF(J9094&lt;SeuilFugitive,1,0)),"")</f>
        <v/>
      </c>
      <c r="M9094" s="37" t="str">
        <f aca="false">IF(G9094=1,IF(B9094="",IF((Fin-A9094)*24&gt;SeuilFigee,1,0),IF(J9094&gt;SeuilFigee*3600,1,0)),"")</f>
        <v/>
      </c>
      <c r="N9094" s="0" t="str">
        <f aca="false">IF(G9094=1,IF(COUNTIF(H$2:H9094,H9094)=1,COUNTIF($H:$H,H9094),""),"")</f>
        <v/>
      </c>
      <c r="O9094" s="0" t="str">
        <f aca="false">IF(G9094=1,IF(COUNTIF(I$2:I9094,I9094)=1,COUNTIF($I:$I,I9094),""),"")</f>
        <v/>
      </c>
      <c r="P9094" s="38" t="str">
        <f aca="false">IF(G9094=1,IF(COUNTIFS(C$2:C9094,C9094,G$2:G9094,1)=1,COUNTIFS($C:$C,C9094,$G:$G,1)+ROW()/10000000,""),"")</f>
        <v/>
      </c>
      <c r="Q9094" s="0" t="str">
        <f aca="false">IF(K9094=1,IF(COUNTIFS(C$2:C9094,C9094,K$2:K9094,1)=1,1,0),"")</f>
        <v/>
      </c>
      <c r="R9094" s="0" t="str">
        <f aca="false">IF(M9094=1,IF(COUNTIFS(C$2:C9094,C9094,M$2:M9094,1)=1,1,0),"")</f>
        <v/>
      </c>
      <c r="S9094" s="0" t="str">
        <f aca="false">IF(L9094=1,IF(COUNTIFS(C$2:C9094,C9094,L$2:L9094,1)=1,1,0),"")</f>
        <v/>
      </c>
      <c r="T9094" s="38" t="str">
        <f aca="false">IF(N9094="","",N9094+ROW()/10000000)</f>
        <v/>
      </c>
      <c r="U9094" s="0" t="str">
        <f aca="false">IF(G9094=1,IF(B9094="",1,0),"")</f>
        <v/>
      </c>
    </row>
    <row r="9095" customFormat="false" ht="15" hidden="false" customHeight="false" outlineLevel="0" collapsed="false">
      <c r="A9095" s="35"/>
      <c r="B9095" s="35"/>
      <c r="G9095" s="0" t="str">
        <f aca="false">IF(A9095="","",IF(AND(A9095&gt;=Debut,A9095&lt;Fin),1,0))</f>
        <v/>
      </c>
      <c r="H9095" s="0" t="str">
        <f aca="false">IF(G9095=1,INT(ROUND((A9095-Debut)*86400,0)/600),"")</f>
        <v/>
      </c>
      <c r="I9095" s="0" t="str">
        <f aca="false">IF(G9095=1,INT(ROUND((A9095-Debut)*86400,0)/3600),"")</f>
        <v/>
      </c>
      <c r="J9095" s="0" t="str">
        <f aca="false">IF(OR(A9095="",B9095=""),"",ROUND((B9095-A9095)*86400,0))</f>
        <v/>
      </c>
      <c r="K9095" s="37" t="str">
        <f aca="false">IF(G9095=1,IF(COUNTIFS($C:$C,C9095,$G:$G,1,$A:$A,"&gt;="&amp;(A9095-FenetreInterm/86400),$A:$A,"&lt;="&amp;A9095)&gt;=NbInterm,1,0),"")</f>
        <v/>
      </c>
      <c r="L9095" s="37" t="str">
        <f aca="false">IF(G9095=1,IF(B9095="",0,IF(J9095&lt;SeuilFugitive,1,0)),"")</f>
        <v/>
      </c>
      <c r="M9095" s="37" t="str">
        <f aca="false">IF(G9095=1,IF(B9095="",IF((Fin-A9095)*24&gt;SeuilFigee,1,0),IF(J9095&gt;SeuilFigee*3600,1,0)),"")</f>
        <v/>
      </c>
      <c r="N9095" s="0" t="str">
        <f aca="false">IF(G9095=1,IF(COUNTIF(H$2:H9095,H9095)=1,COUNTIF($H:$H,H9095),""),"")</f>
        <v/>
      </c>
      <c r="O9095" s="0" t="str">
        <f aca="false">IF(G9095=1,IF(COUNTIF(I$2:I9095,I9095)=1,COUNTIF($I:$I,I9095),""),"")</f>
        <v/>
      </c>
      <c r="P9095" s="38" t="str">
        <f aca="false">IF(G9095=1,IF(COUNTIFS(C$2:C9095,C9095,G$2:G9095,1)=1,COUNTIFS($C:$C,C9095,$G:$G,1)+ROW()/10000000,""),"")</f>
        <v/>
      </c>
      <c r="Q9095" s="0" t="str">
        <f aca="false">IF(K9095=1,IF(COUNTIFS(C$2:C9095,C9095,K$2:K9095,1)=1,1,0),"")</f>
        <v/>
      </c>
      <c r="R9095" s="0" t="str">
        <f aca="false">IF(M9095=1,IF(COUNTIFS(C$2:C9095,C9095,M$2:M9095,1)=1,1,0),"")</f>
        <v/>
      </c>
      <c r="S9095" s="0" t="str">
        <f aca="false">IF(L9095=1,IF(COUNTIFS(C$2:C9095,C9095,L$2:L9095,1)=1,1,0),"")</f>
        <v/>
      </c>
      <c r="T9095" s="38" t="str">
        <f aca="false">IF(N9095="","",N9095+ROW()/10000000)</f>
        <v/>
      </c>
      <c r="U9095" s="0" t="str">
        <f aca="false">IF(G9095=1,IF(B9095="",1,0),"")</f>
        <v/>
      </c>
    </row>
    <row r="9096" customFormat="false" ht="15" hidden="false" customHeight="false" outlineLevel="0" collapsed="false">
      <c r="A9096" s="35"/>
      <c r="B9096" s="35"/>
      <c r="G9096" s="0" t="str">
        <f aca="false">IF(A9096="","",IF(AND(A9096&gt;=Debut,A9096&lt;Fin),1,0))</f>
        <v/>
      </c>
      <c r="H9096" s="0" t="str">
        <f aca="false">IF(G9096=1,INT(ROUND((A9096-Debut)*86400,0)/600),"")</f>
        <v/>
      </c>
      <c r="I9096" s="0" t="str">
        <f aca="false">IF(G9096=1,INT(ROUND((A9096-Debut)*86400,0)/3600),"")</f>
        <v/>
      </c>
      <c r="J9096" s="0" t="str">
        <f aca="false">IF(OR(A9096="",B9096=""),"",ROUND((B9096-A9096)*86400,0))</f>
        <v/>
      </c>
      <c r="K9096" s="37" t="str">
        <f aca="false">IF(G9096=1,IF(COUNTIFS($C:$C,C9096,$G:$G,1,$A:$A,"&gt;="&amp;(A9096-FenetreInterm/86400),$A:$A,"&lt;="&amp;A9096)&gt;=NbInterm,1,0),"")</f>
        <v/>
      </c>
      <c r="L9096" s="37" t="str">
        <f aca="false">IF(G9096=1,IF(B9096="",0,IF(J9096&lt;SeuilFugitive,1,0)),"")</f>
        <v/>
      </c>
      <c r="M9096" s="37" t="str">
        <f aca="false">IF(G9096=1,IF(B9096="",IF((Fin-A9096)*24&gt;SeuilFigee,1,0),IF(J9096&gt;SeuilFigee*3600,1,0)),"")</f>
        <v/>
      </c>
      <c r="N9096" s="0" t="str">
        <f aca="false">IF(G9096=1,IF(COUNTIF(H$2:H9096,H9096)=1,COUNTIF($H:$H,H9096),""),"")</f>
        <v/>
      </c>
      <c r="O9096" s="0" t="str">
        <f aca="false">IF(G9096=1,IF(COUNTIF(I$2:I9096,I9096)=1,COUNTIF($I:$I,I9096),""),"")</f>
        <v/>
      </c>
      <c r="P9096" s="38" t="str">
        <f aca="false">IF(G9096=1,IF(COUNTIFS(C$2:C9096,C9096,G$2:G9096,1)=1,COUNTIFS($C:$C,C9096,$G:$G,1)+ROW()/10000000,""),"")</f>
        <v/>
      </c>
      <c r="Q9096" s="0" t="str">
        <f aca="false">IF(K9096=1,IF(COUNTIFS(C$2:C9096,C9096,K$2:K9096,1)=1,1,0),"")</f>
        <v/>
      </c>
      <c r="R9096" s="0" t="str">
        <f aca="false">IF(M9096=1,IF(COUNTIFS(C$2:C9096,C9096,M$2:M9096,1)=1,1,0),"")</f>
        <v/>
      </c>
      <c r="S9096" s="0" t="str">
        <f aca="false">IF(L9096=1,IF(COUNTIFS(C$2:C9096,C9096,L$2:L9096,1)=1,1,0),"")</f>
        <v/>
      </c>
      <c r="T9096" s="38" t="str">
        <f aca="false">IF(N9096="","",N9096+ROW()/10000000)</f>
        <v/>
      </c>
      <c r="U9096" s="0" t="str">
        <f aca="false">IF(G9096=1,IF(B9096="",1,0),"")</f>
        <v/>
      </c>
    </row>
    <row r="9097" customFormat="false" ht="15" hidden="false" customHeight="false" outlineLevel="0" collapsed="false">
      <c r="A9097" s="35"/>
      <c r="B9097" s="35"/>
      <c r="G9097" s="0" t="str">
        <f aca="false">IF(A9097="","",IF(AND(A9097&gt;=Debut,A9097&lt;Fin),1,0))</f>
        <v/>
      </c>
      <c r="H9097" s="0" t="str">
        <f aca="false">IF(G9097=1,INT(ROUND((A9097-Debut)*86400,0)/600),"")</f>
        <v/>
      </c>
      <c r="I9097" s="0" t="str">
        <f aca="false">IF(G9097=1,INT(ROUND((A9097-Debut)*86400,0)/3600),"")</f>
        <v/>
      </c>
      <c r="J9097" s="0" t="str">
        <f aca="false">IF(OR(A9097="",B9097=""),"",ROUND((B9097-A9097)*86400,0))</f>
        <v/>
      </c>
      <c r="K9097" s="37" t="str">
        <f aca="false">IF(G9097=1,IF(COUNTIFS($C:$C,C9097,$G:$G,1,$A:$A,"&gt;="&amp;(A9097-FenetreInterm/86400),$A:$A,"&lt;="&amp;A9097)&gt;=NbInterm,1,0),"")</f>
        <v/>
      </c>
      <c r="L9097" s="37" t="str">
        <f aca="false">IF(G9097=1,IF(B9097="",0,IF(J9097&lt;SeuilFugitive,1,0)),"")</f>
        <v/>
      </c>
      <c r="M9097" s="37" t="str">
        <f aca="false">IF(G9097=1,IF(B9097="",IF((Fin-A9097)*24&gt;SeuilFigee,1,0),IF(J9097&gt;SeuilFigee*3600,1,0)),"")</f>
        <v/>
      </c>
      <c r="N9097" s="0" t="str">
        <f aca="false">IF(G9097=1,IF(COUNTIF(H$2:H9097,H9097)=1,COUNTIF($H:$H,H9097),""),"")</f>
        <v/>
      </c>
      <c r="O9097" s="0" t="str">
        <f aca="false">IF(G9097=1,IF(COUNTIF(I$2:I9097,I9097)=1,COUNTIF($I:$I,I9097),""),"")</f>
        <v/>
      </c>
      <c r="P9097" s="38" t="str">
        <f aca="false">IF(G9097=1,IF(COUNTIFS(C$2:C9097,C9097,G$2:G9097,1)=1,COUNTIFS($C:$C,C9097,$G:$G,1)+ROW()/10000000,""),"")</f>
        <v/>
      </c>
      <c r="Q9097" s="0" t="str">
        <f aca="false">IF(K9097=1,IF(COUNTIFS(C$2:C9097,C9097,K$2:K9097,1)=1,1,0),"")</f>
        <v/>
      </c>
      <c r="R9097" s="0" t="str">
        <f aca="false">IF(M9097=1,IF(COUNTIFS(C$2:C9097,C9097,M$2:M9097,1)=1,1,0),"")</f>
        <v/>
      </c>
      <c r="S9097" s="0" t="str">
        <f aca="false">IF(L9097=1,IF(COUNTIFS(C$2:C9097,C9097,L$2:L9097,1)=1,1,0),"")</f>
        <v/>
      </c>
      <c r="T9097" s="38" t="str">
        <f aca="false">IF(N9097="","",N9097+ROW()/10000000)</f>
        <v/>
      </c>
      <c r="U9097" s="0" t="str">
        <f aca="false">IF(G9097=1,IF(B9097="",1,0),"")</f>
        <v/>
      </c>
    </row>
    <row r="9098" customFormat="false" ht="15" hidden="false" customHeight="false" outlineLevel="0" collapsed="false">
      <c r="A9098" s="35"/>
      <c r="B9098" s="35"/>
      <c r="G9098" s="0" t="str">
        <f aca="false">IF(A9098="","",IF(AND(A9098&gt;=Debut,A9098&lt;Fin),1,0))</f>
        <v/>
      </c>
      <c r="H9098" s="0" t="str">
        <f aca="false">IF(G9098=1,INT(ROUND((A9098-Debut)*86400,0)/600),"")</f>
        <v/>
      </c>
      <c r="I9098" s="0" t="str">
        <f aca="false">IF(G9098=1,INT(ROUND((A9098-Debut)*86400,0)/3600),"")</f>
        <v/>
      </c>
      <c r="J9098" s="0" t="str">
        <f aca="false">IF(OR(A9098="",B9098=""),"",ROUND((B9098-A9098)*86400,0))</f>
        <v/>
      </c>
      <c r="K9098" s="37" t="str">
        <f aca="false">IF(G9098=1,IF(COUNTIFS($C:$C,C9098,$G:$G,1,$A:$A,"&gt;="&amp;(A9098-FenetreInterm/86400),$A:$A,"&lt;="&amp;A9098)&gt;=NbInterm,1,0),"")</f>
        <v/>
      </c>
      <c r="L9098" s="37" t="str">
        <f aca="false">IF(G9098=1,IF(B9098="",0,IF(J9098&lt;SeuilFugitive,1,0)),"")</f>
        <v/>
      </c>
      <c r="M9098" s="37" t="str">
        <f aca="false">IF(G9098=1,IF(B9098="",IF((Fin-A9098)*24&gt;SeuilFigee,1,0),IF(J9098&gt;SeuilFigee*3600,1,0)),"")</f>
        <v/>
      </c>
      <c r="N9098" s="0" t="str">
        <f aca="false">IF(G9098=1,IF(COUNTIF(H$2:H9098,H9098)=1,COUNTIF($H:$H,H9098),""),"")</f>
        <v/>
      </c>
      <c r="O9098" s="0" t="str">
        <f aca="false">IF(G9098=1,IF(COUNTIF(I$2:I9098,I9098)=1,COUNTIF($I:$I,I9098),""),"")</f>
        <v/>
      </c>
      <c r="P9098" s="38" t="str">
        <f aca="false">IF(G9098=1,IF(COUNTIFS(C$2:C9098,C9098,G$2:G9098,1)=1,COUNTIFS($C:$C,C9098,$G:$G,1)+ROW()/10000000,""),"")</f>
        <v/>
      </c>
      <c r="Q9098" s="0" t="str">
        <f aca="false">IF(K9098=1,IF(COUNTIFS(C$2:C9098,C9098,K$2:K9098,1)=1,1,0),"")</f>
        <v/>
      </c>
      <c r="R9098" s="0" t="str">
        <f aca="false">IF(M9098=1,IF(COUNTIFS(C$2:C9098,C9098,M$2:M9098,1)=1,1,0),"")</f>
        <v/>
      </c>
      <c r="S9098" s="0" t="str">
        <f aca="false">IF(L9098=1,IF(COUNTIFS(C$2:C9098,C9098,L$2:L9098,1)=1,1,0),"")</f>
        <v/>
      </c>
      <c r="T9098" s="38" t="str">
        <f aca="false">IF(N9098="","",N9098+ROW()/10000000)</f>
        <v/>
      </c>
      <c r="U9098" s="0" t="str">
        <f aca="false">IF(G9098=1,IF(B9098="",1,0),"")</f>
        <v/>
      </c>
    </row>
    <row r="9099" customFormat="false" ht="15" hidden="false" customHeight="false" outlineLevel="0" collapsed="false">
      <c r="A9099" s="35"/>
      <c r="B9099" s="35"/>
      <c r="G9099" s="0" t="str">
        <f aca="false">IF(A9099="","",IF(AND(A9099&gt;=Debut,A9099&lt;Fin),1,0))</f>
        <v/>
      </c>
      <c r="H9099" s="0" t="str">
        <f aca="false">IF(G9099=1,INT(ROUND((A9099-Debut)*86400,0)/600),"")</f>
        <v/>
      </c>
      <c r="I9099" s="0" t="str">
        <f aca="false">IF(G9099=1,INT(ROUND((A9099-Debut)*86400,0)/3600),"")</f>
        <v/>
      </c>
      <c r="J9099" s="0" t="str">
        <f aca="false">IF(OR(A9099="",B9099=""),"",ROUND((B9099-A9099)*86400,0))</f>
        <v/>
      </c>
      <c r="K9099" s="37" t="str">
        <f aca="false">IF(G9099=1,IF(COUNTIFS($C:$C,C9099,$G:$G,1,$A:$A,"&gt;="&amp;(A9099-FenetreInterm/86400),$A:$A,"&lt;="&amp;A9099)&gt;=NbInterm,1,0),"")</f>
        <v/>
      </c>
      <c r="L9099" s="37" t="str">
        <f aca="false">IF(G9099=1,IF(B9099="",0,IF(J9099&lt;SeuilFugitive,1,0)),"")</f>
        <v/>
      </c>
      <c r="M9099" s="37" t="str">
        <f aca="false">IF(G9099=1,IF(B9099="",IF((Fin-A9099)*24&gt;SeuilFigee,1,0),IF(J9099&gt;SeuilFigee*3600,1,0)),"")</f>
        <v/>
      </c>
      <c r="N9099" s="0" t="str">
        <f aca="false">IF(G9099=1,IF(COUNTIF(H$2:H9099,H9099)=1,COUNTIF($H:$H,H9099),""),"")</f>
        <v/>
      </c>
      <c r="O9099" s="0" t="str">
        <f aca="false">IF(G9099=1,IF(COUNTIF(I$2:I9099,I9099)=1,COUNTIF($I:$I,I9099),""),"")</f>
        <v/>
      </c>
      <c r="P9099" s="38" t="str">
        <f aca="false">IF(G9099=1,IF(COUNTIFS(C$2:C9099,C9099,G$2:G9099,1)=1,COUNTIFS($C:$C,C9099,$G:$G,1)+ROW()/10000000,""),"")</f>
        <v/>
      </c>
      <c r="Q9099" s="0" t="str">
        <f aca="false">IF(K9099=1,IF(COUNTIFS(C$2:C9099,C9099,K$2:K9099,1)=1,1,0),"")</f>
        <v/>
      </c>
      <c r="R9099" s="0" t="str">
        <f aca="false">IF(M9099=1,IF(COUNTIFS(C$2:C9099,C9099,M$2:M9099,1)=1,1,0),"")</f>
        <v/>
      </c>
      <c r="S9099" s="0" t="str">
        <f aca="false">IF(L9099=1,IF(COUNTIFS(C$2:C9099,C9099,L$2:L9099,1)=1,1,0),"")</f>
        <v/>
      </c>
      <c r="T9099" s="38" t="str">
        <f aca="false">IF(N9099="","",N9099+ROW()/10000000)</f>
        <v/>
      </c>
      <c r="U9099" s="0" t="str">
        <f aca="false">IF(G9099=1,IF(B9099="",1,0),"")</f>
        <v/>
      </c>
    </row>
    <row r="9100" customFormat="false" ht="15" hidden="false" customHeight="false" outlineLevel="0" collapsed="false">
      <c r="A9100" s="35"/>
      <c r="B9100" s="35"/>
      <c r="G9100" s="0" t="str">
        <f aca="false">IF(A9100="","",IF(AND(A9100&gt;=Debut,A9100&lt;Fin),1,0))</f>
        <v/>
      </c>
      <c r="H9100" s="0" t="str">
        <f aca="false">IF(G9100=1,INT(ROUND((A9100-Debut)*86400,0)/600),"")</f>
        <v/>
      </c>
      <c r="I9100" s="0" t="str">
        <f aca="false">IF(G9100=1,INT(ROUND((A9100-Debut)*86400,0)/3600),"")</f>
        <v/>
      </c>
      <c r="J9100" s="0" t="str">
        <f aca="false">IF(OR(A9100="",B9100=""),"",ROUND((B9100-A9100)*86400,0))</f>
        <v/>
      </c>
      <c r="K9100" s="37" t="str">
        <f aca="false">IF(G9100=1,IF(COUNTIFS($C:$C,C9100,$G:$G,1,$A:$A,"&gt;="&amp;(A9100-FenetreInterm/86400),$A:$A,"&lt;="&amp;A9100)&gt;=NbInterm,1,0),"")</f>
        <v/>
      </c>
      <c r="L9100" s="37" t="str">
        <f aca="false">IF(G9100=1,IF(B9100="",0,IF(J9100&lt;SeuilFugitive,1,0)),"")</f>
        <v/>
      </c>
      <c r="M9100" s="37" t="str">
        <f aca="false">IF(G9100=1,IF(B9100="",IF((Fin-A9100)*24&gt;SeuilFigee,1,0),IF(J9100&gt;SeuilFigee*3600,1,0)),"")</f>
        <v/>
      </c>
      <c r="N9100" s="0" t="str">
        <f aca="false">IF(G9100=1,IF(COUNTIF(H$2:H9100,H9100)=1,COUNTIF($H:$H,H9100),""),"")</f>
        <v/>
      </c>
      <c r="O9100" s="0" t="str">
        <f aca="false">IF(G9100=1,IF(COUNTIF(I$2:I9100,I9100)=1,COUNTIF($I:$I,I9100),""),"")</f>
        <v/>
      </c>
      <c r="P9100" s="38" t="str">
        <f aca="false">IF(G9100=1,IF(COUNTIFS(C$2:C9100,C9100,G$2:G9100,1)=1,COUNTIFS($C:$C,C9100,$G:$G,1)+ROW()/10000000,""),"")</f>
        <v/>
      </c>
      <c r="Q9100" s="0" t="str">
        <f aca="false">IF(K9100=1,IF(COUNTIFS(C$2:C9100,C9100,K$2:K9100,1)=1,1,0),"")</f>
        <v/>
      </c>
      <c r="R9100" s="0" t="str">
        <f aca="false">IF(M9100=1,IF(COUNTIFS(C$2:C9100,C9100,M$2:M9100,1)=1,1,0),"")</f>
        <v/>
      </c>
      <c r="S9100" s="0" t="str">
        <f aca="false">IF(L9100=1,IF(COUNTIFS(C$2:C9100,C9100,L$2:L9100,1)=1,1,0),"")</f>
        <v/>
      </c>
      <c r="T9100" s="38" t="str">
        <f aca="false">IF(N9100="","",N9100+ROW()/10000000)</f>
        <v/>
      </c>
      <c r="U9100" s="0" t="str">
        <f aca="false">IF(G9100=1,IF(B9100="",1,0),"")</f>
        <v/>
      </c>
    </row>
    <row r="9101" customFormat="false" ht="15" hidden="false" customHeight="false" outlineLevel="0" collapsed="false">
      <c r="A9101" s="35"/>
      <c r="B9101" s="35"/>
      <c r="G9101" s="0" t="str">
        <f aca="false">IF(A9101="","",IF(AND(A9101&gt;=Debut,A9101&lt;Fin),1,0))</f>
        <v/>
      </c>
      <c r="H9101" s="0" t="str">
        <f aca="false">IF(G9101=1,INT(ROUND((A9101-Debut)*86400,0)/600),"")</f>
        <v/>
      </c>
      <c r="I9101" s="0" t="str">
        <f aca="false">IF(G9101=1,INT(ROUND((A9101-Debut)*86400,0)/3600),"")</f>
        <v/>
      </c>
      <c r="J9101" s="0" t="str">
        <f aca="false">IF(OR(A9101="",B9101=""),"",ROUND((B9101-A9101)*86400,0))</f>
        <v/>
      </c>
      <c r="K9101" s="37" t="str">
        <f aca="false">IF(G9101=1,IF(COUNTIFS($C:$C,C9101,$G:$G,1,$A:$A,"&gt;="&amp;(A9101-FenetreInterm/86400),$A:$A,"&lt;="&amp;A9101)&gt;=NbInterm,1,0),"")</f>
        <v/>
      </c>
      <c r="L9101" s="37" t="str">
        <f aca="false">IF(G9101=1,IF(B9101="",0,IF(J9101&lt;SeuilFugitive,1,0)),"")</f>
        <v/>
      </c>
      <c r="M9101" s="37" t="str">
        <f aca="false">IF(G9101=1,IF(B9101="",IF((Fin-A9101)*24&gt;SeuilFigee,1,0),IF(J9101&gt;SeuilFigee*3600,1,0)),"")</f>
        <v/>
      </c>
      <c r="N9101" s="0" t="str">
        <f aca="false">IF(G9101=1,IF(COUNTIF(H$2:H9101,H9101)=1,COUNTIF($H:$H,H9101),""),"")</f>
        <v/>
      </c>
      <c r="O9101" s="0" t="str">
        <f aca="false">IF(G9101=1,IF(COUNTIF(I$2:I9101,I9101)=1,COUNTIF($I:$I,I9101),""),"")</f>
        <v/>
      </c>
      <c r="P9101" s="38" t="str">
        <f aca="false">IF(G9101=1,IF(COUNTIFS(C$2:C9101,C9101,G$2:G9101,1)=1,COUNTIFS($C:$C,C9101,$G:$G,1)+ROW()/10000000,""),"")</f>
        <v/>
      </c>
      <c r="Q9101" s="0" t="str">
        <f aca="false">IF(K9101=1,IF(COUNTIFS(C$2:C9101,C9101,K$2:K9101,1)=1,1,0),"")</f>
        <v/>
      </c>
      <c r="R9101" s="0" t="str">
        <f aca="false">IF(M9101=1,IF(COUNTIFS(C$2:C9101,C9101,M$2:M9101,1)=1,1,0),"")</f>
        <v/>
      </c>
      <c r="S9101" s="0" t="str">
        <f aca="false">IF(L9101=1,IF(COUNTIFS(C$2:C9101,C9101,L$2:L9101,1)=1,1,0),"")</f>
        <v/>
      </c>
      <c r="T9101" s="38" t="str">
        <f aca="false">IF(N9101="","",N9101+ROW()/10000000)</f>
        <v/>
      </c>
      <c r="U9101" s="0" t="str">
        <f aca="false">IF(G9101=1,IF(B9101="",1,0),"")</f>
        <v/>
      </c>
    </row>
    <row r="9102" customFormat="false" ht="15" hidden="false" customHeight="false" outlineLevel="0" collapsed="false">
      <c r="A9102" s="35"/>
      <c r="B9102" s="35"/>
      <c r="G9102" s="0" t="str">
        <f aca="false">IF(A9102="","",IF(AND(A9102&gt;=Debut,A9102&lt;Fin),1,0))</f>
        <v/>
      </c>
      <c r="H9102" s="0" t="str">
        <f aca="false">IF(G9102=1,INT(ROUND((A9102-Debut)*86400,0)/600),"")</f>
        <v/>
      </c>
      <c r="I9102" s="0" t="str">
        <f aca="false">IF(G9102=1,INT(ROUND((A9102-Debut)*86400,0)/3600),"")</f>
        <v/>
      </c>
      <c r="J9102" s="0" t="str">
        <f aca="false">IF(OR(A9102="",B9102=""),"",ROUND((B9102-A9102)*86400,0))</f>
        <v/>
      </c>
      <c r="K9102" s="37" t="str">
        <f aca="false">IF(G9102=1,IF(COUNTIFS($C:$C,C9102,$G:$G,1,$A:$A,"&gt;="&amp;(A9102-FenetreInterm/86400),$A:$A,"&lt;="&amp;A9102)&gt;=NbInterm,1,0),"")</f>
        <v/>
      </c>
      <c r="L9102" s="37" t="str">
        <f aca="false">IF(G9102=1,IF(B9102="",0,IF(J9102&lt;SeuilFugitive,1,0)),"")</f>
        <v/>
      </c>
      <c r="M9102" s="37" t="str">
        <f aca="false">IF(G9102=1,IF(B9102="",IF((Fin-A9102)*24&gt;SeuilFigee,1,0),IF(J9102&gt;SeuilFigee*3600,1,0)),"")</f>
        <v/>
      </c>
      <c r="N9102" s="0" t="str">
        <f aca="false">IF(G9102=1,IF(COUNTIF(H$2:H9102,H9102)=1,COUNTIF($H:$H,H9102),""),"")</f>
        <v/>
      </c>
      <c r="O9102" s="0" t="str">
        <f aca="false">IF(G9102=1,IF(COUNTIF(I$2:I9102,I9102)=1,COUNTIF($I:$I,I9102),""),"")</f>
        <v/>
      </c>
      <c r="P9102" s="38" t="str">
        <f aca="false">IF(G9102=1,IF(COUNTIFS(C$2:C9102,C9102,G$2:G9102,1)=1,COUNTIFS($C:$C,C9102,$G:$G,1)+ROW()/10000000,""),"")</f>
        <v/>
      </c>
      <c r="Q9102" s="0" t="str">
        <f aca="false">IF(K9102=1,IF(COUNTIFS(C$2:C9102,C9102,K$2:K9102,1)=1,1,0),"")</f>
        <v/>
      </c>
      <c r="R9102" s="0" t="str">
        <f aca="false">IF(M9102=1,IF(COUNTIFS(C$2:C9102,C9102,M$2:M9102,1)=1,1,0),"")</f>
        <v/>
      </c>
      <c r="S9102" s="0" t="str">
        <f aca="false">IF(L9102=1,IF(COUNTIFS(C$2:C9102,C9102,L$2:L9102,1)=1,1,0),"")</f>
        <v/>
      </c>
      <c r="T9102" s="38" t="str">
        <f aca="false">IF(N9102="","",N9102+ROW()/10000000)</f>
        <v/>
      </c>
      <c r="U9102" s="0" t="str">
        <f aca="false">IF(G9102=1,IF(B9102="",1,0),"")</f>
        <v/>
      </c>
    </row>
    <row r="9103" customFormat="false" ht="15" hidden="false" customHeight="false" outlineLevel="0" collapsed="false">
      <c r="A9103" s="35"/>
      <c r="B9103" s="35"/>
      <c r="G9103" s="0" t="str">
        <f aca="false">IF(A9103="","",IF(AND(A9103&gt;=Debut,A9103&lt;Fin),1,0))</f>
        <v/>
      </c>
      <c r="H9103" s="0" t="str">
        <f aca="false">IF(G9103=1,INT(ROUND((A9103-Debut)*86400,0)/600),"")</f>
        <v/>
      </c>
      <c r="I9103" s="0" t="str">
        <f aca="false">IF(G9103=1,INT(ROUND((A9103-Debut)*86400,0)/3600),"")</f>
        <v/>
      </c>
      <c r="J9103" s="0" t="str">
        <f aca="false">IF(OR(A9103="",B9103=""),"",ROUND((B9103-A9103)*86400,0))</f>
        <v/>
      </c>
      <c r="K9103" s="37" t="str">
        <f aca="false">IF(G9103=1,IF(COUNTIFS($C:$C,C9103,$G:$G,1,$A:$A,"&gt;="&amp;(A9103-FenetreInterm/86400),$A:$A,"&lt;="&amp;A9103)&gt;=NbInterm,1,0),"")</f>
        <v/>
      </c>
      <c r="L9103" s="37" t="str">
        <f aca="false">IF(G9103=1,IF(B9103="",0,IF(J9103&lt;SeuilFugitive,1,0)),"")</f>
        <v/>
      </c>
      <c r="M9103" s="37" t="str">
        <f aca="false">IF(G9103=1,IF(B9103="",IF((Fin-A9103)*24&gt;SeuilFigee,1,0),IF(J9103&gt;SeuilFigee*3600,1,0)),"")</f>
        <v/>
      </c>
      <c r="N9103" s="0" t="str">
        <f aca="false">IF(G9103=1,IF(COUNTIF(H$2:H9103,H9103)=1,COUNTIF($H:$H,H9103),""),"")</f>
        <v/>
      </c>
      <c r="O9103" s="0" t="str">
        <f aca="false">IF(G9103=1,IF(COUNTIF(I$2:I9103,I9103)=1,COUNTIF($I:$I,I9103),""),"")</f>
        <v/>
      </c>
      <c r="P9103" s="38" t="str">
        <f aca="false">IF(G9103=1,IF(COUNTIFS(C$2:C9103,C9103,G$2:G9103,1)=1,COUNTIFS($C:$C,C9103,$G:$G,1)+ROW()/10000000,""),"")</f>
        <v/>
      </c>
      <c r="Q9103" s="0" t="str">
        <f aca="false">IF(K9103=1,IF(COUNTIFS(C$2:C9103,C9103,K$2:K9103,1)=1,1,0),"")</f>
        <v/>
      </c>
      <c r="R9103" s="0" t="str">
        <f aca="false">IF(M9103=1,IF(COUNTIFS(C$2:C9103,C9103,M$2:M9103,1)=1,1,0),"")</f>
        <v/>
      </c>
      <c r="S9103" s="0" t="str">
        <f aca="false">IF(L9103=1,IF(COUNTIFS(C$2:C9103,C9103,L$2:L9103,1)=1,1,0),"")</f>
        <v/>
      </c>
      <c r="T9103" s="38" t="str">
        <f aca="false">IF(N9103="","",N9103+ROW()/10000000)</f>
        <v/>
      </c>
      <c r="U9103" s="0" t="str">
        <f aca="false">IF(G9103=1,IF(B9103="",1,0),"")</f>
        <v/>
      </c>
    </row>
    <row r="9104" customFormat="false" ht="15" hidden="false" customHeight="false" outlineLevel="0" collapsed="false">
      <c r="A9104" s="35"/>
      <c r="B9104" s="35"/>
      <c r="G9104" s="0" t="str">
        <f aca="false">IF(A9104="","",IF(AND(A9104&gt;=Debut,A9104&lt;Fin),1,0))</f>
        <v/>
      </c>
      <c r="H9104" s="0" t="str">
        <f aca="false">IF(G9104=1,INT(ROUND((A9104-Debut)*86400,0)/600),"")</f>
        <v/>
      </c>
      <c r="I9104" s="0" t="str">
        <f aca="false">IF(G9104=1,INT(ROUND((A9104-Debut)*86400,0)/3600),"")</f>
        <v/>
      </c>
      <c r="J9104" s="0" t="str">
        <f aca="false">IF(OR(A9104="",B9104=""),"",ROUND((B9104-A9104)*86400,0))</f>
        <v/>
      </c>
      <c r="K9104" s="37" t="str">
        <f aca="false">IF(G9104=1,IF(COUNTIFS($C:$C,C9104,$G:$G,1,$A:$A,"&gt;="&amp;(A9104-FenetreInterm/86400),$A:$A,"&lt;="&amp;A9104)&gt;=NbInterm,1,0),"")</f>
        <v/>
      </c>
      <c r="L9104" s="37" t="str">
        <f aca="false">IF(G9104=1,IF(B9104="",0,IF(J9104&lt;SeuilFugitive,1,0)),"")</f>
        <v/>
      </c>
      <c r="M9104" s="37" t="str">
        <f aca="false">IF(G9104=1,IF(B9104="",IF((Fin-A9104)*24&gt;SeuilFigee,1,0),IF(J9104&gt;SeuilFigee*3600,1,0)),"")</f>
        <v/>
      </c>
      <c r="N9104" s="0" t="str">
        <f aca="false">IF(G9104=1,IF(COUNTIF(H$2:H9104,H9104)=1,COUNTIF($H:$H,H9104),""),"")</f>
        <v/>
      </c>
      <c r="O9104" s="0" t="str">
        <f aca="false">IF(G9104=1,IF(COUNTIF(I$2:I9104,I9104)=1,COUNTIF($I:$I,I9104),""),"")</f>
        <v/>
      </c>
      <c r="P9104" s="38" t="str">
        <f aca="false">IF(G9104=1,IF(COUNTIFS(C$2:C9104,C9104,G$2:G9104,1)=1,COUNTIFS($C:$C,C9104,$G:$G,1)+ROW()/10000000,""),"")</f>
        <v/>
      </c>
      <c r="Q9104" s="0" t="str">
        <f aca="false">IF(K9104=1,IF(COUNTIFS(C$2:C9104,C9104,K$2:K9104,1)=1,1,0),"")</f>
        <v/>
      </c>
      <c r="R9104" s="0" t="str">
        <f aca="false">IF(M9104=1,IF(COUNTIFS(C$2:C9104,C9104,M$2:M9104,1)=1,1,0),"")</f>
        <v/>
      </c>
      <c r="S9104" s="0" t="str">
        <f aca="false">IF(L9104=1,IF(COUNTIFS(C$2:C9104,C9104,L$2:L9104,1)=1,1,0),"")</f>
        <v/>
      </c>
      <c r="T9104" s="38" t="str">
        <f aca="false">IF(N9104="","",N9104+ROW()/10000000)</f>
        <v/>
      </c>
      <c r="U9104" s="0" t="str">
        <f aca="false">IF(G9104=1,IF(B9104="",1,0),"")</f>
        <v/>
      </c>
    </row>
    <row r="9105" customFormat="false" ht="15" hidden="false" customHeight="false" outlineLevel="0" collapsed="false">
      <c r="A9105" s="35"/>
      <c r="B9105" s="35"/>
      <c r="G9105" s="0" t="str">
        <f aca="false">IF(A9105="","",IF(AND(A9105&gt;=Debut,A9105&lt;Fin),1,0))</f>
        <v/>
      </c>
      <c r="H9105" s="0" t="str">
        <f aca="false">IF(G9105=1,INT(ROUND((A9105-Debut)*86400,0)/600),"")</f>
        <v/>
      </c>
      <c r="I9105" s="0" t="str">
        <f aca="false">IF(G9105=1,INT(ROUND((A9105-Debut)*86400,0)/3600),"")</f>
        <v/>
      </c>
      <c r="J9105" s="0" t="str">
        <f aca="false">IF(OR(A9105="",B9105=""),"",ROUND((B9105-A9105)*86400,0))</f>
        <v/>
      </c>
      <c r="K9105" s="37" t="str">
        <f aca="false">IF(G9105=1,IF(COUNTIFS($C:$C,C9105,$G:$G,1,$A:$A,"&gt;="&amp;(A9105-FenetreInterm/86400),$A:$A,"&lt;="&amp;A9105)&gt;=NbInterm,1,0),"")</f>
        <v/>
      </c>
      <c r="L9105" s="37" t="str">
        <f aca="false">IF(G9105=1,IF(B9105="",0,IF(J9105&lt;SeuilFugitive,1,0)),"")</f>
        <v/>
      </c>
      <c r="M9105" s="37" t="str">
        <f aca="false">IF(G9105=1,IF(B9105="",IF((Fin-A9105)*24&gt;SeuilFigee,1,0),IF(J9105&gt;SeuilFigee*3600,1,0)),"")</f>
        <v/>
      </c>
      <c r="N9105" s="0" t="str">
        <f aca="false">IF(G9105=1,IF(COUNTIF(H$2:H9105,H9105)=1,COUNTIF($H:$H,H9105),""),"")</f>
        <v/>
      </c>
      <c r="O9105" s="0" t="str">
        <f aca="false">IF(G9105=1,IF(COUNTIF(I$2:I9105,I9105)=1,COUNTIF($I:$I,I9105),""),"")</f>
        <v/>
      </c>
      <c r="P9105" s="38" t="str">
        <f aca="false">IF(G9105=1,IF(COUNTIFS(C$2:C9105,C9105,G$2:G9105,1)=1,COUNTIFS($C:$C,C9105,$G:$G,1)+ROW()/10000000,""),"")</f>
        <v/>
      </c>
      <c r="Q9105" s="0" t="str">
        <f aca="false">IF(K9105=1,IF(COUNTIFS(C$2:C9105,C9105,K$2:K9105,1)=1,1,0),"")</f>
        <v/>
      </c>
      <c r="R9105" s="0" t="str">
        <f aca="false">IF(M9105=1,IF(COUNTIFS(C$2:C9105,C9105,M$2:M9105,1)=1,1,0),"")</f>
        <v/>
      </c>
      <c r="S9105" s="0" t="str">
        <f aca="false">IF(L9105=1,IF(COUNTIFS(C$2:C9105,C9105,L$2:L9105,1)=1,1,0),"")</f>
        <v/>
      </c>
      <c r="T9105" s="38" t="str">
        <f aca="false">IF(N9105="","",N9105+ROW()/10000000)</f>
        <v/>
      </c>
      <c r="U9105" s="0" t="str">
        <f aca="false">IF(G9105=1,IF(B9105="",1,0),"")</f>
        <v/>
      </c>
    </row>
    <row r="9106" customFormat="false" ht="15" hidden="false" customHeight="false" outlineLevel="0" collapsed="false">
      <c r="A9106" s="35"/>
      <c r="B9106" s="35"/>
      <c r="G9106" s="0" t="str">
        <f aca="false">IF(A9106="","",IF(AND(A9106&gt;=Debut,A9106&lt;Fin),1,0))</f>
        <v/>
      </c>
      <c r="H9106" s="0" t="str">
        <f aca="false">IF(G9106=1,INT(ROUND((A9106-Debut)*86400,0)/600),"")</f>
        <v/>
      </c>
      <c r="I9106" s="0" t="str">
        <f aca="false">IF(G9106=1,INT(ROUND((A9106-Debut)*86400,0)/3600),"")</f>
        <v/>
      </c>
      <c r="J9106" s="0" t="str">
        <f aca="false">IF(OR(A9106="",B9106=""),"",ROUND((B9106-A9106)*86400,0))</f>
        <v/>
      </c>
      <c r="K9106" s="37" t="str">
        <f aca="false">IF(G9106=1,IF(COUNTIFS($C:$C,C9106,$G:$G,1,$A:$A,"&gt;="&amp;(A9106-FenetreInterm/86400),$A:$A,"&lt;="&amp;A9106)&gt;=NbInterm,1,0),"")</f>
        <v/>
      </c>
      <c r="L9106" s="37" t="str">
        <f aca="false">IF(G9106=1,IF(B9106="",0,IF(J9106&lt;SeuilFugitive,1,0)),"")</f>
        <v/>
      </c>
      <c r="M9106" s="37" t="str">
        <f aca="false">IF(G9106=1,IF(B9106="",IF((Fin-A9106)*24&gt;SeuilFigee,1,0),IF(J9106&gt;SeuilFigee*3600,1,0)),"")</f>
        <v/>
      </c>
      <c r="N9106" s="0" t="str">
        <f aca="false">IF(G9106=1,IF(COUNTIF(H$2:H9106,H9106)=1,COUNTIF($H:$H,H9106),""),"")</f>
        <v/>
      </c>
      <c r="O9106" s="0" t="str">
        <f aca="false">IF(G9106=1,IF(COUNTIF(I$2:I9106,I9106)=1,COUNTIF($I:$I,I9106),""),"")</f>
        <v/>
      </c>
      <c r="P9106" s="38" t="str">
        <f aca="false">IF(G9106=1,IF(COUNTIFS(C$2:C9106,C9106,G$2:G9106,1)=1,COUNTIFS($C:$C,C9106,$G:$G,1)+ROW()/10000000,""),"")</f>
        <v/>
      </c>
      <c r="Q9106" s="0" t="str">
        <f aca="false">IF(K9106=1,IF(COUNTIFS(C$2:C9106,C9106,K$2:K9106,1)=1,1,0),"")</f>
        <v/>
      </c>
      <c r="R9106" s="0" t="str">
        <f aca="false">IF(M9106=1,IF(COUNTIFS(C$2:C9106,C9106,M$2:M9106,1)=1,1,0),"")</f>
        <v/>
      </c>
      <c r="S9106" s="0" t="str">
        <f aca="false">IF(L9106=1,IF(COUNTIFS(C$2:C9106,C9106,L$2:L9106,1)=1,1,0),"")</f>
        <v/>
      </c>
      <c r="T9106" s="38" t="str">
        <f aca="false">IF(N9106="","",N9106+ROW()/10000000)</f>
        <v/>
      </c>
      <c r="U9106" s="0" t="str">
        <f aca="false">IF(G9106=1,IF(B9106="",1,0),"")</f>
        <v/>
      </c>
    </row>
    <row r="9107" customFormat="false" ht="15" hidden="false" customHeight="false" outlineLevel="0" collapsed="false">
      <c r="A9107" s="35"/>
      <c r="B9107" s="35"/>
      <c r="G9107" s="0" t="str">
        <f aca="false">IF(A9107="","",IF(AND(A9107&gt;=Debut,A9107&lt;Fin),1,0))</f>
        <v/>
      </c>
      <c r="H9107" s="0" t="str">
        <f aca="false">IF(G9107=1,INT(ROUND((A9107-Debut)*86400,0)/600),"")</f>
        <v/>
      </c>
      <c r="I9107" s="0" t="str">
        <f aca="false">IF(G9107=1,INT(ROUND((A9107-Debut)*86400,0)/3600),"")</f>
        <v/>
      </c>
      <c r="J9107" s="0" t="str">
        <f aca="false">IF(OR(A9107="",B9107=""),"",ROUND((B9107-A9107)*86400,0))</f>
        <v/>
      </c>
      <c r="K9107" s="37" t="str">
        <f aca="false">IF(G9107=1,IF(COUNTIFS($C:$C,C9107,$G:$G,1,$A:$A,"&gt;="&amp;(A9107-FenetreInterm/86400),$A:$A,"&lt;="&amp;A9107)&gt;=NbInterm,1,0),"")</f>
        <v/>
      </c>
      <c r="L9107" s="37" t="str">
        <f aca="false">IF(G9107=1,IF(B9107="",0,IF(J9107&lt;SeuilFugitive,1,0)),"")</f>
        <v/>
      </c>
      <c r="M9107" s="37" t="str">
        <f aca="false">IF(G9107=1,IF(B9107="",IF((Fin-A9107)*24&gt;SeuilFigee,1,0),IF(J9107&gt;SeuilFigee*3600,1,0)),"")</f>
        <v/>
      </c>
      <c r="N9107" s="0" t="str">
        <f aca="false">IF(G9107=1,IF(COUNTIF(H$2:H9107,H9107)=1,COUNTIF($H:$H,H9107),""),"")</f>
        <v/>
      </c>
      <c r="O9107" s="0" t="str">
        <f aca="false">IF(G9107=1,IF(COUNTIF(I$2:I9107,I9107)=1,COUNTIF($I:$I,I9107),""),"")</f>
        <v/>
      </c>
      <c r="P9107" s="38" t="str">
        <f aca="false">IF(G9107=1,IF(COUNTIFS(C$2:C9107,C9107,G$2:G9107,1)=1,COUNTIFS($C:$C,C9107,$G:$G,1)+ROW()/10000000,""),"")</f>
        <v/>
      </c>
      <c r="Q9107" s="0" t="str">
        <f aca="false">IF(K9107=1,IF(COUNTIFS(C$2:C9107,C9107,K$2:K9107,1)=1,1,0),"")</f>
        <v/>
      </c>
      <c r="R9107" s="0" t="str">
        <f aca="false">IF(M9107=1,IF(COUNTIFS(C$2:C9107,C9107,M$2:M9107,1)=1,1,0),"")</f>
        <v/>
      </c>
      <c r="S9107" s="0" t="str">
        <f aca="false">IF(L9107=1,IF(COUNTIFS(C$2:C9107,C9107,L$2:L9107,1)=1,1,0),"")</f>
        <v/>
      </c>
      <c r="T9107" s="38" t="str">
        <f aca="false">IF(N9107="","",N9107+ROW()/10000000)</f>
        <v/>
      </c>
      <c r="U9107" s="0" t="str">
        <f aca="false">IF(G9107=1,IF(B9107="",1,0),"")</f>
        <v/>
      </c>
    </row>
    <row r="9108" customFormat="false" ht="15" hidden="false" customHeight="false" outlineLevel="0" collapsed="false">
      <c r="A9108" s="35"/>
      <c r="B9108" s="35"/>
      <c r="G9108" s="0" t="str">
        <f aca="false">IF(A9108="","",IF(AND(A9108&gt;=Debut,A9108&lt;Fin),1,0))</f>
        <v/>
      </c>
      <c r="H9108" s="0" t="str">
        <f aca="false">IF(G9108=1,INT(ROUND((A9108-Debut)*86400,0)/600),"")</f>
        <v/>
      </c>
      <c r="I9108" s="0" t="str">
        <f aca="false">IF(G9108=1,INT(ROUND((A9108-Debut)*86400,0)/3600),"")</f>
        <v/>
      </c>
      <c r="J9108" s="0" t="str">
        <f aca="false">IF(OR(A9108="",B9108=""),"",ROUND((B9108-A9108)*86400,0))</f>
        <v/>
      </c>
      <c r="K9108" s="37" t="str">
        <f aca="false">IF(G9108=1,IF(COUNTIFS($C:$C,C9108,$G:$G,1,$A:$A,"&gt;="&amp;(A9108-FenetreInterm/86400),$A:$A,"&lt;="&amp;A9108)&gt;=NbInterm,1,0),"")</f>
        <v/>
      </c>
      <c r="L9108" s="37" t="str">
        <f aca="false">IF(G9108=1,IF(B9108="",0,IF(J9108&lt;SeuilFugitive,1,0)),"")</f>
        <v/>
      </c>
      <c r="M9108" s="37" t="str">
        <f aca="false">IF(G9108=1,IF(B9108="",IF((Fin-A9108)*24&gt;SeuilFigee,1,0),IF(J9108&gt;SeuilFigee*3600,1,0)),"")</f>
        <v/>
      </c>
      <c r="N9108" s="0" t="str">
        <f aca="false">IF(G9108=1,IF(COUNTIF(H$2:H9108,H9108)=1,COUNTIF($H:$H,H9108),""),"")</f>
        <v/>
      </c>
      <c r="O9108" s="0" t="str">
        <f aca="false">IF(G9108=1,IF(COUNTIF(I$2:I9108,I9108)=1,COUNTIF($I:$I,I9108),""),"")</f>
        <v/>
      </c>
      <c r="P9108" s="38" t="str">
        <f aca="false">IF(G9108=1,IF(COUNTIFS(C$2:C9108,C9108,G$2:G9108,1)=1,COUNTIFS($C:$C,C9108,$G:$G,1)+ROW()/10000000,""),"")</f>
        <v/>
      </c>
      <c r="Q9108" s="0" t="str">
        <f aca="false">IF(K9108=1,IF(COUNTIFS(C$2:C9108,C9108,K$2:K9108,1)=1,1,0),"")</f>
        <v/>
      </c>
      <c r="R9108" s="0" t="str">
        <f aca="false">IF(M9108=1,IF(COUNTIFS(C$2:C9108,C9108,M$2:M9108,1)=1,1,0),"")</f>
        <v/>
      </c>
      <c r="S9108" s="0" t="str">
        <f aca="false">IF(L9108=1,IF(COUNTIFS(C$2:C9108,C9108,L$2:L9108,1)=1,1,0),"")</f>
        <v/>
      </c>
      <c r="T9108" s="38" t="str">
        <f aca="false">IF(N9108="","",N9108+ROW()/10000000)</f>
        <v/>
      </c>
      <c r="U9108" s="0" t="str">
        <f aca="false">IF(G9108=1,IF(B9108="",1,0),"")</f>
        <v/>
      </c>
    </row>
    <row r="9109" customFormat="false" ht="15" hidden="false" customHeight="false" outlineLevel="0" collapsed="false">
      <c r="A9109" s="35"/>
      <c r="B9109" s="35"/>
      <c r="G9109" s="0" t="str">
        <f aca="false">IF(A9109="","",IF(AND(A9109&gt;=Debut,A9109&lt;Fin),1,0))</f>
        <v/>
      </c>
      <c r="H9109" s="0" t="str">
        <f aca="false">IF(G9109=1,INT(ROUND((A9109-Debut)*86400,0)/600),"")</f>
        <v/>
      </c>
      <c r="I9109" s="0" t="str">
        <f aca="false">IF(G9109=1,INT(ROUND((A9109-Debut)*86400,0)/3600),"")</f>
        <v/>
      </c>
      <c r="J9109" s="0" t="str">
        <f aca="false">IF(OR(A9109="",B9109=""),"",ROUND((B9109-A9109)*86400,0))</f>
        <v/>
      </c>
      <c r="K9109" s="37" t="str">
        <f aca="false">IF(G9109=1,IF(COUNTIFS($C:$C,C9109,$G:$G,1,$A:$A,"&gt;="&amp;(A9109-FenetreInterm/86400),$A:$A,"&lt;="&amp;A9109)&gt;=NbInterm,1,0),"")</f>
        <v/>
      </c>
      <c r="L9109" s="37" t="str">
        <f aca="false">IF(G9109=1,IF(B9109="",0,IF(J9109&lt;SeuilFugitive,1,0)),"")</f>
        <v/>
      </c>
      <c r="M9109" s="37" t="str">
        <f aca="false">IF(G9109=1,IF(B9109="",IF((Fin-A9109)*24&gt;SeuilFigee,1,0),IF(J9109&gt;SeuilFigee*3600,1,0)),"")</f>
        <v/>
      </c>
      <c r="N9109" s="0" t="str">
        <f aca="false">IF(G9109=1,IF(COUNTIF(H$2:H9109,H9109)=1,COUNTIF($H:$H,H9109),""),"")</f>
        <v/>
      </c>
      <c r="O9109" s="0" t="str">
        <f aca="false">IF(G9109=1,IF(COUNTIF(I$2:I9109,I9109)=1,COUNTIF($I:$I,I9109),""),"")</f>
        <v/>
      </c>
      <c r="P9109" s="38" t="str">
        <f aca="false">IF(G9109=1,IF(COUNTIFS(C$2:C9109,C9109,G$2:G9109,1)=1,COUNTIFS($C:$C,C9109,$G:$G,1)+ROW()/10000000,""),"")</f>
        <v/>
      </c>
      <c r="Q9109" s="0" t="str">
        <f aca="false">IF(K9109=1,IF(COUNTIFS(C$2:C9109,C9109,K$2:K9109,1)=1,1,0),"")</f>
        <v/>
      </c>
      <c r="R9109" s="0" t="str">
        <f aca="false">IF(M9109=1,IF(COUNTIFS(C$2:C9109,C9109,M$2:M9109,1)=1,1,0),"")</f>
        <v/>
      </c>
      <c r="S9109" s="0" t="str">
        <f aca="false">IF(L9109=1,IF(COUNTIFS(C$2:C9109,C9109,L$2:L9109,1)=1,1,0),"")</f>
        <v/>
      </c>
      <c r="T9109" s="38" t="str">
        <f aca="false">IF(N9109="","",N9109+ROW()/10000000)</f>
        <v/>
      </c>
      <c r="U9109" s="0" t="str">
        <f aca="false">IF(G9109=1,IF(B9109="",1,0),"")</f>
        <v/>
      </c>
    </row>
    <row r="9110" customFormat="false" ht="15" hidden="false" customHeight="false" outlineLevel="0" collapsed="false">
      <c r="A9110" s="35"/>
      <c r="B9110" s="35"/>
      <c r="G9110" s="0" t="str">
        <f aca="false">IF(A9110="","",IF(AND(A9110&gt;=Debut,A9110&lt;Fin),1,0))</f>
        <v/>
      </c>
      <c r="H9110" s="0" t="str">
        <f aca="false">IF(G9110=1,INT(ROUND((A9110-Debut)*86400,0)/600),"")</f>
        <v/>
      </c>
      <c r="I9110" s="0" t="str">
        <f aca="false">IF(G9110=1,INT(ROUND((A9110-Debut)*86400,0)/3600),"")</f>
        <v/>
      </c>
      <c r="J9110" s="0" t="str">
        <f aca="false">IF(OR(A9110="",B9110=""),"",ROUND((B9110-A9110)*86400,0))</f>
        <v/>
      </c>
      <c r="K9110" s="37" t="str">
        <f aca="false">IF(G9110=1,IF(COUNTIFS($C:$C,C9110,$G:$G,1,$A:$A,"&gt;="&amp;(A9110-FenetreInterm/86400),$A:$A,"&lt;="&amp;A9110)&gt;=NbInterm,1,0),"")</f>
        <v/>
      </c>
      <c r="L9110" s="37" t="str">
        <f aca="false">IF(G9110=1,IF(B9110="",0,IF(J9110&lt;SeuilFugitive,1,0)),"")</f>
        <v/>
      </c>
      <c r="M9110" s="37" t="str">
        <f aca="false">IF(G9110=1,IF(B9110="",IF((Fin-A9110)*24&gt;SeuilFigee,1,0),IF(J9110&gt;SeuilFigee*3600,1,0)),"")</f>
        <v/>
      </c>
      <c r="N9110" s="0" t="str">
        <f aca="false">IF(G9110=1,IF(COUNTIF(H$2:H9110,H9110)=1,COUNTIF($H:$H,H9110),""),"")</f>
        <v/>
      </c>
      <c r="O9110" s="0" t="str">
        <f aca="false">IF(G9110=1,IF(COUNTIF(I$2:I9110,I9110)=1,COUNTIF($I:$I,I9110),""),"")</f>
        <v/>
      </c>
      <c r="P9110" s="38" t="str">
        <f aca="false">IF(G9110=1,IF(COUNTIFS(C$2:C9110,C9110,G$2:G9110,1)=1,COUNTIFS($C:$C,C9110,$G:$G,1)+ROW()/10000000,""),"")</f>
        <v/>
      </c>
      <c r="Q9110" s="0" t="str">
        <f aca="false">IF(K9110=1,IF(COUNTIFS(C$2:C9110,C9110,K$2:K9110,1)=1,1,0),"")</f>
        <v/>
      </c>
      <c r="R9110" s="0" t="str">
        <f aca="false">IF(M9110=1,IF(COUNTIFS(C$2:C9110,C9110,M$2:M9110,1)=1,1,0),"")</f>
        <v/>
      </c>
      <c r="S9110" s="0" t="str">
        <f aca="false">IF(L9110=1,IF(COUNTIFS(C$2:C9110,C9110,L$2:L9110,1)=1,1,0),"")</f>
        <v/>
      </c>
      <c r="T9110" s="38" t="str">
        <f aca="false">IF(N9110="","",N9110+ROW()/10000000)</f>
        <v/>
      </c>
      <c r="U9110" s="0" t="str">
        <f aca="false">IF(G9110=1,IF(B9110="",1,0),"")</f>
        <v/>
      </c>
    </row>
    <row r="9111" customFormat="false" ht="15" hidden="false" customHeight="false" outlineLevel="0" collapsed="false">
      <c r="A9111" s="35"/>
      <c r="B9111" s="35"/>
      <c r="G9111" s="0" t="str">
        <f aca="false">IF(A9111="","",IF(AND(A9111&gt;=Debut,A9111&lt;Fin),1,0))</f>
        <v/>
      </c>
      <c r="H9111" s="0" t="str">
        <f aca="false">IF(G9111=1,INT(ROUND((A9111-Debut)*86400,0)/600),"")</f>
        <v/>
      </c>
      <c r="I9111" s="0" t="str">
        <f aca="false">IF(G9111=1,INT(ROUND((A9111-Debut)*86400,0)/3600),"")</f>
        <v/>
      </c>
      <c r="J9111" s="0" t="str">
        <f aca="false">IF(OR(A9111="",B9111=""),"",ROUND((B9111-A9111)*86400,0))</f>
        <v/>
      </c>
      <c r="K9111" s="37" t="str">
        <f aca="false">IF(G9111=1,IF(COUNTIFS($C:$C,C9111,$G:$G,1,$A:$A,"&gt;="&amp;(A9111-FenetreInterm/86400),$A:$A,"&lt;="&amp;A9111)&gt;=NbInterm,1,0),"")</f>
        <v/>
      </c>
      <c r="L9111" s="37" t="str">
        <f aca="false">IF(G9111=1,IF(B9111="",0,IF(J9111&lt;SeuilFugitive,1,0)),"")</f>
        <v/>
      </c>
      <c r="M9111" s="37" t="str">
        <f aca="false">IF(G9111=1,IF(B9111="",IF((Fin-A9111)*24&gt;SeuilFigee,1,0),IF(J9111&gt;SeuilFigee*3600,1,0)),"")</f>
        <v/>
      </c>
      <c r="N9111" s="0" t="str">
        <f aca="false">IF(G9111=1,IF(COUNTIF(H$2:H9111,H9111)=1,COUNTIF($H:$H,H9111),""),"")</f>
        <v/>
      </c>
      <c r="O9111" s="0" t="str">
        <f aca="false">IF(G9111=1,IF(COUNTIF(I$2:I9111,I9111)=1,COUNTIF($I:$I,I9111),""),"")</f>
        <v/>
      </c>
      <c r="P9111" s="38" t="str">
        <f aca="false">IF(G9111=1,IF(COUNTIFS(C$2:C9111,C9111,G$2:G9111,1)=1,COUNTIFS($C:$C,C9111,$G:$G,1)+ROW()/10000000,""),"")</f>
        <v/>
      </c>
      <c r="Q9111" s="0" t="str">
        <f aca="false">IF(K9111=1,IF(COUNTIFS(C$2:C9111,C9111,K$2:K9111,1)=1,1,0),"")</f>
        <v/>
      </c>
      <c r="R9111" s="0" t="str">
        <f aca="false">IF(M9111=1,IF(COUNTIFS(C$2:C9111,C9111,M$2:M9111,1)=1,1,0),"")</f>
        <v/>
      </c>
      <c r="S9111" s="0" t="str">
        <f aca="false">IF(L9111=1,IF(COUNTIFS(C$2:C9111,C9111,L$2:L9111,1)=1,1,0),"")</f>
        <v/>
      </c>
      <c r="T9111" s="38" t="str">
        <f aca="false">IF(N9111="","",N9111+ROW()/10000000)</f>
        <v/>
      </c>
      <c r="U9111" s="0" t="str">
        <f aca="false">IF(G9111=1,IF(B9111="",1,0),"")</f>
        <v/>
      </c>
    </row>
    <row r="9112" customFormat="false" ht="15" hidden="false" customHeight="false" outlineLevel="0" collapsed="false">
      <c r="A9112" s="35"/>
      <c r="B9112" s="35"/>
      <c r="G9112" s="0" t="str">
        <f aca="false">IF(A9112="","",IF(AND(A9112&gt;=Debut,A9112&lt;Fin),1,0))</f>
        <v/>
      </c>
      <c r="H9112" s="0" t="str">
        <f aca="false">IF(G9112=1,INT(ROUND((A9112-Debut)*86400,0)/600),"")</f>
        <v/>
      </c>
      <c r="I9112" s="0" t="str">
        <f aca="false">IF(G9112=1,INT(ROUND((A9112-Debut)*86400,0)/3600),"")</f>
        <v/>
      </c>
      <c r="J9112" s="0" t="str">
        <f aca="false">IF(OR(A9112="",B9112=""),"",ROUND((B9112-A9112)*86400,0))</f>
        <v/>
      </c>
      <c r="K9112" s="37" t="str">
        <f aca="false">IF(G9112=1,IF(COUNTIFS($C:$C,C9112,$G:$G,1,$A:$A,"&gt;="&amp;(A9112-FenetreInterm/86400),$A:$A,"&lt;="&amp;A9112)&gt;=NbInterm,1,0),"")</f>
        <v/>
      </c>
      <c r="L9112" s="37" t="str">
        <f aca="false">IF(G9112=1,IF(B9112="",0,IF(J9112&lt;SeuilFugitive,1,0)),"")</f>
        <v/>
      </c>
      <c r="M9112" s="37" t="str">
        <f aca="false">IF(G9112=1,IF(B9112="",IF((Fin-A9112)*24&gt;SeuilFigee,1,0),IF(J9112&gt;SeuilFigee*3600,1,0)),"")</f>
        <v/>
      </c>
      <c r="N9112" s="0" t="str">
        <f aca="false">IF(G9112=1,IF(COUNTIF(H$2:H9112,H9112)=1,COUNTIF($H:$H,H9112),""),"")</f>
        <v/>
      </c>
      <c r="O9112" s="0" t="str">
        <f aca="false">IF(G9112=1,IF(COUNTIF(I$2:I9112,I9112)=1,COUNTIF($I:$I,I9112),""),"")</f>
        <v/>
      </c>
      <c r="P9112" s="38" t="str">
        <f aca="false">IF(G9112=1,IF(COUNTIFS(C$2:C9112,C9112,G$2:G9112,1)=1,COUNTIFS($C:$C,C9112,$G:$G,1)+ROW()/10000000,""),"")</f>
        <v/>
      </c>
      <c r="Q9112" s="0" t="str">
        <f aca="false">IF(K9112=1,IF(COUNTIFS(C$2:C9112,C9112,K$2:K9112,1)=1,1,0),"")</f>
        <v/>
      </c>
      <c r="R9112" s="0" t="str">
        <f aca="false">IF(M9112=1,IF(COUNTIFS(C$2:C9112,C9112,M$2:M9112,1)=1,1,0),"")</f>
        <v/>
      </c>
      <c r="S9112" s="0" t="str">
        <f aca="false">IF(L9112=1,IF(COUNTIFS(C$2:C9112,C9112,L$2:L9112,1)=1,1,0),"")</f>
        <v/>
      </c>
      <c r="T9112" s="38" t="str">
        <f aca="false">IF(N9112="","",N9112+ROW()/10000000)</f>
        <v/>
      </c>
      <c r="U9112" s="0" t="str">
        <f aca="false">IF(G9112=1,IF(B9112="",1,0),"")</f>
        <v/>
      </c>
    </row>
    <row r="9113" customFormat="false" ht="15" hidden="false" customHeight="false" outlineLevel="0" collapsed="false">
      <c r="A9113" s="35"/>
      <c r="B9113" s="35"/>
      <c r="G9113" s="0" t="str">
        <f aca="false">IF(A9113="","",IF(AND(A9113&gt;=Debut,A9113&lt;Fin),1,0))</f>
        <v/>
      </c>
      <c r="H9113" s="0" t="str">
        <f aca="false">IF(G9113=1,INT(ROUND((A9113-Debut)*86400,0)/600),"")</f>
        <v/>
      </c>
      <c r="I9113" s="0" t="str">
        <f aca="false">IF(G9113=1,INT(ROUND((A9113-Debut)*86400,0)/3600),"")</f>
        <v/>
      </c>
      <c r="J9113" s="0" t="str">
        <f aca="false">IF(OR(A9113="",B9113=""),"",ROUND((B9113-A9113)*86400,0))</f>
        <v/>
      </c>
      <c r="K9113" s="37" t="str">
        <f aca="false">IF(G9113=1,IF(COUNTIFS($C:$C,C9113,$G:$G,1,$A:$A,"&gt;="&amp;(A9113-FenetreInterm/86400),$A:$A,"&lt;="&amp;A9113)&gt;=NbInterm,1,0),"")</f>
        <v/>
      </c>
      <c r="L9113" s="37" t="str">
        <f aca="false">IF(G9113=1,IF(B9113="",0,IF(J9113&lt;SeuilFugitive,1,0)),"")</f>
        <v/>
      </c>
      <c r="M9113" s="37" t="str">
        <f aca="false">IF(G9113=1,IF(B9113="",IF((Fin-A9113)*24&gt;SeuilFigee,1,0),IF(J9113&gt;SeuilFigee*3600,1,0)),"")</f>
        <v/>
      </c>
      <c r="N9113" s="0" t="str">
        <f aca="false">IF(G9113=1,IF(COUNTIF(H$2:H9113,H9113)=1,COUNTIF($H:$H,H9113),""),"")</f>
        <v/>
      </c>
      <c r="O9113" s="0" t="str">
        <f aca="false">IF(G9113=1,IF(COUNTIF(I$2:I9113,I9113)=1,COUNTIF($I:$I,I9113),""),"")</f>
        <v/>
      </c>
      <c r="P9113" s="38" t="str">
        <f aca="false">IF(G9113=1,IF(COUNTIFS(C$2:C9113,C9113,G$2:G9113,1)=1,COUNTIFS($C:$C,C9113,$G:$G,1)+ROW()/10000000,""),"")</f>
        <v/>
      </c>
      <c r="Q9113" s="0" t="str">
        <f aca="false">IF(K9113=1,IF(COUNTIFS(C$2:C9113,C9113,K$2:K9113,1)=1,1,0),"")</f>
        <v/>
      </c>
      <c r="R9113" s="0" t="str">
        <f aca="false">IF(M9113=1,IF(COUNTIFS(C$2:C9113,C9113,M$2:M9113,1)=1,1,0),"")</f>
        <v/>
      </c>
      <c r="S9113" s="0" t="str">
        <f aca="false">IF(L9113=1,IF(COUNTIFS(C$2:C9113,C9113,L$2:L9113,1)=1,1,0),"")</f>
        <v/>
      </c>
      <c r="T9113" s="38" t="str">
        <f aca="false">IF(N9113="","",N9113+ROW()/10000000)</f>
        <v/>
      </c>
      <c r="U9113" s="0" t="str">
        <f aca="false">IF(G9113=1,IF(B9113="",1,0),"")</f>
        <v/>
      </c>
    </row>
    <row r="9114" customFormat="false" ht="15" hidden="false" customHeight="false" outlineLevel="0" collapsed="false">
      <c r="A9114" s="35"/>
      <c r="B9114" s="35"/>
      <c r="G9114" s="0" t="str">
        <f aca="false">IF(A9114="","",IF(AND(A9114&gt;=Debut,A9114&lt;Fin),1,0))</f>
        <v/>
      </c>
      <c r="H9114" s="0" t="str">
        <f aca="false">IF(G9114=1,INT(ROUND((A9114-Debut)*86400,0)/600),"")</f>
        <v/>
      </c>
      <c r="I9114" s="0" t="str">
        <f aca="false">IF(G9114=1,INT(ROUND((A9114-Debut)*86400,0)/3600),"")</f>
        <v/>
      </c>
      <c r="J9114" s="0" t="str">
        <f aca="false">IF(OR(A9114="",B9114=""),"",ROUND((B9114-A9114)*86400,0))</f>
        <v/>
      </c>
      <c r="K9114" s="37" t="str">
        <f aca="false">IF(G9114=1,IF(COUNTIFS($C:$C,C9114,$G:$G,1,$A:$A,"&gt;="&amp;(A9114-FenetreInterm/86400),$A:$A,"&lt;="&amp;A9114)&gt;=NbInterm,1,0),"")</f>
        <v/>
      </c>
      <c r="L9114" s="37" t="str">
        <f aca="false">IF(G9114=1,IF(B9114="",0,IF(J9114&lt;SeuilFugitive,1,0)),"")</f>
        <v/>
      </c>
      <c r="M9114" s="37" t="str">
        <f aca="false">IF(G9114=1,IF(B9114="",IF((Fin-A9114)*24&gt;SeuilFigee,1,0),IF(J9114&gt;SeuilFigee*3600,1,0)),"")</f>
        <v/>
      </c>
      <c r="N9114" s="0" t="str">
        <f aca="false">IF(G9114=1,IF(COUNTIF(H$2:H9114,H9114)=1,COUNTIF($H:$H,H9114),""),"")</f>
        <v/>
      </c>
      <c r="O9114" s="0" t="str">
        <f aca="false">IF(G9114=1,IF(COUNTIF(I$2:I9114,I9114)=1,COUNTIF($I:$I,I9114),""),"")</f>
        <v/>
      </c>
      <c r="P9114" s="38" t="str">
        <f aca="false">IF(G9114=1,IF(COUNTIFS(C$2:C9114,C9114,G$2:G9114,1)=1,COUNTIFS($C:$C,C9114,$G:$G,1)+ROW()/10000000,""),"")</f>
        <v/>
      </c>
      <c r="Q9114" s="0" t="str">
        <f aca="false">IF(K9114=1,IF(COUNTIFS(C$2:C9114,C9114,K$2:K9114,1)=1,1,0),"")</f>
        <v/>
      </c>
      <c r="R9114" s="0" t="str">
        <f aca="false">IF(M9114=1,IF(COUNTIFS(C$2:C9114,C9114,M$2:M9114,1)=1,1,0),"")</f>
        <v/>
      </c>
      <c r="S9114" s="0" t="str">
        <f aca="false">IF(L9114=1,IF(COUNTIFS(C$2:C9114,C9114,L$2:L9114,1)=1,1,0),"")</f>
        <v/>
      </c>
      <c r="T9114" s="38" t="str">
        <f aca="false">IF(N9114="","",N9114+ROW()/10000000)</f>
        <v/>
      </c>
      <c r="U9114" s="0" t="str">
        <f aca="false">IF(G9114=1,IF(B9114="",1,0),"")</f>
        <v/>
      </c>
    </row>
    <row r="9115" customFormat="false" ht="15" hidden="false" customHeight="false" outlineLevel="0" collapsed="false">
      <c r="A9115" s="35"/>
      <c r="B9115" s="35"/>
      <c r="G9115" s="0" t="str">
        <f aca="false">IF(A9115="","",IF(AND(A9115&gt;=Debut,A9115&lt;Fin),1,0))</f>
        <v/>
      </c>
      <c r="H9115" s="0" t="str">
        <f aca="false">IF(G9115=1,INT(ROUND((A9115-Debut)*86400,0)/600),"")</f>
        <v/>
      </c>
      <c r="I9115" s="0" t="str">
        <f aca="false">IF(G9115=1,INT(ROUND((A9115-Debut)*86400,0)/3600),"")</f>
        <v/>
      </c>
      <c r="J9115" s="0" t="str">
        <f aca="false">IF(OR(A9115="",B9115=""),"",ROUND((B9115-A9115)*86400,0))</f>
        <v/>
      </c>
      <c r="K9115" s="37" t="str">
        <f aca="false">IF(G9115=1,IF(COUNTIFS($C:$C,C9115,$G:$G,1,$A:$A,"&gt;="&amp;(A9115-FenetreInterm/86400),$A:$A,"&lt;="&amp;A9115)&gt;=NbInterm,1,0),"")</f>
        <v/>
      </c>
      <c r="L9115" s="37" t="str">
        <f aca="false">IF(G9115=1,IF(B9115="",0,IF(J9115&lt;SeuilFugitive,1,0)),"")</f>
        <v/>
      </c>
      <c r="M9115" s="37" t="str">
        <f aca="false">IF(G9115=1,IF(B9115="",IF((Fin-A9115)*24&gt;SeuilFigee,1,0),IF(J9115&gt;SeuilFigee*3600,1,0)),"")</f>
        <v/>
      </c>
      <c r="N9115" s="0" t="str">
        <f aca="false">IF(G9115=1,IF(COUNTIF(H$2:H9115,H9115)=1,COUNTIF($H:$H,H9115),""),"")</f>
        <v/>
      </c>
      <c r="O9115" s="0" t="str">
        <f aca="false">IF(G9115=1,IF(COUNTIF(I$2:I9115,I9115)=1,COUNTIF($I:$I,I9115),""),"")</f>
        <v/>
      </c>
      <c r="P9115" s="38" t="str">
        <f aca="false">IF(G9115=1,IF(COUNTIFS(C$2:C9115,C9115,G$2:G9115,1)=1,COUNTIFS($C:$C,C9115,$G:$G,1)+ROW()/10000000,""),"")</f>
        <v/>
      </c>
      <c r="Q9115" s="0" t="str">
        <f aca="false">IF(K9115=1,IF(COUNTIFS(C$2:C9115,C9115,K$2:K9115,1)=1,1,0),"")</f>
        <v/>
      </c>
      <c r="R9115" s="0" t="str">
        <f aca="false">IF(M9115=1,IF(COUNTIFS(C$2:C9115,C9115,M$2:M9115,1)=1,1,0),"")</f>
        <v/>
      </c>
      <c r="S9115" s="0" t="str">
        <f aca="false">IF(L9115=1,IF(COUNTIFS(C$2:C9115,C9115,L$2:L9115,1)=1,1,0),"")</f>
        <v/>
      </c>
      <c r="T9115" s="38" t="str">
        <f aca="false">IF(N9115="","",N9115+ROW()/10000000)</f>
        <v/>
      </c>
      <c r="U9115" s="0" t="str">
        <f aca="false">IF(G9115=1,IF(B9115="",1,0),"")</f>
        <v/>
      </c>
    </row>
    <row r="9116" customFormat="false" ht="15" hidden="false" customHeight="false" outlineLevel="0" collapsed="false">
      <c r="A9116" s="35"/>
      <c r="B9116" s="35"/>
      <c r="G9116" s="0" t="str">
        <f aca="false">IF(A9116="","",IF(AND(A9116&gt;=Debut,A9116&lt;Fin),1,0))</f>
        <v/>
      </c>
      <c r="H9116" s="0" t="str">
        <f aca="false">IF(G9116=1,INT(ROUND((A9116-Debut)*86400,0)/600),"")</f>
        <v/>
      </c>
      <c r="I9116" s="0" t="str">
        <f aca="false">IF(G9116=1,INT(ROUND((A9116-Debut)*86400,0)/3600),"")</f>
        <v/>
      </c>
      <c r="J9116" s="0" t="str">
        <f aca="false">IF(OR(A9116="",B9116=""),"",ROUND((B9116-A9116)*86400,0))</f>
        <v/>
      </c>
      <c r="K9116" s="37" t="str">
        <f aca="false">IF(G9116=1,IF(COUNTIFS($C:$C,C9116,$G:$G,1,$A:$A,"&gt;="&amp;(A9116-FenetreInterm/86400),$A:$A,"&lt;="&amp;A9116)&gt;=NbInterm,1,0),"")</f>
        <v/>
      </c>
      <c r="L9116" s="37" t="str">
        <f aca="false">IF(G9116=1,IF(B9116="",0,IF(J9116&lt;SeuilFugitive,1,0)),"")</f>
        <v/>
      </c>
      <c r="M9116" s="37" t="str">
        <f aca="false">IF(G9116=1,IF(B9116="",IF((Fin-A9116)*24&gt;SeuilFigee,1,0),IF(J9116&gt;SeuilFigee*3600,1,0)),"")</f>
        <v/>
      </c>
      <c r="N9116" s="0" t="str">
        <f aca="false">IF(G9116=1,IF(COUNTIF(H$2:H9116,H9116)=1,COUNTIF($H:$H,H9116),""),"")</f>
        <v/>
      </c>
      <c r="O9116" s="0" t="str">
        <f aca="false">IF(G9116=1,IF(COUNTIF(I$2:I9116,I9116)=1,COUNTIF($I:$I,I9116),""),"")</f>
        <v/>
      </c>
      <c r="P9116" s="38" t="str">
        <f aca="false">IF(G9116=1,IF(COUNTIFS(C$2:C9116,C9116,G$2:G9116,1)=1,COUNTIFS($C:$C,C9116,$G:$G,1)+ROW()/10000000,""),"")</f>
        <v/>
      </c>
      <c r="Q9116" s="0" t="str">
        <f aca="false">IF(K9116=1,IF(COUNTIFS(C$2:C9116,C9116,K$2:K9116,1)=1,1,0),"")</f>
        <v/>
      </c>
      <c r="R9116" s="0" t="str">
        <f aca="false">IF(M9116=1,IF(COUNTIFS(C$2:C9116,C9116,M$2:M9116,1)=1,1,0),"")</f>
        <v/>
      </c>
      <c r="S9116" s="0" t="str">
        <f aca="false">IF(L9116=1,IF(COUNTIFS(C$2:C9116,C9116,L$2:L9116,1)=1,1,0),"")</f>
        <v/>
      </c>
      <c r="T9116" s="38" t="str">
        <f aca="false">IF(N9116="","",N9116+ROW()/10000000)</f>
        <v/>
      </c>
      <c r="U9116" s="0" t="str">
        <f aca="false">IF(G9116=1,IF(B9116="",1,0),"")</f>
        <v/>
      </c>
    </row>
    <row r="9117" customFormat="false" ht="15" hidden="false" customHeight="false" outlineLevel="0" collapsed="false">
      <c r="A9117" s="35"/>
      <c r="B9117" s="35"/>
      <c r="G9117" s="0" t="str">
        <f aca="false">IF(A9117="","",IF(AND(A9117&gt;=Debut,A9117&lt;Fin),1,0))</f>
        <v/>
      </c>
      <c r="H9117" s="0" t="str">
        <f aca="false">IF(G9117=1,INT(ROUND((A9117-Debut)*86400,0)/600),"")</f>
        <v/>
      </c>
      <c r="I9117" s="0" t="str">
        <f aca="false">IF(G9117=1,INT(ROUND((A9117-Debut)*86400,0)/3600),"")</f>
        <v/>
      </c>
      <c r="J9117" s="0" t="str">
        <f aca="false">IF(OR(A9117="",B9117=""),"",ROUND((B9117-A9117)*86400,0))</f>
        <v/>
      </c>
      <c r="K9117" s="37" t="str">
        <f aca="false">IF(G9117=1,IF(COUNTIFS($C:$C,C9117,$G:$G,1,$A:$A,"&gt;="&amp;(A9117-FenetreInterm/86400),$A:$A,"&lt;="&amp;A9117)&gt;=NbInterm,1,0),"")</f>
        <v/>
      </c>
      <c r="L9117" s="37" t="str">
        <f aca="false">IF(G9117=1,IF(B9117="",0,IF(J9117&lt;SeuilFugitive,1,0)),"")</f>
        <v/>
      </c>
      <c r="M9117" s="37" t="str">
        <f aca="false">IF(G9117=1,IF(B9117="",IF((Fin-A9117)*24&gt;SeuilFigee,1,0),IF(J9117&gt;SeuilFigee*3600,1,0)),"")</f>
        <v/>
      </c>
      <c r="N9117" s="0" t="str">
        <f aca="false">IF(G9117=1,IF(COUNTIF(H$2:H9117,H9117)=1,COUNTIF($H:$H,H9117),""),"")</f>
        <v/>
      </c>
      <c r="O9117" s="0" t="str">
        <f aca="false">IF(G9117=1,IF(COUNTIF(I$2:I9117,I9117)=1,COUNTIF($I:$I,I9117),""),"")</f>
        <v/>
      </c>
      <c r="P9117" s="38" t="str">
        <f aca="false">IF(G9117=1,IF(COUNTIFS(C$2:C9117,C9117,G$2:G9117,1)=1,COUNTIFS($C:$C,C9117,$G:$G,1)+ROW()/10000000,""),"")</f>
        <v/>
      </c>
      <c r="Q9117" s="0" t="str">
        <f aca="false">IF(K9117=1,IF(COUNTIFS(C$2:C9117,C9117,K$2:K9117,1)=1,1,0),"")</f>
        <v/>
      </c>
      <c r="R9117" s="0" t="str">
        <f aca="false">IF(M9117=1,IF(COUNTIFS(C$2:C9117,C9117,M$2:M9117,1)=1,1,0),"")</f>
        <v/>
      </c>
      <c r="S9117" s="0" t="str">
        <f aca="false">IF(L9117=1,IF(COUNTIFS(C$2:C9117,C9117,L$2:L9117,1)=1,1,0),"")</f>
        <v/>
      </c>
      <c r="T9117" s="38" t="str">
        <f aca="false">IF(N9117="","",N9117+ROW()/10000000)</f>
        <v/>
      </c>
      <c r="U9117" s="0" t="str">
        <f aca="false">IF(G9117=1,IF(B9117="",1,0),"")</f>
        <v/>
      </c>
    </row>
    <row r="9118" customFormat="false" ht="15" hidden="false" customHeight="false" outlineLevel="0" collapsed="false">
      <c r="A9118" s="35"/>
      <c r="B9118" s="35"/>
      <c r="G9118" s="0" t="str">
        <f aca="false">IF(A9118="","",IF(AND(A9118&gt;=Debut,A9118&lt;Fin),1,0))</f>
        <v/>
      </c>
      <c r="H9118" s="0" t="str">
        <f aca="false">IF(G9118=1,INT(ROUND((A9118-Debut)*86400,0)/600),"")</f>
        <v/>
      </c>
      <c r="I9118" s="0" t="str">
        <f aca="false">IF(G9118=1,INT(ROUND((A9118-Debut)*86400,0)/3600),"")</f>
        <v/>
      </c>
      <c r="J9118" s="0" t="str">
        <f aca="false">IF(OR(A9118="",B9118=""),"",ROUND((B9118-A9118)*86400,0))</f>
        <v/>
      </c>
      <c r="K9118" s="37" t="str">
        <f aca="false">IF(G9118=1,IF(COUNTIFS($C:$C,C9118,$G:$G,1,$A:$A,"&gt;="&amp;(A9118-FenetreInterm/86400),$A:$A,"&lt;="&amp;A9118)&gt;=NbInterm,1,0),"")</f>
        <v/>
      </c>
      <c r="L9118" s="37" t="str">
        <f aca="false">IF(G9118=1,IF(B9118="",0,IF(J9118&lt;SeuilFugitive,1,0)),"")</f>
        <v/>
      </c>
      <c r="M9118" s="37" t="str">
        <f aca="false">IF(G9118=1,IF(B9118="",IF((Fin-A9118)*24&gt;SeuilFigee,1,0),IF(J9118&gt;SeuilFigee*3600,1,0)),"")</f>
        <v/>
      </c>
      <c r="N9118" s="0" t="str">
        <f aca="false">IF(G9118=1,IF(COUNTIF(H$2:H9118,H9118)=1,COUNTIF($H:$H,H9118),""),"")</f>
        <v/>
      </c>
      <c r="O9118" s="0" t="str">
        <f aca="false">IF(G9118=1,IF(COUNTIF(I$2:I9118,I9118)=1,COUNTIF($I:$I,I9118),""),"")</f>
        <v/>
      </c>
      <c r="P9118" s="38" t="str">
        <f aca="false">IF(G9118=1,IF(COUNTIFS(C$2:C9118,C9118,G$2:G9118,1)=1,COUNTIFS($C:$C,C9118,$G:$G,1)+ROW()/10000000,""),"")</f>
        <v/>
      </c>
      <c r="Q9118" s="0" t="str">
        <f aca="false">IF(K9118=1,IF(COUNTIFS(C$2:C9118,C9118,K$2:K9118,1)=1,1,0),"")</f>
        <v/>
      </c>
      <c r="R9118" s="0" t="str">
        <f aca="false">IF(M9118=1,IF(COUNTIFS(C$2:C9118,C9118,M$2:M9118,1)=1,1,0),"")</f>
        <v/>
      </c>
      <c r="S9118" s="0" t="str">
        <f aca="false">IF(L9118=1,IF(COUNTIFS(C$2:C9118,C9118,L$2:L9118,1)=1,1,0),"")</f>
        <v/>
      </c>
      <c r="T9118" s="38" t="str">
        <f aca="false">IF(N9118="","",N9118+ROW()/10000000)</f>
        <v/>
      </c>
      <c r="U9118" s="0" t="str">
        <f aca="false">IF(G9118=1,IF(B9118="",1,0),"")</f>
        <v/>
      </c>
    </row>
    <row r="9119" customFormat="false" ht="15" hidden="false" customHeight="false" outlineLevel="0" collapsed="false">
      <c r="A9119" s="35"/>
      <c r="B9119" s="35"/>
      <c r="G9119" s="0" t="str">
        <f aca="false">IF(A9119="","",IF(AND(A9119&gt;=Debut,A9119&lt;Fin),1,0))</f>
        <v/>
      </c>
      <c r="H9119" s="0" t="str">
        <f aca="false">IF(G9119=1,INT(ROUND((A9119-Debut)*86400,0)/600),"")</f>
        <v/>
      </c>
      <c r="I9119" s="0" t="str">
        <f aca="false">IF(G9119=1,INT(ROUND((A9119-Debut)*86400,0)/3600),"")</f>
        <v/>
      </c>
      <c r="J9119" s="0" t="str">
        <f aca="false">IF(OR(A9119="",B9119=""),"",ROUND((B9119-A9119)*86400,0))</f>
        <v/>
      </c>
      <c r="K9119" s="37" t="str">
        <f aca="false">IF(G9119=1,IF(COUNTIFS($C:$C,C9119,$G:$G,1,$A:$A,"&gt;="&amp;(A9119-FenetreInterm/86400),$A:$A,"&lt;="&amp;A9119)&gt;=NbInterm,1,0),"")</f>
        <v/>
      </c>
      <c r="L9119" s="37" t="str">
        <f aca="false">IF(G9119=1,IF(B9119="",0,IF(J9119&lt;SeuilFugitive,1,0)),"")</f>
        <v/>
      </c>
      <c r="M9119" s="37" t="str">
        <f aca="false">IF(G9119=1,IF(B9119="",IF((Fin-A9119)*24&gt;SeuilFigee,1,0),IF(J9119&gt;SeuilFigee*3600,1,0)),"")</f>
        <v/>
      </c>
      <c r="N9119" s="0" t="str">
        <f aca="false">IF(G9119=1,IF(COUNTIF(H$2:H9119,H9119)=1,COUNTIF($H:$H,H9119),""),"")</f>
        <v/>
      </c>
      <c r="O9119" s="0" t="str">
        <f aca="false">IF(G9119=1,IF(COUNTIF(I$2:I9119,I9119)=1,COUNTIF($I:$I,I9119),""),"")</f>
        <v/>
      </c>
      <c r="P9119" s="38" t="str">
        <f aca="false">IF(G9119=1,IF(COUNTIFS(C$2:C9119,C9119,G$2:G9119,1)=1,COUNTIFS($C:$C,C9119,$G:$G,1)+ROW()/10000000,""),"")</f>
        <v/>
      </c>
      <c r="Q9119" s="0" t="str">
        <f aca="false">IF(K9119=1,IF(COUNTIFS(C$2:C9119,C9119,K$2:K9119,1)=1,1,0),"")</f>
        <v/>
      </c>
      <c r="R9119" s="0" t="str">
        <f aca="false">IF(M9119=1,IF(COUNTIFS(C$2:C9119,C9119,M$2:M9119,1)=1,1,0),"")</f>
        <v/>
      </c>
      <c r="S9119" s="0" t="str">
        <f aca="false">IF(L9119=1,IF(COUNTIFS(C$2:C9119,C9119,L$2:L9119,1)=1,1,0),"")</f>
        <v/>
      </c>
      <c r="T9119" s="38" t="str">
        <f aca="false">IF(N9119="","",N9119+ROW()/10000000)</f>
        <v/>
      </c>
      <c r="U9119" s="0" t="str">
        <f aca="false">IF(G9119=1,IF(B9119="",1,0),"")</f>
        <v/>
      </c>
    </row>
    <row r="9120" customFormat="false" ht="15" hidden="false" customHeight="false" outlineLevel="0" collapsed="false">
      <c r="A9120" s="35"/>
      <c r="B9120" s="35"/>
      <c r="G9120" s="0" t="str">
        <f aca="false">IF(A9120="","",IF(AND(A9120&gt;=Debut,A9120&lt;Fin),1,0))</f>
        <v/>
      </c>
      <c r="H9120" s="0" t="str">
        <f aca="false">IF(G9120=1,INT(ROUND((A9120-Debut)*86400,0)/600),"")</f>
        <v/>
      </c>
      <c r="I9120" s="0" t="str">
        <f aca="false">IF(G9120=1,INT(ROUND((A9120-Debut)*86400,0)/3600),"")</f>
        <v/>
      </c>
      <c r="J9120" s="0" t="str">
        <f aca="false">IF(OR(A9120="",B9120=""),"",ROUND((B9120-A9120)*86400,0))</f>
        <v/>
      </c>
      <c r="K9120" s="37" t="str">
        <f aca="false">IF(G9120=1,IF(COUNTIFS($C:$C,C9120,$G:$G,1,$A:$A,"&gt;="&amp;(A9120-FenetreInterm/86400),$A:$A,"&lt;="&amp;A9120)&gt;=NbInterm,1,0),"")</f>
        <v/>
      </c>
      <c r="L9120" s="37" t="str">
        <f aca="false">IF(G9120=1,IF(B9120="",0,IF(J9120&lt;SeuilFugitive,1,0)),"")</f>
        <v/>
      </c>
      <c r="M9120" s="37" t="str">
        <f aca="false">IF(G9120=1,IF(B9120="",IF((Fin-A9120)*24&gt;SeuilFigee,1,0),IF(J9120&gt;SeuilFigee*3600,1,0)),"")</f>
        <v/>
      </c>
      <c r="N9120" s="0" t="str">
        <f aca="false">IF(G9120=1,IF(COUNTIF(H$2:H9120,H9120)=1,COUNTIF($H:$H,H9120),""),"")</f>
        <v/>
      </c>
      <c r="O9120" s="0" t="str">
        <f aca="false">IF(G9120=1,IF(COUNTIF(I$2:I9120,I9120)=1,COUNTIF($I:$I,I9120),""),"")</f>
        <v/>
      </c>
      <c r="P9120" s="38" t="str">
        <f aca="false">IF(G9120=1,IF(COUNTIFS(C$2:C9120,C9120,G$2:G9120,1)=1,COUNTIFS($C:$C,C9120,$G:$G,1)+ROW()/10000000,""),"")</f>
        <v/>
      </c>
      <c r="Q9120" s="0" t="str">
        <f aca="false">IF(K9120=1,IF(COUNTIFS(C$2:C9120,C9120,K$2:K9120,1)=1,1,0),"")</f>
        <v/>
      </c>
      <c r="R9120" s="0" t="str">
        <f aca="false">IF(M9120=1,IF(COUNTIFS(C$2:C9120,C9120,M$2:M9120,1)=1,1,0),"")</f>
        <v/>
      </c>
      <c r="S9120" s="0" t="str">
        <f aca="false">IF(L9120=1,IF(COUNTIFS(C$2:C9120,C9120,L$2:L9120,1)=1,1,0),"")</f>
        <v/>
      </c>
      <c r="T9120" s="38" t="str">
        <f aca="false">IF(N9120="","",N9120+ROW()/10000000)</f>
        <v/>
      </c>
      <c r="U9120" s="0" t="str">
        <f aca="false">IF(G9120=1,IF(B9120="",1,0),"")</f>
        <v/>
      </c>
    </row>
    <row r="9121" customFormat="false" ht="15" hidden="false" customHeight="false" outlineLevel="0" collapsed="false">
      <c r="A9121" s="35"/>
      <c r="B9121" s="35"/>
      <c r="G9121" s="0" t="str">
        <f aca="false">IF(A9121="","",IF(AND(A9121&gt;=Debut,A9121&lt;Fin),1,0))</f>
        <v/>
      </c>
      <c r="H9121" s="0" t="str">
        <f aca="false">IF(G9121=1,INT(ROUND((A9121-Debut)*86400,0)/600),"")</f>
        <v/>
      </c>
      <c r="I9121" s="0" t="str">
        <f aca="false">IF(G9121=1,INT(ROUND((A9121-Debut)*86400,0)/3600),"")</f>
        <v/>
      </c>
      <c r="J9121" s="0" t="str">
        <f aca="false">IF(OR(A9121="",B9121=""),"",ROUND((B9121-A9121)*86400,0))</f>
        <v/>
      </c>
      <c r="K9121" s="37" t="str">
        <f aca="false">IF(G9121=1,IF(COUNTIFS($C:$C,C9121,$G:$G,1,$A:$A,"&gt;="&amp;(A9121-FenetreInterm/86400),$A:$A,"&lt;="&amp;A9121)&gt;=NbInterm,1,0),"")</f>
        <v/>
      </c>
      <c r="L9121" s="37" t="str">
        <f aca="false">IF(G9121=1,IF(B9121="",0,IF(J9121&lt;SeuilFugitive,1,0)),"")</f>
        <v/>
      </c>
      <c r="M9121" s="37" t="str">
        <f aca="false">IF(G9121=1,IF(B9121="",IF((Fin-A9121)*24&gt;SeuilFigee,1,0),IF(J9121&gt;SeuilFigee*3600,1,0)),"")</f>
        <v/>
      </c>
      <c r="N9121" s="0" t="str">
        <f aca="false">IF(G9121=1,IF(COUNTIF(H$2:H9121,H9121)=1,COUNTIF($H:$H,H9121),""),"")</f>
        <v/>
      </c>
      <c r="O9121" s="0" t="str">
        <f aca="false">IF(G9121=1,IF(COUNTIF(I$2:I9121,I9121)=1,COUNTIF($I:$I,I9121),""),"")</f>
        <v/>
      </c>
      <c r="P9121" s="38" t="str">
        <f aca="false">IF(G9121=1,IF(COUNTIFS(C$2:C9121,C9121,G$2:G9121,1)=1,COUNTIFS($C:$C,C9121,$G:$G,1)+ROW()/10000000,""),"")</f>
        <v/>
      </c>
      <c r="Q9121" s="0" t="str">
        <f aca="false">IF(K9121=1,IF(COUNTIFS(C$2:C9121,C9121,K$2:K9121,1)=1,1,0),"")</f>
        <v/>
      </c>
      <c r="R9121" s="0" t="str">
        <f aca="false">IF(M9121=1,IF(COUNTIFS(C$2:C9121,C9121,M$2:M9121,1)=1,1,0),"")</f>
        <v/>
      </c>
      <c r="S9121" s="0" t="str">
        <f aca="false">IF(L9121=1,IF(COUNTIFS(C$2:C9121,C9121,L$2:L9121,1)=1,1,0),"")</f>
        <v/>
      </c>
      <c r="T9121" s="38" t="str">
        <f aca="false">IF(N9121="","",N9121+ROW()/10000000)</f>
        <v/>
      </c>
      <c r="U9121" s="0" t="str">
        <f aca="false">IF(G9121=1,IF(B9121="",1,0),"")</f>
        <v/>
      </c>
    </row>
    <row r="9122" customFormat="false" ht="15" hidden="false" customHeight="false" outlineLevel="0" collapsed="false">
      <c r="A9122" s="35"/>
      <c r="B9122" s="35"/>
      <c r="G9122" s="0" t="str">
        <f aca="false">IF(A9122="","",IF(AND(A9122&gt;=Debut,A9122&lt;Fin),1,0))</f>
        <v/>
      </c>
      <c r="H9122" s="0" t="str">
        <f aca="false">IF(G9122=1,INT(ROUND((A9122-Debut)*86400,0)/600),"")</f>
        <v/>
      </c>
      <c r="I9122" s="0" t="str">
        <f aca="false">IF(G9122=1,INT(ROUND((A9122-Debut)*86400,0)/3600),"")</f>
        <v/>
      </c>
      <c r="J9122" s="0" t="str">
        <f aca="false">IF(OR(A9122="",B9122=""),"",ROUND((B9122-A9122)*86400,0))</f>
        <v/>
      </c>
      <c r="K9122" s="37" t="str">
        <f aca="false">IF(G9122=1,IF(COUNTIFS($C:$C,C9122,$G:$G,1,$A:$A,"&gt;="&amp;(A9122-FenetreInterm/86400),$A:$A,"&lt;="&amp;A9122)&gt;=NbInterm,1,0),"")</f>
        <v/>
      </c>
      <c r="L9122" s="37" t="str">
        <f aca="false">IF(G9122=1,IF(B9122="",0,IF(J9122&lt;SeuilFugitive,1,0)),"")</f>
        <v/>
      </c>
      <c r="M9122" s="37" t="str">
        <f aca="false">IF(G9122=1,IF(B9122="",IF((Fin-A9122)*24&gt;SeuilFigee,1,0),IF(J9122&gt;SeuilFigee*3600,1,0)),"")</f>
        <v/>
      </c>
      <c r="N9122" s="0" t="str">
        <f aca="false">IF(G9122=1,IF(COUNTIF(H$2:H9122,H9122)=1,COUNTIF($H:$H,H9122),""),"")</f>
        <v/>
      </c>
      <c r="O9122" s="0" t="str">
        <f aca="false">IF(G9122=1,IF(COUNTIF(I$2:I9122,I9122)=1,COUNTIF($I:$I,I9122),""),"")</f>
        <v/>
      </c>
      <c r="P9122" s="38" t="str">
        <f aca="false">IF(G9122=1,IF(COUNTIFS(C$2:C9122,C9122,G$2:G9122,1)=1,COUNTIFS($C:$C,C9122,$G:$G,1)+ROW()/10000000,""),"")</f>
        <v/>
      </c>
      <c r="Q9122" s="0" t="str">
        <f aca="false">IF(K9122=1,IF(COUNTIFS(C$2:C9122,C9122,K$2:K9122,1)=1,1,0),"")</f>
        <v/>
      </c>
      <c r="R9122" s="0" t="str">
        <f aca="false">IF(M9122=1,IF(COUNTIFS(C$2:C9122,C9122,M$2:M9122,1)=1,1,0),"")</f>
        <v/>
      </c>
      <c r="S9122" s="0" t="str">
        <f aca="false">IF(L9122=1,IF(COUNTIFS(C$2:C9122,C9122,L$2:L9122,1)=1,1,0),"")</f>
        <v/>
      </c>
      <c r="T9122" s="38" t="str">
        <f aca="false">IF(N9122="","",N9122+ROW()/10000000)</f>
        <v/>
      </c>
      <c r="U9122" s="0" t="str">
        <f aca="false">IF(G9122=1,IF(B9122="",1,0),"")</f>
        <v/>
      </c>
    </row>
    <row r="9123" customFormat="false" ht="15" hidden="false" customHeight="false" outlineLevel="0" collapsed="false">
      <c r="A9123" s="35"/>
      <c r="B9123" s="35"/>
      <c r="G9123" s="0" t="str">
        <f aca="false">IF(A9123="","",IF(AND(A9123&gt;=Debut,A9123&lt;Fin),1,0))</f>
        <v/>
      </c>
      <c r="H9123" s="0" t="str">
        <f aca="false">IF(G9123=1,INT(ROUND((A9123-Debut)*86400,0)/600),"")</f>
        <v/>
      </c>
      <c r="I9123" s="0" t="str">
        <f aca="false">IF(G9123=1,INT(ROUND((A9123-Debut)*86400,0)/3600),"")</f>
        <v/>
      </c>
      <c r="J9123" s="0" t="str">
        <f aca="false">IF(OR(A9123="",B9123=""),"",ROUND((B9123-A9123)*86400,0))</f>
        <v/>
      </c>
      <c r="K9123" s="37" t="str">
        <f aca="false">IF(G9123=1,IF(COUNTIFS($C:$C,C9123,$G:$G,1,$A:$A,"&gt;="&amp;(A9123-FenetreInterm/86400),$A:$A,"&lt;="&amp;A9123)&gt;=NbInterm,1,0),"")</f>
        <v/>
      </c>
      <c r="L9123" s="37" t="str">
        <f aca="false">IF(G9123=1,IF(B9123="",0,IF(J9123&lt;SeuilFugitive,1,0)),"")</f>
        <v/>
      </c>
      <c r="M9123" s="37" t="str">
        <f aca="false">IF(G9123=1,IF(B9123="",IF((Fin-A9123)*24&gt;SeuilFigee,1,0),IF(J9123&gt;SeuilFigee*3600,1,0)),"")</f>
        <v/>
      </c>
      <c r="N9123" s="0" t="str">
        <f aca="false">IF(G9123=1,IF(COUNTIF(H$2:H9123,H9123)=1,COUNTIF($H:$H,H9123),""),"")</f>
        <v/>
      </c>
      <c r="O9123" s="0" t="str">
        <f aca="false">IF(G9123=1,IF(COUNTIF(I$2:I9123,I9123)=1,COUNTIF($I:$I,I9123),""),"")</f>
        <v/>
      </c>
      <c r="P9123" s="38" t="str">
        <f aca="false">IF(G9123=1,IF(COUNTIFS(C$2:C9123,C9123,G$2:G9123,1)=1,COUNTIFS($C:$C,C9123,$G:$G,1)+ROW()/10000000,""),"")</f>
        <v/>
      </c>
      <c r="Q9123" s="0" t="str">
        <f aca="false">IF(K9123=1,IF(COUNTIFS(C$2:C9123,C9123,K$2:K9123,1)=1,1,0),"")</f>
        <v/>
      </c>
      <c r="R9123" s="0" t="str">
        <f aca="false">IF(M9123=1,IF(COUNTIFS(C$2:C9123,C9123,M$2:M9123,1)=1,1,0),"")</f>
        <v/>
      </c>
      <c r="S9123" s="0" t="str">
        <f aca="false">IF(L9123=1,IF(COUNTIFS(C$2:C9123,C9123,L$2:L9123,1)=1,1,0),"")</f>
        <v/>
      </c>
      <c r="T9123" s="38" t="str">
        <f aca="false">IF(N9123="","",N9123+ROW()/10000000)</f>
        <v/>
      </c>
      <c r="U9123" s="0" t="str">
        <f aca="false">IF(G9123=1,IF(B9123="",1,0),"")</f>
        <v/>
      </c>
    </row>
    <row r="9124" customFormat="false" ht="15" hidden="false" customHeight="false" outlineLevel="0" collapsed="false">
      <c r="A9124" s="35"/>
      <c r="B9124" s="35"/>
      <c r="G9124" s="0" t="str">
        <f aca="false">IF(A9124="","",IF(AND(A9124&gt;=Debut,A9124&lt;Fin),1,0))</f>
        <v/>
      </c>
      <c r="H9124" s="0" t="str">
        <f aca="false">IF(G9124=1,INT(ROUND((A9124-Debut)*86400,0)/600),"")</f>
        <v/>
      </c>
      <c r="I9124" s="0" t="str">
        <f aca="false">IF(G9124=1,INT(ROUND((A9124-Debut)*86400,0)/3600),"")</f>
        <v/>
      </c>
      <c r="J9124" s="0" t="str">
        <f aca="false">IF(OR(A9124="",B9124=""),"",ROUND((B9124-A9124)*86400,0))</f>
        <v/>
      </c>
      <c r="K9124" s="37" t="str">
        <f aca="false">IF(G9124=1,IF(COUNTIFS($C:$C,C9124,$G:$G,1,$A:$A,"&gt;="&amp;(A9124-FenetreInterm/86400),$A:$A,"&lt;="&amp;A9124)&gt;=NbInterm,1,0),"")</f>
        <v/>
      </c>
      <c r="L9124" s="37" t="str">
        <f aca="false">IF(G9124=1,IF(B9124="",0,IF(J9124&lt;SeuilFugitive,1,0)),"")</f>
        <v/>
      </c>
      <c r="M9124" s="37" t="str">
        <f aca="false">IF(G9124=1,IF(B9124="",IF((Fin-A9124)*24&gt;SeuilFigee,1,0),IF(J9124&gt;SeuilFigee*3600,1,0)),"")</f>
        <v/>
      </c>
      <c r="N9124" s="0" t="str">
        <f aca="false">IF(G9124=1,IF(COUNTIF(H$2:H9124,H9124)=1,COUNTIF($H:$H,H9124),""),"")</f>
        <v/>
      </c>
      <c r="O9124" s="0" t="str">
        <f aca="false">IF(G9124=1,IF(COUNTIF(I$2:I9124,I9124)=1,COUNTIF($I:$I,I9124),""),"")</f>
        <v/>
      </c>
      <c r="P9124" s="38" t="str">
        <f aca="false">IF(G9124=1,IF(COUNTIFS(C$2:C9124,C9124,G$2:G9124,1)=1,COUNTIFS($C:$C,C9124,$G:$G,1)+ROW()/10000000,""),"")</f>
        <v/>
      </c>
      <c r="Q9124" s="0" t="str">
        <f aca="false">IF(K9124=1,IF(COUNTIFS(C$2:C9124,C9124,K$2:K9124,1)=1,1,0),"")</f>
        <v/>
      </c>
      <c r="R9124" s="0" t="str">
        <f aca="false">IF(M9124=1,IF(COUNTIFS(C$2:C9124,C9124,M$2:M9124,1)=1,1,0),"")</f>
        <v/>
      </c>
      <c r="S9124" s="0" t="str">
        <f aca="false">IF(L9124=1,IF(COUNTIFS(C$2:C9124,C9124,L$2:L9124,1)=1,1,0),"")</f>
        <v/>
      </c>
      <c r="T9124" s="38" t="str">
        <f aca="false">IF(N9124="","",N9124+ROW()/10000000)</f>
        <v/>
      </c>
      <c r="U9124" s="0" t="str">
        <f aca="false">IF(G9124=1,IF(B9124="",1,0),"")</f>
        <v/>
      </c>
    </row>
    <row r="9125" customFormat="false" ht="15" hidden="false" customHeight="false" outlineLevel="0" collapsed="false">
      <c r="A9125" s="35"/>
      <c r="B9125" s="35"/>
      <c r="G9125" s="0" t="str">
        <f aca="false">IF(A9125="","",IF(AND(A9125&gt;=Debut,A9125&lt;Fin),1,0))</f>
        <v/>
      </c>
      <c r="H9125" s="0" t="str">
        <f aca="false">IF(G9125=1,INT(ROUND((A9125-Debut)*86400,0)/600),"")</f>
        <v/>
      </c>
      <c r="I9125" s="0" t="str">
        <f aca="false">IF(G9125=1,INT(ROUND((A9125-Debut)*86400,0)/3600),"")</f>
        <v/>
      </c>
      <c r="J9125" s="0" t="str">
        <f aca="false">IF(OR(A9125="",B9125=""),"",ROUND((B9125-A9125)*86400,0))</f>
        <v/>
      </c>
      <c r="K9125" s="37" t="str">
        <f aca="false">IF(G9125=1,IF(COUNTIFS($C:$C,C9125,$G:$G,1,$A:$A,"&gt;="&amp;(A9125-FenetreInterm/86400),$A:$A,"&lt;="&amp;A9125)&gt;=NbInterm,1,0),"")</f>
        <v/>
      </c>
      <c r="L9125" s="37" t="str">
        <f aca="false">IF(G9125=1,IF(B9125="",0,IF(J9125&lt;SeuilFugitive,1,0)),"")</f>
        <v/>
      </c>
      <c r="M9125" s="37" t="str">
        <f aca="false">IF(G9125=1,IF(B9125="",IF((Fin-A9125)*24&gt;SeuilFigee,1,0),IF(J9125&gt;SeuilFigee*3600,1,0)),"")</f>
        <v/>
      </c>
      <c r="N9125" s="0" t="str">
        <f aca="false">IF(G9125=1,IF(COUNTIF(H$2:H9125,H9125)=1,COUNTIF($H:$H,H9125),""),"")</f>
        <v/>
      </c>
      <c r="O9125" s="0" t="str">
        <f aca="false">IF(G9125=1,IF(COUNTIF(I$2:I9125,I9125)=1,COUNTIF($I:$I,I9125),""),"")</f>
        <v/>
      </c>
      <c r="P9125" s="38" t="str">
        <f aca="false">IF(G9125=1,IF(COUNTIFS(C$2:C9125,C9125,G$2:G9125,1)=1,COUNTIFS($C:$C,C9125,$G:$G,1)+ROW()/10000000,""),"")</f>
        <v/>
      </c>
      <c r="Q9125" s="0" t="str">
        <f aca="false">IF(K9125=1,IF(COUNTIFS(C$2:C9125,C9125,K$2:K9125,1)=1,1,0),"")</f>
        <v/>
      </c>
      <c r="R9125" s="0" t="str">
        <f aca="false">IF(M9125=1,IF(COUNTIFS(C$2:C9125,C9125,M$2:M9125,1)=1,1,0),"")</f>
        <v/>
      </c>
      <c r="S9125" s="0" t="str">
        <f aca="false">IF(L9125=1,IF(COUNTIFS(C$2:C9125,C9125,L$2:L9125,1)=1,1,0),"")</f>
        <v/>
      </c>
      <c r="T9125" s="38" t="str">
        <f aca="false">IF(N9125="","",N9125+ROW()/10000000)</f>
        <v/>
      </c>
      <c r="U9125" s="0" t="str">
        <f aca="false">IF(G9125=1,IF(B9125="",1,0),"")</f>
        <v/>
      </c>
    </row>
    <row r="9126" customFormat="false" ht="15" hidden="false" customHeight="false" outlineLevel="0" collapsed="false">
      <c r="A9126" s="35"/>
      <c r="B9126" s="35"/>
      <c r="G9126" s="0" t="str">
        <f aca="false">IF(A9126="","",IF(AND(A9126&gt;=Debut,A9126&lt;Fin),1,0))</f>
        <v/>
      </c>
      <c r="H9126" s="0" t="str">
        <f aca="false">IF(G9126=1,INT(ROUND((A9126-Debut)*86400,0)/600),"")</f>
        <v/>
      </c>
      <c r="I9126" s="0" t="str">
        <f aca="false">IF(G9126=1,INT(ROUND((A9126-Debut)*86400,0)/3600),"")</f>
        <v/>
      </c>
      <c r="J9126" s="0" t="str">
        <f aca="false">IF(OR(A9126="",B9126=""),"",ROUND((B9126-A9126)*86400,0))</f>
        <v/>
      </c>
      <c r="K9126" s="37" t="str">
        <f aca="false">IF(G9126=1,IF(COUNTIFS($C:$C,C9126,$G:$G,1,$A:$A,"&gt;="&amp;(A9126-FenetreInterm/86400),$A:$A,"&lt;="&amp;A9126)&gt;=NbInterm,1,0),"")</f>
        <v/>
      </c>
      <c r="L9126" s="37" t="str">
        <f aca="false">IF(G9126=1,IF(B9126="",0,IF(J9126&lt;SeuilFugitive,1,0)),"")</f>
        <v/>
      </c>
      <c r="M9126" s="37" t="str">
        <f aca="false">IF(G9126=1,IF(B9126="",IF((Fin-A9126)*24&gt;SeuilFigee,1,0),IF(J9126&gt;SeuilFigee*3600,1,0)),"")</f>
        <v/>
      </c>
      <c r="N9126" s="0" t="str">
        <f aca="false">IF(G9126=1,IF(COUNTIF(H$2:H9126,H9126)=1,COUNTIF($H:$H,H9126),""),"")</f>
        <v/>
      </c>
      <c r="O9126" s="0" t="str">
        <f aca="false">IF(G9126=1,IF(COUNTIF(I$2:I9126,I9126)=1,COUNTIF($I:$I,I9126),""),"")</f>
        <v/>
      </c>
      <c r="P9126" s="38" t="str">
        <f aca="false">IF(G9126=1,IF(COUNTIFS(C$2:C9126,C9126,G$2:G9126,1)=1,COUNTIFS($C:$C,C9126,$G:$G,1)+ROW()/10000000,""),"")</f>
        <v/>
      </c>
      <c r="Q9126" s="0" t="str">
        <f aca="false">IF(K9126=1,IF(COUNTIFS(C$2:C9126,C9126,K$2:K9126,1)=1,1,0),"")</f>
        <v/>
      </c>
      <c r="R9126" s="0" t="str">
        <f aca="false">IF(M9126=1,IF(COUNTIFS(C$2:C9126,C9126,M$2:M9126,1)=1,1,0),"")</f>
        <v/>
      </c>
      <c r="S9126" s="0" t="str">
        <f aca="false">IF(L9126=1,IF(COUNTIFS(C$2:C9126,C9126,L$2:L9126,1)=1,1,0),"")</f>
        <v/>
      </c>
      <c r="T9126" s="38" t="str">
        <f aca="false">IF(N9126="","",N9126+ROW()/10000000)</f>
        <v/>
      </c>
      <c r="U9126" s="0" t="str">
        <f aca="false">IF(G9126=1,IF(B9126="",1,0),"")</f>
        <v/>
      </c>
    </row>
    <row r="9127" customFormat="false" ht="15" hidden="false" customHeight="false" outlineLevel="0" collapsed="false">
      <c r="A9127" s="35"/>
      <c r="B9127" s="35"/>
      <c r="G9127" s="0" t="str">
        <f aca="false">IF(A9127="","",IF(AND(A9127&gt;=Debut,A9127&lt;Fin),1,0))</f>
        <v/>
      </c>
      <c r="H9127" s="0" t="str">
        <f aca="false">IF(G9127=1,INT(ROUND((A9127-Debut)*86400,0)/600),"")</f>
        <v/>
      </c>
      <c r="I9127" s="0" t="str">
        <f aca="false">IF(G9127=1,INT(ROUND((A9127-Debut)*86400,0)/3600),"")</f>
        <v/>
      </c>
      <c r="J9127" s="0" t="str">
        <f aca="false">IF(OR(A9127="",B9127=""),"",ROUND((B9127-A9127)*86400,0))</f>
        <v/>
      </c>
      <c r="K9127" s="37" t="str">
        <f aca="false">IF(G9127=1,IF(COUNTIFS($C:$C,C9127,$G:$G,1,$A:$A,"&gt;="&amp;(A9127-FenetreInterm/86400),$A:$A,"&lt;="&amp;A9127)&gt;=NbInterm,1,0),"")</f>
        <v/>
      </c>
      <c r="L9127" s="37" t="str">
        <f aca="false">IF(G9127=1,IF(B9127="",0,IF(J9127&lt;SeuilFugitive,1,0)),"")</f>
        <v/>
      </c>
      <c r="M9127" s="37" t="str">
        <f aca="false">IF(G9127=1,IF(B9127="",IF((Fin-A9127)*24&gt;SeuilFigee,1,0),IF(J9127&gt;SeuilFigee*3600,1,0)),"")</f>
        <v/>
      </c>
      <c r="N9127" s="0" t="str">
        <f aca="false">IF(G9127=1,IF(COUNTIF(H$2:H9127,H9127)=1,COUNTIF($H:$H,H9127),""),"")</f>
        <v/>
      </c>
      <c r="O9127" s="0" t="str">
        <f aca="false">IF(G9127=1,IF(COUNTIF(I$2:I9127,I9127)=1,COUNTIF($I:$I,I9127),""),"")</f>
        <v/>
      </c>
      <c r="P9127" s="38" t="str">
        <f aca="false">IF(G9127=1,IF(COUNTIFS(C$2:C9127,C9127,G$2:G9127,1)=1,COUNTIFS($C:$C,C9127,$G:$G,1)+ROW()/10000000,""),"")</f>
        <v/>
      </c>
      <c r="Q9127" s="0" t="str">
        <f aca="false">IF(K9127=1,IF(COUNTIFS(C$2:C9127,C9127,K$2:K9127,1)=1,1,0),"")</f>
        <v/>
      </c>
      <c r="R9127" s="0" t="str">
        <f aca="false">IF(M9127=1,IF(COUNTIFS(C$2:C9127,C9127,M$2:M9127,1)=1,1,0),"")</f>
        <v/>
      </c>
      <c r="S9127" s="0" t="str">
        <f aca="false">IF(L9127=1,IF(COUNTIFS(C$2:C9127,C9127,L$2:L9127,1)=1,1,0),"")</f>
        <v/>
      </c>
      <c r="T9127" s="38" t="str">
        <f aca="false">IF(N9127="","",N9127+ROW()/10000000)</f>
        <v/>
      </c>
      <c r="U9127" s="0" t="str">
        <f aca="false">IF(G9127=1,IF(B9127="",1,0),"")</f>
        <v/>
      </c>
    </row>
    <row r="9128" customFormat="false" ht="15" hidden="false" customHeight="false" outlineLevel="0" collapsed="false">
      <c r="A9128" s="35"/>
      <c r="B9128" s="35"/>
      <c r="G9128" s="0" t="str">
        <f aca="false">IF(A9128="","",IF(AND(A9128&gt;=Debut,A9128&lt;Fin),1,0))</f>
        <v/>
      </c>
      <c r="H9128" s="0" t="str">
        <f aca="false">IF(G9128=1,INT(ROUND((A9128-Debut)*86400,0)/600),"")</f>
        <v/>
      </c>
      <c r="I9128" s="0" t="str">
        <f aca="false">IF(G9128=1,INT(ROUND((A9128-Debut)*86400,0)/3600),"")</f>
        <v/>
      </c>
      <c r="J9128" s="0" t="str">
        <f aca="false">IF(OR(A9128="",B9128=""),"",ROUND((B9128-A9128)*86400,0))</f>
        <v/>
      </c>
      <c r="K9128" s="37" t="str">
        <f aca="false">IF(G9128=1,IF(COUNTIFS($C:$C,C9128,$G:$G,1,$A:$A,"&gt;="&amp;(A9128-FenetreInterm/86400),$A:$A,"&lt;="&amp;A9128)&gt;=NbInterm,1,0),"")</f>
        <v/>
      </c>
      <c r="L9128" s="37" t="str">
        <f aca="false">IF(G9128=1,IF(B9128="",0,IF(J9128&lt;SeuilFugitive,1,0)),"")</f>
        <v/>
      </c>
      <c r="M9128" s="37" t="str">
        <f aca="false">IF(G9128=1,IF(B9128="",IF((Fin-A9128)*24&gt;SeuilFigee,1,0),IF(J9128&gt;SeuilFigee*3600,1,0)),"")</f>
        <v/>
      </c>
      <c r="N9128" s="0" t="str">
        <f aca="false">IF(G9128=1,IF(COUNTIF(H$2:H9128,H9128)=1,COUNTIF($H:$H,H9128),""),"")</f>
        <v/>
      </c>
      <c r="O9128" s="0" t="str">
        <f aca="false">IF(G9128=1,IF(COUNTIF(I$2:I9128,I9128)=1,COUNTIF($I:$I,I9128),""),"")</f>
        <v/>
      </c>
      <c r="P9128" s="38" t="str">
        <f aca="false">IF(G9128=1,IF(COUNTIFS(C$2:C9128,C9128,G$2:G9128,1)=1,COUNTIFS($C:$C,C9128,$G:$G,1)+ROW()/10000000,""),"")</f>
        <v/>
      </c>
      <c r="Q9128" s="0" t="str">
        <f aca="false">IF(K9128=1,IF(COUNTIFS(C$2:C9128,C9128,K$2:K9128,1)=1,1,0),"")</f>
        <v/>
      </c>
      <c r="R9128" s="0" t="str">
        <f aca="false">IF(M9128=1,IF(COUNTIFS(C$2:C9128,C9128,M$2:M9128,1)=1,1,0),"")</f>
        <v/>
      </c>
      <c r="S9128" s="0" t="str">
        <f aca="false">IF(L9128=1,IF(COUNTIFS(C$2:C9128,C9128,L$2:L9128,1)=1,1,0),"")</f>
        <v/>
      </c>
      <c r="T9128" s="38" t="str">
        <f aca="false">IF(N9128="","",N9128+ROW()/10000000)</f>
        <v/>
      </c>
      <c r="U9128" s="0" t="str">
        <f aca="false">IF(G9128=1,IF(B9128="",1,0),"")</f>
        <v/>
      </c>
    </row>
    <row r="9129" customFormat="false" ht="15" hidden="false" customHeight="false" outlineLevel="0" collapsed="false">
      <c r="A9129" s="35"/>
      <c r="B9129" s="35"/>
      <c r="G9129" s="0" t="str">
        <f aca="false">IF(A9129="","",IF(AND(A9129&gt;=Debut,A9129&lt;Fin),1,0))</f>
        <v/>
      </c>
      <c r="H9129" s="0" t="str">
        <f aca="false">IF(G9129=1,INT(ROUND((A9129-Debut)*86400,0)/600),"")</f>
        <v/>
      </c>
      <c r="I9129" s="0" t="str">
        <f aca="false">IF(G9129=1,INT(ROUND((A9129-Debut)*86400,0)/3600),"")</f>
        <v/>
      </c>
      <c r="J9129" s="0" t="str">
        <f aca="false">IF(OR(A9129="",B9129=""),"",ROUND((B9129-A9129)*86400,0))</f>
        <v/>
      </c>
      <c r="K9129" s="37" t="str">
        <f aca="false">IF(G9129=1,IF(COUNTIFS($C:$C,C9129,$G:$G,1,$A:$A,"&gt;="&amp;(A9129-FenetreInterm/86400),$A:$A,"&lt;="&amp;A9129)&gt;=NbInterm,1,0),"")</f>
        <v/>
      </c>
      <c r="L9129" s="37" t="str">
        <f aca="false">IF(G9129=1,IF(B9129="",0,IF(J9129&lt;SeuilFugitive,1,0)),"")</f>
        <v/>
      </c>
      <c r="M9129" s="37" t="str">
        <f aca="false">IF(G9129=1,IF(B9129="",IF((Fin-A9129)*24&gt;SeuilFigee,1,0),IF(J9129&gt;SeuilFigee*3600,1,0)),"")</f>
        <v/>
      </c>
      <c r="N9129" s="0" t="str">
        <f aca="false">IF(G9129=1,IF(COUNTIF(H$2:H9129,H9129)=1,COUNTIF($H:$H,H9129),""),"")</f>
        <v/>
      </c>
      <c r="O9129" s="0" t="str">
        <f aca="false">IF(G9129=1,IF(COUNTIF(I$2:I9129,I9129)=1,COUNTIF($I:$I,I9129),""),"")</f>
        <v/>
      </c>
      <c r="P9129" s="38" t="str">
        <f aca="false">IF(G9129=1,IF(COUNTIFS(C$2:C9129,C9129,G$2:G9129,1)=1,COUNTIFS($C:$C,C9129,$G:$G,1)+ROW()/10000000,""),"")</f>
        <v/>
      </c>
      <c r="Q9129" s="0" t="str">
        <f aca="false">IF(K9129=1,IF(COUNTIFS(C$2:C9129,C9129,K$2:K9129,1)=1,1,0),"")</f>
        <v/>
      </c>
      <c r="R9129" s="0" t="str">
        <f aca="false">IF(M9129=1,IF(COUNTIFS(C$2:C9129,C9129,M$2:M9129,1)=1,1,0),"")</f>
        <v/>
      </c>
      <c r="S9129" s="0" t="str">
        <f aca="false">IF(L9129=1,IF(COUNTIFS(C$2:C9129,C9129,L$2:L9129,1)=1,1,0),"")</f>
        <v/>
      </c>
      <c r="T9129" s="38" t="str">
        <f aca="false">IF(N9129="","",N9129+ROW()/10000000)</f>
        <v/>
      </c>
      <c r="U9129" s="0" t="str">
        <f aca="false">IF(G9129=1,IF(B9129="",1,0),"")</f>
        <v/>
      </c>
    </row>
    <row r="9130" customFormat="false" ht="15" hidden="false" customHeight="false" outlineLevel="0" collapsed="false">
      <c r="A9130" s="35"/>
      <c r="B9130" s="35"/>
      <c r="G9130" s="0" t="str">
        <f aca="false">IF(A9130="","",IF(AND(A9130&gt;=Debut,A9130&lt;Fin),1,0))</f>
        <v/>
      </c>
      <c r="H9130" s="0" t="str">
        <f aca="false">IF(G9130=1,INT(ROUND((A9130-Debut)*86400,0)/600),"")</f>
        <v/>
      </c>
      <c r="I9130" s="0" t="str">
        <f aca="false">IF(G9130=1,INT(ROUND((A9130-Debut)*86400,0)/3600),"")</f>
        <v/>
      </c>
      <c r="J9130" s="0" t="str">
        <f aca="false">IF(OR(A9130="",B9130=""),"",ROUND((B9130-A9130)*86400,0))</f>
        <v/>
      </c>
      <c r="K9130" s="37" t="str">
        <f aca="false">IF(G9130=1,IF(COUNTIFS($C:$C,C9130,$G:$G,1,$A:$A,"&gt;="&amp;(A9130-FenetreInterm/86400),$A:$A,"&lt;="&amp;A9130)&gt;=NbInterm,1,0),"")</f>
        <v/>
      </c>
      <c r="L9130" s="37" t="str">
        <f aca="false">IF(G9130=1,IF(B9130="",0,IF(J9130&lt;SeuilFugitive,1,0)),"")</f>
        <v/>
      </c>
      <c r="M9130" s="37" t="str">
        <f aca="false">IF(G9130=1,IF(B9130="",IF((Fin-A9130)*24&gt;SeuilFigee,1,0),IF(J9130&gt;SeuilFigee*3600,1,0)),"")</f>
        <v/>
      </c>
      <c r="N9130" s="0" t="str">
        <f aca="false">IF(G9130=1,IF(COUNTIF(H$2:H9130,H9130)=1,COUNTIF($H:$H,H9130),""),"")</f>
        <v/>
      </c>
      <c r="O9130" s="0" t="str">
        <f aca="false">IF(G9130=1,IF(COUNTIF(I$2:I9130,I9130)=1,COUNTIF($I:$I,I9130),""),"")</f>
        <v/>
      </c>
      <c r="P9130" s="38" t="str">
        <f aca="false">IF(G9130=1,IF(COUNTIFS(C$2:C9130,C9130,G$2:G9130,1)=1,COUNTIFS($C:$C,C9130,$G:$G,1)+ROW()/10000000,""),"")</f>
        <v/>
      </c>
      <c r="Q9130" s="0" t="str">
        <f aca="false">IF(K9130=1,IF(COUNTIFS(C$2:C9130,C9130,K$2:K9130,1)=1,1,0),"")</f>
        <v/>
      </c>
      <c r="R9130" s="0" t="str">
        <f aca="false">IF(M9130=1,IF(COUNTIFS(C$2:C9130,C9130,M$2:M9130,1)=1,1,0),"")</f>
        <v/>
      </c>
      <c r="S9130" s="0" t="str">
        <f aca="false">IF(L9130=1,IF(COUNTIFS(C$2:C9130,C9130,L$2:L9130,1)=1,1,0),"")</f>
        <v/>
      </c>
      <c r="T9130" s="38" t="str">
        <f aca="false">IF(N9130="","",N9130+ROW()/10000000)</f>
        <v/>
      </c>
      <c r="U9130" s="0" t="str">
        <f aca="false">IF(G9130=1,IF(B9130="",1,0),"")</f>
        <v/>
      </c>
    </row>
    <row r="9131" customFormat="false" ht="15" hidden="false" customHeight="false" outlineLevel="0" collapsed="false">
      <c r="A9131" s="35"/>
      <c r="B9131" s="35"/>
      <c r="G9131" s="0" t="str">
        <f aca="false">IF(A9131="","",IF(AND(A9131&gt;=Debut,A9131&lt;Fin),1,0))</f>
        <v/>
      </c>
      <c r="H9131" s="0" t="str">
        <f aca="false">IF(G9131=1,INT(ROUND((A9131-Debut)*86400,0)/600),"")</f>
        <v/>
      </c>
      <c r="I9131" s="0" t="str">
        <f aca="false">IF(G9131=1,INT(ROUND((A9131-Debut)*86400,0)/3600),"")</f>
        <v/>
      </c>
      <c r="J9131" s="0" t="str">
        <f aca="false">IF(OR(A9131="",B9131=""),"",ROUND((B9131-A9131)*86400,0))</f>
        <v/>
      </c>
      <c r="K9131" s="37" t="str">
        <f aca="false">IF(G9131=1,IF(COUNTIFS($C:$C,C9131,$G:$G,1,$A:$A,"&gt;="&amp;(A9131-FenetreInterm/86400),$A:$A,"&lt;="&amp;A9131)&gt;=NbInterm,1,0),"")</f>
        <v/>
      </c>
      <c r="L9131" s="37" t="str">
        <f aca="false">IF(G9131=1,IF(B9131="",0,IF(J9131&lt;SeuilFugitive,1,0)),"")</f>
        <v/>
      </c>
      <c r="M9131" s="37" t="str">
        <f aca="false">IF(G9131=1,IF(B9131="",IF((Fin-A9131)*24&gt;SeuilFigee,1,0),IF(J9131&gt;SeuilFigee*3600,1,0)),"")</f>
        <v/>
      </c>
      <c r="N9131" s="0" t="str">
        <f aca="false">IF(G9131=1,IF(COUNTIF(H$2:H9131,H9131)=1,COUNTIF($H:$H,H9131),""),"")</f>
        <v/>
      </c>
      <c r="O9131" s="0" t="str">
        <f aca="false">IF(G9131=1,IF(COUNTIF(I$2:I9131,I9131)=1,COUNTIF($I:$I,I9131),""),"")</f>
        <v/>
      </c>
      <c r="P9131" s="38" t="str">
        <f aca="false">IF(G9131=1,IF(COUNTIFS(C$2:C9131,C9131,G$2:G9131,1)=1,COUNTIFS($C:$C,C9131,$G:$G,1)+ROW()/10000000,""),"")</f>
        <v/>
      </c>
      <c r="Q9131" s="0" t="str">
        <f aca="false">IF(K9131=1,IF(COUNTIFS(C$2:C9131,C9131,K$2:K9131,1)=1,1,0),"")</f>
        <v/>
      </c>
      <c r="R9131" s="0" t="str">
        <f aca="false">IF(M9131=1,IF(COUNTIFS(C$2:C9131,C9131,M$2:M9131,1)=1,1,0),"")</f>
        <v/>
      </c>
      <c r="S9131" s="0" t="str">
        <f aca="false">IF(L9131=1,IF(COUNTIFS(C$2:C9131,C9131,L$2:L9131,1)=1,1,0),"")</f>
        <v/>
      </c>
      <c r="T9131" s="38" t="str">
        <f aca="false">IF(N9131="","",N9131+ROW()/10000000)</f>
        <v/>
      </c>
      <c r="U9131" s="0" t="str">
        <f aca="false">IF(G9131=1,IF(B9131="",1,0),"")</f>
        <v/>
      </c>
    </row>
    <row r="9132" customFormat="false" ht="15" hidden="false" customHeight="false" outlineLevel="0" collapsed="false">
      <c r="A9132" s="35"/>
      <c r="B9132" s="35"/>
      <c r="G9132" s="0" t="str">
        <f aca="false">IF(A9132="","",IF(AND(A9132&gt;=Debut,A9132&lt;Fin),1,0))</f>
        <v/>
      </c>
      <c r="H9132" s="0" t="str">
        <f aca="false">IF(G9132=1,INT(ROUND((A9132-Debut)*86400,0)/600),"")</f>
        <v/>
      </c>
      <c r="I9132" s="0" t="str">
        <f aca="false">IF(G9132=1,INT(ROUND((A9132-Debut)*86400,0)/3600),"")</f>
        <v/>
      </c>
      <c r="J9132" s="0" t="str">
        <f aca="false">IF(OR(A9132="",B9132=""),"",ROUND((B9132-A9132)*86400,0))</f>
        <v/>
      </c>
      <c r="K9132" s="37" t="str">
        <f aca="false">IF(G9132=1,IF(COUNTIFS($C:$C,C9132,$G:$G,1,$A:$A,"&gt;="&amp;(A9132-FenetreInterm/86400),$A:$A,"&lt;="&amp;A9132)&gt;=NbInterm,1,0),"")</f>
        <v/>
      </c>
      <c r="L9132" s="37" t="str">
        <f aca="false">IF(G9132=1,IF(B9132="",0,IF(J9132&lt;SeuilFugitive,1,0)),"")</f>
        <v/>
      </c>
      <c r="M9132" s="37" t="str">
        <f aca="false">IF(G9132=1,IF(B9132="",IF((Fin-A9132)*24&gt;SeuilFigee,1,0),IF(J9132&gt;SeuilFigee*3600,1,0)),"")</f>
        <v/>
      </c>
      <c r="N9132" s="0" t="str">
        <f aca="false">IF(G9132=1,IF(COUNTIF(H$2:H9132,H9132)=1,COUNTIF($H:$H,H9132),""),"")</f>
        <v/>
      </c>
      <c r="O9132" s="0" t="str">
        <f aca="false">IF(G9132=1,IF(COUNTIF(I$2:I9132,I9132)=1,COUNTIF($I:$I,I9132),""),"")</f>
        <v/>
      </c>
      <c r="P9132" s="38" t="str">
        <f aca="false">IF(G9132=1,IF(COUNTIFS(C$2:C9132,C9132,G$2:G9132,1)=1,COUNTIFS($C:$C,C9132,$G:$G,1)+ROW()/10000000,""),"")</f>
        <v/>
      </c>
      <c r="Q9132" s="0" t="str">
        <f aca="false">IF(K9132=1,IF(COUNTIFS(C$2:C9132,C9132,K$2:K9132,1)=1,1,0),"")</f>
        <v/>
      </c>
      <c r="R9132" s="0" t="str">
        <f aca="false">IF(M9132=1,IF(COUNTIFS(C$2:C9132,C9132,M$2:M9132,1)=1,1,0),"")</f>
        <v/>
      </c>
      <c r="S9132" s="0" t="str">
        <f aca="false">IF(L9132=1,IF(COUNTIFS(C$2:C9132,C9132,L$2:L9132,1)=1,1,0),"")</f>
        <v/>
      </c>
      <c r="T9132" s="38" t="str">
        <f aca="false">IF(N9132="","",N9132+ROW()/10000000)</f>
        <v/>
      </c>
      <c r="U9132" s="0" t="str">
        <f aca="false">IF(G9132=1,IF(B9132="",1,0),"")</f>
        <v/>
      </c>
    </row>
    <row r="9133" customFormat="false" ht="15" hidden="false" customHeight="false" outlineLevel="0" collapsed="false">
      <c r="A9133" s="35"/>
      <c r="B9133" s="35"/>
      <c r="G9133" s="0" t="str">
        <f aca="false">IF(A9133="","",IF(AND(A9133&gt;=Debut,A9133&lt;Fin),1,0))</f>
        <v/>
      </c>
      <c r="H9133" s="0" t="str">
        <f aca="false">IF(G9133=1,INT(ROUND((A9133-Debut)*86400,0)/600),"")</f>
        <v/>
      </c>
      <c r="I9133" s="0" t="str">
        <f aca="false">IF(G9133=1,INT(ROUND((A9133-Debut)*86400,0)/3600),"")</f>
        <v/>
      </c>
      <c r="J9133" s="0" t="str">
        <f aca="false">IF(OR(A9133="",B9133=""),"",ROUND((B9133-A9133)*86400,0))</f>
        <v/>
      </c>
      <c r="K9133" s="37" t="str">
        <f aca="false">IF(G9133=1,IF(COUNTIFS($C:$C,C9133,$G:$G,1,$A:$A,"&gt;="&amp;(A9133-FenetreInterm/86400),$A:$A,"&lt;="&amp;A9133)&gt;=NbInterm,1,0),"")</f>
        <v/>
      </c>
      <c r="L9133" s="37" t="str">
        <f aca="false">IF(G9133=1,IF(B9133="",0,IF(J9133&lt;SeuilFugitive,1,0)),"")</f>
        <v/>
      </c>
      <c r="M9133" s="37" t="str">
        <f aca="false">IF(G9133=1,IF(B9133="",IF((Fin-A9133)*24&gt;SeuilFigee,1,0),IF(J9133&gt;SeuilFigee*3600,1,0)),"")</f>
        <v/>
      </c>
      <c r="N9133" s="0" t="str">
        <f aca="false">IF(G9133=1,IF(COUNTIF(H$2:H9133,H9133)=1,COUNTIF($H:$H,H9133),""),"")</f>
        <v/>
      </c>
      <c r="O9133" s="0" t="str">
        <f aca="false">IF(G9133=1,IF(COUNTIF(I$2:I9133,I9133)=1,COUNTIF($I:$I,I9133),""),"")</f>
        <v/>
      </c>
      <c r="P9133" s="38" t="str">
        <f aca="false">IF(G9133=1,IF(COUNTIFS(C$2:C9133,C9133,G$2:G9133,1)=1,COUNTIFS($C:$C,C9133,$G:$G,1)+ROW()/10000000,""),"")</f>
        <v/>
      </c>
      <c r="Q9133" s="0" t="str">
        <f aca="false">IF(K9133=1,IF(COUNTIFS(C$2:C9133,C9133,K$2:K9133,1)=1,1,0),"")</f>
        <v/>
      </c>
      <c r="R9133" s="0" t="str">
        <f aca="false">IF(M9133=1,IF(COUNTIFS(C$2:C9133,C9133,M$2:M9133,1)=1,1,0),"")</f>
        <v/>
      </c>
      <c r="S9133" s="0" t="str">
        <f aca="false">IF(L9133=1,IF(COUNTIFS(C$2:C9133,C9133,L$2:L9133,1)=1,1,0),"")</f>
        <v/>
      </c>
      <c r="T9133" s="38" t="str">
        <f aca="false">IF(N9133="","",N9133+ROW()/10000000)</f>
        <v/>
      </c>
      <c r="U9133" s="0" t="str">
        <f aca="false">IF(G9133=1,IF(B9133="",1,0),"")</f>
        <v/>
      </c>
    </row>
    <row r="9134" customFormat="false" ht="15" hidden="false" customHeight="false" outlineLevel="0" collapsed="false">
      <c r="A9134" s="35"/>
      <c r="B9134" s="35"/>
      <c r="G9134" s="0" t="str">
        <f aca="false">IF(A9134="","",IF(AND(A9134&gt;=Debut,A9134&lt;Fin),1,0))</f>
        <v/>
      </c>
      <c r="H9134" s="0" t="str">
        <f aca="false">IF(G9134=1,INT(ROUND((A9134-Debut)*86400,0)/600),"")</f>
        <v/>
      </c>
      <c r="I9134" s="0" t="str">
        <f aca="false">IF(G9134=1,INT(ROUND((A9134-Debut)*86400,0)/3600),"")</f>
        <v/>
      </c>
      <c r="J9134" s="0" t="str">
        <f aca="false">IF(OR(A9134="",B9134=""),"",ROUND((B9134-A9134)*86400,0))</f>
        <v/>
      </c>
      <c r="K9134" s="37" t="str">
        <f aca="false">IF(G9134=1,IF(COUNTIFS($C:$C,C9134,$G:$G,1,$A:$A,"&gt;="&amp;(A9134-FenetreInterm/86400),$A:$A,"&lt;="&amp;A9134)&gt;=NbInterm,1,0),"")</f>
        <v/>
      </c>
      <c r="L9134" s="37" t="str">
        <f aca="false">IF(G9134=1,IF(B9134="",0,IF(J9134&lt;SeuilFugitive,1,0)),"")</f>
        <v/>
      </c>
      <c r="M9134" s="37" t="str">
        <f aca="false">IF(G9134=1,IF(B9134="",IF((Fin-A9134)*24&gt;SeuilFigee,1,0),IF(J9134&gt;SeuilFigee*3600,1,0)),"")</f>
        <v/>
      </c>
      <c r="N9134" s="0" t="str">
        <f aca="false">IF(G9134=1,IF(COUNTIF(H$2:H9134,H9134)=1,COUNTIF($H:$H,H9134),""),"")</f>
        <v/>
      </c>
      <c r="O9134" s="0" t="str">
        <f aca="false">IF(G9134=1,IF(COUNTIF(I$2:I9134,I9134)=1,COUNTIF($I:$I,I9134),""),"")</f>
        <v/>
      </c>
      <c r="P9134" s="38" t="str">
        <f aca="false">IF(G9134=1,IF(COUNTIFS(C$2:C9134,C9134,G$2:G9134,1)=1,COUNTIFS($C:$C,C9134,$G:$G,1)+ROW()/10000000,""),"")</f>
        <v/>
      </c>
      <c r="Q9134" s="0" t="str">
        <f aca="false">IF(K9134=1,IF(COUNTIFS(C$2:C9134,C9134,K$2:K9134,1)=1,1,0),"")</f>
        <v/>
      </c>
      <c r="R9134" s="0" t="str">
        <f aca="false">IF(M9134=1,IF(COUNTIFS(C$2:C9134,C9134,M$2:M9134,1)=1,1,0),"")</f>
        <v/>
      </c>
      <c r="S9134" s="0" t="str">
        <f aca="false">IF(L9134=1,IF(COUNTIFS(C$2:C9134,C9134,L$2:L9134,1)=1,1,0),"")</f>
        <v/>
      </c>
      <c r="T9134" s="38" t="str">
        <f aca="false">IF(N9134="","",N9134+ROW()/10000000)</f>
        <v/>
      </c>
      <c r="U9134" s="0" t="str">
        <f aca="false">IF(G9134=1,IF(B9134="",1,0),"")</f>
        <v/>
      </c>
    </row>
    <row r="9135" customFormat="false" ht="15" hidden="false" customHeight="false" outlineLevel="0" collapsed="false">
      <c r="A9135" s="35"/>
      <c r="B9135" s="35"/>
      <c r="G9135" s="0" t="str">
        <f aca="false">IF(A9135="","",IF(AND(A9135&gt;=Debut,A9135&lt;Fin),1,0))</f>
        <v/>
      </c>
      <c r="H9135" s="0" t="str">
        <f aca="false">IF(G9135=1,INT(ROUND((A9135-Debut)*86400,0)/600),"")</f>
        <v/>
      </c>
      <c r="I9135" s="0" t="str">
        <f aca="false">IF(G9135=1,INT(ROUND((A9135-Debut)*86400,0)/3600),"")</f>
        <v/>
      </c>
      <c r="J9135" s="0" t="str">
        <f aca="false">IF(OR(A9135="",B9135=""),"",ROUND((B9135-A9135)*86400,0))</f>
        <v/>
      </c>
      <c r="K9135" s="37" t="str">
        <f aca="false">IF(G9135=1,IF(COUNTIFS($C:$C,C9135,$G:$G,1,$A:$A,"&gt;="&amp;(A9135-FenetreInterm/86400),$A:$A,"&lt;="&amp;A9135)&gt;=NbInterm,1,0),"")</f>
        <v/>
      </c>
      <c r="L9135" s="37" t="str">
        <f aca="false">IF(G9135=1,IF(B9135="",0,IF(J9135&lt;SeuilFugitive,1,0)),"")</f>
        <v/>
      </c>
      <c r="M9135" s="37" t="str">
        <f aca="false">IF(G9135=1,IF(B9135="",IF((Fin-A9135)*24&gt;SeuilFigee,1,0),IF(J9135&gt;SeuilFigee*3600,1,0)),"")</f>
        <v/>
      </c>
      <c r="N9135" s="0" t="str">
        <f aca="false">IF(G9135=1,IF(COUNTIF(H$2:H9135,H9135)=1,COUNTIF($H:$H,H9135),""),"")</f>
        <v/>
      </c>
      <c r="O9135" s="0" t="str">
        <f aca="false">IF(G9135=1,IF(COUNTIF(I$2:I9135,I9135)=1,COUNTIF($I:$I,I9135),""),"")</f>
        <v/>
      </c>
      <c r="P9135" s="38" t="str">
        <f aca="false">IF(G9135=1,IF(COUNTIFS(C$2:C9135,C9135,G$2:G9135,1)=1,COUNTIFS($C:$C,C9135,$G:$G,1)+ROW()/10000000,""),"")</f>
        <v/>
      </c>
      <c r="Q9135" s="0" t="str">
        <f aca="false">IF(K9135=1,IF(COUNTIFS(C$2:C9135,C9135,K$2:K9135,1)=1,1,0),"")</f>
        <v/>
      </c>
      <c r="R9135" s="0" t="str">
        <f aca="false">IF(M9135=1,IF(COUNTIFS(C$2:C9135,C9135,M$2:M9135,1)=1,1,0),"")</f>
        <v/>
      </c>
      <c r="S9135" s="0" t="str">
        <f aca="false">IF(L9135=1,IF(COUNTIFS(C$2:C9135,C9135,L$2:L9135,1)=1,1,0),"")</f>
        <v/>
      </c>
      <c r="T9135" s="38" t="str">
        <f aca="false">IF(N9135="","",N9135+ROW()/10000000)</f>
        <v/>
      </c>
      <c r="U9135" s="0" t="str">
        <f aca="false">IF(G9135=1,IF(B9135="",1,0),"")</f>
        <v/>
      </c>
    </row>
    <row r="9136" customFormat="false" ht="15" hidden="false" customHeight="false" outlineLevel="0" collapsed="false">
      <c r="A9136" s="35"/>
      <c r="B9136" s="35"/>
      <c r="G9136" s="0" t="str">
        <f aca="false">IF(A9136="","",IF(AND(A9136&gt;=Debut,A9136&lt;Fin),1,0))</f>
        <v/>
      </c>
      <c r="H9136" s="0" t="str">
        <f aca="false">IF(G9136=1,INT(ROUND((A9136-Debut)*86400,0)/600),"")</f>
        <v/>
      </c>
      <c r="I9136" s="0" t="str">
        <f aca="false">IF(G9136=1,INT(ROUND((A9136-Debut)*86400,0)/3600),"")</f>
        <v/>
      </c>
      <c r="J9136" s="0" t="str">
        <f aca="false">IF(OR(A9136="",B9136=""),"",ROUND((B9136-A9136)*86400,0))</f>
        <v/>
      </c>
      <c r="K9136" s="37" t="str">
        <f aca="false">IF(G9136=1,IF(COUNTIFS($C:$C,C9136,$G:$G,1,$A:$A,"&gt;="&amp;(A9136-FenetreInterm/86400),$A:$A,"&lt;="&amp;A9136)&gt;=NbInterm,1,0),"")</f>
        <v/>
      </c>
      <c r="L9136" s="37" t="str">
        <f aca="false">IF(G9136=1,IF(B9136="",0,IF(J9136&lt;SeuilFugitive,1,0)),"")</f>
        <v/>
      </c>
      <c r="M9136" s="37" t="str">
        <f aca="false">IF(G9136=1,IF(B9136="",IF((Fin-A9136)*24&gt;SeuilFigee,1,0),IF(J9136&gt;SeuilFigee*3600,1,0)),"")</f>
        <v/>
      </c>
      <c r="N9136" s="0" t="str">
        <f aca="false">IF(G9136=1,IF(COUNTIF(H$2:H9136,H9136)=1,COUNTIF($H:$H,H9136),""),"")</f>
        <v/>
      </c>
      <c r="O9136" s="0" t="str">
        <f aca="false">IF(G9136=1,IF(COUNTIF(I$2:I9136,I9136)=1,COUNTIF($I:$I,I9136),""),"")</f>
        <v/>
      </c>
      <c r="P9136" s="38" t="str">
        <f aca="false">IF(G9136=1,IF(COUNTIFS(C$2:C9136,C9136,G$2:G9136,1)=1,COUNTIFS($C:$C,C9136,$G:$G,1)+ROW()/10000000,""),"")</f>
        <v/>
      </c>
      <c r="Q9136" s="0" t="str">
        <f aca="false">IF(K9136=1,IF(COUNTIFS(C$2:C9136,C9136,K$2:K9136,1)=1,1,0),"")</f>
        <v/>
      </c>
      <c r="R9136" s="0" t="str">
        <f aca="false">IF(M9136=1,IF(COUNTIFS(C$2:C9136,C9136,M$2:M9136,1)=1,1,0),"")</f>
        <v/>
      </c>
      <c r="S9136" s="0" t="str">
        <f aca="false">IF(L9136=1,IF(COUNTIFS(C$2:C9136,C9136,L$2:L9136,1)=1,1,0),"")</f>
        <v/>
      </c>
      <c r="T9136" s="38" t="str">
        <f aca="false">IF(N9136="","",N9136+ROW()/10000000)</f>
        <v/>
      </c>
      <c r="U9136" s="0" t="str">
        <f aca="false">IF(G9136=1,IF(B9136="",1,0),"")</f>
        <v/>
      </c>
    </row>
    <row r="9137" customFormat="false" ht="15" hidden="false" customHeight="false" outlineLevel="0" collapsed="false">
      <c r="A9137" s="35"/>
      <c r="B9137" s="35"/>
      <c r="G9137" s="0" t="str">
        <f aca="false">IF(A9137="","",IF(AND(A9137&gt;=Debut,A9137&lt;Fin),1,0))</f>
        <v/>
      </c>
      <c r="H9137" s="0" t="str">
        <f aca="false">IF(G9137=1,INT(ROUND((A9137-Debut)*86400,0)/600),"")</f>
        <v/>
      </c>
      <c r="I9137" s="0" t="str">
        <f aca="false">IF(G9137=1,INT(ROUND((A9137-Debut)*86400,0)/3600),"")</f>
        <v/>
      </c>
      <c r="J9137" s="0" t="str">
        <f aca="false">IF(OR(A9137="",B9137=""),"",ROUND((B9137-A9137)*86400,0))</f>
        <v/>
      </c>
      <c r="K9137" s="37" t="str">
        <f aca="false">IF(G9137=1,IF(COUNTIFS($C:$C,C9137,$G:$G,1,$A:$A,"&gt;="&amp;(A9137-FenetreInterm/86400),$A:$A,"&lt;="&amp;A9137)&gt;=NbInterm,1,0),"")</f>
        <v/>
      </c>
      <c r="L9137" s="37" t="str">
        <f aca="false">IF(G9137=1,IF(B9137="",0,IF(J9137&lt;SeuilFugitive,1,0)),"")</f>
        <v/>
      </c>
      <c r="M9137" s="37" t="str">
        <f aca="false">IF(G9137=1,IF(B9137="",IF((Fin-A9137)*24&gt;SeuilFigee,1,0),IF(J9137&gt;SeuilFigee*3600,1,0)),"")</f>
        <v/>
      </c>
      <c r="N9137" s="0" t="str">
        <f aca="false">IF(G9137=1,IF(COUNTIF(H$2:H9137,H9137)=1,COUNTIF($H:$H,H9137),""),"")</f>
        <v/>
      </c>
      <c r="O9137" s="0" t="str">
        <f aca="false">IF(G9137=1,IF(COUNTIF(I$2:I9137,I9137)=1,COUNTIF($I:$I,I9137),""),"")</f>
        <v/>
      </c>
      <c r="P9137" s="38" t="str">
        <f aca="false">IF(G9137=1,IF(COUNTIFS(C$2:C9137,C9137,G$2:G9137,1)=1,COUNTIFS($C:$C,C9137,$G:$G,1)+ROW()/10000000,""),"")</f>
        <v/>
      </c>
      <c r="Q9137" s="0" t="str">
        <f aca="false">IF(K9137=1,IF(COUNTIFS(C$2:C9137,C9137,K$2:K9137,1)=1,1,0),"")</f>
        <v/>
      </c>
      <c r="R9137" s="0" t="str">
        <f aca="false">IF(M9137=1,IF(COUNTIFS(C$2:C9137,C9137,M$2:M9137,1)=1,1,0),"")</f>
        <v/>
      </c>
      <c r="S9137" s="0" t="str">
        <f aca="false">IF(L9137=1,IF(COUNTIFS(C$2:C9137,C9137,L$2:L9137,1)=1,1,0),"")</f>
        <v/>
      </c>
      <c r="T9137" s="38" t="str">
        <f aca="false">IF(N9137="","",N9137+ROW()/10000000)</f>
        <v/>
      </c>
      <c r="U9137" s="0" t="str">
        <f aca="false">IF(G9137=1,IF(B9137="",1,0),"")</f>
        <v/>
      </c>
    </row>
    <row r="9138" customFormat="false" ht="15" hidden="false" customHeight="false" outlineLevel="0" collapsed="false">
      <c r="A9138" s="35"/>
      <c r="B9138" s="35"/>
      <c r="G9138" s="0" t="str">
        <f aca="false">IF(A9138="","",IF(AND(A9138&gt;=Debut,A9138&lt;Fin),1,0))</f>
        <v/>
      </c>
      <c r="H9138" s="0" t="str">
        <f aca="false">IF(G9138=1,INT(ROUND((A9138-Debut)*86400,0)/600),"")</f>
        <v/>
      </c>
      <c r="I9138" s="0" t="str">
        <f aca="false">IF(G9138=1,INT(ROUND((A9138-Debut)*86400,0)/3600),"")</f>
        <v/>
      </c>
      <c r="J9138" s="0" t="str">
        <f aca="false">IF(OR(A9138="",B9138=""),"",ROUND((B9138-A9138)*86400,0))</f>
        <v/>
      </c>
      <c r="K9138" s="37" t="str">
        <f aca="false">IF(G9138=1,IF(COUNTIFS($C:$C,C9138,$G:$G,1,$A:$A,"&gt;="&amp;(A9138-FenetreInterm/86400),$A:$A,"&lt;="&amp;A9138)&gt;=NbInterm,1,0),"")</f>
        <v/>
      </c>
      <c r="L9138" s="37" t="str">
        <f aca="false">IF(G9138=1,IF(B9138="",0,IF(J9138&lt;SeuilFugitive,1,0)),"")</f>
        <v/>
      </c>
      <c r="M9138" s="37" t="str">
        <f aca="false">IF(G9138=1,IF(B9138="",IF((Fin-A9138)*24&gt;SeuilFigee,1,0),IF(J9138&gt;SeuilFigee*3600,1,0)),"")</f>
        <v/>
      </c>
      <c r="N9138" s="0" t="str">
        <f aca="false">IF(G9138=1,IF(COUNTIF(H$2:H9138,H9138)=1,COUNTIF($H:$H,H9138),""),"")</f>
        <v/>
      </c>
      <c r="O9138" s="0" t="str">
        <f aca="false">IF(G9138=1,IF(COUNTIF(I$2:I9138,I9138)=1,COUNTIF($I:$I,I9138),""),"")</f>
        <v/>
      </c>
      <c r="P9138" s="38" t="str">
        <f aca="false">IF(G9138=1,IF(COUNTIFS(C$2:C9138,C9138,G$2:G9138,1)=1,COUNTIFS($C:$C,C9138,$G:$G,1)+ROW()/10000000,""),"")</f>
        <v/>
      </c>
      <c r="Q9138" s="0" t="str">
        <f aca="false">IF(K9138=1,IF(COUNTIFS(C$2:C9138,C9138,K$2:K9138,1)=1,1,0),"")</f>
        <v/>
      </c>
      <c r="R9138" s="0" t="str">
        <f aca="false">IF(M9138=1,IF(COUNTIFS(C$2:C9138,C9138,M$2:M9138,1)=1,1,0),"")</f>
        <v/>
      </c>
      <c r="S9138" s="0" t="str">
        <f aca="false">IF(L9138=1,IF(COUNTIFS(C$2:C9138,C9138,L$2:L9138,1)=1,1,0),"")</f>
        <v/>
      </c>
      <c r="T9138" s="38" t="str">
        <f aca="false">IF(N9138="","",N9138+ROW()/10000000)</f>
        <v/>
      </c>
      <c r="U9138" s="0" t="str">
        <f aca="false">IF(G9138=1,IF(B9138="",1,0),"")</f>
        <v/>
      </c>
    </row>
    <row r="9139" customFormat="false" ht="15" hidden="false" customHeight="false" outlineLevel="0" collapsed="false">
      <c r="A9139" s="35"/>
      <c r="B9139" s="35"/>
      <c r="G9139" s="0" t="str">
        <f aca="false">IF(A9139="","",IF(AND(A9139&gt;=Debut,A9139&lt;Fin),1,0))</f>
        <v/>
      </c>
      <c r="H9139" s="0" t="str">
        <f aca="false">IF(G9139=1,INT(ROUND((A9139-Debut)*86400,0)/600),"")</f>
        <v/>
      </c>
      <c r="I9139" s="0" t="str">
        <f aca="false">IF(G9139=1,INT(ROUND((A9139-Debut)*86400,0)/3600),"")</f>
        <v/>
      </c>
      <c r="J9139" s="0" t="str">
        <f aca="false">IF(OR(A9139="",B9139=""),"",ROUND((B9139-A9139)*86400,0))</f>
        <v/>
      </c>
      <c r="K9139" s="37" t="str">
        <f aca="false">IF(G9139=1,IF(COUNTIFS($C:$C,C9139,$G:$G,1,$A:$A,"&gt;="&amp;(A9139-FenetreInterm/86400),$A:$A,"&lt;="&amp;A9139)&gt;=NbInterm,1,0),"")</f>
        <v/>
      </c>
      <c r="L9139" s="37" t="str">
        <f aca="false">IF(G9139=1,IF(B9139="",0,IF(J9139&lt;SeuilFugitive,1,0)),"")</f>
        <v/>
      </c>
      <c r="M9139" s="37" t="str">
        <f aca="false">IF(G9139=1,IF(B9139="",IF((Fin-A9139)*24&gt;SeuilFigee,1,0),IF(J9139&gt;SeuilFigee*3600,1,0)),"")</f>
        <v/>
      </c>
      <c r="N9139" s="0" t="str">
        <f aca="false">IF(G9139=1,IF(COUNTIF(H$2:H9139,H9139)=1,COUNTIF($H:$H,H9139),""),"")</f>
        <v/>
      </c>
      <c r="O9139" s="0" t="str">
        <f aca="false">IF(G9139=1,IF(COUNTIF(I$2:I9139,I9139)=1,COUNTIF($I:$I,I9139),""),"")</f>
        <v/>
      </c>
      <c r="P9139" s="38" t="str">
        <f aca="false">IF(G9139=1,IF(COUNTIFS(C$2:C9139,C9139,G$2:G9139,1)=1,COUNTIFS($C:$C,C9139,$G:$G,1)+ROW()/10000000,""),"")</f>
        <v/>
      </c>
      <c r="Q9139" s="0" t="str">
        <f aca="false">IF(K9139=1,IF(COUNTIFS(C$2:C9139,C9139,K$2:K9139,1)=1,1,0),"")</f>
        <v/>
      </c>
      <c r="R9139" s="0" t="str">
        <f aca="false">IF(M9139=1,IF(COUNTIFS(C$2:C9139,C9139,M$2:M9139,1)=1,1,0),"")</f>
        <v/>
      </c>
      <c r="S9139" s="0" t="str">
        <f aca="false">IF(L9139=1,IF(COUNTIFS(C$2:C9139,C9139,L$2:L9139,1)=1,1,0),"")</f>
        <v/>
      </c>
      <c r="T9139" s="38" t="str">
        <f aca="false">IF(N9139="","",N9139+ROW()/10000000)</f>
        <v/>
      </c>
      <c r="U9139" s="0" t="str">
        <f aca="false">IF(G9139=1,IF(B9139="",1,0),"")</f>
        <v/>
      </c>
    </row>
    <row r="9140" customFormat="false" ht="15" hidden="false" customHeight="false" outlineLevel="0" collapsed="false">
      <c r="A9140" s="35"/>
      <c r="B9140" s="35"/>
      <c r="G9140" s="0" t="str">
        <f aca="false">IF(A9140="","",IF(AND(A9140&gt;=Debut,A9140&lt;Fin),1,0))</f>
        <v/>
      </c>
      <c r="H9140" s="0" t="str">
        <f aca="false">IF(G9140=1,INT(ROUND((A9140-Debut)*86400,0)/600),"")</f>
        <v/>
      </c>
      <c r="I9140" s="0" t="str">
        <f aca="false">IF(G9140=1,INT(ROUND((A9140-Debut)*86400,0)/3600),"")</f>
        <v/>
      </c>
      <c r="J9140" s="0" t="str">
        <f aca="false">IF(OR(A9140="",B9140=""),"",ROUND((B9140-A9140)*86400,0))</f>
        <v/>
      </c>
      <c r="K9140" s="37" t="str">
        <f aca="false">IF(G9140=1,IF(COUNTIFS($C:$C,C9140,$G:$G,1,$A:$A,"&gt;="&amp;(A9140-FenetreInterm/86400),$A:$A,"&lt;="&amp;A9140)&gt;=NbInterm,1,0),"")</f>
        <v/>
      </c>
      <c r="L9140" s="37" t="str">
        <f aca="false">IF(G9140=1,IF(B9140="",0,IF(J9140&lt;SeuilFugitive,1,0)),"")</f>
        <v/>
      </c>
      <c r="M9140" s="37" t="str">
        <f aca="false">IF(G9140=1,IF(B9140="",IF((Fin-A9140)*24&gt;SeuilFigee,1,0),IF(J9140&gt;SeuilFigee*3600,1,0)),"")</f>
        <v/>
      </c>
      <c r="N9140" s="0" t="str">
        <f aca="false">IF(G9140=1,IF(COUNTIF(H$2:H9140,H9140)=1,COUNTIF($H:$H,H9140),""),"")</f>
        <v/>
      </c>
      <c r="O9140" s="0" t="str">
        <f aca="false">IF(G9140=1,IF(COUNTIF(I$2:I9140,I9140)=1,COUNTIF($I:$I,I9140),""),"")</f>
        <v/>
      </c>
      <c r="P9140" s="38" t="str">
        <f aca="false">IF(G9140=1,IF(COUNTIFS(C$2:C9140,C9140,G$2:G9140,1)=1,COUNTIFS($C:$C,C9140,$G:$G,1)+ROW()/10000000,""),"")</f>
        <v/>
      </c>
      <c r="Q9140" s="0" t="str">
        <f aca="false">IF(K9140=1,IF(COUNTIFS(C$2:C9140,C9140,K$2:K9140,1)=1,1,0),"")</f>
        <v/>
      </c>
      <c r="R9140" s="0" t="str">
        <f aca="false">IF(M9140=1,IF(COUNTIFS(C$2:C9140,C9140,M$2:M9140,1)=1,1,0),"")</f>
        <v/>
      </c>
      <c r="S9140" s="0" t="str">
        <f aca="false">IF(L9140=1,IF(COUNTIFS(C$2:C9140,C9140,L$2:L9140,1)=1,1,0),"")</f>
        <v/>
      </c>
      <c r="T9140" s="38" t="str">
        <f aca="false">IF(N9140="","",N9140+ROW()/10000000)</f>
        <v/>
      </c>
      <c r="U9140" s="0" t="str">
        <f aca="false">IF(G9140=1,IF(B9140="",1,0),"")</f>
        <v/>
      </c>
    </row>
    <row r="9141" customFormat="false" ht="15" hidden="false" customHeight="false" outlineLevel="0" collapsed="false">
      <c r="A9141" s="35"/>
      <c r="B9141" s="35"/>
      <c r="G9141" s="0" t="str">
        <f aca="false">IF(A9141="","",IF(AND(A9141&gt;=Debut,A9141&lt;Fin),1,0))</f>
        <v/>
      </c>
      <c r="H9141" s="0" t="str">
        <f aca="false">IF(G9141=1,INT(ROUND((A9141-Debut)*86400,0)/600),"")</f>
        <v/>
      </c>
      <c r="I9141" s="0" t="str">
        <f aca="false">IF(G9141=1,INT(ROUND((A9141-Debut)*86400,0)/3600),"")</f>
        <v/>
      </c>
      <c r="J9141" s="0" t="str">
        <f aca="false">IF(OR(A9141="",B9141=""),"",ROUND((B9141-A9141)*86400,0))</f>
        <v/>
      </c>
      <c r="K9141" s="37" t="str">
        <f aca="false">IF(G9141=1,IF(COUNTIFS($C:$C,C9141,$G:$G,1,$A:$A,"&gt;="&amp;(A9141-FenetreInterm/86400),$A:$A,"&lt;="&amp;A9141)&gt;=NbInterm,1,0),"")</f>
        <v/>
      </c>
      <c r="L9141" s="37" t="str">
        <f aca="false">IF(G9141=1,IF(B9141="",0,IF(J9141&lt;SeuilFugitive,1,0)),"")</f>
        <v/>
      </c>
      <c r="M9141" s="37" t="str">
        <f aca="false">IF(G9141=1,IF(B9141="",IF((Fin-A9141)*24&gt;SeuilFigee,1,0),IF(J9141&gt;SeuilFigee*3600,1,0)),"")</f>
        <v/>
      </c>
      <c r="N9141" s="0" t="str">
        <f aca="false">IF(G9141=1,IF(COUNTIF(H$2:H9141,H9141)=1,COUNTIF($H:$H,H9141),""),"")</f>
        <v/>
      </c>
      <c r="O9141" s="0" t="str">
        <f aca="false">IF(G9141=1,IF(COUNTIF(I$2:I9141,I9141)=1,COUNTIF($I:$I,I9141),""),"")</f>
        <v/>
      </c>
      <c r="P9141" s="38" t="str">
        <f aca="false">IF(G9141=1,IF(COUNTIFS(C$2:C9141,C9141,G$2:G9141,1)=1,COUNTIFS($C:$C,C9141,$G:$G,1)+ROW()/10000000,""),"")</f>
        <v/>
      </c>
      <c r="Q9141" s="0" t="str">
        <f aca="false">IF(K9141=1,IF(COUNTIFS(C$2:C9141,C9141,K$2:K9141,1)=1,1,0),"")</f>
        <v/>
      </c>
      <c r="R9141" s="0" t="str">
        <f aca="false">IF(M9141=1,IF(COUNTIFS(C$2:C9141,C9141,M$2:M9141,1)=1,1,0),"")</f>
        <v/>
      </c>
      <c r="S9141" s="0" t="str">
        <f aca="false">IF(L9141=1,IF(COUNTIFS(C$2:C9141,C9141,L$2:L9141,1)=1,1,0),"")</f>
        <v/>
      </c>
      <c r="T9141" s="38" t="str">
        <f aca="false">IF(N9141="","",N9141+ROW()/10000000)</f>
        <v/>
      </c>
      <c r="U9141" s="0" t="str">
        <f aca="false">IF(G9141=1,IF(B9141="",1,0),"")</f>
        <v/>
      </c>
    </row>
    <row r="9142" customFormat="false" ht="15" hidden="false" customHeight="false" outlineLevel="0" collapsed="false">
      <c r="A9142" s="35"/>
      <c r="B9142" s="35"/>
      <c r="G9142" s="0" t="str">
        <f aca="false">IF(A9142="","",IF(AND(A9142&gt;=Debut,A9142&lt;Fin),1,0))</f>
        <v/>
      </c>
      <c r="H9142" s="0" t="str">
        <f aca="false">IF(G9142=1,INT(ROUND((A9142-Debut)*86400,0)/600),"")</f>
        <v/>
      </c>
      <c r="I9142" s="0" t="str">
        <f aca="false">IF(G9142=1,INT(ROUND((A9142-Debut)*86400,0)/3600),"")</f>
        <v/>
      </c>
      <c r="J9142" s="0" t="str">
        <f aca="false">IF(OR(A9142="",B9142=""),"",ROUND((B9142-A9142)*86400,0))</f>
        <v/>
      </c>
      <c r="K9142" s="37" t="str">
        <f aca="false">IF(G9142=1,IF(COUNTIFS($C:$C,C9142,$G:$G,1,$A:$A,"&gt;="&amp;(A9142-FenetreInterm/86400),$A:$A,"&lt;="&amp;A9142)&gt;=NbInterm,1,0),"")</f>
        <v/>
      </c>
      <c r="L9142" s="37" t="str">
        <f aca="false">IF(G9142=1,IF(B9142="",0,IF(J9142&lt;SeuilFugitive,1,0)),"")</f>
        <v/>
      </c>
      <c r="M9142" s="37" t="str">
        <f aca="false">IF(G9142=1,IF(B9142="",IF((Fin-A9142)*24&gt;SeuilFigee,1,0),IF(J9142&gt;SeuilFigee*3600,1,0)),"")</f>
        <v/>
      </c>
      <c r="N9142" s="0" t="str">
        <f aca="false">IF(G9142=1,IF(COUNTIF(H$2:H9142,H9142)=1,COUNTIF($H:$H,H9142),""),"")</f>
        <v/>
      </c>
      <c r="O9142" s="0" t="str">
        <f aca="false">IF(G9142=1,IF(COUNTIF(I$2:I9142,I9142)=1,COUNTIF($I:$I,I9142),""),"")</f>
        <v/>
      </c>
      <c r="P9142" s="38" t="str">
        <f aca="false">IF(G9142=1,IF(COUNTIFS(C$2:C9142,C9142,G$2:G9142,1)=1,COUNTIFS($C:$C,C9142,$G:$G,1)+ROW()/10000000,""),"")</f>
        <v/>
      </c>
      <c r="Q9142" s="0" t="str">
        <f aca="false">IF(K9142=1,IF(COUNTIFS(C$2:C9142,C9142,K$2:K9142,1)=1,1,0),"")</f>
        <v/>
      </c>
      <c r="R9142" s="0" t="str">
        <f aca="false">IF(M9142=1,IF(COUNTIFS(C$2:C9142,C9142,M$2:M9142,1)=1,1,0),"")</f>
        <v/>
      </c>
      <c r="S9142" s="0" t="str">
        <f aca="false">IF(L9142=1,IF(COUNTIFS(C$2:C9142,C9142,L$2:L9142,1)=1,1,0),"")</f>
        <v/>
      </c>
      <c r="T9142" s="38" t="str">
        <f aca="false">IF(N9142="","",N9142+ROW()/10000000)</f>
        <v/>
      </c>
      <c r="U9142" s="0" t="str">
        <f aca="false">IF(G9142=1,IF(B9142="",1,0),"")</f>
        <v/>
      </c>
    </row>
    <row r="9143" customFormat="false" ht="15" hidden="false" customHeight="false" outlineLevel="0" collapsed="false">
      <c r="A9143" s="35"/>
      <c r="B9143" s="35"/>
      <c r="G9143" s="0" t="str">
        <f aca="false">IF(A9143="","",IF(AND(A9143&gt;=Debut,A9143&lt;Fin),1,0))</f>
        <v/>
      </c>
      <c r="H9143" s="0" t="str">
        <f aca="false">IF(G9143=1,INT(ROUND((A9143-Debut)*86400,0)/600),"")</f>
        <v/>
      </c>
      <c r="I9143" s="0" t="str">
        <f aca="false">IF(G9143=1,INT(ROUND((A9143-Debut)*86400,0)/3600),"")</f>
        <v/>
      </c>
      <c r="J9143" s="0" t="str">
        <f aca="false">IF(OR(A9143="",B9143=""),"",ROUND((B9143-A9143)*86400,0))</f>
        <v/>
      </c>
      <c r="K9143" s="37" t="str">
        <f aca="false">IF(G9143=1,IF(COUNTIFS($C:$C,C9143,$G:$G,1,$A:$A,"&gt;="&amp;(A9143-FenetreInterm/86400),$A:$A,"&lt;="&amp;A9143)&gt;=NbInterm,1,0),"")</f>
        <v/>
      </c>
      <c r="L9143" s="37" t="str">
        <f aca="false">IF(G9143=1,IF(B9143="",0,IF(J9143&lt;SeuilFugitive,1,0)),"")</f>
        <v/>
      </c>
      <c r="M9143" s="37" t="str">
        <f aca="false">IF(G9143=1,IF(B9143="",IF((Fin-A9143)*24&gt;SeuilFigee,1,0),IF(J9143&gt;SeuilFigee*3600,1,0)),"")</f>
        <v/>
      </c>
      <c r="N9143" s="0" t="str">
        <f aca="false">IF(G9143=1,IF(COUNTIF(H$2:H9143,H9143)=1,COUNTIF($H:$H,H9143),""),"")</f>
        <v/>
      </c>
      <c r="O9143" s="0" t="str">
        <f aca="false">IF(G9143=1,IF(COUNTIF(I$2:I9143,I9143)=1,COUNTIF($I:$I,I9143),""),"")</f>
        <v/>
      </c>
      <c r="P9143" s="38" t="str">
        <f aca="false">IF(G9143=1,IF(COUNTIFS(C$2:C9143,C9143,G$2:G9143,1)=1,COUNTIFS($C:$C,C9143,$G:$G,1)+ROW()/10000000,""),"")</f>
        <v/>
      </c>
      <c r="Q9143" s="0" t="str">
        <f aca="false">IF(K9143=1,IF(COUNTIFS(C$2:C9143,C9143,K$2:K9143,1)=1,1,0),"")</f>
        <v/>
      </c>
      <c r="R9143" s="0" t="str">
        <f aca="false">IF(M9143=1,IF(COUNTIFS(C$2:C9143,C9143,M$2:M9143,1)=1,1,0),"")</f>
        <v/>
      </c>
      <c r="S9143" s="0" t="str">
        <f aca="false">IF(L9143=1,IF(COUNTIFS(C$2:C9143,C9143,L$2:L9143,1)=1,1,0),"")</f>
        <v/>
      </c>
      <c r="T9143" s="38" t="str">
        <f aca="false">IF(N9143="","",N9143+ROW()/10000000)</f>
        <v/>
      </c>
      <c r="U9143" s="0" t="str">
        <f aca="false">IF(G9143=1,IF(B9143="",1,0),"")</f>
        <v/>
      </c>
    </row>
    <row r="9144" customFormat="false" ht="15" hidden="false" customHeight="false" outlineLevel="0" collapsed="false">
      <c r="A9144" s="35"/>
      <c r="B9144" s="35"/>
      <c r="G9144" s="0" t="str">
        <f aca="false">IF(A9144="","",IF(AND(A9144&gt;=Debut,A9144&lt;Fin),1,0))</f>
        <v/>
      </c>
      <c r="H9144" s="0" t="str">
        <f aca="false">IF(G9144=1,INT(ROUND((A9144-Debut)*86400,0)/600),"")</f>
        <v/>
      </c>
      <c r="I9144" s="0" t="str">
        <f aca="false">IF(G9144=1,INT(ROUND((A9144-Debut)*86400,0)/3600),"")</f>
        <v/>
      </c>
      <c r="J9144" s="0" t="str">
        <f aca="false">IF(OR(A9144="",B9144=""),"",ROUND((B9144-A9144)*86400,0))</f>
        <v/>
      </c>
      <c r="K9144" s="37" t="str">
        <f aca="false">IF(G9144=1,IF(COUNTIFS($C:$C,C9144,$G:$G,1,$A:$A,"&gt;="&amp;(A9144-FenetreInterm/86400),$A:$A,"&lt;="&amp;A9144)&gt;=NbInterm,1,0),"")</f>
        <v/>
      </c>
      <c r="L9144" s="37" t="str">
        <f aca="false">IF(G9144=1,IF(B9144="",0,IF(J9144&lt;SeuilFugitive,1,0)),"")</f>
        <v/>
      </c>
      <c r="M9144" s="37" t="str">
        <f aca="false">IF(G9144=1,IF(B9144="",IF((Fin-A9144)*24&gt;SeuilFigee,1,0),IF(J9144&gt;SeuilFigee*3600,1,0)),"")</f>
        <v/>
      </c>
      <c r="N9144" s="0" t="str">
        <f aca="false">IF(G9144=1,IF(COUNTIF(H$2:H9144,H9144)=1,COUNTIF($H:$H,H9144),""),"")</f>
        <v/>
      </c>
      <c r="O9144" s="0" t="str">
        <f aca="false">IF(G9144=1,IF(COUNTIF(I$2:I9144,I9144)=1,COUNTIF($I:$I,I9144),""),"")</f>
        <v/>
      </c>
      <c r="P9144" s="38" t="str">
        <f aca="false">IF(G9144=1,IF(COUNTIFS(C$2:C9144,C9144,G$2:G9144,1)=1,COUNTIFS($C:$C,C9144,$G:$G,1)+ROW()/10000000,""),"")</f>
        <v/>
      </c>
      <c r="Q9144" s="0" t="str">
        <f aca="false">IF(K9144=1,IF(COUNTIFS(C$2:C9144,C9144,K$2:K9144,1)=1,1,0),"")</f>
        <v/>
      </c>
      <c r="R9144" s="0" t="str">
        <f aca="false">IF(M9144=1,IF(COUNTIFS(C$2:C9144,C9144,M$2:M9144,1)=1,1,0),"")</f>
        <v/>
      </c>
      <c r="S9144" s="0" t="str">
        <f aca="false">IF(L9144=1,IF(COUNTIFS(C$2:C9144,C9144,L$2:L9144,1)=1,1,0),"")</f>
        <v/>
      </c>
      <c r="T9144" s="38" t="str">
        <f aca="false">IF(N9144="","",N9144+ROW()/10000000)</f>
        <v/>
      </c>
      <c r="U9144" s="0" t="str">
        <f aca="false">IF(G9144=1,IF(B9144="",1,0),"")</f>
        <v/>
      </c>
    </row>
    <row r="9145" customFormat="false" ht="15" hidden="false" customHeight="false" outlineLevel="0" collapsed="false">
      <c r="A9145" s="35"/>
      <c r="B9145" s="35"/>
      <c r="G9145" s="0" t="str">
        <f aca="false">IF(A9145="","",IF(AND(A9145&gt;=Debut,A9145&lt;Fin),1,0))</f>
        <v/>
      </c>
      <c r="H9145" s="0" t="str">
        <f aca="false">IF(G9145=1,INT(ROUND((A9145-Debut)*86400,0)/600),"")</f>
        <v/>
      </c>
      <c r="I9145" s="0" t="str">
        <f aca="false">IF(G9145=1,INT(ROUND((A9145-Debut)*86400,0)/3600),"")</f>
        <v/>
      </c>
      <c r="J9145" s="0" t="str">
        <f aca="false">IF(OR(A9145="",B9145=""),"",ROUND((B9145-A9145)*86400,0))</f>
        <v/>
      </c>
      <c r="K9145" s="37" t="str">
        <f aca="false">IF(G9145=1,IF(COUNTIFS($C:$C,C9145,$G:$G,1,$A:$A,"&gt;="&amp;(A9145-FenetreInterm/86400),$A:$A,"&lt;="&amp;A9145)&gt;=NbInterm,1,0),"")</f>
        <v/>
      </c>
      <c r="L9145" s="37" t="str">
        <f aca="false">IF(G9145=1,IF(B9145="",0,IF(J9145&lt;SeuilFugitive,1,0)),"")</f>
        <v/>
      </c>
      <c r="M9145" s="37" t="str">
        <f aca="false">IF(G9145=1,IF(B9145="",IF((Fin-A9145)*24&gt;SeuilFigee,1,0),IF(J9145&gt;SeuilFigee*3600,1,0)),"")</f>
        <v/>
      </c>
      <c r="N9145" s="0" t="str">
        <f aca="false">IF(G9145=1,IF(COUNTIF(H$2:H9145,H9145)=1,COUNTIF($H:$H,H9145),""),"")</f>
        <v/>
      </c>
      <c r="O9145" s="0" t="str">
        <f aca="false">IF(G9145=1,IF(COUNTIF(I$2:I9145,I9145)=1,COUNTIF($I:$I,I9145),""),"")</f>
        <v/>
      </c>
      <c r="P9145" s="38" t="str">
        <f aca="false">IF(G9145=1,IF(COUNTIFS(C$2:C9145,C9145,G$2:G9145,1)=1,COUNTIFS($C:$C,C9145,$G:$G,1)+ROW()/10000000,""),"")</f>
        <v/>
      </c>
      <c r="Q9145" s="0" t="str">
        <f aca="false">IF(K9145=1,IF(COUNTIFS(C$2:C9145,C9145,K$2:K9145,1)=1,1,0),"")</f>
        <v/>
      </c>
      <c r="R9145" s="0" t="str">
        <f aca="false">IF(M9145=1,IF(COUNTIFS(C$2:C9145,C9145,M$2:M9145,1)=1,1,0),"")</f>
        <v/>
      </c>
      <c r="S9145" s="0" t="str">
        <f aca="false">IF(L9145=1,IF(COUNTIFS(C$2:C9145,C9145,L$2:L9145,1)=1,1,0),"")</f>
        <v/>
      </c>
      <c r="T9145" s="38" t="str">
        <f aca="false">IF(N9145="","",N9145+ROW()/10000000)</f>
        <v/>
      </c>
      <c r="U9145" s="0" t="str">
        <f aca="false">IF(G9145=1,IF(B9145="",1,0),"")</f>
        <v/>
      </c>
    </row>
    <row r="9146" customFormat="false" ht="15" hidden="false" customHeight="false" outlineLevel="0" collapsed="false">
      <c r="A9146" s="35"/>
      <c r="B9146" s="35"/>
      <c r="G9146" s="0" t="str">
        <f aca="false">IF(A9146="","",IF(AND(A9146&gt;=Debut,A9146&lt;Fin),1,0))</f>
        <v/>
      </c>
      <c r="H9146" s="0" t="str">
        <f aca="false">IF(G9146=1,INT(ROUND((A9146-Debut)*86400,0)/600),"")</f>
        <v/>
      </c>
      <c r="I9146" s="0" t="str">
        <f aca="false">IF(G9146=1,INT(ROUND((A9146-Debut)*86400,0)/3600),"")</f>
        <v/>
      </c>
      <c r="J9146" s="0" t="str">
        <f aca="false">IF(OR(A9146="",B9146=""),"",ROUND((B9146-A9146)*86400,0))</f>
        <v/>
      </c>
      <c r="K9146" s="37" t="str">
        <f aca="false">IF(G9146=1,IF(COUNTIFS($C:$C,C9146,$G:$G,1,$A:$A,"&gt;="&amp;(A9146-FenetreInterm/86400),$A:$A,"&lt;="&amp;A9146)&gt;=NbInterm,1,0),"")</f>
        <v/>
      </c>
      <c r="L9146" s="37" t="str">
        <f aca="false">IF(G9146=1,IF(B9146="",0,IF(J9146&lt;SeuilFugitive,1,0)),"")</f>
        <v/>
      </c>
      <c r="M9146" s="37" t="str">
        <f aca="false">IF(G9146=1,IF(B9146="",IF((Fin-A9146)*24&gt;SeuilFigee,1,0),IF(J9146&gt;SeuilFigee*3600,1,0)),"")</f>
        <v/>
      </c>
      <c r="N9146" s="0" t="str">
        <f aca="false">IF(G9146=1,IF(COUNTIF(H$2:H9146,H9146)=1,COUNTIF($H:$H,H9146),""),"")</f>
        <v/>
      </c>
      <c r="O9146" s="0" t="str">
        <f aca="false">IF(G9146=1,IF(COUNTIF(I$2:I9146,I9146)=1,COUNTIF($I:$I,I9146),""),"")</f>
        <v/>
      </c>
      <c r="P9146" s="38" t="str">
        <f aca="false">IF(G9146=1,IF(COUNTIFS(C$2:C9146,C9146,G$2:G9146,1)=1,COUNTIFS($C:$C,C9146,$G:$G,1)+ROW()/10000000,""),"")</f>
        <v/>
      </c>
      <c r="Q9146" s="0" t="str">
        <f aca="false">IF(K9146=1,IF(COUNTIFS(C$2:C9146,C9146,K$2:K9146,1)=1,1,0),"")</f>
        <v/>
      </c>
      <c r="R9146" s="0" t="str">
        <f aca="false">IF(M9146=1,IF(COUNTIFS(C$2:C9146,C9146,M$2:M9146,1)=1,1,0),"")</f>
        <v/>
      </c>
      <c r="S9146" s="0" t="str">
        <f aca="false">IF(L9146=1,IF(COUNTIFS(C$2:C9146,C9146,L$2:L9146,1)=1,1,0),"")</f>
        <v/>
      </c>
      <c r="T9146" s="38" t="str">
        <f aca="false">IF(N9146="","",N9146+ROW()/10000000)</f>
        <v/>
      </c>
      <c r="U9146" s="0" t="str">
        <f aca="false">IF(G9146=1,IF(B9146="",1,0),"")</f>
        <v/>
      </c>
    </row>
    <row r="9147" customFormat="false" ht="15" hidden="false" customHeight="false" outlineLevel="0" collapsed="false">
      <c r="A9147" s="35"/>
      <c r="B9147" s="35"/>
      <c r="G9147" s="0" t="str">
        <f aca="false">IF(A9147="","",IF(AND(A9147&gt;=Debut,A9147&lt;Fin),1,0))</f>
        <v/>
      </c>
      <c r="H9147" s="0" t="str">
        <f aca="false">IF(G9147=1,INT(ROUND((A9147-Debut)*86400,0)/600),"")</f>
        <v/>
      </c>
      <c r="I9147" s="0" t="str">
        <f aca="false">IF(G9147=1,INT(ROUND((A9147-Debut)*86400,0)/3600),"")</f>
        <v/>
      </c>
      <c r="J9147" s="0" t="str">
        <f aca="false">IF(OR(A9147="",B9147=""),"",ROUND((B9147-A9147)*86400,0))</f>
        <v/>
      </c>
      <c r="K9147" s="37" t="str">
        <f aca="false">IF(G9147=1,IF(COUNTIFS($C:$C,C9147,$G:$G,1,$A:$A,"&gt;="&amp;(A9147-FenetreInterm/86400),$A:$A,"&lt;="&amp;A9147)&gt;=NbInterm,1,0),"")</f>
        <v/>
      </c>
      <c r="L9147" s="37" t="str">
        <f aca="false">IF(G9147=1,IF(B9147="",0,IF(J9147&lt;SeuilFugitive,1,0)),"")</f>
        <v/>
      </c>
      <c r="M9147" s="37" t="str">
        <f aca="false">IF(G9147=1,IF(B9147="",IF((Fin-A9147)*24&gt;SeuilFigee,1,0),IF(J9147&gt;SeuilFigee*3600,1,0)),"")</f>
        <v/>
      </c>
      <c r="N9147" s="0" t="str">
        <f aca="false">IF(G9147=1,IF(COUNTIF(H$2:H9147,H9147)=1,COUNTIF($H:$H,H9147),""),"")</f>
        <v/>
      </c>
      <c r="O9147" s="0" t="str">
        <f aca="false">IF(G9147=1,IF(COUNTIF(I$2:I9147,I9147)=1,COUNTIF($I:$I,I9147),""),"")</f>
        <v/>
      </c>
      <c r="P9147" s="38" t="str">
        <f aca="false">IF(G9147=1,IF(COUNTIFS(C$2:C9147,C9147,G$2:G9147,1)=1,COUNTIFS($C:$C,C9147,$G:$G,1)+ROW()/10000000,""),"")</f>
        <v/>
      </c>
      <c r="Q9147" s="0" t="str">
        <f aca="false">IF(K9147=1,IF(COUNTIFS(C$2:C9147,C9147,K$2:K9147,1)=1,1,0),"")</f>
        <v/>
      </c>
      <c r="R9147" s="0" t="str">
        <f aca="false">IF(M9147=1,IF(COUNTIFS(C$2:C9147,C9147,M$2:M9147,1)=1,1,0),"")</f>
        <v/>
      </c>
      <c r="S9147" s="0" t="str">
        <f aca="false">IF(L9147=1,IF(COUNTIFS(C$2:C9147,C9147,L$2:L9147,1)=1,1,0),"")</f>
        <v/>
      </c>
      <c r="T9147" s="38" t="str">
        <f aca="false">IF(N9147="","",N9147+ROW()/10000000)</f>
        <v/>
      </c>
      <c r="U9147" s="0" t="str">
        <f aca="false">IF(G9147=1,IF(B9147="",1,0),"")</f>
        <v/>
      </c>
    </row>
    <row r="9148" customFormat="false" ht="15" hidden="false" customHeight="false" outlineLevel="0" collapsed="false">
      <c r="A9148" s="35"/>
      <c r="B9148" s="35"/>
      <c r="G9148" s="0" t="str">
        <f aca="false">IF(A9148="","",IF(AND(A9148&gt;=Debut,A9148&lt;Fin),1,0))</f>
        <v/>
      </c>
      <c r="H9148" s="0" t="str">
        <f aca="false">IF(G9148=1,INT(ROUND((A9148-Debut)*86400,0)/600),"")</f>
        <v/>
      </c>
      <c r="I9148" s="0" t="str">
        <f aca="false">IF(G9148=1,INT(ROUND((A9148-Debut)*86400,0)/3600),"")</f>
        <v/>
      </c>
      <c r="J9148" s="0" t="str">
        <f aca="false">IF(OR(A9148="",B9148=""),"",ROUND((B9148-A9148)*86400,0))</f>
        <v/>
      </c>
      <c r="K9148" s="37" t="str">
        <f aca="false">IF(G9148=1,IF(COUNTIFS($C:$C,C9148,$G:$G,1,$A:$A,"&gt;="&amp;(A9148-FenetreInterm/86400),$A:$A,"&lt;="&amp;A9148)&gt;=NbInterm,1,0),"")</f>
        <v/>
      </c>
      <c r="L9148" s="37" t="str">
        <f aca="false">IF(G9148=1,IF(B9148="",0,IF(J9148&lt;SeuilFugitive,1,0)),"")</f>
        <v/>
      </c>
      <c r="M9148" s="37" t="str">
        <f aca="false">IF(G9148=1,IF(B9148="",IF((Fin-A9148)*24&gt;SeuilFigee,1,0),IF(J9148&gt;SeuilFigee*3600,1,0)),"")</f>
        <v/>
      </c>
      <c r="N9148" s="0" t="str">
        <f aca="false">IF(G9148=1,IF(COUNTIF(H$2:H9148,H9148)=1,COUNTIF($H:$H,H9148),""),"")</f>
        <v/>
      </c>
      <c r="O9148" s="0" t="str">
        <f aca="false">IF(G9148=1,IF(COUNTIF(I$2:I9148,I9148)=1,COUNTIF($I:$I,I9148),""),"")</f>
        <v/>
      </c>
      <c r="P9148" s="38" t="str">
        <f aca="false">IF(G9148=1,IF(COUNTIFS(C$2:C9148,C9148,G$2:G9148,1)=1,COUNTIFS($C:$C,C9148,$G:$G,1)+ROW()/10000000,""),"")</f>
        <v/>
      </c>
      <c r="Q9148" s="0" t="str">
        <f aca="false">IF(K9148=1,IF(COUNTIFS(C$2:C9148,C9148,K$2:K9148,1)=1,1,0),"")</f>
        <v/>
      </c>
      <c r="R9148" s="0" t="str">
        <f aca="false">IF(M9148=1,IF(COUNTIFS(C$2:C9148,C9148,M$2:M9148,1)=1,1,0),"")</f>
        <v/>
      </c>
      <c r="S9148" s="0" t="str">
        <f aca="false">IF(L9148=1,IF(COUNTIFS(C$2:C9148,C9148,L$2:L9148,1)=1,1,0),"")</f>
        <v/>
      </c>
      <c r="T9148" s="38" t="str">
        <f aca="false">IF(N9148="","",N9148+ROW()/10000000)</f>
        <v/>
      </c>
      <c r="U9148" s="0" t="str">
        <f aca="false">IF(G9148=1,IF(B9148="",1,0),"")</f>
        <v/>
      </c>
    </row>
    <row r="9149" customFormat="false" ht="15" hidden="false" customHeight="false" outlineLevel="0" collapsed="false">
      <c r="A9149" s="35"/>
      <c r="B9149" s="35"/>
      <c r="G9149" s="0" t="str">
        <f aca="false">IF(A9149="","",IF(AND(A9149&gt;=Debut,A9149&lt;Fin),1,0))</f>
        <v/>
      </c>
      <c r="H9149" s="0" t="str">
        <f aca="false">IF(G9149=1,INT(ROUND((A9149-Debut)*86400,0)/600),"")</f>
        <v/>
      </c>
      <c r="I9149" s="0" t="str">
        <f aca="false">IF(G9149=1,INT(ROUND((A9149-Debut)*86400,0)/3600),"")</f>
        <v/>
      </c>
      <c r="J9149" s="0" t="str">
        <f aca="false">IF(OR(A9149="",B9149=""),"",ROUND((B9149-A9149)*86400,0))</f>
        <v/>
      </c>
      <c r="K9149" s="37" t="str">
        <f aca="false">IF(G9149=1,IF(COUNTIFS($C:$C,C9149,$G:$G,1,$A:$A,"&gt;="&amp;(A9149-FenetreInterm/86400),$A:$A,"&lt;="&amp;A9149)&gt;=NbInterm,1,0),"")</f>
        <v/>
      </c>
      <c r="L9149" s="37" t="str">
        <f aca="false">IF(G9149=1,IF(B9149="",0,IF(J9149&lt;SeuilFugitive,1,0)),"")</f>
        <v/>
      </c>
      <c r="M9149" s="37" t="str">
        <f aca="false">IF(G9149=1,IF(B9149="",IF((Fin-A9149)*24&gt;SeuilFigee,1,0),IF(J9149&gt;SeuilFigee*3600,1,0)),"")</f>
        <v/>
      </c>
      <c r="N9149" s="0" t="str">
        <f aca="false">IF(G9149=1,IF(COUNTIF(H$2:H9149,H9149)=1,COUNTIF($H:$H,H9149),""),"")</f>
        <v/>
      </c>
      <c r="O9149" s="0" t="str">
        <f aca="false">IF(G9149=1,IF(COUNTIF(I$2:I9149,I9149)=1,COUNTIF($I:$I,I9149),""),"")</f>
        <v/>
      </c>
      <c r="P9149" s="38" t="str">
        <f aca="false">IF(G9149=1,IF(COUNTIFS(C$2:C9149,C9149,G$2:G9149,1)=1,COUNTIFS($C:$C,C9149,$G:$G,1)+ROW()/10000000,""),"")</f>
        <v/>
      </c>
      <c r="Q9149" s="0" t="str">
        <f aca="false">IF(K9149=1,IF(COUNTIFS(C$2:C9149,C9149,K$2:K9149,1)=1,1,0),"")</f>
        <v/>
      </c>
      <c r="R9149" s="0" t="str">
        <f aca="false">IF(M9149=1,IF(COUNTIFS(C$2:C9149,C9149,M$2:M9149,1)=1,1,0),"")</f>
        <v/>
      </c>
      <c r="S9149" s="0" t="str">
        <f aca="false">IF(L9149=1,IF(COUNTIFS(C$2:C9149,C9149,L$2:L9149,1)=1,1,0),"")</f>
        <v/>
      </c>
      <c r="T9149" s="38" t="str">
        <f aca="false">IF(N9149="","",N9149+ROW()/10000000)</f>
        <v/>
      </c>
      <c r="U9149" s="0" t="str">
        <f aca="false">IF(G9149=1,IF(B9149="",1,0),"")</f>
        <v/>
      </c>
    </row>
    <row r="9150" customFormat="false" ht="15" hidden="false" customHeight="false" outlineLevel="0" collapsed="false">
      <c r="A9150" s="35"/>
      <c r="B9150" s="35"/>
      <c r="G9150" s="0" t="str">
        <f aca="false">IF(A9150="","",IF(AND(A9150&gt;=Debut,A9150&lt;Fin),1,0))</f>
        <v/>
      </c>
      <c r="H9150" s="0" t="str">
        <f aca="false">IF(G9150=1,INT(ROUND((A9150-Debut)*86400,0)/600),"")</f>
        <v/>
      </c>
      <c r="I9150" s="0" t="str">
        <f aca="false">IF(G9150=1,INT(ROUND((A9150-Debut)*86400,0)/3600),"")</f>
        <v/>
      </c>
      <c r="J9150" s="0" t="str">
        <f aca="false">IF(OR(A9150="",B9150=""),"",ROUND((B9150-A9150)*86400,0))</f>
        <v/>
      </c>
      <c r="K9150" s="37" t="str">
        <f aca="false">IF(G9150=1,IF(COUNTIFS($C:$C,C9150,$G:$G,1,$A:$A,"&gt;="&amp;(A9150-FenetreInterm/86400),$A:$A,"&lt;="&amp;A9150)&gt;=NbInterm,1,0),"")</f>
        <v/>
      </c>
      <c r="L9150" s="37" t="str">
        <f aca="false">IF(G9150=1,IF(B9150="",0,IF(J9150&lt;SeuilFugitive,1,0)),"")</f>
        <v/>
      </c>
      <c r="M9150" s="37" t="str">
        <f aca="false">IF(G9150=1,IF(B9150="",IF((Fin-A9150)*24&gt;SeuilFigee,1,0),IF(J9150&gt;SeuilFigee*3600,1,0)),"")</f>
        <v/>
      </c>
      <c r="N9150" s="0" t="str">
        <f aca="false">IF(G9150=1,IF(COUNTIF(H$2:H9150,H9150)=1,COUNTIF($H:$H,H9150),""),"")</f>
        <v/>
      </c>
      <c r="O9150" s="0" t="str">
        <f aca="false">IF(G9150=1,IF(COUNTIF(I$2:I9150,I9150)=1,COUNTIF($I:$I,I9150),""),"")</f>
        <v/>
      </c>
      <c r="P9150" s="38" t="str">
        <f aca="false">IF(G9150=1,IF(COUNTIFS(C$2:C9150,C9150,G$2:G9150,1)=1,COUNTIFS($C:$C,C9150,$G:$G,1)+ROW()/10000000,""),"")</f>
        <v/>
      </c>
      <c r="Q9150" s="0" t="str">
        <f aca="false">IF(K9150=1,IF(COUNTIFS(C$2:C9150,C9150,K$2:K9150,1)=1,1,0),"")</f>
        <v/>
      </c>
      <c r="R9150" s="0" t="str">
        <f aca="false">IF(M9150=1,IF(COUNTIFS(C$2:C9150,C9150,M$2:M9150,1)=1,1,0),"")</f>
        <v/>
      </c>
      <c r="S9150" s="0" t="str">
        <f aca="false">IF(L9150=1,IF(COUNTIFS(C$2:C9150,C9150,L$2:L9150,1)=1,1,0),"")</f>
        <v/>
      </c>
      <c r="T9150" s="38" t="str">
        <f aca="false">IF(N9150="","",N9150+ROW()/10000000)</f>
        <v/>
      </c>
      <c r="U9150" s="0" t="str">
        <f aca="false">IF(G9150=1,IF(B9150="",1,0),"")</f>
        <v/>
      </c>
    </row>
    <row r="9151" customFormat="false" ht="15" hidden="false" customHeight="false" outlineLevel="0" collapsed="false">
      <c r="A9151" s="35"/>
      <c r="B9151" s="35"/>
      <c r="G9151" s="0" t="str">
        <f aca="false">IF(A9151="","",IF(AND(A9151&gt;=Debut,A9151&lt;Fin),1,0))</f>
        <v/>
      </c>
      <c r="H9151" s="0" t="str">
        <f aca="false">IF(G9151=1,INT(ROUND((A9151-Debut)*86400,0)/600),"")</f>
        <v/>
      </c>
      <c r="I9151" s="0" t="str">
        <f aca="false">IF(G9151=1,INT(ROUND((A9151-Debut)*86400,0)/3600),"")</f>
        <v/>
      </c>
      <c r="J9151" s="0" t="str">
        <f aca="false">IF(OR(A9151="",B9151=""),"",ROUND((B9151-A9151)*86400,0))</f>
        <v/>
      </c>
      <c r="K9151" s="37" t="str">
        <f aca="false">IF(G9151=1,IF(COUNTIFS($C:$C,C9151,$G:$G,1,$A:$A,"&gt;="&amp;(A9151-FenetreInterm/86400),$A:$A,"&lt;="&amp;A9151)&gt;=NbInterm,1,0),"")</f>
        <v/>
      </c>
      <c r="L9151" s="37" t="str">
        <f aca="false">IF(G9151=1,IF(B9151="",0,IF(J9151&lt;SeuilFugitive,1,0)),"")</f>
        <v/>
      </c>
      <c r="M9151" s="37" t="str">
        <f aca="false">IF(G9151=1,IF(B9151="",IF((Fin-A9151)*24&gt;SeuilFigee,1,0),IF(J9151&gt;SeuilFigee*3600,1,0)),"")</f>
        <v/>
      </c>
      <c r="N9151" s="0" t="str">
        <f aca="false">IF(G9151=1,IF(COUNTIF(H$2:H9151,H9151)=1,COUNTIF($H:$H,H9151),""),"")</f>
        <v/>
      </c>
      <c r="O9151" s="0" t="str">
        <f aca="false">IF(G9151=1,IF(COUNTIF(I$2:I9151,I9151)=1,COUNTIF($I:$I,I9151),""),"")</f>
        <v/>
      </c>
      <c r="P9151" s="38" t="str">
        <f aca="false">IF(G9151=1,IF(COUNTIFS(C$2:C9151,C9151,G$2:G9151,1)=1,COUNTIFS($C:$C,C9151,$G:$G,1)+ROW()/10000000,""),"")</f>
        <v/>
      </c>
      <c r="Q9151" s="0" t="str">
        <f aca="false">IF(K9151=1,IF(COUNTIFS(C$2:C9151,C9151,K$2:K9151,1)=1,1,0),"")</f>
        <v/>
      </c>
      <c r="R9151" s="0" t="str">
        <f aca="false">IF(M9151=1,IF(COUNTIFS(C$2:C9151,C9151,M$2:M9151,1)=1,1,0),"")</f>
        <v/>
      </c>
      <c r="S9151" s="0" t="str">
        <f aca="false">IF(L9151=1,IF(COUNTIFS(C$2:C9151,C9151,L$2:L9151,1)=1,1,0),"")</f>
        <v/>
      </c>
      <c r="T9151" s="38" t="str">
        <f aca="false">IF(N9151="","",N9151+ROW()/10000000)</f>
        <v/>
      </c>
      <c r="U9151" s="0" t="str">
        <f aca="false">IF(G9151=1,IF(B9151="",1,0),"")</f>
        <v/>
      </c>
    </row>
    <row r="9152" customFormat="false" ht="15" hidden="false" customHeight="false" outlineLevel="0" collapsed="false">
      <c r="A9152" s="35"/>
      <c r="B9152" s="35"/>
      <c r="G9152" s="0" t="str">
        <f aca="false">IF(A9152="","",IF(AND(A9152&gt;=Debut,A9152&lt;Fin),1,0))</f>
        <v/>
      </c>
      <c r="H9152" s="0" t="str">
        <f aca="false">IF(G9152=1,INT(ROUND((A9152-Debut)*86400,0)/600),"")</f>
        <v/>
      </c>
      <c r="I9152" s="0" t="str">
        <f aca="false">IF(G9152=1,INT(ROUND((A9152-Debut)*86400,0)/3600),"")</f>
        <v/>
      </c>
      <c r="J9152" s="0" t="str">
        <f aca="false">IF(OR(A9152="",B9152=""),"",ROUND((B9152-A9152)*86400,0))</f>
        <v/>
      </c>
      <c r="K9152" s="37" t="str">
        <f aca="false">IF(G9152=1,IF(COUNTIFS($C:$C,C9152,$G:$G,1,$A:$A,"&gt;="&amp;(A9152-FenetreInterm/86400),$A:$A,"&lt;="&amp;A9152)&gt;=NbInterm,1,0),"")</f>
        <v/>
      </c>
      <c r="L9152" s="37" t="str">
        <f aca="false">IF(G9152=1,IF(B9152="",0,IF(J9152&lt;SeuilFugitive,1,0)),"")</f>
        <v/>
      </c>
      <c r="M9152" s="37" t="str">
        <f aca="false">IF(G9152=1,IF(B9152="",IF((Fin-A9152)*24&gt;SeuilFigee,1,0),IF(J9152&gt;SeuilFigee*3600,1,0)),"")</f>
        <v/>
      </c>
      <c r="N9152" s="0" t="str">
        <f aca="false">IF(G9152=1,IF(COUNTIF(H$2:H9152,H9152)=1,COUNTIF($H:$H,H9152),""),"")</f>
        <v/>
      </c>
      <c r="O9152" s="0" t="str">
        <f aca="false">IF(G9152=1,IF(COUNTIF(I$2:I9152,I9152)=1,COUNTIF($I:$I,I9152),""),"")</f>
        <v/>
      </c>
      <c r="P9152" s="38" t="str">
        <f aca="false">IF(G9152=1,IF(COUNTIFS(C$2:C9152,C9152,G$2:G9152,1)=1,COUNTIFS($C:$C,C9152,$G:$G,1)+ROW()/10000000,""),"")</f>
        <v/>
      </c>
      <c r="Q9152" s="0" t="str">
        <f aca="false">IF(K9152=1,IF(COUNTIFS(C$2:C9152,C9152,K$2:K9152,1)=1,1,0),"")</f>
        <v/>
      </c>
      <c r="R9152" s="0" t="str">
        <f aca="false">IF(M9152=1,IF(COUNTIFS(C$2:C9152,C9152,M$2:M9152,1)=1,1,0),"")</f>
        <v/>
      </c>
      <c r="S9152" s="0" t="str">
        <f aca="false">IF(L9152=1,IF(COUNTIFS(C$2:C9152,C9152,L$2:L9152,1)=1,1,0),"")</f>
        <v/>
      </c>
      <c r="T9152" s="38" t="str">
        <f aca="false">IF(N9152="","",N9152+ROW()/10000000)</f>
        <v/>
      </c>
      <c r="U9152" s="0" t="str">
        <f aca="false">IF(G9152=1,IF(B9152="",1,0),"")</f>
        <v/>
      </c>
    </row>
    <row r="9153" customFormat="false" ht="15" hidden="false" customHeight="false" outlineLevel="0" collapsed="false">
      <c r="A9153" s="35"/>
      <c r="B9153" s="35"/>
      <c r="G9153" s="0" t="str">
        <f aca="false">IF(A9153="","",IF(AND(A9153&gt;=Debut,A9153&lt;Fin),1,0))</f>
        <v/>
      </c>
      <c r="H9153" s="0" t="str">
        <f aca="false">IF(G9153=1,INT(ROUND((A9153-Debut)*86400,0)/600),"")</f>
        <v/>
      </c>
      <c r="I9153" s="0" t="str">
        <f aca="false">IF(G9153=1,INT(ROUND((A9153-Debut)*86400,0)/3600),"")</f>
        <v/>
      </c>
      <c r="J9153" s="0" t="str">
        <f aca="false">IF(OR(A9153="",B9153=""),"",ROUND((B9153-A9153)*86400,0))</f>
        <v/>
      </c>
      <c r="K9153" s="37" t="str">
        <f aca="false">IF(G9153=1,IF(COUNTIFS($C:$C,C9153,$G:$G,1,$A:$A,"&gt;="&amp;(A9153-FenetreInterm/86400),$A:$A,"&lt;="&amp;A9153)&gt;=NbInterm,1,0),"")</f>
        <v/>
      </c>
      <c r="L9153" s="37" t="str">
        <f aca="false">IF(G9153=1,IF(B9153="",0,IF(J9153&lt;SeuilFugitive,1,0)),"")</f>
        <v/>
      </c>
      <c r="M9153" s="37" t="str">
        <f aca="false">IF(G9153=1,IF(B9153="",IF((Fin-A9153)*24&gt;SeuilFigee,1,0),IF(J9153&gt;SeuilFigee*3600,1,0)),"")</f>
        <v/>
      </c>
      <c r="N9153" s="0" t="str">
        <f aca="false">IF(G9153=1,IF(COUNTIF(H$2:H9153,H9153)=1,COUNTIF($H:$H,H9153),""),"")</f>
        <v/>
      </c>
      <c r="O9153" s="0" t="str">
        <f aca="false">IF(G9153=1,IF(COUNTIF(I$2:I9153,I9153)=1,COUNTIF($I:$I,I9153),""),"")</f>
        <v/>
      </c>
      <c r="P9153" s="38" t="str">
        <f aca="false">IF(G9153=1,IF(COUNTIFS(C$2:C9153,C9153,G$2:G9153,1)=1,COUNTIFS($C:$C,C9153,$G:$G,1)+ROW()/10000000,""),"")</f>
        <v/>
      </c>
      <c r="Q9153" s="0" t="str">
        <f aca="false">IF(K9153=1,IF(COUNTIFS(C$2:C9153,C9153,K$2:K9153,1)=1,1,0),"")</f>
        <v/>
      </c>
      <c r="R9153" s="0" t="str">
        <f aca="false">IF(M9153=1,IF(COUNTIFS(C$2:C9153,C9153,M$2:M9153,1)=1,1,0),"")</f>
        <v/>
      </c>
      <c r="S9153" s="0" t="str">
        <f aca="false">IF(L9153=1,IF(COUNTIFS(C$2:C9153,C9153,L$2:L9153,1)=1,1,0),"")</f>
        <v/>
      </c>
      <c r="T9153" s="38" t="str">
        <f aca="false">IF(N9153="","",N9153+ROW()/10000000)</f>
        <v/>
      </c>
      <c r="U9153" s="0" t="str">
        <f aca="false">IF(G9153=1,IF(B9153="",1,0),"")</f>
        <v/>
      </c>
    </row>
    <row r="9154" customFormat="false" ht="15" hidden="false" customHeight="false" outlineLevel="0" collapsed="false">
      <c r="A9154" s="35"/>
      <c r="B9154" s="35"/>
      <c r="G9154" s="0" t="str">
        <f aca="false">IF(A9154="","",IF(AND(A9154&gt;=Debut,A9154&lt;Fin),1,0))</f>
        <v/>
      </c>
      <c r="H9154" s="0" t="str">
        <f aca="false">IF(G9154=1,INT(ROUND((A9154-Debut)*86400,0)/600),"")</f>
        <v/>
      </c>
      <c r="I9154" s="0" t="str">
        <f aca="false">IF(G9154=1,INT(ROUND((A9154-Debut)*86400,0)/3600),"")</f>
        <v/>
      </c>
      <c r="J9154" s="0" t="str">
        <f aca="false">IF(OR(A9154="",B9154=""),"",ROUND((B9154-A9154)*86400,0))</f>
        <v/>
      </c>
      <c r="K9154" s="37" t="str">
        <f aca="false">IF(G9154=1,IF(COUNTIFS($C:$C,C9154,$G:$G,1,$A:$A,"&gt;="&amp;(A9154-FenetreInterm/86400),$A:$A,"&lt;="&amp;A9154)&gt;=NbInterm,1,0),"")</f>
        <v/>
      </c>
      <c r="L9154" s="37" t="str">
        <f aca="false">IF(G9154=1,IF(B9154="",0,IF(J9154&lt;SeuilFugitive,1,0)),"")</f>
        <v/>
      </c>
      <c r="M9154" s="37" t="str">
        <f aca="false">IF(G9154=1,IF(B9154="",IF((Fin-A9154)*24&gt;SeuilFigee,1,0),IF(J9154&gt;SeuilFigee*3600,1,0)),"")</f>
        <v/>
      </c>
      <c r="N9154" s="0" t="str">
        <f aca="false">IF(G9154=1,IF(COUNTIF(H$2:H9154,H9154)=1,COUNTIF($H:$H,H9154),""),"")</f>
        <v/>
      </c>
      <c r="O9154" s="0" t="str">
        <f aca="false">IF(G9154=1,IF(COUNTIF(I$2:I9154,I9154)=1,COUNTIF($I:$I,I9154),""),"")</f>
        <v/>
      </c>
      <c r="P9154" s="38" t="str">
        <f aca="false">IF(G9154=1,IF(COUNTIFS(C$2:C9154,C9154,G$2:G9154,1)=1,COUNTIFS($C:$C,C9154,$G:$G,1)+ROW()/10000000,""),"")</f>
        <v/>
      </c>
      <c r="Q9154" s="0" t="str">
        <f aca="false">IF(K9154=1,IF(COUNTIFS(C$2:C9154,C9154,K$2:K9154,1)=1,1,0),"")</f>
        <v/>
      </c>
      <c r="R9154" s="0" t="str">
        <f aca="false">IF(M9154=1,IF(COUNTIFS(C$2:C9154,C9154,M$2:M9154,1)=1,1,0),"")</f>
        <v/>
      </c>
      <c r="S9154" s="0" t="str">
        <f aca="false">IF(L9154=1,IF(COUNTIFS(C$2:C9154,C9154,L$2:L9154,1)=1,1,0),"")</f>
        <v/>
      </c>
      <c r="T9154" s="38" t="str">
        <f aca="false">IF(N9154="","",N9154+ROW()/10000000)</f>
        <v/>
      </c>
      <c r="U9154" s="0" t="str">
        <f aca="false">IF(G9154=1,IF(B9154="",1,0),"")</f>
        <v/>
      </c>
    </row>
    <row r="9155" customFormat="false" ht="15" hidden="false" customHeight="false" outlineLevel="0" collapsed="false">
      <c r="A9155" s="35"/>
      <c r="B9155" s="35"/>
      <c r="G9155" s="0" t="str">
        <f aca="false">IF(A9155="","",IF(AND(A9155&gt;=Debut,A9155&lt;Fin),1,0))</f>
        <v/>
      </c>
      <c r="H9155" s="0" t="str">
        <f aca="false">IF(G9155=1,INT(ROUND((A9155-Debut)*86400,0)/600),"")</f>
        <v/>
      </c>
      <c r="I9155" s="0" t="str">
        <f aca="false">IF(G9155=1,INT(ROUND((A9155-Debut)*86400,0)/3600),"")</f>
        <v/>
      </c>
      <c r="J9155" s="0" t="str">
        <f aca="false">IF(OR(A9155="",B9155=""),"",ROUND((B9155-A9155)*86400,0))</f>
        <v/>
      </c>
      <c r="K9155" s="37" t="str">
        <f aca="false">IF(G9155=1,IF(COUNTIFS($C:$C,C9155,$G:$G,1,$A:$A,"&gt;="&amp;(A9155-FenetreInterm/86400),$A:$A,"&lt;="&amp;A9155)&gt;=NbInterm,1,0),"")</f>
        <v/>
      </c>
      <c r="L9155" s="37" t="str">
        <f aca="false">IF(G9155=1,IF(B9155="",0,IF(J9155&lt;SeuilFugitive,1,0)),"")</f>
        <v/>
      </c>
      <c r="M9155" s="37" t="str">
        <f aca="false">IF(G9155=1,IF(B9155="",IF((Fin-A9155)*24&gt;SeuilFigee,1,0),IF(J9155&gt;SeuilFigee*3600,1,0)),"")</f>
        <v/>
      </c>
      <c r="N9155" s="0" t="str">
        <f aca="false">IF(G9155=1,IF(COUNTIF(H$2:H9155,H9155)=1,COUNTIF($H:$H,H9155),""),"")</f>
        <v/>
      </c>
      <c r="O9155" s="0" t="str">
        <f aca="false">IF(G9155=1,IF(COUNTIF(I$2:I9155,I9155)=1,COUNTIF($I:$I,I9155),""),"")</f>
        <v/>
      </c>
      <c r="P9155" s="38" t="str">
        <f aca="false">IF(G9155=1,IF(COUNTIFS(C$2:C9155,C9155,G$2:G9155,1)=1,COUNTIFS($C:$C,C9155,$G:$G,1)+ROW()/10000000,""),"")</f>
        <v/>
      </c>
      <c r="Q9155" s="0" t="str">
        <f aca="false">IF(K9155=1,IF(COUNTIFS(C$2:C9155,C9155,K$2:K9155,1)=1,1,0),"")</f>
        <v/>
      </c>
      <c r="R9155" s="0" t="str">
        <f aca="false">IF(M9155=1,IF(COUNTIFS(C$2:C9155,C9155,M$2:M9155,1)=1,1,0),"")</f>
        <v/>
      </c>
      <c r="S9155" s="0" t="str">
        <f aca="false">IF(L9155=1,IF(COUNTIFS(C$2:C9155,C9155,L$2:L9155,1)=1,1,0),"")</f>
        <v/>
      </c>
      <c r="T9155" s="38" t="str">
        <f aca="false">IF(N9155="","",N9155+ROW()/10000000)</f>
        <v/>
      </c>
      <c r="U9155" s="0" t="str">
        <f aca="false">IF(G9155=1,IF(B9155="",1,0),"")</f>
        <v/>
      </c>
    </row>
    <row r="9156" customFormat="false" ht="15" hidden="false" customHeight="false" outlineLevel="0" collapsed="false">
      <c r="A9156" s="35"/>
      <c r="B9156" s="35"/>
      <c r="G9156" s="0" t="str">
        <f aca="false">IF(A9156="","",IF(AND(A9156&gt;=Debut,A9156&lt;Fin),1,0))</f>
        <v/>
      </c>
      <c r="H9156" s="0" t="str">
        <f aca="false">IF(G9156=1,INT(ROUND((A9156-Debut)*86400,0)/600),"")</f>
        <v/>
      </c>
      <c r="I9156" s="0" t="str">
        <f aca="false">IF(G9156=1,INT(ROUND((A9156-Debut)*86400,0)/3600),"")</f>
        <v/>
      </c>
      <c r="J9156" s="0" t="str">
        <f aca="false">IF(OR(A9156="",B9156=""),"",ROUND((B9156-A9156)*86400,0))</f>
        <v/>
      </c>
      <c r="K9156" s="37" t="str">
        <f aca="false">IF(G9156=1,IF(COUNTIFS($C:$C,C9156,$G:$G,1,$A:$A,"&gt;="&amp;(A9156-FenetreInterm/86400),$A:$A,"&lt;="&amp;A9156)&gt;=NbInterm,1,0),"")</f>
        <v/>
      </c>
      <c r="L9156" s="37" t="str">
        <f aca="false">IF(G9156=1,IF(B9156="",0,IF(J9156&lt;SeuilFugitive,1,0)),"")</f>
        <v/>
      </c>
      <c r="M9156" s="37" t="str">
        <f aca="false">IF(G9156=1,IF(B9156="",IF((Fin-A9156)*24&gt;SeuilFigee,1,0),IF(J9156&gt;SeuilFigee*3600,1,0)),"")</f>
        <v/>
      </c>
      <c r="N9156" s="0" t="str">
        <f aca="false">IF(G9156=1,IF(COUNTIF(H$2:H9156,H9156)=1,COUNTIF($H:$H,H9156),""),"")</f>
        <v/>
      </c>
      <c r="O9156" s="0" t="str">
        <f aca="false">IF(G9156=1,IF(COUNTIF(I$2:I9156,I9156)=1,COUNTIF($I:$I,I9156),""),"")</f>
        <v/>
      </c>
      <c r="P9156" s="38" t="str">
        <f aca="false">IF(G9156=1,IF(COUNTIFS(C$2:C9156,C9156,G$2:G9156,1)=1,COUNTIFS($C:$C,C9156,$G:$G,1)+ROW()/10000000,""),"")</f>
        <v/>
      </c>
      <c r="Q9156" s="0" t="str">
        <f aca="false">IF(K9156=1,IF(COUNTIFS(C$2:C9156,C9156,K$2:K9156,1)=1,1,0),"")</f>
        <v/>
      </c>
      <c r="R9156" s="0" t="str">
        <f aca="false">IF(M9156=1,IF(COUNTIFS(C$2:C9156,C9156,M$2:M9156,1)=1,1,0),"")</f>
        <v/>
      </c>
      <c r="S9156" s="0" t="str">
        <f aca="false">IF(L9156=1,IF(COUNTIFS(C$2:C9156,C9156,L$2:L9156,1)=1,1,0),"")</f>
        <v/>
      </c>
      <c r="T9156" s="38" t="str">
        <f aca="false">IF(N9156="","",N9156+ROW()/10000000)</f>
        <v/>
      </c>
      <c r="U9156" s="0" t="str">
        <f aca="false">IF(G9156=1,IF(B9156="",1,0),"")</f>
        <v/>
      </c>
    </row>
    <row r="9157" customFormat="false" ht="15" hidden="false" customHeight="false" outlineLevel="0" collapsed="false">
      <c r="A9157" s="35"/>
      <c r="B9157" s="35"/>
      <c r="G9157" s="0" t="str">
        <f aca="false">IF(A9157="","",IF(AND(A9157&gt;=Debut,A9157&lt;Fin),1,0))</f>
        <v/>
      </c>
      <c r="H9157" s="0" t="str">
        <f aca="false">IF(G9157=1,INT(ROUND((A9157-Debut)*86400,0)/600),"")</f>
        <v/>
      </c>
      <c r="I9157" s="0" t="str">
        <f aca="false">IF(G9157=1,INT(ROUND((A9157-Debut)*86400,0)/3600),"")</f>
        <v/>
      </c>
      <c r="J9157" s="0" t="str">
        <f aca="false">IF(OR(A9157="",B9157=""),"",ROUND((B9157-A9157)*86400,0))</f>
        <v/>
      </c>
      <c r="K9157" s="37" t="str">
        <f aca="false">IF(G9157=1,IF(COUNTIFS($C:$C,C9157,$G:$G,1,$A:$A,"&gt;="&amp;(A9157-FenetreInterm/86400),$A:$A,"&lt;="&amp;A9157)&gt;=NbInterm,1,0),"")</f>
        <v/>
      </c>
      <c r="L9157" s="37" t="str">
        <f aca="false">IF(G9157=1,IF(B9157="",0,IF(J9157&lt;SeuilFugitive,1,0)),"")</f>
        <v/>
      </c>
      <c r="M9157" s="37" t="str">
        <f aca="false">IF(G9157=1,IF(B9157="",IF((Fin-A9157)*24&gt;SeuilFigee,1,0),IF(J9157&gt;SeuilFigee*3600,1,0)),"")</f>
        <v/>
      </c>
      <c r="N9157" s="0" t="str">
        <f aca="false">IF(G9157=1,IF(COUNTIF(H$2:H9157,H9157)=1,COUNTIF($H:$H,H9157),""),"")</f>
        <v/>
      </c>
      <c r="O9157" s="0" t="str">
        <f aca="false">IF(G9157=1,IF(COUNTIF(I$2:I9157,I9157)=1,COUNTIF($I:$I,I9157),""),"")</f>
        <v/>
      </c>
      <c r="P9157" s="38" t="str">
        <f aca="false">IF(G9157=1,IF(COUNTIFS(C$2:C9157,C9157,G$2:G9157,1)=1,COUNTIFS($C:$C,C9157,$G:$G,1)+ROW()/10000000,""),"")</f>
        <v/>
      </c>
      <c r="Q9157" s="0" t="str">
        <f aca="false">IF(K9157=1,IF(COUNTIFS(C$2:C9157,C9157,K$2:K9157,1)=1,1,0),"")</f>
        <v/>
      </c>
      <c r="R9157" s="0" t="str">
        <f aca="false">IF(M9157=1,IF(COUNTIFS(C$2:C9157,C9157,M$2:M9157,1)=1,1,0),"")</f>
        <v/>
      </c>
      <c r="S9157" s="0" t="str">
        <f aca="false">IF(L9157=1,IF(COUNTIFS(C$2:C9157,C9157,L$2:L9157,1)=1,1,0),"")</f>
        <v/>
      </c>
      <c r="T9157" s="38" t="str">
        <f aca="false">IF(N9157="","",N9157+ROW()/10000000)</f>
        <v/>
      </c>
      <c r="U9157" s="0" t="str">
        <f aca="false">IF(G9157=1,IF(B9157="",1,0),"")</f>
        <v/>
      </c>
    </row>
    <row r="9158" customFormat="false" ht="15" hidden="false" customHeight="false" outlineLevel="0" collapsed="false">
      <c r="A9158" s="35"/>
      <c r="B9158" s="35"/>
      <c r="G9158" s="0" t="str">
        <f aca="false">IF(A9158="","",IF(AND(A9158&gt;=Debut,A9158&lt;Fin),1,0))</f>
        <v/>
      </c>
      <c r="H9158" s="0" t="str">
        <f aca="false">IF(G9158=1,INT(ROUND((A9158-Debut)*86400,0)/600),"")</f>
        <v/>
      </c>
      <c r="I9158" s="0" t="str">
        <f aca="false">IF(G9158=1,INT(ROUND((A9158-Debut)*86400,0)/3600),"")</f>
        <v/>
      </c>
      <c r="J9158" s="0" t="str">
        <f aca="false">IF(OR(A9158="",B9158=""),"",ROUND((B9158-A9158)*86400,0))</f>
        <v/>
      </c>
      <c r="K9158" s="37" t="str">
        <f aca="false">IF(G9158=1,IF(COUNTIFS($C:$C,C9158,$G:$G,1,$A:$A,"&gt;="&amp;(A9158-FenetreInterm/86400),$A:$A,"&lt;="&amp;A9158)&gt;=NbInterm,1,0),"")</f>
        <v/>
      </c>
      <c r="L9158" s="37" t="str">
        <f aca="false">IF(G9158=1,IF(B9158="",0,IF(J9158&lt;SeuilFugitive,1,0)),"")</f>
        <v/>
      </c>
      <c r="M9158" s="37" t="str">
        <f aca="false">IF(G9158=1,IF(B9158="",IF((Fin-A9158)*24&gt;SeuilFigee,1,0),IF(J9158&gt;SeuilFigee*3600,1,0)),"")</f>
        <v/>
      </c>
      <c r="N9158" s="0" t="str">
        <f aca="false">IF(G9158=1,IF(COUNTIF(H$2:H9158,H9158)=1,COUNTIF($H:$H,H9158),""),"")</f>
        <v/>
      </c>
      <c r="O9158" s="0" t="str">
        <f aca="false">IF(G9158=1,IF(COUNTIF(I$2:I9158,I9158)=1,COUNTIF($I:$I,I9158),""),"")</f>
        <v/>
      </c>
      <c r="P9158" s="38" t="str">
        <f aca="false">IF(G9158=1,IF(COUNTIFS(C$2:C9158,C9158,G$2:G9158,1)=1,COUNTIFS($C:$C,C9158,$G:$G,1)+ROW()/10000000,""),"")</f>
        <v/>
      </c>
      <c r="Q9158" s="0" t="str">
        <f aca="false">IF(K9158=1,IF(COUNTIFS(C$2:C9158,C9158,K$2:K9158,1)=1,1,0),"")</f>
        <v/>
      </c>
      <c r="R9158" s="0" t="str">
        <f aca="false">IF(M9158=1,IF(COUNTIFS(C$2:C9158,C9158,M$2:M9158,1)=1,1,0),"")</f>
        <v/>
      </c>
      <c r="S9158" s="0" t="str">
        <f aca="false">IF(L9158=1,IF(COUNTIFS(C$2:C9158,C9158,L$2:L9158,1)=1,1,0),"")</f>
        <v/>
      </c>
      <c r="T9158" s="38" t="str">
        <f aca="false">IF(N9158="","",N9158+ROW()/10000000)</f>
        <v/>
      </c>
      <c r="U9158" s="0" t="str">
        <f aca="false">IF(G9158=1,IF(B9158="",1,0),"")</f>
        <v/>
      </c>
    </row>
    <row r="9159" customFormat="false" ht="15" hidden="false" customHeight="false" outlineLevel="0" collapsed="false">
      <c r="A9159" s="35"/>
      <c r="B9159" s="35"/>
      <c r="G9159" s="0" t="str">
        <f aca="false">IF(A9159="","",IF(AND(A9159&gt;=Debut,A9159&lt;Fin),1,0))</f>
        <v/>
      </c>
      <c r="H9159" s="0" t="str">
        <f aca="false">IF(G9159=1,INT(ROUND((A9159-Debut)*86400,0)/600),"")</f>
        <v/>
      </c>
      <c r="I9159" s="0" t="str">
        <f aca="false">IF(G9159=1,INT(ROUND((A9159-Debut)*86400,0)/3600),"")</f>
        <v/>
      </c>
      <c r="J9159" s="0" t="str">
        <f aca="false">IF(OR(A9159="",B9159=""),"",ROUND((B9159-A9159)*86400,0))</f>
        <v/>
      </c>
      <c r="K9159" s="37" t="str">
        <f aca="false">IF(G9159=1,IF(COUNTIFS($C:$C,C9159,$G:$G,1,$A:$A,"&gt;="&amp;(A9159-FenetreInterm/86400),$A:$A,"&lt;="&amp;A9159)&gt;=NbInterm,1,0),"")</f>
        <v/>
      </c>
      <c r="L9159" s="37" t="str">
        <f aca="false">IF(G9159=1,IF(B9159="",0,IF(J9159&lt;SeuilFugitive,1,0)),"")</f>
        <v/>
      </c>
      <c r="M9159" s="37" t="str">
        <f aca="false">IF(G9159=1,IF(B9159="",IF((Fin-A9159)*24&gt;SeuilFigee,1,0),IF(J9159&gt;SeuilFigee*3600,1,0)),"")</f>
        <v/>
      </c>
      <c r="N9159" s="0" t="str">
        <f aca="false">IF(G9159=1,IF(COUNTIF(H$2:H9159,H9159)=1,COUNTIF($H:$H,H9159),""),"")</f>
        <v/>
      </c>
      <c r="O9159" s="0" t="str">
        <f aca="false">IF(G9159=1,IF(COUNTIF(I$2:I9159,I9159)=1,COUNTIF($I:$I,I9159),""),"")</f>
        <v/>
      </c>
      <c r="P9159" s="38" t="str">
        <f aca="false">IF(G9159=1,IF(COUNTIFS(C$2:C9159,C9159,G$2:G9159,1)=1,COUNTIFS($C:$C,C9159,$G:$G,1)+ROW()/10000000,""),"")</f>
        <v/>
      </c>
      <c r="Q9159" s="0" t="str">
        <f aca="false">IF(K9159=1,IF(COUNTIFS(C$2:C9159,C9159,K$2:K9159,1)=1,1,0),"")</f>
        <v/>
      </c>
      <c r="R9159" s="0" t="str">
        <f aca="false">IF(M9159=1,IF(COUNTIFS(C$2:C9159,C9159,M$2:M9159,1)=1,1,0),"")</f>
        <v/>
      </c>
      <c r="S9159" s="0" t="str">
        <f aca="false">IF(L9159=1,IF(COUNTIFS(C$2:C9159,C9159,L$2:L9159,1)=1,1,0),"")</f>
        <v/>
      </c>
      <c r="T9159" s="38" t="str">
        <f aca="false">IF(N9159="","",N9159+ROW()/10000000)</f>
        <v/>
      </c>
      <c r="U9159" s="0" t="str">
        <f aca="false">IF(G9159=1,IF(B9159="",1,0),"")</f>
        <v/>
      </c>
    </row>
    <row r="9160" customFormat="false" ht="15" hidden="false" customHeight="false" outlineLevel="0" collapsed="false">
      <c r="A9160" s="35"/>
      <c r="B9160" s="35"/>
      <c r="G9160" s="0" t="str">
        <f aca="false">IF(A9160="","",IF(AND(A9160&gt;=Debut,A9160&lt;Fin),1,0))</f>
        <v/>
      </c>
      <c r="H9160" s="0" t="str">
        <f aca="false">IF(G9160=1,INT(ROUND((A9160-Debut)*86400,0)/600),"")</f>
        <v/>
      </c>
      <c r="I9160" s="0" t="str">
        <f aca="false">IF(G9160=1,INT(ROUND((A9160-Debut)*86400,0)/3600),"")</f>
        <v/>
      </c>
      <c r="J9160" s="0" t="str">
        <f aca="false">IF(OR(A9160="",B9160=""),"",ROUND((B9160-A9160)*86400,0))</f>
        <v/>
      </c>
      <c r="K9160" s="37" t="str">
        <f aca="false">IF(G9160=1,IF(COUNTIFS($C:$C,C9160,$G:$G,1,$A:$A,"&gt;="&amp;(A9160-FenetreInterm/86400),$A:$A,"&lt;="&amp;A9160)&gt;=NbInterm,1,0),"")</f>
        <v/>
      </c>
      <c r="L9160" s="37" t="str">
        <f aca="false">IF(G9160=1,IF(B9160="",0,IF(J9160&lt;SeuilFugitive,1,0)),"")</f>
        <v/>
      </c>
      <c r="M9160" s="37" t="str">
        <f aca="false">IF(G9160=1,IF(B9160="",IF((Fin-A9160)*24&gt;SeuilFigee,1,0),IF(J9160&gt;SeuilFigee*3600,1,0)),"")</f>
        <v/>
      </c>
      <c r="N9160" s="0" t="str">
        <f aca="false">IF(G9160=1,IF(COUNTIF(H$2:H9160,H9160)=1,COUNTIF($H:$H,H9160),""),"")</f>
        <v/>
      </c>
      <c r="O9160" s="0" t="str">
        <f aca="false">IF(G9160=1,IF(COUNTIF(I$2:I9160,I9160)=1,COUNTIF($I:$I,I9160),""),"")</f>
        <v/>
      </c>
      <c r="P9160" s="38" t="str">
        <f aca="false">IF(G9160=1,IF(COUNTIFS(C$2:C9160,C9160,G$2:G9160,1)=1,COUNTIFS($C:$C,C9160,$G:$G,1)+ROW()/10000000,""),"")</f>
        <v/>
      </c>
      <c r="Q9160" s="0" t="str">
        <f aca="false">IF(K9160=1,IF(COUNTIFS(C$2:C9160,C9160,K$2:K9160,1)=1,1,0),"")</f>
        <v/>
      </c>
      <c r="R9160" s="0" t="str">
        <f aca="false">IF(M9160=1,IF(COUNTIFS(C$2:C9160,C9160,M$2:M9160,1)=1,1,0),"")</f>
        <v/>
      </c>
      <c r="S9160" s="0" t="str">
        <f aca="false">IF(L9160=1,IF(COUNTIFS(C$2:C9160,C9160,L$2:L9160,1)=1,1,0),"")</f>
        <v/>
      </c>
      <c r="T9160" s="38" t="str">
        <f aca="false">IF(N9160="","",N9160+ROW()/10000000)</f>
        <v/>
      </c>
      <c r="U9160" s="0" t="str">
        <f aca="false">IF(G9160=1,IF(B9160="",1,0),"")</f>
        <v/>
      </c>
    </row>
    <row r="9161" customFormat="false" ht="15" hidden="false" customHeight="false" outlineLevel="0" collapsed="false">
      <c r="A9161" s="35"/>
      <c r="B9161" s="35"/>
      <c r="G9161" s="0" t="str">
        <f aca="false">IF(A9161="","",IF(AND(A9161&gt;=Debut,A9161&lt;Fin),1,0))</f>
        <v/>
      </c>
      <c r="H9161" s="0" t="str">
        <f aca="false">IF(G9161=1,INT(ROUND((A9161-Debut)*86400,0)/600),"")</f>
        <v/>
      </c>
      <c r="I9161" s="0" t="str">
        <f aca="false">IF(G9161=1,INT(ROUND((A9161-Debut)*86400,0)/3600),"")</f>
        <v/>
      </c>
      <c r="J9161" s="0" t="str">
        <f aca="false">IF(OR(A9161="",B9161=""),"",ROUND((B9161-A9161)*86400,0))</f>
        <v/>
      </c>
      <c r="K9161" s="37" t="str">
        <f aca="false">IF(G9161=1,IF(COUNTIFS($C:$C,C9161,$G:$G,1,$A:$A,"&gt;="&amp;(A9161-FenetreInterm/86400),$A:$A,"&lt;="&amp;A9161)&gt;=NbInterm,1,0),"")</f>
        <v/>
      </c>
      <c r="L9161" s="37" t="str">
        <f aca="false">IF(G9161=1,IF(B9161="",0,IF(J9161&lt;SeuilFugitive,1,0)),"")</f>
        <v/>
      </c>
      <c r="M9161" s="37" t="str">
        <f aca="false">IF(G9161=1,IF(B9161="",IF((Fin-A9161)*24&gt;SeuilFigee,1,0),IF(J9161&gt;SeuilFigee*3600,1,0)),"")</f>
        <v/>
      </c>
      <c r="N9161" s="0" t="str">
        <f aca="false">IF(G9161=1,IF(COUNTIF(H$2:H9161,H9161)=1,COUNTIF($H:$H,H9161),""),"")</f>
        <v/>
      </c>
      <c r="O9161" s="0" t="str">
        <f aca="false">IF(G9161=1,IF(COUNTIF(I$2:I9161,I9161)=1,COUNTIF($I:$I,I9161),""),"")</f>
        <v/>
      </c>
      <c r="P9161" s="38" t="str">
        <f aca="false">IF(G9161=1,IF(COUNTIFS(C$2:C9161,C9161,G$2:G9161,1)=1,COUNTIFS($C:$C,C9161,$G:$G,1)+ROW()/10000000,""),"")</f>
        <v/>
      </c>
      <c r="Q9161" s="0" t="str">
        <f aca="false">IF(K9161=1,IF(COUNTIFS(C$2:C9161,C9161,K$2:K9161,1)=1,1,0),"")</f>
        <v/>
      </c>
      <c r="R9161" s="0" t="str">
        <f aca="false">IF(M9161=1,IF(COUNTIFS(C$2:C9161,C9161,M$2:M9161,1)=1,1,0),"")</f>
        <v/>
      </c>
      <c r="S9161" s="0" t="str">
        <f aca="false">IF(L9161=1,IF(COUNTIFS(C$2:C9161,C9161,L$2:L9161,1)=1,1,0),"")</f>
        <v/>
      </c>
      <c r="T9161" s="38" t="str">
        <f aca="false">IF(N9161="","",N9161+ROW()/10000000)</f>
        <v/>
      </c>
      <c r="U9161" s="0" t="str">
        <f aca="false">IF(G9161=1,IF(B9161="",1,0),"")</f>
        <v/>
      </c>
    </row>
    <row r="9162" customFormat="false" ht="15" hidden="false" customHeight="false" outlineLevel="0" collapsed="false">
      <c r="A9162" s="35"/>
      <c r="B9162" s="35"/>
      <c r="G9162" s="0" t="str">
        <f aca="false">IF(A9162="","",IF(AND(A9162&gt;=Debut,A9162&lt;Fin),1,0))</f>
        <v/>
      </c>
      <c r="H9162" s="0" t="str">
        <f aca="false">IF(G9162=1,INT(ROUND((A9162-Debut)*86400,0)/600),"")</f>
        <v/>
      </c>
      <c r="I9162" s="0" t="str">
        <f aca="false">IF(G9162=1,INT(ROUND((A9162-Debut)*86400,0)/3600),"")</f>
        <v/>
      </c>
      <c r="J9162" s="0" t="str">
        <f aca="false">IF(OR(A9162="",B9162=""),"",ROUND((B9162-A9162)*86400,0))</f>
        <v/>
      </c>
      <c r="K9162" s="37" t="str">
        <f aca="false">IF(G9162=1,IF(COUNTIFS($C:$C,C9162,$G:$G,1,$A:$A,"&gt;="&amp;(A9162-FenetreInterm/86400),$A:$A,"&lt;="&amp;A9162)&gt;=NbInterm,1,0),"")</f>
        <v/>
      </c>
      <c r="L9162" s="37" t="str">
        <f aca="false">IF(G9162=1,IF(B9162="",0,IF(J9162&lt;SeuilFugitive,1,0)),"")</f>
        <v/>
      </c>
      <c r="M9162" s="37" t="str">
        <f aca="false">IF(G9162=1,IF(B9162="",IF((Fin-A9162)*24&gt;SeuilFigee,1,0),IF(J9162&gt;SeuilFigee*3600,1,0)),"")</f>
        <v/>
      </c>
      <c r="N9162" s="0" t="str">
        <f aca="false">IF(G9162=1,IF(COUNTIF(H$2:H9162,H9162)=1,COUNTIF($H:$H,H9162),""),"")</f>
        <v/>
      </c>
      <c r="O9162" s="0" t="str">
        <f aca="false">IF(G9162=1,IF(COUNTIF(I$2:I9162,I9162)=1,COUNTIF($I:$I,I9162),""),"")</f>
        <v/>
      </c>
      <c r="P9162" s="38" t="str">
        <f aca="false">IF(G9162=1,IF(COUNTIFS(C$2:C9162,C9162,G$2:G9162,1)=1,COUNTIFS($C:$C,C9162,$G:$G,1)+ROW()/10000000,""),"")</f>
        <v/>
      </c>
      <c r="Q9162" s="0" t="str">
        <f aca="false">IF(K9162=1,IF(COUNTIFS(C$2:C9162,C9162,K$2:K9162,1)=1,1,0),"")</f>
        <v/>
      </c>
      <c r="R9162" s="0" t="str">
        <f aca="false">IF(M9162=1,IF(COUNTIFS(C$2:C9162,C9162,M$2:M9162,1)=1,1,0),"")</f>
        <v/>
      </c>
      <c r="S9162" s="0" t="str">
        <f aca="false">IF(L9162=1,IF(COUNTIFS(C$2:C9162,C9162,L$2:L9162,1)=1,1,0),"")</f>
        <v/>
      </c>
      <c r="T9162" s="38" t="str">
        <f aca="false">IF(N9162="","",N9162+ROW()/10000000)</f>
        <v/>
      </c>
      <c r="U9162" s="0" t="str">
        <f aca="false">IF(G9162=1,IF(B9162="",1,0),"")</f>
        <v/>
      </c>
    </row>
    <row r="9163" customFormat="false" ht="15" hidden="false" customHeight="false" outlineLevel="0" collapsed="false">
      <c r="A9163" s="35"/>
      <c r="B9163" s="35"/>
      <c r="G9163" s="0" t="str">
        <f aca="false">IF(A9163="","",IF(AND(A9163&gt;=Debut,A9163&lt;Fin),1,0))</f>
        <v/>
      </c>
      <c r="H9163" s="0" t="str">
        <f aca="false">IF(G9163=1,INT(ROUND((A9163-Debut)*86400,0)/600),"")</f>
        <v/>
      </c>
      <c r="I9163" s="0" t="str">
        <f aca="false">IF(G9163=1,INT(ROUND((A9163-Debut)*86400,0)/3600),"")</f>
        <v/>
      </c>
      <c r="J9163" s="0" t="str">
        <f aca="false">IF(OR(A9163="",B9163=""),"",ROUND((B9163-A9163)*86400,0))</f>
        <v/>
      </c>
      <c r="K9163" s="37" t="str">
        <f aca="false">IF(G9163=1,IF(COUNTIFS($C:$C,C9163,$G:$G,1,$A:$A,"&gt;="&amp;(A9163-FenetreInterm/86400),$A:$A,"&lt;="&amp;A9163)&gt;=NbInterm,1,0),"")</f>
        <v/>
      </c>
      <c r="L9163" s="37" t="str">
        <f aca="false">IF(G9163=1,IF(B9163="",0,IF(J9163&lt;SeuilFugitive,1,0)),"")</f>
        <v/>
      </c>
      <c r="M9163" s="37" t="str">
        <f aca="false">IF(G9163=1,IF(B9163="",IF((Fin-A9163)*24&gt;SeuilFigee,1,0),IF(J9163&gt;SeuilFigee*3600,1,0)),"")</f>
        <v/>
      </c>
      <c r="N9163" s="0" t="str">
        <f aca="false">IF(G9163=1,IF(COUNTIF(H$2:H9163,H9163)=1,COUNTIF($H:$H,H9163),""),"")</f>
        <v/>
      </c>
      <c r="O9163" s="0" t="str">
        <f aca="false">IF(G9163=1,IF(COUNTIF(I$2:I9163,I9163)=1,COUNTIF($I:$I,I9163),""),"")</f>
        <v/>
      </c>
      <c r="P9163" s="38" t="str">
        <f aca="false">IF(G9163=1,IF(COUNTIFS(C$2:C9163,C9163,G$2:G9163,1)=1,COUNTIFS($C:$C,C9163,$G:$G,1)+ROW()/10000000,""),"")</f>
        <v/>
      </c>
      <c r="Q9163" s="0" t="str">
        <f aca="false">IF(K9163=1,IF(COUNTIFS(C$2:C9163,C9163,K$2:K9163,1)=1,1,0),"")</f>
        <v/>
      </c>
      <c r="R9163" s="0" t="str">
        <f aca="false">IF(M9163=1,IF(COUNTIFS(C$2:C9163,C9163,M$2:M9163,1)=1,1,0),"")</f>
        <v/>
      </c>
      <c r="S9163" s="0" t="str">
        <f aca="false">IF(L9163=1,IF(COUNTIFS(C$2:C9163,C9163,L$2:L9163,1)=1,1,0),"")</f>
        <v/>
      </c>
      <c r="T9163" s="38" t="str">
        <f aca="false">IF(N9163="","",N9163+ROW()/10000000)</f>
        <v/>
      </c>
      <c r="U9163" s="0" t="str">
        <f aca="false">IF(G9163=1,IF(B9163="",1,0),"")</f>
        <v/>
      </c>
    </row>
    <row r="9164" customFormat="false" ht="15" hidden="false" customHeight="false" outlineLevel="0" collapsed="false">
      <c r="A9164" s="35"/>
      <c r="B9164" s="35"/>
      <c r="G9164" s="0" t="str">
        <f aca="false">IF(A9164="","",IF(AND(A9164&gt;=Debut,A9164&lt;Fin),1,0))</f>
        <v/>
      </c>
      <c r="H9164" s="0" t="str">
        <f aca="false">IF(G9164=1,INT(ROUND((A9164-Debut)*86400,0)/600),"")</f>
        <v/>
      </c>
      <c r="I9164" s="0" t="str">
        <f aca="false">IF(G9164=1,INT(ROUND((A9164-Debut)*86400,0)/3600),"")</f>
        <v/>
      </c>
      <c r="J9164" s="0" t="str">
        <f aca="false">IF(OR(A9164="",B9164=""),"",ROUND((B9164-A9164)*86400,0))</f>
        <v/>
      </c>
      <c r="K9164" s="37" t="str">
        <f aca="false">IF(G9164=1,IF(COUNTIFS($C:$C,C9164,$G:$G,1,$A:$A,"&gt;="&amp;(A9164-FenetreInterm/86400),$A:$A,"&lt;="&amp;A9164)&gt;=NbInterm,1,0),"")</f>
        <v/>
      </c>
      <c r="L9164" s="37" t="str">
        <f aca="false">IF(G9164=1,IF(B9164="",0,IF(J9164&lt;SeuilFugitive,1,0)),"")</f>
        <v/>
      </c>
      <c r="M9164" s="37" t="str">
        <f aca="false">IF(G9164=1,IF(B9164="",IF((Fin-A9164)*24&gt;SeuilFigee,1,0),IF(J9164&gt;SeuilFigee*3600,1,0)),"")</f>
        <v/>
      </c>
      <c r="N9164" s="0" t="str">
        <f aca="false">IF(G9164=1,IF(COUNTIF(H$2:H9164,H9164)=1,COUNTIF($H:$H,H9164),""),"")</f>
        <v/>
      </c>
      <c r="O9164" s="0" t="str">
        <f aca="false">IF(G9164=1,IF(COUNTIF(I$2:I9164,I9164)=1,COUNTIF($I:$I,I9164),""),"")</f>
        <v/>
      </c>
      <c r="P9164" s="38" t="str">
        <f aca="false">IF(G9164=1,IF(COUNTIFS(C$2:C9164,C9164,G$2:G9164,1)=1,COUNTIFS($C:$C,C9164,$G:$G,1)+ROW()/10000000,""),"")</f>
        <v/>
      </c>
      <c r="Q9164" s="0" t="str">
        <f aca="false">IF(K9164=1,IF(COUNTIFS(C$2:C9164,C9164,K$2:K9164,1)=1,1,0),"")</f>
        <v/>
      </c>
      <c r="R9164" s="0" t="str">
        <f aca="false">IF(M9164=1,IF(COUNTIFS(C$2:C9164,C9164,M$2:M9164,1)=1,1,0),"")</f>
        <v/>
      </c>
      <c r="S9164" s="0" t="str">
        <f aca="false">IF(L9164=1,IF(COUNTIFS(C$2:C9164,C9164,L$2:L9164,1)=1,1,0),"")</f>
        <v/>
      </c>
      <c r="T9164" s="38" t="str">
        <f aca="false">IF(N9164="","",N9164+ROW()/10000000)</f>
        <v/>
      </c>
      <c r="U9164" s="0" t="str">
        <f aca="false">IF(G9164=1,IF(B9164="",1,0),"")</f>
        <v/>
      </c>
    </row>
    <row r="9165" customFormat="false" ht="15" hidden="false" customHeight="false" outlineLevel="0" collapsed="false">
      <c r="A9165" s="35"/>
      <c r="B9165" s="35"/>
      <c r="G9165" s="0" t="str">
        <f aca="false">IF(A9165="","",IF(AND(A9165&gt;=Debut,A9165&lt;Fin),1,0))</f>
        <v/>
      </c>
      <c r="H9165" s="0" t="str">
        <f aca="false">IF(G9165=1,INT(ROUND((A9165-Debut)*86400,0)/600),"")</f>
        <v/>
      </c>
      <c r="I9165" s="0" t="str">
        <f aca="false">IF(G9165=1,INT(ROUND((A9165-Debut)*86400,0)/3600),"")</f>
        <v/>
      </c>
      <c r="J9165" s="0" t="str">
        <f aca="false">IF(OR(A9165="",B9165=""),"",ROUND((B9165-A9165)*86400,0))</f>
        <v/>
      </c>
      <c r="K9165" s="37" t="str">
        <f aca="false">IF(G9165=1,IF(COUNTIFS($C:$C,C9165,$G:$G,1,$A:$A,"&gt;="&amp;(A9165-FenetreInterm/86400),$A:$A,"&lt;="&amp;A9165)&gt;=NbInterm,1,0),"")</f>
        <v/>
      </c>
      <c r="L9165" s="37" t="str">
        <f aca="false">IF(G9165=1,IF(B9165="",0,IF(J9165&lt;SeuilFugitive,1,0)),"")</f>
        <v/>
      </c>
      <c r="M9165" s="37" t="str">
        <f aca="false">IF(G9165=1,IF(B9165="",IF((Fin-A9165)*24&gt;SeuilFigee,1,0),IF(J9165&gt;SeuilFigee*3600,1,0)),"")</f>
        <v/>
      </c>
      <c r="N9165" s="0" t="str">
        <f aca="false">IF(G9165=1,IF(COUNTIF(H$2:H9165,H9165)=1,COUNTIF($H:$H,H9165),""),"")</f>
        <v/>
      </c>
      <c r="O9165" s="0" t="str">
        <f aca="false">IF(G9165=1,IF(COUNTIF(I$2:I9165,I9165)=1,COUNTIF($I:$I,I9165),""),"")</f>
        <v/>
      </c>
      <c r="P9165" s="38" t="str">
        <f aca="false">IF(G9165=1,IF(COUNTIFS(C$2:C9165,C9165,G$2:G9165,1)=1,COUNTIFS($C:$C,C9165,$G:$G,1)+ROW()/10000000,""),"")</f>
        <v/>
      </c>
      <c r="Q9165" s="0" t="str">
        <f aca="false">IF(K9165=1,IF(COUNTIFS(C$2:C9165,C9165,K$2:K9165,1)=1,1,0),"")</f>
        <v/>
      </c>
      <c r="R9165" s="0" t="str">
        <f aca="false">IF(M9165=1,IF(COUNTIFS(C$2:C9165,C9165,M$2:M9165,1)=1,1,0),"")</f>
        <v/>
      </c>
      <c r="S9165" s="0" t="str">
        <f aca="false">IF(L9165=1,IF(COUNTIFS(C$2:C9165,C9165,L$2:L9165,1)=1,1,0),"")</f>
        <v/>
      </c>
      <c r="T9165" s="38" t="str">
        <f aca="false">IF(N9165="","",N9165+ROW()/10000000)</f>
        <v/>
      </c>
      <c r="U9165" s="0" t="str">
        <f aca="false">IF(G9165=1,IF(B9165="",1,0),"")</f>
        <v/>
      </c>
    </row>
    <row r="9166" customFormat="false" ht="15" hidden="false" customHeight="false" outlineLevel="0" collapsed="false">
      <c r="A9166" s="35"/>
      <c r="B9166" s="35"/>
      <c r="G9166" s="0" t="str">
        <f aca="false">IF(A9166="","",IF(AND(A9166&gt;=Debut,A9166&lt;Fin),1,0))</f>
        <v/>
      </c>
      <c r="H9166" s="0" t="str">
        <f aca="false">IF(G9166=1,INT(ROUND((A9166-Debut)*86400,0)/600),"")</f>
        <v/>
      </c>
      <c r="I9166" s="0" t="str">
        <f aca="false">IF(G9166=1,INT(ROUND((A9166-Debut)*86400,0)/3600),"")</f>
        <v/>
      </c>
      <c r="J9166" s="0" t="str">
        <f aca="false">IF(OR(A9166="",B9166=""),"",ROUND((B9166-A9166)*86400,0))</f>
        <v/>
      </c>
      <c r="K9166" s="37" t="str">
        <f aca="false">IF(G9166=1,IF(COUNTIFS($C:$C,C9166,$G:$G,1,$A:$A,"&gt;="&amp;(A9166-FenetreInterm/86400),$A:$A,"&lt;="&amp;A9166)&gt;=NbInterm,1,0),"")</f>
        <v/>
      </c>
      <c r="L9166" s="37" t="str">
        <f aca="false">IF(G9166=1,IF(B9166="",0,IF(J9166&lt;SeuilFugitive,1,0)),"")</f>
        <v/>
      </c>
      <c r="M9166" s="37" t="str">
        <f aca="false">IF(G9166=1,IF(B9166="",IF((Fin-A9166)*24&gt;SeuilFigee,1,0),IF(J9166&gt;SeuilFigee*3600,1,0)),"")</f>
        <v/>
      </c>
      <c r="N9166" s="0" t="str">
        <f aca="false">IF(G9166=1,IF(COUNTIF(H$2:H9166,H9166)=1,COUNTIF($H:$H,H9166),""),"")</f>
        <v/>
      </c>
      <c r="O9166" s="0" t="str">
        <f aca="false">IF(G9166=1,IF(COUNTIF(I$2:I9166,I9166)=1,COUNTIF($I:$I,I9166),""),"")</f>
        <v/>
      </c>
      <c r="P9166" s="38" t="str">
        <f aca="false">IF(G9166=1,IF(COUNTIFS(C$2:C9166,C9166,G$2:G9166,1)=1,COUNTIFS($C:$C,C9166,$G:$G,1)+ROW()/10000000,""),"")</f>
        <v/>
      </c>
      <c r="Q9166" s="0" t="str">
        <f aca="false">IF(K9166=1,IF(COUNTIFS(C$2:C9166,C9166,K$2:K9166,1)=1,1,0),"")</f>
        <v/>
      </c>
      <c r="R9166" s="0" t="str">
        <f aca="false">IF(M9166=1,IF(COUNTIFS(C$2:C9166,C9166,M$2:M9166,1)=1,1,0),"")</f>
        <v/>
      </c>
      <c r="S9166" s="0" t="str">
        <f aca="false">IF(L9166=1,IF(COUNTIFS(C$2:C9166,C9166,L$2:L9166,1)=1,1,0),"")</f>
        <v/>
      </c>
      <c r="T9166" s="38" t="str">
        <f aca="false">IF(N9166="","",N9166+ROW()/10000000)</f>
        <v/>
      </c>
      <c r="U9166" s="0" t="str">
        <f aca="false">IF(G9166=1,IF(B9166="",1,0),"")</f>
        <v/>
      </c>
    </row>
    <row r="9167" customFormat="false" ht="15" hidden="false" customHeight="false" outlineLevel="0" collapsed="false">
      <c r="A9167" s="35"/>
      <c r="B9167" s="35"/>
      <c r="G9167" s="0" t="str">
        <f aca="false">IF(A9167="","",IF(AND(A9167&gt;=Debut,A9167&lt;Fin),1,0))</f>
        <v/>
      </c>
      <c r="H9167" s="0" t="str">
        <f aca="false">IF(G9167=1,INT(ROUND((A9167-Debut)*86400,0)/600),"")</f>
        <v/>
      </c>
      <c r="I9167" s="0" t="str">
        <f aca="false">IF(G9167=1,INT(ROUND((A9167-Debut)*86400,0)/3600),"")</f>
        <v/>
      </c>
      <c r="J9167" s="0" t="str">
        <f aca="false">IF(OR(A9167="",B9167=""),"",ROUND((B9167-A9167)*86400,0))</f>
        <v/>
      </c>
      <c r="K9167" s="37" t="str">
        <f aca="false">IF(G9167=1,IF(COUNTIFS($C:$C,C9167,$G:$G,1,$A:$A,"&gt;="&amp;(A9167-FenetreInterm/86400),$A:$A,"&lt;="&amp;A9167)&gt;=NbInterm,1,0),"")</f>
        <v/>
      </c>
      <c r="L9167" s="37" t="str">
        <f aca="false">IF(G9167=1,IF(B9167="",0,IF(J9167&lt;SeuilFugitive,1,0)),"")</f>
        <v/>
      </c>
      <c r="M9167" s="37" t="str">
        <f aca="false">IF(G9167=1,IF(B9167="",IF((Fin-A9167)*24&gt;SeuilFigee,1,0),IF(J9167&gt;SeuilFigee*3600,1,0)),"")</f>
        <v/>
      </c>
      <c r="N9167" s="0" t="str">
        <f aca="false">IF(G9167=1,IF(COUNTIF(H$2:H9167,H9167)=1,COUNTIF($H:$H,H9167),""),"")</f>
        <v/>
      </c>
      <c r="O9167" s="0" t="str">
        <f aca="false">IF(G9167=1,IF(COUNTIF(I$2:I9167,I9167)=1,COUNTIF($I:$I,I9167),""),"")</f>
        <v/>
      </c>
      <c r="P9167" s="38" t="str">
        <f aca="false">IF(G9167=1,IF(COUNTIFS(C$2:C9167,C9167,G$2:G9167,1)=1,COUNTIFS($C:$C,C9167,$G:$G,1)+ROW()/10000000,""),"")</f>
        <v/>
      </c>
      <c r="Q9167" s="0" t="str">
        <f aca="false">IF(K9167=1,IF(COUNTIFS(C$2:C9167,C9167,K$2:K9167,1)=1,1,0),"")</f>
        <v/>
      </c>
      <c r="R9167" s="0" t="str">
        <f aca="false">IF(M9167=1,IF(COUNTIFS(C$2:C9167,C9167,M$2:M9167,1)=1,1,0),"")</f>
        <v/>
      </c>
      <c r="S9167" s="0" t="str">
        <f aca="false">IF(L9167=1,IF(COUNTIFS(C$2:C9167,C9167,L$2:L9167,1)=1,1,0),"")</f>
        <v/>
      </c>
      <c r="T9167" s="38" t="str">
        <f aca="false">IF(N9167="","",N9167+ROW()/10000000)</f>
        <v/>
      </c>
      <c r="U9167" s="0" t="str">
        <f aca="false">IF(G9167=1,IF(B9167="",1,0),"")</f>
        <v/>
      </c>
    </row>
    <row r="9168" customFormat="false" ht="15" hidden="false" customHeight="false" outlineLevel="0" collapsed="false">
      <c r="A9168" s="35"/>
      <c r="B9168" s="35"/>
      <c r="G9168" s="0" t="str">
        <f aca="false">IF(A9168="","",IF(AND(A9168&gt;=Debut,A9168&lt;Fin),1,0))</f>
        <v/>
      </c>
      <c r="H9168" s="0" t="str">
        <f aca="false">IF(G9168=1,INT(ROUND((A9168-Debut)*86400,0)/600),"")</f>
        <v/>
      </c>
      <c r="I9168" s="0" t="str">
        <f aca="false">IF(G9168=1,INT(ROUND((A9168-Debut)*86400,0)/3600),"")</f>
        <v/>
      </c>
      <c r="J9168" s="0" t="str">
        <f aca="false">IF(OR(A9168="",B9168=""),"",ROUND((B9168-A9168)*86400,0))</f>
        <v/>
      </c>
      <c r="K9168" s="37" t="str">
        <f aca="false">IF(G9168=1,IF(COUNTIFS($C:$C,C9168,$G:$G,1,$A:$A,"&gt;="&amp;(A9168-FenetreInterm/86400),$A:$A,"&lt;="&amp;A9168)&gt;=NbInterm,1,0),"")</f>
        <v/>
      </c>
      <c r="L9168" s="37" t="str">
        <f aca="false">IF(G9168=1,IF(B9168="",0,IF(J9168&lt;SeuilFugitive,1,0)),"")</f>
        <v/>
      </c>
      <c r="M9168" s="37" t="str">
        <f aca="false">IF(G9168=1,IF(B9168="",IF((Fin-A9168)*24&gt;SeuilFigee,1,0),IF(J9168&gt;SeuilFigee*3600,1,0)),"")</f>
        <v/>
      </c>
      <c r="N9168" s="0" t="str">
        <f aca="false">IF(G9168=1,IF(COUNTIF(H$2:H9168,H9168)=1,COUNTIF($H:$H,H9168),""),"")</f>
        <v/>
      </c>
      <c r="O9168" s="0" t="str">
        <f aca="false">IF(G9168=1,IF(COUNTIF(I$2:I9168,I9168)=1,COUNTIF($I:$I,I9168),""),"")</f>
        <v/>
      </c>
      <c r="P9168" s="38" t="str">
        <f aca="false">IF(G9168=1,IF(COUNTIFS(C$2:C9168,C9168,G$2:G9168,1)=1,COUNTIFS($C:$C,C9168,$G:$G,1)+ROW()/10000000,""),"")</f>
        <v/>
      </c>
      <c r="Q9168" s="0" t="str">
        <f aca="false">IF(K9168=1,IF(COUNTIFS(C$2:C9168,C9168,K$2:K9168,1)=1,1,0),"")</f>
        <v/>
      </c>
      <c r="R9168" s="0" t="str">
        <f aca="false">IF(M9168=1,IF(COUNTIFS(C$2:C9168,C9168,M$2:M9168,1)=1,1,0),"")</f>
        <v/>
      </c>
      <c r="S9168" s="0" t="str">
        <f aca="false">IF(L9168=1,IF(COUNTIFS(C$2:C9168,C9168,L$2:L9168,1)=1,1,0),"")</f>
        <v/>
      </c>
      <c r="T9168" s="38" t="str">
        <f aca="false">IF(N9168="","",N9168+ROW()/10000000)</f>
        <v/>
      </c>
      <c r="U9168" s="0" t="str">
        <f aca="false">IF(G9168=1,IF(B9168="",1,0),"")</f>
        <v/>
      </c>
    </row>
    <row r="9169" customFormat="false" ht="15" hidden="false" customHeight="false" outlineLevel="0" collapsed="false">
      <c r="A9169" s="35"/>
      <c r="B9169" s="35"/>
      <c r="G9169" s="0" t="str">
        <f aca="false">IF(A9169="","",IF(AND(A9169&gt;=Debut,A9169&lt;Fin),1,0))</f>
        <v/>
      </c>
      <c r="H9169" s="0" t="str">
        <f aca="false">IF(G9169=1,INT(ROUND((A9169-Debut)*86400,0)/600),"")</f>
        <v/>
      </c>
      <c r="I9169" s="0" t="str">
        <f aca="false">IF(G9169=1,INT(ROUND((A9169-Debut)*86400,0)/3600),"")</f>
        <v/>
      </c>
      <c r="J9169" s="0" t="str">
        <f aca="false">IF(OR(A9169="",B9169=""),"",ROUND((B9169-A9169)*86400,0))</f>
        <v/>
      </c>
      <c r="K9169" s="37" t="str">
        <f aca="false">IF(G9169=1,IF(COUNTIFS($C:$C,C9169,$G:$G,1,$A:$A,"&gt;="&amp;(A9169-FenetreInterm/86400),$A:$A,"&lt;="&amp;A9169)&gt;=NbInterm,1,0),"")</f>
        <v/>
      </c>
      <c r="L9169" s="37" t="str">
        <f aca="false">IF(G9169=1,IF(B9169="",0,IF(J9169&lt;SeuilFugitive,1,0)),"")</f>
        <v/>
      </c>
      <c r="M9169" s="37" t="str">
        <f aca="false">IF(G9169=1,IF(B9169="",IF((Fin-A9169)*24&gt;SeuilFigee,1,0),IF(J9169&gt;SeuilFigee*3600,1,0)),"")</f>
        <v/>
      </c>
      <c r="N9169" s="0" t="str">
        <f aca="false">IF(G9169=1,IF(COUNTIF(H$2:H9169,H9169)=1,COUNTIF($H:$H,H9169),""),"")</f>
        <v/>
      </c>
      <c r="O9169" s="0" t="str">
        <f aca="false">IF(G9169=1,IF(COUNTIF(I$2:I9169,I9169)=1,COUNTIF($I:$I,I9169),""),"")</f>
        <v/>
      </c>
      <c r="P9169" s="38" t="str">
        <f aca="false">IF(G9169=1,IF(COUNTIFS(C$2:C9169,C9169,G$2:G9169,1)=1,COUNTIFS($C:$C,C9169,$G:$G,1)+ROW()/10000000,""),"")</f>
        <v/>
      </c>
      <c r="Q9169" s="0" t="str">
        <f aca="false">IF(K9169=1,IF(COUNTIFS(C$2:C9169,C9169,K$2:K9169,1)=1,1,0),"")</f>
        <v/>
      </c>
      <c r="R9169" s="0" t="str">
        <f aca="false">IF(M9169=1,IF(COUNTIFS(C$2:C9169,C9169,M$2:M9169,1)=1,1,0),"")</f>
        <v/>
      </c>
      <c r="S9169" s="0" t="str">
        <f aca="false">IF(L9169=1,IF(COUNTIFS(C$2:C9169,C9169,L$2:L9169,1)=1,1,0),"")</f>
        <v/>
      </c>
      <c r="T9169" s="38" t="str">
        <f aca="false">IF(N9169="","",N9169+ROW()/10000000)</f>
        <v/>
      </c>
      <c r="U9169" s="0" t="str">
        <f aca="false">IF(G9169=1,IF(B9169="",1,0),"")</f>
        <v/>
      </c>
    </row>
    <row r="9170" customFormat="false" ht="15" hidden="false" customHeight="false" outlineLevel="0" collapsed="false">
      <c r="A9170" s="35"/>
      <c r="B9170" s="35"/>
      <c r="G9170" s="0" t="str">
        <f aca="false">IF(A9170="","",IF(AND(A9170&gt;=Debut,A9170&lt;Fin),1,0))</f>
        <v/>
      </c>
      <c r="H9170" s="0" t="str">
        <f aca="false">IF(G9170=1,INT(ROUND((A9170-Debut)*86400,0)/600),"")</f>
        <v/>
      </c>
      <c r="I9170" s="0" t="str">
        <f aca="false">IF(G9170=1,INT(ROUND((A9170-Debut)*86400,0)/3600),"")</f>
        <v/>
      </c>
      <c r="J9170" s="0" t="str">
        <f aca="false">IF(OR(A9170="",B9170=""),"",ROUND((B9170-A9170)*86400,0))</f>
        <v/>
      </c>
      <c r="K9170" s="37" t="str">
        <f aca="false">IF(G9170=1,IF(COUNTIFS($C:$C,C9170,$G:$G,1,$A:$A,"&gt;="&amp;(A9170-FenetreInterm/86400),$A:$A,"&lt;="&amp;A9170)&gt;=NbInterm,1,0),"")</f>
        <v/>
      </c>
      <c r="L9170" s="37" t="str">
        <f aca="false">IF(G9170=1,IF(B9170="",0,IF(J9170&lt;SeuilFugitive,1,0)),"")</f>
        <v/>
      </c>
      <c r="M9170" s="37" t="str">
        <f aca="false">IF(G9170=1,IF(B9170="",IF((Fin-A9170)*24&gt;SeuilFigee,1,0),IF(J9170&gt;SeuilFigee*3600,1,0)),"")</f>
        <v/>
      </c>
      <c r="N9170" s="0" t="str">
        <f aca="false">IF(G9170=1,IF(COUNTIF(H$2:H9170,H9170)=1,COUNTIF($H:$H,H9170),""),"")</f>
        <v/>
      </c>
      <c r="O9170" s="0" t="str">
        <f aca="false">IF(G9170=1,IF(COUNTIF(I$2:I9170,I9170)=1,COUNTIF($I:$I,I9170),""),"")</f>
        <v/>
      </c>
      <c r="P9170" s="38" t="str">
        <f aca="false">IF(G9170=1,IF(COUNTIFS(C$2:C9170,C9170,G$2:G9170,1)=1,COUNTIFS($C:$C,C9170,$G:$G,1)+ROW()/10000000,""),"")</f>
        <v/>
      </c>
      <c r="Q9170" s="0" t="str">
        <f aca="false">IF(K9170=1,IF(COUNTIFS(C$2:C9170,C9170,K$2:K9170,1)=1,1,0),"")</f>
        <v/>
      </c>
      <c r="R9170" s="0" t="str">
        <f aca="false">IF(M9170=1,IF(COUNTIFS(C$2:C9170,C9170,M$2:M9170,1)=1,1,0),"")</f>
        <v/>
      </c>
      <c r="S9170" s="0" t="str">
        <f aca="false">IF(L9170=1,IF(COUNTIFS(C$2:C9170,C9170,L$2:L9170,1)=1,1,0),"")</f>
        <v/>
      </c>
      <c r="T9170" s="38" t="str">
        <f aca="false">IF(N9170="","",N9170+ROW()/10000000)</f>
        <v/>
      </c>
      <c r="U9170" s="0" t="str">
        <f aca="false">IF(G9170=1,IF(B9170="",1,0),"")</f>
        <v/>
      </c>
    </row>
    <row r="9171" customFormat="false" ht="15" hidden="false" customHeight="false" outlineLevel="0" collapsed="false">
      <c r="A9171" s="35"/>
      <c r="B9171" s="35"/>
      <c r="G9171" s="0" t="str">
        <f aca="false">IF(A9171="","",IF(AND(A9171&gt;=Debut,A9171&lt;Fin),1,0))</f>
        <v/>
      </c>
      <c r="H9171" s="0" t="str">
        <f aca="false">IF(G9171=1,INT(ROUND((A9171-Debut)*86400,0)/600),"")</f>
        <v/>
      </c>
      <c r="I9171" s="0" t="str">
        <f aca="false">IF(G9171=1,INT(ROUND((A9171-Debut)*86400,0)/3600),"")</f>
        <v/>
      </c>
      <c r="J9171" s="0" t="str">
        <f aca="false">IF(OR(A9171="",B9171=""),"",ROUND((B9171-A9171)*86400,0))</f>
        <v/>
      </c>
      <c r="K9171" s="37" t="str">
        <f aca="false">IF(G9171=1,IF(COUNTIFS($C:$C,C9171,$G:$G,1,$A:$A,"&gt;="&amp;(A9171-FenetreInterm/86400),$A:$A,"&lt;="&amp;A9171)&gt;=NbInterm,1,0),"")</f>
        <v/>
      </c>
      <c r="L9171" s="37" t="str">
        <f aca="false">IF(G9171=1,IF(B9171="",0,IF(J9171&lt;SeuilFugitive,1,0)),"")</f>
        <v/>
      </c>
      <c r="M9171" s="37" t="str">
        <f aca="false">IF(G9171=1,IF(B9171="",IF((Fin-A9171)*24&gt;SeuilFigee,1,0),IF(J9171&gt;SeuilFigee*3600,1,0)),"")</f>
        <v/>
      </c>
      <c r="N9171" s="0" t="str">
        <f aca="false">IF(G9171=1,IF(COUNTIF(H$2:H9171,H9171)=1,COUNTIF($H:$H,H9171),""),"")</f>
        <v/>
      </c>
      <c r="O9171" s="0" t="str">
        <f aca="false">IF(G9171=1,IF(COUNTIF(I$2:I9171,I9171)=1,COUNTIF($I:$I,I9171),""),"")</f>
        <v/>
      </c>
      <c r="P9171" s="38" t="str">
        <f aca="false">IF(G9171=1,IF(COUNTIFS(C$2:C9171,C9171,G$2:G9171,1)=1,COUNTIFS($C:$C,C9171,$G:$G,1)+ROW()/10000000,""),"")</f>
        <v/>
      </c>
      <c r="Q9171" s="0" t="str">
        <f aca="false">IF(K9171=1,IF(COUNTIFS(C$2:C9171,C9171,K$2:K9171,1)=1,1,0),"")</f>
        <v/>
      </c>
      <c r="R9171" s="0" t="str">
        <f aca="false">IF(M9171=1,IF(COUNTIFS(C$2:C9171,C9171,M$2:M9171,1)=1,1,0),"")</f>
        <v/>
      </c>
      <c r="S9171" s="0" t="str">
        <f aca="false">IF(L9171=1,IF(COUNTIFS(C$2:C9171,C9171,L$2:L9171,1)=1,1,0),"")</f>
        <v/>
      </c>
      <c r="T9171" s="38" t="str">
        <f aca="false">IF(N9171="","",N9171+ROW()/10000000)</f>
        <v/>
      </c>
      <c r="U9171" s="0" t="str">
        <f aca="false">IF(G9171=1,IF(B9171="",1,0),"")</f>
        <v/>
      </c>
    </row>
    <row r="9172" customFormat="false" ht="15" hidden="false" customHeight="false" outlineLevel="0" collapsed="false">
      <c r="A9172" s="35"/>
      <c r="B9172" s="35"/>
      <c r="G9172" s="0" t="str">
        <f aca="false">IF(A9172="","",IF(AND(A9172&gt;=Debut,A9172&lt;Fin),1,0))</f>
        <v/>
      </c>
      <c r="H9172" s="0" t="str">
        <f aca="false">IF(G9172=1,INT(ROUND((A9172-Debut)*86400,0)/600),"")</f>
        <v/>
      </c>
      <c r="I9172" s="0" t="str">
        <f aca="false">IF(G9172=1,INT(ROUND((A9172-Debut)*86400,0)/3600),"")</f>
        <v/>
      </c>
      <c r="J9172" s="0" t="str">
        <f aca="false">IF(OR(A9172="",B9172=""),"",ROUND((B9172-A9172)*86400,0))</f>
        <v/>
      </c>
      <c r="K9172" s="37" t="str">
        <f aca="false">IF(G9172=1,IF(COUNTIFS($C:$C,C9172,$G:$G,1,$A:$A,"&gt;="&amp;(A9172-FenetreInterm/86400),$A:$A,"&lt;="&amp;A9172)&gt;=NbInterm,1,0),"")</f>
        <v/>
      </c>
      <c r="L9172" s="37" t="str">
        <f aca="false">IF(G9172=1,IF(B9172="",0,IF(J9172&lt;SeuilFugitive,1,0)),"")</f>
        <v/>
      </c>
      <c r="M9172" s="37" t="str">
        <f aca="false">IF(G9172=1,IF(B9172="",IF((Fin-A9172)*24&gt;SeuilFigee,1,0),IF(J9172&gt;SeuilFigee*3600,1,0)),"")</f>
        <v/>
      </c>
      <c r="N9172" s="0" t="str">
        <f aca="false">IF(G9172=1,IF(COUNTIF(H$2:H9172,H9172)=1,COUNTIF($H:$H,H9172),""),"")</f>
        <v/>
      </c>
      <c r="O9172" s="0" t="str">
        <f aca="false">IF(G9172=1,IF(COUNTIF(I$2:I9172,I9172)=1,COUNTIF($I:$I,I9172),""),"")</f>
        <v/>
      </c>
      <c r="P9172" s="38" t="str">
        <f aca="false">IF(G9172=1,IF(COUNTIFS(C$2:C9172,C9172,G$2:G9172,1)=1,COUNTIFS($C:$C,C9172,$G:$G,1)+ROW()/10000000,""),"")</f>
        <v/>
      </c>
      <c r="Q9172" s="0" t="str">
        <f aca="false">IF(K9172=1,IF(COUNTIFS(C$2:C9172,C9172,K$2:K9172,1)=1,1,0),"")</f>
        <v/>
      </c>
      <c r="R9172" s="0" t="str">
        <f aca="false">IF(M9172=1,IF(COUNTIFS(C$2:C9172,C9172,M$2:M9172,1)=1,1,0),"")</f>
        <v/>
      </c>
      <c r="S9172" s="0" t="str">
        <f aca="false">IF(L9172=1,IF(COUNTIFS(C$2:C9172,C9172,L$2:L9172,1)=1,1,0),"")</f>
        <v/>
      </c>
      <c r="T9172" s="38" t="str">
        <f aca="false">IF(N9172="","",N9172+ROW()/10000000)</f>
        <v/>
      </c>
      <c r="U9172" s="0" t="str">
        <f aca="false">IF(G9172=1,IF(B9172="",1,0),"")</f>
        <v/>
      </c>
    </row>
    <row r="9173" customFormat="false" ht="15" hidden="false" customHeight="false" outlineLevel="0" collapsed="false">
      <c r="A9173" s="35"/>
      <c r="B9173" s="35"/>
      <c r="G9173" s="0" t="str">
        <f aca="false">IF(A9173="","",IF(AND(A9173&gt;=Debut,A9173&lt;Fin),1,0))</f>
        <v/>
      </c>
      <c r="H9173" s="0" t="str">
        <f aca="false">IF(G9173=1,INT(ROUND((A9173-Debut)*86400,0)/600),"")</f>
        <v/>
      </c>
      <c r="I9173" s="0" t="str">
        <f aca="false">IF(G9173=1,INT(ROUND((A9173-Debut)*86400,0)/3600),"")</f>
        <v/>
      </c>
      <c r="J9173" s="0" t="str">
        <f aca="false">IF(OR(A9173="",B9173=""),"",ROUND((B9173-A9173)*86400,0))</f>
        <v/>
      </c>
      <c r="K9173" s="37" t="str">
        <f aca="false">IF(G9173=1,IF(COUNTIFS($C:$C,C9173,$G:$G,1,$A:$A,"&gt;="&amp;(A9173-FenetreInterm/86400),$A:$A,"&lt;="&amp;A9173)&gt;=NbInterm,1,0),"")</f>
        <v/>
      </c>
      <c r="L9173" s="37" t="str">
        <f aca="false">IF(G9173=1,IF(B9173="",0,IF(J9173&lt;SeuilFugitive,1,0)),"")</f>
        <v/>
      </c>
      <c r="M9173" s="37" t="str">
        <f aca="false">IF(G9173=1,IF(B9173="",IF((Fin-A9173)*24&gt;SeuilFigee,1,0),IF(J9173&gt;SeuilFigee*3600,1,0)),"")</f>
        <v/>
      </c>
      <c r="N9173" s="0" t="str">
        <f aca="false">IF(G9173=1,IF(COUNTIF(H$2:H9173,H9173)=1,COUNTIF($H:$H,H9173),""),"")</f>
        <v/>
      </c>
      <c r="O9173" s="0" t="str">
        <f aca="false">IF(G9173=1,IF(COUNTIF(I$2:I9173,I9173)=1,COUNTIF($I:$I,I9173),""),"")</f>
        <v/>
      </c>
      <c r="P9173" s="38" t="str">
        <f aca="false">IF(G9173=1,IF(COUNTIFS(C$2:C9173,C9173,G$2:G9173,1)=1,COUNTIFS($C:$C,C9173,$G:$G,1)+ROW()/10000000,""),"")</f>
        <v/>
      </c>
      <c r="Q9173" s="0" t="str">
        <f aca="false">IF(K9173=1,IF(COUNTIFS(C$2:C9173,C9173,K$2:K9173,1)=1,1,0),"")</f>
        <v/>
      </c>
      <c r="R9173" s="0" t="str">
        <f aca="false">IF(M9173=1,IF(COUNTIFS(C$2:C9173,C9173,M$2:M9173,1)=1,1,0),"")</f>
        <v/>
      </c>
      <c r="S9173" s="0" t="str">
        <f aca="false">IF(L9173=1,IF(COUNTIFS(C$2:C9173,C9173,L$2:L9173,1)=1,1,0),"")</f>
        <v/>
      </c>
      <c r="T9173" s="38" t="str">
        <f aca="false">IF(N9173="","",N9173+ROW()/10000000)</f>
        <v/>
      </c>
      <c r="U9173" s="0" t="str">
        <f aca="false">IF(G9173=1,IF(B9173="",1,0),"")</f>
        <v/>
      </c>
    </row>
    <row r="9174" customFormat="false" ht="15" hidden="false" customHeight="false" outlineLevel="0" collapsed="false">
      <c r="A9174" s="35"/>
      <c r="B9174" s="35"/>
      <c r="G9174" s="0" t="str">
        <f aca="false">IF(A9174="","",IF(AND(A9174&gt;=Debut,A9174&lt;Fin),1,0))</f>
        <v/>
      </c>
      <c r="H9174" s="0" t="str">
        <f aca="false">IF(G9174=1,INT(ROUND((A9174-Debut)*86400,0)/600),"")</f>
        <v/>
      </c>
      <c r="I9174" s="0" t="str">
        <f aca="false">IF(G9174=1,INT(ROUND((A9174-Debut)*86400,0)/3600),"")</f>
        <v/>
      </c>
      <c r="J9174" s="0" t="str">
        <f aca="false">IF(OR(A9174="",B9174=""),"",ROUND((B9174-A9174)*86400,0))</f>
        <v/>
      </c>
      <c r="K9174" s="37" t="str">
        <f aca="false">IF(G9174=1,IF(COUNTIFS($C:$C,C9174,$G:$G,1,$A:$A,"&gt;="&amp;(A9174-FenetreInterm/86400),$A:$A,"&lt;="&amp;A9174)&gt;=NbInterm,1,0),"")</f>
        <v/>
      </c>
      <c r="L9174" s="37" t="str">
        <f aca="false">IF(G9174=1,IF(B9174="",0,IF(J9174&lt;SeuilFugitive,1,0)),"")</f>
        <v/>
      </c>
      <c r="M9174" s="37" t="str">
        <f aca="false">IF(G9174=1,IF(B9174="",IF((Fin-A9174)*24&gt;SeuilFigee,1,0),IF(J9174&gt;SeuilFigee*3600,1,0)),"")</f>
        <v/>
      </c>
      <c r="N9174" s="0" t="str">
        <f aca="false">IF(G9174=1,IF(COUNTIF(H$2:H9174,H9174)=1,COUNTIF($H:$H,H9174),""),"")</f>
        <v/>
      </c>
      <c r="O9174" s="0" t="str">
        <f aca="false">IF(G9174=1,IF(COUNTIF(I$2:I9174,I9174)=1,COUNTIF($I:$I,I9174),""),"")</f>
        <v/>
      </c>
      <c r="P9174" s="38" t="str">
        <f aca="false">IF(G9174=1,IF(COUNTIFS(C$2:C9174,C9174,G$2:G9174,1)=1,COUNTIFS($C:$C,C9174,$G:$G,1)+ROW()/10000000,""),"")</f>
        <v/>
      </c>
      <c r="Q9174" s="0" t="str">
        <f aca="false">IF(K9174=1,IF(COUNTIFS(C$2:C9174,C9174,K$2:K9174,1)=1,1,0),"")</f>
        <v/>
      </c>
      <c r="R9174" s="0" t="str">
        <f aca="false">IF(M9174=1,IF(COUNTIFS(C$2:C9174,C9174,M$2:M9174,1)=1,1,0),"")</f>
        <v/>
      </c>
      <c r="S9174" s="0" t="str">
        <f aca="false">IF(L9174=1,IF(COUNTIFS(C$2:C9174,C9174,L$2:L9174,1)=1,1,0),"")</f>
        <v/>
      </c>
      <c r="T9174" s="38" t="str">
        <f aca="false">IF(N9174="","",N9174+ROW()/10000000)</f>
        <v/>
      </c>
      <c r="U9174" s="0" t="str">
        <f aca="false">IF(G9174=1,IF(B9174="",1,0),"")</f>
        <v/>
      </c>
    </row>
    <row r="9175" customFormat="false" ht="15" hidden="false" customHeight="false" outlineLevel="0" collapsed="false">
      <c r="A9175" s="35"/>
      <c r="B9175" s="35"/>
      <c r="G9175" s="0" t="str">
        <f aca="false">IF(A9175="","",IF(AND(A9175&gt;=Debut,A9175&lt;Fin),1,0))</f>
        <v/>
      </c>
      <c r="H9175" s="0" t="str">
        <f aca="false">IF(G9175=1,INT(ROUND((A9175-Debut)*86400,0)/600),"")</f>
        <v/>
      </c>
      <c r="I9175" s="0" t="str">
        <f aca="false">IF(G9175=1,INT(ROUND((A9175-Debut)*86400,0)/3600),"")</f>
        <v/>
      </c>
      <c r="J9175" s="0" t="str">
        <f aca="false">IF(OR(A9175="",B9175=""),"",ROUND((B9175-A9175)*86400,0))</f>
        <v/>
      </c>
      <c r="K9175" s="37" t="str">
        <f aca="false">IF(G9175=1,IF(COUNTIFS($C:$C,C9175,$G:$G,1,$A:$A,"&gt;="&amp;(A9175-FenetreInterm/86400),$A:$A,"&lt;="&amp;A9175)&gt;=NbInterm,1,0),"")</f>
        <v/>
      </c>
      <c r="L9175" s="37" t="str">
        <f aca="false">IF(G9175=1,IF(B9175="",0,IF(J9175&lt;SeuilFugitive,1,0)),"")</f>
        <v/>
      </c>
      <c r="M9175" s="37" t="str">
        <f aca="false">IF(G9175=1,IF(B9175="",IF((Fin-A9175)*24&gt;SeuilFigee,1,0),IF(J9175&gt;SeuilFigee*3600,1,0)),"")</f>
        <v/>
      </c>
      <c r="N9175" s="0" t="str">
        <f aca="false">IF(G9175=1,IF(COUNTIF(H$2:H9175,H9175)=1,COUNTIF($H:$H,H9175),""),"")</f>
        <v/>
      </c>
      <c r="O9175" s="0" t="str">
        <f aca="false">IF(G9175=1,IF(COUNTIF(I$2:I9175,I9175)=1,COUNTIF($I:$I,I9175),""),"")</f>
        <v/>
      </c>
      <c r="P9175" s="38" t="str">
        <f aca="false">IF(G9175=1,IF(COUNTIFS(C$2:C9175,C9175,G$2:G9175,1)=1,COUNTIFS($C:$C,C9175,$G:$G,1)+ROW()/10000000,""),"")</f>
        <v/>
      </c>
      <c r="Q9175" s="0" t="str">
        <f aca="false">IF(K9175=1,IF(COUNTIFS(C$2:C9175,C9175,K$2:K9175,1)=1,1,0),"")</f>
        <v/>
      </c>
      <c r="R9175" s="0" t="str">
        <f aca="false">IF(M9175=1,IF(COUNTIFS(C$2:C9175,C9175,M$2:M9175,1)=1,1,0),"")</f>
        <v/>
      </c>
      <c r="S9175" s="0" t="str">
        <f aca="false">IF(L9175=1,IF(COUNTIFS(C$2:C9175,C9175,L$2:L9175,1)=1,1,0),"")</f>
        <v/>
      </c>
      <c r="T9175" s="38" t="str">
        <f aca="false">IF(N9175="","",N9175+ROW()/10000000)</f>
        <v/>
      </c>
      <c r="U9175" s="0" t="str">
        <f aca="false">IF(G9175=1,IF(B9175="",1,0),"")</f>
        <v/>
      </c>
    </row>
    <row r="9176" customFormat="false" ht="15" hidden="false" customHeight="false" outlineLevel="0" collapsed="false">
      <c r="A9176" s="35"/>
      <c r="B9176" s="35"/>
      <c r="G9176" s="0" t="str">
        <f aca="false">IF(A9176="","",IF(AND(A9176&gt;=Debut,A9176&lt;Fin),1,0))</f>
        <v/>
      </c>
      <c r="H9176" s="0" t="str">
        <f aca="false">IF(G9176=1,INT(ROUND((A9176-Debut)*86400,0)/600),"")</f>
        <v/>
      </c>
      <c r="I9176" s="0" t="str">
        <f aca="false">IF(G9176=1,INT(ROUND((A9176-Debut)*86400,0)/3600),"")</f>
        <v/>
      </c>
      <c r="J9176" s="0" t="str">
        <f aca="false">IF(OR(A9176="",B9176=""),"",ROUND((B9176-A9176)*86400,0))</f>
        <v/>
      </c>
      <c r="K9176" s="37" t="str">
        <f aca="false">IF(G9176=1,IF(COUNTIFS($C:$C,C9176,$G:$G,1,$A:$A,"&gt;="&amp;(A9176-FenetreInterm/86400),$A:$A,"&lt;="&amp;A9176)&gt;=NbInterm,1,0),"")</f>
        <v/>
      </c>
      <c r="L9176" s="37" t="str">
        <f aca="false">IF(G9176=1,IF(B9176="",0,IF(J9176&lt;SeuilFugitive,1,0)),"")</f>
        <v/>
      </c>
      <c r="M9176" s="37" t="str">
        <f aca="false">IF(G9176=1,IF(B9176="",IF((Fin-A9176)*24&gt;SeuilFigee,1,0),IF(J9176&gt;SeuilFigee*3600,1,0)),"")</f>
        <v/>
      </c>
      <c r="N9176" s="0" t="str">
        <f aca="false">IF(G9176=1,IF(COUNTIF(H$2:H9176,H9176)=1,COUNTIF($H:$H,H9176),""),"")</f>
        <v/>
      </c>
      <c r="O9176" s="0" t="str">
        <f aca="false">IF(G9176=1,IF(COUNTIF(I$2:I9176,I9176)=1,COUNTIF($I:$I,I9176),""),"")</f>
        <v/>
      </c>
      <c r="P9176" s="38" t="str">
        <f aca="false">IF(G9176=1,IF(COUNTIFS(C$2:C9176,C9176,G$2:G9176,1)=1,COUNTIFS($C:$C,C9176,$G:$G,1)+ROW()/10000000,""),"")</f>
        <v/>
      </c>
      <c r="Q9176" s="0" t="str">
        <f aca="false">IF(K9176=1,IF(COUNTIFS(C$2:C9176,C9176,K$2:K9176,1)=1,1,0),"")</f>
        <v/>
      </c>
      <c r="R9176" s="0" t="str">
        <f aca="false">IF(M9176=1,IF(COUNTIFS(C$2:C9176,C9176,M$2:M9176,1)=1,1,0),"")</f>
        <v/>
      </c>
      <c r="S9176" s="0" t="str">
        <f aca="false">IF(L9176=1,IF(COUNTIFS(C$2:C9176,C9176,L$2:L9176,1)=1,1,0),"")</f>
        <v/>
      </c>
      <c r="T9176" s="38" t="str">
        <f aca="false">IF(N9176="","",N9176+ROW()/10000000)</f>
        <v/>
      </c>
      <c r="U9176" s="0" t="str">
        <f aca="false">IF(G9176=1,IF(B9176="",1,0),"")</f>
        <v/>
      </c>
    </row>
    <row r="9177" customFormat="false" ht="15" hidden="false" customHeight="false" outlineLevel="0" collapsed="false">
      <c r="A9177" s="35"/>
      <c r="B9177" s="35"/>
      <c r="G9177" s="0" t="str">
        <f aca="false">IF(A9177="","",IF(AND(A9177&gt;=Debut,A9177&lt;Fin),1,0))</f>
        <v/>
      </c>
      <c r="H9177" s="0" t="str">
        <f aca="false">IF(G9177=1,INT(ROUND((A9177-Debut)*86400,0)/600),"")</f>
        <v/>
      </c>
      <c r="I9177" s="0" t="str">
        <f aca="false">IF(G9177=1,INT(ROUND((A9177-Debut)*86400,0)/3600),"")</f>
        <v/>
      </c>
      <c r="J9177" s="0" t="str">
        <f aca="false">IF(OR(A9177="",B9177=""),"",ROUND((B9177-A9177)*86400,0))</f>
        <v/>
      </c>
      <c r="K9177" s="37" t="str">
        <f aca="false">IF(G9177=1,IF(COUNTIFS($C:$C,C9177,$G:$G,1,$A:$A,"&gt;="&amp;(A9177-FenetreInterm/86400),$A:$A,"&lt;="&amp;A9177)&gt;=NbInterm,1,0),"")</f>
        <v/>
      </c>
      <c r="L9177" s="37" t="str">
        <f aca="false">IF(G9177=1,IF(B9177="",0,IF(J9177&lt;SeuilFugitive,1,0)),"")</f>
        <v/>
      </c>
      <c r="M9177" s="37" t="str">
        <f aca="false">IF(G9177=1,IF(B9177="",IF((Fin-A9177)*24&gt;SeuilFigee,1,0),IF(J9177&gt;SeuilFigee*3600,1,0)),"")</f>
        <v/>
      </c>
      <c r="N9177" s="0" t="str">
        <f aca="false">IF(G9177=1,IF(COUNTIF(H$2:H9177,H9177)=1,COUNTIF($H:$H,H9177),""),"")</f>
        <v/>
      </c>
      <c r="O9177" s="0" t="str">
        <f aca="false">IF(G9177=1,IF(COUNTIF(I$2:I9177,I9177)=1,COUNTIF($I:$I,I9177),""),"")</f>
        <v/>
      </c>
      <c r="P9177" s="38" t="str">
        <f aca="false">IF(G9177=1,IF(COUNTIFS(C$2:C9177,C9177,G$2:G9177,1)=1,COUNTIFS($C:$C,C9177,$G:$G,1)+ROW()/10000000,""),"")</f>
        <v/>
      </c>
      <c r="Q9177" s="0" t="str">
        <f aca="false">IF(K9177=1,IF(COUNTIFS(C$2:C9177,C9177,K$2:K9177,1)=1,1,0),"")</f>
        <v/>
      </c>
      <c r="R9177" s="0" t="str">
        <f aca="false">IF(M9177=1,IF(COUNTIFS(C$2:C9177,C9177,M$2:M9177,1)=1,1,0),"")</f>
        <v/>
      </c>
      <c r="S9177" s="0" t="str">
        <f aca="false">IF(L9177=1,IF(COUNTIFS(C$2:C9177,C9177,L$2:L9177,1)=1,1,0),"")</f>
        <v/>
      </c>
      <c r="T9177" s="38" t="str">
        <f aca="false">IF(N9177="","",N9177+ROW()/10000000)</f>
        <v/>
      </c>
      <c r="U9177" s="0" t="str">
        <f aca="false">IF(G9177=1,IF(B9177="",1,0),"")</f>
        <v/>
      </c>
    </row>
    <row r="9178" customFormat="false" ht="15" hidden="false" customHeight="false" outlineLevel="0" collapsed="false">
      <c r="A9178" s="35"/>
      <c r="B9178" s="35"/>
      <c r="G9178" s="0" t="str">
        <f aca="false">IF(A9178="","",IF(AND(A9178&gt;=Debut,A9178&lt;Fin),1,0))</f>
        <v/>
      </c>
      <c r="H9178" s="0" t="str">
        <f aca="false">IF(G9178=1,INT(ROUND((A9178-Debut)*86400,0)/600),"")</f>
        <v/>
      </c>
      <c r="I9178" s="0" t="str">
        <f aca="false">IF(G9178=1,INT(ROUND((A9178-Debut)*86400,0)/3600),"")</f>
        <v/>
      </c>
      <c r="J9178" s="0" t="str">
        <f aca="false">IF(OR(A9178="",B9178=""),"",ROUND((B9178-A9178)*86400,0))</f>
        <v/>
      </c>
      <c r="K9178" s="37" t="str">
        <f aca="false">IF(G9178=1,IF(COUNTIFS($C:$C,C9178,$G:$G,1,$A:$A,"&gt;="&amp;(A9178-FenetreInterm/86400),$A:$A,"&lt;="&amp;A9178)&gt;=NbInterm,1,0),"")</f>
        <v/>
      </c>
      <c r="L9178" s="37" t="str">
        <f aca="false">IF(G9178=1,IF(B9178="",0,IF(J9178&lt;SeuilFugitive,1,0)),"")</f>
        <v/>
      </c>
      <c r="M9178" s="37" t="str">
        <f aca="false">IF(G9178=1,IF(B9178="",IF((Fin-A9178)*24&gt;SeuilFigee,1,0),IF(J9178&gt;SeuilFigee*3600,1,0)),"")</f>
        <v/>
      </c>
      <c r="N9178" s="0" t="str">
        <f aca="false">IF(G9178=1,IF(COUNTIF(H$2:H9178,H9178)=1,COUNTIF($H:$H,H9178),""),"")</f>
        <v/>
      </c>
      <c r="O9178" s="0" t="str">
        <f aca="false">IF(G9178=1,IF(COUNTIF(I$2:I9178,I9178)=1,COUNTIF($I:$I,I9178),""),"")</f>
        <v/>
      </c>
      <c r="P9178" s="38" t="str">
        <f aca="false">IF(G9178=1,IF(COUNTIFS(C$2:C9178,C9178,G$2:G9178,1)=1,COUNTIFS($C:$C,C9178,$G:$G,1)+ROW()/10000000,""),"")</f>
        <v/>
      </c>
      <c r="Q9178" s="0" t="str">
        <f aca="false">IF(K9178=1,IF(COUNTIFS(C$2:C9178,C9178,K$2:K9178,1)=1,1,0),"")</f>
        <v/>
      </c>
      <c r="R9178" s="0" t="str">
        <f aca="false">IF(M9178=1,IF(COUNTIFS(C$2:C9178,C9178,M$2:M9178,1)=1,1,0),"")</f>
        <v/>
      </c>
      <c r="S9178" s="0" t="str">
        <f aca="false">IF(L9178=1,IF(COUNTIFS(C$2:C9178,C9178,L$2:L9178,1)=1,1,0),"")</f>
        <v/>
      </c>
      <c r="T9178" s="38" t="str">
        <f aca="false">IF(N9178="","",N9178+ROW()/10000000)</f>
        <v/>
      </c>
      <c r="U9178" s="0" t="str">
        <f aca="false">IF(G9178=1,IF(B9178="",1,0),"")</f>
        <v/>
      </c>
    </row>
    <row r="9179" customFormat="false" ht="15" hidden="false" customHeight="false" outlineLevel="0" collapsed="false">
      <c r="A9179" s="35"/>
      <c r="B9179" s="35"/>
      <c r="G9179" s="0" t="str">
        <f aca="false">IF(A9179="","",IF(AND(A9179&gt;=Debut,A9179&lt;Fin),1,0))</f>
        <v/>
      </c>
      <c r="H9179" s="0" t="str">
        <f aca="false">IF(G9179=1,INT(ROUND((A9179-Debut)*86400,0)/600),"")</f>
        <v/>
      </c>
      <c r="I9179" s="0" t="str">
        <f aca="false">IF(G9179=1,INT(ROUND((A9179-Debut)*86400,0)/3600),"")</f>
        <v/>
      </c>
      <c r="J9179" s="0" t="str">
        <f aca="false">IF(OR(A9179="",B9179=""),"",ROUND((B9179-A9179)*86400,0))</f>
        <v/>
      </c>
      <c r="K9179" s="37" t="str">
        <f aca="false">IF(G9179=1,IF(COUNTIFS($C:$C,C9179,$G:$G,1,$A:$A,"&gt;="&amp;(A9179-FenetreInterm/86400),$A:$A,"&lt;="&amp;A9179)&gt;=NbInterm,1,0),"")</f>
        <v/>
      </c>
      <c r="L9179" s="37" t="str">
        <f aca="false">IF(G9179=1,IF(B9179="",0,IF(J9179&lt;SeuilFugitive,1,0)),"")</f>
        <v/>
      </c>
      <c r="M9179" s="37" t="str">
        <f aca="false">IF(G9179=1,IF(B9179="",IF((Fin-A9179)*24&gt;SeuilFigee,1,0),IF(J9179&gt;SeuilFigee*3600,1,0)),"")</f>
        <v/>
      </c>
      <c r="N9179" s="0" t="str">
        <f aca="false">IF(G9179=1,IF(COUNTIF(H$2:H9179,H9179)=1,COUNTIF($H:$H,H9179),""),"")</f>
        <v/>
      </c>
      <c r="O9179" s="0" t="str">
        <f aca="false">IF(G9179=1,IF(COUNTIF(I$2:I9179,I9179)=1,COUNTIF($I:$I,I9179),""),"")</f>
        <v/>
      </c>
      <c r="P9179" s="38" t="str">
        <f aca="false">IF(G9179=1,IF(COUNTIFS(C$2:C9179,C9179,G$2:G9179,1)=1,COUNTIFS($C:$C,C9179,$G:$G,1)+ROW()/10000000,""),"")</f>
        <v/>
      </c>
      <c r="Q9179" s="0" t="str">
        <f aca="false">IF(K9179=1,IF(COUNTIFS(C$2:C9179,C9179,K$2:K9179,1)=1,1,0),"")</f>
        <v/>
      </c>
      <c r="R9179" s="0" t="str">
        <f aca="false">IF(M9179=1,IF(COUNTIFS(C$2:C9179,C9179,M$2:M9179,1)=1,1,0),"")</f>
        <v/>
      </c>
      <c r="S9179" s="0" t="str">
        <f aca="false">IF(L9179=1,IF(COUNTIFS(C$2:C9179,C9179,L$2:L9179,1)=1,1,0),"")</f>
        <v/>
      </c>
      <c r="T9179" s="38" t="str">
        <f aca="false">IF(N9179="","",N9179+ROW()/10000000)</f>
        <v/>
      </c>
      <c r="U9179" s="0" t="str">
        <f aca="false">IF(G9179=1,IF(B9179="",1,0),"")</f>
        <v/>
      </c>
    </row>
    <row r="9180" customFormat="false" ht="15" hidden="false" customHeight="false" outlineLevel="0" collapsed="false">
      <c r="A9180" s="35"/>
      <c r="B9180" s="35"/>
      <c r="G9180" s="0" t="str">
        <f aca="false">IF(A9180="","",IF(AND(A9180&gt;=Debut,A9180&lt;Fin),1,0))</f>
        <v/>
      </c>
      <c r="H9180" s="0" t="str">
        <f aca="false">IF(G9180=1,INT(ROUND((A9180-Debut)*86400,0)/600),"")</f>
        <v/>
      </c>
      <c r="I9180" s="0" t="str">
        <f aca="false">IF(G9180=1,INT(ROUND((A9180-Debut)*86400,0)/3600),"")</f>
        <v/>
      </c>
      <c r="J9180" s="0" t="str">
        <f aca="false">IF(OR(A9180="",B9180=""),"",ROUND((B9180-A9180)*86400,0))</f>
        <v/>
      </c>
      <c r="K9180" s="37" t="str">
        <f aca="false">IF(G9180=1,IF(COUNTIFS($C:$C,C9180,$G:$G,1,$A:$A,"&gt;="&amp;(A9180-FenetreInterm/86400),$A:$A,"&lt;="&amp;A9180)&gt;=NbInterm,1,0),"")</f>
        <v/>
      </c>
      <c r="L9180" s="37" t="str">
        <f aca="false">IF(G9180=1,IF(B9180="",0,IF(J9180&lt;SeuilFugitive,1,0)),"")</f>
        <v/>
      </c>
      <c r="M9180" s="37" t="str">
        <f aca="false">IF(G9180=1,IF(B9180="",IF((Fin-A9180)*24&gt;SeuilFigee,1,0),IF(J9180&gt;SeuilFigee*3600,1,0)),"")</f>
        <v/>
      </c>
      <c r="N9180" s="0" t="str">
        <f aca="false">IF(G9180=1,IF(COUNTIF(H$2:H9180,H9180)=1,COUNTIF($H:$H,H9180),""),"")</f>
        <v/>
      </c>
      <c r="O9180" s="0" t="str">
        <f aca="false">IF(G9180=1,IF(COUNTIF(I$2:I9180,I9180)=1,COUNTIF($I:$I,I9180),""),"")</f>
        <v/>
      </c>
      <c r="P9180" s="38" t="str">
        <f aca="false">IF(G9180=1,IF(COUNTIFS(C$2:C9180,C9180,G$2:G9180,1)=1,COUNTIFS($C:$C,C9180,$G:$G,1)+ROW()/10000000,""),"")</f>
        <v/>
      </c>
      <c r="Q9180" s="0" t="str">
        <f aca="false">IF(K9180=1,IF(COUNTIFS(C$2:C9180,C9180,K$2:K9180,1)=1,1,0),"")</f>
        <v/>
      </c>
      <c r="R9180" s="0" t="str">
        <f aca="false">IF(M9180=1,IF(COUNTIFS(C$2:C9180,C9180,M$2:M9180,1)=1,1,0),"")</f>
        <v/>
      </c>
      <c r="S9180" s="0" t="str">
        <f aca="false">IF(L9180=1,IF(COUNTIFS(C$2:C9180,C9180,L$2:L9180,1)=1,1,0),"")</f>
        <v/>
      </c>
      <c r="T9180" s="38" t="str">
        <f aca="false">IF(N9180="","",N9180+ROW()/10000000)</f>
        <v/>
      </c>
      <c r="U9180" s="0" t="str">
        <f aca="false">IF(G9180=1,IF(B9180="",1,0),"")</f>
        <v/>
      </c>
    </row>
    <row r="9181" customFormat="false" ht="15" hidden="false" customHeight="false" outlineLevel="0" collapsed="false">
      <c r="A9181" s="35"/>
      <c r="B9181" s="35"/>
      <c r="G9181" s="0" t="str">
        <f aca="false">IF(A9181="","",IF(AND(A9181&gt;=Debut,A9181&lt;Fin),1,0))</f>
        <v/>
      </c>
      <c r="H9181" s="0" t="str">
        <f aca="false">IF(G9181=1,INT(ROUND((A9181-Debut)*86400,0)/600),"")</f>
        <v/>
      </c>
      <c r="I9181" s="0" t="str">
        <f aca="false">IF(G9181=1,INT(ROUND((A9181-Debut)*86400,0)/3600),"")</f>
        <v/>
      </c>
      <c r="J9181" s="0" t="str">
        <f aca="false">IF(OR(A9181="",B9181=""),"",ROUND((B9181-A9181)*86400,0))</f>
        <v/>
      </c>
      <c r="K9181" s="37" t="str">
        <f aca="false">IF(G9181=1,IF(COUNTIFS($C:$C,C9181,$G:$G,1,$A:$A,"&gt;="&amp;(A9181-FenetreInterm/86400),$A:$A,"&lt;="&amp;A9181)&gt;=NbInterm,1,0),"")</f>
        <v/>
      </c>
      <c r="L9181" s="37" t="str">
        <f aca="false">IF(G9181=1,IF(B9181="",0,IF(J9181&lt;SeuilFugitive,1,0)),"")</f>
        <v/>
      </c>
      <c r="M9181" s="37" t="str">
        <f aca="false">IF(G9181=1,IF(B9181="",IF((Fin-A9181)*24&gt;SeuilFigee,1,0),IF(J9181&gt;SeuilFigee*3600,1,0)),"")</f>
        <v/>
      </c>
      <c r="N9181" s="0" t="str">
        <f aca="false">IF(G9181=1,IF(COUNTIF(H$2:H9181,H9181)=1,COUNTIF($H:$H,H9181),""),"")</f>
        <v/>
      </c>
      <c r="O9181" s="0" t="str">
        <f aca="false">IF(G9181=1,IF(COUNTIF(I$2:I9181,I9181)=1,COUNTIF($I:$I,I9181),""),"")</f>
        <v/>
      </c>
      <c r="P9181" s="38" t="str">
        <f aca="false">IF(G9181=1,IF(COUNTIFS(C$2:C9181,C9181,G$2:G9181,1)=1,COUNTIFS($C:$C,C9181,$G:$G,1)+ROW()/10000000,""),"")</f>
        <v/>
      </c>
      <c r="Q9181" s="0" t="str">
        <f aca="false">IF(K9181=1,IF(COUNTIFS(C$2:C9181,C9181,K$2:K9181,1)=1,1,0),"")</f>
        <v/>
      </c>
      <c r="R9181" s="0" t="str">
        <f aca="false">IF(M9181=1,IF(COUNTIFS(C$2:C9181,C9181,M$2:M9181,1)=1,1,0),"")</f>
        <v/>
      </c>
      <c r="S9181" s="0" t="str">
        <f aca="false">IF(L9181=1,IF(COUNTIFS(C$2:C9181,C9181,L$2:L9181,1)=1,1,0),"")</f>
        <v/>
      </c>
      <c r="T9181" s="38" t="str">
        <f aca="false">IF(N9181="","",N9181+ROW()/10000000)</f>
        <v/>
      </c>
      <c r="U9181" s="0" t="str">
        <f aca="false">IF(G9181=1,IF(B9181="",1,0),"")</f>
        <v/>
      </c>
    </row>
    <row r="9182" customFormat="false" ht="15" hidden="false" customHeight="false" outlineLevel="0" collapsed="false">
      <c r="A9182" s="35"/>
      <c r="B9182" s="35"/>
      <c r="G9182" s="0" t="str">
        <f aca="false">IF(A9182="","",IF(AND(A9182&gt;=Debut,A9182&lt;Fin),1,0))</f>
        <v/>
      </c>
      <c r="H9182" s="0" t="str">
        <f aca="false">IF(G9182=1,INT(ROUND((A9182-Debut)*86400,0)/600),"")</f>
        <v/>
      </c>
      <c r="I9182" s="0" t="str">
        <f aca="false">IF(G9182=1,INT(ROUND((A9182-Debut)*86400,0)/3600),"")</f>
        <v/>
      </c>
      <c r="J9182" s="0" t="str">
        <f aca="false">IF(OR(A9182="",B9182=""),"",ROUND((B9182-A9182)*86400,0))</f>
        <v/>
      </c>
      <c r="K9182" s="37" t="str">
        <f aca="false">IF(G9182=1,IF(COUNTIFS($C:$C,C9182,$G:$G,1,$A:$A,"&gt;="&amp;(A9182-FenetreInterm/86400),$A:$A,"&lt;="&amp;A9182)&gt;=NbInterm,1,0),"")</f>
        <v/>
      </c>
      <c r="L9182" s="37" t="str">
        <f aca="false">IF(G9182=1,IF(B9182="",0,IF(J9182&lt;SeuilFugitive,1,0)),"")</f>
        <v/>
      </c>
      <c r="M9182" s="37" t="str">
        <f aca="false">IF(G9182=1,IF(B9182="",IF((Fin-A9182)*24&gt;SeuilFigee,1,0),IF(J9182&gt;SeuilFigee*3600,1,0)),"")</f>
        <v/>
      </c>
      <c r="N9182" s="0" t="str">
        <f aca="false">IF(G9182=1,IF(COUNTIF(H$2:H9182,H9182)=1,COUNTIF($H:$H,H9182),""),"")</f>
        <v/>
      </c>
      <c r="O9182" s="0" t="str">
        <f aca="false">IF(G9182=1,IF(COUNTIF(I$2:I9182,I9182)=1,COUNTIF($I:$I,I9182),""),"")</f>
        <v/>
      </c>
      <c r="P9182" s="38" t="str">
        <f aca="false">IF(G9182=1,IF(COUNTIFS(C$2:C9182,C9182,G$2:G9182,1)=1,COUNTIFS($C:$C,C9182,$G:$G,1)+ROW()/10000000,""),"")</f>
        <v/>
      </c>
      <c r="Q9182" s="0" t="str">
        <f aca="false">IF(K9182=1,IF(COUNTIFS(C$2:C9182,C9182,K$2:K9182,1)=1,1,0),"")</f>
        <v/>
      </c>
      <c r="R9182" s="0" t="str">
        <f aca="false">IF(M9182=1,IF(COUNTIFS(C$2:C9182,C9182,M$2:M9182,1)=1,1,0),"")</f>
        <v/>
      </c>
      <c r="S9182" s="0" t="str">
        <f aca="false">IF(L9182=1,IF(COUNTIFS(C$2:C9182,C9182,L$2:L9182,1)=1,1,0),"")</f>
        <v/>
      </c>
      <c r="T9182" s="38" t="str">
        <f aca="false">IF(N9182="","",N9182+ROW()/10000000)</f>
        <v/>
      </c>
      <c r="U9182" s="0" t="str">
        <f aca="false">IF(G9182=1,IF(B9182="",1,0),"")</f>
        <v/>
      </c>
    </row>
    <row r="9183" customFormat="false" ht="15" hidden="false" customHeight="false" outlineLevel="0" collapsed="false">
      <c r="A9183" s="35"/>
      <c r="B9183" s="35"/>
      <c r="G9183" s="0" t="str">
        <f aca="false">IF(A9183="","",IF(AND(A9183&gt;=Debut,A9183&lt;Fin),1,0))</f>
        <v/>
      </c>
      <c r="H9183" s="0" t="str">
        <f aca="false">IF(G9183=1,INT(ROUND((A9183-Debut)*86400,0)/600),"")</f>
        <v/>
      </c>
      <c r="I9183" s="0" t="str">
        <f aca="false">IF(G9183=1,INT(ROUND((A9183-Debut)*86400,0)/3600),"")</f>
        <v/>
      </c>
      <c r="J9183" s="0" t="str">
        <f aca="false">IF(OR(A9183="",B9183=""),"",ROUND((B9183-A9183)*86400,0))</f>
        <v/>
      </c>
      <c r="K9183" s="37" t="str">
        <f aca="false">IF(G9183=1,IF(COUNTIFS($C:$C,C9183,$G:$G,1,$A:$A,"&gt;="&amp;(A9183-FenetreInterm/86400),$A:$A,"&lt;="&amp;A9183)&gt;=NbInterm,1,0),"")</f>
        <v/>
      </c>
      <c r="L9183" s="37" t="str">
        <f aca="false">IF(G9183=1,IF(B9183="",0,IF(J9183&lt;SeuilFugitive,1,0)),"")</f>
        <v/>
      </c>
      <c r="M9183" s="37" t="str">
        <f aca="false">IF(G9183=1,IF(B9183="",IF((Fin-A9183)*24&gt;SeuilFigee,1,0),IF(J9183&gt;SeuilFigee*3600,1,0)),"")</f>
        <v/>
      </c>
      <c r="N9183" s="0" t="str">
        <f aca="false">IF(G9183=1,IF(COUNTIF(H$2:H9183,H9183)=1,COUNTIF($H:$H,H9183),""),"")</f>
        <v/>
      </c>
      <c r="O9183" s="0" t="str">
        <f aca="false">IF(G9183=1,IF(COUNTIF(I$2:I9183,I9183)=1,COUNTIF($I:$I,I9183),""),"")</f>
        <v/>
      </c>
      <c r="P9183" s="38" t="str">
        <f aca="false">IF(G9183=1,IF(COUNTIFS(C$2:C9183,C9183,G$2:G9183,1)=1,COUNTIFS($C:$C,C9183,$G:$G,1)+ROW()/10000000,""),"")</f>
        <v/>
      </c>
      <c r="Q9183" s="0" t="str">
        <f aca="false">IF(K9183=1,IF(COUNTIFS(C$2:C9183,C9183,K$2:K9183,1)=1,1,0),"")</f>
        <v/>
      </c>
      <c r="R9183" s="0" t="str">
        <f aca="false">IF(M9183=1,IF(COUNTIFS(C$2:C9183,C9183,M$2:M9183,1)=1,1,0),"")</f>
        <v/>
      </c>
      <c r="S9183" s="0" t="str">
        <f aca="false">IF(L9183=1,IF(COUNTIFS(C$2:C9183,C9183,L$2:L9183,1)=1,1,0),"")</f>
        <v/>
      </c>
      <c r="T9183" s="38" t="str">
        <f aca="false">IF(N9183="","",N9183+ROW()/10000000)</f>
        <v/>
      </c>
      <c r="U9183" s="0" t="str">
        <f aca="false">IF(G9183=1,IF(B9183="",1,0),"")</f>
        <v/>
      </c>
    </row>
    <row r="9184" customFormat="false" ht="15" hidden="false" customHeight="false" outlineLevel="0" collapsed="false">
      <c r="A9184" s="35"/>
      <c r="B9184" s="35"/>
      <c r="G9184" s="0" t="str">
        <f aca="false">IF(A9184="","",IF(AND(A9184&gt;=Debut,A9184&lt;Fin),1,0))</f>
        <v/>
      </c>
      <c r="H9184" s="0" t="str">
        <f aca="false">IF(G9184=1,INT(ROUND((A9184-Debut)*86400,0)/600),"")</f>
        <v/>
      </c>
      <c r="I9184" s="0" t="str">
        <f aca="false">IF(G9184=1,INT(ROUND((A9184-Debut)*86400,0)/3600),"")</f>
        <v/>
      </c>
      <c r="J9184" s="0" t="str">
        <f aca="false">IF(OR(A9184="",B9184=""),"",ROUND((B9184-A9184)*86400,0))</f>
        <v/>
      </c>
      <c r="K9184" s="37" t="str">
        <f aca="false">IF(G9184=1,IF(COUNTIFS($C:$C,C9184,$G:$G,1,$A:$A,"&gt;="&amp;(A9184-FenetreInterm/86400),$A:$A,"&lt;="&amp;A9184)&gt;=NbInterm,1,0),"")</f>
        <v/>
      </c>
      <c r="L9184" s="37" t="str">
        <f aca="false">IF(G9184=1,IF(B9184="",0,IF(J9184&lt;SeuilFugitive,1,0)),"")</f>
        <v/>
      </c>
      <c r="M9184" s="37" t="str">
        <f aca="false">IF(G9184=1,IF(B9184="",IF((Fin-A9184)*24&gt;SeuilFigee,1,0),IF(J9184&gt;SeuilFigee*3600,1,0)),"")</f>
        <v/>
      </c>
      <c r="N9184" s="0" t="str">
        <f aca="false">IF(G9184=1,IF(COUNTIF(H$2:H9184,H9184)=1,COUNTIF($H:$H,H9184),""),"")</f>
        <v/>
      </c>
      <c r="O9184" s="0" t="str">
        <f aca="false">IF(G9184=1,IF(COUNTIF(I$2:I9184,I9184)=1,COUNTIF($I:$I,I9184),""),"")</f>
        <v/>
      </c>
      <c r="P9184" s="38" t="str">
        <f aca="false">IF(G9184=1,IF(COUNTIFS(C$2:C9184,C9184,G$2:G9184,1)=1,COUNTIFS($C:$C,C9184,$G:$G,1)+ROW()/10000000,""),"")</f>
        <v/>
      </c>
      <c r="Q9184" s="0" t="str">
        <f aca="false">IF(K9184=1,IF(COUNTIFS(C$2:C9184,C9184,K$2:K9184,1)=1,1,0),"")</f>
        <v/>
      </c>
      <c r="R9184" s="0" t="str">
        <f aca="false">IF(M9184=1,IF(COUNTIFS(C$2:C9184,C9184,M$2:M9184,1)=1,1,0),"")</f>
        <v/>
      </c>
      <c r="S9184" s="0" t="str">
        <f aca="false">IF(L9184=1,IF(COUNTIFS(C$2:C9184,C9184,L$2:L9184,1)=1,1,0),"")</f>
        <v/>
      </c>
      <c r="T9184" s="38" t="str">
        <f aca="false">IF(N9184="","",N9184+ROW()/10000000)</f>
        <v/>
      </c>
      <c r="U9184" s="0" t="str">
        <f aca="false">IF(G9184=1,IF(B9184="",1,0),"")</f>
        <v/>
      </c>
    </row>
    <row r="9185" customFormat="false" ht="15" hidden="false" customHeight="false" outlineLevel="0" collapsed="false">
      <c r="A9185" s="35"/>
      <c r="B9185" s="35"/>
      <c r="G9185" s="0" t="str">
        <f aca="false">IF(A9185="","",IF(AND(A9185&gt;=Debut,A9185&lt;Fin),1,0))</f>
        <v/>
      </c>
      <c r="H9185" s="0" t="str">
        <f aca="false">IF(G9185=1,INT(ROUND((A9185-Debut)*86400,0)/600),"")</f>
        <v/>
      </c>
      <c r="I9185" s="0" t="str">
        <f aca="false">IF(G9185=1,INT(ROUND((A9185-Debut)*86400,0)/3600),"")</f>
        <v/>
      </c>
      <c r="J9185" s="0" t="str">
        <f aca="false">IF(OR(A9185="",B9185=""),"",ROUND((B9185-A9185)*86400,0))</f>
        <v/>
      </c>
      <c r="K9185" s="37" t="str">
        <f aca="false">IF(G9185=1,IF(COUNTIFS($C:$C,C9185,$G:$G,1,$A:$A,"&gt;="&amp;(A9185-FenetreInterm/86400),$A:$A,"&lt;="&amp;A9185)&gt;=NbInterm,1,0),"")</f>
        <v/>
      </c>
      <c r="L9185" s="37" t="str">
        <f aca="false">IF(G9185=1,IF(B9185="",0,IF(J9185&lt;SeuilFugitive,1,0)),"")</f>
        <v/>
      </c>
      <c r="M9185" s="37" t="str">
        <f aca="false">IF(G9185=1,IF(B9185="",IF((Fin-A9185)*24&gt;SeuilFigee,1,0),IF(J9185&gt;SeuilFigee*3600,1,0)),"")</f>
        <v/>
      </c>
      <c r="N9185" s="0" t="str">
        <f aca="false">IF(G9185=1,IF(COUNTIF(H$2:H9185,H9185)=1,COUNTIF($H:$H,H9185),""),"")</f>
        <v/>
      </c>
      <c r="O9185" s="0" t="str">
        <f aca="false">IF(G9185=1,IF(COUNTIF(I$2:I9185,I9185)=1,COUNTIF($I:$I,I9185),""),"")</f>
        <v/>
      </c>
      <c r="P9185" s="38" t="str">
        <f aca="false">IF(G9185=1,IF(COUNTIFS(C$2:C9185,C9185,G$2:G9185,1)=1,COUNTIFS($C:$C,C9185,$G:$G,1)+ROW()/10000000,""),"")</f>
        <v/>
      </c>
      <c r="Q9185" s="0" t="str">
        <f aca="false">IF(K9185=1,IF(COUNTIFS(C$2:C9185,C9185,K$2:K9185,1)=1,1,0),"")</f>
        <v/>
      </c>
      <c r="R9185" s="0" t="str">
        <f aca="false">IF(M9185=1,IF(COUNTIFS(C$2:C9185,C9185,M$2:M9185,1)=1,1,0),"")</f>
        <v/>
      </c>
      <c r="S9185" s="0" t="str">
        <f aca="false">IF(L9185=1,IF(COUNTIFS(C$2:C9185,C9185,L$2:L9185,1)=1,1,0),"")</f>
        <v/>
      </c>
      <c r="T9185" s="38" t="str">
        <f aca="false">IF(N9185="","",N9185+ROW()/10000000)</f>
        <v/>
      </c>
      <c r="U9185" s="0" t="str">
        <f aca="false">IF(G9185=1,IF(B9185="",1,0),"")</f>
        <v/>
      </c>
    </row>
    <row r="9186" customFormat="false" ht="15" hidden="false" customHeight="false" outlineLevel="0" collapsed="false">
      <c r="A9186" s="35"/>
      <c r="B9186" s="35"/>
      <c r="G9186" s="0" t="str">
        <f aca="false">IF(A9186="","",IF(AND(A9186&gt;=Debut,A9186&lt;Fin),1,0))</f>
        <v/>
      </c>
      <c r="H9186" s="0" t="str">
        <f aca="false">IF(G9186=1,INT(ROUND((A9186-Debut)*86400,0)/600),"")</f>
        <v/>
      </c>
      <c r="I9186" s="0" t="str">
        <f aca="false">IF(G9186=1,INT(ROUND((A9186-Debut)*86400,0)/3600),"")</f>
        <v/>
      </c>
      <c r="J9186" s="0" t="str">
        <f aca="false">IF(OR(A9186="",B9186=""),"",ROUND((B9186-A9186)*86400,0))</f>
        <v/>
      </c>
      <c r="K9186" s="37" t="str">
        <f aca="false">IF(G9186=1,IF(COUNTIFS($C:$C,C9186,$G:$G,1,$A:$A,"&gt;="&amp;(A9186-FenetreInterm/86400),$A:$A,"&lt;="&amp;A9186)&gt;=NbInterm,1,0),"")</f>
        <v/>
      </c>
      <c r="L9186" s="37" t="str">
        <f aca="false">IF(G9186=1,IF(B9186="",0,IF(J9186&lt;SeuilFugitive,1,0)),"")</f>
        <v/>
      </c>
      <c r="M9186" s="37" t="str">
        <f aca="false">IF(G9186=1,IF(B9186="",IF((Fin-A9186)*24&gt;SeuilFigee,1,0),IF(J9186&gt;SeuilFigee*3600,1,0)),"")</f>
        <v/>
      </c>
      <c r="N9186" s="0" t="str">
        <f aca="false">IF(G9186=1,IF(COUNTIF(H$2:H9186,H9186)=1,COUNTIF($H:$H,H9186),""),"")</f>
        <v/>
      </c>
      <c r="O9186" s="0" t="str">
        <f aca="false">IF(G9186=1,IF(COUNTIF(I$2:I9186,I9186)=1,COUNTIF($I:$I,I9186),""),"")</f>
        <v/>
      </c>
      <c r="P9186" s="38" t="str">
        <f aca="false">IF(G9186=1,IF(COUNTIFS(C$2:C9186,C9186,G$2:G9186,1)=1,COUNTIFS($C:$C,C9186,$G:$G,1)+ROW()/10000000,""),"")</f>
        <v/>
      </c>
      <c r="Q9186" s="0" t="str">
        <f aca="false">IF(K9186=1,IF(COUNTIFS(C$2:C9186,C9186,K$2:K9186,1)=1,1,0),"")</f>
        <v/>
      </c>
      <c r="R9186" s="0" t="str">
        <f aca="false">IF(M9186=1,IF(COUNTIFS(C$2:C9186,C9186,M$2:M9186,1)=1,1,0),"")</f>
        <v/>
      </c>
      <c r="S9186" s="0" t="str">
        <f aca="false">IF(L9186=1,IF(COUNTIFS(C$2:C9186,C9186,L$2:L9186,1)=1,1,0),"")</f>
        <v/>
      </c>
      <c r="T9186" s="38" t="str">
        <f aca="false">IF(N9186="","",N9186+ROW()/10000000)</f>
        <v/>
      </c>
      <c r="U9186" s="0" t="str">
        <f aca="false">IF(G9186=1,IF(B9186="",1,0),"")</f>
        <v/>
      </c>
    </row>
    <row r="9187" customFormat="false" ht="15" hidden="false" customHeight="false" outlineLevel="0" collapsed="false">
      <c r="A9187" s="35"/>
      <c r="B9187" s="35"/>
      <c r="G9187" s="0" t="str">
        <f aca="false">IF(A9187="","",IF(AND(A9187&gt;=Debut,A9187&lt;Fin),1,0))</f>
        <v/>
      </c>
      <c r="H9187" s="0" t="str">
        <f aca="false">IF(G9187=1,INT(ROUND((A9187-Debut)*86400,0)/600),"")</f>
        <v/>
      </c>
      <c r="I9187" s="0" t="str">
        <f aca="false">IF(G9187=1,INT(ROUND((A9187-Debut)*86400,0)/3600),"")</f>
        <v/>
      </c>
      <c r="J9187" s="0" t="str">
        <f aca="false">IF(OR(A9187="",B9187=""),"",ROUND((B9187-A9187)*86400,0))</f>
        <v/>
      </c>
      <c r="K9187" s="37" t="str">
        <f aca="false">IF(G9187=1,IF(COUNTIFS($C:$C,C9187,$G:$G,1,$A:$A,"&gt;="&amp;(A9187-FenetreInterm/86400),$A:$A,"&lt;="&amp;A9187)&gt;=NbInterm,1,0),"")</f>
        <v/>
      </c>
      <c r="L9187" s="37" t="str">
        <f aca="false">IF(G9187=1,IF(B9187="",0,IF(J9187&lt;SeuilFugitive,1,0)),"")</f>
        <v/>
      </c>
      <c r="M9187" s="37" t="str">
        <f aca="false">IF(G9187=1,IF(B9187="",IF((Fin-A9187)*24&gt;SeuilFigee,1,0),IF(J9187&gt;SeuilFigee*3600,1,0)),"")</f>
        <v/>
      </c>
      <c r="N9187" s="0" t="str">
        <f aca="false">IF(G9187=1,IF(COUNTIF(H$2:H9187,H9187)=1,COUNTIF($H:$H,H9187),""),"")</f>
        <v/>
      </c>
      <c r="O9187" s="0" t="str">
        <f aca="false">IF(G9187=1,IF(COUNTIF(I$2:I9187,I9187)=1,COUNTIF($I:$I,I9187),""),"")</f>
        <v/>
      </c>
      <c r="P9187" s="38" t="str">
        <f aca="false">IF(G9187=1,IF(COUNTIFS(C$2:C9187,C9187,G$2:G9187,1)=1,COUNTIFS($C:$C,C9187,$G:$G,1)+ROW()/10000000,""),"")</f>
        <v/>
      </c>
      <c r="Q9187" s="0" t="str">
        <f aca="false">IF(K9187=1,IF(COUNTIFS(C$2:C9187,C9187,K$2:K9187,1)=1,1,0),"")</f>
        <v/>
      </c>
      <c r="R9187" s="0" t="str">
        <f aca="false">IF(M9187=1,IF(COUNTIFS(C$2:C9187,C9187,M$2:M9187,1)=1,1,0),"")</f>
        <v/>
      </c>
      <c r="S9187" s="0" t="str">
        <f aca="false">IF(L9187=1,IF(COUNTIFS(C$2:C9187,C9187,L$2:L9187,1)=1,1,0),"")</f>
        <v/>
      </c>
      <c r="T9187" s="38" t="str">
        <f aca="false">IF(N9187="","",N9187+ROW()/10000000)</f>
        <v/>
      </c>
      <c r="U9187" s="0" t="str">
        <f aca="false">IF(G9187=1,IF(B9187="",1,0),"")</f>
        <v/>
      </c>
    </row>
    <row r="9188" customFormat="false" ht="15" hidden="false" customHeight="false" outlineLevel="0" collapsed="false">
      <c r="A9188" s="35"/>
      <c r="B9188" s="35"/>
      <c r="G9188" s="0" t="str">
        <f aca="false">IF(A9188="","",IF(AND(A9188&gt;=Debut,A9188&lt;Fin),1,0))</f>
        <v/>
      </c>
      <c r="H9188" s="0" t="str">
        <f aca="false">IF(G9188=1,INT(ROUND((A9188-Debut)*86400,0)/600),"")</f>
        <v/>
      </c>
      <c r="I9188" s="0" t="str">
        <f aca="false">IF(G9188=1,INT(ROUND((A9188-Debut)*86400,0)/3600),"")</f>
        <v/>
      </c>
      <c r="J9188" s="0" t="str">
        <f aca="false">IF(OR(A9188="",B9188=""),"",ROUND((B9188-A9188)*86400,0))</f>
        <v/>
      </c>
      <c r="K9188" s="37" t="str">
        <f aca="false">IF(G9188=1,IF(COUNTIFS($C:$C,C9188,$G:$G,1,$A:$A,"&gt;="&amp;(A9188-FenetreInterm/86400),$A:$A,"&lt;="&amp;A9188)&gt;=NbInterm,1,0),"")</f>
        <v/>
      </c>
      <c r="L9188" s="37" t="str">
        <f aca="false">IF(G9188=1,IF(B9188="",0,IF(J9188&lt;SeuilFugitive,1,0)),"")</f>
        <v/>
      </c>
      <c r="M9188" s="37" t="str">
        <f aca="false">IF(G9188=1,IF(B9188="",IF((Fin-A9188)*24&gt;SeuilFigee,1,0),IF(J9188&gt;SeuilFigee*3600,1,0)),"")</f>
        <v/>
      </c>
      <c r="N9188" s="0" t="str">
        <f aca="false">IF(G9188=1,IF(COUNTIF(H$2:H9188,H9188)=1,COUNTIF($H:$H,H9188),""),"")</f>
        <v/>
      </c>
      <c r="O9188" s="0" t="str">
        <f aca="false">IF(G9188=1,IF(COUNTIF(I$2:I9188,I9188)=1,COUNTIF($I:$I,I9188),""),"")</f>
        <v/>
      </c>
      <c r="P9188" s="38" t="str">
        <f aca="false">IF(G9188=1,IF(COUNTIFS(C$2:C9188,C9188,G$2:G9188,1)=1,COUNTIFS($C:$C,C9188,$G:$G,1)+ROW()/10000000,""),"")</f>
        <v/>
      </c>
      <c r="Q9188" s="0" t="str">
        <f aca="false">IF(K9188=1,IF(COUNTIFS(C$2:C9188,C9188,K$2:K9188,1)=1,1,0),"")</f>
        <v/>
      </c>
      <c r="R9188" s="0" t="str">
        <f aca="false">IF(M9188=1,IF(COUNTIFS(C$2:C9188,C9188,M$2:M9188,1)=1,1,0),"")</f>
        <v/>
      </c>
      <c r="S9188" s="0" t="str">
        <f aca="false">IF(L9188=1,IF(COUNTIFS(C$2:C9188,C9188,L$2:L9188,1)=1,1,0),"")</f>
        <v/>
      </c>
      <c r="T9188" s="38" t="str">
        <f aca="false">IF(N9188="","",N9188+ROW()/10000000)</f>
        <v/>
      </c>
      <c r="U9188" s="0" t="str">
        <f aca="false">IF(G9188=1,IF(B9188="",1,0),"")</f>
        <v/>
      </c>
    </row>
    <row r="9189" customFormat="false" ht="15" hidden="false" customHeight="false" outlineLevel="0" collapsed="false">
      <c r="A9189" s="35"/>
      <c r="B9189" s="35"/>
      <c r="G9189" s="0" t="str">
        <f aca="false">IF(A9189="","",IF(AND(A9189&gt;=Debut,A9189&lt;Fin),1,0))</f>
        <v/>
      </c>
      <c r="H9189" s="0" t="str">
        <f aca="false">IF(G9189=1,INT(ROUND((A9189-Debut)*86400,0)/600),"")</f>
        <v/>
      </c>
      <c r="I9189" s="0" t="str">
        <f aca="false">IF(G9189=1,INT(ROUND((A9189-Debut)*86400,0)/3600),"")</f>
        <v/>
      </c>
      <c r="J9189" s="0" t="str">
        <f aca="false">IF(OR(A9189="",B9189=""),"",ROUND((B9189-A9189)*86400,0))</f>
        <v/>
      </c>
      <c r="K9189" s="37" t="str">
        <f aca="false">IF(G9189=1,IF(COUNTIFS($C:$C,C9189,$G:$G,1,$A:$A,"&gt;="&amp;(A9189-FenetreInterm/86400),$A:$A,"&lt;="&amp;A9189)&gt;=NbInterm,1,0),"")</f>
        <v/>
      </c>
      <c r="L9189" s="37" t="str">
        <f aca="false">IF(G9189=1,IF(B9189="",0,IF(J9189&lt;SeuilFugitive,1,0)),"")</f>
        <v/>
      </c>
      <c r="M9189" s="37" t="str">
        <f aca="false">IF(G9189=1,IF(B9189="",IF((Fin-A9189)*24&gt;SeuilFigee,1,0),IF(J9189&gt;SeuilFigee*3600,1,0)),"")</f>
        <v/>
      </c>
      <c r="N9189" s="0" t="str">
        <f aca="false">IF(G9189=1,IF(COUNTIF(H$2:H9189,H9189)=1,COUNTIF($H:$H,H9189),""),"")</f>
        <v/>
      </c>
      <c r="O9189" s="0" t="str">
        <f aca="false">IF(G9189=1,IF(COUNTIF(I$2:I9189,I9189)=1,COUNTIF($I:$I,I9189),""),"")</f>
        <v/>
      </c>
      <c r="P9189" s="38" t="str">
        <f aca="false">IF(G9189=1,IF(COUNTIFS(C$2:C9189,C9189,G$2:G9189,1)=1,COUNTIFS($C:$C,C9189,$G:$G,1)+ROW()/10000000,""),"")</f>
        <v/>
      </c>
      <c r="Q9189" s="0" t="str">
        <f aca="false">IF(K9189=1,IF(COUNTIFS(C$2:C9189,C9189,K$2:K9189,1)=1,1,0),"")</f>
        <v/>
      </c>
      <c r="R9189" s="0" t="str">
        <f aca="false">IF(M9189=1,IF(COUNTIFS(C$2:C9189,C9189,M$2:M9189,1)=1,1,0),"")</f>
        <v/>
      </c>
      <c r="S9189" s="0" t="str">
        <f aca="false">IF(L9189=1,IF(COUNTIFS(C$2:C9189,C9189,L$2:L9189,1)=1,1,0),"")</f>
        <v/>
      </c>
      <c r="T9189" s="38" t="str">
        <f aca="false">IF(N9189="","",N9189+ROW()/10000000)</f>
        <v/>
      </c>
      <c r="U9189" s="0" t="str">
        <f aca="false">IF(G9189=1,IF(B9189="",1,0),"")</f>
        <v/>
      </c>
    </row>
    <row r="9190" customFormat="false" ht="15" hidden="false" customHeight="false" outlineLevel="0" collapsed="false">
      <c r="A9190" s="35"/>
      <c r="B9190" s="35"/>
      <c r="G9190" s="0" t="str">
        <f aca="false">IF(A9190="","",IF(AND(A9190&gt;=Debut,A9190&lt;Fin),1,0))</f>
        <v/>
      </c>
      <c r="H9190" s="0" t="str">
        <f aca="false">IF(G9190=1,INT(ROUND((A9190-Debut)*86400,0)/600),"")</f>
        <v/>
      </c>
      <c r="I9190" s="0" t="str">
        <f aca="false">IF(G9190=1,INT(ROUND((A9190-Debut)*86400,0)/3600),"")</f>
        <v/>
      </c>
      <c r="J9190" s="0" t="str">
        <f aca="false">IF(OR(A9190="",B9190=""),"",ROUND((B9190-A9190)*86400,0))</f>
        <v/>
      </c>
      <c r="K9190" s="37" t="str">
        <f aca="false">IF(G9190=1,IF(COUNTIFS($C:$C,C9190,$G:$G,1,$A:$A,"&gt;="&amp;(A9190-FenetreInterm/86400),$A:$A,"&lt;="&amp;A9190)&gt;=NbInterm,1,0),"")</f>
        <v/>
      </c>
      <c r="L9190" s="37" t="str">
        <f aca="false">IF(G9190=1,IF(B9190="",0,IF(J9190&lt;SeuilFugitive,1,0)),"")</f>
        <v/>
      </c>
      <c r="M9190" s="37" t="str">
        <f aca="false">IF(G9190=1,IF(B9190="",IF((Fin-A9190)*24&gt;SeuilFigee,1,0),IF(J9190&gt;SeuilFigee*3600,1,0)),"")</f>
        <v/>
      </c>
      <c r="N9190" s="0" t="str">
        <f aca="false">IF(G9190=1,IF(COUNTIF(H$2:H9190,H9190)=1,COUNTIF($H:$H,H9190),""),"")</f>
        <v/>
      </c>
      <c r="O9190" s="0" t="str">
        <f aca="false">IF(G9190=1,IF(COUNTIF(I$2:I9190,I9190)=1,COUNTIF($I:$I,I9190),""),"")</f>
        <v/>
      </c>
      <c r="P9190" s="38" t="str">
        <f aca="false">IF(G9190=1,IF(COUNTIFS(C$2:C9190,C9190,G$2:G9190,1)=1,COUNTIFS($C:$C,C9190,$G:$G,1)+ROW()/10000000,""),"")</f>
        <v/>
      </c>
      <c r="Q9190" s="0" t="str">
        <f aca="false">IF(K9190=1,IF(COUNTIFS(C$2:C9190,C9190,K$2:K9190,1)=1,1,0),"")</f>
        <v/>
      </c>
      <c r="R9190" s="0" t="str">
        <f aca="false">IF(M9190=1,IF(COUNTIFS(C$2:C9190,C9190,M$2:M9190,1)=1,1,0),"")</f>
        <v/>
      </c>
      <c r="S9190" s="0" t="str">
        <f aca="false">IF(L9190=1,IF(COUNTIFS(C$2:C9190,C9190,L$2:L9190,1)=1,1,0),"")</f>
        <v/>
      </c>
      <c r="T9190" s="38" t="str">
        <f aca="false">IF(N9190="","",N9190+ROW()/10000000)</f>
        <v/>
      </c>
      <c r="U9190" s="0" t="str">
        <f aca="false">IF(G9190=1,IF(B9190="",1,0),"")</f>
        <v/>
      </c>
    </row>
    <row r="9191" customFormat="false" ht="15" hidden="false" customHeight="false" outlineLevel="0" collapsed="false">
      <c r="A9191" s="35"/>
      <c r="B9191" s="35"/>
      <c r="G9191" s="0" t="str">
        <f aca="false">IF(A9191="","",IF(AND(A9191&gt;=Debut,A9191&lt;Fin),1,0))</f>
        <v/>
      </c>
      <c r="H9191" s="0" t="str">
        <f aca="false">IF(G9191=1,INT(ROUND((A9191-Debut)*86400,0)/600),"")</f>
        <v/>
      </c>
      <c r="I9191" s="0" t="str">
        <f aca="false">IF(G9191=1,INT(ROUND((A9191-Debut)*86400,0)/3600),"")</f>
        <v/>
      </c>
      <c r="J9191" s="0" t="str">
        <f aca="false">IF(OR(A9191="",B9191=""),"",ROUND((B9191-A9191)*86400,0))</f>
        <v/>
      </c>
      <c r="K9191" s="37" t="str">
        <f aca="false">IF(G9191=1,IF(COUNTIFS($C:$C,C9191,$G:$G,1,$A:$A,"&gt;="&amp;(A9191-FenetreInterm/86400),$A:$A,"&lt;="&amp;A9191)&gt;=NbInterm,1,0),"")</f>
        <v/>
      </c>
      <c r="L9191" s="37" t="str">
        <f aca="false">IF(G9191=1,IF(B9191="",0,IF(J9191&lt;SeuilFugitive,1,0)),"")</f>
        <v/>
      </c>
      <c r="M9191" s="37" t="str">
        <f aca="false">IF(G9191=1,IF(B9191="",IF((Fin-A9191)*24&gt;SeuilFigee,1,0),IF(J9191&gt;SeuilFigee*3600,1,0)),"")</f>
        <v/>
      </c>
      <c r="N9191" s="0" t="str">
        <f aca="false">IF(G9191=1,IF(COUNTIF(H$2:H9191,H9191)=1,COUNTIF($H:$H,H9191),""),"")</f>
        <v/>
      </c>
      <c r="O9191" s="0" t="str">
        <f aca="false">IF(G9191=1,IF(COUNTIF(I$2:I9191,I9191)=1,COUNTIF($I:$I,I9191),""),"")</f>
        <v/>
      </c>
      <c r="P9191" s="38" t="str">
        <f aca="false">IF(G9191=1,IF(COUNTIFS(C$2:C9191,C9191,G$2:G9191,1)=1,COUNTIFS($C:$C,C9191,$G:$G,1)+ROW()/10000000,""),"")</f>
        <v/>
      </c>
      <c r="Q9191" s="0" t="str">
        <f aca="false">IF(K9191=1,IF(COUNTIFS(C$2:C9191,C9191,K$2:K9191,1)=1,1,0),"")</f>
        <v/>
      </c>
      <c r="R9191" s="0" t="str">
        <f aca="false">IF(M9191=1,IF(COUNTIFS(C$2:C9191,C9191,M$2:M9191,1)=1,1,0),"")</f>
        <v/>
      </c>
      <c r="S9191" s="0" t="str">
        <f aca="false">IF(L9191=1,IF(COUNTIFS(C$2:C9191,C9191,L$2:L9191,1)=1,1,0),"")</f>
        <v/>
      </c>
      <c r="T9191" s="38" t="str">
        <f aca="false">IF(N9191="","",N9191+ROW()/10000000)</f>
        <v/>
      </c>
      <c r="U9191" s="0" t="str">
        <f aca="false">IF(G9191=1,IF(B9191="",1,0),"")</f>
        <v/>
      </c>
    </row>
    <row r="9192" customFormat="false" ht="15" hidden="false" customHeight="false" outlineLevel="0" collapsed="false">
      <c r="A9192" s="35"/>
      <c r="B9192" s="35"/>
      <c r="G9192" s="0" t="str">
        <f aca="false">IF(A9192="","",IF(AND(A9192&gt;=Debut,A9192&lt;Fin),1,0))</f>
        <v/>
      </c>
      <c r="H9192" s="0" t="str">
        <f aca="false">IF(G9192=1,INT(ROUND((A9192-Debut)*86400,0)/600),"")</f>
        <v/>
      </c>
      <c r="I9192" s="0" t="str">
        <f aca="false">IF(G9192=1,INT(ROUND((A9192-Debut)*86400,0)/3600),"")</f>
        <v/>
      </c>
      <c r="J9192" s="0" t="str">
        <f aca="false">IF(OR(A9192="",B9192=""),"",ROUND((B9192-A9192)*86400,0))</f>
        <v/>
      </c>
      <c r="K9192" s="37" t="str">
        <f aca="false">IF(G9192=1,IF(COUNTIFS($C:$C,C9192,$G:$G,1,$A:$A,"&gt;="&amp;(A9192-FenetreInterm/86400),$A:$A,"&lt;="&amp;A9192)&gt;=NbInterm,1,0),"")</f>
        <v/>
      </c>
      <c r="L9192" s="37" t="str">
        <f aca="false">IF(G9192=1,IF(B9192="",0,IF(J9192&lt;SeuilFugitive,1,0)),"")</f>
        <v/>
      </c>
      <c r="M9192" s="37" t="str">
        <f aca="false">IF(G9192=1,IF(B9192="",IF((Fin-A9192)*24&gt;SeuilFigee,1,0),IF(J9192&gt;SeuilFigee*3600,1,0)),"")</f>
        <v/>
      </c>
      <c r="N9192" s="0" t="str">
        <f aca="false">IF(G9192=1,IF(COUNTIF(H$2:H9192,H9192)=1,COUNTIF($H:$H,H9192),""),"")</f>
        <v/>
      </c>
      <c r="O9192" s="0" t="str">
        <f aca="false">IF(G9192=1,IF(COUNTIF(I$2:I9192,I9192)=1,COUNTIF($I:$I,I9192),""),"")</f>
        <v/>
      </c>
      <c r="P9192" s="38" t="str">
        <f aca="false">IF(G9192=1,IF(COUNTIFS(C$2:C9192,C9192,G$2:G9192,1)=1,COUNTIFS($C:$C,C9192,$G:$G,1)+ROW()/10000000,""),"")</f>
        <v/>
      </c>
      <c r="Q9192" s="0" t="str">
        <f aca="false">IF(K9192=1,IF(COUNTIFS(C$2:C9192,C9192,K$2:K9192,1)=1,1,0),"")</f>
        <v/>
      </c>
      <c r="R9192" s="0" t="str">
        <f aca="false">IF(M9192=1,IF(COUNTIFS(C$2:C9192,C9192,M$2:M9192,1)=1,1,0),"")</f>
        <v/>
      </c>
      <c r="S9192" s="0" t="str">
        <f aca="false">IF(L9192=1,IF(COUNTIFS(C$2:C9192,C9192,L$2:L9192,1)=1,1,0),"")</f>
        <v/>
      </c>
      <c r="T9192" s="38" t="str">
        <f aca="false">IF(N9192="","",N9192+ROW()/10000000)</f>
        <v/>
      </c>
      <c r="U9192" s="0" t="str">
        <f aca="false">IF(G9192=1,IF(B9192="",1,0),"")</f>
        <v/>
      </c>
    </row>
    <row r="9193" customFormat="false" ht="15" hidden="false" customHeight="false" outlineLevel="0" collapsed="false">
      <c r="A9193" s="35"/>
      <c r="B9193" s="35"/>
      <c r="G9193" s="0" t="str">
        <f aca="false">IF(A9193="","",IF(AND(A9193&gt;=Debut,A9193&lt;Fin),1,0))</f>
        <v/>
      </c>
      <c r="H9193" s="0" t="str">
        <f aca="false">IF(G9193=1,INT(ROUND((A9193-Debut)*86400,0)/600),"")</f>
        <v/>
      </c>
      <c r="I9193" s="0" t="str">
        <f aca="false">IF(G9193=1,INT(ROUND((A9193-Debut)*86400,0)/3600),"")</f>
        <v/>
      </c>
      <c r="J9193" s="0" t="str">
        <f aca="false">IF(OR(A9193="",B9193=""),"",ROUND((B9193-A9193)*86400,0))</f>
        <v/>
      </c>
      <c r="K9193" s="37" t="str">
        <f aca="false">IF(G9193=1,IF(COUNTIFS($C:$C,C9193,$G:$G,1,$A:$A,"&gt;="&amp;(A9193-FenetreInterm/86400),$A:$A,"&lt;="&amp;A9193)&gt;=NbInterm,1,0),"")</f>
        <v/>
      </c>
      <c r="L9193" s="37" t="str">
        <f aca="false">IF(G9193=1,IF(B9193="",0,IF(J9193&lt;SeuilFugitive,1,0)),"")</f>
        <v/>
      </c>
      <c r="M9193" s="37" t="str">
        <f aca="false">IF(G9193=1,IF(B9193="",IF((Fin-A9193)*24&gt;SeuilFigee,1,0),IF(J9193&gt;SeuilFigee*3600,1,0)),"")</f>
        <v/>
      </c>
      <c r="N9193" s="0" t="str">
        <f aca="false">IF(G9193=1,IF(COUNTIF(H$2:H9193,H9193)=1,COUNTIF($H:$H,H9193),""),"")</f>
        <v/>
      </c>
      <c r="O9193" s="0" t="str">
        <f aca="false">IF(G9193=1,IF(COUNTIF(I$2:I9193,I9193)=1,COUNTIF($I:$I,I9193),""),"")</f>
        <v/>
      </c>
      <c r="P9193" s="38" t="str">
        <f aca="false">IF(G9193=1,IF(COUNTIFS(C$2:C9193,C9193,G$2:G9193,1)=1,COUNTIFS($C:$C,C9193,$G:$G,1)+ROW()/10000000,""),"")</f>
        <v/>
      </c>
      <c r="Q9193" s="0" t="str">
        <f aca="false">IF(K9193=1,IF(COUNTIFS(C$2:C9193,C9193,K$2:K9193,1)=1,1,0),"")</f>
        <v/>
      </c>
      <c r="R9193" s="0" t="str">
        <f aca="false">IF(M9193=1,IF(COUNTIFS(C$2:C9193,C9193,M$2:M9193,1)=1,1,0),"")</f>
        <v/>
      </c>
      <c r="S9193" s="0" t="str">
        <f aca="false">IF(L9193=1,IF(COUNTIFS(C$2:C9193,C9193,L$2:L9193,1)=1,1,0),"")</f>
        <v/>
      </c>
      <c r="T9193" s="38" t="str">
        <f aca="false">IF(N9193="","",N9193+ROW()/10000000)</f>
        <v/>
      </c>
      <c r="U9193" s="0" t="str">
        <f aca="false">IF(G9193=1,IF(B9193="",1,0),"")</f>
        <v/>
      </c>
    </row>
    <row r="9194" customFormat="false" ht="15" hidden="false" customHeight="false" outlineLevel="0" collapsed="false">
      <c r="A9194" s="35"/>
      <c r="B9194" s="35"/>
      <c r="G9194" s="0" t="str">
        <f aca="false">IF(A9194="","",IF(AND(A9194&gt;=Debut,A9194&lt;Fin),1,0))</f>
        <v/>
      </c>
      <c r="H9194" s="0" t="str">
        <f aca="false">IF(G9194=1,INT(ROUND((A9194-Debut)*86400,0)/600),"")</f>
        <v/>
      </c>
      <c r="I9194" s="0" t="str">
        <f aca="false">IF(G9194=1,INT(ROUND((A9194-Debut)*86400,0)/3600),"")</f>
        <v/>
      </c>
      <c r="J9194" s="0" t="str">
        <f aca="false">IF(OR(A9194="",B9194=""),"",ROUND((B9194-A9194)*86400,0))</f>
        <v/>
      </c>
      <c r="K9194" s="37" t="str">
        <f aca="false">IF(G9194=1,IF(COUNTIFS($C:$C,C9194,$G:$G,1,$A:$A,"&gt;="&amp;(A9194-FenetreInterm/86400),$A:$A,"&lt;="&amp;A9194)&gt;=NbInterm,1,0),"")</f>
        <v/>
      </c>
      <c r="L9194" s="37" t="str">
        <f aca="false">IF(G9194=1,IF(B9194="",0,IF(J9194&lt;SeuilFugitive,1,0)),"")</f>
        <v/>
      </c>
      <c r="M9194" s="37" t="str">
        <f aca="false">IF(G9194=1,IF(B9194="",IF((Fin-A9194)*24&gt;SeuilFigee,1,0),IF(J9194&gt;SeuilFigee*3600,1,0)),"")</f>
        <v/>
      </c>
      <c r="N9194" s="0" t="str">
        <f aca="false">IF(G9194=1,IF(COUNTIF(H$2:H9194,H9194)=1,COUNTIF($H:$H,H9194),""),"")</f>
        <v/>
      </c>
      <c r="O9194" s="0" t="str">
        <f aca="false">IF(G9194=1,IF(COUNTIF(I$2:I9194,I9194)=1,COUNTIF($I:$I,I9194),""),"")</f>
        <v/>
      </c>
      <c r="P9194" s="38" t="str">
        <f aca="false">IF(G9194=1,IF(COUNTIFS(C$2:C9194,C9194,G$2:G9194,1)=1,COUNTIFS($C:$C,C9194,$G:$G,1)+ROW()/10000000,""),"")</f>
        <v/>
      </c>
      <c r="Q9194" s="0" t="str">
        <f aca="false">IF(K9194=1,IF(COUNTIFS(C$2:C9194,C9194,K$2:K9194,1)=1,1,0),"")</f>
        <v/>
      </c>
      <c r="R9194" s="0" t="str">
        <f aca="false">IF(M9194=1,IF(COUNTIFS(C$2:C9194,C9194,M$2:M9194,1)=1,1,0),"")</f>
        <v/>
      </c>
      <c r="S9194" s="0" t="str">
        <f aca="false">IF(L9194=1,IF(COUNTIFS(C$2:C9194,C9194,L$2:L9194,1)=1,1,0),"")</f>
        <v/>
      </c>
      <c r="T9194" s="38" t="str">
        <f aca="false">IF(N9194="","",N9194+ROW()/10000000)</f>
        <v/>
      </c>
      <c r="U9194" s="0" t="str">
        <f aca="false">IF(G9194=1,IF(B9194="",1,0),"")</f>
        <v/>
      </c>
    </row>
    <row r="9195" customFormat="false" ht="15" hidden="false" customHeight="false" outlineLevel="0" collapsed="false">
      <c r="A9195" s="35"/>
      <c r="B9195" s="35"/>
      <c r="G9195" s="0" t="str">
        <f aca="false">IF(A9195="","",IF(AND(A9195&gt;=Debut,A9195&lt;Fin),1,0))</f>
        <v/>
      </c>
      <c r="H9195" s="0" t="str">
        <f aca="false">IF(G9195=1,INT(ROUND((A9195-Debut)*86400,0)/600),"")</f>
        <v/>
      </c>
      <c r="I9195" s="0" t="str">
        <f aca="false">IF(G9195=1,INT(ROUND((A9195-Debut)*86400,0)/3600),"")</f>
        <v/>
      </c>
      <c r="J9195" s="0" t="str">
        <f aca="false">IF(OR(A9195="",B9195=""),"",ROUND((B9195-A9195)*86400,0))</f>
        <v/>
      </c>
      <c r="K9195" s="37" t="str">
        <f aca="false">IF(G9195=1,IF(COUNTIFS($C:$C,C9195,$G:$G,1,$A:$A,"&gt;="&amp;(A9195-FenetreInterm/86400),$A:$A,"&lt;="&amp;A9195)&gt;=NbInterm,1,0),"")</f>
        <v/>
      </c>
      <c r="L9195" s="37" t="str">
        <f aca="false">IF(G9195=1,IF(B9195="",0,IF(J9195&lt;SeuilFugitive,1,0)),"")</f>
        <v/>
      </c>
      <c r="M9195" s="37" t="str">
        <f aca="false">IF(G9195=1,IF(B9195="",IF((Fin-A9195)*24&gt;SeuilFigee,1,0),IF(J9195&gt;SeuilFigee*3600,1,0)),"")</f>
        <v/>
      </c>
      <c r="N9195" s="0" t="str">
        <f aca="false">IF(G9195=1,IF(COUNTIF(H$2:H9195,H9195)=1,COUNTIF($H:$H,H9195),""),"")</f>
        <v/>
      </c>
      <c r="O9195" s="0" t="str">
        <f aca="false">IF(G9195=1,IF(COUNTIF(I$2:I9195,I9195)=1,COUNTIF($I:$I,I9195),""),"")</f>
        <v/>
      </c>
      <c r="P9195" s="38" t="str">
        <f aca="false">IF(G9195=1,IF(COUNTIFS(C$2:C9195,C9195,G$2:G9195,1)=1,COUNTIFS($C:$C,C9195,$G:$G,1)+ROW()/10000000,""),"")</f>
        <v/>
      </c>
      <c r="Q9195" s="0" t="str">
        <f aca="false">IF(K9195=1,IF(COUNTIFS(C$2:C9195,C9195,K$2:K9195,1)=1,1,0),"")</f>
        <v/>
      </c>
      <c r="R9195" s="0" t="str">
        <f aca="false">IF(M9195=1,IF(COUNTIFS(C$2:C9195,C9195,M$2:M9195,1)=1,1,0),"")</f>
        <v/>
      </c>
      <c r="S9195" s="0" t="str">
        <f aca="false">IF(L9195=1,IF(COUNTIFS(C$2:C9195,C9195,L$2:L9195,1)=1,1,0),"")</f>
        <v/>
      </c>
      <c r="T9195" s="38" t="str">
        <f aca="false">IF(N9195="","",N9195+ROW()/10000000)</f>
        <v/>
      </c>
      <c r="U9195" s="0" t="str">
        <f aca="false">IF(G9195=1,IF(B9195="",1,0),"")</f>
        <v/>
      </c>
    </row>
    <row r="9196" customFormat="false" ht="15" hidden="false" customHeight="false" outlineLevel="0" collapsed="false">
      <c r="A9196" s="35"/>
      <c r="B9196" s="35"/>
      <c r="G9196" s="0" t="str">
        <f aca="false">IF(A9196="","",IF(AND(A9196&gt;=Debut,A9196&lt;Fin),1,0))</f>
        <v/>
      </c>
      <c r="H9196" s="0" t="str">
        <f aca="false">IF(G9196=1,INT(ROUND((A9196-Debut)*86400,0)/600),"")</f>
        <v/>
      </c>
      <c r="I9196" s="0" t="str">
        <f aca="false">IF(G9196=1,INT(ROUND((A9196-Debut)*86400,0)/3600),"")</f>
        <v/>
      </c>
      <c r="J9196" s="0" t="str">
        <f aca="false">IF(OR(A9196="",B9196=""),"",ROUND((B9196-A9196)*86400,0))</f>
        <v/>
      </c>
      <c r="K9196" s="37" t="str">
        <f aca="false">IF(G9196=1,IF(COUNTIFS($C:$C,C9196,$G:$G,1,$A:$A,"&gt;="&amp;(A9196-FenetreInterm/86400),$A:$A,"&lt;="&amp;A9196)&gt;=NbInterm,1,0),"")</f>
        <v/>
      </c>
      <c r="L9196" s="37" t="str">
        <f aca="false">IF(G9196=1,IF(B9196="",0,IF(J9196&lt;SeuilFugitive,1,0)),"")</f>
        <v/>
      </c>
      <c r="M9196" s="37" t="str">
        <f aca="false">IF(G9196=1,IF(B9196="",IF((Fin-A9196)*24&gt;SeuilFigee,1,0),IF(J9196&gt;SeuilFigee*3600,1,0)),"")</f>
        <v/>
      </c>
      <c r="N9196" s="0" t="str">
        <f aca="false">IF(G9196=1,IF(COUNTIF(H$2:H9196,H9196)=1,COUNTIF($H:$H,H9196),""),"")</f>
        <v/>
      </c>
      <c r="O9196" s="0" t="str">
        <f aca="false">IF(G9196=1,IF(COUNTIF(I$2:I9196,I9196)=1,COUNTIF($I:$I,I9196),""),"")</f>
        <v/>
      </c>
      <c r="P9196" s="38" t="str">
        <f aca="false">IF(G9196=1,IF(COUNTIFS(C$2:C9196,C9196,G$2:G9196,1)=1,COUNTIFS($C:$C,C9196,$G:$G,1)+ROW()/10000000,""),"")</f>
        <v/>
      </c>
      <c r="Q9196" s="0" t="str">
        <f aca="false">IF(K9196=1,IF(COUNTIFS(C$2:C9196,C9196,K$2:K9196,1)=1,1,0),"")</f>
        <v/>
      </c>
      <c r="R9196" s="0" t="str">
        <f aca="false">IF(M9196=1,IF(COUNTIFS(C$2:C9196,C9196,M$2:M9196,1)=1,1,0),"")</f>
        <v/>
      </c>
      <c r="S9196" s="0" t="str">
        <f aca="false">IF(L9196=1,IF(COUNTIFS(C$2:C9196,C9196,L$2:L9196,1)=1,1,0),"")</f>
        <v/>
      </c>
      <c r="T9196" s="38" t="str">
        <f aca="false">IF(N9196="","",N9196+ROW()/10000000)</f>
        <v/>
      </c>
      <c r="U9196" s="0" t="str">
        <f aca="false">IF(G9196=1,IF(B9196="",1,0),"")</f>
        <v/>
      </c>
    </row>
    <row r="9197" customFormat="false" ht="15" hidden="false" customHeight="false" outlineLevel="0" collapsed="false">
      <c r="A9197" s="35"/>
      <c r="B9197" s="35"/>
      <c r="G9197" s="0" t="str">
        <f aca="false">IF(A9197="","",IF(AND(A9197&gt;=Debut,A9197&lt;Fin),1,0))</f>
        <v/>
      </c>
      <c r="H9197" s="0" t="str">
        <f aca="false">IF(G9197=1,INT(ROUND((A9197-Debut)*86400,0)/600),"")</f>
        <v/>
      </c>
      <c r="I9197" s="0" t="str">
        <f aca="false">IF(G9197=1,INT(ROUND((A9197-Debut)*86400,0)/3600),"")</f>
        <v/>
      </c>
      <c r="J9197" s="0" t="str">
        <f aca="false">IF(OR(A9197="",B9197=""),"",ROUND((B9197-A9197)*86400,0))</f>
        <v/>
      </c>
      <c r="K9197" s="37" t="str">
        <f aca="false">IF(G9197=1,IF(COUNTIFS($C:$C,C9197,$G:$G,1,$A:$A,"&gt;="&amp;(A9197-FenetreInterm/86400),$A:$A,"&lt;="&amp;A9197)&gt;=NbInterm,1,0),"")</f>
        <v/>
      </c>
      <c r="L9197" s="37" t="str">
        <f aca="false">IF(G9197=1,IF(B9197="",0,IF(J9197&lt;SeuilFugitive,1,0)),"")</f>
        <v/>
      </c>
      <c r="M9197" s="37" t="str">
        <f aca="false">IF(G9197=1,IF(B9197="",IF((Fin-A9197)*24&gt;SeuilFigee,1,0),IF(J9197&gt;SeuilFigee*3600,1,0)),"")</f>
        <v/>
      </c>
      <c r="N9197" s="0" t="str">
        <f aca="false">IF(G9197=1,IF(COUNTIF(H$2:H9197,H9197)=1,COUNTIF($H:$H,H9197),""),"")</f>
        <v/>
      </c>
      <c r="O9197" s="0" t="str">
        <f aca="false">IF(G9197=1,IF(COUNTIF(I$2:I9197,I9197)=1,COUNTIF($I:$I,I9197),""),"")</f>
        <v/>
      </c>
      <c r="P9197" s="38" t="str">
        <f aca="false">IF(G9197=1,IF(COUNTIFS(C$2:C9197,C9197,G$2:G9197,1)=1,COUNTIFS($C:$C,C9197,$G:$G,1)+ROW()/10000000,""),"")</f>
        <v/>
      </c>
      <c r="Q9197" s="0" t="str">
        <f aca="false">IF(K9197=1,IF(COUNTIFS(C$2:C9197,C9197,K$2:K9197,1)=1,1,0),"")</f>
        <v/>
      </c>
      <c r="R9197" s="0" t="str">
        <f aca="false">IF(M9197=1,IF(COUNTIFS(C$2:C9197,C9197,M$2:M9197,1)=1,1,0),"")</f>
        <v/>
      </c>
      <c r="S9197" s="0" t="str">
        <f aca="false">IF(L9197=1,IF(COUNTIFS(C$2:C9197,C9197,L$2:L9197,1)=1,1,0),"")</f>
        <v/>
      </c>
      <c r="T9197" s="38" t="str">
        <f aca="false">IF(N9197="","",N9197+ROW()/10000000)</f>
        <v/>
      </c>
      <c r="U9197" s="0" t="str">
        <f aca="false">IF(G9197=1,IF(B9197="",1,0),"")</f>
        <v/>
      </c>
    </row>
    <row r="9198" customFormat="false" ht="15" hidden="false" customHeight="false" outlineLevel="0" collapsed="false">
      <c r="A9198" s="35"/>
      <c r="B9198" s="35"/>
      <c r="G9198" s="0" t="str">
        <f aca="false">IF(A9198="","",IF(AND(A9198&gt;=Debut,A9198&lt;Fin),1,0))</f>
        <v/>
      </c>
      <c r="H9198" s="0" t="str">
        <f aca="false">IF(G9198=1,INT(ROUND((A9198-Debut)*86400,0)/600),"")</f>
        <v/>
      </c>
      <c r="I9198" s="0" t="str">
        <f aca="false">IF(G9198=1,INT(ROUND((A9198-Debut)*86400,0)/3600),"")</f>
        <v/>
      </c>
      <c r="J9198" s="0" t="str">
        <f aca="false">IF(OR(A9198="",B9198=""),"",ROUND((B9198-A9198)*86400,0))</f>
        <v/>
      </c>
      <c r="K9198" s="37" t="str">
        <f aca="false">IF(G9198=1,IF(COUNTIFS($C:$C,C9198,$G:$G,1,$A:$A,"&gt;="&amp;(A9198-FenetreInterm/86400),$A:$A,"&lt;="&amp;A9198)&gt;=NbInterm,1,0),"")</f>
        <v/>
      </c>
      <c r="L9198" s="37" t="str">
        <f aca="false">IF(G9198=1,IF(B9198="",0,IF(J9198&lt;SeuilFugitive,1,0)),"")</f>
        <v/>
      </c>
      <c r="M9198" s="37" t="str">
        <f aca="false">IF(G9198=1,IF(B9198="",IF((Fin-A9198)*24&gt;SeuilFigee,1,0),IF(J9198&gt;SeuilFigee*3600,1,0)),"")</f>
        <v/>
      </c>
      <c r="N9198" s="0" t="str">
        <f aca="false">IF(G9198=1,IF(COUNTIF(H$2:H9198,H9198)=1,COUNTIF($H:$H,H9198),""),"")</f>
        <v/>
      </c>
      <c r="O9198" s="0" t="str">
        <f aca="false">IF(G9198=1,IF(COUNTIF(I$2:I9198,I9198)=1,COUNTIF($I:$I,I9198),""),"")</f>
        <v/>
      </c>
      <c r="P9198" s="38" t="str">
        <f aca="false">IF(G9198=1,IF(COUNTIFS(C$2:C9198,C9198,G$2:G9198,1)=1,COUNTIFS($C:$C,C9198,$G:$G,1)+ROW()/10000000,""),"")</f>
        <v/>
      </c>
      <c r="Q9198" s="0" t="str">
        <f aca="false">IF(K9198=1,IF(COUNTIFS(C$2:C9198,C9198,K$2:K9198,1)=1,1,0),"")</f>
        <v/>
      </c>
      <c r="R9198" s="0" t="str">
        <f aca="false">IF(M9198=1,IF(COUNTIFS(C$2:C9198,C9198,M$2:M9198,1)=1,1,0),"")</f>
        <v/>
      </c>
      <c r="S9198" s="0" t="str">
        <f aca="false">IF(L9198=1,IF(COUNTIFS(C$2:C9198,C9198,L$2:L9198,1)=1,1,0),"")</f>
        <v/>
      </c>
      <c r="T9198" s="38" t="str">
        <f aca="false">IF(N9198="","",N9198+ROW()/10000000)</f>
        <v/>
      </c>
      <c r="U9198" s="0" t="str">
        <f aca="false">IF(G9198=1,IF(B9198="",1,0),"")</f>
        <v/>
      </c>
    </row>
    <row r="9199" customFormat="false" ht="15" hidden="false" customHeight="false" outlineLevel="0" collapsed="false">
      <c r="A9199" s="35"/>
      <c r="B9199" s="35"/>
      <c r="G9199" s="0" t="str">
        <f aca="false">IF(A9199="","",IF(AND(A9199&gt;=Debut,A9199&lt;Fin),1,0))</f>
        <v/>
      </c>
      <c r="H9199" s="0" t="str">
        <f aca="false">IF(G9199=1,INT(ROUND((A9199-Debut)*86400,0)/600),"")</f>
        <v/>
      </c>
      <c r="I9199" s="0" t="str">
        <f aca="false">IF(G9199=1,INT(ROUND((A9199-Debut)*86400,0)/3600),"")</f>
        <v/>
      </c>
      <c r="J9199" s="0" t="str">
        <f aca="false">IF(OR(A9199="",B9199=""),"",ROUND((B9199-A9199)*86400,0))</f>
        <v/>
      </c>
      <c r="K9199" s="37" t="str">
        <f aca="false">IF(G9199=1,IF(COUNTIFS($C:$C,C9199,$G:$G,1,$A:$A,"&gt;="&amp;(A9199-FenetreInterm/86400),$A:$A,"&lt;="&amp;A9199)&gt;=NbInterm,1,0),"")</f>
        <v/>
      </c>
      <c r="L9199" s="37" t="str">
        <f aca="false">IF(G9199=1,IF(B9199="",0,IF(J9199&lt;SeuilFugitive,1,0)),"")</f>
        <v/>
      </c>
      <c r="M9199" s="37" t="str">
        <f aca="false">IF(G9199=1,IF(B9199="",IF((Fin-A9199)*24&gt;SeuilFigee,1,0),IF(J9199&gt;SeuilFigee*3600,1,0)),"")</f>
        <v/>
      </c>
      <c r="N9199" s="0" t="str">
        <f aca="false">IF(G9199=1,IF(COUNTIF(H$2:H9199,H9199)=1,COUNTIF($H:$H,H9199),""),"")</f>
        <v/>
      </c>
      <c r="O9199" s="0" t="str">
        <f aca="false">IF(G9199=1,IF(COUNTIF(I$2:I9199,I9199)=1,COUNTIF($I:$I,I9199),""),"")</f>
        <v/>
      </c>
      <c r="P9199" s="38" t="str">
        <f aca="false">IF(G9199=1,IF(COUNTIFS(C$2:C9199,C9199,G$2:G9199,1)=1,COUNTIFS($C:$C,C9199,$G:$G,1)+ROW()/10000000,""),"")</f>
        <v/>
      </c>
      <c r="Q9199" s="0" t="str">
        <f aca="false">IF(K9199=1,IF(COUNTIFS(C$2:C9199,C9199,K$2:K9199,1)=1,1,0),"")</f>
        <v/>
      </c>
      <c r="R9199" s="0" t="str">
        <f aca="false">IF(M9199=1,IF(COUNTIFS(C$2:C9199,C9199,M$2:M9199,1)=1,1,0),"")</f>
        <v/>
      </c>
      <c r="S9199" s="0" t="str">
        <f aca="false">IF(L9199=1,IF(COUNTIFS(C$2:C9199,C9199,L$2:L9199,1)=1,1,0),"")</f>
        <v/>
      </c>
      <c r="T9199" s="38" t="str">
        <f aca="false">IF(N9199="","",N9199+ROW()/10000000)</f>
        <v/>
      </c>
      <c r="U9199" s="0" t="str">
        <f aca="false">IF(G9199=1,IF(B9199="",1,0),"")</f>
        <v/>
      </c>
    </row>
    <row r="9200" customFormat="false" ht="15" hidden="false" customHeight="false" outlineLevel="0" collapsed="false">
      <c r="A9200" s="35"/>
      <c r="B9200" s="35"/>
      <c r="G9200" s="0" t="str">
        <f aca="false">IF(A9200="","",IF(AND(A9200&gt;=Debut,A9200&lt;Fin),1,0))</f>
        <v/>
      </c>
      <c r="H9200" s="0" t="str">
        <f aca="false">IF(G9200=1,INT(ROUND((A9200-Debut)*86400,0)/600),"")</f>
        <v/>
      </c>
      <c r="I9200" s="0" t="str">
        <f aca="false">IF(G9200=1,INT(ROUND((A9200-Debut)*86400,0)/3600),"")</f>
        <v/>
      </c>
      <c r="J9200" s="0" t="str">
        <f aca="false">IF(OR(A9200="",B9200=""),"",ROUND((B9200-A9200)*86400,0))</f>
        <v/>
      </c>
      <c r="K9200" s="37" t="str">
        <f aca="false">IF(G9200=1,IF(COUNTIFS($C:$C,C9200,$G:$G,1,$A:$A,"&gt;="&amp;(A9200-FenetreInterm/86400),$A:$A,"&lt;="&amp;A9200)&gt;=NbInterm,1,0),"")</f>
        <v/>
      </c>
      <c r="L9200" s="37" t="str">
        <f aca="false">IF(G9200=1,IF(B9200="",0,IF(J9200&lt;SeuilFugitive,1,0)),"")</f>
        <v/>
      </c>
      <c r="M9200" s="37" t="str">
        <f aca="false">IF(G9200=1,IF(B9200="",IF((Fin-A9200)*24&gt;SeuilFigee,1,0),IF(J9200&gt;SeuilFigee*3600,1,0)),"")</f>
        <v/>
      </c>
      <c r="N9200" s="0" t="str">
        <f aca="false">IF(G9200=1,IF(COUNTIF(H$2:H9200,H9200)=1,COUNTIF($H:$H,H9200),""),"")</f>
        <v/>
      </c>
      <c r="O9200" s="0" t="str">
        <f aca="false">IF(G9200=1,IF(COUNTIF(I$2:I9200,I9200)=1,COUNTIF($I:$I,I9200),""),"")</f>
        <v/>
      </c>
      <c r="P9200" s="38" t="str">
        <f aca="false">IF(G9200=1,IF(COUNTIFS(C$2:C9200,C9200,G$2:G9200,1)=1,COUNTIFS($C:$C,C9200,$G:$G,1)+ROW()/10000000,""),"")</f>
        <v/>
      </c>
      <c r="Q9200" s="0" t="str">
        <f aca="false">IF(K9200=1,IF(COUNTIFS(C$2:C9200,C9200,K$2:K9200,1)=1,1,0),"")</f>
        <v/>
      </c>
      <c r="R9200" s="0" t="str">
        <f aca="false">IF(M9200=1,IF(COUNTIFS(C$2:C9200,C9200,M$2:M9200,1)=1,1,0),"")</f>
        <v/>
      </c>
      <c r="S9200" s="0" t="str">
        <f aca="false">IF(L9200=1,IF(COUNTIFS(C$2:C9200,C9200,L$2:L9200,1)=1,1,0),"")</f>
        <v/>
      </c>
      <c r="T9200" s="38" t="str">
        <f aca="false">IF(N9200="","",N9200+ROW()/10000000)</f>
        <v/>
      </c>
      <c r="U9200" s="0" t="str">
        <f aca="false">IF(G9200=1,IF(B9200="",1,0),"")</f>
        <v/>
      </c>
    </row>
    <row r="9201" customFormat="false" ht="15" hidden="false" customHeight="false" outlineLevel="0" collapsed="false">
      <c r="A9201" s="35"/>
      <c r="B9201" s="35"/>
      <c r="G9201" s="0" t="str">
        <f aca="false">IF(A9201="","",IF(AND(A9201&gt;=Debut,A9201&lt;Fin),1,0))</f>
        <v/>
      </c>
      <c r="H9201" s="0" t="str">
        <f aca="false">IF(G9201=1,INT(ROUND((A9201-Debut)*86400,0)/600),"")</f>
        <v/>
      </c>
      <c r="I9201" s="0" t="str">
        <f aca="false">IF(G9201=1,INT(ROUND((A9201-Debut)*86400,0)/3600),"")</f>
        <v/>
      </c>
      <c r="J9201" s="0" t="str">
        <f aca="false">IF(OR(A9201="",B9201=""),"",ROUND((B9201-A9201)*86400,0))</f>
        <v/>
      </c>
      <c r="K9201" s="37" t="str">
        <f aca="false">IF(G9201=1,IF(COUNTIFS($C:$C,C9201,$G:$G,1,$A:$A,"&gt;="&amp;(A9201-FenetreInterm/86400),$A:$A,"&lt;="&amp;A9201)&gt;=NbInterm,1,0),"")</f>
        <v/>
      </c>
      <c r="L9201" s="37" t="str">
        <f aca="false">IF(G9201=1,IF(B9201="",0,IF(J9201&lt;SeuilFugitive,1,0)),"")</f>
        <v/>
      </c>
      <c r="M9201" s="37" t="str">
        <f aca="false">IF(G9201=1,IF(B9201="",IF((Fin-A9201)*24&gt;SeuilFigee,1,0),IF(J9201&gt;SeuilFigee*3600,1,0)),"")</f>
        <v/>
      </c>
      <c r="N9201" s="0" t="str">
        <f aca="false">IF(G9201=1,IF(COUNTIF(H$2:H9201,H9201)=1,COUNTIF($H:$H,H9201),""),"")</f>
        <v/>
      </c>
      <c r="O9201" s="0" t="str">
        <f aca="false">IF(G9201=1,IF(COUNTIF(I$2:I9201,I9201)=1,COUNTIF($I:$I,I9201),""),"")</f>
        <v/>
      </c>
      <c r="P9201" s="38" t="str">
        <f aca="false">IF(G9201=1,IF(COUNTIFS(C$2:C9201,C9201,G$2:G9201,1)=1,COUNTIFS($C:$C,C9201,$G:$G,1)+ROW()/10000000,""),"")</f>
        <v/>
      </c>
      <c r="Q9201" s="0" t="str">
        <f aca="false">IF(K9201=1,IF(COUNTIFS(C$2:C9201,C9201,K$2:K9201,1)=1,1,0),"")</f>
        <v/>
      </c>
      <c r="R9201" s="0" t="str">
        <f aca="false">IF(M9201=1,IF(COUNTIFS(C$2:C9201,C9201,M$2:M9201,1)=1,1,0),"")</f>
        <v/>
      </c>
      <c r="S9201" s="0" t="str">
        <f aca="false">IF(L9201=1,IF(COUNTIFS(C$2:C9201,C9201,L$2:L9201,1)=1,1,0),"")</f>
        <v/>
      </c>
      <c r="T9201" s="38" t="str">
        <f aca="false">IF(N9201="","",N9201+ROW()/10000000)</f>
        <v/>
      </c>
      <c r="U9201" s="0" t="str">
        <f aca="false">IF(G9201=1,IF(B9201="",1,0),"")</f>
        <v/>
      </c>
    </row>
    <row r="9202" customFormat="false" ht="15" hidden="false" customHeight="false" outlineLevel="0" collapsed="false">
      <c r="A9202" s="35"/>
      <c r="B9202" s="35"/>
      <c r="G9202" s="0" t="str">
        <f aca="false">IF(A9202="","",IF(AND(A9202&gt;=Debut,A9202&lt;Fin),1,0))</f>
        <v/>
      </c>
      <c r="H9202" s="0" t="str">
        <f aca="false">IF(G9202=1,INT(ROUND((A9202-Debut)*86400,0)/600),"")</f>
        <v/>
      </c>
      <c r="I9202" s="0" t="str">
        <f aca="false">IF(G9202=1,INT(ROUND((A9202-Debut)*86400,0)/3600),"")</f>
        <v/>
      </c>
      <c r="J9202" s="0" t="str">
        <f aca="false">IF(OR(A9202="",B9202=""),"",ROUND((B9202-A9202)*86400,0))</f>
        <v/>
      </c>
      <c r="K9202" s="37" t="str">
        <f aca="false">IF(G9202=1,IF(COUNTIFS($C:$C,C9202,$G:$G,1,$A:$A,"&gt;="&amp;(A9202-FenetreInterm/86400),$A:$A,"&lt;="&amp;A9202)&gt;=NbInterm,1,0),"")</f>
        <v/>
      </c>
      <c r="L9202" s="37" t="str">
        <f aca="false">IF(G9202=1,IF(B9202="",0,IF(J9202&lt;SeuilFugitive,1,0)),"")</f>
        <v/>
      </c>
      <c r="M9202" s="37" t="str">
        <f aca="false">IF(G9202=1,IF(B9202="",IF((Fin-A9202)*24&gt;SeuilFigee,1,0),IF(J9202&gt;SeuilFigee*3600,1,0)),"")</f>
        <v/>
      </c>
      <c r="N9202" s="0" t="str">
        <f aca="false">IF(G9202=1,IF(COUNTIF(H$2:H9202,H9202)=1,COUNTIF($H:$H,H9202),""),"")</f>
        <v/>
      </c>
      <c r="O9202" s="0" t="str">
        <f aca="false">IF(G9202=1,IF(COUNTIF(I$2:I9202,I9202)=1,COUNTIF($I:$I,I9202),""),"")</f>
        <v/>
      </c>
      <c r="P9202" s="38" t="str">
        <f aca="false">IF(G9202=1,IF(COUNTIFS(C$2:C9202,C9202,G$2:G9202,1)=1,COUNTIFS($C:$C,C9202,$G:$G,1)+ROW()/10000000,""),"")</f>
        <v/>
      </c>
      <c r="Q9202" s="0" t="str">
        <f aca="false">IF(K9202=1,IF(COUNTIFS(C$2:C9202,C9202,K$2:K9202,1)=1,1,0),"")</f>
        <v/>
      </c>
      <c r="R9202" s="0" t="str">
        <f aca="false">IF(M9202=1,IF(COUNTIFS(C$2:C9202,C9202,M$2:M9202,1)=1,1,0),"")</f>
        <v/>
      </c>
      <c r="S9202" s="0" t="str">
        <f aca="false">IF(L9202=1,IF(COUNTIFS(C$2:C9202,C9202,L$2:L9202,1)=1,1,0),"")</f>
        <v/>
      </c>
      <c r="T9202" s="38" t="str">
        <f aca="false">IF(N9202="","",N9202+ROW()/10000000)</f>
        <v/>
      </c>
      <c r="U9202" s="0" t="str">
        <f aca="false">IF(G9202=1,IF(B9202="",1,0),"")</f>
        <v/>
      </c>
    </row>
    <row r="9203" customFormat="false" ht="15" hidden="false" customHeight="false" outlineLevel="0" collapsed="false">
      <c r="A9203" s="35"/>
      <c r="B9203" s="35"/>
      <c r="G9203" s="0" t="str">
        <f aca="false">IF(A9203="","",IF(AND(A9203&gt;=Debut,A9203&lt;Fin),1,0))</f>
        <v/>
      </c>
      <c r="H9203" s="0" t="str">
        <f aca="false">IF(G9203=1,INT(ROUND((A9203-Debut)*86400,0)/600),"")</f>
        <v/>
      </c>
      <c r="I9203" s="0" t="str">
        <f aca="false">IF(G9203=1,INT(ROUND((A9203-Debut)*86400,0)/3600),"")</f>
        <v/>
      </c>
      <c r="J9203" s="0" t="str">
        <f aca="false">IF(OR(A9203="",B9203=""),"",ROUND((B9203-A9203)*86400,0))</f>
        <v/>
      </c>
      <c r="K9203" s="37" t="str">
        <f aca="false">IF(G9203=1,IF(COUNTIFS($C:$C,C9203,$G:$G,1,$A:$A,"&gt;="&amp;(A9203-FenetreInterm/86400),$A:$A,"&lt;="&amp;A9203)&gt;=NbInterm,1,0),"")</f>
        <v/>
      </c>
      <c r="L9203" s="37" t="str">
        <f aca="false">IF(G9203=1,IF(B9203="",0,IF(J9203&lt;SeuilFugitive,1,0)),"")</f>
        <v/>
      </c>
      <c r="M9203" s="37" t="str">
        <f aca="false">IF(G9203=1,IF(B9203="",IF((Fin-A9203)*24&gt;SeuilFigee,1,0),IF(J9203&gt;SeuilFigee*3600,1,0)),"")</f>
        <v/>
      </c>
      <c r="N9203" s="0" t="str">
        <f aca="false">IF(G9203=1,IF(COUNTIF(H$2:H9203,H9203)=1,COUNTIF($H:$H,H9203),""),"")</f>
        <v/>
      </c>
      <c r="O9203" s="0" t="str">
        <f aca="false">IF(G9203=1,IF(COUNTIF(I$2:I9203,I9203)=1,COUNTIF($I:$I,I9203),""),"")</f>
        <v/>
      </c>
      <c r="P9203" s="38" t="str">
        <f aca="false">IF(G9203=1,IF(COUNTIFS(C$2:C9203,C9203,G$2:G9203,1)=1,COUNTIFS($C:$C,C9203,$G:$G,1)+ROW()/10000000,""),"")</f>
        <v/>
      </c>
      <c r="Q9203" s="0" t="str">
        <f aca="false">IF(K9203=1,IF(COUNTIFS(C$2:C9203,C9203,K$2:K9203,1)=1,1,0),"")</f>
        <v/>
      </c>
      <c r="R9203" s="0" t="str">
        <f aca="false">IF(M9203=1,IF(COUNTIFS(C$2:C9203,C9203,M$2:M9203,1)=1,1,0),"")</f>
        <v/>
      </c>
      <c r="S9203" s="0" t="str">
        <f aca="false">IF(L9203=1,IF(COUNTIFS(C$2:C9203,C9203,L$2:L9203,1)=1,1,0),"")</f>
        <v/>
      </c>
      <c r="T9203" s="38" t="str">
        <f aca="false">IF(N9203="","",N9203+ROW()/10000000)</f>
        <v/>
      </c>
      <c r="U9203" s="0" t="str">
        <f aca="false">IF(G9203=1,IF(B9203="",1,0),"")</f>
        <v/>
      </c>
    </row>
    <row r="9204" customFormat="false" ht="15" hidden="false" customHeight="false" outlineLevel="0" collapsed="false">
      <c r="A9204" s="35"/>
      <c r="B9204" s="35"/>
      <c r="G9204" s="0" t="str">
        <f aca="false">IF(A9204="","",IF(AND(A9204&gt;=Debut,A9204&lt;Fin),1,0))</f>
        <v/>
      </c>
      <c r="H9204" s="0" t="str">
        <f aca="false">IF(G9204=1,INT(ROUND((A9204-Debut)*86400,0)/600),"")</f>
        <v/>
      </c>
      <c r="I9204" s="0" t="str">
        <f aca="false">IF(G9204=1,INT(ROUND((A9204-Debut)*86400,0)/3600),"")</f>
        <v/>
      </c>
      <c r="J9204" s="0" t="str">
        <f aca="false">IF(OR(A9204="",B9204=""),"",ROUND((B9204-A9204)*86400,0))</f>
        <v/>
      </c>
      <c r="K9204" s="37" t="str">
        <f aca="false">IF(G9204=1,IF(COUNTIFS($C:$C,C9204,$G:$G,1,$A:$A,"&gt;="&amp;(A9204-FenetreInterm/86400),$A:$A,"&lt;="&amp;A9204)&gt;=NbInterm,1,0),"")</f>
        <v/>
      </c>
      <c r="L9204" s="37" t="str">
        <f aca="false">IF(G9204=1,IF(B9204="",0,IF(J9204&lt;SeuilFugitive,1,0)),"")</f>
        <v/>
      </c>
      <c r="M9204" s="37" t="str">
        <f aca="false">IF(G9204=1,IF(B9204="",IF((Fin-A9204)*24&gt;SeuilFigee,1,0),IF(J9204&gt;SeuilFigee*3600,1,0)),"")</f>
        <v/>
      </c>
      <c r="N9204" s="0" t="str">
        <f aca="false">IF(G9204=1,IF(COUNTIF(H$2:H9204,H9204)=1,COUNTIF($H:$H,H9204),""),"")</f>
        <v/>
      </c>
      <c r="O9204" s="0" t="str">
        <f aca="false">IF(G9204=1,IF(COUNTIF(I$2:I9204,I9204)=1,COUNTIF($I:$I,I9204),""),"")</f>
        <v/>
      </c>
      <c r="P9204" s="38" t="str">
        <f aca="false">IF(G9204=1,IF(COUNTIFS(C$2:C9204,C9204,G$2:G9204,1)=1,COUNTIFS($C:$C,C9204,$G:$G,1)+ROW()/10000000,""),"")</f>
        <v/>
      </c>
      <c r="Q9204" s="0" t="str">
        <f aca="false">IF(K9204=1,IF(COUNTIFS(C$2:C9204,C9204,K$2:K9204,1)=1,1,0),"")</f>
        <v/>
      </c>
      <c r="R9204" s="0" t="str">
        <f aca="false">IF(M9204=1,IF(COUNTIFS(C$2:C9204,C9204,M$2:M9204,1)=1,1,0),"")</f>
        <v/>
      </c>
      <c r="S9204" s="0" t="str">
        <f aca="false">IF(L9204=1,IF(COUNTIFS(C$2:C9204,C9204,L$2:L9204,1)=1,1,0),"")</f>
        <v/>
      </c>
      <c r="T9204" s="38" t="str">
        <f aca="false">IF(N9204="","",N9204+ROW()/10000000)</f>
        <v/>
      </c>
      <c r="U9204" s="0" t="str">
        <f aca="false">IF(G9204=1,IF(B9204="",1,0),"")</f>
        <v/>
      </c>
    </row>
    <row r="9205" customFormat="false" ht="15" hidden="false" customHeight="false" outlineLevel="0" collapsed="false">
      <c r="A9205" s="35"/>
      <c r="B9205" s="35"/>
      <c r="G9205" s="0" t="str">
        <f aca="false">IF(A9205="","",IF(AND(A9205&gt;=Debut,A9205&lt;Fin),1,0))</f>
        <v/>
      </c>
      <c r="H9205" s="0" t="str">
        <f aca="false">IF(G9205=1,INT(ROUND((A9205-Debut)*86400,0)/600),"")</f>
        <v/>
      </c>
      <c r="I9205" s="0" t="str">
        <f aca="false">IF(G9205=1,INT(ROUND((A9205-Debut)*86400,0)/3600),"")</f>
        <v/>
      </c>
      <c r="J9205" s="0" t="str">
        <f aca="false">IF(OR(A9205="",B9205=""),"",ROUND((B9205-A9205)*86400,0))</f>
        <v/>
      </c>
      <c r="K9205" s="37" t="str">
        <f aca="false">IF(G9205=1,IF(COUNTIFS($C:$C,C9205,$G:$G,1,$A:$A,"&gt;="&amp;(A9205-FenetreInterm/86400),$A:$A,"&lt;="&amp;A9205)&gt;=NbInterm,1,0),"")</f>
        <v/>
      </c>
      <c r="L9205" s="37" t="str">
        <f aca="false">IF(G9205=1,IF(B9205="",0,IF(J9205&lt;SeuilFugitive,1,0)),"")</f>
        <v/>
      </c>
      <c r="M9205" s="37" t="str">
        <f aca="false">IF(G9205=1,IF(B9205="",IF((Fin-A9205)*24&gt;SeuilFigee,1,0),IF(J9205&gt;SeuilFigee*3600,1,0)),"")</f>
        <v/>
      </c>
      <c r="N9205" s="0" t="str">
        <f aca="false">IF(G9205=1,IF(COUNTIF(H$2:H9205,H9205)=1,COUNTIF($H:$H,H9205),""),"")</f>
        <v/>
      </c>
      <c r="O9205" s="0" t="str">
        <f aca="false">IF(G9205=1,IF(COUNTIF(I$2:I9205,I9205)=1,COUNTIF($I:$I,I9205),""),"")</f>
        <v/>
      </c>
      <c r="P9205" s="38" t="str">
        <f aca="false">IF(G9205=1,IF(COUNTIFS(C$2:C9205,C9205,G$2:G9205,1)=1,COUNTIFS($C:$C,C9205,$G:$G,1)+ROW()/10000000,""),"")</f>
        <v/>
      </c>
      <c r="Q9205" s="0" t="str">
        <f aca="false">IF(K9205=1,IF(COUNTIFS(C$2:C9205,C9205,K$2:K9205,1)=1,1,0),"")</f>
        <v/>
      </c>
      <c r="R9205" s="0" t="str">
        <f aca="false">IF(M9205=1,IF(COUNTIFS(C$2:C9205,C9205,M$2:M9205,1)=1,1,0),"")</f>
        <v/>
      </c>
      <c r="S9205" s="0" t="str">
        <f aca="false">IF(L9205=1,IF(COUNTIFS(C$2:C9205,C9205,L$2:L9205,1)=1,1,0),"")</f>
        <v/>
      </c>
      <c r="T9205" s="38" t="str">
        <f aca="false">IF(N9205="","",N9205+ROW()/10000000)</f>
        <v/>
      </c>
      <c r="U9205" s="0" t="str">
        <f aca="false">IF(G9205=1,IF(B9205="",1,0),"")</f>
        <v/>
      </c>
    </row>
    <row r="9206" customFormat="false" ht="15" hidden="false" customHeight="false" outlineLevel="0" collapsed="false">
      <c r="A9206" s="35"/>
      <c r="B9206" s="35"/>
      <c r="G9206" s="0" t="str">
        <f aca="false">IF(A9206="","",IF(AND(A9206&gt;=Debut,A9206&lt;Fin),1,0))</f>
        <v/>
      </c>
      <c r="H9206" s="0" t="str">
        <f aca="false">IF(G9206=1,INT(ROUND((A9206-Debut)*86400,0)/600),"")</f>
        <v/>
      </c>
      <c r="I9206" s="0" t="str">
        <f aca="false">IF(G9206=1,INT(ROUND((A9206-Debut)*86400,0)/3600),"")</f>
        <v/>
      </c>
      <c r="J9206" s="0" t="str">
        <f aca="false">IF(OR(A9206="",B9206=""),"",ROUND((B9206-A9206)*86400,0))</f>
        <v/>
      </c>
      <c r="K9206" s="37" t="str">
        <f aca="false">IF(G9206=1,IF(COUNTIFS($C:$C,C9206,$G:$G,1,$A:$A,"&gt;="&amp;(A9206-FenetreInterm/86400),$A:$A,"&lt;="&amp;A9206)&gt;=NbInterm,1,0),"")</f>
        <v/>
      </c>
      <c r="L9206" s="37" t="str">
        <f aca="false">IF(G9206=1,IF(B9206="",0,IF(J9206&lt;SeuilFugitive,1,0)),"")</f>
        <v/>
      </c>
      <c r="M9206" s="37" t="str">
        <f aca="false">IF(G9206=1,IF(B9206="",IF((Fin-A9206)*24&gt;SeuilFigee,1,0),IF(J9206&gt;SeuilFigee*3600,1,0)),"")</f>
        <v/>
      </c>
      <c r="N9206" s="0" t="str">
        <f aca="false">IF(G9206=1,IF(COUNTIF(H$2:H9206,H9206)=1,COUNTIF($H:$H,H9206),""),"")</f>
        <v/>
      </c>
      <c r="O9206" s="0" t="str">
        <f aca="false">IF(G9206=1,IF(COUNTIF(I$2:I9206,I9206)=1,COUNTIF($I:$I,I9206),""),"")</f>
        <v/>
      </c>
      <c r="P9206" s="38" t="str">
        <f aca="false">IF(G9206=1,IF(COUNTIFS(C$2:C9206,C9206,G$2:G9206,1)=1,COUNTIFS($C:$C,C9206,$G:$G,1)+ROW()/10000000,""),"")</f>
        <v/>
      </c>
      <c r="Q9206" s="0" t="str">
        <f aca="false">IF(K9206=1,IF(COUNTIFS(C$2:C9206,C9206,K$2:K9206,1)=1,1,0),"")</f>
        <v/>
      </c>
      <c r="R9206" s="0" t="str">
        <f aca="false">IF(M9206=1,IF(COUNTIFS(C$2:C9206,C9206,M$2:M9206,1)=1,1,0),"")</f>
        <v/>
      </c>
      <c r="S9206" s="0" t="str">
        <f aca="false">IF(L9206=1,IF(COUNTIFS(C$2:C9206,C9206,L$2:L9206,1)=1,1,0),"")</f>
        <v/>
      </c>
      <c r="T9206" s="38" t="str">
        <f aca="false">IF(N9206="","",N9206+ROW()/10000000)</f>
        <v/>
      </c>
      <c r="U9206" s="0" t="str">
        <f aca="false">IF(G9206=1,IF(B9206="",1,0),"")</f>
        <v/>
      </c>
    </row>
    <row r="9207" customFormat="false" ht="15" hidden="false" customHeight="false" outlineLevel="0" collapsed="false">
      <c r="A9207" s="35"/>
      <c r="B9207" s="35"/>
      <c r="G9207" s="0" t="str">
        <f aca="false">IF(A9207="","",IF(AND(A9207&gt;=Debut,A9207&lt;Fin),1,0))</f>
        <v/>
      </c>
      <c r="H9207" s="0" t="str">
        <f aca="false">IF(G9207=1,INT(ROUND((A9207-Debut)*86400,0)/600),"")</f>
        <v/>
      </c>
      <c r="I9207" s="0" t="str">
        <f aca="false">IF(G9207=1,INT(ROUND((A9207-Debut)*86400,0)/3600),"")</f>
        <v/>
      </c>
      <c r="J9207" s="0" t="str">
        <f aca="false">IF(OR(A9207="",B9207=""),"",ROUND((B9207-A9207)*86400,0))</f>
        <v/>
      </c>
      <c r="K9207" s="37" t="str">
        <f aca="false">IF(G9207=1,IF(COUNTIFS($C:$C,C9207,$G:$G,1,$A:$A,"&gt;="&amp;(A9207-FenetreInterm/86400),$A:$A,"&lt;="&amp;A9207)&gt;=NbInterm,1,0),"")</f>
        <v/>
      </c>
      <c r="L9207" s="37" t="str">
        <f aca="false">IF(G9207=1,IF(B9207="",0,IF(J9207&lt;SeuilFugitive,1,0)),"")</f>
        <v/>
      </c>
      <c r="M9207" s="37" t="str">
        <f aca="false">IF(G9207=1,IF(B9207="",IF((Fin-A9207)*24&gt;SeuilFigee,1,0),IF(J9207&gt;SeuilFigee*3600,1,0)),"")</f>
        <v/>
      </c>
      <c r="N9207" s="0" t="str">
        <f aca="false">IF(G9207=1,IF(COUNTIF(H$2:H9207,H9207)=1,COUNTIF($H:$H,H9207),""),"")</f>
        <v/>
      </c>
      <c r="O9207" s="0" t="str">
        <f aca="false">IF(G9207=1,IF(COUNTIF(I$2:I9207,I9207)=1,COUNTIF($I:$I,I9207),""),"")</f>
        <v/>
      </c>
      <c r="P9207" s="38" t="str">
        <f aca="false">IF(G9207=1,IF(COUNTIFS(C$2:C9207,C9207,G$2:G9207,1)=1,COUNTIFS($C:$C,C9207,$G:$G,1)+ROW()/10000000,""),"")</f>
        <v/>
      </c>
      <c r="Q9207" s="0" t="str">
        <f aca="false">IF(K9207=1,IF(COUNTIFS(C$2:C9207,C9207,K$2:K9207,1)=1,1,0),"")</f>
        <v/>
      </c>
      <c r="R9207" s="0" t="str">
        <f aca="false">IF(M9207=1,IF(COUNTIFS(C$2:C9207,C9207,M$2:M9207,1)=1,1,0),"")</f>
        <v/>
      </c>
      <c r="S9207" s="0" t="str">
        <f aca="false">IF(L9207=1,IF(COUNTIFS(C$2:C9207,C9207,L$2:L9207,1)=1,1,0),"")</f>
        <v/>
      </c>
      <c r="T9207" s="38" t="str">
        <f aca="false">IF(N9207="","",N9207+ROW()/10000000)</f>
        <v/>
      </c>
      <c r="U9207" s="0" t="str">
        <f aca="false">IF(G9207=1,IF(B9207="",1,0),"")</f>
        <v/>
      </c>
    </row>
    <row r="9208" customFormat="false" ht="15" hidden="false" customHeight="false" outlineLevel="0" collapsed="false">
      <c r="A9208" s="35"/>
      <c r="B9208" s="35"/>
      <c r="G9208" s="0" t="str">
        <f aca="false">IF(A9208="","",IF(AND(A9208&gt;=Debut,A9208&lt;Fin),1,0))</f>
        <v/>
      </c>
      <c r="H9208" s="0" t="str">
        <f aca="false">IF(G9208=1,INT(ROUND((A9208-Debut)*86400,0)/600),"")</f>
        <v/>
      </c>
      <c r="I9208" s="0" t="str">
        <f aca="false">IF(G9208=1,INT(ROUND((A9208-Debut)*86400,0)/3600),"")</f>
        <v/>
      </c>
      <c r="J9208" s="0" t="str">
        <f aca="false">IF(OR(A9208="",B9208=""),"",ROUND((B9208-A9208)*86400,0))</f>
        <v/>
      </c>
      <c r="K9208" s="37" t="str">
        <f aca="false">IF(G9208=1,IF(COUNTIFS($C:$C,C9208,$G:$G,1,$A:$A,"&gt;="&amp;(A9208-FenetreInterm/86400),$A:$A,"&lt;="&amp;A9208)&gt;=NbInterm,1,0),"")</f>
        <v/>
      </c>
      <c r="L9208" s="37" t="str">
        <f aca="false">IF(G9208=1,IF(B9208="",0,IF(J9208&lt;SeuilFugitive,1,0)),"")</f>
        <v/>
      </c>
      <c r="M9208" s="37" t="str">
        <f aca="false">IF(G9208=1,IF(B9208="",IF((Fin-A9208)*24&gt;SeuilFigee,1,0),IF(J9208&gt;SeuilFigee*3600,1,0)),"")</f>
        <v/>
      </c>
      <c r="N9208" s="0" t="str">
        <f aca="false">IF(G9208=1,IF(COUNTIF(H$2:H9208,H9208)=1,COUNTIF($H:$H,H9208),""),"")</f>
        <v/>
      </c>
      <c r="O9208" s="0" t="str">
        <f aca="false">IF(G9208=1,IF(COUNTIF(I$2:I9208,I9208)=1,COUNTIF($I:$I,I9208),""),"")</f>
        <v/>
      </c>
      <c r="P9208" s="38" t="str">
        <f aca="false">IF(G9208=1,IF(COUNTIFS(C$2:C9208,C9208,G$2:G9208,1)=1,COUNTIFS($C:$C,C9208,$G:$G,1)+ROW()/10000000,""),"")</f>
        <v/>
      </c>
      <c r="Q9208" s="0" t="str">
        <f aca="false">IF(K9208=1,IF(COUNTIFS(C$2:C9208,C9208,K$2:K9208,1)=1,1,0),"")</f>
        <v/>
      </c>
      <c r="R9208" s="0" t="str">
        <f aca="false">IF(M9208=1,IF(COUNTIFS(C$2:C9208,C9208,M$2:M9208,1)=1,1,0),"")</f>
        <v/>
      </c>
      <c r="S9208" s="0" t="str">
        <f aca="false">IF(L9208=1,IF(COUNTIFS(C$2:C9208,C9208,L$2:L9208,1)=1,1,0),"")</f>
        <v/>
      </c>
      <c r="T9208" s="38" t="str">
        <f aca="false">IF(N9208="","",N9208+ROW()/10000000)</f>
        <v/>
      </c>
      <c r="U9208" s="0" t="str">
        <f aca="false">IF(G9208=1,IF(B9208="",1,0),"")</f>
        <v/>
      </c>
    </row>
    <row r="9209" customFormat="false" ht="15" hidden="false" customHeight="false" outlineLevel="0" collapsed="false">
      <c r="A9209" s="35"/>
      <c r="B9209" s="35"/>
      <c r="G9209" s="0" t="str">
        <f aca="false">IF(A9209="","",IF(AND(A9209&gt;=Debut,A9209&lt;Fin),1,0))</f>
        <v/>
      </c>
      <c r="H9209" s="0" t="str">
        <f aca="false">IF(G9209=1,INT(ROUND((A9209-Debut)*86400,0)/600),"")</f>
        <v/>
      </c>
      <c r="I9209" s="0" t="str">
        <f aca="false">IF(G9209=1,INT(ROUND((A9209-Debut)*86400,0)/3600),"")</f>
        <v/>
      </c>
      <c r="J9209" s="0" t="str">
        <f aca="false">IF(OR(A9209="",B9209=""),"",ROUND((B9209-A9209)*86400,0))</f>
        <v/>
      </c>
      <c r="K9209" s="37" t="str">
        <f aca="false">IF(G9209=1,IF(COUNTIFS($C:$C,C9209,$G:$G,1,$A:$A,"&gt;="&amp;(A9209-FenetreInterm/86400),$A:$A,"&lt;="&amp;A9209)&gt;=NbInterm,1,0),"")</f>
        <v/>
      </c>
      <c r="L9209" s="37" t="str">
        <f aca="false">IF(G9209=1,IF(B9209="",0,IF(J9209&lt;SeuilFugitive,1,0)),"")</f>
        <v/>
      </c>
      <c r="M9209" s="37" t="str">
        <f aca="false">IF(G9209=1,IF(B9209="",IF((Fin-A9209)*24&gt;SeuilFigee,1,0),IF(J9209&gt;SeuilFigee*3600,1,0)),"")</f>
        <v/>
      </c>
      <c r="N9209" s="0" t="str">
        <f aca="false">IF(G9209=1,IF(COUNTIF(H$2:H9209,H9209)=1,COUNTIF($H:$H,H9209),""),"")</f>
        <v/>
      </c>
      <c r="O9209" s="0" t="str">
        <f aca="false">IF(G9209=1,IF(COUNTIF(I$2:I9209,I9209)=1,COUNTIF($I:$I,I9209),""),"")</f>
        <v/>
      </c>
      <c r="P9209" s="38" t="str">
        <f aca="false">IF(G9209=1,IF(COUNTIFS(C$2:C9209,C9209,G$2:G9209,1)=1,COUNTIFS($C:$C,C9209,$G:$G,1)+ROW()/10000000,""),"")</f>
        <v/>
      </c>
      <c r="Q9209" s="0" t="str">
        <f aca="false">IF(K9209=1,IF(COUNTIFS(C$2:C9209,C9209,K$2:K9209,1)=1,1,0),"")</f>
        <v/>
      </c>
      <c r="R9209" s="0" t="str">
        <f aca="false">IF(M9209=1,IF(COUNTIFS(C$2:C9209,C9209,M$2:M9209,1)=1,1,0),"")</f>
        <v/>
      </c>
      <c r="S9209" s="0" t="str">
        <f aca="false">IF(L9209=1,IF(COUNTIFS(C$2:C9209,C9209,L$2:L9209,1)=1,1,0),"")</f>
        <v/>
      </c>
      <c r="T9209" s="38" t="str">
        <f aca="false">IF(N9209="","",N9209+ROW()/10000000)</f>
        <v/>
      </c>
      <c r="U9209" s="0" t="str">
        <f aca="false">IF(G9209=1,IF(B9209="",1,0),"")</f>
        <v/>
      </c>
    </row>
    <row r="9210" customFormat="false" ht="15" hidden="false" customHeight="false" outlineLevel="0" collapsed="false">
      <c r="A9210" s="35"/>
      <c r="B9210" s="35"/>
      <c r="G9210" s="0" t="str">
        <f aca="false">IF(A9210="","",IF(AND(A9210&gt;=Debut,A9210&lt;Fin),1,0))</f>
        <v/>
      </c>
      <c r="H9210" s="0" t="str">
        <f aca="false">IF(G9210=1,INT(ROUND((A9210-Debut)*86400,0)/600),"")</f>
        <v/>
      </c>
      <c r="I9210" s="0" t="str">
        <f aca="false">IF(G9210=1,INT(ROUND((A9210-Debut)*86400,0)/3600),"")</f>
        <v/>
      </c>
      <c r="J9210" s="0" t="str">
        <f aca="false">IF(OR(A9210="",B9210=""),"",ROUND((B9210-A9210)*86400,0))</f>
        <v/>
      </c>
      <c r="K9210" s="37" t="str">
        <f aca="false">IF(G9210=1,IF(COUNTIFS($C:$C,C9210,$G:$G,1,$A:$A,"&gt;="&amp;(A9210-FenetreInterm/86400),$A:$A,"&lt;="&amp;A9210)&gt;=NbInterm,1,0),"")</f>
        <v/>
      </c>
      <c r="L9210" s="37" t="str">
        <f aca="false">IF(G9210=1,IF(B9210="",0,IF(J9210&lt;SeuilFugitive,1,0)),"")</f>
        <v/>
      </c>
      <c r="M9210" s="37" t="str">
        <f aca="false">IF(G9210=1,IF(B9210="",IF((Fin-A9210)*24&gt;SeuilFigee,1,0),IF(J9210&gt;SeuilFigee*3600,1,0)),"")</f>
        <v/>
      </c>
      <c r="N9210" s="0" t="str">
        <f aca="false">IF(G9210=1,IF(COUNTIF(H$2:H9210,H9210)=1,COUNTIF($H:$H,H9210),""),"")</f>
        <v/>
      </c>
      <c r="O9210" s="0" t="str">
        <f aca="false">IF(G9210=1,IF(COUNTIF(I$2:I9210,I9210)=1,COUNTIF($I:$I,I9210),""),"")</f>
        <v/>
      </c>
      <c r="P9210" s="38" t="str">
        <f aca="false">IF(G9210=1,IF(COUNTIFS(C$2:C9210,C9210,G$2:G9210,1)=1,COUNTIFS($C:$C,C9210,$G:$G,1)+ROW()/10000000,""),"")</f>
        <v/>
      </c>
      <c r="Q9210" s="0" t="str">
        <f aca="false">IF(K9210=1,IF(COUNTIFS(C$2:C9210,C9210,K$2:K9210,1)=1,1,0),"")</f>
        <v/>
      </c>
      <c r="R9210" s="0" t="str">
        <f aca="false">IF(M9210=1,IF(COUNTIFS(C$2:C9210,C9210,M$2:M9210,1)=1,1,0),"")</f>
        <v/>
      </c>
      <c r="S9210" s="0" t="str">
        <f aca="false">IF(L9210=1,IF(COUNTIFS(C$2:C9210,C9210,L$2:L9210,1)=1,1,0),"")</f>
        <v/>
      </c>
      <c r="T9210" s="38" t="str">
        <f aca="false">IF(N9210="","",N9210+ROW()/10000000)</f>
        <v/>
      </c>
      <c r="U9210" s="0" t="str">
        <f aca="false">IF(G9210=1,IF(B9210="",1,0),"")</f>
        <v/>
      </c>
    </row>
    <row r="9211" customFormat="false" ht="15" hidden="false" customHeight="false" outlineLevel="0" collapsed="false">
      <c r="A9211" s="35"/>
      <c r="B9211" s="35"/>
      <c r="G9211" s="0" t="str">
        <f aca="false">IF(A9211="","",IF(AND(A9211&gt;=Debut,A9211&lt;Fin),1,0))</f>
        <v/>
      </c>
      <c r="H9211" s="0" t="str">
        <f aca="false">IF(G9211=1,INT(ROUND((A9211-Debut)*86400,0)/600),"")</f>
        <v/>
      </c>
      <c r="I9211" s="0" t="str">
        <f aca="false">IF(G9211=1,INT(ROUND((A9211-Debut)*86400,0)/3600),"")</f>
        <v/>
      </c>
      <c r="J9211" s="0" t="str">
        <f aca="false">IF(OR(A9211="",B9211=""),"",ROUND((B9211-A9211)*86400,0))</f>
        <v/>
      </c>
      <c r="K9211" s="37" t="str">
        <f aca="false">IF(G9211=1,IF(COUNTIFS($C:$C,C9211,$G:$G,1,$A:$A,"&gt;="&amp;(A9211-FenetreInterm/86400),$A:$A,"&lt;="&amp;A9211)&gt;=NbInterm,1,0),"")</f>
        <v/>
      </c>
      <c r="L9211" s="37" t="str">
        <f aca="false">IF(G9211=1,IF(B9211="",0,IF(J9211&lt;SeuilFugitive,1,0)),"")</f>
        <v/>
      </c>
      <c r="M9211" s="37" t="str">
        <f aca="false">IF(G9211=1,IF(B9211="",IF((Fin-A9211)*24&gt;SeuilFigee,1,0),IF(J9211&gt;SeuilFigee*3600,1,0)),"")</f>
        <v/>
      </c>
      <c r="N9211" s="0" t="str">
        <f aca="false">IF(G9211=1,IF(COUNTIF(H$2:H9211,H9211)=1,COUNTIF($H:$H,H9211),""),"")</f>
        <v/>
      </c>
      <c r="O9211" s="0" t="str">
        <f aca="false">IF(G9211=1,IF(COUNTIF(I$2:I9211,I9211)=1,COUNTIF($I:$I,I9211),""),"")</f>
        <v/>
      </c>
      <c r="P9211" s="38" t="str">
        <f aca="false">IF(G9211=1,IF(COUNTIFS(C$2:C9211,C9211,G$2:G9211,1)=1,COUNTIFS($C:$C,C9211,$G:$G,1)+ROW()/10000000,""),"")</f>
        <v/>
      </c>
      <c r="Q9211" s="0" t="str">
        <f aca="false">IF(K9211=1,IF(COUNTIFS(C$2:C9211,C9211,K$2:K9211,1)=1,1,0),"")</f>
        <v/>
      </c>
      <c r="R9211" s="0" t="str">
        <f aca="false">IF(M9211=1,IF(COUNTIFS(C$2:C9211,C9211,M$2:M9211,1)=1,1,0),"")</f>
        <v/>
      </c>
      <c r="S9211" s="0" t="str">
        <f aca="false">IF(L9211=1,IF(COUNTIFS(C$2:C9211,C9211,L$2:L9211,1)=1,1,0),"")</f>
        <v/>
      </c>
      <c r="T9211" s="38" t="str">
        <f aca="false">IF(N9211="","",N9211+ROW()/10000000)</f>
        <v/>
      </c>
      <c r="U9211" s="0" t="str">
        <f aca="false">IF(G9211=1,IF(B9211="",1,0),"")</f>
        <v/>
      </c>
    </row>
    <row r="9212" customFormat="false" ht="15" hidden="false" customHeight="false" outlineLevel="0" collapsed="false">
      <c r="A9212" s="35"/>
      <c r="B9212" s="35"/>
      <c r="G9212" s="0" t="str">
        <f aca="false">IF(A9212="","",IF(AND(A9212&gt;=Debut,A9212&lt;Fin),1,0))</f>
        <v/>
      </c>
      <c r="H9212" s="0" t="str">
        <f aca="false">IF(G9212=1,INT(ROUND((A9212-Debut)*86400,0)/600),"")</f>
        <v/>
      </c>
      <c r="I9212" s="0" t="str">
        <f aca="false">IF(G9212=1,INT(ROUND((A9212-Debut)*86400,0)/3600),"")</f>
        <v/>
      </c>
      <c r="J9212" s="0" t="str">
        <f aca="false">IF(OR(A9212="",B9212=""),"",ROUND((B9212-A9212)*86400,0))</f>
        <v/>
      </c>
      <c r="K9212" s="37" t="str">
        <f aca="false">IF(G9212=1,IF(COUNTIFS($C:$C,C9212,$G:$G,1,$A:$A,"&gt;="&amp;(A9212-FenetreInterm/86400),$A:$A,"&lt;="&amp;A9212)&gt;=NbInterm,1,0),"")</f>
        <v/>
      </c>
      <c r="L9212" s="37" t="str">
        <f aca="false">IF(G9212=1,IF(B9212="",0,IF(J9212&lt;SeuilFugitive,1,0)),"")</f>
        <v/>
      </c>
      <c r="M9212" s="37" t="str">
        <f aca="false">IF(G9212=1,IF(B9212="",IF((Fin-A9212)*24&gt;SeuilFigee,1,0),IF(J9212&gt;SeuilFigee*3600,1,0)),"")</f>
        <v/>
      </c>
      <c r="N9212" s="0" t="str">
        <f aca="false">IF(G9212=1,IF(COUNTIF(H$2:H9212,H9212)=1,COUNTIF($H:$H,H9212),""),"")</f>
        <v/>
      </c>
      <c r="O9212" s="0" t="str">
        <f aca="false">IF(G9212=1,IF(COUNTIF(I$2:I9212,I9212)=1,COUNTIF($I:$I,I9212),""),"")</f>
        <v/>
      </c>
      <c r="P9212" s="38" t="str">
        <f aca="false">IF(G9212=1,IF(COUNTIFS(C$2:C9212,C9212,G$2:G9212,1)=1,COUNTIFS($C:$C,C9212,$G:$G,1)+ROW()/10000000,""),"")</f>
        <v/>
      </c>
      <c r="Q9212" s="0" t="str">
        <f aca="false">IF(K9212=1,IF(COUNTIFS(C$2:C9212,C9212,K$2:K9212,1)=1,1,0),"")</f>
        <v/>
      </c>
      <c r="R9212" s="0" t="str">
        <f aca="false">IF(M9212=1,IF(COUNTIFS(C$2:C9212,C9212,M$2:M9212,1)=1,1,0),"")</f>
        <v/>
      </c>
      <c r="S9212" s="0" t="str">
        <f aca="false">IF(L9212=1,IF(COUNTIFS(C$2:C9212,C9212,L$2:L9212,1)=1,1,0),"")</f>
        <v/>
      </c>
      <c r="T9212" s="38" t="str">
        <f aca="false">IF(N9212="","",N9212+ROW()/10000000)</f>
        <v/>
      </c>
      <c r="U9212" s="0" t="str">
        <f aca="false">IF(G9212=1,IF(B9212="",1,0),"")</f>
        <v/>
      </c>
    </row>
    <row r="9213" customFormat="false" ht="15" hidden="false" customHeight="false" outlineLevel="0" collapsed="false">
      <c r="A9213" s="35"/>
      <c r="B9213" s="35"/>
      <c r="G9213" s="0" t="str">
        <f aca="false">IF(A9213="","",IF(AND(A9213&gt;=Debut,A9213&lt;Fin),1,0))</f>
        <v/>
      </c>
      <c r="H9213" s="0" t="str">
        <f aca="false">IF(G9213=1,INT(ROUND((A9213-Debut)*86400,0)/600),"")</f>
        <v/>
      </c>
      <c r="I9213" s="0" t="str">
        <f aca="false">IF(G9213=1,INT(ROUND((A9213-Debut)*86400,0)/3600),"")</f>
        <v/>
      </c>
      <c r="J9213" s="0" t="str">
        <f aca="false">IF(OR(A9213="",B9213=""),"",ROUND((B9213-A9213)*86400,0))</f>
        <v/>
      </c>
      <c r="K9213" s="37" t="str">
        <f aca="false">IF(G9213=1,IF(COUNTIFS($C:$C,C9213,$G:$G,1,$A:$A,"&gt;="&amp;(A9213-FenetreInterm/86400),$A:$A,"&lt;="&amp;A9213)&gt;=NbInterm,1,0),"")</f>
        <v/>
      </c>
      <c r="L9213" s="37" t="str">
        <f aca="false">IF(G9213=1,IF(B9213="",0,IF(J9213&lt;SeuilFugitive,1,0)),"")</f>
        <v/>
      </c>
      <c r="M9213" s="37" t="str">
        <f aca="false">IF(G9213=1,IF(B9213="",IF((Fin-A9213)*24&gt;SeuilFigee,1,0),IF(J9213&gt;SeuilFigee*3600,1,0)),"")</f>
        <v/>
      </c>
      <c r="N9213" s="0" t="str">
        <f aca="false">IF(G9213=1,IF(COUNTIF(H$2:H9213,H9213)=1,COUNTIF($H:$H,H9213),""),"")</f>
        <v/>
      </c>
      <c r="O9213" s="0" t="str">
        <f aca="false">IF(G9213=1,IF(COUNTIF(I$2:I9213,I9213)=1,COUNTIF($I:$I,I9213),""),"")</f>
        <v/>
      </c>
      <c r="P9213" s="38" t="str">
        <f aca="false">IF(G9213=1,IF(COUNTIFS(C$2:C9213,C9213,G$2:G9213,1)=1,COUNTIFS($C:$C,C9213,$G:$G,1)+ROW()/10000000,""),"")</f>
        <v/>
      </c>
      <c r="Q9213" s="0" t="str">
        <f aca="false">IF(K9213=1,IF(COUNTIFS(C$2:C9213,C9213,K$2:K9213,1)=1,1,0),"")</f>
        <v/>
      </c>
      <c r="R9213" s="0" t="str">
        <f aca="false">IF(M9213=1,IF(COUNTIFS(C$2:C9213,C9213,M$2:M9213,1)=1,1,0),"")</f>
        <v/>
      </c>
      <c r="S9213" s="0" t="str">
        <f aca="false">IF(L9213=1,IF(COUNTIFS(C$2:C9213,C9213,L$2:L9213,1)=1,1,0),"")</f>
        <v/>
      </c>
      <c r="T9213" s="38" t="str">
        <f aca="false">IF(N9213="","",N9213+ROW()/10000000)</f>
        <v/>
      </c>
      <c r="U9213" s="0" t="str">
        <f aca="false">IF(G9213=1,IF(B9213="",1,0),"")</f>
        <v/>
      </c>
    </row>
    <row r="9214" customFormat="false" ht="15" hidden="false" customHeight="false" outlineLevel="0" collapsed="false">
      <c r="A9214" s="35"/>
      <c r="B9214" s="35"/>
      <c r="G9214" s="0" t="str">
        <f aca="false">IF(A9214="","",IF(AND(A9214&gt;=Debut,A9214&lt;Fin),1,0))</f>
        <v/>
      </c>
      <c r="H9214" s="0" t="str">
        <f aca="false">IF(G9214=1,INT(ROUND((A9214-Debut)*86400,0)/600),"")</f>
        <v/>
      </c>
      <c r="I9214" s="0" t="str">
        <f aca="false">IF(G9214=1,INT(ROUND((A9214-Debut)*86400,0)/3600),"")</f>
        <v/>
      </c>
      <c r="J9214" s="0" t="str">
        <f aca="false">IF(OR(A9214="",B9214=""),"",ROUND((B9214-A9214)*86400,0))</f>
        <v/>
      </c>
      <c r="K9214" s="37" t="str">
        <f aca="false">IF(G9214=1,IF(COUNTIFS($C:$C,C9214,$G:$G,1,$A:$A,"&gt;="&amp;(A9214-FenetreInterm/86400),$A:$A,"&lt;="&amp;A9214)&gt;=NbInterm,1,0),"")</f>
        <v/>
      </c>
      <c r="L9214" s="37" t="str">
        <f aca="false">IF(G9214=1,IF(B9214="",0,IF(J9214&lt;SeuilFugitive,1,0)),"")</f>
        <v/>
      </c>
      <c r="M9214" s="37" t="str">
        <f aca="false">IF(G9214=1,IF(B9214="",IF((Fin-A9214)*24&gt;SeuilFigee,1,0),IF(J9214&gt;SeuilFigee*3600,1,0)),"")</f>
        <v/>
      </c>
      <c r="N9214" s="0" t="str">
        <f aca="false">IF(G9214=1,IF(COUNTIF(H$2:H9214,H9214)=1,COUNTIF($H:$H,H9214),""),"")</f>
        <v/>
      </c>
      <c r="O9214" s="0" t="str">
        <f aca="false">IF(G9214=1,IF(COUNTIF(I$2:I9214,I9214)=1,COUNTIF($I:$I,I9214),""),"")</f>
        <v/>
      </c>
      <c r="P9214" s="38" t="str">
        <f aca="false">IF(G9214=1,IF(COUNTIFS(C$2:C9214,C9214,G$2:G9214,1)=1,COUNTIFS($C:$C,C9214,$G:$G,1)+ROW()/10000000,""),"")</f>
        <v/>
      </c>
      <c r="Q9214" s="0" t="str">
        <f aca="false">IF(K9214=1,IF(COUNTIFS(C$2:C9214,C9214,K$2:K9214,1)=1,1,0),"")</f>
        <v/>
      </c>
      <c r="R9214" s="0" t="str">
        <f aca="false">IF(M9214=1,IF(COUNTIFS(C$2:C9214,C9214,M$2:M9214,1)=1,1,0),"")</f>
        <v/>
      </c>
      <c r="S9214" s="0" t="str">
        <f aca="false">IF(L9214=1,IF(COUNTIFS(C$2:C9214,C9214,L$2:L9214,1)=1,1,0),"")</f>
        <v/>
      </c>
      <c r="T9214" s="38" t="str">
        <f aca="false">IF(N9214="","",N9214+ROW()/10000000)</f>
        <v/>
      </c>
      <c r="U9214" s="0" t="str">
        <f aca="false">IF(G9214=1,IF(B9214="",1,0),"")</f>
        <v/>
      </c>
    </row>
    <row r="9215" customFormat="false" ht="15" hidden="false" customHeight="false" outlineLevel="0" collapsed="false">
      <c r="A9215" s="35"/>
      <c r="B9215" s="35"/>
      <c r="G9215" s="0" t="str">
        <f aca="false">IF(A9215="","",IF(AND(A9215&gt;=Debut,A9215&lt;Fin),1,0))</f>
        <v/>
      </c>
      <c r="H9215" s="0" t="str">
        <f aca="false">IF(G9215=1,INT(ROUND((A9215-Debut)*86400,0)/600),"")</f>
        <v/>
      </c>
      <c r="I9215" s="0" t="str">
        <f aca="false">IF(G9215=1,INT(ROUND((A9215-Debut)*86400,0)/3600),"")</f>
        <v/>
      </c>
      <c r="J9215" s="0" t="str">
        <f aca="false">IF(OR(A9215="",B9215=""),"",ROUND((B9215-A9215)*86400,0))</f>
        <v/>
      </c>
      <c r="K9215" s="37" t="str">
        <f aca="false">IF(G9215=1,IF(COUNTIFS($C:$C,C9215,$G:$G,1,$A:$A,"&gt;="&amp;(A9215-FenetreInterm/86400),$A:$A,"&lt;="&amp;A9215)&gt;=NbInterm,1,0),"")</f>
        <v/>
      </c>
      <c r="L9215" s="37" t="str">
        <f aca="false">IF(G9215=1,IF(B9215="",0,IF(J9215&lt;SeuilFugitive,1,0)),"")</f>
        <v/>
      </c>
      <c r="M9215" s="37" t="str">
        <f aca="false">IF(G9215=1,IF(B9215="",IF((Fin-A9215)*24&gt;SeuilFigee,1,0),IF(J9215&gt;SeuilFigee*3600,1,0)),"")</f>
        <v/>
      </c>
      <c r="N9215" s="0" t="str">
        <f aca="false">IF(G9215=1,IF(COUNTIF(H$2:H9215,H9215)=1,COUNTIF($H:$H,H9215),""),"")</f>
        <v/>
      </c>
      <c r="O9215" s="0" t="str">
        <f aca="false">IF(G9215=1,IF(COUNTIF(I$2:I9215,I9215)=1,COUNTIF($I:$I,I9215),""),"")</f>
        <v/>
      </c>
      <c r="P9215" s="38" t="str">
        <f aca="false">IF(G9215=1,IF(COUNTIFS(C$2:C9215,C9215,G$2:G9215,1)=1,COUNTIFS($C:$C,C9215,$G:$G,1)+ROW()/10000000,""),"")</f>
        <v/>
      </c>
      <c r="Q9215" s="0" t="str">
        <f aca="false">IF(K9215=1,IF(COUNTIFS(C$2:C9215,C9215,K$2:K9215,1)=1,1,0),"")</f>
        <v/>
      </c>
      <c r="R9215" s="0" t="str">
        <f aca="false">IF(M9215=1,IF(COUNTIFS(C$2:C9215,C9215,M$2:M9215,1)=1,1,0),"")</f>
        <v/>
      </c>
      <c r="S9215" s="0" t="str">
        <f aca="false">IF(L9215=1,IF(COUNTIFS(C$2:C9215,C9215,L$2:L9215,1)=1,1,0),"")</f>
        <v/>
      </c>
      <c r="T9215" s="38" t="str">
        <f aca="false">IF(N9215="","",N9215+ROW()/10000000)</f>
        <v/>
      </c>
      <c r="U9215" s="0" t="str">
        <f aca="false">IF(G9215=1,IF(B9215="",1,0),"")</f>
        <v/>
      </c>
    </row>
    <row r="9216" customFormat="false" ht="15" hidden="false" customHeight="false" outlineLevel="0" collapsed="false">
      <c r="A9216" s="35"/>
      <c r="B9216" s="35"/>
      <c r="G9216" s="0" t="str">
        <f aca="false">IF(A9216="","",IF(AND(A9216&gt;=Debut,A9216&lt;Fin),1,0))</f>
        <v/>
      </c>
      <c r="H9216" s="0" t="str">
        <f aca="false">IF(G9216=1,INT(ROUND((A9216-Debut)*86400,0)/600),"")</f>
        <v/>
      </c>
      <c r="I9216" s="0" t="str">
        <f aca="false">IF(G9216=1,INT(ROUND((A9216-Debut)*86400,0)/3600),"")</f>
        <v/>
      </c>
      <c r="J9216" s="0" t="str">
        <f aca="false">IF(OR(A9216="",B9216=""),"",ROUND((B9216-A9216)*86400,0))</f>
        <v/>
      </c>
      <c r="K9216" s="37" t="str">
        <f aca="false">IF(G9216=1,IF(COUNTIFS($C:$C,C9216,$G:$G,1,$A:$A,"&gt;="&amp;(A9216-FenetreInterm/86400),$A:$A,"&lt;="&amp;A9216)&gt;=NbInterm,1,0),"")</f>
        <v/>
      </c>
      <c r="L9216" s="37" t="str">
        <f aca="false">IF(G9216=1,IF(B9216="",0,IF(J9216&lt;SeuilFugitive,1,0)),"")</f>
        <v/>
      </c>
      <c r="M9216" s="37" t="str">
        <f aca="false">IF(G9216=1,IF(B9216="",IF((Fin-A9216)*24&gt;SeuilFigee,1,0),IF(J9216&gt;SeuilFigee*3600,1,0)),"")</f>
        <v/>
      </c>
      <c r="N9216" s="0" t="str">
        <f aca="false">IF(G9216=1,IF(COUNTIF(H$2:H9216,H9216)=1,COUNTIF($H:$H,H9216),""),"")</f>
        <v/>
      </c>
      <c r="O9216" s="0" t="str">
        <f aca="false">IF(G9216=1,IF(COUNTIF(I$2:I9216,I9216)=1,COUNTIF($I:$I,I9216),""),"")</f>
        <v/>
      </c>
      <c r="P9216" s="38" t="str">
        <f aca="false">IF(G9216=1,IF(COUNTIFS(C$2:C9216,C9216,G$2:G9216,1)=1,COUNTIFS($C:$C,C9216,$G:$G,1)+ROW()/10000000,""),"")</f>
        <v/>
      </c>
      <c r="Q9216" s="0" t="str">
        <f aca="false">IF(K9216=1,IF(COUNTIFS(C$2:C9216,C9216,K$2:K9216,1)=1,1,0),"")</f>
        <v/>
      </c>
      <c r="R9216" s="0" t="str">
        <f aca="false">IF(M9216=1,IF(COUNTIFS(C$2:C9216,C9216,M$2:M9216,1)=1,1,0),"")</f>
        <v/>
      </c>
      <c r="S9216" s="0" t="str">
        <f aca="false">IF(L9216=1,IF(COUNTIFS(C$2:C9216,C9216,L$2:L9216,1)=1,1,0),"")</f>
        <v/>
      </c>
      <c r="T9216" s="38" t="str">
        <f aca="false">IF(N9216="","",N9216+ROW()/10000000)</f>
        <v/>
      </c>
      <c r="U9216" s="0" t="str">
        <f aca="false">IF(G9216=1,IF(B9216="",1,0),"")</f>
        <v/>
      </c>
    </row>
    <row r="9217" customFormat="false" ht="15" hidden="false" customHeight="false" outlineLevel="0" collapsed="false">
      <c r="A9217" s="35"/>
      <c r="B9217" s="35"/>
      <c r="G9217" s="0" t="str">
        <f aca="false">IF(A9217="","",IF(AND(A9217&gt;=Debut,A9217&lt;Fin),1,0))</f>
        <v/>
      </c>
      <c r="H9217" s="0" t="str">
        <f aca="false">IF(G9217=1,INT(ROUND((A9217-Debut)*86400,0)/600),"")</f>
        <v/>
      </c>
      <c r="I9217" s="0" t="str">
        <f aca="false">IF(G9217=1,INT(ROUND((A9217-Debut)*86400,0)/3600),"")</f>
        <v/>
      </c>
      <c r="J9217" s="0" t="str">
        <f aca="false">IF(OR(A9217="",B9217=""),"",ROUND((B9217-A9217)*86400,0))</f>
        <v/>
      </c>
      <c r="K9217" s="37" t="str">
        <f aca="false">IF(G9217=1,IF(COUNTIFS($C:$C,C9217,$G:$G,1,$A:$A,"&gt;="&amp;(A9217-FenetreInterm/86400),$A:$A,"&lt;="&amp;A9217)&gt;=NbInterm,1,0),"")</f>
        <v/>
      </c>
      <c r="L9217" s="37" t="str">
        <f aca="false">IF(G9217=1,IF(B9217="",0,IF(J9217&lt;SeuilFugitive,1,0)),"")</f>
        <v/>
      </c>
      <c r="M9217" s="37" t="str">
        <f aca="false">IF(G9217=1,IF(B9217="",IF((Fin-A9217)*24&gt;SeuilFigee,1,0),IF(J9217&gt;SeuilFigee*3600,1,0)),"")</f>
        <v/>
      </c>
      <c r="N9217" s="0" t="str">
        <f aca="false">IF(G9217=1,IF(COUNTIF(H$2:H9217,H9217)=1,COUNTIF($H:$H,H9217),""),"")</f>
        <v/>
      </c>
      <c r="O9217" s="0" t="str">
        <f aca="false">IF(G9217=1,IF(COUNTIF(I$2:I9217,I9217)=1,COUNTIF($I:$I,I9217),""),"")</f>
        <v/>
      </c>
      <c r="P9217" s="38" t="str">
        <f aca="false">IF(G9217=1,IF(COUNTIFS(C$2:C9217,C9217,G$2:G9217,1)=1,COUNTIFS($C:$C,C9217,$G:$G,1)+ROW()/10000000,""),"")</f>
        <v/>
      </c>
      <c r="Q9217" s="0" t="str">
        <f aca="false">IF(K9217=1,IF(COUNTIFS(C$2:C9217,C9217,K$2:K9217,1)=1,1,0),"")</f>
        <v/>
      </c>
      <c r="R9217" s="0" t="str">
        <f aca="false">IF(M9217=1,IF(COUNTIFS(C$2:C9217,C9217,M$2:M9217,1)=1,1,0),"")</f>
        <v/>
      </c>
      <c r="S9217" s="0" t="str">
        <f aca="false">IF(L9217=1,IF(COUNTIFS(C$2:C9217,C9217,L$2:L9217,1)=1,1,0),"")</f>
        <v/>
      </c>
      <c r="T9217" s="38" t="str">
        <f aca="false">IF(N9217="","",N9217+ROW()/10000000)</f>
        <v/>
      </c>
      <c r="U9217" s="0" t="str">
        <f aca="false">IF(G9217=1,IF(B9217="",1,0),"")</f>
        <v/>
      </c>
    </row>
    <row r="9218" customFormat="false" ht="15" hidden="false" customHeight="false" outlineLevel="0" collapsed="false">
      <c r="A9218" s="35"/>
      <c r="B9218" s="35"/>
      <c r="G9218" s="0" t="str">
        <f aca="false">IF(A9218="","",IF(AND(A9218&gt;=Debut,A9218&lt;Fin),1,0))</f>
        <v/>
      </c>
      <c r="H9218" s="0" t="str">
        <f aca="false">IF(G9218=1,INT(ROUND((A9218-Debut)*86400,0)/600),"")</f>
        <v/>
      </c>
      <c r="I9218" s="0" t="str">
        <f aca="false">IF(G9218=1,INT(ROUND((A9218-Debut)*86400,0)/3600),"")</f>
        <v/>
      </c>
      <c r="J9218" s="0" t="str">
        <f aca="false">IF(OR(A9218="",B9218=""),"",ROUND((B9218-A9218)*86400,0))</f>
        <v/>
      </c>
      <c r="K9218" s="37" t="str">
        <f aca="false">IF(G9218=1,IF(COUNTIFS($C:$C,C9218,$G:$G,1,$A:$A,"&gt;="&amp;(A9218-FenetreInterm/86400),$A:$A,"&lt;="&amp;A9218)&gt;=NbInterm,1,0),"")</f>
        <v/>
      </c>
      <c r="L9218" s="37" t="str">
        <f aca="false">IF(G9218=1,IF(B9218="",0,IF(J9218&lt;SeuilFugitive,1,0)),"")</f>
        <v/>
      </c>
      <c r="M9218" s="37" t="str">
        <f aca="false">IF(G9218=1,IF(B9218="",IF((Fin-A9218)*24&gt;SeuilFigee,1,0),IF(J9218&gt;SeuilFigee*3600,1,0)),"")</f>
        <v/>
      </c>
      <c r="N9218" s="0" t="str">
        <f aca="false">IF(G9218=1,IF(COUNTIF(H$2:H9218,H9218)=1,COUNTIF($H:$H,H9218),""),"")</f>
        <v/>
      </c>
      <c r="O9218" s="0" t="str">
        <f aca="false">IF(G9218=1,IF(COUNTIF(I$2:I9218,I9218)=1,COUNTIF($I:$I,I9218),""),"")</f>
        <v/>
      </c>
      <c r="P9218" s="38" t="str">
        <f aca="false">IF(G9218=1,IF(COUNTIFS(C$2:C9218,C9218,G$2:G9218,1)=1,COUNTIFS($C:$C,C9218,$G:$G,1)+ROW()/10000000,""),"")</f>
        <v/>
      </c>
      <c r="Q9218" s="0" t="str">
        <f aca="false">IF(K9218=1,IF(COUNTIFS(C$2:C9218,C9218,K$2:K9218,1)=1,1,0),"")</f>
        <v/>
      </c>
      <c r="R9218" s="0" t="str">
        <f aca="false">IF(M9218=1,IF(COUNTIFS(C$2:C9218,C9218,M$2:M9218,1)=1,1,0),"")</f>
        <v/>
      </c>
      <c r="S9218" s="0" t="str">
        <f aca="false">IF(L9218=1,IF(COUNTIFS(C$2:C9218,C9218,L$2:L9218,1)=1,1,0),"")</f>
        <v/>
      </c>
      <c r="T9218" s="38" t="str">
        <f aca="false">IF(N9218="","",N9218+ROW()/10000000)</f>
        <v/>
      </c>
      <c r="U9218" s="0" t="str">
        <f aca="false">IF(G9218=1,IF(B9218="",1,0),"")</f>
        <v/>
      </c>
    </row>
    <row r="9219" customFormat="false" ht="15" hidden="false" customHeight="false" outlineLevel="0" collapsed="false">
      <c r="A9219" s="35"/>
      <c r="B9219" s="35"/>
      <c r="G9219" s="0" t="str">
        <f aca="false">IF(A9219="","",IF(AND(A9219&gt;=Debut,A9219&lt;Fin),1,0))</f>
        <v/>
      </c>
      <c r="H9219" s="0" t="str">
        <f aca="false">IF(G9219=1,INT(ROUND((A9219-Debut)*86400,0)/600),"")</f>
        <v/>
      </c>
      <c r="I9219" s="0" t="str">
        <f aca="false">IF(G9219=1,INT(ROUND((A9219-Debut)*86400,0)/3600),"")</f>
        <v/>
      </c>
      <c r="J9219" s="0" t="str">
        <f aca="false">IF(OR(A9219="",B9219=""),"",ROUND((B9219-A9219)*86400,0))</f>
        <v/>
      </c>
      <c r="K9219" s="37" t="str">
        <f aca="false">IF(G9219=1,IF(COUNTIFS($C:$C,C9219,$G:$G,1,$A:$A,"&gt;="&amp;(A9219-FenetreInterm/86400),$A:$A,"&lt;="&amp;A9219)&gt;=NbInterm,1,0),"")</f>
        <v/>
      </c>
      <c r="L9219" s="37" t="str">
        <f aca="false">IF(G9219=1,IF(B9219="",0,IF(J9219&lt;SeuilFugitive,1,0)),"")</f>
        <v/>
      </c>
      <c r="M9219" s="37" t="str">
        <f aca="false">IF(G9219=1,IF(B9219="",IF((Fin-A9219)*24&gt;SeuilFigee,1,0),IF(J9219&gt;SeuilFigee*3600,1,0)),"")</f>
        <v/>
      </c>
      <c r="N9219" s="0" t="str">
        <f aca="false">IF(G9219=1,IF(COUNTIF(H$2:H9219,H9219)=1,COUNTIF($H:$H,H9219),""),"")</f>
        <v/>
      </c>
      <c r="O9219" s="0" t="str">
        <f aca="false">IF(G9219=1,IF(COUNTIF(I$2:I9219,I9219)=1,COUNTIF($I:$I,I9219),""),"")</f>
        <v/>
      </c>
      <c r="P9219" s="38" t="str">
        <f aca="false">IF(G9219=1,IF(COUNTIFS(C$2:C9219,C9219,G$2:G9219,1)=1,COUNTIFS($C:$C,C9219,$G:$G,1)+ROW()/10000000,""),"")</f>
        <v/>
      </c>
      <c r="Q9219" s="0" t="str">
        <f aca="false">IF(K9219=1,IF(COUNTIFS(C$2:C9219,C9219,K$2:K9219,1)=1,1,0),"")</f>
        <v/>
      </c>
      <c r="R9219" s="0" t="str">
        <f aca="false">IF(M9219=1,IF(COUNTIFS(C$2:C9219,C9219,M$2:M9219,1)=1,1,0),"")</f>
        <v/>
      </c>
      <c r="S9219" s="0" t="str">
        <f aca="false">IF(L9219=1,IF(COUNTIFS(C$2:C9219,C9219,L$2:L9219,1)=1,1,0),"")</f>
        <v/>
      </c>
      <c r="T9219" s="38" t="str">
        <f aca="false">IF(N9219="","",N9219+ROW()/10000000)</f>
        <v/>
      </c>
      <c r="U9219" s="0" t="str">
        <f aca="false">IF(G9219=1,IF(B9219="",1,0),"")</f>
        <v/>
      </c>
    </row>
    <row r="9220" customFormat="false" ht="15" hidden="false" customHeight="false" outlineLevel="0" collapsed="false">
      <c r="A9220" s="35"/>
      <c r="B9220" s="35"/>
      <c r="G9220" s="0" t="str">
        <f aca="false">IF(A9220="","",IF(AND(A9220&gt;=Debut,A9220&lt;Fin),1,0))</f>
        <v/>
      </c>
      <c r="H9220" s="0" t="str">
        <f aca="false">IF(G9220=1,INT(ROUND((A9220-Debut)*86400,0)/600),"")</f>
        <v/>
      </c>
      <c r="I9220" s="0" t="str">
        <f aca="false">IF(G9220=1,INT(ROUND((A9220-Debut)*86400,0)/3600),"")</f>
        <v/>
      </c>
      <c r="J9220" s="0" t="str">
        <f aca="false">IF(OR(A9220="",B9220=""),"",ROUND((B9220-A9220)*86400,0))</f>
        <v/>
      </c>
      <c r="K9220" s="37" t="str">
        <f aca="false">IF(G9220=1,IF(COUNTIFS($C:$C,C9220,$G:$G,1,$A:$A,"&gt;="&amp;(A9220-FenetreInterm/86400),$A:$A,"&lt;="&amp;A9220)&gt;=NbInterm,1,0),"")</f>
        <v/>
      </c>
      <c r="L9220" s="37" t="str">
        <f aca="false">IF(G9220=1,IF(B9220="",0,IF(J9220&lt;SeuilFugitive,1,0)),"")</f>
        <v/>
      </c>
      <c r="M9220" s="37" t="str">
        <f aca="false">IF(G9220=1,IF(B9220="",IF((Fin-A9220)*24&gt;SeuilFigee,1,0),IF(J9220&gt;SeuilFigee*3600,1,0)),"")</f>
        <v/>
      </c>
      <c r="N9220" s="0" t="str">
        <f aca="false">IF(G9220=1,IF(COUNTIF(H$2:H9220,H9220)=1,COUNTIF($H:$H,H9220),""),"")</f>
        <v/>
      </c>
      <c r="O9220" s="0" t="str">
        <f aca="false">IF(G9220=1,IF(COUNTIF(I$2:I9220,I9220)=1,COUNTIF($I:$I,I9220),""),"")</f>
        <v/>
      </c>
      <c r="P9220" s="38" t="str">
        <f aca="false">IF(G9220=1,IF(COUNTIFS(C$2:C9220,C9220,G$2:G9220,1)=1,COUNTIFS($C:$C,C9220,$G:$G,1)+ROW()/10000000,""),"")</f>
        <v/>
      </c>
      <c r="Q9220" s="0" t="str">
        <f aca="false">IF(K9220=1,IF(COUNTIFS(C$2:C9220,C9220,K$2:K9220,1)=1,1,0),"")</f>
        <v/>
      </c>
      <c r="R9220" s="0" t="str">
        <f aca="false">IF(M9220=1,IF(COUNTIFS(C$2:C9220,C9220,M$2:M9220,1)=1,1,0),"")</f>
        <v/>
      </c>
      <c r="S9220" s="0" t="str">
        <f aca="false">IF(L9220=1,IF(COUNTIFS(C$2:C9220,C9220,L$2:L9220,1)=1,1,0),"")</f>
        <v/>
      </c>
      <c r="T9220" s="38" t="str">
        <f aca="false">IF(N9220="","",N9220+ROW()/10000000)</f>
        <v/>
      </c>
      <c r="U9220" s="0" t="str">
        <f aca="false">IF(G9220=1,IF(B9220="",1,0),"")</f>
        <v/>
      </c>
    </row>
    <row r="9221" customFormat="false" ht="15" hidden="false" customHeight="false" outlineLevel="0" collapsed="false">
      <c r="A9221" s="35"/>
      <c r="B9221" s="35"/>
      <c r="G9221" s="0" t="str">
        <f aca="false">IF(A9221="","",IF(AND(A9221&gt;=Debut,A9221&lt;Fin),1,0))</f>
        <v/>
      </c>
      <c r="H9221" s="0" t="str">
        <f aca="false">IF(G9221=1,INT(ROUND((A9221-Debut)*86400,0)/600),"")</f>
        <v/>
      </c>
      <c r="I9221" s="0" t="str">
        <f aca="false">IF(G9221=1,INT(ROUND((A9221-Debut)*86400,0)/3600),"")</f>
        <v/>
      </c>
      <c r="J9221" s="0" t="str">
        <f aca="false">IF(OR(A9221="",B9221=""),"",ROUND((B9221-A9221)*86400,0))</f>
        <v/>
      </c>
      <c r="K9221" s="37" t="str">
        <f aca="false">IF(G9221=1,IF(COUNTIFS($C:$C,C9221,$G:$G,1,$A:$A,"&gt;="&amp;(A9221-FenetreInterm/86400),$A:$A,"&lt;="&amp;A9221)&gt;=NbInterm,1,0),"")</f>
        <v/>
      </c>
      <c r="L9221" s="37" t="str">
        <f aca="false">IF(G9221=1,IF(B9221="",0,IF(J9221&lt;SeuilFugitive,1,0)),"")</f>
        <v/>
      </c>
      <c r="M9221" s="37" t="str">
        <f aca="false">IF(G9221=1,IF(B9221="",IF((Fin-A9221)*24&gt;SeuilFigee,1,0),IF(J9221&gt;SeuilFigee*3600,1,0)),"")</f>
        <v/>
      </c>
      <c r="N9221" s="0" t="str">
        <f aca="false">IF(G9221=1,IF(COUNTIF(H$2:H9221,H9221)=1,COUNTIF($H:$H,H9221),""),"")</f>
        <v/>
      </c>
      <c r="O9221" s="0" t="str">
        <f aca="false">IF(G9221=1,IF(COUNTIF(I$2:I9221,I9221)=1,COUNTIF($I:$I,I9221),""),"")</f>
        <v/>
      </c>
      <c r="P9221" s="38" t="str">
        <f aca="false">IF(G9221=1,IF(COUNTIFS(C$2:C9221,C9221,G$2:G9221,1)=1,COUNTIFS($C:$C,C9221,$G:$G,1)+ROW()/10000000,""),"")</f>
        <v/>
      </c>
      <c r="Q9221" s="0" t="str">
        <f aca="false">IF(K9221=1,IF(COUNTIFS(C$2:C9221,C9221,K$2:K9221,1)=1,1,0),"")</f>
        <v/>
      </c>
      <c r="R9221" s="0" t="str">
        <f aca="false">IF(M9221=1,IF(COUNTIFS(C$2:C9221,C9221,M$2:M9221,1)=1,1,0),"")</f>
        <v/>
      </c>
      <c r="S9221" s="0" t="str">
        <f aca="false">IF(L9221=1,IF(COUNTIFS(C$2:C9221,C9221,L$2:L9221,1)=1,1,0),"")</f>
        <v/>
      </c>
      <c r="T9221" s="38" t="str">
        <f aca="false">IF(N9221="","",N9221+ROW()/10000000)</f>
        <v/>
      </c>
      <c r="U9221" s="0" t="str">
        <f aca="false">IF(G9221=1,IF(B9221="",1,0),"")</f>
        <v/>
      </c>
    </row>
    <row r="9222" customFormat="false" ht="15" hidden="false" customHeight="false" outlineLevel="0" collapsed="false">
      <c r="A9222" s="35"/>
      <c r="B9222" s="35"/>
      <c r="G9222" s="0" t="str">
        <f aca="false">IF(A9222="","",IF(AND(A9222&gt;=Debut,A9222&lt;Fin),1,0))</f>
        <v/>
      </c>
      <c r="H9222" s="0" t="str">
        <f aca="false">IF(G9222=1,INT(ROUND((A9222-Debut)*86400,0)/600),"")</f>
        <v/>
      </c>
      <c r="I9222" s="0" t="str">
        <f aca="false">IF(G9222=1,INT(ROUND((A9222-Debut)*86400,0)/3600),"")</f>
        <v/>
      </c>
      <c r="J9222" s="0" t="str">
        <f aca="false">IF(OR(A9222="",B9222=""),"",ROUND((B9222-A9222)*86400,0))</f>
        <v/>
      </c>
      <c r="K9222" s="37" t="str">
        <f aca="false">IF(G9222=1,IF(COUNTIFS($C:$C,C9222,$G:$G,1,$A:$A,"&gt;="&amp;(A9222-FenetreInterm/86400),$A:$A,"&lt;="&amp;A9222)&gt;=NbInterm,1,0),"")</f>
        <v/>
      </c>
      <c r="L9222" s="37" t="str">
        <f aca="false">IF(G9222=1,IF(B9222="",0,IF(J9222&lt;SeuilFugitive,1,0)),"")</f>
        <v/>
      </c>
      <c r="M9222" s="37" t="str">
        <f aca="false">IF(G9222=1,IF(B9222="",IF((Fin-A9222)*24&gt;SeuilFigee,1,0),IF(J9222&gt;SeuilFigee*3600,1,0)),"")</f>
        <v/>
      </c>
      <c r="N9222" s="0" t="str">
        <f aca="false">IF(G9222=1,IF(COUNTIF(H$2:H9222,H9222)=1,COUNTIF($H:$H,H9222),""),"")</f>
        <v/>
      </c>
      <c r="O9222" s="0" t="str">
        <f aca="false">IF(G9222=1,IF(COUNTIF(I$2:I9222,I9222)=1,COUNTIF($I:$I,I9222),""),"")</f>
        <v/>
      </c>
      <c r="P9222" s="38" t="str">
        <f aca="false">IF(G9222=1,IF(COUNTIFS(C$2:C9222,C9222,G$2:G9222,1)=1,COUNTIFS($C:$C,C9222,$G:$G,1)+ROW()/10000000,""),"")</f>
        <v/>
      </c>
      <c r="Q9222" s="0" t="str">
        <f aca="false">IF(K9222=1,IF(COUNTIFS(C$2:C9222,C9222,K$2:K9222,1)=1,1,0),"")</f>
        <v/>
      </c>
      <c r="R9222" s="0" t="str">
        <f aca="false">IF(M9222=1,IF(COUNTIFS(C$2:C9222,C9222,M$2:M9222,1)=1,1,0),"")</f>
        <v/>
      </c>
      <c r="S9222" s="0" t="str">
        <f aca="false">IF(L9222=1,IF(COUNTIFS(C$2:C9222,C9222,L$2:L9222,1)=1,1,0),"")</f>
        <v/>
      </c>
      <c r="T9222" s="38" t="str">
        <f aca="false">IF(N9222="","",N9222+ROW()/10000000)</f>
        <v/>
      </c>
      <c r="U9222" s="0" t="str">
        <f aca="false">IF(G9222=1,IF(B9222="",1,0),"")</f>
        <v/>
      </c>
    </row>
    <row r="9223" customFormat="false" ht="15" hidden="false" customHeight="false" outlineLevel="0" collapsed="false">
      <c r="A9223" s="35"/>
      <c r="B9223" s="35"/>
      <c r="G9223" s="0" t="str">
        <f aca="false">IF(A9223="","",IF(AND(A9223&gt;=Debut,A9223&lt;Fin),1,0))</f>
        <v/>
      </c>
      <c r="H9223" s="0" t="str">
        <f aca="false">IF(G9223=1,INT(ROUND((A9223-Debut)*86400,0)/600),"")</f>
        <v/>
      </c>
      <c r="I9223" s="0" t="str">
        <f aca="false">IF(G9223=1,INT(ROUND((A9223-Debut)*86400,0)/3600),"")</f>
        <v/>
      </c>
      <c r="J9223" s="0" t="str">
        <f aca="false">IF(OR(A9223="",B9223=""),"",ROUND((B9223-A9223)*86400,0))</f>
        <v/>
      </c>
      <c r="K9223" s="37" t="str">
        <f aca="false">IF(G9223=1,IF(COUNTIFS($C:$C,C9223,$G:$G,1,$A:$A,"&gt;="&amp;(A9223-FenetreInterm/86400),$A:$A,"&lt;="&amp;A9223)&gt;=NbInterm,1,0),"")</f>
        <v/>
      </c>
      <c r="L9223" s="37" t="str">
        <f aca="false">IF(G9223=1,IF(B9223="",0,IF(J9223&lt;SeuilFugitive,1,0)),"")</f>
        <v/>
      </c>
      <c r="M9223" s="37" t="str">
        <f aca="false">IF(G9223=1,IF(B9223="",IF((Fin-A9223)*24&gt;SeuilFigee,1,0),IF(J9223&gt;SeuilFigee*3600,1,0)),"")</f>
        <v/>
      </c>
      <c r="N9223" s="0" t="str">
        <f aca="false">IF(G9223=1,IF(COUNTIF(H$2:H9223,H9223)=1,COUNTIF($H:$H,H9223),""),"")</f>
        <v/>
      </c>
      <c r="O9223" s="0" t="str">
        <f aca="false">IF(G9223=1,IF(COUNTIF(I$2:I9223,I9223)=1,COUNTIF($I:$I,I9223),""),"")</f>
        <v/>
      </c>
      <c r="P9223" s="38" t="str">
        <f aca="false">IF(G9223=1,IF(COUNTIFS(C$2:C9223,C9223,G$2:G9223,1)=1,COUNTIFS($C:$C,C9223,$G:$G,1)+ROW()/10000000,""),"")</f>
        <v/>
      </c>
      <c r="Q9223" s="0" t="str">
        <f aca="false">IF(K9223=1,IF(COUNTIFS(C$2:C9223,C9223,K$2:K9223,1)=1,1,0),"")</f>
        <v/>
      </c>
      <c r="R9223" s="0" t="str">
        <f aca="false">IF(M9223=1,IF(COUNTIFS(C$2:C9223,C9223,M$2:M9223,1)=1,1,0),"")</f>
        <v/>
      </c>
      <c r="S9223" s="0" t="str">
        <f aca="false">IF(L9223=1,IF(COUNTIFS(C$2:C9223,C9223,L$2:L9223,1)=1,1,0),"")</f>
        <v/>
      </c>
      <c r="T9223" s="38" t="str">
        <f aca="false">IF(N9223="","",N9223+ROW()/10000000)</f>
        <v/>
      </c>
      <c r="U9223" s="0" t="str">
        <f aca="false">IF(G9223=1,IF(B9223="",1,0),"")</f>
        <v/>
      </c>
    </row>
    <row r="9224" customFormat="false" ht="15" hidden="false" customHeight="false" outlineLevel="0" collapsed="false">
      <c r="A9224" s="35"/>
      <c r="B9224" s="35"/>
      <c r="G9224" s="0" t="str">
        <f aca="false">IF(A9224="","",IF(AND(A9224&gt;=Debut,A9224&lt;Fin),1,0))</f>
        <v/>
      </c>
      <c r="H9224" s="0" t="str">
        <f aca="false">IF(G9224=1,INT(ROUND((A9224-Debut)*86400,0)/600),"")</f>
        <v/>
      </c>
      <c r="I9224" s="0" t="str">
        <f aca="false">IF(G9224=1,INT(ROUND((A9224-Debut)*86400,0)/3600),"")</f>
        <v/>
      </c>
      <c r="J9224" s="0" t="str">
        <f aca="false">IF(OR(A9224="",B9224=""),"",ROUND((B9224-A9224)*86400,0))</f>
        <v/>
      </c>
      <c r="K9224" s="37" t="str">
        <f aca="false">IF(G9224=1,IF(COUNTIFS($C:$C,C9224,$G:$G,1,$A:$A,"&gt;="&amp;(A9224-FenetreInterm/86400),$A:$A,"&lt;="&amp;A9224)&gt;=NbInterm,1,0),"")</f>
        <v/>
      </c>
      <c r="L9224" s="37" t="str">
        <f aca="false">IF(G9224=1,IF(B9224="",0,IF(J9224&lt;SeuilFugitive,1,0)),"")</f>
        <v/>
      </c>
      <c r="M9224" s="37" t="str">
        <f aca="false">IF(G9224=1,IF(B9224="",IF((Fin-A9224)*24&gt;SeuilFigee,1,0),IF(J9224&gt;SeuilFigee*3600,1,0)),"")</f>
        <v/>
      </c>
      <c r="N9224" s="0" t="str">
        <f aca="false">IF(G9224=1,IF(COUNTIF(H$2:H9224,H9224)=1,COUNTIF($H:$H,H9224),""),"")</f>
        <v/>
      </c>
      <c r="O9224" s="0" t="str">
        <f aca="false">IF(G9224=1,IF(COUNTIF(I$2:I9224,I9224)=1,COUNTIF($I:$I,I9224),""),"")</f>
        <v/>
      </c>
      <c r="P9224" s="38" t="str">
        <f aca="false">IF(G9224=1,IF(COUNTIFS(C$2:C9224,C9224,G$2:G9224,1)=1,COUNTIFS($C:$C,C9224,$G:$G,1)+ROW()/10000000,""),"")</f>
        <v/>
      </c>
      <c r="Q9224" s="0" t="str">
        <f aca="false">IF(K9224=1,IF(COUNTIFS(C$2:C9224,C9224,K$2:K9224,1)=1,1,0),"")</f>
        <v/>
      </c>
      <c r="R9224" s="0" t="str">
        <f aca="false">IF(M9224=1,IF(COUNTIFS(C$2:C9224,C9224,M$2:M9224,1)=1,1,0),"")</f>
        <v/>
      </c>
      <c r="S9224" s="0" t="str">
        <f aca="false">IF(L9224=1,IF(COUNTIFS(C$2:C9224,C9224,L$2:L9224,1)=1,1,0),"")</f>
        <v/>
      </c>
      <c r="T9224" s="38" t="str">
        <f aca="false">IF(N9224="","",N9224+ROW()/10000000)</f>
        <v/>
      </c>
      <c r="U9224" s="0" t="str">
        <f aca="false">IF(G9224=1,IF(B9224="",1,0),"")</f>
        <v/>
      </c>
    </row>
    <row r="9225" customFormat="false" ht="15" hidden="false" customHeight="false" outlineLevel="0" collapsed="false">
      <c r="A9225" s="35"/>
      <c r="B9225" s="35"/>
      <c r="G9225" s="0" t="str">
        <f aca="false">IF(A9225="","",IF(AND(A9225&gt;=Debut,A9225&lt;Fin),1,0))</f>
        <v/>
      </c>
      <c r="H9225" s="0" t="str">
        <f aca="false">IF(G9225=1,INT(ROUND((A9225-Debut)*86400,0)/600),"")</f>
        <v/>
      </c>
      <c r="I9225" s="0" t="str">
        <f aca="false">IF(G9225=1,INT(ROUND((A9225-Debut)*86400,0)/3600),"")</f>
        <v/>
      </c>
      <c r="J9225" s="0" t="str">
        <f aca="false">IF(OR(A9225="",B9225=""),"",ROUND((B9225-A9225)*86400,0))</f>
        <v/>
      </c>
      <c r="K9225" s="37" t="str">
        <f aca="false">IF(G9225=1,IF(COUNTIFS($C:$C,C9225,$G:$G,1,$A:$A,"&gt;="&amp;(A9225-FenetreInterm/86400),$A:$A,"&lt;="&amp;A9225)&gt;=NbInterm,1,0),"")</f>
        <v/>
      </c>
      <c r="L9225" s="37" t="str">
        <f aca="false">IF(G9225=1,IF(B9225="",0,IF(J9225&lt;SeuilFugitive,1,0)),"")</f>
        <v/>
      </c>
      <c r="M9225" s="37" t="str">
        <f aca="false">IF(G9225=1,IF(B9225="",IF((Fin-A9225)*24&gt;SeuilFigee,1,0),IF(J9225&gt;SeuilFigee*3600,1,0)),"")</f>
        <v/>
      </c>
      <c r="N9225" s="0" t="str">
        <f aca="false">IF(G9225=1,IF(COUNTIF(H$2:H9225,H9225)=1,COUNTIF($H:$H,H9225),""),"")</f>
        <v/>
      </c>
      <c r="O9225" s="0" t="str">
        <f aca="false">IF(G9225=1,IF(COUNTIF(I$2:I9225,I9225)=1,COUNTIF($I:$I,I9225),""),"")</f>
        <v/>
      </c>
      <c r="P9225" s="38" t="str">
        <f aca="false">IF(G9225=1,IF(COUNTIFS(C$2:C9225,C9225,G$2:G9225,1)=1,COUNTIFS($C:$C,C9225,$G:$G,1)+ROW()/10000000,""),"")</f>
        <v/>
      </c>
      <c r="Q9225" s="0" t="str">
        <f aca="false">IF(K9225=1,IF(COUNTIFS(C$2:C9225,C9225,K$2:K9225,1)=1,1,0),"")</f>
        <v/>
      </c>
      <c r="R9225" s="0" t="str">
        <f aca="false">IF(M9225=1,IF(COUNTIFS(C$2:C9225,C9225,M$2:M9225,1)=1,1,0),"")</f>
        <v/>
      </c>
      <c r="S9225" s="0" t="str">
        <f aca="false">IF(L9225=1,IF(COUNTIFS(C$2:C9225,C9225,L$2:L9225,1)=1,1,0),"")</f>
        <v/>
      </c>
      <c r="T9225" s="38" t="str">
        <f aca="false">IF(N9225="","",N9225+ROW()/10000000)</f>
        <v/>
      </c>
      <c r="U9225" s="0" t="str">
        <f aca="false">IF(G9225=1,IF(B9225="",1,0),"")</f>
        <v/>
      </c>
    </row>
    <row r="9226" customFormat="false" ht="15" hidden="false" customHeight="false" outlineLevel="0" collapsed="false">
      <c r="A9226" s="35"/>
      <c r="B9226" s="35"/>
      <c r="G9226" s="0" t="str">
        <f aca="false">IF(A9226="","",IF(AND(A9226&gt;=Debut,A9226&lt;Fin),1,0))</f>
        <v/>
      </c>
      <c r="H9226" s="0" t="str">
        <f aca="false">IF(G9226=1,INT(ROUND((A9226-Debut)*86400,0)/600),"")</f>
        <v/>
      </c>
      <c r="I9226" s="0" t="str">
        <f aca="false">IF(G9226=1,INT(ROUND((A9226-Debut)*86400,0)/3600),"")</f>
        <v/>
      </c>
      <c r="J9226" s="0" t="str">
        <f aca="false">IF(OR(A9226="",B9226=""),"",ROUND((B9226-A9226)*86400,0))</f>
        <v/>
      </c>
      <c r="K9226" s="37" t="str">
        <f aca="false">IF(G9226=1,IF(COUNTIFS($C:$C,C9226,$G:$G,1,$A:$A,"&gt;="&amp;(A9226-FenetreInterm/86400),$A:$A,"&lt;="&amp;A9226)&gt;=NbInterm,1,0),"")</f>
        <v/>
      </c>
      <c r="L9226" s="37" t="str">
        <f aca="false">IF(G9226=1,IF(B9226="",0,IF(J9226&lt;SeuilFugitive,1,0)),"")</f>
        <v/>
      </c>
      <c r="M9226" s="37" t="str">
        <f aca="false">IF(G9226=1,IF(B9226="",IF((Fin-A9226)*24&gt;SeuilFigee,1,0),IF(J9226&gt;SeuilFigee*3600,1,0)),"")</f>
        <v/>
      </c>
      <c r="N9226" s="0" t="str">
        <f aca="false">IF(G9226=1,IF(COUNTIF(H$2:H9226,H9226)=1,COUNTIF($H:$H,H9226),""),"")</f>
        <v/>
      </c>
      <c r="O9226" s="0" t="str">
        <f aca="false">IF(G9226=1,IF(COUNTIF(I$2:I9226,I9226)=1,COUNTIF($I:$I,I9226),""),"")</f>
        <v/>
      </c>
      <c r="P9226" s="38" t="str">
        <f aca="false">IF(G9226=1,IF(COUNTIFS(C$2:C9226,C9226,G$2:G9226,1)=1,COUNTIFS($C:$C,C9226,$G:$G,1)+ROW()/10000000,""),"")</f>
        <v/>
      </c>
      <c r="Q9226" s="0" t="str">
        <f aca="false">IF(K9226=1,IF(COUNTIFS(C$2:C9226,C9226,K$2:K9226,1)=1,1,0),"")</f>
        <v/>
      </c>
      <c r="R9226" s="0" t="str">
        <f aca="false">IF(M9226=1,IF(COUNTIFS(C$2:C9226,C9226,M$2:M9226,1)=1,1,0),"")</f>
        <v/>
      </c>
      <c r="S9226" s="0" t="str">
        <f aca="false">IF(L9226=1,IF(COUNTIFS(C$2:C9226,C9226,L$2:L9226,1)=1,1,0),"")</f>
        <v/>
      </c>
      <c r="T9226" s="38" t="str">
        <f aca="false">IF(N9226="","",N9226+ROW()/10000000)</f>
        <v/>
      </c>
      <c r="U9226" s="0" t="str">
        <f aca="false">IF(G9226=1,IF(B9226="",1,0),"")</f>
        <v/>
      </c>
    </row>
    <row r="9227" customFormat="false" ht="15" hidden="false" customHeight="false" outlineLevel="0" collapsed="false">
      <c r="A9227" s="35"/>
      <c r="B9227" s="35"/>
      <c r="G9227" s="0" t="str">
        <f aca="false">IF(A9227="","",IF(AND(A9227&gt;=Debut,A9227&lt;Fin),1,0))</f>
        <v/>
      </c>
      <c r="H9227" s="0" t="str">
        <f aca="false">IF(G9227=1,INT(ROUND((A9227-Debut)*86400,0)/600),"")</f>
        <v/>
      </c>
      <c r="I9227" s="0" t="str">
        <f aca="false">IF(G9227=1,INT(ROUND((A9227-Debut)*86400,0)/3600),"")</f>
        <v/>
      </c>
      <c r="J9227" s="0" t="str">
        <f aca="false">IF(OR(A9227="",B9227=""),"",ROUND((B9227-A9227)*86400,0))</f>
        <v/>
      </c>
      <c r="K9227" s="37" t="str">
        <f aca="false">IF(G9227=1,IF(COUNTIFS($C:$C,C9227,$G:$G,1,$A:$A,"&gt;="&amp;(A9227-FenetreInterm/86400),$A:$A,"&lt;="&amp;A9227)&gt;=NbInterm,1,0),"")</f>
        <v/>
      </c>
      <c r="L9227" s="37" t="str">
        <f aca="false">IF(G9227=1,IF(B9227="",0,IF(J9227&lt;SeuilFugitive,1,0)),"")</f>
        <v/>
      </c>
      <c r="M9227" s="37" t="str">
        <f aca="false">IF(G9227=1,IF(B9227="",IF((Fin-A9227)*24&gt;SeuilFigee,1,0),IF(J9227&gt;SeuilFigee*3600,1,0)),"")</f>
        <v/>
      </c>
      <c r="N9227" s="0" t="str">
        <f aca="false">IF(G9227=1,IF(COUNTIF(H$2:H9227,H9227)=1,COUNTIF($H:$H,H9227),""),"")</f>
        <v/>
      </c>
      <c r="O9227" s="0" t="str">
        <f aca="false">IF(G9227=1,IF(COUNTIF(I$2:I9227,I9227)=1,COUNTIF($I:$I,I9227),""),"")</f>
        <v/>
      </c>
      <c r="P9227" s="38" t="str">
        <f aca="false">IF(G9227=1,IF(COUNTIFS(C$2:C9227,C9227,G$2:G9227,1)=1,COUNTIFS($C:$C,C9227,$G:$G,1)+ROW()/10000000,""),"")</f>
        <v/>
      </c>
      <c r="Q9227" s="0" t="str">
        <f aca="false">IF(K9227=1,IF(COUNTIFS(C$2:C9227,C9227,K$2:K9227,1)=1,1,0),"")</f>
        <v/>
      </c>
      <c r="R9227" s="0" t="str">
        <f aca="false">IF(M9227=1,IF(COUNTIFS(C$2:C9227,C9227,M$2:M9227,1)=1,1,0),"")</f>
        <v/>
      </c>
      <c r="S9227" s="0" t="str">
        <f aca="false">IF(L9227=1,IF(COUNTIFS(C$2:C9227,C9227,L$2:L9227,1)=1,1,0),"")</f>
        <v/>
      </c>
      <c r="T9227" s="38" t="str">
        <f aca="false">IF(N9227="","",N9227+ROW()/10000000)</f>
        <v/>
      </c>
      <c r="U9227" s="0" t="str">
        <f aca="false">IF(G9227=1,IF(B9227="",1,0),"")</f>
        <v/>
      </c>
    </row>
    <row r="9228" customFormat="false" ht="15" hidden="false" customHeight="false" outlineLevel="0" collapsed="false">
      <c r="A9228" s="35"/>
      <c r="B9228" s="35"/>
      <c r="G9228" s="0" t="str">
        <f aca="false">IF(A9228="","",IF(AND(A9228&gt;=Debut,A9228&lt;Fin),1,0))</f>
        <v/>
      </c>
      <c r="H9228" s="0" t="str">
        <f aca="false">IF(G9228=1,INT(ROUND((A9228-Debut)*86400,0)/600),"")</f>
        <v/>
      </c>
      <c r="I9228" s="0" t="str">
        <f aca="false">IF(G9228=1,INT(ROUND((A9228-Debut)*86400,0)/3600),"")</f>
        <v/>
      </c>
      <c r="J9228" s="0" t="str">
        <f aca="false">IF(OR(A9228="",B9228=""),"",ROUND((B9228-A9228)*86400,0))</f>
        <v/>
      </c>
      <c r="K9228" s="37" t="str">
        <f aca="false">IF(G9228=1,IF(COUNTIFS($C:$C,C9228,$G:$G,1,$A:$A,"&gt;="&amp;(A9228-FenetreInterm/86400),$A:$A,"&lt;="&amp;A9228)&gt;=NbInterm,1,0),"")</f>
        <v/>
      </c>
      <c r="L9228" s="37" t="str">
        <f aca="false">IF(G9228=1,IF(B9228="",0,IF(J9228&lt;SeuilFugitive,1,0)),"")</f>
        <v/>
      </c>
      <c r="M9228" s="37" t="str">
        <f aca="false">IF(G9228=1,IF(B9228="",IF((Fin-A9228)*24&gt;SeuilFigee,1,0),IF(J9228&gt;SeuilFigee*3600,1,0)),"")</f>
        <v/>
      </c>
      <c r="N9228" s="0" t="str">
        <f aca="false">IF(G9228=1,IF(COUNTIF(H$2:H9228,H9228)=1,COUNTIF($H:$H,H9228),""),"")</f>
        <v/>
      </c>
      <c r="O9228" s="0" t="str">
        <f aca="false">IF(G9228=1,IF(COUNTIF(I$2:I9228,I9228)=1,COUNTIF($I:$I,I9228),""),"")</f>
        <v/>
      </c>
      <c r="P9228" s="38" t="str">
        <f aca="false">IF(G9228=1,IF(COUNTIFS(C$2:C9228,C9228,G$2:G9228,1)=1,COUNTIFS($C:$C,C9228,$G:$G,1)+ROW()/10000000,""),"")</f>
        <v/>
      </c>
      <c r="Q9228" s="0" t="str">
        <f aca="false">IF(K9228=1,IF(COUNTIFS(C$2:C9228,C9228,K$2:K9228,1)=1,1,0),"")</f>
        <v/>
      </c>
      <c r="R9228" s="0" t="str">
        <f aca="false">IF(M9228=1,IF(COUNTIFS(C$2:C9228,C9228,M$2:M9228,1)=1,1,0),"")</f>
        <v/>
      </c>
      <c r="S9228" s="0" t="str">
        <f aca="false">IF(L9228=1,IF(COUNTIFS(C$2:C9228,C9228,L$2:L9228,1)=1,1,0),"")</f>
        <v/>
      </c>
      <c r="T9228" s="38" t="str">
        <f aca="false">IF(N9228="","",N9228+ROW()/10000000)</f>
        <v/>
      </c>
      <c r="U9228" s="0" t="str">
        <f aca="false">IF(G9228=1,IF(B9228="",1,0),"")</f>
        <v/>
      </c>
    </row>
    <row r="9229" customFormat="false" ht="15" hidden="false" customHeight="false" outlineLevel="0" collapsed="false">
      <c r="A9229" s="35"/>
      <c r="B9229" s="35"/>
      <c r="G9229" s="0" t="str">
        <f aca="false">IF(A9229="","",IF(AND(A9229&gt;=Debut,A9229&lt;Fin),1,0))</f>
        <v/>
      </c>
      <c r="H9229" s="0" t="str">
        <f aca="false">IF(G9229=1,INT(ROUND((A9229-Debut)*86400,0)/600),"")</f>
        <v/>
      </c>
      <c r="I9229" s="0" t="str">
        <f aca="false">IF(G9229=1,INT(ROUND((A9229-Debut)*86400,0)/3600),"")</f>
        <v/>
      </c>
      <c r="J9229" s="0" t="str">
        <f aca="false">IF(OR(A9229="",B9229=""),"",ROUND((B9229-A9229)*86400,0))</f>
        <v/>
      </c>
      <c r="K9229" s="37" t="str">
        <f aca="false">IF(G9229=1,IF(COUNTIFS($C:$C,C9229,$G:$G,1,$A:$A,"&gt;="&amp;(A9229-FenetreInterm/86400),$A:$A,"&lt;="&amp;A9229)&gt;=NbInterm,1,0),"")</f>
        <v/>
      </c>
      <c r="L9229" s="37" t="str">
        <f aca="false">IF(G9229=1,IF(B9229="",0,IF(J9229&lt;SeuilFugitive,1,0)),"")</f>
        <v/>
      </c>
      <c r="M9229" s="37" t="str">
        <f aca="false">IF(G9229=1,IF(B9229="",IF((Fin-A9229)*24&gt;SeuilFigee,1,0),IF(J9229&gt;SeuilFigee*3600,1,0)),"")</f>
        <v/>
      </c>
      <c r="N9229" s="0" t="str">
        <f aca="false">IF(G9229=1,IF(COUNTIF(H$2:H9229,H9229)=1,COUNTIF($H:$H,H9229),""),"")</f>
        <v/>
      </c>
      <c r="O9229" s="0" t="str">
        <f aca="false">IF(G9229=1,IF(COUNTIF(I$2:I9229,I9229)=1,COUNTIF($I:$I,I9229),""),"")</f>
        <v/>
      </c>
      <c r="P9229" s="38" t="str">
        <f aca="false">IF(G9229=1,IF(COUNTIFS(C$2:C9229,C9229,G$2:G9229,1)=1,COUNTIFS($C:$C,C9229,$G:$G,1)+ROW()/10000000,""),"")</f>
        <v/>
      </c>
      <c r="Q9229" s="0" t="str">
        <f aca="false">IF(K9229=1,IF(COUNTIFS(C$2:C9229,C9229,K$2:K9229,1)=1,1,0),"")</f>
        <v/>
      </c>
      <c r="R9229" s="0" t="str">
        <f aca="false">IF(M9229=1,IF(COUNTIFS(C$2:C9229,C9229,M$2:M9229,1)=1,1,0),"")</f>
        <v/>
      </c>
      <c r="S9229" s="0" t="str">
        <f aca="false">IF(L9229=1,IF(COUNTIFS(C$2:C9229,C9229,L$2:L9229,1)=1,1,0),"")</f>
        <v/>
      </c>
      <c r="T9229" s="38" t="str">
        <f aca="false">IF(N9229="","",N9229+ROW()/10000000)</f>
        <v/>
      </c>
      <c r="U9229" s="0" t="str">
        <f aca="false">IF(G9229=1,IF(B9229="",1,0),"")</f>
        <v/>
      </c>
    </row>
    <row r="9230" customFormat="false" ht="15" hidden="false" customHeight="false" outlineLevel="0" collapsed="false">
      <c r="A9230" s="35"/>
      <c r="B9230" s="35"/>
      <c r="G9230" s="0" t="str">
        <f aca="false">IF(A9230="","",IF(AND(A9230&gt;=Debut,A9230&lt;Fin),1,0))</f>
        <v/>
      </c>
      <c r="H9230" s="0" t="str">
        <f aca="false">IF(G9230=1,INT(ROUND((A9230-Debut)*86400,0)/600),"")</f>
        <v/>
      </c>
      <c r="I9230" s="0" t="str">
        <f aca="false">IF(G9230=1,INT(ROUND((A9230-Debut)*86400,0)/3600),"")</f>
        <v/>
      </c>
      <c r="J9230" s="0" t="str">
        <f aca="false">IF(OR(A9230="",B9230=""),"",ROUND((B9230-A9230)*86400,0))</f>
        <v/>
      </c>
      <c r="K9230" s="37" t="str">
        <f aca="false">IF(G9230=1,IF(COUNTIFS($C:$C,C9230,$G:$G,1,$A:$A,"&gt;="&amp;(A9230-FenetreInterm/86400),$A:$A,"&lt;="&amp;A9230)&gt;=NbInterm,1,0),"")</f>
        <v/>
      </c>
      <c r="L9230" s="37" t="str">
        <f aca="false">IF(G9230=1,IF(B9230="",0,IF(J9230&lt;SeuilFugitive,1,0)),"")</f>
        <v/>
      </c>
      <c r="M9230" s="37" t="str">
        <f aca="false">IF(G9230=1,IF(B9230="",IF((Fin-A9230)*24&gt;SeuilFigee,1,0),IF(J9230&gt;SeuilFigee*3600,1,0)),"")</f>
        <v/>
      </c>
      <c r="N9230" s="0" t="str">
        <f aca="false">IF(G9230=1,IF(COUNTIF(H$2:H9230,H9230)=1,COUNTIF($H:$H,H9230),""),"")</f>
        <v/>
      </c>
      <c r="O9230" s="0" t="str">
        <f aca="false">IF(G9230=1,IF(COUNTIF(I$2:I9230,I9230)=1,COUNTIF($I:$I,I9230),""),"")</f>
        <v/>
      </c>
      <c r="P9230" s="38" t="str">
        <f aca="false">IF(G9230=1,IF(COUNTIFS(C$2:C9230,C9230,G$2:G9230,1)=1,COUNTIFS($C:$C,C9230,$G:$G,1)+ROW()/10000000,""),"")</f>
        <v/>
      </c>
      <c r="Q9230" s="0" t="str">
        <f aca="false">IF(K9230=1,IF(COUNTIFS(C$2:C9230,C9230,K$2:K9230,1)=1,1,0),"")</f>
        <v/>
      </c>
      <c r="R9230" s="0" t="str">
        <f aca="false">IF(M9230=1,IF(COUNTIFS(C$2:C9230,C9230,M$2:M9230,1)=1,1,0),"")</f>
        <v/>
      </c>
      <c r="S9230" s="0" t="str">
        <f aca="false">IF(L9230=1,IF(COUNTIFS(C$2:C9230,C9230,L$2:L9230,1)=1,1,0),"")</f>
        <v/>
      </c>
      <c r="T9230" s="38" t="str">
        <f aca="false">IF(N9230="","",N9230+ROW()/10000000)</f>
        <v/>
      </c>
      <c r="U9230" s="0" t="str">
        <f aca="false">IF(G9230=1,IF(B9230="",1,0),"")</f>
        <v/>
      </c>
    </row>
    <row r="9231" customFormat="false" ht="15" hidden="false" customHeight="false" outlineLevel="0" collapsed="false">
      <c r="A9231" s="35"/>
      <c r="B9231" s="35"/>
      <c r="G9231" s="0" t="str">
        <f aca="false">IF(A9231="","",IF(AND(A9231&gt;=Debut,A9231&lt;Fin),1,0))</f>
        <v/>
      </c>
      <c r="H9231" s="0" t="str">
        <f aca="false">IF(G9231=1,INT(ROUND((A9231-Debut)*86400,0)/600),"")</f>
        <v/>
      </c>
      <c r="I9231" s="0" t="str">
        <f aca="false">IF(G9231=1,INT(ROUND((A9231-Debut)*86400,0)/3600),"")</f>
        <v/>
      </c>
      <c r="J9231" s="0" t="str">
        <f aca="false">IF(OR(A9231="",B9231=""),"",ROUND((B9231-A9231)*86400,0))</f>
        <v/>
      </c>
      <c r="K9231" s="37" t="str">
        <f aca="false">IF(G9231=1,IF(COUNTIFS($C:$C,C9231,$G:$G,1,$A:$A,"&gt;="&amp;(A9231-FenetreInterm/86400),$A:$A,"&lt;="&amp;A9231)&gt;=NbInterm,1,0),"")</f>
        <v/>
      </c>
      <c r="L9231" s="37" t="str">
        <f aca="false">IF(G9231=1,IF(B9231="",0,IF(J9231&lt;SeuilFugitive,1,0)),"")</f>
        <v/>
      </c>
      <c r="M9231" s="37" t="str">
        <f aca="false">IF(G9231=1,IF(B9231="",IF((Fin-A9231)*24&gt;SeuilFigee,1,0),IF(J9231&gt;SeuilFigee*3600,1,0)),"")</f>
        <v/>
      </c>
      <c r="N9231" s="0" t="str">
        <f aca="false">IF(G9231=1,IF(COUNTIF(H$2:H9231,H9231)=1,COUNTIF($H:$H,H9231),""),"")</f>
        <v/>
      </c>
      <c r="O9231" s="0" t="str">
        <f aca="false">IF(G9231=1,IF(COUNTIF(I$2:I9231,I9231)=1,COUNTIF($I:$I,I9231),""),"")</f>
        <v/>
      </c>
      <c r="P9231" s="38" t="str">
        <f aca="false">IF(G9231=1,IF(COUNTIFS(C$2:C9231,C9231,G$2:G9231,1)=1,COUNTIFS($C:$C,C9231,$G:$G,1)+ROW()/10000000,""),"")</f>
        <v/>
      </c>
      <c r="Q9231" s="0" t="str">
        <f aca="false">IF(K9231=1,IF(COUNTIFS(C$2:C9231,C9231,K$2:K9231,1)=1,1,0),"")</f>
        <v/>
      </c>
      <c r="R9231" s="0" t="str">
        <f aca="false">IF(M9231=1,IF(COUNTIFS(C$2:C9231,C9231,M$2:M9231,1)=1,1,0),"")</f>
        <v/>
      </c>
      <c r="S9231" s="0" t="str">
        <f aca="false">IF(L9231=1,IF(COUNTIFS(C$2:C9231,C9231,L$2:L9231,1)=1,1,0),"")</f>
        <v/>
      </c>
      <c r="T9231" s="38" t="str">
        <f aca="false">IF(N9231="","",N9231+ROW()/10000000)</f>
        <v/>
      </c>
      <c r="U9231" s="0" t="str">
        <f aca="false">IF(G9231=1,IF(B9231="",1,0),"")</f>
        <v/>
      </c>
    </row>
    <row r="9232" customFormat="false" ht="15" hidden="false" customHeight="false" outlineLevel="0" collapsed="false">
      <c r="A9232" s="35"/>
      <c r="B9232" s="35"/>
      <c r="G9232" s="0" t="str">
        <f aca="false">IF(A9232="","",IF(AND(A9232&gt;=Debut,A9232&lt;Fin),1,0))</f>
        <v/>
      </c>
      <c r="H9232" s="0" t="str">
        <f aca="false">IF(G9232=1,INT(ROUND((A9232-Debut)*86400,0)/600),"")</f>
        <v/>
      </c>
      <c r="I9232" s="0" t="str">
        <f aca="false">IF(G9232=1,INT(ROUND((A9232-Debut)*86400,0)/3600),"")</f>
        <v/>
      </c>
      <c r="J9232" s="0" t="str">
        <f aca="false">IF(OR(A9232="",B9232=""),"",ROUND((B9232-A9232)*86400,0))</f>
        <v/>
      </c>
      <c r="K9232" s="37" t="str">
        <f aca="false">IF(G9232=1,IF(COUNTIFS($C:$C,C9232,$G:$G,1,$A:$A,"&gt;="&amp;(A9232-FenetreInterm/86400),$A:$A,"&lt;="&amp;A9232)&gt;=NbInterm,1,0),"")</f>
        <v/>
      </c>
      <c r="L9232" s="37" t="str">
        <f aca="false">IF(G9232=1,IF(B9232="",0,IF(J9232&lt;SeuilFugitive,1,0)),"")</f>
        <v/>
      </c>
      <c r="M9232" s="37" t="str">
        <f aca="false">IF(G9232=1,IF(B9232="",IF((Fin-A9232)*24&gt;SeuilFigee,1,0),IF(J9232&gt;SeuilFigee*3600,1,0)),"")</f>
        <v/>
      </c>
      <c r="N9232" s="0" t="str">
        <f aca="false">IF(G9232=1,IF(COUNTIF(H$2:H9232,H9232)=1,COUNTIF($H:$H,H9232),""),"")</f>
        <v/>
      </c>
      <c r="O9232" s="0" t="str">
        <f aca="false">IF(G9232=1,IF(COUNTIF(I$2:I9232,I9232)=1,COUNTIF($I:$I,I9232),""),"")</f>
        <v/>
      </c>
      <c r="P9232" s="38" t="str">
        <f aca="false">IF(G9232=1,IF(COUNTIFS(C$2:C9232,C9232,G$2:G9232,1)=1,COUNTIFS($C:$C,C9232,$G:$G,1)+ROW()/10000000,""),"")</f>
        <v/>
      </c>
      <c r="Q9232" s="0" t="str">
        <f aca="false">IF(K9232=1,IF(COUNTIFS(C$2:C9232,C9232,K$2:K9232,1)=1,1,0),"")</f>
        <v/>
      </c>
      <c r="R9232" s="0" t="str">
        <f aca="false">IF(M9232=1,IF(COUNTIFS(C$2:C9232,C9232,M$2:M9232,1)=1,1,0),"")</f>
        <v/>
      </c>
      <c r="S9232" s="0" t="str">
        <f aca="false">IF(L9232=1,IF(COUNTIFS(C$2:C9232,C9232,L$2:L9232,1)=1,1,0),"")</f>
        <v/>
      </c>
      <c r="T9232" s="38" t="str">
        <f aca="false">IF(N9232="","",N9232+ROW()/10000000)</f>
        <v/>
      </c>
      <c r="U9232" s="0" t="str">
        <f aca="false">IF(G9232=1,IF(B9232="",1,0),"")</f>
        <v/>
      </c>
    </row>
    <row r="9233" customFormat="false" ht="15" hidden="false" customHeight="false" outlineLevel="0" collapsed="false">
      <c r="A9233" s="35"/>
      <c r="B9233" s="35"/>
      <c r="G9233" s="0" t="str">
        <f aca="false">IF(A9233="","",IF(AND(A9233&gt;=Debut,A9233&lt;Fin),1,0))</f>
        <v/>
      </c>
      <c r="H9233" s="0" t="str">
        <f aca="false">IF(G9233=1,INT(ROUND((A9233-Debut)*86400,0)/600),"")</f>
        <v/>
      </c>
      <c r="I9233" s="0" t="str">
        <f aca="false">IF(G9233=1,INT(ROUND((A9233-Debut)*86400,0)/3600),"")</f>
        <v/>
      </c>
      <c r="J9233" s="0" t="str">
        <f aca="false">IF(OR(A9233="",B9233=""),"",ROUND((B9233-A9233)*86400,0))</f>
        <v/>
      </c>
      <c r="K9233" s="37" t="str">
        <f aca="false">IF(G9233=1,IF(COUNTIFS($C:$C,C9233,$G:$G,1,$A:$A,"&gt;="&amp;(A9233-FenetreInterm/86400),$A:$A,"&lt;="&amp;A9233)&gt;=NbInterm,1,0),"")</f>
        <v/>
      </c>
      <c r="L9233" s="37" t="str">
        <f aca="false">IF(G9233=1,IF(B9233="",0,IF(J9233&lt;SeuilFugitive,1,0)),"")</f>
        <v/>
      </c>
      <c r="M9233" s="37" t="str">
        <f aca="false">IF(G9233=1,IF(B9233="",IF((Fin-A9233)*24&gt;SeuilFigee,1,0),IF(J9233&gt;SeuilFigee*3600,1,0)),"")</f>
        <v/>
      </c>
      <c r="N9233" s="0" t="str">
        <f aca="false">IF(G9233=1,IF(COUNTIF(H$2:H9233,H9233)=1,COUNTIF($H:$H,H9233),""),"")</f>
        <v/>
      </c>
      <c r="O9233" s="0" t="str">
        <f aca="false">IF(G9233=1,IF(COUNTIF(I$2:I9233,I9233)=1,COUNTIF($I:$I,I9233),""),"")</f>
        <v/>
      </c>
      <c r="P9233" s="38" t="str">
        <f aca="false">IF(G9233=1,IF(COUNTIFS(C$2:C9233,C9233,G$2:G9233,1)=1,COUNTIFS($C:$C,C9233,$G:$G,1)+ROW()/10000000,""),"")</f>
        <v/>
      </c>
      <c r="Q9233" s="0" t="str">
        <f aca="false">IF(K9233=1,IF(COUNTIFS(C$2:C9233,C9233,K$2:K9233,1)=1,1,0),"")</f>
        <v/>
      </c>
      <c r="R9233" s="0" t="str">
        <f aca="false">IF(M9233=1,IF(COUNTIFS(C$2:C9233,C9233,M$2:M9233,1)=1,1,0),"")</f>
        <v/>
      </c>
      <c r="S9233" s="0" t="str">
        <f aca="false">IF(L9233=1,IF(COUNTIFS(C$2:C9233,C9233,L$2:L9233,1)=1,1,0),"")</f>
        <v/>
      </c>
      <c r="T9233" s="38" t="str">
        <f aca="false">IF(N9233="","",N9233+ROW()/10000000)</f>
        <v/>
      </c>
      <c r="U9233" s="0" t="str">
        <f aca="false">IF(G9233=1,IF(B9233="",1,0),"")</f>
        <v/>
      </c>
    </row>
    <row r="9234" customFormat="false" ht="15" hidden="false" customHeight="false" outlineLevel="0" collapsed="false">
      <c r="A9234" s="35"/>
      <c r="B9234" s="35"/>
      <c r="G9234" s="0" t="str">
        <f aca="false">IF(A9234="","",IF(AND(A9234&gt;=Debut,A9234&lt;Fin),1,0))</f>
        <v/>
      </c>
      <c r="H9234" s="0" t="str">
        <f aca="false">IF(G9234=1,INT(ROUND((A9234-Debut)*86400,0)/600),"")</f>
        <v/>
      </c>
      <c r="I9234" s="0" t="str">
        <f aca="false">IF(G9234=1,INT(ROUND((A9234-Debut)*86400,0)/3600),"")</f>
        <v/>
      </c>
      <c r="J9234" s="0" t="str">
        <f aca="false">IF(OR(A9234="",B9234=""),"",ROUND((B9234-A9234)*86400,0))</f>
        <v/>
      </c>
      <c r="K9234" s="37" t="str">
        <f aca="false">IF(G9234=1,IF(COUNTIFS($C:$C,C9234,$G:$G,1,$A:$A,"&gt;="&amp;(A9234-FenetreInterm/86400),$A:$A,"&lt;="&amp;A9234)&gt;=NbInterm,1,0),"")</f>
        <v/>
      </c>
      <c r="L9234" s="37" t="str">
        <f aca="false">IF(G9234=1,IF(B9234="",0,IF(J9234&lt;SeuilFugitive,1,0)),"")</f>
        <v/>
      </c>
      <c r="M9234" s="37" t="str">
        <f aca="false">IF(G9234=1,IF(B9234="",IF((Fin-A9234)*24&gt;SeuilFigee,1,0),IF(J9234&gt;SeuilFigee*3600,1,0)),"")</f>
        <v/>
      </c>
      <c r="N9234" s="0" t="str">
        <f aca="false">IF(G9234=1,IF(COUNTIF(H$2:H9234,H9234)=1,COUNTIF($H:$H,H9234),""),"")</f>
        <v/>
      </c>
      <c r="O9234" s="0" t="str">
        <f aca="false">IF(G9234=1,IF(COUNTIF(I$2:I9234,I9234)=1,COUNTIF($I:$I,I9234),""),"")</f>
        <v/>
      </c>
      <c r="P9234" s="38" t="str">
        <f aca="false">IF(G9234=1,IF(COUNTIFS(C$2:C9234,C9234,G$2:G9234,1)=1,COUNTIFS($C:$C,C9234,$G:$G,1)+ROW()/10000000,""),"")</f>
        <v/>
      </c>
      <c r="Q9234" s="0" t="str">
        <f aca="false">IF(K9234=1,IF(COUNTIFS(C$2:C9234,C9234,K$2:K9234,1)=1,1,0),"")</f>
        <v/>
      </c>
      <c r="R9234" s="0" t="str">
        <f aca="false">IF(M9234=1,IF(COUNTIFS(C$2:C9234,C9234,M$2:M9234,1)=1,1,0),"")</f>
        <v/>
      </c>
      <c r="S9234" s="0" t="str">
        <f aca="false">IF(L9234=1,IF(COUNTIFS(C$2:C9234,C9234,L$2:L9234,1)=1,1,0),"")</f>
        <v/>
      </c>
      <c r="T9234" s="38" t="str">
        <f aca="false">IF(N9234="","",N9234+ROW()/10000000)</f>
        <v/>
      </c>
      <c r="U9234" s="0" t="str">
        <f aca="false">IF(G9234=1,IF(B9234="",1,0),"")</f>
        <v/>
      </c>
    </row>
    <row r="9235" customFormat="false" ht="15" hidden="false" customHeight="false" outlineLevel="0" collapsed="false">
      <c r="A9235" s="35"/>
      <c r="B9235" s="35"/>
      <c r="G9235" s="0" t="str">
        <f aca="false">IF(A9235="","",IF(AND(A9235&gt;=Debut,A9235&lt;Fin),1,0))</f>
        <v/>
      </c>
      <c r="H9235" s="0" t="str">
        <f aca="false">IF(G9235=1,INT(ROUND((A9235-Debut)*86400,0)/600),"")</f>
        <v/>
      </c>
      <c r="I9235" s="0" t="str">
        <f aca="false">IF(G9235=1,INT(ROUND((A9235-Debut)*86400,0)/3600),"")</f>
        <v/>
      </c>
      <c r="J9235" s="0" t="str">
        <f aca="false">IF(OR(A9235="",B9235=""),"",ROUND((B9235-A9235)*86400,0))</f>
        <v/>
      </c>
      <c r="K9235" s="37" t="str">
        <f aca="false">IF(G9235=1,IF(COUNTIFS($C:$C,C9235,$G:$G,1,$A:$A,"&gt;="&amp;(A9235-FenetreInterm/86400),$A:$A,"&lt;="&amp;A9235)&gt;=NbInterm,1,0),"")</f>
        <v/>
      </c>
      <c r="L9235" s="37" t="str">
        <f aca="false">IF(G9235=1,IF(B9235="",0,IF(J9235&lt;SeuilFugitive,1,0)),"")</f>
        <v/>
      </c>
      <c r="M9235" s="37" t="str">
        <f aca="false">IF(G9235=1,IF(B9235="",IF((Fin-A9235)*24&gt;SeuilFigee,1,0),IF(J9235&gt;SeuilFigee*3600,1,0)),"")</f>
        <v/>
      </c>
      <c r="N9235" s="0" t="str">
        <f aca="false">IF(G9235=1,IF(COUNTIF(H$2:H9235,H9235)=1,COUNTIF($H:$H,H9235),""),"")</f>
        <v/>
      </c>
      <c r="O9235" s="0" t="str">
        <f aca="false">IF(G9235=1,IF(COUNTIF(I$2:I9235,I9235)=1,COUNTIF($I:$I,I9235),""),"")</f>
        <v/>
      </c>
      <c r="P9235" s="38" t="str">
        <f aca="false">IF(G9235=1,IF(COUNTIFS(C$2:C9235,C9235,G$2:G9235,1)=1,COUNTIFS($C:$C,C9235,$G:$G,1)+ROW()/10000000,""),"")</f>
        <v/>
      </c>
      <c r="Q9235" s="0" t="str">
        <f aca="false">IF(K9235=1,IF(COUNTIFS(C$2:C9235,C9235,K$2:K9235,1)=1,1,0),"")</f>
        <v/>
      </c>
      <c r="R9235" s="0" t="str">
        <f aca="false">IF(M9235=1,IF(COUNTIFS(C$2:C9235,C9235,M$2:M9235,1)=1,1,0),"")</f>
        <v/>
      </c>
      <c r="S9235" s="0" t="str">
        <f aca="false">IF(L9235=1,IF(COUNTIFS(C$2:C9235,C9235,L$2:L9235,1)=1,1,0),"")</f>
        <v/>
      </c>
      <c r="T9235" s="38" t="str">
        <f aca="false">IF(N9235="","",N9235+ROW()/10000000)</f>
        <v/>
      </c>
      <c r="U9235" s="0" t="str">
        <f aca="false">IF(G9235=1,IF(B9235="",1,0),"")</f>
        <v/>
      </c>
    </row>
    <row r="9236" customFormat="false" ht="15" hidden="false" customHeight="false" outlineLevel="0" collapsed="false">
      <c r="A9236" s="35"/>
      <c r="B9236" s="35"/>
      <c r="G9236" s="0" t="str">
        <f aca="false">IF(A9236="","",IF(AND(A9236&gt;=Debut,A9236&lt;Fin),1,0))</f>
        <v/>
      </c>
      <c r="H9236" s="0" t="str">
        <f aca="false">IF(G9236=1,INT(ROUND((A9236-Debut)*86400,0)/600),"")</f>
        <v/>
      </c>
      <c r="I9236" s="0" t="str">
        <f aca="false">IF(G9236=1,INT(ROUND((A9236-Debut)*86400,0)/3600),"")</f>
        <v/>
      </c>
      <c r="J9236" s="0" t="str">
        <f aca="false">IF(OR(A9236="",B9236=""),"",ROUND((B9236-A9236)*86400,0))</f>
        <v/>
      </c>
      <c r="K9236" s="37" t="str">
        <f aca="false">IF(G9236=1,IF(COUNTIFS($C:$C,C9236,$G:$G,1,$A:$A,"&gt;="&amp;(A9236-FenetreInterm/86400),$A:$A,"&lt;="&amp;A9236)&gt;=NbInterm,1,0),"")</f>
        <v/>
      </c>
      <c r="L9236" s="37" t="str">
        <f aca="false">IF(G9236=1,IF(B9236="",0,IF(J9236&lt;SeuilFugitive,1,0)),"")</f>
        <v/>
      </c>
      <c r="M9236" s="37" t="str">
        <f aca="false">IF(G9236=1,IF(B9236="",IF((Fin-A9236)*24&gt;SeuilFigee,1,0),IF(J9236&gt;SeuilFigee*3600,1,0)),"")</f>
        <v/>
      </c>
      <c r="N9236" s="0" t="str">
        <f aca="false">IF(G9236=1,IF(COUNTIF(H$2:H9236,H9236)=1,COUNTIF($H:$H,H9236),""),"")</f>
        <v/>
      </c>
      <c r="O9236" s="0" t="str">
        <f aca="false">IF(G9236=1,IF(COUNTIF(I$2:I9236,I9236)=1,COUNTIF($I:$I,I9236),""),"")</f>
        <v/>
      </c>
      <c r="P9236" s="38" t="str">
        <f aca="false">IF(G9236=1,IF(COUNTIFS(C$2:C9236,C9236,G$2:G9236,1)=1,COUNTIFS($C:$C,C9236,$G:$G,1)+ROW()/10000000,""),"")</f>
        <v/>
      </c>
      <c r="Q9236" s="0" t="str">
        <f aca="false">IF(K9236=1,IF(COUNTIFS(C$2:C9236,C9236,K$2:K9236,1)=1,1,0),"")</f>
        <v/>
      </c>
      <c r="R9236" s="0" t="str">
        <f aca="false">IF(M9236=1,IF(COUNTIFS(C$2:C9236,C9236,M$2:M9236,1)=1,1,0),"")</f>
        <v/>
      </c>
      <c r="S9236" s="0" t="str">
        <f aca="false">IF(L9236=1,IF(COUNTIFS(C$2:C9236,C9236,L$2:L9236,1)=1,1,0),"")</f>
        <v/>
      </c>
      <c r="T9236" s="38" t="str">
        <f aca="false">IF(N9236="","",N9236+ROW()/10000000)</f>
        <v/>
      </c>
      <c r="U9236" s="0" t="str">
        <f aca="false">IF(G9236=1,IF(B9236="",1,0),"")</f>
        <v/>
      </c>
    </row>
    <row r="9237" customFormat="false" ht="15" hidden="false" customHeight="false" outlineLevel="0" collapsed="false">
      <c r="A9237" s="35"/>
      <c r="B9237" s="35"/>
      <c r="G9237" s="0" t="str">
        <f aca="false">IF(A9237="","",IF(AND(A9237&gt;=Debut,A9237&lt;Fin),1,0))</f>
        <v/>
      </c>
      <c r="H9237" s="0" t="str">
        <f aca="false">IF(G9237=1,INT(ROUND((A9237-Debut)*86400,0)/600),"")</f>
        <v/>
      </c>
      <c r="I9237" s="0" t="str">
        <f aca="false">IF(G9237=1,INT(ROUND((A9237-Debut)*86400,0)/3600),"")</f>
        <v/>
      </c>
      <c r="J9237" s="0" t="str">
        <f aca="false">IF(OR(A9237="",B9237=""),"",ROUND((B9237-A9237)*86400,0))</f>
        <v/>
      </c>
      <c r="K9237" s="37" t="str">
        <f aca="false">IF(G9237=1,IF(COUNTIFS($C:$C,C9237,$G:$G,1,$A:$A,"&gt;="&amp;(A9237-FenetreInterm/86400),$A:$A,"&lt;="&amp;A9237)&gt;=NbInterm,1,0),"")</f>
        <v/>
      </c>
      <c r="L9237" s="37" t="str">
        <f aca="false">IF(G9237=1,IF(B9237="",0,IF(J9237&lt;SeuilFugitive,1,0)),"")</f>
        <v/>
      </c>
      <c r="M9237" s="37" t="str">
        <f aca="false">IF(G9237=1,IF(B9237="",IF((Fin-A9237)*24&gt;SeuilFigee,1,0),IF(J9237&gt;SeuilFigee*3600,1,0)),"")</f>
        <v/>
      </c>
      <c r="N9237" s="0" t="str">
        <f aca="false">IF(G9237=1,IF(COUNTIF(H$2:H9237,H9237)=1,COUNTIF($H:$H,H9237),""),"")</f>
        <v/>
      </c>
      <c r="O9237" s="0" t="str">
        <f aca="false">IF(G9237=1,IF(COUNTIF(I$2:I9237,I9237)=1,COUNTIF($I:$I,I9237),""),"")</f>
        <v/>
      </c>
      <c r="P9237" s="38" t="str">
        <f aca="false">IF(G9237=1,IF(COUNTIFS(C$2:C9237,C9237,G$2:G9237,1)=1,COUNTIFS($C:$C,C9237,$G:$G,1)+ROW()/10000000,""),"")</f>
        <v/>
      </c>
      <c r="Q9237" s="0" t="str">
        <f aca="false">IF(K9237=1,IF(COUNTIFS(C$2:C9237,C9237,K$2:K9237,1)=1,1,0),"")</f>
        <v/>
      </c>
      <c r="R9237" s="0" t="str">
        <f aca="false">IF(M9237=1,IF(COUNTIFS(C$2:C9237,C9237,M$2:M9237,1)=1,1,0),"")</f>
        <v/>
      </c>
      <c r="S9237" s="0" t="str">
        <f aca="false">IF(L9237=1,IF(COUNTIFS(C$2:C9237,C9237,L$2:L9237,1)=1,1,0),"")</f>
        <v/>
      </c>
      <c r="T9237" s="38" t="str">
        <f aca="false">IF(N9237="","",N9237+ROW()/10000000)</f>
        <v/>
      </c>
      <c r="U9237" s="0" t="str">
        <f aca="false">IF(G9237=1,IF(B9237="",1,0),"")</f>
        <v/>
      </c>
    </row>
    <row r="9238" customFormat="false" ht="15" hidden="false" customHeight="false" outlineLevel="0" collapsed="false">
      <c r="A9238" s="35"/>
      <c r="B9238" s="35"/>
      <c r="G9238" s="0" t="str">
        <f aca="false">IF(A9238="","",IF(AND(A9238&gt;=Debut,A9238&lt;Fin),1,0))</f>
        <v/>
      </c>
      <c r="H9238" s="0" t="str">
        <f aca="false">IF(G9238=1,INT(ROUND((A9238-Debut)*86400,0)/600),"")</f>
        <v/>
      </c>
      <c r="I9238" s="0" t="str">
        <f aca="false">IF(G9238=1,INT(ROUND((A9238-Debut)*86400,0)/3600),"")</f>
        <v/>
      </c>
      <c r="J9238" s="0" t="str">
        <f aca="false">IF(OR(A9238="",B9238=""),"",ROUND((B9238-A9238)*86400,0))</f>
        <v/>
      </c>
      <c r="K9238" s="37" t="str">
        <f aca="false">IF(G9238=1,IF(COUNTIFS($C:$C,C9238,$G:$G,1,$A:$A,"&gt;="&amp;(A9238-FenetreInterm/86400),$A:$A,"&lt;="&amp;A9238)&gt;=NbInterm,1,0),"")</f>
        <v/>
      </c>
      <c r="L9238" s="37" t="str">
        <f aca="false">IF(G9238=1,IF(B9238="",0,IF(J9238&lt;SeuilFugitive,1,0)),"")</f>
        <v/>
      </c>
      <c r="M9238" s="37" t="str">
        <f aca="false">IF(G9238=1,IF(B9238="",IF((Fin-A9238)*24&gt;SeuilFigee,1,0),IF(J9238&gt;SeuilFigee*3600,1,0)),"")</f>
        <v/>
      </c>
      <c r="N9238" s="0" t="str">
        <f aca="false">IF(G9238=1,IF(COUNTIF(H$2:H9238,H9238)=1,COUNTIF($H:$H,H9238),""),"")</f>
        <v/>
      </c>
      <c r="O9238" s="0" t="str">
        <f aca="false">IF(G9238=1,IF(COUNTIF(I$2:I9238,I9238)=1,COUNTIF($I:$I,I9238),""),"")</f>
        <v/>
      </c>
      <c r="P9238" s="38" t="str">
        <f aca="false">IF(G9238=1,IF(COUNTIFS(C$2:C9238,C9238,G$2:G9238,1)=1,COUNTIFS($C:$C,C9238,$G:$G,1)+ROW()/10000000,""),"")</f>
        <v/>
      </c>
      <c r="Q9238" s="0" t="str">
        <f aca="false">IF(K9238=1,IF(COUNTIFS(C$2:C9238,C9238,K$2:K9238,1)=1,1,0),"")</f>
        <v/>
      </c>
      <c r="R9238" s="0" t="str">
        <f aca="false">IF(M9238=1,IF(COUNTIFS(C$2:C9238,C9238,M$2:M9238,1)=1,1,0),"")</f>
        <v/>
      </c>
      <c r="S9238" s="0" t="str">
        <f aca="false">IF(L9238=1,IF(COUNTIFS(C$2:C9238,C9238,L$2:L9238,1)=1,1,0),"")</f>
        <v/>
      </c>
      <c r="T9238" s="38" t="str">
        <f aca="false">IF(N9238="","",N9238+ROW()/10000000)</f>
        <v/>
      </c>
      <c r="U9238" s="0" t="str">
        <f aca="false">IF(G9238=1,IF(B9238="",1,0),"")</f>
        <v/>
      </c>
    </row>
    <row r="9239" customFormat="false" ht="15" hidden="false" customHeight="false" outlineLevel="0" collapsed="false">
      <c r="A9239" s="35"/>
      <c r="B9239" s="35"/>
      <c r="G9239" s="0" t="str">
        <f aca="false">IF(A9239="","",IF(AND(A9239&gt;=Debut,A9239&lt;Fin),1,0))</f>
        <v/>
      </c>
      <c r="H9239" s="0" t="str">
        <f aca="false">IF(G9239=1,INT(ROUND((A9239-Debut)*86400,0)/600),"")</f>
        <v/>
      </c>
      <c r="I9239" s="0" t="str">
        <f aca="false">IF(G9239=1,INT(ROUND((A9239-Debut)*86400,0)/3600),"")</f>
        <v/>
      </c>
      <c r="J9239" s="0" t="str">
        <f aca="false">IF(OR(A9239="",B9239=""),"",ROUND((B9239-A9239)*86400,0))</f>
        <v/>
      </c>
      <c r="K9239" s="37" t="str">
        <f aca="false">IF(G9239=1,IF(COUNTIFS($C:$C,C9239,$G:$G,1,$A:$A,"&gt;="&amp;(A9239-FenetreInterm/86400),$A:$A,"&lt;="&amp;A9239)&gt;=NbInterm,1,0),"")</f>
        <v/>
      </c>
      <c r="L9239" s="37" t="str">
        <f aca="false">IF(G9239=1,IF(B9239="",0,IF(J9239&lt;SeuilFugitive,1,0)),"")</f>
        <v/>
      </c>
      <c r="M9239" s="37" t="str">
        <f aca="false">IF(G9239=1,IF(B9239="",IF((Fin-A9239)*24&gt;SeuilFigee,1,0),IF(J9239&gt;SeuilFigee*3600,1,0)),"")</f>
        <v/>
      </c>
      <c r="N9239" s="0" t="str">
        <f aca="false">IF(G9239=1,IF(COUNTIF(H$2:H9239,H9239)=1,COUNTIF($H:$H,H9239),""),"")</f>
        <v/>
      </c>
      <c r="O9239" s="0" t="str">
        <f aca="false">IF(G9239=1,IF(COUNTIF(I$2:I9239,I9239)=1,COUNTIF($I:$I,I9239),""),"")</f>
        <v/>
      </c>
      <c r="P9239" s="38" t="str">
        <f aca="false">IF(G9239=1,IF(COUNTIFS(C$2:C9239,C9239,G$2:G9239,1)=1,COUNTIFS($C:$C,C9239,$G:$G,1)+ROW()/10000000,""),"")</f>
        <v/>
      </c>
      <c r="Q9239" s="0" t="str">
        <f aca="false">IF(K9239=1,IF(COUNTIFS(C$2:C9239,C9239,K$2:K9239,1)=1,1,0),"")</f>
        <v/>
      </c>
      <c r="R9239" s="0" t="str">
        <f aca="false">IF(M9239=1,IF(COUNTIFS(C$2:C9239,C9239,M$2:M9239,1)=1,1,0),"")</f>
        <v/>
      </c>
      <c r="S9239" s="0" t="str">
        <f aca="false">IF(L9239=1,IF(COUNTIFS(C$2:C9239,C9239,L$2:L9239,1)=1,1,0),"")</f>
        <v/>
      </c>
      <c r="T9239" s="38" t="str">
        <f aca="false">IF(N9239="","",N9239+ROW()/10000000)</f>
        <v/>
      </c>
      <c r="U9239" s="0" t="str">
        <f aca="false">IF(G9239=1,IF(B9239="",1,0),"")</f>
        <v/>
      </c>
    </row>
    <row r="9240" customFormat="false" ht="15" hidden="false" customHeight="false" outlineLevel="0" collapsed="false">
      <c r="A9240" s="35"/>
      <c r="B9240" s="35"/>
      <c r="G9240" s="0" t="str">
        <f aca="false">IF(A9240="","",IF(AND(A9240&gt;=Debut,A9240&lt;Fin),1,0))</f>
        <v/>
      </c>
      <c r="H9240" s="0" t="str">
        <f aca="false">IF(G9240=1,INT(ROUND((A9240-Debut)*86400,0)/600),"")</f>
        <v/>
      </c>
      <c r="I9240" s="0" t="str">
        <f aca="false">IF(G9240=1,INT(ROUND((A9240-Debut)*86400,0)/3600),"")</f>
        <v/>
      </c>
      <c r="J9240" s="0" t="str">
        <f aca="false">IF(OR(A9240="",B9240=""),"",ROUND((B9240-A9240)*86400,0))</f>
        <v/>
      </c>
      <c r="K9240" s="37" t="str">
        <f aca="false">IF(G9240=1,IF(COUNTIFS($C:$C,C9240,$G:$G,1,$A:$A,"&gt;="&amp;(A9240-FenetreInterm/86400),$A:$A,"&lt;="&amp;A9240)&gt;=NbInterm,1,0),"")</f>
        <v/>
      </c>
      <c r="L9240" s="37" t="str">
        <f aca="false">IF(G9240=1,IF(B9240="",0,IF(J9240&lt;SeuilFugitive,1,0)),"")</f>
        <v/>
      </c>
      <c r="M9240" s="37" t="str">
        <f aca="false">IF(G9240=1,IF(B9240="",IF((Fin-A9240)*24&gt;SeuilFigee,1,0),IF(J9240&gt;SeuilFigee*3600,1,0)),"")</f>
        <v/>
      </c>
      <c r="N9240" s="0" t="str">
        <f aca="false">IF(G9240=1,IF(COUNTIF(H$2:H9240,H9240)=1,COUNTIF($H:$H,H9240),""),"")</f>
        <v/>
      </c>
      <c r="O9240" s="0" t="str">
        <f aca="false">IF(G9240=1,IF(COUNTIF(I$2:I9240,I9240)=1,COUNTIF($I:$I,I9240),""),"")</f>
        <v/>
      </c>
      <c r="P9240" s="38" t="str">
        <f aca="false">IF(G9240=1,IF(COUNTIFS(C$2:C9240,C9240,G$2:G9240,1)=1,COUNTIFS($C:$C,C9240,$G:$G,1)+ROW()/10000000,""),"")</f>
        <v/>
      </c>
      <c r="Q9240" s="0" t="str">
        <f aca="false">IF(K9240=1,IF(COUNTIFS(C$2:C9240,C9240,K$2:K9240,1)=1,1,0),"")</f>
        <v/>
      </c>
      <c r="R9240" s="0" t="str">
        <f aca="false">IF(M9240=1,IF(COUNTIFS(C$2:C9240,C9240,M$2:M9240,1)=1,1,0),"")</f>
        <v/>
      </c>
      <c r="S9240" s="0" t="str">
        <f aca="false">IF(L9240=1,IF(COUNTIFS(C$2:C9240,C9240,L$2:L9240,1)=1,1,0),"")</f>
        <v/>
      </c>
      <c r="T9240" s="38" t="str">
        <f aca="false">IF(N9240="","",N9240+ROW()/10000000)</f>
        <v/>
      </c>
      <c r="U9240" s="0" t="str">
        <f aca="false">IF(G9240=1,IF(B9240="",1,0),"")</f>
        <v/>
      </c>
    </row>
    <row r="9241" customFormat="false" ht="15" hidden="false" customHeight="false" outlineLevel="0" collapsed="false">
      <c r="A9241" s="35"/>
      <c r="B9241" s="35"/>
      <c r="G9241" s="0" t="str">
        <f aca="false">IF(A9241="","",IF(AND(A9241&gt;=Debut,A9241&lt;Fin),1,0))</f>
        <v/>
      </c>
      <c r="H9241" s="0" t="str">
        <f aca="false">IF(G9241=1,INT(ROUND((A9241-Debut)*86400,0)/600),"")</f>
        <v/>
      </c>
      <c r="I9241" s="0" t="str">
        <f aca="false">IF(G9241=1,INT(ROUND((A9241-Debut)*86400,0)/3600),"")</f>
        <v/>
      </c>
      <c r="J9241" s="0" t="str">
        <f aca="false">IF(OR(A9241="",B9241=""),"",ROUND((B9241-A9241)*86400,0))</f>
        <v/>
      </c>
      <c r="K9241" s="37" t="str">
        <f aca="false">IF(G9241=1,IF(COUNTIFS($C:$C,C9241,$G:$G,1,$A:$A,"&gt;="&amp;(A9241-FenetreInterm/86400),$A:$A,"&lt;="&amp;A9241)&gt;=NbInterm,1,0),"")</f>
        <v/>
      </c>
      <c r="L9241" s="37" t="str">
        <f aca="false">IF(G9241=1,IF(B9241="",0,IF(J9241&lt;SeuilFugitive,1,0)),"")</f>
        <v/>
      </c>
      <c r="M9241" s="37" t="str">
        <f aca="false">IF(G9241=1,IF(B9241="",IF((Fin-A9241)*24&gt;SeuilFigee,1,0),IF(J9241&gt;SeuilFigee*3600,1,0)),"")</f>
        <v/>
      </c>
      <c r="N9241" s="0" t="str">
        <f aca="false">IF(G9241=1,IF(COUNTIF(H$2:H9241,H9241)=1,COUNTIF($H:$H,H9241),""),"")</f>
        <v/>
      </c>
      <c r="O9241" s="0" t="str">
        <f aca="false">IF(G9241=1,IF(COUNTIF(I$2:I9241,I9241)=1,COUNTIF($I:$I,I9241),""),"")</f>
        <v/>
      </c>
      <c r="P9241" s="38" t="str">
        <f aca="false">IF(G9241=1,IF(COUNTIFS(C$2:C9241,C9241,G$2:G9241,1)=1,COUNTIFS($C:$C,C9241,$G:$G,1)+ROW()/10000000,""),"")</f>
        <v/>
      </c>
      <c r="Q9241" s="0" t="str">
        <f aca="false">IF(K9241=1,IF(COUNTIFS(C$2:C9241,C9241,K$2:K9241,1)=1,1,0),"")</f>
        <v/>
      </c>
      <c r="R9241" s="0" t="str">
        <f aca="false">IF(M9241=1,IF(COUNTIFS(C$2:C9241,C9241,M$2:M9241,1)=1,1,0),"")</f>
        <v/>
      </c>
      <c r="S9241" s="0" t="str">
        <f aca="false">IF(L9241=1,IF(COUNTIFS(C$2:C9241,C9241,L$2:L9241,1)=1,1,0),"")</f>
        <v/>
      </c>
      <c r="T9241" s="38" t="str">
        <f aca="false">IF(N9241="","",N9241+ROW()/10000000)</f>
        <v/>
      </c>
      <c r="U9241" s="0" t="str">
        <f aca="false">IF(G9241=1,IF(B9241="",1,0),"")</f>
        <v/>
      </c>
    </row>
    <row r="9242" customFormat="false" ht="15" hidden="false" customHeight="false" outlineLevel="0" collapsed="false">
      <c r="A9242" s="35"/>
      <c r="B9242" s="35"/>
      <c r="G9242" s="0" t="str">
        <f aca="false">IF(A9242="","",IF(AND(A9242&gt;=Debut,A9242&lt;Fin),1,0))</f>
        <v/>
      </c>
      <c r="H9242" s="0" t="str">
        <f aca="false">IF(G9242=1,INT(ROUND((A9242-Debut)*86400,0)/600),"")</f>
        <v/>
      </c>
      <c r="I9242" s="0" t="str">
        <f aca="false">IF(G9242=1,INT(ROUND((A9242-Debut)*86400,0)/3600),"")</f>
        <v/>
      </c>
      <c r="J9242" s="0" t="str">
        <f aca="false">IF(OR(A9242="",B9242=""),"",ROUND((B9242-A9242)*86400,0))</f>
        <v/>
      </c>
      <c r="K9242" s="37" t="str">
        <f aca="false">IF(G9242=1,IF(COUNTIFS($C:$C,C9242,$G:$G,1,$A:$A,"&gt;="&amp;(A9242-FenetreInterm/86400),$A:$A,"&lt;="&amp;A9242)&gt;=NbInterm,1,0),"")</f>
        <v/>
      </c>
      <c r="L9242" s="37" t="str">
        <f aca="false">IF(G9242=1,IF(B9242="",0,IF(J9242&lt;SeuilFugitive,1,0)),"")</f>
        <v/>
      </c>
      <c r="M9242" s="37" t="str">
        <f aca="false">IF(G9242=1,IF(B9242="",IF((Fin-A9242)*24&gt;SeuilFigee,1,0),IF(J9242&gt;SeuilFigee*3600,1,0)),"")</f>
        <v/>
      </c>
      <c r="N9242" s="0" t="str">
        <f aca="false">IF(G9242=1,IF(COUNTIF(H$2:H9242,H9242)=1,COUNTIF($H:$H,H9242),""),"")</f>
        <v/>
      </c>
      <c r="O9242" s="0" t="str">
        <f aca="false">IF(G9242=1,IF(COUNTIF(I$2:I9242,I9242)=1,COUNTIF($I:$I,I9242),""),"")</f>
        <v/>
      </c>
      <c r="P9242" s="38" t="str">
        <f aca="false">IF(G9242=1,IF(COUNTIFS(C$2:C9242,C9242,G$2:G9242,1)=1,COUNTIFS($C:$C,C9242,$G:$G,1)+ROW()/10000000,""),"")</f>
        <v/>
      </c>
      <c r="Q9242" s="0" t="str">
        <f aca="false">IF(K9242=1,IF(COUNTIFS(C$2:C9242,C9242,K$2:K9242,1)=1,1,0),"")</f>
        <v/>
      </c>
      <c r="R9242" s="0" t="str">
        <f aca="false">IF(M9242=1,IF(COUNTIFS(C$2:C9242,C9242,M$2:M9242,1)=1,1,0),"")</f>
        <v/>
      </c>
      <c r="S9242" s="0" t="str">
        <f aca="false">IF(L9242=1,IF(COUNTIFS(C$2:C9242,C9242,L$2:L9242,1)=1,1,0),"")</f>
        <v/>
      </c>
      <c r="T9242" s="38" t="str">
        <f aca="false">IF(N9242="","",N9242+ROW()/10000000)</f>
        <v/>
      </c>
      <c r="U9242" s="0" t="str">
        <f aca="false">IF(G9242=1,IF(B9242="",1,0),"")</f>
        <v/>
      </c>
    </row>
    <row r="9243" customFormat="false" ht="15" hidden="false" customHeight="false" outlineLevel="0" collapsed="false">
      <c r="A9243" s="35"/>
      <c r="B9243" s="35"/>
      <c r="G9243" s="0" t="str">
        <f aca="false">IF(A9243="","",IF(AND(A9243&gt;=Debut,A9243&lt;Fin),1,0))</f>
        <v/>
      </c>
      <c r="H9243" s="0" t="str">
        <f aca="false">IF(G9243=1,INT(ROUND((A9243-Debut)*86400,0)/600),"")</f>
        <v/>
      </c>
      <c r="I9243" s="0" t="str">
        <f aca="false">IF(G9243=1,INT(ROUND((A9243-Debut)*86400,0)/3600),"")</f>
        <v/>
      </c>
      <c r="J9243" s="0" t="str">
        <f aca="false">IF(OR(A9243="",B9243=""),"",ROUND((B9243-A9243)*86400,0))</f>
        <v/>
      </c>
      <c r="K9243" s="37" t="str">
        <f aca="false">IF(G9243=1,IF(COUNTIFS($C:$C,C9243,$G:$G,1,$A:$A,"&gt;="&amp;(A9243-FenetreInterm/86400),$A:$A,"&lt;="&amp;A9243)&gt;=NbInterm,1,0),"")</f>
        <v/>
      </c>
      <c r="L9243" s="37" t="str">
        <f aca="false">IF(G9243=1,IF(B9243="",0,IF(J9243&lt;SeuilFugitive,1,0)),"")</f>
        <v/>
      </c>
      <c r="M9243" s="37" t="str">
        <f aca="false">IF(G9243=1,IF(B9243="",IF((Fin-A9243)*24&gt;SeuilFigee,1,0),IF(J9243&gt;SeuilFigee*3600,1,0)),"")</f>
        <v/>
      </c>
      <c r="N9243" s="0" t="str">
        <f aca="false">IF(G9243=1,IF(COUNTIF(H$2:H9243,H9243)=1,COUNTIF($H:$H,H9243),""),"")</f>
        <v/>
      </c>
      <c r="O9243" s="0" t="str">
        <f aca="false">IF(G9243=1,IF(COUNTIF(I$2:I9243,I9243)=1,COUNTIF($I:$I,I9243),""),"")</f>
        <v/>
      </c>
      <c r="P9243" s="38" t="str">
        <f aca="false">IF(G9243=1,IF(COUNTIFS(C$2:C9243,C9243,G$2:G9243,1)=1,COUNTIFS($C:$C,C9243,$G:$G,1)+ROW()/10000000,""),"")</f>
        <v/>
      </c>
      <c r="Q9243" s="0" t="str">
        <f aca="false">IF(K9243=1,IF(COUNTIFS(C$2:C9243,C9243,K$2:K9243,1)=1,1,0),"")</f>
        <v/>
      </c>
      <c r="R9243" s="0" t="str">
        <f aca="false">IF(M9243=1,IF(COUNTIFS(C$2:C9243,C9243,M$2:M9243,1)=1,1,0),"")</f>
        <v/>
      </c>
      <c r="S9243" s="0" t="str">
        <f aca="false">IF(L9243=1,IF(COUNTIFS(C$2:C9243,C9243,L$2:L9243,1)=1,1,0),"")</f>
        <v/>
      </c>
      <c r="T9243" s="38" t="str">
        <f aca="false">IF(N9243="","",N9243+ROW()/10000000)</f>
        <v/>
      </c>
      <c r="U9243" s="0" t="str">
        <f aca="false">IF(G9243=1,IF(B9243="",1,0),"")</f>
        <v/>
      </c>
    </row>
    <row r="9244" customFormat="false" ht="15" hidden="false" customHeight="false" outlineLevel="0" collapsed="false">
      <c r="A9244" s="35"/>
      <c r="B9244" s="35"/>
      <c r="G9244" s="0" t="str">
        <f aca="false">IF(A9244="","",IF(AND(A9244&gt;=Debut,A9244&lt;Fin),1,0))</f>
        <v/>
      </c>
      <c r="H9244" s="0" t="str">
        <f aca="false">IF(G9244=1,INT(ROUND((A9244-Debut)*86400,0)/600),"")</f>
        <v/>
      </c>
      <c r="I9244" s="0" t="str">
        <f aca="false">IF(G9244=1,INT(ROUND((A9244-Debut)*86400,0)/3600),"")</f>
        <v/>
      </c>
      <c r="J9244" s="0" t="str">
        <f aca="false">IF(OR(A9244="",B9244=""),"",ROUND((B9244-A9244)*86400,0))</f>
        <v/>
      </c>
      <c r="K9244" s="37" t="str">
        <f aca="false">IF(G9244=1,IF(COUNTIFS($C:$C,C9244,$G:$G,1,$A:$A,"&gt;="&amp;(A9244-FenetreInterm/86400),$A:$A,"&lt;="&amp;A9244)&gt;=NbInterm,1,0),"")</f>
        <v/>
      </c>
      <c r="L9244" s="37" t="str">
        <f aca="false">IF(G9244=1,IF(B9244="",0,IF(J9244&lt;SeuilFugitive,1,0)),"")</f>
        <v/>
      </c>
      <c r="M9244" s="37" t="str">
        <f aca="false">IF(G9244=1,IF(B9244="",IF((Fin-A9244)*24&gt;SeuilFigee,1,0),IF(J9244&gt;SeuilFigee*3600,1,0)),"")</f>
        <v/>
      </c>
      <c r="N9244" s="0" t="str">
        <f aca="false">IF(G9244=1,IF(COUNTIF(H$2:H9244,H9244)=1,COUNTIF($H:$H,H9244),""),"")</f>
        <v/>
      </c>
      <c r="O9244" s="0" t="str">
        <f aca="false">IF(G9244=1,IF(COUNTIF(I$2:I9244,I9244)=1,COUNTIF($I:$I,I9244),""),"")</f>
        <v/>
      </c>
      <c r="P9244" s="38" t="str">
        <f aca="false">IF(G9244=1,IF(COUNTIFS(C$2:C9244,C9244,G$2:G9244,1)=1,COUNTIFS($C:$C,C9244,$G:$G,1)+ROW()/10000000,""),"")</f>
        <v/>
      </c>
      <c r="Q9244" s="0" t="str">
        <f aca="false">IF(K9244=1,IF(COUNTIFS(C$2:C9244,C9244,K$2:K9244,1)=1,1,0),"")</f>
        <v/>
      </c>
      <c r="R9244" s="0" t="str">
        <f aca="false">IF(M9244=1,IF(COUNTIFS(C$2:C9244,C9244,M$2:M9244,1)=1,1,0),"")</f>
        <v/>
      </c>
      <c r="S9244" s="0" t="str">
        <f aca="false">IF(L9244=1,IF(COUNTIFS(C$2:C9244,C9244,L$2:L9244,1)=1,1,0),"")</f>
        <v/>
      </c>
      <c r="T9244" s="38" t="str">
        <f aca="false">IF(N9244="","",N9244+ROW()/10000000)</f>
        <v/>
      </c>
      <c r="U9244" s="0" t="str">
        <f aca="false">IF(G9244=1,IF(B9244="",1,0),"")</f>
        <v/>
      </c>
    </row>
    <row r="9245" customFormat="false" ht="15" hidden="false" customHeight="false" outlineLevel="0" collapsed="false">
      <c r="A9245" s="35"/>
      <c r="B9245" s="35"/>
      <c r="G9245" s="0" t="str">
        <f aca="false">IF(A9245="","",IF(AND(A9245&gt;=Debut,A9245&lt;Fin),1,0))</f>
        <v/>
      </c>
      <c r="H9245" s="0" t="str">
        <f aca="false">IF(G9245=1,INT(ROUND((A9245-Debut)*86400,0)/600),"")</f>
        <v/>
      </c>
      <c r="I9245" s="0" t="str">
        <f aca="false">IF(G9245=1,INT(ROUND((A9245-Debut)*86400,0)/3600),"")</f>
        <v/>
      </c>
      <c r="J9245" s="0" t="str">
        <f aca="false">IF(OR(A9245="",B9245=""),"",ROUND((B9245-A9245)*86400,0))</f>
        <v/>
      </c>
      <c r="K9245" s="37" t="str">
        <f aca="false">IF(G9245=1,IF(COUNTIFS($C:$C,C9245,$G:$G,1,$A:$A,"&gt;="&amp;(A9245-FenetreInterm/86400),$A:$A,"&lt;="&amp;A9245)&gt;=NbInterm,1,0),"")</f>
        <v/>
      </c>
      <c r="L9245" s="37" t="str">
        <f aca="false">IF(G9245=1,IF(B9245="",0,IF(J9245&lt;SeuilFugitive,1,0)),"")</f>
        <v/>
      </c>
      <c r="M9245" s="37" t="str">
        <f aca="false">IF(G9245=1,IF(B9245="",IF((Fin-A9245)*24&gt;SeuilFigee,1,0),IF(J9245&gt;SeuilFigee*3600,1,0)),"")</f>
        <v/>
      </c>
      <c r="N9245" s="0" t="str">
        <f aca="false">IF(G9245=1,IF(COUNTIF(H$2:H9245,H9245)=1,COUNTIF($H:$H,H9245),""),"")</f>
        <v/>
      </c>
      <c r="O9245" s="0" t="str">
        <f aca="false">IF(G9245=1,IF(COUNTIF(I$2:I9245,I9245)=1,COUNTIF($I:$I,I9245),""),"")</f>
        <v/>
      </c>
      <c r="P9245" s="38" t="str">
        <f aca="false">IF(G9245=1,IF(COUNTIFS(C$2:C9245,C9245,G$2:G9245,1)=1,COUNTIFS($C:$C,C9245,$G:$G,1)+ROW()/10000000,""),"")</f>
        <v/>
      </c>
      <c r="Q9245" s="0" t="str">
        <f aca="false">IF(K9245=1,IF(COUNTIFS(C$2:C9245,C9245,K$2:K9245,1)=1,1,0),"")</f>
        <v/>
      </c>
      <c r="R9245" s="0" t="str">
        <f aca="false">IF(M9245=1,IF(COUNTIFS(C$2:C9245,C9245,M$2:M9245,1)=1,1,0),"")</f>
        <v/>
      </c>
      <c r="S9245" s="0" t="str">
        <f aca="false">IF(L9245=1,IF(COUNTIFS(C$2:C9245,C9245,L$2:L9245,1)=1,1,0),"")</f>
        <v/>
      </c>
      <c r="T9245" s="38" t="str">
        <f aca="false">IF(N9245="","",N9245+ROW()/10000000)</f>
        <v/>
      </c>
      <c r="U9245" s="0" t="str">
        <f aca="false">IF(G9245=1,IF(B9245="",1,0),"")</f>
        <v/>
      </c>
    </row>
    <row r="9246" customFormat="false" ht="15" hidden="false" customHeight="false" outlineLevel="0" collapsed="false">
      <c r="A9246" s="35"/>
      <c r="B9246" s="35"/>
      <c r="G9246" s="0" t="str">
        <f aca="false">IF(A9246="","",IF(AND(A9246&gt;=Debut,A9246&lt;Fin),1,0))</f>
        <v/>
      </c>
      <c r="H9246" s="0" t="str">
        <f aca="false">IF(G9246=1,INT(ROUND((A9246-Debut)*86400,0)/600),"")</f>
        <v/>
      </c>
      <c r="I9246" s="0" t="str">
        <f aca="false">IF(G9246=1,INT(ROUND((A9246-Debut)*86400,0)/3600),"")</f>
        <v/>
      </c>
      <c r="J9246" s="0" t="str">
        <f aca="false">IF(OR(A9246="",B9246=""),"",ROUND((B9246-A9246)*86400,0))</f>
        <v/>
      </c>
      <c r="K9246" s="37" t="str">
        <f aca="false">IF(G9246=1,IF(COUNTIFS($C:$C,C9246,$G:$G,1,$A:$A,"&gt;="&amp;(A9246-FenetreInterm/86400),$A:$A,"&lt;="&amp;A9246)&gt;=NbInterm,1,0),"")</f>
        <v/>
      </c>
      <c r="L9246" s="37" t="str">
        <f aca="false">IF(G9246=1,IF(B9246="",0,IF(J9246&lt;SeuilFugitive,1,0)),"")</f>
        <v/>
      </c>
      <c r="M9246" s="37" t="str">
        <f aca="false">IF(G9246=1,IF(B9246="",IF((Fin-A9246)*24&gt;SeuilFigee,1,0),IF(J9246&gt;SeuilFigee*3600,1,0)),"")</f>
        <v/>
      </c>
      <c r="N9246" s="0" t="str">
        <f aca="false">IF(G9246=1,IF(COUNTIF(H$2:H9246,H9246)=1,COUNTIF($H:$H,H9246),""),"")</f>
        <v/>
      </c>
      <c r="O9246" s="0" t="str">
        <f aca="false">IF(G9246=1,IF(COUNTIF(I$2:I9246,I9246)=1,COUNTIF($I:$I,I9246),""),"")</f>
        <v/>
      </c>
      <c r="P9246" s="38" t="str">
        <f aca="false">IF(G9246=1,IF(COUNTIFS(C$2:C9246,C9246,G$2:G9246,1)=1,COUNTIFS($C:$C,C9246,$G:$G,1)+ROW()/10000000,""),"")</f>
        <v/>
      </c>
      <c r="Q9246" s="0" t="str">
        <f aca="false">IF(K9246=1,IF(COUNTIFS(C$2:C9246,C9246,K$2:K9246,1)=1,1,0),"")</f>
        <v/>
      </c>
      <c r="R9246" s="0" t="str">
        <f aca="false">IF(M9246=1,IF(COUNTIFS(C$2:C9246,C9246,M$2:M9246,1)=1,1,0),"")</f>
        <v/>
      </c>
      <c r="S9246" s="0" t="str">
        <f aca="false">IF(L9246=1,IF(COUNTIFS(C$2:C9246,C9246,L$2:L9246,1)=1,1,0),"")</f>
        <v/>
      </c>
      <c r="T9246" s="38" t="str">
        <f aca="false">IF(N9246="","",N9246+ROW()/10000000)</f>
        <v/>
      </c>
      <c r="U9246" s="0" t="str">
        <f aca="false">IF(G9246=1,IF(B9246="",1,0),"")</f>
        <v/>
      </c>
    </row>
    <row r="9247" customFormat="false" ht="15" hidden="false" customHeight="false" outlineLevel="0" collapsed="false">
      <c r="A9247" s="35"/>
      <c r="B9247" s="35"/>
      <c r="G9247" s="0" t="str">
        <f aca="false">IF(A9247="","",IF(AND(A9247&gt;=Debut,A9247&lt;Fin),1,0))</f>
        <v/>
      </c>
      <c r="H9247" s="0" t="str">
        <f aca="false">IF(G9247=1,INT(ROUND((A9247-Debut)*86400,0)/600),"")</f>
        <v/>
      </c>
      <c r="I9247" s="0" t="str">
        <f aca="false">IF(G9247=1,INT(ROUND((A9247-Debut)*86400,0)/3600),"")</f>
        <v/>
      </c>
      <c r="J9247" s="0" t="str">
        <f aca="false">IF(OR(A9247="",B9247=""),"",ROUND((B9247-A9247)*86400,0))</f>
        <v/>
      </c>
      <c r="K9247" s="37" t="str">
        <f aca="false">IF(G9247=1,IF(COUNTIFS($C:$C,C9247,$G:$G,1,$A:$A,"&gt;="&amp;(A9247-FenetreInterm/86400),$A:$A,"&lt;="&amp;A9247)&gt;=NbInterm,1,0),"")</f>
        <v/>
      </c>
      <c r="L9247" s="37" t="str">
        <f aca="false">IF(G9247=1,IF(B9247="",0,IF(J9247&lt;SeuilFugitive,1,0)),"")</f>
        <v/>
      </c>
      <c r="M9247" s="37" t="str">
        <f aca="false">IF(G9247=1,IF(B9247="",IF((Fin-A9247)*24&gt;SeuilFigee,1,0),IF(J9247&gt;SeuilFigee*3600,1,0)),"")</f>
        <v/>
      </c>
      <c r="N9247" s="0" t="str">
        <f aca="false">IF(G9247=1,IF(COUNTIF(H$2:H9247,H9247)=1,COUNTIF($H:$H,H9247),""),"")</f>
        <v/>
      </c>
      <c r="O9247" s="0" t="str">
        <f aca="false">IF(G9247=1,IF(COUNTIF(I$2:I9247,I9247)=1,COUNTIF($I:$I,I9247),""),"")</f>
        <v/>
      </c>
      <c r="P9247" s="38" t="str">
        <f aca="false">IF(G9247=1,IF(COUNTIFS(C$2:C9247,C9247,G$2:G9247,1)=1,COUNTIFS($C:$C,C9247,$G:$G,1)+ROW()/10000000,""),"")</f>
        <v/>
      </c>
      <c r="Q9247" s="0" t="str">
        <f aca="false">IF(K9247=1,IF(COUNTIFS(C$2:C9247,C9247,K$2:K9247,1)=1,1,0),"")</f>
        <v/>
      </c>
      <c r="R9247" s="0" t="str">
        <f aca="false">IF(M9247=1,IF(COUNTIFS(C$2:C9247,C9247,M$2:M9247,1)=1,1,0),"")</f>
        <v/>
      </c>
      <c r="S9247" s="0" t="str">
        <f aca="false">IF(L9247=1,IF(COUNTIFS(C$2:C9247,C9247,L$2:L9247,1)=1,1,0),"")</f>
        <v/>
      </c>
      <c r="T9247" s="38" t="str">
        <f aca="false">IF(N9247="","",N9247+ROW()/10000000)</f>
        <v/>
      </c>
      <c r="U9247" s="0" t="str">
        <f aca="false">IF(G9247=1,IF(B9247="",1,0),"")</f>
        <v/>
      </c>
    </row>
    <row r="9248" customFormat="false" ht="15" hidden="false" customHeight="false" outlineLevel="0" collapsed="false">
      <c r="A9248" s="35"/>
      <c r="B9248" s="35"/>
      <c r="G9248" s="0" t="str">
        <f aca="false">IF(A9248="","",IF(AND(A9248&gt;=Debut,A9248&lt;Fin),1,0))</f>
        <v/>
      </c>
      <c r="H9248" s="0" t="str">
        <f aca="false">IF(G9248=1,INT(ROUND((A9248-Debut)*86400,0)/600),"")</f>
        <v/>
      </c>
      <c r="I9248" s="0" t="str">
        <f aca="false">IF(G9248=1,INT(ROUND((A9248-Debut)*86400,0)/3600),"")</f>
        <v/>
      </c>
      <c r="J9248" s="0" t="str">
        <f aca="false">IF(OR(A9248="",B9248=""),"",ROUND((B9248-A9248)*86400,0))</f>
        <v/>
      </c>
      <c r="K9248" s="37" t="str">
        <f aca="false">IF(G9248=1,IF(COUNTIFS($C:$C,C9248,$G:$G,1,$A:$A,"&gt;="&amp;(A9248-FenetreInterm/86400),$A:$A,"&lt;="&amp;A9248)&gt;=NbInterm,1,0),"")</f>
        <v/>
      </c>
      <c r="L9248" s="37" t="str">
        <f aca="false">IF(G9248=1,IF(B9248="",0,IF(J9248&lt;SeuilFugitive,1,0)),"")</f>
        <v/>
      </c>
      <c r="M9248" s="37" t="str">
        <f aca="false">IF(G9248=1,IF(B9248="",IF((Fin-A9248)*24&gt;SeuilFigee,1,0),IF(J9248&gt;SeuilFigee*3600,1,0)),"")</f>
        <v/>
      </c>
      <c r="N9248" s="0" t="str">
        <f aca="false">IF(G9248=1,IF(COUNTIF(H$2:H9248,H9248)=1,COUNTIF($H:$H,H9248),""),"")</f>
        <v/>
      </c>
      <c r="O9248" s="0" t="str">
        <f aca="false">IF(G9248=1,IF(COUNTIF(I$2:I9248,I9248)=1,COUNTIF($I:$I,I9248),""),"")</f>
        <v/>
      </c>
      <c r="P9248" s="38" t="str">
        <f aca="false">IF(G9248=1,IF(COUNTIFS(C$2:C9248,C9248,G$2:G9248,1)=1,COUNTIFS($C:$C,C9248,$G:$G,1)+ROW()/10000000,""),"")</f>
        <v/>
      </c>
      <c r="Q9248" s="0" t="str">
        <f aca="false">IF(K9248=1,IF(COUNTIFS(C$2:C9248,C9248,K$2:K9248,1)=1,1,0),"")</f>
        <v/>
      </c>
      <c r="R9248" s="0" t="str">
        <f aca="false">IF(M9248=1,IF(COUNTIFS(C$2:C9248,C9248,M$2:M9248,1)=1,1,0),"")</f>
        <v/>
      </c>
      <c r="S9248" s="0" t="str">
        <f aca="false">IF(L9248=1,IF(COUNTIFS(C$2:C9248,C9248,L$2:L9248,1)=1,1,0),"")</f>
        <v/>
      </c>
      <c r="T9248" s="38" t="str">
        <f aca="false">IF(N9248="","",N9248+ROW()/10000000)</f>
        <v/>
      </c>
      <c r="U9248" s="0" t="str">
        <f aca="false">IF(G9248=1,IF(B9248="",1,0),"")</f>
        <v/>
      </c>
    </row>
    <row r="9249" customFormat="false" ht="15" hidden="false" customHeight="false" outlineLevel="0" collapsed="false">
      <c r="A9249" s="35"/>
      <c r="B9249" s="35"/>
      <c r="G9249" s="0" t="str">
        <f aca="false">IF(A9249="","",IF(AND(A9249&gt;=Debut,A9249&lt;Fin),1,0))</f>
        <v/>
      </c>
      <c r="H9249" s="0" t="str">
        <f aca="false">IF(G9249=1,INT(ROUND((A9249-Debut)*86400,0)/600),"")</f>
        <v/>
      </c>
      <c r="I9249" s="0" t="str">
        <f aca="false">IF(G9249=1,INT(ROUND((A9249-Debut)*86400,0)/3600),"")</f>
        <v/>
      </c>
      <c r="J9249" s="0" t="str">
        <f aca="false">IF(OR(A9249="",B9249=""),"",ROUND((B9249-A9249)*86400,0))</f>
        <v/>
      </c>
      <c r="K9249" s="37" t="str">
        <f aca="false">IF(G9249=1,IF(COUNTIFS($C:$C,C9249,$G:$G,1,$A:$A,"&gt;="&amp;(A9249-FenetreInterm/86400),$A:$A,"&lt;="&amp;A9249)&gt;=NbInterm,1,0),"")</f>
        <v/>
      </c>
      <c r="L9249" s="37" t="str">
        <f aca="false">IF(G9249=1,IF(B9249="",0,IF(J9249&lt;SeuilFugitive,1,0)),"")</f>
        <v/>
      </c>
      <c r="M9249" s="37" t="str">
        <f aca="false">IF(G9249=1,IF(B9249="",IF((Fin-A9249)*24&gt;SeuilFigee,1,0),IF(J9249&gt;SeuilFigee*3600,1,0)),"")</f>
        <v/>
      </c>
      <c r="N9249" s="0" t="str">
        <f aca="false">IF(G9249=1,IF(COUNTIF(H$2:H9249,H9249)=1,COUNTIF($H:$H,H9249),""),"")</f>
        <v/>
      </c>
      <c r="O9249" s="0" t="str">
        <f aca="false">IF(G9249=1,IF(COUNTIF(I$2:I9249,I9249)=1,COUNTIF($I:$I,I9249),""),"")</f>
        <v/>
      </c>
      <c r="P9249" s="38" t="str">
        <f aca="false">IF(G9249=1,IF(COUNTIFS(C$2:C9249,C9249,G$2:G9249,1)=1,COUNTIFS($C:$C,C9249,$G:$G,1)+ROW()/10000000,""),"")</f>
        <v/>
      </c>
      <c r="Q9249" s="0" t="str">
        <f aca="false">IF(K9249=1,IF(COUNTIFS(C$2:C9249,C9249,K$2:K9249,1)=1,1,0),"")</f>
        <v/>
      </c>
      <c r="R9249" s="0" t="str">
        <f aca="false">IF(M9249=1,IF(COUNTIFS(C$2:C9249,C9249,M$2:M9249,1)=1,1,0),"")</f>
        <v/>
      </c>
      <c r="S9249" s="0" t="str">
        <f aca="false">IF(L9249=1,IF(COUNTIFS(C$2:C9249,C9249,L$2:L9249,1)=1,1,0),"")</f>
        <v/>
      </c>
      <c r="T9249" s="38" t="str">
        <f aca="false">IF(N9249="","",N9249+ROW()/10000000)</f>
        <v/>
      </c>
      <c r="U9249" s="0" t="str">
        <f aca="false">IF(G9249=1,IF(B9249="",1,0),"")</f>
        <v/>
      </c>
    </row>
    <row r="9250" customFormat="false" ht="15" hidden="false" customHeight="false" outlineLevel="0" collapsed="false">
      <c r="A9250" s="35"/>
      <c r="B9250" s="35"/>
      <c r="G9250" s="0" t="str">
        <f aca="false">IF(A9250="","",IF(AND(A9250&gt;=Debut,A9250&lt;Fin),1,0))</f>
        <v/>
      </c>
      <c r="H9250" s="0" t="str">
        <f aca="false">IF(G9250=1,INT(ROUND((A9250-Debut)*86400,0)/600),"")</f>
        <v/>
      </c>
      <c r="I9250" s="0" t="str">
        <f aca="false">IF(G9250=1,INT(ROUND((A9250-Debut)*86400,0)/3600),"")</f>
        <v/>
      </c>
      <c r="J9250" s="0" t="str">
        <f aca="false">IF(OR(A9250="",B9250=""),"",ROUND((B9250-A9250)*86400,0))</f>
        <v/>
      </c>
      <c r="K9250" s="37" t="str">
        <f aca="false">IF(G9250=1,IF(COUNTIFS($C:$C,C9250,$G:$G,1,$A:$A,"&gt;="&amp;(A9250-FenetreInterm/86400),$A:$A,"&lt;="&amp;A9250)&gt;=NbInterm,1,0),"")</f>
        <v/>
      </c>
      <c r="L9250" s="37" t="str">
        <f aca="false">IF(G9250=1,IF(B9250="",0,IF(J9250&lt;SeuilFugitive,1,0)),"")</f>
        <v/>
      </c>
      <c r="M9250" s="37" t="str">
        <f aca="false">IF(G9250=1,IF(B9250="",IF((Fin-A9250)*24&gt;SeuilFigee,1,0),IF(J9250&gt;SeuilFigee*3600,1,0)),"")</f>
        <v/>
      </c>
      <c r="N9250" s="0" t="str">
        <f aca="false">IF(G9250=1,IF(COUNTIF(H$2:H9250,H9250)=1,COUNTIF($H:$H,H9250),""),"")</f>
        <v/>
      </c>
      <c r="O9250" s="0" t="str">
        <f aca="false">IF(G9250=1,IF(COUNTIF(I$2:I9250,I9250)=1,COUNTIF($I:$I,I9250),""),"")</f>
        <v/>
      </c>
      <c r="P9250" s="38" t="str">
        <f aca="false">IF(G9250=1,IF(COUNTIFS(C$2:C9250,C9250,G$2:G9250,1)=1,COUNTIFS($C:$C,C9250,$G:$G,1)+ROW()/10000000,""),"")</f>
        <v/>
      </c>
      <c r="Q9250" s="0" t="str">
        <f aca="false">IF(K9250=1,IF(COUNTIFS(C$2:C9250,C9250,K$2:K9250,1)=1,1,0),"")</f>
        <v/>
      </c>
      <c r="R9250" s="0" t="str">
        <f aca="false">IF(M9250=1,IF(COUNTIFS(C$2:C9250,C9250,M$2:M9250,1)=1,1,0),"")</f>
        <v/>
      </c>
      <c r="S9250" s="0" t="str">
        <f aca="false">IF(L9250=1,IF(COUNTIFS(C$2:C9250,C9250,L$2:L9250,1)=1,1,0),"")</f>
        <v/>
      </c>
      <c r="T9250" s="38" t="str">
        <f aca="false">IF(N9250="","",N9250+ROW()/10000000)</f>
        <v/>
      </c>
      <c r="U9250" s="0" t="str">
        <f aca="false">IF(G9250=1,IF(B9250="",1,0),"")</f>
        <v/>
      </c>
    </row>
    <row r="9251" customFormat="false" ht="15" hidden="false" customHeight="false" outlineLevel="0" collapsed="false">
      <c r="A9251" s="35"/>
      <c r="B9251" s="35"/>
      <c r="G9251" s="0" t="str">
        <f aca="false">IF(A9251="","",IF(AND(A9251&gt;=Debut,A9251&lt;Fin),1,0))</f>
        <v/>
      </c>
      <c r="H9251" s="0" t="str">
        <f aca="false">IF(G9251=1,INT(ROUND((A9251-Debut)*86400,0)/600),"")</f>
        <v/>
      </c>
      <c r="I9251" s="0" t="str">
        <f aca="false">IF(G9251=1,INT(ROUND((A9251-Debut)*86400,0)/3600),"")</f>
        <v/>
      </c>
      <c r="J9251" s="0" t="str">
        <f aca="false">IF(OR(A9251="",B9251=""),"",ROUND((B9251-A9251)*86400,0))</f>
        <v/>
      </c>
      <c r="K9251" s="37" t="str">
        <f aca="false">IF(G9251=1,IF(COUNTIFS($C:$C,C9251,$G:$G,1,$A:$A,"&gt;="&amp;(A9251-FenetreInterm/86400),$A:$A,"&lt;="&amp;A9251)&gt;=NbInterm,1,0),"")</f>
        <v/>
      </c>
      <c r="L9251" s="37" t="str">
        <f aca="false">IF(G9251=1,IF(B9251="",0,IF(J9251&lt;SeuilFugitive,1,0)),"")</f>
        <v/>
      </c>
      <c r="M9251" s="37" t="str">
        <f aca="false">IF(G9251=1,IF(B9251="",IF((Fin-A9251)*24&gt;SeuilFigee,1,0),IF(J9251&gt;SeuilFigee*3600,1,0)),"")</f>
        <v/>
      </c>
      <c r="N9251" s="0" t="str">
        <f aca="false">IF(G9251=1,IF(COUNTIF(H$2:H9251,H9251)=1,COUNTIF($H:$H,H9251),""),"")</f>
        <v/>
      </c>
      <c r="O9251" s="0" t="str">
        <f aca="false">IF(G9251=1,IF(COUNTIF(I$2:I9251,I9251)=1,COUNTIF($I:$I,I9251),""),"")</f>
        <v/>
      </c>
      <c r="P9251" s="38" t="str">
        <f aca="false">IF(G9251=1,IF(COUNTIFS(C$2:C9251,C9251,G$2:G9251,1)=1,COUNTIFS($C:$C,C9251,$G:$G,1)+ROW()/10000000,""),"")</f>
        <v/>
      </c>
      <c r="Q9251" s="0" t="str">
        <f aca="false">IF(K9251=1,IF(COUNTIFS(C$2:C9251,C9251,K$2:K9251,1)=1,1,0),"")</f>
        <v/>
      </c>
      <c r="R9251" s="0" t="str">
        <f aca="false">IF(M9251=1,IF(COUNTIFS(C$2:C9251,C9251,M$2:M9251,1)=1,1,0),"")</f>
        <v/>
      </c>
      <c r="S9251" s="0" t="str">
        <f aca="false">IF(L9251=1,IF(COUNTIFS(C$2:C9251,C9251,L$2:L9251,1)=1,1,0),"")</f>
        <v/>
      </c>
      <c r="T9251" s="38" t="str">
        <f aca="false">IF(N9251="","",N9251+ROW()/10000000)</f>
        <v/>
      </c>
      <c r="U9251" s="0" t="str">
        <f aca="false">IF(G9251=1,IF(B9251="",1,0),"")</f>
        <v/>
      </c>
    </row>
    <row r="9252" customFormat="false" ht="15" hidden="false" customHeight="false" outlineLevel="0" collapsed="false">
      <c r="A9252" s="35"/>
      <c r="B9252" s="35"/>
      <c r="G9252" s="0" t="str">
        <f aca="false">IF(A9252="","",IF(AND(A9252&gt;=Debut,A9252&lt;Fin),1,0))</f>
        <v/>
      </c>
      <c r="H9252" s="0" t="str">
        <f aca="false">IF(G9252=1,INT(ROUND((A9252-Debut)*86400,0)/600),"")</f>
        <v/>
      </c>
      <c r="I9252" s="0" t="str">
        <f aca="false">IF(G9252=1,INT(ROUND((A9252-Debut)*86400,0)/3600),"")</f>
        <v/>
      </c>
      <c r="J9252" s="0" t="str">
        <f aca="false">IF(OR(A9252="",B9252=""),"",ROUND((B9252-A9252)*86400,0))</f>
        <v/>
      </c>
      <c r="K9252" s="37" t="str">
        <f aca="false">IF(G9252=1,IF(COUNTIFS($C:$C,C9252,$G:$G,1,$A:$A,"&gt;="&amp;(A9252-FenetreInterm/86400),$A:$A,"&lt;="&amp;A9252)&gt;=NbInterm,1,0),"")</f>
        <v/>
      </c>
      <c r="L9252" s="37" t="str">
        <f aca="false">IF(G9252=1,IF(B9252="",0,IF(J9252&lt;SeuilFugitive,1,0)),"")</f>
        <v/>
      </c>
      <c r="M9252" s="37" t="str">
        <f aca="false">IF(G9252=1,IF(B9252="",IF((Fin-A9252)*24&gt;SeuilFigee,1,0),IF(J9252&gt;SeuilFigee*3600,1,0)),"")</f>
        <v/>
      </c>
      <c r="N9252" s="0" t="str">
        <f aca="false">IF(G9252=1,IF(COUNTIF(H$2:H9252,H9252)=1,COUNTIF($H:$H,H9252),""),"")</f>
        <v/>
      </c>
      <c r="O9252" s="0" t="str">
        <f aca="false">IF(G9252=1,IF(COUNTIF(I$2:I9252,I9252)=1,COUNTIF($I:$I,I9252),""),"")</f>
        <v/>
      </c>
      <c r="P9252" s="38" t="str">
        <f aca="false">IF(G9252=1,IF(COUNTIFS(C$2:C9252,C9252,G$2:G9252,1)=1,COUNTIFS($C:$C,C9252,$G:$G,1)+ROW()/10000000,""),"")</f>
        <v/>
      </c>
      <c r="Q9252" s="0" t="str">
        <f aca="false">IF(K9252=1,IF(COUNTIFS(C$2:C9252,C9252,K$2:K9252,1)=1,1,0),"")</f>
        <v/>
      </c>
      <c r="R9252" s="0" t="str">
        <f aca="false">IF(M9252=1,IF(COUNTIFS(C$2:C9252,C9252,M$2:M9252,1)=1,1,0),"")</f>
        <v/>
      </c>
      <c r="S9252" s="0" t="str">
        <f aca="false">IF(L9252=1,IF(COUNTIFS(C$2:C9252,C9252,L$2:L9252,1)=1,1,0),"")</f>
        <v/>
      </c>
      <c r="T9252" s="38" t="str">
        <f aca="false">IF(N9252="","",N9252+ROW()/10000000)</f>
        <v/>
      </c>
      <c r="U9252" s="0" t="str">
        <f aca="false">IF(G9252=1,IF(B9252="",1,0),"")</f>
        <v/>
      </c>
    </row>
    <row r="9253" customFormat="false" ht="15" hidden="false" customHeight="false" outlineLevel="0" collapsed="false">
      <c r="A9253" s="35"/>
      <c r="B9253" s="35"/>
      <c r="G9253" s="0" t="str">
        <f aca="false">IF(A9253="","",IF(AND(A9253&gt;=Debut,A9253&lt;Fin),1,0))</f>
        <v/>
      </c>
      <c r="H9253" s="0" t="str">
        <f aca="false">IF(G9253=1,INT(ROUND((A9253-Debut)*86400,0)/600),"")</f>
        <v/>
      </c>
      <c r="I9253" s="0" t="str">
        <f aca="false">IF(G9253=1,INT(ROUND((A9253-Debut)*86400,0)/3600),"")</f>
        <v/>
      </c>
      <c r="J9253" s="0" t="str">
        <f aca="false">IF(OR(A9253="",B9253=""),"",ROUND((B9253-A9253)*86400,0))</f>
        <v/>
      </c>
      <c r="K9253" s="37" t="str">
        <f aca="false">IF(G9253=1,IF(COUNTIFS($C:$C,C9253,$G:$G,1,$A:$A,"&gt;="&amp;(A9253-FenetreInterm/86400),$A:$A,"&lt;="&amp;A9253)&gt;=NbInterm,1,0),"")</f>
        <v/>
      </c>
      <c r="L9253" s="37" t="str">
        <f aca="false">IF(G9253=1,IF(B9253="",0,IF(J9253&lt;SeuilFugitive,1,0)),"")</f>
        <v/>
      </c>
      <c r="M9253" s="37" t="str">
        <f aca="false">IF(G9253=1,IF(B9253="",IF((Fin-A9253)*24&gt;SeuilFigee,1,0),IF(J9253&gt;SeuilFigee*3600,1,0)),"")</f>
        <v/>
      </c>
      <c r="N9253" s="0" t="str">
        <f aca="false">IF(G9253=1,IF(COUNTIF(H$2:H9253,H9253)=1,COUNTIF($H:$H,H9253),""),"")</f>
        <v/>
      </c>
      <c r="O9253" s="0" t="str">
        <f aca="false">IF(G9253=1,IF(COUNTIF(I$2:I9253,I9253)=1,COUNTIF($I:$I,I9253),""),"")</f>
        <v/>
      </c>
      <c r="P9253" s="38" t="str">
        <f aca="false">IF(G9253=1,IF(COUNTIFS(C$2:C9253,C9253,G$2:G9253,1)=1,COUNTIFS($C:$C,C9253,$G:$G,1)+ROW()/10000000,""),"")</f>
        <v/>
      </c>
      <c r="Q9253" s="0" t="str">
        <f aca="false">IF(K9253=1,IF(COUNTIFS(C$2:C9253,C9253,K$2:K9253,1)=1,1,0),"")</f>
        <v/>
      </c>
      <c r="R9253" s="0" t="str">
        <f aca="false">IF(M9253=1,IF(COUNTIFS(C$2:C9253,C9253,M$2:M9253,1)=1,1,0),"")</f>
        <v/>
      </c>
      <c r="S9253" s="0" t="str">
        <f aca="false">IF(L9253=1,IF(COUNTIFS(C$2:C9253,C9253,L$2:L9253,1)=1,1,0),"")</f>
        <v/>
      </c>
      <c r="T9253" s="38" t="str">
        <f aca="false">IF(N9253="","",N9253+ROW()/10000000)</f>
        <v/>
      </c>
      <c r="U9253" s="0" t="str">
        <f aca="false">IF(G9253=1,IF(B9253="",1,0),"")</f>
        <v/>
      </c>
    </row>
    <row r="9254" customFormat="false" ht="15" hidden="false" customHeight="false" outlineLevel="0" collapsed="false">
      <c r="A9254" s="35"/>
      <c r="B9254" s="35"/>
      <c r="G9254" s="0" t="str">
        <f aca="false">IF(A9254="","",IF(AND(A9254&gt;=Debut,A9254&lt;Fin),1,0))</f>
        <v/>
      </c>
      <c r="H9254" s="0" t="str">
        <f aca="false">IF(G9254=1,INT(ROUND((A9254-Debut)*86400,0)/600),"")</f>
        <v/>
      </c>
      <c r="I9254" s="0" t="str">
        <f aca="false">IF(G9254=1,INT(ROUND((A9254-Debut)*86400,0)/3600),"")</f>
        <v/>
      </c>
      <c r="J9254" s="0" t="str">
        <f aca="false">IF(OR(A9254="",B9254=""),"",ROUND((B9254-A9254)*86400,0))</f>
        <v/>
      </c>
      <c r="K9254" s="37" t="str">
        <f aca="false">IF(G9254=1,IF(COUNTIFS($C:$C,C9254,$G:$G,1,$A:$A,"&gt;="&amp;(A9254-FenetreInterm/86400),$A:$A,"&lt;="&amp;A9254)&gt;=NbInterm,1,0),"")</f>
        <v/>
      </c>
      <c r="L9254" s="37" t="str">
        <f aca="false">IF(G9254=1,IF(B9254="",0,IF(J9254&lt;SeuilFugitive,1,0)),"")</f>
        <v/>
      </c>
      <c r="M9254" s="37" t="str">
        <f aca="false">IF(G9254=1,IF(B9254="",IF((Fin-A9254)*24&gt;SeuilFigee,1,0),IF(J9254&gt;SeuilFigee*3600,1,0)),"")</f>
        <v/>
      </c>
      <c r="N9254" s="0" t="str">
        <f aca="false">IF(G9254=1,IF(COUNTIF(H$2:H9254,H9254)=1,COUNTIF($H:$H,H9254),""),"")</f>
        <v/>
      </c>
      <c r="O9254" s="0" t="str">
        <f aca="false">IF(G9254=1,IF(COUNTIF(I$2:I9254,I9254)=1,COUNTIF($I:$I,I9254),""),"")</f>
        <v/>
      </c>
      <c r="P9254" s="38" t="str">
        <f aca="false">IF(G9254=1,IF(COUNTIFS(C$2:C9254,C9254,G$2:G9254,1)=1,COUNTIFS($C:$C,C9254,$G:$G,1)+ROW()/10000000,""),"")</f>
        <v/>
      </c>
      <c r="Q9254" s="0" t="str">
        <f aca="false">IF(K9254=1,IF(COUNTIFS(C$2:C9254,C9254,K$2:K9254,1)=1,1,0),"")</f>
        <v/>
      </c>
      <c r="R9254" s="0" t="str">
        <f aca="false">IF(M9254=1,IF(COUNTIFS(C$2:C9254,C9254,M$2:M9254,1)=1,1,0),"")</f>
        <v/>
      </c>
      <c r="S9254" s="0" t="str">
        <f aca="false">IF(L9254=1,IF(COUNTIFS(C$2:C9254,C9254,L$2:L9254,1)=1,1,0),"")</f>
        <v/>
      </c>
      <c r="T9254" s="38" t="str">
        <f aca="false">IF(N9254="","",N9254+ROW()/10000000)</f>
        <v/>
      </c>
      <c r="U9254" s="0" t="str">
        <f aca="false">IF(G9254=1,IF(B9254="",1,0),"")</f>
        <v/>
      </c>
    </row>
    <row r="9255" customFormat="false" ht="15" hidden="false" customHeight="false" outlineLevel="0" collapsed="false">
      <c r="A9255" s="35"/>
      <c r="B9255" s="35"/>
      <c r="G9255" s="0" t="str">
        <f aca="false">IF(A9255="","",IF(AND(A9255&gt;=Debut,A9255&lt;Fin),1,0))</f>
        <v/>
      </c>
      <c r="H9255" s="0" t="str">
        <f aca="false">IF(G9255=1,INT(ROUND((A9255-Debut)*86400,0)/600),"")</f>
        <v/>
      </c>
      <c r="I9255" s="0" t="str">
        <f aca="false">IF(G9255=1,INT(ROUND((A9255-Debut)*86400,0)/3600),"")</f>
        <v/>
      </c>
      <c r="J9255" s="0" t="str">
        <f aca="false">IF(OR(A9255="",B9255=""),"",ROUND((B9255-A9255)*86400,0))</f>
        <v/>
      </c>
      <c r="K9255" s="37" t="str">
        <f aca="false">IF(G9255=1,IF(COUNTIFS($C:$C,C9255,$G:$G,1,$A:$A,"&gt;="&amp;(A9255-FenetreInterm/86400),$A:$A,"&lt;="&amp;A9255)&gt;=NbInterm,1,0),"")</f>
        <v/>
      </c>
      <c r="L9255" s="37" t="str">
        <f aca="false">IF(G9255=1,IF(B9255="",0,IF(J9255&lt;SeuilFugitive,1,0)),"")</f>
        <v/>
      </c>
      <c r="M9255" s="37" t="str">
        <f aca="false">IF(G9255=1,IF(B9255="",IF((Fin-A9255)*24&gt;SeuilFigee,1,0),IF(J9255&gt;SeuilFigee*3600,1,0)),"")</f>
        <v/>
      </c>
      <c r="N9255" s="0" t="str">
        <f aca="false">IF(G9255=1,IF(COUNTIF(H$2:H9255,H9255)=1,COUNTIF($H:$H,H9255),""),"")</f>
        <v/>
      </c>
      <c r="O9255" s="0" t="str">
        <f aca="false">IF(G9255=1,IF(COUNTIF(I$2:I9255,I9255)=1,COUNTIF($I:$I,I9255),""),"")</f>
        <v/>
      </c>
      <c r="P9255" s="38" t="str">
        <f aca="false">IF(G9255=1,IF(COUNTIFS(C$2:C9255,C9255,G$2:G9255,1)=1,COUNTIFS($C:$C,C9255,$G:$G,1)+ROW()/10000000,""),"")</f>
        <v/>
      </c>
      <c r="Q9255" s="0" t="str">
        <f aca="false">IF(K9255=1,IF(COUNTIFS(C$2:C9255,C9255,K$2:K9255,1)=1,1,0),"")</f>
        <v/>
      </c>
      <c r="R9255" s="0" t="str">
        <f aca="false">IF(M9255=1,IF(COUNTIFS(C$2:C9255,C9255,M$2:M9255,1)=1,1,0),"")</f>
        <v/>
      </c>
      <c r="S9255" s="0" t="str">
        <f aca="false">IF(L9255=1,IF(COUNTIFS(C$2:C9255,C9255,L$2:L9255,1)=1,1,0),"")</f>
        <v/>
      </c>
      <c r="T9255" s="38" t="str">
        <f aca="false">IF(N9255="","",N9255+ROW()/10000000)</f>
        <v/>
      </c>
      <c r="U9255" s="0" t="str">
        <f aca="false">IF(G9255=1,IF(B9255="",1,0),"")</f>
        <v/>
      </c>
    </row>
    <row r="9256" customFormat="false" ht="15" hidden="false" customHeight="false" outlineLevel="0" collapsed="false">
      <c r="A9256" s="35"/>
      <c r="B9256" s="35"/>
      <c r="G9256" s="0" t="str">
        <f aca="false">IF(A9256="","",IF(AND(A9256&gt;=Debut,A9256&lt;Fin),1,0))</f>
        <v/>
      </c>
      <c r="H9256" s="0" t="str">
        <f aca="false">IF(G9256=1,INT(ROUND((A9256-Debut)*86400,0)/600),"")</f>
        <v/>
      </c>
      <c r="I9256" s="0" t="str">
        <f aca="false">IF(G9256=1,INT(ROUND((A9256-Debut)*86400,0)/3600),"")</f>
        <v/>
      </c>
      <c r="J9256" s="0" t="str">
        <f aca="false">IF(OR(A9256="",B9256=""),"",ROUND((B9256-A9256)*86400,0))</f>
        <v/>
      </c>
      <c r="K9256" s="37" t="str">
        <f aca="false">IF(G9256=1,IF(COUNTIFS($C:$C,C9256,$G:$G,1,$A:$A,"&gt;="&amp;(A9256-FenetreInterm/86400),$A:$A,"&lt;="&amp;A9256)&gt;=NbInterm,1,0),"")</f>
        <v/>
      </c>
      <c r="L9256" s="37" t="str">
        <f aca="false">IF(G9256=1,IF(B9256="",0,IF(J9256&lt;SeuilFugitive,1,0)),"")</f>
        <v/>
      </c>
      <c r="M9256" s="37" t="str">
        <f aca="false">IF(G9256=1,IF(B9256="",IF((Fin-A9256)*24&gt;SeuilFigee,1,0),IF(J9256&gt;SeuilFigee*3600,1,0)),"")</f>
        <v/>
      </c>
      <c r="N9256" s="0" t="str">
        <f aca="false">IF(G9256=1,IF(COUNTIF(H$2:H9256,H9256)=1,COUNTIF($H:$H,H9256),""),"")</f>
        <v/>
      </c>
      <c r="O9256" s="0" t="str">
        <f aca="false">IF(G9256=1,IF(COUNTIF(I$2:I9256,I9256)=1,COUNTIF($I:$I,I9256),""),"")</f>
        <v/>
      </c>
      <c r="P9256" s="38" t="str">
        <f aca="false">IF(G9256=1,IF(COUNTIFS(C$2:C9256,C9256,G$2:G9256,1)=1,COUNTIFS($C:$C,C9256,$G:$G,1)+ROW()/10000000,""),"")</f>
        <v/>
      </c>
      <c r="Q9256" s="0" t="str">
        <f aca="false">IF(K9256=1,IF(COUNTIFS(C$2:C9256,C9256,K$2:K9256,1)=1,1,0),"")</f>
        <v/>
      </c>
      <c r="R9256" s="0" t="str">
        <f aca="false">IF(M9256=1,IF(COUNTIFS(C$2:C9256,C9256,M$2:M9256,1)=1,1,0),"")</f>
        <v/>
      </c>
      <c r="S9256" s="0" t="str">
        <f aca="false">IF(L9256=1,IF(COUNTIFS(C$2:C9256,C9256,L$2:L9256,1)=1,1,0),"")</f>
        <v/>
      </c>
      <c r="T9256" s="38" t="str">
        <f aca="false">IF(N9256="","",N9256+ROW()/10000000)</f>
        <v/>
      </c>
      <c r="U9256" s="0" t="str">
        <f aca="false">IF(G9256=1,IF(B9256="",1,0),"")</f>
        <v/>
      </c>
    </row>
    <row r="9257" customFormat="false" ht="15" hidden="false" customHeight="false" outlineLevel="0" collapsed="false">
      <c r="A9257" s="35"/>
      <c r="B9257" s="35"/>
      <c r="G9257" s="0" t="str">
        <f aca="false">IF(A9257="","",IF(AND(A9257&gt;=Debut,A9257&lt;Fin),1,0))</f>
        <v/>
      </c>
      <c r="H9257" s="0" t="str">
        <f aca="false">IF(G9257=1,INT(ROUND((A9257-Debut)*86400,0)/600),"")</f>
        <v/>
      </c>
      <c r="I9257" s="0" t="str">
        <f aca="false">IF(G9257=1,INT(ROUND((A9257-Debut)*86400,0)/3600),"")</f>
        <v/>
      </c>
      <c r="J9257" s="0" t="str">
        <f aca="false">IF(OR(A9257="",B9257=""),"",ROUND((B9257-A9257)*86400,0))</f>
        <v/>
      </c>
      <c r="K9257" s="37" t="str">
        <f aca="false">IF(G9257=1,IF(COUNTIFS($C:$C,C9257,$G:$G,1,$A:$A,"&gt;="&amp;(A9257-FenetreInterm/86400),$A:$A,"&lt;="&amp;A9257)&gt;=NbInterm,1,0),"")</f>
        <v/>
      </c>
      <c r="L9257" s="37" t="str">
        <f aca="false">IF(G9257=1,IF(B9257="",0,IF(J9257&lt;SeuilFugitive,1,0)),"")</f>
        <v/>
      </c>
      <c r="M9257" s="37" t="str">
        <f aca="false">IF(G9257=1,IF(B9257="",IF((Fin-A9257)*24&gt;SeuilFigee,1,0),IF(J9257&gt;SeuilFigee*3600,1,0)),"")</f>
        <v/>
      </c>
      <c r="N9257" s="0" t="str">
        <f aca="false">IF(G9257=1,IF(COUNTIF(H$2:H9257,H9257)=1,COUNTIF($H:$H,H9257),""),"")</f>
        <v/>
      </c>
      <c r="O9257" s="0" t="str">
        <f aca="false">IF(G9257=1,IF(COUNTIF(I$2:I9257,I9257)=1,COUNTIF($I:$I,I9257),""),"")</f>
        <v/>
      </c>
      <c r="P9257" s="38" t="str">
        <f aca="false">IF(G9257=1,IF(COUNTIFS(C$2:C9257,C9257,G$2:G9257,1)=1,COUNTIFS($C:$C,C9257,$G:$G,1)+ROW()/10000000,""),"")</f>
        <v/>
      </c>
      <c r="Q9257" s="0" t="str">
        <f aca="false">IF(K9257=1,IF(COUNTIFS(C$2:C9257,C9257,K$2:K9257,1)=1,1,0),"")</f>
        <v/>
      </c>
      <c r="R9257" s="0" t="str">
        <f aca="false">IF(M9257=1,IF(COUNTIFS(C$2:C9257,C9257,M$2:M9257,1)=1,1,0),"")</f>
        <v/>
      </c>
      <c r="S9257" s="0" t="str">
        <f aca="false">IF(L9257=1,IF(COUNTIFS(C$2:C9257,C9257,L$2:L9257,1)=1,1,0),"")</f>
        <v/>
      </c>
      <c r="T9257" s="38" t="str">
        <f aca="false">IF(N9257="","",N9257+ROW()/10000000)</f>
        <v/>
      </c>
      <c r="U9257" s="0" t="str">
        <f aca="false">IF(G9257=1,IF(B9257="",1,0),"")</f>
        <v/>
      </c>
    </row>
    <row r="9258" customFormat="false" ht="15" hidden="false" customHeight="false" outlineLevel="0" collapsed="false">
      <c r="A9258" s="35"/>
      <c r="B9258" s="35"/>
      <c r="G9258" s="0" t="str">
        <f aca="false">IF(A9258="","",IF(AND(A9258&gt;=Debut,A9258&lt;Fin),1,0))</f>
        <v/>
      </c>
      <c r="H9258" s="0" t="str">
        <f aca="false">IF(G9258=1,INT(ROUND((A9258-Debut)*86400,0)/600),"")</f>
        <v/>
      </c>
      <c r="I9258" s="0" t="str">
        <f aca="false">IF(G9258=1,INT(ROUND((A9258-Debut)*86400,0)/3600),"")</f>
        <v/>
      </c>
      <c r="J9258" s="0" t="str">
        <f aca="false">IF(OR(A9258="",B9258=""),"",ROUND((B9258-A9258)*86400,0))</f>
        <v/>
      </c>
      <c r="K9258" s="37" t="str">
        <f aca="false">IF(G9258=1,IF(COUNTIFS($C:$C,C9258,$G:$G,1,$A:$A,"&gt;="&amp;(A9258-FenetreInterm/86400),$A:$A,"&lt;="&amp;A9258)&gt;=NbInterm,1,0),"")</f>
        <v/>
      </c>
      <c r="L9258" s="37" t="str">
        <f aca="false">IF(G9258=1,IF(B9258="",0,IF(J9258&lt;SeuilFugitive,1,0)),"")</f>
        <v/>
      </c>
      <c r="M9258" s="37" t="str">
        <f aca="false">IF(G9258=1,IF(B9258="",IF((Fin-A9258)*24&gt;SeuilFigee,1,0),IF(J9258&gt;SeuilFigee*3600,1,0)),"")</f>
        <v/>
      </c>
      <c r="N9258" s="0" t="str">
        <f aca="false">IF(G9258=1,IF(COUNTIF(H$2:H9258,H9258)=1,COUNTIF($H:$H,H9258),""),"")</f>
        <v/>
      </c>
      <c r="O9258" s="0" t="str">
        <f aca="false">IF(G9258=1,IF(COUNTIF(I$2:I9258,I9258)=1,COUNTIF($I:$I,I9258),""),"")</f>
        <v/>
      </c>
      <c r="P9258" s="38" t="str">
        <f aca="false">IF(G9258=1,IF(COUNTIFS(C$2:C9258,C9258,G$2:G9258,1)=1,COUNTIFS($C:$C,C9258,$G:$G,1)+ROW()/10000000,""),"")</f>
        <v/>
      </c>
      <c r="Q9258" s="0" t="str">
        <f aca="false">IF(K9258=1,IF(COUNTIFS(C$2:C9258,C9258,K$2:K9258,1)=1,1,0),"")</f>
        <v/>
      </c>
      <c r="R9258" s="0" t="str">
        <f aca="false">IF(M9258=1,IF(COUNTIFS(C$2:C9258,C9258,M$2:M9258,1)=1,1,0),"")</f>
        <v/>
      </c>
      <c r="S9258" s="0" t="str">
        <f aca="false">IF(L9258=1,IF(COUNTIFS(C$2:C9258,C9258,L$2:L9258,1)=1,1,0),"")</f>
        <v/>
      </c>
      <c r="T9258" s="38" t="str">
        <f aca="false">IF(N9258="","",N9258+ROW()/10000000)</f>
        <v/>
      </c>
      <c r="U9258" s="0" t="str">
        <f aca="false">IF(G9258=1,IF(B9258="",1,0),"")</f>
        <v/>
      </c>
    </row>
    <row r="9259" customFormat="false" ht="15" hidden="false" customHeight="false" outlineLevel="0" collapsed="false">
      <c r="A9259" s="35"/>
      <c r="B9259" s="35"/>
      <c r="G9259" s="0" t="str">
        <f aca="false">IF(A9259="","",IF(AND(A9259&gt;=Debut,A9259&lt;Fin),1,0))</f>
        <v/>
      </c>
      <c r="H9259" s="0" t="str">
        <f aca="false">IF(G9259=1,INT(ROUND((A9259-Debut)*86400,0)/600),"")</f>
        <v/>
      </c>
      <c r="I9259" s="0" t="str">
        <f aca="false">IF(G9259=1,INT(ROUND((A9259-Debut)*86400,0)/3600),"")</f>
        <v/>
      </c>
      <c r="J9259" s="0" t="str">
        <f aca="false">IF(OR(A9259="",B9259=""),"",ROUND((B9259-A9259)*86400,0))</f>
        <v/>
      </c>
      <c r="K9259" s="37" t="str">
        <f aca="false">IF(G9259=1,IF(COUNTIFS($C:$C,C9259,$G:$G,1,$A:$A,"&gt;="&amp;(A9259-FenetreInterm/86400),$A:$A,"&lt;="&amp;A9259)&gt;=NbInterm,1,0),"")</f>
        <v/>
      </c>
      <c r="L9259" s="37" t="str">
        <f aca="false">IF(G9259=1,IF(B9259="",0,IF(J9259&lt;SeuilFugitive,1,0)),"")</f>
        <v/>
      </c>
      <c r="M9259" s="37" t="str">
        <f aca="false">IF(G9259=1,IF(B9259="",IF((Fin-A9259)*24&gt;SeuilFigee,1,0),IF(J9259&gt;SeuilFigee*3600,1,0)),"")</f>
        <v/>
      </c>
      <c r="N9259" s="0" t="str">
        <f aca="false">IF(G9259=1,IF(COUNTIF(H$2:H9259,H9259)=1,COUNTIF($H:$H,H9259),""),"")</f>
        <v/>
      </c>
      <c r="O9259" s="0" t="str">
        <f aca="false">IF(G9259=1,IF(COUNTIF(I$2:I9259,I9259)=1,COUNTIF($I:$I,I9259),""),"")</f>
        <v/>
      </c>
      <c r="P9259" s="38" t="str">
        <f aca="false">IF(G9259=1,IF(COUNTIFS(C$2:C9259,C9259,G$2:G9259,1)=1,COUNTIFS($C:$C,C9259,$G:$G,1)+ROW()/10000000,""),"")</f>
        <v/>
      </c>
      <c r="Q9259" s="0" t="str">
        <f aca="false">IF(K9259=1,IF(COUNTIFS(C$2:C9259,C9259,K$2:K9259,1)=1,1,0),"")</f>
        <v/>
      </c>
      <c r="R9259" s="0" t="str">
        <f aca="false">IF(M9259=1,IF(COUNTIFS(C$2:C9259,C9259,M$2:M9259,1)=1,1,0),"")</f>
        <v/>
      </c>
      <c r="S9259" s="0" t="str">
        <f aca="false">IF(L9259=1,IF(COUNTIFS(C$2:C9259,C9259,L$2:L9259,1)=1,1,0),"")</f>
        <v/>
      </c>
      <c r="T9259" s="38" t="str">
        <f aca="false">IF(N9259="","",N9259+ROW()/10000000)</f>
        <v/>
      </c>
      <c r="U9259" s="0" t="str">
        <f aca="false">IF(G9259=1,IF(B9259="",1,0),"")</f>
        <v/>
      </c>
    </row>
    <row r="9260" customFormat="false" ht="15" hidden="false" customHeight="false" outlineLevel="0" collapsed="false">
      <c r="A9260" s="35"/>
      <c r="B9260" s="35"/>
      <c r="G9260" s="0" t="str">
        <f aca="false">IF(A9260="","",IF(AND(A9260&gt;=Debut,A9260&lt;Fin),1,0))</f>
        <v/>
      </c>
      <c r="H9260" s="0" t="str">
        <f aca="false">IF(G9260=1,INT(ROUND((A9260-Debut)*86400,0)/600),"")</f>
        <v/>
      </c>
      <c r="I9260" s="0" t="str">
        <f aca="false">IF(G9260=1,INT(ROUND((A9260-Debut)*86400,0)/3600),"")</f>
        <v/>
      </c>
      <c r="J9260" s="0" t="str">
        <f aca="false">IF(OR(A9260="",B9260=""),"",ROUND((B9260-A9260)*86400,0))</f>
        <v/>
      </c>
      <c r="K9260" s="37" t="str">
        <f aca="false">IF(G9260=1,IF(COUNTIFS($C:$C,C9260,$G:$G,1,$A:$A,"&gt;="&amp;(A9260-FenetreInterm/86400),$A:$A,"&lt;="&amp;A9260)&gt;=NbInterm,1,0),"")</f>
        <v/>
      </c>
      <c r="L9260" s="37" t="str">
        <f aca="false">IF(G9260=1,IF(B9260="",0,IF(J9260&lt;SeuilFugitive,1,0)),"")</f>
        <v/>
      </c>
      <c r="M9260" s="37" t="str">
        <f aca="false">IF(G9260=1,IF(B9260="",IF((Fin-A9260)*24&gt;SeuilFigee,1,0),IF(J9260&gt;SeuilFigee*3600,1,0)),"")</f>
        <v/>
      </c>
      <c r="N9260" s="0" t="str">
        <f aca="false">IF(G9260=1,IF(COUNTIF(H$2:H9260,H9260)=1,COUNTIF($H:$H,H9260),""),"")</f>
        <v/>
      </c>
      <c r="O9260" s="0" t="str">
        <f aca="false">IF(G9260=1,IF(COUNTIF(I$2:I9260,I9260)=1,COUNTIF($I:$I,I9260),""),"")</f>
        <v/>
      </c>
      <c r="P9260" s="38" t="str">
        <f aca="false">IF(G9260=1,IF(COUNTIFS(C$2:C9260,C9260,G$2:G9260,1)=1,COUNTIFS($C:$C,C9260,$G:$G,1)+ROW()/10000000,""),"")</f>
        <v/>
      </c>
      <c r="Q9260" s="0" t="str">
        <f aca="false">IF(K9260=1,IF(COUNTIFS(C$2:C9260,C9260,K$2:K9260,1)=1,1,0),"")</f>
        <v/>
      </c>
      <c r="R9260" s="0" t="str">
        <f aca="false">IF(M9260=1,IF(COUNTIFS(C$2:C9260,C9260,M$2:M9260,1)=1,1,0),"")</f>
        <v/>
      </c>
      <c r="S9260" s="0" t="str">
        <f aca="false">IF(L9260=1,IF(COUNTIFS(C$2:C9260,C9260,L$2:L9260,1)=1,1,0),"")</f>
        <v/>
      </c>
      <c r="T9260" s="38" t="str">
        <f aca="false">IF(N9260="","",N9260+ROW()/10000000)</f>
        <v/>
      </c>
      <c r="U9260" s="0" t="str">
        <f aca="false">IF(G9260=1,IF(B9260="",1,0),"")</f>
        <v/>
      </c>
    </row>
    <row r="9261" customFormat="false" ht="15" hidden="false" customHeight="false" outlineLevel="0" collapsed="false">
      <c r="A9261" s="35"/>
      <c r="B9261" s="35"/>
      <c r="G9261" s="0" t="str">
        <f aca="false">IF(A9261="","",IF(AND(A9261&gt;=Debut,A9261&lt;Fin),1,0))</f>
        <v/>
      </c>
      <c r="H9261" s="0" t="str">
        <f aca="false">IF(G9261=1,INT(ROUND((A9261-Debut)*86400,0)/600),"")</f>
        <v/>
      </c>
      <c r="I9261" s="0" t="str">
        <f aca="false">IF(G9261=1,INT(ROUND((A9261-Debut)*86400,0)/3600),"")</f>
        <v/>
      </c>
      <c r="J9261" s="0" t="str">
        <f aca="false">IF(OR(A9261="",B9261=""),"",ROUND((B9261-A9261)*86400,0))</f>
        <v/>
      </c>
      <c r="K9261" s="37" t="str">
        <f aca="false">IF(G9261=1,IF(COUNTIFS($C:$C,C9261,$G:$G,1,$A:$A,"&gt;="&amp;(A9261-FenetreInterm/86400),$A:$A,"&lt;="&amp;A9261)&gt;=NbInterm,1,0),"")</f>
        <v/>
      </c>
      <c r="L9261" s="37" t="str">
        <f aca="false">IF(G9261=1,IF(B9261="",0,IF(J9261&lt;SeuilFugitive,1,0)),"")</f>
        <v/>
      </c>
      <c r="M9261" s="37" t="str">
        <f aca="false">IF(G9261=1,IF(B9261="",IF((Fin-A9261)*24&gt;SeuilFigee,1,0),IF(J9261&gt;SeuilFigee*3600,1,0)),"")</f>
        <v/>
      </c>
      <c r="N9261" s="0" t="str">
        <f aca="false">IF(G9261=1,IF(COUNTIF(H$2:H9261,H9261)=1,COUNTIF($H:$H,H9261),""),"")</f>
        <v/>
      </c>
      <c r="O9261" s="0" t="str">
        <f aca="false">IF(G9261=1,IF(COUNTIF(I$2:I9261,I9261)=1,COUNTIF($I:$I,I9261),""),"")</f>
        <v/>
      </c>
      <c r="P9261" s="38" t="str">
        <f aca="false">IF(G9261=1,IF(COUNTIFS(C$2:C9261,C9261,G$2:G9261,1)=1,COUNTIFS($C:$C,C9261,$G:$G,1)+ROW()/10000000,""),"")</f>
        <v/>
      </c>
      <c r="Q9261" s="0" t="str">
        <f aca="false">IF(K9261=1,IF(COUNTIFS(C$2:C9261,C9261,K$2:K9261,1)=1,1,0),"")</f>
        <v/>
      </c>
      <c r="R9261" s="0" t="str">
        <f aca="false">IF(M9261=1,IF(COUNTIFS(C$2:C9261,C9261,M$2:M9261,1)=1,1,0),"")</f>
        <v/>
      </c>
      <c r="S9261" s="0" t="str">
        <f aca="false">IF(L9261=1,IF(COUNTIFS(C$2:C9261,C9261,L$2:L9261,1)=1,1,0),"")</f>
        <v/>
      </c>
      <c r="T9261" s="38" t="str">
        <f aca="false">IF(N9261="","",N9261+ROW()/10000000)</f>
        <v/>
      </c>
      <c r="U9261" s="0" t="str">
        <f aca="false">IF(G9261=1,IF(B9261="",1,0),"")</f>
        <v/>
      </c>
    </row>
    <row r="9262" customFormat="false" ht="15" hidden="false" customHeight="false" outlineLevel="0" collapsed="false">
      <c r="A9262" s="35"/>
      <c r="B9262" s="35"/>
      <c r="G9262" s="0" t="str">
        <f aca="false">IF(A9262="","",IF(AND(A9262&gt;=Debut,A9262&lt;Fin),1,0))</f>
        <v/>
      </c>
      <c r="H9262" s="0" t="str">
        <f aca="false">IF(G9262=1,INT(ROUND((A9262-Debut)*86400,0)/600),"")</f>
        <v/>
      </c>
      <c r="I9262" s="0" t="str">
        <f aca="false">IF(G9262=1,INT(ROUND((A9262-Debut)*86400,0)/3600),"")</f>
        <v/>
      </c>
      <c r="J9262" s="0" t="str">
        <f aca="false">IF(OR(A9262="",B9262=""),"",ROUND((B9262-A9262)*86400,0))</f>
        <v/>
      </c>
      <c r="K9262" s="37" t="str">
        <f aca="false">IF(G9262=1,IF(COUNTIFS($C:$C,C9262,$G:$G,1,$A:$A,"&gt;="&amp;(A9262-FenetreInterm/86400),$A:$A,"&lt;="&amp;A9262)&gt;=NbInterm,1,0),"")</f>
        <v/>
      </c>
      <c r="L9262" s="37" t="str">
        <f aca="false">IF(G9262=1,IF(B9262="",0,IF(J9262&lt;SeuilFugitive,1,0)),"")</f>
        <v/>
      </c>
      <c r="M9262" s="37" t="str">
        <f aca="false">IF(G9262=1,IF(B9262="",IF((Fin-A9262)*24&gt;SeuilFigee,1,0),IF(J9262&gt;SeuilFigee*3600,1,0)),"")</f>
        <v/>
      </c>
      <c r="N9262" s="0" t="str">
        <f aca="false">IF(G9262=1,IF(COUNTIF(H$2:H9262,H9262)=1,COUNTIF($H:$H,H9262),""),"")</f>
        <v/>
      </c>
      <c r="O9262" s="0" t="str">
        <f aca="false">IF(G9262=1,IF(COUNTIF(I$2:I9262,I9262)=1,COUNTIF($I:$I,I9262),""),"")</f>
        <v/>
      </c>
      <c r="P9262" s="38" t="str">
        <f aca="false">IF(G9262=1,IF(COUNTIFS(C$2:C9262,C9262,G$2:G9262,1)=1,COUNTIFS($C:$C,C9262,$G:$G,1)+ROW()/10000000,""),"")</f>
        <v/>
      </c>
      <c r="Q9262" s="0" t="str">
        <f aca="false">IF(K9262=1,IF(COUNTIFS(C$2:C9262,C9262,K$2:K9262,1)=1,1,0),"")</f>
        <v/>
      </c>
      <c r="R9262" s="0" t="str">
        <f aca="false">IF(M9262=1,IF(COUNTIFS(C$2:C9262,C9262,M$2:M9262,1)=1,1,0),"")</f>
        <v/>
      </c>
      <c r="S9262" s="0" t="str">
        <f aca="false">IF(L9262=1,IF(COUNTIFS(C$2:C9262,C9262,L$2:L9262,1)=1,1,0),"")</f>
        <v/>
      </c>
      <c r="T9262" s="38" t="str">
        <f aca="false">IF(N9262="","",N9262+ROW()/10000000)</f>
        <v/>
      </c>
      <c r="U9262" s="0" t="str">
        <f aca="false">IF(G9262=1,IF(B9262="",1,0),"")</f>
        <v/>
      </c>
    </row>
    <row r="9263" customFormat="false" ht="15" hidden="false" customHeight="false" outlineLevel="0" collapsed="false">
      <c r="A9263" s="35"/>
      <c r="B9263" s="35"/>
      <c r="G9263" s="0" t="str">
        <f aca="false">IF(A9263="","",IF(AND(A9263&gt;=Debut,A9263&lt;Fin),1,0))</f>
        <v/>
      </c>
      <c r="H9263" s="0" t="str">
        <f aca="false">IF(G9263=1,INT(ROUND((A9263-Debut)*86400,0)/600),"")</f>
        <v/>
      </c>
      <c r="I9263" s="0" t="str">
        <f aca="false">IF(G9263=1,INT(ROUND((A9263-Debut)*86400,0)/3600),"")</f>
        <v/>
      </c>
      <c r="J9263" s="0" t="str">
        <f aca="false">IF(OR(A9263="",B9263=""),"",ROUND((B9263-A9263)*86400,0))</f>
        <v/>
      </c>
      <c r="K9263" s="37" t="str">
        <f aca="false">IF(G9263=1,IF(COUNTIFS($C:$C,C9263,$G:$G,1,$A:$A,"&gt;="&amp;(A9263-FenetreInterm/86400),$A:$A,"&lt;="&amp;A9263)&gt;=NbInterm,1,0),"")</f>
        <v/>
      </c>
      <c r="L9263" s="37" t="str">
        <f aca="false">IF(G9263=1,IF(B9263="",0,IF(J9263&lt;SeuilFugitive,1,0)),"")</f>
        <v/>
      </c>
      <c r="M9263" s="37" t="str">
        <f aca="false">IF(G9263=1,IF(B9263="",IF((Fin-A9263)*24&gt;SeuilFigee,1,0),IF(J9263&gt;SeuilFigee*3600,1,0)),"")</f>
        <v/>
      </c>
      <c r="N9263" s="0" t="str">
        <f aca="false">IF(G9263=1,IF(COUNTIF(H$2:H9263,H9263)=1,COUNTIF($H:$H,H9263),""),"")</f>
        <v/>
      </c>
      <c r="O9263" s="0" t="str">
        <f aca="false">IF(G9263=1,IF(COUNTIF(I$2:I9263,I9263)=1,COUNTIF($I:$I,I9263),""),"")</f>
        <v/>
      </c>
      <c r="P9263" s="38" t="str">
        <f aca="false">IF(G9263=1,IF(COUNTIFS(C$2:C9263,C9263,G$2:G9263,1)=1,COUNTIFS($C:$C,C9263,$G:$G,1)+ROW()/10000000,""),"")</f>
        <v/>
      </c>
      <c r="Q9263" s="0" t="str">
        <f aca="false">IF(K9263=1,IF(COUNTIFS(C$2:C9263,C9263,K$2:K9263,1)=1,1,0),"")</f>
        <v/>
      </c>
      <c r="R9263" s="0" t="str">
        <f aca="false">IF(M9263=1,IF(COUNTIFS(C$2:C9263,C9263,M$2:M9263,1)=1,1,0),"")</f>
        <v/>
      </c>
      <c r="S9263" s="0" t="str">
        <f aca="false">IF(L9263=1,IF(COUNTIFS(C$2:C9263,C9263,L$2:L9263,1)=1,1,0),"")</f>
        <v/>
      </c>
      <c r="T9263" s="38" t="str">
        <f aca="false">IF(N9263="","",N9263+ROW()/10000000)</f>
        <v/>
      </c>
      <c r="U9263" s="0" t="str">
        <f aca="false">IF(G9263=1,IF(B9263="",1,0),"")</f>
        <v/>
      </c>
    </row>
    <row r="9264" customFormat="false" ht="15" hidden="false" customHeight="false" outlineLevel="0" collapsed="false">
      <c r="A9264" s="35"/>
      <c r="B9264" s="35"/>
      <c r="G9264" s="0" t="str">
        <f aca="false">IF(A9264="","",IF(AND(A9264&gt;=Debut,A9264&lt;Fin),1,0))</f>
        <v/>
      </c>
      <c r="H9264" s="0" t="str">
        <f aca="false">IF(G9264=1,INT(ROUND((A9264-Debut)*86400,0)/600),"")</f>
        <v/>
      </c>
      <c r="I9264" s="0" t="str">
        <f aca="false">IF(G9264=1,INT(ROUND((A9264-Debut)*86400,0)/3600),"")</f>
        <v/>
      </c>
      <c r="J9264" s="0" t="str">
        <f aca="false">IF(OR(A9264="",B9264=""),"",ROUND((B9264-A9264)*86400,0))</f>
        <v/>
      </c>
      <c r="K9264" s="37" t="str">
        <f aca="false">IF(G9264=1,IF(COUNTIFS($C:$C,C9264,$G:$G,1,$A:$A,"&gt;="&amp;(A9264-FenetreInterm/86400),$A:$A,"&lt;="&amp;A9264)&gt;=NbInterm,1,0),"")</f>
        <v/>
      </c>
      <c r="L9264" s="37" t="str">
        <f aca="false">IF(G9264=1,IF(B9264="",0,IF(J9264&lt;SeuilFugitive,1,0)),"")</f>
        <v/>
      </c>
      <c r="M9264" s="37" t="str">
        <f aca="false">IF(G9264=1,IF(B9264="",IF((Fin-A9264)*24&gt;SeuilFigee,1,0),IF(J9264&gt;SeuilFigee*3600,1,0)),"")</f>
        <v/>
      </c>
      <c r="N9264" s="0" t="str">
        <f aca="false">IF(G9264=1,IF(COUNTIF(H$2:H9264,H9264)=1,COUNTIF($H:$H,H9264),""),"")</f>
        <v/>
      </c>
      <c r="O9264" s="0" t="str">
        <f aca="false">IF(G9264=1,IF(COUNTIF(I$2:I9264,I9264)=1,COUNTIF($I:$I,I9264),""),"")</f>
        <v/>
      </c>
      <c r="P9264" s="38" t="str">
        <f aca="false">IF(G9264=1,IF(COUNTIFS(C$2:C9264,C9264,G$2:G9264,1)=1,COUNTIFS($C:$C,C9264,$G:$G,1)+ROW()/10000000,""),"")</f>
        <v/>
      </c>
      <c r="Q9264" s="0" t="str">
        <f aca="false">IF(K9264=1,IF(COUNTIFS(C$2:C9264,C9264,K$2:K9264,1)=1,1,0),"")</f>
        <v/>
      </c>
      <c r="R9264" s="0" t="str">
        <f aca="false">IF(M9264=1,IF(COUNTIFS(C$2:C9264,C9264,M$2:M9264,1)=1,1,0),"")</f>
        <v/>
      </c>
      <c r="S9264" s="0" t="str">
        <f aca="false">IF(L9264=1,IF(COUNTIFS(C$2:C9264,C9264,L$2:L9264,1)=1,1,0),"")</f>
        <v/>
      </c>
      <c r="T9264" s="38" t="str">
        <f aca="false">IF(N9264="","",N9264+ROW()/10000000)</f>
        <v/>
      </c>
      <c r="U9264" s="0" t="str">
        <f aca="false">IF(G9264=1,IF(B9264="",1,0),"")</f>
        <v/>
      </c>
    </row>
    <row r="9265" customFormat="false" ht="15" hidden="false" customHeight="false" outlineLevel="0" collapsed="false">
      <c r="A9265" s="35"/>
      <c r="B9265" s="35"/>
      <c r="G9265" s="0" t="str">
        <f aca="false">IF(A9265="","",IF(AND(A9265&gt;=Debut,A9265&lt;Fin),1,0))</f>
        <v/>
      </c>
      <c r="H9265" s="0" t="str">
        <f aca="false">IF(G9265=1,INT(ROUND((A9265-Debut)*86400,0)/600),"")</f>
        <v/>
      </c>
      <c r="I9265" s="0" t="str">
        <f aca="false">IF(G9265=1,INT(ROUND((A9265-Debut)*86400,0)/3600),"")</f>
        <v/>
      </c>
      <c r="J9265" s="0" t="str">
        <f aca="false">IF(OR(A9265="",B9265=""),"",ROUND((B9265-A9265)*86400,0))</f>
        <v/>
      </c>
      <c r="K9265" s="37" t="str">
        <f aca="false">IF(G9265=1,IF(COUNTIFS($C:$C,C9265,$G:$G,1,$A:$A,"&gt;="&amp;(A9265-FenetreInterm/86400),$A:$A,"&lt;="&amp;A9265)&gt;=NbInterm,1,0),"")</f>
        <v/>
      </c>
      <c r="L9265" s="37" t="str">
        <f aca="false">IF(G9265=1,IF(B9265="",0,IF(J9265&lt;SeuilFugitive,1,0)),"")</f>
        <v/>
      </c>
      <c r="M9265" s="37" t="str">
        <f aca="false">IF(G9265=1,IF(B9265="",IF((Fin-A9265)*24&gt;SeuilFigee,1,0),IF(J9265&gt;SeuilFigee*3600,1,0)),"")</f>
        <v/>
      </c>
      <c r="N9265" s="0" t="str">
        <f aca="false">IF(G9265=1,IF(COUNTIF(H$2:H9265,H9265)=1,COUNTIF($H:$H,H9265),""),"")</f>
        <v/>
      </c>
      <c r="O9265" s="0" t="str">
        <f aca="false">IF(G9265=1,IF(COUNTIF(I$2:I9265,I9265)=1,COUNTIF($I:$I,I9265),""),"")</f>
        <v/>
      </c>
      <c r="P9265" s="38" t="str">
        <f aca="false">IF(G9265=1,IF(COUNTIFS(C$2:C9265,C9265,G$2:G9265,1)=1,COUNTIFS($C:$C,C9265,$G:$G,1)+ROW()/10000000,""),"")</f>
        <v/>
      </c>
      <c r="Q9265" s="0" t="str">
        <f aca="false">IF(K9265=1,IF(COUNTIFS(C$2:C9265,C9265,K$2:K9265,1)=1,1,0),"")</f>
        <v/>
      </c>
      <c r="R9265" s="0" t="str">
        <f aca="false">IF(M9265=1,IF(COUNTIFS(C$2:C9265,C9265,M$2:M9265,1)=1,1,0),"")</f>
        <v/>
      </c>
      <c r="S9265" s="0" t="str">
        <f aca="false">IF(L9265=1,IF(COUNTIFS(C$2:C9265,C9265,L$2:L9265,1)=1,1,0),"")</f>
        <v/>
      </c>
      <c r="T9265" s="38" t="str">
        <f aca="false">IF(N9265="","",N9265+ROW()/10000000)</f>
        <v/>
      </c>
      <c r="U9265" s="0" t="str">
        <f aca="false">IF(G9265=1,IF(B9265="",1,0),"")</f>
        <v/>
      </c>
    </row>
    <row r="9266" customFormat="false" ht="15" hidden="false" customHeight="false" outlineLevel="0" collapsed="false">
      <c r="A9266" s="35"/>
      <c r="B9266" s="35"/>
      <c r="G9266" s="0" t="str">
        <f aca="false">IF(A9266="","",IF(AND(A9266&gt;=Debut,A9266&lt;Fin),1,0))</f>
        <v/>
      </c>
      <c r="H9266" s="0" t="str">
        <f aca="false">IF(G9266=1,INT(ROUND((A9266-Debut)*86400,0)/600),"")</f>
        <v/>
      </c>
      <c r="I9266" s="0" t="str">
        <f aca="false">IF(G9266=1,INT(ROUND((A9266-Debut)*86400,0)/3600),"")</f>
        <v/>
      </c>
      <c r="J9266" s="0" t="str">
        <f aca="false">IF(OR(A9266="",B9266=""),"",ROUND((B9266-A9266)*86400,0))</f>
        <v/>
      </c>
      <c r="K9266" s="37" t="str">
        <f aca="false">IF(G9266=1,IF(COUNTIFS($C:$C,C9266,$G:$G,1,$A:$A,"&gt;="&amp;(A9266-FenetreInterm/86400),$A:$A,"&lt;="&amp;A9266)&gt;=NbInterm,1,0),"")</f>
        <v/>
      </c>
      <c r="L9266" s="37" t="str">
        <f aca="false">IF(G9266=1,IF(B9266="",0,IF(J9266&lt;SeuilFugitive,1,0)),"")</f>
        <v/>
      </c>
      <c r="M9266" s="37" t="str">
        <f aca="false">IF(G9266=1,IF(B9266="",IF((Fin-A9266)*24&gt;SeuilFigee,1,0),IF(J9266&gt;SeuilFigee*3600,1,0)),"")</f>
        <v/>
      </c>
      <c r="N9266" s="0" t="str">
        <f aca="false">IF(G9266=1,IF(COUNTIF(H$2:H9266,H9266)=1,COUNTIF($H:$H,H9266),""),"")</f>
        <v/>
      </c>
      <c r="O9266" s="0" t="str">
        <f aca="false">IF(G9266=1,IF(COUNTIF(I$2:I9266,I9266)=1,COUNTIF($I:$I,I9266),""),"")</f>
        <v/>
      </c>
      <c r="P9266" s="38" t="str">
        <f aca="false">IF(G9266=1,IF(COUNTIFS(C$2:C9266,C9266,G$2:G9266,1)=1,COUNTIFS($C:$C,C9266,$G:$G,1)+ROW()/10000000,""),"")</f>
        <v/>
      </c>
      <c r="Q9266" s="0" t="str">
        <f aca="false">IF(K9266=1,IF(COUNTIFS(C$2:C9266,C9266,K$2:K9266,1)=1,1,0),"")</f>
        <v/>
      </c>
      <c r="R9266" s="0" t="str">
        <f aca="false">IF(M9266=1,IF(COUNTIFS(C$2:C9266,C9266,M$2:M9266,1)=1,1,0),"")</f>
        <v/>
      </c>
      <c r="S9266" s="0" t="str">
        <f aca="false">IF(L9266=1,IF(COUNTIFS(C$2:C9266,C9266,L$2:L9266,1)=1,1,0),"")</f>
        <v/>
      </c>
      <c r="T9266" s="38" t="str">
        <f aca="false">IF(N9266="","",N9266+ROW()/10000000)</f>
        <v/>
      </c>
      <c r="U9266" s="0" t="str">
        <f aca="false">IF(G9266=1,IF(B9266="",1,0),"")</f>
        <v/>
      </c>
    </row>
    <row r="9267" customFormat="false" ht="15" hidden="false" customHeight="false" outlineLevel="0" collapsed="false">
      <c r="A9267" s="35"/>
      <c r="B9267" s="35"/>
      <c r="G9267" s="0" t="str">
        <f aca="false">IF(A9267="","",IF(AND(A9267&gt;=Debut,A9267&lt;Fin),1,0))</f>
        <v/>
      </c>
      <c r="H9267" s="0" t="str">
        <f aca="false">IF(G9267=1,INT(ROUND((A9267-Debut)*86400,0)/600),"")</f>
        <v/>
      </c>
      <c r="I9267" s="0" t="str">
        <f aca="false">IF(G9267=1,INT(ROUND((A9267-Debut)*86400,0)/3600),"")</f>
        <v/>
      </c>
      <c r="J9267" s="0" t="str">
        <f aca="false">IF(OR(A9267="",B9267=""),"",ROUND((B9267-A9267)*86400,0))</f>
        <v/>
      </c>
      <c r="K9267" s="37" t="str">
        <f aca="false">IF(G9267=1,IF(COUNTIFS($C:$C,C9267,$G:$G,1,$A:$A,"&gt;="&amp;(A9267-FenetreInterm/86400),$A:$A,"&lt;="&amp;A9267)&gt;=NbInterm,1,0),"")</f>
        <v/>
      </c>
      <c r="L9267" s="37" t="str">
        <f aca="false">IF(G9267=1,IF(B9267="",0,IF(J9267&lt;SeuilFugitive,1,0)),"")</f>
        <v/>
      </c>
      <c r="M9267" s="37" t="str">
        <f aca="false">IF(G9267=1,IF(B9267="",IF((Fin-A9267)*24&gt;SeuilFigee,1,0),IF(J9267&gt;SeuilFigee*3600,1,0)),"")</f>
        <v/>
      </c>
      <c r="N9267" s="0" t="str">
        <f aca="false">IF(G9267=1,IF(COUNTIF(H$2:H9267,H9267)=1,COUNTIF($H:$H,H9267),""),"")</f>
        <v/>
      </c>
      <c r="O9267" s="0" t="str">
        <f aca="false">IF(G9267=1,IF(COUNTIF(I$2:I9267,I9267)=1,COUNTIF($I:$I,I9267),""),"")</f>
        <v/>
      </c>
      <c r="P9267" s="38" t="str">
        <f aca="false">IF(G9267=1,IF(COUNTIFS(C$2:C9267,C9267,G$2:G9267,1)=1,COUNTIFS($C:$C,C9267,$G:$G,1)+ROW()/10000000,""),"")</f>
        <v/>
      </c>
      <c r="Q9267" s="0" t="str">
        <f aca="false">IF(K9267=1,IF(COUNTIFS(C$2:C9267,C9267,K$2:K9267,1)=1,1,0),"")</f>
        <v/>
      </c>
      <c r="R9267" s="0" t="str">
        <f aca="false">IF(M9267=1,IF(COUNTIFS(C$2:C9267,C9267,M$2:M9267,1)=1,1,0),"")</f>
        <v/>
      </c>
      <c r="S9267" s="0" t="str">
        <f aca="false">IF(L9267=1,IF(COUNTIFS(C$2:C9267,C9267,L$2:L9267,1)=1,1,0),"")</f>
        <v/>
      </c>
      <c r="T9267" s="38" t="str">
        <f aca="false">IF(N9267="","",N9267+ROW()/10000000)</f>
        <v/>
      </c>
      <c r="U9267" s="0" t="str">
        <f aca="false">IF(G9267=1,IF(B9267="",1,0),"")</f>
        <v/>
      </c>
    </row>
    <row r="9268" customFormat="false" ht="15" hidden="false" customHeight="false" outlineLevel="0" collapsed="false">
      <c r="A9268" s="35"/>
      <c r="B9268" s="35"/>
      <c r="G9268" s="0" t="str">
        <f aca="false">IF(A9268="","",IF(AND(A9268&gt;=Debut,A9268&lt;Fin),1,0))</f>
        <v/>
      </c>
      <c r="H9268" s="0" t="str">
        <f aca="false">IF(G9268=1,INT(ROUND((A9268-Debut)*86400,0)/600),"")</f>
        <v/>
      </c>
      <c r="I9268" s="0" t="str">
        <f aca="false">IF(G9268=1,INT(ROUND((A9268-Debut)*86400,0)/3600),"")</f>
        <v/>
      </c>
      <c r="J9268" s="0" t="str">
        <f aca="false">IF(OR(A9268="",B9268=""),"",ROUND((B9268-A9268)*86400,0))</f>
        <v/>
      </c>
      <c r="K9268" s="37" t="str">
        <f aca="false">IF(G9268=1,IF(COUNTIFS($C:$C,C9268,$G:$G,1,$A:$A,"&gt;="&amp;(A9268-FenetreInterm/86400),$A:$A,"&lt;="&amp;A9268)&gt;=NbInterm,1,0),"")</f>
        <v/>
      </c>
      <c r="L9268" s="37" t="str">
        <f aca="false">IF(G9268=1,IF(B9268="",0,IF(J9268&lt;SeuilFugitive,1,0)),"")</f>
        <v/>
      </c>
      <c r="M9268" s="37" t="str">
        <f aca="false">IF(G9268=1,IF(B9268="",IF((Fin-A9268)*24&gt;SeuilFigee,1,0),IF(J9268&gt;SeuilFigee*3600,1,0)),"")</f>
        <v/>
      </c>
      <c r="N9268" s="0" t="str">
        <f aca="false">IF(G9268=1,IF(COUNTIF(H$2:H9268,H9268)=1,COUNTIF($H:$H,H9268),""),"")</f>
        <v/>
      </c>
      <c r="O9268" s="0" t="str">
        <f aca="false">IF(G9268=1,IF(COUNTIF(I$2:I9268,I9268)=1,COUNTIF($I:$I,I9268),""),"")</f>
        <v/>
      </c>
      <c r="P9268" s="38" t="str">
        <f aca="false">IF(G9268=1,IF(COUNTIFS(C$2:C9268,C9268,G$2:G9268,1)=1,COUNTIFS($C:$C,C9268,$G:$G,1)+ROW()/10000000,""),"")</f>
        <v/>
      </c>
      <c r="Q9268" s="0" t="str">
        <f aca="false">IF(K9268=1,IF(COUNTIFS(C$2:C9268,C9268,K$2:K9268,1)=1,1,0),"")</f>
        <v/>
      </c>
      <c r="R9268" s="0" t="str">
        <f aca="false">IF(M9268=1,IF(COUNTIFS(C$2:C9268,C9268,M$2:M9268,1)=1,1,0),"")</f>
        <v/>
      </c>
      <c r="S9268" s="0" t="str">
        <f aca="false">IF(L9268=1,IF(COUNTIFS(C$2:C9268,C9268,L$2:L9268,1)=1,1,0),"")</f>
        <v/>
      </c>
      <c r="T9268" s="38" t="str">
        <f aca="false">IF(N9268="","",N9268+ROW()/10000000)</f>
        <v/>
      </c>
      <c r="U9268" s="0" t="str">
        <f aca="false">IF(G9268=1,IF(B9268="",1,0),"")</f>
        <v/>
      </c>
    </row>
    <row r="9269" customFormat="false" ht="15" hidden="false" customHeight="false" outlineLevel="0" collapsed="false">
      <c r="A9269" s="35"/>
      <c r="B9269" s="35"/>
      <c r="G9269" s="0" t="str">
        <f aca="false">IF(A9269="","",IF(AND(A9269&gt;=Debut,A9269&lt;Fin),1,0))</f>
        <v/>
      </c>
      <c r="H9269" s="0" t="str">
        <f aca="false">IF(G9269=1,INT(ROUND((A9269-Debut)*86400,0)/600),"")</f>
        <v/>
      </c>
      <c r="I9269" s="0" t="str">
        <f aca="false">IF(G9269=1,INT(ROUND((A9269-Debut)*86400,0)/3600),"")</f>
        <v/>
      </c>
      <c r="J9269" s="0" t="str">
        <f aca="false">IF(OR(A9269="",B9269=""),"",ROUND((B9269-A9269)*86400,0))</f>
        <v/>
      </c>
      <c r="K9269" s="37" t="str">
        <f aca="false">IF(G9269=1,IF(COUNTIFS($C:$C,C9269,$G:$G,1,$A:$A,"&gt;="&amp;(A9269-FenetreInterm/86400),$A:$A,"&lt;="&amp;A9269)&gt;=NbInterm,1,0),"")</f>
        <v/>
      </c>
      <c r="L9269" s="37" t="str">
        <f aca="false">IF(G9269=1,IF(B9269="",0,IF(J9269&lt;SeuilFugitive,1,0)),"")</f>
        <v/>
      </c>
      <c r="M9269" s="37" t="str">
        <f aca="false">IF(G9269=1,IF(B9269="",IF((Fin-A9269)*24&gt;SeuilFigee,1,0),IF(J9269&gt;SeuilFigee*3600,1,0)),"")</f>
        <v/>
      </c>
      <c r="N9269" s="0" t="str">
        <f aca="false">IF(G9269=1,IF(COUNTIF(H$2:H9269,H9269)=1,COUNTIF($H:$H,H9269),""),"")</f>
        <v/>
      </c>
      <c r="O9269" s="0" t="str">
        <f aca="false">IF(G9269=1,IF(COUNTIF(I$2:I9269,I9269)=1,COUNTIF($I:$I,I9269),""),"")</f>
        <v/>
      </c>
      <c r="P9269" s="38" t="str">
        <f aca="false">IF(G9269=1,IF(COUNTIFS(C$2:C9269,C9269,G$2:G9269,1)=1,COUNTIFS($C:$C,C9269,$G:$G,1)+ROW()/10000000,""),"")</f>
        <v/>
      </c>
      <c r="Q9269" s="0" t="str">
        <f aca="false">IF(K9269=1,IF(COUNTIFS(C$2:C9269,C9269,K$2:K9269,1)=1,1,0),"")</f>
        <v/>
      </c>
      <c r="R9269" s="0" t="str">
        <f aca="false">IF(M9269=1,IF(COUNTIFS(C$2:C9269,C9269,M$2:M9269,1)=1,1,0),"")</f>
        <v/>
      </c>
      <c r="S9269" s="0" t="str">
        <f aca="false">IF(L9269=1,IF(COUNTIFS(C$2:C9269,C9269,L$2:L9269,1)=1,1,0),"")</f>
        <v/>
      </c>
      <c r="T9269" s="38" t="str">
        <f aca="false">IF(N9269="","",N9269+ROW()/10000000)</f>
        <v/>
      </c>
      <c r="U9269" s="0" t="str">
        <f aca="false">IF(G9269=1,IF(B9269="",1,0),"")</f>
        <v/>
      </c>
    </row>
    <row r="9270" customFormat="false" ht="15" hidden="false" customHeight="false" outlineLevel="0" collapsed="false">
      <c r="A9270" s="35"/>
      <c r="B9270" s="35"/>
      <c r="G9270" s="0" t="str">
        <f aca="false">IF(A9270="","",IF(AND(A9270&gt;=Debut,A9270&lt;Fin),1,0))</f>
        <v/>
      </c>
      <c r="H9270" s="0" t="str">
        <f aca="false">IF(G9270=1,INT(ROUND((A9270-Debut)*86400,0)/600),"")</f>
        <v/>
      </c>
      <c r="I9270" s="0" t="str">
        <f aca="false">IF(G9270=1,INT(ROUND((A9270-Debut)*86400,0)/3600),"")</f>
        <v/>
      </c>
      <c r="J9270" s="0" t="str">
        <f aca="false">IF(OR(A9270="",B9270=""),"",ROUND((B9270-A9270)*86400,0))</f>
        <v/>
      </c>
      <c r="K9270" s="37" t="str">
        <f aca="false">IF(G9270=1,IF(COUNTIFS($C:$C,C9270,$G:$G,1,$A:$A,"&gt;="&amp;(A9270-FenetreInterm/86400),$A:$A,"&lt;="&amp;A9270)&gt;=NbInterm,1,0),"")</f>
        <v/>
      </c>
      <c r="L9270" s="37" t="str">
        <f aca="false">IF(G9270=1,IF(B9270="",0,IF(J9270&lt;SeuilFugitive,1,0)),"")</f>
        <v/>
      </c>
      <c r="M9270" s="37" t="str">
        <f aca="false">IF(G9270=1,IF(B9270="",IF((Fin-A9270)*24&gt;SeuilFigee,1,0),IF(J9270&gt;SeuilFigee*3600,1,0)),"")</f>
        <v/>
      </c>
      <c r="N9270" s="0" t="str">
        <f aca="false">IF(G9270=1,IF(COUNTIF(H$2:H9270,H9270)=1,COUNTIF($H:$H,H9270),""),"")</f>
        <v/>
      </c>
      <c r="O9270" s="0" t="str">
        <f aca="false">IF(G9270=1,IF(COUNTIF(I$2:I9270,I9270)=1,COUNTIF($I:$I,I9270),""),"")</f>
        <v/>
      </c>
      <c r="P9270" s="38" t="str">
        <f aca="false">IF(G9270=1,IF(COUNTIFS(C$2:C9270,C9270,G$2:G9270,1)=1,COUNTIFS($C:$C,C9270,$G:$G,1)+ROW()/10000000,""),"")</f>
        <v/>
      </c>
      <c r="Q9270" s="0" t="str">
        <f aca="false">IF(K9270=1,IF(COUNTIFS(C$2:C9270,C9270,K$2:K9270,1)=1,1,0),"")</f>
        <v/>
      </c>
      <c r="R9270" s="0" t="str">
        <f aca="false">IF(M9270=1,IF(COUNTIFS(C$2:C9270,C9270,M$2:M9270,1)=1,1,0),"")</f>
        <v/>
      </c>
      <c r="S9270" s="0" t="str">
        <f aca="false">IF(L9270=1,IF(COUNTIFS(C$2:C9270,C9270,L$2:L9270,1)=1,1,0),"")</f>
        <v/>
      </c>
      <c r="T9270" s="38" t="str">
        <f aca="false">IF(N9270="","",N9270+ROW()/10000000)</f>
        <v/>
      </c>
      <c r="U9270" s="0" t="str">
        <f aca="false">IF(G9270=1,IF(B9270="",1,0),"")</f>
        <v/>
      </c>
    </row>
    <row r="9271" customFormat="false" ht="15" hidden="false" customHeight="false" outlineLevel="0" collapsed="false">
      <c r="A9271" s="35"/>
      <c r="B9271" s="35"/>
      <c r="G9271" s="0" t="str">
        <f aca="false">IF(A9271="","",IF(AND(A9271&gt;=Debut,A9271&lt;Fin),1,0))</f>
        <v/>
      </c>
      <c r="H9271" s="0" t="str">
        <f aca="false">IF(G9271=1,INT(ROUND((A9271-Debut)*86400,0)/600),"")</f>
        <v/>
      </c>
      <c r="I9271" s="0" t="str">
        <f aca="false">IF(G9271=1,INT(ROUND((A9271-Debut)*86400,0)/3600),"")</f>
        <v/>
      </c>
      <c r="J9271" s="0" t="str">
        <f aca="false">IF(OR(A9271="",B9271=""),"",ROUND((B9271-A9271)*86400,0))</f>
        <v/>
      </c>
      <c r="K9271" s="37" t="str">
        <f aca="false">IF(G9271=1,IF(COUNTIFS($C:$C,C9271,$G:$G,1,$A:$A,"&gt;="&amp;(A9271-FenetreInterm/86400),$A:$A,"&lt;="&amp;A9271)&gt;=NbInterm,1,0),"")</f>
        <v/>
      </c>
      <c r="L9271" s="37" t="str">
        <f aca="false">IF(G9271=1,IF(B9271="",0,IF(J9271&lt;SeuilFugitive,1,0)),"")</f>
        <v/>
      </c>
      <c r="M9271" s="37" t="str">
        <f aca="false">IF(G9271=1,IF(B9271="",IF((Fin-A9271)*24&gt;SeuilFigee,1,0),IF(J9271&gt;SeuilFigee*3600,1,0)),"")</f>
        <v/>
      </c>
      <c r="N9271" s="0" t="str">
        <f aca="false">IF(G9271=1,IF(COUNTIF(H$2:H9271,H9271)=1,COUNTIF($H:$H,H9271),""),"")</f>
        <v/>
      </c>
      <c r="O9271" s="0" t="str">
        <f aca="false">IF(G9271=1,IF(COUNTIF(I$2:I9271,I9271)=1,COUNTIF($I:$I,I9271),""),"")</f>
        <v/>
      </c>
      <c r="P9271" s="38" t="str">
        <f aca="false">IF(G9271=1,IF(COUNTIFS(C$2:C9271,C9271,G$2:G9271,1)=1,COUNTIFS($C:$C,C9271,$G:$G,1)+ROW()/10000000,""),"")</f>
        <v/>
      </c>
      <c r="Q9271" s="0" t="str">
        <f aca="false">IF(K9271=1,IF(COUNTIFS(C$2:C9271,C9271,K$2:K9271,1)=1,1,0),"")</f>
        <v/>
      </c>
      <c r="R9271" s="0" t="str">
        <f aca="false">IF(M9271=1,IF(COUNTIFS(C$2:C9271,C9271,M$2:M9271,1)=1,1,0),"")</f>
        <v/>
      </c>
      <c r="S9271" s="0" t="str">
        <f aca="false">IF(L9271=1,IF(COUNTIFS(C$2:C9271,C9271,L$2:L9271,1)=1,1,0),"")</f>
        <v/>
      </c>
      <c r="T9271" s="38" t="str">
        <f aca="false">IF(N9271="","",N9271+ROW()/10000000)</f>
        <v/>
      </c>
      <c r="U9271" s="0" t="str">
        <f aca="false">IF(G9271=1,IF(B9271="",1,0),"")</f>
        <v/>
      </c>
    </row>
    <row r="9272" customFormat="false" ht="15" hidden="false" customHeight="false" outlineLevel="0" collapsed="false">
      <c r="A9272" s="35"/>
      <c r="B9272" s="35"/>
      <c r="G9272" s="0" t="str">
        <f aca="false">IF(A9272="","",IF(AND(A9272&gt;=Debut,A9272&lt;Fin),1,0))</f>
        <v/>
      </c>
      <c r="H9272" s="0" t="str">
        <f aca="false">IF(G9272=1,INT(ROUND((A9272-Debut)*86400,0)/600),"")</f>
        <v/>
      </c>
      <c r="I9272" s="0" t="str">
        <f aca="false">IF(G9272=1,INT(ROUND((A9272-Debut)*86400,0)/3600),"")</f>
        <v/>
      </c>
      <c r="J9272" s="0" t="str">
        <f aca="false">IF(OR(A9272="",B9272=""),"",ROUND((B9272-A9272)*86400,0))</f>
        <v/>
      </c>
      <c r="K9272" s="37" t="str">
        <f aca="false">IF(G9272=1,IF(COUNTIFS($C:$C,C9272,$G:$G,1,$A:$A,"&gt;="&amp;(A9272-FenetreInterm/86400),$A:$A,"&lt;="&amp;A9272)&gt;=NbInterm,1,0),"")</f>
        <v/>
      </c>
      <c r="L9272" s="37" t="str">
        <f aca="false">IF(G9272=1,IF(B9272="",0,IF(J9272&lt;SeuilFugitive,1,0)),"")</f>
        <v/>
      </c>
      <c r="M9272" s="37" t="str">
        <f aca="false">IF(G9272=1,IF(B9272="",IF((Fin-A9272)*24&gt;SeuilFigee,1,0),IF(J9272&gt;SeuilFigee*3600,1,0)),"")</f>
        <v/>
      </c>
      <c r="N9272" s="0" t="str">
        <f aca="false">IF(G9272=1,IF(COUNTIF(H$2:H9272,H9272)=1,COUNTIF($H:$H,H9272),""),"")</f>
        <v/>
      </c>
      <c r="O9272" s="0" t="str">
        <f aca="false">IF(G9272=1,IF(COUNTIF(I$2:I9272,I9272)=1,COUNTIF($I:$I,I9272),""),"")</f>
        <v/>
      </c>
      <c r="P9272" s="38" t="str">
        <f aca="false">IF(G9272=1,IF(COUNTIFS(C$2:C9272,C9272,G$2:G9272,1)=1,COUNTIFS($C:$C,C9272,$G:$G,1)+ROW()/10000000,""),"")</f>
        <v/>
      </c>
      <c r="Q9272" s="0" t="str">
        <f aca="false">IF(K9272=1,IF(COUNTIFS(C$2:C9272,C9272,K$2:K9272,1)=1,1,0),"")</f>
        <v/>
      </c>
      <c r="R9272" s="0" t="str">
        <f aca="false">IF(M9272=1,IF(COUNTIFS(C$2:C9272,C9272,M$2:M9272,1)=1,1,0),"")</f>
        <v/>
      </c>
      <c r="S9272" s="0" t="str">
        <f aca="false">IF(L9272=1,IF(COUNTIFS(C$2:C9272,C9272,L$2:L9272,1)=1,1,0),"")</f>
        <v/>
      </c>
      <c r="T9272" s="38" t="str">
        <f aca="false">IF(N9272="","",N9272+ROW()/10000000)</f>
        <v/>
      </c>
      <c r="U9272" s="0" t="str">
        <f aca="false">IF(G9272=1,IF(B9272="",1,0),"")</f>
        <v/>
      </c>
    </row>
    <row r="9273" customFormat="false" ht="15" hidden="false" customHeight="false" outlineLevel="0" collapsed="false">
      <c r="A9273" s="35"/>
      <c r="B9273" s="35"/>
      <c r="G9273" s="0" t="str">
        <f aca="false">IF(A9273="","",IF(AND(A9273&gt;=Debut,A9273&lt;Fin),1,0))</f>
        <v/>
      </c>
      <c r="H9273" s="0" t="str">
        <f aca="false">IF(G9273=1,INT(ROUND((A9273-Debut)*86400,0)/600),"")</f>
        <v/>
      </c>
      <c r="I9273" s="0" t="str">
        <f aca="false">IF(G9273=1,INT(ROUND((A9273-Debut)*86400,0)/3600),"")</f>
        <v/>
      </c>
      <c r="J9273" s="0" t="str">
        <f aca="false">IF(OR(A9273="",B9273=""),"",ROUND((B9273-A9273)*86400,0))</f>
        <v/>
      </c>
      <c r="K9273" s="37" t="str">
        <f aca="false">IF(G9273=1,IF(COUNTIFS($C:$C,C9273,$G:$G,1,$A:$A,"&gt;="&amp;(A9273-FenetreInterm/86400),$A:$A,"&lt;="&amp;A9273)&gt;=NbInterm,1,0),"")</f>
        <v/>
      </c>
      <c r="L9273" s="37" t="str">
        <f aca="false">IF(G9273=1,IF(B9273="",0,IF(J9273&lt;SeuilFugitive,1,0)),"")</f>
        <v/>
      </c>
      <c r="M9273" s="37" t="str">
        <f aca="false">IF(G9273=1,IF(B9273="",IF((Fin-A9273)*24&gt;SeuilFigee,1,0),IF(J9273&gt;SeuilFigee*3600,1,0)),"")</f>
        <v/>
      </c>
      <c r="N9273" s="0" t="str">
        <f aca="false">IF(G9273=1,IF(COUNTIF(H$2:H9273,H9273)=1,COUNTIF($H:$H,H9273),""),"")</f>
        <v/>
      </c>
      <c r="O9273" s="0" t="str">
        <f aca="false">IF(G9273=1,IF(COUNTIF(I$2:I9273,I9273)=1,COUNTIF($I:$I,I9273),""),"")</f>
        <v/>
      </c>
      <c r="P9273" s="38" t="str">
        <f aca="false">IF(G9273=1,IF(COUNTIFS(C$2:C9273,C9273,G$2:G9273,1)=1,COUNTIFS($C:$C,C9273,$G:$G,1)+ROW()/10000000,""),"")</f>
        <v/>
      </c>
      <c r="Q9273" s="0" t="str">
        <f aca="false">IF(K9273=1,IF(COUNTIFS(C$2:C9273,C9273,K$2:K9273,1)=1,1,0),"")</f>
        <v/>
      </c>
      <c r="R9273" s="0" t="str">
        <f aca="false">IF(M9273=1,IF(COUNTIFS(C$2:C9273,C9273,M$2:M9273,1)=1,1,0),"")</f>
        <v/>
      </c>
      <c r="S9273" s="0" t="str">
        <f aca="false">IF(L9273=1,IF(COUNTIFS(C$2:C9273,C9273,L$2:L9273,1)=1,1,0),"")</f>
        <v/>
      </c>
      <c r="T9273" s="38" t="str">
        <f aca="false">IF(N9273="","",N9273+ROW()/10000000)</f>
        <v/>
      </c>
      <c r="U9273" s="0" t="str">
        <f aca="false">IF(G9273=1,IF(B9273="",1,0),"")</f>
        <v/>
      </c>
    </row>
    <row r="9274" customFormat="false" ht="15" hidden="false" customHeight="false" outlineLevel="0" collapsed="false">
      <c r="A9274" s="35"/>
      <c r="B9274" s="35"/>
      <c r="G9274" s="0" t="str">
        <f aca="false">IF(A9274="","",IF(AND(A9274&gt;=Debut,A9274&lt;Fin),1,0))</f>
        <v/>
      </c>
      <c r="H9274" s="0" t="str">
        <f aca="false">IF(G9274=1,INT(ROUND((A9274-Debut)*86400,0)/600),"")</f>
        <v/>
      </c>
      <c r="I9274" s="0" t="str">
        <f aca="false">IF(G9274=1,INT(ROUND((A9274-Debut)*86400,0)/3600),"")</f>
        <v/>
      </c>
      <c r="J9274" s="0" t="str">
        <f aca="false">IF(OR(A9274="",B9274=""),"",ROUND((B9274-A9274)*86400,0))</f>
        <v/>
      </c>
      <c r="K9274" s="37" t="str">
        <f aca="false">IF(G9274=1,IF(COUNTIFS($C:$C,C9274,$G:$G,1,$A:$A,"&gt;="&amp;(A9274-FenetreInterm/86400),$A:$A,"&lt;="&amp;A9274)&gt;=NbInterm,1,0),"")</f>
        <v/>
      </c>
      <c r="L9274" s="37" t="str">
        <f aca="false">IF(G9274=1,IF(B9274="",0,IF(J9274&lt;SeuilFugitive,1,0)),"")</f>
        <v/>
      </c>
      <c r="M9274" s="37" t="str">
        <f aca="false">IF(G9274=1,IF(B9274="",IF((Fin-A9274)*24&gt;SeuilFigee,1,0),IF(J9274&gt;SeuilFigee*3600,1,0)),"")</f>
        <v/>
      </c>
      <c r="N9274" s="0" t="str">
        <f aca="false">IF(G9274=1,IF(COUNTIF(H$2:H9274,H9274)=1,COUNTIF($H:$H,H9274),""),"")</f>
        <v/>
      </c>
      <c r="O9274" s="0" t="str">
        <f aca="false">IF(G9274=1,IF(COUNTIF(I$2:I9274,I9274)=1,COUNTIF($I:$I,I9274),""),"")</f>
        <v/>
      </c>
      <c r="P9274" s="38" t="str">
        <f aca="false">IF(G9274=1,IF(COUNTIFS(C$2:C9274,C9274,G$2:G9274,1)=1,COUNTIFS($C:$C,C9274,$G:$G,1)+ROW()/10000000,""),"")</f>
        <v/>
      </c>
      <c r="Q9274" s="0" t="str">
        <f aca="false">IF(K9274=1,IF(COUNTIFS(C$2:C9274,C9274,K$2:K9274,1)=1,1,0),"")</f>
        <v/>
      </c>
      <c r="R9274" s="0" t="str">
        <f aca="false">IF(M9274=1,IF(COUNTIFS(C$2:C9274,C9274,M$2:M9274,1)=1,1,0),"")</f>
        <v/>
      </c>
      <c r="S9274" s="0" t="str">
        <f aca="false">IF(L9274=1,IF(COUNTIFS(C$2:C9274,C9274,L$2:L9274,1)=1,1,0),"")</f>
        <v/>
      </c>
      <c r="T9274" s="38" t="str">
        <f aca="false">IF(N9274="","",N9274+ROW()/10000000)</f>
        <v/>
      </c>
      <c r="U9274" s="0" t="str">
        <f aca="false">IF(G9274=1,IF(B9274="",1,0),"")</f>
        <v/>
      </c>
    </row>
    <row r="9275" customFormat="false" ht="15" hidden="false" customHeight="false" outlineLevel="0" collapsed="false">
      <c r="A9275" s="35"/>
      <c r="B9275" s="35"/>
      <c r="G9275" s="0" t="str">
        <f aca="false">IF(A9275="","",IF(AND(A9275&gt;=Debut,A9275&lt;Fin),1,0))</f>
        <v/>
      </c>
      <c r="H9275" s="0" t="str">
        <f aca="false">IF(G9275=1,INT(ROUND((A9275-Debut)*86400,0)/600),"")</f>
        <v/>
      </c>
      <c r="I9275" s="0" t="str">
        <f aca="false">IF(G9275=1,INT(ROUND((A9275-Debut)*86400,0)/3600),"")</f>
        <v/>
      </c>
      <c r="J9275" s="0" t="str">
        <f aca="false">IF(OR(A9275="",B9275=""),"",ROUND((B9275-A9275)*86400,0))</f>
        <v/>
      </c>
      <c r="K9275" s="37" t="str">
        <f aca="false">IF(G9275=1,IF(COUNTIFS($C:$C,C9275,$G:$G,1,$A:$A,"&gt;="&amp;(A9275-FenetreInterm/86400),$A:$A,"&lt;="&amp;A9275)&gt;=NbInterm,1,0),"")</f>
        <v/>
      </c>
      <c r="L9275" s="37" t="str">
        <f aca="false">IF(G9275=1,IF(B9275="",0,IF(J9275&lt;SeuilFugitive,1,0)),"")</f>
        <v/>
      </c>
      <c r="M9275" s="37" t="str">
        <f aca="false">IF(G9275=1,IF(B9275="",IF((Fin-A9275)*24&gt;SeuilFigee,1,0),IF(J9275&gt;SeuilFigee*3600,1,0)),"")</f>
        <v/>
      </c>
      <c r="N9275" s="0" t="str">
        <f aca="false">IF(G9275=1,IF(COUNTIF(H$2:H9275,H9275)=1,COUNTIF($H:$H,H9275),""),"")</f>
        <v/>
      </c>
      <c r="O9275" s="0" t="str">
        <f aca="false">IF(G9275=1,IF(COUNTIF(I$2:I9275,I9275)=1,COUNTIF($I:$I,I9275),""),"")</f>
        <v/>
      </c>
      <c r="P9275" s="38" t="str">
        <f aca="false">IF(G9275=1,IF(COUNTIFS(C$2:C9275,C9275,G$2:G9275,1)=1,COUNTIFS($C:$C,C9275,$G:$G,1)+ROW()/10000000,""),"")</f>
        <v/>
      </c>
      <c r="Q9275" s="0" t="str">
        <f aca="false">IF(K9275=1,IF(COUNTIFS(C$2:C9275,C9275,K$2:K9275,1)=1,1,0),"")</f>
        <v/>
      </c>
      <c r="R9275" s="0" t="str">
        <f aca="false">IF(M9275=1,IF(COUNTIFS(C$2:C9275,C9275,M$2:M9275,1)=1,1,0),"")</f>
        <v/>
      </c>
      <c r="S9275" s="0" t="str">
        <f aca="false">IF(L9275=1,IF(COUNTIFS(C$2:C9275,C9275,L$2:L9275,1)=1,1,0),"")</f>
        <v/>
      </c>
      <c r="T9275" s="38" t="str">
        <f aca="false">IF(N9275="","",N9275+ROW()/10000000)</f>
        <v/>
      </c>
      <c r="U9275" s="0" t="str">
        <f aca="false">IF(G9275=1,IF(B9275="",1,0),"")</f>
        <v/>
      </c>
    </row>
    <row r="9276" customFormat="false" ht="15" hidden="false" customHeight="false" outlineLevel="0" collapsed="false">
      <c r="A9276" s="35"/>
      <c r="B9276" s="35"/>
      <c r="G9276" s="0" t="str">
        <f aca="false">IF(A9276="","",IF(AND(A9276&gt;=Debut,A9276&lt;Fin),1,0))</f>
        <v/>
      </c>
      <c r="H9276" s="0" t="str">
        <f aca="false">IF(G9276=1,INT(ROUND((A9276-Debut)*86400,0)/600),"")</f>
        <v/>
      </c>
      <c r="I9276" s="0" t="str">
        <f aca="false">IF(G9276=1,INT(ROUND((A9276-Debut)*86400,0)/3600),"")</f>
        <v/>
      </c>
      <c r="J9276" s="0" t="str">
        <f aca="false">IF(OR(A9276="",B9276=""),"",ROUND((B9276-A9276)*86400,0))</f>
        <v/>
      </c>
      <c r="K9276" s="37" t="str">
        <f aca="false">IF(G9276=1,IF(COUNTIFS($C:$C,C9276,$G:$G,1,$A:$A,"&gt;="&amp;(A9276-FenetreInterm/86400),$A:$A,"&lt;="&amp;A9276)&gt;=NbInterm,1,0),"")</f>
        <v/>
      </c>
      <c r="L9276" s="37" t="str">
        <f aca="false">IF(G9276=1,IF(B9276="",0,IF(J9276&lt;SeuilFugitive,1,0)),"")</f>
        <v/>
      </c>
      <c r="M9276" s="37" t="str">
        <f aca="false">IF(G9276=1,IF(B9276="",IF((Fin-A9276)*24&gt;SeuilFigee,1,0),IF(J9276&gt;SeuilFigee*3600,1,0)),"")</f>
        <v/>
      </c>
      <c r="N9276" s="0" t="str">
        <f aca="false">IF(G9276=1,IF(COUNTIF(H$2:H9276,H9276)=1,COUNTIF($H:$H,H9276),""),"")</f>
        <v/>
      </c>
      <c r="O9276" s="0" t="str">
        <f aca="false">IF(G9276=1,IF(COUNTIF(I$2:I9276,I9276)=1,COUNTIF($I:$I,I9276),""),"")</f>
        <v/>
      </c>
      <c r="P9276" s="38" t="str">
        <f aca="false">IF(G9276=1,IF(COUNTIFS(C$2:C9276,C9276,G$2:G9276,1)=1,COUNTIFS($C:$C,C9276,$G:$G,1)+ROW()/10000000,""),"")</f>
        <v/>
      </c>
      <c r="Q9276" s="0" t="str">
        <f aca="false">IF(K9276=1,IF(COUNTIFS(C$2:C9276,C9276,K$2:K9276,1)=1,1,0),"")</f>
        <v/>
      </c>
      <c r="R9276" s="0" t="str">
        <f aca="false">IF(M9276=1,IF(COUNTIFS(C$2:C9276,C9276,M$2:M9276,1)=1,1,0),"")</f>
        <v/>
      </c>
      <c r="S9276" s="0" t="str">
        <f aca="false">IF(L9276=1,IF(COUNTIFS(C$2:C9276,C9276,L$2:L9276,1)=1,1,0),"")</f>
        <v/>
      </c>
      <c r="T9276" s="38" t="str">
        <f aca="false">IF(N9276="","",N9276+ROW()/10000000)</f>
        <v/>
      </c>
      <c r="U9276" s="0" t="str">
        <f aca="false">IF(G9276=1,IF(B9276="",1,0),"")</f>
        <v/>
      </c>
    </row>
    <row r="9277" customFormat="false" ht="15" hidden="false" customHeight="false" outlineLevel="0" collapsed="false">
      <c r="A9277" s="35"/>
      <c r="B9277" s="35"/>
      <c r="G9277" s="0" t="str">
        <f aca="false">IF(A9277="","",IF(AND(A9277&gt;=Debut,A9277&lt;Fin),1,0))</f>
        <v/>
      </c>
      <c r="H9277" s="0" t="str">
        <f aca="false">IF(G9277=1,INT(ROUND((A9277-Debut)*86400,0)/600),"")</f>
        <v/>
      </c>
      <c r="I9277" s="0" t="str">
        <f aca="false">IF(G9277=1,INT(ROUND((A9277-Debut)*86400,0)/3600),"")</f>
        <v/>
      </c>
      <c r="J9277" s="0" t="str">
        <f aca="false">IF(OR(A9277="",B9277=""),"",ROUND((B9277-A9277)*86400,0))</f>
        <v/>
      </c>
      <c r="K9277" s="37" t="str">
        <f aca="false">IF(G9277=1,IF(COUNTIFS($C:$C,C9277,$G:$G,1,$A:$A,"&gt;="&amp;(A9277-FenetreInterm/86400),$A:$A,"&lt;="&amp;A9277)&gt;=NbInterm,1,0),"")</f>
        <v/>
      </c>
      <c r="L9277" s="37" t="str">
        <f aca="false">IF(G9277=1,IF(B9277="",0,IF(J9277&lt;SeuilFugitive,1,0)),"")</f>
        <v/>
      </c>
      <c r="M9277" s="37" t="str">
        <f aca="false">IF(G9277=1,IF(B9277="",IF((Fin-A9277)*24&gt;SeuilFigee,1,0),IF(J9277&gt;SeuilFigee*3600,1,0)),"")</f>
        <v/>
      </c>
      <c r="N9277" s="0" t="str">
        <f aca="false">IF(G9277=1,IF(COUNTIF(H$2:H9277,H9277)=1,COUNTIF($H:$H,H9277),""),"")</f>
        <v/>
      </c>
      <c r="O9277" s="0" t="str">
        <f aca="false">IF(G9277=1,IF(COUNTIF(I$2:I9277,I9277)=1,COUNTIF($I:$I,I9277),""),"")</f>
        <v/>
      </c>
      <c r="P9277" s="38" t="str">
        <f aca="false">IF(G9277=1,IF(COUNTIFS(C$2:C9277,C9277,G$2:G9277,1)=1,COUNTIFS($C:$C,C9277,$G:$G,1)+ROW()/10000000,""),"")</f>
        <v/>
      </c>
      <c r="Q9277" s="0" t="str">
        <f aca="false">IF(K9277=1,IF(COUNTIFS(C$2:C9277,C9277,K$2:K9277,1)=1,1,0),"")</f>
        <v/>
      </c>
      <c r="R9277" s="0" t="str">
        <f aca="false">IF(M9277=1,IF(COUNTIFS(C$2:C9277,C9277,M$2:M9277,1)=1,1,0),"")</f>
        <v/>
      </c>
      <c r="S9277" s="0" t="str">
        <f aca="false">IF(L9277=1,IF(COUNTIFS(C$2:C9277,C9277,L$2:L9277,1)=1,1,0),"")</f>
        <v/>
      </c>
      <c r="T9277" s="38" t="str">
        <f aca="false">IF(N9277="","",N9277+ROW()/10000000)</f>
        <v/>
      </c>
      <c r="U9277" s="0" t="str">
        <f aca="false">IF(G9277=1,IF(B9277="",1,0),"")</f>
        <v/>
      </c>
    </row>
    <row r="9278" customFormat="false" ht="15" hidden="false" customHeight="false" outlineLevel="0" collapsed="false">
      <c r="A9278" s="35"/>
      <c r="B9278" s="35"/>
      <c r="G9278" s="0" t="str">
        <f aca="false">IF(A9278="","",IF(AND(A9278&gt;=Debut,A9278&lt;Fin),1,0))</f>
        <v/>
      </c>
      <c r="H9278" s="0" t="str">
        <f aca="false">IF(G9278=1,INT(ROUND((A9278-Debut)*86400,0)/600),"")</f>
        <v/>
      </c>
      <c r="I9278" s="0" t="str">
        <f aca="false">IF(G9278=1,INT(ROUND((A9278-Debut)*86400,0)/3600),"")</f>
        <v/>
      </c>
      <c r="J9278" s="0" t="str">
        <f aca="false">IF(OR(A9278="",B9278=""),"",ROUND((B9278-A9278)*86400,0))</f>
        <v/>
      </c>
      <c r="K9278" s="37" t="str">
        <f aca="false">IF(G9278=1,IF(COUNTIFS($C:$C,C9278,$G:$G,1,$A:$A,"&gt;="&amp;(A9278-FenetreInterm/86400),$A:$A,"&lt;="&amp;A9278)&gt;=NbInterm,1,0),"")</f>
        <v/>
      </c>
      <c r="L9278" s="37" t="str">
        <f aca="false">IF(G9278=1,IF(B9278="",0,IF(J9278&lt;SeuilFugitive,1,0)),"")</f>
        <v/>
      </c>
      <c r="M9278" s="37" t="str">
        <f aca="false">IF(G9278=1,IF(B9278="",IF((Fin-A9278)*24&gt;SeuilFigee,1,0),IF(J9278&gt;SeuilFigee*3600,1,0)),"")</f>
        <v/>
      </c>
      <c r="N9278" s="0" t="str">
        <f aca="false">IF(G9278=1,IF(COUNTIF(H$2:H9278,H9278)=1,COUNTIF($H:$H,H9278),""),"")</f>
        <v/>
      </c>
      <c r="O9278" s="0" t="str">
        <f aca="false">IF(G9278=1,IF(COUNTIF(I$2:I9278,I9278)=1,COUNTIF($I:$I,I9278),""),"")</f>
        <v/>
      </c>
      <c r="P9278" s="38" t="str">
        <f aca="false">IF(G9278=1,IF(COUNTIFS(C$2:C9278,C9278,G$2:G9278,1)=1,COUNTIFS($C:$C,C9278,$G:$G,1)+ROW()/10000000,""),"")</f>
        <v/>
      </c>
      <c r="Q9278" s="0" t="str">
        <f aca="false">IF(K9278=1,IF(COUNTIFS(C$2:C9278,C9278,K$2:K9278,1)=1,1,0),"")</f>
        <v/>
      </c>
      <c r="R9278" s="0" t="str">
        <f aca="false">IF(M9278=1,IF(COUNTIFS(C$2:C9278,C9278,M$2:M9278,1)=1,1,0),"")</f>
        <v/>
      </c>
      <c r="S9278" s="0" t="str">
        <f aca="false">IF(L9278=1,IF(COUNTIFS(C$2:C9278,C9278,L$2:L9278,1)=1,1,0),"")</f>
        <v/>
      </c>
      <c r="T9278" s="38" t="str">
        <f aca="false">IF(N9278="","",N9278+ROW()/10000000)</f>
        <v/>
      </c>
      <c r="U9278" s="0" t="str">
        <f aca="false">IF(G9278=1,IF(B9278="",1,0),"")</f>
        <v/>
      </c>
    </row>
    <row r="9279" customFormat="false" ht="15" hidden="false" customHeight="false" outlineLevel="0" collapsed="false">
      <c r="A9279" s="35"/>
      <c r="B9279" s="35"/>
      <c r="G9279" s="0" t="str">
        <f aca="false">IF(A9279="","",IF(AND(A9279&gt;=Debut,A9279&lt;Fin),1,0))</f>
        <v/>
      </c>
      <c r="H9279" s="0" t="str">
        <f aca="false">IF(G9279=1,INT(ROUND((A9279-Debut)*86400,0)/600),"")</f>
        <v/>
      </c>
      <c r="I9279" s="0" t="str">
        <f aca="false">IF(G9279=1,INT(ROUND((A9279-Debut)*86400,0)/3600),"")</f>
        <v/>
      </c>
      <c r="J9279" s="0" t="str">
        <f aca="false">IF(OR(A9279="",B9279=""),"",ROUND((B9279-A9279)*86400,0))</f>
        <v/>
      </c>
      <c r="K9279" s="37" t="str">
        <f aca="false">IF(G9279=1,IF(COUNTIFS($C:$C,C9279,$G:$G,1,$A:$A,"&gt;="&amp;(A9279-FenetreInterm/86400),$A:$A,"&lt;="&amp;A9279)&gt;=NbInterm,1,0),"")</f>
        <v/>
      </c>
      <c r="L9279" s="37" t="str">
        <f aca="false">IF(G9279=1,IF(B9279="",0,IF(J9279&lt;SeuilFugitive,1,0)),"")</f>
        <v/>
      </c>
      <c r="M9279" s="37" t="str">
        <f aca="false">IF(G9279=1,IF(B9279="",IF((Fin-A9279)*24&gt;SeuilFigee,1,0),IF(J9279&gt;SeuilFigee*3600,1,0)),"")</f>
        <v/>
      </c>
      <c r="N9279" s="0" t="str">
        <f aca="false">IF(G9279=1,IF(COUNTIF(H$2:H9279,H9279)=1,COUNTIF($H:$H,H9279),""),"")</f>
        <v/>
      </c>
      <c r="O9279" s="0" t="str">
        <f aca="false">IF(G9279=1,IF(COUNTIF(I$2:I9279,I9279)=1,COUNTIF($I:$I,I9279),""),"")</f>
        <v/>
      </c>
      <c r="P9279" s="38" t="str">
        <f aca="false">IF(G9279=1,IF(COUNTIFS(C$2:C9279,C9279,G$2:G9279,1)=1,COUNTIFS($C:$C,C9279,$G:$G,1)+ROW()/10000000,""),"")</f>
        <v/>
      </c>
      <c r="Q9279" s="0" t="str">
        <f aca="false">IF(K9279=1,IF(COUNTIFS(C$2:C9279,C9279,K$2:K9279,1)=1,1,0),"")</f>
        <v/>
      </c>
      <c r="R9279" s="0" t="str">
        <f aca="false">IF(M9279=1,IF(COUNTIFS(C$2:C9279,C9279,M$2:M9279,1)=1,1,0),"")</f>
        <v/>
      </c>
      <c r="S9279" s="0" t="str">
        <f aca="false">IF(L9279=1,IF(COUNTIFS(C$2:C9279,C9279,L$2:L9279,1)=1,1,0),"")</f>
        <v/>
      </c>
      <c r="T9279" s="38" t="str">
        <f aca="false">IF(N9279="","",N9279+ROW()/10000000)</f>
        <v/>
      </c>
      <c r="U9279" s="0" t="str">
        <f aca="false">IF(G9279=1,IF(B9279="",1,0),"")</f>
        <v/>
      </c>
    </row>
    <row r="9280" customFormat="false" ht="15" hidden="false" customHeight="false" outlineLevel="0" collapsed="false">
      <c r="A9280" s="35"/>
      <c r="B9280" s="35"/>
      <c r="G9280" s="0" t="str">
        <f aca="false">IF(A9280="","",IF(AND(A9280&gt;=Debut,A9280&lt;Fin),1,0))</f>
        <v/>
      </c>
      <c r="H9280" s="0" t="str">
        <f aca="false">IF(G9280=1,INT(ROUND((A9280-Debut)*86400,0)/600),"")</f>
        <v/>
      </c>
      <c r="I9280" s="0" t="str">
        <f aca="false">IF(G9280=1,INT(ROUND((A9280-Debut)*86400,0)/3600),"")</f>
        <v/>
      </c>
      <c r="J9280" s="0" t="str">
        <f aca="false">IF(OR(A9280="",B9280=""),"",ROUND((B9280-A9280)*86400,0))</f>
        <v/>
      </c>
      <c r="K9280" s="37" t="str">
        <f aca="false">IF(G9280=1,IF(COUNTIFS($C:$C,C9280,$G:$G,1,$A:$A,"&gt;="&amp;(A9280-FenetreInterm/86400),$A:$A,"&lt;="&amp;A9280)&gt;=NbInterm,1,0),"")</f>
        <v/>
      </c>
      <c r="L9280" s="37" t="str">
        <f aca="false">IF(G9280=1,IF(B9280="",0,IF(J9280&lt;SeuilFugitive,1,0)),"")</f>
        <v/>
      </c>
      <c r="M9280" s="37" t="str">
        <f aca="false">IF(G9280=1,IF(B9280="",IF((Fin-A9280)*24&gt;SeuilFigee,1,0),IF(J9280&gt;SeuilFigee*3600,1,0)),"")</f>
        <v/>
      </c>
      <c r="N9280" s="0" t="str">
        <f aca="false">IF(G9280=1,IF(COUNTIF(H$2:H9280,H9280)=1,COUNTIF($H:$H,H9280),""),"")</f>
        <v/>
      </c>
      <c r="O9280" s="0" t="str">
        <f aca="false">IF(G9280=1,IF(COUNTIF(I$2:I9280,I9280)=1,COUNTIF($I:$I,I9280),""),"")</f>
        <v/>
      </c>
      <c r="P9280" s="38" t="str">
        <f aca="false">IF(G9280=1,IF(COUNTIFS(C$2:C9280,C9280,G$2:G9280,1)=1,COUNTIFS($C:$C,C9280,$G:$G,1)+ROW()/10000000,""),"")</f>
        <v/>
      </c>
      <c r="Q9280" s="0" t="str">
        <f aca="false">IF(K9280=1,IF(COUNTIFS(C$2:C9280,C9280,K$2:K9280,1)=1,1,0),"")</f>
        <v/>
      </c>
      <c r="R9280" s="0" t="str">
        <f aca="false">IF(M9280=1,IF(COUNTIFS(C$2:C9280,C9280,M$2:M9280,1)=1,1,0),"")</f>
        <v/>
      </c>
      <c r="S9280" s="0" t="str">
        <f aca="false">IF(L9280=1,IF(COUNTIFS(C$2:C9280,C9280,L$2:L9280,1)=1,1,0),"")</f>
        <v/>
      </c>
      <c r="T9280" s="38" t="str">
        <f aca="false">IF(N9280="","",N9280+ROW()/10000000)</f>
        <v/>
      </c>
      <c r="U9280" s="0" t="str">
        <f aca="false">IF(G9280=1,IF(B9280="",1,0),"")</f>
        <v/>
      </c>
    </row>
    <row r="9281" customFormat="false" ht="15" hidden="false" customHeight="false" outlineLevel="0" collapsed="false">
      <c r="A9281" s="35"/>
      <c r="B9281" s="35"/>
      <c r="G9281" s="0" t="str">
        <f aca="false">IF(A9281="","",IF(AND(A9281&gt;=Debut,A9281&lt;Fin),1,0))</f>
        <v/>
      </c>
      <c r="H9281" s="0" t="str">
        <f aca="false">IF(G9281=1,INT(ROUND((A9281-Debut)*86400,0)/600),"")</f>
        <v/>
      </c>
      <c r="I9281" s="0" t="str">
        <f aca="false">IF(G9281=1,INT(ROUND((A9281-Debut)*86400,0)/3600),"")</f>
        <v/>
      </c>
      <c r="J9281" s="0" t="str">
        <f aca="false">IF(OR(A9281="",B9281=""),"",ROUND((B9281-A9281)*86400,0))</f>
        <v/>
      </c>
      <c r="K9281" s="37" t="str">
        <f aca="false">IF(G9281=1,IF(COUNTIFS($C:$C,C9281,$G:$G,1,$A:$A,"&gt;="&amp;(A9281-FenetreInterm/86400),$A:$A,"&lt;="&amp;A9281)&gt;=NbInterm,1,0),"")</f>
        <v/>
      </c>
      <c r="L9281" s="37" t="str">
        <f aca="false">IF(G9281=1,IF(B9281="",0,IF(J9281&lt;SeuilFugitive,1,0)),"")</f>
        <v/>
      </c>
      <c r="M9281" s="37" t="str">
        <f aca="false">IF(G9281=1,IF(B9281="",IF((Fin-A9281)*24&gt;SeuilFigee,1,0),IF(J9281&gt;SeuilFigee*3600,1,0)),"")</f>
        <v/>
      </c>
      <c r="N9281" s="0" t="str">
        <f aca="false">IF(G9281=1,IF(COUNTIF(H$2:H9281,H9281)=1,COUNTIF($H:$H,H9281),""),"")</f>
        <v/>
      </c>
      <c r="O9281" s="0" t="str">
        <f aca="false">IF(G9281=1,IF(COUNTIF(I$2:I9281,I9281)=1,COUNTIF($I:$I,I9281),""),"")</f>
        <v/>
      </c>
      <c r="P9281" s="38" t="str">
        <f aca="false">IF(G9281=1,IF(COUNTIFS(C$2:C9281,C9281,G$2:G9281,1)=1,COUNTIFS($C:$C,C9281,$G:$G,1)+ROW()/10000000,""),"")</f>
        <v/>
      </c>
      <c r="Q9281" s="0" t="str">
        <f aca="false">IF(K9281=1,IF(COUNTIFS(C$2:C9281,C9281,K$2:K9281,1)=1,1,0),"")</f>
        <v/>
      </c>
      <c r="R9281" s="0" t="str">
        <f aca="false">IF(M9281=1,IF(COUNTIFS(C$2:C9281,C9281,M$2:M9281,1)=1,1,0),"")</f>
        <v/>
      </c>
      <c r="S9281" s="0" t="str">
        <f aca="false">IF(L9281=1,IF(COUNTIFS(C$2:C9281,C9281,L$2:L9281,1)=1,1,0),"")</f>
        <v/>
      </c>
      <c r="T9281" s="38" t="str">
        <f aca="false">IF(N9281="","",N9281+ROW()/10000000)</f>
        <v/>
      </c>
      <c r="U9281" s="0" t="str">
        <f aca="false">IF(G9281=1,IF(B9281="",1,0),"")</f>
        <v/>
      </c>
    </row>
    <row r="9282" customFormat="false" ht="15" hidden="false" customHeight="false" outlineLevel="0" collapsed="false">
      <c r="A9282" s="35"/>
      <c r="B9282" s="35"/>
      <c r="G9282" s="0" t="str">
        <f aca="false">IF(A9282="","",IF(AND(A9282&gt;=Debut,A9282&lt;Fin),1,0))</f>
        <v/>
      </c>
      <c r="H9282" s="0" t="str">
        <f aca="false">IF(G9282=1,INT(ROUND((A9282-Debut)*86400,0)/600),"")</f>
        <v/>
      </c>
      <c r="I9282" s="0" t="str">
        <f aca="false">IF(G9282=1,INT(ROUND((A9282-Debut)*86400,0)/3600),"")</f>
        <v/>
      </c>
      <c r="J9282" s="0" t="str">
        <f aca="false">IF(OR(A9282="",B9282=""),"",ROUND((B9282-A9282)*86400,0))</f>
        <v/>
      </c>
      <c r="K9282" s="37" t="str">
        <f aca="false">IF(G9282=1,IF(COUNTIFS($C:$C,C9282,$G:$G,1,$A:$A,"&gt;="&amp;(A9282-FenetreInterm/86400),$A:$A,"&lt;="&amp;A9282)&gt;=NbInterm,1,0),"")</f>
        <v/>
      </c>
      <c r="L9282" s="37" t="str">
        <f aca="false">IF(G9282=1,IF(B9282="",0,IF(J9282&lt;SeuilFugitive,1,0)),"")</f>
        <v/>
      </c>
      <c r="M9282" s="37" t="str">
        <f aca="false">IF(G9282=1,IF(B9282="",IF((Fin-A9282)*24&gt;SeuilFigee,1,0),IF(J9282&gt;SeuilFigee*3600,1,0)),"")</f>
        <v/>
      </c>
      <c r="N9282" s="0" t="str">
        <f aca="false">IF(G9282=1,IF(COUNTIF(H$2:H9282,H9282)=1,COUNTIF($H:$H,H9282),""),"")</f>
        <v/>
      </c>
      <c r="O9282" s="0" t="str">
        <f aca="false">IF(G9282=1,IF(COUNTIF(I$2:I9282,I9282)=1,COUNTIF($I:$I,I9282),""),"")</f>
        <v/>
      </c>
      <c r="P9282" s="38" t="str">
        <f aca="false">IF(G9282=1,IF(COUNTIFS(C$2:C9282,C9282,G$2:G9282,1)=1,COUNTIFS($C:$C,C9282,$G:$G,1)+ROW()/10000000,""),"")</f>
        <v/>
      </c>
      <c r="Q9282" s="0" t="str">
        <f aca="false">IF(K9282=1,IF(COUNTIFS(C$2:C9282,C9282,K$2:K9282,1)=1,1,0),"")</f>
        <v/>
      </c>
      <c r="R9282" s="0" t="str">
        <f aca="false">IF(M9282=1,IF(COUNTIFS(C$2:C9282,C9282,M$2:M9282,1)=1,1,0),"")</f>
        <v/>
      </c>
      <c r="S9282" s="0" t="str">
        <f aca="false">IF(L9282=1,IF(COUNTIFS(C$2:C9282,C9282,L$2:L9282,1)=1,1,0),"")</f>
        <v/>
      </c>
      <c r="T9282" s="38" t="str">
        <f aca="false">IF(N9282="","",N9282+ROW()/10000000)</f>
        <v/>
      </c>
      <c r="U9282" s="0" t="str">
        <f aca="false">IF(G9282=1,IF(B9282="",1,0),"")</f>
        <v/>
      </c>
    </row>
    <row r="9283" customFormat="false" ht="15" hidden="false" customHeight="false" outlineLevel="0" collapsed="false">
      <c r="A9283" s="35"/>
      <c r="B9283" s="35"/>
      <c r="G9283" s="0" t="str">
        <f aca="false">IF(A9283="","",IF(AND(A9283&gt;=Debut,A9283&lt;Fin),1,0))</f>
        <v/>
      </c>
      <c r="H9283" s="0" t="str">
        <f aca="false">IF(G9283=1,INT(ROUND((A9283-Debut)*86400,0)/600),"")</f>
        <v/>
      </c>
      <c r="I9283" s="0" t="str">
        <f aca="false">IF(G9283=1,INT(ROUND((A9283-Debut)*86400,0)/3600),"")</f>
        <v/>
      </c>
      <c r="J9283" s="0" t="str">
        <f aca="false">IF(OR(A9283="",B9283=""),"",ROUND((B9283-A9283)*86400,0))</f>
        <v/>
      </c>
      <c r="K9283" s="37" t="str">
        <f aca="false">IF(G9283=1,IF(COUNTIFS($C:$C,C9283,$G:$G,1,$A:$A,"&gt;="&amp;(A9283-FenetreInterm/86400),$A:$A,"&lt;="&amp;A9283)&gt;=NbInterm,1,0),"")</f>
        <v/>
      </c>
      <c r="L9283" s="37" t="str">
        <f aca="false">IF(G9283=1,IF(B9283="",0,IF(J9283&lt;SeuilFugitive,1,0)),"")</f>
        <v/>
      </c>
      <c r="M9283" s="37" t="str">
        <f aca="false">IF(G9283=1,IF(B9283="",IF((Fin-A9283)*24&gt;SeuilFigee,1,0),IF(J9283&gt;SeuilFigee*3600,1,0)),"")</f>
        <v/>
      </c>
      <c r="N9283" s="0" t="str">
        <f aca="false">IF(G9283=1,IF(COUNTIF(H$2:H9283,H9283)=1,COUNTIF($H:$H,H9283),""),"")</f>
        <v/>
      </c>
      <c r="O9283" s="0" t="str">
        <f aca="false">IF(G9283=1,IF(COUNTIF(I$2:I9283,I9283)=1,COUNTIF($I:$I,I9283),""),"")</f>
        <v/>
      </c>
      <c r="P9283" s="38" t="str">
        <f aca="false">IF(G9283=1,IF(COUNTIFS(C$2:C9283,C9283,G$2:G9283,1)=1,COUNTIFS($C:$C,C9283,$G:$G,1)+ROW()/10000000,""),"")</f>
        <v/>
      </c>
      <c r="Q9283" s="0" t="str">
        <f aca="false">IF(K9283=1,IF(COUNTIFS(C$2:C9283,C9283,K$2:K9283,1)=1,1,0),"")</f>
        <v/>
      </c>
      <c r="R9283" s="0" t="str">
        <f aca="false">IF(M9283=1,IF(COUNTIFS(C$2:C9283,C9283,M$2:M9283,1)=1,1,0),"")</f>
        <v/>
      </c>
      <c r="S9283" s="0" t="str">
        <f aca="false">IF(L9283=1,IF(COUNTIFS(C$2:C9283,C9283,L$2:L9283,1)=1,1,0),"")</f>
        <v/>
      </c>
      <c r="T9283" s="38" t="str">
        <f aca="false">IF(N9283="","",N9283+ROW()/10000000)</f>
        <v/>
      </c>
      <c r="U9283" s="0" t="str">
        <f aca="false">IF(G9283=1,IF(B9283="",1,0),"")</f>
        <v/>
      </c>
    </row>
    <row r="9284" customFormat="false" ht="15" hidden="false" customHeight="false" outlineLevel="0" collapsed="false">
      <c r="A9284" s="35"/>
      <c r="B9284" s="35"/>
      <c r="G9284" s="0" t="str">
        <f aca="false">IF(A9284="","",IF(AND(A9284&gt;=Debut,A9284&lt;Fin),1,0))</f>
        <v/>
      </c>
      <c r="H9284" s="0" t="str">
        <f aca="false">IF(G9284=1,INT(ROUND((A9284-Debut)*86400,0)/600),"")</f>
        <v/>
      </c>
      <c r="I9284" s="0" t="str">
        <f aca="false">IF(G9284=1,INT(ROUND((A9284-Debut)*86400,0)/3600),"")</f>
        <v/>
      </c>
      <c r="J9284" s="0" t="str">
        <f aca="false">IF(OR(A9284="",B9284=""),"",ROUND((B9284-A9284)*86400,0))</f>
        <v/>
      </c>
      <c r="K9284" s="37" t="str">
        <f aca="false">IF(G9284=1,IF(COUNTIFS($C:$C,C9284,$G:$G,1,$A:$A,"&gt;="&amp;(A9284-FenetreInterm/86400),$A:$A,"&lt;="&amp;A9284)&gt;=NbInterm,1,0),"")</f>
        <v/>
      </c>
      <c r="L9284" s="37" t="str">
        <f aca="false">IF(G9284=1,IF(B9284="",0,IF(J9284&lt;SeuilFugitive,1,0)),"")</f>
        <v/>
      </c>
      <c r="M9284" s="37" t="str">
        <f aca="false">IF(G9284=1,IF(B9284="",IF((Fin-A9284)*24&gt;SeuilFigee,1,0),IF(J9284&gt;SeuilFigee*3600,1,0)),"")</f>
        <v/>
      </c>
      <c r="N9284" s="0" t="str">
        <f aca="false">IF(G9284=1,IF(COUNTIF(H$2:H9284,H9284)=1,COUNTIF($H:$H,H9284),""),"")</f>
        <v/>
      </c>
      <c r="O9284" s="0" t="str">
        <f aca="false">IF(G9284=1,IF(COUNTIF(I$2:I9284,I9284)=1,COUNTIF($I:$I,I9284),""),"")</f>
        <v/>
      </c>
      <c r="P9284" s="38" t="str">
        <f aca="false">IF(G9284=1,IF(COUNTIFS(C$2:C9284,C9284,G$2:G9284,1)=1,COUNTIFS($C:$C,C9284,$G:$G,1)+ROW()/10000000,""),"")</f>
        <v/>
      </c>
      <c r="Q9284" s="0" t="str">
        <f aca="false">IF(K9284=1,IF(COUNTIFS(C$2:C9284,C9284,K$2:K9284,1)=1,1,0),"")</f>
        <v/>
      </c>
      <c r="R9284" s="0" t="str">
        <f aca="false">IF(M9284=1,IF(COUNTIFS(C$2:C9284,C9284,M$2:M9284,1)=1,1,0),"")</f>
        <v/>
      </c>
      <c r="S9284" s="0" t="str">
        <f aca="false">IF(L9284=1,IF(COUNTIFS(C$2:C9284,C9284,L$2:L9284,1)=1,1,0),"")</f>
        <v/>
      </c>
      <c r="T9284" s="38" t="str">
        <f aca="false">IF(N9284="","",N9284+ROW()/10000000)</f>
        <v/>
      </c>
      <c r="U9284" s="0" t="str">
        <f aca="false">IF(G9284=1,IF(B9284="",1,0),"")</f>
        <v/>
      </c>
    </row>
    <row r="9285" customFormat="false" ht="15" hidden="false" customHeight="false" outlineLevel="0" collapsed="false">
      <c r="A9285" s="35"/>
      <c r="B9285" s="35"/>
      <c r="G9285" s="0" t="str">
        <f aca="false">IF(A9285="","",IF(AND(A9285&gt;=Debut,A9285&lt;Fin),1,0))</f>
        <v/>
      </c>
      <c r="H9285" s="0" t="str">
        <f aca="false">IF(G9285=1,INT(ROUND((A9285-Debut)*86400,0)/600),"")</f>
        <v/>
      </c>
      <c r="I9285" s="0" t="str">
        <f aca="false">IF(G9285=1,INT(ROUND((A9285-Debut)*86400,0)/3600),"")</f>
        <v/>
      </c>
      <c r="J9285" s="0" t="str">
        <f aca="false">IF(OR(A9285="",B9285=""),"",ROUND((B9285-A9285)*86400,0))</f>
        <v/>
      </c>
      <c r="K9285" s="37" t="str">
        <f aca="false">IF(G9285=1,IF(COUNTIFS($C:$C,C9285,$G:$G,1,$A:$A,"&gt;="&amp;(A9285-FenetreInterm/86400),$A:$A,"&lt;="&amp;A9285)&gt;=NbInterm,1,0),"")</f>
        <v/>
      </c>
      <c r="L9285" s="37" t="str">
        <f aca="false">IF(G9285=1,IF(B9285="",0,IF(J9285&lt;SeuilFugitive,1,0)),"")</f>
        <v/>
      </c>
      <c r="M9285" s="37" t="str">
        <f aca="false">IF(G9285=1,IF(B9285="",IF((Fin-A9285)*24&gt;SeuilFigee,1,0),IF(J9285&gt;SeuilFigee*3600,1,0)),"")</f>
        <v/>
      </c>
      <c r="N9285" s="0" t="str">
        <f aca="false">IF(G9285=1,IF(COUNTIF(H$2:H9285,H9285)=1,COUNTIF($H:$H,H9285),""),"")</f>
        <v/>
      </c>
      <c r="O9285" s="0" t="str">
        <f aca="false">IF(G9285=1,IF(COUNTIF(I$2:I9285,I9285)=1,COUNTIF($I:$I,I9285),""),"")</f>
        <v/>
      </c>
      <c r="P9285" s="38" t="str">
        <f aca="false">IF(G9285=1,IF(COUNTIFS(C$2:C9285,C9285,G$2:G9285,1)=1,COUNTIFS($C:$C,C9285,$G:$G,1)+ROW()/10000000,""),"")</f>
        <v/>
      </c>
      <c r="Q9285" s="0" t="str">
        <f aca="false">IF(K9285=1,IF(COUNTIFS(C$2:C9285,C9285,K$2:K9285,1)=1,1,0),"")</f>
        <v/>
      </c>
      <c r="R9285" s="0" t="str">
        <f aca="false">IF(M9285=1,IF(COUNTIFS(C$2:C9285,C9285,M$2:M9285,1)=1,1,0),"")</f>
        <v/>
      </c>
      <c r="S9285" s="0" t="str">
        <f aca="false">IF(L9285=1,IF(COUNTIFS(C$2:C9285,C9285,L$2:L9285,1)=1,1,0),"")</f>
        <v/>
      </c>
      <c r="T9285" s="38" t="str">
        <f aca="false">IF(N9285="","",N9285+ROW()/10000000)</f>
        <v/>
      </c>
      <c r="U9285" s="0" t="str">
        <f aca="false">IF(G9285=1,IF(B9285="",1,0),"")</f>
        <v/>
      </c>
    </row>
    <row r="9286" customFormat="false" ht="15" hidden="false" customHeight="false" outlineLevel="0" collapsed="false">
      <c r="A9286" s="35"/>
      <c r="B9286" s="35"/>
      <c r="G9286" s="0" t="str">
        <f aca="false">IF(A9286="","",IF(AND(A9286&gt;=Debut,A9286&lt;Fin),1,0))</f>
        <v/>
      </c>
      <c r="H9286" s="0" t="str">
        <f aca="false">IF(G9286=1,INT(ROUND((A9286-Debut)*86400,0)/600),"")</f>
        <v/>
      </c>
      <c r="I9286" s="0" t="str">
        <f aca="false">IF(G9286=1,INT(ROUND((A9286-Debut)*86400,0)/3600),"")</f>
        <v/>
      </c>
      <c r="J9286" s="0" t="str">
        <f aca="false">IF(OR(A9286="",B9286=""),"",ROUND((B9286-A9286)*86400,0))</f>
        <v/>
      </c>
      <c r="K9286" s="37" t="str">
        <f aca="false">IF(G9286=1,IF(COUNTIFS($C:$C,C9286,$G:$G,1,$A:$A,"&gt;="&amp;(A9286-FenetreInterm/86400),$A:$A,"&lt;="&amp;A9286)&gt;=NbInterm,1,0),"")</f>
        <v/>
      </c>
      <c r="L9286" s="37" t="str">
        <f aca="false">IF(G9286=1,IF(B9286="",0,IF(J9286&lt;SeuilFugitive,1,0)),"")</f>
        <v/>
      </c>
      <c r="M9286" s="37" t="str">
        <f aca="false">IF(G9286=1,IF(B9286="",IF((Fin-A9286)*24&gt;SeuilFigee,1,0),IF(J9286&gt;SeuilFigee*3600,1,0)),"")</f>
        <v/>
      </c>
      <c r="N9286" s="0" t="str">
        <f aca="false">IF(G9286=1,IF(COUNTIF(H$2:H9286,H9286)=1,COUNTIF($H:$H,H9286),""),"")</f>
        <v/>
      </c>
      <c r="O9286" s="0" t="str">
        <f aca="false">IF(G9286=1,IF(COUNTIF(I$2:I9286,I9286)=1,COUNTIF($I:$I,I9286),""),"")</f>
        <v/>
      </c>
      <c r="P9286" s="38" t="str">
        <f aca="false">IF(G9286=1,IF(COUNTIFS(C$2:C9286,C9286,G$2:G9286,1)=1,COUNTIFS($C:$C,C9286,$G:$G,1)+ROW()/10000000,""),"")</f>
        <v/>
      </c>
      <c r="Q9286" s="0" t="str">
        <f aca="false">IF(K9286=1,IF(COUNTIFS(C$2:C9286,C9286,K$2:K9286,1)=1,1,0),"")</f>
        <v/>
      </c>
      <c r="R9286" s="0" t="str">
        <f aca="false">IF(M9286=1,IF(COUNTIFS(C$2:C9286,C9286,M$2:M9286,1)=1,1,0),"")</f>
        <v/>
      </c>
      <c r="S9286" s="0" t="str">
        <f aca="false">IF(L9286=1,IF(COUNTIFS(C$2:C9286,C9286,L$2:L9286,1)=1,1,0),"")</f>
        <v/>
      </c>
      <c r="T9286" s="38" t="str">
        <f aca="false">IF(N9286="","",N9286+ROW()/10000000)</f>
        <v/>
      </c>
      <c r="U9286" s="0" t="str">
        <f aca="false">IF(G9286=1,IF(B9286="",1,0),"")</f>
        <v/>
      </c>
    </row>
    <row r="9287" customFormat="false" ht="15" hidden="false" customHeight="false" outlineLevel="0" collapsed="false">
      <c r="A9287" s="35"/>
      <c r="B9287" s="35"/>
      <c r="G9287" s="0" t="str">
        <f aca="false">IF(A9287="","",IF(AND(A9287&gt;=Debut,A9287&lt;Fin),1,0))</f>
        <v/>
      </c>
      <c r="H9287" s="0" t="str">
        <f aca="false">IF(G9287=1,INT(ROUND((A9287-Debut)*86400,0)/600),"")</f>
        <v/>
      </c>
      <c r="I9287" s="0" t="str">
        <f aca="false">IF(G9287=1,INT(ROUND((A9287-Debut)*86400,0)/3600),"")</f>
        <v/>
      </c>
      <c r="J9287" s="0" t="str">
        <f aca="false">IF(OR(A9287="",B9287=""),"",ROUND((B9287-A9287)*86400,0))</f>
        <v/>
      </c>
      <c r="K9287" s="37" t="str">
        <f aca="false">IF(G9287=1,IF(COUNTIFS($C:$C,C9287,$G:$G,1,$A:$A,"&gt;="&amp;(A9287-FenetreInterm/86400),$A:$A,"&lt;="&amp;A9287)&gt;=NbInterm,1,0),"")</f>
        <v/>
      </c>
      <c r="L9287" s="37" t="str">
        <f aca="false">IF(G9287=1,IF(B9287="",0,IF(J9287&lt;SeuilFugitive,1,0)),"")</f>
        <v/>
      </c>
      <c r="M9287" s="37" t="str">
        <f aca="false">IF(G9287=1,IF(B9287="",IF((Fin-A9287)*24&gt;SeuilFigee,1,0),IF(J9287&gt;SeuilFigee*3600,1,0)),"")</f>
        <v/>
      </c>
      <c r="N9287" s="0" t="str">
        <f aca="false">IF(G9287=1,IF(COUNTIF(H$2:H9287,H9287)=1,COUNTIF($H:$H,H9287),""),"")</f>
        <v/>
      </c>
      <c r="O9287" s="0" t="str">
        <f aca="false">IF(G9287=1,IF(COUNTIF(I$2:I9287,I9287)=1,COUNTIF($I:$I,I9287),""),"")</f>
        <v/>
      </c>
      <c r="P9287" s="38" t="str">
        <f aca="false">IF(G9287=1,IF(COUNTIFS(C$2:C9287,C9287,G$2:G9287,1)=1,COUNTIFS($C:$C,C9287,$G:$G,1)+ROW()/10000000,""),"")</f>
        <v/>
      </c>
      <c r="Q9287" s="0" t="str">
        <f aca="false">IF(K9287=1,IF(COUNTIFS(C$2:C9287,C9287,K$2:K9287,1)=1,1,0),"")</f>
        <v/>
      </c>
      <c r="R9287" s="0" t="str">
        <f aca="false">IF(M9287=1,IF(COUNTIFS(C$2:C9287,C9287,M$2:M9287,1)=1,1,0),"")</f>
        <v/>
      </c>
      <c r="S9287" s="0" t="str">
        <f aca="false">IF(L9287=1,IF(COUNTIFS(C$2:C9287,C9287,L$2:L9287,1)=1,1,0),"")</f>
        <v/>
      </c>
      <c r="T9287" s="38" t="str">
        <f aca="false">IF(N9287="","",N9287+ROW()/10000000)</f>
        <v/>
      </c>
      <c r="U9287" s="0" t="str">
        <f aca="false">IF(G9287=1,IF(B9287="",1,0),"")</f>
        <v/>
      </c>
    </row>
    <row r="9288" customFormat="false" ht="15" hidden="false" customHeight="false" outlineLevel="0" collapsed="false">
      <c r="A9288" s="35"/>
      <c r="B9288" s="35"/>
      <c r="G9288" s="0" t="str">
        <f aca="false">IF(A9288="","",IF(AND(A9288&gt;=Debut,A9288&lt;Fin),1,0))</f>
        <v/>
      </c>
      <c r="H9288" s="0" t="str">
        <f aca="false">IF(G9288=1,INT(ROUND((A9288-Debut)*86400,0)/600),"")</f>
        <v/>
      </c>
      <c r="I9288" s="0" t="str">
        <f aca="false">IF(G9288=1,INT(ROUND((A9288-Debut)*86400,0)/3600),"")</f>
        <v/>
      </c>
      <c r="J9288" s="0" t="str">
        <f aca="false">IF(OR(A9288="",B9288=""),"",ROUND((B9288-A9288)*86400,0))</f>
        <v/>
      </c>
      <c r="K9288" s="37" t="str">
        <f aca="false">IF(G9288=1,IF(COUNTIFS($C:$C,C9288,$G:$G,1,$A:$A,"&gt;="&amp;(A9288-FenetreInterm/86400),$A:$A,"&lt;="&amp;A9288)&gt;=NbInterm,1,0),"")</f>
        <v/>
      </c>
      <c r="L9288" s="37" t="str">
        <f aca="false">IF(G9288=1,IF(B9288="",0,IF(J9288&lt;SeuilFugitive,1,0)),"")</f>
        <v/>
      </c>
      <c r="M9288" s="37" t="str">
        <f aca="false">IF(G9288=1,IF(B9288="",IF((Fin-A9288)*24&gt;SeuilFigee,1,0),IF(J9288&gt;SeuilFigee*3600,1,0)),"")</f>
        <v/>
      </c>
      <c r="N9288" s="0" t="str">
        <f aca="false">IF(G9288=1,IF(COUNTIF(H$2:H9288,H9288)=1,COUNTIF($H:$H,H9288),""),"")</f>
        <v/>
      </c>
      <c r="O9288" s="0" t="str">
        <f aca="false">IF(G9288=1,IF(COUNTIF(I$2:I9288,I9288)=1,COUNTIF($I:$I,I9288),""),"")</f>
        <v/>
      </c>
      <c r="P9288" s="38" t="str">
        <f aca="false">IF(G9288=1,IF(COUNTIFS(C$2:C9288,C9288,G$2:G9288,1)=1,COUNTIFS($C:$C,C9288,$G:$G,1)+ROW()/10000000,""),"")</f>
        <v/>
      </c>
      <c r="Q9288" s="0" t="str">
        <f aca="false">IF(K9288=1,IF(COUNTIFS(C$2:C9288,C9288,K$2:K9288,1)=1,1,0),"")</f>
        <v/>
      </c>
      <c r="R9288" s="0" t="str">
        <f aca="false">IF(M9288=1,IF(COUNTIFS(C$2:C9288,C9288,M$2:M9288,1)=1,1,0),"")</f>
        <v/>
      </c>
      <c r="S9288" s="0" t="str">
        <f aca="false">IF(L9288=1,IF(COUNTIFS(C$2:C9288,C9288,L$2:L9288,1)=1,1,0),"")</f>
        <v/>
      </c>
      <c r="T9288" s="38" t="str">
        <f aca="false">IF(N9288="","",N9288+ROW()/10000000)</f>
        <v/>
      </c>
      <c r="U9288" s="0" t="str">
        <f aca="false">IF(G9288=1,IF(B9288="",1,0),"")</f>
        <v/>
      </c>
    </row>
    <row r="9289" customFormat="false" ht="15" hidden="false" customHeight="false" outlineLevel="0" collapsed="false">
      <c r="A9289" s="35"/>
      <c r="B9289" s="35"/>
      <c r="G9289" s="0" t="str">
        <f aca="false">IF(A9289="","",IF(AND(A9289&gt;=Debut,A9289&lt;Fin),1,0))</f>
        <v/>
      </c>
      <c r="H9289" s="0" t="str">
        <f aca="false">IF(G9289=1,INT(ROUND((A9289-Debut)*86400,0)/600),"")</f>
        <v/>
      </c>
      <c r="I9289" s="0" t="str">
        <f aca="false">IF(G9289=1,INT(ROUND((A9289-Debut)*86400,0)/3600),"")</f>
        <v/>
      </c>
      <c r="J9289" s="0" t="str">
        <f aca="false">IF(OR(A9289="",B9289=""),"",ROUND((B9289-A9289)*86400,0))</f>
        <v/>
      </c>
      <c r="K9289" s="37" t="str">
        <f aca="false">IF(G9289=1,IF(COUNTIFS($C:$C,C9289,$G:$G,1,$A:$A,"&gt;="&amp;(A9289-FenetreInterm/86400),$A:$A,"&lt;="&amp;A9289)&gt;=NbInterm,1,0),"")</f>
        <v/>
      </c>
      <c r="L9289" s="37" t="str">
        <f aca="false">IF(G9289=1,IF(B9289="",0,IF(J9289&lt;SeuilFugitive,1,0)),"")</f>
        <v/>
      </c>
      <c r="M9289" s="37" t="str">
        <f aca="false">IF(G9289=1,IF(B9289="",IF((Fin-A9289)*24&gt;SeuilFigee,1,0),IF(J9289&gt;SeuilFigee*3600,1,0)),"")</f>
        <v/>
      </c>
      <c r="N9289" s="0" t="str">
        <f aca="false">IF(G9289=1,IF(COUNTIF(H$2:H9289,H9289)=1,COUNTIF($H:$H,H9289),""),"")</f>
        <v/>
      </c>
      <c r="O9289" s="0" t="str">
        <f aca="false">IF(G9289=1,IF(COUNTIF(I$2:I9289,I9289)=1,COUNTIF($I:$I,I9289),""),"")</f>
        <v/>
      </c>
      <c r="P9289" s="38" t="str">
        <f aca="false">IF(G9289=1,IF(COUNTIFS(C$2:C9289,C9289,G$2:G9289,1)=1,COUNTIFS($C:$C,C9289,$G:$G,1)+ROW()/10000000,""),"")</f>
        <v/>
      </c>
      <c r="Q9289" s="0" t="str">
        <f aca="false">IF(K9289=1,IF(COUNTIFS(C$2:C9289,C9289,K$2:K9289,1)=1,1,0),"")</f>
        <v/>
      </c>
      <c r="R9289" s="0" t="str">
        <f aca="false">IF(M9289=1,IF(COUNTIFS(C$2:C9289,C9289,M$2:M9289,1)=1,1,0),"")</f>
        <v/>
      </c>
      <c r="S9289" s="0" t="str">
        <f aca="false">IF(L9289=1,IF(COUNTIFS(C$2:C9289,C9289,L$2:L9289,1)=1,1,0),"")</f>
        <v/>
      </c>
      <c r="T9289" s="38" t="str">
        <f aca="false">IF(N9289="","",N9289+ROW()/10000000)</f>
        <v/>
      </c>
      <c r="U9289" s="0" t="str">
        <f aca="false">IF(G9289=1,IF(B9289="",1,0),"")</f>
        <v/>
      </c>
    </row>
    <row r="9290" customFormat="false" ht="15" hidden="false" customHeight="false" outlineLevel="0" collapsed="false">
      <c r="A9290" s="35"/>
      <c r="B9290" s="35"/>
      <c r="G9290" s="0" t="str">
        <f aca="false">IF(A9290="","",IF(AND(A9290&gt;=Debut,A9290&lt;Fin),1,0))</f>
        <v/>
      </c>
      <c r="H9290" s="0" t="str">
        <f aca="false">IF(G9290=1,INT(ROUND((A9290-Debut)*86400,0)/600),"")</f>
        <v/>
      </c>
      <c r="I9290" s="0" t="str">
        <f aca="false">IF(G9290=1,INT(ROUND((A9290-Debut)*86400,0)/3600),"")</f>
        <v/>
      </c>
      <c r="J9290" s="0" t="str">
        <f aca="false">IF(OR(A9290="",B9290=""),"",ROUND((B9290-A9290)*86400,0))</f>
        <v/>
      </c>
      <c r="K9290" s="37" t="str">
        <f aca="false">IF(G9290=1,IF(COUNTIFS($C:$C,C9290,$G:$G,1,$A:$A,"&gt;="&amp;(A9290-FenetreInterm/86400),$A:$A,"&lt;="&amp;A9290)&gt;=NbInterm,1,0),"")</f>
        <v/>
      </c>
      <c r="L9290" s="37" t="str">
        <f aca="false">IF(G9290=1,IF(B9290="",0,IF(J9290&lt;SeuilFugitive,1,0)),"")</f>
        <v/>
      </c>
      <c r="M9290" s="37" t="str">
        <f aca="false">IF(G9290=1,IF(B9290="",IF((Fin-A9290)*24&gt;SeuilFigee,1,0),IF(J9290&gt;SeuilFigee*3600,1,0)),"")</f>
        <v/>
      </c>
      <c r="N9290" s="0" t="str">
        <f aca="false">IF(G9290=1,IF(COUNTIF(H$2:H9290,H9290)=1,COUNTIF($H:$H,H9290),""),"")</f>
        <v/>
      </c>
      <c r="O9290" s="0" t="str">
        <f aca="false">IF(G9290=1,IF(COUNTIF(I$2:I9290,I9290)=1,COUNTIF($I:$I,I9290),""),"")</f>
        <v/>
      </c>
      <c r="P9290" s="38" t="str">
        <f aca="false">IF(G9290=1,IF(COUNTIFS(C$2:C9290,C9290,G$2:G9290,1)=1,COUNTIFS($C:$C,C9290,$G:$G,1)+ROW()/10000000,""),"")</f>
        <v/>
      </c>
      <c r="Q9290" s="0" t="str">
        <f aca="false">IF(K9290=1,IF(COUNTIFS(C$2:C9290,C9290,K$2:K9290,1)=1,1,0),"")</f>
        <v/>
      </c>
      <c r="R9290" s="0" t="str">
        <f aca="false">IF(M9290=1,IF(COUNTIFS(C$2:C9290,C9290,M$2:M9290,1)=1,1,0),"")</f>
        <v/>
      </c>
      <c r="S9290" s="0" t="str">
        <f aca="false">IF(L9290=1,IF(COUNTIFS(C$2:C9290,C9290,L$2:L9290,1)=1,1,0),"")</f>
        <v/>
      </c>
      <c r="T9290" s="38" t="str">
        <f aca="false">IF(N9290="","",N9290+ROW()/10000000)</f>
        <v/>
      </c>
      <c r="U9290" s="0" t="str">
        <f aca="false">IF(G9290=1,IF(B9290="",1,0),"")</f>
        <v/>
      </c>
    </row>
    <row r="9291" customFormat="false" ht="15" hidden="false" customHeight="false" outlineLevel="0" collapsed="false">
      <c r="A9291" s="35"/>
      <c r="B9291" s="35"/>
      <c r="G9291" s="0" t="str">
        <f aca="false">IF(A9291="","",IF(AND(A9291&gt;=Debut,A9291&lt;Fin),1,0))</f>
        <v/>
      </c>
      <c r="H9291" s="0" t="str">
        <f aca="false">IF(G9291=1,INT(ROUND((A9291-Debut)*86400,0)/600),"")</f>
        <v/>
      </c>
      <c r="I9291" s="0" t="str">
        <f aca="false">IF(G9291=1,INT(ROUND((A9291-Debut)*86400,0)/3600),"")</f>
        <v/>
      </c>
      <c r="J9291" s="0" t="str">
        <f aca="false">IF(OR(A9291="",B9291=""),"",ROUND((B9291-A9291)*86400,0))</f>
        <v/>
      </c>
      <c r="K9291" s="37" t="str">
        <f aca="false">IF(G9291=1,IF(COUNTIFS($C:$C,C9291,$G:$G,1,$A:$A,"&gt;="&amp;(A9291-FenetreInterm/86400),$A:$A,"&lt;="&amp;A9291)&gt;=NbInterm,1,0),"")</f>
        <v/>
      </c>
      <c r="L9291" s="37" t="str">
        <f aca="false">IF(G9291=1,IF(B9291="",0,IF(J9291&lt;SeuilFugitive,1,0)),"")</f>
        <v/>
      </c>
      <c r="M9291" s="37" t="str">
        <f aca="false">IF(G9291=1,IF(B9291="",IF((Fin-A9291)*24&gt;SeuilFigee,1,0),IF(J9291&gt;SeuilFigee*3600,1,0)),"")</f>
        <v/>
      </c>
      <c r="N9291" s="0" t="str">
        <f aca="false">IF(G9291=1,IF(COUNTIF(H$2:H9291,H9291)=1,COUNTIF($H:$H,H9291),""),"")</f>
        <v/>
      </c>
      <c r="O9291" s="0" t="str">
        <f aca="false">IF(G9291=1,IF(COUNTIF(I$2:I9291,I9291)=1,COUNTIF($I:$I,I9291),""),"")</f>
        <v/>
      </c>
      <c r="P9291" s="38" t="str">
        <f aca="false">IF(G9291=1,IF(COUNTIFS(C$2:C9291,C9291,G$2:G9291,1)=1,COUNTIFS($C:$C,C9291,$G:$G,1)+ROW()/10000000,""),"")</f>
        <v/>
      </c>
      <c r="Q9291" s="0" t="str">
        <f aca="false">IF(K9291=1,IF(COUNTIFS(C$2:C9291,C9291,K$2:K9291,1)=1,1,0),"")</f>
        <v/>
      </c>
      <c r="R9291" s="0" t="str">
        <f aca="false">IF(M9291=1,IF(COUNTIFS(C$2:C9291,C9291,M$2:M9291,1)=1,1,0),"")</f>
        <v/>
      </c>
      <c r="S9291" s="0" t="str">
        <f aca="false">IF(L9291=1,IF(COUNTIFS(C$2:C9291,C9291,L$2:L9291,1)=1,1,0),"")</f>
        <v/>
      </c>
      <c r="T9291" s="38" t="str">
        <f aca="false">IF(N9291="","",N9291+ROW()/10000000)</f>
        <v/>
      </c>
      <c r="U9291" s="0" t="str">
        <f aca="false">IF(G9291=1,IF(B9291="",1,0),"")</f>
        <v/>
      </c>
    </row>
    <row r="9292" customFormat="false" ht="15" hidden="false" customHeight="false" outlineLevel="0" collapsed="false">
      <c r="A9292" s="35"/>
      <c r="B9292" s="35"/>
      <c r="G9292" s="0" t="str">
        <f aca="false">IF(A9292="","",IF(AND(A9292&gt;=Debut,A9292&lt;Fin),1,0))</f>
        <v/>
      </c>
      <c r="H9292" s="0" t="str">
        <f aca="false">IF(G9292=1,INT(ROUND((A9292-Debut)*86400,0)/600),"")</f>
        <v/>
      </c>
      <c r="I9292" s="0" t="str">
        <f aca="false">IF(G9292=1,INT(ROUND((A9292-Debut)*86400,0)/3600),"")</f>
        <v/>
      </c>
      <c r="J9292" s="0" t="str">
        <f aca="false">IF(OR(A9292="",B9292=""),"",ROUND((B9292-A9292)*86400,0))</f>
        <v/>
      </c>
      <c r="K9292" s="37" t="str">
        <f aca="false">IF(G9292=1,IF(COUNTIFS($C:$C,C9292,$G:$G,1,$A:$A,"&gt;="&amp;(A9292-FenetreInterm/86400),$A:$A,"&lt;="&amp;A9292)&gt;=NbInterm,1,0),"")</f>
        <v/>
      </c>
      <c r="L9292" s="37" t="str">
        <f aca="false">IF(G9292=1,IF(B9292="",0,IF(J9292&lt;SeuilFugitive,1,0)),"")</f>
        <v/>
      </c>
      <c r="M9292" s="37" t="str">
        <f aca="false">IF(G9292=1,IF(B9292="",IF((Fin-A9292)*24&gt;SeuilFigee,1,0),IF(J9292&gt;SeuilFigee*3600,1,0)),"")</f>
        <v/>
      </c>
      <c r="N9292" s="0" t="str">
        <f aca="false">IF(G9292=1,IF(COUNTIF(H$2:H9292,H9292)=1,COUNTIF($H:$H,H9292),""),"")</f>
        <v/>
      </c>
      <c r="O9292" s="0" t="str">
        <f aca="false">IF(G9292=1,IF(COUNTIF(I$2:I9292,I9292)=1,COUNTIF($I:$I,I9292),""),"")</f>
        <v/>
      </c>
      <c r="P9292" s="38" t="str">
        <f aca="false">IF(G9292=1,IF(COUNTIFS(C$2:C9292,C9292,G$2:G9292,1)=1,COUNTIFS($C:$C,C9292,$G:$G,1)+ROW()/10000000,""),"")</f>
        <v/>
      </c>
      <c r="Q9292" s="0" t="str">
        <f aca="false">IF(K9292=1,IF(COUNTIFS(C$2:C9292,C9292,K$2:K9292,1)=1,1,0),"")</f>
        <v/>
      </c>
      <c r="R9292" s="0" t="str">
        <f aca="false">IF(M9292=1,IF(COUNTIFS(C$2:C9292,C9292,M$2:M9292,1)=1,1,0),"")</f>
        <v/>
      </c>
      <c r="S9292" s="0" t="str">
        <f aca="false">IF(L9292=1,IF(COUNTIFS(C$2:C9292,C9292,L$2:L9292,1)=1,1,0),"")</f>
        <v/>
      </c>
      <c r="T9292" s="38" t="str">
        <f aca="false">IF(N9292="","",N9292+ROW()/10000000)</f>
        <v/>
      </c>
      <c r="U9292" s="0" t="str">
        <f aca="false">IF(G9292=1,IF(B9292="",1,0),"")</f>
        <v/>
      </c>
    </row>
    <row r="9293" customFormat="false" ht="15" hidden="false" customHeight="false" outlineLevel="0" collapsed="false">
      <c r="A9293" s="35"/>
      <c r="B9293" s="35"/>
      <c r="G9293" s="0" t="str">
        <f aca="false">IF(A9293="","",IF(AND(A9293&gt;=Debut,A9293&lt;Fin),1,0))</f>
        <v/>
      </c>
      <c r="H9293" s="0" t="str">
        <f aca="false">IF(G9293=1,INT(ROUND((A9293-Debut)*86400,0)/600),"")</f>
        <v/>
      </c>
      <c r="I9293" s="0" t="str">
        <f aca="false">IF(G9293=1,INT(ROUND((A9293-Debut)*86400,0)/3600),"")</f>
        <v/>
      </c>
      <c r="J9293" s="0" t="str">
        <f aca="false">IF(OR(A9293="",B9293=""),"",ROUND((B9293-A9293)*86400,0))</f>
        <v/>
      </c>
      <c r="K9293" s="37" t="str">
        <f aca="false">IF(G9293=1,IF(COUNTIFS($C:$C,C9293,$G:$G,1,$A:$A,"&gt;="&amp;(A9293-FenetreInterm/86400),$A:$A,"&lt;="&amp;A9293)&gt;=NbInterm,1,0),"")</f>
        <v/>
      </c>
      <c r="L9293" s="37" t="str">
        <f aca="false">IF(G9293=1,IF(B9293="",0,IF(J9293&lt;SeuilFugitive,1,0)),"")</f>
        <v/>
      </c>
      <c r="M9293" s="37" t="str">
        <f aca="false">IF(G9293=1,IF(B9293="",IF((Fin-A9293)*24&gt;SeuilFigee,1,0),IF(J9293&gt;SeuilFigee*3600,1,0)),"")</f>
        <v/>
      </c>
      <c r="N9293" s="0" t="str">
        <f aca="false">IF(G9293=1,IF(COUNTIF(H$2:H9293,H9293)=1,COUNTIF($H:$H,H9293),""),"")</f>
        <v/>
      </c>
      <c r="O9293" s="0" t="str">
        <f aca="false">IF(G9293=1,IF(COUNTIF(I$2:I9293,I9293)=1,COUNTIF($I:$I,I9293),""),"")</f>
        <v/>
      </c>
      <c r="P9293" s="38" t="str">
        <f aca="false">IF(G9293=1,IF(COUNTIFS(C$2:C9293,C9293,G$2:G9293,1)=1,COUNTIFS($C:$C,C9293,$G:$G,1)+ROW()/10000000,""),"")</f>
        <v/>
      </c>
      <c r="Q9293" s="0" t="str">
        <f aca="false">IF(K9293=1,IF(COUNTIFS(C$2:C9293,C9293,K$2:K9293,1)=1,1,0),"")</f>
        <v/>
      </c>
      <c r="R9293" s="0" t="str">
        <f aca="false">IF(M9293=1,IF(COUNTIFS(C$2:C9293,C9293,M$2:M9293,1)=1,1,0),"")</f>
        <v/>
      </c>
      <c r="S9293" s="0" t="str">
        <f aca="false">IF(L9293=1,IF(COUNTIFS(C$2:C9293,C9293,L$2:L9293,1)=1,1,0),"")</f>
        <v/>
      </c>
      <c r="T9293" s="38" t="str">
        <f aca="false">IF(N9293="","",N9293+ROW()/10000000)</f>
        <v/>
      </c>
      <c r="U9293" s="0" t="str">
        <f aca="false">IF(G9293=1,IF(B9293="",1,0),"")</f>
        <v/>
      </c>
    </row>
    <row r="9294" customFormat="false" ht="15" hidden="false" customHeight="false" outlineLevel="0" collapsed="false">
      <c r="A9294" s="35"/>
      <c r="B9294" s="35"/>
      <c r="G9294" s="0" t="str">
        <f aca="false">IF(A9294="","",IF(AND(A9294&gt;=Debut,A9294&lt;Fin),1,0))</f>
        <v/>
      </c>
      <c r="H9294" s="0" t="str">
        <f aca="false">IF(G9294=1,INT(ROUND((A9294-Debut)*86400,0)/600),"")</f>
        <v/>
      </c>
      <c r="I9294" s="0" t="str">
        <f aca="false">IF(G9294=1,INT(ROUND((A9294-Debut)*86400,0)/3600),"")</f>
        <v/>
      </c>
      <c r="J9294" s="0" t="str">
        <f aca="false">IF(OR(A9294="",B9294=""),"",ROUND((B9294-A9294)*86400,0))</f>
        <v/>
      </c>
      <c r="K9294" s="37" t="str">
        <f aca="false">IF(G9294=1,IF(COUNTIFS($C:$C,C9294,$G:$G,1,$A:$A,"&gt;="&amp;(A9294-FenetreInterm/86400),$A:$A,"&lt;="&amp;A9294)&gt;=NbInterm,1,0),"")</f>
        <v/>
      </c>
      <c r="L9294" s="37" t="str">
        <f aca="false">IF(G9294=1,IF(B9294="",0,IF(J9294&lt;SeuilFugitive,1,0)),"")</f>
        <v/>
      </c>
      <c r="M9294" s="37" t="str">
        <f aca="false">IF(G9294=1,IF(B9294="",IF((Fin-A9294)*24&gt;SeuilFigee,1,0),IF(J9294&gt;SeuilFigee*3600,1,0)),"")</f>
        <v/>
      </c>
      <c r="N9294" s="0" t="str">
        <f aca="false">IF(G9294=1,IF(COUNTIF(H$2:H9294,H9294)=1,COUNTIF($H:$H,H9294),""),"")</f>
        <v/>
      </c>
      <c r="O9294" s="0" t="str">
        <f aca="false">IF(G9294=1,IF(COUNTIF(I$2:I9294,I9294)=1,COUNTIF($I:$I,I9294),""),"")</f>
        <v/>
      </c>
      <c r="P9294" s="38" t="str">
        <f aca="false">IF(G9294=1,IF(COUNTIFS(C$2:C9294,C9294,G$2:G9294,1)=1,COUNTIFS($C:$C,C9294,$G:$G,1)+ROW()/10000000,""),"")</f>
        <v/>
      </c>
      <c r="Q9294" s="0" t="str">
        <f aca="false">IF(K9294=1,IF(COUNTIFS(C$2:C9294,C9294,K$2:K9294,1)=1,1,0),"")</f>
        <v/>
      </c>
      <c r="R9294" s="0" t="str">
        <f aca="false">IF(M9294=1,IF(COUNTIFS(C$2:C9294,C9294,M$2:M9294,1)=1,1,0),"")</f>
        <v/>
      </c>
      <c r="S9294" s="0" t="str">
        <f aca="false">IF(L9294=1,IF(COUNTIFS(C$2:C9294,C9294,L$2:L9294,1)=1,1,0),"")</f>
        <v/>
      </c>
      <c r="T9294" s="38" t="str">
        <f aca="false">IF(N9294="","",N9294+ROW()/10000000)</f>
        <v/>
      </c>
      <c r="U9294" s="0" t="str">
        <f aca="false">IF(G9294=1,IF(B9294="",1,0),"")</f>
        <v/>
      </c>
    </row>
    <row r="9295" customFormat="false" ht="15" hidden="false" customHeight="false" outlineLevel="0" collapsed="false">
      <c r="A9295" s="35"/>
      <c r="B9295" s="35"/>
      <c r="G9295" s="0" t="str">
        <f aca="false">IF(A9295="","",IF(AND(A9295&gt;=Debut,A9295&lt;Fin),1,0))</f>
        <v/>
      </c>
      <c r="H9295" s="0" t="str">
        <f aca="false">IF(G9295=1,INT(ROUND((A9295-Debut)*86400,0)/600),"")</f>
        <v/>
      </c>
      <c r="I9295" s="0" t="str">
        <f aca="false">IF(G9295=1,INT(ROUND((A9295-Debut)*86400,0)/3600),"")</f>
        <v/>
      </c>
      <c r="J9295" s="0" t="str">
        <f aca="false">IF(OR(A9295="",B9295=""),"",ROUND((B9295-A9295)*86400,0))</f>
        <v/>
      </c>
      <c r="K9295" s="37" t="str">
        <f aca="false">IF(G9295=1,IF(COUNTIFS($C:$C,C9295,$G:$G,1,$A:$A,"&gt;="&amp;(A9295-FenetreInterm/86400),$A:$A,"&lt;="&amp;A9295)&gt;=NbInterm,1,0),"")</f>
        <v/>
      </c>
      <c r="L9295" s="37" t="str">
        <f aca="false">IF(G9295=1,IF(B9295="",0,IF(J9295&lt;SeuilFugitive,1,0)),"")</f>
        <v/>
      </c>
      <c r="M9295" s="37" t="str">
        <f aca="false">IF(G9295=1,IF(B9295="",IF((Fin-A9295)*24&gt;SeuilFigee,1,0),IF(J9295&gt;SeuilFigee*3600,1,0)),"")</f>
        <v/>
      </c>
      <c r="N9295" s="0" t="str">
        <f aca="false">IF(G9295=1,IF(COUNTIF(H$2:H9295,H9295)=1,COUNTIF($H:$H,H9295),""),"")</f>
        <v/>
      </c>
      <c r="O9295" s="0" t="str">
        <f aca="false">IF(G9295=1,IF(COUNTIF(I$2:I9295,I9295)=1,COUNTIF($I:$I,I9295),""),"")</f>
        <v/>
      </c>
      <c r="P9295" s="38" t="str">
        <f aca="false">IF(G9295=1,IF(COUNTIFS(C$2:C9295,C9295,G$2:G9295,1)=1,COUNTIFS($C:$C,C9295,$G:$G,1)+ROW()/10000000,""),"")</f>
        <v/>
      </c>
      <c r="Q9295" s="0" t="str">
        <f aca="false">IF(K9295=1,IF(COUNTIFS(C$2:C9295,C9295,K$2:K9295,1)=1,1,0),"")</f>
        <v/>
      </c>
      <c r="R9295" s="0" t="str">
        <f aca="false">IF(M9295=1,IF(COUNTIFS(C$2:C9295,C9295,M$2:M9295,1)=1,1,0),"")</f>
        <v/>
      </c>
      <c r="S9295" s="0" t="str">
        <f aca="false">IF(L9295=1,IF(COUNTIFS(C$2:C9295,C9295,L$2:L9295,1)=1,1,0),"")</f>
        <v/>
      </c>
      <c r="T9295" s="38" t="str">
        <f aca="false">IF(N9295="","",N9295+ROW()/10000000)</f>
        <v/>
      </c>
      <c r="U9295" s="0" t="str">
        <f aca="false">IF(G9295=1,IF(B9295="",1,0),"")</f>
        <v/>
      </c>
    </row>
    <row r="9296" customFormat="false" ht="15" hidden="false" customHeight="false" outlineLevel="0" collapsed="false">
      <c r="A9296" s="35"/>
      <c r="B9296" s="35"/>
      <c r="G9296" s="0" t="str">
        <f aca="false">IF(A9296="","",IF(AND(A9296&gt;=Debut,A9296&lt;Fin),1,0))</f>
        <v/>
      </c>
      <c r="H9296" s="0" t="str">
        <f aca="false">IF(G9296=1,INT(ROUND((A9296-Debut)*86400,0)/600),"")</f>
        <v/>
      </c>
      <c r="I9296" s="0" t="str">
        <f aca="false">IF(G9296=1,INT(ROUND((A9296-Debut)*86400,0)/3600),"")</f>
        <v/>
      </c>
      <c r="J9296" s="0" t="str">
        <f aca="false">IF(OR(A9296="",B9296=""),"",ROUND((B9296-A9296)*86400,0))</f>
        <v/>
      </c>
      <c r="K9296" s="37" t="str">
        <f aca="false">IF(G9296=1,IF(COUNTIFS($C:$C,C9296,$G:$G,1,$A:$A,"&gt;="&amp;(A9296-FenetreInterm/86400),$A:$A,"&lt;="&amp;A9296)&gt;=NbInterm,1,0),"")</f>
        <v/>
      </c>
      <c r="L9296" s="37" t="str">
        <f aca="false">IF(G9296=1,IF(B9296="",0,IF(J9296&lt;SeuilFugitive,1,0)),"")</f>
        <v/>
      </c>
      <c r="M9296" s="37" t="str">
        <f aca="false">IF(G9296=1,IF(B9296="",IF((Fin-A9296)*24&gt;SeuilFigee,1,0),IF(J9296&gt;SeuilFigee*3600,1,0)),"")</f>
        <v/>
      </c>
      <c r="N9296" s="0" t="str">
        <f aca="false">IF(G9296=1,IF(COUNTIF(H$2:H9296,H9296)=1,COUNTIF($H:$H,H9296),""),"")</f>
        <v/>
      </c>
      <c r="O9296" s="0" t="str">
        <f aca="false">IF(G9296=1,IF(COUNTIF(I$2:I9296,I9296)=1,COUNTIF($I:$I,I9296),""),"")</f>
        <v/>
      </c>
      <c r="P9296" s="38" t="str">
        <f aca="false">IF(G9296=1,IF(COUNTIFS(C$2:C9296,C9296,G$2:G9296,1)=1,COUNTIFS($C:$C,C9296,$G:$G,1)+ROW()/10000000,""),"")</f>
        <v/>
      </c>
      <c r="Q9296" s="0" t="str">
        <f aca="false">IF(K9296=1,IF(COUNTIFS(C$2:C9296,C9296,K$2:K9296,1)=1,1,0),"")</f>
        <v/>
      </c>
      <c r="R9296" s="0" t="str">
        <f aca="false">IF(M9296=1,IF(COUNTIFS(C$2:C9296,C9296,M$2:M9296,1)=1,1,0),"")</f>
        <v/>
      </c>
      <c r="S9296" s="0" t="str">
        <f aca="false">IF(L9296=1,IF(COUNTIFS(C$2:C9296,C9296,L$2:L9296,1)=1,1,0),"")</f>
        <v/>
      </c>
      <c r="T9296" s="38" t="str">
        <f aca="false">IF(N9296="","",N9296+ROW()/10000000)</f>
        <v/>
      </c>
      <c r="U9296" s="0" t="str">
        <f aca="false">IF(G9296=1,IF(B9296="",1,0),"")</f>
        <v/>
      </c>
    </row>
    <row r="9297" customFormat="false" ht="15" hidden="false" customHeight="false" outlineLevel="0" collapsed="false">
      <c r="A9297" s="35"/>
      <c r="B9297" s="35"/>
      <c r="G9297" s="0" t="str">
        <f aca="false">IF(A9297="","",IF(AND(A9297&gt;=Debut,A9297&lt;Fin),1,0))</f>
        <v/>
      </c>
      <c r="H9297" s="0" t="str">
        <f aca="false">IF(G9297=1,INT(ROUND((A9297-Debut)*86400,0)/600),"")</f>
        <v/>
      </c>
      <c r="I9297" s="0" t="str">
        <f aca="false">IF(G9297=1,INT(ROUND((A9297-Debut)*86400,0)/3600),"")</f>
        <v/>
      </c>
      <c r="J9297" s="0" t="str">
        <f aca="false">IF(OR(A9297="",B9297=""),"",ROUND((B9297-A9297)*86400,0))</f>
        <v/>
      </c>
      <c r="K9297" s="37" t="str">
        <f aca="false">IF(G9297=1,IF(COUNTIFS($C:$C,C9297,$G:$G,1,$A:$A,"&gt;="&amp;(A9297-FenetreInterm/86400),$A:$A,"&lt;="&amp;A9297)&gt;=NbInterm,1,0),"")</f>
        <v/>
      </c>
      <c r="L9297" s="37" t="str">
        <f aca="false">IF(G9297=1,IF(B9297="",0,IF(J9297&lt;SeuilFugitive,1,0)),"")</f>
        <v/>
      </c>
      <c r="M9297" s="37" t="str">
        <f aca="false">IF(G9297=1,IF(B9297="",IF((Fin-A9297)*24&gt;SeuilFigee,1,0),IF(J9297&gt;SeuilFigee*3600,1,0)),"")</f>
        <v/>
      </c>
      <c r="N9297" s="0" t="str">
        <f aca="false">IF(G9297=1,IF(COUNTIF(H$2:H9297,H9297)=1,COUNTIF($H:$H,H9297),""),"")</f>
        <v/>
      </c>
      <c r="O9297" s="0" t="str">
        <f aca="false">IF(G9297=1,IF(COUNTIF(I$2:I9297,I9297)=1,COUNTIF($I:$I,I9297),""),"")</f>
        <v/>
      </c>
      <c r="P9297" s="38" t="str">
        <f aca="false">IF(G9297=1,IF(COUNTIFS(C$2:C9297,C9297,G$2:G9297,1)=1,COUNTIFS($C:$C,C9297,$G:$G,1)+ROW()/10000000,""),"")</f>
        <v/>
      </c>
      <c r="Q9297" s="0" t="str">
        <f aca="false">IF(K9297=1,IF(COUNTIFS(C$2:C9297,C9297,K$2:K9297,1)=1,1,0),"")</f>
        <v/>
      </c>
      <c r="R9297" s="0" t="str">
        <f aca="false">IF(M9297=1,IF(COUNTIFS(C$2:C9297,C9297,M$2:M9297,1)=1,1,0),"")</f>
        <v/>
      </c>
      <c r="S9297" s="0" t="str">
        <f aca="false">IF(L9297=1,IF(COUNTIFS(C$2:C9297,C9297,L$2:L9297,1)=1,1,0),"")</f>
        <v/>
      </c>
      <c r="T9297" s="38" t="str">
        <f aca="false">IF(N9297="","",N9297+ROW()/10000000)</f>
        <v/>
      </c>
      <c r="U9297" s="0" t="str">
        <f aca="false">IF(G9297=1,IF(B9297="",1,0),"")</f>
        <v/>
      </c>
    </row>
    <row r="9298" customFormat="false" ht="15" hidden="false" customHeight="false" outlineLevel="0" collapsed="false">
      <c r="A9298" s="35"/>
      <c r="B9298" s="35"/>
      <c r="G9298" s="0" t="str">
        <f aca="false">IF(A9298="","",IF(AND(A9298&gt;=Debut,A9298&lt;Fin),1,0))</f>
        <v/>
      </c>
      <c r="H9298" s="0" t="str">
        <f aca="false">IF(G9298=1,INT(ROUND((A9298-Debut)*86400,0)/600),"")</f>
        <v/>
      </c>
      <c r="I9298" s="0" t="str">
        <f aca="false">IF(G9298=1,INT(ROUND((A9298-Debut)*86400,0)/3600),"")</f>
        <v/>
      </c>
      <c r="J9298" s="0" t="str">
        <f aca="false">IF(OR(A9298="",B9298=""),"",ROUND((B9298-A9298)*86400,0))</f>
        <v/>
      </c>
      <c r="K9298" s="37" t="str">
        <f aca="false">IF(G9298=1,IF(COUNTIFS($C:$C,C9298,$G:$G,1,$A:$A,"&gt;="&amp;(A9298-FenetreInterm/86400),$A:$A,"&lt;="&amp;A9298)&gt;=NbInterm,1,0),"")</f>
        <v/>
      </c>
      <c r="L9298" s="37" t="str">
        <f aca="false">IF(G9298=1,IF(B9298="",0,IF(J9298&lt;SeuilFugitive,1,0)),"")</f>
        <v/>
      </c>
      <c r="M9298" s="37" t="str">
        <f aca="false">IF(G9298=1,IF(B9298="",IF((Fin-A9298)*24&gt;SeuilFigee,1,0),IF(J9298&gt;SeuilFigee*3600,1,0)),"")</f>
        <v/>
      </c>
      <c r="N9298" s="0" t="str">
        <f aca="false">IF(G9298=1,IF(COUNTIF(H$2:H9298,H9298)=1,COUNTIF($H:$H,H9298),""),"")</f>
        <v/>
      </c>
      <c r="O9298" s="0" t="str">
        <f aca="false">IF(G9298=1,IF(COUNTIF(I$2:I9298,I9298)=1,COUNTIF($I:$I,I9298),""),"")</f>
        <v/>
      </c>
      <c r="P9298" s="38" t="str">
        <f aca="false">IF(G9298=1,IF(COUNTIFS(C$2:C9298,C9298,G$2:G9298,1)=1,COUNTIFS($C:$C,C9298,$G:$G,1)+ROW()/10000000,""),"")</f>
        <v/>
      </c>
      <c r="Q9298" s="0" t="str">
        <f aca="false">IF(K9298=1,IF(COUNTIFS(C$2:C9298,C9298,K$2:K9298,1)=1,1,0),"")</f>
        <v/>
      </c>
      <c r="R9298" s="0" t="str">
        <f aca="false">IF(M9298=1,IF(COUNTIFS(C$2:C9298,C9298,M$2:M9298,1)=1,1,0),"")</f>
        <v/>
      </c>
      <c r="S9298" s="0" t="str">
        <f aca="false">IF(L9298=1,IF(COUNTIFS(C$2:C9298,C9298,L$2:L9298,1)=1,1,0),"")</f>
        <v/>
      </c>
      <c r="T9298" s="38" t="str">
        <f aca="false">IF(N9298="","",N9298+ROW()/10000000)</f>
        <v/>
      </c>
      <c r="U9298" s="0" t="str">
        <f aca="false">IF(G9298=1,IF(B9298="",1,0),"")</f>
        <v/>
      </c>
    </row>
    <row r="9299" customFormat="false" ht="15" hidden="false" customHeight="false" outlineLevel="0" collapsed="false">
      <c r="A9299" s="35"/>
      <c r="B9299" s="35"/>
      <c r="G9299" s="0" t="str">
        <f aca="false">IF(A9299="","",IF(AND(A9299&gt;=Debut,A9299&lt;Fin),1,0))</f>
        <v/>
      </c>
      <c r="H9299" s="0" t="str">
        <f aca="false">IF(G9299=1,INT(ROUND((A9299-Debut)*86400,0)/600),"")</f>
        <v/>
      </c>
      <c r="I9299" s="0" t="str">
        <f aca="false">IF(G9299=1,INT(ROUND((A9299-Debut)*86400,0)/3600),"")</f>
        <v/>
      </c>
      <c r="J9299" s="0" t="str">
        <f aca="false">IF(OR(A9299="",B9299=""),"",ROUND((B9299-A9299)*86400,0))</f>
        <v/>
      </c>
      <c r="K9299" s="37" t="str">
        <f aca="false">IF(G9299=1,IF(COUNTIFS($C:$C,C9299,$G:$G,1,$A:$A,"&gt;="&amp;(A9299-FenetreInterm/86400),$A:$A,"&lt;="&amp;A9299)&gt;=NbInterm,1,0),"")</f>
        <v/>
      </c>
      <c r="L9299" s="37" t="str">
        <f aca="false">IF(G9299=1,IF(B9299="",0,IF(J9299&lt;SeuilFugitive,1,0)),"")</f>
        <v/>
      </c>
      <c r="M9299" s="37" t="str">
        <f aca="false">IF(G9299=1,IF(B9299="",IF((Fin-A9299)*24&gt;SeuilFigee,1,0),IF(J9299&gt;SeuilFigee*3600,1,0)),"")</f>
        <v/>
      </c>
      <c r="N9299" s="0" t="str">
        <f aca="false">IF(G9299=1,IF(COUNTIF(H$2:H9299,H9299)=1,COUNTIF($H:$H,H9299),""),"")</f>
        <v/>
      </c>
      <c r="O9299" s="0" t="str">
        <f aca="false">IF(G9299=1,IF(COUNTIF(I$2:I9299,I9299)=1,COUNTIF($I:$I,I9299),""),"")</f>
        <v/>
      </c>
      <c r="P9299" s="38" t="str">
        <f aca="false">IF(G9299=1,IF(COUNTIFS(C$2:C9299,C9299,G$2:G9299,1)=1,COUNTIFS($C:$C,C9299,$G:$G,1)+ROW()/10000000,""),"")</f>
        <v/>
      </c>
      <c r="Q9299" s="0" t="str">
        <f aca="false">IF(K9299=1,IF(COUNTIFS(C$2:C9299,C9299,K$2:K9299,1)=1,1,0),"")</f>
        <v/>
      </c>
      <c r="R9299" s="0" t="str">
        <f aca="false">IF(M9299=1,IF(COUNTIFS(C$2:C9299,C9299,M$2:M9299,1)=1,1,0),"")</f>
        <v/>
      </c>
      <c r="S9299" s="0" t="str">
        <f aca="false">IF(L9299=1,IF(COUNTIFS(C$2:C9299,C9299,L$2:L9299,1)=1,1,0),"")</f>
        <v/>
      </c>
      <c r="T9299" s="38" t="str">
        <f aca="false">IF(N9299="","",N9299+ROW()/10000000)</f>
        <v/>
      </c>
      <c r="U9299" s="0" t="str">
        <f aca="false">IF(G9299=1,IF(B9299="",1,0),"")</f>
        <v/>
      </c>
    </row>
    <row r="9300" customFormat="false" ht="15" hidden="false" customHeight="false" outlineLevel="0" collapsed="false">
      <c r="A9300" s="35"/>
      <c r="B9300" s="35"/>
      <c r="G9300" s="0" t="str">
        <f aca="false">IF(A9300="","",IF(AND(A9300&gt;=Debut,A9300&lt;Fin),1,0))</f>
        <v/>
      </c>
      <c r="H9300" s="0" t="str">
        <f aca="false">IF(G9300=1,INT(ROUND((A9300-Debut)*86400,0)/600),"")</f>
        <v/>
      </c>
      <c r="I9300" s="0" t="str">
        <f aca="false">IF(G9300=1,INT(ROUND((A9300-Debut)*86400,0)/3600),"")</f>
        <v/>
      </c>
      <c r="J9300" s="0" t="str">
        <f aca="false">IF(OR(A9300="",B9300=""),"",ROUND((B9300-A9300)*86400,0))</f>
        <v/>
      </c>
      <c r="K9300" s="37" t="str">
        <f aca="false">IF(G9300=1,IF(COUNTIFS($C:$C,C9300,$G:$G,1,$A:$A,"&gt;="&amp;(A9300-FenetreInterm/86400),$A:$A,"&lt;="&amp;A9300)&gt;=NbInterm,1,0),"")</f>
        <v/>
      </c>
      <c r="L9300" s="37" t="str">
        <f aca="false">IF(G9300=1,IF(B9300="",0,IF(J9300&lt;SeuilFugitive,1,0)),"")</f>
        <v/>
      </c>
      <c r="M9300" s="37" t="str">
        <f aca="false">IF(G9300=1,IF(B9300="",IF((Fin-A9300)*24&gt;SeuilFigee,1,0),IF(J9300&gt;SeuilFigee*3600,1,0)),"")</f>
        <v/>
      </c>
      <c r="N9300" s="0" t="str">
        <f aca="false">IF(G9300=1,IF(COUNTIF(H$2:H9300,H9300)=1,COUNTIF($H:$H,H9300),""),"")</f>
        <v/>
      </c>
      <c r="O9300" s="0" t="str">
        <f aca="false">IF(G9300=1,IF(COUNTIF(I$2:I9300,I9300)=1,COUNTIF($I:$I,I9300),""),"")</f>
        <v/>
      </c>
      <c r="P9300" s="38" t="str">
        <f aca="false">IF(G9300=1,IF(COUNTIFS(C$2:C9300,C9300,G$2:G9300,1)=1,COUNTIFS($C:$C,C9300,$G:$G,1)+ROW()/10000000,""),"")</f>
        <v/>
      </c>
      <c r="Q9300" s="0" t="str">
        <f aca="false">IF(K9300=1,IF(COUNTIFS(C$2:C9300,C9300,K$2:K9300,1)=1,1,0),"")</f>
        <v/>
      </c>
      <c r="R9300" s="0" t="str">
        <f aca="false">IF(M9300=1,IF(COUNTIFS(C$2:C9300,C9300,M$2:M9300,1)=1,1,0),"")</f>
        <v/>
      </c>
      <c r="S9300" s="0" t="str">
        <f aca="false">IF(L9300=1,IF(COUNTIFS(C$2:C9300,C9300,L$2:L9300,1)=1,1,0),"")</f>
        <v/>
      </c>
      <c r="T9300" s="38" t="str">
        <f aca="false">IF(N9300="","",N9300+ROW()/10000000)</f>
        <v/>
      </c>
      <c r="U9300" s="0" t="str">
        <f aca="false">IF(G9300=1,IF(B9300="",1,0),"")</f>
        <v/>
      </c>
    </row>
    <row r="9301" customFormat="false" ht="15" hidden="false" customHeight="false" outlineLevel="0" collapsed="false">
      <c r="A9301" s="35"/>
      <c r="B9301" s="35"/>
      <c r="G9301" s="0" t="str">
        <f aca="false">IF(A9301="","",IF(AND(A9301&gt;=Debut,A9301&lt;Fin),1,0))</f>
        <v/>
      </c>
      <c r="H9301" s="0" t="str">
        <f aca="false">IF(G9301=1,INT(ROUND((A9301-Debut)*86400,0)/600),"")</f>
        <v/>
      </c>
      <c r="I9301" s="0" t="str">
        <f aca="false">IF(G9301=1,INT(ROUND((A9301-Debut)*86400,0)/3600),"")</f>
        <v/>
      </c>
      <c r="J9301" s="0" t="str">
        <f aca="false">IF(OR(A9301="",B9301=""),"",ROUND((B9301-A9301)*86400,0))</f>
        <v/>
      </c>
      <c r="K9301" s="37" t="str">
        <f aca="false">IF(G9301=1,IF(COUNTIFS($C:$C,C9301,$G:$G,1,$A:$A,"&gt;="&amp;(A9301-FenetreInterm/86400),$A:$A,"&lt;="&amp;A9301)&gt;=NbInterm,1,0),"")</f>
        <v/>
      </c>
      <c r="L9301" s="37" t="str">
        <f aca="false">IF(G9301=1,IF(B9301="",0,IF(J9301&lt;SeuilFugitive,1,0)),"")</f>
        <v/>
      </c>
      <c r="M9301" s="37" t="str">
        <f aca="false">IF(G9301=1,IF(B9301="",IF((Fin-A9301)*24&gt;SeuilFigee,1,0),IF(J9301&gt;SeuilFigee*3600,1,0)),"")</f>
        <v/>
      </c>
      <c r="N9301" s="0" t="str">
        <f aca="false">IF(G9301=1,IF(COUNTIF(H$2:H9301,H9301)=1,COUNTIF($H:$H,H9301),""),"")</f>
        <v/>
      </c>
      <c r="O9301" s="0" t="str">
        <f aca="false">IF(G9301=1,IF(COUNTIF(I$2:I9301,I9301)=1,COUNTIF($I:$I,I9301),""),"")</f>
        <v/>
      </c>
      <c r="P9301" s="38" t="str">
        <f aca="false">IF(G9301=1,IF(COUNTIFS(C$2:C9301,C9301,G$2:G9301,1)=1,COUNTIFS($C:$C,C9301,$G:$G,1)+ROW()/10000000,""),"")</f>
        <v/>
      </c>
      <c r="Q9301" s="0" t="str">
        <f aca="false">IF(K9301=1,IF(COUNTIFS(C$2:C9301,C9301,K$2:K9301,1)=1,1,0),"")</f>
        <v/>
      </c>
      <c r="R9301" s="0" t="str">
        <f aca="false">IF(M9301=1,IF(COUNTIFS(C$2:C9301,C9301,M$2:M9301,1)=1,1,0),"")</f>
        <v/>
      </c>
      <c r="S9301" s="0" t="str">
        <f aca="false">IF(L9301=1,IF(COUNTIFS(C$2:C9301,C9301,L$2:L9301,1)=1,1,0),"")</f>
        <v/>
      </c>
      <c r="T9301" s="38" t="str">
        <f aca="false">IF(N9301="","",N9301+ROW()/10000000)</f>
        <v/>
      </c>
      <c r="U9301" s="0" t="str">
        <f aca="false">IF(G9301=1,IF(B9301="",1,0),"")</f>
        <v/>
      </c>
    </row>
    <row r="9302" customFormat="false" ht="15" hidden="false" customHeight="false" outlineLevel="0" collapsed="false">
      <c r="A9302" s="35"/>
      <c r="B9302" s="35"/>
      <c r="G9302" s="0" t="str">
        <f aca="false">IF(A9302="","",IF(AND(A9302&gt;=Debut,A9302&lt;Fin),1,0))</f>
        <v/>
      </c>
      <c r="H9302" s="0" t="str">
        <f aca="false">IF(G9302=1,INT(ROUND((A9302-Debut)*86400,0)/600),"")</f>
        <v/>
      </c>
      <c r="I9302" s="0" t="str">
        <f aca="false">IF(G9302=1,INT(ROUND((A9302-Debut)*86400,0)/3600),"")</f>
        <v/>
      </c>
      <c r="J9302" s="0" t="str">
        <f aca="false">IF(OR(A9302="",B9302=""),"",ROUND((B9302-A9302)*86400,0))</f>
        <v/>
      </c>
      <c r="K9302" s="37" t="str">
        <f aca="false">IF(G9302=1,IF(COUNTIFS($C:$C,C9302,$G:$G,1,$A:$A,"&gt;="&amp;(A9302-FenetreInterm/86400),$A:$A,"&lt;="&amp;A9302)&gt;=NbInterm,1,0),"")</f>
        <v/>
      </c>
      <c r="L9302" s="37" t="str">
        <f aca="false">IF(G9302=1,IF(B9302="",0,IF(J9302&lt;SeuilFugitive,1,0)),"")</f>
        <v/>
      </c>
      <c r="M9302" s="37" t="str">
        <f aca="false">IF(G9302=1,IF(B9302="",IF((Fin-A9302)*24&gt;SeuilFigee,1,0),IF(J9302&gt;SeuilFigee*3600,1,0)),"")</f>
        <v/>
      </c>
      <c r="N9302" s="0" t="str">
        <f aca="false">IF(G9302=1,IF(COUNTIF(H$2:H9302,H9302)=1,COUNTIF($H:$H,H9302),""),"")</f>
        <v/>
      </c>
      <c r="O9302" s="0" t="str">
        <f aca="false">IF(G9302=1,IF(COUNTIF(I$2:I9302,I9302)=1,COUNTIF($I:$I,I9302),""),"")</f>
        <v/>
      </c>
      <c r="P9302" s="38" t="str">
        <f aca="false">IF(G9302=1,IF(COUNTIFS(C$2:C9302,C9302,G$2:G9302,1)=1,COUNTIFS($C:$C,C9302,$G:$G,1)+ROW()/10000000,""),"")</f>
        <v/>
      </c>
      <c r="Q9302" s="0" t="str">
        <f aca="false">IF(K9302=1,IF(COUNTIFS(C$2:C9302,C9302,K$2:K9302,1)=1,1,0),"")</f>
        <v/>
      </c>
      <c r="R9302" s="0" t="str">
        <f aca="false">IF(M9302=1,IF(COUNTIFS(C$2:C9302,C9302,M$2:M9302,1)=1,1,0),"")</f>
        <v/>
      </c>
      <c r="S9302" s="0" t="str">
        <f aca="false">IF(L9302=1,IF(COUNTIFS(C$2:C9302,C9302,L$2:L9302,1)=1,1,0),"")</f>
        <v/>
      </c>
      <c r="T9302" s="38" t="str">
        <f aca="false">IF(N9302="","",N9302+ROW()/10000000)</f>
        <v/>
      </c>
      <c r="U9302" s="0" t="str">
        <f aca="false">IF(G9302=1,IF(B9302="",1,0),"")</f>
        <v/>
      </c>
    </row>
    <row r="9303" customFormat="false" ht="15" hidden="false" customHeight="false" outlineLevel="0" collapsed="false">
      <c r="A9303" s="35"/>
      <c r="B9303" s="35"/>
      <c r="G9303" s="0" t="str">
        <f aca="false">IF(A9303="","",IF(AND(A9303&gt;=Debut,A9303&lt;Fin),1,0))</f>
        <v/>
      </c>
      <c r="H9303" s="0" t="str">
        <f aca="false">IF(G9303=1,INT(ROUND((A9303-Debut)*86400,0)/600),"")</f>
        <v/>
      </c>
      <c r="I9303" s="0" t="str">
        <f aca="false">IF(G9303=1,INT(ROUND((A9303-Debut)*86400,0)/3600),"")</f>
        <v/>
      </c>
      <c r="J9303" s="0" t="str">
        <f aca="false">IF(OR(A9303="",B9303=""),"",ROUND((B9303-A9303)*86400,0))</f>
        <v/>
      </c>
      <c r="K9303" s="37" t="str">
        <f aca="false">IF(G9303=1,IF(COUNTIFS($C:$C,C9303,$G:$G,1,$A:$A,"&gt;="&amp;(A9303-FenetreInterm/86400),$A:$A,"&lt;="&amp;A9303)&gt;=NbInterm,1,0),"")</f>
        <v/>
      </c>
      <c r="L9303" s="37" t="str">
        <f aca="false">IF(G9303=1,IF(B9303="",0,IF(J9303&lt;SeuilFugitive,1,0)),"")</f>
        <v/>
      </c>
      <c r="M9303" s="37" t="str">
        <f aca="false">IF(G9303=1,IF(B9303="",IF((Fin-A9303)*24&gt;SeuilFigee,1,0),IF(J9303&gt;SeuilFigee*3600,1,0)),"")</f>
        <v/>
      </c>
      <c r="N9303" s="0" t="str">
        <f aca="false">IF(G9303=1,IF(COUNTIF(H$2:H9303,H9303)=1,COUNTIF($H:$H,H9303),""),"")</f>
        <v/>
      </c>
      <c r="O9303" s="0" t="str">
        <f aca="false">IF(G9303=1,IF(COUNTIF(I$2:I9303,I9303)=1,COUNTIF($I:$I,I9303),""),"")</f>
        <v/>
      </c>
      <c r="P9303" s="38" t="str">
        <f aca="false">IF(G9303=1,IF(COUNTIFS(C$2:C9303,C9303,G$2:G9303,1)=1,COUNTIFS($C:$C,C9303,$G:$G,1)+ROW()/10000000,""),"")</f>
        <v/>
      </c>
      <c r="Q9303" s="0" t="str">
        <f aca="false">IF(K9303=1,IF(COUNTIFS(C$2:C9303,C9303,K$2:K9303,1)=1,1,0),"")</f>
        <v/>
      </c>
      <c r="R9303" s="0" t="str">
        <f aca="false">IF(M9303=1,IF(COUNTIFS(C$2:C9303,C9303,M$2:M9303,1)=1,1,0),"")</f>
        <v/>
      </c>
      <c r="S9303" s="0" t="str">
        <f aca="false">IF(L9303=1,IF(COUNTIFS(C$2:C9303,C9303,L$2:L9303,1)=1,1,0),"")</f>
        <v/>
      </c>
      <c r="T9303" s="38" t="str">
        <f aca="false">IF(N9303="","",N9303+ROW()/10000000)</f>
        <v/>
      </c>
      <c r="U9303" s="0" t="str">
        <f aca="false">IF(G9303=1,IF(B9303="",1,0),"")</f>
        <v/>
      </c>
    </row>
    <row r="9304" customFormat="false" ht="15" hidden="false" customHeight="false" outlineLevel="0" collapsed="false">
      <c r="A9304" s="35"/>
      <c r="B9304" s="35"/>
      <c r="G9304" s="0" t="str">
        <f aca="false">IF(A9304="","",IF(AND(A9304&gt;=Debut,A9304&lt;Fin),1,0))</f>
        <v/>
      </c>
      <c r="H9304" s="0" t="str">
        <f aca="false">IF(G9304=1,INT(ROUND((A9304-Debut)*86400,0)/600),"")</f>
        <v/>
      </c>
      <c r="I9304" s="0" t="str">
        <f aca="false">IF(G9304=1,INT(ROUND((A9304-Debut)*86400,0)/3600),"")</f>
        <v/>
      </c>
      <c r="J9304" s="0" t="str">
        <f aca="false">IF(OR(A9304="",B9304=""),"",ROUND((B9304-A9304)*86400,0))</f>
        <v/>
      </c>
      <c r="K9304" s="37" t="str">
        <f aca="false">IF(G9304=1,IF(COUNTIFS($C:$C,C9304,$G:$G,1,$A:$A,"&gt;="&amp;(A9304-FenetreInterm/86400),$A:$A,"&lt;="&amp;A9304)&gt;=NbInterm,1,0),"")</f>
        <v/>
      </c>
      <c r="L9304" s="37" t="str">
        <f aca="false">IF(G9304=1,IF(B9304="",0,IF(J9304&lt;SeuilFugitive,1,0)),"")</f>
        <v/>
      </c>
      <c r="M9304" s="37" t="str">
        <f aca="false">IF(G9304=1,IF(B9304="",IF((Fin-A9304)*24&gt;SeuilFigee,1,0),IF(J9304&gt;SeuilFigee*3600,1,0)),"")</f>
        <v/>
      </c>
      <c r="N9304" s="0" t="str">
        <f aca="false">IF(G9304=1,IF(COUNTIF(H$2:H9304,H9304)=1,COUNTIF($H:$H,H9304),""),"")</f>
        <v/>
      </c>
      <c r="O9304" s="0" t="str">
        <f aca="false">IF(G9304=1,IF(COUNTIF(I$2:I9304,I9304)=1,COUNTIF($I:$I,I9304),""),"")</f>
        <v/>
      </c>
      <c r="P9304" s="38" t="str">
        <f aca="false">IF(G9304=1,IF(COUNTIFS(C$2:C9304,C9304,G$2:G9304,1)=1,COUNTIFS($C:$C,C9304,$G:$G,1)+ROW()/10000000,""),"")</f>
        <v/>
      </c>
      <c r="Q9304" s="0" t="str">
        <f aca="false">IF(K9304=1,IF(COUNTIFS(C$2:C9304,C9304,K$2:K9304,1)=1,1,0),"")</f>
        <v/>
      </c>
      <c r="R9304" s="0" t="str">
        <f aca="false">IF(M9304=1,IF(COUNTIFS(C$2:C9304,C9304,M$2:M9304,1)=1,1,0),"")</f>
        <v/>
      </c>
      <c r="S9304" s="0" t="str">
        <f aca="false">IF(L9304=1,IF(COUNTIFS(C$2:C9304,C9304,L$2:L9304,1)=1,1,0),"")</f>
        <v/>
      </c>
      <c r="T9304" s="38" t="str">
        <f aca="false">IF(N9304="","",N9304+ROW()/10000000)</f>
        <v/>
      </c>
      <c r="U9304" s="0" t="str">
        <f aca="false">IF(G9304=1,IF(B9304="",1,0),"")</f>
        <v/>
      </c>
    </row>
    <row r="9305" customFormat="false" ht="15" hidden="false" customHeight="false" outlineLevel="0" collapsed="false">
      <c r="A9305" s="35"/>
      <c r="B9305" s="35"/>
      <c r="G9305" s="0" t="str">
        <f aca="false">IF(A9305="","",IF(AND(A9305&gt;=Debut,A9305&lt;Fin),1,0))</f>
        <v/>
      </c>
      <c r="H9305" s="0" t="str">
        <f aca="false">IF(G9305=1,INT(ROUND((A9305-Debut)*86400,0)/600),"")</f>
        <v/>
      </c>
      <c r="I9305" s="0" t="str">
        <f aca="false">IF(G9305=1,INT(ROUND((A9305-Debut)*86400,0)/3600),"")</f>
        <v/>
      </c>
      <c r="J9305" s="0" t="str">
        <f aca="false">IF(OR(A9305="",B9305=""),"",ROUND((B9305-A9305)*86400,0))</f>
        <v/>
      </c>
      <c r="K9305" s="37" t="str">
        <f aca="false">IF(G9305=1,IF(COUNTIFS($C:$C,C9305,$G:$G,1,$A:$A,"&gt;="&amp;(A9305-FenetreInterm/86400),$A:$A,"&lt;="&amp;A9305)&gt;=NbInterm,1,0),"")</f>
        <v/>
      </c>
      <c r="L9305" s="37" t="str">
        <f aca="false">IF(G9305=1,IF(B9305="",0,IF(J9305&lt;SeuilFugitive,1,0)),"")</f>
        <v/>
      </c>
      <c r="M9305" s="37" t="str">
        <f aca="false">IF(G9305=1,IF(B9305="",IF((Fin-A9305)*24&gt;SeuilFigee,1,0),IF(J9305&gt;SeuilFigee*3600,1,0)),"")</f>
        <v/>
      </c>
      <c r="N9305" s="0" t="str">
        <f aca="false">IF(G9305=1,IF(COUNTIF(H$2:H9305,H9305)=1,COUNTIF($H:$H,H9305),""),"")</f>
        <v/>
      </c>
      <c r="O9305" s="0" t="str">
        <f aca="false">IF(G9305=1,IF(COUNTIF(I$2:I9305,I9305)=1,COUNTIF($I:$I,I9305),""),"")</f>
        <v/>
      </c>
      <c r="P9305" s="38" t="str">
        <f aca="false">IF(G9305=1,IF(COUNTIFS(C$2:C9305,C9305,G$2:G9305,1)=1,COUNTIFS($C:$C,C9305,$G:$G,1)+ROW()/10000000,""),"")</f>
        <v/>
      </c>
      <c r="Q9305" s="0" t="str">
        <f aca="false">IF(K9305=1,IF(COUNTIFS(C$2:C9305,C9305,K$2:K9305,1)=1,1,0),"")</f>
        <v/>
      </c>
      <c r="R9305" s="0" t="str">
        <f aca="false">IF(M9305=1,IF(COUNTIFS(C$2:C9305,C9305,M$2:M9305,1)=1,1,0),"")</f>
        <v/>
      </c>
      <c r="S9305" s="0" t="str">
        <f aca="false">IF(L9305=1,IF(COUNTIFS(C$2:C9305,C9305,L$2:L9305,1)=1,1,0),"")</f>
        <v/>
      </c>
      <c r="T9305" s="38" t="str">
        <f aca="false">IF(N9305="","",N9305+ROW()/10000000)</f>
        <v/>
      </c>
      <c r="U9305" s="0" t="str">
        <f aca="false">IF(G9305=1,IF(B9305="",1,0),"")</f>
        <v/>
      </c>
    </row>
    <row r="9306" customFormat="false" ht="15" hidden="false" customHeight="false" outlineLevel="0" collapsed="false">
      <c r="A9306" s="35"/>
      <c r="B9306" s="35"/>
      <c r="G9306" s="0" t="str">
        <f aca="false">IF(A9306="","",IF(AND(A9306&gt;=Debut,A9306&lt;Fin),1,0))</f>
        <v/>
      </c>
      <c r="H9306" s="0" t="str">
        <f aca="false">IF(G9306=1,INT(ROUND((A9306-Debut)*86400,0)/600),"")</f>
        <v/>
      </c>
      <c r="I9306" s="0" t="str">
        <f aca="false">IF(G9306=1,INT(ROUND((A9306-Debut)*86400,0)/3600),"")</f>
        <v/>
      </c>
      <c r="J9306" s="0" t="str">
        <f aca="false">IF(OR(A9306="",B9306=""),"",ROUND((B9306-A9306)*86400,0))</f>
        <v/>
      </c>
      <c r="K9306" s="37" t="str">
        <f aca="false">IF(G9306=1,IF(COUNTIFS($C:$C,C9306,$G:$G,1,$A:$A,"&gt;="&amp;(A9306-FenetreInterm/86400),$A:$A,"&lt;="&amp;A9306)&gt;=NbInterm,1,0),"")</f>
        <v/>
      </c>
      <c r="L9306" s="37" t="str">
        <f aca="false">IF(G9306=1,IF(B9306="",0,IF(J9306&lt;SeuilFugitive,1,0)),"")</f>
        <v/>
      </c>
      <c r="M9306" s="37" t="str">
        <f aca="false">IF(G9306=1,IF(B9306="",IF((Fin-A9306)*24&gt;SeuilFigee,1,0),IF(J9306&gt;SeuilFigee*3600,1,0)),"")</f>
        <v/>
      </c>
      <c r="N9306" s="0" t="str">
        <f aca="false">IF(G9306=1,IF(COUNTIF(H$2:H9306,H9306)=1,COUNTIF($H:$H,H9306),""),"")</f>
        <v/>
      </c>
      <c r="O9306" s="0" t="str">
        <f aca="false">IF(G9306=1,IF(COUNTIF(I$2:I9306,I9306)=1,COUNTIF($I:$I,I9306),""),"")</f>
        <v/>
      </c>
      <c r="P9306" s="38" t="str">
        <f aca="false">IF(G9306=1,IF(COUNTIFS(C$2:C9306,C9306,G$2:G9306,1)=1,COUNTIFS($C:$C,C9306,$G:$G,1)+ROW()/10000000,""),"")</f>
        <v/>
      </c>
      <c r="Q9306" s="0" t="str">
        <f aca="false">IF(K9306=1,IF(COUNTIFS(C$2:C9306,C9306,K$2:K9306,1)=1,1,0),"")</f>
        <v/>
      </c>
      <c r="R9306" s="0" t="str">
        <f aca="false">IF(M9306=1,IF(COUNTIFS(C$2:C9306,C9306,M$2:M9306,1)=1,1,0),"")</f>
        <v/>
      </c>
      <c r="S9306" s="0" t="str">
        <f aca="false">IF(L9306=1,IF(COUNTIFS(C$2:C9306,C9306,L$2:L9306,1)=1,1,0),"")</f>
        <v/>
      </c>
      <c r="T9306" s="38" t="str">
        <f aca="false">IF(N9306="","",N9306+ROW()/10000000)</f>
        <v/>
      </c>
      <c r="U9306" s="0" t="str">
        <f aca="false">IF(G9306=1,IF(B9306="",1,0),"")</f>
        <v/>
      </c>
    </row>
    <row r="9307" customFormat="false" ht="15" hidden="false" customHeight="false" outlineLevel="0" collapsed="false">
      <c r="A9307" s="35"/>
      <c r="B9307" s="35"/>
      <c r="G9307" s="0" t="str">
        <f aca="false">IF(A9307="","",IF(AND(A9307&gt;=Debut,A9307&lt;Fin),1,0))</f>
        <v/>
      </c>
      <c r="H9307" s="0" t="str">
        <f aca="false">IF(G9307=1,INT(ROUND((A9307-Debut)*86400,0)/600),"")</f>
        <v/>
      </c>
      <c r="I9307" s="0" t="str">
        <f aca="false">IF(G9307=1,INT(ROUND((A9307-Debut)*86400,0)/3600),"")</f>
        <v/>
      </c>
      <c r="J9307" s="0" t="str">
        <f aca="false">IF(OR(A9307="",B9307=""),"",ROUND((B9307-A9307)*86400,0))</f>
        <v/>
      </c>
      <c r="K9307" s="37" t="str">
        <f aca="false">IF(G9307=1,IF(COUNTIFS($C:$C,C9307,$G:$G,1,$A:$A,"&gt;="&amp;(A9307-FenetreInterm/86400),$A:$A,"&lt;="&amp;A9307)&gt;=NbInterm,1,0),"")</f>
        <v/>
      </c>
      <c r="L9307" s="37" t="str">
        <f aca="false">IF(G9307=1,IF(B9307="",0,IF(J9307&lt;SeuilFugitive,1,0)),"")</f>
        <v/>
      </c>
      <c r="M9307" s="37" t="str">
        <f aca="false">IF(G9307=1,IF(B9307="",IF((Fin-A9307)*24&gt;SeuilFigee,1,0),IF(J9307&gt;SeuilFigee*3600,1,0)),"")</f>
        <v/>
      </c>
      <c r="N9307" s="0" t="str">
        <f aca="false">IF(G9307=1,IF(COUNTIF(H$2:H9307,H9307)=1,COUNTIF($H:$H,H9307),""),"")</f>
        <v/>
      </c>
      <c r="O9307" s="0" t="str">
        <f aca="false">IF(G9307=1,IF(COUNTIF(I$2:I9307,I9307)=1,COUNTIF($I:$I,I9307),""),"")</f>
        <v/>
      </c>
      <c r="P9307" s="38" t="str">
        <f aca="false">IF(G9307=1,IF(COUNTIFS(C$2:C9307,C9307,G$2:G9307,1)=1,COUNTIFS($C:$C,C9307,$G:$G,1)+ROW()/10000000,""),"")</f>
        <v/>
      </c>
      <c r="Q9307" s="0" t="str">
        <f aca="false">IF(K9307=1,IF(COUNTIFS(C$2:C9307,C9307,K$2:K9307,1)=1,1,0),"")</f>
        <v/>
      </c>
      <c r="R9307" s="0" t="str">
        <f aca="false">IF(M9307=1,IF(COUNTIFS(C$2:C9307,C9307,M$2:M9307,1)=1,1,0),"")</f>
        <v/>
      </c>
      <c r="S9307" s="0" t="str">
        <f aca="false">IF(L9307=1,IF(COUNTIFS(C$2:C9307,C9307,L$2:L9307,1)=1,1,0),"")</f>
        <v/>
      </c>
      <c r="T9307" s="38" t="str">
        <f aca="false">IF(N9307="","",N9307+ROW()/10000000)</f>
        <v/>
      </c>
      <c r="U9307" s="0" t="str">
        <f aca="false">IF(G9307=1,IF(B9307="",1,0),"")</f>
        <v/>
      </c>
    </row>
    <row r="9308" customFormat="false" ht="15" hidden="false" customHeight="false" outlineLevel="0" collapsed="false">
      <c r="A9308" s="35"/>
      <c r="B9308" s="35"/>
      <c r="G9308" s="0" t="str">
        <f aca="false">IF(A9308="","",IF(AND(A9308&gt;=Debut,A9308&lt;Fin),1,0))</f>
        <v/>
      </c>
      <c r="H9308" s="0" t="str">
        <f aca="false">IF(G9308=1,INT(ROUND((A9308-Debut)*86400,0)/600),"")</f>
        <v/>
      </c>
      <c r="I9308" s="0" t="str">
        <f aca="false">IF(G9308=1,INT(ROUND((A9308-Debut)*86400,0)/3600),"")</f>
        <v/>
      </c>
      <c r="J9308" s="0" t="str">
        <f aca="false">IF(OR(A9308="",B9308=""),"",ROUND((B9308-A9308)*86400,0))</f>
        <v/>
      </c>
      <c r="K9308" s="37" t="str">
        <f aca="false">IF(G9308=1,IF(COUNTIFS($C:$C,C9308,$G:$G,1,$A:$A,"&gt;="&amp;(A9308-FenetreInterm/86400),$A:$A,"&lt;="&amp;A9308)&gt;=NbInterm,1,0),"")</f>
        <v/>
      </c>
      <c r="L9308" s="37" t="str">
        <f aca="false">IF(G9308=1,IF(B9308="",0,IF(J9308&lt;SeuilFugitive,1,0)),"")</f>
        <v/>
      </c>
      <c r="M9308" s="37" t="str">
        <f aca="false">IF(G9308=1,IF(B9308="",IF((Fin-A9308)*24&gt;SeuilFigee,1,0),IF(J9308&gt;SeuilFigee*3600,1,0)),"")</f>
        <v/>
      </c>
      <c r="N9308" s="0" t="str">
        <f aca="false">IF(G9308=1,IF(COUNTIF(H$2:H9308,H9308)=1,COUNTIF($H:$H,H9308),""),"")</f>
        <v/>
      </c>
      <c r="O9308" s="0" t="str">
        <f aca="false">IF(G9308=1,IF(COUNTIF(I$2:I9308,I9308)=1,COUNTIF($I:$I,I9308),""),"")</f>
        <v/>
      </c>
      <c r="P9308" s="38" t="str">
        <f aca="false">IF(G9308=1,IF(COUNTIFS(C$2:C9308,C9308,G$2:G9308,1)=1,COUNTIFS($C:$C,C9308,$G:$G,1)+ROW()/10000000,""),"")</f>
        <v/>
      </c>
      <c r="Q9308" s="0" t="str">
        <f aca="false">IF(K9308=1,IF(COUNTIFS(C$2:C9308,C9308,K$2:K9308,1)=1,1,0),"")</f>
        <v/>
      </c>
      <c r="R9308" s="0" t="str">
        <f aca="false">IF(M9308=1,IF(COUNTIFS(C$2:C9308,C9308,M$2:M9308,1)=1,1,0),"")</f>
        <v/>
      </c>
      <c r="S9308" s="0" t="str">
        <f aca="false">IF(L9308=1,IF(COUNTIFS(C$2:C9308,C9308,L$2:L9308,1)=1,1,0),"")</f>
        <v/>
      </c>
      <c r="T9308" s="38" t="str">
        <f aca="false">IF(N9308="","",N9308+ROW()/10000000)</f>
        <v/>
      </c>
      <c r="U9308" s="0" t="str">
        <f aca="false">IF(G9308=1,IF(B9308="",1,0),"")</f>
        <v/>
      </c>
    </row>
    <row r="9309" customFormat="false" ht="15" hidden="false" customHeight="false" outlineLevel="0" collapsed="false">
      <c r="A9309" s="35"/>
      <c r="B9309" s="35"/>
      <c r="G9309" s="0" t="str">
        <f aca="false">IF(A9309="","",IF(AND(A9309&gt;=Debut,A9309&lt;Fin),1,0))</f>
        <v/>
      </c>
      <c r="H9309" s="0" t="str">
        <f aca="false">IF(G9309=1,INT(ROUND((A9309-Debut)*86400,0)/600),"")</f>
        <v/>
      </c>
      <c r="I9309" s="0" t="str">
        <f aca="false">IF(G9309=1,INT(ROUND((A9309-Debut)*86400,0)/3600),"")</f>
        <v/>
      </c>
      <c r="J9309" s="0" t="str">
        <f aca="false">IF(OR(A9309="",B9309=""),"",ROUND((B9309-A9309)*86400,0))</f>
        <v/>
      </c>
      <c r="K9309" s="37" t="str">
        <f aca="false">IF(G9309=1,IF(COUNTIFS($C:$C,C9309,$G:$G,1,$A:$A,"&gt;="&amp;(A9309-FenetreInterm/86400),$A:$A,"&lt;="&amp;A9309)&gt;=NbInterm,1,0),"")</f>
        <v/>
      </c>
      <c r="L9309" s="37" t="str">
        <f aca="false">IF(G9309=1,IF(B9309="",0,IF(J9309&lt;SeuilFugitive,1,0)),"")</f>
        <v/>
      </c>
      <c r="M9309" s="37" t="str">
        <f aca="false">IF(G9309=1,IF(B9309="",IF((Fin-A9309)*24&gt;SeuilFigee,1,0),IF(J9309&gt;SeuilFigee*3600,1,0)),"")</f>
        <v/>
      </c>
      <c r="N9309" s="0" t="str">
        <f aca="false">IF(G9309=1,IF(COUNTIF(H$2:H9309,H9309)=1,COUNTIF($H:$H,H9309),""),"")</f>
        <v/>
      </c>
      <c r="O9309" s="0" t="str">
        <f aca="false">IF(G9309=1,IF(COUNTIF(I$2:I9309,I9309)=1,COUNTIF($I:$I,I9309),""),"")</f>
        <v/>
      </c>
      <c r="P9309" s="38" t="str">
        <f aca="false">IF(G9309=1,IF(COUNTIFS(C$2:C9309,C9309,G$2:G9309,1)=1,COUNTIFS($C:$C,C9309,$G:$G,1)+ROW()/10000000,""),"")</f>
        <v/>
      </c>
      <c r="Q9309" s="0" t="str">
        <f aca="false">IF(K9309=1,IF(COUNTIFS(C$2:C9309,C9309,K$2:K9309,1)=1,1,0),"")</f>
        <v/>
      </c>
      <c r="R9309" s="0" t="str">
        <f aca="false">IF(M9309=1,IF(COUNTIFS(C$2:C9309,C9309,M$2:M9309,1)=1,1,0),"")</f>
        <v/>
      </c>
      <c r="S9309" s="0" t="str">
        <f aca="false">IF(L9309=1,IF(COUNTIFS(C$2:C9309,C9309,L$2:L9309,1)=1,1,0),"")</f>
        <v/>
      </c>
      <c r="T9309" s="38" t="str">
        <f aca="false">IF(N9309="","",N9309+ROW()/10000000)</f>
        <v/>
      </c>
      <c r="U9309" s="0" t="str">
        <f aca="false">IF(G9309=1,IF(B9309="",1,0),"")</f>
        <v/>
      </c>
    </row>
    <row r="9310" customFormat="false" ht="15" hidden="false" customHeight="false" outlineLevel="0" collapsed="false">
      <c r="A9310" s="35"/>
      <c r="B9310" s="35"/>
      <c r="G9310" s="0" t="str">
        <f aca="false">IF(A9310="","",IF(AND(A9310&gt;=Debut,A9310&lt;Fin),1,0))</f>
        <v/>
      </c>
      <c r="H9310" s="0" t="str">
        <f aca="false">IF(G9310=1,INT(ROUND((A9310-Debut)*86400,0)/600),"")</f>
        <v/>
      </c>
      <c r="I9310" s="0" t="str">
        <f aca="false">IF(G9310=1,INT(ROUND((A9310-Debut)*86400,0)/3600),"")</f>
        <v/>
      </c>
      <c r="J9310" s="0" t="str">
        <f aca="false">IF(OR(A9310="",B9310=""),"",ROUND((B9310-A9310)*86400,0))</f>
        <v/>
      </c>
      <c r="K9310" s="37" t="str">
        <f aca="false">IF(G9310=1,IF(COUNTIFS($C:$C,C9310,$G:$G,1,$A:$A,"&gt;="&amp;(A9310-FenetreInterm/86400),$A:$A,"&lt;="&amp;A9310)&gt;=NbInterm,1,0),"")</f>
        <v/>
      </c>
      <c r="L9310" s="37" t="str">
        <f aca="false">IF(G9310=1,IF(B9310="",0,IF(J9310&lt;SeuilFugitive,1,0)),"")</f>
        <v/>
      </c>
      <c r="M9310" s="37" t="str">
        <f aca="false">IF(G9310=1,IF(B9310="",IF((Fin-A9310)*24&gt;SeuilFigee,1,0),IF(J9310&gt;SeuilFigee*3600,1,0)),"")</f>
        <v/>
      </c>
      <c r="N9310" s="0" t="str">
        <f aca="false">IF(G9310=1,IF(COUNTIF(H$2:H9310,H9310)=1,COUNTIF($H:$H,H9310),""),"")</f>
        <v/>
      </c>
      <c r="O9310" s="0" t="str">
        <f aca="false">IF(G9310=1,IF(COUNTIF(I$2:I9310,I9310)=1,COUNTIF($I:$I,I9310),""),"")</f>
        <v/>
      </c>
      <c r="P9310" s="38" t="str">
        <f aca="false">IF(G9310=1,IF(COUNTIFS(C$2:C9310,C9310,G$2:G9310,1)=1,COUNTIFS($C:$C,C9310,$G:$G,1)+ROW()/10000000,""),"")</f>
        <v/>
      </c>
      <c r="Q9310" s="0" t="str">
        <f aca="false">IF(K9310=1,IF(COUNTIFS(C$2:C9310,C9310,K$2:K9310,1)=1,1,0),"")</f>
        <v/>
      </c>
      <c r="R9310" s="0" t="str">
        <f aca="false">IF(M9310=1,IF(COUNTIFS(C$2:C9310,C9310,M$2:M9310,1)=1,1,0),"")</f>
        <v/>
      </c>
      <c r="S9310" s="0" t="str">
        <f aca="false">IF(L9310=1,IF(COUNTIFS(C$2:C9310,C9310,L$2:L9310,1)=1,1,0),"")</f>
        <v/>
      </c>
      <c r="T9310" s="38" t="str">
        <f aca="false">IF(N9310="","",N9310+ROW()/10000000)</f>
        <v/>
      </c>
      <c r="U9310" s="0" t="str">
        <f aca="false">IF(G9310=1,IF(B9310="",1,0),"")</f>
        <v/>
      </c>
    </row>
    <row r="9311" customFormat="false" ht="15" hidden="false" customHeight="false" outlineLevel="0" collapsed="false">
      <c r="A9311" s="35"/>
      <c r="B9311" s="35"/>
      <c r="G9311" s="0" t="str">
        <f aca="false">IF(A9311="","",IF(AND(A9311&gt;=Debut,A9311&lt;Fin),1,0))</f>
        <v/>
      </c>
      <c r="H9311" s="0" t="str">
        <f aca="false">IF(G9311=1,INT(ROUND((A9311-Debut)*86400,0)/600),"")</f>
        <v/>
      </c>
      <c r="I9311" s="0" t="str">
        <f aca="false">IF(G9311=1,INT(ROUND((A9311-Debut)*86400,0)/3600),"")</f>
        <v/>
      </c>
      <c r="J9311" s="0" t="str">
        <f aca="false">IF(OR(A9311="",B9311=""),"",ROUND((B9311-A9311)*86400,0))</f>
        <v/>
      </c>
      <c r="K9311" s="37" t="str">
        <f aca="false">IF(G9311=1,IF(COUNTIFS($C:$C,C9311,$G:$G,1,$A:$A,"&gt;="&amp;(A9311-FenetreInterm/86400),$A:$A,"&lt;="&amp;A9311)&gt;=NbInterm,1,0),"")</f>
        <v/>
      </c>
      <c r="L9311" s="37" t="str">
        <f aca="false">IF(G9311=1,IF(B9311="",0,IF(J9311&lt;SeuilFugitive,1,0)),"")</f>
        <v/>
      </c>
      <c r="M9311" s="37" t="str">
        <f aca="false">IF(G9311=1,IF(B9311="",IF((Fin-A9311)*24&gt;SeuilFigee,1,0),IF(J9311&gt;SeuilFigee*3600,1,0)),"")</f>
        <v/>
      </c>
      <c r="N9311" s="0" t="str">
        <f aca="false">IF(G9311=1,IF(COUNTIF(H$2:H9311,H9311)=1,COUNTIF($H:$H,H9311),""),"")</f>
        <v/>
      </c>
      <c r="O9311" s="0" t="str">
        <f aca="false">IF(G9311=1,IF(COUNTIF(I$2:I9311,I9311)=1,COUNTIF($I:$I,I9311),""),"")</f>
        <v/>
      </c>
      <c r="P9311" s="38" t="str">
        <f aca="false">IF(G9311=1,IF(COUNTIFS(C$2:C9311,C9311,G$2:G9311,1)=1,COUNTIFS($C:$C,C9311,$G:$G,1)+ROW()/10000000,""),"")</f>
        <v/>
      </c>
      <c r="Q9311" s="0" t="str">
        <f aca="false">IF(K9311=1,IF(COUNTIFS(C$2:C9311,C9311,K$2:K9311,1)=1,1,0),"")</f>
        <v/>
      </c>
      <c r="R9311" s="0" t="str">
        <f aca="false">IF(M9311=1,IF(COUNTIFS(C$2:C9311,C9311,M$2:M9311,1)=1,1,0),"")</f>
        <v/>
      </c>
      <c r="S9311" s="0" t="str">
        <f aca="false">IF(L9311=1,IF(COUNTIFS(C$2:C9311,C9311,L$2:L9311,1)=1,1,0),"")</f>
        <v/>
      </c>
      <c r="T9311" s="38" t="str">
        <f aca="false">IF(N9311="","",N9311+ROW()/10000000)</f>
        <v/>
      </c>
      <c r="U9311" s="0" t="str">
        <f aca="false">IF(G9311=1,IF(B9311="",1,0),"")</f>
        <v/>
      </c>
    </row>
    <row r="9312" customFormat="false" ht="15" hidden="false" customHeight="false" outlineLevel="0" collapsed="false">
      <c r="A9312" s="35"/>
      <c r="B9312" s="35"/>
      <c r="G9312" s="0" t="str">
        <f aca="false">IF(A9312="","",IF(AND(A9312&gt;=Debut,A9312&lt;Fin),1,0))</f>
        <v/>
      </c>
      <c r="H9312" s="0" t="str">
        <f aca="false">IF(G9312=1,INT(ROUND((A9312-Debut)*86400,0)/600),"")</f>
        <v/>
      </c>
      <c r="I9312" s="0" t="str">
        <f aca="false">IF(G9312=1,INT(ROUND((A9312-Debut)*86400,0)/3600),"")</f>
        <v/>
      </c>
      <c r="J9312" s="0" t="str">
        <f aca="false">IF(OR(A9312="",B9312=""),"",ROUND((B9312-A9312)*86400,0))</f>
        <v/>
      </c>
      <c r="K9312" s="37" t="str">
        <f aca="false">IF(G9312=1,IF(COUNTIFS($C:$C,C9312,$G:$G,1,$A:$A,"&gt;="&amp;(A9312-FenetreInterm/86400),$A:$A,"&lt;="&amp;A9312)&gt;=NbInterm,1,0),"")</f>
        <v/>
      </c>
      <c r="L9312" s="37" t="str">
        <f aca="false">IF(G9312=1,IF(B9312="",0,IF(J9312&lt;SeuilFugitive,1,0)),"")</f>
        <v/>
      </c>
      <c r="M9312" s="37" t="str">
        <f aca="false">IF(G9312=1,IF(B9312="",IF((Fin-A9312)*24&gt;SeuilFigee,1,0),IF(J9312&gt;SeuilFigee*3600,1,0)),"")</f>
        <v/>
      </c>
      <c r="N9312" s="0" t="str">
        <f aca="false">IF(G9312=1,IF(COUNTIF(H$2:H9312,H9312)=1,COUNTIF($H:$H,H9312),""),"")</f>
        <v/>
      </c>
      <c r="O9312" s="0" t="str">
        <f aca="false">IF(G9312=1,IF(COUNTIF(I$2:I9312,I9312)=1,COUNTIF($I:$I,I9312),""),"")</f>
        <v/>
      </c>
      <c r="P9312" s="38" t="str">
        <f aca="false">IF(G9312=1,IF(COUNTIFS(C$2:C9312,C9312,G$2:G9312,1)=1,COUNTIFS($C:$C,C9312,$G:$G,1)+ROW()/10000000,""),"")</f>
        <v/>
      </c>
      <c r="Q9312" s="0" t="str">
        <f aca="false">IF(K9312=1,IF(COUNTIFS(C$2:C9312,C9312,K$2:K9312,1)=1,1,0),"")</f>
        <v/>
      </c>
      <c r="R9312" s="0" t="str">
        <f aca="false">IF(M9312=1,IF(COUNTIFS(C$2:C9312,C9312,M$2:M9312,1)=1,1,0),"")</f>
        <v/>
      </c>
      <c r="S9312" s="0" t="str">
        <f aca="false">IF(L9312=1,IF(COUNTIFS(C$2:C9312,C9312,L$2:L9312,1)=1,1,0),"")</f>
        <v/>
      </c>
      <c r="T9312" s="38" t="str">
        <f aca="false">IF(N9312="","",N9312+ROW()/10000000)</f>
        <v/>
      </c>
      <c r="U9312" s="0" t="str">
        <f aca="false">IF(G9312=1,IF(B9312="",1,0),"")</f>
        <v/>
      </c>
    </row>
    <row r="9313" customFormat="false" ht="15" hidden="false" customHeight="false" outlineLevel="0" collapsed="false">
      <c r="A9313" s="35"/>
      <c r="B9313" s="35"/>
      <c r="G9313" s="0" t="str">
        <f aca="false">IF(A9313="","",IF(AND(A9313&gt;=Debut,A9313&lt;Fin),1,0))</f>
        <v/>
      </c>
      <c r="H9313" s="0" t="str">
        <f aca="false">IF(G9313=1,INT(ROUND((A9313-Debut)*86400,0)/600),"")</f>
        <v/>
      </c>
      <c r="I9313" s="0" t="str">
        <f aca="false">IF(G9313=1,INT(ROUND((A9313-Debut)*86400,0)/3600),"")</f>
        <v/>
      </c>
      <c r="J9313" s="0" t="str">
        <f aca="false">IF(OR(A9313="",B9313=""),"",ROUND((B9313-A9313)*86400,0))</f>
        <v/>
      </c>
      <c r="K9313" s="37" t="str">
        <f aca="false">IF(G9313=1,IF(COUNTIFS($C:$C,C9313,$G:$G,1,$A:$A,"&gt;="&amp;(A9313-FenetreInterm/86400),$A:$A,"&lt;="&amp;A9313)&gt;=NbInterm,1,0),"")</f>
        <v/>
      </c>
      <c r="L9313" s="37" t="str">
        <f aca="false">IF(G9313=1,IF(B9313="",0,IF(J9313&lt;SeuilFugitive,1,0)),"")</f>
        <v/>
      </c>
      <c r="M9313" s="37" t="str">
        <f aca="false">IF(G9313=1,IF(B9313="",IF((Fin-A9313)*24&gt;SeuilFigee,1,0),IF(J9313&gt;SeuilFigee*3600,1,0)),"")</f>
        <v/>
      </c>
      <c r="N9313" s="0" t="str">
        <f aca="false">IF(G9313=1,IF(COUNTIF(H$2:H9313,H9313)=1,COUNTIF($H:$H,H9313),""),"")</f>
        <v/>
      </c>
      <c r="O9313" s="0" t="str">
        <f aca="false">IF(G9313=1,IF(COUNTIF(I$2:I9313,I9313)=1,COUNTIF($I:$I,I9313),""),"")</f>
        <v/>
      </c>
      <c r="P9313" s="38" t="str">
        <f aca="false">IF(G9313=1,IF(COUNTIFS(C$2:C9313,C9313,G$2:G9313,1)=1,COUNTIFS($C:$C,C9313,$G:$G,1)+ROW()/10000000,""),"")</f>
        <v/>
      </c>
      <c r="Q9313" s="0" t="str">
        <f aca="false">IF(K9313=1,IF(COUNTIFS(C$2:C9313,C9313,K$2:K9313,1)=1,1,0),"")</f>
        <v/>
      </c>
      <c r="R9313" s="0" t="str">
        <f aca="false">IF(M9313=1,IF(COUNTIFS(C$2:C9313,C9313,M$2:M9313,1)=1,1,0),"")</f>
        <v/>
      </c>
      <c r="S9313" s="0" t="str">
        <f aca="false">IF(L9313=1,IF(COUNTIFS(C$2:C9313,C9313,L$2:L9313,1)=1,1,0),"")</f>
        <v/>
      </c>
      <c r="T9313" s="38" t="str">
        <f aca="false">IF(N9313="","",N9313+ROW()/10000000)</f>
        <v/>
      </c>
      <c r="U9313" s="0" t="str">
        <f aca="false">IF(G9313=1,IF(B9313="",1,0),"")</f>
        <v/>
      </c>
    </row>
    <row r="9314" customFormat="false" ht="15" hidden="false" customHeight="false" outlineLevel="0" collapsed="false">
      <c r="A9314" s="35"/>
      <c r="B9314" s="35"/>
      <c r="G9314" s="0" t="str">
        <f aca="false">IF(A9314="","",IF(AND(A9314&gt;=Debut,A9314&lt;Fin),1,0))</f>
        <v/>
      </c>
      <c r="H9314" s="0" t="str">
        <f aca="false">IF(G9314=1,INT(ROUND((A9314-Debut)*86400,0)/600),"")</f>
        <v/>
      </c>
      <c r="I9314" s="0" t="str">
        <f aca="false">IF(G9314=1,INT(ROUND((A9314-Debut)*86400,0)/3600),"")</f>
        <v/>
      </c>
      <c r="J9314" s="0" t="str">
        <f aca="false">IF(OR(A9314="",B9314=""),"",ROUND((B9314-A9314)*86400,0))</f>
        <v/>
      </c>
      <c r="K9314" s="37" t="str">
        <f aca="false">IF(G9314=1,IF(COUNTIFS($C:$C,C9314,$G:$G,1,$A:$A,"&gt;="&amp;(A9314-FenetreInterm/86400),$A:$A,"&lt;="&amp;A9314)&gt;=NbInterm,1,0),"")</f>
        <v/>
      </c>
      <c r="L9314" s="37" t="str">
        <f aca="false">IF(G9314=1,IF(B9314="",0,IF(J9314&lt;SeuilFugitive,1,0)),"")</f>
        <v/>
      </c>
      <c r="M9314" s="37" t="str">
        <f aca="false">IF(G9314=1,IF(B9314="",IF((Fin-A9314)*24&gt;SeuilFigee,1,0),IF(J9314&gt;SeuilFigee*3600,1,0)),"")</f>
        <v/>
      </c>
      <c r="N9314" s="0" t="str">
        <f aca="false">IF(G9314=1,IF(COUNTIF(H$2:H9314,H9314)=1,COUNTIF($H:$H,H9314),""),"")</f>
        <v/>
      </c>
      <c r="O9314" s="0" t="str">
        <f aca="false">IF(G9314=1,IF(COUNTIF(I$2:I9314,I9314)=1,COUNTIF($I:$I,I9314),""),"")</f>
        <v/>
      </c>
      <c r="P9314" s="38" t="str">
        <f aca="false">IF(G9314=1,IF(COUNTIFS(C$2:C9314,C9314,G$2:G9314,1)=1,COUNTIFS($C:$C,C9314,$G:$G,1)+ROW()/10000000,""),"")</f>
        <v/>
      </c>
      <c r="Q9314" s="0" t="str">
        <f aca="false">IF(K9314=1,IF(COUNTIFS(C$2:C9314,C9314,K$2:K9314,1)=1,1,0),"")</f>
        <v/>
      </c>
      <c r="R9314" s="0" t="str">
        <f aca="false">IF(M9314=1,IF(COUNTIFS(C$2:C9314,C9314,M$2:M9314,1)=1,1,0),"")</f>
        <v/>
      </c>
      <c r="S9314" s="0" t="str">
        <f aca="false">IF(L9314=1,IF(COUNTIFS(C$2:C9314,C9314,L$2:L9314,1)=1,1,0),"")</f>
        <v/>
      </c>
      <c r="T9314" s="38" t="str">
        <f aca="false">IF(N9314="","",N9314+ROW()/10000000)</f>
        <v/>
      </c>
      <c r="U9314" s="0" t="str">
        <f aca="false">IF(G9314=1,IF(B9314="",1,0),"")</f>
        <v/>
      </c>
    </row>
    <row r="9315" customFormat="false" ht="15" hidden="false" customHeight="false" outlineLevel="0" collapsed="false">
      <c r="A9315" s="35"/>
      <c r="B9315" s="35"/>
      <c r="G9315" s="0" t="str">
        <f aca="false">IF(A9315="","",IF(AND(A9315&gt;=Debut,A9315&lt;Fin),1,0))</f>
        <v/>
      </c>
      <c r="H9315" s="0" t="str">
        <f aca="false">IF(G9315=1,INT(ROUND((A9315-Debut)*86400,0)/600),"")</f>
        <v/>
      </c>
      <c r="I9315" s="0" t="str">
        <f aca="false">IF(G9315=1,INT(ROUND((A9315-Debut)*86400,0)/3600),"")</f>
        <v/>
      </c>
      <c r="J9315" s="0" t="str">
        <f aca="false">IF(OR(A9315="",B9315=""),"",ROUND((B9315-A9315)*86400,0))</f>
        <v/>
      </c>
      <c r="K9315" s="37" t="str">
        <f aca="false">IF(G9315=1,IF(COUNTIFS($C:$C,C9315,$G:$G,1,$A:$A,"&gt;="&amp;(A9315-FenetreInterm/86400),$A:$A,"&lt;="&amp;A9315)&gt;=NbInterm,1,0),"")</f>
        <v/>
      </c>
      <c r="L9315" s="37" t="str">
        <f aca="false">IF(G9315=1,IF(B9315="",0,IF(J9315&lt;SeuilFugitive,1,0)),"")</f>
        <v/>
      </c>
      <c r="M9315" s="37" t="str">
        <f aca="false">IF(G9315=1,IF(B9315="",IF((Fin-A9315)*24&gt;SeuilFigee,1,0),IF(J9315&gt;SeuilFigee*3600,1,0)),"")</f>
        <v/>
      </c>
      <c r="N9315" s="0" t="str">
        <f aca="false">IF(G9315=1,IF(COUNTIF(H$2:H9315,H9315)=1,COUNTIF($H:$H,H9315),""),"")</f>
        <v/>
      </c>
      <c r="O9315" s="0" t="str">
        <f aca="false">IF(G9315=1,IF(COUNTIF(I$2:I9315,I9315)=1,COUNTIF($I:$I,I9315),""),"")</f>
        <v/>
      </c>
      <c r="P9315" s="38" t="str">
        <f aca="false">IF(G9315=1,IF(COUNTIFS(C$2:C9315,C9315,G$2:G9315,1)=1,COUNTIFS($C:$C,C9315,$G:$G,1)+ROW()/10000000,""),"")</f>
        <v/>
      </c>
      <c r="Q9315" s="0" t="str">
        <f aca="false">IF(K9315=1,IF(COUNTIFS(C$2:C9315,C9315,K$2:K9315,1)=1,1,0),"")</f>
        <v/>
      </c>
      <c r="R9315" s="0" t="str">
        <f aca="false">IF(M9315=1,IF(COUNTIFS(C$2:C9315,C9315,M$2:M9315,1)=1,1,0),"")</f>
        <v/>
      </c>
      <c r="S9315" s="0" t="str">
        <f aca="false">IF(L9315=1,IF(COUNTIFS(C$2:C9315,C9315,L$2:L9315,1)=1,1,0),"")</f>
        <v/>
      </c>
      <c r="T9315" s="38" t="str">
        <f aca="false">IF(N9315="","",N9315+ROW()/10000000)</f>
        <v/>
      </c>
      <c r="U9315" s="0" t="str">
        <f aca="false">IF(G9315=1,IF(B9315="",1,0),"")</f>
        <v/>
      </c>
    </row>
    <row r="9316" customFormat="false" ht="15" hidden="false" customHeight="false" outlineLevel="0" collapsed="false">
      <c r="A9316" s="35"/>
      <c r="B9316" s="35"/>
      <c r="G9316" s="0" t="str">
        <f aca="false">IF(A9316="","",IF(AND(A9316&gt;=Debut,A9316&lt;Fin),1,0))</f>
        <v/>
      </c>
      <c r="H9316" s="0" t="str">
        <f aca="false">IF(G9316=1,INT(ROUND((A9316-Debut)*86400,0)/600),"")</f>
        <v/>
      </c>
      <c r="I9316" s="0" t="str">
        <f aca="false">IF(G9316=1,INT(ROUND((A9316-Debut)*86400,0)/3600),"")</f>
        <v/>
      </c>
      <c r="J9316" s="0" t="str">
        <f aca="false">IF(OR(A9316="",B9316=""),"",ROUND((B9316-A9316)*86400,0))</f>
        <v/>
      </c>
      <c r="K9316" s="37" t="str">
        <f aca="false">IF(G9316=1,IF(COUNTIFS($C:$C,C9316,$G:$G,1,$A:$A,"&gt;="&amp;(A9316-FenetreInterm/86400),$A:$A,"&lt;="&amp;A9316)&gt;=NbInterm,1,0),"")</f>
        <v/>
      </c>
      <c r="L9316" s="37" t="str">
        <f aca="false">IF(G9316=1,IF(B9316="",0,IF(J9316&lt;SeuilFugitive,1,0)),"")</f>
        <v/>
      </c>
      <c r="M9316" s="37" t="str">
        <f aca="false">IF(G9316=1,IF(B9316="",IF((Fin-A9316)*24&gt;SeuilFigee,1,0),IF(J9316&gt;SeuilFigee*3600,1,0)),"")</f>
        <v/>
      </c>
      <c r="N9316" s="0" t="str">
        <f aca="false">IF(G9316=1,IF(COUNTIF(H$2:H9316,H9316)=1,COUNTIF($H:$H,H9316),""),"")</f>
        <v/>
      </c>
      <c r="O9316" s="0" t="str">
        <f aca="false">IF(G9316=1,IF(COUNTIF(I$2:I9316,I9316)=1,COUNTIF($I:$I,I9316),""),"")</f>
        <v/>
      </c>
      <c r="P9316" s="38" t="str">
        <f aca="false">IF(G9316=1,IF(COUNTIFS(C$2:C9316,C9316,G$2:G9316,1)=1,COUNTIFS($C:$C,C9316,$G:$G,1)+ROW()/10000000,""),"")</f>
        <v/>
      </c>
      <c r="Q9316" s="0" t="str">
        <f aca="false">IF(K9316=1,IF(COUNTIFS(C$2:C9316,C9316,K$2:K9316,1)=1,1,0),"")</f>
        <v/>
      </c>
      <c r="R9316" s="0" t="str">
        <f aca="false">IF(M9316=1,IF(COUNTIFS(C$2:C9316,C9316,M$2:M9316,1)=1,1,0),"")</f>
        <v/>
      </c>
      <c r="S9316" s="0" t="str">
        <f aca="false">IF(L9316=1,IF(COUNTIFS(C$2:C9316,C9316,L$2:L9316,1)=1,1,0),"")</f>
        <v/>
      </c>
      <c r="T9316" s="38" t="str">
        <f aca="false">IF(N9316="","",N9316+ROW()/10000000)</f>
        <v/>
      </c>
      <c r="U9316" s="0" t="str">
        <f aca="false">IF(G9316=1,IF(B9316="",1,0),"")</f>
        <v/>
      </c>
    </row>
    <row r="9317" customFormat="false" ht="15" hidden="false" customHeight="false" outlineLevel="0" collapsed="false">
      <c r="A9317" s="35"/>
      <c r="B9317" s="35"/>
      <c r="G9317" s="0" t="str">
        <f aca="false">IF(A9317="","",IF(AND(A9317&gt;=Debut,A9317&lt;Fin),1,0))</f>
        <v/>
      </c>
      <c r="H9317" s="0" t="str">
        <f aca="false">IF(G9317=1,INT(ROUND((A9317-Debut)*86400,0)/600),"")</f>
        <v/>
      </c>
      <c r="I9317" s="0" t="str">
        <f aca="false">IF(G9317=1,INT(ROUND((A9317-Debut)*86400,0)/3600),"")</f>
        <v/>
      </c>
      <c r="J9317" s="0" t="str">
        <f aca="false">IF(OR(A9317="",B9317=""),"",ROUND((B9317-A9317)*86400,0))</f>
        <v/>
      </c>
      <c r="K9317" s="37" t="str">
        <f aca="false">IF(G9317=1,IF(COUNTIFS($C:$C,C9317,$G:$G,1,$A:$A,"&gt;="&amp;(A9317-FenetreInterm/86400),$A:$A,"&lt;="&amp;A9317)&gt;=NbInterm,1,0),"")</f>
        <v/>
      </c>
      <c r="L9317" s="37" t="str">
        <f aca="false">IF(G9317=1,IF(B9317="",0,IF(J9317&lt;SeuilFugitive,1,0)),"")</f>
        <v/>
      </c>
      <c r="M9317" s="37" t="str">
        <f aca="false">IF(G9317=1,IF(B9317="",IF((Fin-A9317)*24&gt;SeuilFigee,1,0),IF(J9317&gt;SeuilFigee*3600,1,0)),"")</f>
        <v/>
      </c>
      <c r="N9317" s="0" t="str">
        <f aca="false">IF(G9317=1,IF(COUNTIF(H$2:H9317,H9317)=1,COUNTIF($H:$H,H9317),""),"")</f>
        <v/>
      </c>
      <c r="O9317" s="0" t="str">
        <f aca="false">IF(G9317=1,IF(COUNTIF(I$2:I9317,I9317)=1,COUNTIF($I:$I,I9317),""),"")</f>
        <v/>
      </c>
      <c r="P9317" s="38" t="str">
        <f aca="false">IF(G9317=1,IF(COUNTIFS(C$2:C9317,C9317,G$2:G9317,1)=1,COUNTIFS($C:$C,C9317,$G:$G,1)+ROW()/10000000,""),"")</f>
        <v/>
      </c>
      <c r="Q9317" s="0" t="str">
        <f aca="false">IF(K9317=1,IF(COUNTIFS(C$2:C9317,C9317,K$2:K9317,1)=1,1,0),"")</f>
        <v/>
      </c>
      <c r="R9317" s="0" t="str">
        <f aca="false">IF(M9317=1,IF(COUNTIFS(C$2:C9317,C9317,M$2:M9317,1)=1,1,0),"")</f>
        <v/>
      </c>
      <c r="S9317" s="0" t="str">
        <f aca="false">IF(L9317=1,IF(COUNTIFS(C$2:C9317,C9317,L$2:L9317,1)=1,1,0),"")</f>
        <v/>
      </c>
      <c r="T9317" s="38" t="str">
        <f aca="false">IF(N9317="","",N9317+ROW()/10000000)</f>
        <v/>
      </c>
      <c r="U9317" s="0" t="str">
        <f aca="false">IF(G9317=1,IF(B9317="",1,0),"")</f>
        <v/>
      </c>
    </row>
    <row r="9318" customFormat="false" ht="15" hidden="false" customHeight="false" outlineLevel="0" collapsed="false">
      <c r="A9318" s="35"/>
      <c r="B9318" s="35"/>
      <c r="G9318" s="0" t="str">
        <f aca="false">IF(A9318="","",IF(AND(A9318&gt;=Debut,A9318&lt;Fin),1,0))</f>
        <v/>
      </c>
      <c r="H9318" s="0" t="str">
        <f aca="false">IF(G9318=1,INT(ROUND((A9318-Debut)*86400,0)/600),"")</f>
        <v/>
      </c>
      <c r="I9318" s="0" t="str">
        <f aca="false">IF(G9318=1,INT(ROUND((A9318-Debut)*86400,0)/3600),"")</f>
        <v/>
      </c>
      <c r="J9318" s="0" t="str">
        <f aca="false">IF(OR(A9318="",B9318=""),"",ROUND((B9318-A9318)*86400,0))</f>
        <v/>
      </c>
      <c r="K9318" s="37" t="str">
        <f aca="false">IF(G9318=1,IF(COUNTIFS($C:$C,C9318,$G:$G,1,$A:$A,"&gt;="&amp;(A9318-FenetreInterm/86400),$A:$A,"&lt;="&amp;A9318)&gt;=NbInterm,1,0),"")</f>
        <v/>
      </c>
      <c r="L9318" s="37" t="str">
        <f aca="false">IF(G9318=1,IF(B9318="",0,IF(J9318&lt;SeuilFugitive,1,0)),"")</f>
        <v/>
      </c>
      <c r="M9318" s="37" t="str">
        <f aca="false">IF(G9318=1,IF(B9318="",IF((Fin-A9318)*24&gt;SeuilFigee,1,0),IF(J9318&gt;SeuilFigee*3600,1,0)),"")</f>
        <v/>
      </c>
      <c r="N9318" s="0" t="str">
        <f aca="false">IF(G9318=1,IF(COUNTIF(H$2:H9318,H9318)=1,COUNTIF($H:$H,H9318),""),"")</f>
        <v/>
      </c>
      <c r="O9318" s="0" t="str">
        <f aca="false">IF(G9318=1,IF(COUNTIF(I$2:I9318,I9318)=1,COUNTIF($I:$I,I9318),""),"")</f>
        <v/>
      </c>
      <c r="P9318" s="38" t="str">
        <f aca="false">IF(G9318=1,IF(COUNTIFS(C$2:C9318,C9318,G$2:G9318,1)=1,COUNTIFS($C:$C,C9318,$G:$G,1)+ROW()/10000000,""),"")</f>
        <v/>
      </c>
      <c r="Q9318" s="0" t="str">
        <f aca="false">IF(K9318=1,IF(COUNTIFS(C$2:C9318,C9318,K$2:K9318,1)=1,1,0),"")</f>
        <v/>
      </c>
      <c r="R9318" s="0" t="str">
        <f aca="false">IF(M9318=1,IF(COUNTIFS(C$2:C9318,C9318,M$2:M9318,1)=1,1,0),"")</f>
        <v/>
      </c>
      <c r="S9318" s="0" t="str">
        <f aca="false">IF(L9318=1,IF(COUNTIFS(C$2:C9318,C9318,L$2:L9318,1)=1,1,0),"")</f>
        <v/>
      </c>
      <c r="T9318" s="38" t="str">
        <f aca="false">IF(N9318="","",N9318+ROW()/10000000)</f>
        <v/>
      </c>
      <c r="U9318" s="0" t="str">
        <f aca="false">IF(G9318=1,IF(B9318="",1,0),"")</f>
        <v/>
      </c>
    </row>
    <row r="9319" customFormat="false" ht="15" hidden="false" customHeight="false" outlineLevel="0" collapsed="false">
      <c r="A9319" s="35"/>
      <c r="B9319" s="35"/>
      <c r="G9319" s="0" t="str">
        <f aca="false">IF(A9319="","",IF(AND(A9319&gt;=Debut,A9319&lt;Fin),1,0))</f>
        <v/>
      </c>
      <c r="H9319" s="0" t="str">
        <f aca="false">IF(G9319=1,INT(ROUND((A9319-Debut)*86400,0)/600),"")</f>
        <v/>
      </c>
      <c r="I9319" s="0" t="str">
        <f aca="false">IF(G9319=1,INT(ROUND((A9319-Debut)*86400,0)/3600),"")</f>
        <v/>
      </c>
      <c r="J9319" s="0" t="str">
        <f aca="false">IF(OR(A9319="",B9319=""),"",ROUND((B9319-A9319)*86400,0))</f>
        <v/>
      </c>
      <c r="K9319" s="37" t="str">
        <f aca="false">IF(G9319=1,IF(COUNTIFS($C:$C,C9319,$G:$G,1,$A:$A,"&gt;="&amp;(A9319-FenetreInterm/86400),$A:$A,"&lt;="&amp;A9319)&gt;=NbInterm,1,0),"")</f>
        <v/>
      </c>
      <c r="L9319" s="37" t="str">
        <f aca="false">IF(G9319=1,IF(B9319="",0,IF(J9319&lt;SeuilFugitive,1,0)),"")</f>
        <v/>
      </c>
      <c r="M9319" s="37" t="str">
        <f aca="false">IF(G9319=1,IF(B9319="",IF((Fin-A9319)*24&gt;SeuilFigee,1,0),IF(J9319&gt;SeuilFigee*3600,1,0)),"")</f>
        <v/>
      </c>
      <c r="N9319" s="0" t="str">
        <f aca="false">IF(G9319=1,IF(COUNTIF(H$2:H9319,H9319)=1,COUNTIF($H:$H,H9319),""),"")</f>
        <v/>
      </c>
      <c r="O9319" s="0" t="str">
        <f aca="false">IF(G9319=1,IF(COUNTIF(I$2:I9319,I9319)=1,COUNTIF($I:$I,I9319),""),"")</f>
        <v/>
      </c>
      <c r="P9319" s="38" t="str">
        <f aca="false">IF(G9319=1,IF(COUNTIFS(C$2:C9319,C9319,G$2:G9319,1)=1,COUNTIFS($C:$C,C9319,$G:$G,1)+ROW()/10000000,""),"")</f>
        <v/>
      </c>
      <c r="Q9319" s="0" t="str">
        <f aca="false">IF(K9319=1,IF(COUNTIFS(C$2:C9319,C9319,K$2:K9319,1)=1,1,0),"")</f>
        <v/>
      </c>
      <c r="R9319" s="0" t="str">
        <f aca="false">IF(M9319=1,IF(COUNTIFS(C$2:C9319,C9319,M$2:M9319,1)=1,1,0),"")</f>
        <v/>
      </c>
      <c r="S9319" s="0" t="str">
        <f aca="false">IF(L9319=1,IF(COUNTIFS(C$2:C9319,C9319,L$2:L9319,1)=1,1,0),"")</f>
        <v/>
      </c>
      <c r="T9319" s="38" t="str">
        <f aca="false">IF(N9319="","",N9319+ROW()/10000000)</f>
        <v/>
      </c>
      <c r="U9319" s="0" t="str">
        <f aca="false">IF(G9319=1,IF(B9319="",1,0),"")</f>
        <v/>
      </c>
    </row>
    <row r="9320" customFormat="false" ht="15" hidden="false" customHeight="false" outlineLevel="0" collapsed="false">
      <c r="A9320" s="35"/>
      <c r="B9320" s="35"/>
      <c r="G9320" s="0" t="str">
        <f aca="false">IF(A9320="","",IF(AND(A9320&gt;=Debut,A9320&lt;Fin),1,0))</f>
        <v/>
      </c>
      <c r="H9320" s="0" t="str">
        <f aca="false">IF(G9320=1,INT(ROUND((A9320-Debut)*86400,0)/600),"")</f>
        <v/>
      </c>
      <c r="I9320" s="0" t="str">
        <f aca="false">IF(G9320=1,INT(ROUND((A9320-Debut)*86400,0)/3600),"")</f>
        <v/>
      </c>
      <c r="J9320" s="0" t="str">
        <f aca="false">IF(OR(A9320="",B9320=""),"",ROUND((B9320-A9320)*86400,0))</f>
        <v/>
      </c>
      <c r="K9320" s="37" t="str">
        <f aca="false">IF(G9320=1,IF(COUNTIFS($C:$C,C9320,$G:$G,1,$A:$A,"&gt;="&amp;(A9320-FenetreInterm/86400),$A:$A,"&lt;="&amp;A9320)&gt;=NbInterm,1,0),"")</f>
        <v/>
      </c>
      <c r="L9320" s="37" t="str">
        <f aca="false">IF(G9320=1,IF(B9320="",0,IF(J9320&lt;SeuilFugitive,1,0)),"")</f>
        <v/>
      </c>
      <c r="M9320" s="37" t="str">
        <f aca="false">IF(G9320=1,IF(B9320="",IF((Fin-A9320)*24&gt;SeuilFigee,1,0),IF(J9320&gt;SeuilFigee*3600,1,0)),"")</f>
        <v/>
      </c>
      <c r="N9320" s="0" t="str">
        <f aca="false">IF(G9320=1,IF(COUNTIF(H$2:H9320,H9320)=1,COUNTIF($H:$H,H9320),""),"")</f>
        <v/>
      </c>
      <c r="O9320" s="0" t="str">
        <f aca="false">IF(G9320=1,IF(COUNTIF(I$2:I9320,I9320)=1,COUNTIF($I:$I,I9320),""),"")</f>
        <v/>
      </c>
      <c r="P9320" s="38" t="str">
        <f aca="false">IF(G9320=1,IF(COUNTIFS(C$2:C9320,C9320,G$2:G9320,1)=1,COUNTIFS($C:$C,C9320,$G:$G,1)+ROW()/10000000,""),"")</f>
        <v/>
      </c>
      <c r="Q9320" s="0" t="str">
        <f aca="false">IF(K9320=1,IF(COUNTIFS(C$2:C9320,C9320,K$2:K9320,1)=1,1,0),"")</f>
        <v/>
      </c>
      <c r="R9320" s="0" t="str">
        <f aca="false">IF(M9320=1,IF(COUNTIFS(C$2:C9320,C9320,M$2:M9320,1)=1,1,0),"")</f>
        <v/>
      </c>
      <c r="S9320" s="0" t="str">
        <f aca="false">IF(L9320=1,IF(COUNTIFS(C$2:C9320,C9320,L$2:L9320,1)=1,1,0),"")</f>
        <v/>
      </c>
      <c r="T9320" s="38" t="str">
        <f aca="false">IF(N9320="","",N9320+ROW()/10000000)</f>
        <v/>
      </c>
      <c r="U9320" s="0" t="str">
        <f aca="false">IF(G9320=1,IF(B9320="",1,0),"")</f>
        <v/>
      </c>
    </row>
    <row r="9321" customFormat="false" ht="15" hidden="false" customHeight="false" outlineLevel="0" collapsed="false">
      <c r="A9321" s="35"/>
      <c r="B9321" s="35"/>
      <c r="G9321" s="0" t="str">
        <f aca="false">IF(A9321="","",IF(AND(A9321&gt;=Debut,A9321&lt;Fin),1,0))</f>
        <v/>
      </c>
      <c r="H9321" s="0" t="str">
        <f aca="false">IF(G9321=1,INT(ROUND((A9321-Debut)*86400,0)/600),"")</f>
        <v/>
      </c>
      <c r="I9321" s="0" t="str">
        <f aca="false">IF(G9321=1,INT(ROUND((A9321-Debut)*86400,0)/3600),"")</f>
        <v/>
      </c>
      <c r="J9321" s="0" t="str">
        <f aca="false">IF(OR(A9321="",B9321=""),"",ROUND((B9321-A9321)*86400,0))</f>
        <v/>
      </c>
      <c r="K9321" s="37" t="str">
        <f aca="false">IF(G9321=1,IF(COUNTIFS($C:$C,C9321,$G:$G,1,$A:$A,"&gt;="&amp;(A9321-FenetreInterm/86400),$A:$A,"&lt;="&amp;A9321)&gt;=NbInterm,1,0),"")</f>
        <v/>
      </c>
      <c r="L9321" s="37" t="str">
        <f aca="false">IF(G9321=1,IF(B9321="",0,IF(J9321&lt;SeuilFugitive,1,0)),"")</f>
        <v/>
      </c>
      <c r="M9321" s="37" t="str">
        <f aca="false">IF(G9321=1,IF(B9321="",IF((Fin-A9321)*24&gt;SeuilFigee,1,0),IF(J9321&gt;SeuilFigee*3600,1,0)),"")</f>
        <v/>
      </c>
      <c r="N9321" s="0" t="str">
        <f aca="false">IF(G9321=1,IF(COUNTIF(H$2:H9321,H9321)=1,COUNTIF($H:$H,H9321),""),"")</f>
        <v/>
      </c>
      <c r="O9321" s="0" t="str">
        <f aca="false">IF(G9321=1,IF(COUNTIF(I$2:I9321,I9321)=1,COUNTIF($I:$I,I9321),""),"")</f>
        <v/>
      </c>
      <c r="P9321" s="38" t="str">
        <f aca="false">IF(G9321=1,IF(COUNTIFS(C$2:C9321,C9321,G$2:G9321,1)=1,COUNTIFS($C:$C,C9321,$G:$G,1)+ROW()/10000000,""),"")</f>
        <v/>
      </c>
      <c r="Q9321" s="0" t="str">
        <f aca="false">IF(K9321=1,IF(COUNTIFS(C$2:C9321,C9321,K$2:K9321,1)=1,1,0),"")</f>
        <v/>
      </c>
      <c r="R9321" s="0" t="str">
        <f aca="false">IF(M9321=1,IF(COUNTIFS(C$2:C9321,C9321,M$2:M9321,1)=1,1,0),"")</f>
        <v/>
      </c>
      <c r="S9321" s="0" t="str">
        <f aca="false">IF(L9321=1,IF(COUNTIFS(C$2:C9321,C9321,L$2:L9321,1)=1,1,0),"")</f>
        <v/>
      </c>
      <c r="T9321" s="38" t="str">
        <f aca="false">IF(N9321="","",N9321+ROW()/10000000)</f>
        <v/>
      </c>
      <c r="U9321" s="0" t="str">
        <f aca="false">IF(G9321=1,IF(B9321="",1,0),"")</f>
        <v/>
      </c>
    </row>
    <row r="9322" customFormat="false" ht="15" hidden="false" customHeight="false" outlineLevel="0" collapsed="false">
      <c r="A9322" s="35"/>
      <c r="B9322" s="35"/>
      <c r="G9322" s="0" t="str">
        <f aca="false">IF(A9322="","",IF(AND(A9322&gt;=Debut,A9322&lt;Fin),1,0))</f>
        <v/>
      </c>
      <c r="H9322" s="0" t="str">
        <f aca="false">IF(G9322=1,INT(ROUND((A9322-Debut)*86400,0)/600),"")</f>
        <v/>
      </c>
      <c r="I9322" s="0" t="str">
        <f aca="false">IF(G9322=1,INT(ROUND((A9322-Debut)*86400,0)/3600),"")</f>
        <v/>
      </c>
      <c r="J9322" s="0" t="str">
        <f aca="false">IF(OR(A9322="",B9322=""),"",ROUND((B9322-A9322)*86400,0))</f>
        <v/>
      </c>
      <c r="K9322" s="37" t="str">
        <f aca="false">IF(G9322=1,IF(COUNTIFS($C:$C,C9322,$G:$G,1,$A:$A,"&gt;="&amp;(A9322-FenetreInterm/86400),$A:$A,"&lt;="&amp;A9322)&gt;=NbInterm,1,0),"")</f>
        <v/>
      </c>
      <c r="L9322" s="37" t="str">
        <f aca="false">IF(G9322=1,IF(B9322="",0,IF(J9322&lt;SeuilFugitive,1,0)),"")</f>
        <v/>
      </c>
      <c r="M9322" s="37" t="str">
        <f aca="false">IF(G9322=1,IF(B9322="",IF((Fin-A9322)*24&gt;SeuilFigee,1,0),IF(J9322&gt;SeuilFigee*3600,1,0)),"")</f>
        <v/>
      </c>
      <c r="N9322" s="0" t="str">
        <f aca="false">IF(G9322=1,IF(COUNTIF(H$2:H9322,H9322)=1,COUNTIF($H:$H,H9322),""),"")</f>
        <v/>
      </c>
      <c r="O9322" s="0" t="str">
        <f aca="false">IF(G9322=1,IF(COUNTIF(I$2:I9322,I9322)=1,COUNTIF($I:$I,I9322),""),"")</f>
        <v/>
      </c>
      <c r="P9322" s="38" t="str">
        <f aca="false">IF(G9322=1,IF(COUNTIFS(C$2:C9322,C9322,G$2:G9322,1)=1,COUNTIFS($C:$C,C9322,$G:$G,1)+ROW()/10000000,""),"")</f>
        <v/>
      </c>
      <c r="Q9322" s="0" t="str">
        <f aca="false">IF(K9322=1,IF(COUNTIFS(C$2:C9322,C9322,K$2:K9322,1)=1,1,0),"")</f>
        <v/>
      </c>
      <c r="R9322" s="0" t="str">
        <f aca="false">IF(M9322=1,IF(COUNTIFS(C$2:C9322,C9322,M$2:M9322,1)=1,1,0),"")</f>
        <v/>
      </c>
      <c r="S9322" s="0" t="str">
        <f aca="false">IF(L9322=1,IF(COUNTIFS(C$2:C9322,C9322,L$2:L9322,1)=1,1,0),"")</f>
        <v/>
      </c>
      <c r="T9322" s="38" t="str">
        <f aca="false">IF(N9322="","",N9322+ROW()/10000000)</f>
        <v/>
      </c>
      <c r="U9322" s="0" t="str">
        <f aca="false">IF(G9322=1,IF(B9322="",1,0),"")</f>
        <v/>
      </c>
    </row>
    <row r="9323" customFormat="false" ht="15" hidden="false" customHeight="false" outlineLevel="0" collapsed="false">
      <c r="A9323" s="35"/>
      <c r="B9323" s="35"/>
      <c r="G9323" s="0" t="str">
        <f aca="false">IF(A9323="","",IF(AND(A9323&gt;=Debut,A9323&lt;Fin),1,0))</f>
        <v/>
      </c>
      <c r="H9323" s="0" t="str">
        <f aca="false">IF(G9323=1,INT(ROUND((A9323-Debut)*86400,0)/600),"")</f>
        <v/>
      </c>
      <c r="I9323" s="0" t="str">
        <f aca="false">IF(G9323=1,INT(ROUND((A9323-Debut)*86400,0)/3600),"")</f>
        <v/>
      </c>
      <c r="J9323" s="0" t="str">
        <f aca="false">IF(OR(A9323="",B9323=""),"",ROUND((B9323-A9323)*86400,0))</f>
        <v/>
      </c>
      <c r="K9323" s="37" t="str">
        <f aca="false">IF(G9323=1,IF(COUNTIFS($C:$C,C9323,$G:$G,1,$A:$A,"&gt;="&amp;(A9323-FenetreInterm/86400),$A:$A,"&lt;="&amp;A9323)&gt;=NbInterm,1,0),"")</f>
        <v/>
      </c>
      <c r="L9323" s="37" t="str">
        <f aca="false">IF(G9323=1,IF(B9323="",0,IF(J9323&lt;SeuilFugitive,1,0)),"")</f>
        <v/>
      </c>
      <c r="M9323" s="37" t="str">
        <f aca="false">IF(G9323=1,IF(B9323="",IF((Fin-A9323)*24&gt;SeuilFigee,1,0),IF(J9323&gt;SeuilFigee*3600,1,0)),"")</f>
        <v/>
      </c>
      <c r="N9323" s="0" t="str">
        <f aca="false">IF(G9323=1,IF(COUNTIF(H$2:H9323,H9323)=1,COUNTIF($H:$H,H9323),""),"")</f>
        <v/>
      </c>
      <c r="O9323" s="0" t="str">
        <f aca="false">IF(G9323=1,IF(COUNTIF(I$2:I9323,I9323)=1,COUNTIF($I:$I,I9323),""),"")</f>
        <v/>
      </c>
      <c r="P9323" s="38" t="str">
        <f aca="false">IF(G9323=1,IF(COUNTIFS(C$2:C9323,C9323,G$2:G9323,1)=1,COUNTIFS($C:$C,C9323,$G:$G,1)+ROW()/10000000,""),"")</f>
        <v/>
      </c>
      <c r="Q9323" s="0" t="str">
        <f aca="false">IF(K9323=1,IF(COUNTIFS(C$2:C9323,C9323,K$2:K9323,1)=1,1,0),"")</f>
        <v/>
      </c>
      <c r="R9323" s="0" t="str">
        <f aca="false">IF(M9323=1,IF(COUNTIFS(C$2:C9323,C9323,M$2:M9323,1)=1,1,0),"")</f>
        <v/>
      </c>
      <c r="S9323" s="0" t="str">
        <f aca="false">IF(L9323=1,IF(COUNTIFS(C$2:C9323,C9323,L$2:L9323,1)=1,1,0),"")</f>
        <v/>
      </c>
      <c r="T9323" s="38" t="str">
        <f aca="false">IF(N9323="","",N9323+ROW()/10000000)</f>
        <v/>
      </c>
      <c r="U9323" s="0" t="str">
        <f aca="false">IF(G9323=1,IF(B9323="",1,0),"")</f>
        <v/>
      </c>
    </row>
    <row r="9324" customFormat="false" ht="15" hidden="false" customHeight="false" outlineLevel="0" collapsed="false">
      <c r="A9324" s="35"/>
      <c r="B9324" s="35"/>
      <c r="G9324" s="0" t="str">
        <f aca="false">IF(A9324="","",IF(AND(A9324&gt;=Debut,A9324&lt;Fin),1,0))</f>
        <v/>
      </c>
      <c r="H9324" s="0" t="str">
        <f aca="false">IF(G9324=1,INT(ROUND((A9324-Debut)*86400,0)/600),"")</f>
        <v/>
      </c>
      <c r="I9324" s="0" t="str">
        <f aca="false">IF(G9324=1,INT(ROUND((A9324-Debut)*86400,0)/3600),"")</f>
        <v/>
      </c>
      <c r="J9324" s="0" t="str">
        <f aca="false">IF(OR(A9324="",B9324=""),"",ROUND((B9324-A9324)*86400,0))</f>
        <v/>
      </c>
      <c r="K9324" s="37" t="str">
        <f aca="false">IF(G9324=1,IF(COUNTIFS($C:$C,C9324,$G:$G,1,$A:$A,"&gt;="&amp;(A9324-FenetreInterm/86400),$A:$A,"&lt;="&amp;A9324)&gt;=NbInterm,1,0),"")</f>
        <v/>
      </c>
      <c r="L9324" s="37" t="str">
        <f aca="false">IF(G9324=1,IF(B9324="",0,IF(J9324&lt;SeuilFugitive,1,0)),"")</f>
        <v/>
      </c>
      <c r="M9324" s="37" t="str">
        <f aca="false">IF(G9324=1,IF(B9324="",IF((Fin-A9324)*24&gt;SeuilFigee,1,0),IF(J9324&gt;SeuilFigee*3600,1,0)),"")</f>
        <v/>
      </c>
      <c r="N9324" s="0" t="str">
        <f aca="false">IF(G9324=1,IF(COUNTIF(H$2:H9324,H9324)=1,COUNTIF($H:$H,H9324),""),"")</f>
        <v/>
      </c>
      <c r="O9324" s="0" t="str">
        <f aca="false">IF(G9324=1,IF(COUNTIF(I$2:I9324,I9324)=1,COUNTIF($I:$I,I9324),""),"")</f>
        <v/>
      </c>
      <c r="P9324" s="38" t="str">
        <f aca="false">IF(G9324=1,IF(COUNTIFS(C$2:C9324,C9324,G$2:G9324,1)=1,COUNTIFS($C:$C,C9324,$G:$G,1)+ROW()/10000000,""),"")</f>
        <v/>
      </c>
      <c r="Q9324" s="0" t="str">
        <f aca="false">IF(K9324=1,IF(COUNTIFS(C$2:C9324,C9324,K$2:K9324,1)=1,1,0),"")</f>
        <v/>
      </c>
      <c r="R9324" s="0" t="str">
        <f aca="false">IF(M9324=1,IF(COUNTIFS(C$2:C9324,C9324,M$2:M9324,1)=1,1,0),"")</f>
        <v/>
      </c>
      <c r="S9324" s="0" t="str">
        <f aca="false">IF(L9324=1,IF(COUNTIFS(C$2:C9324,C9324,L$2:L9324,1)=1,1,0),"")</f>
        <v/>
      </c>
      <c r="T9324" s="38" t="str">
        <f aca="false">IF(N9324="","",N9324+ROW()/10000000)</f>
        <v/>
      </c>
      <c r="U9324" s="0" t="str">
        <f aca="false">IF(G9324=1,IF(B9324="",1,0),"")</f>
        <v/>
      </c>
    </row>
    <row r="9325" customFormat="false" ht="15" hidden="false" customHeight="false" outlineLevel="0" collapsed="false">
      <c r="A9325" s="35"/>
      <c r="B9325" s="35"/>
      <c r="G9325" s="0" t="str">
        <f aca="false">IF(A9325="","",IF(AND(A9325&gt;=Debut,A9325&lt;Fin),1,0))</f>
        <v/>
      </c>
      <c r="H9325" s="0" t="str">
        <f aca="false">IF(G9325=1,INT(ROUND((A9325-Debut)*86400,0)/600),"")</f>
        <v/>
      </c>
      <c r="I9325" s="0" t="str">
        <f aca="false">IF(G9325=1,INT(ROUND((A9325-Debut)*86400,0)/3600),"")</f>
        <v/>
      </c>
      <c r="J9325" s="0" t="str">
        <f aca="false">IF(OR(A9325="",B9325=""),"",ROUND((B9325-A9325)*86400,0))</f>
        <v/>
      </c>
      <c r="K9325" s="37" t="str">
        <f aca="false">IF(G9325=1,IF(COUNTIFS($C:$C,C9325,$G:$G,1,$A:$A,"&gt;="&amp;(A9325-FenetreInterm/86400),$A:$A,"&lt;="&amp;A9325)&gt;=NbInterm,1,0),"")</f>
        <v/>
      </c>
      <c r="L9325" s="37" t="str">
        <f aca="false">IF(G9325=1,IF(B9325="",0,IF(J9325&lt;SeuilFugitive,1,0)),"")</f>
        <v/>
      </c>
      <c r="M9325" s="37" t="str">
        <f aca="false">IF(G9325=1,IF(B9325="",IF((Fin-A9325)*24&gt;SeuilFigee,1,0),IF(J9325&gt;SeuilFigee*3600,1,0)),"")</f>
        <v/>
      </c>
      <c r="N9325" s="0" t="str">
        <f aca="false">IF(G9325=1,IF(COUNTIF(H$2:H9325,H9325)=1,COUNTIF($H:$H,H9325),""),"")</f>
        <v/>
      </c>
      <c r="O9325" s="0" t="str">
        <f aca="false">IF(G9325=1,IF(COUNTIF(I$2:I9325,I9325)=1,COUNTIF($I:$I,I9325),""),"")</f>
        <v/>
      </c>
      <c r="P9325" s="38" t="str">
        <f aca="false">IF(G9325=1,IF(COUNTIFS(C$2:C9325,C9325,G$2:G9325,1)=1,COUNTIFS($C:$C,C9325,$G:$G,1)+ROW()/10000000,""),"")</f>
        <v/>
      </c>
      <c r="Q9325" s="0" t="str">
        <f aca="false">IF(K9325=1,IF(COUNTIFS(C$2:C9325,C9325,K$2:K9325,1)=1,1,0),"")</f>
        <v/>
      </c>
      <c r="R9325" s="0" t="str">
        <f aca="false">IF(M9325=1,IF(COUNTIFS(C$2:C9325,C9325,M$2:M9325,1)=1,1,0),"")</f>
        <v/>
      </c>
      <c r="S9325" s="0" t="str">
        <f aca="false">IF(L9325=1,IF(COUNTIFS(C$2:C9325,C9325,L$2:L9325,1)=1,1,0),"")</f>
        <v/>
      </c>
      <c r="T9325" s="38" t="str">
        <f aca="false">IF(N9325="","",N9325+ROW()/10000000)</f>
        <v/>
      </c>
      <c r="U9325" s="0" t="str">
        <f aca="false">IF(G9325=1,IF(B9325="",1,0),"")</f>
        <v/>
      </c>
    </row>
    <row r="9326" customFormat="false" ht="15" hidden="false" customHeight="false" outlineLevel="0" collapsed="false">
      <c r="A9326" s="35"/>
      <c r="B9326" s="35"/>
      <c r="G9326" s="0" t="str">
        <f aca="false">IF(A9326="","",IF(AND(A9326&gt;=Debut,A9326&lt;Fin),1,0))</f>
        <v/>
      </c>
      <c r="H9326" s="0" t="str">
        <f aca="false">IF(G9326=1,INT(ROUND((A9326-Debut)*86400,0)/600),"")</f>
        <v/>
      </c>
      <c r="I9326" s="0" t="str">
        <f aca="false">IF(G9326=1,INT(ROUND((A9326-Debut)*86400,0)/3600),"")</f>
        <v/>
      </c>
      <c r="J9326" s="0" t="str">
        <f aca="false">IF(OR(A9326="",B9326=""),"",ROUND((B9326-A9326)*86400,0))</f>
        <v/>
      </c>
      <c r="K9326" s="37" t="str">
        <f aca="false">IF(G9326=1,IF(COUNTIFS($C:$C,C9326,$G:$G,1,$A:$A,"&gt;="&amp;(A9326-FenetreInterm/86400),$A:$A,"&lt;="&amp;A9326)&gt;=NbInterm,1,0),"")</f>
        <v/>
      </c>
      <c r="L9326" s="37" t="str">
        <f aca="false">IF(G9326=1,IF(B9326="",0,IF(J9326&lt;SeuilFugitive,1,0)),"")</f>
        <v/>
      </c>
      <c r="M9326" s="37" t="str">
        <f aca="false">IF(G9326=1,IF(B9326="",IF((Fin-A9326)*24&gt;SeuilFigee,1,0),IF(J9326&gt;SeuilFigee*3600,1,0)),"")</f>
        <v/>
      </c>
      <c r="N9326" s="0" t="str">
        <f aca="false">IF(G9326=1,IF(COUNTIF(H$2:H9326,H9326)=1,COUNTIF($H:$H,H9326),""),"")</f>
        <v/>
      </c>
      <c r="O9326" s="0" t="str">
        <f aca="false">IF(G9326=1,IF(COUNTIF(I$2:I9326,I9326)=1,COUNTIF($I:$I,I9326),""),"")</f>
        <v/>
      </c>
      <c r="P9326" s="38" t="str">
        <f aca="false">IF(G9326=1,IF(COUNTIFS(C$2:C9326,C9326,G$2:G9326,1)=1,COUNTIFS($C:$C,C9326,$G:$G,1)+ROW()/10000000,""),"")</f>
        <v/>
      </c>
      <c r="Q9326" s="0" t="str">
        <f aca="false">IF(K9326=1,IF(COUNTIFS(C$2:C9326,C9326,K$2:K9326,1)=1,1,0),"")</f>
        <v/>
      </c>
      <c r="R9326" s="0" t="str">
        <f aca="false">IF(M9326=1,IF(COUNTIFS(C$2:C9326,C9326,M$2:M9326,1)=1,1,0),"")</f>
        <v/>
      </c>
      <c r="S9326" s="0" t="str">
        <f aca="false">IF(L9326=1,IF(COUNTIFS(C$2:C9326,C9326,L$2:L9326,1)=1,1,0),"")</f>
        <v/>
      </c>
      <c r="T9326" s="38" t="str">
        <f aca="false">IF(N9326="","",N9326+ROW()/10000000)</f>
        <v/>
      </c>
      <c r="U9326" s="0" t="str">
        <f aca="false">IF(G9326=1,IF(B9326="",1,0),"")</f>
        <v/>
      </c>
    </row>
    <row r="9327" customFormat="false" ht="15" hidden="false" customHeight="false" outlineLevel="0" collapsed="false">
      <c r="A9327" s="35"/>
      <c r="B9327" s="35"/>
      <c r="G9327" s="0" t="str">
        <f aca="false">IF(A9327="","",IF(AND(A9327&gt;=Debut,A9327&lt;Fin),1,0))</f>
        <v/>
      </c>
      <c r="H9327" s="0" t="str">
        <f aca="false">IF(G9327=1,INT(ROUND((A9327-Debut)*86400,0)/600),"")</f>
        <v/>
      </c>
      <c r="I9327" s="0" t="str">
        <f aca="false">IF(G9327=1,INT(ROUND((A9327-Debut)*86400,0)/3600),"")</f>
        <v/>
      </c>
      <c r="J9327" s="0" t="str">
        <f aca="false">IF(OR(A9327="",B9327=""),"",ROUND((B9327-A9327)*86400,0))</f>
        <v/>
      </c>
      <c r="K9327" s="37" t="str">
        <f aca="false">IF(G9327=1,IF(COUNTIFS($C:$C,C9327,$G:$G,1,$A:$A,"&gt;="&amp;(A9327-FenetreInterm/86400),$A:$A,"&lt;="&amp;A9327)&gt;=NbInterm,1,0),"")</f>
        <v/>
      </c>
      <c r="L9327" s="37" t="str">
        <f aca="false">IF(G9327=1,IF(B9327="",0,IF(J9327&lt;SeuilFugitive,1,0)),"")</f>
        <v/>
      </c>
      <c r="M9327" s="37" t="str">
        <f aca="false">IF(G9327=1,IF(B9327="",IF((Fin-A9327)*24&gt;SeuilFigee,1,0),IF(J9327&gt;SeuilFigee*3600,1,0)),"")</f>
        <v/>
      </c>
      <c r="N9327" s="0" t="str">
        <f aca="false">IF(G9327=1,IF(COUNTIF(H$2:H9327,H9327)=1,COUNTIF($H:$H,H9327),""),"")</f>
        <v/>
      </c>
      <c r="O9327" s="0" t="str">
        <f aca="false">IF(G9327=1,IF(COUNTIF(I$2:I9327,I9327)=1,COUNTIF($I:$I,I9327),""),"")</f>
        <v/>
      </c>
      <c r="P9327" s="38" t="str">
        <f aca="false">IF(G9327=1,IF(COUNTIFS(C$2:C9327,C9327,G$2:G9327,1)=1,COUNTIFS($C:$C,C9327,$G:$G,1)+ROW()/10000000,""),"")</f>
        <v/>
      </c>
      <c r="Q9327" s="0" t="str">
        <f aca="false">IF(K9327=1,IF(COUNTIFS(C$2:C9327,C9327,K$2:K9327,1)=1,1,0),"")</f>
        <v/>
      </c>
      <c r="R9327" s="0" t="str">
        <f aca="false">IF(M9327=1,IF(COUNTIFS(C$2:C9327,C9327,M$2:M9327,1)=1,1,0),"")</f>
        <v/>
      </c>
      <c r="S9327" s="0" t="str">
        <f aca="false">IF(L9327=1,IF(COUNTIFS(C$2:C9327,C9327,L$2:L9327,1)=1,1,0),"")</f>
        <v/>
      </c>
      <c r="T9327" s="38" t="str">
        <f aca="false">IF(N9327="","",N9327+ROW()/10000000)</f>
        <v/>
      </c>
      <c r="U9327" s="0" t="str">
        <f aca="false">IF(G9327=1,IF(B9327="",1,0),"")</f>
        <v/>
      </c>
    </row>
    <row r="9328" customFormat="false" ht="15" hidden="false" customHeight="false" outlineLevel="0" collapsed="false">
      <c r="A9328" s="35"/>
      <c r="B9328" s="35"/>
      <c r="G9328" s="0" t="str">
        <f aca="false">IF(A9328="","",IF(AND(A9328&gt;=Debut,A9328&lt;Fin),1,0))</f>
        <v/>
      </c>
      <c r="H9328" s="0" t="str">
        <f aca="false">IF(G9328=1,INT(ROUND((A9328-Debut)*86400,0)/600),"")</f>
        <v/>
      </c>
      <c r="I9328" s="0" t="str">
        <f aca="false">IF(G9328=1,INT(ROUND((A9328-Debut)*86400,0)/3600),"")</f>
        <v/>
      </c>
      <c r="J9328" s="0" t="str">
        <f aca="false">IF(OR(A9328="",B9328=""),"",ROUND((B9328-A9328)*86400,0))</f>
        <v/>
      </c>
      <c r="K9328" s="37" t="str">
        <f aca="false">IF(G9328=1,IF(COUNTIFS($C:$C,C9328,$G:$G,1,$A:$A,"&gt;="&amp;(A9328-FenetreInterm/86400),$A:$A,"&lt;="&amp;A9328)&gt;=NbInterm,1,0),"")</f>
        <v/>
      </c>
      <c r="L9328" s="37" t="str">
        <f aca="false">IF(G9328=1,IF(B9328="",0,IF(J9328&lt;SeuilFugitive,1,0)),"")</f>
        <v/>
      </c>
      <c r="M9328" s="37" t="str">
        <f aca="false">IF(G9328=1,IF(B9328="",IF((Fin-A9328)*24&gt;SeuilFigee,1,0),IF(J9328&gt;SeuilFigee*3600,1,0)),"")</f>
        <v/>
      </c>
      <c r="N9328" s="0" t="str">
        <f aca="false">IF(G9328=1,IF(COUNTIF(H$2:H9328,H9328)=1,COUNTIF($H:$H,H9328),""),"")</f>
        <v/>
      </c>
      <c r="O9328" s="0" t="str">
        <f aca="false">IF(G9328=1,IF(COUNTIF(I$2:I9328,I9328)=1,COUNTIF($I:$I,I9328),""),"")</f>
        <v/>
      </c>
      <c r="P9328" s="38" t="str">
        <f aca="false">IF(G9328=1,IF(COUNTIFS(C$2:C9328,C9328,G$2:G9328,1)=1,COUNTIFS($C:$C,C9328,$G:$G,1)+ROW()/10000000,""),"")</f>
        <v/>
      </c>
      <c r="Q9328" s="0" t="str">
        <f aca="false">IF(K9328=1,IF(COUNTIFS(C$2:C9328,C9328,K$2:K9328,1)=1,1,0),"")</f>
        <v/>
      </c>
      <c r="R9328" s="0" t="str">
        <f aca="false">IF(M9328=1,IF(COUNTIFS(C$2:C9328,C9328,M$2:M9328,1)=1,1,0),"")</f>
        <v/>
      </c>
      <c r="S9328" s="0" t="str">
        <f aca="false">IF(L9328=1,IF(COUNTIFS(C$2:C9328,C9328,L$2:L9328,1)=1,1,0),"")</f>
        <v/>
      </c>
      <c r="T9328" s="38" t="str">
        <f aca="false">IF(N9328="","",N9328+ROW()/10000000)</f>
        <v/>
      </c>
      <c r="U9328" s="0" t="str">
        <f aca="false">IF(G9328=1,IF(B9328="",1,0),"")</f>
        <v/>
      </c>
    </row>
    <row r="9329" customFormat="false" ht="15" hidden="false" customHeight="false" outlineLevel="0" collapsed="false">
      <c r="A9329" s="35"/>
      <c r="B9329" s="35"/>
      <c r="G9329" s="0" t="str">
        <f aca="false">IF(A9329="","",IF(AND(A9329&gt;=Debut,A9329&lt;Fin),1,0))</f>
        <v/>
      </c>
      <c r="H9329" s="0" t="str">
        <f aca="false">IF(G9329=1,INT(ROUND((A9329-Debut)*86400,0)/600),"")</f>
        <v/>
      </c>
      <c r="I9329" s="0" t="str">
        <f aca="false">IF(G9329=1,INT(ROUND((A9329-Debut)*86400,0)/3600),"")</f>
        <v/>
      </c>
      <c r="J9329" s="0" t="str">
        <f aca="false">IF(OR(A9329="",B9329=""),"",ROUND((B9329-A9329)*86400,0))</f>
        <v/>
      </c>
      <c r="K9329" s="37" t="str">
        <f aca="false">IF(G9329=1,IF(COUNTIFS($C:$C,C9329,$G:$G,1,$A:$A,"&gt;="&amp;(A9329-FenetreInterm/86400),$A:$A,"&lt;="&amp;A9329)&gt;=NbInterm,1,0),"")</f>
        <v/>
      </c>
      <c r="L9329" s="37" t="str">
        <f aca="false">IF(G9329=1,IF(B9329="",0,IF(J9329&lt;SeuilFugitive,1,0)),"")</f>
        <v/>
      </c>
      <c r="M9329" s="37" t="str">
        <f aca="false">IF(G9329=1,IF(B9329="",IF((Fin-A9329)*24&gt;SeuilFigee,1,0),IF(J9329&gt;SeuilFigee*3600,1,0)),"")</f>
        <v/>
      </c>
      <c r="N9329" s="0" t="str">
        <f aca="false">IF(G9329=1,IF(COUNTIF(H$2:H9329,H9329)=1,COUNTIF($H:$H,H9329),""),"")</f>
        <v/>
      </c>
      <c r="O9329" s="0" t="str">
        <f aca="false">IF(G9329=1,IF(COUNTIF(I$2:I9329,I9329)=1,COUNTIF($I:$I,I9329),""),"")</f>
        <v/>
      </c>
      <c r="P9329" s="38" t="str">
        <f aca="false">IF(G9329=1,IF(COUNTIFS(C$2:C9329,C9329,G$2:G9329,1)=1,COUNTIFS($C:$C,C9329,$G:$G,1)+ROW()/10000000,""),"")</f>
        <v/>
      </c>
      <c r="Q9329" s="0" t="str">
        <f aca="false">IF(K9329=1,IF(COUNTIFS(C$2:C9329,C9329,K$2:K9329,1)=1,1,0),"")</f>
        <v/>
      </c>
      <c r="R9329" s="0" t="str">
        <f aca="false">IF(M9329=1,IF(COUNTIFS(C$2:C9329,C9329,M$2:M9329,1)=1,1,0),"")</f>
        <v/>
      </c>
      <c r="S9329" s="0" t="str">
        <f aca="false">IF(L9329=1,IF(COUNTIFS(C$2:C9329,C9329,L$2:L9329,1)=1,1,0),"")</f>
        <v/>
      </c>
      <c r="T9329" s="38" t="str">
        <f aca="false">IF(N9329="","",N9329+ROW()/10000000)</f>
        <v/>
      </c>
      <c r="U9329" s="0" t="str">
        <f aca="false">IF(G9329=1,IF(B9329="",1,0),"")</f>
        <v/>
      </c>
    </row>
    <row r="9330" customFormat="false" ht="15" hidden="false" customHeight="false" outlineLevel="0" collapsed="false">
      <c r="A9330" s="35"/>
      <c r="B9330" s="35"/>
      <c r="G9330" s="0" t="str">
        <f aca="false">IF(A9330="","",IF(AND(A9330&gt;=Debut,A9330&lt;Fin),1,0))</f>
        <v/>
      </c>
      <c r="H9330" s="0" t="str">
        <f aca="false">IF(G9330=1,INT(ROUND((A9330-Debut)*86400,0)/600),"")</f>
        <v/>
      </c>
      <c r="I9330" s="0" t="str">
        <f aca="false">IF(G9330=1,INT(ROUND((A9330-Debut)*86400,0)/3600),"")</f>
        <v/>
      </c>
      <c r="J9330" s="0" t="str">
        <f aca="false">IF(OR(A9330="",B9330=""),"",ROUND((B9330-A9330)*86400,0))</f>
        <v/>
      </c>
      <c r="K9330" s="37" t="str">
        <f aca="false">IF(G9330=1,IF(COUNTIFS($C:$C,C9330,$G:$G,1,$A:$A,"&gt;="&amp;(A9330-FenetreInterm/86400),$A:$A,"&lt;="&amp;A9330)&gt;=NbInterm,1,0),"")</f>
        <v/>
      </c>
      <c r="L9330" s="37" t="str">
        <f aca="false">IF(G9330=1,IF(B9330="",0,IF(J9330&lt;SeuilFugitive,1,0)),"")</f>
        <v/>
      </c>
      <c r="M9330" s="37" t="str">
        <f aca="false">IF(G9330=1,IF(B9330="",IF((Fin-A9330)*24&gt;SeuilFigee,1,0),IF(J9330&gt;SeuilFigee*3600,1,0)),"")</f>
        <v/>
      </c>
      <c r="N9330" s="0" t="str">
        <f aca="false">IF(G9330=1,IF(COUNTIF(H$2:H9330,H9330)=1,COUNTIF($H:$H,H9330),""),"")</f>
        <v/>
      </c>
      <c r="O9330" s="0" t="str">
        <f aca="false">IF(G9330=1,IF(COUNTIF(I$2:I9330,I9330)=1,COUNTIF($I:$I,I9330),""),"")</f>
        <v/>
      </c>
      <c r="P9330" s="38" t="str">
        <f aca="false">IF(G9330=1,IF(COUNTIFS(C$2:C9330,C9330,G$2:G9330,1)=1,COUNTIFS($C:$C,C9330,$G:$G,1)+ROW()/10000000,""),"")</f>
        <v/>
      </c>
      <c r="Q9330" s="0" t="str">
        <f aca="false">IF(K9330=1,IF(COUNTIFS(C$2:C9330,C9330,K$2:K9330,1)=1,1,0),"")</f>
        <v/>
      </c>
      <c r="R9330" s="0" t="str">
        <f aca="false">IF(M9330=1,IF(COUNTIFS(C$2:C9330,C9330,M$2:M9330,1)=1,1,0),"")</f>
        <v/>
      </c>
      <c r="S9330" s="0" t="str">
        <f aca="false">IF(L9330=1,IF(COUNTIFS(C$2:C9330,C9330,L$2:L9330,1)=1,1,0),"")</f>
        <v/>
      </c>
      <c r="T9330" s="38" t="str">
        <f aca="false">IF(N9330="","",N9330+ROW()/10000000)</f>
        <v/>
      </c>
      <c r="U9330" s="0" t="str">
        <f aca="false">IF(G9330=1,IF(B9330="",1,0),"")</f>
        <v/>
      </c>
    </row>
    <row r="9331" customFormat="false" ht="15" hidden="false" customHeight="false" outlineLevel="0" collapsed="false">
      <c r="A9331" s="35"/>
      <c r="B9331" s="35"/>
      <c r="G9331" s="0" t="str">
        <f aca="false">IF(A9331="","",IF(AND(A9331&gt;=Debut,A9331&lt;Fin),1,0))</f>
        <v/>
      </c>
      <c r="H9331" s="0" t="str">
        <f aca="false">IF(G9331=1,INT(ROUND((A9331-Debut)*86400,0)/600),"")</f>
        <v/>
      </c>
      <c r="I9331" s="0" t="str">
        <f aca="false">IF(G9331=1,INT(ROUND((A9331-Debut)*86400,0)/3600),"")</f>
        <v/>
      </c>
      <c r="J9331" s="0" t="str">
        <f aca="false">IF(OR(A9331="",B9331=""),"",ROUND((B9331-A9331)*86400,0))</f>
        <v/>
      </c>
      <c r="K9331" s="37" t="str">
        <f aca="false">IF(G9331=1,IF(COUNTIFS($C:$C,C9331,$G:$G,1,$A:$A,"&gt;="&amp;(A9331-FenetreInterm/86400),$A:$A,"&lt;="&amp;A9331)&gt;=NbInterm,1,0),"")</f>
        <v/>
      </c>
      <c r="L9331" s="37" t="str">
        <f aca="false">IF(G9331=1,IF(B9331="",0,IF(J9331&lt;SeuilFugitive,1,0)),"")</f>
        <v/>
      </c>
      <c r="M9331" s="37" t="str">
        <f aca="false">IF(G9331=1,IF(B9331="",IF((Fin-A9331)*24&gt;SeuilFigee,1,0),IF(J9331&gt;SeuilFigee*3600,1,0)),"")</f>
        <v/>
      </c>
      <c r="N9331" s="0" t="str">
        <f aca="false">IF(G9331=1,IF(COUNTIF(H$2:H9331,H9331)=1,COUNTIF($H:$H,H9331),""),"")</f>
        <v/>
      </c>
      <c r="O9331" s="0" t="str">
        <f aca="false">IF(G9331=1,IF(COUNTIF(I$2:I9331,I9331)=1,COUNTIF($I:$I,I9331),""),"")</f>
        <v/>
      </c>
      <c r="P9331" s="38" t="str">
        <f aca="false">IF(G9331=1,IF(COUNTIFS(C$2:C9331,C9331,G$2:G9331,1)=1,COUNTIFS($C:$C,C9331,$G:$G,1)+ROW()/10000000,""),"")</f>
        <v/>
      </c>
      <c r="Q9331" s="0" t="str">
        <f aca="false">IF(K9331=1,IF(COUNTIFS(C$2:C9331,C9331,K$2:K9331,1)=1,1,0),"")</f>
        <v/>
      </c>
      <c r="R9331" s="0" t="str">
        <f aca="false">IF(M9331=1,IF(COUNTIFS(C$2:C9331,C9331,M$2:M9331,1)=1,1,0),"")</f>
        <v/>
      </c>
      <c r="S9331" s="0" t="str">
        <f aca="false">IF(L9331=1,IF(COUNTIFS(C$2:C9331,C9331,L$2:L9331,1)=1,1,0),"")</f>
        <v/>
      </c>
      <c r="T9331" s="38" t="str">
        <f aca="false">IF(N9331="","",N9331+ROW()/10000000)</f>
        <v/>
      </c>
      <c r="U9331" s="0" t="str">
        <f aca="false">IF(G9331=1,IF(B9331="",1,0),"")</f>
        <v/>
      </c>
    </row>
    <row r="9332" customFormat="false" ht="15" hidden="false" customHeight="false" outlineLevel="0" collapsed="false">
      <c r="A9332" s="35"/>
      <c r="B9332" s="35"/>
      <c r="G9332" s="0" t="str">
        <f aca="false">IF(A9332="","",IF(AND(A9332&gt;=Debut,A9332&lt;Fin),1,0))</f>
        <v/>
      </c>
      <c r="H9332" s="0" t="str">
        <f aca="false">IF(G9332=1,INT(ROUND((A9332-Debut)*86400,0)/600),"")</f>
        <v/>
      </c>
      <c r="I9332" s="0" t="str">
        <f aca="false">IF(G9332=1,INT(ROUND((A9332-Debut)*86400,0)/3600),"")</f>
        <v/>
      </c>
      <c r="J9332" s="0" t="str">
        <f aca="false">IF(OR(A9332="",B9332=""),"",ROUND((B9332-A9332)*86400,0))</f>
        <v/>
      </c>
      <c r="K9332" s="37" t="str">
        <f aca="false">IF(G9332=1,IF(COUNTIFS($C:$C,C9332,$G:$G,1,$A:$A,"&gt;="&amp;(A9332-FenetreInterm/86400),$A:$A,"&lt;="&amp;A9332)&gt;=NbInterm,1,0),"")</f>
        <v/>
      </c>
      <c r="L9332" s="37" t="str">
        <f aca="false">IF(G9332=1,IF(B9332="",0,IF(J9332&lt;SeuilFugitive,1,0)),"")</f>
        <v/>
      </c>
      <c r="M9332" s="37" t="str">
        <f aca="false">IF(G9332=1,IF(B9332="",IF((Fin-A9332)*24&gt;SeuilFigee,1,0),IF(J9332&gt;SeuilFigee*3600,1,0)),"")</f>
        <v/>
      </c>
      <c r="N9332" s="0" t="str">
        <f aca="false">IF(G9332=1,IF(COUNTIF(H$2:H9332,H9332)=1,COUNTIF($H:$H,H9332),""),"")</f>
        <v/>
      </c>
      <c r="O9332" s="0" t="str">
        <f aca="false">IF(G9332=1,IF(COUNTIF(I$2:I9332,I9332)=1,COUNTIF($I:$I,I9332),""),"")</f>
        <v/>
      </c>
      <c r="P9332" s="38" t="str">
        <f aca="false">IF(G9332=1,IF(COUNTIFS(C$2:C9332,C9332,G$2:G9332,1)=1,COUNTIFS($C:$C,C9332,$G:$G,1)+ROW()/10000000,""),"")</f>
        <v/>
      </c>
      <c r="Q9332" s="0" t="str">
        <f aca="false">IF(K9332=1,IF(COUNTIFS(C$2:C9332,C9332,K$2:K9332,1)=1,1,0),"")</f>
        <v/>
      </c>
      <c r="R9332" s="0" t="str">
        <f aca="false">IF(M9332=1,IF(COUNTIFS(C$2:C9332,C9332,M$2:M9332,1)=1,1,0),"")</f>
        <v/>
      </c>
      <c r="S9332" s="0" t="str">
        <f aca="false">IF(L9332=1,IF(COUNTIFS(C$2:C9332,C9332,L$2:L9332,1)=1,1,0),"")</f>
        <v/>
      </c>
      <c r="T9332" s="38" t="str">
        <f aca="false">IF(N9332="","",N9332+ROW()/10000000)</f>
        <v/>
      </c>
      <c r="U9332" s="0" t="str">
        <f aca="false">IF(G9332=1,IF(B9332="",1,0),"")</f>
        <v/>
      </c>
    </row>
    <row r="9333" customFormat="false" ht="15" hidden="false" customHeight="false" outlineLevel="0" collapsed="false">
      <c r="A9333" s="35"/>
      <c r="B9333" s="35"/>
      <c r="G9333" s="0" t="str">
        <f aca="false">IF(A9333="","",IF(AND(A9333&gt;=Debut,A9333&lt;Fin),1,0))</f>
        <v/>
      </c>
      <c r="H9333" s="0" t="str">
        <f aca="false">IF(G9333=1,INT(ROUND((A9333-Debut)*86400,0)/600),"")</f>
        <v/>
      </c>
      <c r="I9333" s="0" t="str">
        <f aca="false">IF(G9333=1,INT(ROUND((A9333-Debut)*86400,0)/3600),"")</f>
        <v/>
      </c>
      <c r="J9333" s="0" t="str">
        <f aca="false">IF(OR(A9333="",B9333=""),"",ROUND((B9333-A9333)*86400,0))</f>
        <v/>
      </c>
      <c r="K9333" s="37" t="str">
        <f aca="false">IF(G9333=1,IF(COUNTIFS($C:$C,C9333,$G:$G,1,$A:$A,"&gt;="&amp;(A9333-FenetreInterm/86400),$A:$A,"&lt;="&amp;A9333)&gt;=NbInterm,1,0),"")</f>
        <v/>
      </c>
      <c r="L9333" s="37" t="str">
        <f aca="false">IF(G9333=1,IF(B9333="",0,IF(J9333&lt;SeuilFugitive,1,0)),"")</f>
        <v/>
      </c>
      <c r="M9333" s="37" t="str">
        <f aca="false">IF(G9333=1,IF(B9333="",IF((Fin-A9333)*24&gt;SeuilFigee,1,0),IF(J9333&gt;SeuilFigee*3600,1,0)),"")</f>
        <v/>
      </c>
      <c r="N9333" s="0" t="str">
        <f aca="false">IF(G9333=1,IF(COUNTIF(H$2:H9333,H9333)=1,COUNTIF($H:$H,H9333),""),"")</f>
        <v/>
      </c>
      <c r="O9333" s="0" t="str">
        <f aca="false">IF(G9333=1,IF(COUNTIF(I$2:I9333,I9333)=1,COUNTIF($I:$I,I9333),""),"")</f>
        <v/>
      </c>
      <c r="P9333" s="38" t="str">
        <f aca="false">IF(G9333=1,IF(COUNTIFS(C$2:C9333,C9333,G$2:G9333,1)=1,COUNTIFS($C:$C,C9333,$G:$G,1)+ROW()/10000000,""),"")</f>
        <v/>
      </c>
      <c r="Q9333" s="0" t="str">
        <f aca="false">IF(K9333=1,IF(COUNTIFS(C$2:C9333,C9333,K$2:K9333,1)=1,1,0),"")</f>
        <v/>
      </c>
      <c r="R9333" s="0" t="str">
        <f aca="false">IF(M9333=1,IF(COUNTIFS(C$2:C9333,C9333,M$2:M9333,1)=1,1,0),"")</f>
        <v/>
      </c>
      <c r="S9333" s="0" t="str">
        <f aca="false">IF(L9333=1,IF(COUNTIFS(C$2:C9333,C9333,L$2:L9333,1)=1,1,0),"")</f>
        <v/>
      </c>
      <c r="T9333" s="38" t="str">
        <f aca="false">IF(N9333="","",N9333+ROW()/10000000)</f>
        <v/>
      </c>
      <c r="U9333" s="0" t="str">
        <f aca="false">IF(G9333=1,IF(B9333="",1,0),"")</f>
        <v/>
      </c>
    </row>
    <row r="9334" customFormat="false" ht="15" hidden="false" customHeight="false" outlineLevel="0" collapsed="false">
      <c r="A9334" s="35"/>
      <c r="B9334" s="35"/>
      <c r="G9334" s="0" t="str">
        <f aca="false">IF(A9334="","",IF(AND(A9334&gt;=Debut,A9334&lt;Fin),1,0))</f>
        <v/>
      </c>
      <c r="H9334" s="0" t="str">
        <f aca="false">IF(G9334=1,INT(ROUND((A9334-Debut)*86400,0)/600),"")</f>
        <v/>
      </c>
      <c r="I9334" s="0" t="str">
        <f aca="false">IF(G9334=1,INT(ROUND((A9334-Debut)*86400,0)/3600),"")</f>
        <v/>
      </c>
      <c r="J9334" s="0" t="str">
        <f aca="false">IF(OR(A9334="",B9334=""),"",ROUND((B9334-A9334)*86400,0))</f>
        <v/>
      </c>
      <c r="K9334" s="37" t="str">
        <f aca="false">IF(G9334=1,IF(COUNTIFS($C:$C,C9334,$G:$G,1,$A:$A,"&gt;="&amp;(A9334-FenetreInterm/86400),$A:$A,"&lt;="&amp;A9334)&gt;=NbInterm,1,0),"")</f>
        <v/>
      </c>
      <c r="L9334" s="37" t="str">
        <f aca="false">IF(G9334=1,IF(B9334="",0,IF(J9334&lt;SeuilFugitive,1,0)),"")</f>
        <v/>
      </c>
      <c r="M9334" s="37" t="str">
        <f aca="false">IF(G9334=1,IF(B9334="",IF((Fin-A9334)*24&gt;SeuilFigee,1,0),IF(J9334&gt;SeuilFigee*3600,1,0)),"")</f>
        <v/>
      </c>
      <c r="N9334" s="0" t="str">
        <f aca="false">IF(G9334=1,IF(COUNTIF(H$2:H9334,H9334)=1,COUNTIF($H:$H,H9334),""),"")</f>
        <v/>
      </c>
      <c r="O9334" s="0" t="str">
        <f aca="false">IF(G9334=1,IF(COUNTIF(I$2:I9334,I9334)=1,COUNTIF($I:$I,I9334),""),"")</f>
        <v/>
      </c>
      <c r="P9334" s="38" t="str">
        <f aca="false">IF(G9334=1,IF(COUNTIFS(C$2:C9334,C9334,G$2:G9334,1)=1,COUNTIFS($C:$C,C9334,$G:$G,1)+ROW()/10000000,""),"")</f>
        <v/>
      </c>
      <c r="Q9334" s="0" t="str">
        <f aca="false">IF(K9334=1,IF(COUNTIFS(C$2:C9334,C9334,K$2:K9334,1)=1,1,0),"")</f>
        <v/>
      </c>
      <c r="R9334" s="0" t="str">
        <f aca="false">IF(M9334=1,IF(COUNTIFS(C$2:C9334,C9334,M$2:M9334,1)=1,1,0),"")</f>
        <v/>
      </c>
      <c r="S9334" s="0" t="str">
        <f aca="false">IF(L9334=1,IF(COUNTIFS(C$2:C9334,C9334,L$2:L9334,1)=1,1,0),"")</f>
        <v/>
      </c>
      <c r="T9334" s="38" t="str">
        <f aca="false">IF(N9334="","",N9334+ROW()/10000000)</f>
        <v/>
      </c>
      <c r="U9334" s="0" t="str">
        <f aca="false">IF(G9334=1,IF(B9334="",1,0),"")</f>
        <v/>
      </c>
    </row>
    <row r="9335" customFormat="false" ht="15" hidden="false" customHeight="false" outlineLevel="0" collapsed="false">
      <c r="A9335" s="35"/>
      <c r="B9335" s="35"/>
      <c r="G9335" s="0" t="str">
        <f aca="false">IF(A9335="","",IF(AND(A9335&gt;=Debut,A9335&lt;Fin),1,0))</f>
        <v/>
      </c>
      <c r="H9335" s="0" t="str">
        <f aca="false">IF(G9335=1,INT(ROUND((A9335-Debut)*86400,0)/600),"")</f>
        <v/>
      </c>
      <c r="I9335" s="0" t="str">
        <f aca="false">IF(G9335=1,INT(ROUND((A9335-Debut)*86400,0)/3600),"")</f>
        <v/>
      </c>
      <c r="J9335" s="0" t="str">
        <f aca="false">IF(OR(A9335="",B9335=""),"",ROUND((B9335-A9335)*86400,0))</f>
        <v/>
      </c>
      <c r="K9335" s="37" t="str">
        <f aca="false">IF(G9335=1,IF(COUNTIFS($C:$C,C9335,$G:$G,1,$A:$A,"&gt;="&amp;(A9335-FenetreInterm/86400),$A:$A,"&lt;="&amp;A9335)&gt;=NbInterm,1,0),"")</f>
        <v/>
      </c>
      <c r="L9335" s="37" t="str">
        <f aca="false">IF(G9335=1,IF(B9335="",0,IF(J9335&lt;SeuilFugitive,1,0)),"")</f>
        <v/>
      </c>
      <c r="M9335" s="37" t="str">
        <f aca="false">IF(G9335=1,IF(B9335="",IF((Fin-A9335)*24&gt;SeuilFigee,1,0),IF(J9335&gt;SeuilFigee*3600,1,0)),"")</f>
        <v/>
      </c>
      <c r="N9335" s="0" t="str">
        <f aca="false">IF(G9335=1,IF(COUNTIF(H$2:H9335,H9335)=1,COUNTIF($H:$H,H9335),""),"")</f>
        <v/>
      </c>
      <c r="O9335" s="0" t="str">
        <f aca="false">IF(G9335=1,IF(COUNTIF(I$2:I9335,I9335)=1,COUNTIF($I:$I,I9335),""),"")</f>
        <v/>
      </c>
      <c r="P9335" s="38" t="str">
        <f aca="false">IF(G9335=1,IF(COUNTIFS(C$2:C9335,C9335,G$2:G9335,1)=1,COUNTIFS($C:$C,C9335,$G:$G,1)+ROW()/10000000,""),"")</f>
        <v/>
      </c>
      <c r="Q9335" s="0" t="str">
        <f aca="false">IF(K9335=1,IF(COUNTIFS(C$2:C9335,C9335,K$2:K9335,1)=1,1,0),"")</f>
        <v/>
      </c>
      <c r="R9335" s="0" t="str">
        <f aca="false">IF(M9335=1,IF(COUNTIFS(C$2:C9335,C9335,M$2:M9335,1)=1,1,0),"")</f>
        <v/>
      </c>
      <c r="S9335" s="0" t="str">
        <f aca="false">IF(L9335=1,IF(COUNTIFS(C$2:C9335,C9335,L$2:L9335,1)=1,1,0),"")</f>
        <v/>
      </c>
      <c r="T9335" s="38" t="str">
        <f aca="false">IF(N9335="","",N9335+ROW()/10000000)</f>
        <v/>
      </c>
      <c r="U9335" s="0" t="str">
        <f aca="false">IF(G9335=1,IF(B9335="",1,0),"")</f>
        <v/>
      </c>
    </row>
    <row r="9336" customFormat="false" ht="15" hidden="false" customHeight="false" outlineLevel="0" collapsed="false">
      <c r="A9336" s="35"/>
      <c r="B9336" s="35"/>
      <c r="G9336" s="0" t="str">
        <f aca="false">IF(A9336="","",IF(AND(A9336&gt;=Debut,A9336&lt;Fin),1,0))</f>
        <v/>
      </c>
      <c r="H9336" s="0" t="str">
        <f aca="false">IF(G9336=1,INT(ROUND((A9336-Debut)*86400,0)/600),"")</f>
        <v/>
      </c>
      <c r="I9336" s="0" t="str">
        <f aca="false">IF(G9336=1,INT(ROUND((A9336-Debut)*86400,0)/3600),"")</f>
        <v/>
      </c>
      <c r="J9336" s="0" t="str">
        <f aca="false">IF(OR(A9336="",B9336=""),"",ROUND((B9336-A9336)*86400,0))</f>
        <v/>
      </c>
      <c r="K9336" s="37" t="str">
        <f aca="false">IF(G9336=1,IF(COUNTIFS($C:$C,C9336,$G:$G,1,$A:$A,"&gt;="&amp;(A9336-FenetreInterm/86400),$A:$A,"&lt;="&amp;A9336)&gt;=NbInterm,1,0),"")</f>
        <v/>
      </c>
      <c r="L9336" s="37" t="str">
        <f aca="false">IF(G9336=1,IF(B9336="",0,IF(J9336&lt;SeuilFugitive,1,0)),"")</f>
        <v/>
      </c>
      <c r="M9336" s="37" t="str">
        <f aca="false">IF(G9336=1,IF(B9336="",IF((Fin-A9336)*24&gt;SeuilFigee,1,0),IF(J9336&gt;SeuilFigee*3600,1,0)),"")</f>
        <v/>
      </c>
      <c r="N9336" s="0" t="str">
        <f aca="false">IF(G9336=1,IF(COUNTIF(H$2:H9336,H9336)=1,COUNTIF($H:$H,H9336),""),"")</f>
        <v/>
      </c>
      <c r="O9336" s="0" t="str">
        <f aca="false">IF(G9336=1,IF(COUNTIF(I$2:I9336,I9336)=1,COUNTIF($I:$I,I9336),""),"")</f>
        <v/>
      </c>
      <c r="P9336" s="38" t="str">
        <f aca="false">IF(G9336=1,IF(COUNTIFS(C$2:C9336,C9336,G$2:G9336,1)=1,COUNTIFS($C:$C,C9336,$G:$G,1)+ROW()/10000000,""),"")</f>
        <v/>
      </c>
      <c r="Q9336" s="0" t="str">
        <f aca="false">IF(K9336=1,IF(COUNTIFS(C$2:C9336,C9336,K$2:K9336,1)=1,1,0),"")</f>
        <v/>
      </c>
      <c r="R9336" s="0" t="str">
        <f aca="false">IF(M9336=1,IF(COUNTIFS(C$2:C9336,C9336,M$2:M9336,1)=1,1,0),"")</f>
        <v/>
      </c>
      <c r="S9336" s="0" t="str">
        <f aca="false">IF(L9336=1,IF(COUNTIFS(C$2:C9336,C9336,L$2:L9336,1)=1,1,0),"")</f>
        <v/>
      </c>
      <c r="T9336" s="38" t="str">
        <f aca="false">IF(N9336="","",N9336+ROW()/10000000)</f>
        <v/>
      </c>
      <c r="U9336" s="0" t="str">
        <f aca="false">IF(G9336=1,IF(B9336="",1,0),"")</f>
        <v/>
      </c>
    </row>
    <row r="9337" customFormat="false" ht="15" hidden="false" customHeight="false" outlineLevel="0" collapsed="false">
      <c r="A9337" s="35"/>
      <c r="B9337" s="35"/>
      <c r="G9337" s="0" t="str">
        <f aca="false">IF(A9337="","",IF(AND(A9337&gt;=Debut,A9337&lt;Fin),1,0))</f>
        <v/>
      </c>
      <c r="H9337" s="0" t="str">
        <f aca="false">IF(G9337=1,INT(ROUND((A9337-Debut)*86400,0)/600),"")</f>
        <v/>
      </c>
      <c r="I9337" s="0" t="str">
        <f aca="false">IF(G9337=1,INT(ROUND((A9337-Debut)*86400,0)/3600),"")</f>
        <v/>
      </c>
      <c r="J9337" s="0" t="str">
        <f aca="false">IF(OR(A9337="",B9337=""),"",ROUND((B9337-A9337)*86400,0))</f>
        <v/>
      </c>
      <c r="K9337" s="37" t="str">
        <f aca="false">IF(G9337=1,IF(COUNTIFS($C:$C,C9337,$G:$G,1,$A:$A,"&gt;="&amp;(A9337-FenetreInterm/86400),$A:$A,"&lt;="&amp;A9337)&gt;=NbInterm,1,0),"")</f>
        <v/>
      </c>
      <c r="L9337" s="37" t="str">
        <f aca="false">IF(G9337=1,IF(B9337="",0,IF(J9337&lt;SeuilFugitive,1,0)),"")</f>
        <v/>
      </c>
      <c r="M9337" s="37" t="str">
        <f aca="false">IF(G9337=1,IF(B9337="",IF((Fin-A9337)*24&gt;SeuilFigee,1,0),IF(J9337&gt;SeuilFigee*3600,1,0)),"")</f>
        <v/>
      </c>
      <c r="N9337" s="0" t="str">
        <f aca="false">IF(G9337=1,IF(COUNTIF(H$2:H9337,H9337)=1,COUNTIF($H:$H,H9337),""),"")</f>
        <v/>
      </c>
      <c r="O9337" s="0" t="str">
        <f aca="false">IF(G9337=1,IF(COUNTIF(I$2:I9337,I9337)=1,COUNTIF($I:$I,I9337),""),"")</f>
        <v/>
      </c>
      <c r="P9337" s="38" t="str">
        <f aca="false">IF(G9337=1,IF(COUNTIFS(C$2:C9337,C9337,G$2:G9337,1)=1,COUNTIFS($C:$C,C9337,$G:$G,1)+ROW()/10000000,""),"")</f>
        <v/>
      </c>
      <c r="Q9337" s="0" t="str">
        <f aca="false">IF(K9337=1,IF(COUNTIFS(C$2:C9337,C9337,K$2:K9337,1)=1,1,0),"")</f>
        <v/>
      </c>
      <c r="R9337" s="0" t="str">
        <f aca="false">IF(M9337=1,IF(COUNTIFS(C$2:C9337,C9337,M$2:M9337,1)=1,1,0),"")</f>
        <v/>
      </c>
      <c r="S9337" s="0" t="str">
        <f aca="false">IF(L9337=1,IF(COUNTIFS(C$2:C9337,C9337,L$2:L9337,1)=1,1,0),"")</f>
        <v/>
      </c>
      <c r="T9337" s="38" t="str">
        <f aca="false">IF(N9337="","",N9337+ROW()/10000000)</f>
        <v/>
      </c>
      <c r="U9337" s="0" t="str">
        <f aca="false">IF(G9337=1,IF(B9337="",1,0),"")</f>
        <v/>
      </c>
    </row>
    <row r="9338" customFormat="false" ht="15" hidden="false" customHeight="false" outlineLevel="0" collapsed="false">
      <c r="A9338" s="35"/>
      <c r="B9338" s="35"/>
      <c r="G9338" s="0" t="str">
        <f aca="false">IF(A9338="","",IF(AND(A9338&gt;=Debut,A9338&lt;Fin),1,0))</f>
        <v/>
      </c>
      <c r="H9338" s="0" t="str">
        <f aca="false">IF(G9338=1,INT(ROUND((A9338-Debut)*86400,0)/600),"")</f>
        <v/>
      </c>
      <c r="I9338" s="0" t="str">
        <f aca="false">IF(G9338=1,INT(ROUND((A9338-Debut)*86400,0)/3600),"")</f>
        <v/>
      </c>
      <c r="J9338" s="0" t="str">
        <f aca="false">IF(OR(A9338="",B9338=""),"",ROUND((B9338-A9338)*86400,0))</f>
        <v/>
      </c>
      <c r="K9338" s="37" t="str">
        <f aca="false">IF(G9338=1,IF(COUNTIFS($C:$C,C9338,$G:$G,1,$A:$A,"&gt;="&amp;(A9338-FenetreInterm/86400),$A:$A,"&lt;="&amp;A9338)&gt;=NbInterm,1,0),"")</f>
        <v/>
      </c>
      <c r="L9338" s="37" t="str">
        <f aca="false">IF(G9338=1,IF(B9338="",0,IF(J9338&lt;SeuilFugitive,1,0)),"")</f>
        <v/>
      </c>
      <c r="M9338" s="37" t="str">
        <f aca="false">IF(G9338=1,IF(B9338="",IF((Fin-A9338)*24&gt;SeuilFigee,1,0),IF(J9338&gt;SeuilFigee*3600,1,0)),"")</f>
        <v/>
      </c>
      <c r="N9338" s="0" t="str">
        <f aca="false">IF(G9338=1,IF(COUNTIF(H$2:H9338,H9338)=1,COUNTIF($H:$H,H9338),""),"")</f>
        <v/>
      </c>
      <c r="O9338" s="0" t="str">
        <f aca="false">IF(G9338=1,IF(COUNTIF(I$2:I9338,I9338)=1,COUNTIF($I:$I,I9338),""),"")</f>
        <v/>
      </c>
      <c r="P9338" s="38" t="str">
        <f aca="false">IF(G9338=1,IF(COUNTIFS(C$2:C9338,C9338,G$2:G9338,1)=1,COUNTIFS($C:$C,C9338,$G:$G,1)+ROW()/10000000,""),"")</f>
        <v/>
      </c>
      <c r="Q9338" s="0" t="str">
        <f aca="false">IF(K9338=1,IF(COUNTIFS(C$2:C9338,C9338,K$2:K9338,1)=1,1,0),"")</f>
        <v/>
      </c>
      <c r="R9338" s="0" t="str">
        <f aca="false">IF(M9338=1,IF(COUNTIFS(C$2:C9338,C9338,M$2:M9338,1)=1,1,0),"")</f>
        <v/>
      </c>
      <c r="S9338" s="0" t="str">
        <f aca="false">IF(L9338=1,IF(COUNTIFS(C$2:C9338,C9338,L$2:L9338,1)=1,1,0),"")</f>
        <v/>
      </c>
      <c r="T9338" s="38" t="str">
        <f aca="false">IF(N9338="","",N9338+ROW()/10000000)</f>
        <v/>
      </c>
      <c r="U9338" s="0" t="str">
        <f aca="false">IF(G9338=1,IF(B9338="",1,0),"")</f>
        <v/>
      </c>
    </row>
    <row r="9339" customFormat="false" ht="15" hidden="false" customHeight="false" outlineLevel="0" collapsed="false">
      <c r="A9339" s="35"/>
      <c r="B9339" s="35"/>
      <c r="G9339" s="0" t="str">
        <f aca="false">IF(A9339="","",IF(AND(A9339&gt;=Debut,A9339&lt;Fin),1,0))</f>
        <v/>
      </c>
      <c r="H9339" s="0" t="str">
        <f aca="false">IF(G9339=1,INT(ROUND((A9339-Debut)*86400,0)/600),"")</f>
        <v/>
      </c>
      <c r="I9339" s="0" t="str">
        <f aca="false">IF(G9339=1,INT(ROUND((A9339-Debut)*86400,0)/3600),"")</f>
        <v/>
      </c>
      <c r="J9339" s="0" t="str">
        <f aca="false">IF(OR(A9339="",B9339=""),"",ROUND((B9339-A9339)*86400,0))</f>
        <v/>
      </c>
      <c r="K9339" s="37" t="str">
        <f aca="false">IF(G9339=1,IF(COUNTIFS($C:$C,C9339,$G:$G,1,$A:$A,"&gt;="&amp;(A9339-FenetreInterm/86400),$A:$A,"&lt;="&amp;A9339)&gt;=NbInterm,1,0),"")</f>
        <v/>
      </c>
      <c r="L9339" s="37" t="str">
        <f aca="false">IF(G9339=1,IF(B9339="",0,IF(J9339&lt;SeuilFugitive,1,0)),"")</f>
        <v/>
      </c>
      <c r="M9339" s="37" t="str">
        <f aca="false">IF(G9339=1,IF(B9339="",IF((Fin-A9339)*24&gt;SeuilFigee,1,0),IF(J9339&gt;SeuilFigee*3600,1,0)),"")</f>
        <v/>
      </c>
      <c r="N9339" s="0" t="str">
        <f aca="false">IF(G9339=1,IF(COUNTIF(H$2:H9339,H9339)=1,COUNTIF($H:$H,H9339),""),"")</f>
        <v/>
      </c>
      <c r="O9339" s="0" t="str">
        <f aca="false">IF(G9339=1,IF(COUNTIF(I$2:I9339,I9339)=1,COUNTIF($I:$I,I9339),""),"")</f>
        <v/>
      </c>
      <c r="P9339" s="38" t="str">
        <f aca="false">IF(G9339=1,IF(COUNTIFS(C$2:C9339,C9339,G$2:G9339,1)=1,COUNTIFS($C:$C,C9339,$G:$G,1)+ROW()/10000000,""),"")</f>
        <v/>
      </c>
      <c r="Q9339" s="0" t="str">
        <f aca="false">IF(K9339=1,IF(COUNTIFS(C$2:C9339,C9339,K$2:K9339,1)=1,1,0),"")</f>
        <v/>
      </c>
      <c r="R9339" s="0" t="str">
        <f aca="false">IF(M9339=1,IF(COUNTIFS(C$2:C9339,C9339,M$2:M9339,1)=1,1,0),"")</f>
        <v/>
      </c>
      <c r="S9339" s="0" t="str">
        <f aca="false">IF(L9339=1,IF(COUNTIFS(C$2:C9339,C9339,L$2:L9339,1)=1,1,0),"")</f>
        <v/>
      </c>
      <c r="T9339" s="38" t="str">
        <f aca="false">IF(N9339="","",N9339+ROW()/10000000)</f>
        <v/>
      </c>
      <c r="U9339" s="0" t="str">
        <f aca="false">IF(G9339=1,IF(B9339="",1,0),"")</f>
        <v/>
      </c>
    </row>
    <row r="9340" customFormat="false" ht="15" hidden="false" customHeight="false" outlineLevel="0" collapsed="false">
      <c r="A9340" s="35"/>
      <c r="B9340" s="35"/>
      <c r="G9340" s="0" t="str">
        <f aca="false">IF(A9340="","",IF(AND(A9340&gt;=Debut,A9340&lt;Fin),1,0))</f>
        <v/>
      </c>
      <c r="H9340" s="0" t="str">
        <f aca="false">IF(G9340=1,INT(ROUND((A9340-Debut)*86400,0)/600),"")</f>
        <v/>
      </c>
      <c r="I9340" s="0" t="str">
        <f aca="false">IF(G9340=1,INT(ROUND((A9340-Debut)*86400,0)/3600),"")</f>
        <v/>
      </c>
      <c r="J9340" s="0" t="str">
        <f aca="false">IF(OR(A9340="",B9340=""),"",ROUND((B9340-A9340)*86400,0))</f>
        <v/>
      </c>
      <c r="K9340" s="37" t="str">
        <f aca="false">IF(G9340=1,IF(COUNTIFS($C:$C,C9340,$G:$G,1,$A:$A,"&gt;="&amp;(A9340-FenetreInterm/86400),$A:$A,"&lt;="&amp;A9340)&gt;=NbInterm,1,0),"")</f>
        <v/>
      </c>
      <c r="L9340" s="37" t="str">
        <f aca="false">IF(G9340=1,IF(B9340="",0,IF(J9340&lt;SeuilFugitive,1,0)),"")</f>
        <v/>
      </c>
      <c r="M9340" s="37" t="str">
        <f aca="false">IF(G9340=1,IF(B9340="",IF((Fin-A9340)*24&gt;SeuilFigee,1,0),IF(J9340&gt;SeuilFigee*3600,1,0)),"")</f>
        <v/>
      </c>
      <c r="N9340" s="0" t="str">
        <f aca="false">IF(G9340=1,IF(COUNTIF(H$2:H9340,H9340)=1,COUNTIF($H:$H,H9340),""),"")</f>
        <v/>
      </c>
      <c r="O9340" s="0" t="str">
        <f aca="false">IF(G9340=1,IF(COUNTIF(I$2:I9340,I9340)=1,COUNTIF($I:$I,I9340),""),"")</f>
        <v/>
      </c>
      <c r="P9340" s="38" t="str">
        <f aca="false">IF(G9340=1,IF(COUNTIFS(C$2:C9340,C9340,G$2:G9340,1)=1,COUNTIFS($C:$C,C9340,$G:$G,1)+ROW()/10000000,""),"")</f>
        <v/>
      </c>
      <c r="Q9340" s="0" t="str">
        <f aca="false">IF(K9340=1,IF(COUNTIFS(C$2:C9340,C9340,K$2:K9340,1)=1,1,0),"")</f>
        <v/>
      </c>
      <c r="R9340" s="0" t="str">
        <f aca="false">IF(M9340=1,IF(COUNTIFS(C$2:C9340,C9340,M$2:M9340,1)=1,1,0),"")</f>
        <v/>
      </c>
      <c r="S9340" s="0" t="str">
        <f aca="false">IF(L9340=1,IF(COUNTIFS(C$2:C9340,C9340,L$2:L9340,1)=1,1,0),"")</f>
        <v/>
      </c>
      <c r="T9340" s="38" t="str">
        <f aca="false">IF(N9340="","",N9340+ROW()/10000000)</f>
        <v/>
      </c>
      <c r="U9340" s="0" t="str">
        <f aca="false">IF(G9340=1,IF(B9340="",1,0),"")</f>
        <v/>
      </c>
    </row>
    <row r="9341" customFormat="false" ht="15" hidden="false" customHeight="false" outlineLevel="0" collapsed="false">
      <c r="A9341" s="35"/>
      <c r="B9341" s="35"/>
      <c r="G9341" s="0" t="str">
        <f aca="false">IF(A9341="","",IF(AND(A9341&gt;=Debut,A9341&lt;Fin),1,0))</f>
        <v/>
      </c>
      <c r="H9341" s="0" t="str">
        <f aca="false">IF(G9341=1,INT(ROUND((A9341-Debut)*86400,0)/600),"")</f>
        <v/>
      </c>
      <c r="I9341" s="0" t="str">
        <f aca="false">IF(G9341=1,INT(ROUND((A9341-Debut)*86400,0)/3600),"")</f>
        <v/>
      </c>
      <c r="J9341" s="0" t="str">
        <f aca="false">IF(OR(A9341="",B9341=""),"",ROUND((B9341-A9341)*86400,0))</f>
        <v/>
      </c>
      <c r="K9341" s="37" t="str">
        <f aca="false">IF(G9341=1,IF(COUNTIFS($C:$C,C9341,$G:$G,1,$A:$A,"&gt;="&amp;(A9341-FenetreInterm/86400),$A:$A,"&lt;="&amp;A9341)&gt;=NbInterm,1,0),"")</f>
        <v/>
      </c>
      <c r="L9341" s="37" t="str">
        <f aca="false">IF(G9341=1,IF(B9341="",0,IF(J9341&lt;SeuilFugitive,1,0)),"")</f>
        <v/>
      </c>
      <c r="M9341" s="37" t="str">
        <f aca="false">IF(G9341=1,IF(B9341="",IF((Fin-A9341)*24&gt;SeuilFigee,1,0),IF(J9341&gt;SeuilFigee*3600,1,0)),"")</f>
        <v/>
      </c>
      <c r="N9341" s="0" t="str">
        <f aca="false">IF(G9341=1,IF(COUNTIF(H$2:H9341,H9341)=1,COUNTIF($H:$H,H9341),""),"")</f>
        <v/>
      </c>
      <c r="O9341" s="0" t="str">
        <f aca="false">IF(G9341=1,IF(COUNTIF(I$2:I9341,I9341)=1,COUNTIF($I:$I,I9341),""),"")</f>
        <v/>
      </c>
      <c r="P9341" s="38" t="str">
        <f aca="false">IF(G9341=1,IF(COUNTIFS(C$2:C9341,C9341,G$2:G9341,1)=1,COUNTIFS($C:$C,C9341,$G:$G,1)+ROW()/10000000,""),"")</f>
        <v/>
      </c>
      <c r="Q9341" s="0" t="str">
        <f aca="false">IF(K9341=1,IF(COUNTIFS(C$2:C9341,C9341,K$2:K9341,1)=1,1,0),"")</f>
        <v/>
      </c>
      <c r="R9341" s="0" t="str">
        <f aca="false">IF(M9341=1,IF(COUNTIFS(C$2:C9341,C9341,M$2:M9341,1)=1,1,0),"")</f>
        <v/>
      </c>
      <c r="S9341" s="0" t="str">
        <f aca="false">IF(L9341=1,IF(COUNTIFS(C$2:C9341,C9341,L$2:L9341,1)=1,1,0),"")</f>
        <v/>
      </c>
      <c r="T9341" s="38" t="str">
        <f aca="false">IF(N9341="","",N9341+ROW()/10000000)</f>
        <v/>
      </c>
      <c r="U9341" s="0" t="str">
        <f aca="false">IF(G9341=1,IF(B9341="",1,0),"")</f>
        <v/>
      </c>
    </row>
    <row r="9342" customFormat="false" ht="15" hidden="false" customHeight="false" outlineLevel="0" collapsed="false">
      <c r="A9342" s="35"/>
      <c r="B9342" s="35"/>
      <c r="G9342" s="0" t="str">
        <f aca="false">IF(A9342="","",IF(AND(A9342&gt;=Debut,A9342&lt;Fin),1,0))</f>
        <v/>
      </c>
      <c r="H9342" s="0" t="str">
        <f aca="false">IF(G9342=1,INT(ROUND((A9342-Debut)*86400,0)/600),"")</f>
        <v/>
      </c>
      <c r="I9342" s="0" t="str">
        <f aca="false">IF(G9342=1,INT(ROUND((A9342-Debut)*86400,0)/3600),"")</f>
        <v/>
      </c>
      <c r="J9342" s="0" t="str">
        <f aca="false">IF(OR(A9342="",B9342=""),"",ROUND((B9342-A9342)*86400,0))</f>
        <v/>
      </c>
      <c r="K9342" s="37" t="str">
        <f aca="false">IF(G9342=1,IF(COUNTIFS($C:$C,C9342,$G:$G,1,$A:$A,"&gt;="&amp;(A9342-FenetreInterm/86400),$A:$A,"&lt;="&amp;A9342)&gt;=NbInterm,1,0),"")</f>
        <v/>
      </c>
      <c r="L9342" s="37" t="str">
        <f aca="false">IF(G9342=1,IF(B9342="",0,IF(J9342&lt;SeuilFugitive,1,0)),"")</f>
        <v/>
      </c>
      <c r="M9342" s="37" t="str">
        <f aca="false">IF(G9342=1,IF(B9342="",IF((Fin-A9342)*24&gt;SeuilFigee,1,0),IF(J9342&gt;SeuilFigee*3600,1,0)),"")</f>
        <v/>
      </c>
      <c r="N9342" s="0" t="str">
        <f aca="false">IF(G9342=1,IF(COUNTIF(H$2:H9342,H9342)=1,COUNTIF($H:$H,H9342),""),"")</f>
        <v/>
      </c>
      <c r="O9342" s="0" t="str">
        <f aca="false">IF(G9342=1,IF(COUNTIF(I$2:I9342,I9342)=1,COUNTIF($I:$I,I9342),""),"")</f>
        <v/>
      </c>
      <c r="P9342" s="38" t="str">
        <f aca="false">IF(G9342=1,IF(COUNTIFS(C$2:C9342,C9342,G$2:G9342,1)=1,COUNTIFS($C:$C,C9342,$G:$G,1)+ROW()/10000000,""),"")</f>
        <v/>
      </c>
      <c r="Q9342" s="0" t="str">
        <f aca="false">IF(K9342=1,IF(COUNTIFS(C$2:C9342,C9342,K$2:K9342,1)=1,1,0),"")</f>
        <v/>
      </c>
      <c r="R9342" s="0" t="str">
        <f aca="false">IF(M9342=1,IF(COUNTIFS(C$2:C9342,C9342,M$2:M9342,1)=1,1,0),"")</f>
        <v/>
      </c>
      <c r="S9342" s="0" t="str">
        <f aca="false">IF(L9342=1,IF(COUNTIFS(C$2:C9342,C9342,L$2:L9342,1)=1,1,0),"")</f>
        <v/>
      </c>
      <c r="T9342" s="38" t="str">
        <f aca="false">IF(N9342="","",N9342+ROW()/10000000)</f>
        <v/>
      </c>
      <c r="U9342" s="0" t="str">
        <f aca="false">IF(G9342=1,IF(B9342="",1,0),"")</f>
        <v/>
      </c>
    </row>
    <row r="9343" customFormat="false" ht="15" hidden="false" customHeight="false" outlineLevel="0" collapsed="false">
      <c r="A9343" s="35"/>
      <c r="B9343" s="35"/>
      <c r="G9343" s="0" t="str">
        <f aca="false">IF(A9343="","",IF(AND(A9343&gt;=Debut,A9343&lt;Fin),1,0))</f>
        <v/>
      </c>
      <c r="H9343" s="0" t="str">
        <f aca="false">IF(G9343=1,INT(ROUND((A9343-Debut)*86400,0)/600),"")</f>
        <v/>
      </c>
      <c r="I9343" s="0" t="str">
        <f aca="false">IF(G9343=1,INT(ROUND((A9343-Debut)*86400,0)/3600),"")</f>
        <v/>
      </c>
      <c r="J9343" s="0" t="str">
        <f aca="false">IF(OR(A9343="",B9343=""),"",ROUND((B9343-A9343)*86400,0))</f>
        <v/>
      </c>
      <c r="K9343" s="37" t="str">
        <f aca="false">IF(G9343=1,IF(COUNTIFS($C:$C,C9343,$G:$G,1,$A:$A,"&gt;="&amp;(A9343-FenetreInterm/86400),$A:$A,"&lt;="&amp;A9343)&gt;=NbInterm,1,0),"")</f>
        <v/>
      </c>
      <c r="L9343" s="37" t="str">
        <f aca="false">IF(G9343=1,IF(B9343="",0,IF(J9343&lt;SeuilFugitive,1,0)),"")</f>
        <v/>
      </c>
      <c r="M9343" s="37" t="str">
        <f aca="false">IF(G9343=1,IF(B9343="",IF((Fin-A9343)*24&gt;SeuilFigee,1,0),IF(J9343&gt;SeuilFigee*3600,1,0)),"")</f>
        <v/>
      </c>
      <c r="N9343" s="0" t="str">
        <f aca="false">IF(G9343=1,IF(COUNTIF(H$2:H9343,H9343)=1,COUNTIF($H:$H,H9343),""),"")</f>
        <v/>
      </c>
      <c r="O9343" s="0" t="str">
        <f aca="false">IF(G9343=1,IF(COUNTIF(I$2:I9343,I9343)=1,COUNTIF($I:$I,I9343),""),"")</f>
        <v/>
      </c>
      <c r="P9343" s="38" t="str">
        <f aca="false">IF(G9343=1,IF(COUNTIFS(C$2:C9343,C9343,G$2:G9343,1)=1,COUNTIFS($C:$C,C9343,$G:$G,1)+ROW()/10000000,""),"")</f>
        <v/>
      </c>
      <c r="Q9343" s="0" t="str">
        <f aca="false">IF(K9343=1,IF(COUNTIFS(C$2:C9343,C9343,K$2:K9343,1)=1,1,0),"")</f>
        <v/>
      </c>
      <c r="R9343" s="0" t="str">
        <f aca="false">IF(M9343=1,IF(COUNTIFS(C$2:C9343,C9343,M$2:M9343,1)=1,1,0),"")</f>
        <v/>
      </c>
      <c r="S9343" s="0" t="str">
        <f aca="false">IF(L9343=1,IF(COUNTIFS(C$2:C9343,C9343,L$2:L9343,1)=1,1,0),"")</f>
        <v/>
      </c>
      <c r="T9343" s="38" t="str">
        <f aca="false">IF(N9343="","",N9343+ROW()/10000000)</f>
        <v/>
      </c>
      <c r="U9343" s="0" t="str">
        <f aca="false">IF(G9343=1,IF(B9343="",1,0),"")</f>
        <v/>
      </c>
    </row>
    <row r="9344" customFormat="false" ht="15" hidden="false" customHeight="false" outlineLevel="0" collapsed="false">
      <c r="A9344" s="35"/>
      <c r="B9344" s="35"/>
      <c r="G9344" s="0" t="str">
        <f aca="false">IF(A9344="","",IF(AND(A9344&gt;=Debut,A9344&lt;Fin),1,0))</f>
        <v/>
      </c>
      <c r="H9344" s="0" t="str">
        <f aca="false">IF(G9344=1,INT(ROUND((A9344-Debut)*86400,0)/600),"")</f>
        <v/>
      </c>
      <c r="I9344" s="0" t="str">
        <f aca="false">IF(G9344=1,INT(ROUND((A9344-Debut)*86400,0)/3600),"")</f>
        <v/>
      </c>
      <c r="J9344" s="0" t="str">
        <f aca="false">IF(OR(A9344="",B9344=""),"",ROUND((B9344-A9344)*86400,0))</f>
        <v/>
      </c>
      <c r="K9344" s="37" t="str">
        <f aca="false">IF(G9344=1,IF(COUNTIFS($C:$C,C9344,$G:$G,1,$A:$A,"&gt;="&amp;(A9344-FenetreInterm/86400),$A:$A,"&lt;="&amp;A9344)&gt;=NbInterm,1,0),"")</f>
        <v/>
      </c>
      <c r="L9344" s="37" t="str">
        <f aca="false">IF(G9344=1,IF(B9344="",0,IF(J9344&lt;SeuilFugitive,1,0)),"")</f>
        <v/>
      </c>
      <c r="M9344" s="37" t="str">
        <f aca="false">IF(G9344=1,IF(B9344="",IF((Fin-A9344)*24&gt;SeuilFigee,1,0),IF(J9344&gt;SeuilFigee*3600,1,0)),"")</f>
        <v/>
      </c>
      <c r="N9344" s="0" t="str">
        <f aca="false">IF(G9344=1,IF(COUNTIF(H$2:H9344,H9344)=1,COUNTIF($H:$H,H9344),""),"")</f>
        <v/>
      </c>
      <c r="O9344" s="0" t="str">
        <f aca="false">IF(G9344=1,IF(COUNTIF(I$2:I9344,I9344)=1,COUNTIF($I:$I,I9344),""),"")</f>
        <v/>
      </c>
      <c r="P9344" s="38" t="str">
        <f aca="false">IF(G9344=1,IF(COUNTIFS(C$2:C9344,C9344,G$2:G9344,1)=1,COUNTIFS($C:$C,C9344,$G:$G,1)+ROW()/10000000,""),"")</f>
        <v/>
      </c>
      <c r="Q9344" s="0" t="str">
        <f aca="false">IF(K9344=1,IF(COUNTIFS(C$2:C9344,C9344,K$2:K9344,1)=1,1,0),"")</f>
        <v/>
      </c>
      <c r="R9344" s="0" t="str">
        <f aca="false">IF(M9344=1,IF(COUNTIFS(C$2:C9344,C9344,M$2:M9344,1)=1,1,0),"")</f>
        <v/>
      </c>
      <c r="S9344" s="0" t="str">
        <f aca="false">IF(L9344=1,IF(COUNTIFS(C$2:C9344,C9344,L$2:L9344,1)=1,1,0),"")</f>
        <v/>
      </c>
      <c r="T9344" s="38" t="str">
        <f aca="false">IF(N9344="","",N9344+ROW()/10000000)</f>
        <v/>
      </c>
      <c r="U9344" s="0" t="str">
        <f aca="false">IF(G9344=1,IF(B9344="",1,0),"")</f>
        <v/>
      </c>
    </row>
    <row r="9345" customFormat="false" ht="15" hidden="false" customHeight="false" outlineLevel="0" collapsed="false">
      <c r="A9345" s="35"/>
      <c r="B9345" s="35"/>
      <c r="G9345" s="0" t="str">
        <f aca="false">IF(A9345="","",IF(AND(A9345&gt;=Debut,A9345&lt;Fin),1,0))</f>
        <v/>
      </c>
      <c r="H9345" s="0" t="str">
        <f aca="false">IF(G9345=1,INT(ROUND((A9345-Debut)*86400,0)/600),"")</f>
        <v/>
      </c>
      <c r="I9345" s="0" t="str">
        <f aca="false">IF(G9345=1,INT(ROUND((A9345-Debut)*86400,0)/3600),"")</f>
        <v/>
      </c>
      <c r="J9345" s="0" t="str">
        <f aca="false">IF(OR(A9345="",B9345=""),"",ROUND((B9345-A9345)*86400,0))</f>
        <v/>
      </c>
      <c r="K9345" s="37" t="str">
        <f aca="false">IF(G9345=1,IF(COUNTIFS($C:$C,C9345,$G:$G,1,$A:$A,"&gt;="&amp;(A9345-FenetreInterm/86400),$A:$A,"&lt;="&amp;A9345)&gt;=NbInterm,1,0),"")</f>
        <v/>
      </c>
      <c r="L9345" s="37" t="str">
        <f aca="false">IF(G9345=1,IF(B9345="",0,IF(J9345&lt;SeuilFugitive,1,0)),"")</f>
        <v/>
      </c>
      <c r="M9345" s="37" t="str">
        <f aca="false">IF(G9345=1,IF(B9345="",IF((Fin-A9345)*24&gt;SeuilFigee,1,0),IF(J9345&gt;SeuilFigee*3600,1,0)),"")</f>
        <v/>
      </c>
      <c r="N9345" s="0" t="str">
        <f aca="false">IF(G9345=1,IF(COUNTIF(H$2:H9345,H9345)=1,COUNTIF($H:$H,H9345),""),"")</f>
        <v/>
      </c>
      <c r="O9345" s="0" t="str">
        <f aca="false">IF(G9345=1,IF(COUNTIF(I$2:I9345,I9345)=1,COUNTIF($I:$I,I9345),""),"")</f>
        <v/>
      </c>
      <c r="P9345" s="38" t="str">
        <f aca="false">IF(G9345=1,IF(COUNTIFS(C$2:C9345,C9345,G$2:G9345,1)=1,COUNTIFS($C:$C,C9345,$G:$G,1)+ROW()/10000000,""),"")</f>
        <v/>
      </c>
      <c r="Q9345" s="0" t="str">
        <f aca="false">IF(K9345=1,IF(COUNTIFS(C$2:C9345,C9345,K$2:K9345,1)=1,1,0),"")</f>
        <v/>
      </c>
      <c r="R9345" s="0" t="str">
        <f aca="false">IF(M9345=1,IF(COUNTIFS(C$2:C9345,C9345,M$2:M9345,1)=1,1,0),"")</f>
        <v/>
      </c>
      <c r="S9345" s="0" t="str">
        <f aca="false">IF(L9345=1,IF(COUNTIFS(C$2:C9345,C9345,L$2:L9345,1)=1,1,0),"")</f>
        <v/>
      </c>
      <c r="T9345" s="38" t="str">
        <f aca="false">IF(N9345="","",N9345+ROW()/10000000)</f>
        <v/>
      </c>
      <c r="U9345" s="0" t="str">
        <f aca="false">IF(G9345=1,IF(B9345="",1,0),"")</f>
        <v/>
      </c>
    </row>
    <row r="9346" customFormat="false" ht="15" hidden="false" customHeight="false" outlineLevel="0" collapsed="false">
      <c r="A9346" s="35"/>
      <c r="B9346" s="35"/>
      <c r="G9346" s="0" t="str">
        <f aca="false">IF(A9346="","",IF(AND(A9346&gt;=Debut,A9346&lt;Fin),1,0))</f>
        <v/>
      </c>
      <c r="H9346" s="0" t="str">
        <f aca="false">IF(G9346=1,INT(ROUND((A9346-Debut)*86400,0)/600),"")</f>
        <v/>
      </c>
      <c r="I9346" s="0" t="str">
        <f aca="false">IF(G9346=1,INT(ROUND((A9346-Debut)*86400,0)/3600),"")</f>
        <v/>
      </c>
      <c r="J9346" s="0" t="str">
        <f aca="false">IF(OR(A9346="",B9346=""),"",ROUND((B9346-A9346)*86400,0))</f>
        <v/>
      </c>
      <c r="K9346" s="37" t="str">
        <f aca="false">IF(G9346=1,IF(COUNTIFS($C:$C,C9346,$G:$G,1,$A:$A,"&gt;="&amp;(A9346-FenetreInterm/86400),$A:$A,"&lt;="&amp;A9346)&gt;=NbInterm,1,0),"")</f>
        <v/>
      </c>
      <c r="L9346" s="37" t="str">
        <f aca="false">IF(G9346=1,IF(B9346="",0,IF(J9346&lt;SeuilFugitive,1,0)),"")</f>
        <v/>
      </c>
      <c r="M9346" s="37" t="str">
        <f aca="false">IF(G9346=1,IF(B9346="",IF((Fin-A9346)*24&gt;SeuilFigee,1,0),IF(J9346&gt;SeuilFigee*3600,1,0)),"")</f>
        <v/>
      </c>
      <c r="N9346" s="0" t="str">
        <f aca="false">IF(G9346=1,IF(COUNTIF(H$2:H9346,H9346)=1,COUNTIF($H:$H,H9346),""),"")</f>
        <v/>
      </c>
      <c r="O9346" s="0" t="str">
        <f aca="false">IF(G9346=1,IF(COUNTIF(I$2:I9346,I9346)=1,COUNTIF($I:$I,I9346),""),"")</f>
        <v/>
      </c>
      <c r="P9346" s="38" t="str">
        <f aca="false">IF(G9346=1,IF(COUNTIFS(C$2:C9346,C9346,G$2:G9346,1)=1,COUNTIFS($C:$C,C9346,$G:$G,1)+ROW()/10000000,""),"")</f>
        <v/>
      </c>
      <c r="Q9346" s="0" t="str">
        <f aca="false">IF(K9346=1,IF(COUNTIFS(C$2:C9346,C9346,K$2:K9346,1)=1,1,0),"")</f>
        <v/>
      </c>
      <c r="R9346" s="0" t="str">
        <f aca="false">IF(M9346=1,IF(COUNTIFS(C$2:C9346,C9346,M$2:M9346,1)=1,1,0),"")</f>
        <v/>
      </c>
      <c r="S9346" s="0" t="str">
        <f aca="false">IF(L9346=1,IF(COUNTIFS(C$2:C9346,C9346,L$2:L9346,1)=1,1,0),"")</f>
        <v/>
      </c>
      <c r="T9346" s="38" t="str">
        <f aca="false">IF(N9346="","",N9346+ROW()/10000000)</f>
        <v/>
      </c>
      <c r="U9346" s="0" t="str">
        <f aca="false">IF(G9346=1,IF(B9346="",1,0),"")</f>
        <v/>
      </c>
    </row>
    <row r="9347" customFormat="false" ht="15" hidden="false" customHeight="false" outlineLevel="0" collapsed="false">
      <c r="A9347" s="35"/>
      <c r="B9347" s="35"/>
      <c r="G9347" s="0" t="str">
        <f aca="false">IF(A9347="","",IF(AND(A9347&gt;=Debut,A9347&lt;Fin),1,0))</f>
        <v/>
      </c>
      <c r="H9347" s="0" t="str">
        <f aca="false">IF(G9347=1,INT(ROUND((A9347-Debut)*86400,0)/600),"")</f>
        <v/>
      </c>
      <c r="I9347" s="0" t="str">
        <f aca="false">IF(G9347=1,INT(ROUND((A9347-Debut)*86400,0)/3600),"")</f>
        <v/>
      </c>
      <c r="J9347" s="0" t="str">
        <f aca="false">IF(OR(A9347="",B9347=""),"",ROUND((B9347-A9347)*86400,0))</f>
        <v/>
      </c>
      <c r="K9347" s="37" t="str">
        <f aca="false">IF(G9347=1,IF(COUNTIFS($C:$C,C9347,$G:$G,1,$A:$A,"&gt;="&amp;(A9347-FenetreInterm/86400),$A:$A,"&lt;="&amp;A9347)&gt;=NbInterm,1,0),"")</f>
        <v/>
      </c>
      <c r="L9347" s="37" t="str">
        <f aca="false">IF(G9347=1,IF(B9347="",0,IF(J9347&lt;SeuilFugitive,1,0)),"")</f>
        <v/>
      </c>
      <c r="M9347" s="37" t="str">
        <f aca="false">IF(G9347=1,IF(B9347="",IF((Fin-A9347)*24&gt;SeuilFigee,1,0),IF(J9347&gt;SeuilFigee*3600,1,0)),"")</f>
        <v/>
      </c>
      <c r="N9347" s="0" t="str">
        <f aca="false">IF(G9347=1,IF(COUNTIF(H$2:H9347,H9347)=1,COUNTIF($H:$H,H9347),""),"")</f>
        <v/>
      </c>
      <c r="O9347" s="0" t="str">
        <f aca="false">IF(G9347=1,IF(COUNTIF(I$2:I9347,I9347)=1,COUNTIF($I:$I,I9347),""),"")</f>
        <v/>
      </c>
      <c r="P9347" s="38" t="str">
        <f aca="false">IF(G9347=1,IF(COUNTIFS(C$2:C9347,C9347,G$2:G9347,1)=1,COUNTIFS($C:$C,C9347,$G:$G,1)+ROW()/10000000,""),"")</f>
        <v/>
      </c>
      <c r="Q9347" s="0" t="str">
        <f aca="false">IF(K9347=1,IF(COUNTIFS(C$2:C9347,C9347,K$2:K9347,1)=1,1,0),"")</f>
        <v/>
      </c>
      <c r="R9347" s="0" t="str">
        <f aca="false">IF(M9347=1,IF(COUNTIFS(C$2:C9347,C9347,M$2:M9347,1)=1,1,0),"")</f>
        <v/>
      </c>
      <c r="S9347" s="0" t="str">
        <f aca="false">IF(L9347=1,IF(COUNTIFS(C$2:C9347,C9347,L$2:L9347,1)=1,1,0),"")</f>
        <v/>
      </c>
      <c r="T9347" s="38" t="str">
        <f aca="false">IF(N9347="","",N9347+ROW()/10000000)</f>
        <v/>
      </c>
      <c r="U9347" s="0" t="str">
        <f aca="false">IF(G9347=1,IF(B9347="",1,0),"")</f>
        <v/>
      </c>
    </row>
    <row r="9348" customFormat="false" ht="15" hidden="false" customHeight="false" outlineLevel="0" collapsed="false">
      <c r="A9348" s="35"/>
      <c r="B9348" s="35"/>
      <c r="G9348" s="0" t="str">
        <f aca="false">IF(A9348="","",IF(AND(A9348&gt;=Debut,A9348&lt;Fin),1,0))</f>
        <v/>
      </c>
      <c r="H9348" s="0" t="str">
        <f aca="false">IF(G9348=1,INT(ROUND((A9348-Debut)*86400,0)/600),"")</f>
        <v/>
      </c>
      <c r="I9348" s="0" t="str">
        <f aca="false">IF(G9348=1,INT(ROUND((A9348-Debut)*86400,0)/3600),"")</f>
        <v/>
      </c>
      <c r="J9348" s="0" t="str">
        <f aca="false">IF(OR(A9348="",B9348=""),"",ROUND((B9348-A9348)*86400,0))</f>
        <v/>
      </c>
      <c r="K9348" s="37" t="str">
        <f aca="false">IF(G9348=1,IF(COUNTIFS($C:$C,C9348,$G:$G,1,$A:$A,"&gt;="&amp;(A9348-FenetreInterm/86400),$A:$A,"&lt;="&amp;A9348)&gt;=NbInterm,1,0),"")</f>
        <v/>
      </c>
      <c r="L9348" s="37" t="str">
        <f aca="false">IF(G9348=1,IF(B9348="",0,IF(J9348&lt;SeuilFugitive,1,0)),"")</f>
        <v/>
      </c>
      <c r="M9348" s="37" t="str">
        <f aca="false">IF(G9348=1,IF(B9348="",IF((Fin-A9348)*24&gt;SeuilFigee,1,0),IF(J9348&gt;SeuilFigee*3600,1,0)),"")</f>
        <v/>
      </c>
      <c r="N9348" s="0" t="str">
        <f aca="false">IF(G9348=1,IF(COUNTIF(H$2:H9348,H9348)=1,COUNTIF($H:$H,H9348),""),"")</f>
        <v/>
      </c>
      <c r="O9348" s="0" t="str">
        <f aca="false">IF(G9348=1,IF(COUNTIF(I$2:I9348,I9348)=1,COUNTIF($I:$I,I9348),""),"")</f>
        <v/>
      </c>
      <c r="P9348" s="38" t="str">
        <f aca="false">IF(G9348=1,IF(COUNTIFS(C$2:C9348,C9348,G$2:G9348,1)=1,COUNTIFS($C:$C,C9348,$G:$G,1)+ROW()/10000000,""),"")</f>
        <v/>
      </c>
      <c r="Q9348" s="0" t="str">
        <f aca="false">IF(K9348=1,IF(COUNTIFS(C$2:C9348,C9348,K$2:K9348,1)=1,1,0),"")</f>
        <v/>
      </c>
      <c r="R9348" s="0" t="str">
        <f aca="false">IF(M9348=1,IF(COUNTIFS(C$2:C9348,C9348,M$2:M9348,1)=1,1,0),"")</f>
        <v/>
      </c>
      <c r="S9348" s="0" t="str">
        <f aca="false">IF(L9348=1,IF(COUNTIFS(C$2:C9348,C9348,L$2:L9348,1)=1,1,0),"")</f>
        <v/>
      </c>
      <c r="T9348" s="38" t="str">
        <f aca="false">IF(N9348="","",N9348+ROW()/10000000)</f>
        <v/>
      </c>
      <c r="U9348" s="0" t="str">
        <f aca="false">IF(G9348=1,IF(B9348="",1,0),"")</f>
        <v/>
      </c>
    </row>
    <row r="9349" customFormat="false" ht="15" hidden="false" customHeight="false" outlineLevel="0" collapsed="false">
      <c r="A9349" s="35"/>
      <c r="B9349" s="35"/>
      <c r="G9349" s="0" t="str">
        <f aca="false">IF(A9349="","",IF(AND(A9349&gt;=Debut,A9349&lt;Fin),1,0))</f>
        <v/>
      </c>
      <c r="H9349" s="0" t="str">
        <f aca="false">IF(G9349=1,INT(ROUND((A9349-Debut)*86400,0)/600),"")</f>
        <v/>
      </c>
      <c r="I9349" s="0" t="str">
        <f aca="false">IF(G9349=1,INT(ROUND((A9349-Debut)*86400,0)/3600),"")</f>
        <v/>
      </c>
      <c r="J9349" s="0" t="str">
        <f aca="false">IF(OR(A9349="",B9349=""),"",ROUND((B9349-A9349)*86400,0))</f>
        <v/>
      </c>
      <c r="K9349" s="37" t="str">
        <f aca="false">IF(G9349=1,IF(COUNTIFS($C:$C,C9349,$G:$G,1,$A:$A,"&gt;="&amp;(A9349-FenetreInterm/86400),$A:$A,"&lt;="&amp;A9349)&gt;=NbInterm,1,0),"")</f>
        <v/>
      </c>
      <c r="L9349" s="37" t="str">
        <f aca="false">IF(G9349=1,IF(B9349="",0,IF(J9349&lt;SeuilFugitive,1,0)),"")</f>
        <v/>
      </c>
      <c r="M9349" s="37" t="str">
        <f aca="false">IF(G9349=1,IF(B9349="",IF((Fin-A9349)*24&gt;SeuilFigee,1,0),IF(J9349&gt;SeuilFigee*3600,1,0)),"")</f>
        <v/>
      </c>
      <c r="N9349" s="0" t="str">
        <f aca="false">IF(G9349=1,IF(COUNTIF(H$2:H9349,H9349)=1,COUNTIF($H:$H,H9349),""),"")</f>
        <v/>
      </c>
      <c r="O9349" s="0" t="str">
        <f aca="false">IF(G9349=1,IF(COUNTIF(I$2:I9349,I9349)=1,COUNTIF($I:$I,I9349),""),"")</f>
        <v/>
      </c>
      <c r="P9349" s="38" t="str">
        <f aca="false">IF(G9349=1,IF(COUNTIFS(C$2:C9349,C9349,G$2:G9349,1)=1,COUNTIFS($C:$C,C9349,$G:$G,1)+ROW()/10000000,""),"")</f>
        <v/>
      </c>
      <c r="Q9349" s="0" t="str">
        <f aca="false">IF(K9349=1,IF(COUNTIFS(C$2:C9349,C9349,K$2:K9349,1)=1,1,0),"")</f>
        <v/>
      </c>
      <c r="R9349" s="0" t="str">
        <f aca="false">IF(M9349=1,IF(COUNTIFS(C$2:C9349,C9349,M$2:M9349,1)=1,1,0),"")</f>
        <v/>
      </c>
      <c r="S9349" s="0" t="str">
        <f aca="false">IF(L9349=1,IF(COUNTIFS(C$2:C9349,C9349,L$2:L9349,1)=1,1,0),"")</f>
        <v/>
      </c>
      <c r="T9349" s="38" t="str">
        <f aca="false">IF(N9349="","",N9349+ROW()/10000000)</f>
        <v/>
      </c>
      <c r="U9349" s="0" t="str">
        <f aca="false">IF(G9349=1,IF(B9349="",1,0),"")</f>
        <v/>
      </c>
    </row>
    <row r="9350" customFormat="false" ht="15" hidden="false" customHeight="false" outlineLevel="0" collapsed="false">
      <c r="A9350" s="35"/>
      <c r="B9350" s="35"/>
      <c r="G9350" s="0" t="str">
        <f aca="false">IF(A9350="","",IF(AND(A9350&gt;=Debut,A9350&lt;Fin),1,0))</f>
        <v/>
      </c>
      <c r="H9350" s="0" t="str">
        <f aca="false">IF(G9350=1,INT(ROUND((A9350-Debut)*86400,0)/600),"")</f>
        <v/>
      </c>
      <c r="I9350" s="0" t="str">
        <f aca="false">IF(G9350=1,INT(ROUND((A9350-Debut)*86400,0)/3600),"")</f>
        <v/>
      </c>
      <c r="J9350" s="0" t="str">
        <f aca="false">IF(OR(A9350="",B9350=""),"",ROUND((B9350-A9350)*86400,0))</f>
        <v/>
      </c>
      <c r="K9350" s="37" t="str">
        <f aca="false">IF(G9350=1,IF(COUNTIFS($C:$C,C9350,$G:$G,1,$A:$A,"&gt;="&amp;(A9350-FenetreInterm/86400),$A:$A,"&lt;="&amp;A9350)&gt;=NbInterm,1,0),"")</f>
        <v/>
      </c>
      <c r="L9350" s="37" t="str">
        <f aca="false">IF(G9350=1,IF(B9350="",0,IF(J9350&lt;SeuilFugitive,1,0)),"")</f>
        <v/>
      </c>
      <c r="M9350" s="37" t="str">
        <f aca="false">IF(G9350=1,IF(B9350="",IF((Fin-A9350)*24&gt;SeuilFigee,1,0),IF(J9350&gt;SeuilFigee*3600,1,0)),"")</f>
        <v/>
      </c>
      <c r="N9350" s="0" t="str">
        <f aca="false">IF(G9350=1,IF(COUNTIF(H$2:H9350,H9350)=1,COUNTIF($H:$H,H9350),""),"")</f>
        <v/>
      </c>
      <c r="O9350" s="0" t="str">
        <f aca="false">IF(G9350=1,IF(COUNTIF(I$2:I9350,I9350)=1,COUNTIF($I:$I,I9350),""),"")</f>
        <v/>
      </c>
      <c r="P9350" s="38" t="str">
        <f aca="false">IF(G9350=1,IF(COUNTIFS(C$2:C9350,C9350,G$2:G9350,1)=1,COUNTIFS($C:$C,C9350,$G:$G,1)+ROW()/10000000,""),"")</f>
        <v/>
      </c>
      <c r="Q9350" s="0" t="str">
        <f aca="false">IF(K9350=1,IF(COUNTIFS(C$2:C9350,C9350,K$2:K9350,1)=1,1,0),"")</f>
        <v/>
      </c>
      <c r="R9350" s="0" t="str">
        <f aca="false">IF(M9350=1,IF(COUNTIFS(C$2:C9350,C9350,M$2:M9350,1)=1,1,0),"")</f>
        <v/>
      </c>
      <c r="S9350" s="0" t="str">
        <f aca="false">IF(L9350=1,IF(COUNTIFS(C$2:C9350,C9350,L$2:L9350,1)=1,1,0),"")</f>
        <v/>
      </c>
      <c r="T9350" s="38" t="str">
        <f aca="false">IF(N9350="","",N9350+ROW()/10000000)</f>
        <v/>
      </c>
      <c r="U9350" s="0" t="str">
        <f aca="false">IF(G9350=1,IF(B9350="",1,0),"")</f>
        <v/>
      </c>
    </row>
    <row r="9351" customFormat="false" ht="15" hidden="false" customHeight="false" outlineLevel="0" collapsed="false">
      <c r="A9351" s="35"/>
      <c r="B9351" s="35"/>
      <c r="G9351" s="0" t="str">
        <f aca="false">IF(A9351="","",IF(AND(A9351&gt;=Debut,A9351&lt;Fin),1,0))</f>
        <v/>
      </c>
      <c r="H9351" s="0" t="str">
        <f aca="false">IF(G9351=1,INT(ROUND((A9351-Debut)*86400,0)/600),"")</f>
        <v/>
      </c>
      <c r="I9351" s="0" t="str">
        <f aca="false">IF(G9351=1,INT(ROUND((A9351-Debut)*86400,0)/3600),"")</f>
        <v/>
      </c>
      <c r="J9351" s="0" t="str">
        <f aca="false">IF(OR(A9351="",B9351=""),"",ROUND((B9351-A9351)*86400,0))</f>
        <v/>
      </c>
      <c r="K9351" s="37" t="str">
        <f aca="false">IF(G9351=1,IF(COUNTIFS($C:$C,C9351,$G:$G,1,$A:$A,"&gt;="&amp;(A9351-FenetreInterm/86400),$A:$A,"&lt;="&amp;A9351)&gt;=NbInterm,1,0),"")</f>
        <v/>
      </c>
      <c r="L9351" s="37" t="str">
        <f aca="false">IF(G9351=1,IF(B9351="",0,IF(J9351&lt;SeuilFugitive,1,0)),"")</f>
        <v/>
      </c>
      <c r="M9351" s="37" t="str">
        <f aca="false">IF(G9351=1,IF(B9351="",IF((Fin-A9351)*24&gt;SeuilFigee,1,0),IF(J9351&gt;SeuilFigee*3600,1,0)),"")</f>
        <v/>
      </c>
      <c r="N9351" s="0" t="str">
        <f aca="false">IF(G9351=1,IF(COUNTIF(H$2:H9351,H9351)=1,COUNTIF($H:$H,H9351),""),"")</f>
        <v/>
      </c>
      <c r="O9351" s="0" t="str">
        <f aca="false">IF(G9351=1,IF(COUNTIF(I$2:I9351,I9351)=1,COUNTIF($I:$I,I9351),""),"")</f>
        <v/>
      </c>
      <c r="P9351" s="38" t="str">
        <f aca="false">IF(G9351=1,IF(COUNTIFS(C$2:C9351,C9351,G$2:G9351,1)=1,COUNTIFS($C:$C,C9351,$G:$G,1)+ROW()/10000000,""),"")</f>
        <v/>
      </c>
      <c r="Q9351" s="0" t="str">
        <f aca="false">IF(K9351=1,IF(COUNTIFS(C$2:C9351,C9351,K$2:K9351,1)=1,1,0),"")</f>
        <v/>
      </c>
      <c r="R9351" s="0" t="str">
        <f aca="false">IF(M9351=1,IF(COUNTIFS(C$2:C9351,C9351,M$2:M9351,1)=1,1,0),"")</f>
        <v/>
      </c>
      <c r="S9351" s="0" t="str">
        <f aca="false">IF(L9351=1,IF(COUNTIFS(C$2:C9351,C9351,L$2:L9351,1)=1,1,0),"")</f>
        <v/>
      </c>
      <c r="T9351" s="38" t="str">
        <f aca="false">IF(N9351="","",N9351+ROW()/10000000)</f>
        <v/>
      </c>
      <c r="U9351" s="0" t="str">
        <f aca="false">IF(G9351=1,IF(B9351="",1,0),"")</f>
        <v/>
      </c>
    </row>
    <row r="9352" customFormat="false" ht="15" hidden="false" customHeight="false" outlineLevel="0" collapsed="false">
      <c r="A9352" s="35"/>
      <c r="B9352" s="35"/>
      <c r="G9352" s="0" t="str">
        <f aca="false">IF(A9352="","",IF(AND(A9352&gt;=Debut,A9352&lt;Fin),1,0))</f>
        <v/>
      </c>
      <c r="H9352" s="0" t="str">
        <f aca="false">IF(G9352=1,INT(ROUND((A9352-Debut)*86400,0)/600),"")</f>
        <v/>
      </c>
      <c r="I9352" s="0" t="str">
        <f aca="false">IF(G9352=1,INT(ROUND((A9352-Debut)*86400,0)/3600),"")</f>
        <v/>
      </c>
      <c r="J9352" s="0" t="str">
        <f aca="false">IF(OR(A9352="",B9352=""),"",ROUND((B9352-A9352)*86400,0))</f>
        <v/>
      </c>
      <c r="K9352" s="37" t="str">
        <f aca="false">IF(G9352=1,IF(COUNTIFS($C:$C,C9352,$G:$G,1,$A:$A,"&gt;="&amp;(A9352-FenetreInterm/86400),$A:$A,"&lt;="&amp;A9352)&gt;=NbInterm,1,0),"")</f>
        <v/>
      </c>
      <c r="L9352" s="37" t="str">
        <f aca="false">IF(G9352=1,IF(B9352="",0,IF(J9352&lt;SeuilFugitive,1,0)),"")</f>
        <v/>
      </c>
      <c r="M9352" s="37" t="str">
        <f aca="false">IF(G9352=1,IF(B9352="",IF((Fin-A9352)*24&gt;SeuilFigee,1,0),IF(J9352&gt;SeuilFigee*3600,1,0)),"")</f>
        <v/>
      </c>
      <c r="N9352" s="0" t="str">
        <f aca="false">IF(G9352=1,IF(COUNTIF(H$2:H9352,H9352)=1,COUNTIF($H:$H,H9352),""),"")</f>
        <v/>
      </c>
      <c r="O9352" s="0" t="str">
        <f aca="false">IF(G9352=1,IF(COUNTIF(I$2:I9352,I9352)=1,COUNTIF($I:$I,I9352),""),"")</f>
        <v/>
      </c>
      <c r="P9352" s="38" t="str">
        <f aca="false">IF(G9352=1,IF(COUNTIFS(C$2:C9352,C9352,G$2:G9352,1)=1,COUNTIFS($C:$C,C9352,$G:$G,1)+ROW()/10000000,""),"")</f>
        <v/>
      </c>
      <c r="Q9352" s="0" t="str">
        <f aca="false">IF(K9352=1,IF(COUNTIFS(C$2:C9352,C9352,K$2:K9352,1)=1,1,0),"")</f>
        <v/>
      </c>
      <c r="R9352" s="0" t="str">
        <f aca="false">IF(M9352=1,IF(COUNTIFS(C$2:C9352,C9352,M$2:M9352,1)=1,1,0),"")</f>
        <v/>
      </c>
      <c r="S9352" s="0" t="str">
        <f aca="false">IF(L9352=1,IF(COUNTIFS(C$2:C9352,C9352,L$2:L9352,1)=1,1,0),"")</f>
        <v/>
      </c>
      <c r="T9352" s="38" t="str">
        <f aca="false">IF(N9352="","",N9352+ROW()/10000000)</f>
        <v/>
      </c>
      <c r="U9352" s="0" t="str">
        <f aca="false">IF(G9352=1,IF(B9352="",1,0),"")</f>
        <v/>
      </c>
    </row>
    <row r="9353" customFormat="false" ht="15" hidden="false" customHeight="false" outlineLevel="0" collapsed="false">
      <c r="A9353" s="35"/>
      <c r="B9353" s="35"/>
      <c r="G9353" s="0" t="str">
        <f aca="false">IF(A9353="","",IF(AND(A9353&gt;=Debut,A9353&lt;Fin),1,0))</f>
        <v/>
      </c>
      <c r="H9353" s="0" t="str">
        <f aca="false">IF(G9353=1,INT(ROUND((A9353-Debut)*86400,0)/600),"")</f>
        <v/>
      </c>
      <c r="I9353" s="0" t="str">
        <f aca="false">IF(G9353=1,INT(ROUND((A9353-Debut)*86400,0)/3600),"")</f>
        <v/>
      </c>
      <c r="J9353" s="0" t="str">
        <f aca="false">IF(OR(A9353="",B9353=""),"",ROUND((B9353-A9353)*86400,0))</f>
        <v/>
      </c>
      <c r="K9353" s="37" t="str">
        <f aca="false">IF(G9353=1,IF(COUNTIFS($C:$C,C9353,$G:$G,1,$A:$A,"&gt;="&amp;(A9353-FenetreInterm/86400),$A:$A,"&lt;="&amp;A9353)&gt;=NbInterm,1,0),"")</f>
        <v/>
      </c>
      <c r="L9353" s="37" t="str">
        <f aca="false">IF(G9353=1,IF(B9353="",0,IF(J9353&lt;SeuilFugitive,1,0)),"")</f>
        <v/>
      </c>
      <c r="M9353" s="37" t="str">
        <f aca="false">IF(G9353=1,IF(B9353="",IF((Fin-A9353)*24&gt;SeuilFigee,1,0),IF(J9353&gt;SeuilFigee*3600,1,0)),"")</f>
        <v/>
      </c>
      <c r="N9353" s="0" t="str">
        <f aca="false">IF(G9353=1,IF(COUNTIF(H$2:H9353,H9353)=1,COUNTIF($H:$H,H9353),""),"")</f>
        <v/>
      </c>
      <c r="O9353" s="0" t="str">
        <f aca="false">IF(G9353=1,IF(COUNTIF(I$2:I9353,I9353)=1,COUNTIF($I:$I,I9353),""),"")</f>
        <v/>
      </c>
      <c r="P9353" s="38" t="str">
        <f aca="false">IF(G9353=1,IF(COUNTIFS(C$2:C9353,C9353,G$2:G9353,1)=1,COUNTIFS($C:$C,C9353,$G:$G,1)+ROW()/10000000,""),"")</f>
        <v/>
      </c>
      <c r="Q9353" s="0" t="str">
        <f aca="false">IF(K9353=1,IF(COUNTIFS(C$2:C9353,C9353,K$2:K9353,1)=1,1,0),"")</f>
        <v/>
      </c>
      <c r="R9353" s="0" t="str">
        <f aca="false">IF(M9353=1,IF(COUNTIFS(C$2:C9353,C9353,M$2:M9353,1)=1,1,0),"")</f>
        <v/>
      </c>
      <c r="S9353" s="0" t="str">
        <f aca="false">IF(L9353=1,IF(COUNTIFS(C$2:C9353,C9353,L$2:L9353,1)=1,1,0),"")</f>
        <v/>
      </c>
      <c r="T9353" s="38" t="str">
        <f aca="false">IF(N9353="","",N9353+ROW()/10000000)</f>
        <v/>
      </c>
      <c r="U9353" s="0" t="str">
        <f aca="false">IF(G9353=1,IF(B9353="",1,0),"")</f>
        <v/>
      </c>
    </row>
    <row r="9354" customFormat="false" ht="15" hidden="false" customHeight="false" outlineLevel="0" collapsed="false">
      <c r="A9354" s="35"/>
      <c r="B9354" s="35"/>
      <c r="G9354" s="0" t="str">
        <f aca="false">IF(A9354="","",IF(AND(A9354&gt;=Debut,A9354&lt;Fin),1,0))</f>
        <v/>
      </c>
      <c r="H9354" s="0" t="str">
        <f aca="false">IF(G9354=1,INT(ROUND((A9354-Debut)*86400,0)/600),"")</f>
        <v/>
      </c>
      <c r="I9354" s="0" t="str">
        <f aca="false">IF(G9354=1,INT(ROUND((A9354-Debut)*86400,0)/3600),"")</f>
        <v/>
      </c>
      <c r="J9354" s="0" t="str">
        <f aca="false">IF(OR(A9354="",B9354=""),"",ROUND((B9354-A9354)*86400,0))</f>
        <v/>
      </c>
      <c r="K9354" s="37" t="str">
        <f aca="false">IF(G9354=1,IF(COUNTIFS($C:$C,C9354,$G:$G,1,$A:$A,"&gt;="&amp;(A9354-FenetreInterm/86400),$A:$A,"&lt;="&amp;A9354)&gt;=NbInterm,1,0),"")</f>
        <v/>
      </c>
      <c r="L9354" s="37" t="str">
        <f aca="false">IF(G9354=1,IF(B9354="",0,IF(J9354&lt;SeuilFugitive,1,0)),"")</f>
        <v/>
      </c>
      <c r="M9354" s="37" t="str">
        <f aca="false">IF(G9354=1,IF(B9354="",IF((Fin-A9354)*24&gt;SeuilFigee,1,0),IF(J9354&gt;SeuilFigee*3600,1,0)),"")</f>
        <v/>
      </c>
      <c r="N9354" s="0" t="str">
        <f aca="false">IF(G9354=1,IF(COUNTIF(H$2:H9354,H9354)=1,COUNTIF($H:$H,H9354),""),"")</f>
        <v/>
      </c>
      <c r="O9354" s="0" t="str">
        <f aca="false">IF(G9354=1,IF(COUNTIF(I$2:I9354,I9354)=1,COUNTIF($I:$I,I9354),""),"")</f>
        <v/>
      </c>
      <c r="P9354" s="38" t="str">
        <f aca="false">IF(G9354=1,IF(COUNTIFS(C$2:C9354,C9354,G$2:G9354,1)=1,COUNTIFS($C:$C,C9354,$G:$G,1)+ROW()/10000000,""),"")</f>
        <v/>
      </c>
      <c r="Q9354" s="0" t="str">
        <f aca="false">IF(K9354=1,IF(COUNTIFS(C$2:C9354,C9354,K$2:K9354,1)=1,1,0),"")</f>
        <v/>
      </c>
      <c r="R9354" s="0" t="str">
        <f aca="false">IF(M9354=1,IF(COUNTIFS(C$2:C9354,C9354,M$2:M9354,1)=1,1,0),"")</f>
        <v/>
      </c>
      <c r="S9354" s="0" t="str">
        <f aca="false">IF(L9354=1,IF(COUNTIFS(C$2:C9354,C9354,L$2:L9354,1)=1,1,0),"")</f>
        <v/>
      </c>
      <c r="T9354" s="38" t="str">
        <f aca="false">IF(N9354="","",N9354+ROW()/10000000)</f>
        <v/>
      </c>
      <c r="U9354" s="0" t="str">
        <f aca="false">IF(G9354=1,IF(B9354="",1,0),"")</f>
        <v/>
      </c>
    </row>
    <row r="9355" customFormat="false" ht="15" hidden="false" customHeight="false" outlineLevel="0" collapsed="false">
      <c r="A9355" s="35"/>
      <c r="B9355" s="35"/>
      <c r="G9355" s="0" t="str">
        <f aca="false">IF(A9355="","",IF(AND(A9355&gt;=Debut,A9355&lt;Fin),1,0))</f>
        <v/>
      </c>
      <c r="H9355" s="0" t="str">
        <f aca="false">IF(G9355=1,INT(ROUND((A9355-Debut)*86400,0)/600),"")</f>
        <v/>
      </c>
      <c r="I9355" s="0" t="str">
        <f aca="false">IF(G9355=1,INT(ROUND((A9355-Debut)*86400,0)/3600),"")</f>
        <v/>
      </c>
      <c r="J9355" s="0" t="str">
        <f aca="false">IF(OR(A9355="",B9355=""),"",ROUND((B9355-A9355)*86400,0))</f>
        <v/>
      </c>
      <c r="K9355" s="37" t="str">
        <f aca="false">IF(G9355=1,IF(COUNTIFS($C:$C,C9355,$G:$G,1,$A:$A,"&gt;="&amp;(A9355-FenetreInterm/86400),$A:$A,"&lt;="&amp;A9355)&gt;=NbInterm,1,0),"")</f>
        <v/>
      </c>
      <c r="L9355" s="37" t="str">
        <f aca="false">IF(G9355=1,IF(B9355="",0,IF(J9355&lt;SeuilFugitive,1,0)),"")</f>
        <v/>
      </c>
      <c r="M9355" s="37" t="str">
        <f aca="false">IF(G9355=1,IF(B9355="",IF((Fin-A9355)*24&gt;SeuilFigee,1,0),IF(J9355&gt;SeuilFigee*3600,1,0)),"")</f>
        <v/>
      </c>
      <c r="N9355" s="0" t="str">
        <f aca="false">IF(G9355=1,IF(COUNTIF(H$2:H9355,H9355)=1,COUNTIF($H:$H,H9355),""),"")</f>
        <v/>
      </c>
      <c r="O9355" s="0" t="str">
        <f aca="false">IF(G9355=1,IF(COUNTIF(I$2:I9355,I9355)=1,COUNTIF($I:$I,I9355),""),"")</f>
        <v/>
      </c>
      <c r="P9355" s="38" t="str">
        <f aca="false">IF(G9355=1,IF(COUNTIFS(C$2:C9355,C9355,G$2:G9355,1)=1,COUNTIFS($C:$C,C9355,$G:$G,1)+ROW()/10000000,""),"")</f>
        <v/>
      </c>
      <c r="Q9355" s="0" t="str">
        <f aca="false">IF(K9355=1,IF(COUNTIFS(C$2:C9355,C9355,K$2:K9355,1)=1,1,0),"")</f>
        <v/>
      </c>
      <c r="R9355" s="0" t="str">
        <f aca="false">IF(M9355=1,IF(COUNTIFS(C$2:C9355,C9355,M$2:M9355,1)=1,1,0),"")</f>
        <v/>
      </c>
      <c r="S9355" s="0" t="str">
        <f aca="false">IF(L9355=1,IF(COUNTIFS(C$2:C9355,C9355,L$2:L9355,1)=1,1,0),"")</f>
        <v/>
      </c>
      <c r="T9355" s="38" t="str">
        <f aca="false">IF(N9355="","",N9355+ROW()/10000000)</f>
        <v/>
      </c>
      <c r="U9355" s="0" t="str">
        <f aca="false">IF(G9355=1,IF(B9355="",1,0),"")</f>
        <v/>
      </c>
    </row>
    <row r="9356" customFormat="false" ht="15" hidden="false" customHeight="false" outlineLevel="0" collapsed="false">
      <c r="A9356" s="35"/>
      <c r="B9356" s="35"/>
      <c r="G9356" s="0" t="str">
        <f aca="false">IF(A9356="","",IF(AND(A9356&gt;=Debut,A9356&lt;Fin),1,0))</f>
        <v/>
      </c>
      <c r="H9356" s="0" t="str">
        <f aca="false">IF(G9356=1,INT(ROUND((A9356-Debut)*86400,0)/600),"")</f>
        <v/>
      </c>
      <c r="I9356" s="0" t="str">
        <f aca="false">IF(G9356=1,INT(ROUND((A9356-Debut)*86400,0)/3600),"")</f>
        <v/>
      </c>
      <c r="J9356" s="0" t="str">
        <f aca="false">IF(OR(A9356="",B9356=""),"",ROUND((B9356-A9356)*86400,0))</f>
        <v/>
      </c>
      <c r="K9356" s="37" t="str">
        <f aca="false">IF(G9356=1,IF(COUNTIFS($C:$C,C9356,$G:$G,1,$A:$A,"&gt;="&amp;(A9356-FenetreInterm/86400),$A:$A,"&lt;="&amp;A9356)&gt;=NbInterm,1,0),"")</f>
        <v/>
      </c>
      <c r="L9356" s="37" t="str">
        <f aca="false">IF(G9356=1,IF(B9356="",0,IF(J9356&lt;SeuilFugitive,1,0)),"")</f>
        <v/>
      </c>
      <c r="M9356" s="37" t="str">
        <f aca="false">IF(G9356=1,IF(B9356="",IF((Fin-A9356)*24&gt;SeuilFigee,1,0),IF(J9356&gt;SeuilFigee*3600,1,0)),"")</f>
        <v/>
      </c>
      <c r="N9356" s="0" t="str">
        <f aca="false">IF(G9356=1,IF(COUNTIF(H$2:H9356,H9356)=1,COUNTIF($H:$H,H9356),""),"")</f>
        <v/>
      </c>
      <c r="O9356" s="0" t="str">
        <f aca="false">IF(G9356=1,IF(COUNTIF(I$2:I9356,I9356)=1,COUNTIF($I:$I,I9356),""),"")</f>
        <v/>
      </c>
      <c r="P9356" s="38" t="str">
        <f aca="false">IF(G9356=1,IF(COUNTIFS(C$2:C9356,C9356,G$2:G9356,1)=1,COUNTIFS($C:$C,C9356,$G:$G,1)+ROW()/10000000,""),"")</f>
        <v/>
      </c>
      <c r="Q9356" s="0" t="str">
        <f aca="false">IF(K9356=1,IF(COUNTIFS(C$2:C9356,C9356,K$2:K9356,1)=1,1,0),"")</f>
        <v/>
      </c>
      <c r="R9356" s="0" t="str">
        <f aca="false">IF(M9356=1,IF(COUNTIFS(C$2:C9356,C9356,M$2:M9356,1)=1,1,0),"")</f>
        <v/>
      </c>
      <c r="S9356" s="0" t="str">
        <f aca="false">IF(L9356=1,IF(COUNTIFS(C$2:C9356,C9356,L$2:L9356,1)=1,1,0),"")</f>
        <v/>
      </c>
      <c r="T9356" s="38" t="str">
        <f aca="false">IF(N9356="","",N9356+ROW()/10000000)</f>
        <v/>
      </c>
      <c r="U9356" s="0" t="str">
        <f aca="false">IF(G9356=1,IF(B9356="",1,0),"")</f>
        <v/>
      </c>
    </row>
    <row r="9357" customFormat="false" ht="15" hidden="false" customHeight="false" outlineLevel="0" collapsed="false">
      <c r="A9357" s="35"/>
      <c r="B9357" s="35"/>
      <c r="G9357" s="0" t="str">
        <f aca="false">IF(A9357="","",IF(AND(A9357&gt;=Debut,A9357&lt;Fin),1,0))</f>
        <v/>
      </c>
      <c r="H9357" s="0" t="str">
        <f aca="false">IF(G9357=1,INT(ROUND((A9357-Debut)*86400,0)/600),"")</f>
        <v/>
      </c>
      <c r="I9357" s="0" t="str">
        <f aca="false">IF(G9357=1,INT(ROUND((A9357-Debut)*86400,0)/3600),"")</f>
        <v/>
      </c>
      <c r="J9357" s="0" t="str">
        <f aca="false">IF(OR(A9357="",B9357=""),"",ROUND((B9357-A9357)*86400,0))</f>
        <v/>
      </c>
      <c r="K9357" s="37" t="str">
        <f aca="false">IF(G9357=1,IF(COUNTIFS($C:$C,C9357,$G:$G,1,$A:$A,"&gt;="&amp;(A9357-FenetreInterm/86400),$A:$A,"&lt;="&amp;A9357)&gt;=NbInterm,1,0),"")</f>
        <v/>
      </c>
      <c r="L9357" s="37" t="str">
        <f aca="false">IF(G9357=1,IF(B9357="",0,IF(J9357&lt;SeuilFugitive,1,0)),"")</f>
        <v/>
      </c>
      <c r="M9357" s="37" t="str">
        <f aca="false">IF(G9357=1,IF(B9357="",IF((Fin-A9357)*24&gt;SeuilFigee,1,0),IF(J9357&gt;SeuilFigee*3600,1,0)),"")</f>
        <v/>
      </c>
      <c r="N9357" s="0" t="str">
        <f aca="false">IF(G9357=1,IF(COUNTIF(H$2:H9357,H9357)=1,COUNTIF($H:$H,H9357),""),"")</f>
        <v/>
      </c>
      <c r="O9357" s="0" t="str">
        <f aca="false">IF(G9357=1,IF(COUNTIF(I$2:I9357,I9357)=1,COUNTIF($I:$I,I9357),""),"")</f>
        <v/>
      </c>
      <c r="P9357" s="38" t="str">
        <f aca="false">IF(G9357=1,IF(COUNTIFS(C$2:C9357,C9357,G$2:G9357,1)=1,COUNTIFS($C:$C,C9357,$G:$G,1)+ROW()/10000000,""),"")</f>
        <v/>
      </c>
      <c r="Q9357" s="0" t="str">
        <f aca="false">IF(K9357=1,IF(COUNTIFS(C$2:C9357,C9357,K$2:K9357,1)=1,1,0),"")</f>
        <v/>
      </c>
      <c r="R9357" s="0" t="str">
        <f aca="false">IF(M9357=1,IF(COUNTIFS(C$2:C9357,C9357,M$2:M9357,1)=1,1,0),"")</f>
        <v/>
      </c>
      <c r="S9357" s="0" t="str">
        <f aca="false">IF(L9357=1,IF(COUNTIFS(C$2:C9357,C9357,L$2:L9357,1)=1,1,0),"")</f>
        <v/>
      </c>
      <c r="T9357" s="38" t="str">
        <f aca="false">IF(N9357="","",N9357+ROW()/10000000)</f>
        <v/>
      </c>
      <c r="U9357" s="0" t="str">
        <f aca="false">IF(G9357=1,IF(B9357="",1,0),"")</f>
        <v/>
      </c>
    </row>
    <row r="9358" customFormat="false" ht="15" hidden="false" customHeight="false" outlineLevel="0" collapsed="false">
      <c r="A9358" s="35"/>
      <c r="B9358" s="35"/>
      <c r="G9358" s="0" t="str">
        <f aca="false">IF(A9358="","",IF(AND(A9358&gt;=Debut,A9358&lt;Fin),1,0))</f>
        <v/>
      </c>
      <c r="H9358" s="0" t="str">
        <f aca="false">IF(G9358=1,INT(ROUND((A9358-Debut)*86400,0)/600),"")</f>
        <v/>
      </c>
      <c r="I9358" s="0" t="str">
        <f aca="false">IF(G9358=1,INT(ROUND((A9358-Debut)*86400,0)/3600),"")</f>
        <v/>
      </c>
      <c r="J9358" s="0" t="str">
        <f aca="false">IF(OR(A9358="",B9358=""),"",ROUND((B9358-A9358)*86400,0))</f>
        <v/>
      </c>
      <c r="K9358" s="37" t="str">
        <f aca="false">IF(G9358=1,IF(COUNTIFS($C:$C,C9358,$G:$G,1,$A:$A,"&gt;="&amp;(A9358-FenetreInterm/86400),$A:$A,"&lt;="&amp;A9358)&gt;=NbInterm,1,0),"")</f>
        <v/>
      </c>
      <c r="L9358" s="37" t="str">
        <f aca="false">IF(G9358=1,IF(B9358="",0,IF(J9358&lt;SeuilFugitive,1,0)),"")</f>
        <v/>
      </c>
      <c r="M9358" s="37" t="str">
        <f aca="false">IF(G9358=1,IF(B9358="",IF((Fin-A9358)*24&gt;SeuilFigee,1,0),IF(J9358&gt;SeuilFigee*3600,1,0)),"")</f>
        <v/>
      </c>
      <c r="N9358" s="0" t="str">
        <f aca="false">IF(G9358=1,IF(COUNTIF(H$2:H9358,H9358)=1,COUNTIF($H:$H,H9358),""),"")</f>
        <v/>
      </c>
      <c r="O9358" s="0" t="str">
        <f aca="false">IF(G9358=1,IF(COUNTIF(I$2:I9358,I9358)=1,COUNTIF($I:$I,I9358),""),"")</f>
        <v/>
      </c>
      <c r="P9358" s="38" t="str">
        <f aca="false">IF(G9358=1,IF(COUNTIFS(C$2:C9358,C9358,G$2:G9358,1)=1,COUNTIFS($C:$C,C9358,$G:$G,1)+ROW()/10000000,""),"")</f>
        <v/>
      </c>
      <c r="Q9358" s="0" t="str">
        <f aca="false">IF(K9358=1,IF(COUNTIFS(C$2:C9358,C9358,K$2:K9358,1)=1,1,0),"")</f>
        <v/>
      </c>
      <c r="R9358" s="0" t="str">
        <f aca="false">IF(M9358=1,IF(COUNTIFS(C$2:C9358,C9358,M$2:M9358,1)=1,1,0),"")</f>
        <v/>
      </c>
      <c r="S9358" s="0" t="str">
        <f aca="false">IF(L9358=1,IF(COUNTIFS(C$2:C9358,C9358,L$2:L9358,1)=1,1,0),"")</f>
        <v/>
      </c>
      <c r="T9358" s="38" t="str">
        <f aca="false">IF(N9358="","",N9358+ROW()/10000000)</f>
        <v/>
      </c>
      <c r="U9358" s="0" t="str">
        <f aca="false">IF(G9358=1,IF(B9358="",1,0),"")</f>
        <v/>
      </c>
    </row>
    <row r="9359" customFormat="false" ht="15" hidden="false" customHeight="false" outlineLevel="0" collapsed="false">
      <c r="A9359" s="35"/>
      <c r="B9359" s="35"/>
      <c r="G9359" s="0" t="str">
        <f aca="false">IF(A9359="","",IF(AND(A9359&gt;=Debut,A9359&lt;Fin),1,0))</f>
        <v/>
      </c>
      <c r="H9359" s="0" t="str">
        <f aca="false">IF(G9359=1,INT(ROUND((A9359-Debut)*86400,0)/600),"")</f>
        <v/>
      </c>
      <c r="I9359" s="0" t="str">
        <f aca="false">IF(G9359=1,INT(ROUND((A9359-Debut)*86400,0)/3600),"")</f>
        <v/>
      </c>
      <c r="J9359" s="0" t="str">
        <f aca="false">IF(OR(A9359="",B9359=""),"",ROUND((B9359-A9359)*86400,0))</f>
        <v/>
      </c>
      <c r="K9359" s="37" t="str">
        <f aca="false">IF(G9359=1,IF(COUNTIFS($C:$C,C9359,$G:$G,1,$A:$A,"&gt;="&amp;(A9359-FenetreInterm/86400),$A:$A,"&lt;="&amp;A9359)&gt;=NbInterm,1,0),"")</f>
        <v/>
      </c>
      <c r="L9359" s="37" t="str">
        <f aca="false">IF(G9359=1,IF(B9359="",0,IF(J9359&lt;SeuilFugitive,1,0)),"")</f>
        <v/>
      </c>
      <c r="M9359" s="37" t="str">
        <f aca="false">IF(G9359=1,IF(B9359="",IF((Fin-A9359)*24&gt;SeuilFigee,1,0),IF(J9359&gt;SeuilFigee*3600,1,0)),"")</f>
        <v/>
      </c>
      <c r="N9359" s="0" t="str">
        <f aca="false">IF(G9359=1,IF(COUNTIF(H$2:H9359,H9359)=1,COUNTIF($H:$H,H9359),""),"")</f>
        <v/>
      </c>
      <c r="O9359" s="0" t="str">
        <f aca="false">IF(G9359=1,IF(COUNTIF(I$2:I9359,I9359)=1,COUNTIF($I:$I,I9359),""),"")</f>
        <v/>
      </c>
      <c r="P9359" s="38" t="str">
        <f aca="false">IF(G9359=1,IF(COUNTIFS(C$2:C9359,C9359,G$2:G9359,1)=1,COUNTIFS($C:$C,C9359,$G:$G,1)+ROW()/10000000,""),"")</f>
        <v/>
      </c>
      <c r="Q9359" s="0" t="str">
        <f aca="false">IF(K9359=1,IF(COUNTIFS(C$2:C9359,C9359,K$2:K9359,1)=1,1,0),"")</f>
        <v/>
      </c>
      <c r="R9359" s="0" t="str">
        <f aca="false">IF(M9359=1,IF(COUNTIFS(C$2:C9359,C9359,M$2:M9359,1)=1,1,0),"")</f>
        <v/>
      </c>
      <c r="S9359" s="0" t="str">
        <f aca="false">IF(L9359=1,IF(COUNTIFS(C$2:C9359,C9359,L$2:L9359,1)=1,1,0),"")</f>
        <v/>
      </c>
      <c r="T9359" s="38" t="str">
        <f aca="false">IF(N9359="","",N9359+ROW()/10000000)</f>
        <v/>
      </c>
      <c r="U9359" s="0" t="str">
        <f aca="false">IF(G9359=1,IF(B9359="",1,0),"")</f>
        <v/>
      </c>
    </row>
    <row r="9360" customFormat="false" ht="15" hidden="false" customHeight="false" outlineLevel="0" collapsed="false">
      <c r="A9360" s="35"/>
      <c r="B9360" s="35"/>
      <c r="G9360" s="0" t="str">
        <f aca="false">IF(A9360="","",IF(AND(A9360&gt;=Debut,A9360&lt;Fin),1,0))</f>
        <v/>
      </c>
      <c r="H9360" s="0" t="str">
        <f aca="false">IF(G9360=1,INT(ROUND((A9360-Debut)*86400,0)/600),"")</f>
        <v/>
      </c>
      <c r="I9360" s="0" t="str">
        <f aca="false">IF(G9360=1,INT(ROUND((A9360-Debut)*86400,0)/3600),"")</f>
        <v/>
      </c>
      <c r="J9360" s="0" t="str">
        <f aca="false">IF(OR(A9360="",B9360=""),"",ROUND((B9360-A9360)*86400,0))</f>
        <v/>
      </c>
      <c r="K9360" s="37" t="str">
        <f aca="false">IF(G9360=1,IF(COUNTIFS($C:$C,C9360,$G:$G,1,$A:$A,"&gt;="&amp;(A9360-FenetreInterm/86400),$A:$A,"&lt;="&amp;A9360)&gt;=NbInterm,1,0),"")</f>
        <v/>
      </c>
      <c r="L9360" s="37" t="str">
        <f aca="false">IF(G9360=1,IF(B9360="",0,IF(J9360&lt;SeuilFugitive,1,0)),"")</f>
        <v/>
      </c>
      <c r="M9360" s="37" t="str">
        <f aca="false">IF(G9360=1,IF(B9360="",IF((Fin-A9360)*24&gt;SeuilFigee,1,0),IF(J9360&gt;SeuilFigee*3600,1,0)),"")</f>
        <v/>
      </c>
      <c r="N9360" s="0" t="str">
        <f aca="false">IF(G9360=1,IF(COUNTIF(H$2:H9360,H9360)=1,COUNTIF($H:$H,H9360),""),"")</f>
        <v/>
      </c>
      <c r="O9360" s="0" t="str">
        <f aca="false">IF(G9360=1,IF(COUNTIF(I$2:I9360,I9360)=1,COUNTIF($I:$I,I9360),""),"")</f>
        <v/>
      </c>
      <c r="P9360" s="38" t="str">
        <f aca="false">IF(G9360=1,IF(COUNTIFS(C$2:C9360,C9360,G$2:G9360,1)=1,COUNTIFS($C:$C,C9360,$G:$G,1)+ROW()/10000000,""),"")</f>
        <v/>
      </c>
      <c r="Q9360" s="0" t="str">
        <f aca="false">IF(K9360=1,IF(COUNTIFS(C$2:C9360,C9360,K$2:K9360,1)=1,1,0),"")</f>
        <v/>
      </c>
      <c r="R9360" s="0" t="str">
        <f aca="false">IF(M9360=1,IF(COUNTIFS(C$2:C9360,C9360,M$2:M9360,1)=1,1,0),"")</f>
        <v/>
      </c>
      <c r="S9360" s="0" t="str">
        <f aca="false">IF(L9360=1,IF(COUNTIFS(C$2:C9360,C9360,L$2:L9360,1)=1,1,0),"")</f>
        <v/>
      </c>
      <c r="T9360" s="38" t="str">
        <f aca="false">IF(N9360="","",N9360+ROW()/10000000)</f>
        <v/>
      </c>
      <c r="U9360" s="0" t="str">
        <f aca="false">IF(G9360=1,IF(B9360="",1,0),"")</f>
        <v/>
      </c>
    </row>
    <row r="9361" customFormat="false" ht="15" hidden="false" customHeight="false" outlineLevel="0" collapsed="false">
      <c r="A9361" s="35"/>
      <c r="B9361" s="35"/>
      <c r="G9361" s="0" t="str">
        <f aca="false">IF(A9361="","",IF(AND(A9361&gt;=Debut,A9361&lt;Fin),1,0))</f>
        <v/>
      </c>
      <c r="H9361" s="0" t="str">
        <f aca="false">IF(G9361=1,INT(ROUND((A9361-Debut)*86400,0)/600),"")</f>
        <v/>
      </c>
      <c r="I9361" s="0" t="str">
        <f aca="false">IF(G9361=1,INT(ROUND((A9361-Debut)*86400,0)/3600),"")</f>
        <v/>
      </c>
      <c r="J9361" s="0" t="str">
        <f aca="false">IF(OR(A9361="",B9361=""),"",ROUND((B9361-A9361)*86400,0))</f>
        <v/>
      </c>
      <c r="K9361" s="37" t="str">
        <f aca="false">IF(G9361=1,IF(COUNTIFS($C:$C,C9361,$G:$G,1,$A:$A,"&gt;="&amp;(A9361-FenetreInterm/86400),$A:$A,"&lt;="&amp;A9361)&gt;=NbInterm,1,0),"")</f>
        <v/>
      </c>
      <c r="L9361" s="37" t="str">
        <f aca="false">IF(G9361=1,IF(B9361="",0,IF(J9361&lt;SeuilFugitive,1,0)),"")</f>
        <v/>
      </c>
      <c r="M9361" s="37" t="str">
        <f aca="false">IF(G9361=1,IF(B9361="",IF((Fin-A9361)*24&gt;SeuilFigee,1,0),IF(J9361&gt;SeuilFigee*3600,1,0)),"")</f>
        <v/>
      </c>
      <c r="N9361" s="0" t="str">
        <f aca="false">IF(G9361=1,IF(COUNTIF(H$2:H9361,H9361)=1,COUNTIF($H:$H,H9361),""),"")</f>
        <v/>
      </c>
      <c r="O9361" s="0" t="str">
        <f aca="false">IF(G9361=1,IF(COUNTIF(I$2:I9361,I9361)=1,COUNTIF($I:$I,I9361),""),"")</f>
        <v/>
      </c>
      <c r="P9361" s="38" t="str">
        <f aca="false">IF(G9361=1,IF(COUNTIFS(C$2:C9361,C9361,G$2:G9361,1)=1,COUNTIFS($C:$C,C9361,$G:$G,1)+ROW()/10000000,""),"")</f>
        <v/>
      </c>
      <c r="Q9361" s="0" t="str">
        <f aca="false">IF(K9361=1,IF(COUNTIFS(C$2:C9361,C9361,K$2:K9361,1)=1,1,0),"")</f>
        <v/>
      </c>
      <c r="R9361" s="0" t="str">
        <f aca="false">IF(M9361=1,IF(COUNTIFS(C$2:C9361,C9361,M$2:M9361,1)=1,1,0),"")</f>
        <v/>
      </c>
      <c r="S9361" s="0" t="str">
        <f aca="false">IF(L9361=1,IF(COUNTIFS(C$2:C9361,C9361,L$2:L9361,1)=1,1,0),"")</f>
        <v/>
      </c>
      <c r="T9361" s="38" t="str">
        <f aca="false">IF(N9361="","",N9361+ROW()/10000000)</f>
        <v/>
      </c>
      <c r="U9361" s="0" t="str">
        <f aca="false">IF(G9361=1,IF(B9361="",1,0),"")</f>
        <v/>
      </c>
    </row>
    <row r="9362" customFormat="false" ht="15" hidden="false" customHeight="false" outlineLevel="0" collapsed="false">
      <c r="A9362" s="35"/>
      <c r="B9362" s="35"/>
      <c r="G9362" s="0" t="str">
        <f aca="false">IF(A9362="","",IF(AND(A9362&gt;=Debut,A9362&lt;Fin),1,0))</f>
        <v/>
      </c>
      <c r="H9362" s="0" t="str">
        <f aca="false">IF(G9362=1,INT(ROUND((A9362-Debut)*86400,0)/600),"")</f>
        <v/>
      </c>
      <c r="I9362" s="0" t="str">
        <f aca="false">IF(G9362=1,INT(ROUND((A9362-Debut)*86400,0)/3600),"")</f>
        <v/>
      </c>
      <c r="J9362" s="0" t="str">
        <f aca="false">IF(OR(A9362="",B9362=""),"",ROUND((B9362-A9362)*86400,0))</f>
        <v/>
      </c>
      <c r="K9362" s="37" t="str">
        <f aca="false">IF(G9362=1,IF(COUNTIFS($C:$C,C9362,$G:$G,1,$A:$A,"&gt;="&amp;(A9362-FenetreInterm/86400),$A:$A,"&lt;="&amp;A9362)&gt;=NbInterm,1,0),"")</f>
        <v/>
      </c>
      <c r="L9362" s="37" t="str">
        <f aca="false">IF(G9362=1,IF(B9362="",0,IF(J9362&lt;SeuilFugitive,1,0)),"")</f>
        <v/>
      </c>
      <c r="M9362" s="37" t="str">
        <f aca="false">IF(G9362=1,IF(B9362="",IF((Fin-A9362)*24&gt;SeuilFigee,1,0),IF(J9362&gt;SeuilFigee*3600,1,0)),"")</f>
        <v/>
      </c>
      <c r="N9362" s="0" t="str">
        <f aca="false">IF(G9362=1,IF(COUNTIF(H$2:H9362,H9362)=1,COUNTIF($H:$H,H9362),""),"")</f>
        <v/>
      </c>
      <c r="O9362" s="0" t="str">
        <f aca="false">IF(G9362=1,IF(COUNTIF(I$2:I9362,I9362)=1,COUNTIF($I:$I,I9362),""),"")</f>
        <v/>
      </c>
      <c r="P9362" s="38" t="str">
        <f aca="false">IF(G9362=1,IF(COUNTIFS(C$2:C9362,C9362,G$2:G9362,1)=1,COUNTIFS($C:$C,C9362,$G:$G,1)+ROW()/10000000,""),"")</f>
        <v/>
      </c>
      <c r="Q9362" s="0" t="str">
        <f aca="false">IF(K9362=1,IF(COUNTIFS(C$2:C9362,C9362,K$2:K9362,1)=1,1,0),"")</f>
        <v/>
      </c>
      <c r="R9362" s="0" t="str">
        <f aca="false">IF(M9362=1,IF(COUNTIFS(C$2:C9362,C9362,M$2:M9362,1)=1,1,0),"")</f>
        <v/>
      </c>
      <c r="S9362" s="0" t="str">
        <f aca="false">IF(L9362=1,IF(COUNTIFS(C$2:C9362,C9362,L$2:L9362,1)=1,1,0),"")</f>
        <v/>
      </c>
      <c r="T9362" s="38" t="str">
        <f aca="false">IF(N9362="","",N9362+ROW()/10000000)</f>
        <v/>
      </c>
      <c r="U9362" s="0" t="str">
        <f aca="false">IF(G9362=1,IF(B9362="",1,0),"")</f>
        <v/>
      </c>
    </row>
    <row r="9363" customFormat="false" ht="15" hidden="false" customHeight="false" outlineLevel="0" collapsed="false">
      <c r="A9363" s="35"/>
      <c r="B9363" s="35"/>
      <c r="G9363" s="0" t="str">
        <f aca="false">IF(A9363="","",IF(AND(A9363&gt;=Debut,A9363&lt;Fin),1,0))</f>
        <v/>
      </c>
      <c r="H9363" s="0" t="str">
        <f aca="false">IF(G9363=1,INT(ROUND((A9363-Debut)*86400,0)/600),"")</f>
        <v/>
      </c>
      <c r="I9363" s="0" t="str">
        <f aca="false">IF(G9363=1,INT(ROUND((A9363-Debut)*86400,0)/3600),"")</f>
        <v/>
      </c>
      <c r="J9363" s="0" t="str">
        <f aca="false">IF(OR(A9363="",B9363=""),"",ROUND((B9363-A9363)*86400,0))</f>
        <v/>
      </c>
      <c r="K9363" s="37" t="str">
        <f aca="false">IF(G9363=1,IF(COUNTIFS($C:$C,C9363,$G:$G,1,$A:$A,"&gt;="&amp;(A9363-FenetreInterm/86400),$A:$A,"&lt;="&amp;A9363)&gt;=NbInterm,1,0),"")</f>
        <v/>
      </c>
      <c r="L9363" s="37" t="str">
        <f aca="false">IF(G9363=1,IF(B9363="",0,IF(J9363&lt;SeuilFugitive,1,0)),"")</f>
        <v/>
      </c>
      <c r="M9363" s="37" t="str">
        <f aca="false">IF(G9363=1,IF(B9363="",IF((Fin-A9363)*24&gt;SeuilFigee,1,0),IF(J9363&gt;SeuilFigee*3600,1,0)),"")</f>
        <v/>
      </c>
      <c r="N9363" s="0" t="str">
        <f aca="false">IF(G9363=1,IF(COUNTIF(H$2:H9363,H9363)=1,COUNTIF($H:$H,H9363),""),"")</f>
        <v/>
      </c>
      <c r="O9363" s="0" t="str">
        <f aca="false">IF(G9363=1,IF(COUNTIF(I$2:I9363,I9363)=1,COUNTIF($I:$I,I9363),""),"")</f>
        <v/>
      </c>
      <c r="P9363" s="38" t="str">
        <f aca="false">IF(G9363=1,IF(COUNTIFS(C$2:C9363,C9363,G$2:G9363,1)=1,COUNTIFS($C:$C,C9363,$G:$G,1)+ROW()/10000000,""),"")</f>
        <v/>
      </c>
      <c r="Q9363" s="0" t="str">
        <f aca="false">IF(K9363=1,IF(COUNTIFS(C$2:C9363,C9363,K$2:K9363,1)=1,1,0),"")</f>
        <v/>
      </c>
      <c r="R9363" s="0" t="str">
        <f aca="false">IF(M9363=1,IF(COUNTIFS(C$2:C9363,C9363,M$2:M9363,1)=1,1,0),"")</f>
        <v/>
      </c>
      <c r="S9363" s="0" t="str">
        <f aca="false">IF(L9363=1,IF(COUNTIFS(C$2:C9363,C9363,L$2:L9363,1)=1,1,0),"")</f>
        <v/>
      </c>
      <c r="T9363" s="38" t="str">
        <f aca="false">IF(N9363="","",N9363+ROW()/10000000)</f>
        <v/>
      </c>
      <c r="U9363" s="0" t="str">
        <f aca="false">IF(G9363=1,IF(B9363="",1,0),"")</f>
        <v/>
      </c>
    </row>
    <row r="9364" customFormat="false" ht="15" hidden="false" customHeight="false" outlineLevel="0" collapsed="false">
      <c r="A9364" s="35"/>
      <c r="B9364" s="35"/>
      <c r="G9364" s="0" t="str">
        <f aca="false">IF(A9364="","",IF(AND(A9364&gt;=Debut,A9364&lt;Fin),1,0))</f>
        <v/>
      </c>
      <c r="H9364" s="0" t="str">
        <f aca="false">IF(G9364=1,INT(ROUND((A9364-Debut)*86400,0)/600),"")</f>
        <v/>
      </c>
      <c r="I9364" s="0" t="str">
        <f aca="false">IF(G9364=1,INT(ROUND((A9364-Debut)*86400,0)/3600),"")</f>
        <v/>
      </c>
      <c r="J9364" s="0" t="str">
        <f aca="false">IF(OR(A9364="",B9364=""),"",ROUND((B9364-A9364)*86400,0))</f>
        <v/>
      </c>
      <c r="K9364" s="37" t="str">
        <f aca="false">IF(G9364=1,IF(COUNTIFS($C:$C,C9364,$G:$G,1,$A:$A,"&gt;="&amp;(A9364-FenetreInterm/86400),$A:$A,"&lt;="&amp;A9364)&gt;=NbInterm,1,0),"")</f>
        <v/>
      </c>
      <c r="L9364" s="37" t="str">
        <f aca="false">IF(G9364=1,IF(B9364="",0,IF(J9364&lt;SeuilFugitive,1,0)),"")</f>
        <v/>
      </c>
      <c r="M9364" s="37" t="str">
        <f aca="false">IF(G9364=1,IF(B9364="",IF((Fin-A9364)*24&gt;SeuilFigee,1,0),IF(J9364&gt;SeuilFigee*3600,1,0)),"")</f>
        <v/>
      </c>
      <c r="N9364" s="0" t="str">
        <f aca="false">IF(G9364=1,IF(COUNTIF(H$2:H9364,H9364)=1,COUNTIF($H:$H,H9364),""),"")</f>
        <v/>
      </c>
      <c r="O9364" s="0" t="str">
        <f aca="false">IF(G9364=1,IF(COUNTIF(I$2:I9364,I9364)=1,COUNTIF($I:$I,I9364),""),"")</f>
        <v/>
      </c>
      <c r="P9364" s="38" t="str">
        <f aca="false">IF(G9364=1,IF(COUNTIFS(C$2:C9364,C9364,G$2:G9364,1)=1,COUNTIFS($C:$C,C9364,$G:$G,1)+ROW()/10000000,""),"")</f>
        <v/>
      </c>
      <c r="Q9364" s="0" t="str">
        <f aca="false">IF(K9364=1,IF(COUNTIFS(C$2:C9364,C9364,K$2:K9364,1)=1,1,0),"")</f>
        <v/>
      </c>
      <c r="R9364" s="0" t="str">
        <f aca="false">IF(M9364=1,IF(COUNTIFS(C$2:C9364,C9364,M$2:M9364,1)=1,1,0),"")</f>
        <v/>
      </c>
      <c r="S9364" s="0" t="str">
        <f aca="false">IF(L9364=1,IF(COUNTIFS(C$2:C9364,C9364,L$2:L9364,1)=1,1,0),"")</f>
        <v/>
      </c>
      <c r="T9364" s="38" t="str">
        <f aca="false">IF(N9364="","",N9364+ROW()/10000000)</f>
        <v/>
      </c>
      <c r="U9364" s="0" t="str">
        <f aca="false">IF(G9364=1,IF(B9364="",1,0),"")</f>
        <v/>
      </c>
    </row>
    <row r="9365" customFormat="false" ht="15" hidden="false" customHeight="false" outlineLevel="0" collapsed="false">
      <c r="A9365" s="35"/>
      <c r="B9365" s="35"/>
      <c r="G9365" s="0" t="str">
        <f aca="false">IF(A9365="","",IF(AND(A9365&gt;=Debut,A9365&lt;Fin),1,0))</f>
        <v/>
      </c>
      <c r="H9365" s="0" t="str">
        <f aca="false">IF(G9365=1,INT(ROUND((A9365-Debut)*86400,0)/600),"")</f>
        <v/>
      </c>
      <c r="I9365" s="0" t="str">
        <f aca="false">IF(G9365=1,INT(ROUND((A9365-Debut)*86400,0)/3600),"")</f>
        <v/>
      </c>
      <c r="J9365" s="0" t="str">
        <f aca="false">IF(OR(A9365="",B9365=""),"",ROUND((B9365-A9365)*86400,0))</f>
        <v/>
      </c>
      <c r="K9365" s="37" t="str">
        <f aca="false">IF(G9365=1,IF(COUNTIFS($C:$C,C9365,$G:$G,1,$A:$A,"&gt;="&amp;(A9365-FenetreInterm/86400),$A:$A,"&lt;="&amp;A9365)&gt;=NbInterm,1,0),"")</f>
        <v/>
      </c>
      <c r="L9365" s="37" t="str">
        <f aca="false">IF(G9365=1,IF(B9365="",0,IF(J9365&lt;SeuilFugitive,1,0)),"")</f>
        <v/>
      </c>
      <c r="M9365" s="37" t="str">
        <f aca="false">IF(G9365=1,IF(B9365="",IF((Fin-A9365)*24&gt;SeuilFigee,1,0),IF(J9365&gt;SeuilFigee*3600,1,0)),"")</f>
        <v/>
      </c>
      <c r="N9365" s="0" t="str">
        <f aca="false">IF(G9365=1,IF(COUNTIF(H$2:H9365,H9365)=1,COUNTIF($H:$H,H9365),""),"")</f>
        <v/>
      </c>
      <c r="O9365" s="0" t="str">
        <f aca="false">IF(G9365=1,IF(COUNTIF(I$2:I9365,I9365)=1,COUNTIF($I:$I,I9365),""),"")</f>
        <v/>
      </c>
      <c r="P9365" s="38" t="str">
        <f aca="false">IF(G9365=1,IF(COUNTIFS(C$2:C9365,C9365,G$2:G9365,1)=1,COUNTIFS($C:$C,C9365,$G:$G,1)+ROW()/10000000,""),"")</f>
        <v/>
      </c>
      <c r="Q9365" s="0" t="str">
        <f aca="false">IF(K9365=1,IF(COUNTIFS(C$2:C9365,C9365,K$2:K9365,1)=1,1,0),"")</f>
        <v/>
      </c>
      <c r="R9365" s="0" t="str">
        <f aca="false">IF(M9365=1,IF(COUNTIFS(C$2:C9365,C9365,M$2:M9365,1)=1,1,0),"")</f>
        <v/>
      </c>
      <c r="S9365" s="0" t="str">
        <f aca="false">IF(L9365=1,IF(COUNTIFS(C$2:C9365,C9365,L$2:L9365,1)=1,1,0),"")</f>
        <v/>
      </c>
      <c r="T9365" s="38" t="str">
        <f aca="false">IF(N9365="","",N9365+ROW()/10000000)</f>
        <v/>
      </c>
      <c r="U9365" s="0" t="str">
        <f aca="false">IF(G9365=1,IF(B9365="",1,0),"")</f>
        <v/>
      </c>
    </row>
    <row r="9366" customFormat="false" ht="15" hidden="false" customHeight="false" outlineLevel="0" collapsed="false">
      <c r="A9366" s="35"/>
      <c r="B9366" s="35"/>
      <c r="G9366" s="0" t="str">
        <f aca="false">IF(A9366="","",IF(AND(A9366&gt;=Debut,A9366&lt;Fin),1,0))</f>
        <v/>
      </c>
      <c r="H9366" s="0" t="str">
        <f aca="false">IF(G9366=1,INT(ROUND((A9366-Debut)*86400,0)/600),"")</f>
        <v/>
      </c>
      <c r="I9366" s="0" t="str">
        <f aca="false">IF(G9366=1,INT(ROUND((A9366-Debut)*86400,0)/3600),"")</f>
        <v/>
      </c>
      <c r="J9366" s="0" t="str">
        <f aca="false">IF(OR(A9366="",B9366=""),"",ROUND((B9366-A9366)*86400,0))</f>
        <v/>
      </c>
      <c r="K9366" s="37" t="str">
        <f aca="false">IF(G9366=1,IF(COUNTIFS($C:$C,C9366,$G:$G,1,$A:$A,"&gt;="&amp;(A9366-FenetreInterm/86400),$A:$A,"&lt;="&amp;A9366)&gt;=NbInterm,1,0),"")</f>
        <v/>
      </c>
      <c r="L9366" s="37" t="str">
        <f aca="false">IF(G9366=1,IF(B9366="",0,IF(J9366&lt;SeuilFugitive,1,0)),"")</f>
        <v/>
      </c>
      <c r="M9366" s="37" t="str">
        <f aca="false">IF(G9366=1,IF(B9366="",IF((Fin-A9366)*24&gt;SeuilFigee,1,0),IF(J9366&gt;SeuilFigee*3600,1,0)),"")</f>
        <v/>
      </c>
      <c r="N9366" s="0" t="str">
        <f aca="false">IF(G9366=1,IF(COUNTIF(H$2:H9366,H9366)=1,COUNTIF($H:$H,H9366),""),"")</f>
        <v/>
      </c>
      <c r="O9366" s="0" t="str">
        <f aca="false">IF(G9366=1,IF(COUNTIF(I$2:I9366,I9366)=1,COUNTIF($I:$I,I9366),""),"")</f>
        <v/>
      </c>
      <c r="P9366" s="38" t="str">
        <f aca="false">IF(G9366=1,IF(COUNTIFS(C$2:C9366,C9366,G$2:G9366,1)=1,COUNTIFS($C:$C,C9366,$G:$G,1)+ROW()/10000000,""),"")</f>
        <v/>
      </c>
      <c r="Q9366" s="0" t="str">
        <f aca="false">IF(K9366=1,IF(COUNTIFS(C$2:C9366,C9366,K$2:K9366,1)=1,1,0),"")</f>
        <v/>
      </c>
      <c r="R9366" s="0" t="str">
        <f aca="false">IF(M9366=1,IF(COUNTIFS(C$2:C9366,C9366,M$2:M9366,1)=1,1,0),"")</f>
        <v/>
      </c>
      <c r="S9366" s="0" t="str">
        <f aca="false">IF(L9366=1,IF(COUNTIFS(C$2:C9366,C9366,L$2:L9366,1)=1,1,0),"")</f>
        <v/>
      </c>
      <c r="T9366" s="38" t="str">
        <f aca="false">IF(N9366="","",N9366+ROW()/10000000)</f>
        <v/>
      </c>
      <c r="U9366" s="0" t="str">
        <f aca="false">IF(G9366=1,IF(B9366="",1,0),"")</f>
        <v/>
      </c>
    </row>
    <row r="9367" customFormat="false" ht="15" hidden="false" customHeight="false" outlineLevel="0" collapsed="false">
      <c r="A9367" s="35"/>
      <c r="B9367" s="35"/>
      <c r="G9367" s="0" t="str">
        <f aca="false">IF(A9367="","",IF(AND(A9367&gt;=Debut,A9367&lt;Fin),1,0))</f>
        <v/>
      </c>
      <c r="H9367" s="0" t="str">
        <f aca="false">IF(G9367=1,INT(ROUND((A9367-Debut)*86400,0)/600),"")</f>
        <v/>
      </c>
      <c r="I9367" s="0" t="str">
        <f aca="false">IF(G9367=1,INT(ROUND((A9367-Debut)*86400,0)/3600),"")</f>
        <v/>
      </c>
      <c r="J9367" s="0" t="str">
        <f aca="false">IF(OR(A9367="",B9367=""),"",ROUND((B9367-A9367)*86400,0))</f>
        <v/>
      </c>
      <c r="K9367" s="37" t="str">
        <f aca="false">IF(G9367=1,IF(COUNTIFS($C:$C,C9367,$G:$G,1,$A:$A,"&gt;="&amp;(A9367-FenetreInterm/86400),$A:$A,"&lt;="&amp;A9367)&gt;=NbInterm,1,0),"")</f>
        <v/>
      </c>
      <c r="L9367" s="37" t="str">
        <f aca="false">IF(G9367=1,IF(B9367="",0,IF(J9367&lt;SeuilFugitive,1,0)),"")</f>
        <v/>
      </c>
      <c r="M9367" s="37" t="str">
        <f aca="false">IF(G9367=1,IF(B9367="",IF((Fin-A9367)*24&gt;SeuilFigee,1,0),IF(J9367&gt;SeuilFigee*3600,1,0)),"")</f>
        <v/>
      </c>
      <c r="N9367" s="0" t="str">
        <f aca="false">IF(G9367=1,IF(COUNTIF(H$2:H9367,H9367)=1,COUNTIF($H:$H,H9367),""),"")</f>
        <v/>
      </c>
      <c r="O9367" s="0" t="str">
        <f aca="false">IF(G9367=1,IF(COUNTIF(I$2:I9367,I9367)=1,COUNTIF($I:$I,I9367),""),"")</f>
        <v/>
      </c>
      <c r="P9367" s="38" t="str">
        <f aca="false">IF(G9367=1,IF(COUNTIFS(C$2:C9367,C9367,G$2:G9367,1)=1,COUNTIFS($C:$C,C9367,$G:$G,1)+ROW()/10000000,""),"")</f>
        <v/>
      </c>
      <c r="Q9367" s="0" t="str">
        <f aca="false">IF(K9367=1,IF(COUNTIFS(C$2:C9367,C9367,K$2:K9367,1)=1,1,0),"")</f>
        <v/>
      </c>
      <c r="R9367" s="0" t="str">
        <f aca="false">IF(M9367=1,IF(COUNTIFS(C$2:C9367,C9367,M$2:M9367,1)=1,1,0),"")</f>
        <v/>
      </c>
      <c r="S9367" s="0" t="str">
        <f aca="false">IF(L9367=1,IF(COUNTIFS(C$2:C9367,C9367,L$2:L9367,1)=1,1,0),"")</f>
        <v/>
      </c>
      <c r="T9367" s="38" t="str">
        <f aca="false">IF(N9367="","",N9367+ROW()/10000000)</f>
        <v/>
      </c>
      <c r="U9367" s="0" t="str">
        <f aca="false">IF(G9367=1,IF(B9367="",1,0),"")</f>
        <v/>
      </c>
    </row>
    <row r="9368" customFormat="false" ht="15" hidden="false" customHeight="false" outlineLevel="0" collapsed="false">
      <c r="A9368" s="35"/>
      <c r="B9368" s="35"/>
      <c r="G9368" s="0" t="str">
        <f aca="false">IF(A9368="","",IF(AND(A9368&gt;=Debut,A9368&lt;Fin),1,0))</f>
        <v/>
      </c>
      <c r="H9368" s="0" t="str">
        <f aca="false">IF(G9368=1,INT(ROUND((A9368-Debut)*86400,0)/600),"")</f>
        <v/>
      </c>
      <c r="I9368" s="0" t="str">
        <f aca="false">IF(G9368=1,INT(ROUND((A9368-Debut)*86400,0)/3600),"")</f>
        <v/>
      </c>
      <c r="J9368" s="0" t="str">
        <f aca="false">IF(OR(A9368="",B9368=""),"",ROUND((B9368-A9368)*86400,0))</f>
        <v/>
      </c>
      <c r="K9368" s="37" t="str">
        <f aca="false">IF(G9368=1,IF(COUNTIFS($C:$C,C9368,$G:$G,1,$A:$A,"&gt;="&amp;(A9368-FenetreInterm/86400),$A:$A,"&lt;="&amp;A9368)&gt;=NbInterm,1,0),"")</f>
        <v/>
      </c>
      <c r="L9368" s="37" t="str">
        <f aca="false">IF(G9368=1,IF(B9368="",0,IF(J9368&lt;SeuilFugitive,1,0)),"")</f>
        <v/>
      </c>
      <c r="M9368" s="37" t="str">
        <f aca="false">IF(G9368=1,IF(B9368="",IF((Fin-A9368)*24&gt;SeuilFigee,1,0),IF(J9368&gt;SeuilFigee*3600,1,0)),"")</f>
        <v/>
      </c>
      <c r="N9368" s="0" t="str">
        <f aca="false">IF(G9368=1,IF(COUNTIF(H$2:H9368,H9368)=1,COUNTIF($H:$H,H9368),""),"")</f>
        <v/>
      </c>
      <c r="O9368" s="0" t="str">
        <f aca="false">IF(G9368=1,IF(COUNTIF(I$2:I9368,I9368)=1,COUNTIF($I:$I,I9368),""),"")</f>
        <v/>
      </c>
      <c r="P9368" s="38" t="str">
        <f aca="false">IF(G9368=1,IF(COUNTIFS(C$2:C9368,C9368,G$2:G9368,1)=1,COUNTIFS($C:$C,C9368,$G:$G,1)+ROW()/10000000,""),"")</f>
        <v/>
      </c>
      <c r="Q9368" s="0" t="str">
        <f aca="false">IF(K9368=1,IF(COUNTIFS(C$2:C9368,C9368,K$2:K9368,1)=1,1,0),"")</f>
        <v/>
      </c>
      <c r="R9368" s="0" t="str">
        <f aca="false">IF(M9368=1,IF(COUNTIFS(C$2:C9368,C9368,M$2:M9368,1)=1,1,0),"")</f>
        <v/>
      </c>
      <c r="S9368" s="0" t="str">
        <f aca="false">IF(L9368=1,IF(COUNTIFS(C$2:C9368,C9368,L$2:L9368,1)=1,1,0),"")</f>
        <v/>
      </c>
      <c r="T9368" s="38" t="str">
        <f aca="false">IF(N9368="","",N9368+ROW()/10000000)</f>
        <v/>
      </c>
      <c r="U9368" s="0" t="str">
        <f aca="false">IF(G9368=1,IF(B9368="",1,0),"")</f>
        <v/>
      </c>
    </row>
    <row r="9369" customFormat="false" ht="15" hidden="false" customHeight="false" outlineLevel="0" collapsed="false">
      <c r="A9369" s="35"/>
      <c r="B9369" s="35"/>
      <c r="G9369" s="0" t="str">
        <f aca="false">IF(A9369="","",IF(AND(A9369&gt;=Debut,A9369&lt;Fin),1,0))</f>
        <v/>
      </c>
      <c r="H9369" s="0" t="str">
        <f aca="false">IF(G9369=1,INT(ROUND((A9369-Debut)*86400,0)/600),"")</f>
        <v/>
      </c>
      <c r="I9369" s="0" t="str">
        <f aca="false">IF(G9369=1,INT(ROUND((A9369-Debut)*86400,0)/3600),"")</f>
        <v/>
      </c>
      <c r="J9369" s="0" t="str">
        <f aca="false">IF(OR(A9369="",B9369=""),"",ROUND((B9369-A9369)*86400,0))</f>
        <v/>
      </c>
      <c r="K9369" s="37" t="str">
        <f aca="false">IF(G9369=1,IF(COUNTIFS($C:$C,C9369,$G:$G,1,$A:$A,"&gt;="&amp;(A9369-FenetreInterm/86400),$A:$A,"&lt;="&amp;A9369)&gt;=NbInterm,1,0),"")</f>
        <v/>
      </c>
      <c r="L9369" s="37" t="str">
        <f aca="false">IF(G9369=1,IF(B9369="",0,IF(J9369&lt;SeuilFugitive,1,0)),"")</f>
        <v/>
      </c>
      <c r="M9369" s="37" t="str">
        <f aca="false">IF(G9369=1,IF(B9369="",IF((Fin-A9369)*24&gt;SeuilFigee,1,0),IF(J9369&gt;SeuilFigee*3600,1,0)),"")</f>
        <v/>
      </c>
      <c r="N9369" s="0" t="str">
        <f aca="false">IF(G9369=1,IF(COUNTIF(H$2:H9369,H9369)=1,COUNTIF($H:$H,H9369),""),"")</f>
        <v/>
      </c>
      <c r="O9369" s="0" t="str">
        <f aca="false">IF(G9369=1,IF(COUNTIF(I$2:I9369,I9369)=1,COUNTIF($I:$I,I9369),""),"")</f>
        <v/>
      </c>
      <c r="P9369" s="38" t="str">
        <f aca="false">IF(G9369=1,IF(COUNTIFS(C$2:C9369,C9369,G$2:G9369,1)=1,COUNTIFS($C:$C,C9369,$G:$G,1)+ROW()/10000000,""),"")</f>
        <v/>
      </c>
      <c r="Q9369" s="0" t="str">
        <f aca="false">IF(K9369=1,IF(COUNTIFS(C$2:C9369,C9369,K$2:K9369,1)=1,1,0),"")</f>
        <v/>
      </c>
      <c r="R9369" s="0" t="str">
        <f aca="false">IF(M9369=1,IF(COUNTIFS(C$2:C9369,C9369,M$2:M9369,1)=1,1,0),"")</f>
        <v/>
      </c>
      <c r="S9369" s="0" t="str">
        <f aca="false">IF(L9369=1,IF(COUNTIFS(C$2:C9369,C9369,L$2:L9369,1)=1,1,0),"")</f>
        <v/>
      </c>
      <c r="T9369" s="38" t="str">
        <f aca="false">IF(N9369="","",N9369+ROW()/10000000)</f>
        <v/>
      </c>
      <c r="U9369" s="0" t="str">
        <f aca="false">IF(G9369=1,IF(B9369="",1,0),"")</f>
        <v/>
      </c>
    </row>
    <row r="9370" customFormat="false" ht="15" hidden="false" customHeight="false" outlineLevel="0" collapsed="false">
      <c r="A9370" s="35"/>
      <c r="B9370" s="35"/>
      <c r="G9370" s="0" t="str">
        <f aca="false">IF(A9370="","",IF(AND(A9370&gt;=Debut,A9370&lt;Fin),1,0))</f>
        <v/>
      </c>
      <c r="H9370" s="0" t="str">
        <f aca="false">IF(G9370=1,INT(ROUND((A9370-Debut)*86400,0)/600),"")</f>
        <v/>
      </c>
      <c r="I9370" s="0" t="str">
        <f aca="false">IF(G9370=1,INT(ROUND((A9370-Debut)*86400,0)/3600),"")</f>
        <v/>
      </c>
      <c r="J9370" s="0" t="str">
        <f aca="false">IF(OR(A9370="",B9370=""),"",ROUND((B9370-A9370)*86400,0))</f>
        <v/>
      </c>
      <c r="K9370" s="37" t="str">
        <f aca="false">IF(G9370=1,IF(COUNTIFS($C:$C,C9370,$G:$G,1,$A:$A,"&gt;="&amp;(A9370-FenetreInterm/86400),$A:$A,"&lt;="&amp;A9370)&gt;=NbInterm,1,0),"")</f>
        <v/>
      </c>
      <c r="L9370" s="37" t="str">
        <f aca="false">IF(G9370=1,IF(B9370="",0,IF(J9370&lt;SeuilFugitive,1,0)),"")</f>
        <v/>
      </c>
      <c r="M9370" s="37" t="str">
        <f aca="false">IF(G9370=1,IF(B9370="",IF((Fin-A9370)*24&gt;SeuilFigee,1,0),IF(J9370&gt;SeuilFigee*3600,1,0)),"")</f>
        <v/>
      </c>
      <c r="N9370" s="0" t="str">
        <f aca="false">IF(G9370=1,IF(COUNTIF(H$2:H9370,H9370)=1,COUNTIF($H:$H,H9370),""),"")</f>
        <v/>
      </c>
      <c r="O9370" s="0" t="str">
        <f aca="false">IF(G9370=1,IF(COUNTIF(I$2:I9370,I9370)=1,COUNTIF($I:$I,I9370),""),"")</f>
        <v/>
      </c>
      <c r="P9370" s="38" t="str">
        <f aca="false">IF(G9370=1,IF(COUNTIFS(C$2:C9370,C9370,G$2:G9370,1)=1,COUNTIFS($C:$C,C9370,$G:$G,1)+ROW()/10000000,""),"")</f>
        <v/>
      </c>
      <c r="Q9370" s="0" t="str">
        <f aca="false">IF(K9370=1,IF(COUNTIFS(C$2:C9370,C9370,K$2:K9370,1)=1,1,0),"")</f>
        <v/>
      </c>
      <c r="R9370" s="0" t="str">
        <f aca="false">IF(M9370=1,IF(COUNTIFS(C$2:C9370,C9370,M$2:M9370,1)=1,1,0),"")</f>
        <v/>
      </c>
      <c r="S9370" s="0" t="str">
        <f aca="false">IF(L9370=1,IF(COUNTIFS(C$2:C9370,C9370,L$2:L9370,1)=1,1,0),"")</f>
        <v/>
      </c>
      <c r="T9370" s="38" t="str">
        <f aca="false">IF(N9370="","",N9370+ROW()/10000000)</f>
        <v/>
      </c>
      <c r="U9370" s="0" t="str">
        <f aca="false">IF(G9370=1,IF(B9370="",1,0),"")</f>
        <v/>
      </c>
    </row>
    <row r="9371" customFormat="false" ht="15" hidden="false" customHeight="false" outlineLevel="0" collapsed="false">
      <c r="A9371" s="35"/>
      <c r="B9371" s="35"/>
      <c r="G9371" s="0" t="str">
        <f aca="false">IF(A9371="","",IF(AND(A9371&gt;=Debut,A9371&lt;Fin),1,0))</f>
        <v/>
      </c>
      <c r="H9371" s="0" t="str">
        <f aca="false">IF(G9371=1,INT(ROUND((A9371-Debut)*86400,0)/600),"")</f>
        <v/>
      </c>
      <c r="I9371" s="0" t="str">
        <f aca="false">IF(G9371=1,INT(ROUND((A9371-Debut)*86400,0)/3600),"")</f>
        <v/>
      </c>
      <c r="J9371" s="0" t="str">
        <f aca="false">IF(OR(A9371="",B9371=""),"",ROUND((B9371-A9371)*86400,0))</f>
        <v/>
      </c>
      <c r="K9371" s="37" t="str">
        <f aca="false">IF(G9371=1,IF(COUNTIFS($C:$C,C9371,$G:$G,1,$A:$A,"&gt;="&amp;(A9371-FenetreInterm/86400),$A:$A,"&lt;="&amp;A9371)&gt;=NbInterm,1,0),"")</f>
        <v/>
      </c>
      <c r="L9371" s="37" t="str">
        <f aca="false">IF(G9371=1,IF(B9371="",0,IF(J9371&lt;SeuilFugitive,1,0)),"")</f>
        <v/>
      </c>
      <c r="M9371" s="37" t="str">
        <f aca="false">IF(G9371=1,IF(B9371="",IF((Fin-A9371)*24&gt;SeuilFigee,1,0),IF(J9371&gt;SeuilFigee*3600,1,0)),"")</f>
        <v/>
      </c>
      <c r="N9371" s="0" t="str">
        <f aca="false">IF(G9371=1,IF(COUNTIF(H$2:H9371,H9371)=1,COUNTIF($H:$H,H9371),""),"")</f>
        <v/>
      </c>
      <c r="O9371" s="0" t="str">
        <f aca="false">IF(G9371=1,IF(COUNTIF(I$2:I9371,I9371)=1,COUNTIF($I:$I,I9371),""),"")</f>
        <v/>
      </c>
      <c r="P9371" s="38" t="str">
        <f aca="false">IF(G9371=1,IF(COUNTIFS(C$2:C9371,C9371,G$2:G9371,1)=1,COUNTIFS($C:$C,C9371,$G:$G,1)+ROW()/10000000,""),"")</f>
        <v/>
      </c>
      <c r="Q9371" s="0" t="str">
        <f aca="false">IF(K9371=1,IF(COUNTIFS(C$2:C9371,C9371,K$2:K9371,1)=1,1,0),"")</f>
        <v/>
      </c>
      <c r="R9371" s="0" t="str">
        <f aca="false">IF(M9371=1,IF(COUNTIFS(C$2:C9371,C9371,M$2:M9371,1)=1,1,0),"")</f>
        <v/>
      </c>
      <c r="S9371" s="0" t="str">
        <f aca="false">IF(L9371=1,IF(COUNTIFS(C$2:C9371,C9371,L$2:L9371,1)=1,1,0),"")</f>
        <v/>
      </c>
      <c r="T9371" s="38" t="str">
        <f aca="false">IF(N9371="","",N9371+ROW()/10000000)</f>
        <v/>
      </c>
      <c r="U9371" s="0" t="str">
        <f aca="false">IF(G9371=1,IF(B9371="",1,0),"")</f>
        <v/>
      </c>
    </row>
    <row r="9372" customFormat="false" ht="15" hidden="false" customHeight="false" outlineLevel="0" collapsed="false">
      <c r="A9372" s="35"/>
      <c r="B9372" s="35"/>
      <c r="G9372" s="0" t="str">
        <f aca="false">IF(A9372="","",IF(AND(A9372&gt;=Debut,A9372&lt;Fin),1,0))</f>
        <v/>
      </c>
      <c r="H9372" s="0" t="str">
        <f aca="false">IF(G9372=1,INT(ROUND((A9372-Debut)*86400,0)/600),"")</f>
        <v/>
      </c>
      <c r="I9372" s="0" t="str">
        <f aca="false">IF(G9372=1,INT(ROUND((A9372-Debut)*86400,0)/3600),"")</f>
        <v/>
      </c>
      <c r="J9372" s="0" t="str">
        <f aca="false">IF(OR(A9372="",B9372=""),"",ROUND((B9372-A9372)*86400,0))</f>
        <v/>
      </c>
      <c r="K9372" s="37" t="str">
        <f aca="false">IF(G9372=1,IF(COUNTIFS($C:$C,C9372,$G:$G,1,$A:$A,"&gt;="&amp;(A9372-FenetreInterm/86400),$A:$A,"&lt;="&amp;A9372)&gt;=NbInterm,1,0),"")</f>
        <v/>
      </c>
      <c r="L9372" s="37" t="str">
        <f aca="false">IF(G9372=1,IF(B9372="",0,IF(J9372&lt;SeuilFugitive,1,0)),"")</f>
        <v/>
      </c>
      <c r="M9372" s="37" t="str">
        <f aca="false">IF(G9372=1,IF(B9372="",IF((Fin-A9372)*24&gt;SeuilFigee,1,0),IF(J9372&gt;SeuilFigee*3600,1,0)),"")</f>
        <v/>
      </c>
      <c r="N9372" s="0" t="str">
        <f aca="false">IF(G9372=1,IF(COUNTIF(H$2:H9372,H9372)=1,COUNTIF($H:$H,H9372),""),"")</f>
        <v/>
      </c>
      <c r="O9372" s="0" t="str">
        <f aca="false">IF(G9372=1,IF(COUNTIF(I$2:I9372,I9372)=1,COUNTIF($I:$I,I9372),""),"")</f>
        <v/>
      </c>
      <c r="P9372" s="38" t="str">
        <f aca="false">IF(G9372=1,IF(COUNTIFS(C$2:C9372,C9372,G$2:G9372,1)=1,COUNTIFS($C:$C,C9372,$G:$G,1)+ROW()/10000000,""),"")</f>
        <v/>
      </c>
      <c r="Q9372" s="0" t="str">
        <f aca="false">IF(K9372=1,IF(COUNTIFS(C$2:C9372,C9372,K$2:K9372,1)=1,1,0),"")</f>
        <v/>
      </c>
      <c r="R9372" s="0" t="str">
        <f aca="false">IF(M9372=1,IF(COUNTIFS(C$2:C9372,C9372,M$2:M9372,1)=1,1,0),"")</f>
        <v/>
      </c>
      <c r="S9372" s="0" t="str">
        <f aca="false">IF(L9372=1,IF(COUNTIFS(C$2:C9372,C9372,L$2:L9372,1)=1,1,0),"")</f>
        <v/>
      </c>
      <c r="T9372" s="38" t="str">
        <f aca="false">IF(N9372="","",N9372+ROW()/10000000)</f>
        <v/>
      </c>
      <c r="U9372" s="0" t="str">
        <f aca="false">IF(G9372=1,IF(B9372="",1,0),"")</f>
        <v/>
      </c>
    </row>
    <row r="9373" customFormat="false" ht="15" hidden="false" customHeight="false" outlineLevel="0" collapsed="false">
      <c r="A9373" s="35"/>
      <c r="B9373" s="35"/>
      <c r="G9373" s="0" t="str">
        <f aca="false">IF(A9373="","",IF(AND(A9373&gt;=Debut,A9373&lt;Fin),1,0))</f>
        <v/>
      </c>
      <c r="H9373" s="0" t="str">
        <f aca="false">IF(G9373=1,INT(ROUND((A9373-Debut)*86400,0)/600),"")</f>
        <v/>
      </c>
      <c r="I9373" s="0" t="str">
        <f aca="false">IF(G9373=1,INT(ROUND((A9373-Debut)*86400,0)/3600),"")</f>
        <v/>
      </c>
      <c r="J9373" s="0" t="str">
        <f aca="false">IF(OR(A9373="",B9373=""),"",ROUND((B9373-A9373)*86400,0))</f>
        <v/>
      </c>
      <c r="K9373" s="37" t="str">
        <f aca="false">IF(G9373=1,IF(COUNTIFS($C:$C,C9373,$G:$G,1,$A:$A,"&gt;="&amp;(A9373-FenetreInterm/86400),$A:$A,"&lt;="&amp;A9373)&gt;=NbInterm,1,0),"")</f>
        <v/>
      </c>
      <c r="L9373" s="37" t="str">
        <f aca="false">IF(G9373=1,IF(B9373="",0,IF(J9373&lt;SeuilFugitive,1,0)),"")</f>
        <v/>
      </c>
      <c r="M9373" s="37" t="str">
        <f aca="false">IF(G9373=1,IF(B9373="",IF((Fin-A9373)*24&gt;SeuilFigee,1,0),IF(J9373&gt;SeuilFigee*3600,1,0)),"")</f>
        <v/>
      </c>
      <c r="N9373" s="0" t="str">
        <f aca="false">IF(G9373=1,IF(COUNTIF(H$2:H9373,H9373)=1,COUNTIF($H:$H,H9373),""),"")</f>
        <v/>
      </c>
      <c r="O9373" s="0" t="str">
        <f aca="false">IF(G9373=1,IF(COUNTIF(I$2:I9373,I9373)=1,COUNTIF($I:$I,I9373),""),"")</f>
        <v/>
      </c>
      <c r="P9373" s="38" t="str">
        <f aca="false">IF(G9373=1,IF(COUNTIFS(C$2:C9373,C9373,G$2:G9373,1)=1,COUNTIFS($C:$C,C9373,$G:$G,1)+ROW()/10000000,""),"")</f>
        <v/>
      </c>
      <c r="Q9373" s="0" t="str">
        <f aca="false">IF(K9373=1,IF(COUNTIFS(C$2:C9373,C9373,K$2:K9373,1)=1,1,0),"")</f>
        <v/>
      </c>
      <c r="R9373" s="0" t="str">
        <f aca="false">IF(M9373=1,IF(COUNTIFS(C$2:C9373,C9373,M$2:M9373,1)=1,1,0),"")</f>
        <v/>
      </c>
      <c r="S9373" s="0" t="str">
        <f aca="false">IF(L9373=1,IF(COUNTIFS(C$2:C9373,C9373,L$2:L9373,1)=1,1,0),"")</f>
        <v/>
      </c>
      <c r="T9373" s="38" t="str">
        <f aca="false">IF(N9373="","",N9373+ROW()/10000000)</f>
        <v/>
      </c>
      <c r="U9373" s="0" t="str">
        <f aca="false">IF(G9373=1,IF(B9373="",1,0),"")</f>
        <v/>
      </c>
    </row>
    <row r="9374" customFormat="false" ht="15" hidden="false" customHeight="false" outlineLevel="0" collapsed="false">
      <c r="A9374" s="35"/>
      <c r="B9374" s="35"/>
      <c r="G9374" s="0" t="str">
        <f aca="false">IF(A9374="","",IF(AND(A9374&gt;=Debut,A9374&lt;Fin),1,0))</f>
        <v/>
      </c>
      <c r="H9374" s="0" t="str">
        <f aca="false">IF(G9374=1,INT(ROUND((A9374-Debut)*86400,0)/600),"")</f>
        <v/>
      </c>
      <c r="I9374" s="0" t="str">
        <f aca="false">IF(G9374=1,INT(ROUND((A9374-Debut)*86400,0)/3600),"")</f>
        <v/>
      </c>
      <c r="J9374" s="0" t="str">
        <f aca="false">IF(OR(A9374="",B9374=""),"",ROUND((B9374-A9374)*86400,0))</f>
        <v/>
      </c>
      <c r="K9374" s="37" t="str">
        <f aca="false">IF(G9374=1,IF(COUNTIFS($C:$C,C9374,$G:$G,1,$A:$A,"&gt;="&amp;(A9374-FenetreInterm/86400),$A:$A,"&lt;="&amp;A9374)&gt;=NbInterm,1,0),"")</f>
        <v/>
      </c>
      <c r="L9374" s="37" t="str">
        <f aca="false">IF(G9374=1,IF(B9374="",0,IF(J9374&lt;SeuilFugitive,1,0)),"")</f>
        <v/>
      </c>
      <c r="M9374" s="37" t="str">
        <f aca="false">IF(G9374=1,IF(B9374="",IF((Fin-A9374)*24&gt;SeuilFigee,1,0),IF(J9374&gt;SeuilFigee*3600,1,0)),"")</f>
        <v/>
      </c>
      <c r="N9374" s="0" t="str">
        <f aca="false">IF(G9374=1,IF(COUNTIF(H$2:H9374,H9374)=1,COUNTIF($H:$H,H9374),""),"")</f>
        <v/>
      </c>
      <c r="O9374" s="0" t="str">
        <f aca="false">IF(G9374=1,IF(COUNTIF(I$2:I9374,I9374)=1,COUNTIF($I:$I,I9374),""),"")</f>
        <v/>
      </c>
      <c r="P9374" s="38" t="str">
        <f aca="false">IF(G9374=1,IF(COUNTIFS(C$2:C9374,C9374,G$2:G9374,1)=1,COUNTIFS($C:$C,C9374,$G:$G,1)+ROW()/10000000,""),"")</f>
        <v/>
      </c>
      <c r="Q9374" s="0" t="str">
        <f aca="false">IF(K9374=1,IF(COUNTIFS(C$2:C9374,C9374,K$2:K9374,1)=1,1,0),"")</f>
        <v/>
      </c>
      <c r="R9374" s="0" t="str">
        <f aca="false">IF(M9374=1,IF(COUNTIFS(C$2:C9374,C9374,M$2:M9374,1)=1,1,0),"")</f>
        <v/>
      </c>
      <c r="S9374" s="0" t="str">
        <f aca="false">IF(L9374=1,IF(COUNTIFS(C$2:C9374,C9374,L$2:L9374,1)=1,1,0),"")</f>
        <v/>
      </c>
      <c r="T9374" s="38" t="str">
        <f aca="false">IF(N9374="","",N9374+ROW()/10000000)</f>
        <v/>
      </c>
      <c r="U9374" s="0" t="str">
        <f aca="false">IF(G9374=1,IF(B9374="",1,0),"")</f>
        <v/>
      </c>
    </row>
    <row r="9375" customFormat="false" ht="15" hidden="false" customHeight="false" outlineLevel="0" collapsed="false">
      <c r="A9375" s="35"/>
      <c r="B9375" s="35"/>
      <c r="G9375" s="0" t="str">
        <f aca="false">IF(A9375="","",IF(AND(A9375&gt;=Debut,A9375&lt;Fin),1,0))</f>
        <v/>
      </c>
      <c r="H9375" s="0" t="str">
        <f aca="false">IF(G9375=1,INT(ROUND((A9375-Debut)*86400,0)/600),"")</f>
        <v/>
      </c>
      <c r="I9375" s="0" t="str">
        <f aca="false">IF(G9375=1,INT(ROUND((A9375-Debut)*86400,0)/3600),"")</f>
        <v/>
      </c>
      <c r="J9375" s="0" t="str">
        <f aca="false">IF(OR(A9375="",B9375=""),"",ROUND((B9375-A9375)*86400,0))</f>
        <v/>
      </c>
      <c r="K9375" s="37" t="str">
        <f aca="false">IF(G9375=1,IF(COUNTIFS($C:$C,C9375,$G:$G,1,$A:$A,"&gt;="&amp;(A9375-FenetreInterm/86400),$A:$A,"&lt;="&amp;A9375)&gt;=NbInterm,1,0),"")</f>
        <v/>
      </c>
      <c r="L9375" s="37" t="str">
        <f aca="false">IF(G9375=1,IF(B9375="",0,IF(J9375&lt;SeuilFugitive,1,0)),"")</f>
        <v/>
      </c>
      <c r="M9375" s="37" t="str">
        <f aca="false">IF(G9375=1,IF(B9375="",IF((Fin-A9375)*24&gt;SeuilFigee,1,0),IF(J9375&gt;SeuilFigee*3600,1,0)),"")</f>
        <v/>
      </c>
      <c r="N9375" s="0" t="str">
        <f aca="false">IF(G9375=1,IF(COUNTIF(H$2:H9375,H9375)=1,COUNTIF($H:$H,H9375),""),"")</f>
        <v/>
      </c>
      <c r="O9375" s="0" t="str">
        <f aca="false">IF(G9375=1,IF(COUNTIF(I$2:I9375,I9375)=1,COUNTIF($I:$I,I9375),""),"")</f>
        <v/>
      </c>
      <c r="P9375" s="38" t="str">
        <f aca="false">IF(G9375=1,IF(COUNTIFS(C$2:C9375,C9375,G$2:G9375,1)=1,COUNTIFS($C:$C,C9375,$G:$G,1)+ROW()/10000000,""),"")</f>
        <v/>
      </c>
      <c r="Q9375" s="0" t="str">
        <f aca="false">IF(K9375=1,IF(COUNTIFS(C$2:C9375,C9375,K$2:K9375,1)=1,1,0),"")</f>
        <v/>
      </c>
      <c r="R9375" s="0" t="str">
        <f aca="false">IF(M9375=1,IF(COUNTIFS(C$2:C9375,C9375,M$2:M9375,1)=1,1,0),"")</f>
        <v/>
      </c>
      <c r="S9375" s="0" t="str">
        <f aca="false">IF(L9375=1,IF(COUNTIFS(C$2:C9375,C9375,L$2:L9375,1)=1,1,0),"")</f>
        <v/>
      </c>
      <c r="T9375" s="38" t="str">
        <f aca="false">IF(N9375="","",N9375+ROW()/10000000)</f>
        <v/>
      </c>
      <c r="U9375" s="0" t="str">
        <f aca="false">IF(G9375=1,IF(B9375="",1,0),"")</f>
        <v/>
      </c>
    </row>
    <row r="9376" customFormat="false" ht="15" hidden="false" customHeight="false" outlineLevel="0" collapsed="false">
      <c r="A9376" s="35"/>
      <c r="B9376" s="35"/>
      <c r="G9376" s="0" t="str">
        <f aca="false">IF(A9376="","",IF(AND(A9376&gt;=Debut,A9376&lt;Fin),1,0))</f>
        <v/>
      </c>
      <c r="H9376" s="0" t="str">
        <f aca="false">IF(G9376=1,INT(ROUND((A9376-Debut)*86400,0)/600),"")</f>
        <v/>
      </c>
      <c r="I9376" s="0" t="str">
        <f aca="false">IF(G9376=1,INT(ROUND((A9376-Debut)*86400,0)/3600),"")</f>
        <v/>
      </c>
      <c r="J9376" s="0" t="str">
        <f aca="false">IF(OR(A9376="",B9376=""),"",ROUND((B9376-A9376)*86400,0))</f>
        <v/>
      </c>
      <c r="K9376" s="37" t="str">
        <f aca="false">IF(G9376=1,IF(COUNTIFS($C:$C,C9376,$G:$G,1,$A:$A,"&gt;="&amp;(A9376-FenetreInterm/86400),$A:$A,"&lt;="&amp;A9376)&gt;=NbInterm,1,0),"")</f>
        <v/>
      </c>
      <c r="L9376" s="37" t="str">
        <f aca="false">IF(G9376=1,IF(B9376="",0,IF(J9376&lt;SeuilFugitive,1,0)),"")</f>
        <v/>
      </c>
      <c r="M9376" s="37" t="str">
        <f aca="false">IF(G9376=1,IF(B9376="",IF((Fin-A9376)*24&gt;SeuilFigee,1,0),IF(J9376&gt;SeuilFigee*3600,1,0)),"")</f>
        <v/>
      </c>
      <c r="N9376" s="0" t="str">
        <f aca="false">IF(G9376=1,IF(COUNTIF(H$2:H9376,H9376)=1,COUNTIF($H:$H,H9376),""),"")</f>
        <v/>
      </c>
      <c r="O9376" s="0" t="str">
        <f aca="false">IF(G9376=1,IF(COUNTIF(I$2:I9376,I9376)=1,COUNTIF($I:$I,I9376),""),"")</f>
        <v/>
      </c>
      <c r="P9376" s="38" t="str">
        <f aca="false">IF(G9376=1,IF(COUNTIFS(C$2:C9376,C9376,G$2:G9376,1)=1,COUNTIFS($C:$C,C9376,$G:$G,1)+ROW()/10000000,""),"")</f>
        <v/>
      </c>
      <c r="Q9376" s="0" t="str">
        <f aca="false">IF(K9376=1,IF(COUNTIFS(C$2:C9376,C9376,K$2:K9376,1)=1,1,0),"")</f>
        <v/>
      </c>
      <c r="R9376" s="0" t="str">
        <f aca="false">IF(M9376=1,IF(COUNTIFS(C$2:C9376,C9376,M$2:M9376,1)=1,1,0),"")</f>
        <v/>
      </c>
      <c r="S9376" s="0" t="str">
        <f aca="false">IF(L9376=1,IF(COUNTIFS(C$2:C9376,C9376,L$2:L9376,1)=1,1,0),"")</f>
        <v/>
      </c>
      <c r="T9376" s="38" t="str">
        <f aca="false">IF(N9376="","",N9376+ROW()/10000000)</f>
        <v/>
      </c>
      <c r="U9376" s="0" t="str">
        <f aca="false">IF(G9376=1,IF(B9376="",1,0),"")</f>
        <v/>
      </c>
    </row>
    <row r="9377" customFormat="false" ht="15" hidden="false" customHeight="false" outlineLevel="0" collapsed="false">
      <c r="A9377" s="35"/>
      <c r="B9377" s="35"/>
      <c r="G9377" s="0" t="str">
        <f aca="false">IF(A9377="","",IF(AND(A9377&gt;=Debut,A9377&lt;Fin),1,0))</f>
        <v/>
      </c>
      <c r="H9377" s="0" t="str">
        <f aca="false">IF(G9377=1,INT(ROUND((A9377-Debut)*86400,0)/600),"")</f>
        <v/>
      </c>
      <c r="I9377" s="0" t="str">
        <f aca="false">IF(G9377=1,INT(ROUND((A9377-Debut)*86400,0)/3600),"")</f>
        <v/>
      </c>
      <c r="J9377" s="0" t="str">
        <f aca="false">IF(OR(A9377="",B9377=""),"",ROUND((B9377-A9377)*86400,0))</f>
        <v/>
      </c>
      <c r="K9377" s="37" t="str">
        <f aca="false">IF(G9377=1,IF(COUNTIFS($C:$C,C9377,$G:$G,1,$A:$A,"&gt;="&amp;(A9377-FenetreInterm/86400),$A:$A,"&lt;="&amp;A9377)&gt;=NbInterm,1,0),"")</f>
        <v/>
      </c>
      <c r="L9377" s="37" t="str">
        <f aca="false">IF(G9377=1,IF(B9377="",0,IF(J9377&lt;SeuilFugitive,1,0)),"")</f>
        <v/>
      </c>
      <c r="M9377" s="37" t="str">
        <f aca="false">IF(G9377=1,IF(B9377="",IF((Fin-A9377)*24&gt;SeuilFigee,1,0),IF(J9377&gt;SeuilFigee*3600,1,0)),"")</f>
        <v/>
      </c>
      <c r="N9377" s="0" t="str">
        <f aca="false">IF(G9377=1,IF(COUNTIF(H$2:H9377,H9377)=1,COUNTIF($H:$H,H9377),""),"")</f>
        <v/>
      </c>
      <c r="O9377" s="0" t="str">
        <f aca="false">IF(G9377=1,IF(COUNTIF(I$2:I9377,I9377)=1,COUNTIF($I:$I,I9377),""),"")</f>
        <v/>
      </c>
      <c r="P9377" s="38" t="str">
        <f aca="false">IF(G9377=1,IF(COUNTIFS(C$2:C9377,C9377,G$2:G9377,1)=1,COUNTIFS($C:$C,C9377,$G:$G,1)+ROW()/10000000,""),"")</f>
        <v/>
      </c>
      <c r="Q9377" s="0" t="str">
        <f aca="false">IF(K9377=1,IF(COUNTIFS(C$2:C9377,C9377,K$2:K9377,1)=1,1,0),"")</f>
        <v/>
      </c>
      <c r="R9377" s="0" t="str">
        <f aca="false">IF(M9377=1,IF(COUNTIFS(C$2:C9377,C9377,M$2:M9377,1)=1,1,0),"")</f>
        <v/>
      </c>
      <c r="S9377" s="0" t="str">
        <f aca="false">IF(L9377=1,IF(COUNTIFS(C$2:C9377,C9377,L$2:L9377,1)=1,1,0),"")</f>
        <v/>
      </c>
      <c r="T9377" s="38" t="str">
        <f aca="false">IF(N9377="","",N9377+ROW()/10000000)</f>
        <v/>
      </c>
      <c r="U9377" s="0" t="str">
        <f aca="false">IF(G9377=1,IF(B9377="",1,0),"")</f>
        <v/>
      </c>
    </row>
    <row r="9378" customFormat="false" ht="15" hidden="false" customHeight="false" outlineLevel="0" collapsed="false">
      <c r="A9378" s="35"/>
      <c r="B9378" s="35"/>
      <c r="G9378" s="0" t="str">
        <f aca="false">IF(A9378="","",IF(AND(A9378&gt;=Debut,A9378&lt;Fin),1,0))</f>
        <v/>
      </c>
      <c r="H9378" s="0" t="str">
        <f aca="false">IF(G9378=1,INT(ROUND((A9378-Debut)*86400,0)/600),"")</f>
        <v/>
      </c>
      <c r="I9378" s="0" t="str">
        <f aca="false">IF(G9378=1,INT(ROUND((A9378-Debut)*86400,0)/3600),"")</f>
        <v/>
      </c>
      <c r="J9378" s="0" t="str">
        <f aca="false">IF(OR(A9378="",B9378=""),"",ROUND((B9378-A9378)*86400,0))</f>
        <v/>
      </c>
      <c r="K9378" s="37" t="str">
        <f aca="false">IF(G9378=1,IF(COUNTIFS($C:$C,C9378,$G:$G,1,$A:$A,"&gt;="&amp;(A9378-FenetreInterm/86400),$A:$A,"&lt;="&amp;A9378)&gt;=NbInterm,1,0),"")</f>
        <v/>
      </c>
      <c r="L9378" s="37" t="str">
        <f aca="false">IF(G9378=1,IF(B9378="",0,IF(J9378&lt;SeuilFugitive,1,0)),"")</f>
        <v/>
      </c>
      <c r="M9378" s="37" t="str">
        <f aca="false">IF(G9378=1,IF(B9378="",IF((Fin-A9378)*24&gt;SeuilFigee,1,0),IF(J9378&gt;SeuilFigee*3600,1,0)),"")</f>
        <v/>
      </c>
      <c r="N9378" s="0" t="str">
        <f aca="false">IF(G9378=1,IF(COUNTIF(H$2:H9378,H9378)=1,COUNTIF($H:$H,H9378),""),"")</f>
        <v/>
      </c>
      <c r="O9378" s="0" t="str">
        <f aca="false">IF(G9378=1,IF(COUNTIF(I$2:I9378,I9378)=1,COUNTIF($I:$I,I9378),""),"")</f>
        <v/>
      </c>
      <c r="P9378" s="38" t="str">
        <f aca="false">IF(G9378=1,IF(COUNTIFS(C$2:C9378,C9378,G$2:G9378,1)=1,COUNTIFS($C:$C,C9378,$G:$G,1)+ROW()/10000000,""),"")</f>
        <v/>
      </c>
      <c r="Q9378" s="0" t="str">
        <f aca="false">IF(K9378=1,IF(COUNTIFS(C$2:C9378,C9378,K$2:K9378,1)=1,1,0),"")</f>
        <v/>
      </c>
      <c r="R9378" s="0" t="str">
        <f aca="false">IF(M9378=1,IF(COUNTIFS(C$2:C9378,C9378,M$2:M9378,1)=1,1,0),"")</f>
        <v/>
      </c>
      <c r="S9378" s="0" t="str">
        <f aca="false">IF(L9378=1,IF(COUNTIFS(C$2:C9378,C9378,L$2:L9378,1)=1,1,0),"")</f>
        <v/>
      </c>
      <c r="T9378" s="38" t="str">
        <f aca="false">IF(N9378="","",N9378+ROW()/10000000)</f>
        <v/>
      </c>
      <c r="U9378" s="0" t="str">
        <f aca="false">IF(G9378=1,IF(B9378="",1,0),"")</f>
        <v/>
      </c>
    </row>
    <row r="9379" customFormat="false" ht="15" hidden="false" customHeight="false" outlineLevel="0" collapsed="false">
      <c r="A9379" s="35"/>
      <c r="B9379" s="35"/>
      <c r="G9379" s="0" t="str">
        <f aca="false">IF(A9379="","",IF(AND(A9379&gt;=Debut,A9379&lt;Fin),1,0))</f>
        <v/>
      </c>
      <c r="H9379" s="0" t="str">
        <f aca="false">IF(G9379=1,INT(ROUND((A9379-Debut)*86400,0)/600),"")</f>
        <v/>
      </c>
      <c r="I9379" s="0" t="str">
        <f aca="false">IF(G9379=1,INT(ROUND((A9379-Debut)*86400,0)/3600),"")</f>
        <v/>
      </c>
      <c r="J9379" s="0" t="str">
        <f aca="false">IF(OR(A9379="",B9379=""),"",ROUND((B9379-A9379)*86400,0))</f>
        <v/>
      </c>
      <c r="K9379" s="37" t="str">
        <f aca="false">IF(G9379=1,IF(COUNTIFS($C:$C,C9379,$G:$G,1,$A:$A,"&gt;="&amp;(A9379-FenetreInterm/86400),$A:$A,"&lt;="&amp;A9379)&gt;=NbInterm,1,0),"")</f>
        <v/>
      </c>
      <c r="L9379" s="37" t="str">
        <f aca="false">IF(G9379=1,IF(B9379="",0,IF(J9379&lt;SeuilFugitive,1,0)),"")</f>
        <v/>
      </c>
      <c r="M9379" s="37" t="str">
        <f aca="false">IF(G9379=1,IF(B9379="",IF((Fin-A9379)*24&gt;SeuilFigee,1,0),IF(J9379&gt;SeuilFigee*3600,1,0)),"")</f>
        <v/>
      </c>
      <c r="N9379" s="0" t="str">
        <f aca="false">IF(G9379=1,IF(COUNTIF(H$2:H9379,H9379)=1,COUNTIF($H:$H,H9379),""),"")</f>
        <v/>
      </c>
      <c r="O9379" s="0" t="str">
        <f aca="false">IF(G9379=1,IF(COUNTIF(I$2:I9379,I9379)=1,COUNTIF($I:$I,I9379),""),"")</f>
        <v/>
      </c>
      <c r="P9379" s="38" t="str">
        <f aca="false">IF(G9379=1,IF(COUNTIFS(C$2:C9379,C9379,G$2:G9379,1)=1,COUNTIFS($C:$C,C9379,$G:$G,1)+ROW()/10000000,""),"")</f>
        <v/>
      </c>
      <c r="Q9379" s="0" t="str">
        <f aca="false">IF(K9379=1,IF(COUNTIFS(C$2:C9379,C9379,K$2:K9379,1)=1,1,0),"")</f>
        <v/>
      </c>
      <c r="R9379" s="0" t="str">
        <f aca="false">IF(M9379=1,IF(COUNTIFS(C$2:C9379,C9379,M$2:M9379,1)=1,1,0),"")</f>
        <v/>
      </c>
      <c r="S9379" s="0" t="str">
        <f aca="false">IF(L9379=1,IF(COUNTIFS(C$2:C9379,C9379,L$2:L9379,1)=1,1,0),"")</f>
        <v/>
      </c>
      <c r="T9379" s="38" t="str">
        <f aca="false">IF(N9379="","",N9379+ROW()/10000000)</f>
        <v/>
      </c>
      <c r="U9379" s="0" t="str">
        <f aca="false">IF(G9379=1,IF(B9379="",1,0),"")</f>
        <v/>
      </c>
    </row>
    <row r="9380" customFormat="false" ht="15" hidden="false" customHeight="false" outlineLevel="0" collapsed="false">
      <c r="A9380" s="35"/>
      <c r="B9380" s="35"/>
      <c r="G9380" s="0" t="str">
        <f aca="false">IF(A9380="","",IF(AND(A9380&gt;=Debut,A9380&lt;Fin),1,0))</f>
        <v/>
      </c>
      <c r="H9380" s="0" t="str">
        <f aca="false">IF(G9380=1,INT(ROUND((A9380-Debut)*86400,0)/600),"")</f>
        <v/>
      </c>
      <c r="I9380" s="0" t="str">
        <f aca="false">IF(G9380=1,INT(ROUND((A9380-Debut)*86400,0)/3600),"")</f>
        <v/>
      </c>
      <c r="J9380" s="0" t="str">
        <f aca="false">IF(OR(A9380="",B9380=""),"",ROUND((B9380-A9380)*86400,0))</f>
        <v/>
      </c>
      <c r="K9380" s="37" t="str">
        <f aca="false">IF(G9380=1,IF(COUNTIFS($C:$C,C9380,$G:$G,1,$A:$A,"&gt;="&amp;(A9380-FenetreInterm/86400),$A:$A,"&lt;="&amp;A9380)&gt;=NbInterm,1,0),"")</f>
        <v/>
      </c>
      <c r="L9380" s="37" t="str">
        <f aca="false">IF(G9380=1,IF(B9380="",0,IF(J9380&lt;SeuilFugitive,1,0)),"")</f>
        <v/>
      </c>
      <c r="M9380" s="37" t="str">
        <f aca="false">IF(G9380=1,IF(B9380="",IF((Fin-A9380)*24&gt;SeuilFigee,1,0),IF(J9380&gt;SeuilFigee*3600,1,0)),"")</f>
        <v/>
      </c>
      <c r="N9380" s="0" t="str">
        <f aca="false">IF(G9380=1,IF(COUNTIF(H$2:H9380,H9380)=1,COUNTIF($H:$H,H9380),""),"")</f>
        <v/>
      </c>
      <c r="O9380" s="0" t="str">
        <f aca="false">IF(G9380=1,IF(COUNTIF(I$2:I9380,I9380)=1,COUNTIF($I:$I,I9380),""),"")</f>
        <v/>
      </c>
      <c r="P9380" s="38" t="str">
        <f aca="false">IF(G9380=1,IF(COUNTIFS(C$2:C9380,C9380,G$2:G9380,1)=1,COUNTIFS($C:$C,C9380,$G:$G,1)+ROW()/10000000,""),"")</f>
        <v/>
      </c>
      <c r="Q9380" s="0" t="str">
        <f aca="false">IF(K9380=1,IF(COUNTIFS(C$2:C9380,C9380,K$2:K9380,1)=1,1,0),"")</f>
        <v/>
      </c>
      <c r="R9380" s="0" t="str">
        <f aca="false">IF(M9380=1,IF(COUNTIFS(C$2:C9380,C9380,M$2:M9380,1)=1,1,0),"")</f>
        <v/>
      </c>
      <c r="S9380" s="0" t="str">
        <f aca="false">IF(L9380=1,IF(COUNTIFS(C$2:C9380,C9380,L$2:L9380,1)=1,1,0),"")</f>
        <v/>
      </c>
      <c r="T9380" s="38" t="str">
        <f aca="false">IF(N9380="","",N9380+ROW()/10000000)</f>
        <v/>
      </c>
      <c r="U9380" s="0" t="str">
        <f aca="false">IF(G9380=1,IF(B9380="",1,0),"")</f>
        <v/>
      </c>
    </row>
    <row r="9381" customFormat="false" ht="15" hidden="false" customHeight="false" outlineLevel="0" collapsed="false">
      <c r="A9381" s="35"/>
      <c r="B9381" s="35"/>
      <c r="G9381" s="0" t="str">
        <f aca="false">IF(A9381="","",IF(AND(A9381&gt;=Debut,A9381&lt;Fin),1,0))</f>
        <v/>
      </c>
      <c r="H9381" s="0" t="str">
        <f aca="false">IF(G9381=1,INT(ROUND((A9381-Debut)*86400,0)/600),"")</f>
        <v/>
      </c>
      <c r="I9381" s="0" t="str">
        <f aca="false">IF(G9381=1,INT(ROUND((A9381-Debut)*86400,0)/3600),"")</f>
        <v/>
      </c>
      <c r="J9381" s="0" t="str">
        <f aca="false">IF(OR(A9381="",B9381=""),"",ROUND((B9381-A9381)*86400,0))</f>
        <v/>
      </c>
      <c r="K9381" s="37" t="str">
        <f aca="false">IF(G9381=1,IF(COUNTIFS($C:$C,C9381,$G:$G,1,$A:$A,"&gt;="&amp;(A9381-FenetreInterm/86400),$A:$A,"&lt;="&amp;A9381)&gt;=NbInterm,1,0),"")</f>
        <v/>
      </c>
      <c r="L9381" s="37" t="str">
        <f aca="false">IF(G9381=1,IF(B9381="",0,IF(J9381&lt;SeuilFugitive,1,0)),"")</f>
        <v/>
      </c>
      <c r="M9381" s="37" t="str">
        <f aca="false">IF(G9381=1,IF(B9381="",IF((Fin-A9381)*24&gt;SeuilFigee,1,0),IF(J9381&gt;SeuilFigee*3600,1,0)),"")</f>
        <v/>
      </c>
      <c r="N9381" s="0" t="str">
        <f aca="false">IF(G9381=1,IF(COUNTIF(H$2:H9381,H9381)=1,COUNTIF($H:$H,H9381),""),"")</f>
        <v/>
      </c>
      <c r="O9381" s="0" t="str">
        <f aca="false">IF(G9381=1,IF(COUNTIF(I$2:I9381,I9381)=1,COUNTIF($I:$I,I9381),""),"")</f>
        <v/>
      </c>
      <c r="P9381" s="38" t="str">
        <f aca="false">IF(G9381=1,IF(COUNTIFS(C$2:C9381,C9381,G$2:G9381,1)=1,COUNTIFS($C:$C,C9381,$G:$G,1)+ROW()/10000000,""),"")</f>
        <v/>
      </c>
      <c r="Q9381" s="0" t="str">
        <f aca="false">IF(K9381=1,IF(COUNTIFS(C$2:C9381,C9381,K$2:K9381,1)=1,1,0),"")</f>
        <v/>
      </c>
      <c r="R9381" s="0" t="str">
        <f aca="false">IF(M9381=1,IF(COUNTIFS(C$2:C9381,C9381,M$2:M9381,1)=1,1,0),"")</f>
        <v/>
      </c>
      <c r="S9381" s="0" t="str">
        <f aca="false">IF(L9381=1,IF(COUNTIFS(C$2:C9381,C9381,L$2:L9381,1)=1,1,0),"")</f>
        <v/>
      </c>
      <c r="T9381" s="38" t="str">
        <f aca="false">IF(N9381="","",N9381+ROW()/10000000)</f>
        <v/>
      </c>
      <c r="U9381" s="0" t="str">
        <f aca="false">IF(G9381=1,IF(B9381="",1,0),"")</f>
        <v/>
      </c>
    </row>
    <row r="9382" customFormat="false" ht="15" hidden="false" customHeight="false" outlineLevel="0" collapsed="false">
      <c r="A9382" s="35"/>
      <c r="B9382" s="35"/>
      <c r="G9382" s="0" t="str">
        <f aca="false">IF(A9382="","",IF(AND(A9382&gt;=Debut,A9382&lt;Fin),1,0))</f>
        <v/>
      </c>
      <c r="H9382" s="0" t="str">
        <f aca="false">IF(G9382=1,INT(ROUND((A9382-Debut)*86400,0)/600),"")</f>
        <v/>
      </c>
      <c r="I9382" s="0" t="str">
        <f aca="false">IF(G9382=1,INT(ROUND((A9382-Debut)*86400,0)/3600),"")</f>
        <v/>
      </c>
      <c r="J9382" s="0" t="str">
        <f aca="false">IF(OR(A9382="",B9382=""),"",ROUND((B9382-A9382)*86400,0))</f>
        <v/>
      </c>
      <c r="K9382" s="37" t="str">
        <f aca="false">IF(G9382=1,IF(COUNTIFS($C:$C,C9382,$G:$G,1,$A:$A,"&gt;="&amp;(A9382-FenetreInterm/86400),$A:$A,"&lt;="&amp;A9382)&gt;=NbInterm,1,0),"")</f>
        <v/>
      </c>
      <c r="L9382" s="37" t="str">
        <f aca="false">IF(G9382=1,IF(B9382="",0,IF(J9382&lt;SeuilFugitive,1,0)),"")</f>
        <v/>
      </c>
      <c r="M9382" s="37" t="str">
        <f aca="false">IF(G9382=1,IF(B9382="",IF((Fin-A9382)*24&gt;SeuilFigee,1,0),IF(J9382&gt;SeuilFigee*3600,1,0)),"")</f>
        <v/>
      </c>
      <c r="N9382" s="0" t="str">
        <f aca="false">IF(G9382=1,IF(COUNTIF(H$2:H9382,H9382)=1,COUNTIF($H:$H,H9382),""),"")</f>
        <v/>
      </c>
      <c r="O9382" s="0" t="str">
        <f aca="false">IF(G9382=1,IF(COUNTIF(I$2:I9382,I9382)=1,COUNTIF($I:$I,I9382),""),"")</f>
        <v/>
      </c>
      <c r="P9382" s="38" t="str">
        <f aca="false">IF(G9382=1,IF(COUNTIFS(C$2:C9382,C9382,G$2:G9382,1)=1,COUNTIFS($C:$C,C9382,$G:$G,1)+ROW()/10000000,""),"")</f>
        <v/>
      </c>
      <c r="Q9382" s="0" t="str">
        <f aca="false">IF(K9382=1,IF(COUNTIFS(C$2:C9382,C9382,K$2:K9382,1)=1,1,0),"")</f>
        <v/>
      </c>
      <c r="R9382" s="0" t="str">
        <f aca="false">IF(M9382=1,IF(COUNTIFS(C$2:C9382,C9382,M$2:M9382,1)=1,1,0),"")</f>
        <v/>
      </c>
      <c r="S9382" s="0" t="str">
        <f aca="false">IF(L9382=1,IF(COUNTIFS(C$2:C9382,C9382,L$2:L9382,1)=1,1,0),"")</f>
        <v/>
      </c>
      <c r="T9382" s="38" t="str">
        <f aca="false">IF(N9382="","",N9382+ROW()/10000000)</f>
        <v/>
      </c>
      <c r="U9382" s="0" t="str">
        <f aca="false">IF(G9382=1,IF(B9382="",1,0),"")</f>
        <v/>
      </c>
    </row>
    <row r="9383" customFormat="false" ht="15" hidden="false" customHeight="false" outlineLevel="0" collapsed="false">
      <c r="A9383" s="35"/>
      <c r="B9383" s="35"/>
      <c r="G9383" s="0" t="str">
        <f aca="false">IF(A9383="","",IF(AND(A9383&gt;=Debut,A9383&lt;Fin),1,0))</f>
        <v/>
      </c>
      <c r="H9383" s="0" t="str">
        <f aca="false">IF(G9383=1,INT(ROUND((A9383-Debut)*86400,0)/600),"")</f>
        <v/>
      </c>
      <c r="I9383" s="0" t="str">
        <f aca="false">IF(G9383=1,INT(ROUND((A9383-Debut)*86400,0)/3600),"")</f>
        <v/>
      </c>
      <c r="J9383" s="0" t="str">
        <f aca="false">IF(OR(A9383="",B9383=""),"",ROUND((B9383-A9383)*86400,0))</f>
        <v/>
      </c>
      <c r="K9383" s="37" t="str">
        <f aca="false">IF(G9383=1,IF(COUNTIFS($C:$C,C9383,$G:$G,1,$A:$A,"&gt;="&amp;(A9383-FenetreInterm/86400),$A:$A,"&lt;="&amp;A9383)&gt;=NbInterm,1,0),"")</f>
        <v/>
      </c>
      <c r="L9383" s="37" t="str">
        <f aca="false">IF(G9383=1,IF(B9383="",0,IF(J9383&lt;SeuilFugitive,1,0)),"")</f>
        <v/>
      </c>
      <c r="M9383" s="37" t="str">
        <f aca="false">IF(G9383=1,IF(B9383="",IF((Fin-A9383)*24&gt;SeuilFigee,1,0),IF(J9383&gt;SeuilFigee*3600,1,0)),"")</f>
        <v/>
      </c>
      <c r="N9383" s="0" t="str">
        <f aca="false">IF(G9383=1,IF(COUNTIF(H$2:H9383,H9383)=1,COUNTIF($H:$H,H9383),""),"")</f>
        <v/>
      </c>
      <c r="O9383" s="0" t="str">
        <f aca="false">IF(G9383=1,IF(COUNTIF(I$2:I9383,I9383)=1,COUNTIF($I:$I,I9383),""),"")</f>
        <v/>
      </c>
      <c r="P9383" s="38" t="str">
        <f aca="false">IF(G9383=1,IF(COUNTIFS(C$2:C9383,C9383,G$2:G9383,1)=1,COUNTIFS($C:$C,C9383,$G:$G,1)+ROW()/10000000,""),"")</f>
        <v/>
      </c>
      <c r="Q9383" s="0" t="str">
        <f aca="false">IF(K9383=1,IF(COUNTIFS(C$2:C9383,C9383,K$2:K9383,1)=1,1,0),"")</f>
        <v/>
      </c>
      <c r="R9383" s="0" t="str">
        <f aca="false">IF(M9383=1,IF(COUNTIFS(C$2:C9383,C9383,M$2:M9383,1)=1,1,0),"")</f>
        <v/>
      </c>
      <c r="S9383" s="0" t="str">
        <f aca="false">IF(L9383=1,IF(COUNTIFS(C$2:C9383,C9383,L$2:L9383,1)=1,1,0),"")</f>
        <v/>
      </c>
      <c r="T9383" s="38" t="str">
        <f aca="false">IF(N9383="","",N9383+ROW()/10000000)</f>
        <v/>
      </c>
      <c r="U9383" s="0" t="str">
        <f aca="false">IF(G9383=1,IF(B9383="",1,0),"")</f>
        <v/>
      </c>
    </row>
    <row r="9384" customFormat="false" ht="15" hidden="false" customHeight="false" outlineLevel="0" collapsed="false">
      <c r="A9384" s="35"/>
      <c r="B9384" s="35"/>
      <c r="G9384" s="0" t="str">
        <f aca="false">IF(A9384="","",IF(AND(A9384&gt;=Debut,A9384&lt;Fin),1,0))</f>
        <v/>
      </c>
      <c r="H9384" s="0" t="str">
        <f aca="false">IF(G9384=1,INT(ROUND((A9384-Debut)*86400,0)/600),"")</f>
        <v/>
      </c>
      <c r="I9384" s="0" t="str">
        <f aca="false">IF(G9384=1,INT(ROUND((A9384-Debut)*86400,0)/3600),"")</f>
        <v/>
      </c>
      <c r="J9384" s="0" t="str">
        <f aca="false">IF(OR(A9384="",B9384=""),"",ROUND((B9384-A9384)*86400,0))</f>
        <v/>
      </c>
      <c r="K9384" s="37" t="str">
        <f aca="false">IF(G9384=1,IF(COUNTIFS($C:$C,C9384,$G:$G,1,$A:$A,"&gt;="&amp;(A9384-FenetreInterm/86400),$A:$A,"&lt;="&amp;A9384)&gt;=NbInterm,1,0),"")</f>
        <v/>
      </c>
      <c r="L9384" s="37" t="str">
        <f aca="false">IF(G9384=1,IF(B9384="",0,IF(J9384&lt;SeuilFugitive,1,0)),"")</f>
        <v/>
      </c>
      <c r="M9384" s="37" t="str">
        <f aca="false">IF(G9384=1,IF(B9384="",IF((Fin-A9384)*24&gt;SeuilFigee,1,0),IF(J9384&gt;SeuilFigee*3600,1,0)),"")</f>
        <v/>
      </c>
      <c r="N9384" s="0" t="str">
        <f aca="false">IF(G9384=1,IF(COUNTIF(H$2:H9384,H9384)=1,COUNTIF($H:$H,H9384),""),"")</f>
        <v/>
      </c>
      <c r="O9384" s="0" t="str">
        <f aca="false">IF(G9384=1,IF(COUNTIF(I$2:I9384,I9384)=1,COUNTIF($I:$I,I9384),""),"")</f>
        <v/>
      </c>
      <c r="P9384" s="38" t="str">
        <f aca="false">IF(G9384=1,IF(COUNTIFS(C$2:C9384,C9384,G$2:G9384,1)=1,COUNTIFS($C:$C,C9384,$G:$G,1)+ROW()/10000000,""),"")</f>
        <v/>
      </c>
      <c r="Q9384" s="0" t="str">
        <f aca="false">IF(K9384=1,IF(COUNTIFS(C$2:C9384,C9384,K$2:K9384,1)=1,1,0),"")</f>
        <v/>
      </c>
      <c r="R9384" s="0" t="str">
        <f aca="false">IF(M9384=1,IF(COUNTIFS(C$2:C9384,C9384,M$2:M9384,1)=1,1,0),"")</f>
        <v/>
      </c>
      <c r="S9384" s="0" t="str">
        <f aca="false">IF(L9384=1,IF(COUNTIFS(C$2:C9384,C9384,L$2:L9384,1)=1,1,0),"")</f>
        <v/>
      </c>
      <c r="T9384" s="38" t="str">
        <f aca="false">IF(N9384="","",N9384+ROW()/10000000)</f>
        <v/>
      </c>
      <c r="U9384" s="0" t="str">
        <f aca="false">IF(G9384=1,IF(B9384="",1,0),"")</f>
        <v/>
      </c>
    </row>
    <row r="9385" customFormat="false" ht="15" hidden="false" customHeight="false" outlineLevel="0" collapsed="false">
      <c r="A9385" s="35"/>
      <c r="B9385" s="35"/>
      <c r="G9385" s="0" t="str">
        <f aca="false">IF(A9385="","",IF(AND(A9385&gt;=Debut,A9385&lt;Fin),1,0))</f>
        <v/>
      </c>
      <c r="H9385" s="0" t="str">
        <f aca="false">IF(G9385=1,INT(ROUND((A9385-Debut)*86400,0)/600),"")</f>
        <v/>
      </c>
      <c r="I9385" s="0" t="str">
        <f aca="false">IF(G9385=1,INT(ROUND((A9385-Debut)*86400,0)/3600),"")</f>
        <v/>
      </c>
      <c r="J9385" s="0" t="str">
        <f aca="false">IF(OR(A9385="",B9385=""),"",ROUND((B9385-A9385)*86400,0))</f>
        <v/>
      </c>
      <c r="K9385" s="37" t="str">
        <f aca="false">IF(G9385=1,IF(COUNTIFS($C:$C,C9385,$G:$G,1,$A:$A,"&gt;="&amp;(A9385-FenetreInterm/86400),$A:$A,"&lt;="&amp;A9385)&gt;=NbInterm,1,0),"")</f>
        <v/>
      </c>
      <c r="L9385" s="37" t="str">
        <f aca="false">IF(G9385=1,IF(B9385="",0,IF(J9385&lt;SeuilFugitive,1,0)),"")</f>
        <v/>
      </c>
      <c r="M9385" s="37" t="str">
        <f aca="false">IF(G9385=1,IF(B9385="",IF((Fin-A9385)*24&gt;SeuilFigee,1,0),IF(J9385&gt;SeuilFigee*3600,1,0)),"")</f>
        <v/>
      </c>
      <c r="N9385" s="0" t="str">
        <f aca="false">IF(G9385=1,IF(COUNTIF(H$2:H9385,H9385)=1,COUNTIF($H:$H,H9385),""),"")</f>
        <v/>
      </c>
      <c r="O9385" s="0" t="str">
        <f aca="false">IF(G9385=1,IF(COUNTIF(I$2:I9385,I9385)=1,COUNTIF($I:$I,I9385),""),"")</f>
        <v/>
      </c>
      <c r="P9385" s="38" t="str">
        <f aca="false">IF(G9385=1,IF(COUNTIFS(C$2:C9385,C9385,G$2:G9385,1)=1,COUNTIFS($C:$C,C9385,$G:$G,1)+ROW()/10000000,""),"")</f>
        <v/>
      </c>
      <c r="Q9385" s="0" t="str">
        <f aca="false">IF(K9385=1,IF(COUNTIFS(C$2:C9385,C9385,K$2:K9385,1)=1,1,0),"")</f>
        <v/>
      </c>
      <c r="R9385" s="0" t="str">
        <f aca="false">IF(M9385=1,IF(COUNTIFS(C$2:C9385,C9385,M$2:M9385,1)=1,1,0),"")</f>
        <v/>
      </c>
      <c r="S9385" s="0" t="str">
        <f aca="false">IF(L9385=1,IF(COUNTIFS(C$2:C9385,C9385,L$2:L9385,1)=1,1,0),"")</f>
        <v/>
      </c>
      <c r="T9385" s="38" t="str">
        <f aca="false">IF(N9385="","",N9385+ROW()/10000000)</f>
        <v/>
      </c>
      <c r="U9385" s="0" t="str">
        <f aca="false">IF(G9385=1,IF(B9385="",1,0),"")</f>
        <v/>
      </c>
    </row>
    <row r="9386" customFormat="false" ht="15" hidden="false" customHeight="false" outlineLevel="0" collapsed="false">
      <c r="A9386" s="35"/>
      <c r="B9386" s="35"/>
      <c r="G9386" s="0" t="str">
        <f aca="false">IF(A9386="","",IF(AND(A9386&gt;=Debut,A9386&lt;Fin),1,0))</f>
        <v/>
      </c>
      <c r="H9386" s="0" t="str">
        <f aca="false">IF(G9386=1,INT(ROUND((A9386-Debut)*86400,0)/600),"")</f>
        <v/>
      </c>
      <c r="I9386" s="0" t="str">
        <f aca="false">IF(G9386=1,INT(ROUND((A9386-Debut)*86400,0)/3600),"")</f>
        <v/>
      </c>
      <c r="J9386" s="0" t="str">
        <f aca="false">IF(OR(A9386="",B9386=""),"",ROUND((B9386-A9386)*86400,0))</f>
        <v/>
      </c>
      <c r="K9386" s="37" t="str">
        <f aca="false">IF(G9386=1,IF(COUNTIFS($C:$C,C9386,$G:$G,1,$A:$A,"&gt;="&amp;(A9386-FenetreInterm/86400),$A:$A,"&lt;="&amp;A9386)&gt;=NbInterm,1,0),"")</f>
        <v/>
      </c>
      <c r="L9386" s="37" t="str">
        <f aca="false">IF(G9386=1,IF(B9386="",0,IF(J9386&lt;SeuilFugitive,1,0)),"")</f>
        <v/>
      </c>
      <c r="M9386" s="37" t="str">
        <f aca="false">IF(G9386=1,IF(B9386="",IF((Fin-A9386)*24&gt;SeuilFigee,1,0),IF(J9386&gt;SeuilFigee*3600,1,0)),"")</f>
        <v/>
      </c>
      <c r="N9386" s="0" t="str">
        <f aca="false">IF(G9386=1,IF(COUNTIF(H$2:H9386,H9386)=1,COUNTIF($H:$H,H9386),""),"")</f>
        <v/>
      </c>
      <c r="O9386" s="0" t="str">
        <f aca="false">IF(G9386=1,IF(COUNTIF(I$2:I9386,I9386)=1,COUNTIF($I:$I,I9386),""),"")</f>
        <v/>
      </c>
      <c r="P9386" s="38" t="str">
        <f aca="false">IF(G9386=1,IF(COUNTIFS(C$2:C9386,C9386,G$2:G9386,1)=1,COUNTIFS($C:$C,C9386,$G:$G,1)+ROW()/10000000,""),"")</f>
        <v/>
      </c>
      <c r="Q9386" s="0" t="str">
        <f aca="false">IF(K9386=1,IF(COUNTIFS(C$2:C9386,C9386,K$2:K9386,1)=1,1,0),"")</f>
        <v/>
      </c>
      <c r="R9386" s="0" t="str">
        <f aca="false">IF(M9386=1,IF(COUNTIFS(C$2:C9386,C9386,M$2:M9386,1)=1,1,0),"")</f>
        <v/>
      </c>
      <c r="S9386" s="0" t="str">
        <f aca="false">IF(L9386=1,IF(COUNTIFS(C$2:C9386,C9386,L$2:L9386,1)=1,1,0),"")</f>
        <v/>
      </c>
      <c r="T9386" s="38" t="str">
        <f aca="false">IF(N9386="","",N9386+ROW()/10000000)</f>
        <v/>
      </c>
      <c r="U9386" s="0" t="str">
        <f aca="false">IF(G9386=1,IF(B9386="",1,0),"")</f>
        <v/>
      </c>
    </row>
    <row r="9387" customFormat="false" ht="15" hidden="false" customHeight="false" outlineLevel="0" collapsed="false">
      <c r="A9387" s="35"/>
      <c r="B9387" s="35"/>
      <c r="G9387" s="0" t="str">
        <f aca="false">IF(A9387="","",IF(AND(A9387&gt;=Debut,A9387&lt;Fin),1,0))</f>
        <v/>
      </c>
      <c r="H9387" s="0" t="str">
        <f aca="false">IF(G9387=1,INT(ROUND((A9387-Debut)*86400,0)/600),"")</f>
        <v/>
      </c>
      <c r="I9387" s="0" t="str">
        <f aca="false">IF(G9387=1,INT(ROUND((A9387-Debut)*86400,0)/3600),"")</f>
        <v/>
      </c>
      <c r="J9387" s="0" t="str">
        <f aca="false">IF(OR(A9387="",B9387=""),"",ROUND((B9387-A9387)*86400,0))</f>
        <v/>
      </c>
      <c r="K9387" s="37" t="str">
        <f aca="false">IF(G9387=1,IF(COUNTIFS($C:$C,C9387,$G:$G,1,$A:$A,"&gt;="&amp;(A9387-FenetreInterm/86400),$A:$A,"&lt;="&amp;A9387)&gt;=NbInterm,1,0),"")</f>
        <v/>
      </c>
      <c r="L9387" s="37" t="str">
        <f aca="false">IF(G9387=1,IF(B9387="",0,IF(J9387&lt;SeuilFugitive,1,0)),"")</f>
        <v/>
      </c>
      <c r="M9387" s="37" t="str">
        <f aca="false">IF(G9387=1,IF(B9387="",IF((Fin-A9387)*24&gt;SeuilFigee,1,0),IF(J9387&gt;SeuilFigee*3600,1,0)),"")</f>
        <v/>
      </c>
      <c r="N9387" s="0" t="str">
        <f aca="false">IF(G9387=1,IF(COUNTIF(H$2:H9387,H9387)=1,COUNTIF($H:$H,H9387),""),"")</f>
        <v/>
      </c>
      <c r="O9387" s="0" t="str">
        <f aca="false">IF(G9387=1,IF(COUNTIF(I$2:I9387,I9387)=1,COUNTIF($I:$I,I9387),""),"")</f>
        <v/>
      </c>
      <c r="P9387" s="38" t="str">
        <f aca="false">IF(G9387=1,IF(COUNTIFS(C$2:C9387,C9387,G$2:G9387,1)=1,COUNTIFS($C:$C,C9387,$G:$G,1)+ROW()/10000000,""),"")</f>
        <v/>
      </c>
      <c r="Q9387" s="0" t="str">
        <f aca="false">IF(K9387=1,IF(COUNTIFS(C$2:C9387,C9387,K$2:K9387,1)=1,1,0),"")</f>
        <v/>
      </c>
      <c r="R9387" s="0" t="str">
        <f aca="false">IF(M9387=1,IF(COUNTIFS(C$2:C9387,C9387,M$2:M9387,1)=1,1,0),"")</f>
        <v/>
      </c>
      <c r="S9387" s="0" t="str">
        <f aca="false">IF(L9387=1,IF(COUNTIFS(C$2:C9387,C9387,L$2:L9387,1)=1,1,0),"")</f>
        <v/>
      </c>
      <c r="T9387" s="38" t="str">
        <f aca="false">IF(N9387="","",N9387+ROW()/10000000)</f>
        <v/>
      </c>
      <c r="U9387" s="0" t="str">
        <f aca="false">IF(G9387=1,IF(B9387="",1,0),"")</f>
        <v/>
      </c>
    </row>
    <row r="9388" customFormat="false" ht="15" hidden="false" customHeight="false" outlineLevel="0" collapsed="false">
      <c r="A9388" s="35"/>
      <c r="B9388" s="35"/>
      <c r="G9388" s="0" t="str">
        <f aca="false">IF(A9388="","",IF(AND(A9388&gt;=Debut,A9388&lt;Fin),1,0))</f>
        <v/>
      </c>
      <c r="H9388" s="0" t="str">
        <f aca="false">IF(G9388=1,INT(ROUND((A9388-Debut)*86400,0)/600),"")</f>
        <v/>
      </c>
      <c r="I9388" s="0" t="str">
        <f aca="false">IF(G9388=1,INT(ROUND((A9388-Debut)*86400,0)/3600),"")</f>
        <v/>
      </c>
      <c r="J9388" s="0" t="str">
        <f aca="false">IF(OR(A9388="",B9388=""),"",ROUND((B9388-A9388)*86400,0))</f>
        <v/>
      </c>
      <c r="K9388" s="37" t="str">
        <f aca="false">IF(G9388=1,IF(COUNTIFS($C:$C,C9388,$G:$G,1,$A:$A,"&gt;="&amp;(A9388-FenetreInterm/86400),$A:$A,"&lt;="&amp;A9388)&gt;=NbInterm,1,0),"")</f>
        <v/>
      </c>
      <c r="L9388" s="37" t="str">
        <f aca="false">IF(G9388=1,IF(B9388="",0,IF(J9388&lt;SeuilFugitive,1,0)),"")</f>
        <v/>
      </c>
      <c r="M9388" s="37" t="str">
        <f aca="false">IF(G9388=1,IF(B9388="",IF((Fin-A9388)*24&gt;SeuilFigee,1,0),IF(J9388&gt;SeuilFigee*3600,1,0)),"")</f>
        <v/>
      </c>
      <c r="N9388" s="0" t="str">
        <f aca="false">IF(G9388=1,IF(COUNTIF(H$2:H9388,H9388)=1,COUNTIF($H:$H,H9388),""),"")</f>
        <v/>
      </c>
      <c r="O9388" s="0" t="str">
        <f aca="false">IF(G9388=1,IF(COUNTIF(I$2:I9388,I9388)=1,COUNTIF($I:$I,I9388),""),"")</f>
        <v/>
      </c>
      <c r="P9388" s="38" t="str">
        <f aca="false">IF(G9388=1,IF(COUNTIFS(C$2:C9388,C9388,G$2:G9388,1)=1,COUNTIFS($C:$C,C9388,$G:$G,1)+ROW()/10000000,""),"")</f>
        <v/>
      </c>
      <c r="Q9388" s="0" t="str">
        <f aca="false">IF(K9388=1,IF(COUNTIFS(C$2:C9388,C9388,K$2:K9388,1)=1,1,0),"")</f>
        <v/>
      </c>
      <c r="R9388" s="0" t="str">
        <f aca="false">IF(M9388=1,IF(COUNTIFS(C$2:C9388,C9388,M$2:M9388,1)=1,1,0),"")</f>
        <v/>
      </c>
      <c r="S9388" s="0" t="str">
        <f aca="false">IF(L9388=1,IF(COUNTIFS(C$2:C9388,C9388,L$2:L9388,1)=1,1,0),"")</f>
        <v/>
      </c>
      <c r="T9388" s="38" t="str">
        <f aca="false">IF(N9388="","",N9388+ROW()/10000000)</f>
        <v/>
      </c>
      <c r="U9388" s="0" t="str">
        <f aca="false">IF(G9388=1,IF(B9388="",1,0),"")</f>
        <v/>
      </c>
    </row>
    <row r="9389" customFormat="false" ht="15" hidden="false" customHeight="false" outlineLevel="0" collapsed="false">
      <c r="A9389" s="35"/>
      <c r="B9389" s="35"/>
      <c r="G9389" s="0" t="str">
        <f aca="false">IF(A9389="","",IF(AND(A9389&gt;=Debut,A9389&lt;Fin),1,0))</f>
        <v/>
      </c>
      <c r="H9389" s="0" t="str">
        <f aca="false">IF(G9389=1,INT(ROUND((A9389-Debut)*86400,0)/600),"")</f>
        <v/>
      </c>
      <c r="I9389" s="0" t="str">
        <f aca="false">IF(G9389=1,INT(ROUND((A9389-Debut)*86400,0)/3600),"")</f>
        <v/>
      </c>
      <c r="J9389" s="0" t="str">
        <f aca="false">IF(OR(A9389="",B9389=""),"",ROUND((B9389-A9389)*86400,0))</f>
        <v/>
      </c>
      <c r="K9389" s="37" t="str">
        <f aca="false">IF(G9389=1,IF(COUNTIFS($C:$C,C9389,$G:$G,1,$A:$A,"&gt;="&amp;(A9389-FenetreInterm/86400),$A:$A,"&lt;="&amp;A9389)&gt;=NbInterm,1,0),"")</f>
        <v/>
      </c>
      <c r="L9389" s="37" t="str">
        <f aca="false">IF(G9389=1,IF(B9389="",0,IF(J9389&lt;SeuilFugitive,1,0)),"")</f>
        <v/>
      </c>
      <c r="M9389" s="37" t="str">
        <f aca="false">IF(G9389=1,IF(B9389="",IF((Fin-A9389)*24&gt;SeuilFigee,1,0),IF(J9389&gt;SeuilFigee*3600,1,0)),"")</f>
        <v/>
      </c>
      <c r="N9389" s="0" t="str">
        <f aca="false">IF(G9389=1,IF(COUNTIF(H$2:H9389,H9389)=1,COUNTIF($H:$H,H9389),""),"")</f>
        <v/>
      </c>
      <c r="O9389" s="0" t="str">
        <f aca="false">IF(G9389=1,IF(COUNTIF(I$2:I9389,I9389)=1,COUNTIF($I:$I,I9389),""),"")</f>
        <v/>
      </c>
      <c r="P9389" s="38" t="str">
        <f aca="false">IF(G9389=1,IF(COUNTIFS(C$2:C9389,C9389,G$2:G9389,1)=1,COUNTIFS($C:$C,C9389,$G:$G,1)+ROW()/10000000,""),"")</f>
        <v/>
      </c>
      <c r="Q9389" s="0" t="str">
        <f aca="false">IF(K9389=1,IF(COUNTIFS(C$2:C9389,C9389,K$2:K9389,1)=1,1,0),"")</f>
        <v/>
      </c>
      <c r="R9389" s="0" t="str">
        <f aca="false">IF(M9389=1,IF(COUNTIFS(C$2:C9389,C9389,M$2:M9389,1)=1,1,0),"")</f>
        <v/>
      </c>
      <c r="S9389" s="0" t="str">
        <f aca="false">IF(L9389=1,IF(COUNTIFS(C$2:C9389,C9389,L$2:L9389,1)=1,1,0),"")</f>
        <v/>
      </c>
      <c r="T9389" s="38" t="str">
        <f aca="false">IF(N9389="","",N9389+ROW()/10000000)</f>
        <v/>
      </c>
      <c r="U9389" s="0" t="str">
        <f aca="false">IF(G9389=1,IF(B9389="",1,0),"")</f>
        <v/>
      </c>
    </row>
    <row r="9390" customFormat="false" ht="15" hidden="false" customHeight="false" outlineLevel="0" collapsed="false">
      <c r="A9390" s="35"/>
      <c r="B9390" s="35"/>
      <c r="G9390" s="0" t="str">
        <f aca="false">IF(A9390="","",IF(AND(A9390&gt;=Debut,A9390&lt;Fin),1,0))</f>
        <v/>
      </c>
      <c r="H9390" s="0" t="str">
        <f aca="false">IF(G9390=1,INT(ROUND((A9390-Debut)*86400,0)/600),"")</f>
        <v/>
      </c>
      <c r="I9390" s="0" t="str">
        <f aca="false">IF(G9390=1,INT(ROUND((A9390-Debut)*86400,0)/3600),"")</f>
        <v/>
      </c>
      <c r="J9390" s="0" t="str">
        <f aca="false">IF(OR(A9390="",B9390=""),"",ROUND((B9390-A9390)*86400,0))</f>
        <v/>
      </c>
      <c r="K9390" s="37" t="str">
        <f aca="false">IF(G9390=1,IF(COUNTIFS($C:$C,C9390,$G:$G,1,$A:$A,"&gt;="&amp;(A9390-FenetreInterm/86400),$A:$A,"&lt;="&amp;A9390)&gt;=NbInterm,1,0),"")</f>
        <v/>
      </c>
      <c r="L9390" s="37" t="str">
        <f aca="false">IF(G9390=1,IF(B9390="",0,IF(J9390&lt;SeuilFugitive,1,0)),"")</f>
        <v/>
      </c>
      <c r="M9390" s="37" t="str">
        <f aca="false">IF(G9390=1,IF(B9390="",IF((Fin-A9390)*24&gt;SeuilFigee,1,0),IF(J9390&gt;SeuilFigee*3600,1,0)),"")</f>
        <v/>
      </c>
      <c r="N9390" s="0" t="str">
        <f aca="false">IF(G9390=1,IF(COUNTIF(H$2:H9390,H9390)=1,COUNTIF($H:$H,H9390),""),"")</f>
        <v/>
      </c>
      <c r="O9390" s="0" t="str">
        <f aca="false">IF(G9390=1,IF(COUNTIF(I$2:I9390,I9390)=1,COUNTIF($I:$I,I9390),""),"")</f>
        <v/>
      </c>
      <c r="P9390" s="38" t="str">
        <f aca="false">IF(G9390=1,IF(COUNTIFS(C$2:C9390,C9390,G$2:G9390,1)=1,COUNTIFS($C:$C,C9390,$G:$G,1)+ROW()/10000000,""),"")</f>
        <v/>
      </c>
      <c r="Q9390" s="0" t="str">
        <f aca="false">IF(K9390=1,IF(COUNTIFS(C$2:C9390,C9390,K$2:K9390,1)=1,1,0),"")</f>
        <v/>
      </c>
      <c r="R9390" s="0" t="str">
        <f aca="false">IF(M9390=1,IF(COUNTIFS(C$2:C9390,C9390,M$2:M9390,1)=1,1,0),"")</f>
        <v/>
      </c>
      <c r="S9390" s="0" t="str">
        <f aca="false">IF(L9390=1,IF(COUNTIFS(C$2:C9390,C9390,L$2:L9390,1)=1,1,0),"")</f>
        <v/>
      </c>
      <c r="T9390" s="38" t="str">
        <f aca="false">IF(N9390="","",N9390+ROW()/10000000)</f>
        <v/>
      </c>
      <c r="U9390" s="0" t="str">
        <f aca="false">IF(G9390=1,IF(B9390="",1,0),"")</f>
        <v/>
      </c>
    </row>
    <row r="9391" customFormat="false" ht="15" hidden="false" customHeight="false" outlineLevel="0" collapsed="false">
      <c r="A9391" s="35"/>
      <c r="B9391" s="35"/>
      <c r="G9391" s="0" t="str">
        <f aca="false">IF(A9391="","",IF(AND(A9391&gt;=Debut,A9391&lt;Fin),1,0))</f>
        <v/>
      </c>
      <c r="H9391" s="0" t="str">
        <f aca="false">IF(G9391=1,INT(ROUND((A9391-Debut)*86400,0)/600),"")</f>
        <v/>
      </c>
      <c r="I9391" s="0" t="str">
        <f aca="false">IF(G9391=1,INT(ROUND((A9391-Debut)*86400,0)/3600),"")</f>
        <v/>
      </c>
      <c r="J9391" s="0" t="str">
        <f aca="false">IF(OR(A9391="",B9391=""),"",ROUND((B9391-A9391)*86400,0))</f>
        <v/>
      </c>
      <c r="K9391" s="37" t="str">
        <f aca="false">IF(G9391=1,IF(COUNTIFS($C:$C,C9391,$G:$G,1,$A:$A,"&gt;="&amp;(A9391-FenetreInterm/86400),$A:$A,"&lt;="&amp;A9391)&gt;=NbInterm,1,0),"")</f>
        <v/>
      </c>
      <c r="L9391" s="37" t="str">
        <f aca="false">IF(G9391=1,IF(B9391="",0,IF(J9391&lt;SeuilFugitive,1,0)),"")</f>
        <v/>
      </c>
      <c r="M9391" s="37" t="str">
        <f aca="false">IF(G9391=1,IF(B9391="",IF((Fin-A9391)*24&gt;SeuilFigee,1,0),IF(J9391&gt;SeuilFigee*3600,1,0)),"")</f>
        <v/>
      </c>
      <c r="N9391" s="0" t="str">
        <f aca="false">IF(G9391=1,IF(COUNTIF(H$2:H9391,H9391)=1,COUNTIF($H:$H,H9391),""),"")</f>
        <v/>
      </c>
      <c r="O9391" s="0" t="str">
        <f aca="false">IF(G9391=1,IF(COUNTIF(I$2:I9391,I9391)=1,COUNTIF($I:$I,I9391),""),"")</f>
        <v/>
      </c>
      <c r="P9391" s="38" t="str">
        <f aca="false">IF(G9391=1,IF(COUNTIFS(C$2:C9391,C9391,G$2:G9391,1)=1,COUNTIFS($C:$C,C9391,$G:$G,1)+ROW()/10000000,""),"")</f>
        <v/>
      </c>
      <c r="Q9391" s="0" t="str">
        <f aca="false">IF(K9391=1,IF(COUNTIFS(C$2:C9391,C9391,K$2:K9391,1)=1,1,0),"")</f>
        <v/>
      </c>
      <c r="R9391" s="0" t="str">
        <f aca="false">IF(M9391=1,IF(COUNTIFS(C$2:C9391,C9391,M$2:M9391,1)=1,1,0),"")</f>
        <v/>
      </c>
      <c r="S9391" s="0" t="str">
        <f aca="false">IF(L9391=1,IF(COUNTIFS(C$2:C9391,C9391,L$2:L9391,1)=1,1,0),"")</f>
        <v/>
      </c>
      <c r="T9391" s="38" t="str">
        <f aca="false">IF(N9391="","",N9391+ROW()/10000000)</f>
        <v/>
      </c>
      <c r="U9391" s="0" t="str">
        <f aca="false">IF(G9391=1,IF(B9391="",1,0),"")</f>
        <v/>
      </c>
    </row>
    <row r="9392" customFormat="false" ht="15" hidden="false" customHeight="false" outlineLevel="0" collapsed="false">
      <c r="A9392" s="35"/>
      <c r="B9392" s="35"/>
      <c r="G9392" s="0" t="str">
        <f aca="false">IF(A9392="","",IF(AND(A9392&gt;=Debut,A9392&lt;Fin),1,0))</f>
        <v/>
      </c>
      <c r="H9392" s="0" t="str">
        <f aca="false">IF(G9392=1,INT(ROUND((A9392-Debut)*86400,0)/600),"")</f>
        <v/>
      </c>
      <c r="I9392" s="0" t="str">
        <f aca="false">IF(G9392=1,INT(ROUND((A9392-Debut)*86400,0)/3600),"")</f>
        <v/>
      </c>
      <c r="J9392" s="0" t="str">
        <f aca="false">IF(OR(A9392="",B9392=""),"",ROUND((B9392-A9392)*86400,0))</f>
        <v/>
      </c>
      <c r="K9392" s="37" t="str">
        <f aca="false">IF(G9392=1,IF(COUNTIFS($C:$C,C9392,$G:$G,1,$A:$A,"&gt;="&amp;(A9392-FenetreInterm/86400),$A:$A,"&lt;="&amp;A9392)&gt;=NbInterm,1,0),"")</f>
        <v/>
      </c>
      <c r="L9392" s="37" t="str">
        <f aca="false">IF(G9392=1,IF(B9392="",0,IF(J9392&lt;SeuilFugitive,1,0)),"")</f>
        <v/>
      </c>
      <c r="M9392" s="37" t="str">
        <f aca="false">IF(G9392=1,IF(B9392="",IF((Fin-A9392)*24&gt;SeuilFigee,1,0),IF(J9392&gt;SeuilFigee*3600,1,0)),"")</f>
        <v/>
      </c>
      <c r="N9392" s="0" t="str">
        <f aca="false">IF(G9392=1,IF(COUNTIF(H$2:H9392,H9392)=1,COUNTIF($H:$H,H9392),""),"")</f>
        <v/>
      </c>
      <c r="O9392" s="0" t="str">
        <f aca="false">IF(G9392=1,IF(COUNTIF(I$2:I9392,I9392)=1,COUNTIF($I:$I,I9392),""),"")</f>
        <v/>
      </c>
      <c r="P9392" s="38" t="str">
        <f aca="false">IF(G9392=1,IF(COUNTIFS(C$2:C9392,C9392,G$2:G9392,1)=1,COUNTIFS($C:$C,C9392,$G:$G,1)+ROW()/10000000,""),"")</f>
        <v/>
      </c>
      <c r="Q9392" s="0" t="str">
        <f aca="false">IF(K9392=1,IF(COUNTIFS(C$2:C9392,C9392,K$2:K9392,1)=1,1,0),"")</f>
        <v/>
      </c>
      <c r="R9392" s="0" t="str">
        <f aca="false">IF(M9392=1,IF(COUNTIFS(C$2:C9392,C9392,M$2:M9392,1)=1,1,0),"")</f>
        <v/>
      </c>
      <c r="S9392" s="0" t="str">
        <f aca="false">IF(L9392=1,IF(COUNTIFS(C$2:C9392,C9392,L$2:L9392,1)=1,1,0),"")</f>
        <v/>
      </c>
      <c r="T9392" s="38" t="str">
        <f aca="false">IF(N9392="","",N9392+ROW()/10000000)</f>
        <v/>
      </c>
      <c r="U9392" s="0" t="str">
        <f aca="false">IF(G9392=1,IF(B9392="",1,0),"")</f>
        <v/>
      </c>
    </row>
    <row r="9393" customFormat="false" ht="15" hidden="false" customHeight="false" outlineLevel="0" collapsed="false">
      <c r="A9393" s="35"/>
      <c r="B9393" s="35"/>
      <c r="G9393" s="0" t="str">
        <f aca="false">IF(A9393="","",IF(AND(A9393&gt;=Debut,A9393&lt;Fin),1,0))</f>
        <v/>
      </c>
      <c r="H9393" s="0" t="str">
        <f aca="false">IF(G9393=1,INT(ROUND((A9393-Debut)*86400,0)/600),"")</f>
        <v/>
      </c>
      <c r="I9393" s="0" t="str">
        <f aca="false">IF(G9393=1,INT(ROUND((A9393-Debut)*86400,0)/3600),"")</f>
        <v/>
      </c>
      <c r="J9393" s="0" t="str">
        <f aca="false">IF(OR(A9393="",B9393=""),"",ROUND((B9393-A9393)*86400,0))</f>
        <v/>
      </c>
      <c r="K9393" s="37" t="str">
        <f aca="false">IF(G9393=1,IF(COUNTIFS($C:$C,C9393,$G:$G,1,$A:$A,"&gt;="&amp;(A9393-FenetreInterm/86400),$A:$A,"&lt;="&amp;A9393)&gt;=NbInterm,1,0),"")</f>
        <v/>
      </c>
      <c r="L9393" s="37" t="str">
        <f aca="false">IF(G9393=1,IF(B9393="",0,IF(J9393&lt;SeuilFugitive,1,0)),"")</f>
        <v/>
      </c>
      <c r="M9393" s="37" t="str">
        <f aca="false">IF(G9393=1,IF(B9393="",IF((Fin-A9393)*24&gt;SeuilFigee,1,0),IF(J9393&gt;SeuilFigee*3600,1,0)),"")</f>
        <v/>
      </c>
      <c r="N9393" s="0" t="str">
        <f aca="false">IF(G9393=1,IF(COUNTIF(H$2:H9393,H9393)=1,COUNTIF($H:$H,H9393),""),"")</f>
        <v/>
      </c>
      <c r="O9393" s="0" t="str">
        <f aca="false">IF(G9393=1,IF(COUNTIF(I$2:I9393,I9393)=1,COUNTIF($I:$I,I9393),""),"")</f>
        <v/>
      </c>
      <c r="P9393" s="38" t="str">
        <f aca="false">IF(G9393=1,IF(COUNTIFS(C$2:C9393,C9393,G$2:G9393,1)=1,COUNTIFS($C:$C,C9393,$G:$G,1)+ROW()/10000000,""),"")</f>
        <v/>
      </c>
      <c r="Q9393" s="0" t="str">
        <f aca="false">IF(K9393=1,IF(COUNTIFS(C$2:C9393,C9393,K$2:K9393,1)=1,1,0),"")</f>
        <v/>
      </c>
      <c r="R9393" s="0" t="str">
        <f aca="false">IF(M9393=1,IF(COUNTIFS(C$2:C9393,C9393,M$2:M9393,1)=1,1,0),"")</f>
        <v/>
      </c>
      <c r="S9393" s="0" t="str">
        <f aca="false">IF(L9393=1,IF(COUNTIFS(C$2:C9393,C9393,L$2:L9393,1)=1,1,0),"")</f>
        <v/>
      </c>
      <c r="T9393" s="38" t="str">
        <f aca="false">IF(N9393="","",N9393+ROW()/10000000)</f>
        <v/>
      </c>
      <c r="U9393" s="0" t="str">
        <f aca="false">IF(G9393=1,IF(B9393="",1,0),"")</f>
        <v/>
      </c>
    </row>
    <row r="9394" customFormat="false" ht="15" hidden="false" customHeight="false" outlineLevel="0" collapsed="false">
      <c r="A9394" s="35"/>
      <c r="B9394" s="35"/>
      <c r="G9394" s="0" t="str">
        <f aca="false">IF(A9394="","",IF(AND(A9394&gt;=Debut,A9394&lt;Fin),1,0))</f>
        <v/>
      </c>
      <c r="H9394" s="0" t="str">
        <f aca="false">IF(G9394=1,INT(ROUND((A9394-Debut)*86400,0)/600),"")</f>
        <v/>
      </c>
      <c r="I9394" s="0" t="str">
        <f aca="false">IF(G9394=1,INT(ROUND((A9394-Debut)*86400,0)/3600),"")</f>
        <v/>
      </c>
      <c r="J9394" s="0" t="str">
        <f aca="false">IF(OR(A9394="",B9394=""),"",ROUND((B9394-A9394)*86400,0))</f>
        <v/>
      </c>
      <c r="K9394" s="37" t="str">
        <f aca="false">IF(G9394=1,IF(COUNTIFS($C:$C,C9394,$G:$G,1,$A:$A,"&gt;="&amp;(A9394-FenetreInterm/86400),$A:$A,"&lt;="&amp;A9394)&gt;=NbInterm,1,0),"")</f>
        <v/>
      </c>
      <c r="L9394" s="37" t="str">
        <f aca="false">IF(G9394=1,IF(B9394="",0,IF(J9394&lt;SeuilFugitive,1,0)),"")</f>
        <v/>
      </c>
      <c r="M9394" s="37" t="str">
        <f aca="false">IF(G9394=1,IF(B9394="",IF((Fin-A9394)*24&gt;SeuilFigee,1,0),IF(J9394&gt;SeuilFigee*3600,1,0)),"")</f>
        <v/>
      </c>
      <c r="N9394" s="0" t="str">
        <f aca="false">IF(G9394=1,IF(COUNTIF(H$2:H9394,H9394)=1,COUNTIF($H:$H,H9394),""),"")</f>
        <v/>
      </c>
      <c r="O9394" s="0" t="str">
        <f aca="false">IF(G9394=1,IF(COUNTIF(I$2:I9394,I9394)=1,COUNTIF($I:$I,I9394),""),"")</f>
        <v/>
      </c>
      <c r="P9394" s="38" t="str">
        <f aca="false">IF(G9394=1,IF(COUNTIFS(C$2:C9394,C9394,G$2:G9394,1)=1,COUNTIFS($C:$C,C9394,$G:$G,1)+ROW()/10000000,""),"")</f>
        <v/>
      </c>
      <c r="Q9394" s="0" t="str">
        <f aca="false">IF(K9394=1,IF(COUNTIFS(C$2:C9394,C9394,K$2:K9394,1)=1,1,0),"")</f>
        <v/>
      </c>
      <c r="R9394" s="0" t="str">
        <f aca="false">IF(M9394=1,IF(COUNTIFS(C$2:C9394,C9394,M$2:M9394,1)=1,1,0),"")</f>
        <v/>
      </c>
      <c r="S9394" s="0" t="str">
        <f aca="false">IF(L9394=1,IF(COUNTIFS(C$2:C9394,C9394,L$2:L9394,1)=1,1,0),"")</f>
        <v/>
      </c>
      <c r="T9394" s="38" t="str">
        <f aca="false">IF(N9394="","",N9394+ROW()/10000000)</f>
        <v/>
      </c>
      <c r="U9394" s="0" t="str">
        <f aca="false">IF(G9394=1,IF(B9394="",1,0),"")</f>
        <v/>
      </c>
    </row>
    <row r="9395" customFormat="false" ht="15" hidden="false" customHeight="false" outlineLevel="0" collapsed="false">
      <c r="A9395" s="35"/>
      <c r="B9395" s="35"/>
      <c r="G9395" s="0" t="str">
        <f aca="false">IF(A9395="","",IF(AND(A9395&gt;=Debut,A9395&lt;Fin),1,0))</f>
        <v/>
      </c>
      <c r="H9395" s="0" t="str">
        <f aca="false">IF(G9395=1,INT(ROUND((A9395-Debut)*86400,0)/600),"")</f>
        <v/>
      </c>
      <c r="I9395" s="0" t="str">
        <f aca="false">IF(G9395=1,INT(ROUND((A9395-Debut)*86400,0)/3600),"")</f>
        <v/>
      </c>
      <c r="J9395" s="0" t="str">
        <f aca="false">IF(OR(A9395="",B9395=""),"",ROUND((B9395-A9395)*86400,0))</f>
        <v/>
      </c>
      <c r="K9395" s="37" t="str">
        <f aca="false">IF(G9395=1,IF(COUNTIFS($C:$C,C9395,$G:$G,1,$A:$A,"&gt;="&amp;(A9395-FenetreInterm/86400),$A:$A,"&lt;="&amp;A9395)&gt;=NbInterm,1,0),"")</f>
        <v/>
      </c>
      <c r="L9395" s="37" t="str">
        <f aca="false">IF(G9395=1,IF(B9395="",0,IF(J9395&lt;SeuilFugitive,1,0)),"")</f>
        <v/>
      </c>
      <c r="M9395" s="37" t="str">
        <f aca="false">IF(G9395=1,IF(B9395="",IF((Fin-A9395)*24&gt;SeuilFigee,1,0),IF(J9395&gt;SeuilFigee*3600,1,0)),"")</f>
        <v/>
      </c>
      <c r="N9395" s="0" t="str">
        <f aca="false">IF(G9395=1,IF(COUNTIF(H$2:H9395,H9395)=1,COUNTIF($H:$H,H9395),""),"")</f>
        <v/>
      </c>
      <c r="O9395" s="0" t="str">
        <f aca="false">IF(G9395=1,IF(COUNTIF(I$2:I9395,I9395)=1,COUNTIF($I:$I,I9395),""),"")</f>
        <v/>
      </c>
      <c r="P9395" s="38" t="str">
        <f aca="false">IF(G9395=1,IF(COUNTIFS(C$2:C9395,C9395,G$2:G9395,1)=1,COUNTIFS($C:$C,C9395,$G:$G,1)+ROW()/10000000,""),"")</f>
        <v/>
      </c>
      <c r="Q9395" s="0" t="str">
        <f aca="false">IF(K9395=1,IF(COUNTIFS(C$2:C9395,C9395,K$2:K9395,1)=1,1,0),"")</f>
        <v/>
      </c>
      <c r="R9395" s="0" t="str">
        <f aca="false">IF(M9395=1,IF(COUNTIFS(C$2:C9395,C9395,M$2:M9395,1)=1,1,0),"")</f>
        <v/>
      </c>
      <c r="S9395" s="0" t="str">
        <f aca="false">IF(L9395=1,IF(COUNTIFS(C$2:C9395,C9395,L$2:L9395,1)=1,1,0),"")</f>
        <v/>
      </c>
      <c r="T9395" s="38" t="str">
        <f aca="false">IF(N9395="","",N9395+ROW()/10000000)</f>
        <v/>
      </c>
      <c r="U9395" s="0" t="str">
        <f aca="false">IF(G9395=1,IF(B9395="",1,0),"")</f>
        <v/>
      </c>
    </row>
    <row r="9396" customFormat="false" ht="15" hidden="false" customHeight="false" outlineLevel="0" collapsed="false">
      <c r="A9396" s="35"/>
      <c r="B9396" s="35"/>
      <c r="G9396" s="0" t="str">
        <f aca="false">IF(A9396="","",IF(AND(A9396&gt;=Debut,A9396&lt;Fin),1,0))</f>
        <v/>
      </c>
      <c r="H9396" s="0" t="str">
        <f aca="false">IF(G9396=1,INT(ROUND((A9396-Debut)*86400,0)/600),"")</f>
        <v/>
      </c>
      <c r="I9396" s="0" t="str">
        <f aca="false">IF(G9396=1,INT(ROUND((A9396-Debut)*86400,0)/3600),"")</f>
        <v/>
      </c>
      <c r="J9396" s="0" t="str">
        <f aca="false">IF(OR(A9396="",B9396=""),"",ROUND((B9396-A9396)*86400,0))</f>
        <v/>
      </c>
      <c r="K9396" s="37" t="str">
        <f aca="false">IF(G9396=1,IF(COUNTIFS($C:$C,C9396,$G:$G,1,$A:$A,"&gt;="&amp;(A9396-FenetreInterm/86400),$A:$A,"&lt;="&amp;A9396)&gt;=NbInterm,1,0),"")</f>
        <v/>
      </c>
      <c r="L9396" s="37" t="str">
        <f aca="false">IF(G9396=1,IF(B9396="",0,IF(J9396&lt;SeuilFugitive,1,0)),"")</f>
        <v/>
      </c>
      <c r="M9396" s="37" t="str">
        <f aca="false">IF(G9396=1,IF(B9396="",IF((Fin-A9396)*24&gt;SeuilFigee,1,0),IF(J9396&gt;SeuilFigee*3600,1,0)),"")</f>
        <v/>
      </c>
      <c r="N9396" s="0" t="str">
        <f aca="false">IF(G9396=1,IF(COUNTIF(H$2:H9396,H9396)=1,COUNTIF($H:$H,H9396),""),"")</f>
        <v/>
      </c>
      <c r="O9396" s="0" t="str">
        <f aca="false">IF(G9396=1,IF(COUNTIF(I$2:I9396,I9396)=1,COUNTIF($I:$I,I9396),""),"")</f>
        <v/>
      </c>
      <c r="P9396" s="38" t="str">
        <f aca="false">IF(G9396=1,IF(COUNTIFS(C$2:C9396,C9396,G$2:G9396,1)=1,COUNTIFS($C:$C,C9396,$G:$G,1)+ROW()/10000000,""),"")</f>
        <v/>
      </c>
      <c r="Q9396" s="0" t="str">
        <f aca="false">IF(K9396=1,IF(COUNTIFS(C$2:C9396,C9396,K$2:K9396,1)=1,1,0),"")</f>
        <v/>
      </c>
      <c r="R9396" s="0" t="str">
        <f aca="false">IF(M9396=1,IF(COUNTIFS(C$2:C9396,C9396,M$2:M9396,1)=1,1,0),"")</f>
        <v/>
      </c>
      <c r="S9396" s="0" t="str">
        <f aca="false">IF(L9396=1,IF(COUNTIFS(C$2:C9396,C9396,L$2:L9396,1)=1,1,0),"")</f>
        <v/>
      </c>
      <c r="T9396" s="38" t="str">
        <f aca="false">IF(N9396="","",N9396+ROW()/10000000)</f>
        <v/>
      </c>
      <c r="U9396" s="0" t="str">
        <f aca="false">IF(G9396=1,IF(B9396="",1,0),"")</f>
        <v/>
      </c>
    </row>
    <row r="9397" customFormat="false" ht="15" hidden="false" customHeight="false" outlineLevel="0" collapsed="false">
      <c r="A9397" s="35"/>
      <c r="B9397" s="35"/>
      <c r="G9397" s="0" t="str">
        <f aca="false">IF(A9397="","",IF(AND(A9397&gt;=Debut,A9397&lt;Fin),1,0))</f>
        <v/>
      </c>
      <c r="H9397" s="0" t="str">
        <f aca="false">IF(G9397=1,INT(ROUND((A9397-Debut)*86400,0)/600),"")</f>
        <v/>
      </c>
      <c r="I9397" s="0" t="str">
        <f aca="false">IF(G9397=1,INT(ROUND((A9397-Debut)*86400,0)/3600),"")</f>
        <v/>
      </c>
      <c r="J9397" s="0" t="str">
        <f aca="false">IF(OR(A9397="",B9397=""),"",ROUND((B9397-A9397)*86400,0))</f>
        <v/>
      </c>
      <c r="K9397" s="37" t="str">
        <f aca="false">IF(G9397=1,IF(COUNTIFS($C:$C,C9397,$G:$G,1,$A:$A,"&gt;="&amp;(A9397-FenetreInterm/86400),$A:$A,"&lt;="&amp;A9397)&gt;=NbInterm,1,0),"")</f>
        <v/>
      </c>
      <c r="L9397" s="37" t="str">
        <f aca="false">IF(G9397=1,IF(B9397="",0,IF(J9397&lt;SeuilFugitive,1,0)),"")</f>
        <v/>
      </c>
      <c r="M9397" s="37" t="str">
        <f aca="false">IF(G9397=1,IF(B9397="",IF((Fin-A9397)*24&gt;SeuilFigee,1,0),IF(J9397&gt;SeuilFigee*3600,1,0)),"")</f>
        <v/>
      </c>
      <c r="N9397" s="0" t="str">
        <f aca="false">IF(G9397=1,IF(COUNTIF(H$2:H9397,H9397)=1,COUNTIF($H:$H,H9397),""),"")</f>
        <v/>
      </c>
      <c r="O9397" s="0" t="str">
        <f aca="false">IF(G9397=1,IF(COUNTIF(I$2:I9397,I9397)=1,COUNTIF($I:$I,I9397),""),"")</f>
        <v/>
      </c>
      <c r="P9397" s="38" t="str">
        <f aca="false">IF(G9397=1,IF(COUNTIFS(C$2:C9397,C9397,G$2:G9397,1)=1,COUNTIFS($C:$C,C9397,$G:$G,1)+ROW()/10000000,""),"")</f>
        <v/>
      </c>
      <c r="Q9397" s="0" t="str">
        <f aca="false">IF(K9397=1,IF(COUNTIFS(C$2:C9397,C9397,K$2:K9397,1)=1,1,0),"")</f>
        <v/>
      </c>
      <c r="R9397" s="0" t="str">
        <f aca="false">IF(M9397=1,IF(COUNTIFS(C$2:C9397,C9397,M$2:M9397,1)=1,1,0),"")</f>
        <v/>
      </c>
      <c r="S9397" s="0" t="str">
        <f aca="false">IF(L9397=1,IF(COUNTIFS(C$2:C9397,C9397,L$2:L9397,1)=1,1,0),"")</f>
        <v/>
      </c>
      <c r="T9397" s="38" t="str">
        <f aca="false">IF(N9397="","",N9397+ROW()/10000000)</f>
        <v/>
      </c>
      <c r="U9397" s="0" t="str">
        <f aca="false">IF(G9397=1,IF(B9397="",1,0),"")</f>
        <v/>
      </c>
    </row>
    <row r="9398" customFormat="false" ht="15" hidden="false" customHeight="false" outlineLevel="0" collapsed="false">
      <c r="A9398" s="35"/>
      <c r="B9398" s="35"/>
      <c r="G9398" s="0" t="str">
        <f aca="false">IF(A9398="","",IF(AND(A9398&gt;=Debut,A9398&lt;Fin),1,0))</f>
        <v/>
      </c>
      <c r="H9398" s="0" t="str">
        <f aca="false">IF(G9398=1,INT(ROUND((A9398-Debut)*86400,0)/600),"")</f>
        <v/>
      </c>
      <c r="I9398" s="0" t="str">
        <f aca="false">IF(G9398=1,INT(ROUND((A9398-Debut)*86400,0)/3600),"")</f>
        <v/>
      </c>
      <c r="J9398" s="0" t="str">
        <f aca="false">IF(OR(A9398="",B9398=""),"",ROUND((B9398-A9398)*86400,0))</f>
        <v/>
      </c>
      <c r="K9398" s="37" t="str">
        <f aca="false">IF(G9398=1,IF(COUNTIFS($C:$C,C9398,$G:$G,1,$A:$A,"&gt;="&amp;(A9398-FenetreInterm/86400),$A:$A,"&lt;="&amp;A9398)&gt;=NbInterm,1,0),"")</f>
        <v/>
      </c>
      <c r="L9398" s="37" t="str">
        <f aca="false">IF(G9398=1,IF(B9398="",0,IF(J9398&lt;SeuilFugitive,1,0)),"")</f>
        <v/>
      </c>
      <c r="M9398" s="37" t="str">
        <f aca="false">IF(G9398=1,IF(B9398="",IF((Fin-A9398)*24&gt;SeuilFigee,1,0),IF(J9398&gt;SeuilFigee*3600,1,0)),"")</f>
        <v/>
      </c>
      <c r="N9398" s="0" t="str">
        <f aca="false">IF(G9398=1,IF(COUNTIF(H$2:H9398,H9398)=1,COUNTIF($H:$H,H9398),""),"")</f>
        <v/>
      </c>
      <c r="O9398" s="0" t="str">
        <f aca="false">IF(G9398=1,IF(COUNTIF(I$2:I9398,I9398)=1,COUNTIF($I:$I,I9398),""),"")</f>
        <v/>
      </c>
      <c r="P9398" s="38" t="str">
        <f aca="false">IF(G9398=1,IF(COUNTIFS(C$2:C9398,C9398,G$2:G9398,1)=1,COUNTIFS($C:$C,C9398,$G:$G,1)+ROW()/10000000,""),"")</f>
        <v/>
      </c>
      <c r="Q9398" s="0" t="str">
        <f aca="false">IF(K9398=1,IF(COUNTIFS(C$2:C9398,C9398,K$2:K9398,1)=1,1,0),"")</f>
        <v/>
      </c>
      <c r="R9398" s="0" t="str">
        <f aca="false">IF(M9398=1,IF(COUNTIFS(C$2:C9398,C9398,M$2:M9398,1)=1,1,0),"")</f>
        <v/>
      </c>
      <c r="S9398" s="0" t="str">
        <f aca="false">IF(L9398=1,IF(COUNTIFS(C$2:C9398,C9398,L$2:L9398,1)=1,1,0),"")</f>
        <v/>
      </c>
      <c r="T9398" s="38" t="str">
        <f aca="false">IF(N9398="","",N9398+ROW()/10000000)</f>
        <v/>
      </c>
      <c r="U9398" s="0" t="str">
        <f aca="false">IF(G9398=1,IF(B9398="",1,0),"")</f>
        <v/>
      </c>
    </row>
    <row r="9399" customFormat="false" ht="15" hidden="false" customHeight="false" outlineLevel="0" collapsed="false">
      <c r="A9399" s="35"/>
      <c r="B9399" s="35"/>
      <c r="G9399" s="0" t="str">
        <f aca="false">IF(A9399="","",IF(AND(A9399&gt;=Debut,A9399&lt;Fin),1,0))</f>
        <v/>
      </c>
      <c r="H9399" s="0" t="str">
        <f aca="false">IF(G9399=1,INT(ROUND((A9399-Debut)*86400,0)/600),"")</f>
        <v/>
      </c>
      <c r="I9399" s="0" t="str">
        <f aca="false">IF(G9399=1,INT(ROUND((A9399-Debut)*86400,0)/3600),"")</f>
        <v/>
      </c>
      <c r="J9399" s="0" t="str">
        <f aca="false">IF(OR(A9399="",B9399=""),"",ROUND((B9399-A9399)*86400,0))</f>
        <v/>
      </c>
      <c r="K9399" s="37" t="str">
        <f aca="false">IF(G9399=1,IF(COUNTIFS($C:$C,C9399,$G:$G,1,$A:$A,"&gt;="&amp;(A9399-FenetreInterm/86400),$A:$A,"&lt;="&amp;A9399)&gt;=NbInterm,1,0),"")</f>
        <v/>
      </c>
      <c r="L9399" s="37" t="str">
        <f aca="false">IF(G9399=1,IF(B9399="",0,IF(J9399&lt;SeuilFugitive,1,0)),"")</f>
        <v/>
      </c>
      <c r="M9399" s="37" t="str">
        <f aca="false">IF(G9399=1,IF(B9399="",IF((Fin-A9399)*24&gt;SeuilFigee,1,0),IF(J9399&gt;SeuilFigee*3600,1,0)),"")</f>
        <v/>
      </c>
      <c r="N9399" s="0" t="str">
        <f aca="false">IF(G9399=1,IF(COUNTIF(H$2:H9399,H9399)=1,COUNTIF($H:$H,H9399),""),"")</f>
        <v/>
      </c>
      <c r="O9399" s="0" t="str">
        <f aca="false">IF(G9399=1,IF(COUNTIF(I$2:I9399,I9399)=1,COUNTIF($I:$I,I9399),""),"")</f>
        <v/>
      </c>
      <c r="P9399" s="38" t="str">
        <f aca="false">IF(G9399=1,IF(COUNTIFS(C$2:C9399,C9399,G$2:G9399,1)=1,COUNTIFS($C:$C,C9399,$G:$G,1)+ROW()/10000000,""),"")</f>
        <v/>
      </c>
      <c r="Q9399" s="0" t="str">
        <f aca="false">IF(K9399=1,IF(COUNTIFS(C$2:C9399,C9399,K$2:K9399,1)=1,1,0),"")</f>
        <v/>
      </c>
      <c r="R9399" s="0" t="str">
        <f aca="false">IF(M9399=1,IF(COUNTIFS(C$2:C9399,C9399,M$2:M9399,1)=1,1,0),"")</f>
        <v/>
      </c>
      <c r="S9399" s="0" t="str">
        <f aca="false">IF(L9399=1,IF(COUNTIFS(C$2:C9399,C9399,L$2:L9399,1)=1,1,0),"")</f>
        <v/>
      </c>
      <c r="T9399" s="38" t="str">
        <f aca="false">IF(N9399="","",N9399+ROW()/10000000)</f>
        <v/>
      </c>
      <c r="U9399" s="0" t="str">
        <f aca="false">IF(G9399=1,IF(B9399="",1,0),"")</f>
        <v/>
      </c>
    </row>
    <row r="9400" customFormat="false" ht="15" hidden="false" customHeight="false" outlineLevel="0" collapsed="false">
      <c r="A9400" s="35"/>
      <c r="B9400" s="35"/>
      <c r="G9400" s="0" t="str">
        <f aca="false">IF(A9400="","",IF(AND(A9400&gt;=Debut,A9400&lt;Fin),1,0))</f>
        <v/>
      </c>
      <c r="H9400" s="0" t="str">
        <f aca="false">IF(G9400=1,INT(ROUND((A9400-Debut)*86400,0)/600),"")</f>
        <v/>
      </c>
      <c r="I9400" s="0" t="str">
        <f aca="false">IF(G9400=1,INT(ROUND((A9400-Debut)*86400,0)/3600),"")</f>
        <v/>
      </c>
      <c r="J9400" s="0" t="str">
        <f aca="false">IF(OR(A9400="",B9400=""),"",ROUND((B9400-A9400)*86400,0))</f>
        <v/>
      </c>
      <c r="K9400" s="37" t="str">
        <f aca="false">IF(G9400=1,IF(COUNTIFS($C:$C,C9400,$G:$G,1,$A:$A,"&gt;="&amp;(A9400-FenetreInterm/86400),$A:$A,"&lt;="&amp;A9400)&gt;=NbInterm,1,0),"")</f>
        <v/>
      </c>
      <c r="L9400" s="37" t="str">
        <f aca="false">IF(G9400=1,IF(B9400="",0,IF(J9400&lt;SeuilFugitive,1,0)),"")</f>
        <v/>
      </c>
      <c r="M9400" s="37" t="str">
        <f aca="false">IF(G9400=1,IF(B9400="",IF((Fin-A9400)*24&gt;SeuilFigee,1,0),IF(J9400&gt;SeuilFigee*3600,1,0)),"")</f>
        <v/>
      </c>
      <c r="N9400" s="0" t="str">
        <f aca="false">IF(G9400=1,IF(COUNTIF(H$2:H9400,H9400)=1,COUNTIF($H:$H,H9400),""),"")</f>
        <v/>
      </c>
      <c r="O9400" s="0" t="str">
        <f aca="false">IF(G9400=1,IF(COUNTIF(I$2:I9400,I9400)=1,COUNTIF($I:$I,I9400),""),"")</f>
        <v/>
      </c>
      <c r="P9400" s="38" t="str">
        <f aca="false">IF(G9400=1,IF(COUNTIFS(C$2:C9400,C9400,G$2:G9400,1)=1,COUNTIFS($C:$C,C9400,$G:$G,1)+ROW()/10000000,""),"")</f>
        <v/>
      </c>
      <c r="Q9400" s="0" t="str">
        <f aca="false">IF(K9400=1,IF(COUNTIFS(C$2:C9400,C9400,K$2:K9400,1)=1,1,0),"")</f>
        <v/>
      </c>
      <c r="R9400" s="0" t="str">
        <f aca="false">IF(M9400=1,IF(COUNTIFS(C$2:C9400,C9400,M$2:M9400,1)=1,1,0),"")</f>
        <v/>
      </c>
      <c r="S9400" s="0" t="str">
        <f aca="false">IF(L9400=1,IF(COUNTIFS(C$2:C9400,C9400,L$2:L9400,1)=1,1,0),"")</f>
        <v/>
      </c>
      <c r="T9400" s="38" t="str">
        <f aca="false">IF(N9400="","",N9400+ROW()/10000000)</f>
        <v/>
      </c>
      <c r="U9400" s="0" t="str">
        <f aca="false">IF(G9400=1,IF(B9400="",1,0),"")</f>
        <v/>
      </c>
    </row>
    <row r="9401" customFormat="false" ht="15" hidden="false" customHeight="false" outlineLevel="0" collapsed="false">
      <c r="A9401" s="35"/>
      <c r="B9401" s="35"/>
      <c r="G9401" s="0" t="str">
        <f aca="false">IF(A9401="","",IF(AND(A9401&gt;=Debut,A9401&lt;Fin),1,0))</f>
        <v/>
      </c>
      <c r="H9401" s="0" t="str">
        <f aca="false">IF(G9401=1,INT(ROUND((A9401-Debut)*86400,0)/600),"")</f>
        <v/>
      </c>
      <c r="I9401" s="0" t="str">
        <f aca="false">IF(G9401=1,INT(ROUND((A9401-Debut)*86400,0)/3600),"")</f>
        <v/>
      </c>
      <c r="J9401" s="0" t="str">
        <f aca="false">IF(OR(A9401="",B9401=""),"",ROUND((B9401-A9401)*86400,0))</f>
        <v/>
      </c>
      <c r="K9401" s="37" t="str">
        <f aca="false">IF(G9401=1,IF(COUNTIFS($C:$C,C9401,$G:$G,1,$A:$A,"&gt;="&amp;(A9401-FenetreInterm/86400),$A:$A,"&lt;="&amp;A9401)&gt;=NbInterm,1,0),"")</f>
        <v/>
      </c>
      <c r="L9401" s="37" t="str">
        <f aca="false">IF(G9401=1,IF(B9401="",0,IF(J9401&lt;SeuilFugitive,1,0)),"")</f>
        <v/>
      </c>
      <c r="M9401" s="37" t="str">
        <f aca="false">IF(G9401=1,IF(B9401="",IF((Fin-A9401)*24&gt;SeuilFigee,1,0),IF(J9401&gt;SeuilFigee*3600,1,0)),"")</f>
        <v/>
      </c>
      <c r="N9401" s="0" t="str">
        <f aca="false">IF(G9401=1,IF(COUNTIF(H$2:H9401,H9401)=1,COUNTIF($H:$H,H9401),""),"")</f>
        <v/>
      </c>
      <c r="O9401" s="0" t="str">
        <f aca="false">IF(G9401=1,IF(COUNTIF(I$2:I9401,I9401)=1,COUNTIF($I:$I,I9401),""),"")</f>
        <v/>
      </c>
      <c r="P9401" s="38" t="str">
        <f aca="false">IF(G9401=1,IF(COUNTIFS(C$2:C9401,C9401,G$2:G9401,1)=1,COUNTIFS($C:$C,C9401,$G:$G,1)+ROW()/10000000,""),"")</f>
        <v/>
      </c>
      <c r="Q9401" s="0" t="str">
        <f aca="false">IF(K9401=1,IF(COUNTIFS(C$2:C9401,C9401,K$2:K9401,1)=1,1,0),"")</f>
        <v/>
      </c>
      <c r="R9401" s="0" t="str">
        <f aca="false">IF(M9401=1,IF(COUNTIFS(C$2:C9401,C9401,M$2:M9401,1)=1,1,0),"")</f>
        <v/>
      </c>
      <c r="S9401" s="0" t="str">
        <f aca="false">IF(L9401=1,IF(COUNTIFS(C$2:C9401,C9401,L$2:L9401,1)=1,1,0),"")</f>
        <v/>
      </c>
      <c r="T9401" s="38" t="str">
        <f aca="false">IF(N9401="","",N9401+ROW()/10000000)</f>
        <v/>
      </c>
      <c r="U9401" s="0" t="str">
        <f aca="false">IF(G9401=1,IF(B9401="",1,0),"")</f>
        <v/>
      </c>
    </row>
    <row r="9402" customFormat="false" ht="15" hidden="false" customHeight="false" outlineLevel="0" collapsed="false">
      <c r="A9402" s="35"/>
      <c r="B9402" s="35"/>
      <c r="G9402" s="0" t="str">
        <f aca="false">IF(A9402="","",IF(AND(A9402&gt;=Debut,A9402&lt;Fin),1,0))</f>
        <v/>
      </c>
      <c r="H9402" s="0" t="str">
        <f aca="false">IF(G9402=1,INT(ROUND((A9402-Debut)*86400,0)/600),"")</f>
        <v/>
      </c>
      <c r="I9402" s="0" t="str">
        <f aca="false">IF(G9402=1,INT(ROUND((A9402-Debut)*86400,0)/3600),"")</f>
        <v/>
      </c>
      <c r="J9402" s="0" t="str">
        <f aca="false">IF(OR(A9402="",B9402=""),"",ROUND((B9402-A9402)*86400,0))</f>
        <v/>
      </c>
      <c r="K9402" s="37" t="str">
        <f aca="false">IF(G9402=1,IF(COUNTIFS($C:$C,C9402,$G:$G,1,$A:$A,"&gt;="&amp;(A9402-FenetreInterm/86400),$A:$A,"&lt;="&amp;A9402)&gt;=NbInterm,1,0),"")</f>
        <v/>
      </c>
      <c r="L9402" s="37" t="str">
        <f aca="false">IF(G9402=1,IF(B9402="",0,IF(J9402&lt;SeuilFugitive,1,0)),"")</f>
        <v/>
      </c>
      <c r="M9402" s="37" t="str">
        <f aca="false">IF(G9402=1,IF(B9402="",IF((Fin-A9402)*24&gt;SeuilFigee,1,0),IF(J9402&gt;SeuilFigee*3600,1,0)),"")</f>
        <v/>
      </c>
      <c r="N9402" s="0" t="str">
        <f aca="false">IF(G9402=1,IF(COUNTIF(H$2:H9402,H9402)=1,COUNTIF($H:$H,H9402),""),"")</f>
        <v/>
      </c>
      <c r="O9402" s="0" t="str">
        <f aca="false">IF(G9402=1,IF(COUNTIF(I$2:I9402,I9402)=1,COUNTIF($I:$I,I9402),""),"")</f>
        <v/>
      </c>
      <c r="P9402" s="38" t="str">
        <f aca="false">IF(G9402=1,IF(COUNTIFS(C$2:C9402,C9402,G$2:G9402,1)=1,COUNTIFS($C:$C,C9402,$G:$G,1)+ROW()/10000000,""),"")</f>
        <v/>
      </c>
      <c r="Q9402" s="0" t="str">
        <f aca="false">IF(K9402=1,IF(COUNTIFS(C$2:C9402,C9402,K$2:K9402,1)=1,1,0),"")</f>
        <v/>
      </c>
      <c r="R9402" s="0" t="str">
        <f aca="false">IF(M9402=1,IF(COUNTIFS(C$2:C9402,C9402,M$2:M9402,1)=1,1,0),"")</f>
        <v/>
      </c>
      <c r="S9402" s="0" t="str">
        <f aca="false">IF(L9402=1,IF(COUNTIFS(C$2:C9402,C9402,L$2:L9402,1)=1,1,0),"")</f>
        <v/>
      </c>
      <c r="T9402" s="38" t="str">
        <f aca="false">IF(N9402="","",N9402+ROW()/10000000)</f>
        <v/>
      </c>
      <c r="U9402" s="0" t="str">
        <f aca="false">IF(G9402=1,IF(B9402="",1,0),"")</f>
        <v/>
      </c>
    </row>
    <row r="9403" customFormat="false" ht="15" hidden="false" customHeight="false" outlineLevel="0" collapsed="false">
      <c r="A9403" s="35"/>
      <c r="B9403" s="35"/>
      <c r="G9403" s="0" t="str">
        <f aca="false">IF(A9403="","",IF(AND(A9403&gt;=Debut,A9403&lt;Fin),1,0))</f>
        <v/>
      </c>
      <c r="H9403" s="0" t="str">
        <f aca="false">IF(G9403=1,INT(ROUND((A9403-Debut)*86400,0)/600),"")</f>
        <v/>
      </c>
      <c r="I9403" s="0" t="str">
        <f aca="false">IF(G9403=1,INT(ROUND((A9403-Debut)*86400,0)/3600),"")</f>
        <v/>
      </c>
      <c r="J9403" s="0" t="str">
        <f aca="false">IF(OR(A9403="",B9403=""),"",ROUND((B9403-A9403)*86400,0))</f>
        <v/>
      </c>
      <c r="K9403" s="37" t="str">
        <f aca="false">IF(G9403=1,IF(COUNTIFS($C:$C,C9403,$G:$G,1,$A:$A,"&gt;="&amp;(A9403-FenetreInterm/86400),$A:$A,"&lt;="&amp;A9403)&gt;=NbInterm,1,0),"")</f>
        <v/>
      </c>
      <c r="L9403" s="37" t="str">
        <f aca="false">IF(G9403=1,IF(B9403="",0,IF(J9403&lt;SeuilFugitive,1,0)),"")</f>
        <v/>
      </c>
      <c r="M9403" s="37" t="str">
        <f aca="false">IF(G9403=1,IF(B9403="",IF((Fin-A9403)*24&gt;SeuilFigee,1,0),IF(J9403&gt;SeuilFigee*3600,1,0)),"")</f>
        <v/>
      </c>
      <c r="N9403" s="0" t="str">
        <f aca="false">IF(G9403=1,IF(COUNTIF(H$2:H9403,H9403)=1,COUNTIF($H:$H,H9403),""),"")</f>
        <v/>
      </c>
      <c r="O9403" s="0" t="str">
        <f aca="false">IF(G9403=1,IF(COUNTIF(I$2:I9403,I9403)=1,COUNTIF($I:$I,I9403),""),"")</f>
        <v/>
      </c>
      <c r="P9403" s="38" t="str">
        <f aca="false">IF(G9403=1,IF(COUNTIFS(C$2:C9403,C9403,G$2:G9403,1)=1,COUNTIFS($C:$C,C9403,$G:$G,1)+ROW()/10000000,""),"")</f>
        <v/>
      </c>
      <c r="Q9403" s="0" t="str">
        <f aca="false">IF(K9403=1,IF(COUNTIFS(C$2:C9403,C9403,K$2:K9403,1)=1,1,0),"")</f>
        <v/>
      </c>
      <c r="R9403" s="0" t="str">
        <f aca="false">IF(M9403=1,IF(COUNTIFS(C$2:C9403,C9403,M$2:M9403,1)=1,1,0),"")</f>
        <v/>
      </c>
      <c r="S9403" s="0" t="str">
        <f aca="false">IF(L9403=1,IF(COUNTIFS(C$2:C9403,C9403,L$2:L9403,1)=1,1,0),"")</f>
        <v/>
      </c>
      <c r="T9403" s="38" t="str">
        <f aca="false">IF(N9403="","",N9403+ROW()/10000000)</f>
        <v/>
      </c>
      <c r="U9403" s="0" t="str">
        <f aca="false">IF(G9403=1,IF(B9403="",1,0),"")</f>
        <v/>
      </c>
    </row>
    <row r="9404" customFormat="false" ht="15" hidden="false" customHeight="false" outlineLevel="0" collapsed="false">
      <c r="A9404" s="35"/>
      <c r="B9404" s="35"/>
      <c r="G9404" s="0" t="str">
        <f aca="false">IF(A9404="","",IF(AND(A9404&gt;=Debut,A9404&lt;Fin),1,0))</f>
        <v/>
      </c>
      <c r="H9404" s="0" t="str">
        <f aca="false">IF(G9404=1,INT(ROUND((A9404-Debut)*86400,0)/600),"")</f>
        <v/>
      </c>
      <c r="I9404" s="0" t="str">
        <f aca="false">IF(G9404=1,INT(ROUND((A9404-Debut)*86400,0)/3600),"")</f>
        <v/>
      </c>
      <c r="J9404" s="0" t="str">
        <f aca="false">IF(OR(A9404="",B9404=""),"",ROUND((B9404-A9404)*86400,0))</f>
        <v/>
      </c>
      <c r="K9404" s="37" t="str">
        <f aca="false">IF(G9404=1,IF(COUNTIFS($C:$C,C9404,$G:$G,1,$A:$A,"&gt;="&amp;(A9404-FenetreInterm/86400),$A:$A,"&lt;="&amp;A9404)&gt;=NbInterm,1,0),"")</f>
        <v/>
      </c>
      <c r="L9404" s="37" t="str">
        <f aca="false">IF(G9404=1,IF(B9404="",0,IF(J9404&lt;SeuilFugitive,1,0)),"")</f>
        <v/>
      </c>
      <c r="M9404" s="37" t="str">
        <f aca="false">IF(G9404=1,IF(B9404="",IF((Fin-A9404)*24&gt;SeuilFigee,1,0),IF(J9404&gt;SeuilFigee*3600,1,0)),"")</f>
        <v/>
      </c>
      <c r="N9404" s="0" t="str">
        <f aca="false">IF(G9404=1,IF(COUNTIF(H$2:H9404,H9404)=1,COUNTIF($H:$H,H9404),""),"")</f>
        <v/>
      </c>
      <c r="O9404" s="0" t="str">
        <f aca="false">IF(G9404=1,IF(COUNTIF(I$2:I9404,I9404)=1,COUNTIF($I:$I,I9404),""),"")</f>
        <v/>
      </c>
      <c r="P9404" s="38" t="str">
        <f aca="false">IF(G9404=1,IF(COUNTIFS(C$2:C9404,C9404,G$2:G9404,1)=1,COUNTIFS($C:$C,C9404,$G:$G,1)+ROW()/10000000,""),"")</f>
        <v/>
      </c>
      <c r="Q9404" s="0" t="str">
        <f aca="false">IF(K9404=1,IF(COUNTIFS(C$2:C9404,C9404,K$2:K9404,1)=1,1,0),"")</f>
        <v/>
      </c>
      <c r="R9404" s="0" t="str">
        <f aca="false">IF(M9404=1,IF(COUNTIFS(C$2:C9404,C9404,M$2:M9404,1)=1,1,0),"")</f>
        <v/>
      </c>
      <c r="S9404" s="0" t="str">
        <f aca="false">IF(L9404=1,IF(COUNTIFS(C$2:C9404,C9404,L$2:L9404,1)=1,1,0),"")</f>
        <v/>
      </c>
      <c r="T9404" s="38" t="str">
        <f aca="false">IF(N9404="","",N9404+ROW()/10000000)</f>
        <v/>
      </c>
      <c r="U9404" s="0" t="str">
        <f aca="false">IF(G9404=1,IF(B9404="",1,0),"")</f>
        <v/>
      </c>
    </row>
    <row r="9405" customFormat="false" ht="15" hidden="false" customHeight="false" outlineLevel="0" collapsed="false">
      <c r="A9405" s="35"/>
      <c r="B9405" s="35"/>
      <c r="G9405" s="0" t="str">
        <f aca="false">IF(A9405="","",IF(AND(A9405&gt;=Debut,A9405&lt;Fin),1,0))</f>
        <v/>
      </c>
      <c r="H9405" s="0" t="str">
        <f aca="false">IF(G9405=1,INT(ROUND((A9405-Debut)*86400,0)/600),"")</f>
        <v/>
      </c>
      <c r="I9405" s="0" t="str">
        <f aca="false">IF(G9405=1,INT(ROUND((A9405-Debut)*86400,0)/3600),"")</f>
        <v/>
      </c>
      <c r="J9405" s="0" t="str">
        <f aca="false">IF(OR(A9405="",B9405=""),"",ROUND((B9405-A9405)*86400,0))</f>
        <v/>
      </c>
      <c r="K9405" s="37" t="str">
        <f aca="false">IF(G9405=1,IF(COUNTIFS($C:$C,C9405,$G:$G,1,$A:$A,"&gt;="&amp;(A9405-FenetreInterm/86400),$A:$A,"&lt;="&amp;A9405)&gt;=NbInterm,1,0),"")</f>
        <v/>
      </c>
      <c r="L9405" s="37" t="str">
        <f aca="false">IF(G9405=1,IF(B9405="",0,IF(J9405&lt;SeuilFugitive,1,0)),"")</f>
        <v/>
      </c>
      <c r="M9405" s="37" t="str">
        <f aca="false">IF(G9405=1,IF(B9405="",IF((Fin-A9405)*24&gt;SeuilFigee,1,0),IF(J9405&gt;SeuilFigee*3600,1,0)),"")</f>
        <v/>
      </c>
      <c r="N9405" s="0" t="str">
        <f aca="false">IF(G9405=1,IF(COUNTIF(H$2:H9405,H9405)=1,COUNTIF($H:$H,H9405),""),"")</f>
        <v/>
      </c>
      <c r="O9405" s="0" t="str">
        <f aca="false">IF(G9405=1,IF(COUNTIF(I$2:I9405,I9405)=1,COUNTIF($I:$I,I9405),""),"")</f>
        <v/>
      </c>
      <c r="P9405" s="38" t="str">
        <f aca="false">IF(G9405=1,IF(COUNTIFS(C$2:C9405,C9405,G$2:G9405,1)=1,COUNTIFS($C:$C,C9405,$G:$G,1)+ROW()/10000000,""),"")</f>
        <v/>
      </c>
      <c r="Q9405" s="0" t="str">
        <f aca="false">IF(K9405=1,IF(COUNTIFS(C$2:C9405,C9405,K$2:K9405,1)=1,1,0),"")</f>
        <v/>
      </c>
      <c r="R9405" s="0" t="str">
        <f aca="false">IF(M9405=1,IF(COUNTIFS(C$2:C9405,C9405,M$2:M9405,1)=1,1,0),"")</f>
        <v/>
      </c>
      <c r="S9405" s="0" t="str">
        <f aca="false">IF(L9405=1,IF(COUNTIFS(C$2:C9405,C9405,L$2:L9405,1)=1,1,0),"")</f>
        <v/>
      </c>
      <c r="T9405" s="38" t="str">
        <f aca="false">IF(N9405="","",N9405+ROW()/10000000)</f>
        <v/>
      </c>
      <c r="U9405" s="0" t="str">
        <f aca="false">IF(G9405=1,IF(B9405="",1,0),"")</f>
        <v/>
      </c>
    </row>
    <row r="9406" customFormat="false" ht="15" hidden="false" customHeight="false" outlineLevel="0" collapsed="false">
      <c r="A9406" s="35"/>
      <c r="B9406" s="35"/>
      <c r="G9406" s="0" t="str">
        <f aca="false">IF(A9406="","",IF(AND(A9406&gt;=Debut,A9406&lt;Fin),1,0))</f>
        <v/>
      </c>
      <c r="H9406" s="0" t="str">
        <f aca="false">IF(G9406=1,INT(ROUND((A9406-Debut)*86400,0)/600),"")</f>
        <v/>
      </c>
      <c r="I9406" s="0" t="str">
        <f aca="false">IF(G9406=1,INT(ROUND((A9406-Debut)*86400,0)/3600),"")</f>
        <v/>
      </c>
      <c r="J9406" s="0" t="str">
        <f aca="false">IF(OR(A9406="",B9406=""),"",ROUND((B9406-A9406)*86400,0))</f>
        <v/>
      </c>
      <c r="K9406" s="37" t="str">
        <f aca="false">IF(G9406=1,IF(COUNTIFS($C:$C,C9406,$G:$G,1,$A:$A,"&gt;="&amp;(A9406-FenetreInterm/86400),$A:$A,"&lt;="&amp;A9406)&gt;=NbInterm,1,0),"")</f>
        <v/>
      </c>
      <c r="L9406" s="37" t="str">
        <f aca="false">IF(G9406=1,IF(B9406="",0,IF(J9406&lt;SeuilFugitive,1,0)),"")</f>
        <v/>
      </c>
      <c r="M9406" s="37" t="str">
        <f aca="false">IF(G9406=1,IF(B9406="",IF((Fin-A9406)*24&gt;SeuilFigee,1,0),IF(J9406&gt;SeuilFigee*3600,1,0)),"")</f>
        <v/>
      </c>
      <c r="N9406" s="0" t="str">
        <f aca="false">IF(G9406=1,IF(COUNTIF(H$2:H9406,H9406)=1,COUNTIF($H:$H,H9406),""),"")</f>
        <v/>
      </c>
      <c r="O9406" s="0" t="str">
        <f aca="false">IF(G9406=1,IF(COUNTIF(I$2:I9406,I9406)=1,COUNTIF($I:$I,I9406),""),"")</f>
        <v/>
      </c>
      <c r="P9406" s="38" t="str">
        <f aca="false">IF(G9406=1,IF(COUNTIFS(C$2:C9406,C9406,G$2:G9406,1)=1,COUNTIFS($C:$C,C9406,$G:$G,1)+ROW()/10000000,""),"")</f>
        <v/>
      </c>
      <c r="Q9406" s="0" t="str">
        <f aca="false">IF(K9406=1,IF(COUNTIFS(C$2:C9406,C9406,K$2:K9406,1)=1,1,0),"")</f>
        <v/>
      </c>
      <c r="R9406" s="0" t="str">
        <f aca="false">IF(M9406=1,IF(COUNTIFS(C$2:C9406,C9406,M$2:M9406,1)=1,1,0),"")</f>
        <v/>
      </c>
      <c r="S9406" s="0" t="str">
        <f aca="false">IF(L9406=1,IF(COUNTIFS(C$2:C9406,C9406,L$2:L9406,1)=1,1,0),"")</f>
        <v/>
      </c>
      <c r="T9406" s="38" t="str">
        <f aca="false">IF(N9406="","",N9406+ROW()/10000000)</f>
        <v/>
      </c>
      <c r="U9406" s="0" t="str">
        <f aca="false">IF(G9406=1,IF(B9406="",1,0),"")</f>
        <v/>
      </c>
    </row>
    <row r="9407" customFormat="false" ht="15" hidden="false" customHeight="false" outlineLevel="0" collapsed="false">
      <c r="A9407" s="35"/>
      <c r="B9407" s="35"/>
      <c r="G9407" s="0" t="str">
        <f aca="false">IF(A9407="","",IF(AND(A9407&gt;=Debut,A9407&lt;Fin),1,0))</f>
        <v/>
      </c>
      <c r="H9407" s="0" t="str">
        <f aca="false">IF(G9407=1,INT(ROUND((A9407-Debut)*86400,0)/600),"")</f>
        <v/>
      </c>
      <c r="I9407" s="0" t="str">
        <f aca="false">IF(G9407=1,INT(ROUND((A9407-Debut)*86400,0)/3600),"")</f>
        <v/>
      </c>
      <c r="J9407" s="0" t="str">
        <f aca="false">IF(OR(A9407="",B9407=""),"",ROUND((B9407-A9407)*86400,0))</f>
        <v/>
      </c>
      <c r="K9407" s="37" t="str">
        <f aca="false">IF(G9407=1,IF(COUNTIFS($C:$C,C9407,$G:$G,1,$A:$A,"&gt;="&amp;(A9407-FenetreInterm/86400),$A:$A,"&lt;="&amp;A9407)&gt;=NbInterm,1,0),"")</f>
        <v/>
      </c>
      <c r="L9407" s="37" t="str">
        <f aca="false">IF(G9407=1,IF(B9407="",0,IF(J9407&lt;SeuilFugitive,1,0)),"")</f>
        <v/>
      </c>
      <c r="M9407" s="37" t="str">
        <f aca="false">IF(G9407=1,IF(B9407="",IF((Fin-A9407)*24&gt;SeuilFigee,1,0),IF(J9407&gt;SeuilFigee*3600,1,0)),"")</f>
        <v/>
      </c>
      <c r="N9407" s="0" t="str">
        <f aca="false">IF(G9407=1,IF(COUNTIF(H$2:H9407,H9407)=1,COUNTIF($H:$H,H9407),""),"")</f>
        <v/>
      </c>
      <c r="O9407" s="0" t="str">
        <f aca="false">IF(G9407=1,IF(COUNTIF(I$2:I9407,I9407)=1,COUNTIF($I:$I,I9407),""),"")</f>
        <v/>
      </c>
      <c r="P9407" s="38" t="str">
        <f aca="false">IF(G9407=1,IF(COUNTIFS(C$2:C9407,C9407,G$2:G9407,1)=1,COUNTIFS($C:$C,C9407,$G:$G,1)+ROW()/10000000,""),"")</f>
        <v/>
      </c>
      <c r="Q9407" s="0" t="str">
        <f aca="false">IF(K9407=1,IF(COUNTIFS(C$2:C9407,C9407,K$2:K9407,1)=1,1,0),"")</f>
        <v/>
      </c>
      <c r="R9407" s="0" t="str">
        <f aca="false">IF(M9407=1,IF(COUNTIFS(C$2:C9407,C9407,M$2:M9407,1)=1,1,0),"")</f>
        <v/>
      </c>
      <c r="S9407" s="0" t="str">
        <f aca="false">IF(L9407=1,IF(COUNTIFS(C$2:C9407,C9407,L$2:L9407,1)=1,1,0),"")</f>
        <v/>
      </c>
      <c r="T9407" s="38" t="str">
        <f aca="false">IF(N9407="","",N9407+ROW()/10000000)</f>
        <v/>
      </c>
      <c r="U9407" s="0" t="str">
        <f aca="false">IF(G9407=1,IF(B9407="",1,0),"")</f>
        <v/>
      </c>
    </row>
    <row r="9408" customFormat="false" ht="15" hidden="false" customHeight="false" outlineLevel="0" collapsed="false">
      <c r="A9408" s="35"/>
      <c r="B9408" s="35"/>
      <c r="G9408" s="0" t="str">
        <f aca="false">IF(A9408="","",IF(AND(A9408&gt;=Debut,A9408&lt;Fin),1,0))</f>
        <v/>
      </c>
      <c r="H9408" s="0" t="str">
        <f aca="false">IF(G9408=1,INT(ROUND((A9408-Debut)*86400,0)/600),"")</f>
        <v/>
      </c>
      <c r="I9408" s="0" t="str">
        <f aca="false">IF(G9408=1,INT(ROUND((A9408-Debut)*86400,0)/3600),"")</f>
        <v/>
      </c>
      <c r="J9408" s="0" t="str">
        <f aca="false">IF(OR(A9408="",B9408=""),"",ROUND((B9408-A9408)*86400,0))</f>
        <v/>
      </c>
      <c r="K9408" s="37" t="str">
        <f aca="false">IF(G9408=1,IF(COUNTIFS($C:$C,C9408,$G:$G,1,$A:$A,"&gt;="&amp;(A9408-FenetreInterm/86400),$A:$A,"&lt;="&amp;A9408)&gt;=NbInterm,1,0),"")</f>
        <v/>
      </c>
      <c r="L9408" s="37" t="str">
        <f aca="false">IF(G9408=1,IF(B9408="",0,IF(J9408&lt;SeuilFugitive,1,0)),"")</f>
        <v/>
      </c>
      <c r="M9408" s="37" t="str">
        <f aca="false">IF(G9408=1,IF(B9408="",IF((Fin-A9408)*24&gt;SeuilFigee,1,0),IF(J9408&gt;SeuilFigee*3600,1,0)),"")</f>
        <v/>
      </c>
      <c r="N9408" s="0" t="str">
        <f aca="false">IF(G9408=1,IF(COUNTIF(H$2:H9408,H9408)=1,COUNTIF($H:$H,H9408),""),"")</f>
        <v/>
      </c>
      <c r="O9408" s="0" t="str">
        <f aca="false">IF(G9408=1,IF(COUNTIF(I$2:I9408,I9408)=1,COUNTIF($I:$I,I9408),""),"")</f>
        <v/>
      </c>
      <c r="P9408" s="38" t="str">
        <f aca="false">IF(G9408=1,IF(COUNTIFS(C$2:C9408,C9408,G$2:G9408,1)=1,COUNTIFS($C:$C,C9408,$G:$G,1)+ROW()/10000000,""),"")</f>
        <v/>
      </c>
      <c r="Q9408" s="0" t="str">
        <f aca="false">IF(K9408=1,IF(COUNTIFS(C$2:C9408,C9408,K$2:K9408,1)=1,1,0),"")</f>
        <v/>
      </c>
      <c r="R9408" s="0" t="str">
        <f aca="false">IF(M9408=1,IF(COUNTIFS(C$2:C9408,C9408,M$2:M9408,1)=1,1,0),"")</f>
        <v/>
      </c>
      <c r="S9408" s="0" t="str">
        <f aca="false">IF(L9408=1,IF(COUNTIFS(C$2:C9408,C9408,L$2:L9408,1)=1,1,0),"")</f>
        <v/>
      </c>
      <c r="T9408" s="38" t="str">
        <f aca="false">IF(N9408="","",N9408+ROW()/10000000)</f>
        <v/>
      </c>
      <c r="U9408" s="0" t="str">
        <f aca="false">IF(G9408=1,IF(B9408="",1,0),"")</f>
        <v/>
      </c>
    </row>
    <row r="9409" customFormat="false" ht="15" hidden="false" customHeight="false" outlineLevel="0" collapsed="false">
      <c r="A9409" s="35"/>
      <c r="B9409" s="35"/>
      <c r="G9409" s="0" t="str">
        <f aca="false">IF(A9409="","",IF(AND(A9409&gt;=Debut,A9409&lt;Fin),1,0))</f>
        <v/>
      </c>
      <c r="H9409" s="0" t="str">
        <f aca="false">IF(G9409=1,INT(ROUND((A9409-Debut)*86400,0)/600),"")</f>
        <v/>
      </c>
      <c r="I9409" s="0" t="str">
        <f aca="false">IF(G9409=1,INT(ROUND((A9409-Debut)*86400,0)/3600),"")</f>
        <v/>
      </c>
      <c r="J9409" s="0" t="str">
        <f aca="false">IF(OR(A9409="",B9409=""),"",ROUND((B9409-A9409)*86400,0))</f>
        <v/>
      </c>
      <c r="K9409" s="37" t="str">
        <f aca="false">IF(G9409=1,IF(COUNTIFS($C:$C,C9409,$G:$G,1,$A:$A,"&gt;="&amp;(A9409-FenetreInterm/86400),$A:$A,"&lt;="&amp;A9409)&gt;=NbInterm,1,0),"")</f>
        <v/>
      </c>
      <c r="L9409" s="37" t="str">
        <f aca="false">IF(G9409=1,IF(B9409="",0,IF(J9409&lt;SeuilFugitive,1,0)),"")</f>
        <v/>
      </c>
      <c r="M9409" s="37" t="str">
        <f aca="false">IF(G9409=1,IF(B9409="",IF((Fin-A9409)*24&gt;SeuilFigee,1,0),IF(J9409&gt;SeuilFigee*3600,1,0)),"")</f>
        <v/>
      </c>
      <c r="N9409" s="0" t="str">
        <f aca="false">IF(G9409=1,IF(COUNTIF(H$2:H9409,H9409)=1,COUNTIF($H:$H,H9409),""),"")</f>
        <v/>
      </c>
      <c r="O9409" s="0" t="str">
        <f aca="false">IF(G9409=1,IF(COUNTIF(I$2:I9409,I9409)=1,COUNTIF($I:$I,I9409),""),"")</f>
        <v/>
      </c>
      <c r="P9409" s="38" t="str">
        <f aca="false">IF(G9409=1,IF(COUNTIFS(C$2:C9409,C9409,G$2:G9409,1)=1,COUNTIFS($C:$C,C9409,$G:$G,1)+ROW()/10000000,""),"")</f>
        <v/>
      </c>
      <c r="Q9409" s="0" t="str">
        <f aca="false">IF(K9409=1,IF(COUNTIFS(C$2:C9409,C9409,K$2:K9409,1)=1,1,0),"")</f>
        <v/>
      </c>
      <c r="R9409" s="0" t="str">
        <f aca="false">IF(M9409=1,IF(COUNTIFS(C$2:C9409,C9409,M$2:M9409,1)=1,1,0),"")</f>
        <v/>
      </c>
      <c r="S9409" s="0" t="str">
        <f aca="false">IF(L9409=1,IF(COUNTIFS(C$2:C9409,C9409,L$2:L9409,1)=1,1,0),"")</f>
        <v/>
      </c>
      <c r="T9409" s="38" t="str">
        <f aca="false">IF(N9409="","",N9409+ROW()/10000000)</f>
        <v/>
      </c>
      <c r="U9409" s="0" t="str">
        <f aca="false">IF(G9409=1,IF(B9409="",1,0),"")</f>
        <v/>
      </c>
    </row>
    <row r="9410" customFormat="false" ht="15" hidden="false" customHeight="false" outlineLevel="0" collapsed="false">
      <c r="A9410" s="35"/>
      <c r="B9410" s="35"/>
      <c r="G9410" s="0" t="str">
        <f aca="false">IF(A9410="","",IF(AND(A9410&gt;=Debut,A9410&lt;Fin),1,0))</f>
        <v/>
      </c>
      <c r="H9410" s="0" t="str">
        <f aca="false">IF(G9410=1,INT(ROUND((A9410-Debut)*86400,0)/600),"")</f>
        <v/>
      </c>
      <c r="I9410" s="0" t="str">
        <f aca="false">IF(G9410=1,INT(ROUND((A9410-Debut)*86400,0)/3600),"")</f>
        <v/>
      </c>
      <c r="J9410" s="0" t="str">
        <f aca="false">IF(OR(A9410="",B9410=""),"",ROUND((B9410-A9410)*86400,0))</f>
        <v/>
      </c>
      <c r="K9410" s="37" t="str">
        <f aca="false">IF(G9410=1,IF(COUNTIFS($C:$C,C9410,$G:$G,1,$A:$A,"&gt;="&amp;(A9410-FenetreInterm/86400),$A:$A,"&lt;="&amp;A9410)&gt;=NbInterm,1,0),"")</f>
        <v/>
      </c>
      <c r="L9410" s="37" t="str">
        <f aca="false">IF(G9410=1,IF(B9410="",0,IF(J9410&lt;SeuilFugitive,1,0)),"")</f>
        <v/>
      </c>
      <c r="M9410" s="37" t="str">
        <f aca="false">IF(G9410=1,IF(B9410="",IF((Fin-A9410)*24&gt;SeuilFigee,1,0),IF(J9410&gt;SeuilFigee*3600,1,0)),"")</f>
        <v/>
      </c>
      <c r="N9410" s="0" t="str">
        <f aca="false">IF(G9410=1,IF(COUNTIF(H$2:H9410,H9410)=1,COUNTIF($H:$H,H9410),""),"")</f>
        <v/>
      </c>
      <c r="O9410" s="0" t="str">
        <f aca="false">IF(G9410=1,IF(COUNTIF(I$2:I9410,I9410)=1,COUNTIF($I:$I,I9410),""),"")</f>
        <v/>
      </c>
      <c r="P9410" s="38" t="str">
        <f aca="false">IF(G9410=1,IF(COUNTIFS(C$2:C9410,C9410,G$2:G9410,1)=1,COUNTIFS($C:$C,C9410,$G:$G,1)+ROW()/10000000,""),"")</f>
        <v/>
      </c>
      <c r="Q9410" s="0" t="str">
        <f aca="false">IF(K9410=1,IF(COUNTIFS(C$2:C9410,C9410,K$2:K9410,1)=1,1,0),"")</f>
        <v/>
      </c>
      <c r="R9410" s="0" t="str">
        <f aca="false">IF(M9410=1,IF(COUNTIFS(C$2:C9410,C9410,M$2:M9410,1)=1,1,0),"")</f>
        <v/>
      </c>
      <c r="S9410" s="0" t="str">
        <f aca="false">IF(L9410=1,IF(COUNTIFS(C$2:C9410,C9410,L$2:L9410,1)=1,1,0),"")</f>
        <v/>
      </c>
      <c r="T9410" s="38" t="str">
        <f aca="false">IF(N9410="","",N9410+ROW()/10000000)</f>
        <v/>
      </c>
      <c r="U9410" s="0" t="str">
        <f aca="false">IF(G9410=1,IF(B9410="",1,0),"")</f>
        <v/>
      </c>
    </row>
    <row r="9411" customFormat="false" ht="15" hidden="false" customHeight="false" outlineLevel="0" collapsed="false">
      <c r="A9411" s="35"/>
      <c r="B9411" s="35"/>
      <c r="G9411" s="0" t="str">
        <f aca="false">IF(A9411="","",IF(AND(A9411&gt;=Debut,A9411&lt;Fin),1,0))</f>
        <v/>
      </c>
      <c r="H9411" s="0" t="str">
        <f aca="false">IF(G9411=1,INT(ROUND((A9411-Debut)*86400,0)/600),"")</f>
        <v/>
      </c>
      <c r="I9411" s="0" t="str">
        <f aca="false">IF(G9411=1,INT(ROUND((A9411-Debut)*86400,0)/3600),"")</f>
        <v/>
      </c>
      <c r="J9411" s="0" t="str">
        <f aca="false">IF(OR(A9411="",B9411=""),"",ROUND((B9411-A9411)*86400,0))</f>
        <v/>
      </c>
      <c r="K9411" s="37" t="str">
        <f aca="false">IF(G9411=1,IF(COUNTIFS($C:$C,C9411,$G:$G,1,$A:$A,"&gt;="&amp;(A9411-FenetreInterm/86400),$A:$A,"&lt;="&amp;A9411)&gt;=NbInterm,1,0),"")</f>
        <v/>
      </c>
      <c r="L9411" s="37" t="str">
        <f aca="false">IF(G9411=1,IF(B9411="",0,IF(J9411&lt;SeuilFugitive,1,0)),"")</f>
        <v/>
      </c>
      <c r="M9411" s="37" t="str">
        <f aca="false">IF(G9411=1,IF(B9411="",IF((Fin-A9411)*24&gt;SeuilFigee,1,0),IF(J9411&gt;SeuilFigee*3600,1,0)),"")</f>
        <v/>
      </c>
      <c r="N9411" s="0" t="str">
        <f aca="false">IF(G9411=1,IF(COUNTIF(H$2:H9411,H9411)=1,COUNTIF($H:$H,H9411),""),"")</f>
        <v/>
      </c>
      <c r="O9411" s="0" t="str">
        <f aca="false">IF(G9411=1,IF(COUNTIF(I$2:I9411,I9411)=1,COUNTIF($I:$I,I9411),""),"")</f>
        <v/>
      </c>
      <c r="P9411" s="38" t="str">
        <f aca="false">IF(G9411=1,IF(COUNTIFS(C$2:C9411,C9411,G$2:G9411,1)=1,COUNTIFS($C:$C,C9411,$G:$G,1)+ROW()/10000000,""),"")</f>
        <v/>
      </c>
      <c r="Q9411" s="0" t="str">
        <f aca="false">IF(K9411=1,IF(COUNTIFS(C$2:C9411,C9411,K$2:K9411,1)=1,1,0),"")</f>
        <v/>
      </c>
      <c r="R9411" s="0" t="str">
        <f aca="false">IF(M9411=1,IF(COUNTIFS(C$2:C9411,C9411,M$2:M9411,1)=1,1,0),"")</f>
        <v/>
      </c>
      <c r="S9411" s="0" t="str">
        <f aca="false">IF(L9411=1,IF(COUNTIFS(C$2:C9411,C9411,L$2:L9411,1)=1,1,0),"")</f>
        <v/>
      </c>
      <c r="T9411" s="38" t="str">
        <f aca="false">IF(N9411="","",N9411+ROW()/10000000)</f>
        <v/>
      </c>
      <c r="U9411" s="0" t="str">
        <f aca="false">IF(G9411=1,IF(B9411="",1,0),"")</f>
        <v/>
      </c>
    </row>
    <row r="9412" customFormat="false" ht="15" hidden="false" customHeight="false" outlineLevel="0" collapsed="false">
      <c r="A9412" s="35"/>
      <c r="B9412" s="35"/>
      <c r="G9412" s="0" t="str">
        <f aca="false">IF(A9412="","",IF(AND(A9412&gt;=Debut,A9412&lt;Fin),1,0))</f>
        <v/>
      </c>
      <c r="H9412" s="0" t="str">
        <f aca="false">IF(G9412=1,INT(ROUND((A9412-Debut)*86400,0)/600),"")</f>
        <v/>
      </c>
      <c r="I9412" s="0" t="str">
        <f aca="false">IF(G9412=1,INT(ROUND((A9412-Debut)*86400,0)/3600),"")</f>
        <v/>
      </c>
      <c r="J9412" s="0" t="str">
        <f aca="false">IF(OR(A9412="",B9412=""),"",ROUND((B9412-A9412)*86400,0))</f>
        <v/>
      </c>
      <c r="K9412" s="37" t="str">
        <f aca="false">IF(G9412=1,IF(COUNTIFS($C:$C,C9412,$G:$G,1,$A:$A,"&gt;="&amp;(A9412-FenetreInterm/86400),$A:$A,"&lt;="&amp;A9412)&gt;=NbInterm,1,0),"")</f>
        <v/>
      </c>
      <c r="L9412" s="37" t="str">
        <f aca="false">IF(G9412=1,IF(B9412="",0,IF(J9412&lt;SeuilFugitive,1,0)),"")</f>
        <v/>
      </c>
      <c r="M9412" s="37" t="str">
        <f aca="false">IF(G9412=1,IF(B9412="",IF((Fin-A9412)*24&gt;SeuilFigee,1,0),IF(J9412&gt;SeuilFigee*3600,1,0)),"")</f>
        <v/>
      </c>
      <c r="N9412" s="0" t="str">
        <f aca="false">IF(G9412=1,IF(COUNTIF(H$2:H9412,H9412)=1,COUNTIF($H:$H,H9412),""),"")</f>
        <v/>
      </c>
      <c r="O9412" s="0" t="str">
        <f aca="false">IF(G9412=1,IF(COUNTIF(I$2:I9412,I9412)=1,COUNTIF($I:$I,I9412),""),"")</f>
        <v/>
      </c>
      <c r="P9412" s="38" t="str">
        <f aca="false">IF(G9412=1,IF(COUNTIFS(C$2:C9412,C9412,G$2:G9412,1)=1,COUNTIFS($C:$C,C9412,$G:$G,1)+ROW()/10000000,""),"")</f>
        <v/>
      </c>
      <c r="Q9412" s="0" t="str">
        <f aca="false">IF(K9412=1,IF(COUNTIFS(C$2:C9412,C9412,K$2:K9412,1)=1,1,0),"")</f>
        <v/>
      </c>
      <c r="R9412" s="0" t="str">
        <f aca="false">IF(M9412=1,IF(COUNTIFS(C$2:C9412,C9412,M$2:M9412,1)=1,1,0),"")</f>
        <v/>
      </c>
      <c r="S9412" s="0" t="str">
        <f aca="false">IF(L9412=1,IF(COUNTIFS(C$2:C9412,C9412,L$2:L9412,1)=1,1,0),"")</f>
        <v/>
      </c>
      <c r="T9412" s="38" t="str">
        <f aca="false">IF(N9412="","",N9412+ROW()/10000000)</f>
        <v/>
      </c>
      <c r="U9412" s="0" t="str">
        <f aca="false">IF(G9412=1,IF(B9412="",1,0),"")</f>
        <v/>
      </c>
    </row>
    <row r="9413" customFormat="false" ht="15" hidden="false" customHeight="false" outlineLevel="0" collapsed="false">
      <c r="A9413" s="35"/>
      <c r="B9413" s="35"/>
      <c r="G9413" s="0" t="str">
        <f aca="false">IF(A9413="","",IF(AND(A9413&gt;=Debut,A9413&lt;Fin),1,0))</f>
        <v/>
      </c>
      <c r="H9413" s="0" t="str">
        <f aca="false">IF(G9413=1,INT(ROUND((A9413-Debut)*86400,0)/600),"")</f>
        <v/>
      </c>
      <c r="I9413" s="0" t="str">
        <f aca="false">IF(G9413=1,INT(ROUND((A9413-Debut)*86400,0)/3600),"")</f>
        <v/>
      </c>
      <c r="J9413" s="0" t="str">
        <f aca="false">IF(OR(A9413="",B9413=""),"",ROUND((B9413-A9413)*86400,0))</f>
        <v/>
      </c>
      <c r="K9413" s="37" t="str">
        <f aca="false">IF(G9413=1,IF(COUNTIFS($C:$C,C9413,$G:$G,1,$A:$A,"&gt;="&amp;(A9413-FenetreInterm/86400),$A:$A,"&lt;="&amp;A9413)&gt;=NbInterm,1,0),"")</f>
        <v/>
      </c>
      <c r="L9413" s="37" t="str">
        <f aca="false">IF(G9413=1,IF(B9413="",0,IF(J9413&lt;SeuilFugitive,1,0)),"")</f>
        <v/>
      </c>
      <c r="M9413" s="37" t="str">
        <f aca="false">IF(G9413=1,IF(B9413="",IF((Fin-A9413)*24&gt;SeuilFigee,1,0),IF(J9413&gt;SeuilFigee*3600,1,0)),"")</f>
        <v/>
      </c>
      <c r="N9413" s="0" t="str">
        <f aca="false">IF(G9413=1,IF(COUNTIF(H$2:H9413,H9413)=1,COUNTIF($H:$H,H9413),""),"")</f>
        <v/>
      </c>
      <c r="O9413" s="0" t="str">
        <f aca="false">IF(G9413=1,IF(COUNTIF(I$2:I9413,I9413)=1,COUNTIF($I:$I,I9413),""),"")</f>
        <v/>
      </c>
      <c r="P9413" s="38" t="str">
        <f aca="false">IF(G9413=1,IF(COUNTIFS(C$2:C9413,C9413,G$2:G9413,1)=1,COUNTIFS($C:$C,C9413,$G:$G,1)+ROW()/10000000,""),"")</f>
        <v/>
      </c>
      <c r="Q9413" s="0" t="str">
        <f aca="false">IF(K9413=1,IF(COUNTIFS(C$2:C9413,C9413,K$2:K9413,1)=1,1,0),"")</f>
        <v/>
      </c>
      <c r="R9413" s="0" t="str">
        <f aca="false">IF(M9413=1,IF(COUNTIFS(C$2:C9413,C9413,M$2:M9413,1)=1,1,0),"")</f>
        <v/>
      </c>
      <c r="S9413" s="0" t="str">
        <f aca="false">IF(L9413=1,IF(COUNTIFS(C$2:C9413,C9413,L$2:L9413,1)=1,1,0),"")</f>
        <v/>
      </c>
      <c r="T9413" s="38" t="str">
        <f aca="false">IF(N9413="","",N9413+ROW()/10000000)</f>
        <v/>
      </c>
      <c r="U9413" s="0" t="str">
        <f aca="false">IF(G9413=1,IF(B9413="",1,0),"")</f>
        <v/>
      </c>
    </row>
    <row r="9414" customFormat="false" ht="15" hidden="false" customHeight="false" outlineLevel="0" collapsed="false">
      <c r="A9414" s="35"/>
      <c r="B9414" s="35"/>
      <c r="G9414" s="0" t="str">
        <f aca="false">IF(A9414="","",IF(AND(A9414&gt;=Debut,A9414&lt;Fin),1,0))</f>
        <v/>
      </c>
      <c r="H9414" s="0" t="str">
        <f aca="false">IF(G9414=1,INT(ROUND((A9414-Debut)*86400,0)/600),"")</f>
        <v/>
      </c>
      <c r="I9414" s="0" t="str">
        <f aca="false">IF(G9414=1,INT(ROUND((A9414-Debut)*86400,0)/3600),"")</f>
        <v/>
      </c>
      <c r="J9414" s="0" t="str">
        <f aca="false">IF(OR(A9414="",B9414=""),"",ROUND((B9414-A9414)*86400,0))</f>
        <v/>
      </c>
      <c r="K9414" s="37" t="str">
        <f aca="false">IF(G9414=1,IF(COUNTIFS($C:$C,C9414,$G:$G,1,$A:$A,"&gt;="&amp;(A9414-FenetreInterm/86400),$A:$A,"&lt;="&amp;A9414)&gt;=NbInterm,1,0),"")</f>
        <v/>
      </c>
      <c r="L9414" s="37" t="str">
        <f aca="false">IF(G9414=1,IF(B9414="",0,IF(J9414&lt;SeuilFugitive,1,0)),"")</f>
        <v/>
      </c>
      <c r="M9414" s="37" t="str">
        <f aca="false">IF(G9414=1,IF(B9414="",IF((Fin-A9414)*24&gt;SeuilFigee,1,0),IF(J9414&gt;SeuilFigee*3600,1,0)),"")</f>
        <v/>
      </c>
      <c r="N9414" s="0" t="str">
        <f aca="false">IF(G9414=1,IF(COUNTIF(H$2:H9414,H9414)=1,COUNTIF($H:$H,H9414),""),"")</f>
        <v/>
      </c>
      <c r="O9414" s="0" t="str">
        <f aca="false">IF(G9414=1,IF(COUNTIF(I$2:I9414,I9414)=1,COUNTIF($I:$I,I9414),""),"")</f>
        <v/>
      </c>
      <c r="P9414" s="38" t="str">
        <f aca="false">IF(G9414=1,IF(COUNTIFS(C$2:C9414,C9414,G$2:G9414,1)=1,COUNTIFS($C:$C,C9414,$G:$G,1)+ROW()/10000000,""),"")</f>
        <v/>
      </c>
      <c r="Q9414" s="0" t="str">
        <f aca="false">IF(K9414=1,IF(COUNTIFS(C$2:C9414,C9414,K$2:K9414,1)=1,1,0),"")</f>
        <v/>
      </c>
      <c r="R9414" s="0" t="str">
        <f aca="false">IF(M9414=1,IF(COUNTIFS(C$2:C9414,C9414,M$2:M9414,1)=1,1,0),"")</f>
        <v/>
      </c>
      <c r="S9414" s="0" t="str">
        <f aca="false">IF(L9414=1,IF(COUNTIFS(C$2:C9414,C9414,L$2:L9414,1)=1,1,0),"")</f>
        <v/>
      </c>
      <c r="T9414" s="38" t="str">
        <f aca="false">IF(N9414="","",N9414+ROW()/10000000)</f>
        <v/>
      </c>
      <c r="U9414" s="0" t="str">
        <f aca="false">IF(G9414=1,IF(B9414="",1,0),"")</f>
        <v/>
      </c>
    </row>
    <row r="9415" customFormat="false" ht="15" hidden="false" customHeight="false" outlineLevel="0" collapsed="false">
      <c r="A9415" s="35"/>
      <c r="B9415" s="35"/>
      <c r="G9415" s="0" t="str">
        <f aca="false">IF(A9415="","",IF(AND(A9415&gt;=Debut,A9415&lt;Fin),1,0))</f>
        <v/>
      </c>
      <c r="H9415" s="0" t="str">
        <f aca="false">IF(G9415=1,INT(ROUND((A9415-Debut)*86400,0)/600),"")</f>
        <v/>
      </c>
      <c r="I9415" s="0" t="str">
        <f aca="false">IF(G9415=1,INT(ROUND((A9415-Debut)*86400,0)/3600),"")</f>
        <v/>
      </c>
      <c r="J9415" s="0" t="str">
        <f aca="false">IF(OR(A9415="",B9415=""),"",ROUND((B9415-A9415)*86400,0))</f>
        <v/>
      </c>
      <c r="K9415" s="37" t="str">
        <f aca="false">IF(G9415=1,IF(COUNTIFS($C:$C,C9415,$G:$G,1,$A:$A,"&gt;="&amp;(A9415-FenetreInterm/86400),$A:$A,"&lt;="&amp;A9415)&gt;=NbInterm,1,0),"")</f>
        <v/>
      </c>
      <c r="L9415" s="37" t="str">
        <f aca="false">IF(G9415=1,IF(B9415="",0,IF(J9415&lt;SeuilFugitive,1,0)),"")</f>
        <v/>
      </c>
      <c r="M9415" s="37" t="str">
        <f aca="false">IF(G9415=1,IF(B9415="",IF((Fin-A9415)*24&gt;SeuilFigee,1,0),IF(J9415&gt;SeuilFigee*3600,1,0)),"")</f>
        <v/>
      </c>
      <c r="N9415" s="0" t="str">
        <f aca="false">IF(G9415=1,IF(COUNTIF(H$2:H9415,H9415)=1,COUNTIF($H:$H,H9415),""),"")</f>
        <v/>
      </c>
      <c r="O9415" s="0" t="str">
        <f aca="false">IF(G9415=1,IF(COUNTIF(I$2:I9415,I9415)=1,COUNTIF($I:$I,I9415),""),"")</f>
        <v/>
      </c>
      <c r="P9415" s="38" t="str">
        <f aca="false">IF(G9415=1,IF(COUNTIFS(C$2:C9415,C9415,G$2:G9415,1)=1,COUNTIFS($C:$C,C9415,$G:$G,1)+ROW()/10000000,""),"")</f>
        <v/>
      </c>
      <c r="Q9415" s="0" t="str">
        <f aca="false">IF(K9415=1,IF(COUNTIFS(C$2:C9415,C9415,K$2:K9415,1)=1,1,0),"")</f>
        <v/>
      </c>
      <c r="R9415" s="0" t="str">
        <f aca="false">IF(M9415=1,IF(COUNTIFS(C$2:C9415,C9415,M$2:M9415,1)=1,1,0),"")</f>
        <v/>
      </c>
      <c r="S9415" s="0" t="str">
        <f aca="false">IF(L9415=1,IF(COUNTIFS(C$2:C9415,C9415,L$2:L9415,1)=1,1,0),"")</f>
        <v/>
      </c>
      <c r="T9415" s="38" t="str">
        <f aca="false">IF(N9415="","",N9415+ROW()/10000000)</f>
        <v/>
      </c>
      <c r="U9415" s="0" t="str">
        <f aca="false">IF(G9415=1,IF(B9415="",1,0),"")</f>
        <v/>
      </c>
    </row>
    <row r="9416" customFormat="false" ht="15" hidden="false" customHeight="false" outlineLevel="0" collapsed="false">
      <c r="A9416" s="35"/>
      <c r="B9416" s="35"/>
      <c r="G9416" s="0" t="str">
        <f aca="false">IF(A9416="","",IF(AND(A9416&gt;=Debut,A9416&lt;Fin),1,0))</f>
        <v/>
      </c>
      <c r="H9416" s="0" t="str">
        <f aca="false">IF(G9416=1,INT(ROUND((A9416-Debut)*86400,0)/600),"")</f>
        <v/>
      </c>
      <c r="I9416" s="0" t="str">
        <f aca="false">IF(G9416=1,INT(ROUND((A9416-Debut)*86400,0)/3600),"")</f>
        <v/>
      </c>
      <c r="J9416" s="0" t="str">
        <f aca="false">IF(OR(A9416="",B9416=""),"",ROUND((B9416-A9416)*86400,0))</f>
        <v/>
      </c>
      <c r="K9416" s="37" t="str">
        <f aca="false">IF(G9416=1,IF(COUNTIFS($C:$C,C9416,$G:$G,1,$A:$A,"&gt;="&amp;(A9416-FenetreInterm/86400),$A:$A,"&lt;="&amp;A9416)&gt;=NbInterm,1,0),"")</f>
        <v/>
      </c>
      <c r="L9416" s="37" t="str">
        <f aca="false">IF(G9416=1,IF(B9416="",0,IF(J9416&lt;SeuilFugitive,1,0)),"")</f>
        <v/>
      </c>
      <c r="M9416" s="37" t="str">
        <f aca="false">IF(G9416=1,IF(B9416="",IF((Fin-A9416)*24&gt;SeuilFigee,1,0),IF(J9416&gt;SeuilFigee*3600,1,0)),"")</f>
        <v/>
      </c>
      <c r="N9416" s="0" t="str">
        <f aca="false">IF(G9416=1,IF(COUNTIF(H$2:H9416,H9416)=1,COUNTIF($H:$H,H9416),""),"")</f>
        <v/>
      </c>
      <c r="O9416" s="0" t="str">
        <f aca="false">IF(G9416=1,IF(COUNTIF(I$2:I9416,I9416)=1,COUNTIF($I:$I,I9416),""),"")</f>
        <v/>
      </c>
      <c r="P9416" s="38" t="str">
        <f aca="false">IF(G9416=1,IF(COUNTIFS(C$2:C9416,C9416,G$2:G9416,1)=1,COUNTIFS($C:$C,C9416,$G:$G,1)+ROW()/10000000,""),"")</f>
        <v/>
      </c>
      <c r="Q9416" s="0" t="str">
        <f aca="false">IF(K9416=1,IF(COUNTIFS(C$2:C9416,C9416,K$2:K9416,1)=1,1,0),"")</f>
        <v/>
      </c>
      <c r="R9416" s="0" t="str">
        <f aca="false">IF(M9416=1,IF(COUNTIFS(C$2:C9416,C9416,M$2:M9416,1)=1,1,0),"")</f>
        <v/>
      </c>
      <c r="S9416" s="0" t="str">
        <f aca="false">IF(L9416=1,IF(COUNTIFS(C$2:C9416,C9416,L$2:L9416,1)=1,1,0),"")</f>
        <v/>
      </c>
      <c r="T9416" s="38" t="str">
        <f aca="false">IF(N9416="","",N9416+ROW()/10000000)</f>
        <v/>
      </c>
      <c r="U9416" s="0" t="str">
        <f aca="false">IF(G9416=1,IF(B9416="",1,0),"")</f>
        <v/>
      </c>
    </row>
    <row r="9417" customFormat="false" ht="15" hidden="false" customHeight="false" outlineLevel="0" collapsed="false">
      <c r="A9417" s="35"/>
      <c r="B9417" s="35"/>
      <c r="G9417" s="0" t="str">
        <f aca="false">IF(A9417="","",IF(AND(A9417&gt;=Debut,A9417&lt;Fin),1,0))</f>
        <v/>
      </c>
      <c r="H9417" s="0" t="str">
        <f aca="false">IF(G9417=1,INT(ROUND((A9417-Debut)*86400,0)/600),"")</f>
        <v/>
      </c>
      <c r="I9417" s="0" t="str">
        <f aca="false">IF(G9417=1,INT(ROUND((A9417-Debut)*86400,0)/3600),"")</f>
        <v/>
      </c>
      <c r="J9417" s="0" t="str">
        <f aca="false">IF(OR(A9417="",B9417=""),"",ROUND((B9417-A9417)*86400,0))</f>
        <v/>
      </c>
      <c r="K9417" s="37" t="str">
        <f aca="false">IF(G9417=1,IF(COUNTIFS($C:$C,C9417,$G:$G,1,$A:$A,"&gt;="&amp;(A9417-FenetreInterm/86400),$A:$A,"&lt;="&amp;A9417)&gt;=NbInterm,1,0),"")</f>
        <v/>
      </c>
      <c r="L9417" s="37" t="str">
        <f aca="false">IF(G9417=1,IF(B9417="",0,IF(J9417&lt;SeuilFugitive,1,0)),"")</f>
        <v/>
      </c>
      <c r="M9417" s="37" t="str">
        <f aca="false">IF(G9417=1,IF(B9417="",IF((Fin-A9417)*24&gt;SeuilFigee,1,0),IF(J9417&gt;SeuilFigee*3600,1,0)),"")</f>
        <v/>
      </c>
      <c r="N9417" s="0" t="str">
        <f aca="false">IF(G9417=1,IF(COUNTIF(H$2:H9417,H9417)=1,COUNTIF($H:$H,H9417),""),"")</f>
        <v/>
      </c>
      <c r="O9417" s="0" t="str">
        <f aca="false">IF(G9417=1,IF(COUNTIF(I$2:I9417,I9417)=1,COUNTIF($I:$I,I9417),""),"")</f>
        <v/>
      </c>
      <c r="P9417" s="38" t="str">
        <f aca="false">IF(G9417=1,IF(COUNTIFS(C$2:C9417,C9417,G$2:G9417,1)=1,COUNTIFS($C:$C,C9417,$G:$G,1)+ROW()/10000000,""),"")</f>
        <v/>
      </c>
      <c r="Q9417" s="0" t="str">
        <f aca="false">IF(K9417=1,IF(COUNTIFS(C$2:C9417,C9417,K$2:K9417,1)=1,1,0),"")</f>
        <v/>
      </c>
      <c r="R9417" s="0" t="str">
        <f aca="false">IF(M9417=1,IF(COUNTIFS(C$2:C9417,C9417,M$2:M9417,1)=1,1,0),"")</f>
        <v/>
      </c>
      <c r="S9417" s="0" t="str">
        <f aca="false">IF(L9417=1,IF(COUNTIFS(C$2:C9417,C9417,L$2:L9417,1)=1,1,0),"")</f>
        <v/>
      </c>
      <c r="T9417" s="38" t="str">
        <f aca="false">IF(N9417="","",N9417+ROW()/10000000)</f>
        <v/>
      </c>
      <c r="U9417" s="0" t="str">
        <f aca="false">IF(G9417=1,IF(B9417="",1,0),"")</f>
        <v/>
      </c>
    </row>
    <row r="9418" customFormat="false" ht="15" hidden="false" customHeight="false" outlineLevel="0" collapsed="false">
      <c r="A9418" s="35"/>
      <c r="B9418" s="35"/>
      <c r="G9418" s="0" t="str">
        <f aca="false">IF(A9418="","",IF(AND(A9418&gt;=Debut,A9418&lt;Fin),1,0))</f>
        <v/>
      </c>
      <c r="H9418" s="0" t="str">
        <f aca="false">IF(G9418=1,INT(ROUND((A9418-Debut)*86400,0)/600),"")</f>
        <v/>
      </c>
      <c r="I9418" s="0" t="str">
        <f aca="false">IF(G9418=1,INT(ROUND((A9418-Debut)*86400,0)/3600),"")</f>
        <v/>
      </c>
      <c r="J9418" s="0" t="str">
        <f aca="false">IF(OR(A9418="",B9418=""),"",ROUND((B9418-A9418)*86400,0))</f>
        <v/>
      </c>
      <c r="K9418" s="37" t="str">
        <f aca="false">IF(G9418=1,IF(COUNTIFS($C:$C,C9418,$G:$G,1,$A:$A,"&gt;="&amp;(A9418-FenetreInterm/86400),$A:$A,"&lt;="&amp;A9418)&gt;=NbInterm,1,0),"")</f>
        <v/>
      </c>
      <c r="L9418" s="37" t="str">
        <f aca="false">IF(G9418=1,IF(B9418="",0,IF(J9418&lt;SeuilFugitive,1,0)),"")</f>
        <v/>
      </c>
      <c r="M9418" s="37" t="str">
        <f aca="false">IF(G9418=1,IF(B9418="",IF((Fin-A9418)*24&gt;SeuilFigee,1,0),IF(J9418&gt;SeuilFigee*3600,1,0)),"")</f>
        <v/>
      </c>
      <c r="N9418" s="0" t="str">
        <f aca="false">IF(G9418=1,IF(COUNTIF(H$2:H9418,H9418)=1,COUNTIF($H:$H,H9418),""),"")</f>
        <v/>
      </c>
      <c r="O9418" s="0" t="str">
        <f aca="false">IF(G9418=1,IF(COUNTIF(I$2:I9418,I9418)=1,COUNTIF($I:$I,I9418),""),"")</f>
        <v/>
      </c>
      <c r="P9418" s="38" t="str">
        <f aca="false">IF(G9418=1,IF(COUNTIFS(C$2:C9418,C9418,G$2:G9418,1)=1,COUNTIFS($C:$C,C9418,$G:$G,1)+ROW()/10000000,""),"")</f>
        <v/>
      </c>
      <c r="Q9418" s="0" t="str">
        <f aca="false">IF(K9418=1,IF(COUNTIFS(C$2:C9418,C9418,K$2:K9418,1)=1,1,0),"")</f>
        <v/>
      </c>
      <c r="R9418" s="0" t="str">
        <f aca="false">IF(M9418=1,IF(COUNTIFS(C$2:C9418,C9418,M$2:M9418,1)=1,1,0),"")</f>
        <v/>
      </c>
      <c r="S9418" s="0" t="str">
        <f aca="false">IF(L9418=1,IF(COUNTIFS(C$2:C9418,C9418,L$2:L9418,1)=1,1,0),"")</f>
        <v/>
      </c>
      <c r="T9418" s="38" t="str">
        <f aca="false">IF(N9418="","",N9418+ROW()/10000000)</f>
        <v/>
      </c>
      <c r="U9418" s="0" t="str">
        <f aca="false">IF(G9418=1,IF(B9418="",1,0),"")</f>
        <v/>
      </c>
    </row>
    <row r="9419" customFormat="false" ht="15" hidden="false" customHeight="false" outlineLevel="0" collapsed="false">
      <c r="A9419" s="35"/>
      <c r="B9419" s="35"/>
      <c r="G9419" s="0" t="str">
        <f aca="false">IF(A9419="","",IF(AND(A9419&gt;=Debut,A9419&lt;Fin),1,0))</f>
        <v/>
      </c>
      <c r="H9419" s="0" t="str">
        <f aca="false">IF(G9419=1,INT(ROUND((A9419-Debut)*86400,0)/600),"")</f>
        <v/>
      </c>
      <c r="I9419" s="0" t="str">
        <f aca="false">IF(G9419=1,INT(ROUND((A9419-Debut)*86400,0)/3600),"")</f>
        <v/>
      </c>
      <c r="J9419" s="0" t="str">
        <f aca="false">IF(OR(A9419="",B9419=""),"",ROUND((B9419-A9419)*86400,0))</f>
        <v/>
      </c>
      <c r="K9419" s="37" t="str">
        <f aca="false">IF(G9419=1,IF(COUNTIFS($C:$C,C9419,$G:$G,1,$A:$A,"&gt;="&amp;(A9419-FenetreInterm/86400),$A:$A,"&lt;="&amp;A9419)&gt;=NbInterm,1,0),"")</f>
        <v/>
      </c>
      <c r="L9419" s="37" t="str">
        <f aca="false">IF(G9419=1,IF(B9419="",0,IF(J9419&lt;SeuilFugitive,1,0)),"")</f>
        <v/>
      </c>
      <c r="M9419" s="37" t="str">
        <f aca="false">IF(G9419=1,IF(B9419="",IF((Fin-A9419)*24&gt;SeuilFigee,1,0),IF(J9419&gt;SeuilFigee*3600,1,0)),"")</f>
        <v/>
      </c>
      <c r="N9419" s="0" t="str">
        <f aca="false">IF(G9419=1,IF(COUNTIF(H$2:H9419,H9419)=1,COUNTIF($H:$H,H9419),""),"")</f>
        <v/>
      </c>
      <c r="O9419" s="0" t="str">
        <f aca="false">IF(G9419=1,IF(COUNTIF(I$2:I9419,I9419)=1,COUNTIF($I:$I,I9419),""),"")</f>
        <v/>
      </c>
      <c r="P9419" s="38" t="str">
        <f aca="false">IF(G9419=1,IF(COUNTIFS(C$2:C9419,C9419,G$2:G9419,1)=1,COUNTIFS($C:$C,C9419,$G:$G,1)+ROW()/10000000,""),"")</f>
        <v/>
      </c>
      <c r="Q9419" s="0" t="str">
        <f aca="false">IF(K9419=1,IF(COUNTIFS(C$2:C9419,C9419,K$2:K9419,1)=1,1,0),"")</f>
        <v/>
      </c>
      <c r="R9419" s="0" t="str">
        <f aca="false">IF(M9419=1,IF(COUNTIFS(C$2:C9419,C9419,M$2:M9419,1)=1,1,0),"")</f>
        <v/>
      </c>
      <c r="S9419" s="0" t="str">
        <f aca="false">IF(L9419=1,IF(COUNTIFS(C$2:C9419,C9419,L$2:L9419,1)=1,1,0),"")</f>
        <v/>
      </c>
      <c r="T9419" s="38" t="str">
        <f aca="false">IF(N9419="","",N9419+ROW()/10000000)</f>
        <v/>
      </c>
      <c r="U9419" s="0" t="str">
        <f aca="false">IF(G9419=1,IF(B9419="",1,0),"")</f>
        <v/>
      </c>
    </row>
    <row r="9420" customFormat="false" ht="15" hidden="false" customHeight="false" outlineLevel="0" collapsed="false">
      <c r="A9420" s="35"/>
      <c r="B9420" s="35"/>
      <c r="G9420" s="0" t="str">
        <f aca="false">IF(A9420="","",IF(AND(A9420&gt;=Debut,A9420&lt;Fin),1,0))</f>
        <v/>
      </c>
      <c r="H9420" s="0" t="str">
        <f aca="false">IF(G9420=1,INT(ROUND((A9420-Debut)*86400,0)/600),"")</f>
        <v/>
      </c>
      <c r="I9420" s="0" t="str">
        <f aca="false">IF(G9420=1,INT(ROUND((A9420-Debut)*86400,0)/3600),"")</f>
        <v/>
      </c>
      <c r="J9420" s="0" t="str">
        <f aca="false">IF(OR(A9420="",B9420=""),"",ROUND((B9420-A9420)*86400,0))</f>
        <v/>
      </c>
      <c r="K9420" s="37" t="str">
        <f aca="false">IF(G9420=1,IF(COUNTIFS($C:$C,C9420,$G:$G,1,$A:$A,"&gt;="&amp;(A9420-FenetreInterm/86400),$A:$A,"&lt;="&amp;A9420)&gt;=NbInterm,1,0),"")</f>
        <v/>
      </c>
      <c r="L9420" s="37" t="str">
        <f aca="false">IF(G9420=1,IF(B9420="",0,IF(J9420&lt;SeuilFugitive,1,0)),"")</f>
        <v/>
      </c>
      <c r="M9420" s="37" t="str">
        <f aca="false">IF(G9420=1,IF(B9420="",IF((Fin-A9420)*24&gt;SeuilFigee,1,0),IF(J9420&gt;SeuilFigee*3600,1,0)),"")</f>
        <v/>
      </c>
      <c r="N9420" s="0" t="str">
        <f aca="false">IF(G9420=1,IF(COUNTIF(H$2:H9420,H9420)=1,COUNTIF($H:$H,H9420),""),"")</f>
        <v/>
      </c>
      <c r="O9420" s="0" t="str">
        <f aca="false">IF(G9420=1,IF(COUNTIF(I$2:I9420,I9420)=1,COUNTIF($I:$I,I9420),""),"")</f>
        <v/>
      </c>
      <c r="P9420" s="38" t="str">
        <f aca="false">IF(G9420=1,IF(COUNTIFS(C$2:C9420,C9420,G$2:G9420,1)=1,COUNTIFS($C:$C,C9420,$G:$G,1)+ROW()/10000000,""),"")</f>
        <v/>
      </c>
      <c r="Q9420" s="0" t="str">
        <f aca="false">IF(K9420=1,IF(COUNTIFS(C$2:C9420,C9420,K$2:K9420,1)=1,1,0),"")</f>
        <v/>
      </c>
      <c r="R9420" s="0" t="str">
        <f aca="false">IF(M9420=1,IF(COUNTIFS(C$2:C9420,C9420,M$2:M9420,1)=1,1,0),"")</f>
        <v/>
      </c>
      <c r="S9420" s="0" t="str">
        <f aca="false">IF(L9420=1,IF(COUNTIFS(C$2:C9420,C9420,L$2:L9420,1)=1,1,0),"")</f>
        <v/>
      </c>
      <c r="T9420" s="38" t="str">
        <f aca="false">IF(N9420="","",N9420+ROW()/10000000)</f>
        <v/>
      </c>
      <c r="U9420" s="0" t="str">
        <f aca="false">IF(G9420=1,IF(B9420="",1,0),"")</f>
        <v/>
      </c>
    </row>
    <row r="9421" customFormat="false" ht="15" hidden="false" customHeight="false" outlineLevel="0" collapsed="false">
      <c r="A9421" s="35"/>
      <c r="B9421" s="35"/>
      <c r="G9421" s="0" t="str">
        <f aca="false">IF(A9421="","",IF(AND(A9421&gt;=Debut,A9421&lt;Fin),1,0))</f>
        <v/>
      </c>
      <c r="H9421" s="0" t="str">
        <f aca="false">IF(G9421=1,INT(ROUND((A9421-Debut)*86400,0)/600),"")</f>
        <v/>
      </c>
      <c r="I9421" s="0" t="str">
        <f aca="false">IF(G9421=1,INT(ROUND((A9421-Debut)*86400,0)/3600),"")</f>
        <v/>
      </c>
      <c r="J9421" s="0" t="str">
        <f aca="false">IF(OR(A9421="",B9421=""),"",ROUND((B9421-A9421)*86400,0))</f>
        <v/>
      </c>
      <c r="K9421" s="37" t="str">
        <f aca="false">IF(G9421=1,IF(COUNTIFS($C:$C,C9421,$G:$G,1,$A:$A,"&gt;="&amp;(A9421-FenetreInterm/86400),$A:$A,"&lt;="&amp;A9421)&gt;=NbInterm,1,0),"")</f>
        <v/>
      </c>
      <c r="L9421" s="37" t="str">
        <f aca="false">IF(G9421=1,IF(B9421="",0,IF(J9421&lt;SeuilFugitive,1,0)),"")</f>
        <v/>
      </c>
      <c r="M9421" s="37" t="str">
        <f aca="false">IF(G9421=1,IF(B9421="",IF((Fin-A9421)*24&gt;SeuilFigee,1,0),IF(J9421&gt;SeuilFigee*3600,1,0)),"")</f>
        <v/>
      </c>
      <c r="N9421" s="0" t="str">
        <f aca="false">IF(G9421=1,IF(COUNTIF(H$2:H9421,H9421)=1,COUNTIF($H:$H,H9421),""),"")</f>
        <v/>
      </c>
      <c r="O9421" s="0" t="str">
        <f aca="false">IF(G9421=1,IF(COUNTIF(I$2:I9421,I9421)=1,COUNTIF($I:$I,I9421),""),"")</f>
        <v/>
      </c>
      <c r="P9421" s="38" t="str">
        <f aca="false">IF(G9421=1,IF(COUNTIFS(C$2:C9421,C9421,G$2:G9421,1)=1,COUNTIFS($C:$C,C9421,$G:$G,1)+ROW()/10000000,""),"")</f>
        <v/>
      </c>
      <c r="Q9421" s="0" t="str">
        <f aca="false">IF(K9421=1,IF(COUNTIFS(C$2:C9421,C9421,K$2:K9421,1)=1,1,0),"")</f>
        <v/>
      </c>
      <c r="R9421" s="0" t="str">
        <f aca="false">IF(M9421=1,IF(COUNTIFS(C$2:C9421,C9421,M$2:M9421,1)=1,1,0),"")</f>
        <v/>
      </c>
      <c r="S9421" s="0" t="str">
        <f aca="false">IF(L9421=1,IF(COUNTIFS(C$2:C9421,C9421,L$2:L9421,1)=1,1,0),"")</f>
        <v/>
      </c>
      <c r="T9421" s="38" t="str">
        <f aca="false">IF(N9421="","",N9421+ROW()/10000000)</f>
        <v/>
      </c>
      <c r="U9421" s="0" t="str">
        <f aca="false">IF(G9421=1,IF(B9421="",1,0),"")</f>
        <v/>
      </c>
    </row>
    <row r="9422" customFormat="false" ht="15" hidden="false" customHeight="false" outlineLevel="0" collapsed="false">
      <c r="A9422" s="35"/>
      <c r="B9422" s="35"/>
      <c r="G9422" s="0" t="str">
        <f aca="false">IF(A9422="","",IF(AND(A9422&gt;=Debut,A9422&lt;Fin),1,0))</f>
        <v/>
      </c>
      <c r="H9422" s="0" t="str">
        <f aca="false">IF(G9422=1,INT(ROUND((A9422-Debut)*86400,0)/600),"")</f>
        <v/>
      </c>
      <c r="I9422" s="0" t="str">
        <f aca="false">IF(G9422=1,INT(ROUND((A9422-Debut)*86400,0)/3600),"")</f>
        <v/>
      </c>
      <c r="J9422" s="0" t="str">
        <f aca="false">IF(OR(A9422="",B9422=""),"",ROUND((B9422-A9422)*86400,0))</f>
        <v/>
      </c>
      <c r="K9422" s="37" t="str">
        <f aca="false">IF(G9422=1,IF(COUNTIFS($C:$C,C9422,$G:$G,1,$A:$A,"&gt;="&amp;(A9422-FenetreInterm/86400),$A:$A,"&lt;="&amp;A9422)&gt;=NbInterm,1,0),"")</f>
        <v/>
      </c>
      <c r="L9422" s="37" t="str">
        <f aca="false">IF(G9422=1,IF(B9422="",0,IF(J9422&lt;SeuilFugitive,1,0)),"")</f>
        <v/>
      </c>
      <c r="M9422" s="37" t="str">
        <f aca="false">IF(G9422=1,IF(B9422="",IF((Fin-A9422)*24&gt;SeuilFigee,1,0),IF(J9422&gt;SeuilFigee*3600,1,0)),"")</f>
        <v/>
      </c>
      <c r="N9422" s="0" t="str">
        <f aca="false">IF(G9422=1,IF(COUNTIF(H$2:H9422,H9422)=1,COUNTIF($H:$H,H9422),""),"")</f>
        <v/>
      </c>
      <c r="O9422" s="0" t="str">
        <f aca="false">IF(G9422=1,IF(COUNTIF(I$2:I9422,I9422)=1,COUNTIF($I:$I,I9422),""),"")</f>
        <v/>
      </c>
      <c r="P9422" s="38" t="str">
        <f aca="false">IF(G9422=1,IF(COUNTIFS(C$2:C9422,C9422,G$2:G9422,1)=1,COUNTIFS($C:$C,C9422,$G:$G,1)+ROW()/10000000,""),"")</f>
        <v/>
      </c>
      <c r="Q9422" s="0" t="str">
        <f aca="false">IF(K9422=1,IF(COUNTIFS(C$2:C9422,C9422,K$2:K9422,1)=1,1,0),"")</f>
        <v/>
      </c>
      <c r="R9422" s="0" t="str">
        <f aca="false">IF(M9422=1,IF(COUNTIFS(C$2:C9422,C9422,M$2:M9422,1)=1,1,0),"")</f>
        <v/>
      </c>
      <c r="S9422" s="0" t="str">
        <f aca="false">IF(L9422=1,IF(COUNTIFS(C$2:C9422,C9422,L$2:L9422,1)=1,1,0),"")</f>
        <v/>
      </c>
      <c r="T9422" s="38" t="str">
        <f aca="false">IF(N9422="","",N9422+ROW()/10000000)</f>
        <v/>
      </c>
      <c r="U9422" s="0" t="str">
        <f aca="false">IF(G9422=1,IF(B9422="",1,0),"")</f>
        <v/>
      </c>
    </row>
    <row r="9423" customFormat="false" ht="15" hidden="false" customHeight="false" outlineLevel="0" collapsed="false">
      <c r="A9423" s="35"/>
      <c r="B9423" s="35"/>
      <c r="G9423" s="0" t="str">
        <f aca="false">IF(A9423="","",IF(AND(A9423&gt;=Debut,A9423&lt;Fin),1,0))</f>
        <v/>
      </c>
      <c r="H9423" s="0" t="str">
        <f aca="false">IF(G9423=1,INT(ROUND((A9423-Debut)*86400,0)/600),"")</f>
        <v/>
      </c>
      <c r="I9423" s="0" t="str">
        <f aca="false">IF(G9423=1,INT(ROUND((A9423-Debut)*86400,0)/3600),"")</f>
        <v/>
      </c>
      <c r="J9423" s="0" t="str">
        <f aca="false">IF(OR(A9423="",B9423=""),"",ROUND((B9423-A9423)*86400,0))</f>
        <v/>
      </c>
      <c r="K9423" s="37" t="str">
        <f aca="false">IF(G9423=1,IF(COUNTIFS($C:$C,C9423,$G:$G,1,$A:$A,"&gt;="&amp;(A9423-FenetreInterm/86400),$A:$A,"&lt;="&amp;A9423)&gt;=NbInterm,1,0),"")</f>
        <v/>
      </c>
      <c r="L9423" s="37" t="str">
        <f aca="false">IF(G9423=1,IF(B9423="",0,IF(J9423&lt;SeuilFugitive,1,0)),"")</f>
        <v/>
      </c>
      <c r="M9423" s="37" t="str">
        <f aca="false">IF(G9423=1,IF(B9423="",IF((Fin-A9423)*24&gt;SeuilFigee,1,0),IF(J9423&gt;SeuilFigee*3600,1,0)),"")</f>
        <v/>
      </c>
      <c r="N9423" s="0" t="str">
        <f aca="false">IF(G9423=1,IF(COUNTIF(H$2:H9423,H9423)=1,COUNTIF($H:$H,H9423),""),"")</f>
        <v/>
      </c>
      <c r="O9423" s="0" t="str">
        <f aca="false">IF(G9423=1,IF(COUNTIF(I$2:I9423,I9423)=1,COUNTIF($I:$I,I9423),""),"")</f>
        <v/>
      </c>
      <c r="P9423" s="38" t="str">
        <f aca="false">IF(G9423=1,IF(COUNTIFS(C$2:C9423,C9423,G$2:G9423,1)=1,COUNTIFS($C:$C,C9423,$G:$G,1)+ROW()/10000000,""),"")</f>
        <v/>
      </c>
      <c r="Q9423" s="0" t="str">
        <f aca="false">IF(K9423=1,IF(COUNTIFS(C$2:C9423,C9423,K$2:K9423,1)=1,1,0),"")</f>
        <v/>
      </c>
      <c r="R9423" s="0" t="str">
        <f aca="false">IF(M9423=1,IF(COUNTIFS(C$2:C9423,C9423,M$2:M9423,1)=1,1,0),"")</f>
        <v/>
      </c>
      <c r="S9423" s="0" t="str">
        <f aca="false">IF(L9423=1,IF(COUNTIFS(C$2:C9423,C9423,L$2:L9423,1)=1,1,0),"")</f>
        <v/>
      </c>
      <c r="T9423" s="38" t="str">
        <f aca="false">IF(N9423="","",N9423+ROW()/10000000)</f>
        <v/>
      </c>
      <c r="U9423" s="0" t="str">
        <f aca="false">IF(G9423=1,IF(B9423="",1,0),"")</f>
        <v/>
      </c>
    </row>
    <row r="9424" customFormat="false" ht="15" hidden="false" customHeight="false" outlineLevel="0" collapsed="false">
      <c r="A9424" s="35"/>
      <c r="B9424" s="35"/>
      <c r="G9424" s="0" t="str">
        <f aca="false">IF(A9424="","",IF(AND(A9424&gt;=Debut,A9424&lt;Fin),1,0))</f>
        <v/>
      </c>
      <c r="H9424" s="0" t="str">
        <f aca="false">IF(G9424=1,INT(ROUND((A9424-Debut)*86400,0)/600),"")</f>
        <v/>
      </c>
      <c r="I9424" s="0" t="str">
        <f aca="false">IF(G9424=1,INT(ROUND((A9424-Debut)*86400,0)/3600),"")</f>
        <v/>
      </c>
      <c r="J9424" s="0" t="str">
        <f aca="false">IF(OR(A9424="",B9424=""),"",ROUND((B9424-A9424)*86400,0))</f>
        <v/>
      </c>
      <c r="K9424" s="37" t="str">
        <f aca="false">IF(G9424=1,IF(COUNTIFS($C:$C,C9424,$G:$G,1,$A:$A,"&gt;="&amp;(A9424-FenetreInterm/86400),$A:$A,"&lt;="&amp;A9424)&gt;=NbInterm,1,0),"")</f>
        <v/>
      </c>
      <c r="L9424" s="37" t="str">
        <f aca="false">IF(G9424=1,IF(B9424="",0,IF(J9424&lt;SeuilFugitive,1,0)),"")</f>
        <v/>
      </c>
      <c r="M9424" s="37" t="str">
        <f aca="false">IF(G9424=1,IF(B9424="",IF((Fin-A9424)*24&gt;SeuilFigee,1,0),IF(J9424&gt;SeuilFigee*3600,1,0)),"")</f>
        <v/>
      </c>
      <c r="N9424" s="0" t="str">
        <f aca="false">IF(G9424=1,IF(COUNTIF(H$2:H9424,H9424)=1,COUNTIF($H:$H,H9424),""),"")</f>
        <v/>
      </c>
      <c r="O9424" s="0" t="str">
        <f aca="false">IF(G9424=1,IF(COUNTIF(I$2:I9424,I9424)=1,COUNTIF($I:$I,I9424),""),"")</f>
        <v/>
      </c>
      <c r="P9424" s="38" t="str">
        <f aca="false">IF(G9424=1,IF(COUNTIFS(C$2:C9424,C9424,G$2:G9424,1)=1,COUNTIFS($C:$C,C9424,$G:$G,1)+ROW()/10000000,""),"")</f>
        <v/>
      </c>
      <c r="Q9424" s="0" t="str">
        <f aca="false">IF(K9424=1,IF(COUNTIFS(C$2:C9424,C9424,K$2:K9424,1)=1,1,0),"")</f>
        <v/>
      </c>
      <c r="R9424" s="0" t="str">
        <f aca="false">IF(M9424=1,IF(COUNTIFS(C$2:C9424,C9424,M$2:M9424,1)=1,1,0),"")</f>
        <v/>
      </c>
      <c r="S9424" s="0" t="str">
        <f aca="false">IF(L9424=1,IF(COUNTIFS(C$2:C9424,C9424,L$2:L9424,1)=1,1,0),"")</f>
        <v/>
      </c>
      <c r="T9424" s="38" t="str">
        <f aca="false">IF(N9424="","",N9424+ROW()/10000000)</f>
        <v/>
      </c>
      <c r="U9424" s="0" t="str">
        <f aca="false">IF(G9424=1,IF(B9424="",1,0),"")</f>
        <v/>
      </c>
    </row>
    <row r="9425" customFormat="false" ht="15" hidden="false" customHeight="false" outlineLevel="0" collapsed="false">
      <c r="A9425" s="35"/>
      <c r="B9425" s="35"/>
      <c r="G9425" s="0" t="str">
        <f aca="false">IF(A9425="","",IF(AND(A9425&gt;=Debut,A9425&lt;Fin),1,0))</f>
        <v/>
      </c>
      <c r="H9425" s="0" t="str">
        <f aca="false">IF(G9425=1,INT(ROUND((A9425-Debut)*86400,0)/600),"")</f>
        <v/>
      </c>
      <c r="I9425" s="0" t="str">
        <f aca="false">IF(G9425=1,INT(ROUND((A9425-Debut)*86400,0)/3600),"")</f>
        <v/>
      </c>
      <c r="J9425" s="0" t="str">
        <f aca="false">IF(OR(A9425="",B9425=""),"",ROUND((B9425-A9425)*86400,0))</f>
        <v/>
      </c>
      <c r="K9425" s="37" t="str">
        <f aca="false">IF(G9425=1,IF(COUNTIFS($C:$C,C9425,$G:$G,1,$A:$A,"&gt;="&amp;(A9425-FenetreInterm/86400),$A:$A,"&lt;="&amp;A9425)&gt;=NbInterm,1,0),"")</f>
        <v/>
      </c>
      <c r="L9425" s="37" t="str">
        <f aca="false">IF(G9425=1,IF(B9425="",0,IF(J9425&lt;SeuilFugitive,1,0)),"")</f>
        <v/>
      </c>
      <c r="M9425" s="37" t="str">
        <f aca="false">IF(G9425=1,IF(B9425="",IF((Fin-A9425)*24&gt;SeuilFigee,1,0),IF(J9425&gt;SeuilFigee*3600,1,0)),"")</f>
        <v/>
      </c>
      <c r="N9425" s="0" t="str">
        <f aca="false">IF(G9425=1,IF(COUNTIF(H$2:H9425,H9425)=1,COUNTIF($H:$H,H9425),""),"")</f>
        <v/>
      </c>
      <c r="O9425" s="0" t="str">
        <f aca="false">IF(G9425=1,IF(COUNTIF(I$2:I9425,I9425)=1,COUNTIF($I:$I,I9425),""),"")</f>
        <v/>
      </c>
      <c r="P9425" s="38" t="str">
        <f aca="false">IF(G9425=1,IF(COUNTIFS(C$2:C9425,C9425,G$2:G9425,1)=1,COUNTIFS($C:$C,C9425,$G:$G,1)+ROW()/10000000,""),"")</f>
        <v/>
      </c>
      <c r="Q9425" s="0" t="str">
        <f aca="false">IF(K9425=1,IF(COUNTIFS(C$2:C9425,C9425,K$2:K9425,1)=1,1,0),"")</f>
        <v/>
      </c>
      <c r="R9425" s="0" t="str">
        <f aca="false">IF(M9425=1,IF(COUNTIFS(C$2:C9425,C9425,M$2:M9425,1)=1,1,0),"")</f>
        <v/>
      </c>
      <c r="S9425" s="0" t="str">
        <f aca="false">IF(L9425=1,IF(COUNTIFS(C$2:C9425,C9425,L$2:L9425,1)=1,1,0),"")</f>
        <v/>
      </c>
      <c r="T9425" s="38" t="str">
        <f aca="false">IF(N9425="","",N9425+ROW()/10000000)</f>
        <v/>
      </c>
      <c r="U9425" s="0" t="str">
        <f aca="false">IF(G9425=1,IF(B9425="",1,0),"")</f>
        <v/>
      </c>
    </row>
    <row r="9426" customFormat="false" ht="15" hidden="false" customHeight="false" outlineLevel="0" collapsed="false">
      <c r="A9426" s="35"/>
      <c r="B9426" s="35"/>
      <c r="G9426" s="0" t="str">
        <f aca="false">IF(A9426="","",IF(AND(A9426&gt;=Debut,A9426&lt;Fin),1,0))</f>
        <v/>
      </c>
      <c r="H9426" s="0" t="str">
        <f aca="false">IF(G9426=1,INT(ROUND((A9426-Debut)*86400,0)/600),"")</f>
        <v/>
      </c>
      <c r="I9426" s="0" t="str">
        <f aca="false">IF(G9426=1,INT(ROUND((A9426-Debut)*86400,0)/3600),"")</f>
        <v/>
      </c>
      <c r="J9426" s="0" t="str">
        <f aca="false">IF(OR(A9426="",B9426=""),"",ROUND((B9426-A9426)*86400,0))</f>
        <v/>
      </c>
      <c r="K9426" s="37" t="str">
        <f aca="false">IF(G9426=1,IF(COUNTIFS($C:$C,C9426,$G:$G,1,$A:$A,"&gt;="&amp;(A9426-FenetreInterm/86400),$A:$A,"&lt;="&amp;A9426)&gt;=NbInterm,1,0),"")</f>
        <v/>
      </c>
      <c r="L9426" s="37" t="str">
        <f aca="false">IF(G9426=1,IF(B9426="",0,IF(J9426&lt;SeuilFugitive,1,0)),"")</f>
        <v/>
      </c>
      <c r="M9426" s="37" t="str">
        <f aca="false">IF(G9426=1,IF(B9426="",IF((Fin-A9426)*24&gt;SeuilFigee,1,0),IF(J9426&gt;SeuilFigee*3600,1,0)),"")</f>
        <v/>
      </c>
      <c r="N9426" s="0" t="str">
        <f aca="false">IF(G9426=1,IF(COUNTIF(H$2:H9426,H9426)=1,COUNTIF($H:$H,H9426),""),"")</f>
        <v/>
      </c>
      <c r="O9426" s="0" t="str">
        <f aca="false">IF(G9426=1,IF(COUNTIF(I$2:I9426,I9426)=1,COUNTIF($I:$I,I9426),""),"")</f>
        <v/>
      </c>
      <c r="P9426" s="38" t="str">
        <f aca="false">IF(G9426=1,IF(COUNTIFS(C$2:C9426,C9426,G$2:G9426,1)=1,COUNTIFS($C:$C,C9426,$G:$G,1)+ROW()/10000000,""),"")</f>
        <v/>
      </c>
      <c r="Q9426" s="0" t="str">
        <f aca="false">IF(K9426=1,IF(COUNTIFS(C$2:C9426,C9426,K$2:K9426,1)=1,1,0),"")</f>
        <v/>
      </c>
      <c r="R9426" s="0" t="str">
        <f aca="false">IF(M9426=1,IF(COUNTIFS(C$2:C9426,C9426,M$2:M9426,1)=1,1,0),"")</f>
        <v/>
      </c>
      <c r="S9426" s="0" t="str">
        <f aca="false">IF(L9426=1,IF(COUNTIFS(C$2:C9426,C9426,L$2:L9426,1)=1,1,0),"")</f>
        <v/>
      </c>
      <c r="T9426" s="38" t="str">
        <f aca="false">IF(N9426="","",N9426+ROW()/10000000)</f>
        <v/>
      </c>
      <c r="U9426" s="0" t="str">
        <f aca="false">IF(G9426=1,IF(B9426="",1,0),"")</f>
        <v/>
      </c>
    </row>
    <row r="9427" customFormat="false" ht="15" hidden="false" customHeight="false" outlineLevel="0" collapsed="false">
      <c r="A9427" s="35"/>
      <c r="B9427" s="35"/>
      <c r="G9427" s="0" t="str">
        <f aca="false">IF(A9427="","",IF(AND(A9427&gt;=Debut,A9427&lt;Fin),1,0))</f>
        <v/>
      </c>
      <c r="H9427" s="0" t="str">
        <f aca="false">IF(G9427=1,INT(ROUND((A9427-Debut)*86400,0)/600),"")</f>
        <v/>
      </c>
      <c r="I9427" s="0" t="str">
        <f aca="false">IF(G9427=1,INT(ROUND((A9427-Debut)*86400,0)/3600),"")</f>
        <v/>
      </c>
      <c r="J9427" s="0" t="str">
        <f aca="false">IF(OR(A9427="",B9427=""),"",ROUND((B9427-A9427)*86400,0))</f>
        <v/>
      </c>
      <c r="K9427" s="37" t="str">
        <f aca="false">IF(G9427=1,IF(COUNTIFS($C:$C,C9427,$G:$G,1,$A:$A,"&gt;="&amp;(A9427-FenetreInterm/86400),$A:$A,"&lt;="&amp;A9427)&gt;=NbInterm,1,0),"")</f>
        <v/>
      </c>
      <c r="L9427" s="37" t="str">
        <f aca="false">IF(G9427=1,IF(B9427="",0,IF(J9427&lt;SeuilFugitive,1,0)),"")</f>
        <v/>
      </c>
      <c r="M9427" s="37" t="str">
        <f aca="false">IF(G9427=1,IF(B9427="",IF((Fin-A9427)*24&gt;SeuilFigee,1,0),IF(J9427&gt;SeuilFigee*3600,1,0)),"")</f>
        <v/>
      </c>
      <c r="N9427" s="0" t="str">
        <f aca="false">IF(G9427=1,IF(COUNTIF(H$2:H9427,H9427)=1,COUNTIF($H:$H,H9427),""),"")</f>
        <v/>
      </c>
      <c r="O9427" s="0" t="str">
        <f aca="false">IF(G9427=1,IF(COUNTIF(I$2:I9427,I9427)=1,COUNTIF($I:$I,I9427),""),"")</f>
        <v/>
      </c>
      <c r="P9427" s="38" t="str">
        <f aca="false">IF(G9427=1,IF(COUNTIFS(C$2:C9427,C9427,G$2:G9427,1)=1,COUNTIFS($C:$C,C9427,$G:$G,1)+ROW()/10000000,""),"")</f>
        <v/>
      </c>
      <c r="Q9427" s="0" t="str">
        <f aca="false">IF(K9427=1,IF(COUNTIFS(C$2:C9427,C9427,K$2:K9427,1)=1,1,0),"")</f>
        <v/>
      </c>
      <c r="R9427" s="0" t="str">
        <f aca="false">IF(M9427=1,IF(COUNTIFS(C$2:C9427,C9427,M$2:M9427,1)=1,1,0),"")</f>
        <v/>
      </c>
      <c r="S9427" s="0" t="str">
        <f aca="false">IF(L9427=1,IF(COUNTIFS(C$2:C9427,C9427,L$2:L9427,1)=1,1,0),"")</f>
        <v/>
      </c>
      <c r="T9427" s="38" t="str">
        <f aca="false">IF(N9427="","",N9427+ROW()/10000000)</f>
        <v/>
      </c>
      <c r="U9427" s="0" t="str">
        <f aca="false">IF(G9427=1,IF(B9427="",1,0),"")</f>
        <v/>
      </c>
    </row>
    <row r="9428" customFormat="false" ht="15" hidden="false" customHeight="false" outlineLevel="0" collapsed="false">
      <c r="A9428" s="35"/>
      <c r="B9428" s="35"/>
      <c r="G9428" s="0" t="str">
        <f aca="false">IF(A9428="","",IF(AND(A9428&gt;=Debut,A9428&lt;Fin),1,0))</f>
        <v/>
      </c>
      <c r="H9428" s="0" t="str">
        <f aca="false">IF(G9428=1,INT(ROUND((A9428-Debut)*86400,0)/600),"")</f>
        <v/>
      </c>
      <c r="I9428" s="0" t="str">
        <f aca="false">IF(G9428=1,INT(ROUND((A9428-Debut)*86400,0)/3600),"")</f>
        <v/>
      </c>
      <c r="J9428" s="0" t="str">
        <f aca="false">IF(OR(A9428="",B9428=""),"",ROUND((B9428-A9428)*86400,0))</f>
        <v/>
      </c>
      <c r="K9428" s="37" t="str">
        <f aca="false">IF(G9428=1,IF(COUNTIFS($C:$C,C9428,$G:$G,1,$A:$A,"&gt;="&amp;(A9428-FenetreInterm/86400),$A:$A,"&lt;="&amp;A9428)&gt;=NbInterm,1,0),"")</f>
        <v/>
      </c>
      <c r="L9428" s="37" t="str">
        <f aca="false">IF(G9428=1,IF(B9428="",0,IF(J9428&lt;SeuilFugitive,1,0)),"")</f>
        <v/>
      </c>
      <c r="M9428" s="37" t="str">
        <f aca="false">IF(G9428=1,IF(B9428="",IF((Fin-A9428)*24&gt;SeuilFigee,1,0),IF(J9428&gt;SeuilFigee*3600,1,0)),"")</f>
        <v/>
      </c>
      <c r="N9428" s="0" t="str">
        <f aca="false">IF(G9428=1,IF(COUNTIF(H$2:H9428,H9428)=1,COUNTIF($H:$H,H9428),""),"")</f>
        <v/>
      </c>
      <c r="O9428" s="0" t="str">
        <f aca="false">IF(G9428=1,IF(COUNTIF(I$2:I9428,I9428)=1,COUNTIF($I:$I,I9428),""),"")</f>
        <v/>
      </c>
      <c r="P9428" s="38" t="str">
        <f aca="false">IF(G9428=1,IF(COUNTIFS(C$2:C9428,C9428,G$2:G9428,1)=1,COUNTIFS($C:$C,C9428,$G:$G,1)+ROW()/10000000,""),"")</f>
        <v/>
      </c>
      <c r="Q9428" s="0" t="str">
        <f aca="false">IF(K9428=1,IF(COUNTIFS(C$2:C9428,C9428,K$2:K9428,1)=1,1,0),"")</f>
        <v/>
      </c>
      <c r="R9428" s="0" t="str">
        <f aca="false">IF(M9428=1,IF(COUNTIFS(C$2:C9428,C9428,M$2:M9428,1)=1,1,0),"")</f>
        <v/>
      </c>
      <c r="S9428" s="0" t="str">
        <f aca="false">IF(L9428=1,IF(COUNTIFS(C$2:C9428,C9428,L$2:L9428,1)=1,1,0),"")</f>
        <v/>
      </c>
      <c r="T9428" s="38" t="str">
        <f aca="false">IF(N9428="","",N9428+ROW()/10000000)</f>
        <v/>
      </c>
      <c r="U9428" s="0" t="str">
        <f aca="false">IF(G9428=1,IF(B9428="",1,0),"")</f>
        <v/>
      </c>
    </row>
    <row r="9429" customFormat="false" ht="15" hidden="false" customHeight="false" outlineLevel="0" collapsed="false">
      <c r="A9429" s="35"/>
      <c r="B9429" s="35"/>
      <c r="G9429" s="0" t="str">
        <f aca="false">IF(A9429="","",IF(AND(A9429&gt;=Debut,A9429&lt;Fin),1,0))</f>
        <v/>
      </c>
      <c r="H9429" s="0" t="str">
        <f aca="false">IF(G9429=1,INT(ROUND((A9429-Debut)*86400,0)/600),"")</f>
        <v/>
      </c>
      <c r="I9429" s="0" t="str">
        <f aca="false">IF(G9429=1,INT(ROUND((A9429-Debut)*86400,0)/3600),"")</f>
        <v/>
      </c>
      <c r="J9429" s="0" t="str">
        <f aca="false">IF(OR(A9429="",B9429=""),"",ROUND((B9429-A9429)*86400,0))</f>
        <v/>
      </c>
      <c r="K9429" s="37" t="str">
        <f aca="false">IF(G9429=1,IF(COUNTIFS($C:$C,C9429,$G:$G,1,$A:$A,"&gt;="&amp;(A9429-FenetreInterm/86400),$A:$A,"&lt;="&amp;A9429)&gt;=NbInterm,1,0),"")</f>
        <v/>
      </c>
      <c r="L9429" s="37" t="str">
        <f aca="false">IF(G9429=1,IF(B9429="",0,IF(J9429&lt;SeuilFugitive,1,0)),"")</f>
        <v/>
      </c>
      <c r="M9429" s="37" t="str">
        <f aca="false">IF(G9429=1,IF(B9429="",IF((Fin-A9429)*24&gt;SeuilFigee,1,0),IF(J9429&gt;SeuilFigee*3600,1,0)),"")</f>
        <v/>
      </c>
      <c r="N9429" s="0" t="str">
        <f aca="false">IF(G9429=1,IF(COUNTIF(H$2:H9429,H9429)=1,COUNTIF($H:$H,H9429),""),"")</f>
        <v/>
      </c>
      <c r="O9429" s="0" t="str">
        <f aca="false">IF(G9429=1,IF(COUNTIF(I$2:I9429,I9429)=1,COUNTIF($I:$I,I9429),""),"")</f>
        <v/>
      </c>
      <c r="P9429" s="38" t="str">
        <f aca="false">IF(G9429=1,IF(COUNTIFS(C$2:C9429,C9429,G$2:G9429,1)=1,COUNTIFS($C:$C,C9429,$G:$G,1)+ROW()/10000000,""),"")</f>
        <v/>
      </c>
      <c r="Q9429" s="0" t="str">
        <f aca="false">IF(K9429=1,IF(COUNTIFS(C$2:C9429,C9429,K$2:K9429,1)=1,1,0),"")</f>
        <v/>
      </c>
      <c r="R9429" s="0" t="str">
        <f aca="false">IF(M9429=1,IF(COUNTIFS(C$2:C9429,C9429,M$2:M9429,1)=1,1,0),"")</f>
        <v/>
      </c>
      <c r="S9429" s="0" t="str">
        <f aca="false">IF(L9429=1,IF(COUNTIFS(C$2:C9429,C9429,L$2:L9429,1)=1,1,0),"")</f>
        <v/>
      </c>
      <c r="T9429" s="38" t="str">
        <f aca="false">IF(N9429="","",N9429+ROW()/10000000)</f>
        <v/>
      </c>
      <c r="U9429" s="0" t="str">
        <f aca="false">IF(G9429=1,IF(B9429="",1,0),"")</f>
        <v/>
      </c>
    </row>
    <row r="9430" customFormat="false" ht="15" hidden="false" customHeight="false" outlineLevel="0" collapsed="false">
      <c r="A9430" s="35"/>
      <c r="B9430" s="35"/>
      <c r="G9430" s="0" t="str">
        <f aca="false">IF(A9430="","",IF(AND(A9430&gt;=Debut,A9430&lt;Fin),1,0))</f>
        <v/>
      </c>
      <c r="H9430" s="0" t="str">
        <f aca="false">IF(G9430=1,INT(ROUND((A9430-Debut)*86400,0)/600),"")</f>
        <v/>
      </c>
      <c r="I9430" s="0" t="str">
        <f aca="false">IF(G9430=1,INT(ROUND((A9430-Debut)*86400,0)/3600),"")</f>
        <v/>
      </c>
      <c r="J9430" s="0" t="str">
        <f aca="false">IF(OR(A9430="",B9430=""),"",ROUND((B9430-A9430)*86400,0))</f>
        <v/>
      </c>
      <c r="K9430" s="37" t="str">
        <f aca="false">IF(G9430=1,IF(COUNTIFS($C:$C,C9430,$G:$G,1,$A:$A,"&gt;="&amp;(A9430-FenetreInterm/86400),$A:$A,"&lt;="&amp;A9430)&gt;=NbInterm,1,0),"")</f>
        <v/>
      </c>
      <c r="L9430" s="37" t="str">
        <f aca="false">IF(G9430=1,IF(B9430="",0,IF(J9430&lt;SeuilFugitive,1,0)),"")</f>
        <v/>
      </c>
      <c r="M9430" s="37" t="str">
        <f aca="false">IF(G9430=1,IF(B9430="",IF((Fin-A9430)*24&gt;SeuilFigee,1,0),IF(J9430&gt;SeuilFigee*3600,1,0)),"")</f>
        <v/>
      </c>
      <c r="N9430" s="0" t="str">
        <f aca="false">IF(G9430=1,IF(COUNTIF(H$2:H9430,H9430)=1,COUNTIF($H:$H,H9430),""),"")</f>
        <v/>
      </c>
      <c r="O9430" s="0" t="str">
        <f aca="false">IF(G9430=1,IF(COUNTIF(I$2:I9430,I9430)=1,COUNTIF($I:$I,I9430),""),"")</f>
        <v/>
      </c>
      <c r="P9430" s="38" t="str">
        <f aca="false">IF(G9430=1,IF(COUNTIFS(C$2:C9430,C9430,G$2:G9430,1)=1,COUNTIFS($C:$C,C9430,$G:$G,1)+ROW()/10000000,""),"")</f>
        <v/>
      </c>
      <c r="Q9430" s="0" t="str">
        <f aca="false">IF(K9430=1,IF(COUNTIFS(C$2:C9430,C9430,K$2:K9430,1)=1,1,0),"")</f>
        <v/>
      </c>
      <c r="R9430" s="0" t="str">
        <f aca="false">IF(M9430=1,IF(COUNTIFS(C$2:C9430,C9430,M$2:M9430,1)=1,1,0),"")</f>
        <v/>
      </c>
      <c r="S9430" s="0" t="str">
        <f aca="false">IF(L9430=1,IF(COUNTIFS(C$2:C9430,C9430,L$2:L9430,1)=1,1,0),"")</f>
        <v/>
      </c>
      <c r="T9430" s="38" t="str">
        <f aca="false">IF(N9430="","",N9430+ROW()/10000000)</f>
        <v/>
      </c>
      <c r="U9430" s="0" t="str">
        <f aca="false">IF(G9430=1,IF(B9430="",1,0),"")</f>
        <v/>
      </c>
    </row>
    <row r="9431" customFormat="false" ht="15" hidden="false" customHeight="false" outlineLevel="0" collapsed="false">
      <c r="A9431" s="35"/>
      <c r="B9431" s="35"/>
      <c r="G9431" s="0" t="str">
        <f aca="false">IF(A9431="","",IF(AND(A9431&gt;=Debut,A9431&lt;Fin),1,0))</f>
        <v/>
      </c>
      <c r="H9431" s="0" t="str">
        <f aca="false">IF(G9431=1,INT(ROUND((A9431-Debut)*86400,0)/600),"")</f>
        <v/>
      </c>
      <c r="I9431" s="0" t="str">
        <f aca="false">IF(G9431=1,INT(ROUND((A9431-Debut)*86400,0)/3600),"")</f>
        <v/>
      </c>
      <c r="J9431" s="0" t="str">
        <f aca="false">IF(OR(A9431="",B9431=""),"",ROUND((B9431-A9431)*86400,0))</f>
        <v/>
      </c>
      <c r="K9431" s="37" t="str">
        <f aca="false">IF(G9431=1,IF(COUNTIFS($C:$C,C9431,$G:$G,1,$A:$A,"&gt;="&amp;(A9431-FenetreInterm/86400),$A:$A,"&lt;="&amp;A9431)&gt;=NbInterm,1,0),"")</f>
        <v/>
      </c>
      <c r="L9431" s="37" t="str">
        <f aca="false">IF(G9431=1,IF(B9431="",0,IF(J9431&lt;SeuilFugitive,1,0)),"")</f>
        <v/>
      </c>
      <c r="M9431" s="37" t="str">
        <f aca="false">IF(G9431=1,IF(B9431="",IF((Fin-A9431)*24&gt;SeuilFigee,1,0),IF(J9431&gt;SeuilFigee*3600,1,0)),"")</f>
        <v/>
      </c>
      <c r="N9431" s="0" t="str">
        <f aca="false">IF(G9431=1,IF(COUNTIF(H$2:H9431,H9431)=1,COUNTIF($H:$H,H9431),""),"")</f>
        <v/>
      </c>
      <c r="O9431" s="0" t="str">
        <f aca="false">IF(G9431=1,IF(COUNTIF(I$2:I9431,I9431)=1,COUNTIF($I:$I,I9431),""),"")</f>
        <v/>
      </c>
      <c r="P9431" s="38" t="str">
        <f aca="false">IF(G9431=1,IF(COUNTIFS(C$2:C9431,C9431,G$2:G9431,1)=1,COUNTIFS($C:$C,C9431,$G:$G,1)+ROW()/10000000,""),"")</f>
        <v/>
      </c>
      <c r="Q9431" s="0" t="str">
        <f aca="false">IF(K9431=1,IF(COUNTIFS(C$2:C9431,C9431,K$2:K9431,1)=1,1,0),"")</f>
        <v/>
      </c>
      <c r="R9431" s="0" t="str">
        <f aca="false">IF(M9431=1,IF(COUNTIFS(C$2:C9431,C9431,M$2:M9431,1)=1,1,0),"")</f>
        <v/>
      </c>
      <c r="S9431" s="0" t="str">
        <f aca="false">IF(L9431=1,IF(COUNTIFS(C$2:C9431,C9431,L$2:L9431,1)=1,1,0),"")</f>
        <v/>
      </c>
      <c r="T9431" s="38" t="str">
        <f aca="false">IF(N9431="","",N9431+ROW()/10000000)</f>
        <v/>
      </c>
      <c r="U9431" s="0" t="str">
        <f aca="false">IF(G9431=1,IF(B9431="",1,0),"")</f>
        <v/>
      </c>
    </row>
    <row r="9432" customFormat="false" ht="15" hidden="false" customHeight="false" outlineLevel="0" collapsed="false">
      <c r="A9432" s="35"/>
      <c r="B9432" s="35"/>
      <c r="G9432" s="0" t="str">
        <f aca="false">IF(A9432="","",IF(AND(A9432&gt;=Debut,A9432&lt;Fin),1,0))</f>
        <v/>
      </c>
      <c r="H9432" s="0" t="str">
        <f aca="false">IF(G9432=1,INT(ROUND((A9432-Debut)*86400,0)/600),"")</f>
        <v/>
      </c>
      <c r="I9432" s="0" t="str">
        <f aca="false">IF(G9432=1,INT(ROUND((A9432-Debut)*86400,0)/3600),"")</f>
        <v/>
      </c>
      <c r="J9432" s="0" t="str">
        <f aca="false">IF(OR(A9432="",B9432=""),"",ROUND((B9432-A9432)*86400,0))</f>
        <v/>
      </c>
      <c r="K9432" s="37" t="str">
        <f aca="false">IF(G9432=1,IF(COUNTIFS($C:$C,C9432,$G:$G,1,$A:$A,"&gt;="&amp;(A9432-FenetreInterm/86400),$A:$A,"&lt;="&amp;A9432)&gt;=NbInterm,1,0),"")</f>
        <v/>
      </c>
      <c r="L9432" s="37" t="str">
        <f aca="false">IF(G9432=1,IF(B9432="",0,IF(J9432&lt;SeuilFugitive,1,0)),"")</f>
        <v/>
      </c>
      <c r="M9432" s="37" t="str">
        <f aca="false">IF(G9432=1,IF(B9432="",IF((Fin-A9432)*24&gt;SeuilFigee,1,0),IF(J9432&gt;SeuilFigee*3600,1,0)),"")</f>
        <v/>
      </c>
      <c r="N9432" s="0" t="str">
        <f aca="false">IF(G9432=1,IF(COUNTIF(H$2:H9432,H9432)=1,COUNTIF($H:$H,H9432),""),"")</f>
        <v/>
      </c>
      <c r="O9432" s="0" t="str">
        <f aca="false">IF(G9432=1,IF(COUNTIF(I$2:I9432,I9432)=1,COUNTIF($I:$I,I9432),""),"")</f>
        <v/>
      </c>
      <c r="P9432" s="38" t="str">
        <f aca="false">IF(G9432=1,IF(COUNTIFS(C$2:C9432,C9432,G$2:G9432,1)=1,COUNTIFS($C:$C,C9432,$G:$G,1)+ROW()/10000000,""),"")</f>
        <v/>
      </c>
      <c r="Q9432" s="0" t="str">
        <f aca="false">IF(K9432=1,IF(COUNTIFS(C$2:C9432,C9432,K$2:K9432,1)=1,1,0),"")</f>
        <v/>
      </c>
      <c r="R9432" s="0" t="str">
        <f aca="false">IF(M9432=1,IF(COUNTIFS(C$2:C9432,C9432,M$2:M9432,1)=1,1,0),"")</f>
        <v/>
      </c>
      <c r="S9432" s="0" t="str">
        <f aca="false">IF(L9432=1,IF(COUNTIFS(C$2:C9432,C9432,L$2:L9432,1)=1,1,0),"")</f>
        <v/>
      </c>
      <c r="T9432" s="38" t="str">
        <f aca="false">IF(N9432="","",N9432+ROW()/10000000)</f>
        <v/>
      </c>
      <c r="U9432" s="0" t="str">
        <f aca="false">IF(G9432=1,IF(B9432="",1,0),"")</f>
        <v/>
      </c>
    </row>
    <row r="9433" customFormat="false" ht="15" hidden="false" customHeight="false" outlineLevel="0" collapsed="false">
      <c r="A9433" s="35"/>
      <c r="B9433" s="35"/>
      <c r="G9433" s="0" t="str">
        <f aca="false">IF(A9433="","",IF(AND(A9433&gt;=Debut,A9433&lt;Fin),1,0))</f>
        <v/>
      </c>
      <c r="H9433" s="0" t="str">
        <f aca="false">IF(G9433=1,INT(ROUND((A9433-Debut)*86400,0)/600),"")</f>
        <v/>
      </c>
      <c r="I9433" s="0" t="str">
        <f aca="false">IF(G9433=1,INT(ROUND((A9433-Debut)*86400,0)/3600),"")</f>
        <v/>
      </c>
      <c r="J9433" s="0" t="str">
        <f aca="false">IF(OR(A9433="",B9433=""),"",ROUND((B9433-A9433)*86400,0))</f>
        <v/>
      </c>
      <c r="K9433" s="37" t="str">
        <f aca="false">IF(G9433=1,IF(COUNTIFS($C:$C,C9433,$G:$G,1,$A:$A,"&gt;="&amp;(A9433-FenetreInterm/86400),$A:$A,"&lt;="&amp;A9433)&gt;=NbInterm,1,0),"")</f>
        <v/>
      </c>
      <c r="L9433" s="37" t="str">
        <f aca="false">IF(G9433=1,IF(B9433="",0,IF(J9433&lt;SeuilFugitive,1,0)),"")</f>
        <v/>
      </c>
      <c r="M9433" s="37" t="str">
        <f aca="false">IF(G9433=1,IF(B9433="",IF((Fin-A9433)*24&gt;SeuilFigee,1,0),IF(J9433&gt;SeuilFigee*3600,1,0)),"")</f>
        <v/>
      </c>
      <c r="N9433" s="0" t="str">
        <f aca="false">IF(G9433=1,IF(COUNTIF(H$2:H9433,H9433)=1,COUNTIF($H:$H,H9433),""),"")</f>
        <v/>
      </c>
      <c r="O9433" s="0" t="str">
        <f aca="false">IF(G9433=1,IF(COUNTIF(I$2:I9433,I9433)=1,COUNTIF($I:$I,I9433),""),"")</f>
        <v/>
      </c>
      <c r="P9433" s="38" t="str">
        <f aca="false">IF(G9433=1,IF(COUNTIFS(C$2:C9433,C9433,G$2:G9433,1)=1,COUNTIFS($C:$C,C9433,$G:$G,1)+ROW()/10000000,""),"")</f>
        <v/>
      </c>
      <c r="Q9433" s="0" t="str">
        <f aca="false">IF(K9433=1,IF(COUNTIFS(C$2:C9433,C9433,K$2:K9433,1)=1,1,0),"")</f>
        <v/>
      </c>
      <c r="R9433" s="0" t="str">
        <f aca="false">IF(M9433=1,IF(COUNTIFS(C$2:C9433,C9433,M$2:M9433,1)=1,1,0),"")</f>
        <v/>
      </c>
      <c r="S9433" s="0" t="str">
        <f aca="false">IF(L9433=1,IF(COUNTIFS(C$2:C9433,C9433,L$2:L9433,1)=1,1,0),"")</f>
        <v/>
      </c>
      <c r="T9433" s="38" t="str">
        <f aca="false">IF(N9433="","",N9433+ROW()/10000000)</f>
        <v/>
      </c>
      <c r="U9433" s="0" t="str">
        <f aca="false">IF(G9433=1,IF(B9433="",1,0),"")</f>
        <v/>
      </c>
    </row>
    <row r="9434" customFormat="false" ht="15" hidden="false" customHeight="false" outlineLevel="0" collapsed="false">
      <c r="A9434" s="35"/>
      <c r="B9434" s="35"/>
      <c r="G9434" s="0" t="str">
        <f aca="false">IF(A9434="","",IF(AND(A9434&gt;=Debut,A9434&lt;Fin),1,0))</f>
        <v/>
      </c>
      <c r="H9434" s="0" t="str">
        <f aca="false">IF(G9434=1,INT(ROUND((A9434-Debut)*86400,0)/600),"")</f>
        <v/>
      </c>
      <c r="I9434" s="0" t="str">
        <f aca="false">IF(G9434=1,INT(ROUND((A9434-Debut)*86400,0)/3600),"")</f>
        <v/>
      </c>
      <c r="J9434" s="0" t="str">
        <f aca="false">IF(OR(A9434="",B9434=""),"",ROUND((B9434-A9434)*86400,0))</f>
        <v/>
      </c>
      <c r="K9434" s="37" t="str">
        <f aca="false">IF(G9434=1,IF(COUNTIFS($C:$C,C9434,$G:$G,1,$A:$A,"&gt;="&amp;(A9434-FenetreInterm/86400),$A:$A,"&lt;="&amp;A9434)&gt;=NbInterm,1,0),"")</f>
        <v/>
      </c>
      <c r="L9434" s="37" t="str">
        <f aca="false">IF(G9434=1,IF(B9434="",0,IF(J9434&lt;SeuilFugitive,1,0)),"")</f>
        <v/>
      </c>
      <c r="M9434" s="37" t="str">
        <f aca="false">IF(G9434=1,IF(B9434="",IF((Fin-A9434)*24&gt;SeuilFigee,1,0),IF(J9434&gt;SeuilFigee*3600,1,0)),"")</f>
        <v/>
      </c>
      <c r="N9434" s="0" t="str">
        <f aca="false">IF(G9434=1,IF(COUNTIF(H$2:H9434,H9434)=1,COUNTIF($H:$H,H9434),""),"")</f>
        <v/>
      </c>
      <c r="O9434" s="0" t="str">
        <f aca="false">IF(G9434=1,IF(COUNTIF(I$2:I9434,I9434)=1,COUNTIF($I:$I,I9434),""),"")</f>
        <v/>
      </c>
      <c r="P9434" s="38" t="str">
        <f aca="false">IF(G9434=1,IF(COUNTIFS(C$2:C9434,C9434,G$2:G9434,1)=1,COUNTIFS($C:$C,C9434,$G:$G,1)+ROW()/10000000,""),"")</f>
        <v/>
      </c>
      <c r="Q9434" s="0" t="str">
        <f aca="false">IF(K9434=1,IF(COUNTIFS(C$2:C9434,C9434,K$2:K9434,1)=1,1,0),"")</f>
        <v/>
      </c>
      <c r="R9434" s="0" t="str">
        <f aca="false">IF(M9434=1,IF(COUNTIFS(C$2:C9434,C9434,M$2:M9434,1)=1,1,0),"")</f>
        <v/>
      </c>
      <c r="S9434" s="0" t="str">
        <f aca="false">IF(L9434=1,IF(COUNTIFS(C$2:C9434,C9434,L$2:L9434,1)=1,1,0),"")</f>
        <v/>
      </c>
      <c r="T9434" s="38" t="str">
        <f aca="false">IF(N9434="","",N9434+ROW()/10000000)</f>
        <v/>
      </c>
      <c r="U9434" s="0" t="str">
        <f aca="false">IF(G9434=1,IF(B9434="",1,0),"")</f>
        <v/>
      </c>
    </row>
    <row r="9435" customFormat="false" ht="15" hidden="false" customHeight="false" outlineLevel="0" collapsed="false">
      <c r="A9435" s="35"/>
      <c r="B9435" s="35"/>
      <c r="G9435" s="0" t="str">
        <f aca="false">IF(A9435="","",IF(AND(A9435&gt;=Debut,A9435&lt;Fin),1,0))</f>
        <v/>
      </c>
      <c r="H9435" s="0" t="str">
        <f aca="false">IF(G9435=1,INT(ROUND((A9435-Debut)*86400,0)/600),"")</f>
        <v/>
      </c>
      <c r="I9435" s="0" t="str">
        <f aca="false">IF(G9435=1,INT(ROUND((A9435-Debut)*86400,0)/3600),"")</f>
        <v/>
      </c>
      <c r="J9435" s="0" t="str">
        <f aca="false">IF(OR(A9435="",B9435=""),"",ROUND((B9435-A9435)*86400,0))</f>
        <v/>
      </c>
      <c r="K9435" s="37" t="str">
        <f aca="false">IF(G9435=1,IF(COUNTIFS($C:$C,C9435,$G:$G,1,$A:$A,"&gt;="&amp;(A9435-FenetreInterm/86400),$A:$A,"&lt;="&amp;A9435)&gt;=NbInterm,1,0),"")</f>
        <v/>
      </c>
      <c r="L9435" s="37" t="str">
        <f aca="false">IF(G9435=1,IF(B9435="",0,IF(J9435&lt;SeuilFugitive,1,0)),"")</f>
        <v/>
      </c>
      <c r="M9435" s="37" t="str">
        <f aca="false">IF(G9435=1,IF(B9435="",IF((Fin-A9435)*24&gt;SeuilFigee,1,0),IF(J9435&gt;SeuilFigee*3600,1,0)),"")</f>
        <v/>
      </c>
      <c r="N9435" s="0" t="str">
        <f aca="false">IF(G9435=1,IF(COUNTIF(H$2:H9435,H9435)=1,COUNTIF($H:$H,H9435),""),"")</f>
        <v/>
      </c>
      <c r="O9435" s="0" t="str">
        <f aca="false">IF(G9435=1,IF(COUNTIF(I$2:I9435,I9435)=1,COUNTIF($I:$I,I9435),""),"")</f>
        <v/>
      </c>
      <c r="P9435" s="38" t="str">
        <f aca="false">IF(G9435=1,IF(COUNTIFS(C$2:C9435,C9435,G$2:G9435,1)=1,COUNTIFS($C:$C,C9435,$G:$G,1)+ROW()/10000000,""),"")</f>
        <v/>
      </c>
      <c r="Q9435" s="0" t="str">
        <f aca="false">IF(K9435=1,IF(COUNTIFS(C$2:C9435,C9435,K$2:K9435,1)=1,1,0),"")</f>
        <v/>
      </c>
      <c r="R9435" s="0" t="str">
        <f aca="false">IF(M9435=1,IF(COUNTIFS(C$2:C9435,C9435,M$2:M9435,1)=1,1,0),"")</f>
        <v/>
      </c>
      <c r="S9435" s="0" t="str">
        <f aca="false">IF(L9435=1,IF(COUNTIFS(C$2:C9435,C9435,L$2:L9435,1)=1,1,0),"")</f>
        <v/>
      </c>
      <c r="T9435" s="38" t="str">
        <f aca="false">IF(N9435="","",N9435+ROW()/10000000)</f>
        <v/>
      </c>
      <c r="U9435" s="0" t="str">
        <f aca="false">IF(G9435=1,IF(B9435="",1,0),"")</f>
        <v/>
      </c>
    </row>
    <row r="9436" customFormat="false" ht="15" hidden="false" customHeight="false" outlineLevel="0" collapsed="false">
      <c r="A9436" s="35"/>
      <c r="B9436" s="35"/>
      <c r="G9436" s="0" t="str">
        <f aca="false">IF(A9436="","",IF(AND(A9436&gt;=Debut,A9436&lt;Fin),1,0))</f>
        <v/>
      </c>
      <c r="H9436" s="0" t="str">
        <f aca="false">IF(G9436=1,INT(ROUND((A9436-Debut)*86400,0)/600),"")</f>
        <v/>
      </c>
      <c r="I9436" s="0" t="str">
        <f aca="false">IF(G9436=1,INT(ROUND((A9436-Debut)*86400,0)/3600),"")</f>
        <v/>
      </c>
      <c r="J9436" s="0" t="str">
        <f aca="false">IF(OR(A9436="",B9436=""),"",ROUND((B9436-A9436)*86400,0))</f>
        <v/>
      </c>
      <c r="K9436" s="37" t="str">
        <f aca="false">IF(G9436=1,IF(COUNTIFS($C:$C,C9436,$G:$G,1,$A:$A,"&gt;="&amp;(A9436-FenetreInterm/86400),$A:$A,"&lt;="&amp;A9436)&gt;=NbInterm,1,0),"")</f>
        <v/>
      </c>
      <c r="L9436" s="37" t="str">
        <f aca="false">IF(G9436=1,IF(B9436="",0,IF(J9436&lt;SeuilFugitive,1,0)),"")</f>
        <v/>
      </c>
      <c r="M9436" s="37" t="str">
        <f aca="false">IF(G9436=1,IF(B9436="",IF((Fin-A9436)*24&gt;SeuilFigee,1,0),IF(J9436&gt;SeuilFigee*3600,1,0)),"")</f>
        <v/>
      </c>
      <c r="N9436" s="0" t="str">
        <f aca="false">IF(G9436=1,IF(COUNTIF(H$2:H9436,H9436)=1,COUNTIF($H:$H,H9436),""),"")</f>
        <v/>
      </c>
      <c r="O9436" s="0" t="str">
        <f aca="false">IF(G9436=1,IF(COUNTIF(I$2:I9436,I9436)=1,COUNTIF($I:$I,I9436),""),"")</f>
        <v/>
      </c>
      <c r="P9436" s="38" t="str">
        <f aca="false">IF(G9436=1,IF(COUNTIFS(C$2:C9436,C9436,G$2:G9436,1)=1,COUNTIFS($C:$C,C9436,$G:$G,1)+ROW()/10000000,""),"")</f>
        <v/>
      </c>
      <c r="Q9436" s="0" t="str">
        <f aca="false">IF(K9436=1,IF(COUNTIFS(C$2:C9436,C9436,K$2:K9436,1)=1,1,0),"")</f>
        <v/>
      </c>
      <c r="R9436" s="0" t="str">
        <f aca="false">IF(M9436=1,IF(COUNTIFS(C$2:C9436,C9436,M$2:M9436,1)=1,1,0),"")</f>
        <v/>
      </c>
      <c r="S9436" s="0" t="str">
        <f aca="false">IF(L9436=1,IF(COUNTIFS(C$2:C9436,C9436,L$2:L9436,1)=1,1,0),"")</f>
        <v/>
      </c>
      <c r="T9436" s="38" t="str">
        <f aca="false">IF(N9436="","",N9436+ROW()/10000000)</f>
        <v/>
      </c>
      <c r="U9436" s="0" t="str">
        <f aca="false">IF(G9436=1,IF(B9436="",1,0),"")</f>
        <v/>
      </c>
    </row>
    <row r="9437" customFormat="false" ht="15" hidden="false" customHeight="false" outlineLevel="0" collapsed="false">
      <c r="A9437" s="35"/>
      <c r="B9437" s="35"/>
      <c r="G9437" s="0" t="str">
        <f aca="false">IF(A9437="","",IF(AND(A9437&gt;=Debut,A9437&lt;Fin),1,0))</f>
        <v/>
      </c>
      <c r="H9437" s="0" t="str">
        <f aca="false">IF(G9437=1,INT(ROUND((A9437-Debut)*86400,0)/600),"")</f>
        <v/>
      </c>
      <c r="I9437" s="0" t="str">
        <f aca="false">IF(G9437=1,INT(ROUND((A9437-Debut)*86400,0)/3600),"")</f>
        <v/>
      </c>
      <c r="J9437" s="0" t="str">
        <f aca="false">IF(OR(A9437="",B9437=""),"",ROUND((B9437-A9437)*86400,0))</f>
        <v/>
      </c>
      <c r="K9437" s="37" t="str">
        <f aca="false">IF(G9437=1,IF(COUNTIFS($C:$C,C9437,$G:$G,1,$A:$A,"&gt;="&amp;(A9437-FenetreInterm/86400),$A:$A,"&lt;="&amp;A9437)&gt;=NbInterm,1,0),"")</f>
        <v/>
      </c>
      <c r="L9437" s="37" t="str">
        <f aca="false">IF(G9437=1,IF(B9437="",0,IF(J9437&lt;SeuilFugitive,1,0)),"")</f>
        <v/>
      </c>
      <c r="M9437" s="37" t="str">
        <f aca="false">IF(G9437=1,IF(B9437="",IF((Fin-A9437)*24&gt;SeuilFigee,1,0),IF(J9437&gt;SeuilFigee*3600,1,0)),"")</f>
        <v/>
      </c>
      <c r="N9437" s="0" t="str">
        <f aca="false">IF(G9437=1,IF(COUNTIF(H$2:H9437,H9437)=1,COUNTIF($H:$H,H9437),""),"")</f>
        <v/>
      </c>
      <c r="O9437" s="0" t="str">
        <f aca="false">IF(G9437=1,IF(COUNTIF(I$2:I9437,I9437)=1,COUNTIF($I:$I,I9437),""),"")</f>
        <v/>
      </c>
      <c r="P9437" s="38" t="str">
        <f aca="false">IF(G9437=1,IF(COUNTIFS(C$2:C9437,C9437,G$2:G9437,1)=1,COUNTIFS($C:$C,C9437,$G:$G,1)+ROW()/10000000,""),"")</f>
        <v/>
      </c>
      <c r="Q9437" s="0" t="str">
        <f aca="false">IF(K9437=1,IF(COUNTIFS(C$2:C9437,C9437,K$2:K9437,1)=1,1,0),"")</f>
        <v/>
      </c>
      <c r="R9437" s="0" t="str">
        <f aca="false">IF(M9437=1,IF(COUNTIFS(C$2:C9437,C9437,M$2:M9437,1)=1,1,0),"")</f>
        <v/>
      </c>
      <c r="S9437" s="0" t="str">
        <f aca="false">IF(L9437=1,IF(COUNTIFS(C$2:C9437,C9437,L$2:L9437,1)=1,1,0),"")</f>
        <v/>
      </c>
      <c r="T9437" s="38" t="str">
        <f aca="false">IF(N9437="","",N9437+ROW()/10000000)</f>
        <v/>
      </c>
      <c r="U9437" s="0" t="str">
        <f aca="false">IF(G9437=1,IF(B9437="",1,0),"")</f>
        <v/>
      </c>
    </row>
    <row r="9438" customFormat="false" ht="15" hidden="false" customHeight="false" outlineLevel="0" collapsed="false">
      <c r="A9438" s="35"/>
      <c r="B9438" s="35"/>
      <c r="G9438" s="0" t="str">
        <f aca="false">IF(A9438="","",IF(AND(A9438&gt;=Debut,A9438&lt;Fin),1,0))</f>
        <v/>
      </c>
      <c r="H9438" s="0" t="str">
        <f aca="false">IF(G9438=1,INT(ROUND((A9438-Debut)*86400,0)/600),"")</f>
        <v/>
      </c>
      <c r="I9438" s="0" t="str">
        <f aca="false">IF(G9438=1,INT(ROUND((A9438-Debut)*86400,0)/3600),"")</f>
        <v/>
      </c>
      <c r="J9438" s="0" t="str">
        <f aca="false">IF(OR(A9438="",B9438=""),"",ROUND((B9438-A9438)*86400,0))</f>
        <v/>
      </c>
      <c r="K9438" s="37" t="str">
        <f aca="false">IF(G9438=1,IF(COUNTIFS($C:$C,C9438,$G:$G,1,$A:$A,"&gt;="&amp;(A9438-FenetreInterm/86400),$A:$A,"&lt;="&amp;A9438)&gt;=NbInterm,1,0),"")</f>
        <v/>
      </c>
      <c r="L9438" s="37" t="str">
        <f aca="false">IF(G9438=1,IF(B9438="",0,IF(J9438&lt;SeuilFugitive,1,0)),"")</f>
        <v/>
      </c>
      <c r="M9438" s="37" t="str">
        <f aca="false">IF(G9438=1,IF(B9438="",IF((Fin-A9438)*24&gt;SeuilFigee,1,0),IF(J9438&gt;SeuilFigee*3600,1,0)),"")</f>
        <v/>
      </c>
      <c r="N9438" s="0" t="str">
        <f aca="false">IF(G9438=1,IF(COUNTIF(H$2:H9438,H9438)=1,COUNTIF($H:$H,H9438),""),"")</f>
        <v/>
      </c>
      <c r="O9438" s="0" t="str">
        <f aca="false">IF(G9438=1,IF(COUNTIF(I$2:I9438,I9438)=1,COUNTIF($I:$I,I9438),""),"")</f>
        <v/>
      </c>
      <c r="P9438" s="38" t="str">
        <f aca="false">IF(G9438=1,IF(COUNTIFS(C$2:C9438,C9438,G$2:G9438,1)=1,COUNTIFS($C:$C,C9438,$G:$G,1)+ROW()/10000000,""),"")</f>
        <v/>
      </c>
      <c r="Q9438" s="0" t="str">
        <f aca="false">IF(K9438=1,IF(COUNTIFS(C$2:C9438,C9438,K$2:K9438,1)=1,1,0),"")</f>
        <v/>
      </c>
      <c r="R9438" s="0" t="str">
        <f aca="false">IF(M9438=1,IF(COUNTIFS(C$2:C9438,C9438,M$2:M9438,1)=1,1,0),"")</f>
        <v/>
      </c>
      <c r="S9438" s="0" t="str">
        <f aca="false">IF(L9438=1,IF(COUNTIFS(C$2:C9438,C9438,L$2:L9438,1)=1,1,0),"")</f>
        <v/>
      </c>
      <c r="T9438" s="38" t="str">
        <f aca="false">IF(N9438="","",N9438+ROW()/10000000)</f>
        <v/>
      </c>
      <c r="U9438" s="0" t="str">
        <f aca="false">IF(G9438=1,IF(B9438="",1,0),"")</f>
        <v/>
      </c>
    </row>
    <row r="9439" customFormat="false" ht="15" hidden="false" customHeight="false" outlineLevel="0" collapsed="false">
      <c r="A9439" s="35"/>
      <c r="B9439" s="35"/>
      <c r="G9439" s="0" t="str">
        <f aca="false">IF(A9439="","",IF(AND(A9439&gt;=Debut,A9439&lt;Fin),1,0))</f>
        <v/>
      </c>
      <c r="H9439" s="0" t="str">
        <f aca="false">IF(G9439=1,INT(ROUND((A9439-Debut)*86400,0)/600),"")</f>
        <v/>
      </c>
      <c r="I9439" s="0" t="str">
        <f aca="false">IF(G9439=1,INT(ROUND((A9439-Debut)*86400,0)/3600),"")</f>
        <v/>
      </c>
      <c r="J9439" s="0" t="str">
        <f aca="false">IF(OR(A9439="",B9439=""),"",ROUND((B9439-A9439)*86400,0))</f>
        <v/>
      </c>
      <c r="K9439" s="37" t="str">
        <f aca="false">IF(G9439=1,IF(COUNTIFS($C:$C,C9439,$G:$G,1,$A:$A,"&gt;="&amp;(A9439-FenetreInterm/86400),$A:$A,"&lt;="&amp;A9439)&gt;=NbInterm,1,0),"")</f>
        <v/>
      </c>
      <c r="L9439" s="37" t="str">
        <f aca="false">IF(G9439=1,IF(B9439="",0,IF(J9439&lt;SeuilFugitive,1,0)),"")</f>
        <v/>
      </c>
      <c r="M9439" s="37" t="str">
        <f aca="false">IF(G9439=1,IF(B9439="",IF((Fin-A9439)*24&gt;SeuilFigee,1,0),IF(J9439&gt;SeuilFigee*3600,1,0)),"")</f>
        <v/>
      </c>
      <c r="N9439" s="0" t="str">
        <f aca="false">IF(G9439=1,IF(COUNTIF(H$2:H9439,H9439)=1,COUNTIF($H:$H,H9439),""),"")</f>
        <v/>
      </c>
      <c r="O9439" s="0" t="str">
        <f aca="false">IF(G9439=1,IF(COUNTIF(I$2:I9439,I9439)=1,COUNTIF($I:$I,I9439),""),"")</f>
        <v/>
      </c>
      <c r="P9439" s="38" t="str">
        <f aca="false">IF(G9439=1,IF(COUNTIFS(C$2:C9439,C9439,G$2:G9439,1)=1,COUNTIFS($C:$C,C9439,$G:$G,1)+ROW()/10000000,""),"")</f>
        <v/>
      </c>
      <c r="Q9439" s="0" t="str">
        <f aca="false">IF(K9439=1,IF(COUNTIFS(C$2:C9439,C9439,K$2:K9439,1)=1,1,0),"")</f>
        <v/>
      </c>
      <c r="R9439" s="0" t="str">
        <f aca="false">IF(M9439=1,IF(COUNTIFS(C$2:C9439,C9439,M$2:M9439,1)=1,1,0),"")</f>
        <v/>
      </c>
      <c r="S9439" s="0" t="str">
        <f aca="false">IF(L9439=1,IF(COUNTIFS(C$2:C9439,C9439,L$2:L9439,1)=1,1,0),"")</f>
        <v/>
      </c>
      <c r="T9439" s="38" t="str">
        <f aca="false">IF(N9439="","",N9439+ROW()/10000000)</f>
        <v/>
      </c>
      <c r="U9439" s="0" t="str">
        <f aca="false">IF(G9439=1,IF(B9439="",1,0),"")</f>
        <v/>
      </c>
    </row>
    <row r="9440" customFormat="false" ht="15" hidden="false" customHeight="false" outlineLevel="0" collapsed="false">
      <c r="A9440" s="35"/>
      <c r="B9440" s="35"/>
      <c r="G9440" s="0" t="str">
        <f aca="false">IF(A9440="","",IF(AND(A9440&gt;=Debut,A9440&lt;Fin),1,0))</f>
        <v/>
      </c>
      <c r="H9440" s="0" t="str">
        <f aca="false">IF(G9440=1,INT(ROUND((A9440-Debut)*86400,0)/600),"")</f>
        <v/>
      </c>
      <c r="I9440" s="0" t="str">
        <f aca="false">IF(G9440=1,INT(ROUND((A9440-Debut)*86400,0)/3600),"")</f>
        <v/>
      </c>
      <c r="J9440" s="0" t="str">
        <f aca="false">IF(OR(A9440="",B9440=""),"",ROUND((B9440-A9440)*86400,0))</f>
        <v/>
      </c>
      <c r="K9440" s="37" t="str">
        <f aca="false">IF(G9440=1,IF(COUNTIFS($C:$C,C9440,$G:$G,1,$A:$A,"&gt;="&amp;(A9440-FenetreInterm/86400),$A:$A,"&lt;="&amp;A9440)&gt;=NbInterm,1,0),"")</f>
        <v/>
      </c>
      <c r="L9440" s="37" t="str">
        <f aca="false">IF(G9440=1,IF(B9440="",0,IF(J9440&lt;SeuilFugitive,1,0)),"")</f>
        <v/>
      </c>
      <c r="M9440" s="37" t="str">
        <f aca="false">IF(G9440=1,IF(B9440="",IF((Fin-A9440)*24&gt;SeuilFigee,1,0),IF(J9440&gt;SeuilFigee*3600,1,0)),"")</f>
        <v/>
      </c>
      <c r="N9440" s="0" t="str">
        <f aca="false">IF(G9440=1,IF(COUNTIF(H$2:H9440,H9440)=1,COUNTIF($H:$H,H9440),""),"")</f>
        <v/>
      </c>
      <c r="O9440" s="0" t="str">
        <f aca="false">IF(G9440=1,IF(COUNTIF(I$2:I9440,I9440)=1,COUNTIF($I:$I,I9440),""),"")</f>
        <v/>
      </c>
      <c r="P9440" s="38" t="str">
        <f aca="false">IF(G9440=1,IF(COUNTIFS(C$2:C9440,C9440,G$2:G9440,1)=1,COUNTIFS($C:$C,C9440,$G:$G,1)+ROW()/10000000,""),"")</f>
        <v/>
      </c>
      <c r="Q9440" s="0" t="str">
        <f aca="false">IF(K9440=1,IF(COUNTIFS(C$2:C9440,C9440,K$2:K9440,1)=1,1,0),"")</f>
        <v/>
      </c>
      <c r="R9440" s="0" t="str">
        <f aca="false">IF(M9440=1,IF(COUNTIFS(C$2:C9440,C9440,M$2:M9440,1)=1,1,0),"")</f>
        <v/>
      </c>
      <c r="S9440" s="0" t="str">
        <f aca="false">IF(L9440=1,IF(COUNTIFS(C$2:C9440,C9440,L$2:L9440,1)=1,1,0),"")</f>
        <v/>
      </c>
      <c r="T9440" s="38" t="str">
        <f aca="false">IF(N9440="","",N9440+ROW()/10000000)</f>
        <v/>
      </c>
      <c r="U9440" s="0" t="str">
        <f aca="false">IF(G9440=1,IF(B9440="",1,0),"")</f>
        <v/>
      </c>
    </row>
    <row r="9441" customFormat="false" ht="15" hidden="false" customHeight="false" outlineLevel="0" collapsed="false">
      <c r="A9441" s="35"/>
      <c r="B9441" s="35"/>
      <c r="G9441" s="0" t="str">
        <f aca="false">IF(A9441="","",IF(AND(A9441&gt;=Debut,A9441&lt;Fin),1,0))</f>
        <v/>
      </c>
      <c r="H9441" s="0" t="str">
        <f aca="false">IF(G9441=1,INT(ROUND((A9441-Debut)*86400,0)/600),"")</f>
        <v/>
      </c>
      <c r="I9441" s="0" t="str">
        <f aca="false">IF(G9441=1,INT(ROUND((A9441-Debut)*86400,0)/3600),"")</f>
        <v/>
      </c>
      <c r="J9441" s="0" t="str">
        <f aca="false">IF(OR(A9441="",B9441=""),"",ROUND((B9441-A9441)*86400,0))</f>
        <v/>
      </c>
      <c r="K9441" s="37" t="str">
        <f aca="false">IF(G9441=1,IF(COUNTIFS($C:$C,C9441,$G:$G,1,$A:$A,"&gt;="&amp;(A9441-FenetreInterm/86400),$A:$A,"&lt;="&amp;A9441)&gt;=NbInterm,1,0),"")</f>
        <v/>
      </c>
      <c r="L9441" s="37" t="str">
        <f aca="false">IF(G9441=1,IF(B9441="",0,IF(J9441&lt;SeuilFugitive,1,0)),"")</f>
        <v/>
      </c>
      <c r="M9441" s="37" t="str">
        <f aca="false">IF(G9441=1,IF(B9441="",IF((Fin-A9441)*24&gt;SeuilFigee,1,0),IF(J9441&gt;SeuilFigee*3600,1,0)),"")</f>
        <v/>
      </c>
      <c r="N9441" s="0" t="str">
        <f aca="false">IF(G9441=1,IF(COUNTIF(H$2:H9441,H9441)=1,COUNTIF($H:$H,H9441),""),"")</f>
        <v/>
      </c>
      <c r="O9441" s="0" t="str">
        <f aca="false">IF(G9441=1,IF(COUNTIF(I$2:I9441,I9441)=1,COUNTIF($I:$I,I9441),""),"")</f>
        <v/>
      </c>
      <c r="P9441" s="38" t="str">
        <f aca="false">IF(G9441=1,IF(COUNTIFS(C$2:C9441,C9441,G$2:G9441,1)=1,COUNTIFS($C:$C,C9441,$G:$G,1)+ROW()/10000000,""),"")</f>
        <v/>
      </c>
      <c r="Q9441" s="0" t="str">
        <f aca="false">IF(K9441=1,IF(COUNTIFS(C$2:C9441,C9441,K$2:K9441,1)=1,1,0),"")</f>
        <v/>
      </c>
      <c r="R9441" s="0" t="str">
        <f aca="false">IF(M9441=1,IF(COUNTIFS(C$2:C9441,C9441,M$2:M9441,1)=1,1,0),"")</f>
        <v/>
      </c>
      <c r="S9441" s="0" t="str">
        <f aca="false">IF(L9441=1,IF(COUNTIFS(C$2:C9441,C9441,L$2:L9441,1)=1,1,0),"")</f>
        <v/>
      </c>
      <c r="T9441" s="38" t="str">
        <f aca="false">IF(N9441="","",N9441+ROW()/10000000)</f>
        <v/>
      </c>
      <c r="U9441" s="0" t="str">
        <f aca="false">IF(G9441=1,IF(B9441="",1,0),"")</f>
        <v/>
      </c>
    </row>
    <row r="9442" customFormat="false" ht="15" hidden="false" customHeight="false" outlineLevel="0" collapsed="false">
      <c r="A9442" s="35"/>
      <c r="B9442" s="35"/>
      <c r="G9442" s="0" t="str">
        <f aca="false">IF(A9442="","",IF(AND(A9442&gt;=Debut,A9442&lt;Fin),1,0))</f>
        <v/>
      </c>
      <c r="H9442" s="0" t="str">
        <f aca="false">IF(G9442=1,INT(ROUND((A9442-Debut)*86400,0)/600),"")</f>
        <v/>
      </c>
      <c r="I9442" s="0" t="str">
        <f aca="false">IF(G9442=1,INT(ROUND((A9442-Debut)*86400,0)/3600),"")</f>
        <v/>
      </c>
      <c r="J9442" s="0" t="str">
        <f aca="false">IF(OR(A9442="",B9442=""),"",ROUND((B9442-A9442)*86400,0))</f>
        <v/>
      </c>
      <c r="K9442" s="37" t="str">
        <f aca="false">IF(G9442=1,IF(COUNTIFS($C:$C,C9442,$G:$G,1,$A:$A,"&gt;="&amp;(A9442-FenetreInterm/86400),$A:$A,"&lt;="&amp;A9442)&gt;=NbInterm,1,0),"")</f>
        <v/>
      </c>
      <c r="L9442" s="37" t="str">
        <f aca="false">IF(G9442=1,IF(B9442="",0,IF(J9442&lt;SeuilFugitive,1,0)),"")</f>
        <v/>
      </c>
      <c r="M9442" s="37" t="str">
        <f aca="false">IF(G9442=1,IF(B9442="",IF((Fin-A9442)*24&gt;SeuilFigee,1,0),IF(J9442&gt;SeuilFigee*3600,1,0)),"")</f>
        <v/>
      </c>
      <c r="N9442" s="0" t="str">
        <f aca="false">IF(G9442=1,IF(COUNTIF(H$2:H9442,H9442)=1,COUNTIF($H:$H,H9442),""),"")</f>
        <v/>
      </c>
      <c r="O9442" s="0" t="str">
        <f aca="false">IF(G9442=1,IF(COUNTIF(I$2:I9442,I9442)=1,COUNTIF($I:$I,I9442),""),"")</f>
        <v/>
      </c>
      <c r="P9442" s="38" t="str">
        <f aca="false">IF(G9442=1,IF(COUNTIFS(C$2:C9442,C9442,G$2:G9442,1)=1,COUNTIFS($C:$C,C9442,$G:$G,1)+ROW()/10000000,""),"")</f>
        <v/>
      </c>
      <c r="Q9442" s="0" t="str">
        <f aca="false">IF(K9442=1,IF(COUNTIFS(C$2:C9442,C9442,K$2:K9442,1)=1,1,0),"")</f>
        <v/>
      </c>
      <c r="R9442" s="0" t="str">
        <f aca="false">IF(M9442=1,IF(COUNTIFS(C$2:C9442,C9442,M$2:M9442,1)=1,1,0),"")</f>
        <v/>
      </c>
      <c r="S9442" s="0" t="str">
        <f aca="false">IF(L9442=1,IF(COUNTIFS(C$2:C9442,C9442,L$2:L9442,1)=1,1,0),"")</f>
        <v/>
      </c>
      <c r="T9442" s="38" t="str">
        <f aca="false">IF(N9442="","",N9442+ROW()/10000000)</f>
        <v/>
      </c>
      <c r="U9442" s="0" t="str">
        <f aca="false">IF(G9442=1,IF(B9442="",1,0),"")</f>
        <v/>
      </c>
    </row>
    <row r="9443" customFormat="false" ht="15" hidden="false" customHeight="false" outlineLevel="0" collapsed="false">
      <c r="A9443" s="35"/>
      <c r="B9443" s="35"/>
      <c r="G9443" s="0" t="str">
        <f aca="false">IF(A9443="","",IF(AND(A9443&gt;=Debut,A9443&lt;Fin),1,0))</f>
        <v/>
      </c>
      <c r="H9443" s="0" t="str">
        <f aca="false">IF(G9443=1,INT(ROUND((A9443-Debut)*86400,0)/600),"")</f>
        <v/>
      </c>
      <c r="I9443" s="0" t="str">
        <f aca="false">IF(G9443=1,INT(ROUND((A9443-Debut)*86400,0)/3600),"")</f>
        <v/>
      </c>
      <c r="J9443" s="0" t="str">
        <f aca="false">IF(OR(A9443="",B9443=""),"",ROUND((B9443-A9443)*86400,0))</f>
        <v/>
      </c>
      <c r="K9443" s="37" t="str">
        <f aca="false">IF(G9443=1,IF(COUNTIFS($C:$C,C9443,$G:$G,1,$A:$A,"&gt;="&amp;(A9443-FenetreInterm/86400),$A:$A,"&lt;="&amp;A9443)&gt;=NbInterm,1,0),"")</f>
        <v/>
      </c>
      <c r="L9443" s="37" t="str">
        <f aca="false">IF(G9443=1,IF(B9443="",0,IF(J9443&lt;SeuilFugitive,1,0)),"")</f>
        <v/>
      </c>
      <c r="M9443" s="37" t="str">
        <f aca="false">IF(G9443=1,IF(B9443="",IF((Fin-A9443)*24&gt;SeuilFigee,1,0),IF(J9443&gt;SeuilFigee*3600,1,0)),"")</f>
        <v/>
      </c>
      <c r="N9443" s="0" t="str">
        <f aca="false">IF(G9443=1,IF(COUNTIF(H$2:H9443,H9443)=1,COUNTIF($H:$H,H9443),""),"")</f>
        <v/>
      </c>
      <c r="O9443" s="0" t="str">
        <f aca="false">IF(G9443=1,IF(COUNTIF(I$2:I9443,I9443)=1,COUNTIF($I:$I,I9443),""),"")</f>
        <v/>
      </c>
      <c r="P9443" s="38" t="str">
        <f aca="false">IF(G9443=1,IF(COUNTIFS(C$2:C9443,C9443,G$2:G9443,1)=1,COUNTIFS($C:$C,C9443,$G:$G,1)+ROW()/10000000,""),"")</f>
        <v/>
      </c>
      <c r="Q9443" s="0" t="str">
        <f aca="false">IF(K9443=1,IF(COUNTIFS(C$2:C9443,C9443,K$2:K9443,1)=1,1,0),"")</f>
        <v/>
      </c>
      <c r="R9443" s="0" t="str">
        <f aca="false">IF(M9443=1,IF(COUNTIFS(C$2:C9443,C9443,M$2:M9443,1)=1,1,0),"")</f>
        <v/>
      </c>
      <c r="S9443" s="0" t="str">
        <f aca="false">IF(L9443=1,IF(COUNTIFS(C$2:C9443,C9443,L$2:L9443,1)=1,1,0),"")</f>
        <v/>
      </c>
      <c r="T9443" s="38" t="str">
        <f aca="false">IF(N9443="","",N9443+ROW()/10000000)</f>
        <v/>
      </c>
      <c r="U9443" s="0" t="str">
        <f aca="false">IF(G9443=1,IF(B9443="",1,0),"")</f>
        <v/>
      </c>
    </row>
    <row r="9444" customFormat="false" ht="15" hidden="false" customHeight="false" outlineLevel="0" collapsed="false">
      <c r="A9444" s="35"/>
      <c r="B9444" s="35"/>
      <c r="G9444" s="0" t="str">
        <f aca="false">IF(A9444="","",IF(AND(A9444&gt;=Debut,A9444&lt;Fin),1,0))</f>
        <v/>
      </c>
      <c r="H9444" s="0" t="str">
        <f aca="false">IF(G9444=1,INT(ROUND((A9444-Debut)*86400,0)/600),"")</f>
        <v/>
      </c>
      <c r="I9444" s="0" t="str">
        <f aca="false">IF(G9444=1,INT(ROUND((A9444-Debut)*86400,0)/3600),"")</f>
        <v/>
      </c>
      <c r="J9444" s="0" t="str">
        <f aca="false">IF(OR(A9444="",B9444=""),"",ROUND((B9444-A9444)*86400,0))</f>
        <v/>
      </c>
      <c r="K9444" s="37" t="str">
        <f aca="false">IF(G9444=1,IF(COUNTIFS($C:$C,C9444,$G:$G,1,$A:$A,"&gt;="&amp;(A9444-FenetreInterm/86400),$A:$A,"&lt;="&amp;A9444)&gt;=NbInterm,1,0),"")</f>
        <v/>
      </c>
      <c r="L9444" s="37" t="str">
        <f aca="false">IF(G9444=1,IF(B9444="",0,IF(J9444&lt;SeuilFugitive,1,0)),"")</f>
        <v/>
      </c>
      <c r="M9444" s="37" t="str">
        <f aca="false">IF(G9444=1,IF(B9444="",IF((Fin-A9444)*24&gt;SeuilFigee,1,0),IF(J9444&gt;SeuilFigee*3600,1,0)),"")</f>
        <v/>
      </c>
      <c r="N9444" s="0" t="str">
        <f aca="false">IF(G9444=1,IF(COUNTIF(H$2:H9444,H9444)=1,COUNTIF($H:$H,H9444),""),"")</f>
        <v/>
      </c>
      <c r="O9444" s="0" t="str">
        <f aca="false">IF(G9444=1,IF(COUNTIF(I$2:I9444,I9444)=1,COUNTIF($I:$I,I9444),""),"")</f>
        <v/>
      </c>
      <c r="P9444" s="38" t="str">
        <f aca="false">IF(G9444=1,IF(COUNTIFS(C$2:C9444,C9444,G$2:G9444,1)=1,COUNTIFS($C:$C,C9444,$G:$G,1)+ROW()/10000000,""),"")</f>
        <v/>
      </c>
      <c r="Q9444" s="0" t="str">
        <f aca="false">IF(K9444=1,IF(COUNTIFS(C$2:C9444,C9444,K$2:K9444,1)=1,1,0),"")</f>
        <v/>
      </c>
      <c r="R9444" s="0" t="str">
        <f aca="false">IF(M9444=1,IF(COUNTIFS(C$2:C9444,C9444,M$2:M9444,1)=1,1,0),"")</f>
        <v/>
      </c>
      <c r="S9444" s="0" t="str">
        <f aca="false">IF(L9444=1,IF(COUNTIFS(C$2:C9444,C9444,L$2:L9444,1)=1,1,0),"")</f>
        <v/>
      </c>
      <c r="T9444" s="38" t="str">
        <f aca="false">IF(N9444="","",N9444+ROW()/10000000)</f>
        <v/>
      </c>
      <c r="U9444" s="0" t="str">
        <f aca="false">IF(G9444=1,IF(B9444="",1,0),"")</f>
        <v/>
      </c>
    </row>
    <row r="9445" customFormat="false" ht="15" hidden="false" customHeight="false" outlineLevel="0" collapsed="false">
      <c r="A9445" s="35"/>
      <c r="B9445" s="35"/>
      <c r="G9445" s="0" t="str">
        <f aca="false">IF(A9445="","",IF(AND(A9445&gt;=Debut,A9445&lt;Fin),1,0))</f>
        <v/>
      </c>
      <c r="H9445" s="0" t="str">
        <f aca="false">IF(G9445=1,INT(ROUND((A9445-Debut)*86400,0)/600),"")</f>
        <v/>
      </c>
      <c r="I9445" s="0" t="str">
        <f aca="false">IF(G9445=1,INT(ROUND((A9445-Debut)*86400,0)/3600),"")</f>
        <v/>
      </c>
      <c r="J9445" s="0" t="str">
        <f aca="false">IF(OR(A9445="",B9445=""),"",ROUND((B9445-A9445)*86400,0))</f>
        <v/>
      </c>
      <c r="K9445" s="37" t="str">
        <f aca="false">IF(G9445=1,IF(COUNTIFS($C:$C,C9445,$G:$G,1,$A:$A,"&gt;="&amp;(A9445-FenetreInterm/86400),$A:$A,"&lt;="&amp;A9445)&gt;=NbInterm,1,0),"")</f>
        <v/>
      </c>
      <c r="L9445" s="37" t="str">
        <f aca="false">IF(G9445=1,IF(B9445="",0,IF(J9445&lt;SeuilFugitive,1,0)),"")</f>
        <v/>
      </c>
      <c r="M9445" s="37" t="str">
        <f aca="false">IF(G9445=1,IF(B9445="",IF((Fin-A9445)*24&gt;SeuilFigee,1,0),IF(J9445&gt;SeuilFigee*3600,1,0)),"")</f>
        <v/>
      </c>
      <c r="N9445" s="0" t="str">
        <f aca="false">IF(G9445=1,IF(COUNTIF(H$2:H9445,H9445)=1,COUNTIF($H:$H,H9445),""),"")</f>
        <v/>
      </c>
      <c r="O9445" s="0" t="str">
        <f aca="false">IF(G9445=1,IF(COUNTIF(I$2:I9445,I9445)=1,COUNTIF($I:$I,I9445),""),"")</f>
        <v/>
      </c>
      <c r="P9445" s="38" t="str">
        <f aca="false">IF(G9445=1,IF(COUNTIFS(C$2:C9445,C9445,G$2:G9445,1)=1,COUNTIFS($C:$C,C9445,$G:$G,1)+ROW()/10000000,""),"")</f>
        <v/>
      </c>
      <c r="Q9445" s="0" t="str">
        <f aca="false">IF(K9445=1,IF(COUNTIFS(C$2:C9445,C9445,K$2:K9445,1)=1,1,0),"")</f>
        <v/>
      </c>
      <c r="R9445" s="0" t="str">
        <f aca="false">IF(M9445=1,IF(COUNTIFS(C$2:C9445,C9445,M$2:M9445,1)=1,1,0),"")</f>
        <v/>
      </c>
      <c r="S9445" s="0" t="str">
        <f aca="false">IF(L9445=1,IF(COUNTIFS(C$2:C9445,C9445,L$2:L9445,1)=1,1,0),"")</f>
        <v/>
      </c>
      <c r="T9445" s="38" t="str">
        <f aca="false">IF(N9445="","",N9445+ROW()/10000000)</f>
        <v/>
      </c>
      <c r="U9445" s="0" t="str">
        <f aca="false">IF(G9445=1,IF(B9445="",1,0),"")</f>
        <v/>
      </c>
    </row>
    <row r="9446" customFormat="false" ht="15" hidden="false" customHeight="false" outlineLevel="0" collapsed="false">
      <c r="A9446" s="35"/>
      <c r="B9446" s="35"/>
      <c r="G9446" s="0" t="str">
        <f aca="false">IF(A9446="","",IF(AND(A9446&gt;=Debut,A9446&lt;Fin),1,0))</f>
        <v/>
      </c>
      <c r="H9446" s="0" t="str">
        <f aca="false">IF(G9446=1,INT(ROUND((A9446-Debut)*86400,0)/600),"")</f>
        <v/>
      </c>
      <c r="I9446" s="0" t="str">
        <f aca="false">IF(G9446=1,INT(ROUND((A9446-Debut)*86400,0)/3600),"")</f>
        <v/>
      </c>
      <c r="J9446" s="0" t="str">
        <f aca="false">IF(OR(A9446="",B9446=""),"",ROUND((B9446-A9446)*86400,0))</f>
        <v/>
      </c>
      <c r="K9446" s="37" t="str">
        <f aca="false">IF(G9446=1,IF(COUNTIFS($C:$C,C9446,$G:$G,1,$A:$A,"&gt;="&amp;(A9446-FenetreInterm/86400),$A:$A,"&lt;="&amp;A9446)&gt;=NbInterm,1,0),"")</f>
        <v/>
      </c>
      <c r="L9446" s="37" t="str">
        <f aca="false">IF(G9446=1,IF(B9446="",0,IF(J9446&lt;SeuilFugitive,1,0)),"")</f>
        <v/>
      </c>
      <c r="M9446" s="37" t="str">
        <f aca="false">IF(G9446=1,IF(B9446="",IF((Fin-A9446)*24&gt;SeuilFigee,1,0),IF(J9446&gt;SeuilFigee*3600,1,0)),"")</f>
        <v/>
      </c>
      <c r="N9446" s="0" t="str">
        <f aca="false">IF(G9446=1,IF(COUNTIF(H$2:H9446,H9446)=1,COUNTIF($H:$H,H9446),""),"")</f>
        <v/>
      </c>
      <c r="O9446" s="0" t="str">
        <f aca="false">IF(G9446=1,IF(COUNTIF(I$2:I9446,I9446)=1,COUNTIF($I:$I,I9446),""),"")</f>
        <v/>
      </c>
      <c r="P9446" s="38" t="str">
        <f aca="false">IF(G9446=1,IF(COUNTIFS(C$2:C9446,C9446,G$2:G9446,1)=1,COUNTIFS($C:$C,C9446,$G:$G,1)+ROW()/10000000,""),"")</f>
        <v/>
      </c>
      <c r="Q9446" s="0" t="str">
        <f aca="false">IF(K9446=1,IF(COUNTIFS(C$2:C9446,C9446,K$2:K9446,1)=1,1,0),"")</f>
        <v/>
      </c>
      <c r="R9446" s="0" t="str">
        <f aca="false">IF(M9446=1,IF(COUNTIFS(C$2:C9446,C9446,M$2:M9446,1)=1,1,0),"")</f>
        <v/>
      </c>
      <c r="S9446" s="0" t="str">
        <f aca="false">IF(L9446=1,IF(COUNTIFS(C$2:C9446,C9446,L$2:L9446,1)=1,1,0),"")</f>
        <v/>
      </c>
      <c r="T9446" s="38" t="str">
        <f aca="false">IF(N9446="","",N9446+ROW()/10000000)</f>
        <v/>
      </c>
      <c r="U9446" s="0" t="str">
        <f aca="false">IF(G9446=1,IF(B9446="",1,0),"")</f>
        <v/>
      </c>
    </row>
    <row r="9447" customFormat="false" ht="15" hidden="false" customHeight="false" outlineLevel="0" collapsed="false">
      <c r="A9447" s="35"/>
      <c r="B9447" s="35"/>
      <c r="G9447" s="0" t="str">
        <f aca="false">IF(A9447="","",IF(AND(A9447&gt;=Debut,A9447&lt;Fin),1,0))</f>
        <v/>
      </c>
      <c r="H9447" s="0" t="str">
        <f aca="false">IF(G9447=1,INT(ROUND((A9447-Debut)*86400,0)/600),"")</f>
        <v/>
      </c>
      <c r="I9447" s="0" t="str">
        <f aca="false">IF(G9447=1,INT(ROUND((A9447-Debut)*86400,0)/3600),"")</f>
        <v/>
      </c>
      <c r="J9447" s="0" t="str">
        <f aca="false">IF(OR(A9447="",B9447=""),"",ROUND((B9447-A9447)*86400,0))</f>
        <v/>
      </c>
      <c r="K9447" s="37" t="str">
        <f aca="false">IF(G9447=1,IF(COUNTIFS($C:$C,C9447,$G:$G,1,$A:$A,"&gt;="&amp;(A9447-FenetreInterm/86400),$A:$A,"&lt;="&amp;A9447)&gt;=NbInterm,1,0),"")</f>
        <v/>
      </c>
      <c r="L9447" s="37" t="str">
        <f aca="false">IF(G9447=1,IF(B9447="",0,IF(J9447&lt;SeuilFugitive,1,0)),"")</f>
        <v/>
      </c>
      <c r="M9447" s="37" t="str">
        <f aca="false">IF(G9447=1,IF(B9447="",IF((Fin-A9447)*24&gt;SeuilFigee,1,0),IF(J9447&gt;SeuilFigee*3600,1,0)),"")</f>
        <v/>
      </c>
      <c r="N9447" s="0" t="str">
        <f aca="false">IF(G9447=1,IF(COUNTIF(H$2:H9447,H9447)=1,COUNTIF($H:$H,H9447),""),"")</f>
        <v/>
      </c>
      <c r="O9447" s="0" t="str">
        <f aca="false">IF(G9447=1,IF(COUNTIF(I$2:I9447,I9447)=1,COUNTIF($I:$I,I9447),""),"")</f>
        <v/>
      </c>
      <c r="P9447" s="38" t="str">
        <f aca="false">IF(G9447=1,IF(COUNTIFS(C$2:C9447,C9447,G$2:G9447,1)=1,COUNTIFS($C:$C,C9447,$G:$G,1)+ROW()/10000000,""),"")</f>
        <v/>
      </c>
      <c r="Q9447" s="0" t="str">
        <f aca="false">IF(K9447=1,IF(COUNTIFS(C$2:C9447,C9447,K$2:K9447,1)=1,1,0),"")</f>
        <v/>
      </c>
      <c r="R9447" s="0" t="str">
        <f aca="false">IF(M9447=1,IF(COUNTIFS(C$2:C9447,C9447,M$2:M9447,1)=1,1,0),"")</f>
        <v/>
      </c>
      <c r="S9447" s="0" t="str">
        <f aca="false">IF(L9447=1,IF(COUNTIFS(C$2:C9447,C9447,L$2:L9447,1)=1,1,0),"")</f>
        <v/>
      </c>
      <c r="T9447" s="38" t="str">
        <f aca="false">IF(N9447="","",N9447+ROW()/10000000)</f>
        <v/>
      </c>
      <c r="U9447" s="0" t="str">
        <f aca="false">IF(G9447=1,IF(B9447="",1,0),"")</f>
        <v/>
      </c>
    </row>
    <row r="9448" customFormat="false" ht="15" hidden="false" customHeight="false" outlineLevel="0" collapsed="false">
      <c r="A9448" s="35"/>
      <c r="B9448" s="35"/>
      <c r="G9448" s="0" t="str">
        <f aca="false">IF(A9448="","",IF(AND(A9448&gt;=Debut,A9448&lt;Fin),1,0))</f>
        <v/>
      </c>
      <c r="H9448" s="0" t="str">
        <f aca="false">IF(G9448=1,INT(ROUND((A9448-Debut)*86400,0)/600),"")</f>
        <v/>
      </c>
      <c r="I9448" s="0" t="str">
        <f aca="false">IF(G9448=1,INT(ROUND((A9448-Debut)*86400,0)/3600),"")</f>
        <v/>
      </c>
      <c r="J9448" s="0" t="str">
        <f aca="false">IF(OR(A9448="",B9448=""),"",ROUND((B9448-A9448)*86400,0))</f>
        <v/>
      </c>
      <c r="K9448" s="37" t="str">
        <f aca="false">IF(G9448=1,IF(COUNTIFS($C:$C,C9448,$G:$G,1,$A:$A,"&gt;="&amp;(A9448-FenetreInterm/86400),$A:$A,"&lt;="&amp;A9448)&gt;=NbInterm,1,0),"")</f>
        <v/>
      </c>
      <c r="L9448" s="37" t="str">
        <f aca="false">IF(G9448=1,IF(B9448="",0,IF(J9448&lt;SeuilFugitive,1,0)),"")</f>
        <v/>
      </c>
      <c r="M9448" s="37" t="str">
        <f aca="false">IF(G9448=1,IF(B9448="",IF((Fin-A9448)*24&gt;SeuilFigee,1,0),IF(J9448&gt;SeuilFigee*3600,1,0)),"")</f>
        <v/>
      </c>
      <c r="N9448" s="0" t="str">
        <f aca="false">IF(G9448=1,IF(COUNTIF(H$2:H9448,H9448)=1,COUNTIF($H:$H,H9448),""),"")</f>
        <v/>
      </c>
      <c r="O9448" s="0" t="str">
        <f aca="false">IF(G9448=1,IF(COUNTIF(I$2:I9448,I9448)=1,COUNTIF($I:$I,I9448),""),"")</f>
        <v/>
      </c>
      <c r="P9448" s="38" t="str">
        <f aca="false">IF(G9448=1,IF(COUNTIFS(C$2:C9448,C9448,G$2:G9448,1)=1,COUNTIFS($C:$C,C9448,$G:$G,1)+ROW()/10000000,""),"")</f>
        <v/>
      </c>
      <c r="Q9448" s="0" t="str">
        <f aca="false">IF(K9448=1,IF(COUNTIFS(C$2:C9448,C9448,K$2:K9448,1)=1,1,0),"")</f>
        <v/>
      </c>
      <c r="R9448" s="0" t="str">
        <f aca="false">IF(M9448=1,IF(COUNTIFS(C$2:C9448,C9448,M$2:M9448,1)=1,1,0),"")</f>
        <v/>
      </c>
      <c r="S9448" s="0" t="str">
        <f aca="false">IF(L9448=1,IF(COUNTIFS(C$2:C9448,C9448,L$2:L9448,1)=1,1,0),"")</f>
        <v/>
      </c>
      <c r="T9448" s="38" t="str">
        <f aca="false">IF(N9448="","",N9448+ROW()/10000000)</f>
        <v/>
      </c>
      <c r="U9448" s="0" t="str">
        <f aca="false">IF(G9448=1,IF(B9448="",1,0),"")</f>
        <v/>
      </c>
    </row>
    <row r="9449" customFormat="false" ht="15" hidden="false" customHeight="false" outlineLevel="0" collapsed="false">
      <c r="A9449" s="35"/>
      <c r="B9449" s="35"/>
      <c r="G9449" s="0" t="str">
        <f aca="false">IF(A9449="","",IF(AND(A9449&gt;=Debut,A9449&lt;Fin),1,0))</f>
        <v/>
      </c>
      <c r="H9449" s="0" t="str">
        <f aca="false">IF(G9449=1,INT(ROUND((A9449-Debut)*86400,0)/600),"")</f>
        <v/>
      </c>
      <c r="I9449" s="0" t="str">
        <f aca="false">IF(G9449=1,INT(ROUND((A9449-Debut)*86400,0)/3600),"")</f>
        <v/>
      </c>
      <c r="J9449" s="0" t="str">
        <f aca="false">IF(OR(A9449="",B9449=""),"",ROUND((B9449-A9449)*86400,0))</f>
        <v/>
      </c>
      <c r="K9449" s="37" t="str">
        <f aca="false">IF(G9449=1,IF(COUNTIFS($C:$C,C9449,$G:$G,1,$A:$A,"&gt;="&amp;(A9449-FenetreInterm/86400),$A:$A,"&lt;="&amp;A9449)&gt;=NbInterm,1,0),"")</f>
        <v/>
      </c>
      <c r="L9449" s="37" t="str">
        <f aca="false">IF(G9449=1,IF(B9449="",0,IF(J9449&lt;SeuilFugitive,1,0)),"")</f>
        <v/>
      </c>
      <c r="M9449" s="37" t="str">
        <f aca="false">IF(G9449=1,IF(B9449="",IF((Fin-A9449)*24&gt;SeuilFigee,1,0),IF(J9449&gt;SeuilFigee*3600,1,0)),"")</f>
        <v/>
      </c>
      <c r="N9449" s="0" t="str">
        <f aca="false">IF(G9449=1,IF(COUNTIF(H$2:H9449,H9449)=1,COUNTIF($H:$H,H9449),""),"")</f>
        <v/>
      </c>
      <c r="O9449" s="0" t="str">
        <f aca="false">IF(G9449=1,IF(COUNTIF(I$2:I9449,I9449)=1,COUNTIF($I:$I,I9449),""),"")</f>
        <v/>
      </c>
      <c r="P9449" s="38" t="str">
        <f aca="false">IF(G9449=1,IF(COUNTIFS(C$2:C9449,C9449,G$2:G9449,1)=1,COUNTIFS($C:$C,C9449,$G:$G,1)+ROW()/10000000,""),"")</f>
        <v/>
      </c>
      <c r="Q9449" s="0" t="str">
        <f aca="false">IF(K9449=1,IF(COUNTIFS(C$2:C9449,C9449,K$2:K9449,1)=1,1,0),"")</f>
        <v/>
      </c>
      <c r="R9449" s="0" t="str">
        <f aca="false">IF(M9449=1,IF(COUNTIFS(C$2:C9449,C9449,M$2:M9449,1)=1,1,0),"")</f>
        <v/>
      </c>
      <c r="S9449" s="0" t="str">
        <f aca="false">IF(L9449=1,IF(COUNTIFS(C$2:C9449,C9449,L$2:L9449,1)=1,1,0),"")</f>
        <v/>
      </c>
      <c r="T9449" s="38" t="str">
        <f aca="false">IF(N9449="","",N9449+ROW()/10000000)</f>
        <v/>
      </c>
      <c r="U9449" s="0" t="str">
        <f aca="false">IF(G9449=1,IF(B9449="",1,0),"")</f>
        <v/>
      </c>
    </row>
    <row r="9450" customFormat="false" ht="15" hidden="false" customHeight="false" outlineLevel="0" collapsed="false">
      <c r="A9450" s="35"/>
      <c r="B9450" s="35"/>
      <c r="G9450" s="0" t="str">
        <f aca="false">IF(A9450="","",IF(AND(A9450&gt;=Debut,A9450&lt;Fin),1,0))</f>
        <v/>
      </c>
      <c r="H9450" s="0" t="str">
        <f aca="false">IF(G9450=1,INT(ROUND((A9450-Debut)*86400,0)/600),"")</f>
        <v/>
      </c>
      <c r="I9450" s="0" t="str">
        <f aca="false">IF(G9450=1,INT(ROUND((A9450-Debut)*86400,0)/3600),"")</f>
        <v/>
      </c>
      <c r="J9450" s="0" t="str">
        <f aca="false">IF(OR(A9450="",B9450=""),"",ROUND((B9450-A9450)*86400,0))</f>
        <v/>
      </c>
      <c r="K9450" s="37" t="str">
        <f aca="false">IF(G9450=1,IF(COUNTIFS($C:$C,C9450,$G:$G,1,$A:$A,"&gt;="&amp;(A9450-FenetreInterm/86400),$A:$A,"&lt;="&amp;A9450)&gt;=NbInterm,1,0),"")</f>
        <v/>
      </c>
      <c r="L9450" s="37" t="str">
        <f aca="false">IF(G9450=1,IF(B9450="",0,IF(J9450&lt;SeuilFugitive,1,0)),"")</f>
        <v/>
      </c>
      <c r="M9450" s="37" t="str">
        <f aca="false">IF(G9450=1,IF(B9450="",IF((Fin-A9450)*24&gt;SeuilFigee,1,0),IF(J9450&gt;SeuilFigee*3600,1,0)),"")</f>
        <v/>
      </c>
      <c r="N9450" s="0" t="str">
        <f aca="false">IF(G9450=1,IF(COUNTIF(H$2:H9450,H9450)=1,COUNTIF($H:$H,H9450),""),"")</f>
        <v/>
      </c>
      <c r="O9450" s="0" t="str">
        <f aca="false">IF(G9450=1,IF(COUNTIF(I$2:I9450,I9450)=1,COUNTIF($I:$I,I9450),""),"")</f>
        <v/>
      </c>
      <c r="P9450" s="38" t="str">
        <f aca="false">IF(G9450=1,IF(COUNTIFS(C$2:C9450,C9450,G$2:G9450,1)=1,COUNTIFS($C:$C,C9450,$G:$G,1)+ROW()/10000000,""),"")</f>
        <v/>
      </c>
      <c r="Q9450" s="0" t="str">
        <f aca="false">IF(K9450=1,IF(COUNTIFS(C$2:C9450,C9450,K$2:K9450,1)=1,1,0),"")</f>
        <v/>
      </c>
      <c r="R9450" s="0" t="str">
        <f aca="false">IF(M9450=1,IF(COUNTIFS(C$2:C9450,C9450,M$2:M9450,1)=1,1,0),"")</f>
        <v/>
      </c>
      <c r="S9450" s="0" t="str">
        <f aca="false">IF(L9450=1,IF(COUNTIFS(C$2:C9450,C9450,L$2:L9450,1)=1,1,0),"")</f>
        <v/>
      </c>
      <c r="T9450" s="38" t="str">
        <f aca="false">IF(N9450="","",N9450+ROW()/10000000)</f>
        <v/>
      </c>
      <c r="U9450" s="0" t="str">
        <f aca="false">IF(G9450=1,IF(B9450="",1,0),"")</f>
        <v/>
      </c>
    </row>
    <row r="9451" customFormat="false" ht="15" hidden="false" customHeight="false" outlineLevel="0" collapsed="false">
      <c r="A9451" s="35"/>
      <c r="B9451" s="35"/>
      <c r="G9451" s="0" t="str">
        <f aca="false">IF(A9451="","",IF(AND(A9451&gt;=Debut,A9451&lt;Fin),1,0))</f>
        <v/>
      </c>
      <c r="H9451" s="0" t="str">
        <f aca="false">IF(G9451=1,INT(ROUND((A9451-Debut)*86400,0)/600),"")</f>
        <v/>
      </c>
      <c r="I9451" s="0" t="str">
        <f aca="false">IF(G9451=1,INT(ROUND((A9451-Debut)*86400,0)/3600),"")</f>
        <v/>
      </c>
      <c r="J9451" s="0" t="str">
        <f aca="false">IF(OR(A9451="",B9451=""),"",ROUND((B9451-A9451)*86400,0))</f>
        <v/>
      </c>
      <c r="K9451" s="37" t="str">
        <f aca="false">IF(G9451=1,IF(COUNTIFS($C:$C,C9451,$G:$G,1,$A:$A,"&gt;="&amp;(A9451-FenetreInterm/86400),$A:$A,"&lt;="&amp;A9451)&gt;=NbInterm,1,0),"")</f>
        <v/>
      </c>
      <c r="L9451" s="37" t="str">
        <f aca="false">IF(G9451=1,IF(B9451="",0,IF(J9451&lt;SeuilFugitive,1,0)),"")</f>
        <v/>
      </c>
      <c r="M9451" s="37" t="str">
        <f aca="false">IF(G9451=1,IF(B9451="",IF((Fin-A9451)*24&gt;SeuilFigee,1,0),IF(J9451&gt;SeuilFigee*3600,1,0)),"")</f>
        <v/>
      </c>
      <c r="N9451" s="0" t="str">
        <f aca="false">IF(G9451=1,IF(COUNTIF(H$2:H9451,H9451)=1,COUNTIF($H:$H,H9451),""),"")</f>
        <v/>
      </c>
      <c r="O9451" s="0" t="str">
        <f aca="false">IF(G9451=1,IF(COUNTIF(I$2:I9451,I9451)=1,COUNTIF($I:$I,I9451),""),"")</f>
        <v/>
      </c>
      <c r="P9451" s="38" t="str">
        <f aca="false">IF(G9451=1,IF(COUNTIFS(C$2:C9451,C9451,G$2:G9451,1)=1,COUNTIFS($C:$C,C9451,$G:$G,1)+ROW()/10000000,""),"")</f>
        <v/>
      </c>
      <c r="Q9451" s="0" t="str">
        <f aca="false">IF(K9451=1,IF(COUNTIFS(C$2:C9451,C9451,K$2:K9451,1)=1,1,0),"")</f>
        <v/>
      </c>
      <c r="R9451" s="0" t="str">
        <f aca="false">IF(M9451=1,IF(COUNTIFS(C$2:C9451,C9451,M$2:M9451,1)=1,1,0),"")</f>
        <v/>
      </c>
      <c r="S9451" s="0" t="str">
        <f aca="false">IF(L9451=1,IF(COUNTIFS(C$2:C9451,C9451,L$2:L9451,1)=1,1,0),"")</f>
        <v/>
      </c>
      <c r="T9451" s="38" t="str">
        <f aca="false">IF(N9451="","",N9451+ROW()/10000000)</f>
        <v/>
      </c>
      <c r="U9451" s="0" t="str">
        <f aca="false">IF(G9451=1,IF(B9451="",1,0),"")</f>
        <v/>
      </c>
    </row>
    <row r="9452" customFormat="false" ht="15" hidden="false" customHeight="false" outlineLevel="0" collapsed="false">
      <c r="A9452" s="35"/>
      <c r="B9452" s="35"/>
      <c r="G9452" s="0" t="str">
        <f aca="false">IF(A9452="","",IF(AND(A9452&gt;=Debut,A9452&lt;Fin),1,0))</f>
        <v/>
      </c>
      <c r="H9452" s="0" t="str">
        <f aca="false">IF(G9452=1,INT(ROUND((A9452-Debut)*86400,0)/600),"")</f>
        <v/>
      </c>
      <c r="I9452" s="0" t="str">
        <f aca="false">IF(G9452=1,INT(ROUND((A9452-Debut)*86400,0)/3600),"")</f>
        <v/>
      </c>
      <c r="J9452" s="0" t="str">
        <f aca="false">IF(OR(A9452="",B9452=""),"",ROUND((B9452-A9452)*86400,0))</f>
        <v/>
      </c>
      <c r="K9452" s="37" t="str">
        <f aca="false">IF(G9452=1,IF(COUNTIFS($C:$C,C9452,$G:$G,1,$A:$A,"&gt;="&amp;(A9452-FenetreInterm/86400),$A:$A,"&lt;="&amp;A9452)&gt;=NbInterm,1,0),"")</f>
        <v/>
      </c>
      <c r="L9452" s="37" t="str">
        <f aca="false">IF(G9452=1,IF(B9452="",0,IF(J9452&lt;SeuilFugitive,1,0)),"")</f>
        <v/>
      </c>
      <c r="M9452" s="37" t="str">
        <f aca="false">IF(G9452=1,IF(B9452="",IF((Fin-A9452)*24&gt;SeuilFigee,1,0),IF(J9452&gt;SeuilFigee*3600,1,0)),"")</f>
        <v/>
      </c>
      <c r="N9452" s="0" t="str">
        <f aca="false">IF(G9452=1,IF(COUNTIF(H$2:H9452,H9452)=1,COUNTIF($H:$H,H9452),""),"")</f>
        <v/>
      </c>
      <c r="O9452" s="0" t="str">
        <f aca="false">IF(G9452=1,IF(COUNTIF(I$2:I9452,I9452)=1,COUNTIF($I:$I,I9452),""),"")</f>
        <v/>
      </c>
      <c r="P9452" s="38" t="str">
        <f aca="false">IF(G9452=1,IF(COUNTIFS(C$2:C9452,C9452,G$2:G9452,1)=1,COUNTIFS($C:$C,C9452,$G:$G,1)+ROW()/10000000,""),"")</f>
        <v/>
      </c>
      <c r="Q9452" s="0" t="str">
        <f aca="false">IF(K9452=1,IF(COUNTIFS(C$2:C9452,C9452,K$2:K9452,1)=1,1,0),"")</f>
        <v/>
      </c>
      <c r="R9452" s="0" t="str">
        <f aca="false">IF(M9452=1,IF(COUNTIFS(C$2:C9452,C9452,M$2:M9452,1)=1,1,0),"")</f>
        <v/>
      </c>
      <c r="S9452" s="0" t="str">
        <f aca="false">IF(L9452=1,IF(COUNTIFS(C$2:C9452,C9452,L$2:L9452,1)=1,1,0),"")</f>
        <v/>
      </c>
      <c r="T9452" s="38" t="str">
        <f aca="false">IF(N9452="","",N9452+ROW()/10000000)</f>
        <v/>
      </c>
      <c r="U9452" s="0" t="str">
        <f aca="false">IF(G9452=1,IF(B9452="",1,0),"")</f>
        <v/>
      </c>
    </row>
    <row r="9453" customFormat="false" ht="15" hidden="false" customHeight="false" outlineLevel="0" collapsed="false">
      <c r="A9453" s="35"/>
      <c r="B9453" s="35"/>
      <c r="G9453" s="0" t="str">
        <f aca="false">IF(A9453="","",IF(AND(A9453&gt;=Debut,A9453&lt;Fin),1,0))</f>
        <v/>
      </c>
      <c r="H9453" s="0" t="str">
        <f aca="false">IF(G9453=1,INT(ROUND((A9453-Debut)*86400,0)/600),"")</f>
        <v/>
      </c>
      <c r="I9453" s="0" t="str">
        <f aca="false">IF(G9453=1,INT(ROUND((A9453-Debut)*86400,0)/3600),"")</f>
        <v/>
      </c>
      <c r="J9453" s="0" t="str">
        <f aca="false">IF(OR(A9453="",B9453=""),"",ROUND((B9453-A9453)*86400,0))</f>
        <v/>
      </c>
      <c r="K9453" s="37" t="str">
        <f aca="false">IF(G9453=1,IF(COUNTIFS($C:$C,C9453,$G:$G,1,$A:$A,"&gt;="&amp;(A9453-FenetreInterm/86400),$A:$A,"&lt;="&amp;A9453)&gt;=NbInterm,1,0),"")</f>
        <v/>
      </c>
      <c r="L9453" s="37" t="str">
        <f aca="false">IF(G9453=1,IF(B9453="",0,IF(J9453&lt;SeuilFugitive,1,0)),"")</f>
        <v/>
      </c>
      <c r="M9453" s="37" t="str">
        <f aca="false">IF(G9453=1,IF(B9453="",IF((Fin-A9453)*24&gt;SeuilFigee,1,0),IF(J9453&gt;SeuilFigee*3600,1,0)),"")</f>
        <v/>
      </c>
      <c r="N9453" s="0" t="str">
        <f aca="false">IF(G9453=1,IF(COUNTIF(H$2:H9453,H9453)=1,COUNTIF($H:$H,H9453),""),"")</f>
        <v/>
      </c>
      <c r="O9453" s="0" t="str">
        <f aca="false">IF(G9453=1,IF(COUNTIF(I$2:I9453,I9453)=1,COUNTIF($I:$I,I9453),""),"")</f>
        <v/>
      </c>
      <c r="P9453" s="38" t="str">
        <f aca="false">IF(G9453=1,IF(COUNTIFS(C$2:C9453,C9453,G$2:G9453,1)=1,COUNTIFS($C:$C,C9453,$G:$G,1)+ROW()/10000000,""),"")</f>
        <v/>
      </c>
      <c r="Q9453" s="0" t="str">
        <f aca="false">IF(K9453=1,IF(COUNTIFS(C$2:C9453,C9453,K$2:K9453,1)=1,1,0),"")</f>
        <v/>
      </c>
      <c r="R9453" s="0" t="str">
        <f aca="false">IF(M9453=1,IF(COUNTIFS(C$2:C9453,C9453,M$2:M9453,1)=1,1,0),"")</f>
        <v/>
      </c>
      <c r="S9453" s="0" t="str">
        <f aca="false">IF(L9453=1,IF(COUNTIFS(C$2:C9453,C9453,L$2:L9453,1)=1,1,0),"")</f>
        <v/>
      </c>
      <c r="T9453" s="38" t="str">
        <f aca="false">IF(N9453="","",N9453+ROW()/10000000)</f>
        <v/>
      </c>
      <c r="U9453" s="0" t="str">
        <f aca="false">IF(G9453=1,IF(B9453="",1,0),"")</f>
        <v/>
      </c>
    </row>
    <row r="9454" customFormat="false" ht="15" hidden="false" customHeight="false" outlineLevel="0" collapsed="false">
      <c r="A9454" s="35"/>
      <c r="B9454" s="35"/>
      <c r="G9454" s="0" t="str">
        <f aca="false">IF(A9454="","",IF(AND(A9454&gt;=Debut,A9454&lt;Fin),1,0))</f>
        <v/>
      </c>
      <c r="H9454" s="0" t="str">
        <f aca="false">IF(G9454=1,INT(ROUND((A9454-Debut)*86400,0)/600),"")</f>
        <v/>
      </c>
      <c r="I9454" s="0" t="str">
        <f aca="false">IF(G9454=1,INT(ROUND((A9454-Debut)*86400,0)/3600),"")</f>
        <v/>
      </c>
      <c r="J9454" s="0" t="str">
        <f aca="false">IF(OR(A9454="",B9454=""),"",ROUND((B9454-A9454)*86400,0))</f>
        <v/>
      </c>
      <c r="K9454" s="37" t="str">
        <f aca="false">IF(G9454=1,IF(COUNTIFS($C:$C,C9454,$G:$G,1,$A:$A,"&gt;="&amp;(A9454-FenetreInterm/86400),$A:$A,"&lt;="&amp;A9454)&gt;=NbInterm,1,0),"")</f>
        <v/>
      </c>
      <c r="L9454" s="37" t="str">
        <f aca="false">IF(G9454=1,IF(B9454="",0,IF(J9454&lt;SeuilFugitive,1,0)),"")</f>
        <v/>
      </c>
      <c r="M9454" s="37" t="str">
        <f aca="false">IF(G9454=1,IF(B9454="",IF((Fin-A9454)*24&gt;SeuilFigee,1,0),IF(J9454&gt;SeuilFigee*3600,1,0)),"")</f>
        <v/>
      </c>
      <c r="N9454" s="0" t="str">
        <f aca="false">IF(G9454=1,IF(COUNTIF(H$2:H9454,H9454)=1,COUNTIF($H:$H,H9454),""),"")</f>
        <v/>
      </c>
      <c r="O9454" s="0" t="str">
        <f aca="false">IF(G9454=1,IF(COUNTIF(I$2:I9454,I9454)=1,COUNTIF($I:$I,I9454),""),"")</f>
        <v/>
      </c>
      <c r="P9454" s="38" t="str">
        <f aca="false">IF(G9454=1,IF(COUNTIFS(C$2:C9454,C9454,G$2:G9454,1)=1,COUNTIFS($C:$C,C9454,$G:$G,1)+ROW()/10000000,""),"")</f>
        <v/>
      </c>
      <c r="Q9454" s="0" t="str">
        <f aca="false">IF(K9454=1,IF(COUNTIFS(C$2:C9454,C9454,K$2:K9454,1)=1,1,0),"")</f>
        <v/>
      </c>
      <c r="R9454" s="0" t="str">
        <f aca="false">IF(M9454=1,IF(COUNTIFS(C$2:C9454,C9454,M$2:M9454,1)=1,1,0),"")</f>
        <v/>
      </c>
      <c r="S9454" s="0" t="str">
        <f aca="false">IF(L9454=1,IF(COUNTIFS(C$2:C9454,C9454,L$2:L9454,1)=1,1,0),"")</f>
        <v/>
      </c>
      <c r="T9454" s="38" t="str">
        <f aca="false">IF(N9454="","",N9454+ROW()/10000000)</f>
        <v/>
      </c>
      <c r="U9454" s="0" t="str">
        <f aca="false">IF(G9454=1,IF(B9454="",1,0),"")</f>
        <v/>
      </c>
    </row>
    <row r="9455" customFormat="false" ht="15" hidden="false" customHeight="false" outlineLevel="0" collapsed="false">
      <c r="A9455" s="35"/>
      <c r="B9455" s="35"/>
      <c r="G9455" s="0" t="str">
        <f aca="false">IF(A9455="","",IF(AND(A9455&gt;=Debut,A9455&lt;Fin),1,0))</f>
        <v/>
      </c>
      <c r="H9455" s="0" t="str">
        <f aca="false">IF(G9455=1,INT(ROUND((A9455-Debut)*86400,0)/600),"")</f>
        <v/>
      </c>
      <c r="I9455" s="0" t="str">
        <f aca="false">IF(G9455=1,INT(ROUND((A9455-Debut)*86400,0)/3600),"")</f>
        <v/>
      </c>
      <c r="J9455" s="0" t="str">
        <f aca="false">IF(OR(A9455="",B9455=""),"",ROUND((B9455-A9455)*86400,0))</f>
        <v/>
      </c>
      <c r="K9455" s="37" t="str">
        <f aca="false">IF(G9455=1,IF(COUNTIFS($C:$C,C9455,$G:$G,1,$A:$A,"&gt;="&amp;(A9455-FenetreInterm/86400),$A:$A,"&lt;="&amp;A9455)&gt;=NbInterm,1,0),"")</f>
        <v/>
      </c>
      <c r="L9455" s="37" t="str">
        <f aca="false">IF(G9455=1,IF(B9455="",0,IF(J9455&lt;SeuilFugitive,1,0)),"")</f>
        <v/>
      </c>
      <c r="M9455" s="37" t="str">
        <f aca="false">IF(G9455=1,IF(B9455="",IF((Fin-A9455)*24&gt;SeuilFigee,1,0),IF(J9455&gt;SeuilFigee*3600,1,0)),"")</f>
        <v/>
      </c>
      <c r="N9455" s="0" t="str">
        <f aca="false">IF(G9455=1,IF(COUNTIF(H$2:H9455,H9455)=1,COUNTIF($H:$H,H9455),""),"")</f>
        <v/>
      </c>
      <c r="O9455" s="0" t="str">
        <f aca="false">IF(G9455=1,IF(COUNTIF(I$2:I9455,I9455)=1,COUNTIF($I:$I,I9455),""),"")</f>
        <v/>
      </c>
      <c r="P9455" s="38" t="str">
        <f aca="false">IF(G9455=1,IF(COUNTIFS(C$2:C9455,C9455,G$2:G9455,1)=1,COUNTIFS($C:$C,C9455,$G:$G,1)+ROW()/10000000,""),"")</f>
        <v/>
      </c>
      <c r="Q9455" s="0" t="str">
        <f aca="false">IF(K9455=1,IF(COUNTIFS(C$2:C9455,C9455,K$2:K9455,1)=1,1,0),"")</f>
        <v/>
      </c>
      <c r="R9455" s="0" t="str">
        <f aca="false">IF(M9455=1,IF(COUNTIFS(C$2:C9455,C9455,M$2:M9455,1)=1,1,0),"")</f>
        <v/>
      </c>
      <c r="S9455" s="0" t="str">
        <f aca="false">IF(L9455=1,IF(COUNTIFS(C$2:C9455,C9455,L$2:L9455,1)=1,1,0),"")</f>
        <v/>
      </c>
      <c r="T9455" s="38" t="str">
        <f aca="false">IF(N9455="","",N9455+ROW()/10000000)</f>
        <v/>
      </c>
      <c r="U9455" s="0" t="str">
        <f aca="false">IF(G9455=1,IF(B9455="",1,0),"")</f>
        <v/>
      </c>
    </row>
    <row r="9456" customFormat="false" ht="15" hidden="false" customHeight="false" outlineLevel="0" collapsed="false">
      <c r="A9456" s="35"/>
      <c r="B9456" s="35"/>
      <c r="G9456" s="0" t="str">
        <f aca="false">IF(A9456="","",IF(AND(A9456&gt;=Debut,A9456&lt;Fin),1,0))</f>
        <v/>
      </c>
      <c r="H9456" s="0" t="str">
        <f aca="false">IF(G9456=1,INT(ROUND((A9456-Debut)*86400,0)/600),"")</f>
        <v/>
      </c>
      <c r="I9456" s="0" t="str">
        <f aca="false">IF(G9456=1,INT(ROUND((A9456-Debut)*86400,0)/3600),"")</f>
        <v/>
      </c>
      <c r="J9456" s="0" t="str">
        <f aca="false">IF(OR(A9456="",B9456=""),"",ROUND((B9456-A9456)*86400,0))</f>
        <v/>
      </c>
      <c r="K9456" s="37" t="str">
        <f aca="false">IF(G9456=1,IF(COUNTIFS($C:$C,C9456,$G:$G,1,$A:$A,"&gt;="&amp;(A9456-FenetreInterm/86400),$A:$A,"&lt;="&amp;A9456)&gt;=NbInterm,1,0),"")</f>
        <v/>
      </c>
      <c r="L9456" s="37" t="str">
        <f aca="false">IF(G9456=1,IF(B9456="",0,IF(J9456&lt;SeuilFugitive,1,0)),"")</f>
        <v/>
      </c>
      <c r="M9456" s="37" t="str">
        <f aca="false">IF(G9456=1,IF(B9456="",IF((Fin-A9456)*24&gt;SeuilFigee,1,0),IF(J9456&gt;SeuilFigee*3600,1,0)),"")</f>
        <v/>
      </c>
      <c r="N9456" s="0" t="str">
        <f aca="false">IF(G9456=1,IF(COUNTIF(H$2:H9456,H9456)=1,COUNTIF($H:$H,H9456),""),"")</f>
        <v/>
      </c>
      <c r="O9456" s="0" t="str">
        <f aca="false">IF(G9456=1,IF(COUNTIF(I$2:I9456,I9456)=1,COUNTIF($I:$I,I9456),""),"")</f>
        <v/>
      </c>
      <c r="P9456" s="38" t="str">
        <f aca="false">IF(G9456=1,IF(COUNTIFS(C$2:C9456,C9456,G$2:G9456,1)=1,COUNTIFS($C:$C,C9456,$G:$G,1)+ROW()/10000000,""),"")</f>
        <v/>
      </c>
      <c r="Q9456" s="0" t="str">
        <f aca="false">IF(K9456=1,IF(COUNTIFS(C$2:C9456,C9456,K$2:K9456,1)=1,1,0),"")</f>
        <v/>
      </c>
      <c r="R9456" s="0" t="str">
        <f aca="false">IF(M9456=1,IF(COUNTIFS(C$2:C9456,C9456,M$2:M9456,1)=1,1,0),"")</f>
        <v/>
      </c>
      <c r="S9456" s="0" t="str">
        <f aca="false">IF(L9456=1,IF(COUNTIFS(C$2:C9456,C9456,L$2:L9456,1)=1,1,0),"")</f>
        <v/>
      </c>
      <c r="T9456" s="38" t="str">
        <f aca="false">IF(N9456="","",N9456+ROW()/10000000)</f>
        <v/>
      </c>
      <c r="U9456" s="0" t="str">
        <f aca="false">IF(G9456=1,IF(B9456="",1,0),"")</f>
        <v/>
      </c>
    </row>
    <row r="9457" customFormat="false" ht="15" hidden="false" customHeight="false" outlineLevel="0" collapsed="false">
      <c r="A9457" s="35"/>
      <c r="B9457" s="35"/>
      <c r="G9457" s="0" t="str">
        <f aca="false">IF(A9457="","",IF(AND(A9457&gt;=Debut,A9457&lt;Fin),1,0))</f>
        <v/>
      </c>
      <c r="H9457" s="0" t="str">
        <f aca="false">IF(G9457=1,INT(ROUND((A9457-Debut)*86400,0)/600),"")</f>
        <v/>
      </c>
      <c r="I9457" s="0" t="str">
        <f aca="false">IF(G9457=1,INT(ROUND((A9457-Debut)*86400,0)/3600),"")</f>
        <v/>
      </c>
      <c r="J9457" s="0" t="str">
        <f aca="false">IF(OR(A9457="",B9457=""),"",ROUND((B9457-A9457)*86400,0))</f>
        <v/>
      </c>
      <c r="K9457" s="37" t="str">
        <f aca="false">IF(G9457=1,IF(COUNTIFS($C:$C,C9457,$G:$G,1,$A:$A,"&gt;="&amp;(A9457-FenetreInterm/86400),$A:$A,"&lt;="&amp;A9457)&gt;=NbInterm,1,0),"")</f>
        <v/>
      </c>
      <c r="L9457" s="37" t="str">
        <f aca="false">IF(G9457=1,IF(B9457="",0,IF(J9457&lt;SeuilFugitive,1,0)),"")</f>
        <v/>
      </c>
      <c r="M9457" s="37" t="str">
        <f aca="false">IF(G9457=1,IF(B9457="",IF((Fin-A9457)*24&gt;SeuilFigee,1,0),IF(J9457&gt;SeuilFigee*3600,1,0)),"")</f>
        <v/>
      </c>
      <c r="N9457" s="0" t="str">
        <f aca="false">IF(G9457=1,IF(COUNTIF(H$2:H9457,H9457)=1,COUNTIF($H:$H,H9457),""),"")</f>
        <v/>
      </c>
      <c r="O9457" s="0" t="str">
        <f aca="false">IF(G9457=1,IF(COUNTIF(I$2:I9457,I9457)=1,COUNTIF($I:$I,I9457),""),"")</f>
        <v/>
      </c>
      <c r="P9457" s="38" t="str">
        <f aca="false">IF(G9457=1,IF(COUNTIFS(C$2:C9457,C9457,G$2:G9457,1)=1,COUNTIFS($C:$C,C9457,$G:$G,1)+ROW()/10000000,""),"")</f>
        <v/>
      </c>
      <c r="Q9457" s="0" t="str">
        <f aca="false">IF(K9457=1,IF(COUNTIFS(C$2:C9457,C9457,K$2:K9457,1)=1,1,0),"")</f>
        <v/>
      </c>
      <c r="R9457" s="0" t="str">
        <f aca="false">IF(M9457=1,IF(COUNTIFS(C$2:C9457,C9457,M$2:M9457,1)=1,1,0),"")</f>
        <v/>
      </c>
      <c r="S9457" s="0" t="str">
        <f aca="false">IF(L9457=1,IF(COUNTIFS(C$2:C9457,C9457,L$2:L9457,1)=1,1,0),"")</f>
        <v/>
      </c>
      <c r="T9457" s="38" t="str">
        <f aca="false">IF(N9457="","",N9457+ROW()/10000000)</f>
        <v/>
      </c>
      <c r="U9457" s="0" t="str">
        <f aca="false">IF(G9457=1,IF(B9457="",1,0),"")</f>
        <v/>
      </c>
    </row>
    <row r="9458" customFormat="false" ht="15" hidden="false" customHeight="false" outlineLevel="0" collapsed="false">
      <c r="A9458" s="35"/>
      <c r="B9458" s="35"/>
      <c r="G9458" s="0" t="str">
        <f aca="false">IF(A9458="","",IF(AND(A9458&gt;=Debut,A9458&lt;Fin),1,0))</f>
        <v/>
      </c>
      <c r="H9458" s="0" t="str">
        <f aca="false">IF(G9458=1,INT(ROUND((A9458-Debut)*86400,0)/600),"")</f>
        <v/>
      </c>
      <c r="I9458" s="0" t="str">
        <f aca="false">IF(G9458=1,INT(ROUND((A9458-Debut)*86400,0)/3600),"")</f>
        <v/>
      </c>
      <c r="J9458" s="0" t="str">
        <f aca="false">IF(OR(A9458="",B9458=""),"",ROUND((B9458-A9458)*86400,0))</f>
        <v/>
      </c>
      <c r="K9458" s="37" t="str">
        <f aca="false">IF(G9458=1,IF(COUNTIFS($C:$C,C9458,$G:$G,1,$A:$A,"&gt;="&amp;(A9458-FenetreInterm/86400),$A:$A,"&lt;="&amp;A9458)&gt;=NbInterm,1,0),"")</f>
        <v/>
      </c>
      <c r="L9458" s="37" t="str">
        <f aca="false">IF(G9458=1,IF(B9458="",0,IF(J9458&lt;SeuilFugitive,1,0)),"")</f>
        <v/>
      </c>
      <c r="M9458" s="37" t="str">
        <f aca="false">IF(G9458=1,IF(B9458="",IF((Fin-A9458)*24&gt;SeuilFigee,1,0),IF(J9458&gt;SeuilFigee*3600,1,0)),"")</f>
        <v/>
      </c>
      <c r="N9458" s="0" t="str">
        <f aca="false">IF(G9458=1,IF(COUNTIF(H$2:H9458,H9458)=1,COUNTIF($H:$H,H9458),""),"")</f>
        <v/>
      </c>
      <c r="O9458" s="0" t="str">
        <f aca="false">IF(G9458=1,IF(COUNTIF(I$2:I9458,I9458)=1,COUNTIF($I:$I,I9458),""),"")</f>
        <v/>
      </c>
      <c r="P9458" s="38" t="str">
        <f aca="false">IF(G9458=1,IF(COUNTIFS(C$2:C9458,C9458,G$2:G9458,1)=1,COUNTIFS($C:$C,C9458,$G:$G,1)+ROW()/10000000,""),"")</f>
        <v/>
      </c>
      <c r="Q9458" s="0" t="str">
        <f aca="false">IF(K9458=1,IF(COUNTIFS(C$2:C9458,C9458,K$2:K9458,1)=1,1,0),"")</f>
        <v/>
      </c>
      <c r="R9458" s="0" t="str">
        <f aca="false">IF(M9458=1,IF(COUNTIFS(C$2:C9458,C9458,M$2:M9458,1)=1,1,0),"")</f>
        <v/>
      </c>
      <c r="S9458" s="0" t="str">
        <f aca="false">IF(L9458=1,IF(COUNTIFS(C$2:C9458,C9458,L$2:L9458,1)=1,1,0),"")</f>
        <v/>
      </c>
      <c r="T9458" s="38" t="str">
        <f aca="false">IF(N9458="","",N9458+ROW()/10000000)</f>
        <v/>
      </c>
      <c r="U9458" s="0" t="str">
        <f aca="false">IF(G9458=1,IF(B9458="",1,0),"")</f>
        <v/>
      </c>
    </row>
    <row r="9459" customFormat="false" ht="15" hidden="false" customHeight="false" outlineLevel="0" collapsed="false">
      <c r="A9459" s="35"/>
      <c r="B9459" s="35"/>
      <c r="G9459" s="0" t="str">
        <f aca="false">IF(A9459="","",IF(AND(A9459&gt;=Debut,A9459&lt;Fin),1,0))</f>
        <v/>
      </c>
      <c r="H9459" s="0" t="str">
        <f aca="false">IF(G9459=1,INT(ROUND((A9459-Debut)*86400,0)/600),"")</f>
        <v/>
      </c>
      <c r="I9459" s="0" t="str">
        <f aca="false">IF(G9459=1,INT(ROUND((A9459-Debut)*86400,0)/3600),"")</f>
        <v/>
      </c>
      <c r="J9459" s="0" t="str">
        <f aca="false">IF(OR(A9459="",B9459=""),"",ROUND((B9459-A9459)*86400,0))</f>
        <v/>
      </c>
      <c r="K9459" s="37" t="str">
        <f aca="false">IF(G9459=1,IF(COUNTIFS($C:$C,C9459,$G:$G,1,$A:$A,"&gt;="&amp;(A9459-FenetreInterm/86400),$A:$A,"&lt;="&amp;A9459)&gt;=NbInterm,1,0),"")</f>
        <v/>
      </c>
      <c r="L9459" s="37" t="str">
        <f aca="false">IF(G9459=1,IF(B9459="",0,IF(J9459&lt;SeuilFugitive,1,0)),"")</f>
        <v/>
      </c>
      <c r="M9459" s="37" t="str">
        <f aca="false">IF(G9459=1,IF(B9459="",IF((Fin-A9459)*24&gt;SeuilFigee,1,0),IF(J9459&gt;SeuilFigee*3600,1,0)),"")</f>
        <v/>
      </c>
      <c r="N9459" s="0" t="str">
        <f aca="false">IF(G9459=1,IF(COUNTIF(H$2:H9459,H9459)=1,COUNTIF($H:$H,H9459),""),"")</f>
        <v/>
      </c>
      <c r="O9459" s="0" t="str">
        <f aca="false">IF(G9459=1,IF(COUNTIF(I$2:I9459,I9459)=1,COUNTIF($I:$I,I9459),""),"")</f>
        <v/>
      </c>
      <c r="P9459" s="38" t="str">
        <f aca="false">IF(G9459=1,IF(COUNTIFS(C$2:C9459,C9459,G$2:G9459,1)=1,COUNTIFS($C:$C,C9459,$G:$G,1)+ROW()/10000000,""),"")</f>
        <v/>
      </c>
      <c r="Q9459" s="0" t="str">
        <f aca="false">IF(K9459=1,IF(COUNTIFS(C$2:C9459,C9459,K$2:K9459,1)=1,1,0),"")</f>
        <v/>
      </c>
      <c r="R9459" s="0" t="str">
        <f aca="false">IF(M9459=1,IF(COUNTIFS(C$2:C9459,C9459,M$2:M9459,1)=1,1,0),"")</f>
        <v/>
      </c>
      <c r="S9459" s="0" t="str">
        <f aca="false">IF(L9459=1,IF(COUNTIFS(C$2:C9459,C9459,L$2:L9459,1)=1,1,0),"")</f>
        <v/>
      </c>
      <c r="T9459" s="38" t="str">
        <f aca="false">IF(N9459="","",N9459+ROW()/10000000)</f>
        <v/>
      </c>
      <c r="U9459" s="0" t="str">
        <f aca="false">IF(G9459=1,IF(B9459="",1,0),"")</f>
        <v/>
      </c>
    </row>
    <row r="9460" customFormat="false" ht="15" hidden="false" customHeight="false" outlineLevel="0" collapsed="false">
      <c r="A9460" s="35"/>
      <c r="B9460" s="35"/>
      <c r="G9460" s="0" t="str">
        <f aca="false">IF(A9460="","",IF(AND(A9460&gt;=Debut,A9460&lt;Fin),1,0))</f>
        <v/>
      </c>
      <c r="H9460" s="0" t="str">
        <f aca="false">IF(G9460=1,INT(ROUND((A9460-Debut)*86400,0)/600),"")</f>
        <v/>
      </c>
      <c r="I9460" s="0" t="str">
        <f aca="false">IF(G9460=1,INT(ROUND((A9460-Debut)*86400,0)/3600),"")</f>
        <v/>
      </c>
      <c r="J9460" s="0" t="str">
        <f aca="false">IF(OR(A9460="",B9460=""),"",ROUND((B9460-A9460)*86400,0))</f>
        <v/>
      </c>
      <c r="K9460" s="37" t="str">
        <f aca="false">IF(G9460=1,IF(COUNTIFS($C:$C,C9460,$G:$G,1,$A:$A,"&gt;="&amp;(A9460-FenetreInterm/86400),$A:$A,"&lt;="&amp;A9460)&gt;=NbInterm,1,0),"")</f>
        <v/>
      </c>
      <c r="L9460" s="37" t="str">
        <f aca="false">IF(G9460=1,IF(B9460="",0,IF(J9460&lt;SeuilFugitive,1,0)),"")</f>
        <v/>
      </c>
      <c r="M9460" s="37" t="str">
        <f aca="false">IF(G9460=1,IF(B9460="",IF((Fin-A9460)*24&gt;SeuilFigee,1,0),IF(J9460&gt;SeuilFigee*3600,1,0)),"")</f>
        <v/>
      </c>
      <c r="N9460" s="0" t="str">
        <f aca="false">IF(G9460=1,IF(COUNTIF(H$2:H9460,H9460)=1,COUNTIF($H:$H,H9460),""),"")</f>
        <v/>
      </c>
      <c r="O9460" s="0" t="str">
        <f aca="false">IF(G9460=1,IF(COUNTIF(I$2:I9460,I9460)=1,COUNTIF($I:$I,I9460),""),"")</f>
        <v/>
      </c>
      <c r="P9460" s="38" t="str">
        <f aca="false">IF(G9460=1,IF(COUNTIFS(C$2:C9460,C9460,G$2:G9460,1)=1,COUNTIFS($C:$C,C9460,$G:$G,1)+ROW()/10000000,""),"")</f>
        <v/>
      </c>
      <c r="Q9460" s="0" t="str">
        <f aca="false">IF(K9460=1,IF(COUNTIFS(C$2:C9460,C9460,K$2:K9460,1)=1,1,0),"")</f>
        <v/>
      </c>
      <c r="R9460" s="0" t="str">
        <f aca="false">IF(M9460=1,IF(COUNTIFS(C$2:C9460,C9460,M$2:M9460,1)=1,1,0),"")</f>
        <v/>
      </c>
      <c r="S9460" s="0" t="str">
        <f aca="false">IF(L9460=1,IF(COUNTIFS(C$2:C9460,C9460,L$2:L9460,1)=1,1,0),"")</f>
        <v/>
      </c>
      <c r="T9460" s="38" t="str">
        <f aca="false">IF(N9460="","",N9460+ROW()/10000000)</f>
        <v/>
      </c>
      <c r="U9460" s="0" t="str">
        <f aca="false">IF(G9460=1,IF(B9460="",1,0),"")</f>
        <v/>
      </c>
    </row>
    <row r="9461" customFormat="false" ht="15" hidden="false" customHeight="false" outlineLevel="0" collapsed="false">
      <c r="A9461" s="35"/>
      <c r="B9461" s="35"/>
      <c r="G9461" s="0" t="str">
        <f aca="false">IF(A9461="","",IF(AND(A9461&gt;=Debut,A9461&lt;Fin),1,0))</f>
        <v/>
      </c>
      <c r="H9461" s="0" t="str">
        <f aca="false">IF(G9461=1,INT(ROUND((A9461-Debut)*86400,0)/600),"")</f>
        <v/>
      </c>
      <c r="I9461" s="0" t="str">
        <f aca="false">IF(G9461=1,INT(ROUND((A9461-Debut)*86400,0)/3600),"")</f>
        <v/>
      </c>
      <c r="J9461" s="0" t="str">
        <f aca="false">IF(OR(A9461="",B9461=""),"",ROUND((B9461-A9461)*86400,0))</f>
        <v/>
      </c>
      <c r="K9461" s="37" t="str">
        <f aca="false">IF(G9461=1,IF(COUNTIFS($C:$C,C9461,$G:$G,1,$A:$A,"&gt;="&amp;(A9461-FenetreInterm/86400),$A:$A,"&lt;="&amp;A9461)&gt;=NbInterm,1,0),"")</f>
        <v/>
      </c>
      <c r="L9461" s="37" t="str">
        <f aca="false">IF(G9461=1,IF(B9461="",0,IF(J9461&lt;SeuilFugitive,1,0)),"")</f>
        <v/>
      </c>
      <c r="M9461" s="37" t="str">
        <f aca="false">IF(G9461=1,IF(B9461="",IF((Fin-A9461)*24&gt;SeuilFigee,1,0),IF(J9461&gt;SeuilFigee*3600,1,0)),"")</f>
        <v/>
      </c>
      <c r="N9461" s="0" t="str">
        <f aca="false">IF(G9461=1,IF(COUNTIF(H$2:H9461,H9461)=1,COUNTIF($H:$H,H9461),""),"")</f>
        <v/>
      </c>
      <c r="O9461" s="0" t="str">
        <f aca="false">IF(G9461=1,IF(COUNTIF(I$2:I9461,I9461)=1,COUNTIF($I:$I,I9461),""),"")</f>
        <v/>
      </c>
      <c r="P9461" s="38" t="str">
        <f aca="false">IF(G9461=1,IF(COUNTIFS(C$2:C9461,C9461,G$2:G9461,1)=1,COUNTIFS($C:$C,C9461,$G:$G,1)+ROW()/10000000,""),"")</f>
        <v/>
      </c>
      <c r="Q9461" s="0" t="str">
        <f aca="false">IF(K9461=1,IF(COUNTIFS(C$2:C9461,C9461,K$2:K9461,1)=1,1,0),"")</f>
        <v/>
      </c>
      <c r="R9461" s="0" t="str">
        <f aca="false">IF(M9461=1,IF(COUNTIFS(C$2:C9461,C9461,M$2:M9461,1)=1,1,0),"")</f>
        <v/>
      </c>
      <c r="S9461" s="0" t="str">
        <f aca="false">IF(L9461=1,IF(COUNTIFS(C$2:C9461,C9461,L$2:L9461,1)=1,1,0),"")</f>
        <v/>
      </c>
      <c r="T9461" s="38" t="str">
        <f aca="false">IF(N9461="","",N9461+ROW()/10000000)</f>
        <v/>
      </c>
      <c r="U9461" s="0" t="str">
        <f aca="false">IF(G9461=1,IF(B9461="",1,0),"")</f>
        <v/>
      </c>
    </row>
    <row r="9462" customFormat="false" ht="15" hidden="false" customHeight="false" outlineLevel="0" collapsed="false">
      <c r="A9462" s="35"/>
      <c r="B9462" s="35"/>
      <c r="G9462" s="0" t="str">
        <f aca="false">IF(A9462="","",IF(AND(A9462&gt;=Debut,A9462&lt;Fin),1,0))</f>
        <v/>
      </c>
      <c r="H9462" s="0" t="str">
        <f aca="false">IF(G9462=1,INT(ROUND((A9462-Debut)*86400,0)/600),"")</f>
        <v/>
      </c>
      <c r="I9462" s="0" t="str">
        <f aca="false">IF(G9462=1,INT(ROUND((A9462-Debut)*86400,0)/3600),"")</f>
        <v/>
      </c>
      <c r="J9462" s="0" t="str">
        <f aca="false">IF(OR(A9462="",B9462=""),"",ROUND((B9462-A9462)*86400,0))</f>
        <v/>
      </c>
      <c r="K9462" s="37" t="str">
        <f aca="false">IF(G9462=1,IF(COUNTIFS($C:$C,C9462,$G:$G,1,$A:$A,"&gt;="&amp;(A9462-FenetreInterm/86400),$A:$A,"&lt;="&amp;A9462)&gt;=NbInterm,1,0),"")</f>
        <v/>
      </c>
      <c r="L9462" s="37" t="str">
        <f aca="false">IF(G9462=1,IF(B9462="",0,IF(J9462&lt;SeuilFugitive,1,0)),"")</f>
        <v/>
      </c>
      <c r="M9462" s="37" t="str">
        <f aca="false">IF(G9462=1,IF(B9462="",IF((Fin-A9462)*24&gt;SeuilFigee,1,0),IF(J9462&gt;SeuilFigee*3600,1,0)),"")</f>
        <v/>
      </c>
      <c r="N9462" s="0" t="str">
        <f aca="false">IF(G9462=1,IF(COUNTIF(H$2:H9462,H9462)=1,COUNTIF($H:$H,H9462),""),"")</f>
        <v/>
      </c>
      <c r="O9462" s="0" t="str">
        <f aca="false">IF(G9462=1,IF(COUNTIF(I$2:I9462,I9462)=1,COUNTIF($I:$I,I9462),""),"")</f>
        <v/>
      </c>
      <c r="P9462" s="38" t="str">
        <f aca="false">IF(G9462=1,IF(COUNTIFS(C$2:C9462,C9462,G$2:G9462,1)=1,COUNTIFS($C:$C,C9462,$G:$G,1)+ROW()/10000000,""),"")</f>
        <v/>
      </c>
      <c r="Q9462" s="0" t="str">
        <f aca="false">IF(K9462=1,IF(COUNTIFS(C$2:C9462,C9462,K$2:K9462,1)=1,1,0),"")</f>
        <v/>
      </c>
      <c r="R9462" s="0" t="str">
        <f aca="false">IF(M9462=1,IF(COUNTIFS(C$2:C9462,C9462,M$2:M9462,1)=1,1,0),"")</f>
        <v/>
      </c>
      <c r="S9462" s="0" t="str">
        <f aca="false">IF(L9462=1,IF(COUNTIFS(C$2:C9462,C9462,L$2:L9462,1)=1,1,0),"")</f>
        <v/>
      </c>
      <c r="T9462" s="38" t="str">
        <f aca="false">IF(N9462="","",N9462+ROW()/10000000)</f>
        <v/>
      </c>
      <c r="U9462" s="0" t="str">
        <f aca="false">IF(G9462=1,IF(B9462="",1,0),"")</f>
        <v/>
      </c>
    </row>
    <row r="9463" customFormat="false" ht="15" hidden="false" customHeight="false" outlineLevel="0" collapsed="false">
      <c r="A9463" s="35"/>
      <c r="B9463" s="35"/>
      <c r="G9463" s="0" t="str">
        <f aca="false">IF(A9463="","",IF(AND(A9463&gt;=Debut,A9463&lt;Fin),1,0))</f>
        <v/>
      </c>
      <c r="H9463" s="0" t="str">
        <f aca="false">IF(G9463=1,INT(ROUND((A9463-Debut)*86400,0)/600),"")</f>
        <v/>
      </c>
      <c r="I9463" s="0" t="str">
        <f aca="false">IF(G9463=1,INT(ROUND((A9463-Debut)*86400,0)/3600),"")</f>
        <v/>
      </c>
      <c r="J9463" s="0" t="str">
        <f aca="false">IF(OR(A9463="",B9463=""),"",ROUND((B9463-A9463)*86400,0))</f>
        <v/>
      </c>
      <c r="K9463" s="37" t="str">
        <f aca="false">IF(G9463=1,IF(COUNTIFS($C:$C,C9463,$G:$G,1,$A:$A,"&gt;="&amp;(A9463-FenetreInterm/86400),$A:$A,"&lt;="&amp;A9463)&gt;=NbInterm,1,0),"")</f>
        <v/>
      </c>
      <c r="L9463" s="37" t="str">
        <f aca="false">IF(G9463=1,IF(B9463="",0,IF(J9463&lt;SeuilFugitive,1,0)),"")</f>
        <v/>
      </c>
      <c r="M9463" s="37" t="str">
        <f aca="false">IF(G9463=1,IF(B9463="",IF((Fin-A9463)*24&gt;SeuilFigee,1,0),IF(J9463&gt;SeuilFigee*3600,1,0)),"")</f>
        <v/>
      </c>
      <c r="N9463" s="0" t="str">
        <f aca="false">IF(G9463=1,IF(COUNTIF(H$2:H9463,H9463)=1,COUNTIF($H:$H,H9463),""),"")</f>
        <v/>
      </c>
      <c r="O9463" s="0" t="str">
        <f aca="false">IF(G9463=1,IF(COUNTIF(I$2:I9463,I9463)=1,COUNTIF($I:$I,I9463),""),"")</f>
        <v/>
      </c>
      <c r="P9463" s="38" t="str">
        <f aca="false">IF(G9463=1,IF(COUNTIFS(C$2:C9463,C9463,G$2:G9463,1)=1,COUNTIFS($C:$C,C9463,$G:$G,1)+ROW()/10000000,""),"")</f>
        <v/>
      </c>
      <c r="Q9463" s="0" t="str">
        <f aca="false">IF(K9463=1,IF(COUNTIFS(C$2:C9463,C9463,K$2:K9463,1)=1,1,0),"")</f>
        <v/>
      </c>
      <c r="R9463" s="0" t="str">
        <f aca="false">IF(M9463=1,IF(COUNTIFS(C$2:C9463,C9463,M$2:M9463,1)=1,1,0),"")</f>
        <v/>
      </c>
      <c r="S9463" s="0" t="str">
        <f aca="false">IF(L9463=1,IF(COUNTIFS(C$2:C9463,C9463,L$2:L9463,1)=1,1,0),"")</f>
        <v/>
      </c>
      <c r="T9463" s="38" t="str">
        <f aca="false">IF(N9463="","",N9463+ROW()/10000000)</f>
        <v/>
      </c>
      <c r="U9463" s="0" t="str">
        <f aca="false">IF(G9463=1,IF(B9463="",1,0),"")</f>
        <v/>
      </c>
    </row>
    <row r="9464" customFormat="false" ht="15" hidden="false" customHeight="false" outlineLevel="0" collapsed="false">
      <c r="A9464" s="35"/>
      <c r="B9464" s="35"/>
      <c r="G9464" s="0" t="str">
        <f aca="false">IF(A9464="","",IF(AND(A9464&gt;=Debut,A9464&lt;Fin),1,0))</f>
        <v/>
      </c>
      <c r="H9464" s="0" t="str">
        <f aca="false">IF(G9464=1,INT(ROUND((A9464-Debut)*86400,0)/600),"")</f>
        <v/>
      </c>
      <c r="I9464" s="0" t="str">
        <f aca="false">IF(G9464=1,INT(ROUND((A9464-Debut)*86400,0)/3600),"")</f>
        <v/>
      </c>
      <c r="J9464" s="0" t="str">
        <f aca="false">IF(OR(A9464="",B9464=""),"",ROUND((B9464-A9464)*86400,0))</f>
        <v/>
      </c>
      <c r="K9464" s="37" t="str">
        <f aca="false">IF(G9464=1,IF(COUNTIFS($C:$C,C9464,$G:$G,1,$A:$A,"&gt;="&amp;(A9464-FenetreInterm/86400),$A:$A,"&lt;="&amp;A9464)&gt;=NbInterm,1,0),"")</f>
        <v/>
      </c>
      <c r="L9464" s="37" t="str">
        <f aca="false">IF(G9464=1,IF(B9464="",0,IF(J9464&lt;SeuilFugitive,1,0)),"")</f>
        <v/>
      </c>
      <c r="M9464" s="37" t="str">
        <f aca="false">IF(G9464=1,IF(B9464="",IF((Fin-A9464)*24&gt;SeuilFigee,1,0),IF(J9464&gt;SeuilFigee*3600,1,0)),"")</f>
        <v/>
      </c>
      <c r="N9464" s="0" t="str">
        <f aca="false">IF(G9464=1,IF(COUNTIF(H$2:H9464,H9464)=1,COUNTIF($H:$H,H9464),""),"")</f>
        <v/>
      </c>
      <c r="O9464" s="0" t="str">
        <f aca="false">IF(G9464=1,IF(COUNTIF(I$2:I9464,I9464)=1,COUNTIF($I:$I,I9464),""),"")</f>
        <v/>
      </c>
      <c r="P9464" s="38" t="str">
        <f aca="false">IF(G9464=1,IF(COUNTIFS(C$2:C9464,C9464,G$2:G9464,1)=1,COUNTIFS($C:$C,C9464,$G:$G,1)+ROW()/10000000,""),"")</f>
        <v/>
      </c>
      <c r="Q9464" s="0" t="str">
        <f aca="false">IF(K9464=1,IF(COUNTIFS(C$2:C9464,C9464,K$2:K9464,1)=1,1,0),"")</f>
        <v/>
      </c>
      <c r="R9464" s="0" t="str">
        <f aca="false">IF(M9464=1,IF(COUNTIFS(C$2:C9464,C9464,M$2:M9464,1)=1,1,0),"")</f>
        <v/>
      </c>
      <c r="S9464" s="0" t="str">
        <f aca="false">IF(L9464=1,IF(COUNTIFS(C$2:C9464,C9464,L$2:L9464,1)=1,1,0),"")</f>
        <v/>
      </c>
      <c r="T9464" s="38" t="str">
        <f aca="false">IF(N9464="","",N9464+ROW()/10000000)</f>
        <v/>
      </c>
      <c r="U9464" s="0" t="str">
        <f aca="false">IF(G9464=1,IF(B9464="",1,0),"")</f>
        <v/>
      </c>
    </row>
    <row r="9465" customFormat="false" ht="15" hidden="false" customHeight="false" outlineLevel="0" collapsed="false">
      <c r="A9465" s="35"/>
      <c r="B9465" s="35"/>
      <c r="G9465" s="0" t="str">
        <f aca="false">IF(A9465="","",IF(AND(A9465&gt;=Debut,A9465&lt;Fin),1,0))</f>
        <v/>
      </c>
      <c r="H9465" s="0" t="str">
        <f aca="false">IF(G9465=1,INT(ROUND((A9465-Debut)*86400,0)/600),"")</f>
        <v/>
      </c>
      <c r="I9465" s="0" t="str">
        <f aca="false">IF(G9465=1,INT(ROUND((A9465-Debut)*86400,0)/3600),"")</f>
        <v/>
      </c>
      <c r="J9465" s="0" t="str">
        <f aca="false">IF(OR(A9465="",B9465=""),"",ROUND((B9465-A9465)*86400,0))</f>
        <v/>
      </c>
      <c r="K9465" s="37" t="str">
        <f aca="false">IF(G9465=1,IF(COUNTIFS($C:$C,C9465,$G:$G,1,$A:$A,"&gt;="&amp;(A9465-FenetreInterm/86400),$A:$A,"&lt;="&amp;A9465)&gt;=NbInterm,1,0),"")</f>
        <v/>
      </c>
      <c r="L9465" s="37" t="str">
        <f aca="false">IF(G9465=1,IF(B9465="",0,IF(J9465&lt;SeuilFugitive,1,0)),"")</f>
        <v/>
      </c>
      <c r="M9465" s="37" t="str">
        <f aca="false">IF(G9465=1,IF(B9465="",IF((Fin-A9465)*24&gt;SeuilFigee,1,0),IF(J9465&gt;SeuilFigee*3600,1,0)),"")</f>
        <v/>
      </c>
      <c r="N9465" s="0" t="str">
        <f aca="false">IF(G9465=1,IF(COUNTIF(H$2:H9465,H9465)=1,COUNTIF($H:$H,H9465),""),"")</f>
        <v/>
      </c>
      <c r="O9465" s="0" t="str">
        <f aca="false">IF(G9465=1,IF(COUNTIF(I$2:I9465,I9465)=1,COUNTIF($I:$I,I9465),""),"")</f>
        <v/>
      </c>
      <c r="P9465" s="38" t="str">
        <f aca="false">IF(G9465=1,IF(COUNTIFS(C$2:C9465,C9465,G$2:G9465,1)=1,COUNTIFS($C:$C,C9465,$G:$G,1)+ROW()/10000000,""),"")</f>
        <v/>
      </c>
      <c r="Q9465" s="0" t="str">
        <f aca="false">IF(K9465=1,IF(COUNTIFS(C$2:C9465,C9465,K$2:K9465,1)=1,1,0),"")</f>
        <v/>
      </c>
      <c r="R9465" s="0" t="str">
        <f aca="false">IF(M9465=1,IF(COUNTIFS(C$2:C9465,C9465,M$2:M9465,1)=1,1,0),"")</f>
        <v/>
      </c>
      <c r="S9465" s="0" t="str">
        <f aca="false">IF(L9465=1,IF(COUNTIFS(C$2:C9465,C9465,L$2:L9465,1)=1,1,0),"")</f>
        <v/>
      </c>
      <c r="T9465" s="38" t="str">
        <f aca="false">IF(N9465="","",N9465+ROW()/10000000)</f>
        <v/>
      </c>
      <c r="U9465" s="0" t="str">
        <f aca="false">IF(G9465=1,IF(B9465="",1,0),"")</f>
        <v/>
      </c>
    </row>
    <row r="9466" customFormat="false" ht="15" hidden="false" customHeight="false" outlineLevel="0" collapsed="false">
      <c r="A9466" s="35"/>
      <c r="B9466" s="35"/>
      <c r="G9466" s="0" t="str">
        <f aca="false">IF(A9466="","",IF(AND(A9466&gt;=Debut,A9466&lt;Fin),1,0))</f>
        <v/>
      </c>
      <c r="H9466" s="0" t="str">
        <f aca="false">IF(G9466=1,INT(ROUND((A9466-Debut)*86400,0)/600),"")</f>
        <v/>
      </c>
      <c r="I9466" s="0" t="str">
        <f aca="false">IF(G9466=1,INT(ROUND((A9466-Debut)*86400,0)/3600),"")</f>
        <v/>
      </c>
      <c r="J9466" s="0" t="str">
        <f aca="false">IF(OR(A9466="",B9466=""),"",ROUND((B9466-A9466)*86400,0))</f>
        <v/>
      </c>
      <c r="K9466" s="37" t="str">
        <f aca="false">IF(G9466=1,IF(COUNTIFS($C:$C,C9466,$G:$G,1,$A:$A,"&gt;="&amp;(A9466-FenetreInterm/86400),$A:$A,"&lt;="&amp;A9466)&gt;=NbInterm,1,0),"")</f>
        <v/>
      </c>
      <c r="L9466" s="37" t="str">
        <f aca="false">IF(G9466=1,IF(B9466="",0,IF(J9466&lt;SeuilFugitive,1,0)),"")</f>
        <v/>
      </c>
      <c r="M9466" s="37" t="str">
        <f aca="false">IF(G9466=1,IF(B9466="",IF((Fin-A9466)*24&gt;SeuilFigee,1,0),IF(J9466&gt;SeuilFigee*3600,1,0)),"")</f>
        <v/>
      </c>
      <c r="N9466" s="0" t="str">
        <f aca="false">IF(G9466=1,IF(COUNTIF(H$2:H9466,H9466)=1,COUNTIF($H:$H,H9466),""),"")</f>
        <v/>
      </c>
      <c r="O9466" s="0" t="str">
        <f aca="false">IF(G9466=1,IF(COUNTIF(I$2:I9466,I9466)=1,COUNTIF($I:$I,I9466),""),"")</f>
        <v/>
      </c>
      <c r="P9466" s="38" t="str">
        <f aca="false">IF(G9466=1,IF(COUNTIFS(C$2:C9466,C9466,G$2:G9466,1)=1,COUNTIFS($C:$C,C9466,$G:$G,1)+ROW()/10000000,""),"")</f>
        <v/>
      </c>
      <c r="Q9466" s="0" t="str">
        <f aca="false">IF(K9466=1,IF(COUNTIFS(C$2:C9466,C9466,K$2:K9466,1)=1,1,0),"")</f>
        <v/>
      </c>
      <c r="R9466" s="0" t="str">
        <f aca="false">IF(M9466=1,IF(COUNTIFS(C$2:C9466,C9466,M$2:M9466,1)=1,1,0),"")</f>
        <v/>
      </c>
      <c r="S9466" s="0" t="str">
        <f aca="false">IF(L9466=1,IF(COUNTIFS(C$2:C9466,C9466,L$2:L9466,1)=1,1,0),"")</f>
        <v/>
      </c>
      <c r="T9466" s="38" t="str">
        <f aca="false">IF(N9466="","",N9466+ROW()/10000000)</f>
        <v/>
      </c>
      <c r="U9466" s="0" t="str">
        <f aca="false">IF(G9466=1,IF(B9466="",1,0),"")</f>
        <v/>
      </c>
    </row>
    <row r="9467" customFormat="false" ht="15" hidden="false" customHeight="false" outlineLevel="0" collapsed="false">
      <c r="A9467" s="35"/>
      <c r="B9467" s="35"/>
      <c r="G9467" s="0" t="str">
        <f aca="false">IF(A9467="","",IF(AND(A9467&gt;=Debut,A9467&lt;Fin),1,0))</f>
        <v/>
      </c>
      <c r="H9467" s="0" t="str">
        <f aca="false">IF(G9467=1,INT(ROUND((A9467-Debut)*86400,0)/600),"")</f>
        <v/>
      </c>
      <c r="I9467" s="0" t="str">
        <f aca="false">IF(G9467=1,INT(ROUND((A9467-Debut)*86400,0)/3600),"")</f>
        <v/>
      </c>
      <c r="J9467" s="0" t="str">
        <f aca="false">IF(OR(A9467="",B9467=""),"",ROUND((B9467-A9467)*86400,0))</f>
        <v/>
      </c>
      <c r="K9467" s="37" t="str">
        <f aca="false">IF(G9467=1,IF(COUNTIFS($C:$C,C9467,$G:$G,1,$A:$A,"&gt;="&amp;(A9467-FenetreInterm/86400),$A:$A,"&lt;="&amp;A9467)&gt;=NbInterm,1,0),"")</f>
        <v/>
      </c>
      <c r="L9467" s="37" t="str">
        <f aca="false">IF(G9467=1,IF(B9467="",0,IF(J9467&lt;SeuilFugitive,1,0)),"")</f>
        <v/>
      </c>
      <c r="M9467" s="37" t="str">
        <f aca="false">IF(G9467=1,IF(B9467="",IF((Fin-A9467)*24&gt;SeuilFigee,1,0),IF(J9467&gt;SeuilFigee*3600,1,0)),"")</f>
        <v/>
      </c>
      <c r="N9467" s="0" t="str">
        <f aca="false">IF(G9467=1,IF(COUNTIF(H$2:H9467,H9467)=1,COUNTIF($H:$H,H9467),""),"")</f>
        <v/>
      </c>
      <c r="O9467" s="0" t="str">
        <f aca="false">IF(G9467=1,IF(COUNTIF(I$2:I9467,I9467)=1,COUNTIF($I:$I,I9467),""),"")</f>
        <v/>
      </c>
      <c r="P9467" s="38" t="str">
        <f aca="false">IF(G9467=1,IF(COUNTIFS(C$2:C9467,C9467,G$2:G9467,1)=1,COUNTIFS($C:$C,C9467,$G:$G,1)+ROW()/10000000,""),"")</f>
        <v/>
      </c>
      <c r="Q9467" s="0" t="str">
        <f aca="false">IF(K9467=1,IF(COUNTIFS(C$2:C9467,C9467,K$2:K9467,1)=1,1,0),"")</f>
        <v/>
      </c>
      <c r="R9467" s="0" t="str">
        <f aca="false">IF(M9467=1,IF(COUNTIFS(C$2:C9467,C9467,M$2:M9467,1)=1,1,0),"")</f>
        <v/>
      </c>
      <c r="S9467" s="0" t="str">
        <f aca="false">IF(L9467=1,IF(COUNTIFS(C$2:C9467,C9467,L$2:L9467,1)=1,1,0),"")</f>
        <v/>
      </c>
      <c r="T9467" s="38" t="str">
        <f aca="false">IF(N9467="","",N9467+ROW()/10000000)</f>
        <v/>
      </c>
      <c r="U9467" s="0" t="str">
        <f aca="false">IF(G9467=1,IF(B9467="",1,0),"")</f>
        <v/>
      </c>
    </row>
    <row r="9468" customFormat="false" ht="15" hidden="false" customHeight="false" outlineLevel="0" collapsed="false">
      <c r="A9468" s="35"/>
      <c r="B9468" s="35"/>
      <c r="G9468" s="0" t="str">
        <f aca="false">IF(A9468="","",IF(AND(A9468&gt;=Debut,A9468&lt;Fin),1,0))</f>
        <v/>
      </c>
      <c r="H9468" s="0" t="str">
        <f aca="false">IF(G9468=1,INT(ROUND((A9468-Debut)*86400,0)/600),"")</f>
        <v/>
      </c>
      <c r="I9468" s="0" t="str">
        <f aca="false">IF(G9468=1,INT(ROUND((A9468-Debut)*86400,0)/3600),"")</f>
        <v/>
      </c>
      <c r="J9468" s="0" t="str">
        <f aca="false">IF(OR(A9468="",B9468=""),"",ROUND((B9468-A9468)*86400,0))</f>
        <v/>
      </c>
      <c r="K9468" s="37" t="str">
        <f aca="false">IF(G9468=1,IF(COUNTIFS($C:$C,C9468,$G:$G,1,$A:$A,"&gt;="&amp;(A9468-FenetreInterm/86400),$A:$A,"&lt;="&amp;A9468)&gt;=NbInterm,1,0),"")</f>
        <v/>
      </c>
      <c r="L9468" s="37" t="str">
        <f aca="false">IF(G9468=1,IF(B9468="",0,IF(J9468&lt;SeuilFugitive,1,0)),"")</f>
        <v/>
      </c>
      <c r="M9468" s="37" t="str">
        <f aca="false">IF(G9468=1,IF(B9468="",IF((Fin-A9468)*24&gt;SeuilFigee,1,0),IF(J9468&gt;SeuilFigee*3600,1,0)),"")</f>
        <v/>
      </c>
      <c r="N9468" s="0" t="str">
        <f aca="false">IF(G9468=1,IF(COUNTIF(H$2:H9468,H9468)=1,COUNTIF($H:$H,H9468),""),"")</f>
        <v/>
      </c>
      <c r="O9468" s="0" t="str">
        <f aca="false">IF(G9468=1,IF(COUNTIF(I$2:I9468,I9468)=1,COUNTIF($I:$I,I9468),""),"")</f>
        <v/>
      </c>
      <c r="P9468" s="38" t="str">
        <f aca="false">IF(G9468=1,IF(COUNTIFS(C$2:C9468,C9468,G$2:G9468,1)=1,COUNTIFS($C:$C,C9468,$G:$G,1)+ROW()/10000000,""),"")</f>
        <v/>
      </c>
      <c r="Q9468" s="0" t="str">
        <f aca="false">IF(K9468=1,IF(COUNTIFS(C$2:C9468,C9468,K$2:K9468,1)=1,1,0),"")</f>
        <v/>
      </c>
      <c r="R9468" s="0" t="str">
        <f aca="false">IF(M9468=1,IF(COUNTIFS(C$2:C9468,C9468,M$2:M9468,1)=1,1,0),"")</f>
        <v/>
      </c>
      <c r="S9468" s="0" t="str">
        <f aca="false">IF(L9468=1,IF(COUNTIFS(C$2:C9468,C9468,L$2:L9468,1)=1,1,0),"")</f>
        <v/>
      </c>
      <c r="T9468" s="38" t="str">
        <f aca="false">IF(N9468="","",N9468+ROW()/10000000)</f>
        <v/>
      </c>
      <c r="U9468" s="0" t="str">
        <f aca="false">IF(G9468=1,IF(B9468="",1,0),"")</f>
        <v/>
      </c>
    </row>
    <row r="9469" customFormat="false" ht="15" hidden="false" customHeight="false" outlineLevel="0" collapsed="false">
      <c r="A9469" s="35"/>
      <c r="B9469" s="35"/>
      <c r="G9469" s="0" t="str">
        <f aca="false">IF(A9469="","",IF(AND(A9469&gt;=Debut,A9469&lt;Fin),1,0))</f>
        <v/>
      </c>
      <c r="H9469" s="0" t="str">
        <f aca="false">IF(G9469=1,INT(ROUND((A9469-Debut)*86400,0)/600),"")</f>
        <v/>
      </c>
      <c r="I9469" s="0" t="str">
        <f aca="false">IF(G9469=1,INT(ROUND((A9469-Debut)*86400,0)/3600),"")</f>
        <v/>
      </c>
      <c r="J9469" s="0" t="str">
        <f aca="false">IF(OR(A9469="",B9469=""),"",ROUND((B9469-A9469)*86400,0))</f>
        <v/>
      </c>
      <c r="K9469" s="37" t="str">
        <f aca="false">IF(G9469=1,IF(COUNTIFS($C:$C,C9469,$G:$G,1,$A:$A,"&gt;="&amp;(A9469-FenetreInterm/86400),$A:$A,"&lt;="&amp;A9469)&gt;=NbInterm,1,0),"")</f>
        <v/>
      </c>
      <c r="L9469" s="37" t="str">
        <f aca="false">IF(G9469=1,IF(B9469="",0,IF(J9469&lt;SeuilFugitive,1,0)),"")</f>
        <v/>
      </c>
      <c r="M9469" s="37" t="str">
        <f aca="false">IF(G9469=1,IF(B9469="",IF((Fin-A9469)*24&gt;SeuilFigee,1,0),IF(J9469&gt;SeuilFigee*3600,1,0)),"")</f>
        <v/>
      </c>
      <c r="N9469" s="0" t="str">
        <f aca="false">IF(G9469=1,IF(COUNTIF(H$2:H9469,H9469)=1,COUNTIF($H:$H,H9469),""),"")</f>
        <v/>
      </c>
      <c r="O9469" s="0" t="str">
        <f aca="false">IF(G9469=1,IF(COUNTIF(I$2:I9469,I9469)=1,COUNTIF($I:$I,I9469),""),"")</f>
        <v/>
      </c>
      <c r="P9469" s="38" t="str">
        <f aca="false">IF(G9469=1,IF(COUNTIFS(C$2:C9469,C9469,G$2:G9469,1)=1,COUNTIFS($C:$C,C9469,$G:$G,1)+ROW()/10000000,""),"")</f>
        <v/>
      </c>
      <c r="Q9469" s="0" t="str">
        <f aca="false">IF(K9469=1,IF(COUNTIFS(C$2:C9469,C9469,K$2:K9469,1)=1,1,0),"")</f>
        <v/>
      </c>
      <c r="R9469" s="0" t="str">
        <f aca="false">IF(M9469=1,IF(COUNTIFS(C$2:C9469,C9469,M$2:M9469,1)=1,1,0),"")</f>
        <v/>
      </c>
      <c r="S9469" s="0" t="str">
        <f aca="false">IF(L9469=1,IF(COUNTIFS(C$2:C9469,C9469,L$2:L9469,1)=1,1,0),"")</f>
        <v/>
      </c>
      <c r="T9469" s="38" t="str">
        <f aca="false">IF(N9469="","",N9469+ROW()/10000000)</f>
        <v/>
      </c>
      <c r="U9469" s="0" t="str">
        <f aca="false">IF(G9469=1,IF(B9469="",1,0),"")</f>
        <v/>
      </c>
    </row>
    <row r="9470" customFormat="false" ht="15" hidden="false" customHeight="false" outlineLevel="0" collapsed="false">
      <c r="A9470" s="35"/>
      <c r="B9470" s="35"/>
      <c r="G9470" s="0" t="str">
        <f aca="false">IF(A9470="","",IF(AND(A9470&gt;=Debut,A9470&lt;Fin),1,0))</f>
        <v/>
      </c>
      <c r="H9470" s="0" t="str">
        <f aca="false">IF(G9470=1,INT(ROUND((A9470-Debut)*86400,0)/600),"")</f>
        <v/>
      </c>
      <c r="I9470" s="0" t="str">
        <f aca="false">IF(G9470=1,INT(ROUND((A9470-Debut)*86400,0)/3600),"")</f>
        <v/>
      </c>
      <c r="J9470" s="0" t="str">
        <f aca="false">IF(OR(A9470="",B9470=""),"",ROUND((B9470-A9470)*86400,0))</f>
        <v/>
      </c>
      <c r="K9470" s="37" t="str">
        <f aca="false">IF(G9470=1,IF(COUNTIFS($C:$C,C9470,$G:$G,1,$A:$A,"&gt;="&amp;(A9470-FenetreInterm/86400),$A:$A,"&lt;="&amp;A9470)&gt;=NbInterm,1,0),"")</f>
        <v/>
      </c>
      <c r="L9470" s="37" t="str">
        <f aca="false">IF(G9470=1,IF(B9470="",0,IF(J9470&lt;SeuilFugitive,1,0)),"")</f>
        <v/>
      </c>
      <c r="M9470" s="37" t="str">
        <f aca="false">IF(G9470=1,IF(B9470="",IF((Fin-A9470)*24&gt;SeuilFigee,1,0),IF(J9470&gt;SeuilFigee*3600,1,0)),"")</f>
        <v/>
      </c>
      <c r="N9470" s="0" t="str">
        <f aca="false">IF(G9470=1,IF(COUNTIF(H$2:H9470,H9470)=1,COUNTIF($H:$H,H9470),""),"")</f>
        <v/>
      </c>
      <c r="O9470" s="0" t="str">
        <f aca="false">IF(G9470=1,IF(COUNTIF(I$2:I9470,I9470)=1,COUNTIF($I:$I,I9470),""),"")</f>
        <v/>
      </c>
      <c r="P9470" s="38" t="str">
        <f aca="false">IF(G9470=1,IF(COUNTIFS(C$2:C9470,C9470,G$2:G9470,1)=1,COUNTIFS($C:$C,C9470,$G:$G,1)+ROW()/10000000,""),"")</f>
        <v/>
      </c>
      <c r="Q9470" s="0" t="str">
        <f aca="false">IF(K9470=1,IF(COUNTIFS(C$2:C9470,C9470,K$2:K9470,1)=1,1,0),"")</f>
        <v/>
      </c>
      <c r="R9470" s="0" t="str">
        <f aca="false">IF(M9470=1,IF(COUNTIFS(C$2:C9470,C9470,M$2:M9470,1)=1,1,0),"")</f>
        <v/>
      </c>
      <c r="S9470" s="0" t="str">
        <f aca="false">IF(L9470=1,IF(COUNTIFS(C$2:C9470,C9470,L$2:L9470,1)=1,1,0),"")</f>
        <v/>
      </c>
      <c r="T9470" s="38" t="str">
        <f aca="false">IF(N9470="","",N9470+ROW()/10000000)</f>
        <v/>
      </c>
      <c r="U9470" s="0" t="str">
        <f aca="false">IF(G9470=1,IF(B9470="",1,0),"")</f>
        <v/>
      </c>
    </row>
    <row r="9471" customFormat="false" ht="15" hidden="false" customHeight="false" outlineLevel="0" collapsed="false">
      <c r="A9471" s="35"/>
      <c r="B9471" s="35"/>
      <c r="G9471" s="0" t="str">
        <f aca="false">IF(A9471="","",IF(AND(A9471&gt;=Debut,A9471&lt;Fin),1,0))</f>
        <v/>
      </c>
      <c r="H9471" s="0" t="str">
        <f aca="false">IF(G9471=1,INT(ROUND((A9471-Debut)*86400,0)/600),"")</f>
        <v/>
      </c>
      <c r="I9471" s="0" t="str">
        <f aca="false">IF(G9471=1,INT(ROUND((A9471-Debut)*86400,0)/3600),"")</f>
        <v/>
      </c>
      <c r="J9471" s="0" t="str">
        <f aca="false">IF(OR(A9471="",B9471=""),"",ROUND((B9471-A9471)*86400,0))</f>
        <v/>
      </c>
      <c r="K9471" s="37" t="str">
        <f aca="false">IF(G9471=1,IF(COUNTIFS($C:$C,C9471,$G:$G,1,$A:$A,"&gt;="&amp;(A9471-FenetreInterm/86400),$A:$A,"&lt;="&amp;A9471)&gt;=NbInterm,1,0),"")</f>
        <v/>
      </c>
      <c r="L9471" s="37" t="str">
        <f aca="false">IF(G9471=1,IF(B9471="",0,IF(J9471&lt;SeuilFugitive,1,0)),"")</f>
        <v/>
      </c>
      <c r="M9471" s="37" t="str">
        <f aca="false">IF(G9471=1,IF(B9471="",IF((Fin-A9471)*24&gt;SeuilFigee,1,0),IF(J9471&gt;SeuilFigee*3600,1,0)),"")</f>
        <v/>
      </c>
      <c r="N9471" s="0" t="str">
        <f aca="false">IF(G9471=1,IF(COUNTIF(H$2:H9471,H9471)=1,COUNTIF($H:$H,H9471),""),"")</f>
        <v/>
      </c>
      <c r="O9471" s="0" t="str">
        <f aca="false">IF(G9471=1,IF(COUNTIF(I$2:I9471,I9471)=1,COUNTIF($I:$I,I9471),""),"")</f>
        <v/>
      </c>
      <c r="P9471" s="38" t="str">
        <f aca="false">IF(G9471=1,IF(COUNTIFS(C$2:C9471,C9471,G$2:G9471,1)=1,COUNTIFS($C:$C,C9471,$G:$G,1)+ROW()/10000000,""),"")</f>
        <v/>
      </c>
      <c r="Q9471" s="0" t="str">
        <f aca="false">IF(K9471=1,IF(COUNTIFS(C$2:C9471,C9471,K$2:K9471,1)=1,1,0),"")</f>
        <v/>
      </c>
      <c r="R9471" s="0" t="str">
        <f aca="false">IF(M9471=1,IF(COUNTIFS(C$2:C9471,C9471,M$2:M9471,1)=1,1,0),"")</f>
        <v/>
      </c>
      <c r="S9471" s="0" t="str">
        <f aca="false">IF(L9471=1,IF(COUNTIFS(C$2:C9471,C9471,L$2:L9471,1)=1,1,0),"")</f>
        <v/>
      </c>
      <c r="T9471" s="38" t="str">
        <f aca="false">IF(N9471="","",N9471+ROW()/10000000)</f>
        <v/>
      </c>
      <c r="U9471" s="0" t="str">
        <f aca="false">IF(G9471=1,IF(B9471="",1,0),"")</f>
        <v/>
      </c>
    </row>
    <row r="9472" customFormat="false" ht="15" hidden="false" customHeight="false" outlineLevel="0" collapsed="false">
      <c r="A9472" s="35"/>
      <c r="B9472" s="35"/>
      <c r="G9472" s="0" t="str">
        <f aca="false">IF(A9472="","",IF(AND(A9472&gt;=Debut,A9472&lt;Fin),1,0))</f>
        <v/>
      </c>
      <c r="H9472" s="0" t="str">
        <f aca="false">IF(G9472=1,INT(ROUND((A9472-Debut)*86400,0)/600),"")</f>
        <v/>
      </c>
      <c r="I9472" s="0" t="str">
        <f aca="false">IF(G9472=1,INT(ROUND((A9472-Debut)*86400,0)/3600),"")</f>
        <v/>
      </c>
      <c r="J9472" s="0" t="str">
        <f aca="false">IF(OR(A9472="",B9472=""),"",ROUND((B9472-A9472)*86400,0))</f>
        <v/>
      </c>
      <c r="K9472" s="37" t="str">
        <f aca="false">IF(G9472=1,IF(COUNTIFS($C:$C,C9472,$G:$G,1,$A:$A,"&gt;="&amp;(A9472-FenetreInterm/86400),$A:$A,"&lt;="&amp;A9472)&gt;=NbInterm,1,0),"")</f>
        <v/>
      </c>
      <c r="L9472" s="37" t="str">
        <f aca="false">IF(G9472=1,IF(B9472="",0,IF(J9472&lt;SeuilFugitive,1,0)),"")</f>
        <v/>
      </c>
      <c r="M9472" s="37" t="str">
        <f aca="false">IF(G9472=1,IF(B9472="",IF((Fin-A9472)*24&gt;SeuilFigee,1,0),IF(J9472&gt;SeuilFigee*3600,1,0)),"")</f>
        <v/>
      </c>
      <c r="N9472" s="0" t="str">
        <f aca="false">IF(G9472=1,IF(COUNTIF(H$2:H9472,H9472)=1,COUNTIF($H:$H,H9472),""),"")</f>
        <v/>
      </c>
      <c r="O9472" s="0" t="str">
        <f aca="false">IF(G9472=1,IF(COUNTIF(I$2:I9472,I9472)=1,COUNTIF($I:$I,I9472),""),"")</f>
        <v/>
      </c>
      <c r="P9472" s="38" t="str">
        <f aca="false">IF(G9472=1,IF(COUNTIFS(C$2:C9472,C9472,G$2:G9472,1)=1,COUNTIFS($C:$C,C9472,$G:$G,1)+ROW()/10000000,""),"")</f>
        <v/>
      </c>
      <c r="Q9472" s="0" t="str">
        <f aca="false">IF(K9472=1,IF(COUNTIFS(C$2:C9472,C9472,K$2:K9472,1)=1,1,0),"")</f>
        <v/>
      </c>
      <c r="R9472" s="0" t="str">
        <f aca="false">IF(M9472=1,IF(COUNTIFS(C$2:C9472,C9472,M$2:M9472,1)=1,1,0),"")</f>
        <v/>
      </c>
      <c r="S9472" s="0" t="str">
        <f aca="false">IF(L9472=1,IF(COUNTIFS(C$2:C9472,C9472,L$2:L9472,1)=1,1,0),"")</f>
        <v/>
      </c>
      <c r="T9472" s="38" t="str">
        <f aca="false">IF(N9472="","",N9472+ROW()/10000000)</f>
        <v/>
      </c>
      <c r="U9472" s="0" t="str">
        <f aca="false">IF(G9472=1,IF(B9472="",1,0),"")</f>
        <v/>
      </c>
    </row>
    <row r="9473" customFormat="false" ht="15" hidden="false" customHeight="false" outlineLevel="0" collapsed="false">
      <c r="A9473" s="35"/>
      <c r="B9473" s="35"/>
      <c r="G9473" s="0" t="str">
        <f aca="false">IF(A9473="","",IF(AND(A9473&gt;=Debut,A9473&lt;Fin),1,0))</f>
        <v/>
      </c>
      <c r="H9473" s="0" t="str">
        <f aca="false">IF(G9473=1,INT(ROUND((A9473-Debut)*86400,0)/600),"")</f>
        <v/>
      </c>
      <c r="I9473" s="0" t="str">
        <f aca="false">IF(G9473=1,INT(ROUND((A9473-Debut)*86400,0)/3600),"")</f>
        <v/>
      </c>
      <c r="J9473" s="0" t="str">
        <f aca="false">IF(OR(A9473="",B9473=""),"",ROUND((B9473-A9473)*86400,0))</f>
        <v/>
      </c>
      <c r="K9473" s="37" t="str">
        <f aca="false">IF(G9473=1,IF(COUNTIFS($C:$C,C9473,$G:$G,1,$A:$A,"&gt;="&amp;(A9473-FenetreInterm/86400),$A:$A,"&lt;="&amp;A9473)&gt;=NbInterm,1,0),"")</f>
        <v/>
      </c>
      <c r="L9473" s="37" t="str">
        <f aca="false">IF(G9473=1,IF(B9473="",0,IF(J9473&lt;SeuilFugitive,1,0)),"")</f>
        <v/>
      </c>
      <c r="M9473" s="37" t="str">
        <f aca="false">IF(G9473=1,IF(B9473="",IF((Fin-A9473)*24&gt;SeuilFigee,1,0),IF(J9473&gt;SeuilFigee*3600,1,0)),"")</f>
        <v/>
      </c>
      <c r="N9473" s="0" t="str">
        <f aca="false">IF(G9473=1,IF(COUNTIF(H$2:H9473,H9473)=1,COUNTIF($H:$H,H9473),""),"")</f>
        <v/>
      </c>
      <c r="O9473" s="0" t="str">
        <f aca="false">IF(G9473=1,IF(COUNTIF(I$2:I9473,I9473)=1,COUNTIF($I:$I,I9473),""),"")</f>
        <v/>
      </c>
      <c r="P9473" s="38" t="str">
        <f aca="false">IF(G9473=1,IF(COUNTIFS(C$2:C9473,C9473,G$2:G9473,1)=1,COUNTIFS($C:$C,C9473,$G:$G,1)+ROW()/10000000,""),"")</f>
        <v/>
      </c>
      <c r="Q9473" s="0" t="str">
        <f aca="false">IF(K9473=1,IF(COUNTIFS(C$2:C9473,C9473,K$2:K9473,1)=1,1,0),"")</f>
        <v/>
      </c>
      <c r="R9473" s="0" t="str">
        <f aca="false">IF(M9473=1,IF(COUNTIFS(C$2:C9473,C9473,M$2:M9473,1)=1,1,0),"")</f>
        <v/>
      </c>
      <c r="S9473" s="0" t="str">
        <f aca="false">IF(L9473=1,IF(COUNTIFS(C$2:C9473,C9473,L$2:L9473,1)=1,1,0),"")</f>
        <v/>
      </c>
      <c r="T9473" s="38" t="str">
        <f aca="false">IF(N9473="","",N9473+ROW()/10000000)</f>
        <v/>
      </c>
      <c r="U9473" s="0" t="str">
        <f aca="false">IF(G9473=1,IF(B9473="",1,0),"")</f>
        <v/>
      </c>
    </row>
    <row r="9474" customFormat="false" ht="15" hidden="false" customHeight="false" outlineLevel="0" collapsed="false">
      <c r="A9474" s="35"/>
      <c r="B9474" s="35"/>
      <c r="G9474" s="0" t="str">
        <f aca="false">IF(A9474="","",IF(AND(A9474&gt;=Debut,A9474&lt;Fin),1,0))</f>
        <v/>
      </c>
      <c r="H9474" s="0" t="str">
        <f aca="false">IF(G9474=1,INT(ROUND((A9474-Debut)*86400,0)/600),"")</f>
        <v/>
      </c>
      <c r="I9474" s="0" t="str">
        <f aca="false">IF(G9474=1,INT(ROUND((A9474-Debut)*86400,0)/3600),"")</f>
        <v/>
      </c>
      <c r="J9474" s="0" t="str">
        <f aca="false">IF(OR(A9474="",B9474=""),"",ROUND((B9474-A9474)*86400,0))</f>
        <v/>
      </c>
      <c r="K9474" s="37" t="str">
        <f aca="false">IF(G9474=1,IF(COUNTIFS($C:$C,C9474,$G:$G,1,$A:$A,"&gt;="&amp;(A9474-FenetreInterm/86400),$A:$A,"&lt;="&amp;A9474)&gt;=NbInterm,1,0),"")</f>
        <v/>
      </c>
      <c r="L9474" s="37" t="str">
        <f aca="false">IF(G9474=1,IF(B9474="",0,IF(J9474&lt;SeuilFugitive,1,0)),"")</f>
        <v/>
      </c>
      <c r="M9474" s="37" t="str">
        <f aca="false">IF(G9474=1,IF(B9474="",IF((Fin-A9474)*24&gt;SeuilFigee,1,0),IF(J9474&gt;SeuilFigee*3600,1,0)),"")</f>
        <v/>
      </c>
      <c r="N9474" s="0" t="str">
        <f aca="false">IF(G9474=1,IF(COUNTIF(H$2:H9474,H9474)=1,COUNTIF($H:$H,H9474),""),"")</f>
        <v/>
      </c>
      <c r="O9474" s="0" t="str">
        <f aca="false">IF(G9474=1,IF(COUNTIF(I$2:I9474,I9474)=1,COUNTIF($I:$I,I9474),""),"")</f>
        <v/>
      </c>
      <c r="P9474" s="38" t="str">
        <f aca="false">IF(G9474=1,IF(COUNTIFS(C$2:C9474,C9474,G$2:G9474,1)=1,COUNTIFS($C:$C,C9474,$G:$G,1)+ROW()/10000000,""),"")</f>
        <v/>
      </c>
      <c r="Q9474" s="0" t="str">
        <f aca="false">IF(K9474=1,IF(COUNTIFS(C$2:C9474,C9474,K$2:K9474,1)=1,1,0),"")</f>
        <v/>
      </c>
      <c r="R9474" s="0" t="str">
        <f aca="false">IF(M9474=1,IF(COUNTIFS(C$2:C9474,C9474,M$2:M9474,1)=1,1,0),"")</f>
        <v/>
      </c>
      <c r="S9474" s="0" t="str">
        <f aca="false">IF(L9474=1,IF(COUNTIFS(C$2:C9474,C9474,L$2:L9474,1)=1,1,0),"")</f>
        <v/>
      </c>
      <c r="T9474" s="38" t="str">
        <f aca="false">IF(N9474="","",N9474+ROW()/10000000)</f>
        <v/>
      </c>
      <c r="U9474" s="0" t="str">
        <f aca="false">IF(G9474=1,IF(B9474="",1,0),"")</f>
        <v/>
      </c>
    </row>
    <row r="9475" customFormat="false" ht="15" hidden="false" customHeight="false" outlineLevel="0" collapsed="false">
      <c r="A9475" s="35"/>
      <c r="B9475" s="35"/>
      <c r="G9475" s="0" t="str">
        <f aca="false">IF(A9475="","",IF(AND(A9475&gt;=Debut,A9475&lt;Fin),1,0))</f>
        <v/>
      </c>
      <c r="H9475" s="0" t="str">
        <f aca="false">IF(G9475=1,INT(ROUND((A9475-Debut)*86400,0)/600),"")</f>
        <v/>
      </c>
      <c r="I9475" s="0" t="str">
        <f aca="false">IF(G9475=1,INT(ROUND((A9475-Debut)*86400,0)/3600),"")</f>
        <v/>
      </c>
      <c r="J9475" s="0" t="str">
        <f aca="false">IF(OR(A9475="",B9475=""),"",ROUND((B9475-A9475)*86400,0))</f>
        <v/>
      </c>
      <c r="K9475" s="37" t="str">
        <f aca="false">IF(G9475=1,IF(COUNTIFS($C:$C,C9475,$G:$G,1,$A:$A,"&gt;="&amp;(A9475-FenetreInterm/86400),$A:$A,"&lt;="&amp;A9475)&gt;=NbInterm,1,0),"")</f>
        <v/>
      </c>
      <c r="L9475" s="37" t="str">
        <f aca="false">IF(G9475=1,IF(B9475="",0,IF(J9475&lt;SeuilFugitive,1,0)),"")</f>
        <v/>
      </c>
      <c r="M9475" s="37" t="str">
        <f aca="false">IF(G9475=1,IF(B9475="",IF((Fin-A9475)*24&gt;SeuilFigee,1,0),IF(J9475&gt;SeuilFigee*3600,1,0)),"")</f>
        <v/>
      </c>
      <c r="N9475" s="0" t="str">
        <f aca="false">IF(G9475=1,IF(COUNTIF(H$2:H9475,H9475)=1,COUNTIF($H:$H,H9475),""),"")</f>
        <v/>
      </c>
      <c r="O9475" s="0" t="str">
        <f aca="false">IF(G9475=1,IF(COUNTIF(I$2:I9475,I9475)=1,COUNTIF($I:$I,I9475),""),"")</f>
        <v/>
      </c>
      <c r="P9475" s="38" t="str">
        <f aca="false">IF(G9475=1,IF(COUNTIFS(C$2:C9475,C9475,G$2:G9475,1)=1,COUNTIFS($C:$C,C9475,$G:$G,1)+ROW()/10000000,""),"")</f>
        <v/>
      </c>
      <c r="Q9475" s="0" t="str">
        <f aca="false">IF(K9475=1,IF(COUNTIFS(C$2:C9475,C9475,K$2:K9475,1)=1,1,0),"")</f>
        <v/>
      </c>
      <c r="R9475" s="0" t="str">
        <f aca="false">IF(M9475=1,IF(COUNTIFS(C$2:C9475,C9475,M$2:M9475,1)=1,1,0),"")</f>
        <v/>
      </c>
      <c r="S9475" s="0" t="str">
        <f aca="false">IF(L9475=1,IF(COUNTIFS(C$2:C9475,C9475,L$2:L9475,1)=1,1,0),"")</f>
        <v/>
      </c>
      <c r="T9475" s="38" t="str">
        <f aca="false">IF(N9475="","",N9475+ROW()/10000000)</f>
        <v/>
      </c>
      <c r="U9475" s="0" t="str">
        <f aca="false">IF(G9475=1,IF(B9475="",1,0),"")</f>
        <v/>
      </c>
    </row>
    <row r="9476" customFormat="false" ht="15" hidden="false" customHeight="false" outlineLevel="0" collapsed="false">
      <c r="A9476" s="35"/>
      <c r="B9476" s="35"/>
      <c r="G9476" s="0" t="str">
        <f aca="false">IF(A9476="","",IF(AND(A9476&gt;=Debut,A9476&lt;Fin),1,0))</f>
        <v/>
      </c>
      <c r="H9476" s="0" t="str">
        <f aca="false">IF(G9476=1,INT(ROUND((A9476-Debut)*86400,0)/600),"")</f>
        <v/>
      </c>
      <c r="I9476" s="0" t="str">
        <f aca="false">IF(G9476=1,INT(ROUND((A9476-Debut)*86400,0)/3600),"")</f>
        <v/>
      </c>
      <c r="J9476" s="0" t="str">
        <f aca="false">IF(OR(A9476="",B9476=""),"",ROUND((B9476-A9476)*86400,0))</f>
        <v/>
      </c>
      <c r="K9476" s="37" t="str">
        <f aca="false">IF(G9476=1,IF(COUNTIFS($C:$C,C9476,$G:$G,1,$A:$A,"&gt;="&amp;(A9476-FenetreInterm/86400),$A:$A,"&lt;="&amp;A9476)&gt;=NbInterm,1,0),"")</f>
        <v/>
      </c>
      <c r="L9476" s="37" t="str">
        <f aca="false">IF(G9476=1,IF(B9476="",0,IF(J9476&lt;SeuilFugitive,1,0)),"")</f>
        <v/>
      </c>
      <c r="M9476" s="37" t="str">
        <f aca="false">IF(G9476=1,IF(B9476="",IF((Fin-A9476)*24&gt;SeuilFigee,1,0),IF(J9476&gt;SeuilFigee*3600,1,0)),"")</f>
        <v/>
      </c>
      <c r="N9476" s="0" t="str">
        <f aca="false">IF(G9476=1,IF(COUNTIF(H$2:H9476,H9476)=1,COUNTIF($H:$H,H9476),""),"")</f>
        <v/>
      </c>
      <c r="O9476" s="0" t="str">
        <f aca="false">IF(G9476=1,IF(COUNTIF(I$2:I9476,I9476)=1,COUNTIF($I:$I,I9476),""),"")</f>
        <v/>
      </c>
      <c r="P9476" s="38" t="str">
        <f aca="false">IF(G9476=1,IF(COUNTIFS(C$2:C9476,C9476,G$2:G9476,1)=1,COUNTIFS($C:$C,C9476,$G:$G,1)+ROW()/10000000,""),"")</f>
        <v/>
      </c>
      <c r="Q9476" s="0" t="str">
        <f aca="false">IF(K9476=1,IF(COUNTIFS(C$2:C9476,C9476,K$2:K9476,1)=1,1,0),"")</f>
        <v/>
      </c>
      <c r="R9476" s="0" t="str">
        <f aca="false">IF(M9476=1,IF(COUNTIFS(C$2:C9476,C9476,M$2:M9476,1)=1,1,0),"")</f>
        <v/>
      </c>
      <c r="S9476" s="0" t="str">
        <f aca="false">IF(L9476=1,IF(COUNTIFS(C$2:C9476,C9476,L$2:L9476,1)=1,1,0),"")</f>
        <v/>
      </c>
      <c r="T9476" s="38" t="str">
        <f aca="false">IF(N9476="","",N9476+ROW()/10000000)</f>
        <v/>
      </c>
      <c r="U9476" s="0" t="str">
        <f aca="false">IF(G9476=1,IF(B9476="",1,0),"")</f>
        <v/>
      </c>
    </row>
    <row r="9477" customFormat="false" ht="15" hidden="false" customHeight="false" outlineLevel="0" collapsed="false">
      <c r="A9477" s="35"/>
      <c r="B9477" s="35"/>
      <c r="G9477" s="0" t="str">
        <f aca="false">IF(A9477="","",IF(AND(A9477&gt;=Debut,A9477&lt;Fin),1,0))</f>
        <v/>
      </c>
      <c r="H9477" s="0" t="str">
        <f aca="false">IF(G9477=1,INT(ROUND((A9477-Debut)*86400,0)/600),"")</f>
        <v/>
      </c>
      <c r="I9477" s="0" t="str">
        <f aca="false">IF(G9477=1,INT(ROUND((A9477-Debut)*86400,0)/3600),"")</f>
        <v/>
      </c>
      <c r="J9477" s="0" t="str">
        <f aca="false">IF(OR(A9477="",B9477=""),"",ROUND((B9477-A9477)*86400,0))</f>
        <v/>
      </c>
      <c r="K9477" s="37" t="str">
        <f aca="false">IF(G9477=1,IF(COUNTIFS($C:$C,C9477,$G:$G,1,$A:$A,"&gt;="&amp;(A9477-FenetreInterm/86400),$A:$A,"&lt;="&amp;A9477)&gt;=NbInterm,1,0),"")</f>
        <v/>
      </c>
      <c r="L9477" s="37" t="str">
        <f aca="false">IF(G9477=1,IF(B9477="",0,IF(J9477&lt;SeuilFugitive,1,0)),"")</f>
        <v/>
      </c>
      <c r="M9477" s="37" t="str">
        <f aca="false">IF(G9477=1,IF(B9477="",IF((Fin-A9477)*24&gt;SeuilFigee,1,0),IF(J9477&gt;SeuilFigee*3600,1,0)),"")</f>
        <v/>
      </c>
      <c r="N9477" s="0" t="str">
        <f aca="false">IF(G9477=1,IF(COUNTIF(H$2:H9477,H9477)=1,COUNTIF($H:$H,H9477),""),"")</f>
        <v/>
      </c>
      <c r="O9477" s="0" t="str">
        <f aca="false">IF(G9477=1,IF(COUNTIF(I$2:I9477,I9477)=1,COUNTIF($I:$I,I9477),""),"")</f>
        <v/>
      </c>
      <c r="P9477" s="38" t="str">
        <f aca="false">IF(G9477=1,IF(COUNTIFS(C$2:C9477,C9477,G$2:G9477,1)=1,COUNTIFS($C:$C,C9477,$G:$G,1)+ROW()/10000000,""),"")</f>
        <v/>
      </c>
      <c r="Q9477" s="0" t="str">
        <f aca="false">IF(K9477=1,IF(COUNTIFS(C$2:C9477,C9477,K$2:K9477,1)=1,1,0),"")</f>
        <v/>
      </c>
      <c r="R9477" s="0" t="str">
        <f aca="false">IF(M9477=1,IF(COUNTIFS(C$2:C9477,C9477,M$2:M9477,1)=1,1,0),"")</f>
        <v/>
      </c>
      <c r="S9477" s="0" t="str">
        <f aca="false">IF(L9477=1,IF(COUNTIFS(C$2:C9477,C9477,L$2:L9477,1)=1,1,0),"")</f>
        <v/>
      </c>
      <c r="T9477" s="38" t="str">
        <f aca="false">IF(N9477="","",N9477+ROW()/10000000)</f>
        <v/>
      </c>
      <c r="U9477" s="0" t="str">
        <f aca="false">IF(G9477=1,IF(B9477="",1,0),"")</f>
        <v/>
      </c>
    </row>
    <row r="9478" customFormat="false" ht="15" hidden="false" customHeight="false" outlineLevel="0" collapsed="false">
      <c r="A9478" s="35"/>
      <c r="B9478" s="35"/>
      <c r="G9478" s="0" t="str">
        <f aca="false">IF(A9478="","",IF(AND(A9478&gt;=Debut,A9478&lt;Fin),1,0))</f>
        <v/>
      </c>
      <c r="H9478" s="0" t="str">
        <f aca="false">IF(G9478=1,INT(ROUND((A9478-Debut)*86400,0)/600),"")</f>
        <v/>
      </c>
      <c r="I9478" s="0" t="str">
        <f aca="false">IF(G9478=1,INT(ROUND((A9478-Debut)*86400,0)/3600),"")</f>
        <v/>
      </c>
      <c r="J9478" s="0" t="str">
        <f aca="false">IF(OR(A9478="",B9478=""),"",ROUND((B9478-A9478)*86400,0))</f>
        <v/>
      </c>
      <c r="K9478" s="37" t="str">
        <f aca="false">IF(G9478=1,IF(COUNTIFS($C:$C,C9478,$G:$G,1,$A:$A,"&gt;="&amp;(A9478-FenetreInterm/86400),$A:$A,"&lt;="&amp;A9478)&gt;=NbInterm,1,0),"")</f>
        <v/>
      </c>
      <c r="L9478" s="37" t="str">
        <f aca="false">IF(G9478=1,IF(B9478="",0,IF(J9478&lt;SeuilFugitive,1,0)),"")</f>
        <v/>
      </c>
      <c r="M9478" s="37" t="str">
        <f aca="false">IF(G9478=1,IF(B9478="",IF((Fin-A9478)*24&gt;SeuilFigee,1,0),IF(J9478&gt;SeuilFigee*3600,1,0)),"")</f>
        <v/>
      </c>
      <c r="N9478" s="0" t="str">
        <f aca="false">IF(G9478=1,IF(COUNTIF(H$2:H9478,H9478)=1,COUNTIF($H:$H,H9478),""),"")</f>
        <v/>
      </c>
      <c r="O9478" s="0" t="str">
        <f aca="false">IF(G9478=1,IF(COUNTIF(I$2:I9478,I9478)=1,COUNTIF($I:$I,I9478),""),"")</f>
        <v/>
      </c>
      <c r="P9478" s="38" t="str">
        <f aca="false">IF(G9478=1,IF(COUNTIFS(C$2:C9478,C9478,G$2:G9478,1)=1,COUNTIFS($C:$C,C9478,$G:$G,1)+ROW()/10000000,""),"")</f>
        <v/>
      </c>
      <c r="Q9478" s="0" t="str">
        <f aca="false">IF(K9478=1,IF(COUNTIFS(C$2:C9478,C9478,K$2:K9478,1)=1,1,0),"")</f>
        <v/>
      </c>
      <c r="R9478" s="0" t="str">
        <f aca="false">IF(M9478=1,IF(COUNTIFS(C$2:C9478,C9478,M$2:M9478,1)=1,1,0),"")</f>
        <v/>
      </c>
      <c r="S9478" s="0" t="str">
        <f aca="false">IF(L9478=1,IF(COUNTIFS(C$2:C9478,C9478,L$2:L9478,1)=1,1,0),"")</f>
        <v/>
      </c>
      <c r="T9478" s="38" t="str">
        <f aca="false">IF(N9478="","",N9478+ROW()/10000000)</f>
        <v/>
      </c>
      <c r="U9478" s="0" t="str">
        <f aca="false">IF(G9478=1,IF(B9478="",1,0),"")</f>
        <v/>
      </c>
    </row>
    <row r="9479" customFormat="false" ht="15" hidden="false" customHeight="false" outlineLevel="0" collapsed="false">
      <c r="A9479" s="35"/>
      <c r="B9479" s="35"/>
      <c r="G9479" s="0" t="str">
        <f aca="false">IF(A9479="","",IF(AND(A9479&gt;=Debut,A9479&lt;Fin),1,0))</f>
        <v/>
      </c>
      <c r="H9479" s="0" t="str">
        <f aca="false">IF(G9479=1,INT(ROUND((A9479-Debut)*86400,0)/600),"")</f>
        <v/>
      </c>
      <c r="I9479" s="0" t="str">
        <f aca="false">IF(G9479=1,INT(ROUND((A9479-Debut)*86400,0)/3600),"")</f>
        <v/>
      </c>
      <c r="J9479" s="0" t="str">
        <f aca="false">IF(OR(A9479="",B9479=""),"",ROUND((B9479-A9479)*86400,0))</f>
        <v/>
      </c>
      <c r="K9479" s="37" t="str">
        <f aca="false">IF(G9479=1,IF(COUNTIFS($C:$C,C9479,$G:$G,1,$A:$A,"&gt;="&amp;(A9479-FenetreInterm/86400),$A:$A,"&lt;="&amp;A9479)&gt;=NbInterm,1,0),"")</f>
        <v/>
      </c>
      <c r="L9479" s="37" t="str">
        <f aca="false">IF(G9479=1,IF(B9479="",0,IF(J9479&lt;SeuilFugitive,1,0)),"")</f>
        <v/>
      </c>
      <c r="M9479" s="37" t="str">
        <f aca="false">IF(G9479=1,IF(B9479="",IF((Fin-A9479)*24&gt;SeuilFigee,1,0),IF(J9479&gt;SeuilFigee*3600,1,0)),"")</f>
        <v/>
      </c>
      <c r="N9479" s="0" t="str">
        <f aca="false">IF(G9479=1,IF(COUNTIF(H$2:H9479,H9479)=1,COUNTIF($H:$H,H9479),""),"")</f>
        <v/>
      </c>
      <c r="O9479" s="0" t="str">
        <f aca="false">IF(G9479=1,IF(COUNTIF(I$2:I9479,I9479)=1,COUNTIF($I:$I,I9479),""),"")</f>
        <v/>
      </c>
      <c r="P9479" s="38" t="str">
        <f aca="false">IF(G9479=1,IF(COUNTIFS(C$2:C9479,C9479,G$2:G9479,1)=1,COUNTIFS($C:$C,C9479,$G:$G,1)+ROW()/10000000,""),"")</f>
        <v/>
      </c>
      <c r="Q9479" s="0" t="str">
        <f aca="false">IF(K9479=1,IF(COUNTIFS(C$2:C9479,C9479,K$2:K9479,1)=1,1,0),"")</f>
        <v/>
      </c>
      <c r="R9479" s="0" t="str">
        <f aca="false">IF(M9479=1,IF(COUNTIFS(C$2:C9479,C9479,M$2:M9479,1)=1,1,0),"")</f>
        <v/>
      </c>
      <c r="S9479" s="0" t="str">
        <f aca="false">IF(L9479=1,IF(COUNTIFS(C$2:C9479,C9479,L$2:L9479,1)=1,1,0),"")</f>
        <v/>
      </c>
      <c r="T9479" s="38" t="str">
        <f aca="false">IF(N9479="","",N9479+ROW()/10000000)</f>
        <v/>
      </c>
      <c r="U9479" s="0" t="str">
        <f aca="false">IF(G9479=1,IF(B9479="",1,0),"")</f>
        <v/>
      </c>
    </row>
    <row r="9480" customFormat="false" ht="15" hidden="false" customHeight="false" outlineLevel="0" collapsed="false">
      <c r="A9480" s="35"/>
      <c r="B9480" s="35"/>
      <c r="G9480" s="0" t="str">
        <f aca="false">IF(A9480="","",IF(AND(A9480&gt;=Debut,A9480&lt;Fin),1,0))</f>
        <v/>
      </c>
      <c r="H9480" s="0" t="str">
        <f aca="false">IF(G9480=1,INT(ROUND((A9480-Debut)*86400,0)/600),"")</f>
        <v/>
      </c>
      <c r="I9480" s="0" t="str">
        <f aca="false">IF(G9480=1,INT(ROUND((A9480-Debut)*86400,0)/3600),"")</f>
        <v/>
      </c>
      <c r="J9480" s="0" t="str">
        <f aca="false">IF(OR(A9480="",B9480=""),"",ROUND((B9480-A9480)*86400,0))</f>
        <v/>
      </c>
      <c r="K9480" s="37" t="str">
        <f aca="false">IF(G9480=1,IF(COUNTIFS($C:$C,C9480,$G:$G,1,$A:$A,"&gt;="&amp;(A9480-FenetreInterm/86400),$A:$A,"&lt;="&amp;A9480)&gt;=NbInterm,1,0),"")</f>
        <v/>
      </c>
      <c r="L9480" s="37" t="str">
        <f aca="false">IF(G9480=1,IF(B9480="",0,IF(J9480&lt;SeuilFugitive,1,0)),"")</f>
        <v/>
      </c>
      <c r="M9480" s="37" t="str">
        <f aca="false">IF(G9480=1,IF(B9480="",IF((Fin-A9480)*24&gt;SeuilFigee,1,0),IF(J9480&gt;SeuilFigee*3600,1,0)),"")</f>
        <v/>
      </c>
      <c r="N9480" s="0" t="str">
        <f aca="false">IF(G9480=1,IF(COUNTIF(H$2:H9480,H9480)=1,COUNTIF($H:$H,H9480),""),"")</f>
        <v/>
      </c>
      <c r="O9480" s="0" t="str">
        <f aca="false">IF(G9480=1,IF(COUNTIF(I$2:I9480,I9480)=1,COUNTIF($I:$I,I9480),""),"")</f>
        <v/>
      </c>
      <c r="P9480" s="38" t="str">
        <f aca="false">IF(G9480=1,IF(COUNTIFS(C$2:C9480,C9480,G$2:G9480,1)=1,COUNTIFS($C:$C,C9480,$G:$G,1)+ROW()/10000000,""),"")</f>
        <v/>
      </c>
      <c r="Q9480" s="0" t="str">
        <f aca="false">IF(K9480=1,IF(COUNTIFS(C$2:C9480,C9480,K$2:K9480,1)=1,1,0),"")</f>
        <v/>
      </c>
      <c r="R9480" s="0" t="str">
        <f aca="false">IF(M9480=1,IF(COUNTIFS(C$2:C9480,C9480,M$2:M9480,1)=1,1,0),"")</f>
        <v/>
      </c>
      <c r="S9480" s="0" t="str">
        <f aca="false">IF(L9480=1,IF(COUNTIFS(C$2:C9480,C9480,L$2:L9480,1)=1,1,0),"")</f>
        <v/>
      </c>
      <c r="T9480" s="38" t="str">
        <f aca="false">IF(N9480="","",N9480+ROW()/10000000)</f>
        <v/>
      </c>
      <c r="U9480" s="0" t="str">
        <f aca="false">IF(G9480=1,IF(B9480="",1,0),"")</f>
        <v/>
      </c>
    </row>
    <row r="9481" customFormat="false" ht="15" hidden="false" customHeight="false" outlineLevel="0" collapsed="false">
      <c r="A9481" s="35"/>
      <c r="B9481" s="35"/>
      <c r="G9481" s="0" t="str">
        <f aca="false">IF(A9481="","",IF(AND(A9481&gt;=Debut,A9481&lt;Fin),1,0))</f>
        <v/>
      </c>
      <c r="H9481" s="0" t="str">
        <f aca="false">IF(G9481=1,INT(ROUND((A9481-Debut)*86400,0)/600),"")</f>
        <v/>
      </c>
      <c r="I9481" s="0" t="str">
        <f aca="false">IF(G9481=1,INT(ROUND((A9481-Debut)*86400,0)/3600),"")</f>
        <v/>
      </c>
      <c r="J9481" s="0" t="str">
        <f aca="false">IF(OR(A9481="",B9481=""),"",ROUND((B9481-A9481)*86400,0))</f>
        <v/>
      </c>
      <c r="K9481" s="37" t="str">
        <f aca="false">IF(G9481=1,IF(COUNTIFS($C:$C,C9481,$G:$G,1,$A:$A,"&gt;="&amp;(A9481-FenetreInterm/86400),$A:$A,"&lt;="&amp;A9481)&gt;=NbInterm,1,0),"")</f>
        <v/>
      </c>
      <c r="L9481" s="37" t="str">
        <f aca="false">IF(G9481=1,IF(B9481="",0,IF(J9481&lt;SeuilFugitive,1,0)),"")</f>
        <v/>
      </c>
      <c r="M9481" s="37" t="str">
        <f aca="false">IF(G9481=1,IF(B9481="",IF((Fin-A9481)*24&gt;SeuilFigee,1,0),IF(J9481&gt;SeuilFigee*3600,1,0)),"")</f>
        <v/>
      </c>
      <c r="N9481" s="0" t="str">
        <f aca="false">IF(G9481=1,IF(COUNTIF(H$2:H9481,H9481)=1,COUNTIF($H:$H,H9481),""),"")</f>
        <v/>
      </c>
      <c r="O9481" s="0" t="str">
        <f aca="false">IF(G9481=1,IF(COUNTIF(I$2:I9481,I9481)=1,COUNTIF($I:$I,I9481),""),"")</f>
        <v/>
      </c>
      <c r="P9481" s="38" t="str">
        <f aca="false">IF(G9481=1,IF(COUNTIFS(C$2:C9481,C9481,G$2:G9481,1)=1,COUNTIFS($C:$C,C9481,$G:$G,1)+ROW()/10000000,""),"")</f>
        <v/>
      </c>
      <c r="Q9481" s="0" t="str">
        <f aca="false">IF(K9481=1,IF(COUNTIFS(C$2:C9481,C9481,K$2:K9481,1)=1,1,0),"")</f>
        <v/>
      </c>
      <c r="R9481" s="0" t="str">
        <f aca="false">IF(M9481=1,IF(COUNTIFS(C$2:C9481,C9481,M$2:M9481,1)=1,1,0),"")</f>
        <v/>
      </c>
      <c r="S9481" s="0" t="str">
        <f aca="false">IF(L9481=1,IF(COUNTIFS(C$2:C9481,C9481,L$2:L9481,1)=1,1,0),"")</f>
        <v/>
      </c>
      <c r="T9481" s="38" t="str">
        <f aca="false">IF(N9481="","",N9481+ROW()/10000000)</f>
        <v/>
      </c>
      <c r="U9481" s="0" t="str">
        <f aca="false">IF(G9481=1,IF(B9481="",1,0),"")</f>
        <v/>
      </c>
    </row>
    <row r="9482" customFormat="false" ht="15" hidden="false" customHeight="false" outlineLevel="0" collapsed="false">
      <c r="A9482" s="35"/>
      <c r="B9482" s="35"/>
      <c r="G9482" s="0" t="str">
        <f aca="false">IF(A9482="","",IF(AND(A9482&gt;=Debut,A9482&lt;Fin),1,0))</f>
        <v/>
      </c>
      <c r="H9482" s="0" t="str">
        <f aca="false">IF(G9482=1,INT(ROUND((A9482-Debut)*86400,0)/600),"")</f>
        <v/>
      </c>
      <c r="I9482" s="0" t="str">
        <f aca="false">IF(G9482=1,INT(ROUND((A9482-Debut)*86400,0)/3600),"")</f>
        <v/>
      </c>
      <c r="J9482" s="0" t="str">
        <f aca="false">IF(OR(A9482="",B9482=""),"",ROUND((B9482-A9482)*86400,0))</f>
        <v/>
      </c>
      <c r="K9482" s="37" t="str">
        <f aca="false">IF(G9482=1,IF(COUNTIFS($C:$C,C9482,$G:$G,1,$A:$A,"&gt;="&amp;(A9482-FenetreInterm/86400),$A:$A,"&lt;="&amp;A9482)&gt;=NbInterm,1,0),"")</f>
        <v/>
      </c>
      <c r="L9482" s="37" t="str">
        <f aca="false">IF(G9482=1,IF(B9482="",0,IF(J9482&lt;SeuilFugitive,1,0)),"")</f>
        <v/>
      </c>
      <c r="M9482" s="37" t="str">
        <f aca="false">IF(G9482=1,IF(B9482="",IF((Fin-A9482)*24&gt;SeuilFigee,1,0),IF(J9482&gt;SeuilFigee*3600,1,0)),"")</f>
        <v/>
      </c>
      <c r="N9482" s="0" t="str">
        <f aca="false">IF(G9482=1,IF(COUNTIF(H$2:H9482,H9482)=1,COUNTIF($H:$H,H9482),""),"")</f>
        <v/>
      </c>
      <c r="O9482" s="0" t="str">
        <f aca="false">IF(G9482=1,IF(COUNTIF(I$2:I9482,I9482)=1,COUNTIF($I:$I,I9482),""),"")</f>
        <v/>
      </c>
      <c r="P9482" s="38" t="str">
        <f aca="false">IF(G9482=1,IF(COUNTIFS(C$2:C9482,C9482,G$2:G9482,1)=1,COUNTIFS($C:$C,C9482,$G:$G,1)+ROW()/10000000,""),"")</f>
        <v/>
      </c>
      <c r="Q9482" s="0" t="str">
        <f aca="false">IF(K9482=1,IF(COUNTIFS(C$2:C9482,C9482,K$2:K9482,1)=1,1,0),"")</f>
        <v/>
      </c>
      <c r="R9482" s="0" t="str">
        <f aca="false">IF(M9482=1,IF(COUNTIFS(C$2:C9482,C9482,M$2:M9482,1)=1,1,0),"")</f>
        <v/>
      </c>
      <c r="S9482" s="0" t="str">
        <f aca="false">IF(L9482=1,IF(COUNTIFS(C$2:C9482,C9482,L$2:L9482,1)=1,1,0),"")</f>
        <v/>
      </c>
      <c r="T9482" s="38" t="str">
        <f aca="false">IF(N9482="","",N9482+ROW()/10000000)</f>
        <v/>
      </c>
      <c r="U9482" s="0" t="str">
        <f aca="false">IF(G9482=1,IF(B9482="",1,0),"")</f>
        <v/>
      </c>
    </row>
    <row r="9483" customFormat="false" ht="15" hidden="false" customHeight="false" outlineLevel="0" collapsed="false">
      <c r="A9483" s="35"/>
      <c r="B9483" s="35"/>
      <c r="G9483" s="0" t="str">
        <f aca="false">IF(A9483="","",IF(AND(A9483&gt;=Debut,A9483&lt;Fin),1,0))</f>
        <v/>
      </c>
      <c r="H9483" s="0" t="str">
        <f aca="false">IF(G9483=1,INT(ROUND((A9483-Debut)*86400,0)/600),"")</f>
        <v/>
      </c>
      <c r="I9483" s="0" t="str">
        <f aca="false">IF(G9483=1,INT(ROUND((A9483-Debut)*86400,0)/3600),"")</f>
        <v/>
      </c>
      <c r="J9483" s="0" t="str">
        <f aca="false">IF(OR(A9483="",B9483=""),"",ROUND((B9483-A9483)*86400,0))</f>
        <v/>
      </c>
      <c r="K9483" s="37" t="str">
        <f aca="false">IF(G9483=1,IF(COUNTIFS($C:$C,C9483,$G:$G,1,$A:$A,"&gt;="&amp;(A9483-FenetreInterm/86400),$A:$A,"&lt;="&amp;A9483)&gt;=NbInterm,1,0),"")</f>
        <v/>
      </c>
      <c r="L9483" s="37" t="str">
        <f aca="false">IF(G9483=1,IF(B9483="",0,IF(J9483&lt;SeuilFugitive,1,0)),"")</f>
        <v/>
      </c>
      <c r="M9483" s="37" t="str">
        <f aca="false">IF(G9483=1,IF(B9483="",IF((Fin-A9483)*24&gt;SeuilFigee,1,0),IF(J9483&gt;SeuilFigee*3600,1,0)),"")</f>
        <v/>
      </c>
      <c r="N9483" s="0" t="str">
        <f aca="false">IF(G9483=1,IF(COUNTIF(H$2:H9483,H9483)=1,COUNTIF($H:$H,H9483),""),"")</f>
        <v/>
      </c>
      <c r="O9483" s="0" t="str">
        <f aca="false">IF(G9483=1,IF(COUNTIF(I$2:I9483,I9483)=1,COUNTIF($I:$I,I9483),""),"")</f>
        <v/>
      </c>
      <c r="P9483" s="38" t="str">
        <f aca="false">IF(G9483=1,IF(COUNTIFS(C$2:C9483,C9483,G$2:G9483,1)=1,COUNTIFS($C:$C,C9483,$G:$G,1)+ROW()/10000000,""),"")</f>
        <v/>
      </c>
      <c r="Q9483" s="0" t="str">
        <f aca="false">IF(K9483=1,IF(COUNTIFS(C$2:C9483,C9483,K$2:K9483,1)=1,1,0),"")</f>
        <v/>
      </c>
      <c r="R9483" s="0" t="str">
        <f aca="false">IF(M9483=1,IF(COUNTIFS(C$2:C9483,C9483,M$2:M9483,1)=1,1,0),"")</f>
        <v/>
      </c>
      <c r="S9483" s="0" t="str">
        <f aca="false">IF(L9483=1,IF(COUNTIFS(C$2:C9483,C9483,L$2:L9483,1)=1,1,0),"")</f>
        <v/>
      </c>
      <c r="T9483" s="38" t="str">
        <f aca="false">IF(N9483="","",N9483+ROW()/10000000)</f>
        <v/>
      </c>
      <c r="U9483" s="0" t="str">
        <f aca="false">IF(G9483=1,IF(B9483="",1,0),"")</f>
        <v/>
      </c>
    </row>
    <row r="9484" customFormat="false" ht="15" hidden="false" customHeight="false" outlineLevel="0" collapsed="false">
      <c r="A9484" s="35"/>
      <c r="B9484" s="35"/>
      <c r="G9484" s="0" t="str">
        <f aca="false">IF(A9484="","",IF(AND(A9484&gt;=Debut,A9484&lt;Fin),1,0))</f>
        <v/>
      </c>
      <c r="H9484" s="0" t="str">
        <f aca="false">IF(G9484=1,INT(ROUND((A9484-Debut)*86400,0)/600),"")</f>
        <v/>
      </c>
      <c r="I9484" s="0" t="str">
        <f aca="false">IF(G9484=1,INT(ROUND((A9484-Debut)*86400,0)/3600),"")</f>
        <v/>
      </c>
      <c r="J9484" s="0" t="str">
        <f aca="false">IF(OR(A9484="",B9484=""),"",ROUND((B9484-A9484)*86400,0))</f>
        <v/>
      </c>
      <c r="K9484" s="37" t="str">
        <f aca="false">IF(G9484=1,IF(COUNTIFS($C:$C,C9484,$G:$G,1,$A:$A,"&gt;="&amp;(A9484-FenetreInterm/86400),$A:$A,"&lt;="&amp;A9484)&gt;=NbInterm,1,0),"")</f>
        <v/>
      </c>
      <c r="L9484" s="37" t="str">
        <f aca="false">IF(G9484=1,IF(B9484="",0,IF(J9484&lt;SeuilFugitive,1,0)),"")</f>
        <v/>
      </c>
      <c r="M9484" s="37" t="str">
        <f aca="false">IF(G9484=1,IF(B9484="",IF((Fin-A9484)*24&gt;SeuilFigee,1,0),IF(J9484&gt;SeuilFigee*3600,1,0)),"")</f>
        <v/>
      </c>
      <c r="N9484" s="0" t="str">
        <f aca="false">IF(G9484=1,IF(COUNTIF(H$2:H9484,H9484)=1,COUNTIF($H:$H,H9484),""),"")</f>
        <v/>
      </c>
      <c r="O9484" s="0" t="str">
        <f aca="false">IF(G9484=1,IF(COUNTIF(I$2:I9484,I9484)=1,COUNTIF($I:$I,I9484),""),"")</f>
        <v/>
      </c>
      <c r="P9484" s="38" t="str">
        <f aca="false">IF(G9484=1,IF(COUNTIFS(C$2:C9484,C9484,G$2:G9484,1)=1,COUNTIFS($C:$C,C9484,$G:$G,1)+ROW()/10000000,""),"")</f>
        <v/>
      </c>
      <c r="Q9484" s="0" t="str">
        <f aca="false">IF(K9484=1,IF(COUNTIFS(C$2:C9484,C9484,K$2:K9484,1)=1,1,0),"")</f>
        <v/>
      </c>
      <c r="R9484" s="0" t="str">
        <f aca="false">IF(M9484=1,IF(COUNTIFS(C$2:C9484,C9484,M$2:M9484,1)=1,1,0),"")</f>
        <v/>
      </c>
      <c r="S9484" s="0" t="str">
        <f aca="false">IF(L9484=1,IF(COUNTIFS(C$2:C9484,C9484,L$2:L9484,1)=1,1,0),"")</f>
        <v/>
      </c>
      <c r="T9484" s="38" t="str">
        <f aca="false">IF(N9484="","",N9484+ROW()/10000000)</f>
        <v/>
      </c>
      <c r="U9484" s="0" t="str">
        <f aca="false">IF(G9484=1,IF(B9484="",1,0),"")</f>
        <v/>
      </c>
    </row>
    <row r="9485" customFormat="false" ht="15" hidden="false" customHeight="false" outlineLevel="0" collapsed="false">
      <c r="A9485" s="35"/>
      <c r="B9485" s="35"/>
      <c r="G9485" s="0" t="str">
        <f aca="false">IF(A9485="","",IF(AND(A9485&gt;=Debut,A9485&lt;Fin),1,0))</f>
        <v/>
      </c>
      <c r="H9485" s="0" t="str">
        <f aca="false">IF(G9485=1,INT(ROUND((A9485-Debut)*86400,0)/600),"")</f>
        <v/>
      </c>
      <c r="I9485" s="0" t="str">
        <f aca="false">IF(G9485=1,INT(ROUND((A9485-Debut)*86400,0)/3600),"")</f>
        <v/>
      </c>
      <c r="J9485" s="0" t="str">
        <f aca="false">IF(OR(A9485="",B9485=""),"",ROUND((B9485-A9485)*86400,0))</f>
        <v/>
      </c>
      <c r="K9485" s="37" t="str">
        <f aca="false">IF(G9485=1,IF(COUNTIFS($C:$C,C9485,$G:$G,1,$A:$A,"&gt;="&amp;(A9485-FenetreInterm/86400),$A:$A,"&lt;="&amp;A9485)&gt;=NbInterm,1,0),"")</f>
        <v/>
      </c>
      <c r="L9485" s="37" t="str">
        <f aca="false">IF(G9485=1,IF(B9485="",0,IF(J9485&lt;SeuilFugitive,1,0)),"")</f>
        <v/>
      </c>
      <c r="M9485" s="37" t="str">
        <f aca="false">IF(G9485=1,IF(B9485="",IF((Fin-A9485)*24&gt;SeuilFigee,1,0),IF(J9485&gt;SeuilFigee*3600,1,0)),"")</f>
        <v/>
      </c>
      <c r="N9485" s="0" t="str">
        <f aca="false">IF(G9485=1,IF(COUNTIF(H$2:H9485,H9485)=1,COUNTIF($H:$H,H9485),""),"")</f>
        <v/>
      </c>
      <c r="O9485" s="0" t="str">
        <f aca="false">IF(G9485=1,IF(COUNTIF(I$2:I9485,I9485)=1,COUNTIF($I:$I,I9485),""),"")</f>
        <v/>
      </c>
      <c r="P9485" s="38" t="str">
        <f aca="false">IF(G9485=1,IF(COUNTIFS(C$2:C9485,C9485,G$2:G9485,1)=1,COUNTIFS($C:$C,C9485,$G:$G,1)+ROW()/10000000,""),"")</f>
        <v/>
      </c>
      <c r="Q9485" s="0" t="str">
        <f aca="false">IF(K9485=1,IF(COUNTIFS(C$2:C9485,C9485,K$2:K9485,1)=1,1,0),"")</f>
        <v/>
      </c>
      <c r="R9485" s="0" t="str">
        <f aca="false">IF(M9485=1,IF(COUNTIFS(C$2:C9485,C9485,M$2:M9485,1)=1,1,0),"")</f>
        <v/>
      </c>
      <c r="S9485" s="0" t="str">
        <f aca="false">IF(L9485=1,IF(COUNTIFS(C$2:C9485,C9485,L$2:L9485,1)=1,1,0),"")</f>
        <v/>
      </c>
      <c r="T9485" s="38" t="str">
        <f aca="false">IF(N9485="","",N9485+ROW()/10000000)</f>
        <v/>
      </c>
      <c r="U9485" s="0" t="str">
        <f aca="false">IF(G9485=1,IF(B9485="",1,0),"")</f>
        <v/>
      </c>
    </row>
    <row r="9486" customFormat="false" ht="15" hidden="false" customHeight="false" outlineLevel="0" collapsed="false">
      <c r="A9486" s="35"/>
      <c r="B9486" s="35"/>
      <c r="G9486" s="0" t="str">
        <f aca="false">IF(A9486="","",IF(AND(A9486&gt;=Debut,A9486&lt;Fin),1,0))</f>
        <v/>
      </c>
      <c r="H9486" s="0" t="str">
        <f aca="false">IF(G9486=1,INT(ROUND((A9486-Debut)*86400,0)/600),"")</f>
        <v/>
      </c>
      <c r="I9486" s="0" t="str">
        <f aca="false">IF(G9486=1,INT(ROUND((A9486-Debut)*86400,0)/3600),"")</f>
        <v/>
      </c>
      <c r="J9486" s="0" t="str">
        <f aca="false">IF(OR(A9486="",B9486=""),"",ROUND((B9486-A9486)*86400,0))</f>
        <v/>
      </c>
      <c r="K9486" s="37" t="str">
        <f aca="false">IF(G9486=1,IF(COUNTIFS($C:$C,C9486,$G:$G,1,$A:$A,"&gt;="&amp;(A9486-FenetreInterm/86400),$A:$A,"&lt;="&amp;A9486)&gt;=NbInterm,1,0),"")</f>
        <v/>
      </c>
      <c r="L9486" s="37" t="str">
        <f aca="false">IF(G9486=1,IF(B9486="",0,IF(J9486&lt;SeuilFugitive,1,0)),"")</f>
        <v/>
      </c>
      <c r="M9486" s="37" t="str">
        <f aca="false">IF(G9486=1,IF(B9486="",IF((Fin-A9486)*24&gt;SeuilFigee,1,0),IF(J9486&gt;SeuilFigee*3600,1,0)),"")</f>
        <v/>
      </c>
      <c r="N9486" s="0" t="str">
        <f aca="false">IF(G9486=1,IF(COUNTIF(H$2:H9486,H9486)=1,COUNTIF($H:$H,H9486),""),"")</f>
        <v/>
      </c>
      <c r="O9486" s="0" t="str">
        <f aca="false">IF(G9486=1,IF(COUNTIF(I$2:I9486,I9486)=1,COUNTIF($I:$I,I9486),""),"")</f>
        <v/>
      </c>
      <c r="P9486" s="38" t="str">
        <f aca="false">IF(G9486=1,IF(COUNTIFS(C$2:C9486,C9486,G$2:G9486,1)=1,COUNTIFS($C:$C,C9486,$G:$G,1)+ROW()/10000000,""),"")</f>
        <v/>
      </c>
      <c r="Q9486" s="0" t="str">
        <f aca="false">IF(K9486=1,IF(COUNTIFS(C$2:C9486,C9486,K$2:K9486,1)=1,1,0),"")</f>
        <v/>
      </c>
      <c r="R9486" s="0" t="str">
        <f aca="false">IF(M9486=1,IF(COUNTIFS(C$2:C9486,C9486,M$2:M9486,1)=1,1,0),"")</f>
        <v/>
      </c>
      <c r="S9486" s="0" t="str">
        <f aca="false">IF(L9486=1,IF(COUNTIFS(C$2:C9486,C9486,L$2:L9486,1)=1,1,0),"")</f>
        <v/>
      </c>
      <c r="T9486" s="38" t="str">
        <f aca="false">IF(N9486="","",N9486+ROW()/10000000)</f>
        <v/>
      </c>
      <c r="U9486" s="0" t="str">
        <f aca="false">IF(G9486=1,IF(B9486="",1,0),"")</f>
        <v/>
      </c>
    </row>
    <row r="9487" customFormat="false" ht="15" hidden="false" customHeight="false" outlineLevel="0" collapsed="false">
      <c r="A9487" s="35"/>
      <c r="B9487" s="35"/>
      <c r="G9487" s="0" t="str">
        <f aca="false">IF(A9487="","",IF(AND(A9487&gt;=Debut,A9487&lt;Fin),1,0))</f>
        <v/>
      </c>
      <c r="H9487" s="0" t="str">
        <f aca="false">IF(G9487=1,INT(ROUND((A9487-Debut)*86400,0)/600),"")</f>
        <v/>
      </c>
      <c r="I9487" s="0" t="str">
        <f aca="false">IF(G9487=1,INT(ROUND((A9487-Debut)*86400,0)/3600),"")</f>
        <v/>
      </c>
      <c r="J9487" s="0" t="str">
        <f aca="false">IF(OR(A9487="",B9487=""),"",ROUND((B9487-A9487)*86400,0))</f>
        <v/>
      </c>
      <c r="K9487" s="37" t="str">
        <f aca="false">IF(G9487=1,IF(COUNTIFS($C:$C,C9487,$G:$G,1,$A:$A,"&gt;="&amp;(A9487-FenetreInterm/86400),$A:$A,"&lt;="&amp;A9487)&gt;=NbInterm,1,0),"")</f>
        <v/>
      </c>
      <c r="L9487" s="37" t="str">
        <f aca="false">IF(G9487=1,IF(B9487="",0,IF(J9487&lt;SeuilFugitive,1,0)),"")</f>
        <v/>
      </c>
      <c r="M9487" s="37" t="str">
        <f aca="false">IF(G9487=1,IF(B9487="",IF((Fin-A9487)*24&gt;SeuilFigee,1,0),IF(J9487&gt;SeuilFigee*3600,1,0)),"")</f>
        <v/>
      </c>
      <c r="N9487" s="0" t="str">
        <f aca="false">IF(G9487=1,IF(COUNTIF(H$2:H9487,H9487)=1,COUNTIF($H:$H,H9487),""),"")</f>
        <v/>
      </c>
      <c r="O9487" s="0" t="str">
        <f aca="false">IF(G9487=1,IF(COUNTIF(I$2:I9487,I9487)=1,COUNTIF($I:$I,I9487),""),"")</f>
        <v/>
      </c>
      <c r="P9487" s="38" t="str">
        <f aca="false">IF(G9487=1,IF(COUNTIFS(C$2:C9487,C9487,G$2:G9487,1)=1,COUNTIFS($C:$C,C9487,$G:$G,1)+ROW()/10000000,""),"")</f>
        <v/>
      </c>
      <c r="Q9487" s="0" t="str">
        <f aca="false">IF(K9487=1,IF(COUNTIFS(C$2:C9487,C9487,K$2:K9487,1)=1,1,0),"")</f>
        <v/>
      </c>
      <c r="R9487" s="0" t="str">
        <f aca="false">IF(M9487=1,IF(COUNTIFS(C$2:C9487,C9487,M$2:M9487,1)=1,1,0),"")</f>
        <v/>
      </c>
      <c r="S9487" s="0" t="str">
        <f aca="false">IF(L9487=1,IF(COUNTIFS(C$2:C9487,C9487,L$2:L9487,1)=1,1,0),"")</f>
        <v/>
      </c>
      <c r="T9487" s="38" t="str">
        <f aca="false">IF(N9487="","",N9487+ROW()/10000000)</f>
        <v/>
      </c>
      <c r="U9487" s="0" t="str">
        <f aca="false">IF(G9487=1,IF(B9487="",1,0),"")</f>
        <v/>
      </c>
    </row>
    <row r="9488" customFormat="false" ht="15" hidden="false" customHeight="false" outlineLevel="0" collapsed="false">
      <c r="A9488" s="35"/>
      <c r="B9488" s="35"/>
      <c r="G9488" s="0" t="str">
        <f aca="false">IF(A9488="","",IF(AND(A9488&gt;=Debut,A9488&lt;Fin),1,0))</f>
        <v/>
      </c>
      <c r="H9488" s="0" t="str">
        <f aca="false">IF(G9488=1,INT(ROUND((A9488-Debut)*86400,0)/600),"")</f>
        <v/>
      </c>
      <c r="I9488" s="0" t="str">
        <f aca="false">IF(G9488=1,INT(ROUND((A9488-Debut)*86400,0)/3600),"")</f>
        <v/>
      </c>
      <c r="J9488" s="0" t="str">
        <f aca="false">IF(OR(A9488="",B9488=""),"",ROUND((B9488-A9488)*86400,0))</f>
        <v/>
      </c>
      <c r="K9488" s="37" t="str">
        <f aca="false">IF(G9488=1,IF(COUNTIFS($C:$C,C9488,$G:$G,1,$A:$A,"&gt;="&amp;(A9488-FenetreInterm/86400),$A:$A,"&lt;="&amp;A9488)&gt;=NbInterm,1,0),"")</f>
        <v/>
      </c>
      <c r="L9488" s="37" t="str">
        <f aca="false">IF(G9488=1,IF(B9488="",0,IF(J9488&lt;SeuilFugitive,1,0)),"")</f>
        <v/>
      </c>
      <c r="M9488" s="37" t="str">
        <f aca="false">IF(G9488=1,IF(B9488="",IF((Fin-A9488)*24&gt;SeuilFigee,1,0),IF(J9488&gt;SeuilFigee*3600,1,0)),"")</f>
        <v/>
      </c>
      <c r="N9488" s="0" t="str">
        <f aca="false">IF(G9488=1,IF(COUNTIF(H$2:H9488,H9488)=1,COUNTIF($H:$H,H9488),""),"")</f>
        <v/>
      </c>
      <c r="O9488" s="0" t="str">
        <f aca="false">IF(G9488=1,IF(COUNTIF(I$2:I9488,I9488)=1,COUNTIF($I:$I,I9488),""),"")</f>
        <v/>
      </c>
      <c r="P9488" s="38" t="str">
        <f aca="false">IF(G9488=1,IF(COUNTIFS(C$2:C9488,C9488,G$2:G9488,1)=1,COUNTIFS($C:$C,C9488,$G:$G,1)+ROW()/10000000,""),"")</f>
        <v/>
      </c>
      <c r="Q9488" s="0" t="str">
        <f aca="false">IF(K9488=1,IF(COUNTIFS(C$2:C9488,C9488,K$2:K9488,1)=1,1,0),"")</f>
        <v/>
      </c>
      <c r="R9488" s="0" t="str">
        <f aca="false">IF(M9488=1,IF(COUNTIFS(C$2:C9488,C9488,M$2:M9488,1)=1,1,0),"")</f>
        <v/>
      </c>
      <c r="S9488" s="0" t="str">
        <f aca="false">IF(L9488=1,IF(COUNTIFS(C$2:C9488,C9488,L$2:L9488,1)=1,1,0),"")</f>
        <v/>
      </c>
      <c r="T9488" s="38" t="str">
        <f aca="false">IF(N9488="","",N9488+ROW()/10000000)</f>
        <v/>
      </c>
      <c r="U9488" s="0" t="str">
        <f aca="false">IF(G9488=1,IF(B9488="",1,0),"")</f>
        <v/>
      </c>
    </row>
    <row r="9489" customFormat="false" ht="15" hidden="false" customHeight="false" outlineLevel="0" collapsed="false">
      <c r="A9489" s="35"/>
      <c r="B9489" s="35"/>
      <c r="G9489" s="0" t="str">
        <f aca="false">IF(A9489="","",IF(AND(A9489&gt;=Debut,A9489&lt;Fin),1,0))</f>
        <v/>
      </c>
      <c r="H9489" s="0" t="str">
        <f aca="false">IF(G9489=1,INT(ROUND((A9489-Debut)*86400,0)/600),"")</f>
        <v/>
      </c>
      <c r="I9489" s="0" t="str">
        <f aca="false">IF(G9489=1,INT(ROUND((A9489-Debut)*86400,0)/3600),"")</f>
        <v/>
      </c>
      <c r="J9489" s="0" t="str">
        <f aca="false">IF(OR(A9489="",B9489=""),"",ROUND((B9489-A9489)*86400,0))</f>
        <v/>
      </c>
      <c r="K9489" s="37" t="str">
        <f aca="false">IF(G9489=1,IF(COUNTIFS($C:$C,C9489,$G:$G,1,$A:$A,"&gt;="&amp;(A9489-FenetreInterm/86400),$A:$A,"&lt;="&amp;A9489)&gt;=NbInterm,1,0),"")</f>
        <v/>
      </c>
      <c r="L9489" s="37" t="str">
        <f aca="false">IF(G9489=1,IF(B9489="",0,IF(J9489&lt;SeuilFugitive,1,0)),"")</f>
        <v/>
      </c>
      <c r="M9489" s="37" t="str">
        <f aca="false">IF(G9489=1,IF(B9489="",IF((Fin-A9489)*24&gt;SeuilFigee,1,0),IF(J9489&gt;SeuilFigee*3600,1,0)),"")</f>
        <v/>
      </c>
      <c r="N9489" s="0" t="str">
        <f aca="false">IF(G9489=1,IF(COUNTIF(H$2:H9489,H9489)=1,COUNTIF($H:$H,H9489),""),"")</f>
        <v/>
      </c>
      <c r="O9489" s="0" t="str">
        <f aca="false">IF(G9489=1,IF(COUNTIF(I$2:I9489,I9489)=1,COUNTIF($I:$I,I9489),""),"")</f>
        <v/>
      </c>
      <c r="P9489" s="38" t="str">
        <f aca="false">IF(G9489=1,IF(COUNTIFS(C$2:C9489,C9489,G$2:G9489,1)=1,COUNTIFS($C:$C,C9489,$G:$G,1)+ROW()/10000000,""),"")</f>
        <v/>
      </c>
      <c r="Q9489" s="0" t="str">
        <f aca="false">IF(K9489=1,IF(COUNTIFS(C$2:C9489,C9489,K$2:K9489,1)=1,1,0),"")</f>
        <v/>
      </c>
      <c r="R9489" s="0" t="str">
        <f aca="false">IF(M9489=1,IF(COUNTIFS(C$2:C9489,C9489,M$2:M9489,1)=1,1,0),"")</f>
        <v/>
      </c>
      <c r="S9489" s="0" t="str">
        <f aca="false">IF(L9489=1,IF(COUNTIFS(C$2:C9489,C9489,L$2:L9489,1)=1,1,0),"")</f>
        <v/>
      </c>
      <c r="T9489" s="38" t="str">
        <f aca="false">IF(N9489="","",N9489+ROW()/10000000)</f>
        <v/>
      </c>
      <c r="U9489" s="0" t="str">
        <f aca="false">IF(G9489=1,IF(B9489="",1,0),"")</f>
        <v/>
      </c>
    </row>
    <row r="9490" customFormat="false" ht="15" hidden="false" customHeight="false" outlineLevel="0" collapsed="false">
      <c r="A9490" s="35"/>
      <c r="B9490" s="35"/>
      <c r="G9490" s="0" t="str">
        <f aca="false">IF(A9490="","",IF(AND(A9490&gt;=Debut,A9490&lt;Fin),1,0))</f>
        <v/>
      </c>
      <c r="H9490" s="0" t="str">
        <f aca="false">IF(G9490=1,INT(ROUND((A9490-Debut)*86400,0)/600),"")</f>
        <v/>
      </c>
      <c r="I9490" s="0" t="str">
        <f aca="false">IF(G9490=1,INT(ROUND((A9490-Debut)*86400,0)/3600),"")</f>
        <v/>
      </c>
      <c r="J9490" s="0" t="str">
        <f aca="false">IF(OR(A9490="",B9490=""),"",ROUND((B9490-A9490)*86400,0))</f>
        <v/>
      </c>
      <c r="K9490" s="37" t="str">
        <f aca="false">IF(G9490=1,IF(COUNTIFS($C:$C,C9490,$G:$G,1,$A:$A,"&gt;="&amp;(A9490-FenetreInterm/86400),$A:$A,"&lt;="&amp;A9490)&gt;=NbInterm,1,0),"")</f>
        <v/>
      </c>
      <c r="L9490" s="37" t="str">
        <f aca="false">IF(G9490=1,IF(B9490="",0,IF(J9490&lt;SeuilFugitive,1,0)),"")</f>
        <v/>
      </c>
      <c r="M9490" s="37" t="str">
        <f aca="false">IF(G9490=1,IF(B9490="",IF((Fin-A9490)*24&gt;SeuilFigee,1,0),IF(J9490&gt;SeuilFigee*3600,1,0)),"")</f>
        <v/>
      </c>
      <c r="N9490" s="0" t="str">
        <f aca="false">IF(G9490=1,IF(COUNTIF(H$2:H9490,H9490)=1,COUNTIF($H:$H,H9490),""),"")</f>
        <v/>
      </c>
      <c r="O9490" s="0" t="str">
        <f aca="false">IF(G9490=1,IF(COUNTIF(I$2:I9490,I9490)=1,COUNTIF($I:$I,I9490),""),"")</f>
        <v/>
      </c>
      <c r="P9490" s="38" t="str">
        <f aca="false">IF(G9490=1,IF(COUNTIFS(C$2:C9490,C9490,G$2:G9490,1)=1,COUNTIFS($C:$C,C9490,$G:$G,1)+ROW()/10000000,""),"")</f>
        <v/>
      </c>
      <c r="Q9490" s="0" t="str">
        <f aca="false">IF(K9490=1,IF(COUNTIFS(C$2:C9490,C9490,K$2:K9490,1)=1,1,0),"")</f>
        <v/>
      </c>
      <c r="R9490" s="0" t="str">
        <f aca="false">IF(M9490=1,IF(COUNTIFS(C$2:C9490,C9490,M$2:M9490,1)=1,1,0),"")</f>
        <v/>
      </c>
      <c r="S9490" s="0" t="str">
        <f aca="false">IF(L9490=1,IF(COUNTIFS(C$2:C9490,C9490,L$2:L9490,1)=1,1,0),"")</f>
        <v/>
      </c>
      <c r="T9490" s="38" t="str">
        <f aca="false">IF(N9490="","",N9490+ROW()/10000000)</f>
        <v/>
      </c>
      <c r="U9490" s="0" t="str">
        <f aca="false">IF(G9490=1,IF(B9490="",1,0),"")</f>
        <v/>
      </c>
    </row>
    <row r="9491" customFormat="false" ht="15" hidden="false" customHeight="false" outlineLevel="0" collapsed="false">
      <c r="A9491" s="35"/>
      <c r="B9491" s="35"/>
      <c r="G9491" s="0" t="str">
        <f aca="false">IF(A9491="","",IF(AND(A9491&gt;=Debut,A9491&lt;Fin),1,0))</f>
        <v/>
      </c>
      <c r="H9491" s="0" t="str">
        <f aca="false">IF(G9491=1,INT(ROUND((A9491-Debut)*86400,0)/600),"")</f>
        <v/>
      </c>
      <c r="I9491" s="0" t="str">
        <f aca="false">IF(G9491=1,INT(ROUND((A9491-Debut)*86400,0)/3600),"")</f>
        <v/>
      </c>
      <c r="J9491" s="0" t="str">
        <f aca="false">IF(OR(A9491="",B9491=""),"",ROUND((B9491-A9491)*86400,0))</f>
        <v/>
      </c>
      <c r="K9491" s="37" t="str">
        <f aca="false">IF(G9491=1,IF(COUNTIFS($C:$C,C9491,$G:$G,1,$A:$A,"&gt;="&amp;(A9491-FenetreInterm/86400),$A:$A,"&lt;="&amp;A9491)&gt;=NbInterm,1,0),"")</f>
        <v/>
      </c>
      <c r="L9491" s="37" t="str">
        <f aca="false">IF(G9491=1,IF(B9491="",0,IF(J9491&lt;SeuilFugitive,1,0)),"")</f>
        <v/>
      </c>
      <c r="M9491" s="37" t="str">
        <f aca="false">IF(G9491=1,IF(B9491="",IF((Fin-A9491)*24&gt;SeuilFigee,1,0),IF(J9491&gt;SeuilFigee*3600,1,0)),"")</f>
        <v/>
      </c>
      <c r="N9491" s="0" t="str">
        <f aca="false">IF(G9491=1,IF(COUNTIF(H$2:H9491,H9491)=1,COUNTIF($H:$H,H9491),""),"")</f>
        <v/>
      </c>
      <c r="O9491" s="0" t="str">
        <f aca="false">IF(G9491=1,IF(COUNTIF(I$2:I9491,I9491)=1,COUNTIF($I:$I,I9491),""),"")</f>
        <v/>
      </c>
      <c r="P9491" s="38" t="str">
        <f aca="false">IF(G9491=1,IF(COUNTIFS(C$2:C9491,C9491,G$2:G9491,1)=1,COUNTIFS($C:$C,C9491,$G:$G,1)+ROW()/10000000,""),"")</f>
        <v/>
      </c>
      <c r="Q9491" s="0" t="str">
        <f aca="false">IF(K9491=1,IF(COUNTIFS(C$2:C9491,C9491,K$2:K9491,1)=1,1,0),"")</f>
        <v/>
      </c>
      <c r="R9491" s="0" t="str">
        <f aca="false">IF(M9491=1,IF(COUNTIFS(C$2:C9491,C9491,M$2:M9491,1)=1,1,0),"")</f>
        <v/>
      </c>
      <c r="S9491" s="0" t="str">
        <f aca="false">IF(L9491=1,IF(COUNTIFS(C$2:C9491,C9491,L$2:L9491,1)=1,1,0),"")</f>
        <v/>
      </c>
      <c r="T9491" s="38" t="str">
        <f aca="false">IF(N9491="","",N9491+ROW()/10000000)</f>
        <v/>
      </c>
      <c r="U9491" s="0" t="str">
        <f aca="false">IF(G9491=1,IF(B9491="",1,0),"")</f>
        <v/>
      </c>
    </row>
    <row r="9492" customFormat="false" ht="15" hidden="false" customHeight="false" outlineLevel="0" collapsed="false">
      <c r="A9492" s="35"/>
      <c r="B9492" s="35"/>
      <c r="G9492" s="0" t="str">
        <f aca="false">IF(A9492="","",IF(AND(A9492&gt;=Debut,A9492&lt;Fin),1,0))</f>
        <v/>
      </c>
      <c r="H9492" s="0" t="str">
        <f aca="false">IF(G9492=1,INT(ROUND((A9492-Debut)*86400,0)/600),"")</f>
        <v/>
      </c>
      <c r="I9492" s="0" t="str">
        <f aca="false">IF(G9492=1,INT(ROUND((A9492-Debut)*86400,0)/3600),"")</f>
        <v/>
      </c>
      <c r="J9492" s="0" t="str">
        <f aca="false">IF(OR(A9492="",B9492=""),"",ROUND((B9492-A9492)*86400,0))</f>
        <v/>
      </c>
      <c r="K9492" s="37" t="str">
        <f aca="false">IF(G9492=1,IF(COUNTIFS($C:$C,C9492,$G:$G,1,$A:$A,"&gt;="&amp;(A9492-FenetreInterm/86400),$A:$A,"&lt;="&amp;A9492)&gt;=NbInterm,1,0),"")</f>
        <v/>
      </c>
      <c r="L9492" s="37" t="str">
        <f aca="false">IF(G9492=1,IF(B9492="",0,IF(J9492&lt;SeuilFugitive,1,0)),"")</f>
        <v/>
      </c>
      <c r="M9492" s="37" t="str">
        <f aca="false">IF(G9492=1,IF(B9492="",IF((Fin-A9492)*24&gt;SeuilFigee,1,0),IF(J9492&gt;SeuilFigee*3600,1,0)),"")</f>
        <v/>
      </c>
      <c r="N9492" s="0" t="str">
        <f aca="false">IF(G9492=1,IF(COUNTIF(H$2:H9492,H9492)=1,COUNTIF($H:$H,H9492),""),"")</f>
        <v/>
      </c>
      <c r="O9492" s="0" t="str">
        <f aca="false">IF(G9492=1,IF(COUNTIF(I$2:I9492,I9492)=1,COUNTIF($I:$I,I9492),""),"")</f>
        <v/>
      </c>
      <c r="P9492" s="38" t="str">
        <f aca="false">IF(G9492=1,IF(COUNTIFS(C$2:C9492,C9492,G$2:G9492,1)=1,COUNTIFS($C:$C,C9492,$G:$G,1)+ROW()/10000000,""),"")</f>
        <v/>
      </c>
      <c r="Q9492" s="0" t="str">
        <f aca="false">IF(K9492=1,IF(COUNTIFS(C$2:C9492,C9492,K$2:K9492,1)=1,1,0),"")</f>
        <v/>
      </c>
      <c r="R9492" s="0" t="str">
        <f aca="false">IF(M9492=1,IF(COUNTIFS(C$2:C9492,C9492,M$2:M9492,1)=1,1,0),"")</f>
        <v/>
      </c>
      <c r="S9492" s="0" t="str">
        <f aca="false">IF(L9492=1,IF(COUNTIFS(C$2:C9492,C9492,L$2:L9492,1)=1,1,0),"")</f>
        <v/>
      </c>
      <c r="T9492" s="38" t="str">
        <f aca="false">IF(N9492="","",N9492+ROW()/10000000)</f>
        <v/>
      </c>
      <c r="U9492" s="0" t="str">
        <f aca="false">IF(G9492=1,IF(B9492="",1,0),"")</f>
        <v/>
      </c>
    </row>
    <row r="9493" customFormat="false" ht="15" hidden="false" customHeight="false" outlineLevel="0" collapsed="false">
      <c r="A9493" s="35"/>
      <c r="B9493" s="35"/>
      <c r="G9493" s="0" t="str">
        <f aca="false">IF(A9493="","",IF(AND(A9493&gt;=Debut,A9493&lt;Fin),1,0))</f>
        <v/>
      </c>
      <c r="H9493" s="0" t="str">
        <f aca="false">IF(G9493=1,INT(ROUND((A9493-Debut)*86400,0)/600),"")</f>
        <v/>
      </c>
      <c r="I9493" s="0" t="str">
        <f aca="false">IF(G9493=1,INT(ROUND((A9493-Debut)*86400,0)/3600),"")</f>
        <v/>
      </c>
      <c r="J9493" s="0" t="str">
        <f aca="false">IF(OR(A9493="",B9493=""),"",ROUND((B9493-A9493)*86400,0))</f>
        <v/>
      </c>
      <c r="K9493" s="37" t="str">
        <f aca="false">IF(G9493=1,IF(COUNTIFS($C:$C,C9493,$G:$G,1,$A:$A,"&gt;="&amp;(A9493-FenetreInterm/86400),$A:$A,"&lt;="&amp;A9493)&gt;=NbInterm,1,0),"")</f>
        <v/>
      </c>
      <c r="L9493" s="37" t="str">
        <f aca="false">IF(G9493=1,IF(B9493="",0,IF(J9493&lt;SeuilFugitive,1,0)),"")</f>
        <v/>
      </c>
      <c r="M9493" s="37" t="str">
        <f aca="false">IF(G9493=1,IF(B9493="",IF((Fin-A9493)*24&gt;SeuilFigee,1,0),IF(J9493&gt;SeuilFigee*3600,1,0)),"")</f>
        <v/>
      </c>
      <c r="N9493" s="0" t="str">
        <f aca="false">IF(G9493=1,IF(COUNTIF(H$2:H9493,H9493)=1,COUNTIF($H:$H,H9493),""),"")</f>
        <v/>
      </c>
      <c r="O9493" s="0" t="str">
        <f aca="false">IF(G9493=1,IF(COUNTIF(I$2:I9493,I9493)=1,COUNTIF($I:$I,I9493),""),"")</f>
        <v/>
      </c>
      <c r="P9493" s="38" t="str">
        <f aca="false">IF(G9493=1,IF(COUNTIFS(C$2:C9493,C9493,G$2:G9493,1)=1,COUNTIFS($C:$C,C9493,$G:$G,1)+ROW()/10000000,""),"")</f>
        <v/>
      </c>
      <c r="Q9493" s="0" t="str">
        <f aca="false">IF(K9493=1,IF(COUNTIFS(C$2:C9493,C9493,K$2:K9493,1)=1,1,0),"")</f>
        <v/>
      </c>
      <c r="R9493" s="0" t="str">
        <f aca="false">IF(M9493=1,IF(COUNTIFS(C$2:C9493,C9493,M$2:M9493,1)=1,1,0),"")</f>
        <v/>
      </c>
      <c r="S9493" s="0" t="str">
        <f aca="false">IF(L9493=1,IF(COUNTIFS(C$2:C9493,C9493,L$2:L9493,1)=1,1,0),"")</f>
        <v/>
      </c>
      <c r="T9493" s="38" t="str">
        <f aca="false">IF(N9493="","",N9493+ROW()/10000000)</f>
        <v/>
      </c>
      <c r="U9493" s="0" t="str">
        <f aca="false">IF(G9493=1,IF(B9493="",1,0),"")</f>
        <v/>
      </c>
    </row>
    <row r="9494" customFormat="false" ht="15" hidden="false" customHeight="false" outlineLevel="0" collapsed="false">
      <c r="A9494" s="35"/>
      <c r="B9494" s="35"/>
      <c r="G9494" s="0" t="str">
        <f aca="false">IF(A9494="","",IF(AND(A9494&gt;=Debut,A9494&lt;Fin),1,0))</f>
        <v/>
      </c>
      <c r="H9494" s="0" t="str">
        <f aca="false">IF(G9494=1,INT(ROUND((A9494-Debut)*86400,0)/600),"")</f>
        <v/>
      </c>
      <c r="I9494" s="0" t="str">
        <f aca="false">IF(G9494=1,INT(ROUND((A9494-Debut)*86400,0)/3600),"")</f>
        <v/>
      </c>
      <c r="J9494" s="0" t="str">
        <f aca="false">IF(OR(A9494="",B9494=""),"",ROUND((B9494-A9494)*86400,0))</f>
        <v/>
      </c>
      <c r="K9494" s="37" t="str">
        <f aca="false">IF(G9494=1,IF(COUNTIFS($C:$C,C9494,$G:$G,1,$A:$A,"&gt;="&amp;(A9494-FenetreInterm/86400),$A:$A,"&lt;="&amp;A9494)&gt;=NbInterm,1,0),"")</f>
        <v/>
      </c>
      <c r="L9494" s="37" t="str">
        <f aca="false">IF(G9494=1,IF(B9494="",0,IF(J9494&lt;SeuilFugitive,1,0)),"")</f>
        <v/>
      </c>
      <c r="M9494" s="37" t="str">
        <f aca="false">IF(G9494=1,IF(B9494="",IF((Fin-A9494)*24&gt;SeuilFigee,1,0),IF(J9494&gt;SeuilFigee*3600,1,0)),"")</f>
        <v/>
      </c>
      <c r="N9494" s="0" t="str">
        <f aca="false">IF(G9494=1,IF(COUNTIF(H$2:H9494,H9494)=1,COUNTIF($H:$H,H9494),""),"")</f>
        <v/>
      </c>
      <c r="O9494" s="0" t="str">
        <f aca="false">IF(G9494=1,IF(COUNTIF(I$2:I9494,I9494)=1,COUNTIF($I:$I,I9494),""),"")</f>
        <v/>
      </c>
      <c r="P9494" s="38" t="str">
        <f aca="false">IF(G9494=1,IF(COUNTIFS(C$2:C9494,C9494,G$2:G9494,1)=1,COUNTIFS($C:$C,C9494,$G:$G,1)+ROW()/10000000,""),"")</f>
        <v/>
      </c>
      <c r="Q9494" s="0" t="str">
        <f aca="false">IF(K9494=1,IF(COUNTIFS(C$2:C9494,C9494,K$2:K9494,1)=1,1,0),"")</f>
        <v/>
      </c>
      <c r="R9494" s="0" t="str">
        <f aca="false">IF(M9494=1,IF(COUNTIFS(C$2:C9494,C9494,M$2:M9494,1)=1,1,0),"")</f>
        <v/>
      </c>
      <c r="S9494" s="0" t="str">
        <f aca="false">IF(L9494=1,IF(COUNTIFS(C$2:C9494,C9494,L$2:L9494,1)=1,1,0),"")</f>
        <v/>
      </c>
      <c r="T9494" s="38" t="str">
        <f aca="false">IF(N9494="","",N9494+ROW()/10000000)</f>
        <v/>
      </c>
      <c r="U9494" s="0" t="str">
        <f aca="false">IF(G9494=1,IF(B9494="",1,0),"")</f>
        <v/>
      </c>
    </row>
    <row r="9495" customFormat="false" ht="15" hidden="false" customHeight="false" outlineLevel="0" collapsed="false">
      <c r="A9495" s="35"/>
      <c r="B9495" s="35"/>
      <c r="G9495" s="0" t="str">
        <f aca="false">IF(A9495="","",IF(AND(A9495&gt;=Debut,A9495&lt;Fin),1,0))</f>
        <v/>
      </c>
      <c r="H9495" s="0" t="str">
        <f aca="false">IF(G9495=1,INT(ROUND((A9495-Debut)*86400,0)/600),"")</f>
        <v/>
      </c>
      <c r="I9495" s="0" t="str">
        <f aca="false">IF(G9495=1,INT(ROUND((A9495-Debut)*86400,0)/3600),"")</f>
        <v/>
      </c>
      <c r="J9495" s="0" t="str">
        <f aca="false">IF(OR(A9495="",B9495=""),"",ROUND((B9495-A9495)*86400,0))</f>
        <v/>
      </c>
      <c r="K9495" s="37" t="str">
        <f aca="false">IF(G9495=1,IF(COUNTIFS($C:$C,C9495,$G:$G,1,$A:$A,"&gt;="&amp;(A9495-FenetreInterm/86400),$A:$A,"&lt;="&amp;A9495)&gt;=NbInterm,1,0),"")</f>
        <v/>
      </c>
      <c r="L9495" s="37" t="str">
        <f aca="false">IF(G9495=1,IF(B9495="",0,IF(J9495&lt;SeuilFugitive,1,0)),"")</f>
        <v/>
      </c>
      <c r="M9495" s="37" t="str">
        <f aca="false">IF(G9495=1,IF(B9495="",IF((Fin-A9495)*24&gt;SeuilFigee,1,0),IF(J9495&gt;SeuilFigee*3600,1,0)),"")</f>
        <v/>
      </c>
      <c r="N9495" s="0" t="str">
        <f aca="false">IF(G9495=1,IF(COUNTIF(H$2:H9495,H9495)=1,COUNTIF($H:$H,H9495),""),"")</f>
        <v/>
      </c>
      <c r="O9495" s="0" t="str">
        <f aca="false">IF(G9495=1,IF(COUNTIF(I$2:I9495,I9495)=1,COUNTIF($I:$I,I9495),""),"")</f>
        <v/>
      </c>
      <c r="P9495" s="38" t="str">
        <f aca="false">IF(G9495=1,IF(COUNTIFS(C$2:C9495,C9495,G$2:G9495,1)=1,COUNTIFS($C:$C,C9495,$G:$G,1)+ROW()/10000000,""),"")</f>
        <v/>
      </c>
      <c r="Q9495" s="0" t="str">
        <f aca="false">IF(K9495=1,IF(COUNTIFS(C$2:C9495,C9495,K$2:K9495,1)=1,1,0),"")</f>
        <v/>
      </c>
      <c r="R9495" s="0" t="str">
        <f aca="false">IF(M9495=1,IF(COUNTIFS(C$2:C9495,C9495,M$2:M9495,1)=1,1,0),"")</f>
        <v/>
      </c>
      <c r="S9495" s="0" t="str">
        <f aca="false">IF(L9495=1,IF(COUNTIFS(C$2:C9495,C9495,L$2:L9495,1)=1,1,0),"")</f>
        <v/>
      </c>
      <c r="T9495" s="38" t="str">
        <f aca="false">IF(N9495="","",N9495+ROW()/10000000)</f>
        <v/>
      </c>
      <c r="U9495" s="0" t="str">
        <f aca="false">IF(G9495=1,IF(B9495="",1,0),"")</f>
        <v/>
      </c>
    </row>
    <row r="9496" customFormat="false" ht="15" hidden="false" customHeight="false" outlineLevel="0" collapsed="false">
      <c r="A9496" s="35"/>
      <c r="B9496" s="35"/>
      <c r="G9496" s="0" t="str">
        <f aca="false">IF(A9496="","",IF(AND(A9496&gt;=Debut,A9496&lt;Fin),1,0))</f>
        <v/>
      </c>
      <c r="H9496" s="0" t="str">
        <f aca="false">IF(G9496=1,INT(ROUND((A9496-Debut)*86400,0)/600),"")</f>
        <v/>
      </c>
      <c r="I9496" s="0" t="str">
        <f aca="false">IF(G9496=1,INT(ROUND((A9496-Debut)*86400,0)/3600),"")</f>
        <v/>
      </c>
      <c r="J9496" s="0" t="str">
        <f aca="false">IF(OR(A9496="",B9496=""),"",ROUND((B9496-A9496)*86400,0))</f>
        <v/>
      </c>
      <c r="K9496" s="37" t="str">
        <f aca="false">IF(G9496=1,IF(COUNTIFS($C:$C,C9496,$G:$G,1,$A:$A,"&gt;="&amp;(A9496-FenetreInterm/86400),$A:$A,"&lt;="&amp;A9496)&gt;=NbInterm,1,0),"")</f>
        <v/>
      </c>
      <c r="L9496" s="37" t="str">
        <f aca="false">IF(G9496=1,IF(B9496="",0,IF(J9496&lt;SeuilFugitive,1,0)),"")</f>
        <v/>
      </c>
      <c r="M9496" s="37" t="str">
        <f aca="false">IF(G9496=1,IF(B9496="",IF((Fin-A9496)*24&gt;SeuilFigee,1,0),IF(J9496&gt;SeuilFigee*3600,1,0)),"")</f>
        <v/>
      </c>
      <c r="N9496" s="0" t="str">
        <f aca="false">IF(G9496=1,IF(COUNTIF(H$2:H9496,H9496)=1,COUNTIF($H:$H,H9496),""),"")</f>
        <v/>
      </c>
      <c r="O9496" s="0" t="str">
        <f aca="false">IF(G9496=1,IF(COUNTIF(I$2:I9496,I9496)=1,COUNTIF($I:$I,I9496),""),"")</f>
        <v/>
      </c>
      <c r="P9496" s="38" t="str">
        <f aca="false">IF(G9496=1,IF(COUNTIFS(C$2:C9496,C9496,G$2:G9496,1)=1,COUNTIFS($C:$C,C9496,$G:$G,1)+ROW()/10000000,""),"")</f>
        <v/>
      </c>
      <c r="Q9496" s="0" t="str">
        <f aca="false">IF(K9496=1,IF(COUNTIFS(C$2:C9496,C9496,K$2:K9496,1)=1,1,0),"")</f>
        <v/>
      </c>
      <c r="R9496" s="0" t="str">
        <f aca="false">IF(M9496=1,IF(COUNTIFS(C$2:C9496,C9496,M$2:M9496,1)=1,1,0),"")</f>
        <v/>
      </c>
      <c r="S9496" s="0" t="str">
        <f aca="false">IF(L9496=1,IF(COUNTIFS(C$2:C9496,C9496,L$2:L9496,1)=1,1,0),"")</f>
        <v/>
      </c>
      <c r="T9496" s="38" t="str">
        <f aca="false">IF(N9496="","",N9496+ROW()/10000000)</f>
        <v/>
      </c>
      <c r="U9496" s="0" t="str">
        <f aca="false">IF(G9496=1,IF(B9496="",1,0),"")</f>
        <v/>
      </c>
    </row>
    <row r="9497" customFormat="false" ht="15" hidden="false" customHeight="false" outlineLevel="0" collapsed="false">
      <c r="A9497" s="35"/>
      <c r="B9497" s="35"/>
      <c r="G9497" s="0" t="str">
        <f aca="false">IF(A9497="","",IF(AND(A9497&gt;=Debut,A9497&lt;Fin),1,0))</f>
        <v/>
      </c>
      <c r="H9497" s="0" t="str">
        <f aca="false">IF(G9497=1,INT(ROUND((A9497-Debut)*86400,0)/600),"")</f>
        <v/>
      </c>
      <c r="I9497" s="0" t="str">
        <f aca="false">IF(G9497=1,INT(ROUND((A9497-Debut)*86400,0)/3600),"")</f>
        <v/>
      </c>
      <c r="J9497" s="0" t="str">
        <f aca="false">IF(OR(A9497="",B9497=""),"",ROUND((B9497-A9497)*86400,0))</f>
        <v/>
      </c>
      <c r="K9497" s="37" t="str">
        <f aca="false">IF(G9497=1,IF(COUNTIFS($C:$C,C9497,$G:$G,1,$A:$A,"&gt;="&amp;(A9497-FenetreInterm/86400),$A:$A,"&lt;="&amp;A9497)&gt;=NbInterm,1,0),"")</f>
        <v/>
      </c>
      <c r="L9497" s="37" t="str">
        <f aca="false">IF(G9497=1,IF(B9497="",0,IF(J9497&lt;SeuilFugitive,1,0)),"")</f>
        <v/>
      </c>
      <c r="M9497" s="37" t="str">
        <f aca="false">IF(G9497=1,IF(B9497="",IF((Fin-A9497)*24&gt;SeuilFigee,1,0),IF(J9497&gt;SeuilFigee*3600,1,0)),"")</f>
        <v/>
      </c>
      <c r="N9497" s="0" t="str">
        <f aca="false">IF(G9497=1,IF(COUNTIF(H$2:H9497,H9497)=1,COUNTIF($H:$H,H9497),""),"")</f>
        <v/>
      </c>
      <c r="O9497" s="0" t="str">
        <f aca="false">IF(G9497=1,IF(COUNTIF(I$2:I9497,I9497)=1,COUNTIF($I:$I,I9497),""),"")</f>
        <v/>
      </c>
      <c r="P9497" s="38" t="str">
        <f aca="false">IF(G9497=1,IF(COUNTIFS(C$2:C9497,C9497,G$2:G9497,1)=1,COUNTIFS($C:$C,C9497,$G:$G,1)+ROW()/10000000,""),"")</f>
        <v/>
      </c>
      <c r="Q9497" s="0" t="str">
        <f aca="false">IF(K9497=1,IF(COUNTIFS(C$2:C9497,C9497,K$2:K9497,1)=1,1,0),"")</f>
        <v/>
      </c>
      <c r="R9497" s="0" t="str">
        <f aca="false">IF(M9497=1,IF(COUNTIFS(C$2:C9497,C9497,M$2:M9497,1)=1,1,0),"")</f>
        <v/>
      </c>
      <c r="S9497" s="0" t="str">
        <f aca="false">IF(L9497=1,IF(COUNTIFS(C$2:C9497,C9497,L$2:L9497,1)=1,1,0),"")</f>
        <v/>
      </c>
      <c r="T9497" s="38" t="str">
        <f aca="false">IF(N9497="","",N9497+ROW()/10000000)</f>
        <v/>
      </c>
      <c r="U9497" s="0" t="str">
        <f aca="false">IF(G9497=1,IF(B9497="",1,0),"")</f>
        <v/>
      </c>
    </row>
    <row r="9498" customFormat="false" ht="15" hidden="false" customHeight="false" outlineLevel="0" collapsed="false">
      <c r="A9498" s="35"/>
      <c r="B9498" s="35"/>
      <c r="G9498" s="0" t="str">
        <f aca="false">IF(A9498="","",IF(AND(A9498&gt;=Debut,A9498&lt;Fin),1,0))</f>
        <v/>
      </c>
      <c r="H9498" s="0" t="str">
        <f aca="false">IF(G9498=1,INT(ROUND((A9498-Debut)*86400,0)/600),"")</f>
        <v/>
      </c>
      <c r="I9498" s="0" t="str">
        <f aca="false">IF(G9498=1,INT(ROUND((A9498-Debut)*86400,0)/3600),"")</f>
        <v/>
      </c>
      <c r="J9498" s="0" t="str">
        <f aca="false">IF(OR(A9498="",B9498=""),"",ROUND((B9498-A9498)*86400,0))</f>
        <v/>
      </c>
      <c r="K9498" s="37" t="str">
        <f aca="false">IF(G9498=1,IF(COUNTIFS($C:$C,C9498,$G:$G,1,$A:$A,"&gt;="&amp;(A9498-FenetreInterm/86400),$A:$A,"&lt;="&amp;A9498)&gt;=NbInterm,1,0),"")</f>
        <v/>
      </c>
      <c r="L9498" s="37" t="str">
        <f aca="false">IF(G9498=1,IF(B9498="",0,IF(J9498&lt;SeuilFugitive,1,0)),"")</f>
        <v/>
      </c>
      <c r="M9498" s="37" t="str">
        <f aca="false">IF(G9498=1,IF(B9498="",IF((Fin-A9498)*24&gt;SeuilFigee,1,0),IF(J9498&gt;SeuilFigee*3600,1,0)),"")</f>
        <v/>
      </c>
      <c r="N9498" s="0" t="str">
        <f aca="false">IF(G9498=1,IF(COUNTIF(H$2:H9498,H9498)=1,COUNTIF($H:$H,H9498),""),"")</f>
        <v/>
      </c>
      <c r="O9498" s="0" t="str">
        <f aca="false">IF(G9498=1,IF(COUNTIF(I$2:I9498,I9498)=1,COUNTIF($I:$I,I9498),""),"")</f>
        <v/>
      </c>
      <c r="P9498" s="38" t="str">
        <f aca="false">IF(G9498=1,IF(COUNTIFS(C$2:C9498,C9498,G$2:G9498,1)=1,COUNTIFS($C:$C,C9498,$G:$G,1)+ROW()/10000000,""),"")</f>
        <v/>
      </c>
      <c r="Q9498" s="0" t="str">
        <f aca="false">IF(K9498=1,IF(COUNTIFS(C$2:C9498,C9498,K$2:K9498,1)=1,1,0),"")</f>
        <v/>
      </c>
      <c r="R9498" s="0" t="str">
        <f aca="false">IF(M9498=1,IF(COUNTIFS(C$2:C9498,C9498,M$2:M9498,1)=1,1,0),"")</f>
        <v/>
      </c>
      <c r="S9498" s="0" t="str">
        <f aca="false">IF(L9498=1,IF(COUNTIFS(C$2:C9498,C9498,L$2:L9498,1)=1,1,0),"")</f>
        <v/>
      </c>
      <c r="T9498" s="38" t="str">
        <f aca="false">IF(N9498="","",N9498+ROW()/10000000)</f>
        <v/>
      </c>
      <c r="U9498" s="0" t="str">
        <f aca="false">IF(G9498=1,IF(B9498="",1,0),"")</f>
        <v/>
      </c>
    </row>
    <row r="9499" customFormat="false" ht="15" hidden="false" customHeight="false" outlineLevel="0" collapsed="false">
      <c r="A9499" s="35"/>
      <c r="B9499" s="35"/>
      <c r="G9499" s="0" t="str">
        <f aca="false">IF(A9499="","",IF(AND(A9499&gt;=Debut,A9499&lt;Fin),1,0))</f>
        <v/>
      </c>
      <c r="H9499" s="0" t="str">
        <f aca="false">IF(G9499=1,INT(ROUND((A9499-Debut)*86400,0)/600),"")</f>
        <v/>
      </c>
      <c r="I9499" s="0" t="str">
        <f aca="false">IF(G9499=1,INT(ROUND((A9499-Debut)*86400,0)/3600),"")</f>
        <v/>
      </c>
      <c r="J9499" s="0" t="str">
        <f aca="false">IF(OR(A9499="",B9499=""),"",ROUND((B9499-A9499)*86400,0))</f>
        <v/>
      </c>
      <c r="K9499" s="37" t="str">
        <f aca="false">IF(G9499=1,IF(COUNTIFS($C:$C,C9499,$G:$G,1,$A:$A,"&gt;="&amp;(A9499-FenetreInterm/86400),$A:$A,"&lt;="&amp;A9499)&gt;=NbInterm,1,0),"")</f>
        <v/>
      </c>
      <c r="L9499" s="37" t="str">
        <f aca="false">IF(G9499=1,IF(B9499="",0,IF(J9499&lt;SeuilFugitive,1,0)),"")</f>
        <v/>
      </c>
      <c r="M9499" s="37" t="str">
        <f aca="false">IF(G9499=1,IF(B9499="",IF((Fin-A9499)*24&gt;SeuilFigee,1,0),IF(J9499&gt;SeuilFigee*3600,1,0)),"")</f>
        <v/>
      </c>
      <c r="N9499" s="0" t="str">
        <f aca="false">IF(G9499=1,IF(COUNTIF(H$2:H9499,H9499)=1,COUNTIF($H:$H,H9499),""),"")</f>
        <v/>
      </c>
      <c r="O9499" s="0" t="str">
        <f aca="false">IF(G9499=1,IF(COUNTIF(I$2:I9499,I9499)=1,COUNTIF($I:$I,I9499),""),"")</f>
        <v/>
      </c>
      <c r="P9499" s="38" t="str">
        <f aca="false">IF(G9499=1,IF(COUNTIFS(C$2:C9499,C9499,G$2:G9499,1)=1,COUNTIFS($C:$C,C9499,$G:$G,1)+ROW()/10000000,""),"")</f>
        <v/>
      </c>
      <c r="Q9499" s="0" t="str">
        <f aca="false">IF(K9499=1,IF(COUNTIFS(C$2:C9499,C9499,K$2:K9499,1)=1,1,0),"")</f>
        <v/>
      </c>
      <c r="R9499" s="0" t="str">
        <f aca="false">IF(M9499=1,IF(COUNTIFS(C$2:C9499,C9499,M$2:M9499,1)=1,1,0),"")</f>
        <v/>
      </c>
      <c r="S9499" s="0" t="str">
        <f aca="false">IF(L9499=1,IF(COUNTIFS(C$2:C9499,C9499,L$2:L9499,1)=1,1,0),"")</f>
        <v/>
      </c>
      <c r="T9499" s="38" t="str">
        <f aca="false">IF(N9499="","",N9499+ROW()/10000000)</f>
        <v/>
      </c>
      <c r="U9499" s="0" t="str">
        <f aca="false">IF(G9499=1,IF(B9499="",1,0),"")</f>
        <v/>
      </c>
    </row>
    <row r="9500" customFormat="false" ht="15" hidden="false" customHeight="false" outlineLevel="0" collapsed="false">
      <c r="A9500" s="35"/>
      <c r="B9500" s="35"/>
      <c r="G9500" s="0" t="str">
        <f aca="false">IF(A9500="","",IF(AND(A9500&gt;=Debut,A9500&lt;Fin),1,0))</f>
        <v/>
      </c>
      <c r="H9500" s="0" t="str">
        <f aca="false">IF(G9500=1,INT(ROUND((A9500-Debut)*86400,0)/600),"")</f>
        <v/>
      </c>
      <c r="I9500" s="0" t="str">
        <f aca="false">IF(G9500=1,INT(ROUND((A9500-Debut)*86400,0)/3600),"")</f>
        <v/>
      </c>
      <c r="J9500" s="0" t="str">
        <f aca="false">IF(OR(A9500="",B9500=""),"",ROUND((B9500-A9500)*86400,0))</f>
        <v/>
      </c>
      <c r="K9500" s="37" t="str">
        <f aca="false">IF(G9500=1,IF(COUNTIFS($C:$C,C9500,$G:$G,1,$A:$A,"&gt;="&amp;(A9500-FenetreInterm/86400),$A:$A,"&lt;="&amp;A9500)&gt;=NbInterm,1,0),"")</f>
        <v/>
      </c>
      <c r="L9500" s="37" t="str">
        <f aca="false">IF(G9500=1,IF(B9500="",0,IF(J9500&lt;SeuilFugitive,1,0)),"")</f>
        <v/>
      </c>
      <c r="M9500" s="37" t="str">
        <f aca="false">IF(G9500=1,IF(B9500="",IF((Fin-A9500)*24&gt;SeuilFigee,1,0),IF(J9500&gt;SeuilFigee*3600,1,0)),"")</f>
        <v/>
      </c>
      <c r="N9500" s="0" t="str">
        <f aca="false">IF(G9500=1,IF(COUNTIF(H$2:H9500,H9500)=1,COUNTIF($H:$H,H9500),""),"")</f>
        <v/>
      </c>
      <c r="O9500" s="0" t="str">
        <f aca="false">IF(G9500=1,IF(COUNTIF(I$2:I9500,I9500)=1,COUNTIF($I:$I,I9500),""),"")</f>
        <v/>
      </c>
      <c r="P9500" s="38" t="str">
        <f aca="false">IF(G9500=1,IF(COUNTIFS(C$2:C9500,C9500,G$2:G9500,1)=1,COUNTIFS($C:$C,C9500,$G:$G,1)+ROW()/10000000,""),"")</f>
        <v/>
      </c>
      <c r="Q9500" s="0" t="str">
        <f aca="false">IF(K9500=1,IF(COUNTIFS(C$2:C9500,C9500,K$2:K9500,1)=1,1,0),"")</f>
        <v/>
      </c>
      <c r="R9500" s="0" t="str">
        <f aca="false">IF(M9500=1,IF(COUNTIFS(C$2:C9500,C9500,M$2:M9500,1)=1,1,0),"")</f>
        <v/>
      </c>
      <c r="S9500" s="0" t="str">
        <f aca="false">IF(L9500=1,IF(COUNTIFS(C$2:C9500,C9500,L$2:L9500,1)=1,1,0),"")</f>
        <v/>
      </c>
      <c r="T9500" s="38" t="str">
        <f aca="false">IF(N9500="","",N9500+ROW()/10000000)</f>
        <v/>
      </c>
      <c r="U9500" s="0" t="str">
        <f aca="false">IF(G9500=1,IF(B9500="",1,0),"")</f>
        <v/>
      </c>
    </row>
    <row r="9501" customFormat="false" ht="15" hidden="false" customHeight="false" outlineLevel="0" collapsed="false">
      <c r="A9501" s="35"/>
      <c r="B9501" s="35"/>
      <c r="G9501" s="0" t="str">
        <f aca="false">IF(A9501="","",IF(AND(A9501&gt;=Debut,A9501&lt;Fin),1,0))</f>
        <v/>
      </c>
      <c r="H9501" s="0" t="str">
        <f aca="false">IF(G9501=1,INT(ROUND((A9501-Debut)*86400,0)/600),"")</f>
        <v/>
      </c>
      <c r="I9501" s="0" t="str">
        <f aca="false">IF(G9501=1,INT(ROUND((A9501-Debut)*86400,0)/3600),"")</f>
        <v/>
      </c>
      <c r="J9501" s="0" t="str">
        <f aca="false">IF(OR(A9501="",B9501=""),"",ROUND((B9501-A9501)*86400,0))</f>
        <v/>
      </c>
      <c r="K9501" s="37" t="str">
        <f aca="false">IF(G9501=1,IF(COUNTIFS($C:$C,C9501,$G:$G,1,$A:$A,"&gt;="&amp;(A9501-FenetreInterm/86400),$A:$A,"&lt;="&amp;A9501)&gt;=NbInterm,1,0),"")</f>
        <v/>
      </c>
      <c r="L9501" s="37" t="str">
        <f aca="false">IF(G9501=1,IF(B9501="",0,IF(J9501&lt;SeuilFugitive,1,0)),"")</f>
        <v/>
      </c>
      <c r="M9501" s="37" t="str">
        <f aca="false">IF(G9501=1,IF(B9501="",IF((Fin-A9501)*24&gt;SeuilFigee,1,0),IF(J9501&gt;SeuilFigee*3600,1,0)),"")</f>
        <v/>
      </c>
      <c r="N9501" s="0" t="str">
        <f aca="false">IF(G9501=1,IF(COUNTIF(H$2:H9501,H9501)=1,COUNTIF($H:$H,H9501),""),"")</f>
        <v/>
      </c>
      <c r="O9501" s="0" t="str">
        <f aca="false">IF(G9501=1,IF(COUNTIF(I$2:I9501,I9501)=1,COUNTIF($I:$I,I9501),""),"")</f>
        <v/>
      </c>
      <c r="P9501" s="38" t="str">
        <f aca="false">IF(G9501=1,IF(COUNTIFS(C$2:C9501,C9501,G$2:G9501,1)=1,COUNTIFS($C:$C,C9501,$G:$G,1)+ROW()/10000000,""),"")</f>
        <v/>
      </c>
      <c r="Q9501" s="0" t="str">
        <f aca="false">IF(K9501=1,IF(COUNTIFS(C$2:C9501,C9501,K$2:K9501,1)=1,1,0),"")</f>
        <v/>
      </c>
      <c r="R9501" s="0" t="str">
        <f aca="false">IF(M9501=1,IF(COUNTIFS(C$2:C9501,C9501,M$2:M9501,1)=1,1,0),"")</f>
        <v/>
      </c>
      <c r="S9501" s="0" t="str">
        <f aca="false">IF(L9501=1,IF(COUNTIFS(C$2:C9501,C9501,L$2:L9501,1)=1,1,0),"")</f>
        <v/>
      </c>
      <c r="T9501" s="38" t="str">
        <f aca="false">IF(N9501="","",N9501+ROW()/10000000)</f>
        <v/>
      </c>
      <c r="U9501" s="0" t="str">
        <f aca="false">IF(G9501=1,IF(B9501="",1,0),"")</f>
        <v/>
      </c>
    </row>
    <row r="9502" customFormat="false" ht="15" hidden="false" customHeight="false" outlineLevel="0" collapsed="false">
      <c r="A9502" s="35"/>
      <c r="B9502" s="35"/>
      <c r="G9502" s="0" t="str">
        <f aca="false">IF(A9502="","",IF(AND(A9502&gt;=Debut,A9502&lt;Fin),1,0))</f>
        <v/>
      </c>
      <c r="H9502" s="0" t="str">
        <f aca="false">IF(G9502=1,INT(ROUND((A9502-Debut)*86400,0)/600),"")</f>
        <v/>
      </c>
      <c r="I9502" s="0" t="str">
        <f aca="false">IF(G9502=1,INT(ROUND((A9502-Debut)*86400,0)/3600),"")</f>
        <v/>
      </c>
      <c r="J9502" s="0" t="str">
        <f aca="false">IF(OR(A9502="",B9502=""),"",ROUND((B9502-A9502)*86400,0))</f>
        <v/>
      </c>
      <c r="K9502" s="37" t="str">
        <f aca="false">IF(G9502=1,IF(COUNTIFS($C:$C,C9502,$G:$G,1,$A:$A,"&gt;="&amp;(A9502-FenetreInterm/86400),$A:$A,"&lt;="&amp;A9502)&gt;=NbInterm,1,0),"")</f>
        <v/>
      </c>
      <c r="L9502" s="37" t="str">
        <f aca="false">IF(G9502=1,IF(B9502="",0,IF(J9502&lt;SeuilFugitive,1,0)),"")</f>
        <v/>
      </c>
      <c r="M9502" s="37" t="str">
        <f aca="false">IF(G9502=1,IF(B9502="",IF((Fin-A9502)*24&gt;SeuilFigee,1,0),IF(J9502&gt;SeuilFigee*3600,1,0)),"")</f>
        <v/>
      </c>
      <c r="N9502" s="0" t="str">
        <f aca="false">IF(G9502=1,IF(COUNTIF(H$2:H9502,H9502)=1,COUNTIF($H:$H,H9502),""),"")</f>
        <v/>
      </c>
      <c r="O9502" s="0" t="str">
        <f aca="false">IF(G9502=1,IF(COUNTIF(I$2:I9502,I9502)=1,COUNTIF($I:$I,I9502),""),"")</f>
        <v/>
      </c>
      <c r="P9502" s="38" t="str">
        <f aca="false">IF(G9502=1,IF(COUNTIFS(C$2:C9502,C9502,G$2:G9502,1)=1,COUNTIFS($C:$C,C9502,$G:$G,1)+ROW()/10000000,""),"")</f>
        <v/>
      </c>
      <c r="Q9502" s="0" t="str">
        <f aca="false">IF(K9502=1,IF(COUNTIFS(C$2:C9502,C9502,K$2:K9502,1)=1,1,0),"")</f>
        <v/>
      </c>
      <c r="R9502" s="0" t="str">
        <f aca="false">IF(M9502=1,IF(COUNTIFS(C$2:C9502,C9502,M$2:M9502,1)=1,1,0),"")</f>
        <v/>
      </c>
      <c r="S9502" s="0" t="str">
        <f aca="false">IF(L9502=1,IF(COUNTIFS(C$2:C9502,C9502,L$2:L9502,1)=1,1,0),"")</f>
        <v/>
      </c>
      <c r="T9502" s="38" t="str">
        <f aca="false">IF(N9502="","",N9502+ROW()/10000000)</f>
        <v/>
      </c>
      <c r="U9502" s="0" t="str">
        <f aca="false">IF(G9502=1,IF(B9502="",1,0),"")</f>
        <v/>
      </c>
    </row>
    <row r="9503" customFormat="false" ht="15" hidden="false" customHeight="false" outlineLevel="0" collapsed="false">
      <c r="A9503" s="35"/>
      <c r="B9503" s="35"/>
      <c r="G9503" s="0" t="str">
        <f aca="false">IF(A9503="","",IF(AND(A9503&gt;=Debut,A9503&lt;Fin),1,0))</f>
        <v/>
      </c>
      <c r="H9503" s="0" t="str">
        <f aca="false">IF(G9503=1,INT(ROUND((A9503-Debut)*86400,0)/600),"")</f>
        <v/>
      </c>
      <c r="I9503" s="0" t="str">
        <f aca="false">IF(G9503=1,INT(ROUND((A9503-Debut)*86400,0)/3600),"")</f>
        <v/>
      </c>
      <c r="J9503" s="0" t="str">
        <f aca="false">IF(OR(A9503="",B9503=""),"",ROUND((B9503-A9503)*86400,0))</f>
        <v/>
      </c>
      <c r="K9503" s="37" t="str">
        <f aca="false">IF(G9503=1,IF(COUNTIFS($C:$C,C9503,$G:$G,1,$A:$A,"&gt;="&amp;(A9503-FenetreInterm/86400),$A:$A,"&lt;="&amp;A9503)&gt;=NbInterm,1,0),"")</f>
        <v/>
      </c>
      <c r="L9503" s="37" t="str">
        <f aca="false">IF(G9503=1,IF(B9503="",0,IF(J9503&lt;SeuilFugitive,1,0)),"")</f>
        <v/>
      </c>
      <c r="M9503" s="37" t="str">
        <f aca="false">IF(G9503=1,IF(B9503="",IF((Fin-A9503)*24&gt;SeuilFigee,1,0),IF(J9503&gt;SeuilFigee*3600,1,0)),"")</f>
        <v/>
      </c>
      <c r="N9503" s="0" t="str">
        <f aca="false">IF(G9503=1,IF(COUNTIF(H$2:H9503,H9503)=1,COUNTIF($H:$H,H9503),""),"")</f>
        <v/>
      </c>
      <c r="O9503" s="0" t="str">
        <f aca="false">IF(G9503=1,IF(COUNTIF(I$2:I9503,I9503)=1,COUNTIF($I:$I,I9503),""),"")</f>
        <v/>
      </c>
      <c r="P9503" s="38" t="str">
        <f aca="false">IF(G9503=1,IF(COUNTIFS(C$2:C9503,C9503,G$2:G9503,1)=1,COUNTIFS($C:$C,C9503,$G:$G,1)+ROW()/10000000,""),"")</f>
        <v/>
      </c>
      <c r="Q9503" s="0" t="str">
        <f aca="false">IF(K9503=1,IF(COUNTIFS(C$2:C9503,C9503,K$2:K9503,1)=1,1,0),"")</f>
        <v/>
      </c>
      <c r="R9503" s="0" t="str">
        <f aca="false">IF(M9503=1,IF(COUNTIFS(C$2:C9503,C9503,M$2:M9503,1)=1,1,0),"")</f>
        <v/>
      </c>
      <c r="S9503" s="0" t="str">
        <f aca="false">IF(L9503=1,IF(COUNTIFS(C$2:C9503,C9503,L$2:L9503,1)=1,1,0),"")</f>
        <v/>
      </c>
      <c r="T9503" s="38" t="str">
        <f aca="false">IF(N9503="","",N9503+ROW()/10000000)</f>
        <v/>
      </c>
      <c r="U9503" s="0" t="str">
        <f aca="false">IF(G9503=1,IF(B9503="",1,0),"")</f>
        <v/>
      </c>
    </row>
    <row r="9504" customFormat="false" ht="15" hidden="false" customHeight="false" outlineLevel="0" collapsed="false">
      <c r="A9504" s="35"/>
      <c r="B9504" s="35"/>
      <c r="G9504" s="0" t="str">
        <f aca="false">IF(A9504="","",IF(AND(A9504&gt;=Debut,A9504&lt;Fin),1,0))</f>
        <v/>
      </c>
      <c r="H9504" s="0" t="str">
        <f aca="false">IF(G9504=1,INT(ROUND((A9504-Debut)*86400,0)/600),"")</f>
        <v/>
      </c>
      <c r="I9504" s="0" t="str">
        <f aca="false">IF(G9504=1,INT(ROUND((A9504-Debut)*86400,0)/3600),"")</f>
        <v/>
      </c>
      <c r="J9504" s="0" t="str">
        <f aca="false">IF(OR(A9504="",B9504=""),"",ROUND((B9504-A9504)*86400,0))</f>
        <v/>
      </c>
      <c r="K9504" s="37" t="str">
        <f aca="false">IF(G9504=1,IF(COUNTIFS($C:$C,C9504,$G:$G,1,$A:$A,"&gt;="&amp;(A9504-FenetreInterm/86400),$A:$A,"&lt;="&amp;A9504)&gt;=NbInterm,1,0),"")</f>
        <v/>
      </c>
      <c r="L9504" s="37" t="str">
        <f aca="false">IF(G9504=1,IF(B9504="",0,IF(J9504&lt;SeuilFugitive,1,0)),"")</f>
        <v/>
      </c>
      <c r="M9504" s="37" t="str">
        <f aca="false">IF(G9504=1,IF(B9504="",IF((Fin-A9504)*24&gt;SeuilFigee,1,0),IF(J9504&gt;SeuilFigee*3600,1,0)),"")</f>
        <v/>
      </c>
      <c r="N9504" s="0" t="str">
        <f aca="false">IF(G9504=1,IF(COUNTIF(H$2:H9504,H9504)=1,COUNTIF($H:$H,H9504),""),"")</f>
        <v/>
      </c>
      <c r="O9504" s="0" t="str">
        <f aca="false">IF(G9504=1,IF(COUNTIF(I$2:I9504,I9504)=1,COUNTIF($I:$I,I9504),""),"")</f>
        <v/>
      </c>
      <c r="P9504" s="38" t="str">
        <f aca="false">IF(G9504=1,IF(COUNTIFS(C$2:C9504,C9504,G$2:G9504,1)=1,COUNTIFS($C:$C,C9504,$G:$G,1)+ROW()/10000000,""),"")</f>
        <v/>
      </c>
      <c r="Q9504" s="0" t="str">
        <f aca="false">IF(K9504=1,IF(COUNTIFS(C$2:C9504,C9504,K$2:K9504,1)=1,1,0),"")</f>
        <v/>
      </c>
      <c r="R9504" s="0" t="str">
        <f aca="false">IF(M9504=1,IF(COUNTIFS(C$2:C9504,C9504,M$2:M9504,1)=1,1,0),"")</f>
        <v/>
      </c>
      <c r="S9504" s="0" t="str">
        <f aca="false">IF(L9504=1,IF(COUNTIFS(C$2:C9504,C9504,L$2:L9504,1)=1,1,0),"")</f>
        <v/>
      </c>
      <c r="T9504" s="38" t="str">
        <f aca="false">IF(N9504="","",N9504+ROW()/10000000)</f>
        <v/>
      </c>
      <c r="U9504" s="0" t="str">
        <f aca="false">IF(G9504=1,IF(B9504="",1,0),"")</f>
        <v/>
      </c>
    </row>
    <row r="9505" customFormat="false" ht="15" hidden="false" customHeight="false" outlineLevel="0" collapsed="false">
      <c r="A9505" s="35"/>
      <c r="B9505" s="35"/>
      <c r="G9505" s="0" t="str">
        <f aca="false">IF(A9505="","",IF(AND(A9505&gt;=Debut,A9505&lt;Fin),1,0))</f>
        <v/>
      </c>
      <c r="H9505" s="0" t="str">
        <f aca="false">IF(G9505=1,INT(ROUND((A9505-Debut)*86400,0)/600),"")</f>
        <v/>
      </c>
      <c r="I9505" s="0" t="str">
        <f aca="false">IF(G9505=1,INT(ROUND((A9505-Debut)*86400,0)/3600),"")</f>
        <v/>
      </c>
      <c r="J9505" s="0" t="str">
        <f aca="false">IF(OR(A9505="",B9505=""),"",ROUND((B9505-A9505)*86400,0))</f>
        <v/>
      </c>
      <c r="K9505" s="37" t="str">
        <f aca="false">IF(G9505=1,IF(COUNTIFS($C:$C,C9505,$G:$G,1,$A:$A,"&gt;="&amp;(A9505-FenetreInterm/86400),$A:$A,"&lt;="&amp;A9505)&gt;=NbInterm,1,0),"")</f>
        <v/>
      </c>
      <c r="L9505" s="37" t="str">
        <f aca="false">IF(G9505=1,IF(B9505="",0,IF(J9505&lt;SeuilFugitive,1,0)),"")</f>
        <v/>
      </c>
      <c r="M9505" s="37" t="str">
        <f aca="false">IF(G9505=1,IF(B9505="",IF((Fin-A9505)*24&gt;SeuilFigee,1,0),IF(J9505&gt;SeuilFigee*3600,1,0)),"")</f>
        <v/>
      </c>
      <c r="N9505" s="0" t="str">
        <f aca="false">IF(G9505=1,IF(COUNTIF(H$2:H9505,H9505)=1,COUNTIF($H:$H,H9505),""),"")</f>
        <v/>
      </c>
      <c r="O9505" s="0" t="str">
        <f aca="false">IF(G9505=1,IF(COUNTIF(I$2:I9505,I9505)=1,COUNTIF($I:$I,I9505),""),"")</f>
        <v/>
      </c>
      <c r="P9505" s="38" t="str">
        <f aca="false">IF(G9505=1,IF(COUNTIFS(C$2:C9505,C9505,G$2:G9505,1)=1,COUNTIFS($C:$C,C9505,$G:$G,1)+ROW()/10000000,""),"")</f>
        <v/>
      </c>
      <c r="Q9505" s="0" t="str">
        <f aca="false">IF(K9505=1,IF(COUNTIFS(C$2:C9505,C9505,K$2:K9505,1)=1,1,0),"")</f>
        <v/>
      </c>
      <c r="R9505" s="0" t="str">
        <f aca="false">IF(M9505=1,IF(COUNTIFS(C$2:C9505,C9505,M$2:M9505,1)=1,1,0),"")</f>
        <v/>
      </c>
      <c r="S9505" s="0" t="str">
        <f aca="false">IF(L9505=1,IF(COUNTIFS(C$2:C9505,C9505,L$2:L9505,1)=1,1,0),"")</f>
        <v/>
      </c>
      <c r="T9505" s="38" t="str">
        <f aca="false">IF(N9505="","",N9505+ROW()/10000000)</f>
        <v/>
      </c>
      <c r="U9505" s="0" t="str">
        <f aca="false">IF(G9505=1,IF(B9505="",1,0),"")</f>
        <v/>
      </c>
    </row>
    <row r="9506" customFormat="false" ht="15" hidden="false" customHeight="false" outlineLevel="0" collapsed="false">
      <c r="A9506" s="35"/>
      <c r="B9506" s="35"/>
      <c r="G9506" s="0" t="str">
        <f aca="false">IF(A9506="","",IF(AND(A9506&gt;=Debut,A9506&lt;Fin),1,0))</f>
        <v/>
      </c>
      <c r="H9506" s="0" t="str">
        <f aca="false">IF(G9506=1,INT(ROUND((A9506-Debut)*86400,0)/600),"")</f>
        <v/>
      </c>
      <c r="I9506" s="0" t="str">
        <f aca="false">IF(G9506=1,INT(ROUND((A9506-Debut)*86400,0)/3600),"")</f>
        <v/>
      </c>
      <c r="J9506" s="0" t="str">
        <f aca="false">IF(OR(A9506="",B9506=""),"",ROUND((B9506-A9506)*86400,0))</f>
        <v/>
      </c>
      <c r="K9506" s="37" t="str">
        <f aca="false">IF(G9506=1,IF(COUNTIFS($C:$C,C9506,$G:$G,1,$A:$A,"&gt;="&amp;(A9506-FenetreInterm/86400),$A:$A,"&lt;="&amp;A9506)&gt;=NbInterm,1,0),"")</f>
        <v/>
      </c>
      <c r="L9506" s="37" t="str">
        <f aca="false">IF(G9506=1,IF(B9506="",0,IF(J9506&lt;SeuilFugitive,1,0)),"")</f>
        <v/>
      </c>
      <c r="M9506" s="37" t="str">
        <f aca="false">IF(G9506=1,IF(B9506="",IF((Fin-A9506)*24&gt;SeuilFigee,1,0),IF(J9506&gt;SeuilFigee*3600,1,0)),"")</f>
        <v/>
      </c>
      <c r="N9506" s="0" t="str">
        <f aca="false">IF(G9506=1,IF(COUNTIF(H$2:H9506,H9506)=1,COUNTIF($H:$H,H9506),""),"")</f>
        <v/>
      </c>
      <c r="O9506" s="0" t="str">
        <f aca="false">IF(G9506=1,IF(COUNTIF(I$2:I9506,I9506)=1,COUNTIF($I:$I,I9506),""),"")</f>
        <v/>
      </c>
      <c r="P9506" s="38" t="str">
        <f aca="false">IF(G9506=1,IF(COUNTIFS(C$2:C9506,C9506,G$2:G9506,1)=1,COUNTIFS($C:$C,C9506,$G:$G,1)+ROW()/10000000,""),"")</f>
        <v/>
      </c>
      <c r="Q9506" s="0" t="str">
        <f aca="false">IF(K9506=1,IF(COUNTIFS(C$2:C9506,C9506,K$2:K9506,1)=1,1,0),"")</f>
        <v/>
      </c>
      <c r="R9506" s="0" t="str">
        <f aca="false">IF(M9506=1,IF(COUNTIFS(C$2:C9506,C9506,M$2:M9506,1)=1,1,0),"")</f>
        <v/>
      </c>
      <c r="S9506" s="0" t="str">
        <f aca="false">IF(L9506=1,IF(COUNTIFS(C$2:C9506,C9506,L$2:L9506,1)=1,1,0),"")</f>
        <v/>
      </c>
      <c r="T9506" s="38" t="str">
        <f aca="false">IF(N9506="","",N9506+ROW()/10000000)</f>
        <v/>
      </c>
      <c r="U9506" s="0" t="str">
        <f aca="false">IF(G9506=1,IF(B9506="",1,0),"")</f>
        <v/>
      </c>
    </row>
    <row r="9507" customFormat="false" ht="15" hidden="false" customHeight="false" outlineLevel="0" collapsed="false">
      <c r="A9507" s="35"/>
      <c r="B9507" s="35"/>
      <c r="G9507" s="0" t="str">
        <f aca="false">IF(A9507="","",IF(AND(A9507&gt;=Debut,A9507&lt;Fin),1,0))</f>
        <v/>
      </c>
      <c r="H9507" s="0" t="str">
        <f aca="false">IF(G9507=1,INT(ROUND((A9507-Debut)*86400,0)/600),"")</f>
        <v/>
      </c>
      <c r="I9507" s="0" t="str">
        <f aca="false">IF(G9507=1,INT(ROUND((A9507-Debut)*86400,0)/3600),"")</f>
        <v/>
      </c>
      <c r="J9507" s="0" t="str">
        <f aca="false">IF(OR(A9507="",B9507=""),"",ROUND((B9507-A9507)*86400,0))</f>
        <v/>
      </c>
      <c r="K9507" s="37" t="str">
        <f aca="false">IF(G9507=1,IF(COUNTIFS($C:$C,C9507,$G:$G,1,$A:$A,"&gt;="&amp;(A9507-FenetreInterm/86400),$A:$A,"&lt;="&amp;A9507)&gt;=NbInterm,1,0),"")</f>
        <v/>
      </c>
      <c r="L9507" s="37" t="str">
        <f aca="false">IF(G9507=1,IF(B9507="",0,IF(J9507&lt;SeuilFugitive,1,0)),"")</f>
        <v/>
      </c>
      <c r="M9507" s="37" t="str">
        <f aca="false">IF(G9507=1,IF(B9507="",IF((Fin-A9507)*24&gt;SeuilFigee,1,0),IF(J9507&gt;SeuilFigee*3600,1,0)),"")</f>
        <v/>
      </c>
      <c r="N9507" s="0" t="str">
        <f aca="false">IF(G9507=1,IF(COUNTIF(H$2:H9507,H9507)=1,COUNTIF($H:$H,H9507),""),"")</f>
        <v/>
      </c>
      <c r="O9507" s="0" t="str">
        <f aca="false">IF(G9507=1,IF(COUNTIF(I$2:I9507,I9507)=1,COUNTIF($I:$I,I9507),""),"")</f>
        <v/>
      </c>
      <c r="P9507" s="38" t="str">
        <f aca="false">IF(G9507=1,IF(COUNTIFS(C$2:C9507,C9507,G$2:G9507,1)=1,COUNTIFS($C:$C,C9507,$G:$G,1)+ROW()/10000000,""),"")</f>
        <v/>
      </c>
      <c r="Q9507" s="0" t="str">
        <f aca="false">IF(K9507=1,IF(COUNTIFS(C$2:C9507,C9507,K$2:K9507,1)=1,1,0),"")</f>
        <v/>
      </c>
      <c r="R9507" s="0" t="str">
        <f aca="false">IF(M9507=1,IF(COUNTIFS(C$2:C9507,C9507,M$2:M9507,1)=1,1,0),"")</f>
        <v/>
      </c>
      <c r="S9507" s="0" t="str">
        <f aca="false">IF(L9507=1,IF(COUNTIFS(C$2:C9507,C9507,L$2:L9507,1)=1,1,0),"")</f>
        <v/>
      </c>
      <c r="T9507" s="38" t="str">
        <f aca="false">IF(N9507="","",N9507+ROW()/10000000)</f>
        <v/>
      </c>
      <c r="U9507" s="0" t="str">
        <f aca="false">IF(G9507=1,IF(B9507="",1,0),"")</f>
        <v/>
      </c>
    </row>
    <row r="9508" customFormat="false" ht="15" hidden="false" customHeight="false" outlineLevel="0" collapsed="false">
      <c r="A9508" s="35"/>
      <c r="B9508" s="35"/>
      <c r="G9508" s="0" t="str">
        <f aca="false">IF(A9508="","",IF(AND(A9508&gt;=Debut,A9508&lt;Fin),1,0))</f>
        <v/>
      </c>
      <c r="H9508" s="0" t="str">
        <f aca="false">IF(G9508=1,INT(ROUND((A9508-Debut)*86400,0)/600),"")</f>
        <v/>
      </c>
      <c r="I9508" s="0" t="str">
        <f aca="false">IF(G9508=1,INT(ROUND((A9508-Debut)*86400,0)/3600),"")</f>
        <v/>
      </c>
      <c r="J9508" s="0" t="str">
        <f aca="false">IF(OR(A9508="",B9508=""),"",ROUND((B9508-A9508)*86400,0))</f>
        <v/>
      </c>
      <c r="K9508" s="37" t="str">
        <f aca="false">IF(G9508=1,IF(COUNTIFS($C:$C,C9508,$G:$G,1,$A:$A,"&gt;="&amp;(A9508-FenetreInterm/86400),$A:$A,"&lt;="&amp;A9508)&gt;=NbInterm,1,0),"")</f>
        <v/>
      </c>
      <c r="L9508" s="37" t="str">
        <f aca="false">IF(G9508=1,IF(B9508="",0,IF(J9508&lt;SeuilFugitive,1,0)),"")</f>
        <v/>
      </c>
      <c r="M9508" s="37" t="str">
        <f aca="false">IF(G9508=1,IF(B9508="",IF((Fin-A9508)*24&gt;SeuilFigee,1,0),IF(J9508&gt;SeuilFigee*3600,1,0)),"")</f>
        <v/>
      </c>
      <c r="N9508" s="0" t="str">
        <f aca="false">IF(G9508=1,IF(COUNTIF(H$2:H9508,H9508)=1,COUNTIF($H:$H,H9508),""),"")</f>
        <v/>
      </c>
      <c r="O9508" s="0" t="str">
        <f aca="false">IF(G9508=1,IF(COUNTIF(I$2:I9508,I9508)=1,COUNTIF($I:$I,I9508),""),"")</f>
        <v/>
      </c>
      <c r="P9508" s="38" t="str">
        <f aca="false">IF(G9508=1,IF(COUNTIFS(C$2:C9508,C9508,G$2:G9508,1)=1,COUNTIFS($C:$C,C9508,$G:$G,1)+ROW()/10000000,""),"")</f>
        <v/>
      </c>
      <c r="Q9508" s="0" t="str">
        <f aca="false">IF(K9508=1,IF(COUNTIFS(C$2:C9508,C9508,K$2:K9508,1)=1,1,0),"")</f>
        <v/>
      </c>
      <c r="R9508" s="0" t="str">
        <f aca="false">IF(M9508=1,IF(COUNTIFS(C$2:C9508,C9508,M$2:M9508,1)=1,1,0),"")</f>
        <v/>
      </c>
      <c r="S9508" s="0" t="str">
        <f aca="false">IF(L9508=1,IF(COUNTIFS(C$2:C9508,C9508,L$2:L9508,1)=1,1,0),"")</f>
        <v/>
      </c>
      <c r="T9508" s="38" t="str">
        <f aca="false">IF(N9508="","",N9508+ROW()/10000000)</f>
        <v/>
      </c>
      <c r="U9508" s="0" t="str">
        <f aca="false">IF(G9508=1,IF(B9508="",1,0),"")</f>
        <v/>
      </c>
    </row>
    <row r="9509" customFormat="false" ht="15" hidden="false" customHeight="false" outlineLevel="0" collapsed="false">
      <c r="A9509" s="35"/>
      <c r="B9509" s="35"/>
      <c r="G9509" s="0" t="str">
        <f aca="false">IF(A9509="","",IF(AND(A9509&gt;=Debut,A9509&lt;Fin),1,0))</f>
        <v/>
      </c>
      <c r="H9509" s="0" t="str">
        <f aca="false">IF(G9509=1,INT(ROUND((A9509-Debut)*86400,0)/600),"")</f>
        <v/>
      </c>
      <c r="I9509" s="0" t="str">
        <f aca="false">IF(G9509=1,INT(ROUND((A9509-Debut)*86400,0)/3600),"")</f>
        <v/>
      </c>
      <c r="J9509" s="0" t="str">
        <f aca="false">IF(OR(A9509="",B9509=""),"",ROUND((B9509-A9509)*86400,0))</f>
        <v/>
      </c>
      <c r="K9509" s="37" t="str">
        <f aca="false">IF(G9509=1,IF(COUNTIFS($C:$C,C9509,$G:$G,1,$A:$A,"&gt;="&amp;(A9509-FenetreInterm/86400),$A:$A,"&lt;="&amp;A9509)&gt;=NbInterm,1,0),"")</f>
        <v/>
      </c>
      <c r="L9509" s="37" t="str">
        <f aca="false">IF(G9509=1,IF(B9509="",0,IF(J9509&lt;SeuilFugitive,1,0)),"")</f>
        <v/>
      </c>
      <c r="M9509" s="37" t="str">
        <f aca="false">IF(G9509=1,IF(B9509="",IF((Fin-A9509)*24&gt;SeuilFigee,1,0),IF(J9509&gt;SeuilFigee*3600,1,0)),"")</f>
        <v/>
      </c>
      <c r="N9509" s="0" t="str">
        <f aca="false">IF(G9509=1,IF(COUNTIF(H$2:H9509,H9509)=1,COUNTIF($H:$H,H9509),""),"")</f>
        <v/>
      </c>
      <c r="O9509" s="0" t="str">
        <f aca="false">IF(G9509=1,IF(COUNTIF(I$2:I9509,I9509)=1,COUNTIF($I:$I,I9509),""),"")</f>
        <v/>
      </c>
      <c r="P9509" s="38" t="str">
        <f aca="false">IF(G9509=1,IF(COUNTIFS(C$2:C9509,C9509,G$2:G9509,1)=1,COUNTIFS($C:$C,C9509,$G:$G,1)+ROW()/10000000,""),"")</f>
        <v/>
      </c>
      <c r="Q9509" s="0" t="str">
        <f aca="false">IF(K9509=1,IF(COUNTIFS(C$2:C9509,C9509,K$2:K9509,1)=1,1,0),"")</f>
        <v/>
      </c>
      <c r="R9509" s="0" t="str">
        <f aca="false">IF(M9509=1,IF(COUNTIFS(C$2:C9509,C9509,M$2:M9509,1)=1,1,0),"")</f>
        <v/>
      </c>
      <c r="S9509" s="0" t="str">
        <f aca="false">IF(L9509=1,IF(COUNTIFS(C$2:C9509,C9509,L$2:L9509,1)=1,1,0),"")</f>
        <v/>
      </c>
      <c r="T9509" s="38" t="str">
        <f aca="false">IF(N9509="","",N9509+ROW()/10000000)</f>
        <v/>
      </c>
      <c r="U9509" s="0" t="str">
        <f aca="false">IF(G9509=1,IF(B9509="",1,0),"")</f>
        <v/>
      </c>
    </row>
    <row r="9510" customFormat="false" ht="15" hidden="false" customHeight="false" outlineLevel="0" collapsed="false">
      <c r="A9510" s="35"/>
      <c r="B9510" s="35"/>
      <c r="G9510" s="0" t="str">
        <f aca="false">IF(A9510="","",IF(AND(A9510&gt;=Debut,A9510&lt;Fin),1,0))</f>
        <v/>
      </c>
      <c r="H9510" s="0" t="str">
        <f aca="false">IF(G9510=1,INT(ROUND((A9510-Debut)*86400,0)/600),"")</f>
        <v/>
      </c>
      <c r="I9510" s="0" t="str">
        <f aca="false">IF(G9510=1,INT(ROUND((A9510-Debut)*86400,0)/3600),"")</f>
        <v/>
      </c>
      <c r="J9510" s="0" t="str">
        <f aca="false">IF(OR(A9510="",B9510=""),"",ROUND((B9510-A9510)*86400,0))</f>
        <v/>
      </c>
      <c r="K9510" s="37" t="str">
        <f aca="false">IF(G9510=1,IF(COUNTIFS($C:$C,C9510,$G:$G,1,$A:$A,"&gt;="&amp;(A9510-FenetreInterm/86400),$A:$A,"&lt;="&amp;A9510)&gt;=NbInterm,1,0),"")</f>
        <v/>
      </c>
      <c r="L9510" s="37" t="str">
        <f aca="false">IF(G9510=1,IF(B9510="",0,IF(J9510&lt;SeuilFugitive,1,0)),"")</f>
        <v/>
      </c>
      <c r="M9510" s="37" t="str">
        <f aca="false">IF(G9510=1,IF(B9510="",IF((Fin-A9510)*24&gt;SeuilFigee,1,0),IF(J9510&gt;SeuilFigee*3600,1,0)),"")</f>
        <v/>
      </c>
      <c r="N9510" s="0" t="str">
        <f aca="false">IF(G9510=1,IF(COUNTIF(H$2:H9510,H9510)=1,COUNTIF($H:$H,H9510),""),"")</f>
        <v/>
      </c>
      <c r="O9510" s="0" t="str">
        <f aca="false">IF(G9510=1,IF(COUNTIF(I$2:I9510,I9510)=1,COUNTIF($I:$I,I9510),""),"")</f>
        <v/>
      </c>
      <c r="P9510" s="38" t="str">
        <f aca="false">IF(G9510=1,IF(COUNTIFS(C$2:C9510,C9510,G$2:G9510,1)=1,COUNTIFS($C:$C,C9510,$G:$G,1)+ROW()/10000000,""),"")</f>
        <v/>
      </c>
      <c r="Q9510" s="0" t="str">
        <f aca="false">IF(K9510=1,IF(COUNTIFS(C$2:C9510,C9510,K$2:K9510,1)=1,1,0),"")</f>
        <v/>
      </c>
      <c r="R9510" s="0" t="str">
        <f aca="false">IF(M9510=1,IF(COUNTIFS(C$2:C9510,C9510,M$2:M9510,1)=1,1,0),"")</f>
        <v/>
      </c>
      <c r="S9510" s="0" t="str">
        <f aca="false">IF(L9510=1,IF(COUNTIFS(C$2:C9510,C9510,L$2:L9510,1)=1,1,0),"")</f>
        <v/>
      </c>
      <c r="T9510" s="38" t="str">
        <f aca="false">IF(N9510="","",N9510+ROW()/10000000)</f>
        <v/>
      </c>
      <c r="U9510" s="0" t="str">
        <f aca="false">IF(G9510=1,IF(B9510="",1,0),"")</f>
        <v/>
      </c>
    </row>
    <row r="9511" customFormat="false" ht="15" hidden="false" customHeight="false" outlineLevel="0" collapsed="false">
      <c r="A9511" s="35"/>
      <c r="B9511" s="35"/>
      <c r="G9511" s="0" t="str">
        <f aca="false">IF(A9511="","",IF(AND(A9511&gt;=Debut,A9511&lt;Fin),1,0))</f>
        <v/>
      </c>
      <c r="H9511" s="0" t="str">
        <f aca="false">IF(G9511=1,INT(ROUND((A9511-Debut)*86400,0)/600),"")</f>
        <v/>
      </c>
      <c r="I9511" s="0" t="str">
        <f aca="false">IF(G9511=1,INT(ROUND((A9511-Debut)*86400,0)/3600),"")</f>
        <v/>
      </c>
      <c r="J9511" s="0" t="str">
        <f aca="false">IF(OR(A9511="",B9511=""),"",ROUND((B9511-A9511)*86400,0))</f>
        <v/>
      </c>
      <c r="K9511" s="37" t="str">
        <f aca="false">IF(G9511=1,IF(COUNTIFS($C:$C,C9511,$G:$G,1,$A:$A,"&gt;="&amp;(A9511-FenetreInterm/86400),$A:$A,"&lt;="&amp;A9511)&gt;=NbInterm,1,0),"")</f>
        <v/>
      </c>
      <c r="L9511" s="37" t="str">
        <f aca="false">IF(G9511=1,IF(B9511="",0,IF(J9511&lt;SeuilFugitive,1,0)),"")</f>
        <v/>
      </c>
      <c r="M9511" s="37" t="str">
        <f aca="false">IF(G9511=1,IF(B9511="",IF((Fin-A9511)*24&gt;SeuilFigee,1,0),IF(J9511&gt;SeuilFigee*3600,1,0)),"")</f>
        <v/>
      </c>
      <c r="N9511" s="0" t="str">
        <f aca="false">IF(G9511=1,IF(COUNTIF(H$2:H9511,H9511)=1,COUNTIF($H:$H,H9511),""),"")</f>
        <v/>
      </c>
      <c r="O9511" s="0" t="str">
        <f aca="false">IF(G9511=1,IF(COUNTIF(I$2:I9511,I9511)=1,COUNTIF($I:$I,I9511),""),"")</f>
        <v/>
      </c>
      <c r="P9511" s="38" t="str">
        <f aca="false">IF(G9511=1,IF(COUNTIFS(C$2:C9511,C9511,G$2:G9511,1)=1,COUNTIFS($C:$C,C9511,$G:$G,1)+ROW()/10000000,""),"")</f>
        <v/>
      </c>
      <c r="Q9511" s="0" t="str">
        <f aca="false">IF(K9511=1,IF(COUNTIFS(C$2:C9511,C9511,K$2:K9511,1)=1,1,0),"")</f>
        <v/>
      </c>
      <c r="R9511" s="0" t="str">
        <f aca="false">IF(M9511=1,IF(COUNTIFS(C$2:C9511,C9511,M$2:M9511,1)=1,1,0),"")</f>
        <v/>
      </c>
      <c r="S9511" s="0" t="str">
        <f aca="false">IF(L9511=1,IF(COUNTIFS(C$2:C9511,C9511,L$2:L9511,1)=1,1,0),"")</f>
        <v/>
      </c>
      <c r="T9511" s="38" t="str">
        <f aca="false">IF(N9511="","",N9511+ROW()/10000000)</f>
        <v/>
      </c>
      <c r="U9511" s="0" t="str">
        <f aca="false">IF(G9511=1,IF(B9511="",1,0),"")</f>
        <v/>
      </c>
    </row>
    <row r="9512" customFormat="false" ht="15" hidden="false" customHeight="false" outlineLevel="0" collapsed="false">
      <c r="A9512" s="35"/>
      <c r="B9512" s="35"/>
      <c r="G9512" s="0" t="str">
        <f aca="false">IF(A9512="","",IF(AND(A9512&gt;=Debut,A9512&lt;Fin),1,0))</f>
        <v/>
      </c>
      <c r="H9512" s="0" t="str">
        <f aca="false">IF(G9512=1,INT(ROUND((A9512-Debut)*86400,0)/600),"")</f>
        <v/>
      </c>
      <c r="I9512" s="0" t="str">
        <f aca="false">IF(G9512=1,INT(ROUND((A9512-Debut)*86400,0)/3600),"")</f>
        <v/>
      </c>
      <c r="J9512" s="0" t="str">
        <f aca="false">IF(OR(A9512="",B9512=""),"",ROUND((B9512-A9512)*86400,0))</f>
        <v/>
      </c>
      <c r="K9512" s="37" t="str">
        <f aca="false">IF(G9512=1,IF(COUNTIFS($C:$C,C9512,$G:$G,1,$A:$A,"&gt;="&amp;(A9512-FenetreInterm/86400),$A:$A,"&lt;="&amp;A9512)&gt;=NbInterm,1,0),"")</f>
        <v/>
      </c>
      <c r="L9512" s="37" t="str">
        <f aca="false">IF(G9512=1,IF(B9512="",0,IF(J9512&lt;SeuilFugitive,1,0)),"")</f>
        <v/>
      </c>
      <c r="M9512" s="37" t="str">
        <f aca="false">IF(G9512=1,IF(B9512="",IF((Fin-A9512)*24&gt;SeuilFigee,1,0),IF(J9512&gt;SeuilFigee*3600,1,0)),"")</f>
        <v/>
      </c>
      <c r="N9512" s="0" t="str">
        <f aca="false">IF(G9512=1,IF(COUNTIF(H$2:H9512,H9512)=1,COUNTIF($H:$H,H9512),""),"")</f>
        <v/>
      </c>
      <c r="O9512" s="0" t="str">
        <f aca="false">IF(G9512=1,IF(COUNTIF(I$2:I9512,I9512)=1,COUNTIF($I:$I,I9512),""),"")</f>
        <v/>
      </c>
      <c r="P9512" s="38" t="str">
        <f aca="false">IF(G9512=1,IF(COUNTIFS(C$2:C9512,C9512,G$2:G9512,1)=1,COUNTIFS($C:$C,C9512,$G:$G,1)+ROW()/10000000,""),"")</f>
        <v/>
      </c>
      <c r="Q9512" s="0" t="str">
        <f aca="false">IF(K9512=1,IF(COUNTIFS(C$2:C9512,C9512,K$2:K9512,1)=1,1,0),"")</f>
        <v/>
      </c>
      <c r="R9512" s="0" t="str">
        <f aca="false">IF(M9512=1,IF(COUNTIFS(C$2:C9512,C9512,M$2:M9512,1)=1,1,0),"")</f>
        <v/>
      </c>
      <c r="S9512" s="0" t="str">
        <f aca="false">IF(L9512=1,IF(COUNTIFS(C$2:C9512,C9512,L$2:L9512,1)=1,1,0),"")</f>
        <v/>
      </c>
      <c r="T9512" s="38" t="str">
        <f aca="false">IF(N9512="","",N9512+ROW()/10000000)</f>
        <v/>
      </c>
      <c r="U9512" s="0" t="str">
        <f aca="false">IF(G9512=1,IF(B9512="",1,0),"")</f>
        <v/>
      </c>
    </row>
    <row r="9513" customFormat="false" ht="15" hidden="false" customHeight="false" outlineLevel="0" collapsed="false">
      <c r="A9513" s="35"/>
      <c r="B9513" s="35"/>
      <c r="G9513" s="0" t="str">
        <f aca="false">IF(A9513="","",IF(AND(A9513&gt;=Debut,A9513&lt;Fin),1,0))</f>
        <v/>
      </c>
      <c r="H9513" s="0" t="str">
        <f aca="false">IF(G9513=1,INT(ROUND((A9513-Debut)*86400,0)/600),"")</f>
        <v/>
      </c>
      <c r="I9513" s="0" t="str">
        <f aca="false">IF(G9513=1,INT(ROUND((A9513-Debut)*86400,0)/3600),"")</f>
        <v/>
      </c>
      <c r="J9513" s="0" t="str">
        <f aca="false">IF(OR(A9513="",B9513=""),"",ROUND((B9513-A9513)*86400,0))</f>
        <v/>
      </c>
      <c r="K9513" s="37" t="str">
        <f aca="false">IF(G9513=1,IF(COUNTIFS($C:$C,C9513,$G:$G,1,$A:$A,"&gt;="&amp;(A9513-FenetreInterm/86400),$A:$A,"&lt;="&amp;A9513)&gt;=NbInterm,1,0),"")</f>
        <v/>
      </c>
      <c r="L9513" s="37" t="str">
        <f aca="false">IF(G9513=1,IF(B9513="",0,IF(J9513&lt;SeuilFugitive,1,0)),"")</f>
        <v/>
      </c>
      <c r="M9513" s="37" t="str">
        <f aca="false">IF(G9513=1,IF(B9513="",IF((Fin-A9513)*24&gt;SeuilFigee,1,0),IF(J9513&gt;SeuilFigee*3600,1,0)),"")</f>
        <v/>
      </c>
      <c r="N9513" s="0" t="str">
        <f aca="false">IF(G9513=1,IF(COUNTIF(H$2:H9513,H9513)=1,COUNTIF($H:$H,H9513),""),"")</f>
        <v/>
      </c>
      <c r="O9513" s="0" t="str">
        <f aca="false">IF(G9513=1,IF(COUNTIF(I$2:I9513,I9513)=1,COUNTIF($I:$I,I9513),""),"")</f>
        <v/>
      </c>
      <c r="P9513" s="38" t="str">
        <f aca="false">IF(G9513=1,IF(COUNTIFS(C$2:C9513,C9513,G$2:G9513,1)=1,COUNTIFS($C:$C,C9513,$G:$G,1)+ROW()/10000000,""),"")</f>
        <v/>
      </c>
      <c r="Q9513" s="0" t="str">
        <f aca="false">IF(K9513=1,IF(COUNTIFS(C$2:C9513,C9513,K$2:K9513,1)=1,1,0),"")</f>
        <v/>
      </c>
      <c r="R9513" s="0" t="str">
        <f aca="false">IF(M9513=1,IF(COUNTIFS(C$2:C9513,C9513,M$2:M9513,1)=1,1,0),"")</f>
        <v/>
      </c>
      <c r="S9513" s="0" t="str">
        <f aca="false">IF(L9513=1,IF(COUNTIFS(C$2:C9513,C9513,L$2:L9513,1)=1,1,0),"")</f>
        <v/>
      </c>
      <c r="T9513" s="38" t="str">
        <f aca="false">IF(N9513="","",N9513+ROW()/10000000)</f>
        <v/>
      </c>
      <c r="U9513" s="0" t="str">
        <f aca="false">IF(G9513=1,IF(B9513="",1,0),"")</f>
        <v/>
      </c>
    </row>
    <row r="9514" customFormat="false" ht="15" hidden="false" customHeight="false" outlineLevel="0" collapsed="false">
      <c r="A9514" s="35"/>
      <c r="B9514" s="35"/>
      <c r="G9514" s="0" t="str">
        <f aca="false">IF(A9514="","",IF(AND(A9514&gt;=Debut,A9514&lt;Fin),1,0))</f>
        <v/>
      </c>
      <c r="H9514" s="0" t="str">
        <f aca="false">IF(G9514=1,INT(ROUND((A9514-Debut)*86400,0)/600),"")</f>
        <v/>
      </c>
      <c r="I9514" s="0" t="str">
        <f aca="false">IF(G9514=1,INT(ROUND((A9514-Debut)*86400,0)/3600),"")</f>
        <v/>
      </c>
      <c r="J9514" s="0" t="str">
        <f aca="false">IF(OR(A9514="",B9514=""),"",ROUND((B9514-A9514)*86400,0))</f>
        <v/>
      </c>
      <c r="K9514" s="37" t="str">
        <f aca="false">IF(G9514=1,IF(COUNTIFS($C:$C,C9514,$G:$G,1,$A:$A,"&gt;="&amp;(A9514-FenetreInterm/86400),$A:$A,"&lt;="&amp;A9514)&gt;=NbInterm,1,0),"")</f>
        <v/>
      </c>
      <c r="L9514" s="37" t="str">
        <f aca="false">IF(G9514=1,IF(B9514="",0,IF(J9514&lt;SeuilFugitive,1,0)),"")</f>
        <v/>
      </c>
      <c r="M9514" s="37" t="str">
        <f aca="false">IF(G9514=1,IF(B9514="",IF((Fin-A9514)*24&gt;SeuilFigee,1,0),IF(J9514&gt;SeuilFigee*3600,1,0)),"")</f>
        <v/>
      </c>
      <c r="N9514" s="0" t="str">
        <f aca="false">IF(G9514=1,IF(COUNTIF(H$2:H9514,H9514)=1,COUNTIF($H:$H,H9514),""),"")</f>
        <v/>
      </c>
      <c r="O9514" s="0" t="str">
        <f aca="false">IF(G9514=1,IF(COUNTIF(I$2:I9514,I9514)=1,COUNTIF($I:$I,I9514),""),"")</f>
        <v/>
      </c>
      <c r="P9514" s="38" t="str">
        <f aca="false">IF(G9514=1,IF(COUNTIFS(C$2:C9514,C9514,G$2:G9514,1)=1,COUNTIFS($C:$C,C9514,$G:$G,1)+ROW()/10000000,""),"")</f>
        <v/>
      </c>
      <c r="Q9514" s="0" t="str">
        <f aca="false">IF(K9514=1,IF(COUNTIFS(C$2:C9514,C9514,K$2:K9514,1)=1,1,0),"")</f>
        <v/>
      </c>
      <c r="R9514" s="0" t="str">
        <f aca="false">IF(M9514=1,IF(COUNTIFS(C$2:C9514,C9514,M$2:M9514,1)=1,1,0),"")</f>
        <v/>
      </c>
      <c r="S9514" s="0" t="str">
        <f aca="false">IF(L9514=1,IF(COUNTIFS(C$2:C9514,C9514,L$2:L9514,1)=1,1,0),"")</f>
        <v/>
      </c>
      <c r="T9514" s="38" t="str">
        <f aca="false">IF(N9514="","",N9514+ROW()/10000000)</f>
        <v/>
      </c>
      <c r="U9514" s="0" t="str">
        <f aca="false">IF(G9514=1,IF(B9514="",1,0),"")</f>
        <v/>
      </c>
    </row>
    <row r="9515" customFormat="false" ht="15" hidden="false" customHeight="false" outlineLevel="0" collapsed="false">
      <c r="A9515" s="35"/>
      <c r="B9515" s="35"/>
      <c r="G9515" s="0" t="str">
        <f aca="false">IF(A9515="","",IF(AND(A9515&gt;=Debut,A9515&lt;Fin),1,0))</f>
        <v/>
      </c>
      <c r="H9515" s="0" t="str">
        <f aca="false">IF(G9515=1,INT(ROUND((A9515-Debut)*86400,0)/600),"")</f>
        <v/>
      </c>
      <c r="I9515" s="0" t="str">
        <f aca="false">IF(G9515=1,INT(ROUND((A9515-Debut)*86400,0)/3600),"")</f>
        <v/>
      </c>
      <c r="J9515" s="0" t="str">
        <f aca="false">IF(OR(A9515="",B9515=""),"",ROUND((B9515-A9515)*86400,0))</f>
        <v/>
      </c>
      <c r="K9515" s="37" t="str">
        <f aca="false">IF(G9515=1,IF(COUNTIFS($C:$C,C9515,$G:$G,1,$A:$A,"&gt;="&amp;(A9515-FenetreInterm/86400),$A:$A,"&lt;="&amp;A9515)&gt;=NbInterm,1,0),"")</f>
        <v/>
      </c>
      <c r="L9515" s="37" t="str">
        <f aca="false">IF(G9515=1,IF(B9515="",0,IF(J9515&lt;SeuilFugitive,1,0)),"")</f>
        <v/>
      </c>
      <c r="M9515" s="37" t="str">
        <f aca="false">IF(G9515=1,IF(B9515="",IF((Fin-A9515)*24&gt;SeuilFigee,1,0),IF(J9515&gt;SeuilFigee*3600,1,0)),"")</f>
        <v/>
      </c>
      <c r="N9515" s="0" t="str">
        <f aca="false">IF(G9515=1,IF(COUNTIF(H$2:H9515,H9515)=1,COUNTIF($H:$H,H9515),""),"")</f>
        <v/>
      </c>
      <c r="O9515" s="0" t="str">
        <f aca="false">IF(G9515=1,IF(COUNTIF(I$2:I9515,I9515)=1,COUNTIF($I:$I,I9515),""),"")</f>
        <v/>
      </c>
      <c r="P9515" s="38" t="str">
        <f aca="false">IF(G9515=1,IF(COUNTIFS(C$2:C9515,C9515,G$2:G9515,1)=1,COUNTIFS($C:$C,C9515,$G:$G,1)+ROW()/10000000,""),"")</f>
        <v/>
      </c>
      <c r="Q9515" s="0" t="str">
        <f aca="false">IF(K9515=1,IF(COUNTIFS(C$2:C9515,C9515,K$2:K9515,1)=1,1,0),"")</f>
        <v/>
      </c>
      <c r="R9515" s="0" t="str">
        <f aca="false">IF(M9515=1,IF(COUNTIFS(C$2:C9515,C9515,M$2:M9515,1)=1,1,0),"")</f>
        <v/>
      </c>
      <c r="S9515" s="0" t="str">
        <f aca="false">IF(L9515=1,IF(COUNTIFS(C$2:C9515,C9515,L$2:L9515,1)=1,1,0),"")</f>
        <v/>
      </c>
      <c r="T9515" s="38" t="str">
        <f aca="false">IF(N9515="","",N9515+ROW()/10000000)</f>
        <v/>
      </c>
      <c r="U9515" s="0" t="str">
        <f aca="false">IF(G9515=1,IF(B9515="",1,0),"")</f>
        <v/>
      </c>
    </row>
    <row r="9516" customFormat="false" ht="15" hidden="false" customHeight="false" outlineLevel="0" collapsed="false">
      <c r="A9516" s="35"/>
      <c r="B9516" s="35"/>
      <c r="G9516" s="0" t="str">
        <f aca="false">IF(A9516="","",IF(AND(A9516&gt;=Debut,A9516&lt;Fin),1,0))</f>
        <v/>
      </c>
      <c r="H9516" s="0" t="str">
        <f aca="false">IF(G9516=1,INT(ROUND((A9516-Debut)*86400,0)/600),"")</f>
        <v/>
      </c>
      <c r="I9516" s="0" t="str">
        <f aca="false">IF(G9516=1,INT(ROUND((A9516-Debut)*86400,0)/3600),"")</f>
        <v/>
      </c>
      <c r="J9516" s="0" t="str">
        <f aca="false">IF(OR(A9516="",B9516=""),"",ROUND((B9516-A9516)*86400,0))</f>
        <v/>
      </c>
      <c r="K9516" s="37" t="str">
        <f aca="false">IF(G9516=1,IF(COUNTIFS($C:$C,C9516,$G:$G,1,$A:$A,"&gt;="&amp;(A9516-FenetreInterm/86400),$A:$A,"&lt;="&amp;A9516)&gt;=NbInterm,1,0),"")</f>
        <v/>
      </c>
      <c r="L9516" s="37" t="str">
        <f aca="false">IF(G9516=1,IF(B9516="",0,IF(J9516&lt;SeuilFugitive,1,0)),"")</f>
        <v/>
      </c>
      <c r="M9516" s="37" t="str">
        <f aca="false">IF(G9516=1,IF(B9516="",IF((Fin-A9516)*24&gt;SeuilFigee,1,0),IF(J9516&gt;SeuilFigee*3600,1,0)),"")</f>
        <v/>
      </c>
      <c r="N9516" s="0" t="str">
        <f aca="false">IF(G9516=1,IF(COUNTIF(H$2:H9516,H9516)=1,COUNTIF($H:$H,H9516),""),"")</f>
        <v/>
      </c>
      <c r="O9516" s="0" t="str">
        <f aca="false">IF(G9516=1,IF(COUNTIF(I$2:I9516,I9516)=1,COUNTIF($I:$I,I9516),""),"")</f>
        <v/>
      </c>
      <c r="P9516" s="38" t="str">
        <f aca="false">IF(G9516=1,IF(COUNTIFS(C$2:C9516,C9516,G$2:G9516,1)=1,COUNTIFS($C:$C,C9516,$G:$G,1)+ROW()/10000000,""),"")</f>
        <v/>
      </c>
      <c r="Q9516" s="0" t="str">
        <f aca="false">IF(K9516=1,IF(COUNTIFS(C$2:C9516,C9516,K$2:K9516,1)=1,1,0),"")</f>
        <v/>
      </c>
      <c r="R9516" s="0" t="str">
        <f aca="false">IF(M9516=1,IF(COUNTIFS(C$2:C9516,C9516,M$2:M9516,1)=1,1,0),"")</f>
        <v/>
      </c>
      <c r="S9516" s="0" t="str">
        <f aca="false">IF(L9516=1,IF(COUNTIFS(C$2:C9516,C9516,L$2:L9516,1)=1,1,0),"")</f>
        <v/>
      </c>
      <c r="T9516" s="38" t="str">
        <f aca="false">IF(N9516="","",N9516+ROW()/10000000)</f>
        <v/>
      </c>
      <c r="U9516" s="0" t="str">
        <f aca="false">IF(G9516=1,IF(B9516="",1,0),"")</f>
        <v/>
      </c>
    </row>
    <row r="9517" customFormat="false" ht="15" hidden="false" customHeight="false" outlineLevel="0" collapsed="false">
      <c r="A9517" s="35"/>
      <c r="B9517" s="35"/>
      <c r="G9517" s="0" t="str">
        <f aca="false">IF(A9517="","",IF(AND(A9517&gt;=Debut,A9517&lt;Fin),1,0))</f>
        <v/>
      </c>
      <c r="H9517" s="0" t="str">
        <f aca="false">IF(G9517=1,INT(ROUND((A9517-Debut)*86400,0)/600),"")</f>
        <v/>
      </c>
      <c r="I9517" s="0" t="str">
        <f aca="false">IF(G9517=1,INT(ROUND((A9517-Debut)*86400,0)/3600),"")</f>
        <v/>
      </c>
      <c r="J9517" s="0" t="str">
        <f aca="false">IF(OR(A9517="",B9517=""),"",ROUND((B9517-A9517)*86400,0))</f>
        <v/>
      </c>
      <c r="K9517" s="37" t="str">
        <f aca="false">IF(G9517=1,IF(COUNTIFS($C:$C,C9517,$G:$G,1,$A:$A,"&gt;="&amp;(A9517-FenetreInterm/86400),$A:$A,"&lt;="&amp;A9517)&gt;=NbInterm,1,0),"")</f>
        <v/>
      </c>
      <c r="L9517" s="37" t="str">
        <f aca="false">IF(G9517=1,IF(B9517="",0,IF(J9517&lt;SeuilFugitive,1,0)),"")</f>
        <v/>
      </c>
      <c r="M9517" s="37" t="str">
        <f aca="false">IF(G9517=1,IF(B9517="",IF((Fin-A9517)*24&gt;SeuilFigee,1,0),IF(J9517&gt;SeuilFigee*3600,1,0)),"")</f>
        <v/>
      </c>
      <c r="N9517" s="0" t="str">
        <f aca="false">IF(G9517=1,IF(COUNTIF(H$2:H9517,H9517)=1,COUNTIF($H:$H,H9517),""),"")</f>
        <v/>
      </c>
      <c r="O9517" s="0" t="str">
        <f aca="false">IF(G9517=1,IF(COUNTIF(I$2:I9517,I9517)=1,COUNTIF($I:$I,I9517),""),"")</f>
        <v/>
      </c>
      <c r="P9517" s="38" t="str">
        <f aca="false">IF(G9517=1,IF(COUNTIFS(C$2:C9517,C9517,G$2:G9517,1)=1,COUNTIFS($C:$C,C9517,$G:$G,1)+ROW()/10000000,""),"")</f>
        <v/>
      </c>
      <c r="Q9517" s="0" t="str">
        <f aca="false">IF(K9517=1,IF(COUNTIFS(C$2:C9517,C9517,K$2:K9517,1)=1,1,0),"")</f>
        <v/>
      </c>
      <c r="R9517" s="0" t="str">
        <f aca="false">IF(M9517=1,IF(COUNTIFS(C$2:C9517,C9517,M$2:M9517,1)=1,1,0),"")</f>
        <v/>
      </c>
      <c r="S9517" s="0" t="str">
        <f aca="false">IF(L9517=1,IF(COUNTIFS(C$2:C9517,C9517,L$2:L9517,1)=1,1,0),"")</f>
        <v/>
      </c>
      <c r="T9517" s="38" t="str">
        <f aca="false">IF(N9517="","",N9517+ROW()/10000000)</f>
        <v/>
      </c>
      <c r="U9517" s="0" t="str">
        <f aca="false">IF(G9517=1,IF(B9517="",1,0),"")</f>
        <v/>
      </c>
    </row>
    <row r="9518" customFormat="false" ht="15" hidden="false" customHeight="false" outlineLevel="0" collapsed="false">
      <c r="A9518" s="35"/>
      <c r="B9518" s="35"/>
      <c r="G9518" s="0" t="str">
        <f aca="false">IF(A9518="","",IF(AND(A9518&gt;=Debut,A9518&lt;Fin),1,0))</f>
        <v/>
      </c>
      <c r="H9518" s="0" t="str">
        <f aca="false">IF(G9518=1,INT(ROUND((A9518-Debut)*86400,0)/600),"")</f>
        <v/>
      </c>
      <c r="I9518" s="0" t="str">
        <f aca="false">IF(G9518=1,INT(ROUND((A9518-Debut)*86400,0)/3600),"")</f>
        <v/>
      </c>
      <c r="J9518" s="0" t="str">
        <f aca="false">IF(OR(A9518="",B9518=""),"",ROUND((B9518-A9518)*86400,0))</f>
        <v/>
      </c>
      <c r="K9518" s="37" t="str">
        <f aca="false">IF(G9518=1,IF(COUNTIFS($C:$C,C9518,$G:$G,1,$A:$A,"&gt;="&amp;(A9518-FenetreInterm/86400),$A:$A,"&lt;="&amp;A9518)&gt;=NbInterm,1,0),"")</f>
        <v/>
      </c>
      <c r="L9518" s="37" t="str">
        <f aca="false">IF(G9518=1,IF(B9518="",0,IF(J9518&lt;SeuilFugitive,1,0)),"")</f>
        <v/>
      </c>
      <c r="M9518" s="37" t="str">
        <f aca="false">IF(G9518=1,IF(B9518="",IF((Fin-A9518)*24&gt;SeuilFigee,1,0),IF(J9518&gt;SeuilFigee*3600,1,0)),"")</f>
        <v/>
      </c>
      <c r="N9518" s="0" t="str">
        <f aca="false">IF(G9518=1,IF(COUNTIF(H$2:H9518,H9518)=1,COUNTIF($H:$H,H9518),""),"")</f>
        <v/>
      </c>
      <c r="O9518" s="0" t="str">
        <f aca="false">IF(G9518=1,IF(COUNTIF(I$2:I9518,I9518)=1,COUNTIF($I:$I,I9518),""),"")</f>
        <v/>
      </c>
      <c r="P9518" s="38" t="str">
        <f aca="false">IF(G9518=1,IF(COUNTIFS(C$2:C9518,C9518,G$2:G9518,1)=1,COUNTIFS($C:$C,C9518,$G:$G,1)+ROW()/10000000,""),"")</f>
        <v/>
      </c>
      <c r="Q9518" s="0" t="str">
        <f aca="false">IF(K9518=1,IF(COUNTIFS(C$2:C9518,C9518,K$2:K9518,1)=1,1,0),"")</f>
        <v/>
      </c>
      <c r="R9518" s="0" t="str">
        <f aca="false">IF(M9518=1,IF(COUNTIFS(C$2:C9518,C9518,M$2:M9518,1)=1,1,0),"")</f>
        <v/>
      </c>
      <c r="S9518" s="0" t="str">
        <f aca="false">IF(L9518=1,IF(COUNTIFS(C$2:C9518,C9518,L$2:L9518,1)=1,1,0),"")</f>
        <v/>
      </c>
      <c r="T9518" s="38" t="str">
        <f aca="false">IF(N9518="","",N9518+ROW()/10000000)</f>
        <v/>
      </c>
      <c r="U9518" s="0" t="str">
        <f aca="false">IF(G9518=1,IF(B9518="",1,0),"")</f>
        <v/>
      </c>
    </row>
    <row r="9519" customFormat="false" ht="15" hidden="false" customHeight="false" outlineLevel="0" collapsed="false">
      <c r="A9519" s="35"/>
      <c r="B9519" s="35"/>
      <c r="G9519" s="0" t="str">
        <f aca="false">IF(A9519="","",IF(AND(A9519&gt;=Debut,A9519&lt;Fin),1,0))</f>
        <v/>
      </c>
      <c r="H9519" s="0" t="str">
        <f aca="false">IF(G9519=1,INT(ROUND((A9519-Debut)*86400,0)/600),"")</f>
        <v/>
      </c>
      <c r="I9519" s="0" t="str">
        <f aca="false">IF(G9519=1,INT(ROUND((A9519-Debut)*86400,0)/3600),"")</f>
        <v/>
      </c>
      <c r="J9519" s="0" t="str">
        <f aca="false">IF(OR(A9519="",B9519=""),"",ROUND((B9519-A9519)*86400,0))</f>
        <v/>
      </c>
      <c r="K9519" s="37" t="str">
        <f aca="false">IF(G9519=1,IF(COUNTIFS($C:$C,C9519,$G:$G,1,$A:$A,"&gt;="&amp;(A9519-FenetreInterm/86400),$A:$A,"&lt;="&amp;A9519)&gt;=NbInterm,1,0),"")</f>
        <v/>
      </c>
      <c r="L9519" s="37" t="str">
        <f aca="false">IF(G9519=1,IF(B9519="",0,IF(J9519&lt;SeuilFugitive,1,0)),"")</f>
        <v/>
      </c>
      <c r="M9519" s="37" t="str">
        <f aca="false">IF(G9519=1,IF(B9519="",IF((Fin-A9519)*24&gt;SeuilFigee,1,0),IF(J9519&gt;SeuilFigee*3600,1,0)),"")</f>
        <v/>
      </c>
      <c r="N9519" s="0" t="str">
        <f aca="false">IF(G9519=1,IF(COUNTIF(H$2:H9519,H9519)=1,COUNTIF($H:$H,H9519),""),"")</f>
        <v/>
      </c>
      <c r="O9519" s="0" t="str">
        <f aca="false">IF(G9519=1,IF(COUNTIF(I$2:I9519,I9519)=1,COUNTIF($I:$I,I9519),""),"")</f>
        <v/>
      </c>
      <c r="P9519" s="38" t="str">
        <f aca="false">IF(G9519=1,IF(COUNTIFS(C$2:C9519,C9519,G$2:G9519,1)=1,COUNTIFS($C:$C,C9519,$G:$G,1)+ROW()/10000000,""),"")</f>
        <v/>
      </c>
      <c r="Q9519" s="0" t="str">
        <f aca="false">IF(K9519=1,IF(COUNTIFS(C$2:C9519,C9519,K$2:K9519,1)=1,1,0),"")</f>
        <v/>
      </c>
      <c r="R9519" s="0" t="str">
        <f aca="false">IF(M9519=1,IF(COUNTIFS(C$2:C9519,C9519,M$2:M9519,1)=1,1,0),"")</f>
        <v/>
      </c>
      <c r="S9519" s="0" t="str">
        <f aca="false">IF(L9519=1,IF(COUNTIFS(C$2:C9519,C9519,L$2:L9519,1)=1,1,0),"")</f>
        <v/>
      </c>
      <c r="T9519" s="38" t="str">
        <f aca="false">IF(N9519="","",N9519+ROW()/10000000)</f>
        <v/>
      </c>
      <c r="U9519" s="0" t="str">
        <f aca="false">IF(G9519=1,IF(B9519="",1,0),"")</f>
        <v/>
      </c>
    </row>
    <row r="9520" customFormat="false" ht="15" hidden="false" customHeight="false" outlineLevel="0" collapsed="false">
      <c r="A9520" s="35"/>
      <c r="B9520" s="35"/>
      <c r="G9520" s="0" t="str">
        <f aca="false">IF(A9520="","",IF(AND(A9520&gt;=Debut,A9520&lt;Fin),1,0))</f>
        <v/>
      </c>
      <c r="H9520" s="0" t="str">
        <f aca="false">IF(G9520=1,INT(ROUND((A9520-Debut)*86400,0)/600),"")</f>
        <v/>
      </c>
      <c r="I9520" s="0" t="str">
        <f aca="false">IF(G9520=1,INT(ROUND((A9520-Debut)*86400,0)/3600),"")</f>
        <v/>
      </c>
      <c r="J9520" s="0" t="str">
        <f aca="false">IF(OR(A9520="",B9520=""),"",ROUND((B9520-A9520)*86400,0))</f>
        <v/>
      </c>
      <c r="K9520" s="37" t="str">
        <f aca="false">IF(G9520=1,IF(COUNTIFS($C:$C,C9520,$G:$G,1,$A:$A,"&gt;="&amp;(A9520-FenetreInterm/86400),$A:$A,"&lt;="&amp;A9520)&gt;=NbInterm,1,0),"")</f>
        <v/>
      </c>
      <c r="L9520" s="37" t="str">
        <f aca="false">IF(G9520=1,IF(B9520="",0,IF(J9520&lt;SeuilFugitive,1,0)),"")</f>
        <v/>
      </c>
      <c r="M9520" s="37" t="str">
        <f aca="false">IF(G9520=1,IF(B9520="",IF((Fin-A9520)*24&gt;SeuilFigee,1,0),IF(J9520&gt;SeuilFigee*3600,1,0)),"")</f>
        <v/>
      </c>
      <c r="N9520" s="0" t="str">
        <f aca="false">IF(G9520=1,IF(COUNTIF(H$2:H9520,H9520)=1,COUNTIF($H:$H,H9520),""),"")</f>
        <v/>
      </c>
      <c r="O9520" s="0" t="str">
        <f aca="false">IF(G9520=1,IF(COUNTIF(I$2:I9520,I9520)=1,COUNTIF($I:$I,I9520),""),"")</f>
        <v/>
      </c>
      <c r="P9520" s="38" t="str">
        <f aca="false">IF(G9520=1,IF(COUNTIFS(C$2:C9520,C9520,G$2:G9520,1)=1,COUNTIFS($C:$C,C9520,$G:$G,1)+ROW()/10000000,""),"")</f>
        <v/>
      </c>
      <c r="Q9520" s="0" t="str">
        <f aca="false">IF(K9520=1,IF(COUNTIFS(C$2:C9520,C9520,K$2:K9520,1)=1,1,0),"")</f>
        <v/>
      </c>
      <c r="R9520" s="0" t="str">
        <f aca="false">IF(M9520=1,IF(COUNTIFS(C$2:C9520,C9520,M$2:M9520,1)=1,1,0),"")</f>
        <v/>
      </c>
      <c r="S9520" s="0" t="str">
        <f aca="false">IF(L9520=1,IF(COUNTIFS(C$2:C9520,C9520,L$2:L9520,1)=1,1,0),"")</f>
        <v/>
      </c>
      <c r="T9520" s="38" t="str">
        <f aca="false">IF(N9520="","",N9520+ROW()/10000000)</f>
        <v/>
      </c>
      <c r="U9520" s="0" t="str">
        <f aca="false">IF(G9520=1,IF(B9520="",1,0),"")</f>
        <v/>
      </c>
    </row>
    <row r="9521" customFormat="false" ht="15" hidden="false" customHeight="false" outlineLevel="0" collapsed="false">
      <c r="A9521" s="35"/>
      <c r="B9521" s="35"/>
      <c r="G9521" s="0" t="str">
        <f aca="false">IF(A9521="","",IF(AND(A9521&gt;=Debut,A9521&lt;Fin),1,0))</f>
        <v/>
      </c>
      <c r="H9521" s="0" t="str">
        <f aca="false">IF(G9521=1,INT(ROUND((A9521-Debut)*86400,0)/600),"")</f>
        <v/>
      </c>
      <c r="I9521" s="0" t="str">
        <f aca="false">IF(G9521=1,INT(ROUND((A9521-Debut)*86400,0)/3600),"")</f>
        <v/>
      </c>
      <c r="J9521" s="0" t="str">
        <f aca="false">IF(OR(A9521="",B9521=""),"",ROUND((B9521-A9521)*86400,0))</f>
        <v/>
      </c>
      <c r="K9521" s="37" t="str">
        <f aca="false">IF(G9521=1,IF(COUNTIFS($C:$C,C9521,$G:$G,1,$A:$A,"&gt;="&amp;(A9521-FenetreInterm/86400),$A:$A,"&lt;="&amp;A9521)&gt;=NbInterm,1,0),"")</f>
        <v/>
      </c>
      <c r="L9521" s="37" t="str">
        <f aca="false">IF(G9521=1,IF(B9521="",0,IF(J9521&lt;SeuilFugitive,1,0)),"")</f>
        <v/>
      </c>
      <c r="M9521" s="37" t="str">
        <f aca="false">IF(G9521=1,IF(B9521="",IF((Fin-A9521)*24&gt;SeuilFigee,1,0),IF(J9521&gt;SeuilFigee*3600,1,0)),"")</f>
        <v/>
      </c>
      <c r="N9521" s="0" t="str">
        <f aca="false">IF(G9521=1,IF(COUNTIF(H$2:H9521,H9521)=1,COUNTIF($H:$H,H9521),""),"")</f>
        <v/>
      </c>
      <c r="O9521" s="0" t="str">
        <f aca="false">IF(G9521=1,IF(COUNTIF(I$2:I9521,I9521)=1,COUNTIF($I:$I,I9521),""),"")</f>
        <v/>
      </c>
      <c r="P9521" s="38" t="str">
        <f aca="false">IF(G9521=1,IF(COUNTIFS(C$2:C9521,C9521,G$2:G9521,1)=1,COUNTIFS($C:$C,C9521,$G:$G,1)+ROW()/10000000,""),"")</f>
        <v/>
      </c>
      <c r="Q9521" s="0" t="str">
        <f aca="false">IF(K9521=1,IF(COUNTIFS(C$2:C9521,C9521,K$2:K9521,1)=1,1,0),"")</f>
        <v/>
      </c>
      <c r="R9521" s="0" t="str">
        <f aca="false">IF(M9521=1,IF(COUNTIFS(C$2:C9521,C9521,M$2:M9521,1)=1,1,0),"")</f>
        <v/>
      </c>
      <c r="S9521" s="0" t="str">
        <f aca="false">IF(L9521=1,IF(COUNTIFS(C$2:C9521,C9521,L$2:L9521,1)=1,1,0),"")</f>
        <v/>
      </c>
      <c r="T9521" s="38" t="str">
        <f aca="false">IF(N9521="","",N9521+ROW()/10000000)</f>
        <v/>
      </c>
      <c r="U9521" s="0" t="str">
        <f aca="false">IF(G9521=1,IF(B9521="",1,0),"")</f>
        <v/>
      </c>
    </row>
    <row r="9522" customFormat="false" ht="15" hidden="false" customHeight="false" outlineLevel="0" collapsed="false">
      <c r="A9522" s="35"/>
      <c r="B9522" s="35"/>
      <c r="G9522" s="0" t="str">
        <f aca="false">IF(A9522="","",IF(AND(A9522&gt;=Debut,A9522&lt;Fin),1,0))</f>
        <v/>
      </c>
      <c r="H9522" s="0" t="str">
        <f aca="false">IF(G9522=1,INT(ROUND((A9522-Debut)*86400,0)/600),"")</f>
        <v/>
      </c>
      <c r="I9522" s="0" t="str">
        <f aca="false">IF(G9522=1,INT(ROUND((A9522-Debut)*86400,0)/3600),"")</f>
        <v/>
      </c>
      <c r="J9522" s="0" t="str">
        <f aca="false">IF(OR(A9522="",B9522=""),"",ROUND((B9522-A9522)*86400,0))</f>
        <v/>
      </c>
      <c r="K9522" s="37" t="str">
        <f aca="false">IF(G9522=1,IF(COUNTIFS($C:$C,C9522,$G:$G,1,$A:$A,"&gt;="&amp;(A9522-FenetreInterm/86400),$A:$A,"&lt;="&amp;A9522)&gt;=NbInterm,1,0),"")</f>
        <v/>
      </c>
      <c r="L9522" s="37" t="str">
        <f aca="false">IF(G9522=1,IF(B9522="",0,IF(J9522&lt;SeuilFugitive,1,0)),"")</f>
        <v/>
      </c>
      <c r="M9522" s="37" t="str">
        <f aca="false">IF(G9522=1,IF(B9522="",IF((Fin-A9522)*24&gt;SeuilFigee,1,0),IF(J9522&gt;SeuilFigee*3600,1,0)),"")</f>
        <v/>
      </c>
      <c r="N9522" s="0" t="str">
        <f aca="false">IF(G9522=1,IF(COUNTIF(H$2:H9522,H9522)=1,COUNTIF($H:$H,H9522),""),"")</f>
        <v/>
      </c>
      <c r="O9522" s="0" t="str">
        <f aca="false">IF(G9522=1,IF(COUNTIF(I$2:I9522,I9522)=1,COUNTIF($I:$I,I9522),""),"")</f>
        <v/>
      </c>
      <c r="P9522" s="38" t="str">
        <f aca="false">IF(G9522=1,IF(COUNTIFS(C$2:C9522,C9522,G$2:G9522,1)=1,COUNTIFS($C:$C,C9522,$G:$G,1)+ROW()/10000000,""),"")</f>
        <v/>
      </c>
      <c r="Q9522" s="0" t="str">
        <f aca="false">IF(K9522=1,IF(COUNTIFS(C$2:C9522,C9522,K$2:K9522,1)=1,1,0),"")</f>
        <v/>
      </c>
      <c r="R9522" s="0" t="str">
        <f aca="false">IF(M9522=1,IF(COUNTIFS(C$2:C9522,C9522,M$2:M9522,1)=1,1,0),"")</f>
        <v/>
      </c>
      <c r="S9522" s="0" t="str">
        <f aca="false">IF(L9522=1,IF(COUNTIFS(C$2:C9522,C9522,L$2:L9522,1)=1,1,0),"")</f>
        <v/>
      </c>
      <c r="T9522" s="38" t="str">
        <f aca="false">IF(N9522="","",N9522+ROW()/10000000)</f>
        <v/>
      </c>
      <c r="U9522" s="0" t="str">
        <f aca="false">IF(G9522=1,IF(B9522="",1,0),"")</f>
        <v/>
      </c>
    </row>
    <row r="9523" customFormat="false" ht="15" hidden="false" customHeight="false" outlineLevel="0" collapsed="false">
      <c r="A9523" s="35"/>
      <c r="B9523" s="35"/>
      <c r="G9523" s="0" t="str">
        <f aca="false">IF(A9523="","",IF(AND(A9523&gt;=Debut,A9523&lt;Fin),1,0))</f>
        <v/>
      </c>
      <c r="H9523" s="0" t="str">
        <f aca="false">IF(G9523=1,INT(ROUND((A9523-Debut)*86400,0)/600),"")</f>
        <v/>
      </c>
      <c r="I9523" s="0" t="str">
        <f aca="false">IF(G9523=1,INT(ROUND((A9523-Debut)*86400,0)/3600),"")</f>
        <v/>
      </c>
      <c r="J9523" s="0" t="str">
        <f aca="false">IF(OR(A9523="",B9523=""),"",ROUND((B9523-A9523)*86400,0))</f>
        <v/>
      </c>
      <c r="K9523" s="37" t="str">
        <f aca="false">IF(G9523=1,IF(COUNTIFS($C:$C,C9523,$G:$G,1,$A:$A,"&gt;="&amp;(A9523-FenetreInterm/86400),$A:$A,"&lt;="&amp;A9523)&gt;=NbInterm,1,0),"")</f>
        <v/>
      </c>
      <c r="L9523" s="37" t="str">
        <f aca="false">IF(G9523=1,IF(B9523="",0,IF(J9523&lt;SeuilFugitive,1,0)),"")</f>
        <v/>
      </c>
      <c r="M9523" s="37" t="str">
        <f aca="false">IF(G9523=1,IF(B9523="",IF((Fin-A9523)*24&gt;SeuilFigee,1,0),IF(J9523&gt;SeuilFigee*3600,1,0)),"")</f>
        <v/>
      </c>
      <c r="N9523" s="0" t="str">
        <f aca="false">IF(G9523=1,IF(COUNTIF(H$2:H9523,H9523)=1,COUNTIF($H:$H,H9523),""),"")</f>
        <v/>
      </c>
      <c r="O9523" s="0" t="str">
        <f aca="false">IF(G9523=1,IF(COUNTIF(I$2:I9523,I9523)=1,COUNTIF($I:$I,I9523),""),"")</f>
        <v/>
      </c>
      <c r="P9523" s="38" t="str">
        <f aca="false">IF(G9523=1,IF(COUNTIFS(C$2:C9523,C9523,G$2:G9523,1)=1,COUNTIFS($C:$C,C9523,$G:$G,1)+ROW()/10000000,""),"")</f>
        <v/>
      </c>
      <c r="Q9523" s="0" t="str">
        <f aca="false">IF(K9523=1,IF(COUNTIFS(C$2:C9523,C9523,K$2:K9523,1)=1,1,0),"")</f>
        <v/>
      </c>
      <c r="R9523" s="0" t="str">
        <f aca="false">IF(M9523=1,IF(COUNTIFS(C$2:C9523,C9523,M$2:M9523,1)=1,1,0),"")</f>
        <v/>
      </c>
      <c r="S9523" s="0" t="str">
        <f aca="false">IF(L9523=1,IF(COUNTIFS(C$2:C9523,C9523,L$2:L9523,1)=1,1,0),"")</f>
        <v/>
      </c>
      <c r="T9523" s="38" t="str">
        <f aca="false">IF(N9523="","",N9523+ROW()/10000000)</f>
        <v/>
      </c>
      <c r="U9523" s="0" t="str">
        <f aca="false">IF(G9523=1,IF(B9523="",1,0),"")</f>
        <v/>
      </c>
    </row>
    <row r="9524" customFormat="false" ht="15" hidden="false" customHeight="false" outlineLevel="0" collapsed="false">
      <c r="A9524" s="35"/>
      <c r="B9524" s="35"/>
      <c r="G9524" s="0" t="str">
        <f aca="false">IF(A9524="","",IF(AND(A9524&gt;=Debut,A9524&lt;Fin),1,0))</f>
        <v/>
      </c>
      <c r="H9524" s="0" t="str">
        <f aca="false">IF(G9524=1,INT(ROUND((A9524-Debut)*86400,0)/600),"")</f>
        <v/>
      </c>
      <c r="I9524" s="0" t="str">
        <f aca="false">IF(G9524=1,INT(ROUND((A9524-Debut)*86400,0)/3600),"")</f>
        <v/>
      </c>
      <c r="J9524" s="0" t="str">
        <f aca="false">IF(OR(A9524="",B9524=""),"",ROUND((B9524-A9524)*86400,0))</f>
        <v/>
      </c>
      <c r="K9524" s="37" t="str">
        <f aca="false">IF(G9524=1,IF(COUNTIFS($C:$C,C9524,$G:$G,1,$A:$A,"&gt;="&amp;(A9524-FenetreInterm/86400),$A:$A,"&lt;="&amp;A9524)&gt;=NbInterm,1,0),"")</f>
        <v/>
      </c>
      <c r="L9524" s="37" t="str">
        <f aca="false">IF(G9524=1,IF(B9524="",0,IF(J9524&lt;SeuilFugitive,1,0)),"")</f>
        <v/>
      </c>
      <c r="M9524" s="37" t="str">
        <f aca="false">IF(G9524=1,IF(B9524="",IF((Fin-A9524)*24&gt;SeuilFigee,1,0),IF(J9524&gt;SeuilFigee*3600,1,0)),"")</f>
        <v/>
      </c>
      <c r="N9524" s="0" t="str">
        <f aca="false">IF(G9524=1,IF(COUNTIF(H$2:H9524,H9524)=1,COUNTIF($H:$H,H9524),""),"")</f>
        <v/>
      </c>
      <c r="O9524" s="0" t="str">
        <f aca="false">IF(G9524=1,IF(COUNTIF(I$2:I9524,I9524)=1,COUNTIF($I:$I,I9524),""),"")</f>
        <v/>
      </c>
      <c r="P9524" s="38" t="str">
        <f aca="false">IF(G9524=1,IF(COUNTIFS(C$2:C9524,C9524,G$2:G9524,1)=1,COUNTIFS($C:$C,C9524,$G:$G,1)+ROW()/10000000,""),"")</f>
        <v/>
      </c>
      <c r="Q9524" s="0" t="str">
        <f aca="false">IF(K9524=1,IF(COUNTIFS(C$2:C9524,C9524,K$2:K9524,1)=1,1,0),"")</f>
        <v/>
      </c>
      <c r="R9524" s="0" t="str">
        <f aca="false">IF(M9524=1,IF(COUNTIFS(C$2:C9524,C9524,M$2:M9524,1)=1,1,0),"")</f>
        <v/>
      </c>
      <c r="S9524" s="0" t="str">
        <f aca="false">IF(L9524=1,IF(COUNTIFS(C$2:C9524,C9524,L$2:L9524,1)=1,1,0),"")</f>
        <v/>
      </c>
      <c r="T9524" s="38" t="str">
        <f aca="false">IF(N9524="","",N9524+ROW()/10000000)</f>
        <v/>
      </c>
      <c r="U9524" s="0" t="str">
        <f aca="false">IF(G9524=1,IF(B9524="",1,0),"")</f>
        <v/>
      </c>
    </row>
    <row r="9525" customFormat="false" ht="15" hidden="false" customHeight="false" outlineLevel="0" collapsed="false">
      <c r="A9525" s="35"/>
      <c r="B9525" s="35"/>
      <c r="G9525" s="0" t="str">
        <f aca="false">IF(A9525="","",IF(AND(A9525&gt;=Debut,A9525&lt;Fin),1,0))</f>
        <v/>
      </c>
      <c r="H9525" s="0" t="str">
        <f aca="false">IF(G9525=1,INT(ROUND((A9525-Debut)*86400,0)/600),"")</f>
        <v/>
      </c>
      <c r="I9525" s="0" t="str">
        <f aca="false">IF(G9525=1,INT(ROUND((A9525-Debut)*86400,0)/3600),"")</f>
        <v/>
      </c>
      <c r="J9525" s="0" t="str">
        <f aca="false">IF(OR(A9525="",B9525=""),"",ROUND((B9525-A9525)*86400,0))</f>
        <v/>
      </c>
      <c r="K9525" s="37" t="str">
        <f aca="false">IF(G9525=1,IF(COUNTIFS($C:$C,C9525,$G:$G,1,$A:$A,"&gt;="&amp;(A9525-FenetreInterm/86400),$A:$A,"&lt;="&amp;A9525)&gt;=NbInterm,1,0),"")</f>
        <v/>
      </c>
      <c r="L9525" s="37" t="str">
        <f aca="false">IF(G9525=1,IF(B9525="",0,IF(J9525&lt;SeuilFugitive,1,0)),"")</f>
        <v/>
      </c>
      <c r="M9525" s="37" t="str">
        <f aca="false">IF(G9525=1,IF(B9525="",IF((Fin-A9525)*24&gt;SeuilFigee,1,0),IF(J9525&gt;SeuilFigee*3600,1,0)),"")</f>
        <v/>
      </c>
      <c r="N9525" s="0" t="str">
        <f aca="false">IF(G9525=1,IF(COUNTIF(H$2:H9525,H9525)=1,COUNTIF($H:$H,H9525),""),"")</f>
        <v/>
      </c>
      <c r="O9525" s="0" t="str">
        <f aca="false">IF(G9525=1,IF(COUNTIF(I$2:I9525,I9525)=1,COUNTIF($I:$I,I9525),""),"")</f>
        <v/>
      </c>
      <c r="P9525" s="38" t="str">
        <f aca="false">IF(G9525=1,IF(COUNTIFS(C$2:C9525,C9525,G$2:G9525,1)=1,COUNTIFS($C:$C,C9525,$G:$G,1)+ROW()/10000000,""),"")</f>
        <v/>
      </c>
      <c r="Q9525" s="0" t="str">
        <f aca="false">IF(K9525=1,IF(COUNTIFS(C$2:C9525,C9525,K$2:K9525,1)=1,1,0),"")</f>
        <v/>
      </c>
      <c r="R9525" s="0" t="str">
        <f aca="false">IF(M9525=1,IF(COUNTIFS(C$2:C9525,C9525,M$2:M9525,1)=1,1,0),"")</f>
        <v/>
      </c>
      <c r="S9525" s="0" t="str">
        <f aca="false">IF(L9525=1,IF(COUNTIFS(C$2:C9525,C9525,L$2:L9525,1)=1,1,0),"")</f>
        <v/>
      </c>
      <c r="T9525" s="38" t="str">
        <f aca="false">IF(N9525="","",N9525+ROW()/10000000)</f>
        <v/>
      </c>
      <c r="U9525" s="0" t="str">
        <f aca="false">IF(G9525=1,IF(B9525="",1,0),"")</f>
        <v/>
      </c>
    </row>
    <row r="9526" customFormat="false" ht="15" hidden="false" customHeight="false" outlineLevel="0" collapsed="false">
      <c r="A9526" s="35"/>
      <c r="B9526" s="35"/>
      <c r="G9526" s="0" t="str">
        <f aca="false">IF(A9526="","",IF(AND(A9526&gt;=Debut,A9526&lt;Fin),1,0))</f>
        <v/>
      </c>
      <c r="H9526" s="0" t="str">
        <f aca="false">IF(G9526=1,INT(ROUND((A9526-Debut)*86400,0)/600),"")</f>
        <v/>
      </c>
      <c r="I9526" s="0" t="str">
        <f aca="false">IF(G9526=1,INT(ROUND((A9526-Debut)*86400,0)/3600),"")</f>
        <v/>
      </c>
      <c r="J9526" s="0" t="str">
        <f aca="false">IF(OR(A9526="",B9526=""),"",ROUND((B9526-A9526)*86400,0))</f>
        <v/>
      </c>
      <c r="K9526" s="37" t="str">
        <f aca="false">IF(G9526=1,IF(COUNTIFS($C:$C,C9526,$G:$G,1,$A:$A,"&gt;="&amp;(A9526-FenetreInterm/86400),$A:$A,"&lt;="&amp;A9526)&gt;=NbInterm,1,0),"")</f>
        <v/>
      </c>
      <c r="L9526" s="37" t="str">
        <f aca="false">IF(G9526=1,IF(B9526="",0,IF(J9526&lt;SeuilFugitive,1,0)),"")</f>
        <v/>
      </c>
      <c r="M9526" s="37" t="str">
        <f aca="false">IF(G9526=1,IF(B9526="",IF((Fin-A9526)*24&gt;SeuilFigee,1,0),IF(J9526&gt;SeuilFigee*3600,1,0)),"")</f>
        <v/>
      </c>
      <c r="N9526" s="0" t="str">
        <f aca="false">IF(G9526=1,IF(COUNTIF(H$2:H9526,H9526)=1,COUNTIF($H:$H,H9526),""),"")</f>
        <v/>
      </c>
      <c r="O9526" s="0" t="str">
        <f aca="false">IF(G9526=1,IF(COUNTIF(I$2:I9526,I9526)=1,COUNTIF($I:$I,I9526),""),"")</f>
        <v/>
      </c>
      <c r="P9526" s="38" t="str">
        <f aca="false">IF(G9526=1,IF(COUNTIFS(C$2:C9526,C9526,G$2:G9526,1)=1,COUNTIFS($C:$C,C9526,$G:$G,1)+ROW()/10000000,""),"")</f>
        <v/>
      </c>
      <c r="Q9526" s="0" t="str">
        <f aca="false">IF(K9526=1,IF(COUNTIFS(C$2:C9526,C9526,K$2:K9526,1)=1,1,0),"")</f>
        <v/>
      </c>
      <c r="R9526" s="0" t="str">
        <f aca="false">IF(M9526=1,IF(COUNTIFS(C$2:C9526,C9526,M$2:M9526,1)=1,1,0),"")</f>
        <v/>
      </c>
      <c r="S9526" s="0" t="str">
        <f aca="false">IF(L9526=1,IF(COUNTIFS(C$2:C9526,C9526,L$2:L9526,1)=1,1,0),"")</f>
        <v/>
      </c>
      <c r="T9526" s="38" t="str">
        <f aca="false">IF(N9526="","",N9526+ROW()/10000000)</f>
        <v/>
      </c>
      <c r="U9526" s="0" t="str">
        <f aca="false">IF(G9526=1,IF(B9526="",1,0),"")</f>
        <v/>
      </c>
    </row>
    <row r="9527" customFormat="false" ht="15" hidden="false" customHeight="false" outlineLevel="0" collapsed="false">
      <c r="A9527" s="35"/>
      <c r="B9527" s="35"/>
      <c r="G9527" s="0" t="str">
        <f aca="false">IF(A9527="","",IF(AND(A9527&gt;=Debut,A9527&lt;Fin),1,0))</f>
        <v/>
      </c>
      <c r="H9527" s="0" t="str">
        <f aca="false">IF(G9527=1,INT(ROUND((A9527-Debut)*86400,0)/600),"")</f>
        <v/>
      </c>
      <c r="I9527" s="0" t="str">
        <f aca="false">IF(G9527=1,INT(ROUND((A9527-Debut)*86400,0)/3600),"")</f>
        <v/>
      </c>
      <c r="J9527" s="0" t="str">
        <f aca="false">IF(OR(A9527="",B9527=""),"",ROUND((B9527-A9527)*86400,0))</f>
        <v/>
      </c>
      <c r="K9527" s="37" t="str">
        <f aca="false">IF(G9527=1,IF(COUNTIFS($C:$C,C9527,$G:$G,1,$A:$A,"&gt;="&amp;(A9527-FenetreInterm/86400),$A:$A,"&lt;="&amp;A9527)&gt;=NbInterm,1,0),"")</f>
        <v/>
      </c>
      <c r="L9527" s="37" t="str">
        <f aca="false">IF(G9527=1,IF(B9527="",0,IF(J9527&lt;SeuilFugitive,1,0)),"")</f>
        <v/>
      </c>
      <c r="M9527" s="37" t="str">
        <f aca="false">IF(G9527=1,IF(B9527="",IF((Fin-A9527)*24&gt;SeuilFigee,1,0),IF(J9527&gt;SeuilFigee*3600,1,0)),"")</f>
        <v/>
      </c>
      <c r="N9527" s="0" t="str">
        <f aca="false">IF(G9527=1,IF(COUNTIF(H$2:H9527,H9527)=1,COUNTIF($H:$H,H9527),""),"")</f>
        <v/>
      </c>
      <c r="O9527" s="0" t="str">
        <f aca="false">IF(G9527=1,IF(COUNTIF(I$2:I9527,I9527)=1,COUNTIF($I:$I,I9527),""),"")</f>
        <v/>
      </c>
      <c r="P9527" s="38" t="str">
        <f aca="false">IF(G9527=1,IF(COUNTIFS(C$2:C9527,C9527,G$2:G9527,1)=1,COUNTIFS($C:$C,C9527,$G:$G,1)+ROW()/10000000,""),"")</f>
        <v/>
      </c>
      <c r="Q9527" s="0" t="str">
        <f aca="false">IF(K9527=1,IF(COUNTIFS(C$2:C9527,C9527,K$2:K9527,1)=1,1,0),"")</f>
        <v/>
      </c>
      <c r="R9527" s="0" t="str">
        <f aca="false">IF(M9527=1,IF(COUNTIFS(C$2:C9527,C9527,M$2:M9527,1)=1,1,0),"")</f>
        <v/>
      </c>
      <c r="S9527" s="0" t="str">
        <f aca="false">IF(L9527=1,IF(COUNTIFS(C$2:C9527,C9527,L$2:L9527,1)=1,1,0),"")</f>
        <v/>
      </c>
      <c r="T9527" s="38" t="str">
        <f aca="false">IF(N9527="","",N9527+ROW()/10000000)</f>
        <v/>
      </c>
      <c r="U9527" s="0" t="str">
        <f aca="false">IF(G9527=1,IF(B9527="",1,0),"")</f>
        <v/>
      </c>
    </row>
    <row r="9528" customFormat="false" ht="15" hidden="false" customHeight="false" outlineLevel="0" collapsed="false">
      <c r="A9528" s="35"/>
      <c r="B9528" s="35"/>
      <c r="G9528" s="0" t="str">
        <f aca="false">IF(A9528="","",IF(AND(A9528&gt;=Debut,A9528&lt;Fin),1,0))</f>
        <v/>
      </c>
      <c r="H9528" s="0" t="str">
        <f aca="false">IF(G9528=1,INT(ROUND((A9528-Debut)*86400,0)/600),"")</f>
        <v/>
      </c>
      <c r="I9528" s="0" t="str">
        <f aca="false">IF(G9528=1,INT(ROUND((A9528-Debut)*86400,0)/3600),"")</f>
        <v/>
      </c>
      <c r="J9528" s="0" t="str">
        <f aca="false">IF(OR(A9528="",B9528=""),"",ROUND((B9528-A9528)*86400,0))</f>
        <v/>
      </c>
      <c r="K9528" s="37" t="str">
        <f aca="false">IF(G9528=1,IF(COUNTIFS($C:$C,C9528,$G:$G,1,$A:$A,"&gt;="&amp;(A9528-FenetreInterm/86400),$A:$A,"&lt;="&amp;A9528)&gt;=NbInterm,1,0),"")</f>
        <v/>
      </c>
      <c r="L9528" s="37" t="str">
        <f aca="false">IF(G9528=1,IF(B9528="",0,IF(J9528&lt;SeuilFugitive,1,0)),"")</f>
        <v/>
      </c>
      <c r="M9528" s="37" t="str">
        <f aca="false">IF(G9528=1,IF(B9528="",IF((Fin-A9528)*24&gt;SeuilFigee,1,0),IF(J9528&gt;SeuilFigee*3600,1,0)),"")</f>
        <v/>
      </c>
      <c r="N9528" s="0" t="str">
        <f aca="false">IF(G9528=1,IF(COUNTIF(H$2:H9528,H9528)=1,COUNTIF($H:$H,H9528),""),"")</f>
        <v/>
      </c>
      <c r="O9528" s="0" t="str">
        <f aca="false">IF(G9528=1,IF(COUNTIF(I$2:I9528,I9528)=1,COUNTIF($I:$I,I9528),""),"")</f>
        <v/>
      </c>
      <c r="P9528" s="38" t="str">
        <f aca="false">IF(G9528=1,IF(COUNTIFS(C$2:C9528,C9528,G$2:G9528,1)=1,COUNTIFS($C:$C,C9528,$G:$G,1)+ROW()/10000000,""),"")</f>
        <v/>
      </c>
      <c r="Q9528" s="0" t="str">
        <f aca="false">IF(K9528=1,IF(COUNTIFS(C$2:C9528,C9528,K$2:K9528,1)=1,1,0),"")</f>
        <v/>
      </c>
      <c r="R9528" s="0" t="str">
        <f aca="false">IF(M9528=1,IF(COUNTIFS(C$2:C9528,C9528,M$2:M9528,1)=1,1,0),"")</f>
        <v/>
      </c>
      <c r="S9528" s="0" t="str">
        <f aca="false">IF(L9528=1,IF(COUNTIFS(C$2:C9528,C9528,L$2:L9528,1)=1,1,0),"")</f>
        <v/>
      </c>
      <c r="T9528" s="38" t="str">
        <f aca="false">IF(N9528="","",N9528+ROW()/10000000)</f>
        <v/>
      </c>
      <c r="U9528" s="0" t="str">
        <f aca="false">IF(G9528=1,IF(B9528="",1,0),"")</f>
        <v/>
      </c>
    </row>
    <row r="9529" customFormat="false" ht="15" hidden="false" customHeight="false" outlineLevel="0" collapsed="false">
      <c r="A9529" s="35"/>
      <c r="B9529" s="35"/>
      <c r="G9529" s="0" t="str">
        <f aca="false">IF(A9529="","",IF(AND(A9529&gt;=Debut,A9529&lt;Fin),1,0))</f>
        <v/>
      </c>
      <c r="H9529" s="0" t="str">
        <f aca="false">IF(G9529=1,INT(ROUND((A9529-Debut)*86400,0)/600),"")</f>
        <v/>
      </c>
      <c r="I9529" s="0" t="str">
        <f aca="false">IF(G9529=1,INT(ROUND((A9529-Debut)*86400,0)/3600),"")</f>
        <v/>
      </c>
      <c r="J9529" s="0" t="str">
        <f aca="false">IF(OR(A9529="",B9529=""),"",ROUND((B9529-A9529)*86400,0))</f>
        <v/>
      </c>
      <c r="K9529" s="37" t="str">
        <f aca="false">IF(G9529=1,IF(COUNTIFS($C:$C,C9529,$G:$G,1,$A:$A,"&gt;="&amp;(A9529-FenetreInterm/86400),$A:$A,"&lt;="&amp;A9529)&gt;=NbInterm,1,0),"")</f>
        <v/>
      </c>
      <c r="L9529" s="37" t="str">
        <f aca="false">IF(G9529=1,IF(B9529="",0,IF(J9529&lt;SeuilFugitive,1,0)),"")</f>
        <v/>
      </c>
      <c r="M9529" s="37" t="str">
        <f aca="false">IF(G9529=1,IF(B9529="",IF((Fin-A9529)*24&gt;SeuilFigee,1,0),IF(J9529&gt;SeuilFigee*3600,1,0)),"")</f>
        <v/>
      </c>
      <c r="N9529" s="0" t="str">
        <f aca="false">IF(G9529=1,IF(COUNTIF(H$2:H9529,H9529)=1,COUNTIF($H:$H,H9529),""),"")</f>
        <v/>
      </c>
      <c r="O9529" s="0" t="str">
        <f aca="false">IF(G9529=1,IF(COUNTIF(I$2:I9529,I9529)=1,COUNTIF($I:$I,I9529),""),"")</f>
        <v/>
      </c>
      <c r="P9529" s="38" t="str">
        <f aca="false">IF(G9529=1,IF(COUNTIFS(C$2:C9529,C9529,G$2:G9529,1)=1,COUNTIFS($C:$C,C9529,$G:$G,1)+ROW()/10000000,""),"")</f>
        <v/>
      </c>
      <c r="Q9529" s="0" t="str">
        <f aca="false">IF(K9529=1,IF(COUNTIFS(C$2:C9529,C9529,K$2:K9529,1)=1,1,0),"")</f>
        <v/>
      </c>
      <c r="R9529" s="0" t="str">
        <f aca="false">IF(M9529=1,IF(COUNTIFS(C$2:C9529,C9529,M$2:M9529,1)=1,1,0),"")</f>
        <v/>
      </c>
      <c r="S9529" s="0" t="str">
        <f aca="false">IF(L9529=1,IF(COUNTIFS(C$2:C9529,C9529,L$2:L9529,1)=1,1,0),"")</f>
        <v/>
      </c>
      <c r="T9529" s="38" t="str">
        <f aca="false">IF(N9529="","",N9529+ROW()/10000000)</f>
        <v/>
      </c>
      <c r="U9529" s="0" t="str">
        <f aca="false">IF(G9529=1,IF(B9529="",1,0),"")</f>
        <v/>
      </c>
    </row>
    <row r="9530" customFormat="false" ht="15" hidden="false" customHeight="false" outlineLevel="0" collapsed="false">
      <c r="A9530" s="35"/>
      <c r="B9530" s="35"/>
      <c r="G9530" s="0" t="str">
        <f aca="false">IF(A9530="","",IF(AND(A9530&gt;=Debut,A9530&lt;Fin),1,0))</f>
        <v/>
      </c>
      <c r="H9530" s="0" t="str">
        <f aca="false">IF(G9530=1,INT(ROUND((A9530-Debut)*86400,0)/600),"")</f>
        <v/>
      </c>
      <c r="I9530" s="0" t="str">
        <f aca="false">IF(G9530=1,INT(ROUND((A9530-Debut)*86400,0)/3600),"")</f>
        <v/>
      </c>
      <c r="J9530" s="0" t="str">
        <f aca="false">IF(OR(A9530="",B9530=""),"",ROUND((B9530-A9530)*86400,0))</f>
        <v/>
      </c>
      <c r="K9530" s="37" t="str">
        <f aca="false">IF(G9530=1,IF(COUNTIFS($C:$C,C9530,$G:$G,1,$A:$A,"&gt;="&amp;(A9530-FenetreInterm/86400),$A:$A,"&lt;="&amp;A9530)&gt;=NbInterm,1,0),"")</f>
        <v/>
      </c>
      <c r="L9530" s="37" t="str">
        <f aca="false">IF(G9530=1,IF(B9530="",0,IF(J9530&lt;SeuilFugitive,1,0)),"")</f>
        <v/>
      </c>
      <c r="M9530" s="37" t="str">
        <f aca="false">IF(G9530=1,IF(B9530="",IF((Fin-A9530)*24&gt;SeuilFigee,1,0),IF(J9530&gt;SeuilFigee*3600,1,0)),"")</f>
        <v/>
      </c>
      <c r="N9530" s="0" t="str">
        <f aca="false">IF(G9530=1,IF(COUNTIF(H$2:H9530,H9530)=1,COUNTIF($H:$H,H9530),""),"")</f>
        <v/>
      </c>
      <c r="O9530" s="0" t="str">
        <f aca="false">IF(G9530=1,IF(COUNTIF(I$2:I9530,I9530)=1,COUNTIF($I:$I,I9530),""),"")</f>
        <v/>
      </c>
      <c r="P9530" s="38" t="str">
        <f aca="false">IF(G9530=1,IF(COUNTIFS(C$2:C9530,C9530,G$2:G9530,1)=1,COUNTIFS($C:$C,C9530,$G:$G,1)+ROW()/10000000,""),"")</f>
        <v/>
      </c>
      <c r="Q9530" s="0" t="str">
        <f aca="false">IF(K9530=1,IF(COUNTIFS(C$2:C9530,C9530,K$2:K9530,1)=1,1,0),"")</f>
        <v/>
      </c>
      <c r="R9530" s="0" t="str">
        <f aca="false">IF(M9530=1,IF(COUNTIFS(C$2:C9530,C9530,M$2:M9530,1)=1,1,0),"")</f>
        <v/>
      </c>
      <c r="S9530" s="0" t="str">
        <f aca="false">IF(L9530=1,IF(COUNTIFS(C$2:C9530,C9530,L$2:L9530,1)=1,1,0),"")</f>
        <v/>
      </c>
      <c r="T9530" s="38" t="str">
        <f aca="false">IF(N9530="","",N9530+ROW()/10000000)</f>
        <v/>
      </c>
      <c r="U9530" s="0" t="str">
        <f aca="false">IF(G9530=1,IF(B9530="",1,0),"")</f>
        <v/>
      </c>
    </row>
    <row r="9531" customFormat="false" ht="15" hidden="false" customHeight="false" outlineLevel="0" collapsed="false">
      <c r="A9531" s="35"/>
      <c r="B9531" s="35"/>
      <c r="G9531" s="0" t="str">
        <f aca="false">IF(A9531="","",IF(AND(A9531&gt;=Debut,A9531&lt;Fin),1,0))</f>
        <v/>
      </c>
      <c r="H9531" s="0" t="str">
        <f aca="false">IF(G9531=1,INT(ROUND((A9531-Debut)*86400,0)/600),"")</f>
        <v/>
      </c>
      <c r="I9531" s="0" t="str">
        <f aca="false">IF(G9531=1,INT(ROUND((A9531-Debut)*86400,0)/3600),"")</f>
        <v/>
      </c>
      <c r="J9531" s="0" t="str">
        <f aca="false">IF(OR(A9531="",B9531=""),"",ROUND((B9531-A9531)*86400,0))</f>
        <v/>
      </c>
      <c r="K9531" s="37" t="str">
        <f aca="false">IF(G9531=1,IF(COUNTIFS($C:$C,C9531,$G:$G,1,$A:$A,"&gt;="&amp;(A9531-FenetreInterm/86400),$A:$A,"&lt;="&amp;A9531)&gt;=NbInterm,1,0),"")</f>
        <v/>
      </c>
      <c r="L9531" s="37" t="str">
        <f aca="false">IF(G9531=1,IF(B9531="",0,IF(J9531&lt;SeuilFugitive,1,0)),"")</f>
        <v/>
      </c>
      <c r="M9531" s="37" t="str">
        <f aca="false">IF(G9531=1,IF(B9531="",IF((Fin-A9531)*24&gt;SeuilFigee,1,0),IF(J9531&gt;SeuilFigee*3600,1,0)),"")</f>
        <v/>
      </c>
      <c r="N9531" s="0" t="str">
        <f aca="false">IF(G9531=1,IF(COUNTIF(H$2:H9531,H9531)=1,COUNTIF($H:$H,H9531),""),"")</f>
        <v/>
      </c>
      <c r="O9531" s="0" t="str">
        <f aca="false">IF(G9531=1,IF(COUNTIF(I$2:I9531,I9531)=1,COUNTIF($I:$I,I9531),""),"")</f>
        <v/>
      </c>
      <c r="P9531" s="38" t="str">
        <f aca="false">IF(G9531=1,IF(COUNTIFS(C$2:C9531,C9531,G$2:G9531,1)=1,COUNTIFS($C:$C,C9531,$G:$G,1)+ROW()/10000000,""),"")</f>
        <v/>
      </c>
      <c r="Q9531" s="0" t="str">
        <f aca="false">IF(K9531=1,IF(COUNTIFS(C$2:C9531,C9531,K$2:K9531,1)=1,1,0),"")</f>
        <v/>
      </c>
      <c r="R9531" s="0" t="str">
        <f aca="false">IF(M9531=1,IF(COUNTIFS(C$2:C9531,C9531,M$2:M9531,1)=1,1,0),"")</f>
        <v/>
      </c>
      <c r="S9531" s="0" t="str">
        <f aca="false">IF(L9531=1,IF(COUNTIFS(C$2:C9531,C9531,L$2:L9531,1)=1,1,0),"")</f>
        <v/>
      </c>
      <c r="T9531" s="38" t="str">
        <f aca="false">IF(N9531="","",N9531+ROW()/10000000)</f>
        <v/>
      </c>
      <c r="U9531" s="0" t="str">
        <f aca="false">IF(G9531=1,IF(B9531="",1,0),"")</f>
        <v/>
      </c>
    </row>
    <row r="9532" customFormat="false" ht="15" hidden="false" customHeight="false" outlineLevel="0" collapsed="false">
      <c r="A9532" s="35"/>
      <c r="B9532" s="35"/>
      <c r="G9532" s="0" t="str">
        <f aca="false">IF(A9532="","",IF(AND(A9532&gt;=Debut,A9532&lt;Fin),1,0))</f>
        <v/>
      </c>
      <c r="H9532" s="0" t="str">
        <f aca="false">IF(G9532=1,INT(ROUND((A9532-Debut)*86400,0)/600),"")</f>
        <v/>
      </c>
      <c r="I9532" s="0" t="str">
        <f aca="false">IF(G9532=1,INT(ROUND((A9532-Debut)*86400,0)/3600),"")</f>
        <v/>
      </c>
      <c r="J9532" s="0" t="str">
        <f aca="false">IF(OR(A9532="",B9532=""),"",ROUND((B9532-A9532)*86400,0))</f>
        <v/>
      </c>
      <c r="K9532" s="37" t="str">
        <f aca="false">IF(G9532=1,IF(COUNTIFS($C:$C,C9532,$G:$G,1,$A:$A,"&gt;="&amp;(A9532-FenetreInterm/86400),$A:$A,"&lt;="&amp;A9532)&gt;=NbInterm,1,0),"")</f>
        <v/>
      </c>
      <c r="L9532" s="37" t="str">
        <f aca="false">IF(G9532=1,IF(B9532="",0,IF(J9532&lt;SeuilFugitive,1,0)),"")</f>
        <v/>
      </c>
      <c r="M9532" s="37" t="str">
        <f aca="false">IF(G9532=1,IF(B9532="",IF((Fin-A9532)*24&gt;SeuilFigee,1,0),IF(J9532&gt;SeuilFigee*3600,1,0)),"")</f>
        <v/>
      </c>
      <c r="N9532" s="0" t="str">
        <f aca="false">IF(G9532=1,IF(COUNTIF(H$2:H9532,H9532)=1,COUNTIF($H:$H,H9532),""),"")</f>
        <v/>
      </c>
      <c r="O9532" s="0" t="str">
        <f aca="false">IF(G9532=1,IF(COUNTIF(I$2:I9532,I9532)=1,COUNTIF($I:$I,I9532),""),"")</f>
        <v/>
      </c>
      <c r="P9532" s="38" t="str">
        <f aca="false">IF(G9532=1,IF(COUNTIFS(C$2:C9532,C9532,G$2:G9532,1)=1,COUNTIFS($C:$C,C9532,$G:$G,1)+ROW()/10000000,""),"")</f>
        <v/>
      </c>
      <c r="Q9532" s="0" t="str">
        <f aca="false">IF(K9532=1,IF(COUNTIFS(C$2:C9532,C9532,K$2:K9532,1)=1,1,0),"")</f>
        <v/>
      </c>
      <c r="R9532" s="0" t="str">
        <f aca="false">IF(M9532=1,IF(COUNTIFS(C$2:C9532,C9532,M$2:M9532,1)=1,1,0),"")</f>
        <v/>
      </c>
      <c r="S9532" s="0" t="str">
        <f aca="false">IF(L9532=1,IF(COUNTIFS(C$2:C9532,C9532,L$2:L9532,1)=1,1,0),"")</f>
        <v/>
      </c>
      <c r="T9532" s="38" t="str">
        <f aca="false">IF(N9532="","",N9532+ROW()/10000000)</f>
        <v/>
      </c>
      <c r="U9532" s="0" t="str">
        <f aca="false">IF(G9532=1,IF(B9532="",1,0),"")</f>
        <v/>
      </c>
    </row>
    <row r="9533" customFormat="false" ht="15" hidden="false" customHeight="false" outlineLevel="0" collapsed="false">
      <c r="A9533" s="35"/>
      <c r="B9533" s="35"/>
      <c r="G9533" s="0" t="str">
        <f aca="false">IF(A9533="","",IF(AND(A9533&gt;=Debut,A9533&lt;Fin),1,0))</f>
        <v/>
      </c>
      <c r="H9533" s="0" t="str">
        <f aca="false">IF(G9533=1,INT(ROUND((A9533-Debut)*86400,0)/600),"")</f>
        <v/>
      </c>
      <c r="I9533" s="0" t="str">
        <f aca="false">IF(G9533=1,INT(ROUND((A9533-Debut)*86400,0)/3600),"")</f>
        <v/>
      </c>
      <c r="J9533" s="0" t="str">
        <f aca="false">IF(OR(A9533="",B9533=""),"",ROUND((B9533-A9533)*86400,0))</f>
        <v/>
      </c>
      <c r="K9533" s="37" t="str">
        <f aca="false">IF(G9533=1,IF(COUNTIFS($C:$C,C9533,$G:$G,1,$A:$A,"&gt;="&amp;(A9533-FenetreInterm/86400),$A:$A,"&lt;="&amp;A9533)&gt;=NbInterm,1,0),"")</f>
        <v/>
      </c>
      <c r="L9533" s="37" t="str">
        <f aca="false">IF(G9533=1,IF(B9533="",0,IF(J9533&lt;SeuilFugitive,1,0)),"")</f>
        <v/>
      </c>
      <c r="M9533" s="37" t="str">
        <f aca="false">IF(G9533=1,IF(B9533="",IF((Fin-A9533)*24&gt;SeuilFigee,1,0),IF(J9533&gt;SeuilFigee*3600,1,0)),"")</f>
        <v/>
      </c>
      <c r="N9533" s="0" t="str">
        <f aca="false">IF(G9533=1,IF(COUNTIF(H$2:H9533,H9533)=1,COUNTIF($H:$H,H9533),""),"")</f>
        <v/>
      </c>
      <c r="O9533" s="0" t="str">
        <f aca="false">IF(G9533=1,IF(COUNTIF(I$2:I9533,I9533)=1,COUNTIF($I:$I,I9533),""),"")</f>
        <v/>
      </c>
      <c r="P9533" s="38" t="str">
        <f aca="false">IF(G9533=1,IF(COUNTIFS(C$2:C9533,C9533,G$2:G9533,1)=1,COUNTIFS($C:$C,C9533,$G:$G,1)+ROW()/10000000,""),"")</f>
        <v/>
      </c>
      <c r="Q9533" s="0" t="str">
        <f aca="false">IF(K9533=1,IF(COUNTIFS(C$2:C9533,C9533,K$2:K9533,1)=1,1,0),"")</f>
        <v/>
      </c>
      <c r="R9533" s="0" t="str">
        <f aca="false">IF(M9533=1,IF(COUNTIFS(C$2:C9533,C9533,M$2:M9533,1)=1,1,0),"")</f>
        <v/>
      </c>
      <c r="S9533" s="0" t="str">
        <f aca="false">IF(L9533=1,IF(COUNTIFS(C$2:C9533,C9533,L$2:L9533,1)=1,1,0),"")</f>
        <v/>
      </c>
      <c r="T9533" s="38" t="str">
        <f aca="false">IF(N9533="","",N9533+ROW()/10000000)</f>
        <v/>
      </c>
      <c r="U9533" s="0" t="str">
        <f aca="false">IF(G9533=1,IF(B9533="",1,0),"")</f>
        <v/>
      </c>
    </row>
    <row r="9534" customFormat="false" ht="15" hidden="false" customHeight="false" outlineLevel="0" collapsed="false">
      <c r="A9534" s="35"/>
      <c r="B9534" s="35"/>
      <c r="G9534" s="0" t="str">
        <f aca="false">IF(A9534="","",IF(AND(A9534&gt;=Debut,A9534&lt;Fin),1,0))</f>
        <v/>
      </c>
      <c r="H9534" s="0" t="str">
        <f aca="false">IF(G9534=1,INT(ROUND((A9534-Debut)*86400,0)/600),"")</f>
        <v/>
      </c>
      <c r="I9534" s="0" t="str">
        <f aca="false">IF(G9534=1,INT(ROUND((A9534-Debut)*86400,0)/3600),"")</f>
        <v/>
      </c>
      <c r="J9534" s="0" t="str">
        <f aca="false">IF(OR(A9534="",B9534=""),"",ROUND((B9534-A9534)*86400,0))</f>
        <v/>
      </c>
      <c r="K9534" s="37" t="str">
        <f aca="false">IF(G9534=1,IF(COUNTIFS($C:$C,C9534,$G:$G,1,$A:$A,"&gt;="&amp;(A9534-FenetreInterm/86400),$A:$A,"&lt;="&amp;A9534)&gt;=NbInterm,1,0),"")</f>
        <v/>
      </c>
      <c r="L9534" s="37" t="str">
        <f aca="false">IF(G9534=1,IF(B9534="",0,IF(J9534&lt;SeuilFugitive,1,0)),"")</f>
        <v/>
      </c>
      <c r="M9534" s="37" t="str">
        <f aca="false">IF(G9534=1,IF(B9534="",IF((Fin-A9534)*24&gt;SeuilFigee,1,0),IF(J9534&gt;SeuilFigee*3600,1,0)),"")</f>
        <v/>
      </c>
      <c r="N9534" s="0" t="str">
        <f aca="false">IF(G9534=1,IF(COUNTIF(H$2:H9534,H9534)=1,COUNTIF($H:$H,H9534),""),"")</f>
        <v/>
      </c>
      <c r="O9534" s="0" t="str">
        <f aca="false">IF(G9534=1,IF(COUNTIF(I$2:I9534,I9534)=1,COUNTIF($I:$I,I9534),""),"")</f>
        <v/>
      </c>
      <c r="P9534" s="38" t="str">
        <f aca="false">IF(G9534=1,IF(COUNTIFS(C$2:C9534,C9534,G$2:G9534,1)=1,COUNTIFS($C:$C,C9534,$G:$G,1)+ROW()/10000000,""),"")</f>
        <v/>
      </c>
      <c r="Q9534" s="0" t="str">
        <f aca="false">IF(K9534=1,IF(COUNTIFS(C$2:C9534,C9534,K$2:K9534,1)=1,1,0),"")</f>
        <v/>
      </c>
      <c r="R9534" s="0" t="str">
        <f aca="false">IF(M9534=1,IF(COUNTIFS(C$2:C9534,C9534,M$2:M9534,1)=1,1,0),"")</f>
        <v/>
      </c>
      <c r="S9534" s="0" t="str">
        <f aca="false">IF(L9534=1,IF(COUNTIFS(C$2:C9534,C9534,L$2:L9534,1)=1,1,0),"")</f>
        <v/>
      </c>
      <c r="T9534" s="38" t="str">
        <f aca="false">IF(N9534="","",N9534+ROW()/10000000)</f>
        <v/>
      </c>
      <c r="U9534" s="0" t="str">
        <f aca="false">IF(G9534=1,IF(B9534="",1,0),"")</f>
        <v/>
      </c>
    </row>
    <row r="9535" customFormat="false" ht="15" hidden="false" customHeight="false" outlineLevel="0" collapsed="false">
      <c r="A9535" s="35"/>
      <c r="B9535" s="35"/>
      <c r="G9535" s="0" t="str">
        <f aca="false">IF(A9535="","",IF(AND(A9535&gt;=Debut,A9535&lt;Fin),1,0))</f>
        <v/>
      </c>
      <c r="H9535" s="0" t="str">
        <f aca="false">IF(G9535=1,INT(ROUND((A9535-Debut)*86400,0)/600),"")</f>
        <v/>
      </c>
      <c r="I9535" s="0" t="str">
        <f aca="false">IF(G9535=1,INT(ROUND((A9535-Debut)*86400,0)/3600),"")</f>
        <v/>
      </c>
      <c r="J9535" s="0" t="str">
        <f aca="false">IF(OR(A9535="",B9535=""),"",ROUND((B9535-A9535)*86400,0))</f>
        <v/>
      </c>
      <c r="K9535" s="37" t="str">
        <f aca="false">IF(G9535=1,IF(COUNTIFS($C:$C,C9535,$G:$G,1,$A:$A,"&gt;="&amp;(A9535-FenetreInterm/86400),$A:$A,"&lt;="&amp;A9535)&gt;=NbInterm,1,0),"")</f>
        <v/>
      </c>
      <c r="L9535" s="37" t="str">
        <f aca="false">IF(G9535=1,IF(B9535="",0,IF(J9535&lt;SeuilFugitive,1,0)),"")</f>
        <v/>
      </c>
      <c r="M9535" s="37" t="str">
        <f aca="false">IF(G9535=1,IF(B9535="",IF((Fin-A9535)*24&gt;SeuilFigee,1,0),IF(J9535&gt;SeuilFigee*3600,1,0)),"")</f>
        <v/>
      </c>
      <c r="N9535" s="0" t="str">
        <f aca="false">IF(G9535=1,IF(COUNTIF(H$2:H9535,H9535)=1,COUNTIF($H:$H,H9535),""),"")</f>
        <v/>
      </c>
      <c r="O9535" s="0" t="str">
        <f aca="false">IF(G9535=1,IF(COUNTIF(I$2:I9535,I9535)=1,COUNTIF($I:$I,I9535),""),"")</f>
        <v/>
      </c>
      <c r="P9535" s="38" t="str">
        <f aca="false">IF(G9535=1,IF(COUNTIFS(C$2:C9535,C9535,G$2:G9535,1)=1,COUNTIFS($C:$C,C9535,$G:$G,1)+ROW()/10000000,""),"")</f>
        <v/>
      </c>
      <c r="Q9535" s="0" t="str">
        <f aca="false">IF(K9535=1,IF(COUNTIFS(C$2:C9535,C9535,K$2:K9535,1)=1,1,0),"")</f>
        <v/>
      </c>
      <c r="R9535" s="0" t="str">
        <f aca="false">IF(M9535=1,IF(COUNTIFS(C$2:C9535,C9535,M$2:M9535,1)=1,1,0),"")</f>
        <v/>
      </c>
      <c r="S9535" s="0" t="str">
        <f aca="false">IF(L9535=1,IF(COUNTIFS(C$2:C9535,C9535,L$2:L9535,1)=1,1,0),"")</f>
        <v/>
      </c>
      <c r="T9535" s="38" t="str">
        <f aca="false">IF(N9535="","",N9535+ROW()/10000000)</f>
        <v/>
      </c>
      <c r="U9535" s="0" t="str">
        <f aca="false">IF(G9535=1,IF(B9535="",1,0),"")</f>
        <v/>
      </c>
    </row>
    <row r="9536" customFormat="false" ht="15" hidden="false" customHeight="false" outlineLevel="0" collapsed="false">
      <c r="A9536" s="35"/>
      <c r="B9536" s="35"/>
      <c r="G9536" s="0" t="str">
        <f aca="false">IF(A9536="","",IF(AND(A9536&gt;=Debut,A9536&lt;Fin),1,0))</f>
        <v/>
      </c>
      <c r="H9536" s="0" t="str">
        <f aca="false">IF(G9536=1,INT(ROUND((A9536-Debut)*86400,0)/600),"")</f>
        <v/>
      </c>
      <c r="I9536" s="0" t="str">
        <f aca="false">IF(G9536=1,INT(ROUND((A9536-Debut)*86400,0)/3600),"")</f>
        <v/>
      </c>
      <c r="J9536" s="0" t="str">
        <f aca="false">IF(OR(A9536="",B9536=""),"",ROUND((B9536-A9536)*86400,0))</f>
        <v/>
      </c>
      <c r="K9536" s="37" t="str">
        <f aca="false">IF(G9536=1,IF(COUNTIFS($C:$C,C9536,$G:$G,1,$A:$A,"&gt;="&amp;(A9536-FenetreInterm/86400),$A:$A,"&lt;="&amp;A9536)&gt;=NbInterm,1,0),"")</f>
        <v/>
      </c>
      <c r="L9536" s="37" t="str">
        <f aca="false">IF(G9536=1,IF(B9536="",0,IF(J9536&lt;SeuilFugitive,1,0)),"")</f>
        <v/>
      </c>
      <c r="M9536" s="37" t="str">
        <f aca="false">IF(G9536=1,IF(B9536="",IF((Fin-A9536)*24&gt;SeuilFigee,1,0),IF(J9536&gt;SeuilFigee*3600,1,0)),"")</f>
        <v/>
      </c>
      <c r="N9536" s="0" t="str">
        <f aca="false">IF(G9536=1,IF(COUNTIF(H$2:H9536,H9536)=1,COUNTIF($H:$H,H9536),""),"")</f>
        <v/>
      </c>
      <c r="O9536" s="0" t="str">
        <f aca="false">IF(G9536=1,IF(COUNTIF(I$2:I9536,I9536)=1,COUNTIF($I:$I,I9536),""),"")</f>
        <v/>
      </c>
      <c r="P9536" s="38" t="str">
        <f aca="false">IF(G9536=1,IF(COUNTIFS(C$2:C9536,C9536,G$2:G9536,1)=1,COUNTIFS($C:$C,C9536,$G:$G,1)+ROW()/10000000,""),"")</f>
        <v/>
      </c>
      <c r="Q9536" s="0" t="str">
        <f aca="false">IF(K9536=1,IF(COUNTIFS(C$2:C9536,C9536,K$2:K9536,1)=1,1,0),"")</f>
        <v/>
      </c>
      <c r="R9536" s="0" t="str">
        <f aca="false">IF(M9536=1,IF(COUNTIFS(C$2:C9536,C9536,M$2:M9536,1)=1,1,0),"")</f>
        <v/>
      </c>
      <c r="S9536" s="0" t="str">
        <f aca="false">IF(L9536=1,IF(COUNTIFS(C$2:C9536,C9536,L$2:L9536,1)=1,1,0),"")</f>
        <v/>
      </c>
      <c r="T9536" s="38" t="str">
        <f aca="false">IF(N9536="","",N9536+ROW()/10000000)</f>
        <v/>
      </c>
      <c r="U9536" s="0" t="str">
        <f aca="false">IF(G9536=1,IF(B9536="",1,0),"")</f>
        <v/>
      </c>
    </row>
    <row r="9537" customFormat="false" ht="15" hidden="false" customHeight="false" outlineLevel="0" collapsed="false">
      <c r="A9537" s="35"/>
      <c r="B9537" s="35"/>
      <c r="G9537" s="0" t="str">
        <f aca="false">IF(A9537="","",IF(AND(A9537&gt;=Debut,A9537&lt;Fin),1,0))</f>
        <v/>
      </c>
      <c r="H9537" s="0" t="str">
        <f aca="false">IF(G9537=1,INT(ROUND((A9537-Debut)*86400,0)/600),"")</f>
        <v/>
      </c>
      <c r="I9537" s="0" t="str">
        <f aca="false">IF(G9537=1,INT(ROUND((A9537-Debut)*86400,0)/3600),"")</f>
        <v/>
      </c>
      <c r="J9537" s="0" t="str">
        <f aca="false">IF(OR(A9537="",B9537=""),"",ROUND((B9537-A9537)*86400,0))</f>
        <v/>
      </c>
      <c r="K9537" s="37" t="str">
        <f aca="false">IF(G9537=1,IF(COUNTIFS($C:$C,C9537,$G:$G,1,$A:$A,"&gt;="&amp;(A9537-FenetreInterm/86400),$A:$A,"&lt;="&amp;A9537)&gt;=NbInterm,1,0),"")</f>
        <v/>
      </c>
      <c r="L9537" s="37" t="str">
        <f aca="false">IF(G9537=1,IF(B9537="",0,IF(J9537&lt;SeuilFugitive,1,0)),"")</f>
        <v/>
      </c>
      <c r="M9537" s="37" t="str">
        <f aca="false">IF(G9537=1,IF(B9537="",IF((Fin-A9537)*24&gt;SeuilFigee,1,0),IF(J9537&gt;SeuilFigee*3600,1,0)),"")</f>
        <v/>
      </c>
      <c r="N9537" s="0" t="str">
        <f aca="false">IF(G9537=1,IF(COUNTIF(H$2:H9537,H9537)=1,COUNTIF($H:$H,H9537),""),"")</f>
        <v/>
      </c>
      <c r="O9537" s="0" t="str">
        <f aca="false">IF(G9537=1,IF(COUNTIF(I$2:I9537,I9537)=1,COUNTIF($I:$I,I9537),""),"")</f>
        <v/>
      </c>
      <c r="P9537" s="38" t="str">
        <f aca="false">IF(G9537=1,IF(COUNTIFS(C$2:C9537,C9537,G$2:G9537,1)=1,COUNTIFS($C:$C,C9537,$G:$G,1)+ROW()/10000000,""),"")</f>
        <v/>
      </c>
      <c r="Q9537" s="0" t="str">
        <f aca="false">IF(K9537=1,IF(COUNTIFS(C$2:C9537,C9537,K$2:K9537,1)=1,1,0),"")</f>
        <v/>
      </c>
      <c r="R9537" s="0" t="str">
        <f aca="false">IF(M9537=1,IF(COUNTIFS(C$2:C9537,C9537,M$2:M9537,1)=1,1,0),"")</f>
        <v/>
      </c>
      <c r="S9537" s="0" t="str">
        <f aca="false">IF(L9537=1,IF(COUNTIFS(C$2:C9537,C9537,L$2:L9537,1)=1,1,0),"")</f>
        <v/>
      </c>
      <c r="T9537" s="38" t="str">
        <f aca="false">IF(N9537="","",N9537+ROW()/10000000)</f>
        <v/>
      </c>
      <c r="U9537" s="0" t="str">
        <f aca="false">IF(G9537=1,IF(B9537="",1,0),"")</f>
        <v/>
      </c>
    </row>
    <row r="9538" customFormat="false" ht="15" hidden="false" customHeight="false" outlineLevel="0" collapsed="false">
      <c r="A9538" s="35"/>
      <c r="B9538" s="35"/>
      <c r="G9538" s="0" t="str">
        <f aca="false">IF(A9538="","",IF(AND(A9538&gt;=Debut,A9538&lt;Fin),1,0))</f>
        <v/>
      </c>
      <c r="H9538" s="0" t="str">
        <f aca="false">IF(G9538=1,INT(ROUND((A9538-Debut)*86400,0)/600),"")</f>
        <v/>
      </c>
      <c r="I9538" s="0" t="str">
        <f aca="false">IF(G9538=1,INT(ROUND((A9538-Debut)*86400,0)/3600),"")</f>
        <v/>
      </c>
      <c r="J9538" s="0" t="str">
        <f aca="false">IF(OR(A9538="",B9538=""),"",ROUND((B9538-A9538)*86400,0))</f>
        <v/>
      </c>
      <c r="K9538" s="37" t="str">
        <f aca="false">IF(G9538=1,IF(COUNTIFS($C:$C,C9538,$G:$G,1,$A:$A,"&gt;="&amp;(A9538-FenetreInterm/86400),$A:$A,"&lt;="&amp;A9538)&gt;=NbInterm,1,0),"")</f>
        <v/>
      </c>
      <c r="L9538" s="37" t="str">
        <f aca="false">IF(G9538=1,IF(B9538="",0,IF(J9538&lt;SeuilFugitive,1,0)),"")</f>
        <v/>
      </c>
      <c r="M9538" s="37" t="str">
        <f aca="false">IF(G9538=1,IF(B9538="",IF((Fin-A9538)*24&gt;SeuilFigee,1,0),IF(J9538&gt;SeuilFigee*3600,1,0)),"")</f>
        <v/>
      </c>
      <c r="N9538" s="0" t="str">
        <f aca="false">IF(G9538=1,IF(COUNTIF(H$2:H9538,H9538)=1,COUNTIF($H:$H,H9538),""),"")</f>
        <v/>
      </c>
      <c r="O9538" s="0" t="str">
        <f aca="false">IF(G9538=1,IF(COUNTIF(I$2:I9538,I9538)=1,COUNTIF($I:$I,I9538),""),"")</f>
        <v/>
      </c>
      <c r="P9538" s="38" t="str">
        <f aca="false">IF(G9538=1,IF(COUNTIFS(C$2:C9538,C9538,G$2:G9538,1)=1,COUNTIFS($C:$C,C9538,$G:$G,1)+ROW()/10000000,""),"")</f>
        <v/>
      </c>
      <c r="Q9538" s="0" t="str">
        <f aca="false">IF(K9538=1,IF(COUNTIFS(C$2:C9538,C9538,K$2:K9538,1)=1,1,0),"")</f>
        <v/>
      </c>
      <c r="R9538" s="0" t="str">
        <f aca="false">IF(M9538=1,IF(COUNTIFS(C$2:C9538,C9538,M$2:M9538,1)=1,1,0),"")</f>
        <v/>
      </c>
      <c r="S9538" s="0" t="str">
        <f aca="false">IF(L9538=1,IF(COUNTIFS(C$2:C9538,C9538,L$2:L9538,1)=1,1,0),"")</f>
        <v/>
      </c>
      <c r="T9538" s="38" t="str">
        <f aca="false">IF(N9538="","",N9538+ROW()/10000000)</f>
        <v/>
      </c>
      <c r="U9538" s="0" t="str">
        <f aca="false">IF(G9538=1,IF(B9538="",1,0),"")</f>
        <v/>
      </c>
    </row>
    <row r="9539" customFormat="false" ht="15" hidden="false" customHeight="false" outlineLevel="0" collapsed="false">
      <c r="A9539" s="35"/>
      <c r="B9539" s="35"/>
      <c r="G9539" s="0" t="str">
        <f aca="false">IF(A9539="","",IF(AND(A9539&gt;=Debut,A9539&lt;Fin),1,0))</f>
        <v/>
      </c>
      <c r="H9539" s="0" t="str">
        <f aca="false">IF(G9539=1,INT(ROUND((A9539-Debut)*86400,0)/600),"")</f>
        <v/>
      </c>
      <c r="I9539" s="0" t="str">
        <f aca="false">IF(G9539=1,INT(ROUND((A9539-Debut)*86400,0)/3600),"")</f>
        <v/>
      </c>
      <c r="J9539" s="0" t="str">
        <f aca="false">IF(OR(A9539="",B9539=""),"",ROUND((B9539-A9539)*86400,0))</f>
        <v/>
      </c>
      <c r="K9539" s="37" t="str">
        <f aca="false">IF(G9539=1,IF(COUNTIFS($C:$C,C9539,$G:$G,1,$A:$A,"&gt;="&amp;(A9539-FenetreInterm/86400),$A:$A,"&lt;="&amp;A9539)&gt;=NbInterm,1,0),"")</f>
        <v/>
      </c>
      <c r="L9539" s="37" t="str">
        <f aca="false">IF(G9539=1,IF(B9539="",0,IF(J9539&lt;SeuilFugitive,1,0)),"")</f>
        <v/>
      </c>
      <c r="M9539" s="37" t="str">
        <f aca="false">IF(G9539=1,IF(B9539="",IF((Fin-A9539)*24&gt;SeuilFigee,1,0),IF(J9539&gt;SeuilFigee*3600,1,0)),"")</f>
        <v/>
      </c>
      <c r="N9539" s="0" t="str">
        <f aca="false">IF(G9539=1,IF(COUNTIF(H$2:H9539,H9539)=1,COUNTIF($H:$H,H9539),""),"")</f>
        <v/>
      </c>
      <c r="O9539" s="0" t="str">
        <f aca="false">IF(G9539=1,IF(COUNTIF(I$2:I9539,I9539)=1,COUNTIF($I:$I,I9539),""),"")</f>
        <v/>
      </c>
      <c r="P9539" s="38" t="str">
        <f aca="false">IF(G9539=1,IF(COUNTIFS(C$2:C9539,C9539,G$2:G9539,1)=1,COUNTIFS($C:$C,C9539,$G:$G,1)+ROW()/10000000,""),"")</f>
        <v/>
      </c>
      <c r="Q9539" s="0" t="str">
        <f aca="false">IF(K9539=1,IF(COUNTIFS(C$2:C9539,C9539,K$2:K9539,1)=1,1,0),"")</f>
        <v/>
      </c>
      <c r="R9539" s="0" t="str">
        <f aca="false">IF(M9539=1,IF(COUNTIFS(C$2:C9539,C9539,M$2:M9539,1)=1,1,0),"")</f>
        <v/>
      </c>
      <c r="S9539" s="0" t="str">
        <f aca="false">IF(L9539=1,IF(COUNTIFS(C$2:C9539,C9539,L$2:L9539,1)=1,1,0),"")</f>
        <v/>
      </c>
      <c r="T9539" s="38" t="str">
        <f aca="false">IF(N9539="","",N9539+ROW()/10000000)</f>
        <v/>
      </c>
      <c r="U9539" s="0" t="str">
        <f aca="false">IF(G9539=1,IF(B9539="",1,0),"")</f>
        <v/>
      </c>
    </row>
    <row r="9540" customFormat="false" ht="15" hidden="false" customHeight="false" outlineLevel="0" collapsed="false">
      <c r="A9540" s="35"/>
      <c r="B9540" s="35"/>
      <c r="G9540" s="0" t="str">
        <f aca="false">IF(A9540="","",IF(AND(A9540&gt;=Debut,A9540&lt;Fin),1,0))</f>
        <v/>
      </c>
      <c r="H9540" s="0" t="str">
        <f aca="false">IF(G9540=1,INT(ROUND((A9540-Debut)*86400,0)/600),"")</f>
        <v/>
      </c>
      <c r="I9540" s="0" t="str">
        <f aca="false">IF(G9540=1,INT(ROUND((A9540-Debut)*86400,0)/3600),"")</f>
        <v/>
      </c>
      <c r="J9540" s="0" t="str">
        <f aca="false">IF(OR(A9540="",B9540=""),"",ROUND((B9540-A9540)*86400,0))</f>
        <v/>
      </c>
      <c r="K9540" s="37" t="str">
        <f aca="false">IF(G9540=1,IF(COUNTIFS($C:$C,C9540,$G:$G,1,$A:$A,"&gt;="&amp;(A9540-FenetreInterm/86400),$A:$A,"&lt;="&amp;A9540)&gt;=NbInterm,1,0),"")</f>
        <v/>
      </c>
      <c r="L9540" s="37" t="str">
        <f aca="false">IF(G9540=1,IF(B9540="",0,IF(J9540&lt;SeuilFugitive,1,0)),"")</f>
        <v/>
      </c>
      <c r="M9540" s="37" t="str">
        <f aca="false">IF(G9540=1,IF(B9540="",IF((Fin-A9540)*24&gt;SeuilFigee,1,0),IF(J9540&gt;SeuilFigee*3600,1,0)),"")</f>
        <v/>
      </c>
      <c r="N9540" s="0" t="str">
        <f aca="false">IF(G9540=1,IF(COUNTIF(H$2:H9540,H9540)=1,COUNTIF($H:$H,H9540),""),"")</f>
        <v/>
      </c>
      <c r="O9540" s="0" t="str">
        <f aca="false">IF(G9540=1,IF(COUNTIF(I$2:I9540,I9540)=1,COUNTIF($I:$I,I9540),""),"")</f>
        <v/>
      </c>
      <c r="P9540" s="38" t="str">
        <f aca="false">IF(G9540=1,IF(COUNTIFS(C$2:C9540,C9540,G$2:G9540,1)=1,COUNTIFS($C:$C,C9540,$G:$G,1)+ROW()/10000000,""),"")</f>
        <v/>
      </c>
      <c r="Q9540" s="0" t="str">
        <f aca="false">IF(K9540=1,IF(COUNTIFS(C$2:C9540,C9540,K$2:K9540,1)=1,1,0),"")</f>
        <v/>
      </c>
      <c r="R9540" s="0" t="str">
        <f aca="false">IF(M9540=1,IF(COUNTIFS(C$2:C9540,C9540,M$2:M9540,1)=1,1,0),"")</f>
        <v/>
      </c>
      <c r="S9540" s="0" t="str">
        <f aca="false">IF(L9540=1,IF(COUNTIFS(C$2:C9540,C9540,L$2:L9540,1)=1,1,0),"")</f>
        <v/>
      </c>
      <c r="T9540" s="38" t="str">
        <f aca="false">IF(N9540="","",N9540+ROW()/10000000)</f>
        <v/>
      </c>
      <c r="U9540" s="0" t="str">
        <f aca="false">IF(G9540=1,IF(B9540="",1,0),"")</f>
        <v/>
      </c>
    </row>
    <row r="9541" customFormat="false" ht="15" hidden="false" customHeight="false" outlineLevel="0" collapsed="false">
      <c r="A9541" s="35"/>
      <c r="B9541" s="35"/>
      <c r="G9541" s="0" t="str">
        <f aca="false">IF(A9541="","",IF(AND(A9541&gt;=Debut,A9541&lt;Fin),1,0))</f>
        <v/>
      </c>
      <c r="H9541" s="0" t="str">
        <f aca="false">IF(G9541=1,INT(ROUND((A9541-Debut)*86400,0)/600),"")</f>
        <v/>
      </c>
      <c r="I9541" s="0" t="str">
        <f aca="false">IF(G9541=1,INT(ROUND((A9541-Debut)*86400,0)/3600),"")</f>
        <v/>
      </c>
      <c r="J9541" s="0" t="str">
        <f aca="false">IF(OR(A9541="",B9541=""),"",ROUND((B9541-A9541)*86400,0))</f>
        <v/>
      </c>
      <c r="K9541" s="37" t="str">
        <f aca="false">IF(G9541=1,IF(COUNTIFS($C:$C,C9541,$G:$G,1,$A:$A,"&gt;="&amp;(A9541-FenetreInterm/86400),$A:$A,"&lt;="&amp;A9541)&gt;=NbInterm,1,0),"")</f>
        <v/>
      </c>
      <c r="L9541" s="37" t="str">
        <f aca="false">IF(G9541=1,IF(B9541="",0,IF(J9541&lt;SeuilFugitive,1,0)),"")</f>
        <v/>
      </c>
      <c r="M9541" s="37" t="str">
        <f aca="false">IF(G9541=1,IF(B9541="",IF((Fin-A9541)*24&gt;SeuilFigee,1,0),IF(J9541&gt;SeuilFigee*3600,1,0)),"")</f>
        <v/>
      </c>
      <c r="N9541" s="0" t="str">
        <f aca="false">IF(G9541=1,IF(COUNTIF(H$2:H9541,H9541)=1,COUNTIF($H:$H,H9541),""),"")</f>
        <v/>
      </c>
      <c r="O9541" s="0" t="str">
        <f aca="false">IF(G9541=1,IF(COUNTIF(I$2:I9541,I9541)=1,COUNTIF($I:$I,I9541),""),"")</f>
        <v/>
      </c>
      <c r="P9541" s="38" t="str">
        <f aca="false">IF(G9541=1,IF(COUNTIFS(C$2:C9541,C9541,G$2:G9541,1)=1,COUNTIFS($C:$C,C9541,$G:$G,1)+ROW()/10000000,""),"")</f>
        <v/>
      </c>
      <c r="Q9541" s="0" t="str">
        <f aca="false">IF(K9541=1,IF(COUNTIFS(C$2:C9541,C9541,K$2:K9541,1)=1,1,0),"")</f>
        <v/>
      </c>
      <c r="R9541" s="0" t="str">
        <f aca="false">IF(M9541=1,IF(COUNTIFS(C$2:C9541,C9541,M$2:M9541,1)=1,1,0),"")</f>
        <v/>
      </c>
      <c r="S9541" s="0" t="str">
        <f aca="false">IF(L9541=1,IF(COUNTIFS(C$2:C9541,C9541,L$2:L9541,1)=1,1,0),"")</f>
        <v/>
      </c>
      <c r="T9541" s="38" t="str">
        <f aca="false">IF(N9541="","",N9541+ROW()/10000000)</f>
        <v/>
      </c>
      <c r="U9541" s="0" t="str">
        <f aca="false">IF(G9541=1,IF(B9541="",1,0),"")</f>
        <v/>
      </c>
    </row>
    <row r="9542" customFormat="false" ht="15" hidden="false" customHeight="false" outlineLevel="0" collapsed="false">
      <c r="A9542" s="35"/>
      <c r="B9542" s="35"/>
      <c r="G9542" s="0" t="str">
        <f aca="false">IF(A9542="","",IF(AND(A9542&gt;=Debut,A9542&lt;Fin),1,0))</f>
        <v/>
      </c>
      <c r="H9542" s="0" t="str">
        <f aca="false">IF(G9542=1,INT(ROUND((A9542-Debut)*86400,0)/600),"")</f>
        <v/>
      </c>
      <c r="I9542" s="0" t="str">
        <f aca="false">IF(G9542=1,INT(ROUND((A9542-Debut)*86400,0)/3600),"")</f>
        <v/>
      </c>
      <c r="J9542" s="0" t="str">
        <f aca="false">IF(OR(A9542="",B9542=""),"",ROUND((B9542-A9542)*86400,0))</f>
        <v/>
      </c>
      <c r="K9542" s="37" t="str">
        <f aca="false">IF(G9542=1,IF(COUNTIFS($C:$C,C9542,$G:$G,1,$A:$A,"&gt;="&amp;(A9542-FenetreInterm/86400),$A:$A,"&lt;="&amp;A9542)&gt;=NbInterm,1,0),"")</f>
        <v/>
      </c>
      <c r="L9542" s="37" t="str">
        <f aca="false">IF(G9542=1,IF(B9542="",0,IF(J9542&lt;SeuilFugitive,1,0)),"")</f>
        <v/>
      </c>
      <c r="M9542" s="37" t="str">
        <f aca="false">IF(G9542=1,IF(B9542="",IF((Fin-A9542)*24&gt;SeuilFigee,1,0),IF(J9542&gt;SeuilFigee*3600,1,0)),"")</f>
        <v/>
      </c>
      <c r="N9542" s="0" t="str">
        <f aca="false">IF(G9542=1,IF(COUNTIF(H$2:H9542,H9542)=1,COUNTIF($H:$H,H9542),""),"")</f>
        <v/>
      </c>
      <c r="O9542" s="0" t="str">
        <f aca="false">IF(G9542=1,IF(COUNTIF(I$2:I9542,I9542)=1,COUNTIF($I:$I,I9542),""),"")</f>
        <v/>
      </c>
      <c r="P9542" s="38" t="str">
        <f aca="false">IF(G9542=1,IF(COUNTIFS(C$2:C9542,C9542,G$2:G9542,1)=1,COUNTIFS($C:$C,C9542,$G:$G,1)+ROW()/10000000,""),"")</f>
        <v/>
      </c>
      <c r="Q9542" s="0" t="str">
        <f aca="false">IF(K9542=1,IF(COUNTIFS(C$2:C9542,C9542,K$2:K9542,1)=1,1,0),"")</f>
        <v/>
      </c>
      <c r="R9542" s="0" t="str">
        <f aca="false">IF(M9542=1,IF(COUNTIFS(C$2:C9542,C9542,M$2:M9542,1)=1,1,0),"")</f>
        <v/>
      </c>
      <c r="S9542" s="0" t="str">
        <f aca="false">IF(L9542=1,IF(COUNTIFS(C$2:C9542,C9542,L$2:L9542,1)=1,1,0),"")</f>
        <v/>
      </c>
      <c r="T9542" s="38" t="str">
        <f aca="false">IF(N9542="","",N9542+ROW()/10000000)</f>
        <v/>
      </c>
      <c r="U9542" s="0" t="str">
        <f aca="false">IF(G9542=1,IF(B9542="",1,0),"")</f>
        <v/>
      </c>
    </row>
    <row r="9543" customFormat="false" ht="15" hidden="false" customHeight="false" outlineLevel="0" collapsed="false">
      <c r="A9543" s="35"/>
      <c r="B9543" s="35"/>
      <c r="G9543" s="0" t="str">
        <f aca="false">IF(A9543="","",IF(AND(A9543&gt;=Debut,A9543&lt;Fin),1,0))</f>
        <v/>
      </c>
      <c r="H9543" s="0" t="str">
        <f aca="false">IF(G9543=1,INT(ROUND((A9543-Debut)*86400,0)/600),"")</f>
        <v/>
      </c>
      <c r="I9543" s="0" t="str">
        <f aca="false">IF(G9543=1,INT(ROUND((A9543-Debut)*86400,0)/3600),"")</f>
        <v/>
      </c>
      <c r="J9543" s="0" t="str">
        <f aca="false">IF(OR(A9543="",B9543=""),"",ROUND((B9543-A9543)*86400,0))</f>
        <v/>
      </c>
      <c r="K9543" s="37" t="str">
        <f aca="false">IF(G9543=1,IF(COUNTIFS($C:$C,C9543,$G:$G,1,$A:$A,"&gt;="&amp;(A9543-FenetreInterm/86400),$A:$A,"&lt;="&amp;A9543)&gt;=NbInterm,1,0),"")</f>
        <v/>
      </c>
      <c r="L9543" s="37" t="str">
        <f aca="false">IF(G9543=1,IF(B9543="",0,IF(J9543&lt;SeuilFugitive,1,0)),"")</f>
        <v/>
      </c>
      <c r="M9543" s="37" t="str">
        <f aca="false">IF(G9543=1,IF(B9543="",IF((Fin-A9543)*24&gt;SeuilFigee,1,0),IF(J9543&gt;SeuilFigee*3600,1,0)),"")</f>
        <v/>
      </c>
      <c r="N9543" s="0" t="str">
        <f aca="false">IF(G9543=1,IF(COUNTIF(H$2:H9543,H9543)=1,COUNTIF($H:$H,H9543),""),"")</f>
        <v/>
      </c>
      <c r="O9543" s="0" t="str">
        <f aca="false">IF(G9543=1,IF(COUNTIF(I$2:I9543,I9543)=1,COUNTIF($I:$I,I9543),""),"")</f>
        <v/>
      </c>
      <c r="P9543" s="38" t="str">
        <f aca="false">IF(G9543=1,IF(COUNTIFS(C$2:C9543,C9543,G$2:G9543,1)=1,COUNTIFS($C:$C,C9543,$G:$G,1)+ROW()/10000000,""),"")</f>
        <v/>
      </c>
      <c r="Q9543" s="0" t="str">
        <f aca="false">IF(K9543=1,IF(COUNTIFS(C$2:C9543,C9543,K$2:K9543,1)=1,1,0),"")</f>
        <v/>
      </c>
      <c r="R9543" s="0" t="str">
        <f aca="false">IF(M9543=1,IF(COUNTIFS(C$2:C9543,C9543,M$2:M9543,1)=1,1,0),"")</f>
        <v/>
      </c>
      <c r="S9543" s="0" t="str">
        <f aca="false">IF(L9543=1,IF(COUNTIFS(C$2:C9543,C9543,L$2:L9543,1)=1,1,0),"")</f>
        <v/>
      </c>
      <c r="T9543" s="38" t="str">
        <f aca="false">IF(N9543="","",N9543+ROW()/10000000)</f>
        <v/>
      </c>
      <c r="U9543" s="0" t="str">
        <f aca="false">IF(G9543=1,IF(B9543="",1,0),"")</f>
        <v/>
      </c>
    </row>
    <row r="9544" customFormat="false" ht="15" hidden="false" customHeight="false" outlineLevel="0" collapsed="false">
      <c r="A9544" s="35"/>
      <c r="B9544" s="35"/>
      <c r="G9544" s="0" t="str">
        <f aca="false">IF(A9544="","",IF(AND(A9544&gt;=Debut,A9544&lt;Fin),1,0))</f>
        <v/>
      </c>
      <c r="H9544" s="0" t="str">
        <f aca="false">IF(G9544=1,INT(ROUND((A9544-Debut)*86400,0)/600),"")</f>
        <v/>
      </c>
      <c r="I9544" s="0" t="str">
        <f aca="false">IF(G9544=1,INT(ROUND((A9544-Debut)*86400,0)/3600),"")</f>
        <v/>
      </c>
      <c r="J9544" s="0" t="str">
        <f aca="false">IF(OR(A9544="",B9544=""),"",ROUND((B9544-A9544)*86400,0))</f>
        <v/>
      </c>
      <c r="K9544" s="37" t="str">
        <f aca="false">IF(G9544=1,IF(COUNTIFS($C:$C,C9544,$G:$G,1,$A:$A,"&gt;="&amp;(A9544-FenetreInterm/86400),$A:$A,"&lt;="&amp;A9544)&gt;=NbInterm,1,0),"")</f>
        <v/>
      </c>
      <c r="L9544" s="37" t="str">
        <f aca="false">IF(G9544=1,IF(B9544="",0,IF(J9544&lt;SeuilFugitive,1,0)),"")</f>
        <v/>
      </c>
      <c r="M9544" s="37" t="str">
        <f aca="false">IF(G9544=1,IF(B9544="",IF((Fin-A9544)*24&gt;SeuilFigee,1,0),IF(J9544&gt;SeuilFigee*3600,1,0)),"")</f>
        <v/>
      </c>
      <c r="N9544" s="0" t="str">
        <f aca="false">IF(G9544=1,IF(COUNTIF(H$2:H9544,H9544)=1,COUNTIF($H:$H,H9544),""),"")</f>
        <v/>
      </c>
      <c r="O9544" s="0" t="str">
        <f aca="false">IF(G9544=1,IF(COUNTIF(I$2:I9544,I9544)=1,COUNTIF($I:$I,I9544),""),"")</f>
        <v/>
      </c>
      <c r="P9544" s="38" t="str">
        <f aca="false">IF(G9544=1,IF(COUNTIFS(C$2:C9544,C9544,G$2:G9544,1)=1,COUNTIFS($C:$C,C9544,$G:$G,1)+ROW()/10000000,""),"")</f>
        <v/>
      </c>
      <c r="Q9544" s="0" t="str">
        <f aca="false">IF(K9544=1,IF(COUNTIFS(C$2:C9544,C9544,K$2:K9544,1)=1,1,0),"")</f>
        <v/>
      </c>
      <c r="R9544" s="0" t="str">
        <f aca="false">IF(M9544=1,IF(COUNTIFS(C$2:C9544,C9544,M$2:M9544,1)=1,1,0),"")</f>
        <v/>
      </c>
      <c r="S9544" s="0" t="str">
        <f aca="false">IF(L9544=1,IF(COUNTIFS(C$2:C9544,C9544,L$2:L9544,1)=1,1,0),"")</f>
        <v/>
      </c>
      <c r="T9544" s="38" t="str">
        <f aca="false">IF(N9544="","",N9544+ROW()/10000000)</f>
        <v/>
      </c>
      <c r="U9544" s="0" t="str">
        <f aca="false">IF(G9544=1,IF(B9544="",1,0),"")</f>
        <v/>
      </c>
    </row>
    <row r="9545" customFormat="false" ht="15" hidden="false" customHeight="false" outlineLevel="0" collapsed="false">
      <c r="A9545" s="35"/>
      <c r="B9545" s="35"/>
      <c r="G9545" s="0" t="str">
        <f aca="false">IF(A9545="","",IF(AND(A9545&gt;=Debut,A9545&lt;Fin),1,0))</f>
        <v/>
      </c>
      <c r="H9545" s="0" t="str">
        <f aca="false">IF(G9545=1,INT(ROUND((A9545-Debut)*86400,0)/600),"")</f>
        <v/>
      </c>
      <c r="I9545" s="0" t="str">
        <f aca="false">IF(G9545=1,INT(ROUND((A9545-Debut)*86400,0)/3600),"")</f>
        <v/>
      </c>
      <c r="J9545" s="0" t="str">
        <f aca="false">IF(OR(A9545="",B9545=""),"",ROUND((B9545-A9545)*86400,0))</f>
        <v/>
      </c>
      <c r="K9545" s="37" t="str">
        <f aca="false">IF(G9545=1,IF(COUNTIFS($C:$C,C9545,$G:$G,1,$A:$A,"&gt;="&amp;(A9545-FenetreInterm/86400),$A:$A,"&lt;="&amp;A9545)&gt;=NbInterm,1,0),"")</f>
        <v/>
      </c>
      <c r="L9545" s="37" t="str">
        <f aca="false">IF(G9545=1,IF(B9545="",0,IF(J9545&lt;SeuilFugitive,1,0)),"")</f>
        <v/>
      </c>
      <c r="M9545" s="37" t="str">
        <f aca="false">IF(G9545=1,IF(B9545="",IF((Fin-A9545)*24&gt;SeuilFigee,1,0),IF(J9545&gt;SeuilFigee*3600,1,0)),"")</f>
        <v/>
      </c>
      <c r="N9545" s="0" t="str">
        <f aca="false">IF(G9545=1,IF(COUNTIF(H$2:H9545,H9545)=1,COUNTIF($H:$H,H9545),""),"")</f>
        <v/>
      </c>
      <c r="O9545" s="0" t="str">
        <f aca="false">IF(G9545=1,IF(COUNTIF(I$2:I9545,I9545)=1,COUNTIF($I:$I,I9545),""),"")</f>
        <v/>
      </c>
      <c r="P9545" s="38" t="str">
        <f aca="false">IF(G9545=1,IF(COUNTIFS(C$2:C9545,C9545,G$2:G9545,1)=1,COUNTIFS($C:$C,C9545,$G:$G,1)+ROW()/10000000,""),"")</f>
        <v/>
      </c>
      <c r="Q9545" s="0" t="str">
        <f aca="false">IF(K9545=1,IF(COUNTIFS(C$2:C9545,C9545,K$2:K9545,1)=1,1,0),"")</f>
        <v/>
      </c>
      <c r="R9545" s="0" t="str">
        <f aca="false">IF(M9545=1,IF(COUNTIFS(C$2:C9545,C9545,M$2:M9545,1)=1,1,0),"")</f>
        <v/>
      </c>
      <c r="S9545" s="0" t="str">
        <f aca="false">IF(L9545=1,IF(COUNTIFS(C$2:C9545,C9545,L$2:L9545,1)=1,1,0),"")</f>
        <v/>
      </c>
      <c r="T9545" s="38" t="str">
        <f aca="false">IF(N9545="","",N9545+ROW()/10000000)</f>
        <v/>
      </c>
      <c r="U9545" s="0" t="str">
        <f aca="false">IF(G9545=1,IF(B9545="",1,0),"")</f>
        <v/>
      </c>
    </row>
    <row r="9546" customFormat="false" ht="15" hidden="false" customHeight="false" outlineLevel="0" collapsed="false">
      <c r="A9546" s="35"/>
      <c r="B9546" s="35"/>
      <c r="G9546" s="0" t="str">
        <f aca="false">IF(A9546="","",IF(AND(A9546&gt;=Debut,A9546&lt;Fin),1,0))</f>
        <v/>
      </c>
      <c r="H9546" s="0" t="str">
        <f aca="false">IF(G9546=1,INT(ROUND((A9546-Debut)*86400,0)/600),"")</f>
        <v/>
      </c>
      <c r="I9546" s="0" t="str">
        <f aca="false">IF(G9546=1,INT(ROUND((A9546-Debut)*86400,0)/3600),"")</f>
        <v/>
      </c>
      <c r="J9546" s="0" t="str">
        <f aca="false">IF(OR(A9546="",B9546=""),"",ROUND((B9546-A9546)*86400,0))</f>
        <v/>
      </c>
      <c r="K9546" s="37" t="str">
        <f aca="false">IF(G9546=1,IF(COUNTIFS($C:$C,C9546,$G:$G,1,$A:$A,"&gt;="&amp;(A9546-FenetreInterm/86400),$A:$A,"&lt;="&amp;A9546)&gt;=NbInterm,1,0),"")</f>
        <v/>
      </c>
      <c r="L9546" s="37" t="str">
        <f aca="false">IF(G9546=1,IF(B9546="",0,IF(J9546&lt;SeuilFugitive,1,0)),"")</f>
        <v/>
      </c>
      <c r="M9546" s="37" t="str">
        <f aca="false">IF(G9546=1,IF(B9546="",IF((Fin-A9546)*24&gt;SeuilFigee,1,0),IF(J9546&gt;SeuilFigee*3600,1,0)),"")</f>
        <v/>
      </c>
      <c r="N9546" s="0" t="str">
        <f aca="false">IF(G9546=1,IF(COUNTIF(H$2:H9546,H9546)=1,COUNTIF($H:$H,H9546),""),"")</f>
        <v/>
      </c>
      <c r="O9546" s="0" t="str">
        <f aca="false">IF(G9546=1,IF(COUNTIF(I$2:I9546,I9546)=1,COUNTIF($I:$I,I9546),""),"")</f>
        <v/>
      </c>
      <c r="P9546" s="38" t="str">
        <f aca="false">IF(G9546=1,IF(COUNTIFS(C$2:C9546,C9546,G$2:G9546,1)=1,COUNTIFS($C:$C,C9546,$G:$G,1)+ROW()/10000000,""),"")</f>
        <v/>
      </c>
      <c r="Q9546" s="0" t="str">
        <f aca="false">IF(K9546=1,IF(COUNTIFS(C$2:C9546,C9546,K$2:K9546,1)=1,1,0),"")</f>
        <v/>
      </c>
      <c r="R9546" s="0" t="str">
        <f aca="false">IF(M9546=1,IF(COUNTIFS(C$2:C9546,C9546,M$2:M9546,1)=1,1,0),"")</f>
        <v/>
      </c>
      <c r="S9546" s="0" t="str">
        <f aca="false">IF(L9546=1,IF(COUNTIFS(C$2:C9546,C9546,L$2:L9546,1)=1,1,0),"")</f>
        <v/>
      </c>
      <c r="T9546" s="38" t="str">
        <f aca="false">IF(N9546="","",N9546+ROW()/10000000)</f>
        <v/>
      </c>
      <c r="U9546" s="0" t="str">
        <f aca="false">IF(G9546=1,IF(B9546="",1,0),"")</f>
        <v/>
      </c>
    </row>
    <row r="9547" customFormat="false" ht="15" hidden="false" customHeight="false" outlineLevel="0" collapsed="false">
      <c r="A9547" s="35"/>
      <c r="B9547" s="35"/>
      <c r="G9547" s="0" t="str">
        <f aca="false">IF(A9547="","",IF(AND(A9547&gt;=Debut,A9547&lt;Fin),1,0))</f>
        <v/>
      </c>
      <c r="H9547" s="0" t="str">
        <f aca="false">IF(G9547=1,INT(ROUND((A9547-Debut)*86400,0)/600),"")</f>
        <v/>
      </c>
      <c r="I9547" s="0" t="str">
        <f aca="false">IF(G9547=1,INT(ROUND((A9547-Debut)*86400,0)/3600),"")</f>
        <v/>
      </c>
      <c r="J9547" s="0" t="str">
        <f aca="false">IF(OR(A9547="",B9547=""),"",ROUND((B9547-A9547)*86400,0))</f>
        <v/>
      </c>
      <c r="K9547" s="37" t="str">
        <f aca="false">IF(G9547=1,IF(COUNTIFS($C:$C,C9547,$G:$G,1,$A:$A,"&gt;="&amp;(A9547-FenetreInterm/86400),$A:$A,"&lt;="&amp;A9547)&gt;=NbInterm,1,0),"")</f>
        <v/>
      </c>
      <c r="L9547" s="37" t="str">
        <f aca="false">IF(G9547=1,IF(B9547="",0,IF(J9547&lt;SeuilFugitive,1,0)),"")</f>
        <v/>
      </c>
      <c r="M9547" s="37" t="str">
        <f aca="false">IF(G9547=1,IF(B9547="",IF((Fin-A9547)*24&gt;SeuilFigee,1,0),IF(J9547&gt;SeuilFigee*3600,1,0)),"")</f>
        <v/>
      </c>
      <c r="N9547" s="0" t="str">
        <f aca="false">IF(G9547=1,IF(COUNTIF(H$2:H9547,H9547)=1,COUNTIF($H:$H,H9547),""),"")</f>
        <v/>
      </c>
      <c r="O9547" s="0" t="str">
        <f aca="false">IF(G9547=1,IF(COUNTIF(I$2:I9547,I9547)=1,COUNTIF($I:$I,I9547),""),"")</f>
        <v/>
      </c>
      <c r="P9547" s="38" t="str">
        <f aca="false">IF(G9547=1,IF(COUNTIFS(C$2:C9547,C9547,G$2:G9547,1)=1,COUNTIFS($C:$C,C9547,$G:$G,1)+ROW()/10000000,""),"")</f>
        <v/>
      </c>
      <c r="Q9547" s="0" t="str">
        <f aca="false">IF(K9547=1,IF(COUNTIFS(C$2:C9547,C9547,K$2:K9547,1)=1,1,0),"")</f>
        <v/>
      </c>
      <c r="R9547" s="0" t="str">
        <f aca="false">IF(M9547=1,IF(COUNTIFS(C$2:C9547,C9547,M$2:M9547,1)=1,1,0),"")</f>
        <v/>
      </c>
      <c r="S9547" s="0" t="str">
        <f aca="false">IF(L9547=1,IF(COUNTIFS(C$2:C9547,C9547,L$2:L9547,1)=1,1,0),"")</f>
        <v/>
      </c>
      <c r="T9547" s="38" t="str">
        <f aca="false">IF(N9547="","",N9547+ROW()/10000000)</f>
        <v/>
      </c>
      <c r="U9547" s="0" t="str">
        <f aca="false">IF(G9547=1,IF(B9547="",1,0),"")</f>
        <v/>
      </c>
    </row>
    <row r="9548" customFormat="false" ht="15" hidden="false" customHeight="false" outlineLevel="0" collapsed="false">
      <c r="A9548" s="35"/>
      <c r="B9548" s="35"/>
      <c r="G9548" s="0" t="str">
        <f aca="false">IF(A9548="","",IF(AND(A9548&gt;=Debut,A9548&lt;Fin),1,0))</f>
        <v/>
      </c>
      <c r="H9548" s="0" t="str">
        <f aca="false">IF(G9548=1,INT(ROUND((A9548-Debut)*86400,0)/600),"")</f>
        <v/>
      </c>
      <c r="I9548" s="0" t="str">
        <f aca="false">IF(G9548=1,INT(ROUND((A9548-Debut)*86400,0)/3600),"")</f>
        <v/>
      </c>
      <c r="J9548" s="0" t="str">
        <f aca="false">IF(OR(A9548="",B9548=""),"",ROUND((B9548-A9548)*86400,0))</f>
        <v/>
      </c>
      <c r="K9548" s="37" t="str">
        <f aca="false">IF(G9548=1,IF(COUNTIFS($C:$C,C9548,$G:$G,1,$A:$A,"&gt;="&amp;(A9548-FenetreInterm/86400),$A:$A,"&lt;="&amp;A9548)&gt;=NbInterm,1,0),"")</f>
        <v/>
      </c>
      <c r="L9548" s="37" t="str">
        <f aca="false">IF(G9548=1,IF(B9548="",0,IF(J9548&lt;SeuilFugitive,1,0)),"")</f>
        <v/>
      </c>
      <c r="M9548" s="37" t="str">
        <f aca="false">IF(G9548=1,IF(B9548="",IF((Fin-A9548)*24&gt;SeuilFigee,1,0),IF(J9548&gt;SeuilFigee*3600,1,0)),"")</f>
        <v/>
      </c>
      <c r="N9548" s="0" t="str">
        <f aca="false">IF(G9548=1,IF(COUNTIF(H$2:H9548,H9548)=1,COUNTIF($H:$H,H9548),""),"")</f>
        <v/>
      </c>
      <c r="O9548" s="0" t="str">
        <f aca="false">IF(G9548=1,IF(COUNTIF(I$2:I9548,I9548)=1,COUNTIF($I:$I,I9548),""),"")</f>
        <v/>
      </c>
      <c r="P9548" s="38" t="str">
        <f aca="false">IF(G9548=1,IF(COUNTIFS(C$2:C9548,C9548,G$2:G9548,1)=1,COUNTIFS($C:$C,C9548,$G:$G,1)+ROW()/10000000,""),"")</f>
        <v/>
      </c>
      <c r="Q9548" s="0" t="str">
        <f aca="false">IF(K9548=1,IF(COUNTIFS(C$2:C9548,C9548,K$2:K9548,1)=1,1,0),"")</f>
        <v/>
      </c>
      <c r="R9548" s="0" t="str">
        <f aca="false">IF(M9548=1,IF(COUNTIFS(C$2:C9548,C9548,M$2:M9548,1)=1,1,0),"")</f>
        <v/>
      </c>
      <c r="S9548" s="0" t="str">
        <f aca="false">IF(L9548=1,IF(COUNTIFS(C$2:C9548,C9548,L$2:L9548,1)=1,1,0),"")</f>
        <v/>
      </c>
      <c r="T9548" s="38" t="str">
        <f aca="false">IF(N9548="","",N9548+ROW()/10000000)</f>
        <v/>
      </c>
      <c r="U9548" s="0" t="str">
        <f aca="false">IF(G9548=1,IF(B9548="",1,0),"")</f>
        <v/>
      </c>
    </row>
    <row r="9549" customFormat="false" ht="15" hidden="false" customHeight="false" outlineLevel="0" collapsed="false">
      <c r="A9549" s="35"/>
      <c r="B9549" s="35"/>
      <c r="G9549" s="0" t="str">
        <f aca="false">IF(A9549="","",IF(AND(A9549&gt;=Debut,A9549&lt;Fin),1,0))</f>
        <v/>
      </c>
      <c r="H9549" s="0" t="str">
        <f aca="false">IF(G9549=1,INT(ROUND((A9549-Debut)*86400,0)/600),"")</f>
        <v/>
      </c>
      <c r="I9549" s="0" t="str">
        <f aca="false">IF(G9549=1,INT(ROUND((A9549-Debut)*86400,0)/3600),"")</f>
        <v/>
      </c>
      <c r="J9549" s="0" t="str">
        <f aca="false">IF(OR(A9549="",B9549=""),"",ROUND((B9549-A9549)*86400,0))</f>
        <v/>
      </c>
      <c r="K9549" s="37" t="str">
        <f aca="false">IF(G9549=1,IF(COUNTIFS($C:$C,C9549,$G:$G,1,$A:$A,"&gt;="&amp;(A9549-FenetreInterm/86400),$A:$A,"&lt;="&amp;A9549)&gt;=NbInterm,1,0),"")</f>
        <v/>
      </c>
      <c r="L9549" s="37" t="str">
        <f aca="false">IF(G9549=1,IF(B9549="",0,IF(J9549&lt;SeuilFugitive,1,0)),"")</f>
        <v/>
      </c>
      <c r="M9549" s="37" t="str">
        <f aca="false">IF(G9549=1,IF(B9549="",IF((Fin-A9549)*24&gt;SeuilFigee,1,0),IF(J9549&gt;SeuilFigee*3600,1,0)),"")</f>
        <v/>
      </c>
      <c r="N9549" s="0" t="str">
        <f aca="false">IF(G9549=1,IF(COUNTIF(H$2:H9549,H9549)=1,COUNTIF($H:$H,H9549),""),"")</f>
        <v/>
      </c>
      <c r="O9549" s="0" t="str">
        <f aca="false">IF(G9549=1,IF(COUNTIF(I$2:I9549,I9549)=1,COUNTIF($I:$I,I9549),""),"")</f>
        <v/>
      </c>
      <c r="P9549" s="38" t="str">
        <f aca="false">IF(G9549=1,IF(COUNTIFS(C$2:C9549,C9549,G$2:G9549,1)=1,COUNTIFS($C:$C,C9549,$G:$G,1)+ROW()/10000000,""),"")</f>
        <v/>
      </c>
      <c r="Q9549" s="0" t="str">
        <f aca="false">IF(K9549=1,IF(COUNTIFS(C$2:C9549,C9549,K$2:K9549,1)=1,1,0),"")</f>
        <v/>
      </c>
      <c r="R9549" s="0" t="str">
        <f aca="false">IF(M9549=1,IF(COUNTIFS(C$2:C9549,C9549,M$2:M9549,1)=1,1,0),"")</f>
        <v/>
      </c>
      <c r="S9549" s="0" t="str">
        <f aca="false">IF(L9549=1,IF(COUNTIFS(C$2:C9549,C9549,L$2:L9549,1)=1,1,0),"")</f>
        <v/>
      </c>
      <c r="T9549" s="38" t="str">
        <f aca="false">IF(N9549="","",N9549+ROW()/10000000)</f>
        <v/>
      </c>
      <c r="U9549" s="0" t="str">
        <f aca="false">IF(G9549=1,IF(B9549="",1,0),"")</f>
        <v/>
      </c>
    </row>
    <row r="9550" customFormat="false" ht="15" hidden="false" customHeight="false" outlineLevel="0" collapsed="false">
      <c r="A9550" s="35"/>
      <c r="B9550" s="35"/>
      <c r="G9550" s="0" t="str">
        <f aca="false">IF(A9550="","",IF(AND(A9550&gt;=Debut,A9550&lt;Fin),1,0))</f>
        <v/>
      </c>
      <c r="H9550" s="0" t="str">
        <f aca="false">IF(G9550=1,INT(ROUND((A9550-Debut)*86400,0)/600),"")</f>
        <v/>
      </c>
      <c r="I9550" s="0" t="str">
        <f aca="false">IF(G9550=1,INT(ROUND((A9550-Debut)*86400,0)/3600),"")</f>
        <v/>
      </c>
      <c r="J9550" s="0" t="str">
        <f aca="false">IF(OR(A9550="",B9550=""),"",ROUND((B9550-A9550)*86400,0))</f>
        <v/>
      </c>
      <c r="K9550" s="37" t="str">
        <f aca="false">IF(G9550=1,IF(COUNTIFS($C:$C,C9550,$G:$G,1,$A:$A,"&gt;="&amp;(A9550-FenetreInterm/86400),$A:$A,"&lt;="&amp;A9550)&gt;=NbInterm,1,0),"")</f>
        <v/>
      </c>
      <c r="L9550" s="37" t="str">
        <f aca="false">IF(G9550=1,IF(B9550="",0,IF(J9550&lt;SeuilFugitive,1,0)),"")</f>
        <v/>
      </c>
      <c r="M9550" s="37" t="str">
        <f aca="false">IF(G9550=1,IF(B9550="",IF((Fin-A9550)*24&gt;SeuilFigee,1,0),IF(J9550&gt;SeuilFigee*3600,1,0)),"")</f>
        <v/>
      </c>
      <c r="N9550" s="0" t="str">
        <f aca="false">IF(G9550=1,IF(COUNTIF(H$2:H9550,H9550)=1,COUNTIF($H:$H,H9550),""),"")</f>
        <v/>
      </c>
      <c r="O9550" s="0" t="str">
        <f aca="false">IF(G9550=1,IF(COUNTIF(I$2:I9550,I9550)=1,COUNTIF($I:$I,I9550),""),"")</f>
        <v/>
      </c>
      <c r="P9550" s="38" t="str">
        <f aca="false">IF(G9550=1,IF(COUNTIFS(C$2:C9550,C9550,G$2:G9550,1)=1,COUNTIFS($C:$C,C9550,$G:$G,1)+ROW()/10000000,""),"")</f>
        <v/>
      </c>
      <c r="Q9550" s="0" t="str">
        <f aca="false">IF(K9550=1,IF(COUNTIFS(C$2:C9550,C9550,K$2:K9550,1)=1,1,0),"")</f>
        <v/>
      </c>
      <c r="R9550" s="0" t="str">
        <f aca="false">IF(M9550=1,IF(COUNTIFS(C$2:C9550,C9550,M$2:M9550,1)=1,1,0),"")</f>
        <v/>
      </c>
      <c r="S9550" s="0" t="str">
        <f aca="false">IF(L9550=1,IF(COUNTIFS(C$2:C9550,C9550,L$2:L9550,1)=1,1,0),"")</f>
        <v/>
      </c>
      <c r="T9550" s="38" t="str">
        <f aca="false">IF(N9550="","",N9550+ROW()/10000000)</f>
        <v/>
      </c>
      <c r="U9550" s="0" t="str">
        <f aca="false">IF(G9550=1,IF(B9550="",1,0),"")</f>
        <v/>
      </c>
    </row>
    <row r="9551" customFormat="false" ht="15" hidden="false" customHeight="false" outlineLevel="0" collapsed="false">
      <c r="A9551" s="35"/>
      <c r="B9551" s="35"/>
      <c r="G9551" s="0" t="str">
        <f aca="false">IF(A9551="","",IF(AND(A9551&gt;=Debut,A9551&lt;Fin),1,0))</f>
        <v/>
      </c>
      <c r="H9551" s="0" t="str">
        <f aca="false">IF(G9551=1,INT(ROUND((A9551-Debut)*86400,0)/600),"")</f>
        <v/>
      </c>
      <c r="I9551" s="0" t="str">
        <f aca="false">IF(G9551=1,INT(ROUND((A9551-Debut)*86400,0)/3600),"")</f>
        <v/>
      </c>
      <c r="J9551" s="0" t="str">
        <f aca="false">IF(OR(A9551="",B9551=""),"",ROUND((B9551-A9551)*86400,0))</f>
        <v/>
      </c>
      <c r="K9551" s="37" t="str">
        <f aca="false">IF(G9551=1,IF(COUNTIFS($C:$C,C9551,$G:$G,1,$A:$A,"&gt;="&amp;(A9551-FenetreInterm/86400),$A:$A,"&lt;="&amp;A9551)&gt;=NbInterm,1,0),"")</f>
        <v/>
      </c>
      <c r="L9551" s="37" t="str">
        <f aca="false">IF(G9551=1,IF(B9551="",0,IF(J9551&lt;SeuilFugitive,1,0)),"")</f>
        <v/>
      </c>
      <c r="M9551" s="37" t="str">
        <f aca="false">IF(G9551=1,IF(B9551="",IF((Fin-A9551)*24&gt;SeuilFigee,1,0),IF(J9551&gt;SeuilFigee*3600,1,0)),"")</f>
        <v/>
      </c>
      <c r="N9551" s="0" t="str">
        <f aca="false">IF(G9551=1,IF(COUNTIF(H$2:H9551,H9551)=1,COUNTIF($H:$H,H9551),""),"")</f>
        <v/>
      </c>
      <c r="O9551" s="0" t="str">
        <f aca="false">IF(G9551=1,IF(COUNTIF(I$2:I9551,I9551)=1,COUNTIF($I:$I,I9551),""),"")</f>
        <v/>
      </c>
      <c r="P9551" s="38" t="str">
        <f aca="false">IF(G9551=1,IF(COUNTIFS(C$2:C9551,C9551,G$2:G9551,1)=1,COUNTIFS($C:$C,C9551,$G:$G,1)+ROW()/10000000,""),"")</f>
        <v/>
      </c>
      <c r="Q9551" s="0" t="str">
        <f aca="false">IF(K9551=1,IF(COUNTIFS(C$2:C9551,C9551,K$2:K9551,1)=1,1,0),"")</f>
        <v/>
      </c>
      <c r="R9551" s="0" t="str">
        <f aca="false">IF(M9551=1,IF(COUNTIFS(C$2:C9551,C9551,M$2:M9551,1)=1,1,0),"")</f>
        <v/>
      </c>
      <c r="S9551" s="0" t="str">
        <f aca="false">IF(L9551=1,IF(COUNTIFS(C$2:C9551,C9551,L$2:L9551,1)=1,1,0),"")</f>
        <v/>
      </c>
      <c r="T9551" s="38" t="str">
        <f aca="false">IF(N9551="","",N9551+ROW()/10000000)</f>
        <v/>
      </c>
      <c r="U9551" s="0" t="str">
        <f aca="false">IF(G9551=1,IF(B9551="",1,0),"")</f>
        <v/>
      </c>
    </row>
    <row r="9552" customFormat="false" ht="15" hidden="false" customHeight="false" outlineLevel="0" collapsed="false">
      <c r="A9552" s="35"/>
      <c r="B9552" s="35"/>
      <c r="G9552" s="0" t="str">
        <f aca="false">IF(A9552="","",IF(AND(A9552&gt;=Debut,A9552&lt;Fin),1,0))</f>
        <v/>
      </c>
      <c r="H9552" s="0" t="str">
        <f aca="false">IF(G9552=1,INT(ROUND((A9552-Debut)*86400,0)/600),"")</f>
        <v/>
      </c>
      <c r="I9552" s="0" t="str">
        <f aca="false">IF(G9552=1,INT(ROUND((A9552-Debut)*86400,0)/3600),"")</f>
        <v/>
      </c>
      <c r="J9552" s="0" t="str">
        <f aca="false">IF(OR(A9552="",B9552=""),"",ROUND((B9552-A9552)*86400,0))</f>
        <v/>
      </c>
      <c r="K9552" s="37" t="str">
        <f aca="false">IF(G9552=1,IF(COUNTIFS($C:$C,C9552,$G:$G,1,$A:$A,"&gt;="&amp;(A9552-FenetreInterm/86400),$A:$A,"&lt;="&amp;A9552)&gt;=NbInterm,1,0),"")</f>
        <v/>
      </c>
      <c r="L9552" s="37" t="str">
        <f aca="false">IF(G9552=1,IF(B9552="",0,IF(J9552&lt;SeuilFugitive,1,0)),"")</f>
        <v/>
      </c>
      <c r="M9552" s="37" t="str">
        <f aca="false">IF(G9552=1,IF(B9552="",IF((Fin-A9552)*24&gt;SeuilFigee,1,0),IF(J9552&gt;SeuilFigee*3600,1,0)),"")</f>
        <v/>
      </c>
      <c r="N9552" s="0" t="str">
        <f aca="false">IF(G9552=1,IF(COUNTIF(H$2:H9552,H9552)=1,COUNTIF($H:$H,H9552),""),"")</f>
        <v/>
      </c>
      <c r="O9552" s="0" t="str">
        <f aca="false">IF(G9552=1,IF(COUNTIF(I$2:I9552,I9552)=1,COUNTIF($I:$I,I9552),""),"")</f>
        <v/>
      </c>
      <c r="P9552" s="38" t="str">
        <f aca="false">IF(G9552=1,IF(COUNTIFS(C$2:C9552,C9552,G$2:G9552,1)=1,COUNTIFS($C:$C,C9552,$G:$G,1)+ROW()/10000000,""),"")</f>
        <v/>
      </c>
      <c r="Q9552" s="0" t="str">
        <f aca="false">IF(K9552=1,IF(COUNTIFS(C$2:C9552,C9552,K$2:K9552,1)=1,1,0),"")</f>
        <v/>
      </c>
      <c r="R9552" s="0" t="str">
        <f aca="false">IF(M9552=1,IF(COUNTIFS(C$2:C9552,C9552,M$2:M9552,1)=1,1,0),"")</f>
        <v/>
      </c>
      <c r="S9552" s="0" t="str">
        <f aca="false">IF(L9552=1,IF(COUNTIFS(C$2:C9552,C9552,L$2:L9552,1)=1,1,0),"")</f>
        <v/>
      </c>
      <c r="T9552" s="38" t="str">
        <f aca="false">IF(N9552="","",N9552+ROW()/10000000)</f>
        <v/>
      </c>
      <c r="U9552" s="0" t="str">
        <f aca="false">IF(G9552=1,IF(B9552="",1,0),"")</f>
        <v/>
      </c>
    </row>
    <row r="9553" customFormat="false" ht="15" hidden="false" customHeight="false" outlineLevel="0" collapsed="false">
      <c r="A9553" s="35"/>
      <c r="B9553" s="35"/>
      <c r="G9553" s="0" t="str">
        <f aca="false">IF(A9553="","",IF(AND(A9553&gt;=Debut,A9553&lt;Fin),1,0))</f>
        <v/>
      </c>
      <c r="H9553" s="0" t="str">
        <f aca="false">IF(G9553=1,INT(ROUND((A9553-Debut)*86400,0)/600),"")</f>
        <v/>
      </c>
      <c r="I9553" s="0" t="str">
        <f aca="false">IF(G9553=1,INT(ROUND((A9553-Debut)*86400,0)/3600),"")</f>
        <v/>
      </c>
      <c r="J9553" s="0" t="str">
        <f aca="false">IF(OR(A9553="",B9553=""),"",ROUND((B9553-A9553)*86400,0))</f>
        <v/>
      </c>
      <c r="K9553" s="37" t="str">
        <f aca="false">IF(G9553=1,IF(COUNTIFS($C:$C,C9553,$G:$G,1,$A:$A,"&gt;="&amp;(A9553-FenetreInterm/86400),$A:$A,"&lt;="&amp;A9553)&gt;=NbInterm,1,0),"")</f>
        <v/>
      </c>
      <c r="L9553" s="37" t="str">
        <f aca="false">IF(G9553=1,IF(B9553="",0,IF(J9553&lt;SeuilFugitive,1,0)),"")</f>
        <v/>
      </c>
      <c r="M9553" s="37" t="str">
        <f aca="false">IF(G9553=1,IF(B9553="",IF((Fin-A9553)*24&gt;SeuilFigee,1,0),IF(J9553&gt;SeuilFigee*3600,1,0)),"")</f>
        <v/>
      </c>
      <c r="N9553" s="0" t="str">
        <f aca="false">IF(G9553=1,IF(COUNTIF(H$2:H9553,H9553)=1,COUNTIF($H:$H,H9553),""),"")</f>
        <v/>
      </c>
      <c r="O9553" s="0" t="str">
        <f aca="false">IF(G9553=1,IF(COUNTIF(I$2:I9553,I9553)=1,COUNTIF($I:$I,I9553),""),"")</f>
        <v/>
      </c>
      <c r="P9553" s="38" t="str">
        <f aca="false">IF(G9553=1,IF(COUNTIFS(C$2:C9553,C9553,G$2:G9553,1)=1,COUNTIFS($C:$C,C9553,$G:$G,1)+ROW()/10000000,""),"")</f>
        <v/>
      </c>
      <c r="Q9553" s="0" t="str">
        <f aca="false">IF(K9553=1,IF(COUNTIFS(C$2:C9553,C9553,K$2:K9553,1)=1,1,0),"")</f>
        <v/>
      </c>
      <c r="R9553" s="0" t="str">
        <f aca="false">IF(M9553=1,IF(COUNTIFS(C$2:C9553,C9553,M$2:M9553,1)=1,1,0),"")</f>
        <v/>
      </c>
      <c r="S9553" s="0" t="str">
        <f aca="false">IF(L9553=1,IF(COUNTIFS(C$2:C9553,C9553,L$2:L9553,1)=1,1,0),"")</f>
        <v/>
      </c>
      <c r="T9553" s="38" t="str">
        <f aca="false">IF(N9553="","",N9553+ROW()/10000000)</f>
        <v/>
      </c>
      <c r="U9553" s="0" t="str">
        <f aca="false">IF(G9553=1,IF(B9553="",1,0),"")</f>
        <v/>
      </c>
    </row>
    <row r="9554" customFormat="false" ht="15" hidden="false" customHeight="false" outlineLevel="0" collapsed="false">
      <c r="A9554" s="35"/>
      <c r="B9554" s="35"/>
      <c r="G9554" s="0" t="str">
        <f aca="false">IF(A9554="","",IF(AND(A9554&gt;=Debut,A9554&lt;Fin),1,0))</f>
        <v/>
      </c>
      <c r="H9554" s="0" t="str">
        <f aca="false">IF(G9554=1,INT(ROUND((A9554-Debut)*86400,0)/600),"")</f>
        <v/>
      </c>
      <c r="I9554" s="0" t="str">
        <f aca="false">IF(G9554=1,INT(ROUND((A9554-Debut)*86400,0)/3600),"")</f>
        <v/>
      </c>
      <c r="J9554" s="0" t="str">
        <f aca="false">IF(OR(A9554="",B9554=""),"",ROUND((B9554-A9554)*86400,0))</f>
        <v/>
      </c>
      <c r="K9554" s="37" t="str">
        <f aca="false">IF(G9554=1,IF(COUNTIFS($C:$C,C9554,$G:$G,1,$A:$A,"&gt;="&amp;(A9554-FenetreInterm/86400),$A:$A,"&lt;="&amp;A9554)&gt;=NbInterm,1,0),"")</f>
        <v/>
      </c>
      <c r="L9554" s="37" t="str">
        <f aca="false">IF(G9554=1,IF(B9554="",0,IF(J9554&lt;SeuilFugitive,1,0)),"")</f>
        <v/>
      </c>
      <c r="M9554" s="37" t="str">
        <f aca="false">IF(G9554=1,IF(B9554="",IF((Fin-A9554)*24&gt;SeuilFigee,1,0),IF(J9554&gt;SeuilFigee*3600,1,0)),"")</f>
        <v/>
      </c>
      <c r="N9554" s="0" t="str">
        <f aca="false">IF(G9554=1,IF(COUNTIF(H$2:H9554,H9554)=1,COUNTIF($H:$H,H9554),""),"")</f>
        <v/>
      </c>
      <c r="O9554" s="0" t="str">
        <f aca="false">IF(G9554=1,IF(COUNTIF(I$2:I9554,I9554)=1,COUNTIF($I:$I,I9554),""),"")</f>
        <v/>
      </c>
      <c r="P9554" s="38" t="str">
        <f aca="false">IF(G9554=1,IF(COUNTIFS(C$2:C9554,C9554,G$2:G9554,1)=1,COUNTIFS($C:$C,C9554,$G:$G,1)+ROW()/10000000,""),"")</f>
        <v/>
      </c>
      <c r="Q9554" s="0" t="str">
        <f aca="false">IF(K9554=1,IF(COUNTIFS(C$2:C9554,C9554,K$2:K9554,1)=1,1,0),"")</f>
        <v/>
      </c>
      <c r="R9554" s="0" t="str">
        <f aca="false">IF(M9554=1,IF(COUNTIFS(C$2:C9554,C9554,M$2:M9554,1)=1,1,0),"")</f>
        <v/>
      </c>
      <c r="S9554" s="0" t="str">
        <f aca="false">IF(L9554=1,IF(COUNTIFS(C$2:C9554,C9554,L$2:L9554,1)=1,1,0),"")</f>
        <v/>
      </c>
      <c r="T9554" s="38" t="str">
        <f aca="false">IF(N9554="","",N9554+ROW()/10000000)</f>
        <v/>
      </c>
      <c r="U9554" s="0" t="str">
        <f aca="false">IF(G9554=1,IF(B9554="",1,0),"")</f>
        <v/>
      </c>
    </row>
    <row r="9555" customFormat="false" ht="15" hidden="false" customHeight="false" outlineLevel="0" collapsed="false">
      <c r="A9555" s="35"/>
      <c r="B9555" s="35"/>
      <c r="G9555" s="0" t="str">
        <f aca="false">IF(A9555="","",IF(AND(A9555&gt;=Debut,A9555&lt;Fin),1,0))</f>
        <v/>
      </c>
      <c r="H9555" s="0" t="str">
        <f aca="false">IF(G9555=1,INT(ROUND((A9555-Debut)*86400,0)/600),"")</f>
        <v/>
      </c>
      <c r="I9555" s="0" t="str">
        <f aca="false">IF(G9555=1,INT(ROUND((A9555-Debut)*86400,0)/3600),"")</f>
        <v/>
      </c>
      <c r="J9555" s="0" t="str">
        <f aca="false">IF(OR(A9555="",B9555=""),"",ROUND((B9555-A9555)*86400,0))</f>
        <v/>
      </c>
      <c r="K9555" s="37" t="str">
        <f aca="false">IF(G9555=1,IF(COUNTIFS($C:$C,C9555,$G:$G,1,$A:$A,"&gt;="&amp;(A9555-FenetreInterm/86400),$A:$A,"&lt;="&amp;A9555)&gt;=NbInterm,1,0),"")</f>
        <v/>
      </c>
      <c r="L9555" s="37" t="str">
        <f aca="false">IF(G9555=1,IF(B9555="",0,IF(J9555&lt;SeuilFugitive,1,0)),"")</f>
        <v/>
      </c>
      <c r="M9555" s="37" t="str">
        <f aca="false">IF(G9555=1,IF(B9555="",IF((Fin-A9555)*24&gt;SeuilFigee,1,0),IF(J9555&gt;SeuilFigee*3600,1,0)),"")</f>
        <v/>
      </c>
      <c r="N9555" s="0" t="str">
        <f aca="false">IF(G9555=1,IF(COUNTIF(H$2:H9555,H9555)=1,COUNTIF($H:$H,H9555),""),"")</f>
        <v/>
      </c>
      <c r="O9555" s="0" t="str">
        <f aca="false">IF(G9555=1,IF(COUNTIF(I$2:I9555,I9555)=1,COUNTIF($I:$I,I9555),""),"")</f>
        <v/>
      </c>
      <c r="P9555" s="38" t="str">
        <f aca="false">IF(G9555=1,IF(COUNTIFS(C$2:C9555,C9555,G$2:G9555,1)=1,COUNTIFS($C:$C,C9555,$G:$G,1)+ROW()/10000000,""),"")</f>
        <v/>
      </c>
      <c r="Q9555" s="0" t="str">
        <f aca="false">IF(K9555=1,IF(COUNTIFS(C$2:C9555,C9555,K$2:K9555,1)=1,1,0),"")</f>
        <v/>
      </c>
      <c r="R9555" s="0" t="str">
        <f aca="false">IF(M9555=1,IF(COUNTIFS(C$2:C9555,C9555,M$2:M9555,1)=1,1,0),"")</f>
        <v/>
      </c>
      <c r="S9555" s="0" t="str">
        <f aca="false">IF(L9555=1,IF(COUNTIFS(C$2:C9555,C9555,L$2:L9555,1)=1,1,0),"")</f>
        <v/>
      </c>
      <c r="T9555" s="38" t="str">
        <f aca="false">IF(N9555="","",N9555+ROW()/10000000)</f>
        <v/>
      </c>
      <c r="U9555" s="0" t="str">
        <f aca="false">IF(G9555=1,IF(B9555="",1,0),"")</f>
        <v/>
      </c>
    </row>
    <row r="9556" customFormat="false" ht="15" hidden="false" customHeight="false" outlineLevel="0" collapsed="false">
      <c r="A9556" s="35"/>
      <c r="B9556" s="35"/>
      <c r="G9556" s="0" t="str">
        <f aca="false">IF(A9556="","",IF(AND(A9556&gt;=Debut,A9556&lt;Fin),1,0))</f>
        <v/>
      </c>
      <c r="H9556" s="0" t="str">
        <f aca="false">IF(G9556=1,INT(ROUND((A9556-Debut)*86400,0)/600),"")</f>
        <v/>
      </c>
      <c r="I9556" s="0" t="str">
        <f aca="false">IF(G9556=1,INT(ROUND((A9556-Debut)*86400,0)/3600),"")</f>
        <v/>
      </c>
      <c r="J9556" s="0" t="str">
        <f aca="false">IF(OR(A9556="",B9556=""),"",ROUND((B9556-A9556)*86400,0))</f>
        <v/>
      </c>
      <c r="K9556" s="37" t="str">
        <f aca="false">IF(G9556=1,IF(COUNTIFS($C:$C,C9556,$G:$G,1,$A:$A,"&gt;="&amp;(A9556-FenetreInterm/86400),$A:$A,"&lt;="&amp;A9556)&gt;=NbInterm,1,0),"")</f>
        <v/>
      </c>
      <c r="L9556" s="37" t="str">
        <f aca="false">IF(G9556=1,IF(B9556="",0,IF(J9556&lt;SeuilFugitive,1,0)),"")</f>
        <v/>
      </c>
      <c r="M9556" s="37" t="str">
        <f aca="false">IF(G9556=1,IF(B9556="",IF((Fin-A9556)*24&gt;SeuilFigee,1,0),IF(J9556&gt;SeuilFigee*3600,1,0)),"")</f>
        <v/>
      </c>
      <c r="N9556" s="0" t="str">
        <f aca="false">IF(G9556=1,IF(COUNTIF(H$2:H9556,H9556)=1,COUNTIF($H:$H,H9556),""),"")</f>
        <v/>
      </c>
      <c r="O9556" s="0" t="str">
        <f aca="false">IF(G9556=1,IF(COUNTIF(I$2:I9556,I9556)=1,COUNTIF($I:$I,I9556),""),"")</f>
        <v/>
      </c>
      <c r="P9556" s="38" t="str">
        <f aca="false">IF(G9556=1,IF(COUNTIFS(C$2:C9556,C9556,G$2:G9556,1)=1,COUNTIFS($C:$C,C9556,$G:$G,1)+ROW()/10000000,""),"")</f>
        <v/>
      </c>
      <c r="Q9556" s="0" t="str">
        <f aca="false">IF(K9556=1,IF(COUNTIFS(C$2:C9556,C9556,K$2:K9556,1)=1,1,0),"")</f>
        <v/>
      </c>
      <c r="R9556" s="0" t="str">
        <f aca="false">IF(M9556=1,IF(COUNTIFS(C$2:C9556,C9556,M$2:M9556,1)=1,1,0),"")</f>
        <v/>
      </c>
      <c r="S9556" s="0" t="str">
        <f aca="false">IF(L9556=1,IF(COUNTIFS(C$2:C9556,C9556,L$2:L9556,1)=1,1,0),"")</f>
        <v/>
      </c>
      <c r="T9556" s="38" t="str">
        <f aca="false">IF(N9556="","",N9556+ROW()/10000000)</f>
        <v/>
      </c>
      <c r="U9556" s="0" t="str">
        <f aca="false">IF(G9556=1,IF(B9556="",1,0),"")</f>
        <v/>
      </c>
    </row>
    <row r="9557" customFormat="false" ht="15" hidden="false" customHeight="false" outlineLevel="0" collapsed="false">
      <c r="A9557" s="35"/>
      <c r="B9557" s="35"/>
      <c r="G9557" s="0" t="str">
        <f aca="false">IF(A9557="","",IF(AND(A9557&gt;=Debut,A9557&lt;Fin),1,0))</f>
        <v/>
      </c>
      <c r="H9557" s="0" t="str">
        <f aca="false">IF(G9557=1,INT(ROUND((A9557-Debut)*86400,0)/600),"")</f>
        <v/>
      </c>
      <c r="I9557" s="0" t="str">
        <f aca="false">IF(G9557=1,INT(ROUND((A9557-Debut)*86400,0)/3600),"")</f>
        <v/>
      </c>
      <c r="J9557" s="0" t="str">
        <f aca="false">IF(OR(A9557="",B9557=""),"",ROUND((B9557-A9557)*86400,0))</f>
        <v/>
      </c>
      <c r="K9557" s="37" t="str">
        <f aca="false">IF(G9557=1,IF(COUNTIFS($C:$C,C9557,$G:$G,1,$A:$A,"&gt;="&amp;(A9557-FenetreInterm/86400),$A:$A,"&lt;="&amp;A9557)&gt;=NbInterm,1,0),"")</f>
        <v/>
      </c>
      <c r="L9557" s="37" t="str">
        <f aca="false">IF(G9557=1,IF(B9557="",0,IF(J9557&lt;SeuilFugitive,1,0)),"")</f>
        <v/>
      </c>
      <c r="M9557" s="37" t="str">
        <f aca="false">IF(G9557=1,IF(B9557="",IF((Fin-A9557)*24&gt;SeuilFigee,1,0),IF(J9557&gt;SeuilFigee*3600,1,0)),"")</f>
        <v/>
      </c>
      <c r="N9557" s="0" t="str">
        <f aca="false">IF(G9557=1,IF(COUNTIF(H$2:H9557,H9557)=1,COUNTIF($H:$H,H9557),""),"")</f>
        <v/>
      </c>
      <c r="O9557" s="0" t="str">
        <f aca="false">IF(G9557=1,IF(COUNTIF(I$2:I9557,I9557)=1,COUNTIF($I:$I,I9557),""),"")</f>
        <v/>
      </c>
      <c r="P9557" s="38" t="str">
        <f aca="false">IF(G9557=1,IF(COUNTIFS(C$2:C9557,C9557,G$2:G9557,1)=1,COUNTIFS($C:$C,C9557,$G:$G,1)+ROW()/10000000,""),"")</f>
        <v/>
      </c>
      <c r="Q9557" s="0" t="str">
        <f aca="false">IF(K9557=1,IF(COUNTIFS(C$2:C9557,C9557,K$2:K9557,1)=1,1,0),"")</f>
        <v/>
      </c>
      <c r="R9557" s="0" t="str">
        <f aca="false">IF(M9557=1,IF(COUNTIFS(C$2:C9557,C9557,M$2:M9557,1)=1,1,0),"")</f>
        <v/>
      </c>
      <c r="S9557" s="0" t="str">
        <f aca="false">IF(L9557=1,IF(COUNTIFS(C$2:C9557,C9557,L$2:L9557,1)=1,1,0),"")</f>
        <v/>
      </c>
      <c r="T9557" s="38" t="str">
        <f aca="false">IF(N9557="","",N9557+ROW()/10000000)</f>
        <v/>
      </c>
      <c r="U9557" s="0" t="str">
        <f aca="false">IF(G9557=1,IF(B9557="",1,0),"")</f>
        <v/>
      </c>
    </row>
    <row r="9558" customFormat="false" ht="15" hidden="false" customHeight="false" outlineLevel="0" collapsed="false">
      <c r="A9558" s="35"/>
      <c r="B9558" s="35"/>
      <c r="G9558" s="0" t="str">
        <f aca="false">IF(A9558="","",IF(AND(A9558&gt;=Debut,A9558&lt;Fin),1,0))</f>
        <v/>
      </c>
      <c r="H9558" s="0" t="str">
        <f aca="false">IF(G9558=1,INT(ROUND((A9558-Debut)*86400,0)/600),"")</f>
        <v/>
      </c>
      <c r="I9558" s="0" t="str">
        <f aca="false">IF(G9558=1,INT(ROUND((A9558-Debut)*86400,0)/3600),"")</f>
        <v/>
      </c>
      <c r="J9558" s="0" t="str">
        <f aca="false">IF(OR(A9558="",B9558=""),"",ROUND((B9558-A9558)*86400,0))</f>
        <v/>
      </c>
      <c r="K9558" s="37" t="str">
        <f aca="false">IF(G9558=1,IF(COUNTIFS($C:$C,C9558,$G:$G,1,$A:$A,"&gt;="&amp;(A9558-FenetreInterm/86400),$A:$A,"&lt;="&amp;A9558)&gt;=NbInterm,1,0),"")</f>
        <v/>
      </c>
      <c r="L9558" s="37" t="str">
        <f aca="false">IF(G9558=1,IF(B9558="",0,IF(J9558&lt;SeuilFugitive,1,0)),"")</f>
        <v/>
      </c>
      <c r="M9558" s="37" t="str">
        <f aca="false">IF(G9558=1,IF(B9558="",IF((Fin-A9558)*24&gt;SeuilFigee,1,0),IF(J9558&gt;SeuilFigee*3600,1,0)),"")</f>
        <v/>
      </c>
      <c r="N9558" s="0" t="str">
        <f aca="false">IF(G9558=1,IF(COUNTIF(H$2:H9558,H9558)=1,COUNTIF($H:$H,H9558),""),"")</f>
        <v/>
      </c>
      <c r="O9558" s="0" t="str">
        <f aca="false">IF(G9558=1,IF(COUNTIF(I$2:I9558,I9558)=1,COUNTIF($I:$I,I9558),""),"")</f>
        <v/>
      </c>
      <c r="P9558" s="38" t="str">
        <f aca="false">IF(G9558=1,IF(COUNTIFS(C$2:C9558,C9558,G$2:G9558,1)=1,COUNTIFS($C:$C,C9558,$G:$G,1)+ROW()/10000000,""),"")</f>
        <v/>
      </c>
      <c r="Q9558" s="0" t="str">
        <f aca="false">IF(K9558=1,IF(COUNTIFS(C$2:C9558,C9558,K$2:K9558,1)=1,1,0),"")</f>
        <v/>
      </c>
      <c r="R9558" s="0" t="str">
        <f aca="false">IF(M9558=1,IF(COUNTIFS(C$2:C9558,C9558,M$2:M9558,1)=1,1,0),"")</f>
        <v/>
      </c>
      <c r="S9558" s="0" t="str">
        <f aca="false">IF(L9558=1,IF(COUNTIFS(C$2:C9558,C9558,L$2:L9558,1)=1,1,0),"")</f>
        <v/>
      </c>
      <c r="T9558" s="38" t="str">
        <f aca="false">IF(N9558="","",N9558+ROW()/10000000)</f>
        <v/>
      </c>
      <c r="U9558" s="0" t="str">
        <f aca="false">IF(G9558=1,IF(B9558="",1,0),"")</f>
        <v/>
      </c>
    </row>
    <row r="9559" customFormat="false" ht="15" hidden="false" customHeight="false" outlineLevel="0" collapsed="false">
      <c r="A9559" s="35"/>
      <c r="B9559" s="35"/>
      <c r="G9559" s="0" t="str">
        <f aca="false">IF(A9559="","",IF(AND(A9559&gt;=Debut,A9559&lt;Fin),1,0))</f>
        <v/>
      </c>
      <c r="H9559" s="0" t="str">
        <f aca="false">IF(G9559=1,INT(ROUND((A9559-Debut)*86400,0)/600),"")</f>
        <v/>
      </c>
      <c r="I9559" s="0" t="str">
        <f aca="false">IF(G9559=1,INT(ROUND((A9559-Debut)*86400,0)/3600),"")</f>
        <v/>
      </c>
      <c r="J9559" s="0" t="str">
        <f aca="false">IF(OR(A9559="",B9559=""),"",ROUND((B9559-A9559)*86400,0))</f>
        <v/>
      </c>
      <c r="K9559" s="37" t="str">
        <f aca="false">IF(G9559=1,IF(COUNTIFS($C:$C,C9559,$G:$G,1,$A:$A,"&gt;="&amp;(A9559-FenetreInterm/86400),$A:$A,"&lt;="&amp;A9559)&gt;=NbInterm,1,0),"")</f>
        <v/>
      </c>
      <c r="L9559" s="37" t="str">
        <f aca="false">IF(G9559=1,IF(B9559="",0,IF(J9559&lt;SeuilFugitive,1,0)),"")</f>
        <v/>
      </c>
      <c r="M9559" s="37" t="str">
        <f aca="false">IF(G9559=1,IF(B9559="",IF((Fin-A9559)*24&gt;SeuilFigee,1,0),IF(J9559&gt;SeuilFigee*3600,1,0)),"")</f>
        <v/>
      </c>
      <c r="N9559" s="0" t="str">
        <f aca="false">IF(G9559=1,IF(COUNTIF(H$2:H9559,H9559)=1,COUNTIF($H:$H,H9559),""),"")</f>
        <v/>
      </c>
      <c r="O9559" s="0" t="str">
        <f aca="false">IF(G9559=1,IF(COUNTIF(I$2:I9559,I9559)=1,COUNTIF($I:$I,I9559),""),"")</f>
        <v/>
      </c>
      <c r="P9559" s="38" t="str">
        <f aca="false">IF(G9559=1,IF(COUNTIFS(C$2:C9559,C9559,G$2:G9559,1)=1,COUNTIFS($C:$C,C9559,$G:$G,1)+ROW()/10000000,""),"")</f>
        <v/>
      </c>
      <c r="Q9559" s="0" t="str">
        <f aca="false">IF(K9559=1,IF(COUNTIFS(C$2:C9559,C9559,K$2:K9559,1)=1,1,0),"")</f>
        <v/>
      </c>
      <c r="R9559" s="0" t="str">
        <f aca="false">IF(M9559=1,IF(COUNTIFS(C$2:C9559,C9559,M$2:M9559,1)=1,1,0),"")</f>
        <v/>
      </c>
      <c r="S9559" s="0" t="str">
        <f aca="false">IF(L9559=1,IF(COUNTIFS(C$2:C9559,C9559,L$2:L9559,1)=1,1,0),"")</f>
        <v/>
      </c>
      <c r="T9559" s="38" t="str">
        <f aca="false">IF(N9559="","",N9559+ROW()/10000000)</f>
        <v/>
      </c>
      <c r="U9559" s="0" t="str">
        <f aca="false">IF(G9559=1,IF(B9559="",1,0),"")</f>
        <v/>
      </c>
    </row>
    <row r="9560" customFormat="false" ht="15" hidden="false" customHeight="false" outlineLevel="0" collapsed="false">
      <c r="A9560" s="35"/>
      <c r="B9560" s="35"/>
      <c r="G9560" s="0" t="str">
        <f aca="false">IF(A9560="","",IF(AND(A9560&gt;=Debut,A9560&lt;Fin),1,0))</f>
        <v/>
      </c>
      <c r="H9560" s="0" t="str">
        <f aca="false">IF(G9560=1,INT(ROUND((A9560-Debut)*86400,0)/600),"")</f>
        <v/>
      </c>
      <c r="I9560" s="0" t="str">
        <f aca="false">IF(G9560=1,INT(ROUND((A9560-Debut)*86400,0)/3600),"")</f>
        <v/>
      </c>
      <c r="J9560" s="0" t="str">
        <f aca="false">IF(OR(A9560="",B9560=""),"",ROUND((B9560-A9560)*86400,0))</f>
        <v/>
      </c>
      <c r="K9560" s="37" t="str">
        <f aca="false">IF(G9560=1,IF(COUNTIFS($C:$C,C9560,$G:$G,1,$A:$A,"&gt;="&amp;(A9560-FenetreInterm/86400),$A:$A,"&lt;="&amp;A9560)&gt;=NbInterm,1,0),"")</f>
        <v/>
      </c>
      <c r="L9560" s="37" t="str">
        <f aca="false">IF(G9560=1,IF(B9560="",0,IF(J9560&lt;SeuilFugitive,1,0)),"")</f>
        <v/>
      </c>
      <c r="M9560" s="37" t="str">
        <f aca="false">IF(G9560=1,IF(B9560="",IF((Fin-A9560)*24&gt;SeuilFigee,1,0),IF(J9560&gt;SeuilFigee*3600,1,0)),"")</f>
        <v/>
      </c>
      <c r="N9560" s="0" t="str">
        <f aca="false">IF(G9560=1,IF(COUNTIF(H$2:H9560,H9560)=1,COUNTIF($H:$H,H9560),""),"")</f>
        <v/>
      </c>
      <c r="O9560" s="0" t="str">
        <f aca="false">IF(G9560=1,IF(COUNTIF(I$2:I9560,I9560)=1,COUNTIF($I:$I,I9560),""),"")</f>
        <v/>
      </c>
      <c r="P9560" s="38" t="str">
        <f aca="false">IF(G9560=1,IF(COUNTIFS(C$2:C9560,C9560,G$2:G9560,1)=1,COUNTIFS($C:$C,C9560,$G:$G,1)+ROW()/10000000,""),"")</f>
        <v/>
      </c>
      <c r="Q9560" s="0" t="str">
        <f aca="false">IF(K9560=1,IF(COUNTIFS(C$2:C9560,C9560,K$2:K9560,1)=1,1,0),"")</f>
        <v/>
      </c>
      <c r="R9560" s="0" t="str">
        <f aca="false">IF(M9560=1,IF(COUNTIFS(C$2:C9560,C9560,M$2:M9560,1)=1,1,0),"")</f>
        <v/>
      </c>
      <c r="S9560" s="0" t="str">
        <f aca="false">IF(L9560=1,IF(COUNTIFS(C$2:C9560,C9560,L$2:L9560,1)=1,1,0),"")</f>
        <v/>
      </c>
      <c r="T9560" s="38" t="str">
        <f aca="false">IF(N9560="","",N9560+ROW()/10000000)</f>
        <v/>
      </c>
      <c r="U9560" s="0" t="str">
        <f aca="false">IF(G9560=1,IF(B9560="",1,0),"")</f>
        <v/>
      </c>
    </row>
    <row r="9561" customFormat="false" ht="15" hidden="false" customHeight="false" outlineLevel="0" collapsed="false">
      <c r="A9561" s="35"/>
      <c r="B9561" s="35"/>
      <c r="G9561" s="0" t="str">
        <f aca="false">IF(A9561="","",IF(AND(A9561&gt;=Debut,A9561&lt;Fin),1,0))</f>
        <v/>
      </c>
      <c r="H9561" s="0" t="str">
        <f aca="false">IF(G9561=1,INT(ROUND((A9561-Debut)*86400,0)/600),"")</f>
        <v/>
      </c>
      <c r="I9561" s="0" t="str">
        <f aca="false">IF(G9561=1,INT(ROUND((A9561-Debut)*86400,0)/3600),"")</f>
        <v/>
      </c>
      <c r="J9561" s="0" t="str">
        <f aca="false">IF(OR(A9561="",B9561=""),"",ROUND((B9561-A9561)*86400,0))</f>
        <v/>
      </c>
      <c r="K9561" s="37" t="str">
        <f aca="false">IF(G9561=1,IF(COUNTIFS($C:$C,C9561,$G:$G,1,$A:$A,"&gt;="&amp;(A9561-FenetreInterm/86400),$A:$A,"&lt;="&amp;A9561)&gt;=NbInterm,1,0),"")</f>
        <v/>
      </c>
      <c r="L9561" s="37" t="str">
        <f aca="false">IF(G9561=1,IF(B9561="",0,IF(J9561&lt;SeuilFugitive,1,0)),"")</f>
        <v/>
      </c>
      <c r="M9561" s="37" t="str">
        <f aca="false">IF(G9561=1,IF(B9561="",IF((Fin-A9561)*24&gt;SeuilFigee,1,0),IF(J9561&gt;SeuilFigee*3600,1,0)),"")</f>
        <v/>
      </c>
      <c r="N9561" s="0" t="str">
        <f aca="false">IF(G9561=1,IF(COUNTIF(H$2:H9561,H9561)=1,COUNTIF($H:$H,H9561),""),"")</f>
        <v/>
      </c>
      <c r="O9561" s="0" t="str">
        <f aca="false">IF(G9561=1,IF(COUNTIF(I$2:I9561,I9561)=1,COUNTIF($I:$I,I9561),""),"")</f>
        <v/>
      </c>
      <c r="P9561" s="38" t="str">
        <f aca="false">IF(G9561=1,IF(COUNTIFS(C$2:C9561,C9561,G$2:G9561,1)=1,COUNTIFS($C:$C,C9561,$G:$G,1)+ROW()/10000000,""),"")</f>
        <v/>
      </c>
      <c r="Q9561" s="0" t="str">
        <f aca="false">IF(K9561=1,IF(COUNTIFS(C$2:C9561,C9561,K$2:K9561,1)=1,1,0),"")</f>
        <v/>
      </c>
      <c r="R9561" s="0" t="str">
        <f aca="false">IF(M9561=1,IF(COUNTIFS(C$2:C9561,C9561,M$2:M9561,1)=1,1,0),"")</f>
        <v/>
      </c>
      <c r="S9561" s="0" t="str">
        <f aca="false">IF(L9561=1,IF(COUNTIFS(C$2:C9561,C9561,L$2:L9561,1)=1,1,0),"")</f>
        <v/>
      </c>
      <c r="T9561" s="38" t="str">
        <f aca="false">IF(N9561="","",N9561+ROW()/10000000)</f>
        <v/>
      </c>
      <c r="U9561" s="0" t="str">
        <f aca="false">IF(G9561=1,IF(B9561="",1,0),"")</f>
        <v/>
      </c>
    </row>
    <row r="9562" customFormat="false" ht="15" hidden="false" customHeight="false" outlineLevel="0" collapsed="false">
      <c r="A9562" s="35"/>
      <c r="B9562" s="35"/>
      <c r="G9562" s="0" t="str">
        <f aca="false">IF(A9562="","",IF(AND(A9562&gt;=Debut,A9562&lt;Fin),1,0))</f>
        <v/>
      </c>
      <c r="H9562" s="0" t="str">
        <f aca="false">IF(G9562=1,INT(ROUND((A9562-Debut)*86400,0)/600),"")</f>
        <v/>
      </c>
      <c r="I9562" s="0" t="str">
        <f aca="false">IF(G9562=1,INT(ROUND((A9562-Debut)*86400,0)/3600),"")</f>
        <v/>
      </c>
      <c r="J9562" s="0" t="str">
        <f aca="false">IF(OR(A9562="",B9562=""),"",ROUND((B9562-A9562)*86400,0))</f>
        <v/>
      </c>
      <c r="K9562" s="37" t="str">
        <f aca="false">IF(G9562=1,IF(COUNTIFS($C:$C,C9562,$G:$G,1,$A:$A,"&gt;="&amp;(A9562-FenetreInterm/86400),$A:$A,"&lt;="&amp;A9562)&gt;=NbInterm,1,0),"")</f>
        <v/>
      </c>
      <c r="L9562" s="37" t="str">
        <f aca="false">IF(G9562=1,IF(B9562="",0,IF(J9562&lt;SeuilFugitive,1,0)),"")</f>
        <v/>
      </c>
      <c r="M9562" s="37" t="str">
        <f aca="false">IF(G9562=1,IF(B9562="",IF((Fin-A9562)*24&gt;SeuilFigee,1,0),IF(J9562&gt;SeuilFigee*3600,1,0)),"")</f>
        <v/>
      </c>
      <c r="N9562" s="0" t="str">
        <f aca="false">IF(G9562=1,IF(COUNTIF(H$2:H9562,H9562)=1,COUNTIF($H:$H,H9562),""),"")</f>
        <v/>
      </c>
      <c r="O9562" s="0" t="str">
        <f aca="false">IF(G9562=1,IF(COUNTIF(I$2:I9562,I9562)=1,COUNTIF($I:$I,I9562),""),"")</f>
        <v/>
      </c>
      <c r="P9562" s="38" t="str">
        <f aca="false">IF(G9562=1,IF(COUNTIFS(C$2:C9562,C9562,G$2:G9562,1)=1,COUNTIFS($C:$C,C9562,$G:$G,1)+ROW()/10000000,""),"")</f>
        <v/>
      </c>
      <c r="Q9562" s="0" t="str">
        <f aca="false">IF(K9562=1,IF(COUNTIFS(C$2:C9562,C9562,K$2:K9562,1)=1,1,0),"")</f>
        <v/>
      </c>
      <c r="R9562" s="0" t="str">
        <f aca="false">IF(M9562=1,IF(COUNTIFS(C$2:C9562,C9562,M$2:M9562,1)=1,1,0),"")</f>
        <v/>
      </c>
      <c r="S9562" s="0" t="str">
        <f aca="false">IF(L9562=1,IF(COUNTIFS(C$2:C9562,C9562,L$2:L9562,1)=1,1,0),"")</f>
        <v/>
      </c>
      <c r="T9562" s="38" t="str">
        <f aca="false">IF(N9562="","",N9562+ROW()/10000000)</f>
        <v/>
      </c>
      <c r="U9562" s="0" t="str">
        <f aca="false">IF(G9562=1,IF(B9562="",1,0),"")</f>
        <v/>
      </c>
    </row>
    <row r="9563" customFormat="false" ht="15" hidden="false" customHeight="false" outlineLevel="0" collapsed="false">
      <c r="A9563" s="35"/>
      <c r="B9563" s="35"/>
      <c r="G9563" s="0" t="str">
        <f aca="false">IF(A9563="","",IF(AND(A9563&gt;=Debut,A9563&lt;Fin),1,0))</f>
        <v/>
      </c>
      <c r="H9563" s="0" t="str">
        <f aca="false">IF(G9563=1,INT(ROUND((A9563-Debut)*86400,0)/600),"")</f>
        <v/>
      </c>
      <c r="I9563" s="0" t="str">
        <f aca="false">IF(G9563=1,INT(ROUND((A9563-Debut)*86400,0)/3600),"")</f>
        <v/>
      </c>
      <c r="J9563" s="0" t="str">
        <f aca="false">IF(OR(A9563="",B9563=""),"",ROUND((B9563-A9563)*86400,0))</f>
        <v/>
      </c>
      <c r="K9563" s="37" t="str">
        <f aca="false">IF(G9563=1,IF(COUNTIFS($C:$C,C9563,$G:$G,1,$A:$A,"&gt;="&amp;(A9563-FenetreInterm/86400),$A:$A,"&lt;="&amp;A9563)&gt;=NbInterm,1,0),"")</f>
        <v/>
      </c>
      <c r="L9563" s="37" t="str">
        <f aca="false">IF(G9563=1,IF(B9563="",0,IF(J9563&lt;SeuilFugitive,1,0)),"")</f>
        <v/>
      </c>
      <c r="M9563" s="37" t="str">
        <f aca="false">IF(G9563=1,IF(B9563="",IF((Fin-A9563)*24&gt;SeuilFigee,1,0),IF(J9563&gt;SeuilFigee*3600,1,0)),"")</f>
        <v/>
      </c>
      <c r="N9563" s="0" t="str">
        <f aca="false">IF(G9563=1,IF(COUNTIF(H$2:H9563,H9563)=1,COUNTIF($H:$H,H9563),""),"")</f>
        <v/>
      </c>
      <c r="O9563" s="0" t="str">
        <f aca="false">IF(G9563=1,IF(COUNTIF(I$2:I9563,I9563)=1,COUNTIF($I:$I,I9563),""),"")</f>
        <v/>
      </c>
      <c r="P9563" s="38" t="str">
        <f aca="false">IF(G9563=1,IF(COUNTIFS(C$2:C9563,C9563,G$2:G9563,1)=1,COUNTIFS($C:$C,C9563,$G:$G,1)+ROW()/10000000,""),"")</f>
        <v/>
      </c>
      <c r="Q9563" s="0" t="str">
        <f aca="false">IF(K9563=1,IF(COUNTIFS(C$2:C9563,C9563,K$2:K9563,1)=1,1,0),"")</f>
        <v/>
      </c>
      <c r="R9563" s="0" t="str">
        <f aca="false">IF(M9563=1,IF(COUNTIFS(C$2:C9563,C9563,M$2:M9563,1)=1,1,0),"")</f>
        <v/>
      </c>
      <c r="S9563" s="0" t="str">
        <f aca="false">IF(L9563=1,IF(COUNTIFS(C$2:C9563,C9563,L$2:L9563,1)=1,1,0),"")</f>
        <v/>
      </c>
      <c r="T9563" s="38" t="str">
        <f aca="false">IF(N9563="","",N9563+ROW()/10000000)</f>
        <v/>
      </c>
      <c r="U9563" s="0" t="str">
        <f aca="false">IF(G9563=1,IF(B9563="",1,0),"")</f>
        <v/>
      </c>
    </row>
    <row r="9564" customFormat="false" ht="15" hidden="false" customHeight="false" outlineLevel="0" collapsed="false">
      <c r="A9564" s="35"/>
      <c r="B9564" s="35"/>
      <c r="G9564" s="0" t="str">
        <f aca="false">IF(A9564="","",IF(AND(A9564&gt;=Debut,A9564&lt;Fin),1,0))</f>
        <v/>
      </c>
      <c r="H9564" s="0" t="str">
        <f aca="false">IF(G9564=1,INT(ROUND((A9564-Debut)*86400,0)/600),"")</f>
        <v/>
      </c>
      <c r="I9564" s="0" t="str">
        <f aca="false">IF(G9564=1,INT(ROUND((A9564-Debut)*86400,0)/3600),"")</f>
        <v/>
      </c>
      <c r="J9564" s="0" t="str">
        <f aca="false">IF(OR(A9564="",B9564=""),"",ROUND((B9564-A9564)*86400,0))</f>
        <v/>
      </c>
      <c r="K9564" s="37" t="str">
        <f aca="false">IF(G9564=1,IF(COUNTIFS($C:$C,C9564,$G:$G,1,$A:$A,"&gt;="&amp;(A9564-FenetreInterm/86400),$A:$A,"&lt;="&amp;A9564)&gt;=NbInterm,1,0),"")</f>
        <v/>
      </c>
      <c r="L9564" s="37" t="str">
        <f aca="false">IF(G9564=1,IF(B9564="",0,IF(J9564&lt;SeuilFugitive,1,0)),"")</f>
        <v/>
      </c>
      <c r="M9564" s="37" t="str">
        <f aca="false">IF(G9564=1,IF(B9564="",IF((Fin-A9564)*24&gt;SeuilFigee,1,0),IF(J9564&gt;SeuilFigee*3600,1,0)),"")</f>
        <v/>
      </c>
      <c r="N9564" s="0" t="str">
        <f aca="false">IF(G9564=1,IF(COUNTIF(H$2:H9564,H9564)=1,COUNTIF($H:$H,H9564),""),"")</f>
        <v/>
      </c>
      <c r="O9564" s="0" t="str">
        <f aca="false">IF(G9564=1,IF(COUNTIF(I$2:I9564,I9564)=1,COUNTIF($I:$I,I9564),""),"")</f>
        <v/>
      </c>
      <c r="P9564" s="38" t="str">
        <f aca="false">IF(G9564=1,IF(COUNTIFS(C$2:C9564,C9564,G$2:G9564,1)=1,COUNTIFS($C:$C,C9564,$G:$G,1)+ROW()/10000000,""),"")</f>
        <v/>
      </c>
      <c r="Q9564" s="0" t="str">
        <f aca="false">IF(K9564=1,IF(COUNTIFS(C$2:C9564,C9564,K$2:K9564,1)=1,1,0),"")</f>
        <v/>
      </c>
      <c r="R9564" s="0" t="str">
        <f aca="false">IF(M9564=1,IF(COUNTIFS(C$2:C9564,C9564,M$2:M9564,1)=1,1,0),"")</f>
        <v/>
      </c>
      <c r="S9564" s="0" t="str">
        <f aca="false">IF(L9564=1,IF(COUNTIFS(C$2:C9564,C9564,L$2:L9564,1)=1,1,0),"")</f>
        <v/>
      </c>
      <c r="T9564" s="38" t="str">
        <f aca="false">IF(N9564="","",N9564+ROW()/10000000)</f>
        <v/>
      </c>
      <c r="U9564" s="0" t="str">
        <f aca="false">IF(G9564=1,IF(B9564="",1,0),"")</f>
        <v/>
      </c>
    </row>
    <row r="9565" customFormat="false" ht="15" hidden="false" customHeight="false" outlineLevel="0" collapsed="false">
      <c r="A9565" s="35"/>
      <c r="B9565" s="35"/>
      <c r="G9565" s="0" t="str">
        <f aca="false">IF(A9565="","",IF(AND(A9565&gt;=Debut,A9565&lt;Fin),1,0))</f>
        <v/>
      </c>
      <c r="H9565" s="0" t="str">
        <f aca="false">IF(G9565=1,INT(ROUND((A9565-Debut)*86400,0)/600),"")</f>
        <v/>
      </c>
      <c r="I9565" s="0" t="str">
        <f aca="false">IF(G9565=1,INT(ROUND((A9565-Debut)*86400,0)/3600),"")</f>
        <v/>
      </c>
      <c r="J9565" s="0" t="str">
        <f aca="false">IF(OR(A9565="",B9565=""),"",ROUND((B9565-A9565)*86400,0))</f>
        <v/>
      </c>
      <c r="K9565" s="37" t="str">
        <f aca="false">IF(G9565=1,IF(COUNTIFS($C:$C,C9565,$G:$G,1,$A:$A,"&gt;="&amp;(A9565-FenetreInterm/86400),$A:$A,"&lt;="&amp;A9565)&gt;=NbInterm,1,0),"")</f>
        <v/>
      </c>
      <c r="L9565" s="37" t="str">
        <f aca="false">IF(G9565=1,IF(B9565="",0,IF(J9565&lt;SeuilFugitive,1,0)),"")</f>
        <v/>
      </c>
      <c r="M9565" s="37" t="str">
        <f aca="false">IF(G9565=1,IF(B9565="",IF((Fin-A9565)*24&gt;SeuilFigee,1,0),IF(J9565&gt;SeuilFigee*3600,1,0)),"")</f>
        <v/>
      </c>
      <c r="N9565" s="0" t="str">
        <f aca="false">IF(G9565=1,IF(COUNTIF(H$2:H9565,H9565)=1,COUNTIF($H:$H,H9565),""),"")</f>
        <v/>
      </c>
      <c r="O9565" s="0" t="str">
        <f aca="false">IF(G9565=1,IF(COUNTIF(I$2:I9565,I9565)=1,COUNTIF($I:$I,I9565),""),"")</f>
        <v/>
      </c>
      <c r="P9565" s="38" t="str">
        <f aca="false">IF(G9565=1,IF(COUNTIFS(C$2:C9565,C9565,G$2:G9565,1)=1,COUNTIFS($C:$C,C9565,$G:$G,1)+ROW()/10000000,""),"")</f>
        <v/>
      </c>
      <c r="Q9565" s="0" t="str">
        <f aca="false">IF(K9565=1,IF(COUNTIFS(C$2:C9565,C9565,K$2:K9565,1)=1,1,0),"")</f>
        <v/>
      </c>
      <c r="R9565" s="0" t="str">
        <f aca="false">IF(M9565=1,IF(COUNTIFS(C$2:C9565,C9565,M$2:M9565,1)=1,1,0),"")</f>
        <v/>
      </c>
      <c r="S9565" s="0" t="str">
        <f aca="false">IF(L9565=1,IF(COUNTIFS(C$2:C9565,C9565,L$2:L9565,1)=1,1,0),"")</f>
        <v/>
      </c>
      <c r="T9565" s="38" t="str">
        <f aca="false">IF(N9565="","",N9565+ROW()/10000000)</f>
        <v/>
      </c>
      <c r="U9565" s="0" t="str">
        <f aca="false">IF(G9565=1,IF(B9565="",1,0),"")</f>
        <v/>
      </c>
    </row>
    <row r="9566" customFormat="false" ht="15" hidden="false" customHeight="false" outlineLevel="0" collapsed="false">
      <c r="A9566" s="35"/>
      <c r="B9566" s="35"/>
      <c r="G9566" s="0" t="str">
        <f aca="false">IF(A9566="","",IF(AND(A9566&gt;=Debut,A9566&lt;Fin),1,0))</f>
        <v/>
      </c>
      <c r="H9566" s="0" t="str">
        <f aca="false">IF(G9566=1,INT(ROUND((A9566-Debut)*86400,0)/600),"")</f>
        <v/>
      </c>
      <c r="I9566" s="0" t="str">
        <f aca="false">IF(G9566=1,INT(ROUND((A9566-Debut)*86400,0)/3600),"")</f>
        <v/>
      </c>
      <c r="J9566" s="0" t="str">
        <f aca="false">IF(OR(A9566="",B9566=""),"",ROUND((B9566-A9566)*86400,0))</f>
        <v/>
      </c>
      <c r="K9566" s="37" t="str">
        <f aca="false">IF(G9566=1,IF(COUNTIFS($C:$C,C9566,$G:$G,1,$A:$A,"&gt;="&amp;(A9566-FenetreInterm/86400),$A:$A,"&lt;="&amp;A9566)&gt;=NbInterm,1,0),"")</f>
        <v/>
      </c>
      <c r="L9566" s="37" t="str">
        <f aca="false">IF(G9566=1,IF(B9566="",0,IF(J9566&lt;SeuilFugitive,1,0)),"")</f>
        <v/>
      </c>
      <c r="M9566" s="37" t="str">
        <f aca="false">IF(G9566=1,IF(B9566="",IF((Fin-A9566)*24&gt;SeuilFigee,1,0),IF(J9566&gt;SeuilFigee*3600,1,0)),"")</f>
        <v/>
      </c>
      <c r="N9566" s="0" t="str">
        <f aca="false">IF(G9566=1,IF(COUNTIF(H$2:H9566,H9566)=1,COUNTIF($H:$H,H9566),""),"")</f>
        <v/>
      </c>
      <c r="O9566" s="0" t="str">
        <f aca="false">IF(G9566=1,IF(COUNTIF(I$2:I9566,I9566)=1,COUNTIF($I:$I,I9566),""),"")</f>
        <v/>
      </c>
      <c r="P9566" s="38" t="str">
        <f aca="false">IF(G9566=1,IF(COUNTIFS(C$2:C9566,C9566,G$2:G9566,1)=1,COUNTIFS($C:$C,C9566,$G:$G,1)+ROW()/10000000,""),"")</f>
        <v/>
      </c>
      <c r="Q9566" s="0" t="str">
        <f aca="false">IF(K9566=1,IF(COUNTIFS(C$2:C9566,C9566,K$2:K9566,1)=1,1,0),"")</f>
        <v/>
      </c>
      <c r="R9566" s="0" t="str">
        <f aca="false">IF(M9566=1,IF(COUNTIFS(C$2:C9566,C9566,M$2:M9566,1)=1,1,0),"")</f>
        <v/>
      </c>
      <c r="S9566" s="0" t="str">
        <f aca="false">IF(L9566=1,IF(COUNTIFS(C$2:C9566,C9566,L$2:L9566,1)=1,1,0),"")</f>
        <v/>
      </c>
      <c r="T9566" s="38" t="str">
        <f aca="false">IF(N9566="","",N9566+ROW()/10000000)</f>
        <v/>
      </c>
      <c r="U9566" s="0" t="str">
        <f aca="false">IF(G9566=1,IF(B9566="",1,0),"")</f>
        <v/>
      </c>
    </row>
    <row r="9567" customFormat="false" ht="15" hidden="false" customHeight="false" outlineLevel="0" collapsed="false">
      <c r="A9567" s="35"/>
      <c r="B9567" s="35"/>
      <c r="G9567" s="0" t="str">
        <f aca="false">IF(A9567="","",IF(AND(A9567&gt;=Debut,A9567&lt;Fin),1,0))</f>
        <v/>
      </c>
      <c r="H9567" s="0" t="str">
        <f aca="false">IF(G9567=1,INT(ROUND((A9567-Debut)*86400,0)/600),"")</f>
        <v/>
      </c>
      <c r="I9567" s="0" t="str">
        <f aca="false">IF(G9567=1,INT(ROUND((A9567-Debut)*86400,0)/3600),"")</f>
        <v/>
      </c>
      <c r="J9567" s="0" t="str">
        <f aca="false">IF(OR(A9567="",B9567=""),"",ROUND((B9567-A9567)*86400,0))</f>
        <v/>
      </c>
      <c r="K9567" s="37" t="str">
        <f aca="false">IF(G9567=1,IF(COUNTIFS($C:$C,C9567,$G:$G,1,$A:$A,"&gt;="&amp;(A9567-FenetreInterm/86400),$A:$A,"&lt;="&amp;A9567)&gt;=NbInterm,1,0),"")</f>
        <v/>
      </c>
      <c r="L9567" s="37" t="str">
        <f aca="false">IF(G9567=1,IF(B9567="",0,IF(J9567&lt;SeuilFugitive,1,0)),"")</f>
        <v/>
      </c>
      <c r="M9567" s="37" t="str">
        <f aca="false">IF(G9567=1,IF(B9567="",IF((Fin-A9567)*24&gt;SeuilFigee,1,0),IF(J9567&gt;SeuilFigee*3600,1,0)),"")</f>
        <v/>
      </c>
      <c r="N9567" s="0" t="str">
        <f aca="false">IF(G9567=1,IF(COUNTIF(H$2:H9567,H9567)=1,COUNTIF($H:$H,H9567),""),"")</f>
        <v/>
      </c>
      <c r="O9567" s="0" t="str">
        <f aca="false">IF(G9567=1,IF(COUNTIF(I$2:I9567,I9567)=1,COUNTIF($I:$I,I9567),""),"")</f>
        <v/>
      </c>
      <c r="P9567" s="38" t="str">
        <f aca="false">IF(G9567=1,IF(COUNTIFS(C$2:C9567,C9567,G$2:G9567,1)=1,COUNTIFS($C:$C,C9567,$G:$G,1)+ROW()/10000000,""),"")</f>
        <v/>
      </c>
      <c r="Q9567" s="0" t="str">
        <f aca="false">IF(K9567=1,IF(COUNTIFS(C$2:C9567,C9567,K$2:K9567,1)=1,1,0),"")</f>
        <v/>
      </c>
      <c r="R9567" s="0" t="str">
        <f aca="false">IF(M9567=1,IF(COUNTIFS(C$2:C9567,C9567,M$2:M9567,1)=1,1,0),"")</f>
        <v/>
      </c>
      <c r="S9567" s="0" t="str">
        <f aca="false">IF(L9567=1,IF(COUNTIFS(C$2:C9567,C9567,L$2:L9567,1)=1,1,0),"")</f>
        <v/>
      </c>
      <c r="T9567" s="38" t="str">
        <f aca="false">IF(N9567="","",N9567+ROW()/10000000)</f>
        <v/>
      </c>
      <c r="U9567" s="0" t="str">
        <f aca="false">IF(G9567=1,IF(B9567="",1,0),"")</f>
        <v/>
      </c>
    </row>
    <row r="9568" customFormat="false" ht="15" hidden="false" customHeight="false" outlineLevel="0" collapsed="false">
      <c r="A9568" s="35"/>
      <c r="B9568" s="35"/>
      <c r="G9568" s="0" t="str">
        <f aca="false">IF(A9568="","",IF(AND(A9568&gt;=Debut,A9568&lt;Fin),1,0))</f>
        <v/>
      </c>
      <c r="H9568" s="0" t="str">
        <f aca="false">IF(G9568=1,INT(ROUND((A9568-Debut)*86400,0)/600),"")</f>
        <v/>
      </c>
      <c r="I9568" s="0" t="str">
        <f aca="false">IF(G9568=1,INT(ROUND((A9568-Debut)*86400,0)/3600),"")</f>
        <v/>
      </c>
      <c r="J9568" s="0" t="str">
        <f aca="false">IF(OR(A9568="",B9568=""),"",ROUND((B9568-A9568)*86400,0))</f>
        <v/>
      </c>
      <c r="K9568" s="37" t="str">
        <f aca="false">IF(G9568=1,IF(COUNTIFS($C:$C,C9568,$G:$G,1,$A:$A,"&gt;="&amp;(A9568-FenetreInterm/86400),$A:$A,"&lt;="&amp;A9568)&gt;=NbInterm,1,0),"")</f>
        <v/>
      </c>
      <c r="L9568" s="37" t="str">
        <f aca="false">IF(G9568=1,IF(B9568="",0,IF(J9568&lt;SeuilFugitive,1,0)),"")</f>
        <v/>
      </c>
      <c r="M9568" s="37" t="str">
        <f aca="false">IF(G9568=1,IF(B9568="",IF((Fin-A9568)*24&gt;SeuilFigee,1,0),IF(J9568&gt;SeuilFigee*3600,1,0)),"")</f>
        <v/>
      </c>
      <c r="N9568" s="0" t="str">
        <f aca="false">IF(G9568=1,IF(COUNTIF(H$2:H9568,H9568)=1,COUNTIF($H:$H,H9568),""),"")</f>
        <v/>
      </c>
      <c r="O9568" s="0" t="str">
        <f aca="false">IF(G9568=1,IF(COUNTIF(I$2:I9568,I9568)=1,COUNTIF($I:$I,I9568),""),"")</f>
        <v/>
      </c>
      <c r="P9568" s="38" t="str">
        <f aca="false">IF(G9568=1,IF(COUNTIFS(C$2:C9568,C9568,G$2:G9568,1)=1,COUNTIFS($C:$C,C9568,$G:$G,1)+ROW()/10000000,""),"")</f>
        <v/>
      </c>
      <c r="Q9568" s="0" t="str">
        <f aca="false">IF(K9568=1,IF(COUNTIFS(C$2:C9568,C9568,K$2:K9568,1)=1,1,0),"")</f>
        <v/>
      </c>
      <c r="R9568" s="0" t="str">
        <f aca="false">IF(M9568=1,IF(COUNTIFS(C$2:C9568,C9568,M$2:M9568,1)=1,1,0),"")</f>
        <v/>
      </c>
      <c r="S9568" s="0" t="str">
        <f aca="false">IF(L9568=1,IF(COUNTIFS(C$2:C9568,C9568,L$2:L9568,1)=1,1,0),"")</f>
        <v/>
      </c>
      <c r="T9568" s="38" t="str">
        <f aca="false">IF(N9568="","",N9568+ROW()/10000000)</f>
        <v/>
      </c>
      <c r="U9568" s="0" t="str">
        <f aca="false">IF(G9568=1,IF(B9568="",1,0),"")</f>
        <v/>
      </c>
    </row>
    <row r="9569" customFormat="false" ht="15" hidden="false" customHeight="false" outlineLevel="0" collapsed="false">
      <c r="A9569" s="35"/>
      <c r="B9569" s="35"/>
      <c r="G9569" s="0" t="str">
        <f aca="false">IF(A9569="","",IF(AND(A9569&gt;=Debut,A9569&lt;Fin),1,0))</f>
        <v/>
      </c>
      <c r="H9569" s="0" t="str">
        <f aca="false">IF(G9569=1,INT(ROUND((A9569-Debut)*86400,0)/600),"")</f>
        <v/>
      </c>
      <c r="I9569" s="0" t="str">
        <f aca="false">IF(G9569=1,INT(ROUND((A9569-Debut)*86400,0)/3600),"")</f>
        <v/>
      </c>
      <c r="J9569" s="0" t="str">
        <f aca="false">IF(OR(A9569="",B9569=""),"",ROUND((B9569-A9569)*86400,0))</f>
        <v/>
      </c>
      <c r="K9569" s="37" t="str">
        <f aca="false">IF(G9569=1,IF(COUNTIFS($C:$C,C9569,$G:$G,1,$A:$A,"&gt;="&amp;(A9569-FenetreInterm/86400),$A:$A,"&lt;="&amp;A9569)&gt;=NbInterm,1,0),"")</f>
        <v/>
      </c>
      <c r="L9569" s="37" t="str">
        <f aca="false">IF(G9569=1,IF(B9569="",0,IF(J9569&lt;SeuilFugitive,1,0)),"")</f>
        <v/>
      </c>
      <c r="M9569" s="37" t="str">
        <f aca="false">IF(G9569=1,IF(B9569="",IF((Fin-A9569)*24&gt;SeuilFigee,1,0),IF(J9569&gt;SeuilFigee*3600,1,0)),"")</f>
        <v/>
      </c>
      <c r="N9569" s="0" t="str">
        <f aca="false">IF(G9569=1,IF(COUNTIF(H$2:H9569,H9569)=1,COUNTIF($H:$H,H9569),""),"")</f>
        <v/>
      </c>
      <c r="O9569" s="0" t="str">
        <f aca="false">IF(G9569=1,IF(COUNTIF(I$2:I9569,I9569)=1,COUNTIF($I:$I,I9569),""),"")</f>
        <v/>
      </c>
      <c r="P9569" s="38" t="str">
        <f aca="false">IF(G9569=1,IF(COUNTIFS(C$2:C9569,C9569,G$2:G9569,1)=1,COUNTIFS($C:$C,C9569,$G:$G,1)+ROW()/10000000,""),"")</f>
        <v/>
      </c>
      <c r="Q9569" s="0" t="str">
        <f aca="false">IF(K9569=1,IF(COUNTIFS(C$2:C9569,C9569,K$2:K9569,1)=1,1,0),"")</f>
        <v/>
      </c>
      <c r="R9569" s="0" t="str">
        <f aca="false">IF(M9569=1,IF(COUNTIFS(C$2:C9569,C9569,M$2:M9569,1)=1,1,0),"")</f>
        <v/>
      </c>
      <c r="S9569" s="0" t="str">
        <f aca="false">IF(L9569=1,IF(COUNTIFS(C$2:C9569,C9569,L$2:L9569,1)=1,1,0),"")</f>
        <v/>
      </c>
      <c r="T9569" s="38" t="str">
        <f aca="false">IF(N9569="","",N9569+ROW()/10000000)</f>
        <v/>
      </c>
      <c r="U9569" s="0" t="str">
        <f aca="false">IF(G9569=1,IF(B9569="",1,0),"")</f>
        <v/>
      </c>
    </row>
    <row r="9570" customFormat="false" ht="15" hidden="false" customHeight="false" outlineLevel="0" collapsed="false">
      <c r="A9570" s="35"/>
      <c r="B9570" s="35"/>
      <c r="G9570" s="0" t="str">
        <f aca="false">IF(A9570="","",IF(AND(A9570&gt;=Debut,A9570&lt;Fin),1,0))</f>
        <v/>
      </c>
      <c r="H9570" s="0" t="str">
        <f aca="false">IF(G9570=1,INT(ROUND((A9570-Debut)*86400,0)/600),"")</f>
        <v/>
      </c>
      <c r="I9570" s="0" t="str">
        <f aca="false">IF(G9570=1,INT(ROUND((A9570-Debut)*86400,0)/3600),"")</f>
        <v/>
      </c>
      <c r="J9570" s="0" t="str">
        <f aca="false">IF(OR(A9570="",B9570=""),"",ROUND((B9570-A9570)*86400,0))</f>
        <v/>
      </c>
      <c r="K9570" s="37" t="str">
        <f aca="false">IF(G9570=1,IF(COUNTIFS($C:$C,C9570,$G:$G,1,$A:$A,"&gt;="&amp;(A9570-FenetreInterm/86400),$A:$A,"&lt;="&amp;A9570)&gt;=NbInterm,1,0),"")</f>
        <v/>
      </c>
      <c r="L9570" s="37" t="str">
        <f aca="false">IF(G9570=1,IF(B9570="",0,IF(J9570&lt;SeuilFugitive,1,0)),"")</f>
        <v/>
      </c>
      <c r="M9570" s="37" t="str">
        <f aca="false">IF(G9570=1,IF(B9570="",IF((Fin-A9570)*24&gt;SeuilFigee,1,0),IF(J9570&gt;SeuilFigee*3600,1,0)),"")</f>
        <v/>
      </c>
      <c r="N9570" s="0" t="str">
        <f aca="false">IF(G9570=1,IF(COUNTIF(H$2:H9570,H9570)=1,COUNTIF($H:$H,H9570),""),"")</f>
        <v/>
      </c>
      <c r="O9570" s="0" t="str">
        <f aca="false">IF(G9570=1,IF(COUNTIF(I$2:I9570,I9570)=1,COUNTIF($I:$I,I9570),""),"")</f>
        <v/>
      </c>
      <c r="P9570" s="38" t="str">
        <f aca="false">IF(G9570=1,IF(COUNTIFS(C$2:C9570,C9570,G$2:G9570,1)=1,COUNTIFS($C:$C,C9570,$G:$G,1)+ROW()/10000000,""),"")</f>
        <v/>
      </c>
      <c r="Q9570" s="0" t="str">
        <f aca="false">IF(K9570=1,IF(COUNTIFS(C$2:C9570,C9570,K$2:K9570,1)=1,1,0),"")</f>
        <v/>
      </c>
      <c r="R9570" s="0" t="str">
        <f aca="false">IF(M9570=1,IF(COUNTIFS(C$2:C9570,C9570,M$2:M9570,1)=1,1,0),"")</f>
        <v/>
      </c>
      <c r="S9570" s="0" t="str">
        <f aca="false">IF(L9570=1,IF(COUNTIFS(C$2:C9570,C9570,L$2:L9570,1)=1,1,0),"")</f>
        <v/>
      </c>
      <c r="T9570" s="38" t="str">
        <f aca="false">IF(N9570="","",N9570+ROW()/10000000)</f>
        <v/>
      </c>
      <c r="U9570" s="0" t="str">
        <f aca="false">IF(G9570=1,IF(B9570="",1,0),"")</f>
        <v/>
      </c>
    </row>
    <row r="9571" customFormat="false" ht="15" hidden="false" customHeight="false" outlineLevel="0" collapsed="false">
      <c r="A9571" s="35"/>
      <c r="B9571" s="35"/>
      <c r="G9571" s="0" t="str">
        <f aca="false">IF(A9571="","",IF(AND(A9571&gt;=Debut,A9571&lt;Fin),1,0))</f>
        <v/>
      </c>
      <c r="H9571" s="0" t="str">
        <f aca="false">IF(G9571=1,INT(ROUND((A9571-Debut)*86400,0)/600),"")</f>
        <v/>
      </c>
      <c r="I9571" s="0" t="str">
        <f aca="false">IF(G9571=1,INT(ROUND((A9571-Debut)*86400,0)/3600),"")</f>
        <v/>
      </c>
      <c r="J9571" s="0" t="str">
        <f aca="false">IF(OR(A9571="",B9571=""),"",ROUND((B9571-A9571)*86400,0))</f>
        <v/>
      </c>
      <c r="K9571" s="37" t="str">
        <f aca="false">IF(G9571=1,IF(COUNTIFS($C:$C,C9571,$G:$G,1,$A:$A,"&gt;="&amp;(A9571-FenetreInterm/86400),$A:$A,"&lt;="&amp;A9571)&gt;=NbInterm,1,0),"")</f>
        <v/>
      </c>
      <c r="L9571" s="37" t="str">
        <f aca="false">IF(G9571=1,IF(B9571="",0,IF(J9571&lt;SeuilFugitive,1,0)),"")</f>
        <v/>
      </c>
      <c r="M9571" s="37" t="str">
        <f aca="false">IF(G9571=1,IF(B9571="",IF((Fin-A9571)*24&gt;SeuilFigee,1,0),IF(J9571&gt;SeuilFigee*3600,1,0)),"")</f>
        <v/>
      </c>
      <c r="N9571" s="0" t="str">
        <f aca="false">IF(G9571=1,IF(COUNTIF(H$2:H9571,H9571)=1,COUNTIF($H:$H,H9571),""),"")</f>
        <v/>
      </c>
      <c r="O9571" s="0" t="str">
        <f aca="false">IF(G9571=1,IF(COUNTIF(I$2:I9571,I9571)=1,COUNTIF($I:$I,I9571),""),"")</f>
        <v/>
      </c>
      <c r="P9571" s="38" t="str">
        <f aca="false">IF(G9571=1,IF(COUNTIFS(C$2:C9571,C9571,G$2:G9571,1)=1,COUNTIFS($C:$C,C9571,$G:$G,1)+ROW()/10000000,""),"")</f>
        <v/>
      </c>
      <c r="Q9571" s="0" t="str">
        <f aca="false">IF(K9571=1,IF(COUNTIFS(C$2:C9571,C9571,K$2:K9571,1)=1,1,0),"")</f>
        <v/>
      </c>
      <c r="R9571" s="0" t="str">
        <f aca="false">IF(M9571=1,IF(COUNTIFS(C$2:C9571,C9571,M$2:M9571,1)=1,1,0),"")</f>
        <v/>
      </c>
      <c r="S9571" s="0" t="str">
        <f aca="false">IF(L9571=1,IF(COUNTIFS(C$2:C9571,C9571,L$2:L9571,1)=1,1,0),"")</f>
        <v/>
      </c>
      <c r="T9571" s="38" t="str">
        <f aca="false">IF(N9571="","",N9571+ROW()/10000000)</f>
        <v/>
      </c>
      <c r="U9571" s="0" t="str">
        <f aca="false">IF(G9571=1,IF(B9571="",1,0),"")</f>
        <v/>
      </c>
    </row>
    <row r="9572" customFormat="false" ht="15" hidden="false" customHeight="false" outlineLevel="0" collapsed="false">
      <c r="A9572" s="35"/>
      <c r="B9572" s="35"/>
      <c r="G9572" s="0" t="str">
        <f aca="false">IF(A9572="","",IF(AND(A9572&gt;=Debut,A9572&lt;Fin),1,0))</f>
        <v/>
      </c>
      <c r="H9572" s="0" t="str">
        <f aca="false">IF(G9572=1,INT(ROUND((A9572-Debut)*86400,0)/600),"")</f>
        <v/>
      </c>
      <c r="I9572" s="0" t="str">
        <f aca="false">IF(G9572=1,INT(ROUND((A9572-Debut)*86400,0)/3600),"")</f>
        <v/>
      </c>
      <c r="J9572" s="0" t="str">
        <f aca="false">IF(OR(A9572="",B9572=""),"",ROUND((B9572-A9572)*86400,0))</f>
        <v/>
      </c>
      <c r="K9572" s="37" t="str">
        <f aca="false">IF(G9572=1,IF(COUNTIFS($C:$C,C9572,$G:$G,1,$A:$A,"&gt;="&amp;(A9572-FenetreInterm/86400),$A:$A,"&lt;="&amp;A9572)&gt;=NbInterm,1,0),"")</f>
        <v/>
      </c>
      <c r="L9572" s="37" t="str">
        <f aca="false">IF(G9572=1,IF(B9572="",0,IF(J9572&lt;SeuilFugitive,1,0)),"")</f>
        <v/>
      </c>
      <c r="M9572" s="37" t="str">
        <f aca="false">IF(G9572=1,IF(B9572="",IF((Fin-A9572)*24&gt;SeuilFigee,1,0),IF(J9572&gt;SeuilFigee*3600,1,0)),"")</f>
        <v/>
      </c>
      <c r="N9572" s="0" t="str">
        <f aca="false">IF(G9572=1,IF(COUNTIF(H$2:H9572,H9572)=1,COUNTIF($H:$H,H9572),""),"")</f>
        <v/>
      </c>
      <c r="O9572" s="0" t="str">
        <f aca="false">IF(G9572=1,IF(COUNTIF(I$2:I9572,I9572)=1,COUNTIF($I:$I,I9572),""),"")</f>
        <v/>
      </c>
      <c r="P9572" s="38" t="str">
        <f aca="false">IF(G9572=1,IF(COUNTIFS(C$2:C9572,C9572,G$2:G9572,1)=1,COUNTIFS($C:$C,C9572,$G:$G,1)+ROW()/10000000,""),"")</f>
        <v/>
      </c>
      <c r="Q9572" s="0" t="str">
        <f aca="false">IF(K9572=1,IF(COUNTIFS(C$2:C9572,C9572,K$2:K9572,1)=1,1,0),"")</f>
        <v/>
      </c>
      <c r="R9572" s="0" t="str">
        <f aca="false">IF(M9572=1,IF(COUNTIFS(C$2:C9572,C9572,M$2:M9572,1)=1,1,0),"")</f>
        <v/>
      </c>
      <c r="S9572" s="0" t="str">
        <f aca="false">IF(L9572=1,IF(COUNTIFS(C$2:C9572,C9572,L$2:L9572,1)=1,1,0),"")</f>
        <v/>
      </c>
      <c r="T9572" s="38" t="str">
        <f aca="false">IF(N9572="","",N9572+ROW()/10000000)</f>
        <v/>
      </c>
      <c r="U9572" s="0" t="str">
        <f aca="false">IF(G9572=1,IF(B9572="",1,0),"")</f>
        <v/>
      </c>
    </row>
    <row r="9573" customFormat="false" ht="15" hidden="false" customHeight="false" outlineLevel="0" collapsed="false">
      <c r="A9573" s="35"/>
      <c r="B9573" s="35"/>
      <c r="G9573" s="0" t="str">
        <f aca="false">IF(A9573="","",IF(AND(A9573&gt;=Debut,A9573&lt;Fin),1,0))</f>
        <v/>
      </c>
      <c r="H9573" s="0" t="str">
        <f aca="false">IF(G9573=1,INT(ROUND((A9573-Debut)*86400,0)/600),"")</f>
        <v/>
      </c>
      <c r="I9573" s="0" t="str">
        <f aca="false">IF(G9573=1,INT(ROUND((A9573-Debut)*86400,0)/3600),"")</f>
        <v/>
      </c>
      <c r="J9573" s="0" t="str">
        <f aca="false">IF(OR(A9573="",B9573=""),"",ROUND((B9573-A9573)*86400,0))</f>
        <v/>
      </c>
      <c r="K9573" s="37" t="str">
        <f aca="false">IF(G9573=1,IF(COUNTIFS($C:$C,C9573,$G:$G,1,$A:$A,"&gt;="&amp;(A9573-FenetreInterm/86400),$A:$A,"&lt;="&amp;A9573)&gt;=NbInterm,1,0),"")</f>
        <v/>
      </c>
      <c r="L9573" s="37" t="str">
        <f aca="false">IF(G9573=1,IF(B9573="",0,IF(J9573&lt;SeuilFugitive,1,0)),"")</f>
        <v/>
      </c>
      <c r="M9573" s="37" t="str">
        <f aca="false">IF(G9573=1,IF(B9573="",IF((Fin-A9573)*24&gt;SeuilFigee,1,0),IF(J9573&gt;SeuilFigee*3600,1,0)),"")</f>
        <v/>
      </c>
      <c r="N9573" s="0" t="str">
        <f aca="false">IF(G9573=1,IF(COUNTIF(H$2:H9573,H9573)=1,COUNTIF($H:$H,H9573),""),"")</f>
        <v/>
      </c>
      <c r="O9573" s="0" t="str">
        <f aca="false">IF(G9573=1,IF(COUNTIF(I$2:I9573,I9573)=1,COUNTIF($I:$I,I9573),""),"")</f>
        <v/>
      </c>
      <c r="P9573" s="38" t="str">
        <f aca="false">IF(G9573=1,IF(COUNTIFS(C$2:C9573,C9573,G$2:G9573,1)=1,COUNTIFS($C:$C,C9573,$G:$G,1)+ROW()/10000000,""),"")</f>
        <v/>
      </c>
      <c r="Q9573" s="0" t="str">
        <f aca="false">IF(K9573=1,IF(COUNTIFS(C$2:C9573,C9573,K$2:K9573,1)=1,1,0),"")</f>
        <v/>
      </c>
      <c r="R9573" s="0" t="str">
        <f aca="false">IF(M9573=1,IF(COUNTIFS(C$2:C9573,C9573,M$2:M9573,1)=1,1,0),"")</f>
        <v/>
      </c>
      <c r="S9573" s="0" t="str">
        <f aca="false">IF(L9573=1,IF(COUNTIFS(C$2:C9573,C9573,L$2:L9573,1)=1,1,0),"")</f>
        <v/>
      </c>
      <c r="T9573" s="38" t="str">
        <f aca="false">IF(N9573="","",N9573+ROW()/10000000)</f>
        <v/>
      </c>
      <c r="U9573" s="0" t="str">
        <f aca="false">IF(G9573=1,IF(B9573="",1,0),"")</f>
        <v/>
      </c>
    </row>
    <row r="9574" customFormat="false" ht="15" hidden="false" customHeight="false" outlineLevel="0" collapsed="false">
      <c r="A9574" s="35"/>
      <c r="B9574" s="35"/>
      <c r="G9574" s="0" t="str">
        <f aca="false">IF(A9574="","",IF(AND(A9574&gt;=Debut,A9574&lt;Fin),1,0))</f>
        <v/>
      </c>
      <c r="H9574" s="0" t="str">
        <f aca="false">IF(G9574=1,INT(ROUND((A9574-Debut)*86400,0)/600),"")</f>
        <v/>
      </c>
      <c r="I9574" s="0" t="str">
        <f aca="false">IF(G9574=1,INT(ROUND((A9574-Debut)*86400,0)/3600),"")</f>
        <v/>
      </c>
      <c r="J9574" s="0" t="str">
        <f aca="false">IF(OR(A9574="",B9574=""),"",ROUND((B9574-A9574)*86400,0))</f>
        <v/>
      </c>
      <c r="K9574" s="37" t="str">
        <f aca="false">IF(G9574=1,IF(COUNTIFS($C:$C,C9574,$G:$G,1,$A:$A,"&gt;="&amp;(A9574-FenetreInterm/86400),$A:$A,"&lt;="&amp;A9574)&gt;=NbInterm,1,0),"")</f>
        <v/>
      </c>
      <c r="L9574" s="37" t="str">
        <f aca="false">IF(G9574=1,IF(B9574="",0,IF(J9574&lt;SeuilFugitive,1,0)),"")</f>
        <v/>
      </c>
      <c r="M9574" s="37" t="str">
        <f aca="false">IF(G9574=1,IF(B9574="",IF((Fin-A9574)*24&gt;SeuilFigee,1,0),IF(J9574&gt;SeuilFigee*3600,1,0)),"")</f>
        <v/>
      </c>
      <c r="N9574" s="0" t="str">
        <f aca="false">IF(G9574=1,IF(COUNTIF(H$2:H9574,H9574)=1,COUNTIF($H:$H,H9574),""),"")</f>
        <v/>
      </c>
      <c r="O9574" s="0" t="str">
        <f aca="false">IF(G9574=1,IF(COUNTIF(I$2:I9574,I9574)=1,COUNTIF($I:$I,I9574),""),"")</f>
        <v/>
      </c>
      <c r="P9574" s="38" t="str">
        <f aca="false">IF(G9574=1,IF(COUNTIFS(C$2:C9574,C9574,G$2:G9574,1)=1,COUNTIFS($C:$C,C9574,$G:$G,1)+ROW()/10000000,""),"")</f>
        <v/>
      </c>
      <c r="Q9574" s="0" t="str">
        <f aca="false">IF(K9574=1,IF(COUNTIFS(C$2:C9574,C9574,K$2:K9574,1)=1,1,0),"")</f>
        <v/>
      </c>
      <c r="R9574" s="0" t="str">
        <f aca="false">IF(M9574=1,IF(COUNTIFS(C$2:C9574,C9574,M$2:M9574,1)=1,1,0),"")</f>
        <v/>
      </c>
      <c r="S9574" s="0" t="str">
        <f aca="false">IF(L9574=1,IF(COUNTIFS(C$2:C9574,C9574,L$2:L9574,1)=1,1,0),"")</f>
        <v/>
      </c>
      <c r="T9574" s="38" t="str">
        <f aca="false">IF(N9574="","",N9574+ROW()/10000000)</f>
        <v/>
      </c>
      <c r="U9574" s="0" t="str">
        <f aca="false">IF(G9574=1,IF(B9574="",1,0),"")</f>
        <v/>
      </c>
    </row>
    <row r="9575" customFormat="false" ht="15" hidden="false" customHeight="false" outlineLevel="0" collapsed="false">
      <c r="A9575" s="35"/>
      <c r="B9575" s="35"/>
      <c r="G9575" s="0" t="str">
        <f aca="false">IF(A9575="","",IF(AND(A9575&gt;=Debut,A9575&lt;Fin),1,0))</f>
        <v/>
      </c>
      <c r="H9575" s="0" t="str">
        <f aca="false">IF(G9575=1,INT(ROUND((A9575-Debut)*86400,0)/600),"")</f>
        <v/>
      </c>
      <c r="I9575" s="0" t="str">
        <f aca="false">IF(G9575=1,INT(ROUND((A9575-Debut)*86400,0)/3600),"")</f>
        <v/>
      </c>
      <c r="J9575" s="0" t="str">
        <f aca="false">IF(OR(A9575="",B9575=""),"",ROUND((B9575-A9575)*86400,0))</f>
        <v/>
      </c>
      <c r="K9575" s="37" t="str">
        <f aca="false">IF(G9575=1,IF(COUNTIFS($C:$C,C9575,$G:$G,1,$A:$A,"&gt;="&amp;(A9575-FenetreInterm/86400),$A:$A,"&lt;="&amp;A9575)&gt;=NbInterm,1,0),"")</f>
        <v/>
      </c>
      <c r="L9575" s="37" t="str">
        <f aca="false">IF(G9575=1,IF(B9575="",0,IF(J9575&lt;SeuilFugitive,1,0)),"")</f>
        <v/>
      </c>
      <c r="M9575" s="37" t="str">
        <f aca="false">IF(G9575=1,IF(B9575="",IF((Fin-A9575)*24&gt;SeuilFigee,1,0),IF(J9575&gt;SeuilFigee*3600,1,0)),"")</f>
        <v/>
      </c>
      <c r="N9575" s="0" t="str">
        <f aca="false">IF(G9575=1,IF(COUNTIF(H$2:H9575,H9575)=1,COUNTIF($H:$H,H9575),""),"")</f>
        <v/>
      </c>
      <c r="O9575" s="0" t="str">
        <f aca="false">IF(G9575=1,IF(COUNTIF(I$2:I9575,I9575)=1,COUNTIF($I:$I,I9575),""),"")</f>
        <v/>
      </c>
      <c r="P9575" s="38" t="str">
        <f aca="false">IF(G9575=1,IF(COUNTIFS(C$2:C9575,C9575,G$2:G9575,1)=1,COUNTIFS($C:$C,C9575,$G:$G,1)+ROW()/10000000,""),"")</f>
        <v/>
      </c>
      <c r="Q9575" s="0" t="str">
        <f aca="false">IF(K9575=1,IF(COUNTIFS(C$2:C9575,C9575,K$2:K9575,1)=1,1,0),"")</f>
        <v/>
      </c>
      <c r="R9575" s="0" t="str">
        <f aca="false">IF(M9575=1,IF(COUNTIFS(C$2:C9575,C9575,M$2:M9575,1)=1,1,0),"")</f>
        <v/>
      </c>
      <c r="S9575" s="0" t="str">
        <f aca="false">IF(L9575=1,IF(COUNTIFS(C$2:C9575,C9575,L$2:L9575,1)=1,1,0),"")</f>
        <v/>
      </c>
      <c r="T9575" s="38" t="str">
        <f aca="false">IF(N9575="","",N9575+ROW()/10000000)</f>
        <v/>
      </c>
      <c r="U9575" s="0" t="str">
        <f aca="false">IF(G9575=1,IF(B9575="",1,0),"")</f>
        <v/>
      </c>
    </row>
    <row r="9576" customFormat="false" ht="15" hidden="false" customHeight="false" outlineLevel="0" collapsed="false">
      <c r="A9576" s="35"/>
      <c r="B9576" s="35"/>
      <c r="G9576" s="0" t="str">
        <f aca="false">IF(A9576="","",IF(AND(A9576&gt;=Debut,A9576&lt;Fin),1,0))</f>
        <v/>
      </c>
      <c r="H9576" s="0" t="str">
        <f aca="false">IF(G9576=1,INT(ROUND((A9576-Debut)*86400,0)/600),"")</f>
        <v/>
      </c>
      <c r="I9576" s="0" t="str">
        <f aca="false">IF(G9576=1,INT(ROUND((A9576-Debut)*86400,0)/3600),"")</f>
        <v/>
      </c>
      <c r="J9576" s="0" t="str">
        <f aca="false">IF(OR(A9576="",B9576=""),"",ROUND((B9576-A9576)*86400,0))</f>
        <v/>
      </c>
      <c r="K9576" s="37" t="str">
        <f aca="false">IF(G9576=1,IF(COUNTIFS($C:$C,C9576,$G:$G,1,$A:$A,"&gt;="&amp;(A9576-FenetreInterm/86400),$A:$A,"&lt;="&amp;A9576)&gt;=NbInterm,1,0),"")</f>
        <v/>
      </c>
      <c r="L9576" s="37" t="str">
        <f aca="false">IF(G9576=1,IF(B9576="",0,IF(J9576&lt;SeuilFugitive,1,0)),"")</f>
        <v/>
      </c>
      <c r="M9576" s="37" t="str">
        <f aca="false">IF(G9576=1,IF(B9576="",IF((Fin-A9576)*24&gt;SeuilFigee,1,0),IF(J9576&gt;SeuilFigee*3600,1,0)),"")</f>
        <v/>
      </c>
      <c r="N9576" s="0" t="str">
        <f aca="false">IF(G9576=1,IF(COUNTIF(H$2:H9576,H9576)=1,COUNTIF($H:$H,H9576),""),"")</f>
        <v/>
      </c>
      <c r="O9576" s="0" t="str">
        <f aca="false">IF(G9576=1,IF(COUNTIF(I$2:I9576,I9576)=1,COUNTIF($I:$I,I9576),""),"")</f>
        <v/>
      </c>
      <c r="P9576" s="38" t="str">
        <f aca="false">IF(G9576=1,IF(COUNTIFS(C$2:C9576,C9576,G$2:G9576,1)=1,COUNTIFS($C:$C,C9576,$G:$G,1)+ROW()/10000000,""),"")</f>
        <v/>
      </c>
      <c r="Q9576" s="0" t="str">
        <f aca="false">IF(K9576=1,IF(COUNTIFS(C$2:C9576,C9576,K$2:K9576,1)=1,1,0),"")</f>
        <v/>
      </c>
      <c r="R9576" s="0" t="str">
        <f aca="false">IF(M9576=1,IF(COUNTIFS(C$2:C9576,C9576,M$2:M9576,1)=1,1,0),"")</f>
        <v/>
      </c>
      <c r="S9576" s="0" t="str">
        <f aca="false">IF(L9576=1,IF(COUNTIFS(C$2:C9576,C9576,L$2:L9576,1)=1,1,0),"")</f>
        <v/>
      </c>
      <c r="T9576" s="38" t="str">
        <f aca="false">IF(N9576="","",N9576+ROW()/10000000)</f>
        <v/>
      </c>
      <c r="U9576" s="0" t="str">
        <f aca="false">IF(G9576=1,IF(B9576="",1,0),"")</f>
        <v/>
      </c>
    </row>
    <row r="9577" customFormat="false" ht="15" hidden="false" customHeight="false" outlineLevel="0" collapsed="false">
      <c r="A9577" s="35"/>
      <c r="B9577" s="35"/>
      <c r="G9577" s="0" t="str">
        <f aca="false">IF(A9577="","",IF(AND(A9577&gt;=Debut,A9577&lt;Fin),1,0))</f>
        <v/>
      </c>
      <c r="H9577" s="0" t="str">
        <f aca="false">IF(G9577=1,INT(ROUND((A9577-Debut)*86400,0)/600),"")</f>
        <v/>
      </c>
      <c r="I9577" s="0" t="str">
        <f aca="false">IF(G9577=1,INT(ROUND((A9577-Debut)*86400,0)/3600),"")</f>
        <v/>
      </c>
      <c r="J9577" s="0" t="str">
        <f aca="false">IF(OR(A9577="",B9577=""),"",ROUND((B9577-A9577)*86400,0))</f>
        <v/>
      </c>
      <c r="K9577" s="37" t="str">
        <f aca="false">IF(G9577=1,IF(COUNTIFS($C:$C,C9577,$G:$G,1,$A:$A,"&gt;="&amp;(A9577-FenetreInterm/86400),$A:$A,"&lt;="&amp;A9577)&gt;=NbInterm,1,0),"")</f>
        <v/>
      </c>
      <c r="L9577" s="37" t="str">
        <f aca="false">IF(G9577=1,IF(B9577="",0,IF(J9577&lt;SeuilFugitive,1,0)),"")</f>
        <v/>
      </c>
      <c r="M9577" s="37" t="str">
        <f aca="false">IF(G9577=1,IF(B9577="",IF((Fin-A9577)*24&gt;SeuilFigee,1,0),IF(J9577&gt;SeuilFigee*3600,1,0)),"")</f>
        <v/>
      </c>
      <c r="N9577" s="0" t="str">
        <f aca="false">IF(G9577=1,IF(COUNTIF(H$2:H9577,H9577)=1,COUNTIF($H:$H,H9577),""),"")</f>
        <v/>
      </c>
      <c r="O9577" s="0" t="str">
        <f aca="false">IF(G9577=1,IF(COUNTIF(I$2:I9577,I9577)=1,COUNTIF($I:$I,I9577),""),"")</f>
        <v/>
      </c>
      <c r="P9577" s="38" t="str">
        <f aca="false">IF(G9577=1,IF(COUNTIFS(C$2:C9577,C9577,G$2:G9577,1)=1,COUNTIFS($C:$C,C9577,$G:$G,1)+ROW()/10000000,""),"")</f>
        <v/>
      </c>
      <c r="Q9577" s="0" t="str">
        <f aca="false">IF(K9577=1,IF(COUNTIFS(C$2:C9577,C9577,K$2:K9577,1)=1,1,0),"")</f>
        <v/>
      </c>
      <c r="R9577" s="0" t="str">
        <f aca="false">IF(M9577=1,IF(COUNTIFS(C$2:C9577,C9577,M$2:M9577,1)=1,1,0),"")</f>
        <v/>
      </c>
      <c r="S9577" s="0" t="str">
        <f aca="false">IF(L9577=1,IF(COUNTIFS(C$2:C9577,C9577,L$2:L9577,1)=1,1,0),"")</f>
        <v/>
      </c>
      <c r="T9577" s="38" t="str">
        <f aca="false">IF(N9577="","",N9577+ROW()/10000000)</f>
        <v/>
      </c>
      <c r="U9577" s="0" t="str">
        <f aca="false">IF(G9577=1,IF(B9577="",1,0),"")</f>
        <v/>
      </c>
    </row>
    <row r="9578" customFormat="false" ht="15" hidden="false" customHeight="false" outlineLevel="0" collapsed="false">
      <c r="A9578" s="35"/>
      <c r="B9578" s="35"/>
      <c r="G9578" s="0" t="str">
        <f aca="false">IF(A9578="","",IF(AND(A9578&gt;=Debut,A9578&lt;Fin),1,0))</f>
        <v/>
      </c>
      <c r="H9578" s="0" t="str">
        <f aca="false">IF(G9578=1,INT(ROUND((A9578-Debut)*86400,0)/600),"")</f>
        <v/>
      </c>
      <c r="I9578" s="0" t="str">
        <f aca="false">IF(G9578=1,INT(ROUND((A9578-Debut)*86400,0)/3600),"")</f>
        <v/>
      </c>
      <c r="J9578" s="0" t="str">
        <f aca="false">IF(OR(A9578="",B9578=""),"",ROUND((B9578-A9578)*86400,0))</f>
        <v/>
      </c>
      <c r="K9578" s="37" t="str">
        <f aca="false">IF(G9578=1,IF(COUNTIFS($C:$C,C9578,$G:$G,1,$A:$A,"&gt;="&amp;(A9578-FenetreInterm/86400),$A:$A,"&lt;="&amp;A9578)&gt;=NbInterm,1,0),"")</f>
        <v/>
      </c>
      <c r="L9578" s="37" t="str">
        <f aca="false">IF(G9578=1,IF(B9578="",0,IF(J9578&lt;SeuilFugitive,1,0)),"")</f>
        <v/>
      </c>
      <c r="M9578" s="37" t="str">
        <f aca="false">IF(G9578=1,IF(B9578="",IF((Fin-A9578)*24&gt;SeuilFigee,1,0),IF(J9578&gt;SeuilFigee*3600,1,0)),"")</f>
        <v/>
      </c>
      <c r="N9578" s="0" t="str">
        <f aca="false">IF(G9578=1,IF(COUNTIF(H$2:H9578,H9578)=1,COUNTIF($H:$H,H9578),""),"")</f>
        <v/>
      </c>
      <c r="O9578" s="0" t="str">
        <f aca="false">IF(G9578=1,IF(COUNTIF(I$2:I9578,I9578)=1,COUNTIF($I:$I,I9578),""),"")</f>
        <v/>
      </c>
      <c r="P9578" s="38" t="str">
        <f aca="false">IF(G9578=1,IF(COUNTIFS(C$2:C9578,C9578,G$2:G9578,1)=1,COUNTIFS($C:$C,C9578,$G:$G,1)+ROW()/10000000,""),"")</f>
        <v/>
      </c>
      <c r="Q9578" s="0" t="str">
        <f aca="false">IF(K9578=1,IF(COUNTIFS(C$2:C9578,C9578,K$2:K9578,1)=1,1,0),"")</f>
        <v/>
      </c>
      <c r="R9578" s="0" t="str">
        <f aca="false">IF(M9578=1,IF(COUNTIFS(C$2:C9578,C9578,M$2:M9578,1)=1,1,0),"")</f>
        <v/>
      </c>
      <c r="S9578" s="0" t="str">
        <f aca="false">IF(L9578=1,IF(COUNTIFS(C$2:C9578,C9578,L$2:L9578,1)=1,1,0),"")</f>
        <v/>
      </c>
      <c r="T9578" s="38" t="str">
        <f aca="false">IF(N9578="","",N9578+ROW()/10000000)</f>
        <v/>
      </c>
      <c r="U9578" s="0" t="str">
        <f aca="false">IF(G9578=1,IF(B9578="",1,0),"")</f>
        <v/>
      </c>
    </row>
    <row r="9579" customFormat="false" ht="15" hidden="false" customHeight="false" outlineLevel="0" collapsed="false">
      <c r="A9579" s="35"/>
      <c r="B9579" s="35"/>
      <c r="G9579" s="0" t="str">
        <f aca="false">IF(A9579="","",IF(AND(A9579&gt;=Debut,A9579&lt;Fin),1,0))</f>
        <v/>
      </c>
      <c r="H9579" s="0" t="str">
        <f aca="false">IF(G9579=1,INT(ROUND((A9579-Debut)*86400,0)/600),"")</f>
        <v/>
      </c>
      <c r="I9579" s="0" t="str">
        <f aca="false">IF(G9579=1,INT(ROUND((A9579-Debut)*86400,0)/3600),"")</f>
        <v/>
      </c>
      <c r="J9579" s="0" t="str">
        <f aca="false">IF(OR(A9579="",B9579=""),"",ROUND((B9579-A9579)*86400,0))</f>
        <v/>
      </c>
      <c r="K9579" s="37" t="str">
        <f aca="false">IF(G9579=1,IF(COUNTIFS($C:$C,C9579,$G:$G,1,$A:$A,"&gt;="&amp;(A9579-FenetreInterm/86400),$A:$A,"&lt;="&amp;A9579)&gt;=NbInterm,1,0),"")</f>
        <v/>
      </c>
      <c r="L9579" s="37" t="str">
        <f aca="false">IF(G9579=1,IF(B9579="",0,IF(J9579&lt;SeuilFugitive,1,0)),"")</f>
        <v/>
      </c>
      <c r="M9579" s="37" t="str">
        <f aca="false">IF(G9579=1,IF(B9579="",IF((Fin-A9579)*24&gt;SeuilFigee,1,0),IF(J9579&gt;SeuilFigee*3600,1,0)),"")</f>
        <v/>
      </c>
      <c r="N9579" s="0" t="str">
        <f aca="false">IF(G9579=1,IF(COUNTIF(H$2:H9579,H9579)=1,COUNTIF($H:$H,H9579),""),"")</f>
        <v/>
      </c>
      <c r="O9579" s="0" t="str">
        <f aca="false">IF(G9579=1,IF(COUNTIF(I$2:I9579,I9579)=1,COUNTIF($I:$I,I9579),""),"")</f>
        <v/>
      </c>
      <c r="P9579" s="38" t="str">
        <f aca="false">IF(G9579=1,IF(COUNTIFS(C$2:C9579,C9579,G$2:G9579,1)=1,COUNTIFS($C:$C,C9579,$G:$G,1)+ROW()/10000000,""),"")</f>
        <v/>
      </c>
      <c r="Q9579" s="0" t="str">
        <f aca="false">IF(K9579=1,IF(COUNTIFS(C$2:C9579,C9579,K$2:K9579,1)=1,1,0),"")</f>
        <v/>
      </c>
      <c r="R9579" s="0" t="str">
        <f aca="false">IF(M9579=1,IF(COUNTIFS(C$2:C9579,C9579,M$2:M9579,1)=1,1,0),"")</f>
        <v/>
      </c>
      <c r="S9579" s="0" t="str">
        <f aca="false">IF(L9579=1,IF(COUNTIFS(C$2:C9579,C9579,L$2:L9579,1)=1,1,0),"")</f>
        <v/>
      </c>
      <c r="T9579" s="38" t="str">
        <f aca="false">IF(N9579="","",N9579+ROW()/10000000)</f>
        <v/>
      </c>
      <c r="U9579" s="0" t="str">
        <f aca="false">IF(G9579=1,IF(B9579="",1,0),"")</f>
        <v/>
      </c>
    </row>
    <row r="9580" customFormat="false" ht="15" hidden="false" customHeight="false" outlineLevel="0" collapsed="false">
      <c r="A9580" s="35"/>
      <c r="B9580" s="35"/>
      <c r="G9580" s="0" t="str">
        <f aca="false">IF(A9580="","",IF(AND(A9580&gt;=Debut,A9580&lt;Fin),1,0))</f>
        <v/>
      </c>
      <c r="H9580" s="0" t="str">
        <f aca="false">IF(G9580=1,INT(ROUND((A9580-Debut)*86400,0)/600),"")</f>
        <v/>
      </c>
      <c r="I9580" s="0" t="str">
        <f aca="false">IF(G9580=1,INT(ROUND((A9580-Debut)*86400,0)/3600),"")</f>
        <v/>
      </c>
      <c r="J9580" s="0" t="str">
        <f aca="false">IF(OR(A9580="",B9580=""),"",ROUND((B9580-A9580)*86400,0))</f>
        <v/>
      </c>
      <c r="K9580" s="37" t="str">
        <f aca="false">IF(G9580=1,IF(COUNTIFS($C:$C,C9580,$G:$G,1,$A:$A,"&gt;="&amp;(A9580-FenetreInterm/86400),$A:$A,"&lt;="&amp;A9580)&gt;=NbInterm,1,0),"")</f>
        <v/>
      </c>
      <c r="L9580" s="37" t="str">
        <f aca="false">IF(G9580=1,IF(B9580="",0,IF(J9580&lt;SeuilFugitive,1,0)),"")</f>
        <v/>
      </c>
      <c r="M9580" s="37" t="str">
        <f aca="false">IF(G9580=1,IF(B9580="",IF((Fin-A9580)*24&gt;SeuilFigee,1,0),IF(J9580&gt;SeuilFigee*3600,1,0)),"")</f>
        <v/>
      </c>
      <c r="N9580" s="0" t="str">
        <f aca="false">IF(G9580=1,IF(COUNTIF(H$2:H9580,H9580)=1,COUNTIF($H:$H,H9580),""),"")</f>
        <v/>
      </c>
      <c r="O9580" s="0" t="str">
        <f aca="false">IF(G9580=1,IF(COUNTIF(I$2:I9580,I9580)=1,COUNTIF($I:$I,I9580),""),"")</f>
        <v/>
      </c>
      <c r="P9580" s="38" t="str">
        <f aca="false">IF(G9580=1,IF(COUNTIFS(C$2:C9580,C9580,G$2:G9580,1)=1,COUNTIFS($C:$C,C9580,$G:$G,1)+ROW()/10000000,""),"")</f>
        <v/>
      </c>
      <c r="Q9580" s="0" t="str">
        <f aca="false">IF(K9580=1,IF(COUNTIFS(C$2:C9580,C9580,K$2:K9580,1)=1,1,0),"")</f>
        <v/>
      </c>
      <c r="R9580" s="0" t="str">
        <f aca="false">IF(M9580=1,IF(COUNTIFS(C$2:C9580,C9580,M$2:M9580,1)=1,1,0),"")</f>
        <v/>
      </c>
      <c r="S9580" s="0" t="str">
        <f aca="false">IF(L9580=1,IF(COUNTIFS(C$2:C9580,C9580,L$2:L9580,1)=1,1,0),"")</f>
        <v/>
      </c>
      <c r="T9580" s="38" t="str">
        <f aca="false">IF(N9580="","",N9580+ROW()/10000000)</f>
        <v/>
      </c>
      <c r="U9580" s="0" t="str">
        <f aca="false">IF(G9580=1,IF(B9580="",1,0),"")</f>
        <v/>
      </c>
    </row>
    <row r="9581" customFormat="false" ht="15" hidden="false" customHeight="false" outlineLevel="0" collapsed="false">
      <c r="A9581" s="35"/>
      <c r="B9581" s="35"/>
      <c r="G9581" s="0" t="str">
        <f aca="false">IF(A9581="","",IF(AND(A9581&gt;=Debut,A9581&lt;Fin),1,0))</f>
        <v/>
      </c>
      <c r="H9581" s="0" t="str">
        <f aca="false">IF(G9581=1,INT(ROUND((A9581-Debut)*86400,0)/600),"")</f>
        <v/>
      </c>
      <c r="I9581" s="0" t="str">
        <f aca="false">IF(G9581=1,INT(ROUND((A9581-Debut)*86400,0)/3600),"")</f>
        <v/>
      </c>
      <c r="J9581" s="0" t="str">
        <f aca="false">IF(OR(A9581="",B9581=""),"",ROUND((B9581-A9581)*86400,0))</f>
        <v/>
      </c>
      <c r="K9581" s="37" t="str">
        <f aca="false">IF(G9581=1,IF(COUNTIFS($C:$C,C9581,$G:$G,1,$A:$A,"&gt;="&amp;(A9581-FenetreInterm/86400),$A:$A,"&lt;="&amp;A9581)&gt;=NbInterm,1,0),"")</f>
        <v/>
      </c>
      <c r="L9581" s="37" t="str">
        <f aca="false">IF(G9581=1,IF(B9581="",0,IF(J9581&lt;SeuilFugitive,1,0)),"")</f>
        <v/>
      </c>
      <c r="M9581" s="37" t="str">
        <f aca="false">IF(G9581=1,IF(B9581="",IF((Fin-A9581)*24&gt;SeuilFigee,1,0),IF(J9581&gt;SeuilFigee*3600,1,0)),"")</f>
        <v/>
      </c>
      <c r="N9581" s="0" t="str">
        <f aca="false">IF(G9581=1,IF(COUNTIF(H$2:H9581,H9581)=1,COUNTIF($H:$H,H9581),""),"")</f>
        <v/>
      </c>
      <c r="O9581" s="0" t="str">
        <f aca="false">IF(G9581=1,IF(COUNTIF(I$2:I9581,I9581)=1,COUNTIF($I:$I,I9581),""),"")</f>
        <v/>
      </c>
      <c r="P9581" s="38" t="str">
        <f aca="false">IF(G9581=1,IF(COUNTIFS(C$2:C9581,C9581,G$2:G9581,1)=1,COUNTIFS($C:$C,C9581,$G:$G,1)+ROW()/10000000,""),"")</f>
        <v/>
      </c>
      <c r="Q9581" s="0" t="str">
        <f aca="false">IF(K9581=1,IF(COUNTIFS(C$2:C9581,C9581,K$2:K9581,1)=1,1,0),"")</f>
        <v/>
      </c>
      <c r="R9581" s="0" t="str">
        <f aca="false">IF(M9581=1,IF(COUNTIFS(C$2:C9581,C9581,M$2:M9581,1)=1,1,0),"")</f>
        <v/>
      </c>
      <c r="S9581" s="0" t="str">
        <f aca="false">IF(L9581=1,IF(COUNTIFS(C$2:C9581,C9581,L$2:L9581,1)=1,1,0),"")</f>
        <v/>
      </c>
      <c r="T9581" s="38" t="str">
        <f aca="false">IF(N9581="","",N9581+ROW()/10000000)</f>
        <v/>
      </c>
      <c r="U9581" s="0" t="str">
        <f aca="false">IF(G9581=1,IF(B9581="",1,0),"")</f>
        <v/>
      </c>
    </row>
    <row r="9582" customFormat="false" ht="15" hidden="false" customHeight="false" outlineLevel="0" collapsed="false">
      <c r="A9582" s="35"/>
      <c r="B9582" s="35"/>
      <c r="G9582" s="0" t="str">
        <f aca="false">IF(A9582="","",IF(AND(A9582&gt;=Debut,A9582&lt;Fin),1,0))</f>
        <v/>
      </c>
      <c r="H9582" s="0" t="str">
        <f aca="false">IF(G9582=1,INT(ROUND((A9582-Debut)*86400,0)/600),"")</f>
        <v/>
      </c>
      <c r="I9582" s="0" t="str">
        <f aca="false">IF(G9582=1,INT(ROUND((A9582-Debut)*86400,0)/3600),"")</f>
        <v/>
      </c>
      <c r="J9582" s="0" t="str">
        <f aca="false">IF(OR(A9582="",B9582=""),"",ROUND((B9582-A9582)*86400,0))</f>
        <v/>
      </c>
      <c r="K9582" s="37" t="str">
        <f aca="false">IF(G9582=1,IF(COUNTIFS($C:$C,C9582,$G:$G,1,$A:$A,"&gt;="&amp;(A9582-FenetreInterm/86400),$A:$A,"&lt;="&amp;A9582)&gt;=NbInterm,1,0),"")</f>
        <v/>
      </c>
      <c r="L9582" s="37" t="str">
        <f aca="false">IF(G9582=1,IF(B9582="",0,IF(J9582&lt;SeuilFugitive,1,0)),"")</f>
        <v/>
      </c>
      <c r="M9582" s="37" t="str">
        <f aca="false">IF(G9582=1,IF(B9582="",IF((Fin-A9582)*24&gt;SeuilFigee,1,0),IF(J9582&gt;SeuilFigee*3600,1,0)),"")</f>
        <v/>
      </c>
      <c r="N9582" s="0" t="str">
        <f aca="false">IF(G9582=1,IF(COUNTIF(H$2:H9582,H9582)=1,COUNTIF($H:$H,H9582),""),"")</f>
        <v/>
      </c>
      <c r="O9582" s="0" t="str">
        <f aca="false">IF(G9582=1,IF(COUNTIF(I$2:I9582,I9582)=1,COUNTIF($I:$I,I9582),""),"")</f>
        <v/>
      </c>
      <c r="P9582" s="38" t="str">
        <f aca="false">IF(G9582=1,IF(COUNTIFS(C$2:C9582,C9582,G$2:G9582,1)=1,COUNTIFS($C:$C,C9582,$G:$G,1)+ROW()/10000000,""),"")</f>
        <v/>
      </c>
      <c r="Q9582" s="0" t="str">
        <f aca="false">IF(K9582=1,IF(COUNTIFS(C$2:C9582,C9582,K$2:K9582,1)=1,1,0),"")</f>
        <v/>
      </c>
      <c r="R9582" s="0" t="str">
        <f aca="false">IF(M9582=1,IF(COUNTIFS(C$2:C9582,C9582,M$2:M9582,1)=1,1,0),"")</f>
        <v/>
      </c>
      <c r="S9582" s="0" t="str">
        <f aca="false">IF(L9582=1,IF(COUNTIFS(C$2:C9582,C9582,L$2:L9582,1)=1,1,0),"")</f>
        <v/>
      </c>
      <c r="T9582" s="38" t="str">
        <f aca="false">IF(N9582="","",N9582+ROW()/10000000)</f>
        <v/>
      </c>
      <c r="U9582" s="0" t="str">
        <f aca="false">IF(G9582=1,IF(B9582="",1,0),"")</f>
        <v/>
      </c>
    </row>
    <row r="9583" customFormat="false" ht="15" hidden="false" customHeight="false" outlineLevel="0" collapsed="false">
      <c r="A9583" s="35"/>
      <c r="B9583" s="35"/>
      <c r="G9583" s="0" t="str">
        <f aca="false">IF(A9583="","",IF(AND(A9583&gt;=Debut,A9583&lt;Fin),1,0))</f>
        <v/>
      </c>
      <c r="H9583" s="0" t="str">
        <f aca="false">IF(G9583=1,INT(ROUND((A9583-Debut)*86400,0)/600),"")</f>
        <v/>
      </c>
      <c r="I9583" s="0" t="str">
        <f aca="false">IF(G9583=1,INT(ROUND((A9583-Debut)*86400,0)/3600),"")</f>
        <v/>
      </c>
      <c r="J9583" s="0" t="str">
        <f aca="false">IF(OR(A9583="",B9583=""),"",ROUND((B9583-A9583)*86400,0))</f>
        <v/>
      </c>
      <c r="K9583" s="37" t="str">
        <f aca="false">IF(G9583=1,IF(COUNTIFS($C:$C,C9583,$G:$G,1,$A:$A,"&gt;="&amp;(A9583-FenetreInterm/86400),$A:$A,"&lt;="&amp;A9583)&gt;=NbInterm,1,0),"")</f>
        <v/>
      </c>
      <c r="L9583" s="37" t="str">
        <f aca="false">IF(G9583=1,IF(B9583="",0,IF(J9583&lt;SeuilFugitive,1,0)),"")</f>
        <v/>
      </c>
      <c r="M9583" s="37" t="str">
        <f aca="false">IF(G9583=1,IF(B9583="",IF((Fin-A9583)*24&gt;SeuilFigee,1,0),IF(J9583&gt;SeuilFigee*3600,1,0)),"")</f>
        <v/>
      </c>
      <c r="N9583" s="0" t="str">
        <f aca="false">IF(G9583=1,IF(COUNTIF(H$2:H9583,H9583)=1,COUNTIF($H:$H,H9583),""),"")</f>
        <v/>
      </c>
      <c r="O9583" s="0" t="str">
        <f aca="false">IF(G9583=1,IF(COUNTIF(I$2:I9583,I9583)=1,COUNTIF($I:$I,I9583),""),"")</f>
        <v/>
      </c>
      <c r="P9583" s="38" t="str">
        <f aca="false">IF(G9583=1,IF(COUNTIFS(C$2:C9583,C9583,G$2:G9583,1)=1,COUNTIFS($C:$C,C9583,$G:$G,1)+ROW()/10000000,""),"")</f>
        <v/>
      </c>
      <c r="Q9583" s="0" t="str">
        <f aca="false">IF(K9583=1,IF(COUNTIFS(C$2:C9583,C9583,K$2:K9583,1)=1,1,0),"")</f>
        <v/>
      </c>
      <c r="R9583" s="0" t="str">
        <f aca="false">IF(M9583=1,IF(COUNTIFS(C$2:C9583,C9583,M$2:M9583,1)=1,1,0),"")</f>
        <v/>
      </c>
      <c r="S9583" s="0" t="str">
        <f aca="false">IF(L9583=1,IF(COUNTIFS(C$2:C9583,C9583,L$2:L9583,1)=1,1,0),"")</f>
        <v/>
      </c>
      <c r="T9583" s="38" t="str">
        <f aca="false">IF(N9583="","",N9583+ROW()/10000000)</f>
        <v/>
      </c>
      <c r="U9583" s="0" t="str">
        <f aca="false">IF(G9583=1,IF(B9583="",1,0),"")</f>
        <v/>
      </c>
    </row>
    <row r="9584" customFormat="false" ht="15" hidden="false" customHeight="false" outlineLevel="0" collapsed="false">
      <c r="A9584" s="35"/>
      <c r="B9584" s="35"/>
      <c r="G9584" s="0" t="str">
        <f aca="false">IF(A9584="","",IF(AND(A9584&gt;=Debut,A9584&lt;Fin),1,0))</f>
        <v/>
      </c>
      <c r="H9584" s="0" t="str">
        <f aca="false">IF(G9584=1,INT(ROUND((A9584-Debut)*86400,0)/600),"")</f>
        <v/>
      </c>
      <c r="I9584" s="0" t="str">
        <f aca="false">IF(G9584=1,INT(ROUND((A9584-Debut)*86400,0)/3600),"")</f>
        <v/>
      </c>
      <c r="J9584" s="0" t="str">
        <f aca="false">IF(OR(A9584="",B9584=""),"",ROUND((B9584-A9584)*86400,0))</f>
        <v/>
      </c>
      <c r="K9584" s="37" t="str">
        <f aca="false">IF(G9584=1,IF(COUNTIFS($C:$C,C9584,$G:$G,1,$A:$A,"&gt;="&amp;(A9584-FenetreInterm/86400),$A:$A,"&lt;="&amp;A9584)&gt;=NbInterm,1,0),"")</f>
        <v/>
      </c>
      <c r="L9584" s="37" t="str">
        <f aca="false">IF(G9584=1,IF(B9584="",0,IF(J9584&lt;SeuilFugitive,1,0)),"")</f>
        <v/>
      </c>
      <c r="M9584" s="37" t="str">
        <f aca="false">IF(G9584=1,IF(B9584="",IF((Fin-A9584)*24&gt;SeuilFigee,1,0),IF(J9584&gt;SeuilFigee*3600,1,0)),"")</f>
        <v/>
      </c>
      <c r="N9584" s="0" t="str">
        <f aca="false">IF(G9584=1,IF(COUNTIF(H$2:H9584,H9584)=1,COUNTIF($H:$H,H9584),""),"")</f>
        <v/>
      </c>
      <c r="O9584" s="0" t="str">
        <f aca="false">IF(G9584=1,IF(COUNTIF(I$2:I9584,I9584)=1,COUNTIF($I:$I,I9584),""),"")</f>
        <v/>
      </c>
      <c r="P9584" s="38" t="str">
        <f aca="false">IF(G9584=1,IF(COUNTIFS(C$2:C9584,C9584,G$2:G9584,1)=1,COUNTIFS($C:$C,C9584,$G:$G,1)+ROW()/10000000,""),"")</f>
        <v/>
      </c>
      <c r="Q9584" s="0" t="str">
        <f aca="false">IF(K9584=1,IF(COUNTIFS(C$2:C9584,C9584,K$2:K9584,1)=1,1,0),"")</f>
        <v/>
      </c>
      <c r="R9584" s="0" t="str">
        <f aca="false">IF(M9584=1,IF(COUNTIFS(C$2:C9584,C9584,M$2:M9584,1)=1,1,0),"")</f>
        <v/>
      </c>
      <c r="S9584" s="0" t="str">
        <f aca="false">IF(L9584=1,IF(COUNTIFS(C$2:C9584,C9584,L$2:L9584,1)=1,1,0),"")</f>
        <v/>
      </c>
      <c r="T9584" s="38" t="str">
        <f aca="false">IF(N9584="","",N9584+ROW()/10000000)</f>
        <v/>
      </c>
      <c r="U9584" s="0" t="str">
        <f aca="false">IF(G9584=1,IF(B9584="",1,0),"")</f>
        <v/>
      </c>
    </row>
    <row r="9585" customFormat="false" ht="15" hidden="false" customHeight="false" outlineLevel="0" collapsed="false">
      <c r="A9585" s="35"/>
      <c r="B9585" s="35"/>
      <c r="G9585" s="0" t="str">
        <f aca="false">IF(A9585="","",IF(AND(A9585&gt;=Debut,A9585&lt;Fin),1,0))</f>
        <v/>
      </c>
      <c r="H9585" s="0" t="str">
        <f aca="false">IF(G9585=1,INT(ROUND((A9585-Debut)*86400,0)/600),"")</f>
        <v/>
      </c>
      <c r="I9585" s="0" t="str">
        <f aca="false">IF(G9585=1,INT(ROUND((A9585-Debut)*86400,0)/3600),"")</f>
        <v/>
      </c>
      <c r="J9585" s="0" t="str">
        <f aca="false">IF(OR(A9585="",B9585=""),"",ROUND((B9585-A9585)*86400,0))</f>
        <v/>
      </c>
      <c r="K9585" s="37" t="str">
        <f aca="false">IF(G9585=1,IF(COUNTIFS($C:$C,C9585,$G:$G,1,$A:$A,"&gt;="&amp;(A9585-FenetreInterm/86400),$A:$A,"&lt;="&amp;A9585)&gt;=NbInterm,1,0),"")</f>
        <v/>
      </c>
      <c r="L9585" s="37" t="str">
        <f aca="false">IF(G9585=1,IF(B9585="",0,IF(J9585&lt;SeuilFugitive,1,0)),"")</f>
        <v/>
      </c>
      <c r="M9585" s="37" t="str">
        <f aca="false">IF(G9585=1,IF(B9585="",IF((Fin-A9585)*24&gt;SeuilFigee,1,0),IF(J9585&gt;SeuilFigee*3600,1,0)),"")</f>
        <v/>
      </c>
      <c r="N9585" s="0" t="str">
        <f aca="false">IF(G9585=1,IF(COUNTIF(H$2:H9585,H9585)=1,COUNTIF($H:$H,H9585),""),"")</f>
        <v/>
      </c>
      <c r="O9585" s="0" t="str">
        <f aca="false">IF(G9585=1,IF(COUNTIF(I$2:I9585,I9585)=1,COUNTIF($I:$I,I9585),""),"")</f>
        <v/>
      </c>
      <c r="P9585" s="38" t="str">
        <f aca="false">IF(G9585=1,IF(COUNTIFS(C$2:C9585,C9585,G$2:G9585,1)=1,COUNTIFS($C:$C,C9585,$G:$G,1)+ROW()/10000000,""),"")</f>
        <v/>
      </c>
      <c r="Q9585" s="0" t="str">
        <f aca="false">IF(K9585=1,IF(COUNTIFS(C$2:C9585,C9585,K$2:K9585,1)=1,1,0),"")</f>
        <v/>
      </c>
      <c r="R9585" s="0" t="str">
        <f aca="false">IF(M9585=1,IF(COUNTIFS(C$2:C9585,C9585,M$2:M9585,1)=1,1,0),"")</f>
        <v/>
      </c>
      <c r="S9585" s="0" t="str">
        <f aca="false">IF(L9585=1,IF(COUNTIFS(C$2:C9585,C9585,L$2:L9585,1)=1,1,0),"")</f>
        <v/>
      </c>
      <c r="T9585" s="38" t="str">
        <f aca="false">IF(N9585="","",N9585+ROW()/10000000)</f>
        <v/>
      </c>
      <c r="U9585" s="0" t="str">
        <f aca="false">IF(G9585=1,IF(B9585="",1,0),"")</f>
        <v/>
      </c>
    </row>
    <row r="9586" customFormat="false" ht="15" hidden="false" customHeight="false" outlineLevel="0" collapsed="false">
      <c r="A9586" s="35"/>
      <c r="B9586" s="35"/>
      <c r="G9586" s="0" t="str">
        <f aca="false">IF(A9586="","",IF(AND(A9586&gt;=Debut,A9586&lt;Fin),1,0))</f>
        <v/>
      </c>
      <c r="H9586" s="0" t="str">
        <f aca="false">IF(G9586=1,INT(ROUND((A9586-Debut)*86400,0)/600),"")</f>
        <v/>
      </c>
      <c r="I9586" s="0" t="str">
        <f aca="false">IF(G9586=1,INT(ROUND((A9586-Debut)*86400,0)/3600),"")</f>
        <v/>
      </c>
      <c r="J9586" s="0" t="str">
        <f aca="false">IF(OR(A9586="",B9586=""),"",ROUND((B9586-A9586)*86400,0))</f>
        <v/>
      </c>
      <c r="K9586" s="37" t="str">
        <f aca="false">IF(G9586=1,IF(COUNTIFS($C:$C,C9586,$G:$G,1,$A:$A,"&gt;="&amp;(A9586-FenetreInterm/86400),$A:$A,"&lt;="&amp;A9586)&gt;=NbInterm,1,0),"")</f>
        <v/>
      </c>
      <c r="L9586" s="37" t="str">
        <f aca="false">IF(G9586=1,IF(B9586="",0,IF(J9586&lt;SeuilFugitive,1,0)),"")</f>
        <v/>
      </c>
      <c r="M9586" s="37" t="str">
        <f aca="false">IF(G9586=1,IF(B9586="",IF((Fin-A9586)*24&gt;SeuilFigee,1,0),IF(J9586&gt;SeuilFigee*3600,1,0)),"")</f>
        <v/>
      </c>
      <c r="N9586" s="0" t="str">
        <f aca="false">IF(G9586=1,IF(COUNTIF(H$2:H9586,H9586)=1,COUNTIF($H:$H,H9586),""),"")</f>
        <v/>
      </c>
      <c r="O9586" s="0" t="str">
        <f aca="false">IF(G9586=1,IF(COUNTIF(I$2:I9586,I9586)=1,COUNTIF($I:$I,I9586),""),"")</f>
        <v/>
      </c>
      <c r="P9586" s="38" t="str">
        <f aca="false">IF(G9586=1,IF(COUNTIFS(C$2:C9586,C9586,G$2:G9586,1)=1,COUNTIFS($C:$C,C9586,$G:$G,1)+ROW()/10000000,""),"")</f>
        <v/>
      </c>
      <c r="Q9586" s="0" t="str">
        <f aca="false">IF(K9586=1,IF(COUNTIFS(C$2:C9586,C9586,K$2:K9586,1)=1,1,0),"")</f>
        <v/>
      </c>
      <c r="R9586" s="0" t="str">
        <f aca="false">IF(M9586=1,IF(COUNTIFS(C$2:C9586,C9586,M$2:M9586,1)=1,1,0),"")</f>
        <v/>
      </c>
      <c r="S9586" s="0" t="str">
        <f aca="false">IF(L9586=1,IF(COUNTIFS(C$2:C9586,C9586,L$2:L9586,1)=1,1,0),"")</f>
        <v/>
      </c>
      <c r="T9586" s="38" t="str">
        <f aca="false">IF(N9586="","",N9586+ROW()/10000000)</f>
        <v/>
      </c>
      <c r="U9586" s="0" t="str">
        <f aca="false">IF(G9586=1,IF(B9586="",1,0),"")</f>
        <v/>
      </c>
    </row>
    <row r="9587" customFormat="false" ht="15" hidden="false" customHeight="false" outlineLevel="0" collapsed="false">
      <c r="A9587" s="35"/>
      <c r="B9587" s="35"/>
      <c r="G9587" s="0" t="str">
        <f aca="false">IF(A9587="","",IF(AND(A9587&gt;=Debut,A9587&lt;Fin),1,0))</f>
        <v/>
      </c>
      <c r="H9587" s="0" t="str">
        <f aca="false">IF(G9587=1,INT(ROUND((A9587-Debut)*86400,0)/600),"")</f>
        <v/>
      </c>
      <c r="I9587" s="0" t="str">
        <f aca="false">IF(G9587=1,INT(ROUND((A9587-Debut)*86400,0)/3600),"")</f>
        <v/>
      </c>
      <c r="J9587" s="0" t="str">
        <f aca="false">IF(OR(A9587="",B9587=""),"",ROUND((B9587-A9587)*86400,0))</f>
        <v/>
      </c>
      <c r="K9587" s="37" t="str">
        <f aca="false">IF(G9587=1,IF(COUNTIFS($C:$C,C9587,$G:$G,1,$A:$A,"&gt;="&amp;(A9587-FenetreInterm/86400),$A:$A,"&lt;="&amp;A9587)&gt;=NbInterm,1,0),"")</f>
        <v/>
      </c>
      <c r="L9587" s="37" t="str">
        <f aca="false">IF(G9587=1,IF(B9587="",0,IF(J9587&lt;SeuilFugitive,1,0)),"")</f>
        <v/>
      </c>
      <c r="M9587" s="37" t="str">
        <f aca="false">IF(G9587=1,IF(B9587="",IF((Fin-A9587)*24&gt;SeuilFigee,1,0),IF(J9587&gt;SeuilFigee*3600,1,0)),"")</f>
        <v/>
      </c>
      <c r="N9587" s="0" t="str">
        <f aca="false">IF(G9587=1,IF(COUNTIF(H$2:H9587,H9587)=1,COUNTIF($H:$H,H9587),""),"")</f>
        <v/>
      </c>
      <c r="O9587" s="0" t="str">
        <f aca="false">IF(G9587=1,IF(COUNTIF(I$2:I9587,I9587)=1,COUNTIF($I:$I,I9587),""),"")</f>
        <v/>
      </c>
      <c r="P9587" s="38" t="str">
        <f aca="false">IF(G9587=1,IF(COUNTIFS(C$2:C9587,C9587,G$2:G9587,1)=1,COUNTIFS($C:$C,C9587,$G:$G,1)+ROW()/10000000,""),"")</f>
        <v/>
      </c>
      <c r="Q9587" s="0" t="str">
        <f aca="false">IF(K9587=1,IF(COUNTIFS(C$2:C9587,C9587,K$2:K9587,1)=1,1,0),"")</f>
        <v/>
      </c>
      <c r="R9587" s="0" t="str">
        <f aca="false">IF(M9587=1,IF(COUNTIFS(C$2:C9587,C9587,M$2:M9587,1)=1,1,0),"")</f>
        <v/>
      </c>
      <c r="S9587" s="0" t="str">
        <f aca="false">IF(L9587=1,IF(COUNTIFS(C$2:C9587,C9587,L$2:L9587,1)=1,1,0),"")</f>
        <v/>
      </c>
      <c r="T9587" s="38" t="str">
        <f aca="false">IF(N9587="","",N9587+ROW()/10000000)</f>
        <v/>
      </c>
      <c r="U9587" s="0" t="str">
        <f aca="false">IF(G9587=1,IF(B9587="",1,0),"")</f>
        <v/>
      </c>
    </row>
    <row r="9588" customFormat="false" ht="15" hidden="false" customHeight="false" outlineLevel="0" collapsed="false">
      <c r="A9588" s="35"/>
      <c r="B9588" s="35"/>
      <c r="G9588" s="0" t="str">
        <f aca="false">IF(A9588="","",IF(AND(A9588&gt;=Debut,A9588&lt;Fin),1,0))</f>
        <v/>
      </c>
      <c r="H9588" s="0" t="str">
        <f aca="false">IF(G9588=1,INT(ROUND((A9588-Debut)*86400,0)/600),"")</f>
        <v/>
      </c>
      <c r="I9588" s="0" t="str">
        <f aca="false">IF(G9588=1,INT(ROUND((A9588-Debut)*86400,0)/3600),"")</f>
        <v/>
      </c>
      <c r="J9588" s="0" t="str">
        <f aca="false">IF(OR(A9588="",B9588=""),"",ROUND((B9588-A9588)*86400,0))</f>
        <v/>
      </c>
      <c r="K9588" s="37" t="str">
        <f aca="false">IF(G9588=1,IF(COUNTIFS($C:$C,C9588,$G:$G,1,$A:$A,"&gt;="&amp;(A9588-FenetreInterm/86400),$A:$A,"&lt;="&amp;A9588)&gt;=NbInterm,1,0),"")</f>
        <v/>
      </c>
      <c r="L9588" s="37" t="str">
        <f aca="false">IF(G9588=1,IF(B9588="",0,IF(J9588&lt;SeuilFugitive,1,0)),"")</f>
        <v/>
      </c>
      <c r="M9588" s="37" t="str">
        <f aca="false">IF(G9588=1,IF(B9588="",IF((Fin-A9588)*24&gt;SeuilFigee,1,0),IF(J9588&gt;SeuilFigee*3600,1,0)),"")</f>
        <v/>
      </c>
      <c r="N9588" s="0" t="str">
        <f aca="false">IF(G9588=1,IF(COUNTIF(H$2:H9588,H9588)=1,COUNTIF($H:$H,H9588),""),"")</f>
        <v/>
      </c>
      <c r="O9588" s="0" t="str">
        <f aca="false">IF(G9588=1,IF(COUNTIF(I$2:I9588,I9588)=1,COUNTIF($I:$I,I9588),""),"")</f>
        <v/>
      </c>
      <c r="P9588" s="38" t="str">
        <f aca="false">IF(G9588=1,IF(COUNTIFS(C$2:C9588,C9588,G$2:G9588,1)=1,COUNTIFS($C:$C,C9588,$G:$G,1)+ROW()/10000000,""),"")</f>
        <v/>
      </c>
      <c r="Q9588" s="0" t="str">
        <f aca="false">IF(K9588=1,IF(COUNTIFS(C$2:C9588,C9588,K$2:K9588,1)=1,1,0),"")</f>
        <v/>
      </c>
      <c r="R9588" s="0" t="str">
        <f aca="false">IF(M9588=1,IF(COUNTIFS(C$2:C9588,C9588,M$2:M9588,1)=1,1,0),"")</f>
        <v/>
      </c>
      <c r="S9588" s="0" t="str">
        <f aca="false">IF(L9588=1,IF(COUNTIFS(C$2:C9588,C9588,L$2:L9588,1)=1,1,0),"")</f>
        <v/>
      </c>
      <c r="T9588" s="38" t="str">
        <f aca="false">IF(N9588="","",N9588+ROW()/10000000)</f>
        <v/>
      </c>
      <c r="U9588" s="0" t="str">
        <f aca="false">IF(G9588=1,IF(B9588="",1,0),"")</f>
        <v/>
      </c>
    </row>
    <row r="9589" customFormat="false" ht="15" hidden="false" customHeight="false" outlineLevel="0" collapsed="false">
      <c r="A9589" s="35"/>
      <c r="B9589" s="35"/>
      <c r="G9589" s="0" t="str">
        <f aca="false">IF(A9589="","",IF(AND(A9589&gt;=Debut,A9589&lt;Fin),1,0))</f>
        <v/>
      </c>
      <c r="H9589" s="0" t="str">
        <f aca="false">IF(G9589=1,INT(ROUND((A9589-Debut)*86400,0)/600),"")</f>
        <v/>
      </c>
      <c r="I9589" s="0" t="str">
        <f aca="false">IF(G9589=1,INT(ROUND((A9589-Debut)*86400,0)/3600),"")</f>
        <v/>
      </c>
      <c r="J9589" s="0" t="str">
        <f aca="false">IF(OR(A9589="",B9589=""),"",ROUND((B9589-A9589)*86400,0))</f>
        <v/>
      </c>
      <c r="K9589" s="37" t="str">
        <f aca="false">IF(G9589=1,IF(COUNTIFS($C:$C,C9589,$G:$G,1,$A:$A,"&gt;="&amp;(A9589-FenetreInterm/86400),$A:$A,"&lt;="&amp;A9589)&gt;=NbInterm,1,0),"")</f>
        <v/>
      </c>
      <c r="L9589" s="37" t="str">
        <f aca="false">IF(G9589=1,IF(B9589="",0,IF(J9589&lt;SeuilFugitive,1,0)),"")</f>
        <v/>
      </c>
      <c r="M9589" s="37" t="str">
        <f aca="false">IF(G9589=1,IF(B9589="",IF((Fin-A9589)*24&gt;SeuilFigee,1,0),IF(J9589&gt;SeuilFigee*3600,1,0)),"")</f>
        <v/>
      </c>
      <c r="N9589" s="0" t="str">
        <f aca="false">IF(G9589=1,IF(COUNTIF(H$2:H9589,H9589)=1,COUNTIF($H:$H,H9589),""),"")</f>
        <v/>
      </c>
      <c r="O9589" s="0" t="str">
        <f aca="false">IF(G9589=1,IF(COUNTIF(I$2:I9589,I9589)=1,COUNTIF($I:$I,I9589),""),"")</f>
        <v/>
      </c>
      <c r="P9589" s="38" t="str">
        <f aca="false">IF(G9589=1,IF(COUNTIFS(C$2:C9589,C9589,G$2:G9589,1)=1,COUNTIFS($C:$C,C9589,$G:$G,1)+ROW()/10000000,""),"")</f>
        <v/>
      </c>
      <c r="Q9589" s="0" t="str">
        <f aca="false">IF(K9589=1,IF(COUNTIFS(C$2:C9589,C9589,K$2:K9589,1)=1,1,0),"")</f>
        <v/>
      </c>
      <c r="R9589" s="0" t="str">
        <f aca="false">IF(M9589=1,IF(COUNTIFS(C$2:C9589,C9589,M$2:M9589,1)=1,1,0),"")</f>
        <v/>
      </c>
      <c r="S9589" s="0" t="str">
        <f aca="false">IF(L9589=1,IF(COUNTIFS(C$2:C9589,C9589,L$2:L9589,1)=1,1,0),"")</f>
        <v/>
      </c>
      <c r="T9589" s="38" t="str">
        <f aca="false">IF(N9589="","",N9589+ROW()/10000000)</f>
        <v/>
      </c>
      <c r="U9589" s="0" t="str">
        <f aca="false">IF(G9589=1,IF(B9589="",1,0),"")</f>
        <v/>
      </c>
    </row>
    <row r="9590" customFormat="false" ht="15" hidden="false" customHeight="false" outlineLevel="0" collapsed="false">
      <c r="A9590" s="35"/>
      <c r="B9590" s="35"/>
      <c r="G9590" s="0" t="str">
        <f aca="false">IF(A9590="","",IF(AND(A9590&gt;=Debut,A9590&lt;Fin),1,0))</f>
        <v/>
      </c>
      <c r="H9590" s="0" t="str">
        <f aca="false">IF(G9590=1,INT(ROUND((A9590-Debut)*86400,0)/600),"")</f>
        <v/>
      </c>
      <c r="I9590" s="0" t="str">
        <f aca="false">IF(G9590=1,INT(ROUND((A9590-Debut)*86400,0)/3600),"")</f>
        <v/>
      </c>
      <c r="J9590" s="0" t="str">
        <f aca="false">IF(OR(A9590="",B9590=""),"",ROUND((B9590-A9590)*86400,0))</f>
        <v/>
      </c>
      <c r="K9590" s="37" t="str">
        <f aca="false">IF(G9590=1,IF(COUNTIFS($C:$C,C9590,$G:$G,1,$A:$A,"&gt;="&amp;(A9590-FenetreInterm/86400),$A:$A,"&lt;="&amp;A9590)&gt;=NbInterm,1,0),"")</f>
        <v/>
      </c>
      <c r="L9590" s="37" t="str">
        <f aca="false">IF(G9590=1,IF(B9590="",0,IF(J9590&lt;SeuilFugitive,1,0)),"")</f>
        <v/>
      </c>
      <c r="M9590" s="37" t="str">
        <f aca="false">IF(G9590=1,IF(B9590="",IF((Fin-A9590)*24&gt;SeuilFigee,1,0),IF(J9590&gt;SeuilFigee*3600,1,0)),"")</f>
        <v/>
      </c>
      <c r="N9590" s="0" t="str">
        <f aca="false">IF(G9590=1,IF(COUNTIF(H$2:H9590,H9590)=1,COUNTIF($H:$H,H9590),""),"")</f>
        <v/>
      </c>
      <c r="O9590" s="0" t="str">
        <f aca="false">IF(G9590=1,IF(COUNTIF(I$2:I9590,I9590)=1,COUNTIF($I:$I,I9590),""),"")</f>
        <v/>
      </c>
      <c r="P9590" s="38" t="str">
        <f aca="false">IF(G9590=1,IF(COUNTIFS(C$2:C9590,C9590,G$2:G9590,1)=1,COUNTIFS($C:$C,C9590,$G:$G,1)+ROW()/10000000,""),"")</f>
        <v/>
      </c>
      <c r="Q9590" s="0" t="str">
        <f aca="false">IF(K9590=1,IF(COUNTIFS(C$2:C9590,C9590,K$2:K9590,1)=1,1,0),"")</f>
        <v/>
      </c>
      <c r="R9590" s="0" t="str">
        <f aca="false">IF(M9590=1,IF(COUNTIFS(C$2:C9590,C9590,M$2:M9590,1)=1,1,0),"")</f>
        <v/>
      </c>
      <c r="S9590" s="0" t="str">
        <f aca="false">IF(L9590=1,IF(COUNTIFS(C$2:C9590,C9590,L$2:L9590,1)=1,1,0),"")</f>
        <v/>
      </c>
      <c r="T9590" s="38" t="str">
        <f aca="false">IF(N9590="","",N9590+ROW()/10000000)</f>
        <v/>
      </c>
      <c r="U9590" s="0" t="str">
        <f aca="false">IF(G9590=1,IF(B9590="",1,0),"")</f>
        <v/>
      </c>
    </row>
    <row r="9591" customFormat="false" ht="15" hidden="false" customHeight="false" outlineLevel="0" collapsed="false">
      <c r="A9591" s="35"/>
      <c r="B9591" s="35"/>
      <c r="G9591" s="0" t="str">
        <f aca="false">IF(A9591="","",IF(AND(A9591&gt;=Debut,A9591&lt;Fin),1,0))</f>
        <v/>
      </c>
      <c r="H9591" s="0" t="str">
        <f aca="false">IF(G9591=1,INT(ROUND((A9591-Debut)*86400,0)/600),"")</f>
        <v/>
      </c>
      <c r="I9591" s="0" t="str">
        <f aca="false">IF(G9591=1,INT(ROUND((A9591-Debut)*86400,0)/3600),"")</f>
        <v/>
      </c>
      <c r="J9591" s="0" t="str">
        <f aca="false">IF(OR(A9591="",B9591=""),"",ROUND((B9591-A9591)*86400,0))</f>
        <v/>
      </c>
      <c r="K9591" s="37" t="str">
        <f aca="false">IF(G9591=1,IF(COUNTIFS($C:$C,C9591,$G:$G,1,$A:$A,"&gt;="&amp;(A9591-FenetreInterm/86400),$A:$A,"&lt;="&amp;A9591)&gt;=NbInterm,1,0),"")</f>
        <v/>
      </c>
      <c r="L9591" s="37" t="str">
        <f aca="false">IF(G9591=1,IF(B9591="",0,IF(J9591&lt;SeuilFugitive,1,0)),"")</f>
        <v/>
      </c>
      <c r="M9591" s="37" t="str">
        <f aca="false">IF(G9591=1,IF(B9591="",IF((Fin-A9591)*24&gt;SeuilFigee,1,0),IF(J9591&gt;SeuilFigee*3600,1,0)),"")</f>
        <v/>
      </c>
      <c r="N9591" s="0" t="str">
        <f aca="false">IF(G9591=1,IF(COUNTIF(H$2:H9591,H9591)=1,COUNTIF($H:$H,H9591),""),"")</f>
        <v/>
      </c>
      <c r="O9591" s="0" t="str">
        <f aca="false">IF(G9591=1,IF(COUNTIF(I$2:I9591,I9591)=1,COUNTIF($I:$I,I9591),""),"")</f>
        <v/>
      </c>
      <c r="P9591" s="38" t="str">
        <f aca="false">IF(G9591=1,IF(COUNTIFS(C$2:C9591,C9591,G$2:G9591,1)=1,COUNTIFS($C:$C,C9591,$G:$G,1)+ROW()/10000000,""),"")</f>
        <v/>
      </c>
      <c r="Q9591" s="0" t="str">
        <f aca="false">IF(K9591=1,IF(COUNTIFS(C$2:C9591,C9591,K$2:K9591,1)=1,1,0),"")</f>
        <v/>
      </c>
      <c r="R9591" s="0" t="str">
        <f aca="false">IF(M9591=1,IF(COUNTIFS(C$2:C9591,C9591,M$2:M9591,1)=1,1,0),"")</f>
        <v/>
      </c>
      <c r="S9591" s="0" t="str">
        <f aca="false">IF(L9591=1,IF(COUNTIFS(C$2:C9591,C9591,L$2:L9591,1)=1,1,0),"")</f>
        <v/>
      </c>
      <c r="T9591" s="38" t="str">
        <f aca="false">IF(N9591="","",N9591+ROW()/10000000)</f>
        <v/>
      </c>
      <c r="U9591" s="0" t="str">
        <f aca="false">IF(G9591=1,IF(B9591="",1,0),"")</f>
        <v/>
      </c>
    </row>
    <row r="9592" customFormat="false" ht="15" hidden="false" customHeight="false" outlineLevel="0" collapsed="false">
      <c r="A9592" s="35"/>
      <c r="B9592" s="35"/>
      <c r="G9592" s="0" t="str">
        <f aca="false">IF(A9592="","",IF(AND(A9592&gt;=Debut,A9592&lt;Fin),1,0))</f>
        <v/>
      </c>
      <c r="H9592" s="0" t="str">
        <f aca="false">IF(G9592=1,INT(ROUND((A9592-Debut)*86400,0)/600),"")</f>
        <v/>
      </c>
      <c r="I9592" s="0" t="str">
        <f aca="false">IF(G9592=1,INT(ROUND((A9592-Debut)*86400,0)/3600),"")</f>
        <v/>
      </c>
      <c r="J9592" s="0" t="str">
        <f aca="false">IF(OR(A9592="",B9592=""),"",ROUND((B9592-A9592)*86400,0))</f>
        <v/>
      </c>
      <c r="K9592" s="37" t="str">
        <f aca="false">IF(G9592=1,IF(COUNTIFS($C:$C,C9592,$G:$G,1,$A:$A,"&gt;="&amp;(A9592-FenetreInterm/86400),$A:$A,"&lt;="&amp;A9592)&gt;=NbInterm,1,0),"")</f>
        <v/>
      </c>
      <c r="L9592" s="37" t="str">
        <f aca="false">IF(G9592=1,IF(B9592="",0,IF(J9592&lt;SeuilFugitive,1,0)),"")</f>
        <v/>
      </c>
      <c r="M9592" s="37" t="str">
        <f aca="false">IF(G9592=1,IF(B9592="",IF((Fin-A9592)*24&gt;SeuilFigee,1,0),IF(J9592&gt;SeuilFigee*3600,1,0)),"")</f>
        <v/>
      </c>
      <c r="N9592" s="0" t="str">
        <f aca="false">IF(G9592=1,IF(COUNTIF(H$2:H9592,H9592)=1,COUNTIF($H:$H,H9592),""),"")</f>
        <v/>
      </c>
      <c r="O9592" s="0" t="str">
        <f aca="false">IF(G9592=1,IF(COUNTIF(I$2:I9592,I9592)=1,COUNTIF($I:$I,I9592),""),"")</f>
        <v/>
      </c>
      <c r="P9592" s="38" t="str">
        <f aca="false">IF(G9592=1,IF(COUNTIFS(C$2:C9592,C9592,G$2:G9592,1)=1,COUNTIFS($C:$C,C9592,$G:$G,1)+ROW()/10000000,""),"")</f>
        <v/>
      </c>
      <c r="Q9592" s="0" t="str">
        <f aca="false">IF(K9592=1,IF(COUNTIFS(C$2:C9592,C9592,K$2:K9592,1)=1,1,0),"")</f>
        <v/>
      </c>
      <c r="R9592" s="0" t="str">
        <f aca="false">IF(M9592=1,IF(COUNTIFS(C$2:C9592,C9592,M$2:M9592,1)=1,1,0),"")</f>
        <v/>
      </c>
      <c r="S9592" s="0" t="str">
        <f aca="false">IF(L9592=1,IF(COUNTIFS(C$2:C9592,C9592,L$2:L9592,1)=1,1,0),"")</f>
        <v/>
      </c>
      <c r="T9592" s="38" t="str">
        <f aca="false">IF(N9592="","",N9592+ROW()/10000000)</f>
        <v/>
      </c>
      <c r="U9592" s="0" t="str">
        <f aca="false">IF(G9592=1,IF(B9592="",1,0),"")</f>
        <v/>
      </c>
    </row>
    <row r="9593" customFormat="false" ht="15" hidden="false" customHeight="false" outlineLevel="0" collapsed="false">
      <c r="A9593" s="35"/>
      <c r="B9593" s="35"/>
      <c r="G9593" s="0" t="str">
        <f aca="false">IF(A9593="","",IF(AND(A9593&gt;=Debut,A9593&lt;Fin),1,0))</f>
        <v/>
      </c>
      <c r="H9593" s="0" t="str">
        <f aca="false">IF(G9593=1,INT(ROUND((A9593-Debut)*86400,0)/600),"")</f>
        <v/>
      </c>
      <c r="I9593" s="0" t="str">
        <f aca="false">IF(G9593=1,INT(ROUND((A9593-Debut)*86400,0)/3600),"")</f>
        <v/>
      </c>
      <c r="J9593" s="0" t="str">
        <f aca="false">IF(OR(A9593="",B9593=""),"",ROUND((B9593-A9593)*86400,0))</f>
        <v/>
      </c>
      <c r="K9593" s="37" t="str">
        <f aca="false">IF(G9593=1,IF(COUNTIFS($C:$C,C9593,$G:$G,1,$A:$A,"&gt;="&amp;(A9593-FenetreInterm/86400),$A:$A,"&lt;="&amp;A9593)&gt;=NbInterm,1,0),"")</f>
        <v/>
      </c>
      <c r="L9593" s="37" t="str">
        <f aca="false">IF(G9593=1,IF(B9593="",0,IF(J9593&lt;SeuilFugitive,1,0)),"")</f>
        <v/>
      </c>
      <c r="M9593" s="37" t="str">
        <f aca="false">IF(G9593=1,IF(B9593="",IF((Fin-A9593)*24&gt;SeuilFigee,1,0),IF(J9593&gt;SeuilFigee*3600,1,0)),"")</f>
        <v/>
      </c>
      <c r="N9593" s="0" t="str">
        <f aca="false">IF(G9593=1,IF(COUNTIF(H$2:H9593,H9593)=1,COUNTIF($H:$H,H9593),""),"")</f>
        <v/>
      </c>
      <c r="O9593" s="0" t="str">
        <f aca="false">IF(G9593=1,IF(COUNTIF(I$2:I9593,I9593)=1,COUNTIF($I:$I,I9593),""),"")</f>
        <v/>
      </c>
      <c r="P9593" s="38" t="str">
        <f aca="false">IF(G9593=1,IF(COUNTIFS(C$2:C9593,C9593,G$2:G9593,1)=1,COUNTIFS($C:$C,C9593,$G:$G,1)+ROW()/10000000,""),"")</f>
        <v/>
      </c>
      <c r="Q9593" s="0" t="str">
        <f aca="false">IF(K9593=1,IF(COUNTIFS(C$2:C9593,C9593,K$2:K9593,1)=1,1,0),"")</f>
        <v/>
      </c>
      <c r="R9593" s="0" t="str">
        <f aca="false">IF(M9593=1,IF(COUNTIFS(C$2:C9593,C9593,M$2:M9593,1)=1,1,0),"")</f>
        <v/>
      </c>
      <c r="S9593" s="0" t="str">
        <f aca="false">IF(L9593=1,IF(COUNTIFS(C$2:C9593,C9593,L$2:L9593,1)=1,1,0),"")</f>
        <v/>
      </c>
      <c r="T9593" s="38" t="str">
        <f aca="false">IF(N9593="","",N9593+ROW()/10000000)</f>
        <v/>
      </c>
      <c r="U9593" s="0" t="str">
        <f aca="false">IF(G9593=1,IF(B9593="",1,0),"")</f>
        <v/>
      </c>
    </row>
    <row r="9594" customFormat="false" ht="15" hidden="false" customHeight="false" outlineLevel="0" collapsed="false">
      <c r="A9594" s="35"/>
      <c r="B9594" s="35"/>
      <c r="G9594" s="0" t="str">
        <f aca="false">IF(A9594="","",IF(AND(A9594&gt;=Debut,A9594&lt;Fin),1,0))</f>
        <v/>
      </c>
      <c r="H9594" s="0" t="str">
        <f aca="false">IF(G9594=1,INT(ROUND((A9594-Debut)*86400,0)/600),"")</f>
        <v/>
      </c>
      <c r="I9594" s="0" t="str">
        <f aca="false">IF(G9594=1,INT(ROUND((A9594-Debut)*86400,0)/3600),"")</f>
        <v/>
      </c>
      <c r="J9594" s="0" t="str">
        <f aca="false">IF(OR(A9594="",B9594=""),"",ROUND((B9594-A9594)*86400,0))</f>
        <v/>
      </c>
      <c r="K9594" s="37" t="str">
        <f aca="false">IF(G9594=1,IF(COUNTIFS($C:$C,C9594,$G:$G,1,$A:$A,"&gt;="&amp;(A9594-FenetreInterm/86400),$A:$A,"&lt;="&amp;A9594)&gt;=NbInterm,1,0),"")</f>
        <v/>
      </c>
      <c r="L9594" s="37" t="str">
        <f aca="false">IF(G9594=1,IF(B9594="",0,IF(J9594&lt;SeuilFugitive,1,0)),"")</f>
        <v/>
      </c>
      <c r="M9594" s="37" t="str">
        <f aca="false">IF(G9594=1,IF(B9594="",IF((Fin-A9594)*24&gt;SeuilFigee,1,0),IF(J9594&gt;SeuilFigee*3600,1,0)),"")</f>
        <v/>
      </c>
      <c r="N9594" s="0" t="str">
        <f aca="false">IF(G9594=1,IF(COUNTIF(H$2:H9594,H9594)=1,COUNTIF($H:$H,H9594),""),"")</f>
        <v/>
      </c>
      <c r="O9594" s="0" t="str">
        <f aca="false">IF(G9594=1,IF(COUNTIF(I$2:I9594,I9594)=1,COUNTIF($I:$I,I9594),""),"")</f>
        <v/>
      </c>
      <c r="P9594" s="38" t="str">
        <f aca="false">IF(G9594=1,IF(COUNTIFS(C$2:C9594,C9594,G$2:G9594,1)=1,COUNTIFS($C:$C,C9594,$G:$G,1)+ROW()/10000000,""),"")</f>
        <v/>
      </c>
      <c r="Q9594" s="0" t="str">
        <f aca="false">IF(K9594=1,IF(COUNTIFS(C$2:C9594,C9594,K$2:K9594,1)=1,1,0),"")</f>
        <v/>
      </c>
      <c r="R9594" s="0" t="str">
        <f aca="false">IF(M9594=1,IF(COUNTIFS(C$2:C9594,C9594,M$2:M9594,1)=1,1,0),"")</f>
        <v/>
      </c>
      <c r="S9594" s="0" t="str">
        <f aca="false">IF(L9594=1,IF(COUNTIFS(C$2:C9594,C9594,L$2:L9594,1)=1,1,0),"")</f>
        <v/>
      </c>
      <c r="T9594" s="38" t="str">
        <f aca="false">IF(N9594="","",N9594+ROW()/10000000)</f>
        <v/>
      </c>
      <c r="U9594" s="0" t="str">
        <f aca="false">IF(G9594=1,IF(B9594="",1,0),"")</f>
        <v/>
      </c>
    </row>
    <row r="9595" customFormat="false" ht="15" hidden="false" customHeight="false" outlineLevel="0" collapsed="false">
      <c r="A9595" s="35"/>
      <c r="B9595" s="35"/>
      <c r="G9595" s="0" t="str">
        <f aca="false">IF(A9595="","",IF(AND(A9595&gt;=Debut,A9595&lt;Fin),1,0))</f>
        <v/>
      </c>
      <c r="H9595" s="0" t="str">
        <f aca="false">IF(G9595=1,INT(ROUND((A9595-Debut)*86400,0)/600),"")</f>
        <v/>
      </c>
      <c r="I9595" s="0" t="str">
        <f aca="false">IF(G9595=1,INT(ROUND((A9595-Debut)*86400,0)/3600),"")</f>
        <v/>
      </c>
      <c r="J9595" s="0" t="str">
        <f aca="false">IF(OR(A9595="",B9595=""),"",ROUND((B9595-A9595)*86400,0))</f>
        <v/>
      </c>
      <c r="K9595" s="37" t="str">
        <f aca="false">IF(G9595=1,IF(COUNTIFS($C:$C,C9595,$G:$G,1,$A:$A,"&gt;="&amp;(A9595-FenetreInterm/86400),$A:$A,"&lt;="&amp;A9595)&gt;=NbInterm,1,0),"")</f>
        <v/>
      </c>
      <c r="L9595" s="37" t="str">
        <f aca="false">IF(G9595=1,IF(B9595="",0,IF(J9595&lt;SeuilFugitive,1,0)),"")</f>
        <v/>
      </c>
      <c r="M9595" s="37" t="str">
        <f aca="false">IF(G9595=1,IF(B9595="",IF((Fin-A9595)*24&gt;SeuilFigee,1,0),IF(J9595&gt;SeuilFigee*3600,1,0)),"")</f>
        <v/>
      </c>
      <c r="N9595" s="0" t="str">
        <f aca="false">IF(G9595=1,IF(COUNTIF(H$2:H9595,H9595)=1,COUNTIF($H:$H,H9595),""),"")</f>
        <v/>
      </c>
      <c r="O9595" s="0" t="str">
        <f aca="false">IF(G9595=1,IF(COUNTIF(I$2:I9595,I9595)=1,COUNTIF($I:$I,I9595),""),"")</f>
        <v/>
      </c>
      <c r="P9595" s="38" t="str">
        <f aca="false">IF(G9595=1,IF(COUNTIFS(C$2:C9595,C9595,G$2:G9595,1)=1,COUNTIFS($C:$C,C9595,$G:$G,1)+ROW()/10000000,""),"")</f>
        <v/>
      </c>
      <c r="Q9595" s="0" t="str">
        <f aca="false">IF(K9595=1,IF(COUNTIFS(C$2:C9595,C9595,K$2:K9595,1)=1,1,0),"")</f>
        <v/>
      </c>
      <c r="R9595" s="0" t="str">
        <f aca="false">IF(M9595=1,IF(COUNTIFS(C$2:C9595,C9595,M$2:M9595,1)=1,1,0),"")</f>
        <v/>
      </c>
      <c r="S9595" s="0" t="str">
        <f aca="false">IF(L9595=1,IF(COUNTIFS(C$2:C9595,C9595,L$2:L9595,1)=1,1,0),"")</f>
        <v/>
      </c>
      <c r="T9595" s="38" t="str">
        <f aca="false">IF(N9595="","",N9595+ROW()/10000000)</f>
        <v/>
      </c>
      <c r="U9595" s="0" t="str">
        <f aca="false">IF(G9595=1,IF(B9595="",1,0),"")</f>
        <v/>
      </c>
    </row>
    <row r="9596" customFormat="false" ht="15" hidden="false" customHeight="false" outlineLevel="0" collapsed="false">
      <c r="A9596" s="35"/>
      <c r="B9596" s="35"/>
      <c r="G9596" s="0" t="str">
        <f aca="false">IF(A9596="","",IF(AND(A9596&gt;=Debut,A9596&lt;Fin),1,0))</f>
        <v/>
      </c>
      <c r="H9596" s="0" t="str">
        <f aca="false">IF(G9596=1,INT(ROUND((A9596-Debut)*86400,0)/600),"")</f>
        <v/>
      </c>
      <c r="I9596" s="0" t="str">
        <f aca="false">IF(G9596=1,INT(ROUND((A9596-Debut)*86400,0)/3600),"")</f>
        <v/>
      </c>
      <c r="J9596" s="0" t="str">
        <f aca="false">IF(OR(A9596="",B9596=""),"",ROUND((B9596-A9596)*86400,0))</f>
        <v/>
      </c>
      <c r="K9596" s="37" t="str">
        <f aca="false">IF(G9596=1,IF(COUNTIFS($C:$C,C9596,$G:$G,1,$A:$A,"&gt;="&amp;(A9596-FenetreInterm/86400),$A:$A,"&lt;="&amp;A9596)&gt;=NbInterm,1,0),"")</f>
        <v/>
      </c>
      <c r="L9596" s="37" t="str">
        <f aca="false">IF(G9596=1,IF(B9596="",0,IF(J9596&lt;SeuilFugitive,1,0)),"")</f>
        <v/>
      </c>
      <c r="M9596" s="37" t="str">
        <f aca="false">IF(G9596=1,IF(B9596="",IF((Fin-A9596)*24&gt;SeuilFigee,1,0),IF(J9596&gt;SeuilFigee*3600,1,0)),"")</f>
        <v/>
      </c>
      <c r="N9596" s="0" t="str">
        <f aca="false">IF(G9596=1,IF(COUNTIF(H$2:H9596,H9596)=1,COUNTIF($H:$H,H9596),""),"")</f>
        <v/>
      </c>
      <c r="O9596" s="0" t="str">
        <f aca="false">IF(G9596=1,IF(COUNTIF(I$2:I9596,I9596)=1,COUNTIF($I:$I,I9596),""),"")</f>
        <v/>
      </c>
      <c r="P9596" s="38" t="str">
        <f aca="false">IF(G9596=1,IF(COUNTIFS(C$2:C9596,C9596,G$2:G9596,1)=1,COUNTIFS($C:$C,C9596,$G:$G,1)+ROW()/10000000,""),"")</f>
        <v/>
      </c>
      <c r="Q9596" s="0" t="str">
        <f aca="false">IF(K9596=1,IF(COUNTIFS(C$2:C9596,C9596,K$2:K9596,1)=1,1,0),"")</f>
        <v/>
      </c>
      <c r="R9596" s="0" t="str">
        <f aca="false">IF(M9596=1,IF(COUNTIFS(C$2:C9596,C9596,M$2:M9596,1)=1,1,0),"")</f>
        <v/>
      </c>
      <c r="S9596" s="0" t="str">
        <f aca="false">IF(L9596=1,IF(COUNTIFS(C$2:C9596,C9596,L$2:L9596,1)=1,1,0),"")</f>
        <v/>
      </c>
      <c r="T9596" s="38" t="str">
        <f aca="false">IF(N9596="","",N9596+ROW()/10000000)</f>
        <v/>
      </c>
      <c r="U9596" s="0" t="str">
        <f aca="false">IF(G9596=1,IF(B9596="",1,0),"")</f>
        <v/>
      </c>
    </row>
    <row r="9597" customFormat="false" ht="15" hidden="false" customHeight="false" outlineLevel="0" collapsed="false">
      <c r="A9597" s="35"/>
      <c r="B9597" s="35"/>
      <c r="G9597" s="0" t="str">
        <f aca="false">IF(A9597="","",IF(AND(A9597&gt;=Debut,A9597&lt;Fin),1,0))</f>
        <v/>
      </c>
      <c r="H9597" s="0" t="str">
        <f aca="false">IF(G9597=1,INT(ROUND((A9597-Debut)*86400,0)/600),"")</f>
        <v/>
      </c>
      <c r="I9597" s="0" t="str">
        <f aca="false">IF(G9597=1,INT(ROUND((A9597-Debut)*86400,0)/3600),"")</f>
        <v/>
      </c>
      <c r="J9597" s="0" t="str">
        <f aca="false">IF(OR(A9597="",B9597=""),"",ROUND((B9597-A9597)*86400,0))</f>
        <v/>
      </c>
      <c r="K9597" s="37" t="str">
        <f aca="false">IF(G9597=1,IF(COUNTIFS($C:$C,C9597,$G:$G,1,$A:$A,"&gt;="&amp;(A9597-FenetreInterm/86400),$A:$A,"&lt;="&amp;A9597)&gt;=NbInterm,1,0),"")</f>
        <v/>
      </c>
      <c r="L9597" s="37" t="str">
        <f aca="false">IF(G9597=1,IF(B9597="",0,IF(J9597&lt;SeuilFugitive,1,0)),"")</f>
        <v/>
      </c>
      <c r="M9597" s="37" t="str">
        <f aca="false">IF(G9597=1,IF(B9597="",IF((Fin-A9597)*24&gt;SeuilFigee,1,0),IF(J9597&gt;SeuilFigee*3600,1,0)),"")</f>
        <v/>
      </c>
      <c r="N9597" s="0" t="str">
        <f aca="false">IF(G9597=1,IF(COUNTIF(H$2:H9597,H9597)=1,COUNTIF($H:$H,H9597),""),"")</f>
        <v/>
      </c>
      <c r="O9597" s="0" t="str">
        <f aca="false">IF(G9597=1,IF(COUNTIF(I$2:I9597,I9597)=1,COUNTIF($I:$I,I9597),""),"")</f>
        <v/>
      </c>
      <c r="P9597" s="38" t="str">
        <f aca="false">IF(G9597=1,IF(COUNTIFS(C$2:C9597,C9597,G$2:G9597,1)=1,COUNTIFS($C:$C,C9597,$G:$G,1)+ROW()/10000000,""),"")</f>
        <v/>
      </c>
      <c r="Q9597" s="0" t="str">
        <f aca="false">IF(K9597=1,IF(COUNTIFS(C$2:C9597,C9597,K$2:K9597,1)=1,1,0),"")</f>
        <v/>
      </c>
      <c r="R9597" s="0" t="str">
        <f aca="false">IF(M9597=1,IF(COUNTIFS(C$2:C9597,C9597,M$2:M9597,1)=1,1,0),"")</f>
        <v/>
      </c>
      <c r="S9597" s="0" t="str">
        <f aca="false">IF(L9597=1,IF(COUNTIFS(C$2:C9597,C9597,L$2:L9597,1)=1,1,0),"")</f>
        <v/>
      </c>
      <c r="T9597" s="38" t="str">
        <f aca="false">IF(N9597="","",N9597+ROW()/10000000)</f>
        <v/>
      </c>
      <c r="U9597" s="0" t="str">
        <f aca="false">IF(G9597=1,IF(B9597="",1,0),"")</f>
        <v/>
      </c>
    </row>
    <row r="9598" customFormat="false" ht="15" hidden="false" customHeight="false" outlineLevel="0" collapsed="false">
      <c r="A9598" s="35"/>
      <c r="B9598" s="35"/>
      <c r="G9598" s="0" t="str">
        <f aca="false">IF(A9598="","",IF(AND(A9598&gt;=Debut,A9598&lt;Fin),1,0))</f>
        <v/>
      </c>
      <c r="H9598" s="0" t="str">
        <f aca="false">IF(G9598=1,INT(ROUND((A9598-Debut)*86400,0)/600),"")</f>
        <v/>
      </c>
      <c r="I9598" s="0" t="str">
        <f aca="false">IF(G9598=1,INT(ROUND((A9598-Debut)*86400,0)/3600),"")</f>
        <v/>
      </c>
      <c r="J9598" s="0" t="str">
        <f aca="false">IF(OR(A9598="",B9598=""),"",ROUND((B9598-A9598)*86400,0))</f>
        <v/>
      </c>
      <c r="K9598" s="37" t="str">
        <f aca="false">IF(G9598=1,IF(COUNTIFS($C:$C,C9598,$G:$G,1,$A:$A,"&gt;="&amp;(A9598-FenetreInterm/86400),$A:$A,"&lt;="&amp;A9598)&gt;=NbInterm,1,0),"")</f>
        <v/>
      </c>
      <c r="L9598" s="37" t="str">
        <f aca="false">IF(G9598=1,IF(B9598="",0,IF(J9598&lt;SeuilFugitive,1,0)),"")</f>
        <v/>
      </c>
      <c r="M9598" s="37" t="str">
        <f aca="false">IF(G9598=1,IF(B9598="",IF((Fin-A9598)*24&gt;SeuilFigee,1,0),IF(J9598&gt;SeuilFigee*3600,1,0)),"")</f>
        <v/>
      </c>
      <c r="N9598" s="0" t="str">
        <f aca="false">IF(G9598=1,IF(COUNTIF(H$2:H9598,H9598)=1,COUNTIF($H:$H,H9598),""),"")</f>
        <v/>
      </c>
      <c r="O9598" s="0" t="str">
        <f aca="false">IF(G9598=1,IF(COUNTIF(I$2:I9598,I9598)=1,COUNTIF($I:$I,I9598),""),"")</f>
        <v/>
      </c>
      <c r="P9598" s="38" t="str">
        <f aca="false">IF(G9598=1,IF(COUNTIFS(C$2:C9598,C9598,G$2:G9598,1)=1,COUNTIFS($C:$C,C9598,$G:$G,1)+ROW()/10000000,""),"")</f>
        <v/>
      </c>
      <c r="Q9598" s="0" t="str">
        <f aca="false">IF(K9598=1,IF(COUNTIFS(C$2:C9598,C9598,K$2:K9598,1)=1,1,0),"")</f>
        <v/>
      </c>
      <c r="R9598" s="0" t="str">
        <f aca="false">IF(M9598=1,IF(COUNTIFS(C$2:C9598,C9598,M$2:M9598,1)=1,1,0),"")</f>
        <v/>
      </c>
      <c r="S9598" s="0" t="str">
        <f aca="false">IF(L9598=1,IF(COUNTIFS(C$2:C9598,C9598,L$2:L9598,1)=1,1,0),"")</f>
        <v/>
      </c>
      <c r="T9598" s="38" t="str">
        <f aca="false">IF(N9598="","",N9598+ROW()/10000000)</f>
        <v/>
      </c>
      <c r="U9598" s="0" t="str">
        <f aca="false">IF(G9598=1,IF(B9598="",1,0),"")</f>
        <v/>
      </c>
    </row>
    <row r="9599" customFormat="false" ht="15" hidden="false" customHeight="false" outlineLevel="0" collapsed="false">
      <c r="A9599" s="35"/>
      <c r="B9599" s="35"/>
      <c r="G9599" s="0" t="str">
        <f aca="false">IF(A9599="","",IF(AND(A9599&gt;=Debut,A9599&lt;Fin),1,0))</f>
        <v/>
      </c>
      <c r="H9599" s="0" t="str">
        <f aca="false">IF(G9599=1,INT(ROUND((A9599-Debut)*86400,0)/600),"")</f>
        <v/>
      </c>
      <c r="I9599" s="0" t="str">
        <f aca="false">IF(G9599=1,INT(ROUND((A9599-Debut)*86400,0)/3600),"")</f>
        <v/>
      </c>
      <c r="J9599" s="0" t="str">
        <f aca="false">IF(OR(A9599="",B9599=""),"",ROUND((B9599-A9599)*86400,0))</f>
        <v/>
      </c>
      <c r="K9599" s="37" t="str">
        <f aca="false">IF(G9599=1,IF(COUNTIFS($C:$C,C9599,$G:$G,1,$A:$A,"&gt;="&amp;(A9599-FenetreInterm/86400),$A:$A,"&lt;="&amp;A9599)&gt;=NbInterm,1,0),"")</f>
        <v/>
      </c>
      <c r="L9599" s="37" t="str">
        <f aca="false">IF(G9599=1,IF(B9599="",0,IF(J9599&lt;SeuilFugitive,1,0)),"")</f>
        <v/>
      </c>
      <c r="M9599" s="37" t="str">
        <f aca="false">IF(G9599=1,IF(B9599="",IF((Fin-A9599)*24&gt;SeuilFigee,1,0),IF(J9599&gt;SeuilFigee*3600,1,0)),"")</f>
        <v/>
      </c>
      <c r="N9599" s="0" t="str">
        <f aca="false">IF(G9599=1,IF(COUNTIF(H$2:H9599,H9599)=1,COUNTIF($H:$H,H9599),""),"")</f>
        <v/>
      </c>
      <c r="O9599" s="0" t="str">
        <f aca="false">IF(G9599=1,IF(COUNTIF(I$2:I9599,I9599)=1,COUNTIF($I:$I,I9599),""),"")</f>
        <v/>
      </c>
      <c r="P9599" s="38" t="str">
        <f aca="false">IF(G9599=1,IF(COUNTIFS(C$2:C9599,C9599,G$2:G9599,1)=1,COUNTIFS($C:$C,C9599,$G:$G,1)+ROW()/10000000,""),"")</f>
        <v/>
      </c>
      <c r="Q9599" s="0" t="str">
        <f aca="false">IF(K9599=1,IF(COUNTIFS(C$2:C9599,C9599,K$2:K9599,1)=1,1,0),"")</f>
        <v/>
      </c>
      <c r="R9599" s="0" t="str">
        <f aca="false">IF(M9599=1,IF(COUNTIFS(C$2:C9599,C9599,M$2:M9599,1)=1,1,0),"")</f>
        <v/>
      </c>
      <c r="S9599" s="0" t="str">
        <f aca="false">IF(L9599=1,IF(COUNTIFS(C$2:C9599,C9599,L$2:L9599,1)=1,1,0),"")</f>
        <v/>
      </c>
      <c r="T9599" s="38" t="str">
        <f aca="false">IF(N9599="","",N9599+ROW()/10000000)</f>
        <v/>
      </c>
      <c r="U9599" s="0" t="str">
        <f aca="false">IF(G9599=1,IF(B9599="",1,0),"")</f>
        <v/>
      </c>
    </row>
    <row r="9600" customFormat="false" ht="15" hidden="false" customHeight="false" outlineLevel="0" collapsed="false">
      <c r="A9600" s="35"/>
      <c r="B9600" s="35"/>
      <c r="G9600" s="0" t="str">
        <f aca="false">IF(A9600="","",IF(AND(A9600&gt;=Debut,A9600&lt;Fin),1,0))</f>
        <v/>
      </c>
      <c r="H9600" s="0" t="str">
        <f aca="false">IF(G9600=1,INT(ROUND((A9600-Debut)*86400,0)/600),"")</f>
        <v/>
      </c>
      <c r="I9600" s="0" t="str">
        <f aca="false">IF(G9600=1,INT(ROUND((A9600-Debut)*86400,0)/3600),"")</f>
        <v/>
      </c>
      <c r="J9600" s="0" t="str">
        <f aca="false">IF(OR(A9600="",B9600=""),"",ROUND((B9600-A9600)*86400,0))</f>
        <v/>
      </c>
      <c r="K9600" s="37" t="str">
        <f aca="false">IF(G9600=1,IF(COUNTIFS($C:$C,C9600,$G:$G,1,$A:$A,"&gt;="&amp;(A9600-FenetreInterm/86400),$A:$A,"&lt;="&amp;A9600)&gt;=NbInterm,1,0),"")</f>
        <v/>
      </c>
      <c r="L9600" s="37" t="str">
        <f aca="false">IF(G9600=1,IF(B9600="",0,IF(J9600&lt;SeuilFugitive,1,0)),"")</f>
        <v/>
      </c>
      <c r="M9600" s="37" t="str">
        <f aca="false">IF(G9600=1,IF(B9600="",IF((Fin-A9600)*24&gt;SeuilFigee,1,0),IF(J9600&gt;SeuilFigee*3600,1,0)),"")</f>
        <v/>
      </c>
      <c r="N9600" s="0" t="str">
        <f aca="false">IF(G9600=1,IF(COUNTIF(H$2:H9600,H9600)=1,COUNTIF($H:$H,H9600),""),"")</f>
        <v/>
      </c>
      <c r="O9600" s="0" t="str">
        <f aca="false">IF(G9600=1,IF(COUNTIF(I$2:I9600,I9600)=1,COUNTIF($I:$I,I9600),""),"")</f>
        <v/>
      </c>
      <c r="P9600" s="38" t="str">
        <f aca="false">IF(G9600=1,IF(COUNTIFS(C$2:C9600,C9600,G$2:G9600,1)=1,COUNTIFS($C:$C,C9600,$G:$G,1)+ROW()/10000000,""),"")</f>
        <v/>
      </c>
      <c r="Q9600" s="0" t="str">
        <f aca="false">IF(K9600=1,IF(COUNTIFS(C$2:C9600,C9600,K$2:K9600,1)=1,1,0),"")</f>
        <v/>
      </c>
      <c r="R9600" s="0" t="str">
        <f aca="false">IF(M9600=1,IF(COUNTIFS(C$2:C9600,C9600,M$2:M9600,1)=1,1,0),"")</f>
        <v/>
      </c>
      <c r="S9600" s="0" t="str">
        <f aca="false">IF(L9600=1,IF(COUNTIFS(C$2:C9600,C9600,L$2:L9600,1)=1,1,0),"")</f>
        <v/>
      </c>
      <c r="T9600" s="38" t="str">
        <f aca="false">IF(N9600="","",N9600+ROW()/10000000)</f>
        <v/>
      </c>
      <c r="U9600" s="0" t="str">
        <f aca="false">IF(G9600=1,IF(B9600="",1,0),"")</f>
        <v/>
      </c>
    </row>
    <row r="9601" customFormat="false" ht="15" hidden="false" customHeight="false" outlineLevel="0" collapsed="false">
      <c r="A9601" s="35"/>
      <c r="B9601" s="35"/>
      <c r="G9601" s="0" t="str">
        <f aca="false">IF(A9601="","",IF(AND(A9601&gt;=Debut,A9601&lt;Fin),1,0))</f>
        <v/>
      </c>
      <c r="H9601" s="0" t="str">
        <f aca="false">IF(G9601=1,INT(ROUND((A9601-Debut)*86400,0)/600),"")</f>
        <v/>
      </c>
      <c r="I9601" s="0" t="str">
        <f aca="false">IF(G9601=1,INT(ROUND((A9601-Debut)*86400,0)/3600),"")</f>
        <v/>
      </c>
      <c r="J9601" s="0" t="str">
        <f aca="false">IF(OR(A9601="",B9601=""),"",ROUND((B9601-A9601)*86400,0))</f>
        <v/>
      </c>
      <c r="K9601" s="37" t="str">
        <f aca="false">IF(G9601=1,IF(COUNTIFS($C:$C,C9601,$G:$G,1,$A:$A,"&gt;="&amp;(A9601-FenetreInterm/86400),$A:$A,"&lt;="&amp;A9601)&gt;=NbInterm,1,0),"")</f>
        <v/>
      </c>
      <c r="L9601" s="37" t="str">
        <f aca="false">IF(G9601=1,IF(B9601="",0,IF(J9601&lt;SeuilFugitive,1,0)),"")</f>
        <v/>
      </c>
      <c r="M9601" s="37" t="str">
        <f aca="false">IF(G9601=1,IF(B9601="",IF((Fin-A9601)*24&gt;SeuilFigee,1,0),IF(J9601&gt;SeuilFigee*3600,1,0)),"")</f>
        <v/>
      </c>
      <c r="N9601" s="0" t="str">
        <f aca="false">IF(G9601=1,IF(COUNTIF(H$2:H9601,H9601)=1,COUNTIF($H:$H,H9601),""),"")</f>
        <v/>
      </c>
      <c r="O9601" s="0" t="str">
        <f aca="false">IF(G9601=1,IF(COUNTIF(I$2:I9601,I9601)=1,COUNTIF($I:$I,I9601),""),"")</f>
        <v/>
      </c>
      <c r="P9601" s="38" t="str">
        <f aca="false">IF(G9601=1,IF(COUNTIFS(C$2:C9601,C9601,G$2:G9601,1)=1,COUNTIFS($C:$C,C9601,$G:$G,1)+ROW()/10000000,""),"")</f>
        <v/>
      </c>
      <c r="Q9601" s="0" t="str">
        <f aca="false">IF(K9601=1,IF(COUNTIFS(C$2:C9601,C9601,K$2:K9601,1)=1,1,0),"")</f>
        <v/>
      </c>
      <c r="R9601" s="0" t="str">
        <f aca="false">IF(M9601=1,IF(COUNTIFS(C$2:C9601,C9601,M$2:M9601,1)=1,1,0),"")</f>
        <v/>
      </c>
      <c r="S9601" s="0" t="str">
        <f aca="false">IF(L9601=1,IF(COUNTIFS(C$2:C9601,C9601,L$2:L9601,1)=1,1,0),"")</f>
        <v/>
      </c>
      <c r="T9601" s="38" t="str">
        <f aca="false">IF(N9601="","",N9601+ROW()/10000000)</f>
        <v/>
      </c>
      <c r="U9601" s="0" t="str">
        <f aca="false">IF(G9601=1,IF(B9601="",1,0),"")</f>
        <v/>
      </c>
    </row>
    <row r="9602" customFormat="false" ht="15" hidden="false" customHeight="false" outlineLevel="0" collapsed="false">
      <c r="A9602" s="35"/>
      <c r="B9602" s="35"/>
      <c r="G9602" s="0" t="str">
        <f aca="false">IF(A9602="","",IF(AND(A9602&gt;=Debut,A9602&lt;Fin),1,0))</f>
        <v/>
      </c>
      <c r="H9602" s="0" t="str">
        <f aca="false">IF(G9602=1,INT(ROUND((A9602-Debut)*86400,0)/600),"")</f>
        <v/>
      </c>
      <c r="I9602" s="0" t="str">
        <f aca="false">IF(G9602=1,INT(ROUND((A9602-Debut)*86400,0)/3600),"")</f>
        <v/>
      </c>
      <c r="J9602" s="0" t="str">
        <f aca="false">IF(OR(A9602="",B9602=""),"",ROUND((B9602-A9602)*86400,0))</f>
        <v/>
      </c>
      <c r="K9602" s="37" t="str">
        <f aca="false">IF(G9602=1,IF(COUNTIFS($C:$C,C9602,$G:$G,1,$A:$A,"&gt;="&amp;(A9602-FenetreInterm/86400),$A:$A,"&lt;="&amp;A9602)&gt;=NbInterm,1,0),"")</f>
        <v/>
      </c>
      <c r="L9602" s="37" t="str">
        <f aca="false">IF(G9602=1,IF(B9602="",0,IF(J9602&lt;SeuilFugitive,1,0)),"")</f>
        <v/>
      </c>
      <c r="M9602" s="37" t="str">
        <f aca="false">IF(G9602=1,IF(B9602="",IF((Fin-A9602)*24&gt;SeuilFigee,1,0),IF(J9602&gt;SeuilFigee*3600,1,0)),"")</f>
        <v/>
      </c>
      <c r="N9602" s="0" t="str">
        <f aca="false">IF(G9602=1,IF(COUNTIF(H$2:H9602,H9602)=1,COUNTIF($H:$H,H9602),""),"")</f>
        <v/>
      </c>
      <c r="O9602" s="0" t="str">
        <f aca="false">IF(G9602=1,IF(COUNTIF(I$2:I9602,I9602)=1,COUNTIF($I:$I,I9602),""),"")</f>
        <v/>
      </c>
      <c r="P9602" s="38" t="str">
        <f aca="false">IF(G9602=1,IF(COUNTIFS(C$2:C9602,C9602,G$2:G9602,1)=1,COUNTIFS($C:$C,C9602,$G:$G,1)+ROW()/10000000,""),"")</f>
        <v/>
      </c>
      <c r="Q9602" s="0" t="str">
        <f aca="false">IF(K9602=1,IF(COUNTIFS(C$2:C9602,C9602,K$2:K9602,1)=1,1,0),"")</f>
        <v/>
      </c>
      <c r="R9602" s="0" t="str">
        <f aca="false">IF(M9602=1,IF(COUNTIFS(C$2:C9602,C9602,M$2:M9602,1)=1,1,0),"")</f>
        <v/>
      </c>
      <c r="S9602" s="0" t="str">
        <f aca="false">IF(L9602=1,IF(COUNTIFS(C$2:C9602,C9602,L$2:L9602,1)=1,1,0),"")</f>
        <v/>
      </c>
      <c r="T9602" s="38" t="str">
        <f aca="false">IF(N9602="","",N9602+ROW()/10000000)</f>
        <v/>
      </c>
      <c r="U9602" s="0" t="str">
        <f aca="false">IF(G9602=1,IF(B9602="",1,0),"")</f>
        <v/>
      </c>
    </row>
    <row r="9603" customFormat="false" ht="15" hidden="false" customHeight="false" outlineLevel="0" collapsed="false">
      <c r="A9603" s="35"/>
      <c r="B9603" s="35"/>
      <c r="G9603" s="0" t="str">
        <f aca="false">IF(A9603="","",IF(AND(A9603&gt;=Debut,A9603&lt;Fin),1,0))</f>
        <v/>
      </c>
      <c r="H9603" s="0" t="str">
        <f aca="false">IF(G9603=1,INT(ROUND((A9603-Debut)*86400,0)/600),"")</f>
        <v/>
      </c>
      <c r="I9603" s="0" t="str">
        <f aca="false">IF(G9603=1,INT(ROUND((A9603-Debut)*86400,0)/3600),"")</f>
        <v/>
      </c>
      <c r="J9603" s="0" t="str">
        <f aca="false">IF(OR(A9603="",B9603=""),"",ROUND((B9603-A9603)*86400,0))</f>
        <v/>
      </c>
      <c r="K9603" s="37" t="str">
        <f aca="false">IF(G9603=1,IF(COUNTIFS($C:$C,C9603,$G:$G,1,$A:$A,"&gt;="&amp;(A9603-FenetreInterm/86400),$A:$A,"&lt;="&amp;A9603)&gt;=NbInterm,1,0),"")</f>
        <v/>
      </c>
      <c r="L9603" s="37" t="str">
        <f aca="false">IF(G9603=1,IF(B9603="",0,IF(J9603&lt;SeuilFugitive,1,0)),"")</f>
        <v/>
      </c>
      <c r="M9603" s="37" t="str">
        <f aca="false">IF(G9603=1,IF(B9603="",IF((Fin-A9603)*24&gt;SeuilFigee,1,0),IF(J9603&gt;SeuilFigee*3600,1,0)),"")</f>
        <v/>
      </c>
      <c r="N9603" s="0" t="str">
        <f aca="false">IF(G9603=1,IF(COUNTIF(H$2:H9603,H9603)=1,COUNTIF($H:$H,H9603),""),"")</f>
        <v/>
      </c>
      <c r="O9603" s="0" t="str">
        <f aca="false">IF(G9603=1,IF(COUNTIF(I$2:I9603,I9603)=1,COUNTIF($I:$I,I9603),""),"")</f>
        <v/>
      </c>
      <c r="P9603" s="38" t="str">
        <f aca="false">IF(G9603=1,IF(COUNTIFS(C$2:C9603,C9603,G$2:G9603,1)=1,COUNTIFS($C:$C,C9603,$G:$G,1)+ROW()/10000000,""),"")</f>
        <v/>
      </c>
      <c r="Q9603" s="0" t="str">
        <f aca="false">IF(K9603=1,IF(COUNTIFS(C$2:C9603,C9603,K$2:K9603,1)=1,1,0),"")</f>
        <v/>
      </c>
      <c r="R9603" s="0" t="str">
        <f aca="false">IF(M9603=1,IF(COUNTIFS(C$2:C9603,C9603,M$2:M9603,1)=1,1,0),"")</f>
        <v/>
      </c>
      <c r="S9603" s="0" t="str">
        <f aca="false">IF(L9603=1,IF(COUNTIFS(C$2:C9603,C9603,L$2:L9603,1)=1,1,0),"")</f>
        <v/>
      </c>
      <c r="T9603" s="38" t="str">
        <f aca="false">IF(N9603="","",N9603+ROW()/10000000)</f>
        <v/>
      </c>
      <c r="U9603" s="0" t="str">
        <f aca="false">IF(G9603=1,IF(B9603="",1,0),"")</f>
        <v/>
      </c>
    </row>
    <row r="9604" customFormat="false" ht="15" hidden="false" customHeight="false" outlineLevel="0" collapsed="false">
      <c r="A9604" s="35"/>
      <c r="B9604" s="35"/>
      <c r="G9604" s="0" t="str">
        <f aca="false">IF(A9604="","",IF(AND(A9604&gt;=Debut,A9604&lt;Fin),1,0))</f>
        <v/>
      </c>
      <c r="H9604" s="0" t="str">
        <f aca="false">IF(G9604=1,INT(ROUND((A9604-Debut)*86400,0)/600),"")</f>
        <v/>
      </c>
      <c r="I9604" s="0" t="str">
        <f aca="false">IF(G9604=1,INT(ROUND((A9604-Debut)*86400,0)/3600),"")</f>
        <v/>
      </c>
      <c r="J9604" s="0" t="str">
        <f aca="false">IF(OR(A9604="",B9604=""),"",ROUND((B9604-A9604)*86400,0))</f>
        <v/>
      </c>
      <c r="K9604" s="37" t="str">
        <f aca="false">IF(G9604=1,IF(COUNTIFS($C:$C,C9604,$G:$G,1,$A:$A,"&gt;="&amp;(A9604-FenetreInterm/86400),$A:$A,"&lt;="&amp;A9604)&gt;=NbInterm,1,0),"")</f>
        <v/>
      </c>
      <c r="L9604" s="37" t="str">
        <f aca="false">IF(G9604=1,IF(B9604="",0,IF(J9604&lt;SeuilFugitive,1,0)),"")</f>
        <v/>
      </c>
      <c r="M9604" s="37" t="str">
        <f aca="false">IF(G9604=1,IF(B9604="",IF((Fin-A9604)*24&gt;SeuilFigee,1,0),IF(J9604&gt;SeuilFigee*3600,1,0)),"")</f>
        <v/>
      </c>
      <c r="N9604" s="0" t="str">
        <f aca="false">IF(G9604=1,IF(COUNTIF(H$2:H9604,H9604)=1,COUNTIF($H:$H,H9604),""),"")</f>
        <v/>
      </c>
      <c r="O9604" s="0" t="str">
        <f aca="false">IF(G9604=1,IF(COUNTIF(I$2:I9604,I9604)=1,COUNTIF($I:$I,I9604),""),"")</f>
        <v/>
      </c>
      <c r="P9604" s="38" t="str">
        <f aca="false">IF(G9604=1,IF(COUNTIFS(C$2:C9604,C9604,G$2:G9604,1)=1,COUNTIFS($C:$C,C9604,$G:$G,1)+ROW()/10000000,""),"")</f>
        <v/>
      </c>
      <c r="Q9604" s="0" t="str">
        <f aca="false">IF(K9604=1,IF(COUNTIFS(C$2:C9604,C9604,K$2:K9604,1)=1,1,0),"")</f>
        <v/>
      </c>
      <c r="R9604" s="0" t="str">
        <f aca="false">IF(M9604=1,IF(COUNTIFS(C$2:C9604,C9604,M$2:M9604,1)=1,1,0),"")</f>
        <v/>
      </c>
      <c r="S9604" s="0" t="str">
        <f aca="false">IF(L9604=1,IF(COUNTIFS(C$2:C9604,C9604,L$2:L9604,1)=1,1,0),"")</f>
        <v/>
      </c>
      <c r="T9604" s="38" t="str">
        <f aca="false">IF(N9604="","",N9604+ROW()/10000000)</f>
        <v/>
      </c>
      <c r="U9604" s="0" t="str">
        <f aca="false">IF(G9604=1,IF(B9604="",1,0),"")</f>
        <v/>
      </c>
    </row>
    <row r="9605" customFormat="false" ht="15" hidden="false" customHeight="false" outlineLevel="0" collapsed="false">
      <c r="A9605" s="35"/>
      <c r="B9605" s="35"/>
      <c r="G9605" s="0" t="str">
        <f aca="false">IF(A9605="","",IF(AND(A9605&gt;=Debut,A9605&lt;Fin),1,0))</f>
        <v/>
      </c>
      <c r="H9605" s="0" t="str">
        <f aca="false">IF(G9605=1,INT(ROUND((A9605-Debut)*86400,0)/600),"")</f>
        <v/>
      </c>
      <c r="I9605" s="0" t="str">
        <f aca="false">IF(G9605=1,INT(ROUND((A9605-Debut)*86400,0)/3600),"")</f>
        <v/>
      </c>
      <c r="J9605" s="0" t="str">
        <f aca="false">IF(OR(A9605="",B9605=""),"",ROUND((B9605-A9605)*86400,0))</f>
        <v/>
      </c>
      <c r="K9605" s="37" t="str">
        <f aca="false">IF(G9605=1,IF(COUNTIFS($C:$C,C9605,$G:$G,1,$A:$A,"&gt;="&amp;(A9605-FenetreInterm/86400),$A:$A,"&lt;="&amp;A9605)&gt;=NbInterm,1,0),"")</f>
        <v/>
      </c>
      <c r="L9605" s="37" t="str">
        <f aca="false">IF(G9605=1,IF(B9605="",0,IF(J9605&lt;SeuilFugitive,1,0)),"")</f>
        <v/>
      </c>
      <c r="M9605" s="37" t="str">
        <f aca="false">IF(G9605=1,IF(B9605="",IF((Fin-A9605)*24&gt;SeuilFigee,1,0),IF(J9605&gt;SeuilFigee*3600,1,0)),"")</f>
        <v/>
      </c>
      <c r="N9605" s="0" t="str">
        <f aca="false">IF(G9605=1,IF(COUNTIF(H$2:H9605,H9605)=1,COUNTIF($H:$H,H9605),""),"")</f>
        <v/>
      </c>
      <c r="O9605" s="0" t="str">
        <f aca="false">IF(G9605=1,IF(COUNTIF(I$2:I9605,I9605)=1,COUNTIF($I:$I,I9605),""),"")</f>
        <v/>
      </c>
      <c r="P9605" s="38" t="str">
        <f aca="false">IF(G9605=1,IF(COUNTIFS(C$2:C9605,C9605,G$2:G9605,1)=1,COUNTIFS($C:$C,C9605,$G:$G,1)+ROW()/10000000,""),"")</f>
        <v/>
      </c>
      <c r="Q9605" s="0" t="str">
        <f aca="false">IF(K9605=1,IF(COUNTIFS(C$2:C9605,C9605,K$2:K9605,1)=1,1,0),"")</f>
        <v/>
      </c>
      <c r="R9605" s="0" t="str">
        <f aca="false">IF(M9605=1,IF(COUNTIFS(C$2:C9605,C9605,M$2:M9605,1)=1,1,0),"")</f>
        <v/>
      </c>
      <c r="S9605" s="0" t="str">
        <f aca="false">IF(L9605=1,IF(COUNTIFS(C$2:C9605,C9605,L$2:L9605,1)=1,1,0),"")</f>
        <v/>
      </c>
      <c r="T9605" s="38" t="str">
        <f aca="false">IF(N9605="","",N9605+ROW()/10000000)</f>
        <v/>
      </c>
      <c r="U9605" s="0" t="str">
        <f aca="false">IF(G9605=1,IF(B9605="",1,0),"")</f>
        <v/>
      </c>
    </row>
    <row r="9606" customFormat="false" ht="15" hidden="false" customHeight="false" outlineLevel="0" collapsed="false">
      <c r="A9606" s="35"/>
      <c r="B9606" s="35"/>
      <c r="G9606" s="0" t="str">
        <f aca="false">IF(A9606="","",IF(AND(A9606&gt;=Debut,A9606&lt;Fin),1,0))</f>
        <v/>
      </c>
      <c r="H9606" s="0" t="str">
        <f aca="false">IF(G9606=1,INT(ROUND((A9606-Debut)*86400,0)/600),"")</f>
        <v/>
      </c>
      <c r="I9606" s="0" t="str">
        <f aca="false">IF(G9606=1,INT(ROUND((A9606-Debut)*86400,0)/3600),"")</f>
        <v/>
      </c>
      <c r="J9606" s="0" t="str">
        <f aca="false">IF(OR(A9606="",B9606=""),"",ROUND((B9606-A9606)*86400,0))</f>
        <v/>
      </c>
      <c r="K9606" s="37" t="str">
        <f aca="false">IF(G9606=1,IF(COUNTIFS($C:$C,C9606,$G:$G,1,$A:$A,"&gt;="&amp;(A9606-FenetreInterm/86400),$A:$A,"&lt;="&amp;A9606)&gt;=NbInterm,1,0),"")</f>
        <v/>
      </c>
      <c r="L9606" s="37" t="str">
        <f aca="false">IF(G9606=1,IF(B9606="",0,IF(J9606&lt;SeuilFugitive,1,0)),"")</f>
        <v/>
      </c>
      <c r="M9606" s="37" t="str">
        <f aca="false">IF(G9606=1,IF(B9606="",IF((Fin-A9606)*24&gt;SeuilFigee,1,0),IF(J9606&gt;SeuilFigee*3600,1,0)),"")</f>
        <v/>
      </c>
      <c r="N9606" s="0" t="str">
        <f aca="false">IF(G9606=1,IF(COUNTIF(H$2:H9606,H9606)=1,COUNTIF($H:$H,H9606),""),"")</f>
        <v/>
      </c>
      <c r="O9606" s="0" t="str">
        <f aca="false">IF(G9606=1,IF(COUNTIF(I$2:I9606,I9606)=1,COUNTIF($I:$I,I9606),""),"")</f>
        <v/>
      </c>
      <c r="P9606" s="38" t="str">
        <f aca="false">IF(G9606=1,IF(COUNTIFS(C$2:C9606,C9606,G$2:G9606,1)=1,COUNTIFS($C:$C,C9606,$G:$G,1)+ROW()/10000000,""),"")</f>
        <v/>
      </c>
      <c r="Q9606" s="0" t="str">
        <f aca="false">IF(K9606=1,IF(COUNTIFS(C$2:C9606,C9606,K$2:K9606,1)=1,1,0),"")</f>
        <v/>
      </c>
      <c r="R9606" s="0" t="str">
        <f aca="false">IF(M9606=1,IF(COUNTIFS(C$2:C9606,C9606,M$2:M9606,1)=1,1,0),"")</f>
        <v/>
      </c>
      <c r="S9606" s="0" t="str">
        <f aca="false">IF(L9606=1,IF(COUNTIFS(C$2:C9606,C9606,L$2:L9606,1)=1,1,0),"")</f>
        <v/>
      </c>
      <c r="T9606" s="38" t="str">
        <f aca="false">IF(N9606="","",N9606+ROW()/10000000)</f>
        <v/>
      </c>
      <c r="U9606" s="0" t="str">
        <f aca="false">IF(G9606=1,IF(B9606="",1,0),"")</f>
        <v/>
      </c>
    </row>
    <row r="9607" customFormat="false" ht="15" hidden="false" customHeight="false" outlineLevel="0" collapsed="false">
      <c r="A9607" s="35"/>
      <c r="B9607" s="35"/>
      <c r="G9607" s="0" t="str">
        <f aca="false">IF(A9607="","",IF(AND(A9607&gt;=Debut,A9607&lt;Fin),1,0))</f>
        <v/>
      </c>
      <c r="H9607" s="0" t="str">
        <f aca="false">IF(G9607=1,INT(ROUND((A9607-Debut)*86400,0)/600),"")</f>
        <v/>
      </c>
      <c r="I9607" s="0" t="str">
        <f aca="false">IF(G9607=1,INT(ROUND((A9607-Debut)*86400,0)/3600),"")</f>
        <v/>
      </c>
      <c r="J9607" s="0" t="str">
        <f aca="false">IF(OR(A9607="",B9607=""),"",ROUND((B9607-A9607)*86400,0))</f>
        <v/>
      </c>
      <c r="K9607" s="37" t="str">
        <f aca="false">IF(G9607=1,IF(COUNTIFS($C:$C,C9607,$G:$G,1,$A:$A,"&gt;="&amp;(A9607-FenetreInterm/86400),$A:$A,"&lt;="&amp;A9607)&gt;=NbInterm,1,0),"")</f>
        <v/>
      </c>
      <c r="L9607" s="37" t="str">
        <f aca="false">IF(G9607=1,IF(B9607="",0,IF(J9607&lt;SeuilFugitive,1,0)),"")</f>
        <v/>
      </c>
      <c r="M9607" s="37" t="str">
        <f aca="false">IF(G9607=1,IF(B9607="",IF((Fin-A9607)*24&gt;SeuilFigee,1,0),IF(J9607&gt;SeuilFigee*3600,1,0)),"")</f>
        <v/>
      </c>
      <c r="N9607" s="0" t="str">
        <f aca="false">IF(G9607=1,IF(COUNTIF(H$2:H9607,H9607)=1,COUNTIF($H:$H,H9607),""),"")</f>
        <v/>
      </c>
      <c r="O9607" s="0" t="str">
        <f aca="false">IF(G9607=1,IF(COUNTIF(I$2:I9607,I9607)=1,COUNTIF($I:$I,I9607),""),"")</f>
        <v/>
      </c>
      <c r="P9607" s="38" t="str">
        <f aca="false">IF(G9607=1,IF(COUNTIFS(C$2:C9607,C9607,G$2:G9607,1)=1,COUNTIFS($C:$C,C9607,$G:$G,1)+ROW()/10000000,""),"")</f>
        <v/>
      </c>
      <c r="Q9607" s="0" t="str">
        <f aca="false">IF(K9607=1,IF(COUNTIFS(C$2:C9607,C9607,K$2:K9607,1)=1,1,0),"")</f>
        <v/>
      </c>
      <c r="R9607" s="0" t="str">
        <f aca="false">IF(M9607=1,IF(COUNTIFS(C$2:C9607,C9607,M$2:M9607,1)=1,1,0),"")</f>
        <v/>
      </c>
      <c r="S9607" s="0" t="str">
        <f aca="false">IF(L9607=1,IF(COUNTIFS(C$2:C9607,C9607,L$2:L9607,1)=1,1,0),"")</f>
        <v/>
      </c>
      <c r="T9607" s="38" t="str">
        <f aca="false">IF(N9607="","",N9607+ROW()/10000000)</f>
        <v/>
      </c>
      <c r="U9607" s="0" t="str">
        <f aca="false">IF(G9607=1,IF(B9607="",1,0),"")</f>
        <v/>
      </c>
    </row>
    <row r="9608" customFormat="false" ht="15" hidden="false" customHeight="false" outlineLevel="0" collapsed="false">
      <c r="A9608" s="35"/>
      <c r="B9608" s="35"/>
      <c r="G9608" s="0" t="str">
        <f aca="false">IF(A9608="","",IF(AND(A9608&gt;=Debut,A9608&lt;Fin),1,0))</f>
        <v/>
      </c>
      <c r="H9608" s="0" t="str">
        <f aca="false">IF(G9608=1,INT(ROUND((A9608-Debut)*86400,0)/600),"")</f>
        <v/>
      </c>
      <c r="I9608" s="0" t="str">
        <f aca="false">IF(G9608=1,INT(ROUND((A9608-Debut)*86400,0)/3600),"")</f>
        <v/>
      </c>
      <c r="J9608" s="0" t="str">
        <f aca="false">IF(OR(A9608="",B9608=""),"",ROUND((B9608-A9608)*86400,0))</f>
        <v/>
      </c>
      <c r="K9608" s="37" t="str">
        <f aca="false">IF(G9608=1,IF(COUNTIFS($C:$C,C9608,$G:$G,1,$A:$A,"&gt;="&amp;(A9608-FenetreInterm/86400),$A:$A,"&lt;="&amp;A9608)&gt;=NbInterm,1,0),"")</f>
        <v/>
      </c>
      <c r="L9608" s="37" t="str">
        <f aca="false">IF(G9608=1,IF(B9608="",0,IF(J9608&lt;SeuilFugitive,1,0)),"")</f>
        <v/>
      </c>
      <c r="M9608" s="37" t="str">
        <f aca="false">IF(G9608=1,IF(B9608="",IF((Fin-A9608)*24&gt;SeuilFigee,1,0),IF(J9608&gt;SeuilFigee*3600,1,0)),"")</f>
        <v/>
      </c>
      <c r="N9608" s="0" t="str">
        <f aca="false">IF(G9608=1,IF(COUNTIF(H$2:H9608,H9608)=1,COUNTIF($H:$H,H9608),""),"")</f>
        <v/>
      </c>
      <c r="O9608" s="0" t="str">
        <f aca="false">IF(G9608=1,IF(COUNTIF(I$2:I9608,I9608)=1,COUNTIF($I:$I,I9608),""),"")</f>
        <v/>
      </c>
      <c r="P9608" s="38" t="str">
        <f aca="false">IF(G9608=1,IF(COUNTIFS(C$2:C9608,C9608,G$2:G9608,1)=1,COUNTIFS($C:$C,C9608,$G:$G,1)+ROW()/10000000,""),"")</f>
        <v/>
      </c>
      <c r="Q9608" s="0" t="str">
        <f aca="false">IF(K9608=1,IF(COUNTIFS(C$2:C9608,C9608,K$2:K9608,1)=1,1,0),"")</f>
        <v/>
      </c>
      <c r="R9608" s="0" t="str">
        <f aca="false">IF(M9608=1,IF(COUNTIFS(C$2:C9608,C9608,M$2:M9608,1)=1,1,0),"")</f>
        <v/>
      </c>
      <c r="S9608" s="0" t="str">
        <f aca="false">IF(L9608=1,IF(COUNTIFS(C$2:C9608,C9608,L$2:L9608,1)=1,1,0),"")</f>
        <v/>
      </c>
      <c r="T9608" s="38" t="str">
        <f aca="false">IF(N9608="","",N9608+ROW()/10000000)</f>
        <v/>
      </c>
      <c r="U9608" s="0" t="str">
        <f aca="false">IF(G9608=1,IF(B9608="",1,0),"")</f>
        <v/>
      </c>
    </row>
    <row r="9609" customFormat="false" ht="15" hidden="false" customHeight="false" outlineLevel="0" collapsed="false">
      <c r="A9609" s="35"/>
      <c r="B9609" s="35"/>
      <c r="G9609" s="0" t="str">
        <f aca="false">IF(A9609="","",IF(AND(A9609&gt;=Debut,A9609&lt;Fin),1,0))</f>
        <v/>
      </c>
      <c r="H9609" s="0" t="str">
        <f aca="false">IF(G9609=1,INT(ROUND((A9609-Debut)*86400,0)/600),"")</f>
        <v/>
      </c>
      <c r="I9609" s="0" t="str">
        <f aca="false">IF(G9609=1,INT(ROUND((A9609-Debut)*86400,0)/3600),"")</f>
        <v/>
      </c>
      <c r="J9609" s="0" t="str">
        <f aca="false">IF(OR(A9609="",B9609=""),"",ROUND((B9609-A9609)*86400,0))</f>
        <v/>
      </c>
      <c r="K9609" s="37" t="str">
        <f aca="false">IF(G9609=1,IF(COUNTIFS($C:$C,C9609,$G:$G,1,$A:$A,"&gt;="&amp;(A9609-FenetreInterm/86400),$A:$A,"&lt;="&amp;A9609)&gt;=NbInterm,1,0),"")</f>
        <v/>
      </c>
      <c r="L9609" s="37" t="str">
        <f aca="false">IF(G9609=1,IF(B9609="",0,IF(J9609&lt;SeuilFugitive,1,0)),"")</f>
        <v/>
      </c>
      <c r="M9609" s="37" t="str">
        <f aca="false">IF(G9609=1,IF(B9609="",IF((Fin-A9609)*24&gt;SeuilFigee,1,0),IF(J9609&gt;SeuilFigee*3600,1,0)),"")</f>
        <v/>
      </c>
      <c r="N9609" s="0" t="str">
        <f aca="false">IF(G9609=1,IF(COUNTIF(H$2:H9609,H9609)=1,COUNTIF($H:$H,H9609),""),"")</f>
        <v/>
      </c>
      <c r="O9609" s="0" t="str">
        <f aca="false">IF(G9609=1,IF(COUNTIF(I$2:I9609,I9609)=1,COUNTIF($I:$I,I9609),""),"")</f>
        <v/>
      </c>
      <c r="P9609" s="38" t="str">
        <f aca="false">IF(G9609=1,IF(COUNTIFS(C$2:C9609,C9609,G$2:G9609,1)=1,COUNTIFS($C:$C,C9609,$G:$G,1)+ROW()/10000000,""),"")</f>
        <v/>
      </c>
      <c r="Q9609" s="0" t="str">
        <f aca="false">IF(K9609=1,IF(COUNTIFS(C$2:C9609,C9609,K$2:K9609,1)=1,1,0),"")</f>
        <v/>
      </c>
      <c r="R9609" s="0" t="str">
        <f aca="false">IF(M9609=1,IF(COUNTIFS(C$2:C9609,C9609,M$2:M9609,1)=1,1,0),"")</f>
        <v/>
      </c>
      <c r="S9609" s="0" t="str">
        <f aca="false">IF(L9609=1,IF(COUNTIFS(C$2:C9609,C9609,L$2:L9609,1)=1,1,0),"")</f>
        <v/>
      </c>
      <c r="T9609" s="38" t="str">
        <f aca="false">IF(N9609="","",N9609+ROW()/10000000)</f>
        <v/>
      </c>
      <c r="U9609" s="0" t="str">
        <f aca="false">IF(G9609=1,IF(B9609="",1,0),"")</f>
        <v/>
      </c>
    </row>
    <row r="9610" customFormat="false" ht="15" hidden="false" customHeight="false" outlineLevel="0" collapsed="false">
      <c r="A9610" s="35"/>
      <c r="B9610" s="35"/>
      <c r="G9610" s="0" t="str">
        <f aca="false">IF(A9610="","",IF(AND(A9610&gt;=Debut,A9610&lt;Fin),1,0))</f>
        <v/>
      </c>
      <c r="H9610" s="0" t="str">
        <f aca="false">IF(G9610=1,INT(ROUND((A9610-Debut)*86400,0)/600),"")</f>
        <v/>
      </c>
      <c r="I9610" s="0" t="str">
        <f aca="false">IF(G9610=1,INT(ROUND((A9610-Debut)*86400,0)/3600),"")</f>
        <v/>
      </c>
      <c r="J9610" s="0" t="str">
        <f aca="false">IF(OR(A9610="",B9610=""),"",ROUND((B9610-A9610)*86400,0))</f>
        <v/>
      </c>
      <c r="K9610" s="37" t="str">
        <f aca="false">IF(G9610=1,IF(COUNTIFS($C:$C,C9610,$G:$G,1,$A:$A,"&gt;="&amp;(A9610-FenetreInterm/86400),$A:$A,"&lt;="&amp;A9610)&gt;=NbInterm,1,0),"")</f>
        <v/>
      </c>
      <c r="L9610" s="37" t="str">
        <f aca="false">IF(G9610=1,IF(B9610="",0,IF(J9610&lt;SeuilFugitive,1,0)),"")</f>
        <v/>
      </c>
      <c r="M9610" s="37" t="str">
        <f aca="false">IF(G9610=1,IF(B9610="",IF((Fin-A9610)*24&gt;SeuilFigee,1,0),IF(J9610&gt;SeuilFigee*3600,1,0)),"")</f>
        <v/>
      </c>
      <c r="N9610" s="0" t="str">
        <f aca="false">IF(G9610=1,IF(COUNTIF(H$2:H9610,H9610)=1,COUNTIF($H:$H,H9610),""),"")</f>
        <v/>
      </c>
      <c r="O9610" s="0" t="str">
        <f aca="false">IF(G9610=1,IF(COUNTIF(I$2:I9610,I9610)=1,COUNTIF($I:$I,I9610),""),"")</f>
        <v/>
      </c>
      <c r="P9610" s="38" t="str">
        <f aca="false">IF(G9610=1,IF(COUNTIFS(C$2:C9610,C9610,G$2:G9610,1)=1,COUNTIFS($C:$C,C9610,$G:$G,1)+ROW()/10000000,""),"")</f>
        <v/>
      </c>
      <c r="Q9610" s="0" t="str">
        <f aca="false">IF(K9610=1,IF(COUNTIFS(C$2:C9610,C9610,K$2:K9610,1)=1,1,0),"")</f>
        <v/>
      </c>
      <c r="R9610" s="0" t="str">
        <f aca="false">IF(M9610=1,IF(COUNTIFS(C$2:C9610,C9610,M$2:M9610,1)=1,1,0),"")</f>
        <v/>
      </c>
      <c r="S9610" s="0" t="str">
        <f aca="false">IF(L9610=1,IF(COUNTIFS(C$2:C9610,C9610,L$2:L9610,1)=1,1,0),"")</f>
        <v/>
      </c>
      <c r="T9610" s="38" t="str">
        <f aca="false">IF(N9610="","",N9610+ROW()/10000000)</f>
        <v/>
      </c>
      <c r="U9610" s="0" t="str">
        <f aca="false">IF(G9610=1,IF(B9610="",1,0),"")</f>
        <v/>
      </c>
    </row>
    <row r="9611" customFormat="false" ht="15" hidden="false" customHeight="false" outlineLevel="0" collapsed="false">
      <c r="A9611" s="35"/>
      <c r="B9611" s="35"/>
      <c r="G9611" s="0" t="str">
        <f aca="false">IF(A9611="","",IF(AND(A9611&gt;=Debut,A9611&lt;Fin),1,0))</f>
        <v/>
      </c>
      <c r="H9611" s="0" t="str">
        <f aca="false">IF(G9611=1,INT(ROUND((A9611-Debut)*86400,0)/600),"")</f>
        <v/>
      </c>
      <c r="I9611" s="0" t="str">
        <f aca="false">IF(G9611=1,INT(ROUND((A9611-Debut)*86400,0)/3600),"")</f>
        <v/>
      </c>
      <c r="J9611" s="0" t="str">
        <f aca="false">IF(OR(A9611="",B9611=""),"",ROUND((B9611-A9611)*86400,0))</f>
        <v/>
      </c>
      <c r="K9611" s="37" t="str">
        <f aca="false">IF(G9611=1,IF(COUNTIFS($C:$C,C9611,$G:$G,1,$A:$A,"&gt;="&amp;(A9611-FenetreInterm/86400),$A:$A,"&lt;="&amp;A9611)&gt;=NbInterm,1,0),"")</f>
        <v/>
      </c>
      <c r="L9611" s="37" t="str">
        <f aca="false">IF(G9611=1,IF(B9611="",0,IF(J9611&lt;SeuilFugitive,1,0)),"")</f>
        <v/>
      </c>
      <c r="M9611" s="37" t="str">
        <f aca="false">IF(G9611=1,IF(B9611="",IF((Fin-A9611)*24&gt;SeuilFigee,1,0),IF(J9611&gt;SeuilFigee*3600,1,0)),"")</f>
        <v/>
      </c>
      <c r="N9611" s="0" t="str">
        <f aca="false">IF(G9611=1,IF(COUNTIF(H$2:H9611,H9611)=1,COUNTIF($H:$H,H9611),""),"")</f>
        <v/>
      </c>
      <c r="O9611" s="0" t="str">
        <f aca="false">IF(G9611=1,IF(COUNTIF(I$2:I9611,I9611)=1,COUNTIF($I:$I,I9611),""),"")</f>
        <v/>
      </c>
      <c r="P9611" s="38" t="str">
        <f aca="false">IF(G9611=1,IF(COUNTIFS(C$2:C9611,C9611,G$2:G9611,1)=1,COUNTIFS($C:$C,C9611,$G:$G,1)+ROW()/10000000,""),"")</f>
        <v/>
      </c>
      <c r="Q9611" s="0" t="str">
        <f aca="false">IF(K9611=1,IF(COUNTIFS(C$2:C9611,C9611,K$2:K9611,1)=1,1,0),"")</f>
        <v/>
      </c>
      <c r="R9611" s="0" t="str">
        <f aca="false">IF(M9611=1,IF(COUNTIFS(C$2:C9611,C9611,M$2:M9611,1)=1,1,0),"")</f>
        <v/>
      </c>
      <c r="S9611" s="0" t="str">
        <f aca="false">IF(L9611=1,IF(COUNTIFS(C$2:C9611,C9611,L$2:L9611,1)=1,1,0),"")</f>
        <v/>
      </c>
      <c r="T9611" s="38" t="str">
        <f aca="false">IF(N9611="","",N9611+ROW()/10000000)</f>
        <v/>
      </c>
      <c r="U9611" s="0" t="str">
        <f aca="false">IF(G9611=1,IF(B9611="",1,0),"")</f>
        <v/>
      </c>
    </row>
    <row r="9612" customFormat="false" ht="15" hidden="false" customHeight="false" outlineLevel="0" collapsed="false">
      <c r="A9612" s="35"/>
      <c r="B9612" s="35"/>
      <c r="G9612" s="0" t="str">
        <f aca="false">IF(A9612="","",IF(AND(A9612&gt;=Debut,A9612&lt;Fin),1,0))</f>
        <v/>
      </c>
      <c r="H9612" s="0" t="str">
        <f aca="false">IF(G9612=1,INT(ROUND((A9612-Debut)*86400,0)/600),"")</f>
        <v/>
      </c>
      <c r="I9612" s="0" t="str">
        <f aca="false">IF(G9612=1,INT(ROUND((A9612-Debut)*86400,0)/3600),"")</f>
        <v/>
      </c>
      <c r="J9612" s="0" t="str">
        <f aca="false">IF(OR(A9612="",B9612=""),"",ROUND((B9612-A9612)*86400,0))</f>
        <v/>
      </c>
      <c r="K9612" s="37" t="str">
        <f aca="false">IF(G9612=1,IF(COUNTIFS($C:$C,C9612,$G:$G,1,$A:$A,"&gt;="&amp;(A9612-FenetreInterm/86400),$A:$A,"&lt;="&amp;A9612)&gt;=NbInterm,1,0),"")</f>
        <v/>
      </c>
      <c r="L9612" s="37" t="str">
        <f aca="false">IF(G9612=1,IF(B9612="",0,IF(J9612&lt;SeuilFugitive,1,0)),"")</f>
        <v/>
      </c>
      <c r="M9612" s="37" t="str">
        <f aca="false">IF(G9612=1,IF(B9612="",IF((Fin-A9612)*24&gt;SeuilFigee,1,0),IF(J9612&gt;SeuilFigee*3600,1,0)),"")</f>
        <v/>
      </c>
      <c r="N9612" s="0" t="str">
        <f aca="false">IF(G9612=1,IF(COUNTIF(H$2:H9612,H9612)=1,COUNTIF($H:$H,H9612),""),"")</f>
        <v/>
      </c>
      <c r="O9612" s="0" t="str">
        <f aca="false">IF(G9612=1,IF(COUNTIF(I$2:I9612,I9612)=1,COUNTIF($I:$I,I9612),""),"")</f>
        <v/>
      </c>
      <c r="P9612" s="38" t="str">
        <f aca="false">IF(G9612=1,IF(COUNTIFS(C$2:C9612,C9612,G$2:G9612,1)=1,COUNTIFS($C:$C,C9612,$G:$G,1)+ROW()/10000000,""),"")</f>
        <v/>
      </c>
      <c r="Q9612" s="0" t="str">
        <f aca="false">IF(K9612=1,IF(COUNTIFS(C$2:C9612,C9612,K$2:K9612,1)=1,1,0),"")</f>
        <v/>
      </c>
      <c r="R9612" s="0" t="str">
        <f aca="false">IF(M9612=1,IF(COUNTIFS(C$2:C9612,C9612,M$2:M9612,1)=1,1,0),"")</f>
        <v/>
      </c>
      <c r="S9612" s="0" t="str">
        <f aca="false">IF(L9612=1,IF(COUNTIFS(C$2:C9612,C9612,L$2:L9612,1)=1,1,0),"")</f>
        <v/>
      </c>
      <c r="T9612" s="38" t="str">
        <f aca="false">IF(N9612="","",N9612+ROW()/10000000)</f>
        <v/>
      </c>
      <c r="U9612" s="0" t="str">
        <f aca="false">IF(G9612=1,IF(B9612="",1,0),"")</f>
        <v/>
      </c>
    </row>
    <row r="9613" customFormat="false" ht="15" hidden="false" customHeight="false" outlineLevel="0" collapsed="false">
      <c r="A9613" s="35"/>
      <c r="B9613" s="35"/>
      <c r="G9613" s="0" t="str">
        <f aca="false">IF(A9613="","",IF(AND(A9613&gt;=Debut,A9613&lt;Fin),1,0))</f>
        <v/>
      </c>
      <c r="H9613" s="0" t="str">
        <f aca="false">IF(G9613=1,INT(ROUND((A9613-Debut)*86400,0)/600),"")</f>
        <v/>
      </c>
      <c r="I9613" s="0" t="str">
        <f aca="false">IF(G9613=1,INT(ROUND((A9613-Debut)*86400,0)/3600),"")</f>
        <v/>
      </c>
      <c r="J9613" s="0" t="str">
        <f aca="false">IF(OR(A9613="",B9613=""),"",ROUND((B9613-A9613)*86400,0))</f>
        <v/>
      </c>
      <c r="K9613" s="37" t="str">
        <f aca="false">IF(G9613=1,IF(COUNTIFS($C:$C,C9613,$G:$G,1,$A:$A,"&gt;="&amp;(A9613-FenetreInterm/86400),$A:$A,"&lt;="&amp;A9613)&gt;=NbInterm,1,0),"")</f>
        <v/>
      </c>
      <c r="L9613" s="37" t="str">
        <f aca="false">IF(G9613=1,IF(B9613="",0,IF(J9613&lt;SeuilFugitive,1,0)),"")</f>
        <v/>
      </c>
      <c r="M9613" s="37" t="str">
        <f aca="false">IF(G9613=1,IF(B9613="",IF((Fin-A9613)*24&gt;SeuilFigee,1,0),IF(J9613&gt;SeuilFigee*3600,1,0)),"")</f>
        <v/>
      </c>
      <c r="N9613" s="0" t="str">
        <f aca="false">IF(G9613=1,IF(COUNTIF(H$2:H9613,H9613)=1,COUNTIF($H:$H,H9613),""),"")</f>
        <v/>
      </c>
      <c r="O9613" s="0" t="str">
        <f aca="false">IF(G9613=1,IF(COUNTIF(I$2:I9613,I9613)=1,COUNTIF($I:$I,I9613),""),"")</f>
        <v/>
      </c>
      <c r="P9613" s="38" t="str">
        <f aca="false">IF(G9613=1,IF(COUNTIFS(C$2:C9613,C9613,G$2:G9613,1)=1,COUNTIFS($C:$C,C9613,$G:$G,1)+ROW()/10000000,""),"")</f>
        <v/>
      </c>
      <c r="Q9613" s="0" t="str">
        <f aca="false">IF(K9613=1,IF(COUNTIFS(C$2:C9613,C9613,K$2:K9613,1)=1,1,0),"")</f>
        <v/>
      </c>
      <c r="R9613" s="0" t="str">
        <f aca="false">IF(M9613=1,IF(COUNTIFS(C$2:C9613,C9613,M$2:M9613,1)=1,1,0),"")</f>
        <v/>
      </c>
      <c r="S9613" s="0" t="str">
        <f aca="false">IF(L9613=1,IF(COUNTIFS(C$2:C9613,C9613,L$2:L9613,1)=1,1,0),"")</f>
        <v/>
      </c>
      <c r="T9613" s="38" t="str">
        <f aca="false">IF(N9613="","",N9613+ROW()/10000000)</f>
        <v/>
      </c>
      <c r="U9613" s="0" t="str">
        <f aca="false">IF(G9613=1,IF(B9613="",1,0),"")</f>
        <v/>
      </c>
    </row>
    <row r="9614" customFormat="false" ht="15" hidden="false" customHeight="false" outlineLevel="0" collapsed="false">
      <c r="A9614" s="35"/>
      <c r="B9614" s="35"/>
      <c r="G9614" s="0" t="str">
        <f aca="false">IF(A9614="","",IF(AND(A9614&gt;=Debut,A9614&lt;Fin),1,0))</f>
        <v/>
      </c>
      <c r="H9614" s="0" t="str">
        <f aca="false">IF(G9614=1,INT(ROUND((A9614-Debut)*86400,0)/600),"")</f>
        <v/>
      </c>
      <c r="I9614" s="0" t="str">
        <f aca="false">IF(G9614=1,INT(ROUND((A9614-Debut)*86400,0)/3600),"")</f>
        <v/>
      </c>
      <c r="J9614" s="0" t="str">
        <f aca="false">IF(OR(A9614="",B9614=""),"",ROUND((B9614-A9614)*86400,0))</f>
        <v/>
      </c>
      <c r="K9614" s="37" t="str">
        <f aca="false">IF(G9614=1,IF(COUNTIFS($C:$C,C9614,$G:$G,1,$A:$A,"&gt;="&amp;(A9614-FenetreInterm/86400),$A:$A,"&lt;="&amp;A9614)&gt;=NbInterm,1,0),"")</f>
        <v/>
      </c>
      <c r="L9614" s="37" t="str">
        <f aca="false">IF(G9614=1,IF(B9614="",0,IF(J9614&lt;SeuilFugitive,1,0)),"")</f>
        <v/>
      </c>
      <c r="M9614" s="37" t="str">
        <f aca="false">IF(G9614=1,IF(B9614="",IF((Fin-A9614)*24&gt;SeuilFigee,1,0),IF(J9614&gt;SeuilFigee*3600,1,0)),"")</f>
        <v/>
      </c>
      <c r="N9614" s="0" t="str">
        <f aca="false">IF(G9614=1,IF(COUNTIF(H$2:H9614,H9614)=1,COUNTIF($H:$H,H9614),""),"")</f>
        <v/>
      </c>
      <c r="O9614" s="0" t="str">
        <f aca="false">IF(G9614=1,IF(COUNTIF(I$2:I9614,I9614)=1,COUNTIF($I:$I,I9614),""),"")</f>
        <v/>
      </c>
      <c r="P9614" s="38" t="str">
        <f aca="false">IF(G9614=1,IF(COUNTIFS(C$2:C9614,C9614,G$2:G9614,1)=1,COUNTIFS($C:$C,C9614,$G:$G,1)+ROW()/10000000,""),"")</f>
        <v/>
      </c>
      <c r="Q9614" s="0" t="str">
        <f aca="false">IF(K9614=1,IF(COUNTIFS(C$2:C9614,C9614,K$2:K9614,1)=1,1,0),"")</f>
        <v/>
      </c>
      <c r="R9614" s="0" t="str">
        <f aca="false">IF(M9614=1,IF(COUNTIFS(C$2:C9614,C9614,M$2:M9614,1)=1,1,0),"")</f>
        <v/>
      </c>
      <c r="S9614" s="0" t="str">
        <f aca="false">IF(L9614=1,IF(COUNTIFS(C$2:C9614,C9614,L$2:L9614,1)=1,1,0),"")</f>
        <v/>
      </c>
      <c r="T9614" s="38" t="str">
        <f aca="false">IF(N9614="","",N9614+ROW()/10000000)</f>
        <v/>
      </c>
      <c r="U9614" s="0" t="str">
        <f aca="false">IF(G9614=1,IF(B9614="",1,0),"")</f>
        <v/>
      </c>
    </row>
    <row r="9615" customFormat="false" ht="15" hidden="false" customHeight="false" outlineLevel="0" collapsed="false">
      <c r="A9615" s="35"/>
      <c r="B9615" s="35"/>
      <c r="G9615" s="0" t="str">
        <f aca="false">IF(A9615="","",IF(AND(A9615&gt;=Debut,A9615&lt;Fin),1,0))</f>
        <v/>
      </c>
      <c r="H9615" s="0" t="str">
        <f aca="false">IF(G9615=1,INT(ROUND((A9615-Debut)*86400,0)/600),"")</f>
        <v/>
      </c>
      <c r="I9615" s="0" t="str">
        <f aca="false">IF(G9615=1,INT(ROUND((A9615-Debut)*86400,0)/3600),"")</f>
        <v/>
      </c>
      <c r="J9615" s="0" t="str">
        <f aca="false">IF(OR(A9615="",B9615=""),"",ROUND((B9615-A9615)*86400,0))</f>
        <v/>
      </c>
      <c r="K9615" s="37" t="str">
        <f aca="false">IF(G9615=1,IF(COUNTIFS($C:$C,C9615,$G:$G,1,$A:$A,"&gt;="&amp;(A9615-FenetreInterm/86400),$A:$A,"&lt;="&amp;A9615)&gt;=NbInterm,1,0),"")</f>
        <v/>
      </c>
      <c r="L9615" s="37" t="str">
        <f aca="false">IF(G9615=1,IF(B9615="",0,IF(J9615&lt;SeuilFugitive,1,0)),"")</f>
        <v/>
      </c>
      <c r="M9615" s="37" t="str">
        <f aca="false">IF(G9615=1,IF(B9615="",IF((Fin-A9615)*24&gt;SeuilFigee,1,0),IF(J9615&gt;SeuilFigee*3600,1,0)),"")</f>
        <v/>
      </c>
      <c r="N9615" s="0" t="str">
        <f aca="false">IF(G9615=1,IF(COUNTIF(H$2:H9615,H9615)=1,COUNTIF($H:$H,H9615),""),"")</f>
        <v/>
      </c>
      <c r="O9615" s="0" t="str">
        <f aca="false">IF(G9615=1,IF(COUNTIF(I$2:I9615,I9615)=1,COUNTIF($I:$I,I9615),""),"")</f>
        <v/>
      </c>
      <c r="P9615" s="38" t="str">
        <f aca="false">IF(G9615=1,IF(COUNTIFS(C$2:C9615,C9615,G$2:G9615,1)=1,COUNTIFS($C:$C,C9615,$G:$G,1)+ROW()/10000000,""),"")</f>
        <v/>
      </c>
      <c r="Q9615" s="0" t="str">
        <f aca="false">IF(K9615=1,IF(COUNTIFS(C$2:C9615,C9615,K$2:K9615,1)=1,1,0),"")</f>
        <v/>
      </c>
      <c r="R9615" s="0" t="str">
        <f aca="false">IF(M9615=1,IF(COUNTIFS(C$2:C9615,C9615,M$2:M9615,1)=1,1,0),"")</f>
        <v/>
      </c>
      <c r="S9615" s="0" t="str">
        <f aca="false">IF(L9615=1,IF(COUNTIFS(C$2:C9615,C9615,L$2:L9615,1)=1,1,0),"")</f>
        <v/>
      </c>
      <c r="T9615" s="38" t="str">
        <f aca="false">IF(N9615="","",N9615+ROW()/10000000)</f>
        <v/>
      </c>
      <c r="U9615" s="0" t="str">
        <f aca="false">IF(G9615=1,IF(B9615="",1,0),"")</f>
        <v/>
      </c>
    </row>
    <row r="9616" customFormat="false" ht="15" hidden="false" customHeight="false" outlineLevel="0" collapsed="false">
      <c r="A9616" s="35"/>
      <c r="B9616" s="35"/>
      <c r="G9616" s="0" t="str">
        <f aca="false">IF(A9616="","",IF(AND(A9616&gt;=Debut,A9616&lt;Fin),1,0))</f>
        <v/>
      </c>
      <c r="H9616" s="0" t="str">
        <f aca="false">IF(G9616=1,INT(ROUND((A9616-Debut)*86400,0)/600),"")</f>
        <v/>
      </c>
      <c r="I9616" s="0" t="str">
        <f aca="false">IF(G9616=1,INT(ROUND((A9616-Debut)*86400,0)/3600),"")</f>
        <v/>
      </c>
      <c r="J9616" s="0" t="str">
        <f aca="false">IF(OR(A9616="",B9616=""),"",ROUND((B9616-A9616)*86400,0))</f>
        <v/>
      </c>
      <c r="K9616" s="37" t="str">
        <f aca="false">IF(G9616=1,IF(COUNTIFS($C:$C,C9616,$G:$G,1,$A:$A,"&gt;="&amp;(A9616-FenetreInterm/86400),$A:$A,"&lt;="&amp;A9616)&gt;=NbInterm,1,0),"")</f>
        <v/>
      </c>
      <c r="L9616" s="37" t="str">
        <f aca="false">IF(G9616=1,IF(B9616="",0,IF(J9616&lt;SeuilFugitive,1,0)),"")</f>
        <v/>
      </c>
      <c r="M9616" s="37" t="str">
        <f aca="false">IF(G9616=1,IF(B9616="",IF((Fin-A9616)*24&gt;SeuilFigee,1,0),IF(J9616&gt;SeuilFigee*3600,1,0)),"")</f>
        <v/>
      </c>
      <c r="N9616" s="0" t="str">
        <f aca="false">IF(G9616=1,IF(COUNTIF(H$2:H9616,H9616)=1,COUNTIF($H:$H,H9616),""),"")</f>
        <v/>
      </c>
      <c r="O9616" s="0" t="str">
        <f aca="false">IF(G9616=1,IF(COUNTIF(I$2:I9616,I9616)=1,COUNTIF($I:$I,I9616),""),"")</f>
        <v/>
      </c>
      <c r="P9616" s="38" t="str">
        <f aca="false">IF(G9616=1,IF(COUNTIFS(C$2:C9616,C9616,G$2:G9616,1)=1,COUNTIFS($C:$C,C9616,$G:$G,1)+ROW()/10000000,""),"")</f>
        <v/>
      </c>
      <c r="Q9616" s="0" t="str">
        <f aca="false">IF(K9616=1,IF(COUNTIFS(C$2:C9616,C9616,K$2:K9616,1)=1,1,0),"")</f>
        <v/>
      </c>
      <c r="R9616" s="0" t="str">
        <f aca="false">IF(M9616=1,IF(COUNTIFS(C$2:C9616,C9616,M$2:M9616,1)=1,1,0),"")</f>
        <v/>
      </c>
      <c r="S9616" s="0" t="str">
        <f aca="false">IF(L9616=1,IF(COUNTIFS(C$2:C9616,C9616,L$2:L9616,1)=1,1,0),"")</f>
        <v/>
      </c>
      <c r="T9616" s="38" t="str">
        <f aca="false">IF(N9616="","",N9616+ROW()/10000000)</f>
        <v/>
      </c>
      <c r="U9616" s="0" t="str">
        <f aca="false">IF(G9616=1,IF(B9616="",1,0),"")</f>
        <v/>
      </c>
    </row>
    <row r="9617" customFormat="false" ht="15" hidden="false" customHeight="false" outlineLevel="0" collapsed="false">
      <c r="A9617" s="35"/>
      <c r="B9617" s="35"/>
      <c r="G9617" s="0" t="str">
        <f aca="false">IF(A9617="","",IF(AND(A9617&gt;=Debut,A9617&lt;Fin),1,0))</f>
        <v/>
      </c>
      <c r="H9617" s="0" t="str">
        <f aca="false">IF(G9617=1,INT(ROUND((A9617-Debut)*86400,0)/600),"")</f>
        <v/>
      </c>
      <c r="I9617" s="0" t="str">
        <f aca="false">IF(G9617=1,INT(ROUND((A9617-Debut)*86400,0)/3600),"")</f>
        <v/>
      </c>
      <c r="J9617" s="0" t="str">
        <f aca="false">IF(OR(A9617="",B9617=""),"",ROUND((B9617-A9617)*86400,0))</f>
        <v/>
      </c>
      <c r="K9617" s="37" t="str">
        <f aca="false">IF(G9617=1,IF(COUNTIFS($C:$C,C9617,$G:$G,1,$A:$A,"&gt;="&amp;(A9617-FenetreInterm/86400),$A:$A,"&lt;="&amp;A9617)&gt;=NbInterm,1,0),"")</f>
        <v/>
      </c>
      <c r="L9617" s="37" t="str">
        <f aca="false">IF(G9617=1,IF(B9617="",0,IF(J9617&lt;SeuilFugitive,1,0)),"")</f>
        <v/>
      </c>
      <c r="M9617" s="37" t="str">
        <f aca="false">IF(G9617=1,IF(B9617="",IF((Fin-A9617)*24&gt;SeuilFigee,1,0),IF(J9617&gt;SeuilFigee*3600,1,0)),"")</f>
        <v/>
      </c>
      <c r="N9617" s="0" t="str">
        <f aca="false">IF(G9617=1,IF(COUNTIF(H$2:H9617,H9617)=1,COUNTIF($H:$H,H9617),""),"")</f>
        <v/>
      </c>
      <c r="O9617" s="0" t="str">
        <f aca="false">IF(G9617=1,IF(COUNTIF(I$2:I9617,I9617)=1,COUNTIF($I:$I,I9617),""),"")</f>
        <v/>
      </c>
      <c r="P9617" s="38" t="str">
        <f aca="false">IF(G9617=1,IF(COUNTIFS(C$2:C9617,C9617,G$2:G9617,1)=1,COUNTIFS($C:$C,C9617,$G:$G,1)+ROW()/10000000,""),"")</f>
        <v/>
      </c>
      <c r="Q9617" s="0" t="str">
        <f aca="false">IF(K9617=1,IF(COUNTIFS(C$2:C9617,C9617,K$2:K9617,1)=1,1,0),"")</f>
        <v/>
      </c>
      <c r="R9617" s="0" t="str">
        <f aca="false">IF(M9617=1,IF(COUNTIFS(C$2:C9617,C9617,M$2:M9617,1)=1,1,0),"")</f>
        <v/>
      </c>
      <c r="S9617" s="0" t="str">
        <f aca="false">IF(L9617=1,IF(COUNTIFS(C$2:C9617,C9617,L$2:L9617,1)=1,1,0),"")</f>
        <v/>
      </c>
      <c r="T9617" s="38" t="str">
        <f aca="false">IF(N9617="","",N9617+ROW()/10000000)</f>
        <v/>
      </c>
      <c r="U9617" s="0" t="str">
        <f aca="false">IF(G9617=1,IF(B9617="",1,0),"")</f>
        <v/>
      </c>
    </row>
    <row r="9618" customFormat="false" ht="15" hidden="false" customHeight="false" outlineLevel="0" collapsed="false">
      <c r="A9618" s="35"/>
      <c r="B9618" s="35"/>
      <c r="G9618" s="0" t="str">
        <f aca="false">IF(A9618="","",IF(AND(A9618&gt;=Debut,A9618&lt;Fin),1,0))</f>
        <v/>
      </c>
      <c r="H9618" s="0" t="str">
        <f aca="false">IF(G9618=1,INT(ROUND((A9618-Debut)*86400,0)/600),"")</f>
        <v/>
      </c>
      <c r="I9618" s="0" t="str">
        <f aca="false">IF(G9618=1,INT(ROUND((A9618-Debut)*86400,0)/3600),"")</f>
        <v/>
      </c>
      <c r="J9618" s="0" t="str">
        <f aca="false">IF(OR(A9618="",B9618=""),"",ROUND((B9618-A9618)*86400,0))</f>
        <v/>
      </c>
      <c r="K9618" s="37" t="str">
        <f aca="false">IF(G9618=1,IF(COUNTIFS($C:$C,C9618,$G:$G,1,$A:$A,"&gt;="&amp;(A9618-FenetreInterm/86400),$A:$A,"&lt;="&amp;A9618)&gt;=NbInterm,1,0),"")</f>
        <v/>
      </c>
      <c r="L9618" s="37" t="str">
        <f aca="false">IF(G9618=1,IF(B9618="",0,IF(J9618&lt;SeuilFugitive,1,0)),"")</f>
        <v/>
      </c>
      <c r="M9618" s="37" t="str">
        <f aca="false">IF(G9618=1,IF(B9618="",IF((Fin-A9618)*24&gt;SeuilFigee,1,0),IF(J9618&gt;SeuilFigee*3600,1,0)),"")</f>
        <v/>
      </c>
      <c r="N9618" s="0" t="str">
        <f aca="false">IF(G9618=1,IF(COUNTIF(H$2:H9618,H9618)=1,COUNTIF($H:$H,H9618),""),"")</f>
        <v/>
      </c>
      <c r="O9618" s="0" t="str">
        <f aca="false">IF(G9618=1,IF(COUNTIF(I$2:I9618,I9618)=1,COUNTIF($I:$I,I9618),""),"")</f>
        <v/>
      </c>
      <c r="P9618" s="38" t="str">
        <f aca="false">IF(G9618=1,IF(COUNTIFS(C$2:C9618,C9618,G$2:G9618,1)=1,COUNTIFS($C:$C,C9618,$G:$G,1)+ROW()/10000000,""),"")</f>
        <v/>
      </c>
      <c r="Q9618" s="0" t="str">
        <f aca="false">IF(K9618=1,IF(COUNTIFS(C$2:C9618,C9618,K$2:K9618,1)=1,1,0),"")</f>
        <v/>
      </c>
      <c r="R9618" s="0" t="str">
        <f aca="false">IF(M9618=1,IF(COUNTIFS(C$2:C9618,C9618,M$2:M9618,1)=1,1,0),"")</f>
        <v/>
      </c>
      <c r="S9618" s="0" t="str">
        <f aca="false">IF(L9618=1,IF(COUNTIFS(C$2:C9618,C9618,L$2:L9618,1)=1,1,0),"")</f>
        <v/>
      </c>
      <c r="T9618" s="38" t="str">
        <f aca="false">IF(N9618="","",N9618+ROW()/10000000)</f>
        <v/>
      </c>
      <c r="U9618" s="0" t="str">
        <f aca="false">IF(G9618=1,IF(B9618="",1,0),"")</f>
        <v/>
      </c>
    </row>
    <row r="9619" customFormat="false" ht="15" hidden="false" customHeight="false" outlineLevel="0" collapsed="false">
      <c r="A9619" s="35"/>
      <c r="B9619" s="35"/>
      <c r="G9619" s="0" t="str">
        <f aca="false">IF(A9619="","",IF(AND(A9619&gt;=Debut,A9619&lt;Fin),1,0))</f>
        <v/>
      </c>
      <c r="H9619" s="0" t="str">
        <f aca="false">IF(G9619=1,INT(ROUND((A9619-Debut)*86400,0)/600),"")</f>
        <v/>
      </c>
      <c r="I9619" s="0" t="str">
        <f aca="false">IF(G9619=1,INT(ROUND((A9619-Debut)*86400,0)/3600),"")</f>
        <v/>
      </c>
      <c r="J9619" s="0" t="str">
        <f aca="false">IF(OR(A9619="",B9619=""),"",ROUND((B9619-A9619)*86400,0))</f>
        <v/>
      </c>
      <c r="K9619" s="37" t="str">
        <f aca="false">IF(G9619=1,IF(COUNTIFS($C:$C,C9619,$G:$G,1,$A:$A,"&gt;="&amp;(A9619-FenetreInterm/86400),$A:$A,"&lt;="&amp;A9619)&gt;=NbInterm,1,0),"")</f>
        <v/>
      </c>
      <c r="L9619" s="37" t="str">
        <f aca="false">IF(G9619=1,IF(B9619="",0,IF(J9619&lt;SeuilFugitive,1,0)),"")</f>
        <v/>
      </c>
      <c r="M9619" s="37" t="str">
        <f aca="false">IF(G9619=1,IF(B9619="",IF((Fin-A9619)*24&gt;SeuilFigee,1,0),IF(J9619&gt;SeuilFigee*3600,1,0)),"")</f>
        <v/>
      </c>
      <c r="N9619" s="0" t="str">
        <f aca="false">IF(G9619=1,IF(COUNTIF(H$2:H9619,H9619)=1,COUNTIF($H:$H,H9619),""),"")</f>
        <v/>
      </c>
      <c r="O9619" s="0" t="str">
        <f aca="false">IF(G9619=1,IF(COUNTIF(I$2:I9619,I9619)=1,COUNTIF($I:$I,I9619),""),"")</f>
        <v/>
      </c>
      <c r="P9619" s="38" t="str">
        <f aca="false">IF(G9619=1,IF(COUNTIFS(C$2:C9619,C9619,G$2:G9619,1)=1,COUNTIFS($C:$C,C9619,$G:$G,1)+ROW()/10000000,""),"")</f>
        <v/>
      </c>
      <c r="Q9619" s="0" t="str">
        <f aca="false">IF(K9619=1,IF(COUNTIFS(C$2:C9619,C9619,K$2:K9619,1)=1,1,0),"")</f>
        <v/>
      </c>
      <c r="R9619" s="0" t="str">
        <f aca="false">IF(M9619=1,IF(COUNTIFS(C$2:C9619,C9619,M$2:M9619,1)=1,1,0),"")</f>
        <v/>
      </c>
      <c r="S9619" s="0" t="str">
        <f aca="false">IF(L9619=1,IF(COUNTIFS(C$2:C9619,C9619,L$2:L9619,1)=1,1,0),"")</f>
        <v/>
      </c>
      <c r="T9619" s="38" t="str">
        <f aca="false">IF(N9619="","",N9619+ROW()/10000000)</f>
        <v/>
      </c>
      <c r="U9619" s="0" t="str">
        <f aca="false">IF(G9619=1,IF(B9619="",1,0),"")</f>
        <v/>
      </c>
    </row>
    <row r="9620" customFormat="false" ht="15" hidden="false" customHeight="false" outlineLevel="0" collapsed="false">
      <c r="A9620" s="35"/>
      <c r="B9620" s="35"/>
      <c r="G9620" s="0" t="str">
        <f aca="false">IF(A9620="","",IF(AND(A9620&gt;=Debut,A9620&lt;Fin),1,0))</f>
        <v/>
      </c>
      <c r="H9620" s="0" t="str">
        <f aca="false">IF(G9620=1,INT(ROUND((A9620-Debut)*86400,0)/600),"")</f>
        <v/>
      </c>
      <c r="I9620" s="0" t="str">
        <f aca="false">IF(G9620=1,INT(ROUND((A9620-Debut)*86400,0)/3600),"")</f>
        <v/>
      </c>
      <c r="J9620" s="0" t="str">
        <f aca="false">IF(OR(A9620="",B9620=""),"",ROUND((B9620-A9620)*86400,0))</f>
        <v/>
      </c>
      <c r="K9620" s="37" t="str">
        <f aca="false">IF(G9620=1,IF(COUNTIFS($C:$C,C9620,$G:$G,1,$A:$A,"&gt;="&amp;(A9620-FenetreInterm/86400),$A:$A,"&lt;="&amp;A9620)&gt;=NbInterm,1,0),"")</f>
        <v/>
      </c>
      <c r="L9620" s="37" t="str">
        <f aca="false">IF(G9620=1,IF(B9620="",0,IF(J9620&lt;SeuilFugitive,1,0)),"")</f>
        <v/>
      </c>
      <c r="M9620" s="37" t="str">
        <f aca="false">IF(G9620=1,IF(B9620="",IF((Fin-A9620)*24&gt;SeuilFigee,1,0),IF(J9620&gt;SeuilFigee*3600,1,0)),"")</f>
        <v/>
      </c>
      <c r="N9620" s="0" t="str">
        <f aca="false">IF(G9620=1,IF(COUNTIF(H$2:H9620,H9620)=1,COUNTIF($H:$H,H9620),""),"")</f>
        <v/>
      </c>
      <c r="O9620" s="0" t="str">
        <f aca="false">IF(G9620=1,IF(COUNTIF(I$2:I9620,I9620)=1,COUNTIF($I:$I,I9620),""),"")</f>
        <v/>
      </c>
      <c r="P9620" s="38" t="str">
        <f aca="false">IF(G9620=1,IF(COUNTIFS(C$2:C9620,C9620,G$2:G9620,1)=1,COUNTIFS($C:$C,C9620,$G:$G,1)+ROW()/10000000,""),"")</f>
        <v/>
      </c>
      <c r="Q9620" s="0" t="str">
        <f aca="false">IF(K9620=1,IF(COUNTIFS(C$2:C9620,C9620,K$2:K9620,1)=1,1,0),"")</f>
        <v/>
      </c>
      <c r="R9620" s="0" t="str">
        <f aca="false">IF(M9620=1,IF(COUNTIFS(C$2:C9620,C9620,M$2:M9620,1)=1,1,0),"")</f>
        <v/>
      </c>
      <c r="S9620" s="0" t="str">
        <f aca="false">IF(L9620=1,IF(COUNTIFS(C$2:C9620,C9620,L$2:L9620,1)=1,1,0),"")</f>
        <v/>
      </c>
      <c r="T9620" s="38" t="str">
        <f aca="false">IF(N9620="","",N9620+ROW()/10000000)</f>
        <v/>
      </c>
      <c r="U9620" s="0" t="str">
        <f aca="false">IF(G9620=1,IF(B9620="",1,0),"")</f>
        <v/>
      </c>
    </row>
    <row r="9621" customFormat="false" ht="15" hidden="false" customHeight="false" outlineLevel="0" collapsed="false">
      <c r="A9621" s="35"/>
      <c r="B9621" s="35"/>
      <c r="G9621" s="0" t="str">
        <f aca="false">IF(A9621="","",IF(AND(A9621&gt;=Debut,A9621&lt;Fin),1,0))</f>
        <v/>
      </c>
      <c r="H9621" s="0" t="str">
        <f aca="false">IF(G9621=1,INT(ROUND((A9621-Debut)*86400,0)/600),"")</f>
        <v/>
      </c>
      <c r="I9621" s="0" t="str">
        <f aca="false">IF(G9621=1,INT(ROUND((A9621-Debut)*86400,0)/3600),"")</f>
        <v/>
      </c>
      <c r="J9621" s="0" t="str">
        <f aca="false">IF(OR(A9621="",B9621=""),"",ROUND((B9621-A9621)*86400,0))</f>
        <v/>
      </c>
      <c r="K9621" s="37" t="str">
        <f aca="false">IF(G9621=1,IF(COUNTIFS($C:$C,C9621,$G:$G,1,$A:$A,"&gt;="&amp;(A9621-FenetreInterm/86400),$A:$A,"&lt;="&amp;A9621)&gt;=NbInterm,1,0),"")</f>
        <v/>
      </c>
      <c r="L9621" s="37" t="str">
        <f aca="false">IF(G9621=1,IF(B9621="",0,IF(J9621&lt;SeuilFugitive,1,0)),"")</f>
        <v/>
      </c>
      <c r="M9621" s="37" t="str">
        <f aca="false">IF(G9621=1,IF(B9621="",IF((Fin-A9621)*24&gt;SeuilFigee,1,0),IF(J9621&gt;SeuilFigee*3600,1,0)),"")</f>
        <v/>
      </c>
      <c r="N9621" s="0" t="str">
        <f aca="false">IF(G9621=1,IF(COUNTIF(H$2:H9621,H9621)=1,COUNTIF($H:$H,H9621),""),"")</f>
        <v/>
      </c>
      <c r="O9621" s="0" t="str">
        <f aca="false">IF(G9621=1,IF(COUNTIF(I$2:I9621,I9621)=1,COUNTIF($I:$I,I9621),""),"")</f>
        <v/>
      </c>
      <c r="P9621" s="38" t="str">
        <f aca="false">IF(G9621=1,IF(COUNTIFS(C$2:C9621,C9621,G$2:G9621,1)=1,COUNTIFS($C:$C,C9621,$G:$G,1)+ROW()/10000000,""),"")</f>
        <v/>
      </c>
      <c r="Q9621" s="0" t="str">
        <f aca="false">IF(K9621=1,IF(COUNTIFS(C$2:C9621,C9621,K$2:K9621,1)=1,1,0),"")</f>
        <v/>
      </c>
      <c r="R9621" s="0" t="str">
        <f aca="false">IF(M9621=1,IF(COUNTIFS(C$2:C9621,C9621,M$2:M9621,1)=1,1,0),"")</f>
        <v/>
      </c>
      <c r="S9621" s="0" t="str">
        <f aca="false">IF(L9621=1,IF(COUNTIFS(C$2:C9621,C9621,L$2:L9621,1)=1,1,0),"")</f>
        <v/>
      </c>
      <c r="T9621" s="38" t="str">
        <f aca="false">IF(N9621="","",N9621+ROW()/10000000)</f>
        <v/>
      </c>
      <c r="U9621" s="0" t="str">
        <f aca="false">IF(G9621=1,IF(B9621="",1,0),"")</f>
        <v/>
      </c>
    </row>
    <row r="9622" customFormat="false" ht="15" hidden="false" customHeight="false" outlineLevel="0" collapsed="false">
      <c r="A9622" s="35"/>
      <c r="B9622" s="35"/>
      <c r="G9622" s="0" t="str">
        <f aca="false">IF(A9622="","",IF(AND(A9622&gt;=Debut,A9622&lt;Fin),1,0))</f>
        <v/>
      </c>
      <c r="H9622" s="0" t="str">
        <f aca="false">IF(G9622=1,INT(ROUND((A9622-Debut)*86400,0)/600),"")</f>
        <v/>
      </c>
      <c r="I9622" s="0" t="str">
        <f aca="false">IF(G9622=1,INT(ROUND((A9622-Debut)*86400,0)/3600),"")</f>
        <v/>
      </c>
      <c r="J9622" s="0" t="str">
        <f aca="false">IF(OR(A9622="",B9622=""),"",ROUND((B9622-A9622)*86400,0))</f>
        <v/>
      </c>
      <c r="K9622" s="37" t="str">
        <f aca="false">IF(G9622=1,IF(COUNTIFS($C:$C,C9622,$G:$G,1,$A:$A,"&gt;="&amp;(A9622-FenetreInterm/86400),$A:$A,"&lt;="&amp;A9622)&gt;=NbInterm,1,0),"")</f>
        <v/>
      </c>
      <c r="L9622" s="37" t="str">
        <f aca="false">IF(G9622=1,IF(B9622="",0,IF(J9622&lt;SeuilFugitive,1,0)),"")</f>
        <v/>
      </c>
      <c r="M9622" s="37" t="str">
        <f aca="false">IF(G9622=1,IF(B9622="",IF((Fin-A9622)*24&gt;SeuilFigee,1,0),IF(J9622&gt;SeuilFigee*3600,1,0)),"")</f>
        <v/>
      </c>
      <c r="N9622" s="0" t="str">
        <f aca="false">IF(G9622=1,IF(COUNTIF(H$2:H9622,H9622)=1,COUNTIF($H:$H,H9622),""),"")</f>
        <v/>
      </c>
      <c r="O9622" s="0" t="str">
        <f aca="false">IF(G9622=1,IF(COUNTIF(I$2:I9622,I9622)=1,COUNTIF($I:$I,I9622),""),"")</f>
        <v/>
      </c>
      <c r="P9622" s="38" t="str">
        <f aca="false">IF(G9622=1,IF(COUNTIFS(C$2:C9622,C9622,G$2:G9622,1)=1,COUNTIFS($C:$C,C9622,$G:$G,1)+ROW()/10000000,""),"")</f>
        <v/>
      </c>
      <c r="Q9622" s="0" t="str">
        <f aca="false">IF(K9622=1,IF(COUNTIFS(C$2:C9622,C9622,K$2:K9622,1)=1,1,0),"")</f>
        <v/>
      </c>
      <c r="R9622" s="0" t="str">
        <f aca="false">IF(M9622=1,IF(COUNTIFS(C$2:C9622,C9622,M$2:M9622,1)=1,1,0),"")</f>
        <v/>
      </c>
      <c r="S9622" s="0" t="str">
        <f aca="false">IF(L9622=1,IF(COUNTIFS(C$2:C9622,C9622,L$2:L9622,1)=1,1,0),"")</f>
        <v/>
      </c>
      <c r="T9622" s="38" t="str">
        <f aca="false">IF(N9622="","",N9622+ROW()/10000000)</f>
        <v/>
      </c>
      <c r="U9622" s="0" t="str">
        <f aca="false">IF(G9622=1,IF(B9622="",1,0),"")</f>
        <v/>
      </c>
    </row>
    <row r="9623" customFormat="false" ht="15" hidden="false" customHeight="false" outlineLevel="0" collapsed="false">
      <c r="A9623" s="35"/>
      <c r="B9623" s="35"/>
      <c r="G9623" s="0" t="str">
        <f aca="false">IF(A9623="","",IF(AND(A9623&gt;=Debut,A9623&lt;Fin),1,0))</f>
        <v/>
      </c>
      <c r="H9623" s="0" t="str">
        <f aca="false">IF(G9623=1,INT(ROUND((A9623-Debut)*86400,0)/600),"")</f>
        <v/>
      </c>
      <c r="I9623" s="0" t="str">
        <f aca="false">IF(G9623=1,INT(ROUND((A9623-Debut)*86400,0)/3600),"")</f>
        <v/>
      </c>
      <c r="J9623" s="0" t="str">
        <f aca="false">IF(OR(A9623="",B9623=""),"",ROUND((B9623-A9623)*86400,0))</f>
        <v/>
      </c>
      <c r="K9623" s="37" t="str">
        <f aca="false">IF(G9623=1,IF(COUNTIFS($C:$C,C9623,$G:$G,1,$A:$A,"&gt;="&amp;(A9623-FenetreInterm/86400),$A:$A,"&lt;="&amp;A9623)&gt;=NbInterm,1,0),"")</f>
        <v/>
      </c>
      <c r="L9623" s="37" t="str">
        <f aca="false">IF(G9623=1,IF(B9623="",0,IF(J9623&lt;SeuilFugitive,1,0)),"")</f>
        <v/>
      </c>
      <c r="M9623" s="37" t="str">
        <f aca="false">IF(G9623=1,IF(B9623="",IF((Fin-A9623)*24&gt;SeuilFigee,1,0),IF(J9623&gt;SeuilFigee*3600,1,0)),"")</f>
        <v/>
      </c>
      <c r="N9623" s="0" t="str">
        <f aca="false">IF(G9623=1,IF(COUNTIF(H$2:H9623,H9623)=1,COUNTIF($H:$H,H9623),""),"")</f>
        <v/>
      </c>
      <c r="O9623" s="0" t="str">
        <f aca="false">IF(G9623=1,IF(COUNTIF(I$2:I9623,I9623)=1,COUNTIF($I:$I,I9623),""),"")</f>
        <v/>
      </c>
      <c r="P9623" s="38" t="str">
        <f aca="false">IF(G9623=1,IF(COUNTIFS(C$2:C9623,C9623,G$2:G9623,1)=1,COUNTIFS($C:$C,C9623,$G:$G,1)+ROW()/10000000,""),"")</f>
        <v/>
      </c>
      <c r="Q9623" s="0" t="str">
        <f aca="false">IF(K9623=1,IF(COUNTIFS(C$2:C9623,C9623,K$2:K9623,1)=1,1,0),"")</f>
        <v/>
      </c>
      <c r="R9623" s="0" t="str">
        <f aca="false">IF(M9623=1,IF(COUNTIFS(C$2:C9623,C9623,M$2:M9623,1)=1,1,0),"")</f>
        <v/>
      </c>
      <c r="S9623" s="0" t="str">
        <f aca="false">IF(L9623=1,IF(COUNTIFS(C$2:C9623,C9623,L$2:L9623,1)=1,1,0),"")</f>
        <v/>
      </c>
      <c r="T9623" s="38" t="str">
        <f aca="false">IF(N9623="","",N9623+ROW()/10000000)</f>
        <v/>
      </c>
      <c r="U9623" s="0" t="str">
        <f aca="false">IF(G9623=1,IF(B9623="",1,0),"")</f>
        <v/>
      </c>
    </row>
    <row r="9624" customFormat="false" ht="15" hidden="false" customHeight="false" outlineLevel="0" collapsed="false">
      <c r="A9624" s="35"/>
      <c r="B9624" s="35"/>
      <c r="G9624" s="0" t="str">
        <f aca="false">IF(A9624="","",IF(AND(A9624&gt;=Debut,A9624&lt;Fin),1,0))</f>
        <v/>
      </c>
      <c r="H9624" s="0" t="str">
        <f aca="false">IF(G9624=1,INT(ROUND((A9624-Debut)*86400,0)/600),"")</f>
        <v/>
      </c>
      <c r="I9624" s="0" t="str">
        <f aca="false">IF(G9624=1,INT(ROUND((A9624-Debut)*86400,0)/3600),"")</f>
        <v/>
      </c>
      <c r="J9624" s="0" t="str">
        <f aca="false">IF(OR(A9624="",B9624=""),"",ROUND((B9624-A9624)*86400,0))</f>
        <v/>
      </c>
      <c r="K9624" s="37" t="str">
        <f aca="false">IF(G9624=1,IF(COUNTIFS($C:$C,C9624,$G:$G,1,$A:$A,"&gt;="&amp;(A9624-FenetreInterm/86400),$A:$A,"&lt;="&amp;A9624)&gt;=NbInterm,1,0),"")</f>
        <v/>
      </c>
      <c r="L9624" s="37" t="str">
        <f aca="false">IF(G9624=1,IF(B9624="",0,IF(J9624&lt;SeuilFugitive,1,0)),"")</f>
        <v/>
      </c>
      <c r="M9624" s="37" t="str">
        <f aca="false">IF(G9624=1,IF(B9624="",IF((Fin-A9624)*24&gt;SeuilFigee,1,0),IF(J9624&gt;SeuilFigee*3600,1,0)),"")</f>
        <v/>
      </c>
      <c r="N9624" s="0" t="str">
        <f aca="false">IF(G9624=1,IF(COUNTIF(H$2:H9624,H9624)=1,COUNTIF($H:$H,H9624),""),"")</f>
        <v/>
      </c>
      <c r="O9624" s="0" t="str">
        <f aca="false">IF(G9624=1,IF(COUNTIF(I$2:I9624,I9624)=1,COUNTIF($I:$I,I9624),""),"")</f>
        <v/>
      </c>
      <c r="P9624" s="38" t="str">
        <f aca="false">IF(G9624=1,IF(COUNTIFS(C$2:C9624,C9624,G$2:G9624,1)=1,COUNTIFS($C:$C,C9624,$G:$G,1)+ROW()/10000000,""),"")</f>
        <v/>
      </c>
      <c r="Q9624" s="0" t="str">
        <f aca="false">IF(K9624=1,IF(COUNTIFS(C$2:C9624,C9624,K$2:K9624,1)=1,1,0),"")</f>
        <v/>
      </c>
      <c r="R9624" s="0" t="str">
        <f aca="false">IF(M9624=1,IF(COUNTIFS(C$2:C9624,C9624,M$2:M9624,1)=1,1,0),"")</f>
        <v/>
      </c>
      <c r="S9624" s="0" t="str">
        <f aca="false">IF(L9624=1,IF(COUNTIFS(C$2:C9624,C9624,L$2:L9624,1)=1,1,0),"")</f>
        <v/>
      </c>
      <c r="T9624" s="38" t="str">
        <f aca="false">IF(N9624="","",N9624+ROW()/10000000)</f>
        <v/>
      </c>
      <c r="U9624" s="0" t="str">
        <f aca="false">IF(G9624=1,IF(B9624="",1,0),"")</f>
        <v/>
      </c>
    </row>
    <row r="9625" customFormat="false" ht="15" hidden="false" customHeight="false" outlineLevel="0" collapsed="false">
      <c r="A9625" s="35"/>
      <c r="B9625" s="35"/>
      <c r="G9625" s="0" t="str">
        <f aca="false">IF(A9625="","",IF(AND(A9625&gt;=Debut,A9625&lt;Fin),1,0))</f>
        <v/>
      </c>
      <c r="H9625" s="0" t="str">
        <f aca="false">IF(G9625=1,INT(ROUND((A9625-Debut)*86400,0)/600),"")</f>
        <v/>
      </c>
      <c r="I9625" s="0" t="str">
        <f aca="false">IF(G9625=1,INT(ROUND((A9625-Debut)*86400,0)/3600),"")</f>
        <v/>
      </c>
      <c r="J9625" s="0" t="str">
        <f aca="false">IF(OR(A9625="",B9625=""),"",ROUND((B9625-A9625)*86400,0))</f>
        <v/>
      </c>
      <c r="K9625" s="37" t="str">
        <f aca="false">IF(G9625=1,IF(COUNTIFS($C:$C,C9625,$G:$G,1,$A:$A,"&gt;="&amp;(A9625-FenetreInterm/86400),$A:$A,"&lt;="&amp;A9625)&gt;=NbInterm,1,0),"")</f>
        <v/>
      </c>
      <c r="L9625" s="37" t="str">
        <f aca="false">IF(G9625=1,IF(B9625="",0,IF(J9625&lt;SeuilFugitive,1,0)),"")</f>
        <v/>
      </c>
      <c r="M9625" s="37" t="str">
        <f aca="false">IF(G9625=1,IF(B9625="",IF((Fin-A9625)*24&gt;SeuilFigee,1,0),IF(J9625&gt;SeuilFigee*3600,1,0)),"")</f>
        <v/>
      </c>
      <c r="N9625" s="0" t="str">
        <f aca="false">IF(G9625=1,IF(COUNTIF(H$2:H9625,H9625)=1,COUNTIF($H:$H,H9625),""),"")</f>
        <v/>
      </c>
      <c r="O9625" s="0" t="str">
        <f aca="false">IF(G9625=1,IF(COUNTIF(I$2:I9625,I9625)=1,COUNTIF($I:$I,I9625),""),"")</f>
        <v/>
      </c>
      <c r="P9625" s="38" t="str">
        <f aca="false">IF(G9625=1,IF(COUNTIFS(C$2:C9625,C9625,G$2:G9625,1)=1,COUNTIFS($C:$C,C9625,$G:$G,1)+ROW()/10000000,""),"")</f>
        <v/>
      </c>
      <c r="Q9625" s="0" t="str">
        <f aca="false">IF(K9625=1,IF(COUNTIFS(C$2:C9625,C9625,K$2:K9625,1)=1,1,0),"")</f>
        <v/>
      </c>
      <c r="R9625" s="0" t="str">
        <f aca="false">IF(M9625=1,IF(COUNTIFS(C$2:C9625,C9625,M$2:M9625,1)=1,1,0),"")</f>
        <v/>
      </c>
      <c r="S9625" s="0" t="str">
        <f aca="false">IF(L9625=1,IF(COUNTIFS(C$2:C9625,C9625,L$2:L9625,1)=1,1,0),"")</f>
        <v/>
      </c>
      <c r="T9625" s="38" t="str">
        <f aca="false">IF(N9625="","",N9625+ROW()/10000000)</f>
        <v/>
      </c>
      <c r="U9625" s="0" t="str">
        <f aca="false">IF(G9625=1,IF(B9625="",1,0),"")</f>
        <v/>
      </c>
    </row>
    <row r="9626" customFormat="false" ht="15" hidden="false" customHeight="false" outlineLevel="0" collapsed="false">
      <c r="A9626" s="35"/>
      <c r="B9626" s="35"/>
      <c r="G9626" s="0" t="str">
        <f aca="false">IF(A9626="","",IF(AND(A9626&gt;=Debut,A9626&lt;Fin),1,0))</f>
        <v/>
      </c>
      <c r="H9626" s="0" t="str">
        <f aca="false">IF(G9626=1,INT(ROUND((A9626-Debut)*86400,0)/600),"")</f>
        <v/>
      </c>
      <c r="I9626" s="0" t="str">
        <f aca="false">IF(G9626=1,INT(ROUND((A9626-Debut)*86400,0)/3600),"")</f>
        <v/>
      </c>
      <c r="J9626" s="0" t="str">
        <f aca="false">IF(OR(A9626="",B9626=""),"",ROUND((B9626-A9626)*86400,0))</f>
        <v/>
      </c>
      <c r="K9626" s="37" t="str">
        <f aca="false">IF(G9626=1,IF(COUNTIFS($C:$C,C9626,$G:$G,1,$A:$A,"&gt;="&amp;(A9626-FenetreInterm/86400),$A:$A,"&lt;="&amp;A9626)&gt;=NbInterm,1,0),"")</f>
        <v/>
      </c>
      <c r="L9626" s="37" t="str">
        <f aca="false">IF(G9626=1,IF(B9626="",0,IF(J9626&lt;SeuilFugitive,1,0)),"")</f>
        <v/>
      </c>
      <c r="M9626" s="37" t="str">
        <f aca="false">IF(G9626=1,IF(B9626="",IF((Fin-A9626)*24&gt;SeuilFigee,1,0),IF(J9626&gt;SeuilFigee*3600,1,0)),"")</f>
        <v/>
      </c>
      <c r="N9626" s="0" t="str">
        <f aca="false">IF(G9626=1,IF(COUNTIF(H$2:H9626,H9626)=1,COUNTIF($H:$H,H9626),""),"")</f>
        <v/>
      </c>
      <c r="O9626" s="0" t="str">
        <f aca="false">IF(G9626=1,IF(COUNTIF(I$2:I9626,I9626)=1,COUNTIF($I:$I,I9626),""),"")</f>
        <v/>
      </c>
      <c r="P9626" s="38" t="str">
        <f aca="false">IF(G9626=1,IF(COUNTIFS(C$2:C9626,C9626,G$2:G9626,1)=1,COUNTIFS($C:$C,C9626,$G:$G,1)+ROW()/10000000,""),"")</f>
        <v/>
      </c>
      <c r="Q9626" s="0" t="str">
        <f aca="false">IF(K9626=1,IF(COUNTIFS(C$2:C9626,C9626,K$2:K9626,1)=1,1,0),"")</f>
        <v/>
      </c>
      <c r="R9626" s="0" t="str">
        <f aca="false">IF(M9626=1,IF(COUNTIFS(C$2:C9626,C9626,M$2:M9626,1)=1,1,0),"")</f>
        <v/>
      </c>
      <c r="S9626" s="0" t="str">
        <f aca="false">IF(L9626=1,IF(COUNTIFS(C$2:C9626,C9626,L$2:L9626,1)=1,1,0),"")</f>
        <v/>
      </c>
      <c r="T9626" s="38" t="str">
        <f aca="false">IF(N9626="","",N9626+ROW()/10000000)</f>
        <v/>
      </c>
      <c r="U9626" s="0" t="str">
        <f aca="false">IF(G9626=1,IF(B9626="",1,0),"")</f>
        <v/>
      </c>
    </row>
    <row r="9627" customFormat="false" ht="15" hidden="false" customHeight="false" outlineLevel="0" collapsed="false">
      <c r="A9627" s="35"/>
      <c r="B9627" s="35"/>
      <c r="G9627" s="0" t="str">
        <f aca="false">IF(A9627="","",IF(AND(A9627&gt;=Debut,A9627&lt;Fin),1,0))</f>
        <v/>
      </c>
      <c r="H9627" s="0" t="str">
        <f aca="false">IF(G9627=1,INT(ROUND((A9627-Debut)*86400,0)/600),"")</f>
        <v/>
      </c>
      <c r="I9627" s="0" t="str">
        <f aca="false">IF(G9627=1,INT(ROUND((A9627-Debut)*86400,0)/3600),"")</f>
        <v/>
      </c>
      <c r="J9627" s="0" t="str">
        <f aca="false">IF(OR(A9627="",B9627=""),"",ROUND((B9627-A9627)*86400,0))</f>
        <v/>
      </c>
      <c r="K9627" s="37" t="str">
        <f aca="false">IF(G9627=1,IF(COUNTIFS($C:$C,C9627,$G:$G,1,$A:$A,"&gt;="&amp;(A9627-FenetreInterm/86400),$A:$A,"&lt;="&amp;A9627)&gt;=NbInterm,1,0),"")</f>
        <v/>
      </c>
      <c r="L9627" s="37" t="str">
        <f aca="false">IF(G9627=1,IF(B9627="",0,IF(J9627&lt;SeuilFugitive,1,0)),"")</f>
        <v/>
      </c>
      <c r="M9627" s="37" t="str">
        <f aca="false">IF(G9627=1,IF(B9627="",IF((Fin-A9627)*24&gt;SeuilFigee,1,0),IF(J9627&gt;SeuilFigee*3600,1,0)),"")</f>
        <v/>
      </c>
      <c r="N9627" s="0" t="str">
        <f aca="false">IF(G9627=1,IF(COUNTIF(H$2:H9627,H9627)=1,COUNTIF($H:$H,H9627),""),"")</f>
        <v/>
      </c>
      <c r="O9627" s="0" t="str">
        <f aca="false">IF(G9627=1,IF(COUNTIF(I$2:I9627,I9627)=1,COUNTIF($I:$I,I9627),""),"")</f>
        <v/>
      </c>
      <c r="P9627" s="38" t="str">
        <f aca="false">IF(G9627=1,IF(COUNTIFS(C$2:C9627,C9627,G$2:G9627,1)=1,COUNTIFS($C:$C,C9627,$G:$G,1)+ROW()/10000000,""),"")</f>
        <v/>
      </c>
      <c r="Q9627" s="0" t="str">
        <f aca="false">IF(K9627=1,IF(COUNTIFS(C$2:C9627,C9627,K$2:K9627,1)=1,1,0),"")</f>
        <v/>
      </c>
      <c r="R9627" s="0" t="str">
        <f aca="false">IF(M9627=1,IF(COUNTIFS(C$2:C9627,C9627,M$2:M9627,1)=1,1,0),"")</f>
        <v/>
      </c>
      <c r="S9627" s="0" t="str">
        <f aca="false">IF(L9627=1,IF(COUNTIFS(C$2:C9627,C9627,L$2:L9627,1)=1,1,0),"")</f>
        <v/>
      </c>
      <c r="T9627" s="38" t="str">
        <f aca="false">IF(N9627="","",N9627+ROW()/10000000)</f>
        <v/>
      </c>
      <c r="U9627" s="0" t="str">
        <f aca="false">IF(G9627=1,IF(B9627="",1,0),"")</f>
        <v/>
      </c>
    </row>
    <row r="9628" customFormat="false" ht="15" hidden="false" customHeight="false" outlineLevel="0" collapsed="false">
      <c r="A9628" s="35"/>
      <c r="B9628" s="35"/>
      <c r="G9628" s="0" t="str">
        <f aca="false">IF(A9628="","",IF(AND(A9628&gt;=Debut,A9628&lt;Fin),1,0))</f>
        <v/>
      </c>
      <c r="H9628" s="0" t="str">
        <f aca="false">IF(G9628=1,INT(ROUND((A9628-Debut)*86400,0)/600),"")</f>
        <v/>
      </c>
      <c r="I9628" s="0" t="str">
        <f aca="false">IF(G9628=1,INT(ROUND((A9628-Debut)*86400,0)/3600),"")</f>
        <v/>
      </c>
      <c r="J9628" s="0" t="str">
        <f aca="false">IF(OR(A9628="",B9628=""),"",ROUND((B9628-A9628)*86400,0))</f>
        <v/>
      </c>
      <c r="K9628" s="37" t="str">
        <f aca="false">IF(G9628=1,IF(COUNTIFS($C:$C,C9628,$G:$G,1,$A:$A,"&gt;="&amp;(A9628-FenetreInterm/86400),$A:$A,"&lt;="&amp;A9628)&gt;=NbInterm,1,0),"")</f>
        <v/>
      </c>
      <c r="L9628" s="37" t="str">
        <f aca="false">IF(G9628=1,IF(B9628="",0,IF(J9628&lt;SeuilFugitive,1,0)),"")</f>
        <v/>
      </c>
      <c r="M9628" s="37" t="str">
        <f aca="false">IF(G9628=1,IF(B9628="",IF((Fin-A9628)*24&gt;SeuilFigee,1,0),IF(J9628&gt;SeuilFigee*3600,1,0)),"")</f>
        <v/>
      </c>
      <c r="N9628" s="0" t="str">
        <f aca="false">IF(G9628=1,IF(COUNTIF(H$2:H9628,H9628)=1,COUNTIF($H:$H,H9628),""),"")</f>
        <v/>
      </c>
      <c r="O9628" s="0" t="str">
        <f aca="false">IF(G9628=1,IF(COUNTIF(I$2:I9628,I9628)=1,COUNTIF($I:$I,I9628),""),"")</f>
        <v/>
      </c>
      <c r="P9628" s="38" t="str">
        <f aca="false">IF(G9628=1,IF(COUNTIFS(C$2:C9628,C9628,G$2:G9628,1)=1,COUNTIFS($C:$C,C9628,$G:$G,1)+ROW()/10000000,""),"")</f>
        <v/>
      </c>
      <c r="Q9628" s="0" t="str">
        <f aca="false">IF(K9628=1,IF(COUNTIFS(C$2:C9628,C9628,K$2:K9628,1)=1,1,0),"")</f>
        <v/>
      </c>
      <c r="R9628" s="0" t="str">
        <f aca="false">IF(M9628=1,IF(COUNTIFS(C$2:C9628,C9628,M$2:M9628,1)=1,1,0),"")</f>
        <v/>
      </c>
      <c r="S9628" s="0" t="str">
        <f aca="false">IF(L9628=1,IF(COUNTIFS(C$2:C9628,C9628,L$2:L9628,1)=1,1,0),"")</f>
        <v/>
      </c>
      <c r="T9628" s="38" t="str">
        <f aca="false">IF(N9628="","",N9628+ROW()/10000000)</f>
        <v/>
      </c>
      <c r="U9628" s="0" t="str">
        <f aca="false">IF(G9628=1,IF(B9628="",1,0),"")</f>
        <v/>
      </c>
    </row>
    <row r="9629" customFormat="false" ht="15" hidden="false" customHeight="false" outlineLevel="0" collapsed="false">
      <c r="A9629" s="35"/>
      <c r="B9629" s="35"/>
      <c r="G9629" s="0" t="str">
        <f aca="false">IF(A9629="","",IF(AND(A9629&gt;=Debut,A9629&lt;Fin),1,0))</f>
        <v/>
      </c>
      <c r="H9629" s="0" t="str">
        <f aca="false">IF(G9629=1,INT(ROUND((A9629-Debut)*86400,0)/600),"")</f>
        <v/>
      </c>
      <c r="I9629" s="0" t="str">
        <f aca="false">IF(G9629=1,INT(ROUND((A9629-Debut)*86400,0)/3600),"")</f>
        <v/>
      </c>
      <c r="J9629" s="0" t="str">
        <f aca="false">IF(OR(A9629="",B9629=""),"",ROUND((B9629-A9629)*86400,0))</f>
        <v/>
      </c>
      <c r="K9629" s="37" t="str">
        <f aca="false">IF(G9629=1,IF(COUNTIFS($C:$C,C9629,$G:$G,1,$A:$A,"&gt;="&amp;(A9629-FenetreInterm/86400),$A:$A,"&lt;="&amp;A9629)&gt;=NbInterm,1,0),"")</f>
        <v/>
      </c>
      <c r="L9629" s="37" t="str">
        <f aca="false">IF(G9629=1,IF(B9629="",0,IF(J9629&lt;SeuilFugitive,1,0)),"")</f>
        <v/>
      </c>
      <c r="M9629" s="37" t="str">
        <f aca="false">IF(G9629=1,IF(B9629="",IF((Fin-A9629)*24&gt;SeuilFigee,1,0),IF(J9629&gt;SeuilFigee*3600,1,0)),"")</f>
        <v/>
      </c>
      <c r="N9629" s="0" t="str">
        <f aca="false">IF(G9629=1,IF(COUNTIF(H$2:H9629,H9629)=1,COUNTIF($H:$H,H9629),""),"")</f>
        <v/>
      </c>
      <c r="O9629" s="0" t="str">
        <f aca="false">IF(G9629=1,IF(COUNTIF(I$2:I9629,I9629)=1,COUNTIF($I:$I,I9629),""),"")</f>
        <v/>
      </c>
      <c r="P9629" s="38" t="str">
        <f aca="false">IF(G9629=1,IF(COUNTIFS(C$2:C9629,C9629,G$2:G9629,1)=1,COUNTIFS($C:$C,C9629,$G:$G,1)+ROW()/10000000,""),"")</f>
        <v/>
      </c>
      <c r="Q9629" s="0" t="str">
        <f aca="false">IF(K9629=1,IF(COUNTIFS(C$2:C9629,C9629,K$2:K9629,1)=1,1,0),"")</f>
        <v/>
      </c>
      <c r="R9629" s="0" t="str">
        <f aca="false">IF(M9629=1,IF(COUNTIFS(C$2:C9629,C9629,M$2:M9629,1)=1,1,0),"")</f>
        <v/>
      </c>
      <c r="S9629" s="0" t="str">
        <f aca="false">IF(L9629=1,IF(COUNTIFS(C$2:C9629,C9629,L$2:L9629,1)=1,1,0),"")</f>
        <v/>
      </c>
      <c r="T9629" s="38" t="str">
        <f aca="false">IF(N9629="","",N9629+ROW()/10000000)</f>
        <v/>
      </c>
      <c r="U9629" s="0" t="str">
        <f aca="false">IF(G9629=1,IF(B9629="",1,0),"")</f>
        <v/>
      </c>
    </row>
    <row r="9630" customFormat="false" ht="15" hidden="false" customHeight="false" outlineLevel="0" collapsed="false">
      <c r="A9630" s="35"/>
      <c r="B9630" s="35"/>
      <c r="G9630" s="0" t="str">
        <f aca="false">IF(A9630="","",IF(AND(A9630&gt;=Debut,A9630&lt;Fin),1,0))</f>
        <v/>
      </c>
      <c r="H9630" s="0" t="str">
        <f aca="false">IF(G9630=1,INT(ROUND((A9630-Debut)*86400,0)/600),"")</f>
        <v/>
      </c>
      <c r="I9630" s="0" t="str">
        <f aca="false">IF(G9630=1,INT(ROUND((A9630-Debut)*86400,0)/3600),"")</f>
        <v/>
      </c>
      <c r="J9630" s="0" t="str">
        <f aca="false">IF(OR(A9630="",B9630=""),"",ROUND((B9630-A9630)*86400,0))</f>
        <v/>
      </c>
      <c r="K9630" s="37" t="str">
        <f aca="false">IF(G9630=1,IF(COUNTIFS($C:$C,C9630,$G:$G,1,$A:$A,"&gt;="&amp;(A9630-FenetreInterm/86400),$A:$A,"&lt;="&amp;A9630)&gt;=NbInterm,1,0),"")</f>
        <v/>
      </c>
      <c r="L9630" s="37" t="str">
        <f aca="false">IF(G9630=1,IF(B9630="",0,IF(J9630&lt;SeuilFugitive,1,0)),"")</f>
        <v/>
      </c>
      <c r="M9630" s="37" t="str">
        <f aca="false">IF(G9630=1,IF(B9630="",IF((Fin-A9630)*24&gt;SeuilFigee,1,0),IF(J9630&gt;SeuilFigee*3600,1,0)),"")</f>
        <v/>
      </c>
      <c r="N9630" s="0" t="str">
        <f aca="false">IF(G9630=1,IF(COUNTIF(H$2:H9630,H9630)=1,COUNTIF($H:$H,H9630),""),"")</f>
        <v/>
      </c>
      <c r="O9630" s="0" t="str">
        <f aca="false">IF(G9630=1,IF(COUNTIF(I$2:I9630,I9630)=1,COUNTIF($I:$I,I9630),""),"")</f>
        <v/>
      </c>
      <c r="P9630" s="38" t="str">
        <f aca="false">IF(G9630=1,IF(COUNTIFS(C$2:C9630,C9630,G$2:G9630,1)=1,COUNTIFS($C:$C,C9630,$G:$G,1)+ROW()/10000000,""),"")</f>
        <v/>
      </c>
      <c r="Q9630" s="0" t="str">
        <f aca="false">IF(K9630=1,IF(COUNTIFS(C$2:C9630,C9630,K$2:K9630,1)=1,1,0),"")</f>
        <v/>
      </c>
      <c r="R9630" s="0" t="str">
        <f aca="false">IF(M9630=1,IF(COUNTIFS(C$2:C9630,C9630,M$2:M9630,1)=1,1,0),"")</f>
        <v/>
      </c>
      <c r="S9630" s="0" t="str">
        <f aca="false">IF(L9630=1,IF(COUNTIFS(C$2:C9630,C9630,L$2:L9630,1)=1,1,0),"")</f>
        <v/>
      </c>
      <c r="T9630" s="38" t="str">
        <f aca="false">IF(N9630="","",N9630+ROW()/10000000)</f>
        <v/>
      </c>
      <c r="U9630" s="0" t="str">
        <f aca="false">IF(G9630=1,IF(B9630="",1,0),"")</f>
        <v/>
      </c>
    </row>
    <row r="9631" customFormat="false" ht="15" hidden="false" customHeight="false" outlineLevel="0" collapsed="false">
      <c r="A9631" s="35"/>
      <c r="B9631" s="35"/>
      <c r="G9631" s="0" t="str">
        <f aca="false">IF(A9631="","",IF(AND(A9631&gt;=Debut,A9631&lt;Fin),1,0))</f>
        <v/>
      </c>
      <c r="H9631" s="0" t="str">
        <f aca="false">IF(G9631=1,INT(ROUND((A9631-Debut)*86400,0)/600),"")</f>
        <v/>
      </c>
      <c r="I9631" s="0" t="str">
        <f aca="false">IF(G9631=1,INT(ROUND((A9631-Debut)*86400,0)/3600),"")</f>
        <v/>
      </c>
      <c r="J9631" s="0" t="str">
        <f aca="false">IF(OR(A9631="",B9631=""),"",ROUND((B9631-A9631)*86400,0))</f>
        <v/>
      </c>
      <c r="K9631" s="37" t="str">
        <f aca="false">IF(G9631=1,IF(COUNTIFS($C:$C,C9631,$G:$G,1,$A:$A,"&gt;="&amp;(A9631-FenetreInterm/86400),$A:$A,"&lt;="&amp;A9631)&gt;=NbInterm,1,0),"")</f>
        <v/>
      </c>
      <c r="L9631" s="37" t="str">
        <f aca="false">IF(G9631=1,IF(B9631="",0,IF(J9631&lt;SeuilFugitive,1,0)),"")</f>
        <v/>
      </c>
      <c r="M9631" s="37" t="str">
        <f aca="false">IF(G9631=1,IF(B9631="",IF((Fin-A9631)*24&gt;SeuilFigee,1,0),IF(J9631&gt;SeuilFigee*3600,1,0)),"")</f>
        <v/>
      </c>
      <c r="N9631" s="0" t="str">
        <f aca="false">IF(G9631=1,IF(COUNTIF(H$2:H9631,H9631)=1,COUNTIF($H:$H,H9631),""),"")</f>
        <v/>
      </c>
      <c r="O9631" s="0" t="str">
        <f aca="false">IF(G9631=1,IF(COUNTIF(I$2:I9631,I9631)=1,COUNTIF($I:$I,I9631),""),"")</f>
        <v/>
      </c>
      <c r="P9631" s="38" t="str">
        <f aca="false">IF(G9631=1,IF(COUNTIFS(C$2:C9631,C9631,G$2:G9631,1)=1,COUNTIFS($C:$C,C9631,$G:$G,1)+ROW()/10000000,""),"")</f>
        <v/>
      </c>
      <c r="Q9631" s="0" t="str">
        <f aca="false">IF(K9631=1,IF(COUNTIFS(C$2:C9631,C9631,K$2:K9631,1)=1,1,0),"")</f>
        <v/>
      </c>
      <c r="R9631" s="0" t="str">
        <f aca="false">IF(M9631=1,IF(COUNTIFS(C$2:C9631,C9631,M$2:M9631,1)=1,1,0),"")</f>
        <v/>
      </c>
      <c r="S9631" s="0" t="str">
        <f aca="false">IF(L9631=1,IF(COUNTIFS(C$2:C9631,C9631,L$2:L9631,1)=1,1,0),"")</f>
        <v/>
      </c>
      <c r="T9631" s="38" t="str">
        <f aca="false">IF(N9631="","",N9631+ROW()/10000000)</f>
        <v/>
      </c>
      <c r="U9631" s="0" t="str">
        <f aca="false">IF(G9631=1,IF(B9631="",1,0),"")</f>
        <v/>
      </c>
    </row>
    <row r="9632" customFormat="false" ht="15" hidden="false" customHeight="false" outlineLevel="0" collapsed="false">
      <c r="A9632" s="35"/>
      <c r="B9632" s="35"/>
      <c r="G9632" s="0" t="str">
        <f aca="false">IF(A9632="","",IF(AND(A9632&gt;=Debut,A9632&lt;Fin),1,0))</f>
        <v/>
      </c>
      <c r="H9632" s="0" t="str">
        <f aca="false">IF(G9632=1,INT(ROUND((A9632-Debut)*86400,0)/600),"")</f>
        <v/>
      </c>
      <c r="I9632" s="0" t="str">
        <f aca="false">IF(G9632=1,INT(ROUND((A9632-Debut)*86400,0)/3600),"")</f>
        <v/>
      </c>
      <c r="J9632" s="0" t="str">
        <f aca="false">IF(OR(A9632="",B9632=""),"",ROUND((B9632-A9632)*86400,0))</f>
        <v/>
      </c>
      <c r="K9632" s="37" t="str">
        <f aca="false">IF(G9632=1,IF(COUNTIFS($C:$C,C9632,$G:$G,1,$A:$A,"&gt;="&amp;(A9632-FenetreInterm/86400),$A:$A,"&lt;="&amp;A9632)&gt;=NbInterm,1,0),"")</f>
        <v/>
      </c>
      <c r="L9632" s="37" t="str">
        <f aca="false">IF(G9632=1,IF(B9632="",0,IF(J9632&lt;SeuilFugitive,1,0)),"")</f>
        <v/>
      </c>
      <c r="M9632" s="37" t="str">
        <f aca="false">IF(G9632=1,IF(B9632="",IF((Fin-A9632)*24&gt;SeuilFigee,1,0),IF(J9632&gt;SeuilFigee*3600,1,0)),"")</f>
        <v/>
      </c>
      <c r="N9632" s="0" t="str">
        <f aca="false">IF(G9632=1,IF(COUNTIF(H$2:H9632,H9632)=1,COUNTIF($H:$H,H9632),""),"")</f>
        <v/>
      </c>
      <c r="O9632" s="0" t="str">
        <f aca="false">IF(G9632=1,IF(COUNTIF(I$2:I9632,I9632)=1,COUNTIF($I:$I,I9632),""),"")</f>
        <v/>
      </c>
      <c r="P9632" s="38" t="str">
        <f aca="false">IF(G9632=1,IF(COUNTIFS(C$2:C9632,C9632,G$2:G9632,1)=1,COUNTIFS($C:$C,C9632,$G:$G,1)+ROW()/10000000,""),"")</f>
        <v/>
      </c>
      <c r="Q9632" s="0" t="str">
        <f aca="false">IF(K9632=1,IF(COUNTIFS(C$2:C9632,C9632,K$2:K9632,1)=1,1,0),"")</f>
        <v/>
      </c>
      <c r="R9632" s="0" t="str">
        <f aca="false">IF(M9632=1,IF(COUNTIFS(C$2:C9632,C9632,M$2:M9632,1)=1,1,0),"")</f>
        <v/>
      </c>
      <c r="S9632" s="0" t="str">
        <f aca="false">IF(L9632=1,IF(COUNTIFS(C$2:C9632,C9632,L$2:L9632,1)=1,1,0),"")</f>
        <v/>
      </c>
      <c r="T9632" s="38" t="str">
        <f aca="false">IF(N9632="","",N9632+ROW()/10000000)</f>
        <v/>
      </c>
      <c r="U9632" s="0" t="str">
        <f aca="false">IF(G9632=1,IF(B9632="",1,0),"")</f>
        <v/>
      </c>
    </row>
    <row r="9633" customFormat="false" ht="15" hidden="false" customHeight="false" outlineLevel="0" collapsed="false">
      <c r="A9633" s="35"/>
      <c r="B9633" s="35"/>
      <c r="G9633" s="0" t="str">
        <f aca="false">IF(A9633="","",IF(AND(A9633&gt;=Debut,A9633&lt;Fin),1,0))</f>
        <v/>
      </c>
      <c r="H9633" s="0" t="str">
        <f aca="false">IF(G9633=1,INT(ROUND((A9633-Debut)*86400,0)/600),"")</f>
        <v/>
      </c>
      <c r="I9633" s="0" t="str">
        <f aca="false">IF(G9633=1,INT(ROUND((A9633-Debut)*86400,0)/3600),"")</f>
        <v/>
      </c>
      <c r="J9633" s="0" t="str">
        <f aca="false">IF(OR(A9633="",B9633=""),"",ROUND((B9633-A9633)*86400,0))</f>
        <v/>
      </c>
      <c r="K9633" s="37" t="str">
        <f aca="false">IF(G9633=1,IF(COUNTIFS($C:$C,C9633,$G:$G,1,$A:$A,"&gt;="&amp;(A9633-FenetreInterm/86400),$A:$A,"&lt;="&amp;A9633)&gt;=NbInterm,1,0),"")</f>
        <v/>
      </c>
      <c r="L9633" s="37" t="str">
        <f aca="false">IF(G9633=1,IF(B9633="",0,IF(J9633&lt;SeuilFugitive,1,0)),"")</f>
        <v/>
      </c>
      <c r="M9633" s="37" t="str">
        <f aca="false">IF(G9633=1,IF(B9633="",IF((Fin-A9633)*24&gt;SeuilFigee,1,0),IF(J9633&gt;SeuilFigee*3600,1,0)),"")</f>
        <v/>
      </c>
      <c r="N9633" s="0" t="str">
        <f aca="false">IF(G9633=1,IF(COUNTIF(H$2:H9633,H9633)=1,COUNTIF($H:$H,H9633),""),"")</f>
        <v/>
      </c>
      <c r="O9633" s="0" t="str">
        <f aca="false">IF(G9633=1,IF(COUNTIF(I$2:I9633,I9633)=1,COUNTIF($I:$I,I9633),""),"")</f>
        <v/>
      </c>
      <c r="P9633" s="38" t="str">
        <f aca="false">IF(G9633=1,IF(COUNTIFS(C$2:C9633,C9633,G$2:G9633,1)=1,COUNTIFS($C:$C,C9633,$G:$G,1)+ROW()/10000000,""),"")</f>
        <v/>
      </c>
      <c r="Q9633" s="0" t="str">
        <f aca="false">IF(K9633=1,IF(COUNTIFS(C$2:C9633,C9633,K$2:K9633,1)=1,1,0),"")</f>
        <v/>
      </c>
      <c r="R9633" s="0" t="str">
        <f aca="false">IF(M9633=1,IF(COUNTIFS(C$2:C9633,C9633,M$2:M9633,1)=1,1,0),"")</f>
        <v/>
      </c>
      <c r="S9633" s="0" t="str">
        <f aca="false">IF(L9633=1,IF(COUNTIFS(C$2:C9633,C9633,L$2:L9633,1)=1,1,0),"")</f>
        <v/>
      </c>
      <c r="T9633" s="38" t="str">
        <f aca="false">IF(N9633="","",N9633+ROW()/10000000)</f>
        <v/>
      </c>
      <c r="U9633" s="0" t="str">
        <f aca="false">IF(G9633=1,IF(B9633="",1,0),"")</f>
        <v/>
      </c>
    </row>
    <row r="9634" customFormat="false" ht="15" hidden="false" customHeight="false" outlineLevel="0" collapsed="false">
      <c r="A9634" s="35"/>
      <c r="B9634" s="35"/>
      <c r="G9634" s="0" t="str">
        <f aca="false">IF(A9634="","",IF(AND(A9634&gt;=Debut,A9634&lt;Fin),1,0))</f>
        <v/>
      </c>
      <c r="H9634" s="0" t="str">
        <f aca="false">IF(G9634=1,INT(ROUND((A9634-Debut)*86400,0)/600),"")</f>
        <v/>
      </c>
      <c r="I9634" s="0" t="str">
        <f aca="false">IF(G9634=1,INT(ROUND((A9634-Debut)*86400,0)/3600),"")</f>
        <v/>
      </c>
      <c r="J9634" s="0" t="str">
        <f aca="false">IF(OR(A9634="",B9634=""),"",ROUND((B9634-A9634)*86400,0))</f>
        <v/>
      </c>
      <c r="K9634" s="37" t="str">
        <f aca="false">IF(G9634=1,IF(COUNTIFS($C:$C,C9634,$G:$G,1,$A:$A,"&gt;="&amp;(A9634-FenetreInterm/86400),$A:$A,"&lt;="&amp;A9634)&gt;=NbInterm,1,0),"")</f>
        <v/>
      </c>
      <c r="L9634" s="37" t="str">
        <f aca="false">IF(G9634=1,IF(B9634="",0,IF(J9634&lt;SeuilFugitive,1,0)),"")</f>
        <v/>
      </c>
      <c r="M9634" s="37" t="str">
        <f aca="false">IF(G9634=1,IF(B9634="",IF((Fin-A9634)*24&gt;SeuilFigee,1,0),IF(J9634&gt;SeuilFigee*3600,1,0)),"")</f>
        <v/>
      </c>
      <c r="N9634" s="0" t="str">
        <f aca="false">IF(G9634=1,IF(COUNTIF(H$2:H9634,H9634)=1,COUNTIF($H:$H,H9634),""),"")</f>
        <v/>
      </c>
      <c r="O9634" s="0" t="str">
        <f aca="false">IF(G9634=1,IF(COUNTIF(I$2:I9634,I9634)=1,COUNTIF($I:$I,I9634),""),"")</f>
        <v/>
      </c>
      <c r="P9634" s="38" t="str">
        <f aca="false">IF(G9634=1,IF(COUNTIFS(C$2:C9634,C9634,G$2:G9634,1)=1,COUNTIFS($C:$C,C9634,$G:$G,1)+ROW()/10000000,""),"")</f>
        <v/>
      </c>
      <c r="Q9634" s="0" t="str">
        <f aca="false">IF(K9634=1,IF(COUNTIFS(C$2:C9634,C9634,K$2:K9634,1)=1,1,0),"")</f>
        <v/>
      </c>
      <c r="R9634" s="0" t="str">
        <f aca="false">IF(M9634=1,IF(COUNTIFS(C$2:C9634,C9634,M$2:M9634,1)=1,1,0),"")</f>
        <v/>
      </c>
      <c r="S9634" s="0" t="str">
        <f aca="false">IF(L9634=1,IF(COUNTIFS(C$2:C9634,C9634,L$2:L9634,1)=1,1,0),"")</f>
        <v/>
      </c>
      <c r="T9634" s="38" t="str">
        <f aca="false">IF(N9634="","",N9634+ROW()/10000000)</f>
        <v/>
      </c>
      <c r="U9634" s="0" t="str">
        <f aca="false">IF(G9634=1,IF(B9634="",1,0),"")</f>
        <v/>
      </c>
    </row>
    <row r="9635" customFormat="false" ht="15" hidden="false" customHeight="false" outlineLevel="0" collapsed="false">
      <c r="A9635" s="35"/>
      <c r="B9635" s="35"/>
      <c r="G9635" s="0" t="str">
        <f aca="false">IF(A9635="","",IF(AND(A9635&gt;=Debut,A9635&lt;Fin),1,0))</f>
        <v/>
      </c>
      <c r="H9635" s="0" t="str">
        <f aca="false">IF(G9635=1,INT(ROUND((A9635-Debut)*86400,0)/600),"")</f>
        <v/>
      </c>
      <c r="I9635" s="0" t="str">
        <f aca="false">IF(G9635=1,INT(ROUND((A9635-Debut)*86400,0)/3600),"")</f>
        <v/>
      </c>
      <c r="J9635" s="0" t="str">
        <f aca="false">IF(OR(A9635="",B9635=""),"",ROUND((B9635-A9635)*86400,0))</f>
        <v/>
      </c>
      <c r="K9635" s="37" t="str">
        <f aca="false">IF(G9635=1,IF(COUNTIFS($C:$C,C9635,$G:$G,1,$A:$A,"&gt;="&amp;(A9635-FenetreInterm/86400),$A:$A,"&lt;="&amp;A9635)&gt;=NbInterm,1,0),"")</f>
        <v/>
      </c>
      <c r="L9635" s="37" t="str">
        <f aca="false">IF(G9635=1,IF(B9635="",0,IF(J9635&lt;SeuilFugitive,1,0)),"")</f>
        <v/>
      </c>
      <c r="M9635" s="37" t="str">
        <f aca="false">IF(G9635=1,IF(B9635="",IF((Fin-A9635)*24&gt;SeuilFigee,1,0),IF(J9635&gt;SeuilFigee*3600,1,0)),"")</f>
        <v/>
      </c>
      <c r="N9635" s="0" t="str">
        <f aca="false">IF(G9635=1,IF(COUNTIF(H$2:H9635,H9635)=1,COUNTIF($H:$H,H9635),""),"")</f>
        <v/>
      </c>
      <c r="O9635" s="0" t="str">
        <f aca="false">IF(G9635=1,IF(COUNTIF(I$2:I9635,I9635)=1,COUNTIF($I:$I,I9635),""),"")</f>
        <v/>
      </c>
      <c r="P9635" s="38" t="str">
        <f aca="false">IF(G9635=1,IF(COUNTIFS(C$2:C9635,C9635,G$2:G9635,1)=1,COUNTIFS($C:$C,C9635,$G:$G,1)+ROW()/10000000,""),"")</f>
        <v/>
      </c>
      <c r="Q9635" s="0" t="str">
        <f aca="false">IF(K9635=1,IF(COUNTIFS(C$2:C9635,C9635,K$2:K9635,1)=1,1,0),"")</f>
        <v/>
      </c>
      <c r="R9635" s="0" t="str">
        <f aca="false">IF(M9635=1,IF(COUNTIFS(C$2:C9635,C9635,M$2:M9635,1)=1,1,0),"")</f>
        <v/>
      </c>
      <c r="S9635" s="0" t="str">
        <f aca="false">IF(L9635=1,IF(COUNTIFS(C$2:C9635,C9635,L$2:L9635,1)=1,1,0),"")</f>
        <v/>
      </c>
      <c r="T9635" s="38" t="str">
        <f aca="false">IF(N9635="","",N9635+ROW()/10000000)</f>
        <v/>
      </c>
      <c r="U9635" s="0" t="str">
        <f aca="false">IF(G9635=1,IF(B9635="",1,0),"")</f>
        <v/>
      </c>
    </row>
    <row r="9636" customFormat="false" ht="15" hidden="false" customHeight="false" outlineLevel="0" collapsed="false">
      <c r="A9636" s="35"/>
      <c r="B9636" s="35"/>
      <c r="G9636" s="0" t="str">
        <f aca="false">IF(A9636="","",IF(AND(A9636&gt;=Debut,A9636&lt;Fin),1,0))</f>
        <v/>
      </c>
      <c r="H9636" s="0" t="str">
        <f aca="false">IF(G9636=1,INT(ROUND((A9636-Debut)*86400,0)/600),"")</f>
        <v/>
      </c>
      <c r="I9636" s="0" t="str">
        <f aca="false">IF(G9636=1,INT(ROUND((A9636-Debut)*86400,0)/3600),"")</f>
        <v/>
      </c>
      <c r="J9636" s="0" t="str">
        <f aca="false">IF(OR(A9636="",B9636=""),"",ROUND((B9636-A9636)*86400,0))</f>
        <v/>
      </c>
      <c r="K9636" s="37" t="str">
        <f aca="false">IF(G9636=1,IF(COUNTIFS($C:$C,C9636,$G:$G,1,$A:$A,"&gt;="&amp;(A9636-FenetreInterm/86400),$A:$A,"&lt;="&amp;A9636)&gt;=NbInterm,1,0),"")</f>
        <v/>
      </c>
      <c r="L9636" s="37" t="str">
        <f aca="false">IF(G9636=1,IF(B9636="",0,IF(J9636&lt;SeuilFugitive,1,0)),"")</f>
        <v/>
      </c>
      <c r="M9636" s="37" t="str">
        <f aca="false">IF(G9636=1,IF(B9636="",IF((Fin-A9636)*24&gt;SeuilFigee,1,0),IF(J9636&gt;SeuilFigee*3600,1,0)),"")</f>
        <v/>
      </c>
      <c r="N9636" s="0" t="str">
        <f aca="false">IF(G9636=1,IF(COUNTIF(H$2:H9636,H9636)=1,COUNTIF($H:$H,H9636),""),"")</f>
        <v/>
      </c>
      <c r="O9636" s="0" t="str">
        <f aca="false">IF(G9636=1,IF(COUNTIF(I$2:I9636,I9636)=1,COUNTIF($I:$I,I9636),""),"")</f>
        <v/>
      </c>
      <c r="P9636" s="38" t="str">
        <f aca="false">IF(G9636=1,IF(COUNTIFS(C$2:C9636,C9636,G$2:G9636,1)=1,COUNTIFS($C:$C,C9636,$G:$G,1)+ROW()/10000000,""),"")</f>
        <v/>
      </c>
      <c r="Q9636" s="0" t="str">
        <f aca="false">IF(K9636=1,IF(COUNTIFS(C$2:C9636,C9636,K$2:K9636,1)=1,1,0),"")</f>
        <v/>
      </c>
      <c r="R9636" s="0" t="str">
        <f aca="false">IF(M9636=1,IF(COUNTIFS(C$2:C9636,C9636,M$2:M9636,1)=1,1,0),"")</f>
        <v/>
      </c>
      <c r="S9636" s="0" t="str">
        <f aca="false">IF(L9636=1,IF(COUNTIFS(C$2:C9636,C9636,L$2:L9636,1)=1,1,0),"")</f>
        <v/>
      </c>
      <c r="T9636" s="38" t="str">
        <f aca="false">IF(N9636="","",N9636+ROW()/10000000)</f>
        <v/>
      </c>
      <c r="U9636" s="0" t="str">
        <f aca="false">IF(G9636=1,IF(B9636="",1,0),"")</f>
        <v/>
      </c>
    </row>
    <row r="9637" customFormat="false" ht="15" hidden="false" customHeight="false" outlineLevel="0" collapsed="false">
      <c r="A9637" s="35"/>
      <c r="B9637" s="35"/>
      <c r="G9637" s="0" t="str">
        <f aca="false">IF(A9637="","",IF(AND(A9637&gt;=Debut,A9637&lt;Fin),1,0))</f>
        <v/>
      </c>
      <c r="H9637" s="0" t="str">
        <f aca="false">IF(G9637=1,INT(ROUND((A9637-Debut)*86400,0)/600),"")</f>
        <v/>
      </c>
      <c r="I9637" s="0" t="str">
        <f aca="false">IF(G9637=1,INT(ROUND((A9637-Debut)*86400,0)/3600),"")</f>
        <v/>
      </c>
      <c r="J9637" s="0" t="str">
        <f aca="false">IF(OR(A9637="",B9637=""),"",ROUND((B9637-A9637)*86400,0))</f>
        <v/>
      </c>
      <c r="K9637" s="37" t="str">
        <f aca="false">IF(G9637=1,IF(COUNTIFS($C:$C,C9637,$G:$G,1,$A:$A,"&gt;="&amp;(A9637-FenetreInterm/86400),$A:$A,"&lt;="&amp;A9637)&gt;=NbInterm,1,0),"")</f>
        <v/>
      </c>
      <c r="L9637" s="37" t="str">
        <f aca="false">IF(G9637=1,IF(B9637="",0,IF(J9637&lt;SeuilFugitive,1,0)),"")</f>
        <v/>
      </c>
      <c r="M9637" s="37" t="str">
        <f aca="false">IF(G9637=1,IF(B9637="",IF((Fin-A9637)*24&gt;SeuilFigee,1,0),IF(J9637&gt;SeuilFigee*3600,1,0)),"")</f>
        <v/>
      </c>
      <c r="N9637" s="0" t="str">
        <f aca="false">IF(G9637=1,IF(COUNTIF(H$2:H9637,H9637)=1,COUNTIF($H:$H,H9637),""),"")</f>
        <v/>
      </c>
      <c r="O9637" s="0" t="str">
        <f aca="false">IF(G9637=1,IF(COUNTIF(I$2:I9637,I9637)=1,COUNTIF($I:$I,I9637),""),"")</f>
        <v/>
      </c>
      <c r="P9637" s="38" t="str">
        <f aca="false">IF(G9637=1,IF(COUNTIFS(C$2:C9637,C9637,G$2:G9637,1)=1,COUNTIFS($C:$C,C9637,$G:$G,1)+ROW()/10000000,""),"")</f>
        <v/>
      </c>
      <c r="Q9637" s="0" t="str">
        <f aca="false">IF(K9637=1,IF(COUNTIFS(C$2:C9637,C9637,K$2:K9637,1)=1,1,0),"")</f>
        <v/>
      </c>
      <c r="R9637" s="0" t="str">
        <f aca="false">IF(M9637=1,IF(COUNTIFS(C$2:C9637,C9637,M$2:M9637,1)=1,1,0),"")</f>
        <v/>
      </c>
      <c r="S9637" s="0" t="str">
        <f aca="false">IF(L9637=1,IF(COUNTIFS(C$2:C9637,C9637,L$2:L9637,1)=1,1,0),"")</f>
        <v/>
      </c>
      <c r="T9637" s="38" t="str">
        <f aca="false">IF(N9637="","",N9637+ROW()/10000000)</f>
        <v/>
      </c>
      <c r="U9637" s="0" t="str">
        <f aca="false">IF(G9637=1,IF(B9637="",1,0),"")</f>
        <v/>
      </c>
    </row>
    <row r="9638" customFormat="false" ht="15" hidden="false" customHeight="false" outlineLevel="0" collapsed="false">
      <c r="A9638" s="35"/>
      <c r="B9638" s="35"/>
      <c r="G9638" s="0" t="str">
        <f aca="false">IF(A9638="","",IF(AND(A9638&gt;=Debut,A9638&lt;Fin),1,0))</f>
        <v/>
      </c>
      <c r="H9638" s="0" t="str">
        <f aca="false">IF(G9638=1,INT(ROUND((A9638-Debut)*86400,0)/600),"")</f>
        <v/>
      </c>
      <c r="I9638" s="0" t="str">
        <f aca="false">IF(G9638=1,INT(ROUND((A9638-Debut)*86400,0)/3600),"")</f>
        <v/>
      </c>
      <c r="J9638" s="0" t="str">
        <f aca="false">IF(OR(A9638="",B9638=""),"",ROUND((B9638-A9638)*86400,0))</f>
        <v/>
      </c>
      <c r="K9638" s="37" t="str">
        <f aca="false">IF(G9638=1,IF(COUNTIFS($C:$C,C9638,$G:$G,1,$A:$A,"&gt;="&amp;(A9638-FenetreInterm/86400),$A:$A,"&lt;="&amp;A9638)&gt;=NbInterm,1,0),"")</f>
        <v/>
      </c>
      <c r="L9638" s="37" t="str">
        <f aca="false">IF(G9638=1,IF(B9638="",0,IF(J9638&lt;SeuilFugitive,1,0)),"")</f>
        <v/>
      </c>
      <c r="M9638" s="37" t="str">
        <f aca="false">IF(G9638=1,IF(B9638="",IF((Fin-A9638)*24&gt;SeuilFigee,1,0),IF(J9638&gt;SeuilFigee*3600,1,0)),"")</f>
        <v/>
      </c>
      <c r="N9638" s="0" t="str">
        <f aca="false">IF(G9638=1,IF(COUNTIF(H$2:H9638,H9638)=1,COUNTIF($H:$H,H9638),""),"")</f>
        <v/>
      </c>
      <c r="O9638" s="0" t="str">
        <f aca="false">IF(G9638=1,IF(COUNTIF(I$2:I9638,I9638)=1,COUNTIF($I:$I,I9638),""),"")</f>
        <v/>
      </c>
      <c r="P9638" s="38" t="str">
        <f aca="false">IF(G9638=1,IF(COUNTIFS(C$2:C9638,C9638,G$2:G9638,1)=1,COUNTIFS($C:$C,C9638,$G:$G,1)+ROW()/10000000,""),"")</f>
        <v/>
      </c>
      <c r="Q9638" s="0" t="str">
        <f aca="false">IF(K9638=1,IF(COUNTIFS(C$2:C9638,C9638,K$2:K9638,1)=1,1,0),"")</f>
        <v/>
      </c>
      <c r="R9638" s="0" t="str">
        <f aca="false">IF(M9638=1,IF(COUNTIFS(C$2:C9638,C9638,M$2:M9638,1)=1,1,0),"")</f>
        <v/>
      </c>
      <c r="S9638" s="0" t="str">
        <f aca="false">IF(L9638=1,IF(COUNTIFS(C$2:C9638,C9638,L$2:L9638,1)=1,1,0),"")</f>
        <v/>
      </c>
      <c r="T9638" s="38" t="str">
        <f aca="false">IF(N9638="","",N9638+ROW()/10000000)</f>
        <v/>
      </c>
      <c r="U9638" s="0" t="str">
        <f aca="false">IF(G9638=1,IF(B9638="",1,0),"")</f>
        <v/>
      </c>
    </row>
    <row r="9639" customFormat="false" ht="15" hidden="false" customHeight="false" outlineLevel="0" collapsed="false">
      <c r="A9639" s="35"/>
      <c r="B9639" s="35"/>
      <c r="G9639" s="0" t="str">
        <f aca="false">IF(A9639="","",IF(AND(A9639&gt;=Debut,A9639&lt;Fin),1,0))</f>
        <v/>
      </c>
      <c r="H9639" s="0" t="str">
        <f aca="false">IF(G9639=1,INT(ROUND((A9639-Debut)*86400,0)/600),"")</f>
        <v/>
      </c>
      <c r="I9639" s="0" t="str">
        <f aca="false">IF(G9639=1,INT(ROUND((A9639-Debut)*86400,0)/3600),"")</f>
        <v/>
      </c>
      <c r="J9639" s="0" t="str">
        <f aca="false">IF(OR(A9639="",B9639=""),"",ROUND((B9639-A9639)*86400,0))</f>
        <v/>
      </c>
      <c r="K9639" s="37" t="str">
        <f aca="false">IF(G9639=1,IF(COUNTIFS($C:$C,C9639,$G:$G,1,$A:$A,"&gt;="&amp;(A9639-FenetreInterm/86400),$A:$A,"&lt;="&amp;A9639)&gt;=NbInterm,1,0),"")</f>
        <v/>
      </c>
      <c r="L9639" s="37" t="str">
        <f aca="false">IF(G9639=1,IF(B9639="",0,IF(J9639&lt;SeuilFugitive,1,0)),"")</f>
        <v/>
      </c>
      <c r="M9639" s="37" t="str">
        <f aca="false">IF(G9639=1,IF(B9639="",IF((Fin-A9639)*24&gt;SeuilFigee,1,0),IF(J9639&gt;SeuilFigee*3600,1,0)),"")</f>
        <v/>
      </c>
      <c r="N9639" s="0" t="str">
        <f aca="false">IF(G9639=1,IF(COUNTIF(H$2:H9639,H9639)=1,COUNTIF($H:$H,H9639),""),"")</f>
        <v/>
      </c>
      <c r="O9639" s="0" t="str">
        <f aca="false">IF(G9639=1,IF(COUNTIF(I$2:I9639,I9639)=1,COUNTIF($I:$I,I9639),""),"")</f>
        <v/>
      </c>
      <c r="P9639" s="38" t="str">
        <f aca="false">IF(G9639=1,IF(COUNTIFS(C$2:C9639,C9639,G$2:G9639,1)=1,COUNTIFS($C:$C,C9639,$G:$G,1)+ROW()/10000000,""),"")</f>
        <v/>
      </c>
      <c r="Q9639" s="0" t="str">
        <f aca="false">IF(K9639=1,IF(COUNTIFS(C$2:C9639,C9639,K$2:K9639,1)=1,1,0),"")</f>
        <v/>
      </c>
      <c r="R9639" s="0" t="str">
        <f aca="false">IF(M9639=1,IF(COUNTIFS(C$2:C9639,C9639,M$2:M9639,1)=1,1,0),"")</f>
        <v/>
      </c>
      <c r="S9639" s="0" t="str">
        <f aca="false">IF(L9639=1,IF(COUNTIFS(C$2:C9639,C9639,L$2:L9639,1)=1,1,0),"")</f>
        <v/>
      </c>
      <c r="T9639" s="38" t="str">
        <f aca="false">IF(N9639="","",N9639+ROW()/10000000)</f>
        <v/>
      </c>
      <c r="U9639" s="0" t="str">
        <f aca="false">IF(G9639=1,IF(B9639="",1,0),"")</f>
        <v/>
      </c>
    </row>
    <row r="9640" customFormat="false" ht="15" hidden="false" customHeight="false" outlineLevel="0" collapsed="false">
      <c r="A9640" s="35"/>
      <c r="B9640" s="35"/>
      <c r="G9640" s="0" t="str">
        <f aca="false">IF(A9640="","",IF(AND(A9640&gt;=Debut,A9640&lt;Fin),1,0))</f>
        <v/>
      </c>
      <c r="H9640" s="0" t="str">
        <f aca="false">IF(G9640=1,INT(ROUND((A9640-Debut)*86400,0)/600),"")</f>
        <v/>
      </c>
      <c r="I9640" s="0" t="str">
        <f aca="false">IF(G9640=1,INT(ROUND((A9640-Debut)*86400,0)/3600),"")</f>
        <v/>
      </c>
      <c r="J9640" s="0" t="str">
        <f aca="false">IF(OR(A9640="",B9640=""),"",ROUND((B9640-A9640)*86400,0))</f>
        <v/>
      </c>
      <c r="K9640" s="37" t="str">
        <f aca="false">IF(G9640=1,IF(COUNTIFS($C:$C,C9640,$G:$G,1,$A:$A,"&gt;="&amp;(A9640-FenetreInterm/86400),$A:$A,"&lt;="&amp;A9640)&gt;=NbInterm,1,0),"")</f>
        <v/>
      </c>
      <c r="L9640" s="37" t="str">
        <f aca="false">IF(G9640=1,IF(B9640="",0,IF(J9640&lt;SeuilFugitive,1,0)),"")</f>
        <v/>
      </c>
      <c r="M9640" s="37" t="str">
        <f aca="false">IF(G9640=1,IF(B9640="",IF((Fin-A9640)*24&gt;SeuilFigee,1,0),IF(J9640&gt;SeuilFigee*3600,1,0)),"")</f>
        <v/>
      </c>
      <c r="N9640" s="0" t="str">
        <f aca="false">IF(G9640=1,IF(COUNTIF(H$2:H9640,H9640)=1,COUNTIF($H:$H,H9640),""),"")</f>
        <v/>
      </c>
      <c r="O9640" s="0" t="str">
        <f aca="false">IF(G9640=1,IF(COUNTIF(I$2:I9640,I9640)=1,COUNTIF($I:$I,I9640),""),"")</f>
        <v/>
      </c>
      <c r="P9640" s="38" t="str">
        <f aca="false">IF(G9640=1,IF(COUNTIFS(C$2:C9640,C9640,G$2:G9640,1)=1,COUNTIFS($C:$C,C9640,$G:$G,1)+ROW()/10000000,""),"")</f>
        <v/>
      </c>
      <c r="Q9640" s="0" t="str">
        <f aca="false">IF(K9640=1,IF(COUNTIFS(C$2:C9640,C9640,K$2:K9640,1)=1,1,0),"")</f>
        <v/>
      </c>
      <c r="R9640" s="0" t="str">
        <f aca="false">IF(M9640=1,IF(COUNTIFS(C$2:C9640,C9640,M$2:M9640,1)=1,1,0),"")</f>
        <v/>
      </c>
      <c r="S9640" s="0" t="str">
        <f aca="false">IF(L9640=1,IF(COUNTIFS(C$2:C9640,C9640,L$2:L9640,1)=1,1,0),"")</f>
        <v/>
      </c>
      <c r="T9640" s="38" t="str">
        <f aca="false">IF(N9640="","",N9640+ROW()/10000000)</f>
        <v/>
      </c>
      <c r="U9640" s="0" t="str">
        <f aca="false">IF(G9640=1,IF(B9640="",1,0),"")</f>
        <v/>
      </c>
    </row>
    <row r="9641" customFormat="false" ht="15" hidden="false" customHeight="false" outlineLevel="0" collapsed="false">
      <c r="A9641" s="35"/>
      <c r="B9641" s="35"/>
      <c r="G9641" s="0" t="str">
        <f aca="false">IF(A9641="","",IF(AND(A9641&gt;=Debut,A9641&lt;Fin),1,0))</f>
        <v/>
      </c>
      <c r="H9641" s="0" t="str">
        <f aca="false">IF(G9641=1,INT(ROUND((A9641-Debut)*86400,0)/600),"")</f>
        <v/>
      </c>
      <c r="I9641" s="0" t="str">
        <f aca="false">IF(G9641=1,INT(ROUND((A9641-Debut)*86400,0)/3600),"")</f>
        <v/>
      </c>
      <c r="J9641" s="0" t="str">
        <f aca="false">IF(OR(A9641="",B9641=""),"",ROUND((B9641-A9641)*86400,0))</f>
        <v/>
      </c>
      <c r="K9641" s="37" t="str">
        <f aca="false">IF(G9641=1,IF(COUNTIFS($C:$C,C9641,$G:$G,1,$A:$A,"&gt;="&amp;(A9641-FenetreInterm/86400),$A:$A,"&lt;="&amp;A9641)&gt;=NbInterm,1,0),"")</f>
        <v/>
      </c>
      <c r="L9641" s="37" t="str">
        <f aca="false">IF(G9641=1,IF(B9641="",0,IF(J9641&lt;SeuilFugitive,1,0)),"")</f>
        <v/>
      </c>
      <c r="M9641" s="37" t="str">
        <f aca="false">IF(G9641=1,IF(B9641="",IF((Fin-A9641)*24&gt;SeuilFigee,1,0),IF(J9641&gt;SeuilFigee*3600,1,0)),"")</f>
        <v/>
      </c>
      <c r="N9641" s="0" t="str">
        <f aca="false">IF(G9641=1,IF(COUNTIF(H$2:H9641,H9641)=1,COUNTIF($H:$H,H9641),""),"")</f>
        <v/>
      </c>
      <c r="O9641" s="0" t="str">
        <f aca="false">IF(G9641=1,IF(COUNTIF(I$2:I9641,I9641)=1,COUNTIF($I:$I,I9641),""),"")</f>
        <v/>
      </c>
      <c r="P9641" s="38" t="str">
        <f aca="false">IF(G9641=1,IF(COUNTIFS(C$2:C9641,C9641,G$2:G9641,1)=1,COUNTIFS($C:$C,C9641,$G:$G,1)+ROW()/10000000,""),"")</f>
        <v/>
      </c>
      <c r="Q9641" s="0" t="str">
        <f aca="false">IF(K9641=1,IF(COUNTIFS(C$2:C9641,C9641,K$2:K9641,1)=1,1,0),"")</f>
        <v/>
      </c>
      <c r="R9641" s="0" t="str">
        <f aca="false">IF(M9641=1,IF(COUNTIFS(C$2:C9641,C9641,M$2:M9641,1)=1,1,0),"")</f>
        <v/>
      </c>
      <c r="S9641" s="0" t="str">
        <f aca="false">IF(L9641=1,IF(COUNTIFS(C$2:C9641,C9641,L$2:L9641,1)=1,1,0),"")</f>
        <v/>
      </c>
      <c r="T9641" s="38" t="str">
        <f aca="false">IF(N9641="","",N9641+ROW()/10000000)</f>
        <v/>
      </c>
      <c r="U9641" s="0" t="str">
        <f aca="false">IF(G9641=1,IF(B9641="",1,0),"")</f>
        <v/>
      </c>
    </row>
    <row r="9642" customFormat="false" ht="15" hidden="false" customHeight="false" outlineLevel="0" collapsed="false">
      <c r="A9642" s="35"/>
      <c r="B9642" s="35"/>
      <c r="G9642" s="0" t="str">
        <f aca="false">IF(A9642="","",IF(AND(A9642&gt;=Debut,A9642&lt;Fin),1,0))</f>
        <v/>
      </c>
      <c r="H9642" s="0" t="str">
        <f aca="false">IF(G9642=1,INT(ROUND((A9642-Debut)*86400,0)/600),"")</f>
        <v/>
      </c>
      <c r="I9642" s="0" t="str">
        <f aca="false">IF(G9642=1,INT(ROUND((A9642-Debut)*86400,0)/3600),"")</f>
        <v/>
      </c>
      <c r="J9642" s="0" t="str">
        <f aca="false">IF(OR(A9642="",B9642=""),"",ROUND((B9642-A9642)*86400,0))</f>
        <v/>
      </c>
      <c r="K9642" s="37" t="str">
        <f aca="false">IF(G9642=1,IF(COUNTIFS($C:$C,C9642,$G:$G,1,$A:$A,"&gt;="&amp;(A9642-FenetreInterm/86400),$A:$A,"&lt;="&amp;A9642)&gt;=NbInterm,1,0),"")</f>
        <v/>
      </c>
      <c r="L9642" s="37" t="str">
        <f aca="false">IF(G9642=1,IF(B9642="",0,IF(J9642&lt;SeuilFugitive,1,0)),"")</f>
        <v/>
      </c>
      <c r="M9642" s="37" t="str">
        <f aca="false">IF(G9642=1,IF(B9642="",IF((Fin-A9642)*24&gt;SeuilFigee,1,0),IF(J9642&gt;SeuilFigee*3600,1,0)),"")</f>
        <v/>
      </c>
      <c r="N9642" s="0" t="str">
        <f aca="false">IF(G9642=1,IF(COUNTIF(H$2:H9642,H9642)=1,COUNTIF($H:$H,H9642),""),"")</f>
        <v/>
      </c>
      <c r="O9642" s="0" t="str">
        <f aca="false">IF(G9642=1,IF(COUNTIF(I$2:I9642,I9642)=1,COUNTIF($I:$I,I9642),""),"")</f>
        <v/>
      </c>
      <c r="P9642" s="38" t="str">
        <f aca="false">IF(G9642=1,IF(COUNTIFS(C$2:C9642,C9642,G$2:G9642,1)=1,COUNTIFS($C:$C,C9642,$G:$G,1)+ROW()/10000000,""),"")</f>
        <v/>
      </c>
      <c r="Q9642" s="0" t="str">
        <f aca="false">IF(K9642=1,IF(COUNTIFS(C$2:C9642,C9642,K$2:K9642,1)=1,1,0),"")</f>
        <v/>
      </c>
      <c r="R9642" s="0" t="str">
        <f aca="false">IF(M9642=1,IF(COUNTIFS(C$2:C9642,C9642,M$2:M9642,1)=1,1,0),"")</f>
        <v/>
      </c>
      <c r="S9642" s="0" t="str">
        <f aca="false">IF(L9642=1,IF(COUNTIFS(C$2:C9642,C9642,L$2:L9642,1)=1,1,0),"")</f>
        <v/>
      </c>
      <c r="T9642" s="38" t="str">
        <f aca="false">IF(N9642="","",N9642+ROW()/10000000)</f>
        <v/>
      </c>
      <c r="U9642" s="0" t="str">
        <f aca="false">IF(G9642=1,IF(B9642="",1,0),"")</f>
        <v/>
      </c>
    </row>
    <row r="9643" customFormat="false" ht="15" hidden="false" customHeight="false" outlineLevel="0" collapsed="false">
      <c r="A9643" s="35"/>
      <c r="B9643" s="35"/>
      <c r="G9643" s="0" t="str">
        <f aca="false">IF(A9643="","",IF(AND(A9643&gt;=Debut,A9643&lt;Fin),1,0))</f>
        <v/>
      </c>
      <c r="H9643" s="0" t="str">
        <f aca="false">IF(G9643=1,INT(ROUND((A9643-Debut)*86400,0)/600),"")</f>
        <v/>
      </c>
      <c r="I9643" s="0" t="str">
        <f aca="false">IF(G9643=1,INT(ROUND((A9643-Debut)*86400,0)/3600),"")</f>
        <v/>
      </c>
      <c r="J9643" s="0" t="str">
        <f aca="false">IF(OR(A9643="",B9643=""),"",ROUND((B9643-A9643)*86400,0))</f>
        <v/>
      </c>
      <c r="K9643" s="37" t="str">
        <f aca="false">IF(G9643=1,IF(COUNTIFS($C:$C,C9643,$G:$G,1,$A:$A,"&gt;="&amp;(A9643-FenetreInterm/86400),$A:$A,"&lt;="&amp;A9643)&gt;=NbInterm,1,0),"")</f>
        <v/>
      </c>
      <c r="L9643" s="37" t="str">
        <f aca="false">IF(G9643=1,IF(B9643="",0,IF(J9643&lt;SeuilFugitive,1,0)),"")</f>
        <v/>
      </c>
      <c r="M9643" s="37" t="str">
        <f aca="false">IF(G9643=1,IF(B9643="",IF((Fin-A9643)*24&gt;SeuilFigee,1,0),IF(J9643&gt;SeuilFigee*3600,1,0)),"")</f>
        <v/>
      </c>
      <c r="N9643" s="0" t="str">
        <f aca="false">IF(G9643=1,IF(COUNTIF(H$2:H9643,H9643)=1,COUNTIF($H:$H,H9643),""),"")</f>
        <v/>
      </c>
      <c r="O9643" s="0" t="str">
        <f aca="false">IF(G9643=1,IF(COUNTIF(I$2:I9643,I9643)=1,COUNTIF($I:$I,I9643),""),"")</f>
        <v/>
      </c>
      <c r="P9643" s="38" t="str">
        <f aca="false">IF(G9643=1,IF(COUNTIFS(C$2:C9643,C9643,G$2:G9643,1)=1,COUNTIFS($C:$C,C9643,$G:$G,1)+ROW()/10000000,""),"")</f>
        <v/>
      </c>
      <c r="Q9643" s="0" t="str">
        <f aca="false">IF(K9643=1,IF(COUNTIFS(C$2:C9643,C9643,K$2:K9643,1)=1,1,0),"")</f>
        <v/>
      </c>
      <c r="R9643" s="0" t="str">
        <f aca="false">IF(M9643=1,IF(COUNTIFS(C$2:C9643,C9643,M$2:M9643,1)=1,1,0),"")</f>
        <v/>
      </c>
      <c r="S9643" s="0" t="str">
        <f aca="false">IF(L9643=1,IF(COUNTIFS(C$2:C9643,C9643,L$2:L9643,1)=1,1,0),"")</f>
        <v/>
      </c>
      <c r="T9643" s="38" t="str">
        <f aca="false">IF(N9643="","",N9643+ROW()/10000000)</f>
        <v/>
      </c>
      <c r="U9643" s="0" t="str">
        <f aca="false">IF(G9643=1,IF(B9643="",1,0),"")</f>
        <v/>
      </c>
    </row>
    <row r="9644" customFormat="false" ht="15" hidden="false" customHeight="false" outlineLevel="0" collapsed="false">
      <c r="A9644" s="35"/>
      <c r="B9644" s="35"/>
      <c r="G9644" s="0" t="str">
        <f aca="false">IF(A9644="","",IF(AND(A9644&gt;=Debut,A9644&lt;Fin),1,0))</f>
        <v/>
      </c>
      <c r="H9644" s="0" t="str">
        <f aca="false">IF(G9644=1,INT(ROUND((A9644-Debut)*86400,0)/600),"")</f>
        <v/>
      </c>
      <c r="I9644" s="0" t="str">
        <f aca="false">IF(G9644=1,INT(ROUND((A9644-Debut)*86400,0)/3600),"")</f>
        <v/>
      </c>
      <c r="J9644" s="0" t="str">
        <f aca="false">IF(OR(A9644="",B9644=""),"",ROUND((B9644-A9644)*86400,0))</f>
        <v/>
      </c>
      <c r="K9644" s="37" t="str">
        <f aca="false">IF(G9644=1,IF(COUNTIFS($C:$C,C9644,$G:$G,1,$A:$A,"&gt;="&amp;(A9644-FenetreInterm/86400),$A:$A,"&lt;="&amp;A9644)&gt;=NbInterm,1,0),"")</f>
        <v/>
      </c>
      <c r="L9644" s="37" t="str">
        <f aca="false">IF(G9644=1,IF(B9644="",0,IF(J9644&lt;SeuilFugitive,1,0)),"")</f>
        <v/>
      </c>
      <c r="M9644" s="37" t="str">
        <f aca="false">IF(G9644=1,IF(B9644="",IF((Fin-A9644)*24&gt;SeuilFigee,1,0),IF(J9644&gt;SeuilFigee*3600,1,0)),"")</f>
        <v/>
      </c>
      <c r="N9644" s="0" t="str">
        <f aca="false">IF(G9644=1,IF(COUNTIF(H$2:H9644,H9644)=1,COUNTIF($H:$H,H9644),""),"")</f>
        <v/>
      </c>
      <c r="O9644" s="0" t="str">
        <f aca="false">IF(G9644=1,IF(COUNTIF(I$2:I9644,I9644)=1,COUNTIF($I:$I,I9644),""),"")</f>
        <v/>
      </c>
      <c r="P9644" s="38" t="str">
        <f aca="false">IF(G9644=1,IF(COUNTIFS(C$2:C9644,C9644,G$2:G9644,1)=1,COUNTIFS($C:$C,C9644,$G:$G,1)+ROW()/10000000,""),"")</f>
        <v/>
      </c>
      <c r="Q9644" s="0" t="str">
        <f aca="false">IF(K9644=1,IF(COUNTIFS(C$2:C9644,C9644,K$2:K9644,1)=1,1,0),"")</f>
        <v/>
      </c>
      <c r="R9644" s="0" t="str">
        <f aca="false">IF(M9644=1,IF(COUNTIFS(C$2:C9644,C9644,M$2:M9644,1)=1,1,0),"")</f>
        <v/>
      </c>
      <c r="S9644" s="0" t="str">
        <f aca="false">IF(L9644=1,IF(COUNTIFS(C$2:C9644,C9644,L$2:L9644,1)=1,1,0),"")</f>
        <v/>
      </c>
      <c r="T9644" s="38" t="str">
        <f aca="false">IF(N9644="","",N9644+ROW()/10000000)</f>
        <v/>
      </c>
      <c r="U9644" s="0" t="str">
        <f aca="false">IF(G9644=1,IF(B9644="",1,0),"")</f>
        <v/>
      </c>
    </row>
    <row r="9645" customFormat="false" ht="15" hidden="false" customHeight="false" outlineLevel="0" collapsed="false">
      <c r="A9645" s="35"/>
      <c r="B9645" s="35"/>
      <c r="G9645" s="0" t="str">
        <f aca="false">IF(A9645="","",IF(AND(A9645&gt;=Debut,A9645&lt;Fin),1,0))</f>
        <v/>
      </c>
      <c r="H9645" s="0" t="str">
        <f aca="false">IF(G9645=1,INT(ROUND((A9645-Debut)*86400,0)/600),"")</f>
        <v/>
      </c>
      <c r="I9645" s="0" t="str">
        <f aca="false">IF(G9645=1,INT(ROUND((A9645-Debut)*86400,0)/3600),"")</f>
        <v/>
      </c>
      <c r="J9645" s="0" t="str">
        <f aca="false">IF(OR(A9645="",B9645=""),"",ROUND((B9645-A9645)*86400,0))</f>
        <v/>
      </c>
      <c r="K9645" s="37" t="str">
        <f aca="false">IF(G9645=1,IF(COUNTIFS($C:$C,C9645,$G:$G,1,$A:$A,"&gt;="&amp;(A9645-FenetreInterm/86400),$A:$A,"&lt;="&amp;A9645)&gt;=NbInterm,1,0),"")</f>
        <v/>
      </c>
      <c r="L9645" s="37" t="str">
        <f aca="false">IF(G9645=1,IF(B9645="",0,IF(J9645&lt;SeuilFugitive,1,0)),"")</f>
        <v/>
      </c>
      <c r="M9645" s="37" t="str">
        <f aca="false">IF(G9645=1,IF(B9645="",IF((Fin-A9645)*24&gt;SeuilFigee,1,0),IF(J9645&gt;SeuilFigee*3600,1,0)),"")</f>
        <v/>
      </c>
      <c r="N9645" s="0" t="str">
        <f aca="false">IF(G9645=1,IF(COUNTIF(H$2:H9645,H9645)=1,COUNTIF($H:$H,H9645),""),"")</f>
        <v/>
      </c>
      <c r="O9645" s="0" t="str">
        <f aca="false">IF(G9645=1,IF(COUNTIF(I$2:I9645,I9645)=1,COUNTIF($I:$I,I9645),""),"")</f>
        <v/>
      </c>
      <c r="P9645" s="38" t="str">
        <f aca="false">IF(G9645=1,IF(COUNTIFS(C$2:C9645,C9645,G$2:G9645,1)=1,COUNTIFS($C:$C,C9645,$G:$G,1)+ROW()/10000000,""),"")</f>
        <v/>
      </c>
      <c r="Q9645" s="0" t="str">
        <f aca="false">IF(K9645=1,IF(COUNTIFS(C$2:C9645,C9645,K$2:K9645,1)=1,1,0),"")</f>
        <v/>
      </c>
      <c r="R9645" s="0" t="str">
        <f aca="false">IF(M9645=1,IF(COUNTIFS(C$2:C9645,C9645,M$2:M9645,1)=1,1,0),"")</f>
        <v/>
      </c>
      <c r="S9645" s="0" t="str">
        <f aca="false">IF(L9645=1,IF(COUNTIFS(C$2:C9645,C9645,L$2:L9645,1)=1,1,0),"")</f>
        <v/>
      </c>
      <c r="T9645" s="38" t="str">
        <f aca="false">IF(N9645="","",N9645+ROW()/10000000)</f>
        <v/>
      </c>
      <c r="U9645" s="0" t="str">
        <f aca="false">IF(G9645=1,IF(B9645="",1,0),"")</f>
        <v/>
      </c>
    </row>
    <row r="9646" customFormat="false" ht="15" hidden="false" customHeight="false" outlineLevel="0" collapsed="false">
      <c r="A9646" s="35"/>
      <c r="B9646" s="35"/>
      <c r="G9646" s="0" t="str">
        <f aca="false">IF(A9646="","",IF(AND(A9646&gt;=Debut,A9646&lt;Fin),1,0))</f>
        <v/>
      </c>
      <c r="H9646" s="0" t="str">
        <f aca="false">IF(G9646=1,INT(ROUND((A9646-Debut)*86400,0)/600),"")</f>
        <v/>
      </c>
      <c r="I9646" s="0" t="str">
        <f aca="false">IF(G9646=1,INT(ROUND((A9646-Debut)*86400,0)/3600),"")</f>
        <v/>
      </c>
      <c r="J9646" s="0" t="str">
        <f aca="false">IF(OR(A9646="",B9646=""),"",ROUND((B9646-A9646)*86400,0))</f>
        <v/>
      </c>
      <c r="K9646" s="37" t="str">
        <f aca="false">IF(G9646=1,IF(COUNTIFS($C:$C,C9646,$G:$G,1,$A:$A,"&gt;="&amp;(A9646-FenetreInterm/86400),$A:$A,"&lt;="&amp;A9646)&gt;=NbInterm,1,0),"")</f>
        <v/>
      </c>
      <c r="L9646" s="37" t="str">
        <f aca="false">IF(G9646=1,IF(B9646="",0,IF(J9646&lt;SeuilFugitive,1,0)),"")</f>
        <v/>
      </c>
      <c r="M9646" s="37" t="str">
        <f aca="false">IF(G9646=1,IF(B9646="",IF((Fin-A9646)*24&gt;SeuilFigee,1,0),IF(J9646&gt;SeuilFigee*3600,1,0)),"")</f>
        <v/>
      </c>
      <c r="N9646" s="0" t="str">
        <f aca="false">IF(G9646=1,IF(COUNTIF(H$2:H9646,H9646)=1,COUNTIF($H:$H,H9646),""),"")</f>
        <v/>
      </c>
      <c r="O9646" s="0" t="str">
        <f aca="false">IF(G9646=1,IF(COUNTIF(I$2:I9646,I9646)=1,COUNTIF($I:$I,I9646),""),"")</f>
        <v/>
      </c>
      <c r="P9646" s="38" t="str">
        <f aca="false">IF(G9646=1,IF(COUNTIFS(C$2:C9646,C9646,G$2:G9646,1)=1,COUNTIFS($C:$C,C9646,$G:$G,1)+ROW()/10000000,""),"")</f>
        <v/>
      </c>
      <c r="Q9646" s="0" t="str">
        <f aca="false">IF(K9646=1,IF(COUNTIFS(C$2:C9646,C9646,K$2:K9646,1)=1,1,0),"")</f>
        <v/>
      </c>
      <c r="R9646" s="0" t="str">
        <f aca="false">IF(M9646=1,IF(COUNTIFS(C$2:C9646,C9646,M$2:M9646,1)=1,1,0),"")</f>
        <v/>
      </c>
      <c r="S9646" s="0" t="str">
        <f aca="false">IF(L9646=1,IF(COUNTIFS(C$2:C9646,C9646,L$2:L9646,1)=1,1,0),"")</f>
        <v/>
      </c>
      <c r="T9646" s="38" t="str">
        <f aca="false">IF(N9646="","",N9646+ROW()/10000000)</f>
        <v/>
      </c>
      <c r="U9646" s="0" t="str">
        <f aca="false">IF(G9646=1,IF(B9646="",1,0),"")</f>
        <v/>
      </c>
    </row>
    <row r="9647" customFormat="false" ht="15" hidden="false" customHeight="false" outlineLevel="0" collapsed="false">
      <c r="A9647" s="35"/>
      <c r="B9647" s="35"/>
      <c r="G9647" s="0" t="str">
        <f aca="false">IF(A9647="","",IF(AND(A9647&gt;=Debut,A9647&lt;Fin),1,0))</f>
        <v/>
      </c>
      <c r="H9647" s="0" t="str">
        <f aca="false">IF(G9647=1,INT(ROUND((A9647-Debut)*86400,0)/600),"")</f>
        <v/>
      </c>
      <c r="I9647" s="0" t="str">
        <f aca="false">IF(G9647=1,INT(ROUND((A9647-Debut)*86400,0)/3600),"")</f>
        <v/>
      </c>
      <c r="J9647" s="0" t="str">
        <f aca="false">IF(OR(A9647="",B9647=""),"",ROUND((B9647-A9647)*86400,0))</f>
        <v/>
      </c>
      <c r="K9647" s="37" t="str">
        <f aca="false">IF(G9647=1,IF(COUNTIFS($C:$C,C9647,$G:$G,1,$A:$A,"&gt;="&amp;(A9647-FenetreInterm/86400),$A:$A,"&lt;="&amp;A9647)&gt;=NbInterm,1,0),"")</f>
        <v/>
      </c>
      <c r="L9647" s="37" t="str">
        <f aca="false">IF(G9647=1,IF(B9647="",0,IF(J9647&lt;SeuilFugitive,1,0)),"")</f>
        <v/>
      </c>
      <c r="M9647" s="37" t="str">
        <f aca="false">IF(G9647=1,IF(B9647="",IF((Fin-A9647)*24&gt;SeuilFigee,1,0),IF(J9647&gt;SeuilFigee*3600,1,0)),"")</f>
        <v/>
      </c>
      <c r="N9647" s="0" t="str">
        <f aca="false">IF(G9647=1,IF(COUNTIF(H$2:H9647,H9647)=1,COUNTIF($H:$H,H9647),""),"")</f>
        <v/>
      </c>
      <c r="O9647" s="0" t="str">
        <f aca="false">IF(G9647=1,IF(COUNTIF(I$2:I9647,I9647)=1,COUNTIF($I:$I,I9647),""),"")</f>
        <v/>
      </c>
      <c r="P9647" s="38" t="str">
        <f aca="false">IF(G9647=1,IF(COUNTIFS(C$2:C9647,C9647,G$2:G9647,1)=1,COUNTIFS($C:$C,C9647,$G:$G,1)+ROW()/10000000,""),"")</f>
        <v/>
      </c>
      <c r="Q9647" s="0" t="str">
        <f aca="false">IF(K9647=1,IF(COUNTIFS(C$2:C9647,C9647,K$2:K9647,1)=1,1,0),"")</f>
        <v/>
      </c>
      <c r="R9647" s="0" t="str">
        <f aca="false">IF(M9647=1,IF(COUNTIFS(C$2:C9647,C9647,M$2:M9647,1)=1,1,0),"")</f>
        <v/>
      </c>
      <c r="S9647" s="0" t="str">
        <f aca="false">IF(L9647=1,IF(COUNTIFS(C$2:C9647,C9647,L$2:L9647,1)=1,1,0),"")</f>
        <v/>
      </c>
      <c r="T9647" s="38" t="str">
        <f aca="false">IF(N9647="","",N9647+ROW()/10000000)</f>
        <v/>
      </c>
      <c r="U9647" s="0" t="str">
        <f aca="false">IF(G9647=1,IF(B9647="",1,0),"")</f>
        <v/>
      </c>
    </row>
    <row r="9648" customFormat="false" ht="15" hidden="false" customHeight="false" outlineLevel="0" collapsed="false">
      <c r="A9648" s="35"/>
      <c r="B9648" s="35"/>
      <c r="G9648" s="0" t="str">
        <f aca="false">IF(A9648="","",IF(AND(A9648&gt;=Debut,A9648&lt;Fin),1,0))</f>
        <v/>
      </c>
      <c r="H9648" s="0" t="str">
        <f aca="false">IF(G9648=1,INT(ROUND((A9648-Debut)*86400,0)/600),"")</f>
        <v/>
      </c>
      <c r="I9648" s="0" t="str">
        <f aca="false">IF(G9648=1,INT(ROUND((A9648-Debut)*86400,0)/3600),"")</f>
        <v/>
      </c>
      <c r="J9648" s="0" t="str">
        <f aca="false">IF(OR(A9648="",B9648=""),"",ROUND((B9648-A9648)*86400,0))</f>
        <v/>
      </c>
      <c r="K9648" s="37" t="str">
        <f aca="false">IF(G9648=1,IF(COUNTIFS($C:$C,C9648,$G:$G,1,$A:$A,"&gt;="&amp;(A9648-FenetreInterm/86400),$A:$A,"&lt;="&amp;A9648)&gt;=NbInterm,1,0),"")</f>
        <v/>
      </c>
      <c r="L9648" s="37" t="str">
        <f aca="false">IF(G9648=1,IF(B9648="",0,IF(J9648&lt;SeuilFugitive,1,0)),"")</f>
        <v/>
      </c>
      <c r="M9648" s="37" t="str">
        <f aca="false">IF(G9648=1,IF(B9648="",IF((Fin-A9648)*24&gt;SeuilFigee,1,0),IF(J9648&gt;SeuilFigee*3600,1,0)),"")</f>
        <v/>
      </c>
      <c r="N9648" s="0" t="str">
        <f aca="false">IF(G9648=1,IF(COUNTIF(H$2:H9648,H9648)=1,COUNTIF($H:$H,H9648),""),"")</f>
        <v/>
      </c>
      <c r="O9648" s="0" t="str">
        <f aca="false">IF(G9648=1,IF(COUNTIF(I$2:I9648,I9648)=1,COUNTIF($I:$I,I9648),""),"")</f>
        <v/>
      </c>
      <c r="P9648" s="38" t="str">
        <f aca="false">IF(G9648=1,IF(COUNTIFS(C$2:C9648,C9648,G$2:G9648,1)=1,COUNTIFS($C:$C,C9648,$G:$G,1)+ROW()/10000000,""),"")</f>
        <v/>
      </c>
      <c r="Q9648" s="0" t="str">
        <f aca="false">IF(K9648=1,IF(COUNTIFS(C$2:C9648,C9648,K$2:K9648,1)=1,1,0),"")</f>
        <v/>
      </c>
      <c r="R9648" s="0" t="str">
        <f aca="false">IF(M9648=1,IF(COUNTIFS(C$2:C9648,C9648,M$2:M9648,1)=1,1,0),"")</f>
        <v/>
      </c>
      <c r="S9648" s="0" t="str">
        <f aca="false">IF(L9648=1,IF(COUNTIFS(C$2:C9648,C9648,L$2:L9648,1)=1,1,0),"")</f>
        <v/>
      </c>
      <c r="T9648" s="38" t="str">
        <f aca="false">IF(N9648="","",N9648+ROW()/10000000)</f>
        <v/>
      </c>
      <c r="U9648" s="0" t="str">
        <f aca="false">IF(G9648=1,IF(B9648="",1,0),"")</f>
        <v/>
      </c>
    </row>
    <row r="9649" customFormat="false" ht="15" hidden="false" customHeight="false" outlineLevel="0" collapsed="false">
      <c r="A9649" s="35"/>
      <c r="B9649" s="35"/>
      <c r="G9649" s="0" t="str">
        <f aca="false">IF(A9649="","",IF(AND(A9649&gt;=Debut,A9649&lt;Fin),1,0))</f>
        <v/>
      </c>
      <c r="H9649" s="0" t="str">
        <f aca="false">IF(G9649=1,INT(ROUND((A9649-Debut)*86400,0)/600),"")</f>
        <v/>
      </c>
      <c r="I9649" s="0" t="str">
        <f aca="false">IF(G9649=1,INT(ROUND((A9649-Debut)*86400,0)/3600),"")</f>
        <v/>
      </c>
      <c r="J9649" s="0" t="str">
        <f aca="false">IF(OR(A9649="",B9649=""),"",ROUND((B9649-A9649)*86400,0))</f>
        <v/>
      </c>
      <c r="K9649" s="37" t="str">
        <f aca="false">IF(G9649=1,IF(COUNTIFS($C:$C,C9649,$G:$G,1,$A:$A,"&gt;="&amp;(A9649-FenetreInterm/86400),$A:$A,"&lt;="&amp;A9649)&gt;=NbInterm,1,0),"")</f>
        <v/>
      </c>
      <c r="L9649" s="37" t="str">
        <f aca="false">IF(G9649=1,IF(B9649="",0,IF(J9649&lt;SeuilFugitive,1,0)),"")</f>
        <v/>
      </c>
      <c r="M9649" s="37" t="str">
        <f aca="false">IF(G9649=1,IF(B9649="",IF((Fin-A9649)*24&gt;SeuilFigee,1,0),IF(J9649&gt;SeuilFigee*3600,1,0)),"")</f>
        <v/>
      </c>
      <c r="N9649" s="0" t="str">
        <f aca="false">IF(G9649=1,IF(COUNTIF(H$2:H9649,H9649)=1,COUNTIF($H:$H,H9649),""),"")</f>
        <v/>
      </c>
      <c r="O9649" s="0" t="str">
        <f aca="false">IF(G9649=1,IF(COUNTIF(I$2:I9649,I9649)=1,COUNTIF($I:$I,I9649),""),"")</f>
        <v/>
      </c>
      <c r="P9649" s="38" t="str">
        <f aca="false">IF(G9649=1,IF(COUNTIFS(C$2:C9649,C9649,G$2:G9649,1)=1,COUNTIFS($C:$C,C9649,$G:$G,1)+ROW()/10000000,""),"")</f>
        <v/>
      </c>
      <c r="Q9649" s="0" t="str">
        <f aca="false">IF(K9649=1,IF(COUNTIFS(C$2:C9649,C9649,K$2:K9649,1)=1,1,0),"")</f>
        <v/>
      </c>
      <c r="R9649" s="0" t="str">
        <f aca="false">IF(M9649=1,IF(COUNTIFS(C$2:C9649,C9649,M$2:M9649,1)=1,1,0),"")</f>
        <v/>
      </c>
      <c r="S9649" s="0" t="str">
        <f aca="false">IF(L9649=1,IF(COUNTIFS(C$2:C9649,C9649,L$2:L9649,1)=1,1,0),"")</f>
        <v/>
      </c>
      <c r="T9649" s="38" t="str">
        <f aca="false">IF(N9649="","",N9649+ROW()/10000000)</f>
        <v/>
      </c>
      <c r="U9649" s="0" t="str">
        <f aca="false">IF(G9649=1,IF(B9649="",1,0),"")</f>
        <v/>
      </c>
    </row>
    <row r="9650" customFormat="false" ht="15" hidden="false" customHeight="false" outlineLevel="0" collapsed="false">
      <c r="A9650" s="35"/>
      <c r="B9650" s="35"/>
      <c r="G9650" s="0" t="str">
        <f aca="false">IF(A9650="","",IF(AND(A9650&gt;=Debut,A9650&lt;Fin),1,0))</f>
        <v/>
      </c>
      <c r="H9650" s="0" t="str">
        <f aca="false">IF(G9650=1,INT(ROUND((A9650-Debut)*86400,0)/600),"")</f>
        <v/>
      </c>
      <c r="I9650" s="0" t="str">
        <f aca="false">IF(G9650=1,INT(ROUND((A9650-Debut)*86400,0)/3600),"")</f>
        <v/>
      </c>
      <c r="J9650" s="0" t="str">
        <f aca="false">IF(OR(A9650="",B9650=""),"",ROUND((B9650-A9650)*86400,0))</f>
        <v/>
      </c>
      <c r="K9650" s="37" t="str">
        <f aca="false">IF(G9650=1,IF(COUNTIFS($C:$C,C9650,$G:$G,1,$A:$A,"&gt;="&amp;(A9650-FenetreInterm/86400),$A:$A,"&lt;="&amp;A9650)&gt;=NbInterm,1,0),"")</f>
        <v/>
      </c>
      <c r="L9650" s="37" t="str">
        <f aca="false">IF(G9650=1,IF(B9650="",0,IF(J9650&lt;SeuilFugitive,1,0)),"")</f>
        <v/>
      </c>
      <c r="M9650" s="37" t="str">
        <f aca="false">IF(G9650=1,IF(B9650="",IF((Fin-A9650)*24&gt;SeuilFigee,1,0),IF(J9650&gt;SeuilFigee*3600,1,0)),"")</f>
        <v/>
      </c>
      <c r="N9650" s="0" t="str">
        <f aca="false">IF(G9650=1,IF(COUNTIF(H$2:H9650,H9650)=1,COUNTIF($H:$H,H9650),""),"")</f>
        <v/>
      </c>
      <c r="O9650" s="0" t="str">
        <f aca="false">IF(G9650=1,IF(COUNTIF(I$2:I9650,I9650)=1,COUNTIF($I:$I,I9650),""),"")</f>
        <v/>
      </c>
      <c r="P9650" s="38" t="str">
        <f aca="false">IF(G9650=1,IF(COUNTIFS(C$2:C9650,C9650,G$2:G9650,1)=1,COUNTIFS($C:$C,C9650,$G:$G,1)+ROW()/10000000,""),"")</f>
        <v/>
      </c>
      <c r="Q9650" s="0" t="str">
        <f aca="false">IF(K9650=1,IF(COUNTIFS(C$2:C9650,C9650,K$2:K9650,1)=1,1,0),"")</f>
        <v/>
      </c>
      <c r="R9650" s="0" t="str">
        <f aca="false">IF(M9650=1,IF(COUNTIFS(C$2:C9650,C9650,M$2:M9650,1)=1,1,0),"")</f>
        <v/>
      </c>
      <c r="S9650" s="0" t="str">
        <f aca="false">IF(L9650=1,IF(COUNTIFS(C$2:C9650,C9650,L$2:L9650,1)=1,1,0),"")</f>
        <v/>
      </c>
      <c r="T9650" s="38" t="str">
        <f aca="false">IF(N9650="","",N9650+ROW()/10000000)</f>
        <v/>
      </c>
      <c r="U9650" s="0" t="str">
        <f aca="false">IF(G9650=1,IF(B9650="",1,0),"")</f>
        <v/>
      </c>
    </row>
    <row r="9651" customFormat="false" ht="15" hidden="false" customHeight="false" outlineLevel="0" collapsed="false">
      <c r="A9651" s="35"/>
      <c r="B9651" s="35"/>
      <c r="G9651" s="0" t="str">
        <f aca="false">IF(A9651="","",IF(AND(A9651&gt;=Debut,A9651&lt;Fin),1,0))</f>
        <v/>
      </c>
      <c r="H9651" s="0" t="str">
        <f aca="false">IF(G9651=1,INT(ROUND((A9651-Debut)*86400,0)/600),"")</f>
        <v/>
      </c>
      <c r="I9651" s="0" t="str">
        <f aca="false">IF(G9651=1,INT(ROUND((A9651-Debut)*86400,0)/3600),"")</f>
        <v/>
      </c>
      <c r="J9651" s="0" t="str">
        <f aca="false">IF(OR(A9651="",B9651=""),"",ROUND((B9651-A9651)*86400,0))</f>
        <v/>
      </c>
      <c r="K9651" s="37" t="str">
        <f aca="false">IF(G9651=1,IF(COUNTIFS($C:$C,C9651,$G:$G,1,$A:$A,"&gt;="&amp;(A9651-FenetreInterm/86400),$A:$A,"&lt;="&amp;A9651)&gt;=NbInterm,1,0),"")</f>
        <v/>
      </c>
      <c r="L9651" s="37" t="str">
        <f aca="false">IF(G9651=1,IF(B9651="",0,IF(J9651&lt;SeuilFugitive,1,0)),"")</f>
        <v/>
      </c>
      <c r="M9651" s="37" t="str">
        <f aca="false">IF(G9651=1,IF(B9651="",IF((Fin-A9651)*24&gt;SeuilFigee,1,0),IF(J9651&gt;SeuilFigee*3600,1,0)),"")</f>
        <v/>
      </c>
      <c r="N9651" s="0" t="str">
        <f aca="false">IF(G9651=1,IF(COUNTIF(H$2:H9651,H9651)=1,COUNTIF($H:$H,H9651),""),"")</f>
        <v/>
      </c>
      <c r="O9651" s="0" t="str">
        <f aca="false">IF(G9651=1,IF(COUNTIF(I$2:I9651,I9651)=1,COUNTIF($I:$I,I9651),""),"")</f>
        <v/>
      </c>
      <c r="P9651" s="38" t="str">
        <f aca="false">IF(G9651=1,IF(COUNTIFS(C$2:C9651,C9651,G$2:G9651,1)=1,COUNTIFS($C:$C,C9651,$G:$G,1)+ROW()/10000000,""),"")</f>
        <v/>
      </c>
      <c r="Q9651" s="0" t="str">
        <f aca="false">IF(K9651=1,IF(COUNTIFS(C$2:C9651,C9651,K$2:K9651,1)=1,1,0),"")</f>
        <v/>
      </c>
      <c r="R9651" s="0" t="str">
        <f aca="false">IF(M9651=1,IF(COUNTIFS(C$2:C9651,C9651,M$2:M9651,1)=1,1,0),"")</f>
        <v/>
      </c>
      <c r="S9651" s="0" t="str">
        <f aca="false">IF(L9651=1,IF(COUNTIFS(C$2:C9651,C9651,L$2:L9651,1)=1,1,0),"")</f>
        <v/>
      </c>
      <c r="T9651" s="38" t="str">
        <f aca="false">IF(N9651="","",N9651+ROW()/10000000)</f>
        <v/>
      </c>
      <c r="U9651" s="0" t="str">
        <f aca="false">IF(G9651=1,IF(B9651="",1,0),"")</f>
        <v/>
      </c>
    </row>
    <row r="9652" customFormat="false" ht="15" hidden="false" customHeight="false" outlineLevel="0" collapsed="false">
      <c r="A9652" s="35"/>
      <c r="B9652" s="35"/>
      <c r="G9652" s="0" t="str">
        <f aca="false">IF(A9652="","",IF(AND(A9652&gt;=Debut,A9652&lt;Fin),1,0))</f>
        <v/>
      </c>
      <c r="H9652" s="0" t="str">
        <f aca="false">IF(G9652=1,INT(ROUND((A9652-Debut)*86400,0)/600),"")</f>
        <v/>
      </c>
      <c r="I9652" s="0" t="str">
        <f aca="false">IF(G9652=1,INT(ROUND((A9652-Debut)*86400,0)/3600),"")</f>
        <v/>
      </c>
      <c r="J9652" s="0" t="str">
        <f aca="false">IF(OR(A9652="",B9652=""),"",ROUND((B9652-A9652)*86400,0))</f>
        <v/>
      </c>
      <c r="K9652" s="37" t="str">
        <f aca="false">IF(G9652=1,IF(COUNTIFS($C:$C,C9652,$G:$G,1,$A:$A,"&gt;="&amp;(A9652-FenetreInterm/86400),$A:$A,"&lt;="&amp;A9652)&gt;=NbInterm,1,0),"")</f>
        <v/>
      </c>
      <c r="L9652" s="37" t="str">
        <f aca="false">IF(G9652=1,IF(B9652="",0,IF(J9652&lt;SeuilFugitive,1,0)),"")</f>
        <v/>
      </c>
      <c r="M9652" s="37" t="str">
        <f aca="false">IF(G9652=1,IF(B9652="",IF((Fin-A9652)*24&gt;SeuilFigee,1,0),IF(J9652&gt;SeuilFigee*3600,1,0)),"")</f>
        <v/>
      </c>
      <c r="N9652" s="0" t="str">
        <f aca="false">IF(G9652=1,IF(COUNTIF(H$2:H9652,H9652)=1,COUNTIF($H:$H,H9652),""),"")</f>
        <v/>
      </c>
      <c r="O9652" s="0" t="str">
        <f aca="false">IF(G9652=1,IF(COUNTIF(I$2:I9652,I9652)=1,COUNTIF($I:$I,I9652),""),"")</f>
        <v/>
      </c>
      <c r="P9652" s="38" t="str">
        <f aca="false">IF(G9652=1,IF(COUNTIFS(C$2:C9652,C9652,G$2:G9652,1)=1,COUNTIFS($C:$C,C9652,$G:$G,1)+ROW()/10000000,""),"")</f>
        <v/>
      </c>
      <c r="Q9652" s="0" t="str">
        <f aca="false">IF(K9652=1,IF(COUNTIFS(C$2:C9652,C9652,K$2:K9652,1)=1,1,0),"")</f>
        <v/>
      </c>
      <c r="R9652" s="0" t="str">
        <f aca="false">IF(M9652=1,IF(COUNTIFS(C$2:C9652,C9652,M$2:M9652,1)=1,1,0),"")</f>
        <v/>
      </c>
      <c r="S9652" s="0" t="str">
        <f aca="false">IF(L9652=1,IF(COUNTIFS(C$2:C9652,C9652,L$2:L9652,1)=1,1,0),"")</f>
        <v/>
      </c>
      <c r="T9652" s="38" t="str">
        <f aca="false">IF(N9652="","",N9652+ROW()/10000000)</f>
        <v/>
      </c>
      <c r="U9652" s="0" t="str">
        <f aca="false">IF(G9652=1,IF(B9652="",1,0),"")</f>
        <v/>
      </c>
    </row>
    <row r="9653" customFormat="false" ht="15" hidden="false" customHeight="false" outlineLevel="0" collapsed="false">
      <c r="A9653" s="35"/>
      <c r="B9653" s="35"/>
      <c r="G9653" s="0" t="str">
        <f aca="false">IF(A9653="","",IF(AND(A9653&gt;=Debut,A9653&lt;Fin),1,0))</f>
        <v/>
      </c>
      <c r="H9653" s="0" t="str">
        <f aca="false">IF(G9653=1,INT(ROUND((A9653-Debut)*86400,0)/600),"")</f>
        <v/>
      </c>
      <c r="I9653" s="0" t="str">
        <f aca="false">IF(G9653=1,INT(ROUND((A9653-Debut)*86400,0)/3600),"")</f>
        <v/>
      </c>
      <c r="J9653" s="0" t="str">
        <f aca="false">IF(OR(A9653="",B9653=""),"",ROUND((B9653-A9653)*86400,0))</f>
        <v/>
      </c>
      <c r="K9653" s="37" t="str">
        <f aca="false">IF(G9653=1,IF(COUNTIFS($C:$C,C9653,$G:$G,1,$A:$A,"&gt;="&amp;(A9653-FenetreInterm/86400),$A:$A,"&lt;="&amp;A9653)&gt;=NbInterm,1,0),"")</f>
        <v/>
      </c>
      <c r="L9653" s="37" t="str">
        <f aca="false">IF(G9653=1,IF(B9653="",0,IF(J9653&lt;SeuilFugitive,1,0)),"")</f>
        <v/>
      </c>
      <c r="M9653" s="37" t="str">
        <f aca="false">IF(G9653=1,IF(B9653="",IF((Fin-A9653)*24&gt;SeuilFigee,1,0),IF(J9653&gt;SeuilFigee*3600,1,0)),"")</f>
        <v/>
      </c>
      <c r="N9653" s="0" t="str">
        <f aca="false">IF(G9653=1,IF(COUNTIF(H$2:H9653,H9653)=1,COUNTIF($H:$H,H9653),""),"")</f>
        <v/>
      </c>
      <c r="O9653" s="0" t="str">
        <f aca="false">IF(G9653=1,IF(COUNTIF(I$2:I9653,I9653)=1,COUNTIF($I:$I,I9653),""),"")</f>
        <v/>
      </c>
      <c r="P9653" s="38" t="str">
        <f aca="false">IF(G9653=1,IF(COUNTIFS(C$2:C9653,C9653,G$2:G9653,1)=1,COUNTIFS($C:$C,C9653,$G:$G,1)+ROW()/10000000,""),"")</f>
        <v/>
      </c>
      <c r="Q9653" s="0" t="str">
        <f aca="false">IF(K9653=1,IF(COUNTIFS(C$2:C9653,C9653,K$2:K9653,1)=1,1,0),"")</f>
        <v/>
      </c>
      <c r="R9653" s="0" t="str">
        <f aca="false">IF(M9653=1,IF(COUNTIFS(C$2:C9653,C9653,M$2:M9653,1)=1,1,0),"")</f>
        <v/>
      </c>
      <c r="S9653" s="0" t="str">
        <f aca="false">IF(L9653=1,IF(COUNTIFS(C$2:C9653,C9653,L$2:L9653,1)=1,1,0),"")</f>
        <v/>
      </c>
      <c r="T9653" s="38" t="str">
        <f aca="false">IF(N9653="","",N9653+ROW()/10000000)</f>
        <v/>
      </c>
      <c r="U9653" s="0" t="str">
        <f aca="false">IF(G9653=1,IF(B9653="",1,0),"")</f>
        <v/>
      </c>
    </row>
    <row r="9654" customFormat="false" ht="15" hidden="false" customHeight="false" outlineLevel="0" collapsed="false">
      <c r="A9654" s="35"/>
      <c r="B9654" s="35"/>
      <c r="G9654" s="0" t="str">
        <f aca="false">IF(A9654="","",IF(AND(A9654&gt;=Debut,A9654&lt;Fin),1,0))</f>
        <v/>
      </c>
      <c r="H9654" s="0" t="str">
        <f aca="false">IF(G9654=1,INT(ROUND((A9654-Debut)*86400,0)/600),"")</f>
        <v/>
      </c>
      <c r="I9654" s="0" t="str">
        <f aca="false">IF(G9654=1,INT(ROUND((A9654-Debut)*86400,0)/3600),"")</f>
        <v/>
      </c>
      <c r="J9654" s="0" t="str">
        <f aca="false">IF(OR(A9654="",B9654=""),"",ROUND((B9654-A9654)*86400,0))</f>
        <v/>
      </c>
      <c r="K9654" s="37" t="str">
        <f aca="false">IF(G9654=1,IF(COUNTIFS($C:$C,C9654,$G:$G,1,$A:$A,"&gt;="&amp;(A9654-FenetreInterm/86400),$A:$A,"&lt;="&amp;A9654)&gt;=NbInterm,1,0),"")</f>
        <v/>
      </c>
      <c r="L9654" s="37" t="str">
        <f aca="false">IF(G9654=1,IF(B9654="",0,IF(J9654&lt;SeuilFugitive,1,0)),"")</f>
        <v/>
      </c>
      <c r="M9654" s="37" t="str">
        <f aca="false">IF(G9654=1,IF(B9654="",IF((Fin-A9654)*24&gt;SeuilFigee,1,0),IF(J9654&gt;SeuilFigee*3600,1,0)),"")</f>
        <v/>
      </c>
      <c r="N9654" s="0" t="str">
        <f aca="false">IF(G9654=1,IF(COUNTIF(H$2:H9654,H9654)=1,COUNTIF($H:$H,H9654),""),"")</f>
        <v/>
      </c>
      <c r="O9654" s="0" t="str">
        <f aca="false">IF(G9654=1,IF(COUNTIF(I$2:I9654,I9654)=1,COUNTIF($I:$I,I9654),""),"")</f>
        <v/>
      </c>
      <c r="P9654" s="38" t="str">
        <f aca="false">IF(G9654=1,IF(COUNTIFS(C$2:C9654,C9654,G$2:G9654,1)=1,COUNTIFS($C:$C,C9654,$G:$G,1)+ROW()/10000000,""),"")</f>
        <v/>
      </c>
      <c r="Q9654" s="0" t="str">
        <f aca="false">IF(K9654=1,IF(COUNTIFS(C$2:C9654,C9654,K$2:K9654,1)=1,1,0),"")</f>
        <v/>
      </c>
      <c r="R9654" s="0" t="str">
        <f aca="false">IF(M9654=1,IF(COUNTIFS(C$2:C9654,C9654,M$2:M9654,1)=1,1,0),"")</f>
        <v/>
      </c>
      <c r="S9654" s="0" t="str">
        <f aca="false">IF(L9654=1,IF(COUNTIFS(C$2:C9654,C9654,L$2:L9654,1)=1,1,0),"")</f>
        <v/>
      </c>
      <c r="T9654" s="38" t="str">
        <f aca="false">IF(N9654="","",N9654+ROW()/10000000)</f>
        <v/>
      </c>
      <c r="U9654" s="0" t="str">
        <f aca="false">IF(G9654=1,IF(B9654="",1,0),"")</f>
        <v/>
      </c>
    </row>
    <row r="9655" customFormat="false" ht="15" hidden="false" customHeight="false" outlineLevel="0" collapsed="false">
      <c r="A9655" s="35"/>
      <c r="B9655" s="35"/>
      <c r="G9655" s="0" t="str">
        <f aca="false">IF(A9655="","",IF(AND(A9655&gt;=Debut,A9655&lt;Fin),1,0))</f>
        <v/>
      </c>
      <c r="H9655" s="0" t="str">
        <f aca="false">IF(G9655=1,INT(ROUND((A9655-Debut)*86400,0)/600),"")</f>
        <v/>
      </c>
      <c r="I9655" s="0" t="str">
        <f aca="false">IF(G9655=1,INT(ROUND((A9655-Debut)*86400,0)/3600),"")</f>
        <v/>
      </c>
      <c r="J9655" s="0" t="str">
        <f aca="false">IF(OR(A9655="",B9655=""),"",ROUND((B9655-A9655)*86400,0))</f>
        <v/>
      </c>
      <c r="K9655" s="37" t="str">
        <f aca="false">IF(G9655=1,IF(COUNTIFS($C:$C,C9655,$G:$G,1,$A:$A,"&gt;="&amp;(A9655-FenetreInterm/86400),$A:$A,"&lt;="&amp;A9655)&gt;=NbInterm,1,0),"")</f>
        <v/>
      </c>
      <c r="L9655" s="37" t="str">
        <f aca="false">IF(G9655=1,IF(B9655="",0,IF(J9655&lt;SeuilFugitive,1,0)),"")</f>
        <v/>
      </c>
      <c r="M9655" s="37" t="str">
        <f aca="false">IF(G9655=1,IF(B9655="",IF((Fin-A9655)*24&gt;SeuilFigee,1,0),IF(J9655&gt;SeuilFigee*3600,1,0)),"")</f>
        <v/>
      </c>
      <c r="N9655" s="0" t="str">
        <f aca="false">IF(G9655=1,IF(COUNTIF(H$2:H9655,H9655)=1,COUNTIF($H:$H,H9655),""),"")</f>
        <v/>
      </c>
      <c r="O9655" s="0" t="str">
        <f aca="false">IF(G9655=1,IF(COUNTIF(I$2:I9655,I9655)=1,COUNTIF($I:$I,I9655),""),"")</f>
        <v/>
      </c>
      <c r="P9655" s="38" t="str">
        <f aca="false">IF(G9655=1,IF(COUNTIFS(C$2:C9655,C9655,G$2:G9655,1)=1,COUNTIFS($C:$C,C9655,$G:$G,1)+ROW()/10000000,""),"")</f>
        <v/>
      </c>
      <c r="Q9655" s="0" t="str">
        <f aca="false">IF(K9655=1,IF(COUNTIFS(C$2:C9655,C9655,K$2:K9655,1)=1,1,0),"")</f>
        <v/>
      </c>
      <c r="R9655" s="0" t="str">
        <f aca="false">IF(M9655=1,IF(COUNTIFS(C$2:C9655,C9655,M$2:M9655,1)=1,1,0),"")</f>
        <v/>
      </c>
      <c r="S9655" s="0" t="str">
        <f aca="false">IF(L9655=1,IF(COUNTIFS(C$2:C9655,C9655,L$2:L9655,1)=1,1,0),"")</f>
        <v/>
      </c>
      <c r="T9655" s="38" t="str">
        <f aca="false">IF(N9655="","",N9655+ROW()/10000000)</f>
        <v/>
      </c>
      <c r="U9655" s="0" t="str">
        <f aca="false">IF(G9655=1,IF(B9655="",1,0),"")</f>
        <v/>
      </c>
    </row>
    <row r="9656" customFormat="false" ht="15" hidden="false" customHeight="false" outlineLevel="0" collapsed="false">
      <c r="A9656" s="35"/>
      <c r="B9656" s="35"/>
      <c r="G9656" s="0" t="str">
        <f aca="false">IF(A9656="","",IF(AND(A9656&gt;=Debut,A9656&lt;Fin),1,0))</f>
        <v/>
      </c>
      <c r="H9656" s="0" t="str">
        <f aca="false">IF(G9656=1,INT(ROUND((A9656-Debut)*86400,0)/600),"")</f>
        <v/>
      </c>
      <c r="I9656" s="0" t="str">
        <f aca="false">IF(G9656=1,INT(ROUND((A9656-Debut)*86400,0)/3600),"")</f>
        <v/>
      </c>
      <c r="J9656" s="0" t="str">
        <f aca="false">IF(OR(A9656="",B9656=""),"",ROUND((B9656-A9656)*86400,0))</f>
        <v/>
      </c>
      <c r="K9656" s="37" t="str">
        <f aca="false">IF(G9656=1,IF(COUNTIFS($C:$C,C9656,$G:$G,1,$A:$A,"&gt;="&amp;(A9656-FenetreInterm/86400),$A:$A,"&lt;="&amp;A9656)&gt;=NbInterm,1,0),"")</f>
        <v/>
      </c>
      <c r="L9656" s="37" t="str">
        <f aca="false">IF(G9656=1,IF(B9656="",0,IF(J9656&lt;SeuilFugitive,1,0)),"")</f>
        <v/>
      </c>
      <c r="M9656" s="37" t="str">
        <f aca="false">IF(G9656=1,IF(B9656="",IF((Fin-A9656)*24&gt;SeuilFigee,1,0),IF(J9656&gt;SeuilFigee*3600,1,0)),"")</f>
        <v/>
      </c>
      <c r="N9656" s="0" t="str">
        <f aca="false">IF(G9656=1,IF(COUNTIF(H$2:H9656,H9656)=1,COUNTIF($H:$H,H9656),""),"")</f>
        <v/>
      </c>
      <c r="O9656" s="0" t="str">
        <f aca="false">IF(G9656=1,IF(COUNTIF(I$2:I9656,I9656)=1,COUNTIF($I:$I,I9656),""),"")</f>
        <v/>
      </c>
      <c r="P9656" s="38" t="str">
        <f aca="false">IF(G9656=1,IF(COUNTIFS(C$2:C9656,C9656,G$2:G9656,1)=1,COUNTIFS($C:$C,C9656,$G:$G,1)+ROW()/10000000,""),"")</f>
        <v/>
      </c>
      <c r="Q9656" s="0" t="str">
        <f aca="false">IF(K9656=1,IF(COUNTIFS(C$2:C9656,C9656,K$2:K9656,1)=1,1,0),"")</f>
        <v/>
      </c>
      <c r="R9656" s="0" t="str">
        <f aca="false">IF(M9656=1,IF(COUNTIFS(C$2:C9656,C9656,M$2:M9656,1)=1,1,0),"")</f>
        <v/>
      </c>
      <c r="S9656" s="0" t="str">
        <f aca="false">IF(L9656=1,IF(COUNTIFS(C$2:C9656,C9656,L$2:L9656,1)=1,1,0),"")</f>
        <v/>
      </c>
      <c r="T9656" s="38" t="str">
        <f aca="false">IF(N9656="","",N9656+ROW()/10000000)</f>
        <v/>
      </c>
      <c r="U9656" s="0" t="str">
        <f aca="false">IF(G9656=1,IF(B9656="",1,0),"")</f>
        <v/>
      </c>
    </row>
    <row r="9657" customFormat="false" ht="15" hidden="false" customHeight="false" outlineLevel="0" collapsed="false">
      <c r="A9657" s="35"/>
      <c r="B9657" s="35"/>
      <c r="G9657" s="0" t="str">
        <f aca="false">IF(A9657="","",IF(AND(A9657&gt;=Debut,A9657&lt;Fin),1,0))</f>
        <v/>
      </c>
      <c r="H9657" s="0" t="str">
        <f aca="false">IF(G9657=1,INT(ROUND((A9657-Debut)*86400,0)/600),"")</f>
        <v/>
      </c>
      <c r="I9657" s="0" t="str">
        <f aca="false">IF(G9657=1,INT(ROUND((A9657-Debut)*86400,0)/3600),"")</f>
        <v/>
      </c>
      <c r="J9657" s="0" t="str">
        <f aca="false">IF(OR(A9657="",B9657=""),"",ROUND((B9657-A9657)*86400,0))</f>
        <v/>
      </c>
      <c r="K9657" s="37" t="str">
        <f aca="false">IF(G9657=1,IF(COUNTIFS($C:$C,C9657,$G:$G,1,$A:$A,"&gt;="&amp;(A9657-FenetreInterm/86400),$A:$A,"&lt;="&amp;A9657)&gt;=NbInterm,1,0),"")</f>
        <v/>
      </c>
      <c r="L9657" s="37" t="str">
        <f aca="false">IF(G9657=1,IF(B9657="",0,IF(J9657&lt;SeuilFugitive,1,0)),"")</f>
        <v/>
      </c>
      <c r="M9657" s="37" t="str">
        <f aca="false">IF(G9657=1,IF(B9657="",IF((Fin-A9657)*24&gt;SeuilFigee,1,0),IF(J9657&gt;SeuilFigee*3600,1,0)),"")</f>
        <v/>
      </c>
      <c r="N9657" s="0" t="str">
        <f aca="false">IF(G9657=1,IF(COUNTIF(H$2:H9657,H9657)=1,COUNTIF($H:$H,H9657),""),"")</f>
        <v/>
      </c>
      <c r="O9657" s="0" t="str">
        <f aca="false">IF(G9657=1,IF(COUNTIF(I$2:I9657,I9657)=1,COUNTIF($I:$I,I9657),""),"")</f>
        <v/>
      </c>
      <c r="P9657" s="38" t="str">
        <f aca="false">IF(G9657=1,IF(COUNTIFS(C$2:C9657,C9657,G$2:G9657,1)=1,COUNTIFS($C:$C,C9657,$G:$G,1)+ROW()/10000000,""),"")</f>
        <v/>
      </c>
      <c r="Q9657" s="0" t="str">
        <f aca="false">IF(K9657=1,IF(COUNTIFS(C$2:C9657,C9657,K$2:K9657,1)=1,1,0),"")</f>
        <v/>
      </c>
      <c r="R9657" s="0" t="str">
        <f aca="false">IF(M9657=1,IF(COUNTIFS(C$2:C9657,C9657,M$2:M9657,1)=1,1,0),"")</f>
        <v/>
      </c>
      <c r="S9657" s="0" t="str">
        <f aca="false">IF(L9657=1,IF(COUNTIFS(C$2:C9657,C9657,L$2:L9657,1)=1,1,0),"")</f>
        <v/>
      </c>
      <c r="T9657" s="38" t="str">
        <f aca="false">IF(N9657="","",N9657+ROW()/10000000)</f>
        <v/>
      </c>
      <c r="U9657" s="0" t="str">
        <f aca="false">IF(G9657=1,IF(B9657="",1,0),"")</f>
        <v/>
      </c>
    </row>
    <row r="9658" customFormat="false" ht="15" hidden="false" customHeight="false" outlineLevel="0" collapsed="false">
      <c r="A9658" s="35"/>
      <c r="B9658" s="35"/>
      <c r="G9658" s="0" t="str">
        <f aca="false">IF(A9658="","",IF(AND(A9658&gt;=Debut,A9658&lt;Fin),1,0))</f>
        <v/>
      </c>
      <c r="H9658" s="0" t="str">
        <f aca="false">IF(G9658=1,INT(ROUND((A9658-Debut)*86400,0)/600),"")</f>
        <v/>
      </c>
      <c r="I9658" s="0" t="str">
        <f aca="false">IF(G9658=1,INT(ROUND((A9658-Debut)*86400,0)/3600),"")</f>
        <v/>
      </c>
      <c r="J9658" s="0" t="str">
        <f aca="false">IF(OR(A9658="",B9658=""),"",ROUND((B9658-A9658)*86400,0))</f>
        <v/>
      </c>
      <c r="K9658" s="37" t="str">
        <f aca="false">IF(G9658=1,IF(COUNTIFS($C:$C,C9658,$G:$G,1,$A:$A,"&gt;="&amp;(A9658-FenetreInterm/86400),$A:$A,"&lt;="&amp;A9658)&gt;=NbInterm,1,0),"")</f>
        <v/>
      </c>
      <c r="L9658" s="37" t="str">
        <f aca="false">IF(G9658=1,IF(B9658="",0,IF(J9658&lt;SeuilFugitive,1,0)),"")</f>
        <v/>
      </c>
      <c r="M9658" s="37" t="str">
        <f aca="false">IF(G9658=1,IF(B9658="",IF((Fin-A9658)*24&gt;SeuilFigee,1,0),IF(J9658&gt;SeuilFigee*3600,1,0)),"")</f>
        <v/>
      </c>
      <c r="N9658" s="0" t="str">
        <f aca="false">IF(G9658=1,IF(COUNTIF(H$2:H9658,H9658)=1,COUNTIF($H:$H,H9658),""),"")</f>
        <v/>
      </c>
      <c r="O9658" s="0" t="str">
        <f aca="false">IF(G9658=1,IF(COUNTIF(I$2:I9658,I9658)=1,COUNTIF($I:$I,I9658),""),"")</f>
        <v/>
      </c>
      <c r="P9658" s="38" t="str">
        <f aca="false">IF(G9658=1,IF(COUNTIFS(C$2:C9658,C9658,G$2:G9658,1)=1,COUNTIFS($C:$C,C9658,$G:$G,1)+ROW()/10000000,""),"")</f>
        <v/>
      </c>
      <c r="Q9658" s="0" t="str">
        <f aca="false">IF(K9658=1,IF(COUNTIFS(C$2:C9658,C9658,K$2:K9658,1)=1,1,0),"")</f>
        <v/>
      </c>
      <c r="R9658" s="0" t="str">
        <f aca="false">IF(M9658=1,IF(COUNTIFS(C$2:C9658,C9658,M$2:M9658,1)=1,1,0),"")</f>
        <v/>
      </c>
      <c r="S9658" s="0" t="str">
        <f aca="false">IF(L9658=1,IF(COUNTIFS(C$2:C9658,C9658,L$2:L9658,1)=1,1,0),"")</f>
        <v/>
      </c>
      <c r="T9658" s="38" t="str">
        <f aca="false">IF(N9658="","",N9658+ROW()/10000000)</f>
        <v/>
      </c>
      <c r="U9658" s="0" t="str">
        <f aca="false">IF(G9658=1,IF(B9658="",1,0),"")</f>
        <v/>
      </c>
    </row>
    <row r="9659" customFormat="false" ht="15" hidden="false" customHeight="false" outlineLevel="0" collapsed="false">
      <c r="A9659" s="35"/>
      <c r="B9659" s="35"/>
      <c r="G9659" s="0" t="str">
        <f aca="false">IF(A9659="","",IF(AND(A9659&gt;=Debut,A9659&lt;Fin),1,0))</f>
        <v/>
      </c>
      <c r="H9659" s="0" t="str">
        <f aca="false">IF(G9659=1,INT(ROUND((A9659-Debut)*86400,0)/600),"")</f>
        <v/>
      </c>
      <c r="I9659" s="0" t="str">
        <f aca="false">IF(G9659=1,INT(ROUND((A9659-Debut)*86400,0)/3600),"")</f>
        <v/>
      </c>
      <c r="J9659" s="0" t="str">
        <f aca="false">IF(OR(A9659="",B9659=""),"",ROUND((B9659-A9659)*86400,0))</f>
        <v/>
      </c>
      <c r="K9659" s="37" t="str">
        <f aca="false">IF(G9659=1,IF(COUNTIFS($C:$C,C9659,$G:$G,1,$A:$A,"&gt;="&amp;(A9659-FenetreInterm/86400),$A:$A,"&lt;="&amp;A9659)&gt;=NbInterm,1,0),"")</f>
        <v/>
      </c>
      <c r="L9659" s="37" t="str">
        <f aca="false">IF(G9659=1,IF(B9659="",0,IF(J9659&lt;SeuilFugitive,1,0)),"")</f>
        <v/>
      </c>
      <c r="M9659" s="37" t="str">
        <f aca="false">IF(G9659=1,IF(B9659="",IF((Fin-A9659)*24&gt;SeuilFigee,1,0),IF(J9659&gt;SeuilFigee*3600,1,0)),"")</f>
        <v/>
      </c>
      <c r="N9659" s="0" t="str">
        <f aca="false">IF(G9659=1,IF(COUNTIF(H$2:H9659,H9659)=1,COUNTIF($H:$H,H9659),""),"")</f>
        <v/>
      </c>
      <c r="O9659" s="0" t="str">
        <f aca="false">IF(G9659=1,IF(COUNTIF(I$2:I9659,I9659)=1,COUNTIF($I:$I,I9659),""),"")</f>
        <v/>
      </c>
      <c r="P9659" s="38" t="str">
        <f aca="false">IF(G9659=1,IF(COUNTIFS(C$2:C9659,C9659,G$2:G9659,1)=1,COUNTIFS($C:$C,C9659,$G:$G,1)+ROW()/10000000,""),"")</f>
        <v/>
      </c>
      <c r="Q9659" s="0" t="str">
        <f aca="false">IF(K9659=1,IF(COUNTIFS(C$2:C9659,C9659,K$2:K9659,1)=1,1,0),"")</f>
        <v/>
      </c>
      <c r="R9659" s="0" t="str">
        <f aca="false">IF(M9659=1,IF(COUNTIFS(C$2:C9659,C9659,M$2:M9659,1)=1,1,0),"")</f>
        <v/>
      </c>
      <c r="S9659" s="0" t="str">
        <f aca="false">IF(L9659=1,IF(COUNTIFS(C$2:C9659,C9659,L$2:L9659,1)=1,1,0),"")</f>
        <v/>
      </c>
      <c r="T9659" s="38" t="str">
        <f aca="false">IF(N9659="","",N9659+ROW()/10000000)</f>
        <v/>
      </c>
      <c r="U9659" s="0" t="str">
        <f aca="false">IF(G9659=1,IF(B9659="",1,0),"")</f>
        <v/>
      </c>
    </row>
    <row r="9660" customFormat="false" ht="15" hidden="false" customHeight="false" outlineLevel="0" collapsed="false">
      <c r="A9660" s="35"/>
      <c r="B9660" s="35"/>
      <c r="G9660" s="0" t="str">
        <f aca="false">IF(A9660="","",IF(AND(A9660&gt;=Debut,A9660&lt;Fin),1,0))</f>
        <v/>
      </c>
      <c r="H9660" s="0" t="str">
        <f aca="false">IF(G9660=1,INT(ROUND((A9660-Debut)*86400,0)/600),"")</f>
        <v/>
      </c>
      <c r="I9660" s="0" t="str">
        <f aca="false">IF(G9660=1,INT(ROUND((A9660-Debut)*86400,0)/3600),"")</f>
        <v/>
      </c>
      <c r="J9660" s="0" t="str">
        <f aca="false">IF(OR(A9660="",B9660=""),"",ROUND((B9660-A9660)*86400,0))</f>
        <v/>
      </c>
      <c r="K9660" s="37" t="str">
        <f aca="false">IF(G9660=1,IF(COUNTIFS($C:$C,C9660,$G:$G,1,$A:$A,"&gt;="&amp;(A9660-FenetreInterm/86400),$A:$A,"&lt;="&amp;A9660)&gt;=NbInterm,1,0),"")</f>
        <v/>
      </c>
      <c r="L9660" s="37" t="str">
        <f aca="false">IF(G9660=1,IF(B9660="",0,IF(J9660&lt;SeuilFugitive,1,0)),"")</f>
        <v/>
      </c>
      <c r="M9660" s="37" t="str">
        <f aca="false">IF(G9660=1,IF(B9660="",IF((Fin-A9660)*24&gt;SeuilFigee,1,0),IF(J9660&gt;SeuilFigee*3600,1,0)),"")</f>
        <v/>
      </c>
      <c r="N9660" s="0" t="str">
        <f aca="false">IF(G9660=1,IF(COUNTIF(H$2:H9660,H9660)=1,COUNTIF($H:$H,H9660),""),"")</f>
        <v/>
      </c>
      <c r="O9660" s="0" t="str">
        <f aca="false">IF(G9660=1,IF(COUNTIF(I$2:I9660,I9660)=1,COUNTIF($I:$I,I9660),""),"")</f>
        <v/>
      </c>
      <c r="P9660" s="38" t="str">
        <f aca="false">IF(G9660=1,IF(COUNTIFS(C$2:C9660,C9660,G$2:G9660,1)=1,COUNTIFS($C:$C,C9660,$G:$G,1)+ROW()/10000000,""),"")</f>
        <v/>
      </c>
      <c r="Q9660" s="0" t="str">
        <f aca="false">IF(K9660=1,IF(COUNTIFS(C$2:C9660,C9660,K$2:K9660,1)=1,1,0),"")</f>
        <v/>
      </c>
      <c r="R9660" s="0" t="str">
        <f aca="false">IF(M9660=1,IF(COUNTIFS(C$2:C9660,C9660,M$2:M9660,1)=1,1,0),"")</f>
        <v/>
      </c>
      <c r="S9660" s="0" t="str">
        <f aca="false">IF(L9660=1,IF(COUNTIFS(C$2:C9660,C9660,L$2:L9660,1)=1,1,0),"")</f>
        <v/>
      </c>
      <c r="T9660" s="38" t="str">
        <f aca="false">IF(N9660="","",N9660+ROW()/10000000)</f>
        <v/>
      </c>
      <c r="U9660" s="0" t="str">
        <f aca="false">IF(G9660=1,IF(B9660="",1,0),"")</f>
        <v/>
      </c>
    </row>
    <row r="9661" customFormat="false" ht="15" hidden="false" customHeight="false" outlineLevel="0" collapsed="false">
      <c r="A9661" s="35"/>
      <c r="B9661" s="35"/>
      <c r="G9661" s="0" t="str">
        <f aca="false">IF(A9661="","",IF(AND(A9661&gt;=Debut,A9661&lt;Fin),1,0))</f>
        <v/>
      </c>
      <c r="H9661" s="0" t="str">
        <f aca="false">IF(G9661=1,INT(ROUND((A9661-Debut)*86400,0)/600),"")</f>
        <v/>
      </c>
      <c r="I9661" s="0" t="str">
        <f aca="false">IF(G9661=1,INT(ROUND((A9661-Debut)*86400,0)/3600),"")</f>
        <v/>
      </c>
      <c r="J9661" s="0" t="str">
        <f aca="false">IF(OR(A9661="",B9661=""),"",ROUND((B9661-A9661)*86400,0))</f>
        <v/>
      </c>
      <c r="K9661" s="37" t="str">
        <f aca="false">IF(G9661=1,IF(COUNTIFS($C:$C,C9661,$G:$G,1,$A:$A,"&gt;="&amp;(A9661-FenetreInterm/86400),$A:$A,"&lt;="&amp;A9661)&gt;=NbInterm,1,0),"")</f>
        <v/>
      </c>
      <c r="L9661" s="37" t="str">
        <f aca="false">IF(G9661=1,IF(B9661="",0,IF(J9661&lt;SeuilFugitive,1,0)),"")</f>
        <v/>
      </c>
      <c r="M9661" s="37" t="str">
        <f aca="false">IF(G9661=1,IF(B9661="",IF((Fin-A9661)*24&gt;SeuilFigee,1,0),IF(J9661&gt;SeuilFigee*3600,1,0)),"")</f>
        <v/>
      </c>
      <c r="N9661" s="0" t="str">
        <f aca="false">IF(G9661=1,IF(COUNTIF(H$2:H9661,H9661)=1,COUNTIF($H:$H,H9661),""),"")</f>
        <v/>
      </c>
      <c r="O9661" s="0" t="str">
        <f aca="false">IF(G9661=1,IF(COUNTIF(I$2:I9661,I9661)=1,COUNTIF($I:$I,I9661),""),"")</f>
        <v/>
      </c>
      <c r="P9661" s="38" t="str">
        <f aca="false">IF(G9661=1,IF(COUNTIFS(C$2:C9661,C9661,G$2:G9661,1)=1,COUNTIFS($C:$C,C9661,$G:$G,1)+ROW()/10000000,""),"")</f>
        <v/>
      </c>
      <c r="Q9661" s="0" t="str">
        <f aca="false">IF(K9661=1,IF(COUNTIFS(C$2:C9661,C9661,K$2:K9661,1)=1,1,0),"")</f>
        <v/>
      </c>
      <c r="R9661" s="0" t="str">
        <f aca="false">IF(M9661=1,IF(COUNTIFS(C$2:C9661,C9661,M$2:M9661,1)=1,1,0),"")</f>
        <v/>
      </c>
      <c r="S9661" s="0" t="str">
        <f aca="false">IF(L9661=1,IF(COUNTIFS(C$2:C9661,C9661,L$2:L9661,1)=1,1,0),"")</f>
        <v/>
      </c>
      <c r="T9661" s="38" t="str">
        <f aca="false">IF(N9661="","",N9661+ROW()/10000000)</f>
        <v/>
      </c>
      <c r="U9661" s="0" t="str">
        <f aca="false">IF(G9661=1,IF(B9661="",1,0),"")</f>
        <v/>
      </c>
    </row>
    <row r="9662" customFormat="false" ht="15" hidden="false" customHeight="false" outlineLevel="0" collapsed="false">
      <c r="A9662" s="35"/>
      <c r="B9662" s="35"/>
      <c r="G9662" s="0" t="str">
        <f aca="false">IF(A9662="","",IF(AND(A9662&gt;=Debut,A9662&lt;Fin),1,0))</f>
        <v/>
      </c>
      <c r="H9662" s="0" t="str">
        <f aca="false">IF(G9662=1,INT(ROUND((A9662-Debut)*86400,0)/600),"")</f>
        <v/>
      </c>
      <c r="I9662" s="0" t="str">
        <f aca="false">IF(G9662=1,INT(ROUND((A9662-Debut)*86400,0)/3600),"")</f>
        <v/>
      </c>
      <c r="J9662" s="0" t="str">
        <f aca="false">IF(OR(A9662="",B9662=""),"",ROUND((B9662-A9662)*86400,0))</f>
        <v/>
      </c>
      <c r="K9662" s="37" t="str">
        <f aca="false">IF(G9662=1,IF(COUNTIFS($C:$C,C9662,$G:$G,1,$A:$A,"&gt;="&amp;(A9662-FenetreInterm/86400),$A:$A,"&lt;="&amp;A9662)&gt;=NbInterm,1,0),"")</f>
        <v/>
      </c>
      <c r="L9662" s="37" t="str">
        <f aca="false">IF(G9662=1,IF(B9662="",0,IF(J9662&lt;SeuilFugitive,1,0)),"")</f>
        <v/>
      </c>
      <c r="M9662" s="37" t="str">
        <f aca="false">IF(G9662=1,IF(B9662="",IF((Fin-A9662)*24&gt;SeuilFigee,1,0),IF(J9662&gt;SeuilFigee*3600,1,0)),"")</f>
        <v/>
      </c>
      <c r="N9662" s="0" t="str">
        <f aca="false">IF(G9662=1,IF(COUNTIF(H$2:H9662,H9662)=1,COUNTIF($H:$H,H9662),""),"")</f>
        <v/>
      </c>
      <c r="O9662" s="0" t="str">
        <f aca="false">IF(G9662=1,IF(COUNTIF(I$2:I9662,I9662)=1,COUNTIF($I:$I,I9662),""),"")</f>
        <v/>
      </c>
      <c r="P9662" s="38" t="str">
        <f aca="false">IF(G9662=1,IF(COUNTIFS(C$2:C9662,C9662,G$2:G9662,1)=1,COUNTIFS($C:$C,C9662,$G:$G,1)+ROW()/10000000,""),"")</f>
        <v/>
      </c>
      <c r="Q9662" s="0" t="str">
        <f aca="false">IF(K9662=1,IF(COUNTIFS(C$2:C9662,C9662,K$2:K9662,1)=1,1,0),"")</f>
        <v/>
      </c>
      <c r="R9662" s="0" t="str">
        <f aca="false">IF(M9662=1,IF(COUNTIFS(C$2:C9662,C9662,M$2:M9662,1)=1,1,0),"")</f>
        <v/>
      </c>
      <c r="S9662" s="0" t="str">
        <f aca="false">IF(L9662=1,IF(COUNTIFS(C$2:C9662,C9662,L$2:L9662,1)=1,1,0),"")</f>
        <v/>
      </c>
      <c r="T9662" s="38" t="str">
        <f aca="false">IF(N9662="","",N9662+ROW()/10000000)</f>
        <v/>
      </c>
      <c r="U9662" s="0" t="str">
        <f aca="false">IF(G9662=1,IF(B9662="",1,0),"")</f>
        <v/>
      </c>
    </row>
    <row r="9663" customFormat="false" ht="15" hidden="false" customHeight="false" outlineLevel="0" collapsed="false">
      <c r="A9663" s="35"/>
      <c r="B9663" s="35"/>
      <c r="G9663" s="0" t="str">
        <f aca="false">IF(A9663="","",IF(AND(A9663&gt;=Debut,A9663&lt;Fin),1,0))</f>
        <v/>
      </c>
      <c r="H9663" s="0" t="str">
        <f aca="false">IF(G9663=1,INT(ROUND((A9663-Debut)*86400,0)/600),"")</f>
        <v/>
      </c>
      <c r="I9663" s="0" t="str">
        <f aca="false">IF(G9663=1,INT(ROUND((A9663-Debut)*86400,0)/3600),"")</f>
        <v/>
      </c>
      <c r="J9663" s="0" t="str">
        <f aca="false">IF(OR(A9663="",B9663=""),"",ROUND((B9663-A9663)*86400,0))</f>
        <v/>
      </c>
      <c r="K9663" s="37" t="str">
        <f aca="false">IF(G9663=1,IF(COUNTIFS($C:$C,C9663,$G:$G,1,$A:$A,"&gt;="&amp;(A9663-FenetreInterm/86400),$A:$A,"&lt;="&amp;A9663)&gt;=NbInterm,1,0),"")</f>
        <v/>
      </c>
      <c r="L9663" s="37" t="str">
        <f aca="false">IF(G9663=1,IF(B9663="",0,IF(J9663&lt;SeuilFugitive,1,0)),"")</f>
        <v/>
      </c>
      <c r="M9663" s="37" t="str">
        <f aca="false">IF(G9663=1,IF(B9663="",IF((Fin-A9663)*24&gt;SeuilFigee,1,0),IF(J9663&gt;SeuilFigee*3600,1,0)),"")</f>
        <v/>
      </c>
      <c r="N9663" s="0" t="str">
        <f aca="false">IF(G9663=1,IF(COUNTIF(H$2:H9663,H9663)=1,COUNTIF($H:$H,H9663),""),"")</f>
        <v/>
      </c>
      <c r="O9663" s="0" t="str">
        <f aca="false">IF(G9663=1,IF(COUNTIF(I$2:I9663,I9663)=1,COUNTIF($I:$I,I9663),""),"")</f>
        <v/>
      </c>
      <c r="P9663" s="38" t="str">
        <f aca="false">IF(G9663=1,IF(COUNTIFS(C$2:C9663,C9663,G$2:G9663,1)=1,COUNTIFS($C:$C,C9663,$G:$G,1)+ROW()/10000000,""),"")</f>
        <v/>
      </c>
      <c r="Q9663" s="0" t="str">
        <f aca="false">IF(K9663=1,IF(COUNTIFS(C$2:C9663,C9663,K$2:K9663,1)=1,1,0),"")</f>
        <v/>
      </c>
      <c r="R9663" s="0" t="str">
        <f aca="false">IF(M9663=1,IF(COUNTIFS(C$2:C9663,C9663,M$2:M9663,1)=1,1,0),"")</f>
        <v/>
      </c>
      <c r="S9663" s="0" t="str">
        <f aca="false">IF(L9663=1,IF(COUNTIFS(C$2:C9663,C9663,L$2:L9663,1)=1,1,0),"")</f>
        <v/>
      </c>
      <c r="T9663" s="38" t="str">
        <f aca="false">IF(N9663="","",N9663+ROW()/10000000)</f>
        <v/>
      </c>
      <c r="U9663" s="0" t="str">
        <f aca="false">IF(G9663=1,IF(B9663="",1,0),"")</f>
        <v/>
      </c>
    </row>
    <row r="9664" customFormat="false" ht="15" hidden="false" customHeight="false" outlineLevel="0" collapsed="false">
      <c r="A9664" s="35"/>
      <c r="B9664" s="35"/>
      <c r="G9664" s="0" t="str">
        <f aca="false">IF(A9664="","",IF(AND(A9664&gt;=Debut,A9664&lt;Fin),1,0))</f>
        <v/>
      </c>
      <c r="H9664" s="0" t="str">
        <f aca="false">IF(G9664=1,INT(ROUND((A9664-Debut)*86400,0)/600),"")</f>
        <v/>
      </c>
      <c r="I9664" s="0" t="str">
        <f aca="false">IF(G9664=1,INT(ROUND((A9664-Debut)*86400,0)/3600),"")</f>
        <v/>
      </c>
      <c r="J9664" s="0" t="str">
        <f aca="false">IF(OR(A9664="",B9664=""),"",ROUND((B9664-A9664)*86400,0))</f>
        <v/>
      </c>
      <c r="K9664" s="37" t="str">
        <f aca="false">IF(G9664=1,IF(COUNTIFS($C:$C,C9664,$G:$G,1,$A:$A,"&gt;="&amp;(A9664-FenetreInterm/86400),$A:$A,"&lt;="&amp;A9664)&gt;=NbInterm,1,0),"")</f>
        <v/>
      </c>
      <c r="L9664" s="37" t="str">
        <f aca="false">IF(G9664=1,IF(B9664="",0,IF(J9664&lt;SeuilFugitive,1,0)),"")</f>
        <v/>
      </c>
      <c r="M9664" s="37" t="str">
        <f aca="false">IF(G9664=1,IF(B9664="",IF((Fin-A9664)*24&gt;SeuilFigee,1,0),IF(J9664&gt;SeuilFigee*3600,1,0)),"")</f>
        <v/>
      </c>
      <c r="N9664" s="0" t="str">
        <f aca="false">IF(G9664=1,IF(COUNTIF(H$2:H9664,H9664)=1,COUNTIF($H:$H,H9664),""),"")</f>
        <v/>
      </c>
      <c r="O9664" s="0" t="str">
        <f aca="false">IF(G9664=1,IF(COUNTIF(I$2:I9664,I9664)=1,COUNTIF($I:$I,I9664),""),"")</f>
        <v/>
      </c>
      <c r="P9664" s="38" t="str">
        <f aca="false">IF(G9664=1,IF(COUNTIFS(C$2:C9664,C9664,G$2:G9664,1)=1,COUNTIFS($C:$C,C9664,$G:$G,1)+ROW()/10000000,""),"")</f>
        <v/>
      </c>
      <c r="Q9664" s="0" t="str">
        <f aca="false">IF(K9664=1,IF(COUNTIFS(C$2:C9664,C9664,K$2:K9664,1)=1,1,0),"")</f>
        <v/>
      </c>
      <c r="R9664" s="0" t="str">
        <f aca="false">IF(M9664=1,IF(COUNTIFS(C$2:C9664,C9664,M$2:M9664,1)=1,1,0),"")</f>
        <v/>
      </c>
      <c r="S9664" s="0" t="str">
        <f aca="false">IF(L9664=1,IF(COUNTIFS(C$2:C9664,C9664,L$2:L9664,1)=1,1,0),"")</f>
        <v/>
      </c>
      <c r="T9664" s="38" t="str">
        <f aca="false">IF(N9664="","",N9664+ROW()/10000000)</f>
        <v/>
      </c>
      <c r="U9664" s="0" t="str">
        <f aca="false">IF(G9664=1,IF(B9664="",1,0),"")</f>
        <v/>
      </c>
    </row>
    <row r="9665" customFormat="false" ht="15" hidden="false" customHeight="false" outlineLevel="0" collapsed="false">
      <c r="A9665" s="35"/>
      <c r="B9665" s="35"/>
      <c r="G9665" s="0" t="str">
        <f aca="false">IF(A9665="","",IF(AND(A9665&gt;=Debut,A9665&lt;Fin),1,0))</f>
        <v/>
      </c>
      <c r="H9665" s="0" t="str">
        <f aca="false">IF(G9665=1,INT(ROUND((A9665-Debut)*86400,0)/600),"")</f>
        <v/>
      </c>
      <c r="I9665" s="0" t="str">
        <f aca="false">IF(G9665=1,INT(ROUND((A9665-Debut)*86400,0)/3600),"")</f>
        <v/>
      </c>
      <c r="J9665" s="0" t="str">
        <f aca="false">IF(OR(A9665="",B9665=""),"",ROUND((B9665-A9665)*86400,0))</f>
        <v/>
      </c>
      <c r="K9665" s="37" t="str">
        <f aca="false">IF(G9665=1,IF(COUNTIFS($C:$C,C9665,$G:$G,1,$A:$A,"&gt;="&amp;(A9665-FenetreInterm/86400),$A:$A,"&lt;="&amp;A9665)&gt;=NbInterm,1,0),"")</f>
        <v/>
      </c>
      <c r="L9665" s="37" t="str">
        <f aca="false">IF(G9665=1,IF(B9665="",0,IF(J9665&lt;SeuilFugitive,1,0)),"")</f>
        <v/>
      </c>
      <c r="M9665" s="37" t="str">
        <f aca="false">IF(G9665=1,IF(B9665="",IF((Fin-A9665)*24&gt;SeuilFigee,1,0),IF(J9665&gt;SeuilFigee*3600,1,0)),"")</f>
        <v/>
      </c>
      <c r="N9665" s="0" t="str">
        <f aca="false">IF(G9665=1,IF(COUNTIF(H$2:H9665,H9665)=1,COUNTIF($H:$H,H9665),""),"")</f>
        <v/>
      </c>
      <c r="O9665" s="0" t="str">
        <f aca="false">IF(G9665=1,IF(COUNTIF(I$2:I9665,I9665)=1,COUNTIF($I:$I,I9665),""),"")</f>
        <v/>
      </c>
      <c r="P9665" s="38" t="str">
        <f aca="false">IF(G9665=1,IF(COUNTIFS(C$2:C9665,C9665,G$2:G9665,1)=1,COUNTIFS($C:$C,C9665,$G:$G,1)+ROW()/10000000,""),"")</f>
        <v/>
      </c>
      <c r="Q9665" s="0" t="str">
        <f aca="false">IF(K9665=1,IF(COUNTIFS(C$2:C9665,C9665,K$2:K9665,1)=1,1,0),"")</f>
        <v/>
      </c>
      <c r="R9665" s="0" t="str">
        <f aca="false">IF(M9665=1,IF(COUNTIFS(C$2:C9665,C9665,M$2:M9665,1)=1,1,0),"")</f>
        <v/>
      </c>
      <c r="S9665" s="0" t="str">
        <f aca="false">IF(L9665=1,IF(COUNTIFS(C$2:C9665,C9665,L$2:L9665,1)=1,1,0),"")</f>
        <v/>
      </c>
      <c r="T9665" s="38" t="str">
        <f aca="false">IF(N9665="","",N9665+ROW()/10000000)</f>
        <v/>
      </c>
      <c r="U9665" s="0" t="str">
        <f aca="false">IF(G9665=1,IF(B9665="",1,0),"")</f>
        <v/>
      </c>
    </row>
    <row r="9666" customFormat="false" ht="15" hidden="false" customHeight="false" outlineLevel="0" collapsed="false">
      <c r="A9666" s="35"/>
      <c r="B9666" s="35"/>
      <c r="G9666" s="0" t="str">
        <f aca="false">IF(A9666="","",IF(AND(A9666&gt;=Debut,A9666&lt;Fin),1,0))</f>
        <v/>
      </c>
      <c r="H9666" s="0" t="str">
        <f aca="false">IF(G9666=1,INT(ROUND((A9666-Debut)*86400,0)/600),"")</f>
        <v/>
      </c>
      <c r="I9666" s="0" t="str">
        <f aca="false">IF(G9666=1,INT(ROUND((A9666-Debut)*86400,0)/3600),"")</f>
        <v/>
      </c>
      <c r="J9666" s="0" t="str">
        <f aca="false">IF(OR(A9666="",B9666=""),"",ROUND((B9666-A9666)*86400,0))</f>
        <v/>
      </c>
      <c r="K9666" s="37" t="str">
        <f aca="false">IF(G9666=1,IF(COUNTIFS($C:$C,C9666,$G:$G,1,$A:$A,"&gt;="&amp;(A9666-FenetreInterm/86400),$A:$A,"&lt;="&amp;A9666)&gt;=NbInterm,1,0),"")</f>
        <v/>
      </c>
      <c r="L9666" s="37" t="str">
        <f aca="false">IF(G9666=1,IF(B9666="",0,IF(J9666&lt;SeuilFugitive,1,0)),"")</f>
        <v/>
      </c>
      <c r="M9666" s="37" t="str">
        <f aca="false">IF(G9666=1,IF(B9666="",IF((Fin-A9666)*24&gt;SeuilFigee,1,0),IF(J9666&gt;SeuilFigee*3600,1,0)),"")</f>
        <v/>
      </c>
      <c r="N9666" s="0" t="str">
        <f aca="false">IF(G9666=1,IF(COUNTIF(H$2:H9666,H9666)=1,COUNTIF($H:$H,H9666),""),"")</f>
        <v/>
      </c>
      <c r="O9666" s="0" t="str">
        <f aca="false">IF(G9666=1,IF(COUNTIF(I$2:I9666,I9666)=1,COUNTIF($I:$I,I9666),""),"")</f>
        <v/>
      </c>
      <c r="P9666" s="38" t="str">
        <f aca="false">IF(G9666=1,IF(COUNTIFS(C$2:C9666,C9666,G$2:G9666,1)=1,COUNTIFS($C:$C,C9666,$G:$G,1)+ROW()/10000000,""),"")</f>
        <v/>
      </c>
      <c r="Q9666" s="0" t="str">
        <f aca="false">IF(K9666=1,IF(COUNTIFS(C$2:C9666,C9666,K$2:K9666,1)=1,1,0),"")</f>
        <v/>
      </c>
      <c r="R9666" s="0" t="str">
        <f aca="false">IF(M9666=1,IF(COUNTIFS(C$2:C9666,C9666,M$2:M9666,1)=1,1,0),"")</f>
        <v/>
      </c>
      <c r="S9666" s="0" t="str">
        <f aca="false">IF(L9666=1,IF(COUNTIFS(C$2:C9666,C9666,L$2:L9666,1)=1,1,0),"")</f>
        <v/>
      </c>
      <c r="T9666" s="38" t="str">
        <f aca="false">IF(N9666="","",N9666+ROW()/10000000)</f>
        <v/>
      </c>
      <c r="U9666" s="0" t="str">
        <f aca="false">IF(G9666=1,IF(B9666="",1,0),"")</f>
        <v/>
      </c>
    </row>
    <row r="9667" customFormat="false" ht="15" hidden="false" customHeight="false" outlineLevel="0" collapsed="false">
      <c r="A9667" s="35"/>
      <c r="B9667" s="35"/>
      <c r="G9667" s="0" t="str">
        <f aca="false">IF(A9667="","",IF(AND(A9667&gt;=Debut,A9667&lt;Fin),1,0))</f>
        <v/>
      </c>
      <c r="H9667" s="0" t="str">
        <f aca="false">IF(G9667=1,INT(ROUND((A9667-Debut)*86400,0)/600),"")</f>
        <v/>
      </c>
      <c r="I9667" s="0" t="str">
        <f aca="false">IF(G9667=1,INT(ROUND((A9667-Debut)*86400,0)/3600),"")</f>
        <v/>
      </c>
      <c r="J9667" s="0" t="str">
        <f aca="false">IF(OR(A9667="",B9667=""),"",ROUND((B9667-A9667)*86400,0))</f>
        <v/>
      </c>
      <c r="K9667" s="37" t="str">
        <f aca="false">IF(G9667=1,IF(COUNTIFS($C:$C,C9667,$G:$G,1,$A:$A,"&gt;="&amp;(A9667-FenetreInterm/86400),$A:$A,"&lt;="&amp;A9667)&gt;=NbInterm,1,0),"")</f>
        <v/>
      </c>
      <c r="L9667" s="37" t="str">
        <f aca="false">IF(G9667=1,IF(B9667="",0,IF(J9667&lt;SeuilFugitive,1,0)),"")</f>
        <v/>
      </c>
      <c r="M9667" s="37" t="str">
        <f aca="false">IF(G9667=1,IF(B9667="",IF((Fin-A9667)*24&gt;SeuilFigee,1,0),IF(J9667&gt;SeuilFigee*3600,1,0)),"")</f>
        <v/>
      </c>
      <c r="N9667" s="0" t="str">
        <f aca="false">IF(G9667=1,IF(COUNTIF(H$2:H9667,H9667)=1,COUNTIF($H:$H,H9667),""),"")</f>
        <v/>
      </c>
      <c r="O9667" s="0" t="str">
        <f aca="false">IF(G9667=1,IF(COUNTIF(I$2:I9667,I9667)=1,COUNTIF($I:$I,I9667),""),"")</f>
        <v/>
      </c>
      <c r="P9667" s="38" t="str">
        <f aca="false">IF(G9667=1,IF(COUNTIFS(C$2:C9667,C9667,G$2:G9667,1)=1,COUNTIFS($C:$C,C9667,$G:$G,1)+ROW()/10000000,""),"")</f>
        <v/>
      </c>
      <c r="Q9667" s="0" t="str">
        <f aca="false">IF(K9667=1,IF(COUNTIFS(C$2:C9667,C9667,K$2:K9667,1)=1,1,0),"")</f>
        <v/>
      </c>
      <c r="R9667" s="0" t="str">
        <f aca="false">IF(M9667=1,IF(COUNTIFS(C$2:C9667,C9667,M$2:M9667,1)=1,1,0),"")</f>
        <v/>
      </c>
      <c r="S9667" s="0" t="str">
        <f aca="false">IF(L9667=1,IF(COUNTIFS(C$2:C9667,C9667,L$2:L9667,1)=1,1,0),"")</f>
        <v/>
      </c>
      <c r="T9667" s="38" t="str">
        <f aca="false">IF(N9667="","",N9667+ROW()/10000000)</f>
        <v/>
      </c>
      <c r="U9667" s="0" t="str">
        <f aca="false">IF(G9667=1,IF(B9667="",1,0),"")</f>
        <v/>
      </c>
    </row>
    <row r="9668" customFormat="false" ht="15" hidden="false" customHeight="false" outlineLevel="0" collapsed="false">
      <c r="A9668" s="35"/>
      <c r="B9668" s="35"/>
      <c r="G9668" s="0" t="str">
        <f aca="false">IF(A9668="","",IF(AND(A9668&gt;=Debut,A9668&lt;Fin),1,0))</f>
        <v/>
      </c>
      <c r="H9668" s="0" t="str">
        <f aca="false">IF(G9668=1,INT(ROUND((A9668-Debut)*86400,0)/600),"")</f>
        <v/>
      </c>
      <c r="I9668" s="0" t="str">
        <f aca="false">IF(G9668=1,INT(ROUND((A9668-Debut)*86400,0)/3600),"")</f>
        <v/>
      </c>
      <c r="J9668" s="0" t="str">
        <f aca="false">IF(OR(A9668="",B9668=""),"",ROUND((B9668-A9668)*86400,0))</f>
        <v/>
      </c>
      <c r="K9668" s="37" t="str">
        <f aca="false">IF(G9668=1,IF(COUNTIFS($C:$C,C9668,$G:$G,1,$A:$A,"&gt;="&amp;(A9668-FenetreInterm/86400),$A:$A,"&lt;="&amp;A9668)&gt;=NbInterm,1,0),"")</f>
        <v/>
      </c>
      <c r="L9668" s="37" t="str">
        <f aca="false">IF(G9668=1,IF(B9668="",0,IF(J9668&lt;SeuilFugitive,1,0)),"")</f>
        <v/>
      </c>
      <c r="M9668" s="37" t="str">
        <f aca="false">IF(G9668=1,IF(B9668="",IF((Fin-A9668)*24&gt;SeuilFigee,1,0),IF(J9668&gt;SeuilFigee*3600,1,0)),"")</f>
        <v/>
      </c>
      <c r="N9668" s="0" t="str">
        <f aca="false">IF(G9668=1,IF(COUNTIF(H$2:H9668,H9668)=1,COUNTIF($H:$H,H9668),""),"")</f>
        <v/>
      </c>
      <c r="O9668" s="0" t="str">
        <f aca="false">IF(G9668=1,IF(COUNTIF(I$2:I9668,I9668)=1,COUNTIF($I:$I,I9668),""),"")</f>
        <v/>
      </c>
      <c r="P9668" s="38" t="str">
        <f aca="false">IF(G9668=1,IF(COUNTIFS(C$2:C9668,C9668,G$2:G9668,1)=1,COUNTIFS($C:$C,C9668,$G:$G,1)+ROW()/10000000,""),"")</f>
        <v/>
      </c>
      <c r="Q9668" s="0" t="str">
        <f aca="false">IF(K9668=1,IF(COUNTIFS(C$2:C9668,C9668,K$2:K9668,1)=1,1,0),"")</f>
        <v/>
      </c>
      <c r="R9668" s="0" t="str">
        <f aca="false">IF(M9668=1,IF(COUNTIFS(C$2:C9668,C9668,M$2:M9668,1)=1,1,0),"")</f>
        <v/>
      </c>
      <c r="S9668" s="0" t="str">
        <f aca="false">IF(L9668=1,IF(COUNTIFS(C$2:C9668,C9668,L$2:L9668,1)=1,1,0),"")</f>
        <v/>
      </c>
      <c r="T9668" s="38" t="str">
        <f aca="false">IF(N9668="","",N9668+ROW()/10000000)</f>
        <v/>
      </c>
      <c r="U9668" s="0" t="str">
        <f aca="false">IF(G9668=1,IF(B9668="",1,0),"")</f>
        <v/>
      </c>
    </row>
    <row r="9669" customFormat="false" ht="15" hidden="false" customHeight="false" outlineLevel="0" collapsed="false">
      <c r="A9669" s="35"/>
      <c r="B9669" s="35"/>
      <c r="G9669" s="0" t="str">
        <f aca="false">IF(A9669="","",IF(AND(A9669&gt;=Debut,A9669&lt;Fin),1,0))</f>
        <v/>
      </c>
      <c r="H9669" s="0" t="str">
        <f aca="false">IF(G9669=1,INT(ROUND((A9669-Debut)*86400,0)/600),"")</f>
        <v/>
      </c>
      <c r="I9669" s="0" t="str">
        <f aca="false">IF(G9669=1,INT(ROUND((A9669-Debut)*86400,0)/3600),"")</f>
        <v/>
      </c>
      <c r="J9669" s="0" t="str">
        <f aca="false">IF(OR(A9669="",B9669=""),"",ROUND((B9669-A9669)*86400,0))</f>
        <v/>
      </c>
      <c r="K9669" s="37" t="str">
        <f aca="false">IF(G9669=1,IF(COUNTIFS($C:$C,C9669,$G:$G,1,$A:$A,"&gt;="&amp;(A9669-FenetreInterm/86400),$A:$A,"&lt;="&amp;A9669)&gt;=NbInterm,1,0),"")</f>
        <v/>
      </c>
      <c r="L9669" s="37" t="str">
        <f aca="false">IF(G9669=1,IF(B9669="",0,IF(J9669&lt;SeuilFugitive,1,0)),"")</f>
        <v/>
      </c>
      <c r="M9669" s="37" t="str">
        <f aca="false">IF(G9669=1,IF(B9669="",IF((Fin-A9669)*24&gt;SeuilFigee,1,0),IF(J9669&gt;SeuilFigee*3600,1,0)),"")</f>
        <v/>
      </c>
      <c r="N9669" s="0" t="str">
        <f aca="false">IF(G9669=1,IF(COUNTIF(H$2:H9669,H9669)=1,COUNTIF($H:$H,H9669),""),"")</f>
        <v/>
      </c>
      <c r="O9669" s="0" t="str">
        <f aca="false">IF(G9669=1,IF(COUNTIF(I$2:I9669,I9669)=1,COUNTIF($I:$I,I9669),""),"")</f>
        <v/>
      </c>
      <c r="P9669" s="38" t="str">
        <f aca="false">IF(G9669=1,IF(COUNTIFS(C$2:C9669,C9669,G$2:G9669,1)=1,COUNTIFS($C:$C,C9669,$G:$G,1)+ROW()/10000000,""),"")</f>
        <v/>
      </c>
      <c r="Q9669" s="0" t="str">
        <f aca="false">IF(K9669=1,IF(COUNTIFS(C$2:C9669,C9669,K$2:K9669,1)=1,1,0),"")</f>
        <v/>
      </c>
      <c r="R9669" s="0" t="str">
        <f aca="false">IF(M9669=1,IF(COUNTIFS(C$2:C9669,C9669,M$2:M9669,1)=1,1,0),"")</f>
        <v/>
      </c>
      <c r="S9669" s="0" t="str">
        <f aca="false">IF(L9669=1,IF(COUNTIFS(C$2:C9669,C9669,L$2:L9669,1)=1,1,0),"")</f>
        <v/>
      </c>
      <c r="T9669" s="38" t="str">
        <f aca="false">IF(N9669="","",N9669+ROW()/10000000)</f>
        <v/>
      </c>
      <c r="U9669" s="0" t="str">
        <f aca="false">IF(G9669=1,IF(B9669="",1,0),"")</f>
        <v/>
      </c>
    </row>
    <row r="9670" customFormat="false" ht="15" hidden="false" customHeight="false" outlineLevel="0" collapsed="false">
      <c r="A9670" s="35"/>
      <c r="B9670" s="35"/>
      <c r="G9670" s="0" t="str">
        <f aca="false">IF(A9670="","",IF(AND(A9670&gt;=Debut,A9670&lt;Fin),1,0))</f>
        <v/>
      </c>
      <c r="H9670" s="0" t="str">
        <f aca="false">IF(G9670=1,INT(ROUND((A9670-Debut)*86400,0)/600),"")</f>
        <v/>
      </c>
      <c r="I9670" s="0" t="str">
        <f aca="false">IF(G9670=1,INT(ROUND((A9670-Debut)*86400,0)/3600),"")</f>
        <v/>
      </c>
      <c r="J9670" s="0" t="str">
        <f aca="false">IF(OR(A9670="",B9670=""),"",ROUND((B9670-A9670)*86400,0))</f>
        <v/>
      </c>
      <c r="K9670" s="37" t="str">
        <f aca="false">IF(G9670=1,IF(COUNTIFS($C:$C,C9670,$G:$G,1,$A:$A,"&gt;="&amp;(A9670-FenetreInterm/86400),$A:$A,"&lt;="&amp;A9670)&gt;=NbInterm,1,0),"")</f>
        <v/>
      </c>
      <c r="L9670" s="37" t="str">
        <f aca="false">IF(G9670=1,IF(B9670="",0,IF(J9670&lt;SeuilFugitive,1,0)),"")</f>
        <v/>
      </c>
      <c r="M9670" s="37" t="str">
        <f aca="false">IF(G9670=1,IF(B9670="",IF((Fin-A9670)*24&gt;SeuilFigee,1,0),IF(J9670&gt;SeuilFigee*3600,1,0)),"")</f>
        <v/>
      </c>
      <c r="N9670" s="0" t="str">
        <f aca="false">IF(G9670=1,IF(COUNTIF(H$2:H9670,H9670)=1,COUNTIF($H:$H,H9670),""),"")</f>
        <v/>
      </c>
      <c r="O9670" s="0" t="str">
        <f aca="false">IF(G9670=1,IF(COUNTIF(I$2:I9670,I9670)=1,COUNTIF($I:$I,I9670),""),"")</f>
        <v/>
      </c>
      <c r="P9670" s="38" t="str">
        <f aca="false">IF(G9670=1,IF(COUNTIFS(C$2:C9670,C9670,G$2:G9670,1)=1,COUNTIFS($C:$C,C9670,$G:$G,1)+ROW()/10000000,""),"")</f>
        <v/>
      </c>
      <c r="Q9670" s="0" t="str">
        <f aca="false">IF(K9670=1,IF(COUNTIFS(C$2:C9670,C9670,K$2:K9670,1)=1,1,0),"")</f>
        <v/>
      </c>
      <c r="R9670" s="0" t="str">
        <f aca="false">IF(M9670=1,IF(COUNTIFS(C$2:C9670,C9670,M$2:M9670,1)=1,1,0),"")</f>
        <v/>
      </c>
      <c r="S9670" s="0" t="str">
        <f aca="false">IF(L9670=1,IF(COUNTIFS(C$2:C9670,C9670,L$2:L9670,1)=1,1,0),"")</f>
        <v/>
      </c>
      <c r="T9670" s="38" t="str">
        <f aca="false">IF(N9670="","",N9670+ROW()/10000000)</f>
        <v/>
      </c>
      <c r="U9670" s="0" t="str">
        <f aca="false">IF(G9670=1,IF(B9670="",1,0),"")</f>
        <v/>
      </c>
    </row>
    <row r="9671" customFormat="false" ht="15" hidden="false" customHeight="false" outlineLevel="0" collapsed="false">
      <c r="A9671" s="35"/>
      <c r="B9671" s="35"/>
      <c r="G9671" s="0" t="str">
        <f aca="false">IF(A9671="","",IF(AND(A9671&gt;=Debut,A9671&lt;Fin),1,0))</f>
        <v/>
      </c>
      <c r="H9671" s="0" t="str">
        <f aca="false">IF(G9671=1,INT(ROUND((A9671-Debut)*86400,0)/600),"")</f>
        <v/>
      </c>
      <c r="I9671" s="0" t="str">
        <f aca="false">IF(G9671=1,INT(ROUND((A9671-Debut)*86400,0)/3600),"")</f>
        <v/>
      </c>
      <c r="J9671" s="0" t="str">
        <f aca="false">IF(OR(A9671="",B9671=""),"",ROUND((B9671-A9671)*86400,0))</f>
        <v/>
      </c>
      <c r="K9671" s="37" t="str">
        <f aca="false">IF(G9671=1,IF(COUNTIFS($C:$C,C9671,$G:$G,1,$A:$A,"&gt;="&amp;(A9671-FenetreInterm/86400),$A:$A,"&lt;="&amp;A9671)&gt;=NbInterm,1,0),"")</f>
        <v/>
      </c>
      <c r="L9671" s="37" t="str">
        <f aca="false">IF(G9671=1,IF(B9671="",0,IF(J9671&lt;SeuilFugitive,1,0)),"")</f>
        <v/>
      </c>
      <c r="M9671" s="37" t="str">
        <f aca="false">IF(G9671=1,IF(B9671="",IF((Fin-A9671)*24&gt;SeuilFigee,1,0),IF(J9671&gt;SeuilFigee*3600,1,0)),"")</f>
        <v/>
      </c>
      <c r="N9671" s="0" t="str">
        <f aca="false">IF(G9671=1,IF(COUNTIF(H$2:H9671,H9671)=1,COUNTIF($H:$H,H9671),""),"")</f>
        <v/>
      </c>
      <c r="O9671" s="0" t="str">
        <f aca="false">IF(G9671=1,IF(COUNTIF(I$2:I9671,I9671)=1,COUNTIF($I:$I,I9671),""),"")</f>
        <v/>
      </c>
      <c r="P9671" s="38" t="str">
        <f aca="false">IF(G9671=1,IF(COUNTIFS(C$2:C9671,C9671,G$2:G9671,1)=1,COUNTIFS($C:$C,C9671,$G:$G,1)+ROW()/10000000,""),"")</f>
        <v/>
      </c>
      <c r="Q9671" s="0" t="str">
        <f aca="false">IF(K9671=1,IF(COUNTIFS(C$2:C9671,C9671,K$2:K9671,1)=1,1,0),"")</f>
        <v/>
      </c>
      <c r="R9671" s="0" t="str">
        <f aca="false">IF(M9671=1,IF(COUNTIFS(C$2:C9671,C9671,M$2:M9671,1)=1,1,0),"")</f>
        <v/>
      </c>
      <c r="S9671" s="0" t="str">
        <f aca="false">IF(L9671=1,IF(COUNTIFS(C$2:C9671,C9671,L$2:L9671,1)=1,1,0),"")</f>
        <v/>
      </c>
      <c r="T9671" s="38" t="str">
        <f aca="false">IF(N9671="","",N9671+ROW()/10000000)</f>
        <v/>
      </c>
      <c r="U9671" s="0" t="str">
        <f aca="false">IF(G9671=1,IF(B9671="",1,0),"")</f>
        <v/>
      </c>
    </row>
    <row r="9672" customFormat="false" ht="15" hidden="false" customHeight="false" outlineLevel="0" collapsed="false">
      <c r="A9672" s="35"/>
      <c r="B9672" s="35"/>
      <c r="G9672" s="0" t="str">
        <f aca="false">IF(A9672="","",IF(AND(A9672&gt;=Debut,A9672&lt;Fin),1,0))</f>
        <v/>
      </c>
      <c r="H9672" s="0" t="str">
        <f aca="false">IF(G9672=1,INT(ROUND((A9672-Debut)*86400,0)/600),"")</f>
        <v/>
      </c>
      <c r="I9672" s="0" t="str">
        <f aca="false">IF(G9672=1,INT(ROUND((A9672-Debut)*86400,0)/3600),"")</f>
        <v/>
      </c>
      <c r="J9672" s="0" t="str">
        <f aca="false">IF(OR(A9672="",B9672=""),"",ROUND((B9672-A9672)*86400,0))</f>
        <v/>
      </c>
      <c r="K9672" s="37" t="str">
        <f aca="false">IF(G9672=1,IF(COUNTIFS($C:$C,C9672,$G:$G,1,$A:$A,"&gt;="&amp;(A9672-FenetreInterm/86400),$A:$A,"&lt;="&amp;A9672)&gt;=NbInterm,1,0),"")</f>
        <v/>
      </c>
      <c r="L9672" s="37" t="str">
        <f aca="false">IF(G9672=1,IF(B9672="",0,IF(J9672&lt;SeuilFugitive,1,0)),"")</f>
        <v/>
      </c>
      <c r="M9672" s="37" t="str">
        <f aca="false">IF(G9672=1,IF(B9672="",IF((Fin-A9672)*24&gt;SeuilFigee,1,0),IF(J9672&gt;SeuilFigee*3600,1,0)),"")</f>
        <v/>
      </c>
      <c r="N9672" s="0" t="str">
        <f aca="false">IF(G9672=1,IF(COUNTIF(H$2:H9672,H9672)=1,COUNTIF($H:$H,H9672),""),"")</f>
        <v/>
      </c>
      <c r="O9672" s="0" t="str">
        <f aca="false">IF(G9672=1,IF(COUNTIF(I$2:I9672,I9672)=1,COUNTIF($I:$I,I9672),""),"")</f>
        <v/>
      </c>
      <c r="P9672" s="38" t="str">
        <f aca="false">IF(G9672=1,IF(COUNTIFS(C$2:C9672,C9672,G$2:G9672,1)=1,COUNTIFS($C:$C,C9672,$G:$G,1)+ROW()/10000000,""),"")</f>
        <v/>
      </c>
      <c r="Q9672" s="0" t="str">
        <f aca="false">IF(K9672=1,IF(COUNTIFS(C$2:C9672,C9672,K$2:K9672,1)=1,1,0),"")</f>
        <v/>
      </c>
      <c r="R9672" s="0" t="str">
        <f aca="false">IF(M9672=1,IF(COUNTIFS(C$2:C9672,C9672,M$2:M9672,1)=1,1,0),"")</f>
        <v/>
      </c>
      <c r="S9672" s="0" t="str">
        <f aca="false">IF(L9672=1,IF(COUNTIFS(C$2:C9672,C9672,L$2:L9672,1)=1,1,0),"")</f>
        <v/>
      </c>
      <c r="T9672" s="38" t="str">
        <f aca="false">IF(N9672="","",N9672+ROW()/10000000)</f>
        <v/>
      </c>
      <c r="U9672" s="0" t="str">
        <f aca="false">IF(G9672=1,IF(B9672="",1,0),"")</f>
        <v/>
      </c>
    </row>
    <row r="9673" customFormat="false" ht="15" hidden="false" customHeight="false" outlineLevel="0" collapsed="false">
      <c r="A9673" s="35"/>
      <c r="B9673" s="35"/>
      <c r="G9673" s="0" t="str">
        <f aca="false">IF(A9673="","",IF(AND(A9673&gt;=Debut,A9673&lt;Fin),1,0))</f>
        <v/>
      </c>
      <c r="H9673" s="0" t="str">
        <f aca="false">IF(G9673=1,INT(ROUND((A9673-Debut)*86400,0)/600),"")</f>
        <v/>
      </c>
      <c r="I9673" s="0" t="str">
        <f aca="false">IF(G9673=1,INT(ROUND((A9673-Debut)*86400,0)/3600),"")</f>
        <v/>
      </c>
      <c r="J9673" s="0" t="str">
        <f aca="false">IF(OR(A9673="",B9673=""),"",ROUND((B9673-A9673)*86400,0))</f>
        <v/>
      </c>
      <c r="K9673" s="37" t="str">
        <f aca="false">IF(G9673=1,IF(COUNTIFS($C:$C,C9673,$G:$G,1,$A:$A,"&gt;="&amp;(A9673-FenetreInterm/86400),$A:$A,"&lt;="&amp;A9673)&gt;=NbInterm,1,0),"")</f>
        <v/>
      </c>
      <c r="L9673" s="37" t="str">
        <f aca="false">IF(G9673=1,IF(B9673="",0,IF(J9673&lt;SeuilFugitive,1,0)),"")</f>
        <v/>
      </c>
      <c r="M9673" s="37" t="str">
        <f aca="false">IF(G9673=1,IF(B9673="",IF((Fin-A9673)*24&gt;SeuilFigee,1,0),IF(J9673&gt;SeuilFigee*3600,1,0)),"")</f>
        <v/>
      </c>
      <c r="N9673" s="0" t="str">
        <f aca="false">IF(G9673=1,IF(COUNTIF(H$2:H9673,H9673)=1,COUNTIF($H:$H,H9673),""),"")</f>
        <v/>
      </c>
      <c r="O9673" s="0" t="str">
        <f aca="false">IF(G9673=1,IF(COUNTIF(I$2:I9673,I9673)=1,COUNTIF($I:$I,I9673),""),"")</f>
        <v/>
      </c>
      <c r="P9673" s="38" t="str">
        <f aca="false">IF(G9673=1,IF(COUNTIFS(C$2:C9673,C9673,G$2:G9673,1)=1,COUNTIFS($C:$C,C9673,$G:$G,1)+ROW()/10000000,""),"")</f>
        <v/>
      </c>
      <c r="Q9673" s="0" t="str">
        <f aca="false">IF(K9673=1,IF(COUNTIFS(C$2:C9673,C9673,K$2:K9673,1)=1,1,0),"")</f>
        <v/>
      </c>
      <c r="R9673" s="0" t="str">
        <f aca="false">IF(M9673=1,IF(COUNTIFS(C$2:C9673,C9673,M$2:M9673,1)=1,1,0),"")</f>
        <v/>
      </c>
      <c r="S9673" s="0" t="str">
        <f aca="false">IF(L9673=1,IF(COUNTIFS(C$2:C9673,C9673,L$2:L9673,1)=1,1,0),"")</f>
        <v/>
      </c>
      <c r="T9673" s="38" t="str">
        <f aca="false">IF(N9673="","",N9673+ROW()/10000000)</f>
        <v/>
      </c>
      <c r="U9673" s="0" t="str">
        <f aca="false">IF(G9673=1,IF(B9673="",1,0),"")</f>
        <v/>
      </c>
    </row>
    <row r="9674" customFormat="false" ht="15" hidden="false" customHeight="false" outlineLevel="0" collapsed="false">
      <c r="A9674" s="35"/>
      <c r="B9674" s="35"/>
      <c r="G9674" s="0" t="str">
        <f aca="false">IF(A9674="","",IF(AND(A9674&gt;=Debut,A9674&lt;Fin),1,0))</f>
        <v/>
      </c>
      <c r="H9674" s="0" t="str">
        <f aca="false">IF(G9674=1,INT(ROUND((A9674-Debut)*86400,0)/600),"")</f>
        <v/>
      </c>
      <c r="I9674" s="0" t="str">
        <f aca="false">IF(G9674=1,INT(ROUND((A9674-Debut)*86400,0)/3600),"")</f>
        <v/>
      </c>
      <c r="J9674" s="0" t="str">
        <f aca="false">IF(OR(A9674="",B9674=""),"",ROUND((B9674-A9674)*86400,0))</f>
        <v/>
      </c>
      <c r="K9674" s="37" t="str">
        <f aca="false">IF(G9674=1,IF(COUNTIFS($C:$C,C9674,$G:$G,1,$A:$A,"&gt;="&amp;(A9674-FenetreInterm/86400),$A:$A,"&lt;="&amp;A9674)&gt;=NbInterm,1,0),"")</f>
        <v/>
      </c>
      <c r="L9674" s="37" t="str">
        <f aca="false">IF(G9674=1,IF(B9674="",0,IF(J9674&lt;SeuilFugitive,1,0)),"")</f>
        <v/>
      </c>
      <c r="M9674" s="37" t="str">
        <f aca="false">IF(G9674=1,IF(B9674="",IF((Fin-A9674)*24&gt;SeuilFigee,1,0),IF(J9674&gt;SeuilFigee*3600,1,0)),"")</f>
        <v/>
      </c>
      <c r="N9674" s="0" t="str">
        <f aca="false">IF(G9674=1,IF(COUNTIF(H$2:H9674,H9674)=1,COUNTIF($H:$H,H9674),""),"")</f>
        <v/>
      </c>
      <c r="O9674" s="0" t="str">
        <f aca="false">IF(G9674=1,IF(COUNTIF(I$2:I9674,I9674)=1,COUNTIF($I:$I,I9674),""),"")</f>
        <v/>
      </c>
      <c r="P9674" s="38" t="str">
        <f aca="false">IF(G9674=1,IF(COUNTIFS(C$2:C9674,C9674,G$2:G9674,1)=1,COUNTIFS($C:$C,C9674,$G:$G,1)+ROW()/10000000,""),"")</f>
        <v/>
      </c>
      <c r="Q9674" s="0" t="str">
        <f aca="false">IF(K9674=1,IF(COUNTIFS(C$2:C9674,C9674,K$2:K9674,1)=1,1,0),"")</f>
        <v/>
      </c>
      <c r="R9674" s="0" t="str">
        <f aca="false">IF(M9674=1,IF(COUNTIFS(C$2:C9674,C9674,M$2:M9674,1)=1,1,0),"")</f>
        <v/>
      </c>
      <c r="S9674" s="0" t="str">
        <f aca="false">IF(L9674=1,IF(COUNTIFS(C$2:C9674,C9674,L$2:L9674,1)=1,1,0),"")</f>
        <v/>
      </c>
      <c r="T9674" s="38" t="str">
        <f aca="false">IF(N9674="","",N9674+ROW()/10000000)</f>
        <v/>
      </c>
      <c r="U9674" s="0" t="str">
        <f aca="false">IF(G9674=1,IF(B9674="",1,0),"")</f>
        <v/>
      </c>
    </row>
    <row r="9675" customFormat="false" ht="15" hidden="false" customHeight="false" outlineLevel="0" collapsed="false">
      <c r="A9675" s="35"/>
      <c r="B9675" s="35"/>
      <c r="G9675" s="0" t="str">
        <f aca="false">IF(A9675="","",IF(AND(A9675&gt;=Debut,A9675&lt;Fin),1,0))</f>
        <v/>
      </c>
      <c r="H9675" s="0" t="str">
        <f aca="false">IF(G9675=1,INT(ROUND((A9675-Debut)*86400,0)/600),"")</f>
        <v/>
      </c>
      <c r="I9675" s="0" t="str">
        <f aca="false">IF(G9675=1,INT(ROUND((A9675-Debut)*86400,0)/3600),"")</f>
        <v/>
      </c>
      <c r="J9675" s="0" t="str">
        <f aca="false">IF(OR(A9675="",B9675=""),"",ROUND((B9675-A9675)*86400,0))</f>
        <v/>
      </c>
      <c r="K9675" s="37" t="str">
        <f aca="false">IF(G9675=1,IF(COUNTIFS($C:$C,C9675,$G:$G,1,$A:$A,"&gt;="&amp;(A9675-FenetreInterm/86400),$A:$A,"&lt;="&amp;A9675)&gt;=NbInterm,1,0),"")</f>
        <v/>
      </c>
      <c r="L9675" s="37" t="str">
        <f aca="false">IF(G9675=1,IF(B9675="",0,IF(J9675&lt;SeuilFugitive,1,0)),"")</f>
        <v/>
      </c>
      <c r="M9675" s="37" t="str">
        <f aca="false">IF(G9675=1,IF(B9675="",IF((Fin-A9675)*24&gt;SeuilFigee,1,0),IF(J9675&gt;SeuilFigee*3600,1,0)),"")</f>
        <v/>
      </c>
      <c r="N9675" s="0" t="str">
        <f aca="false">IF(G9675=1,IF(COUNTIF(H$2:H9675,H9675)=1,COUNTIF($H:$H,H9675),""),"")</f>
        <v/>
      </c>
      <c r="O9675" s="0" t="str">
        <f aca="false">IF(G9675=1,IF(COUNTIF(I$2:I9675,I9675)=1,COUNTIF($I:$I,I9675),""),"")</f>
        <v/>
      </c>
      <c r="P9675" s="38" t="str">
        <f aca="false">IF(G9675=1,IF(COUNTIFS(C$2:C9675,C9675,G$2:G9675,1)=1,COUNTIFS($C:$C,C9675,$G:$G,1)+ROW()/10000000,""),"")</f>
        <v/>
      </c>
      <c r="Q9675" s="0" t="str">
        <f aca="false">IF(K9675=1,IF(COUNTIFS(C$2:C9675,C9675,K$2:K9675,1)=1,1,0),"")</f>
        <v/>
      </c>
      <c r="R9675" s="0" t="str">
        <f aca="false">IF(M9675=1,IF(COUNTIFS(C$2:C9675,C9675,M$2:M9675,1)=1,1,0),"")</f>
        <v/>
      </c>
      <c r="S9675" s="0" t="str">
        <f aca="false">IF(L9675=1,IF(COUNTIFS(C$2:C9675,C9675,L$2:L9675,1)=1,1,0),"")</f>
        <v/>
      </c>
      <c r="T9675" s="38" t="str">
        <f aca="false">IF(N9675="","",N9675+ROW()/10000000)</f>
        <v/>
      </c>
      <c r="U9675" s="0" t="str">
        <f aca="false">IF(G9675=1,IF(B9675="",1,0),"")</f>
        <v/>
      </c>
    </row>
    <row r="9676" customFormat="false" ht="15" hidden="false" customHeight="false" outlineLevel="0" collapsed="false">
      <c r="A9676" s="35"/>
      <c r="B9676" s="35"/>
      <c r="G9676" s="0" t="str">
        <f aca="false">IF(A9676="","",IF(AND(A9676&gt;=Debut,A9676&lt;Fin),1,0))</f>
        <v/>
      </c>
      <c r="H9676" s="0" t="str">
        <f aca="false">IF(G9676=1,INT(ROUND((A9676-Debut)*86400,0)/600),"")</f>
        <v/>
      </c>
      <c r="I9676" s="0" t="str">
        <f aca="false">IF(G9676=1,INT(ROUND((A9676-Debut)*86400,0)/3600),"")</f>
        <v/>
      </c>
      <c r="J9676" s="0" t="str">
        <f aca="false">IF(OR(A9676="",B9676=""),"",ROUND((B9676-A9676)*86400,0))</f>
        <v/>
      </c>
      <c r="K9676" s="37" t="str">
        <f aca="false">IF(G9676=1,IF(COUNTIFS($C:$C,C9676,$G:$G,1,$A:$A,"&gt;="&amp;(A9676-FenetreInterm/86400),$A:$A,"&lt;="&amp;A9676)&gt;=NbInterm,1,0),"")</f>
        <v/>
      </c>
      <c r="L9676" s="37" t="str">
        <f aca="false">IF(G9676=1,IF(B9676="",0,IF(J9676&lt;SeuilFugitive,1,0)),"")</f>
        <v/>
      </c>
      <c r="M9676" s="37" t="str">
        <f aca="false">IF(G9676=1,IF(B9676="",IF((Fin-A9676)*24&gt;SeuilFigee,1,0),IF(J9676&gt;SeuilFigee*3600,1,0)),"")</f>
        <v/>
      </c>
      <c r="N9676" s="0" t="str">
        <f aca="false">IF(G9676=1,IF(COUNTIF(H$2:H9676,H9676)=1,COUNTIF($H:$H,H9676),""),"")</f>
        <v/>
      </c>
      <c r="O9676" s="0" t="str">
        <f aca="false">IF(G9676=1,IF(COUNTIF(I$2:I9676,I9676)=1,COUNTIF($I:$I,I9676),""),"")</f>
        <v/>
      </c>
      <c r="P9676" s="38" t="str">
        <f aca="false">IF(G9676=1,IF(COUNTIFS(C$2:C9676,C9676,G$2:G9676,1)=1,COUNTIFS($C:$C,C9676,$G:$G,1)+ROW()/10000000,""),"")</f>
        <v/>
      </c>
      <c r="Q9676" s="0" t="str">
        <f aca="false">IF(K9676=1,IF(COUNTIFS(C$2:C9676,C9676,K$2:K9676,1)=1,1,0),"")</f>
        <v/>
      </c>
      <c r="R9676" s="0" t="str">
        <f aca="false">IF(M9676=1,IF(COUNTIFS(C$2:C9676,C9676,M$2:M9676,1)=1,1,0),"")</f>
        <v/>
      </c>
      <c r="S9676" s="0" t="str">
        <f aca="false">IF(L9676=1,IF(COUNTIFS(C$2:C9676,C9676,L$2:L9676,1)=1,1,0),"")</f>
        <v/>
      </c>
      <c r="T9676" s="38" t="str">
        <f aca="false">IF(N9676="","",N9676+ROW()/10000000)</f>
        <v/>
      </c>
      <c r="U9676" s="0" t="str">
        <f aca="false">IF(G9676=1,IF(B9676="",1,0),"")</f>
        <v/>
      </c>
    </row>
    <row r="9677" customFormat="false" ht="15" hidden="false" customHeight="false" outlineLevel="0" collapsed="false">
      <c r="A9677" s="35"/>
      <c r="B9677" s="35"/>
      <c r="G9677" s="0" t="str">
        <f aca="false">IF(A9677="","",IF(AND(A9677&gt;=Debut,A9677&lt;Fin),1,0))</f>
        <v/>
      </c>
      <c r="H9677" s="0" t="str">
        <f aca="false">IF(G9677=1,INT(ROUND((A9677-Debut)*86400,0)/600),"")</f>
        <v/>
      </c>
      <c r="I9677" s="0" t="str">
        <f aca="false">IF(G9677=1,INT(ROUND((A9677-Debut)*86400,0)/3600),"")</f>
        <v/>
      </c>
      <c r="J9677" s="0" t="str">
        <f aca="false">IF(OR(A9677="",B9677=""),"",ROUND((B9677-A9677)*86400,0))</f>
        <v/>
      </c>
      <c r="K9677" s="37" t="str">
        <f aca="false">IF(G9677=1,IF(COUNTIFS($C:$C,C9677,$G:$G,1,$A:$A,"&gt;="&amp;(A9677-FenetreInterm/86400),$A:$A,"&lt;="&amp;A9677)&gt;=NbInterm,1,0),"")</f>
        <v/>
      </c>
      <c r="L9677" s="37" t="str">
        <f aca="false">IF(G9677=1,IF(B9677="",0,IF(J9677&lt;SeuilFugitive,1,0)),"")</f>
        <v/>
      </c>
      <c r="M9677" s="37" t="str">
        <f aca="false">IF(G9677=1,IF(B9677="",IF((Fin-A9677)*24&gt;SeuilFigee,1,0),IF(J9677&gt;SeuilFigee*3600,1,0)),"")</f>
        <v/>
      </c>
      <c r="N9677" s="0" t="str">
        <f aca="false">IF(G9677=1,IF(COUNTIF(H$2:H9677,H9677)=1,COUNTIF($H:$H,H9677),""),"")</f>
        <v/>
      </c>
      <c r="O9677" s="0" t="str">
        <f aca="false">IF(G9677=1,IF(COUNTIF(I$2:I9677,I9677)=1,COUNTIF($I:$I,I9677),""),"")</f>
        <v/>
      </c>
      <c r="P9677" s="38" t="str">
        <f aca="false">IF(G9677=1,IF(COUNTIFS(C$2:C9677,C9677,G$2:G9677,1)=1,COUNTIFS($C:$C,C9677,$G:$G,1)+ROW()/10000000,""),"")</f>
        <v/>
      </c>
      <c r="Q9677" s="0" t="str">
        <f aca="false">IF(K9677=1,IF(COUNTIFS(C$2:C9677,C9677,K$2:K9677,1)=1,1,0),"")</f>
        <v/>
      </c>
      <c r="R9677" s="0" t="str">
        <f aca="false">IF(M9677=1,IF(COUNTIFS(C$2:C9677,C9677,M$2:M9677,1)=1,1,0),"")</f>
        <v/>
      </c>
      <c r="S9677" s="0" t="str">
        <f aca="false">IF(L9677=1,IF(COUNTIFS(C$2:C9677,C9677,L$2:L9677,1)=1,1,0),"")</f>
        <v/>
      </c>
      <c r="T9677" s="38" t="str">
        <f aca="false">IF(N9677="","",N9677+ROW()/10000000)</f>
        <v/>
      </c>
      <c r="U9677" s="0" t="str">
        <f aca="false">IF(G9677=1,IF(B9677="",1,0),"")</f>
        <v/>
      </c>
    </row>
    <row r="9678" customFormat="false" ht="15" hidden="false" customHeight="false" outlineLevel="0" collapsed="false">
      <c r="A9678" s="35"/>
      <c r="B9678" s="35"/>
      <c r="G9678" s="0" t="str">
        <f aca="false">IF(A9678="","",IF(AND(A9678&gt;=Debut,A9678&lt;Fin),1,0))</f>
        <v/>
      </c>
      <c r="H9678" s="0" t="str">
        <f aca="false">IF(G9678=1,INT(ROUND((A9678-Debut)*86400,0)/600),"")</f>
        <v/>
      </c>
      <c r="I9678" s="0" t="str">
        <f aca="false">IF(G9678=1,INT(ROUND((A9678-Debut)*86400,0)/3600),"")</f>
        <v/>
      </c>
      <c r="J9678" s="0" t="str">
        <f aca="false">IF(OR(A9678="",B9678=""),"",ROUND((B9678-A9678)*86400,0))</f>
        <v/>
      </c>
      <c r="K9678" s="37" t="str">
        <f aca="false">IF(G9678=1,IF(COUNTIFS($C:$C,C9678,$G:$G,1,$A:$A,"&gt;="&amp;(A9678-FenetreInterm/86400),$A:$A,"&lt;="&amp;A9678)&gt;=NbInterm,1,0),"")</f>
        <v/>
      </c>
      <c r="L9678" s="37" t="str">
        <f aca="false">IF(G9678=1,IF(B9678="",0,IF(J9678&lt;SeuilFugitive,1,0)),"")</f>
        <v/>
      </c>
      <c r="M9678" s="37" t="str">
        <f aca="false">IF(G9678=1,IF(B9678="",IF((Fin-A9678)*24&gt;SeuilFigee,1,0),IF(J9678&gt;SeuilFigee*3600,1,0)),"")</f>
        <v/>
      </c>
      <c r="N9678" s="0" t="str">
        <f aca="false">IF(G9678=1,IF(COUNTIF(H$2:H9678,H9678)=1,COUNTIF($H:$H,H9678),""),"")</f>
        <v/>
      </c>
      <c r="O9678" s="0" t="str">
        <f aca="false">IF(G9678=1,IF(COUNTIF(I$2:I9678,I9678)=1,COUNTIF($I:$I,I9678),""),"")</f>
        <v/>
      </c>
      <c r="P9678" s="38" t="str">
        <f aca="false">IF(G9678=1,IF(COUNTIFS(C$2:C9678,C9678,G$2:G9678,1)=1,COUNTIFS($C:$C,C9678,$G:$G,1)+ROW()/10000000,""),"")</f>
        <v/>
      </c>
      <c r="Q9678" s="0" t="str">
        <f aca="false">IF(K9678=1,IF(COUNTIFS(C$2:C9678,C9678,K$2:K9678,1)=1,1,0),"")</f>
        <v/>
      </c>
      <c r="R9678" s="0" t="str">
        <f aca="false">IF(M9678=1,IF(COUNTIFS(C$2:C9678,C9678,M$2:M9678,1)=1,1,0),"")</f>
        <v/>
      </c>
      <c r="S9678" s="0" t="str">
        <f aca="false">IF(L9678=1,IF(COUNTIFS(C$2:C9678,C9678,L$2:L9678,1)=1,1,0),"")</f>
        <v/>
      </c>
      <c r="T9678" s="38" t="str">
        <f aca="false">IF(N9678="","",N9678+ROW()/10000000)</f>
        <v/>
      </c>
      <c r="U9678" s="0" t="str">
        <f aca="false">IF(G9678=1,IF(B9678="",1,0),"")</f>
        <v/>
      </c>
    </row>
    <row r="9679" customFormat="false" ht="15" hidden="false" customHeight="false" outlineLevel="0" collapsed="false">
      <c r="A9679" s="35"/>
      <c r="B9679" s="35"/>
      <c r="G9679" s="0" t="str">
        <f aca="false">IF(A9679="","",IF(AND(A9679&gt;=Debut,A9679&lt;Fin),1,0))</f>
        <v/>
      </c>
      <c r="H9679" s="0" t="str">
        <f aca="false">IF(G9679=1,INT(ROUND((A9679-Debut)*86400,0)/600),"")</f>
        <v/>
      </c>
      <c r="I9679" s="0" t="str">
        <f aca="false">IF(G9679=1,INT(ROUND((A9679-Debut)*86400,0)/3600),"")</f>
        <v/>
      </c>
      <c r="J9679" s="0" t="str">
        <f aca="false">IF(OR(A9679="",B9679=""),"",ROUND((B9679-A9679)*86400,0))</f>
        <v/>
      </c>
      <c r="K9679" s="37" t="str">
        <f aca="false">IF(G9679=1,IF(COUNTIFS($C:$C,C9679,$G:$G,1,$A:$A,"&gt;="&amp;(A9679-FenetreInterm/86400),$A:$A,"&lt;="&amp;A9679)&gt;=NbInterm,1,0),"")</f>
        <v/>
      </c>
      <c r="L9679" s="37" t="str">
        <f aca="false">IF(G9679=1,IF(B9679="",0,IF(J9679&lt;SeuilFugitive,1,0)),"")</f>
        <v/>
      </c>
      <c r="M9679" s="37" t="str">
        <f aca="false">IF(G9679=1,IF(B9679="",IF((Fin-A9679)*24&gt;SeuilFigee,1,0),IF(J9679&gt;SeuilFigee*3600,1,0)),"")</f>
        <v/>
      </c>
      <c r="N9679" s="0" t="str">
        <f aca="false">IF(G9679=1,IF(COUNTIF(H$2:H9679,H9679)=1,COUNTIF($H:$H,H9679),""),"")</f>
        <v/>
      </c>
      <c r="O9679" s="0" t="str">
        <f aca="false">IF(G9679=1,IF(COUNTIF(I$2:I9679,I9679)=1,COUNTIF($I:$I,I9679),""),"")</f>
        <v/>
      </c>
      <c r="P9679" s="38" t="str">
        <f aca="false">IF(G9679=1,IF(COUNTIFS(C$2:C9679,C9679,G$2:G9679,1)=1,COUNTIFS($C:$C,C9679,$G:$G,1)+ROW()/10000000,""),"")</f>
        <v/>
      </c>
      <c r="Q9679" s="0" t="str">
        <f aca="false">IF(K9679=1,IF(COUNTIFS(C$2:C9679,C9679,K$2:K9679,1)=1,1,0),"")</f>
        <v/>
      </c>
      <c r="R9679" s="0" t="str">
        <f aca="false">IF(M9679=1,IF(COUNTIFS(C$2:C9679,C9679,M$2:M9679,1)=1,1,0),"")</f>
        <v/>
      </c>
      <c r="S9679" s="0" t="str">
        <f aca="false">IF(L9679=1,IF(COUNTIFS(C$2:C9679,C9679,L$2:L9679,1)=1,1,0),"")</f>
        <v/>
      </c>
      <c r="T9679" s="38" t="str">
        <f aca="false">IF(N9679="","",N9679+ROW()/10000000)</f>
        <v/>
      </c>
      <c r="U9679" s="0" t="str">
        <f aca="false">IF(G9679=1,IF(B9679="",1,0),"")</f>
        <v/>
      </c>
    </row>
    <row r="9680" customFormat="false" ht="15" hidden="false" customHeight="false" outlineLevel="0" collapsed="false">
      <c r="A9680" s="35"/>
      <c r="B9680" s="35"/>
      <c r="G9680" s="0" t="str">
        <f aca="false">IF(A9680="","",IF(AND(A9680&gt;=Debut,A9680&lt;Fin),1,0))</f>
        <v/>
      </c>
      <c r="H9680" s="0" t="str">
        <f aca="false">IF(G9680=1,INT(ROUND((A9680-Debut)*86400,0)/600),"")</f>
        <v/>
      </c>
      <c r="I9680" s="0" t="str">
        <f aca="false">IF(G9680=1,INT(ROUND((A9680-Debut)*86400,0)/3600),"")</f>
        <v/>
      </c>
      <c r="J9680" s="0" t="str">
        <f aca="false">IF(OR(A9680="",B9680=""),"",ROUND((B9680-A9680)*86400,0))</f>
        <v/>
      </c>
      <c r="K9680" s="37" t="str">
        <f aca="false">IF(G9680=1,IF(COUNTIFS($C:$C,C9680,$G:$G,1,$A:$A,"&gt;="&amp;(A9680-FenetreInterm/86400),$A:$A,"&lt;="&amp;A9680)&gt;=NbInterm,1,0),"")</f>
        <v/>
      </c>
      <c r="L9680" s="37" t="str">
        <f aca="false">IF(G9680=1,IF(B9680="",0,IF(J9680&lt;SeuilFugitive,1,0)),"")</f>
        <v/>
      </c>
      <c r="M9680" s="37" t="str">
        <f aca="false">IF(G9680=1,IF(B9680="",IF((Fin-A9680)*24&gt;SeuilFigee,1,0),IF(J9680&gt;SeuilFigee*3600,1,0)),"")</f>
        <v/>
      </c>
      <c r="N9680" s="0" t="str">
        <f aca="false">IF(G9680=1,IF(COUNTIF(H$2:H9680,H9680)=1,COUNTIF($H:$H,H9680),""),"")</f>
        <v/>
      </c>
      <c r="O9680" s="0" t="str">
        <f aca="false">IF(G9680=1,IF(COUNTIF(I$2:I9680,I9680)=1,COUNTIF($I:$I,I9680),""),"")</f>
        <v/>
      </c>
      <c r="P9680" s="38" t="str">
        <f aca="false">IF(G9680=1,IF(COUNTIFS(C$2:C9680,C9680,G$2:G9680,1)=1,COUNTIFS($C:$C,C9680,$G:$G,1)+ROW()/10000000,""),"")</f>
        <v/>
      </c>
      <c r="Q9680" s="0" t="str">
        <f aca="false">IF(K9680=1,IF(COUNTIFS(C$2:C9680,C9680,K$2:K9680,1)=1,1,0),"")</f>
        <v/>
      </c>
      <c r="R9680" s="0" t="str">
        <f aca="false">IF(M9680=1,IF(COUNTIFS(C$2:C9680,C9680,M$2:M9680,1)=1,1,0),"")</f>
        <v/>
      </c>
      <c r="S9680" s="0" t="str">
        <f aca="false">IF(L9680=1,IF(COUNTIFS(C$2:C9680,C9680,L$2:L9680,1)=1,1,0),"")</f>
        <v/>
      </c>
      <c r="T9680" s="38" t="str">
        <f aca="false">IF(N9680="","",N9680+ROW()/10000000)</f>
        <v/>
      </c>
      <c r="U9680" s="0" t="str">
        <f aca="false">IF(G9680=1,IF(B9680="",1,0),"")</f>
        <v/>
      </c>
    </row>
    <row r="9681" customFormat="false" ht="15" hidden="false" customHeight="false" outlineLevel="0" collapsed="false">
      <c r="A9681" s="35"/>
      <c r="B9681" s="35"/>
      <c r="G9681" s="0" t="str">
        <f aca="false">IF(A9681="","",IF(AND(A9681&gt;=Debut,A9681&lt;Fin),1,0))</f>
        <v/>
      </c>
      <c r="H9681" s="0" t="str">
        <f aca="false">IF(G9681=1,INT(ROUND((A9681-Debut)*86400,0)/600),"")</f>
        <v/>
      </c>
      <c r="I9681" s="0" t="str">
        <f aca="false">IF(G9681=1,INT(ROUND((A9681-Debut)*86400,0)/3600),"")</f>
        <v/>
      </c>
      <c r="J9681" s="0" t="str">
        <f aca="false">IF(OR(A9681="",B9681=""),"",ROUND((B9681-A9681)*86400,0))</f>
        <v/>
      </c>
      <c r="K9681" s="37" t="str">
        <f aca="false">IF(G9681=1,IF(COUNTIFS($C:$C,C9681,$G:$G,1,$A:$A,"&gt;="&amp;(A9681-FenetreInterm/86400),$A:$A,"&lt;="&amp;A9681)&gt;=NbInterm,1,0),"")</f>
        <v/>
      </c>
      <c r="L9681" s="37" t="str">
        <f aca="false">IF(G9681=1,IF(B9681="",0,IF(J9681&lt;SeuilFugitive,1,0)),"")</f>
        <v/>
      </c>
      <c r="M9681" s="37" t="str">
        <f aca="false">IF(G9681=1,IF(B9681="",IF((Fin-A9681)*24&gt;SeuilFigee,1,0),IF(J9681&gt;SeuilFigee*3600,1,0)),"")</f>
        <v/>
      </c>
      <c r="N9681" s="0" t="str">
        <f aca="false">IF(G9681=1,IF(COUNTIF(H$2:H9681,H9681)=1,COUNTIF($H:$H,H9681),""),"")</f>
        <v/>
      </c>
      <c r="O9681" s="0" t="str">
        <f aca="false">IF(G9681=1,IF(COUNTIF(I$2:I9681,I9681)=1,COUNTIF($I:$I,I9681),""),"")</f>
        <v/>
      </c>
      <c r="P9681" s="38" t="str">
        <f aca="false">IF(G9681=1,IF(COUNTIFS(C$2:C9681,C9681,G$2:G9681,1)=1,COUNTIFS($C:$C,C9681,$G:$G,1)+ROW()/10000000,""),"")</f>
        <v/>
      </c>
      <c r="Q9681" s="0" t="str">
        <f aca="false">IF(K9681=1,IF(COUNTIFS(C$2:C9681,C9681,K$2:K9681,1)=1,1,0),"")</f>
        <v/>
      </c>
      <c r="R9681" s="0" t="str">
        <f aca="false">IF(M9681=1,IF(COUNTIFS(C$2:C9681,C9681,M$2:M9681,1)=1,1,0),"")</f>
        <v/>
      </c>
      <c r="S9681" s="0" t="str">
        <f aca="false">IF(L9681=1,IF(COUNTIFS(C$2:C9681,C9681,L$2:L9681,1)=1,1,0),"")</f>
        <v/>
      </c>
      <c r="T9681" s="38" t="str">
        <f aca="false">IF(N9681="","",N9681+ROW()/10000000)</f>
        <v/>
      </c>
      <c r="U9681" s="0" t="str">
        <f aca="false">IF(G9681=1,IF(B9681="",1,0),"")</f>
        <v/>
      </c>
    </row>
    <row r="9682" customFormat="false" ht="15" hidden="false" customHeight="false" outlineLevel="0" collapsed="false">
      <c r="A9682" s="35"/>
      <c r="B9682" s="35"/>
      <c r="G9682" s="0" t="str">
        <f aca="false">IF(A9682="","",IF(AND(A9682&gt;=Debut,A9682&lt;Fin),1,0))</f>
        <v/>
      </c>
      <c r="H9682" s="0" t="str">
        <f aca="false">IF(G9682=1,INT(ROUND((A9682-Debut)*86400,0)/600),"")</f>
        <v/>
      </c>
      <c r="I9682" s="0" t="str">
        <f aca="false">IF(G9682=1,INT(ROUND((A9682-Debut)*86400,0)/3600),"")</f>
        <v/>
      </c>
      <c r="J9682" s="0" t="str">
        <f aca="false">IF(OR(A9682="",B9682=""),"",ROUND((B9682-A9682)*86400,0))</f>
        <v/>
      </c>
      <c r="K9682" s="37" t="str">
        <f aca="false">IF(G9682=1,IF(COUNTIFS($C:$C,C9682,$G:$G,1,$A:$A,"&gt;="&amp;(A9682-FenetreInterm/86400),$A:$A,"&lt;="&amp;A9682)&gt;=NbInterm,1,0),"")</f>
        <v/>
      </c>
      <c r="L9682" s="37" t="str">
        <f aca="false">IF(G9682=1,IF(B9682="",0,IF(J9682&lt;SeuilFugitive,1,0)),"")</f>
        <v/>
      </c>
      <c r="M9682" s="37" t="str">
        <f aca="false">IF(G9682=1,IF(B9682="",IF((Fin-A9682)*24&gt;SeuilFigee,1,0),IF(J9682&gt;SeuilFigee*3600,1,0)),"")</f>
        <v/>
      </c>
      <c r="N9682" s="0" t="str">
        <f aca="false">IF(G9682=1,IF(COUNTIF(H$2:H9682,H9682)=1,COUNTIF($H:$H,H9682),""),"")</f>
        <v/>
      </c>
      <c r="O9682" s="0" t="str">
        <f aca="false">IF(G9682=1,IF(COUNTIF(I$2:I9682,I9682)=1,COUNTIF($I:$I,I9682),""),"")</f>
        <v/>
      </c>
      <c r="P9682" s="38" t="str">
        <f aca="false">IF(G9682=1,IF(COUNTIFS(C$2:C9682,C9682,G$2:G9682,1)=1,COUNTIFS($C:$C,C9682,$G:$G,1)+ROW()/10000000,""),"")</f>
        <v/>
      </c>
      <c r="Q9682" s="0" t="str">
        <f aca="false">IF(K9682=1,IF(COUNTIFS(C$2:C9682,C9682,K$2:K9682,1)=1,1,0),"")</f>
        <v/>
      </c>
      <c r="R9682" s="0" t="str">
        <f aca="false">IF(M9682=1,IF(COUNTIFS(C$2:C9682,C9682,M$2:M9682,1)=1,1,0),"")</f>
        <v/>
      </c>
      <c r="S9682" s="0" t="str">
        <f aca="false">IF(L9682=1,IF(COUNTIFS(C$2:C9682,C9682,L$2:L9682,1)=1,1,0),"")</f>
        <v/>
      </c>
      <c r="T9682" s="38" t="str">
        <f aca="false">IF(N9682="","",N9682+ROW()/10000000)</f>
        <v/>
      </c>
      <c r="U9682" s="0" t="str">
        <f aca="false">IF(G9682=1,IF(B9682="",1,0),"")</f>
        <v/>
      </c>
    </row>
    <row r="9683" customFormat="false" ht="15" hidden="false" customHeight="false" outlineLevel="0" collapsed="false">
      <c r="A9683" s="35"/>
      <c r="B9683" s="35"/>
      <c r="G9683" s="0" t="str">
        <f aca="false">IF(A9683="","",IF(AND(A9683&gt;=Debut,A9683&lt;Fin),1,0))</f>
        <v/>
      </c>
      <c r="H9683" s="0" t="str">
        <f aca="false">IF(G9683=1,INT(ROUND((A9683-Debut)*86400,0)/600),"")</f>
        <v/>
      </c>
      <c r="I9683" s="0" t="str">
        <f aca="false">IF(G9683=1,INT(ROUND((A9683-Debut)*86400,0)/3600),"")</f>
        <v/>
      </c>
      <c r="J9683" s="0" t="str">
        <f aca="false">IF(OR(A9683="",B9683=""),"",ROUND((B9683-A9683)*86400,0))</f>
        <v/>
      </c>
      <c r="K9683" s="37" t="str">
        <f aca="false">IF(G9683=1,IF(COUNTIFS($C:$C,C9683,$G:$G,1,$A:$A,"&gt;="&amp;(A9683-FenetreInterm/86400),$A:$A,"&lt;="&amp;A9683)&gt;=NbInterm,1,0),"")</f>
        <v/>
      </c>
      <c r="L9683" s="37" t="str">
        <f aca="false">IF(G9683=1,IF(B9683="",0,IF(J9683&lt;SeuilFugitive,1,0)),"")</f>
        <v/>
      </c>
      <c r="M9683" s="37" t="str">
        <f aca="false">IF(G9683=1,IF(B9683="",IF((Fin-A9683)*24&gt;SeuilFigee,1,0),IF(J9683&gt;SeuilFigee*3600,1,0)),"")</f>
        <v/>
      </c>
      <c r="N9683" s="0" t="str">
        <f aca="false">IF(G9683=1,IF(COUNTIF(H$2:H9683,H9683)=1,COUNTIF($H:$H,H9683),""),"")</f>
        <v/>
      </c>
      <c r="O9683" s="0" t="str">
        <f aca="false">IF(G9683=1,IF(COUNTIF(I$2:I9683,I9683)=1,COUNTIF($I:$I,I9683),""),"")</f>
        <v/>
      </c>
      <c r="P9683" s="38" t="str">
        <f aca="false">IF(G9683=1,IF(COUNTIFS(C$2:C9683,C9683,G$2:G9683,1)=1,COUNTIFS($C:$C,C9683,$G:$G,1)+ROW()/10000000,""),"")</f>
        <v/>
      </c>
      <c r="Q9683" s="0" t="str">
        <f aca="false">IF(K9683=1,IF(COUNTIFS(C$2:C9683,C9683,K$2:K9683,1)=1,1,0),"")</f>
        <v/>
      </c>
      <c r="R9683" s="0" t="str">
        <f aca="false">IF(M9683=1,IF(COUNTIFS(C$2:C9683,C9683,M$2:M9683,1)=1,1,0),"")</f>
        <v/>
      </c>
      <c r="S9683" s="0" t="str">
        <f aca="false">IF(L9683=1,IF(COUNTIFS(C$2:C9683,C9683,L$2:L9683,1)=1,1,0),"")</f>
        <v/>
      </c>
      <c r="T9683" s="38" t="str">
        <f aca="false">IF(N9683="","",N9683+ROW()/10000000)</f>
        <v/>
      </c>
      <c r="U9683" s="0" t="str">
        <f aca="false">IF(G9683=1,IF(B9683="",1,0),"")</f>
        <v/>
      </c>
    </row>
    <row r="9684" customFormat="false" ht="15" hidden="false" customHeight="false" outlineLevel="0" collapsed="false">
      <c r="A9684" s="35"/>
      <c r="B9684" s="35"/>
      <c r="G9684" s="0" t="str">
        <f aca="false">IF(A9684="","",IF(AND(A9684&gt;=Debut,A9684&lt;Fin),1,0))</f>
        <v/>
      </c>
      <c r="H9684" s="0" t="str">
        <f aca="false">IF(G9684=1,INT(ROUND((A9684-Debut)*86400,0)/600),"")</f>
        <v/>
      </c>
      <c r="I9684" s="0" t="str">
        <f aca="false">IF(G9684=1,INT(ROUND((A9684-Debut)*86400,0)/3600),"")</f>
        <v/>
      </c>
      <c r="J9684" s="0" t="str">
        <f aca="false">IF(OR(A9684="",B9684=""),"",ROUND((B9684-A9684)*86400,0))</f>
        <v/>
      </c>
      <c r="K9684" s="37" t="str">
        <f aca="false">IF(G9684=1,IF(COUNTIFS($C:$C,C9684,$G:$G,1,$A:$A,"&gt;="&amp;(A9684-FenetreInterm/86400),$A:$A,"&lt;="&amp;A9684)&gt;=NbInterm,1,0),"")</f>
        <v/>
      </c>
      <c r="L9684" s="37" t="str">
        <f aca="false">IF(G9684=1,IF(B9684="",0,IF(J9684&lt;SeuilFugitive,1,0)),"")</f>
        <v/>
      </c>
      <c r="M9684" s="37" t="str">
        <f aca="false">IF(G9684=1,IF(B9684="",IF((Fin-A9684)*24&gt;SeuilFigee,1,0),IF(J9684&gt;SeuilFigee*3600,1,0)),"")</f>
        <v/>
      </c>
      <c r="N9684" s="0" t="str">
        <f aca="false">IF(G9684=1,IF(COUNTIF(H$2:H9684,H9684)=1,COUNTIF($H:$H,H9684),""),"")</f>
        <v/>
      </c>
      <c r="O9684" s="0" t="str">
        <f aca="false">IF(G9684=1,IF(COUNTIF(I$2:I9684,I9684)=1,COUNTIF($I:$I,I9684),""),"")</f>
        <v/>
      </c>
      <c r="P9684" s="38" t="str">
        <f aca="false">IF(G9684=1,IF(COUNTIFS(C$2:C9684,C9684,G$2:G9684,1)=1,COUNTIFS($C:$C,C9684,$G:$G,1)+ROW()/10000000,""),"")</f>
        <v/>
      </c>
      <c r="Q9684" s="0" t="str">
        <f aca="false">IF(K9684=1,IF(COUNTIFS(C$2:C9684,C9684,K$2:K9684,1)=1,1,0),"")</f>
        <v/>
      </c>
      <c r="R9684" s="0" t="str">
        <f aca="false">IF(M9684=1,IF(COUNTIFS(C$2:C9684,C9684,M$2:M9684,1)=1,1,0),"")</f>
        <v/>
      </c>
      <c r="S9684" s="0" t="str">
        <f aca="false">IF(L9684=1,IF(COUNTIFS(C$2:C9684,C9684,L$2:L9684,1)=1,1,0),"")</f>
        <v/>
      </c>
      <c r="T9684" s="38" t="str">
        <f aca="false">IF(N9684="","",N9684+ROW()/10000000)</f>
        <v/>
      </c>
      <c r="U9684" s="0" t="str">
        <f aca="false">IF(G9684=1,IF(B9684="",1,0),"")</f>
        <v/>
      </c>
    </row>
    <row r="9685" customFormat="false" ht="15" hidden="false" customHeight="false" outlineLevel="0" collapsed="false">
      <c r="A9685" s="35"/>
      <c r="B9685" s="35"/>
      <c r="G9685" s="0" t="str">
        <f aca="false">IF(A9685="","",IF(AND(A9685&gt;=Debut,A9685&lt;Fin),1,0))</f>
        <v/>
      </c>
      <c r="H9685" s="0" t="str">
        <f aca="false">IF(G9685=1,INT(ROUND((A9685-Debut)*86400,0)/600),"")</f>
        <v/>
      </c>
      <c r="I9685" s="0" t="str">
        <f aca="false">IF(G9685=1,INT(ROUND((A9685-Debut)*86400,0)/3600),"")</f>
        <v/>
      </c>
      <c r="J9685" s="0" t="str">
        <f aca="false">IF(OR(A9685="",B9685=""),"",ROUND((B9685-A9685)*86400,0))</f>
        <v/>
      </c>
      <c r="K9685" s="37" t="str">
        <f aca="false">IF(G9685=1,IF(COUNTIFS($C:$C,C9685,$G:$G,1,$A:$A,"&gt;="&amp;(A9685-FenetreInterm/86400),$A:$A,"&lt;="&amp;A9685)&gt;=NbInterm,1,0),"")</f>
        <v/>
      </c>
      <c r="L9685" s="37" t="str">
        <f aca="false">IF(G9685=1,IF(B9685="",0,IF(J9685&lt;SeuilFugitive,1,0)),"")</f>
        <v/>
      </c>
      <c r="M9685" s="37" t="str">
        <f aca="false">IF(G9685=1,IF(B9685="",IF((Fin-A9685)*24&gt;SeuilFigee,1,0),IF(J9685&gt;SeuilFigee*3600,1,0)),"")</f>
        <v/>
      </c>
      <c r="N9685" s="0" t="str">
        <f aca="false">IF(G9685=1,IF(COUNTIF(H$2:H9685,H9685)=1,COUNTIF($H:$H,H9685),""),"")</f>
        <v/>
      </c>
      <c r="O9685" s="0" t="str">
        <f aca="false">IF(G9685=1,IF(COUNTIF(I$2:I9685,I9685)=1,COUNTIF($I:$I,I9685),""),"")</f>
        <v/>
      </c>
      <c r="P9685" s="38" t="str">
        <f aca="false">IF(G9685=1,IF(COUNTIFS(C$2:C9685,C9685,G$2:G9685,1)=1,COUNTIFS($C:$C,C9685,$G:$G,1)+ROW()/10000000,""),"")</f>
        <v/>
      </c>
      <c r="Q9685" s="0" t="str">
        <f aca="false">IF(K9685=1,IF(COUNTIFS(C$2:C9685,C9685,K$2:K9685,1)=1,1,0),"")</f>
        <v/>
      </c>
      <c r="R9685" s="0" t="str">
        <f aca="false">IF(M9685=1,IF(COUNTIFS(C$2:C9685,C9685,M$2:M9685,1)=1,1,0),"")</f>
        <v/>
      </c>
      <c r="S9685" s="0" t="str">
        <f aca="false">IF(L9685=1,IF(COUNTIFS(C$2:C9685,C9685,L$2:L9685,1)=1,1,0),"")</f>
        <v/>
      </c>
      <c r="T9685" s="38" t="str">
        <f aca="false">IF(N9685="","",N9685+ROW()/10000000)</f>
        <v/>
      </c>
      <c r="U9685" s="0" t="str">
        <f aca="false">IF(G9685=1,IF(B9685="",1,0),"")</f>
        <v/>
      </c>
    </row>
    <row r="9686" customFormat="false" ht="15" hidden="false" customHeight="false" outlineLevel="0" collapsed="false">
      <c r="A9686" s="35"/>
      <c r="B9686" s="35"/>
      <c r="G9686" s="0" t="str">
        <f aca="false">IF(A9686="","",IF(AND(A9686&gt;=Debut,A9686&lt;Fin),1,0))</f>
        <v/>
      </c>
      <c r="H9686" s="0" t="str">
        <f aca="false">IF(G9686=1,INT(ROUND((A9686-Debut)*86400,0)/600),"")</f>
        <v/>
      </c>
      <c r="I9686" s="0" t="str">
        <f aca="false">IF(G9686=1,INT(ROUND((A9686-Debut)*86400,0)/3600),"")</f>
        <v/>
      </c>
      <c r="J9686" s="0" t="str">
        <f aca="false">IF(OR(A9686="",B9686=""),"",ROUND((B9686-A9686)*86400,0))</f>
        <v/>
      </c>
      <c r="K9686" s="37" t="str">
        <f aca="false">IF(G9686=1,IF(COUNTIFS($C:$C,C9686,$G:$G,1,$A:$A,"&gt;="&amp;(A9686-FenetreInterm/86400),$A:$A,"&lt;="&amp;A9686)&gt;=NbInterm,1,0),"")</f>
        <v/>
      </c>
      <c r="L9686" s="37" t="str">
        <f aca="false">IF(G9686=1,IF(B9686="",0,IF(J9686&lt;SeuilFugitive,1,0)),"")</f>
        <v/>
      </c>
      <c r="M9686" s="37" t="str">
        <f aca="false">IF(G9686=1,IF(B9686="",IF((Fin-A9686)*24&gt;SeuilFigee,1,0),IF(J9686&gt;SeuilFigee*3600,1,0)),"")</f>
        <v/>
      </c>
      <c r="N9686" s="0" t="str">
        <f aca="false">IF(G9686=1,IF(COUNTIF(H$2:H9686,H9686)=1,COUNTIF($H:$H,H9686),""),"")</f>
        <v/>
      </c>
      <c r="O9686" s="0" t="str">
        <f aca="false">IF(G9686=1,IF(COUNTIF(I$2:I9686,I9686)=1,COUNTIF($I:$I,I9686),""),"")</f>
        <v/>
      </c>
      <c r="P9686" s="38" t="str">
        <f aca="false">IF(G9686=1,IF(COUNTIFS(C$2:C9686,C9686,G$2:G9686,1)=1,COUNTIFS($C:$C,C9686,$G:$G,1)+ROW()/10000000,""),"")</f>
        <v/>
      </c>
      <c r="Q9686" s="0" t="str">
        <f aca="false">IF(K9686=1,IF(COUNTIFS(C$2:C9686,C9686,K$2:K9686,1)=1,1,0),"")</f>
        <v/>
      </c>
      <c r="R9686" s="0" t="str">
        <f aca="false">IF(M9686=1,IF(COUNTIFS(C$2:C9686,C9686,M$2:M9686,1)=1,1,0),"")</f>
        <v/>
      </c>
      <c r="S9686" s="0" t="str">
        <f aca="false">IF(L9686=1,IF(COUNTIFS(C$2:C9686,C9686,L$2:L9686,1)=1,1,0),"")</f>
        <v/>
      </c>
      <c r="T9686" s="38" t="str">
        <f aca="false">IF(N9686="","",N9686+ROW()/10000000)</f>
        <v/>
      </c>
      <c r="U9686" s="0" t="str">
        <f aca="false">IF(G9686=1,IF(B9686="",1,0),"")</f>
        <v/>
      </c>
    </row>
    <row r="9687" customFormat="false" ht="15" hidden="false" customHeight="false" outlineLevel="0" collapsed="false">
      <c r="A9687" s="35"/>
      <c r="B9687" s="35"/>
      <c r="G9687" s="0" t="str">
        <f aca="false">IF(A9687="","",IF(AND(A9687&gt;=Debut,A9687&lt;Fin),1,0))</f>
        <v/>
      </c>
      <c r="H9687" s="0" t="str">
        <f aca="false">IF(G9687=1,INT(ROUND((A9687-Debut)*86400,0)/600),"")</f>
        <v/>
      </c>
      <c r="I9687" s="0" t="str">
        <f aca="false">IF(G9687=1,INT(ROUND((A9687-Debut)*86400,0)/3600),"")</f>
        <v/>
      </c>
      <c r="J9687" s="0" t="str">
        <f aca="false">IF(OR(A9687="",B9687=""),"",ROUND((B9687-A9687)*86400,0))</f>
        <v/>
      </c>
      <c r="K9687" s="37" t="str">
        <f aca="false">IF(G9687=1,IF(COUNTIFS($C:$C,C9687,$G:$G,1,$A:$A,"&gt;="&amp;(A9687-FenetreInterm/86400),$A:$A,"&lt;="&amp;A9687)&gt;=NbInterm,1,0),"")</f>
        <v/>
      </c>
      <c r="L9687" s="37" t="str">
        <f aca="false">IF(G9687=1,IF(B9687="",0,IF(J9687&lt;SeuilFugitive,1,0)),"")</f>
        <v/>
      </c>
      <c r="M9687" s="37" t="str">
        <f aca="false">IF(G9687=1,IF(B9687="",IF((Fin-A9687)*24&gt;SeuilFigee,1,0),IF(J9687&gt;SeuilFigee*3600,1,0)),"")</f>
        <v/>
      </c>
      <c r="N9687" s="0" t="str">
        <f aca="false">IF(G9687=1,IF(COUNTIF(H$2:H9687,H9687)=1,COUNTIF($H:$H,H9687),""),"")</f>
        <v/>
      </c>
      <c r="O9687" s="0" t="str">
        <f aca="false">IF(G9687=1,IF(COUNTIF(I$2:I9687,I9687)=1,COUNTIF($I:$I,I9687),""),"")</f>
        <v/>
      </c>
      <c r="P9687" s="38" t="str">
        <f aca="false">IF(G9687=1,IF(COUNTIFS(C$2:C9687,C9687,G$2:G9687,1)=1,COUNTIFS($C:$C,C9687,$G:$G,1)+ROW()/10000000,""),"")</f>
        <v/>
      </c>
      <c r="Q9687" s="0" t="str">
        <f aca="false">IF(K9687=1,IF(COUNTIFS(C$2:C9687,C9687,K$2:K9687,1)=1,1,0),"")</f>
        <v/>
      </c>
      <c r="R9687" s="0" t="str">
        <f aca="false">IF(M9687=1,IF(COUNTIFS(C$2:C9687,C9687,M$2:M9687,1)=1,1,0),"")</f>
        <v/>
      </c>
      <c r="S9687" s="0" t="str">
        <f aca="false">IF(L9687=1,IF(COUNTIFS(C$2:C9687,C9687,L$2:L9687,1)=1,1,0),"")</f>
        <v/>
      </c>
      <c r="T9687" s="38" t="str">
        <f aca="false">IF(N9687="","",N9687+ROW()/10000000)</f>
        <v/>
      </c>
      <c r="U9687" s="0" t="str">
        <f aca="false">IF(G9687=1,IF(B9687="",1,0),"")</f>
        <v/>
      </c>
    </row>
    <row r="9688" customFormat="false" ht="15" hidden="false" customHeight="false" outlineLevel="0" collapsed="false">
      <c r="A9688" s="35"/>
      <c r="B9688" s="35"/>
      <c r="G9688" s="0" t="str">
        <f aca="false">IF(A9688="","",IF(AND(A9688&gt;=Debut,A9688&lt;Fin),1,0))</f>
        <v/>
      </c>
      <c r="H9688" s="0" t="str">
        <f aca="false">IF(G9688=1,INT(ROUND((A9688-Debut)*86400,0)/600),"")</f>
        <v/>
      </c>
      <c r="I9688" s="0" t="str">
        <f aca="false">IF(G9688=1,INT(ROUND((A9688-Debut)*86400,0)/3600),"")</f>
        <v/>
      </c>
      <c r="J9688" s="0" t="str">
        <f aca="false">IF(OR(A9688="",B9688=""),"",ROUND((B9688-A9688)*86400,0))</f>
        <v/>
      </c>
      <c r="K9688" s="37" t="str">
        <f aca="false">IF(G9688=1,IF(COUNTIFS($C:$C,C9688,$G:$G,1,$A:$A,"&gt;="&amp;(A9688-FenetreInterm/86400),$A:$A,"&lt;="&amp;A9688)&gt;=NbInterm,1,0),"")</f>
        <v/>
      </c>
      <c r="L9688" s="37" t="str">
        <f aca="false">IF(G9688=1,IF(B9688="",0,IF(J9688&lt;SeuilFugitive,1,0)),"")</f>
        <v/>
      </c>
      <c r="M9688" s="37" t="str">
        <f aca="false">IF(G9688=1,IF(B9688="",IF((Fin-A9688)*24&gt;SeuilFigee,1,0),IF(J9688&gt;SeuilFigee*3600,1,0)),"")</f>
        <v/>
      </c>
      <c r="N9688" s="0" t="str">
        <f aca="false">IF(G9688=1,IF(COUNTIF(H$2:H9688,H9688)=1,COUNTIF($H:$H,H9688),""),"")</f>
        <v/>
      </c>
      <c r="O9688" s="0" t="str">
        <f aca="false">IF(G9688=1,IF(COUNTIF(I$2:I9688,I9688)=1,COUNTIF($I:$I,I9688),""),"")</f>
        <v/>
      </c>
      <c r="P9688" s="38" t="str">
        <f aca="false">IF(G9688=1,IF(COUNTIFS(C$2:C9688,C9688,G$2:G9688,1)=1,COUNTIFS($C:$C,C9688,$G:$G,1)+ROW()/10000000,""),"")</f>
        <v/>
      </c>
      <c r="Q9688" s="0" t="str">
        <f aca="false">IF(K9688=1,IF(COUNTIFS(C$2:C9688,C9688,K$2:K9688,1)=1,1,0),"")</f>
        <v/>
      </c>
      <c r="R9688" s="0" t="str">
        <f aca="false">IF(M9688=1,IF(COUNTIFS(C$2:C9688,C9688,M$2:M9688,1)=1,1,0),"")</f>
        <v/>
      </c>
      <c r="S9688" s="0" t="str">
        <f aca="false">IF(L9688=1,IF(COUNTIFS(C$2:C9688,C9688,L$2:L9688,1)=1,1,0),"")</f>
        <v/>
      </c>
      <c r="T9688" s="38" t="str">
        <f aca="false">IF(N9688="","",N9688+ROW()/10000000)</f>
        <v/>
      </c>
      <c r="U9688" s="0" t="str">
        <f aca="false">IF(G9688=1,IF(B9688="",1,0),"")</f>
        <v/>
      </c>
    </row>
    <row r="9689" customFormat="false" ht="15" hidden="false" customHeight="false" outlineLevel="0" collapsed="false">
      <c r="A9689" s="35"/>
      <c r="B9689" s="35"/>
      <c r="G9689" s="0" t="str">
        <f aca="false">IF(A9689="","",IF(AND(A9689&gt;=Debut,A9689&lt;Fin),1,0))</f>
        <v/>
      </c>
      <c r="H9689" s="0" t="str">
        <f aca="false">IF(G9689=1,INT(ROUND((A9689-Debut)*86400,0)/600),"")</f>
        <v/>
      </c>
      <c r="I9689" s="0" t="str">
        <f aca="false">IF(G9689=1,INT(ROUND((A9689-Debut)*86400,0)/3600),"")</f>
        <v/>
      </c>
      <c r="J9689" s="0" t="str">
        <f aca="false">IF(OR(A9689="",B9689=""),"",ROUND((B9689-A9689)*86400,0))</f>
        <v/>
      </c>
      <c r="K9689" s="37" t="str">
        <f aca="false">IF(G9689=1,IF(COUNTIFS($C:$C,C9689,$G:$G,1,$A:$A,"&gt;="&amp;(A9689-FenetreInterm/86400),$A:$A,"&lt;="&amp;A9689)&gt;=NbInterm,1,0),"")</f>
        <v/>
      </c>
      <c r="L9689" s="37" t="str">
        <f aca="false">IF(G9689=1,IF(B9689="",0,IF(J9689&lt;SeuilFugitive,1,0)),"")</f>
        <v/>
      </c>
      <c r="M9689" s="37" t="str">
        <f aca="false">IF(G9689=1,IF(B9689="",IF((Fin-A9689)*24&gt;SeuilFigee,1,0),IF(J9689&gt;SeuilFigee*3600,1,0)),"")</f>
        <v/>
      </c>
      <c r="N9689" s="0" t="str">
        <f aca="false">IF(G9689=1,IF(COUNTIF(H$2:H9689,H9689)=1,COUNTIF($H:$H,H9689),""),"")</f>
        <v/>
      </c>
      <c r="O9689" s="0" t="str">
        <f aca="false">IF(G9689=1,IF(COUNTIF(I$2:I9689,I9689)=1,COUNTIF($I:$I,I9689),""),"")</f>
        <v/>
      </c>
      <c r="P9689" s="38" t="str">
        <f aca="false">IF(G9689=1,IF(COUNTIFS(C$2:C9689,C9689,G$2:G9689,1)=1,COUNTIFS($C:$C,C9689,$G:$G,1)+ROW()/10000000,""),"")</f>
        <v/>
      </c>
      <c r="Q9689" s="0" t="str">
        <f aca="false">IF(K9689=1,IF(COUNTIFS(C$2:C9689,C9689,K$2:K9689,1)=1,1,0),"")</f>
        <v/>
      </c>
      <c r="R9689" s="0" t="str">
        <f aca="false">IF(M9689=1,IF(COUNTIFS(C$2:C9689,C9689,M$2:M9689,1)=1,1,0),"")</f>
        <v/>
      </c>
      <c r="S9689" s="0" t="str">
        <f aca="false">IF(L9689=1,IF(COUNTIFS(C$2:C9689,C9689,L$2:L9689,1)=1,1,0),"")</f>
        <v/>
      </c>
      <c r="T9689" s="38" t="str">
        <f aca="false">IF(N9689="","",N9689+ROW()/10000000)</f>
        <v/>
      </c>
      <c r="U9689" s="0" t="str">
        <f aca="false">IF(G9689=1,IF(B9689="",1,0),"")</f>
        <v/>
      </c>
    </row>
    <row r="9690" customFormat="false" ht="15" hidden="false" customHeight="false" outlineLevel="0" collapsed="false">
      <c r="A9690" s="35"/>
      <c r="B9690" s="35"/>
      <c r="G9690" s="0" t="str">
        <f aca="false">IF(A9690="","",IF(AND(A9690&gt;=Debut,A9690&lt;Fin),1,0))</f>
        <v/>
      </c>
      <c r="H9690" s="0" t="str">
        <f aca="false">IF(G9690=1,INT(ROUND((A9690-Debut)*86400,0)/600),"")</f>
        <v/>
      </c>
      <c r="I9690" s="0" t="str">
        <f aca="false">IF(G9690=1,INT(ROUND((A9690-Debut)*86400,0)/3600),"")</f>
        <v/>
      </c>
      <c r="J9690" s="0" t="str">
        <f aca="false">IF(OR(A9690="",B9690=""),"",ROUND((B9690-A9690)*86400,0))</f>
        <v/>
      </c>
      <c r="K9690" s="37" t="str">
        <f aca="false">IF(G9690=1,IF(COUNTIFS($C:$C,C9690,$G:$G,1,$A:$A,"&gt;="&amp;(A9690-FenetreInterm/86400),$A:$A,"&lt;="&amp;A9690)&gt;=NbInterm,1,0),"")</f>
        <v/>
      </c>
      <c r="L9690" s="37" t="str">
        <f aca="false">IF(G9690=1,IF(B9690="",0,IF(J9690&lt;SeuilFugitive,1,0)),"")</f>
        <v/>
      </c>
      <c r="M9690" s="37" t="str">
        <f aca="false">IF(G9690=1,IF(B9690="",IF((Fin-A9690)*24&gt;SeuilFigee,1,0),IF(J9690&gt;SeuilFigee*3600,1,0)),"")</f>
        <v/>
      </c>
      <c r="N9690" s="0" t="str">
        <f aca="false">IF(G9690=1,IF(COUNTIF(H$2:H9690,H9690)=1,COUNTIF($H:$H,H9690),""),"")</f>
        <v/>
      </c>
      <c r="O9690" s="0" t="str">
        <f aca="false">IF(G9690=1,IF(COUNTIF(I$2:I9690,I9690)=1,COUNTIF($I:$I,I9690),""),"")</f>
        <v/>
      </c>
      <c r="P9690" s="38" t="str">
        <f aca="false">IF(G9690=1,IF(COUNTIFS(C$2:C9690,C9690,G$2:G9690,1)=1,COUNTIFS($C:$C,C9690,$G:$G,1)+ROW()/10000000,""),"")</f>
        <v/>
      </c>
      <c r="Q9690" s="0" t="str">
        <f aca="false">IF(K9690=1,IF(COUNTIFS(C$2:C9690,C9690,K$2:K9690,1)=1,1,0),"")</f>
        <v/>
      </c>
      <c r="R9690" s="0" t="str">
        <f aca="false">IF(M9690=1,IF(COUNTIFS(C$2:C9690,C9690,M$2:M9690,1)=1,1,0),"")</f>
        <v/>
      </c>
      <c r="S9690" s="0" t="str">
        <f aca="false">IF(L9690=1,IF(COUNTIFS(C$2:C9690,C9690,L$2:L9690,1)=1,1,0),"")</f>
        <v/>
      </c>
      <c r="T9690" s="38" t="str">
        <f aca="false">IF(N9690="","",N9690+ROW()/10000000)</f>
        <v/>
      </c>
      <c r="U9690" s="0" t="str">
        <f aca="false">IF(G9690=1,IF(B9690="",1,0),"")</f>
        <v/>
      </c>
    </row>
    <row r="9691" customFormat="false" ht="15" hidden="false" customHeight="false" outlineLevel="0" collapsed="false">
      <c r="A9691" s="35"/>
      <c r="B9691" s="35"/>
      <c r="G9691" s="0" t="str">
        <f aca="false">IF(A9691="","",IF(AND(A9691&gt;=Debut,A9691&lt;Fin),1,0))</f>
        <v/>
      </c>
      <c r="H9691" s="0" t="str">
        <f aca="false">IF(G9691=1,INT(ROUND((A9691-Debut)*86400,0)/600),"")</f>
        <v/>
      </c>
      <c r="I9691" s="0" t="str">
        <f aca="false">IF(G9691=1,INT(ROUND((A9691-Debut)*86400,0)/3600),"")</f>
        <v/>
      </c>
      <c r="J9691" s="0" t="str">
        <f aca="false">IF(OR(A9691="",B9691=""),"",ROUND((B9691-A9691)*86400,0))</f>
        <v/>
      </c>
      <c r="K9691" s="37" t="str">
        <f aca="false">IF(G9691=1,IF(COUNTIFS($C:$C,C9691,$G:$G,1,$A:$A,"&gt;="&amp;(A9691-FenetreInterm/86400),$A:$A,"&lt;="&amp;A9691)&gt;=NbInterm,1,0),"")</f>
        <v/>
      </c>
      <c r="L9691" s="37" t="str">
        <f aca="false">IF(G9691=1,IF(B9691="",0,IF(J9691&lt;SeuilFugitive,1,0)),"")</f>
        <v/>
      </c>
      <c r="M9691" s="37" t="str">
        <f aca="false">IF(G9691=1,IF(B9691="",IF((Fin-A9691)*24&gt;SeuilFigee,1,0),IF(J9691&gt;SeuilFigee*3600,1,0)),"")</f>
        <v/>
      </c>
      <c r="N9691" s="0" t="str">
        <f aca="false">IF(G9691=1,IF(COUNTIF(H$2:H9691,H9691)=1,COUNTIF($H:$H,H9691),""),"")</f>
        <v/>
      </c>
      <c r="O9691" s="0" t="str">
        <f aca="false">IF(G9691=1,IF(COUNTIF(I$2:I9691,I9691)=1,COUNTIF($I:$I,I9691),""),"")</f>
        <v/>
      </c>
      <c r="P9691" s="38" t="str">
        <f aca="false">IF(G9691=1,IF(COUNTIFS(C$2:C9691,C9691,G$2:G9691,1)=1,COUNTIFS($C:$C,C9691,$G:$G,1)+ROW()/10000000,""),"")</f>
        <v/>
      </c>
      <c r="Q9691" s="0" t="str">
        <f aca="false">IF(K9691=1,IF(COUNTIFS(C$2:C9691,C9691,K$2:K9691,1)=1,1,0),"")</f>
        <v/>
      </c>
      <c r="R9691" s="0" t="str">
        <f aca="false">IF(M9691=1,IF(COUNTIFS(C$2:C9691,C9691,M$2:M9691,1)=1,1,0),"")</f>
        <v/>
      </c>
      <c r="S9691" s="0" t="str">
        <f aca="false">IF(L9691=1,IF(COUNTIFS(C$2:C9691,C9691,L$2:L9691,1)=1,1,0),"")</f>
        <v/>
      </c>
      <c r="T9691" s="38" t="str">
        <f aca="false">IF(N9691="","",N9691+ROW()/10000000)</f>
        <v/>
      </c>
      <c r="U9691" s="0" t="str">
        <f aca="false">IF(G9691=1,IF(B9691="",1,0),"")</f>
        <v/>
      </c>
    </row>
    <row r="9692" customFormat="false" ht="15" hidden="false" customHeight="false" outlineLevel="0" collapsed="false">
      <c r="A9692" s="35"/>
      <c r="B9692" s="35"/>
      <c r="G9692" s="0" t="str">
        <f aca="false">IF(A9692="","",IF(AND(A9692&gt;=Debut,A9692&lt;Fin),1,0))</f>
        <v/>
      </c>
      <c r="H9692" s="0" t="str">
        <f aca="false">IF(G9692=1,INT(ROUND((A9692-Debut)*86400,0)/600),"")</f>
        <v/>
      </c>
      <c r="I9692" s="0" t="str">
        <f aca="false">IF(G9692=1,INT(ROUND((A9692-Debut)*86400,0)/3600),"")</f>
        <v/>
      </c>
      <c r="J9692" s="0" t="str">
        <f aca="false">IF(OR(A9692="",B9692=""),"",ROUND((B9692-A9692)*86400,0))</f>
        <v/>
      </c>
      <c r="K9692" s="37" t="str">
        <f aca="false">IF(G9692=1,IF(COUNTIFS($C:$C,C9692,$G:$G,1,$A:$A,"&gt;="&amp;(A9692-FenetreInterm/86400),$A:$A,"&lt;="&amp;A9692)&gt;=NbInterm,1,0),"")</f>
        <v/>
      </c>
      <c r="L9692" s="37" t="str">
        <f aca="false">IF(G9692=1,IF(B9692="",0,IF(J9692&lt;SeuilFugitive,1,0)),"")</f>
        <v/>
      </c>
      <c r="M9692" s="37" t="str">
        <f aca="false">IF(G9692=1,IF(B9692="",IF((Fin-A9692)*24&gt;SeuilFigee,1,0),IF(J9692&gt;SeuilFigee*3600,1,0)),"")</f>
        <v/>
      </c>
      <c r="N9692" s="0" t="str">
        <f aca="false">IF(G9692=1,IF(COUNTIF(H$2:H9692,H9692)=1,COUNTIF($H:$H,H9692),""),"")</f>
        <v/>
      </c>
      <c r="O9692" s="0" t="str">
        <f aca="false">IF(G9692=1,IF(COUNTIF(I$2:I9692,I9692)=1,COUNTIF($I:$I,I9692),""),"")</f>
        <v/>
      </c>
      <c r="P9692" s="38" t="str">
        <f aca="false">IF(G9692=1,IF(COUNTIFS(C$2:C9692,C9692,G$2:G9692,1)=1,COUNTIFS($C:$C,C9692,$G:$G,1)+ROW()/10000000,""),"")</f>
        <v/>
      </c>
      <c r="Q9692" s="0" t="str">
        <f aca="false">IF(K9692=1,IF(COUNTIFS(C$2:C9692,C9692,K$2:K9692,1)=1,1,0),"")</f>
        <v/>
      </c>
      <c r="R9692" s="0" t="str">
        <f aca="false">IF(M9692=1,IF(COUNTIFS(C$2:C9692,C9692,M$2:M9692,1)=1,1,0),"")</f>
        <v/>
      </c>
      <c r="S9692" s="0" t="str">
        <f aca="false">IF(L9692=1,IF(COUNTIFS(C$2:C9692,C9692,L$2:L9692,1)=1,1,0),"")</f>
        <v/>
      </c>
      <c r="T9692" s="38" t="str">
        <f aca="false">IF(N9692="","",N9692+ROW()/10000000)</f>
        <v/>
      </c>
      <c r="U9692" s="0" t="str">
        <f aca="false">IF(G9692=1,IF(B9692="",1,0),"")</f>
        <v/>
      </c>
    </row>
    <row r="9693" customFormat="false" ht="15" hidden="false" customHeight="false" outlineLevel="0" collapsed="false">
      <c r="A9693" s="35"/>
      <c r="B9693" s="35"/>
      <c r="G9693" s="0" t="str">
        <f aca="false">IF(A9693="","",IF(AND(A9693&gt;=Debut,A9693&lt;Fin),1,0))</f>
        <v/>
      </c>
      <c r="H9693" s="0" t="str">
        <f aca="false">IF(G9693=1,INT(ROUND((A9693-Debut)*86400,0)/600),"")</f>
        <v/>
      </c>
      <c r="I9693" s="0" t="str">
        <f aca="false">IF(G9693=1,INT(ROUND((A9693-Debut)*86400,0)/3600),"")</f>
        <v/>
      </c>
      <c r="J9693" s="0" t="str">
        <f aca="false">IF(OR(A9693="",B9693=""),"",ROUND((B9693-A9693)*86400,0))</f>
        <v/>
      </c>
      <c r="K9693" s="37" t="str">
        <f aca="false">IF(G9693=1,IF(COUNTIFS($C:$C,C9693,$G:$G,1,$A:$A,"&gt;="&amp;(A9693-FenetreInterm/86400),$A:$A,"&lt;="&amp;A9693)&gt;=NbInterm,1,0),"")</f>
        <v/>
      </c>
      <c r="L9693" s="37" t="str">
        <f aca="false">IF(G9693=1,IF(B9693="",0,IF(J9693&lt;SeuilFugitive,1,0)),"")</f>
        <v/>
      </c>
      <c r="M9693" s="37" t="str">
        <f aca="false">IF(G9693=1,IF(B9693="",IF((Fin-A9693)*24&gt;SeuilFigee,1,0),IF(J9693&gt;SeuilFigee*3600,1,0)),"")</f>
        <v/>
      </c>
      <c r="N9693" s="0" t="str">
        <f aca="false">IF(G9693=1,IF(COUNTIF(H$2:H9693,H9693)=1,COUNTIF($H:$H,H9693),""),"")</f>
        <v/>
      </c>
      <c r="O9693" s="0" t="str">
        <f aca="false">IF(G9693=1,IF(COUNTIF(I$2:I9693,I9693)=1,COUNTIF($I:$I,I9693),""),"")</f>
        <v/>
      </c>
      <c r="P9693" s="38" t="str">
        <f aca="false">IF(G9693=1,IF(COUNTIFS(C$2:C9693,C9693,G$2:G9693,1)=1,COUNTIFS($C:$C,C9693,$G:$G,1)+ROW()/10000000,""),"")</f>
        <v/>
      </c>
      <c r="Q9693" s="0" t="str">
        <f aca="false">IF(K9693=1,IF(COUNTIFS(C$2:C9693,C9693,K$2:K9693,1)=1,1,0),"")</f>
        <v/>
      </c>
      <c r="R9693" s="0" t="str">
        <f aca="false">IF(M9693=1,IF(COUNTIFS(C$2:C9693,C9693,M$2:M9693,1)=1,1,0),"")</f>
        <v/>
      </c>
      <c r="S9693" s="0" t="str">
        <f aca="false">IF(L9693=1,IF(COUNTIFS(C$2:C9693,C9693,L$2:L9693,1)=1,1,0),"")</f>
        <v/>
      </c>
      <c r="T9693" s="38" t="str">
        <f aca="false">IF(N9693="","",N9693+ROW()/10000000)</f>
        <v/>
      </c>
      <c r="U9693" s="0" t="str">
        <f aca="false">IF(G9693=1,IF(B9693="",1,0),"")</f>
        <v/>
      </c>
    </row>
    <row r="9694" customFormat="false" ht="15" hidden="false" customHeight="false" outlineLevel="0" collapsed="false">
      <c r="A9694" s="35"/>
      <c r="B9694" s="35"/>
      <c r="G9694" s="0" t="str">
        <f aca="false">IF(A9694="","",IF(AND(A9694&gt;=Debut,A9694&lt;Fin),1,0))</f>
        <v/>
      </c>
      <c r="H9694" s="0" t="str">
        <f aca="false">IF(G9694=1,INT(ROUND((A9694-Debut)*86400,0)/600),"")</f>
        <v/>
      </c>
      <c r="I9694" s="0" t="str">
        <f aca="false">IF(G9694=1,INT(ROUND((A9694-Debut)*86400,0)/3600),"")</f>
        <v/>
      </c>
      <c r="J9694" s="0" t="str">
        <f aca="false">IF(OR(A9694="",B9694=""),"",ROUND((B9694-A9694)*86400,0))</f>
        <v/>
      </c>
      <c r="K9694" s="37" t="str">
        <f aca="false">IF(G9694=1,IF(COUNTIFS($C:$C,C9694,$G:$G,1,$A:$A,"&gt;="&amp;(A9694-FenetreInterm/86400),$A:$A,"&lt;="&amp;A9694)&gt;=NbInterm,1,0),"")</f>
        <v/>
      </c>
      <c r="L9694" s="37" t="str">
        <f aca="false">IF(G9694=1,IF(B9694="",0,IF(J9694&lt;SeuilFugitive,1,0)),"")</f>
        <v/>
      </c>
      <c r="M9694" s="37" t="str">
        <f aca="false">IF(G9694=1,IF(B9694="",IF((Fin-A9694)*24&gt;SeuilFigee,1,0),IF(J9694&gt;SeuilFigee*3600,1,0)),"")</f>
        <v/>
      </c>
      <c r="N9694" s="0" t="str">
        <f aca="false">IF(G9694=1,IF(COUNTIF(H$2:H9694,H9694)=1,COUNTIF($H:$H,H9694),""),"")</f>
        <v/>
      </c>
      <c r="O9694" s="0" t="str">
        <f aca="false">IF(G9694=1,IF(COUNTIF(I$2:I9694,I9694)=1,COUNTIF($I:$I,I9694),""),"")</f>
        <v/>
      </c>
      <c r="P9694" s="38" t="str">
        <f aca="false">IF(G9694=1,IF(COUNTIFS(C$2:C9694,C9694,G$2:G9694,1)=1,COUNTIFS($C:$C,C9694,$G:$G,1)+ROW()/10000000,""),"")</f>
        <v/>
      </c>
      <c r="Q9694" s="0" t="str">
        <f aca="false">IF(K9694=1,IF(COUNTIFS(C$2:C9694,C9694,K$2:K9694,1)=1,1,0),"")</f>
        <v/>
      </c>
      <c r="R9694" s="0" t="str">
        <f aca="false">IF(M9694=1,IF(COUNTIFS(C$2:C9694,C9694,M$2:M9694,1)=1,1,0),"")</f>
        <v/>
      </c>
      <c r="S9694" s="0" t="str">
        <f aca="false">IF(L9694=1,IF(COUNTIFS(C$2:C9694,C9694,L$2:L9694,1)=1,1,0),"")</f>
        <v/>
      </c>
      <c r="T9694" s="38" t="str">
        <f aca="false">IF(N9694="","",N9694+ROW()/10000000)</f>
        <v/>
      </c>
      <c r="U9694" s="0" t="str">
        <f aca="false">IF(G9694=1,IF(B9694="",1,0),"")</f>
        <v/>
      </c>
    </row>
    <row r="9695" customFormat="false" ht="15" hidden="false" customHeight="false" outlineLevel="0" collapsed="false">
      <c r="A9695" s="35"/>
      <c r="B9695" s="35"/>
      <c r="G9695" s="0" t="str">
        <f aca="false">IF(A9695="","",IF(AND(A9695&gt;=Debut,A9695&lt;Fin),1,0))</f>
        <v/>
      </c>
      <c r="H9695" s="0" t="str">
        <f aca="false">IF(G9695=1,INT(ROUND((A9695-Debut)*86400,0)/600),"")</f>
        <v/>
      </c>
      <c r="I9695" s="0" t="str">
        <f aca="false">IF(G9695=1,INT(ROUND((A9695-Debut)*86400,0)/3600),"")</f>
        <v/>
      </c>
      <c r="J9695" s="0" t="str">
        <f aca="false">IF(OR(A9695="",B9695=""),"",ROUND((B9695-A9695)*86400,0))</f>
        <v/>
      </c>
      <c r="K9695" s="37" t="str">
        <f aca="false">IF(G9695=1,IF(COUNTIFS($C:$C,C9695,$G:$G,1,$A:$A,"&gt;="&amp;(A9695-FenetreInterm/86400),$A:$A,"&lt;="&amp;A9695)&gt;=NbInterm,1,0),"")</f>
        <v/>
      </c>
      <c r="L9695" s="37" t="str">
        <f aca="false">IF(G9695=1,IF(B9695="",0,IF(J9695&lt;SeuilFugitive,1,0)),"")</f>
        <v/>
      </c>
      <c r="M9695" s="37" t="str">
        <f aca="false">IF(G9695=1,IF(B9695="",IF((Fin-A9695)*24&gt;SeuilFigee,1,0),IF(J9695&gt;SeuilFigee*3600,1,0)),"")</f>
        <v/>
      </c>
      <c r="N9695" s="0" t="str">
        <f aca="false">IF(G9695=1,IF(COUNTIF(H$2:H9695,H9695)=1,COUNTIF($H:$H,H9695),""),"")</f>
        <v/>
      </c>
      <c r="O9695" s="0" t="str">
        <f aca="false">IF(G9695=1,IF(COUNTIF(I$2:I9695,I9695)=1,COUNTIF($I:$I,I9695),""),"")</f>
        <v/>
      </c>
      <c r="P9695" s="38" t="str">
        <f aca="false">IF(G9695=1,IF(COUNTIFS(C$2:C9695,C9695,G$2:G9695,1)=1,COUNTIFS($C:$C,C9695,$G:$G,1)+ROW()/10000000,""),"")</f>
        <v/>
      </c>
      <c r="Q9695" s="0" t="str">
        <f aca="false">IF(K9695=1,IF(COUNTIFS(C$2:C9695,C9695,K$2:K9695,1)=1,1,0),"")</f>
        <v/>
      </c>
      <c r="R9695" s="0" t="str">
        <f aca="false">IF(M9695=1,IF(COUNTIFS(C$2:C9695,C9695,M$2:M9695,1)=1,1,0),"")</f>
        <v/>
      </c>
      <c r="S9695" s="0" t="str">
        <f aca="false">IF(L9695=1,IF(COUNTIFS(C$2:C9695,C9695,L$2:L9695,1)=1,1,0),"")</f>
        <v/>
      </c>
      <c r="T9695" s="38" t="str">
        <f aca="false">IF(N9695="","",N9695+ROW()/10000000)</f>
        <v/>
      </c>
      <c r="U9695" s="0" t="str">
        <f aca="false">IF(G9695=1,IF(B9695="",1,0),"")</f>
        <v/>
      </c>
    </row>
    <row r="9696" customFormat="false" ht="15" hidden="false" customHeight="false" outlineLevel="0" collapsed="false">
      <c r="A9696" s="35"/>
      <c r="B9696" s="35"/>
      <c r="G9696" s="0" t="str">
        <f aca="false">IF(A9696="","",IF(AND(A9696&gt;=Debut,A9696&lt;Fin),1,0))</f>
        <v/>
      </c>
      <c r="H9696" s="0" t="str">
        <f aca="false">IF(G9696=1,INT(ROUND((A9696-Debut)*86400,0)/600),"")</f>
        <v/>
      </c>
      <c r="I9696" s="0" t="str">
        <f aca="false">IF(G9696=1,INT(ROUND((A9696-Debut)*86400,0)/3600),"")</f>
        <v/>
      </c>
      <c r="J9696" s="0" t="str">
        <f aca="false">IF(OR(A9696="",B9696=""),"",ROUND((B9696-A9696)*86400,0))</f>
        <v/>
      </c>
      <c r="K9696" s="37" t="str">
        <f aca="false">IF(G9696=1,IF(COUNTIFS($C:$C,C9696,$G:$G,1,$A:$A,"&gt;="&amp;(A9696-FenetreInterm/86400),$A:$A,"&lt;="&amp;A9696)&gt;=NbInterm,1,0),"")</f>
        <v/>
      </c>
      <c r="L9696" s="37" t="str">
        <f aca="false">IF(G9696=1,IF(B9696="",0,IF(J9696&lt;SeuilFugitive,1,0)),"")</f>
        <v/>
      </c>
      <c r="M9696" s="37" t="str">
        <f aca="false">IF(G9696=1,IF(B9696="",IF((Fin-A9696)*24&gt;SeuilFigee,1,0),IF(J9696&gt;SeuilFigee*3600,1,0)),"")</f>
        <v/>
      </c>
      <c r="N9696" s="0" t="str">
        <f aca="false">IF(G9696=1,IF(COUNTIF(H$2:H9696,H9696)=1,COUNTIF($H:$H,H9696),""),"")</f>
        <v/>
      </c>
      <c r="O9696" s="0" t="str">
        <f aca="false">IF(G9696=1,IF(COUNTIF(I$2:I9696,I9696)=1,COUNTIF($I:$I,I9696),""),"")</f>
        <v/>
      </c>
      <c r="P9696" s="38" t="str">
        <f aca="false">IF(G9696=1,IF(COUNTIFS(C$2:C9696,C9696,G$2:G9696,1)=1,COUNTIFS($C:$C,C9696,$G:$G,1)+ROW()/10000000,""),"")</f>
        <v/>
      </c>
      <c r="Q9696" s="0" t="str">
        <f aca="false">IF(K9696=1,IF(COUNTIFS(C$2:C9696,C9696,K$2:K9696,1)=1,1,0),"")</f>
        <v/>
      </c>
      <c r="R9696" s="0" t="str">
        <f aca="false">IF(M9696=1,IF(COUNTIFS(C$2:C9696,C9696,M$2:M9696,1)=1,1,0),"")</f>
        <v/>
      </c>
      <c r="S9696" s="0" t="str">
        <f aca="false">IF(L9696=1,IF(COUNTIFS(C$2:C9696,C9696,L$2:L9696,1)=1,1,0),"")</f>
        <v/>
      </c>
      <c r="T9696" s="38" t="str">
        <f aca="false">IF(N9696="","",N9696+ROW()/10000000)</f>
        <v/>
      </c>
      <c r="U9696" s="0" t="str">
        <f aca="false">IF(G9696=1,IF(B9696="",1,0),"")</f>
        <v/>
      </c>
    </row>
    <row r="9697" customFormat="false" ht="15" hidden="false" customHeight="false" outlineLevel="0" collapsed="false">
      <c r="A9697" s="35"/>
      <c r="B9697" s="35"/>
      <c r="G9697" s="0" t="str">
        <f aca="false">IF(A9697="","",IF(AND(A9697&gt;=Debut,A9697&lt;Fin),1,0))</f>
        <v/>
      </c>
      <c r="H9697" s="0" t="str">
        <f aca="false">IF(G9697=1,INT(ROUND((A9697-Debut)*86400,0)/600),"")</f>
        <v/>
      </c>
      <c r="I9697" s="0" t="str">
        <f aca="false">IF(G9697=1,INT(ROUND((A9697-Debut)*86400,0)/3600),"")</f>
        <v/>
      </c>
      <c r="J9697" s="0" t="str">
        <f aca="false">IF(OR(A9697="",B9697=""),"",ROUND((B9697-A9697)*86400,0))</f>
        <v/>
      </c>
      <c r="K9697" s="37" t="str">
        <f aca="false">IF(G9697=1,IF(COUNTIFS($C:$C,C9697,$G:$G,1,$A:$A,"&gt;="&amp;(A9697-FenetreInterm/86400),$A:$A,"&lt;="&amp;A9697)&gt;=NbInterm,1,0),"")</f>
        <v/>
      </c>
      <c r="L9697" s="37" t="str">
        <f aca="false">IF(G9697=1,IF(B9697="",0,IF(J9697&lt;SeuilFugitive,1,0)),"")</f>
        <v/>
      </c>
      <c r="M9697" s="37" t="str">
        <f aca="false">IF(G9697=1,IF(B9697="",IF((Fin-A9697)*24&gt;SeuilFigee,1,0),IF(J9697&gt;SeuilFigee*3600,1,0)),"")</f>
        <v/>
      </c>
      <c r="N9697" s="0" t="str">
        <f aca="false">IF(G9697=1,IF(COUNTIF(H$2:H9697,H9697)=1,COUNTIF($H:$H,H9697),""),"")</f>
        <v/>
      </c>
      <c r="O9697" s="0" t="str">
        <f aca="false">IF(G9697=1,IF(COUNTIF(I$2:I9697,I9697)=1,COUNTIF($I:$I,I9697),""),"")</f>
        <v/>
      </c>
      <c r="P9697" s="38" t="str">
        <f aca="false">IF(G9697=1,IF(COUNTIFS(C$2:C9697,C9697,G$2:G9697,1)=1,COUNTIFS($C:$C,C9697,$G:$G,1)+ROW()/10000000,""),"")</f>
        <v/>
      </c>
      <c r="Q9697" s="0" t="str">
        <f aca="false">IF(K9697=1,IF(COUNTIFS(C$2:C9697,C9697,K$2:K9697,1)=1,1,0),"")</f>
        <v/>
      </c>
      <c r="R9697" s="0" t="str">
        <f aca="false">IF(M9697=1,IF(COUNTIFS(C$2:C9697,C9697,M$2:M9697,1)=1,1,0),"")</f>
        <v/>
      </c>
      <c r="S9697" s="0" t="str">
        <f aca="false">IF(L9697=1,IF(COUNTIFS(C$2:C9697,C9697,L$2:L9697,1)=1,1,0),"")</f>
        <v/>
      </c>
      <c r="T9697" s="38" t="str">
        <f aca="false">IF(N9697="","",N9697+ROW()/10000000)</f>
        <v/>
      </c>
      <c r="U9697" s="0" t="str">
        <f aca="false">IF(G9697=1,IF(B9697="",1,0),"")</f>
        <v/>
      </c>
    </row>
    <row r="9698" customFormat="false" ht="15" hidden="false" customHeight="false" outlineLevel="0" collapsed="false">
      <c r="A9698" s="35"/>
      <c r="B9698" s="35"/>
      <c r="G9698" s="0" t="str">
        <f aca="false">IF(A9698="","",IF(AND(A9698&gt;=Debut,A9698&lt;Fin),1,0))</f>
        <v/>
      </c>
      <c r="H9698" s="0" t="str">
        <f aca="false">IF(G9698=1,INT(ROUND((A9698-Debut)*86400,0)/600),"")</f>
        <v/>
      </c>
      <c r="I9698" s="0" t="str">
        <f aca="false">IF(G9698=1,INT(ROUND((A9698-Debut)*86400,0)/3600),"")</f>
        <v/>
      </c>
      <c r="J9698" s="0" t="str">
        <f aca="false">IF(OR(A9698="",B9698=""),"",ROUND((B9698-A9698)*86400,0))</f>
        <v/>
      </c>
      <c r="K9698" s="37" t="str">
        <f aca="false">IF(G9698=1,IF(COUNTIFS($C:$C,C9698,$G:$G,1,$A:$A,"&gt;="&amp;(A9698-FenetreInterm/86400),$A:$A,"&lt;="&amp;A9698)&gt;=NbInterm,1,0),"")</f>
        <v/>
      </c>
      <c r="L9698" s="37" t="str">
        <f aca="false">IF(G9698=1,IF(B9698="",0,IF(J9698&lt;SeuilFugitive,1,0)),"")</f>
        <v/>
      </c>
      <c r="M9698" s="37" t="str">
        <f aca="false">IF(G9698=1,IF(B9698="",IF((Fin-A9698)*24&gt;SeuilFigee,1,0),IF(J9698&gt;SeuilFigee*3600,1,0)),"")</f>
        <v/>
      </c>
      <c r="N9698" s="0" t="str">
        <f aca="false">IF(G9698=1,IF(COUNTIF(H$2:H9698,H9698)=1,COUNTIF($H:$H,H9698),""),"")</f>
        <v/>
      </c>
      <c r="O9698" s="0" t="str">
        <f aca="false">IF(G9698=1,IF(COUNTIF(I$2:I9698,I9698)=1,COUNTIF($I:$I,I9698),""),"")</f>
        <v/>
      </c>
      <c r="P9698" s="38" t="str">
        <f aca="false">IF(G9698=1,IF(COUNTIFS(C$2:C9698,C9698,G$2:G9698,1)=1,COUNTIFS($C:$C,C9698,$G:$G,1)+ROW()/10000000,""),"")</f>
        <v/>
      </c>
      <c r="Q9698" s="0" t="str">
        <f aca="false">IF(K9698=1,IF(COUNTIFS(C$2:C9698,C9698,K$2:K9698,1)=1,1,0),"")</f>
        <v/>
      </c>
      <c r="R9698" s="0" t="str">
        <f aca="false">IF(M9698=1,IF(COUNTIFS(C$2:C9698,C9698,M$2:M9698,1)=1,1,0),"")</f>
        <v/>
      </c>
      <c r="S9698" s="0" t="str">
        <f aca="false">IF(L9698=1,IF(COUNTIFS(C$2:C9698,C9698,L$2:L9698,1)=1,1,0),"")</f>
        <v/>
      </c>
      <c r="T9698" s="38" t="str">
        <f aca="false">IF(N9698="","",N9698+ROW()/10000000)</f>
        <v/>
      </c>
      <c r="U9698" s="0" t="str">
        <f aca="false">IF(G9698=1,IF(B9698="",1,0),"")</f>
        <v/>
      </c>
    </row>
    <row r="9699" customFormat="false" ht="15" hidden="false" customHeight="false" outlineLevel="0" collapsed="false">
      <c r="A9699" s="35"/>
      <c r="B9699" s="35"/>
      <c r="G9699" s="0" t="str">
        <f aca="false">IF(A9699="","",IF(AND(A9699&gt;=Debut,A9699&lt;Fin),1,0))</f>
        <v/>
      </c>
      <c r="H9699" s="0" t="str">
        <f aca="false">IF(G9699=1,INT(ROUND((A9699-Debut)*86400,0)/600),"")</f>
        <v/>
      </c>
      <c r="I9699" s="0" t="str">
        <f aca="false">IF(G9699=1,INT(ROUND((A9699-Debut)*86400,0)/3600),"")</f>
        <v/>
      </c>
      <c r="J9699" s="0" t="str">
        <f aca="false">IF(OR(A9699="",B9699=""),"",ROUND((B9699-A9699)*86400,0))</f>
        <v/>
      </c>
      <c r="K9699" s="37" t="str">
        <f aca="false">IF(G9699=1,IF(COUNTIFS($C:$C,C9699,$G:$G,1,$A:$A,"&gt;="&amp;(A9699-FenetreInterm/86400),$A:$A,"&lt;="&amp;A9699)&gt;=NbInterm,1,0),"")</f>
        <v/>
      </c>
      <c r="L9699" s="37" t="str">
        <f aca="false">IF(G9699=1,IF(B9699="",0,IF(J9699&lt;SeuilFugitive,1,0)),"")</f>
        <v/>
      </c>
      <c r="M9699" s="37" t="str">
        <f aca="false">IF(G9699=1,IF(B9699="",IF((Fin-A9699)*24&gt;SeuilFigee,1,0),IF(J9699&gt;SeuilFigee*3600,1,0)),"")</f>
        <v/>
      </c>
      <c r="N9699" s="0" t="str">
        <f aca="false">IF(G9699=1,IF(COUNTIF(H$2:H9699,H9699)=1,COUNTIF($H:$H,H9699),""),"")</f>
        <v/>
      </c>
      <c r="O9699" s="0" t="str">
        <f aca="false">IF(G9699=1,IF(COUNTIF(I$2:I9699,I9699)=1,COUNTIF($I:$I,I9699),""),"")</f>
        <v/>
      </c>
      <c r="P9699" s="38" t="str">
        <f aca="false">IF(G9699=1,IF(COUNTIFS(C$2:C9699,C9699,G$2:G9699,1)=1,COUNTIFS($C:$C,C9699,$G:$G,1)+ROW()/10000000,""),"")</f>
        <v/>
      </c>
      <c r="Q9699" s="0" t="str">
        <f aca="false">IF(K9699=1,IF(COUNTIFS(C$2:C9699,C9699,K$2:K9699,1)=1,1,0),"")</f>
        <v/>
      </c>
      <c r="R9699" s="0" t="str">
        <f aca="false">IF(M9699=1,IF(COUNTIFS(C$2:C9699,C9699,M$2:M9699,1)=1,1,0),"")</f>
        <v/>
      </c>
      <c r="S9699" s="0" t="str">
        <f aca="false">IF(L9699=1,IF(COUNTIFS(C$2:C9699,C9699,L$2:L9699,1)=1,1,0),"")</f>
        <v/>
      </c>
      <c r="T9699" s="38" t="str">
        <f aca="false">IF(N9699="","",N9699+ROW()/10000000)</f>
        <v/>
      </c>
      <c r="U9699" s="0" t="str">
        <f aca="false">IF(G9699=1,IF(B9699="",1,0),"")</f>
        <v/>
      </c>
    </row>
    <row r="9700" customFormat="false" ht="15" hidden="false" customHeight="false" outlineLevel="0" collapsed="false">
      <c r="A9700" s="35"/>
      <c r="B9700" s="35"/>
      <c r="G9700" s="0" t="str">
        <f aca="false">IF(A9700="","",IF(AND(A9700&gt;=Debut,A9700&lt;Fin),1,0))</f>
        <v/>
      </c>
      <c r="H9700" s="0" t="str">
        <f aca="false">IF(G9700=1,INT(ROUND((A9700-Debut)*86400,0)/600),"")</f>
        <v/>
      </c>
      <c r="I9700" s="0" t="str">
        <f aca="false">IF(G9700=1,INT(ROUND((A9700-Debut)*86400,0)/3600),"")</f>
        <v/>
      </c>
      <c r="J9700" s="0" t="str">
        <f aca="false">IF(OR(A9700="",B9700=""),"",ROUND((B9700-A9700)*86400,0))</f>
        <v/>
      </c>
      <c r="K9700" s="37" t="str">
        <f aca="false">IF(G9700=1,IF(COUNTIFS($C:$C,C9700,$G:$G,1,$A:$A,"&gt;="&amp;(A9700-FenetreInterm/86400),$A:$A,"&lt;="&amp;A9700)&gt;=NbInterm,1,0),"")</f>
        <v/>
      </c>
      <c r="L9700" s="37" t="str">
        <f aca="false">IF(G9700=1,IF(B9700="",0,IF(J9700&lt;SeuilFugitive,1,0)),"")</f>
        <v/>
      </c>
      <c r="M9700" s="37" t="str">
        <f aca="false">IF(G9700=1,IF(B9700="",IF((Fin-A9700)*24&gt;SeuilFigee,1,0),IF(J9700&gt;SeuilFigee*3600,1,0)),"")</f>
        <v/>
      </c>
      <c r="N9700" s="0" t="str">
        <f aca="false">IF(G9700=1,IF(COUNTIF(H$2:H9700,H9700)=1,COUNTIF($H:$H,H9700),""),"")</f>
        <v/>
      </c>
      <c r="O9700" s="0" t="str">
        <f aca="false">IF(G9700=1,IF(COUNTIF(I$2:I9700,I9700)=1,COUNTIF($I:$I,I9700),""),"")</f>
        <v/>
      </c>
      <c r="P9700" s="38" t="str">
        <f aca="false">IF(G9700=1,IF(COUNTIFS(C$2:C9700,C9700,G$2:G9700,1)=1,COUNTIFS($C:$C,C9700,$G:$G,1)+ROW()/10000000,""),"")</f>
        <v/>
      </c>
      <c r="Q9700" s="0" t="str">
        <f aca="false">IF(K9700=1,IF(COUNTIFS(C$2:C9700,C9700,K$2:K9700,1)=1,1,0),"")</f>
        <v/>
      </c>
      <c r="R9700" s="0" t="str">
        <f aca="false">IF(M9700=1,IF(COUNTIFS(C$2:C9700,C9700,M$2:M9700,1)=1,1,0),"")</f>
        <v/>
      </c>
      <c r="S9700" s="0" t="str">
        <f aca="false">IF(L9700=1,IF(COUNTIFS(C$2:C9700,C9700,L$2:L9700,1)=1,1,0),"")</f>
        <v/>
      </c>
      <c r="T9700" s="38" t="str">
        <f aca="false">IF(N9700="","",N9700+ROW()/10000000)</f>
        <v/>
      </c>
      <c r="U9700" s="0" t="str">
        <f aca="false">IF(G9700=1,IF(B9700="",1,0),"")</f>
        <v/>
      </c>
    </row>
    <row r="9701" customFormat="false" ht="15" hidden="false" customHeight="false" outlineLevel="0" collapsed="false">
      <c r="A9701" s="35"/>
      <c r="B9701" s="35"/>
      <c r="G9701" s="0" t="str">
        <f aca="false">IF(A9701="","",IF(AND(A9701&gt;=Debut,A9701&lt;Fin),1,0))</f>
        <v/>
      </c>
      <c r="H9701" s="0" t="str">
        <f aca="false">IF(G9701=1,INT(ROUND((A9701-Debut)*86400,0)/600),"")</f>
        <v/>
      </c>
      <c r="I9701" s="0" t="str">
        <f aca="false">IF(G9701=1,INT(ROUND((A9701-Debut)*86400,0)/3600),"")</f>
        <v/>
      </c>
      <c r="J9701" s="0" t="str">
        <f aca="false">IF(OR(A9701="",B9701=""),"",ROUND((B9701-A9701)*86400,0))</f>
        <v/>
      </c>
      <c r="K9701" s="37" t="str">
        <f aca="false">IF(G9701=1,IF(COUNTIFS($C:$C,C9701,$G:$G,1,$A:$A,"&gt;="&amp;(A9701-FenetreInterm/86400),$A:$A,"&lt;="&amp;A9701)&gt;=NbInterm,1,0),"")</f>
        <v/>
      </c>
      <c r="L9701" s="37" t="str">
        <f aca="false">IF(G9701=1,IF(B9701="",0,IF(J9701&lt;SeuilFugitive,1,0)),"")</f>
        <v/>
      </c>
      <c r="M9701" s="37" t="str">
        <f aca="false">IF(G9701=1,IF(B9701="",IF((Fin-A9701)*24&gt;SeuilFigee,1,0),IF(J9701&gt;SeuilFigee*3600,1,0)),"")</f>
        <v/>
      </c>
      <c r="N9701" s="0" t="str">
        <f aca="false">IF(G9701=1,IF(COUNTIF(H$2:H9701,H9701)=1,COUNTIF($H:$H,H9701),""),"")</f>
        <v/>
      </c>
      <c r="O9701" s="0" t="str">
        <f aca="false">IF(G9701=1,IF(COUNTIF(I$2:I9701,I9701)=1,COUNTIF($I:$I,I9701),""),"")</f>
        <v/>
      </c>
      <c r="P9701" s="38" t="str">
        <f aca="false">IF(G9701=1,IF(COUNTIFS(C$2:C9701,C9701,G$2:G9701,1)=1,COUNTIFS($C:$C,C9701,$G:$G,1)+ROW()/10000000,""),"")</f>
        <v/>
      </c>
      <c r="Q9701" s="0" t="str">
        <f aca="false">IF(K9701=1,IF(COUNTIFS(C$2:C9701,C9701,K$2:K9701,1)=1,1,0),"")</f>
        <v/>
      </c>
      <c r="R9701" s="0" t="str">
        <f aca="false">IF(M9701=1,IF(COUNTIFS(C$2:C9701,C9701,M$2:M9701,1)=1,1,0),"")</f>
        <v/>
      </c>
      <c r="S9701" s="0" t="str">
        <f aca="false">IF(L9701=1,IF(COUNTIFS(C$2:C9701,C9701,L$2:L9701,1)=1,1,0),"")</f>
        <v/>
      </c>
      <c r="T9701" s="38" t="str">
        <f aca="false">IF(N9701="","",N9701+ROW()/10000000)</f>
        <v/>
      </c>
      <c r="U9701" s="0" t="str">
        <f aca="false">IF(G9701=1,IF(B9701="",1,0),"")</f>
        <v/>
      </c>
    </row>
    <row r="9702" customFormat="false" ht="15" hidden="false" customHeight="false" outlineLevel="0" collapsed="false">
      <c r="A9702" s="35"/>
      <c r="B9702" s="35"/>
      <c r="G9702" s="0" t="str">
        <f aca="false">IF(A9702="","",IF(AND(A9702&gt;=Debut,A9702&lt;Fin),1,0))</f>
        <v/>
      </c>
      <c r="H9702" s="0" t="str">
        <f aca="false">IF(G9702=1,INT(ROUND((A9702-Debut)*86400,0)/600),"")</f>
        <v/>
      </c>
      <c r="I9702" s="0" t="str">
        <f aca="false">IF(G9702=1,INT(ROUND((A9702-Debut)*86400,0)/3600),"")</f>
        <v/>
      </c>
      <c r="J9702" s="0" t="str">
        <f aca="false">IF(OR(A9702="",B9702=""),"",ROUND((B9702-A9702)*86400,0))</f>
        <v/>
      </c>
      <c r="K9702" s="37" t="str">
        <f aca="false">IF(G9702=1,IF(COUNTIFS($C:$C,C9702,$G:$G,1,$A:$A,"&gt;="&amp;(A9702-FenetreInterm/86400),$A:$A,"&lt;="&amp;A9702)&gt;=NbInterm,1,0),"")</f>
        <v/>
      </c>
      <c r="L9702" s="37" t="str">
        <f aca="false">IF(G9702=1,IF(B9702="",0,IF(J9702&lt;SeuilFugitive,1,0)),"")</f>
        <v/>
      </c>
      <c r="M9702" s="37" t="str">
        <f aca="false">IF(G9702=1,IF(B9702="",IF((Fin-A9702)*24&gt;SeuilFigee,1,0),IF(J9702&gt;SeuilFigee*3600,1,0)),"")</f>
        <v/>
      </c>
      <c r="N9702" s="0" t="str">
        <f aca="false">IF(G9702=1,IF(COUNTIF(H$2:H9702,H9702)=1,COUNTIF($H:$H,H9702),""),"")</f>
        <v/>
      </c>
      <c r="O9702" s="0" t="str">
        <f aca="false">IF(G9702=1,IF(COUNTIF(I$2:I9702,I9702)=1,COUNTIF($I:$I,I9702),""),"")</f>
        <v/>
      </c>
      <c r="P9702" s="38" t="str">
        <f aca="false">IF(G9702=1,IF(COUNTIFS(C$2:C9702,C9702,G$2:G9702,1)=1,COUNTIFS($C:$C,C9702,$G:$G,1)+ROW()/10000000,""),"")</f>
        <v/>
      </c>
      <c r="Q9702" s="0" t="str">
        <f aca="false">IF(K9702=1,IF(COUNTIFS(C$2:C9702,C9702,K$2:K9702,1)=1,1,0),"")</f>
        <v/>
      </c>
      <c r="R9702" s="0" t="str">
        <f aca="false">IF(M9702=1,IF(COUNTIFS(C$2:C9702,C9702,M$2:M9702,1)=1,1,0),"")</f>
        <v/>
      </c>
      <c r="S9702" s="0" t="str">
        <f aca="false">IF(L9702=1,IF(COUNTIFS(C$2:C9702,C9702,L$2:L9702,1)=1,1,0),"")</f>
        <v/>
      </c>
      <c r="T9702" s="38" t="str">
        <f aca="false">IF(N9702="","",N9702+ROW()/10000000)</f>
        <v/>
      </c>
      <c r="U9702" s="0" t="str">
        <f aca="false">IF(G9702=1,IF(B9702="",1,0),"")</f>
        <v/>
      </c>
    </row>
    <row r="9703" customFormat="false" ht="15" hidden="false" customHeight="false" outlineLevel="0" collapsed="false">
      <c r="A9703" s="35"/>
      <c r="B9703" s="35"/>
      <c r="G9703" s="0" t="str">
        <f aca="false">IF(A9703="","",IF(AND(A9703&gt;=Debut,A9703&lt;Fin),1,0))</f>
        <v/>
      </c>
      <c r="H9703" s="0" t="str">
        <f aca="false">IF(G9703=1,INT(ROUND((A9703-Debut)*86400,0)/600),"")</f>
        <v/>
      </c>
      <c r="I9703" s="0" t="str">
        <f aca="false">IF(G9703=1,INT(ROUND((A9703-Debut)*86400,0)/3600),"")</f>
        <v/>
      </c>
      <c r="J9703" s="0" t="str">
        <f aca="false">IF(OR(A9703="",B9703=""),"",ROUND((B9703-A9703)*86400,0))</f>
        <v/>
      </c>
      <c r="K9703" s="37" t="str">
        <f aca="false">IF(G9703=1,IF(COUNTIFS($C:$C,C9703,$G:$G,1,$A:$A,"&gt;="&amp;(A9703-FenetreInterm/86400),$A:$A,"&lt;="&amp;A9703)&gt;=NbInterm,1,0),"")</f>
        <v/>
      </c>
      <c r="L9703" s="37" t="str">
        <f aca="false">IF(G9703=1,IF(B9703="",0,IF(J9703&lt;SeuilFugitive,1,0)),"")</f>
        <v/>
      </c>
      <c r="M9703" s="37" t="str">
        <f aca="false">IF(G9703=1,IF(B9703="",IF((Fin-A9703)*24&gt;SeuilFigee,1,0),IF(J9703&gt;SeuilFigee*3600,1,0)),"")</f>
        <v/>
      </c>
      <c r="N9703" s="0" t="str">
        <f aca="false">IF(G9703=1,IF(COUNTIF(H$2:H9703,H9703)=1,COUNTIF($H:$H,H9703),""),"")</f>
        <v/>
      </c>
      <c r="O9703" s="0" t="str">
        <f aca="false">IF(G9703=1,IF(COUNTIF(I$2:I9703,I9703)=1,COUNTIF($I:$I,I9703),""),"")</f>
        <v/>
      </c>
      <c r="P9703" s="38" t="str">
        <f aca="false">IF(G9703=1,IF(COUNTIFS(C$2:C9703,C9703,G$2:G9703,1)=1,COUNTIFS($C:$C,C9703,$G:$G,1)+ROW()/10000000,""),"")</f>
        <v/>
      </c>
      <c r="Q9703" s="0" t="str">
        <f aca="false">IF(K9703=1,IF(COUNTIFS(C$2:C9703,C9703,K$2:K9703,1)=1,1,0),"")</f>
        <v/>
      </c>
      <c r="R9703" s="0" t="str">
        <f aca="false">IF(M9703=1,IF(COUNTIFS(C$2:C9703,C9703,M$2:M9703,1)=1,1,0),"")</f>
        <v/>
      </c>
      <c r="S9703" s="0" t="str">
        <f aca="false">IF(L9703=1,IF(COUNTIFS(C$2:C9703,C9703,L$2:L9703,1)=1,1,0),"")</f>
        <v/>
      </c>
      <c r="T9703" s="38" t="str">
        <f aca="false">IF(N9703="","",N9703+ROW()/10000000)</f>
        <v/>
      </c>
      <c r="U9703" s="0" t="str">
        <f aca="false">IF(G9703=1,IF(B9703="",1,0),"")</f>
        <v/>
      </c>
    </row>
    <row r="9704" customFormat="false" ht="15" hidden="false" customHeight="false" outlineLevel="0" collapsed="false">
      <c r="A9704" s="35"/>
      <c r="B9704" s="35"/>
      <c r="G9704" s="0" t="str">
        <f aca="false">IF(A9704="","",IF(AND(A9704&gt;=Debut,A9704&lt;Fin),1,0))</f>
        <v/>
      </c>
      <c r="H9704" s="0" t="str">
        <f aca="false">IF(G9704=1,INT(ROUND((A9704-Debut)*86400,0)/600),"")</f>
        <v/>
      </c>
      <c r="I9704" s="0" t="str">
        <f aca="false">IF(G9704=1,INT(ROUND((A9704-Debut)*86400,0)/3600),"")</f>
        <v/>
      </c>
      <c r="J9704" s="0" t="str">
        <f aca="false">IF(OR(A9704="",B9704=""),"",ROUND((B9704-A9704)*86400,0))</f>
        <v/>
      </c>
      <c r="K9704" s="37" t="str">
        <f aca="false">IF(G9704=1,IF(COUNTIFS($C:$C,C9704,$G:$G,1,$A:$A,"&gt;="&amp;(A9704-FenetreInterm/86400),$A:$A,"&lt;="&amp;A9704)&gt;=NbInterm,1,0),"")</f>
        <v/>
      </c>
      <c r="L9704" s="37" t="str">
        <f aca="false">IF(G9704=1,IF(B9704="",0,IF(J9704&lt;SeuilFugitive,1,0)),"")</f>
        <v/>
      </c>
      <c r="M9704" s="37" t="str">
        <f aca="false">IF(G9704=1,IF(B9704="",IF((Fin-A9704)*24&gt;SeuilFigee,1,0),IF(J9704&gt;SeuilFigee*3600,1,0)),"")</f>
        <v/>
      </c>
      <c r="N9704" s="0" t="str">
        <f aca="false">IF(G9704=1,IF(COUNTIF(H$2:H9704,H9704)=1,COUNTIF($H:$H,H9704),""),"")</f>
        <v/>
      </c>
      <c r="O9704" s="0" t="str">
        <f aca="false">IF(G9704=1,IF(COUNTIF(I$2:I9704,I9704)=1,COUNTIF($I:$I,I9704),""),"")</f>
        <v/>
      </c>
      <c r="P9704" s="38" t="str">
        <f aca="false">IF(G9704=1,IF(COUNTIFS(C$2:C9704,C9704,G$2:G9704,1)=1,COUNTIFS($C:$C,C9704,$G:$G,1)+ROW()/10000000,""),"")</f>
        <v/>
      </c>
      <c r="Q9704" s="0" t="str">
        <f aca="false">IF(K9704=1,IF(COUNTIFS(C$2:C9704,C9704,K$2:K9704,1)=1,1,0),"")</f>
        <v/>
      </c>
      <c r="R9704" s="0" t="str">
        <f aca="false">IF(M9704=1,IF(COUNTIFS(C$2:C9704,C9704,M$2:M9704,1)=1,1,0),"")</f>
        <v/>
      </c>
      <c r="S9704" s="0" t="str">
        <f aca="false">IF(L9704=1,IF(COUNTIFS(C$2:C9704,C9704,L$2:L9704,1)=1,1,0),"")</f>
        <v/>
      </c>
      <c r="T9704" s="38" t="str">
        <f aca="false">IF(N9704="","",N9704+ROW()/10000000)</f>
        <v/>
      </c>
      <c r="U9704" s="0" t="str">
        <f aca="false">IF(G9704=1,IF(B9704="",1,0),"")</f>
        <v/>
      </c>
    </row>
    <row r="9705" customFormat="false" ht="15" hidden="false" customHeight="false" outlineLevel="0" collapsed="false">
      <c r="A9705" s="35"/>
      <c r="B9705" s="35"/>
      <c r="G9705" s="0" t="str">
        <f aca="false">IF(A9705="","",IF(AND(A9705&gt;=Debut,A9705&lt;Fin),1,0))</f>
        <v/>
      </c>
      <c r="H9705" s="0" t="str">
        <f aca="false">IF(G9705=1,INT(ROUND((A9705-Debut)*86400,0)/600),"")</f>
        <v/>
      </c>
      <c r="I9705" s="0" t="str">
        <f aca="false">IF(G9705=1,INT(ROUND((A9705-Debut)*86400,0)/3600),"")</f>
        <v/>
      </c>
      <c r="J9705" s="0" t="str">
        <f aca="false">IF(OR(A9705="",B9705=""),"",ROUND((B9705-A9705)*86400,0))</f>
        <v/>
      </c>
      <c r="K9705" s="37" t="str">
        <f aca="false">IF(G9705=1,IF(COUNTIFS($C:$C,C9705,$G:$G,1,$A:$A,"&gt;="&amp;(A9705-FenetreInterm/86400),$A:$A,"&lt;="&amp;A9705)&gt;=NbInterm,1,0),"")</f>
        <v/>
      </c>
      <c r="L9705" s="37" t="str">
        <f aca="false">IF(G9705=1,IF(B9705="",0,IF(J9705&lt;SeuilFugitive,1,0)),"")</f>
        <v/>
      </c>
      <c r="M9705" s="37" t="str">
        <f aca="false">IF(G9705=1,IF(B9705="",IF((Fin-A9705)*24&gt;SeuilFigee,1,0),IF(J9705&gt;SeuilFigee*3600,1,0)),"")</f>
        <v/>
      </c>
      <c r="N9705" s="0" t="str">
        <f aca="false">IF(G9705=1,IF(COUNTIF(H$2:H9705,H9705)=1,COUNTIF($H:$H,H9705),""),"")</f>
        <v/>
      </c>
      <c r="O9705" s="0" t="str">
        <f aca="false">IF(G9705=1,IF(COUNTIF(I$2:I9705,I9705)=1,COUNTIF($I:$I,I9705),""),"")</f>
        <v/>
      </c>
      <c r="P9705" s="38" t="str">
        <f aca="false">IF(G9705=1,IF(COUNTIFS(C$2:C9705,C9705,G$2:G9705,1)=1,COUNTIFS($C:$C,C9705,$G:$G,1)+ROW()/10000000,""),"")</f>
        <v/>
      </c>
      <c r="Q9705" s="0" t="str">
        <f aca="false">IF(K9705=1,IF(COUNTIFS(C$2:C9705,C9705,K$2:K9705,1)=1,1,0),"")</f>
        <v/>
      </c>
      <c r="R9705" s="0" t="str">
        <f aca="false">IF(M9705=1,IF(COUNTIFS(C$2:C9705,C9705,M$2:M9705,1)=1,1,0),"")</f>
        <v/>
      </c>
      <c r="S9705" s="0" t="str">
        <f aca="false">IF(L9705=1,IF(COUNTIFS(C$2:C9705,C9705,L$2:L9705,1)=1,1,0),"")</f>
        <v/>
      </c>
      <c r="T9705" s="38" t="str">
        <f aca="false">IF(N9705="","",N9705+ROW()/10000000)</f>
        <v/>
      </c>
      <c r="U9705" s="0" t="str">
        <f aca="false">IF(G9705=1,IF(B9705="",1,0),"")</f>
        <v/>
      </c>
    </row>
    <row r="9706" customFormat="false" ht="15" hidden="false" customHeight="false" outlineLevel="0" collapsed="false">
      <c r="A9706" s="35"/>
      <c r="B9706" s="35"/>
      <c r="G9706" s="0" t="str">
        <f aca="false">IF(A9706="","",IF(AND(A9706&gt;=Debut,A9706&lt;Fin),1,0))</f>
        <v/>
      </c>
      <c r="H9706" s="0" t="str">
        <f aca="false">IF(G9706=1,INT(ROUND((A9706-Debut)*86400,0)/600),"")</f>
        <v/>
      </c>
      <c r="I9706" s="0" t="str">
        <f aca="false">IF(G9706=1,INT(ROUND((A9706-Debut)*86400,0)/3600),"")</f>
        <v/>
      </c>
      <c r="J9706" s="0" t="str">
        <f aca="false">IF(OR(A9706="",B9706=""),"",ROUND((B9706-A9706)*86400,0))</f>
        <v/>
      </c>
      <c r="K9706" s="37" t="str">
        <f aca="false">IF(G9706=1,IF(COUNTIFS($C:$C,C9706,$G:$G,1,$A:$A,"&gt;="&amp;(A9706-FenetreInterm/86400),$A:$A,"&lt;="&amp;A9706)&gt;=NbInterm,1,0),"")</f>
        <v/>
      </c>
      <c r="L9706" s="37" t="str">
        <f aca="false">IF(G9706=1,IF(B9706="",0,IF(J9706&lt;SeuilFugitive,1,0)),"")</f>
        <v/>
      </c>
      <c r="M9706" s="37" t="str">
        <f aca="false">IF(G9706=1,IF(B9706="",IF((Fin-A9706)*24&gt;SeuilFigee,1,0),IF(J9706&gt;SeuilFigee*3600,1,0)),"")</f>
        <v/>
      </c>
      <c r="N9706" s="0" t="str">
        <f aca="false">IF(G9706=1,IF(COUNTIF(H$2:H9706,H9706)=1,COUNTIF($H:$H,H9706),""),"")</f>
        <v/>
      </c>
      <c r="O9706" s="0" t="str">
        <f aca="false">IF(G9706=1,IF(COUNTIF(I$2:I9706,I9706)=1,COUNTIF($I:$I,I9706),""),"")</f>
        <v/>
      </c>
      <c r="P9706" s="38" t="str">
        <f aca="false">IF(G9706=1,IF(COUNTIFS(C$2:C9706,C9706,G$2:G9706,1)=1,COUNTIFS($C:$C,C9706,$G:$G,1)+ROW()/10000000,""),"")</f>
        <v/>
      </c>
      <c r="Q9706" s="0" t="str">
        <f aca="false">IF(K9706=1,IF(COUNTIFS(C$2:C9706,C9706,K$2:K9706,1)=1,1,0),"")</f>
        <v/>
      </c>
      <c r="R9706" s="0" t="str">
        <f aca="false">IF(M9706=1,IF(COUNTIFS(C$2:C9706,C9706,M$2:M9706,1)=1,1,0),"")</f>
        <v/>
      </c>
      <c r="S9706" s="0" t="str">
        <f aca="false">IF(L9706=1,IF(COUNTIFS(C$2:C9706,C9706,L$2:L9706,1)=1,1,0),"")</f>
        <v/>
      </c>
      <c r="T9706" s="38" t="str">
        <f aca="false">IF(N9706="","",N9706+ROW()/10000000)</f>
        <v/>
      </c>
      <c r="U9706" s="0" t="str">
        <f aca="false">IF(G9706=1,IF(B9706="",1,0),"")</f>
        <v/>
      </c>
    </row>
    <row r="9707" customFormat="false" ht="15" hidden="false" customHeight="false" outlineLevel="0" collapsed="false">
      <c r="A9707" s="35"/>
      <c r="B9707" s="35"/>
      <c r="G9707" s="0" t="str">
        <f aca="false">IF(A9707="","",IF(AND(A9707&gt;=Debut,A9707&lt;Fin),1,0))</f>
        <v/>
      </c>
      <c r="H9707" s="0" t="str">
        <f aca="false">IF(G9707=1,INT(ROUND((A9707-Debut)*86400,0)/600),"")</f>
        <v/>
      </c>
      <c r="I9707" s="0" t="str">
        <f aca="false">IF(G9707=1,INT(ROUND((A9707-Debut)*86400,0)/3600),"")</f>
        <v/>
      </c>
      <c r="J9707" s="0" t="str">
        <f aca="false">IF(OR(A9707="",B9707=""),"",ROUND((B9707-A9707)*86400,0))</f>
        <v/>
      </c>
      <c r="K9707" s="37" t="str">
        <f aca="false">IF(G9707=1,IF(COUNTIFS($C:$C,C9707,$G:$G,1,$A:$A,"&gt;="&amp;(A9707-FenetreInterm/86400),$A:$A,"&lt;="&amp;A9707)&gt;=NbInterm,1,0),"")</f>
        <v/>
      </c>
      <c r="L9707" s="37" t="str">
        <f aca="false">IF(G9707=1,IF(B9707="",0,IF(J9707&lt;SeuilFugitive,1,0)),"")</f>
        <v/>
      </c>
      <c r="M9707" s="37" t="str">
        <f aca="false">IF(G9707=1,IF(B9707="",IF((Fin-A9707)*24&gt;SeuilFigee,1,0),IF(J9707&gt;SeuilFigee*3600,1,0)),"")</f>
        <v/>
      </c>
      <c r="N9707" s="0" t="str">
        <f aca="false">IF(G9707=1,IF(COUNTIF(H$2:H9707,H9707)=1,COUNTIF($H:$H,H9707),""),"")</f>
        <v/>
      </c>
      <c r="O9707" s="0" t="str">
        <f aca="false">IF(G9707=1,IF(COUNTIF(I$2:I9707,I9707)=1,COUNTIF($I:$I,I9707),""),"")</f>
        <v/>
      </c>
      <c r="P9707" s="38" t="str">
        <f aca="false">IF(G9707=1,IF(COUNTIFS(C$2:C9707,C9707,G$2:G9707,1)=1,COUNTIFS($C:$C,C9707,$G:$G,1)+ROW()/10000000,""),"")</f>
        <v/>
      </c>
      <c r="Q9707" s="0" t="str">
        <f aca="false">IF(K9707=1,IF(COUNTIFS(C$2:C9707,C9707,K$2:K9707,1)=1,1,0),"")</f>
        <v/>
      </c>
      <c r="R9707" s="0" t="str">
        <f aca="false">IF(M9707=1,IF(COUNTIFS(C$2:C9707,C9707,M$2:M9707,1)=1,1,0),"")</f>
        <v/>
      </c>
      <c r="S9707" s="0" t="str">
        <f aca="false">IF(L9707=1,IF(COUNTIFS(C$2:C9707,C9707,L$2:L9707,1)=1,1,0),"")</f>
        <v/>
      </c>
      <c r="T9707" s="38" t="str">
        <f aca="false">IF(N9707="","",N9707+ROW()/10000000)</f>
        <v/>
      </c>
      <c r="U9707" s="0" t="str">
        <f aca="false">IF(G9707=1,IF(B9707="",1,0),"")</f>
        <v/>
      </c>
    </row>
    <row r="9708" customFormat="false" ht="15" hidden="false" customHeight="false" outlineLevel="0" collapsed="false">
      <c r="A9708" s="35"/>
      <c r="B9708" s="35"/>
      <c r="G9708" s="0" t="str">
        <f aca="false">IF(A9708="","",IF(AND(A9708&gt;=Debut,A9708&lt;Fin),1,0))</f>
        <v/>
      </c>
      <c r="H9708" s="0" t="str">
        <f aca="false">IF(G9708=1,INT(ROUND((A9708-Debut)*86400,0)/600),"")</f>
        <v/>
      </c>
      <c r="I9708" s="0" t="str">
        <f aca="false">IF(G9708=1,INT(ROUND((A9708-Debut)*86400,0)/3600),"")</f>
        <v/>
      </c>
      <c r="J9708" s="0" t="str">
        <f aca="false">IF(OR(A9708="",B9708=""),"",ROUND((B9708-A9708)*86400,0))</f>
        <v/>
      </c>
      <c r="K9708" s="37" t="str">
        <f aca="false">IF(G9708=1,IF(COUNTIFS($C:$C,C9708,$G:$G,1,$A:$A,"&gt;="&amp;(A9708-FenetreInterm/86400),$A:$A,"&lt;="&amp;A9708)&gt;=NbInterm,1,0),"")</f>
        <v/>
      </c>
      <c r="L9708" s="37" t="str">
        <f aca="false">IF(G9708=1,IF(B9708="",0,IF(J9708&lt;SeuilFugitive,1,0)),"")</f>
        <v/>
      </c>
      <c r="M9708" s="37" t="str">
        <f aca="false">IF(G9708=1,IF(B9708="",IF((Fin-A9708)*24&gt;SeuilFigee,1,0),IF(J9708&gt;SeuilFigee*3600,1,0)),"")</f>
        <v/>
      </c>
      <c r="N9708" s="0" t="str">
        <f aca="false">IF(G9708=1,IF(COUNTIF(H$2:H9708,H9708)=1,COUNTIF($H:$H,H9708),""),"")</f>
        <v/>
      </c>
      <c r="O9708" s="0" t="str">
        <f aca="false">IF(G9708=1,IF(COUNTIF(I$2:I9708,I9708)=1,COUNTIF($I:$I,I9708),""),"")</f>
        <v/>
      </c>
      <c r="P9708" s="38" t="str">
        <f aca="false">IF(G9708=1,IF(COUNTIFS(C$2:C9708,C9708,G$2:G9708,1)=1,COUNTIFS($C:$C,C9708,$G:$G,1)+ROW()/10000000,""),"")</f>
        <v/>
      </c>
      <c r="Q9708" s="0" t="str">
        <f aca="false">IF(K9708=1,IF(COUNTIFS(C$2:C9708,C9708,K$2:K9708,1)=1,1,0),"")</f>
        <v/>
      </c>
      <c r="R9708" s="0" t="str">
        <f aca="false">IF(M9708=1,IF(COUNTIFS(C$2:C9708,C9708,M$2:M9708,1)=1,1,0),"")</f>
        <v/>
      </c>
      <c r="S9708" s="0" t="str">
        <f aca="false">IF(L9708=1,IF(COUNTIFS(C$2:C9708,C9708,L$2:L9708,1)=1,1,0),"")</f>
        <v/>
      </c>
      <c r="T9708" s="38" t="str">
        <f aca="false">IF(N9708="","",N9708+ROW()/10000000)</f>
        <v/>
      </c>
      <c r="U9708" s="0" t="str">
        <f aca="false">IF(G9708=1,IF(B9708="",1,0),"")</f>
        <v/>
      </c>
    </row>
    <row r="9709" customFormat="false" ht="15" hidden="false" customHeight="false" outlineLevel="0" collapsed="false">
      <c r="A9709" s="35"/>
      <c r="B9709" s="35"/>
      <c r="G9709" s="0" t="str">
        <f aca="false">IF(A9709="","",IF(AND(A9709&gt;=Debut,A9709&lt;Fin),1,0))</f>
        <v/>
      </c>
      <c r="H9709" s="0" t="str">
        <f aca="false">IF(G9709=1,INT(ROUND((A9709-Debut)*86400,0)/600),"")</f>
        <v/>
      </c>
      <c r="I9709" s="0" t="str">
        <f aca="false">IF(G9709=1,INT(ROUND((A9709-Debut)*86400,0)/3600),"")</f>
        <v/>
      </c>
      <c r="J9709" s="0" t="str">
        <f aca="false">IF(OR(A9709="",B9709=""),"",ROUND((B9709-A9709)*86400,0))</f>
        <v/>
      </c>
      <c r="K9709" s="37" t="str">
        <f aca="false">IF(G9709=1,IF(COUNTIFS($C:$C,C9709,$G:$G,1,$A:$A,"&gt;="&amp;(A9709-FenetreInterm/86400),$A:$A,"&lt;="&amp;A9709)&gt;=NbInterm,1,0),"")</f>
        <v/>
      </c>
      <c r="L9709" s="37" t="str">
        <f aca="false">IF(G9709=1,IF(B9709="",0,IF(J9709&lt;SeuilFugitive,1,0)),"")</f>
        <v/>
      </c>
      <c r="M9709" s="37" t="str">
        <f aca="false">IF(G9709=1,IF(B9709="",IF((Fin-A9709)*24&gt;SeuilFigee,1,0),IF(J9709&gt;SeuilFigee*3600,1,0)),"")</f>
        <v/>
      </c>
      <c r="N9709" s="0" t="str">
        <f aca="false">IF(G9709=1,IF(COUNTIF(H$2:H9709,H9709)=1,COUNTIF($H:$H,H9709),""),"")</f>
        <v/>
      </c>
      <c r="O9709" s="0" t="str">
        <f aca="false">IF(G9709=1,IF(COUNTIF(I$2:I9709,I9709)=1,COUNTIF($I:$I,I9709),""),"")</f>
        <v/>
      </c>
      <c r="P9709" s="38" t="str">
        <f aca="false">IF(G9709=1,IF(COUNTIFS(C$2:C9709,C9709,G$2:G9709,1)=1,COUNTIFS($C:$C,C9709,$G:$G,1)+ROW()/10000000,""),"")</f>
        <v/>
      </c>
      <c r="Q9709" s="0" t="str">
        <f aca="false">IF(K9709=1,IF(COUNTIFS(C$2:C9709,C9709,K$2:K9709,1)=1,1,0),"")</f>
        <v/>
      </c>
      <c r="R9709" s="0" t="str">
        <f aca="false">IF(M9709=1,IF(COUNTIFS(C$2:C9709,C9709,M$2:M9709,1)=1,1,0),"")</f>
        <v/>
      </c>
      <c r="S9709" s="0" t="str">
        <f aca="false">IF(L9709=1,IF(COUNTIFS(C$2:C9709,C9709,L$2:L9709,1)=1,1,0),"")</f>
        <v/>
      </c>
      <c r="T9709" s="38" t="str">
        <f aca="false">IF(N9709="","",N9709+ROW()/10000000)</f>
        <v/>
      </c>
      <c r="U9709" s="0" t="str">
        <f aca="false">IF(G9709=1,IF(B9709="",1,0),"")</f>
        <v/>
      </c>
    </row>
    <row r="9710" customFormat="false" ht="15" hidden="false" customHeight="false" outlineLevel="0" collapsed="false">
      <c r="A9710" s="35"/>
      <c r="B9710" s="35"/>
      <c r="G9710" s="0" t="str">
        <f aca="false">IF(A9710="","",IF(AND(A9710&gt;=Debut,A9710&lt;Fin),1,0))</f>
        <v/>
      </c>
      <c r="H9710" s="0" t="str">
        <f aca="false">IF(G9710=1,INT(ROUND((A9710-Debut)*86400,0)/600),"")</f>
        <v/>
      </c>
      <c r="I9710" s="0" t="str">
        <f aca="false">IF(G9710=1,INT(ROUND((A9710-Debut)*86400,0)/3600),"")</f>
        <v/>
      </c>
      <c r="J9710" s="0" t="str">
        <f aca="false">IF(OR(A9710="",B9710=""),"",ROUND((B9710-A9710)*86400,0))</f>
        <v/>
      </c>
      <c r="K9710" s="37" t="str">
        <f aca="false">IF(G9710=1,IF(COUNTIFS($C:$C,C9710,$G:$G,1,$A:$A,"&gt;="&amp;(A9710-FenetreInterm/86400),$A:$A,"&lt;="&amp;A9710)&gt;=NbInterm,1,0),"")</f>
        <v/>
      </c>
      <c r="L9710" s="37" t="str">
        <f aca="false">IF(G9710=1,IF(B9710="",0,IF(J9710&lt;SeuilFugitive,1,0)),"")</f>
        <v/>
      </c>
      <c r="M9710" s="37" t="str">
        <f aca="false">IF(G9710=1,IF(B9710="",IF((Fin-A9710)*24&gt;SeuilFigee,1,0),IF(J9710&gt;SeuilFigee*3600,1,0)),"")</f>
        <v/>
      </c>
      <c r="N9710" s="0" t="str">
        <f aca="false">IF(G9710=1,IF(COUNTIF(H$2:H9710,H9710)=1,COUNTIF($H:$H,H9710),""),"")</f>
        <v/>
      </c>
      <c r="O9710" s="0" t="str">
        <f aca="false">IF(G9710=1,IF(COUNTIF(I$2:I9710,I9710)=1,COUNTIF($I:$I,I9710),""),"")</f>
        <v/>
      </c>
      <c r="P9710" s="38" t="str">
        <f aca="false">IF(G9710=1,IF(COUNTIFS(C$2:C9710,C9710,G$2:G9710,1)=1,COUNTIFS($C:$C,C9710,$G:$G,1)+ROW()/10000000,""),"")</f>
        <v/>
      </c>
      <c r="Q9710" s="0" t="str">
        <f aca="false">IF(K9710=1,IF(COUNTIFS(C$2:C9710,C9710,K$2:K9710,1)=1,1,0),"")</f>
        <v/>
      </c>
      <c r="R9710" s="0" t="str">
        <f aca="false">IF(M9710=1,IF(COUNTIFS(C$2:C9710,C9710,M$2:M9710,1)=1,1,0),"")</f>
        <v/>
      </c>
      <c r="S9710" s="0" t="str">
        <f aca="false">IF(L9710=1,IF(COUNTIFS(C$2:C9710,C9710,L$2:L9710,1)=1,1,0),"")</f>
        <v/>
      </c>
      <c r="T9710" s="38" t="str">
        <f aca="false">IF(N9710="","",N9710+ROW()/10000000)</f>
        <v/>
      </c>
      <c r="U9710" s="0" t="str">
        <f aca="false">IF(G9710=1,IF(B9710="",1,0),"")</f>
        <v/>
      </c>
    </row>
    <row r="9711" customFormat="false" ht="15" hidden="false" customHeight="false" outlineLevel="0" collapsed="false">
      <c r="A9711" s="35"/>
      <c r="B9711" s="35"/>
      <c r="G9711" s="0" t="str">
        <f aca="false">IF(A9711="","",IF(AND(A9711&gt;=Debut,A9711&lt;Fin),1,0))</f>
        <v/>
      </c>
      <c r="H9711" s="0" t="str">
        <f aca="false">IF(G9711=1,INT(ROUND((A9711-Debut)*86400,0)/600),"")</f>
        <v/>
      </c>
      <c r="I9711" s="0" t="str">
        <f aca="false">IF(G9711=1,INT(ROUND((A9711-Debut)*86400,0)/3600),"")</f>
        <v/>
      </c>
      <c r="J9711" s="0" t="str">
        <f aca="false">IF(OR(A9711="",B9711=""),"",ROUND((B9711-A9711)*86400,0))</f>
        <v/>
      </c>
      <c r="K9711" s="37" t="str">
        <f aca="false">IF(G9711=1,IF(COUNTIFS($C:$C,C9711,$G:$G,1,$A:$A,"&gt;="&amp;(A9711-FenetreInterm/86400),$A:$A,"&lt;="&amp;A9711)&gt;=NbInterm,1,0),"")</f>
        <v/>
      </c>
      <c r="L9711" s="37" t="str">
        <f aca="false">IF(G9711=1,IF(B9711="",0,IF(J9711&lt;SeuilFugitive,1,0)),"")</f>
        <v/>
      </c>
      <c r="M9711" s="37" t="str">
        <f aca="false">IF(G9711=1,IF(B9711="",IF((Fin-A9711)*24&gt;SeuilFigee,1,0),IF(J9711&gt;SeuilFigee*3600,1,0)),"")</f>
        <v/>
      </c>
      <c r="N9711" s="0" t="str">
        <f aca="false">IF(G9711=1,IF(COUNTIF(H$2:H9711,H9711)=1,COUNTIF($H:$H,H9711),""),"")</f>
        <v/>
      </c>
      <c r="O9711" s="0" t="str">
        <f aca="false">IF(G9711=1,IF(COUNTIF(I$2:I9711,I9711)=1,COUNTIF($I:$I,I9711),""),"")</f>
        <v/>
      </c>
      <c r="P9711" s="38" t="str">
        <f aca="false">IF(G9711=1,IF(COUNTIFS(C$2:C9711,C9711,G$2:G9711,1)=1,COUNTIFS($C:$C,C9711,$G:$G,1)+ROW()/10000000,""),"")</f>
        <v/>
      </c>
      <c r="Q9711" s="0" t="str">
        <f aca="false">IF(K9711=1,IF(COUNTIFS(C$2:C9711,C9711,K$2:K9711,1)=1,1,0),"")</f>
        <v/>
      </c>
      <c r="R9711" s="0" t="str">
        <f aca="false">IF(M9711=1,IF(COUNTIFS(C$2:C9711,C9711,M$2:M9711,1)=1,1,0),"")</f>
        <v/>
      </c>
      <c r="S9711" s="0" t="str">
        <f aca="false">IF(L9711=1,IF(COUNTIFS(C$2:C9711,C9711,L$2:L9711,1)=1,1,0),"")</f>
        <v/>
      </c>
      <c r="T9711" s="38" t="str">
        <f aca="false">IF(N9711="","",N9711+ROW()/10000000)</f>
        <v/>
      </c>
      <c r="U9711" s="0" t="str">
        <f aca="false">IF(G9711=1,IF(B9711="",1,0),"")</f>
        <v/>
      </c>
    </row>
    <row r="9712" customFormat="false" ht="15" hidden="false" customHeight="false" outlineLevel="0" collapsed="false">
      <c r="A9712" s="35"/>
      <c r="B9712" s="35"/>
      <c r="G9712" s="0" t="str">
        <f aca="false">IF(A9712="","",IF(AND(A9712&gt;=Debut,A9712&lt;Fin),1,0))</f>
        <v/>
      </c>
      <c r="H9712" s="0" t="str">
        <f aca="false">IF(G9712=1,INT(ROUND((A9712-Debut)*86400,0)/600),"")</f>
        <v/>
      </c>
      <c r="I9712" s="0" t="str">
        <f aca="false">IF(G9712=1,INT(ROUND((A9712-Debut)*86400,0)/3600),"")</f>
        <v/>
      </c>
      <c r="J9712" s="0" t="str">
        <f aca="false">IF(OR(A9712="",B9712=""),"",ROUND((B9712-A9712)*86400,0))</f>
        <v/>
      </c>
      <c r="K9712" s="37" t="str">
        <f aca="false">IF(G9712=1,IF(COUNTIFS($C:$C,C9712,$G:$G,1,$A:$A,"&gt;="&amp;(A9712-FenetreInterm/86400),$A:$A,"&lt;="&amp;A9712)&gt;=NbInterm,1,0),"")</f>
        <v/>
      </c>
      <c r="L9712" s="37" t="str">
        <f aca="false">IF(G9712=1,IF(B9712="",0,IF(J9712&lt;SeuilFugitive,1,0)),"")</f>
        <v/>
      </c>
      <c r="M9712" s="37" t="str">
        <f aca="false">IF(G9712=1,IF(B9712="",IF((Fin-A9712)*24&gt;SeuilFigee,1,0),IF(J9712&gt;SeuilFigee*3600,1,0)),"")</f>
        <v/>
      </c>
      <c r="N9712" s="0" t="str">
        <f aca="false">IF(G9712=1,IF(COUNTIF(H$2:H9712,H9712)=1,COUNTIF($H:$H,H9712),""),"")</f>
        <v/>
      </c>
      <c r="O9712" s="0" t="str">
        <f aca="false">IF(G9712=1,IF(COUNTIF(I$2:I9712,I9712)=1,COUNTIF($I:$I,I9712),""),"")</f>
        <v/>
      </c>
      <c r="P9712" s="38" t="str">
        <f aca="false">IF(G9712=1,IF(COUNTIFS(C$2:C9712,C9712,G$2:G9712,1)=1,COUNTIFS($C:$C,C9712,$G:$G,1)+ROW()/10000000,""),"")</f>
        <v/>
      </c>
      <c r="Q9712" s="0" t="str">
        <f aca="false">IF(K9712=1,IF(COUNTIFS(C$2:C9712,C9712,K$2:K9712,1)=1,1,0),"")</f>
        <v/>
      </c>
      <c r="R9712" s="0" t="str">
        <f aca="false">IF(M9712=1,IF(COUNTIFS(C$2:C9712,C9712,M$2:M9712,1)=1,1,0),"")</f>
        <v/>
      </c>
      <c r="S9712" s="0" t="str">
        <f aca="false">IF(L9712=1,IF(COUNTIFS(C$2:C9712,C9712,L$2:L9712,1)=1,1,0),"")</f>
        <v/>
      </c>
      <c r="T9712" s="38" t="str">
        <f aca="false">IF(N9712="","",N9712+ROW()/10000000)</f>
        <v/>
      </c>
      <c r="U9712" s="0" t="str">
        <f aca="false">IF(G9712=1,IF(B9712="",1,0),"")</f>
        <v/>
      </c>
    </row>
    <row r="9713" customFormat="false" ht="15" hidden="false" customHeight="false" outlineLevel="0" collapsed="false">
      <c r="A9713" s="35"/>
      <c r="B9713" s="35"/>
      <c r="G9713" s="0" t="str">
        <f aca="false">IF(A9713="","",IF(AND(A9713&gt;=Debut,A9713&lt;Fin),1,0))</f>
        <v/>
      </c>
      <c r="H9713" s="0" t="str">
        <f aca="false">IF(G9713=1,INT(ROUND((A9713-Debut)*86400,0)/600),"")</f>
        <v/>
      </c>
      <c r="I9713" s="0" t="str">
        <f aca="false">IF(G9713=1,INT(ROUND((A9713-Debut)*86400,0)/3600),"")</f>
        <v/>
      </c>
      <c r="J9713" s="0" t="str">
        <f aca="false">IF(OR(A9713="",B9713=""),"",ROUND((B9713-A9713)*86400,0))</f>
        <v/>
      </c>
      <c r="K9713" s="37" t="str">
        <f aca="false">IF(G9713=1,IF(COUNTIFS($C:$C,C9713,$G:$G,1,$A:$A,"&gt;="&amp;(A9713-FenetreInterm/86400),$A:$A,"&lt;="&amp;A9713)&gt;=NbInterm,1,0),"")</f>
        <v/>
      </c>
      <c r="L9713" s="37" t="str">
        <f aca="false">IF(G9713=1,IF(B9713="",0,IF(J9713&lt;SeuilFugitive,1,0)),"")</f>
        <v/>
      </c>
      <c r="M9713" s="37" t="str">
        <f aca="false">IF(G9713=1,IF(B9713="",IF((Fin-A9713)*24&gt;SeuilFigee,1,0),IF(J9713&gt;SeuilFigee*3600,1,0)),"")</f>
        <v/>
      </c>
      <c r="N9713" s="0" t="str">
        <f aca="false">IF(G9713=1,IF(COUNTIF(H$2:H9713,H9713)=1,COUNTIF($H:$H,H9713),""),"")</f>
        <v/>
      </c>
      <c r="O9713" s="0" t="str">
        <f aca="false">IF(G9713=1,IF(COUNTIF(I$2:I9713,I9713)=1,COUNTIF($I:$I,I9713),""),"")</f>
        <v/>
      </c>
      <c r="P9713" s="38" t="str">
        <f aca="false">IF(G9713=1,IF(COUNTIFS(C$2:C9713,C9713,G$2:G9713,1)=1,COUNTIFS($C:$C,C9713,$G:$G,1)+ROW()/10000000,""),"")</f>
        <v/>
      </c>
      <c r="Q9713" s="0" t="str">
        <f aca="false">IF(K9713=1,IF(COUNTIFS(C$2:C9713,C9713,K$2:K9713,1)=1,1,0),"")</f>
        <v/>
      </c>
      <c r="R9713" s="0" t="str">
        <f aca="false">IF(M9713=1,IF(COUNTIFS(C$2:C9713,C9713,M$2:M9713,1)=1,1,0),"")</f>
        <v/>
      </c>
      <c r="S9713" s="0" t="str">
        <f aca="false">IF(L9713=1,IF(COUNTIFS(C$2:C9713,C9713,L$2:L9713,1)=1,1,0),"")</f>
        <v/>
      </c>
      <c r="T9713" s="38" t="str">
        <f aca="false">IF(N9713="","",N9713+ROW()/10000000)</f>
        <v/>
      </c>
      <c r="U9713" s="0" t="str">
        <f aca="false">IF(G9713=1,IF(B9713="",1,0),"")</f>
        <v/>
      </c>
    </row>
    <row r="9714" customFormat="false" ht="15" hidden="false" customHeight="false" outlineLevel="0" collapsed="false">
      <c r="A9714" s="35"/>
      <c r="B9714" s="35"/>
      <c r="G9714" s="0" t="str">
        <f aca="false">IF(A9714="","",IF(AND(A9714&gt;=Debut,A9714&lt;Fin),1,0))</f>
        <v/>
      </c>
      <c r="H9714" s="0" t="str">
        <f aca="false">IF(G9714=1,INT(ROUND((A9714-Debut)*86400,0)/600),"")</f>
        <v/>
      </c>
      <c r="I9714" s="0" t="str">
        <f aca="false">IF(G9714=1,INT(ROUND((A9714-Debut)*86400,0)/3600),"")</f>
        <v/>
      </c>
      <c r="J9714" s="0" t="str">
        <f aca="false">IF(OR(A9714="",B9714=""),"",ROUND((B9714-A9714)*86400,0))</f>
        <v/>
      </c>
      <c r="K9714" s="37" t="str">
        <f aca="false">IF(G9714=1,IF(COUNTIFS($C:$C,C9714,$G:$G,1,$A:$A,"&gt;="&amp;(A9714-FenetreInterm/86400),$A:$A,"&lt;="&amp;A9714)&gt;=NbInterm,1,0),"")</f>
        <v/>
      </c>
      <c r="L9714" s="37" t="str">
        <f aca="false">IF(G9714=1,IF(B9714="",0,IF(J9714&lt;SeuilFugitive,1,0)),"")</f>
        <v/>
      </c>
      <c r="M9714" s="37" t="str">
        <f aca="false">IF(G9714=1,IF(B9714="",IF((Fin-A9714)*24&gt;SeuilFigee,1,0),IF(J9714&gt;SeuilFigee*3600,1,0)),"")</f>
        <v/>
      </c>
      <c r="N9714" s="0" t="str">
        <f aca="false">IF(G9714=1,IF(COUNTIF(H$2:H9714,H9714)=1,COUNTIF($H:$H,H9714),""),"")</f>
        <v/>
      </c>
      <c r="O9714" s="0" t="str">
        <f aca="false">IF(G9714=1,IF(COUNTIF(I$2:I9714,I9714)=1,COUNTIF($I:$I,I9714),""),"")</f>
        <v/>
      </c>
      <c r="P9714" s="38" t="str">
        <f aca="false">IF(G9714=1,IF(COUNTIFS(C$2:C9714,C9714,G$2:G9714,1)=1,COUNTIFS($C:$C,C9714,$G:$G,1)+ROW()/10000000,""),"")</f>
        <v/>
      </c>
      <c r="Q9714" s="0" t="str">
        <f aca="false">IF(K9714=1,IF(COUNTIFS(C$2:C9714,C9714,K$2:K9714,1)=1,1,0),"")</f>
        <v/>
      </c>
      <c r="R9714" s="0" t="str">
        <f aca="false">IF(M9714=1,IF(COUNTIFS(C$2:C9714,C9714,M$2:M9714,1)=1,1,0),"")</f>
        <v/>
      </c>
      <c r="S9714" s="0" t="str">
        <f aca="false">IF(L9714=1,IF(COUNTIFS(C$2:C9714,C9714,L$2:L9714,1)=1,1,0),"")</f>
        <v/>
      </c>
      <c r="T9714" s="38" t="str">
        <f aca="false">IF(N9714="","",N9714+ROW()/10000000)</f>
        <v/>
      </c>
      <c r="U9714" s="0" t="str">
        <f aca="false">IF(G9714=1,IF(B9714="",1,0),"")</f>
        <v/>
      </c>
    </row>
    <row r="9715" customFormat="false" ht="15" hidden="false" customHeight="false" outlineLevel="0" collapsed="false">
      <c r="A9715" s="35"/>
      <c r="B9715" s="35"/>
      <c r="G9715" s="0" t="str">
        <f aca="false">IF(A9715="","",IF(AND(A9715&gt;=Debut,A9715&lt;Fin),1,0))</f>
        <v/>
      </c>
      <c r="H9715" s="0" t="str">
        <f aca="false">IF(G9715=1,INT(ROUND((A9715-Debut)*86400,0)/600),"")</f>
        <v/>
      </c>
      <c r="I9715" s="0" t="str">
        <f aca="false">IF(G9715=1,INT(ROUND((A9715-Debut)*86400,0)/3600),"")</f>
        <v/>
      </c>
      <c r="J9715" s="0" t="str">
        <f aca="false">IF(OR(A9715="",B9715=""),"",ROUND((B9715-A9715)*86400,0))</f>
        <v/>
      </c>
      <c r="K9715" s="37" t="str">
        <f aca="false">IF(G9715=1,IF(COUNTIFS($C:$C,C9715,$G:$G,1,$A:$A,"&gt;="&amp;(A9715-FenetreInterm/86400),$A:$A,"&lt;="&amp;A9715)&gt;=NbInterm,1,0),"")</f>
        <v/>
      </c>
      <c r="L9715" s="37" t="str">
        <f aca="false">IF(G9715=1,IF(B9715="",0,IF(J9715&lt;SeuilFugitive,1,0)),"")</f>
        <v/>
      </c>
      <c r="M9715" s="37" t="str">
        <f aca="false">IF(G9715=1,IF(B9715="",IF((Fin-A9715)*24&gt;SeuilFigee,1,0),IF(J9715&gt;SeuilFigee*3600,1,0)),"")</f>
        <v/>
      </c>
      <c r="N9715" s="0" t="str">
        <f aca="false">IF(G9715=1,IF(COUNTIF(H$2:H9715,H9715)=1,COUNTIF($H:$H,H9715),""),"")</f>
        <v/>
      </c>
      <c r="O9715" s="0" t="str">
        <f aca="false">IF(G9715=1,IF(COUNTIF(I$2:I9715,I9715)=1,COUNTIF($I:$I,I9715),""),"")</f>
        <v/>
      </c>
      <c r="P9715" s="38" t="str">
        <f aca="false">IF(G9715=1,IF(COUNTIFS(C$2:C9715,C9715,G$2:G9715,1)=1,COUNTIFS($C:$C,C9715,$G:$G,1)+ROW()/10000000,""),"")</f>
        <v/>
      </c>
      <c r="Q9715" s="0" t="str">
        <f aca="false">IF(K9715=1,IF(COUNTIFS(C$2:C9715,C9715,K$2:K9715,1)=1,1,0),"")</f>
        <v/>
      </c>
      <c r="R9715" s="0" t="str">
        <f aca="false">IF(M9715=1,IF(COUNTIFS(C$2:C9715,C9715,M$2:M9715,1)=1,1,0),"")</f>
        <v/>
      </c>
      <c r="S9715" s="0" t="str">
        <f aca="false">IF(L9715=1,IF(COUNTIFS(C$2:C9715,C9715,L$2:L9715,1)=1,1,0),"")</f>
        <v/>
      </c>
      <c r="T9715" s="38" t="str">
        <f aca="false">IF(N9715="","",N9715+ROW()/10000000)</f>
        <v/>
      </c>
      <c r="U9715" s="0" t="str">
        <f aca="false">IF(G9715=1,IF(B9715="",1,0),"")</f>
        <v/>
      </c>
    </row>
    <row r="9716" customFormat="false" ht="15" hidden="false" customHeight="false" outlineLevel="0" collapsed="false">
      <c r="A9716" s="35"/>
      <c r="B9716" s="35"/>
      <c r="G9716" s="0" t="str">
        <f aca="false">IF(A9716="","",IF(AND(A9716&gt;=Debut,A9716&lt;Fin),1,0))</f>
        <v/>
      </c>
      <c r="H9716" s="0" t="str">
        <f aca="false">IF(G9716=1,INT(ROUND((A9716-Debut)*86400,0)/600),"")</f>
        <v/>
      </c>
      <c r="I9716" s="0" t="str">
        <f aca="false">IF(G9716=1,INT(ROUND((A9716-Debut)*86400,0)/3600),"")</f>
        <v/>
      </c>
      <c r="J9716" s="0" t="str">
        <f aca="false">IF(OR(A9716="",B9716=""),"",ROUND((B9716-A9716)*86400,0))</f>
        <v/>
      </c>
      <c r="K9716" s="37" t="str">
        <f aca="false">IF(G9716=1,IF(COUNTIFS($C:$C,C9716,$G:$G,1,$A:$A,"&gt;="&amp;(A9716-FenetreInterm/86400),$A:$A,"&lt;="&amp;A9716)&gt;=NbInterm,1,0),"")</f>
        <v/>
      </c>
      <c r="L9716" s="37" t="str">
        <f aca="false">IF(G9716=1,IF(B9716="",0,IF(J9716&lt;SeuilFugitive,1,0)),"")</f>
        <v/>
      </c>
      <c r="M9716" s="37" t="str">
        <f aca="false">IF(G9716=1,IF(B9716="",IF((Fin-A9716)*24&gt;SeuilFigee,1,0),IF(J9716&gt;SeuilFigee*3600,1,0)),"")</f>
        <v/>
      </c>
      <c r="N9716" s="0" t="str">
        <f aca="false">IF(G9716=1,IF(COUNTIF(H$2:H9716,H9716)=1,COUNTIF($H:$H,H9716),""),"")</f>
        <v/>
      </c>
      <c r="O9716" s="0" t="str">
        <f aca="false">IF(G9716=1,IF(COUNTIF(I$2:I9716,I9716)=1,COUNTIF($I:$I,I9716),""),"")</f>
        <v/>
      </c>
      <c r="P9716" s="38" t="str">
        <f aca="false">IF(G9716=1,IF(COUNTIFS(C$2:C9716,C9716,G$2:G9716,1)=1,COUNTIFS($C:$C,C9716,$G:$G,1)+ROW()/10000000,""),"")</f>
        <v/>
      </c>
      <c r="Q9716" s="0" t="str">
        <f aca="false">IF(K9716=1,IF(COUNTIFS(C$2:C9716,C9716,K$2:K9716,1)=1,1,0),"")</f>
        <v/>
      </c>
      <c r="R9716" s="0" t="str">
        <f aca="false">IF(M9716=1,IF(COUNTIFS(C$2:C9716,C9716,M$2:M9716,1)=1,1,0),"")</f>
        <v/>
      </c>
      <c r="S9716" s="0" t="str">
        <f aca="false">IF(L9716=1,IF(COUNTIFS(C$2:C9716,C9716,L$2:L9716,1)=1,1,0),"")</f>
        <v/>
      </c>
      <c r="T9716" s="38" t="str">
        <f aca="false">IF(N9716="","",N9716+ROW()/10000000)</f>
        <v/>
      </c>
      <c r="U9716" s="0" t="str">
        <f aca="false">IF(G9716=1,IF(B9716="",1,0),"")</f>
        <v/>
      </c>
    </row>
    <row r="9717" customFormat="false" ht="15" hidden="false" customHeight="false" outlineLevel="0" collapsed="false">
      <c r="A9717" s="35"/>
      <c r="B9717" s="35"/>
      <c r="G9717" s="0" t="str">
        <f aca="false">IF(A9717="","",IF(AND(A9717&gt;=Debut,A9717&lt;Fin),1,0))</f>
        <v/>
      </c>
      <c r="H9717" s="0" t="str">
        <f aca="false">IF(G9717=1,INT(ROUND((A9717-Debut)*86400,0)/600),"")</f>
        <v/>
      </c>
      <c r="I9717" s="0" t="str">
        <f aca="false">IF(G9717=1,INT(ROUND((A9717-Debut)*86400,0)/3600),"")</f>
        <v/>
      </c>
      <c r="J9717" s="0" t="str">
        <f aca="false">IF(OR(A9717="",B9717=""),"",ROUND((B9717-A9717)*86400,0))</f>
        <v/>
      </c>
      <c r="K9717" s="37" t="str">
        <f aca="false">IF(G9717=1,IF(COUNTIFS($C:$C,C9717,$G:$G,1,$A:$A,"&gt;="&amp;(A9717-FenetreInterm/86400),$A:$A,"&lt;="&amp;A9717)&gt;=NbInterm,1,0),"")</f>
        <v/>
      </c>
      <c r="L9717" s="37" t="str">
        <f aca="false">IF(G9717=1,IF(B9717="",0,IF(J9717&lt;SeuilFugitive,1,0)),"")</f>
        <v/>
      </c>
      <c r="M9717" s="37" t="str">
        <f aca="false">IF(G9717=1,IF(B9717="",IF((Fin-A9717)*24&gt;SeuilFigee,1,0),IF(J9717&gt;SeuilFigee*3600,1,0)),"")</f>
        <v/>
      </c>
      <c r="N9717" s="0" t="str">
        <f aca="false">IF(G9717=1,IF(COUNTIF(H$2:H9717,H9717)=1,COUNTIF($H:$H,H9717),""),"")</f>
        <v/>
      </c>
      <c r="O9717" s="0" t="str">
        <f aca="false">IF(G9717=1,IF(COUNTIF(I$2:I9717,I9717)=1,COUNTIF($I:$I,I9717),""),"")</f>
        <v/>
      </c>
      <c r="P9717" s="38" t="str">
        <f aca="false">IF(G9717=1,IF(COUNTIFS(C$2:C9717,C9717,G$2:G9717,1)=1,COUNTIFS($C:$C,C9717,$G:$G,1)+ROW()/10000000,""),"")</f>
        <v/>
      </c>
      <c r="Q9717" s="0" t="str">
        <f aca="false">IF(K9717=1,IF(COUNTIFS(C$2:C9717,C9717,K$2:K9717,1)=1,1,0),"")</f>
        <v/>
      </c>
      <c r="R9717" s="0" t="str">
        <f aca="false">IF(M9717=1,IF(COUNTIFS(C$2:C9717,C9717,M$2:M9717,1)=1,1,0),"")</f>
        <v/>
      </c>
      <c r="S9717" s="0" t="str">
        <f aca="false">IF(L9717=1,IF(COUNTIFS(C$2:C9717,C9717,L$2:L9717,1)=1,1,0),"")</f>
        <v/>
      </c>
      <c r="T9717" s="38" t="str">
        <f aca="false">IF(N9717="","",N9717+ROW()/10000000)</f>
        <v/>
      </c>
      <c r="U9717" s="0" t="str">
        <f aca="false">IF(G9717=1,IF(B9717="",1,0),"")</f>
        <v/>
      </c>
    </row>
    <row r="9718" customFormat="false" ht="15" hidden="false" customHeight="false" outlineLevel="0" collapsed="false">
      <c r="A9718" s="35"/>
      <c r="B9718" s="35"/>
      <c r="G9718" s="0" t="str">
        <f aca="false">IF(A9718="","",IF(AND(A9718&gt;=Debut,A9718&lt;Fin),1,0))</f>
        <v/>
      </c>
      <c r="H9718" s="0" t="str">
        <f aca="false">IF(G9718=1,INT(ROUND((A9718-Debut)*86400,0)/600),"")</f>
        <v/>
      </c>
      <c r="I9718" s="0" t="str">
        <f aca="false">IF(G9718=1,INT(ROUND((A9718-Debut)*86400,0)/3600),"")</f>
        <v/>
      </c>
      <c r="J9718" s="0" t="str">
        <f aca="false">IF(OR(A9718="",B9718=""),"",ROUND((B9718-A9718)*86400,0))</f>
        <v/>
      </c>
      <c r="K9718" s="37" t="str">
        <f aca="false">IF(G9718=1,IF(COUNTIFS($C:$C,C9718,$G:$G,1,$A:$A,"&gt;="&amp;(A9718-FenetreInterm/86400),$A:$A,"&lt;="&amp;A9718)&gt;=NbInterm,1,0),"")</f>
        <v/>
      </c>
      <c r="L9718" s="37" t="str">
        <f aca="false">IF(G9718=1,IF(B9718="",0,IF(J9718&lt;SeuilFugitive,1,0)),"")</f>
        <v/>
      </c>
      <c r="M9718" s="37" t="str">
        <f aca="false">IF(G9718=1,IF(B9718="",IF((Fin-A9718)*24&gt;SeuilFigee,1,0),IF(J9718&gt;SeuilFigee*3600,1,0)),"")</f>
        <v/>
      </c>
      <c r="N9718" s="0" t="str">
        <f aca="false">IF(G9718=1,IF(COUNTIF(H$2:H9718,H9718)=1,COUNTIF($H:$H,H9718),""),"")</f>
        <v/>
      </c>
      <c r="O9718" s="0" t="str">
        <f aca="false">IF(G9718=1,IF(COUNTIF(I$2:I9718,I9718)=1,COUNTIF($I:$I,I9718),""),"")</f>
        <v/>
      </c>
      <c r="P9718" s="38" t="str">
        <f aca="false">IF(G9718=1,IF(COUNTIFS(C$2:C9718,C9718,G$2:G9718,1)=1,COUNTIFS($C:$C,C9718,$G:$G,1)+ROW()/10000000,""),"")</f>
        <v/>
      </c>
      <c r="Q9718" s="0" t="str">
        <f aca="false">IF(K9718=1,IF(COUNTIFS(C$2:C9718,C9718,K$2:K9718,1)=1,1,0),"")</f>
        <v/>
      </c>
      <c r="R9718" s="0" t="str">
        <f aca="false">IF(M9718=1,IF(COUNTIFS(C$2:C9718,C9718,M$2:M9718,1)=1,1,0),"")</f>
        <v/>
      </c>
      <c r="S9718" s="0" t="str">
        <f aca="false">IF(L9718=1,IF(COUNTIFS(C$2:C9718,C9718,L$2:L9718,1)=1,1,0),"")</f>
        <v/>
      </c>
      <c r="T9718" s="38" t="str">
        <f aca="false">IF(N9718="","",N9718+ROW()/10000000)</f>
        <v/>
      </c>
      <c r="U9718" s="0" t="str">
        <f aca="false">IF(G9718=1,IF(B9718="",1,0),"")</f>
        <v/>
      </c>
    </row>
    <row r="9719" customFormat="false" ht="15" hidden="false" customHeight="false" outlineLevel="0" collapsed="false">
      <c r="A9719" s="35"/>
      <c r="B9719" s="35"/>
      <c r="G9719" s="0" t="str">
        <f aca="false">IF(A9719="","",IF(AND(A9719&gt;=Debut,A9719&lt;Fin),1,0))</f>
        <v/>
      </c>
      <c r="H9719" s="0" t="str">
        <f aca="false">IF(G9719=1,INT(ROUND((A9719-Debut)*86400,0)/600),"")</f>
        <v/>
      </c>
      <c r="I9719" s="0" t="str">
        <f aca="false">IF(G9719=1,INT(ROUND((A9719-Debut)*86400,0)/3600),"")</f>
        <v/>
      </c>
      <c r="J9719" s="0" t="str">
        <f aca="false">IF(OR(A9719="",B9719=""),"",ROUND((B9719-A9719)*86400,0))</f>
        <v/>
      </c>
      <c r="K9719" s="37" t="str">
        <f aca="false">IF(G9719=1,IF(COUNTIFS($C:$C,C9719,$G:$G,1,$A:$A,"&gt;="&amp;(A9719-FenetreInterm/86400),$A:$A,"&lt;="&amp;A9719)&gt;=NbInterm,1,0),"")</f>
        <v/>
      </c>
      <c r="L9719" s="37" t="str">
        <f aca="false">IF(G9719=1,IF(B9719="",0,IF(J9719&lt;SeuilFugitive,1,0)),"")</f>
        <v/>
      </c>
      <c r="M9719" s="37" t="str">
        <f aca="false">IF(G9719=1,IF(B9719="",IF((Fin-A9719)*24&gt;SeuilFigee,1,0),IF(J9719&gt;SeuilFigee*3600,1,0)),"")</f>
        <v/>
      </c>
      <c r="N9719" s="0" t="str">
        <f aca="false">IF(G9719=1,IF(COUNTIF(H$2:H9719,H9719)=1,COUNTIF($H:$H,H9719),""),"")</f>
        <v/>
      </c>
      <c r="O9719" s="0" t="str">
        <f aca="false">IF(G9719=1,IF(COUNTIF(I$2:I9719,I9719)=1,COUNTIF($I:$I,I9719),""),"")</f>
        <v/>
      </c>
      <c r="P9719" s="38" t="str">
        <f aca="false">IF(G9719=1,IF(COUNTIFS(C$2:C9719,C9719,G$2:G9719,1)=1,COUNTIFS($C:$C,C9719,$G:$G,1)+ROW()/10000000,""),"")</f>
        <v/>
      </c>
      <c r="Q9719" s="0" t="str">
        <f aca="false">IF(K9719=1,IF(COUNTIFS(C$2:C9719,C9719,K$2:K9719,1)=1,1,0),"")</f>
        <v/>
      </c>
      <c r="R9719" s="0" t="str">
        <f aca="false">IF(M9719=1,IF(COUNTIFS(C$2:C9719,C9719,M$2:M9719,1)=1,1,0),"")</f>
        <v/>
      </c>
      <c r="S9719" s="0" t="str">
        <f aca="false">IF(L9719=1,IF(COUNTIFS(C$2:C9719,C9719,L$2:L9719,1)=1,1,0),"")</f>
        <v/>
      </c>
      <c r="T9719" s="38" t="str">
        <f aca="false">IF(N9719="","",N9719+ROW()/10000000)</f>
        <v/>
      </c>
      <c r="U9719" s="0" t="str">
        <f aca="false">IF(G9719=1,IF(B9719="",1,0),"")</f>
        <v/>
      </c>
    </row>
    <row r="9720" customFormat="false" ht="15" hidden="false" customHeight="false" outlineLevel="0" collapsed="false">
      <c r="A9720" s="35"/>
      <c r="B9720" s="35"/>
      <c r="G9720" s="0" t="str">
        <f aca="false">IF(A9720="","",IF(AND(A9720&gt;=Debut,A9720&lt;Fin),1,0))</f>
        <v/>
      </c>
      <c r="H9720" s="0" t="str">
        <f aca="false">IF(G9720=1,INT(ROUND((A9720-Debut)*86400,0)/600),"")</f>
        <v/>
      </c>
      <c r="I9720" s="0" t="str">
        <f aca="false">IF(G9720=1,INT(ROUND((A9720-Debut)*86400,0)/3600),"")</f>
        <v/>
      </c>
      <c r="J9720" s="0" t="str">
        <f aca="false">IF(OR(A9720="",B9720=""),"",ROUND((B9720-A9720)*86400,0))</f>
        <v/>
      </c>
      <c r="K9720" s="37" t="str">
        <f aca="false">IF(G9720=1,IF(COUNTIFS($C:$C,C9720,$G:$G,1,$A:$A,"&gt;="&amp;(A9720-FenetreInterm/86400),$A:$A,"&lt;="&amp;A9720)&gt;=NbInterm,1,0),"")</f>
        <v/>
      </c>
      <c r="L9720" s="37" t="str">
        <f aca="false">IF(G9720=1,IF(B9720="",0,IF(J9720&lt;SeuilFugitive,1,0)),"")</f>
        <v/>
      </c>
      <c r="M9720" s="37" t="str">
        <f aca="false">IF(G9720=1,IF(B9720="",IF((Fin-A9720)*24&gt;SeuilFigee,1,0),IF(J9720&gt;SeuilFigee*3600,1,0)),"")</f>
        <v/>
      </c>
      <c r="N9720" s="0" t="str">
        <f aca="false">IF(G9720=1,IF(COUNTIF(H$2:H9720,H9720)=1,COUNTIF($H:$H,H9720),""),"")</f>
        <v/>
      </c>
      <c r="O9720" s="0" t="str">
        <f aca="false">IF(G9720=1,IF(COUNTIF(I$2:I9720,I9720)=1,COUNTIF($I:$I,I9720),""),"")</f>
        <v/>
      </c>
      <c r="P9720" s="38" t="str">
        <f aca="false">IF(G9720=1,IF(COUNTIFS(C$2:C9720,C9720,G$2:G9720,1)=1,COUNTIFS($C:$C,C9720,$G:$G,1)+ROW()/10000000,""),"")</f>
        <v/>
      </c>
      <c r="Q9720" s="0" t="str">
        <f aca="false">IF(K9720=1,IF(COUNTIFS(C$2:C9720,C9720,K$2:K9720,1)=1,1,0),"")</f>
        <v/>
      </c>
      <c r="R9720" s="0" t="str">
        <f aca="false">IF(M9720=1,IF(COUNTIFS(C$2:C9720,C9720,M$2:M9720,1)=1,1,0),"")</f>
        <v/>
      </c>
      <c r="S9720" s="0" t="str">
        <f aca="false">IF(L9720=1,IF(COUNTIFS(C$2:C9720,C9720,L$2:L9720,1)=1,1,0),"")</f>
        <v/>
      </c>
      <c r="T9720" s="38" t="str">
        <f aca="false">IF(N9720="","",N9720+ROW()/10000000)</f>
        <v/>
      </c>
      <c r="U9720" s="0" t="str">
        <f aca="false">IF(G9720=1,IF(B9720="",1,0),"")</f>
        <v/>
      </c>
    </row>
    <row r="9721" customFormat="false" ht="15" hidden="false" customHeight="false" outlineLevel="0" collapsed="false">
      <c r="A9721" s="35"/>
      <c r="B9721" s="35"/>
      <c r="G9721" s="0" t="str">
        <f aca="false">IF(A9721="","",IF(AND(A9721&gt;=Debut,A9721&lt;Fin),1,0))</f>
        <v/>
      </c>
      <c r="H9721" s="0" t="str">
        <f aca="false">IF(G9721=1,INT(ROUND((A9721-Debut)*86400,0)/600),"")</f>
        <v/>
      </c>
      <c r="I9721" s="0" t="str">
        <f aca="false">IF(G9721=1,INT(ROUND((A9721-Debut)*86400,0)/3600),"")</f>
        <v/>
      </c>
      <c r="J9721" s="0" t="str">
        <f aca="false">IF(OR(A9721="",B9721=""),"",ROUND((B9721-A9721)*86400,0))</f>
        <v/>
      </c>
      <c r="K9721" s="37" t="str">
        <f aca="false">IF(G9721=1,IF(COUNTIFS($C:$C,C9721,$G:$G,1,$A:$A,"&gt;="&amp;(A9721-FenetreInterm/86400),$A:$A,"&lt;="&amp;A9721)&gt;=NbInterm,1,0),"")</f>
        <v/>
      </c>
      <c r="L9721" s="37" t="str">
        <f aca="false">IF(G9721=1,IF(B9721="",0,IF(J9721&lt;SeuilFugitive,1,0)),"")</f>
        <v/>
      </c>
      <c r="M9721" s="37" t="str">
        <f aca="false">IF(G9721=1,IF(B9721="",IF((Fin-A9721)*24&gt;SeuilFigee,1,0),IF(J9721&gt;SeuilFigee*3600,1,0)),"")</f>
        <v/>
      </c>
      <c r="N9721" s="0" t="str">
        <f aca="false">IF(G9721=1,IF(COUNTIF(H$2:H9721,H9721)=1,COUNTIF($H:$H,H9721),""),"")</f>
        <v/>
      </c>
      <c r="O9721" s="0" t="str">
        <f aca="false">IF(G9721=1,IF(COUNTIF(I$2:I9721,I9721)=1,COUNTIF($I:$I,I9721),""),"")</f>
        <v/>
      </c>
      <c r="P9721" s="38" t="str">
        <f aca="false">IF(G9721=1,IF(COUNTIFS(C$2:C9721,C9721,G$2:G9721,1)=1,COUNTIFS($C:$C,C9721,$G:$G,1)+ROW()/10000000,""),"")</f>
        <v/>
      </c>
      <c r="Q9721" s="0" t="str">
        <f aca="false">IF(K9721=1,IF(COUNTIFS(C$2:C9721,C9721,K$2:K9721,1)=1,1,0),"")</f>
        <v/>
      </c>
      <c r="R9721" s="0" t="str">
        <f aca="false">IF(M9721=1,IF(COUNTIFS(C$2:C9721,C9721,M$2:M9721,1)=1,1,0),"")</f>
        <v/>
      </c>
      <c r="S9721" s="0" t="str">
        <f aca="false">IF(L9721=1,IF(COUNTIFS(C$2:C9721,C9721,L$2:L9721,1)=1,1,0),"")</f>
        <v/>
      </c>
      <c r="T9721" s="38" t="str">
        <f aca="false">IF(N9721="","",N9721+ROW()/10000000)</f>
        <v/>
      </c>
      <c r="U9721" s="0" t="str">
        <f aca="false">IF(G9721=1,IF(B9721="",1,0),"")</f>
        <v/>
      </c>
    </row>
    <row r="9722" customFormat="false" ht="15" hidden="false" customHeight="false" outlineLevel="0" collapsed="false">
      <c r="A9722" s="35"/>
      <c r="B9722" s="35"/>
      <c r="G9722" s="0" t="str">
        <f aca="false">IF(A9722="","",IF(AND(A9722&gt;=Debut,A9722&lt;Fin),1,0))</f>
        <v/>
      </c>
      <c r="H9722" s="0" t="str">
        <f aca="false">IF(G9722=1,INT(ROUND((A9722-Debut)*86400,0)/600),"")</f>
        <v/>
      </c>
      <c r="I9722" s="0" t="str">
        <f aca="false">IF(G9722=1,INT(ROUND((A9722-Debut)*86400,0)/3600),"")</f>
        <v/>
      </c>
      <c r="J9722" s="0" t="str">
        <f aca="false">IF(OR(A9722="",B9722=""),"",ROUND((B9722-A9722)*86400,0))</f>
        <v/>
      </c>
      <c r="K9722" s="37" t="str">
        <f aca="false">IF(G9722=1,IF(COUNTIFS($C:$C,C9722,$G:$G,1,$A:$A,"&gt;="&amp;(A9722-FenetreInterm/86400),$A:$A,"&lt;="&amp;A9722)&gt;=NbInterm,1,0),"")</f>
        <v/>
      </c>
      <c r="L9722" s="37" t="str">
        <f aca="false">IF(G9722=1,IF(B9722="",0,IF(J9722&lt;SeuilFugitive,1,0)),"")</f>
        <v/>
      </c>
      <c r="M9722" s="37" t="str">
        <f aca="false">IF(G9722=1,IF(B9722="",IF((Fin-A9722)*24&gt;SeuilFigee,1,0),IF(J9722&gt;SeuilFigee*3600,1,0)),"")</f>
        <v/>
      </c>
      <c r="N9722" s="0" t="str">
        <f aca="false">IF(G9722=1,IF(COUNTIF(H$2:H9722,H9722)=1,COUNTIF($H:$H,H9722),""),"")</f>
        <v/>
      </c>
      <c r="O9722" s="0" t="str">
        <f aca="false">IF(G9722=1,IF(COUNTIF(I$2:I9722,I9722)=1,COUNTIF($I:$I,I9722),""),"")</f>
        <v/>
      </c>
      <c r="P9722" s="38" t="str">
        <f aca="false">IF(G9722=1,IF(COUNTIFS(C$2:C9722,C9722,G$2:G9722,1)=1,COUNTIFS($C:$C,C9722,$G:$G,1)+ROW()/10000000,""),"")</f>
        <v/>
      </c>
      <c r="Q9722" s="0" t="str">
        <f aca="false">IF(K9722=1,IF(COUNTIFS(C$2:C9722,C9722,K$2:K9722,1)=1,1,0),"")</f>
        <v/>
      </c>
      <c r="R9722" s="0" t="str">
        <f aca="false">IF(M9722=1,IF(COUNTIFS(C$2:C9722,C9722,M$2:M9722,1)=1,1,0),"")</f>
        <v/>
      </c>
      <c r="S9722" s="0" t="str">
        <f aca="false">IF(L9722=1,IF(COUNTIFS(C$2:C9722,C9722,L$2:L9722,1)=1,1,0),"")</f>
        <v/>
      </c>
      <c r="T9722" s="38" t="str">
        <f aca="false">IF(N9722="","",N9722+ROW()/10000000)</f>
        <v/>
      </c>
      <c r="U9722" s="0" t="str">
        <f aca="false">IF(G9722=1,IF(B9722="",1,0),"")</f>
        <v/>
      </c>
    </row>
    <row r="9723" customFormat="false" ht="15" hidden="false" customHeight="false" outlineLevel="0" collapsed="false">
      <c r="A9723" s="35"/>
      <c r="B9723" s="35"/>
      <c r="G9723" s="0" t="str">
        <f aca="false">IF(A9723="","",IF(AND(A9723&gt;=Debut,A9723&lt;Fin),1,0))</f>
        <v/>
      </c>
      <c r="H9723" s="0" t="str">
        <f aca="false">IF(G9723=1,INT(ROUND((A9723-Debut)*86400,0)/600),"")</f>
        <v/>
      </c>
      <c r="I9723" s="0" t="str">
        <f aca="false">IF(G9723=1,INT(ROUND((A9723-Debut)*86400,0)/3600),"")</f>
        <v/>
      </c>
      <c r="J9723" s="0" t="str">
        <f aca="false">IF(OR(A9723="",B9723=""),"",ROUND((B9723-A9723)*86400,0))</f>
        <v/>
      </c>
      <c r="K9723" s="37" t="str">
        <f aca="false">IF(G9723=1,IF(COUNTIFS($C:$C,C9723,$G:$G,1,$A:$A,"&gt;="&amp;(A9723-FenetreInterm/86400),$A:$A,"&lt;="&amp;A9723)&gt;=NbInterm,1,0),"")</f>
        <v/>
      </c>
      <c r="L9723" s="37" t="str">
        <f aca="false">IF(G9723=1,IF(B9723="",0,IF(J9723&lt;SeuilFugitive,1,0)),"")</f>
        <v/>
      </c>
      <c r="M9723" s="37" t="str">
        <f aca="false">IF(G9723=1,IF(B9723="",IF((Fin-A9723)*24&gt;SeuilFigee,1,0),IF(J9723&gt;SeuilFigee*3600,1,0)),"")</f>
        <v/>
      </c>
      <c r="N9723" s="0" t="str">
        <f aca="false">IF(G9723=1,IF(COUNTIF(H$2:H9723,H9723)=1,COUNTIF($H:$H,H9723),""),"")</f>
        <v/>
      </c>
      <c r="O9723" s="0" t="str">
        <f aca="false">IF(G9723=1,IF(COUNTIF(I$2:I9723,I9723)=1,COUNTIF($I:$I,I9723),""),"")</f>
        <v/>
      </c>
      <c r="P9723" s="38" t="str">
        <f aca="false">IF(G9723=1,IF(COUNTIFS(C$2:C9723,C9723,G$2:G9723,1)=1,COUNTIFS($C:$C,C9723,$G:$G,1)+ROW()/10000000,""),"")</f>
        <v/>
      </c>
      <c r="Q9723" s="0" t="str">
        <f aca="false">IF(K9723=1,IF(COUNTIFS(C$2:C9723,C9723,K$2:K9723,1)=1,1,0),"")</f>
        <v/>
      </c>
      <c r="R9723" s="0" t="str">
        <f aca="false">IF(M9723=1,IF(COUNTIFS(C$2:C9723,C9723,M$2:M9723,1)=1,1,0),"")</f>
        <v/>
      </c>
      <c r="S9723" s="0" t="str">
        <f aca="false">IF(L9723=1,IF(COUNTIFS(C$2:C9723,C9723,L$2:L9723,1)=1,1,0),"")</f>
        <v/>
      </c>
      <c r="T9723" s="38" t="str">
        <f aca="false">IF(N9723="","",N9723+ROW()/10000000)</f>
        <v/>
      </c>
      <c r="U9723" s="0" t="str">
        <f aca="false">IF(G9723=1,IF(B9723="",1,0),"")</f>
        <v/>
      </c>
    </row>
    <row r="9724" customFormat="false" ht="15" hidden="false" customHeight="false" outlineLevel="0" collapsed="false">
      <c r="A9724" s="35"/>
      <c r="B9724" s="35"/>
      <c r="G9724" s="0" t="str">
        <f aca="false">IF(A9724="","",IF(AND(A9724&gt;=Debut,A9724&lt;Fin),1,0))</f>
        <v/>
      </c>
      <c r="H9724" s="0" t="str">
        <f aca="false">IF(G9724=1,INT(ROUND((A9724-Debut)*86400,0)/600),"")</f>
        <v/>
      </c>
      <c r="I9724" s="0" t="str">
        <f aca="false">IF(G9724=1,INT(ROUND((A9724-Debut)*86400,0)/3600),"")</f>
        <v/>
      </c>
      <c r="J9724" s="0" t="str">
        <f aca="false">IF(OR(A9724="",B9724=""),"",ROUND((B9724-A9724)*86400,0))</f>
        <v/>
      </c>
      <c r="K9724" s="37" t="str">
        <f aca="false">IF(G9724=1,IF(COUNTIFS($C:$C,C9724,$G:$G,1,$A:$A,"&gt;="&amp;(A9724-FenetreInterm/86400),$A:$A,"&lt;="&amp;A9724)&gt;=NbInterm,1,0),"")</f>
        <v/>
      </c>
      <c r="L9724" s="37" t="str">
        <f aca="false">IF(G9724=1,IF(B9724="",0,IF(J9724&lt;SeuilFugitive,1,0)),"")</f>
        <v/>
      </c>
      <c r="M9724" s="37" t="str">
        <f aca="false">IF(G9724=1,IF(B9724="",IF((Fin-A9724)*24&gt;SeuilFigee,1,0),IF(J9724&gt;SeuilFigee*3600,1,0)),"")</f>
        <v/>
      </c>
      <c r="N9724" s="0" t="str">
        <f aca="false">IF(G9724=1,IF(COUNTIF(H$2:H9724,H9724)=1,COUNTIF($H:$H,H9724),""),"")</f>
        <v/>
      </c>
      <c r="O9724" s="0" t="str">
        <f aca="false">IF(G9724=1,IF(COUNTIF(I$2:I9724,I9724)=1,COUNTIF($I:$I,I9724),""),"")</f>
        <v/>
      </c>
      <c r="P9724" s="38" t="str">
        <f aca="false">IF(G9724=1,IF(COUNTIFS(C$2:C9724,C9724,G$2:G9724,1)=1,COUNTIFS($C:$C,C9724,$G:$G,1)+ROW()/10000000,""),"")</f>
        <v/>
      </c>
      <c r="Q9724" s="0" t="str">
        <f aca="false">IF(K9724=1,IF(COUNTIFS(C$2:C9724,C9724,K$2:K9724,1)=1,1,0),"")</f>
        <v/>
      </c>
      <c r="R9724" s="0" t="str">
        <f aca="false">IF(M9724=1,IF(COUNTIFS(C$2:C9724,C9724,M$2:M9724,1)=1,1,0),"")</f>
        <v/>
      </c>
      <c r="S9724" s="0" t="str">
        <f aca="false">IF(L9724=1,IF(COUNTIFS(C$2:C9724,C9724,L$2:L9724,1)=1,1,0),"")</f>
        <v/>
      </c>
      <c r="T9724" s="38" t="str">
        <f aca="false">IF(N9724="","",N9724+ROW()/10000000)</f>
        <v/>
      </c>
      <c r="U9724" s="0" t="str">
        <f aca="false">IF(G9724=1,IF(B9724="",1,0),"")</f>
        <v/>
      </c>
    </row>
    <row r="9725" customFormat="false" ht="15" hidden="false" customHeight="false" outlineLevel="0" collapsed="false">
      <c r="A9725" s="35"/>
      <c r="B9725" s="35"/>
      <c r="G9725" s="0" t="str">
        <f aca="false">IF(A9725="","",IF(AND(A9725&gt;=Debut,A9725&lt;Fin),1,0))</f>
        <v/>
      </c>
      <c r="H9725" s="0" t="str">
        <f aca="false">IF(G9725=1,INT(ROUND((A9725-Debut)*86400,0)/600),"")</f>
        <v/>
      </c>
      <c r="I9725" s="0" t="str">
        <f aca="false">IF(G9725=1,INT(ROUND((A9725-Debut)*86400,0)/3600),"")</f>
        <v/>
      </c>
      <c r="J9725" s="0" t="str">
        <f aca="false">IF(OR(A9725="",B9725=""),"",ROUND((B9725-A9725)*86400,0))</f>
        <v/>
      </c>
      <c r="K9725" s="37" t="str">
        <f aca="false">IF(G9725=1,IF(COUNTIFS($C:$C,C9725,$G:$G,1,$A:$A,"&gt;="&amp;(A9725-FenetreInterm/86400),$A:$A,"&lt;="&amp;A9725)&gt;=NbInterm,1,0),"")</f>
        <v/>
      </c>
      <c r="L9725" s="37" t="str">
        <f aca="false">IF(G9725=1,IF(B9725="",0,IF(J9725&lt;SeuilFugitive,1,0)),"")</f>
        <v/>
      </c>
      <c r="M9725" s="37" t="str">
        <f aca="false">IF(G9725=1,IF(B9725="",IF((Fin-A9725)*24&gt;SeuilFigee,1,0),IF(J9725&gt;SeuilFigee*3600,1,0)),"")</f>
        <v/>
      </c>
      <c r="N9725" s="0" t="str">
        <f aca="false">IF(G9725=1,IF(COUNTIF(H$2:H9725,H9725)=1,COUNTIF($H:$H,H9725),""),"")</f>
        <v/>
      </c>
      <c r="O9725" s="0" t="str">
        <f aca="false">IF(G9725=1,IF(COUNTIF(I$2:I9725,I9725)=1,COUNTIF($I:$I,I9725),""),"")</f>
        <v/>
      </c>
      <c r="P9725" s="38" t="str">
        <f aca="false">IF(G9725=1,IF(COUNTIFS(C$2:C9725,C9725,G$2:G9725,1)=1,COUNTIFS($C:$C,C9725,$G:$G,1)+ROW()/10000000,""),"")</f>
        <v/>
      </c>
      <c r="Q9725" s="0" t="str">
        <f aca="false">IF(K9725=1,IF(COUNTIFS(C$2:C9725,C9725,K$2:K9725,1)=1,1,0),"")</f>
        <v/>
      </c>
      <c r="R9725" s="0" t="str">
        <f aca="false">IF(M9725=1,IF(COUNTIFS(C$2:C9725,C9725,M$2:M9725,1)=1,1,0),"")</f>
        <v/>
      </c>
      <c r="S9725" s="0" t="str">
        <f aca="false">IF(L9725=1,IF(COUNTIFS(C$2:C9725,C9725,L$2:L9725,1)=1,1,0),"")</f>
        <v/>
      </c>
      <c r="T9725" s="38" t="str">
        <f aca="false">IF(N9725="","",N9725+ROW()/10000000)</f>
        <v/>
      </c>
      <c r="U9725" s="0" t="str">
        <f aca="false">IF(G9725=1,IF(B9725="",1,0),"")</f>
        <v/>
      </c>
    </row>
    <row r="9726" customFormat="false" ht="15" hidden="false" customHeight="false" outlineLevel="0" collapsed="false">
      <c r="A9726" s="35"/>
      <c r="B9726" s="35"/>
      <c r="G9726" s="0" t="str">
        <f aca="false">IF(A9726="","",IF(AND(A9726&gt;=Debut,A9726&lt;Fin),1,0))</f>
        <v/>
      </c>
      <c r="H9726" s="0" t="str">
        <f aca="false">IF(G9726=1,INT(ROUND((A9726-Debut)*86400,0)/600),"")</f>
        <v/>
      </c>
      <c r="I9726" s="0" t="str">
        <f aca="false">IF(G9726=1,INT(ROUND((A9726-Debut)*86400,0)/3600),"")</f>
        <v/>
      </c>
      <c r="J9726" s="0" t="str">
        <f aca="false">IF(OR(A9726="",B9726=""),"",ROUND((B9726-A9726)*86400,0))</f>
        <v/>
      </c>
      <c r="K9726" s="37" t="str">
        <f aca="false">IF(G9726=1,IF(COUNTIFS($C:$C,C9726,$G:$G,1,$A:$A,"&gt;="&amp;(A9726-FenetreInterm/86400),$A:$A,"&lt;="&amp;A9726)&gt;=NbInterm,1,0),"")</f>
        <v/>
      </c>
      <c r="L9726" s="37" t="str">
        <f aca="false">IF(G9726=1,IF(B9726="",0,IF(J9726&lt;SeuilFugitive,1,0)),"")</f>
        <v/>
      </c>
      <c r="M9726" s="37" t="str">
        <f aca="false">IF(G9726=1,IF(B9726="",IF((Fin-A9726)*24&gt;SeuilFigee,1,0),IF(J9726&gt;SeuilFigee*3600,1,0)),"")</f>
        <v/>
      </c>
      <c r="N9726" s="0" t="str">
        <f aca="false">IF(G9726=1,IF(COUNTIF(H$2:H9726,H9726)=1,COUNTIF($H:$H,H9726),""),"")</f>
        <v/>
      </c>
      <c r="O9726" s="0" t="str">
        <f aca="false">IF(G9726=1,IF(COUNTIF(I$2:I9726,I9726)=1,COUNTIF($I:$I,I9726),""),"")</f>
        <v/>
      </c>
      <c r="P9726" s="38" t="str">
        <f aca="false">IF(G9726=1,IF(COUNTIFS(C$2:C9726,C9726,G$2:G9726,1)=1,COUNTIFS($C:$C,C9726,$G:$G,1)+ROW()/10000000,""),"")</f>
        <v/>
      </c>
      <c r="Q9726" s="0" t="str">
        <f aca="false">IF(K9726=1,IF(COUNTIFS(C$2:C9726,C9726,K$2:K9726,1)=1,1,0),"")</f>
        <v/>
      </c>
      <c r="R9726" s="0" t="str">
        <f aca="false">IF(M9726=1,IF(COUNTIFS(C$2:C9726,C9726,M$2:M9726,1)=1,1,0),"")</f>
        <v/>
      </c>
      <c r="S9726" s="0" t="str">
        <f aca="false">IF(L9726=1,IF(COUNTIFS(C$2:C9726,C9726,L$2:L9726,1)=1,1,0),"")</f>
        <v/>
      </c>
      <c r="T9726" s="38" t="str">
        <f aca="false">IF(N9726="","",N9726+ROW()/10000000)</f>
        <v/>
      </c>
      <c r="U9726" s="0" t="str">
        <f aca="false">IF(G9726=1,IF(B9726="",1,0),"")</f>
        <v/>
      </c>
    </row>
    <row r="9727" customFormat="false" ht="15" hidden="false" customHeight="false" outlineLevel="0" collapsed="false">
      <c r="A9727" s="35"/>
      <c r="B9727" s="35"/>
      <c r="G9727" s="0" t="str">
        <f aca="false">IF(A9727="","",IF(AND(A9727&gt;=Debut,A9727&lt;Fin),1,0))</f>
        <v/>
      </c>
      <c r="H9727" s="0" t="str">
        <f aca="false">IF(G9727=1,INT(ROUND((A9727-Debut)*86400,0)/600),"")</f>
        <v/>
      </c>
      <c r="I9727" s="0" t="str">
        <f aca="false">IF(G9727=1,INT(ROUND((A9727-Debut)*86400,0)/3600),"")</f>
        <v/>
      </c>
      <c r="J9727" s="0" t="str">
        <f aca="false">IF(OR(A9727="",B9727=""),"",ROUND((B9727-A9727)*86400,0))</f>
        <v/>
      </c>
      <c r="K9727" s="37" t="str">
        <f aca="false">IF(G9727=1,IF(COUNTIFS($C:$C,C9727,$G:$G,1,$A:$A,"&gt;="&amp;(A9727-FenetreInterm/86400),$A:$A,"&lt;="&amp;A9727)&gt;=NbInterm,1,0),"")</f>
        <v/>
      </c>
      <c r="L9727" s="37" t="str">
        <f aca="false">IF(G9727=1,IF(B9727="",0,IF(J9727&lt;SeuilFugitive,1,0)),"")</f>
        <v/>
      </c>
      <c r="M9727" s="37" t="str">
        <f aca="false">IF(G9727=1,IF(B9727="",IF((Fin-A9727)*24&gt;SeuilFigee,1,0),IF(J9727&gt;SeuilFigee*3600,1,0)),"")</f>
        <v/>
      </c>
      <c r="N9727" s="0" t="str">
        <f aca="false">IF(G9727=1,IF(COUNTIF(H$2:H9727,H9727)=1,COUNTIF($H:$H,H9727),""),"")</f>
        <v/>
      </c>
      <c r="O9727" s="0" t="str">
        <f aca="false">IF(G9727=1,IF(COUNTIF(I$2:I9727,I9727)=1,COUNTIF($I:$I,I9727),""),"")</f>
        <v/>
      </c>
      <c r="P9727" s="38" t="str">
        <f aca="false">IF(G9727=1,IF(COUNTIFS(C$2:C9727,C9727,G$2:G9727,1)=1,COUNTIFS($C:$C,C9727,$G:$G,1)+ROW()/10000000,""),"")</f>
        <v/>
      </c>
      <c r="Q9727" s="0" t="str">
        <f aca="false">IF(K9727=1,IF(COUNTIFS(C$2:C9727,C9727,K$2:K9727,1)=1,1,0),"")</f>
        <v/>
      </c>
      <c r="R9727" s="0" t="str">
        <f aca="false">IF(M9727=1,IF(COUNTIFS(C$2:C9727,C9727,M$2:M9727,1)=1,1,0),"")</f>
        <v/>
      </c>
      <c r="S9727" s="0" t="str">
        <f aca="false">IF(L9727=1,IF(COUNTIFS(C$2:C9727,C9727,L$2:L9727,1)=1,1,0),"")</f>
        <v/>
      </c>
      <c r="T9727" s="38" t="str">
        <f aca="false">IF(N9727="","",N9727+ROW()/10000000)</f>
        <v/>
      </c>
      <c r="U9727" s="0" t="str">
        <f aca="false">IF(G9727=1,IF(B9727="",1,0),"")</f>
        <v/>
      </c>
    </row>
    <row r="9728" customFormat="false" ht="15" hidden="false" customHeight="false" outlineLevel="0" collapsed="false">
      <c r="A9728" s="35"/>
      <c r="B9728" s="35"/>
      <c r="G9728" s="0" t="str">
        <f aca="false">IF(A9728="","",IF(AND(A9728&gt;=Debut,A9728&lt;Fin),1,0))</f>
        <v/>
      </c>
      <c r="H9728" s="0" t="str">
        <f aca="false">IF(G9728=1,INT(ROUND((A9728-Debut)*86400,0)/600),"")</f>
        <v/>
      </c>
      <c r="I9728" s="0" t="str">
        <f aca="false">IF(G9728=1,INT(ROUND((A9728-Debut)*86400,0)/3600),"")</f>
        <v/>
      </c>
      <c r="J9728" s="0" t="str">
        <f aca="false">IF(OR(A9728="",B9728=""),"",ROUND((B9728-A9728)*86400,0))</f>
        <v/>
      </c>
      <c r="K9728" s="37" t="str">
        <f aca="false">IF(G9728=1,IF(COUNTIFS($C:$C,C9728,$G:$G,1,$A:$A,"&gt;="&amp;(A9728-FenetreInterm/86400),$A:$A,"&lt;="&amp;A9728)&gt;=NbInterm,1,0),"")</f>
        <v/>
      </c>
      <c r="L9728" s="37" t="str">
        <f aca="false">IF(G9728=1,IF(B9728="",0,IF(J9728&lt;SeuilFugitive,1,0)),"")</f>
        <v/>
      </c>
      <c r="M9728" s="37" t="str">
        <f aca="false">IF(G9728=1,IF(B9728="",IF((Fin-A9728)*24&gt;SeuilFigee,1,0),IF(J9728&gt;SeuilFigee*3600,1,0)),"")</f>
        <v/>
      </c>
      <c r="N9728" s="0" t="str">
        <f aca="false">IF(G9728=1,IF(COUNTIF(H$2:H9728,H9728)=1,COUNTIF($H:$H,H9728),""),"")</f>
        <v/>
      </c>
      <c r="O9728" s="0" t="str">
        <f aca="false">IF(G9728=1,IF(COUNTIF(I$2:I9728,I9728)=1,COUNTIF($I:$I,I9728),""),"")</f>
        <v/>
      </c>
      <c r="P9728" s="38" t="str">
        <f aca="false">IF(G9728=1,IF(COUNTIFS(C$2:C9728,C9728,G$2:G9728,1)=1,COUNTIFS($C:$C,C9728,$G:$G,1)+ROW()/10000000,""),"")</f>
        <v/>
      </c>
      <c r="Q9728" s="0" t="str">
        <f aca="false">IF(K9728=1,IF(COUNTIFS(C$2:C9728,C9728,K$2:K9728,1)=1,1,0),"")</f>
        <v/>
      </c>
      <c r="R9728" s="0" t="str">
        <f aca="false">IF(M9728=1,IF(COUNTIFS(C$2:C9728,C9728,M$2:M9728,1)=1,1,0),"")</f>
        <v/>
      </c>
      <c r="S9728" s="0" t="str">
        <f aca="false">IF(L9728=1,IF(COUNTIFS(C$2:C9728,C9728,L$2:L9728,1)=1,1,0),"")</f>
        <v/>
      </c>
      <c r="T9728" s="38" t="str">
        <f aca="false">IF(N9728="","",N9728+ROW()/10000000)</f>
        <v/>
      </c>
      <c r="U9728" s="0" t="str">
        <f aca="false">IF(G9728=1,IF(B9728="",1,0),"")</f>
        <v/>
      </c>
    </row>
    <row r="9729" customFormat="false" ht="15" hidden="false" customHeight="false" outlineLevel="0" collapsed="false">
      <c r="A9729" s="35"/>
      <c r="B9729" s="35"/>
      <c r="G9729" s="0" t="str">
        <f aca="false">IF(A9729="","",IF(AND(A9729&gt;=Debut,A9729&lt;Fin),1,0))</f>
        <v/>
      </c>
      <c r="H9729" s="0" t="str">
        <f aca="false">IF(G9729=1,INT(ROUND((A9729-Debut)*86400,0)/600),"")</f>
        <v/>
      </c>
      <c r="I9729" s="0" t="str">
        <f aca="false">IF(G9729=1,INT(ROUND((A9729-Debut)*86400,0)/3600),"")</f>
        <v/>
      </c>
      <c r="J9729" s="0" t="str">
        <f aca="false">IF(OR(A9729="",B9729=""),"",ROUND((B9729-A9729)*86400,0))</f>
        <v/>
      </c>
      <c r="K9729" s="37" t="str">
        <f aca="false">IF(G9729=1,IF(COUNTIFS($C:$C,C9729,$G:$G,1,$A:$A,"&gt;="&amp;(A9729-FenetreInterm/86400),$A:$A,"&lt;="&amp;A9729)&gt;=NbInterm,1,0),"")</f>
        <v/>
      </c>
      <c r="L9729" s="37" t="str">
        <f aca="false">IF(G9729=1,IF(B9729="",0,IF(J9729&lt;SeuilFugitive,1,0)),"")</f>
        <v/>
      </c>
      <c r="M9729" s="37" t="str">
        <f aca="false">IF(G9729=1,IF(B9729="",IF((Fin-A9729)*24&gt;SeuilFigee,1,0),IF(J9729&gt;SeuilFigee*3600,1,0)),"")</f>
        <v/>
      </c>
      <c r="N9729" s="0" t="str">
        <f aca="false">IF(G9729=1,IF(COUNTIF(H$2:H9729,H9729)=1,COUNTIF($H:$H,H9729),""),"")</f>
        <v/>
      </c>
      <c r="O9729" s="0" t="str">
        <f aca="false">IF(G9729=1,IF(COUNTIF(I$2:I9729,I9729)=1,COUNTIF($I:$I,I9729),""),"")</f>
        <v/>
      </c>
      <c r="P9729" s="38" t="str">
        <f aca="false">IF(G9729=1,IF(COUNTIFS(C$2:C9729,C9729,G$2:G9729,1)=1,COUNTIFS($C:$C,C9729,$G:$G,1)+ROW()/10000000,""),"")</f>
        <v/>
      </c>
      <c r="Q9729" s="0" t="str">
        <f aca="false">IF(K9729=1,IF(COUNTIFS(C$2:C9729,C9729,K$2:K9729,1)=1,1,0),"")</f>
        <v/>
      </c>
      <c r="R9729" s="0" t="str">
        <f aca="false">IF(M9729=1,IF(COUNTIFS(C$2:C9729,C9729,M$2:M9729,1)=1,1,0),"")</f>
        <v/>
      </c>
      <c r="S9729" s="0" t="str">
        <f aca="false">IF(L9729=1,IF(COUNTIFS(C$2:C9729,C9729,L$2:L9729,1)=1,1,0),"")</f>
        <v/>
      </c>
      <c r="T9729" s="38" t="str">
        <f aca="false">IF(N9729="","",N9729+ROW()/10000000)</f>
        <v/>
      </c>
      <c r="U9729" s="0" t="str">
        <f aca="false">IF(G9729=1,IF(B9729="",1,0),"")</f>
        <v/>
      </c>
    </row>
    <row r="9730" customFormat="false" ht="15" hidden="false" customHeight="false" outlineLevel="0" collapsed="false">
      <c r="A9730" s="35"/>
      <c r="B9730" s="35"/>
      <c r="G9730" s="0" t="str">
        <f aca="false">IF(A9730="","",IF(AND(A9730&gt;=Debut,A9730&lt;Fin),1,0))</f>
        <v/>
      </c>
      <c r="H9730" s="0" t="str">
        <f aca="false">IF(G9730=1,INT(ROUND((A9730-Debut)*86400,0)/600),"")</f>
        <v/>
      </c>
      <c r="I9730" s="0" t="str">
        <f aca="false">IF(G9730=1,INT(ROUND((A9730-Debut)*86400,0)/3600),"")</f>
        <v/>
      </c>
      <c r="J9730" s="0" t="str">
        <f aca="false">IF(OR(A9730="",B9730=""),"",ROUND((B9730-A9730)*86400,0))</f>
        <v/>
      </c>
      <c r="K9730" s="37" t="str">
        <f aca="false">IF(G9730=1,IF(COUNTIFS($C:$C,C9730,$G:$G,1,$A:$A,"&gt;="&amp;(A9730-FenetreInterm/86400),$A:$A,"&lt;="&amp;A9730)&gt;=NbInterm,1,0),"")</f>
        <v/>
      </c>
      <c r="L9730" s="37" t="str">
        <f aca="false">IF(G9730=1,IF(B9730="",0,IF(J9730&lt;SeuilFugitive,1,0)),"")</f>
        <v/>
      </c>
      <c r="M9730" s="37" t="str">
        <f aca="false">IF(G9730=1,IF(B9730="",IF((Fin-A9730)*24&gt;SeuilFigee,1,0),IF(J9730&gt;SeuilFigee*3600,1,0)),"")</f>
        <v/>
      </c>
      <c r="N9730" s="0" t="str">
        <f aca="false">IF(G9730=1,IF(COUNTIF(H$2:H9730,H9730)=1,COUNTIF($H:$H,H9730),""),"")</f>
        <v/>
      </c>
      <c r="O9730" s="0" t="str">
        <f aca="false">IF(G9730=1,IF(COUNTIF(I$2:I9730,I9730)=1,COUNTIF($I:$I,I9730),""),"")</f>
        <v/>
      </c>
      <c r="P9730" s="38" t="str">
        <f aca="false">IF(G9730=1,IF(COUNTIFS(C$2:C9730,C9730,G$2:G9730,1)=1,COUNTIFS($C:$C,C9730,$G:$G,1)+ROW()/10000000,""),"")</f>
        <v/>
      </c>
      <c r="Q9730" s="0" t="str">
        <f aca="false">IF(K9730=1,IF(COUNTIFS(C$2:C9730,C9730,K$2:K9730,1)=1,1,0),"")</f>
        <v/>
      </c>
      <c r="R9730" s="0" t="str">
        <f aca="false">IF(M9730=1,IF(COUNTIFS(C$2:C9730,C9730,M$2:M9730,1)=1,1,0),"")</f>
        <v/>
      </c>
      <c r="S9730" s="0" t="str">
        <f aca="false">IF(L9730=1,IF(COUNTIFS(C$2:C9730,C9730,L$2:L9730,1)=1,1,0),"")</f>
        <v/>
      </c>
      <c r="T9730" s="38" t="str">
        <f aca="false">IF(N9730="","",N9730+ROW()/10000000)</f>
        <v/>
      </c>
      <c r="U9730" s="0" t="str">
        <f aca="false">IF(G9730=1,IF(B9730="",1,0),"")</f>
        <v/>
      </c>
    </row>
    <row r="9731" customFormat="false" ht="15" hidden="false" customHeight="false" outlineLevel="0" collapsed="false">
      <c r="A9731" s="35"/>
      <c r="B9731" s="35"/>
      <c r="G9731" s="0" t="str">
        <f aca="false">IF(A9731="","",IF(AND(A9731&gt;=Debut,A9731&lt;Fin),1,0))</f>
        <v/>
      </c>
      <c r="H9731" s="0" t="str">
        <f aca="false">IF(G9731=1,INT(ROUND((A9731-Debut)*86400,0)/600),"")</f>
        <v/>
      </c>
      <c r="I9731" s="0" t="str">
        <f aca="false">IF(G9731=1,INT(ROUND((A9731-Debut)*86400,0)/3600),"")</f>
        <v/>
      </c>
      <c r="J9731" s="0" t="str">
        <f aca="false">IF(OR(A9731="",B9731=""),"",ROUND((B9731-A9731)*86400,0))</f>
        <v/>
      </c>
      <c r="K9731" s="37" t="str">
        <f aca="false">IF(G9731=1,IF(COUNTIFS($C:$C,C9731,$G:$G,1,$A:$A,"&gt;="&amp;(A9731-FenetreInterm/86400),$A:$A,"&lt;="&amp;A9731)&gt;=NbInterm,1,0),"")</f>
        <v/>
      </c>
      <c r="L9731" s="37" t="str">
        <f aca="false">IF(G9731=1,IF(B9731="",0,IF(J9731&lt;SeuilFugitive,1,0)),"")</f>
        <v/>
      </c>
      <c r="M9731" s="37" t="str">
        <f aca="false">IF(G9731=1,IF(B9731="",IF((Fin-A9731)*24&gt;SeuilFigee,1,0),IF(J9731&gt;SeuilFigee*3600,1,0)),"")</f>
        <v/>
      </c>
      <c r="N9731" s="0" t="str">
        <f aca="false">IF(G9731=1,IF(COUNTIF(H$2:H9731,H9731)=1,COUNTIF($H:$H,H9731),""),"")</f>
        <v/>
      </c>
      <c r="O9731" s="0" t="str">
        <f aca="false">IF(G9731=1,IF(COUNTIF(I$2:I9731,I9731)=1,COUNTIF($I:$I,I9731),""),"")</f>
        <v/>
      </c>
      <c r="P9731" s="38" t="str">
        <f aca="false">IF(G9731=1,IF(COUNTIFS(C$2:C9731,C9731,G$2:G9731,1)=1,COUNTIFS($C:$C,C9731,$G:$G,1)+ROW()/10000000,""),"")</f>
        <v/>
      </c>
      <c r="Q9731" s="0" t="str">
        <f aca="false">IF(K9731=1,IF(COUNTIFS(C$2:C9731,C9731,K$2:K9731,1)=1,1,0),"")</f>
        <v/>
      </c>
      <c r="R9731" s="0" t="str">
        <f aca="false">IF(M9731=1,IF(COUNTIFS(C$2:C9731,C9731,M$2:M9731,1)=1,1,0),"")</f>
        <v/>
      </c>
      <c r="S9731" s="0" t="str">
        <f aca="false">IF(L9731=1,IF(COUNTIFS(C$2:C9731,C9731,L$2:L9731,1)=1,1,0),"")</f>
        <v/>
      </c>
      <c r="T9731" s="38" t="str">
        <f aca="false">IF(N9731="","",N9731+ROW()/10000000)</f>
        <v/>
      </c>
      <c r="U9731" s="0" t="str">
        <f aca="false">IF(G9731=1,IF(B9731="",1,0),"")</f>
        <v/>
      </c>
    </row>
    <row r="9732" customFormat="false" ht="15" hidden="false" customHeight="false" outlineLevel="0" collapsed="false">
      <c r="A9732" s="35"/>
      <c r="B9732" s="35"/>
      <c r="G9732" s="0" t="str">
        <f aca="false">IF(A9732="","",IF(AND(A9732&gt;=Debut,A9732&lt;Fin),1,0))</f>
        <v/>
      </c>
      <c r="H9732" s="0" t="str">
        <f aca="false">IF(G9732=1,INT(ROUND((A9732-Debut)*86400,0)/600),"")</f>
        <v/>
      </c>
      <c r="I9732" s="0" t="str">
        <f aca="false">IF(G9732=1,INT(ROUND((A9732-Debut)*86400,0)/3600),"")</f>
        <v/>
      </c>
      <c r="J9732" s="0" t="str">
        <f aca="false">IF(OR(A9732="",B9732=""),"",ROUND((B9732-A9732)*86400,0))</f>
        <v/>
      </c>
      <c r="K9732" s="37" t="str">
        <f aca="false">IF(G9732=1,IF(COUNTIFS($C:$C,C9732,$G:$G,1,$A:$A,"&gt;="&amp;(A9732-FenetreInterm/86400),$A:$A,"&lt;="&amp;A9732)&gt;=NbInterm,1,0),"")</f>
        <v/>
      </c>
      <c r="L9732" s="37" t="str">
        <f aca="false">IF(G9732=1,IF(B9732="",0,IF(J9732&lt;SeuilFugitive,1,0)),"")</f>
        <v/>
      </c>
      <c r="M9732" s="37" t="str">
        <f aca="false">IF(G9732=1,IF(B9732="",IF((Fin-A9732)*24&gt;SeuilFigee,1,0),IF(J9732&gt;SeuilFigee*3600,1,0)),"")</f>
        <v/>
      </c>
      <c r="N9732" s="0" t="str">
        <f aca="false">IF(G9732=1,IF(COUNTIF(H$2:H9732,H9732)=1,COUNTIF($H:$H,H9732),""),"")</f>
        <v/>
      </c>
      <c r="O9732" s="0" t="str">
        <f aca="false">IF(G9732=1,IF(COUNTIF(I$2:I9732,I9732)=1,COUNTIF($I:$I,I9732),""),"")</f>
        <v/>
      </c>
      <c r="P9732" s="38" t="str">
        <f aca="false">IF(G9732=1,IF(COUNTIFS(C$2:C9732,C9732,G$2:G9732,1)=1,COUNTIFS($C:$C,C9732,$G:$G,1)+ROW()/10000000,""),"")</f>
        <v/>
      </c>
      <c r="Q9732" s="0" t="str">
        <f aca="false">IF(K9732=1,IF(COUNTIFS(C$2:C9732,C9732,K$2:K9732,1)=1,1,0),"")</f>
        <v/>
      </c>
      <c r="R9732" s="0" t="str">
        <f aca="false">IF(M9732=1,IF(COUNTIFS(C$2:C9732,C9732,M$2:M9732,1)=1,1,0),"")</f>
        <v/>
      </c>
      <c r="S9732" s="0" t="str">
        <f aca="false">IF(L9732=1,IF(COUNTIFS(C$2:C9732,C9732,L$2:L9732,1)=1,1,0),"")</f>
        <v/>
      </c>
      <c r="T9732" s="38" t="str">
        <f aca="false">IF(N9732="","",N9732+ROW()/10000000)</f>
        <v/>
      </c>
      <c r="U9732" s="0" t="str">
        <f aca="false">IF(G9732=1,IF(B9732="",1,0),"")</f>
        <v/>
      </c>
    </row>
    <row r="9733" customFormat="false" ht="15" hidden="false" customHeight="false" outlineLevel="0" collapsed="false">
      <c r="A9733" s="35"/>
      <c r="B9733" s="35"/>
      <c r="G9733" s="0" t="str">
        <f aca="false">IF(A9733="","",IF(AND(A9733&gt;=Debut,A9733&lt;Fin),1,0))</f>
        <v/>
      </c>
      <c r="H9733" s="0" t="str">
        <f aca="false">IF(G9733=1,INT(ROUND((A9733-Debut)*86400,0)/600),"")</f>
        <v/>
      </c>
      <c r="I9733" s="0" t="str">
        <f aca="false">IF(G9733=1,INT(ROUND((A9733-Debut)*86400,0)/3600),"")</f>
        <v/>
      </c>
      <c r="J9733" s="0" t="str">
        <f aca="false">IF(OR(A9733="",B9733=""),"",ROUND((B9733-A9733)*86400,0))</f>
        <v/>
      </c>
      <c r="K9733" s="37" t="str">
        <f aca="false">IF(G9733=1,IF(COUNTIFS($C:$C,C9733,$G:$G,1,$A:$A,"&gt;="&amp;(A9733-FenetreInterm/86400),$A:$A,"&lt;="&amp;A9733)&gt;=NbInterm,1,0),"")</f>
        <v/>
      </c>
      <c r="L9733" s="37" t="str">
        <f aca="false">IF(G9733=1,IF(B9733="",0,IF(J9733&lt;SeuilFugitive,1,0)),"")</f>
        <v/>
      </c>
      <c r="M9733" s="37" t="str">
        <f aca="false">IF(G9733=1,IF(B9733="",IF((Fin-A9733)*24&gt;SeuilFigee,1,0),IF(J9733&gt;SeuilFigee*3600,1,0)),"")</f>
        <v/>
      </c>
      <c r="N9733" s="0" t="str">
        <f aca="false">IF(G9733=1,IF(COUNTIF(H$2:H9733,H9733)=1,COUNTIF($H:$H,H9733),""),"")</f>
        <v/>
      </c>
      <c r="O9733" s="0" t="str">
        <f aca="false">IF(G9733=1,IF(COUNTIF(I$2:I9733,I9733)=1,COUNTIF($I:$I,I9733),""),"")</f>
        <v/>
      </c>
      <c r="P9733" s="38" t="str">
        <f aca="false">IF(G9733=1,IF(COUNTIFS(C$2:C9733,C9733,G$2:G9733,1)=1,COUNTIFS($C:$C,C9733,$G:$G,1)+ROW()/10000000,""),"")</f>
        <v/>
      </c>
      <c r="Q9733" s="0" t="str">
        <f aca="false">IF(K9733=1,IF(COUNTIFS(C$2:C9733,C9733,K$2:K9733,1)=1,1,0),"")</f>
        <v/>
      </c>
      <c r="R9733" s="0" t="str">
        <f aca="false">IF(M9733=1,IF(COUNTIFS(C$2:C9733,C9733,M$2:M9733,1)=1,1,0),"")</f>
        <v/>
      </c>
      <c r="S9733" s="0" t="str">
        <f aca="false">IF(L9733=1,IF(COUNTIFS(C$2:C9733,C9733,L$2:L9733,1)=1,1,0),"")</f>
        <v/>
      </c>
      <c r="T9733" s="38" t="str">
        <f aca="false">IF(N9733="","",N9733+ROW()/10000000)</f>
        <v/>
      </c>
      <c r="U9733" s="0" t="str">
        <f aca="false">IF(G9733=1,IF(B9733="",1,0),"")</f>
        <v/>
      </c>
    </row>
    <row r="9734" customFormat="false" ht="15" hidden="false" customHeight="false" outlineLevel="0" collapsed="false">
      <c r="A9734" s="35"/>
      <c r="B9734" s="35"/>
      <c r="G9734" s="0" t="str">
        <f aca="false">IF(A9734="","",IF(AND(A9734&gt;=Debut,A9734&lt;Fin),1,0))</f>
        <v/>
      </c>
      <c r="H9734" s="0" t="str">
        <f aca="false">IF(G9734=1,INT(ROUND((A9734-Debut)*86400,0)/600),"")</f>
        <v/>
      </c>
      <c r="I9734" s="0" t="str">
        <f aca="false">IF(G9734=1,INT(ROUND((A9734-Debut)*86400,0)/3600),"")</f>
        <v/>
      </c>
      <c r="J9734" s="0" t="str">
        <f aca="false">IF(OR(A9734="",B9734=""),"",ROUND((B9734-A9734)*86400,0))</f>
        <v/>
      </c>
      <c r="K9734" s="37" t="str">
        <f aca="false">IF(G9734=1,IF(COUNTIFS($C:$C,C9734,$G:$G,1,$A:$A,"&gt;="&amp;(A9734-FenetreInterm/86400),$A:$A,"&lt;="&amp;A9734)&gt;=NbInterm,1,0),"")</f>
        <v/>
      </c>
      <c r="L9734" s="37" t="str">
        <f aca="false">IF(G9734=1,IF(B9734="",0,IF(J9734&lt;SeuilFugitive,1,0)),"")</f>
        <v/>
      </c>
      <c r="M9734" s="37" t="str">
        <f aca="false">IF(G9734=1,IF(B9734="",IF((Fin-A9734)*24&gt;SeuilFigee,1,0),IF(J9734&gt;SeuilFigee*3600,1,0)),"")</f>
        <v/>
      </c>
      <c r="N9734" s="0" t="str">
        <f aca="false">IF(G9734=1,IF(COUNTIF(H$2:H9734,H9734)=1,COUNTIF($H:$H,H9734),""),"")</f>
        <v/>
      </c>
      <c r="O9734" s="0" t="str">
        <f aca="false">IF(G9734=1,IF(COUNTIF(I$2:I9734,I9734)=1,COUNTIF($I:$I,I9734),""),"")</f>
        <v/>
      </c>
      <c r="P9734" s="38" t="str">
        <f aca="false">IF(G9734=1,IF(COUNTIFS(C$2:C9734,C9734,G$2:G9734,1)=1,COUNTIFS($C:$C,C9734,$G:$G,1)+ROW()/10000000,""),"")</f>
        <v/>
      </c>
      <c r="Q9734" s="0" t="str">
        <f aca="false">IF(K9734=1,IF(COUNTIFS(C$2:C9734,C9734,K$2:K9734,1)=1,1,0),"")</f>
        <v/>
      </c>
      <c r="R9734" s="0" t="str">
        <f aca="false">IF(M9734=1,IF(COUNTIFS(C$2:C9734,C9734,M$2:M9734,1)=1,1,0),"")</f>
        <v/>
      </c>
      <c r="S9734" s="0" t="str">
        <f aca="false">IF(L9734=1,IF(COUNTIFS(C$2:C9734,C9734,L$2:L9734,1)=1,1,0),"")</f>
        <v/>
      </c>
      <c r="T9734" s="38" t="str">
        <f aca="false">IF(N9734="","",N9734+ROW()/10000000)</f>
        <v/>
      </c>
      <c r="U9734" s="0" t="str">
        <f aca="false">IF(G9734=1,IF(B9734="",1,0),"")</f>
        <v/>
      </c>
    </row>
    <row r="9735" customFormat="false" ht="15" hidden="false" customHeight="false" outlineLevel="0" collapsed="false">
      <c r="A9735" s="35"/>
      <c r="B9735" s="35"/>
      <c r="G9735" s="0" t="str">
        <f aca="false">IF(A9735="","",IF(AND(A9735&gt;=Debut,A9735&lt;Fin),1,0))</f>
        <v/>
      </c>
      <c r="H9735" s="0" t="str">
        <f aca="false">IF(G9735=1,INT(ROUND((A9735-Debut)*86400,0)/600),"")</f>
        <v/>
      </c>
      <c r="I9735" s="0" t="str">
        <f aca="false">IF(G9735=1,INT(ROUND((A9735-Debut)*86400,0)/3600),"")</f>
        <v/>
      </c>
      <c r="J9735" s="0" t="str">
        <f aca="false">IF(OR(A9735="",B9735=""),"",ROUND((B9735-A9735)*86400,0))</f>
        <v/>
      </c>
      <c r="K9735" s="37" t="str">
        <f aca="false">IF(G9735=1,IF(COUNTIFS($C:$C,C9735,$G:$G,1,$A:$A,"&gt;="&amp;(A9735-FenetreInterm/86400),$A:$A,"&lt;="&amp;A9735)&gt;=NbInterm,1,0),"")</f>
        <v/>
      </c>
      <c r="L9735" s="37" t="str">
        <f aca="false">IF(G9735=1,IF(B9735="",0,IF(J9735&lt;SeuilFugitive,1,0)),"")</f>
        <v/>
      </c>
      <c r="M9735" s="37" t="str">
        <f aca="false">IF(G9735=1,IF(B9735="",IF((Fin-A9735)*24&gt;SeuilFigee,1,0),IF(J9735&gt;SeuilFigee*3600,1,0)),"")</f>
        <v/>
      </c>
      <c r="N9735" s="0" t="str">
        <f aca="false">IF(G9735=1,IF(COUNTIF(H$2:H9735,H9735)=1,COUNTIF($H:$H,H9735),""),"")</f>
        <v/>
      </c>
      <c r="O9735" s="0" t="str">
        <f aca="false">IF(G9735=1,IF(COUNTIF(I$2:I9735,I9735)=1,COUNTIF($I:$I,I9735),""),"")</f>
        <v/>
      </c>
      <c r="P9735" s="38" t="str">
        <f aca="false">IF(G9735=1,IF(COUNTIFS(C$2:C9735,C9735,G$2:G9735,1)=1,COUNTIFS($C:$C,C9735,$G:$G,1)+ROW()/10000000,""),"")</f>
        <v/>
      </c>
      <c r="Q9735" s="0" t="str">
        <f aca="false">IF(K9735=1,IF(COUNTIFS(C$2:C9735,C9735,K$2:K9735,1)=1,1,0),"")</f>
        <v/>
      </c>
      <c r="R9735" s="0" t="str">
        <f aca="false">IF(M9735=1,IF(COUNTIFS(C$2:C9735,C9735,M$2:M9735,1)=1,1,0),"")</f>
        <v/>
      </c>
      <c r="S9735" s="0" t="str">
        <f aca="false">IF(L9735=1,IF(COUNTIFS(C$2:C9735,C9735,L$2:L9735,1)=1,1,0),"")</f>
        <v/>
      </c>
      <c r="T9735" s="38" t="str">
        <f aca="false">IF(N9735="","",N9735+ROW()/10000000)</f>
        <v/>
      </c>
      <c r="U9735" s="0" t="str">
        <f aca="false">IF(G9735=1,IF(B9735="",1,0),"")</f>
        <v/>
      </c>
    </row>
    <row r="9736" customFormat="false" ht="15" hidden="false" customHeight="false" outlineLevel="0" collapsed="false">
      <c r="A9736" s="35"/>
      <c r="B9736" s="35"/>
      <c r="G9736" s="0" t="str">
        <f aca="false">IF(A9736="","",IF(AND(A9736&gt;=Debut,A9736&lt;Fin),1,0))</f>
        <v/>
      </c>
      <c r="H9736" s="0" t="str">
        <f aca="false">IF(G9736=1,INT(ROUND((A9736-Debut)*86400,0)/600),"")</f>
        <v/>
      </c>
      <c r="I9736" s="0" t="str">
        <f aca="false">IF(G9736=1,INT(ROUND((A9736-Debut)*86400,0)/3600),"")</f>
        <v/>
      </c>
      <c r="J9736" s="0" t="str">
        <f aca="false">IF(OR(A9736="",B9736=""),"",ROUND((B9736-A9736)*86400,0))</f>
        <v/>
      </c>
      <c r="K9736" s="37" t="str">
        <f aca="false">IF(G9736=1,IF(COUNTIFS($C:$C,C9736,$G:$G,1,$A:$A,"&gt;="&amp;(A9736-FenetreInterm/86400),$A:$A,"&lt;="&amp;A9736)&gt;=NbInterm,1,0),"")</f>
        <v/>
      </c>
      <c r="L9736" s="37" t="str">
        <f aca="false">IF(G9736=1,IF(B9736="",0,IF(J9736&lt;SeuilFugitive,1,0)),"")</f>
        <v/>
      </c>
      <c r="M9736" s="37" t="str">
        <f aca="false">IF(G9736=1,IF(B9736="",IF((Fin-A9736)*24&gt;SeuilFigee,1,0),IF(J9736&gt;SeuilFigee*3600,1,0)),"")</f>
        <v/>
      </c>
      <c r="N9736" s="0" t="str">
        <f aca="false">IF(G9736=1,IF(COUNTIF(H$2:H9736,H9736)=1,COUNTIF($H:$H,H9736),""),"")</f>
        <v/>
      </c>
      <c r="O9736" s="0" t="str">
        <f aca="false">IF(G9736=1,IF(COUNTIF(I$2:I9736,I9736)=1,COUNTIF($I:$I,I9736),""),"")</f>
        <v/>
      </c>
      <c r="P9736" s="38" t="str">
        <f aca="false">IF(G9736=1,IF(COUNTIFS(C$2:C9736,C9736,G$2:G9736,1)=1,COUNTIFS($C:$C,C9736,$G:$G,1)+ROW()/10000000,""),"")</f>
        <v/>
      </c>
      <c r="Q9736" s="0" t="str">
        <f aca="false">IF(K9736=1,IF(COUNTIFS(C$2:C9736,C9736,K$2:K9736,1)=1,1,0),"")</f>
        <v/>
      </c>
      <c r="R9736" s="0" t="str">
        <f aca="false">IF(M9736=1,IF(COUNTIFS(C$2:C9736,C9736,M$2:M9736,1)=1,1,0),"")</f>
        <v/>
      </c>
      <c r="S9736" s="0" t="str">
        <f aca="false">IF(L9736=1,IF(COUNTIFS(C$2:C9736,C9736,L$2:L9736,1)=1,1,0),"")</f>
        <v/>
      </c>
      <c r="T9736" s="38" t="str">
        <f aca="false">IF(N9736="","",N9736+ROW()/10000000)</f>
        <v/>
      </c>
      <c r="U9736" s="0" t="str">
        <f aca="false">IF(G9736=1,IF(B9736="",1,0),"")</f>
        <v/>
      </c>
    </row>
    <row r="9737" customFormat="false" ht="15" hidden="false" customHeight="false" outlineLevel="0" collapsed="false">
      <c r="A9737" s="35"/>
      <c r="B9737" s="35"/>
      <c r="G9737" s="0" t="str">
        <f aca="false">IF(A9737="","",IF(AND(A9737&gt;=Debut,A9737&lt;Fin),1,0))</f>
        <v/>
      </c>
      <c r="H9737" s="0" t="str">
        <f aca="false">IF(G9737=1,INT(ROUND((A9737-Debut)*86400,0)/600),"")</f>
        <v/>
      </c>
      <c r="I9737" s="0" t="str">
        <f aca="false">IF(G9737=1,INT(ROUND((A9737-Debut)*86400,0)/3600),"")</f>
        <v/>
      </c>
      <c r="J9737" s="0" t="str">
        <f aca="false">IF(OR(A9737="",B9737=""),"",ROUND((B9737-A9737)*86400,0))</f>
        <v/>
      </c>
      <c r="K9737" s="37" t="str">
        <f aca="false">IF(G9737=1,IF(COUNTIFS($C:$C,C9737,$G:$G,1,$A:$A,"&gt;="&amp;(A9737-FenetreInterm/86400),$A:$A,"&lt;="&amp;A9737)&gt;=NbInterm,1,0),"")</f>
        <v/>
      </c>
      <c r="L9737" s="37" t="str">
        <f aca="false">IF(G9737=1,IF(B9737="",0,IF(J9737&lt;SeuilFugitive,1,0)),"")</f>
        <v/>
      </c>
      <c r="M9737" s="37" t="str">
        <f aca="false">IF(G9737=1,IF(B9737="",IF((Fin-A9737)*24&gt;SeuilFigee,1,0),IF(J9737&gt;SeuilFigee*3600,1,0)),"")</f>
        <v/>
      </c>
      <c r="N9737" s="0" t="str">
        <f aca="false">IF(G9737=1,IF(COUNTIF(H$2:H9737,H9737)=1,COUNTIF($H:$H,H9737),""),"")</f>
        <v/>
      </c>
      <c r="O9737" s="0" t="str">
        <f aca="false">IF(G9737=1,IF(COUNTIF(I$2:I9737,I9737)=1,COUNTIF($I:$I,I9737),""),"")</f>
        <v/>
      </c>
      <c r="P9737" s="38" t="str">
        <f aca="false">IF(G9737=1,IF(COUNTIFS(C$2:C9737,C9737,G$2:G9737,1)=1,COUNTIFS($C:$C,C9737,$G:$G,1)+ROW()/10000000,""),"")</f>
        <v/>
      </c>
      <c r="Q9737" s="0" t="str">
        <f aca="false">IF(K9737=1,IF(COUNTIFS(C$2:C9737,C9737,K$2:K9737,1)=1,1,0),"")</f>
        <v/>
      </c>
      <c r="R9737" s="0" t="str">
        <f aca="false">IF(M9737=1,IF(COUNTIFS(C$2:C9737,C9737,M$2:M9737,1)=1,1,0),"")</f>
        <v/>
      </c>
      <c r="S9737" s="0" t="str">
        <f aca="false">IF(L9737=1,IF(COUNTIFS(C$2:C9737,C9737,L$2:L9737,1)=1,1,0),"")</f>
        <v/>
      </c>
      <c r="T9737" s="38" t="str">
        <f aca="false">IF(N9737="","",N9737+ROW()/10000000)</f>
        <v/>
      </c>
      <c r="U9737" s="0" t="str">
        <f aca="false">IF(G9737=1,IF(B9737="",1,0),"")</f>
        <v/>
      </c>
    </row>
    <row r="9738" customFormat="false" ht="15" hidden="false" customHeight="false" outlineLevel="0" collapsed="false">
      <c r="A9738" s="35"/>
      <c r="B9738" s="35"/>
      <c r="G9738" s="0" t="str">
        <f aca="false">IF(A9738="","",IF(AND(A9738&gt;=Debut,A9738&lt;Fin),1,0))</f>
        <v/>
      </c>
      <c r="H9738" s="0" t="str">
        <f aca="false">IF(G9738=1,INT(ROUND((A9738-Debut)*86400,0)/600),"")</f>
        <v/>
      </c>
      <c r="I9738" s="0" t="str">
        <f aca="false">IF(G9738=1,INT(ROUND((A9738-Debut)*86400,0)/3600),"")</f>
        <v/>
      </c>
      <c r="J9738" s="0" t="str">
        <f aca="false">IF(OR(A9738="",B9738=""),"",ROUND((B9738-A9738)*86400,0))</f>
        <v/>
      </c>
      <c r="K9738" s="37" t="str">
        <f aca="false">IF(G9738=1,IF(COUNTIFS($C:$C,C9738,$G:$G,1,$A:$A,"&gt;="&amp;(A9738-FenetreInterm/86400),$A:$A,"&lt;="&amp;A9738)&gt;=NbInterm,1,0),"")</f>
        <v/>
      </c>
      <c r="L9738" s="37" t="str">
        <f aca="false">IF(G9738=1,IF(B9738="",0,IF(J9738&lt;SeuilFugitive,1,0)),"")</f>
        <v/>
      </c>
      <c r="M9738" s="37" t="str">
        <f aca="false">IF(G9738=1,IF(B9738="",IF((Fin-A9738)*24&gt;SeuilFigee,1,0),IF(J9738&gt;SeuilFigee*3600,1,0)),"")</f>
        <v/>
      </c>
      <c r="N9738" s="0" t="str">
        <f aca="false">IF(G9738=1,IF(COUNTIF(H$2:H9738,H9738)=1,COUNTIF($H:$H,H9738),""),"")</f>
        <v/>
      </c>
      <c r="O9738" s="0" t="str">
        <f aca="false">IF(G9738=1,IF(COUNTIF(I$2:I9738,I9738)=1,COUNTIF($I:$I,I9738),""),"")</f>
        <v/>
      </c>
      <c r="P9738" s="38" t="str">
        <f aca="false">IF(G9738=1,IF(COUNTIFS(C$2:C9738,C9738,G$2:G9738,1)=1,COUNTIFS($C:$C,C9738,$G:$G,1)+ROW()/10000000,""),"")</f>
        <v/>
      </c>
      <c r="Q9738" s="0" t="str">
        <f aca="false">IF(K9738=1,IF(COUNTIFS(C$2:C9738,C9738,K$2:K9738,1)=1,1,0),"")</f>
        <v/>
      </c>
      <c r="R9738" s="0" t="str">
        <f aca="false">IF(M9738=1,IF(COUNTIFS(C$2:C9738,C9738,M$2:M9738,1)=1,1,0),"")</f>
        <v/>
      </c>
      <c r="S9738" s="0" t="str">
        <f aca="false">IF(L9738=1,IF(COUNTIFS(C$2:C9738,C9738,L$2:L9738,1)=1,1,0),"")</f>
        <v/>
      </c>
      <c r="T9738" s="38" t="str">
        <f aca="false">IF(N9738="","",N9738+ROW()/10000000)</f>
        <v/>
      </c>
      <c r="U9738" s="0" t="str">
        <f aca="false">IF(G9738=1,IF(B9738="",1,0),"")</f>
        <v/>
      </c>
    </row>
    <row r="9739" customFormat="false" ht="15" hidden="false" customHeight="false" outlineLevel="0" collapsed="false">
      <c r="A9739" s="35"/>
      <c r="B9739" s="35"/>
      <c r="G9739" s="0" t="str">
        <f aca="false">IF(A9739="","",IF(AND(A9739&gt;=Debut,A9739&lt;Fin),1,0))</f>
        <v/>
      </c>
      <c r="H9739" s="0" t="str">
        <f aca="false">IF(G9739=1,INT(ROUND((A9739-Debut)*86400,0)/600),"")</f>
        <v/>
      </c>
      <c r="I9739" s="0" t="str">
        <f aca="false">IF(G9739=1,INT(ROUND((A9739-Debut)*86400,0)/3600),"")</f>
        <v/>
      </c>
      <c r="J9739" s="0" t="str">
        <f aca="false">IF(OR(A9739="",B9739=""),"",ROUND((B9739-A9739)*86400,0))</f>
        <v/>
      </c>
      <c r="K9739" s="37" t="str">
        <f aca="false">IF(G9739=1,IF(COUNTIFS($C:$C,C9739,$G:$G,1,$A:$A,"&gt;="&amp;(A9739-FenetreInterm/86400),$A:$A,"&lt;="&amp;A9739)&gt;=NbInterm,1,0),"")</f>
        <v/>
      </c>
      <c r="L9739" s="37" t="str">
        <f aca="false">IF(G9739=1,IF(B9739="",0,IF(J9739&lt;SeuilFugitive,1,0)),"")</f>
        <v/>
      </c>
      <c r="M9739" s="37" t="str">
        <f aca="false">IF(G9739=1,IF(B9739="",IF((Fin-A9739)*24&gt;SeuilFigee,1,0),IF(J9739&gt;SeuilFigee*3600,1,0)),"")</f>
        <v/>
      </c>
      <c r="N9739" s="0" t="str">
        <f aca="false">IF(G9739=1,IF(COUNTIF(H$2:H9739,H9739)=1,COUNTIF($H:$H,H9739),""),"")</f>
        <v/>
      </c>
      <c r="O9739" s="0" t="str">
        <f aca="false">IF(G9739=1,IF(COUNTIF(I$2:I9739,I9739)=1,COUNTIF($I:$I,I9739),""),"")</f>
        <v/>
      </c>
      <c r="P9739" s="38" t="str">
        <f aca="false">IF(G9739=1,IF(COUNTIFS(C$2:C9739,C9739,G$2:G9739,1)=1,COUNTIFS($C:$C,C9739,$G:$G,1)+ROW()/10000000,""),"")</f>
        <v/>
      </c>
      <c r="Q9739" s="0" t="str">
        <f aca="false">IF(K9739=1,IF(COUNTIFS(C$2:C9739,C9739,K$2:K9739,1)=1,1,0),"")</f>
        <v/>
      </c>
      <c r="R9739" s="0" t="str">
        <f aca="false">IF(M9739=1,IF(COUNTIFS(C$2:C9739,C9739,M$2:M9739,1)=1,1,0),"")</f>
        <v/>
      </c>
      <c r="S9739" s="0" t="str">
        <f aca="false">IF(L9739=1,IF(COUNTIFS(C$2:C9739,C9739,L$2:L9739,1)=1,1,0),"")</f>
        <v/>
      </c>
      <c r="T9739" s="38" t="str">
        <f aca="false">IF(N9739="","",N9739+ROW()/10000000)</f>
        <v/>
      </c>
      <c r="U9739" s="0" t="str">
        <f aca="false">IF(G9739=1,IF(B9739="",1,0),"")</f>
        <v/>
      </c>
    </row>
    <row r="9740" customFormat="false" ht="15" hidden="false" customHeight="false" outlineLevel="0" collapsed="false">
      <c r="A9740" s="35"/>
      <c r="B9740" s="35"/>
      <c r="G9740" s="0" t="str">
        <f aca="false">IF(A9740="","",IF(AND(A9740&gt;=Debut,A9740&lt;Fin),1,0))</f>
        <v/>
      </c>
      <c r="H9740" s="0" t="str">
        <f aca="false">IF(G9740=1,INT(ROUND((A9740-Debut)*86400,0)/600),"")</f>
        <v/>
      </c>
      <c r="I9740" s="0" t="str">
        <f aca="false">IF(G9740=1,INT(ROUND((A9740-Debut)*86400,0)/3600),"")</f>
        <v/>
      </c>
      <c r="J9740" s="0" t="str">
        <f aca="false">IF(OR(A9740="",B9740=""),"",ROUND((B9740-A9740)*86400,0))</f>
        <v/>
      </c>
      <c r="K9740" s="37" t="str">
        <f aca="false">IF(G9740=1,IF(COUNTIFS($C:$C,C9740,$G:$G,1,$A:$A,"&gt;="&amp;(A9740-FenetreInterm/86400),$A:$A,"&lt;="&amp;A9740)&gt;=NbInterm,1,0),"")</f>
        <v/>
      </c>
      <c r="L9740" s="37" t="str">
        <f aca="false">IF(G9740=1,IF(B9740="",0,IF(J9740&lt;SeuilFugitive,1,0)),"")</f>
        <v/>
      </c>
      <c r="M9740" s="37" t="str">
        <f aca="false">IF(G9740=1,IF(B9740="",IF((Fin-A9740)*24&gt;SeuilFigee,1,0),IF(J9740&gt;SeuilFigee*3600,1,0)),"")</f>
        <v/>
      </c>
      <c r="N9740" s="0" t="str">
        <f aca="false">IF(G9740=1,IF(COUNTIF(H$2:H9740,H9740)=1,COUNTIF($H:$H,H9740),""),"")</f>
        <v/>
      </c>
      <c r="O9740" s="0" t="str">
        <f aca="false">IF(G9740=1,IF(COUNTIF(I$2:I9740,I9740)=1,COUNTIF($I:$I,I9740),""),"")</f>
        <v/>
      </c>
      <c r="P9740" s="38" t="str">
        <f aca="false">IF(G9740=1,IF(COUNTIFS(C$2:C9740,C9740,G$2:G9740,1)=1,COUNTIFS($C:$C,C9740,$G:$G,1)+ROW()/10000000,""),"")</f>
        <v/>
      </c>
      <c r="Q9740" s="0" t="str">
        <f aca="false">IF(K9740=1,IF(COUNTIFS(C$2:C9740,C9740,K$2:K9740,1)=1,1,0),"")</f>
        <v/>
      </c>
      <c r="R9740" s="0" t="str">
        <f aca="false">IF(M9740=1,IF(COUNTIFS(C$2:C9740,C9740,M$2:M9740,1)=1,1,0),"")</f>
        <v/>
      </c>
      <c r="S9740" s="0" t="str">
        <f aca="false">IF(L9740=1,IF(COUNTIFS(C$2:C9740,C9740,L$2:L9740,1)=1,1,0),"")</f>
        <v/>
      </c>
      <c r="T9740" s="38" t="str">
        <f aca="false">IF(N9740="","",N9740+ROW()/10000000)</f>
        <v/>
      </c>
      <c r="U9740" s="0" t="str">
        <f aca="false">IF(G9740=1,IF(B9740="",1,0),"")</f>
        <v/>
      </c>
    </row>
    <row r="9741" customFormat="false" ht="15" hidden="false" customHeight="false" outlineLevel="0" collapsed="false">
      <c r="A9741" s="35"/>
      <c r="B9741" s="35"/>
      <c r="G9741" s="0" t="str">
        <f aca="false">IF(A9741="","",IF(AND(A9741&gt;=Debut,A9741&lt;Fin),1,0))</f>
        <v/>
      </c>
      <c r="H9741" s="0" t="str">
        <f aca="false">IF(G9741=1,INT(ROUND((A9741-Debut)*86400,0)/600),"")</f>
        <v/>
      </c>
      <c r="I9741" s="0" t="str">
        <f aca="false">IF(G9741=1,INT(ROUND((A9741-Debut)*86400,0)/3600),"")</f>
        <v/>
      </c>
      <c r="J9741" s="0" t="str">
        <f aca="false">IF(OR(A9741="",B9741=""),"",ROUND((B9741-A9741)*86400,0))</f>
        <v/>
      </c>
      <c r="K9741" s="37" t="str">
        <f aca="false">IF(G9741=1,IF(COUNTIFS($C:$C,C9741,$G:$G,1,$A:$A,"&gt;="&amp;(A9741-FenetreInterm/86400),$A:$A,"&lt;="&amp;A9741)&gt;=NbInterm,1,0),"")</f>
        <v/>
      </c>
      <c r="L9741" s="37" t="str">
        <f aca="false">IF(G9741=1,IF(B9741="",0,IF(J9741&lt;SeuilFugitive,1,0)),"")</f>
        <v/>
      </c>
      <c r="M9741" s="37" t="str">
        <f aca="false">IF(G9741=1,IF(B9741="",IF((Fin-A9741)*24&gt;SeuilFigee,1,0),IF(J9741&gt;SeuilFigee*3600,1,0)),"")</f>
        <v/>
      </c>
      <c r="N9741" s="0" t="str">
        <f aca="false">IF(G9741=1,IF(COUNTIF(H$2:H9741,H9741)=1,COUNTIF($H:$H,H9741),""),"")</f>
        <v/>
      </c>
      <c r="O9741" s="0" t="str">
        <f aca="false">IF(G9741=1,IF(COUNTIF(I$2:I9741,I9741)=1,COUNTIF($I:$I,I9741),""),"")</f>
        <v/>
      </c>
      <c r="P9741" s="38" t="str">
        <f aca="false">IF(G9741=1,IF(COUNTIFS(C$2:C9741,C9741,G$2:G9741,1)=1,COUNTIFS($C:$C,C9741,$G:$G,1)+ROW()/10000000,""),"")</f>
        <v/>
      </c>
      <c r="Q9741" s="0" t="str">
        <f aca="false">IF(K9741=1,IF(COUNTIFS(C$2:C9741,C9741,K$2:K9741,1)=1,1,0),"")</f>
        <v/>
      </c>
      <c r="R9741" s="0" t="str">
        <f aca="false">IF(M9741=1,IF(COUNTIFS(C$2:C9741,C9741,M$2:M9741,1)=1,1,0),"")</f>
        <v/>
      </c>
      <c r="S9741" s="0" t="str">
        <f aca="false">IF(L9741=1,IF(COUNTIFS(C$2:C9741,C9741,L$2:L9741,1)=1,1,0),"")</f>
        <v/>
      </c>
      <c r="T9741" s="38" t="str">
        <f aca="false">IF(N9741="","",N9741+ROW()/10000000)</f>
        <v/>
      </c>
      <c r="U9741" s="0" t="str">
        <f aca="false">IF(G9741=1,IF(B9741="",1,0),"")</f>
        <v/>
      </c>
    </row>
    <row r="9742" customFormat="false" ht="15" hidden="false" customHeight="false" outlineLevel="0" collapsed="false">
      <c r="A9742" s="35"/>
      <c r="B9742" s="35"/>
      <c r="G9742" s="0" t="str">
        <f aca="false">IF(A9742="","",IF(AND(A9742&gt;=Debut,A9742&lt;Fin),1,0))</f>
        <v/>
      </c>
      <c r="H9742" s="0" t="str">
        <f aca="false">IF(G9742=1,INT(ROUND((A9742-Debut)*86400,0)/600),"")</f>
        <v/>
      </c>
      <c r="I9742" s="0" t="str">
        <f aca="false">IF(G9742=1,INT(ROUND((A9742-Debut)*86400,0)/3600),"")</f>
        <v/>
      </c>
      <c r="J9742" s="0" t="str">
        <f aca="false">IF(OR(A9742="",B9742=""),"",ROUND((B9742-A9742)*86400,0))</f>
        <v/>
      </c>
      <c r="K9742" s="37" t="str">
        <f aca="false">IF(G9742=1,IF(COUNTIFS($C:$C,C9742,$G:$G,1,$A:$A,"&gt;="&amp;(A9742-FenetreInterm/86400),$A:$A,"&lt;="&amp;A9742)&gt;=NbInterm,1,0),"")</f>
        <v/>
      </c>
      <c r="L9742" s="37" t="str">
        <f aca="false">IF(G9742=1,IF(B9742="",0,IF(J9742&lt;SeuilFugitive,1,0)),"")</f>
        <v/>
      </c>
      <c r="M9742" s="37" t="str">
        <f aca="false">IF(G9742=1,IF(B9742="",IF((Fin-A9742)*24&gt;SeuilFigee,1,0),IF(J9742&gt;SeuilFigee*3600,1,0)),"")</f>
        <v/>
      </c>
      <c r="N9742" s="0" t="str">
        <f aca="false">IF(G9742=1,IF(COUNTIF(H$2:H9742,H9742)=1,COUNTIF($H:$H,H9742),""),"")</f>
        <v/>
      </c>
      <c r="O9742" s="0" t="str">
        <f aca="false">IF(G9742=1,IF(COUNTIF(I$2:I9742,I9742)=1,COUNTIF($I:$I,I9742),""),"")</f>
        <v/>
      </c>
      <c r="P9742" s="38" t="str">
        <f aca="false">IF(G9742=1,IF(COUNTIFS(C$2:C9742,C9742,G$2:G9742,1)=1,COUNTIFS($C:$C,C9742,$G:$G,1)+ROW()/10000000,""),"")</f>
        <v/>
      </c>
      <c r="Q9742" s="0" t="str">
        <f aca="false">IF(K9742=1,IF(COUNTIFS(C$2:C9742,C9742,K$2:K9742,1)=1,1,0),"")</f>
        <v/>
      </c>
      <c r="R9742" s="0" t="str">
        <f aca="false">IF(M9742=1,IF(COUNTIFS(C$2:C9742,C9742,M$2:M9742,1)=1,1,0),"")</f>
        <v/>
      </c>
      <c r="S9742" s="0" t="str">
        <f aca="false">IF(L9742=1,IF(COUNTIFS(C$2:C9742,C9742,L$2:L9742,1)=1,1,0),"")</f>
        <v/>
      </c>
      <c r="T9742" s="38" t="str">
        <f aca="false">IF(N9742="","",N9742+ROW()/10000000)</f>
        <v/>
      </c>
      <c r="U9742" s="0" t="str">
        <f aca="false">IF(G9742=1,IF(B9742="",1,0),"")</f>
        <v/>
      </c>
    </row>
    <row r="9743" customFormat="false" ht="15" hidden="false" customHeight="false" outlineLevel="0" collapsed="false">
      <c r="A9743" s="35"/>
      <c r="B9743" s="35"/>
      <c r="G9743" s="0" t="str">
        <f aca="false">IF(A9743="","",IF(AND(A9743&gt;=Debut,A9743&lt;Fin),1,0))</f>
        <v/>
      </c>
      <c r="H9743" s="0" t="str">
        <f aca="false">IF(G9743=1,INT(ROUND((A9743-Debut)*86400,0)/600),"")</f>
        <v/>
      </c>
      <c r="I9743" s="0" t="str">
        <f aca="false">IF(G9743=1,INT(ROUND((A9743-Debut)*86400,0)/3600),"")</f>
        <v/>
      </c>
      <c r="J9743" s="0" t="str">
        <f aca="false">IF(OR(A9743="",B9743=""),"",ROUND((B9743-A9743)*86400,0))</f>
        <v/>
      </c>
      <c r="K9743" s="37" t="str">
        <f aca="false">IF(G9743=1,IF(COUNTIFS($C:$C,C9743,$G:$G,1,$A:$A,"&gt;="&amp;(A9743-FenetreInterm/86400),$A:$A,"&lt;="&amp;A9743)&gt;=NbInterm,1,0),"")</f>
        <v/>
      </c>
      <c r="L9743" s="37" t="str">
        <f aca="false">IF(G9743=1,IF(B9743="",0,IF(J9743&lt;SeuilFugitive,1,0)),"")</f>
        <v/>
      </c>
      <c r="M9743" s="37" t="str">
        <f aca="false">IF(G9743=1,IF(B9743="",IF((Fin-A9743)*24&gt;SeuilFigee,1,0),IF(J9743&gt;SeuilFigee*3600,1,0)),"")</f>
        <v/>
      </c>
      <c r="N9743" s="0" t="str">
        <f aca="false">IF(G9743=1,IF(COUNTIF(H$2:H9743,H9743)=1,COUNTIF($H:$H,H9743),""),"")</f>
        <v/>
      </c>
      <c r="O9743" s="0" t="str">
        <f aca="false">IF(G9743=1,IF(COUNTIF(I$2:I9743,I9743)=1,COUNTIF($I:$I,I9743),""),"")</f>
        <v/>
      </c>
      <c r="P9743" s="38" t="str">
        <f aca="false">IF(G9743=1,IF(COUNTIFS(C$2:C9743,C9743,G$2:G9743,1)=1,COUNTIFS($C:$C,C9743,$G:$G,1)+ROW()/10000000,""),"")</f>
        <v/>
      </c>
      <c r="Q9743" s="0" t="str">
        <f aca="false">IF(K9743=1,IF(COUNTIFS(C$2:C9743,C9743,K$2:K9743,1)=1,1,0),"")</f>
        <v/>
      </c>
      <c r="R9743" s="0" t="str">
        <f aca="false">IF(M9743=1,IF(COUNTIFS(C$2:C9743,C9743,M$2:M9743,1)=1,1,0),"")</f>
        <v/>
      </c>
      <c r="S9743" s="0" t="str">
        <f aca="false">IF(L9743=1,IF(COUNTIFS(C$2:C9743,C9743,L$2:L9743,1)=1,1,0),"")</f>
        <v/>
      </c>
      <c r="T9743" s="38" t="str">
        <f aca="false">IF(N9743="","",N9743+ROW()/10000000)</f>
        <v/>
      </c>
      <c r="U9743" s="0" t="str">
        <f aca="false">IF(G9743=1,IF(B9743="",1,0),"")</f>
        <v/>
      </c>
    </row>
    <row r="9744" customFormat="false" ht="15" hidden="false" customHeight="false" outlineLevel="0" collapsed="false">
      <c r="A9744" s="35"/>
      <c r="B9744" s="35"/>
      <c r="G9744" s="0" t="str">
        <f aca="false">IF(A9744="","",IF(AND(A9744&gt;=Debut,A9744&lt;Fin),1,0))</f>
        <v/>
      </c>
      <c r="H9744" s="0" t="str">
        <f aca="false">IF(G9744=1,INT(ROUND((A9744-Debut)*86400,0)/600),"")</f>
        <v/>
      </c>
      <c r="I9744" s="0" t="str">
        <f aca="false">IF(G9744=1,INT(ROUND((A9744-Debut)*86400,0)/3600),"")</f>
        <v/>
      </c>
      <c r="J9744" s="0" t="str">
        <f aca="false">IF(OR(A9744="",B9744=""),"",ROUND((B9744-A9744)*86400,0))</f>
        <v/>
      </c>
      <c r="K9744" s="37" t="str">
        <f aca="false">IF(G9744=1,IF(COUNTIFS($C:$C,C9744,$G:$G,1,$A:$A,"&gt;="&amp;(A9744-FenetreInterm/86400),$A:$A,"&lt;="&amp;A9744)&gt;=NbInterm,1,0),"")</f>
        <v/>
      </c>
      <c r="L9744" s="37" t="str">
        <f aca="false">IF(G9744=1,IF(B9744="",0,IF(J9744&lt;SeuilFugitive,1,0)),"")</f>
        <v/>
      </c>
      <c r="M9744" s="37" t="str">
        <f aca="false">IF(G9744=1,IF(B9744="",IF((Fin-A9744)*24&gt;SeuilFigee,1,0),IF(J9744&gt;SeuilFigee*3600,1,0)),"")</f>
        <v/>
      </c>
      <c r="N9744" s="0" t="str">
        <f aca="false">IF(G9744=1,IF(COUNTIF(H$2:H9744,H9744)=1,COUNTIF($H:$H,H9744),""),"")</f>
        <v/>
      </c>
      <c r="O9744" s="0" t="str">
        <f aca="false">IF(G9744=1,IF(COUNTIF(I$2:I9744,I9744)=1,COUNTIF($I:$I,I9744),""),"")</f>
        <v/>
      </c>
      <c r="P9744" s="38" t="str">
        <f aca="false">IF(G9744=1,IF(COUNTIFS(C$2:C9744,C9744,G$2:G9744,1)=1,COUNTIFS($C:$C,C9744,$G:$G,1)+ROW()/10000000,""),"")</f>
        <v/>
      </c>
      <c r="Q9744" s="0" t="str">
        <f aca="false">IF(K9744=1,IF(COUNTIFS(C$2:C9744,C9744,K$2:K9744,1)=1,1,0),"")</f>
        <v/>
      </c>
      <c r="R9744" s="0" t="str">
        <f aca="false">IF(M9744=1,IF(COUNTIFS(C$2:C9744,C9744,M$2:M9744,1)=1,1,0),"")</f>
        <v/>
      </c>
      <c r="S9744" s="0" t="str">
        <f aca="false">IF(L9744=1,IF(COUNTIFS(C$2:C9744,C9744,L$2:L9744,1)=1,1,0),"")</f>
        <v/>
      </c>
      <c r="T9744" s="38" t="str">
        <f aca="false">IF(N9744="","",N9744+ROW()/10000000)</f>
        <v/>
      </c>
      <c r="U9744" s="0" t="str">
        <f aca="false">IF(G9744=1,IF(B9744="",1,0),"")</f>
        <v/>
      </c>
    </row>
    <row r="9745" customFormat="false" ht="15" hidden="false" customHeight="false" outlineLevel="0" collapsed="false">
      <c r="A9745" s="35"/>
      <c r="B9745" s="35"/>
      <c r="G9745" s="0" t="str">
        <f aca="false">IF(A9745="","",IF(AND(A9745&gt;=Debut,A9745&lt;Fin),1,0))</f>
        <v/>
      </c>
      <c r="H9745" s="0" t="str">
        <f aca="false">IF(G9745=1,INT(ROUND((A9745-Debut)*86400,0)/600),"")</f>
        <v/>
      </c>
      <c r="I9745" s="0" t="str">
        <f aca="false">IF(G9745=1,INT(ROUND((A9745-Debut)*86400,0)/3600),"")</f>
        <v/>
      </c>
      <c r="J9745" s="0" t="str">
        <f aca="false">IF(OR(A9745="",B9745=""),"",ROUND((B9745-A9745)*86400,0))</f>
        <v/>
      </c>
      <c r="K9745" s="37" t="str">
        <f aca="false">IF(G9745=1,IF(COUNTIFS($C:$C,C9745,$G:$G,1,$A:$A,"&gt;="&amp;(A9745-FenetreInterm/86400),$A:$A,"&lt;="&amp;A9745)&gt;=NbInterm,1,0),"")</f>
        <v/>
      </c>
      <c r="L9745" s="37" t="str">
        <f aca="false">IF(G9745=1,IF(B9745="",0,IF(J9745&lt;SeuilFugitive,1,0)),"")</f>
        <v/>
      </c>
      <c r="M9745" s="37" t="str">
        <f aca="false">IF(G9745=1,IF(B9745="",IF((Fin-A9745)*24&gt;SeuilFigee,1,0),IF(J9745&gt;SeuilFigee*3600,1,0)),"")</f>
        <v/>
      </c>
      <c r="N9745" s="0" t="str">
        <f aca="false">IF(G9745=1,IF(COUNTIF(H$2:H9745,H9745)=1,COUNTIF($H:$H,H9745),""),"")</f>
        <v/>
      </c>
      <c r="O9745" s="0" t="str">
        <f aca="false">IF(G9745=1,IF(COUNTIF(I$2:I9745,I9745)=1,COUNTIF($I:$I,I9745),""),"")</f>
        <v/>
      </c>
      <c r="P9745" s="38" t="str">
        <f aca="false">IF(G9745=1,IF(COUNTIFS(C$2:C9745,C9745,G$2:G9745,1)=1,COUNTIFS($C:$C,C9745,$G:$G,1)+ROW()/10000000,""),"")</f>
        <v/>
      </c>
      <c r="Q9745" s="0" t="str">
        <f aca="false">IF(K9745=1,IF(COUNTIFS(C$2:C9745,C9745,K$2:K9745,1)=1,1,0),"")</f>
        <v/>
      </c>
      <c r="R9745" s="0" t="str">
        <f aca="false">IF(M9745=1,IF(COUNTIFS(C$2:C9745,C9745,M$2:M9745,1)=1,1,0),"")</f>
        <v/>
      </c>
      <c r="S9745" s="0" t="str">
        <f aca="false">IF(L9745=1,IF(COUNTIFS(C$2:C9745,C9745,L$2:L9745,1)=1,1,0),"")</f>
        <v/>
      </c>
      <c r="T9745" s="38" t="str">
        <f aca="false">IF(N9745="","",N9745+ROW()/10000000)</f>
        <v/>
      </c>
      <c r="U9745" s="0" t="str">
        <f aca="false">IF(G9745=1,IF(B9745="",1,0),"")</f>
        <v/>
      </c>
    </row>
    <row r="9746" customFormat="false" ht="15" hidden="false" customHeight="false" outlineLevel="0" collapsed="false">
      <c r="A9746" s="35"/>
      <c r="B9746" s="35"/>
      <c r="G9746" s="0" t="str">
        <f aca="false">IF(A9746="","",IF(AND(A9746&gt;=Debut,A9746&lt;Fin),1,0))</f>
        <v/>
      </c>
      <c r="H9746" s="0" t="str">
        <f aca="false">IF(G9746=1,INT(ROUND((A9746-Debut)*86400,0)/600),"")</f>
        <v/>
      </c>
      <c r="I9746" s="0" t="str">
        <f aca="false">IF(G9746=1,INT(ROUND((A9746-Debut)*86400,0)/3600),"")</f>
        <v/>
      </c>
      <c r="J9746" s="0" t="str">
        <f aca="false">IF(OR(A9746="",B9746=""),"",ROUND((B9746-A9746)*86400,0))</f>
        <v/>
      </c>
      <c r="K9746" s="37" t="str">
        <f aca="false">IF(G9746=1,IF(COUNTIFS($C:$C,C9746,$G:$G,1,$A:$A,"&gt;="&amp;(A9746-FenetreInterm/86400),$A:$A,"&lt;="&amp;A9746)&gt;=NbInterm,1,0),"")</f>
        <v/>
      </c>
      <c r="L9746" s="37" t="str">
        <f aca="false">IF(G9746=1,IF(B9746="",0,IF(J9746&lt;SeuilFugitive,1,0)),"")</f>
        <v/>
      </c>
      <c r="M9746" s="37" t="str">
        <f aca="false">IF(G9746=1,IF(B9746="",IF((Fin-A9746)*24&gt;SeuilFigee,1,0),IF(J9746&gt;SeuilFigee*3600,1,0)),"")</f>
        <v/>
      </c>
      <c r="N9746" s="0" t="str">
        <f aca="false">IF(G9746=1,IF(COUNTIF(H$2:H9746,H9746)=1,COUNTIF($H:$H,H9746),""),"")</f>
        <v/>
      </c>
      <c r="O9746" s="0" t="str">
        <f aca="false">IF(G9746=1,IF(COUNTIF(I$2:I9746,I9746)=1,COUNTIF($I:$I,I9746),""),"")</f>
        <v/>
      </c>
      <c r="P9746" s="38" t="str">
        <f aca="false">IF(G9746=1,IF(COUNTIFS(C$2:C9746,C9746,G$2:G9746,1)=1,COUNTIFS($C:$C,C9746,$G:$G,1)+ROW()/10000000,""),"")</f>
        <v/>
      </c>
      <c r="Q9746" s="0" t="str">
        <f aca="false">IF(K9746=1,IF(COUNTIFS(C$2:C9746,C9746,K$2:K9746,1)=1,1,0),"")</f>
        <v/>
      </c>
      <c r="R9746" s="0" t="str">
        <f aca="false">IF(M9746=1,IF(COUNTIFS(C$2:C9746,C9746,M$2:M9746,1)=1,1,0),"")</f>
        <v/>
      </c>
      <c r="S9746" s="0" t="str">
        <f aca="false">IF(L9746=1,IF(COUNTIFS(C$2:C9746,C9746,L$2:L9746,1)=1,1,0),"")</f>
        <v/>
      </c>
      <c r="T9746" s="38" t="str">
        <f aca="false">IF(N9746="","",N9746+ROW()/10000000)</f>
        <v/>
      </c>
      <c r="U9746" s="0" t="str">
        <f aca="false">IF(G9746=1,IF(B9746="",1,0),"")</f>
        <v/>
      </c>
    </row>
    <row r="9747" customFormat="false" ht="15" hidden="false" customHeight="false" outlineLevel="0" collapsed="false">
      <c r="A9747" s="35"/>
      <c r="B9747" s="35"/>
      <c r="G9747" s="0" t="str">
        <f aca="false">IF(A9747="","",IF(AND(A9747&gt;=Debut,A9747&lt;Fin),1,0))</f>
        <v/>
      </c>
      <c r="H9747" s="0" t="str">
        <f aca="false">IF(G9747=1,INT(ROUND((A9747-Debut)*86400,0)/600),"")</f>
        <v/>
      </c>
      <c r="I9747" s="0" t="str">
        <f aca="false">IF(G9747=1,INT(ROUND((A9747-Debut)*86400,0)/3600),"")</f>
        <v/>
      </c>
      <c r="J9747" s="0" t="str">
        <f aca="false">IF(OR(A9747="",B9747=""),"",ROUND((B9747-A9747)*86400,0))</f>
        <v/>
      </c>
      <c r="K9747" s="37" t="str">
        <f aca="false">IF(G9747=1,IF(COUNTIFS($C:$C,C9747,$G:$G,1,$A:$A,"&gt;="&amp;(A9747-FenetreInterm/86400),$A:$A,"&lt;="&amp;A9747)&gt;=NbInterm,1,0),"")</f>
        <v/>
      </c>
      <c r="L9747" s="37" t="str">
        <f aca="false">IF(G9747=1,IF(B9747="",0,IF(J9747&lt;SeuilFugitive,1,0)),"")</f>
        <v/>
      </c>
      <c r="M9747" s="37" t="str">
        <f aca="false">IF(G9747=1,IF(B9747="",IF((Fin-A9747)*24&gt;SeuilFigee,1,0),IF(J9747&gt;SeuilFigee*3600,1,0)),"")</f>
        <v/>
      </c>
      <c r="N9747" s="0" t="str">
        <f aca="false">IF(G9747=1,IF(COUNTIF(H$2:H9747,H9747)=1,COUNTIF($H:$H,H9747),""),"")</f>
        <v/>
      </c>
      <c r="O9747" s="0" t="str">
        <f aca="false">IF(G9747=1,IF(COUNTIF(I$2:I9747,I9747)=1,COUNTIF($I:$I,I9747),""),"")</f>
        <v/>
      </c>
      <c r="P9747" s="38" t="str">
        <f aca="false">IF(G9747=1,IF(COUNTIFS(C$2:C9747,C9747,G$2:G9747,1)=1,COUNTIFS($C:$C,C9747,$G:$G,1)+ROW()/10000000,""),"")</f>
        <v/>
      </c>
      <c r="Q9747" s="0" t="str">
        <f aca="false">IF(K9747=1,IF(COUNTIFS(C$2:C9747,C9747,K$2:K9747,1)=1,1,0),"")</f>
        <v/>
      </c>
      <c r="R9747" s="0" t="str">
        <f aca="false">IF(M9747=1,IF(COUNTIFS(C$2:C9747,C9747,M$2:M9747,1)=1,1,0),"")</f>
        <v/>
      </c>
      <c r="S9747" s="0" t="str">
        <f aca="false">IF(L9747=1,IF(COUNTIFS(C$2:C9747,C9747,L$2:L9747,1)=1,1,0),"")</f>
        <v/>
      </c>
      <c r="T9747" s="38" t="str">
        <f aca="false">IF(N9747="","",N9747+ROW()/10000000)</f>
        <v/>
      </c>
      <c r="U9747" s="0" t="str">
        <f aca="false">IF(G9747=1,IF(B9747="",1,0),"")</f>
        <v/>
      </c>
    </row>
    <row r="9748" customFormat="false" ht="15" hidden="false" customHeight="false" outlineLevel="0" collapsed="false">
      <c r="A9748" s="35"/>
      <c r="B9748" s="35"/>
      <c r="G9748" s="0" t="str">
        <f aca="false">IF(A9748="","",IF(AND(A9748&gt;=Debut,A9748&lt;Fin),1,0))</f>
        <v/>
      </c>
      <c r="H9748" s="0" t="str">
        <f aca="false">IF(G9748=1,INT(ROUND((A9748-Debut)*86400,0)/600),"")</f>
        <v/>
      </c>
      <c r="I9748" s="0" t="str">
        <f aca="false">IF(G9748=1,INT(ROUND((A9748-Debut)*86400,0)/3600),"")</f>
        <v/>
      </c>
      <c r="J9748" s="0" t="str">
        <f aca="false">IF(OR(A9748="",B9748=""),"",ROUND((B9748-A9748)*86400,0))</f>
        <v/>
      </c>
      <c r="K9748" s="37" t="str">
        <f aca="false">IF(G9748=1,IF(COUNTIFS($C:$C,C9748,$G:$G,1,$A:$A,"&gt;="&amp;(A9748-FenetreInterm/86400),$A:$A,"&lt;="&amp;A9748)&gt;=NbInterm,1,0),"")</f>
        <v/>
      </c>
      <c r="L9748" s="37" t="str">
        <f aca="false">IF(G9748=1,IF(B9748="",0,IF(J9748&lt;SeuilFugitive,1,0)),"")</f>
        <v/>
      </c>
      <c r="M9748" s="37" t="str">
        <f aca="false">IF(G9748=1,IF(B9748="",IF((Fin-A9748)*24&gt;SeuilFigee,1,0),IF(J9748&gt;SeuilFigee*3600,1,0)),"")</f>
        <v/>
      </c>
      <c r="N9748" s="0" t="str">
        <f aca="false">IF(G9748=1,IF(COUNTIF(H$2:H9748,H9748)=1,COUNTIF($H:$H,H9748),""),"")</f>
        <v/>
      </c>
      <c r="O9748" s="0" t="str">
        <f aca="false">IF(G9748=1,IF(COUNTIF(I$2:I9748,I9748)=1,COUNTIF($I:$I,I9748),""),"")</f>
        <v/>
      </c>
      <c r="P9748" s="38" t="str">
        <f aca="false">IF(G9748=1,IF(COUNTIFS(C$2:C9748,C9748,G$2:G9748,1)=1,COUNTIFS($C:$C,C9748,$G:$G,1)+ROW()/10000000,""),"")</f>
        <v/>
      </c>
      <c r="Q9748" s="0" t="str">
        <f aca="false">IF(K9748=1,IF(COUNTIFS(C$2:C9748,C9748,K$2:K9748,1)=1,1,0),"")</f>
        <v/>
      </c>
      <c r="R9748" s="0" t="str">
        <f aca="false">IF(M9748=1,IF(COUNTIFS(C$2:C9748,C9748,M$2:M9748,1)=1,1,0),"")</f>
        <v/>
      </c>
      <c r="S9748" s="0" t="str">
        <f aca="false">IF(L9748=1,IF(COUNTIFS(C$2:C9748,C9748,L$2:L9748,1)=1,1,0),"")</f>
        <v/>
      </c>
      <c r="T9748" s="38" t="str">
        <f aca="false">IF(N9748="","",N9748+ROW()/10000000)</f>
        <v/>
      </c>
      <c r="U9748" s="0" t="str">
        <f aca="false">IF(G9748=1,IF(B9748="",1,0),"")</f>
        <v/>
      </c>
    </row>
    <row r="9749" customFormat="false" ht="15" hidden="false" customHeight="false" outlineLevel="0" collapsed="false">
      <c r="A9749" s="35"/>
      <c r="B9749" s="35"/>
      <c r="G9749" s="0" t="str">
        <f aca="false">IF(A9749="","",IF(AND(A9749&gt;=Debut,A9749&lt;Fin),1,0))</f>
        <v/>
      </c>
      <c r="H9749" s="0" t="str">
        <f aca="false">IF(G9749=1,INT(ROUND((A9749-Debut)*86400,0)/600),"")</f>
        <v/>
      </c>
      <c r="I9749" s="0" t="str">
        <f aca="false">IF(G9749=1,INT(ROUND((A9749-Debut)*86400,0)/3600),"")</f>
        <v/>
      </c>
      <c r="J9749" s="0" t="str">
        <f aca="false">IF(OR(A9749="",B9749=""),"",ROUND((B9749-A9749)*86400,0))</f>
        <v/>
      </c>
      <c r="K9749" s="37" t="str">
        <f aca="false">IF(G9749=1,IF(COUNTIFS($C:$C,C9749,$G:$G,1,$A:$A,"&gt;="&amp;(A9749-FenetreInterm/86400),$A:$A,"&lt;="&amp;A9749)&gt;=NbInterm,1,0),"")</f>
        <v/>
      </c>
      <c r="L9749" s="37" t="str">
        <f aca="false">IF(G9749=1,IF(B9749="",0,IF(J9749&lt;SeuilFugitive,1,0)),"")</f>
        <v/>
      </c>
      <c r="M9749" s="37" t="str">
        <f aca="false">IF(G9749=1,IF(B9749="",IF((Fin-A9749)*24&gt;SeuilFigee,1,0),IF(J9749&gt;SeuilFigee*3600,1,0)),"")</f>
        <v/>
      </c>
      <c r="N9749" s="0" t="str">
        <f aca="false">IF(G9749=1,IF(COUNTIF(H$2:H9749,H9749)=1,COUNTIF($H:$H,H9749),""),"")</f>
        <v/>
      </c>
      <c r="O9749" s="0" t="str">
        <f aca="false">IF(G9749=1,IF(COUNTIF(I$2:I9749,I9749)=1,COUNTIF($I:$I,I9749),""),"")</f>
        <v/>
      </c>
      <c r="P9749" s="38" t="str">
        <f aca="false">IF(G9749=1,IF(COUNTIFS(C$2:C9749,C9749,G$2:G9749,1)=1,COUNTIFS($C:$C,C9749,$G:$G,1)+ROW()/10000000,""),"")</f>
        <v/>
      </c>
      <c r="Q9749" s="0" t="str">
        <f aca="false">IF(K9749=1,IF(COUNTIFS(C$2:C9749,C9749,K$2:K9749,1)=1,1,0),"")</f>
        <v/>
      </c>
      <c r="R9749" s="0" t="str">
        <f aca="false">IF(M9749=1,IF(COUNTIFS(C$2:C9749,C9749,M$2:M9749,1)=1,1,0),"")</f>
        <v/>
      </c>
      <c r="S9749" s="0" t="str">
        <f aca="false">IF(L9749=1,IF(COUNTIFS(C$2:C9749,C9749,L$2:L9749,1)=1,1,0),"")</f>
        <v/>
      </c>
      <c r="T9749" s="38" t="str">
        <f aca="false">IF(N9749="","",N9749+ROW()/10000000)</f>
        <v/>
      </c>
      <c r="U9749" s="0" t="str">
        <f aca="false">IF(G9749=1,IF(B9749="",1,0),"")</f>
        <v/>
      </c>
    </row>
    <row r="9750" customFormat="false" ht="15" hidden="false" customHeight="false" outlineLevel="0" collapsed="false">
      <c r="A9750" s="35"/>
      <c r="B9750" s="35"/>
      <c r="G9750" s="0" t="str">
        <f aca="false">IF(A9750="","",IF(AND(A9750&gt;=Debut,A9750&lt;Fin),1,0))</f>
        <v/>
      </c>
      <c r="H9750" s="0" t="str">
        <f aca="false">IF(G9750=1,INT(ROUND((A9750-Debut)*86400,0)/600),"")</f>
        <v/>
      </c>
      <c r="I9750" s="0" t="str">
        <f aca="false">IF(G9750=1,INT(ROUND((A9750-Debut)*86400,0)/3600),"")</f>
        <v/>
      </c>
      <c r="J9750" s="0" t="str">
        <f aca="false">IF(OR(A9750="",B9750=""),"",ROUND((B9750-A9750)*86400,0))</f>
        <v/>
      </c>
      <c r="K9750" s="37" t="str">
        <f aca="false">IF(G9750=1,IF(COUNTIFS($C:$C,C9750,$G:$G,1,$A:$A,"&gt;="&amp;(A9750-FenetreInterm/86400),$A:$A,"&lt;="&amp;A9750)&gt;=NbInterm,1,0),"")</f>
        <v/>
      </c>
      <c r="L9750" s="37" t="str">
        <f aca="false">IF(G9750=1,IF(B9750="",0,IF(J9750&lt;SeuilFugitive,1,0)),"")</f>
        <v/>
      </c>
      <c r="M9750" s="37" t="str">
        <f aca="false">IF(G9750=1,IF(B9750="",IF((Fin-A9750)*24&gt;SeuilFigee,1,0),IF(J9750&gt;SeuilFigee*3600,1,0)),"")</f>
        <v/>
      </c>
      <c r="N9750" s="0" t="str">
        <f aca="false">IF(G9750=1,IF(COUNTIF(H$2:H9750,H9750)=1,COUNTIF($H:$H,H9750),""),"")</f>
        <v/>
      </c>
      <c r="O9750" s="0" t="str">
        <f aca="false">IF(G9750=1,IF(COUNTIF(I$2:I9750,I9750)=1,COUNTIF($I:$I,I9750),""),"")</f>
        <v/>
      </c>
      <c r="P9750" s="38" t="str">
        <f aca="false">IF(G9750=1,IF(COUNTIFS(C$2:C9750,C9750,G$2:G9750,1)=1,COUNTIFS($C:$C,C9750,$G:$G,1)+ROW()/10000000,""),"")</f>
        <v/>
      </c>
      <c r="Q9750" s="0" t="str">
        <f aca="false">IF(K9750=1,IF(COUNTIFS(C$2:C9750,C9750,K$2:K9750,1)=1,1,0),"")</f>
        <v/>
      </c>
      <c r="R9750" s="0" t="str">
        <f aca="false">IF(M9750=1,IF(COUNTIFS(C$2:C9750,C9750,M$2:M9750,1)=1,1,0),"")</f>
        <v/>
      </c>
      <c r="S9750" s="0" t="str">
        <f aca="false">IF(L9750=1,IF(COUNTIFS(C$2:C9750,C9750,L$2:L9750,1)=1,1,0),"")</f>
        <v/>
      </c>
      <c r="T9750" s="38" t="str">
        <f aca="false">IF(N9750="","",N9750+ROW()/10000000)</f>
        <v/>
      </c>
      <c r="U9750" s="0" t="str">
        <f aca="false">IF(G9750=1,IF(B9750="",1,0),"")</f>
        <v/>
      </c>
    </row>
    <row r="9751" customFormat="false" ht="15" hidden="false" customHeight="false" outlineLevel="0" collapsed="false">
      <c r="A9751" s="35"/>
      <c r="B9751" s="35"/>
      <c r="G9751" s="0" t="str">
        <f aca="false">IF(A9751="","",IF(AND(A9751&gt;=Debut,A9751&lt;Fin),1,0))</f>
        <v/>
      </c>
      <c r="H9751" s="0" t="str">
        <f aca="false">IF(G9751=1,INT(ROUND((A9751-Debut)*86400,0)/600),"")</f>
        <v/>
      </c>
      <c r="I9751" s="0" t="str">
        <f aca="false">IF(G9751=1,INT(ROUND((A9751-Debut)*86400,0)/3600),"")</f>
        <v/>
      </c>
      <c r="J9751" s="0" t="str">
        <f aca="false">IF(OR(A9751="",B9751=""),"",ROUND((B9751-A9751)*86400,0))</f>
        <v/>
      </c>
      <c r="K9751" s="37" t="str">
        <f aca="false">IF(G9751=1,IF(COUNTIFS($C:$C,C9751,$G:$G,1,$A:$A,"&gt;="&amp;(A9751-FenetreInterm/86400),$A:$A,"&lt;="&amp;A9751)&gt;=NbInterm,1,0),"")</f>
        <v/>
      </c>
      <c r="L9751" s="37" t="str">
        <f aca="false">IF(G9751=1,IF(B9751="",0,IF(J9751&lt;SeuilFugitive,1,0)),"")</f>
        <v/>
      </c>
      <c r="M9751" s="37" t="str">
        <f aca="false">IF(G9751=1,IF(B9751="",IF((Fin-A9751)*24&gt;SeuilFigee,1,0),IF(J9751&gt;SeuilFigee*3600,1,0)),"")</f>
        <v/>
      </c>
      <c r="N9751" s="0" t="str">
        <f aca="false">IF(G9751=1,IF(COUNTIF(H$2:H9751,H9751)=1,COUNTIF($H:$H,H9751),""),"")</f>
        <v/>
      </c>
      <c r="O9751" s="0" t="str">
        <f aca="false">IF(G9751=1,IF(COUNTIF(I$2:I9751,I9751)=1,COUNTIF($I:$I,I9751),""),"")</f>
        <v/>
      </c>
      <c r="P9751" s="38" t="str">
        <f aca="false">IF(G9751=1,IF(COUNTIFS(C$2:C9751,C9751,G$2:G9751,1)=1,COUNTIFS($C:$C,C9751,$G:$G,1)+ROW()/10000000,""),"")</f>
        <v/>
      </c>
      <c r="Q9751" s="0" t="str">
        <f aca="false">IF(K9751=1,IF(COUNTIFS(C$2:C9751,C9751,K$2:K9751,1)=1,1,0),"")</f>
        <v/>
      </c>
      <c r="R9751" s="0" t="str">
        <f aca="false">IF(M9751=1,IF(COUNTIFS(C$2:C9751,C9751,M$2:M9751,1)=1,1,0),"")</f>
        <v/>
      </c>
      <c r="S9751" s="0" t="str">
        <f aca="false">IF(L9751=1,IF(COUNTIFS(C$2:C9751,C9751,L$2:L9751,1)=1,1,0),"")</f>
        <v/>
      </c>
      <c r="T9751" s="38" t="str">
        <f aca="false">IF(N9751="","",N9751+ROW()/10000000)</f>
        <v/>
      </c>
      <c r="U9751" s="0" t="str">
        <f aca="false">IF(G9751=1,IF(B9751="",1,0),"")</f>
        <v/>
      </c>
    </row>
    <row r="9752" customFormat="false" ht="15" hidden="false" customHeight="false" outlineLevel="0" collapsed="false">
      <c r="A9752" s="35"/>
      <c r="B9752" s="35"/>
      <c r="G9752" s="0" t="str">
        <f aca="false">IF(A9752="","",IF(AND(A9752&gt;=Debut,A9752&lt;Fin),1,0))</f>
        <v/>
      </c>
      <c r="H9752" s="0" t="str">
        <f aca="false">IF(G9752=1,INT(ROUND((A9752-Debut)*86400,0)/600),"")</f>
        <v/>
      </c>
      <c r="I9752" s="0" t="str">
        <f aca="false">IF(G9752=1,INT(ROUND((A9752-Debut)*86400,0)/3600),"")</f>
        <v/>
      </c>
      <c r="J9752" s="0" t="str">
        <f aca="false">IF(OR(A9752="",B9752=""),"",ROUND((B9752-A9752)*86400,0))</f>
        <v/>
      </c>
      <c r="K9752" s="37" t="str">
        <f aca="false">IF(G9752=1,IF(COUNTIFS($C:$C,C9752,$G:$G,1,$A:$A,"&gt;="&amp;(A9752-FenetreInterm/86400),$A:$A,"&lt;="&amp;A9752)&gt;=NbInterm,1,0),"")</f>
        <v/>
      </c>
      <c r="L9752" s="37" t="str">
        <f aca="false">IF(G9752=1,IF(B9752="",0,IF(J9752&lt;SeuilFugitive,1,0)),"")</f>
        <v/>
      </c>
      <c r="M9752" s="37" t="str">
        <f aca="false">IF(G9752=1,IF(B9752="",IF((Fin-A9752)*24&gt;SeuilFigee,1,0),IF(J9752&gt;SeuilFigee*3600,1,0)),"")</f>
        <v/>
      </c>
      <c r="N9752" s="0" t="str">
        <f aca="false">IF(G9752=1,IF(COUNTIF(H$2:H9752,H9752)=1,COUNTIF($H:$H,H9752),""),"")</f>
        <v/>
      </c>
      <c r="O9752" s="0" t="str">
        <f aca="false">IF(G9752=1,IF(COUNTIF(I$2:I9752,I9752)=1,COUNTIF($I:$I,I9752),""),"")</f>
        <v/>
      </c>
      <c r="P9752" s="38" t="str">
        <f aca="false">IF(G9752=1,IF(COUNTIFS(C$2:C9752,C9752,G$2:G9752,1)=1,COUNTIFS($C:$C,C9752,$G:$G,1)+ROW()/10000000,""),"")</f>
        <v/>
      </c>
      <c r="Q9752" s="0" t="str">
        <f aca="false">IF(K9752=1,IF(COUNTIFS(C$2:C9752,C9752,K$2:K9752,1)=1,1,0),"")</f>
        <v/>
      </c>
      <c r="R9752" s="0" t="str">
        <f aca="false">IF(M9752=1,IF(COUNTIFS(C$2:C9752,C9752,M$2:M9752,1)=1,1,0),"")</f>
        <v/>
      </c>
      <c r="S9752" s="0" t="str">
        <f aca="false">IF(L9752=1,IF(COUNTIFS(C$2:C9752,C9752,L$2:L9752,1)=1,1,0),"")</f>
        <v/>
      </c>
      <c r="T9752" s="38" t="str">
        <f aca="false">IF(N9752="","",N9752+ROW()/10000000)</f>
        <v/>
      </c>
      <c r="U9752" s="0" t="str">
        <f aca="false">IF(G9752=1,IF(B9752="",1,0),"")</f>
        <v/>
      </c>
    </row>
    <row r="9753" customFormat="false" ht="15" hidden="false" customHeight="false" outlineLevel="0" collapsed="false">
      <c r="A9753" s="35"/>
      <c r="B9753" s="35"/>
      <c r="G9753" s="0" t="str">
        <f aca="false">IF(A9753="","",IF(AND(A9753&gt;=Debut,A9753&lt;Fin),1,0))</f>
        <v/>
      </c>
      <c r="H9753" s="0" t="str">
        <f aca="false">IF(G9753=1,INT(ROUND((A9753-Debut)*86400,0)/600),"")</f>
        <v/>
      </c>
      <c r="I9753" s="0" t="str">
        <f aca="false">IF(G9753=1,INT(ROUND((A9753-Debut)*86400,0)/3600),"")</f>
        <v/>
      </c>
      <c r="J9753" s="0" t="str">
        <f aca="false">IF(OR(A9753="",B9753=""),"",ROUND((B9753-A9753)*86400,0))</f>
        <v/>
      </c>
      <c r="K9753" s="37" t="str">
        <f aca="false">IF(G9753=1,IF(COUNTIFS($C:$C,C9753,$G:$G,1,$A:$A,"&gt;="&amp;(A9753-FenetreInterm/86400),$A:$A,"&lt;="&amp;A9753)&gt;=NbInterm,1,0),"")</f>
        <v/>
      </c>
      <c r="L9753" s="37" t="str">
        <f aca="false">IF(G9753=1,IF(B9753="",0,IF(J9753&lt;SeuilFugitive,1,0)),"")</f>
        <v/>
      </c>
      <c r="M9753" s="37" t="str">
        <f aca="false">IF(G9753=1,IF(B9753="",IF((Fin-A9753)*24&gt;SeuilFigee,1,0),IF(J9753&gt;SeuilFigee*3600,1,0)),"")</f>
        <v/>
      </c>
      <c r="N9753" s="0" t="str">
        <f aca="false">IF(G9753=1,IF(COUNTIF(H$2:H9753,H9753)=1,COUNTIF($H:$H,H9753),""),"")</f>
        <v/>
      </c>
      <c r="O9753" s="0" t="str">
        <f aca="false">IF(G9753=1,IF(COUNTIF(I$2:I9753,I9753)=1,COUNTIF($I:$I,I9753),""),"")</f>
        <v/>
      </c>
      <c r="P9753" s="38" t="str">
        <f aca="false">IF(G9753=1,IF(COUNTIFS(C$2:C9753,C9753,G$2:G9753,1)=1,COUNTIFS($C:$C,C9753,$G:$G,1)+ROW()/10000000,""),"")</f>
        <v/>
      </c>
      <c r="Q9753" s="0" t="str">
        <f aca="false">IF(K9753=1,IF(COUNTIFS(C$2:C9753,C9753,K$2:K9753,1)=1,1,0),"")</f>
        <v/>
      </c>
      <c r="R9753" s="0" t="str">
        <f aca="false">IF(M9753=1,IF(COUNTIFS(C$2:C9753,C9753,M$2:M9753,1)=1,1,0),"")</f>
        <v/>
      </c>
      <c r="S9753" s="0" t="str">
        <f aca="false">IF(L9753=1,IF(COUNTIFS(C$2:C9753,C9753,L$2:L9753,1)=1,1,0),"")</f>
        <v/>
      </c>
      <c r="T9753" s="38" t="str">
        <f aca="false">IF(N9753="","",N9753+ROW()/10000000)</f>
        <v/>
      </c>
      <c r="U9753" s="0" t="str">
        <f aca="false">IF(G9753=1,IF(B9753="",1,0),"")</f>
        <v/>
      </c>
    </row>
    <row r="9754" customFormat="false" ht="15" hidden="false" customHeight="false" outlineLevel="0" collapsed="false">
      <c r="A9754" s="35"/>
      <c r="B9754" s="35"/>
      <c r="G9754" s="0" t="str">
        <f aca="false">IF(A9754="","",IF(AND(A9754&gt;=Debut,A9754&lt;Fin),1,0))</f>
        <v/>
      </c>
      <c r="H9754" s="0" t="str">
        <f aca="false">IF(G9754=1,INT(ROUND((A9754-Debut)*86400,0)/600),"")</f>
        <v/>
      </c>
      <c r="I9754" s="0" t="str">
        <f aca="false">IF(G9754=1,INT(ROUND((A9754-Debut)*86400,0)/3600),"")</f>
        <v/>
      </c>
      <c r="J9754" s="0" t="str">
        <f aca="false">IF(OR(A9754="",B9754=""),"",ROUND((B9754-A9754)*86400,0))</f>
        <v/>
      </c>
      <c r="K9754" s="37" t="str">
        <f aca="false">IF(G9754=1,IF(COUNTIFS($C:$C,C9754,$G:$G,1,$A:$A,"&gt;="&amp;(A9754-FenetreInterm/86400),$A:$A,"&lt;="&amp;A9754)&gt;=NbInterm,1,0),"")</f>
        <v/>
      </c>
      <c r="L9754" s="37" t="str">
        <f aca="false">IF(G9754=1,IF(B9754="",0,IF(J9754&lt;SeuilFugitive,1,0)),"")</f>
        <v/>
      </c>
      <c r="M9754" s="37" t="str">
        <f aca="false">IF(G9754=1,IF(B9754="",IF((Fin-A9754)*24&gt;SeuilFigee,1,0),IF(J9754&gt;SeuilFigee*3600,1,0)),"")</f>
        <v/>
      </c>
      <c r="N9754" s="0" t="str">
        <f aca="false">IF(G9754=1,IF(COUNTIF(H$2:H9754,H9754)=1,COUNTIF($H:$H,H9754),""),"")</f>
        <v/>
      </c>
      <c r="O9754" s="0" t="str">
        <f aca="false">IF(G9754=1,IF(COUNTIF(I$2:I9754,I9754)=1,COUNTIF($I:$I,I9754),""),"")</f>
        <v/>
      </c>
      <c r="P9754" s="38" t="str">
        <f aca="false">IF(G9754=1,IF(COUNTIFS(C$2:C9754,C9754,G$2:G9754,1)=1,COUNTIFS($C:$C,C9754,$G:$G,1)+ROW()/10000000,""),"")</f>
        <v/>
      </c>
      <c r="Q9754" s="0" t="str">
        <f aca="false">IF(K9754=1,IF(COUNTIFS(C$2:C9754,C9754,K$2:K9754,1)=1,1,0),"")</f>
        <v/>
      </c>
      <c r="R9754" s="0" t="str">
        <f aca="false">IF(M9754=1,IF(COUNTIFS(C$2:C9754,C9754,M$2:M9754,1)=1,1,0),"")</f>
        <v/>
      </c>
      <c r="S9754" s="0" t="str">
        <f aca="false">IF(L9754=1,IF(COUNTIFS(C$2:C9754,C9754,L$2:L9754,1)=1,1,0),"")</f>
        <v/>
      </c>
      <c r="T9754" s="38" t="str">
        <f aca="false">IF(N9754="","",N9754+ROW()/10000000)</f>
        <v/>
      </c>
      <c r="U9754" s="0" t="str">
        <f aca="false">IF(G9754=1,IF(B9754="",1,0),"")</f>
        <v/>
      </c>
    </row>
    <row r="9755" customFormat="false" ht="15" hidden="false" customHeight="false" outlineLevel="0" collapsed="false">
      <c r="A9755" s="35"/>
      <c r="B9755" s="35"/>
      <c r="G9755" s="0" t="str">
        <f aca="false">IF(A9755="","",IF(AND(A9755&gt;=Debut,A9755&lt;Fin),1,0))</f>
        <v/>
      </c>
      <c r="H9755" s="0" t="str">
        <f aca="false">IF(G9755=1,INT(ROUND((A9755-Debut)*86400,0)/600),"")</f>
        <v/>
      </c>
      <c r="I9755" s="0" t="str">
        <f aca="false">IF(G9755=1,INT(ROUND((A9755-Debut)*86400,0)/3600),"")</f>
        <v/>
      </c>
      <c r="J9755" s="0" t="str">
        <f aca="false">IF(OR(A9755="",B9755=""),"",ROUND((B9755-A9755)*86400,0))</f>
        <v/>
      </c>
      <c r="K9755" s="37" t="str">
        <f aca="false">IF(G9755=1,IF(COUNTIFS($C:$C,C9755,$G:$G,1,$A:$A,"&gt;="&amp;(A9755-FenetreInterm/86400),$A:$A,"&lt;="&amp;A9755)&gt;=NbInterm,1,0),"")</f>
        <v/>
      </c>
      <c r="L9755" s="37" t="str">
        <f aca="false">IF(G9755=1,IF(B9755="",0,IF(J9755&lt;SeuilFugitive,1,0)),"")</f>
        <v/>
      </c>
      <c r="M9755" s="37" t="str">
        <f aca="false">IF(G9755=1,IF(B9755="",IF((Fin-A9755)*24&gt;SeuilFigee,1,0),IF(J9755&gt;SeuilFigee*3600,1,0)),"")</f>
        <v/>
      </c>
      <c r="N9755" s="0" t="str">
        <f aca="false">IF(G9755=1,IF(COUNTIF(H$2:H9755,H9755)=1,COUNTIF($H:$H,H9755),""),"")</f>
        <v/>
      </c>
      <c r="O9755" s="0" t="str">
        <f aca="false">IF(G9755=1,IF(COUNTIF(I$2:I9755,I9755)=1,COUNTIF($I:$I,I9755),""),"")</f>
        <v/>
      </c>
      <c r="P9755" s="38" t="str">
        <f aca="false">IF(G9755=1,IF(COUNTIFS(C$2:C9755,C9755,G$2:G9755,1)=1,COUNTIFS($C:$C,C9755,$G:$G,1)+ROW()/10000000,""),"")</f>
        <v/>
      </c>
      <c r="Q9755" s="0" t="str">
        <f aca="false">IF(K9755=1,IF(COUNTIFS(C$2:C9755,C9755,K$2:K9755,1)=1,1,0),"")</f>
        <v/>
      </c>
      <c r="R9755" s="0" t="str">
        <f aca="false">IF(M9755=1,IF(COUNTIFS(C$2:C9755,C9755,M$2:M9755,1)=1,1,0),"")</f>
        <v/>
      </c>
      <c r="S9755" s="0" t="str">
        <f aca="false">IF(L9755=1,IF(COUNTIFS(C$2:C9755,C9755,L$2:L9755,1)=1,1,0),"")</f>
        <v/>
      </c>
      <c r="T9755" s="38" t="str">
        <f aca="false">IF(N9755="","",N9755+ROW()/10000000)</f>
        <v/>
      </c>
      <c r="U9755" s="0" t="str">
        <f aca="false">IF(G9755=1,IF(B9755="",1,0),"")</f>
        <v/>
      </c>
    </row>
    <row r="9756" customFormat="false" ht="15" hidden="false" customHeight="false" outlineLevel="0" collapsed="false">
      <c r="A9756" s="35"/>
      <c r="B9756" s="35"/>
      <c r="G9756" s="0" t="str">
        <f aca="false">IF(A9756="","",IF(AND(A9756&gt;=Debut,A9756&lt;Fin),1,0))</f>
        <v/>
      </c>
      <c r="H9756" s="0" t="str">
        <f aca="false">IF(G9756=1,INT(ROUND((A9756-Debut)*86400,0)/600),"")</f>
        <v/>
      </c>
      <c r="I9756" s="0" t="str">
        <f aca="false">IF(G9756=1,INT(ROUND((A9756-Debut)*86400,0)/3600),"")</f>
        <v/>
      </c>
      <c r="J9756" s="0" t="str">
        <f aca="false">IF(OR(A9756="",B9756=""),"",ROUND((B9756-A9756)*86400,0))</f>
        <v/>
      </c>
      <c r="K9756" s="37" t="str">
        <f aca="false">IF(G9756=1,IF(COUNTIFS($C:$C,C9756,$G:$G,1,$A:$A,"&gt;="&amp;(A9756-FenetreInterm/86400),$A:$A,"&lt;="&amp;A9756)&gt;=NbInterm,1,0),"")</f>
        <v/>
      </c>
      <c r="L9756" s="37" t="str">
        <f aca="false">IF(G9756=1,IF(B9756="",0,IF(J9756&lt;SeuilFugitive,1,0)),"")</f>
        <v/>
      </c>
      <c r="M9756" s="37" t="str">
        <f aca="false">IF(G9756=1,IF(B9756="",IF((Fin-A9756)*24&gt;SeuilFigee,1,0),IF(J9756&gt;SeuilFigee*3600,1,0)),"")</f>
        <v/>
      </c>
      <c r="N9756" s="0" t="str">
        <f aca="false">IF(G9756=1,IF(COUNTIF(H$2:H9756,H9756)=1,COUNTIF($H:$H,H9756),""),"")</f>
        <v/>
      </c>
      <c r="O9756" s="0" t="str">
        <f aca="false">IF(G9756=1,IF(COUNTIF(I$2:I9756,I9756)=1,COUNTIF($I:$I,I9756),""),"")</f>
        <v/>
      </c>
      <c r="P9756" s="38" t="str">
        <f aca="false">IF(G9756=1,IF(COUNTIFS(C$2:C9756,C9756,G$2:G9756,1)=1,COUNTIFS($C:$C,C9756,$G:$G,1)+ROW()/10000000,""),"")</f>
        <v/>
      </c>
      <c r="Q9756" s="0" t="str">
        <f aca="false">IF(K9756=1,IF(COUNTIFS(C$2:C9756,C9756,K$2:K9756,1)=1,1,0),"")</f>
        <v/>
      </c>
      <c r="R9756" s="0" t="str">
        <f aca="false">IF(M9756=1,IF(COUNTIFS(C$2:C9756,C9756,M$2:M9756,1)=1,1,0),"")</f>
        <v/>
      </c>
      <c r="S9756" s="0" t="str">
        <f aca="false">IF(L9756=1,IF(COUNTIFS(C$2:C9756,C9756,L$2:L9756,1)=1,1,0),"")</f>
        <v/>
      </c>
      <c r="T9756" s="38" t="str">
        <f aca="false">IF(N9756="","",N9756+ROW()/10000000)</f>
        <v/>
      </c>
      <c r="U9756" s="0" t="str">
        <f aca="false">IF(G9756=1,IF(B9756="",1,0),"")</f>
        <v/>
      </c>
    </row>
    <row r="9757" customFormat="false" ht="15" hidden="false" customHeight="false" outlineLevel="0" collapsed="false">
      <c r="A9757" s="35"/>
      <c r="B9757" s="35"/>
      <c r="G9757" s="0" t="str">
        <f aca="false">IF(A9757="","",IF(AND(A9757&gt;=Debut,A9757&lt;Fin),1,0))</f>
        <v/>
      </c>
      <c r="H9757" s="0" t="str">
        <f aca="false">IF(G9757=1,INT(ROUND((A9757-Debut)*86400,0)/600),"")</f>
        <v/>
      </c>
      <c r="I9757" s="0" t="str">
        <f aca="false">IF(G9757=1,INT(ROUND((A9757-Debut)*86400,0)/3600),"")</f>
        <v/>
      </c>
      <c r="J9757" s="0" t="str">
        <f aca="false">IF(OR(A9757="",B9757=""),"",ROUND((B9757-A9757)*86400,0))</f>
        <v/>
      </c>
      <c r="K9757" s="37" t="str">
        <f aca="false">IF(G9757=1,IF(COUNTIFS($C:$C,C9757,$G:$G,1,$A:$A,"&gt;="&amp;(A9757-FenetreInterm/86400),$A:$A,"&lt;="&amp;A9757)&gt;=NbInterm,1,0),"")</f>
        <v/>
      </c>
      <c r="L9757" s="37" t="str">
        <f aca="false">IF(G9757=1,IF(B9757="",0,IF(J9757&lt;SeuilFugitive,1,0)),"")</f>
        <v/>
      </c>
      <c r="M9757" s="37" t="str">
        <f aca="false">IF(G9757=1,IF(B9757="",IF((Fin-A9757)*24&gt;SeuilFigee,1,0),IF(J9757&gt;SeuilFigee*3600,1,0)),"")</f>
        <v/>
      </c>
      <c r="N9757" s="0" t="str">
        <f aca="false">IF(G9757=1,IF(COUNTIF(H$2:H9757,H9757)=1,COUNTIF($H:$H,H9757),""),"")</f>
        <v/>
      </c>
      <c r="O9757" s="0" t="str">
        <f aca="false">IF(G9757=1,IF(COUNTIF(I$2:I9757,I9757)=1,COUNTIF($I:$I,I9757),""),"")</f>
        <v/>
      </c>
      <c r="P9757" s="38" t="str">
        <f aca="false">IF(G9757=1,IF(COUNTIFS(C$2:C9757,C9757,G$2:G9757,1)=1,COUNTIFS($C:$C,C9757,$G:$G,1)+ROW()/10000000,""),"")</f>
        <v/>
      </c>
      <c r="Q9757" s="0" t="str">
        <f aca="false">IF(K9757=1,IF(COUNTIFS(C$2:C9757,C9757,K$2:K9757,1)=1,1,0),"")</f>
        <v/>
      </c>
      <c r="R9757" s="0" t="str">
        <f aca="false">IF(M9757=1,IF(COUNTIFS(C$2:C9757,C9757,M$2:M9757,1)=1,1,0),"")</f>
        <v/>
      </c>
      <c r="S9757" s="0" t="str">
        <f aca="false">IF(L9757=1,IF(COUNTIFS(C$2:C9757,C9757,L$2:L9757,1)=1,1,0),"")</f>
        <v/>
      </c>
      <c r="T9757" s="38" t="str">
        <f aca="false">IF(N9757="","",N9757+ROW()/10000000)</f>
        <v/>
      </c>
      <c r="U9757" s="0" t="str">
        <f aca="false">IF(G9757=1,IF(B9757="",1,0),"")</f>
        <v/>
      </c>
    </row>
    <row r="9758" customFormat="false" ht="15" hidden="false" customHeight="false" outlineLevel="0" collapsed="false">
      <c r="A9758" s="35"/>
      <c r="B9758" s="35"/>
      <c r="G9758" s="0" t="str">
        <f aca="false">IF(A9758="","",IF(AND(A9758&gt;=Debut,A9758&lt;Fin),1,0))</f>
        <v/>
      </c>
      <c r="H9758" s="0" t="str">
        <f aca="false">IF(G9758=1,INT(ROUND((A9758-Debut)*86400,0)/600),"")</f>
        <v/>
      </c>
      <c r="I9758" s="0" t="str">
        <f aca="false">IF(G9758=1,INT(ROUND((A9758-Debut)*86400,0)/3600),"")</f>
        <v/>
      </c>
      <c r="J9758" s="0" t="str">
        <f aca="false">IF(OR(A9758="",B9758=""),"",ROUND((B9758-A9758)*86400,0))</f>
        <v/>
      </c>
      <c r="K9758" s="37" t="str">
        <f aca="false">IF(G9758=1,IF(COUNTIFS($C:$C,C9758,$G:$G,1,$A:$A,"&gt;="&amp;(A9758-FenetreInterm/86400),$A:$A,"&lt;="&amp;A9758)&gt;=NbInterm,1,0),"")</f>
        <v/>
      </c>
      <c r="L9758" s="37" t="str">
        <f aca="false">IF(G9758=1,IF(B9758="",0,IF(J9758&lt;SeuilFugitive,1,0)),"")</f>
        <v/>
      </c>
      <c r="M9758" s="37" t="str">
        <f aca="false">IF(G9758=1,IF(B9758="",IF((Fin-A9758)*24&gt;SeuilFigee,1,0),IF(J9758&gt;SeuilFigee*3600,1,0)),"")</f>
        <v/>
      </c>
      <c r="N9758" s="0" t="str">
        <f aca="false">IF(G9758=1,IF(COUNTIF(H$2:H9758,H9758)=1,COUNTIF($H:$H,H9758),""),"")</f>
        <v/>
      </c>
      <c r="O9758" s="0" t="str">
        <f aca="false">IF(G9758=1,IF(COUNTIF(I$2:I9758,I9758)=1,COUNTIF($I:$I,I9758),""),"")</f>
        <v/>
      </c>
      <c r="P9758" s="38" t="str">
        <f aca="false">IF(G9758=1,IF(COUNTIFS(C$2:C9758,C9758,G$2:G9758,1)=1,COUNTIFS($C:$C,C9758,$G:$G,1)+ROW()/10000000,""),"")</f>
        <v/>
      </c>
      <c r="Q9758" s="0" t="str">
        <f aca="false">IF(K9758=1,IF(COUNTIFS(C$2:C9758,C9758,K$2:K9758,1)=1,1,0),"")</f>
        <v/>
      </c>
      <c r="R9758" s="0" t="str">
        <f aca="false">IF(M9758=1,IF(COUNTIFS(C$2:C9758,C9758,M$2:M9758,1)=1,1,0),"")</f>
        <v/>
      </c>
      <c r="S9758" s="0" t="str">
        <f aca="false">IF(L9758=1,IF(COUNTIFS(C$2:C9758,C9758,L$2:L9758,1)=1,1,0),"")</f>
        <v/>
      </c>
      <c r="T9758" s="38" t="str">
        <f aca="false">IF(N9758="","",N9758+ROW()/10000000)</f>
        <v/>
      </c>
      <c r="U9758" s="0" t="str">
        <f aca="false">IF(G9758=1,IF(B9758="",1,0),"")</f>
        <v/>
      </c>
    </row>
    <row r="9759" customFormat="false" ht="15" hidden="false" customHeight="false" outlineLevel="0" collapsed="false">
      <c r="A9759" s="35"/>
      <c r="B9759" s="35"/>
      <c r="G9759" s="0" t="str">
        <f aca="false">IF(A9759="","",IF(AND(A9759&gt;=Debut,A9759&lt;Fin),1,0))</f>
        <v/>
      </c>
      <c r="H9759" s="0" t="str">
        <f aca="false">IF(G9759=1,INT(ROUND((A9759-Debut)*86400,0)/600),"")</f>
        <v/>
      </c>
      <c r="I9759" s="0" t="str">
        <f aca="false">IF(G9759=1,INT(ROUND((A9759-Debut)*86400,0)/3600),"")</f>
        <v/>
      </c>
      <c r="J9759" s="0" t="str">
        <f aca="false">IF(OR(A9759="",B9759=""),"",ROUND((B9759-A9759)*86400,0))</f>
        <v/>
      </c>
      <c r="K9759" s="37" t="str">
        <f aca="false">IF(G9759=1,IF(COUNTIFS($C:$C,C9759,$G:$G,1,$A:$A,"&gt;="&amp;(A9759-FenetreInterm/86400),$A:$A,"&lt;="&amp;A9759)&gt;=NbInterm,1,0),"")</f>
        <v/>
      </c>
      <c r="L9759" s="37" t="str">
        <f aca="false">IF(G9759=1,IF(B9759="",0,IF(J9759&lt;SeuilFugitive,1,0)),"")</f>
        <v/>
      </c>
      <c r="M9759" s="37" t="str">
        <f aca="false">IF(G9759=1,IF(B9759="",IF((Fin-A9759)*24&gt;SeuilFigee,1,0),IF(J9759&gt;SeuilFigee*3600,1,0)),"")</f>
        <v/>
      </c>
      <c r="N9759" s="0" t="str">
        <f aca="false">IF(G9759=1,IF(COUNTIF(H$2:H9759,H9759)=1,COUNTIF($H:$H,H9759),""),"")</f>
        <v/>
      </c>
      <c r="O9759" s="0" t="str">
        <f aca="false">IF(G9759=1,IF(COUNTIF(I$2:I9759,I9759)=1,COUNTIF($I:$I,I9759),""),"")</f>
        <v/>
      </c>
      <c r="P9759" s="38" t="str">
        <f aca="false">IF(G9759=1,IF(COUNTIFS(C$2:C9759,C9759,G$2:G9759,1)=1,COUNTIFS($C:$C,C9759,$G:$G,1)+ROW()/10000000,""),"")</f>
        <v/>
      </c>
      <c r="Q9759" s="0" t="str">
        <f aca="false">IF(K9759=1,IF(COUNTIFS(C$2:C9759,C9759,K$2:K9759,1)=1,1,0),"")</f>
        <v/>
      </c>
      <c r="R9759" s="0" t="str">
        <f aca="false">IF(M9759=1,IF(COUNTIFS(C$2:C9759,C9759,M$2:M9759,1)=1,1,0),"")</f>
        <v/>
      </c>
      <c r="S9759" s="0" t="str">
        <f aca="false">IF(L9759=1,IF(COUNTIFS(C$2:C9759,C9759,L$2:L9759,1)=1,1,0),"")</f>
        <v/>
      </c>
      <c r="T9759" s="38" t="str">
        <f aca="false">IF(N9759="","",N9759+ROW()/10000000)</f>
        <v/>
      </c>
      <c r="U9759" s="0" t="str">
        <f aca="false">IF(G9759=1,IF(B9759="",1,0),"")</f>
        <v/>
      </c>
    </row>
    <row r="9760" customFormat="false" ht="15" hidden="false" customHeight="false" outlineLevel="0" collapsed="false">
      <c r="A9760" s="35"/>
      <c r="B9760" s="35"/>
      <c r="G9760" s="0" t="str">
        <f aca="false">IF(A9760="","",IF(AND(A9760&gt;=Debut,A9760&lt;Fin),1,0))</f>
        <v/>
      </c>
      <c r="H9760" s="0" t="str">
        <f aca="false">IF(G9760=1,INT(ROUND((A9760-Debut)*86400,0)/600),"")</f>
        <v/>
      </c>
      <c r="I9760" s="0" t="str">
        <f aca="false">IF(G9760=1,INT(ROUND((A9760-Debut)*86400,0)/3600),"")</f>
        <v/>
      </c>
      <c r="J9760" s="0" t="str">
        <f aca="false">IF(OR(A9760="",B9760=""),"",ROUND((B9760-A9760)*86400,0))</f>
        <v/>
      </c>
      <c r="K9760" s="37" t="str">
        <f aca="false">IF(G9760=1,IF(COUNTIFS($C:$C,C9760,$G:$G,1,$A:$A,"&gt;="&amp;(A9760-FenetreInterm/86400),$A:$A,"&lt;="&amp;A9760)&gt;=NbInterm,1,0),"")</f>
        <v/>
      </c>
      <c r="L9760" s="37" t="str">
        <f aca="false">IF(G9760=1,IF(B9760="",0,IF(J9760&lt;SeuilFugitive,1,0)),"")</f>
        <v/>
      </c>
      <c r="M9760" s="37" t="str">
        <f aca="false">IF(G9760=1,IF(B9760="",IF((Fin-A9760)*24&gt;SeuilFigee,1,0),IF(J9760&gt;SeuilFigee*3600,1,0)),"")</f>
        <v/>
      </c>
      <c r="N9760" s="0" t="str">
        <f aca="false">IF(G9760=1,IF(COUNTIF(H$2:H9760,H9760)=1,COUNTIF($H:$H,H9760),""),"")</f>
        <v/>
      </c>
      <c r="O9760" s="0" t="str">
        <f aca="false">IF(G9760=1,IF(COUNTIF(I$2:I9760,I9760)=1,COUNTIF($I:$I,I9760),""),"")</f>
        <v/>
      </c>
      <c r="P9760" s="38" t="str">
        <f aca="false">IF(G9760=1,IF(COUNTIFS(C$2:C9760,C9760,G$2:G9760,1)=1,COUNTIFS($C:$C,C9760,$G:$G,1)+ROW()/10000000,""),"")</f>
        <v/>
      </c>
      <c r="Q9760" s="0" t="str">
        <f aca="false">IF(K9760=1,IF(COUNTIFS(C$2:C9760,C9760,K$2:K9760,1)=1,1,0),"")</f>
        <v/>
      </c>
      <c r="R9760" s="0" t="str">
        <f aca="false">IF(M9760=1,IF(COUNTIFS(C$2:C9760,C9760,M$2:M9760,1)=1,1,0),"")</f>
        <v/>
      </c>
      <c r="S9760" s="0" t="str">
        <f aca="false">IF(L9760=1,IF(COUNTIFS(C$2:C9760,C9760,L$2:L9760,1)=1,1,0),"")</f>
        <v/>
      </c>
      <c r="T9760" s="38" t="str">
        <f aca="false">IF(N9760="","",N9760+ROW()/10000000)</f>
        <v/>
      </c>
      <c r="U9760" s="0" t="str">
        <f aca="false">IF(G9760=1,IF(B9760="",1,0),"")</f>
        <v/>
      </c>
    </row>
    <row r="9761" customFormat="false" ht="15" hidden="false" customHeight="false" outlineLevel="0" collapsed="false">
      <c r="A9761" s="35"/>
      <c r="B9761" s="35"/>
      <c r="G9761" s="0" t="str">
        <f aca="false">IF(A9761="","",IF(AND(A9761&gt;=Debut,A9761&lt;Fin),1,0))</f>
        <v/>
      </c>
      <c r="H9761" s="0" t="str">
        <f aca="false">IF(G9761=1,INT(ROUND((A9761-Debut)*86400,0)/600),"")</f>
        <v/>
      </c>
      <c r="I9761" s="0" t="str">
        <f aca="false">IF(G9761=1,INT(ROUND((A9761-Debut)*86400,0)/3600),"")</f>
        <v/>
      </c>
      <c r="J9761" s="0" t="str">
        <f aca="false">IF(OR(A9761="",B9761=""),"",ROUND((B9761-A9761)*86400,0))</f>
        <v/>
      </c>
      <c r="K9761" s="37" t="str">
        <f aca="false">IF(G9761=1,IF(COUNTIFS($C:$C,C9761,$G:$G,1,$A:$A,"&gt;="&amp;(A9761-FenetreInterm/86400),$A:$A,"&lt;="&amp;A9761)&gt;=NbInterm,1,0),"")</f>
        <v/>
      </c>
      <c r="L9761" s="37" t="str">
        <f aca="false">IF(G9761=1,IF(B9761="",0,IF(J9761&lt;SeuilFugitive,1,0)),"")</f>
        <v/>
      </c>
      <c r="M9761" s="37" t="str">
        <f aca="false">IF(G9761=1,IF(B9761="",IF((Fin-A9761)*24&gt;SeuilFigee,1,0),IF(J9761&gt;SeuilFigee*3600,1,0)),"")</f>
        <v/>
      </c>
      <c r="N9761" s="0" t="str">
        <f aca="false">IF(G9761=1,IF(COUNTIF(H$2:H9761,H9761)=1,COUNTIF($H:$H,H9761),""),"")</f>
        <v/>
      </c>
      <c r="O9761" s="0" t="str">
        <f aca="false">IF(G9761=1,IF(COUNTIF(I$2:I9761,I9761)=1,COUNTIF($I:$I,I9761),""),"")</f>
        <v/>
      </c>
      <c r="P9761" s="38" t="str">
        <f aca="false">IF(G9761=1,IF(COUNTIFS(C$2:C9761,C9761,G$2:G9761,1)=1,COUNTIFS($C:$C,C9761,$G:$G,1)+ROW()/10000000,""),"")</f>
        <v/>
      </c>
      <c r="Q9761" s="0" t="str">
        <f aca="false">IF(K9761=1,IF(COUNTIFS(C$2:C9761,C9761,K$2:K9761,1)=1,1,0),"")</f>
        <v/>
      </c>
      <c r="R9761" s="0" t="str">
        <f aca="false">IF(M9761=1,IF(COUNTIFS(C$2:C9761,C9761,M$2:M9761,1)=1,1,0),"")</f>
        <v/>
      </c>
      <c r="S9761" s="0" t="str">
        <f aca="false">IF(L9761=1,IF(COUNTIFS(C$2:C9761,C9761,L$2:L9761,1)=1,1,0),"")</f>
        <v/>
      </c>
      <c r="T9761" s="38" t="str">
        <f aca="false">IF(N9761="","",N9761+ROW()/10000000)</f>
        <v/>
      </c>
      <c r="U9761" s="0" t="str">
        <f aca="false">IF(G9761=1,IF(B9761="",1,0),"")</f>
        <v/>
      </c>
    </row>
    <row r="9762" customFormat="false" ht="15" hidden="false" customHeight="false" outlineLevel="0" collapsed="false">
      <c r="A9762" s="35"/>
      <c r="B9762" s="35"/>
      <c r="G9762" s="0" t="str">
        <f aca="false">IF(A9762="","",IF(AND(A9762&gt;=Debut,A9762&lt;Fin),1,0))</f>
        <v/>
      </c>
      <c r="H9762" s="0" t="str">
        <f aca="false">IF(G9762=1,INT(ROUND((A9762-Debut)*86400,0)/600),"")</f>
        <v/>
      </c>
      <c r="I9762" s="0" t="str">
        <f aca="false">IF(G9762=1,INT(ROUND((A9762-Debut)*86400,0)/3600),"")</f>
        <v/>
      </c>
      <c r="J9762" s="0" t="str">
        <f aca="false">IF(OR(A9762="",B9762=""),"",ROUND((B9762-A9762)*86400,0))</f>
        <v/>
      </c>
      <c r="K9762" s="37" t="str">
        <f aca="false">IF(G9762=1,IF(COUNTIFS($C:$C,C9762,$G:$G,1,$A:$A,"&gt;="&amp;(A9762-FenetreInterm/86400),$A:$A,"&lt;="&amp;A9762)&gt;=NbInterm,1,0),"")</f>
        <v/>
      </c>
      <c r="L9762" s="37" t="str">
        <f aca="false">IF(G9762=1,IF(B9762="",0,IF(J9762&lt;SeuilFugitive,1,0)),"")</f>
        <v/>
      </c>
      <c r="M9762" s="37" t="str">
        <f aca="false">IF(G9762=1,IF(B9762="",IF((Fin-A9762)*24&gt;SeuilFigee,1,0),IF(J9762&gt;SeuilFigee*3600,1,0)),"")</f>
        <v/>
      </c>
      <c r="N9762" s="0" t="str">
        <f aca="false">IF(G9762=1,IF(COUNTIF(H$2:H9762,H9762)=1,COUNTIF($H:$H,H9762),""),"")</f>
        <v/>
      </c>
      <c r="O9762" s="0" t="str">
        <f aca="false">IF(G9762=1,IF(COUNTIF(I$2:I9762,I9762)=1,COUNTIF($I:$I,I9762),""),"")</f>
        <v/>
      </c>
      <c r="P9762" s="38" t="str">
        <f aca="false">IF(G9762=1,IF(COUNTIFS(C$2:C9762,C9762,G$2:G9762,1)=1,COUNTIFS($C:$C,C9762,$G:$G,1)+ROW()/10000000,""),"")</f>
        <v/>
      </c>
      <c r="Q9762" s="0" t="str">
        <f aca="false">IF(K9762=1,IF(COUNTIFS(C$2:C9762,C9762,K$2:K9762,1)=1,1,0),"")</f>
        <v/>
      </c>
      <c r="R9762" s="0" t="str">
        <f aca="false">IF(M9762=1,IF(COUNTIFS(C$2:C9762,C9762,M$2:M9762,1)=1,1,0),"")</f>
        <v/>
      </c>
      <c r="S9762" s="0" t="str">
        <f aca="false">IF(L9762=1,IF(COUNTIFS(C$2:C9762,C9762,L$2:L9762,1)=1,1,0),"")</f>
        <v/>
      </c>
      <c r="T9762" s="38" t="str">
        <f aca="false">IF(N9762="","",N9762+ROW()/10000000)</f>
        <v/>
      </c>
      <c r="U9762" s="0" t="str">
        <f aca="false">IF(G9762=1,IF(B9762="",1,0),"")</f>
        <v/>
      </c>
    </row>
    <row r="9763" customFormat="false" ht="15" hidden="false" customHeight="false" outlineLevel="0" collapsed="false">
      <c r="A9763" s="35"/>
      <c r="B9763" s="35"/>
      <c r="G9763" s="0" t="str">
        <f aca="false">IF(A9763="","",IF(AND(A9763&gt;=Debut,A9763&lt;Fin),1,0))</f>
        <v/>
      </c>
      <c r="H9763" s="0" t="str">
        <f aca="false">IF(G9763=1,INT(ROUND((A9763-Debut)*86400,0)/600),"")</f>
        <v/>
      </c>
      <c r="I9763" s="0" t="str">
        <f aca="false">IF(G9763=1,INT(ROUND((A9763-Debut)*86400,0)/3600),"")</f>
        <v/>
      </c>
      <c r="J9763" s="0" t="str">
        <f aca="false">IF(OR(A9763="",B9763=""),"",ROUND((B9763-A9763)*86400,0))</f>
        <v/>
      </c>
      <c r="K9763" s="37" t="str">
        <f aca="false">IF(G9763=1,IF(COUNTIFS($C:$C,C9763,$G:$G,1,$A:$A,"&gt;="&amp;(A9763-FenetreInterm/86400),$A:$A,"&lt;="&amp;A9763)&gt;=NbInterm,1,0),"")</f>
        <v/>
      </c>
      <c r="L9763" s="37" t="str">
        <f aca="false">IF(G9763=1,IF(B9763="",0,IF(J9763&lt;SeuilFugitive,1,0)),"")</f>
        <v/>
      </c>
      <c r="M9763" s="37" t="str">
        <f aca="false">IF(G9763=1,IF(B9763="",IF((Fin-A9763)*24&gt;SeuilFigee,1,0),IF(J9763&gt;SeuilFigee*3600,1,0)),"")</f>
        <v/>
      </c>
      <c r="N9763" s="0" t="str">
        <f aca="false">IF(G9763=1,IF(COUNTIF(H$2:H9763,H9763)=1,COUNTIF($H:$H,H9763),""),"")</f>
        <v/>
      </c>
      <c r="O9763" s="0" t="str">
        <f aca="false">IF(G9763=1,IF(COUNTIF(I$2:I9763,I9763)=1,COUNTIF($I:$I,I9763),""),"")</f>
        <v/>
      </c>
      <c r="P9763" s="38" t="str">
        <f aca="false">IF(G9763=1,IF(COUNTIFS(C$2:C9763,C9763,G$2:G9763,1)=1,COUNTIFS($C:$C,C9763,$G:$G,1)+ROW()/10000000,""),"")</f>
        <v/>
      </c>
      <c r="Q9763" s="0" t="str">
        <f aca="false">IF(K9763=1,IF(COUNTIFS(C$2:C9763,C9763,K$2:K9763,1)=1,1,0),"")</f>
        <v/>
      </c>
      <c r="R9763" s="0" t="str">
        <f aca="false">IF(M9763=1,IF(COUNTIFS(C$2:C9763,C9763,M$2:M9763,1)=1,1,0),"")</f>
        <v/>
      </c>
      <c r="S9763" s="0" t="str">
        <f aca="false">IF(L9763=1,IF(COUNTIFS(C$2:C9763,C9763,L$2:L9763,1)=1,1,0),"")</f>
        <v/>
      </c>
      <c r="T9763" s="38" t="str">
        <f aca="false">IF(N9763="","",N9763+ROW()/10000000)</f>
        <v/>
      </c>
      <c r="U9763" s="0" t="str">
        <f aca="false">IF(G9763=1,IF(B9763="",1,0),"")</f>
        <v/>
      </c>
    </row>
    <row r="9764" customFormat="false" ht="15" hidden="false" customHeight="false" outlineLevel="0" collapsed="false">
      <c r="A9764" s="35"/>
      <c r="B9764" s="35"/>
      <c r="G9764" s="0" t="str">
        <f aca="false">IF(A9764="","",IF(AND(A9764&gt;=Debut,A9764&lt;Fin),1,0))</f>
        <v/>
      </c>
      <c r="H9764" s="0" t="str">
        <f aca="false">IF(G9764=1,INT(ROUND((A9764-Debut)*86400,0)/600),"")</f>
        <v/>
      </c>
      <c r="I9764" s="0" t="str">
        <f aca="false">IF(G9764=1,INT(ROUND((A9764-Debut)*86400,0)/3600),"")</f>
        <v/>
      </c>
      <c r="J9764" s="0" t="str">
        <f aca="false">IF(OR(A9764="",B9764=""),"",ROUND((B9764-A9764)*86400,0))</f>
        <v/>
      </c>
      <c r="K9764" s="37" t="str">
        <f aca="false">IF(G9764=1,IF(COUNTIFS($C:$C,C9764,$G:$G,1,$A:$A,"&gt;="&amp;(A9764-FenetreInterm/86400),$A:$A,"&lt;="&amp;A9764)&gt;=NbInterm,1,0),"")</f>
        <v/>
      </c>
      <c r="L9764" s="37" t="str">
        <f aca="false">IF(G9764=1,IF(B9764="",0,IF(J9764&lt;SeuilFugitive,1,0)),"")</f>
        <v/>
      </c>
      <c r="M9764" s="37" t="str">
        <f aca="false">IF(G9764=1,IF(B9764="",IF((Fin-A9764)*24&gt;SeuilFigee,1,0),IF(J9764&gt;SeuilFigee*3600,1,0)),"")</f>
        <v/>
      </c>
      <c r="N9764" s="0" t="str">
        <f aca="false">IF(G9764=1,IF(COUNTIF(H$2:H9764,H9764)=1,COUNTIF($H:$H,H9764),""),"")</f>
        <v/>
      </c>
      <c r="O9764" s="0" t="str">
        <f aca="false">IF(G9764=1,IF(COUNTIF(I$2:I9764,I9764)=1,COUNTIF($I:$I,I9764),""),"")</f>
        <v/>
      </c>
      <c r="P9764" s="38" t="str">
        <f aca="false">IF(G9764=1,IF(COUNTIFS(C$2:C9764,C9764,G$2:G9764,1)=1,COUNTIFS($C:$C,C9764,$G:$G,1)+ROW()/10000000,""),"")</f>
        <v/>
      </c>
      <c r="Q9764" s="0" t="str">
        <f aca="false">IF(K9764=1,IF(COUNTIFS(C$2:C9764,C9764,K$2:K9764,1)=1,1,0),"")</f>
        <v/>
      </c>
      <c r="R9764" s="0" t="str">
        <f aca="false">IF(M9764=1,IF(COUNTIFS(C$2:C9764,C9764,M$2:M9764,1)=1,1,0),"")</f>
        <v/>
      </c>
      <c r="S9764" s="0" t="str">
        <f aca="false">IF(L9764=1,IF(COUNTIFS(C$2:C9764,C9764,L$2:L9764,1)=1,1,0),"")</f>
        <v/>
      </c>
      <c r="T9764" s="38" t="str">
        <f aca="false">IF(N9764="","",N9764+ROW()/10000000)</f>
        <v/>
      </c>
      <c r="U9764" s="0" t="str">
        <f aca="false">IF(G9764=1,IF(B9764="",1,0),"")</f>
        <v/>
      </c>
    </row>
    <row r="9765" customFormat="false" ht="15" hidden="false" customHeight="false" outlineLevel="0" collapsed="false">
      <c r="A9765" s="35"/>
      <c r="B9765" s="35"/>
      <c r="G9765" s="0" t="str">
        <f aca="false">IF(A9765="","",IF(AND(A9765&gt;=Debut,A9765&lt;Fin),1,0))</f>
        <v/>
      </c>
      <c r="H9765" s="0" t="str">
        <f aca="false">IF(G9765=1,INT(ROUND((A9765-Debut)*86400,0)/600),"")</f>
        <v/>
      </c>
      <c r="I9765" s="0" t="str">
        <f aca="false">IF(G9765=1,INT(ROUND((A9765-Debut)*86400,0)/3600),"")</f>
        <v/>
      </c>
      <c r="J9765" s="0" t="str">
        <f aca="false">IF(OR(A9765="",B9765=""),"",ROUND((B9765-A9765)*86400,0))</f>
        <v/>
      </c>
      <c r="K9765" s="37" t="str">
        <f aca="false">IF(G9765=1,IF(COUNTIFS($C:$C,C9765,$G:$G,1,$A:$A,"&gt;="&amp;(A9765-FenetreInterm/86400),$A:$A,"&lt;="&amp;A9765)&gt;=NbInterm,1,0),"")</f>
        <v/>
      </c>
      <c r="L9765" s="37" t="str">
        <f aca="false">IF(G9765=1,IF(B9765="",0,IF(J9765&lt;SeuilFugitive,1,0)),"")</f>
        <v/>
      </c>
      <c r="M9765" s="37" t="str">
        <f aca="false">IF(G9765=1,IF(B9765="",IF((Fin-A9765)*24&gt;SeuilFigee,1,0),IF(J9765&gt;SeuilFigee*3600,1,0)),"")</f>
        <v/>
      </c>
      <c r="N9765" s="0" t="str">
        <f aca="false">IF(G9765=1,IF(COUNTIF(H$2:H9765,H9765)=1,COUNTIF($H:$H,H9765),""),"")</f>
        <v/>
      </c>
      <c r="O9765" s="0" t="str">
        <f aca="false">IF(G9765=1,IF(COUNTIF(I$2:I9765,I9765)=1,COUNTIF($I:$I,I9765),""),"")</f>
        <v/>
      </c>
      <c r="P9765" s="38" t="str">
        <f aca="false">IF(G9765=1,IF(COUNTIFS(C$2:C9765,C9765,G$2:G9765,1)=1,COUNTIFS($C:$C,C9765,$G:$G,1)+ROW()/10000000,""),"")</f>
        <v/>
      </c>
      <c r="Q9765" s="0" t="str">
        <f aca="false">IF(K9765=1,IF(COUNTIFS(C$2:C9765,C9765,K$2:K9765,1)=1,1,0),"")</f>
        <v/>
      </c>
      <c r="R9765" s="0" t="str">
        <f aca="false">IF(M9765=1,IF(COUNTIFS(C$2:C9765,C9765,M$2:M9765,1)=1,1,0),"")</f>
        <v/>
      </c>
      <c r="S9765" s="0" t="str">
        <f aca="false">IF(L9765=1,IF(COUNTIFS(C$2:C9765,C9765,L$2:L9765,1)=1,1,0),"")</f>
        <v/>
      </c>
      <c r="T9765" s="38" t="str">
        <f aca="false">IF(N9765="","",N9765+ROW()/10000000)</f>
        <v/>
      </c>
      <c r="U9765" s="0" t="str">
        <f aca="false">IF(G9765=1,IF(B9765="",1,0),"")</f>
        <v/>
      </c>
    </row>
    <row r="9766" customFormat="false" ht="15" hidden="false" customHeight="false" outlineLevel="0" collapsed="false">
      <c r="A9766" s="35"/>
      <c r="B9766" s="35"/>
      <c r="G9766" s="0" t="str">
        <f aca="false">IF(A9766="","",IF(AND(A9766&gt;=Debut,A9766&lt;Fin),1,0))</f>
        <v/>
      </c>
      <c r="H9766" s="0" t="str">
        <f aca="false">IF(G9766=1,INT(ROUND((A9766-Debut)*86400,0)/600),"")</f>
        <v/>
      </c>
      <c r="I9766" s="0" t="str">
        <f aca="false">IF(G9766=1,INT(ROUND((A9766-Debut)*86400,0)/3600),"")</f>
        <v/>
      </c>
      <c r="J9766" s="0" t="str">
        <f aca="false">IF(OR(A9766="",B9766=""),"",ROUND((B9766-A9766)*86400,0))</f>
        <v/>
      </c>
      <c r="K9766" s="37" t="str">
        <f aca="false">IF(G9766=1,IF(COUNTIFS($C:$C,C9766,$G:$G,1,$A:$A,"&gt;="&amp;(A9766-FenetreInterm/86400),$A:$A,"&lt;="&amp;A9766)&gt;=NbInterm,1,0),"")</f>
        <v/>
      </c>
      <c r="L9766" s="37" t="str">
        <f aca="false">IF(G9766=1,IF(B9766="",0,IF(J9766&lt;SeuilFugitive,1,0)),"")</f>
        <v/>
      </c>
      <c r="M9766" s="37" t="str">
        <f aca="false">IF(G9766=1,IF(B9766="",IF((Fin-A9766)*24&gt;SeuilFigee,1,0),IF(J9766&gt;SeuilFigee*3600,1,0)),"")</f>
        <v/>
      </c>
      <c r="N9766" s="0" t="str">
        <f aca="false">IF(G9766=1,IF(COUNTIF(H$2:H9766,H9766)=1,COUNTIF($H:$H,H9766),""),"")</f>
        <v/>
      </c>
      <c r="O9766" s="0" t="str">
        <f aca="false">IF(G9766=1,IF(COUNTIF(I$2:I9766,I9766)=1,COUNTIF($I:$I,I9766),""),"")</f>
        <v/>
      </c>
      <c r="P9766" s="38" t="str">
        <f aca="false">IF(G9766=1,IF(COUNTIFS(C$2:C9766,C9766,G$2:G9766,1)=1,COUNTIFS($C:$C,C9766,$G:$G,1)+ROW()/10000000,""),"")</f>
        <v/>
      </c>
      <c r="Q9766" s="0" t="str">
        <f aca="false">IF(K9766=1,IF(COUNTIFS(C$2:C9766,C9766,K$2:K9766,1)=1,1,0),"")</f>
        <v/>
      </c>
      <c r="R9766" s="0" t="str">
        <f aca="false">IF(M9766=1,IF(COUNTIFS(C$2:C9766,C9766,M$2:M9766,1)=1,1,0),"")</f>
        <v/>
      </c>
      <c r="S9766" s="0" t="str">
        <f aca="false">IF(L9766=1,IF(COUNTIFS(C$2:C9766,C9766,L$2:L9766,1)=1,1,0),"")</f>
        <v/>
      </c>
      <c r="T9766" s="38" t="str">
        <f aca="false">IF(N9766="","",N9766+ROW()/10000000)</f>
        <v/>
      </c>
      <c r="U9766" s="0" t="str">
        <f aca="false">IF(G9766=1,IF(B9766="",1,0),"")</f>
        <v/>
      </c>
    </row>
    <row r="9767" customFormat="false" ht="15" hidden="false" customHeight="false" outlineLevel="0" collapsed="false">
      <c r="A9767" s="35"/>
      <c r="B9767" s="35"/>
      <c r="G9767" s="0" t="str">
        <f aca="false">IF(A9767="","",IF(AND(A9767&gt;=Debut,A9767&lt;Fin),1,0))</f>
        <v/>
      </c>
      <c r="H9767" s="0" t="str">
        <f aca="false">IF(G9767=1,INT(ROUND((A9767-Debut)*86400,0)/600),"")</f>
        <v/>
      </c>
      <c r="I9767" s="0" t="str">
        <f aca="false">IF(G9767=1,INT(ROUND((A9767-Debut)*86400,0)/3600),"")</f>
        <v/>
      </c>
      <c r="J9767" s="0" t="str">
        <f aca="false">IF(OR(A9767="",B9767=""),"",ROUND((B9767-A9767)*86400,0))</f>
        <v/>
      </c>
      <c r="K9767" s="37" t="str">
        <f aca="false">IF(G9767=1,IF(COUNTIFS($C:$C,C9767,$G:$G,1,$A:$A,"&gt;="&amp;(A9767-FenetreInterm/86400),$A:$A,"&lt;="&amp;A9767)&gt;=NbInterm,1,0),"")</f>
        <v/>
      </c>
      <c r="L9767" s="37" t="str">
        <f aca="false">IF(G9767=1,IF(B9767="",0,IF(J9767&lt;SeuilFugitive,1,0)),"")</f>
        <v/>
      </c>
      <c r="M9767" s="37" t="str">
        <f aca="false">IF(G9767=1,IF(B9767="",IF((Fin-A9767)*24&gt;SeuilFigee,1,0),IF(J9767&gt;SeuilFigee*3600,1,0)),"")</f>
        <v/>
      </c>
      <c r="N9767" s="0" t="str">
        <f aca="false">IF(G9767=1,IF(COUNTIF(H$2:H9767,H9767)=1,COUNTIF($H:$H,H9767),""),"")</f>
        <v/>
      </c>
      <c r="O9767" s="0" t="str">
        <f aca="false">IF(G9767=1,IF(COUNTIF(I$2:I9767,I9767)=1,COUNTIF($I:$I,I9767),""),"")</f>
        <v/>
      </c>
      <c r="P9767" s="38" t="str">
        <f aca="false">IF(G9767=1,IF(COUNTIFS(C$2:C9767,C9767,G$2:G9767,1)=1,COUNTIFS($C:$C,C9767,$G:$G,1)+ROW()/10000000,""),"")</f>
        <v/>
      </c>
      <c r="Q9767" s="0" t="str">
        <f aca="false">IF(K9767=1,IF(COUNTIFS(C$2:C9767,C9767,K$2:K9767,1)=1,1,0),"")</f>
        <v/>
      </c>
      <c r="R9767" s="0" t="str">
        <f aca="false">IF(M9767=1,IF(COUNTIFS(C$2:C9767,C9767,M$2:M9767,1)=1,1,0),"")</f>
        <v/>
      </c>
      <c r="S9767" s="0" t="str">
        <f aca="false">IF(L9767=1,IF(COUNTIFS(C$2:C9767,C9767,L$2:L9767,1)=1,1,0),"")</f>
        <v/>
      </c>
      <c r="T9767" s="38" t="str">
        <f aca="false">IF(N9767="","",N9767+ROW()/10000000)</f>
        <v/>
      </c>
      <c r="U9767" s="0" t="str">
        <f aca="false">IF(G9767=1,IF(B9767="",1,0),"")</f>
        <v/>
      </c>
    </row>
    <row r="9768" customFormat="false" ht="15" hidden="false" customHeight="false" outlineLevel="0" collapsed="false">
      <c r="A9768" s="35"/>
      <c r="B9768" s="35"/>
      <c r="G9768" s="0" t="str">
        <f aca="false">IF(A9768="","",IF(AND(A9768&gt;=Debut,A9768&lt;Fin),1,0))</f>
        <v/>
      </c>
      <c r="H9768" s="0" t="str">
        <f aca="false">IF(G9768=1,INT(ROUND((A9768-Debut)*86400,0)/600),"")</f>
        <v/>
      </c>
      <c r="I9768" s="0" t="str">
        <f aca="false">IF(G9768=1,INT(ROUND((A9768-Debut)*86400,0)/3600),"")</f>
        <v/>
      </c>
      <c r="J9768" s="0" t="str">
        <f aca="false">IF(OR(A9768="",B9768=""),"",ROUND((B9768-A9768)*86400,0))</f>
        <v/>
      </c>
      <c r="K9768" s="37" t="str">
        <f aca="false">IF(G9768=1,IF(COUNTIFS($C:$C,C9768,$G:$G,1,$A:$A,"&gt;="&amp;(A9768-FenetreInterm/86400),$A:$A,"&lt;="&amp;A9768)&gt;=NbInterm,1,0),"")</f>
        <v/>
      </c>
      <c r="L9768" s="37" t="str">
        <f aca="false">IF(G9768=1,IF(B9768="",0,IF(J9768&lt;SeuilFugitive,1,0)),"")</f>
        <v/>
      </c>
      <c r="M9768" s="37" t="str">
        <f aca="false">IF(G9768=1,IF(B9768="",IF((Fin-A9768)*24&gt;SeuilFigee,1,0),IF(J9768&gt;SeuilFigee*3600,1,0)),"")</f>
        <v/>
      </c>
      <c r="N9768" s="0" t="str">
        <f aca="false">IF(G9768=1,IF(COUNTIF(H$2:H9768,H9768)=1,COUNTIF($H:$H,H9768),""),"")</f>
        <v/>
      </c>
      <c r="O9768" s="0" t="str">
        <f aca="false">IF(G9768=1,IF(COUNTIF(I$2:I9768,I9768)=1,COUNTIF($I:$I,I9768),""),"")</f>
        <v/>
      </c>
      <c r="P9768" s="38" t="str">
        <f aca="false">IF(G9768=1,IF(COUNTIFS(C$2:C9768,C9768,G$2:G9768,1)=1,COUNTIFS($C:$C,C9768,$G:$G,1)+ROW()/10000000,""),"")</f>
        <v/>
      </c>
      <c r="Q9768" s="0" t="str">
        <f aca="false">IF(K9768=1,IF(COUNTIFS(C$2:C9768,C9768,K$2:K9768,1)=1,1,0),"")</f>
        <v/>
      </c>
      <c r="R9768" s="0" t="str">
        <f aca="false">IF(M9768=1,IF(COUNTIFS(C$2:C9768,C9768,M$2:M9768,1)=1,1,0),"")</f>
        <v/>
      </c>
      <c r="S9768" s="0" t="str">
        <f aca="false">IF(L9768=1,IF(COUNTIFS(C$2:C9768,C9768,L$2:L9768,1)=1,1,0),"")</f>
        <v/>
      </c>
      <c r="T9768" s="38" t="str">
        <f aca="false">IF(N9768="","",N9768+ROW()/10000000)</f>
        <v/>
      </c>
      <c r="U9768" s="0" t="str">
        <f aca="false">IF(G9768=1,IF(B9768="",1,0),"")</f>
        <v/>
      </c>
    </row>
    <row r="9769" customFormat="false" ht="15" hidden="false" customHeight="false" outlineLevel="0" collapsed="false">
      <c r="A9769" s="35"/>
      <c r="B9769" s="35"/>
      <c r="G9769" s="0" t="str">
        <f aca="false">IF(A9769="","",IF(AND(A9769&gt;=Debut,A9769&lt;Fin),1,0))</f>
        <v/>
      </c>
      <c r="H9769" s="0" t="str">
        <f aca="false">IF(G9769=1,INT(ROUND((A9769-Debut)*86400,0)/600),"")</f>
        <v/>
      </c>
      <c r="I9769" s="0" t="str">
        <f aca="false">IF(G9769=1,INT(ROUND((A9769-Debut)*86400,0)/3600),"")</f>
        <v/>
      </c>
      <c r="J9769" s="0" t="str">
        <f aca="false">IF(OR(A9769="",B9769=""),"",ROUND((B9769-A9769)*86400,0))</f>
        <v/>
      </c>
      <c r="K9769" s="37" t="str">
        <f aca="false">IF(G9769=1,IF(COUNTIFS($C:$C,C9769,$G:$G,1,$A:$A,"&gt;="&amp;(A9769-FenetreInterm/86400),$A:$A,"&lt;="&amp;A9769)&gt;=NbInterm,1,0),"")</f>
        <v/>
      </c>
      <c r="L9769" s="37" t="str">
        <f aca="false">IF(G9769=1,IF(B9769="",0,IF(J9769&lt;SeuilFugitive,1,0)),"")</f>
        <v/>
      </c>
      <c r="M9769" s="37" t="str">
        <f aca="false">IF(G9769=1,IF(B9769="",IF((Fin-A9769)*24&gt;SeuilFigee,1,0),IF(J9769&gt;SeuilFigee*3600,1,0)),"")</f>
        <v/>
      </c>
      <c r="N9769" s="0" t="str">
        <f aca="false">IF(G9769=1,IF(COUNTIF(H$2:H9769,H9769)=1,COUNTIF($H:$H,H9769),""),"")</f>
        <v/>
      </c>
      <c r="O9769" s="0" t="str">
        <f aca="false">IF(G9769=1,IF(COUNTIF(I$2:I9769,I9769)=1,COUNTIF($I:$I,I9769),""),"")</f>
        <v/>
      </c>
      <c r="P9769" s="38" t="str">
        <f aca="false">IF(G9769=1,IF(COUNTIFS(C$2:C9769,C9769,G$2:G9769,1)=1,COUNTIFS($C:$C,C9769,$G:$G,1)+ROW()/10000000,""),"")</f>
        <v/>
      </c>
      <c r="Q9769" s="0" t="str">
        <f aca="false">IF(K9769=1,IF(COUNTIFS(C$2:C9769,C9769,K$2:K9769,1)=1,1,0),"")</f>
        <v/>
      </c>
      <c r="R9769" s="0" t="str">
        <f aca="false">IF(M9769=1,IF(COUNTIFS(C$2:C9769,C9769,M$2:M9769,1)=1,1,0),"")</f>
        <v/>
      </c>
      <c r="S9769" s="0" t="str">
        <f aca="false">IF(L9769=1,IF(COUNTIFS(C$2:C9769,C9769,L$2:L9769,1)=1,1,0),"")</f>
        <v/>
      </c>
      <c r="T9769" s="38" t="str">
        <f aca="false">IF(N9769="","",N9769+ROW()/10000000)</f>
        <v/>
      </c>
      <c r="U9769" s="0" t="str">
        <f aca="false">IF(G9769=1,IF(B9769="",1,0),"")</f>
        <v/>
      </c>
    </row>
    <row r="9770" customFormat="false" ht="15" hidden="false" customHeight="false" outlineLevel="0" collapsed="false">
      <c r="A9770" s="35"/>
      <c r="B9770" s="35"/>
      <c r="G9770" s="0" t="str">
        <f aca="false">IF(A9770="","",IF(AND(A9770&gt;=Debut,A9770&lt;Fin),1,0))</f>
        <v/>
      </c>
      <c r="H9770" s="0" t="str">
        <f aca="false">IF(G9770=1,INT(ROUND((A9770-Debut)*86400,0)/600),"")</f>
        <v/>
      </c>
      <c r="I9770" s="0" t="str">
        <f aca="false">IF(G9770=1,INT(ROUND((A9770-Debut)*86400,0)/3600),"")</f>
        <v/>
      </c>
      <c r="J9770" s="0" t="str">
        <f aca="false">IF(OR(A9770="",B9770=""),"",ROUND((B9770-A9770)*86400,0))</f>
        <v/>
      </c>
      <c r="K9770" s="37" t="str">
        <f aca="false">IF(G9770=1,IF(COUNTIFS($C:$C,C9770,$G:$G,1,$A:$A,"&gt;="&amp;(A9770-FenetreInterm/86400),$A:$A,"&lt;="&amp;A9770)&gt;=NbInterm,1,0),"")</f>
        <v/>
      </c>
      <c r="L9770" s="37" t="str">
        <f aca="false">IF(G9770=1,IF(B9770="",0,IF(J9770&lt;SeuilFugitive,1,0)),"")</f>
        <v/>
      </c>
      <c r="M9770" s="37" t="str">
        <f aca="false">IF(G9770=1,IF(B9770="",IF((Fin-A9770)*24&gt;SeuilFigee,1,0),IF(J9770&gt;SeuilFigee*3600,1,0)),"")</f>
        <v/>
      </c>
      <c r="N9770" s="0" t="str">
        <f aca="false">IF(G9770=1,IF(COUNTIF(H$2:H9770,H9770)=1,COUNTIF($H:$H,H9770),""),"")</f>
        <v/>
      </c>
      <c r="O9770" s="0" t="str">
        <f aca="false">IF(G9770=1,IF(COUNTIF(I$2:I9770,I9770)=1,COUNTIF($I:$I,I9770),""),"")</f>
        <v/>
      </c>
      <c r="P9770" s="38" t="str">
        <f aca="false">IF(G9770=1,IF(COUNTIFS(C$2:C9770,C9770,G$2:G9770,1)=1,COUNTIFS($C:$C,C9770,$G:$G,1)+ROW()/10000000,""),"")</f>
        <v/>
      </c>
      <c r="Q9770" s="0" t="str">
        <f aca="false">IF(K9770=1,IF(COUNTIFS(C$2:C9770,C9770,K$2:K9770,1)=1,1,0),"")</f>
        <v/>
      </c>
      <c r="R9770" s="0" t="str">
        <f aca="false">IF(M9770=1,IF(COUNTIFS(C$2:C9770,C9770,M$2:M9770,1)=1,1,0),"")</f>
        <v/>
      </c>
      <c r="S9770" s="0" t="str">
        <f aca="false">IF(L9770=1,IF(COUNTIFS(C$2:C9770,C9770,L$2:L9770,1)=1,1,0),"")</f>
        <v/>
      </c>
      <c r="T9770" s="38" t="str">
        <f aca="false">IF(N9770="","",N9770+ROW()/10000000)</f>
        <v/>
      </c>
      <c r="U9770" s="0" t="str">
        <f aca="false">IF(G9770=1,IF(B9770="",1,0),"")</f>
        <v/>
      </c>
    </row>
    <row r="9771" customFormat="false" ht="15" hidden="false" customHeight="false" outlineLevel="0" collapsed="false">
      <c r="A9771" s="35"/>
      <c r="B9771" s="35"/>
      <c r="G9771" s="0" t="str">
        <f aca="false">IF(A9771="","",IF(AND(A9771&gt;=Debut,A9771&lt;Fin),1,0))</f>
        <v/>
      </c>
      <c r="H9771" s="0" t="str">
        <f aca="false">IF(G9771=1,INT(ROUND((A9771-Debut)*86400,0)/600),"")</f>
        <v/>
      </c>
      <c r="I9771" s="0" t="str">
        <f aca="false">IF(G9771=1,INT(ROUND((A9771-Debut)*86400,0)/3600),"")</f>
        <v/>
      </c>
      <c r="J9771" s="0" t="str">
        <f aca="false">IF(OR(A9771="",B9771=""),"",ROUND((B9771-A9771)*86400,0))</f>
        <v/>
      </c>
      <c r="K9771" s="37" t="str">
        <f aca="false">IF(G9771=1,IF(COUNTIFS($C:$C,C9771,$G:$G,1,$A:$A,"&gt;="&amp;(A9771-FenetreInterm/86400),$A:$A,"&lt;="&amp;A9771)&gt;=NbInterm,1,0),"")</f>
        <v/>
      </c>
      <c r="L9771" s="37" t="str">
        <f aca="false">IF(G9771=1,IF(B9771="",0,IF(J9771&lt;SeuilFugitive,1,0)),"")</f>
        <v/>
      </c>
      <c r="M9771" s="37" t="str">
        <f aca="false">IF(G9771=1,IF(B9771="",IF((Fin-A9771)*24&gt;SeuilFigee,1,0),IF(J9771&gt;SeuilFigee*3600,1,0)),"")</f>
        <v/>
      </c>
      <c r="N9771" s="0" t="str">
        <f aca="false">IF(G9771=1,IF(COUNTIF(H$2:H9771,H9771)=1,COUNTIF($H:$H,H9771),""),"")</f>
        <v/>
      </c>
      <c r="O9771" s="0" t="str">
        <f aca="false">IF(G9771=1,IF(COUNTIF(I$2:I9771,I9771)=1,COUNTIF($I:$I,I9771),""),"")</f>
        <v/>
      </c>
      <c r="P9771" s="38" t="str">
        <f aca="false">IF(G9771=1,IF(COUNTIFS(C$2:C9771,C9771,G$2:G9771,1)=1,COUNTIFS($C:$C,C9771,$G:$G,1)+ROW()/10000000,""),"")</f>
        <v/>
      </c>
      <c r="Q9771" s="0" t="str">
        <f aca="false">IF(K9771=1,IF(COUNTIFS(C$2:C9771,C9771,K$2:K9771,1)=1,1,0),"")</f>
        <v/>
      </c>
      <c r="R9771" s="0" t="str">
        <f aca="false">IF(M9771=1,IF(COUNTIFS(C$2:C9771,C9771,M$2:M9771,1)=1,1,0),"")</f>
        <v/>
      </c>
      <c r="S9771" s="0" t="str">
        <f aca="false">IF(L9771=1,IF(COUNTIFS(C$2:C9771,C9771,L$2:L9771,1)=1,1,0),"")</f>
        <v/>
      </c>
      <c r="T9771" s="38" t="str">
        <f aca="false">IF(N9771="","",N9771+ROW()/10000000)</f>
        <v/>
      </c>
      <c r="U9771" s="0" t="str">
        <f aca="false">IF(G9771=1,IF(B9771="",1,0),"")</f>
        <v/>
      </c>
    </row>
    <row r="9772" customFormat="false" ht="15" hidden="false" customHeight="false" outlineLevel="0" collapsed="false">
      <c r="A9772" s="35"/>
      <c r="B9772" s="35"/>
      <c r="G9772" s="0" t="str">
        <f aca="false">IF(A9772="","",IF(AND(A9772&gt;=Debut,A9772&lt;Fin),1,0))</f>
        <v/>
      </c>
      <c r="H9772" s="0" t="str">
        <f aca="false">IF(G9772=1,INT(ROUND((A9772-Debut)*86400,0)/600),"")</f>
        <v/>
      </c>
      <c r="I9772" s="0" t="str">
        <f aca="false">IF(G9772=1,INT(ROUND((A9772-Debut)*86400,0)/3600),"")</f>
        <v/>
      </c>
      <c r="J9772" s="0" t="str">
        <f aca="false">IF(OR(A9772="",B9772=""),"",ROUND((B9772-A9772)*86400,0))</f>
        <v/>
      </c>
      <c r="K9772" s="37" t="str">
        <f aca="false">IF(G9772=1,IF(COUNTIFS($C:$C,C9772,$G:$G,1,$A:$A,"&gt;="&amp;(A9772-FenetreInterm/86400),$A:$A,"&lt;="&amp;A9772)&gt;=NbInterm,1,0),"")</f>
        <v/>
      </c>
      <c r="L9772" s="37" t="str">
        <f aca="false">IF(G9772=1,IF(B9772="",0,IF(J9772&lt;SeuilFugitive,1,0)),"")</f>
        <v/>
      </c>
      <c r="M9772" s="37" t="str">
        <f aca="false">IF(G9772=1,IF(B9772="",IF((Fin-A9772)*24&gt;SeuilFigee,1,0),IF(J9772&gt;SeuilFigee*3600,1,0)),"")</f>
        <v/>
      </c>
      <c r="N9772" s="0" t="str">
        <f aca="false">IF(G9772=1,IF(COUNTIF(H$2:H9772,H9772)=1,COUNTIF($H:$H,H9772),""),"")</f>
        <v/>
      </c>
      <c r="O9772" s="0" t="str">
        <f aca="false">IF(G9772=1,IF(COUNTIF(I$2:I9772,I9772)=1,COUNTIF($I:$I,I9772),""),"")</f>
        <v/>
      </c>
      <c r="P9772" s="38" t="str">
        <f aca="false">IF(G9772=1,IF(COUNTIFS(C$2:C9772,C9772,G$2:G9772,1)=1,COUNTIFS($C:$C,C9772,$G:$G,1)+ROW()/10000000,""),"")</f>
        <v/>
      </c>
      <c r="Q9772" s="0" t="str">
        <f aca="false">IF(K9772=1,IF(COUNTIFS(C$2:C9772,C9772,K$2:K9772,1)=1,1,0),"")</f>
        <v/>
      </c>
      <c r="R9772" s="0" t="str">
        <f aca="false">IF(M9772=1,IF(COUNTIFS(C$2:C9772,C9772,M$2:M9772,1)=1,1,0),"")</f>
        <v/>
      </c>
      <c r="S9772" s="0" t="str">
        <f aca="false">IF(L9772=1,IF(COUNTIFS(C$2:C9772,C9772,L$2:L9772,1)=1,1,0),"")</f>
        <v/>
      </c>
      <c r="T9772" s="38" t="str">
        <f aca="false">IF(N9772="","",N9772+ROW()/10000000)</f>
        <v/>
      </c>
      <c r="U9772" s="0" t="str">
        <f aca="false">IF(G9772=1,IF(B9772="",1,0),"")</f>
        <v/>
      </c>
    </row>
    <row r="9773" customFormat="false" ht="15" hidden="false" customHeight="false" outlineLevel="0" collapsed="false">
      <c r="A9773" s="35"/>
      <c r="B9773" s="35"/>
      <c r="G9773" s="0" t="str">
        <f aca="false">IF(A9773="","",IF(AND(A9773&gt;=Debut,A9773&lt;Fin),1,0))</f>
        <v/>
      </c>
      <c r="H9773" s="0" t="str">
        <f aca="false">IF(G9773=1,INT(ROUND((A9773-Debut)*86400,0)/600),"")</f>
        <v/>
      </c>
      <c r="I9773" s="0" t="str">
        <f aca="false">IF(G9773=1,INT(ROUND((A9773-Debut)*86400,0)/3600),"")</f>
        <v/>
      </c>
      <c r="J9773" s="0" t="str">
        <f aca="false">IF(OR(A9773="",B9773=""),"",ROUND((B9773-A9773)*86400,0))</f>
        <v/>
      </c>
      <c r="K9773" s="37" t="str">
        <f aca="false">IF(G9773=1,IF(COUNTIFS($C:$C,C9773,$G:$G,1,$A:$A,"&gt;="&amp;(A9773-FenetreInterm/86400),$A:$A,"&lt;="&amp;A9773)&gt;=NbInterm,1,0),"")</f>
        <v/>
      </c>
      <c r="L9773" s="37" t="str">
        <f aca="false">IF(G9773=1,IF(B9773="",0,IF(J9773&lt;SeuilFugitive,1,0)),"")</f>
        <v/>
      </c>
      <c r="M9773" s="37" t="str">
        <f aca="false">IF(G9773=1,IF(B9773="",IF((Fin-A9773)*24&gt;SeuilFigee,1,0),IF(J9773&gt;SeuilFigee*3600,1,0)),"")</f>
        <v/>
      </c>
      <c r="N9773" s="0" t="str">
        <f aca="false">IF(G9773=1,IF(COUNTIF(H$2:H9773,H9773)=1,COUNTIF($H:$H,H9773),""),"")</f>
        <v/>
      </c>
      <c r="O9773" s="0" t="str">
        <f aca="false">IF(G9773=1,IF(COUNTIF(I$2:I9773,I9773)=1,COUNTIF($I:$I,I9773),""),"")</f>
        <v/>
      </c>
      <c r="P9773" s="38" t="str">
        <f aca="false">IF(G9773=1,IF(COUNTIFS(C$2:C9773,C9773,G$2:G9773,1)=1,COUNTIFS($C:$C,C9773,$G:$G,1)+ROW()/10000000,""),"")</f>
        <v/>
      </c>
      <c r="Q9773" s="0" t="str">
        <f aca="false">IF(K9773=1,IF(COUNTIFS(C$2:C9773,C9773,K$2:K9773,1)=1,1,0),"")</f>
        <v/>
      </c>
      <c r="R9773" s="0" t="str">
        <f aca="false">IF(M9773=1,IF(COUNTIFS(C$2:C9773,C9773,M$2:M9773,1)=1,1,0),"")</f>
        <v/>
      </c>
      <c r="S9773" s="0" t="str">
        <f aca="false">IF(L9773=1,IF(COUNTIFS(C$2:C9773,C9773,L$2:L9773,1)=1,1,0),"")</f>
        <v/>
      </c>
      <c r="T9773" s="38" t="str">
        <f aca="false">IF(N9773="","",N9773+ROW()/10000000)</f>
        <v/>
      </c>
      <c r="U9773" s="0" t="str">
        <f aca="false">IF(G9773=1,IF(B9773="",1,0),"")</f>
        <v/>
      </c>
    </row>
    <row r="9774" customFormat="false" ht="15" hidden="false" customHeight="false" outlineLevel="0" collapsed="false">
      <c r="A9774" s="35"/>
      <c r="B9774" s="35"/>
      <c r="G9774" s="0" t="str">
        <f aca="false">IF(A9774="","",IF(AND(A9774&gt;=Debut,A9774&lt;Fin),1,0))</f>
        <v/>
      </c>
      <c r="H9774" s="0" t="str">
        <f aca="false">IF(G9774=1,INT(ROUND((A9774-Debut)*86400,0)/600),"")</f>
        <v/>
      </c>
      <c r="I9774" s="0" t="str">
        <f aca="false">IF(G9774=1,INT(ROUND((A9774-Debut)*86400,0)/3600),"")</f>
        <v/>
      </c>
      <c r="J9774" s="0" t="str">
        <f aca="false">IF(OR(A9774="",B9774=""),"",ROUND((B9774-A9774)*86400,0))</f>
        <v/>
      </c>
      <c r="K9774" s="37" t="str">
        <f aca="false">IF(G9774=1,IF(COUNTIFS($C:$C,C9774,$G:$G,1,$A:$A,"&gt;="&amp;(A9774-FenetreInterm/86400),$A:$A,"&lt;="&amp;A9774)&gt;=NbInterm,1,0),"")</f>
        <v/>
      </c>
      <c r="L9774" s="37" t="str">
        <f aca="false">IF(G9774=1,IF(B9774="",0,IF(J9774&lt;SeuilFugitive,1,0)),"")</f>
        <v/>
      </c>
      <c r="M9774" s="37" t="str">
        <f aca="false">IF(G9774=1,IF(B9774="",IF((Fin-A9774)*24&gt;SeuilFigee,1,0),IF(J9774&gt;SeuilFigee*3600,1,0)),"")</f>
        <v/>
      </c>
      <c r="N9774" s="0" t="str">
        <f aca="false">IF(G9774=1,IF(COUNTIF(H$2:H9774,H9774)=1,COUNTIF($H:$H,H9774),""),"")</f>
        <v/>
      </c>
      <c r="O9774" s="0" t="str">
        <f aca="false">IF(G9774=1,IF(COUNTIF(I$2:I9774,I9774)=1,COUNTIF($I:$I,I9774),""),"")</f>
        <v/>
      </c>
      <c r="P9774" s="38" t="str">
        <f aca="false">IF(G9774=1,IF(COUNTIFS(C$2:C9774,C9774,G$2:G9774,1)=1,COUNTIFS($C:$C,C9774,$G:$G,1)+ROW()/10000000,""),"")</f>
        <v/>
      </c>
      <c r="Q9774" s="0" t="str">
        <f aca="false">IF(K9774=1,IF(COUNTIFS(C$2:C9774,C9774,K$2:K9774,1)=1,1,0),"")</f>
        <v/>
      </c>
      <c r="R9774" s="0" t="str">
        <f aca="false">IF(M9774=1,IF(COUNTIFS(C$2:C9774,C9774,M$2:M9774,1)=1,1,0),"")</f>
        <v/>
      </c>
      <c r="S9774" s="0" t="str">
        <f aca="false">IF(L9774=1,IF(COUNTIFS(C$2:C9774,C9774,L$2:L9774,1)=1,1,0),"")</f>
        <v/>
      </c>
      <c r="T9774" s="38" t="str">
        <f aca="false">IF(N9774="","",N9774+ROW()/10000000)</f>
        <v/>
      </c>
      <c r="U9774" s="0" t="str">
        <f aca="false">IF(G9774=1,IF(B9774="",1,0),"")</f>
        <v/>
      </c>
    </row>
    <row r="9775" customFormat="false" ht="15" hidden="false" customHeight="false" outlineLevel="0" collapsed="false">
      <c r="A9775" s="35"/>
      <c r="B9775" s="35"/>
      <c r="G9775" s="0" t="str">
        <f aca="false">IF(A9775="","",IF(AND(A9775&gt;=Debut,A9775&lt;Fin),1,0))</f>
        <v/>
      </c>
      <c r="H9775" s="0" t="str">
        <f aca="false">IF(G9775=1,INT(ROUND((A9775-Debut)*86400,0)/600),"")</f>
        <v/>
      </c>
      <c r="I9775" s="0" t="str">
        <f aca="false">IF(G9775=1,INT(ROUND((A9775-Debut)*86400,0)/3600),"")</f>
        <v/>
      </c>
      <c r="J9775" s="0" t="str">
        <f aca="false">IF(OR(A9775="",B9775=""),"",ROUND((B9775-A9775)*86400,0))</f>
        <v/>
      </c>
      <c r="K9775" s="37" t="str">
        <f aca="false">IF(G9775=1,IF(COUNTIFS($C:$C,C9775,$G:$G,1,$A:$A,"&gt;="&amp;(A9775-FenetreInterm/86400),$A:$A,"&lt;="&amp;A9775)&gt;=NbInterm,1,0),"")</f>
        <v/>
      </c>
      <c r="L9775" s="37" t="str">
        <f aca="false">IF(G9775=1,IF(B9775="",0,IF(J9775&lt;SeuilFugitive,1,0)),"")</f>
        <v/>
      </c>
      <c r="M9775" s="37" t="str">
        <f aca="false">IF(G9775=1,IF(B9775="",IF((Fin-A9775)*24&gt;SeuilFigee,1,0),IF(J9775&gt;SeuilFigee*3600,1,0)),"")</f>
        <v/>
      </c>
      <c r="N9775" s="0" t="str">
        <f aca="false">IF(G9775=1,IF(COUNTIF(H$2:H9775,H9775)=1,COUNTIF($H:$H,H9775),""),"")</f>
        <v/>
      </c>
      <c r="O9775" s="0" t="str">
        <f aca="false">IF(G9775=1,IF(COUNTIF(I$2:I9775,I9775)=1,COUNTIF($I:$I,I9775),""),"")</f>
        <v/>
      </c>
      <c r="P9775" s="38" t="str">
        <f aca="false">IF(G9775=1,IF(COUNTIFS(C$2:C9775,C9775,G$2:G9775,1)=1,COUNTIFS($C:$C,C9775,$G:$G,1)+ROW()/10000000,""),"")</f>
        <v/>
      </c>
      <c r="Q9775" s="0" t="str">
        <f aca="false">IF(K9775=1,IF(COUNTIFS(C$2:C9775,C9775,K$2:K9775,1)=1,1,0),"")</f>
        <v/>
      </c>
      <c r="R9775" s="0" t="str">
        <f aca="false">IF(M9775=1,IF(COUNTIFS(C$2:C9775,C9775,M$2:M9775,1)=1,1,0),"")</f>
        <v/>
      </c>
      <c r="S9775" s="0" t="str">
        <f aca="false">IF(L9775=1,IF(COUNTIFS(C$2:C9775,C9775,L$2:L9775,1)=1,1,0),"")</f>
        <v/>
      </c>
      <c r="T9775" s="38" t="str">
        <f aca="false">IF(N9775="","",N9775+ROW()/10000000)</f>
        <v/>
      </c>
      <c r="U9775" s="0" t="str">
        <f aca="false">IF(G9775=1,IF(B9775="",1,0),"")</f>
        <v/>
      </c>
    </row>
    <row r="9776" customFormat="false" ht="15" hidden="false" customHeight="false" outlineLevel="0" collapsed="false">
      <c r="A9776" s="35"/>
      <c r="B9776" s="35"/>
      <c r="G9776" s="0" t="str">
        <f aca="false">IF(A9776="","",IF(AND(A9776&gt;=Debut,A9776&lt;Fin),1,0))</f>
        <v/>
      </c>
      <c r="H9776" s="0" t="str">
        <f aca="false">IF(G9776=1,INT(ROUND((A9776-Debut)*86400,0)/600),"")</f>
        <v/>
      </c>
      <c r="I9776" s="0" t="str">
        <f aca="false">IF(G9776=1,INT(ROUND((A9776-Debut)*86400,0)/3600),"")</f>
        <v/>
      </c>
      <c r="J9776" s="0" t="str">
        <f aca="false">IF(OR(A9776="",B9776=""),"",ROUND((B9776-A9776)*86400,0))</f>
        <v/>
      </c>
      <c r="K9776" s="37" t="str">
        <f aca="false">IF(G9776=1,IF(COUNTIFS($C:$C,C9776,$G:$G,1,$A:$A,"&gt;="&amp;(A9776-FenetreInterm/86400),$A:$A,"&lt;="&amp;A9776)&gt;=NbInterm,1,0),"")</f>
        <v/>
      </c>
      <c r="L9776" s="37" t="str">
        <f aca="false">IF(G9776=1,IF(B9776="",0,IF(J9776&lt;SeuilFugitive,1,0)),"")</f>
        <v/>
      </c>
      <c r="M9776" s="37" t="str">
        <f aca="false">IF(G9776=1,IF(B9776="",IF((Fin-A9776)*24&gt;SeuilFigee,1,0),IF(J9776&gt;SeuilFigee*3600,1,0)),"")</f>
        <v/>
      </c>
      <c r="N9776" s="0" t="str">
        <f aca="false">IF(G9776=1,IF(COUNTIF(H$2:H9776,H9776)=1,COUNTIF($H:$H,H9776),""),"")</f>
        <v/>
      </c>
      <c r="O9776" s="0" t="str">
        <f aca="false">IF(G9776=1,IF(COUNTIF(I$2:I9776,I9776)=1,COUNTIF($I:$I,I9776),""),"")</f>
        <v/>
      </c>
      <c r="P9776" s="38" t="str">
        <f aca="false">IF(G9776=1,IF(COUNTIFS(C$2:C9776,C9776,G$2:G9776,1)=1,COUNTIFS($C:$C,C9776,$G:$G,1)+ROW()/10000000,""),"")</f>
        <v/>
      </c>
      <c r="Q9776" s="0" t="str">
        <f aca="false">IF(K9776=1,IF(COUNTIFS(C$2:C9776,C9776,K$2:K9776,1)=1,1,0),"")</f>
        <v/>
      </c>
      <c r="R9776" s="0" t="str">
        <f aca="false">IF(M9776=1,IF(COUNTIFS(C$2:C9776,C9776,M$2:M9776,1)=1,1,0),"")</f>
        <v/>
      </c>
      <c r="S9776" s="0" t="str">
        <f aca="false">IF(L9776=1,IF(COUNTIFS(C$2:C9776,C9776,L$2:L9776,1)=1,1,0),"")</f>
        <v/>
      </c>
      <c r="T9776" s="38" t="str">
        <f aca="false">IF(N9776="","",N9776+ROW()/10000000)</f>
        <v/>
      </c>
      <c r="U9776" s="0" t="str">
        <f aca="false">IF(G9776=1,IF(B9776="",1,0),"")</f>
        <v/>
      </c>
    </row>
    <row r="9777" customFormat="false" ht="15" hidden="false" customHeight="false" outlineLevel="0" collapsed="false">
      <c r="A9777" s="35"/>
      <c r="B9777" s="35"/>
      <c r="G9777" s="0" t="str">
        <f aca="false">IF(A9777="","",IF(AND(A9777&gt;=Debut,A9777&lt;Fin),1,0))</f>
        <v/>
      </c>
      <c r="H9777" s="0" t="str">
        <f aca="false">IF(G9777=1,INT(ROUND((A9777-Debut)*86400,0)/600),"")</f>
        <v/>
      </c>
      <c r="I9777" s="0" t="str">
        <f aca="false">IF(G9777=1,INT(ROUND((A9777-Debut)*86400,0)/3600),"")</f>
        <v/>
      </c>
      <c r="J9777" s="0" t="str">
        <f aca="false">IF(OR(A9777="",B9777=""),"",ROUND((B9777-A9777)*86400,0))</f>
        <v/>
      </c>
      <c r="K9777" s="37" t="str">
        <f aca="false">IF(G9777=1,IF(COUNTIFS($C:$C,C9777,$G:$G,1,$A:$A,"&gt;="&amp;(A9777-FenetreInterm/86400),$A:$A,"&lt;="&amp;A9777)&gt;=NbInterm,1,0),"")</f>
        <v/>
      </c>
      <c r="L9777" s="37" t="str">
        <f aca="false">IF(G9777=1,IF(B9777="",0,IF(J9777&lt;SeuilFugitive,1,0)),"")</f>
        <v/>
      </c>
      <c r="M9777" s="37" t="str">
        <f aca="false">IF(G9777=1,IF(B9777="",IF((Fin-A9777)*24&gt;SeuilFigee,1,0),IF(J9777&gt;SeuilFigee*3600,1,0)),"")</f>
        <v/>
      </c>
      <c r="N9777" s="0" t="str">
        <f aca="false">IF(G9777=1,IF(COUNTIF(H$2:H9777,H9777)=1,COUNTIF($H:$H,H9777),""),"")</f>
        <v/>
      </c>
      <c r="O9777" s="0" t="str">
        <f aca="false">IF(G9777=1,IF(COUNTIF(I$2:I9777,I9777)=1,COUNTIF($I:$I,I9777),""),"")</f>
        <v/>
      </c>
      <c r="P9777" s="38" t="str">
        <f aca="false">IF(G9777=1,IF(COUNTIFS(C$2:C9777,C9777,G$2:G9777,1)=1,COUNTIFS($C:$C,C9777,$G:$G,1)+ROW()/10000000,""),"")</f>
        <v/>
      </c>
      <c r="Q9777" s="0" t="str">
        <f aca="false">IF(K9777=1,IF(COUNTIFS(C$2:C9777,C9777,K$2:K9777,1)=1,1,0),"")</f>
        <v/>
      </c>
      <c r="R9777" s="0" t="str">
        <f aca="false">IF(M9777=1,IF(COUNTIFS(C$2:C9777,C9777,M$2:M9777,1)=1,1,0),"")</f>
        <v/>
      </c>
      <c r="S9777" s="0" t="str">
        <f aca="false">IF(L9777=1,IF(COUNTIFS(C$2:C9777,C9777,L$2:L9777,1)=1,1,0),"")</f>
        <v/>
      </c>
      <c r="T9777" s="38" t="str">
        <f aca="false">IF(N9777="","",N9777+ROW()/10000000)</f>
        <v/>
      </c>
      <c r="U9777" s="0" t="str">
        <f aca="false">IF(G9777=1,IF(B9777="",1,0),"")</f>
        <v/>
      </c>
    </row>
    <row r="9778" customFormat="false" ht="15" hidden="false" customHeight="false" outlineLevel="0" collapsed="false">
      <c r="A9778" s="35"/>
      <c r="B9778" s="35"/>
      <c r="G9778" s="0" t="str">
        <f aca="false">IF(A9778="","",IF(AND(A9778&gt;=Debut,A9778&lt;Fin),1,0))</f>
        <v/>
      </c>
      <c r="H9778" s="0" t="str">
        <f aca="false">IF(G9778=1,INT(ROUND((A9778-Debut)*86400,0)/600),"")</f>
        <v/>
      </c>
      <c r="I9778" s="0" t="str">
        <f aca="false">IF(G9778=1,INT(ROUND((A9778-Debut)*86400,0)/3600),"")</f>
        <v/>
      </c>
      <c r="J9778" s="0" t="str">
        <f aca="false">IF(OR(A9778="",B9778=""),"",ROUND((B9778-A9778)*86400,0))</f>
        <v/>
      </c>
      <c r="K9778" s="37" t="str">
        <f aca="false">IF(G9778=1,IF(COUNTIFS($C:$C,C9778,$G:$G,1,$A:$A,"&gt;="&amp;(A9778-FenetreInterm/86400),$A:$A,"&lt;="&amp;A9778)&gt;=NbInterm,1,0),"")</f>
        <v/>
      </c>
      <c r="L9778" s="37" t="str">
        <f aca="false">IF(G9778=1,IF(B9778="",0,IF(J9778&lt;SeuilFugitive,1,0)),"")</f>
        <v/>
      </c>
      <c r="M9778" s="37" t="str">
        <f aca="false">IF(G9778=1,IF(B9778="",IF((Fin-A9778)*24&gt;SeuilFigee,1,0),IF(J9778&gt;SeuilFigee*3600,1,0)),"")</f>
        <v/>
      </c>
      <c r="N9778" s="0" t="str">
        <f aca="false">IF(G9778=1,IF(COUNTIF(H$2:H9778,H9778)=1,COUNTIF($H:$H,H9778),""),"")</f>
        <v/>
      </c>
      <c r="O9778" s="0" t="str">
        <f aca="false">IF(G9778=1,IF(COUNTIF(I$2:I9778,I9778)=1,COUNTIF($I:$I,I9778),""),"")</f>
        <v/>
      </c>
      <c r="P9778" s="38" t="str">
        <f aca="false">IF(G9778=1,IF(COUNTIFS(C$2:C9778,C9778,G$2:G9778,1)=1,COUNTIFS($C:$C,C9778,$G:$G,1)+ROW()/10000000,""),"")</f>
        <v/>
      </c>
      <c r="Q9778" s="0" t="str">
        <f aca="false">IF(K9778=1,IF(COUNTIFS(C$2:C9778,C9778,K$2:K9778,1)=1,1,0),"")</f>
        <v/>
      </c>
      <c r="R9778" s="0" t="str">
        <f aca="false">IF(M9778=1,IF(COUNTIFS(C$2:C9778,C9778,M$2:M9778,1)=1,1,0),"")</f>
        <v/>
      </c>
      <c r="S9778" s="0" t="str">
        <f aca="false">IF(L9778=1,IF(COUNTIFS(C$2:C9778,C9778,L$2:L9778,1)=1,1,0),"")</f>
        <v/>
      </c>
      <c r="T9778" s="38" t="str">
        <f aca="false">IF(N9778="","",N9778+ROW()/10000000)</f>
        <v/>
      </c>
      <c r="U9778" s="0" t="str">
        <f aca="false">IF(G9778=1,IF(B9778="",1,0),"")</f>
        <v/>
      </c>
    </row>
    <row r="9779" customFormat="false" ht="15" hidden="false" customHeight="false" outlineLevel="0" collapsed="false">
      <c r="A9779" s="35"/>
      <c r="B9779" s="35"/>
      <c r="G9779" s="0" t="str">
        <f aca="false">IF(A9779="","",IF(AND(A9779&gt;=Debut,A9779&lt;Fin),1,0))</f>
        <v/>
      </c>
      <c r="H9779" s="0" t="str">
        <f aca="false">IF(G9779=1,INT(ROUND((A9779-Debut)*86400,0)/600),"")</f>
        <v/>
      </c>
      <c r="I9779" s="0" t="str">
        <f aca="false">IF(G9779=1,INT(ROUND((A9779-Debut)*86400,0)/3600),"")</f>
        <v/>
      </c>
      <c r="J9779" s="0" t="str">
        <f aca="false">IF(OR(A9779="",B9779=""),"",ROUND((B9779-A9779)*86400,0))</f>
        <v/>
      </c>
      <c r="K9779" s="37" t="str">
        <f aca="false">IF(G9779=1,IF(COUNTIFS($C:$C,C9779,$G:$G,1,$A:$A,"&gt;="&amp;(A9779-FenetreInterm/86400),$A:$A,"&lt;="&amp;A9779)&gt;=NbInterm,1,0),"")</f>
        <v/>
      </c>
      <c r="L9779" s="37" t="str">
        <f aca="false">IF(G9779=1,IF(B9779="",0,IF(J9779&lt;SeuilFugitive,1,0)),"")</f>
        <v/>
      </c>
      <c r="M9779" s="37" t="str">
        <f aca="false">IF(G9779=1,IF(B9779="",IF((Fin-A9779)*24&gt;SeuilFigee,1,0),IF(J9779&gt;SeuilFigee*3600,1,0)),"")</f>
        <v/>
      </c>
      <c r="N9779" s="0" t="str">
        <f aca="false">IF(G9779=1,IF(COUNTIF(H$2:H9779,H9779)=1,COUNTIF($H:$H,H9779),""),"")</f>
        <v/>
      </c>
      <c r="O9779" s="0" t="str">
        <f aca="false">IF(G9779=1,IF(COUNTIF(I$2:I9779,I9779)=1,COUNTIF($I:$I,I9779),""),"")</f>
        <v/>
      </c>
      <c r="P9779" s="38" t="str">
        <f aca="false">IF(G9779=1,IF(COUNTIFS(C$2:C9779,C9779,G$2:G9779,1)=1,COUNTIFS($C:$C,C9779,$G:$G,1)+ROW()/10000000,""),"")</f>
        <v/>
      </c>
      <c r="Q9779" s="0" t="str">
        <f aca="false">IF(K9779=1,IF(COUNTIFS(C$2:C9779,C9779,K$2:K9779,1)=1,1,0),"")</f>
        <v/>
      </c>
      <c r="R9779" s="0" t="str">
        <f aca="false">IF(M9779=1,IF(COUNTIFS(C$2:C9779,C9779,M$2:M9779,1)=1,1,0),"")</f>
        <v/>
      </c>
      <c r="S9779" s="0" t="str">
        <f aca="false">IF(L9779=1,IF(COUNTIFS(C$2:C9779,C9779,L$2:L9779,1)=1,1,0),"")</f>
        <v/>
      </c>
      <c r="T9779" s="38" t="str">
        <f aca="false">IF(N9779="","",N9779+ROW()/10000000)</f>
        <v/>
      </c>
      <c r="U9779" s="0" t="str">
        <f aca="false">IF(G9779=1,IF(B9779="",1,0),"")</f>
        <v/>
      </c>
    </row>
    <row r="9780" customFormat="false" ht="15" hidden="false" customHeight="false" outlineLevel="0" collapsed="false">
      <c r="A9780" s="35"/>
      <c r="B9780" s="35"/>
      <c r="G9780" s="0" t="str">
        <f aca="false">IF(A9780="","",IF(AND(A9780&gt;=Debut,A9780&lt;Fin),1,0))</f>
        <v/>
      </c>
      <c r="H9780" s="0" t="str">
        <f aca="false">IF(G9780=1,INT(ROUND((A9780-Debut)*86400,0)/600),"")</f>
        <v/>
      </c>
      <c r="I9780" s="0" t="str">
        <f aca="false">IF(G9780=1,INT(ROUND((A9780-Debut)*86400,0)/3600),"")</f>
        <v/>
      </c>
      <c r="J9780" s="0" t="str">
        <f aca="false">IF(OR(A9780="",B9780=""),"",ROUND((B9780-A9780)*86400,0))</f>
        <v/>
      </c>
      <c r="K9780" s="37" t="str">
        <f aca="false">IF(G9780=1,IF(COUNTIFS($C:$C,C9780,$G:$G,1,$A:$A,"&gt;="&amp;(A9780-FenetreInterm/86400),$A:$A,"&lt;="&amp;A9780)&gt;=NbInterm,1,0),"")</f>
        <v/>
      </c>
      <c r="L9780" s="37" t="str">
        <f aca="false">IF(G9780=1,IF(B9780="",0,IF(J9780&lt;SeuilFugitive,1,0)),"")</f>
        <v/>
      </c>
      <c r="M9780" s="37" t="str">
        <f aca="false">IF(G9780=1,IF(B9780="",IF((Fin-A9780)*24&gt;SeuilFigee,1,0),IF(J9780&gt;SeuilFigee*3600,1,0)),"")</f>
        <v/>
      </c>
      <c r="N9780" s="0" t="str">
        <f aca="false">IF(G9780=1,IF(COUNTIF(H$2:H9780,H9780)=1,COUNTIF($H:$H,H9780),""),"")</f>
        <v/>
      </c>
      <c r="O9780" s="0" t="str">
        <f aca="false">IF(G9780=1,IF(COUNTIF(I$2:I9780,I9780)=1,COUNTIF($I:$I,I9780),""),"")</f>
        <v/>
      </c>
      <c r="P9780" s="38" t="str">
        <f aca="false">IF(G9780=1,IF(COUNTIFS(C$2:C9780,C9780,G$2:G9780,1)=1,COUNTIFS($C:$C,C9780,$G:$G,1)+ROW()/10000000,""),"")</f>
        <v/>
      </c>
      <c r="Q9780" s="0" t="str">
        <f aca="false">IF(K9780=1,IF(COUNTIFS(C$2:C9780,C9780,K$2:K9780,1)=1,1,0),"")</f>
        <v/>
      </c>
      <c r="R9780" s="0" t="str">
        <f aca="false">IF(M9780=1,IF(COUNTIFS(C$2:C9780,C9780,M$2:M9780,1)=1,1,0),"")</f>
        <v/>
      </c>
      <c r="S9780" s="0" t="str">
        <f aca="false">IF(L9780=1,IF(COUNTIFS(C$2:C9780,C9780,L$2:L9780,1)=1,1,0),"")</f>
        <v/>
      </c>
      <c r="T9780" s="38" t="str">
        <f aca="false">IF(N9780="","",N9780+ROW()/10000000)</f>
        <v/>
      </c>
      <c r="U9780" s="0" t="str">
        <f aca="false">IF(G9780=1,IF(B9780="",1,0),"")</f>
        <v/>
      </c>
    </row>
    <row r="9781" customFormat="false" ht="15" hidden="false" customHeight="false" outlineLevel="0" collapsed="false">
      <c r="A9781" s="35"/>
      <c r="B9781" s="35"/>
      <c r="G9781" s="0" t="str">
        <f aca="false">IF(A9781="","",IF(AND(A9781&gt;=Debut,A9781&lt;Fin),1,0))</f>
        <v/>
      </c>
      <c r="H9781" s="0" t="str">
        <f aca="false">IF(G9781=1,INT(ROUND((A9781-Debut)*86400,0)/600),"")</f>
        <v/>
      </c>
      <c r="I9781" s="0" t="str">
        <f aca="false">IF(G9781=1,INT(ROUND((A9781-Debut)*86400,0)/3600),"")</f>
        <v/>
      </c>
      <c r="J9781" s="0" t="str">
        <f aca="false">IF(OR(A9781="",B9781=""),"",ROUND((B9781-A9781)*86400,0))</f>
        <v/>
      </c>
      <c r="K9781" s="37" t="str">
        <f aca="false">IF(G9781=1,IF(COUNTIFS($C:$C,C9781,$G:$G,1,$A:$A,"&gt;="&amp;(A9781-FenetreInterm/86400),$A:$A,"&lt;="&amp;A9781)&gt;=NbInterm,1,0),"")</f>
        <v/>
      </c>
      <c r="L9781" s="37" t="str">
        <f aca="false">IF(G9781=1,IF(B9781="",0,IF(J9781&lt;SeuilFugitive,1,0)),"")</f>
        <v/>
      </c>
      <c r="M9781" s="37" t="str">
        <f aca="false">IF(G9781=1,IF(B9781="",IF((Fin-A9781)*24&gt;SeuilFigee,1,0),IF(J9781&gt;SeuilFigee*3600,1,0)),"")</f>
        <v/>
      </c>
      <c r="N9781" s="0" t="str">
        <f aca="false">IF(G9781=1,IF(COUNTIF(H$2:H9781,H9781)=1,COUNTIF($H:$H,H9781),""),"")</f>
        <v/>
      </c>
      <c r="O9781" s="0" t="str">
        <f aca="false">IF(G9781=1,IF(COUNTIF(I$2:I9781,I9781)=1,COUNTIF($I:$I,I9781),""),"")</f>
        <v/>
      </c>
      <c r="P9781" s="38" t="str">
        <f aca="false">IF(G9781=1,IF(COUNTIFS(C$2:C9781,C9781,G$2:G9781,1)=1,COUNTIFS($C:$C,C9781,$G:$G,1)+ROW()/10000000,""),"")</f>
        <v/>
      </c>
      <c r="Q9781" s="0" t="str">
        <f aca="false">IF(K9781=1,IF(COUNTIFS(C$2:C9781,C9781,K$2:K9781,1)=1,1,0),"")</f>
        <v/>
      </c>
      <c r="R9781" s="0" t="str">
        <f aca="false">IF(M9781=1,IF(COUNTIFS(C$2:C9781,C9781,M$2:M9781,1)=1,1,0),"")</f>
        <v/>
      </c>
      <c r="S9781" s="0" t="str">
        <f aca="false">IF(L9781=1,IF(COUNTIFS(C$2:C9781,C9781,L$2:L9781,1)=1,1,0),"")</f>
        <v/>
      </c>
      <c r="T9781" s="38" t="str">
        <f aca="false">IF(N9781="","",N9781+ROW()/10000000)</f>
        <v/>
      </c>
      <c r="U9781" s="0" t="str">
        <f aca="false">IF(G9781=1,IF(B9781="",1,0),"")</f>
        <v/>
      </c>
    </row>
    <row r="9782" customFormat="false" ht="15" hidden="false" customHeight="false" outlineLevel="0" collapsed="false">
      <c r="A9782" s="35"/>
      <c r="B9782" s="35"/>
      <c r="G9782" s="0" t="str">
        <f aca="false">IF(A9782="","",IF(AND(A9782&gt;=Debut,A9782&lt;Fin),1,0))</f>
        <v/>
      </c>
      <c r="H9782" s="0" t="str">
        <f aca="false">IF(G9782=1,INT(ROUND((A9782-Debut)*86400,0)/600),"")</f>
        <v/>
      </c>
      <c r="I9782" s="0" t="str">
        <f aca="false">IF(G9782=1,INT(ROUND((A9782-Debut)*86400,0)/3600),"")</f>
        <v/>
      </c>
      <c r="J9782" s="0" t="str">
        <f aca="false">IF(OR(A9782="",B9782=""),"",ROUND((B9782-A9782)*86400,0))</f>
        <v/>
      </c>
      <c r="K9782" s="37" t="str">
        <f aca="false">IF(G9782=1,IF(COUNTIFS($C:$C,C9782,$G:$G,1,$A:$A,"&gt;="&amp;(A9782-FenetreInterm/86400),$A:$A,"&lt;="&amp;A9782)&gt;=NbInterm,1,0),"")</f>
        <v/>
      </c>
      <c r="L9782" s="37" t="str">
        <f aca="false">IF(G9782=1,IF(B9782="",0,IF(J9782&lt;SeuilFugitive,1,0)),"")</f>
        <v/>
      </c>
      <c r="M9782" s="37" t="str">
        <f aca="false">IF(G9782=1,IF(B9782="",IF((Fin-A9782)*24&gt;SeuilFigee,1,0),IF(J9782&gt;SeuilFigee*3600,1,0)),"")</f>
        <v/>
      </c>
      <c r="N9782" s="0" t="str">
        <f aca="false">IF(G9782=1,IF(COUNTIF(H$2:H9782,H9782)=1,COUNTIF($H:$H,H9782),""),"")</f>
        <v/>
      </c>
      <c r="O9782" s="0" t="str">
        <f aca="false">IF(G9782=1,IF(COUNTIF(I$2:I9782,I9782)=1,COUNTIF($I:$I,I9782),""),"")</f>
        <v/>
      </c>
      <c r="P9782" s="38" t="str">
        <f aca="false">IF(G9782=1,IF(COUNTIFS(C$2:C9782,C9782,G$2:G9782,1)=1,COUNTIFS($C:$C,C9782,$G:$G,1)+ROW()/10000000,""),"")</f>
        <v/>
      </c>
      <c r="Q9782" s="0" t="str">
        <f aca="false">IF(K9782=1,IF(COUNTIFS(C$2:C9782,C9782,K$2:K9782,1)=1,1,0),"")</f>
        <v/>
      </c>
      <c r="R9782" s="0" t="str">
        <f aca="false">IF(M9782=1,IF(COUNTIFS(C$2:C9782,C9782,M$2:M9782,1)=1,1,0),"")</f>
        <v/>
      </c>
      <c r="S9782" s="0" t="str">
        <f aca="false">IF(L9782=1,IF(COUNTIFS(C$2:C9782,C9782,L$2:L9782,1)=1,1,0),"")</f>
        <v/>
      </c>
      <c r="T9782" s="38" t="str">
        <f aca="false">IF(N9782="","",N9782+ROW()/10000000)</f>
        <v/>
      </c>
      <c r="U9782" s="0" t="str">
        <f aca="false">IF(G9782=1,IF(B9782="",1,0),"")</f>
        <v/>
      </c>
    </row>
    <row r="9783" customFormat="false" ht="15" hidden="false" customHeight="false" outlineLevel="0" collapsed="false">
      <c r="A9783" s="35"/>
      <c r="B9783" s="35"/>
      <c r="G9783" s="0" t="str">
        <f aca="false">IF(A9783="","",IF(AND(A9783&gt;=Debut,A9783&lt;Fin),1,0))</f>
        <v/>
      </c>
      <c r="H9783" s="0" t="str">
        <f aca="false">IF(G9783=1,INT(ROUND((A9783-Debut)*86400,0)/600),"")</f>
        <v/>
      </c>
      <c r="I9783" s="0" t="str">
        <f aca="false">IF(G9783=1,INT(ROUND((A9783-Debut)*86400,0)/3600),"")</f>
        <v/>
      </c>
      <c r="J9783" s="0" t="str">
        <f aca="false">IF(OR(A9783="",B9783=""),"",ROUND((B9783-A9783)*86400,0))</f>
        <v/>
      </c>
      <c r="K9783" s="37" t="str">
        <f aca="false">IF(G9783=1,IF(COUNTIFS($C:$C,C9783,$G:$G,1,$A:$A,"&gt;="&amp;(A9783-FenetreInterm/86400),$A:$A,"&lt;="&amp;A9783)&gt;=NbInterm,1,0),"")</f>
        <v/>
      </c>
      <c r="L9783" s="37" t="str">
        <f aca="false">IF(G9783=1,IF(B9783="",0,IF(J9783&lt;SeuilFugitive,1,0)),"")</f>
        <v/>
      </c>
      <c r="M9783" s="37" t="str">
        <f aca="false">IF(G9783=1,IF(B9783="",IF((Fin-A9783)*24&gt;SeuilFigee,1,0),IF(J9783&gt;SeuilFigee*3600,1,0)),"")</f>
        <v/>
      </c>
      <c r="N9783" s="0" t="str">
        <f aca="false">IF(G9783=1,IF(COUNTIF(H$2:H9783,H9783)=1,COUNTIF($H:$H,H9783),""),"")</f>
        <v/>
      </c>
      <c r="O9783" s="0" t="str">
        <f aca="false">IF(G9783=1,IF(COUNTIF(I$2:I9783,I9783)=1,COUNTIF($I:$I,I9783),""),"")</f>
        <v/>
      </c>
      <c r="P9783" s="38" t="str">
        <f aca="false">IF(G9783=1,IF(COUNTIFS(C$2:C9783,C9783,G$2:G9783,1)=1,COUNTIFS($C:$C,C9783,$G:$G,1)+ROW()/10000000,""),"")</f>
        <v/>
      </c>
      <c r="Q9783" s="0" t="str">
        <f aca="false">IF(K9783=1,IF(COUNTIFS(C$2:C9783,C9783,K$2:K9783,1)=1,1,0),"")</f>
        <v/>
      </c>
      <c r="R9783" s="0" t="str">
        <f aca="false">IF(M9783=1,IF(COUNTIFS(C$2:C9783,C9783,M$2:M9783,1)=1,1,0),"")</f>
        <v/>
      </c>
      <c r="S9783" s="0" t="str">
        <f aca="false">IF(L9783=1,IF(COUNTIFS(C$2:C9783,C9783,L$2:L9783,1)=1,1,0),"")</f>
        <v/>
      </c>
      <c r="T9783" s="38" t="str">
        <f aca="false">IF(N9783="","",N9783+ROW()/10000000)</f>
        <v/>
      </c>
      <c r="U9783" s="0" t="str">
        <f aca="false">IF(G9783=1,IF(B9783="",1,0),"")</f>
        <v/>
      </c>
    </row>
    <row r="9784" customFormat="false" ht="15" hidden="false" customHeight="false" outlineLevel="0" collapsed="false">
      <c r="A9784" s="35"/>
      <c r="B9784" s="35"/>
      <c r="G9784" s="0" t="str">
        <f aca="false">IF(A9784="","",IF(AND(A9784&gt;=Debut,A9784&lt;Fin),1,0))</f>
        <v/>
      </c>
      <c r="H9784" s="0" t="str">
        <f aca="false">IF(G9784=1,INT(ROUND((A9784-Debut)*86400,0)/600),"")</f>
        <v/>
      </c>
      <c r="I9784" s="0" t="str">
        <f aca="false">IF(G9784=1,INT(ROUND((A9784-Debut)*86400,0)/3600),"")</f>
        <v/>
      </c>
      <c r="J9784" s="0" t="str">
        <f aca="false">IF(OR(A9784="",B9784=""),"",ROUND((B9784-A9784)*86400,0))</f>
        <v/>
      </c>
      <c r="K9784" s="37" t="str">
        <f aca="false">IF(G9784=1,IF(COUNTIFS($C:$C,C9784,$G:$G,1,$A:$A,"&gt;="&amp;(A9784-FenetreInterm/86400),$A:$A,"&lt;="&amp;A9784)&gt;=NbInterm,1,0),"")</f>
        <v/>
      </c>
      <c r="L9784" s="37" t="str">
        <f aca="false">IF(G9784=1,IF(B9784="",0,IF(J9784&lt;SeuilFugitive,1,0)),"")</f>
        <v/>
      </c>
      <c r="M9784" s="37" t="str">
        <f aca="false">IF(G9784=1,IF(B9784="",IF((Fin-A9784)*24&gt;SeuilFigee,1,0),IF(J9784&gt;SeuilFigee*3600,1,0)),"")</f>
        <v/>
      </c>
      <c r="N9784" s="0" t="str">
        <f aca="false">IF(G9784=1,IF(COUNTIF(H$2:H9784,H9784)=1,COUNTIF($H:$H,H9784),""),"")</f>
        <v/>
      </c>
      <c r="O9784" s="0" t="str">
        <f aca="false">IF(G9784=1,IF(COUNTIF(I$2:I9784,I9784)=1,COUNTIF($I:$I,I9784),""),"")</f>
        <v/>
      </c>
      <c r="P9784" s="38" t="str">
        <f aca="false">IF(G9784=1,IF(COUNTIFS(C$2:C9784,C9784,G$2:G9784,1)=1,COUNTIFS($C:$C,C9784,$G:$G,1)+ROW()/10000000,""),"")</f>
        <v/>
      </c>
      <c r="Q9784" s="0" t="str">
        <f aca="false">IF(K9784=1,IF(COUNTIFS(C$2:C9784,C9784,K$2:K9784,1)=1,1,0),"")</f>
        <v/>
      </c>
      <c r="R9784" s="0" t="str">
        <f aca="false">IF(M9784=1,IF(COUNTIFS(C$2:C9784,C9784,M$2:M9784,1)=1,1,0),"")</f>
        <v/>
      </c>
      <c r="S9784" s="0" t="str">
        <f aca="false">IF(L9784=1,IF(COUNTIFS(C$2:C9784,C9784,L$2:L9784,1)=1,1,0),"")</f>
        <v/>
      </c>
      <c r="T9784" s="38" t="str">
        <f aca="false">IF(N9784="","",N9784+ROW()/10000000)</f>
        <v/>
      </c>
      <c r="U9784" s="0" t="str">
        <f aca="false">IF(G9784=1,IF(B9784="",1,0),"")</f>
        <v/>
      </c>
    </row>
    <row r="9785" customFormat="false" ht="15" hidden="false" customHeight="false" outlineLevel="0" collapsed="false">
      <c r="A9785" s="35"/>
      <c r="B9785" s="35"/>
      <c r="G9785" s="0" t="str">
        <f aca="false">IF(A9785="","",IF(AND(A9785&gt;=Debut,A9785&lt;Fin),1,0))</f>
        <v/>
      </c>
      <c r="H9785" s="0" t="str">
        <f aca="false">IF(G9785=1,INT(ROUND((A9785-Debut)*86400,0)/600),"")</f>
        <v/>
      </c>
      <c r="I9785" s="0" t="str">
        <f aca="false">IF(G9785=1,INT(ROUND((A9785-Debut)*86400,0)/3600),"")</f>
        <v/>
      </c>
      <c r="J9785" s="0" t="str">
        <f aca="false">IF(OR(A9785="",B9785=""),"",ROUND((B9785-A9785)*86400,0))</f>
        <v/>
      </c>
      <c r="K9785" s="37" t="str">
        <f aca="false">IF(G9785=1,IF(COUNTIFS($C:$C,C9785,$G:$G,1,$A:$A,"&gt;="&amp;(A9785-FenetreInterm/86400),$A:$A,"&lt;="&amp;A9785)&gt;=NbInterm,1,0),"")</f>
        <v/>
      </c>
      <c r="L9785" s="37" t="str">
        <f aca="false">IF(G9785=1,IF(B9785="",0,IF(J9785&lt;SeuilFugitive,1,0)),"")</f>
        <v/>
      </c>
      <c r="M9785" s="37" t="str">
        <f aca="false">IF(G9785=1,IF(B9785="",IF((Fin-A9785)*24&gt;SeuilFigee,1,0),IF(J9785&gt;SeuilFigee*3600,1,0)),"")</f>
        <v/>
      </c>
      <c r="N9785" s="0" t="str">
        <f aca="false">IF(G9785=1,IF(COUNTIF(H$2:H9785,H9785)=1,COUNTIF($H:$H,H9785),""),"")</f>
        <v/>
      </c>
      <c r="O9785" s="0" t="str">
        <f aca="false">IF(G9785=1,IF(COUNTIF(I$2:I9785,I9785)=1,COUNTIF($I:$I,I9785),""),"")</f>
        <v/>
      </c>
      <c r="P9785" s="38" t="str">
        <f aca="false">IF(G9785=1,IF(COUNTIFS(C$2:C9785,C9785,G$2:G9785,1)=1,COUNTIFS($C:$C,C9785,$G:$G,1)+ROW()/10000000,""),"")</f>
        <v/>
      </c>
      <c r="Q9785" s="0" t="str">
        <f aca="false">IF(K9785=1,IF(COUNTIFS(C$2:C9785,C9785,K$2:K9785,1)=1,1,0),"")</f>
        <v/>
      </c>
      <c r="R9785" s="0" t="str">
        <f aca="false">IF(M9785=1,IF(COUNTIFS(C$2:C9785,C9785,M$2:M9785,1)=1,1,0),"")</f>
        <v/>
      </c>
      <c r="S9785" s="0" t="str">
        <f aca="false">IF(L9785=1,IF(COUNTIFS(C$2:C9785,C9785,L$2:L9785,1)=1,1,0),"")</f>
        <v/>
      </c>
      <c r="T9785" s="38" t="str">
        <f aca="false">IF(N9785="","",N9785+ROW()/10000000)</f>
        <v/>
      </c>
      <c r="U9785" s="0" t="str">
        <f aca="false">IF(G9785=1,IF(B9785="",1,0),"")</f>
        <v/>
      </c>
    </row>
    <row r="9786" customFormat="false" ht="15" hidden="false" customHeight="false" outlineLevel="0" collapsed="false">
      <c r="A9786" s="35"/>
      <c r="B9786" s="35"/>
      <c r="G9786" s="0" t="str">
        <f aca="false">IF(A9786="","",IF(AND(A9786&gt;=Debut,A9786&lt;Fin),1,0))</f>
        <v/>
      </c>
      <c r="H9786" s="0" t="str">
        <f aca="false">IF(G9786=1,INT(ROUND((A9786-Debut)*86400,0)/600),"")</f>
        <v/>
      </c>
      <c r="I9786" s="0" t="str">
        <f aca="false">IF(G9786=1,INT(ROUND((A9786-Debut)*86400,0)/3600),"")</f>
        <v/>
      </c>
      <c r="J9786" s="0" t="str">
        <f aca="false">IF(OR(A9786="",B9786=""),"",ROUND((B9786-A9786)*86400,0))</f>
        <v/>
      </c>
      <c r="K9786" s="37" t="str">
        <f aca="false">IF(G9786=1,IF(COUNTIFS($C:$C,C9786,$G:$G,1,$A:$A,"&gt;="&amp;(A9786-FenetreInterm/86400),$A:$A,"&lt;="&amp;A9786)&gt;=NbInterm,1,0),"")</f>
        <v/>
      </c>
      <c r="L9786" s="37" t="str">
        <f aca="false">IF(G9786=1,IF(B9786="",0,IF(J9786&lt;SeuilFugitive,1,0)),"")</f>
        <v/>
      </c>
      <c r="M9786" s="37" t="str">
        <f aca="false">IF(G9786=1,IF(B9786="",IF((Fin-A9786)*24&gt;SeuilFigee,1,0),IF(J9786&gt;SeuilFigee*3600,1,0)),"")</f>
        <v/>
      </c>
      <c r="N9786" s="0" t="str">
        <f aca="false">IF(G9786=1,IF(COUNTIF(H$2:H9786,H9786)=1,COUNTIF($H:$H,H9786),""),"")</f>
        <v/>
      </c>
      <c r="O9786" s="0" t="str">
        <f aca="false">IF(G9786=1,IF(COUNTIF(I$2:I9786,I9786)=1,COUNTIF($I:$I,I9786),""),"")</f>
        <v/>
      </c>
      <c r="P9786" s="38" t="str">
        <f aca="false">IF(G9786=1,IF(COUNTIFS(C$2:C9786,C9786,G$2:G9786,1)=1,COUNTIFS($C:$C,C9786,$G:$G,1)+ROW()/10000000,""),"")</f>
        <v/>
      </c>
      <c r="Q9786" s="0" t="str">
        <f aca="false">IF(K9786=1,IF(COUNTIFS(C$2:C9786,C9786,K$2:K9786,1)=1,1,0),"")</f>
        <v/>
      </c>
      <c r="R9786" s="0" t="str">
        <f aca="false">IF(M9786=1,IF(COUNTIFS(C$2:C9786,C9786,M$2:M9786,1)=1,1,0),"")</f>
        <v/>
      </c>
      <c r="S9786" s="0" t="str">
        <f aca="false">IF(L9786=1,IF(COUNTIFS(C$2:C9786,C9786,L$2:L9786,1)=1,1,0),"")</f>
        <v/>
      </c>
      <c r="T9786" s="38" t="str">
        <f aca="false">IF(N9786="","",N9786+ROW()/10000000)</f>
        <v/>
      </c>
      <c r="U9786" s="0" t="str">
        <f aca="false">IF(G9786=1,IF(B9786="",1,0),"")</f>
        <v/>
      </c>
    </row>
    <row r="9787" customFormat="false" ht="15" hidden="false" customHeight="false" outlineLevel="0" collapsed="false">
      <c r="A9787" s="35"/>
      <c r="B9787" s="35"/>
      <c r="G9787" s="0" t="str">
        <f aca="false">IF(A9787="","",IF(AND(A9787&gt;=Debut,A9787&lt;Fin),1,0))</f>
        <v/>
      </c>
      <c r="H9787" s="0" t="str">
        <f aca="false">IF(G9787=1,INT(ROUND((A9787-Debut)*86400,0)/600),"")</f>
        <v/>
      </c>
      <c r="I9787" s="0" t="str">
        <f aca="false">IF(G9787=1,INT(ROUND((A9787-Debut)*86400,0)/3600),"")</f>
        <v/>
      </c>
      <c r="J9787" s="0" t="str">
        <f aca="false">IF(OR(A9787="",B9787=""),"",ROUND((B9787-A9787)*86400,0))</f>
        <v/>
      </c>
      <c r="K9787" s="37" t="str">
        <f aca="false">IF(G9787=1,IF(COUNTIFS($C:$C,C9787,$G:$G,1,$A:$A,"&gt;="&amp;(A9787-FenetreInterm/86400),$A:$A,"&lt;="&amp;A9787)&gt;=NbInterm,1,0),"")</f>
        <v/>
      </c>
      <c r="L9787" s="37" t="str">
        <f aca="false">IF(G9787=1,IF(B9787="",0,IF(J9787&lt;SeuilFugitive,1,0)),"")</f>
        <v/>
      </c>
      <c r="M9787" s="37" t="str">
        <f aca="false">IF(G9787=1,IF(B9787="",IF((Fin-A9787)*24&gt;SeuilFigee,1,0),IF(J9787&gt;SeuilFigee*3600,1,0)),"")</f>
        <v/>
      </c>
      <c r="N9787" s="0" t="str">
        <f aca="false">IF(G9787=1,IF(COUNTIF(H$2:H9787,H9787)=1,COUNTIF($H:$H,H9787),""),"")</f>
        <v/>
      </c>
      <c r="O9787" s="0" t="str">
        <f aca="false">IF(G9787=1,IF(COUNTIF(I$2:I9787,I9787)=1,COUNTIF($I:$I,I9787),""),"")</f>
        <v/>
      </c>
      <c r="P9787" s="38" t="str">
        <f aca="false">IF(G9787=1,IF(COUNTIFS(C$2:C9787,C9787,G$2:G9787,1)=1,COUNTIFS($C:$C,C9787,$G:$G,1)+ROW()/10000000,""),"")</f>
        <v/>
      </c>
      <c r="Q9787" s="0" t="str">
        <f aca="false">IF(K9787=1,IF(COUNTIFS(C$2:C9787,C9787,K$2:K9787,1)=1,1,0),"")</f>
        <v/>
      </c>
      <c r="R9787" s="0" t="str">
        <f aca="false">IF(M9787=1,IF(COUNTIFS(C$2:C9787,C9787,M$2:M9787,1)=1,1,0),"")</f>
        <v/>
      </c>
      <c r="S9787" s="0" t="str">
        <f aca="false">IF(L9787=1,IF(COUNTIFS(C$2:C9787,C9787,L$2:L9787,1)=1,1,0),"")</f>
        <v/>
      </c>
      <c r="T9787" s="38" t="str">
        <f aca="false">IF(N9787="","",N9787+ROW()/10000000)</f>
        <v/>
      </c>
      <c r="U9787" s="0" t="str">
        <f aca="false">IF(G9787=1,IF(B9787="",1,0),"")</f>
        <v/>
      </c>
    </row>
    <row r="9788" customFormat="false" ht="15" hidden="false" customHeight="false" outlineLevel="0" collapsed="false">
      <c r="A9788" s="35"/>
      <c r="B9788" s="35"/>
      <c r="G9788" s="0" t="str">
        <f aca="false">IF(A9788="","",IF(AND(A9788&gt;=Debut,A9788&lt;Fin),1,0))</f>
        <v/>
      </c>
      <c r="H9788" s="0" t="str">
        <f aca="false">IF(G9788=1,INT(ROUND((A9788-Debut)*86400,0)/600),"")</f>
        <v/>
      </c>
      <c r="I9788" s="0" t="str">
        <f aca="false">IF(G9788=1,INT(ROUND((A9788-Debut)*86400,0)/3600),"")</f>
        <v/>
      </c>
      <c r="J9788" s="0" t="str">
        <f aca="false">IF(OR(A9788="",B9788=""),"",ROUND((B9788-A9788)*86400,0))</f>
        <v/>
      </c>
      <c r="K9788" s="37" t="str">
        <f aca="false">IF(G9788=1,IF(COUNTIFS($C:$C,C9788,$G:$G,1,$A:$A,"&gt;="&amp;(A9788-FenetreInterm/86400),$A:$A,"&lt;="&amp;A9788)&gt;=NbInterm,1,0),"")</f>
        <v/>
      </c>
      <c r="L9788" s="37" t="str">
        <f aca="false">IF(G9788=1,IF(B9788="",0,IF(J9788&lt;SeuilFugitive,1,0)),"")</f>
        <v/>
      </c>
      <c r="M9788" s="37" t="str">
        <f aca="false">IF(G9788=1,IF(B9788="",IF((Fin-A9788)*24&gt;SeuilFigee,1,0),IF(J9788&gt;SeuilFigee*3600,1,0)),"")</f>
        <v/>
      </c>
      <c r="N9788" s="0" t="str">
        <f aca="false">IF(G9788=1,IF(COUNTIF(H$2:H9788,H9788)=1,COUNTIF($H:$H,H9788),""),"")</f>
        <v/>
      </c>
      <c r="O9788" s="0" t="str">
        <f aca="false">IF(G9788=1,IF(COUNTIF(I$2:I9788,I9788)=1,COUNTIF($I:$I,I9788),""),"")</f>
        <v/>
      </c>
      <c r="P9788" s="38" t="str">
        <f aca="false">IF(G9788=1,IF(COUNTIFS(C$2:C9788,C9788,G$2:G9788,1)=1,COUNTIFS($C:$C,C9788,$G:$G,1)+ROW()/10000000,""),"")</f>
        <v/>
      </c>
      <c r="Q9788" s="0" t="str">
        <f aca="false">IF(K9788=1,IF(COUNTIFS(C$2:C9788,C9788,K$2:K9788,1)=1,1,0),"")</f>
        <v/>
      </c>
      <c r="R9788" s="0" t="str">
        <f aca="false">IF(M9788=1,IF(COUNTIFS(C$2:C9788,C9788,M$2:M9788,1)=1,1,0),"")</f>
        <v/>
      </c>
      <c r="S9788" s="0" t="str">
        <f aca="false">IF(L9788=1,IF(COUNTIFS(C$2:C9788,C9788,L$2:L9788,1)=1,1,0),"")</f>
        <v/>
      </c>
      <c r="T9788" s="38" t="str">
        <f aca="false">IF(N9788="","",N9788+ROW()/10000000)</f>
        <v/>
      </c>
      <c r="U9788" s="0" t="str">
        <f aca="false">IF(G9788=1,IF(B9788="",1,0),"")</f>
        <v/>
      </c>
    </row>
    <row r="9789" customFormat="false" ht="15" hidden="false" customHeight="false" outlineLevel="0" collapsed="false">
      <c r="A9789" s="35"/>
      <c r="B9789" s="35"/>
      <c r="G9789" s="0" t="str">
        <f aca="false">IF(A9789="","",IF(AND(A9789&gt;=Debut,A9789&lt;Fin),1,0))</f>
        <v/>
      </c>
      <c r="H9789" s="0" t="str">
        <f aca="false">IF(G9789=1,INT(ROUND((A9789-Debut)*86400,0)/600),"")</f>
        <v/>
      </c>
      <c r="I9789" s="0" t="str">
        <f aca="false">IF(G9789=1,INT(ROUND((A9789-Debut)*86400,0)/3600),"")</f>
        <v/>
      </c>
      <c r="J9789" s="0" t="str">
        <f aca="false">IF(OR(A9789="",B9789=""),"",ROUND((B9789-A9789)*86400,0))</f>
        <v/>
      </c>
      <c r="K9789" s="37" t="str">
        <f aca="false">IF(G9789=1,IF(COUNTIFS($C:$C,C9789,$G:$G,1,$A:$A,"&gt;="&amp;(A9789-FenetreInterm/86400),$A:$A,"&lt;="&amp;A9789)&gt;=NbInterm,1,0),"")</f>
        <v/>
      </c>
      <c r="L9789" s="37" t="str">
        <f aca="false">IF(G9789=1,IF(B9789="",0,IF(J9789&lt;SeuilFugitive,1,0)),"")</f>
        <v/>
      </c>
      <c r="M9789" s="37" t="str">
        <f aca="false">IF(G9789=1,IF(B9789="",IF((Fin-A9789)*24&gt;SeuilFigee,1,0),IF(J9789&gt;SeuilFigee*3600,1,0)),"")</f>
        <v/>
      </c>
      <c r="N9789" s="0" t="str">
        <f aca="false">IF(G9789=1,IF(COUNTIF(H$2:H9789,H9789)=1,COUNTIF($H:$H,H9789),""),"")</f>
        <v/>
      </c>
      <c r="O9789" s="0" t="str">
        <f aca="false">IF(G9789=1,IF(COUNTIF(I$2:I9789,I9789)=1,COUNTIF($I:$I,I9789),""),"")</f>
        <v/>
      </c>
      <c r="P9789" s="38" t="str">
        <f aca="false">IF(G9789=1,IF(COUNTIFS(C$2:C9789,C9789,G$2:G9789,1)=1,COUNTIFS($C:$C,C9789,$G:$G,1)+ROW()/10000000,""),"")</f>
        <v/>
      </c>
      <c r="Q9789" s="0" t="str">
        <f aca="false">IF(K9789=1,IF(COUNTIFS(C$2:C9789,C9789,K$2:K9789,1)=1,1,0),"")</f>
        <v/>
      </c>
      <c r="R9789" s="0" t="str">
        <f aca="false">IF(M9789=1,IF(COUNTIFS(C$2:C9789,C9789,M$2:M9789,1)=1,1,0),"")</f>
        <v/>
      </c>
      <c r="S9789" s="0" t="str">
        <f aca="false">IF(L9789=1,IF(COUNTIFS(C$2:C9789,C9789,L$2:L9789,1)=1,1,0),"")</f>
        <v/>
      </c>
      <c r="T9789" s="38" t="str">
        <f aca="false">IF(N9789="","",N9789+ROW()/10000000)</f>
        <v/>
      </c>
      <c r="U9789" s="0" t="str">
        <f aca="false">IF(G9789=1,IF(B9789="",1,0),"")</f>
        <v/>
      </c>
    </row>
    <row r="9790" customFormat="false" ht="15" hidden="false" customHeight="false" outlineLevel="0" collapsed="false">
      <c r="A9790" s="35"/>
      <c r="B9790" s="35"/>
      <c r="G9790" s="0" t="str">
        <f aca="false">IF(A9790="","",IF(AND(A9790&gt;=Debut,A9790&lt;Fin),1,0))</f>
        <v/>
      </c>
      <c r="H9790" s="0" t="str">
        <f aca="false">IF(G9790=1,INT(ROUND((A9790-Debut)*86400,0)/600),"")</f>
        <v/>
      </c>
      <c r="I9790" s="0" t="str">
        <f aca="false">IF(G9790=1,INT(ROUND((A9790-Debut)*86400,0)/3600),"")</f>
        <v/>
      </c>
      <c r="J9790" s="0" t="str">
        <f aca="false">IF(OR(A9790="",B9790=""),"",ROUND((B9790-A9790)*86400,0))</f>
        <v/>
      </c>
      <c r="K9790" s="37" t="str">
        <f aca="false">IF(G9790=1,IF(COUNTIFS($C:$C,C9790,$G:$G,1,$A:$A,"&gt;="&amp;(A9790-FenetreInterm/86400),$A:$A,"&lt;="&amp;A9790)&gt;=NbInterm,1,0),"")</f>
        <v/>
      </c>
      <c r="L9790" s="37" t="str">
        <f aca="false">IF(G9790=1,IF(B9790="",0,IF(J9790&lt;SeuilFugitive,1,0)),"")</f>
        <v/>
      </c>
      <c r="M9790" s="37" t="str">
        <f aca="false">IF(G9790=1,IF(B9790="",IF((Fin-A9790)*24&gt;SeuilFigee,1,0),IF(J9790&gt;SeuilFigee*3600,1,0)),"")</f>
        <v/>
      </c>
      <c r="N9790" s="0" t="str">
        <f aca="false">IF(G9790=1,IF(COUNTIF(H$2:H9790,H9790)=1,COUNTIF($H:$H,H9790),""),"")</f>
        <v/>
      </c>
      <c r="O9790" s="0" t="str">
        <f aca="false">IF(G9790=1,IF(COUNTIF(I$2:I9790,I9790)=1,COUNTIF($I:$I,I9790),""),"")</f>
        <v/>
      </c>
      <c r="P9790" s="38" t="str">
        <f aca="false">IF(G9790=1,IF(COUNTIFS(C$2:C9790,C9790,G$2:G9790,1)=1,COUNTIFS($C:$C,C9790,$G:$G,1)+ROW()/10000000,""),"")</f>
        <v/>
      </c>
      <c r="Q9790" s="0" t="str">
        <f aca="false">IF(K9790=1,IF(COUNTIFS(C$2:C9790,C9790,K$2:K9790,1)=1,1,0),"")</f>
        <v/>
      </c>
      <c r="R9790" s="0" t="str">
        <f aca="false">IF(M9790=1,IF(COUNTIFS(C$2:C9790,C9790,M$2:M9790,1)=1,1,0),"")</f>
        <v/>
      </c>
      <c r="S9790" s="0" t="str">
        <f aca="false">IF(L9790=1,IF(COUNTIFS(C$2:C9790,C9790,L$2:L9790,1)=1,1,0),"")</f>
        <v/>
      </c>
      <c r="T9790" s="38" t="str">
        <f aca="false">IF(N9790="","",N9790+ROW()/10000000)</f>
        <v/>
      </c>
      <c r="U9790" s="0" t="str">
        <f aca="false">IF(G9790=1,IF(B9790="",1,0),"")</f>
        <v/>
      </c>
    </row>
    <row r="9791" customFormat="false" ht="15" hidden="false" customHeight="false" outlineLevel="0" collapsed="false">
      <c r="A9791" s="35"/>
      <c r="B9791" s="35"/>
      <c r="G9791" s="0" t="str">
        <f aca="false">IF(A9791="","",IF(AND(A9791&gt;=Debut,A9791&lt;Fin),1,0))</f>
        <v/>
      </c>
      <c r="H9791" s="0" t="str">
        <f aca="false">IF(G9791=1,INT(ROUND((A9791-Debut)*86400,0)/600),"")</f>
        <v/>
      </c>
      <c r="I9791" s="0" t="str">
        <f aca="false">IF(G9791=1,INT(ROUND((A9791-Debut)*86400,0)/3600),"")</f>
        <v/>
      </c>
      <c r="J9791" s="0" t="str">
        <f aca="false">IF(OR(A9791="",B9791=""),"",ROUND((B9791-A9791)*86400,0))</f>
        <v/>
      </c>
      <c r="K9791" s="37" t="str">
        <f aca="false">IF(G9791=1,IF(COUNTIFS($C:$C,C9791,$G:$G,1,$A:$A,"&gt;="&amp;(A9791-FenetreInterm/86400),$A:$A,"&lt;="&amp;A9791)&gt;=NbInterm,1,0),"")</f>
        <v/>
      </c>
      <c r="L9791" s="37" t="str">
        <f aca="false">IF(G9791=1,IF(B9791="",0,IF(J9791&lt;SeuilFugitive,1,0)),"")</f>
        <v/>
      </c>
      <c r="M9791" s="37" t="str">
        <f aca="false">IF(G9791=1,IF(B9791="",IF((Fin-A9791)*24&gt;SeuilFigee,1,0),IF(J9791&gt;SeuilFigee*3600,1,0)),"")</f>
        <v/>
      </c>
      <c r="N9791" s="0" t="str">
        <f aca="false">IF(G9791=1,IF(COUNTIF(H$2:H9791,H9791)=1,COUNTIF($H:$H,H9791),""),"")</f>
        <v/>
      </c>
      <c r="O9791" s="0" t="str">
        <f aca="false">IF(G9791=1,IF(COUNTIF(I$2:I9791,I9791)=1,COUNTIF($I:$I,I9791),""),"")</f>
        <v/>
      </c>
      <c r="P9791" s="38" t="str">
        <f aca="false">IF(G9791=1,IF(COUNTIFS(C$2:C9791,C9791,G$2:G9791,1)=1,COUNTIFS($C:$C,C9791,$G:$G,1)+ROW()/10000000,""),"")</f>
        <v/>
      </c>
      <c r="Q9791" s="0" t="str">
        <f aca="false">IF(K9791=1,IF(COUNTIFS(C$2:C9791,C9791,K$2:K9791,1)=1,1,0),"")</f>
        <v/>
      </c>
      <c r="R9791" s="0" t="str">
        <f aca="false">IF(M9791=1,IF(COUNTIFS(C$2:C9791,C9791,M$2:M9791,1)=1,1,0),"")</f>
        <v/>
      </c>
      <c r="S9791" s="0" t="str">
        <f aca="false">IF(L9791=1,IF(COUNTIFS(C$2:C9791,C9791,L$2:L9791,1)=1,1,0),"")</f>
        <v/>
      </c>
      <c r="T9791" s="38" t="str">
        <f aca="false">IF(N9791="","",N9791+ROW()/10000000)</f>
        <v/>
      </c>
      <c r="U9791" s="0" t="str">
        <f aca="false">IF(G9791=1,IF(B9791="",1,0),"")</f>
        <v/>
      </c>
    </row>
    <row r="9792" customFormat="false" ht="15" hidden="false" customHeight="false" outlineLevel="0" collapsed="false">
      <c r="A9792" s="35"/>
      <c r="B9792" s="35"/>
      <c r="G9792" s="0" t="str">
        <f aca="false">IF(A9792="","",IF(AND(A9792&gt;=Debut,A9792&lt;Fin),1,0))</f>
        <v/>
      </c>
      <c r="H9792" s="0" t="str">
        <f aca="false">IF(G9792=1,INT(ROUND((A9792-Debut)*86400,0)/600),"")</f>
        <v/>
      </c>
      <c r="I9792" s="0" t="str">
        <f aca="false">IF(G9792=1,INT(ROUND((A9792-Debut)*86400,0)/3600),"")</f>
        <v/>
      </c>
      <c r="J9792" s="0" t="str">
        <f aca="false">IF(OR(A9792="",B9792=""),"",ROUND((B9792-A9792)*86400,0))</f>
        <v/>
      </c>
      <c r="K9792" s="37" t="str">
        <f aca="false">IF(G9792=1,IF(COUNTIFS($C:$C,C9792,$G:$G,1,$A:$A,"&gt;="&amp;(A9792-FenetreInterm/86400),$A:$A,"&lt;="&amp;A9792)&gt;=NbInterm,1,0),"")</f>
        <v/>
      </c>
      <c r="L9792" s="37" t="str">
        <f aca="false">IF(G9792=1,IF(B9792="",0,IF(J9792&lt;SeuilFugitive,1,0)),"")</f>
        <v/>
      </c>
      <c r="M9792" s="37" t="str">
        <f aca="false">IF(G9792=1,IF(B9792="",IF((Fin-A9792)*24&gt;SeuilFigee,1,0),IF(J9792&gt;SeuilFigee*3600,1,0)),"")</f>
        <v/>
      </c>
      <c r="N9792" s="0" t="str">
        <f aca="false">IF(G9792=1,IF(COUNTIF(H$2:H9792,H9792)=1,COUNTIF($H:$H,H9792),""),"")</f>
        <v/>
      </c>
      <c r="O9792" s="0" t="str">
        <f aca="false">IF(G9792=1,IF(COUNTIF(I$2:I9792,I9792)=1,COUNTIF($I:$I,I9792),""),"")</f>
        <v/>
      </c>
      <c r="P9792" s="38" t="str">
        <f aca="false">IF(G9792=1,IF(COUNTIFS(C$2:C9792,C9792,G$2:G9792,1)=1,COUNTIFS($C:$C,C9792,$G:$G,1)+ROW()/10000000,""),"")</f>
        <v/>
      </c>
      <c r="Q9792" s="0" t="str">
        <f aca="false">IF(K9792=1,IF(COUNTIFS(C$2:C9792,C9792,K$2:K9792,1)=1,1,0),"")</f>
        <v/>
      </c>
      <c r="R9792" s="0" t="str">
        <f aca="false">IF(M9792=1,IF(COUNTIFS(C$2:C9792,C9792,M$2:M9792,1)=1,1,0),"")</f>
        <v/>
      </c>
      <c r="S9792" s="0" t="str">
        <f aca="false">IF(L9792=1,IF(COUNTIFS(C$2:C9792,C9792,L$2:L9792,1)=1,1,0),"")</f>
        <v/>
      </c>
      <c r="T9792" s="38" t="str">
        <f aca="false">IF(N9792="","",N9792+ROW()/10000000)</f>
        <v/>
      </c>
      <c r="U9792" s="0" t="str">
        <f aca="false">IF(G9792=1,IF(B9792="",1,0),"")</f>
        <v/>
      </c>
    </row>
    <row r="9793" customFormat="false" ht="15" hidden="false" customHeight="false" outlineLevel="0" collapsed="false">
      <c r="A9793" s="35"/>
      <c r="B9793" s="35"/>
      <c r="G9793" s="0" t="str">
        <f aca="false">IF(A9793="","",IF(AND(A9793&gt;=Debut,A9793&lt;Fin),1,0))</f>
        <v/>
      </c>
      <c r="H9793" s="0" t="str">
        <f aca="false">IF(G9793=1,INT(ROUND((A9793-Debut)*86400,0)/600),"")</f>
        <v/>
      </c>
      <c r="I9793" s="0" t="str">
        <f aca="false">IF(G9793=1,INT(ROUND((A9793-Debut)*86400,0)/3600),"")</f>
        <v/>
      </c>
      <c r="J9793" s="0" t="str">
        <f aca="false">IF(OR(A9793="",B9793=""),"",ROUND((B9793-A9793)*86400,0))</f>
        <v/>
      </c>
      <c r="K9793" s="37" t="str">
        <f aca="false">IF(G9793=1,IF(COUNTIFS($C:$C,C9793,$G:$G,1,$A:$A,"&gt;="&amp;(A9793-FenetreInterm/86400),$A:$A,"&lt;="&amp;A9793)&gt;=NbInterm,1,0),"")</f>
        <v/>
      </c>
      <c r="L9793" s="37" t="str">
        <f aca="false">IF(G9793=1,IF(B9793="",0,IF(J9793&lt;SeuilFugitive,1,0)),"")</f>
        <v/>
      </c>
      <c r="M9793" s="37" t="str">
        <f aca="false">IF(G9793=1,IF(B9793="",IF((Fin-A9793)*24&gt;SeuilFigee,1,0),IF(J9793&gt;SeuilFigee*3600,1,0)),"")</f>
        <v/>
      </c>
      <c r="N9793" s="0" t="str">
        <f aca="false">IF(G9793=1,IF(COUNTIF(H$2:H9793,H9793)=1,COUNTIF($H:$H,H9793),""),"")</f>
        <v/>
      </c>
      <c r="O9793" s="0" t="str">
        <f aca="false">IF(G9793=1,IF(COUNTIF(I$2:I9793,I9793)=1,COUNTIF($I:$I,I9793),""),"")</f>
        <v/>
      </c>
      <c r="P9793" s="38" t="str">
        <f aca="false">IF(G9793=1,IF(COUNTIFS(C$2:C9793,C9793,G$2:G9793,1)=1,COUNTIFS($C:$C,C9793,$G:$G,1)+ROW()/10000000,""),"")</f>
        <v/>
      </c>
      <c r="Q9793" s="0" t="str">
        <f aca="false">IF(K9793=1,IF(COUNTIFS(C$2:C9793,C9793,K$2:K9793,1)=1,1,0),"")</f>
        <v/>
      </c>
      <c r="R9793" s="0" t="str">
        <f aca="false">IF(M9793=1,IF(COUNTIFS(C$2:C9793,C9793,M$2:M9793,1)=1,1,0),"")</f>
        <v/>
      </c>
      <c r="S9793" s="0" t="str">
        <f aca="false">IF(L9793=1,IF(COUNTIFS(C$2:C9793,C9793,L$2:L9793,1)=1,1,0),"")</f>
        <v/>
      </c>
      <c r="T9793" s="38" t="str">
        <f aca="false">IF(N9793="","",N9793+ROW()/10000000)</f>
        <v/>
      </c>
      <c r="U9793" s="0" t="str">
        <f aca="false">IF(G9793=1,IF(B9793="",1,0),"")</f>
        <v/>
      </c>
    </row>
    <row r="9794" customFormat="false" ht="15" hidden="false" customHeight="false" outlineLevel="0" collapsed="false">
      <c r="A9794" s="35"/>
      <c r="B9794" s="35"/>
      <c r="G9794" s="0" t="str">
        <f aca="false">IF(A9794="","",IF(AND(A9794&gt;=Debut,A9794&lt;Fin),1,0))</f>
        <v/>
      </c>
      <c r="H9794" s="0" t="str">
        <f aca="false">IF(G9794=1,INT(ROUND((A9794-Debut)*86400,0)/600),"")</f>
        <v/>
      </c>
      <c r="I9794" s="0" t="str">
        <f aca="false">IF(G9794=1,INT(ROUND((A9794-Debut)*86400,0)/3600),"")</f>
        <v/>
      </c>
      <c r="J9794" s="0" t="str">
        <f aca="false">IF(OR(A9794="",B9794=""),"",ROUND((B9794-A9794)*86400,0))</f>
        <v/>
      </c>
      <c r="K9794" s="37" t="str">
        <f aca="false">IF(G9794=1,IF(COUNTIFS($C:$C,C9794,$G:$G,1,$A:$A,"&gt;="&amp;(A9794-FenetreInterm/86400),$A:$A,"&lt;="&amp;A9794)&gt;=NbInterm,1,0),"")</f>
        <v/>
      </c>
      <c r="L9794" s="37" t="str">
        <f aca="false">IF(G9794=1,IF(B9794="",0,IF(J9794&lt;SeuilFugitive,1,0)),"")</f>
        <v/>
      </c>
      <c r="M9794" s="37" t="str">
        <f aca="false">IF(G9794=1,IF(B9794="",IF((Fin-A9794)*24&gt;SeuilFigee,1,0),IF(J9794&gt;SeuilFigee*3600,1,0)),"")</f>
        <v/>
      </c>
      <c r="N9794" s="0" t="str">
        <f aca="false">IF(G9794=1,IF(COUNTIF(H$2:H9794,H9794)=1,COUNTIF($H:$H,H9794),""),"")</f>
        <v/>
      </c>
      <c r="O9794" s="0" t="str">
        <f aca="false">IF(G9794=1,IF(COUNTIF(I$2:I9794,I9794)=1,COUNTIF($I:$I,I9794),""),"")</f>
        <v/>
      </c>
      <c r="P9794" s="38" t="str">
        <f aca="false">IF(G9794=1,IF(COUNTIFS(C$2:C9794,C9794,G$2:G9794,1)=1,COUNTIFS($C:$C,C9794,$G:$G,1)+ROW()/10000000,""),"")</f>
        <v/>
      </c>
      <c r="Q9794" s="0" t="str">
        <f aca="false">IF(K9794=1,IF(COUNTIFS(C$2:C9794,C9794,K$2:K9794,1)=1,1,0),"")</f>
        <v/>
      </c>
      <c r="R9794" s="0" t="str">
        <f aca="false">IF(M9794=1,IF(COUNTIFS(C$2:C9794,C9794,M$2:M9794,1)=1,1,0),"")</f>
        <v/>
      </c>
      <c r="S9794" s="0" t="str">
        <f aca="false">IF(L9794=1,IF(COUNTIFS(C$2:C9794,C9794,L$2:L9794,1)=1,1,0),"")</f>
        <v/>
      </c>
      <c r="T9794" s="38" t="str">
        <f aca="false">IF(N9794="","",N9794+ROW()/10000000)</f>
        <v/>
      </c>
      <c r="U9794" s="0" t="str">
        <f aca="false">IF(G9794=1,IF(B9794="",1,0),"")</f>
        <v/>
      </c>
    </row>
    <row r="9795" customFormat="false" ht="15" hidden="false" customHeight="false" outlineLevel="0" collapsed="false">
      <c r="A9795" s="35"/>
      <c r="B9795" s="35"/>
      <c r="G9795" s="0" t="str">
        <f aca="false">IF(A9795="","",IF(AND(A9795&gt;=Debut,A9795&lt;Fin),1,0))</f>
        <v/>
      </c>
      <c r="H9795" s="0" t="str">
        <f aca="false">IF(G9795=1,INT(ROUND((A9795-Debut)*86400,0)/600),"")</f>
        <v/>
      </c>
      <c r="I9795" s="0" t="str">
        <f aca="false">IF(G9795=1,INT(ROUND((A9795-Debut)*86400,0)/3600),"")</f>
        <v/>
      </c>
      <c r="J9795" s="0" t="str">
        <f aca="false">IF(OR(A9795="",B9795=""),"",ROUND((B9795-A9795)*86400,0))</f>
        <v/>
      </c>
      <c r="K9795" s="37" t="str">
        <f aca="false">IF(G9795=1,IF(COUNTIFS($C:$C,C9795,$G:$G,1,$A:$A,"&gt;="&amp;(A9795-FenetreInterm/86400),$A:$A,"&lt;="&amp;A9795)&gt;=NbInterm,1,0),"")</f>
        <v/>
      </c>
      <c r="L9795" s="37" t="str">
        <f aca="false">IF(G9795=1,IF(B9795="",0,IF(J9795&lt;SeuilFugitive,1,0)),"")</f>
        <v/>
      </c>
      <c r="M9795" s="37" t="str">
        <f aca="false">IF(G9795=1,IF(B9795="",IF((Fin-A9795)*24&gt;SeuilFigee,1,0),IF(J9795&gt;SeuilFigee*3600,1,0)),"")</f>
        <v/>
      </c>
      <c r="N9795" s="0" t="str">
        <f aca="false">IF(G9795=1,IF(COUNTIF(H$2:H9795,H9795)=1,COUNTIF($H:$H,H9795),""),"")</f>
        <v/>
      </c>
      <c r="O9795" s="0" t="str">
        <f aca="false">IF(G9795=1,IF(COUNTIF(I$2:I9795,I9795)=1,COUNTIF($I:$I,I9795),""),"")</f>
        <v/>
      </c>
      <c r="P9795" s="38" t="str">
        <f aca="false">IF(G9795=1,IF(COUNTIFS(C$2:C9795,C9795,G$2:G9795,1)=1,COUNTIFS($C:$C,C9795,$G:$G,1)+ROW()/10000000,""),"")</f>
        <v/>
      </c>
      <c r="Q9795" s="0" t="str">
        <f aca="false">IF(K9795=1,IF(COUNTIFS(C$2:C9795,C9795,K$2:K9795,1)=1,1,0),"")</f>
        <v/>
      </c>
      <c r="R9795" s="0" t="str">
        <f aca="false">IF(M9795=1,IF(COUNTIFS(C$2:C9795,C9795,M$2:M9795,1)=1,1,0),"")</f>
        <v/>
      </c>
      <c r="S9795" s="0" t="str">
        <f aca="false">IF(L9795=1,IF(COUNTIFS(C$2:C9795,C9795,L$2:L9795,1)=1,1,0),"")</f>
        <v/>
      </c>
      <c r="T9795" s="38" t="str">
        <f aca="false">IF(N9795="","",N9795+ROW()/10000000)</f>
        <v/>
      </c>
      <c r="U9795" s="0" t="str">
        <f aca="false">IF(G9795=1,IF(B9795="",1,0),"")</f>
        <v/>
      </c>
    </row>
    <row r="9796" customFormat="false" ht="15" hidden="false" customHeight="false" outlineLevel="0" collapsed="false">
      <c r="A9796" s="35"/>
      <c r="B9796" s="35"/>
      <c r="G9796" s="0" t="str">
        <f aca="false">IF(A9796="","",IF(AND(A9796&gt;=Debut,A9796&lt;Fin),1,0))</f>
        <v/>
      </c>
      <c r="H9796" s="0" t="str">
        <f aca="false">IF(G9796=1,INT(ROUND((A9796-Debut)*86400,0)/600),"")</f>
        <v/>
      </c>
      <c r="I9796" s="0" t="str">
        <f aca="false">IF(G9796=1,INT(ROUND((A9796-Debut)*86400,0)/3600),"")</f>
        <v/>
      </c>
      <c r="J9796" s="0" t="str">
        <f aca="false">IF(OR(A9796="",B9796=""),"",ROUND((B9796-A9796)*86400,0))</f>
        <v/>
      </c>
      <c r="K9796" s="37" t="str">
        <f aca="false">IF(G9796=1,IF(COUNTIFS($C:$C,C9796,$G:$G,1,$A:$A,"&gt;="&amp;(A9796-FenetreInterm/86400),$A:$A,"&lt;="&amp;A9796)&gt;=NbInterm,1,0),"")</f>
        <v/>
      </c>
      <c r="L9796" s="37" t="str">
        <f aca="false">IF(G9796=1,IF(B9796="",0,IF(J9796&lt;SeuilFugitive,1,0)),"")</f>
        <v/>
      </c>
      <c r="M9796" s="37" t="str">
        <f aca="false">IF(G9796=1,IF(B9796="",IF((Fin-A9796)*24&gt;SeuilFigee,1,0),IF(J9796&gt;SeuilFigee*3600,1,0)),"")</f>
        <v/>
      </c>
      <c r="N9796" s="0" t="str">
        <f aca="false">IF(G9796=1,IF(COUNTIF(H$2:H9796,H9796)=1,COUNTIF($H:$H,H9796),""),"")</f>
        <v/>
      </c>
      <c r="O9796" s="0" t="str">
        <f aca="false">IF(G9796=1,IF(COUNTIF(I$2:I9796,I9796)=1,COUNTIF($I:$I,I9796),""),"")</f>
        <v/>
      </c>
      <c r="P9796" s="38" t="str">
        <f aca="false">IF(G9796=1,IF(COUNTIFS(C$2:C9796,C9796,G$2:G9796,1)=1,COUNTIFS($C:$C,C9796,$G:$G,1)+ROW()/10000000,""),"")</f>
        <v/>
      </c>
      <c r="Q9796" s="0" t="str">
        <f aca="false">IF(K9796=1,IF(COUNTIFS(C$2:C9796,C9796,K$2:K9796,1)=1,1,0),"")</f>
        <v/>
      </c>
      <c r="R9796" s="0" t="str">
        <f aca="false">IF(M9796=1,IF(COUNTIFS(C$2:C9796,C9796,M$2:M9796,1)=1,1,0),"")</f>
        <v/>
      </c>
      <c r="S9796" s="0" t="str">
        <f aca="false">IF(L9796=1,IF(COUNTIFS(C$2:C9796,C9796,L$2:L9796,1)=1,1,0),"")</f>
        <v/>
      </c>
      <c r="T9796" s="38" t="str">
        <f aca="false">IF(N9796="","",N9796+ROW()/10000000)</f>
        <v/>
      </c>
      <c r="U9796" s="0" t="str">
        <f aca="false">IF(G9796=1,IF(B9796="",1,0),"")</f>
        <v/>
      </c>
    </row>
    <row r="9797" customFormat="false" ht="15" hidden="false" customHeight="false" outlineLevel="0" collapsed="false">
      <c r="A9797" s="35"/>
      <c r="B9797" s="35"/>
      <c r="G9797" s="0" t="str">
        <f aca="false">IF(A9797="","",IF(AND(A9797&gt;=Debut,A9797&lt;Fin),1,0))</f>
        <v/>
      </c>
      <c r="H9797" s="0" t="str">
        <f aca="false">IF(G9797=1,INT(ROUND((A9797-Debut)*86400,0)/600),"")</f>
        <v/>
      </c>
      <c r="I9797" s="0" t="str">
        <f aca="false">IF(G9797=1,INT(ROUND((A9797-Debut)*86400,0)/3600),"")</f>
        <v/>
      </c>
      <c r="J9797" s="0" t="str">
        <f aca="false">IF(OR(A9797="",B9797=""),"",ROUND((B9797-A9797)*86400,0))</f>
        <v/>
      </c>
      <c r="K9797" s="37" t="str">
        <f aca="false">IF(G9797=1,IF(COUNTIFS($C:$C,C9797,$G:$G,1,$A:$A,"&gt;="&amp;(A9797-FenetreInterm/86400),$A:$A,"&lt;="&amp;A9797)&gt;=NbInterm,1,0),"")</f>
        <v/>
      </c>
      <c r="L9797" s="37" t="str">
        <f aca="false">IF(G9797=1,IF(B9797="",0,IF(J9797&lt;SeuilFugitive,1,0)),"")</f>
        <v/>
      </c>
      <c r="M9797" s="37" t="str">
        <f aca="false">IF(G9797=1,IF(B9797="",IF((Fin-A9797)*24&gt;SeuilFigee,1,0),IF(J9797&gt;SeuilFigee*3600,1,0)),"")</f>
        <v/>
      </c>
      <c r="N9797" s="0" t="str">
        <f aca="false">IF(G9797=1,IF(COUNTIF(H$2:H9797,H9797)=1,COUNTIF($H:$H,H9797),""),"")</f>
        <v/>
      </c>
      <c r="O9797" s="0" t="str">
        <f aca="false">IF(G9797=1,IF(COUNTIF(I$2:I9797,I9797)=1,COUNTIF($I:$I,I9797),""),"")</f>
        <v/>
      </c>
      <c r="P9797" s="38" t="str">
        <f aca="false">IF(G9797=1,IF(COUNTIFS(C$2:C9797,C9797,G$2:G9797,1)=1,COUNTIFS($C:$C,C9797,$G:$G,1)+ROW()/10000000,""),"")</f>
        <v/>
      </c>
      <c r="Q9797" s="0" t="str">
        <f aca="false">IF(K9797=1,IF(COUNTIFS(C$2:C9797,C9797,K$2:K9797,1)=1,1,0),"")</f>
        <v/>
      </c>
      <c r="R9797" s="0" t="str">
        <f aca="false">IF(M9797=1,IF(COUNTIFS(C$2:C9797,C9797,M$2:M9797,1)=1,1,0),"")</f>
        <v/>
      </c>
      <c r="S9797" s="0" t="str">
        <f aca="false">IF(L9797=1,IF(COUNTIFS(C$2:C9797,C9797,L$2:L9797,1)=1,1,0),"")</f>
        <v/>
      </c>
      <c r="T9797" s="38" t="str">
        <f aca="false">IF(N9797="","",N9797+ROW()/10000000)</f>
        <v/>
      </c>
      <c r="U9797" s="0" t="str">
        <f aca="false">IF(G9797=1,IF(B9797="",1,0),"")</f>
        <v/>
      </c>
    </row>
    <row r="9798" customFormat="false" ht="15" hidden="false" customHeight="false" outlineLevel="0" collapsed="false">
      <c r="A9798" s="35"/>
      <c r="B9798" s="35"/>
      <c r="G9798" s="0" t="str">
        <f aca="false">IF(A9798="","",IF(AND(A9798&gt;=Debut,A9798&lt;Fin),1,0))</f>
        <v/>
      </c>
      <c r="H9798" s="0" t="str">
        <f aca="false">IF(G9798=1,INT(ROUND((A9798-Debut)*86400,0)/600),"")</f>
        <v/>
      </c>
      <c r="I9798" s="0" t="str">
        <f aca="false">IF(G9798=1,INT(ROUND((A9798-Debut)*86400,0)/3600),"")</f>
        <v/>
      </c>
      <c r="J9798" s="0" t="str">
        <f aca="false">IF(OR(A9798="",B9798=""),"",ROUND((B9798-A9798)*86400,0))</f>
        <v/>
      </c>
      <c r="K9798" s="37" t="str">
        <f aca="false">IF(G9798=1,IF(COUNTIFS($C:$C,C9798,$G:$G,1,$A:$A,"&gt;="&amp;(A9798-FenetreInterm/86400),$A:$A,"&lt;="&amp;A9798)&gt;=NbInterm,1,0),"")</f>
        <v/>
      </c>
      <c r="L9798" s="37" t="str">
        <f aca="false">IF(G9798=1,IF(B9798="",0,IF(J9798&lt;SeuilFugitive,1,0)),"")</f>
        <v/>
      </c>
      <c r="M9798" s="37" t="str">
        <f aca="false">IF(G9798=1,IF(B9798="",IF((Fin-A9798)*24&gt;SeuilFigee,1,0),IF(J9798&gt;SeuilFigee*3600,1,0)),"")</f>
        <v/>
      </c>
      <c r="N9798" s="0" t="str">
        <f aca="false">IF(G9798=1,IF(COUNTIF(H$2:H9798,H9798)=1,COUNTIF($H:$H,H9798),""),"")</f>
        <v/>
      </c>
      <c r="O9798" s="0" t="str">
        <f aca="false">IF(G9798=1,IF(COUNTIF(I$2:I9798,I9798)=1,COUNTIF($I:$I,I9798),""),"")</f>
        <v/>
      </c>
      <c r="P9798" s="38" t="str">
        <f aca="false">IF(G9798=1,IF(COUNTIFS(C$2:C9798,C9798,G$2:G9798,1)=1,COUNTIFS($C:$C,C9798,$G:$G,1)+ROW()/10000000,""),"")</f>
        <v/>
      </c>
      <c r="Q9798" s="0" t="str">
        <f aca="false">IF(K9798=1,IF(COUNTIFS(C$2:C9798,C9798,K$2:K9798,1)=1,1,0),"")</f>
        <v/>
      </c>
      <c r="R9798" s="0" t="str">
        <f aca="false">IF(M9798=1,IF(COUNTIFS(C$2:C9798,C9798,M$2:M9798,1)=1,1,0),"")</f>
        <v/>
      </c>
      <c r="S9798" s="0" t="str">
        <f aca="false">IF(L9798=1,IF(COUNTIFS(C$2:C9798,C9798,L$2:L9798,1)=1,1,0),"")</f>
        <v/>
      </c>
      <c r="T9798" s="38" t="str">
        <f aca="false">IF(N9798="","",N9798+ROW()/10000000)</f>
        <v/>
      </c>
      <c r="U9798" s="0" t="str">
        <f aca="false">IF(G9798=1,IF(B9798="",1,0),"")</f>
        <v/>
      </c>
    </row>
    <row r="9799" customFormat="false" ht="15" hidden="false" customHeight="false" outlineLevel="0" collapsed="false">
      <c r="A9799" s="35"/>
      <c r="B9799" s="35"/>
      <c r="G9799" s="0" t="str">
        <f aca="false">IF(A9799="","",IF(AND(A9799&gt;=Debut,A9799&lt;Fin),1,0))</f>
        <v/>
      </c>
      <c r="H9799" s="0" t="str">
        <f aca="false">IF(G9799=1,INT(ROUND((A9799-Debut)*86400,0)/600),"")</f>
        <v/>
      </c>
      <c r="I9799" s="0" t="str">
        <f aca="false">IF(G9799=1,INT(ROUND((A9799-Debut)*86400,0)/3600),"")</f>
        <v/>
      </c>
      <c r="J9799" s="0" t="str">
        <f aca="false">IF(OR(A9799="",B9799=""),"",ROUND((B9799-A9799)*86400,0))</f>
        <v/>
      </c>
      <c r="K9799" s="37" t="str">
        <f aca="false">IF(G9799=1,IF(COUNTIFS($C:$C,C9799,$G:$G,1,$A:$A,"&gt;="&amp;(A9799-FenetreInterm/86400),$A:$A,"&lt;="&amp;A9799)&gt;=NbInterm,1,0),"")</f>
        <v/>
      </c>
      <c r="L9799" s="37" t="str">
        <f aca="false">IF(G9799=1,IF(B9799="",0,IF(J9799&lt;SeuilFugitive,1,0)),"")</f>
        <v/>
      </c>
      <c r="M9799" s="37" t="str">
        <f aca="false">IF(G9799=1,IF(B9799="",IF((Fin-A9799)*24&gt;SeuilFigee,1,0),IF(J9799&gt;SeuilFigee*3600,1,0)),"")</f>
        <v/>
      </c>
      <c r="N9799" s="0" t="str">
        <f aca="false">IF(G9799=1,IF(COUNTIF(H$2:H9799,H9799)=1,COUNTIF($H:$H,H9799),""),"")</f>
        <v/>
      </c>
      <c r="O9799" s="0" t="str">
        <f aca="false">IF(G9799=1,IF(COUNTIF(I$2:I9799,I9799)=1,COUNTIF($I:$I,I9799),""),"")</f>
        <v/>
      </c>
      <c r="P9799" s="38" t="str">
        <f aca="false">IF(G9799=1,IF(COUNTIFS(C$2:C9799,C9799,G$2:G9799,1)=1,COUNTIFS($C:$C,C9799,$G:$G,1)+ROW()/10000000,""),"")</f>
        <v/>
      </c>
      <c r="Q9799" s="0" t="str">
        <f aca="false">IF(K9799=1,IF(COUNTIFS(C$2:C9799,C9799,K$2:K9799,1)=1,1,0),"")</f>
        <v/>
      </c>
      <c r="R9799" s="0" t="str">
        <f aca="false">IF(M9799=1,IF(COUNTIFS(C$2:C9799,C9799,M$2:M9799,1)=1,1,0),"")</f>
        <v/>
      </c>
      <c r="S9799" s="0" t="str">
        <f aca="false">IF(L9799=1,IF(COUNTIFS(C$2:C9799,C9799,L$2:L9799,1)=1,1,0),"")</f>
        <v/>
      </c>
      <c r="T9799" s="38" t="str">
        <f aca="false">IF(N9799="","",N9799+ROW()/10000000)</f>
        <v/>
      </c>
      <c r="U9799" s="0" t="str">
        <f aca="false">IF(G9799=1,IF(B9799="",1,0),"")</f>
        <v/>
      </c>
    </row>
    <row r="9800" customFormat="false" ht="15" hidden="false" customHeight="false" outlineLevel="0" collapsed="false">
      <c r="A9800" s="35"/>
      <c r="B9800" s="35"/>
      <c r="G9800" s="0" t="str">
        <f aca="false">IF(A9800="","",IF(AND(A9800&gt;=Debut,A9800&lt;Fin),1,0))</f>
        <v/>
      </c>
      <c r="H9800" s="0" t="str">
        <f aca="false">IF(G9800=1,INT(ROUND((A9800-Debut)*86400,0)/600),"")</f>
        <v/>
      </c>
      <c r="I9800" s="0" t="str">
        <f aca="false">IF(G9800=1,INT(ROUND((A9800-Debut)*86400,0)/3600),"")</f>
        <v/>
      </c>
      <c r="J9800" s="0" t="str">
        <f aca="false">IF(OR(A9800="",B9800=""),"",ROUND((B9800-A9800)*86400,0))</f>
        <v/>
      </c>
      <c r="K9800" s="37" t="str">
        <f aca="false">IF(G9800=1,IF(COUNTIFS($C:$C,C9800,$G:$G,1,$A:$A,"&gt;="&amp;(A9800-FenetreInterm/86400),$A:$A,"&lt;="&amp;A9800)&gt;=NbInterm,1,0),"")</f>
        <v/>
      </c>
      <c r="L9800" s="37" t="str">
        <f aca="false">IF(G9800=1,IF(B9800="",0,IF(J9800&lt;SeuilFugitive,1,0)),"")</f>
        <v/>
      </c>
      <c r="M9800" s="37" t="str">
        <f aca="false">IF(G9800=1,IF(B9800="",IF((Fin-A9800)*24&gt;SeuilFigee,1,0),IF(J9800&gt;SeuilFigee*3600,1,0)),"")</f>
        <v/>
      </c>
      <c r="N9800" s="0" t="str">
        <f aca="false">IF(G9800=1,IF(COUNTIF(H$2:H9800,H9800)=1,COUNTIF($H:$H,H9800),""),"")</f>
        <v/>
      </c>
      <c r="O9800" s="0" t="str">
        <f aca="false">IF(G9800=1,IF(COUNTIF(I$2:I9800,I9800)=1,COUNTIF($I:$I,I9800),""),"")</f>
        <v/>
      </c>
      <c r="P9800" s="38" t="str">
        <f aca="false">IF(G9800=1,IF(COUNTIFS(C$2:C9800,C9800,G$2:G9800,1)=1,COUNTIFS($C:$C,C9800,$G:$G,1)+ROW()/10000000,""),"")</f>
        <v/>
      </c>
      <c r="Q9800" s="0" t="str">
        <f aca="false">IF(K9800=1,IF(COUNTIFS(C$2:C9800,C9800,K$2:K9800,1)=1,1,0),"")</f>
        <v/>
      </c>
      <c r="R9800" s="0" t="str">
        <f aca="false">IF(M9800=1,IF(COUNTIFS(C$2:C9800,C9800,M$2:M9800,1)=1,1,0),"")</f>
        <v/>
      </c>
      <c r="S9800" s="0" t="str">
        <f aca="false">IF(L9800=1,IF(COUNTIFS(C$2:C9800,C9800,L$2:L9800,1)=1,1,0),"")</f>
        <v/>
      </c>
      <c r="T9800" s="38" t="str">
        <f aca="false">IF(N9800="","",N9800+ROW()/10000000)</f>
        <v/>
      </c>
      <c r="U9800" s="0" t="str">
        <f aca="false">IF(G9800=1,IF(B9800="",1,0),"")</f>
        <v/>
      </c>
    </row>
    <row r="9801" customFormat="false" ht="15" hidden="false" customHeight="false" outlineLevel="0" collapsed="false">
      <c r="A9801" s="35"/>
      <c r="B9801" s="35"/>
      <c r="G9801" s="0" t="str">
        <f aca="false">IF(A9801="","",IF(AND(A9801&gt;=Debut,A9801&lt;Fin),1,0))</f>
        <v/>
      </c>
      <c r="H9801" s="0" t="str">
        <f aca="false">IF(G9801=1,INT(ROUND((A9801-Debut)*86400,0)/600),"")</f>
        <v/>
      </c>
      <c r="I9801" s="0" t="str">
        <f aca="false">IF(G9801=1,INT(ROUND((A9801-Debut)*86400,0)/3600),"")</f>
        <v/>
      </c>
      <c r="J9801" s="0" t="str">
        <f aca="false">IF(OR(A9801="",B9801=""),"",ROUND((B9801-A9801)*86400,0))</f>
        <v/>
      </c>
      <c r="K9801" s="37" t="str">
        <f aca="false">IF(G9801=1,IF(COUNTIFS($C:$C,C9801,$G:$G,1,$A:$A,"&gt;="&amp;(A9801-FenetreInterm/86400),$A:$A,"&lt;="&amp;A9801)&gt;=NbInterm,1,0),"")</f>
        <v/>
      </c>
      <c r="L9801" s="37" t="str">
        <f aca="false">IF(G9801=1,IF(B9801="",0,IF(J9801&lt;SeuilFugitive,1,0)),"")</f>
        <v/>
      </c>
      <c r="M9801" s="37" t="str">
        <f aca="false">IF(G9801=1,IF(B9801="",IF((Fin-A9801)*24&gt;SeuilFigee,1,0),IF(J9801&gt;SeuilFigee*3600,1,0)),"")</f>
        <v/>
      </c>
      <c r="N9801" s="0" t="str">
        <f aca="false">IF(G9801=1,IF(COUNTIF(H$2:H9801,H9801)=1,COUNTIF($H:$H,H9801),""),"")</f>
        <v/>
      </c>
      <c r="O9801" s="0" t="str">
        <f aca="false">IF(G9801=1,IF(COUNTIF(I$2:I9801,I9801)=1,COUNTIF($I:$I,I9801),""),"")</f>
        <v/>
      </c>
      <c r="P9801" s="38" t="str">
        <f aca="false">IF(G9801=1,IF(COUNTIFS(C$2:C9801,C9801,G$2:G9801,1)=1,COUNTIFS($C:$C,C9801,$G:$G,1)+ROW()/10000000,""),"")</f>
        <v/>
      </c>
      <c r="Q9801" s="0" t="str">
        <f aca="false">IF(K9801=1,IF(COUNTIFS(C$2:C9801,C9801,K$2:K9801,1)=1,1,0),"")</f>
        <v/>
      </c>
      <c r="R9801" s="0" t="str">
        <f aca="false">IF(M9801=1,IF(COUNTIFS(C$2:C9801,C9801,M$2:M9801,1)=1,1,0),"")</f>
        <v/>
      </c>
      <c r="S9801" s="0" t="str">
        <f aca="false">IF(L9801=1,IF(COUNTIFS(C$2:C9801,C9801,L$2:L9801,1)=1,1,0),"")</f>
        <v/>
      </c>
      <c r="T9801" s="38" t="str">
        <f aca="false">IF(N9801="","",N9801+ROW()/10000000)</f>
        <v/>
      </c>
      <c r="U9801" s="0" t="str">
        <f aca="false">IF(G9801=1,IF(B9801="",1,0),"")</f>
        <v/>
      </c>
    </row>
    <row r="9802" customFormat="false" ht="15" hidden="false" customHeight="false" outlineLevel="0" collapsed="false">
      <c r="A9802" s="35"/>
      <c r="B9802" s="35"/>
      <c r="G9802" s="0" t="str">
        <f aca="false">IF(A9802="","",IF(AND(A9802&gt;=Debut,A9802&lt;Fin),1,0))</f>
        <v/>
      </c>
      <c r="H9802" s="0" t="str">
        <f aca="false">IF(G9802=1,INT(ROUND((A9802-Debut)*86400,0)/600),"")</f>
        <v/>
      </c>
      <c r="I9802" s="0" t="str">
        <f aca="false">IF(G9802=1,INT(ROUND((A9802-Debut)*86400,0)/3600),"")</f>
        <v/>
      </c>
      <c r="J9802" s="0" t="str">
        <f aca="false">IF(OR(A9802="",B9802=""),"",ROUND((B9802-A9802)*86400,0))</f>
        <v/>
      </c>
      <c r="K9802" s="37" t="str">
        <f aca="false">IF(G9802=1,IF(COUNTIFS($C:$C,C9802,$G:$G,1,$A:$A,"&gt;="&amp;(A9802-FenetreInterm/86400),$A:$A,"&lt;="&amp;A9802)&gt;=NbInterm,1,0),"")</f>
        <v/>
      </c>
      <c r="L9802" s="37" t="str">
        <f aca="false">IF(G9802=1,IF(B9802="",0,IF(J9802&lt;SeuilFugitive,1,0)),"")</f>
        <v/>
      </c>
      <c r="M9802" s="37" t="str">
        <f aca="false">IF(G9802=1,IF(B9802="",IF((Fin-A9802)*24&gt;SeuilFigee,1,0),IF(J9802&gt;SeuilFigee*3600,1,0)),"")</f>
        <v/>
      </c>
      <c r="N9802" s="0" t="str">
        <f aca="false">IF(G9802=1,IF(COUNTIF(H$2:H9802,H9802)=1,COUNTIF($H:$H,H9802),""),"")</f>
        <v/>
      </c>
      <c r="O9802" s="0" t="str">
        <f aca="false">IF(G9802=1,IF(COUNTIF(I$2:I9802,I9802)=1,COUNTIF($I:$I,I9802),""),"")</f>
        <v/>
      </c>
      <c r="P9802" s="38" t="str">
        <f aca="false">IF(G9802=1,IF(COUNTIFS(C$2:C9802,C9802,G$2:G9802,1)=1,COUNTIFS($C:$C,C9802,$G:$G,1)+ROW()/10000000,""),"")</f>
        <v/>
      </c>
      <c r="Q9802" s="0" t="str">
        <f aca="false">IF(K9802=1,IF(COUNTIFS(C$2:C9802,C9802,K$2:K9802,1)=1,1,0),"")</f>
        <v/>
      </c>
      <c r="R9802" s="0" t="str">
        <f aca="false">IF(M9802=1,IF(COUNTIFS(C$2:C9802,C9802,M$2:M9802,1)=1,1,0),"")</f>
        <v/>
      </c>
      <c r="S9802" s="0" t="str">
        <f aca="false">IF(L9802=1,IF(COUNTIFS(C$2:C9802,C9802,L$2:L9802,1)=1,1,0),"")</f>
        <v/>
      </c>
      <c r="T9802" s="38" t="str">
        <f aca="false">IF(N9802="","",N9802+ROW()/10000000)</f>
        <v/>
      </c>
      <c r="U9802" s="0" t="str">
        <f aca="false">IF(G9802=1,IF(B9802="",1,0),"")</f>
        <v/>
      </c>
    </row>
    <row r="9803" customFormat="false" ht="15" hidden="false" customHeight="false" outlineLevel="0" collapsed="false">
      <c r="A9803" s="35"/>
      <c r="B9803" s="35"/>
      <c r="G9803" s="0" t="str">
        <f aca="false">IF(A9803="","",IF(AND(A9803&gt;=Debut,A9803&lt;Fin),1,0))</f>
        <v/>
      </c>
      <c r="H9803" s="0" t="str">
        <f aca="false">IF(G9803=1,INT(ROUND((A9803-Debut)*86400,0)/600),"")</f>
        <v/>
      </c>
      <c r="I9803" s="0" t="str">
        <f aca="false">IF(G9803=1,INT(ROUND((A9803-Debut)*86400,0)/3600),"")</f>
        <v/>
      </c>
      <c r="J9803" s="0" t="str">
        <f aca="false">IF(OR(A9803="",B9803=""),"",ROUND((B9803-A9803)*86400,0))</f>
        <v/>
      </c>
      <c r="K9803" s="37" t="str">
        <f aca="false">IF(G9803=1,IF(COUNTIFS($C:$C,C9803,$G:$G,1,$A:$A,"&gt;="&amp;(A9803-FenetreInterm/86400),$A:$A,"&lt;="&amp;A9803)&gt;=NbInterm,1,0),"")</f>
        <v/>
      </c>
      <c r="L9803" s="37" t="str">
        <f aca="false">IF(G9803=1,IF(B9803="",0,IF(J9803&lt;SeuilFugitive,1,0)),"")</f>
        <v/>
      </c>
      <c r="M9803" s="37" t="str">
        <f aca="false">IF(G9803=1,IF(B9803="",IF((Fin-A9803)*24&gt;SeuilFigee,1,0),IF(J9803&gt;SeuilFigee*3600,1,0)),"")</f>
        <v/>
      </c>
      <c r="N9803" s="0" t="str">
        <f aca="false">IF(G9803=1,IF(COUNTIF(H$2:H9803,H9803)=1,COUNTIF($H:$H,H9803),""),"")</f>
        <v/>
      </c>
      <c r="O9803" s="0" t="str">
        <f aca="false">IF(G9803=1,IF(COUNTIF(I$2:I9803,I9803)=1,COUNTIF($I:$I,I9803),""),"")</f>
        <v/>
      </c>
      <c r="P9803" s="38" t="str">
        <f aca="false">IF(G9803=1,IF(COUNTIFS(C$2:C9803,C9803,G$2:G9803,1)=1,COUNTIFS($C:$C,C9803,$G:$G,1)+ROW()/10000000,""),"")</f>
        <v/>
      </c>
      <c r="Q9803" s="0" t="str">
        <f aca="false">IF(K9803=1,IF(COUNTIFS(C$2:C9803,C9803,K$2:K9803,1)=1,1,0),"")</f>
        <v/>
      </c>
      <c r="R9803" s="0" t="str">
        <f aca="false">IF(M9803=1,IF(COUNTIFS(C$2:C9803,C9803,M$2:M9803,1)=1,1,0),"")</f>
        <v/>
      </c>
      <c r="S9803" s="0" t="str">
        <f aca="false">IF(L9803=1,IF(COUNTIFS(C$2:C9803,C9803,L$2:L9803,1)=1,1,0),"")</f>
        <v/>
      </c>
      <c r="T9803" s="38" t="str">
        <f aca="false">IF(N9803="","",N9803+ROW()/10000000)</f>
        <v/>
      </c>
      <c r="U9803" s="0" t="str">
        <f aca="false">IF(G9803=1,IF(B9803="",1,0),"")</f>
        <v/>
      </c>
    </row>
    <row r="9804" customFormat="false" ht="15" hidden="false" customHeight="false" outlineLevel="0" collapsed="false">
      <c r="A9804" s="35"/>
      <c r="B9804" s="35"/>
      <c r="G9804" s="0" t="str">
        <f aca="false">IF(A9804="","",IF(AND(A9804&gt;=Debut,A9804&lt;Fin),1,0))</f>
        <v/>
      </c>
      <c r="H9804" s="0" t="str">
        <f aca="false">IF(G9804=1,INT(ROUND((A9804-Debut)*86400,0)/600),"")</f>
        <v/>
      </c>
      <c r="I9804" s="0" t="str">
        <f aca="false">IF(G9804=1,INT(ROUND((A9804-Debut)*86400,0)/3600),"")</f>
        <v/>
      </c>
      <c r="J9804" s="0" t="str">
        <f aca="false">IF(OR(A9804="",B9804=""),"",ROUND((B9804-A9804)*86400,0))</f>
        <v/>
      </c>
      <c r="K9804" s="37" t="str">
        <f aca="false">IF(G9804=1,IF(COUNTIFS($C:$C,C9804,$G:$G,1,$A:$A,"&gt;="&amp;(A9804-FenetreInterm/86400),$A:$A,"&lt;="&amp;A9804)&gt;=NbInterm,1,0),"")</f>
        <v/>
      </c>
      <c r="L9804" s="37" t="str">
        <f aca="false">IF(G9804=1,IF(B9804="",0,IF(J9804&lt;SeuilFugitive,1,0)),"")</f>
        <v/>
      </c>
      <c r="M9804" s="37" t="str">
        <f aca="false">IF(G9804=1,IF(B9804="",IF((Fin-A9804)*24&gt;SeuilFigee,1,0),IF(J9804&gt;SeuilFigee*3600,1,0)),"")</f>
        <v/>
      </c>
      <c r="N9804" s="0" t="str">
        <f aca="false">IF(G9804=1,IF(COUNTIF(H$2:H9804,H9804)=1,COUNTIF($H:$H,H9804),""),"")</f>
        <v/>
      </c>
      <c r="O9804" s="0" t="str">
        <f aca="false">IF(G9804=1,IF(COUNTIF(I$2:I9804,I9804)=1,COUNTIF($I:$I,I9804),""),"")</f>
        <v/>
      </c>
      <c r="P9804" s="38" t="str">
        <f aca="false">IF(G9804=1,IF(COUNTIFS(C$2:C9804,C9804,G$2:G9804,1)=1,COUNTIFS($C:$C,C9804,$G:$G,1)+ROW()/10000000,""),"")</f>
        <v/>
      </c>
      <c r="Q9804" s="0" t="str">
        <f aca="false">IF(K9804=1,IF(COUNTIFS(C$2:C9804,C9804,K$2:K9804,1)=1,1,0),"")</f>
        <v/>
      </c>
      <c r="R9804" s="0" t="str">
        <f aca="false">IF(M9804=1,IF(COUNTIFS(C$2:C9804,C9804,M$2:M9804,1)=1,1,0),"")</f>
        <v/>
      </c>
      <c r="S9804" s="0" t="str">
        <f aca="false">IF(L9804=1,IF(COUNTIFS(C$2:C9804,C9804,L$2:L9804,1)=1,1,0),"")</f>
        <v/>
      </c>
      <c r="T9804" s="38" t="str">
        <f aca="false">IF(N9804="","",N9804+ROW()/10000000)</f>
        <v/>
      </c>
      <c r="U9804" s="0" t="str">
        <f aca="false">IF(G9804=1,IF(B9804="",1,0),"")</f>
        <v/>
      </c>
    </row>
    <row r="9805" customFormat="false" ht="15" hidden="false" customHeight="false" outlineLevel="0" collapsed="false">
      <c r="A9805" s="35"/>
      <c r="B9805" s="35"/>
      <c r="G9805" s="0" t="str">
        <f aca="false">IF(A9805="","",IF(AND(A9805&gt;=Debut,A9805&lt;Fin),1,0))</f>
        <v/>
      </c>
      <c r="H9805" s="0" t="str">
        <f aca="false">IF(G9805=1,INT(ROUND((A9805-Debut)*86400,0)/600),"")</f>
        <v/>
      </c>
      <c r="I9805" s="0" t="str">
        <f aca="false">IF(G9805=1,INT(ROUND((A9805-Debut)*86400,0)/3600),"")</f>
        <v/>
      </c>
      <c r="J9805" s="0" t="str">
        <f aca="false">IF(OR(A9805="",B9805=""),"",ROUND((B9805-A9805)*86400,0))</f>
        <v/>
      </c>
      <c r="K9805" s="37" t="str">
        <f aca="false">IF(G9805=1,IF(COUNTIFS($C:$C,C9805,$G:$G,1,$A:$A,"&gt;="&amp;(A9805-FenetreInterm/86400),$A:$A,"&lt;="&amp;A9805)&gt;=NbInterm,1,0),"")</f>
        <v/>
      </c>
      <c r="L9805" s="37" t="str">
        <f aca="false">IF(G9805=1,IF(B9805="",0,IF(J9805&lt;SeuilFugitive,1,0)),"")</f>
        <v/>
      </c>
      <c r="M9805" s="37" t="str">
        <f aca="false">IF(G9805=1,IF(B9805="",IF((Fin-A9805)*24&gt;SeuilFigee,1,0),IF(J9805&gt;SeuilFigee*3600,1,0)),"")</f>
        <v/>
      </c>
      <c r="N9805" s="0" t="str">
        <f aca="false">IF(G9805=1,IF(COUNTIF(H$2:H9805,H9805)=1,COUNTIF($H:$H,H9805),""),"")</f>
        <v/>
      </c>
      <c r="O9805" s="0" t="str">
        <f aca="false">IF(G9805=1,IF(COUNTIF(I$2:I9805,I9805)=1,COUNTIF($I:$I,I9805),""),"")</f>
        <v/>
      </c>
      <c r="P9805" s="38" t="str">
        <f aca="false">IF(G9805=1,IF(COUNTIFS(C$2:C9805,C9805,G$2:G9805,1)=1,COUNTIFS($C:$C,C9805,$G:$G,1)+ROW()/10000000,""),"")</f>
        <v/>
      </c>
      <c r="Q9805" s="0" t="str">
        <f aca="false">IF(K9805=1,IF(COUNTIFS(C$2:C9805,C9805,K$2:K9805,1)=1,1,0),"")</f>
        <v/>
      </c>
      <c r="R9805" s="0" t="str">
        <f aca="false">IF(M9805=1,IF(COUNTIFS(C$2:C9805,C9805,M$2:M9805,1)=1,1,0),"")</f>
        <v/>
      </c>
      <c r="S9805" s="0" t="str">
        <f aca="false">IF(L9805=1,IF(COUNTIFS(C$2:C9805,C9805,L$2:L9805,1)=1,1,0),"")</f>
        <v/>
      </c>
      <c r="T9805" s="38" t="str">
        <f aca="false">IF(N9805="","",N9805+ROW()/10000000)</f>
        <v/>
      </c>
      <c r="U9805" s="0" t="str">
        <f aca="false">IF(G9805=1,IF(B9805="",1,0),"")</f>
        <v/>
      </c>
    </row>
    <row r="9806" customFormat="false" ht="15" hidden="false" customHeight="false" outlineLevel="0" collapsed="false">
      <c r="A9806" s="35"/>
      <c r="B9806" s="35"/>
      <c r="G9806" s="0" t="str">
        <f aca="false">IF(A9806="","",IF(AND(A9806&gt;=Debut,A9806&lt;Fin),1,0))</f>
        <v/>
      </c>
      <c r="H9806" s="0" t="str">
        <f aca="false">IF(G9806=1,INT(ROUND((A9806-Debut)*86400,0)/600),"")</f>
        <v/>
      </c>
      <c r="I9806" s="0" t="str">
        <f aca="false">IF(G9806=1,INT(ROUND((A9806-Debut)*86400,0)/3600),"")</f>
        <v/>
      </c>
      <c r="J9806" s="0" t="str">
        <f aca="false">IF(OR(A9806="",B9806=""),"",ROUND((B9806-A9806)*86400,0))</f>
        <v/>
      </c>
      <c r="K9806" s="37" t="str">
        <f aca="false">IF(G9806=1,IF(COUNTIFS($C:$C,C9806,$G:$G,1,$A:$A,"&gt;="&amp;(A9806-FenetreInterm/86400),$A:$A,"&lt;="&amp;A9806)&gt;=NbInterm,1,0),"")</f>
        <v/>
      </c>
      <c r="L9806" s="37" t="str">
        <f aca="false">IF(G9806=1,IF(B9806="",0,IF(J9806&lt;SeuilFugitive,1,0)),"")</f>
        <v/>
      </c>
      <c r="M9806" s="37" t="str">
        <f aca="false">IF(G9806=1,IF(B9806="",IF((Fin-A9806)*24&gt;SeuilFigee,1,0),IF(J9806&gt;SeuilFigee*3600,1,0)),"")</f>
        <v/>
      </c>
      <c r="N9806" s="0" t="str">
        <f aca="false">IF(G9806=1,IF(COUNTIF(H$2:H9806,H9806)=1,COUNTIF($H:$H,H9806),""),"")</f>
        <v/>
      </c>
      <c r="O9806" s="0" t="str">
        <f aca="false">IF(G9806=1,IF(COUNTIF(I$2:I9806,I9806)=1,COUNTIF($I:$I,I9806),""),"")</f>
        <v/>
      </c>
      <c r="P9806" s="38" t="str">
        <f aca="false">IF(G9806=1,IF(COUNTIFS(C$2:C9806,C9806,G$2:G9806,1)=1,COUNTIFS($C:$C,C9806,$G:$G,1)+ROW()/10000000,""),"")</f>
        <v/>
      </c>
      <c r="Q9806" s="0" t="str">
        <f aca="false">IF(K9806=1,IF(COUNTIFS(C$2:C9806,C9806,K$2:K9806,1)=1,1,0),"")</f>
        <v/>
      </c>
      <c r="R9806" s="0" t="str">
        <f aca="false">IF(M9806=1,IF(COUNTIFS(C$2:C9806,C9806,M$2:M9806,1)=1,1,0),"")</f>
        <v/>
      </c>
      <c r="S9806" s="0" t="str">
        <f aca="false">IF(L9806=1,IF(COUNTIFS(C$2:C9806,C9806,L$2:L9806,1)=1,1,0),"")</f>
        <v/>
      </c>
      <c r="T9806" s="38" t="str">
        <f aca="false">IF(N9806="","",N9806+ROW()/10000000)</f>
        <v/>
      </c>
      <c r="U9806" s="0" t="str">
        <f aca="false">IF(G9806=1,IF(B9806="",1,0),"")</f>
        <v/>
      </c>
    </row>
    <row r="9807" customFormat="false" ht="15" hidden="false" customHeight="false" outlineLevel="0" collapsed="false">
      <c r="A9807" s="35"/>
      <c r="B9807" s="35"/>
      <c r="G9807" s="0" t="str">
        <f aca="false">IF(A9807="","",IF(AND(A9807&gt;=Debut,A9807&lt;Fin),1,0))</f>
        <v/>
      </c>
      <c r="H9807" s="0" t="str">
        <f aca="false">IF(G9807=1,INT(ROUND((A9807-Debut)*86400,0)/600),"")</f>
        <v/>
      </c>
      <c r="I9807" s="0" t="str">
        <f aca="false">IF(G9807=1,INT(ROUND((A9807-Debut)*86400,0)/3600),"")</f>
        <v/>
      </c>
      <c r="J9807" s="0" t="str">
        <f aca="false">IF(OR(A9807="",B9807=""),"",ROUND((B9807-A9807)*86400,0))</f>
        <v/>
      </c>
      <c r="K9807" s="37" t="str">
        <f aca="false">IF(G9807=1,IF(COUNTIFS($C:$C,C9807,$G:$G,1,$A:$A,"&gt;="&amp;(A9807-FenetreInterm/86400),$A:$A,"&lt;="&amp;A9807)&gt;=NbInterm,1,0),"")</f>
        <v/>
      </c>
      <c r="L9807" s="37" t="str">
        <f aca="false">IF(G9807=1,IF(B9807="",0,IF(J9807&lt;SeuilFugitive,1,0)),"")</f>
        <v/>
      </c>
      <c r="M9807" s="37" t="str">
        <f aca="false">IF(G9807=1,IF(B9807="",IF((Fin-A9807)*24&gt;SeuilFigee,1,0),IF(J9807&gt;SeuilFigee*3600,1,0)),"")</f>
        <v/>
      </c>
      <c r="N9807" s="0" t="str">
        <f aca="false">IF(G9807=1,IF(COUNTIF(H$2:H9807,H9807)=1,COUNTIF($H:$H,H9807),""),"")</f>
        <v/>
      </c>
      <c r="O9807" s="0" t="str">
        <f aca="false">IF(G9807=1,IF(COUNTIF(I$2:I9807,I9807)=1,COUNTIF($I:$I,I9807),""),"")</f>
        <v/>
      </c>
      <c r="P9807" s="38" t="str">
        <f aca="false">IF(G9807=1,IF(COUNTIFS(C$2:C9807,C9807,G$2:G9807,1)=1,COUNTIFS($C:$C,C9807,$G:$G,1)+ROW()/10000000,""),"")</f>
        <v/>
      </c>
      <c r="Q9807" s="0" t="str">
        <f aca="false">IF(K9807=1,IF(COUNTIFS(C$2:C9807,C9807,K$2:K9807,1)=1,1,0),"")</f>
        <v/>
      </c>
      <c r="R9807" s="0" t="str">
        <f aca="false">IF(M9807=1,IF(COUNTIFS(C$2:C9807,C9807,M$2:M9807,1)=1,1,0),"")</f>
        <v/>
      </c>
      <c r="S9807" s="0" t="str">
        <f aca="false">IF(L9807=1,IF(COUNTIFS(C$2:C9807,C9807,L$2:L9807,1)=1,1,0),"")</f>
        <v/>
      </c>
      <c r="T9807" s="38" t="str">
        <f aca="false">IF(N9807="","",N9807+ROW()/10000000)</f>
        <v/>
      </c>
      <c r="U9807" s="0" t="str">
        <f aca="false">IF(G9807=1,IF(B9807="",1,0),"")</f>
        <v/>
      </c>
    </row>
    <row r="9808" customFormat="false" ht="15" hidden="false" customHeight="false" outlineLevel="0" collapsed="false">
      <c r="A9808" s="35"/>
      <c r="B9808" s="35"/>
      <c r="G9808" s="0" t="str">
        <f aca="false">IF(A9808="","",IF(AND(A9808&gt;=Debut,A9808&lt;Fin),1,0))</f>
        <v/>
      </c>
      <c r="H9808" s="0" t="str">
        <f aca="false">IF(G9808=1,INT(ROUND((A9808-Debut)*86400,0)/600),"")</f>
        <v/>
      </c>
      <c r="I9808" s="0" t="str">
        <f aca="false">IF(G9808=1,INT(ROUND((A9808-Debut)*86400,0)/3600),"")</f>
        <v/>
      </c>
      <c r="J9808" s="0" t="str">
        <f aca="false">IF(OR(A9808="",B9808=""),"",ROUND((B9808-A9808)*86400,0))</f>
        <v/>
      </c>
      <c r="K9808" s="37" t="str">
        <f aca="false">IF(G9808=1,IF(COUNTIFS($C:$C,C9808,$G:$G,1,$A:$A,"&gt;="&amp;(A9808-FenetreInterm/86400),$A:$A,"&lt;="&amp;A9808)&gt;=NbInterm,1,0),"")</f>
        <v/>
      </c>
      <c r="L9808" s="37" t="str">
        <f aca="false">IF(G9808=1,IF(B9808="",0,IF(J9808&lt;SeuilFugitive,1,0)),"")</f>
        <v/>
      </c>
      <c r="M9808" s="37" t="str">
        <f aca="false">IF(G9808=1,IF(B9808="",IF((Fin-A9808)*24&gt;SeuilFigee,1,0),IF(J9808&gt;SeuilFigee*3600,1,0)),"")</f>
        <v/>
      </c>
      <c r="N9808" s="0" t="str">
        <f aca="false">IF(G9808=1,IF(COUNTIF(H$2:H9808,H9808)=1,COUNTIF($H:$H,H9808),""),"")</f>
        <v/>
      </c>
      <c r="O9808" s="0" t="str">
        <f aca="false">IF(G9808=1,IF(COUNTIF(I$2:I9808,I9808)=1,COUNTIF($I:$I,I9808),""),"")</f>
        <v/>
      </c>
      <c r="P9808" s="38" t="str">
        <f aca="false">IF(G9808=1,IF(COUNTIFS(C$2:C9808,C9808,G$2:G9808,1)=1,COUNTIFS($C:$C,C9808,$G:$G,1)+ROW()/10000000,""),"")</f>
        <v/>
      </c>
      <c r="Q9808" s="0" t="str">
        <f aca="false">IF(K9808=1,IF(COUNTIFS(C$2:C9808,C9808,K$2:K9808,1)=1,1,0),"")</f>
        <v/>
      </c>
      <c r="R9808" s="0" t="str">
        <f aca="false">IF(M9808=1,IF(COUNTIFS(C$2:C9808,C9808,M$2:M9808,1)=1,1,0),"")</f>
        <v/>
      </c>
      <c r="S9808" s="0" t="str">
        <f aca="false">IF(L9808=1,IF(COUNTIFS(C$2:C9808,C9808,L$2:L9808,1)=1,1,0),"")</f>
        <v/>
      </c>
      <c r="T9808" s="38" t="str">
        <f aca="false">IF(N9808="","",N9808+ROW()/10000000)</f>
        <v/>
      </c>
      <c r="U9808" s="0" t="str">
        <f aca="false">IF(G9808=1,IF(B9808="",1,0),"")</f>
        <v/>
      </c>
    </row>
    <row r="9809" customFormat="false" ht="15" hidden="false" customHeight="false" outlineLevel="0" collapsed="false">
      <c r="A9809" s="35"/>
      <c r="B9809" s="35"/>
      <c r="G9809" s="0" t="str">
        <f aca="false">IF(A9809="","",IF(AND(A9809&gt;=Debut,A9809&lt;Fin),1,0))</f>
        <v/>
      </c>
      <c r="H9809" s="0" t="str">
        <f aca="false">IF(G9809=1,INT(ROUND((A9809-Debut)*86400,0)/600),"")</f>
        <v/>
      </c>
      <c r="I9809" s="0" t="str">
        <f aca="false">IF(G9809=1,INT(ROUND((A9809-Debut)*86400,0)/3600),"")</f>
        <v/>
      </c>
      <c r="J9809" s="0" t="str">
        <f aca="false">IF(OR(A9809="",B9809=""),"",ROUND((B9809-A9809)*86400,0))</f>
        <v/>
      </c>
      <c r="K9809" s="37" t="str">
        <f aca="false">IF(G9809=1,IF(COUNTIFS($C:$C,C9809,$G:$G,1,$A:$A,"&gt;="&amp;(A9809-FenetreInterm/86400),$A:$A,"&lt;="&amp;A9809)&gt;=NbInterm,1,0),"")</f>
        <v/>
      </c>
      <c r="L9809" s="37" t="str">
        <f aca="false">IF(G9809=1,IF(B9809="",0,IF(J9809&lt;SeuilFugitive,1,0)),"")</f>
        <v/>
      </c>
      <c r="M9809" s="37" t="str">
        <f aca="false">IF(G9809=1,IF(B9809="",IF((Fin-A9809)*24&gt;SeuilFigee,1,0),IF(J9809&gt;SeuilFigee*3600,1,0)),"")</f>
        <v/>
      </c>
      <c r="N9809" s="0" t="str">
        <f aca="false">IF(G9809=1,IF(COUNTIF(H$2:H9809,H9809)=1,COUNTIF($H:$H,H9809),""),"")</f>
        <v/>
      </c>
      <c r="O9809" s="0" t="str">
        <f aca="false">IF(G9809=1,IF(COUNTIF(I$2:I9809,I9809)=1,COUNTIF($I:$I,I9809),""),"")</f>
        <v/>
      </c>
      <c r="P9809" s="38" t="str">
        <f aca="false">IF(G9809=1,IF(COUNTIFS(C$2:C9809,C9809,G$2:G9809,1)=1,COUNTIFS($C:$C,C9809,$G:$G,1)+ROW()/10000000,""),"")</f>
        <v/>
      </c>
      <c r="Q9809" s="0" t="str">
        <f aca="false">IF(K9809=1,IF(COUNTIFS(C$2:C9809,C9809,K$2:K9809,1)=1,1,0),"")</f>
        <v/>
      </c>
      <c r="R9809" s="0" t="str">
        <f aca="false">IF(M9809=1,IF(COUNTIFS(C$2:C9809,C9809,M$2:M9809,1)=1,1,0),"")</f>
        <v/>
      </c>
      <c r="S9809" s="0" t="str">
        <f aca="false">IF(L9809=1,IF(COUNTIFS(C$2:C9809,C9809,L$2:L9809,1)=1,1,0),"")</f>
        <v/>
      </c>
      <c r="T9809" s="38" t="str">
        <f aca="false">IF(N9809="","",N9809+ROW()/10000000)</f>
        <v/>
      </c>
      <c r="U9809" s="0" t="str">
        <f aca="false">IF(G9809=1,IF(B9809="",1,0),"")</f>
        <v/>
      </c>
    </row>
    <row r="9810" customFormat="false" ht="15" hidden="false" customHeight="false" outlineLevel="0" collapsed="false">
      <c r="A9810" s="35"/>
      <c r="B9810" s="35"/>
      <c r="G9810" s="0" t="str">
        <f aca="false">IF(A9810="","",IF(AND(A9810&gt;=Debut,A9810&lt;Fin),1,0))</f>
        <v/>
      </c>
      <c r="H9810" s="0" t="str">
        <f aca="false">IF(G9810=1,INT(ROUND((A9810-Debut)*86400,0)/600),"")</f>
        <v/>
      </c>
      <c r="I9810" s="0" t="str">
        <f aca="false">IF(G9810=1,INT(ROUND((A9810-Debut)*86400,0)/3600),"")</f>
        <v/>
      </c>
      <c r="J9810" s="0" t="str">
        <f aca="false">IF(OR(A9810="",B9810=""),"",ROUND((B9810-A9810)*86400,0))</f>
        <v/>
      </c>
      <c r="K9810" s="37" t="str">
        <f aca="false">IF(G9810=1,IF(COUNTIFS($C:$C,C9810,$G:$G,1,$A:$A,"&gt;="&amp;(A9810-FenetreInterm/86400),$A:$A,"&lt;="&amp;A9810)&gt;=NbInterm,1,0),"")</f>
        <v/>
      </c>
      <c r="L9810" s="37" t="str">
        <f aca="false">IF(G9810=1,IF(B9810="",0,IF(J9810&lt;SeuilFugitive,1,0)),"")</f>
        <v/>
      </c>
      <c r="M9810" s="37" t="str">
        <f aca="false">IF(G9810=1,IF(B9810="",IF((Fin-A9810)*24&gt;SeuilFigee,1,0),IF(J9810&gt;SeuilFigee*3600,1,0)),"")</f>
        <v/>
      </c>
      <c r="N9810" s="0" t="str">
        <f aca="false">IF(G9810=1,IF(COUNTIF(H$2:H9810,H9810)=1,COUNTIF($H:$H,H9810),""),"")</f>
        <v/>
      </c>
      <c r="O9810" s="0" t="str">
        <f aca="false">IF(G9810=1,IF(COUNTIF(I$2:I9810,I9810)=1,COUNTIF($I:$I,I9810),""),"")</f>
        <v/>
      </c>
      <c r="P9810" s="38" t="str">
        <f aca="false">IF(G9810=1,IF(COUNTIFS(C$2:C9810,C9810,G$2:G9810,1)=1,COUNTIFS($C:$C,C9810,$G:$G,1)+ROW()/10000000,""),"")</f>
        <v/>
      </c>
      <c r="Q9810" s="0" t="str">
        <f aca="false">IF(K9810=1,IF(COUNTIFS(C$2:C9810,C9810,K$2:K9810,1)=1,1,0),"")</f>
        <v/>
      </c>
      <c r="R9810" s="0" t="str">
        <f aca="false">IF(M9810=1,IF(COUNTIFS(C$2:C9810,C9810,M$2:M9810,1)=1,1,0),"")</f>
        <v/>
      </c>
      <c r="S9810" s="0" t="str">
        <f aca="false">IF(L9810=1,IF(COUNTIFS(C$2:C9810,C9810,L$2:L9810,1)=1,1,0),"")</f>
        <v/>
      </c>
      <c r="T9810" s="38" t="str">
        <f aca="false">IF(N9810="","",N9810+ROW()/10000000)</f>
        <v/>
      </c>
      <c r="U9810" s="0" t="str">
        <f aca="false">IF(G9810=1,IF(B9810="",1,0),"")</f>
        <v/>
      </c>
    </row>
    <row r="9811" customFormat="false" ht="15" hidden="false" customHeight="false" outlineLevel="0" collapsed="false">
      <c r="A9811" s="35"/>
      <c r="B9811" s="35"/>
      <c r="G9811" s="0" t="str">
        <f aca="false">IF(A9811="","",IF(AND(A9811&gt;=Debut,A9811&lt;Fin),1,0))</f>
        <v/>
      </c>
      <c r="H9811" s="0" t="str">
        <f aca="false">IF(G9811=1,INT(ROUND((A9811-Debut)*86400,0)/600),"")</f>
        <v/>
      </c>
      <c r="I9811" s="0" t="str">
        <f aca="false">IF(G9811=1,INT(ROUND((A9811-Debut)*86400,0)/3600),"")</f>
        <v/>
      </c>
      <c r="J9811" s="0" t="str">
        <f aca="false">IF(OR(A9811="",B9811=""),"",ROUND((B9811-A9811)*86400,0))</f>
        <v/>
      </c>
      <c r="K9811" s="37" t="str">
        <f aca="false">IF(G9811=1,IF(COUNTIFS($C:$C,C9811,$G:$G,1,$A:$A,"&gt;="&amp;(A9811-FenetreInterm/86400),$A:$A,"&lt;="&amp;A9811)&gt;=NbInterm,1,0),"")</f>
        <v/>
      </c>
      <c r="L9811" s="37" t="str">
        <f aca="false">IF(G9811=1,IF(B9811="",0,IF(J9811&lt;SeuilFugitive,1,0)),"")</f>
        <v/>
      </c>
      <c r="M9811" s="37" t="str">
        <f aca="false">IF(G9811=1,IF(B9811="",IF((Fin-A9811)*24&gt;SeuilFigee,1,0),IF(J9811&gt;SeuilFigee*3600,1,0)),"")</f>
        <v/>
      </c>
      <c r="N9811" s="0" t="str">
        <f aca="false">IF(G9811=1,IF(COUNTIF(H$2:H9811,H9811)=1,COUNTIF($H:$H,H9811),""),"")</f>
        <v/>
      </c>
      <c r="O9811" s="0" t="str">
        <f aca="false">IF(G9811=1,IF(COUNTIF(I$2:I9811,I9811)=1,COUNTIF($I:$I,I9811),""),"")</f>
        <v/>
      </c>
      <c r="P9811" s="38" t="str">
        <f aca="false">IF(G9811=1,IF(COUNTIFS(C$2:C9811,C9811,G$2:G9811,1)=1,COUNTIFS($C:$C,C9811,$G:$G,1)+ROW()/10000000,""),"")</f>
        <v/>
      </c>
      <c r="Q9811" s="0" t="str">
        <f aca="false">IF(K9811=1,IF(COUNTIFS(C$2:C9811,C9811,K$2:K9811,1)=1,1,0),"")</f>
        <v/>
      </c>
      <c r="R9811" s="0" t="str">
        <f aca="false">IF(M9811=1,IF(COUNTIFS(C$2:C9811,C9811,M$2:M9811,1)=1,1,0),"")</f>
        <v/>
      </c>
      <c r="S9811" s="0" t="str">
        <f aca="false">IF(L9811=1,IF(COUNTIFS(C$2:C9811,C9811,L$2:L9811,1)=1,1,0),"")</f>
        <v/>
      </c>
      <c r="T9811" s="38" t="str">
        <f aca="false">IF(N9811="","",N9811+ROW()/10000000)</f>
        <v/>
      </c>
      <c r="U9811" s="0" t="str">
        <f aca="false">IF(G9811=1,IF(B9811="",1,0),"")</f>
        <v/>
      </c>
    </row>
    <row r="9812" customFormat="false" ht="15" hidden="false" customHeight="false" outlineLevel="0" collapsed="false">
      <c r="A9812" s="35"/>
      <c r="B9812" s="35"/>
      <c r="G9812" s="0" t="str">
        <f aca="false">IF(A9812="","",IF(AND(A9812&gt;=Debut,A9812&lt;Fin),1,0))</f>
        <v/>
      </c>
      <c r="H9812" s="0" t="str">
        <f aca="false">IF(G9812=1,INT(ROUND((A9812-Debut)*86400,0)/600),"")</f>
        <v/>
      </c>
      <c r="I9812" s="0" t="str">
        <f aca="false">IF(G9812=1,INT(ROUND((A9812-Debut)*86400,0)/3600),"")</f>
        <v/>
      </c>
      <c r="J9812" s="0" t="str">
        <f aca="false">IF(OR(A9812="",B9812=""),"",ROUND((B9812-A9812)*86400,0))</f>
        <v/>
      </c>
      <c r="K9812" s="37" t="str">
        <f aca="false">IF(G9812=1,IF(COUNTIFS($C:$C,C9812,$G:$G,1,$A:$A,"&gt;="&amp;(A9812-FenetreInterm/86400),$A:$A,"&lt;="&amp;A9812)&gt;=NbInterm,1,0),"")</f>
        <v/>
      </c>
      <c r="L9812" s="37" t="str">
        <f aca="false">IF(G9812=1,IF(B9812="",0,IF(J9812&lt;SeuilFugitive,1,0)),"")</f>
        <v/>
      </c>
      <c r="M9812" s="37" t="str">
        <f aca="false">IF(G9812=1,IF(B9812="",IF((Fin-A9812)*24&gt;SeuilFigee,1,0),IF(J9812&gt;SeuilFigee*3600,1,0)),"")</f>
        <v/>
      </c>
      <c r="N9812" s="0" t="str">
        <f aca="false">IF(G9812=1,IF(COUNTIF(H$2:H9812,H9812)=1,COUNTIF($H:$H,H9812),""),"")</f>
        <v/>
      </c>
      <c r="O9812" s="0" t="str">
        <f aca="false">IF(G9812=1,IF(COUNTIF(I$2:I9812,I9812)=1,COUNTIF($I:$I,I9812),""),"")</f>
        <v/>
      </c>
      <c r="P9812" s="38" t="str">
        <f aca="false">IF(G9812=1,IF(COUNTIFS(C$2:C9812,C9812,G$2:G9812,1)=1,COUNTIFS($C:$C,C9812,$G:$G,1)+ROW()/10000000,""),"")</f>
        <v/>
      </c>
      <c r="Q9812" s="0" t="str">
        <f aca="false">IF(K9812=1,IF(COUNTIFS(C$2:C9812,C9812,K$2:K9812,1)=1,1,0),"")</f>
        <v/>
      </c>
      <c r="R9812" s="0" t="str">
        <f aca="false">IF(M9812=1,IF(COUNTIFS(C$2:C9812,C9812,M$2:M9812,1)=1,1,0),"")</f>
        <v/>
      </c>
      <c r="S9812" s="0" t="str">
        <f aca="false">IF(L9812=1,IF(COUNTIFS(C$2:C9812,C9812,L$2:L9812,1)=1,1,0),"")</f>
        <v/>
      </c>
      <c r="T9812" s="38" t="str">
        <f aca="false">IF(N9812="","",N9812+ROW()/10000000)</f>
        <v/>
      </c>
      <c r="U9812" s="0" t="str">
        <f aca="false">IF(G9812=1,IF(B9812="",1,0),"")</f>
        <v/>
      </c>
    </row>
    <row r="9813" customFormat="false" ht="15" hidden="false" customHeight="false" outlineLevel="0" collapsed="false">
      <c r="A9813" s="35"/>
      <c r="B9813" s="35"/>
      <c r="G9813" s="0" t="str">
        <f aca="false">IF(A9813="","",IF(AND(A9813&gt;=Debut,A9813&lt;Fin),1,0))</f>
        <v/>
      </c>
      <c r="H9813" s="0" t="str">
        <f aca="false">IF(G9813=1,INT(ROUND((A9813-Debut)*86400,0)/600),"")</f>
        <v/>
      </c>
      <c r="I9813" s="0" t="str">
        <f aca="false">IF(G9813=1,INT(ROUND((A9813-Debut)*86400,0)/3600),"")</f>
        <v/>
      </c>
      <c r="J9813" s="0" t="str">
        <f aca="false">IF(OR(A9813="",B9813=""),"",ROUND((B9813-A9813)*86400,0))</f>
        <v/>
      </c>
      <c r="K9813" s="37" t="str">
        <f aca="false">IF(G9813=1,IF(COUNTIFS($C:$C,C9813,$G:$G,1,$A:$A,"&gt;="&amp;(A9813-FenetreInterm/86400),$A:$A,"&lt;="&amp;A9813)&gt;=NbInterm,1,0),"")</f>
        <v/>
      </c>
      <c r="L9813" s="37" t="str">
        <f aca="false">IF(G9813=1,IF(B9813="",0,IF(J9813&lt;SeuilFugitive,1,0)),"")</f>
        <v/>
      </c>
      <c r="M9813" s="37" t="str">
        <f aca="false">IF(G9813=1,IF(B9813="",IF((Fin-A9813)*24&gt;SeuilFigee,1,0),IF(J9813&gt;SeuilFigee*3600,1,0)),"")</f>
        <v/>
      </c>
      <c r="N9813" s="0" t="str">
        <f aca="false">IF(G9813=1,IF(COUNTIF(H$2:H9813,H9813)=1,COUNTIF($H:$H,H9813),""),"")</f>
        <v/>
      </c>
      <c r="O9813" s="0" t="str">
        <f aca="false">IF(G9813=1,IF(COUNTIF(I$2:I9813,I9813)=1,COUNTIF($I:$I,I9813),""),"")</f>
        <v/>
      </c>
      <c r="P9813" s="38" t="str">
        <f aca="false">IF(G9813=1,IF(COUNTIFS(C$2:C9813,C9813,G$2:G9813,1)=1,COUNTIFS($C:$C,C9813,$G:$G,1)+ROW()/10000000,""),"")</f>
        <v/>
      </c>
      <c r="Q9813" s="0" t="str">
        <f aca="false">IF(K9813=1,IF(COUNTIFS(C$2:C9813,C9813,K$2:K9813,1)=1,1,0),"")</f>
        <v/>
      </c>
      <c r="R9813" s="0" t="str">
        <f aca="false">IF(M9813=1,IF(COUNTIFS(C$2:C9813,C9813,M$2:M9813,1)=1,1,0),"")</f>
        <v/>
      </c>
      <c r="S9813" s="0" t="str">
        <f aca="false">IF(L9813=1,IF(COUNTIFS(C$2:C9813,C9813,L$2:L9813,1)=1,1,0),"")</f>
        <v/>
      </c>
      <c r="T9813" s="38" t="str">
        <f aca="false">IF(N9813="","",N9813+ROW()/10000000)</f>
        <v/>
      </c>
      <c r="U9813" s="0" t="str">
        <f aca="false">IF(G9813=1,IF(B9813="",1,0),"")</f>
        <v/>
      </c>
    </row>
    <row r="9814" customFormat="false" ht="15" hidden="false" customHeight="false" outlineLevel="0" collapsed="false">
      <c r="A9814" s="35"/>
      <c r="B9814" s="35"/>
      <c r="G9814" s="0" t="str">
        <f aca="false">IF(A9814="","",IF(AND(A9814&gt;=Debut,A9814&lt;Fin),1,0))</f>
        <v/>
      </c>
      <c r="H9814" s="0" t="str">
        <f aca="false">IF(G9814=1,INT(ROUND((A9814-Debut)*86400,0)/600),"")</f>
        <v/>
      </c>
      <c r="I9814" s="0" t="str">
        <f aca="false">IF(G9814=1,INT(ROUND((A9814-Debut)*86400,0)/3600),"")</f>
        <v/>
      </c>
      <c r="J9814" s="0" t="str">
        <f aca="false">IF(OR(A9814="",B9814=""),"",ROUND((B9814-A9814)*86400,0))</f>
        <v/>
      </c>
      <c r="K9814" s="37" t="str">
        <f aca="false">IF(G9814=1,IF(COUNTIFS($C:$C,C9814,$G:$G,1,$A:$A,"&gt;="&amp;(A9814-FenetreInterm/86400),$A:$A,"&lt;="&amp;A9814)&gt;=NbInterm,1,0),"")</f>
        <v/>
      </c>
      <c r="L9814" s="37" t="str">
        <f aca="false">IF(G9814=1,IF(B9814="",0,IF(J9814&lt;SeuilFugitive,1,0)),"")</f>
        <v/>
      </c>
      <c r="M9814" s="37" t="str">
        <f aca="false">IF(G9814=1,IF(B9814="",IF((Fin-A9814)*24&gt;SeuilFigee,1,0),IF(J9814&gt;SeuilFigee*3600,1,0)),"")</f>
        <v/>
      </c>
      <c r="N9814" s="0" t="str">
        <f aca="false">IF(G9814=1,IF(COUNTIF(H$2:H9814,H9814)=1,COUNTIF($H:$H,H9814),""),"")</f>
        <v/>
      </c>
      <c r="O9814" s="0" t="str">
        <f aca="false">IF(G9814=1,IF(COUNTIF(I$2:I9814,I9814)=1,COUNTIF($I:$I,I9814),""),"")</f>
        <v/>
      </c>
      <c r="P9814" s="38" t="str">
        <f aca="false">IF(G9814=1,IF(COUNTIFS(C$2:C9814,C9814,G$2:G9814,1)=1,COUNTIFS($C:$C,C9814,$G:$G,1)+ROW()/10000000,""),"")</f>
        <v/>
      </c>
      <c r="Q9814" s="0" t="str">
        <f aca="false">IF(K9814=1,IF(COUNTIFS(C$2:C9814,C9814,K$2:K9814,1)=1,1,0),"")</f>
        <v/>
      </c>
      <c r="R9814" s="0" t="str">
        <f aca="false">IF(M9814=1,IF(COUNTIFS(C$2:C9814,C9814,M$2:M9814,1)=1,1,0),"")</f>
        <v/>
      </c>
      <c r="S9814" s="0" t="str">
        <f aca="false">IF(L9814=1,IF(COUNTIFS(C$2:C9814,C9814,L$2:L9814,1)=1,1,0),"")</f>
        <v/>
      </c>
      <c r="T9814" s="38" t="str">
        <f aca="false">IF(N9814="","",N9814+ROW()/10000000)</f>
        <v/>
      </c>
      <c r="U9814" s="0" t="str">
        <f aca="false">IF(G9814=1,IF(B9814="",1,0),"")</f>
        <v/>
      </c>
    </row>
    <row r="9815" customFormat="false" ht="15" hidden="false" customHeight="false" outlineLevel="0" collapsed="false">
      <c r="A9815" s="35"/>
      <c r="B9815" s="35"/>
      <c r="G9815" s="0" t="str">
        <f aca="false">IF(A9815="","",IF(AND(A9815&gt;=Debut,A9815&lt;Fin),1,0))</f>
        <v/>
      </c>
      <c r="H9815" s="0" t="str">
        <f aca="false">IF(G9815=1,INT(ROUND((A9815-Debut)*86400,0)/600),"")</f>
        <v/>
      </c>
      <c r="I9815" s="0" t="str">
        <f aca="false">IF(G9815=1,INT(ROUND((A9815-Debut)*86400,0)/3600),"")</f>
        <v/>
      </c>
      <c r="J9815" s="0" t="str">
        <f aca="false">IF(OR(A9815="",B9815=""),"",ROUND((B9815-A9815)*86400,0))</f>
        <v/>
      </c>
      <c r="K9815" s="37" t="str">
        <f aca="false">IF(G9815=1,IF(COUNTIFS($C:$C,C9815,$G:$G,1,$A:$A,"&gt;="&amp;(A9815-FenetreInterm/86400),$A:$A,"&lt;="&amp;A9815)&gt;=NbInterm,1,0),"")</f>
        <v/>
      </c>
      <c r="L9815" s="37" t="str">
        <f aca="false">IF(G9815=1,IF(B9815="",0,IF(J9815&lt;SeuilFugitive,1,0)),"")</f>
        <v/>
      </c>
      <c r="M9815" s="37" t="str">
        <f aca="false">IF(G9815=1,IF(B9815="",IF((Fin-A9815)*24&gt;SeuilFigee,1,0),IF(J9815&gt;SeuilFigee*3600,1,0)),"")</f>
        <v/>
      </c>
      <c r="N9815" s="0" t="str">
        <f aca="false">IF(G9815=1,IF(COUNTIF(H$2:H9815,H9815)=1,COUNTIF($H:$H,H9815),""),"")</f>
        <v/>
      </c>
      <c r="O9815" s="0" t="str">
        <f aca="false">IF(G9815=1,IF(COUNTIF(I$2:I9815,I9815)=1,COUNTIF($I:$I,I9815),""),"")</f>
        <v/>
      </c>
      <c r="P9815" s="38" t="str">
        <f aca="false">IF(G9815=1,IF(COUNTIFS(C$2:C9815,C9815,G$2:G9815,1)=1,COUNTIFS($C:$C,C9815,$G:$G,1)+ROW()/10000000,""),"")</f>
        <v/>
      </c>
      <c r="Q9815" s="0" t="str">
        <f aca="false">IF(K9815=1,IF(COUNTIFS(C$2:C9815,C9815,K$2:K9815,1)=1,1,0),"")</f>
        <v/>
      </c>
      <c r="R9815" s="0" t="str">
        <f aca="false">IF(M9815=1,IF(COUNTIFS(C$2:C9815,C9815,M$2:M9815,1)=1,1,0),"")</f>
        <v/>
      </c>
      <c r="S9815" s="0" t="str">
        <f aca="false">IF(L9815=1,IF(COUNTIFS(C$2:C9815,C9815,L$2:L9815,1)=1,1,0),"")</f>
        <v/>
      </c>
      <c r="T9815" s="38" t="str">
        <f aca="false">IF(N9815="","",N9815+ROW()/10000000)</f>
        <v/>
      </c>
      <c r="U9815" s="0" t="str">
        <f aca="false">IF(G9815=1,IF(B9815="",1,0),"")</f>
        <v/>
      </c>
    </row>
    <row r="9816" customFormat="false" ht="15" hidden="false" customHeight="false" outlineLevel="0" collapsed="false">
      <c r="A9816" s="35"/>
      <c r="B9816" s="35"/>
      <c r="G9816" s="0" t="str">
        <f aca="false">IF(A9816="","",IF(AND(A9816&gt;=Debut,A9816&lt;Fin),1,0))</f>
        <v/>
      </c>
      <c r="H9816" s="0" t="str">
        <f aca="false">IF(G9816=1,INT(ROUND((A9816-Debut)*86400,0)/600),"")</f>
        <v/>
      </c>
      <c r="I9816" s="0" t="str">
        <f aca="false">IF(G9816=1,INT(ROUND((A9816-Debut)*86400,0)/3600),"")</f>
        <v/>
      </c>
      <c r="J9816" s="0" t="str">
        <f aca="false">IF(OR(A9816="",B9816=""),"",ROUND((B9816-A9816)*86400,0))</f>
        <v/>
      </c>
      <c r="K9816" s="37" t="str">
        <f aca="false">IF(G9816=1,IF(COUNTIFS($C:$C,C9816,$G:$G,1,$A:$A,"&gt;="&amp;(A9816-FenetreInterm/86400),$A:$A,"&lt;="&amp;A9816)&gt;=NbInterm,1,0),"")</f>
        <v/>
      </c>
      <c r="L9816" s="37" t="str">
        <f aca="false">IF(G9816=1,IF(B9816="",0,IF(J9816&lt;SeuilFugitive,1,0)),"")</f>
        <v/>
      </c>
      <c r="M9816" s="37" t="str">
        <f aca="false">IF(G9816=1,IF(B9816="",IF((Fin-A9816)*24&gt;SeuilFigee,1,0),IF(J9816&gt;SeuilFigee*3600,1,0)),"")</f>
        <v/>
      </c>
      <c r="N9816" s="0" t="str">
        <f aca="false">IF(G9816=1,IF(COUNTIF(H$2:H9816,H9816)=1,COUNTIF($H:$H,H9816),""),"")</f>
        <v/>
      </c>
      <c r="O9816" s="0" t="str">
        <f aca="false">IF(G9816=1,IF(COUNTIF(I$2:I9816,I9816)=1,COUNTIF($I:$I,I9816),""),"")</f>
        <v/>
      </c>
      <c r="P9816" s="38" t="str">
        <f aca="false">IF(G9816=1,IF(COUNTIFS(C$2:C9816,C9816,G$2:G9816,1)=1,COUNTIFS($C:$C,C9816,$G:$G,1)+ROW()/10000000,""),"")</f>
        <v/>
      </c>
      <c r="Q9816" s="0" t="str">
        <f aca="false">IF(K9816=1,IF(COUNTIFS(C$2:C9816,C9816,K$2:K9816,1)=1,1,0),"")</f>
        <v/>
      </c>
      <c r="R9816" s="0" t="str">
        <f aca="false">IF(M9816=1,IF(COUNTIFS(C$2:C9816,C9816,M$2:M9816,1)=1,1,0),"")</f>
        <v/>
      </c>
      <c r="S9816" s="0" t="str">
        <f aca="false">IF(L9816=1,IF(COUNTIFS(C$2:C9816,C9816,L$2:L9816,1)=1,1,0),"")</f>
        <v/>
      </c>
      <c r="T9816" s="38" t="str">
        <f aca="false">IF(N9816="","",N9816+ROW()/10000000)</f>
        <v/>
      </c>
      <c r="U9816" s="0" t="str">
        <f aca="false">IF(G9816=1,IF(B9816="",1,0),"")</f>
        <v/>
      </c>
    </row>
    <row r="9817" customFormat="false" ht="15" hidden="false" customHeight="false" outlineLevel="0" collapsed="false">
      <c r="A9817" s="35"/>
      <c r="B9817" s="35"/>
      <c r="G9817" s="0" t="str">
        <f aca="false">IF(A9817="","",IF(AND(A9817&gt;=Debut,A9817&lt;Fin),1,0))</f>
        <v/>
      </c>
      <c r="H9817" s="0" t="str">
        <f aca="false">IF(G9817=1,INT(ROUND((A9817-Debut)*86400,0)/600),"")</f>
        <v/>
      </c>
      <c r="I9817" s="0" t="str">
        <f aca="false">IF(G9817=1,INT(ROUND((A9817-Debut)*86400,0)/3600),"")</f>
        <v/>
      </c>
      <c r="J9817" s="0" t="str">
        <f aca="false">IF(OR(A9817="",B9817=""),"",ROUND((B9817-A9817)*86400,0))</f>
        <v/>
      </c>
      <c r="K9817" s="37" t="str">
        <f aca="false">IF(G9817=1,IF(COUNTIFS($C:$C,C9817,$G:$G,1,$A:$A,"&gt;="&amp;(A9817-FenetreInterm/86400),$A:$A,"&lt;="&amp;A9817)&gt;=NbInterm,1,0),"")</f>
        <v/>
      </c>
      <c r="L9817" s="37" t="str">
        <f aca="false">IF(G9817=1,IF(B9817="",0,IF(J9817&lt;SeuilFugitive,1,0)),"")</f>
        <v/>
      </c>
      <c r="M9817" s="37" t="str">
        <f aca="false">IF(G9817=1,IF(B9817="",IF((Fin-A9817)*24&gt;SeuilFigee,1,0),IF(J9817&gt;SeuilFigee*3600,1,0)),"")</f>
        <v/>
      </c>
      <c r="N9817" s="0" t="str">
        <f aca="false">IF(G9817=1,IF(COUNTIF(H$2:H9817,H9817)=1,COUNTIF($H:$H,H9817),""),"")</f>
        <v/>
      </c>
      <c r="O9817" s="0" t="str">
        <f aca="false">IF(G9817=1,IF(COUNTIF(I$2:I9817,I9817)=1,COUNTIF($I:$I,I9817),""),"")</f>
        <v/>
      </c>
      <c r="P9817" s="38" t="str">
        <f aca="false">IF(G9817=1,IF(COUNTIFS(C$2:C9817,C9817,G$2:G9817,1)=1,COUNTIFS($C:$C,C9817,$G:$G,1)+ROW()/10000000,""),"")</f>
        <v/>
      </c>
      <c r="Q9817" s="0" t="str">
        <f aca="false">IF(K9817=1,IF(COUNTIFS(C$2:C9817,C9817,K$2:K9817,1)=1,1,0),"")</f>
        <v/>
      </c>
      <c r="R9817" s="0" t="str">
        <f aca="false">IF(M9817=1,IF(COUNTIFS(C$2:C9817,C9817,M$2:M9817,1)=1,1,0),"")</f>
        <v/>
      </c>
      <c r="S9817" s="0" t="str">
        <f aca="false">IF(L9817=1,IF(COUNTIFS(C$2:C9817,C9817,L$2:L9817,1)=1,1,0),"")</f>
        <v/>
      </c>
      <c r="T9817" s="38" t="str">
        <f aca="false">IF(N9817="","",N9817+ROW()/10000000)</f>
        <v/>
      </c>
      <c r="U9817" s="0" t="str">
        <f aca="false">IF(G9817=1,IF(B9817="",1,0),"")</f>
        <v/>
      </c>
    </row>
    <row r="9818" customFormat="false" ht="15" hidden="false" customHeight="false" outlineLevel="0" collapsed="false">
      <c r="A9818" s="35"/>
      <c r="B9818" s="35"/>
      <c r="G9818" s="0" t="str">
        <f aca="false">IF(A9818="","",IF(AND(A9818&gt;=Debut,A9818&lt;Fin),1,0))</f>
        <v/>
      </c>
      <c r="H9818" s="0" t="str">
        <f aca="false">IF(G9818=1,INT(ROUND((A9818-Debut)*86400,0)/600),"")</f>
        <v/>
      </c>
      <c r="I9818" s="0" t="str">
        <f aca="false">IF(G9818=1,INT(ROUND((A9818-Debut)*86400,0)/3600),"")</f>
        <v/>
      </c>
      <c r="J9818" s="0" t="str">
        <f aca="false">IF(OR(A9818="",B9818=""),"",ROUND((B9818-A9818)*86400,0))</f>
        <v/>
      </c>
      <c r="K9818" s="37" t="str">
        <f aca="false">IF(G9818=1,IF(COUNTIFS($C:$C,C9818,$G:$G,1,$A:$A,"&gt;="&amp;(A9818-FenetreInterm/86400),$A:$A,"&lt;="&amp;A9818)&gt;=NbInterm,1,0),"")</f>
        <v/>
      </c>
      <c r="L9818" s="37" t="str">
        <f aca="false">IF(G9818=1,IF(B9818="",0,IF(J9818&lt;SeuilFugitive,1,0)),"")</f>
        <v/>
      </c>
      <c r="M9818" s="37" t="str">
        <f aca="false">IF(G9818=1,IF(B9818="",IF((Fin-A9818)*24&gt;SeuilFigee,1,0),IF(J9818&gt;SeuilFigee*3600,1,0)),"")</f>
        <v/>
      </c>
      <c r="N9818" s="0" t="str">
        <f aca="false">IF(G9818=1,IF(COUNTIF(H$2:H9818,H9818)=1,COUNTIF($H:$H,H9818),""),"")</f>
        <v/>
      </c>
      <c r="O9818" s="0" t="str">
        <f aca="false">IF(G9818=1,IF(COUNTIF(I$2:I9818,I9818)=1,COUNTIF($I:$I,I9818),""),"")</f>
        <v/>
      </c>
      <c r="P9818" s="38" t="str">
        <f aca="false">IF(G9818=1,IF(COUNTIFS(C$2:C9818,C9818,G$2:G9818,1)=1,COUNTIFS($C:$C,C9818,$G:$G,1)+ROW()/10000000,""),"")</f>
        <v/>
      </c>
      <c r="Q9818" s="0" t="str">
        <f aca="false">IF(K9818=1,IF(COUNTIFS(C$2:C9818,C9818,K$2:K9818,1)=1,1,0),"")</f>
        <v/>
      </c>
      <c r="R9818" s="0" t="str">
        <f aca="false">IF(M9818=1,IF(COUNTIFS(C$2:C9818,C9818,M$2:M9818,1)=1,1,0),"")</f>
        <v/>
      </c>
      <c r="S9818" s="0" t="str">
        <f aca="false">IF(L9818=1,IF(COUNTIFS(C$2:C9818,C9818,L$2:L9818,1)=1,1,0),"")</f>
        <v/>
      </c>
      <c r="T9818" s="38" t="str">
        <f aca="false">IF(N9818="","",N9818+ROW()/10000000)</f>
        <v/>
      </c>
      <c r="U9818" s="0" t="str">
        <f aca="false">IF(G9818=1,IF(B9818="",1,0),"")</f>
        <v/>
      </c>
    </row>
    <row r="9819" customFormat="false" ht="15" hidden="false" customHeight="false" outlineLevel="0" collapsed="false">
      <c r="A9819" s="35"/>
      <c r="B9819" s="35"/>
      <c r="G9819" s="0" t="str">
        <f aca="false">IF(A9819="","",IF(AND(A9819&gt;=Debut,A9819&lt;Fin),1,0))</f>
        <v/>
      </c>
      <c r="H9819" s="0" t="str">
        <f aca="false">IF(G9819=1,INT(ROUND((A9819-Debut)*86400,0)/600),"")</f>
        <v/>
      </c>
      <c r="I9819" s="0" t="str">
        <f aca="false">IF(G9819=1,INT(ROUND((A9819-Debut)*86400,0)/3600),"")</f>
        <v/>
      </c>
      <c r="J9819" s="0" t="str">
        <f aca="false">IF(OR(A9819="",B9819=""),"",ROUND((B9819-A9819)*86400,0))</f>
        <v/>
      </c>
      <c r="K9819" s="37" t="str">
        <f aca="false">IF(G9819=1,IF(COUNTIFS($C:$C,C9819,$G:$G,1,$A:$A,"&gt;="&amp;(A9819-FenetreInterm/86400),$A:$A,"&lt;="&amp;A9819)&gt;=NbInterm,1,0),"")</f>
        <v/>
      </c>
      <c r="L9819" s="37" t="str">
        <f aca="false">IF(G9819=1,IF(B9819="",0,IF(J9819&lt;SeuilFugitive,1,0)),"")</f>
        <v/>
      </c>
      <c r="M9819" s="37" t="str">
        <f aca="false">IF(G9819=1,IF(B9819="",IF((Fin-A9819)*24&gt;SeuilFigee,1,0),IF(J9819&gt;SeuilFigee*3600,1,0)),"")</f>
        <v/>
      </c>
      <c r="N9819" s="0" t="str">
        <f aca="false">IF(G9819=1,IF(COUNTIF(H$2:H9819,H9819)=1,COUNTIF($H:$H,H9819),""),"")</f>
        <v/>
      </c>
      <c r="O9819" s="0" t="str">
        <f aca="false">IF(G9819=1,IF(COUNTIF(I$2:I9819,I9819)=1,COUNTIF($I:$I,I9819),""),"")</f>
        <v/>
      </c>
      <c r="P9819" s="38" t="str">
        <f aca="false">IF(G9819=1,IF(COUNTIFS(C$2:C9819,C9819,G$2:G9819,1)=1,COUNTIFS($C:$C,C9819,$G:$G,1)+ROW()/10000000,""),"")</f>
        <v/>
      </c>
      <c r="Q9819" s="0" t="str">
        <f aca="false">IF(K9819=1,IF(COUNTIFS(C$2:C9819,C9819,K$2:K9819,1)=1,1,0),"")</f>
        <v/>
      </c>
      <c r="R9819" s="0" t="str">
        <f aca="false">IF(M9819=1,IF(COUNTIFS(C$2:C9819,C9819,M$2:M9819,1)=1,1,0),"")</f>
        <v/>
      </c>
      <c r="S9819" s="0" t="str">
        <f aca="false">IF(L9819=1,IF(COUNTIFS(C$2:C9819,C9819,L$2:L9819,1)=1,1,0),"")</f>
        <v/>
      </c>
      <c r="T9819" s="38" t="str">
        <f aca="false">IF(N9819="","",N9819+ROW()/10000000)</f>
        <v/>
      </c>
      <c r="U9819" s="0" t="str">
        <f aca="false">IF(G9819=1,IF(B9819="",1,0),"")</f>
        <v/>
      </c>
    </row>
    <row r="9820" customFormat="false" ht="15" hidden="false" customHeight="false" outlineLevel="0" collapsed="false">
      <c r="A9820" s="35"/>
      <c r="B9820" s="35"/>
      <c r="G9820" s="0" t="str">
        <f aca="false">IF(A9820="","",IF(AND(A9820&gt;=Debut,A9820&lt;Fin),1,0))</f>
        <v/>
      </c>
      <c r="H9820" s="0" t="str">
        <f aca="false">IF(G9820=1,INT(ROUND((A9820-Debut)*86400,0)/600),"")</f>
        <v/>
      </c>
      <c r="I9820" s="0" t="str">
        <f aca="false">IF(G9820=1,INT(ROUND((A9820-Debut)*86400,0)/3600),"")</f>
        <v/>
      </c>
      <c r="J9820" s="0" t="str">
        <f aca="false">IF(OR(A9820="",B9820=""),"",ROUND((B9820-A9820)*86400,0))</f>
        <v/>
      </c>
      <c r="K9820" s="37" t="str">
        <f aca="false">IF(G9820=1,IF(COUNTIFS($C:$C,C9820,$G:$G,1,$A:$A,"&gt;="&amp;(A9820-FenetreInterm/86400),$A:$A,"&lt;="&amp;A9820)&gt;=NbInterm,1,0),"")</f>
        <v/>
      </c>
      <c r="L9820" s="37" t="str">
        <f aca="false">IF(G9820=1,IF(B9820="",0,IF(J9820&lt;SeuilFugitive,1,0)),"")</f>
        <v/>
      </c>
      <c r="M9820" s="37" t="str">
        <f aca="false">IF(G9820=1,IF(B9820="",IF((Fin-A9820)*24&gt;SeuilFigee,1,0),IF(J9820&gt;SeuilFigee*3600,1,0)),"")</f>
        <v/>
      </c>
      <c r="N9820" s="0" t="str">
        <f aca="false">IF(G9820=1,IF(COUNTIF(H$2:H9820,H9820)=1,COUNTIF($H:$H,H9820),""),"")</f>
        <v/>
      </c>
      <c r="O9820" s="0" t="str">
        <f aca="false">IF(G9820=1,IF(COUNTIF(I$2:I9820,I9820)=1,COUNTIF($I:$I,I9820),""),"")</f>
        <v/>
      </c>
      <c r="P9820" s="38" t="str">
        <f aca="false">IF(G9820=1,IF(COUNTIFS(C$2:C9820,C9820,G$2:G9820,1)=1,COUNTIFS($C:$C,C9820,$G:$G,1)+ROW()/10000000,""),"")</f>
        <v/>
      </c>
      <c r="Q9820" s="0" t="str">
        <f aca="false">IF(K9820=1,IF(COUNTIFS(C$2:C9820,C9820,K$2:K9820,1)=1,1,0),"")</f>
        <v/>
      </c>
      <c r="R9820" s="0" t="str">
        <f aca="false">IF(M9820=1,IF(COUNTIFS(C$2:C9820,C9820,M$2:M9820,1)=1,1,0),"")</f>
        <v/>
      </c>
      <c r="S9820" s="0" t="str">
        <f aca="false">IF(L9820=1,IF(COUNTIFS(C$2:C9820,C9820,L$2:L9820,1)=1,1,0),"")</f>
        <v/>
      </c>
      <c r="T9820" s="38" t="str">
        <f aca="false">IF(N9820="","",N9820+ROW()/10000000)</f>
        <v/>
      </c>
      <c r="U9820" s="0" t="str">
        <f aca="false">IF(G9820=1,IF(B9820="",1,0),"")</f>
        <v/>
      </c>
    </row>
    <row r="9821" customFormat="false" ht="15" hidden="false" customHeight="false" outlineLevel="0" collapsed="false">
      <c r="A9821" s="35"/>
      <c r="B9821" s="35"/>
      <c r="G9821" s="0" t="str">
        <f aca="false">IF(A9821="","",IF(AND(A9821&gt;=Debut,A9821&lt;Fin),1,0))</f>
        <v/>
      </c>
      <c r="H9821" s="0" t="str">
        <f aca="false">IF(G9821=1,INT(ROUND((A9821-Debut)*86400,0)/600),"")</f>
        <v/>
      </c>
      <c r="I9821" s="0" t="str">
        <f aca="false">IF(G9821=1,INT(ROUND((A9821-Debut)*86400,0)/3600),"")</f>
        <v/>
      </c>
      <c r="J9821" s="0" t="str">
        <f aca="false">IF(OR(A9821="",B9821=""),"",ROUND((B9821-A9821)*86400,0))</f>
        <v/>
      </c>
      <c r="K9821" s="37" t="str">
        <f aca="false">IF(G9821=1,IF(COUNTIFS($C:$C,C9821,$G:$G,1,$A:$A,"&gt;="&amp;(A9821-FenetreInterm/86400),$A:$A,"&lt;="&amp;A9821)&gt;=NbInterm,1,0),"")</f>
        <v/>
      </c>
      <c r="L9821" s="37" t="str">
        <f aca="false">IF(G9821=1,IF(B9821="",0,IF(J9821&lt;SeuilFugitive,1,0)),"")</f>
        <v/>
      </c>
      <c r="M9821" s="37" t="str">
        <f aca="false">IF(G9821=1,IF(B9821="",IF((Fin-A9821)*24&gt;SeuilFigee,1,0),IF(J9821&gt;SeuilFigee*3600,1,0)),"")</f>
        <v/>
      </c>
      <c r="N9821" s="0" t="str">
        <f aca="false">IF(G9821=1,IF(COUNTIF(H$2:H9821,H9821)=1,COUNTIF($H:$H,H9821),""),"")</f>
        <v/>
      </c>
      <c r="O9821" s="0" t="str">
        <f aca="false">IF(G9821=1,IF(COUNTIF(I$2:I9821,I9821)=1,COUNTIF($I:$I,I9821),""),"")</f>
        <v/>
      </c>
      <c r="P9821" s="38" t="str">
        <f aca="false">IF(G9821=1,IF(COUNTIFS(C$2:C9821,C9821,G$2:G9821,1)=1,COUNTIFS($C:$C,C9821,$G:$G,1)+ROW()/10000000,""),"")</f>
        <v/>
      </c>
      <c r="Q9821" s="0" t="str">
        <f aca="false">IF(K9821=1,IF(COUNTIFS(C$2:C9821,C9821,K$2:K9821,1)=1,1,0),"")</f>
        <v/>
      </c>
      <c r="R9821" s="0" t="str">
        <f aca="false">IF(M9821=1,IF(COUNTIFS(C$2:C9821,C9821,M$2:M9821,1)=1,1,0),"")</f>
        <v/>
      </c>
      <c r="S9821" s="0" t="str">
        <f aca="false">IF(L9821=1,IF(COUNTIFS(C$2:C9821,C9821,L$2:L9821,1)=1,1,0),"")</f>
        <v/>
      </c>
      <c r="T9821" s="38" t="str">
        <f aca="false">IF(N9821="","",N9821+ROW()/10000000)</f>
        <v/>
      </c>
      <c r="U9821" s="0" t="str">
        <f aca="false">IF(G9821=1,IF(B9821="",1,0),"")</f>
        <v/>
      </c>
    </row>
    <row r="9822" customFormat="false" ht="15" hidden="false" customHeight="false" outlineLevel="0" collapsed="false">
      <c r="A9822" s="35"/>
      <c r="B9822" s="35"/>
      <c r="G9822" s="0" t="str">
        <f aca="false">IF(A9822="","",IF(AND(A9822&gt;=Debut,A9822&lt;Fin),1,0))</f>
        <v/>
      </c>
      <c r="H9822" s="0" t="str">
        <f aca="false">IF(G9822=1,INT(ROUND((A9822-Debut)*86400,0)/600),"")</f>
        <v/>
      </c>
      <c r="I9822" s="0" t="str">
        <f aca="false">IF(G9822=1,INT(ROUND((A9822-Debut)*86400,0)/3600),"")</f>
        <v/>
      </c>
      <c r="J9822" s="0" t="str">
        <f aca="false">IF(OR(A9822="",B9822=""),"",ROUND((B9822-A9822)*86400,0))</f>
        <v/>
      </c>
      <c r="K9822" s="37" t="str">
        <f aca="false">IF(G9822=1,IF(COUNTIFS($C:$C,C9822,$G:$G,1,$A:$A,"&gt;="&amp;(A9822-FenetreInterm/86400),$A:$A,"&lt;="&amp;A9822)&gt;=NbInterm,1,0),"")</f>
        <v/>
      </c>
      <c r="L9822" s="37" t="str">
        <f aca="false">IF(G9822=1,IF(B9822="",0,IF(J9822&lt;SeuilFugitive,1,0)),"")</f>
        <v/>
      </c>
      <c r="M9822" s="37" t="str">
        <f aca="false">IF(G9822=1,IF(B9822="",IF((Fin-A9822)*24&gt;SeuilFigee,1,0),IF(J9822&gt;SeuilFigee*3600,1,0)),"")</f>
        <v/>
      </c>
      <c r="N9822" s="0" t="str">
        <f aca="false">IF(G9822=1,IF(COUNTIF(H$2:H9822,H9822)=1,COUNTIF($H:$H,H9822),""),"")</f>
        <v/>
      </c>
      <c r="O9822" s="0" t="str">
        <f aca="false">IF(G9822=1,IF(COUNTIF(I$2:I9822,I9822)=1,COUNTIF($I:$I,I9822),""),"")</f>
        <v/>
      </c>
      <c r="P9822" s="38" t="str">
        <f aca="false">IF(G9822=1,IF(COUNTIFS(C$2:C9822,C9822,G$2:G9822,1)=1,COUNTIFS($C:$C,C9822,$G:$G,1)+ROW()/10000000,""),"")</f>
        <v/>
      </c>
      <c r="Q9822" s="0" t="str">
        <f aca="false">IF(K9822=1,IF(COUNTIFS(C$2:C9822,C9822,K$2:K9822,1)=1,1,0),"")</f>
        <v/>
      </c>
      <c r="R9822" s="0" t="str">
        <f aca="false">IF(M9822=1,IF(COUNTIFS(C$2:C9822,C9822,M$2:M9822,1)=1,1,0),"")</f>
        <v/>
      </c>
      <c r="S9822" s="0" t="str">
        <f aca="false">IF(L9822=1,IF(COUNTIFS(C$2:C9822,C9822,L$2:L9822,1)=1,1,0),"")</f>
        <v/>
      </c>
      <c r="T9822" s="38" t="str">
        <f aca="false">IF(N9822="","",N9822+ROW()/10000000)</f>
        <v/>
      </c>
      <c r="U9822" s="0" t="str">
        <f aca="false">IF(G9822=1,IF(B9822="",1,0),"")</f>
        <v/>
      </c>
    </row>
    <row r="9823" customFormat="false" ht="15" hidden="false" customHeight="false" outlineLevel="0" collapsed="false">
      <c r="A9823" s="35"/>
      <c r="B9823" s="35"/>
      <c r="G9823" s="0" t="str">
        <f aca="false">IF(A9823="","",IF(AND(A9823&gt;=Debut,A9823&lt;Fin),1,0))</f>
        <v/>
      </c>
      <c r="H9823" s="0" t="str">
        <f aca="false">IF(G9823=1,INT(ROUND((A9823-Debut)*86400,0)/600),"")</f>
        <v/>
      </c>
      <c r="I9823" s="0" t="str">
        <f aca="false">IF(G9823=1,INT(ROUND((A9823-Debut)*86400,0)/3600),"")</f>
        <v/>
      </c>
      <c r="J9823" s="0" t="str">
        <f aca="false">IF(OR(A9823="",B9823=""),"",ROUND((B9823-A9823)*86400,0))</f>
        <v/>
      </c>
      <c r="K9823" s="37" t="str">
        <f aca="false">IF(G9823=1,IF(COUNTIFS($C:$C,C9823,$G:$G,1,$A:$A,"&gt;="&amp;(A9823-FenetreInterm/86400),$A:$A,"&lt;="&amp;A9823)&gt;=NbInterm,1,0),"")</f>
        <v/>
      </c>
      <c r="L9823" s="37" t="str">
        <f aca="false">IF(G9823=1,IF(B9823="",0,IF(J9823&lt;SeuilFugitive,1,0)),"")</f>
        <v/>
      </c>
      <c r="M9823" s="37" t="str">
        <f aca="false">IF(G9823=1,IF(B9823="",IF((Fin-A9823)*24&gt;SeuilFigee,1,0),IF(J9823&gt;SeuilFigee*3600,1,0)),"")</f>
        <v/>
      </c>
      <c r="N9823" s="0" t="str">
        <f aca="false">IF(G9823=1,IF(COUNTIF(H$2:H9823,H9823)=1,COUNTIF($H:$H,H9823),""),"")</f>
        <v/>
      </c>
      <c r="O9823" s="0" t="str">
        <f aca="false">IF(G9823=1,IF(COUNTIF(I$2:I9823,I9823)=1,COUNTIF($I:$I,I9823),""),"")</f>
        <v/>
      </c>
      <c r="P9823" s="38" t="str">
        <f aca="false">IF(G9823=1,IF(COUNTIFS(C$2:C9823,C9823,G$2:G9823,1)=1,COUNTIFS($C:$C,C9823,$G:$G,1)+ROW()/10000000,""),"")</f>
        <v/>
      </c>
      <c r="Q9823" s="0" t="str">
        <f aca="false">IF(K9823=1,IF(COUNTIFS(C$2:C9823,C9823,K$2:K9823,1)=1,1,0),"")</f>
        <v/>
      </c>
      <c r="R9823" s="0" t="str">
        <f aca="false">IF(M9823=1,IF(COUNTIFS(C$2:C9823,C9823,M$2:M9823,1)=1,1,0),"")</f>
        <v/>
      </c>
      <c r="S9823" s="0" t="str">
        <f aca="false">IF(L9823=1,IF(COUNTIFS(C$2:C9823,C9823,L$2:L9823,1)=1,1,0),"")</f>
        <v/>
      </c>
      <c r="T9823" s="38" t="str">
        <f aca="false">IF(N9823="","",N9823+ROW()/10000000)</f>
        <v/>
      </c>
      <c r="U9823" s="0" t="str">
        <f aca="false">IF(G9823=1,IF(B9823="",1,0),"")</f>
        <v/>
      </c>
    </row>
    <row r="9824" customFormat="false" ht="15" hidden="false" customHeight="false" outlineLevel="0" collapsed="false">
      <c r="A9824" s="35"/>
      <c r="B9824" s="35"/>
      <c r="G9824" s="0" t="str">
        <f aca="false">IF(A9824="","",IF(AND(A9824&gt;=Debut,A9824&lt;Fin),1,0))</f>
        <v/>
      </c>
      <c r="H9824" s="0" t="str">
        <f aca="false">IF(G9824=1,INT(ROUND((A9824-Debut)*86400,0)/600),"")</f>
        <v/>
      </c>
      <c r="I9824" s="0" t="str">
        <f aca="false">IF(G9824=1,INT(ROUND((A9824-Debut)*86400,0)/3600),"")</f>
        <v/>
      </c>
      <c r="J9824" s="0" t="str">
        <f aca="false">IF(OR(A9824="",B9824=""),"",ROUND((B9824-A9824)*86400,0))</f>
        <v/>
      </c>
      <c r="K9824" s="37" t="str">
        <f aca="false">IF(G9824=1,IF(COUNTIFS($C:$C,C9824,$G:$G,1,$A:$A,"&gt;="&amp;(A9824-FenetreInterm/86400),$A:$A,"&lt;="&amp;A9824)&gt;=NbInterm,1,0),"")</f>
        <v/>
      </c>
      <c r="L9824" s="37" t="str">
        <f aca="false">IF(G9824=1,IF(B9824="",0,IF(J9824&lt;SeuilFugitive,1,0)),"")</f>
        <v/>
      </c>
      <c r="M9824" s="37" t="str">
        <f aca="false">IF(G9824=1,IF(B9824="",IF((Fin-A9824)*24&gt;SeuilFigee,1,0),IF(J9824&gt;SeuilFigee*3600,1,0)),"")</f>
        <v/>
      </c>
      <c r="N9824" s="0" t="str">
        <f aca="false">IF(G9824=1,IF(COUNTIF(H$2:H9824,H9824)=1,COUNTIF($H:$H,H9824),""),"")</f>
        <v/>
      </c>
      <c r="O9824" s="0" t="str">
        <f aca="false">IF(G9824=1,IF(COUNTIF(I$2:I9824,I9824)=1,COUNTIF($I:$I,I9824),""),"")</f>
        <v/>
      </c>
      <c r="P9824" s="38" t="str">
        <f aca="false">IF(G9824=1,IF(COUNTIFS(C$2:C9824,C9824,G$2:G9824,1)=1,COUNTIFS($C:$C,C9824,$G:$G,1)+ROW()/10000000,""),"")</f>
        <v/>
      </c>
      <c r="Q9824" s="0" t="str">
        <f aca="false">IF(K9824=1,IF(COUNTIFS(C$2:C9824,C9824,K$2:K9824,1)=1,1,0),"")</f>
        <v/>
      </c>
      <c r="R9824" s="0" t="str">
        <f aca="false">IF(M9824=1,IF(COUNTIFS(C$2:C9824,C9824,M$2:M9824,1)=1,1,0),"")</f>
        <v/>
      </c>
      <c r="S9824" s="0" t="str">
        <f aca="false">IF(L9824=1,IF(COUNTIFS(C$2:C9824,C9824,L$2:L9824,1)=1,1,0),"")</f>
        <v/>
      </c>
      <c r="T9824" s="38" t="str">
        <f aca="false">IF(N9824="","",N9824+ROW()/10000000)</f>
        <v/>
      </c>
      <c r="U9824" s="0" t="str">
        <f aca="false">IF(G9824=1,IF(B9824="",1,0),"")</f>
        <v/>
      </c>
    </row>
    <row r="9825" customFormat="false" ht="15" hidden="false" customHeight="false" outlineLevel="0" collapsed="false">
      <c r="A9825" s="35"/>
      <c r="B9825" s="35"/>
      <c r="G9825" s="0" t="str">
        <f aca="false">IF(A9825="","",IF(AND(A9825&gt;=Debut,A9825&lt;Fin),1,0))</f>
        <v/>
      </c>
      <c r="H9825" s="0" t="str">
        <f aca="false">IF(G9825=1,INT(ROUND((A9825-Debut)*86400,0)/600),"")</f>
        <v/>
      </c>
      <c r="I9825" s="0" t="str">
        <f aca="false">IF(G9825=1,INT(ROUND((A9825-Debut)*86400,0)/3600),"")</f>
        <v/>
      </c>
      <c r="J9825" s="0" t="str">
        <f aca="false">IF(OR(A9825="",B9825=""),"",ROUND((B9825-A9825)*86400,0))</f>
        <v/>
      </c>
      <c r="K9825" s="37" t="str">
        <f aca="false">IF(G9825=1,IF(COUNTIFS($C:$C,C9825,$G:$G,1,$A:$A,"&gt;="&amp;(A9825-FenetreInterm/86400),$A:$A,"&lt;="&amp;A9825)&gt;=NbInterm,1,0),"")</f>
        <v/>
      </c>
      <c r="L9825" s="37" t="str">
        <f aca="false">IF(G9825=1,IF(B9825="",0,IF(J9825&lt;SeuilFugitive,1,0)),"")</f>
        <v/>
      </c>
      <c r="M9825" s="37" t="str">
        <f aca="false">IF(G9825=1,IF(B9825="",IF((Fin-A9825)*24&gt;SeuilFigee,1,0),IF(J9825&gt;SeuilFigee*3600,1,0)),"")</f>
        <v/>
      </c>
      <c r="N9825" s="0" t="str">
        <f aca="false">IF(G9825=1,IF(COUNTIF(H$2:H9825,H9825)=1,COUNTIF($H:$H,H9825),""),"")</f>
        <v/>
      </c>
      <c r="O9825" s="0" t="str">
        <f aca="false">IF(G9825=1,IF(COUNTIF(I$2:I9825,I9825)=1,COUNTIF($I:$I,I9825),""),"")</f>
        <v/>
      </c>
      <c r="P9825" s="38" t="str">
        <f aca="false">IF(G9825=1,IF(COUNTIFS(C$2:C9825,C9825,G$2:G9825,1)=1,COUNTIFS($C:$C,C9825,$G:$G,1)+ROW()/10000000,""),"")</f>
        <v/>
      </c>
      <c r="Q9825" s="0" t="str">
        <f aca="false">IF(K9825=1,IF(COUNTIFS(C$2:C9825,C9825,K$2:K9825,1)=1,1,0),"")</f>
        <v/>
      </c>
      <c r="R9825" s="0" t="str">
        <f aca="false">IF(M9825=1,IF(COUNTIFS(C$2:C9825,C9825,M$2:M9825,1)=1,1,0),"")</f>
        <v/>
      </c>
      <c r="S9825" s="0" t="str">
        <f aca="false">IF(L9825=1,IF(COUNTIFS(C$2:C9825,C9825,L$2:L9825,1)=1,1,0),"")</f>
        <v/>
      </c>
      <c r="T9825" s="38" t="str">
        <f aca="false">IF(N9825="","",N9825+ROW()/10000000)</f>
        <v/>
      </c>
      <c r="U9825" s="0" t="str">
        <f aca="false">IF(G9825=1,IF(B9825="",1,0),"")</f>
        <v/>
      </c>
    </row>
    <row r="9826" customFormat="false" ht="15" hidden="false" customHeight="false" outlineLevel="0" collapsed="false">
      <c r="A9826" s="35"/>
      <c r="B9826" s="35"/>
      <c r="G9826" s="0" t="str">
        <f aca="false">IF(A9826="","",IF(AND(A9826&gt;=Debut,A9826&lt;Fin),1,0))</f>
        <v/>
      </c>
      <c r="H9826" s="0" t="str">
        <f aca="false">IF(G9826=1,INT(ROUND((A9826-Debut)*86400,0)/600),"")</f>
        <v/>
      </c>
      <c r="I9826" s="0" t="str">
        <f aca="false">IF(G9826=1,INT(ROUND((A9826-Debut)*86400,0)/3600),"")</f>
        <v/>
      </c>
      <c r="J9826" s="0" t="str">
        <f aca="false">IF(OR(A9826="",B9826=""),"",ROUND((B9826-A9826)*86400,0))</f>
        <v/>
      </c>
      <c r="K9826" s="37" t="str">
        <f aca="false">IF(G9826=1,IF(COUNTIFS($C:$C,C9826,$G:$G,1,$A:$A,"&gt;="&amp;(A9826-FenetreInterm/86400),$A:$A,"&lt;="&amp;A9826)&gt;=NbInterm,1,0),"")</f>
        <v/>
      </c>
      <c r="L9826" s="37" t="str">
        <f aca="false">IF(G9826=1,IF(B9826="",0,IF(J9826&lt;SeuilFugitive,1,0)),"")</f>
        <v/>
      </c>
      <c r="M9826" s="37" t="str">
        <f aca="false">IF(G9826=1,IF(B9826="",IF((Fin-A9826)*24&gt;SeuilFigee,1,0),IF(J9826&gt;SeuilFigee*3600,1,0)),"")</f>
        <v/>
      </c>
      <c r="N9826" s="0" t="str">
        <f aca="false">IF(G9826=1,IF(COUNTIF(H$2:H9826,H9826)=1,COUNTIF($H:$H,H9826),""),"")</f>
        <v/>
      </c>
      <c r="O9826" s="0" t="str">
        <f aca="false">IF(G9826=1,IF(COUNTIF(I$2:I9826,I9826)=1,COUNTIF($I:$I,I9826),""),"")</f>
        <v/>
      </c>
      <c r="P9826" s="38" t="str">
        <f aca="false">IF(G9826=1,IF(COUNTIFS(C$2:C9826,C9826,G$2:G9826,1)=1,COUNTIFS($C:$C,C9826,$G:$G,1)+ROW()/10000000,""),"")</f>
        <v/>
      </c>
      <c r="Q9826" s="0" t="str">
        <f aca="false">IF(K9826=1,IF(COUNTIFS(C$2:C9826,C9826,K$2:K9826,1)=1,1,0),"")</f>
        <v/>
      </c>
      <c r="R9826" s="0" t="str">
        <f aca="false">IF(M9826=1,IF(COUNTIFS(C$2:C9826,C9826,M$2:M9826,1)=1,1,0),"")</f>
        <v/>
      </c>
      <c r="S9826" s="0" t="str">
        <f aca="false">IF(L9826=1,IF(COUNTIFS(C$2:C9826,C9826,L$2:L9826,1)=1,1,0),"")</f>
        <v/>
      </c>
      <c r="T9826" s="38" t="str">
        <f aca="false">IF(N9826="","",N9826+ROW()/10000000)</f>
        <v/>
      </c>
      <c r="U9826" s="0" t="str">
        <f aca="false">IF(G9826=1,IF(B9826="",1,0),"")</f>
        <v/>
      </c>
    </row>
    <row r="9827" customFormat="false" ht="15" hidden="false" customHeight="false" outlineLevel="0" collapsed="false">
      <c r="A9827" s="35"/>
      <c r="B9827" s="35"/>
      <c r="G9827" s="0" t="str">
        <f aca="false">IF(A9827="","",IF(AND(A9827&gt;=Debut,A9827&lt;Fin),1,0))</f>
        <v/>
      </c>
      <c r="H9827" s="0" t="str">
        <f aca="false">IF(G9827=1,INT(ROUND((A9827-Debut)*86400,0)/600),"")</f>
        <v/>
      </c>
      <c r="I9827" s="0" t="str">
        <f aca="false">IF(G9827=1,INT(ROUND((A9827-Debut)*86400,0)/3600),"")</f>
        <v/>
      </c>
      <c r="J9827" s="0" t="str">
        <f aca="false">IF(OR(A9827="",B9827=""),"",ROUND((B9827-A9827)*86400,0))</f>
        <v/>
      </c>
      <c r="K9827" s="37" t="str">
        <f aca="false">IF(G9827=1,IF(COUNTIFS($C:$C,C9827,$G:$G,1,$A:$A,"&gt;="&amp;(A9827-FenetreInterm/86400),$A:$A,"&lt;="&amp;A9827)&gt;=NbInterm,1,0),"")</f>
        <v/>
      </c>
      <c r="L9827" s="37" t="str">
        <f aca="false">IF(G9827=1,IF(B9827="",0,IF(J9827&lt;SeuilFugitive,1,0)),"")</f>
        <v/>
      </c>
      <c r="M9827" s="37" t="str">
        <f aca="false">IF(G9827=1,IF(B9827="",IF((Fin-A9827)*24&gt;SeuilFigee,1,0),IF(J9827&gt;SeuilFigee*3600,1,0)),"")</f>
        <v/>
      </c>
      <c r="N9827" s="0" t="str">
        <f aca="false">IF(G9827=1,IF(COUNTIF(H$2:H9827,H9827)=1,COUNTIF($H:$H,H9827),""),"")</f>
        <v/>
      </c>
      <c r="O9827" s="0" t="str">
        <f aca="false">IF(G9827=1,IF(COUNTIF(I$2:I9827,I9827)=1,COUNTIF($I:$I,I9827),""),"")</f>
        <v/>
      </c>
      <c r="P9827" s="38" t="str">
        <f aca="false">IF(G9827=1,IF(COUNTIFS(C$2:C9827,C9827,G$2:G9827,1)=1,COUNTIFS($C:$C,C9827,$G:$G,1)+ROW()/10000000,""),"")</f>
        <v/>
      </c>
      <c r="Q9827" s="0" t="str">
        <f aca="false">IF(K9827=1,IF(COUNTIFS(C$2:C9827,C9827,K$2:K9827,1)=1,1,0),"")</f>
        <v/>
      </c>
      <c r="R9827" s="0" t="str">
        <f aca="false">IF(M9827=1,IF(COUNTIFS(C$2:C9827,C9827,M$2:M9827,1)=1,1,0),"")</f>
        <v/>
      </c>
      <c r="S9827" s="0" t="str">
        <f aca="false">IF(L9827=1,IF(COUNTIFS(C$2:C9827,C9827,L$2:L9827,1)=1,1,0),"")</f>
        <v/>
      </c>
      <c r="T9827" s="38" t="str">
        <f aca="false">IF(N9827="","",N9827+ROW()/10000000)</f>
        <v/>
      </c>
      <c r="U9827" s="0" t="str">
        <f aca="false">IF(G9827=1,IF(B9827="",1,0),"")</f>
        <v/>
      </c>
    </row>
    <row r="9828" customFormat="false" ht="15" hidden="false" customHeight="false" outlineLevel="0" collapsed="false">
      <c r="A9828" s="35"/>
      <c r="B9828" s="35"/>
      <c r="G9828" s="0" t="str">
        <f aca="false">IF(A9828="","",IF(AND(A9828&gt;=Debut,A9828&lt;Fin),1,0))</f>
        <v/>
      </c>
      <c r="H9828" s="0" t="str">
        <f aca="false">IF(G9828=1,INT(ROUND((A9828-Debut)*86400,0)/600),"")</f>
        <v/>
      </c>
      <c r="I9828" s="0" t="str">
        <f aca="false">IF(G9828=1,INT(ROUND((A9828-Debut)*86400,0)/3600),"")</f>
        <v/>
      </c>
      <c r="J9828" s="0" t="str">
        <f aca="false">IF(OR(A9828="",B9828=""),"",ROUND((B9828-A9828)*86400,0))</f>
        <v/>
      </c>
      <c r="K9828" s="37" t="str">
        <f aca="false">IF(G9828=1,IF(COUNTIFS($C:$C,C9828,$G:$G,1,$A:$A,"&gt;="&amp;(A9828-FenetreInterm/86400),$A:$A,"&lt;="&amp;A9828)&gt;=NbInterm,1,0),"")</f>
        <v/>
      </c>
      <c r="L9828" s="37" t="str">
        <f aca="false">IF(G9828=1,IF(B9828="",0,IF(J9828&lt;SeuilFugitive,1,0)),"")</f>
        <v/>
      </c>
      <c r="M9828" s="37" t="str">
        <f aca="false">IF(G9828=1,IF(B9828="",IF((Fin-A9828)*24&gt;SeuilFigee,1,0),IF(J9828&gt;SeuilFigee*3600,1,0)),"")</f>
        <v/>
      </c>
      <c r="N9828" s="0" t="str">
        <f aca="false">IF(G9828=1,IF(COUNTIF(H$2:H9828,H9828)=1,COUNTIF($H:$H,H9828),""),"")</f>
        <v/>
      </c>
      <c r="O9828" s="0" t="str">
        <f aca="false">IF(G9828=1,IF(COUNTIF(I$2:I9828,I9828)=1,COUNTIF($I:$I,I9828),""),"")</f>
        <v/>
      </c>
      <c r="P9828" s="38" t="str">
        <f aca="false">IF(G9828=1,IF(COUNTIFS(C$2:C9828,C9828,G$2:G9828,1)=1,COUNTIFS($C:$C,C9828,$G:$G,1)+ROW()/10000000,""),"")</f>
        <v/>
      </c>
      <c r="Q9828" s="0" t="str">
        <f aca="false">IF(K9828=1,IF(COUNTIFS(C$2:C9828,C9828,K$2:K9828,1)=1,1,0),"")</f>
        <v/>
      </c>
      <c r="R9828" s="0" t="str">
        <f aca="false">IF(M9828=1,IF(COUNTIFS(C$2:C9828,C9828,M$2:M9828,1)=1,1,0),"")</f>
        <v/>
      </c>
      <c r="S9828" s="0" t="str">
        <f aca="false">IF(L9828=1,IF(COUNTIFS(C$2:C9828,C9828,L$2:L9828,1)=1,1,0),"")</f>
        <v/>
      </c>
      <c r="T9828" s="38" t="str">
        <f aca="false">IF(N9828="","",N9828+ROW()/10000000)</f>
        <v/>
      </c>
      <c r="U9828" s="0" t="str">
        <f aca="false">IF(G9828=1,IF(B9828="",1,0),"")</f>
        <v/>
      </c>
    </row>
    <row r="9829" customFormat="false" ht="15" hidden="false" customHeight="false" outlineLevel="0" collapsed="false">
      <c r="A9829" s="35"/>
      <c r="B9829" s="35"/>
      <c r="G9829" s="0" t="str">
        <f aca="false">IF(A9829="","",IF(AND(A9829&gt;=Debut,A9829&lt;Fin),1,0))</f>
        <v/>
      </c>
      <c r="H9829" s="0" t="str">
        <f aca="false">IF(G9829=1,INT(ROUND((A9829-Debut)*86400,0)/600),"")</f>
        <v/>
      </c>
      <c r="I9829" s="0" t="str">
        <f aca="false">IF(G9829=1,INT(ROUND((A9829-Debut)*86400,0)/3600),"")</f>
        <v/>
      </c>
      <c r="J9829" s="0" t="str">
        <f aca="false">IF(OR(A9829="",B9829=""),"",ROUND((B9829-A9829)*86400,0))</f>
        <v/>
      </c>
      <c r="K9829" s="37" t="str">
        <f aca="false">IF(G9829=1,IF(COUNTIFS($C:$C,C9829,$G:$G,1,$A:$A,"&gt;="&amp;(A9829-FenetreInterm/86400),$A:$A,"&lt;="&amp;A9829)&gt;=NbInterm,1,0),"")</f>
        <v/>
      </c>
      <c r="L9829" s="37" t="str">
        <f aca="false">IF(G9829=1,IF(B9829="",0,IF(J9829&lt;SeuilFugitive,1,0)),"")</f>
        <v/>
      </c>
      <c r="M9829" s="37" t="str">
        <f aca="false">IF(G9829=1,IF(B9829="",IF((Fin-A9829)*24&gt;SeuilFigee,1,0),IF(J9829&gt;SeuilFigee*3600,1,0)),"")</f>
        <v/>
      </c>
      <c r="N9829" s="0" t="str">
        <f aca="false">IF(G9829=1,IF(COUNTIF(H$2:H9829,H9829)=1,COUNTIF($H:$H,H9829),""),"")</f>
        <v/>
      </c>
      <c r="O9829" s="0" t="str">
        <f aca="false">IF(G9829=1,IF(COUNTIF(I$2:I9829,I9829)=1,COUNTIF($I:$I,I9829),""),"")</f>
        <v/>
      </c>
      <c r="P9829" s="38" t="str">
        <f aca="false">IF(G9829=1,IF(COUNTIFS(C$2:C9829,C9829,G$2:G9829,1)=1,COUNTIFS($C:$C,C9829,$G:$G,1)+ROW()/10000000,""),"")</f>
        <v/>
      </c>
      <c r="Q9829" s="0" t="str">
        <f aca="false">IF(K9829=1,IF(COUNTIFS(C$2:C9829,C9829,K$2:K9829,1)=1,1,0),"")</f>
        <v/>
      </c>
      <c r="R9829" s="0" t="str">
        <f aca="false">IF(M9829=1,IF(COUNTIFS(C$2:C9829,C9829,M$2:M9829,1)=1,1,0),"")</f>
        <v/>
      </c>
      <c r="S9829" s="0" t="str">
        <f aca="false">IF(L9829=1,IF(COUNTIFS(C$2:C9829,C9829,L$2:L9829,1)=1,1,0),"")</f>
        <v/>
      </c>
      <c r="T9829" s="38" t="str">
        <f aca="false">IF(N9829="","",N9829+ROW()/10000000)</f>
        <v/>
      </c>
      <c r="U9829" s="0" t="str">
        <f aca="false">IF(G9829=1,IF(B9829="",1,0),"")</f>
        <v/>
      </c>
    </row>
    <row r="9830" customFormat="false" ht="15" hidden="false" customHeight="false" outlineLevel="0" collapsed="false">
      <c r="A9830" s="35"/>
      <c r="B9830" s="35"/>
      <c r="G9830" s="0" t="str">
        <f aca="false">IF(A9830="","",IF(AND(A9830&gt;=Debut,A9830&lt;Fin),1,0))</f>
        <v/>
      </c>
      <c r="H9830" s="0" t="str">
        <f aca="false">IF(G9830=1,INT(ROUND((A9830-Debut)*86400,0)/600),"")</f>
        <v/>
      </c>
      <c r="I9830" s="0" t="str">
        <f aca="false">IF(G9830=1,INT(ROUND((A9830-Debut)*86400,0)/3600),"")</f>
        <v/>
      </c>
      <c r="J9830" s="0" t="str">
        <f aca="false">IF(OR(A9830="",B9830=""),"",ROUND((B9830-A9830)*86400,0))</f>
        <v/>
      </c>
      <c r="K9830" s="37" t="str">
        <f aca="false">IF(G9830=1,IF(COUNTIFS($C:$C,C9830,$G:$G,1,$A:$A,"&gt;="&amp;(A9830-FenetreInterm/86400),$A:$A,"&lt;="&amp;A9830)&gt;=NbInterm,1,0),"")</f>
        <v/>
      </c>
      <c r="L9830" s="37" t="str">
        <f aca="false">IF(G9830=1,IF(B9830="",0,IF(J9830&lt;SeuilFugitive,1,0)),"")</f>
        <v/>
      </c>
      <c r="M9830" s="37" t="str">
        <f aca="false">IF(G9830=1,IF(B9830="",IF((Fin-A9830)*24&gt;SeuilFigee,1,0),IF(J9830&gt;SeuilFigee*3600,1,0)),"")</f>
        <v/>
      </c>
      <c r="N9830" s="0" t="str">
        <f aca="false">IF(G9830=1,IF(COUNTIF(H$2:H9830,H9830)=1,COUNTIF($H:$H,H9830),""),"")</f>
        <v/>
      </c>
      <c r="O9830" s="0" t="str">
        <f aca="false">IF(G9830=1,IF(COUNTIF(I$2:I9830,I9830)=1,COUNTIF($I:$I,I9830),""),"")</f>
        <v/>
      </c>
      <c r="P9830" s="38" t="str">
        <f aca="false">IF(G9830=1,IF(COUNTIFS(C$2:C9830,C9830,G$2:G9830,1)=1,COUNTIFS($C:$C,C9830,$G:$G,1)+ROW()/10000000,""),"")</f>
        <v/>
      </c>
      <c r="Q9830" s="0" t="str">
        <f aca="false">IF(K9830=1,IF(COUNTIFS(C$2:C9830,C9830,K$2:K9830,1)=1,1,0),"")</f>
        <v/>
      </c>
      <c r="R9830" s="0" t="str">
        <f aca="false">IF(M9830=1,IF(COUNTIFS(C$2:C9830,C9830,M$2:M9830,1)=1,1,0),"")</f>
        <v/>
      </c>
      <c r="S9830" s="0" t="str">
        <f aca="false">IF(L9830=1,IF(COUNTIFS(C$2:C9830,C9830,L$2:L9830,1)=1,1,0),"")</f>
        <v/>
      </c>
      <c r="T9830" s="38" t="str">
        <f aca="false">IF(N9830="","",N9830+ROW()/10000000)</f>
        <v/>
      </c>
      <c r="U9830" s="0" t="str">
        <f aca="false">IF(G9830=1,IF(B9830="",1,0),"")</f>
        <v/>
      </c>
    </row>
    <row r="9831" customFormat="false" ht="15" hidden="false" customHeight="false" outlineLevel="0" collapsed="false">
      <c r="A9831" s="35"/>
      <c r="B9831" s="35"/>
      <c r="G9831" s="0" t="str">
        <f aca="false">IF(A9831="","",IF(AND(A9831&gt;=Debut,A9831&lt;Fin),1,0))</f>
        <v/>
      </c>
      <c r="H9831" s="0" t="str">
        <f aca="false">IF(G9831=1,INT(ROUND((A9831-Debut)*86400,0)/600),"")</f>
        <v/>
      </c>
      <c r="I9831" s="0" t="str">
        <f aca="false">IF(G9831=1,INT(ROUND((A9831-Debut)*86400,0)/3600),"")</f>
        <v/>
      </c>
      <c r="J9831" s="0" t="str">
        <f aca="false">IF(OR(A9831="",B9831=""),"",ROUND((B9831-A9831)*86400,0))</f>
        <v/>
      </c>
      <c r="K9831" s="37" t="str">
        <f aca="false">IF(G9831=1,IF(COUNTIFS($C:$C,C9831,$G:$G,1,$A:$A,"&gt;="&amp;(A9831-FenetreInterm/86400),$A:$A,"&lt;="&amp;A9831)&gt;=NbInterm,1,0),"")</f>
        <v/>
      </c>
      <c r="L9831" s="37" t="str">
        <f aca="false">IF(G9831=1,IF(B9831="",0,IF(J9831&lt;SeuilFugitive,1,0)),"")</f>
        <v/>
      </c>
      <c r="M9831" s="37" t="str">
        <f aca="false">IF(G9831=1,IF(B9831="",IF((Fin-A9831)*24&gt;SeuilFigee,1,0),IF(J9831&gt;SeuilFigee*3600,1,0)),"")</f>
        <v/>
      </c>
      <c r="N9831" s="0" t="str">
        <f aca="false">IF(G9831=1,IF(COUNTIF(H$2:H9831,H9831)=1,COUNTIF($H:$H,H9831),""),"")</f>
        <v/>
      </c>
      <c r="O9831" s="0" t="str">
        <f aca="false">IF(G9831=1,IF(COUNTIF(I$2:I9831,I9831)=1,COUNTIF($I:$I,I9831),""),"")</f>
        <v/>
      </c>
      <c r="P9831" s="38" t="str">
        <f aca="false">IF(G9831=1,IF(COUNTIFS(C$2:C9831,C9831,G$2:G9831,1)=1,COUNTIFS($C:$C,C9831,$G:$G,1)+ROW()/10000000,""),"")</f>
        <v/>
      </c>
      <c r="Q9831" s="0" t="str">
        <f aca="false">IF(K9831=1,IF(COUNTIFS(C$2:C9831,C9831,K$2:K9831,1)=1,1,0),"")</f>
        <v/>
      </c>
      <c r="R9831" s="0" t="str">
        <f aca="false">IF(M9831=1,IF(COUNTIFS(C$2:C9831,C9831,M$2:M9831,1)=1,1,0),"")</f>
        <v/>
      </c>
      <c r="S9831" s="0" t="str">
        <f aca="false">IF(L9831=1,IF(COUNTIFS(C$2:C9831,C9831,L$2:L9831,1)=1,1,0),"")</f>
        <v/>
      </c>
      <c r="T9831" s="38" t="str">
        <f aca="false">IF(N9831="","",N9831+ROW()/10000000)</f>
        <v/>
      </c>
      <c r="U9831" s="0" t="str">
        <f aca="false">IF(G9831=1,IF(B9831="",1,0),"")</f>
        <v/>
      </c>
    </row>
    <row r="9832" customFormat="false" ht="15" hidden="false" customHeight="false" outlineLevel="0" collapsed="false">
      <c r="A9832" s="35"/>
      <c r="B9832" s="35"/>
      <c r="G9832" s="0" t="str">
        <f aca="false">IF(A9832="","",IF(AND(A9832&gt;=Debut,A9832&lt;Fin),1,0))</f>
        <v/>
      </c>
      <c r="H9832" s="0" t="str">
        <f aca="false">IF(G9832=1,INT(ROUND((A9832-Debut)*86400,0)/600),"")</f>
        <v/>
      </c>
      <c r="I9832" s="0" t="str">
        <f aca="false">IF(G9832=1,INT(ROUND((A9832-Debut)*86400,0)/3600),"")</f>
        <v/>
      </c>
      <c r="J9832" s="0" t="str">
        <f aca="false">IF(OR(A9832="",B9832=""),"",ROUND((B9832-A9832)*86400,0))</f>
        <v/>
      </c>
      <c r="K9832" s="37" t="str">
        <f aca="false">IF(G9832=1,IF(COUNTIFS($C:$C,C9832,$G:$G,1,$A:$A,"&gt;="&amp;(A9832-FenetreInterm/86400),$A:$A,"&lt;="&amp;A9832)&gt;=NbInterm,1,0),"")</f>
        <v/>
      </c>
      <c r="L9832" s="37" t="str">
        <f aca="false">IF(G9832=1,IF(B9832="",0,IF(J9832&lt;SeuilFugitive,1,0)),"")</f>
        <v/>
      </c>
      <c r="M9832" s="37" t="str">
        <f aca="false">IF(G9832=1,IF(B9832="",IF((Fin-A9832)*24&gt;SeuilFigee,1,0),IF(J9832&gt;SeuilFigee*3600,1,0)),"")</f>
        <v/>
      </c>
      <c r="N9832" s="0" t="str">
        <f aca="false">IF(G9832=1,IF(COUNTIF(H$2:H9832,H9832)=1,COUNTIF($H:$H,H9832),""),"")</f>
        <v/>
      </c>
      <c r="O9832" s="0" t="str">
        <f aca="false">IF(G9832=1,IF(COUNTIF(I$2:I9832,I9832)=1,COUNTIF($I:$I,I9832),""),"")</f>
        <v/>
      </c>
      <c r="P9832" s="38" t="str">
        <f aca="false">IF(G9832=1,IF(COUNTIFS(C$2:C9832,C9832,G$2:G9832,1)=1,COUNTIFS($C:$C,C9832,$G:$G,1)+ROW()/10000000,""),"")</f>
        <v/>
      </c>
      <c r="Q9832" s="0" t="str">
        <f aca="false">IF(K9832=1,IF(COUNTIFS(C$2:C9832,C9832,K$2:K9832,1)=1,1,0),"")</f>
        <v/>
      </c>
      <c r="R9832" s="0" t="str">
        <f aca="false">IF(M9832=1,IF(COUNTIFS(C$2:C9832,C9832,M$2:M9832,1)=1,1,0),"")</f>
        <v/>
      </c>
      <c r="S9832" s="0" t="str">
        <f aca="false">IF(L9832=1,IF(COUNTIFS(C$2:C9832,C9832,L$2:L9832,1)=1,1,0),"")</f>
        <v/>
      </c>
      <c r="T9832" s="38" t="str">
        <f aca="false">IF(N9832="","",N9832+ROW()/10000000)</f>
        <v/>
      </c>
      <c r="U9832" s="0" t="str">
        <f aca="false">IF(G9832=1,IF(B9832="",1,0),"")</f>
        <v/>
      </c>
    </row>
    <row r="9833" customFormat="false" ht="15" hidden="false" customHeight="false" outlineLevel="0" collapsed="false">
      <c r="A9833" s="35"/>
      <c r="B9833" s="35"/>
      <c r="G9833" s="0" t="str">
        <f aca="false">IF(A9833="","",IF(AND(A9833&gt;=Debut,A9833&lt;Fin),1,0))</f>
        <v/>
      </c>
      <c r="H9833" s="0" t="str">
        <f aca="false">IF(G9833=1,INT(ROUND((A9833-Debut)*86400,0)/600),"")</f>
        <v/>
      </c>
      <c r="I9833" s="0" t="str">
        <f aca="false">IF(G9833=1,INT(ROUND((A9833-Debut)*86400,0)/3600),"")</f>
        <v/>
      </c>
      <c r="J9833" s="0" t="str">
        <f aca="false">IF(OR(A9833="",B9833=""),"",ROUND((B9833-A9833)*86400,0))</f>
        <v/>
      </c>
      <c r="K9833" s="37" t="str">
        <f aca="false">IF(G9833=1,IF(COUNTIFS($C:$C,C9833,$G:$G,1,$A:$A,"&gt;="&amp;(A9833-FenetreInterm/86400),$A:$A,"&lt;="&amp;A9833)&gt;=NbInterm,1,0),"")</f>
        <v/>
      </c>
      <c r="L9833" s="37" t="str">
        <f aca="false">IF(G9833=1,IF(B9833="",0,IF(J9833&lt;SeuilFugitive,1,0)),"")</f>
        <v/>
      </c>
      <c r="M9833" s="37" t="str">
        <f aca="false">IF(G9833=1,IF(B9833="",IF((Fin-A9833)*24&gt;SeuilFigee,1,0),IF(J9833&gt;SeuilFigee*3600,1,0)),"")</f>
        <v/>
      </c>
      <c r="N9833" s="0" t="str">
        <f aca="false">IF(G9833=1,IF(COUNTIF(H$2:H9833,H9833)=1,COUNTIF($H:$H,H9833),""),"")</f>
        <v/>
      </c>
      <c r="O9833" s="0" t="str">
        <f aca="false">IF(G9833=1,IF(COUNTIF(I$2:I9833,I9833)=1,COUNTIF($I:$I,I9833),""),"")</f>
        <v/>
      </c>
      <c r="P9833" s="38" t="str">
        <f aca="false">IF(G9833=1,IF(COUNTIFS(C$2:C9833,C9833,G$2:G9833,1)=1,COUNTIFS($C:$C,C9833,$G:$G,1)+ROW()/10000000,""),"")</f>
        <v/>
      </c>
      <c r="Q9833" s="0" t="str">
        <f aca="false">IF(K9833=1,IF(COUNTIFS(C$2:C9833,C9833,K$2:K9833,1)=1,1,0),"")</f>
        <v/>
      </c>
      <c r="R9833" s="0" t="str">
        <f aca="false">IF(M9833=1,IF(COUNTIFS(C$2:C9833,C9833,M$2:M9833,1)=1,1,0),"")</f>
        <v/>
      </c>
      <c r="S9833" s="0" t="str">
        <f aca="false">IF(L9833=1,IF(COUNTIFS(C$2:C9833,C9833,L$2:L9833,1)=1,1,0),"")</f>
        <v/>
      </c>
      <c r="T9833" s="38" t="str">
        <f aca="false">IF(N9833="","",N9833+ROW()/10000000)</f>
        <v/>
      </c>
      <c r="U9833" s="0" t="str">
        <f aca="false">IF(G9833=1,IF(B9833="",1,0),"")</f>
        <v/>
      </c>
    </row>
    <row r="9834" customFormat="false" ht="15" hidden="false" customHeight="false" outlineLevel="0" collapsed="false">
      <c r="A9834" s="35"/>
      <c r="B9834" s="35"/>
      <c r="G9834" s="0" t="str">
        <f aca="false">IF(A9834="","",IF(AND(A9834&gt;=Debut,A9834&lt;Fin),1,0))</f>
        <v/>
      </c>
      <c r="H9834" s="0" t="str">
        <f aca="false">IF(G9834=1,INT(ROUND((A9834-Debut)*86400,0)/600),"")</f>
        <v/>
      </c>
      <c r="I9834" s="0" t="str">
        <f aca="false">IF(G9834=1,INT(ROUND((A9834-Debut)*86400,0)/3600),"")</f>
        <v/>
      </c>
      <c r="J9834" s="0" t="str">
        <f aca="false">IF(OR(A9834="",B9834=""),"",ROUND((B9834-A9834)*86400,0))</f>
        <v/>
      </c>
      <c r="K9834" s="37" t="str">
        <f aca="false">IF(G9834=1,IF(COUNTIFS($C:$C,C9834,$G:$G,1,$A:$A,"&gt;="&amp;(A9834-FenetreInterm/86400),$A:$A,"&lt;="&amp;A9834)&gt;=NbInterm,1,0),"")</f>
        <v/>
      </c>
      <c r="L9834" s="37" t="str">
        <f aca="false">IF(G9834=1,IF(B9834="",0,IF(J9834&lt;SeuilFugitive,1,0)),"")</f>
        <v/>
      </c>
      <c r="M9834" s="37" t="str">
        <f aca="false">IF(G9834=1,IF(B9834="",IF((Fin-A9834)*24&gt;SeuilFigee,1,0),IF(J9834&gt;SeuilFigee*3600,1,0)),"")</f>
        <v/>
      </c>
      <c r="N9834" s="0" t="str">
        <f aca="false">IF(G9834=1,IF(COUNTIF(H$2:H9834,H9834)=1,COUNTIF($H:$H,H9834),""),"")</f>
        <v/>
      </c>
      <c r="O9834" s="0" t="str">
        <f aca="false">IF(G9834=1,IF(COUNTIF(I$2:I9834,I9834)=1,COUNTIF($I:$I,I9834),""),"")</f>
        <v/>
      </c>
      <c r="P9834" s="38" t="str">
        <f aca="false">IF(G9834=1,IF(COUNTIFS(C$2:C9834,C9834,G$2:G9834,1)=1,COUNTIFS($C:$C,C9834,$G:$G,1)+ROW()/10000000,""),"")</f>
        <v/>
      </c>
      <c r="Q9834" s="0" t="str">
        <f aca="false">IF(K9834=1,IF(COUNTIFS(C$2:C9834,C9834,K$2:K9834,1)=1,1,0),"")</f>
        <v/>
      </c>
      <c r="R9834" s="0" t="str">
        <f aca="false">IF(M9834=1,IF(COUNTIFS(C$2:C9834,C9834,M$2:M9834,1)=1,1,0),"")</f>
        <v/>
      </c>
      <c r="S9834" s="0" t="str">
        <f aca="false">IF(L9834=1,IF(COUNTIFS(C$2:C9834,C9834,L$2:L9834,1)=1,1,0),"")</f>
        <v/>
      </c>
      <c r="T9834" s="38" t="str">
        <f aca="false">IF(N9834="","",N9834+ROW()/10000000)</f>
        <v/>
      </c>
      <c r="U9834" s="0" t="str">
        <f aca="false">IF(G9834=1,IF(B9834="",1,0),"")</f>
        <v/>
      </c>
    </row>
    <row r="9835" customFormat="false" ht="15" hidden="false" customHeight="false" outlineLevel="0" collapsed="false">
      <c r="A9835" s="35"/>
      <c r="B9835" s="35"/>
      <c r="G9835" s="0" t="str">
        <f aca="false">IF(A9835="","",IF(AND(A9835&gt;=Debut,A9835&lt;Fin),1,0))</f>
        <v/>
      </c>
      <c r="H9835" s="0" t="str">
        <f aca="false">IF(G9835=1,INT(ROUND((A9835-Debut)*86400,0)/600),"")</f>
        <v/>
      </c>
      <c r="I9835" s="0" t="str">
        <f aca="false">IF(G9835=1,INT(ROUND((A9835-Debut)*86400,0)/3600),"")</f>
        <v/>
      </c>
      <c r="J9835" s="0" t="str">
        <f aca="false">IF(OR(A9835="",B9835=""),"",ROUND((B9835-A9835)*86400,0))</f>
        <v/>
      </c>
      <c r="K9835" s="37" t="str">
        <f aca="false">IF(G9835=1,IF(COUNTIFS($C:$C,C9835,$G:$G,1,$A:$A,"&gt;="&amp;(A9835-FenetreInterm/86400),$A:$A,"&lt;="&amp;A9835)&gt;=NbInterm,1,0),"")</f>
        <v/>
      </c>
      <c r="L9835" s="37" t="str">
        <f aca="false">IF(G9835=1,IF(B9835="",0,IF(J9835&lt;SeuilFugitive,1,0)),"")</f>
        <v/>
      </c>
      <c r="M9835" s="37" t="str">
        <f aca="false">IF(G9835=1,IF(B9835="",IF((Fin-A9835)*24&gt;SeuilFigee,1,0),IF(J9835&gt;SeuilFigee*3600,1,0)),"")</f>
        <v/>
      </c>
      <c r="N9835" s="0" t="str">
        <f aca="false">IF(G9835=1,IF(COUNTIF(H$2:H9835,H9835)=1,COUNTIF($H:$H,H9835),""),"")</f>
        <v/>
      </c>
      <c r="O9835" s="0" t="str">
        <f aca="false">IF(G9835=1,IF(COUNTIF(I$2:I9835,I9835)=1,COUNTIF($I:$I,I9835),""),"")</f>
        <v/>
      </c>
      <c r="P9835" s="38" t="str">
        <f aca="false">IF(G9835=1,IF(COUNTIFS(C$2:C9835,C9835,G$2:G9835,1)=1,COUNTIFS($C:$C,C9835,$G:$G,1)+ROW()/10000000,""),"")</f>
        <v/>
      </c>
      <c r="Q9835" s="0" t="str">
        <f aca="false">IF(K9835=1,IF(COUNTIFS(C$2:C9835,C9835,K$2:K9835,1)=1,1,0),"")</f>
        <v/>
      </c>
      <c r="R9835" s="0" t="str">
        <f aca="false">IF(M9835=1,IF(COUNTIFS(C$2:C9835,C9835,M$2:M9835,1)=1,1,0),"")</f>
        <v/>
      </c>
      <c r="S9835" s="0" t="str">
        <f aca="false">IF(L9835=1,IF(COUNTIFS(C$2:C9835,C9835,L$2:L9835,1)=1,1,0),"")</f>
        <v/>
      </c>
      <c r="T9835" s="38" t="str">
        <f aca="false">IF(N9835="","",N9835+ROW()/10000000)</f>
        <v/>
      </c>
      <c r="U9835" s="0" t="str">
        <f aca="false">IF(G9835=1,IF(B9835="",1,0),"")</f>
        <v/>
      </c>
    </row>
    <row r="9836" customFormat="false" ht="15" hidden="false" customHeight="false" outlineLevel="0" collapsed="false">
      <c r="A9836" s="35"/>
      <c r="B9836" s="35"/>
      <c r="G9836" s="0" t="str">
        <f aca="false">IF(A9836="","",IF(AND(A9836&gt;=Debut,A9836&lt;Fin),1,0))</f>
        <v/>
      </c>
      <c r="H9836" s="0" t="str">
        <f aca="false">IF(G9836=1,INT(ROUND((A9836-Debut)*86400,0)/600),"")</f>
        <v/>
      </c>
      <c r="I9836" s="0" t="str">
        <f aca="false">IF(G9836=1,INT(ROUND((A9836-Debut)*86400,0)/3600),"")</f>
        <v/>
      </c>
      <c r="J9836" s="0" t="str">
        <f aca="false">IF(OR(A9836="",B9836=""),"",ROUND((B9836-A9836)*86400,0))</f>
        <v/>
      </c>
      <c r="K9836" s="37" t="str">
        <f aca="false">IF(G9836=1,IF(COUNTIFS($C:$C,C9836,$G:$G,1,$A:$A,"&gt;="&amp;(A9836-FenetreInterm/86400),$A:$A,"&lt;="&amp;A9836)&gt;=NbInterm,1,0),"")</f>
        <v/>
      </c>
      <c r="L9836" s="37" t="str">
        <f aca="false">IF(G9836=1,IF(B9836="",0,IF(J9836&lt;SeuilFugitive,1,0)),"")</f>
        <v/>
      </c>
      <c r="M9836" s="37" t="str">
        <f aca="false">IF(G9836=1,IF(B9836="",IF((Fin-A9836)*24&gt;SeuilFigee,1,0),IF(J9836&gt;SeuilFigee*3600,1,0)),"")</f>
        <v/>
      </c>
      <c r="N9836" s="0" t="str">
        <f aca="false">IF(G9836=1,IF(COUNTIF(H$2:H9836,H9836)=1,COUNTIF($H:$H,H9836),""),"")</f>
        <v/>
      </c>
      <c r="O9836" s="0" t="str">
        <f aca="false">IF(G9836=1,IF(COUNTIF(I$2:I9836,I9836)=1,COUNTIF($I:$I,I9836),""),"")</f>
        <v/>
      </c>
      <c r="P9836" s="38" t="str">
        <f aca="false">IF(G9836=1,IF(COUNTIFS(C$2:C9836,C9836,G$2:G9836,1)=1,COUNTIFS($C:$C,C9836,$G:$G,1)+ROW()/10000000,""),"")</f>
        <v/>
      </c>
      <c r="Q9836" s="0" t="str">
        <f aca="false">IF(K9836=1,IF(COUNTIFS(C$2:C9836,C9836,K$2:K9836,1)=1,1,0),"")</f>
        <v/>
      </c>
      <c r="R9836" s="0" t="str">
        <f aca="false">IF(M9836=1,IF(COUNTIFS(C$2:C9836,C9836,M$2:M9836,1)=1,1,0),"")</f>
        <v/>
      </c>
      <c r="S9836" s="0" t="str">
        <f aca="false">IF(L9836=1,IF(COUNTIFS(C$2:C9836,C9836,L$2:L9836,1)=1,1,0),"")</f>
        <v/>
      </c>
      <c r="T9836" s="38" t="str">
        <f aca="false">IF(N9836="","",N9836+ROW()/10000000)</f>
        <v/>
      </c>
      <c r="U9836" s="0" t="str">
        <f aca="false">IF(G9836=1,IF(B9836="",1,0),"")</f>
        <v/>
      </c>
    </row>
    <row r="9837" customFormat="false" ht="15" hidden="false" customHeight="false" outlineLevel="0" collapsed="false">
      <c r="A9837" s="35"/>
      <c r="B9837" s="35"/>
      <c r="G9837" s="0" t="str">
        <f aca="false">IF(A9837="","",IF(AND(A9837&gt;=Debut,A9837&lt;Fin),1,0))</f>
        <v/>
      </c>
      <c r="H9837" s="0" t="str">
        <f aca="false">IF(G9837=1,INT(ROUND((A9837-Debut)*86400,0)/600),"")</f>
        <v/>
      </c>
      <c r="I9837" s="0" t="str">
        <f aca="false">IF(G9837=1,INT(ROUND((A9837-Debut)*86400,0)/3600),"")</f>
        <v/>
      </c>
      <c r="J9837" s="0" t="str">
        <f aca="false">IF(OR(A9837="",B9837=""),"",ROUND((B9837-A9837)*86400,0))</f>
        <v/>
      </c>
      <c r="K9837" s="37" t="str">
        <f aca="false">IF(G9837=1,IF(COUNTIFS($C:$C,C9837,$G:$G,1,$A:$A,"&gt;="&amp;(A9837-FenetreInterm/86400),$A:$A,"&lt;="&amp;A9837)&gt;=NbInterm,1,0),"")</f>
        <v/>
      </c>
      <c r="L9837" s="37" t="str">
        <f aca="false">IF(G9837=1,IF(B9837="",0,IF(J9837&lt;SeuilFugitive,1,0)),"")</f>
        <v/>
      </c>
      <c r="M9837" s="37" t="str">
        <f aca="false">IF(G9837=1,IF(B9837="",IF((Fin-A9837)*24&gt;SeuilFigee,1,0),IF(J9837&gt;SeuilFigee*3600,1,0)),"")</f>
        <v/>
      </c>
      <c r="N9837" s="0" t="str">
        <f aca="false">IF(G9837=1,IF(COUNTIF(H$2:H9837,H9837)=1,COUNTIF($H:$H,H9837),""),"")</f>
        <v/>
      </c>
      <c r="O9837" s="0" t="str">
        <f aca="false">IF(G9837=1,IF(COUNTIF(I$2:I9837,I9837)=1,COUNTIF($I:$I,I9837),""),"")</f>
        <v/>
      </c>
      <c r="P9837" s="38" t="str">
        <f aca="false">IF(G9837=1,IF(COUNTIFS(C$2:C9837,C9837,G$2:G9837,1)=1,COUNTIFS($C:$C,C9837,$G:$G,1)+ROW()/10000000,""),"")</f>
        <v/>
      </c>
      <c r="Q9837" s="0" t="str">
        <f aca="false">IF(K9837=1,IF(COUNTIFS(C$2:C9837,C9837,K$2:K9837,1)=1,1,0),"")</f>
        <v/>
      </c>
      <c r="R9837" s="0" t="str">
        <f aca="false">IF(M9837=1,IF(COUNTIFS(C$2:C9837,C9837,M$2:M9837,1)=1,1,0),"")</f>
        <v/>
      </c>
      <c r="S9837" s="0" t="str">
        <f aca="false">IF(L9837=1,IF(COUNTIFS(C$2:C9837,C9837,L$2:L9837,1)=1,1,0),"")</f>
        <v/>
      </c>
      <c r="T9837" s="38" t="str">
        <f aca="false">IF(N9837="","",N9837+ROW()/10000000)</f>
        <v/>
      </c>
      <c r="U9837" s="0" t="str">
        <f aca="false">IF(G9837=1,IF(B9837="",1,0),"")</f>
        <v/>
      </c>
    </row>
    <row r="9838" customFormat="false" ht="15" hidden="false" customHeight="false" outlineLevel="0" collapsed="false">
      <c r="A9838" s="35"/>
      <c r="B9838" s="35"/>
      <c r="G9838" s="0" t="str">
        <f aca="false">IF(A9838="","",IF(AND(A9838&gt;=Debut,A9838&lt;Fin),1,0))</f>
        <v/>
      </c>
      <c r="H9838" s="0" t="str">
        <f aca="false">IF(G9838=1,INT(ROUND((A9838-Debut)*86400,0)/600),"")</f>
        <v/>
      </c>
      <c r="I9838" s="0" t="str">
        <f aca="false">IF(G9838=1,INT(ROUND((A9838-Debut)*86400,0)/3600),"")</f>
        <v/>
      </c>
      <c r="J9838" s="0" t="str">
        <f aca="false">IF(OR(A9838="",B9838=""),"",ROUND((B9838-A9838)*86400,0))</f>
        <v/>
      </c>
      <c r="K9838" s="37" t="str">
        <f aca="false">IF(G9838=1,IF(COUNTIFS($C:$C,C9838,$G:$G,1,$A:$A,"&gt;="&amp;(A9838-FenetreInterm/86400),$A:$A,"&lt;="&amp;A9838)&gt;=NbInterm,1,0),"")</f>
        <v/>
      </c>
      <c r="L9838" s="37" t="str">
        <f aca="false">IF(G9838=1,IF(B9838="",0,IF(J9838&lt;SeuilFugitive,1,0)),"")</f>
        <v/>
      </c>
      <c r="M9838" s="37" t="str">
        <f aca="false">IF(G9838=1,IF(B9838="",IF((Fin-A9838)*24&gt;SeuilFigee,1,0),IF(J9838&gt;SeuilFigee*3600,1,0)),"")</f>
        <v/>
      </c>
      <c r="N9838" s="0" t="str">
        <f aca="false">IF(G9838=1,IF(COUNTIF(H$2:H9838,H9838)=1,COUNTIF($H:$H,H9838),""),"")</f>
        <v/>
      </c>
      <c r="O9838" s="0" t="str">
        <f aca="false">IF(G9838=1,IF(COUNTIF(I$2:I9838,I9838)=1,COUNTIF($I:$I,I9838),""),"")</f>
        <v/>
      </c>
      <c r="P9838" s="38" t="str">
        <f aca="false">IF(G9838=1,IF(COUNTIFS(C$2:C9838,C9838,G$2:G9838,1)=1,COUNTIFS($C:$C,C9838,$G:$G,1)+ROW()/10000000,""),"")</f>
        <v/>
      </c>
      <c r="Q9838" s="0" t="str">
        <f aca="false">IF(K9838=1,IF(COUNTIFS(C$2:C9838,C9838,K$2:K9838,1)=1,1,0),"")</f>
        <v/>
      </c>
      <c r="R9838" s="0" t="str">
        <f aca="false">IF(M9838=1,IF(COUNTIFS(C$2:C9838,C9838,M$2:M9838,1)=1,1,0),"")</f>
        <v/>
      </c>
      <c r="S9838" s="0" t="str">
        <f aca="false">IF(L9838=1,IF(COUNTIFS(C$2:C9838,C9838,L$2:L9838,1)=1,1,0),"")</f>
        <v/>
      </c>
      <c r="T9838" s="38" t="str">
        <f aca="false">IF(N9838="","",N9838+ROW()/10000000)</f>
        <v/>
      </c>
      <c r="U9838" s="0" t="str">
        <f aca="false">IF(G9838=1,IF(B9838="",1,0),"")</f>
        <v/>
      </c>
    </row>
    <row r="9839" customFormat="false" ht="15" hidden="false" customHeight="false" outlineLevel="0" collapsed="false">
      <c r="A9839" s="35"/>
      <c r="B9839" s="35"/>
      <c r="G9839" s="0" t="str">
        <f aca="false">IF(A9839="","",IF(AND(A9839&gt;=Debut,A9839&lt;Fin),1,0))</f>
        <v/>
      </c>
      <c r="H9839" s="0" t="str">
        <f aca="false">IF(G9839=1,INT(ROUND((A9839-Debut)*86400,0)/600),"")</f>
        <v/>
      </c>
      <c r="I9839" s="0" t="str">
        <f aca="false">IF(G9839=1,INT(ROUND((A9839-Debut)*86400,0)/3600),"")</f>
        <v/>
      </c>
      <c r="J9839" s="0" t="str">
        <f aca="false">IF(OR(A9839="",B9839=""),"",ROUND((B9839-A9839)*86400,0))</f>
        <v/>
      </c>
      <c r="K9839" s="37" t="str">
        <f aca="false">IF(G9839=1,IF(COUNTIFS($C:$C,C9839,$G:$G,1,$A:$A,"&gt;="&amp;(A9839-FenetreInterm/86400),$A:$A,"&lt;="&amp;A9839)&gt;=NbInterm,1,0),"")</f>
        <v/>
      </c>
      <c r="L9839" s="37" t="str">
        <f aca="false">IF(G9839=1,IF(B9839="",0,IF(J9839&lt;SeuilFugitive,1,0)),"")</f>
        <v/>
      </c>
      <c r="M9839" s="37" t="str">
        <f aca="false">IF(G9839=1,IF(B9839="",IF((Fin-A9839)*24&gt;SeuilFigee,1,0),IF(J9839&gt;SeuilFigee*3600,1,0)),"")</f>
        <v/>
      </c>
      <c r="N9839" s="0" t="str">
        <f aca="false">IF(G9839=1,IF(COUNTIF(H$2:H9839,H9839)=1,COUNTIF($H:$H,H9839),""),"")</f>
        <v/>
      </c>
      <c r="O9839" s="0" t="str">
        <f aca="false">IF(G9839=1,IF(COUNTIF(I$2:I9839,I9839)=1,COUNTIF($I:$I,I9839),""),"")</f>
        <v/>
      </c>
      <c r="P9839" s="38" t="str">
        <f aca="false">IF(G9839=1,IF(COUNTIFS(C$2:C9839,C9839,G$2:G9839,1)=1,COUNTIFS($C:$C,C9839,$G:$G,1)+ROW()/10000000,""),"")</f>
        <v/>
      </c>
      <c r="Q9839" s="0" t="str">
        <f aca="false">IF(K9839=1,IF(COUNTIFS(C$2:C9839,C9839,K$2:K9839,1)=1,1,0),"")</f>
        <v/>
      </c>
      <c r="R9839" s="0" t="str">
        <f aca="false">IF(M9839=1,IF(COUNTIFS(C$2:C9839,C9839,M$2:M9839,1)=1,1,0),"")</f>
        <v/>
      </c>
      <c r="S9839" s="0" t="str">
        <f aca="false">IF(L9839=1,IF(COUNTIFS(C$2:C9839,C9839,L$2:L9839,1)=1,1,0),"")</f>
        <v/>
      </c>
      <c r="T9839" s="38" t="str">
        <f aca="false">IF(N9839="","",N9839+ROW()/10000000)</f>
        <v/>
      </c>
      <c r="U9839" s="0" t="str">
        <f aca="false">IF(G9839=1,IF(B9839="",1,0),"")</f>
        <v/>
      </c>
    </row>
    <row r="9840" customFormat="false" ht="15" hidden="false" customHeight="false" outlineLevel="0" collapsed="false">
      <c r="A9840" s="35"/>
      <c r="B9840" s="35"/>
      <c r="G9840" s="0" t="str">
        <f aca="false">IF(A9840="","",IF(AND(A9840&gt;=Debut,A9840&lt;Fin),1,0))</f>
        <v/>
      </c>
      <c r="H9840" s="0" t="str">
        <f aca="false">IF(G9840=1,INT(ROUND((A9840-Debut)*86400,0)/600),"")</f>
        <v/>
      </c>
      <c r="I9840" s="0" t="str">
        <f aca="false">IF(G9840=1,INT(ROUND((A9840-Debut)*86400,0)/3600),"")</f>
        <v/>
      </c>
      <c r="J9840" s="0" t="str">
        <f aca="false">IF(OR(A9840="",B9840=""),"",ROUND((B9840-A9840)*86400,0))</f>
        <v/>
      </c>
      <c r="K9840" s="37" t="str">
        <f aca="false">IF(G9840=1,IF(COUNTIFS($C:$C,C9840,$G:$G,1,$A:$A,"&gt;="&amp;(A9840-FenetreInterm/86400),$A:$A,"&lt;="&amp;A9840)&gt;=NbInterm,1,0),"")</f>
        <v/>
      </c>
      <c r="L9840" s="37" t="str">
        <f aca="false">IF(G9840=1,IF(B9840="",0,IF(J9840&lt;SeuilFugitive,1,0)),"")</f>
        <v/>
      </c>
      <c r="M9840" s="37" t="str">
        <f aca="false">IF(G9840=1,IF(B9840="",IF((Fin-A9840)*24&gt;SeuilFigee,1,0),IF(J9840&gt;SeuilFigee*3600,1,0)),"")</f>
        <v/>
      </c>
      <c r="N9840" s="0" t="str">
        <f aca="false">IF(G9840=1,IF(COUNTIF(H$2:H9840,H9840)=1,COUNTIF($H:$H,H9840),""),"")</f>
        <v/>
      </c>
      <c r="O9840" s="0" t="str">
        <f aca="false">IF(G9840=1,IF(COUNTIF(I$2:I9840,I9840)=1,COUNTIF($I:$I,I9840),""),"")</f>
        <v/>
      </c>
      <c r="P9840" s="38" t="str">
        <f aca="false">IF(G9840=1,IF(COUNTIFS(C$2:C9840,C9840,G$2:G9840,1)=1,COUNTIFS($C:$C,C9840,$G:$G,1)+ROW()/10000000,""),"")</f>
        <v/>
      </c>
      <c r="Q9840" s="0" t="str">
        <f aca="false">IF(K9840=1,IF(COUNTIFS(C$2:C9840,C9840,K$2:K9840,1)=1,1,0),"")</f>
        <v/>
      </c>
      <c r="R9840" s="0" t="str">
        <f aca="false">IF(M9840=1,IF(COUNTIFS(C$2:C9840,C9840,M$2:M9840,1)=1,1,0),"")</f>
        <v/>
      </c>
      <c r="S9840" s="0" t="str">
        <f aca="false">IF(L9840=1,IF(COUNTIFS(C$2:C9840,C9840,L$2:L9840,1)=1,1,0),"")</f>
        <v/>
      </c>
      <c r="T9840" s="38" t="str">
        <f aca="false">IF(N9840="","",N9840+ROW()/10000000)</f>
        <v/>
      </c>
      <c r="U9840" s="0" t="str">
        <f aca="false">IF(G9840=1,IF(B9840="",1,0),"")</f>
        <v/>
      </c>
    </row>
    <row r="9841" customFormat="false" ht="15" hidden="false" customHeight="false" outlineLevel="0" collapsed="false">
      <c r="A9841" s="35"/>
      <c r="B9841" s="35"/>
      <c r="G9841" s="0" t="str">
        <f aca="false">IF(A9841="","",IF(AND(A9841&gt;=Debut,A9841&lt;Fin),1,0))</f>
        <v/>
      </c>
      <c r="H9841" s="0" t="str">
        <f aca="false">IF(G9841=1,INT(ROUND((A9841-Debut)*86400,0)/600),"")</f>
        <v/>
      </c>
      <c r="I9841" s="0" t="str">
        <f aca="false">IF(G9841=1,INT(ROUND((A9841-Debut)*86400,0)/3600),"")</f>
        <v/>
      </c>
      <c r="J9841" s="0" t="str">
        <f aca="false">IF(OR(A9841="",B9841=""),"",ROUND((B9841-A9841)*86400,0))</f>
        <v/>
      </c>
      <c r="K9841" s="37" t="str">
        <f aca="false">IF(G9841=1,IF(COUNTIFS($C:$C,C9841,$G:$G,1,$A:$A,"&gt;="&amp;(A9841-FenetreInterm/86400),$A:$A,"&lt;="&amp;A9841)&gt;=NbInterm,1,0),"")</f>
        <v/>
      </c>
      <c r="L9841" s="37" t="str">
        <f aca="false">IF(G9841=1,IF(B9841="",0,IF(J9841&lt;SeuilFugitive,1,0)),"")</f>
        <v/>
      </c>
      <c r="M9841" s="37" t="str">
        <f aca="false">IF(G9841=1,IF(B9841="",IF((Fin-A9841)*24&gt;SeuilFigee,1,0),IF(J9841&gt;SeuilFigee*3600,1,0)),"")</f>
        <v/>
      </c>
      <c r="N9841" s="0" t="str">
        <f aca="false">IF(G9841=1,IF(COUNTIF(H$2:H9841,H9841)=1,COUNTIF($H:$H,H9841),""),"")</f>
        <v/>
      </c>
      <c r="O9841" s="0" t="str">
        <f aca="false">IF(G9841=1,IF(COUNTIF(I$2:I9841,I9841)=1,COUNTIF($I:$I,I9841),""),"")</f>
        <v/>
      </c>
      <c r="P9841" s="38" t="str">
        <f aca="false">IF(G9841=1,IF(COUNTIFS(C$2:C9841,C9841,G$2:G9841,1)=1,COUNTIFS($C:$C,C9841,$G:$G,1)+ROW()/10000000,""),"")</f>
        <v/>
      </c>
      <c r="Q9841" s="0" t="str">
        <f aca="false">IF(K9841=1,IF(COUNTIFS(C$2:C9841,C9841,K$2:K9841,1)=1,1,0),"")</f>
        <v/>
      </c>
      <c r="R9841" s="0" t="str">
        <f aca="false">IF(M9841=1,IF(COUNTIFS(C$2:C9841,C9841,M$2:M9841,1)=1,1,0),"")</f>
        <v/>
      </c>
      <c r="S9841" s="0" t="str">
        <f aca="false">IF(L9841=1,IF(COUNTIFS(C$2:C9841,C9841,L$2:L9841,1)=1,1,0),"")</f>
        <v/>
      </c>
      <c r="T9841" s="38" t="str">
        <f aca="false">IF(N9841="","",N9841+ROW()/10000000)</f>
        <v/>
      </c>
      <c r="U9841" s="0" t="str">
        <f aca="false">IF(G9841=1,IF(B9841="",1,0),"")</f>
        <v/>
      </c>
    </row>
    <row r="9842" customFormat="false" ht="15" hidden="false" customHeight="false" outlineLevel="0" collapsed="false">
      <c r="A9842" s="35"/>
      <c r="B9842" s="35"/>
      <c r="G9842" s="0" t="str">
        <f aca="false">IF(A9842="","",IF(AND(A9842&gt;=Debut,A9842&lt;Fin),1,0))</f>
        <v/>
      </c>
      <c r="H9842" s="0" t="str">
        <f aca="false">IF(G9842=1,INT(ROUND((A9842-Debut)*86400,0)/600),"")</f>
        <v/>
      </c>
      <c r="I9842" s="0" t="str">
        <f aca="false">IF(G9842=1,INT(ROUND((A9842-Debut)*86400,0)/3600),"")</f>
        <v/>
      </c>
      <c r="J9842" s="0" t="str">
        <f aca="false">IF(OR(A9842="",B9842=""),"",ROUND((B9842-A9842)*86400,0))</f>
        <v/>
      </c>
      <c r="K9842" s="37" t="str">
        <f aca="false">IF(G9842=1,IF(COUNTIFS($C:$C,C9842,$G:$G,1,$A:$A,"&gt;="&amp;(A9842-FenetreInterm/86400),$A:$A,"&lt;="&amp;A9842)&gt;=NbInterm,1,0),"")</f>
        <v/>
      </c>
      <c r="L9842" s="37" t="str">
        <f aca="false">IF(G9842=1,IF(B9842="",0,IF(J9842&lt;SeuilFugitive,1,0)),"")</f>
        <v/>
      </c>
      <c r="M9842" s="37" t="str">
        <f aca="false">IF(G9842=1,IF(B9842="",IF((Fin-A9842)*24&gt;SeuilFigee,1,0),IF(J9842&gt;SeuilFigee*3600,1,0)),"")</f>
        <v/>
      </c>
      <c r="N9842" s="0" t="str">
        <f aca="false">IF(G9842=1,IF(COUNTIF(H$2:H9842,H9842)=1,COUNTIF($H:$H,H9842),""),"")</f>
        <v/>
      </c>
      <c r="O9842" s="0" t="str">
        <f aca="false">IF(G9842=1,IF(COUNTIF(I$2:I9842,I9842)=1,COUNTIF($I:$I,I9842),""),"")</f>
        <v/>
      </c>
      <c r="P9842" s="38" t="str">
        <f aca="false">IF(G9842=1,IF(COUNTIFS(C$2:C9842,C9842,G$2:G9842,1)=1,COUNTIFS($C:$C,C9842,$G:$G,1)+ROW()/10000000,""),"")</f>
        <v/>
      </c>
      <c r="Q9842" s="0" t="str">
        <f aca="false">IF(K9842=1,IF(COUNTIFS(C$2:C9842,C9842,K$2:K9842,1)=1,1,0),"")</f>
        <v/>
      </c>
      <c r="R9842" s="0" t="str">
        <f aca="false">IF(M9842=1,IF(COUNTIFS(C$2:C9842,C9842,M$2:M9842,1)=1,1,0),"")</f>
        <v/>
      </c>
      <c r="S9842" s="0" t="str">
        <f aca="false">IF(L9842=1,IF(COUNTIFS(C$2:C9842,C9842,L$2:L9842,1)=1,1,0),"")</f>
        <v/>
      </c>
      <c r="T9842" s="38" t="str">
        <f aca="false">IF(N9842="","",N9842+ROW()/10000000)</f>
        <v/>
      </c>
      <c r="U9842" s="0" t="str">
        <f aca="false">IF(G9842=1,IF(B9842="",1,0),"")</f>
        <v/>
      </c>
    </row>
    <row r="9843" customFormat="false" ht="15" hidden="false" customHeight="false" outlineLevel="0" collapsed="false">
      <c r="A9843" s="35"/>
      <c r="B9843" s="35"/>
      <c r="G9843" s="0" t="str">
        <f aca="false">IF(A9843="","",IF(AND(A9843&gt;=Debut,A9843&lt;Fin),1,0))</f>
        <v/>
      </c>
      <c r="H9843" s="0" t="str">
        <f aca="false">IF(G9843=1,INT(ROUND((A9843-Debut)*86400,0)/600),"")</f>
        <v/>
      </c>
      <c r="I9843" s="0" t="str">
        <f aca="false">IF(G9843=1,INT(ROUND((A9843-Debut)*86400,0)/3600),"")</f>
        <v/>
      </c>
      <c r="J9843" s="0" t="str">
        <f aca="false">IF(OR(A9843="",B9843=""),"",ROUND((B9843-A9843)*86400,0))</f>
        <v/>
      </c>
      <c r="K9843" s="37" t="str">
        <f aca="false">IF(G9843=1,IF(COUNTIFS($C:$C,C9843,$G:$G,1,$A:$A,"&gt;="&amp;(A9843-FenetreInterm/86400),$A:$A,"&lt;="&amp;A9843)&gt;=NbInterm,1,0),"")</f>
        <v/>
      </c>
      <c r="L9843" s="37" t="str">
        <f aca="false">IF(G9843=1,IF(B9843="",0,IF(J9843&lt;SeuilFugitive,1,0)),"")</f>
        <v/>
      </c>
      <c r="M9843" s="37" t="str">
        <f aca="false">IF(G9843=1,IF(B9843="",IF((Fin-A9843)*24&gt;SeuilFigee,1,0),IF(J9843&gt;SeuilFigee*3600,1,0)),"")</f>
        <v/>
      </c>
      <c r="N9843" s="0" t="str">
        <f aca="false">IF(G9843=1,IF(COUNTIF(H$2:H9843,H9843)=1,COUNTIF($H:$H,H9843),""),"")</f>
        <v/>
      </c>
      <c r="O9843" s="0" t="str">
        <f aca="false">IF(G9843=1,IF(COUNTIF(I$2:I9843,I9843)=1,COUNTIF($I:$I,I9843),""),"")</f>
        <v/>
      </c>
      <c r="P9843" s="38" t="str">
        <f aca="false">IF(G9843=1,IF(COUNTIFS(C$2:C9843,C9843,G$2:G9843,1)=1,COUNTIFS($C:$C,C9843,$G:$G,1)+ROW()/10000000,""),"")</f>
        <v/>
      </c>
      <c r="Q9843" s="0" t="str">
        <f aca="false">IF(K9843=1,IF(COUNTIFS(C$2:C9843,C9843,K$2:K9843,1)=1,1,0),"")</f>
        <v/>
      </c>
      <c r="R9843" s="0" t="str">
        <f aca="false">IF(M9843=1,IF(COUNTIFS(C$2:C9843,C9843,M$2:M9843,1)=1,1,0),"")</f>
        <v/>
      </c>
      <c r="S9843" s="0" t="str">
        <f aca="false">IF(L9843=1,IF(COUNTIFS(C$2:C9843,C9843,L$2:L9843,1)=1,1,0),"")</f>
        <v/>
      </c>
      <c r="T9843" s="38" t="str">
        <f aca="false">IF(N9843="","",N9843+ROW()/10000000)</f>
        <v/>
      </c>
      <c r="U9843" s="0" t="str">
        <f aca="false">IF(G9843=1,IF(B9843="",1,0),"")</f>
        <v/>
      </c>
    </row>
    <row r="9844" customFormat="false" ht="15" hidden="false" customHeight="false" outlineLevel="0" collapsed="false">
      <c r="A9844" s="35"/>
      <c r="B9844" s="35"/>
      <c r="G9844" s="0" t="str">
        <f aca="false">IF(A9844="","",IF(AND(A9844&gt;=Debut,A9844&lt;Fin),1,0))</f>
        <v/>
      </c>
      <c r="H9844" s="0" t="str">
        <f aca="false">IF(G9844=1,INT(ROUND((A9844-Debut)*86400,0)/600),"")</f>
        <v/>
      </c>
      <c r="I9844" s="0" t="str">
        <f aca="false">IF(G9844=1,INT(ROUND((A9844-Debut)*86400,0)/3600),"")</f>
        <v/>
      </c>
      <c r="J9844" s="0" t="str">
        <f aca="false">IF(OR(A9844="",B9844=""),"",ROUND((B9844-A9844)*86400,0))</f>
        <v/>
      </c>
      <c r="K9844" s="37" t="str">
        <f aca="false">IF(G9844=1,IF(COUNTIFS($C:$C,C9844,$G:$G,1,$A:$A,"&gt;="&amp;(A9844-FenetreInterm/86400),$A:$A,"&lt;="&amp;A9844)&gt;=NbInterm,1,0),"")</f>
        <v/>
      </c>
      <c r="L9844" s="37" t="str">
        <f aca="false">IF(G9844=1,IF(B9844="",0,IF(J9844&lt;SeuilFugitive,1,0)),"")</f>
        <v/>
      </c>
      <c r="M9844" s="37" t="str">
        <f aca="false">IF(G9844=1,IF(B9844="",IF((Fin-A9844)*24&gt;SeuilFigee,1,0),IF(J9844&gt;SeuilFigee*3600,1,0)),"")</f>
        <v/>
      </c>
      <c r="N9844" s="0" t="str">
        <f aca="false">IF(G9844=1,IF(COUNTIF(H$2:H9844,H9844)=1,COUNTIF($H:$H,H9844),""),"")</f>
        <v/>
      </c>
      <c r="O9844" s="0" t="str">
        <f aca="false">IF(G9844=1,IF(COUNTIF(I$2:I9844,I9844)=1,COUNTIF($I:$I,I9844),""),"")</f>
        <v/>
      </c>
      <c r="P9844" s="38" t="str">
        <f aca="false">IF(G9844=1,IF(COUNTIFS(C$2:C9844,C9844,G$2:G9844,1)=1,COUNTIFS($C:$C,C9844,$G:$G,1)+ROW()/10000000,""),"")</f>
        <v/>
      </c>
      <c r="Q9844" s="0" t="str">
        <f aca="false">IF(K9844=1,IF(COUNTIFS(C$2:C9844,C9844,K$2:K9844,1)=1,1,0),"")</f>
        <v/>
      </c>
      <c r="R9844" s="0" t="str">
        <f aca="false">IF(M9844=1,IF(COUNTIFS(C$2:C9844,C9844,M$2:M9844,1)=1,1,0),"")</f>
        <v/>
      </c>
      <c r="S9844" s="0" t="str">
        <f aca="false">IF(L9844=1,IF(COUNTIFS(C$2:C9844,C9844,L$2:L9844,1)=1,1,0),"")</f>
        <v/>
      </c>
      <c r="T9844" s="38" t="str">
        <f aca="false">IF(N9844="","",N9844+ROW()/10000000)</f>
        <v/>
      </c>
      <c r="U9844" s="0" t="str">
        <f aca="false">IF(G9844=1,IF(B9844="",1,0),"")</f>
        <v/>
      </c>
    </row>
    <row r="9845" customFormat="false" ht="15" hidden="false" customHeight="false" outlineLevel="0" collapsed="false">
      <c r="A9845" s="35"/>
      <c r="B9845" s="35"/>
      <c r="G9845" s="0" t="str">
        <f aca="false">IF(A9845="","",IF(AND(A9845&gt;=Debut,A9845&lt;Fin),1,0))</f>
        <v/>
      </c>
      <c r="H9845" s="0" t="str">
        <f aca="false">IF(G9845=1,INT(ROUND((A9845-Debut)*86400,0)/600),"")</f>
        <v/>
      </c>
      <c r="I9845" s="0" t="str">
        <f aca="false">IF(G9845=1,INT(ROUND((A9845-Debut)*86400,0)/3600),"")</f>
        <v/>
      </c>
      <c r="J9845" s="0" t="str">
        <f aca="false">IF(OR(A9845="",B9845=""),"",ROUND((B9845-A9845)*86400,0))</f>
        <v/>
      </c>
      <c r="K9845" s="37" t="str">
        <f aca="false">IF(G9845=1,IF(COUNTIFS($C:$C,C9845,$G:$G,1,$A:$A,"&gt;="&amp;(A9845-FenetreInterm/86400),$A:$A,"&lt;="&amp;A9845)&gt;=NbInterm,1,0),"")</f>
        <v/>
      </c>
      <c r="L9845" s="37" t="str">
        <f aca="false">IF(G9845=1,IF(B9845="",0,IF(J9845&lt;SeuilFugitive,1,0)),"")</f>
        <v/>
      </c>
      <c r="M9845" s="37" t="str">
        <f aca="false">IF(G9845=1,IF(B9845="",IF((Fin-A9845)*24&gt;SeuilFigee,1,0),IF(J9845&gt;SeuilFigee*3600,1,0)),"")</f>
        <v/>
      </c>
      <c r="N9845" s="0" t="str">
        <f aca="false">IF(G9845=1,IF(COUNTIF(H$2:H9845,H9845)=1,COUNTIF($H:$H,H9845),""),"")</f>
        <v/>
      </c>
      <c r="O9845" s="0" t="str">
        <f aca="false">IF(G9845=1,IF(COUNTIF(I$2:I9845,I9845)=1,COUNTIF($I:$I,I9845),""),"")</f>
        <v/>
      </c>
      <c r="P9845" s="38" t="str">
        <f aca="false">IF(G9845=1,IF(COUNTIFS(C$2:C9845,C9845,G$2:G9845,1)=1,COUNTIFS($C:$C,C9845,$G:$G,1)+ROW()/10000000,""),"")</f>
        <v/>
      </c>
      <c r="Q9845" s="0" t="str">
        <f aca="false">IF(K9845=1,IF(COUNTIFS(C$2:C9845,C9845,K$2:K9845,1)=1,1,0),"")</f>
        <v/>
      </c>
      <c r="R9845" s="0" t="str">
        <f aca="false">IF(M9845=1,IF(COUNTIFS(C$2:C9845,C9845,M$2:M9845,1)=1,1,0),"")</f>
        <v/>
      </c>
      <c r="S9845" s="0" t="str">
        <f aca="false">IF(L9845=1,IF(COUNTIFS(C$2:C9845,C9845,L$2:L9845,1)=1,1,0),"")</f>
        <v/>
      </c>
      <c r="T9845" s="38" t="str">
        <f aca="false">IF(N9845="","",N9845+ROW()/10000000)</f>
        <v/>
      </c>
      <c r="U9845" s="0" t="str">
        <f aca="false">IF(G9845=1,IF(B9845="",1,0),"")</f>
        <v/>
      </c>
    </row>
    <row r="9846" customFormat="false" ht="15" hidden="false" customHeight="false" outlineLevel="0" collapsed="false">
      <c r="A9846" s="35"/>
      <c r="B9846" s="35"/>
      <c r="G9846" s="0" t="str">
        <f aca="false">IF(A9846="","",IF(AND(A9846&gt;=Debut,A9846&lt;Fin),1,0))</f>
        <v/>
      </c>
      <c r="H9846" s="0" t="str">
        <f aca="false">IF(G9846=1,INT(ROUND((A9846-Debut)*86400,0)/600),"")</f>
        <v/>
      </c>
      <c r="I9846" s="0" t="str">
        <f aca="false">IF(G9846=1,INT(ROUND((A9846-Debut)*86400,0)/3600),"")</f>
        <v/>
      </c>
      <c r="J9846" s="0" t="str">
        <f aca="false">IF(OR(A9846="",B9846=""),"",ROUND((B9846-A9846)*86400,0))</f>
        <v/>
      </c>
      <c r="K9846" s="37" t="str">
        <f aca="false">IF(G9846=1,IF(COUNTIFS($C:$C,C9846,$G:$G,1,$A:$A,"&gt;="&amp;(A9846-FenetreInterm/86400),$A:$A,"&lt;="&amp;A9846)&gt;=NbInterm,1,0),"")</f>
        <v/>
      </c>
      <c r="L9846" s="37" t="str">
        <f aca="false">IF(G9846=1,IF(B9846="",0,IF(J9846&lt;SeuilFugitive,1,0)),"")</f>
        <v/>
      </c>
      <c r="M9846" s="37" t="str">
        <f aca="false">IF(G9846=1,IF(B9846="",IF((Fin-A9846)*24&gt;SeuilFigee,1,0),IF(J9846&gt;SeuilFigee*3600,1,0)),"")</f>
        <v/>
      </c>
      <c r="N9846" s="0" t="str">
        <f aca="false">IF(G9846=1,IF(COUNTIF(H$2:H9846,H9846)=1,COUNTIF($H:$H,H9846),""),"")</f>
        <v/>
      </c>
      <c r="O9846" s="0" t="str">
        <f aca="false">IF(G9846=1,IF(COUNTIF(I$2:I9846,I9846)=1,COUNTIF($I:$I,I9846),""),"")</f>
        <v/>
      </c>
      <c r="P9846" s="38" t="str">
        <f aca="false">IF(G9846=1,IF(COUNTIFS(C$2:C9846,C9846,G$2:G9846,1)=1,COUNTIFS($C:$C,C9846,$G:$G,1)+ROW()/10000000,""),"")</f>
        <v/>
      </c>
      <c r="Q9846" s="0" t="str">
        <f aca="false">IF(K9846=1,IF(COUNTIFS(C$2:C9846,C9846,K$2:K9846,1)=1,1,0),"")</f>
        <v/>
      </c>
      <c r="R9846" s="0" t="str">
        <f aca="false">IF(M9846=1,IF(COUNTIFS(C$2:C9846,C9846,M$2:M9846,1)=1,1,0),"")</f>
        <v/>
      </c>
      <c r="S9846" s="0" t="str">
        <f aca="false">IF(L9846=1,IF(COUNTIFS(C$2:C9846,C9846,L$2:L9846,1)=1,1,0),"")</f>
        <v/>
      </c>
      <c r="T9846" s="38" t="str">
        <f aca="false">IF(N9846="","",N9846+ROW()/10000000)</f>
        <v/>
      </c>
      <c r="U9846" s="0" t="str">
        <f aca="false">IF(G9846=1,IF(B9846="",1,0),"")</f>
        <v/>
      </c>
    </row>
    <row r="9847" customFormat="false" ht="15" hidden="false" customHeight="false" outlineLevel="0" collapsed="false">
      <c r="A9847" s="35"/>
      <c r="B9847" s="35"/>
      <c r="G9847" s="0" t="str">
        <f aca="false">IF(A9847="","",IF(AND(A9847&gt;=Debut,A9847&lt;Fin),1,0))</f>
        <v/>
      </c>
      <c r="H9847" s="0" t="str">
        <f aca="false">IF(G9847=1,INT(ROUND((A9847-Debut)*86400,0)/600),"")</f>
        <v/>
      </c>
      <c r="I9847" s="0" t="str">
        <f aca="false">IF(G9847=1,INT(ROUND((A9847-Debut)*86400,0)/3600),"")</f>
        <v/>
      </c>
      <c r="J9847" s="0" t="str">
        <f aca="false">IF(OR(A9847="",B9847=""),"",ROUND((B9847-A9847)*86400,0))</f>
        <v/>
      </c>
      <c r="K9847" s="37" t="str">
        <f aca="false">IF(G9847=1,IF(COUNTIFS($C:$C,C9847,$G:$G,1,$A:$A,"&gt;="&amp;(A9847-FenetreInterm/86400),$A:$A,"&lt;="&amp;A9847)&gt;=NbInterm,1,0),"")</f>
        <v/>
      </c>
      <c r="L9847" s="37" t="str">
        <f aca="false">IF(G9847=1,IF(B9847="",0,IF(J9847&lt;SeuilFugitive,1,0)),"")</f>
        <v/>
      </c>
      <c r="M9847" s="37" t="str">
        <f aca="false">IF(G9847=1,IF(B9847="",IF((Fin-A9847)*24&gt;SeuilFigee,1,0),IF(J9847&gt;SeuilFigee*3600,1,0)),"")</f>
        <v/>
      </c>
      <c r="N9847" s="0" t="str">
        <f aca="false">IF(G9847=1,IF(COUNTIF(H$2:H9847,H9847)=1,COUNTIF($H:$H,H9847),""),"")</f>
        <v/>
      </c>
      <c r="O9847" s="0" t="str">
        <f aca="false">IF(G9847=1,IF(COUNTIF(I$2:I9847,I9847)=1,COUNTIF($I:$I,I9847),""),"")</f>
        <v/>
      </c>
      <c r="P9847" s="38" t="str">
        <f aca="false">IF(G9847=1,IF(COUNTIFS(C$2:C9847,C9847,G$2:G9847,1)=1,COUNTIFS($C:$C,C9847,$G:$G,1)+ROW()/10000000,""),"")</f>
        <v/>
      </c>
      <c r="Q9847" s="0" t="str">
        <f aca="false">IF(K9847=1,IF(COUNTIFS(C$2:C9847,C9847,K$2:K9847,1)=1,1,0),"")</f>
        <v/>
      </c>
      <c r="R9847" s="0" t="str">
        <f aca="false">IF(M9847=1,IF(COUNTIFS(C$2:C9847,C9847,M$2:M9847,1)=1,1,0),"")</f>
        <v/>
      </c>
      <c r="S9847" s="0" t="str">
        <f aca="false">IF(L9847=1,IF(COUNTIFS(C$2:C9847,C9847,L$2:L9847,1)=1,1,0),"")</f>
        <v/>
      </c>
      <c r="T9847" s="38" t="str">
        <f aca="false">IF(N9847="","",N9847+ROW()/10000000)</f>
        <v/>
      </c>
      <c r="U9847" s="0" t="str">
        <f aca="false">IF(G9847=1,IF(B9847="",1,0),"")</f>
        <v/>
      </c>
    </row>
    <row r="9848" customFormat="false" ht="15" hidden="false" customHeight="false" outlineLevel="0" collapsed="false">
      <c r="A9848" s="35"/>
      <c r="B9848" s="35"/>
      <c r="G9848" s="0" t="str">
        <f aca="false">IF(A9848="","",IF(AND(A9848&gt;=Debut,A9848&lt;Fin),1,0))</f>
        <v/>
      </c>
      <c r="H9848" s="0" t="str">
        <f aca="false">IF(G9848=1,INT(ROUND((A9848-Debut)*86400,0)/600),"")</f>
        <v/>
      </c>
      <c r="I9848" s="0" t="str">
        <f aca="false">IF(G9848=1,INT(ROUND((A9848-Debut)*86400,0)/3600),"")</f>
        <v/>
      </c>
      <c r="J9848" s="0" t="str">
        <f aca="false">IF(OR(A9848="",B9848=""),"",ROUND((B9848-A9848)*86400,0))</f>
        <v/>
      </c>
      <c r="K9848" s="37" t="str">
        <f aca="false">IF(G9848=1,IF(COUNTIFS($C:$C,C9848,$G:$G,1,$A:$A,"&gt;="&amp;(A9848-FenetreInterm/86400),$A:$A,"&lt;="&amp;A9848)&gt;=NbInterm,1,0),"")</f>
        <v/>
      </c>
      <c r="L9848" s="37" t="str">
        <f aca="false">IF(G9848=1,IF(B9848="",0,IF(J9848&lt;SeuilFugitive,1,0)),"")</f>
        <v/>
      </c>
      <c r="M9848" s="37" t="str">
        <f aca="false">IF(G9848=1,IF(B9848="",IF((Fin-A9848)*24&gt;SeuilFigee,1,0),IF(J9848&gt;SeuilFigee*3600,1,0)),"")</f>
        <v/>
      </c>
      <c r="N9848" s="0" t="str">
        <f aca="false">IF(G9848=1,IF(COUNTIF(H$2:H9848,H9848)=1,COUNTIF($H:$H,H9848),""),"")</f>
        <v/>
      </c>
      <c r="O9848" s="0" t="str">
        <f aca="false">IF(G9848=1,IF(COUNTIF(I$2:I9848,I9848)=1,COUNTIF($I:$I,I9848),""),"")</f>
        <v/>
      </c>
      <c r="P9848" s="38" t="str">
        <f aca="false">IF(G9848=1,IF(COUNTIFS(C$2:C9848,C9848,G$2:G9848,1)=1,COUNTIFS($C:$C,C9848,$G:$G,1)+ROW()/10000000,""),"")</f>
        <v/>
      </c>
      <c r="Q9848" s="0" t="str">
        <f aca="false">IF(K9848=1,IF(COUNTIFS(C$2:C9848,C9848,K$2:K9848,1)=1,1,0),"")</f>
        <v/>
      </c>
      <c r="R9848" s="0" t="str">
        <f aca="false">IF(M9848=1,IF(COUNTIFS(C$2:C9848,C9848,M$2:M9848,1)=1,1,0),"")</f>
        <v/>
      </c>
      <c r="S9848" s="0" t="str">
        <f aca="false">IF(L9848=1,IF(COUNTIFS(C$2:C9848,C9848,L$2:L9848,1)=1,1,0),"")</f>
        <v/>
      </c>
      <c r="T9848" s="38" t="str">
        <f aca="false">IF(N9848="","",N9848+ROW()/10000000)</f>
        <v/>
      </c>
      <c r="U9848" s="0" t="str">
        <f aca="false">IF(G9848=1,IF(B9848="",1,0),"")</f>
        <v/>
      </c>
    </row>
    <row r="9849" customFormat="false" ht="15" hidden="false" customHeight="false" outlineLevel="0" collapsed="false">
      <c r="A9849" s="35"/>
      <c r="B9849" s="35"/>
      <c r="G9849" s="0" t="str">
        <f aca="false">IF(A9849="","",IF(AND(A9849&gt;=Debut,A9849&lt;Fin),1,0))</f>
        <v/>
      </c>
      <c r="H9849" s="0" t="str">
        <f aca="false">IF(G9849=1,INT(ROUND((A9849-Debut)*86400,0)/600),"")</f>
        <v/>
      </c>
      <c r="I9849" s="0" t="str">
        <f aca="false">IF(G9849=1,INT(ROUND((A9849-Debut)*86400,0)/3600),"")</f>
        <v/>
      </c>
      <c r="J9849" s="0" t="str">
        <f aca="false">IF(OR(A9849="",B9849=""),"",ROUND((B9849-A9849)*86400,0))</f>
        <v/>
      </c>
      <c r="K9849" s="37" t="str">
        <f aca="false">IF(G9849=1,IF(COUNTIFS($C:$C,C9849,$G:$G,1,$A:$A,"&gt;="&amp;(A9849-FenetreInterm/86400),$A:$A,"&lt;="&amp;A9849)&gt;=NbInterm,1,0),"")</f>
        <v/>
      </c>
      <c r="L9849" s="37" t="str">
        <f aca="false">IF(G9849=1,IF(B9849="",0,IF(J9849&lt;SeuilFugitive,1,0)),"")</f>
        <v/>
      </c>
      <c r="M9849" s="37" t="str">
        <f aca="false">IF(G9849=1,IF(B9849="",IF((Fin-A9849)*24&gt;SeuilFigee,1,0),IF(J9849&gt;SeuilFigee*3600,1,0)),"")</f>
        <v/>
      </c>
      <c r="N9849" s="0" t="str">
        <f aca="false">IF(G9849=1,IF(COUNTIF(H$2:H9849,H9849)=1,COUNTIF($H:$H,H9849),""),"")</f>
        <v/>
      </c>
      <c r="O9849" s="0" t="str">
        <f aca="false">IF(G9849=1,IF(COUNTIF(I$2:I9849,I9849)=1,COUNTIF($I:$I,I9849),""),"")</f>
        <v/>
      </c>
      <c r="P9849" s="38" t="str">
        <f aca="false">IF(G9849=1,IF(COUNTIFS(C$2:C9849,C9849,G$2:G9849,1)=1,COUNTIFS($C:$C,C9849,$G:$G,1)+ROW()/10000000,""),"")</f>
        <v/>
      </c>
      <c r="Q9849" s="0" t="str">
        <f aca="false">IF(K9849=1,IF(COUNTIFS(C$2:C9849,C9849,K$2:K9849,1)=1,1,0),"")</f>
        <v/>
      </c>
      <c r="R9849" s="0" t="str">
        <f aca="false">IF(M9849=1,IF(COUNTIFS(C$2:C9849,C9849,M$2:M9849,1)=1,1,0),"")</f>
        <v/>
      </c>
      <c r="S9849" s="0" t="str">
        <f aca="false">IF(L9849=1,IF(COUNTIFS(C$2:C9849,C9849,L$2:L9849,1)=1,1,0),"")</f>
        <v/>
      </c>
      <c r="T9849" s="38" t="str">
        <f aca="false">IF(N9849="","",N9849+ROW()/10000000)</f>
        <v/>
      </c>
      <c r="U9849" s="0" t="str">
        <f aca="false">IF(G9849=1,IF(B9849="",1,0),"")</f>
        <v/>
      </c>
    </row>
    <row r="9850" customFormat="false" ht="15" hidden="false" customHeight="false" outlineLevel="0" collapsed="false">
      <c r="A9850" s="35"/>
      <c r="B9850" s="35"/>
      <c r="G9850" s="0" t="str">
        <f aca="false">IF(A9850="","",IF(AND(A9850&gt;=Debut,A9850&lt;Fin),1,0))</f>
        <v/>
      </c>
      <c r="H9850" s="0" t="str">
        <f aca="false">IF(G9850=1,INT(ROUND((A9850-Debut)*86400,0)/600),"")</f>
        <v/>
      </c>
      <c r="I9850" s="0" t="str">
        <f aca="false">IF(G9850=1,INT(ROUND((A9850-Debut)*86400,0)/3600),"")</f>
        <v/>
      </c>
      <c r="J9850" s="0" t="str">
        <f aca="false">IF(OR(A9850="",B9850=""),"",ROUND((B9850-A9850)*86400,0))</f>
        <v/>
      </c>
      <c r="K9850" s="37" t="str">
        <f aca="false">IF(G9850=1,IF(COUNTIFS($C:$C,C9850,$G:$G,1,$A:$A,"&gt;="&amp;(A9850-FenetreInterm/86400),$A:$A,"&lt;="&amp;A9850)&gt;=NbInterm,1,0),"")</f>
        <v/>
      </c>
      <c r="L9850" s="37" t="str">
        <f aca="false">IF(G9850=1,IF(B9850="",0,IF(J9850&lt;SeuilFugitive,1,0)),"")</f>
        <v/>
      </c>
      <c r="M9850" s="37" t="str">
        <f aca="false">IF(G9850=1,IF(B9850="",IF((Fin-A9850)*24&gt;SeuilFigee,1,0),IF(J9850&gt;SeuilFigee*3600,1,0)),"")</f>
        <v/>
      </c>
      <c r="N9850" s="0" t="str">
        <f aca="false">IF(G9850=1,IF(COUNTIF(H$2:H9850,H9850)=1,COUNTIF($H:$H,H9850),""),"")</f>
        <v/>
      </c>
      <c r="O9850" s="0" t="str">
        <f aca="false">IF(G9850=1,IF(COUNTIF(I$2:I9850,I9850)=1,COUNTIF($I:$I,I9850),""),"")</f>
        <v/>
      </c>
      <c r="P9850" s="38" t="str">
        <f aca="false">IF(G9850=1,IF(COUNTIFS(C$2:C9850,C9850,G$2:G9850,1)=1,COUNTIFS($C:$C,C9850,$G:$G,1)+ROW()/10000000,""),"")</f>
        <v/>
      </c>
      <c r="Q9850" s="0" t="str">
        <f aca="false">IF(K9850=1,IF(COUNTIFS(C$2:C9850,C9850,K$2:K9850,1)=1,1,0),"")</f>
        <v/>
      </c>
      <c r="R9850" s="0" t="str">
        <f aca="false">IF(M9850=1,IF(COUNTIFS(C$2:C9850,C9850,M$2:M9850,1)=1,1,0),"")</f>
        <v/>
      </c>
      <c r="S9850" s="0" t="str">
        <f aca="false">IF(L9850=1,IF(COUNTIFS(C$2:C9850,C9850,L$2:L9850,1)=1,1,0),"")</f>
        <v/>
      </c>
      <c r="T9850" s="38" t="str">
        <f aca="false">IF(N9850="","",N9850+ROW()/10000000)</f>
        <v/>
      </c>
      <c r="U9850" s="0" t="str">
        <f aca="false">IF(G9850=1,IF(B9850="",1,0),"")</f>
        <v/>
      </c>
    </row>
    <row r="9851" customFormat="false" ht="15" hidden="false" customHeight="false" outlineLevel="0" collapsed="false">
      <c r="A9851" s="35"/>
      <c r="B9851" s="35"/>
      <c r="G9851" s="0" t="str">
        <f aca="false">IF(A9851="","",IF(AND(A9851&gt;=Debut,A9851&lt;Fin),1,0))</f>
        <v/>
      </c>
      <c r="H9851" s="0" t="str">
        <f aca="false">IF(G9851=1,INT(ROUND((A9851-Debut)*86400,0)/600),"")</f>
        <v/>
      </c>
      <c r="I9851" s="0" t="str">
        <f aca="false">IF(G9851=1,INT(ROUND((A9851-Debut)*86400,0)/3600),"")</f>
        <v/>
      </c>
      <c r="J9851" s="0" t="str">
        <f aca="false">IF(OR(A9851="",B9851=""),"",ROUND((B9851-A9851)*86400,0))</f>
        <v/>
      </c>
      <c r="K9851" s="37" t="str">
        <f aca="false">IF(G9851=1,IF(COUNTIFS($C:$C,C9851,$G:$G,1,$A:$A,"&gt;="&amp;(A9851-FenetreInterm/86400),$A:$A,"&lt;="&amp;A9851)&gt;=NbInterm,1,0),"")</f>
        <v/>
      </c>
      <c r="L9851" s="37" t="str">
        <f aca="false">IF(G9851=1,IF(B9851="",0,IF(J9851&lt;SeuilFugitive,1,0)),"")</f>
        <v/>
      </c>
      <c r="M9851" s="37" t="str">
        <f aca="false">IF(G9851=1,IF(B9851="",IF((Fin-A9851)*24&gt;SeuilFigee,1,0),IF(J9851&gt;SeuilFigee*3600,1,0)),"")</f>
        <v/>
      </c>
      <c r="N9851" s="0" t="str">
        <f aca="false">IF(G9851=1,IF(COUNTIF(H$2:H9851,H9851)=1,COUNTIF($H:$H,H9851),""),"")</f>
        <v/>
      </c>
      <c r="O9851" s="0" t="str">
        <f aca="false">IF(G9851=1,IF(COUNTIF(I$2:I9851,I9851)=1,COUNTIF($I:$I,I9851),""),"")</f>
        <v/>
      </c>
      <c r="P9851" s="38" t="str">
        <f aca="false">IF(G9851=1,IF(COUNTIFS(C$2:C9851,C9851,G$2:G9851,1)=1,COUNTIFS($C:$C,C9851,$G:$G,1)+ROW()/10000000,""),"")</f>
        <v/>
      </c>
      <c r="Q9851" s="0" t="str">
        <f aca="false">IF(K9851=1,IF(COUNTIFS(C$2:C9851,C9851,K$2:K9851,1)=1,1,0),"")</f>
        <v/>
      </c>
      <c r="R9851" s="0" t="str">
        <f aca="false">IF(M9851=1,IF(COUNTIFS(C$2:C9851,C9851,M$2:M9851,1)=1,1,0),"")</f>
        <v/>
      </c>
      <c r="S9851" s="0" t="str">
        <f aca="false">IF(L9851=1,IF(COUNTIFS(C$2:C9851,C9851,L$2:L9851,1)=1,1,0),"")</f>
        <v/>
      </c>
      <c r="T9851" s="38" t="str">
        <f aca="false">IF(N9851="","",N9851+ROW()/10000000)</f>
        <v/>
      </c>
      <c r="U9851" s="0" t="str">
        <f aca="false">IF(G9851=1,IF(B9851="",1,0),"")</f>
        <v/>
      </c>
    </row>
    <row r="9852" customFormat="false" ht="15" hidden="false" customHeight="false" outlineLevel="0" collapsed="false">
      <c r="A9852" s="35"/>
      <c r="B9852" s="35"/>
      <c r="G9852" s="0" t="str">
        <f aca="false">IF(A9852="","",IF(AND(A9852&gt;=Debut,A9852&lt;Fin),1,0))</f>
        <v/>
      </c>
      <c r="H9852" s="0" t="str">
        <f aca="false">IF(G9852=1,INT(ROUND((A9852-Debut)*86400,0)/600),"")</f>
        <v/>
      </c>
      <c r="I9852" s="0" t="str">
        <f aca="false">IF(G9852=1,INT(ROUND((A9852-Debut)*86400,0)/3600),"")</f>
        <v/>
      </c>
      <c r="J9852" s="0" t="str">
        <f aca="false">IF(OR(A9852="",B9852=""),"",ROUND((B9852-A9852)*86400,0))</f>
        <v/>
      </c>
      <c r="K9852" s="37" t="str">
        <f aca="false">IF(G9852=1,IF(COUNTIFS($C:$C,C9852,$G:$G,1,$A:$A,"&gt;="&amp;(A9852-FenetreInterm/86400),$A:$A,"&lt;="&amp;A9852)&gt;=NbInterm,1,0),"")</f>
        <v/>
      </c>
      <c r="L9852" s="37" t="str">
        <f aca="false">IF(G9852=1,IF(B9852="",0,IF(J9852&lt;SeuilFugitive,1,0)),"")</f>
        <v/>
      </c>
      <c r="M9852" s="37" t="str">
        <f aca="false">IF(G9852=1,IF(B9852="",IF((Fin-A9852)*24&gt;SeuilFigee,1,0),IF(J9852&gt;SeuilFigee*3600,1,0)),"")</f>
        <v/>
      </c>
      <c r="N9852" s="0" t="str">
        <f aca="false">IF(G9852=1,IF(COUNTIF(H$2:H9852,H9852)=1,COUNTIF($H:$H,H9852),""),"")</f>
        <v/>
      </c>
      <c r="O9852" s="0" t="str">
        <f aca="false">IF(G9852=1,IF(COUNTIF(I$2:I9852,I9852)=1,COUNTIF($I:$I,I9852),""),"")</f>
        <v/>
      </c>
      <c r="P9852" s="38" t="str">
        <f aca="false">IF(G9852=1,IF(COUNTIFS(C$2:C9852,C9852,G$2:G9852,1)=1,COUNTIFS($C:$C,C9852,$G:$G,1)+ROW()/10000000,""),"")</f>
        <v/>
      </c>
      <c r="Q9852" s="0" t="str">
        <f aca="false">IF(K9852=1,IF(COUNTIFS(C$2:C9852,C9852,K$2:K9852,1)=1,1,0),"")</f>
        <v/>
      </c>
      <c r="R9852" s="0" t="str">
        <f aca="false">IF(M9852=1,IF(COUNTIFS(C$2:C9852,C9852,M$2:M9852,1)=1,1,0),"")</f>
        <v/>
      </c>
      <c r="S9852" s="0" t="str">
        <f aca="false">IF(L9852=1,IF(COUNTIFS(C$2:C9852,C9852,L$2:L9852,1)=1,1,0),"")</f>
        <v/>
      </c>
      <c r="T9852" s="38" t="str">
        <f aca="false">IF(N9852="","",N9852+ROW()/10000000)</f>
        <v/>
      </c>
      <c r="U9852" s="0" t="str">
        <f aca="false">IF(G9852=1,IF(B9852="",1,0),"")</f>
        <v/>
      </c>
    </row>
    <row r="9853" customFormat="false" ht="15" hidden="false" customHeight="false" outlineLevel="0" collapsed="false">
      <c r="A9853" s="35"/>
      <c r="B9853" s="35"/>
      <c r="G9853" s="0" t="str">
        <f aca="false">IF(A9853="","",IF(AND(A9853&gt;=Debut,A9853&lt;Fin),1,0))</f>
        <v/>
      </c>
      <c r="H9853" s="0" t="str">
        <f aca="false">IF(G9853=1,INT(ROUND((A9853-Debut)*86400,0)/600),"")</f>
        <v/>
      </c>
      <c r="I9853" s="0" t="str">
        <f aca="false">IF(G9853=1,INT(ROUND((A9853-Debut)*86400,0)/3600),"")</f>
        <v/>
      </c>
      <c r="J9853" s="0" t="str">
        <f aca="false">IF(OR(A9853="",B9853=""),"",ROUND((B9853-A9853)*86400,0))</f>
        <v/>
      </c>
      <c r="K9853" s="37" t="str">
        <f aca="false">IF(G9853=1,IF(COUNTIFS($C:$C,C9853,$G:$G,1,$A:$A,"&gt;="&amp;(A9853-FenetreInterm/86400),$A:$A,"&lt;="&amp;A9853)&gt;=NbInterm,1,0),"")</f>
        <v/>
      </c>
      <c r="L9853" s="37" t="str">
        <f aca="false">IF(G9853=1,IF(B9853="",0,IF(J9853&lt;SeuilFugitive,1,0)),"")</f>
        <v/>
      </c>
      <c r="M9853" s="37" t="str">
        <f aca="false">IF(G9853=1,IF(B9853="",IF((Fin-A9853)*24&gt;SeuilFigee,1,0),IF(J9853&gt;SeuilFigee*3600,1,0)),"")</f>
        <v/>
      </c>
      <c r="N9853" s="0" t="str">
        <f aca="false">IF(G9853=1,IF(COUNTIF(H$2:H9853,H9853)=1,COUNTIF($H:$H,H9853),""),"")</f>
        <v/>
      </c>
      <c r="O9853" s="0" t="str">
        <f aca="false">IF(G9853=1,IF(COUNTIF(I$2:I9853,I9853)=1,COUNTIF($I:$I,I9853),""),"")</f>
        <v/>
      </c>
      <c r="P9853" s="38" t="str">
        <f aca="false">IF(G9853=1,IF(COUNTIFS(C$2:C9853,C9853,G$2:G9853,1)=1,COUNTIFS($C:$C,C9853,$G:$G,1)+ROW()/10000000,""),"")</f>
        <v/>
      </c>
      <c r="Q9853" s="0" t="str">
        <f aca="false">IF(K9853=1,IF(COUNTIFS(C$2:C9853,C9853,K$2:K9853,1)=1,1,0),"")</f>
        <v/>
      </c>
      <c r="R9853" s="0" t="str">
        <f aca="false">IF(M9853=1,IF(COUNTIFS(C$2:C9853,C9853,M$2:M9853,1)=1,1,0),"")</f>
        <v/>
      </c>
      <c r="S9853" s="0" t="str">
        <f aca="false">IF(L9853=1,IF(COUNTIFS(C$2:C9853,C9853,L$2:L9853,1)=1,1,0),"")</f>
        <v/>
      </c>
      <c r="T9853" s="38" t="str">
        <f aca="false">IF(N9853="","",N9853+ROW()/10000000)</f>
        <v/>
      </c>
      <c r="U9853" s="0" t="str">
        <f aca="false">IF(G9853=1,IF(B9853="",1,0),"")</f>
        <v/>
      </c>
    </row>
    <row r="9854" customFormat="false" ht="15" hidden="false" customHeight="false" outlineLevel="0" collapsed="false">
      <c r="A9854" s="35"/>
      <c r="B9854" s="35"/>
      <c r="G9854" s="0" t="str">
        <f aca="false">IF(A9854="","",IF(AND(A9854&gt;=Debut,A9854&lt;Fin),1,0))</f>
        <v/>
      </c>
      <c r="H9854" s="0" t="str">
        <f aca="false">IF(G9854=1,INT(ROUND((A9854-Debut)*86400,0)/600),"")</f>
        <v/>
      </c>
      <c r="I9854" s="0" t="str">
        <f aca="false">IF(G9854=1,INT(ROUND((A9854-Debut)*86400,0)/3600),"")</f>
        <v/>
      </c>
      <c r="J9854" s="0" t="str">
        <f aca="false">IF(OR(A9854="",B9854=""),"",ROUND((B9854-A9854)*86400,0))</f>
        <v/>
      </c>
      <c r="K9854" s="37" t="str">
        <f aca="false">IF(G9854=1,IF(COUNTIFS($C:$C,C9854,$G:$G,1,$A:$A,"&gt;="&amp;(A9854-FenetreInterm/86400),$A:$A,"&lt;="&amp;A9854)&gt;=NbInterm,1,0),"")</f>
        <v/>
      </c>
      <c r="L9854" s="37" t="str">
        <f aca="false">IF(G9854=1,IF(B9854="",0,IF(J9854&lt;SeuilFugitive,1,0)),"")</f>
        <v/>
      </c>
      <c r="M9854" s="37" t="str">
        <f aca="false">IF(G9854=1,IF(B9854="",IF((Fin-A9854)*24&gt;SeuilFigee,1,0),IF(J9854&gt;SeuilFigee*3600,1,0)),"")</f>
        <v/>
      </c>
      <c r="N9854" s="0" t="str">
        <f aca="false">IF(G9854=1,IF(COUNTIF(H$2:H9854,H9854)=1,COUNTIF($H:$H,H9854),""),"")</f>
        <v/>
      </c>
      <c r="O9854" s="0" t="str">
        <f aca="false">IF(G9854=1,IF(COUNTIF(I$2:I9854,I9854)=1,COUNTIF($I:$I,I9854),""),"")</f>
        <v/>
      </c>
      <c r="P9854" s="38" t="str">
        <f aca="false">IF(G9854=1,IF(COUNTIFS(C$2:C9854,C9854,G$2:G9854,1)=1,COUNTIFS($C:$C,C9854,$G:$G,1)+ROW()/10000000,""),"")</f>
        <v/>
      </c>
      <c r="Q9854" s="0" t="str">
        <f aca="false">IF(K9854=1,IF(COUNTIFS(C$2:C9854,C9854,K$2:K9854,1)=1,1,0),"")</f>
        <v/>
      </c>
      <c r="R9854" s="0" t="str">
        <f aca="false">IF(M9854=1,IF(COUNTIFS(C$2:C9854,C9854,M$2:M9854,1)=1,1,0),"")</f>
        <v/>
      </c>
      <c r="S9854" s="0" t="str">
        <f aca="false">IF(L9854=1,IF(COUNTIFS(C$2:C9854,C9854,L$2:L9854,1)=1,1,0),"")</f>
        <v/>
      </c>
      <c r="T9854" s="38" t="str">
        <f aca="false">IF(N9854="","",N9854+ROW()/10000000)</f>
        <v/>
      </c>
      <c r="U9854" s="0" t="str">
        <f aca="false">IF(G9854=1,IF(B9854="",1,0),"")</f>
        <v/>
      </c>
    </row>
    <row r="9855" customFormat="false" ht="15" hidden="false" customHeight="false" outlineLevel="0" collapsed="false">
      <c r="A9855" s="35"/>
      <c r="B9855" s="35"/>
      <c r="G9855" s="0" t="str">
        <f aca="false">IF(A9855="","",IF(AND(A9855&gt;=Debut,A9855&lt;Fin),1,0))</f>
        <v/>
      </c>
      <c r="H9855" s="0" t="str">
        <f aca="false">IF(G9855=1,INT(ROUND((A9855-Debut)*86400,0)/600),"")</f>
        <v/>
      </c>
      <c r="I9855" s="0" t="str">
        <f aca="false">IF(G9855=1,INT(ROUND((A9855-Debut)*86400,0)/3600),"")</f>
        <v/>
      </c>
      <c r="J9855" s="0" t="str">
        <f aca="false">IF(OR(A9855="",B9855=""),"",ROUND((B9855-A9855)*86400,0))</f>
        <v/>
      </c>
      <c r="K9855" s="37" t="str">
        <f aca="false">IF(G9855=1,IF(COUNTIFS($C:$C,C9855,$G:$G,1,$A:$A,"&gt;="&amp;(A9855-FenetreInterm/86400),$A:$A,"&lt;="&amp;A9855)&gt;=NbInterm,1,0),"")</f>
        <v/>
      </c>
      <c r="L9855" s="37" t="str">
        <f aca="false">IF(G9855=1,IF(B9855="",0,IF(J9855&lt;SeuilFugitive,1,0)),"")</f>
        <v/>
      </c>
      <c r="M9855" s="37" t="str">
        <f aca="false">IF(G9855=1,IF(B9855="",IF((Fin-A9855)*24&gt;SeuilFigee,1,0),IF(J9855&gt;SeuilFigee*3600,1,0)),"")</f>
        <v/>
      </c>
      <c r="N9855" s="0" t="str">
        <f aca="false">IF(G9855=1,IF(COUNTIF(H$2:H9855,H9855)=1,COUNTIF($H:$H,H9855),""),"")</f>
        <v/>
      </c>
      <c r="O9855" s="0" t="str">
        <f aca="false">IF(G9855=1,IF(COUNTIF(I$2:I9855,I9855)=1,COUNTIF($I:$I,I9855),""),"")</f>
        <v/>
      </c>
      <c r="P9855" s="38" t="str">
        <f aca="false">IF(G9855=1,IF(COUNTIFS(C$2:C9855,C9855,G$2:G9855,1)=1,COUNTIFS($C:$C,C9855,$G:$G,1)+ROW()/10000000,""),"")</f>
        <v/>
      </c>
      <c r="Q9855" s="0" t="str">
        <f aca="false">IF(K9855=1,IF(COUNTIFS(C$2:C9855,C9855,K$2:K9855,1)=1,1,0),"")</f>
        <v/>
      </c>
      <c r="R9855" s="0" t="str">
        <f aca="false">IF(M9855=1,IF(COUNTIFS(C$2:C9855,C9855,M$2:M9855,1)=1,1,0),"")</f>
        <v/>
      </c>
      <c r="S9855" s="0" t="str">
        <f aca="false">IF(L9855=1,IF(COUNTIFS(C$2:C9855,C9855,L$2:L9855,1)=1,1,0),"")</f>
        <v/>
      </c>
      <c r="T9855" s="38" t="str">
        <f aca="false">IF(N9855="","",N9855+ROW()/10000000)</f>
        <v/>
      </c>
      <c r="U9855" s="0" t="str">
        <f aca="false">IF(G9855=1,IF(B9855="",1,0),"")</f>
        <v/>
      </c>
    </row>
    <row r="9856" customFormat="false" ht="15" hidden="false" customHeight="false" outlineLevel="0" collapsed="false">
      <c r="A9856" s="35"/>
      <c r="B9856" s="35"/>
      <c r="G9856" s="0" t="str">
        <f aca="false">IF(A9856="","",IF(AND(A9856&gt;=Debut,A9856&lt;Fin),1,0))</f>
        <v/>
      </c>
      <c r="H9856" s="0" t="str">
        <f aca="false">IF(G9856=1,INT(ROUND((A9856-Debut)*86400,0)/600),"")</f>
        <v/>
      </c>
      <c r="I9856" s="0" t="str">
        <f aca="false">IF(G9856=1,INT(ROUND((A9856-Debut)*86400,0)/3600),"")</f>
        <v/>
      </c>
      <c r="J9856" s="0" t="str">
        <f aca="false">IF(OR(A9856="",B9856=""),"",ROUND((B9856-A9856)*86400,0))</f>
        <v/>
      </c>
      <c r="K9856" s="37" t="str">
        <f aca="false">IF(G9856=1,IF(COUNTIFS($C:$C,C9856,$G:$G,1,$A:$A,"&gt;="&amp;(A9856-FenetreInterm/86400),$A:$A,"&lt;="&amp;A9856)&gt;=NbInterm,1,0),"")</f>
        <v/>
      </c>
      <c r="L9856" s="37" t="str">
        <f aca="false">IF(G9856=1,IF(B9856="",0,IF(J9856&lt;SeuilFugitive,1,0)),"")</f>
        <v/>
      </c>
      <c r="M9856" s="37" t="str">
        <f aca="false">IF(G9856=1,IF(B9856="",IF((Fin-A9856)*24&gt;SeuilFigee,1,0),IF(J9856&gt;SeuilFigee*3600,1,0)),"")</f>
        <v/>
      </c>
      <c r="N9856" s="0" t="str">
        <f aca="false">IF(G9856=1,IF(COUNTIF(H$2:H9856,H9856)=1,COUNTIF($H:$H,H9856),""),"")</f>
        <v/>
      </c>
      <c r="O9856" s="0" t="str">
        <f aca="false">IF(G9856=1,IF(COUNTIF(I$2:I9856,I9856)=1,COUNTIF($I:$I,I9856),""),"")</f>
        <v/>
      </c>
      <c r="P9856" s="38" t="str">
        <f aca="false">IF(G9856=1,IF(COUNTIFS(C$2:C9856,C9856,G$2:G9856,1)=1,COUNTIFS($C:$C,C9856,$G:$G,1)+ROW()/10000000,""),"")</f>
        <v/>
      </c>
      <c r="Q9856" s="0" t="str">
        <f aca="false">IF(K9856=1,IF(COUNTIFS(C$2:C9856,C9856,K$2:K9856,1)=1,1,0),"")</f>
        <v/>
      </c>
      <c r="R9856" s="0" t="str">
        <f aca="false">IF(M9856=1,IF(COUNTIFS(C$2:C9856,C9856,M$2:M9856,1)=1,1,0),"")</f>
        <v/>
      </c>
      <c r="S9856" s="0" t="str">
        <f aca="false">IF(L9856=1,IF(COUNTIFS(C$2:C9856,C9856,L$2:L9856,1)=1,1,0),"")</f>
        <v/>
      </c>
      <c r="T9856" s="38" t="str">
        <f aca="false">IF(N9856="","",N9856+ROW()/10000000)</f>
        <v/>
      </c>
      <c r="U9856" s="0" t="str">
        <f aca="false">IF(G9856=1,IF(B9856="",1,0),"")</f>
        <v/>
      </c>
    </row>
    <row r="9857" customFormat="false" ht="15" hidden="false" customHeight="false" outlineLevel="0" collapsed="false">
      <c r="A9857" s="35"/>
      <c r="B9857" s="35"/>
      <c r="G9857" s="0" t="str">
        <f aca="false">IF(A9857="","",IF(AND(A9857&gt;=Debut,A9857&lt;Fin),1,0))</f>
        <v/>
      </c>
      <c r="H9857" s="0" t="str">
        <f aca="false">IF(G9857=1,INT(ROUND((A9857-Debut)*86400,0)/600),"")</f>
        <v/>
      </c>
      <c r="I9857" s="0" t="str">
        <f aca="false">IF(G9857=1,INT(ROUND((A9857-Debut)*86400,0)/3600),"")</f>
        <v/>
      </c>
      <c r="J9857" s="0" t="str">
        <f aca="false">IF(OR(A9857="",B9857=""),"",ROUND((B9857-A9857)*86400,0))</f>
        <v/>
      </c>
      <c r="K9857" s="37" t="str">
        <f aca="false">IF(G9857=1,IF(COUNTIFS($C:$C,C9857,$G:$G,1,$A:$A,"&gt;="&amp;(A9857-FenetreInterm/86400),$A:$A,"&lt;="&amp;A9857)&gt;=NbInterm,1,0),"")</f>
        <v/>
      </c>
      <c r="L9857" s="37" t="str">
        <f aca="false">IF(G9857=1,IF(B9857="",0,IF(J9857&lt;SeuilFugitive,1,0)),"")</f>
        <v/>
      </c>
      <c r="M9857" s="37" t="str">
        <f aca="false">IF(G9857=1,IF(B9857="",IF((Fin-A9857)*24&gt;SeuilFigee,1,0),IF(J9857&gt;SeuilFigee*3600,1,0)),"")</f>
        <v/>
      </c>
      <c r="N9857" s="0" t="str">
        <f aca="false">IF(G9857=1,IF(COUNTIF(H$2:H9857,H9857)=1,COUNTIF($H:$H,H9857),""),"")</f>
        <v/>
      </c>
      <c r="O9857" s="0" t="str">
        <f aca="false">IF(G9857=1,IF(COUNTIF(I$2:I9857,I9857)=1,COUNTIF($I:$I,I9857),""),"")</f>
        <v/>
      </c>
      <c r="P9857" s="38" t="str">
        <f aca="false">IF(G9857=1,IF(COUNTIFS(C$2:C9857,C9857,G$2:G9857,1)=1,COUNTIFS($C:$C,C9857,$G:$G,1)+ROW()/10000000,""),"")</f>
        <v/>
      </c>
      <c r="Q9857" s="0" t="str">
        <f aca="false">IF(K9857=1,IF(COUNTIFS(C$2:C9857,C9857,K$2:K9857,1)=1,1,0),"")</f>
        <v/>
      </c>
      <c r="R9857" s="0" t="str">
        <f aca="false">IF(M9857=1,IF(COUNTIFS(C$2:C9857,C9857,M$2:M9857,1)=1,1,0),"")</f>
        <v/>
      </c>
      <c r="S9857" s="0" t="str">
        <f aca="false">IF(L9857=1,IF(COUNTIFS(C$2:C9857,C9857,L$2:L9857,1)=1,1,0),"")</f>
        <v/>
      </c>
      <c r="T9857" s="38" t="str">
        <f aca="false">IF(N9857="","",N9857+ROW()/10000000)</f>
        <v/>
      </c>
      <c r="U9857" s="0" t="str">
        <f aca="false">IF(G9857=1,IF(B9857="",1,0),"")</f>
        <v/>
      </c>
    </row>
    <row r="9858" customFormat="false" ht="15" hidden="false" customHeight="false" outlineLevel="0" collapsed="false">
      <c r="A9858" s="35"/>
      <c r="B9858" s="35"/>
      <c r="G9858" s="0" t="str">
        <f aca="false">IF(A9858="","",IF(AND(A9858&gt;=Debut,A9858&lt;Fin),1,0))</f>
        <v/>
      </c>
      <c r="H9858" s="0" t="str">
        <f aca="false">IF(G9858=1,INT(ROUND((A9858-Debut)*86400,0)/600),"")</f>
        <v/>
      </c>
      <c r="I9858" s="0" t="str">
        <f aca="false">IF(G9858=1,INT(ROUND((A9858-Debut)*86400,0)/3600),"")</f>
        <v/>
      </c>
      <c r="J9858" s="0" t="str">
        <f aca="false">IF(OR(A9858="",B9858=""),"",ROUND((B9858-A9858)*86400,0))</f>
        <v/>
      </c>
      <c r="K9858" s="37" t="str">
        <f aca="false">IF(G9858=1,IF(COUNTIFS($C:$C,C9858,$G:$G,1,$A:$A,"&gt;="&amp;(A9858-FenetreInterm/86400),$A:$A,"&lt;="&amp;A9858)&gt;=NbInterm,1,0),"")</f>
        <v/>
      </c>
      <c r="L9858" s="37" t="str">
        <f aca="false">IF(G9858=1,IF(B9858="",0,IF(J9858&lt;SeuilFugitive,1,0)),"")</f>
        <v/>
      </c>
      <c r="M9858" s="37" t="str">
        <f aca="false">IF(G9858=1,IF(B9858="",IF((Fin-A9858)*24&gt;SeuilFigee,1,0),IF(J9858&gt;SeuilFigee*3600,1,0)),"")</f>
        <v/>
      </c>
      <c r="N9858" s="0" t="str">
        <f aca="false">IF(G9858=1,IF(COUNTIF(H$2:H9858,H9858)=1,COUNTIF($H:$H,H9858),""),"")</f>
        <v/>
      </c>
      <c r="O9858" s="0" t="str">
        <f aca="false">IF(G9858=1,IF(COUNTIF(I$2:I9858,I9858)=1,COUNTIF($I:$I,I9858),""),"")</f>
        <v/>
      </c>
      <c r="P9858" s="38" t="str">
        <f aca="false">IF(G9858=1,IF(COUNTIFS(C$2:C9858,C9858,G$2:G9858,1)=1,COUNTIFS($C:$C,C9858,$G:$G,1)+ROW()/10000000,""),"")</f>
        <v/>
      </c>
      <c r="Q9858" s="0" t="str">
        <f aca="false">IF(K9858=1,IF(COUNTIFS(C$2:C9858,C9858,K$2:K9858,1)=1,1,0),"")</f>
        <v/>
      </c>
      <c r="R9858" s="0" t="str">
        <f aca="false">IF(M9858=1,IF(COUNTIFS(C$2:C9858,C9858,M$2:M9858,1)=1,1,0),"")</f>
        <v/>
      </c>
      <c r="S9858" s="0" t="str">
        <f aca="false">IF(L9858=1,IF(COUNTIFS(C$2:C9858,C9858,L$2:L9858,1)=1,1,0),"")</f>
        <v/>
      </c>
      <c r="T9858" s="38" t="str">
        <f aca="false">IF(N9858="","",N9858+ROW()/10000000)</f>
        <v/>
      </c>
      <c r="U9858" s="0" t="str">
        <f aca="false">IF(G9858=1,IF(B9858="",1,0),"")</f>
        <v/>
      </c>
    </row>
    <row r="9859" customFormat="false" ht="15" hidden="false" customHeight="false" outlineLevel="0" collapsed="false">
      <c r="A9859" s="35"/>
      <c r="B9859" s="35"/>
      <c r="G9859" s="0" t="str">
        <f aca="false">IF(A9859="","",IF(AND(A9859&gt;=Debut,A9859&lt;Fin),1,0))</f>
        <v/>
      </c>
      <c r="H9859" s="0" t="str">
        <f aca="false">IF(G9859=1,INT(ROUND((A9859-Debut)*86400,0)/600),"")</f>
        <v/>
      </c>
      <c r="I9859" s="0" t="str">
        <f aca="false">IF(G9859=1,INT(ROUND((A9859-Debut)*86400,0)/3600),"")</f>
        <v/>
      </c>
      <c r="J9859" s="0" t="str">
        <f aca="false">IF(OR(A9859="",B9859=""),"",ROUND((B9859-A9859)*86400,0))</f>
        <v/>
      </c>
      <c r="K9859" s="37" t="str">
        <f aca="false">IF(G9859=1,IF(COUNTIFS($C:$C,C9859,$G:$G,1,$A:$A,"&gt;="&amp;(A9859-FenetreInterm/86400),$A:$A,"&lt;="&amp;A9859)&gt;=NbInterm,1,0),"")</f>
        <v/>
      </c>
      <c r="L9859" s="37" t="str">
        <f aca="false">IF(G9859=1,IF(B9859="",0,IF(J9859&lt;SeuilFugitive,1,0)),"")</f>
        <v/>
      </c>
      <c r="M9859" s="37" t="str">
        <f aca="false">IF(G9859=1,IF(B9859="",IF((Fin-A9859)*24&gt;SeuilFigee,1,0),IF(J9859&gt;SeuilFigee*3600,1,0)),"")</f>
        <v/>
      </c>
      <c r="N9859" s="0" t="str">
        <f aca="false">IF(G9859=1,IF(COUNTIF(H$2:H9859,H9859)=1,COUNTIF($H:$H,H9859),""),"")</f>
        <v/>
      </c>
      <c r="O9859" s="0" t="str">
        <f aca="false">IF(G9859=1,IF(COUNTIF(I$2:I9859,I9859)=1,COUNTIF($I:$I,I9859),""),"")</f>
        <v/>
      </c>
      <c r="P9859" s="38" t="str">
        <f aca="false">IF(G9859=1,IF(COUNTIFS(C$2:C9859,C9859,G$2:G9859,1)=1,COUNTIFS($C:$C,C9859,$G:$G,1)+ROW()/10000000,""),"")</f>
        <v/>
      </c>
      <c r="Q9859" s="0" t="str">
        <f aca="false">IF(K9859=1,IF(COUNTIFS(C$2:C9859,C9859,K$2:K9859,1)=1,1,0),"")</f>
        <v/>
      </c>
      <c r="R9859" s="0" t="str">
        <f aca="false">IF(M9859=1,IF(COUNTIFS(C$2:C9859,C9859,M$2:M9859,1)=1,1,0),"")</f>
        <v/>
      </c>
      <c r="S9859" s="0" t="str">
        <f aca="false">IF(L9859=1,IF(COUNTIFS(C$2:C9859,C9859,L$2:L9859,1)=1,1,0),"")</f>
        <v/>
      </c>
      <c r="T9859" s="38" t="str">
        <f aca="false">IF(N9859="","",N9859+ROW()/10000000)</f>
        <v/>
      </c>
      <c r="U9859" s="0" t="str">
        <f aca="false">IF(G9859=1,IF(B9859="",1,0),"")</f>
        <v/>
      </c>
    </row>
    <row r="9860" customFormat="false" ht="15" hidden="false" customHeight="false" outlineLevel="0" collapsed="false">
      <c r="A9860" s="35"/>
      <c r="B9860" s="35"/>
      <c r="G9860" s="0" t="str">
        <f aca="false">IF(A9860="","",IF(AND(A9860&gt;=Debut,A9860&lt;Fin),1,0))</f>
        <v/>
      </c>
      <c r="H9860" s="0" t="str">
        <f aca="false">IF(G9860=1,INT(ROUND((A9860-Debut)*86400,0)/600),"")</f>
        <v/>
      </c>
      <c r="I9860" s="0" t="str">
        <f aca="false">IF(G9860=1,INT(ROUND((A9860-Debut)*86400,0)/3600),"")</f>
        <v/>
      </c>
      <c r="J9860" s="0" t="str">
        <f aca="false">IF(OR(A9860="",B9860=""),"",ROUND((B9860-A9860)*86400,0))</f>
        <v/>
      </c>
      <c r="K9860" s="37" t="str">
        <f aca="false">IF(G9860=1,IF(COUNTIFS($C:$C,C9860,$G:$G,1,$A:$A,"&gt;="&amp;(A9860-FenetreInterm/86400),$A:$A,"&lt;="&amp;A9860)&gt;=NbInterm,1,0),"")</f>
        <v/>
      </c>
      <c r="L9860" s="37" t="str">
        <f aca="false">IF(G9860=1,IF(B9860="",0,IF(J9860&lt;SeuilFugitive,1,0)),"")</f>
        <v/>
      </c>
      <c r="M9860" s="37" t="str">
        <f aca="false">IF(G9860=1,IF(B9860="",IF((Fin-A9860)*24&gt;SeuilFigee,1,0),IF(J9860&gt;SeuilFigee*3600,1,0)),"")</f>
        <v/>
      </c>
      <c r="N9860" s="0" t="str">
        <f aca="false">IF(G9860=1,IF(COUNTIF(H$2:H9860,H9860)=1,COUNTIF($H:$H,H9860),""),"")</f>
        <v/>
      </c>
      <c r="O9860" s="0" t="str">
        <f aca="false">IF(G9860=1,IF(COUNTIF(I$2:I9860,I9860)=1,COUNTIF($I:$I,I9860),""),"")</f>
        <v/>
      </c>
      <c r="P9860" s="38" t="str">
        <f aca="false">IF(G9860=1,IF(COUNTIFS(C$2:C9860,C9860,G$2:G9860,1)=1,COUNTIFS($C:$C,C9860,$G:$G,1)+ROW()/10000000,""),"")</f>
        <v/>
      </c>
      <c r="Q9860" s="0" t="str">
        <f aca="false">IF(K9860=1,IF(COUNTIFS(C$2:C9860,C9860,K$2:K9860,1)=1,1,0),"")</f>
        <v/>
      </c>
      <c r="R9860" s="0" t="str">
        <f aca="false">IF(M9860=1,IF(COUNTIFS(C$2:C9860,C9860,M$2:M9860,1)=1,1,0),"")</f>
        <v/>
      </c>
      <c r="S9860" s="0" t="str">
        <f aca="false">IF(L9860=1,IF(COUNTIFS(C$2:C9860,C9860,L$2:L9860,1)=1,1,0),"")</f>
        <v/>
      </c>
      <c r="T9860" s="38" t="str">
        <f aca="false">IF(N9860="","",N9860+ROW()/10000000)</f>
        <v/>
      </c>
      <c r="U9860" s="0" t="str">
        <f aca="false">IF(G9860=1,IF(B9860="",1,0),"")</f>
        <v/>
      </c>
    </row>
    <row r="9861" customFormat="false" ht="15" hidden="false" customHeight="false" outlineLevel="0" collapsed="false">
      <c r="A9861" s="35"/>
      <c r="B9861" s="35"/>
      <c r="G9861" s="0" t="str">
        <f aca="false">IF(A9861="","",IF(AND(A9861&gt;=Debut,A9861&lt;Fin),1,0))</f>
        <v/>
      </c>
      <c r="H9861" s="0" t="str">
        <f aca="false">IF(G9861=1,INT(ROUND((A9861-Debut)*86400,0)/600),"")</f>
        <v/>
      </c>
      <c r="I9861" s="0" t="str">
        <f aca="false">IF(G9861=1,INT(ROUND((A9861-Debut)*86400,0)/3600),"")</f>
        <v/>
      </c>
      <c r="J9861" s="0" t="str">
        <f aca="false">IF(OR(A9861="",B9861=""),"",ROUND((B9861-A9861)*86400,0))</f>
        <v/>
      </c>
      <c r="K9861" s="37" t="str">
        <f aca="false">IF(G9861=1,IF(COUNTIFS($C:$C,C9861,$G:$G,1,$A:$A,"&gt;="&amp;(A9861-FenetreInterm/86400),$A:$A,"&lt;="&amp;A9861)&gt;=NbInterm,1,0),"")</f>
        <v/>
      </c>
      <c r="L9861" s="37" t="str">
        <f aca="false">IF(G9861=1,IF(B9861="",0,IF(J9861&lt;SeuilFugitive,1,0)),"")</f>
        <v/>
      </c>
      <c r="M9861" s="37" t="str">
        <f aca="false">IF(G9861=1,IF(B9861="",IF((Fin-A9861)*24&gt;SeuilFigee,1,0),IF(J9861&gt;SeuilFigee*3600,1,0)),"")</f>
        <v/>
      </c>
      <c r="N9861" s="0" t="str">
        <f aca="false">IF(G9861=1,IF(COUNTIF(H$2:H9861,H9861)=1,COUNTIF($H:$H,H9861),""),"")</f>
        <v/>
      </c>
      <c r="O9861" s="0" t="str">
        <f aca="false">IF(G9861=1,IF(COUNTIF(I$2:I9861,I9861)=1,COUNTIF($I:$I,I9861),""),"")</f>
        <v/>
      </c>
      <c r="P9861" s="38" t="str">
        <f aca="false">IF(G9861=1,IF(COUNTIFS(C$2:C9861,C9861,G$2:G9861,1)=1,COUNTIFS($C:$C,C9861,$G:$G,1)+ROW()/10000000,""),"")</f>
        <v/>
      </c>
      <c r="Q9861" s="0" t="str">
        <f aca="false">IF(K9861=1,IF(COUNTIFS(C$2:C9861,C9861,K$2:K9861,1)=1,1,0),"")</f>
        <v/>
      </c>
      <c r="R9861" s="0" t="str">
        <f aca="false">IF(M9861=1,IF(COUNTIFS(C$2:C9861,C9861,M$2:M9861,1)=1,1,0),"")</f>
        <v/>
      </c>
      <c r="S9861" s="0" t="str">
        <f aca="false">IF(L9861=1,IF(COUNTIFS(C$2:C9861,C9861,L$2:L9861,1)=1,1,0),"")</f>
        <v/>
      </c>
      <c r="T9861" s="38" t="str">
        <f aca="false">IF(N9861="","",N9861+ROW()/10000000)</f>
        <v/>
      </c>
      <c r="U9861" s="0" t="str">
        <f aca="false">IF(G9861=1,IF(B9861="",1,0),"")</f>
        <v/>
      </c>
    </row>
    <row r="9862" customFormat="false" ht="15" hidden="false" customHeight="false" outlineLevel="0" collapsed="false">
      <c r="A9862" s="35"/>
      <c r="B9862" s="35"/>
      <c r="G9862" s="0" t="str">
        <f aca="false">IF(A9862="","",IF(AND(A9862&gt;=Debut,A9862&lt;Fin),1,0))</f>
        <v/>
      </c>
      <c r="H9862" s="0" t="str">
        <f aca="false">IF(G9862=1,INT(ROUND((A9862-Debut)*86400,0)/600),"")</f>
        <v/>
      </c>
      <c r="I9862" s="0" t="str">
        <f aca="false">IF(G9862=1,INT(ROUND((A9862-Debut)*86400,0)/3600),"")</f>
        <v/>
      </c>
      <c r="J9862" s="0" t="str">
        <f aca="false">IF(OR(A9862="",B9862=""),"",ROUND((B9862-A9862)*86400,0))</f>
        <v/>
      </c>
      <c r="K9862" s="37" t="str">
        <f aca="false">IF(G9862=1,IF(COUNTIFS($C:$C,C9862,$G:$G,1,$A:$A,"&gt;="&amp;(A9862-FenetreInterm/86400),$A:$A,"&lt;="&amp;A9862)&gt;=NbInterm,1,0),"")</f>
        <v/>
      </c>
      <c r="L9862" s="37" t="str">
        <f aca="false">IF(G9862=1,IF(B9862="",0,IF(J9862&lt;SeuilFugitive,1,0)),"")</f>
        <v/>
      </c>
      <c r="M9862" s="37" t="str">
        <f aca="false">IF(G9862=1,IF(B9862="",IF((Fin-A9862)*24&gt;SeuilFigee,1,0),IF(J9862&gt;SeuilFigee*3600,1,0)),"")</f>
        <v/>
      </c>
      <c r="N9862" s="0" t="str">
        <f aca="false">IF(G9862=1,IF(COUNTIF(H$2:H9862,H9862)=1,COUNTIF($H:$H,H9862),""),"")</f>
        <v/>
      </c>
      <c r="O9862" s="0" t="str">
        <f aca="false">IF(G9862=1,IF(COUNTIF(I$2:I9862,I9862)=1,COUNTIF($I:$I,I9862),""),"")</f>
        <v/>
      </c>
      <c r="P9862" s="38" t="str">
        <f aca="false">IF(G9862=1,IF(COUNTIFS(C$2:C9862,C9862,G$2:G9862,1)=1,COUNTIFS($C:$C,C9862,$G:$G,1)+ROW()/10000000,""),"")</f>
        <v/>
      </c>
      <c r="Q9862" s="0" t="str">
        <f aca="false">IF(K9862=1,IF(COUNTIFS(C$2:C9862,C9862,K$2:K9862,1)=1,1,0),"")</f>
        <v/>
      </c>
      <c r="R9862" s="0" t="str">
        <f aca="false">IF(M9862=1,IF(COUNTIFS(C$2:C9862,C9862,M$2:M9862,1)=1,1,0),"")</f>
        <v/>
      </c>
      <c r="S9862" s="0" t="str">
        <f aca="false">IF(L9862=1,IF(COUNTIFS(C$2:C9862,C9862,L$2:L9862,1)=1,1,0),"")</f>
        <v/>
      </c>
      <c r="T9862" s="38" t="str">
        <f aca="false">IF(N9862="","",N9862+ROW()/10000000)</f>
        <v/>
      </c>
      <c r="U9862" s="0" t="str">
        <f aca="false">IF(G9862=1,IF(B9862="",1,0),"")</f>
        <v/>
      </c>
    </row>
    <row r="9863" customFormat="false" ht="15" hidden="false" customHeight="false" outlineLevel="0" collapsed="false">
      <c r="A9863" s="35"/>
      <c r="B9863" s="35"/>
      <c r="G9863" s="0" t="str">
        <f aca="false">IF(A9863="","",IF(AND(A9863&gt;=Debut,A9863&lt;Fin),1,0))</f>
        <v/>
      </c>
      <c r="H9863" s="0" t="str">
        <f aca="false">IF(G9863=1,INT(ROUND((A9863-Debut)*86400,0)/600),"")</f>
        <v/>
      </c>
      <c r="I9863" s="0" t="str">
        <f aca="false">IF(G9863=1,INT(ROUND((A9863-Debut)*86400,0)/3600),"")</f>
        <v/>
      </c>
      <c r="J9863" s="0" t="str">
        <f aca="false">IF(OR(A9863="",B9863=""),"",ROUND((B9863-A9863)*86400,0))</f>
        <v/>
      </c>
      <c r="K9863" s="37" t="str">
        <f aca="false">IF(G9863=1,IF(COUNTIFS($C:$C,C9863,$G:$G,1,$A:$A,"&gt;="&amp;(A9863-FenetreInterm/86400),$A:$A,"&lt;="&amp;A9863)&gt;=NbInterm,1,0),"")</f>
        <v/>
      </c>
      <c r="L9863" s="37" t="str">
        <f aca="false">IF(G9863=1,IF(B9863="",0,IF(J9863&lt;SeuilFugitive,1,0)),"")</f>
        <v/>
      </c>
      <c r="M9863" s="37" t="str">
        <f aca="false">IF(G9863=1,IF(B9863="",IF((Fin-A9863)*24&gt;SeuilFigee,1,0),IF(J9863&gt;SeuilFigee*3600,1,0)),"")</f>
        <v/>
      </c>
      <c r="N9863" s="0" t="str">
        <f aca="false">IF(G9863=1,IF(COUNTIF(H$2:H9863,H9863)=1,COUNTIF($H:$H,H9863),""),"")</f>
        <v/>
      </c>
      <c r="O9863" s="0" t="str">
        <f aca="false">IF(G9863=1,IF(COUNTIF(I$2:I9863,I9863)=1,COUNTIF($I:$I,I9863),""),"")</f>
        <v/>
      </c>
      <c r="P9863" s="38" t="str">
        <f aca="false">IF(G9863=1,IF(COUNTIFS(C$2:C9863,C9863,G$2:G9863,1)=1,COUNTIFS($C:$C,C9863,$G:$G,1)+ROW()/10000000,""),"")</f>
        <v/>
      </c>
      <c r="Q9863" s="0" t="str">
        <f aca="false">IF(K9863=1,IF(COUNTIFS(C$2:C9863,C9863,K$2:K9863,1)=1,1,0),"")</f>
        <v/>
      </c>
      <c r="R9863" s="0" t="str">
        <f aca="false">IF(M9863=1,IF(COUNTIFS(C$2:C9863,C9863,M$2:M9863,1)=1,1,0),"")</f>
        <v/>
      </c>
      <c r="S9863" s="0" t="str">
        <f aca="false">IF(L9863=1,IF(COUNTIFS(C$2:C9863,C9863,L$2:L9863,1)=1,1,0),"")</f>
        <v/>
      </c>
      <c r="T9863" s="38" t="str">
        <f aca="false">IF(N9863="","",N9863+ROW()/10000000)</f>
        <v/>
      </c>
      <c r="U9863" s="0" t="str">
        <f aca="false">IF(G9863=1,IF(B9863="",1,0),"")</f>
        <v/>
      </c>
    </row>
    <row r="9864" customFormat="false" ht="15" hidden="false" customHeight="false" outlineLevel="0" collapsed="false">
      <c r="A9864" s="35"/>
      <c r="B9864" s="35"/>
      <c r="G9864" s="0" t="str">
        <f aca="false">IF(A9864="","",IF(AND(A9864&gt;=Debut,A9864&lt;Fin),1,0))</f>
        <v/>
      </c>
      <c r="H9864" s="0" t="str">
        <f aca="false">IF(G9864=1,INT(ROUND((A9864-Debut)*86400,0)/600),"")</f>
        <v/>
      </c>
      <c r="I9864" s="0" t="str">
        <f aca="false">IF(G9864=1,INT(ROUND((A9864-Debut)*86400,0)/3600),"")</f>
        <v/>
      </c>
      <c r="J9864" s="0" t="str">
        <f aca="false">IF(OR(A9864="",B9864=""),"",ROUND((B9864-A9864)*86400,0))</f>
        <v/>
      </c>
      <c r="K9864" s="37" t="str">
        <f aca="false">IF(G9864=1,IF(COUNTIFS($C:$C,C9864,$G:$G,1,$A:$A,"&gt;="&amp;(A9864-FenetreInterm/86400),$A:$A,"&lt;="&amp;A9864)&gt;=NbInterm,1,0),"")</f>
        <v/>
      </c>
      <c r="L9864" s="37" t="str">
        <f aca="false">IF(G9864=1,IF(B9864="",0,IF(J9864&lt;SeuilFugitive,1,0)),"")</f>
        <v/>
      </c>
      <c r="M9864" s="37" t="str">
        <f aca="false">IF(G9864=1,IF(B9864="",IF((Fin-A9864)*24&gt;SeuilFigee,1,0),IF(J9864&gt;SeuilFigee*3600,1,0)),"")</f>
        <v/>
      </c>
      <c r="N9864" s="0" t="str">
        <f aca="false">IF(G9864=1,IF(COUNTIF(H$2:H9864,H9864)=1,COUNTIF($H:$H,H9864),""),"")</f>
        <v/>
      </c>
      <c r="O9864" s="0" t="str">
        <f aca="false">IF(G9864=1,IF(COUNTIF(I$2:I9864,I9864)=1,COUNTIF($I:$I,I9864),""),"")</f>
        <v/>
      </c>
      <c r="P9864" s="38" t="str">
        <f aca="false">IF(G9864=1,IF(COUNTIFS(C$2:C9864,C9864,G$2:G9864,1)=1,COUNTIFS($C:$C,C9864,$G:$G,1)+ROW()/10000000,""),"")</f>
        <v/>
      </c>
      <c r="Q9864" s="0" t="str">
        <f aca="false">IF(K9864=1,IF(COUNTIFS(C$2:C9864,C9864,K$2:K9864,1)=1,1,0),"")</f>
        <v/>
      </c>
      <c r="R9864" s="0" t="str">
        <f aca="false">IF(M9864=1,IF(COUNTIFS(C$2:C9864,C9864,M$2:M9864,1)=1,1,0),"")</f>
        <v/>
      </c>
      <c r="S9864" s="0" t="str">
        <f aca="false">IF(L9864=1,IF(COUNTIFS(C$2:C9864,C9864,L$2:L9864,1)=1,1,0),"")</f>
        <v/>
      </c>
      <c r="T9864" s="38" t="str">
        <f aca="false">IF(N9864="","",N9864+ROW()/10000000)</f>
        <v/>
      </c>
      <c r="U9864" s="0" t="str">
        <f aca="false">IF(G9864=1,IF(B9864="",1,0),"")</f>
        <v/>
      </c>
    </row>
    <row r="9865" customFormat="false" ht="15" hidden="false" customHeight="false" outlineLevel="0" collapsed="false">
      <c r="A9865" s="35"/>
      <c r="B9865" s="35"/>
      <c r="G9865" s="0" t="str">
        <f aca="false">IF(A9865="","",IF(AND(A9865&gt;=Debut,A9865&lt;Fin),1,0))</f>
        <v/>
      </c>
      <c r="H9865" s="0" t="str">
        <f aca="false">IF(G9865=1,INT(ROUND((A9865-Debut)*86400,0)/600),"")</f>
        <v/>
      </c>
      <c r="I9865" s="0" t="str">
        <f aca="false">IF(G9865=1,INT(ROUND((A9865-Debut)*86400,0)/3600),"")</f>
        <v/>
      </c>
      <c r="J9865" s="0" t="str">
        <f aca="false">IF(OR(A9865="",B9865=""),"",ROUND((B9865-A9865)*86400,0))</f>
        <v/>
      </c>
      <c r="K9865" s="37" t="str">
        <f aca="false">IF(G9865=1,IF(COUNTIFS($C:$C,C9865,$G:$G,1,$A:$A,"&gt;="&amp;(A9865-FenetreInterm/86400),$A:$A,"&lt;="&amp;A9865)&gt;=NbInterm,1,0),"")</f>
        <v/>
      </c>
      <c r="L9865" s="37" t="str">
        <f aca="false">IF(G9865=1,IF(B9865="",0,IF(J9865&lt;SeuilFugitive,1,0)),"")</f>
        <v/>
      </c>
      <c r="M9865" s="37" t="str">
        <f aca="false">IF(G9865=1,IF(B9865="",IF((Fin-A9865)*24&gt;SeuilFigee,1,0),IF(J9865&gt;SeuilFigee*3600,1,0)),"")</f>
        <v/>
      </c>
      <c r="N9865" s="0" t="str">
        <f aca="false">IF(G9865=1,IF(COUNTIF(H$2:H9865,H9865)=1,COUNTIF($H:$H,H9865),""),"")</f>
        <v/>
      </c>
      <c r="O9865" s="0" t="str">
        <f aca="false">IF(G9865=1,IF(COUNTIF(I$2:I9865,I9865)=1,COUNTIF($I:$I,I9865),""),"")</f>
        <v/>
      </c>
      <c r="P9865" s="38" t="str">
        <f aca="false">IF(G9865=1,IF(COUNTIFS(C$2:C9865,C9865,G$2:G9865,1)=1,COUNTIFS($C:$C,C9865,$G:$G,1)+ROW()/10000000,""),"")</f>
        <v/>
      </c>
      <c r="Q9865" s="0" t="str">
        <f aca="false">IF(K9865=1,IF(COUNTIFS(C$2:C9865,C9865,K$2:K9865,1)=1,1,0),"")</f>
        <v/>
      </c>
      <c r="R9865" s="0" t="str">
        <f aca="false">IF(M9865=1,IF(COUNTIFS(C$2:C9865,C9865,M$2:M9865,1)=1,1,0),"")</f>
        <v/>
      </c>
      <c r="S9865" s="0" t="str">
        <f aca="false">IF(L9865=1,IF(COUNTIFS(C$2:C9865,C9865,L$2:L9865,1)=1,1,0),"")</f>
        <v/>
      </c>
      <c r="T9865" s="38" t="str">
        <f aca="false">IF(N9865="","",N9865+ROW()/10000000)</f>
        <v/>
      </c>
      <c r="U9865" s="0" t="str">
        <f aca="false">IF(G9865=1,IF(B9865="",1,0),"")</f>
        <v/>
      </c>
    </row>
    <row r="9866" customFormat="false" ht="15" hidden="false" customHeight="false" outlineLevel="0" collapsed="false">
      <c r="A9866" s="35"/>
      <c r="B9866" s="35"/>
      <c r="G9866" s="0" t="str">
        <f aca="false">IF(A9866="","",IF(AND(A9866&gt;=Debut,A9866&lt;Fin),1,0))</f>
        <v/>
      </c>
      <c r="H9866" s="0" t="str">
        <f aca="false">IF(G9866=1,INT(ROUND((A9866-Debut)*86400,0)/600),"")</f>
        <v/>
      </c>
      <c r="I9866" s="0" t="str">
        <f aca="false">IF(G9866=1,INT(ROUND((A9866-Debut)*86400,0)/3600),"")</f>
        <v/>
      </c>
      <c r="J9866" s="0" t="str">
        <f aca="false">IF(OR(A9866="",B9866=""),"",ROUND((B9866-A9866)*86400,0))</f>
        <v/>
      </c>
      <c r="K9866" s="37" t="str">
        <f aca="false">IF(G9866=1,IF(COUNTIFS($C:$C,C9866,$G:$G,1,$A:$A,"&gt;="&amp;(A9866-FenetreInterm/86400),$A:$A,"&lt;="&amp;A9866)&gt;=NbInterm,1,0),"")</f>
        <v/>
      </c>
      <c r="L9866" s="37" t="str">
        <f aca="false">IF(G9866=1,IF(B9866="",0,IF(J9866&lt;SeuilFugitive,1,0)),"")</f>
        <v/>
      </c>
      <c r="M9866" s="37" t="str">
        <f aca="false">IF(G9866=1,IF(B9866="",IF((Fin-A9866)*24&gt;SeuilFigee,1,0),IF(J9866&gt;SeuilFigee*3600,1,0)),"")</f>
        <v/>
      </c>
      <c r="N9866" s="0" t="str">
        <f aca="false">IF(G9866=1,IF(COUNTIF(H$2:H9866,H9866)=1,COUNTIF($H:$H,H9866),""),"")</f>
        <v/>
      </c>
      <c r="O9866" s="0" t="str">
        <f aca="false">IF(G9866=1,IF(COUNTIF(I$2:I9866,I9866)=1,COUNTIF($I:$I,I9866),""),"")</f>
        <v/>
      </c>
      <c r="P9866" s="38" t="str">
        <f aca="false">IF(G9866=1,IF(COUNTIFS(C$2:C9866,C9866,G$2:G9866,1)=1,COUNTIFS($C:$C,C9866,$G:$G,1)+ROW()/10000000,""),"")</f>
        <v/>
      </c>
      <c r="Q9866" s="0" t="str">
        <f aca="false">IF(K9866=1,IF(COUNTIFS(C$2:C9866,C9866,K$2:K9866,1)=1,1,0),"")</f>
        <v/>
      </c>
      <c r="R9866" s="0" t="str">
        <f aca="false">IF(M9866=1,IF(COUNTIFS(C$2:C9866,C9866,M$2:M9866,1)=1,1,0),"")</f>
        <v/>
      </c>
      <c r="S9866" s="0" t="str">
        <f aca="false">IF(L9866=1,IF(COUNTIFS(C$2:C9866,C9866,L$2:L9866,1)=1,1,0),"")</f>
        <v/>
      </c>
      <c r="T9866" s="38" t="str">
        <f aca="false">IF(N9866="","",N9866+ROW()/10000000)</f>
        <v/>
      </c>
      <c r="U9866" s="0" t="str">
        <f aca="false">IF(G9866=1,IF(B9866="",1,0),"")</f>
        <v/>
      </c>
    </row>
    <row r="9867" customFormat="false" ht="15" hidden="false" customHeight="false" outlineLevel="0" collapsed="false">
      <c r="A9867" s="35"/>
      <c r="B9867" s="35"/>
      <c r="G9867" s="0" t="str">
        <f aca="false">IF(A9867="","",IF(AND(A9867&gt;=Debut,A9867&lt;Fin),1,0))</f>
        <v/>
      </c>
      <c r="H9867" s="0" t="str">
        <f aca="false">IF(G9867=1,INT(ROUND((A9867-Debut)*86400,0)/600),"")</f>
        <v/>
      </c>
      <c r="I9867" s="0" t="str">
        <f aca="false">IF(G9867=1,INT(ROUND((A9867-Debut)*86400,0)/3600),"")</f>
        <v/>
      </c>
      <c r="J9867" s="0" t="str">
        <f aca="false">IF(OR(A9867="",B9867=""),"",ROUND((B9867-A9867)*86400,0))</f>
        <v/>
      </c>
      <c r="K9867" s="37" t="str">
        <f aca="false">IF(G9867=1,IF(COUNTIFS($C:$C,C9867,$G:$G,1,$A:$A,"&gt;="&amp;(A9867-FenetreInterm/86400),$A:$A,"&lt;="&amp;A9867)&gt;=NbInterm,1,0),"")</f>
        <v/>
      </c>
      <c r="L9867" s="37" t="str">
        <f aca="false">IF(G9867=1,IF(B9867="",0,IF(J9867&lt;SeuilFugitive,1,0)),"")</f>
        <v/>
      </c>
      <c r="M9867" s="37" t="str">
        <f aca="false">IF(G9867=1,IF(B9867="",IF((Fin-A9867)*24&gt;SeuilFigee,1,0),IF(J9867&gt;SeuilFigee*3600,1,0)),"")</f>
        <v/>
      </c>
      <c r="N9867" s="0" t="str">
        <f aca="false">IF(G9867=1,IF(COUNTIF(H$2:H9867,H9867)=1,COUNTIF($H:$H,H9867),""),"")</f>
        <v/>
      </c>
      <c r="O9867" s="0" t="str">
        <f aca="false">IF(G9867=1,IF(COUNTIF(I$2:I9867,I9867)=1,COUNTIF($I:$I,I9867),""),"")</f>
        <v/>
      </c>
      <c r="P9867" s="38" t="str">
        <f aca="false">IF(G9867=1,IF(COUNTIFS(C$2:C9867,C9867,G$2:G9867,1)=1,COUNTIFS($C:$C,C9867,$G:$G,1)+ROW()/10000000,""),"")</f>
        <v/>
      </c>
      <c r="Q9867" s="0" t="str">
        <f aca="false">IF(K9867=1,IF(COUNTIFS(C$2:C9867,C9867,K$2:K9867,1)=1,1,0),"")</f>
        <v/>
      </c>
      <c r="R9867" s="0" t="str">
        <f aca="false">IF(M9867=1,IF(COUNTIFS(C$2:C9867,C9867,M$2:M9867,1)=1,1,0),"")</f>
        <v/>
      </c>
      <c r="S9867" s="0" t="str">
        <f aca="false">IF(L9867=1,IF(COUNTIFS(C$2:C9867,C9867,L$2:L9867,1)=1,1,0),"")</f>
        <v/>
      </c>
      <c r="T9867" s="38" t="str">
        <f aca="false">IF(N9867="","",N9867+ROW()/10000000)</f>
        <v/>
      </c>
      <c r="U9867" s="0" t="str">
        <f aca="false">IF(G9867=1,IF(B9867="",1,0),"")</f>
        <v/>
      </c>
    </row>
    <row r="9868" customFormat="false" ht="15" hidden="false" customHeight="false" outlineLevel="0" collapsed="false">
      <c r="A9868" s="35"/>
      <c r="B9868" s="35"/>
      <c r="G9868" s="0" t="str">
        <f aca="false">IF(A9868="","",IF(AND(A9868&gt;=Debut,A9868&lt;Fin),1,0))</f>
        <v/>
      </c>
      <c r="H9868" s="0" t="str">
        <f aca="false">IF(G9868=1,INT(ROUND((A9868-Debut)*86400,0)/600),"")</f>
        <v/>
      </c>
      <c r="I9868" s="0" t="str">
        <f aca="false">IF(G9868=1,INT(ROUND((A9868-Debut)*86400,0)/3600),"")</f>
        <v/>
      </c>
      <c r="J9868" s="0" t="str">
        <f aca="false">IF(OR(A9868="",B9868=""),"",ROUND((B9868-A9868)*86400,0))</f>
        <v/>
      </c>
      <c r="K9868" s="37" t="str">
        <f aca="false">IF(G9868=1,IF(COUNTIFS($C:$C,C9868,$G:$G,1,$A:$A,"&gt;="&amp;(A9868-FenetreInterm/86400),$A:$A,"&lt;="&amp;A9868)&gt;=NbInterm,1,0),"")</f>
        <v/>
      </c>
      <c r="L9868" s="37" t="str">
        <f aca="false">IF(G9868=1,IF(B9868="",0,IF(J9868&lt;SeuilFugitive,1,0)),"")</f>
        <v/>
      </c>
      <c r="M9868" s="37" t="str">
        <f aca="false">IF(G9868=1,IF(B9868="",IF((Fin-A9868)*24&gt;SeuilFigee,1,0),IF(J9868&gt;SeuilFigee*3600,1,0)),"")</f>
        <v/>
      </c>
      <c r="N9868" s="0" t="str">
        <f aca="false">IF(G9868=1,IF(COUNTIF(H$2:H9868,H9868)=1,COUNTIF($H:$H,H9868),""),"")</f>
        <v/>
      </c>
      <c r="O9868" s="0" t="str">
        <f aca="false">IF(G9868=1,IF(COUNTIF(I$2:I9868,I9868)=1,COUNTIF($I:$I,I9868),""),"")</f>
        <v/>
      </c>
      <c r="P9868" s="38" t="str">
        <f aca="false">IF(G9868=1,IF(COUNTIFS(C$2:C9868,C9868,G$2:G9868,1)=1,COUNTIFS($C:$C,C9868,$G:$G,1)+ROW()/10000000,""),"")</f>
        <v/>
      </c>
      <c r="Q9868" s="0" t="str">
        <f aca="false">IF(K9868=1,IF(COUNTIFS(C$2:C9868,C9868,K$2:K9868,1)=1,1,0),"")</f>
        <v/>
      </c>
      <c r="R9868" s="0" t="str">
        <f aca="false">IF(M9868=1,IF(COUNTIFS(C$2:C9868,C9868,M$2:M9868,1)=1,1,0),"")</f>
        <v/>
      </c>
      <c r="S9868" s="0" t="str">
        <f aca="false">IF(L9868=1,IF(COUNTIFS(C$2:C9868,C9868,L$2:L9868,1)=1,1,0),"")</f>
        <v/>
      </c>
      <c r="T9868" s="38" t="str">
        <f aca="false">IF(N9868="","",N9868+ROW()/10000000)</f>
        <v/>
      </c>
      <c r="U9868" s="0" t="str">
        <f aca="false">IF(G9868=1,IF(B9868="",1,0),"")</f>
        <v/>
      </c>
    </row>
    <row r="9869" customFormat="false" ht="15" hidden="false" customHeight="false" outlineLevel="0" collapsed="false">
      <c r="A9869" s="35"/>
      <c r="B9869" s="35"/>
      <c r="G9869" s="0" t="str">
        <f aca="false">IF(A9869="","",IF(AND(A9869&gt;=Debut,A9869&lt;Fin),1,0))</f>
        <v/>
      </c>
      <c r="H9869" s="0" t="str">
        <f aca="false">IF(G9869=1,INT(ROUND((A9869-Debut)*86400,0)/600),"")</f>
        <v/>
      </c>
      <c r="I9869" s="0" t="str">
        <f aca="false">IF(G9869=1,INT(ROUND((A9869-Debut)*86400,0)/3600),"")</f>
        <v/>
      </c>
      <c r="J9869" s="0" t="str">
        <f aca="false">IF(OR(A9869="",B9869=""),"",ROUND((B9869-A9869)*86400,0))</f>
        <v/>
      </c>
      <c r="K9869" s="37" t="str">
        <f aca="false">IF(G9869=1,IF(COUNTIFS($C:$C,C9869,$G:$G,1,$A:$A,"&gt;="&amp;(A9869-FenetreInterm/86400),$A:$A,"&lt;="&amp;A9869)&gt;=NbInterm,1,0),"")</f>
        <v/>
      </c>
      <c r="L9869" s="37" t="str">
        <f aca="false">IF(G9869=1,IF(B9869="",0,IF(J9869&lt;SeuilFugitive,1,0)),"")</f>
        <v/>
      </c>
      <c r="M9869" s="37" t="str">
        <f aca="false">IF(G9869=1,IF(B9869="",IF((Fin-A9869)*24&gt;SeuilFigee,1,0),IF(J9869&gt;SeuilFigee*3600,1,0)),"")</f>
        <v/>
      </c>
      <c r="N9869" s="0" t="str">
        <f aca="false">IF(G9869=1,IF(COUNTIF(H$2:H9869,H9869)=1,COUNTIF($H:$H,H9869),""),"")</f>
        <v/>
      </c>
      <c r="O9869" s="0" t="str">
        <f aca="false">IF(G9869=1,IF(COUNTIF(I$2:I9869,I9869)=1,COUNTIF($I:$I,I9869),""),"")</f>
        <v/>
      </c>
      <c r="P9869" s="38" t="str">
        <f aca="false">IF(G9869=1,IF(COUNTIFS(C$2:C9869,C9869,G$2:G9869,1)=1,COUNTIFS($C:$C,C9869,$G:$G,1)+ROW()/10000000,""),"")</f>
        <v/>
      </c>
      <c r="Q9869" s="0" t="str">
        <f aca="false">IF(K9869=1,IF(COUNTIFS(C$2:C9869,C9869,K$2:K9869,1)=1,1,0),"")</f>
        <v/>
      </c>
      <c r="R9869" s="0" t="str">
        <f aca="false">IF(M9869=1,IF(COUNTIFS(C$2:C9869,C9869,M$2:M9869,1)=1,1,0),"")</f>
        <v/>
      </c>
      <c r="S9869" s="0" t="str">
        <f aca="false">IF(L9869=1,IF(COUNTIFS(C$2:C9869,C9869,L$2:L9869,1)=1,1,0),"")</f>
        <v/>
      </c>
      <c r="T9869" s="38" t="str">
        <f aca="false">IF(N9869="","",N9869+ROW()/10000000)</f>
        <v/>
      </c>
      <c r="U9869" s="0" t="str">
        <f aca="false">IF(G9869=1,IF(B9869="",1,0),"")</f>
        <v/>
      </c>
    </row>
    <row r="9870" customFormat="false" ht="15" hidden="false" customHeight="false" outlineLevel="0" collapsed="false">
      <c r="A9870" s="35"/>
      <c r="B9870" s="35"/>
      <c r="G9870" s="0" t="str">
        <f aca="false">IF(A9870="","",IF(AND(A9870&gt;=Debut,A9870&lt;Fin),1,0))</f>
        <v/>
      </c>
      <c r="H9870" s="0" t="str">
        <f aca="false">IF(G9870=1,INT(ROUND((A9870-Debut)*86400,0)/600),"")</f>
        <v/>
      </c>
      <c r="I9870" s="0" t="str">
        <f aca="false">IF(G9870=1,INT(ROUND((A9870-Debut)*86400,0)/3600),"")</f>
        <v/>
      </c>
      <c r="J9870" s="0" t="str">
        <f aca="false">IF(OR(A9870="",B9870=""),"",ROUND((B9870-A9870)*86400,0))</f>
        <v/>
      </c>
      <c r="K9870" s="37" t="str">
        <f aca="false">IF(G9870=1,IF(COUNTIFS($C:$C,C9870,$G:$G,1,$A:$A,"&gt;="&amp;(A9870-FenetreInterm/86400),$A:$A,"&lt;="&amp;A9870)&gt;=NbInterm,1,0),"")</f>
        <v/>
      </c>
      <c r="L9870" s="37" t="str">
        <f aca="false">IF(G9870=1,IF(B9870="",0,IF(J9870&lt;SeuilFugitive,1,0)),"")</f>
        <v/>
      </c>
      <c r="M9870" s="37" t="str">
        <f aca="false">IF(G9870=1,IF(B9870="",IF((Fin-A9870)*24&gt;SeuilFigee,1,0),IF(J9870&gt;SeuilFigee*3600,1,0)),"")</f>
        <v/>
      </c>
      <c r="N9870" s="0" t="str">
        <f aca="false">IF(G9870=1,IF(COUNTIF(H$2:H9870,H9870)=1,COUNTIF($H:$H,H9870),""),"")</f>
        <v/>
      </c>
      <c r="O9870" s="0" t="str">
        <f aca="false">IF(G9870=1,IF(COUNTIF(I$2:I9870,I9870)=1,COUNTIF($I:$I,I9870),""),"")</f>
        <v/>
      </c>
      <c r="P9870" s="38" t="str">
        <f aca="false">IF(G9870=1,IF(COUNTIFS(C$2:C9870,C9870,G$2:G9870,1)=1,COUNTIFS($C:$C,C9870,$G:$G,1)+ROW()/10000000,""),"")</f>
        <v/>
      </c>
      <c r="Q9870" s="0" t="str">
        <f aca="false">IF(K9870=1,IF(COUNTIFS(C$2:C9870,C9870,K$2:K9870,1)=1,1,0),"")</f>
        <v/>
      </c>
      <c r="R9870" s="0" t="str">
        <f aca="false">IF(M9870=1,IF(COUNTIFS(C$2:C9870,C9870,M$2:M9870,1)=1,1,0),"")</f>
        <v/>
      </c>
      <c r="S9870" s="0" t="str">
        <f aca="false">IF(L9870=1,IF(COUNTIFS(C$2:C9870,C9870,L$2:L9870,1)=1,1,0),"")</f>
        <v/>
      </c>
      <c r="T9870" s="38" t="str">
        <f aca="false">IF(N9870="","",N9870+ROW()/10000000)</f>
        <v/>
      </c>
      <c r="U9870" s="0" t="str">
        <f aca="false">IF(G9870=1,IF(B9870="",1,0),"")</f>
        <v/>
      </c>
    </row>
    <row r="9871" customFormat="false" ht="15" hidden="false" customHeight="false" outlineLevel="0" collapsed="false">
      <c r="A9871" s="35"/>
      <c r="B9871" s="35"/>
      <c r="G9871" s="0" t="str">
        <f aca="false">IF(A9871="","",IF(AND(A9871&gt;=Debut,A9871&lt;Fin),1,0))</f>
        <v/>
      </c>
      <c r="H9871" s="0" t="str">
        <f aca="false">IF(G9871=1,INT(ROUND((A9871-Debut)*86400,0)/600),"")</f>
        <v/>
      </c>
      <c r="I9871" s="0" t="str">
        <f aca="false">IF(G9871=1,INT(ROUND((A9871-Debut)*86400,0)/3600),"")</f>
        <v/>
      </c>
      <c r="J9871" s="0" t="str">
        <f aca="false">IF(OR(A9871="",B9871=""),"",ROUND((B9871-A9871)*86400,0))</f>
        <v/>
      </c>
      <c r="K9871" s="37" t="str">
        <f aca="false">IF(G9871=1,IF(COUNTIFS($C:$C,C9871,$G:$G,1,$A:$A,"&gt;="&amp;(A9871-FenetreInterm/86400),$A:$A,"&lt;="&amp;A9871)&gt;=NbInterm,1,0),"")</f>
        <v/>
      </c>
      <c r="L9871" s="37" t="str">
        <f aca="false">IF(G9871=1,IF(B9871="",0,IF(J9871&lt;SeuilFugitive,1,0)),"")</f>
        <v/>
      </c>
      <c r="M9871" s="37" t="str">
        <f aca="false">IF(G9871=1,IF(B9871="",IF((Fin-A9871)*24&gt;SeuilFigee,1,0),IF(J9871&gt;SeuilFigee*3600,1,0)),"")</f>
        <v/>
      </c>
      <c r="N9871" s="0" t="str">
        <f aca="false">IF(G9871=1,IF(COUNTIF(H$2:H9871,H9871)=1,COUNTIF($H:$H,H9871),""),"")</f>
        <v/>
      </c>
      <c r="O9871" s="0" t="str">
        <f aca="false">IF(G9871=1,IF(COUNTIF(I$2:I9871,I9871)=1,COUNTIF($I:$I,I9871),""),"")</f>
        <v/>
      </c>
      <c r="P9871" s="38" t="str">
        <f aca="false">IF(G9871=1,IF(COUNTIFS(C$2:C9871,C9871,G$2:G9871,1)=1,COUNTIFS($C:$C,C9871,$G:$G,1)+ROW()/10000000,""),"")</f>
        <v/>
      </c>
      <c r="Q9871" s="0" t="str">
        <f aca="false">IF(K9871=1,IF(COUNTIFS(C$2:C9871,C9871,K$2:K9871,1)=1,1,0),"")</f>
        <v/>
      </c>
      <c r="R9871" s="0" t="str">
        <f aca="false">IF(M9871=1,IF(COUNTIFS(C$2:C9871,C9871,M$2:M9871,1)=1,1,0),"")</f>
        <v/>
      </c>
      <c r="S9871" s="0" t="str">
        <f aca="false">IF(L9871=1,IF(COUNTIFS(C$2:C9871,C9871,L$2:L9871,1)=1,1,0),"")</f>
        <v/>
      </c>
      <c r="T9871" s="38" t="str">
        <f aca="false">IF(N9871="","",N9871+ROW()/10000000)</f>
        <v/>
      </c>
      <c r="U9871" s="0" t="str">
        <f aca="false">IF(G9871=1,IF(B9871="",1,0),"")</f>
        <v/>
      </c>
    </row>
    <row r="9872" customFormat="false" ht="15" hidden="false" customHeight="false" outlineLevel="0" collapsed="false">
      <c r="A9872" s="35"/>
      <c r="B9872" s="35"/>
      <c r="G9872" s="0" t="str">
        <f aca="false">IF(A9872="","",IF(AND(A9872&gt;=Debut,A9872&lt;Fin),1,0))</f>
        <v/>
      </c>
      <c r="H9872" s="0" t="str">
        <f aca="false">IF(G9872=1,INT(ROUND((A9872-Debut)*86400,0)/600),"")</f>
        <v/>
      </c>
      <c r="I9872" s="0" t="str">
        <f aca="false">IF(G9872=1,INT(ROUND((A9872-Debut)*86400,0)/3600),"")</f>
        <v/>
      </c>
      <c r="J9872" s="0" t="str">
        <f aca="false">IF(OR(A9872="",B9872=""),"",ROUND((B9872-A9872)*86400,0))</f>
        <v/>
      </c>
      <c r="K9872" s="37" t="str">
        <f aca="false">IF(G9872=1,IF(COUNTIFS($C:$C,C9872,$G:$G,1,$A:$A,"&gt;="&amp;(A9872-FenetreInterm/86400),$A:$A,"&lt;="&amp;A9872)&gt;=NbInterm,1,0),"")</f>
        <v/>
      </c>
      <c r="L9872" s="37" t="str">
        <f aca="false">IF(G9872=1,IF(B9872="",0,IF(J9872&lt;SeuilFugitive,1,0)),"")</f>
        <v/>
      </c>
      <c r="M9872" s="37" t="str">
        <f aca="false">IF(G9872=1,IF(B9872="",IF((Fin-A9872)*24&gt;SeuilFigee,1,0),IF(J9872&gt;SeuilFigee*3600,1,0)),"")</f>
        <v/>
      </c>
      <c r="N9872" s="0" t="str">
        <f aca="false">IF(G9872=1,IF(COUNTIF(H$2:H9872,H9872)=1,COUNTIF($H:$H,H9872),""),"")</f>
        <v/>
      </c>
      <c r="O9872" s="0" t="str">
        <f aca="false">IF(G9872=1,IF(COUNTIF(I$2:I9872,I9872)=1,COUNTIF($I:$I,I9872),""),"")</f>
        <v/>
      </c>
      <c r="P9872" s="38" t="str">
        <f aca="false">IF(G9872=1,IF(COUNTIFS(C$2:C9872,C9872,G$2:G9872,1)=1,COUNTIFS($C:$C,C9872,$G:$G,1)+ROW()/10000000,""),"")</f>
        <v/>
      </c>
      <c r="Q9872" s="0" t="str">
        <f aca="false">IF(K9872=1,IF(COUNTIFS(C$2:C9872,C9872,K$2:K9872,1)=1,1,0),"")</f>
        <v/>
      </c>
      <c r="R9872" s="0" t="str">
        <f aca="false">IF(M9872=1,IF(COUNTIFS(C$2:C9872,C9872,M$2:M9872,1)=1,1,0),"")</f>
        <v/>
      </c>
      <c r="S9872" s="0" t="str">
        <f aca="false">IF(L9872=1,IF(COUNTIFS(C$2:C9872,C9872,L$2:L9872,1)=1,1,0),"")</f>
        <v/>
      </c>
      <c r="T9872" s="38" t="str">
        <f aca="false">IF(N9872="","",N9872+ROW()/10000000)</f>
        <v/>
      </c>
      <c r="U9872" s="0" t="str">
        <f aca="false">IF(G9872=1,IF(B9872="",1,0),"")</f>
        <v/>
      </c>
    </row>
    <row r="9873" customFormat="false" ht="15" hidden="false" customHeight="false" outlineLevel="0" collapsed="false">
      <c r="A9873" s="35"/>
      <c r="B9873" s="35"/>
      <c r="G9873" s="0" t="str">
        <f aca="false">IF(A9873="","",IF(AND(A9873&gt;=Debut,A9873&lt;Fin),1,0))</f>
        <v/>
      </c>
      <c r="H9873" s="0" t="str">
        <f aca="false">IF(G9873=1,INT(ROUND((A9873-Debut)*86400,0)/600),"")</f>
        <v/>
      </c>
      <c r="I9873" s="0" t="str">
        <f aca="false">IF(G9873=1,INT(ROUND((A9873-Debut)*86400,0)/3600),"")</f>
        <v/>
      </c>
      <c r="J9873" s="0" t="str">
        <f aca="false">IF(OR(A9873="",B9873=""),"",ROUND((B9873-A9873)*86400,0))</f>
        <v/>
      </c>
      <c r="K9873" s="37" t="str">
        <f aca="false">IF(G9873=1,IF(COUNTIFS($C:$C,C9873,$G:$G,1,$A:$A,"&gt;="&amp;(A9873-FenetreInterm/86400),$A:$A,"&lt;="&amp;A9873)&gt;=NbInterm,1,0),"")</f>
        <v/>
      </c>
      <c r="L9873" s="37" t="str">
        <f aca="false">IF(G9873=1,IF(B9873="",0,IF(J9873&lt;SeuilFugitive,1,0)),"")</f>
        <v/>
      </c>
      <c r="M9873" s="37" t="str">
        <f aca="false">IF(G9873=1,IF(B9873="",IF((Fin-A9873)*24&gt;SeuilFigee,1,0),IF(J9873&gt;SeuilFigee*3600,1,0)),"")</f>
        <v/>
      </c>
      <c r="N9873" s="0" t="str">
        <f aca="false">IF(G9873=1,IF(COUNTIF(H$2:H9873,H9873)=1,COUNTIF($H:$H,H9873),""),"")</f>
        <v/>
      </c>
      <c r="O9873" s="0" t="str">
        <f aca="false">IF(G9873=1,IF(COUNTIF(I$2:I9873,I9873)=1,COUNTIF($I:$I,I9873),""),"")</f>
        <v/>
      </c>
      <c r="P9873" s="38" t="str">
        <f aca="false">IF(G9873=1,IF(COUNTIFS(C$2:C9873,C9873,G$2:G9873,1)=1,COUNTIFS($C:$C,C9873,$G:$G,1)+ROW()/10000000,""),"")</f>
        <v/>
      </c>
      <c r="Q9873" s="0" t="str">
        <f aca="false">IF(K9873=1,IF(COUNTIFS(C$2:C9873,C9873,K$2:K9873,1)=1,1,0),"")</f>
        <v/>
      </c>
      <c r="R9873" s="0" t="str">
        <f aca="false">IF(M9873=1,IF(COUNTIFS(C$2:C9873,C9873,M$2:M9873,1)=1,1,0),"")</f>
        <v/>
      </c>
      <c r="S9873" s="0" t="str">
        <f aca="false">IF(L9873=1,IF(COUNTIFS(C$2:C9873,C9873,L$2:L9873,1)=1,1,0),"")</f>
        <v/>
      </c>
      <c r="T9873" s="38" t="str">
        <f aca="false">IF(N9873="","",N9873+ROW()/10000000)</f>
        <v/>
      </c>
      <c r="U9873" s="0" t="str">
        <f aca="false">IF(G9873=1,IF(B9873="",1,0),"")</f>
        <v/>
      </c>
    </row>
    <row r="9874" customFormat="false" ht="15" hidden="false" customHeight="false" outlineLevel="0" collapsed="false">
      <c r="A9874" s="35"/>
      <c r="B9874" s="35"/>
      <c r="G9874" s="0" t="str">
        <f aca="false">IF(A9874="","",IF(AND(A9874&gt;=Debut,A9874&lt;Fin),1,0))</f>
        <v/>
      </c>
      <c r="H9874" s="0" t="str">
        <f aca="false">IF(G9874=1,INT(ROUND((A9874-Debut)*86400,0)/600),"")</f>
        <v/>
      </c>
      <c r="I9874" s="0" t="str">
        <f aca="false">IF(G9874=1,INT(ROUND((A9874-Debut)*86400,0)/3600),"")</f>
        <v/>
      </c>
      <c r="J9874" s="0" t="str">
        <f aca="false">IF(OR(A9874="",B9874=""),"",ROUND((B9874-A9874)*86400,0))</f>
        <v/>
      </c>
      <c r="K9874" s="37" t="str">
        <f aca="false">IF(G9874=1,IF(COUNTIFS($C:$C,C9874,$G:$G,1,$A:$A,"&gt;="&amp;(A9874-FenetreInterm/86400),$A:$A,"&lt;="&amp;A9874)&gt;=NbInterm,1,0),"")</f>
        <v/>
      </c>
      <c r="L9874" s="37" t="str">
        <f aca="false">IF(G9874=1,IF(B9874="",0,IF(J9874&lt;SeuilFugitive,1,0)),"")</f>
        <v/>
      </c>
      <c r="M9874" s="37" t="str">
        <f aca="false">IF(G9874=1,IF(B9874="",IF((Fin-A9874)*24&gt;SeuilFigee,1,0),IF(J9874&gt;SeuilFigee*3600,1,0)),"")</f>
        <v/>
      </c>
      <c r="N9874" s="0" t="str">
        <f aca="false">IF(G9874=1,IF(COUNTIF(H$2:H9874,H9874)=1,COUNTIF($H:$H,H9874),""),"")</f>
        <v/>
      </c>
      <c r="O9874" s="0" t="str">
        <f aca="false">IF(G9874=1,IF(COUNTIF(I$2:I9874,I9874)=1,COUNTIF($I:$I,I9874),""),"")</f>
        <v/>
      </c>
      <c r="P9874" s="38" t="str">
        <f aca="false">IF(G9874=1,IF(COUNTIFS(C$2:C9874,C9874,G$2:G9874,1)=1,COUNTIFS($C:$C,C9874,$G:$G,1)+ROW()/10000000,""),"")</f>
        <v/>
      </c>
      <c r="Q9874" s="0" t="str">
        <f aca="false">IF(K9874=1,IF(COUNTIFS(C$2:C9874,C9874,K$2:K9874,1)=1,1,0),"")</f>
        <v/>
      </c>
      <c r="R9874" s="0" t="str">
        <f aca="false">IF(M9874=1,IF(COUNTIFS(C$2:C9874,C9874,M$2:M9874,1)=1,1,0),"")</f>
        <v/>
      </c>
      <c r="S9874" s="0" t="str">
        <f aca="false">IF(L9874=1,IF(COUNTIFS(C$2:C9874,C9874,L$2:L9874,1)=1,1,0),"")</f>
        <v/>
      </c>
      <c r="T9874" s="38" t="str">
        <f aca="false">IF(N9874="","",N9874+ROW()/10000000)</f>
        <v/>
      </c>
      <c r="U9874" s="0" t="str">
        <f aca="false">IF(G9874=1,IF(B9874="",1,0),"")</f>
        <v/>
      </c>
    </row>
    <row r="9875" customFormat="false" ht="15" hidden="false" customHeight="false" outlineLevel="0" collapsed="false">
      <c r="A9875" s="35"/>
      <c r="B9875" s="35"/>
      <c r="G9875" s="0" t="str">
        <f aca="false">IF(A9875="","",IF(AND(A9875&gt;=Debut,A9875&lt;Fin),1,0))</f>
        <v/>
      </c>
      <c r="H9875" s="0" t="str">
        <f aca="false">IF(G9875=1,INT(ROUND((A9875-Debut)*86400,0)/600),"")</f>
        <v/>
      </c>
      <c r="I9875" s="0" t="str">
        <f aca="false">IF(G9875=1,INT(ROUND((A9875-Debut)*86400,0)/3600),"")</f>
        <v/>
      </c>
      <c r="J9875" s="0" t="str">
        <f aca="false">IF(OR(A9875="",B9875=""),"",ROUND((B9875-A9875)*86400,0))</f>
        <v/>
      </c>
      <c r="K9875" s="37" t="str">
        <f aca="false">IF(G9875=1,IF(COUNTIFS($C:$C,C9875,$G:$G,1,$A:$A,"&gt;="&amp;(A9875-FenetreInterm/86400),$A:$A,"&lt;="&amp;A9875)&gt;=NbInterm,1,0),"")</f>
        <v/>
      </c>
      <c r="L9875" s="37" t="str">
        <f aca="false">IF(G9875=1,IF(B9875="",0,IF(J9875&lt;SeuilFugitive,1,0)),"")</f>
        <v/>
      </c>
      <c r="M9875" s="37" t="str">
        <f aca="false">IF(G9875=1,IF(B9875="",IF((Fin-A9875)*24&gt;SeuilFigee,1,0),IF(J9875&gt;SeuilFigee*3600,1,0)),"")</f>
        <v/>
      </c>
      <c r="N9875" s="0" t="str">
        <f aca="false">IF(G9875=1,IF(COUNTIF(H$2:H9875,H9875)=1,COUNTIF($H:$H,H9875),""),"")</f>
        <v/>
      </c>
      <c r="O9875" s="0" t="str">
        <f aca="false">IF(G9875=1,IF(COUNTIF(I$2:I9875,I9875)=1,COUNTIF($I:$I,I9875),""),"")</f>
        <v/>
      </c>
      <c r="P9875" s="38" t="str">
        <f aca="false">IF(G9875=1,IF(COUNTIFS(C$2:C9875,C9875,G$2:G9875,1)=1,COUNTIFS($C:$C,C9875,$G:$G,1)+ROW()/10000000,""),"")</f>
        <v/>
      </c>
      <c r="Q9875" s="0" t="str">
        <f aca="false">IF(K9875=1,IF(COUNTIFS(C$2:C9875,C9875,K$2:K9875,1)=1,1,0),"")</f>
        <v/>
      </c>
      <c r="R9875" s="0" t="str">
        <f aca="false">IF(M9875=1,IF(COUNTIFS(C$2:C9875,C9875,M$2:M9875,1)=1,1,0),"")</f>
        <v/>
      </c>
      <c r="S9875" s="0" t="str">
        <f aca="false">IF(L9875=1,IF(COUNTIFS(C$2:C9875,C9875,L$2:L9875,1)=1,1,0),"")</f>
        <v/>
      </c>
      <c r="T9875" s="38" t="str">
        <f aca="false">IF(N9875="","",N9875+ROW()/10000000)</f>
        <v/>
      </c>
      <c r="U9875" s="0" t="str">
        <f aca="false">IF(G9875=1,IF(B9875="",1,0),"")</f>
        <v/>
      </c>
    </row>
    <row r="9876" customFormat="false" ht="15" hidden="false" customHeight="false" outlineLevel="0" collapsed="false">
      <c r="A9876" s="35"/>
      <c r="B9876" s="35"/>
      <c r="G9876" s="0" t="str">
        <f aca="false">IF(A9876="","",IF(AND(A9876&gt;=Debut,A9876&lt;Fin),1,0))</f>
        <v/>
      </c>
      <c r="H9876" s="0" t="str">
        <f aca="false">IF(G9876=1,INT(ROUND((A9876-Debut)*86400,0)/600),"")</f>
        <v/>
      </c>
      <c r="I9876" s="0" t="str">
        <f aca="false">IF(G9876=1,INT(ROUND((A9876-Debut)*86400,0)/3600),"")</f>
        <v/>
      </c>
      <c r="J9876" s="0" t="str">
        <f aca="false">IF(OR(A9876="",B9876=""),"",ROUND((B9876-A9876)*86400,0))</f>
        <v/>
      </c>
      <c r="K9876" s="37" t="str">
        <f aca="false">IF(G9876=1,IF(COUNTIFS($C:$C,C9876,$G:$G,1,$A:$A,"&gt;="&amp;(A9876-FenetreInterm/86400),$A:$A,"&lt;="&amp;A9876)&gt;=NbInterm,1,0),"")</f>
        <v/>
      </c>
      <c r="L9876" s="37" t="str">
        <f aca="false">IF(G9876=1,IF(B9876="",0,IF(J9876&lt;SeuilFugitive,1,0)),"")</f>
        <v/>
      </c>
      <c r="M9876" s="37" t="str">
        <f aca="false">IF(G9876=1,IF(B9876="",IF((Fin-A9876)*24&gt;SeuilFigee,1,0),IF(J9876&gt;SeuilFigee*3600,1,0)),"")</f>
        <v/>
      </c>
      <c r="N9876" s="0" t="str">
        <f aca="false">IF(G9876=1,IF(COUNTIF(H$2:H9876,H9876)=1,COUNTIF($H:$H,H9876),""),"")</f>
        <v/>
      </c>
      <c r="O9876" s="0" t="str">
        <f aca="false">IF(G9876=1,IF(COUNTIF(I$2:I9876,I9876)=1,COUNTIF($I:$I,I9876),""),"")</f>
        <v/>
      </c>
      <c r="P9876" s="38" t="str">
        <f aca="false">IF(G9876=1,IF(COUNTIFS(C$2:C9876,C9876,G$2:G9876,1)=1,COUNTIFS($C:$C,C9876,$G:$G,1)+ROW()/10000000,""),"")</f>
        <v/>
      </c>
      <c r="Q9876" s="0" t="str">
        <f aca="false">IF(K9876=1,IF(COUNTIFS(C$2:C9876,C9876,K$2:K9876,1)=1,1,0),"")</f>
        <v/>
      </c>
      <c r="R9876" s="0" t="str">
        <f aca="false">IF(M9876=1,IF(COUNTIFS(C$2:C9876,C9876,M$2:M9876,1)=1,1,0),"")</f>
        <v/>
      </c>
      <c r="S9876" s="0" t="str">
        <f aca="false">IF(L9876=1,IF(COUNTIFS(C$2:C9876,C9876,L$2:L9876,1)=1,1,0),"")</f>
        <v/>
      </c>
      <c r="T9876" s="38" t="str">
        <f aca="false">IF(N9876="","",N9876+ROW()/10000000)</f>
        <v/>
      </c>
      <c r="U9876" s="0" t="str">
        <f aca="false">IF(G9876=1,IF(B9876="",1,0),"")</f>
        <v/>
      </c>
    </row>
    <row r="9877" customFormat="false" ht="15" hidden="false" customHeight="false" outlineLevel="0" collapsed="false">
      <c r="A9877" s="35"/>
      <c r="B9877" s="35"/>
      <c r="G9877" s="0" t="str">
        <f aca="false">IF(A9877="","",IF(AND(A9877&gt;=Debut,A9877&lt;Fin),1,0))</f>
        <v/>
      </c>
      <c r="H9877" s="0" t="str">
        <f aca="false">IF(G9877=1,INT(ROUND((A9877-Debut)*86400,0)/600),"")</f>
        <v/>
      </c>
      <c r="I9877" s="0" t="str">
        <f aca="false">IF(G9877=1,INT(ROUND((A9877-Debut)*86400,0)/3600),"")</f>
        <v/>
      </c>
      <c r="J9877" s="0" t="str">
        <f aca="false">IF(OR(A9877="",B9877=""),"",ROUND((B9877-A9877)*86400,0))</f>
        <v/>
      </c>
      <c r="K9877" s="37" t="str">
        <f aca="false">IF(G9877=1,IF(COUNTIFS($C:$C,C9877,$G:$G,1,$A:$A,"&gt;="&amp;(A9877-FenetreInterm/86400),$A:$A,"&lt;="&amp;A9877)&gt;=NbInterm,1,0),"")</f>
        <v/>
      </c>
      <c r="L9877" s="37" t="str">
        <f aca="false">IF(G9877=1,IF(B9877="",0,IF(J9877&lt;SeuilFugitive,1,0)),"")</f>
        <v/>
      </c>
      <c r="M9877" s="37" t="str">
        <f aca="false">IF(G9877=1,IF(B9877="",IF((Fin-A9877)*24&gt;SeuilFigee,1,0),IF(J9877&gt;SeuilFigee*3600,1,0)),"")</f>
        <v/>
      </c>
      <c r="N9877" s="0" t="str">
        <f aca="false">IF(G9877=1,IF(COUNTIF(H$2:H9877,H9877)=1,COUNTIF($H:$H,H9877),""),"")</f>
        <v/>
      </c>
      <c r="O9877" s="0" t="str">
        <f aca="false">IF(G9877=1,IF(COUNTIF(I$2:I9877,I9877)=1,COUNTIF($I:$I,I9877),""),"")</f>
        <v/>
      </c>
      <c r="P9877" s="38" t="str">
        <f aca="false">IF(G9877=1,IF(COUNTIFS(C$2:C9877,C9877,G$2:G9877,1)=1,COUNTIFS($C:$C,C9877,$G:$G,1)+ROW()/10000000,""),"")</f>
        <v/>
      </c>
      <c r="Q9877" s="0" t="str">
        <f aca="false">IF(K9877=1,IF(COUNTIFS(C$2:C9877,C9877,K$2:K9877,1)=1,1,0),"")</f>
        <v/>
      </c>
      <c r="R9877" s="0" t="str">
        <f aca="false">IF(M9877=1,IF(COUNTIFS(C$2:C9877,C9877,M$2:M9877,1)=1,1,0),"")</f>
        <v/>
      </c>
      <c r="S9877" s="0" t="str">
        <f aca="false">IF(L9877=1,IF(COUNTIFS(C$2:C9877,C9877,L$2:L9877,1)=1,1,0),"")</f>
        <v/>
      </c>
      <c r="T9877" s="38" t="str">
        <f aca="false">IF(N9877="","",N9877+ROW()/10000000)</f>
        <v/>
      </c>
      <c r="U9877" s="0" t="str">
        <f aca="false">IF(G9877=1,IF(B9877="",1,0),"")</f>
        <v/>
      </c>
    </row>
    <row r="9878" customFormat="false" ht="15" hidden="false" customHeight="false" outlineLevel="0" collapsed="false">
      <c r="A9878" s="35"/>
      <c r="B9878" s="35"/>
      <c r="G9878" s="0" t="str">
        <f aca="false">IF(A9878="","",IF(AND(A9878&gt;=Debut,A9878&lt;Fin),1,0))</f>
        <v/>
      </c>
      <c r="H9878" s="0" t="str">
        <f aca="false">IF(G9878=1,INT(ROUND((A9878-Debut)*86400,0)/600),"")</f>
        <v/>
      </c>
      <c r="I9878" s="0" t="str">
        <f aca="false">IF(G9878=1,INT(ROUND((A9878-Debut)*86400,0)/3600),"")</f>
        <v/>
      </c>
      <c r="J9878" s="0" t="str">
        <f aca="false">IF(OR(A9878="",B9878=""),"",ROUND((B9878-A9878)*86400,0))</f>
        <v/>
      </c>
      <c r="K9878" s="37" t="str">
        <f aca="false">IF(G9878=1,IF(COUNTIFS($C:$C,C9878,$G:$G,1,$A:$A,"&gt;="&amp;(A9878-FenetreInterm/86400),$A:$A,"&lt;="&amp;A9878)&gt;=NbInterm,1,0),"")</f>
        <v/>
      </c>
      <c r="L9878" s="37" t="str">
        <f aca="false">IF(G9878=1,IF(B9878="",0,IF(J9878&lt;SeuilFugitive,1,0)),"")</f>
        <v/>
      </c>
      <c r="M9878" s="37" t="str">
        <f aca="false">IF(G9878=1,IF(B9878="",IF((Fin-A9878)*24&gt;SeuilFigee,1,0),IF(J9878&gt;SeuilFigee*3600,1,0)),"")</f>
        <v/>
      </c>
      <c r="N9878" s="0" t="str">
        <f aca="false">IF(G9878=1,IF(COUNTIF(H$2:H9878,H9878)=1,COUNTIF($H:$H,H9878),""),"")</f>
        <v/>
      </c>
      <c r="O9878" s="0" t="str">
        <f aca="false">IF(G9878=1,IF(COUNTIF(I$2:I9878,I9878)=1,COUNTIF($I:$I,I9878),""),"")</f>
        <v/>
      </c>
      <c r="P9878" s="38" t="str">
        <f aca="false">IF(G9878=1,IF(COUNTIFS(C$2:C9878,C9878,G$2:G9878,1)=1,COUNTIFS($C:$C,C9878,$G:$G,1)+ROW()/10000000,""),"")</f>
        <v/>
      </c>
      <c r="Q9878" s="0" t="str">
        <f aca="false">IF(K9878=1,IF(COUNTIFS(C$2:C9878,C9878,K$2:K9878,1)=1,1,0),"")</f>
        <v/>
      </c>
      <c r="R9878" s="0" t="str">
        <f aca="false">IF(M9878=1,IF(COUNTIFS(C$2:C9878,C9878,M$2:M9878,1)=1,1,0),"")</f>
        <v/>
      </c>
      <c r="S9878" s="0" t="str">
        <f aca="false">IF(L9878=1,IF(COUNTIFS(C$2:C9878,C9878,L$2:L9878,1)=1,1,0),"")</f>
        <v/>
      </c>
      <c r="T9878" s="38" t="str">
        <f aca="false">IF(N9878="","",N9878+ROW()/10000000)</f>
        <v/>
      </c>
      <c r="U9878" s="0" t="str">
        <f aca="false">IF(G9878=1,IF(B9878="",1,0),"")</f>
        <v/>
      </c>
    </row>
    <row r="9879" customFormat="false" ht="15" hidden="false" customHeight="false" outlineLevel="0" collapsed="false">
      <c r="A9879" s="35"/>
      <c r="B9879" s="35"/>
      <c r="G9879" s="0" t="str">
        <f aca="false">IF(A9879="","",IF(AND(A9879&gt;=Debut,A9879&lt;Fin),1,0))</f>
        <v/>
      </c>
      <c r="H9879" s="0" t="str">
        <f aca="false">IF(G9879=1,INT(ROUND((A9879-Debut)*86400,0)/600),"")</f>
        <v/>
      </c>
      <c r="I9879" s="0" t="str">
        <f aca="false">IF(G9879=1,INT(ROUND((A9879-Debut)*86400,0)/3600),"")</f>
        <v/>
      </c>
      <c r="J9879" s="0" t="str">
        <f aca="false">IF(OR(A9879="",B9879=""),"",ROUND((B9879-A9879)*86400,0))</f>
        <v/>
      </c>
      <c r="K9879" s="37" t="str">
        <f aca="false">IF(G9879=1,IF(COUNTIFS($C:$C,C9879,$G:$G,1,$A:$A,"&gt;="&amp;(A9879-FenetreInterm/86400),$A:$A,"&lt;="&amp;A9879)&gt;=NbInterm,1,0),"")</f>
        <v/>
      </c>
      <c r="L9879" s="37" t="str">
        <f aca="false">IF(G9879=1,IF(B9879="",0,IF(J9879&lt;SeuilFugitive,1,0)),"")</f>
        <v/>
      </c>
      <c r="M9879" s="37" t="str">
        <f aca="false">IF(G9879=1,IF(B9879="",IF((Fin-A9879)*24&gt;SeuilFigee,1,0),IF(J9879&gt;SeuilFigee*3600,1,0)),"")</f>
        <v/>
      </c>
      <c r="N9879" s="0" t="str">
        <f aca="false">IF(G9879=1,IF(COUNTIF(H$2:H9879,H9879)=1,COUNTIF($H:$H,H9879),""),"")</f>
        <v/>
      </c>
      <c r="O9879" s="0" t="str">
        <f aca="false">IF(G9879=1,IF(COUNTIF(I$2:I9879,I9879)=1,COUNTIF($I:$I,I9879),""),"")</f>
        <v/>
      </c>
      <c r="P9879" s="38" t="str">
        <f aca="false">IF(G9879=1,IF(COUNTIFS(C$2:C9879,C9879,G$2:G9879,1)=1,COUNTIFS($C:$C,C9879,$G:$G,1)+ROW()/10000000,""),"")</f>
        <v/>
      </c>
      <c r="Q9879" s="0" t="str">
        <f aca="false">IF(K9879=1,IF(COUNTIFS(C$2:C9879,C9879,K$2:K9879,1)=1,1,0),"")</f>
        <v/>
      </c>
      <c r="R9879" s="0" t="str">
        <f aca="false">IF(M9879=1,IF(COUNTIFS(C$2:C9879,C9879,M$2:M9879,1)=1,1,0),"")</f>
        <v/>
      </c>
      <c r="S9879" s="0" t="str">
        <f aca="false">IF(L9879=1,IF(COUNTIFS(C$2:C9879,C9879,L$2:L9879,1)=1,1,0),"")</f>
        <v/>
      </c>
      <c r="T9879" s="38" t="str">
        <f aca="false">IF(N9879="","",N9879+ROW()/10000000)</f>
        <v/>
      </c>
      <c r="U9879" s="0" t="str">
        <f aca="false">IF(G9879=1,IF(B9879="",1,0),"")</f>
        <v/>
      </c>
    </row>
    <row r="9880" customFormat="false" ht="15" hidden="false" customHeight="false" outlineLevel="0" collapsed="false">
      <c r="A9880" s="35"/>
      <c r="B9880" s="35"/>
      <c r="G9880" s="0" t="str">
        <f aca="false">IF(A9880="","",IF(AND(A9880&gt;=Debut,A9880&lt;Fin),1,0))</f>
        <v/>
      </c>
      <c r="H9880" s="0" t="str">
        <f aca="false">IF(G9880=1,INT(ROUND((A9880-Debut)*86400,0)/600),"")</f>
        <v/>
      </c>
      <c r="I9880" s="0" t="str">
        <f aca="false">IF(G9880=1,INT(ROUND((A9880-Debut)*86400,0)/3600),"")</f>
        <v/>
      </c>
      <c r="J9880" s="0" t="str">
        <f aca="false">IF(OR(A9880="",B9880=""),"",ROUND((B9880-A9880)*86400,0))</f>
        <v/>
      </c>
      <c r="K9880" s="37" t="str">
        <f aca="false">IF(G9880=1,IF(COUNTIFS($C:$C,C9880,$G:$G,1,$A:$A,"&gt;="&amp;(A9880-FenetreInterm/86400),$A:$A,"&lt;="&amp;A9880)&gt;=NbInterm,1,0),"")</f>
        <v/>
      </c>
      <c r="L9880" s="37" t="str">
        <f aca="false">IF(G9880=1,IF(B9880="",0,IF(J9880&lt;SeuilFugitive,1,0)),"")</f>
        <v/>
      </c>
      <c r="M9880" s="37" t="str">
        <f aca="false">IF(G9880=1,IF(B9880="",IF((Fin-A9880)*24&gt;SeuilFigee,1,0),IF(J9880&gt;SeuilFigee*3600,1,0)),"")</f>
        <v/>
      </c>
      <c r="N9880" s="0" t="str">
        <f aca="false">IF(G9880=1,IF(COUNTIF(H$2:H9880,H9880)=1,COUNTIF($H:$H,H9880),""),"")</f>
        <v/>
      </c>
      <c r="O9880" s="0" t="str">
        <f aca="false">IF(G9880=1,IF(COUNTIF(I$2:I9880,I9880)=1,COUNTIF($I:$I,I9880),""),"")</f>
        <v/>
      </c>
      <c r="P9880" s="38" t="str">
        <f aca="false">IF(G9880=1,IF(COUNTIFS(C$2:C9880,C9880,G$2:G9880,1)=1,COUNTIFS($C:$C,C9880,$G:$G,1)+ROW()/10000000,""),"")</f>
        <v/>
      </c>
      <c r="Q9880" s="0" t="str">
        <f aca="false">IF(K9880=1,IF(COUNTIFS(C$2:C9880,C9880,K$2:K9880,1)=1,1,0),"")</f>
        <v/>
      </c>
      <c r="R9880" s="0" t="str">
        <f aca="false">IF(M9880=1,IF(COUNTIFS(C$2:C9880,C9880,M$2:M9880,1)=1,1,0),"")</f>
        <v/>
      </c>
      <c r="S9880" s="0" t="str">
        <f aca="false">IF(L9880=1,IF(COUNTIFS(C$2:C9880,C9880,L$2:L9880,1)=1,1,0),"")</f>
        <v/>
      </c>
      <c r="T9880" s="38" t="str">
        <f aca="false">IF(N9880="","",N9880+ROW()/10000000)</f>
        <v/>
      </c>
      <c r="U9880" s="0" t="str">
        <f aca="false">IF(G9880=1,IF(B9880="",1,0),"")</f>
        <v/>
      </c>
    </row>
    <row r="9881" customFormat="false" ht="15" hidden="false" customHeight="false" outlineLevel="0" collapsed="false">
      <c r="A9881" s="35"/>
      <c r="B9881" s="35"/>
      <c r="G9881" s="0" t="str">
        <f aca="false">IF(A9881="","",IF(AND(A9881&gt;=Debut,A9881&lt;Fin),1,0))</f>
        <v/>
      </c>
      <c r="H9881" s="0" t="str">
        <f aca="false">IF(G9881=1,INT(ROUND((A9881-Debut)*86400,0)/600),"")</f>
        <v/>
      </c>
      <c r="I9881" s="0" t="str">
        <f aca="false">IF(G9881=1,INT(ROUND((A9881-Debut)*86400,0)/3600),"")</f>
        <v/>
      </c>
      <c r="J9881" s="0" t="str">
        <f aca="false">IF(OR(A9881="",B9881=""),"",ROUND((B9881-A9881)*86400,0))</f>
        <v/>
      </c>
      <c r="K9881" s="37" t="str">
        <f aca="false">IF(G9881=1,IF(COUNTIFS($C:$C,C9881,$G:$G,1,$A:$A,"&gt;="&amp;(A9881-FenetreInterm/86400),$A:$A,"&lt;="&amp;A9881)&gt;=NbInterm,1,0),"")</f>
        <v/>
      </c>
      <c r="L9881" s="37" t="str">
        <f aca="false">IF(G9881=1,IF(B9881="",0,IF(J9881&lt;SeuilFugitive,1,0)),"")</f>
        <v/>
      </c>
      <c r="M9881" s="37" t="str">
        <f aca="false">IF(G9881=1,IF(B9881="",IF((Fin-A9881)*24&gt;SeuilFigee,1,0),IF(J9881&gt;SeuilFigee*3600,1,0)),"")</f>
        <v/>
      </c>
      <c r="N9881" s="0" t="str">
        <f aca="false">IF(G9881=1,IF(COUNTIF(H$2:H9881,H9881)=1,COUNTIF($H:$H,H9881),""),"")</f>
        <v/>
      </c>
      <c r="O9881" s="0" t="str">
        <f aca="false">IF(G9881=1,IF(COUNTIF(I$2:I9881,I9881)=1,COUNTIF($I:$I,I9881),""),"")</f>
        <v/>
      </c>
      <c r="P9881" s="38" t="str">
        <f aca="false">IF(G9881=1,IF(COUNTIFS(C$2:C9881,C9881,G$2:G9881,1)=1,COUNTIFS($C:$C,C9881,$G:$G,1)+ROW()/10000000,""),"")</f>
        <v/>
      </c>
      <c r="Q9881" s="0" t="str">
        <f aca="false">IF(K9881=1,IF(COUNTIFS(C$2:C9881,C9881,K$2:K9881,1)=1,1,0),"")</f>
        <v/>
      </c>
      <c r="R9881" s="0" t="str">
        <f aca="false">IF(M9881=1,IF(COUNTIFS(C$2:C9881,C9881,M$2:M9881,1)=1,1,0),"")</f>
        <v/>
      </c>
      <c r="S9881" s="0" t="str">
        <f aca="false">IF(L9881=1,IF(COUNTIFS(C$2:C9881,C9881,L$2:L9881,1)=1,1,0),"")</f>
        <v/>
      </c>
      <c r="T9881" s="38" t="str">
        <f aca="false">IF(N9881="","",N9881+ROW()/10000000)</f>
        <v/>
      </c>
      <c r="U9881" s="0" t="str">
        <f aca="false">IF(G9881=1,IF(B9881="",1,0),"")</f>
        <v/>
      </c>
    </row>
    <row r="9882" customFormat="false" ht="15" hidden="false" customHeight="false" outlineLevel="0" collapsed="false">
      <c r="A9882" s="35"/>
      <c r="B9882" s="35"/>
      <c r="G9882" s="0" t="str">
        <f aca="false">IF(A9882="","",IF(AND(A9882&gt;=Debut,A9882&lt;Fin),1,0))</f>
        <v/>
      </c>
      <c r="H9882" s="0" t="str">
        <f aca="false">IF(G9882=1,INT(ROUND((A9882-Debut)*86400,0)/600),"")</f>
        <v/>
      </c>
      <c r="I9882" s="0" t="str">
        <f aca="false">IF(G9882=1,INT(ROUND((A9882-Debut)*86400,0)/3600),"")</f>
        <v/>
      </c>
      <c r="J9882" s="0" t="str">
        <f aca="false">IF(OR(A9882="",B9882=""),"",ROUND((B9882-A9882)*86400,0))</f>
        <v/>
      </c>
      <c r="K9882" s="37" t="str">
        <f aca="false">IF(G9882=1,IF(COUNTIFS($C:$C,C9882,$G:$G,1,$A:$A,"&gt;="&amp;(A9882-FenetreInterm/86400),$A:$A,"&lt;="&amp;A9882)&gt;=NbInterm,1,0),"")</f>
        <v/>
      </c>
      <c r="L9882" s="37" t="str">
        <f aca="false">IF(G9882=1,IF(B9882="",0,IF(J9882&lt;SeuilFugitive,1,0)),"")</f>
        <v/>
      </c>
      <c r="M9882" s="37" t="str">
        <f aca="false">IF(G9882=1,IF(B9882="",IF((Fin-A9882)*24&gt;SeuilFigee,1,0),IF(J9882&gt;SeuilFigee*3600,1,0)),"")</f>
        <v/>
      </c>
      <c r="N9882" s="0" t="str">
        <f aca="false">IF(G9882=1,IF(COUNTIF(H$2:H9882,H9882)=1,COUNTIF($H:$H,H9882),""),"")</f>
        <v/>
      </c>
      <c r="O9882" s="0" t="str">
        <f aca="false">IF(G9882=1,IF(COUNTIF(I$2:I9882,I9882)=1,COUNTIF($I:$I,I9882),""),"")</f>
        <v/>
      </c>
      <c r="P9882" s="38" t="str">
        <f aca="false">IF(G9882=1,IF(COUNTIFS(C$2:C9882,C9882,G$2:G9882,1)=1,COUNTIFS($C:$C,C9882,$G:$G,1)+ROW()/10000000,""),"")</f>
        <v/>
      </c>
      <c r="Q9882" s="0" t="str">
        <f aca="false">IF(K9882=1,IF(COUNTIFS(C$2:C9882,C9882,K$2:K9882,1)=1,1,0),"")</f>
        <v/>
      </c>
      <c r="R9882" s="0" t="str">
        <f aca="false">IF(M9882=1,IF(COUNTIFS(C$2:C9882,C9882,M$2:M9882,1)=1,1,0),"")</f>
        <v/>
      </c>
      <c r="S9882" s="0" t="str">
        <f aca="false">IF(L9882=1,IF(COUNTIFS(C$2:C9882,C9882,L$2:L9882,1)=1,1,0),"")</f>
        <v/>
      </c>
      <c r="T9882" s="38" t="str">
        <f aca="false">IF(N9882="","",N9882+ROW()/10000000)</f>
        <v/>
      </c>
      <c r="U9882" s="0" t="str">
        <f aca="false">IF(G9882=1,IF(B9882="",1,0),"")</f>
        <v/>
      </c>
    </row>
    <row r="9883" customFormat="false" ht="15" hidden="false" customHeight="false" outlineLevel="0" collapsed="false">
      <c r="A9883" s="35"/>
      <c r="B9883" s="35"/>
      <c r="G9883" s="0" t="str">
        <f aca="false">IF(A9883="","",IF(AND(A9883&gt;=Debut,A9883&lt;Fin),1,0))</f>
        <v/>
      </c>
      <c r="H9883" s="0" t="str">
        <f aca="false">IF(G9883=1,INT(ROUND((A9883-Debut)*86400,0)/600),"")</f>
        <v/>
      </c>
      <c r="I9883" s="0" t="str">
        <f aca="false">IF(G9883=1,INT(ROUND((A9883-Debut)*86400,0)/3600),"")</f>
        <v/>
      </c>
      <c r="J9883" s="0" t="str">
        <f aca="false">IF(OR(A9883="",B9883=""),"",ROUND((B9883-A9883)*86400,0))</f>
        <v/>
      </c>
      <c r="K9883" s="37" t="str">
        <f aca="false">IF(G9883=1,IF(COUNTIFS($C:$C,C9883,$G:$G,1,$A:$A,"&gt;="&amp;(A9883-FenetreInterm/86400),$A:$A,"&lt;="&amp;A9883)&gt;=NbInterm,1,0),"")</f>
        <v/>
      </c>
      <c r="L9883" s="37" t="str">
        <f aca="false">IF(G9883=1,IF(B9883="",0,IF(J9883&lt;SeuilFugitive,1,0)),"")</f>
        <v/>
      </c>
      <c r="M9883" s="37" t="str">
        <f aca="false">IF(G9883=1,IF(B9883="",IF((Fin-A9883)*24&gt;SeuilFigee,1,0),IF(J9883&gt;SeuilFigee*3600,1,0)),"")</f>
        <v/>
      </c>
      <c r="N9883" s="0" t="str">
        <f aca="false">IF(G9883=1,IF(COUNTIF(H$2:H9883,H9883)=1,COUNTIF($H:$H,H9883),""),"")</f>
        <v/>
      </c>
      <c r="O9883" s="0" t="str">
        <f aca="false">IF(G9883=1,IF(COUNTIF(I$2:I9883,I9883)=1,COUNTIF($I:$I,I9883),""),"")</f>
        <v/>
      </c>
      <c r="P9883" s="38" t="str">
        <f aca="false">IF(G9883=1,IF(COUNTIFS(C$2:C9883,C9883,G$2:G9883,1)=1,COUNTIFS($C:$C,C9883,$G:$G,1)+ROW()/10000000,""),"")</f>
        <v/>
      </c>
      <c r="Q9883" s="0" t="str">
        <f aca="false">IF(K9883=1,IF(COUNTIFS(C$2:C9883,C9883,K$2:K9883,1)=1,1,0),"")</f>
        <v/>
      </c>
      <c r="R9883" s="0" t="str">
        <f aca="false">IF(M9883=1,IF(COUNTIFS(C$2:C9883,C9883,M$2:M9883,1)=1,1,0),"")</f>
        <v/>
      </c>
      <c r="S9883" s="0" t="str">
        <f aca="false">IF(L9883=1,IF(COUNTIFS(C$2:C9883,C9883,L$2:L9883,1)=1,1,0),"")</f>
        <v/>
      </c>
      <c r="T9883" s="38" t="str">
        <f aca="false">IF(N9883="","",N9883+ROW()/10000000)</f>
        <v/>
      </c>
      <c r="U9883" s="0" t="str">
        <f aca="false">IF(G9883=1,IF(B9883="",1,0),"")</f>
        <v/>
      </c>
    </row>
    <row r="9884" customFormat="false" ht="15" hidden="false" customHeight="false" outlineLevel="0" collapsed="false">
      <c r="A9884" s="35"/>
      <c r="B9884" s="35"/>
      <c r="G9884" s="0" t="str">
        <f aca="false">IF(A9884="","",IF(AND(A9884&gt;=Debut,A9884&lt;Fin),1,0))</f>
        <v/>
      </c>
      <c r="H9884" s="0" t="str">
        <f aca="false">IF(G9884=1,INT(ROUND((A9884-Debut)*86400,0)/600),"")</f>
        <v/>
      </c>
      <c r="I9884" s="0" t="str">
        <f aca="false">IF(G9884=1,INT(ROUND((A9884-Debut)*86400,0)/3600),"")</f>
        <v/>
      </c>
      <c r="J9884" s="0" t="str">
        <f aca="false">IF(OR(A9884="",B9884=""),"",ROUND((B9884-A9884)*86400,0))</f>
        <v/>
      </c>
      <c r="K9884" s="37" t="str">
        <f aca="false">IF(G9884=1,IF(COUNTIFS($C:$C,C9884,$G:$G,1,$A:$A,"&gt;="&amp;(A9884-FenetreInterm/86400),$A:$A,"&lt;="&amp;A9884)&gt;=NbInterm,1,0),"")</f>
        <v/>
      </c>
      <c r="L9884" s="37" t="str">
        <f aca="false">IF(G9884=1,IF(B9884="",0,IF(J9884&lt;SeuilFugitive,1,0)),"")</f>
        <v/>
      </c>
      <c r="M9884" s="37" t="str">
        <f aca="false">IF(G9884=1,IF(B9884="",IF((Fin-A9884)*24&gt;SeuilFigee,1,0),IF(J9884&gt;SeuilFigee*3600,1,0)),"")</f>
        <v/>
      </c>
      <c r="N9884" s="0" t="str">
        <f aca="false">IF(G9884=1,IF(COUNTIF(H$2:H9884,H9884)=1,COUNTIF($H:$H,H9884),""),"")</f>
        <v/>
      </c>
      <c r="O9884" s="0" t="str">
        <f aca="false">IF(G9884=1,IF(COUNTIF(I$2:I9884,I9884)=1,COUNTIF($I:$I,I9884),""),"")</f>
        <v/>
      </c>
      <c r="P9884" s="38" t="str">
        <f aca="false">IF(G9884=1,IF(COUNTIFS(C$2:C9884,C9884,G$2:G9884,1)=1,COUNTIFS($C:$C,C9884,$G:$G,1)+ROW()/10000000,""),"")</f>
        <v/>
      </c>
      <c r="Q9884" s="0" t="str">
        <f aca="false">IF(K9884=1,IF(COUNTIFS(C$2:C9884,C9884,K$2:K9884,1)=1,1,0),"")</f>
        <v/>
      </c>
      <c r="R9884" s="0" t="str">
        <f aca="false">IF(M9884=1,IF(COUNTIFS(C$2:C9884,C9884,M$2:M9884,1)=1,1,0),"")</f>
        <v/>
      </c>
      <c r="S9884" s="0" t="str">
        <f aca="false">IF(L9884=1,IF(COUNTIFS(C$2:C9884,C9884,L$2:L9884,1)=1,1,0),"")</f>
        <v/>
      </c>
      <c r="T9884" s="38" t="str">
        <f aca="false">IF(N9884="","",N9884+ROW()/10000000)</f>
        <v/>
      </c>
      <c r="U9884" s="0" t="str">
        <f aca="false">IF(G9884=1,IF(B9884="",1,0),"")</f>
        <v/>
      </c>
    </row>
    <row r="9885" customFormat="false" ht="15" hidden="false" customHeight="false" outlineLevel="0" collapsed="false">
      <c r="A9885" s="35"/>
      <c r="B9885" s="35"/>
      <c r="G9885" s="0" t="str">
        <f aca="false">IF(A9885="","",IF(AND(A9885&gt;=Debut,A9885&lt;Fin),1,0))</f>
        <v/>
      </c>
      <c r="H9885" s="0" t="str">
        <f aca="false">IF(G9885=1,INT(ROUND((A9885-Debut)*86400,0)/600),"")</f>
        <v/>
      </c>
      <c r="I9885" s="0" t="str">
        <f aca="false">IF(G9885=1,INT(ROUND((A9885-Debut)*86400,0)/3600),"")</f>
        <v/>
      </c>
      <c r="J9885" s="0" t="str">
        <f aca="false">IF(OR(A9885="",B9885=""),"",ROUND((B9885-A9885)*86400,0))</f>
        <v/>
      </c>
      <c r="K9885" s="37" t="str">
        <f aca="false">IF(G9885=1,IF(COUNTIFS($C:$C,C9885,$G:$G,1,$A:$A,"&gt;="&amp;(A9885-FenetreInterm/86400),$A:$A,"&lt;="&amp;A9885)&gt;=NbInterm,1,0),"")</f>
        <v/>
      </c>
      <c r="L9885" s="37" t="str">
        <f aca="false">IF(G9885=1,IF(B9885="",0,IF(J9885&lt;SeuilFugitive,1,0)),"")</f>
        <v/>
      </c>
      <c r="M9885" s="37" t="str">
        <f aca="false">IF(G9885=1,IF(B9885="",IF((Fin-A9885)*24&gt;SeuilFigee,1,0),IF(J9885&gt;SeuilFigee*3600,1,0)),"")</f>
        <v/>
      </c>
      <c r="N9885" s="0" t="str">
        <f aca="false">IF(G9885=1,IF(COUNTIF(H$2:H9885,H9885)=1,COUNTIF($H:$H,H9885),""),"")</f>
        <v/>
      </c>
      <c r="O9885" s="0" t="str">
        <f aca="false">IF(G9885=1,IF(COUNTIF(I$2:I9885,I9885)=1,COUNTIF($I:$I,I9885),""),"")</f>
        <v/>
      </c>
      <c r="P9885" s="38" t="str">
        <f aca="false">IF(G9885=1,IF(COUNTIFS(C$2:C9885,C9885,G$2:G9885,1)=1,COUNTIFS($C:$C,C9885,$G:$G,1)+ROW()/10000000,""),"")</f>
        <v/>
      </c>
      <c r="Q9885" s="0" t="str">
        <f aca="false">IF(K9885=1,IF(COUNTIFS(C$2:C9885,C9885,K$2:K9885,1)=1,1,0),"")</f>
        <v/>
      </c>
      <c r="R9885" s="0" t="str">
        <f aca="false">IF(M9885=1,IF(COUNTIFS(C$2:C9885,C9885,M$2:M9885,1)=1,1,0),"")</f>
        <v/>
      </c>
      <c r="S9885" s="0" t="str">
        <f aca="false">IF(L9885=1,IF(COUNTIFS(C$2:C9885,C9885,L$2:L9885,1)=1,1,0),"")</f>
        <v/>
      </c>
      <c r="T9885" s="38" t="str">
        <f aca="false">IF(N9885="","",N9885+ROW()/10000000)</f>
        <v/>
      </c>
      <c r="U9885" s="0" t="str">
        <f aca="false">IF(G9885=1,IF(B9885="",1,0),"")</f>
        <v/>
      </c>
    </row>
    <row r="9886" customFormat="false" ht="15" hidden="false" customHeight="false" outlineLevel="0" collapsed="false">
      <c r="A9886" s="35"/>
      <c r="B9886" s="35"/>
      <c r="G9886" s="0" t="str">
        <f aca="false">IF(A9886="","",IF(AND(A9886&gt;=Debut,A9886&lt;Fin),1,0))</f>
        <v/>
      </c>
      <c r="H9886" s="0" t="str">
        <f aca="false">IF(G9886=1,INT(ROUND((A9886-Debut)*86400,0)/600),"")</f>
        <v/>
      </c>
      <c r="I9886" s="0" t="str">
        <f aca="false">IF(G9886=1,INT(ROUND((A9886-Debut)*86400,0)/3600),"")</f>
        <v/>
      </c>
      <c r="J9886" s="0" t="str">
        <f aca="false">IF(OR(A9886="",B9886=""),"",ROUND((B9886-A9886)*86400,0))</f>
        <v/>
      </c>
      <c r="K9886" s="37" t="str">
        <f aca="false">IF(G9886=1,IF(COUNTIFS($C:$C,C9886,$G:$G,1,$A:$A,"&gt;="&amp;(A9886-FenetreInterm/86400),$A:$A,"&lt;="&amp;A9886)&gt;=NbInterm,1,0),"")</f>
        <v/>
      </c>
      <c r="L9886" s="37" t="str">
        <f aca="false">IF(G9886=1,IF(B9886="",0,IF(J9886&lt;SeuilFugitive,1,0)),"")</f>
        <v/>
      </c>
      <c r="M9886" s="37" t="str">
        <f aca="false">IF(G9886=1,IF(B9886="",IF((Fin-A9886)*24&gt;SeuilFigee,1,0),IF(J9886&gt;SeuilFigee*3600,1,0)),"")</f>
        <v/>
      </c>
      <c r="N9886" s="0" t="str">
        <f aca="false">IF(G9886=1,IF(COUNTIF(H$2:H9886,H9886)=1,COUNTIF($H:$H,H9886),""),"")</f>
        <v/>
      </c>
      <c r="O9886" s="0" t="str">
        <f aca="false">IF(G9886=1,IF(COUNTIF(I$2:I9886,I9886)=1,COUNTIF($I:$I,I9886),""),"")</f>
        <v/>
      </c>
      <c r="P9886" s="38" t="str">
        <f aca="false">IF(G9886=1,IF(COUNTIFS(C$2:C9886,C9886,G$2:G9886,1)=1,COUNTIFS($C:$C,C9886,$G:$G,1)+ROW()/10000000,""),"")</f>
        <v/>
      </c>
      <c r="Q9886" s="0" t="str">
        <f aca="false">IF(K9886=1,IF(COUNTIFS(C$2:C9886,C9886,K$2:K9886,1)=1,1,0),"")</f>
        <v/>
      </c>
      <c r="R9886" s="0" t="str">
        <f aca="false">IF(M9886=1,IF(COUNTIFS(C$2:C9886,C9886,M$2:M9886,1)=1,1,0),"")</f>
        <v/>
      </c>
      <c r="S9886" s="0" t="str">
        <f aca="false">IF(L9886=1,IF(COUNTIFS(C$2:C9886,C9886,L$2:L9886,1)=1,1,0),"")</f>
        <v/>
      </c>
      <c r="T9886" s="38" t="str">
        <f aca="false">IF(N9886="","",N9886+ROW()/10000000)</f>
        <v/>
      </c>
      <c r="U9886" s="0" t="str">
        <f aca="false">IF(G9886=1,IF(B9886="",1,0),"")</f>
        <v/>
      </c>
    </row>
    <row r="9887" customFormat="false" ht="15" hidden="false" customHeight="false" outlineLevel="0" collapsed="false">
      <c r="A9887" s="35"/>
      <c r="B9887" s="35"/>
      <c r="G9887" s="0" t="str">
        <f aca="false">IF(A9887="","",IF(AND(A9887&gt;=Debut,A9887&lt;Fin),1,0))</f>
        <v/>
      </c>
      <c r="H9887" s="0" t="str">
        <f aca="false">IF(G9887=1,INT(ROUND((A9887-Debut)*86400,0)/600),"")</f>
        <v/>
      </c>
      <c r="I9887" s="0" t="str">
        <f aca="false">IF(G9887=1,INT(ROUND((A9887-Debut)*86400,0)/3600),"")</f>
        <v/>
      </c>
      <c r="J9887" s="0" t="str">
        <f aca="false">IF(OR(A9887="",B9887=""),"",ROUND((B9887-A9887)*86400,0))</f>
        <v/>
      </c>
      <c r="K9887" s="37" t="str">
        <f aca="false">IF(G9887=1,IF(COUNTIFS($C:$C,C9887,$G:$G,1,$A:$A,"&gt;="&amp;(A9887-FenetreInterm/86400),$A:$A,"&lt;="&amp;A9887)&gt;=NbInterm,1,0),"")</f>
        <v/>
      </c>
      <c r="L9887" s="37" t="str">
        <f aca="false">IF(G9887=1,IF(B9887="",0,IF(J9887&lt;SeuilFugitive,1,0)),"")</f>
        <v/>
      </c>
      <c r="M9887" s="37" t="str">
        <f aca="false">IF(G9887=1,IF(B9887="",IF((Fin-A9887)*24&gt;SeuilFigee,1,0),IF(J9887&gt;SeuilFigee*3600,1,0)),"")</f>
        <v/>
      </c>
      <c r="N9887" s="0" t="str">
        <f aca="false">IF(G9887=1,IF(COUNTIF(H$2:H9887,H9887)=1,COUNTIF($H:$H,H9887),""),"")</f>
        <v/>
      </c>
      <c r="O9887" s="0" t="str">
        <f aca="false">IF(G9887=1,IF(COUNTIF(I$2:I9887,I9887)=1,COUNTIF($I:$I,I9887),""),"")</f>
        <v/>
      </c>
      <c r="P9887" s="38" t="str">
        <f aca="false">IF(G9887=1,IF(COUNTIFS(C$2:C9887,C9887,G$2:G9887,1)=1,COUNTIFS($C:$C,C9887,$G:$G,1)+ROW()/10000000,""),"")</f>
        <v/>
      </c>
      <c r="Q9887" s="0" t="str">
        <f aca="false">IF(K9887=1,IF(COUNTIFS(C$2:C9887,C9887,K$2:K9887,1)=1,1,0),"")</f>
        <v/>
      </c>
      <c r="R9887" s="0" t="str">
        <f aca="false">IF(M9887=1,IF(COUNTIFS(C$2:C9887,C9887,M$2:M9887,1)=1,1,0),"")</f>
        <v/>
      </c>
      <c r="S9887" s="0" t="str">
        <f aca="false">IF(L9887=1,IF(COUNTIFS(C$2:C9887,C9887,L$2:L9887,1)=1,1,0),"")</f>
        <v/>
      </c>
      <c r="T9887" s="38" t="str">
        <f aca="false">IF(N9887="","",N9887+ROW()/10000000)</f>
        <v/>
      </c>
      <c r="U9887" s="0" t="str">
        <f aca="false">IF(G9887=1,IF(B9887="",1,0),"")</f>
        <v/>
      </c>
    </row>
    <row r="9888" customFormat="false" ht="15" hidden="false" customHeight="false" outlineLevel="0" collapsed="false">
      <c r="A9888" s="35"/>
      <c r="B9888" s="35"/>
      <c r="G9888" s="0" t="str">
        <f aca="false">IF(A9888="","",IF(AND(A9888&gt;=Debut,A9888&lt;Fin),1,0))</f>
        <v/>
      </c>
      <c r="H9888" s="0" t="str">
        <f aca="false">IF(G9888=1,INT(ROUND((A9888-Debut)*86400,0)/600),"")</f>
        <v/>
      </c>
      <c r="I9888" s="0" t="str">
        <f aca="false">IF(G9888=1,INT(ROUND((A9888-Debut)*86400,0)/3600),"")</f>
        <v/>
      </c>
      <c r="J9888" s="0" t="str">
        <f aca="false">IF(OR(A9888="",B9888=""),"",ROUND((B9888-A9888)*86400,0))</f>
        <v/>
      </c>
      <c r="K9888" s="37" t="str">
        <f aca="false">IF(G9888=1,IF(COUNTIFS($C:$C,C9888,$G:$G,1,$A:$A,"&gt;="&amp;(A9888-FenetreInterm/86400),$A:$A,"&lt;="&amp;A9888)&gt;=NbInterm,1,0),"")</f>
        <v/>
      </c>
      <c r="L9888" s="37" t="str">
        <f aca="false">IF(G9888=1,IF(B9888="",0,IF(J9888&lt;SeuilFugitive,1,0)),"")</f>
        <v/>
      </c>
      <c r="M9888" s="37" t="str">
        <f aca="false">IF(G9888=1,IF(B9888="",IF((Fin-A9888)*24&gt;SeuilFigee,1,0),IF(J9888&gt;SeuilFigee*3600,1,0)),"")</f>
        <v/>
      </c>
      <c r="N9888" s="0" t="str">
        <f aca="false">IF(G9888=1,IF(COUNTIF(H$2:H9888,H9888)=1,COUNTIF($H:$H,H9888),""),"")</f>
        <v/>
      </c>
      <c r="O9888" s="0" t="str">
        <f aca="false">IF(G9888=1,IF(COUNTIF(I$2:I9888,I9888)=1,COUNTIF($I:$I,I9888),""),"")</f>
        <v/>
      </c>
      <c r="P9888" s="38" t="str">
        <f aca="false">IF(G9888=1,IF(COUNTIFS(C$2:C9888,C9888,G$2:G9888,1)=1,COUNTIFS($C:$C,C9888,$G:$G,1)+ROW()/10000000,""),"")</f>
        <v/>
      </c>
      <c r="Q9888" s="0" t="str">
        <f aca="false">IF(K9888=1,IF(COUNTIFS(C$2:C9888,C9888,K$2:K9888,1)=1,1,0),"")</f>
        <v/>
      </c>
      <c r="R9888" s="0" t="str">
        <f aca="false">IF(M9888=1,IF(COUNTIFS(C$2:C9888,C9888,M$2:M9888,1)=1,1,0),"")</f>
        <v/>
      </c>
      <c r="S9888" s="0" t="str">
        <f aca="false">IF(L9888=1,IF(COUNTIFS(C$2:C9888,C9888,L$2:L9888,1)=1,1,0),"")</f>
        <v/>
      </c>
      <c r="T9888" s="38" t="str">
        <f aca="false">IF(N9888="","",N9888+ROW()/10000000)</f>
        <v/>
      </c>
      <c r="U9888" s="0" t="str">
        <f aca="false">IF(G9888=1,IF(B9888="",1,0),"")</f>
        <v/>
      </c>
    </row>
    <row r="9889" customFormat="false" ht="15" hidden="false" customHeight="false" outlineLevel="0" collapsed="false">
      <c r="A9889" s="35"/>
      <c r="B9889" s="35"/>
      <c r="G9889" s="0" t="str">
        <f aca="false">IF(A9889="","",IF(AND(A9889&gt;=Debut,A9889&lt;Fin),1,0))</f>
        <v/>
      </c>
      <c r="H9889" s="0" t="str">
        <f aca="false">IF(G9889=1,INT(ROUND((A9889-Debut)*86400,0)/600),"")</f>
        <v/>
      </c>
      <c r="I9889" s="0" t="str">
        <f aca="false">IF(G9889=1,INT(ROUND((A9889-Debut)*86400,0)/3600),"")</f>
        <v/>
      </c>
      <c r="J9889" s="0" t="str">
        <f aca="false">IF(OR(A9889="",B9889=""),"",ROUND((B9889-A9889)*86400,0))</f>
        <v/>
      </c>
      <c r="K9889" s="37" t="str">
        <f aca="false">IF(G9889=1,IF(COUNTIFS($C:$C,C9889,$G:$G,1,$A:$A,"&gt;="&amp;(A9889-FenetreInterm/86400),$A:$A,"&lt;="&amp;A9889)&gt;=NbInterm,1,0),"")</f>
        <v/>
      </c>
      <c r="L9889" s="37" t="str">
        <f aca="false">IF(G9889=1,IF(B9889="",0,IF(J9889&lt;SeuilFugitive,1,0)),"")</f>
        <v/>
      </c>
      <c r="M9889" s="37" t="str">
        <f aca="false">IF(G9889=1,IF(B9889="",IF((Fin-A9889)*24&gt;SeuilFigee,1,0),IF(J9889&gt;SeuilFigee*3600,1,0)),"")</f>
        <v/>
      </c>
      <c r="N9889" s="0" t="str">
        <f aca="false">IF(G9889=1,IF(COUNTIF(H$2:H9889,H9889)=1,COUNTIF($H:$H,H9889),""),"")</f>
        <v/>
      </c>
      <c r="O9889" s="0" t="str">
        <f aca="false">IF(G9889=1,IF(COUNTIF(I$2:I9889,I9889)=1,COUNTIF($I:$I,I9889),""),"")</f>
        <v/>
      </c>
      <c r="P9889" s="38" t="str">
        <f aca="false">IF(G9889=1,IF(COUNTIFS(C$2:C9889,C9889,G$2:G9889,1)=1,COUNTIFS($C:$C,C9889,$G:$G,1)+ROW()/10000000,""),"")</f>
        <v/>
      </c>
      <c r="Q9889" s="0" t="str">
        <f aca="false">IF(K9889=1,IF(COUNTIFS(C$2:C9889,C9889,K$2:K9889,1)=1,1,0),"")</f>
        <v/>
      </c>
      <c r="R9889" s="0" t="str">
        <f aca="false">IF(M9889=1,IF(COUNTIFS(C$2:C9889,C9889,M$2:M9889,1)=1,1,0),"")</f>
        <v/>
      </c>
      <c r="S9889" s="0" t="str">
        <f aca="false">IF(L9889=1,IF(COUNTIFS(C$2:C9889,C9889,L$2:L9889,1)=1,1,0),"")</f>
        <v/>
      </c>
      <c r="T9889" s="38" t="str">
        <f aca="false">IF(N9889="","",N9889+ROW()/10000000)</f>
        <v/>
      </c>
      <c r="U9889" s="0" t="str">
        <f aca="false">IF(G9889=1,IF(B9889="",1,0),"")</f>
        <v/>
      </c>
    </row>
    <row r="9890" customFormat="false" ht="15" hidden="false" customHeight="false" outlineLevel="0" collapsed="false">
      <c r="A9890" s="35"/>
      <c r="B9890" s="35"/>
      <c r="G9890" s="0" t="str">
        <f aca="false">IF(A9890="","",IF(AND(A9890&gt;=Debut,A9890&lt;Fin),1,0))</f>
        <v/>
      </c>
      <c r="H9890" s="0" t="str">
        <f aca="false">IF(G9890=1,INT(ROUND((A9890-Debut)*86400,0)/600),"")</f>
        <v/>
      </c>
      <c r="I9890" s="0" t="str">
        <f aca="false">IF(G9890=1,INT(ROUND((A9890-Debut)*86400,0)/3600),"")</f>
        <v/>
      </c>
      <c r="J9890" s="0" t="str">
        <f aca="false">IF(OR(A9890="",B9890=""),"",ROUND((B9890-A9890)*86400,0))</f>
        <v/>
      </c>
      <c r="K9890" s="37" t="str">
        <f aca="false">IF(G9890=1,IF(COUNTIFS($C:$C,C9890,$G:$G,1,$A:$A,"&gt;="&amp;(A9890-FenetreInterm/86400),$A:$A,"&lt;="&amp;A9890)&gt;=NbInterm,1,0),"")</f>
        <v/>
      </c>
      <c r="L9890" s="37" t="str">
        <f aca="false">IF(G9890=1,IF(B9890="",0,IF(J9890&lt;SeuilFugitive,1,0)),"")</f>
        <v/>
      </c>
      <c r="M9890" s="37" t="str">
        <f aca="false">IF(G9890=1,IF(B9890="",IF((Fin-A9890)*24&gt;SeuilFigee,1,0),IF(J9890&gt;SeuilFigee*3600,1,0)),"")</f>
        <v/>
      </c>
      <c r="N9890" s="0" t="str">
        <f aca="false">IF(G9890=1,IF(COUNTIF(H$2:H9890,H9890)=1,COUNTIF($H:$H,H9890),""),"")</f>
        <v/>
      </c>
      <c r="O9890" s="0" t="str">
        <f aca="false">IF(G9890=1,IF(COUNTIF(I$2:I9890,I9890)=1,COUNTIF($I:$I,I9890),""),"")</f>
        <v/>
      </c>
      <c r="P9890" s="38" t="str">
        <f aca="false">IF(G9890=1,IF(COUNTIFS(C$2:C9890,C9890,G$2:G9890,1)=1,COUNTIFS($C:$C,C9890,$G:$G,1)+ROW()/10000000,""),"")</f>
        <v/>
      </c>
      <c r="Q9890" s="0" t="str">
        <f aca="false">IF(K9890=1,IF(COUNTIFS(C$2:C9890,C9890,K$2:K9890,1)=1,1,0),"")</f>
        <v/>
      </c>
      <c r="R9890" s="0" t="str">
        <f aca="false">IF(M9890=1,IF(COUNTIFS(C$2:C9890,C9890,M$2:M9890,1)=1,1,0),"")</f>
        <v/>
      </c>
      <c r="S9890" s="0" t="str">
        <f aca="false">IF(L9890=1,IF(COUNTIFS(C$2:C9890,C9890,L$2:L9890,1)=1,1,0),"")</f>
        <v/>
      </c>
      <c r="T9890" s="38" t="str">
        <f aca="false">IF(N9890="","",N9890+ROW()/10000000)</f>
        <v/>
      </c>
      <c r="U9890" s="0" t="str">
        <f aca="false">IF(G9890=1,IF(B9890="",1,0),"")</f>
        <v/>
      </c>
    </row>
    <row r="9891" customFormat="false" ht="15" hidden="false" customHeight="false" outlineLevel="0" collapsed="false">
      <c r="A9891" s="35"/>
      <c r="B9891" s="35"/>
      <c r="G9891" s="0" t="str">
        <f aca="false">IF(A9891="","",IF(AND(A9891&gt;=Debut,A9891&lt;Fin),1,0))</f>
        <v/>
      </c>
      <c r="H9891" s="0" t="str">
        <f aca="false">IF(G9891=1,INT(ROUND((A9891-Debut)*86400,0)/600),"")</f>
        <v/>
      </c>
      <c r="I9891" s="0" t="str">
        <f aca="false">IF(G9891=1,INT(ROUND((A9891-Debut)*86400,0)/3600),"")</f>
        <v/>
      </c>
      <c r="J9891" s="0" t="str">
        <f aca="false">IF(OR(A9891="",B9891=""),"",ROUND((B9891-A9891)*86400,0))</f>
        <v/>
      </c>
      <c r="K9891" s="37" t="str">
        <f aca="false">IF(G9891=1,IF(COUNTIFS($C:$C,C9891,$G:$G,1,$A:$A,"&gt;="&amp;(A9891-FenetreInterm/86400),$A:$A,"&lt;="&amp;A9891)&gt;=NbInterm,1,0),"")</f>
        <v/>
      </c>
      <c r="L9891" s="37" t="str">
        <f aca="false">IF(G9891=1,IF(B9891="",0,IF(J9891&lt;SeuilFugitive,1,0)),"")</f>
        <v/>
      </c>
      <c r="M9891" s="37" t="str">
        <f aca="false">IF(G9891=1,IF(B9891="",IF((Fin-A9891)*24&gt;SeuilFigee,1,0),IF(J9891&gt;SeuilFigee*3600,1,0)),"")</f>
        <v/>
      </c>
      <c r="N9891" s="0" t="str">
        <f aca="false">IF(G9891=1,IF(COUNTIF(H$2:H9891,H9891)=1,COUNTIF($H:$H,H9891),""),"")</f>
        <v/>
      </c>
      <c r="O9891" s="0" t="str">
        <f aca="false">IF(G9891=1,IF(COUNTIF(I$2:I9891,I9891)=1,COUNTIF($I:$I,I9891),""),"")</f>
        <v/>
      </c>
      <c r="P9891" s="38" t="str">
        <f aca="false">IF(G9891=1,IF(COUNTIFS(C$2:C9891,C9891,G$2:G9891,1)=1,COUNTIFS($C:$C,C9891,$G:$G,1)+ROW()/10000000,""),"")</f>
        <v/>
      </c>
      <c r="Q9891" s="0" t="str">
        <f aca="false">IF(K9891=1,IF(COUNTIFS(C$2:C9891,C9891,K$2:K9891,1)=1,1,0),"")</f>
        <v/>
      </c>
      <c r="R9891" s="0" t="str">
        <f aca="false">IF(M9891=1,IF(COUNTIFS(C$2:C9891,C9891,M$2:M9891,1)=1,1,0),"")</f>
        <v/>
      </c>
      <c r="S9891" s="0" t="str">
        <f aca="false">IF(L9891=1,IF(COUNTIFS(C$2:C9891,C9891,L$2:L9891,1)=1,1,0),"")</f>
        <v/>
      </c>
      <c r="T9891" s="38" t="str">
        <f aca="false">IF(N9891="","",N9891+ROW()/10000000)</f>
        <v/>
      </c>
      <c r="U9891" s="0" t="str">
        <f aca="false">IF(G9891=1,IF(B9891="",1,0),"")</f>
        <v/>
      </c>
    </row>
    <row r="9892" customFormat="false" ht="15" hidden="false" customHeight="false" outlineLevel="0" collapsed="false">
      <c r="A9892" s="35"/>
      <c r="B9892" s="35"/>
      <c r="G9892" s="0" t="str">
        <f aca="false">IF(A9892="","",IF(AND(A9892&gt;=Debut,A9892&lt;Fin),1,0))</f>
        <v/>
      </c>
      <c r="H9892" s="0" t="str">
        <f aca="false">IF(G9892=1,INT(ROUND((A9892-Debut)*86400,0)/600),"")</f>
        <v/>
      </c>
      <c r="I9892" s="0" t="str">
        <f aca="false">IF(G9892=1,INT(ROUND((A9892-Debut)*86400,0)/3600),"")</f>
        <v/>
      </c>
      <c r="J9892" s="0" t="str">
        <f aca="false">IF(OR(A9892="",B9892=""),"",ROUND((B9892-A9892)*86400,0))</f>
        <v/>
      </c>
      <c r="K9892" s="37" t="str">
        <f aca="false">IF(G9892=1,IF(COUNTIFS($C:$C,C9892,$G:$G,1,$A:$A,"&gt;="&amp;(A9892-FenetreInterm/86400),$A:$A,"&lt;="&amp;A9892)&gt;=NbInterm,1,0),"")</f>
        <v/>
      </c>
      <c r="L9892" s="37" t="str">
        <f aca="false">IF(G9892=1,IF(B9892="",0,IF(J9892&lt;SeuilFugitive,1,0)),"")</f>
        <v/>
      </c>
      <c r="M9892" s="37" t="str">
        <f aca="false">IF(G9892=1,IF(B9892="",IF((Fin-A9892)*24&gt;SeuilFigee,1,0),IF(J9892&gt;SeuilFigee*3600,1,0)),"")</f>
        <v/>
      </c>
      <c r="N9892" s="0" t="str">
        <f aca="false">IF(G9892=1,IF(COUNTIF(H$2:H9892,H9892)=1,COUNTIF($H:$H,H9892),""),"")</f>
        <v/>
      </c>
      <c r="O9892" s="0" t="str">
        <f aca="false">IF(G9892=1,IF(COUNTIF(I$2:I9892,I9892)=1,COUNTIF($I:$I,I9892),""),"")</f>
        <v/>
      </c>
      <c r="P9892" s="38" t="str">
        <f aca="false">IF(G9892=1,IF(COUNTIFS(C$2:C9892,C9892,G$2:G9892,1)=1,COUNTIFS($C:$C,C9892,$G:$G,1)+ROW()/10000000,""),"")</f>
        <v/>
      </c>
      <c r="Q9892" s="0" t="str">
        <f aca="false">IF(K9892=1,IF(COUNTIFS(C$2:C9892,C9892,K$2:K9892,1)=1,1,0),"")</f>
        <v/>
      </c>
      <c r="R9892" s="0" t="str">
        <f aca="false">IF(M9892=1,IF(COUNTIFS(C$2:C9892,C9892,M$2:M9892,1)=1,1,0),"")</f>
        <v/>
      </c>
      <c r="S9892" s="0" t="str">
        <f aca="false">IF(L9892=1,IF(COUNTIFS(C$2:C9892,C9892,L$2:L9892,1)=1,1,0),"")</f>
        <v/>
      </c>
      <c r="T9892" s="38" t="str">
        <f aca="false">IF(N9892="","",N9892+ROW()/10000000)</f>
        <v/>
      </c>
      <c r="U9892" s="0" t="str">
        <f aca="false">IF(G9892=1,IF(B9892="",1,0),"")</f>
        <v/>
      </c>
    </row>
    <row r="9893" customFormat="false" ht="15" hidden="false" customHeight="false" outlineLevel="0" collapsed="false">
      <c r="A9893" s="35"/>
      <c r="B9893" s="35"/>
      <c r="G9893" s="0" t="str">
        <f aca="false">IF(A9893="","",IF(AND(A9893&gt;=Debut,A9893&lt;Fin),1,0))</f>
        <v/>
      </c>
      <c r="H9893" s="0" t="str">
        <f aca="false">IF(G9893=1,INT(ROUND((A9893-Debut)*86400,0)/600),"")</f>
        <v/>
      </c>
      <c r="I9893" s="0" t="str">
        <f aca="false">IF(G9893=1,INT(ROUND((A9893-Debut)*86400,0)/3600),"")</f>
        <v/>
      </c>
      <c r="J9893" s="0" t="str">
        <f aca="false">IF(OR(A9893="",B9893=""),"",ROUND((B9893-A9893)*86400,0))</f>
        <v/>
      </c>
      <c r="K9893" s="37" t="str">
        <f aca="false">IF(G9893=1,IF(COUNTIFS($C:$C,C9893,$G:$G,1,$A:$A,"&gt;="&amp;(A9893-FenetreInterm/86400),$A:$A,"&lt;="&amp;A9893)&gt;=NbInterm,1,0),"")</f>
        <v/>
      </c>
      <c r="L9893" s="37" t="str">
        <f aca="false">IF(G9893=1,IF(B9893="",0,IF(J9893&lt;SeuilFugitive,1,0)),"")</f>
        <v/>
      </c>
      <c r="M9893" s="37" t="str">
        <f aca="false">IF(G9893=1,IF(B9893="",IF((Fin-A9893)*24&gt;SeuilFigee,1,0),IF(J9893&gt;SeuilFigee*3600,1,0)),"")</f>
        <v/>
      </c>
      <c r="N9893" s="0" t="str">
        <f aca="false">IF(G9893=1,IF(COUNTIF(H$2:H9893,H9893)=1,COUNTIF($H:$H,H9893),""),"")</f>
        <v/>
      </c>
      <c r="O9893" s="0" t="str">
        <f aca="false">IF(G9893=1,IF(COUNTIF(I$2:I9893,I9893)=1,COUNTIF($I:$I,I9893),""),"")</f>
        <v/>
      </c>
      <c r="P9893" s="38" t="str">
        <f aca="false">IF(G9893=1,IF(COUNTIFS(C$2:C9893,C9893,G$2:G9893,1)=1,COUNTIFS($C:$C,C9893,$G:$G,1)+ROW()/10000000,""),"")</f>
        <v/>
      </c>
      <c r="Q9893" s="0" t="str">
        <f aca="false">IF(K9893=1,IF(COUNTIFS(C$2:C9893,C9893,K$2:K9893,1)=1,1,0),"")</f>
        <v/>
      </c>
      <c r="R9893" s="0" t="str">
        <f aca="false">IF(M9893=1,IF(COUNTIFS(C$2:C9893,C9893,M$2:M9893,1)=1,1,0),"")</f>
        <v/>
      </c>
      <c r="S9893" s="0" t="str">
        <f aca="false">IF(L9893=1,IF(COUNTIFS(C$2:C9893,C9893,L$2:L9893,1)=1,1,0),"")</f>
        <v/>
      </c>
      <c r="T9893" s="38" t="str">
        <f aca="false">IF(N9893="","",N9893+ROW()/10000000)</f>
        <v/>
      </c>
      <c r="U9893" s="0" t="str">
        <f aca="false">IF(G9893=1,IF(B9893="",1,0),"")</f>
        <v/>
      </c>
    </row>
    <row r="9894" customFormat="false" ht="15" hidden="false" customHeight="false" outlineLevel="0" collapsed="false">
      <c r="A9894" s="35"/>
      <c r="B9894" s="35"/>
      <c r="G9894" s="0" t="str">
        <f aca="false">IF(A9894="","",IF(AND(A9894&gt;=Debut,A9894&lt;Fin),1,0))</f>
        <v/>
      </c>
      <c r="H9894" s="0" t="str">
        <f aca="false">IF(G9894=1,INT(ROUND((A9894-Debut)*86400,0)/600),"")</f>
        <v/>
      </c>
      <c r="I9894" s="0" t="str">
        <f aca="false">IF(G9894=1,INT(ROUND((A9894-Debut)*86400,0)/3600),"")</f>
        <v/>
      </c>
      <c r="J9894" s="0" t="str">
        <f aca="false">IF(OR(A9894="",B9894=""),"",ROUND((B9894-A9894)*86400,0))</f>
        <v/>
      </c>
      <c r="K9894" s="37" t="str">
        <f aca="false">IF(G9894=1,IF(COUNTIFS($C:$C,C9894,$G:$G,1,$A:$A,"&gt;="&amp;(A9894-FenetreInterm/86400),$A:$A,"&lt;="&amp;A9894)&gt;=NbInterm,1,0),"")</f>
        <v/>
      </c>
      <c r="L9894" s="37" t="str">
        <f aca="false">IF(G9894=1,IF(B9894="",0,IF(J9894&lt;SeuilFugitive,1,0)),"")</f>
        <v/>
      </c>
      <c r="M9894" s="37" t="str">
        <f aca="false">IF(G9894=1,IF(B9894="",IF((Fin-A9894)*24&gt;SeuilFigee,1,0),IF(J9894&gt;SeuilFigee*3600,1,0)),"")</f>
        <v/>
      </c>
      <c r="N9894" s="0" t="str">
        <f aca="false">IF(G9894=1,IF(COUNTIF(H$2:H9894,H9894)=1,COUNTIF($H:$H,H9894),""),"")</f>
        <v/>
      </c>
      <c r="O9894" s="0" t="str">
        <f aca="false">IF(G9894=1,IF(COUNTIF(I$2:I9894,I9894)=1,COUNTIF($I:$I,I9894),""),"")</f>
        <v/>
      </c>
      <c r="P9894" s="38" t="str">
        <f aca="false">IF(G9894=1,IF(COUNTIFS(C$2:C9894,C9894,G$2:G9894,1)=1,COUNTIFS($C:$C,C9894,$G:$G,1)+ROW()/10000000,""),"")</f>
        <v/>
      </c>
      <c r="Q9894" s="0" t="str">
        <f aca="false">IF(K9894=1,IF(COUNTIFS(C$2:C9894,C9894,K$2:K9894,1)=1,1,0),"")</f>
        <v/>
      </c>
      <c r="R9894" s="0" t="str">
        <f aca="false">IF(M9894=1,IF(COUNTIFS(C$2:C9894,C9894,M$2:M9894,1)=1,1,0),"")</f>
        <v/>
      </c>
      <c r="S9894" s="0" t="str">
        <f aca="false">IF(L9894=1,IF(COUNTIFS(C$2:C9894,C9894,L$2:L9894,1)=1,1,0),"")</f>
        <v/>
      </c>
      <c r="T9894" s="38" t="str">
        <f aca="false">IF(N9894="","",N9894+ROW()/10000000)</f>
        <v/>
      </c>
      <c r="U9894" s="0" t="str">
        <f aca="false">IF(G9894=1,IF(B9894="",1,0),"")</f>
        <v/>
      </c>
    </row>
    <row r="9895" customFormat="false" ht="15" hidden="false" customHeight="false" outlineLevel="0" collapsed="false">
      <c r="A9895" s="35"/>
      <c r="B9895" s="35"/>
      <c r="G9895" s="0" t="str">
        <f aca="false">IF(A9895="","",IF(AND(A9895&gt;=Debut,A9895&lt;Fin),1,0))</f>
        <v/>
      </c>
      <c r="H9895" s="0" t="str">
        <f aca="false">IF(G9895=1,INT(ROUND((A9895-Debut)*86400,0)/600),"")</f>
        <v/>
      </c>
      <c r="I9895" s="0" t="str">
        <f aca="false">IF(G9895=1,INT(ROUND((A9895-Debut)*86400,0)/3600),"")</f>
        <v/>
      </c>
      <c r="J9895" s="0" t="str">
        <f aca="false">IF(OR(A9895="",B9895=""),"",ROUND((B9895-A9895)*86400,0))</f>
        <v/>
      </c>
      <c r="K9895" s="37" t="str">
        <f aca="false">IF(G9895=1,IF(COUNTIFS($C:$C,C9895,$G:$G,1,$A:$A,"&gt;="&amp;(A9895-FenetreInterm/86400),$A:$A,"&lt;="&amp;A9895)&gt;=NbInterm,1,0),"")</f>
        <v/>
      </c>
      <c r="L9895" s="37" t="str">
        <f aca="false">IF(G9895=1,IF(B9895="",0,IF(J9895&lt;SeuilFugitive,1,0)),"")</f>
        <v/>
      </c>
      <c r="M9895" s="37" t="str">
        <f aca="false">IF(G9895=1,IF(B9895="",IF((Fin-A9895)*24&gt;SeuilFigee,1,0),IF(J9895&gt;SeuilFigee*3600,1,0)),"")</f>
        <v/>
      </c>
      <c r="N9895" s="0" t="str">
        <f aca="false">IF(G9895=1,IF(COUNTIF(H$2:H9895,H9895)=1,COUNTIF($H:$H,H9895),""),"")</f>
        <v/>
      </c>
      <c r="O9895" s="0" t="str">
        <f aca="false">IF(G9895=1,IF(COUNTIF(I$2:I9895,I9895)=1,COUNTIF($I:$I,I9895),""),"")</f>
        <v/>
      </c>
      <c r="P9895" s="38" t="str">
        <f aca="false">IF(G9895=1,IF(COUNTIFS(C$2:C9895,C9895,G$2:G9895,1)=1,COUNTIFS($C:$C,C9895,$G:$G,1)+ROW()/10000000,""),"")</f>
        <v/>
      </c>
      <c r="Q9895" s="0" t="str">
        <f aca="false">IF(K9895=1,IF(COUNTIFS(C$2:C9895,C9895,K$2:K9895,1)=1,1,0),"")</f>
        <v/>
      </c>
      <c r="R9895" s="0" t="str">
        <f aca="false">IF(M9895=1,IF(COUNTIFS(C$2:C9895,C9895,M$2:M9895,1)=1,1,0),"")</f>
        <v/>
      </c>
      <c r="S9895" s="0" t="str">
        <f aca="false">IF(L9895=1,IF(COUNTIFS(C$2:C9895,C9895,L$2:L9895,1)=1,1,0),"")</f>
        <v/>
      </c>
      <c r="T9895" s="38" t="str">
        <f aca="false">IF(N9895="","",N9895+ROW()/10000000)</f>
        <v/>
      </c>
      <c r="U9895" s="0" t="str">
        <f aca="false">IF(G9895=1,IF(B9895="",1,0),"")</f>
        <v/>
      </c>
    </row>
    <row r="9896" customFormat="false" ht="15" hidden="false" customHeight="false" outlineLevel="0" collapsed="false">
      <c r="A9896" s="35"/>
      <c r="B9896" s="35"/>
      <c r="G9896" s="0" t="str">
        <f aca="false">IF(A9896="","",IF(AND(A9896&gt;=Debut,A9896&lt;Fin),1,0))</f>
        <v/>
      </c>
      <c r="H9896" s="0" t="str">
        <f aca="false">IF(G9896=1,INT(ROUND((A9896-Debut)*86400,0)/600),"")</f>
        <v/>
      </c>
      <c r="I9896" s="0" t="str">
        <f aca="false">IF(G9896=1,INT(ROUND((A9896-Debut)*86400,0)/3600),"")</f>
        <v/>
      </c>
      <c r="J9896" s="0" t="str">
        <f aca="false">IF(OR(A9896="",B9896=""),"",ROUND((B9896-A9896)*86400,0))</f>
        <v/>
      </c>
      <c r="K9896" s="37" t="str">
        <f aca="false">IF(G9896=1,IF(COUNTIFS($C:$C,C9896,$G:$G,1,$A:$A,"&gt;="&amp;(A9896-FenetreInterm/86400),$A:$A,"&lt;="&amp;A9896)&gt;=NbInterm,1,0),"")</f>
        <v/>
      </c>
      <c r="L9896" s="37" t="str">
        <f aca="false">IF(G9896=1,IF(B9896="",0,IF(J9896&lt;SeuilFugitive,1,0)),"")</f>
        <v/>
      </c>
      <c r="M9896" s="37" t="str">
        <f aca="false">IF(G9896=1,IF(B9896="",IF((Fin-A9896)*24&gt;SeuilFigee,1,0),IF(J9896&gt;SeuilFigee*3600,1,0)),"")</f>
        <v/>
      </c>
      <c r="N9896" s="0" t="str">
        <f aca="false">IF(G9896=1,IF(COUNTIF(H$2:H9896,H9896)=1,COUNTIF($H:$H,H9896),""),"")</f>
        <v/>
      </c>
      <c r="O9896" s="0" t="str">
        <f aca="false">IF(G9896=1,IF(COUNTIF(I$2:I9896,I9896)=1,COUNTIF($I:$I,I9896),""),"")</f>
        <v/>
      </c>
      <c r="P9896" s="38" t="str">
        <f aca="false">IF(G9896=1,IF(COUNTIFS(C$2:C9896,C9896,G$2:G9896,1)=1,COUNTIFS($C:$C,C9896,$G:$G,1)+ROW()/10000000,""),"")</f>
        <v/>
      </c>
      <c r="Q9896" s="0" t="str">
        <f aca="false">IF(K9896=1,IF(COUNTIFS(C$2:C9896,C9896,K$2:K9896,1)=1,1,0),"")</f>
        <v/>
      </c>
      <c r="R9896" s="0" t="str">
        <f aca="false">IF(M9896=1,IF(COUNTIFS(C$2:C9896,C9896,M$2:M9896,1)=1,1,0),"")</f>
        <v/>
      </c>
      <c r="S9896" s="0" t="str">
        <f aca="false">IF(L9896=1,IF(COUNTIFS(C$2:C9896,C9896,L$2:L9896,1)=1,1,0),"")</f>
        <v/>
      </c>
      <c r="T9896" s="38" t="str">
        <f aca="false">IF(N9896="","",N9896+ROW()/10000000)</f>
        <v/>
      </c>
      <c r="U9896" s="0" t="str">
        <f aca="false">IF(G9896=1,IF(B9896="",1,0),"")</f>
        <v/>
      </c>
    </row>
    <row r="9897" customFormat="false" ht="15" hidden="false" customHeight="false" outlineLevel="0" collapsed="false">
      <c r="A9897" s="35"/>
      <c r="B9897" s="35"/>
      <c r="G9897" s="0" t="str">
        <f aca="false">IF(A9897="","",IF(AND(A9897&gt;=Debut,A9897&lt;Fin),1,0))</f>
        <v/>
      </c>
      <c r="H9897" s="0" t="str">
        <f aca="false">IF(G9897=1,INT(ROUND((A9897-Debut)*86400,0)/600),"")</f>
        <v/>
      </c>
      <c r="I9897" s="0" t="str">
        <f aca="false">IF(G9897=1,INT(ROUND((A9897-Debut)*86400,0)/3600),"")</f>
        <v/>
      </c>
      <c r="J9897" s="0" t="str">
        <f aca="false">IF(OR(A9897="",B9897=""),"",ROUND((B9897-A9897)*86400,0))</f>
        <v/>
      </c>
      <c r="K9897" s="37" t="str">
        <f aca="false">IF(G9897=1,IF(COUNTIFS($C:$C,C9897,$G:$G,1,$A:$A,"&gt;="&amp;(A9897-FenetreInterm/86400),$A:$A,"&lt;="&amp;A9897)&gt;=NbInterm,1,0),"")</f>
        <v/>
      </c>
      <c r="L9897" s="37" t="str">
        <f aca="false">IF(G9897=1,IF(B9897="",0,IF(J9897&lt;SeuilFugitive,1,0)),"")</f>
        <v/>
      </c>
      <c r="M9897" s="37" t="str">
        <f aca="false">IF(G9897=1,IF(B9897="",IF((Fin-A9897)*24&gt;SeuilFigee,1,0),IF(J9897&gt;SeuilFigee*3600,1,0)),"")</f>
        <v/>
      </c>
      <c r="N9897" s="0" t="str">
        <f aca="false">IF(G9897=1,IF(COUNTIF(H$2:H9897,H9897)=1,COUNTIF($H:$H,H9897),""),"")</f>
        <v/>
      </c>
      <c r="O9897" s="0" t="str">
        <f aca="false">IF(G9897=1,IF(COUNTIF(I$2:I9897,I9897)=1,COUNTIF($I:$I,I9897),""),"")</f>
        <v/>
      </c>
      <c r="P9897" s="38" t="str">
        <f aca="false">IF(G9897=1,IF(COUNTIFS(C$2:C9897,C9897,G$2:G9897,1)=1,COUNTIFS($C:$C,C9897,$G:$G,1)+ROW()/10000000,""),"")</f>
        <v/>
      </c>
      <c r="Q9897" s="0" t="str">
        <f aca="false">IF(K9897=1,IF(COUNTIFS(C$2:C9897,C9897,K$2:K9897,1)=1,1,0),"")</f>
        <v/>
      </c>
      <c r="R9897" s="0" t="str">
        <f aca="false">IF(M9897=1,IF(COUNTIFS(C$2:C9897,C9897,M$2:M9897,1)=1,1,0),"")</f>
        <v/>
      </c>
      <c r="S9897" s="0" t="str">
        <f aca="false">IF(L9897=1,IF(COUNTIFS(C$2:C9897,C9897,L$2:L9897,1)=1,1,0),"")</f>
        <v/>
      </c>
      <c r="T9897" s="38" t="str">
        <f aca="false">IF(N9897="","",N9897+ROW()/10000000)</f>
        <v/>
      </c>
      <c r="U9897" s="0" t="str">
        <f aca="false">IF(G9897=1,IF(B9897="",1,0),"")</f>
        <v/>
      </c>
    </row>
    <row r="9898" customFormat="false" ht="15" hidden="false" customHeight="false" outlineLevel="0" collapsed="false">
      <c r="A9898" s="35"/>
      <c r="B9898" s="35"/>
      <c r="G9898" s="0" t="str">
        <f aca="false">IF(A9898="","",IF(AND(A9898&gt;=Debut,A9898&lt;Fin),1,0))</f>
        <v/>
      </c>
      <c r="H9898" s="0" t="str">
        <f aca="false">IF(G9898=1,INT(ROUND((A9898-Debut)*86400,0)/600),"")</f>
        <v/>
      </c>
      <c r="I9898" s="0" t="str">
        <f aca="false">IF(G9898=1,INT(ROUND((A9898-Debut)*86400,0)/3600),"")</f>
        <v/>
      </c>
      <c r="J9898" s="0" t="str">
        <f aca="false">IF(OR(A9898="",B9898=""),"",ROUND((B9898-A9898)*86400,0))</f>
        <v/>
      </c>
      <c r="K9898" s="37" t="str">
        <f aca="false">IF(G9898=1,IF(COUNTIFS($C:$C,C9898,$G:$G,1,$A:$A,"&gt;="&amp;(A9898-FenetreInterm/86400),$A:$A,"&lt;="&amp;A9898)&gt;=NbInterm,1,0),"")</f>
        <v/>
      </c>
      <c r="L9898" s="37" t="str">
        <f aca="false">IF(G9898=1,IF(B9898="",0,IF(J9898&lt;SeuilFugitive,1,0)),"")</f>
        <v/>
      </c>
      <c r="M9898" s="37" t="str">
        <f aca="false">IF(G9898=1,IF(B9898="",IF((Fin-A9898)*24&gt;SeuilFigee,1,0),IF(J9898&gt;SeuilFigee*3600,1,0)),"")</f>
        <v/>
      </c>
      <c r="N9898" s="0" t="str">
        <f aca="false">IF(G9898=1,IF(COUNTIF(H$2:H9898,H9898)=1,COUNTIF($H:$H,H9898),""),"")</f>
        <v/>
      </c>
      <c r="O9898" s="0" t="str">
        <f aca="false">IF(G9898=1,IF(COUNTIF(I$2:I9898,I9898)=1,COUNTIF($I:$I,I9898),""),"")</f>
        <v/>
      </c>
      <c r="P9898" s="38" t="str">
        <f aca="false">IF(G9898=1,IF(COUNTIFS(C$2:C9898,C9898,G$2:G9898,1)=1,COUNTIFS($C:$C,C9898,$G:$G,1)+ROW()/10000000,""),"")</f>
        <v/>
      </c>
      <c r="Q9898" s="0" t="str">
        <f aca="false">IF(K9898=1,IF(COUNTIFS(C$2:C9898,C9898,K$2:K9898,1)=1,1,0),"")</f>
        <v/>
      </c>
      <c r="R9898" s="0" t="str">
        <f aca="false">IF(M9898=1,IF(COUNTIFS(C$2:C9898,C9898,M$2:M9898,1)=1,1,0),"")</f>
        <v/>
      </c>
      <c r="S9898" s="0" t="str">
        <f aca="false">IF(L9898=1,IF(COUNTIFS(C$2:C9898,C9898,L$2:L9898,1)=1,1,0),"")</f>
        <v/>
      </c>
      <c r="T9898" s="38" t="str">
        <f aca="false">IF(N9898="","",N9898+ROW()/10000000)</f>
        <v/>
      </c>
      <c r="U9898" s="0" t="str">
        <f aca="false">IF(G9898=1,IF(B9898="",1,0),"")</f>
        <v/>
      </c>
    </row>
    <row r="9899" customFormat="false" ht="15" hidden="false" customHeight="false" outlineLevel="0" collapsed="false">
      <c r="A9899" s="35"/>
      <c r="B9899" s="35"/>
      <c r="G9899" s="0" t="str">
        <f aca="false">IF(A9899="","",IF(AND(A9899&gt;=Debut,A9899&lt;Fin),1,0))</f>
        <v/>
      </c>
      <c r="H9899" s="0" t="str">
        <f aca="false">IF(G9899=1,INT(ROUND((A9899-Debut)*86400,0)/600),"")</f>
        <v/>
      </c>
      <c r="I9899" s="0" t="str">
        <f aca="false">IF(G9899=1,INT(ROUND((A9899-Debut)*86400,0)/3600),"")</f>
        <v/>
      </c>
      <c r="J9899" s="0" t="str">
        <f aca="false">IF(OR(A9899="",B9899=""),"",ROUND((B9899-A9899)*86400,0))</f>
        <v/>
      </c>
      <c r="K9899" s="37" t="str">
        <f aca="false">IF(G9899=1,IF(COUNTIFS($C:$C,C9899,$G:$G,1,$A:$A,"&gt;="&amp;(A9899-FenetreInterm/86400),$A:$A,"&lt;="&amp;A9899)&gt;=NbInterm,1,0),"")</f>
        <v/>
      </c>
      <c r="L9899" s="37" t="str">
        <f aca="false">IF(G9899=1,IF(B9899="",0,IF(J9899&lt;SeuilFugitive,1,0)),"")</f>
        <v/>
      </c>
      <c r="M9899" s="37" t="str">
        <f aca="false">IF(G9899=1,IF(B9899="",IF((Fin-A9899)*24&gt;SeuilFigee,1,0),IF(J9899&gt;SeuilFigee*3600,1,0)),"")</f>
        <v/>
      </c>
      <c r="N9899" s="0" t="str">
        <f aca="false">IF(G9899=1,IF(COUNTIF(H$2:H9899,H9899)=1,COUNTIF($H:$H,H9899),""),"")</f>
        <v/>
      </c>
      <c r="O9899" s="0" t="str">
        <f aca="false">IF(G9899=1,IF(COUNTIF(I$2:I9899,I9899)=1,COUNTIF($I:$I,I9899),""),"")</f>
        <v/>
      </c>
      <c r="P9899" s="38" t="str">
        <f aca="false">IF(G9899=1,IF(COUNTIFS(C$2:C9899,C9899,G$2:G9899,1)=1,COUNTIFS($C:$C,C9899,$G:$G,1)+ROW()/10000000,""),"")</f>
        <v/>
      </c>
      <c r="Q9899" s="0" t="str">
        <f aca="false">IF(K9899=1,IF(COUNTIFS(C$2:C9899,C9899,K$2:K9899,1)=1,1,0),"")</f>
        <v/>
      </c>
      <c r="R9899" s="0" t="str">
        <f aca="false">IF(M9899=1,IF(COUNTIFS(C$2:C9899,C9899,M$2:M9899,1)=1,1,0),"")</f>
        <v/>
      </c>
      <c r="S9899" s="0" t="str">
        <f aca="false">IF(L9899=1,IF(COUNTIFS(C$2:C9899,C9899,L$2:L9899,1)=1,1,0),"")</f>
        <v/>
      </c>
      <c r="T9899" s="38" t="str">
        <f aca="false">IF(N9899="","",N9899+ROW()/10000000)</f>
        <v/>
      </c>
      <c r="U9899" s="0" t="str">
        <f aca="false">IF(G9899=1,IF(B9899="",1,0),"")</f>
        <v/>
      </c>
    </row>
    <row r="9900" customFormat="false" ht="15" hidden="false" customHeight="false" outlineLevel="0" collapsed="false">
      <c r="A9900" s="35"/>
      <c r="B9900" s="35"/>
      <c r="G9900" s="0" t="str">
        <f aca="false">IF(A9900="","",IF(AND(A9900&gt;=Debut,A9900&lt;Fin),1,0))</f>
        <v/>
      </c>
      <c r="H9900" s="0" t="str">
        <f aca="false">IF(G9900=1,INT(ROUND((A9900-Debut)*86400,0)/600),"")</f>
        <v/>
      </c>
      <c r="I9900" s="0" t="str">
        <f aca="false">IF(G9900=1,INT(ROUND((A9900-Debut)*86400,0)/3600),"")</f>
        <v/>
      </c>
      <c r="J9900" s="0" t="str">
        <f aca="false">IF(OR(A9900="",B9900=""),"",ROUND((B9900-A9900)*86400,0))</f>
        <v/>
      </c>
      <c r="K9900" s="37" t="str">
        <f aca="false">IF(G9900=1,IF(COUNTIFS($C:$C,C9900,$G:$G,1,$A:$A,"&gt;="&amp;(A9900-FenetreInterm/86400),$A:$A,"&lt;="&amp;A9900)&gt;=NbInterm,1,0),"")</f>
        <v/>
      </c>
      <c r="L9900" s="37" t="str">
        <f aca="false">IF(G9900=1,IF(B9900="",0,IF(J9900&lt;SeuilFugitive,1,0)),"")</f>
        <v/>
      </c>
      <c r="M9900" s="37" t="str">
        <f aca="false">IF(G9900=1,IF(B9900="",IF((Fin-A9900)*24&gt;SeuilFigee,1,0),IF(J9900&gt;SeuilFigee*3600,1,0)),"")</f>
        <v/>
      </c>
      <c r="N9900" s="0" t="str">
        <f aca="false">IF(G9900=1,IF(COUNTIF(H$2:H9900,H9900)=1,COUNTIF($H:$H,H9900),""),"")</f>
        <v/>
      </c>
      <c r="O9900" s="0" t="str">
        <f aca="false">IF(G9900=1,IF(COUNTIF(I$2:I9900,I9900)=1,COUNTIF($I:$I,I9900),""),"")</f>
        <v/>
      </c>
      <c r="P9900" s="38" t="str">
        <f aca="false">IF(G9900=1,IF(COUNTIFS(C$2:C9900,C9900,G$2:G9900,1)=1,COUNTIFS($C:$C,C9900,$G:$G,1)+ROW()/10000000,""),"")</f>
        <v/>
      </c>
      <c r="Q9900" s="0" t="str">
        <f aca="false">IF(K9900=1,IF(COUNTIFS(C$2:C9900,C9900,K$2:K9900,1)=1,1,0),"")</f>
        <v/>
      </c>
      <c r="R9900" s="0" t="str">
        <f aca="false">IF(M9900=1,IF(COUNTIFS(C$2:C9900,C9900,M$2:M9900,1)=1,1,0),"")</f>
        <v/>
      </c>
      <c r="S9900" s="0" t="str">
        <f aca="false">IF(L9900=1,IF(COUNTIFS(C$2:C9900,C9900,L$2:L9900,1)=1,1,0),"")</f>
        <v/>
      </c>
      <c r="T9900" s="38" t="str">
        <f aca="false">IF(N9900="","",N9900+ROW()/10000000)</f>
        <v/>
      </c>
      <c r="U9900" s="0" t="str">
        <f aca="false">IF(G9900=1,IF(B9900="",1,0),"")</f>
        <v/>
      </c>
    </row>
    <row r="9901" customFormat="false" ht="15" hidden="false" customHeight="false" outlineLevel="0" collapsed="false">
      <c r="A9901" s="35"/>
      <c r="B9901" s="35"/>
      <c r="G9901" s="0" t="str">
        <f aca="false">IF(A9901="","",IF(AND(A9901&gt;=Debut,A9901&lt;Fin),1,0))</f>
        <v/>
      </c>
      <c r="H9901" s="0" t="str">
        <f aca="false">IF(G9901=1,INT(ROUND((A9901-Debut)*86400,0)/600),"")</f>
        <v/>
      </c>
      <c r="I9901" s="0" t="str">
        <f aca="false">IF(G9901=1,INT(ROUND((A9901-Debut)*86400,0)/3600),"")</f>
        <v/>
      </c>
      <c r="J9901" s="0" t="str">
        <f aca="false">IF(OR(A9901="",B9901=""),"",ROUND((B9901-A9901)*86400,0))</f>
        <v/>
      </c>
      <c r="K9901" s="37" t="str">
        <f aca="false">IF(G9901=1,IF(COUNTIFS($C:$C,C9901,$G:$G,1,$A:$A,"&gt;="&amp;(A9901-FenetreInterm/86400),$A:$A,"&lt;="&amp;A9901)&gt;=NbInterm,1,0),"")</f>
        <v/>
      </c>
      <c r="L9901" s="37" t="str">
        <f aca="false">IF(G9901=1,IF(B9901="",0,IF(J9901&lt;SeuilFugitive,1,0)),"")</f>
        <v/>
      </c>
      <c r="M9901" s="37" t="str">
        <f aca="false">IF(G9901=1,IF(B9901="",IF((Fin-A9901)*24&gt;SeuilFigee,1,0),IF(J9901&gt;SeuilFigee*3600,1,0)),"")</f>
        <v/>
      </c>
      <c r="N9901" s="0" t="str">
        <f aca="false">IF(G9901=1,IF(COUNTIF(H$2:H9901,H9901)=1,COUNTIF($H:$H,H9901),""),"")</f>
        <v/>
      </c>
      <c r="O9901" s="0" t="str">
        <f aca="false">IF(G9901=1,IF(COUNTIF(I$2:I9901,I9901)=1,COUNTIF($I:$I,I9901),""),"")</f>
        <v/>
      </c>
      <c r="P9901" s="38" t="str">
        <f aca="false">IF(G9901=1,IF(COUNTIFS(C$2:C9901,C9901,G$2:G9901,1)=1,COUNTIFS($C:$C,C9901,$G:$G,1)+ROW()/10000000,""),"")</f>
        <v/>
      </c>
      <c r="Q9901" s="0" t="str">
        <f aca="false">IF(K9901=1,IF(COUNTIFS(C$2:C9901,C9901,K$2:K9901,1)=1,1,0),"")</f>
        <v/>
      </c>
      <c r="R9901" s="0" t="str">
        <f aca="false">IF(M9901=1,IF(COUNTIFS(C$2:C9901,C9901,M$2:M9901,1)=1,1,0),"")</f>
        <v/>
      </c>
      <c r="S9901" s="0" t="str">
        <f aca="false">IF(L9901=1,IF(COUNTIFS(C$2:C9901,C9901,L$2:L9901,1)=1,1,0),"")</f>
        <v/>
      </c>
      <c r="T9901" s="38" t="str">
        <f aca="false">IF(N9901="","",N9901+ROW()/10000000)</f>
        <v/>
      </c>
      <c r="U9901" s="0" t="str">
        <f aca="false">IF(G9901=1,IF(B9901="",1,0),"")</f>
        <v/>
      </c>
    </row>
    <row r="9902" customFormat="false" ht="15" hidden="false" customHeight="false" outlineLevel="0" collapsed="false">
      <c r="A9902" s="35"/>
      <c r="B9902" s="35"/>
      <c r="G9902" s="0" t="str">
        <f aca="false">IF(A9902="","",IF(AND(A9902&gt;=Debut,A9902&lt;Fin),1,0))</f>
        <v/>
      </c>
      <c r="H9902" s="0" t="str">
        <f aca="false">IF(G9902=1,INT(ROUND((A9902-Debut)*86400,0)/600),"")</f>
        <v/>
      </c>
      <c r="I9902" s="0" t="str">
        <f aca="false">IF(G9902=1,INT(ROUND((A9902-Debut)*86400,0)/3600),"")</f>
        <v/>
      </c>
      <c r="J9902" s="0" t="str">
        <f aca="false">IF(OR(A9902="",B9902=""),"",ROUND((B9902-A9902)*86400,0))</f>
        <v/>
      </c>
      <c r="K9902" s="37" t="str">
        <f aca="false">IF(G9902=1,IF(COUNTIFS($C:$C,C9902,$G:$G,1,$A:$A,"&gt;="&amp;(A9902-FenetreInterm/86400),$A:$A,"&lt;="&amp;A9902)&gt;=NbInterm,1,0),"")</f>
        <v/>
      </c>
      <c r="L9902" s="37" t="str">
        <f aca="false">IF(G9902=1,IF(B9902="",0,IF(J9902&lt;SeuilFugitive,1,0)),"")</f>
        <v/>
      </c>
      <c r="M9902" s="37" t="str">
        <f aca="false">IF(G9902=1,IF(B9902="",IF((Fin-A9902)*24&gt;SeuilFigee,1,0),IF(J9902&gt;SeuilFigee*3600,1,0)),"")</f>
        <v/>
      </c>
      <c r="N9902" s="0" t="str">
        <f aca="false">IF(G9902=1,IF(COUNTIF(H$2:H9902,H9902)=1,COUNTIF($H:$H,H9902),""),"")</f>
        <v/>
      </c>
      <c r="O9902" s="0" t="str">
        <f aca="false">IF(G9902=1,IF(COUNTIF(I$2:I9902,I9902)=1,COUNTIF($I:$I,I9902),""),"")</f>
        <v/>
      </c>
      <c r="P9902" s="38" t="str">
        <f aca="false">IF(G9902=1,IF(COUNTIFS(C$2:C9902,C9902,G$2:G9902,1)=1,COUNTIFS($C:$C,C9902,$G:$G,1)+ROW()/10000000,""),"")</f>
        <v/>
      </c>
      <c r="Q9902" s="0" t="str">
        <f aca="false">IF(K9902=1,IF(COUNTIFS(C$2:C9902,C9902,K$2:K9902,1)=1,1,0),"")</f>
        <v/>
      </c>
      <c r="R9902" s="0" t="str">
        <f aca="false">IF(M9902=1,IF(COUNTIFS(C$2:C9902,C9902,M$2:M9902,1)=1,1,0),"")</f>
        <v/>
      </c>
      <c r="S9902" s="0" t="str">
        <f aca="false">IF(L9902=1,IF(COUNTIFS(C$2:C9902,C9902,L$2:L9902,1)=1,1,0),"")</f>
        <v/>
      </c>
      <c r="T9902" s="38" t="str">
        <f aca="false">IF(N9902="","",N9902+ROW()/10000000)</f>
        <v/>
      </c>
      <c r="U9902" s="0" t="str">
        <f aca="false">IF(G9902=1,IF(B9902="",1,0),"")</f>
        <v/>
      </c>
    </row>
    <row r="9903" customFormat="false" ht="15" hidden="false" customHeight="false" outlineLevel="0" collapsed="false">
      <c r="A9903" s="35"/>
      <c r="B9903" s="35"/>
      <c r="G9903" s="0" t="str">
        <f aca="false">IF(A9903="","",IF(AND(A9903&gt;=Debut,A9903&lt;Fin),1,0))</f>
        <v/>
      </c>
      <c r="H9903" s="0" t="str">
        <f aca="false">IF(G9903=1,INT(ROUND((A9903-Debut)*86400,0)/600),"")</f>
        <v/>
      </c>
      <c r="I9903" s="0" t="str">
        <f aca="false">IF(G9903=1,INT(ROUND((A9903-Debut)*86400,0)/3600),"")</f>
        <v/>
      </c>
      <c r="J9903" s="0" t="str">
        <f aca="false">IF(OR(A9903="",B9903=""),"",ROUND((B9903-A9903)*86400,0))</f>
        <v/>
      </c>
      <c r="K9903" s="37" t="str">
        <f aca="false">IF(G9903=1,IF(COUNTIFS($C:$C,C9903,$G:$G,1,$A:$A,"&gt;="&amp;(A9903-FenetreInterm/86400),$A:$A,"&lt;="&amp;A9903)&gt;=NbInterm,1,0),"")</f>
        <v/>
      </c>
      <c r="L9903" s="37" t="str">
        <f aca="false">IF(G9903=1,IF(B9903="",0,IF(J9903&lt;SeuilFugitive,1,0)),"")</f>
        <v/>
      </c>
      <c r="M9903" s="37" t="str">
        <f aca="false">IF(G9903=1,IF(B9903="",IF((Fin-A9903)*24&gt;SeuilFigee,1,0),IF(J9903&gt;SeuilFigee*3600,1,0)),"")</f>
        <v/>
      </c>
      <c r="N9903" s="0" t="str">
        <f aca="false">IF(G9903=1,IF(COUNTIF(H$2:H9903,H9903)=1,COUNTIF($H:$H,H9903),""),"")</f>
        <v/>
      </c>
      <c r="O9903" s="0" t="str">
        <f aca="false">IF(G9903=1,IF(COUNTIF(I$2:I9903,I9903)=1,COUNTIF($I:$I,I9903),""),"")</f>
        <v/>
      </c>
      <c r="P9903" s="38" t="str">
        <f aca="false">IF(G9903=1,IF(COUNTIFS(C$2:C9903,C9903,G$2:G9903,1)=1,COUNTIFS($C:$C,C9903,$G:$G,1)+ROW()/10000000,""),"")</f>
        <v/>
      </c>
      <c r="Q9903" s="0" t="str">
        <f aca="false">IF(K9903=1,IF(COUNTIFS(C$2:C9903,C9903,K$2:K9903,1)=1,1,0),"")</f>
        <v/>
      </c>
      <c r="R9903" s="0" t="str">
        <f aca="false">IF(M9903=1,IF(COUNTIFS(C$2:C9903,C9903,M$2:M9903,1)=1,1,0),"")</f>
        <v/>
      </c>
      <c r="S9903" s="0" t="str">
        <f aca="false">IF(L9903=1,IF(COUNTIFS(C$2:C9903,C9903,L$2:L9903,1)=1,1,0),"")</f>
        <v/>
      </c>
      <c r="T9903" s="38" t="str">
        <f aca="false">IF(N9903="","",N9903+ROW()/10000000)</f>
        <v/>
      </c>
      <c r="U9903" s="0" t="str">
        <f aca="false">IF(G9903=1,IF(B9903="",1,0),"")</f>
        <v/>
      </c>
    </row>
    <row r="9904" customFormat="false" ht="15" hidden="false" customHeight="false" outlineLevel="0" collapsed="false">
      <c r="A9904" s="35"/>
      <c r="B9904" s="35"/>
      <c r="G9904" s="0" t="str">
        <f aca="false">IF(A9904="","",IF(AND(A9904&gt;=Debut,A9904&lt;Fin),1,0))</f>
        <v/>
      </c>
      <c r="H9904" s="0" t="str">
        <f aca="false">IF(G9904=1,INT(ROUND((A9904-Debut)*86400,0)/600),"")</f>
        <v/>
      </c>
      <c r="I9904" s="0" t="str">
        <f aca="false">IF(G9904=1,INT(ROUND((A9904-Debut)*86400,0)/3600),"")</f>
        <v/>
      </c>
      <c r="J9904" s="0" t="str">
        <f aca="false">IF(OR(A9904="",B9904=""),"",ROUND((B9904-A9904)*86400,0))</f>
        <v/>
      </c>
      <c r="K9904" s="37" t="str">
        <f aca="false">IF(G9904=1,IF(COUNTIFS($C:$C,C9904,$G:$G,1,$A:$A,"&gt;="&amp;(A9904-FenetreInterm/86400),$A:$A,"&lt;="&amp;A9904)&gt;=NbInterm,1,0),"")</f>
        <v/>
      </c>
      <c r="L9904" s="37" t="str">
        <f aca="false">IF(G9904=1,IF(B9904="",0,IF(J9904&lt;SeuilFugitive,1,0)),"")</f>
        <v/>
      </c>
      <c r="M9904" s="37" t="str">
        <f aca="false">IF(G9904=1,IF(B9904="",IF((Fin-A9904)*24&gt;SeuilFigee,1,0),IF(J9904&gt;SeuilFigee*3600,1,0)),"")</f>
        <v/>
      </c>
      <c r="N9904" s="0" t="str">
        <f aca="false">IF(G9904=1,IF(COUNTIF(H$2:H9904,H9904)=1,COUNTIF($H:$H,H9904),""),"")</f>
        <v/>
      </c>
      <c r="O9904" s="0" t="str">
        <f aca="false">IF(G9904=1,IF(COUNTIF(I$2:I9904,I9904)=1,COUNTIF($I:$I,I9904),""),"")</f>
        <v/>
      </c>
      <c r="P9904" s="38" t="str">
        <f aca="false">IF(G9904=1,IF(COUNTIFS(C$2:C9904,C9904,G$2:G9904,1)=1,COUNTIFS($C:$C,C9904,$G:$G,1)+ROW()/10000000,""),"")</f>
        <v/>
      </c>
      <c r="Q9904" s="0" t="str">
        <f aca="false">IF(K9904=1,IF(COUNTIFS(C$2:C9904,C9904,K$2:K9904,1)=1,1,0),"")</f>
        <v/>
      </c>
      <c r="R9904" s="0" t="str">
        <f aca="false">IF(M9904=1,IF(COUNTIFS(C$2:C9904,C9904,M$2:M9904,1)=1,1,0),"")</f>
        <v/>
      </c>
      <c r="S9904" s="0" t="str">
        <f aca="false">IF(L9904=1,IF(COUNTIFS(C$2:C9904,C9904,L$2:L9904,1)=1,1,0),"")</f>
        <v/>
      </c>
      <c r="T9904" s="38" t="str">
        <f aca="false">IF(N9904="","",N9904+ROW()/10000000)</f>
        <v/>
      </c>
      <c r="U9904" s="0" t="str">
        <f aca="false">IF(G9904=1,IF(B9904="",1,0),"")</f>
        <v/>
      </c>
    </row>
    <row r="9905" customFormat="false" ht="15" hidden="false" customHeight="false" outlineLevel="0" collapsed="false">
      <c r="A9905" s="35"/>
      <c r="B9905" s="35"/>
      <c r="G9905" s="0" t="str">
        <f aca="false">IF(A9905="","",IF(AND(A9905&gt;=Debut,A9905&lt;Fin),1,0))</f>
        <v/>
      </c>
      <c r="H9905" s="0" t="str">
        <f aca="false">IF(G9905=1,INT(ROUND((A9905-Debut)*86400,0)/600),"")</f>
        <v/>
      </c>
      <c r="I9905" s="0" t="str">
        <f aca="false">IF(G9905=1,INT(ROUND((A9905-Debut)*86400,0)/3600),"")</f>
        <v/>
      </c>
      <c r="J9905" s="0" t="str">
        <f aca="false">IF(OR(A9905="",B9905=""),"",ROUND((B9905-A9905)*86400,0))</f>
        <v/>
      </c>
      <c r="K9905" s="37" t="str">
        <f aca="false">IF(G9905=1,IF(COUNTIFS($C:$C,C9905,$G:$G,1,$A:$A,"&gt;="&amp;(A9905-FenetreInterm/86400),$A:$A,"&lt;="&amp;A9905)&gt;=NbInterm,1,0),"")</f>
        <v/>
      </c>
      <c r="L9905" s="37" t="str">
        <f aca="false">IF(G9905=1,IF(B9905="",0,IF(J9905&lt;SeuilFugitive,1,0)),"")</f>
        <v/>
      </c>
      <c r="M9905" s="37" t="str">
        <f aca="false">IF(G9905=1,IF(B9905="",IF((Fin-A9905)*24&gt;SeuilFigee,1,0),IF(J9905&gt;SeuilFigee*3600,1,0)),"")</f>
        <v/>
      </c>
      <c r="N9905" s="0" t="str">
        <f aca="false">IF(G9905=1,IF(COUNTIF(H$2:H9905,H9905)=1,COUNTIF($H:$H,H9905),""),"")</f>
        <v/>
      </c>
      <c r="O9905" s="0" t="str">
        <f aca="false">IF(G9905=1,IF(COUNTIF(I$2:I9905,I9905)=1,COUNTIF($I:$I,I9905),""),"")</f>
        <v/>
      </c>
      <c r="P9905" s="38" t="str">
        <f aca="false">IF(G9905=1,IF(COUNTIFS(C$2:C9905,C9905,G$2:G9905,1)=1,COUNTIFS($C:$C,C9905,$G:$G,1)+ROW()/10000000,""),"")</f>
        <v/>
      </c>
      <c r="Q9905" s="0" t="str">
        <f aca="false">IF(K9905=1,IF(COUNTIFS(C$2:C9905,C9905,K$2:K9905,1)=1,1,0),"")</f>
        <v/>
      </c>
      <c r="R9905" s="0" t="str">
        <f aca="false">IF(M9905=1,IF(COUNTIFS(C$2:C9905,C9905,M$2:M9905,1)=1,1,0),"")</f>
        <v/>
      </c>
      <c r="S9905" s="0" t="str">
        <f aca="false">IF(L9905=1,IF(COUNTIFS(C$2:C9905,C9905,L$2:L9905,1)=1,1,0),"")</f>
        <v/>
      </c>
      <c r="T9905" s="38" t="str">
        <f aca="false">IF(N9905="","",N9905+ROW()/10000000)</f>
        <v/>
      </c>
      <c r="U9905" s="0" t="str">
        <f aca="false">IF(G9905=1,IF(B9905="",1,0),"")</f>
        <v/>
      </c>
    </row>
    <row r="9906" customFormat="false" ht="15" hidden="false" customHeight="false" outlineLevel="0" collapsed="false">
      <c r="A9906" s="35"/>
      <c r="B9906" s="35"/>
      <c r="G9906" s="0" t="str">
        <f aca="false">IF(A9906="","",IF(AND(A9906&gt;=Debut,A9906&lt;Fin),1,0))</f>
        <v/>
      </c>
      <c r="H9906" s="0" t="str">
        <f aca="false">IF(G9906=1,INT(ROUND((A9906-Debut)*86400,0)/600),"")</f>
        <v/>
      </c>
      <c r="I9906" s="0" t="str">
        <f aca="false">IF(G9906=1,INT(ROUND((A9906-Debut)*86400,0)/3600),"")</f>
        <v/>
      </c>
      <c r="J9906" s="0" t="str">
        <f aca="false">IF(OR(A9906="",B9906=""),"",ROUND((B9906-A9906)*86400,0))</f>
        <v/>
      </c>
      <c r="K9906" s="37" t="str">
        <f aca="false">IF(G9906=1,IF(COUNTIFS($C:$C,C9906,$G:$G,1,$A:$A,"&gt;="&amp;(A9906-FenetreInterm/86400),$A:$A,"&lt;="&amp;A9906)&gt;=NbInterm,1,0),"")</f>
        <v/>
      </c>
      <c r="L9906" s="37" t="str">
        <f aca="false">IF(G9906=1,IF(B9906="",0,IF(J9906&lt;SeuilFugitive,1,0)),"")</f>
        <v/>
      </c>
      <c r="M9906" s="37" t="str">
        <f aca="false">IF(G9906=1,IF(B9906="",IF((Fin-A9906)*24&gt;SeuilFigee,1,0),IF(J9906&gt;SeuilFigee*3600,1,0)),"")</f>
        <v/>
      </c>
      <c r="N9906" s="0" t="str">
        <f aca="false">IF(G9906=1,IF(COUNTIF(H$2:H9906,H9906)=1,COUNTIF($H:$H,H9906),""),"")</f>
        <v/>
      </c>
      <c r="O9906" s="0" t="str">
        <f aca="false">IF(G9906=1,IF(COUNTIF(I$2:I9906,I9906)=1,COUNTIF($I:$I,I9906),""),"")</f>
        <v/>
      </c>
      <c r="P9906" s="38" t="str">
        <f aca="false">IF(G9906=1,IF(COUNTIFS(C$2:C9906,C9906,G$2:G9906,1)=1,COUNTIFS($C:$C,C9906,$G:$G,1)+ROW()/10000000,""),"")</f>
        <v/>
      </c>
      <c r="Q9906" s="0" t="str">
        <f aca="false">IF(K9906=1,IF(COUNTIFS(C$2:C9906,C9906,K$2:K9906,1)=1,1,0),"")</f>
        <v/>
      </c>
      <c r="R9906" s="0" t="str">
        <f aca="false">IF(M9906=1,IF(COUNTIFS(C$2:C9906,C9906,M$2:M9906,1)=1,1,0),"")</f>
        <v/>
      </c>
      <c r="S9906" s="0" t="str">
        <f aca="false">IF(L9906=1,IF(COUNTIFS(C$2:C9906,C9906,L$2:L9906,1)=1,1,0),"")</f>
        <v/>
      </c>
      <c r="T9906" s="38" t="str">
        <f aca="false">IF(N9906="","",N9906+ROW()/10000000)</f>
        <v/>
      </c>
      <c r="U9906" s="0" t="str">
        <f aca="false">IF(G9906=1,IF(B9906="",1,0),"")</f>
        <v/>
      </c>
    </row>
    <row r="9907" customFormat="false" ht="15" hidden="false" customHeight="false" outlineLevel="0" collapsed="false">
      <c r="A9907" s="35"/>
      <c r="B9907" s="35"/>
      <c r="G9907" s="0" t="str">
        <f aca="false">IF(A9907="","",IF(AND(A9907&gt;=Debut,A9907&lt;Fin),1,0))</f>
        <v/>
      </c>
      <c r="H9907" s="0" t="str">
        <f aca="false">IF(G9907=1,INT(ROUND((A9907-Debut)*86400,0)/600),"")</f>
        <v/>
      </c>
      <c r="I9907" s="0" t="str">
        <f aca="false">IF(G9907=1,INT(ROUND((A9907-Debut)*86400,0)/3600),"")</f>
        <v/>
      </c>
      <c r="J9907" s="0" t="str">
        <f aca="false">IF(OR(A9907="",B9907=""),"",ROUND((B9907-A9907)*86400,0))</f>
        <v/>
      </c>
      <c r="K9907" s="37" t="str">
        <f aca="false">IF(G9907=1,IF(COUNTIFS($C:$C,C9907,$G:$G,1,$A:$A,"&gt;="&amp;(A9907-FenetreInterm/86400),$A:$A,"&lt;="&amp;A9907)&gt;=NbInterm,1,0),"")</f>
        <v/>
      </c>
      <c r="L9907" s="37" t="str">
        <f aca="false">IF(G9907=1,IF(B9907="",0,IF(J9907&lt;SeuilFugitive,1,0)),"")</f>
        <v/>
      </c>
      <c r="M9907" s="37" t="str">
        <f aca="false">IF(G9907=1,IF(B9907="",IF((Fin-A9907)*24&gt;SeuilFigee,1,0),IF(J9907&gt;SeuilFigee*3600,1,0)),"")</f>
        <v/>
      </c>
      <c r="N9907" s="0" t="str">
        <f aca="false">IF(G9907=1,IF(COUNTIF(H$2:H9907,H9907)=1,COUNTIF($H:$H,H9907),""),"")</f>
        <v/>
      </c>
      <c r="O9907" s="0" t="str">
        <f aca="false">IF(G9907=1,IF(COUNTIF(I$2:I9907,I9907)=1,COUNTIF($I:$I,I9907),""),"")</f>
        <v/>
      </c>
      <c r="P9907" s="38" t="str">
        <f aca="false">IF(G9907=1,IF(COUNTIFS(C$2:C9907,C9907,G$2:G9907,1)=1,COUNTIFS($C:$C,C9907,$G:$G,1)+ROW()/10000000,""),"")</f>
        <v/>
      </c>
      <c r="Q9907" s="0" t="str">
        <f aca="false">IF(K9907=1,IF(COUNTIFS(C$2:C9907,C9907,K$2:K9907,1)=1,1,0),"")</f>
        <v/>
      </c>
      <c r="R9907" s="0" t="str">
        <f aca="false">IF(M9907=1,IF(COUNTIFS(C$2:C9907,C9907,M$2:M9907,1)=1,1,0),"")</f>
        <v/>
      </c>
      <c r="S9907" s="0" t="str">
        <f aca="false">IF(L9907=1,IF(COUNTIFS(C$2:C9907,C9907,L$2:L9907,1)=1,1,0),"")</f>
        <v/>
      </c>
      <c r="T9907" s="38" t="str">
        <f aca="false">IF(N9907="","",N9907+ROW()/10000000)</f>
        <v/>
      </c>
      <c r="U9907" s="0" t="str">
        <f aca="false">IF(G9907=1,IF(B9907="",1,0),"")</f>
        <v/>
      </c>
    </row>
    <row r="9908" customFormat="false" ht="15" hidden="false" customHeight="false" outlineLevel="0" collapsed="false">
      <c r="A9908" s="35"/>
      <c r="B9908" s="35"/>
      <c r="G9908" s="0" t="str">
        <f aca="false">IF(A9908="","",IF(AND(A9908&gt;=Debut,A9908&lt;Fin),1,0))</f>
        <v/>
      </c>
      <c r="H9908" s="0" t="str">
        <f aca="false">IF(G9908=1,INT(ROUND((A9908-Debut)*86400,0)/600),"")</f>
        <v/>
      </c>
      <c r="I9908" s="0" t="str">
        <f aca="false">IF(G9908=1,INT(ROUND((A9908-Debut)*86400,0)/3600),"")</f>
        <v/>
      </c>
      <c r="J9908" s="0" t="str">
        <f aca="false">IF(OR(A9908="",B9908=""),"",ROUND((B9908-A9908)*86400,0))</f>
        <v/>
      </c>
      <c r="K9908" s="37" t="str">
        <f aca="false">IF(G9908=1,IF(COUNTIFS($C:$C,C9908,$G:$G,1,$A:$A,"&gt;="&amp;(A9908-FenetreInterm/86400),$A:$A,"&lt;="&amp;A9908)&gt;=NbInterm,1,0),"")</f>
        <v/>
      </c>
      <c r="L9908" s="37" t="str">
        <f aca="false">IF(G9908=1,IF(B9908="",0,IF(J9908&lt;SeuilFugitive,1,0)),"")</f>
        <v/>
      </c>
      <c r="M9908" s="37" t="str">
        <f aca="false">IF(G9908=1,IF(B9908="",IF((Fin-A9908)*24&gt;SeuilFigee,1,0),IF(J9908&gt;SeuilFigee*3600,1,0)),"")</f>
        <v/>
      </c>
      <c r="N9908" s="0" t="str">
        <f aca="false">IF(G9908=1,IF(COUNTIF(H$2:H9908,H9908)=1,COUNTIF($H:$H,H9908),""),"")</f>
        <v/>
      </c>
      <c r="O9908" s="0" t="str">
        <f aca="false">IF(G9908=1,IF(COUNTIF(I$2:I9908,I9908)=1,COUNTIF($I:$I,I9908),""),"")</f>
        <v/>
      </c>
      <c r="P9908" s="38" t="str">
        <f aca="false">IF(G9908=1,IF(COUNTIFS(C$2:C9908,C9908,G$2:G9908,1)=1,COUNTIFS($C:$C,C9908,$G:$G,1)+ROW()/10000000,""),"")</f>
        <v/>
      </c>
      <c r="Q9908" s="0" t="str">
        <f aca="false">IF(K9908=1,IF(COUNTIFS(C$2:C9908,C9908,K$2:K9908,1)=1,1,0),"")</f>
        <v/>
      </c>
      <c r="R9908" s="0" t="str">
        <f aca="false">IF(M9908=1,IF(COUNTIFS(C$2:C9908,C9908,M$2:M9908,1)=1,1,0),"")</f>
        <v/>
      </c>
      <c r="S9908" s="0" t="str">
        <f aca="false">IF(L9908=1,IF(COUNTIFS(C$2:C9908,C9908,L$2:L9908,1)=1,1,0),"")</f>
        <v/>
      </c>
      <c r="T9908" s="38" t="str">
        <f aca="false">IF(N9908="","",N9908+ROW()/10000000)</f>
        <v/>
      </c>
      <c r="U9908" s="0" t="str">
        <f aca="false">IF(G9908=1,IF(B9908="",1,0),"")</f>
        <v/>
      </c>
    </row>
    <row r="9909" customFormat="false" ht="15" hidden="false" customHeight="false" outlineLevel="0" collapsed="false">
      <c r="A9909" s="35"/>
      <c r="B9909" s="35"/>
      <c r="G9909" s="0" t="str">
        <f aca="false">IF(A9909="","",IF(AND(A9909&gt;=Debut,A9909&lt;Fin),1,0))</f>
        <v/>
      </c>
      <c r="H9909" s="0" t="str">
        <f aca="false">IF(G9909=1,INT(ROUND((A9909-Debut)*86400,0)/600),"")</f>
        <v/>
      </c>
      <c r="I9909" s="0" t="str">
        <f aca="false">IF(G9909=1,INT(ROUND((A9909-Debut)*86400,0)/3600),"")</f>
        <v/>
      </c>
      <c r="J9909" s="0" t="str">
        <f aca="false">IF(OR(A9909="",B9909=""),"",ROUND((B9909-A9909)*86400,0))</f>
        <v/>
      </c>
      <c r="K9909" s="37" t="str">
        <f aca="false">IF(G9909=1,IF(COUNTIFS($C:$C,C9909,$G:$G,1,$A:$A,"&gt;="&amp;(A9909-FenetreInterm/86400),$A:$A,"&lt;="&amp;A9909)&gt;=NbInterm,1,0),"")</f>
        <v/>
      </c>
      <c r="L9909" s="37" t="str">
        <f aca="false">IF(G9909=1,IF(B9909="",0,IF(J9909&lt;SeuilFugitive,1,0)),"")</f>
        <v/>
      </c>
      <c r="M9909" s="37" t="str">
        <f aca="false">IF(G9909=1,IF(B9909="",IF((Fin-A9909)*24&gt;SeuilFigee,1,0),IF(J9909&gt;SeuilFigee*3600,1,0)),"")</f>
        <v/>
      </c>
      <c r="N9909" s="0" t="str">
        <f aca="false">IF(G9909=1,IF(COUNTIF(H$2:H9909,H9909)=1,COUNTIF($H:$H,H9909),""),"")</f>
        <v/>
      </c>
      <c r="O9909" s="0" t="str">
        <f aca="false">IF(G9909=1,IF(COUNTIF(I$2:I9909,I9909)=1,COUNTIF($I:$I,I9909),""),"")</f>
        <v/>
      </c>
      <c r="P9909" s="38" t="str">
        <f aca="false">IF(G9909=1,IF(COUNTIFS(C$2:C9909,C9909,G$2:G9909,1)=1,COUNTIFS($C:$C,C9909,$G:$G,1)+ROW()/10000000,""),"")</f>
        <v/>
      </c>
      <c r="Q9909" s="0" t="str">
        <f aca="false">IF(K9909=1,IF(COUNTIFS(C$2:C9909,C9909,K$2:K9909,1)=1,1,0),"")</f>
        <v/>
      </c>
      <c r="R9909" s="0" t="str">
        <f aca="false">IF(M9909=1,IF(COUNTIFS(C$2:C9909,C9909,M$2:M9909,1)=1,1,0),"")</f>
        <v/>
      </c>
      <c r="S9909" s="0" t="str">
        <f aca="false">IF(L9909=1,IF(COUNTIFS(C$2:C9909,C9909,L$2:L9909,1)=1,1,0),"")</f>
        <v/>
      </c>
      <c r="T9909" s="38" t="str">
        <f aca="false">IF(N9909="","",N9909+ROW()/10000000)</f>
        <v/>
      </c>
      <c r="U9909" s="0" t="str">
        <f aca="false">IF(G9909=1,IF(B9909="",1,0),"")</f>
        <v/>
      </c>
    </row>
    <row r="9910" customFormat="false" ht="15" hidden="false" customHeight="false" outlineLevel="0" collapsed="false">
      <c r="A9910" s="35"/>
      <c r="B9910" s="35"/>
      <c r="G9910" s="0" t="str">
        <f aca="false">IF(A9910="","",IF(AND(A9910&gt;=Debut,A9910&lt;Fin),1,0))</f>
        <v/>
      </c>
      <c r="H9910" s="0" t="str">
        <f aca="false">IF(G9910=1,INT(ROUND((A9910-Debut)*86400,0)/600),"")</f>
        <v/>
      </c>
      <c r="I9910" s="0" t="str">
        <f aca="false">IF(G9910=1,INT(ROUND((A9910-Debut)*86400,0)/3600),"")</f>
        <v/>
      </c>
      <c r="J9910" s="0" t="str">
        <f aca="false">IF(OR(A9910="",B9910=""),"",ROUND((B9910-A9910)*86400,0))</f>
        <v/>
      </c>
      <c r="K9910" s="37" t="str">
        <f aca="false">IF(G9910=1,IF(COUNTIFS($C:$C,C9910,$G:$G,1,$A:$A,"&gt;="&amp;(A9910-FenetreInterm/86400),$A:$A,"&lt;="&amp;A9910)&gt;=NbInterm,1,0),"")</f>
        <v/>
      </c>
      <c r="L9910" s="37" t="str">
        <f aca="false">IF(G9910=1,IF(B9910="",0,IF(J9910&lt;SeuilFugitive,1,0)),"")</f>
        <v/>
      </c>
      <c r="M9910" s="37" t="str">
        <f aca="false">IF(G9910=1,IF(B9910="",IF((Fin-A9910)*24&gt;SeuilFigee,1,0),IF(J9910&gt;SeuilFigee*3600,1,0)),"")</f>
        <v/>
      </c>
      <c r="N9910" s="0" t="str">
        <f aca="false">IF(G9910=1,IF(COUNTIF(H$2:H9910,H9910)=1,COUNTIF($H:$H,H9910),""),"")</f>
        <v/>
      </c>
      <c r="O9910" s="0" t="str">
        <f aca="false">IF(G9910=1,IF(COUNTIF(I$2:I9910,I9910)=1,COUNTIF($I:$I,I9910),""),"")</f>
        <v/>
      </c>
      <c r="P9910" s="38" t="str">
        <f aca="false">IF(G9910=1,IF(COUNTIFS(C$2:C9910,C9910,G$2:G9910,1)=1,COUNTIFS($C:$C,C9910,$G:$G,1)+ROW()/10000000,""),"")</f>
        <v/>
      </c>
      <c r="Q9910" s="0" t="str">
        <f aca="false">IF(K9910=1,IF(COUNTIFS(C$2:C9910,C9910,K$2:K9910,1)=1,1,0),"")</f>
        <v/>
      </c>
      <c r="R9910" s="0" t="str">
        <f aca="false">IF(M9910=1,IF(COUNTIFS(C$2:C9910,C9910,M$2:M9910,1)=1,1,0),"")</f>
        <v/>
      </c>
      <c r="S9910" s="0" t="str">
        <f aca="false">IF(L9910=1,IF(COUNTIFS(C$2:C9910,C9910,L$2:L9910,1)=1,1,0),"")</f>
        <v/>
      </c>
      <c r="T9910" s="38" t="str">
        <f aca="false">IF(N9910="","",N9910+ROW()/10000000)</f>
        <v/>
      </c>
      <c r="U9910" s="0" t="str">
        <f aca="false">IF(G9910=1,IF(B9910="",1,0),"")</f>
        <v/>
      </c>
    </row>
    <row r="9911" customFormat="false" ht="15" hidden="false" customHeight="false" outlineLevel="0" collapsed="false">
      <c r="A9911" s="35"/>
      <c r="B9911" s="35"/>
      <c r="G9911" s="0" t="str">
        <f aca="false">IF(A9911="","",IF(AND(A9911&gt;=Debut,A9911&lt;Fin),1,0))</f>
        <v/>
      </c>
      <c r="H9911" s="0" t="str">
        <f aca="false">IF(G9911=1,INT(ROUND((A9911-Debut)*86400,0)/600),"")</f>
        <v/>
      </c>
      <c r="I9911" s="0" t="str">
        <f aca="false">IF(G9911=1,INT(ROUND((A9911-Debut)*86400,0)/3600),"")</f>
        <v/>
      </c>
      <c r="J9911" s="0" t="str">
        <f aca="false">IF(OR(A9911="",B9911=""),"",ROUND((B9911-A9911)*86400,0))</f>
        <v/>
      </c>
      <c r="K9911" s="37" t="str">
        <f aca="false">IF(G9911=1,IF(COUNTIFS($C:$C,C9911,$G:$G,1,$A:$A,"&gt;="&amp;(A9911-FenetreInterm/86400),$A:$A,"&lt;="&amp;A9911)&gt;=NbInterm,1,0),"")</f>
        <v/>
      </c>
      <c r="L9911" s="37" t="str">
        <f aca="false">IF(G9911=1,IF(B9911="",0,IF(J9911&lt;SeuilFugitive,1,0)),"")</f>
        <v/>
      </c>
      <c r="M9911" s="37" t="str">
        <f aca="false">IF(G9911=1,IF(B9911="",IF((Fin-A9911)*24&gt;SeuilFigee,1,0),IF(J9911&gt;SeuilFigee*3600,1,0)),"")</f>
        <v/>
      </c>
      <c r="N9911" s="0" t="str">
        <f aca="false">IF(G9911=1,IF(COUNTIF(H$2:H9911,H9911)=1,COUNTIF($H:$H,H9911),""),"")</f>
        <v/>
      </c>
      <c r="O9911" s="0" t="str">
        <f aca="false">IF(G9911=1,IF(COUNTIF(I$2:I9911,I9911)=1,COUNTIF($I:$I,I9911),""),"")</f>
        <v/>
      </c>
      <c r="P9911" s="38" t="str">
        <f aca="false">IF(G9911=1,IF(COUNTIFS(C$2:C9911,C9911,G$2:G9911,1)=1,COUNTIFS($C:$C,C9911,$G:$G,1)+ROW()/10000000,""),"")</f>
        <v/>
      </c>
      <c r="Q9911" s="0" t="str">
        <f aca="false">IF(K9911=1,IF(COUNTIFS(C$2:C9911,C9911,K$2:K9911,1)=1,1,0),"")</f>
        <v/>
      </c>
      <c r="R9911" s="0" t="str">
        <f aca="false">IF(M9911=1,IF(COUNTIFS(C$2:C9911,C9911,M$2:M9911,1)=1,1,0),"")</f>
        <v/>
      </c>
      <c r="S9911" s="0" t="str">
        <f aca="false">IF(L9911=1,IF(COUNTIFS(C$2:C9911,C9911,L$2:L9911,1)=1,1,0),"")</f>
        <v/>
      </c>
      <c r="T9911" s="38" t="str">
        <f aca="false">IF(N9911="","",N9911+ROW()/10000000)</f>
        <v/>
      </c>
      <c r="U9911" s="0" t="str">
        <f aca="false">IF(G9911=1,IF(B9911="",1,0),"")</f>
        <v/>
      </c>
    </row>
    <row r="9912" customFormat="false" ht="15" hidden="false" customHeight="false" outlineLevel="0" collapsed="false">
      <c r="A9912" s="35"/>
      <c r="B9912" s="35"/>
      <c r="G9912" s="0" t="str">
        <f aca="false">IF(A9912="","",IF(AND(A9912&gt;=Debut,A9912&lt;Fin),1,0))</f>
        <v/>
      </c>
      <c r="H9912" s="0" t="str">
        <f aca="false">IF(G9912=1,INT(ROUND((A9912-Debut)*86400,0)/600),"")</f>
        <v/>
      </c>
      <c r="I9912" s="0" t="str">
        <f aca="false">IF(G9912=1,INT(ROUND((A9912-Debut)*86400,0)/3600),"")</f>
        <v/>
      </c>
      <c r="J9912" s="0" t="str">
        <f aca="false">IF(OR(A9912="",B9912=""),"",ROUND((B9912-A9912)*86400,0))</f>
        <v/>
      </c>
      <c r="K9912" s="37" t="str">
        <f aca="false">IF(G9912=1,IF(COUNTIFS($C:$C,C9912,$G:$G,1,$A:$A,"&gt;="&amp;(A9912-FenetreInterm/86400),$A:$A,"&lt;="&amp;A9912)&gt;=NbInterm,1,0),"")</f>
        <v/>
      </c>
      <c r="L9912" s="37" t="str">
        <f aca="false">IF(G9912=1,IF(B9912="",0,IF(J9912&lt;SeuilFugitive,1,0)),"")</f>
        <v/>
      </c>
      <c r="M9912" s="37" t="str">
        <f aca="false">IF(G9912=1,IF(B9912="",IF((Fin-A9912)*24&gt;SeuilFigee,1,0),IF(J9912&gt;SeuilFigee*3600,1,0)),"")</f>
        <v/>
      </c>
      <c r="N9912" s="0" t="str">
        <f aca="false">IF(G9912=1,IF(COUNTIF(H$2:H9912,H9912)=1,COUNTIF($H:$H,H9912),""),"")</f>
        <v/>
      </c>
      <c r="O9912" s="0" t="str">
        <f aca="false">IF(G9912=1,IF(COUNTIF(I$2:I9912,I9912)=1,COUNTIF($I:$I,I9912),""),"")</f>
        <v/>
      </c>
      <c r="P9912" s="38" t="str">
        <f aca="false">IF(G9912=1,IF(COUNTIFS(C$2:C9912,C9912,G$2:G9912,1)=1,COUNTIFS($C:$C,C9912,$G:$G,1)+ROW()/10000000,""),"")</f>
        <v/>
      </c>
      <c r="Q9912" s="0" t="str">
        <f aca="false">IF(K9912=1,IF(COUNTIFS(C$2:C9912,C9912,K$2:K9912,1)=1,1,0),"")</f>
        <v/>
      </c>
      <c r="R9912" s="0" t="str">
        <f aca="false">IF(M9912=1,IF(COUNTIFS(C$2:C9912,C9912,M$2:M9912,1)=1,1,0),"")</f>
        <v/>
      </c>
      <c r="S9912" s="0" t="str">
        <f aca="false">IF(L9912=1,IF(COUNTIFS(C$2:C9912,C9912,L$2:L9912,1)=1,1,0),"")</f>
        <v/>
      </c>
      <c r="T9912" s="38" t="str">
        <f aca="false">IF(N9912="","",N9912+ROW()/10000000)</f>
        <v/>
      </c>
      <c r="U9912" s="0" t="str">
        <f aca="false">IF(G9912=1,IF(B9912="",1,0),"")</f>
        <v/>
      </c>
    </row>
    <row r="9913" customFormat="false" ht="15" hidden="false" customHeight="false" outlineLevel="0" collapsed="false">
      <c r="A9913" s="35"/>
      <c r="B9913" s="35"/>
      <c r="G9913" s="0" t="str">
        <f aca="false">IF(A9913="","",IF(AND(A9913&gt;=Debut,A9913&lt;Fin),1,0))</f>
        <v/>
      </c>
      <c r="H9913" s="0" t="str">
        <f aca="false">IF(G9913=1,INT(ROUND((A9913-Debut)*86400,0)/600),"")</f>
        <v/>
      </c>
      <c r="I9913" s="0" t="str">
        <f aca="false">IF(G9913=1,INT(ROUND((A9913-Debut)*86400,0)/3600),"")</f>
        <v/>
      </c>
      <c r="J9913" s="0" t="str">
        <f aca="false">IF(OR(A9913="",B9913=""),"",ROUND((B9913-A9913)*86400,0))</f>
        <v/>
      </c>
      <c r="K9913" s="37" t="str">
        <f aca="false">IF(G9913=1,IF(COUNTIFS($C:$C,C9913,$G:$G,1,$A:$A,"&gt;="&amp;(A9913-FenetreInterm/86400),$A:$A,"&lt;="&amp;A9913)&gt;=NbInterm,1,0),"")</f>
        <v/>
      </c>
      <c r="L9913" s="37" t="str">
        <f aca="false">IF(G9913=1,IF(B9913="",0,IF(J9913&lt;SeuilFugitive,1,0)),"")</f>
        <v/>
      </c>
      <c r="M9913" s="37" t="str">
        <f aca="false">IF(G9913=1,IF(B9913="",IF((Fin-A9913)*24&gt;SeuilFigee,1,0),IF(J9913&gt;SeuilFigee*3600,1,0)),"")</f>
        <v/>
      </c>
      <c r="N9913" s="0" t="str">
        <f aca="false">IF(G9913=1,IF(COUNTIF(H$2:H9913,H9913)=1,COUNTIF($H:$H,H9913),""),"")</f>
        <v/>
      </c>
      <c r="O9913" s="0" t="str">
        <f aca="false">IF(G9913=1,IF(COUNTIF(I$2:I9913,I9913)=1,COUNTIF($I:$I,I9913),""),"")</f>
        <v/>
      </c>
      <c r="P9913" s="38" t="str">
        <f aca="false">IF(G9913=1,IF(COUNTIFS(C$2:C9913,C9913,G$2:G9913,1)=1,COUNTIFS($C:$C,C9913,$G:$G,1)+ROW()/10000000,""),"")</f>
        <v/>
      </c>
      <c r="Q9913" s="0" t="str">
        <f aca="false">IF(K9913=1,IF(COUNTIFS(C$2:C9913,C9913,K$2:K9913,1)=1,1,0),"")</f>
        <v/>
      </c>
      <c r="R9913" s="0" t="str">
        <f aca="false">IF(M9913=1,IF(COUNTIFS(C$2:C9913,C9913,M$2:M9913,1)=1,1,0),"")</f>
        <v/>
      </c>
      <c r="S9913" s="0" t="str">
        <f aca="false">IF(L9913=1,IF(COUNTIFS(C$2:C9913,C9913,L$2:L9913,1)=1,1,0),"")</f>
        <v/>
      </c>
      <c r="T9913" s="38" t="str">
        <f aca="false">IF(N9913="","",N9913+ROW()/10000000)</f>
        <v/>
      </c>
      <c r="U9913" s="0" t="str">
        <f aca="false">IF(G9913=1,IF(B9913="",1,0),"")</f>
        <v/>
      </c>
    </row>
    <row r="9914" customFormat="false" ht="15" hidden="false" customHeight="false" outlineLevel="0" collapsed="false">
      <c r="A9914" s="35"/>
      <c r="B9914" s="35"/>
      <c r="G9914" s="0" t="str">
        <f aca="false">IF(A9914="","",IF(AND(A9914&gt;=Debut,A9914&lt;Fin),1,0))</f>
        <v/>
      </c>
      <c r="H9914" s="0" t="str">
        <f aca="false">IF(G9914=1,INT(ROUND((A9914-Debut)*86400,0)/600),"")</f>
        <v/>
      </c>
      <c r="I9914" s="0" t="str">
        <f aca="false">IF(G9914=1,INT(ROUND((A9914-Debut)*86400,0)/3600),"")</f>
        <v/>
      </c>
      <c r="J9914" s="0" t="str">
        <f aca="false">IF(OR(A9914="",B9914=""),"",ROUND((B9914-A9914)*86400,0))</f>
        <v/>
      </c>
      <c r="K9914" s="37" t="str">
        <f aca="false">IF(G9914=1,IF(COUNTIFS($C:$C,C9914,$G:$G,1,$A:$A,"&gt;="&amp;(A9914-FenetreInterm/86400),$A:$A,"&lt;="&amp;A9914)&gt;=NbInterm,1,0),"")</f>
        <v/>
      </c>
      <c r="L9914" s="37" t="str">
        <f aca="false">IF(G9914=1,IF(B9914="",0,IF(J9914&lt;SeuilFugitive,1,0)),"")</f>
        <v/>
      </c>
      <c r="M9914" s="37" t="str">
        <f aca="false">IF(G9914=1,IF(B9914="",IF((Fin-A9914)*24&gt;SeuilFigee,1,0),IF(J9914&gt;SeuilFigee*3600,1,0)),"")</f>
        <v/>
      </c>
      <c r="N9914" s="0" t="str">
        <f aca="false">IF(G9914=1,IF(COUNTIF(H$2:H9914,H9914)=1,COUNTIF($H:$H,H9914),""),"")</f>
        <v/>
      </c>
      <c r="O9914" s="0" t="str">
        <f aca="false">IF(G9914=1,IF(COUNTIF(I$2:I9914,I9914)=1,COUNTIF($I:$I,I9914),""),"")</f>
        <v/>
      </c>
      <c r="P9914" s="38" t="str">
        <f aca="false">IF(G9914=1,IF(COUNTIFS(C$2:C9914,C9914,G$2:G9914,1)=1,COUNTIFS($C:$C,C9914,$G:$G,1)+ROW()/10000000,""),"")</f>
        <v/>
      </c>
      <c r="Q9914" s="0" t="str">
        <f aca="false">IF(K9914=1,IF(COUNTIFS(C$2:C9914,C9914,K$2:K9914,1)=1,1,0),"")</f>
        <v/>
      </c>
      <c r="R9914" s="0" t="str">
        <f aca="false">IF(M9914=1,IF(COUNTIFS(C$2:C9914,C9914,M$2:M9914,1)=1,1,0),"")</f>
        <v/>
      </c>
      <c r="S9914" s="0" t="str">
        <f aca="false">IF(L9914=1,IF(COUNTIFS(C$2:C9914,C9914,L$2:L9914,1)=1,1,0),"")</f>
        <v/>
      </c>
      <c r="T9914" s="38" t="str">
        <f aca="false">IF(N9914="","",N9914+ROW()/10000000)</f>
        <v/>
      </c>
      <c r="U9914" s="0" t="str">
        <f aca="false">IF(G9914=1,IF(B9914="",1,0),"")</f>
        <v/>
      </c>
    </row>
    <row r="9915" customFormat="false" ht="15" hidden="false" customHeight="false" outlineLevel="0" collapsed="false">
      <c r="A9915" s="35"/>
      <c r="B9915" s="35"/>
      <c r="G9915" s="0" t="str">
        <f aca="false">IF(A9915="","",IF(AND(A9915&gt;=Debut,A9915&lt;Fin),1,0))</f>
        <v/>
      </c>
      <c r="H9915" s="0" t="str">
        <f aca="false">IF(G9915=1,INT(ROUND((A9915-Debut)*86400,0)/600),"")</f>
        <v/>
      </c>
      <c r="I9915" s="0" t="str">
        <f aca="false">IF(G9915=1,INT(ROUND((A9915-Debut)*86400,0)/3600),"")</f>
        <v/>
      </c>
      <c r="J9915" s="0" t="str">
        <f aca="false">IF(OR(A9915="",B9915=""),"",ROUND((B9915-A9915)*86400,0))</f>
        <v/>
      </c>
      <c r="K9915" s="37" t="str">
        <f aca="false">IF(G9915=1,IF(COUNTIFS($C:$C,C9915,$G:$G,1,$A:$A,"&gt;="&amp;(A9915-FenetreInterm/86400),$A:$A,"&lt;="&amp;A9915)&gt;=NbInterm,1,0),"")</f>
        <v/>
      </c>
      <c r="L9915" s="37" t="str">
        <f aca="false">IF(G9915=1,IF(B9915="",0,IF(J9915&lt;SeuilFugitive,1,0)),"")</f>
        <v/>
      </c>
      <c r="M9915" s="37" t="str">
        <f aca="false">IF(G9915=1,IF(B9915="",IF((Fin-A9915)*24&gt;SeuilFigee,1,0),IF(J9915&gt;SeuilFigee*3600,1,0)),"")</f>
        <v/>
      </c>
      <c r="N9915" s="0" t="str">
        <f aca="false">IF(G9915=1,IF(COUNTIF(H$2:H9915,H9915)=1,COUNTIF($H:$H,H9915),""),"")</f>
        <v/>
      </c>
      <c r="O9915" s="0" t="str">
        <f aca="false">IF(G9915=1,IF(COUNTIF(I$2:I9915,I9915)=1,COUNTIF($I:$I,I9915),""),"")</f>
        <v/>
      </c>
      <c r="P9915" s="38" t="str">
        <f aca="false">IF(G9915=1,IF(COUNTIFS(C$2:C9915,C9915,G$2:G9915,1)=1,COUNTIFS($C:$C,C9915,$G:$G,1)+ROW()/10000000,""),"")</f>
        <v/>
      </c>
      <c r="Q9915" s="0" t="str">
        <f aca="false">IF(K9915=1,IF(COUNTIFS(C$2:C9915,C9915,K$2:K9915,1)=1,1,0),"")</f>
        <v/>
      </c>
      <c r="R9915" s="0" t="str">
        <f aca="false">IF(M9915=1,IF(COUNTIFS(C$2:C9915,C9915,M$2:M9915,1)=1,1,0),"")</f>
        <v/>
      </c>
      <c r="S9915" s="0" t="str">
        <f aca="false">IF(L9915=1,IF(COUNTIFS(C$2:C9915,C9915,L$2:L9915,1)=1,1,0),"")</f>
        <v/>
      </c>
      <c r="T9915" s="38" t="str">
        <f aca="false">IF(N9915="","",N9915+ROW()/10000000)</f>
        <v/>
      </c>
      <c r="U9915" s="0" t="str">
        <f aca="false">IF(G9915=1,IF(B9915="",1,0),"")</f>
        <v/>
      </c>
    </row>
    <row r="9916" customFormat="false" ht="15" hidden="false" customHeight="false" outlineLevel="0" collapsed="false">
      <c r="A9916" s="35"/>
      <c r="B9916" s="35"/>
      <c r="G9916" s="0" t="str">
        <f aca="false">IF(A9916="","",IF(AND(A9916&gt;=Debut,A9916&lt;Fin),1,0))</f>
        <v/>
      </c>
      <c r="H9916" s="0" t="str">
        <f aca="false">IF(G9916=1,INT(ROUND((A9916-Debut)*86400,0)/600),"")</f>
        <v/>
      </c>
      <c r="I9916" s="0" t="str">
        <f aca="false">IF(G9916=1,INT(ROUND((A9916-Debut)*86400,0)/3600),"")</f>
        <v/>
      </c>
      <c r="J9916" s="0" t="str">
        <f aca="false">IF(OR(A9916="",B9916=""),"",ROUND((B9916-A9916)*86400,0))</f>
        <v/>
      </c>
      <c r="K9916" s="37" t="str">
        <f aca="false">IF(G9916=1,IF(COUNTIFS($C:$C,C9916,$G:$G,1,$A:$A,"&gt;="&amp;(A9916-FenetreInterm/86400),$A:$A,"&lt;="&amp;A9916)&gt;=NbInterm,1,0),"")</f>
        <v/>
      </c>
      <c r="L9916" s="37" t="str">
        <f aca="false">IF(G9916=1,IF(B9916="",0,IF(J9916&lt;SeuilFugitive,1,0)),"")</f>
        <v/>
      </c>
      <c r="M9916" s="37" t="str">
        <f aca="false">IF(G9916=1,IF(B9916="",IF((Fin-A9916)*24&gt;SeuilFigee,1,0),IF(J9916&gt;SeuilFigee*3600,1,0)),"")</f>
        <v/>
      </c>
      <c r="N9916" s="0" t="str">
        <f aca="false">IF(G9916=1,IF(COUNTIF(H$2:H9916,H9916)=1,COUNTIF($H:$H,H9916),""),"")</f>
        <v/>
      </c>
      <c r="O9916" s="0" t="str">
        <f aca="false">IF(G9916=1,IF(COUNTIF(I$2:I9916,I9916)=1,COUNTIF($I:$I,I9916),""),"")</f>
        <v/>
      </c>
      <c r="P9916" s="38" t="str">
        <f aca="false">IF(G9916=1,IF(COUNTIFS(C$2:C9916,C9916,G$2:G9916,1)=1,COUNTIFS($C:$C,C9916,$G:$G,1)+ROW()/10000000,""),"")</f>
        <v/>
      </c>
      <c r="Q9916" s="0" t="str">
        <f aca="false">IF(K9916=1,IF(COUNTIFS(C$2:C9916,C9916,K$2:K9916,1)=1,1,0),"")</f>
        <v/>
      </c>
      <c r="R9916" s="0" t="str">
        <f aca="false">IF(M9916=1,IF(COUNTIFS(C$2:C9916,C9916,M$2:M9916,1)=1,1,0),"")</f>
        <v/>
      </c>
      <c r="S9916" s="0" t="str">
        <f aca="false">IF(L9916=1,IF(COUNTIFS(C$2:C9916,C9916,L$2:L9916,1)=1,1,0),"")</f>
        <v/>
      </c>
      <c r="T9916" s="38" t="str">
        <f aca="false">IF(N9916="","",N9916+ROW()/10000000)</f>
        <v/>
      </c>
      <c r="U9916" s="0" t="str">
        <f aca="false">IF(G9916=1,IF(B9916="",1,0),"")</f>
        <v/>
      </c>
    </row>
    <row r="9917" customFormat="false" ht="15" hidden="false" customHeight="false" outlineLevel="0" collapsed="false">
      <c r="A9917" s="35"/>
      <c r="B9917" s="35"/>
      <c r="G9917" s="0" t="str">
        <f aca="false">IF(A9917="","",IF(AND(A9917&gt;=Debut,A9917&lt;Fin),1,0))</f>
        <v/>
      </c>
      <c r="H9917" s="0" t="str">
        <f aca="false">IF(G9917=1,INT(ROUND((A9917-Debut)*86400,0)/600),"")</f>
        <v/>
      </c>
      <c r="I9917" s="0" t="str">
        <f aca="false">IF(G9917=1,INT(ROUND((A9917-Debut)*86400,0)/3600),"")</f>
        <v/>
      </c>
      <c r="J9917" s="0" t="str">
        <f aca="false">IF(OR(A9917="",B9917=""),"",ROUND((B9917-A9917)*86400,0))</f>
        <v/>
      </c>
      <c r="K9917" s="37" t="str">
        <f aca="false">IF(G9917=1,IF(COUNTIFS($C:$C,C9917,$G:$G,1,$A:$A,"&gt;="&amp;(A9917-FenetreInterm/86400),$A:$A,"&lt;="&amp;A9917)&gt;=NbInterm,1,0),"")</f>
        <v/>
      </c>
      <c r="L9917" s="37" t="str">
        <f aca="false">IF(G9917=1,IF(B9917="",0,IF(J9917&lt;SeuilFugitive,1,0)),"")</f>
        <v/>
      </c>
      <c r="M9917" s="37" t="str">
        <f aca="false">IF(G9917=1,IF(B9917="",IF((Fin-A9917)*24&gt;SeuilFigee,1,0),IF(J9917&gt;SeuilFigee*3600,1,0)),"")</f>
        <v/>
      </c>
      <c r="N9917" s="0" t="str">
        <f aca="false">IF(G9917=1,IF(COUNTIF(H$2:H9917,H9917)=1,COUNTIF($H:$H,H9917),""),"")</f>
        <v/>
      </c>
      <c r="O9917" s="0" t="str">
        <f aca="false">IF(G9917=1,IF(COUNTIF(I$2:I9917,I9917)=1,COUNTIF($I:$I,I9917),""),"")</f>
        <v/>
      </c>
      <c r="P9917" s="38" t="str">
        <f aca="false">IF(G9917=1,IF(COUNTIFS(C$2:C9917,C9917,G$2:G9917,1)=1,COUNTIFS($C:$C,C9917,$G:$G,1)+ROW()/10000000,""),"")</f>
        <v/>
      </c>
      <c r="Q9917" s="0" t="str">
        <f aca="false">IF(K9917=1,IF(COUNTIFS(C$2:C9917,C9917,K$2:K9917,1)=1,1,0),"")</f>
        <v/>
      </c>
      <c r="R9917" s="0" t="str">
        <f aca="false">IF(M9917=1,IF(COUNTIFS(C$2:C9917,C9917,M$2:M9917,1)=1,1,0),"")</f>
        <v/>
      </c>
      <c r="S9917" s="0" t="str">
        <f aca="false">IF(L9917=1,IF(COUNTIFS(C$2:C9917,C9917,L$2:L9917,1)=1,1,0),"")</f>
        <v/>
      </c>
      <c r="T9917" s="38" t="str">
        <f aca="false">IF(N9917="","",N9917+ROW()/10000000)</f>
        <v/>
      </c>
      <c r="U9917" s="0" t="str">
        <f aca="false">IF(G9917=1,IF(B9917="",1,0),"")</f>
        <v/>
      </c>
    </row>
    <row r="9918" customFormat="false" ht="15" hidden="false" customHeight="false" outlineLevel="0" collapsed="false">
      <c r="A9918" s="35"/>
      <c r="B9918" s="35"/>
      <c r="G9918" s="0" t="str">
        <f aca="false">IF(A9918="","",IF(AND(A9918&gt;=Debut,A9918&lt;Fin),1,0))</f>
        <v/>
      </c>
      <c r="H9918" s="0" t="str">
        <f aca="false">IF(G9918=1,INT(ROUND((A9918-Debut)*86400,0)/600),"")</f>
        <v/>
      </c>
      <c r="I9918" s="0" t="str">
        <f aca="false">IF(G9918=1,INT(ROUND((A9918-Debut)*86400,0)/3600),"")</f>
        <v/>
      </c>
      <c r="J9918" s="0" t="str">
        <f aca="false">IF(OR(A9918="",B9918=""),"",ROUND((B9918-A9918)*86400,0))</f>
        <v/>
      </c>
      <c r="K9918" s="37" t="str">
        <f aca="false">IF(G9918=1,IF(COUNTIFS($C:$C,C9918,$G:$G,1,$A:$A,"&gt;="&amp;(A9918-FenetreInterm/86400),$A:$A,"&lt;="&amp;A9918)&gt;=NbInterm,1,0),"")</f>
        <v/>
      </c>
      <c r="L9918" s="37" t="str">
        <f aca="false">IF(G9918=1,IF(B9918="",0,IF(J9918&lt;SeuilFugitive,1,0)),"")</f>
        <v/>
      </c>
      <c r="M9918" s="37" t="str">
        <f aca="false">IF(G9918=1,IF(B9918="",IF((Fin-A9918)*24&gt;SeuilFigee,1,0),IF(J9918&gt;SeuilFigee*3600,1,0)),"")</f>
        <v/>
      </c>
      <c r="N9918" s="0" t="str">
        <f aca="false">IF(G9918=1,IF(COUNTIF(H$2:H9918,H9918)=1,COUNTIF($H:$H,H9918),""),"")</f>
        <v/>
      </c>
      <c r="O9918" s="0" t="str">
        <f aca="false">IF(G9918=1,IF(COUNTIF(I$2:I9918,I9918)=1,COUNTIF($I:$I,I9918),""),"")</f>
        <v/>
      </c>
      <c r="P9918" s="38" t="str">
        <f aca="false">IF(G9918=1,IF(COUNTIFS(C$2:C9918,C9918,G$2:G9918,1)=1,COUNTIFS($C:$C,C9918,$G:$G,1)+ROW()/10000000,""),"")</f>
        <v/>
      </c>
      <c r="Q9918" s="0" t="str">
        <f aca="false">IF(K9918=1,IF(COUNTIFS(C$2:C9918,C9918,K$2:K9918,1)=1,1,0),"")</f>
        <v/>
      </c>
      <c r="R9918" s="0" t="str">
        <f aca="false">IF(M9918=1,IF(COUNTIFS(C$2:C9918,C9918,M$2:M9918,1)=1,1,0),"")</f>
        <v/>
      </c>
      <c r="S9918" s="0" t="str">
        <f aca="false">IF(L9918=1,IF(COUNTIFS(C$2:C9918,C9918,L$2:L9918,1)=1,1,0),"")</f>
        <v/>
      </c>
      <c r="T9918" s="38" t="str">
        <f aca="false">IF(N9918="","",N9918+ROW()/10000000)</f>
        <v/>
      </c>
      <c r="U9918" s="0" t="str">
        <f aca="false">IF(G9918=1,IF(B9918="",1,0),"")</f>
        <v/>
      </c>
    </row>
    <row r="9919" customFormat="false" ht="15" hidden="false" customHeight="false" outlineLevel="0" collapsed="false">
      <c r="A9919" s="35"/>
      <c r="B9919" s="35"/>
      <c r="G9919" s="0" t="str">
        <f aca="false">IF(A9919="","",IF(AND(A9919&gt;=Debut,A9919&lt;Fin),1,0))</f>
        <v/>
      </c>
      <c r="H9919" s="0" t="str">
        <f aca="false">IF(G9919=1,INT(ROUND((A9919-Debut)*86400,0)/600),"")</f>
        <v/>
      </c>
      <c r="I9919" s="0" t="str">
        <f aca="false">IF(G9919=1,INT(ROUND((A9919-Debut)*86400,0)/3600),"")</f>
        <v/>
      </c>
      <c r="J9919" s="0" t="str">
        <f aca="false">IF(OR(A9919="",B9919=""),"",ROUND((B9919-A9919)*86400,0))</f>
        <v/>
      </c>
      <c r="K9919" s="37" t="str">
        <f aca="false">IF(G9919=1,IF(COUNTIFS($C:$C,C9919,$G:$G,1,$A:$A,"&gt;="&amp;(A9919-FenetreInterm/86400),$A:$A,"&lt;="&amp;A9919)&gt;=NbInterm,1,0),"")</f>
        <v/>
      </c>
      <c r="L9919" s="37" t="str">
        <f aca="false">IF(G9919=1,IF(B9919="",0,IF(J9919&lt;SeuilFugitive,1,0)),"")</f>
        <v/>
      </c>
      <c r="M9919" s="37" t="str">
        <f aca="false">IF(G9919=1,IF(B9919="",IF((Fin-A9919)*24&gt;SeuilFigee,1,0),IF(J9919&gt;SeuilFigee*3600,1,0)),"")</f>
        <v/>
      </c>
      <c r="N9919" s="0" t="str">
        <f aca="false">IF(G9919=1,IF(COUNTIF(H$2:H9919,H9919)=1,COUNTIF($H:$H,H9919),""),"")</f>
        <v/>
      </c>
      <c r="O9919" s="0" t="str">
        <f aca="false">IF(G9919=1,IF(COUNTIF(I$2:I9919,I9919)=1,COUNTIF($I:$I,I9919),""),"")</f>
        <v/>
      </c>
      <c r="P9919" s="38" t="str">
        <f aca="false">IF(G9919=1,IF(COUNTIFS(C$2:C9919,C9919,G$2:G9919,1)=1,COUNTIFS($C:$C,C9919,$G:$G,1)+ROW()/10000000,""),"")</f>
        <v/>
      </c>
      <c r="Q9919" s="0" t="str">
        <f aca="false">IF(K9919=1,IF(COUNTIFS(C$2:C9919,C9919,K$2:K9919,1)=1,1,0),"")</f>
        <v/>
      </c>
      <c r="R9919" s="0" t="str">
        <f aca="false">IF(M9919=1,IF(COUNTIFS(C$2:C9919,C9919,M$2:M9919,1)=1,1,0),"")</f>
        <v/>
      </c>
      <c r="S9919" s="0" t="str">
        <f aca="false">IF(L9919=1,IF(COUNTIFS(C$2:C9919,C9919,L$2:L9919,1)=1,1,0),"")</f>
        <v/>
      </c>
      <c r="T9919" s="38" t="str">
        <f aca="false">IF(N9919="","",N9919+ROW()/10000000)</f>
        <v/>
      </c>
      <c r="U9919" s="0" t="str">
        <f aca="false">IF(G9919=1,IF(B9919="",1,0),"")</f>
        <v/>
      </c>
    </row>
    <row r="9920" customFormat="false" ht="15" hidden="false" customHeight="false" outlineLevel="0" collapsed="false">
      <c r="A9920" s="35"/>
      <c r="B9920" s="35"/>
      <c r="G9920" s="0" t="str">
        <f aca="false">IF(A9920="","",IF(AND(A9920&gt;=Debut,A9920&lt;Fin),1,0))</f>
        <v/>
      </c>
      <c r="H9920" s="0" t="str">
        <f aca="false">IF(G9920=1,INT(ROUND((A9920-Debut)*86400,0)/600),"")</f>
        <v/>
      </c>
      <c r="I9920" s="0" t="str">
        <f aca="false">IF(G9920=1,INT(ROUND((A9920-Debut)*86400,0)/3600),"")</f>
        <v/>
      </c>
      <c r="J9920" s="0" t="str">
        <f aca="false">IF(OR(A9920="",B9920=""),"",ROUND((B9920-A9920)*86400,0))</f>
        <v/>
      </c>
      <c r="K9920" s="37" t="str">
        <f aca="false">IF(G9920=1,IF(COUNTIFS($C:$C,C9920,$G:$G,1,$A:$A,"&gt;="&amp;(A9920-FenetreInterm/86400),$A:$A,"&lt;="&amp;A9920)&gt;=NbInterm,1,0),"")</f>
        <v/>
      </c>
      <c r="L9920" s="37" t="str">
        <f aca="false">IF(G9920=1,IF(B9920="",0,IF(J9920&lt;SeuilFugitive,1,0)),"")</f>
        <v/>
      </c>
      <c r="M9920" s="37" t="str">
        <f aca="false">IF(G9920=1,IF(B9920="",IF((Fin-A9920)*24&gt;SeuilFigee,1,0),IF(J9920&gt;SeuilFigee*3600,1,0)),"")</f>
        <v/>
      </c>
      <c r="N9920" s="0" t="str">
        <f aca="false">IF(G9920=1,IF(COUNTIF(H$2:H9920,H9920)=1,COUNTIF($H:$H,H9920),""),"")</f>
        <v/>
      </c>
      <c r="O9920" s="0" t="str">
        <f aca="false">IF(G9920=1,IF(COUNTIF(I$2:I9920,I9920)=1,COUNTIF($I:$I,I9920),""),"")</f>
        <v/>
      </c>
      <c r="P9920" s="38" t="str">
        <f aca="false">IF(G9920=1,IF(COUNTIFS(C$2:C9920,C9920,G$2:G9920,1)=1,COUNTIFS($C:$C,C9920,$G:$G,1)+ROW()/10000000,""),"")</f>
        <v/>
      </c>
      <c r="Q9920" s="0" t="str">
        <f aca="false">IF(K9920=1,IF(COUNTIFS(C$2:C9920,C9920,K$2:K9920,1)=1,1,0),"")</f>
        <v/>
      </c>
      <c r="R9920" s="0" t="str">
        <f aca="false">IF(M9920=1,IF(COUNTIFS(C$2:C9920,C9920,M$2:M9920,1)=1,1,0),"")</f>
        <v/>
      </c>
      <c r="S9920" s="0" t="str">
        <f aca="false">IF(L9920=1,IF(COUNTIFS(C$2:C9920,C9920,L$2:L9920,1)=1,1,0),"")</f>
        <v/>
      </c>
      <c r="T9920" s="38" t="str">
        <f aca="false">IF(N9920="","",N9920+ROW()/10000000)</f>
        <v/>
      </c>
      <c r="U9920" s="0" t="str">
        <f aca="false">IF(G9920=1,IF(B9920="",1,0),"")</f>
        <v/>
      </c>
    </row>
    <row r="9921" customFormat="false" ht="15" hidden="false" customHeight="false" outlineLevel="0" collapsed="false">
      <c r="A9921" s="35"/>
      <c r="B9921" s="35"/>
      <c r="G9921" s="0" t="str">
        <f aca="false">IF(A9921="","",IF(AND(A9921&gt;=Debut,A9921&lt;Fin),1,0))</f>
        <v/>
      </c>
      <c r="H9921" s="0" t="str">
        <f aca="false">IF(G9921=1,INT(ROUND((A9921-Debut)*86400,0)/600),"")</f>
        <v/>
      </c>
      <c r="I9921" s="0" t="str">
        <f aca="false">IF(G9921=1,INT(ROUND((A9921-Debut)*86400,0)/3600),"")</f>
        <v/>
      </c>
      <c r="J9921" s="0" t="str">
        <f aca="false">IF(OR(A9921="",B9921=""),"",ROUND((B9921-A9921)*86400,0))</f>
        <v/>
      </c>
      <c r="K9921" s="37" t="str">
        <f aca="false">IF(G9921=1,IF(COUNTIFS($C:$C,C9921,$G:$G,1,$A:$A,"&gt;="&amp;(A9921-FenetreInterm/86400),$A:$A,"&lt;="&amp;A9921)&gt;=NbInterm,1,0),"")</f>
        <v/>
      </c>
      <c r="L9921" s="37" t="str">
        <f aca="false">IF(G9921=1,IF(B9921="",0,IF(J9921&lt;SeuilFugitive,1,0)),"")</f>
        <v/>
      </c>
      <c r="M9921" s="37" t="str">
        <f aca="false">IF(G9921=1,IF(B9921="",IF((Fin-A9921)*24&gt;SeuilFigee,1,0),IF(J9921&gt;SeuilFigee*3600,1,0)),"")</f>
        <v/>
      </c>
      <c r="N9921" s="0" t="str">
        <f aca="false">IF(G9921=1,IF(COUNTIF(H$2:H9921,H9921)=1,COUNTIF($H:$H,H9921),""),"")</f>
        <v/>
      </c>
      <c r="O9921" s="0" t="str">
        <f aca="false">IF(G9921=1,IF(COUNTIF(I$2:I9921,I9921)=1,COUNTIF($I:$I,I9921),""),"")</f>
        <v/>
      </c>
      <c r="P9921" s="38" t="str">
        <f aca="false">IF(G9921=1,IF(COUNTIFS(C$2:C9921,C9921,G$2:G9921,1)=1,COUNTIFS($C:$C,C9921,$G:$G,1)+ROW()/10000000,""),"")</f>
        <v/>
      </c>
      <c r="Q9921" s="0" t="str">
        <f aca="false">IF(K9921=1,IF(COUNTIFS(C$2:C9921,C9921,K$2:K9921,1)=1,1,0),"")</f>
        <v/>
      </c>
      <c r="R9921" s="0" t="str">
        <f aca="false">IF(M9921=1,IF(COUNTIFS(C$2:C9921,C9921,M$2:M9921,1)=1,1,0),"")</f>
        <v/>
      </c>
      <c r="S9921" s="0" t="str">
        <f aca="false">IF(L9921=1,IF(COUNTIFS(C$2:C9921,C9921,L$2:L9921,1)=1,1,0),"")</f>
        <v/>
      </c>
      <c r="T9921" s="38" t="str">
        <f aca="false">IF(N9921="","",N9921+ROW()/10000000)</f>
        <v/>
      </c>
      <c r="U9921" s="0" t="str">
        <f aca="false">IF(G9921=1,IF(B9921="",1,0),"")</f>
        <v/>
      </c>
    </row>
    <row r="9922" customFormat="false" ht="15" hidden="false" customHeight="false" outlineLevel="0" collapsed="false">
      <c r="A9922" s="35"/>
      <c r="B9922" s="35"/>
      <c r="G9922" s="0" t="str">
        <f aca="false">IF(A9922="","",IF(AND(A9922&gt;=Debut,A9922&lt;Fin),1,0))</f>
        <v/>
      </c>
      <c r="H9922" s="0" t="str">
        <f aca="false">IF(G9922=1,INT(ROUND((A9922-Debut)*86400,0)/600),"")</f>
        <v/>
      </c>
      <c r="I9922" s="0" t="str">
        <f aca="false">IF(G9922=1,INT(ROUND((A9922-Debut)*86400,0)/3600),"")</f>
        <v/>
      </c>
      <c r="J9922" s="0" t="str">
        <f aca="false">IF(OR(A9922="",B9922=""),"",ROUND((B9922-A9922)*86400,0))</f>
        <v/>
      </c>
      <c r="K9922" s="37" t="str">
        <f aca="false">IF(G9922=1,IF(COUNTIFS($C:$C,C9922,$G:$G,1,$A:$A,"&gt;="&amp;(A9922-FenetreInterm/86400),$A:$A,"&lt;="&amp;A9922)&gt;=NbInterm,1,0),"")</f>
        <v/>
      </c>
      <c r="L9922" s="37" t="str">
        <f aca="false">IF(G9922=1,IF(B9922="",0,IF(J9922&lt;SeuilFugitive,1,0)),"")</f>
        <v/>
      </c>
      <c r="M9922" s="37" t="str">
        <f aca="false">IF(G9922=1,IF(B9922="",IF((Fin-A9922)*24&gt;SeuilFigee,1,0),IF(J9922&gt;SeuilFigee*3600,1,0)),"")</f>
        <v/>
      </c>
      <c r="N9922" s="0" t="str">
        <f aca="false">IF(G9922=1,IF(COUNTIF(H$2:H9922,H9922)=1,COUNTIF($H:$H,H9922),""),"")</f>
        <v/>
      </c>
      <c r="O9922" s="0" t="str">
        <f aca="false">IF(G9922=1,IF(COUNTIF(I$2:I9922,I9922)=1,COUNTIF($I:$I,I9922),""),"")</f>
        <v/>
      </c>
      <c r="P9922" s="38" t="str">
        <f aca="false">IF(G9922=1,IF(COUNTIFS(C$2:C9922,C9922,G$2:G9922,1)=1,COUNTIFS($C:$C,C9922,$G:$G,1)+ROW()/10000000,""),"")</f>
        <v/>
      </c>
      <c r="Q9922" s="0" t="str">
        <f aca="false">IF(K9922=1,IF(COUNTIFS(C$2:C9922,C9922,K$2:K9922,1)=1,1,0),"")</f>
        <v/>
      </c>
      <c r="R9922" s="0" t="str">
        <f aca="false">IF(M9922=1,IF(COUNTIFS(C$2:C9922,C9922,M$2:M9922,1)=1,1,0),"")</f>
        <v/>
      </c>
      <c r="S9922" s="0" t="str">
        <f aca="false">IF(L9922=1,IF(COUNTIFS(C$2:C9922,C9922,L$2:L9922,1)=1,1,0),"")</f>
        <v/>
      </c>
      <c r="T9922" s="38" t="str">
        <f aca="false">IF(N9922="","",N9922+ROW()/10000000)</f>
        <v/>
      </c>
      <c r="U9922" s="0" t="str">
        <f aca="false">IF(G9922=1,IF(B9922="",1,0),"")</f>
        <v/>
      </c>
    </row>
    <row r="9923" customFormat="false" ht="15" hidden="false" customHeight="false" outlineLevel="0" collapsed="false">
      <c r="A9923" s="35"/>
      <c r="B9923" s="35"/>
      <c r="G9923" s="0" t="str">
        <f aca="false">IF(A9923="","",IF(AND(A9923&gt;=Debut,A9923&lt;Fin),1,0))</f>
        <v/>
      </c>
      <c r="H9923" s="0" t="str">
        <f aca="false">IF(G9923=1,INT(ROUND((A9923-Debut)*86400,0)/600),"")</f>
        <v/>
      </c>
      <c r="I9923" s="0" t="str">
        <f aca="false">IF(G9923=1,INT(ROUND((A9923-Debut)*86400,0)/3600),"")</f>
        <v/>
      </c>
      <c r="J9923" s="0" t="str">
        <f aca="false">IF(OR(A9923="",B9923=""),"",ROUND((B9923-A9923)*86400,0))</f>
        <v/>
      </c>
      <c r="K9923" s="37" t="str">
        <f aca="false">IF(G9923=1,IF(COUNTIFS($C:$C,C9923,$G:$G,1,$A:$A,"&gt;="&amp;(A9923-FenetreInterm/86400),$A:$A,"&lt;="&amp;A9923)&gt;=NbInterm,1,0),"")</f>
        <v/>
      </c>
      <c r="L9923" s="37" t="str">
        <f aca="false">IF(G9923=1,IF(B9923="",0,IF(J9923&lt;SeuilFugitive,1,0)),"")</f>
        <v/>
      </c>
      <c r="M9923" s="37" t="str">
        <f aca="false">IF(G9923=1,IF(B9923="",IF((Fin-A9923)*24&gt;SeuilFigee,1,0),IF(J9923&gt;SeuilFigee*3600,1,0)),"")</f>
        <v/>
      </c>
      <c r="N9923" s="0" t="str">
        <f aca="false">IF(G9923=1,IF(COUNTIF(H$2:H9923,H9923)=1,COUNTIF($H:$H,H9923),""),"")</f>
        <v/>
      </c>
      <c r="O9923" s="0" t="str">
        <f aca="false">IF(G9923=1,IF(COUNTIF(I$2:I9923,I9923)=1,COUNTIF($I:$I,I9923),""),"")</f>
        <v/>
      </c>
      <c r="P9923" s="38" t="str">
        <f aca="false">IF(G9923=1,IF(COUNTIFS(C$2:C9923,C9923,G$2:G9923,1)=1,COUNTIFS($C:$C,C9923,$G:$G,1)+ROW()/10000000,""),"")</f>
        <v/>
      </c>
      <c r="Q9923" s="0" t="str">
        <f aca="false">IF(K9923=1,IF(COUNTIFS(C$2:C9923,C9923,K$2:K9923,1)=1,1,0),"")</f>
        <v/>
      </c>
      <c r="R9923" s="0" t="str">
        <f aca="false">IF(M9923=1,IF(COUNTIFS(C$2:C9923,C9923,M$2:M9923,1)=1,1,0),"")</f>
        <v/>
      </c>
      <c r="S9923" s="0" t="str">
        <f aca="false">IF(L9923=1,IF(COUNTIFS(C$2:C9923,C9923,L$2:L9923,1)=1,1,0),"")</f>
        <v/>
      </c>
      <c r="T9923" s="38" t="str">
        <f aca="false">IF(N9923="","",N9923+ROW()/10000000)</f>
        <v/>
      </c>
      <c r="U9923" s="0" t="str">
        <f aca="false">IF(G9923=1,IF(B9923="",1,0),"")</f>
        <v/>
      </c>
    </row>
    <row r="9924" customFormat="false" ht="15" hidden="false" customHeight="false" outlineLevel="0" collapsed="false">
      <c r="A9924" s="35"/>
      <c r="B9924" s="35"/>
      <c r="G9924" s="0" t="str">
        <f aca="false">IF(A9924="","",IF(AND(A9924&gt;=Debut,A9924&lt;Fin),1,0))</f>
        <v/>
      </c>
      <c r="H9924" s="0" t="str">
        <f aca="false">IF(G9924=1,INT(ROUND((A9924-Debut)*86400,0)/600),"")</f>
        <v/>
      </c>
      <c r="I9924" s="0" t="str">
        <f aca="false">IF(G9924=1,INT(ROUND((A9924-Debut)*86400,0)/3600),"")</f>
        <v/>
      </c>
      <c r="J9924" s="0" t="str">
        <f aca="false">IF(OR(A9924="",B9924=""),"",ROUND((B9924-A9924)*86400,0))</f>
        <v/>
      </c>
      <c r="K9924" s="37" t="str">
        <f aca="false">IF(G9924=1,IF(COUNTIFS($C:$C,C9924,$G:$G,1,$A:$A,"&gt;="&amp;(A9924-FenetreInterm/86400),$A:$A,"&lt;="&amp;A9924)&gt;=NbInterm,1,0),"")</f>
        <v/>
      </c>
      <c r="L9924" s="37" t="str">
        <f aca="false">IF(G9924=1,IF(B9924="",0,IF(J9924&lt;SeuilFugitive,1,0)),"")</f>
        <v/>
      </c>
      <c r="M9924" s="37" t="str">
        <f aca="false">IF(G9924=1,IF(B9924="",IF((Fin-A9924)*24&gt;SeuilFigee,1,0),IF(J9924&gt;SeuilFigee*3600,1,0)),"")</f>
        <v/>
      </c>
      <c r="N9924" s="0" t="str">
        <f aca="false">IF(G9924=1,IF(COUNTIF(H$2:H9924,H9924)=1,COUNTIF($H:$H,H9924),""),"")</f>
        <v/>
      </c>
      <c r="O9924" s="0" t="str">
        <f aca="false">IF(G9924=1,IF(COUNTIF(I$2:I9924,I9924)=1,COUNTIF($I:$I,I9924),""),"")</f>
        <v/>
      </c>
      <c r="P9924" s="38" t="str">
        <f aca="false">IF(G9924=1,IF(COUNTIFS(C$2:C9924,C9924,G$2:G9924,1)=1,COUNTIFS($C:$C,C9924,$G:$G,1)+ROW()/10000000,""),"")</f>
        <v/>
      </c>
      <c r="Q9924" s="0" t="str">
        <f aca="false">IF(K9924=1,IF(COUNTIFS(C$2:C9924,C9924,K$2:K9924,1)=1,1,0),"")</f>
        <v/>
      </c>
      <c r="R9924" s="0" t="str">
        <f aca="false">IF(M9924=1,IF(COUNTIFS(C$2:C9924,C9924,M$2:M9924,1)=1,1,0),"")</f>
        <v/>
      </c>
      <c r="S9924" s="0" t="str">
        <f aca="false">IF(L9924=1,IF(COUNTIFS(C$2:C9924,C9924,L$2:L9924,1)=1,1,0),"")</f>
        <v/>
      </c>
      <c r="T9924" s="38" t="str">
        <f aca="false">IF(N9924="","",N9924+ROW()/10000000)</f>
        <v/>
      </c>
      <c r="U9924" s="0" t="str">
        <f aca="false">IF(G9924=1,IF(B9924="",1,0),"")</f>
        <v/>
      </c>
    </row>
    <row r="9925" customFormat="false" ht="15" hidden="false" customHeight="false" outlineLevel="0" collapsed="false">
      <c r="A9925" s="35"/>
      <c r="B9925" s="35"/>
      <c r="G9925" s="0" t="str">
        <f aca="false">IF(A9925="","",IF(AND(A9925&gt;=Debut,A9925&lt;Fin),1,0))</f>
        <v/>
      </c>
      <c r="H9925" s="0" t="str">
        <f aca="false">IF(G9925=1,INT(ROUND((A9925-Debut)*86400,0)/600),"")</f>
        <v/>
      </c>
      <c r="I9925" s="0" t="str">
        <f aca="false">IF(G9925=1,INT(ROUND((A9925-Debut)*86400,0)/3600),"")</f>
        <v/>
      </c>
      <c r="J9925" s="0" t="str">
        <f aca="false">IF(OR(A9925="",B9925=""),"",ROUND((B9925-A9925)*86400,0))</f>
        <v/>
      </c>
      <c r="K9925" s="37" t="str">
        <f aca="false">IF(G9925=1,IF(COUNTIFS($C:$C,C9925,$G:$G,1,$A:$A,"&gt;="&amp;(A9925-FenetreInterm/86400),$A:$A,"&lt;="&amp;A9925)&gt;=NbInterm,1,0),"")</f>
        <v/>
      </c>
      <c r="L9925" s="37" t="str">
        <f aca="false">IF(G9925=1,IF(B9925="",0,IF(J9925&lt;SeuilFugitive,1,0)),"")</f>
        <v/>
      </c>
      <c r="M9925" s="37" t="str">
        <f aca="false">IF(G9925=1,IF(B9925="",IF((Fin-A9925)*24&gt;SeuilFigee,1,0),IF(J9925&gt;SeuilFigee*3600,1,0)),"")</f>
        <v/>
      </c>
      <c r="N9925" s="0" t="str">
        <f aca="false">IF(G9925=1,IF(COUNTIF(H$2:H9925,H9925)=1,COUNTIF($H:$H,H9925),""),"")</f>
        <v/>
      </c>
      <c r="O9925" s="0" t="str">
        <f aca="false">IF(G9925=1,IF(COUNTIF(I$2:I9925,I9925)=1,COUNTIF($I:$I,I9925),""),"")</f>
        <v/>
      </c>
      <c r="P9925" s="38" t="str">
        <f aca="false">IF(G9925=1,IF(COUNTIFS(C$2:C9925,C9925,G$2:G9925,1)=1,COUNTIFS($C:$C,C9925,$G:$G,1)+ROW()/10000000,""),"")</f>
        <v/>
      </c>
      <c r="Q9925" s="0" t="str">
        <f aca="false">IF(K9925=1,IF(COUNTIFS(C$2:C9925,C9925,K$2:K9925,1)=1,1,0),"")</f>
        <v/>
      </c>
      <c r="R9925" s="0" t="str">
        <f aca="false">IF(M9925=1,IF(COUNTIFS(C$2:C9925,C9925,M$2:M9925,1)=1,1,0),"")</f>
        <v/>
      </c>
      <c r="S9925" s="0" t="str">
        <f aca="false">IF(L9925=1,IF(COUNTIFS(C$2:C9925,C9925,L$2:L9925,1)=1,1,0),"")</f>
        <v/>
      </c>
      <c r="T9925" s="38" t="str">
        <f aca="false">IF(N9925="","",N9925+ROW()/10000000)</f>
        <v/>
      </c>
      <c r="U9925" s="0" t="str">
        <f aca="false">IF(G9925=1,IF(B9925="",1,0),"")</f>
        <v/>
      </c>
    </row>
    <row r="9926" customFormat="false" ht="15" hidden="false" customHeight="false" outlineLevel="0" collapsed="false">
      <c r="A9926" s="35"/>
      <c r="B9926" s="35"/>
      <c r="G9926" s="0" t="str">
        <f aca="false">IF(A9926="","",IF(AND(A9926&gt;=Debut,A9926&lt;Fin),1,0))</f>
        <v/>
      </c>
      <c r="H9926" s="0" t="str">
        <f aca="false">IF(G9926=1,INT(ROUND((A9926-Debut)*86400,0)/600),"")</f>
        <v/>
      </c>
      <c r="I9926" s="0" t="str">
        <f aca="false">IF(G9926=1,INT(ROUND((A9926-Debut)*86400,0)/3600),"")</f>
        <v/>
      </c>
      <c r="J9926" s="0" t="str">
        <f aca="false">IF(OR(A9926="",B9926=""),"",ROUND((B9926-A9926)*86400,0))</f>
        <v/>
      </c>
      <c r="K9926" s="37" t="str">
        <f aca="false">IF(G9926=1,IF(COUNTIFS($C:$C,C9926,$G:$G,1,$A:$A,"&gt;="&amp;(A9926-FenetreInterm/86400),$A:$A,"&lt;="&amp;A9926)&gt;=NbInterm,1,0),"")</f>
        <v/>
      </c>
      <c r="L9926" s="37" t="str">
        <f aca="false">IF(G9926=1,IF(B9926="",0,IF(J9926&lt;SeuilFugitive,1,0)),"")</f>
        <v/>
      </c>
      <c r="M9926" s="37" t="str">
        <f aca="false">IF(G9926=1,IF(B9926="",IF((Fin-A9926)*24&gt;SeuilFigee,1,0),IF(J9926&gt;SeuilFigee*3600,1,0)),"")</f>
        <v/>
      </c>
      <c r="N9926" s="0" t="str">
        <f aca="false">IF(G9926=1,IF(COUNTIF(H$2:H9926,H9926)=1,COUNTIF($H:$H,H9926),""),"")</f>
        <v/>
      </c>
      <c r="O9926" s="0" t="str">
        <f aca="false">IF(G9926=1,IF(COUNTIF(I$2:I9926,I9926)=1,COUNTIF($I:$I,I9926),""),"")</f>
        <v/>
      </c>
      <c r="P9926" s="38" t="str">
        <f aca="false">IF(G9926=1,IF(COUNTIFS(C$2:C9926,C9926,G$2:G9926,1)=1,COUNTIFS($C:$C,C9926,$G:$G,1)+ROW()/10000000,""),"")</f>
        <v/>
      </c>
      <c r="Q9926" s="0" t="str">
        <f aca="false">IF(K9926=1,IF(COUNTIFS(C$2:C9926,C9926,K$2:K9926,1)=1,1,0),"")</f>
        <v/>
      </c>
      <c r="R9926" s="0" t="str">
        <f aca="false">IF(M9926=1,IF(COUNTIFS(C$2:C9926,C9926,M$2:M9926,1)=1,1,0),"")</f>
        <v/>
      </c>
      <c r="S9926" s="0" t="str">
        <f aca="false">IF(L9926=1,IF(COUNTIFS(C$2:C9926,C9926,L$2:L9926,1)=1,1,0),"")</f>
        <v/>
      </c>
      <c r="T9926" s="38" t="str">
        <f aca="false">IF(N9926="","",N9926+ROW()/10000000)</f>
        <v/>
      </c>
      <c r="U9926" s="0" t="str">
        <f aca="false">IF(G9926=1,IF(B9926="",1,0),"")</f>
        <v/>
      </c>
    </row>
    <row r="9927" customFormat="false" ht="15" hidden="false" customHeight="false" outlineLevel="0" collapsed="false">
      <c r="A9927" s="35"/>
      <c r="B9927" s="35"/>
      <c r="G9927" s="0" t="str">
        <f aca="false">IF(A9927="","",IF(AND(A9927&gt;=Debut,A9927&lt;Fin),1,0))</f>
        <v/>
      </c>
      <c r="H9927" s="0" t="str">
        <f aca="false">IF(G9927=1,INT(ROUND((A9927-Debut)*86400,0)/600),"")</f>
        <v/>
      </c>
      <c r="I9927" s="0" t="str">
        <f aca="false">IF(G9927=1,INT(ROUND((A9927-Debut)*86400,0)/3600),"")</f>
        <v/>
      </c>
      <c r="J9927" s="0" t="str">
        <f aca="false">IF(OR(A9927="",B9927=""),"",ROUND((B9927-A9927)*86400,0))</f>
        <v/>
      </c>
      <c r="K9927" s="37" t="str">
        <f aca="false">IF(G9927=1,IF(COUNTIFS($C:$C,C9927,$G:$G,1,$A:$A,"&gt;="&amp;(A9927-FenetreInterm/86400),$A:$A,"&lt;="&amp;A9927)&gt;=NbInterm,1,0),"")</f>
        <v/>
      </c>
      <c r="L9927" s="37" t="str">
        <f aca="false">IF(G9927=1,IF(B9927="",0,IF(J9927&lt;SeuilFugitive,1,0)),"")</f>
        <v/>
      </c>
      <c r="M9927" s="37" t="str">
        <f aca="false">IF(G9927=1,IF(B9927="",IF((Fin-A9927)*24&gt;SeuilFigee,1,0),IF(J9927&gt;SeuilFigee*3600,1,0)),"")</f>
        <v/>
      </c>
      <c r="N9927" s="0" t="str">
        <f aca="false">IF(G9927=1,IF(COUNTIF(H$2:H9927,H9927)=1,COUNTIF($H:$H,H9927),""),"")</f>
        <v/>
      </c>
      <c r="O9927" s="0" t="str">
        <f aca="false">IF(G9927=1,IF(COUNTIF(I$2:I9927,I9927)=1,COUNTIF($I:$I,I9927),""),"")</f>
        <v/>
      </c>
      <c r="P9927" s="38" t="str">
        <f aca="false">IF(G9927=1,IF(COUNTIFS(C$2:C9927,C9927,G$2:G9927,1)=1,COUNTIFS($C:$C,C9927,$G:$G,1)+ROW()/10000000,""),"")</f>
        <v/>
      </c>
      <c r="Q9927" s="0" t="str">
        <f aca="false">IF(K9927=1,IF(COUNTIFS(C$2:C9927,C9927,K$2:K9927,1)=1,1,0),"")</f>
        <v/>
      </c>
      <c r="R9927" s="0" t="str">
        <f aca="false">IF(M9927=1,IF(COUNTIFS(C$2:C9927,C9927,M$2:M9927,1)=1,1,0),"")</f>
        <v/>
      </c>
      <c r="S9927" s="0" t="str">
        <f aca="false">IF(L9927=1,IF(COUNTIFS(C$2:C9927,C9927,L$2:L9927,1)=1,1,0),"")</f>
        <v/>
      </c>
      <c r="T9927" s="38" t="str">
        <f aca="false">IF(N9927="","",N9927+ROW()/10000000)</f>
        <v/>
      </c>
      <c r="U9927" s="0" t="str">
        <f aca="false">IF(G9927=1,IF(B9927="",1,0),"")</f>
        <v/>
      </c>
    </row>
    <row r="9928" customFormat="false" ht="15" hidden="false" customHeight="false" outlineLevel="0" collapsed="false">
      <c r="A9928" s="35"/>
      <c r="B9928" s="35"/>
      <c r="G9928" s="0" t="str">
        <f aca="false">IF(A9928="","",IF(AND(A9928&gt;=Debut,A9928&lt;Fin),1,0))</f>
        <v/>
      </c>
      <c r="H9928" s="0" t="str">
        <f aca="false">IF(G9928=1,INT(ROUND((A9928-Debut)*86400,0)/600),"")</f>
        <v/>
      </c>
      <c r="I9928" s="0" t="str">
        <f aca="false">IF(G9928=1,INT(ROUND((A9928-Debut)*86400,0)/3600),"")</f>
        <v/>
      </c>
      <c r="J9928" s="0" t="str">
        <f aca="false">IF(OR(A9928="",B9928=""),"",ROUND((B9928-A9928)*86400,0))</f>
        <v/>
      </c>
      <c r="K9928" s="37" t="str">
        <f aca="false">IF(G9928=1,IF(COUNTIFS($C:$C,C9928,$G:$G,1,$A:$A,"&gt;="&amp;(A9928-FenetreInterm/86400),$A:$A,"&lt;="&amp;A9928)&gt;=NbInterm,1,0),"")</f>
        <v/>
      </c>
      <c r="L9928" s="37" t="str">
        <f aca="false">IF(G9928=1,IF(B9928="",0,IF(J9928&lt;SeuilFugitive,1,0)),"")</f>
        <v/>
      </c>
      <c r="M9928" s="37" t="str">
        <f aca="false">IF(G9928=1,IF(B9928="",IF((Fin-A9928)*24&gt;SeuilFigee,1,0),IF(J9928&gt;SeuilFigee*3600,1,0)),"")</f>
        <v/>
      </c>
      <c r="N9928" s="0" t="str">
        <f aca="false">IF(G9928=1,IF(COUNTIF(H$2:H9928,H9928)=1,COUNTIF($H:$H,H9928),""),"")</f>
        <v/>
      </c>
      <c r="O9928" s="0" t="str">
        <f aca="false">IF(G9928=1,IF(COUNTIF(I$2:I9928,I9928)=1,COUNTIF($I:$I,I9928),""),"")</f>
        <v/>
      </c>
      <c r="P9928" s="38" t="str">
        <f aca="false">IF(G9928=1,IF(COUNTIFS(C$2:C9928,C9928,G$2:G9928,1)=1,COUNTIFS($C:$C,C9928,$G:$G,1)+ROW()/10000000,""),"")</f>
        <v/>
      </c>
      <c r="Q9928" s="0" t="str">
        <f aca="false">IF(K9928=1,IF(COUNTIFS(C$2:C9928,C9928,K$2:K9928,1)=1,1,0),"")</f>
        <v/>
      </c>
      <c r="R9928" s="0" t="str">
        <f aca="false">IF(M9928=1,IF(COUNTIFS(C$2:C9928,C9928,M$2:M9928,1)=1,1,0),"")</f>
        <v/>
      </c>
      <c r="S9928" s="0" t="str">
        <f aca="false">IF(L9928=1,IF(COUNTIFS(C$2:C9928,C9928,L$2:L9928,1)=1,1,0),"")</f>
        <v/>
      </c>
      <c r="T9928" s="38" t="str">
        <f aca="false">IF(N9928="","",N9928+ROW()/10000000)</f>
        <v/>
      </c>
      <c r="U9928" s="0" t="str">
        <f aca="false">IF(G9928=1,IF(B9928="",1,0),"")</f>
        <v/>
      </c>
    </row>
    <row r="9929" customFormat="false" ht="15" hidden="false" customHeight="false" outlineLevel="0" collapsed="false">
      <c r="A9929" s="35"/>
      <c r="B9929" s="35"/>
      <c r="G9929" s="0" t="str">
        <f aca="false">IF(A9929="","",IF(AND(A9929&gt;=Debut,A9929&lt;Fin),1,0))</f>
        <v/>
      </c>
      <c r="H9929" s="0" t="str">
        <f aca="false">IF(G9929=1,INT(ROUND((A9929-Debut)*86400,0)/600),"")</f>
        <v/>
      </c>
      <c r="I9929" s="0" t="str">
        <f aca="false">IF(G9929=1,INT(ROUND((A9929-Debut)*86400,0)/3600),"")</f>
        <v/>
      </c>
      <c r="J9929" s="0" t="str">
        <f aca="false">IF(OR(A9929="",B9929=""),"",ROUND((B9929-A9929)*86400,0))</f>
        <v/>
      </c>
      <c r="K9929" s="37" t="str">
        <f aca="false">IF(G9929=1,IF(COUNTIFS($C:$C,C9929,$G:$G,1,$A:$A,"&gt;="&amp;(A9929-FenetreInterm/86400),$A:$A,"&lt;="&amp;A9929)&gt;=NbInterm,1,0),"")</f>
        <v/>
      </c>
      <c r="L9929" s="37" t="str">
        <f aca="false">IF(G9929=1,IF(B9929="",0,IF(J9929&lt;SeuilFugitive,1,0)),"")</f>
        <v/>
      </c>
      <c r="M9929" s="37" t="str">
        <f aca="false">IF(G9929=1,IF(B9929="",IF((Fin-A9929)*24&gt;SeuilFigee,1,0),IF(J9929&gt;SeuilFigee*3600,1,0)),"")</f>
        <v/>
      </c>
      <c r="N9929" s="0" t="str">
        <f aca="false">IF(G9929=1,IF(COUNTIF(H$2:H9929,H9929)=1,COUNTIF($H:$H,H9929),""),"")</f>
        <v/>
      </c>
      <c r="O9929" s="0" t="str">
        <f aca="false">IF(G9929=1,IF(COUNTIF(I$2:I9929,I9929)=1,COUNTIF($I:$I,I9929),""),"")</f>
        <v/>
      </c>
      <c r="P9929" s="38" t="str">
        <f aca="false">IF(G9929=1,IF(COUNTIFS(C$2:C9929,C9929,G$2:G9929,1)=1,COUNTIFS($C:$C,C9929,$G:$G,1)+ROW()/10000000,""),"")</f>
        <v/>
      </c>
      <c r="Q9929" s="0" t="str">
        <f aca="false">IF(K9929=1,IF(COUNTIFS(C$2:C9929,C9929,K$2:K9929,1)=1,1,0),"")</f>
        <v/>
      </c>
      <c r="R9929" s="0" t="str">
        <f aca="false">IF(M9929=1,IF(COUNTIFS(C$2:C9929,C9929,M$2:M9929,1)=1,1,0),"")</f>
        <v/>
      </c>
      <c r="S9929" s="0" t="str">
        <f aca="false">IF(L9929=1,IF(COUNTIFS(C$2:C9929,C9929,L$2:L9929,1)=1,1,0),"")</f>
        <v/>
      </c>
      <c r="T9929" s="38" t="str">
        <f aca="false">IF(N9929="","",N9929+ROW()/10000000)</f>
        <v/>
      </c>
      <c r="U9929" s="0" t="str">
        <f aca="false">IF(G9929=1,IF(B9929="",1,0),"")</f>
        <v/>
      </c>
    </row>
    <row r="9930" customFormat="false" ht="15" hidden="false" customHeight="false" outlineLevel="0" collapsed="false">
      <c r="A9930" s="35"/>
      <c r="B9930" s="35"/>
      <c r="G9930" s="0" t="str">
        <f aca="false">IF(A9930="","",IF(AND(A9930&gt;=Debut,A9930&lt;Fin),1,0))</f>
        <v/>
      </c>
      <c r="H9930" s="0" t="str">
        <f aca="false">IF(G9930=1,INT(ROUND((A9930-Debut)*86400,0)/600),"")</f>
        <v/>
      </c>
      <c r="I9930" s="0" t="str">
        <f aca="false">IF(G9930=1,INT(ROUND((A9930-Debut)*86400,0)/3600),"")</f>
        <v/>
      </c>
      <c r="J9930" s="0" t="str">
        <f aca="false">IF(OR(A9930="",B9930=""),"",ROUND((B9930-A9930)*86400,0))</f>
        <v/>
      </c>
      <c r="K9930" s="37" t="str">
        <f aca="false">IF(G9930=1,IF(COUNTIFS($C:$C,C9930,$G:$G,1,$A:$A,"&gt;="&amp;(A9930-FenetreInterm/86400),$A:$A,"&lt;="&amp;A9930)&gt;=NbInterm,1,0),"")</f>
        <v/>
      </c>
      <c r="L9930" s="37" t="str">
        <f aca="false">IF(G9930=1,IF(B9930="",0,IF(J9930&lt;SeuilFugitive,1,0)),"")</f>
        <v/>
      </c>
      <c r="M9930" s="37" t="str">
        <f aca="false">IF(G9930=1,IF(B9930="",IF((Fin-A9930)*24&gt;SeuilFigee,1,0),IF(J9930&gt;SeuilFigee*3600,1,0)),"")</f>
        <v/>
      </c>
      <c r="N9930" s="0" t="str">
        <f aca="false">IF(G9930=1,IF(COUNTIF(H$2:H9930,H9930)=1,COUNTIF($H:$H,H9930),""),"")</f>
        <v/>
      </c>
      <c r="O9930" s="0" t="str">
        <f aca="false">IF(G9930=1,IF(COUNTIF(I$2:I9930,I9930)=1,COUNTIF($I:$I,I9930),""),"")</f>
        <v/>
      </c>
      <c r="P9930" s="38" t="str">
        <f aca="false">IF(G9930=1,IF(COUNTIFS(C$2:C9930,C9930,G$2:G9930,1)=1,COUNTIFS($C:$C,C9930,$G:$G,1)+ROW()/10000000,""),"")</f>
        <v/>
      </c>
      <c r="Q9930" s="0" t="str">
        <f aca="false">IF(K9930=1,IF(COUNTIFS(C$2:C9930,C9930,K$2:K9930,1)=1,1,0),"")</f>
        <v/>
      </c>
      <c r="R9930" s="0" t="str">
        <f aca="false">IF(M9930=1,IF(COUNTIFS(C$2:C9930,C9930,M$2:M9930,1)=1,1,0),"")</f>
        <v/>
      </c>
      <c r="S9930" s="0" t="str">
        <f aca="false">IF(L9930=1,IF(COUNTIFS(C$2:C9930,C9930,L$2:L9930,1)=1,1,0),"")</f>
        <v/>
      </c>
      <c r="T9930" s="38" t="str">
        <f aca="false">IF(N9930="","",N9930+ROW()/10000000)</f>
        <v/>
      </c>
      <c r="U9930" s="0" t="str">
        <f aca="false">IF(G9930=1,IF(B9930="",1,0),"")</f>
        <v/>
      </c>
    </row>
    <row r="9931" customFormat="false" ht="15" hidden="false" customHeight="false" outlineLevel="0" collapsed="false">
      <c r="A9931" s="35"/>
      <c r="B9931" s="35"/>
      <c r="G9931" s="0" t="str">
        <f aca="false">IF(A9931="","",IF(AND(A9931&gt;=Debut,A9931&lt;Fin),1,0))</f>
        <v/>
      </c>
      <c r="H9931" s="0" t="str">
        <f aca="false">IF(G9931=1,INT(ROUND((A9931-Debut)*86400,0)/600),"")</f>
        <v/>
      </c>
      <c r="I9931" s="0" t="str">
        <f aca="false">IF(G9931=1,INT(ROUND((A9931-Debut)*86400,0)/3600),"")</f>
        <v/>
      </c>
      <c r="J9931" s="0" t="str">
        <f aca="false">IF(OR(A9931="",B9931=""),"",ROUND((B9931-A9931)*86400,0))</f>
        <v/>
      </c>
      <c r="K9931" s="37" t="str">
        <f aca="false">IF(G9931=1,IF(COUNTIFS($C:$C,C9931,$G:$G,1,$A:$A,"&gt;="&amp;(A9931-FenetreInterm/86400),$A:$A,"&lt;="&amp;A9931)&gt;=NbInterm,1,0),"")</f>
        <v/>
      </c>
      <c r="L9931" s="37" t="str">
        <f aca="false">IF(G9931=1,IF(B9931="",0,IF(J9931&lt;SeuilFugitive,1,0)),"")</f>
        <v/>
      </c>
      <c r="M9931" s="37" t="str">
        <f aca="false">IF(G9931=1,IF(B9931="",IF((Fin-A9931)*24&gt;SeuilFigee,1,0),IF(J9931&gt;SeuilFigee*3600,1,0)),"")</f>
        <v/>
      </c>
      <c r="N9931" s="0" t="str">
        <f aca="false">IF(G9931=1,IF(COUNTIF(H$2:H9931,H9931)=1,COUNTIF($H:$H,H9931),""),"")</f>
        <v/>
      </c>
      <c r="O9931" s="0" t="str">
        <f aca="false">IF(G9931=1,IF(COUNTIF(I$2:I9931,I9931)=1,COUNTIF($I:$I,I9931),""),"")</f>
        <v/>
      </c>
      <c r="P9931" s="38" t="str">
        <f aca="false">IF(G9931=1,IF(COUNTIFS(C$2:C9931,C9931,G$2:G9931,1)=1,COUNTIFS($C:$C,C9931,$G:$G,1)+ROW()/10000000,""),"")</f>
        <v/>
      </c>
      <c r="Q9931" s="0" t="str">
        <f aca="false">IF(K9931=1,IF(COUNTIFS(C$2:C9931,C9931,K$2:K9931,1)=1,1,0),"")</f>
        <v/>
      </c>
      <c r="R9931" s="0" t="str">
        <f aca="false">IF(M9931=1,IF(COUNTIFS(C$2:C9931,C9931,M$2:M9931,1)=1,1,0),"")</f>
        <v/>
      </c>
      <c r="S9931" s="0" t="str">
        <f aca="false">IF(L9931=1,IF(COUNTIFS(C$2:C9931,C9931,L$2:L9931,1)=1,1,0),"")</f>
        <v/>
      </c>
      <c r="T9931" s="38" t="str">
        <f aca="false">IF(N9931="","",N9931+ROW()/10000000)</f>
        <v/>
      </c>
      <c r="U9931" s="0" t="str">
        <f aca="false">IF(G9931=1,IF(B9931="",1,0),"")</f>
        <v/>
      </c>
    </row>
    <row r="9932" customFormat="false" ht="15" hidden="false" customHeight="false" outlineLevel="0" collapsed="false">
      <c r="A9932" s="35"/>
      <c r="B9932" s="35"/>
      <c r="G9932" s="0" t="str">
        <f aca="false">IF(A9932="","",IF(AND(A9932&gt;=Debut,A9932&lt;Fin),1,0))</f>
        <v/>
      </c>
      <c r="H9932" s="0" t="str">
        <f aca="false">IF(G9932=1,INT(ROUND((A9932-Debut)*86400,0)/600),"")</f>
        <v/>
      </c>
      <c r="I9932" s="0" t="str">
        <f aca="false">IF(G9932=1,INT(ROUND((A9932-Debut)*86400,0)/3600),"")</f>
        <v/>
      </c>
      <c r="J9932" s="0" t="str">
        <f aca="false">IF(OR(A9932="",B9932=""),"",ROUND((B9932-A9932)*86400,0))</f>
        <v/>
      </c>
      <c r="K9932" s="37" t="str">
        <f aca="false">IF(G9932=1,IF(COUNTIFS($C:$C,C9932,$G:$G,1,$A:$A,"&gt;="&amp;(A9932-FenetreInterm/86400),$A:$A,"&lt;="&amp;A9932)&gt;=NbInterm,1,0),"")</f>
        <v/>
      </c>
      <c r="L9932" s="37" t="str">
        <f aca="false">IF(G9932=1,IF(B9932="",0,IF(J9932&lt;SeuilFugitive,1,0)),"")</f>
        <v/>
      </c>
      <c r="M9932" s="37" t="str">
        <f aca="false">IF(G9932=1,IF(B9932="",IF((Fin-A9932)*24&gt;SeuilFigee,1,0),IF(J9932&gt;SeuilFigee*3600,1,0)),"")</f>
        <v/>
      </c>
      <c r="N9932" s="0" t="str">
        <f aca="false">IF(G9932=1,IF(COUNTIF(H$2:H9932,H9932)=1,COUNTIF($H:$H,H9932),""),"")</f>
        <v/>
      </c>
      <c r="O9932" s="0" t="str">
        <f aca="false">IF(G9932=1,IF(COUNTIF(I$2:I9932,I9932)=1,COUNTIF($I:$I,I9932),""),"")</f>
        <v/>
      </c>
      <c r="P9932" s="38" t="str">
        <f aca="false">IF(G9932=1,IF(COUNTIFS(C$2:C9932,C9932,G$2:G9932,1)=1,COUNTIFS($C:$C,C9932,$G:$G,1)+ROW()/10000000,""),"")</f>
        <v/>
      </c>
      <c r="Q9932" s="0" t="str">
        <f aca="false">IF(K9932=1,IF(COUNTIFS(C$2:C9932,C9932,K$2:K9932,1)=1,1,0),"")</f>
        <v/>
      </c>
      <c r="R9932" s="0" t="str">
        <f aca="false">IF(M9932=1,IF(COUNTIFS(C$2:C9932,C9932,M$2:M9932,1)=1,1,0),"")</f>
        <v/>
      </c>
      <c r="S9932" s="0" t="str">
        <f aca="false">IF(L9932=1,IF(COUNTIFS(C$2:C9932,C9932,L$2:L9932,1)=1,1,0),"")</f>
        <v/>
      </c>
      <c r="T9932" s="38" t="str">
        <f aca="false">IF(N9932="","",N9932+ROW()/10000000)</f>
        <v/>
      </c>
      <c r="U9932" s="0" t="str">
        <f aca="false">IF(G9932=1,IF(B9932="",1,0),"")</f>
        <v/>
      </c>
    </row>
    <row r="9933" customFormat="false" ht="15" hidden="false" customHeight="false" outlineLevel="0" collapsed="false">
      <c r="A9933" s="35"/>
      <c r="B9933" s="35"/>
      <c r="G9933" s="0" t="str">
        <f aca="false">IF(A9933="","",IF(AND(A9933&gt;=Debut,A9933&lt;Fin),1,0))</f>
        <v/>
      </c>
      <c r="H9933" s="0" t="str">
        <f aca="false">IF(G9933=1,INT(ROUND((A9933-Debut)*86400,0)/600),"")</f>
        <v/>
      </c>
      <c r="I9933" s="0" t="str">
        <f aca="false">IF(G9933=1,INT(ROUND((A9933-Debut)*86400,0)/3600),"")</f>
        <v/>
      </c>
      <c r="J9933" s="0" t="str">
        <f aca="false">IF(OR(A9933="",B9933=""),"",ROUND((B9933-A9933)*86400,0))</f>
        <v/>
      </c>
      <c r="K9933" s="37" t="str">
        <f aca="false">IF(G9933=1,IF(COUNTIFS($C:$C,C9933,$G:$G,1,$A:$A,"&gt;="&amp;(A9933-FenetreInterm/86400),$A:$A,"&lt;="&amp;A9933)&gt;=NbInterm,1,0),"")</f>
        <v/>
      </c>
      <c r="L9933" s="37" t="str">
        <f aca="false">IF(G9933=1,IF(B9933="",0,IF(J9933&lt;SeuilFugitive,1,0)),"")</f>
        <v/>
      </c>
      <c r="M9933" s="37" t="str">
        <f aca="false">IF(G9933=1,IF(B9933="",IF((Fin-A9933)*24&gt;SeuilFigee,1,0),IF(J9933&gt;SeuilFigee*3600,1,0)),"")</f>
        <v/>
      </c>
      <c r="N9933" s="0" t="str">
        <f aca="false">IF(G9933=1,IF(COUNTIF(H$2:H9933,H9933)=1,COUNTIF($H:$H,H9933),""),"")</f>
        <v/>
      </c>
      <c r="O9933" s="0" t="str">
        <f aca="false">IF(G9933=1,IF(COUNTIF(I$2:I9933,I9933)=1,COUNTIF($I:$I,I9933),""),"")</f>
        <v/>
      </c>
      <c r="P9933" s="38" t="str">
        <f aca="false">IF(G9933=1,IF(COUNTIFS(C$2:C9933,C9933,G$2:G9933,1)=1,COUNTIFS($C:$C,C9933,$G:$G,1)+ROW()/10000000,""),"")</f>
        <v/>
      </c>
      <c r="Q9933" s="0" t="str">
        <f aca="false">IF(K9933=1,IF(COUNTIFS(C$2:C9933,C9933,K$2:K9933,1)=1,1,0),"")</f>
        <v/>
      </c>
      <c r="R9933" s="0" t="str">
        <f aca="false">IF(M9933=1,IF(COUNTIFS(C$2:C9933,C9933,M$2:M9933,1)=1,1,0),"")</f>
        <v/>
      </c>
      <c r="S9933" s="0" t="str">
        <f aca="false">IF(L9933=1,IF(COUNTIFS(C$2:C9933,C9933,L$2:L9933,1)=1,1,0),"")</f>
        <v/>
      </c>
      <c r="T9933" s="38" t="str">
        <f aca="false">IF(N9933="","",N9933+ROW()/10000000)</f>
        <v/>
      </c>
      <c r="U9933" s="0" t="str">
        <f aca="false">IF(G9933=1,IF(B9933="",1,0),"")</f>
        <v/>
      </c>
    </row>
    <row r="9934" customFormat="false" ht="15" hidden="false" customHeight="false" outlineLevel="0" collapsed="false">
      <c r="A9934" s="35"/>
      <c r="B9934" s="35"/>
      <c r="G9934" s="0" t="str">
        <f aca="false">IF(A9934="","",IF(AND(A9934&gt;=Debut,A9934&lt;Fin),1,0))</f>
        <v/>
      </c>
      <c r="H9934" s="0" t="str">
        <f aca="false">IF(G9934=1,INT(ROUND((A9934-Debut)*86400,0)/600),"")</f>
        <v/>
      </c>
      <c r="I9934" s="0" t="str">
        <f aca="false">IF(G9934=1,INT(ROUND((A9934-Debut)*86400,0)/3600),"")</f>
        <v/>
      </c>
      <c r="J9934" s="0" t="str">
        <f aca="false">IF(OR(A9934="",B9934=""),"",ROUND((B9934-A9934)*86400,0))</f>
        <v/>
      </c>
      <c r="K9934" s="37" t="str">
        <f aca="false">IF(G9934=1,IF(COUNTIFS($C:$C,C9934,$G:$G,1,$A:$A,"&gt;="&amp;(A9934-FenetreInterm/86400),$A:$A,"&lt;="&amp;A9934)&gt;=NbInterm,1,0),"")</f>
        <v/>
      </c>
      <c r="L9934" s="37" t="str">
        <f aca="false">IF(G9934=1,IF(B9934="",0,IF(J9934&lt;SeuilFugitive,1,0)),"")</f>
        <v/>
      </c>
      <c r="M9934" s="37" t="str">
        <f aca="false">IF(G9934=1,IF(B9934="",IF((Fin-A9934)*24&gt;SeuilFigee,1,0),IF(J9934&gt;SeuilFigee*3600,1,0)),"")</f>
        <v/>
      </c>
      <c r="N9934" s="0" t="str">
        <f aca="false">IF(G9934=1,IF(COUNTIF(H$2:H9934,H9934)=1,COUNTIF($H:$H,H9934),""),"")</f>
        <v/>
      </c>
      <c r="O9934" s="0" t="str">
        <f aca="false">IF(G9934=1,IF(COUNTIF(I$2:I9934,I9934)=1,COUNTIF($I:$I,I9934),""),"")</f>
        <v/>
      </c>
      <c r="P9934" s="38" t="str">
        <f aca="false">IF(G9934=1,IF(COUNTIFS(C$2:C9934,C9934,G$2:G9934,1)=1,COUNTIFS($C:$C,C9934,$G:$G,1)+ROW()/10000000,""),"")</f>
        <v/>
      </c>
      <c r="Q9934" s="0" t="str">
        <f aca="false">IF(K9934=1,IF(COUNTIFS(C$2:C9934,C9934,K$2:K9934,1)=1,1,0),"")</f>
        <v/>
      </c>
      <c r="R9934" s="0" t="str">
        <f aca="false">IF(M9934=1,IF(COUNTIFS(C$2:C9934,C9934,M$2:M9934,1)=1,1,0),"")</f>
        <v/>
      </c>
      <c r="S9934" s="0" t="str">
        <f aca="false">IF(L9934=1,IF(COUNTIFS(C$2:C9934,C9934,L$2:L9934,1)=1,1,0),"")</f>
        <v/>
      </c>
      <c r="T9934" s="38" t="str">
        <f aca="false">IF(N9934="","",N9934+ROW()/10000000)</f>
        <v/>
      </c>
      <c r="U9934" s="0" t="str">
        <f aca="false">IF(G9934=1,IF(B9934="",1,0),"")</f>
        <v/>
      </c>
    </row>
    <row r="9935" customFormat="false" ht="15" hidden="false" customHeight="false" outlineLevel="0" collapsed="false">
      <c r="A9935" s="35"/>
      <c r="B9935" s="35"/>
      <c r="G9935" s="0" t="str">
        <f aca="false">IF(A9935="","",IF(AND(A9935&gt;=Debut,A9935&lt;Fin),1,0))</f>
        <v/>
      </c>
      <c r="H9935" s="0" t="str">
        <f aca="false">IF(G9935=1,INT(ROUND((A9935-Debut)*86400,0)/600),"")</f>
        <v/>
      </c>
      <c r="I9935" s="0" t="str">
        <f aca="false">IF(G9935=1,INT(ROUND((A9935-Debut)*86400,0)/3600),"")</f>
        <v/>
      </c>
      <c r="J9935" s="0" t="str">
        <f aca="false">IF(OR(A9935="",B9935=""),"",ROUND((B9935-A9935)*86400,0))</f>
        <v/>
      </c>
      <c r="K9935" s="37" t="str">
        <f aca="false">IF(G9935=1,IF(COUNTIFS($C:$C,C9935,$G:$G,1,$A:$A,"&gt;="&amp;(A9935-FenetreInterm/86400),$A:$A,"&lt;="&amp;A9935)&gt;=NbInterm,1,0),"")</f>
        <v/>
      </c>
      <c r="L9935" s="37" t="str">
        <f aca="false">IF(G9935=1,IF(B9935="",0,IF(J9935&lt;SeuilFugitive,1,0)),"")</f>
        <v/>
      </c>
      <c r="M9935" s="37" t="str">
        <f aca="false">IF(G9935=1,IF(B9935="",IF((Fin-A9935)*24&gt;SeuilFigee,1,0),IF(J9935&gt;SeuilFigee*3600,1,0)),"")</f>
        <v/>
      </c>
      <c r="N9935" s="0" t="str">
        <f aca="false">IF(G9935=1,IF(COUNTIF(H$2:H9935,H9935)=1,COUNTIF($H:$H,H9935),""),"")</f>
        <v/>
      </c>
      <c r="O9935" s="0" t="str">
        <f aca="false">IF(G9935=1,IF(COUNTIF(I$2:I9935,I9935)=1,COUNTIF($I:$I,I9935),""),"")</f>
        <v/>
      </c>
      <c r="P9935" s="38" t="str">
        <f aca="false">IF(G9935=1,IF(COUNTIFS(C$2:C9935,C9935,G$2:G9935,1)=1,COUNTIFS($C:$C,C9935,$G:$G,1)+ROW()/10000000,""),"")</f>
        <v/>
      </c>
      <c r="Q9935" s="0" t="str">
        <f aca="false">IF(K9935=1,IF(COUNTIFS(C$2:C9935,C9935,K$2:K9935,1)=1,1,0),"")</f>
        <v/>
      </c>
      <c r="R9935" s="0" t="str">
        <f aca="false">IF(M9935=1,IF(COUNTIFS(C$2:C9935,C9935,M$2:M9935,1)=1,1,0),"")</f>
        <v/>
      </c>
      <c r="S9935" s="0" t="str">
        <f aca="false">IF(L9935=1,IF(COUNTIFS(C$2:C9935,C9935,L$2:L9935,1)=1,1,0),"")</f>
        <v/>
      </c>
      <c r="T9935" s="38" t="str">
        <f aca="false">IF(N9935="","",N9935+ROW()/10000000)</f>
        <v/>
      </c>
      <c r="U9935" s="0" t="str">
        <f aca="false">IF(G9935=1,IF(B9935="",1,0),"")</f>
        <v/>
      </c>
    </row>
    <row r="9936" customFormat="false" ht="15" hidden="false" customHeight="false" outlineLevel="0" collapsed="false">
      <c r="A9936" s="35"/>
      <c r="B9936" s="35"/>
      <c r="G9936" s="0" t="str">
        <f aca="false">IF(A9936="","",IF(AND(A9936&gt;=Debut,A9936&lt;Fin),1,0))</f>
        <v/>
      </c>
      <c r="H9936" s="0" t="str">
        <f aca="false">IF(G9936=1,INT(ROUND((A9936-Debut)*86400,0)/600),"")</f>
        <v/>
      </c>
      <c r="I9936" s="0" t="str">
        <f aca="false">IF(G9936=1,INT(ROUND((A9936-Debut)*86400,0)/3600),"")</f>
        <v/>
      </c>
      <c r="J9936" s="0" t="str">
        <f aca="false">IF(OR(A9936="",B9936=""),"",ROUND((B9936-A9936)*86400,0))</f>
        <v/>
      </c>
      <c r="K9936" s="37" t="str">
        <f aca="false">IF(G9936=1,IF(COUNTIFS($C:$C,C9936,$G:$G,1,$A:$A,"&gt;="&amp;(A9936-FenetreInterm/86400),$A:$A,"&lt;="&amp;A9936)&gt;=NbInterm,1,0),"")</f>
        <v/>
      </c>
      <c r="L9936" s="37" t="str">
        <f aca="false">IF(G9936=1,IF(B9936="",0,IF(J9936&lt;SeuilFugitive,1,0)),"")</f>
        <v/>
      </c>
      <c r="M9936" s="37" t="str">
        <f aca="false">IF(G9936=1,IF(B9936="",IF((Fin-A9936)*24&gt;SeuilFigee,1,0),IF(J9936&gt;SeuilFigee*3600,1,0)),"")</f>
        <v/>
      </c>
      <c r="N9936" s="0" t="str">
        <f aca="false">IF(G9936=1,IF(COUNTIF(H$2:H9936,H9936)=1,COUNTIF($H:$H,H9936),""),"")</f>
        <v/>
      </c>
      <c r="O9936" s="0" t="str">
        <f aca="false">IF(G9936=1,IF(COUNTIF(I$2:I9936,I9936)=1,COUNTIF($I:$I,I9936),""),"")</f>
        <v/>
      </c>
      <c r="P9936" s="38" t="str">
        <f aca="false">IF(G9936=1,IF(COUNTIFS(C$2:C9936,C9936,G$2:G9936,1)=1,COUNTIFS($C:$C,C9936,$G:$G,1)+ROW()/10000000,""),"")</f>
        <v/>
      </c>
      <c r="Q9936" s="0" t="str">
        <f aca="false">IF(K9936=1,IF(COUNTIFS(C$2:C9936,C9936,K$2:K9936,1)=1,1,0),"")</f>
        <v/>
      </c>
      <c r="R9936" s="0" t="str">
        <f aca="false">IF(M9936=1,IF(COUNTIFS(C$2:C9936,C9936,M$2:M9936,1)=1,1,0),"")</f>
        <v/>
      </c>
      <c r="S9936" s="0" t="str">
        <f aca="false">IF(L9936=1,IF(COUNTIFS(C$2:C9936,C9936,L$2:L9936,1)=1,1,0),"")</f>
        <v/>
      </c>
      <c r="T9936" s="38" t="str">
        <f aca="false">IF(N9936="","",N9936+ROW()/10000000)</f>
        <v/>
      </c>
      <c r="U9936" s="0" t="str">
        <f aca="false">IF(G9936=1,IF(B9936="",1,0),"")</f>
        <v/>
      </c>
    </row>
    <row r="9937" customFormat="false" ht="15" hidden="false" customHeight="false" outlineLevel="0" collapsed="false">
      <c r="A9937" s="35"/>
      <c r="B9937" s="35"/>
      <c r="G9937" s="0" t="str">
        <f aca="false">IF(A9937="","",IF(AND(A9937&gt;=Debut,A9937&lt;Fin),1,0))</f>
        <v/>
      </c>
      <c r="H9937" s="0" t="str">
        <f aca="false">IF(G9937=1,INT(ROUND((A9937-Debut)*86400,0)/600),"")</f>
        <v/>
      </c>
      <c r="I9937" s="0" t="str">
        <f aca="false">IF(G9937=1,INT(ROUND((A9937-Debut)*86400,0)/3600),"")</f>
        <v/>
      </c>
      <c r="J9937" s="0" t="str">
        <f aca="false">IF(OR(A9937="",B9937=""),"",ROUND((B9937-A9937)*86400,0))</f>
        <v/>
      </c>
      <c r="K9937" s="37" t="str">
        <f aca="false">IF(G9937=1,IF(COUNTIFS($C:$C,C9937,$G:$G,1,$A:$A,"&gt;="&amp;(A9937-FenetreInterm/86400),$A:$A,"&lt;="&amp;A9937)&gt;=NbInterm,1,0),"")</f>
        <v/>
      </c>
      <c r="L9937" s="37" t="str">
        <f aca="false">IF(G9937=1,IF(B9937="",0,IF(J9937&lt;SeuilFugitive,1,0)),"")</f>
        <v/>
      </c>
      <c r="M9937" s="37" t="str">
        <f aca="false">IF(G9937=1,IF(B9937="",IF((Fin-A9937)*24&gt;SeuilFigee,1,0),IF(J9937&gt;SeuilFigee*3600,1,0)),"")</f>
        <v/>
      </c>
      <c r="N9937" s="0" t="str">
        <f aca="false">IF(G9937=1,IF(COUNTIF(H$2:H9937,H9937)=1,COUNTIF($H:$H,H9937),""),"")</f>
        <v/>
      </c>
      <c r="O9937" s="0" t="str">
        <f aca="false">IF(G9937=1,IF(COUNTIF(I$2:I9937,I9937)=1,COUNTIF($I:$I,I9937),""),"")</f>
        <v/>
      </c>
      <c r="P9937" s="38" t="str">
        <f aca="false">IF(G9937=1,IF(COUNTIFS(C$2:C9937,C9937,G$2:G9937,1)=1,COUNTIFS($C:$C,C9937,$G:$G,1)+ROW()/10000000,""),"")</f>
        <v/>
      </c>
      <c r="Q9937" s="0" t="str">
        <f aca="false">IF(K9937=1,IF(COUNTIFS(C$2:C9937,C9937,K$2:K9937,1)=1,1,0),"")</f>
        <v/>
      </c>
      <c r="R9937" s="0" t="str">
        <f aca="false">IF(M9937=1,IF(COUNTIFS(C$2:C9937,C9937,M$2:M9937,1)=1,1,0),"")</f>
        <v/>
      </c>
      <c r="S9937" s="0" t="str">
        <f aca="false">IF(L9937=1,IF(COUNTIFS(C$2:C9937,C9937,L$2:L9937,1)=1,1,0),"")</f>
        <v/>
      </c>
      <c r="T9937" s="38" t="str">
        <f aca="false">IF(N9937="","",N9937+ROW()/10000000)</f>
        <v/>
      </c>
      <c r="U9937" s="0" t="str">
        <f aca="false">IF(G9937=1,IF(B9937="",1,0),"")</f>
        <v/>
      </c>
    </row>
    <row r="9938" customFormat="false" ht="15" hidden="false" customHeight="false" outlineLevel="0" collapsed="false">
      <c r="A9938" s="35"/>
      <c r="B9938" s="35"/>
      <c r="G9938" s="0" t="str">
        <f aca="false">IF(A9938="","",IF(AND(A9938&gt;=Debut,A9938&lt;Fin),1,0))</f>
        <v/>
      </c>
      <c r="H9938" s="0" t="str">
        <f aca="false">IF(G9938=1,INT(ROUND((A9938-Debut)*86400,0)/600),"")</f>
        <v/>
      </c>
      <c r="I9938" s="0" t="str">
        <f aca="false">IF(G9938=1,INT(ROUND((A9938-Debut)*86400,0)/3600),"")</f>
        <v/>
      </c>
      <c r="J9938" s="0" t="str">
        <f aca="false">IF(OR(A9938="",B9938=""),"",ROUND((B9938-A9938)*86400,0))</f>
        <v/>
      </c>
      <c r="K9938" s="37" t="str">
        <f aca="false">IF(G9938=1,IF(COUNTIFS($C:$C,C9938,$G:$G,1,$A:$A,"&gt;="&amp;(A9938-FenetreInterm/86400),$A:$A,"&lt;="&amp;A9938)&gt;=NbInterm,1,0),"")</f>
        <v/>
      </c>
      <c r="L9938" s="37" t="str">
        <f aca="false">IF(G9938=1,IF(B9938="",0,IF(J9938&lt;SeuilFugitive,1,0)),"")</f>
        <v/>
      </c>
      <c r="M9938" s="37" t="str">
        <f aca="false">IF(G9938=1,IF(B9938="",IF((Fin-A9938)*24&gt;SeuilFigee,1,0),IF(J9938&gt;SeuilFigee*3600,1,0)),"")</f>
        <v/>
      </c>
      <c r="N9938" s="0" t="str">
        <f aca="false">IF(G9938=1,IF(COUNTIF(H$2:H9938,H9938)=1,COUNTIF($H:$H,H9938),""),"")</f>
        <v/>
      </c>
      <c r="O9938" s="0" t="str">
        <f aca="false">IF(G9938=1,IF(COUNTIF(I$2:I9938,I9938)=1,COUNTIF($I:$I,I9938),""),"")</f>
        <v/>
      </c>
      <c r="P9938" s="38" t="str">
        <f aca="false">IF(G9938=1,IF(COUNTIFS(C$2:C9938,C9938,G$2:G9938,1)=1,COUNTIFS($C:$C,C9938,$G:$G,1)+ROW()/10000000,""),"")</f>
        <v/>
      </c>
      <c r="Q9938" s="0" t="str">
        <f aca="false">IF(K9938=1,IF(COUNTIFS(C$2:C9938,C9938,K$2:K9938,1)=1,1,0),"")</f>
        <v/>
      </c>
      <c r="R9938" s="0" t="str">
        <f aca="false">IF(M9938=1,IF(COUNTIFS(C$2:C9938,C9938,M$2:M9938,1)=1,1,0),"")</f>
        <v/>
      </c>
      <c r="S9938" s="0" t="str">
        <f aca="false">IF(L9938=1,IF(COUNTIFS(C$2:C9938,C9938,L$2:L9938,1)=1,1,0),"")</f>
        <v/>
      </c>
      <c r="T9938" s="38" t="str">
        <f aca="false">IF(N9938="","",N9938+ROW()/10000000)</f>
        <v/>
      </c>
      <c r="U9938" s="0" t="str">
        <f aca="false">IF(G9938=1,IF(B9938="",1,0),"")</f>
        <v/>
      </c>
    </row>
    <row r="9939" customFormat="false" ht="15" hidden="false" customHeight="false" outlineLevel="0" collapsed="false">
      <c r="A9939" s="35"/>
      <c r="B9939" s="35"/>
      <c r="G9939" s="0" t="str">
        <f aca="false">IF(A9939="","",IF(AND(A9939&gt;=Debut,A9939&lt;Fin),1,0))</f>
        <v/>
      </c>
      <c r="H9939" s="0" t="str">
        <f aca="false">IF(G9939=1,INT(ROUND((A9939-Debut)*86400,0)/600),"")</f>
        <v/>
      </c>
      <c r="I9939" s="0" t="str">
        <f aca="false">IF(G9939=1,INT(ROUND((A9939-Debut)*86400,0)/3600),"")</f>
        <v/>
      </c>
      <c r="J9939" s="0" t="str">
        <f aca="false">IF(OR(A9939="",B9939=""),"",ROUND((B9939-A9939)*86400,0))</f>
        <v/>
      </c>
      <c r="K9939" s="37" t="str">
        <f aca="false">IF(G9939=1,IF(COUNTIFS($C:$C,C9939,$G:$G,1,$A:$A,"&gt;="&amp;(A9939-FenetreInterm/86400),$A:$A,"&lt;="&amp;A9939)&gt;=NbInterm,1,0),"")</f>
        <v/>
      </c>
      <c r="L9939" s="37" t="str">
        <f aca="false">IF(G9939=1,IF(B9939="",0,IF(J9939&lt;SeuilFugitive,1,0)),"")</f>
        <v/>
      </c>
      <c r="M9939" s="37" t="str">
        <f aca="false">IF(G9939=1,IF(B9939="",IF((Fin-A9939)*24&gt;SeuilFigee,1,0),IF(J9939&gt;SeuilFigee*3600,1,0)),"")</f>
        <v/>
      </c>
      <c r="N9939" s="0" t="str">
        <f aca="false">IF(G9939=1,IF(COUNTIF(H$2:H9939,H9939)=1,COUNTIF($H:$H,H9939),""),"")</f>
        <v/>
      </c>
      <c r="O9939" s="0" t="str">
        <f aca="false">IF(G9939=1,IF(COUNTIF(I$2:I9939,I9939)=1,COUNTIF($I:$I,I9939),""),"")</f>
        <v/>
      </c>
      <c r="P9939" s="38" t="str">
        <f aca="false">IF(G9939=1,IF(COUNTIFS(C$2:C9939,C9939,G$2:G9939,1)=1,COUNTIFS($C:$C,C9939,$G:$G,1)+ROW()/10000000,""),"")</f>
        <v/>
      </c>
      <c r="Q9939" s="0" t="str">
        <f aca="false">IF(K9939=1,IF(COUNTIFS(C$2:C9939,C9939,K$2:K9939,1)=1,1,0),"")</f>
        <v/>
      </c>
      <c r="R9939" s="0" t="str">
        <f aca="false">IF(M9939=1,IF(COUNTIFS(C$2:C9939,C9939,M$2:M9939,1)=1,1,0),"")</f>
        <v/>
      </c>
      <c r="S9939" s="0" t="str">
        <f aca="false">IF(L9939=1,IF(COUNTIFS(C$2:C9939,C9939,L$2:L9939,1)=1,1,0),"")</f>
        <v/>
      </c>
      <c r="T9939" s="38" t="str">
        <f aca="false">IF(N9939="","",N9939+ROW()/10000000)</f>
        <v/>
      </c>
      <c r="U9939" s="0" t="str">
        <f aca="false">IF(G9939=1,IF(B9939="",1,0),"")</f>
        <v/>
      </c>
    </row>
    <row r="9940" customFormat="false" ht="15" hidden="false" customHeight="false" outlineLevel="0" collapsed="false">
      <c r="A9940" s="35"/>
      <c r="B9940" s="35"/>
      <c r="G9940" s="0" t="str">
        <f aca="false">IF(A9940="","",IF(AND(A9940&gt;=Debut,A9940&lt;Fin),1,0))</f>
        <v/>
      </c>
      <c r="H9940" s="0" t="str">
        <f aca="false">IF(G9940=1,INT(ROUND((A9940-Debut)*86400,0)/600),"")</f>
        <v/>
      </c>
      <c r="I9940" s="0" t="str">
        <f aca="false">IF(G9940=1,INT(ROUND((A9940-Debut)*86400,0)/3600),"")</f>
        <v/>
      </c>
      <c r="J9940" s="0" t="str">
        <f aca="false">IF(OR(A9940="",B9940=""),"",ROUND((B9940-A9940)*86400,0))</f>
        <v/>
      </c>
      <c r="K9940" s="37" t="str">
        <f aca="false">IF(G9940=1,IF(COUNTIFS($C:$C,C9940,$G:$G,1,$A:$A,"&gt;="&amp;(A9940-FenetreInterm/86400),$A:$A,"&lt;="&amp;A9940)&gt;=NbInterm,1,0),"")</f>
        <v/>
      </c>
      <c r="L9940" s="37" t="str">
        <f aca="false">IF(G9940=1,IF(B9940="",0,IF(J9940&lt;SeuilFugitive,1,0)),"")</f>
        <v/>
      </c>
      <c r="M9940" s="37" t="str">
        <f aca="false">IF(G9940=1,IF(B9940="",IF((Fin-A9940)*24&gt;SeuilFigee,1,0),IF(J9940&gt;SeuilFigee*3600,1,0)),"")</f>
        <v/>
      </c>
      <c r="N9940" s="0" t="str">
        <f aca="false">IF(G9940=1,IF(COUNTIF(H$2:H9940,H9940)=1,COUNTIF($H:$H,H9940),""),"")</f>
        <v/>
      </c>
      <c r="O9940" s="0" t="str">
        <f aca="false">IF(G9940=1,IF(COUNTIF(I$2:I9940,I9940)=1,COUNTIF($I:$I,I9940),""),"")</f>
        <v/>
      </c>
      <c r="P9940" s="38" t="str">
        <f aca="false">IF(G9940=1,IF(COUNTIFS(C$2:C9940,C9940,G$2:G9940,1)=1,COUNTIFS($C:$C,C9940,$G:$G,1)+ROW()/10000000,""),"")</f>
        <v/>
      </c>
      <c r="Q9940" s="0" t="str">
        <f aca="false">IF(K9940=1,IF(COUNTIFS(C$2:C9940,C9940,K$2:K9940,1)=1,1,0),"")</f>
        <v/>
      </c>
      <c r="R9940" s="0" t="str">
        <f aca="false">IF(M9940=1,IF(COUNTIFS(C$2:C9940,C9940,M$2:M9940,1)=1,1,0),"")</f>
        <v/>
      </c>
      <c r="S9940" s="0" t="str">
        <f aca="false">IF(L9940=1,IF(COUNTIFS(C$2:C9940,C9940,L$2:L9940,1)=1,1,0),"")</f>
        <v/>
      </c>
      <c r="T9940" s="38" t="str">
        <f aca="false">IF(N9940="","",N9940+ROW()/10000000)</f>
        <v/>
      </c>
      <c r="U9940" s="0" t="str">
        <f aca="false">IF(G9940=1,IF(B9940="",1,0),"")</f>
        <v/>
      </c>
    </row>
    <row r="9941" customFormat="false" ht="15" hidden="false" customHeight="false" outlineLevel="0" collapsed="false">
      <c r="A9941" s="35"/>
      <c r="B9941" s="35"/>
      <c r="G9941" s="0" t="str">
        <f aca="false">IF(A9941="","",IF(AND(A9941&gt;=Debut,A9941&lt;Fin),1,0))</f>
        <v/>
      </c>
      <c r="H9941" s="0" t="str">
        <f aca="false">IF(G9941=1,INT(ROUND((A9941-Debut)*86400,0)/600),"")</f>
        <v/>
      </c>
      <c r="I9941" s="0" t="str">
        <f aca="false">IF(G9941=1,INT(ROUND((A9941-Debut)*86400,0)/3600),"")</f>
        <v/>
      </c>
      <c r="J9941" s="0" t="str">
        <f aca="false">IF(OR(A9941="",B9941=""),"",ROUND((B9941-A9941)*86400,0))</f>
        <v/>
      </c>
      <c r="K9941" s="37" t="str">
        <f aca="false">IF(G9941=1,IF(COUNTIFS($C:$C,C9941,$G:$G,1,$A:$A,"&gt;="&amp;(A9941-FenetreInterm/86400),$A:$A,"&lt;="&amp;A9941)&gt;=NbInterm,1,0),"")</f>
        <v/>
      </c>
      <c r="L9941" s="37" t="str">
        <f aca="false">IF(G9941=1,IF(B9941="",0,IF(J9941&lt;SeuilFugitive,1,0)),"")</f>
        <v/>
      </c>
      <c r="M9941" s="37" t="str">
        <f aca="false">IF(G9941=1,IF(B9941="",IF((Fin-A9941)*24&gt;SeuilFigee,1,0),IF(J9941&gt;SeuilFigee*3600,1,0)),"")</f>
        <v/>
      </c>
      <c r="N9941" s="0" t="str">
        <f aca="false">IF(G9941=1,IF(COUNTIF(H$2:H9941,H9941)=1,COUNTIF($H:$H,H9941),""),"")</f>
        <v/>
      </c>
      <c r="O9941" s="0" t="str">
        <f aca="false">IF(G9941=1,IF(COUNTIF(I$2:I9941,I9941)=1,COUNTIF($I:$I,I9941),""),"")</f>
        <v/>
      </c>
      <c r="P9941" s="38" t="str">
        <f aca="false">IF(G9941=1,IF(COUNTIFS(C$2:C9941,C9941,G$2:G9941,1)=1,COUNTIFS($C:$C,C9941,$G:$G,1)+ROW()/10000000,""),"")</f>
        <v/>
      </c>
      <c r="Q9941" s="0" t="str">
        <f aca="false">IF(K9941=1,IF(COUNTIFS(C$2:C9941,C9941,K$2:K9941,1)=1,1,0),"")</f>
        <v/>
      </c>
      <c r="R9941" s="0" t="str">
        <f aca="false">IF(M9941=1,IF(COUNTIFS(C$2:C9941,C9941,M$2:M9941,1)=1,1,0),"")</f>
        <v/>
      </c>
      <c r="S9941" s="0" t="str">
        <f aca="false">IF(L9941=1,IF(COUNTIFS(C$2:C9941,C9941,L$2:L9941,1)=1,1,0),"")</f>
        <v/>
      </c>
      <c r="T9941" s="38" t="str">
        <f aca="false">IF(N9941="","",N9941+ROW()/10000000)</f>
        <v/>
      </c>
      <c r="U9941" s="0" t="str">
        <f aca="false">IF(G9941=1,IF(B9941="",1,0),"")</f>
        <v/>
      </c>
    </row>
    <row r="9942" customFormat="false" ht="15" hidden="false" customHeight="false" outlineLevel="0" collapsed="false">
      <c r="A9942" s="35"/>
      <c r="B9942" s="35"/>
      <c r="G9942" s="0" t="str">
        <f aca="false">IF(A9942="","",IF(AND(A9942&gt;=Debut,A9942&lt;Fin),1,0))</f>
        <v/>
      </c>
      <c r="H9942" s="0" t="str">
        <f aca="false">IF(G9942=1,INT(ROUND((A9942-Debut)*86400,0)/600),"")</f>
        <v/>
      </c>
      <c r="I9942" s="0" t="str">
        <f aca="false">IF(G9942=1,INT(ROUND((A9942-Debut)*86400,0)/3600),"")</f>
        <v/>
      </c>
      <c r="J9942" s="0" t="str">
        <f aca="false">IF(OR(A9942="",B9942=""),"",ROUND((B9942-A9942)*86400,0))</f>
        <v/>
      </c>
      <c r="K9942" s="37" t="str">
        <f aca="false">IF(G9942=1,IF(COUNTIFS($C:$C,C9942,$G:$G,1,$A:$A,"&gt;="&amp;(A9942-FenetreInterm/86400),$A:$A,"&lt;="&amp;A9942)&gt;=NbInterm,1,0),"")</f>
        <v/>
      </c>
      <c r="L9942" s="37" t="str">
        <f aca="false">IF(G9942=1,IF(B9942="",0,IF(J9942&lt;SeuilFugitive,1,0)),"")</f>
        <v/>
      </c>
      <c r="M9942" s="37" t="str">
        <f aca="false">IF(G9942=1,IF(B9942="",IF((Fin-A9942)*24&gt;SeuilFigee,1,0),IF(J9942&gt;SeuilFigee*3600,1,0)),"")</f>
        <v/>
      </c>
      <c r="N9942" s="0" t="str">
        <f aca="false">IF(G9942=1,IF(COUNTIF(H$2:H9942,H9942)=1,COUNTIF($H:$H,H9942),""),"")</f>
        <v/>
      </c>
      <c r="O9942" s="0" t="str">
        <f aca="false">IF(G9942=1,IF(COUNTIF(I$2:I9942,I9942)=1,COUNTIF($I:$I,I9942),""),"")</f>
        <v/>
      </c>
      <c r="P9942" s="38" t="str">
        <f aca="false">IF(G9942=1,IF(COUNTIFS(C$2:C9942,C9942,G$2:G9942,1)=1,COUNTIFS($C:$C,C9942,$G:$G,1)+ROW()/10000000,""),"")</f>
        <v/>
      </c>
      <c r="Q9942" s="0" t="str">
        <f aca="false">IF(K9942=1,IF(COUNTIFS(C$2:C9942,C9942,K$2:K9942,1)=1,1,0),"")</f>
        <v/>
      </c>
      <c r="R9942" s="0" t="str">
        <f aca="false">IF(M9942=1,IF(COUNTIFS(C$2:C9942,C9942,M$2:M9942,1)=1,1,0),"")</f>
        <v/>
      </c>
      <c r="S9942" s="0" t="str">
        <f aca="false">IF(L9942=1,IF(COUNTIFS(C$2:C9942,C9942,L$2:L9942,1)=1,1,0),"")</f>
        <v/>
      </c>
      <c r="T9942" s="38" t="str">
        <f aca="false">IF(N9942="","",N9942+ROW()/10000000)</f>
        <v/>
      </c>
      <c r="U9942" s="0" t="str">
        <f aca="false">IF(G9942=1,IF(B9942="",1,0),"")</f>
        <v/>
      </c>
    </row>
    <row r="9943" customFormat="false" ht="15" hidden="false" customHeight="false" outlineLevel="0" collapsed="false">
      <c r="A9943" s="35"/>
      <c r="B9943" s="35"/>
      <c r="G9943" s="0" t="str">
        <f aca="false">IF(A9943="","",IF(AND(A9943&gt;=Debut,A9943&lt;Fin),1,0))</f>
        <v/>
      </c>
      <c r="H9943" s="0" t="str">
        <f aca="false">IF(G9943=1,INT(ROUND((A9943-Debut)*86400,0)/600),"")</f>
        <v/>
      </c>
      <c r="I9943" s="0" t="str">
        <f aca="false">IF(G9943=1,INT(ROUND((A9943-Debut)*86400,0)/3600),"")</f>
        <v/>
      </c>
      <c r="J9943" s="0" t="str">
        <f aca="false">IF(OR(A9943="",B9943=""),"",ROUND((B9943-A9943)*86400,0))</f>
        <v/>
      </c>
      <c r="K9943" s="37" t="str">
        <f aca="false">IF(G9943=1,IF(COUNTIFS($C:$C,C9943,$G:$G,1,$A:$A,"&gt;="&amp;(A9943-FenetreInterm/86400),$A:$A,"&lt;="&amp;A9943)&gt;=NbInterm,1,0),"")</f>
        <v/>
      </c>
      <c r="L9943" s="37" t="str">
        <f aca="false">IF(G9943=1,IF(B9943="",0,IF(J9943&lt;SeuilFugitive,1,0)),"")</f>
        <v/>
      </c>
      <c r="M9943" s="37" t="str">
        <f aca="false">IF(G9943=1,IF(B9943="",IF((Fin-A9943)*24&gt;SeuilFigee,1,0),IF(J9943&gt;SeuilFigee*3600,1,0)),"")</f>
        <v/>
      </c>
      <c r="N9943" s="0" t="str">
        <f aca="false">IF(G9943=1,IF(COUNTIF(H$2:H9943,H9943)=1,COUNTIF($H:$H,H9943),""),"")</f>
        <v/>
      </c>
      <c r="O9943" s="0" t="str">
        <f aca="false">IF(G9943=1,IF(COUNTIF(I$2:I9943,I9943)=1,COUNTIF($I:$I,I9943),""),"")</f>
        <v/>
      </c>
      <c r="P9943" s="38" t="str">
        <f aca="false">IF(G9943=1,IF(COUNTIFS(C$2:C9943,C9943,G$2:G9943,1)=1,COUNTIFS($C:$C,C9943,$G:$G,1)+ROW()/10000000,""),"")</f>
        <v/>
      </c>
      <c r="Q9943" s="0" t="str">
        <f aca="false">IF(K9943=1,IF(COUNTIFS(C$2:C9943,C9943,K$2:K9943,1)=1,1,0),"")</f>
        <v/>
      </c>
      <c r="R9943" s="0" t="str">
        <f aca="false">IF(M9943=1,IF(COUNTIFS(C$2:C9943,C9943,M$2:M9943,1)=1,1,0),"")</f>
        <v/>
      </c>
      <c r="S9943" s="0" t="str">
        <f aca="false">IF(L9943=1,IF(COUNTIFS(C$2:C9943,C9943,L$2:L9943,1)=1,1,0),"")</f>
        <v/>
      </c>
      <c r="T9943" s="38" t="str">
        <f aca="false">IF(N9943="","",N9943+ROW()/10000000)</f>
        <v/>
      </c>
      <c r="U9943" s="0" t="str">
        <f aca="false">IF(G9943=1,IF(B9943="",1,0),"")</f>
        <v/>
      </c>
    </row>
    <row r="9944" customFormat="false" ht="15" hidden="false" customHeight="false" outlineLevel="0" collapsed="false">
      <c r="A9944" s="35"/>
      <c r="B9944" s="35"/>
      <c r="G9944" s="0" t="str">
        <f aca="false">IF(A9944="","",IF(AND(A9944&gt;=Debut,A9944&lt;Fin),1,0))</f>
        <v/>
      </c>
      <c r="H9944" s="0" t="str">
        <f aca="false">IF(G9944=1,INT(ROUND((A9944-Debut)*86400,0)/600),"")</f>
        <v/>
      </c>
      <c r="I9944" s="0" t="str">
        <f aca="false">IF(G9944=1,INT(ROUND((A9944-Debut)*86400,0)/3600),"")</f>
        <v/>
      </c>
      <c r="J9944" s="0" t="str">
        <f aca="false">IF(OR(A9944="",B9944=""),"",ROUND((B9944-A9944)*86400,0))</f>
        <v/>
      </c>
      <c r="K9944" s="37" t="str">
        <f aca="false">IF(G9944=1,IF(COUNTIFS($C:$C,C9944,$G:$G,1,$A:$A,"&gt;="&amp;(A9944-FenetreInterm/86400),$A:$A,"&lt;="&amp;A9944)&gt;=NbInterm,1,0),"")</f>
        <v/>
      </c>
      <c r="L9944" s="37" t="str">
        <f aca="false">IF(G9944=1,IF(B9944="",0,IF(J9944&lt;SeuilFugitive,1,0)),"")</f>
        <v/>
      </c>
      <c r="M9944" s="37" t="str">
        <f aca="false">IF(G9944=1,IF(B9944="",IF((Fin-A9944)*24&gt;SeuilFigee,1,0),IF(J9944&gt;SeuilFigee*3600,1,0)),"")</f>
        <v/>
      </c>
      <c r="N9944" s="0" t="str">
        <f aca="false">IF(G9944=1,IF(COUNTIF(H$2:H9944,H9944)=1,COUNTIF($H:$H,H9944),""),"")</f>
        <v/>
      </c>
      <c r="O9944" s="0" t="str">
        <f aca="false">IF(G9944=1,IF(COUNTIF(I$2:I9944,I9944)=1,COUNTIF($I:$I,I9944),""),"")</f>
        <v/>
      </c>
      <c r="P9944" s="38" t="str">
        <f aca="false">IF(G9944=1,IF(COUNTIFS(C$2:C9944,C9944,G$2:G9944,1)=1,COUNTIFS($C:$C,C9944,$G:$G,1)+ROW()/10000000,""),"")</f>
        <v/>
      </c>
      <c r="Q9944" s="0" t="str">
        <f aca="false">IF(K9944=1,IF(COUNTIFS(C$2:C9944,C9944,K$2:K9944,1)=1,1,0),"")</f>
        <v/>
      </c>
      <c r="R9944" s="0" t="str">
        <f aca="false">IF(M9944=1,IF(COUNTIFS(C$2:C9944,C9944,M$2:M9944,1)=1,1,0),"")</f>
        <v/>
      </c>
      <c r="S9944" s="0" t="str">
        <f aca="false">IF(L9944=1,IF(COUNTIFS(C$2:C9944,C9944,L$2:L9944,1)=1,1,0),"")</f>
        <v/>
      </c>
      <c r="T9944" s="38" t="str">
        <f aca="false">IF(N9944="","",N9944+ROW()/10000000)</f>
        <v/>
      </c>
      <c r="U9944" s="0" t="str">
        <f aca="false">IF(G9944=1,IF(B9944="",1,0),"")</f>
        <v/>
      </c>
    </row>
    <row r="9945" customFormat="false" ht="15" hidden="false" customHeight="false" outlineLevel="0" collapsed="false">
      <c r="A9945" s="35"/>
      <c r="B9945" s="35"/>
      <c r="G9945" s="0" t="str">
        <f aca="false">IF(A9945="","",IF(AND(A9945&gt;=Debut,A9945&lt;Fin),1,0))</f>
        <v/>
      </c>
      <c r="H9945" s="0" t="str">
        <f aca="false">IF(G9945=1,INT(ROUND((A9945-Debut)*86400,0)/600),"")</f>
        <v/>
      </c>
      <c r="I9945" s="0" t="str">
        <f aca="false">IF(G9945=1,INT(ROUND((A9945-Debut)*86400,0)/3600),"")</f>
        <v/>
      </c>
      <c r="J9945" s="0" t="str">
        <f aca="false">IF(OR(A9945="",B9945=""),"",ROUND((B9945-A9945)*86400,0))</f>
        <v/>
      </c>
      <c r="K9945" s="37" t="str">
        <f aca="false">IF(G9945=1,IF(COUNTIFS($C:$C,C9945,$G:$G,1,$A:$A,"&gt;="&amp;(A9945-FenetreInterm/86400),$A:$A,"&lt;="&amp;A9945)&gt;=NbInterm,1,0),"")</f>
        <v/>
      </c>
      <c r="L9945" s="37" t="str">
        <f aca="false">IF(G9945=1,IF(B9945="",0,IF(J9945&lt;SeuilFugitive,1,0)),"")</f>
        <v/>
      </c>
      <c r="M9945" s="37" t="str">
        <f aca="false">IF(G9945=1,IF(B9945="",IF((Fin-A9945)*24&gt;SeuilFigee,1,0),IF(J9945&gt;SeuilFigee*3600,1,0)),"")</f>
        <v/>
      </c>
      <c r="N9945" s="0" t="str">
        <f aca="false">IF(G9945=1,IF(COUNTIF(H$2:H9945,H9945)=1,COUNTIF($H:$H,H9945),""),"")</f>
        <v/>
      </c>
      <c r="O9945" s="0" t="str">
        <f aca="false">IF(G9945=1,IF(COUNTIF(I$2:I9945,I9945)=1,COUNTIF($I:$I,I9945),""),"")</f>
        <v/>
      </c>
      <c r="P9945" s="38" t="str">
        <f aca="false">IF(G9945=1,IF(COUNTIFS(C$2:C9945,C9945,G$2:G9945,1)=1,COUNTIFS($C:$C,C9945,$G:$G,1)+ROW()/10000000,""),"")</f>
        <v/>
      </c>
      <c r="Q9945" s="0" t="str">
        <f aca="false">IF(K9945=1,IF(COUNTIFS(C$2:C9945,C9945,K$2:K9945,1)=1,1,0),"")</f>
        <v/>
      </c>
      <c r="R9945" s="0" t="str">
        <f aca="false">IF(M9945=1,IF(COUNTIFS(C$2:C9945,C9945,M$2:M9945,1)=1,1,0),"")</f>
        <v/>
      </c>
      <c r="S9945" s="0" t="str">
        <f aca="false">IF(L9945=1,IF(COUNTIFS(C$2:C9945,C9945,L$2:L9945,1)=1,1,0),"")</f>
        <v/>
      </c>
      <c r="T9945" s="38" t="str">
        <f aca="false">IF(N9945="","",N9945+ROW()/10000000)</f>
        <v/>
      </c>
      <c r="U9945" s="0" t="str">
        <f aca="false">IF(G9945=1,IF(B9945="",1,0),"")</f>
        <v/>
      </c>
    </row>
    <row r="9946" customFormat="false" ht="15" hidden="false" customHeight="false" outlineLevel="0" collapsed="false">
      <c r="A9946" s="35"/>
      <c r="B9946" s="35"/>
      <c r="G9946" s="0" t="str">
        <f aca="false">IF(A9946="","",IF(AND(A9946&gt;=Debut,A9946&lt;Fin),1,0))</f>
        <v/>
      </c>
      <c r="H9946" s="0" t="str">
        <f aca="false">IF(G9946=1,INT(ROUND((A9946-Debut)*86400,0)/600),"")</f>
        <v/>
      </c>
      <c r="I9946" s="0" t="str">
        <f aca="false">IF(G9946=1,INT(ROUND((A9946-Debut)*86400,0)/3600),"")</f>
        <v/>
      </c>
      <c r="J9946" s="0" t="str">
        <f aca="false">IF(OR(A9946="",B9946=""),"",ROUND((B9946-A9946)*86400,0))</f>
        <v/>
      </c>
      <c r="K9946" s="37" t="str">
        <f aca="false">IF(G9946=1,IF(COUNTIFS($C:$C,C9946,$G:$G,1,$A:$A,"&gt;="&amp;(A9946-FenetreInterm/86400),$A:$A,"&lt;="&amp;A9946)&gt;=NbInterm,1,0),"")</f>
        <v/>
      </c>
      <c r="L9946" s="37" t="str">
        <f aca="false">IF(G9946=1,IF(B9946="",0,IF(J9946&lt;SeuilFugitive,1,0)),"")</f>
        <v/>
      </c>
      <c r="M9946" s="37" t="str">
        <f aca="false">IF(G9946=1,IF(B9946="",IF((Fin-A9946)*24&gt;SeuilFigee,1,0),IF(J9946&gt;SeuilFigee*3600,1,0)),"")</f>
        <v/>
      </c>
      <c r="N9946" s="0" t="str">
        <f aca="false">IF(G9946=1,IF(COUNTIF(H$2:H9946,H9946)=1,COUNTIF($H:$H,H9946),""),"")</f>
        <v/>
      </c>
      <c r="O9946" s="0" t="str">
        <f aca="false">IF(G9946=1,IF(COUNTIF(I$2:I9946,I9946)=1,COUNTIF($I:$I,I9946),""),"")</f>
        <v/>
      </c>
      <c r="P9946" s="38" t="str">
        <f aca="false">IF(G9946=1,IF(COUNTIFS(C$2:C9946,C9946,G$2:G9946,1)=1,COUNTIFS($C:$C,C9946,$G:$G,1)+ROW()/10000000,""),"")</f>
        <v/>
      </c>
      <c r="Q9946" s="0" t="str">
        <f aca="false">IF(K9946=1,IF(COUNTIFS(C$2:C9946,C9946,K$2:K9946,1)=1,1,0),"")</f>
        <v/>
      </c>
      <c r="R9946" s="0" t="str">
        <f aca="false">IF(M9946=1,IF(COUNTIFS(C$2:C9946,C9946,M$2:M9946,1)=1,1,0),"")</f>
        <v/>
      </c>
      <c r="S9946" s="0" t="str">
        <f aca="false">IF(L9946=1,IF(COUNTIFS(C$2:C9946,C9946,L$2:L9946,1)=1,1,0),"")</f>
        <v/>
      </c>
      <c r="T9946" s="38" t="str">
        <f aca="false">IF(N9946="","",N9946+ROW()/10000000)</f>
        <v/>
      </c>
      <c r="U9946" s="0" t="str">
        <f aca="false">IF(G9946=1,IF(B9946="",1,0),"")</f>
        <v/>
      </c>
    </row>
    <row r="9947" customFormat="false" ht="15" hidden="false" customHeight="false" outlineLevel="0" collapsed="false">
      <c r="A9947" s="35"/>
      <c r="B9947" s="35"/>
      <c r="G9947" s="0" t="str">
        <f aca="false">IF(A9947="","",IF(AND(A9947&gt;=Debut,A9947&lt;Fin),1,0))</f>
        <v/>
      </c>
      <c r="H9947" s="0" t="str">
        <f aca="false">IF(G9947=1,INT(ROUND((A9947-Debut)*86400,0)/600),"")</f>
        <v/>
      </c>
      <c r="I9947" s="0" t="str">
        <f aca="false">IF(G9947=1,INT(ROUND((A9947-Debut)*86400,0)/3600),"")</f>
        <v/>
      </c>
      <c r="J9947" s="0" t="str">
        <f aca="false">IF(OR(A9947="",B9947=""),"",ROUND((B9947-A9947)*86400,0))</f>
        <v/>
      </c>
      <c r="K9947" s="37" t="str">
        <f aca="false">IF(G9947=1,IF(COUNTIFS($C:$C,C9947,$G:$G,1,$A:$A,"&gt;="&amp;(A9947-FenetreInterm/86400),$A:$A,"&lt;="&amp;A9947)&gt;=NbInterm,1,0),"")</f>
        <v/>
      </c>
      <c r="L9947" s="37" t="str">
        <f aca="false">IF(G9947=1,IF(B9947="",0,IF(J9947&lt;SeuilFugitive,1,0)),"")</f>
        <v/>
      </c>
      <c r="M9947" s="37" t="str">
        <f aca="false">IF(G9947=1,IF(B9947="",IF((Fin-A9947)*24&gt;SeuilFigee,1,0),IF(J9947&gt;SeuilFigee*3600,1,0)),"")</f>
        <v/>
      </c>
      <c r="N9947" s="0" t="str">
        <f aca="false">IF(G9947=1,IF(COUNTIF(H$2:H9947,H9947)=1,COUNTIF($H:$H,H9947),""),"")</f>
        <v/>
      </c>
      <c r="O9947" s="0" t="str">
        <f aca="false">IF(G9947=1,IF(COUNTIF(I$2:I9947,I9947)=1,COUNTIF($I:$I,I9947),""),"")</f>
        <v/>
      </c>
      <c r="P9947" s="38" t="str">
        <f aca="false">IF(G9947=1,IF(COUNTIFS(C$2:C9947,C9947,G$2:G9947,1)=1,COUNTIFS($C:$C,C9947,$G:$G,1)+ROW()/10000000,""),"")</f>
        <v/>
      </c>
      <c r="Q9947" s="0" t="str">
        <f aca="false">IF(K9947=1,IF(COUNTIFS(C$2:C9947,C9947,K$2:K9947,1)=1,1,0),"")</f>
        <v/>
      </c>
      <c r="R9947" s="0" t="str">
        <f aca="false">IF(M9947=1,IF(COUNTIFS(C$2:C9947,C9947,M$2:M9947,1)=1,1,0),"")</f>
        <v/>
      </c>
      <c r="S9947" s="0" t="str">
        <f aca="false">IF(L9947=1,IF(COUNTIFS(C$2:C9947,C9947,L$2:L9947,1)=1,1,0),"")</f>
        <v/>
      </c>
      <c r="T9947" s="38" t="str">
        <f aca="false">IF(N9947="","",N9947+ROW()/10000000)</f>
        <v/>
      </c>
      <c r="U9947" s="0" t="str">
        <f aca="false">IF(G9947=1,IF(B9947="",1,0),"")</f>
        <v/>
      </c>
    </row>
    <row r="9948" customFormat="false" ht="15" hidden="false" customHeight="false" outlineLevel="0" collapsed="false">
      <c r="A9948" s="35"/>
      <c r="B9948" s="35"/>
      <c r="G9948" s="0" t="str">
        <f aca="false">IF(A9948="","",IF(AND(A9948&gt;=Debut,A9948&lt;Fin),1,0))</f>
        <v/>
      </c>
      <c r="H9948" s="0" t="str">
        <f aca="false">IF(G9948=1,INT(ROUND((A9948-Debut)*86400,0)/600),"")</f>
        <v/>
      </c>
      <c r="I9948" s="0" t="str">
        <f aca="false">IF(G9948=1,INT(ROUND((A9948-Debut)*86400,0)/3600),"")</f>
        <v/>
      </c>
      <c r="J9948" s="0" t="str">
        <f aca="false">IF(OR(A9948="",B9948=""),"",ROUND((B9948-A9948)*86400,0))</f>
        <v/>
      </c>
      <c r="K9948" s="37" t="str">
        <f aca="false">IF(G9948=1,IF(COUNTIFS($C:$C,C9948,$G:$G,1,$A:$A,"&gt;="&amp;(A9948-FenetreInterm/86400),$A:$A,"&lt;="&amp;A9948)&gt;=NbInterm,1,0),"")</f>
        <v/>
      </c>
      <c r="L9948" s="37" t="str">
        <f aca="false">IF(G9948=1,IF(B9948="",0,IF(J9948&lt;SeuilFugitive,1,0)),"")</f>
        <v/>
      </c>
      <c r="M9948" s="37" t="str">
        <f aca="false">IF(G9948=1,IF(B9948="",IF((Fin-A9948)*24&gt;SeuilFigee,1,0),IF(J9948&gt;SeuilFigee*3600,1,0)),"")</f>
        <v/>
      </c>
      <c r="N9948" s="0" t="str">
        <f aca="false">IF(G9948=1,IF(COUNTIF(H$2:H9948,H9948)=1,COUNTIF($H:$H,H9948),""),"")</f>
        <v/>
      </c>
      <c r="O9948" s="0" t="str">
        <f aca="false">IF(G9948=1,IF(COUNTIF(I$2:I9948,I9948)=1,COUNTIF($I:$I,I9948),""),"")</f>
        <v/>
      </c>
      <c r="P9948" s="38" t="str">
        <f aca="false">IF(G9948=1,IF(COUNTIFS(C$2:C9948,C9948,G$2:G9948,1)=1,COUNTIFS($C:$C,C9948,$G:$G,1)+ROW()/10000000,""),"")</f>
        <v/>
      </c>
      <c r="Q9948" s="0" t="str">
        <f aca="false">IF(K9948=1,IF(COUNTIFS(C$2:C9948,C9948,K$2:K9948,1)=1,1,0),"")</f>
        <v/>
      </c>
      <c r="R9948" s="0" t="str">
        <f aca="false">IF(M9948=1,IF(COUNTIFS(C$2:C9948,C9948,M$2:M9948,1)=1,1,0),"")</f>
        <v/>
      </c>
      <c r="S9948" s="0" t="str">
        <f aca="false">IF(L9948=1,IF(COUNTIFS(C$2:C9948,C9948,L$2:L9948,1)=1,1,0),"")</f>
        <v/>
      </c>
      <c r="T9948" s="38" t="str">
        <f aca="false">IF(N9948="","",N9948+ROW()/10000000)</f>
        <v/>
      </c>
      <c r="U9948" s="0" t="str">
        <f aca="false">IF(G9948=1,IF(B9948="",1,0),"")</f>
        <v/>
      </c>
    </row>
    <row r="9949" customFormat="false" ht="15" hidden="false" customHeight="false" outlineLevel="0" collapsed="false">
      <c r="A9949" s="35"/>
      <c r="B9949" s="35"/>
      <c r="G9949" s="0" t="str">
        <f aca="false">IF(A9949="","",IF(AND(A9949&gt;=Debut,A9949&lt;Fin),1,0))</f>
        <v/>
      </c>
      <c r="H9949" s="0" t="str">
        <f aca="false">IF(G9949=1,INT(ROUND((A9949-Debut)*86400,0)/600),"")</f>
        <v/>
      </c>
      <c r="I9949" s="0" t="str">
        <f aca="false">IF(G9949=1,INT(ROUND((A9949-Debut)*86400,0)/3600),"")</f>
        <v/>
      </c>
      <c r="J9949" s="0" t="str">
        <f aca="false">IF(OR(A9949="",B9949=""),"",ROUND((B9949-A9949)*86400,0))</f>
        <v/>
      </c>
      <c r="K9949" s="37" t="str">
        <f aca="false">IF(G9949=1,IF(COUNTIFS($C:$C,C9949,$G:$G,1,$A:$A,"&gt;="&amp;(A9949-FenetreInterm/86400),$A:$A,"&lt;="&amp;A9949)&gt;=NbInterm,1,0),"")</f>
        <v/>
      </c>
      <c r="L9949" s="37" t="str">
        <f aca="false">IF(G9949=1,IF(B9949="",0,IF(J9949&lt;SeuilFugitive,1,0)),"")</f>
        <v/>
      </c>
      <c r="M9949" s="37" t="str">
        <f aca="false">IF(G9949=1,IF(B9949="",IF((Fin-A9949)*24&gt;SeuilFigee,1,0),IF(J9949&gt;SeuilFigee*3600,1,0)),"")</f>
        <v/>
      </c>
      <c r="N9949" s="0" t="str">
        <f aca="false">IF(G9949=1,IF(COUNTIF(H$2:H9949,H9949)=1,COUNTIF($H:$H,H9949),""),"")</f>
        <v/>
      </c>
      <c r="O9949" s="0" t="str">
        <f aca="false">IF(G9949=1,IF(COUNTIF(I$2:I9949,I9949)=1,COUNTIF($I:$I,I9949),""),"")</f>
        <v/>
      </c>
      <c r="P9949" s="38" t="str">
        <f aca="false">IF(G9949=1,IF(COUNTIFS(C$2:C9949,C9949,G$2:G9949,1)=1,COUNTIFS($C:$C,C9949,$G:$G,1)+ROW()/10000000,""),"")</f>
        <v/>
      </c>
      <c r="Q9949" s="0" t="str">
        <f aca="false">IF(K9949=1,IF(COUNTIFS(C$2:C9949,C9949,K$2:K9949,1)=1,1,0),"")</f>
        <v/>
      </c>
      <c r="R9949" s="0" t="str">
        <f aca="false">IF(M9949=1,IF(COUNTIFS(C$2:C9949,C9949,M$2:M9949,1)=1,1,0),"")</f>
        <v/>
      </c>
      <c r="S9949" s="0" t="str">
        <f aca="false">IF(L9949=1,IF(COUNTIFS(C$2:C9949,C9949,L$2:L9949,1)=1,1,0),"")</f>
        <v/>
      </c>
      <c r="T9949" s="38" t="str">
        <f aca="false">IF(N9949="","",N9949+ROW()/10000000)</f>
        <v/>
      </c>
      <c r="U9949" s="0" t="str">
        <f aca="false">IF(G9949=1,IF(B9949="",1,0),"")</f>
        <v/>
      </c>
    </row>
    <row r="9950" customFormat="false" ht="15" hidden="false" customHeight="false" outlineLevel="0" collapsed="false">
      <c r="A9950" s="35"/>
      <c r="B9950" s="35"/>
      <c r="G9950" s="0" t="str">
        <f aca="false">IF(A9950="","",IF(AND(A9950&gt;=Debut,A9950&lt;Fin),1,0))</f>
        <v/>
      </c>
      <c r="H9950" s="0" t="str">
        <f aca="false">IF(G9950=1,INT(ROUND((A9950-Debut)*86400,0)/600),"")</f>
        <v/>
      </c>
      <c r="I9950" s="0" t="str">
        <f aca="false">IF(G9950=1,INT(ROUND((A9950-Debut)*86400,0)/3600),"")</f>
        <v/>
      </c>
      <c r="J9950" s="0" t="str">
        <f aca="false">IF(OR(A9950="",B9950=""),"",ROUND((B9950-A9950)*86400,0))</f>
        <v/>
      </c>
      <c r="K9950" s="37" t="str">
        <f aca="false">IF(G9950=1,IF(COUNTIFS($C:$C,C9950,$G:$G,1,$A:$A,"&gt;="&amp;(A9950-FenetreInterm/86400),$A:$A,"&lt;="&amp;A9950)&gt;=NbInterm,1,0),"")</f>
        <v/>
      </c>
      <c r="L9950" s="37" t="str">
        <f aca="false">IF(G9950=1,IF(B9950="",0,IF(J9950&lt;SeuilFugitive,1,0)),"")</f>
        <v/>
      </c>
      <c r="M9950" s="37" t="str">
        <f aca="false">IF(G9950=1,IF(B9950="",IF((Fin-A9950)*24&gt;SeuilFigee,1,0),IF(J9950&gt;SeuilFigee*3600,1,0)),"")</f>
        <v/>
      </c>
      <c r="N9950" s="0" t="str">
        <f aca="false">IF(G9950=1,IF(COUNTIF(H$2:H9950,H9950)=1,COUNTIF($H:$H,H9950),""),"")</f>
        <v/>
      </c>
      <c r="O9950" s="0" t="str">
        <f aca="false">IF(G9950=1,IF(COUNTIF(I$2:I9950,I9950)=1,COUNTIF($I:$I,I9950),""),"")</f>
        <v/>
      </c>
      <c r="P9950" s="38" t="str">
        <f aca="false">IF(G9950=1,IF(COUNTIFS(C$2:C9950,C9950,G$2:G9950,1)=1,COUNTIFS($C:$C,C9950,$G:$G,1)+ROW()/10000000,""),"")</f>
        <v/>
      </c>
      <c r="Q9950" s="0" t="str">
        <f aca="false">IF(K9950=1,IF(COUNTIFS(C$2:C9950,C9950,K$2:K9950,1)=1,1,0),"")</f>
        <v/>
      </c>
      <c r="R9950" s="0" t="str">
        <f aca="false">IF(M9950=1,IF(COUNTIFS(C$2:C9950,C9950,M$2:M9950,1)=1,1,0),"")</f>
        <v/>
      </c>
      <c r="S9950" s="0" t="str">
        <f aca="false">IF(L9950=1,IF(COUNTIFS(C$2:C9950,C9950,L$2:L9950,1)=1,1,0),"")</f>
        <v/>
      </c>
      <c r="T9950" s="38" t="str">
        <f aca="false">IF(N9950="","",N9950+ROW()/10000000)</f>
        <v/>
      </c>
      <c r="U9950" s="0" t="str">
        <f aca="false">IF(G9950=1,IF(B9950="",1,0),"")</f>
        <v/>
      </c>
    </row>
    <row r="9951" customFormat="false" ht="15" hidden="false" customHeight="false" outlineLevel="0" collapsed="false">
      <c r="A9951" s="35"/>
      <c r="B9951" s="35"/>
      <c r="G9951" s="0" t="str">
        <f aca="false">IF(A9951="","",IF(AND(A9951&gt;=Debut,A9951&lt;Fin),1,0))</f>
        <v/>
      </c>
      <c r="H9951" s="0" t="str">
        <f aca="false">IF(G9951=1,INT(ROUND((A9951-Debut)*86400,0)/600),"")</f>
        <v/>
      </c>
      <c r="I9951" s="0" t="str">
        <f aca="false">IF(G9951=1,INT(ROUND((A9951-Debut)*86400,0)/3600),"")</f>
        <v/>
      </c>
      <c r="J9951" s="0" t="str">
        <f aca="false">IF(OR(A9951="",B9951=""),"",ROUND((B9951-A9951)*86400,0))</f>
        <v/>
      </c>
      <c r="K9951" s="37" t="str">
        <f aca="false">IF(G9951=1,IF(COUNTIFS($C:$C,C9951,$G:$G,1,$A:$A,"&gt;="&amp;(A9951-FenetreInterm/86400),$A:$A,"&lt;="&amp;A9951)&gt;=NbInterm,1,0),"")</f>
        <v/>
      </c>
      <c r="L9951" s="37" t="str">
        <f aca="false">IF(G9951=1,IF(B9951="",0,IF(J9951&lt;SeuilFugitive,1,0)),"")</f>
        <v/>
      </c>
      <c r="M9951" s="37" t="str">
        <f aca="false">IF(G9951=1,IF(B9951="",IF((Fin-A9951)*24&gt;SeuilFigee,1,0),IF(J9951&gt;SeuilFigee*3600,1,0)),"")</f>
        <v/>
      </c>
      <c r="N9951" s="0" t="str">
        <f aca="false">IF(G9951=1,IF(COUNTIF(H$2:H9951,H9951)=1,COUNTIF($H:$H,H9951),""),"")</f>
        <v/>
      </c>
      <c r="O9951" s="0" t="str">
        <f aca="false">IF(G9951=1,IF(COUNTIF(I$2:I9951,I9951)=1,COUNTIF($I:$I,I9951),""),"")</f>
        <v/>
      </c>
      <c r="P9951" s="38" t="str">
        <f aca="false">IF(G9951=1,IF(COUNTIFS(C$2:C9951,C9951,G$2:G9951,1)=1,COUNTIFS($C:$C,C9951,$G:$G,1)+ROW()/10000000,""),"")</f>
        <v/>
      </c>
      <c r="Q9951" s="0" t="str">
        <f aca="false">IF(K9951=1,IF(COUNTIFS(C$2:C9951,C9951,K$2:K9951,1)=1,1,0),"")</f>
        <v/>
      </c>
      <c r="R9951" s="0" t="str">
        <f aca="false">IF(M9951=1,IF(COUNTIFS(C$2:C9951,C9951,M$2:M9951,1)=1,1,0),"")</f>
        <v/>
      </c>
      <c r="S9951" s="0" t="str">
        <f aca="false">IF(L9951=1,IF(COUNTIFS(C$2:C9951,C9951,L$2:L9951,1)=1,1,0),"")</f>
        <v/>
      </c>
      <c r="T9951" s="38" t="str">
        <f aca="false">IF(N9951="","",N9951+ROW()/10000000)</f>
        <v/>
      </c>
      <c r="U9951" s="0" t="str">
        <f aca="false">IF(G9951=1,IF(B9951="",1,0),"")</f>
        <v/>
      </c>
    </row>
    <row r="9952" customFormat="false" ht="15" hidden="false" customHeight="false" outlineLevel="0" collapsed="false">
      <c r="A9952" s="35"/>
      <c r="B9952" s="35"/>
      <c r="G9952" s="0" t="str">
        <f aca="false">IF(A9952="","",IF(AND(A9952&gt;=Debut,A9952&lt;Fin),1,0))</f>
        <v/>
      </c>
      <c r="H9952" s="0" t="str">
        <f aca="false">IF(G9952=1,INT(ROUND((A9952-Debut)*86400,0)/600),"")</f>
        <v/>
      </c>
      <c r="I9952" s="0" t="str">
        <f aca="false">IF(G9952=1,INT(ROUND((A9952-Debut)*86400,0)/3600),"")</f>
        <v/>
      </c>
      <c r="J9952" s="0" t="str">
        <f aca="false">IF(OR(A9952="",B9952=""),"",ROUND((B9952-A9952)*86400,0))</f>
        <v/>
      </c>
      <c r="K9952" s="37" t="str">
        <f aca="false">IF(G9952=1,IF(COUNTIFS($C:$C,C9952,$G:$G,1,$A:$A,"&gt;="&amp;(A9952-FenetreInterm/86400),$A:$A,"&lt;="&amp;A9952)&gt;=NbInterm,1,0),"")</f>
        <v/>
      </c>
      <c r="L9952" s="37" t="str">
        <f aca="false">IF(G9952=1,IF(B9952="",0,IF(J9952&lt;SeuilFugitive,1,0)),"")</f>
        <v/>
      </c>
      <c r="M9952" s="37" t="str">
        <f aca="false">IF(G9952=1,IF(B9952="",IF((Fin-A9952)*24&gt;SeuilFigee,1,0),IF(J9952&gt;SeuilFigee*3600,1,0)),"")</f>
        <v/>
      </c>
      <c r="N9952" s="0" t="str">
        <f aca="false">IF(G9952=1,IF(COUNTIF(H$2:H9952,H9952)=1,COUNTIF($H:$H,H9952),""),"")</f>
        <v/>
      </c>
      <c r="O9952" s="0" t="str">
        <f aca="false">IF(G9952=1,IF(COUNTIF(I$2:I9952,I9952)=1,COUNTIF($I:$I,I9952),""),"")</f>
        <v/>
      </c>
      <c r="P9952" s="38" t="str">
        <f aca="false">IF(G9952=1,IF(COUNTIFS(C$2:C9952,C9952,G$2:G9952,1)=1,COUNTIFS($C:$C,C9952,$G:$G,1)+ROW()/10000000,""),"")</f>
        <v/>
      </c>
      <c r="Q9952" s="0" t="str">
        <f aca="false">IF(K9952=1,IF(COUNTIFS(C$2:C9952,C9952,K$2:K9952,1)=1,1,0),"")</f>
        <v/>
      </c>
      <c r="R9952" s="0" t="str">
        <f aca="false">IF(M9952=1,IF(COUNTIFS(C$2:C9952,C9952,M$2:M9952,1)=1,1,0),"")</f>
        <v/>
      </c>
      <c r="S9952" s="0" t="str">
        <f aca="false">IF(L9952=1,IF(COUNTIFS(C$2:C9952,C9952,L$2:L9952,1)=1,1,0),"")</f>
        <v/>
      </c>
      <c r="T9952" s="38" t="str">
        <f aca="false">IF(N9952="","",N9952+ROW()/10000000)</f>
        <v/>
      </c>
      <c r="U9952" s="0" t="str">
        <f aca="false">IF(G9952=1,IF(B9952="",1,0),"")</f>
        <v/>
      </c>
    </row>
    <row r="9953" customFormat="false" ht="15" hidden="false" customHeight="false" outlineLevel="0" collapsed="false">
      <c r="A9953" s="35"/>
      <c r="B9953" s="35"/>
      <c r="G9953" s="0" t="str">
        <f aca="false">IF(A9953="","",IF(AND(A9953&gt;=Debut,A9953&lt;Fin),1,0))</f>
        <v/>
      </c>
      <c r="H9953" s="0" t="str">
        <f aca="false">IF(G9953=1,INT(ROUND((A9953-Debut)*86400,0)/600),"")</f>
        <v/>
      </c>
      <c r="I9953" s="0" t="str">
        <f aca="false">IF(G9953=1,INT(ROUND((A9953-Debut)*86400,0)/3600),"")</f>
        <v/>
      </c>
      <c r="J9953" s="0" t="str">
        <f aca="false">IF(OR(A9953="",B9953=""),"",ROUND((B9953-A9953)*86400,0))</f>
        <v/>
      </c>
      <c r="K9953" s="37" t="str">
        <f aca="false">IF(G9953=1,IF(COUNTIFS($C:$C,C9953,$G:$G,1,$A:$A,"&gt;="&amp;(A9953-FenetreInterm/86400),$A:$A,"&lt;="&amp;A9953)&gt;=NbInterm,1,0),"")</f>
        <v/>
      </c>
      <c r="L9953" s="37" t="str">
        <f aca="false">IF(G9953=1,IF(B9953="",0,IF(J9953&lt;SeuilFugitive,1,0)),"")</f>
        <v/>
      </c>
      <c r="M9953" s="37" t="str">
        <f aca="false">IF(G9953=1,IF(B9953="",IF((Fin-A9953)*24&gt;SeuilFigee,1,0),IF(J9953&gt;SeuilFigee*3600,1,0)),"")</f>
        <v/>
      </c>
      <c r="N9953" s="0" t="str">
        <f aca="false">IF(G9953=1,IF(COUNTIF(H$2:H9953,H9953)=1,COUNTIF($H:$H,H9953),""),"")</f>
        <v/>
      </c>
      <c r="O9953" s="0" t="str">
        <f aca="false">IF(G9953=1,IF(COUNTIF(I$2:I9953,I9953)=1,COUNTIF($I:$I,I9953),""),"")</f>
        <v/>
      </c>
      <c r="P9953" s="38" t="str">
        <f aca="false">IF(G9953=1,IF(COUNTIFS(C$2:C9953,C9953,G$2:G9953,1)=1,COUNTIFS($C:$C,C9953,$G:$G,1)+ROW()/10000000,""),"")</f>
        <v/>
      </c>
      <c r="Q9953" s="0" t="str">
        <f aca="false">IF(K9953=1,IF(COUNTIFS(C$2:C9953,C9953,K$2:K9953,1)=1,1,0),"")</f>
        <v/>
      </c>
      <c r="R9953" s="0" t="str">
        <f aca="false">IF(M9953=1,IF(COUNTIFS(C$2:C9953,C9953,M$2:M9953,1)=1,1,0),"")</f>
        <v/>
      </c>
      <c r="S9953" s="0" t="str">
        <f aca="false">IF(L9953=1,IF(COUNTIFS(C$2:C9953,C9953,L$2:L9953,1)=1,1,0),"")</f>
        <v/>
      </c>
      <c r="T9953" s="38" t="str">
        <f aca="false">IF(N9953="","",N9953+ROW()/10000000)</f>
        <v/>
      </c>
      <c r="U9953" s="0" t="str">
        <f aca="false">IF(G9953=1,IF(B9953="",1,0),"")</f>
        <v/>
      </c>
    </row>
    <row r="9954" customFormat="false" ht="15" hidden="false" customHeight="false" outlineLevel="0" collapsed="false">
      <c r="A9954" s="35"/>
      <c r="B9954" s="35"/>
      <c r="G9954" s="0" t="str">
        <f aca="false">IF(A9954="","",IF(AND(A9954&gt;=Debut,A9954&lt;Fin),1,0))</f>
        <v/>
      </c>
      <c r="H9954" s="0" t="str">
        <f aca="false">IF(G9954=1,INT(ROUND((A9954-Debut)*86400,0)/600),"")</f>
        <v/>
      </c>
      <c r="I9954" s="0" t="str">
        <f aca="false">IF(G9954=1,INT(ROUND((A9954-Debut)*86400,0)/3600),"")</f>
        <v/>
      </c>
      <c r="J9954" s="0" t="str">
        <f aca="false">IF(OR(A9954="",B9954=""),"",ROUND((B9954-A9954)*86400,0))</f>
        <v/>
      </c>
      <c r="K9954" s="37" t="str">
        <f aca="false">IF(G9954=1,IF(COUNTIFS($C:$C,C9954,$G:$G,1,$A:$A,"&gt;="&amp;(A9954-FenetreInterm/86400),$A:$A,"&lt;="&amp;A9954)&gt;=NbInterm,1,0),"")</f>
        <v/>
      </c>
      <c r="L9954" s="37" t="str">
        <f aca="false">IF(G9954=1,IF(B9954="",0,IF(J9954&lt;SeuilFugitive,1,0)),"")</f>
        <v/>
      </c>
      <c r="M9954" s="37" t="str">
        <f aca="false">IF(G9954=1,IF(B9954="",IF((Fin-A9954)*24&gt;SeuilFigee,1,0),IF(J9954&gt;SeuilFigee*3600,1,0)),"")</f>
        <v/>
      </c>
      <c r="N9954" s="0" t="str">
        <f aca="false">IF(G9954=1,IF(COUNTIF(H$2:H9954,H9954)=1,COUNTIF($H:$H,H9954),""),"")</f>
        <v/>
      </c>
      <c r="O9954" s="0" t="str">
        <f aca="false">IF(G9954=1,IF(COUNTIF(I$2:I9954,I9954)=1,COUNTIF($I:$I,I9954),""),"")</f>
        <v/>
      </c>
      <c r="P9954" s="38" t="str">
        <f aca="false">IF(G9954=1,IF(COUNTIFS(C$2:C9954,C9954,G$2:G9954,1)=1,COUNTIFS($C:$C,C9954,$G:$G,1)+ROW()/10000000,""),"")</f>
        <v/>
      </c>
      <c r="Q9954" s="0" t="str">
        <f aca="false">IF(K9954=1,IF(COUNTIFS(C$2:C9954,C9954,K$2:K9954,1)=1,1,0),"")</f>
        <v/>
      </c>
      <c r="R9954" s="0" t="str">
        <f aca="false">IF(M9954=1,IF(COUNTIFS(C$2:C9954,C9954,M$2:M9954,1)=1,1,0),"")</f>
        <v/>
      </c>
      <c r="S9954" s="0" t="str">
        <f aca="false">IF(L9954=1,IF(COUNTIFS(C$2:C9954,C9954,L$2:L9954,1)=1,1,0),"")</f>
        <v/>
      </c>
      <c r="T9954" s="38" t="str">
        <f aca="false">IF(N9954="","",N9954+ROW()/10000000)</f>
        <v/>
      </c>
      <c r="U9954" s="0" t="str">
        <f aca="false">IF(G9954=1,IF(B9954="",1,0),"")</f>
        <v/>
      </c>
    </row>
    <row r="9955" customFormat="false" ht="15" hidden="false" customHeight="false" outlineLevel="0" collapsed="false">
      <c r="A9955" s="35"/>
      <c r="B9955" s="35"/>
      <c r="G9955" s="0" t="str">
        <f aca="false">IF(A9955="","",IF(AND(A9955&gt;=Debut,A9955&lt;Fin),1,0))</f>
        <v/>
      </c>
      <c r="H9955" s="0" t="str">
        <f aca="false">IF(G9955=1,INT(ROUND((A9955-Debut)*86400,0)/600),"")</f>
        <v/>
      </c>
      <c r="I9955" s="0" t="str">
        <f aca="false">IF(G9955=1,INT(ROUND((A9955-Debut)*86400,0)/3600),"")</f>
        <v/>
      </c>
      <c r="J9955" s="0" t="str">
        <f aca="false">IF(OR(A9955="",B9955=""),"",ROUND((B9955-A9955)*86400,0))</f>
        <v/>
      </c>
      <c r="K9955" s="37" t="str">
        <f aca="false">IF(G9955=1,IF(COUNTIFS($C:$C,C9955,$G:$G,1,$A:$A,"&gt;="&amp;(A9955-FenetreInterm/86400),$A:$A,"&lt;="&amp;A9955)&gt;=NbInterm,1,0),"")</f>
        <v/>
      </c>
      <c r="L9955" s="37" t="str">
        <f aca="false">IF(G9955=1,IF(B9955="",0,IF(J9955&lt;SeuilFugitive,1,0)),"")</f>
        <v/>
      </c>
      <c r="M9955" s="37" t="str">
        <f aca="false">IF(G9955=1,IF(B9955="",IF((Fin-A9955)*24&gt;SeuilFigee,1,0),IF(J9955&gt;SeuilFigee*3600,1,0)),"")</f>
        <v/>
      </c>
      <c r="N9955" s="0" t="str">
        <f aca="false">IF(G9955=1,IF(COUNTIF(H$2:H9955,H9955)=1,COUNTIF($H:$H,H9955),""),"")</f>
        <v/>
      </c>
      <c r="O9955" s="0" t="str">
        <f aca="false">IF(G9955=1,IF(COUNTIF(I$2:I9955,I9955)=1,COUNTIF($I:$I,I9955),""),"")</f>
        <v/>
      </c>
      <c r="P9955" s="38" t="str">
        <f aca="false">IF(G9955=1,IF(COUNTIFS(C$2:C9955,C9955,G$2:G9955,1)=1,COUNTIFS($C:$C,C9955,$G:$G,1)+ROW()/10000000,""),"")</f>
        <v/>
      </c>
      <c r="Q9955" s="0" t="str">
        <f aca="false">IF(K9955=1,IF(COUNTIFS(C$2:C9955,C9955,K$2:K9955,1)=1,1,0),"")</f>
        <v/>
      </c>
      <c r="R9955" s="0" t="str">
        <f aca="false">IF(M9955=1,IF(COUNTIFS(C$2:C9955,C9955,M$2:M9955,1)=1,1,0),"")</f>
        <v/>
      </c>
      <c r="S9955" s="0" t="str">
        <f aca="false">IF(L9955=1,IF(COUNTIFS(C$2:C9955,C9955,L$2:L9955,1)=1,1,0),"")</f>
        <v/>
      </c>
      <c r="T9955" s="38" t="str">
        <f aca="false">IF(N9955="","",N9955+ROW()/10000000)</f>
        <v/>
      </c>
      <c r="U9955" s="0" t="str">
        <f aca="false">IF(G9955=1,IF(B9955="",1,0),"")</f>
        <v/>
      </c>
    </row>
    <row r="9956" customFormat="false" ht="15" hidden="false" customHeight="false" outlineLevel="0" collapsed="false">
      <c r="A9956" s="35"/>
      <c r="B9956" s="35"/>
      <c r="G9956" s="0" t="str">
        <f aca="false">IF(A9956="","",IF(AND(A9956&gt;=Debut,A9956&lt;Fin),1,0))</f>
        <v/>
      </c>
      <c r="H9956" s="0" t="str">
        <f aca="false">IF(G9956=1,INT(ROUND((A9956-Debut)*86400,0)/600),"")</f>
        <v/>
      </c>
      <c r="I9956" s="0" t="str">
        <f aca="false">IF(G9956=1,INT(ROUND((A9956-Debut)*86400,0)/3600),"")</f>
        <v/>
      </c>
      <c r="J9956" s="0" t="str">
        <f aca="false">IF(OR(A9956="",B9956=""),"",ROUND((B9956-A9956)*86400,0))</f>
        <v/>
      </c>
      <c r="K9956" s="37" t="str">
        <f aca="false">IF(G9956=1,IF(COUNTIFS($C:$C,C9956,$G:$G,1,$A:$A,"&gt;="&amp;(A9956-FenetreInterm/86400),$A:$A,"&lt;="&amp;A9956)&gt;=NbInterm,1,0),"")</f>
        <v/>
      </c>
      <c r="L9956" s="37" t="str">
        <f aca="false">IF(G9956=1,IF(B9956="",0,IF(J9956&lt;SeuilFugitive,1,0)),"")</f>
        <v/>
      </c>
      <c r="M9956" s="37" t="str">
        <f aca="false">IF(G9956=1,IF(B9956="",IF((Fin-A9956)*24&gt;SeuilFigee,1,0),IF(J9956&gt;SeuilFigee*3600,1,0)),"")</f>
        <v/>
      </c>
      <c r="N9956" s="0" t="str">
        <f aca="false">IF(G9956=1,IF(COUNTIF(H$2:H9956,H9956)=1,COUNTIF($H:$H,H9956),""),"")</f>
        <v/>
      </c>
      <c r="O9956" s="0" t="str">
        <f aca="false">IF(G9956=1,IF(COUNTIF(I$2:I9956,I9956)=1,COUNTIF($I:$I,I9956),""),"")</f>
        <v/>
      </c>
      <c r="P9956" s="38" t="str">
        <f aca="false">IF(G9956=1,IF(COUNTIFS(C$2:C9956,C9956,G$2:G9956,1)=1,COUNTIFS($C:$C,C9956,$G:$G,1)+ROW()/10000000,""),"")</f>
        <v/>
      </c>
      <c r="Q9956" s="0" t="str">
        <f aca="false">IF(K9956=1,IF(COUNTIFS(C$2:C9956,C9956,K$2:K9956,1)=1,1,0),"")</f>
        <v/>
      </c>
      <c r="R9956" s="0" t="str">
        <f aca="false">IF(M9956=1,IF(COUNTIFS(C$2:C9956,C9956,M$2:M9956,1)=1,1,0),"")</f>
        <v/>
      </c>
      <c r="S9956" s="0" t="str">
        <f aca="false">IF(L9956=1,IF(COUNTIFS(C$2:C9956,C9956,L$2:L9956,1)=1,1,0),"")</f>
        <v/>
      </c>
      <c r="T9956" s="38" t="str">
        <f aca="false">IF(N9956="","",N9956+ROW()/10000000)</f>
        <v/>
      </c>
      <c r="U9956" s="0" t="str">
        <f aca="false">IF(G9956=1,IF(B9956="",1,0),"")</f>
        <v/>
      </c>
    </row>
    <row r="9957" customFormat="false" ht="15" hidden="false" customHeight="false" outlineLevel="0" collapsed="false">
      <c r="A9957" s="35"/>
      <c r="B9957" s="35"/>
      <c r="G9957" s="0" t="str">
        <f aca="false">IF(A9957="","",IF(AND(A9957&gt;=Debut,A9957&lt;Fin),1,0))</f>
        <v/>
      </c>
      <c r="H9957" s="0" t="str">
        <f aca="false">IF(G9957=1,INT(ROUND((A9957-Debut)*86400,0)/600),"")</f>
        <v/>
      </c>
      <c r="I9957" s="0" t="str">
        <f aca="false">IF(G9957=1,INT(ROUND((A9957-Debut)*86400,0)/3600),"")</f>
        <v/>
      </c>
      <c r="J9957" s="0" t="str">
        <f aca="false">IF(OR(A9957="",B9957=""),"",ROUND((B9957-A9957)*86400,0))</f>
        <v/>
      </c>
      <c r="K9957" s="37" t="str">
        <f aca="false">IF(G9957=1,IF(COUNTIFS($C:$C,C9957,$G:$G,1,$A:$A,"&gt;="&amp;(A9957-FenetreInterm/86400),$A:$A,"&lt;="&amp;A9957)&gt;=NbInterm,1,0),"")</f>
        <v/>
      </c>
      <c r="L9957" s="37" t="str">
        <f aca="false">IF(G9957=1,IF(B9957="",0,IF(J9957&lt;SeuilFugitive,1,0)),"")</f>
        <v/>
      </c>
      <c r="M9957" s="37" t="str">
        <f aca="false">IF(G9957=1,IF(B9957="",IF((Fin-A9957)*24&gt;SeuilFigee,1,0),IF(J9957&gt;SeuilFigee*3600,1,0)),"")</f>
        <v/>
      </c>
      <c r="N9957" s="0" t="str">
        <f aca="false">IF(G9957=1,IF(COUNTIF(H$2:H9957,H9957)=1,COUNTIF($H:$H,H9957),""),"")</f>
        <v/>
      </c>
      <c r="O9957" s="0" t="str">
        <f aca="false">IF(G9957=1,IF(COUNTIF(I$2:I9957,I9957)=1,COUNTIF($I:$I,I9957),""),"")</f>
        <v/>
      </c>
      <c r="P9957" s="38" t="str">
        <f aca="false">IF(G9957=1,IF(COUNTIFS(C$2:C9957,C9957,G$2:G9957,1)=1,COUNTIFS($C:$C,C9957,$G:$G,1)+ROW()/10000000,""),"")</f>
        <v/>
      </c>
      <c r="Q9957" s="0" t="str">
        <f aca="false">IF(K9957=1,IF(COUNTIFS(C$2:C9957,C9957,K$2:K9957,1)=1,1,0),"")</f>
        <v/>
      </c>
      <c r="R9957" s="0" t="str">
        <f aca="false">IF(M9957=1,IF(COUNTIFS(C$2:C9957,C9957,M$2:M9957,1)=1,1,0),"")</f>
        <v/>
      </c>
      <c r="S9957" s="0" t="str">
        <f aca="false">IF(L9957=1,IF(COUNTIFS(C$2:C9957,C9957,L$2:L9957,1)=1,1,0),"")</f>
        <v/>
      </c>
      <c r="T9957" s="38" t="str">
        <f aca="false">IF(N9957="","",N9957+ROW()/10000000)</f>
        <v/>
      </c>
      <c r="U9957" s="0" t="str">
        <f aca="false">IF(G9957=1,IF(B9957="",1,0),"")</f>
        <v/>
      </c>
    </row>
    <row r="9958" customFormat="false" ht="15" hidden="false" customHeight="false" outlineLevel="0" collapsed="false">
      <c r="A9958" s="35"/>
      <c r="B9958" s="35"/>
      <c r="G9958" s="0" t="str">
        <f aca="false">IF(A9958="","",IF(AND(A9958&gt;=Debut,A9958&lt;Fin),1,0))</f>
        <v/>
      </c>
      <c r="H9958" s="0" t="str">
        <f aca="false">IF(G9958=1,INT(ROUND((A9958-Debut)*86400,0)/600),"")</f>
        <v/>
      </c>
      <c r="I9958" s="0" t="str">
        <f aca="false">IF(G9958=1,INT(ROUND((A9958-Debut)*86400,0)/3600),"")</f>
        <v/>
      </c>
      <c r="J9958" s="0" t="str">
        <f aca="false">IF(OR(A9958="",B9958=""),"",ROUND((B9958-A9958)*86400,0))</f>
        <v/>
      </c>
      <c r="K9958" s="37" t="str">
        <f aca="false">IF(G9958=1,IF(COUNTIFS($C:$C,C9958,$G:$G,1,$A:$A,"&gt;="&amp;(A9958-FenetreInterm/86400),$A:$A,"&lt;="&amp;A9958)&gt;=NbInterm,1,0),"")</f>
        <v/>
      </c>
      <c r="L9958" s="37" t="str">
        <f aca="false">IF(G9958=1,IF(B9958="",0,IF(J9958&lt;SeuilFugitive,1,0)),"")</f>
        <v/>
      </c>
      <c r="M9958" s="37" t="str">
        <f aca="false">IF(G9958=1,IF(B9958="",IF((Fin-A9958)*24&gt;SeuilFigee,1,0),IF(J9958&gt;SeuilFigee*3600,1,0)),"")</f>
        <v/>
      </c>
      <c r="N9958" s="0" t="str">
        <f aca="false">IF(G9958=1,IF(COUNTIF(H$2:H9958,H9958)=1,COUNTIF($H:$H,H9958),""),"")</f>
        <v/>
      </c>
      <c r="O9958" s="0" t="str">
        <f aca="false">IF(G9958=1,IF(COUNTIF(I$2:I9958,I9958)=1,COUNTIF($I:$I,I9958),""),"")</f>
        <v/>
      </c>
      <c r="P9958" s="38" t="str">
        <f aca="false">IF(G9958=1,IF(COUNTIFS(C$2:C9958,C9958,G$2:G9958,1)=1,COUNTIFS($C:$C,C9958,$G:$G,1)+ROW()/10000000,""),"")</f>
        <v/>
      </c>
      <c r="Q9958" s="0" t="str">
        <f aca="false">IF(K9958=1,IF(COUNTIFS(C$2:C9958,C9958,K$2:K9958,1)=1,1,0),"")</f>
        <v/>
      </c>
      <c r="R9958" s="0" t="str">
        <f aca="false">IF(M9958=1,IF(COUNTIFS(C$2:C9958,C9958,M$2:M9958,1)=1,1,0),"")</f>
        <v/>
      </c>
      <c r="S9958" s="0" t="str">
        <f aca="false">IF(L9958=1,IF(COUNTIFS(C$2:C9958,C9958,L$2:L9958,1)=1,1,0),"")</f>
        <v/>
      </c>
      <c r="T9958" s="38" t="str">
        <f aca="false">IF(N9958="","",N9958+ROW()/10000000)</f>
        <v/>
      </c>
      <c r="U9958" s="0" t="str">
        <f aca="false">IF(G9958=1,IF(B9958="",1,0),"")</f>
        <v/>
      </c>
    </row>
    <row r="9959" customFormat="false" ht="15" hidden="false" customHeight="false" outlineLevel="0" collapsed="false">
      <c r="A9959" s="35"/>
      <c r="B9959" s="35"/>
      <c r="G9959" s="0" t="str">
        <f aca="false">IF(A9959="","",IF(AND(A9959&gt;=Debut,A9959&lt;Fin),1,0))</f>
        <v/>
      </c>
      <c r="H9959" s="0" t="str">
        <f aca="false">IF(G9959=1,INT(ROUND((A9959-Debut)*86400,0)/600),"")</f>
        <v/>
      </c>
      <c r="I9959" s="0" t="str">
        <f aca="false">IF(G9959=1,INT(ROUND((A9959-Debut)*86400,0)/3600),"")</f>
        <v/>
      </c>
      <c r="J9959" s="0" t="str">
        <f aca="false">IF(OR(A9959="",B9959=""),"",ROUND((B9959-A9959)*86400,0))</f>
        <v/>
      </c>
      <c r="K9959" s="37" t="str">
        <f aca="false">IF(G9959=1,IF(COUNTIFS($C:$C,C9959,$G:$G,1,$A:$A,"&gt;="&amp;(A9959-FenetreInterm/86400),$A:$A,"&lt;="&amp;A9959)&gt;=NbInterm,1,0),"")</f>
        <v/>
      </c>
      <c r="L9959" s="37" t="str">
        <f aca="false">IF(G9959=1,IF(B9959="",0,IF(J9959&lt;SeuilFugitive,1,0)),"")</f>
        <v/>
      </c>
      <c r="M9959" s="37" t="str">
        <f aca="false">IF(G9959=1,IF(B9959="",IF((Fin-A9959)*24&gt;SeuilFigee,1,0),IF(J9959&gt;SeuilFigee*3600,1,0)),"")</f>
        <v/>
      </c>
      <c r="N9959" s="0" t="str">
        <f aca="false">IF(G9959=1,IF(COUNTIF(H$2:H9959,H9959)=1,COUNTIF($H:$H,H9959),""),"")</f>
        <v/>
      </c>
      <c r="O9959" s="0" t="str">
        <f aca="false">IF(G9959=1,IF(COUNTIF(I$2:I9959,I9959)=1,COUNTIF($I:$I,I9959),""),"")</f>
        <v/>
      </c>
      <c r="P9959" s="38" t="str">
        <f aca="false">IF(G9959=1,IF(COUNTIFS(C$2:C9959,C9959,G$2:G9959,1)=1,COUNTIFS($C:$C,C9959,$G:$G,1)+ROW()/10000000,""),"")</f>
        <v/>
      </c>
      <c r="Q9959" s="0" t="str">
        <f aca="false">IF(K9959=1,IF(COUNTIFS(C$2:C9959,C9959,K$2:K9959,1)=1,1,0),"")</f>
        <v/>
      </c>
      <c r="R9959" s="0" t="str">
        <f aca="false">IF(M9959=1,IF(COUNTIFS(C$2:C9959,C9959,M$2:M9959,1)=1,1,0),"")</f>
        <v/>
      </c>
      <c r="S9959" s="0" t="str">
        <f aca="false">IF(L9959=1,IF(COUNTIFS(C$2:C9959,C9959,L$2:L9959,1)=1,1,0),"")</f>
        <v/>
      </c>
      <c r="T9959" s="38" t="str">
        <f aca="false">IF(N9959="","",N9959+ROW()/10000000)</f>
        <v/>
      </c>
      <c r="U9959" s="0" t="str">
        <f aca="false">IF(G9959=1,IF(B9959="",1,0),"")</f>
        <v/>
      </c>
    </row>
    <row r="9960" customFormat="false" ht="15" hidden="false" customHeight="false" outlineLevel="0" collapsed="false">
      <c r="A9960" s="35"/>
      <c r="B9960" s="35"/>
      <c r="G9960" s="0" t="str">
        <f aca="false">IF(A9960="","",IF(AND(A9960&gt;=Debut,A9960&lt;Fin),1,0))</f>
        <v/>
      </c>
      <c r="H9960" s="0" t="str">
        <f aca="false">IF(G9960=1,INT(ROUND((A9960-Debut)*86400,0)/600),"")</f>
        <v/>
      </c>
      <c r="I9960" s="0" t="str">
        <f aca="false">IF(G9960=1,INT(ROUND((A9960-Debut)*86400,0)/3600),"")</f>
        <v/>
      </c>
      <c r="J9960" s="0" t="str">
        <f aca="false">IF(OR(A9960="",B9960=""),"",ROUND((B9960-A9960)*86400,0))</f>
        <v/>
      </c>
      <c r="K9960" s="37" t="str">
        <f aca="false">IF(G9960=1,IF(COUNTIFS($C:$C,C9960,$G:$G,1,$A:$A,"&gt;="&amp;(A9960-FenetreInterm/86400),$A:$A,"&lt;="&amp;A9960)&gt;=NbInterm,1,0),"")</f>
        <v/>
      </c>
      <c r="L9960" s="37" t="str">
        <f aca="false">IF(G9960=1,IF(B9960="",0,IF(J9960&lt;SeuilFugitive,1,0)),"")</f>
        <v/>
      </c>
      <c r="M9960" s="37" t="str">
        <f aca="false">IF(G9960=1,IF(B9960="",IF((Fin-A9960)*24&gt;SeuilFigee,1,0),IF(J9960&gt;SeuilFigee*3600,1,0)),"")</f>
        <v/>
      </c>
      <c r="N9960" s="0" t="str">
        <f aca="false">IF(G9960=1,IF(COUNTIF(H$2:H9960,H9960)=1,COUNTIF($H:$H,H9960),""),"")</f>
        <v/>
      </c>
      <c r="O9960" s="0" t="str">
        <f aca="false">IF(G9960=1,IF(COUNTIF(I$2:I9960,I9960)=1,COUNTIF($I:$I,I9960),""),"")</f>
        <v/>
      </c>
      <c r="P9960" s="38" t="str">
        <f aca="false">IF(G9960=1,IF(COUNTIFS(C$2:C9960,C9960,G$2:G9960,1)=1,COUNTIFS($C:$C,C9960,$G:$G,1)+ROW()/10000000,""),"")</f>
        <v/>
      </c>
      <c r="Q9960" s="0" t="str">
        <f aca="false">IF(K9960=1,IF(COUNTIFS(C$2:C9960,C9960,K$2:K9960,1)=1,1,0),"")</f>
        <v/>
      </c>
      <c r="R9960" s="0" t="str">
        <f aca="false">IF(M9960=1,IF(COUNTIFS(C$2:C9960,C9960,M$2:M9960,1)=1,1,0),"")</f>
        <v/>
      </c>
      <c r="S9960" s="0" t="str">
        <f aca="false">IF(L9960=1,IF(COUNTIFS(C$2:C9960,C9960,L$2:L9960,1)=1,1,0),"")</f>
        <v/>
      </c>
      <c r="T9960" s="38" t="str">
        <f aca="false">IF(N9960="","",N9960+ROW()/10000000)</f>
        <v/>
      </c>
      <c r="U9960" s="0" t="str">
        <f aca="false">IF(G9960=1,IF(B9960="",1,0),"")</f>
        <v/>
      </c>
    </row>
    <row r="9961" customFormat="false" ht="15" hidden="false" customHeight="false" outlineLevel="0" collapsed="false">
      <c r="A9961" s="35"/>
      <c r="B9961" s="35"/>
      <c r="G9961" s="0" t="str">
        <f aca="false">IF(A9961="","",IF(AND(A9961&gt;=Debut,A9961&lt;Fin),1,0))</f>
        <v/>
      </c>
      <c r="H9961" s="0" t="str">
        <f aca="false">IF(G9961=1,INT(ROUND((A9961-Debut)*86400,0)/600),"")</f>
        <v/>
      </c>
      <c r="I9961" s="0" t="str">
        <f aca="false">IF(G9961=1,INT(ROUND((A9961-Debut)*86400,0)/3600),"")</f>
        <v/>
      </c>
      <c r="J9961" s="0" t="str">
        <f aca="false">IF(OR(A9961="",B9961=""),"",ROUND((B9961-A9961)*86400,0))</f>
        <v/>
      </c>
      <c r="K9961" s="37" t="str">
        <f aca="false">IF(G9961=1,IF(COUNTIFS($C:$C,C9961,$G:$G,1,$A:$A,"&gt;="&amp;(A9961-FenetreInterm/86400),$A:$A,"&lt;="&amp;A9961)&gt;=NbInterm,1,0),"")</f>
        <v/>
      </c>
      <c r="L9961" s="37" t="str">
        <f aca="false">IF(G9961=1,IF(B9961="",0,IF(J9961&lt;SeuilFugitive,1,0)),"")</f>
        <v/>
      </c>
      <c r="M9961" s="37" t="str">
        <f aca="false">IF(G9961=1,IF(B9961="",IF((Fin-A9961)*24&gt;SeuilFigee,1,0),IF(J9961&gt;SeuilFigee*3600,1,0)),"")</f>
        <v/>
      </c>
      <c r="N9961" s="0" t="str">
        <f aca="false">IF(G9961=1,IF(COUNTIF(H$2:H9961,H9961)=1,COUNTIF($H:$H,H9961),""),"")</f>
        <v/>
      </c>
      <c r="O9961" s="0" t="str">
        <f aca="false">IF(G9961=1,IF(COUNTIF(I$2:I9961,I9961)=1,COUNTIF($I:$I,I9961),""),"")</f>
        <v/>
      </c>
      <c r="P9961" s="38" t="str">
        <f aca="false">IF(G9961=1,IF(COUNTIFS(C$2:C9961,C9961,G$2:G9961,1)=1,COUNTIFS($C:$C,C9961,$G:$G,1)+ROW()/10000000,""),"")</f>
        <v/>
      </c>
      <c r="Q9961" s="0" t="str">
        <f aca="false">IF(K9961=1,IF(COUNTIFS(C$2:C9961,C9961,K$2:K9961,1)=1,1,0),"")</f>
        <v/>
      </c>
      <c r="R9961" s="0" t="str">
        <f aca="false">IF(M9961=1,IF(COUNTIFS(C$2:C9961,C9961,M$2:M9961,1)=1,1,0),"")</f>
        <v/>
      </c>
      <c r="S9961" s="0" t="str">
        <f aca="false">IF(L9961=1,IF(COUNTIFS(C$2:C9961,C9961,L$2:L9961,1)=1,1,0),"")</f>
        <v/>
      </c>
      <c r="T9961" s="38" t="str">
        <f aca="false">IF(N9961="","",N9961+ROW()/10000000)</f>
        <v/>
      </c>
      <c r="U9961" s="0" t="str">
        <f aca="false">IF(G9961=1,IF(B9961="",1,0),"")</f>
        <v/>
      </c>
    </row>
    <row r="9962" customFormat="false" ht="15" hidden="false" customHeight="false" outlineLevel="0" collapsed="false">
      <c r="A9962" s="35"/>
      <c r="B9962" s="35"/>
      <c r="G9962" s="0" t="str">
        <f aca="false">IF(A9962="","",IF(AND(A9962&gt;=Debut,A9962&lt;Fin),1,0))</f>
        <v/>
      </c>
      <c r="H9962" s="0" t="str">
        <f aca="false">IF(G9962=1,INT(ROUND((A9962-Debut)*86400,0)/600),"")</f>
        <v/>
      </c>
      <c r="I9962" s="0" t="str">
        <f aca="false">IF(G9962=1,INT(ROUND((A9962-Debut)*86400,0)/3600),"")</f>
        <v/>
      </c>
      <c r="J9962" s="0" t="str">
        <f aca="false">IF(OR(A9962="",B9962=""),"",ROUND((B9962-A9962)*86400,0))</f>
        <v/>
      </c>
      <c r="K9962" s="37" t="str">
        <f aca="false">IF(G9962=1,IF(COUNTIFS($C:$C,C9962,$G:$G,1,$A:$A,"&gt;="&amp;(A9962-FenetreInterm/86400),$A:$A,"&lt;="&amp;A9962)&gt;=NbInterm,1,0),"")</f>
        <v/>
      </c>
      <c r="L9962" s="37" t="str">
        <f aca="false">IF(G9962=1,IF(B9962="",0,IF(J9962&lt;SeuilFugitive,1,0)),"")</f>
        <v/>
      </c>
      <c r="M9962" s="37" t="str">
        <f aca="false">IF(G9962=1,IF(B9962="",IF((Fin-A9962)*24&gt;SeuilFigee,1,0),IF(J9962&gt;SeuilFigee*3600,1,0)),"")</f>
        <v/>
      </c>
      <c r="N9962" s="0" t="str">
        <f aca="false">IF(G9962=1,IF(COUNTIF(H$2:H9962,H9962)=1,COUNTIF($H:$H,H9962),""),"")</f>
        <v/>
      </c>
      <c r="O9962" s="0" t="str">
        <f aca="false">IF(G9962=1,IF(COUNTIF(I$2:I9962,I9962)=1,COUNTIF($I:$I,I9962),""),"")</f>
        <v/>
      </c>
      <c r="P9962" s="38" t="str">
        <f aca="false">IF(G9962=1,IF(COUNTIFS(C$2:C9962,C9962,G$2:G9962,1)=1,COUNTIFS($C:$C,C9962,$G:$G,1)+ROW()/10000000,""),"")</f>
        <v/>
      </c>
      <c r="Q9962" s="0" t="str">
        <f aca="false">IF(K9962=1,IF(COUNTIFS(C$2:C9962,C9962,K$2:K9962,1)=1,1,0),"")</f>
        <v/>
      </c>
      <c r="R9962" s="0" t="str">
        <f aca="false">IF(M9962=1,IF(COUNTIFS(C$2:C9962,C9962,M$2:M9962,1)=1,1,0),"")</f>
        <v/>
      </c>
      <c r="S9962" s="0" t="str">
        <f aca="false">IF(L9962=1,IF(COUNTIFS(C$2:C9962,C9962,L$2:L9962,1)=1,1,0),"")</f>
        <v/>
      </c>
      <c r="T9962" s="38" t="str">
        <f aca="false">IF(N9962="","",N9962+ROW()/10000000)</f>
        <v/>
      </c>
      <c r="U9962" s="0" t="str">
        <f aca="false">IF(G9962=1,IF(B9962="",1,0),"")</f>
        <v/>
      </c>
    </row>
    <row r="9963" customFormat="false" ht="15" hidden="false" customHeight="false" outlineLevel="0" collapsed="false">
      <c r="A9963" s="35"/>
      <c r="B9963" s="35"/>
      <c r="G9963" s="0" t="str">
        <f aca="false">IF(A9963="","",IF(AND(A9963&gt;=Debut,A9963&lt;Fin),1,0))</f>
        <v/>
      </c>
      <c r="H9963" s="0" t="str">
        <f aca="false">IF(G9963=1,INT(ROUND((A9963-Debut)*86400,0)/600),"")</f>
        <v/>
      </c>
      <c r="I9963" s="0" t="str">
        <f aca="false">IF(G9963=1,INT(ROUND((A9963-Debut)*86400,0)/3600),"")</f>
        <v/>
      </c>
      <c r="J9963" s="0" t="str">
        <f aca="false">IF(OR(A9963="",B9963=""),"",ROUND((B9963-A9963)*86400,0))</f>
        <v/>
      </c>
      <c r="K9963" s="37" t="str">
        <f aca="false">IF(G9963=1,IF(COUNTIFS($C:$C,C9963,$G:$G,1,$A:$A,"&gt;="&amp;(A9963-FenetreInterm/86400),$A:$A,"&lt;="&amp;A9963)&gt;=NbInterm,1,0),"")</f>
        <v/>
      </c>
      <c r="L9963" s="37" t="str">
        <f aca="false">IF(G9963=1,IF(B9963="",0,IF(J9963&lt;SeuilFugitive,1,0)),"")</f>
        <v/>
      </c>
      <c r="M9963" s="37" t="str">
        <f aca="false">IF(G9963=1,IF(B9963="",IF((Fin-A9963)*24&gt;SeuilFigee,1,0),IF(J9963&gt;SeuilFigee*3600,1,0)),"")</f>
        <v/>
      </c>
      <c r="N9963" s="0" t="str">
        <f aca="false">IF(G9963=1,IF(COUNTIF(H$2:H9963,H9963)=1,COUNTIF($H:$H,H9963),""),"")</f>
        <v/>
      </c>
      <c r="O9963" s="0" t="str">
        <f aca="false">IF(G9963=1,IF(COUNTIF(I$2:I9963,I9963)=1,COUNTIF($I:$I,I9963),""),"")</f>
        <v/>
      </c>
      <c r="P9963" s="38" t="str">
        <f aca="false">IF(G9963=1,IF(COUNTIFS(C$2:C9963,C9963,G$2:G9963,1)=1,COUNTIFS($C:$C,C9963,$G:$G,1)+ROW()/10000000,""),"")</f>
        <v/>
      </c>
      <c r="Q9963" s="0" t="str">
        <f aca="false">IF(K9963=1,IF(COUNTIFS(C$2:C9963,C9963,K$2:K9963,1)=1,1,0),"")</f>
        <v/>
      </c>
      <c r="R9963" s="0" t="str">
        <f aca="false">IF(M9963=1,IF(COUNTIFS(C$2:C9963,C9963,M$2:M9963,1)=1,1,0),"")</f>
        <v/>
      </c>
      <c r="S9963" s="0" t="str">
        <f aca="false">IF(L9963=1,IF(COUNTIFS(C$2:C9963,C9963,L$2:L9963,1)=1,1,0),"")</f>
        <v/>
      </c>
      <c r="T9963" s="38" t="str">
        <f aca="false">IF(N9963="","",N9963+ROW()/10000000)</f>
        <v/>
      </c>
      <c r="U9963" s="0" t="str">
        <f aca="false">IF(G9963=1,IF(B9963="",1,0),"")</f>
        <v/>
      </c>
    </row>
    <row r="9964" customFormat="false" ht="15" hidden="false" customHeight="false" outlineLevel="0" collapsed="false">
      <c r="A9964" s="35"/>
      <c r="B9964" s="35"/>
      <c r="G9964" s="0" t="str">
        <f aca="false">IF(A9964="","",IF(AND(A9964&gt;=Debut,A9964&lt;Fin),1,0))</f>
        <v/>
      </c>
      <c r="H9964" s="0" t="str">
        <f aca="false">IF(G9964=1,INT(ROUND((A9964-Debut)*86400,0)/600),"")</f>
        <v/>
      </c>
      <c r="I9964" s="0" t="str">
        <f aca="false">IF(G9964=1,INT(ROUND((A9964-Debut)*86400,0)/3600),"")</f>
        <v/>
      </c>
      <c r="J9964" s="0" t="str">
        <f aca="false">IF(OR(A9964="",B9964=""),"",ROUND((B9964-A9964)*86400,0))</f>
        <v/>
      </c>
      <c r="K9964" s="37" t="str">
        <f aca="false">IF(G9964=1,IF(COUNTIFS($C:$C,C9964,$G:$G,1,$A:$A,"&gt;="&amp;(A9964-FenetreInterm/86400),$A:$A,"&lt;="&amp;A9964)&gt;=NbInterm,1,0),"")</f>
        <v/>
      </c>
      <c r="L9964" s="37" t="str">
        <f aca="false">IF(G9964=1,IF(B9964="",0,IF(J9964&lt;SeuilFugitive,1,0)),"")</f>
        <v/>
      </c>
      <c r="M9964" s="37" t="str">
        <f aca="false">IF(G9964=1,IF(B9964="",IF((Fin-A9964)*24&gt;SeuilFigee,1,0),IF(J9964&gt;SeuilFigee*3600,1,0)),"")</f>
        <v/>
      </c>
      <c r="N9964" s="0" t="str">
        <f aca="false">IF(G9964=1,IF(COUNTIF(H$2:H9964,H9964)=1,COUNTIF($H:$H,H9964),""),"")</f>
        <v/>
      </c>
      <c r="O9964" s="0" t="str">
        <f aca="false">IF(G9964=1,IF(COUNTIF(I$2:I9964,I9964)=1,COUNTIF($I:$I,I9964),""),"")</f>
        <v/>
      </c>
      <c r="P9964" s="38" t="str">
        <f aca="false">IF(G9964=1,IF(COUNTIFS(C$2:C9964,C9964,G$2:G9964,1)=1,COUNTIFS($C:$C,C9964,$G:$G,1)+ROW()/10000000,""),"")</f>
        <v/>
      </c>
      <c r="Q9964" s="0" t="str">
        <f aca="false">IF(K9964=1,IF(COUNTIFS(C$2:C9964,C9964,K$2:K9964,1)=1,1,0),"")</f>
        <v/>
      </c>
      <c r="R9964" s="0" t="str">
        <f aca="false">IF(M9964=1,IF(COUNTIFS(C$2:C9964,C9964,M$2:M9964,1)=1,1,0),"")</f>
        <v/>
      </c>
      <c r="S9964" s="0" t="str">
        <f aca="false">IF(L9964=1,IF(COUNTIFS(C$2:C9964,C9964,L$2:L9964,1)=1,1,0),"")</f>
        <v/>
      </c>
      <c r="T9964" s="38" t="str">
        <f aca="false">IF(N9964="","",N9964+ROW()/10000000)</f>
        <v/>
      </c>
      <c r="U9964" s="0" t="str">
        <f aca="false">IF(G9964=1,IF(B9964="",1,0),"")</f>
        <v/>
      </c>
    </row>
    <row r="9965" customFormat="false" ht="15" hidden="false" customHeight="false" outlineLevel="0" collapsed="false">
      <c r="A9965" s="35"/>
      <c r="B9965" s="35"/>
      <c r="G9965" s="0" t="str">
        <f aca="false">IF(A9965="","",IF(AND(A9965&gt;=Debut,A9965&lt;Fin),1,0))</f>
        <v/>
      </c>
      <c r="H9965" s="0" t="str">
        <f aca="false">IF(G9965=1,INT(ROUND((A9965-Debut)*86400,0)/600),"")</f>
        <v/>
      </c>
      <c r="I9965" s="0" t="str">
        <f aca="false">IF(G9965=1,INT(ROUND((A9965-Debut)*86400,0)/3600),"")</f>
        <v/>
      </c>
      <c r="J9965" s="0" t="str">
        <f aca="false">IF(OR(A9965="",B9965=""),"",ROUND((B9965-A9965)*86400,0))</f>
        <v/>
      </c>
      <c r="K9965" s="37" t="str">
        <f aca="false">IF(G9965=1,IF(COUNTIFS($C:$C,C9965,$G:$G,1,$A:$A,"&gt;="&amp;(A9965-FenetreInterm/86400),$A:$A,"&lt;="&amp;A9965)&gt;=NbInterm,1,0),"")</f>
        <v/>
      </c>
      <c r="L9965" s="37" t="str">
        <f aca="false">IF(G9965=1,IF(B9965="",0,IF(J9965&lt;SeuilFugitive,1,0)),"")</f>
        <v/>
      </c>
      <c r="M9965" s="37" t="str">
        <f aca="false">IF(G9965=1,IF(B9965="",IF((Fin-A9965)*24&gt;SeuilFigee,1,0),IF(J9965&gt;SeuilFigee*3600,1,0)),"")</f>
        <v/>
      </c>
      <c r="N9965" s="0" t="str">
        <f aca="false">IF(G9965=1,IF(COUNTIF(H$2:H9965,H9965)=1,COUNTIF($H:$H,H9965),""),"")</f>
        <v/>
      </c>
      <c r="O9965" s="0" t="str">
        <f aca="false">IF(G9965=1,IF(COUNTIF(I$2:I9965,I9965)=1,COUNTIF($I:$I,I9965),""),"")</f>
        <v/>
      </c>
      <c r="P9965" s="38" t="str">
        <f aca="false">IF(G9965=1,IF(COUNTIFS(C$2:C9965,C9965,G$2:G9965,1)=1,COUNTIFS($C:$C,C9965,$G:$G,1)+ROW()/10000000,""),"")</f>
        <v/>
      </c>
      <c r="Q9965" s="0" t="str">
        <f aca="false">IF(K9965=1,IF(COUNTIFS(C$2:C9965,C9965,K$2:K9965,1)=1,1,0),"")</f>
        <v/>
      </c>
      <c r="R9965" s="0" t="str">
        <f aca="false">IF(M9965=1,IF(COUNTIFS(C$2:C9965,C9965,M$2:M9965,1)=1,1,0),"")</f>
        <v/>
      </c>
      <c r="S9965" s="0" t="str">
        <f aca="false">IF(L9965=1,IF(COUNTIFS(C$2:C9965,C9965,L$2:L9965,1)=1,1,0),"")</f>
        <v/>
      </c>
      <c r="T9965" s="38" t="str">
        <f aca="false">IF(N9965="","",N9965+ROW()/10000000)</f>
        <v/>
      </c>
      <c r="U9965" s="0" t="str">
        <f aca="false">IF(G9965=1,IF(B9965="",1,0),"")</f>
        <v/>
      </c>
    </row>
    <row r="9966" customFormat="false" ht="15" hidden="false" customHeight="false" outlineLevel="0" collapsed="false">
      <c r="A9966" s="35"/>
      <c r="B9966" s="35"/>
      <c r="G9966" s="0" t="str">
        <f aca="false">IF(A9966="","",IF(AND(A9966&gt;=Debut,A9966&lt;Fin),1,0))</f>
        <v/>
      </c>
      <c r="H9966" s="0" t="str">
        <f aca="false">IF(G9966=1,INT(ROUND((A9966-Debut)*86400,0)/600),"")</f>
        <v/>
      </c>
      <c r="I9966" s="0" t="str">
        <f aca="false">IF(G9966=1,INT(ROUND((A9966-Debut)*86400,0)/3600),"")</f>
        <v/>
      </c>
      <c r="J9966" s="0" t="str">
        <f aca="false">IF(OR(A9966="",B9966=""),"",ROUND((B9966-A9966)*86400,0))</f>
        <v/>
      </c>
      <c r="K9966" s="37" t="str">
        <f aca="false">IF(G9966=1,IF(COUNTIFS($C:$C,C9966,$G:$G,1,$A:$A,"&gt;="&amp;(A9966-FenetreInterm/86400),$A:$A,"&lt;="&amp;A9966)&gt;=NbInterm,1,0),"")</f>
        <v/>
      </c>
      <c r="L9966" s="37" t="str">
        <f aca="false">IF(G9966=1,IF(B9966="",0,IF(J9966&lt;SeuilFugitive,1,0)),"")</f>
        <v/>
      </c>
      <c r="M9966" s="37" t="str">
        <f aca="false">IF(G9966=1,IF(B9966="",IF((Fin-A9966)*24&gt;SeuilFigee,1,0),IF(J9966&gt;SeuilFigee*3600,1,0)),"")</f>
        <v/>
      </c>
      <c r="N9966" s="0" t="str">
        <f aca="false">IF(G9966=1,IF(COUNTIF(H$2:H9966,H9966)=1,COUNTIF($H:$H,H9966),""),"")</f>
        <v/>
      </c>
      <c r="O9966" s="0" t="str">
        <f aca="false">IF(G9966=1,IF(COUNTIF(I$2:I9966,I9966)=1,COUNTIF($I:$I,I9966),""),"")</f>
        <v/>
      </c>
      <c r="P9966" s="38" t="str">
        <f aca="false">IF(G9966=1,IF(COUNTIFS(C$2:C9966,C9966,G$2:G9966,1)=1,COUNTIFS($C:$C,C9966,$G:$G,1)+ROW()/10000000,""),"")</f>
        <v/>
      </c>
      <c r="Q9966" s="0" t="str">
        <f aca="false">IF(K9966=1,IF(COUNTIFS(C$2:C9966,C9966,K$2:K9966,1)=1,1,0),"")</f>
        <v/>
      </c>
      <c r="R9966" s="0" t="str">
        <f aca="false">IF(M9966=1,IF(COUNTIFS(C$2:C9966,C9966,M$2:M9966,1)=1,1,0),"")</f>
        <v/>
      </c>
      <c r="S9966" s="0" t="str">
        <f aca="false">IF(L9966=1,IF(COUNTIFS(C$2:C9966,C9966,L$2:L9966,1)=1,1,0),"")</f>
        <v/>
      </c>
      <c r="T9966" s="38" t="str">
        <f aca="false">IF(N9966="","",N9966+ROW()/10000000)</f>
        <v/>
      </c>
      <c r="U9966" s="0" t="str">
        <f aca="false">IF(G9966=1,IF(B9966="",1,0),"")</f>
        <v/>
      </c>
    </row>
    <row r="9967" customFormat="false" ht="15" hidden="false" customHeight="false" outlineLevel="0" collapsed="false">
      <c r="A9967" s="35"/>
      <c r="B9967" s="35"/>
      <c r="G9967" s="0" t="str">
        <f aca="false">IF(A9967="","",IF(AND(A9967&gt;=Debut,A9967&lt;Fin),1,0))</f>
        <v/>
      </c>
      <c r="H9967" s="0" t="str">
        <f aca="false">IF(G9967=1,INT(ROUND((A9967-Debut)*86400,0)/600),"")</f>
        <v/>
      </c>
      <c r="I9967" s="0" t="str">
        <f aca="false">IF(G9967=1,INT(ROUND((A9967-Debut)*86400,0)/3600),"")</f>
        <v/>
      </c>
      <c r="J9967" s="0" t="str">
        <f aca="false">IF(OR(A9967="",B9967=""),"",ROUND((B9967-A9967)*86400,0))</f>
        <v/>
      </c>
      <c r="K9967" s="37" t="str">
        <f aca="false">IF(G9967=1,IF(COUNTIFS($C:$C,C9967,$G:$G,1,$A:$A,"&gt;="&amp;(A9967-FenetreInterm/86400),$A:$A,"&lt;="&amp;A9967)&gt;=NbInterm,1,0),"")</f>
        <v/>
      </c>
      <c r="L9967" s="37" t="str">
        <f aca="false">IF(G9967=1,IF(B9967="",0,IF(J9967&lt;SeuilFugitive,1,0)),"")</f>
        <v/>
      </c>
      <c r="M9967" s="37" t="str">
        <f aca="false">IF(G9967=1,IF(B9967="",IF((Fin-A9967)*24&gt;SeuilFigee,1,0),IF(J9967&gt;SeuilFigee*3600,1,0)),"")</f>
        <v/>
      </c>
      <c r="N9967" s="0" t="str">
        <f aca="false">IF(G9967=1,IF(COUNTIF(H$2:H9967,H9967)=1,COUNTIF($H:$H,H9967),""),"")</f>
        <v/>
      </c>
      <c r="O9967" s="0" t="str">
        <f aca="false">IF(G9967=1,IF(COUNTIF(I$2:I9967,I9967)=1,COUNTIF($I:$I,I9967),""),"")</f>
        <v/>
      </c>
      <c r="P9967" s="38" t="str">
        <f aca="false">IF(G9967=1,IF(COUNTIFS(C$2:C9967,C9967,G$2:G9967,1)=1,COUNTIFS($C:$C,C9967,$G:$G,1)+ROW()/10000000,""),"")</f>
        <v/>
      </c>
      <c r="Q9967" s="0" t="str">
        <f aca="false">IF(K9967=1,IF(COUNTIFS(C$2:C9967,C9967,K$2:K9967,1)=1,1,0),"")</f>
        <v/>
      </c>
      <c r="R9967" s="0" t="str">
        <f aca="false">IF(M9967=1,IF(COUNTIFS(C$2:C9967,C9967,M$2:M9967,1)=1,1,0),"")</f>
        <v/>
      </c>
      <c r="S9967" s="0" t="str">
        <f aca="false">IF(L9967=1,IF(COUNTIFS(C$2:C9967,C9967,L$2:L9967,1)=1,1,0),"")</f>
        <v/>
      </c>
      <c r="T9967" s="38" t="str">
        <f aca="false">IF(N9967="","",N9967+ROW()/10000000)</f>
        <v/>
      </c>
      <c r="U9967" s="0" t="str">
        <f aca="false">IF(G9967=1,IF(B9967="",1,0),"")</f>
        <v/>
      </c>
    </row>
    <row r="9968" customFormat="false" ht="15" hidden="false" customHeight="false" outlineLevel="0" collapsed="false">
      <c r="A9968" s="35"/>
      <c r="B9968" s="35"/>
      <c r="G9968" s="0" t="str">
        <f aca="false">IF(A9968="","",IF(AND(A9968&gt;=Debut,A9968&lt;Fin),1,0))</f>
        <v/>
      </c>
      <c r="H9968" s="0" t="str">
        <f aca="false">IF(G9968=1,INT(ROUND((A9968-Debut)*86400,0)/600),"")</f>
        <v/>
      </c>
      <c r="I9968" s="0" t="str">
        <f aca="false">IF(G9968=1,INT(ROUND((A9968-Debut)*86400,0)/3600),"")</f>
        <v/>
      </c>
      <c r="J9968" s="0" t="str">
        <f aca="false">IF(OR(A9968="",B9968=""),"",ROUND((B9968-A9968)*86400,0))</f>
        <v/>
      </c>
      <c r="K9968" s="37" t="str">
        <f aca="false">IF(G9968=1,IF(COUNTIFS($C:$C,C9968,$G:$G,1,$A:$A,"&gt;="&amp;(A9968-FenetreInterm/86400),$A:$A,"&lt;="&amp;A9968)&gt;=NbInterm,1,0),"")</f>
        <v/>
      </c>
      <c r="L9968" s="37" t="str">
        <f aca="false">IF(G9968=1,IF(B9968="",0,IF(J9968&lt;SeuilFugitive,1,0)),"")</f>
        <v/>
      </c>
      <c r="M9968" s="37" t="str">
        <f aca="false">IF(G9968=1,IF(B9968="",IF((Fin-A9968)*24&gt;SeuilFigee,1,0),IF(J9968&gt;SeuilFigee*3600,1,0)),"")</f>
        <v/>
      </c>
      <c r="N9968" s="0" t="str">
        <f aca="false">IF(G9968=1,IF(COUNTIF(H$2:H9968,H9968)=1,COUNTIF($H:$H,H9968),""),"")</f>
        <v/>
      </c>
      <c r="O9968" s="0" t="str">
        <f aca="false">IF(G9968=1,IF(COUNTIF(I$2:I9968,I9968)=1,COUNTIF($I:$I,I9968),""),"")</f>
        <v/>
      </c>
      <c r="P9968" s="38" t="str">
        <f aca="false">IF(G9968=1,IF(COUNTIFS(C$2:C9968,C9968,G$2:G9968,1)=1,COUNTIFS($C:$C,C9968,$G:$G,1)+ROW()/10000000,""),"")</f>
        <v/>
      </c>
      <c r="Q9968" s="0" t="str">
        <f aca="false">IF(K9968=1,IF(COUNTIFS(C$2:C9968,C9968,K$2:K9968,1)=1,1,0),"")</f>
        <v/>
      </c>
      <c r="R9968" s="0" t="str">
        <f aca="false">IF(M9968=1,IF(COUNTIFS(C$2:C9968,C9968,M$2:M9968,1)=1,1,0),"")</f>
        <v/>
      </c>
      <c r="S9968" s="0" t="str">
        <f aca="false">IF(L9968=1,IF(COUNTIFS(C$2:C9968,C9968,L$2:L9968,1)=1,1,0),"")</f>
        <v/>
      </c>
      <c r="T9968" s="38" t="str">
        <f aca="false">IF(N9968="","",N9968+ROW()/10000000)</f>
        <v/>
      </c>
      <c r="U9968" s="0" t="str">
        <f aca="false">IF(G9968=1,IF(B9968="",1,0),"")</f>
        <v/>
      </c>
    </row>
    <row r="9969" customFormat="false" ht="15" hidden="false" customHeight="false" outlineLevel="0" collapsed="false">
      <c r="A9969" s="35"/>
      <c r="B9969" s="35"/>
      <c r="G9969" s="0" t="str">
        <f aca="false">IF(A9969="","",IF(AND(A9969&gt;=Debut,A9969&lt;Fin),1,0))</f>
        <v/>
      </c>
      <c r="H9969" s="0" t="str">
        <f aca="false">IF(G9969=1,INT(ROUND((A9969-Debut)*86400,0)/600),"")</f>
        <v/>
      </c>
      <c r="I9969" s="0" t="str">
        <f aca="false">IF(G9969=1,INT(ROUND((A9969-Debut)*86400,0)/3600),"")</f>
        <v/>
      </c>
      <c r="J9969" s="0" t="str">
        <f aca="false">IF(OR(A9969="",B9969=""),"",ROUND((B9969-A9969)*86400,0))</f>
        <v/>
      </c>
      <c r="K9969" s="37" t="str">
        <f aca="false">IF(G9969=1,IF(COUNTIFS($C:$C,C9969,$G:$G,1,$A:$A,"&gt;="&amp;(A9969-FenetreInterm/86400),$A:$A,"&lt;="&amp;A9969)&gt;=NbInterm,1,0),"")</f>
        <v/>
      </c>
      <c r="L9969" s="37" t="str">
        <f aca="false">IF(G9969=1,IF(B9969="",0,IF(J9969&lt;SeuilFugitive,1,0)),"")</f>
        <v/>
      </c>
      <c r="M9969" s="37" t="str">
        <f aca="false">IF(G9969=1,IF(B9969="",IF((Fin-A9969)*24&gt;SeuilFigee,1,0),IF(J9969&gt;SeuilFigee*3600,1,0)),"")</f>
        <v/>
      </c>
      <c r="N9969" s="0" t="str">
        <f aca="false">IF(G9969=1,IF(COUNTIF(H$2:H9969,H9969)=1,COUNTIF($H:$H,H9969),""),"")</f>
        <v/>
      </c>
      <c r="O9969" s="0" t="str">
        <f aca="false">IF(G9969=1,IF(COUNTIF(I$2:I9969,I9969)=1,COUNTIF($I:$I,I9969),""),"")</f>
        <v/>
      </c>
      <c r="P9969" s="38" t="str">
        <f aca="false">IF(G9969=1,IF(COUNTIFS(C$2:C9969,C9969,G$2:G9969,1)=1,COUNTIFS($C:$C,C9969,$G:$G,1)+ROW()/10000000,""),"")</f>
        <v/>
      </c>
      <c r="Q9969" s="0" t="str">
        <f aca="false">IF(K9969=1,IF(COUNTIFS(C$2:C9969,C9969,K$2:K9969,1)=1,1,0),"")</f>
        <v/>
      </c>
      <c r="R9969" s="0" t="str">
        <f aca="false">IF(M9969=1,IF(COUNTIFS(C$2:C9969,C9969,M$2:M9969,1)=1,1,0),"")</f>
        <v/>
      </c>
      <c r="S9969" s="0" t="str">
        <f aca="false">IF(L9969=1,IF(COUNTIFS(C$2:C9969,C9969,L$2:L9969,1)=1,1,0),"")</f>
        <v/>
      </c>
      <c r="T9969" s="38" t="str">
        <f aca="false">IF(N9969="","",N9969+ROW()/10000000)</f>
        <v/>
      </c>
      <c r="U9969" s="0" t="str">
        <f aca="false">IF(G9969=1,IF(B9969="",1,0),"")</f>
        <v/>
      </c>
    </row>
    <row r="9970" customFormat="false" ht="15" hidden="false" customHeight="false" outlineLevel="0" collapsed="false">
      <c r="A9970" s="35"/>
      <c r="B9970" s="35"/>
      <c r="G9970" s="0" t="str">
        <f aca="false">IF(A9970="","",IF(AND(A9970&gt;=Debut,A9970&lt;Fin),1,0))</f>
        <v/>
      </c>
      <c r="H9970" s="0" t="str">
        <f aca="false">IF(G9970=1,INT(ROUND((A9970-Debut)*86400,0)/600),"")</f>
        <v/>
      </c>
      <c r="I9970" s="0" t="str">
        <f aca="false">IF(G9970=1,INT(ROUND((A9970-Debut)*86400,0)/3600),"")</f>
        <v/>
      </c>
      <c r="J9970" s="0" t="str">
        <f aca="false">IF(OR(A9970="",B9970=""),"",ROUND((B9970-A9970)*86400,0))</f>
        <v/>
      </c>
      <c r="K9970" s="37" t="str">
        <f aca="false">IF(G9970=1,IF(COUNTIFS($C:$C,C9970,$G:$G,1,$A:$A,"&gt;="&amp;(A9970-FenetreInterm/86400),$A:$A,"&lt;="&amp;A9970)&gt;=NbInterm,1,0),"")</f>
        <v/>
      </c>
      <c r="L9970" s="37" t="str">
        <f aca="false">IF(G9970=1,IF(B9970="",0,IF(J9970&lt;SeuilFugitive,1,0)),"")</f>
        <v/>
      </c>
      <c r="M9970" s="37" t="str">
        <f aca="false">IF(G9970=1,IF(B9970="",IF((Fin-A9970)*24&gt;SeuilFigee,1,0),IF(J9970&gt;SeuilFigee*3600,1,0)),"")</f>
        <v/>
      </c>
      <c r="N9970" s="0" t="str">
        <f aca="false">IF(G9970=1,IF(COUNTIF(H$2:H9970,H9970)=1,COUNTIF($H:$H,H9970),""),"")</f>
        <v/>
      </c>
      <c r="O9970" s="0" t="str">
        <f aca="false">IF(G9970=1,IF(COUNTIF(I$2:I9970,I9970)=1,COUNTIF($I:$I,I9970),""),"")</f>
        <v/>
      </c>
      <c r="P9970" s="38" t="str">
        <f aca="false">IF(G9970=1,IF(COUNTIFS(C$2:C9970,C9970,G$2:G9970,1)=1,COUNTIFS($C:$C,C9970,$G:$G,1)+ROW()/10000000,""),"")</f>
        <v/>
      </c>
      <c r="Q9970" s="0" t="str">
        <f aca="false">IF(K9970=1,IF(COUNTIFS(C$2:C9970,C9970,K$2:K9970,1)=1,1,0),"")</f>
        <v/>
      </c>
      <c r="R9970" s="0" t="str">
        <f aca="false">IF(M9970=1,IF(COUNTIFS(C$2:C9970,C9970,M$2:M9970,1)=1,1,0),"")</f>
        <v/>
      </c>
      <c r="S9970" s="0" t="str">
        <f aca="false">IF(L9970=1,IF(COUNTIFS(C$2:C9970,C9970,L$2:L9970,1)=1,1,0),"")</f>
        <v/>
      </c>
      <c r="T9970" s="38" t="str">
        <f aca="false">IF(N9970="","",N9970+ROW()/10000000)</f>
        <v/>
      </c>
      <c r="U9970" s="0" t="str">
        <f aca="false">IF(G9970=1,IF(B9970="",1,0),"")</f>
        <v/>
      </c>
    </row>
    <row r="9971" customFormat="false" ht="15" hidden="false" customHeight="false" outlineLevel="0" collapsed="false">
      <c r="A9971" s="35"/>
      <c r="B9971" s="35"/>
      <c r="G9971" s="0" t="str">
        <f aca="false">IF(A9971="","",IF(AND(A9971&gt;=Debut,A9971&lt;Fin),1,0))</f>
        <v/>
      </c>
      <c r="H9971" s="0" t="str">
        <f aca="false">IF(G9971=1,INT(ROUND((A9971-Debut)*86400,0)/600),"")</f>
        <v/>
      </c>
      <c r="I9971" s="0" t="str">
        <f aca="false">IF(G9971=1,INT(ROUND((A9971-Debut)*86400,0)/3600),"")</f>
        <v/>
      </c>
      <c r="J9971" s="0" t="str">
        <f aca="false">IF(OR(A9971="",B9971=""),"",ROUND((B9971-A9971)*86400,0))</f>
        <v/>
      </c>
      <c r="K9971" s="37" t="str">
        <f aca="false">IF(G9971=1,IF(COUNTIFS($C:$C,C9971,$G:$G,1,$A:$A,"&gt;="&amp;(A9971-FenetreInterm/86400),$A:$A,"&lt;="&amp;A9971)&gt;=NbInterm,1,0),"")</f>
        <v/>
      </c>
      <c r="L9971" s="37" t="str">
        <f aca="false">IF(G9971=1,IF(B9971="",0,IF(J9971&lt;SeuilFugitive,1,0)),"")</f>
        <v/>
      </c>
      <c r="M9971" s="37" t="str">
        <f aca="false">IF(G9971=1,IF(B9971="",IF((Fin-A9971)*24&gt;SeuilFigee,1,0),IF(J9971&gt;SeuilFigee*3600,1,0)),"")</f>
        <v/>
      </c>
      <c r="N9971" s="0" t="str">
        <f aca="false">IF(G9971=1,IF(COUNTIF(H$2:H9971,H9971)=1,COUNTIF($H:$H,H9971),""),"")</f>
        <v/>
      </c>
      <c r="O9971" s="0" t="str">
        <f aca="false">IF(G9971=1,IF(COUNTIF(I$2:I9971,I9971)=1,COUNTIF($I:$I,I9971),""),"")</f>
        <v/>
      </c>
      <c r="P9971" s="38" t="str">
        <f aca="false">IF(G9971=1,IF(COUNTIFS(C$2:C9971,C9971,G$2:G9971,1)=1,COUNTIFS($C:$C,C9971,$G:$G,1)+ROW()/10000000,""),"")</f>
        <v/>
      </c>
      <c r="Q9971" s="0" t="str">
        <f aca="false">IF(K9971=1,IF(COUNTIFS(C$2:C9971,C9971,K$2:K9971,1)=1,1,0),"")</f>
        <v/>
      </c>
      <c r="R9971" s="0" t="str">
        <f aca="false">IF(M9971=1,IF(COUNTIFS(C$2:C9971,C9971,M$2:M9971,1)=1,1,0),"")</f>
        <v/>
      </c>
      <c r="S9971" s="0" t="str">
        <f aca="false">IF(L9971=1,IF(COUNTIFS(C$2:C9971,C9971,L$2:L9971,1)=1,1,0),"")</f>
        <v/>
      </c>
      <c r="T9971" s="38" t="str">
        <f aca="false">IF(N9971="","",N9971+ROW()/10000000)</f>
        <v/>
      </c>
      <c r="U9971" s="0" t="str">
        <f aca="false">IF(G9971=1,IF(B9971="",1,0),"")</f>
        <v/>
      </c>
    </row>
    <row r="9972" customFormat="false" ht="15" hidden="false" customHeight="false" outlineLevel="0" collapsed="false">
      <c r="A9972" s="35"/>
      <c r="B9972" s="35"/>
      <c r="G9972" s="0" t="str">
        <f aca="false">IF(A9972="","",IF(AND(A9972&gt;=Debut,A9972&lt;Fin),1,0))</f>
        <v/>
      </c>
      <c r="H9972" s="0" t="str">
        <f aca="false">IF(G9972=1,INT(ROUND((A9972-Debut)*86400,0)/600),"")</f>
        <v/>
      </c>
      <c r="I9972" s="0" t="str">
        <f aca="false">IF(G9972=1,INT(ROUND((A9972-Debut)*86400,0)/3600),"")</f>
        <v/>
      </c>
      <c r="J9972" s="0" t="str">
        <f aca="false">IF(OR(A9972="",B9972=""),"",ROUND((B9972-A9972)*86400,0))</f>
        <v/>
      </c>
      <c r="K9972" s="37" t="str">
        <f aca="false">IF(G9972=1,IF(COUNTIFS($C:$C,C9972,$G:$G,1,$A:$A,"&gt;="&amp;(A9972-FenetreInterm/86400),$A:$A,"&lt;="&amp;A9972)&gt;=NbInterm,1,0),"")</f>
        <v/>
      </c>
      <c r="L9972" s="37" t="str">
        <f aca="false">IF(G9972=1,IF(B9972="",0,IF(J9972&lt;SeuilFugitive,1,0)),"")</f>
        <v/>
      </c>
      <c r="M9972" s="37" t="str">
        <f aca="false">IF(G9972=1,IF(B9972="",IF((Fin-A9972)*24&gt;SeuilFigee,1,0),IF(J9972&gt;SeuilFigee*3600,1,0)),"")</f>
        <v/>
      </c>
      <c r="N9972" s="0" t="str">
        <f aca="false">IF(G9972=1,IF(COUNTIF(H$2:H9972,H9972)=1,COUNTIF($H:$H,H9972),""),"")</f>
        <v/>
      </c>
      <c r="O9972" s="0" t="str">
        <f aca="false">IF(G9972=1,IF(COUNTIF(I$2:I9972,I9972)=1,COUNTIF($I:$I,I9972),""),"")</f>
        <v/>
      </c>
      <c r="P9972" s="38" t="str">
        <f aca="false">IF(G9972=1,IF(COUNTIFS(C$2:C9972,C9972,G$2:G9972,1)=1,COUNTIFS($C:$C,C9972,$G:$G,1)+ROW()/10000000,""),"")</f>
        <v/>
      </c>
      <c r="Q9972" s="0" t="str">
        <f aca="false">IF(K9972=1,IF(COUNTIFS(C$2:C9972,C9972,K$2:K9972,1)=1,1,0),"")</f>
        <v/>
      </c>
      <c r="R9972" s="0" t="str">
        <f aca="false">IF(M9972=1,IF(COUNTIFS(C$2:C9972,C9972,M$2:M9972,1)=1,1,0),"")</f>
        <v/>
      </c>
      <c r="S9972" s="0" t="str">
        <f aca="false">IF(L9972=1,IF(COUNTIFS(C$2:C9972,C9972,L$2:L9972,1)=1,1,0),"")</f>
        <v/>
      </c>
      <c r="T9972" s="38" t="str">
        <f aca="false">IF(N9972="","",N9972+ROW()/10000000)</f>
        <v/>
      </c>
      <c r="U9972" s="0" t="str">
        <f aca="false">IF(G9972=1,IF(B9972="",1,0),"")</f>
        <v/>
      </c>
    </row>
    <row r="9973" customFormat="false" ht="15" hidden="false" customHeight="false" outlineLevel="0" collapsed="false">
      <c r="A9973" s="35"/>
      <c r="B9973" s="35"/>
      <c r="G9973" s="0" t="str">
        <f aca="false">IF(A9973="","",IF(AND(A9973&gt;=Debut,A9973&lt;Fin),1,0))</f>
        <v/>
      </c>
      <c r="H9973" s="0" t="str">
        <f aca="false">IF(G9973=1,INT(ROUND((A9973-Debut)*86400,0)/600),"")</f>
        <v/>
      </c>
      <c r="I9973" s="0" t="str">
        <f aca="false">IF(G9973=1,INT(ROUND((A9973-Debut)*86400,0)/3600),"")</f>
        <v/>
      </c>
      <c r="J9973" s="0" t="str">
        <f aca="false">IF(OR(A9973="",B9973=""),"",ROUND((B9973-A9973)*86400,0))</f>
        <v/>
      </c>
      <c r="K9973" s="37" t="str">
        <f aca="false">IF(G9973=1,IF(COUNTIFS($C:$C,C9973,$G:$G,1,$A:$A,"&gt;="&amp;(A9973-FenetreInterm/86400),$A:$A,"&lt;="&amp;A9973)&gt;=NbInterm,1,0),"")</f>
        <v/>
      </c>
      <c r="L9973" s="37" t="str">
        <f aca="false">IF(G9973=1,IF(B9973="",0,IF(J9973&lt;SeuilFugitive,1,0)),"")</f>
        <v/>
      </c>
      <c r="M9973" s="37" t="str">
        <f aca="false">IF(G9973=1,IF(B9973="",IF((Fin-A9973)*24&gt;SeuilFigee,1,0),IF(J9973&gt;SeuilFigee*3600,1,0)),"")</f>
        <v/>
      </c>
      <c r="N9973" s="0" t="str">
        <f aca="false">IF(G9973=1,IF(COUNTIF(H$2:H9973,H9973)=1,COUNTIF($H:$H,H9973),""),"")</f>
        <v/>
      </c>
      <c r="O9973" s="0" t="str">
        <f aca="false">IF(G9973=1,IF(COUNTIF(I$2:I9973,I9973)=1,COUNTIF($I:$I,I9973),""),"")</f>
        <v/>
      </c>
      <c r="P9973" s="38" t="str">
        <f aca="false">IF(G9973=1,IF(COUNTIFS(C$2:C9973,C9973,G$2:G9973,1)=1,COUNTIFS($C:$C,C9973,$G:$G,1)+ROW()/10000000,""),"")</f>
        <v/>
      </c>
      <c r="Q9973" s="0" t="str">
        <f aca="false">IF(K9973=1,IF(COUNTIFS(C$2:C9973,C9973,K$2:K9973,1)=1,1,0),"")</f>
        <v/>
      </c>
      <c r="R9973" s="0" t="str">
        <f aca="false">IF(M9973=1,IF(COUNTIFS(C$2:C9973,C9973,M$2:M9973,1)=1,1,0),"")</f>
        <v/>
      </c>
      <c r="S9973" s="0" t="str">
        <f aca="false">IF(L9973=1,IF(COUNTIFS(C$2:C9973,C9973,L$2:L9973,1)=1,1,0),"")</f>
        <v/>
      </c>
      <c r="T9973" s="38" t="str">
        <f aca="false">IF(N9973="","",N9973+ROW()/10000000)</f>
        <v/>
      </c>
      <c r="U9973" s="0" t="str">
        <f aca="false">IF(G9973=1,IF(B9973="",1,0),"")</f>
        <v/>
      </c>
    </row>
    <row r="9974" customFormat="false" ht="15" hidden="false" customHeight="false" outlineLevel="0" collapsed="false">
      <c r="A9974" s="35"/>
      <c r="B9974" s="35"/>
      <c r="G9974" s="0" t="str">
        <f aca="false">IF(A9974="","",IF(AND(A9974&gt;=Debut,A9974&lt;Fin),1,0))</f>
        <v/>
      </c>
      <c r="H9974" s="0" t="str">
        <f aca="false">IF(G9974=1,INT(ROUND((A9974-Debut)*86400,0)/600),"")</f>
        <v/>
      </c>
      <c r="I9974" s="0" t="str">
        <f aca="false">IF(G9974=1,INT(ROUND((A9974-Debut)*86400,0)/3600),"")</f>
        <v/>
      </c>
      <c r="J9974" s="0" t="str">
        <f aca="false">IF(OR(A9974="",B9974=""),"",ROUND((B9974-A9974)*86400,0))</f>
        <v/>
      </c>
      <c r="K9974" s="37" t="str">
        <f aca="false">IF(G9974=1,IF(COUNTIFS($C:$C,C9974,$G:$G,1,$A:$A,"&gt;="&amp;(A9974-FenetreInterm/86400),$A:$A,"&lt;="&amp;A9974)&gt;=NbInterm,1,0),"")</f>
        <v/>
      </c>
      <c r="L9974" s="37" t="str">
        <f aca="false">IF(G9974=1,IF(B9974="",0,IF(J9974&lt;SeuilFugitive,1,0)),"")</f>
        <v/>
      </c>
      <c r="M9974" s="37" t="str">
        <f aca="false">IF(G9974=1,IF(B9974="",IF((Fin-A9974)*24&gt;SeuilFigee,1,0),IF(J9974&gt;SeuilFigee*3600,1,0)),"")</f>
        <v/>
      </c>
      <c r="N9974" s="0" t="str">
        <f aca="false">IF(G9974=1,IF(COUNTIF(H$2:H9974,H9974)=1,COUNTIF($H:$H,H9974),""),"")</f>
        <v/>
      </c>
      <c r="O9974" s="0" t="str">
        <f aca="false">IF(G9974=1,IF(COUNTIF(I$2:I9974,I9974)=1,COUNTIF($I:$I,I9974),""),"")</f>
        <v/>
      </c>
      <c r="P9974" s="38" t="str">
        <f aca="false">IF(G9974=1,IF(COUNTIFS(C$2:C9974,C9974,G$2:G9974,1)=1,COUNTIFS($C:$C,C9974,$G:$G,1)+ROW()/10000000,""),"")</f>
        <v/>
      </c>
      <c r="Q9974" s="0" t="str">
        <f aca="false">IF(K9974=1,IF(COUNTIFS(C$2:C9974,C9974,K$2:K9974,1)=1,1,0),"")</f>
        <v/>
      </c>
      <c r="R9974" s="0" t="str">
        <f aca="false">IF(M9974=1,IF(COUNTIFS(C$2:C9974,C9974,M$2:M9974,1)=1,1,0),"")</f>
        <v/>
      </c>
      <c r="S9974" s="0" t="str">
        <f aca="false">IF(L9974=1,IF(COUNTIFS(C$2:C9974,C9974,L$2:L9974,1)=1,1,0),"")</f>
        <v/>
      </c>
      <c r="T9974" s="38" t="str">
        <f aca="false">IF(N9974="","",N9974+ROW()/10000000)</f>
        <v/>
      </c>
      <c r="U9974" s="0" t="str">
        <f aca="false">IF(G9974=1,IF(B9974="",1,0),"")</f>
        <v/>
      </c>
    </row>
    <row r="9975" customFormat="false" ht="15" hidden="false" customHeight="false" outlineLevel="0" collapsed="false">
      <c r="A9975" s="35"/>
      <c r="B9975" s="35"/>
      <c r="G9975" s="0" t="str">
        <f aca="false">IF(A9975="","",IF(AND(A9975&gt;=Debut,A9975&lt;Fin),1,0))</f>
        <v/>
      </c>
      <c r="H9975" s="0" t="str">
        <f aca="false">IF(G9975=1,INT(ROUND((A9975-Debut)*86400,0)/600),"")</f>
        <v/>
      </c>
      <c r="I9975" s="0" t="str">
        <f aca="false">IF(G9975=1,INT(ROUND((A9975-Debut)*86400,0)/3600),"")</f>
        <v/>
      </c>
      <c r="J9975" s="0" t="str">
        <f aca="false">IF(OR(A9975="",B9975=""),"",ROUND((B9975-A9975)*86400,0))</f>
        <v/>
      </c>
      <c r="K9975" s="37" t="str">
        <f aca="false">IF(G9975=1,IF(COUNTIFS($C:$C,C9975,$G:$G,1,$A:$A,"&gt;="&amp;(A9975-FenetreInterm/86400),$A:$A,"&lt;="&amp;A9975)&gt;=NbInterm,1,0),"")</f>
        <v/>
      </c>
      <c r="L9975" s="37" t="str">
        <f aca="false">IF(G9975=1,IF(B9975="",0,IF(J9975&lt;SeuilFugitive,1,0)),"")</f>
        <v/>
      </c>
      <c r="M9975" s="37" t="str">
        <f aca="false">IF(G9975=1,IF(B9975="",IF((Fin-A9975)*24&gt;SeuilFigee,1,0),IF(J9975&gt;SeuilFigee*3600,1,0)),"")</f>
        <v/>
      </c>
      <c r="N9975" s="0" t="str">
        <f aca="false">IF(G9975=1,IF(COUNTIF(H$2:H9975,H9975)=1,COUNTIF($H:$H,H9975),""),"")</f>
        <v/>
      </c>
      <c r="O9975" s="0" t="str">
        <f aca="false">IF(G9975=1,IF(COUNTIF(I$2:I9975,I9975)=1,COUNTIF($I:$I,I9975),""),"")</f>
        <v/>
      </c>
      <c r="P9975" s="38" t="str">
        <f aca="false">IF(G9975=1,IF(COUNTIFS(C$2:C9975,C9975,G$2:G9975,1)=1,COUNTIFS($C:$C,C9975,$G:$G,1)+ROW()/10000000,""),"")</f>
        <v/>
      </c>
      <c r="Q9975" s="0" t="str">
        <f aca="false">IF(K9975=1,IF(COUNTIFS(C$2:C9975,C9975,K$2:K9975,1)=1,1,0),"")</f>
        <v/>
      </c>
      <c r="R9975" s="0" t="str">
        <f aca="false">IF(M9975=1,IF(COUNTIFS(C$2:C9975,C9975,M$2:M9975,1)=1,1,0),"")</f>
        <v/>
      </c>
      <c r="S9975" s="0" t="str">
        <f aca="false">IF(L9975=1,IF(COUNTIFS(C$2:C9975,C9975,L$2:L9975,1)=1,1,0),"")</f>
        <v/>
      </c>
      <c r="T9975" s="38" t="str">
        <f aca="false">IF(N9975="","",N9975+ROW()/10000000)</f>
        <v/>
      </c>
      <c r="U9975" s="0" t="str">
        <f aca="false">IF(G9975=1,IF(B9975="",1,0),"")</f>
        <v/>
      </c>
    </row>
    <row r="9976" customFormat="false" ht="15" hidden="false" customHeight="false" outlineLevel="0" collapsed="false">
      <c r="A9976" s="35"/>
      <c r="B9976" s="35"/>
      <c r="G9976" s="0" t="str">
        <f aca="false">IF(A9976="","",IF(AND(A9976&gt;=Debut,A9976&lt;Fin),1,0))</f>
        <v/>
      </c>
      <c r="H9976" s="0" t="str">
        <f aca="false">IF(G9976=1,INT(ROUND((A9976-Debut)*86400,0)/600),"")</f>
        <v/>
      </c>
      <c r="I9976" s="0" t="str">
        <f aca="false">IF(G9976=1,INT(ROUND((A9976-Debut)*86400,0)/3600),"")</f>
        <v/>
      </c>
      <c r="J9976" s="0" t="str">
        <f aca="false">IF(OR(A9976="",B9976=""),"",ROUND((B9976-A9976)*86400,0))</f>
        <v/>
      </c>
      <c r="K9976" s="37" t="str">
        <f aca="false">IF(G9976=1,IF(COUNTIFS($C:$C,C9976,$G:$G,1,$A:$A,"&gt;="&amp;(A9976-FenetreInterm/86400),$A:$A,"&lt;="&amp;A9976)&gt;=NbInterm,1,0),"")</f>
        <v/>
      </c>
      <c r="L9976" s="37" t="str">
        <f aca="false">IF(G9976=1,IF(B9976="",0,IF(J9976&lt;SeuilFugitive,1,0)),"")</f>
        <v/>
      </c>
      <c r="M9976" s="37" t="str">
        <f aca="false">IF(G9976=1,IF(B9976="",IF((Fin-A9976)*24&gt;SeuilFigee,1,0),IF(J9976&gt;SeuilFigee*3600,1,0)),"")</f>
        <v/>
      </c>
      <c r="N9976" s="0" t="str">
        <f aca="false">IF(G9976=1,IF(COUNTIF(H$2:H9976,H9976)=1,COUNTIF($H:$H,H9976),""),"")</f>
        <v/>
      </c>
      <c r="O9976" s="0" t="str">
        <f aca="false">IF(G9976=1,IF(COUNTIF(I$2:I9976,I9976)=1,COUNTIF($I:$I,I9976),""),"")</f>
        <v/>
      </c>
      <c r="P9976" s="38" t="str">
        <f aca="false">IF(G9976=1,IF(COUNTIFS(C$2:C9976,C9976,G$2:G9976,1)=1,COUNTIFS($C:$C,C9976,$G:$G,1)+ROW()/10000000,""),"")</f>
        <v/>
      </c>
      <c r="Q9976" s="0" t="str">
        <f aca="false">IF(K9976=1,IF(COUNTIFS(C$2:C9976,C9976,K$2:K9976,1)=1,1,0),"")</f>
        <v/>
      </c>
      <c r="R9976" s="0" t="str">
        <f aca="false">IF(M9976=1,IF(COUNTIFS(C$2:C9976,C9976,M$2:M9976,1)=1,1,0),"")</f>
        <v/>
      </c>
      <c r="S9976" s="0" t="str">
        <f aca="false">IF(L9976=1,IF(COUNTIFS(C$2:C9976,C9976,L$2:L9976,1)=1,1,0),"")</f>
        <v/>
      </c>
      <c r="T9976" s="38" t="str">
        <f aca="false">IF(N9976="","",N9976+ROW()/10000000)</f>
        <v/>
      </c>
      <c r="U9976" s="0" t="str">
        <f aca="false">IF(G9976=1,IF(B9976="",1,0),"")</f>
        <v/>
      </c>
    </row>
    <row r="9977" customFormat="false" ht="15" hidden="false" customHeight="false" outlineLevel="0" collapsed="false">
      <c r="A9977" s="35"/>
      <c r="B9977" s="35"/>
      <c r="G9977" s="0" t="str">
        <f aca="false">IF(A9977="","",IF(AND(A9977&gt;=Debut,A9977&lt;Fin),1,0))</f>
        <v/>
      </c>
      <c r="H9977" s="0" t="str">
        <f aca="false">IF(G9977=1,INT(ROUND((A9977-Debut)*86400,0)/600),"")</f>
        <v/>
      </c>
      <c r="I9977" s="0" t="str">
        <f aca="false">IF(G9977=1,INT(ROUND((A9977-Debut)*86400,0)/3600),"")</f>
        <v/>
      </c>
      <c r="J9977" s="0" t="str">
        <f aca="false">IF(OR(A9977="",B9977=""),"",ROUND((B9977-A9977)*86400,0))</f>
        <v/>
      </c>
      <c r="K9977" s="37" t="str">
        <f aca="false">IF(G9977=1,IF(COUNTIFS($C:$C,C9977,$G:$G,1,$A:$A,"&gt;="&amp;(A9977-FenetreInterm/86400),$A:$A,"&lt;="&amp;A9977)&gt;=NbInterm,1,0),"")</f>
        <v/>
      </c>
      <c r="L9977" s="37" t="str">
        <f aca="false">IF(G9977=1,IF(B9977="",0,IF(J9977&lt;SeuilFugitive,1,0)),"")</f>
        <v/>
      </c>
      <c r="M9977" s="37" t="str">
        <f aca="false">IF(G9977=1,IF(B9977="",IF((Fin-A9977)*24&gt;SeuilFigee,1,0),IF(J9977&gt;SeuilFigee*3600,1,0)),"")</f>
        <v/>
      </c>
      <c r="N9977" s="0" t="str">
        <f aca="false">IF(G9977=1,IF(COUNTIF(H$2:H9977,H9977)=1,COUNTIF($H:$H,H9977),""),"")</f>
        <v/>
      </c>
      <c r="O9977" s="0" t="str">
        <f aca="false">IF(G9977=1,IF(COUNTIF(I$2:I9977,I9977)=1,COUNTIF($I:$I,I9977),""),"")</f>
        <v/>
      </c>
      <c r="P9977" s="38" t="str">
        <f aca="false">IF(G9977=1,IF(COUNTIFS(C$2:C9977,C9977,G$2:G9977,1)=1,COUNTIFS($C:$C,C9977,$G:$G,1)+ROW()/10000000,""),"")</f>
        <v/>
      </c>
      <c r="Q9977" s="0" t="str">
        <f aca="false">IF(K9977=1,IF(COUNTIFS(C$2:C9977,C9977,K$2:K9977,1)=1,1,0),"")</f>
        <v/>
      </c>
      <c r="R9977" s="0" t="str">
        <f aca="false">IF(M9977=1,IF(COUNTIFS(C$2:C9977,C9977,M$2:M9977,1)=1,1,0),"")</f>
        <v/>
      </c>
      <c r="S9977" s="0" t="str">
        <f aca="false">IF(L9977=1,IF(COUNTIFS(C$2:C9977,C9977,L$2:L9977,1)=1,1,0),"")</f>
        <v/>
      </c>
      <c r="T9977" s="38" t="str">
        <f aca="false">IF(N9977="","",N9977+ROW()/10000000)</f>
        <v/>
      </c>
      <c r="U9977" s="0" t="str">
        <f aca="false">IF(G9977=1,IF(B9977="",1,0),"")</f>
        <v/>
      </c>
    </row>
    <row r="9978" customFormat="false" ht="15" hidden="false" customHeight="false" outlineLevel="0" collapsed="false">
      <c r="A9978" s="35"/>
      <c r="B9978" s="35"/>
      <c r="G9978" s="0" t="str">
        <f aca="false">IF(A9978="","",IF(AND(A9978&gt;=Debut,A9978&lt;Fin),1,0))</f>
        <v/>
      </c>
      <c r="H9978" s="0" t="str">
        <f aca="false">IF(G9978=1,INT(ROUND((A9978-Debut)*86400,0)/600),"")</f>
        <v/>
      </c>
      <c r="I9978" s="0" t="str">
        <f aca="false">IF(G9978=1,INT(ROUND((A9978-Debut)*86400,0)/3600),"")</f>
        <v/>
      </c>
      <c r="J9978" s="0" t="str">
        <f aca="false">IF(OR(A9978="",B9978=""),"",ROUND((B9978-A9978)*86400,0))</f>
        <v/>
      </c>
      <c r="K9978" s="37" t="str">
        <f aca="false">IF(G9978=1,IF(COUNTIFS($C:$C,C9978,$G:$G,1,$A:$A,"&gt;="&amp;(A9978-FenetreInterm/86400),$A:$A,"&lt;="&amp;A9978)&gt;=NbInterm,1,0),"")</f>
        <v/>
      </c>
      <c r="L9978" s="37" t="str">
        <f aca="false">IF(G9978=1,IF(B9978="",0,IF(J9978&lt;SeuilFugitive,1,0)),"")</f>
        <v/>
      </c>
      <c r="M9978" s="37" t="str">
        <f aca="false">IF(G9978=1,IF(B9978="",IF((Fin-A9978)*24&gt;SeuilFigee,1,0),IF(J9978&gt;SeuilFigee*3600,1,0)),"")</f>
        <v/>
      </c>
      <c r="N9978" s="0" t="str">
        <f aca="false">IF(G9978=1,IF(COUNTIF(H$2:H9978,H9978)=1,COUNTIF($H:$H,H9978),""),"")</f>
        <v/>
      </c>
      <c r="O9978" s="0" t="str">
        <f aca="false">IF(G9978=1,IF(COUNTIF(I$2:I9978,I9978)=1,COUNTIF($I:$I,I9978),""),"")</f>
        <v/>
      </c>
      <c r="P9978" s="38" t="str">
        <f aca="false">IF(G9978=1,IF(COUNTIFS(C$2:C9978,C9978,G$2:G9978,1)=1,COUNTIFS($C:$C,C9978,$G:$G,1)+ROW()/10000000,""),"")</f>
        <v/>
      </c>
      <c r="Q9978" s="0" t="str">
        <f aca="false">IF(K9978=1,IF(COUNTIFS(C$2:C9978,C9978,K$2:K9978,1)=1,1,0),"")</f>
        <v/>
      </c>
      <c r="R9978" s="0" t="str">
        <f aca="false">IF(M9978=1,IF(COUNTIFS(C$2:C9978,C9978,M$2:M9978,1)=1,1,0),"")</f>
        <v/>
      </c>
      <c r="S9978" s="0" t="str">
        <f aca="false">IF(L9978=1,IF(COUNTIFS(C$2:C9978,C9978,L$2:L9978,1)=1,1,0),"")</f>
        <v/>
      </c>
      <c r="T9978" s="38" t="str">
        <f aca="false">IF(N9978="","",N9978+ROW()/10000000)</f>
        <v/>
      </c>
      <c r="U9978" s="0" t="str">
        <f aca="false">IF(G9978=1,IF(B9978="",1,0),"")</f>
        <v/>
      </c>
    </row>
    <row r="9979" customFormat="false" ht="15" hidden="false" customHeight="false" outlineLevel="0" collapsed="false">
      <c r="A9979" s="35"/>
      <c r="B9979" s="35"/>
      <c r="G9979" s="0" t="str">
        <f aca="false">IF(A9979="","",IF(AND(A9979&gt;=Debut,A9979&lt;Fin),1,0))</f>
        <v/>
      </c>
      <c r="H9979" s="0" t="str">
        <f aca="false">IF(G9979=1,INT(ROUND((A9979-Debut)*86400,0)/600),"")</f>
        <v/>
      </c>
      <c r="I9979" s="0" t="str">
        <f aca="false">IF(G9979=1,INT(ROUND((A9979-Debut)*86400,0)/3600),"")</f>
        <v/>
      </c>
      <c r="J9979" s="0" t="str">
        <f aca="false">IF(OR(A9979="",B9979=""),"",ROUND((B9979-A9979)*86400,0))</f>
        <v/>
      </c>
      <c r="K9979" s="37" t="str">
        <f aca="false">IF(G9979=1,IF(COUNTIFS($C:$C,C9979,$G:$G,1,$A:$A,"&gt;="&amp;(A9979-FenetreInterm/86400),$A:$A,"&lt;="&amp;A9979)&gt;=NbInterm,1,0),"")</f>
        <v/>
      </c>
      <c r="L9979" s="37" t="str">
        <f aca="false">IF(G9979=1,IF(B9979="",0,IF(J9979&lt;SeuilFugitive,1,0)),"")</f>
        <v/>
      </c>
      <c r="M9979" s="37" t="str">
        <f aca="false">IF(G9979=1,IF(B9979="",IF((Fin-A9979)*24&gt;SeuilFigee,1,0),IF(J9979&gt;SeuilFigee*3600,1,0)),"")</f>
        <v/>
      </c>
      <c r="N9979" s="0" t="str">
        <f aca="false">IF(G9979=1,IF(COUNTIF(H$2:H9979,H9979)=1,COUNTIF($H:$H,H9979),""),"")</f>
        <v/>
      </c>
      <c r="O9979" s="0" t="str">
        <f aca="false">IF(G9979=1,IF(COUNTIF(I$2:I9979,I9979)=1,COUNTIF($I:$I,I9979),""),"")</f>
        <v/>
      </c>
      <c r="P9979" s="38" t="str">
        <f aca="false">IF(G9979=1,IF(COUNTIFS(C$2:C9979,C9979,G$2:G9979,1)=1,COUNTIFS($C:$C,C9979,$G:$G,1)+ROW()/10000000,""),"")</f>
        <v/>
      </c>
      <c r="Q9979" s="0" t="str">
        <f aca="false">IF(K9979=1,IF(COUNTIFS(C$2:C9979,C9979,K$2:K9979,1)=1,1,0),"")</f>
        <v/>
      </c>
      <c r="R9979" s="0" t="str">
        <f aca="false">IF(M9979=1,IF(COUNTIFS(C$2:C9979,C9979,M$2:M9979,1)=1,1,0),"")</f>
        <v/>
      </c>
      <c r="S9979" s="0" t="str">
        <f aca="false">IF(L9979=1,IF(COUNTIFS(C$2:C9979,C9979,L$2:L9979,1)=1,1,0),"")</f>
        <v/>
      </c>
      <c r="T9979" s="38" t="str">
        <f aca="false">IF(N9979="","",N9979+ROW()/10000000)</f>
        <v/>
      </c>
      <c r="U9979" s="0" t="str">
        <f aca="false">IF(G9979=1,IF(B9979="",1,0),"")</f>
        <v/>
      </c>
    </row>
    <row r="9980" customFormat="false" ht="15" hidden="false" customHeight="false" outlineLevel="0" collapsed="false">
      <c r="A9980" s="35"/>
      <c r="B9980" s="35"/>
      <c r="G9980" s="0" t="str">
        <f aca="false">IF(A9980="","",IF(AND(A9980&gt;=Debut,A9980&lt;Fin),1,0))</f>
        <v/>
      </c>
      <c r="H9980" s="0" t="str">
        <f aca="false">IF(G9980=1,INT(ROUND((A9980-Debut)*86400,0)/600),"")</f>
        <v/>
      </c>
      <c r="I9980" s="0" t="str">
        <f aca="false">IF(G9980=1,INT(ROUND((A9980-Debut)*86400,0)/3600),"")</f>
        <v/>
      </c>
      <c r="J9980" s="0" t="str">
        <f aca="false">IF(OR(A9980="",B9980=""),"",ROUND((B9980-A9980)*86400,0))</f>
        <v/>
      </c>
      <c r="K9980" s="37" t="str">
        <f aca="false">IF(G9980=1,IF(COUNTIFS($C:$C,C9980,$G:$G,1,$A:$A,"&gt;="&amp;(A9980-FenetreInterm/86400),$A:$A,"&lt;="&amp;A9980)&gt;=NbInterm,1,0),"")</f>
        <v/>
      </c>
      <c r="L9980" s="37" t="str">
        <f aca="false">IF(G9980=1,IF(B9980="",0,IF(J9980&lt;SeuilFugitive,1,0)),"")</f>
        <v/>
      </c>
      <c r="M9980" s="37" t="str">
        <f aca="false">IF(G9980=1,IF(B9980="",IF((Fin-A9980)*24&gt;SeuilFigee,1,0),IF(J9980&gt;SeuilFigee*3600,1,0)),"")</f>
        <v/>
      </c>
      <c r="N9980" s="0" t="str">
        <f aca="false">IF(G9980=1,IF(COUNTIF(H$2:H9980,H9980)=1,COUNTIF($H:$H,H9980),""),"")</f>
        <v/>
      </c>
      <c r="O9980" s="0" t="str">
        <f aca="false">IF(G9980=1,IF(COUNTIF(I$2:I9980,I9980)=1,COUNTIF($I:$I,I9980),""),"")</f>
        <v/>
      </c>
      <c r="P9980" s="38" t="str">
        <f aca="false">IF(G9980=1,IF(COUNTIFS(C$2:C9980,C9980,G$2:G9980,1)=1,COUNTIFS($C:$C,C9980,$G:$G,1)+ROW()/10000000,""),"")</f>
        <v/>
      </c>
      <c r="Q9980" s="0" t="str">
        <f aca="false">IF(K9980=1,IF(COUNTIFS(C$2:C9980,C9980,K$2:K9980,1)=1,1,0),"")</f>
        <v/>
      </c>
      <c r="R9980" s="0" t="str">
        <f aca="false">IF(M9980=1,IF(COUNTIFS(C$2:C9980,C9980,M$2:M9980,1)=1,1,0),"")</f>
        <v/>
      </c>
      <c r="S9980" s="0" t="str">
        <f aca="false">IF(L9980=1,IF(COUNTIFS(C$2:C9980,C9980,L$2:L9980,1)=1,1,0),"")</f>
        <v/>
      </c>
      <c r="T9980" s="38" t="str">
        <f aca="false">IF(N9980="","",N9980+ROW()/10000000)</f>
        <v/>
      </c>
      <c r="U9980" s="0" t="str">
        <f aca="false">IF(G9980=1,IF(B9980="",1,0),"")</f>
        <v/>
      </c>
    </row>
    <row r="9981" customFormat="false" ht="15" hidden="false" customHeight="false" outlineLevel="0" collapsed="false">
      <c r="A9981" s="35"/>
      <c r="B9981" s="35"/>
      <c r="G9981" s="0" t="str">
        <f aca="false">IF(A9981="","",IF(AND(A9981&gt;=Debut,A9981&lt;Fin),1,0))</f>
        <v/>
      </c>
      <c r="H9981" s="0" t="str">
        <f aca="false">IF(G9981=1,INT(ROUND((A9981-Debut)*86400,0)/600),"")</f>
        <v/>
      </c>
      <c r="I9981" s="0" t="str">
        <f aca="false">IF(G9981=1,INT(ROUND((A9981-Debut)*86400,0)/3600),"")</f>
        <v/>
      </c>
      <c r="J9981" s="0" t="str">
        <f aca="false">IF(OR(A9981="",B9981=""),"",ROUND((B9981-A9981)*86400,0))</f>
        <v/>
      </c>
      <c r="K9981" s="37" t="str">
        <f aca="false">IF(G9981=1,IF(COUNTIFS($C:$C,C9981,$G:$G,1,$A:$A,"&gt;="&amp;(A9981-FenetreInterm/86400),$A:$A,"&lt;="&amp;A9981)&gt;=NbInterm,1,0),"")</f>
        <v/>
      </c>
      <c r="L9981" s="37" t="str">
        <f aca="false">IF(G9981=1,IF(B9981="",0,IF(J9981&lt;SeuilFugitive,1,0)),"")</f>
        <v/>
      </c>
      <c r="M9981" s="37" t="str">
        <f aca="false">IF(G9981=1,IF(B9981="",IF((Fin-A9981)*24&gt;SeuilFigee,1,0),IF(J9981&gt;SeuilFigee*3600,1,0)),"")</f>
        <v/>
      </c>
      <c r="N9981" s="0" t="str">
        <f aca="false">IF(G9981=1,IF(COUNTIF(H$2:H9981,H9981)=1,COUNTIF($H:$H,H9981),""),"")</f>
        <v/>
      </c>
      <c r="O9981" s="0" t="str">
        <f aca="false">IF(G9981=1,IF(COUNTIF(I$2:I9981,I9981)=1,COUNTIF($I:$I,I9981),""),"")</f>
        <v/>
      </c>
      <c r="P9981" s="38" t="str">
        <f aca="false">IF(G9981=1,IF(COUNTIFS(C$2:C9981,C9981,G$2:G9981,1)=1,COUNTIFS($C:$C,C9981,$G:$G,1)+ROW()/10000000,""),"")</f>
        <v/>
      </c>
      <c r="Q9981" s="0" t="str">
        <f aca="false">IF(K9981=1,IF(COUNTIFS(C$2:C9981,C9981,K$2:K9981,1)=1,1,0),"")</f>
        <v/>
      </c>
      <c r="R9981" s="0" t="str">
        <f aca="false">IF(M9981=1,IF(COUNTIFS(C$2:C9981,C9981,M$2:M9981,1)=1,1,0),"")</f>
        <v/>
      </c>
      <c r="S9981" s="0" t="str">
        <f aca="false">IF(L9981=1,IF(COUNTIFS(C$2:C9981,C9981,L$2:L9981,1)=1,1,0),"")</f>
        <v/>
      </c>
      <c r="T9981" s="38" t="str">
        <f aca="false">IF(N9981="","",N9981+ROW()/10000000)</f>
        <v/>
      </c>
      <c r="U9981" s="0" t="str">
        <f aca="false">IF(G9981=1,IF(B9981="",1,0),"")</f>
        <v/>
      </c>
    </row>
    <row r="9982" customFormat="false" ht="15" hidden="false" customHeight="false" outlineLevel="0" collapsed="false">
      <c r="A9982" s="35"/>
      <c r="B9982" s="35"/>
      <c r="G9982" s="0" t="str">
        <f aca="false">IF(A9982="","",IF(AND(A9982&gt;=Debut,A9982&lt;Fin),1,0))</f>
        <v/>
      </c>
      <c r="H9982" s="0" t="str">
        <f aca="false">IF(G9982=1,INT(ROUND((A9982-Debut)*86400,0)/600),"")</f>
        <v/>
      </c>
      <c r="I9982" s="0" t="str">
        <f aca="false">IF(G9982=1,INT(ROUND((A9982-Debut)*86400,0)/3600),"")</f>
        <v/>
      </c>
      <c r="J9982" s="0" t="str">
        <f aca="false">IF(OR(A9982="",B9982=""),"",ROUND((B9982-A9982)*86400,0))</f>
        <v/>
      </c>
      <c r="K9982" s="37" t="str">
        <f aca="false">IF(G9982=1,IF(COUNTIFS($C:$C,C9982,$G:$G,1,$A:$A,"&gt;="&amp;(A9982-FenetreInterm/86400),$A:$A,"&lt;="&amp;A9982)&gt;=NbInterm,1,0),"")</f>
        <v/>
      </c>
      <c r="L9982" s="37" t="str">
        <f aca="false">IF(G9982=1,IF(B9982="",0,IF(J9982&lt;SeuilFugitive,1,0)),"")</f>
        <v/>
      </c>
      <c r="M9982" s="37" t="str">
        <f aca="false">IF(G9982=1,IF(B9982="",IF((Fin-A9982)*24&gt;SeuilFigee,1,0),IF(J9982&gt;SeuilFigee*3600,1,0)),"")</f>
        <v/>
      </c>
      <c r="N9982" s="0" t="str">
        <f aca="false">IF(G9982=1,IF(COUNTIF(H$2:H9982,H9982)=1,COUNTIF($H:$H,H9982),""),"")</f>
        <v/>
      </c>
      <c r="O9982" s="0" t="str">
        <f aca="false">IF(G9982=1,IF(COUNTIF(I$2:I9982,I9982)=1,COUNTIF($I:$I,I9982),""),"")</f>
        <v/>
      </c>
      <c r="P9982" s="38" t="str">
        <f aca="false">IF(G9982=1,IF(COUNTIFS(C$2:C9982,C9982,G$2:G9982,1)=1,COUNTIFS($C:$C,C9982,$G:$G,1)+ROW()/10000000,""),"")</f>
        <v/>
      </c>
      <c r="Q9982" s="0" t="str">
        <f aca="false">IF(K9982=1,IF(COUNTIFS(C$2:C9982,C9982,K$2:K9982,1)=1,1,0),"")</f>
        <v/>
      </c>
      <c r="R9982" s="0" t="str">
        <f aca="false">IF(M9982=1,IF(COUNTIFS(C$2:C9982,C9982,M$2:M9982,1)=1,1,0),"")</f>
        <v/>
      </c>
      <c r="S9982" s="0" t="str">
        <f aca="false">IF(L9982=1,IF(COUNTIFS(C$2:C9982,C9982,L$2:L9982,1)=1,1,0),"")</f>
        <v/>
      </c>
      <c r="T9982" s="38" t="str">
        <f aca="false">IF(N9982="","",N9982+ROW()/10000000)</f>
        <v/>
      </c>
      <c r="U9982" s="0" t="str">
        <f aca="false">IF(G9982=1,IF(B9982="",1,0),"")</f>
        <v/>
      </c>
    </row>
    <row r="9983" customFormat="false" ht="15" hidden="false" customHeight="false" outlineLevel="0" collapsed="false">
      <c r="A9983" s="35"/>
      <c r="B9983" s="35"/>
      <c r="G9983" s="0" t="str">
        <f aca="false">IF(A9983="","",IF(AND(A9983&gt;=Debut,A9983&lt;Fin),1,0))</f>
        <v/>
      </c>
      <c r="H9983" s="0" t="str">
        <f aca="false">IF(G9983=1,INT(ROUND((A9983-Debut)*86400,0)/600),"")</f>
        <v/>
      </c>
      <c r="I9983" s="0" t="str">
        <f aca="false">IF(G9983=1,INT(ROUND((A9983-Debut)*86400,0)/3600),"")</f>
        <v/>
      </c>
      <c r="J9983" s="0" t="str">
        <f aca="false">IF(OR(A9983="",B9983=""),"",ROUND((B9983-A9983)*86400,0))</f>
        <v/>
      </c>
      <c r="K9983" s="37" t="str">
        <f aca="false">IF(G9983=1,IF(COUNTIFS($C:$C,C9983,$G:$G,1,$A:$A,"&gt;="&amp;(A9983-FenetreInterm/86400),$A:$A,"&lt;="&amp;A9983)&gt;=NbInterm,1,0),"")</f>
        <v/>
      </c>
      <c r="L9983" s="37" t="str">
        <f aca="false">IF(G9983=1,IF(B9983="",0,IF(J9983&lt;SeuilFugitive,1,0)),"")</f>
        <v/>
      </c>
      <c r="M9983" s="37" t="str">
        <f aca="false">IF(G9983=1,IF(B9983="",IF((Fin-A9983)*24&gt;SeuilFigee,1,0),IF(J9983&gt;SeuilFigee*3600,1,0)),"")</f>
        <v/>
      </c>
      <c r="N9983" s="0" t="str">
        <f aca="false">IF(G9983=1,IF(COUNTIF(H$2:H9983,H9983)=1,COUNTIF($H:$H,H9983),""),"")</f>
        <v/>
      </c>
      <c r="O9983" s="0" t="str">
        <f aca="false">IF(G9983=1,IF(COUNTIF(I$2:I9983,I9983)=1,COUNTIF($I:$I,I9983),""),"")</f>
        <v/>
      </c>
      <c r="P9983" s="38" t="str">
        <f aca="false">IF(G9983=1,IF(COUNTIFS(C$2:C9983,C9983,G$2:G9983,1)=1,COUNTIFS($C:$C,C9983,$G:$G,1)+ROW()/10000000,""),"")</f>
        <v/>
      </c>
      <c r="Q9983" s="0" t="str">
        <f aca="false">IF(K9983=1,IF(COUNTIFS(C$2:C9983,C9983,K$2:K9983,1)=1,1,0),"")</f>
        <v/>
      </c>
      <c r="R9983" s="0" t="str">
        <f aca="false">IF(M9983=1,IF(COUNTIFS(C$2:C9983,C9983,M$2:M9983,1)=1,1,0),"")</f>
        <v/>
      </c>
      <c r="S9983" s="0" t="str">
        <f aca="false">IF(L9983=1,IF(COUNTIFS(C$2:C9983,C9983,L$2:L9983,1)=1,1,0),"")</f>
        <v/>
      </c>
      <c r="T9983" s="38" t="str">
        <f aca="false">IF(N9983="","",N9983+ROW()/10000000)</f>
        <v/>
      </c>
      <c r="U9983" s="0" t="str">
        <f aca="false">IF(G9983=1,IF(B9983="",1,0),"")</f>
        <v/>
      </c>
    </row>
    <row r="9984" customFormat="false" ht="15" hidden="false" customHeight="false" outlineLevel="0" collapsed="false">
      <c r="A9984" s="35"/>
      <c r="B9984" s="35"/>
      <c r="G9984" s="0" t="str">
        <f aca="false">IF(A9984="","",IF(AND(A9984&gt;=Debut,A9984&lt;Fin),1,0))</f>
        <v/>
      </c>
      <c r="H9984" s="0" t="str">
        <f aca="false">IF(G9984=1,INT(ROUND((A9984-Debut)*86400,0)/600),"")</f>
        <v/>
      </c>
      <c r="I9984" s="0" t="str">
        <f aca="false">IF(G9984=1,INT(ROUND((A9984-Debut)*86400,0)/3600),"")</f>
        <v/>
      </c>
      <c r="J9984" s="0" t="str">
        <f aca="false">IF(OR(A9984="",B9984=""),"",ROUND((B9984-A9984)*86400,0))</f>
        <v/>
      </c>
      <c r="K9984" s="37" t="str">
        <f aca="false">IF(G9984=1,IF(COUNTIFS($C:$C,C9984,$G:$G,1,$A:$A,"&gt;="&amp;(A9984-FenetreInterm/86400),$A:$A,"&lt;="&amp;A9984)&gt;=NbInterm,1,0),"")</f>
        <v/>
      </c>
      <c r="L9984" s="37" t="str">
        <f aca="false">IF(G9984=1,IF(B9984="",0,IF(J9984&lt;SeuilFugitive,1,0)),"")</f>
        <v/>
      </c>
      <c r="M9984" s="37" t="str">
        <f aca="false">IF(G9984=1,IF(B9984="",IF((Fin-A9984)*24&gt;SeuilFigee,1,0),IF(J9984&gt;SeuilFigee*3600,1,0)),"")</f>
        <v/>
      </c>
      <c r="N9984" s="0" t="str">
        <f aca="false">IF(G9984=1,IF(COUNTIF(H$2:H9984,H9984)=1,COUNTIF($H:$H,H9984),""),"")</f>
        <v/>
      </c>
      <c r="O9984" s="0" t="str">
        <f aca="false">IF(G9984=1,IF(COUNTIF(I$2:I9984,I9984)=1,COUNTIF($I:$I,I9984),""),"")</f>
        <v/>
      </c>
      <c r="P9984" s="38" t="str">
        <f aca="false">IF(G9984=1,IF(COUNTIFS(C$2:C9984,C9984,G$2:G9984,1)=1,COUNTIFS($C:$C,C9984,$G:$G,1)+ROW()/10000000,""),"")</f>
        <v/>
      </c>
      <c r="Q9984" s="0" t="str">
        <f aca="false">IF(K9984=1,IF(COUNTIFS(C$2:C9984,C9984,K$2:K9984,1)=1,1,0),"")</f>
        <v/>
      </c>
      <c r="R9984" s="0" t="str">
        <f aca="false">IF(M9984=1,IF(COUNTIFS(C$2:C9984,C9984,M$2:M9984,1)=1,1,0),"")</f>
        <v/>
      </c>
      <c r="S9984" s="0" t="str">
        <f aca="false">IF(L9984=1,IF(COUNTIFS(C$2:C9984,C9984,L$2:L9984,1)=1,1,0),"")</f>
        <v/>
      </c>
      <c r="T9984" s="38" t="str">
        <f aca="false">IF(N9984="","",N9984+ROW()/10000000)</f>
        <v/>
      </c>
      <c r="U9984" s="0" t="str">
        <f aca="false">IF(G9984=1,IF(B9984="",1,0),"")</f>
        <v/>
      </c>
    </row>
    <row r="9985" customFormat="false" ht="15" hidden="false" customHeight="false" outlineLevel="0" collapsed="false">
      <c r="A9985" s="35"/>
      <c r="B9985" s="35"/>
      <c r="G9985" s="0" t="str">
        <f aca="false">IF(A9985="","",IF(AND(A9985&gt;=Debut,A9985&lt;Fin),1,0))</f>
        <v/>
      </c>
      <c r="H9985" s="0" t="str">
        <f aca="false">IF(G9985=1,INT(ROUND((A9985-Debut)*86400,0)/600),"")</f>
        <v/>
      </c>
      <c r="I9985" s="0" t="str">
        <f aca="false">IF(G9985=1,INT(ROUND((A9985-Debut)*86400,0)/3600),"")</f>
        <v/>
      </c>
      <c r="J9985" s="0" t="str">
        <f aca="false">IF(OR(A9985="",B9985=""),"",ROUND((B9985-A9985)*86400,0))</f>
        <v/>
      </c>
      <c r="K9985" s="37" t="str">
        <f aca="false">IF(G9985=1,IF(COUNTIFS($C:$C,C9985,$G:$G,1,$A:$A,"&gt;="&amp;(A9985-FenetreInterm/86400),$A:$A,"&lt;="&amp;A9985)&gt;=NbInterm,1,0),"")</f>
        <v/>
      </c>
      <c r="L9985" s="37" t="str">
        <f aca="false">IF(G9985=1,IF(B9985="",0,IF(J9985&lt;SeuilFugitive,1,0)),"")</f>
        <v/>
      </c>
      <c r="M9985" s="37" t="str">
        <f aca="false">IF(G9985=1,IF(B9985="",IF((Fin-A9985)*24&gt;SeuilFigee,1,0),IF(J9985&gt;SeuilFigee*3600,1,0)),"")</f>
        <v/>
      </c>
      <c r="N9985" s="0" t="str">
        <f aca="false">IF(G9985=1,IF(COUNTIF(H$2:H9985,H9985)=1,COUNTIF($H:$H,H9985),""),"")</f>
        <v/>
      </c>
      <c r="O9985" s="0" t="str">
        <f aca="false">IF(G9985=1,IF(COUNTIF(I$2:I9985,I9985)=1,COUNTIF($I:$I,I9985),""),"")</f>
        <v/>
      </c>
      <c r="P9985" s="38" t="str">
        <f aca="false">IF(G9985=1,IF(COUNTIFS(C$2:C9985,C9985,G$2:G9985,1)=1,COUNTIFS($C:$C,C9985,$G:$G,1)+ROW()/10000000,""),"")</f>
        <v/>
      </c>
      <c r="Q9985" s="0" t="str">
        <f aca="false">IF(K9985=1,IF(COUNTIFS(C$2:C9985,C9985,K$2:K9985,1)=1,1,0),"")</f>
        <v/>
      </c>
      <c r="R9985" s="0" t="str">
        <f aca="false">IF(M9985=1,IF(COUNTIFS(C$2:C9985,C9985,M$2:M9985,1)=1,1,0),"")</f>
        <v/>
      </c>
      <c r="S9985" s="0" t="str">
        <f aca="false">IF(L9985=1,IF(COUNTIFS(C$2:C9985,C9985,L$2:L9985,1)=1,1,0),"")</f>
        <v/>
      </c>
      <c r="T9985" s="38" t="str">
        <f aca="false">IF(N9985="","",N9985+ROW()/10000000)</f>
        <v/>
      </c>
      <c r="U9985" s="0" t="str">
        <f aca="false">IF(G9985=1,IF(B9985="",1,0),"")</f>
        <v/>
      </c>
    </row>
    <row r="9986" customFormat="false" ht="15" hidden="false" customHeight="false" outlineLevel="0" collapsed="false">
      <c r="A9986" s="35"/>
      <c r="B9986" s="35"/>
      <c r="G9986" s="0" t="str">
        <f aca="false">IF(A9986="","",IF(AND(A9986&gt;=Debut,A9986&lt;Fin),1,0))</f>
        <v/>
      </c>
      <c r="H9986" s="0" t="str">
        <f aca="false">IF(G9986=1,INT(ROUND((A9986-Debut)*86400,0)/600),"")</f>
        <v/>
      </c>
      <c r="I9986" s="0" t="str">
        <f aca="false">IF(G9986=1,INT(ROUND((A9986-Debut)*86400,0)/3600),"")</f>
        <v/>
      </c>
      <c r="J9986" s="0" t="str">
        <f aca="false">IF(OR(A9986="",B9986=""),"",ROUND((B9986-A9986)*86400,0))</f>
        <v/>
      </c>
      <c r="K9986" s="37" t="str">
        <f aca="false">IF(G9986=1,IF(COUNTIFS($C:$C,C9986,$G:$G,1,$A:$A,"&gt;="&amp;(A9986-FenetreInterm/86400),$A:$A,"&lt;="&amp;A9986)&gt;=NbInterm,1,0),"")</f>
        <v/>
      </c>
      <c r="L9986" s="37" t="str">
        <f aca="false">IF(G9986=1,IF(B9986="",0,IF(J9986&lt;SeuilFugitive,1,0)),"")</f>
        <v/>
      </c>
      <c r="M9986" s="37" t="str">
        <f aca="false">IF(G9986=1,IF(B9986="",IF((Fin-A9986)*24&gt;SeuilFigee,1,0),IF(J9986&gt;SeuilFigee*3600,1,0)),"")</f>
        <v/>
      </c>
      <c r="N9986" s="0" t="str">
        <f aca="false">IF(G9986=1,IF(COUNTIF(H$2:H9986,H9986)=1,COUNTIF($H:$H,H9986),""),"")</f>
        <v/>
      </c>
      <c r="O9986" s="0" t="str">
        <f aca="false">IF(G9986=1,IF(COUNTIF(I$2:I9986,I9986)=1,COUNTIF($I:$I,I9986),""),"")</f>
        <v/>
      </c>
      <c r="P9986" s="38" t="str">
        <f aca="false">IF(G9986=1,IF(COUNTIFS(C$2:C9986,C9986,G$2:G9986,1)=1,COUNTIFS($C:$C,C9986,$G:$G,1)+ROW()/10000000,""),"")</f>
        <v/>
      </c>
      <c r="Q9986" s="0" t="str">
        <f aca="false">IF(K9986=1,IF(COUNTIFS(C$2:C9986,C9986,K$2:K9986,1)=1,1,0),"")</f>
        <v/>
      </c>
      <c r="R9986" s="0" t="str">
        <f aca="false">IF(M9986=1,IF(COUNTIFS(C$2:C9986,C9986,M$2:M9986,1)=1,1,0),"")</f>
        <v/>
      </c>
      <c r="S9986" s="0" t="str">
        <f aca="false">IF(L9986=1,IF(COUNTIFS(C$2:C9986,C9986,L$2:L9986,1)=1,1,0),"")</f>
        <v/>
      </c>
      <c r="T9986" s="38" t="str">
        <f aca="false">IF(N9986="","",N9986+ROW()/10000000)</f>
        <v/>
      </c>
      <c r="U9986" s="0" t="str">
        <f aca="false">IF(G9986=1,IF(B9986="",1,0),"")</f>
        <v/>
      </c>
    </row>
    <row r="9987" customFormat="false" ht="15" hidden="false" customHeight="false" outlineLevel="0" collapsed="false">
      <c r="A9987" s="35"/>
      <c r="B9987" s="35"/>
      <c r="G9987" s="0" t="str">
        <f aca="false">IF(A9987="","",IF(AND(A9987&gt;=Debut,A9987&lt;Fin),1,0))</f>
        <v/>
      </c>
      <c r="H9987" s="0" t="str">
        <f aca="false">IF(G9987=1,INT(ROUND((A9987-Debut)*86400,0)/600),"")</f>
        <v/>
      </c>
      <c r="I9987" s="0" t="str">
        <f aca="false">IF(G9987=1,INT(ROUND((A9987-Debut)*86400,0)/3600),"")</f>
        <v/>
      </c>
      <c r="J9987" s="0" t="str">
        <f aca="false">IF(OR(A9987="",B9987=""),"",ROUND((B9987-A9987)*86400,0))</f>
        <v/>
      </c>
      <c r="K9987" s="37" t="str">
        <f aca="false">IF(G9987=1,IF(COUNTIFS($C:$C,C9987,$G:$G,1,$A:$A,"&gt;="&amp;(A9987-FenetreInterm/86400),$A:$A,"&lt;="&amp;A9987)&gt;=NbInterm,1,0),"")</f>
        <v/>
      </c>
      <c r="L9987" s="37" t="str">
        <f aca="false">IF(G9987=1,IF(B9987="",0,IF(J9987&lt;SeuilFugitive,1,0)),"")</f>
        <v/>
      </c>
      <c r="M9987" s="37" t="str">
        <f aca="false">IF(G9987=1,IF(B9987="",IF((Fin-A9987)*24&gt;SeuilFigee,1,0),IF(J9987&gt;SeuilFigee*3600,1,0)),"")</f>
        <v/>
      </c>
      <c r="N9987" s="0" t="str">
        <f aca="false">IF(G9987=1,IF(COUNTIF(H$2:H9987,H9987)=1,COUNTIF($H:$H,H9987),""),"")</f>
        <v/>
      </c>
      <c r="O9987" s="0" t="str">
        <f aca="false">IF(G9987=1,IF(COUNTIF(I$2:I9987,I9987)=1,COUNTIF($I:$I,I9987),""),"")</f>
        <v/>
      </c>
      <c r="P9987" s="38" t="str">
        <f aca="false">IF(G9987=1,IF(COUNTIFS(C$2:C9987,C9987,G$2:G9987,1)=1,COUNTIFS($C:$C,C9987,$G:$G,1)+ROW()/10000000,""),"")</f>
        <v/>
      </c>
      <c r="Q9987" s="0" t="str">
        <f aca="false">IF(K9987=1,IF(COUNTIFS(C$2:C9987,C9987,K$2:K9987,1)=1,1,0),"")</f>
        <v/>
      </c>
      <c r="R9987" s="0" t="str">
        <f aca="false">IF(M9987=1,IF(COUNTIFS(C$2:C9987,C9987,M$2:M9987,1)=1,1,0),"")</f>
        <v/>
      </c>
      <c r="S9987" s="0" t="str">
        <f aca="false">IF(L9987=1,IF(COUNTIFS(C$2:C9987,C9987,L$2:L9987,1)=1,1,0),"")</f>
        <v/>
      </c>
      <c r="T9987" s="38" t="str">
        <f aca="false">IF(N9987="","",N9987+ROW()/10000000)</f>
        <v/>
      </c>
      <c r="U9987" s="0" t="str">
        <f aca="false">IF(G9987=1,IF(B9987="",1,0),"")</f>
        <v/>
      </c>
    </row>
    <row r="9988" customFormat="false" ht="15" hidden="false" customHeight="false" outlineLevel="0" collapsed="false">
      <c r="A9988" s="35"/>
      <c r="B9988" s="35"/>
      <c r="G9988" s="0" t="str">
        <f aca="false">IF(A9988="","",IF(AND(A9988&gt;=Debut,A9988&lt;Fin),1,0))</f>
        <v/>
      </c>
      <c r="H9988" s="0" t="str">
        <f aca="false">IF(G9988=1,INT(ROUND((A9988-Debut)*86400,0)/600),"")</f>
        <v/>
      </c>
      <c r="I9988" s="0" t="str">
        <f aca="false">IF(G9988=1,INT(ROUND((A9988-Debut)*86400,0)/3600),"")</f>
        <v/>
      </c>
      <c r="J9988" s="0" t="str">
        <f aca="false">IF(OR(A9988="",B9988=""),"",ROUND((B9988-A9988)*86400,0))</f>
        <v/>
      </c>
      <c r="K9988" s="37" t="str">
        <f aca="false">IF(G9988=1,IF(COUNTIFS($C:$C,C9988,$G:$G,1,$A:$A,"&gt;="&amp;(A9988-FenetreInterm/86400),$A:$A,"&lt;="&amp;A9988)&gt;=NbInterm,1,0),"")</f>
        <v/>
      </c>
      <c r="L9988" s="37" t="str">
        <f aca="false">IF(G9988=1,IF(B9988="",0,IF(J9988&lt;SeuilFugitive,1,0)),"")</f>
        <v/>
      </c>
      <c r="M9988" s="37" t="str">
        <f aca="false">IF(G9988=1,IF(B9988="",IF((Fin-A9988)*24&gt;SeuilFigee,1,0),IF(J9988&gt;SeuilFigee*3600,1,0)),"")</f>
        <v/>
      </c>
      <c r="N9988" s="0" t="str">
        <f aca="false">IF(G9988=1,IF(COUNTIF(H$2:H9988,H9988)=1,COUNTIF($H:$H,H9988),""),"")</f>
        <v/>
      </c>
      <c r="O9988" s="0" t="str">
        <f aca="false">IF(G9988=1,IF(COUNTIF(I$2:I9988,I9988)=1,COUNTIF($I:$I,I9988),""),"")</f>
        <v/>
      </c>
      <c r="P9988" s="38" t="str">
        <f aca="false">IF(G9988=1,IF(COUNTIFS(C$2:C9988,C9988,G$2:G9988,1)=1,COUNTIFS($C:$C,C9988,$G:$G,1)+ROW()/10000000,""),"")</f>
        <v/>
      </c>
      <c r="Q9988" s="0" t="str">
        <f aca="false">IF(K9988=1,IF(COUNTIFS(C$2:C9988,C9988,K$2:K9988,1)=1,1,0),"")</f>
        <v/>
      </c>
      <c r="R9988" s="0" t="str">
        <f aca="false">IF(M9988=1,IF(COUNTIFS(C$2:C9988,C9988,M$2:M9988,1)=1,1,0),"")</f>
        <v/>
      </c>
      <c r="S9988" s="0" t="str">
        <f aca="false">IF(L9988=1,IF(COUNTIFS(C$2:C9988,C9988,L$2:L9988,1)=1,1,0),"")</f>
        <v/>
      </c>
      <c r="T9988" s="38" t="str">
        <f aca="false">IF(N9988="","",N9988+ROW()/10000000)</f>
        <v/>
      </c>
      <c r="U9988" s="0" t="str">
        <f aca="false">IF(G9988=1,IF(B9988="",1,0),"")</f>
        <v/>
      </c>
    </row>
    <row r="9989" customFormat="false" ht="15" hidden="false" customHeight="false" outlineLevel="0" collapsed="false">
      <c r="A9989" s="35"/>
      <c r="B9989" s="35"/>
      <c r="G9989" s="0" t="str">
        <f aca="false">IF(A9989="","",IF(AND(A9989&gt;=Debut,A9989&lt;Fin),1,0))</f>
        <v/>
      </c>
      <c r="H9989" s="0" t="str">
        <f aca="false">IF(G9989=1,INT(ROUND((A9989-Debut)*86400,0)/600),"")</f>
        <v/>
      </c>
      <c r="I9989" s="0" t="str">
        <f aca="false">IF(G9989=1,INT(ROUND((A9989-Debut)*86400,0)/3600),"")</f>
        <v/>
      </c>
      <c r="J9989" s="0" t="str">
        <f aca="false">IF(OR(A9989="",B9989=""),"",ROUND((B9989-A9989)*86400,0))</f>
        <v/>
      </c>
      <c r="K9989" s="37" t="str">
        <f aca="false">IF(G9989=1,IF(COUNTIFS($C:$C,C9989,$G:$G,1,$A:$A,"&gt;="&amp;(A9989-FenetreInterm/86400),$A:$A,"&lt;="&amp;A9989)&gt;=NbInterm,1,0),"")</f>
        <v/>
      </c>
      <c r="L9989" s="37" t="str">
        <f aca="false">IF(G9989=1,IF(B9989="",0,IF(J9989&lt;SeuilFugitive,1,0)),"")</f>
        <v/>
      </c>
      <c r="M9989" s="37" t="str">
        <f aca="false">IF(G9989=1,IF(B9989="",IF((Fin-A9989)*24&gt;SeuilFigee,1,0),IF(J9989&gt;SeuilFigee*3600,1,0)),"")</f>
        <v/>
      </c>
      <c r="N9989" s="0" t="str">
        <f aca="false">IF(G9989=1,IF(COUNTIF(H$2:H9989,H9989)=1,COUNTIF($H:$H,H9989),""),"")</f>
        <v/>
      </c>
      <c r="O9989" s="0" t="str">
        <f aca="false">IF(G9989=1,IF(COUNTIF(I$2:I9989,I9989)=1,COUNTIF($I:$I,I9989),""),"")</f>
        <v/>
      </c>
      <c r="P9989" s="38" t="str">
        <f aca="false">IF(G9989=1,IF(COUNTIFS(C$2:C9989,C9989,G$2:G9989,1)=1,COUNTIFS($C:$C,C9989,$G:$G,1)+ROW()/10000000,""),"")</f>
        <v/>
      </c>
      <c r="Q9989" s="0" t="str">
        <f aca="false">IF(K9989=1,IF(COUNTIFS(C$2:C9989,C9989,K$2:K9989,1)=1,1,0),"")</f>
        <v/>
      </c>
      <c r="R9989" s="0" t="str">
        <f aca="false">IF(M9989=1,IF(COUNTIFS(C$2:C9989,C9989,M$2:M9989,1)=1,1,0),"")</f>
        <v/>
      </c>
      <c r="S9989" s="0" t="str">
        <f aca="false">IF(L9989=1,IF(COUNTIFS(C$2:C9989,C9989,L$2:L9989,1)=1,1,0),"")</f>
        <v/>
      </c>
      <c r="T9989" s="38" t="str">
        <f aca="false">IF(N9989="","",N9989+ROW()/10000000)</f>
        <v/>
      </c>
      <c r="U9989" s="0" t="str">
        <f aca="false">IF(G9989=1,IF(B9989="",1,0),"")</f>
        <v/>
      </c>
    </row>
    <row r="9990" customFormat="false" ht="15" hidden="false" customHeight="false" outlineLevel="0" collapsed="false">
      <c r="A9990" s="35"/>
      <c r="B9990" s="35"/>
      <c r="G9990" s="0" t="str">
        <f aca="false">IF(A9990="","",IF(AND(A9990&gt;=Debut,A9990&lt;Fin),1,0))</f>
        <v/>
      </c>
      <c r="H9990" s="0" t="str">
        <f aca="false">IF(G9990=1,INT(ROUND((A9990-Debut)*86400,0)/600),"")</f>
        <v/>
      </c>
      <c r="I9990" s="0" t="str">
        <f aca="false">IF(G9990=1,INT(ROUND((A9990-Debut)*86400,0)/3600),"")</f>
        <v/>
      </c>
      <c r="J9990" s="0" t="str">
        <f aca="false">IF(OR(A9990="",B9990=""),"",ROUND((B9990-A9990)*86400,0))</f>
        <v/>
      </c>
      <c r="K9990" s="37" t="str">
        <f aca="false">IF(G9990=1,IF(COUNTIFS($C:$C,C9990,$G:$G,1,$A:$A,"&gt;="&amp;(A9990-FenetreInterm/86400),$A:$A,"&lt;="&amp;A9990)&gt;=NbInterm,1,0),"")</f>
        <v/>
      </c>
      <c r="L9990" s="37" t="str">
        <f aca="false">IF(G9990=1,IF(B9990="",0,IF(J9990&lt;SeuilFugitive,1,0)),"")</f>
        <v/>
      </c>
      <c r="M9990" s="37" t="str">
        <f aca="false">IF(G9990=1,IF(B9990="",IF((Fin-A9990)*24&gt;SeuilFigee,1,0),IF(J9990&gt;SeuilFigee*3600,1,0)),"")</f>
        <v/>
      </c>
      <c r="N9990" s="0" t="str">
        <f aca="false">IF(G9990=1,IF(COUNTIF(H$2:H9990,H9990)=1,COUNTIF($H:$H,H9990),""),"")</f>
        <v/>
      </c>
      <c r="O9990" s="0" t="str">
        <f aca="false">IF(G9990=1,IF(COUNTIF(I$2:I9990,I9990)=1,COUNTIF($I:$I,I9990),""),"")</f>
        <v/>
      </c>
      <c r="P9990" s="38" t="str">
        <f aca="false">IF(G9990=1,IF(COUNTIFS(C$2:C9990,C9990,G$2:G9990,1)=1,COUNTIFS($C:$C,C9990,$G:$G,1)+ROW()/10000000,""),"")</f>
        <v/>
      </c>
      <c r="Q9990" s="0" t="str">
        <f aca="false">IF(K9990=1,IF(COUNTIFS(C$2:C9990,C9990,K$2:K9990,1)=1,1,0),"")</f>
        <v/>
      </c>
      <c r="R9990" s="0" t="str">
        <f aca="false">IF(M9990=1,IF(COUNTIFS(C$2:C9990,C9990,M$2:M9990,1)=1,1,0),"")</f>
        <v/>
      </c>
      <c r="S9990" s="0" t="str">
        <f aca="false">IF(L9990=1,IF(COUNTIFS(C$2:C9990,C9990,L$2:L9990,1)=1,1,0),"")</f>
        <v/>
      </c>
      <c r="T9990" s="38" t="str">
        <f aca="false">IF(N9990="","",N9990+ROW()/10000000)</f>
        <v/>
      </c>
      <c r="U9990" s="0" t="str">
        <f aca="false">IF(G9990=1,IF(B9990="",1,0),"")</f>
        <v/>
      </c>
    </row>
    <row r="9991" customFormat="false" ht="15" hidden="false" customHeight="false" outlineLevel="0" collapsed="false">
      <c r="A9991" s="35"/>
      <c r="B9991" s="35"/>
      <c r="G9991" s="0" t="str">
        <f aca="false">IF(A9991="","",IF(AND(A9991&gt;=Debut,A9991&lt;Fin),1,0))</f>
        <v/>
      </c>
      <c r="H9991" s="0" t="str">
        <f aca="false">IF(G9991=1,INT(ROUND((A9991-Debut)*86400,0)/600),"")</f>
        <v/>
      </c>
      <c r="I9991" s="0" t="str">
        <f aca="false">IF(G9991=1,INT(ROUND((A9991-Debut)*86400,0)/3600),"")</f>
        <v/>
      </c>
      <c r="J9991" s="0" t="str">
        <f aca="false">IF(OR(A9991="",B9991=""),"",ROUND((B9991-A9991)*86400,0))</f>
        <v/>
      </c>
      <c r="K9991" s="37" t="str">
        <f aca="false">IF(G9991=1,IF(COUNTIFS($C:$C,C9991,$G:$G,1,$A:$A,"&gt;="&amp;(A9991-FenetreInterm/86400),$A:$A,"&lt;="&amp;A9991)&gt;=NbInterm,1,0),"")</f>
        <v/>
      </c>
      <c r="L9991" s="37" t="str">
        <f aca="false">IF(G9991=1,IF(B9991="",0,IF(J9991&lt;SeuilFugitive,1,0)),"")</f>
        <v/>
      </c>
      <c r="M9991" s="37" t="str">
        <f aca="false">IF(G9991=1,IF(B9991="",IF((Fin-A9991)*24&gt;SeuilFigee,1,0),IF(J9991&gt;SeuilFigee*3600,1,0)),"")</f>
        <v/>
      </c>
      <c r="N9991" s="0" t="str">
        <f aca="false">IF(G9991=1,IF(COUNTIF(H$2:H9991,H9991)=1,COUNTIF($H:$H,H9991),""),"")</f>
        <v/>
      </c>
      <c r="O9991" s="0" t="str">
        <f aca="false">IF(G9991=1,IF(COUNTIF(I$2:I9991,I9991)=1,COUNTIF($I:$I,I9991),""),"")</f>
        <v/>
      </c>
      <c r="P9991" s="38" t="str">
        <f aca="false">IF(G9991=1,IF(COUNTIFS(C$2:C9991,C9991,G$2:G9991,1)=1,COUNTIFS($C:$C,C9991,$G:$G,1)+ROW()/10000000,""),"")</f>
        <v/>
      </c>
      <c r="Q9991" s="0" t="str">
        <f aca="false">IF(K9991=1,IF(COUNTIFS(C$2:C9991,C9991,K$2:K9991,1)=1,1,0),"")</f>
        <v/>
      </c>
      <c r="R9991" s="0" t="str">
        <f aca="false">IF(M9991=1,IF(COUNTIFS(C$2:C9991,C9991,M$2:M9991,1)=1,1,0),"")</f>
        <v/>
      </c>
      <c r="S9991" s="0" t="str">
        <f aca="false">IF(L9991=1,IF(COUNTIFS(C$2:C9991,C9991,L$2:L9991,1)=1,1,0),"")</f>
        <v/>
      </c>
      <c r="T9991" s="38" t="str">
        <f aca="false">IF(N9991="","",N9991+ROW()/10000000)</f>
        <v/>
      </c>
      <c r="U9991" s="0" t="str">
        <f aca="false">IF(G9991=1,IF(B9991="",1,0),"")</f>
        <v/>
      </c>
    </row>
    <row r="9992" customFormat="false" ht="15" hidden="false" customHeight="false" outlineLevel="0" collapsed="false">
      <c r="A9992" s="35"/>
      <c r="B9992" s="35"/>
      <c r="G9992" s="0" t="str">
        <f aca="false">IF(A9992="","",IF(AND(A9992&gt;=Debut,A9992&lt;Fin),1,0))</f>
        <v/>
      </c>
      <c r="H9992" s="0" t="str">
        <f aca="false">IF(G9992=1,INT(ROUND((A9992-Debut)*86400,0)/600),"")</f>
        <v/>
      </c>
      <c r="I9992" s="0" t="str">
        <f aca="false">IF(G9992=1,INT(ROUND((A9992-Debut)*86400,0)/3600),"")</f>
        <v/>
      </c>
      <c r="J9992" s="0" t="str">
        <f aca="false">IF(OR(A9992="",B9992=""),"",ROUND((B9992-A9992)*86400,0))</f>
        <v/>
      </c>
      <c r="K9992" s="37" t="str">
        <f aca="false">IF(G9992=1,IF(COUNTIFS($C:$C,C9992,$G:$G,1,$A:$A,"&gt;="&amp;(A9992-FenetreInterm/86400),$A:$A,"&lt;="&amp;A9992)&gt;=NbInterm,1,0),"")</f>
        <v/>
      </c>
      <c r="L9992" s="37" t="str">
        <f aca="false">IF(G9992=1,IF(B9992="",0,IF(J9992&lt;SeuilFugitive,1,0)),"")</f>
        <v/>
      </c>
      <c r="M9992" s="37" t="str">
        <f aca="false">IF(G9992=1,IF(B9992="",IF((Fin-A9992)*24&gt;SeuilFigee,1,0),IF(J9992&gt;SeuilFigee*3600,1,0)),"")</f>
        <v/>
      </c>
      <c r="N9992" s="0" t="str">
        <f aca="false">IF(G9992=1,IF(COUNTIF(H$2:H9992,H9992)=1,COUNTIF($H:$H,H9992),""),"")</f>
        <v/>
      </c>
      <c r="O9992" s="0" t="str">
        <f aca="false">IF(G9992=1,IF(COUNTIF(I$2:I9992,I9992)=1,COUNTIF($I:$I,I9992),""),"")</f>
        <v/>
      </c>
      <c r="P9992" s="38" t="str">
        <f aca="false">IF(G9992=1,IF(COUNTIFS(C$2:C9992,C9992,G$2:G9992,1)=1,COUNTIFS($C:$C,C9992,$G:$G,1)+ROW()/10000000,""),"")</f>
        <v/>
      </c>
      <c r="Q9992" s="0" t="str">
        <f aca="false">IF(K9992=1,IF(COUNTIFS(C$2:C9992,C9992,K$2:K9992,1)=1,1,0),"")</f>
        <v/>
      </c>
      <c r="R9992" s="0" t="str">
        <f aca="false">IF(M9992=1,IF(COUNTIFS(C$2:C9992,C9992,M$2:M9992,1)=1,1,0),"")</f>
        <v/>
      </c>
      <c r="S9992" s="0" t="str">
        <f aca="false">IF(L9992=1,IF(COUNTIFS(C$2:C9992,C9992,L$2:L9992,1)=1,1,0),"")</f>
        <v/>
      </c>
      <c r="T9992" s="38" t="str">
        <f aca="false">IF(N9992="","",N9992+ROW()/10000000)</f>
        <v/>
      </c>
      <c r="U9992" s="0" t="str">
        <f aca="false">IF(G9992=1,IF(B9992="",1,0),"")</f>
        <v/>
      </c>
    </row>
    <row r="9993" customFormat="false" ht="15" hidden="false" customHeight="false" outlineLevel="0" collapsed="false">
      <c r="A9993" s="35"/>
      <c r="B9993" s="35"/>
      <c r="G9993" s="0" t="str">
        <f aca="false">IF(A9993="","",IF(AND(A9993&gt;=Debut,A9993&lt;Fin),1,0))</f>
        <v/>
      </c>
      <c r="H9993" s="0" t="str">
        <f aca="false">IF(G9993=1,INT(ROUND((A9993-Debut)*86400,0)/600),"")</f>
        <v/>
      </c>
      <c r="I9993" s="0" t="str">
        <f aca="false">IF(G9993=1,INT(ROUND((A9993-Debut)*86400,0)/3600),"")</f>
        <v/>
      </c>
      <c r="J9993" s="0" t="str">
        <f aca="false">IF(OR(A9993="",B9993=""),"",ROUND((B9993-A9993)*86400,0))</f>
        <v/>
      </c>
      <c r="K9993" s="37" t="str">
        <f aca="false">IF(G9993=1,IF(COUNTIFS($C:$C,C9993,$G:$G,1,$A:$A,"&gt;="&amp;(A9993-FenetreInterm/86400),$A:$A,"&lt;="&amp;A9993)&gt;=NbInterm,1,0),"")</f>
        <v/>
      </c>
      <c r="L9993" s="37" t="str">
        <f aca="false">IF(G9993=1,IF(B9993="",0,IF(J9993&lt;SeuilFugitive,1,0)),"")</f>
        <v/>
      </c>
      <c r="M9993" s="37" t="str">
        <f aca="false">IF(G9993=1,IF(B9993="",IF((Fin-A9993)*24&gt;SeuilFigee,1,0),IF(J9993&gt;SeuilFigee*3600,1,0)),"")</f>
        <v/>
      </c>
      <c r="N9993" s="0" t="str">
        <f aca="false">IF(G9993=1,IF(COUNTIF(H$2:H9993,H9993)=1,COUNTIF($H:$H,H9993),""),"")</f>
        <v/>
      </c>
      <c r="O9993" s="0" t="str">
        <f aca="false">IF(G9993=1,IF(COUNTIF(I$2:I9993,I9993)=1,COUNTIF($I:$I,I9993),""),"")</f>
        <v/>
      </c>
      <c r="P9993" s="38" t="str">
        <f aca="false">IF(G9993=1,IF(COUNTIFS(C$2:C9993,C9993,G$2:G9993,1)=1,COUNTIFS($C:$C,C9993,$G:$G,1)+ROW()/10000000,""),"")</f>
        <v/>
      </c>
      <c r="Q9993" s="0" t="str">
        <f aca="false">IF(K9993=1,IF(COUNTIFS(C$2:C9993,C9993,K$2:K9993,1)=1,1,0),"")</f>
        <v/>
      </c>
      <c r="R9993" s="0" t="str">
        <f aca="false">IF(M9993=1,IF(COUNTIFS(C$2:C9993,C9993,M$2:M9993,1)=1,1,0),"")</f>
        <v/>
      </c>
      <c r="S9993" s="0" t="str">
        <f aca="false">IF(L9993=1,IF(COUNTIFS(C$2:C9993,C9993,L$2:L9993,1)=1,1,0),"")</f>
        <v/>
      </c>
      <c r="T9993" s="38" t="str">
        <f aca="false">IF(N9993="","",N9993+ROW()/10000000)</f>
        <v/>
      </c>
      <c r="U9993" s="0" t="str">
        <f aca="false">IF(G9993=1,IF(B9993="",1,0),"")</f>
        <v/>
      </c>
    </row>
    <row r="9994" customFormat="false" ht="15" hidden="false" customHeight="false" outlineLevel="0" collapsed="false">
      <c r="A9994" s="35"/>
      <c r="B9994" s="35"/>
      <c r="G9994" s="0" t="str">
        <f aca="false">IF(A9994="","",IF(AND(A9994&gt;=Debut,A9994&lt;Fin),1,0))</f>
        <v/>
      </c>
      <c r="H9994" s="0" t="str">
        <f aca="false">IF(G9994=1,INT(ROUND((A9994-Debut)*86400,0)/600),"")</f>
        <v/>
      </c>
      <c r="I9994" s="0" t="str">
        <f aca="false">IF(G9994=1,INT(ROUND((A9994-Debut)*86400,0)/3600),"")</f>
        <v/>
      </c>
      <c r="J9994" s="0" t="str">
        <f aca="false">IF(OR(A9994="",B9994=""),"",ROUND((B9994-A9994)*86400,0))</f>
        <v/>
      </c>
      <c r="K9994" s="37" t="str">
        <f aca="false">IF(G9994=1,IF(COUNTIFS($C:$C,C9994,$G:$G,1,$A:$A,"&gt;="&amp;(A9994-FenetreInterm/86400),$A:$A,"&lt;="&amp;A9994)&gt;=NbInterm,1,0),"")</f>
        <v/>
      </c>
      <c r="L9994" s="37" t="str">
        <f aca="false">IF(G9994=1,IF(B9994="",0,IF(J9994&lt;SeuilFugitive,1,0)),"")</f>
        <v/>
      </c>
      <c r="M9994" s="37" t="str">
        <f aca="false">IF(G9994=1,IF(B9994="",IF((Fin-A9994)*24&gt;SeuilFigee,1,0),IF(J9994&gt;SeuilFigee*3600,1,0)),"")</f>
        <v/>
      </c>
      <c r="N9994" s="0" t="str">
        <f aca="false">IF(G9994=1,IF(COUNTIF(H$2:H9994,H9994)=1,COUNTIF($H:$H,H9994),""),"")</f>
        <v/>
      </c>
      <c r="O9994" s="0" t="str">
        <f aca="false">IF(G9994=1,IF(COUNTIF(I$2:I9994,I9994)=1,COUNTIF($I:$I,I9994),""),"")</f>
        <v/>
      </c>
      <c r="P9994" s="38" t="str">
        <f aca="false">IF(G9994=1,IF(COUNTIFS(C$2:C9994,C9994,G$2:G9994,1)=1,COUNTIFS($C:$C,C9994,$G:$G,1)+ROW()/10000000,""),"")</f>
        <v/>
      </c>
      <c r="Q9994" s="0" t="str">
        <f aca="false">IF(K9994=1,IF(COUNTIFS(C$2:C9994,C9994,K$2:K9994,1)=1,1,0),"")</f>
        <v/>
      </c>
      <c r="R9994" s="0" t="str">
        <f aca="false">IF(M9994=1,IF(COUNTIFS(C$2:C9994,C9994,M$2:M9994,1)=1,1,0),"")</f>
        <v/>
      </c>
      <c r="S9994" s="0" t="str">
        <f aca="false">IF(L9994=1,IF(COUNTIFS(C$2:C9994,C9994,L$2:L9994,1)=1,1,0),"")</f>
        <v/>
      </c>
      <c r="T9994" s="38" t="str">
        <f aca="false">IF(N9994="","",N9994+ROW()/10000000)</f>
        <v/>
      </c>
      <c r="U9994" s="0" t="str">
        <f aca="false">IF(G9994=1,IF(B9994="",1,0),"")</f>
        <v/>
      </c>
    </row>
    <row r="9995" customFormat="false" ht="15" hidden="false" customHeight="false" outlineLevel="0" collapsed="false">
      <c r="A9995" s="35"/>
      <c r="B9995" s="35"/>
      <c r="G9995" s="0" t="str">
        <f aca="false">IF(A9995="","",IF(AND(A9995&gt;=Debut,A9995&lt;Fin),1,0))</f>
        <v/>
      </c>
      <c r="H9995" s="0" t="str">
        <f aca="false">IF(G9995=1,INT(ROUND((A9995-Debut)*86400,0)/600),"")</f>
        <v/>
      </c>
      <c r="I9995" s="0" t="str">
        <f aca="false">IF(G9995=1,INT(ROUND((A9995-Debut)*86400,0)/3600),"")</f>
        <v/>
      </c>
      <c r="J9995" s="0" t="str">
        <f aca="false">IF(OR(A9995="",B9995=""),"",ROUND((B9995-A9995)*86400,0))</f>
        <v/>
      </c>
      <c r="K9995" s="37" t="str">
        <f aca="false">IF(G9995=1,IF(COUNTIFS($C:$C,C9995,$G:$G,1,$A:$A,"&gt;="&amp;(A9995-FenetreInterm/86400),$A:$A,"&lt;="&amp;A9995)&gt;=NbInterm,1,0),"")</f>
        <v/>
      </c>
      <c r="L9995" s="37" t="str">
        <f aca="false">IF(G9995=1,IF(B9995="",0,IF(J9995&lt;SeuilFugitive,1,0)),"")</f>
        <v/>
      </c>
      <c r="M9995" s="37" t="str">
        <f aca="false">IF(G9995=1,IF(B9995="",IF((Fin-A9995)*24&gt;SeuilFigee,1,0),IF(J9995&gt;SeuilFigee*3600,1,0)),"")</f>
        <v/>
      </c>
      <c r="N9995" s="0" t="str">
        <f aca="false">IF(G9995=1,IF(COUNTIF(H$2:H9995,H9995)=1,COUNTIF($H:$H,H9995),""),"")</f>
        <v/>
      </c>
      <c r="O9995" s="0" t="str">
        <f aca="false">IF(G9995=1,IF(COUNTIF(I$2:I9995,I9995)=1,COUNTIF($I:$I,I9995),""),"")</f>
        <v/>
      </c>
      <c r="P9995" s="38" t="str">
        <f aca="false">IF(G9995=1,IF(COUNTIFS(C$2:C9995,C9995,G$2:G9995,1)=1,COUNTIFS($C:$C,C9995,$G:$G,1)+ROW()/10000000,""),"")</f>
        <v/>
      </c>
      <c r="Q9995" s="0" t="str">
        <f aca="false">IF(K9995=1,IF(COUNTIFS(C$2:C9995,C9995,K$2:K9995,1)=1,1,0),"")</f>
        <v/>
      </c>
      <c r="R9995" s="0" t="str">
        <f aca="false">IF(M9995=1,IF(COUNTIFS(C$2:C9995,C9995,M$2:M9995,1)=1,1,0),"")</f>
        <v/>
      </c>
      <c r="S9995" s="0" t="str">
        <f aca="false">IF(L9995=1,IF(COUNTIFS(C$2:C9995,C9995,L$2:L9995,1)=1,1,0),"")</f>
        <v/>
      </c>
      <c r="T9995" s="38" t="str">
        <f aca="false">IF(N9995="","",N9995+ROW()/10000000)</f>
        <v/>
      </c>
      <c r="U9995" s="0" t="str">
        <f aca="false">IF(G9995=1,IF(B9995="",1,0),"")</f>
        <v/>
      </c>
    </row>
    <row r="9996" customFormat="false" ht="15" hidden="false" customHeight="false" outlineLevel="0" collapsed="false">
      <c r="A9996" s="35"/>
      <c r="B9996" s="35"/>
      <c r="G9996" s="0" t="str">
        <f aca="false">IF(A9996="","",IF(AND(A9996&gt;=Debut,A9996&lt;Fin),1,0))</f>
        <v/>
      </c>
      <c r="H9996" s="0" t="str">
        <f aca="false">IF(G9996=1,INT(ROUND((A9996-Debut)*86400,0)/600),"")</f>
        <v/>
      </c>
      <c r="I9996" s="0" t="str">
        <f aca="false">IF(G9996=1,INT(ROUND((A9996-Debut)*86400,0)/3600),"")</f>
        <v/>
      </c>
      <c r="J9996" s="0" t="str">
        <f aca="false">IF(OR(A9996="",B9996=""),"",ROUND((B9996-A9996)*86400,0))</f>
        <v/>
      </c>
      <c r="K9996" s="37" t="str">
        <f aca="false">IF(G9996=1,IF(COUNTIFS($C:$C,C9996,$G:$G,1,$A:$A,"&gt;="&amp;(A9996-FenetreInterm/86400),$A:$A,"&lt;="&amp;A9996)&gt;=NbInterm,1,0),"")</f>
        <v/>
      </c>
      <c r="L9996" s="37" t="str">
        <f aca="false">IF(G9996=1,IF(B9996="",0,IF(J9996&lt;SeuilFugitive,1,0)),"")</f>
        <v/>
      </c>
      <c r="M9996" s="37" t="str">
        <f aca="false">IF(G9996=1,IF(B9996="",IF((Fin-A9996)*24&gt;SeuilFigee,1,0),IF(J9996&gt;SeuilFigee*3600,1,0)),"")</f>
        <v/>
      </c>
      <c r="N9996" s="0" t="str">
        <f aca="false">IF(G9996=1,IF(COUNTIF(H$2:H9996,H9996)=1,COUNTIF($H:$H,H9996),""),"")</f>
        <v/>
      </c>
      <c r="O9996" s="0" t="str">
        <f aca="false">IF(G9996=1,IF(COUNTIF(I$2:I9996,I9996)=1,COUNTIF($I:$I,I9996),""),"")</f>
        <v/>
      </c>
      <c r="P9996" s="38" t="str">
        <f aca="false">IF(G9996=1,IF(COUNTIFS(C$2:C9996,C9996,G$2:G9996,1)=1,COUNTIFS($C:$C,C9996,$G:$G,1)+ROW()/10000000,""),"")</f>
        <v/>
      </c>
      <c r="Q9996" s="0" t="str">
        <f aca="false">IF(K9996=1,IF(COUNTIFS(C$2:C9996,C9996,K$2:K9996,1)=1,1,0),"")</f>
        <v/>
      </c>
      <c r="R9996" s="0" t="str">
        <f aca="false">IF(M9996=1,IF(COUNTIFS(C$2:C9996,C9996,M$2:M9996,1)=1,1,0),"")</f>
        <v/>
      </c>
      <c r="S9996" s="0" t="str">
        <f aca="false">IF(L9996=1,IF(COUNTIFS(C$2:C9996,C9996,L$2:L9996,1)=1,1,0),"")</f>
        <v/>
      </c>
      <c r="T9996" s="38" t="str">
        <f aca="false">IF(N9996="","",N9996+ROW()/10000000)</f>
        <v/>
      </c>
      <c r="U9996" s="0" t="str">
        <f aca="false">IF(G9996=1,IF(B9996="",1,0),"")</f>
        <v/>
      </c>
    </row>
    <row r="9997" customFormat="false" ht="15" hidden="false" customHeight="false" outlineLevel="0" collapsed="false">
      <c r="A9997" s="35"/>
      <c r="B9997" s="35"/>
      <c r="G9997" s="0" t="str">
        <f aca="false">IF(A9997="","",IF(AND(A9997&gt;=Debut,A9997&lt;Fin),1,0))</f>
        <v/>
      </c>
      <c r="H9997" s="0" t="str">
        <f aca="false">IF(G9997=1,INT(ROUND((A9997-Debut)*86400,0)/600),"")</f>
        <v/>
      </c>
      <c r="I9997" s="0" t="str">
        <f aca="false">IF(G9997=1,INT(ROUND((A9997-Debut)*86400,0)/3600),"")</f>
        <v/>
      </c>
      <c r="J9997" s="0" t="str">
        <f aca="false">IF(OR(A9997="",B9997=""),"",ROUND((B9997-A9997)*86400,0))</f>
        <v/>
      </c>
      <c r="K9997" s="37" t="str">
        <f aca="false">IF(G9997=1,IF(COUNTIFS($C:$C,C9997,$G:$G,1,$A:$A,"&gt;="&amp;(A9997-FenetreInterm/86400),$A:$A,"&lt;="&amp;A9997)&gt;=NbInterm,1,0),"")</f>
        <v/>
      </c>
      <c r="L9997" s="37" t="str">
        <f aca="false">IF(G9997=1,IF(B9997="",0,IF(J9997&lt;SeuilFugitive,1,0)),"")</f>
        <v/>
      </c>
      <c r="M9997" s="37" t="str">
        <f aca="false">IF(G9997=1,IF(B9997="",IF((Fin-A9997)*24&gt;SeuilFigee,1,0),IF(J9997&gt;SeuilFigee*3600,1,0)),"")</f>
        <v/>
      </c>
      <c r="N9997" s="0" t="str">
        <f aca="false">IF(G9997=1,IF(COUNTIF(H$2:H9997,H9997)=1,COUNTIF($H:$H,H9997),""),"")</f>
        <v/>
      </c>
      <c r="O9997" s="0" t="str">
        <f aca="false">IF(G9997=1,IF(COUNTIF(I$2:I9997,I9997)=1,COUNTIF($I:$I,I9997),""),"")</f>
        <v/>
      </c>
      <c r="P9997" s="38" t="str">
        <f aca="false">IF(G9997=1,IF(COUNTIFS(C$2:C9997,C9997,G$2:G9997,1)=1,COUNTIFS($C:$C,C9997,$G:$G,1)+ROW()/10000000,""),"")</f>
        <v/>
      </c>
      <c r="Q9997" s="0" t="str">
        <f aca="false">IF(K9997=1,IF(COUNTIFS(C$2:C9997,C9997,K$2:K9997,1)=1,1,0),"")</f>
        <v/>
      </c>
      <c r="R9997" s="0" t="str">
        <f aca="false">IF(M9997=1,IF(COUNTIFS(C$2:C9997,C9997,M$2:M9997,1)=1,1,0),"")</f>
        <v/>
      </c>
      <c r="S9997" s="0" t="str">
        <f aca="false">IF(L9997=1,IF(COUNTIFS(C$2:C9997,C9997,L$2:L9997,1)=1,1,0),"")</f>
        <v/>
      </c>
      <c r="T9997" s="38" t="str">
        <f aca="false">IF(N9997="","",N9997+ROW()/10000000)</f>
        <v/>
      </c>
      <c r="U9997" s="0" t="str">
        <f aca="false">IF(G9997=1,IF(B9997="",1,0),"")</f>
        <v/>
      </c>
    </row>
    <row r="9998" customFormat="false" ht="15" hidden="false" customHeight="false" outlineLevel="0" collapsed="false">
      <c r="A9998" s="35"/>
      <c r="B9998" s="35"/>
      <c r="G9998" s="0" t="str">
        <f aca="false">IF(A9998="","",IF(AND(A9998&gt;=Debut,A9998&lt;Fin),1,0))</f>
        <v/>
      </c>
      <c r="H9998" s="0" t="str">
        <f aca="false">IF(G9998=1,INT(ROUND((A9998-Debut)*86400,0)/600),"")</f>
        <v/>
      </c>
      <c r="I9998" s="0" t="str">
        <f aca="false">IF(G9998=1,INT(ROUND((A9998-Debut)*86400,0)/3600),"")</f>
        <v/>
      </c>
      <c r="J9998" s="0" t="str">
        <f aca="false">IF(OR(A9998="",B9998=""),"",ROUND((B9998-A9998)*86400,0))</f>
        <v/>
      </c>
      <c r="K9998" s="37" t="str">
        <f aca="false">IF(G9998=1,IF(COUNTIFS($C:$C,C9998,$G:$G,1,$A:$A,"&gt;="&amp;(A9998-FenetreInterm/86400),$A:$A,"&lt;="&amp;A9998)&gt;=NbInterm,1,0),"")</f>
        <v/>
      </c>
      <c r="L9998" s="37" t="str">
        <f aca="false">IF(G9998=1,IF(B9998="",0,IF(J9998&lt;SeuilFugitive,1,0)),"")</f>
        <v/>
      </c>
      <c r="M9998" s="37" t="str">
        <f aca="false">IF(G9998=1,IF(B9998="",IF((Fin-A9998)*24&gt;SeuilFigee,1,0),IF(J9998&gt;SeuilFigee*3600,1,0)),"")</f>
        <v/>
      </c>
      <c r="N9998" s="0" t="str">
        <f aca="false">IF(G9998=1,IF(COUNTIF(H$2:H9998,H9998)=1,COUNTIF($H:$H,H9998),""),"")</f>
        <v/>
      </c>
      <c r="O9998" s="0" t="str">
        <f aca="false">IF(G9998=1,IF(COUNTIF(I$2:I9998,I9998)=1,COUNTIF($I:$I,I9998),""),"")</f>
        <v/>
      </c>
      <c r="P9998" s="38" t="str">
        <f aca="false">IF(G9998=1,IF(COUNTIFS(C$2:C9998,C9998,G$2:G9998,1)=1,COUNTIFS($C:$C,C9998,$G:$G,1)+ROW()/10000000,""),"")</f>
        <v/>
      </c>
      <c r="Q9998" s="0" t="str">
        <f aca="false">IF(K9998=1,IF(COUNTIFS(C$2:C9998,C9998,K$2:K9998,1)=1,1,0),"")</f>
        <v/>
      </c>
      <c r="R9998" s="0" t="str">
        <f aca="false">IF(M9998=1,IF(COUNTIFS(C$2:C9998,C9998,M$2:M9998,1)=1,1,0),"")</f>
        <v/>
      </c>
      <c r="S9998" s="0" t="str">
        <f aca="false">IF(L9998=1,IF(COUNTIFS(C$2:C9998,C9998,L$2:L9998,1)=1,1,0),"")</f>
        <v/>
      </c>
      <c r="T9998" s="38" t="str">
        <f aca="false">IF(N9998="","",N9998+ROW()/10000000)</f>
        <v/>
      </c>
      <c r="U9998" s="0" t="str">
        <f aca="false">IF(G9998=1,IF(B9998="",1,0),"")</f>
        <v/>
      </c>
    </row>
    <row r="9999" customFormat="false" ht="15" hidden="false" customHeight="false" outlineLevel="0" collapsed="false">
      <c r="A9999" s="35"/>
      <c r="B9999" s="35"/>
      <c r="G9999" s="0" t="str">
        <f aca="false">IF(A9999="","",IF(AND(A9999&gt;=Debut,A9999&lt;Fin),1,0))</f>
        <v/>
      </c>
      <c r="H9999" s="0" t="str">
        <f aca="false">IF(G9999=1,INT(ROUND((A9999-Debut)*86400,0)/600),"")</f>
        <v/>
      </c>
      <c r="I9999" s="0" t="str">
        <f aca="false">IF(G9999=1,INT(ROUND((A9999-Debut)*86400,0)/3600),"")</f>
        <v/>
      </c>
      <c r="J9999" s="0" t="str">
        <f aca="false">IF(OR(A9999="",B9999=""),"",ROUND((B9999-A9999)*86400,0))</f>
        <v/>
      </c>
      <c r="K9999" s="37" t="str">
        <f aca="false">IF(G9999=1,IF(COUNTIFS($C:$C,C9999,$G:$G,1,$A:$A,"&gt;="&amp;(A9999-FenetreInterm/86400),$A:$A,"&lt;="&amp;A9999)&gt;=NbInterm,1,0),"")</f>
        <v/>
      </c>
      <c r="L9999" s="37" t="str">
        <f aca="false">IF(G9999=1,IF(B9999="",0,IF(J9999&lt;SeuilFugitive,1,0)),"")</f>
        <v/>
      </c>
      <c r="M9999" s="37" t="str">
        <f aca="false">IF(G9999=1,IF(B9999="",IF((Fin-A9999)*24&gt;SeuilFigee,1,0),IF(J9999&gt;SeuilFigee*3600,1,0)),"")</f>
        <v/>
      </c>
      <c r="N9999" s="0" t="str">
        <f aca="false">IF(G9999=1,IF(COUNTIF(H$2:H9999,H9999)=1,COUNTIF($H:$H,H9999),""),"")</f>
        <v/>
      </c>
      <c r="O9999" s="0" t="str">
        <f aca="false">IF(G9999=1,IF(COUNTIF(I$2:I9999,I9999)=1,COUNTIF($I:$I,I9999),""),"")</f>
        <v/>
      </c>
      <c r="P9999" s="38" t="str">
        <f aca="false">IF(G9999=1,IF(COUNTIFS(C$2:C9999,C9999,G$2:G9999,1)=1,COUNTIFS($C:$C,C9999,$G:$G,1)+ROW()/10000000,""),"")</f>
        <v/>
      </c>
      <c r="Q9999" s="0" t="str">
        <f aca="false">IF(K9999=1,IF(COUNTIFS(C$2:C9999,C9999,K$2:K9999,1)=1,1,0),"")</f>
        <v/>
      </c>
      <c r="R9999" s="0" t="str">
        <f aca="false">IF(M9999=1,IF(COUNTIFS(C$2:C9999,C9999,M$2:M9999,1)=1,1,0),"")</f>
        <v/>
      </c>
      <c r="S9999" s="0" t="str">
        <f aca="false">IF(L9999=1,IF(COUNTIFS(C$2:C9999,C9999,L$2:L9999,1)=1,1,0),"")</f>
        <v/>
      </c>
      <c r="T9999" s="38" t="str">
        <f aca="false">IF(N9999="","",N9999+ROW()/10000000)</f>
        <v/>
      </c>
      <c r="U9999" s="0" t="str">
        <f aca="false">IF(G9999=1,IF(B9999="",1,0),"")</f>
        <v/>
      </c>
    </row>
    <row r="10000" customFormat="false" ht="15" hidden="false" customHeight="false" outlineLevel="0" collapsed="false">
      <c r="A10000" s="35"/>
      <c r="B10000" s="35"/>
      <c r="G10000" s="0" t="str">
        <f aca="false">IF(A10000="","",IF(AND(A10000&gt;=Debut,A10000&lt;Fin),1,0))</f>
        <v/>
      </c>
      <c r="H10000" s="0" t="str">
        <f aca="false">IF(G10000=1,INT(ROUND((A10000-Debut)*86400,0)/600),"")</f>
        <v/>
      </c>
      <c r="I10000" s="0" t="str">
        <f aca="false">IF(G10000=1,INT(ROUND((A10000-Debut)*86400,0)/3600),"")</f>
        <v/>
      </c>
      <c r="J10000" s="0" t="str">
        <f aca="false">IF(OR(A10000="",B10000=""),"",ROUND((B10000-A10000)*86400,0))</f>
        <v/>
      </c>
      <c r="K10000" s="37" t="str">
        <f aca="false">IF(G10000=1,IF(COUNTIFS($C:$C,C10000,$G:$G,1,$A:$A,"&gt;="&amp;(A10000-FenetreInterm/86400),$A:$A,"&lt;="&amp;A10000)&gt;=NbInterm,1,0),"")</f>
        <v/>
      </c>
      <c r="L10000" s="37" t="str">
        <f aca="false">IF(G10000=1,IF(B10000="",0,IF(J10000&lt;SeuilFugitive,1,0)),"")</f>
        <v/>
      </c>
      <c r="M10000" s="37" t="str">
        <f aca="false">IF(G10000=1,IF(B10000="",IF((Fin-A10000)*24&gt;SeuilFigee,1,0),IF(J10000&gt;SeuilFigee*3600,1,0)),"")</f>
        <v/>
      </c>
      <c r="N10000" s="0" t="str">
        <f aca="false">IF(G10000=1,IF(COUNTIF(H$2:H10000,H10000)=1,COUNTIF($H:$H,H10000),""),"")</f>
        <v/>
      </c>
      <c r="O10000" s="0" t="str">
        <f aca="false">IF(G10000=1,IF(COUNTIF(I$2:I10000,I10000)=1,COUNTIF($I:$I,I10000),""),"")</f>
        <v/>
      </c>
      <c r="P10000" s="38" t="str">
        <f aca="false">IF(G10000=1,IF(COUNTIFS(C$2:C10000,C10000,G$2:G10000,1)=1,COUNTIFS($C:$C,C10000,$G:$G,1)+ROW()/10000000,""),"")</f>
        <v/>
      </c>
      <c r="Q10000" s="0" t="str">
        <f aca="false">IF(K10000=1,IF(COUNTIFS(C$2:C10000,C10000,K$2:K10000,1)=1,1,0),"")</f>
        <v/>
      </c>
      <c r="R10000" s="0" t="str">
        <f aca="false">IF(M10000=1,IF(COUNTIFS(C$2:C10000,C10000,M$2:M10000,1)=1,1,0),"")</f>
        <v/>
      </c>
      <c r="S10000" s="0" t="str">
        <f aca="false">IF(L10000=1,IF(COUNTIFS(C$2:C10000,C10000,L$2:L10000,1)=1,1,0),"")</f>
        <v/>
      </c>
      <c r="T10000" s="38" t="str">
        <f aca="false">IF(N10000="","",N10000+ROW()/10000000)</f>
        <v/>
      </c>
      <c r="U10000" s="0" t="str">
        <f aca="false">IF(G10000=1,IF(B10000="",1,0),"")</f>
        <v/>
      </c>
    </row>
    <row r="10001" customFormat="false" ht="15" hidden="false" customHeight="false" outlineLevel="0" collapsed="false">
      <c r="A10001" s="35"/>
      <c r="B10001" s="35"/>
      <c r="G10001" s="0" t="str">
        <f aca="false">IF(A10001="","",IF(AND(A10001&gt;=Debut,A10001&lt;Fin),1,0))</f>
        <v/>
      </c>
      <c r="H10001" s="0" t="str">
        <f aca="false">IF(G10001=1,INT(ROUND((A10001-Debut)*86400,0)/600),"")</f>
        <v/>
      </c>
      <c r="I10001" s="0" t="str">
        <f aca="false">IF(G10001=1,INT(ROUND((A10001-Debut)*86400,0)/3600),"")</f>
        <v/>
      </c>
      <c r="J10001" s="0" t="str">
        <f aca="false">IF(OR(A10001="",B10001=""),"",ROUND((B10001-A10001)*86400,0))</f>
        <v/>
      </c>
      <c r="K10001" s="37" t="str">
        <f aca="false">IF(G10001=1,IF(COUNTIFS($C:$C,C10001,$G:$G,1,$A:$A,"&gt;="&amp;(A10001-FenetreInterm/86400),$A:$A,"&lt;="&amp;A10001)&gt;=NbInterm,1,0),"")</f>
        <v/>
      </c>
      <c r="L10001" s="37" t="str">
        <f aca="false">IF(G10001=1,IF(B10001="",0,IF(J10001&lt;SeuilFugitive,1,0)),"")</f>
        <v/>
      </c>
      <c r="M10001" s="37" t="str">
        <f aca="false">IF(G10001=1,IF(B10001="",IF((Fin-A10001)*24&gt;SeuilFigee,1,0),IF(J10001&gt;SeuilFigee*3600,1,0)),"")</f>
        <v/>
      </c>
      <c r="N10001" s="0" t="str">
        <f aca="false">IF(G10001=1,IF(COUNTIF(H$2:H10001,H10001)=1,COUNTIF($H:$H,H10001),""),"")</f>
        <v/>
      </c>
      <c r="O10001" s="0" t="str">
        <f aca="false">IF(G10001=1,IF(COUNTIF(I$2:I10001,I10001)=1,COUNTIF($I:$I,I10001),""),"")</f>
        <v/>
      </c>
      <c r="P10001" s="38" t="str">
        <f aca="false">IF(G10001=1,IF(COUNTIFS(C$2:C10001,C10001,G$2:G10001,1)=1,COUNTIFS($C:$C,C10001,$G:$G,1)+ROW()/10000000,""),"")</f>
        <v/>
      </c>
      <c r="Q10001" s="0" t="str">
        <f aca="false">IF(K10001=1,IF(COUNTIFS(C$2:C10001,C10001,K$2:K10001,1)=1,1,0),"")</f>
        <v/>
      </c>
      <c r="R10001" s="0" t="str">
        <f aca="false">IF(M10001=1,IF(COUNTIFS(C$2:C10001,C10001,M$2:M10001,1)=1,1,0),"")</f>
        <v/>
      </c>
      <c r="S10001" s="0" t="str">
        <f aca="false">IF(L10001=1,IF(COUNTIFS(C$2:C10001,C10001,L$2:L10001,1)=1,1,0),"")</f>
        <v/>
      </c>
      <c r="T10001" s="38" t="str">
        <f aca="false">IF(N10001="","",N10001+ROW()/10000000)</f>
        <v/>
      </c>
      <c r="U10001" s="0" t="str">
        <f aca="false">IF(G10001=1,IF(B10001="",1,0),"")</f>
        <v/>
      </c>
    </row>
  </sheetData>
  <conditionalFormatting sqref="K2:K10001">
    <cfRule type="cellIs" priority="2" operator="equal" aboveAverage="0" equalAverage="0" bottom="0" percent="0" rank="0" text="" dxfId="3">
      <formula>1</formula>
    </cfRule>
  </conditionalFormatting>
  <conditionalFormatting sqref="L2:L10001">
    <cfRule type="cellIs" priority="3" operator="equal" aboveAverage="0" equalAverage="0" bottom="0" percent="0" rank="0" text="" dxfId="3">
      <formula>1</formula>
    </cfRule>
  </conditionalFormatting>
  <conditionalFormatting sqref="M2:M10001">
    <cfRule type="cellIs" priority="4" operator="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39" t="s">
        <v>194</v>
      </c>
      <c r="B4" s="40"/>
      <c r="C4" s="2" t="s">
        <v>195</v>
      </c>
    </row>
    <row r="5" customFormat="false" ht="15" hidden="false" customHeight="false" outlineLevel="0" collapsed="false">
      <c r="A5" s="39" t="s">
        <v>196</v>
      </c>
      <c r="B5" s="40"/>
      <c r="C5" s="2" t="s">
        <v>197</v>
      </c>
    </row>
    <row r="6" customFormat="false" ht="15" hidden="false" customHeight="false" outlineLevel="0" collapsed="false">
      <c r="A6" s="39" t="s">
        <v>198</v>
      </c>
      <c r="B6" s="41" t="n">
        <v>1</v>
      </c>
      <c r="C6" s="2" t="s">
        <v>199</v>
      </c>
    </row>
    <row r="7" customFormat="false" ht="15" hidden="false" customHeight="false" outlineLevel="0" collapsed="false">
      <c r="A7" s="39" t="s">
        <v>200</v>
      </c>
      <c r="B7" s="41" t="n">
        <v>60</v>
      </c>
      <c r="C7" s="2" t="s">
        <v>201</v>
      </c>
    </row>
    <row r="8" customFormat="false" ht="15" hidden="false" customHeight="false" outlineLevel="0" collapsed="false">
      <c r="A8" s="39" t="s">
        <v>202</v>
      </c>
      <c r="B8" s="41" t="n">
        <v>3</v>
      </c>
      <c r="C8" s="2" t="s">
        <v>203</v>
      </c>
    </row>
    <row r="9" customFormat="false" ht="15" hidden="false" customHeight="false" outlineLevel="0" collapsed="false">
      <c r="A9" s="39" t="s">
        <v>204</v>
      </c>
      <c r="B9" s="41" t="n">
        <v>5</v>
      </c>
      <c r="C9" s="2" t="s">
        <v>205</v>
      </c>
    </row>
    <row r="10" customFormat="false" ht="15" hidden="false" customHeight="false" outlineLevel="0" collapsed="false">
      <c r="A10" s="39" t="s">
        <v>206</v>
      </c>
      <c r="B10" s="41" t="n">
        <v>24</v>
      </c>
      <c r="C10" s="2" t="s">
        <v>207</v>
      </c>
    </row>
    <row r="11" customFormat="false" ht="15" hidden="false" customHeight="false" outlineLevel="0" collapsed="false">
      <c r="A11" s="39" t="s">
        <v>208</v>
      </c>
      <c r="B11" s="41" t="n">
        <v>10</v>
      </c>
      <c r="C11" s="2" t="s">
        <v>209</v>
      </c>
    </row>
    <row r="12" customFormat="false" ht="15" hidden="false" customHeight="false" outlineLevel="0" collapsed="false">
      <c r="A12" s="39" t="s">
        <v>210</v>
      </c>
      <c r="B12" s="41" t="n">
        <v>30</v>
      </c>
      <c r="C12" s="2" t="s">
        <v>211</v>
      </c>
    </row>
    <row r="13" customFormat="false" ht="15" hidden="false" customHeight="false" outlineLevel="0" collapsed="false">
      <c r="A13" s="39" t="s">
        <v>212</v>
      </c>
      <c r="B13" s="42" t="s">
        <v>117</v>
      </c>
      <c r="C13" s="2" t="s">
        <v>213</v>
      </c>
    </row>
    <row r="14" customFormat="false" ht="15" hidden="false" customHeight="false" outlineLevel="0" collapsed="false">
      <c r="A14" s="39" t="s">
        <v>214</v>
      </c>
      <c r="B14" s="42" t="s">
        <v>128</v>
      </c>
      <c r="C14" s="2"/>
    </row>
    <row r="15" customFormat="false" ht="15" hidden="false" customHeight="false" outlineLevel="0" collapsed="false">
      <c r="A15" s="39" t="s">
        <v>215</v>
      </c>
      <c r="B15" s="42" t="s">
        <v>121</v>
      </c>
      <c r="C15" s="2"/>
    </row>
    <row r="17" customFormat="false" ht="15" hidden="false" customHeight="false" outlineLevel="0" collapsed="false">
      <c r="A17" s="29" t="s">
        <v>216</v>
      </c>
    </row>
    <row r="18" customFormat="false" ht="15" hidden="false" customHeight="false" outlineLevel="0" collapsed="false">
      <c r="A18" s="39" t="s">
        <v>217</v>
      </c>
      <c r="B18" s="43" t="n">
        <f aca="false">IF(B4="",INT(MIN(Journal!$A:$A)),B4)</f>
        <v>46083</v>
      </c>
    </row>
    <row r="19" customFormat="false" ht="15" hidden="false" customHeight="false" outlineLevel="0" collapsed="false">
      <c r="A19" s="39" t="s">
        <v>218</v>
      </c>
      <c r="B19" s="43" t="n">
        <f aca="false">IF(B5="",INT(MAX(Journal!$A:$A))+1,B5)</f>
        <v>46090</v>
      </c>
    </row>
    <row r="20" customFormat="false" ht="15" hidden="false" customHeight="false" outlineLevel="0" collapsed="false">
      <c r="A20" s="39" t="s">
        <v>219</v>
      </c>
      <c r="B20" s="44" t="n">
        <f aca="false">B19-B18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2026-10-25T17:46:01Z</dcterms:created>
  <dc:creator>openpyxl</dc:creator>
  <dc:description/>
  <dc:language>en-US</dc:language>
  <cp:lastModifiedBy/>
  <dcterms:modified xsi:type="dcterms:W3CDTF">2026-10-25T17:46:02Z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